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hughes\Documents\Florida\Florida\"/>
    </mc:Choice>
  </mc:AlternateContent>
  <bookViews>
    <workbookView xWindow="240" yWindow="15" windowWidth="16095" windowHeight="9660" activeTab="2"/>
  </bookViews>
  <sheets>
    <sheet name="Valuation Data" sheetId="1" r:id="rId1"/>
    <sheet name="Sheet1" sheetId="4" r:id="rId2"/>
    <sheet name="Data" sheetId="2" r:id="rId3"/>
    <sheet name="Use Codes &amp; County Type" sheetId="3" r:id="rId4"/>
  </sheets>
  <definedNames>
    <definedName name="_xlnm._FilterDatabase" localSheetId="2" hidden="1">Data!$A$1:$DA$2626</definedName>
  </definedNames>
  <calcPr calcId="162913"/>
  <pivotCaches>
    <pivotCache cacheId="2" r:id="rId5"/>
  </pivotCaches>
</workbook>
</file>

<file path=xl/calcChain.xml><?xml version="1.0" encoding="utf-8"?>
<calcChain xmlns="http://schemas.openxmlformats.org/spreadsheetml/2006/main">
  <c r="CX2626" i="2" l="1"/>
  <c r="CW2626" i="2"/>
  <c r="CN2626" i="2"/>
  <c r="CK2626" i="2"/>
  <c r="CI2626" i="2"/>
  <c r="CD2626" i="2"/>
  <c r="CE2626" i="2" s="1"/>
  <c r="CC2626" i="2"/>
  <c r="BY2626" i="2"/>
  <c r="CA2626" i="2" s="1"/>
  <c r="BW2626" i="2"/>
  <c r="BV2626" i="2"/>
  <c r="BS2626" i="2"/>
  <c r="BR2626" i="2"/>
  <c r="BP2626" i="2"/>
  <c r="BO2626" i="2"/>
  <c r="BN2626" i="2"/>
  <c r="BM2626" i="2"/>
  <c r="BL2626" i="2"/>
  <c r="BK2626" i="2"/>
  <c r="BJ2626" i="2"/>
  <c r="BI2626" i="2"/>
  <c r="BH2626" i="2"/>
  <c r="BF2626" i="2"/>
  <c r="BD2626" i="2"/>
  <c r="AQ2626" i="2"/>
  <c r="AP2626" i="2"/>
  <c r="AR2626" i="2" s="1"/>
  <c r="BU2626" i="2" s="1"/>
  <c r="AA2626" i="2"/>
  <c r="H2626" i="2"/>
  <c r="CX2625" i="2"/>
  <c r="CW2625" i="2"/>
  <c r="CN2625" i="2"/>
  <c r="CK2625" i="2"/>
  <c r="CI2625" i="2"/>
  <c r="CD2625" i="2"/>
  <c r="CE2625" i="2" s="1"/>
  <c r="CC2625" i="2"/>
  <c r="CA2625" i="2"/>
  <c r="BY2625" i="2"/>
  <c r="BW2625" i="2"/>
  <c r="BV2625" i="2"/>
  <c r="BS2625" i="2"/>
  <c r="BR2625" i="2"/>
  <c r="BP2625" i="2"/>
  <c r="BO2625" i="2"/>
  <c r="BN2625" i="2"/>
  <c r="BM2625" i="2"/>
  <c r="BL2625" i="2"/>
  <c r="BK2625" i="2"/>
  <c r="BJ2625" i="2"/>
  <c r="BI2625" i="2"/>
  <c r="BH2625" i="2"/>
  <c r="BF2625" i="2"/>
  <c r="BD2625" i="2"/>
  <c r="AQ2625" i="2"/>
  <c r="AP2625" i="2"/>
  <c r="AR2625" i="2" s="1"/>
  <c r="BU2625" i="2" s="1"/>
  <c r="AA2625" i="2"/>
  <c r="H2625" i="2"/>
  <c r="CX2624" i="2"/>
  <c r="CW2624" i="2"/>
  <c r="CN2624" i="2"/>
  <c r="CK2624" i="2"/>
  <c r="CI2624" i="2"/>
  <c r="CD2624" i="2"/>
  <c r="CE2624" i="2" s="1"/>
  <c r="CC2624" i="2"/>
  <c r="BY2624" i="2"/>
  <c r="CA2624" i="2" s="1"/>
  <c r="BW2624" i="2"/>
  <c r="BV2624" i="2"/>
  <c r="BS2624" i="2"/>
  <c r="BR2624" i="2"/>
  <c r="BP2624" i="2"/>
  <c r="BO2624" i="2"/>
  <c r="BN2624" i="2"/>
  <c r="BM2624" i="2"/>
  <c r="BL2624" i="2"/>
  <c r="BK2624" i="2"/>
  <c r="BJ2624" i="2"/>
  <c r="BI2624" i="2"/>
  <c r="BH2624" i="2"/>
  <c r="BF2624" i="2"/>
  <c r="BD2624" i="2"/>
  <c r="AQ2624" i="2"/>
  <c r="AP2624" i="2"/>
  <c r="AR2624" i="2" s="1"/>
  <c r="BU2624" i="2" s="1"/>
  <c r="AA2624" i="2"/>
  <c r="H2624" i="2"/>
  <c r="CX2623" i="2"/>
  <c r="CW2623" i="2"/>
  <c r="CN2623" i="2"/>
  <c r="CK2623" i="2"/>
  <c r="CI2623" i="2"/>
  <c r="CD2623" i="2"/>
  <c r="CE2623" i="2" s="1"/>
  <c r="CC2623" i="2"/>
  <c r="BY2623" i="2"/>
  <c r="CA2623" i="2" s="1"/>
  <c r="BW2623" i="2"/>
  <c r="BV2623" i="2"/>
  <c r="BS2623" i="2"/>
  <c r="BR2623" i="2"/>
  <c r="BP2623" i="2"/>
  <c r="BO2623" i="2"/>
  <c r="BN2623" i="2"/>
  <c r="BM2623" i="2"/>
  <c r="BL2623" i="2"/>
  <c r="BK2623" i="2"/>
  <c r="BJ2623" i="2"/>
  <c r="BI2623" i="2"/>
  <c r="BH2623" i="2"/>
  <c r="BF2623" i="2"/>
  <c r="BD2623" i="2"/>
  <c r="AQ2623" i="2"/>
  <c r="AP2623" i="2"/>
  <c r="AR2623" i="2" s="1"/>
  <c r="BU2623" i="2" s="1"/>
  <c r="AA2623" i="2"/>
  <c r="H2623" i="2"/>
  <c r="CX2622" i="2"/>
  <c r="CW2622" i="2"/>
  <c r="CN2622" i="2"/>
  <c r="CK2622" i="2"/>
  <c r="CI2622" i="2"/>
  <c r="CD2622" i="2"/>
  <c r="CE2622" i="2" s="1"/>
  <c r="CC2622" i="2"/>
  <c r="BY2622" i="2"/>
  <c r="CA2622" i="2" s="1"/>
  <c r="BW2622" i="2"/>
  <c r="BV2622" i="2"/>
  <c r="BS2622" i="2"/>
  <c r="BR2622" i="2"/>
  <c r="BP2622" i="2"/>
  <c r="BO2622" i="2"/>
  <c r="BN2622" i="2"/>
  <c r="BM2622" i="2"/>
  <c r="BL2622" i="2"/>
  <c r="BK2622" i="2"/>
  <c r="BJ2622" i="2"/>
  <c r="BI2622" i="2"/>
  <c r="BH2622" i="2"/>
  <c r="BF2622" i="2"/>
  <c r="BD2622" i="2"/>
  <c r="AQ2622" i="2"/>
  <c r="AP2622" i="2"/>
  <c r="AR2622" i="2" s="1"/>
  <c r="BU2622" i="2" s="1"/>
  <c r="AA2622" i="2"/>
  <c r="H2622" i="2"/>
  <c r="CX2621" i="2"/>
  <c r="CW2621" i="2"/>
  <c r="CN2621" i="2"/>
  <c r="CK2621" i="2"/>
  <c r="CI2621" i="2"/>
  <c r="CE2621" i="2"/>
  <c r="CD2621" i="2"/>
  <c r="CC2621" i="2"/>
  <c r="BY2621" i="2"/>
  <c r="CA2621" i="2" s="1"/>
  <c r="BW2621" i="2"/>
  <c r="BV2621" i="2"/>
  <c r="BS2621" i="2"/>
  <c r="BR2621" i="2"/>
  <c r="BP2621" i="2"/>
  <c r="BO2621" i="2"/>
  <c r="BN2621" i="2"/>
  <c r="BM2621" i="2"/>
  <c r="BL2621" i="2"/>
  <c r="BK2621" i="2"/>
  <c r="BJ2621" i="2"/>
  <c r="BI2621" i="2"/>
  <c r="BH2621" i="2"/>
  <c r="BF2621" i="2"/>
  <c r="BD2621" i="2"/>
  <c r="AQ2621" i="2"/>
  <c r="AP2621" i="2"/>
  <c r="AR2621" i="2" s="1"/>
  <c r="BU2621" i="2" s="1"/>
  <c r="AA2621" i="2"/>
  <c r="H2621" i="2"/>
  <c r="CX2620" i="2"/>
  <c r="CW2620" i="2"/>
  <c r="CN2620" i="2"/>
  <c r="CK2620" i="2"/>
  <c r="CI2620" i="2"/>
  <c r="CD2620" i="2"/>
  <c r="CC2620" i="2"/>
  <c r="BY2620" i="2"/>
  <c r="CA2620" i="2" s="1"/>
  <c r="BW2620" i="2"/>
  <c r="BV2620" i="2"/>
  <c r="BS2620" i="2"/>
  <c r="BR2620" i="2"/>
  <c r="BP2620" i="2"/>
  <c r="BO2620" i="2"/>
  <c r="BN2620" i="2"/>
  <c r="BM2620" i="2"/>
  <c r="BL2620" i="2"/>
  <c r="BK2620" i="2"/>
  <c r="BJ2620" i="2"/>
  <c r="BI2620" i="2"/>
  <c r="BH2620" i="2"/>
  <c r="BF2620" i="2"/>
  <c r="BD2620" i="2"/>
  <c r="AQ2620" i="2"/>
  <c r="AP2620" i="2"/>
  <c r="AR2620" i="2" s="1"/>
  <c r="BU2620" i="2" s="1"/>
  <c r="AA2620" i="2"/>
  <c r="H2620" i="2"/>
  <c r="CX2619" i="2"/>
  <c r="CW2619" i="2"/>
  <c r="CN2619" i="2"/>
  <c r="CK2619" i="2"/>
  <c r="CI2619" i="2"/>
  <c r="CD2619" i="2"/>
  <c r="CC2619" i="2"/>
  <c r="BY2619" i="2"/>
  <c r="CA2619" i="2" s="1"/>
  <c r="BW2619" i="2"/>
  <c r="BV2619" i="2"/>
  <c r="BS2619" i="2"/>
  <c r="BR2619" i="2"/>
  <c r="BP2619" i="2"/>
  <c r="BO2619" i="2"/>
  <c r="BN2619" i="2"/>
  <c r="BM2619" i="2"/>
  <c r="BL2619" i="2"/>
  <c r="BK2619" i="2"/>
  <c r="BJ2619" i="2"/>
  <c r="BI2619" i="2"/>
  <c r="BH2619" i="2"/>
  <c r="BF2619" i="2"/>
  <c r="BD2619" i="2"/>
  <c r="AQ2619" i="2"/>
  <c r="AP2619" i="2"/>
  <c r="AR2619" i="2" s="1"/>
  <c r="BU2619" i="2" s="1"/>
  <c r="AA2619" i="2"/>
  <c r="H2619" i="2"/>
  <c r="CX2618" i="2"/>
  <c r="CW2618" i="2"/>
  <c r="CN2618" i="2"/>
  <c r="CK2618" i="2"/>
  <c r="CI2618" i="2"/>
  <c r="CD2618" i="2"/>
  <c r="CE2618" i="2" s="1"/>
  <c r="CC2618" i="2"/>
  <c r="BY2618" i="2"/>
  <c r="CA2618" i="2" s="1"/>
  <c r="BW2618" i="2"/>
  <c r="BV2618" i="2"/>
  <c r="BS2618" i="2"/>
  <c r="BR2618" i="2"/>
  <c r="BP2618" i="2"/>
  <c r="BO2618" i="2"/>
  <c r="BN2618" i="2"/>
  <c r="BM2618" i="2"/>
  <c r="BL2618" i="2"/>
  <c r="BK2618" i="2"/>
  <c r="BJ2618" i="2"/>
  <c r="BI2618" i="2"/>
  <c r="BH2618" i="2"/>
  <c r="BF2618" i="2"/>
  <c r="BD2618" i="2"/>
  <c r="AQ2618" i="2"/>
  <c r="AP2618" i="2"/>
  <c r="AR2618" i="2" s="1"/>
  <c r="BU2618" i="2" s="1"/>
  <c r="AA2618" i="2"/>
  <c r="H2618" i="2"/>
  <c r="CX2617" i="2"/>
  <c r="CW2617" i="2"/>
  <c r="CN2617" i="2"/>
  <c r="CK2617" i="2"/>
  <c r="CI2617" i="2"/>
  <c r="CD2617" i="2"/>
  <c r="CE2617" i="2" s="1"/>
  <c r="CC2617" i="2"/>
  <c r="CA2617" i="2"/>
  <c r="BY2617" i="2"/>
  <c r="BW2617" i="2"/>
  <c r="BV2617" i="2"/>
  <c r="BS2617" i="2"/>
  <c r="BR2617" i="2"/>
  <c r="BP2617" i="2"/>
  <c r="BO2617" i="2"/>
  <c r="BN2617" i="2"/>
  <c r="BM2617" i="2"/>
  <c r="BL2617" i="2"/>
  <c r="BK2617" i="2"/>
  <c r="BJ2617" i="2"/>
  <c r="BI2617" i="2"/>
  <c r="BH2617" i="2"/>
  <c r="BF2617" i="2"/>
  <c r="BD2617" i="2"/>
  <c r="AQ2617" i="2"/>
  <c r="AP2617" i="2"/>
  <c r="AR2617" i="2" s="1"/>
  <c r="BU2617" i="2" s="1"/>
  <c r="AA2617" i="2"/>
  <c r="H2617" i="2"/>
  <c r="CX2616" i="2"/>
  <c r="CW2616" i="2"/>
  <c r="CN2616" i="2"/>
  <c r="CK2616" i="2"/>
  <c r="CI2616" i="2"/>
  <c r="CD2616" i="2"/>
  <c r="CE2616" i="2" s="1"/>
  <c r="CC2616" i="2"/>
  <c r="BY2616" i="2"/>
  <c r="CA2616" i="2" s="1"/>
  <c r="BW2616" i="2"/>
  <c r="BV2616" i="2"/>
  <c r="BS2616" i="2"/>
  <c r="BR2616" i="2"/>
  <c r="BP2616" i="2"/>
  <c r="BO2616" i="2"/>
  <c r="BN2616" i="2"/>
  <c r="BM2616" i="2"/>
  <c r="BL2616" i="2"/>
  <c r="BK2616" i="2"/>
  <c r="BJ2616" i="2"/>
  <c r="BI2616" i="2"/>
  <c r="BH2616" i="2"/>
  <c r="BF2616" i="2"/>
  <c r="BD2616" i="2"/>
  <c r="AQ2616" i="2"/>
  <c r="AP2616" i="2"/>
  <c r="AR2616" i="2" s="1"/>
  <c r="BU2616" i="2" s="1"/>
  <c r="AA2616" i="2"/>
  <c r="H2616" i="2"/>
  <c r="CX2615" i="2"/>
  <c r="CW2615" i="2"/>
  <c r="CN2615" i="2"/>
  <c r="CK2615" i="2"/>
  <c r="CI2615" i="2"/>
  <c r="CD2615" i="2"/>
  <c r="CE2615" i="2" s="1"/>
  <c r="CC2615" i="2"/>
  <c r="BY2615" i="2"/>
  <c r="CA2615" i="2" s="1"/>
  <c r="BW2615" i="2"/>
  <c r="BV2615" i="2"/>
  <c r="BS2615" i="2"/>
  <c r="BR2615" i="2"/>
  <c r="BP2615" i="2"/>
  <c r="BO2615" i="2"/>
  <c r="BN2615" i="2"/>
  <c r="BM2615" i="2"/>
  <c r="BL2615" i="2"/>
  <c r="BK2615" i="2"/>
  <c r="BJ2615" i="2"/>
  <c r="BI2615" i="2"/>
  <c r="BH2615" i="2"/>
  <c r="BF2615" i="2"/>
  <c r="BD2615" i="2"/>
  <c r="AQ2615" i="2"/>
  <c r="AP2615" i="2"/>
  <c r="AR2615" i="2" s="1"/>
  <c r="BU2615" i="2" s="1"/>
  <c r="AA2615" i="2"/>
  <c r="H2615" i="2"/>
  <c r="CX2614" i="2"/>
  <c r="CW2614" i="2"/>
  <c r="CN2614" i="2"/>
  <c r="CK2614" i="2"/>
  <c r="CI2614" i="2"/>
  <c r="CD2614" i="2"/>
  <c r="CE2614" i="2" s="1"/>
  <c r="CC2614" i="2"/>
  <c r="BY2614" i="2"/>
  <c r="CA2614" i="2" s="1"/>
  <c r="BW2614" i="2"/>
  <c r="BV2614" i="2"/>
  <c r="BS2614" i="2"/>
  <c r="BR2614" i="2"/>
  <c r="BP2614" i="2"/>
  <c r="BO2614" i="2"/>
  <c r="BN2614" i="2"/>
  <c r="BM2614" i="2"/>
  <c r="BL2614" i="2"/>
  <c r="BK2614" i="2"/>
  <c r="BJ2614" i="2"/>
  <c r="BI2614" i="2"/>
  <c r="BH2614" i="2"/>
  <c r="BF2614" i="2"/>
  <c r="BD2614" i="2"/>
  <c r="AQ2614" i="2"/>
  <c r="AP2614" i="2"/>
  <c r="AR2614" i="2" s="1"/>
  <c r="BU2614" i="2" s="1"/>
  <c r="AA2614" i="2"/>
  <c r="H2614" i="2"/>
  <c r="CX2613" i="2"/>
  <c r="CW2613" i="2"/>
  <c r="CN2613" i="2"/>
  <c r="CK2613" i="2"/>
  <c r="CI2613" i="2"/>
  <c r="CD2613" i="2"/>
  <c r="CC2613" i="2"/>
  <c r="BY2613" i="2"/>
  <c r="CA2613" i="2" s="1"/>
  <c r="BW2613" i="2"/>
  <c r="BV2613" i="2"/>
  <c r="BS2613" i="2"/>
  <c r="BR2613" i="2"/>
  <c r="BP2613" i="2"/>
  <c r="BO2613" i="2"/>
  <c r="BN2613" i="2"/>
  <c r="BM2613" i="2"/>
  <c r="BL2613" i="2"/>
  <c r="BK2613" i="2"/>
  <c r="BJ2613" i="2"/>
  <c r="BI2613" i="2"/>
  <c r="BH2613" i="2"/>
  <c r="BF2613" i="2"/>
  <c r="BD2613" i="2"/>
  <c r="AQ2613" i="2"/>
  <c r="AP2613" i="2"/>
  <c r="AR2613" i="2" s="1"/>
  <c r="BU2613" i="2" s="1"/>
  <c r="AA2613" i="2"/>
  <c r="H2613" i="2"/>
  <c r="CX2612" i="2"/>
  <c r="CW2612" i="2"/>
  <c r="CN2612" i="2"/>
  <c r="CK2612" i="2"/>
  <c r="CI2612" i="2"/>
  <c r="CD2612" i="2"/>
  <c r="CC2612" i="2"/>
  <c r="BY2612" i="2"/>
  <c r="CA2612" i="2" s="1"/>
  <c r="BW2612" i="2"/>
  <c r="BV2612" i="2"/>
  <c r="BS2612" i="2"/>
  <c r="BR2612" i="2"/>
  <c r="BP2612" i="2"/>
  <c r="BO2612" i="2"/>
  <c r="BN2612" i="2"/>
  <c r="BM2612" i="2"/>
  <c r="BL2612" i="2"/>
  <c r="BK2612" i="2"/>
  <c r="BJ2612" i="2"/>
  <c r="BI2612" i="2"/>
  <c r="BH2612" i="2"/>
  <c r="BF2612" i="2"/>
  <c r="BD2612" i="2"/>
  <c r="AQ2612" i="2"/>
  <c r="AP2612" i="2"/>
  <c r="AR2612" i="2" s="1"/>
  <c r="BU2612" i="2" s="1"/>
  <c r="AA2612" i="2"/>
  <c r="H2612" i="2"/>
  <c r="CX2611" i="2"/>
  <c r="CW2611" i="2"/>
  <c r="CN2611" i="2"/>
  <c r="CK2611" i="2"/>
  <c r="CI2611" i="2"/>
  <c r="CD2611" i="2"/>
  <c r="CC2611" i="2"/>
  <c r="BY2611" i="2"/>
  <c r="CA2611" i="2" s="1"/>
  <c r="BW2611" i="2"/>
  <c r="BV2611" i="2"/>
  <c r="BS2611" i="2"/>
  <c r="BR2611" i="2"/>
  <c r="BP2611" i="2"/>
  <c r="BO2611" i="2"/>
  <c r="BN2611" i="2"/>
  <c r="BM2611" i="2"/>
  <c r="BL2611" i="2"/>
  <c r="BK2611" i="2"/>
  <c r="BJ2611" i="2"/>
  <c r="BI2611" i="2"/>
  <c r="BH2611" i="2"/>
  <c r="BF2611" i="2"/>
  <c r="BD2611" i="2"/>
  <c r="AQ2611" i="2"/>
  <c r="AP2611" i="2"/>
  <c r="AR2611" i="2" s="1"/>
  <c r="BU2611" i="2" s="1"/>
  <c r="AA2611" i="2"/>
  <c r="H2611" i="2"/>
  <c r="DA2610" i="2"/>
  <c r="CZ2610" i="2"/>
  <c r="CX2610" i="2"/>
  <c r="CW2610" i="2"/>
  <c r="CN2610" i="2"/>
  <c r="CK2610" i="2"/>
  <c r="CI2610" i="2"/>
  <c r="CC2610" i="2"/>
  <c r="BY2610" i="2"/>
  <c r="CA2610" i="2" s="1"/>
  <c r="BW2610" i="2"/>
  <c r="BV2610" i="2"/>
  <c r="BS2610" i="2"/>
  <c r="BR2610" i="2"/>
  <c r="BP2610" i="2"/>
  <c r="BO2610" i="2"/>
  <c r="BN2610" i="2"/>
  <c r="BL2610" i="2"/>
  <c r="BI2610" i="2"/>
  <c r="BG2610" i="2"/>
  <c r="BE2610" i="2"/>
  <c r="BF2610" i="2" s="1"/>
  <c r="BC2610" i="2"/>
  <c r="AZ2610" i="2"/>
  <c r="AY2610" i="2"/>
  <c r="AX2610" i="2"/>
  <c r="AW2610" i="2"/>
  <c r="BD2610" i="2" s="1"/>
  <c r="AV2610" i="2"/>
  <c r="AU2610" i="2"/>
  <c r="BM2610" i="2" s="1"/>
  <c r="AT2610" i="2"/>
  <c r="CD2610" i="2" s="1"/>
  <c r="AS2610" i="2"/>
  <c r="AR2610" i="2"/>
  <c r="BU2610" i="2" s="1"/>
  <c r="AP2610" i="2"/>
  <c r="AO2610" i="2"/>
  <c r="AN2610" i="2"/>
  <c r="AM2610" i="2"/>
  <c r="AL2610" i="2"/>
  <c r="AK2610" i="2"/>
  <c r="AJ2610" i="2"/>
  <c r="AI2610" i="2"/>
  <c r="AQ2610" i="2" s="1"/>
  <c r="Z2610" i="2"/>
  <c r="AA2610" i="2" s="1"/>
  <c r="Y2610" i="2"/>
  <c r="X2610" i="2"/>
  <c r="U2610" i="2"/>
  <c r="T2610" i="2"/>
  <c r="Q2610" i="2"/>
  <c r="P2610" i="2"/>
  <c r="O2610" i="2"/>
  <c r="N2610" i="2"/>
  <c r="M2610" i="2"/>
  <c r="BH2610" i="2" s="1"/>
  <c r="L2610" i="2"/>
  <c r="BK2610" i="2" s="1"/>
  <c r="K2610" i="2"/>
  <c r="BJ2610" i="2" s="1"/>
  <c r="J2610" i="2"/>
  <c r="I2610" i="2"/>
  <c r="G2610" i="2"/>
  <c r="F2610" i="2"/>
  <c r="H2610" i="2" s="1"/>
  <c r="CX2609" i="2"/>
  <c r="CW2609" i="2"/>
  <c r="CN2609" i="2"/>
  <c r="CK2609" i="2"/>
  <c r="CI2609" i="2"/>
  <c r="CD2609" i="2"/>
  <c r="CE2609" i="2" s="1"/>
  <c r="CC2609" i="2"/>
  <c r="BY2609" i="2"/>
  <c r="CA2609" i="2" s="1"/>
  <c r="BW2609" i="2"/>
  <c r="BV2609" i="2"/>
  <c r="BS2609" i="2"/>
  <c r="BR2609" i="2"/>
  <c r="BP2609" i="2"/>
  <c r="BO2609" i="2"/>
  <c r="BN2609" i="2"/>
  <c r="BM2609" i="2"/>
  <c r="BL2609" i="2"/>
  <c r="BK2609" i="2"/>
  <c r="BJ2609" i="2"/>
  <c r="BI2609" i="2"/>
  <c r="BH2609" i="2"/>
  <c r="BF2609" i="2"/>
  <c r="BD2609" i="2"/>
  <c r="AQ2609" i="2"/>
  <c r="AP2609" i="2"/>
  <c r="AR2609" i="2" s="1"/>
  <c r="BU2609" i="2" s="1"/>
  <c r="AA2609" i="2"/>
  <c r="H2609" i="2"/>
  <c r="CX2608" i="2"/>
  <c r="CW2608" i="2"/>
  <c r="CN2608" i="2"/>
  <c r="CK2608" i="2"/>
  <c r="CI2608" i="2"/>
  <c r="CD2608" i="2"/>
  <c r="CC2608" i="2"/>
  <c r="BY2608" i="2"/>
  <c r="CA2608" i="2" s="1"/>
  <c r="BW2608" i="2"/>
  <c r="BV2608" i="2"/>
  <c r="BS2608" i="2"/>
  <c r="BR2608" i="2"/>
  <c r="BP2608" i="2"/>
  <c r="BO2608" i="2"/>
  <c r="BN2608" i="2"/>
  <c r="BM2608" i="2"/>
  <c r="BL2608" i="2"/>
  <c r="BK2608" i="2"/>
  <c r="BJ2608" i="2"/>
  <c r="BI2608" i="2"/>
  <c r="BH2608" i="2"/>
  <c r="BF2608" i="2"/>
  <c r="BD2608" i="2"/>
  <c r="AQ2608" i="2"/>
  <c r="AP2608" i="2"/>
  <c r="AR2608" i="2" s="1"/>
  <c r="BU2608" i="2" s="1"/>
  <c r="AA2608" i="2"/>
  <c r="H2608" i="2"/>
  <c r="CX2607" i="2"/>
  <c r="CW2607" i="2"/>
  <c r="CN2607" i="2"/>
  <c r="CK2607" i="2"/>
  <c r="CI2607" i="2"/>
  <c r="CD2607" i="2"/>
  <c r="CC2607" i="2"/>
  <c r="BY2607" i="2"/>
  <c r="CA2607" i="2" s="1"/>
  <c r="BW2607" i="2"/>
  <c r="BV2607" i="2"/>
  <c r="BS2607" i="2"/>
  <c r="BR2607" i="2"/>
  <c r="BP2607" i="2"/>
  <c r="BO2607" i="2"/>
  <c r="BN2607" i="2"/>
  <c r="BM2607" i="2"/>
  <c r="BL2607" i="2"/>
  <c r="BK2607" i="2"/>
  <c r="BJ2607" i="2"/>
  <c r="BI2607" i="2"/>
  <c r="BH2607" i="2"/>
  <c r="BF2607" i="2"/>
  <c r="BD2607" i="2"/>
  <c r="AQ2607" i="2"/>
  <c r="AP2607" i="2"/>
  <c r="AR2607" i="2" s="1"/>
  <c r="BU2607" i="2" s="1"/>
  <c r="AA2607" i="2"/>
  <c r="H2607" i="2"/>
  <c r="CX2606" i="2"/>
  <c r="CW2606" i="2"/>
  <c r="CN2606" i="2"/>
  <c r="CK2606" i="2"/>
  <c r="CI2606" i="2"/>
  <c r="CD2606" i="2"/>
  <c r="CE2606" i="2" s="1"/>
  <c r="CC2606" i="2"/>
  <c r="BY2606" i="2"/>
  <c r="CA2606" i="2" s="1"/>
  <c r="BW2606" i="2"/>
  <c r="BV2606" i="2"/>
  <c r="BS2606" i="2"/>
  <c r="BR2606" i="2"/>
  <c r="BO2606" i="2"/>
  <c r="BN2606" i="2"/>
  <c r="BM2606" i="2"/>
  <c r="BL2606" i="2"/>
  <c r="BK2606" i="2"/>
  <c r="BP2606" i="2" s="1"/>
  <c r="BJ2606" i="2"/>
  <c r="BI2606" i="2"/>
  <c r="BH2606" i="2"/>
  <c r="BF2606" i="2"/>
  <c r="BD2606" i="2"/>
  <c r="AR2606" i="2"/>
  <c r="BU2606" i="2" s="1"/>
  <c r="AQ2606" i="2"/>
  <c r="AP2606" i="2"/>
  <c r="AA2606" i="2"/>
  <c r="H2606" i="2"/>
  <c r="CX2605" i="2"/>
  <c r="CW2605" i="2"/>
  <c r="CN2605" i="2"/>
  <c r="CK2605" i="2"/>
  <c r="CI2605" i="2"/>
  <c r="CD2605" i="2"/>
  <c r="CE2605" i="2" s="1"/>
  <c r="CC2605" i="2"/>
  <c r="BY2605" i="2"/>
  <c r="CA2605" i="2" s="1"/>
  <c r="BW2605" i="2"/>
  <c r="BV2605" i="2"/>
  <c r="BS2605" i="2"/>
  <c r="BR2605" i="2"/>
  <c r="BP2605" i="2"/>
  <c r="BO2605" i="2"/>
  <c r="BN2605" i="2"/>
  <c r="BM2605" i="2"/>
  <c r="BL2605" i="2"/>
  <c r="BK2605" i="2"/>
  <c r="BJ2605" i="2"/>
  <c r="BI2605" i="2"/>
  <c r="BH2605" i="2"/>
  <c r="BF2605" i="2"/>
  <c r="BD2605" i="2"/>
  <c r="AQ2605" i="2"/>
  <c r="AP2605" i="2"/>
  <c r="AR2605" i="2" s="1"/>
  <c r="BU2605" i="2" s="1"/>
  <c r="AA2605" i="2"/>
  <c r="H2605" i="2"/>
  <c r="DA2604" i="2"/>
  <c r="CZ2604" i="2"/>
  <c r="CX2604" i="2"/>
  <c r="CW2604" i="2"/>
  <c r="CK2604" i="2"/>
  <c r="CI2604" i="2"/>
  <c r="CC2604" i="2"/>
  <c r="BY2604" i="2"/>
  <c r="CA2604" i="2" s="1"/>
  <c r="BW2604" i="2"/>
  <c r="BV2604" i="2"/>
  <c r="BS2604" i="2"/>
  <c r="BR2604" i="2"/>
  <c r="BP2604" i="2"/>
  <c r="BO2604" i="2"/>
  <c r="BN2604" i="2"/>
  <c r="BM2604" i="2"/>
  <c r="BL2604" i="2"/>
  <c r="BI2604" i="2"/>
  <c r="BH2604" i="2"/>
  <c r="BG2604" i="2"/>
  <c r="BE2604" i="2"/>
  <c r="BF2604" i="2" s="1"/>
  <c r="BD2604" i="2"/>
  <c r="BC2604" i="2"/>
  <c r="AZ2604" i="2"/>
  <c r="AY2604" i="2"/>
  <c r="AX2604" i="2"/>
  <c r="AW2604" i="2"/>
  <c r="AV2604" i="2"/>
  <c r="AU2604" i="2"/>
  <c r="AT2604" i="2"/>
  <c r="CD2604" i="2" s="1"/>
  <c r="AS2604" i="2"/>
  <c r="AP2604" i="2"/>
  <c r="AR2604" i="2" s="1"/>
  <c r="BU2604" i="2" s="1"/>
  <c r="AO2604" i="2"/>
  <c r="AN2604" i="2"/>
  <c r="AM2604" i="2"/>
  <c r="AL2604" i="2"/>
  <c r="AK2604" i="2"/>
  <c r="AJ2604" i="2"/>
  <c r="AI2604" i="2"/>
  <c r="AQ2604" i="2" s="1"/>
  <c r="Z2604" i="2"/>
  <c r="AA2604" i="2" s="1"/>
  <c r="Y2604" i="2"/>
  <c r="X2604" i="2"/>
  <c r="U2604" i="2"/>
  <c r="T2604" i="2"/>
  <c r="Q2604" i="2"/>
  <c r="P2604" i="2"/>
  <c r="O2604" i="2"/>
  <c r="N2604" i="2"/>
  <c r="M2604" i="2"/>
  <c r="L2604" i="2"/>
  <c r="BK2604" i="2" s="1"/>
  <c r="K2604" i="2"/>
  <c r="BJ2604" i="2" s="1"/>
  <c r="J2604" i="2"/>
  <c r="I2604" i="2"/>
  <c r="G2604" i="2"/>
  <c r="F2604" i="2"/>
  <c r="H2604" i="2" s="1"/>
  <c r="DA2603" i="2"/>
  <c r="CZ2603" i="2"/>
  <c r="CX2603" i="2"/>
  <c r="CW2603" i="2"/>
  <c r="CN2603" i="2"/>
  <c r="CK2603" i="2"/>
  <c r="CI2603" i="2"/>
  <c r="BY2603" i="2"/>
  <c r="CA2603" i="2" s="1"/>
  <c r="BW2603" i="2"/>
  <c r="BV2603" i="2"/>
  <c r="BS2603" i="2"/>
  <c r="BR2603" i="2"/>
  <c r="BP2603" i="2"/>
  <c r="BN2603" i="2"/>
  <c r="BL2603" i="2"/>
  <c r="BK2603" i="2"/>
  <c r="BI2603" i="2"/>
  <c r="BG2603" i="2"/>
  <c r="BF2603" i="2"/>
  <c r="BE2603" i="2"/>
  <c r="BD2603" i="2"/>
  <c r="BC2603" i="2"/>
  <c r="BO2603" i="2" s="1"/>
  <c r="AZ2603" i="2"/>
  <c r="AY2603" i="2"/>
  <c r="AX2603" i="2"/>
  <c r="AW2603" i="2"/>
  <c r="AV2603" i="2"/>
  <c r="AU2603" i="2"/>
  <c r="BM2603" i="2" s="1"/>
  <c r="AT2603" i="2"/>
  <c r="CD2603" i="2" s="1"/>
  <c r="AS2603" i="2"/>
  <c r="CC2603" i="2" s="1"/>
  <c r="AP2603" i="2"/>
  <c r="AR2603" i="2" s="1"/>
  <c r="BU2603" i="2" s="1"/>
  <c r="AO2603" i="2"/>
  <c r="AN2603" i="2"/>
  <c r="AM2603" i="2"/>
  <c r="AL2603" i="2"/>
  <c r="AK2603" i="2"/>
  <c r="AJ2603" i="2"/>
  <c r="AI2603" i="2"/>
  <c r="AQ2603" i="2" s="1"/>
  <c r="Z2603" i="2"/>
  <c r="AA2603" i="2" s="1"/>
  <c r="Y2603" i="2"/>
  <c r="X2603" i="2"/>
  <c r="U2603" i="2"/>
  <c r="T2603" i="2"/>
  <c r="Q2603" i="2"/>
  <c r="P2603" i="2"/>
  <c r="O2603" i="2"/>
  <c r="N2603" i="2"/>
  <c r="M2603" i="2"/>
  <c r="BH2603" i="2" s="1"/>
  <c r="L2603" i="2"/>
  <c r="K2603" i="2"/>
  <c r="BJ2603" i="2" s="1"/>
  <c r="J2603" i="2"/>
  <c r="I2603" i="2"/>
  <c r="H2603" i="2"/>
  <c r="G2603" i="2"/>
  <c r="F2603" i="2"/>
  <c r="DA2602" i="2"/>
  <c r="CZ2602" i="2"/>
  <c r="CX2602" i="2"/>
  <c r="CW2602" i="2"/>
  <c r="CK2602" i="2"/>
  <c r="CI2602" i="2"/>
  <c r="CD2602" i="2"/>
  <c r="CE2602" i="2" s="1"/>
  <c r="BY2602" i="2"/>
  <c r="CA2602" i="2" s="1"/>
  <c r="BW2602" i="2"/>
  <c r="BV2602" i="2"/>
  <c r="BS2602" i="2"/>
  <c r="BR2602" i="2"/>
  <c r="BP2602" i="2"/>
  <c r="BN2602" i="2"/>
  <c r="BJ2602" i="2"/>
  <c r="BH2602" i="2"/>
  <c r="BG2602" i="2"/>
  <c r="BE2602" i="2"/>
  <c r="BF2602" i="2" s="1"/>
  <c r="BD2602" i="2"/>
  <c r="BC2602" i="2"/>
  <c r="BO2602" i="2" s="1"/>
  <c r="AZ2602" i="2"/>
  <c r="AY2602" i="2"/>
  <c r="AX2602" i="2"/>
  <c r="AW2602" i="2"/>
  <c r="AV2602" i="2"/>
  <c r="AU2602" i="2"/>
  <c r="BM2602" i="2" s="1"/>
  <c r="AT2602" i="2"/>
  <c r="AS2602" i="2"/>
  <c r="CC2602" i="2" s="1"/>
  <c r="AR2602" i="2"/>
  <c r="BU2602" i="2" s="1"/>
  <c r="AP2602" i="2"/>
  <c r="AO2602" i="2"/>
  <c r="AN2602" i="2"/>
  <c r="AM2602" i="2"/>
  <c r="AL2602" i="2"/>
  <c r="AK2602" i="2"/>
  <c r="AJ2602" i="2"/>
  <c r="AI2602" i="2"/>
  <c r="AA2602" i="2"/>
  <c r="Z2602" i="2"/>
  <c r="CN2602" i="2" s="1"/>
  <c r="Y2602" i="2"/>
  <c r="X2602" i="2"/>
  <c r="U2602" i="2"/>
  <c r="T2602" i="2"/>
  <c r="Q2602" i="2"/>
  <c r="P2602" i="2"/>
  <c r="O2602" i="2"/>
  <c r="N2602" i="2"/>
  <c r="M2602" i="2"/>
  <c r="BL2602" i="2" s="1"/>
  <c r="L2602" i="2"/>
  <c r="BK2602" i="2" s="1"/>
  <c r="K2602" i="2"/>
  <c r="J2602" i="2"/>
  <c r="BI2602" i="2" s="1"/>
  <c r="I2602" i="2"/>
  <c r="G2602" i="2"/>
  <c r="F2602" i="2"/>
  <c r="CX2601" i="2"/>
  <c r="CW2601" i="2"/>
  <c r="CN2601" i="2"/>
  <c r="CK2601" i="2"/>
  <c r="CI2601" i="2"/>
  <c r="CD2601" i="2"/>
  <c r="CE2601" i="2" s="1"/>
  <c r="CC2601" i="2"/>
  <c r="BY2601" i="2"/>
  <c r="CA2601" i="2" s="1"/>
  <c r="BW2601" i="2"/>
  <c r="BV2601" i="2"/>
  <c r="BS2601" i="2"/>
  <c r="BR2601" i="2"/>
  <c r="BP2601" i="2"/>
  <c r="BO2601" i="2"/>
  <c r="BN2601" i="2"/>
  <c r="BM2601" i="2"/>
  <c r="BL2601" i="2"/>
  <c r="BK2601" i="2"/>
  <c r="BJ2601" i="2"/>
  <c r="BI2601" i="2"/>
  <c r="BH2601" i="2"/>
  <c r="BF2601" i="2"/>
  <c r="BD2601" i="2"/>
  <c r="AQ2601" i="2"/>
  <c r="AP2601" i="2"/>
  <c r="AR2601" i="2" s="1"/>
  <c r="BU2601" i="2" s="1"/>
  <c r="AA2601" i="2"/>
  <c r="H2601" i="2"/>
  <c r="CX2600" i="2"/>
  <c r="CW2600" i="2"/>
  <c r="CN2600" i="2"/>
  <c r="CK2600" i="2"/>
  <c r="CI2600" i="2"/>
  <c r="CD2600" i="2"/>
  <c r="CC2600" i="2"/>
  <c r="BY2600" i="2"/>
  <c r="CA2600" i="2" s="1"/>
  <c r="BW2600" i="2"/>
  <c r="BV2600" i="2"/>
  <c r="BS2600" i="2"/>
  <c r="BR2600" i="2"/>
  <c r="BP2600" i="2"/>
  <c r="BO2600" i="2"/>
  <c r="BN2600" i="2"/>
  <c r="BM2600" i="2"/>
  <c r="BL2600" i="2"/>
  <c r="BK2600" i="2"/>
  <c r="BJ2600" i="2"/>
  <c r="BI2600" i="2"/>
  <c r="BH2600" i="2"/>
  <c r="BF2600" i="2"/>
  <c r="BD2600" i="2"/>
  <c r="AQ2600" i="2"/>
  <c r="AP2600" i="2"/>
  <c r="AR2600" i="2" s="1"/>
  <c r="BU2600" i="2" s="1"/>
  <c r="AA2600" i="2"/>
  <c r="H2600" i="2"/>
  <c r="CX2599" i="2"/>
  <c r="CW2599" i="2"/>
  <c r="CN2599" i="2"/>
  <c r="CK2599" i="2"/>
  <c r="CI2599" i="2"/>
  <c r="CD2599" i="2"/>
  <c r="CC2599" i="2"/>
  <c r="BY2599" i="2"/>
  <c r="CA2599" i="2" s="1"/>
  <c r="BW2599" i="2"/>
  <c r="BV2599" i="2"/>
  <c r="BS2599" i="2"/>
  <c r="BR2599" i="2"/>
  <c r="BP2599" i="2"/>
  <c r="BO2599" i="2"/>
  <c r="BN2599" i="2"/>
  <c r="BM2599" i="2"/>
  <c r="BL2599" i="2"/>
  <c r="BK2599" i="2"/>
  <c r="BJ2599" i="2"/>
  <c r="BI2599" i="2"/>
  <c r="BH2599" i="2"/>
  <c r="BF2599" i="2"/>
  <c r="BD2599" i="2"/>
  <c r="AQ2599" i="2"/>
  <c r="AP2599" i="2"/>
  <c r="AR2599" i="2" s="1"/>
  <c r="BU2599" i="2" s="1"/>
  <c r="AA2599" i="2"/>
  <c r="H2599" i="2"/>
  <c r="CX2598" i="2"/>
  <c r="CW2598" i="2"/>
  <c r="CN2598" i="2"/>
  <c r="CK2598" i="2"/>
  <c r="CI2598" i="2"/>
  <c r="CD2598" i="2"/>
  <c r="CE2598" i="2" s="1"/>
  <c r="CC2598" i="2"/>
  <c r="BY2598" i="2"/>
  <c r="CA2598" i="2" s="1"/>
  <c r="BW2598" i="2"/>
  <c r="BV2598" i="2"/>
  <c r="BS2598" i="2"/>
  <c r="BR2598" i="2"/>
  <c r="BP2598" i="2"/>
  <c r="BO2598" i="2"/>
  <c r="BN2598" i="2"/>
  <c r="BM2598" i="2"/>
  <c r="BL2598" i="2"/>
  <c r="BK2598" i="2"/>
  <c r="BJ2598" i="2"/>
  <c r="BI2598" i="2"/>
  <c r="BH2598" i="2"/>
  <c r="BF2598" i="2"/>
  <c r="BD2598" i="2"/>
  <c r="AQ2598" i="2"/>
  <c r="AP2598" i="2"/>
  <c r="AR2598" i="2" s="1"/>
  <c r="BU2598" i="2" s="1"/>
  <c r="AA2598" i="2"/>
  <c r="H2598" i="2"/>
  <c r="CX2597" i="2"/>
  <c r="CW2597" i="2"/>
  <c r="CN2597" i="2"/>
  <c r="CK2597" i="2"/>
  <c r="CI2597" i="2"/>
  <c r="CD2597" i="2"/>
  <c r="CE2597" i="2" s="1"/>
  <c r="CC2597" i="2"/>
  <c r="BY2597" i="2"/>
  <c r="CA2597" i="2" s="1"/>
  <c r="BW2597" i="2"/>
  <c r="BV2597" i="2"/>
  <c r="BS2597" i="2"/>
  <c r="BR2597" i="2"/>
  <c r="BP2597" i="2"/>
  <c r="BO2597" i="2"/>
  <c r="BN2597" i="2"/>
  <c r="BM2597" i="2"/>
  <c r="BL2597" i="2"/>
  <c r="BK2597" i="2"/>
  <c r="BJ2597" i="2"/>
  <c r="BI2597" i="2"/>
  <c r="BH2597" i="2"/>
  <c r="BF2597" i="2"/>
  <c r="BD2597" i="2"/>
  <c r="AQ2597" i="2"/>
  <c r="AP2597" i="2"/>
  <c r="AR2597" i="2" s="1"/>
  <c r="BU2597" i="2" s="1"/>
  <c r="AA2597" i="2"/>
  <c r="H2597" i="2"/>
  <c r="CX2596" i="2"/>
  <c r="CW2596" i="2"/>
  <c r="CN2596" i="2"/>
  <c r="CK2596" i="2"/>
  <c r="CI2596" i="2"/>
  <c r="CD2596" i="2"/>
  <c r="CE2596" i="2" s="1"/>
  <c r="CC2596" i="2"/>
  <c r="BY2596" i="2"/>
  <c r="CA2596" i="2" s="1"/>
  <c r="BW2596" i="2"/>
  <c r="BV2596" i="2"/>
  <c r="BS2596" i="2"/>
  <c r="BR2596" i="2"/>
  <c r="BP2596" i="2"/>
  <c r="BO2596" i="2"/>
  <c r="BN2596" i="2"/>
  <c r="BM2596" i="2"/>
  <c r="BL2596" i="2"/>
  <c r="BK2596" i="2"/>
  <c r="BJ2596" i="2"/>
  <c r="BI2596" i="2"/>
  <c r="BH2596" i="2"/>
  <c r="BF2596" i="2"/>
  <c r="BD2596" i="2"/>
  <c r="AQ2596" i="2"/>
  <c r="AP2596" i="2"/>
  <c r="AR2596" i="2" s="1"/>
  <c r="BU2596" i="2" s="1"/>
  <c r="AA2596" i="2"/>
  <c r="H2596" i="2"/>
  <c r="CX2595" i="2"/>
  <c r="CW2595" i="2"/>
  <c r="CN2595" i="2"/>
  <c r="CK2595" i="2"/>
  <c r="CI2595" i="2"/>
  <c r="CE2595" i="2"/>
  <c r="CD2595" i="2"/>
  <c r="CC2595" i="2"/>
  <c r="BY2595" i="2"/>
  <c r="CA2595" i="2" s="1"/>
  <c r="BW2595" i="2"/>
  <c r="BV2595" i="2"/>
  <c r="BS2595" i="2"/>
  <c r="BR2595" i="2"/>
  <c r="BP2595" i="2"/>
  <c r="BO2595" i="2"/>
  <c r="BN2595" i="2"/>
  <c r="BM2595" i="2"/>
  <c r="BL2595" i="2"/>
  <c r="BK2595" i="2"/>
  <c r="BJ2595" i="2"/>
  <c r="BI2595" i="2"/>
  <c r="BH2595" i="2"/>
  <c r="BF2595" i="2"/>
  <c r="BD2595" i="2"/>
  <c r="AQ2595" i="2"/>
  <c r="AP2595" i="2"/>
  <c r="AR2595" i="2" s="1"/>
  <c r="BU2595" i="2" s="1"/>
  <c r="AA2595" i="2"/>
  <c r="H2595" i="2"/>
  <c r="CX2594" i="2"/>
  <c r="CW2594" i="2"/>
  <c r="CN2594" i="2"/>
  <c r="CK2594" i="2"/>
  <c r="CI2594" i="2"/>
  <c r="CD2594" i="2"/>
  <c r="CE2594" i="2" s="1"/>
  <c r="CC2594" i="2"/>
  <c r="BY2594" i="2"/>
  <c r="CA2594" i="2" s="1"/>
  <c r="BW2594" i="2"/>
  <c r="BV2594" i="2"/>
  <c r="BS2594" i="2"/>
  <c r="BR2594" i="2"/>
  <c r="BP2594" i="2"/>
  <c r="BO2594" i="2"/>
  <c r="BN2594" i="2"/>
  <c r="BM2594" i="2"/>
  <c r="BL2594" i="2"/>
  <c r="BK2594" i="2"/>
  <c r="BJ2594" i="2"/>
  <c r="BI2594" i="2"/>
  <c r="BH2594" i="2"/>
  <c r="BF2594" i="2"/>
  <c r="BD2594" i="2"/>
  <c r="AQ2594" i="2"/>
  <c r="AP2594" i="2"/>
  <c r="AR2594" i="2" s="1"/>
  <c r="BU2594" i="2" s="1"/>
  <c r="AA2594" i="2"/>
  <c r="H2594" i="2"/>
  <c r="DA2593" i="2"/>
  <c r="CZ2593" i="2"/>
  <c r="CX2593" i="2"/>
  <c r="CW2593" i="2"/>
  <c r="CK2593" i="2"/>
  <c r="CI2593" i="2"/>
  <c r="CC2593" i="2"/>
  <c r="BY2593" i="2"/>
  <c r="CA2593" i="2" s="1"/>
  <c r="BW2593" i="2"/>
  <c r="BV2593" i="2"/>
  <c r="BS2593" i="2"/>
  <c r="BR2593" i="2"/>
  <c r="BP2593" i="2"/>
  <c r="BO2593" i="2"/>
  <c r="BN2593" i="2"/>
  <c r="BM2593" i="2"/>
  <c r="BG2593" i="2"/>
  <c r="BF2593" i="2"/>
  <c r="BE2593" i="2"/>
  <c r="BD2593" i="2"/>
  <c r="BC2593" i="2"/>
  <c r="AZ2593" i="2"/>
  <c r="AY2593" i="2"/>
  <c r="AX2593" i="2"/>
  <c r="AW2593" i="2"/>
  <c r="AV2593" i="2"/>
  <c r="AU2593" i="2"/>
  <c r="AT2593" i="2"/>
  <c r="CD2593" i="2" s="1"/>
  <c r="AS2593" i="2"/>
  <c r="AP2593" i="2"/>
  <c r="AR2593" i="2" s="1"/>
  <c r="BU2593" i="2" s="1"/>
  <c r="AO2593" i="2"/>
  <c r="AN2593" i="2"/>
  <c r="AM2593" i="2"/>
  <c r="AL2593" i="2"/>
  <c r="AK2593" i="2"/>
  <c r="AJ2593" i="2"/>
  <c r="AI2593" i="2"/>
  <c r="Z2593" i="2"/>
  <c r="AA2593" i="2" s="1"/>
  <c r="Y2593" i="2"/>
  <c r="X2593" i="2"/>
  <c r="U2593" i="2"/>
  <c r="T2593" i="2"/>
  <c r="Q2593" i="2"/>
  <c r="P2593" i="2"/>
  <c r="O2593" i="2"/>
  <c r="N2593" i="2"/>
  <c r="M2593" i="2"/>
  <c r="BH2593" i="2" s="1"/>
  <c r="L2593" i="2"/>
  <c r="BK2593" i="2" s="1"/>
  <c r="K2593" i="2"/>
  <c r="BJ2593" i="2" s="1"/>
  <c r="J2593" i="2"/>
  <c r="BI2593" i="2" s="1"/>
  <c r="I2593" i="2"/>
  <c r="H2593" i="2"/>
  <c r="G2593" i="2"/>
  <c r="F2593" i="2"/>
  <c r="DA2592" i="2"/>
  <c r="CZ2592" i="2"/>
  <c r="CX2592" i="2"/>
  <c r="CW2592" i="2"/>
  <c r="CN2592" i="2"/>
  <c r="CK2592" i="2"/>
  <c r="CI2592" i="2"/>
  <c r="CE2592" i="2"/>
  <c r="CD2592" i="2"/>
  <c r="BY2592" i="2"/>
  <c r="CA2592" i="2" s="1"/>
  <c r="BW2592" i="2"/>
  <c r="BV2592" i="2"/>
  <c r="BS2592" i="2"/>
  <c r="BR2592" i="2"/>
  <c r="BP2592" i="2"/>
  <c r="BN2592" i="2"/>
  <c r="BK2592" i="2"/>
  <c r="BJ2592" i="2"/>
  <c r="BH2592" i="2"/>
  <c r="BG2592" i="2"/>
  <c r="BF2592" i="2"/>
  <c r="BE2592" i="2"/>
  <c r="BC2592" i="2"/>
  <c r="BO2592" i="2" s="1"/>
  <c r="AZ2592" i="2"/>
  <c r="AY2592" i="2"/>
  <c r="AX2592" i="2"/>
  <c r="AW2592" i="2"/>
  <c r="BD2592" i="2" s="1"/>
  <c r="AV2592" i="2"/>
  <c r="AU2592" i="2"/>
  <c r="BM2592" i="2" s="1"/>
  <c r="AT2592" i="2"/>
  <c r="AS2592" i="2"/>
  <c r="CC2592" i="2" s="1"/>
  <c r="AP2592" i="2"/>
  <c r="AR2592" i="2" s="1"/>
  <c r="BU2592" i="2" s="1"/>
  <c r="AO2592" i="2"/>
  <c r="AN2592" i="2"/>
  <c r="AM2592" i="2"/>
  <c r="AL2592" i="2"/>
  <c r="AK2592" i="2"/>
  <c r="AJ2592" i="2"/>
  <c r="AI2592" i="2"/>
  <c r="AQ2592" i="2" s="1"/>
  <c r="AA2592" i="2"/>
  <c r="Z2592" i="2"/>
  <c r="Y2592" i="2"/>
  <c r="X2592" i="2"/>
  <c r="U2592" i="2"/>
  <c r="T2592" i="2"/>
  <c r="Q2592" i="2"/>
  <c r="P2592" i="2"/>
  <c r="O2592" i="2"/>
  <c r="N2592" i="2"/>
  <c r="M2592" i="2"/>
  <c r="BL2592" i="2" s="1"/>
  <c r="L2592" i="2"/>
  <c r="K2592" i="2"/>
  <c r="J2592" i="2"/>
  <c r="BI2592" i="2" s="1"/>
  <c r="I2592" i="2"/>
  <c r="G2592" i="2"/>
  <c r="F2592" i="2"/>
  <c r="CX2591" i="2"/>
  <c r="CW2591" i="2"/>
  <c r="CN2591" i="2"/>
  <c r="CK2591" i="2"/>
  <c r="CI2591" i="2"/>
  <c r="CD2591" i="2"/>
  <c r="CE2591" i="2" s="1"/>
  <c r="CC2591" i="2"/>
  <c r="BY2591" i="2"/>
  <c r="CA2591" i="2" s="1"/>
  <c r="BW2591" i="2"/>
  <c r="BV2591" i="2"/>
  <c r="BS2591" i="2"/>
  <c r="BR2591" i="2"/>
  <c r="BP2591" i="2"/>
  <c r="BO2591" i="2"/>
  <c r="BN2591" i="2"/>
  <c r="BM2591" i="2"/>
  <c r="BL2591" i="2"/>
  <c r="BK2591" i="2"/>
  <c r="BJ2591" i="2"/>
  <c r="BI2591" i="2"/>
  <c r="BH2591" i="2"/>
  <c r="BF2591" i="2"/>
  <c r="BD2591" i="2"/>
  <c r="AQ2591" i="2"/>
  <c r="AP2591" i="2"/>
  <c r="AR2591" i="2" s="1"/>
  <c r="BU2591" i="2" s="1"/>
  <c r="AA2591" i="2"/>
  <c r="H2591" i="2"/>
  <c r="CX2590" i="2"/>
  <c r="CW2590" i="2"/>
  <c r="CN2590" i="2"/>
  <c r="CK2590" i="2"/>
  <c r="CI2590" i="2"/>
  <c r="CE2590" i="2"/>
  <c r="CD2590" i="2"/>
  <c r="CC2590" i="2"/>
  <c r="CA2590" i="2"/>
  <c r="BY2590" i="2"/>
  <c r="BW2590" i="2"/>
  <c r="BV2590" i="2"/>
  <c r="BS2590" i="2"/>
  <c r="BR2590" i="2"/>
  <c r="BP2590" i="2"/>
  <c r="BO2590" i="2"/>
  <c r="BN2590" i="2"/>
  <c r="BM2590" i="2"/>
  <c r="BL2590" i="2"/>
  <c r="BK2590" i="2"/>
  <c r="BJ2590" i="2"/>
  <c r="BI2590" i="2"/>
  <c r="BH2590" i="2"/>
  <c r="BF2590" i="2"/>
  <c r="BD2590" i="2"/>
  <c r="AQ2590" i="2"/>
  <c r="AP2590" i="2"/>
  <c r="AR2590" i="2" s="1"/>
  <c r="BU2590" i="2" s="1"/>
  <c r="AA2590" i="2"/>
  <c r="H2590" i="2"/>
  <c r="CX2589" i="2"/>
  <c r="CW2589" i="2"/>
  <c r="CN2589" i="2"/>
  <c r="CK2589" i="2"/>
  <c r="CI2589" i="2"/>
  <c r="CD2589" i="2"/>
  <c r="CE2589" i="2" s="1"/>
  <c r="CC2589" i="2"/>
  <c r="BY2589" i="2"/>
  <c r="CA2589" i="2" s="1"/>
  <c r="BW2589" i="2"/>
  <c r="BV2589" i="2"/>
  <c r="BS2589" i="2"/>
  <c r="BR2589" i="2"/>
  <c r="BP2589" i="2"/>
  <c r="BO2589" i="2"/>
  <c r="BN2589" i="2"/>
  <c r="BM2589" i="2"/>
  <c r="BL2589" i="2"/>
  <c r="BK2589" i="2"/>
  <c r="BJ2589" i="2"/>
  <c r="BI2589" i="2"/>
  <c r="BH2589" i="2"/>
  <c r="BF2589" i="2"/>
  <c r="BD2589" i="2"/>
  <c r="AR2589" i="2"/>
  <c r="BU2589" i="2" s="1"/>
  <c r="AQ2589" i="2"/>
  <c r="AP2589" i="2"/>
  <c r="AA2589" i="2"/>
  <c r="H2589" i="2"/>
  <c r="CX2588" i="2"/>
  <c r="CW2588" i="2"/>
  <c r="CN2588" i="2"/>
  <c r="CK2588" i="2"/>
  <c r="CI2588" i="2"/>
  <c r="CD2588" i="2"/>
  <c r="CE2588" i="2" s="1"/>
  <c r="CC2588" i="2"/>
  <c r="CA2588" i="2"/>
  <c r="BY2588" i="2"/>
  <c r="BW2588" i="2"/>
  <c r="BV2588" i="2"/>
  <c r="BS2588" i="2"/>
  <c r="BR2588" i="2"/>
  <c r="BP2588" i="2"/>
  <c r="BO2588" i="2"/>
  <c r="BN2588" i="2"/>
  <c r="BM2588" i="2"/>
  <c r="BL2588" i="2"/>
  <c r="BK2588" i="2"/>
  <c r="BJ2588" i="2"/>
  <c r="BI2588" i="2"/>
  <c r="BH2588" i="2"/>
  <c r="BF2588" i="2"/>
  <c r="BD2588" i="2"/>
  <c r="AQ2588" i="2"/>
  <c r="AP2588" i="2"/>
  <c r="AR2588" i="2" s="1"/>
  <c r="BU2588" i="2" s="1"/>
  <c r="AA2588" i="2"/>
  <c r="H2588" i="2"/>
  <c r="CX2587" i="2"/>
  <c r="CW2587" i="2"/>
  <c r="CN2587" i="2"/>
  <c r="CK2587" i="2"/>
  <c r="CI2587" i="2"/>
  <c r="CD2587" i="2"/>
  <c r="CE2587" i="2" s="1"/>
  <c r="CC2587" i="2"/>
  <c r="BY2587" i="2"/>
  <c r="CA2587" i="2" s="1"/>
  <c r="BW2587" i="2"/>
  <c r="BV2587" i="2"/>
  <c r="BS2587" i="2"/>
  <c r="BR2587" i="2"/>
  <c r="BP2587" i="2"/>
  <c r="BO2587" i="2"/>
  <c r="BN2587" i="2"/>
  <c r="BM2587" i="2"/>
  <c r="BL2587" i="2"/>
  <c r="BK2587" i="2"/>
  <c r="BJ2587" i="2"/>
  <c r="BI2587" i="2"/>
  <c r="BH2587" i="2"/>
  <c r="BF2587" i="2"/>
  <c r="BD2587" i="2"/>
  <c r="AQ2587" i="2"/>
  <c r="AP2587" i="2"/>
  <c r="AR2587" i="2" s="1"/>
  <c r="BU2587" i="2" s="1"/>
  <c r="AA2587" i="2"/>
  <c r="H2587" i="2"/>
  <c r="CX2586" i="2"/>
  <c r="CW2586" i="2"/>
  <c r="CN2586" i="2"/>
  <c r="CK2586" i="2"/>
  <c r="CI2586" i="2"/>
  <c r="CE2586" i="2"/>
  <c r="CD2586" i="2"/>
  <c r="CC2586" i="2"/>
  <c r="BY2586" i="2"/>
  <c r="CA2586" i="2" s="1"/>
  <c r="BW2586" i="2"/>
  <c r="BV2586" i="2"/>
  <c r="BS2586" i="2"/>
  <c r="BR2586" i="2"/>
  <c r="BP2586" i="2"/>
  <c r="BO2586" i="2"/>
  <c r="BN2586" i="2"/>
  <c r="BM2586" i="2"/>
  <c r="BL2586" i="2"/>
  <c r="BK2586" i="2"/>
  <c r="BJ2586" i="2"/>
  <c r="BI2586" i="2"/>
  <c r="BH2586" i="2"/>
  <c r="BF2586" i="2"/>
  <c r="BD2586" i="2"/>
  <c r="AQ2586" i="2"/>
  <c r="AP2586" i="2"/>
  <c r="AR2586" i="2" s="1"/>
  <c r="BU2586" i="2" s="1"/>
  <c r="AA2586" i="2"/>
  <c r="H2586" i="2"/>
  <c r="CX2585" i="2"/>
  <c r="CW2585" i="2"/>
  <c r="CN2585" i="2"/>
  <c r="CK2585" i="2"/>
  <c r="CI2585" i="2"/>
  <c r="CD2585" i="2"/>
  <c r="CC2585" i="2"/>
  <c r="BY2585" i="2"/>
  <c r="CA2585" i="2" s="1"/>
  <c r="BW2585" i="2"/>
  <c r="BV2585" i="2"/>
  <c r="BS2585" i="2"/>
  <c r="BR2585" i="2"/>
  <c r="BP2585" i="2"/>
  <c r="BO2585" i="2"/>
  <c r="BN2585" i="2"/>
  <c r="BM2585" i="2"/>
  <c r="BL2585" i="2"/>
  <c r="BK2585" i="2"/>
  <c r="BJ2585" i="2"/>
  <c r="BI2585" i="2"/>
  <c r="BH2585" i="2"/>
  <c r="BF2585" i="2"/>
  <c r="BD2585" i="2"/>
  <c r="AR2585" i="2"/>
  <c r="BU2585" i="2" s="1"/>
  <c r="AQ2585" i="2"/>
  <c r="AP2585" i="2"/>
  <c r="AA2585" i="2"/>
  <c r="H2585" i="2"/>
  <c r="DA2584" i="2"/>
  <c r="CZ2584" i="2"/>
  <c r="CX2584" i="2"/>
  <c r="CW2584" i="2"/>
  <c r="CK2584" i="2"/>
  <c r="CI2584" i="2"/>
  <c r="BY2584" i="2"/>
  <c r="CA2584" i="2" s="1"/>
  <c r="BW2584" i="2"/>
  <c r="BV2584" i="2"/>
  <c r="BS2584" i="2"/>
  <c r="BR2584" i="2"/>
  <c r="BP2584" i="2"/>
  <c r="BN2584" i="2"/>
  <c r="BK2584" i="2"/>
  <c r="BG2584" i="2"/>
  <c r="BF2584" i="2"/>
  <c r="BE2584" i="2"/>
  <c r="BD2584" i="2"/>
  <c r="BC2584" i="2"/>
  <c r="BO2584" i="2" s="1"/>
  <c r="AZ2584" i="2"/>
  <c r="AY2584" i="2"/>
  <c r="AX2584" i="2"/>
  <c r="AW2584" i="2"/>
  <c r="AV2584" i="2"/>
  <c r="AU2584" i="2"/>
  <c r="BM2584" i="2" s="1"/>
  <c r="AT2584" i="2"/>
  <c r="CD2584" i="2" s="1"/>
  <c r="AS2584" i="2"/>
  <c r="CC2584" i="2" s="1"/>
  <c r="AR2584" i="2"/>
  <c r="BU2584" i="2" s="1"/>
  <c r="AP2584" i="2"/>
  <c r="AO2584" i="2"/>
  <c r="AN2584" i="2"/>
  <c r="AM2584" i="2"/>
  <c r="AL2584" i="2"/>
  <c r="AK2584" i="2"/>
  <c r="AJ2584" i="2"/>
  <c r="AI2584" i="2"/>
  <c r="Z2584" i="2"/>
  <c r="AA2584" i="2" s="1"/>
  <c r="Y2584" i="2"/>
  <c r="X2584" i="2"/>
  <c r="U2584" i="2"/>
  <c r="T2584" i="2"/>
  <c r="Q2584" i="2"/>
  <c r="P2584" i="2"/>
  <c r="O2584" i="2"/>
  <c r="N2584" i="2"/>
  <c r="M2584" i="2"/>
  <c r="BH2584" i="2" s="1"/>
  <c r="L2584" i="2"/>
  <c r="K2584" i="2"/>
  <c r="BJ2584" i="2" s="1"/>
  <c r="J2584" i="2"/>
  <c r="BI2584" i="2" s="1"/>
  <c r="I2584" i="2"/>
  <c r="G2584" i="2"/>
  <c r="F2584" i="2"/>
  <c r="H2584" i="2" s="1"/>
  <c r="CX2583" i="2"/>
  <c r="CW2583" i="2"/>
  <c r="CN2583" i="2"/>
  <c r="CK2583" i="2"/>
  <c r="CI2583" i="2"/>
  <c r="CD2583" i="2"/>
  <c r="CE2583" i="2" s="1"/>
  <c r="CC2583" i="2"/>
  <c r="BY2583" i="2"/>
  <c r="CA2583" i="2" s="1"/>
  <c r="BW2583" i="2"/>
  <c r="BV2583" i="2"/>
  <c r="BS2583" i="2"/>
  <c r="BR2583" i="2"/>
  <c r="BP2583" i="2"/>
  <c r="BO2583" i="2"/>
  <c r="BN2583" i="2"/>
  <c r="BM2583" i="2"/>
  <c r="BL2583" i="2"/>
  <c r="BK2583" i="2"/>
  <c r="BJ2583" i="2"/>
  <c r="BI2583" i="2"/>
  <c r="BH2583" i="2"/>
  <c r="BF2583" i="2"/>
  <c r="BD2583" i="2"/>
  <c r="AQ2583" i="2"/>
  <c r="AP2583" i="2"/>
  <c r="AR2583" i="2" s="1"/>
  <c r="BU2583" i="2" s="1"/>
  <c r="AA2583" i="2"/>
  <c r="H2583" i="2"/>
  <c r="CX2582" i="2"/>
  <c r="CW2582" i="2"/>
  <c r="CN2582" i="2"/>
  <c r="CK2582" i="2"/>
  <c r="CI2582" i="2"/>
  <c r="CD2582" i="2"/>
  <c r="CE2582" i="2" s="1"/>
  <c r="CC2582" i="2"/>
  <c r="BY2582" i="2"/>
  <c r="CA2582" i="2" s="1"/>
  <c r="BW2582" i="2"/>
  <c r="BV2582" i="2"/>
  <c r="BS2582" i="2"/>
  <c r="BR2582" i="2"/>
  <c r="BP2582" i="2"/>
  <c r="BO2582" i="2"/>
  <c r="BN2582" i="2"/>
  <c r="BM2582" i="2"/>
  <c r="BL2582" i="2"/>
  <c r="BK2582" i="2"/>
  <c r="BJ2582" i="2"/>
  <c r="BI2582" i="2"/>
  <c r="BH2582" i="2"/>
  <c r="BF2582" i="2"/>
  <c r="BD2582" i="2"/>
  <c r="AQ2582" i="2"/>
  <c r="AP2582" i="2"/>
  <c r="AR2582" i="2" s="1"/>
  <c r="BU2582" i="2" s="1"/>
  <c r="AA2582" i="2"/>
  <c r="H2582" i="2"/>
  <c r="CX2581" i="2"/>
  <c r="CW2581" i="2"/>
  <c r="CN2581" i="2"/>
  <c r="CK2581" i="2"/>
  <c r="CI2581" i="2"/>
  <c r="CD2581" i="2"/>
  <c r="CC2581" i="2"/>
  <c r="BY2581" i="2"/>
  <c r="CA2581" i="2" s="1"/>
  <c r="BW2581" i="2"/>
  <c r="BV2581" i="2"/>
  <c r="BS2581" i="2"/>
  <c r="BR2581" i="2"/>
  <c r="BP2581" i="2"/>
  <c r="BO2581" i="2"/>
  <c r="BN2581" i="2"/>
  <c r="BM2581" i="2"/>
  <c r="BL2581" i="2"/>
  <c r="BK2581" i="2"/>
  <c r="BJ2581" i="2"/>
  <c r="BI2581" i="2"/>
  <c r="BH2581" i="2"/>
  <c r="BF2581" i="2"/>
  <c r="BD2581" i="2"/>
  <c r="AQ2581" i="2"/>
  <c r="AP2581" i="2"/>
  <c r="AR2581" i="2" s="1"/>
  <c r="BU2581" i="2" s="1"/>
  <c r="AA2581" i="2"/>
  <c r="H2581" i="2"/>
  <c r="CX2580" i="2"/>
  <c r="CW2580" i="2"/>
  <c r="CN2580" i="2"/>
  <c r="CK2580" i="2"/>
  <c r="CI2580" i="2"/>
  <c r="CD2580" i="2"/>
  <c r="CE2580" i="2" s="1"/>
  <c r="CC2580" i="2"/>
  <c r="BY2580" i="2"/>
  <c r="CA2580" i="2" s="1"/>
  <c r="BW2580" i="2"/>
  <c r="BV2580" i="2"/>
  <c r="BS2580" i="2"/>
  <c r="BR2580" i="2"/>
  <c r="BP2580" i="2"/>
  <c r="BO2580" i="2"/>
  <c r="BN2580" i="2"/>
  <c r="BM2580" i="2"/>
  <c r="BL2580" i="2"/>
  <c r="BK2580" i="2"/>
  <c r="BJ2580" i="2"/>
  <c r="BI2580" i="2"/>
  <c r="BH2580" i="2"/>
  <c r="BF2580" i="2"/>
  <c r="BD2580" i="2"/>
  <c r="AR2580" i="2"/>
  <c r="BU2580" i="2" s="1"/>
  <c r="AQ2580" i="2"/>
  <c r="AP2580" i="2"/>
  <c r="AA2580" i="2"/>
  <c r="H2580" i="2"/>
  <c r="CX2579" i="2"/>
  <c r="CW2579" i="2"/>
  <c r="CN2579" i="2"/>
  <c r="CK2579" i="2"/>
  <c r="CI2579" i="2"/>
  <c r="CD2579" i="2"/>
  <c r="CE2579" i="2" s="1"/>
  <c r="CC2579" i="2"/>
  <c r="CA2579" i="2"/>
  <c r="BY2579" i="2"/>
  <c r="BW2579" i="2"/>
  <c r="BV2579" i="2"/>
  <c r="BS2579" i="2"/>
  <c r="BR2579" i="2"/>
  <c r="BP2579" i="2"/>
  <c r="BO2579" i="2"/>
  <c r="BN2579" i="2"/>
  <c r="BM2579" i="2"/>
  <c r="BL2579" i="2"/>
  <c r="BK2579" i="2"/>
  <c r="BJ2579" i="2"/>
  <c r="BI2579" i="2"/>
  <c r="BH2579" i="2"/>
  <c r="BF2579" i="2"/>
  <c r="BD2579" i="2"/>
  <c r="AQ2579" i="2"/>
  <c r="AP2579" i="2"/>
  <c r="AR2579" i="2" s="1"/>
  <c r="BU2579" i="2" s="1"/>
  <c r="AA2579" i="2"/>
  <c r="H2579" i="2"/>
  <c r="CX2578" i="2"/>
  <c r="CW2578" i="2"/>
  <c r="CN2578" i="2"/>
  <c r="CK2578" i="2"/>
  <c r="CI2578" i="2"/>
  <c r="CD2578" i="2"/>
  <c r="CC2578" i="2"/>
  <c r="BY2578" i="2"/>
  <c r="CA2578" i="2" s="1"/>
  <c r="BW2578" i="2"/>
  <c r="BV2578" i="2"/>
  <c r="BS2578" i="2"/>
  <c r="BR2578" i="2"/>
  <c r="BP2578" i="2"/>
  <c r="BO2578" i="2"/>
  <c r="BN2578" i="2"/>
  <c r="BM2578" i="2"/>
  <c r="BL2578" i="2"/>
  <c r="BK2578" i="2"/>
  <c r="BJ2578" i="2"/>
  <c r="BI2578" i="2"/>
  <c r="BH2578" i="2"/>
  <c r="BF2578" i="2"/>
  <c r="BD2578" i="2"/>
  <c r="AQ2578" i="2"/>
  <c r="AP2578" i="2"/>
  <c r="AR2578" i="2" s="1"/>
  <c r="BU2578" i="2" s="1"/>
  <c r="AA2578" i="2"/>
  <c r="H2578" i="2"/>
  <c r="CX2577" i="2"/>
  <c r="CW2577" i="2"/>
  <c r="CN2577" i="2"/>
  <c r="CK2577" i="2"/>
  <c r="CI2577" i="2"/>
  <c r="CD2577" i="2"/>
  <c r="CC2577" i="2"/>
  <c r="BY2577" i="2"/>
  <c r="CA2577" i="2" s="1"/>
  <c r="BW2577" i="2"/>
  <c r="BV2577" i="2"/>
  <c r="BS2577" i="2"/>
  <c r="BR2577" i="2"/>
  <c r="BP2577" i="2"/>
  <c r="BO2577" i="2"/>
  <c r="BN2577" i="2"/>
  <c r="BM2577" i="2"/>
  <c r="BL2577" i="2"/>
  <c r="BK2577" i="2"/>
  <c r="BJ2577" i="2"/>
  <c r="BI2577" i="2"/>
  <c r="BH2577" i="2"/>
  <c r="BF2577" i="2"/>
  <c r="BD2577" i="2"/>
  <c r="AQ2577" i="2"/>
  <c r="AP2577" i="2"/>
  <c r="AR2577" i="2" s="1"/>
  <c r="BU2577" i="2" s="1"/>
  <c r="AA2577" i="2"/>
  <c r="H2577" i="2"/>
  <c r="CX2576" i="2"/>
  <c r="CW2576" i="2"/>
  <c r="CN2576" i="2"/>
  <c r="CK2576" i="2"/>
  <c r="CI2576" i="2"/>
  <c r="CD2576" i="2"/>
  <c r="CE2576" i="2" s="1"/>
  <c r="CC2576" i="2"/>
  <c r="BY2576" i="2"/>
  <c r="CA2576" i="2" s="1"/>
  <c r="BW2576" i="2"/>
  <c r="BV2576" i="2"/>
  <c r="BS2576" i="2"/>
  <c r="BR2576" i="2"/>
  <c r="BP2576" i="2"/>
  <c r="BO2576" i="2"/>
  <c r="BN2576" i="2"/>
  <c r="BM2576" i="2"/>
  <c r="BL2576" i="2"/>
  <c r="BK2576" i="2"/>
  <c r="BJ2576" i="2"/>
  <c r="BI2576" i="2"/>
  <c r="BH2576" i="2"/>
  <c r="BF2576" i="2"/>
  <c r="BD2576" i="2"/>
  <c r="AQ2576" i="2"/>
  <c r="AP2576" i="2"/>
  <c r="AR2576" i="2" s="1"/>
  <c r="BU2576" i="2" s="1"/>
  <c r="AA2576" i="2"/>
  <c r="H2576" i="2"/>
  <c r="CX2575" i="2"/>
  <c r="CW2575" i="2"/>
  <c r="CN2575" i="2"/>
  <c r="CK2575" i="2"/>
  <c r="CI2575" i="2"/>
  <c r="CD2575" i="2"/>
  <c r="CE2575" i="2" s="1"/>
  <c r="CC2575" i="2"/>
  <c r="BY2575" i="2"/>
  <c r="CA2575" i="2" s="1"/>
  <c r="BW2575" i="2"/>
  <c r="BV2575" i="2"/>
  <c r="BS2575" i="2"/>
  <c r="BR2575" i="2"/>
  <c r="BP2575" i="2"/>
  <c r="BO2575" i="2"/>
  <c r="BN2575" i="2"/>
  <c r="BM2575" i="2"/>
  <c r="BL2575" i="2"/>
  <c r="BK2575" i="2"/>
  <c r="BJ2575" i="2"/>
  <c r="BI2575" i="2"/>
  <c r="BH2575" i="2"/>
  <c r="BF2575" i="2"/>
  <c r="BD2575" i="2"/>
  <c r="AQ2575" i="2"/>
  <c r="AP2575" i="2"/>
  <c r="AR2575" i="2" s="1"/>
  <c r="BU2575" i="2" s="1"/>
  <c r="AA2575" i="2"/>
  <c r="H2575" i="2"/>
  <c r="CX2574" i="2"/>
  <c r="CW2574" i="2"/>
  <c r="CN2574" i="2"/>
  <c r="CK2574" i="2"/>
  <c r="CI2574" i="2"/>
  <c r="CD2574" i="2"/>
  <c r="CE2574" i="2" s="1"/>
  <c r="CC2574" i="2"/>
  <c r="BY2574" i="2"/>
  <c r="CA2574" i="2" s="1"/>
  <c r="BW2574" i="2"/>
  <c r="BV2574" i="2"/>
  <c r="BS2574" i="2"/>
  <c r="BR2574" i="2"/>
  <c r="BP2574" i="2"/>
  <c r="BO2574" i="2"/>
  <c r="BN2574" i="2"/>
  <c r="BM2574" i="2"/>
  <c r="BL2574" i="2"/>
  <c r="BK2574" i="2"/>
  <c r="BJ2574" i="2"/>
  <c r="BI2574" i="2"/>
  <c r="BH2574" i="2"/>
  <c r="BF2574" i="2"/>
  <c r="BD2574" i="2"/>
  <c r="AQ2574" i="2"/>
  <c r="AP2574" i="2"/>
  <c r="AR2574" i="2" s="1"/>
  <c r="BU2574" i="2" s="1"/>
  <c r="AA2574" i="2"/>
  <c r="H2574" i="2"/>
  <c r="CX2573" i="2"/>
  <c r="CW2573" i="2"/>
  <c r="CN2573" i="2"/>
  <c r="CK2573" i="2"/>
  <c r="CI2573" i="2"/>
  <c r="CD2573" i="2"/>
  <c r="CE2573" i="2" s="1"/>
  <c r="CC2573" i="2"/>
  <c r="BY2573" i="2"/>
  <c r="CA2573" i="2" s="1"/>
  <c r="BW2573" i="2"/>
  <c r="BV2573" i="2"/>
  <c r="BS2573" i="2"/>
  <c r="BR2573" i="2"/>
  <c r="BP2573" i="2"/>
  <c r="BO2573" i="2"/>
  <c r="BN2573" i="2"/>
  <c r="BM2573" i="2"/>
  <c r="BL2573" i="2"/>
  <c r="BK2573" i="2"/>
  <c r="BJ2573" i="2"/>
  <c r="BI2573" i="2"/>
  <c r="BH2573" i="2"/>
  <c r="BF2573" i="2"/>
  <c r="BD2573" i="2"/>
  <c r="AR2573" i="2"/>
  <c r="BU2573" i="2" s="1"/>
  <c r="AQ2573" i="2"/>
  <c r="AP2573" i="2"/>
  <c r="AA2573" i="2"/>
  <c r="H2573" i="2"/>
  <c r="CX2572" i="2"/>
  <c r="CW2572" i="2"/>
  <c r="CN2572" i="2"/>
  <c r="CK2572" i="2"/>
  <c r="CI2572" i="2"/>
  <c r="CD2572" i="2"/>
  <c r="CE2572" i="2" s="1"/>
  <c r="CC2572" i="2"/>
  <c r="BY2572" i="2"/>
  <c r="CA2572" i="2" s="1"/>
  <c r="BW2572" i="2"/>
  <c r="BV2572" i="2"/>
  <c r="BS2572" i="2"/>
  <c r="BR2572" i="2"/>
  <c r="BP2572" i="2"/>
  <c r="BO2572" i="2"/>
  <c r="BN2572" i="2"/>
  <c r="BM2572" i="2"/>
  <c r="BL2572" i="2"/>
  <c r="BK2572" i="2"/>
  <c r="BJ2572" i="2"/>
  <c r="BI2572" i="2"/>
  <c r="BH2572" i="2"/>
  <c r="BF2572" i="2"/>
  <c r="BD2572" i="2"/>
  <c r="AQ2572" i="2"/>
  <c r="AP2572" i="2"/>
  <c r="AR2572" i="2" s="1"/>
  <c r="BU2572" i="2" s="1"/>
  <c r="AA2572" i="2"/>
  <c r="H2572" i="2"/>
  <c r="CX2571" i="2"/>
  <c r="CW2571" i="2"/>
  <c r="CN2571" i="2"/>
  <c r="CK2571" i="2"/>
  <c r="CI2571" i="2"/>
  <c r="CD2571" i="2"/>
  <c r="CE2571" i="2" s="1"/>
  <c r="CC2571" i="2"/>
  <c r="BY2571" i="2"/>
  <c r="CA2571" i="2" s="1"/>
  <c r="BW2571" i="2"/>
  <c r="BV2571" i="2"/>
  <c r="BS2571" i="2"/>
  <c r="BR2571" i="2"/>
  <c r="BP2571" i="2"/>
  <c r="BO2571" i="2"/>
  <c r="BN2571" i="2"/>
  <c r="BM2571" i="2"/>
  <c r="BL2571" i="2"/>
  <c r="BK2571" i="2"/>
  <c r="BJ2571" i="2"/>
  <c r="BI2571" i="2"/>
  <c r="BH2571" i="2"/>
  <c r="BF2571" i="2"/>
  <c r="BD2571" i="2"/>
  <c r="AQ2571" i="2"/>
  <c r="AP2571" i="2"/>
  <c r="AR2571" i="2" s="1"/>
  <c r="BU2571" i="2" s="1"/>
  <c r="AA2571" i="2"/>
  <c r="H2571" i="2"/>
  <c r="CX2570" i="2"/>
  <c r="CW2570" i="2"/>
  <c r="CN2570" i="2"/>
  <c r="CK2570" i="2"/>
  <c r="CI2570" i="2"/>
  <c r="CD2570" i="2"/>
  <c r="CC2570" i="2"/>
  <c r="BY2570" i="2"/>
  <c r="CA2570" i="2" s="1"/>
  <c r="BW2570" i="2"/>
  <c r="BV2570" i="2"/>
  <c r="BS2570" i="2"/>
  <c r="BR2570" i="2"/>
  <c r="BP2570" i="2"/>
  <c r="BO2570" i="2"/>
  <c r="BN2570" i="2"/>
  <c r="BM2570" i="2"/>
  <c r="BL2570" i="2"/>
  <c r="BK2570" i="2"/>
  <c r="BJ2570" i="2"/>
  <c r="BI2570" i="2"/>
  <c r="BH2570" i="2"/>
  <c r="BF2570" i="2"/>
  <c r="BD2570" i="2"/>
  <c r="AQ2570" i="2"/>
  <c r="AP2570" i="2"/>
  <c r="AR2570" i="2" s="1"/>
  <c r="BU2570" i="2" s="1"/>
  <c r="AA2570" i="2"/>
  <c r="H2570" i="2"/>
  <c r="CX2569" i="2"/>
  <c r="CW2569" i="2"/>
  <c r="CN2569" i="2"/>
  <c r="CK2569" i="2"/>
  <c r="CI2569" i="2"/>
  <c r="CD2569" i="2"/>
  <c r="CE2569" i="2" s="1"/>
  <c r="CC2569" i="2"/>
  <c r="CA2569" i="2"/>
  <c r="BY2569" i="2"/>
  <c r="BW2569" i="2"/>
  <c r="BV2569" i="2"/>
  <c r="BS2569" i="2"/>
  <c r="BR2569" i="2"/>
  <c r="BP2569" i="2"/>
  <c r="BO2569" i="2"/>
  <c r="BN2569" i="2"/>
  <c r="BM2569" i="2"/>
  <c r="BL2569" i="2"/>
  <c r="BK2569" i="2"/>
  <c r="BJ2569" i="2"/>
  <c r="BI2569" i="2"/>
  <c r="BH2569" i="2"/>
  <c r="BF2569" i="2"/>
  <c r="BD2569" i="2"/>
  <c r="AQ2569" i="2"/>
  <c r="AP2569" i="2"/>
  <c r="AR2569" i="2" s="1"/>
  <c r="BU2569" i="2" s="1"/>
  <c r="CV2569" i="2" s="1"/>
  <c r="AA2569" i="2"/>
  <c r="H2569" i="2"/>
  <c r="CX2568" i="2"/>
  <c r="CW2568" i="2"/>
  <c r="CN2568" i="2"/>
  <c r="CK2568" i="2"/>
  <c r="CI2568" i="2"/>
  <c r="CE2568" i="2"/>
  <c r="CD2568" i="2"/>
  <c r="CC2568" i="2"/>
  <c r="BY2568" i="2"/>
  <c r="CA2568" i="2" s="1"/>
  <c r="BW2568" i="2"/>
  <c r="BV2568" i="2"/>
  <c r="BS2568" i="2"/>
  <c r="BR2568" i="2"/>
  <c r="BP2568" i="2"/>
  <c r="BO2568" i="2"/>
  <c r="BN2568" i="2"/>
  <c r="BM2568" i="2"/>
  <c r="BL2568" i="2"/>
  <c r="BK2568" i="2"/>
  <c r="BJ2568" i="2"/>
  <c r="BI2568" i="2"/>
  <c r="BH2568" i="2"/>
  <c r="BF2568" i="2"/>
  <c r="BD2568" i="2"/>
  <c r="AQ2568" i="2"/>
  <c r="AP2568" i="2"/>
  <c r="AR2568" i="2" s="1"/>
  <c r="BU2568" i="2" s="1"/>
  <c r="AA2568" i="2"/>
  <c r="H2568" i="2"/>
  <c r="DA2567" i="2"/>
  <c r="CZ2567" i="2"/>
  <c r="CX2567" i="2"/>
  <c r="CW2567" i="2"/>
  <c r="CV2567" i="2"/>
  <c r="CY2567" i="2" s="1"/>
  <c r="CN2567" i="2"/>
  <c r="CK2567" i="2"/>
  <c r="CI2567" i="2"/>
  <c r="CC2567" i="2"/>
  <c r="CA2567" i="2"/>
  <c r="BY2567" i="2"/>
  <c r="BW2567" i="2"/>
  <c r="BV2567" i="2"/>
  <c r="BS2567" i="2"/>
  <c r="BR2567" i="2"/>
  <c r="BP2567" i="2"/>
  <c r="BN2567" i="2"/>
  <c r="BM2567" i="2"/>
  <c r="BL2567" i="2"/>
  <c r="BI2567" i="2"/>
  <c r="BH2567" i="2"/>
  <c r="BG2567" i="2"/>
  <c r="BE2567" i="2"/>
  <c r="BF2567" i="2" s="1"/>
  <c r="BD2567" i="2"/>
  <c r="BC2567" i="2"/>
  <c r="BO2567" i="2" s="1"/>
  <c r="AZ2567" i="2"/>
  <c r="AY2567" i="2"/>
  <c r="AX2567" i="2"/>
  <c r="AW2567" i="2"/>
  <c r="AV2567" i="2"/>
  <c r="AU2567" i="2"/>
  <c r="AT2567" i="2"/>
  <c r="CD2567" i="2" s="1"/>
  <c r="CE2567" i="2" s="1"/>
  <c r="AS2567" i="2"/>
  <c r="AP2567" i="2"/>
  <c r="AR2567" i="2" s="1"/>
  <c r="BU2567" i="2" s="1"/>
  <c r="AO2567" i="2"/>
  <c r="AN2567" i="2"/>
  <c r="AM2567" i="2"/>
  <c r="AL2567" i="2"/>
  <c r="AK2567" i="2"/>
  <c r="AJ2567" i="2"/>
  <c r="AI2567" i="2"/>
  <c r="AQ2567" i="2" s="1"/>
  <c r="AA2567" i="2"/>
  <c r="Z2567" i="2"/>
  <c r="Y2567" i="2"/>
  <c r="X2567" i="2"/>
  <c r="U2567" i="2"/>
  <c r="T2567" i="2"/>
  <c r="Q2567" i="2"/>
  <c r="P2567" i="2"/>
  <c r="O2567" i="2"/>
  <c r="N2567" i="2"/>
  <c r="M2567" i="2"/>
  <c r="L2567" i="2"/>
  <c r="BK2567" i="2" s="1"/>
  <c r="K2567" i="2"/>
  <c r="BJ2567" i="2" s="1"/>
  <c r="J2567" i="2"/>
  <c r="I2567" i="2"/>
  <c r="H2567" i="2"/>
  <c r="G2567" i="2"/>
  <c r="F2567" i="2"/>
  <c r="CX2566" i="2"/>
  <c r="CW2566" i="2"/>
  <c r="CN2566" i="2"/>
  <c r="CK2566" i="2"/>
  <c r="CI2566" i="2"/>
  <c r="CD2566" i="2"/>
  <c r="CC2566" i="2"/>
  <c r="BY2566" i="2"/>
  <c r="CA2566" i="2" s="1"/>
  <c r="BW2566" i="2"/>
  <c r="BV2566" i="2"/>
  <c r="BS2566" i="2"/>
  <c r="BR2566" i="2"/>
  <c r="BP2566" i="2"/>
  <c r="BO2566" i="2"/>
  <c r="BN2566" i="2"/>
  <c r="BM2566" i="2"/>
  <c r="BL2566" i="2"/>
  <c r="BK2566" i="2"/>
  <c r="BJ2566" i="2"/>
  <c r="BI2566" i="2"/>
  <c r="BH2566" i="2"/>
  <c r="BF2566" i="2"/>
  <c r="BD2566" i="2"/>
  <c r="AQ2566" i="2"/>
  <c r="AP2566" i="2"/>
  <c r="AR2566" i="2" s="1"/>
  <c r="BU2566" i="2" s="1"/>
  <c r="AA2566" i="2"/>
  <c r="H2566" i="2"/>
  <c r="CX2565" i="2"/>
  <c r="CW2565" i="2"/>
  <c r="CN2565" i="2"/>
  <c r="CK2565" i="2"/>
  <c r="CI2565" i="2"/>
  <c r="CD2565" i="2"/>
  <c r="CE2565" i="2" s="1"/>
  <c r="CC2565" i="2"/>
  <c r="BY2565" i="2"/>
  <c r="CA2565" i="2" s="1"/>
  <c r="BW2565" i="2"/>
  <c r="BV2565" i="2"/>
  <c r="BS2565" i="2"/>
  <c r="BR2565" i="2"/>
  <c r="BP2565" i="2"/>
  <c r="BO2565" i="2"/>
  <c r="BN2565" i="2"/>
  <c r="BM2565" i="2"/>
  <c r="BL2565" i="2"/>
  <c r="BK2565" i="2"/>
  <c r="BJ2565" i="2"/>
  <c r="BI2565" i="2"/>
  <c r="BH2565" i="2"/>
  <c r="BF2565" i="2"/>
  <c r="BD2565" i="2"/>
  <c r="AR2565" i="2"/>
  <c r="BU2565" i="2" s="1"/>
  <c r="AQ2565" i="2"/>
  <c r="AP2565" i="2"/>
  <c r="AA2565" i="2"/>
  <c r="H2565" i="2"/>
  <c r="DA2564" i="2"/>
  <c r="CZ2564" i="2"/>
  <c r="CX2564" i="2"/>
  <c r="CW2564" i="2"/>
  <c r="CN2564" i="2"/>
  <c r="CK2564" i="2"/>
  <c r="CI2564" i="2"/>
  <c r="CC2564" i="2"/>
  <c r="BY2564" i="2"/>
  <c r="CA2564" i="2" s="1"/>
  <c r="BW2564" i="2"/>
  <c r="BV2564" i="2"/>
  <c r="BS2564" i="2"/>
  <c r="BR2564" i="2"/>
  <c r="BP2564" i="2"/>
  <c r="BN2564" i="2"/>
  <c r="BL2564" i="2"/>
  <c r="BI2564" i="2"/>
  <c r="BG2564" i="2"/>
  <c r="BF2564" i="2"/>
  <c r="BE2564" i="2"/>
  <c r="BD2564" i="2"/>
  <c r="BC2564" i="2"/>
  <c r="BO2564" i="2" s="1"/>
  <c r="AZ2564" i="2"/>
  <c r="AY2564" i="2"/>
  <c r="AX2564" i="2"/>
  <c r="AW2564" i="2"/>
  <c r="AV2564" i="2"/>
  <c r="AU2564" i="2"/>
  <c r="BM2564" i="2" s="1"/>
  <c r="AT2564" i="2"/>
  <c r="CD2564" i="2" s="1"/>
  <c r="AS2564" i="2"/>
  <c r="AP2564" i="2"/>
  <c r="AR2564" i="2" s="1"/>
  <c r="BU2564" i="2" s="1"/>
  <c r="AO2564" i="2"/>
  <c r="AN2564" i="2"/>
  <c r="AM2564" i="2"/>
  <c r="AL2564" i="2"/>
  <c r="AK2564" i="2"/>
  <c r="AJ2564" i="2"/>
  <c r="AI2564" i="2"/>
  <c r="Z2564" i="2"/>
  <c r="AA2564" i="2" s="1"/>
  <c r="Y2564" i="2"/>
  <c r="X2564" i="2"/>
  <c r="U2564" i="2"/>
  <c r="T2564" i="2"/>
  <c r="Q2564" i="2"/>
  <c r="P2564" i="2"/>
  <c r="O2564" i="2"/>
  <c r="N2564" i="2"/>
  <c r="M2564" i="2"/>
  <c r="BH2564" i="2" s="1"/>
  <c r="L2564" i="2"/>
  <c r="BK2564" i="2" s="1"/>
  <c r="K2564" i="2"/>
  <c r="BJ2564" i="2" s="1"/>
  <c r="J2564" i="2"/>
  <c r="I2564" i="2"/>
  <c r="H2564" i="2"/>
  <c r="G2564" i="2"/>
  <c r="F2564" i="2"/>
  <c r="CX2563" i="2"/>
  <c r="CW2563" i="2"/>
  <c r="CN2563" i="2"/>
  <c r="CK2563" i="2"/>
  <c r="CI2563" i="2"/>
  <c r="CE2563" i="2"/>
  <c r="CD2563" i="2"/>
  <c r="CC2563" i="2"/>
  <c r="BY2563" i="2"/>
  <c r="CA2563" i="2" s="1"/>
  <c r="BW2563" i="2"/>
  <c r="BV2563" i="2"/>
  <c r="BS2563" i="2"/>
  <c r="BR2563" i="2"/>
  <c r="BP2563" i="2"/>
  <c r="BO2563" i="2"/>
  <c r="BN2563" i="2"/>
  <c r="BM2563" i="2"/>
  <c r="BL2563" i="2"/>
  <c r="BK2563" i="2"/>
  <c r="BJ2563" i="2"/>
  <c r="BI2563" i="2"/>
  <c r="BH2563" i="2"/>
  <c r="BF2563" i="2"/>
  <c r="BD2563" i="2"/>
  <c r="AQ2563" i="2"/>
  <c r="AP2563" i="2"/>
  <c r="AR2563" i="2" s="1"/>
  <c r="BU2563" i="2" s="1"/>
  <c r="AA2563" i="2"/>
  <c r="H2563" i="2"/>
  <c r="CX2562" i="2"/>
  <c r="CW2562" i="2"/>
  <c r="CN2562" i="2"/>
  <c r="CK2562" i="2"/>
  <c r="CI2562" i="2"/>
  <c r="CD2562" i="2"/>
  <c r="CC2562" i="2"/>
  <c r="BY2562" i="2"/>
  <c r="CA2562" i="2" s="1"/>
  <c r="BW2562" i="2"/>
  <c r="BV2562" i="2"/>
  <c r="BS2562" i="2"/>
  <c r="BR2562" i="2"/>
  <c r="BP2562" i="2"/>
  <c r="BO2562" i="2"/>
  <c r="BN2562" i="2"/>
  <c r="BM2562" i="2"/>
  <c r="BL2562" i="2"/>
  <c r="BK2562" i="2"/>
  <c r="BJ2562" i="2"/>
  <c r="BI2562" i="2"/>
  <c r="BH2562" i="2"/>
  <c r="BF2562" i="2"/>
  <c r="BD2562" i="2"/>
  <c r="AQ2562" i="2"/>
  <c r="AP2562" i="2"/>
  <c r="AR2562" i="2" s="1"/>
  <c r="BU2562" i="2" s="1"/>
  <c r="AA2562" i="2"/>
  <c r="H2562" i="2"/>
  <c r="CX2561" i="2"/>
  <c r="CW2561" i="2"/>
  <c r="CN2561" i="2"/>
  <c r="CK2561" i="2"/>
  <c r="CI2561" i="2"/>
  <c r="CD2561" i="2"/>
  <c r="CE2561" i="2" s="1"/>
  <c r="CC2561" i="2"/>
  <c r="BY2561" i="2"/>
  <c r="CA2561" i="2" s="1"/>
  <c r="BW2561" i="2"/>
  <c r="BV2561" i="2"/>
  <c r="BS2561" i="2"/>
  <c r="BR2561" i="2"/>
  <c r="BP2561" i="2"/>
  <c r="BO2561" i="2"/>
  <c r="BN2561" i="2"/>
  <c r="BM2561" i="2"/>
  <c r="BL2561" i="2"/>
  <c r="BK2561" i="2"/>
  <c r="BJ2561" i="2"/>
  <c r="BI2561" i="2"/>
  <c r="BH2561" i="2"/>
  <c r="BF2561" i="2"/>
  <c r="BD2561" i="2"/>
  <c r="AQ2561" i="2"/>
  <c r="AP2561" i="2"/>
  <c r="AR2561" i="2" s="1"/>
  <c r="BU2561" i="2" s="1"/>
  <c r="AA2561" i="2"/>
  <c r="H2561" i="2"/>
  <c r="CX2560" i="2"/>
  <c r="CW2560" i="2"/>
  <c r="CN2560" i="2"/>
  <c r="CK2560" i="2"/>
  <c r="CI2560" i="2"/>
  <c r="CD2560" i="2"/>
  <c r="CC2560" i="2"/>
  <c r="BY2560" i="2"/>
  <c r="CA2560" i="2" s="1"/>
  <c r="BW2560" i="2"/>
  <c r="BV2560" i="2"/>
  <c r="BS2560" i="2"/>
  <c r="BR2560" i="2"/>
  <c r="BP2560" i="2"/>
  <c r="BO2560" i="2"/>
  <c r="BN2560" i="2"/>
  <c r="BM2560" i="2"/>
  <c r="BL2560" i="2"/>
  <c r="BK2560" i="2"/>
  <c r="BJ2560" i="2"/>
  <c r="BI2560" i="2"/>
  <c r="BH2560" i="2"/>
  <c r="BF2560" i="2"/>
  <c r="BD2560" i="2"/>
  <c r="AQ2560" i="2"/>
  <c r="AP2560" i="2"/>
  <c r="AR2560" i="2" s="1"/>
  <c r="BU2560" i="2" s="1"/>
  <c r="AA2560" i="2"/>
  <c r="H2560" i="2"/>
  <c r="CX2559" i="2"/>
  <c r="CW2559" i="2"/>
  <c r="CN2559" i="2"/>
  <c r="CK2559" i="2"/>
  <c r="CI2559" i="2"/>
  <c r="CE2559" i="2"/>
  <c r="CD2559" i="2"/>
  <c r="CC2559" i="2"/>
  <c r="BY2559" i="2"/>
  <c r="CA2559" i="2" s="1"/>
  <c r="BW2559" i="2"/>
  <c r="BV2559" i="2"/>
  <c r="BS2559" i="2"/>
  <c r="BR2559" i="2"/>
  <c r="BP2559" i="2"/>
  <c r="BO2559" i="2"/>
  <c r="BN2559" i="2"/>
  <c r="BM2559" i="2"/>
  <c r="BL2559" i="2"/>
  <c r="BK2559" i="2"/>
  <c r="BJ2559" i="2"/>
  <c r="BI2559" i="2"/>
  <c r="BH2559" i="2"/>
  <c r="BF2559" i="2"/>
  <c r="BD2559" i="2"/>
  <c r="AQ2559" i="2"/>
  <c r="AP2559" i="2"/>
  <c r="AR2559" i="2" s="1"/>
  <c r="BU2559" i="2" s="1"/>
  <c r="AA2559" i="2"/>
  <c r="H2559" i="2"/>
  <c r="CX2558" i="2"/>
  <c r="CW2558" i="2"/>
  <c r="CN2558" i="2"/>
  <c r="CK2558" i="2"/>
  <c r="CI2558" i="2"/>
  <c r="CD2558" i="2"/>
  <c r="CE2558" i="2" s="1"/>
  <c r="CC2558" i="2"/>
  <c r="BY2558" i="2"/>
  <c r="CA2558" i="2" s="1"/>
  <c r="BW2558" i="2"/>
  <c r="BV2558" i="2"/>
  <c r="BS2558" i="2"/>
  <c r="BR2558" i="2"/>
  <c r="BP2558" i="2"/>
  <c r="BO2558" i="2"/>
  <c r="BN2558" i="2"/>
  <c r="BM2558" i="2"/>
  <c r="BL2558" i="2"/>
  <c r="BK2558" i="2"/>
  <c r="BJ2558" i="2"/>
  <c r="BI2558" i="2"/>
  <c r="BH2558" i="2"/>
  <c r="BF2558" i="2"/>
  <c r="BD2558" i="2"/>
  <c r="AQ2558" i="2"/>
  <c r="AP2558" i="2"/>
  <c r="AR2558" i="2" s="1"/>
  <c r="BU2558" i="2" s="1"/>
  <c r="AA2558" i="2"/>
  <c r="H2558" i="2"/>
  <c r="CX2557" i="2"/>
  <c r="CW2557" i="2"/>
  <c r="CN2557" i="2"/>
  <c r="CK2557" i="2"/>
  <c r="CI2557" i="2"/>
  <c r="CE2557" i="2"/>
  <c r="CD2557" i="2"/>
  <c r="CC2557" i="2"/>
  <c r="CA2557" i="2"/>
  <c r="BY2557" i="2"/>
  <c r="BW2557" i="2"/>
  <c r="BV2557" i="2"/>
  <c r="BS2557" i="2"/>
  <c r="BR2557" i="2"/>
  <c r="BP2557" i="2"/>
  <c r="BO2557" i="2"/>
  <c r="BN2557" i="2"/>
  <c r="BM2557" i="2"/>
  <c r="BL2557" i="2"/>
  <c r="BK2557" i="2"/>
  <c r="BJ2557" i="2"/>
  <c r="BI2557" i="2"/>
  <c r="BH2557" i="2"/>
  <c r="BF2557" i="2"/>
  <c r="BD2557" i="2"/>
  <c r="AQ2557" i="2"/>
  <c r="AP2557" i="2"/>
  <c r="AR2557" i="2" s="1"/>
  <c r="BU2557" i="2" s="1"/>
  <c r="AA2557" i="2"/>
  <c r="H2557" i="2"/>
  <c r="CX2556" i="2"/>
  <c r="CW2556" i="2"/>
  <c r="CN2556" i="2"/>
  <c r="CK2556" i="2"/>
  <c r="CI2556" i="2"/>
  <c r="CD2556" i="2"/>
  <c r="CE2556" i="2" s="1"/>
  <c r="CC2556" i="2"/>
  <c r="BY2556" i="2"/>
  <c r="CA2556" i="2" s="1"/>
  <c r="BW2556" i="2"/>
  <c r="BV2556" i="2"/>
  <c r="BS2556" i="2"/>
  <c r="BR2556" i="2"/>
  <c r="BP2556" i="2"/>
  <c r="BO2556" i="2"/>
  <c r="BN2556" i="2"/>
  <c r="BM2556" i="2"/>
  <c r="BL2556" i="2"/>
  <c r="BK2556" i="2"/>
  <c r="BJ2556" i="2"/>
  <c r="BI2556" i="2"/>
  <c r="BH2556" i="2"/>
  <c r="BF2556" i="2"/>
  <c r="BD2556" i="2"/>
  <c r="AQ2556" i="2"/>
  <c r="AP2556" i="2"/>
  <c r="AR2556" i="2" s="1"/>
  <c r="BU2556" i="2" s="1"/>
  <c r="AA2556" i="2"/>
  <c r="H2556" i="2"/>
  <c r="CX2555" i="2"/>
  <c r="CW2555" i="2"/>
  <c r="CN2555" i="2"/>
  <c r="CK2555" i="2"/>
  <c r="CI2555" i="2"/>
  <c r="CD2555" i="2"/>
  <c r="CC2555" i="2"/>
  <c r="BY2555" i="2"/>
  <c r="CA2555" i="2" s="1"/>
  <c r="BW2555" i="2"/>
  <c r="BV2555" i="2"/>
  <c r="BS2555" i="2"/>
  <c r="BR2555" i="2"/>
  <c r="BP2555" i="2"/>
  <c r="BO2555" i="2"/>
  <c r="BN2555" i="2"/>
  <c r="BM2555" i="2"/>
  <c r="BL2555" i="2"/>
  <c r="BK2555" i="2"/>
  <c r="BJ2555" i="2"/>
  <c r="BI2555" i="2"/>
  <c r="BH2555" i="2"/>
  <c r="BF2555" i="2"/>
  <c r="BD2555" i="2"/>
  <c r="AQ2555" i="2"/>
  <c r="AP2555" i="2"/>
  <c r="AR2555" i="2" s="1"/>
  <c r="BU2555" i="2" s="1"/>
  <c r="AA2555" i="2"/>
  <c r="H2555" i="2"/>
  <c r="CX2554" i="2"/>
  <c r="CW2554" i="2"/>
  <c r="CN2554" i="2"/>
  <c r="CK2554" i="2"/>
  <c r="CI2554" i="2"/>
  <c r="CD2554" i="2"/>
  <c r="CE2554" i="2" s="1"/>
  <c r="CC2554" i="2"/>
  <c r="BY2554" i="2"/>
  <c r="CA2554" i="2" s="1"/>
  <c r="BW2554" i="2"/>
  <c r="BV2554" i="2"/>
  <c r="BS2554" i="2"/>
  <c r="BR2554" i="2"/>
  <c r="BP2554" i="2"/>
  <c r="BO2554" i="2"/>
  <c r="BN2554" i="2"/>
  <c r="BM2554" i="2"/>
  <c r="BL2554" i="2"/>
  <c r="BK2554" i="2"/>
  <c r="BJ2554" i="2"/>
  <c r="BI2554" i="2"/>
  <c r="BH2554" i="2"/>
  <c r="BF2554" i="2"/>
  <c r="BD2554" i="2"/>
  <c r="AQ2554" i="2"/>
  <c r="AP2554" i="2"/>
  <c r="AR2554" i="2" s="1"/>
  <c r="BU2554" i="2" s="1"/>
  <c r="AA2554" i="2"/>
  <c r="H2554" i="2"/>
  <c r="DA2553" i="2"/>
  <c r="CZ2553" i="2"/>
  <c r="CX2553" i="2"/>
  <c r="CW2553" i="2"/>
  <c r="CN2553" i="2"/>
  <c r="CK2553" i="2"/>
  <c r="CI2553" i="2"/>
  <c r="CC2553" i="2"/>
  <c r="BY2553" i="2"/>
  <c r="CA2553" i="2" s="1"/>
  <c r="BW2553" i="2"/>
  <c r="BV2553" i="2"/>
  <c r="BS2553" i="2"/>
  <c r="BR2553" i="2"/>
  <c r="BP2553" i="2"/>
  <c r="BN2553" i="2"/>
  <c r="BK2553" i="2"/>
  <c r="BI2553" i="2"/>
  <c r="BG2553" i="2"/>
  <c r="BF2553" i="2"/>
  <c r="BE2553" i="2"/>
  <c r="BD2553" i="2"/>
  <c r="BC2553" i="2"/>
  <c r="BO2553" i="2" s="1"/>
  <c r="AZ2553" i="2"/>
  <c r="AY2553" i="2"/>
  <c r="AX2553" i="2"/>
  <c r="AW2553" i="2"/>
  <c r="AV2553" i="2"/>
  <c r="AU2553" i="2"/>
  <c r="BM2553" i="2" s="1"/>
  <c r="AT2553" i="2"/>
  <c r="CD2553" i="2" s="1"/>
  <c r="AS2553" i="2"/>
  <c r="AP2553" i="2"/>
  <c r="AR2553" i="2" s="1"/>
  <c r="BU2553" i="2" s="1"/>
  <c r="AO2553" i="2"/>
  <c r="AN2553" i="2"/>
  <c r="AM2553" i="2"/>
  <c r="AL2553" i="2"/>
  <c r="AK2553" i="2"/>
  <c r="AJ2553" i="2"/>
  <c r="AI2553" i="2"/>
  <c r="AA2553" i="2"/>
  <c r="Z2553" i="2"/>
  <c r="Y2553" i="2"/>
  <c r="X2553" i="2"/>
  <c r="U2553" i="2"/>
  <c r="T2553" i="2"/>
  <c r="Q2553" i="2"/>
  <c r="P2553" i="2"/>
  <c r="O2553" i="2"/>
  <c r="N2553" i="2"/>
  <c r="M2553" i="2"/>
  <c r="BL2553" i="2" s="1"/>
  <c r="L2553" i="2"/>
  <c r="K2553" i="2"/>
  <c r="BJ2553" i="2" s="1"/>
  <c r="J2553" i="2"/>
  <c r="I2553" i="2"/>
  <c r="G2553" i="2"/>
  <c r="H2553" i="2" s="1"/>
  <c r="F2553" i="2"/>
  <c r="CX2552" i="2"/>
  <c r="CW2552" i="2"/>
  <c r="CN2552" i="2"/>
  <c r="CK2552" i="2"/>
  <c r="CI2552" i="2"/>
  <c r="CD2552" i="2"/>
  <c r="CE2552" i="2" s="1"/>
  <c r="CC2552" i="2"/>
  <c r="BY2552" i="2"/>
  <c r="CA2552" i="2" s="1"/>
  <c r="BW2552" i="2"/>
  <c r="BV2552" i="2"/>
  <c r="BS2552" i="2"/>
  <c r="BR2552" i="2"/>
  <c r="BP2552" i="2"/>
  <c r="BO2552" i="2"/>
  <c r="BN2552" i="2"/>
  <c r="BM2552" i="2"/>
  <c r="BL2552" i="2"/>
  <c r="BK2552" i="2"/>
  <c r="BJ2552" i="2"/>
  <c r="BI2552" i="2"/>
  <c r="BH2552" i="2"/>
  <c r="BF2552" i="2"/>
  <c r="BD2552" i="2"/>
  <c r="AQ2552" i="2"/>
  <c r="AP2552" i="2"/>
  <c r="AR2552" i="2" s="1"/>
  <c r="BU2552" i="2" s="1"/>
  <c r="AA2552" i="2"/>
  <c r="H2552" i="2"/>
  <c r="CX2551" i="2"/>
  <c r="CW2551" i="2"/>
  <c r="CN2551" i="2"/>
  <c r="CK2551" i="2"/>
  <c r="CI2551" i="2"/>
  <c r="CE2551" i="2"/>
  <c r="CD2551" i="2"/>
  <c r="CC2551" i="2"/>
  <c r="BY2551" i="2"/>
  <c r="CA2551" i="2" s="1"/>
  <c r="BW2551" i="2"/>
  <c r="BV2551" i="2"/>
  <c r="BS2551" i="2"/>
  <c r="BR2551" i="2"/>
  <c r="BP2551" i="2"/>
  <c r="BO2551" i="2"/>
  <c r="BN2551" i="2"/>
  <c r="BM2551" i="2"/>
  <c r="BL2551" i="2"/>
  <c r="BK2551" i="2"/>
  <c r="BJ2551" i="2"/>
  <c r="BI2551" i="2"/>
  <c r="BH2551" i="2"/>
  <c r="BF2551" i="2"/>
  <c r="BD2551" i="2"/>
  <c r="AQ2551" i="2"/>
  <c r="AP2551" i="2"/>
  <c r="AR2551" i="2" s="1"/>
  <c r="BU2551" i="2" s="1"/>
  <c r="AA2551" i="2"/>
  <c r="H2551" i="2"/>
  <c r="CX2550" i="2"/>
  <c r="CW2550" i="2"/>
  <c r="CN2550" i="2"/>
  <c r="CK2550" i="2"/>
  <c r="CI2550" i="2"/>
  <c r="CD2550" i="2"/>
  <c r="CC2550" i="2"/>
  <c r="BY2550" i="2"/>
  <c r="CA2550" i="2" s="1"/>
  <c r="BW2550" i="2"/>
  <c r="BV2550" i="2"/>
  <c r="BS2550" i="2"/>
  <c r="BR2550" i="2"/>
  <c r="BP2550" i="2"/>
  <c r="BO2550" i="2"/>
  <c r="BN2550" i="2"/>
  <c r="BM2550" i="2"/>
  <c r="BL2550" i="2"/>
  <c r="BK2550" i="2"/>
  <c r="BJ2550" i="2"/>
  <c r="BI2550" i="2"/>
  <c r="BH2550" i="2"/>
  <c r="BF2550" i="2"/>
  <c r="BD2550" i="2"/>
  <c r="AQ2550" i="2"/>
  <c r="AP2550" i="2"/>
  <c r="AR2550" i="2" s="1"/>
  <c r="BU2550" i="2" s="1"/>
  <c r="AA2550" i="2"/>
  <c r="H2550" i="2"/>
  <c r="CX2549" i="2"/>
  <c r="CW2549" i="2"/>
  <c r="CN2549" i="2"/>
  <c r="CK2549" i="2"/>
  <c r="CI2549" i="2"/>
  <c r="CD2549" i="2"/>
  <c r="CE2549" i="2" s="1"/>
  <c r="CC2549" i="2"/>
  <c r="BY2549" i="2"/>
  <c r="CA2549" i="2" s="1"/>
  <c r="BW2549" i="2"/>
  <c r="BV2549" i="2"/>
  <c r="BS2549" i="2"/>
  <c r="BR2549" i="2"/>
  <c r="BP2549" i="2"/>
  <c r="BO2549" i="2"/>
  <c r="BN2549" i="2"/>
  <c r="BM2549" i="2"/>
  <c r="BL2549" i="2"/>
  <c r="BK2549" i="2"/>
  <c r="BJ2549" i="2"/>
  <c r="BI2549" i="2"/>
  <c r="BH2549" i="2"/>
  <c r="BF2549" i="2"/>
  <c r="BD2549" i="2"/>
  <c r="AQ2549" i="2"/>
  <c r="AP2549" i="2"/>
  <c r="AR2549" i="2" s="1"/>
  <c r="BU2549" i="2" s="1"/>
  <c r="AA2549" i="2"/>
  <c r="H2549" i="2"/>
  <c r="CX2548" i="2"/>
  <c r="CW2548" i="2"/>
  <c r="CN2548" i="2"/>
  <c r="CK2548" i="2"/>
  <c r="CI2548" i="2"/>
  <c r="CD2548" i="2"/>
  <c r="CE2548" i="2" s="1"/>
  <c r="CC2548" i="2"/>
  <c r="BY2548" i="2"/>
  <c r="CA2548" i="2" s="1"/>
  <c r="BW2548" i="2"/>
  <c r="BV2548" i="2"/>
  <c r="BS2548" i="2"/>
  <c r="BR2548" i="2"/>
  <c r="BP2548" i="2"/>
  <c r="BO2548" i="2"/>
  <c r="BN2548" i="2"/>
  <c r="BM2548" i="2"/>
  <c r="BL2548" i="2"/>
  <c r="BK2548" i="2"/>
  <c r="BJ2548" i="2"/>
  <c r="BI2548" i="2"/>
  <c r="BH2548" i="2"/>
  <c r="BF2548" i="2"/>
  <c r="BD2548" i="2"/>
  <c r="AQ2548" i="2"/>
  <c r="AP2548" i="2"/>
  <c r="AR2548" i="2" s="1"/>
  <c r="BU2548" i="2" s="1"/>
  <c r="AA2548" i="2"/>
  <c r="H2548" i="2"/>
  <c r="CX2547" i="2"/>
  <c r="CW2547" i="2"/>
  <c r="CN2547" i="2"/>
  <c r="CK2547" i="2"/>
  <c r="CI2547" i="2"/>
  <c r="CE2547" i="2"/>
  <c r="CD2547" i="2"/>
  <c r="CC2547" i="2"/>
  <c r="BY2547" i="2"/>
  <c r="CA2547" i="2" s="1"/>
  <c r="BW2547" i="2"/>
  <c r="BV2547" i="2"/>
  <c r="BS2547" i="2"/>
  <c r="BR2547" i="2"/>
  <c r="BP2547" i="2"/>
  <c r="BO2547" i="2"/>
  <c r="BN2547" i="2"/>
  <c r="BM2547" i="2"/>
  <c r="BL2547" i="2"/>
  <c r="BK2547" i="2"/>
  <c r="BJ2547" i="2"/>
  <c r="BI2547" i="2"/>
  <c r="BH2547" i="2"/>
  <c r="BF2547" i="2"/>
  <c r="BD2547" i="2"/>
  <c r="AR2547" i="2"/>
  <c r="BU2547" i="2" s="1"/>
  <c r="AQ2547" i="2"/>
  <c r="AP2547" i="2"/>
  <c r="AA2547" i="2"/>
  <c r="H2547" i="2"/>
  <c r="CX2546" i="2"/>
  <c r="CW2546" i="2"/>
  <c r="CN2546" i="2"/>
  <c r="CK2546" i="2"/>
  <c r="CI2546" i="2"/>
  <c r="CD2546" i="2"/>
  <c r="CE2546" i="2" s="1"/>
  <c r="CC2546" i="2"/>
  <c r="BY2546" i="2"/>
  <c r="CA2546" i="2" s="1"/>
  <c r="BW2546" i="2"/>
  <c r="BV2546" i="2"/>
  <c r="BS2546" i="2"/>
  <c r="BR2546" i="2"/>
  <c r="BP2546" i="2"/>
  <c r="BO2546" i="2"/>
  <c r="BN2546" i="2"/>
  <c r="BM2546" i="2"/>
  <c r="BL2546" i="2"/>
  <c r="BK2546" i="2"/>
  <c r="BJ2546" i="2"/>
  <c r="BI2546" i="2"/>
  <c r="BH2546" i="2"/>
  <c r="BF2546" i="2"/>
  <c r="BD2546" i="2"/>
  <c r="AQ2546" i="2"/>
  <c r="AP2546" i="2"/>
  <c r="AR2546" i="2" s="1"/>
  <c r="BU2546" i="2" s="1"/>
  <c r="AA2546" i="2"/>
  <c r="H2546" i="2"/>
  <c r="CX2545" i="2"/>
  <c r="CW2545" i="2"/>
  <c r="CN2545" i="2"/>
  <c r="CK2545" i="2"/>
  <c r="CI2545" i="2"/>
  <c r="CD2545" i="2"/>
  <c r="CE2545" i="2" s="1"/>
  <c r="CC2545" i="2"/>
  <c r="CA2545" i="2"/>
  <c r="BY2545" i="2"/>
  <c r="BW2545" i="2"/>
  <c r="BV2545" i="2"/>
  <c r="BS2545" i="2"/>
  <c r="BR2545" i="2"/>
  <c r="BP2545" i="2"/>
  <c r="BO2545" i="2"/>
  <c r="BN2545" i="2"/>
  <c r="BM2545" i="2"/>
  <c r="BL2545" i="2"/>
  <c r="BK2545" i="2"/>
  <c r="BJ2545" i="2"/>
  <c r="BI2545" i="2"/>
  <c r="BH2545" i="2"/>
  <c r="BF2545" i="2"/>
  <c r="BD2545" i="2"/>
  <c r="AQ2545" i="2"/>
  <c r="AP2545" i="2"/>
  <c r="AR2545" i="2" s="1"/>
  <c r="BU2545" i="2" s="1"/>
  <c r="AA2545" i="2"/>
  <c r="H2545" i="2"/>
  <c r="CX2544" i="2"/>
  <c r="CW2544" i="2"/>
  <c r="CN2544" i="2"/>
  <c r="CK2544" i="2"/>
  <c r="CI2544" i="2"/>
  <c r="CD2544" i="2"/>
  <c r="CE2544" i="2" s="1"/>
  <c r="CC2544" i="2"/>
  <c r="CA2544" i="2"/>
  <c r="BY2544" i="2"/>
  <c r="BW2544" i="2"/>
  <c r="BV2544" i="2"/>
  <c r="BS2544" i="2"/>
  <c r="BR2544" i="2"/>
  <c r="BP2544" i="2"/>
  <c r="BO2544" i="2"/>
  <c r="BN2544" i="2"/>
  <c r="BM2544" i="2"/>
  <c r="BL2544" i="2"/>
  <c r="BK2544" i="2"/>
  <c r="BJ2544" i="2"/>
  <c r="BI2544" i="2"/>
  <c r="BH2544" i="2"/>
  <c r="BF2544" i="2"/>
  <c r="BD2544" i="2"/>
  <c r="AQ2544" i="2"/>
  <c r="AP2544" i="2"/>
  <c r="AR2544" i="2" s="1"/>
  <c r="BU2544" i="2" s="1"/>
  <c r="AA2544" i="2"/>
  <c r="H2544" i="2"/>
  <c r="CX2543" i="2"/>
  <c r="CW2543" i="2"/>
  <c r="CN2543" i="2"/>
  <c r="CK2543" i="2"/>
  <c r="CI2543" i="2"/>
  <c r="CD2543" i="2"/>
  <c r="CE2543" i="2" s="1"/>
  <c r="CC2543" i="2"/>
  <c r="BY2543" i="2"/>
  <c r="CA2543" i="2" s="1"/>
  <c r="BW2543" i="2"/>
  <c r="BV2543" i="2"/>
  <c r="BS2543" i="2"/>
  <c r="BR2543" i="2"/>
  <c r="BP2543" i="2"/>
  <c r="BO2543" i="2"/>
  <c r="BN2543" i="2"/>
  <c r="BM2543" i="2"/>
  <c r="BL2543" i="2"/>
  <c r="BK2543" i="2"/>
  <c r="BJ2543" i="2"/>
  <c r="BI2543" i="2"/>
  <c r="BH2543" i="2"/>
  <c r="BF2543" i="2"/>
  <c r="BD2543" i="2"/>
  <c r="AQ2543" i="2"/>
  <c r="AP2543" i="2"/>
  <c r="AR2543" i="2" s="1"/>
  <c r="BU2543" i="2" s="1"/>
  <c r="AA2543" i="2"/>
  <c r="H2543" i="2"/>
  <c r="CX2542" i="2"/>
  <c r="CW2542" i="2"/>
  <c r="CN2542" i="2"/>
  <c r="CK2542" i="2"/>
  <c r="CI2542" i="2"/>
  <c r="CD2542" i="2"/>
  <c r="CC2542" i="2"/>
  <c r="BY2542" i="2"/>
  <c r="CA2542" i="2" s="1"/>
  <c r="BW2542" i="2"/>
  <c r="BV2542" i="2"/>
  <c r="BS2542" i="2"/>
  <c r="BR2542" i="2"/>
  <c r="BP2542" i="2"/>
  <c r="BO2542" i="2"/>
  <c r="BN2542" i="2"/>
  <c r="BM2542" i="2"/>
  <c r="BL2542" i="2"/>
  <c r="BK2542" i="2"/>
  <c r="BJ2542" i="2"/>
  <c r="BI2542" i="2"/>
  <c r="BH2542" i="2"/>
  <c r="BF2542" i="2"/>
  <c r="BD2542" i="2"/>
  <c r="AQ2542" i="2"/>
  <c r="AP2542" i="2"/>
  <c r="AR2542" i="2" s="1"/>
  <c r="BU2542" i="2" s="1"/>
  <c r="AA2542" i="2"/>
  <c r="H2542" i="2"/>
  <c r="CX2541" i="2"/>
  <c r="CW2541" i="2"/>
  <c r="CN2541" i="2"/>
  <c r="CK2541" i="2"/>
  <c r="CI2541" i="2"/>
  <c r="CD2541" i="2"/>
  <c r="CE2541" i="2" s="1"/>
  <c r="CC2541" i="2"/>
  <c r="BY2541" i="2"/>
  <c r="CA2541" i="2" s="1"/>
  <c r="BW2541" i="2"/>
  <c r="BV2541" i="2"/>
  <c r="BS2541" i="2"/>
  <c r="BR2541" i="2"/>
  <c r="BP2541" i="2"/>
  <c r="BO2541" i="2"/>
  <c r="BN2541" i="2"/>
  <c r="BM2541" i="2"/>
  <c r="BL2541" i="2"/>
  <c r="BK2541" i="2"/>
  <c r="BJ2541" i="2"/>
  <c r="BI2541" i="2"/>
  <c r="BH2541" i="2"/>
  <c r="BF2541" i="2"/>
  <c r="BD2541" i="2"/>
  <c r="AQ2541" i="2"/>
  <c r="AP2541" i="2"/>
  <c r="AR2541" i="2" s="1"/>
  <c r="BU2541" i="2" s="1"/>
  <c r="AA2541" i="2"/>
  <c r="H2541" i="2"/>
  <c r="CX2540" i="2"/>
  <c r="CW2540" i="2"/>
  <c r="CN2540" i="2"/>
  <c r="CK2540" i="2"/>
  <c r="CI2540" i="2"/>
  <c r="CD2540" i="2"/>
  <c r="CE2540" i="2" s="1"/>
  <c r="CC2540" i="2"/>
  <c r="BY2540" i="2"/>
  <c r="CA2540" i="2" s="1"/>
  <c r="BW2540" i="2"/>
  <c r="BV2540" i="2"/>
  <c r="BS2540" i="2"/>
  <c r="BR2540" i="2"/>
  <c r="BP2540" i="2"/>
  <c r="BO2540" i="2"/>
  <c r="BN2540" i="2"/>
  <c r="BM2540" i="2"/>
  <c r="BL2540" i="2"/>
  <c r="BK2540" i="2"/>
  <c r="BJ2540" i="2"/>
  <c r="BI2540" i="2"/>
  <c r="BH2540" i="2"/>
  <c r="BF2540" i="2"/>
  <c r="BD2540" i="2"/>
  <c r="AQ2540" i="2"/>
  <c r="AP2540" i="2"/>
  <c r="AR2540" i="2" s="1"/>
  <c r="BU2540" i="2" s="1"/>
  <c r="AA2540" i="2"/>
  <c r="H2540" i="2"/>
  <c r="CX2539" i="2"/>
  <c r="CW2539" i="2"/>
  <c r="CN2539" i="2"/>
  <c r="CK2539" i="2"/>
  <c r="CI2539" i="2"/>
  <c r="CE2539" i="2"/>
  <c r="CD2539" i="2"/>
  <c r="CC2539" i="2"/>
  <c r="BY2539" i="2"/>
  <c r="CA2539" i="2" s="1"/>
  <c r="BW2539" i="2"/>
  <c r="BV2539" i="2"/>
  <c r="BS2539" i="2"/>
  <c r="BR2539" i="2"/>
  <c r="BP2539" i="2"/>
  <c r="BO2539" i="2"/>
  <c r="BN2539" i="2"/>
  <c r="BM2539" i="2"/>
  <c r="BL2539" i="2"/>
  <c r="BK2539" i="2"/>
  <c r="BJ2539" i="2"/>
  <c r="BI2539" i="2"/>
  <c r="BH2539" i="2"/>
  <c r="BF2539" i="2"/>
  <c r="BD2539" i="2"/>
  <c r="AR2539" i="2"/>
  <c r="BU2539" i="2" s="1"/>
  <c r="AQ2539" i="2"/>
  <c r="AP2539" i="2"/>
  <c r="AA2539" i="2"/>
  <c r="H2539" i="2"/>
  <c r="CX2538" i="2"/>
  <c r="CW2538" i="2"/>
  <c r="CN2538" i="2"/>
  <c r="CK2538" i="2"/>
  <c r="CI2538" i="2"/>
  <c r="CD2538" i="2"/>
  <c r="CC2538" i="2"/>
  <c r="BY2538" i="2"/>
  <c r="CA2538" i="2" s="1"/>
  <c r="BW2538" i="2"/>
  <c r="BV2538" i="2"/>
  <c r="BS2538" i="2"/>
  <c r="BR2538" i="2"/>
  <c r="BP2538" i="2"/>
  <c r="BO2538" i="2"/>
  <c r="BN2538" i="2"/>
  <c r="BM2538" i="2"/>
  <c r="BL2538" i="2"/>
  <c r="BK2538" i="2"/>
  <c r="BJ2538" i="2"/>
  <c r="BI2538" i="2"/>
  <c r="BH2538" i="2"/>
  <c r="BF2538" i="2"/>
  <c r="BD2538" i="2"/>
  <c r="AQ2538" i="2"/>
  <c r="AP2538" i="2"/>
  <c r="AR2538" i="2" s="1"/>
  <c r="BU2538" i="2" s="1"/>
  <c r="AA2538" i="2"/>
  <c r="H2538" i="2"/>
  <c r="DA2537" i="2"/>
  <c r="CZ2537" i="2"/>
  <c r="CX2537" i="2"/>
  <c r="CW2537" i="2"/>
  <c r="CN2537" i="2"/>
  <c r="CK2537" i="2"/>
  <c r="CI2537" i="2"/>
  <c r="CE2537" i="2"/>
  <c r="CD2537" i="2"/>
  <c r="CA2537" i="2"/>
  <c r="BY2537" i="2"/>
  <c r="BW2537" i="2"/>
  <c r="BV2537" i="2"/>
  <c r="BS2537" i="2"/>
  <c r="BR2537" i="2"/>
  <c r="BP2537" i="2"/>
  <c r="BN2537" i="2"/>
  <c r="BL2537" i="2"/>
  <c r="BJ2537" i="2"/>
  <c r="BH2537" i="2"/>
  <c r="BG2537" i="2"/>
  <c r="BE2537" i="2"/>
  <c r="BF2537" i="2" s="1"/>
  <c r="BC2537" i="2"/>
  <c r="BO2537" i="2" s="1"/>
  <c r="AZ2537" i="2"/>
  <c r="AY2537" i="2"/>
  <c r="AX2537" i="2"/>
  <c r="AW2537" i="2"/>
  <c r="BD2537" i="2" s="1"/>
  <c r="AV2537" i="2"/>
  <c r="AU2537" i="2"/>
  <c r="BM2537" i="2" s="1"/>
  <c r="AT2537" i="2"/>
  <c r="AS2537" i="2"/>
  <c r="CC2537" i="2" s="1"/>
  <c r="AP2537" i="2"/>
  <c r="AR2537" i="2" s="1"/>
  <c r="BU2537" i="2" s="1"/>
  <c r="AO2537" i="2"/>
  <c r="AN2537" i="2"/>
  <c r="AM2537" i="2"/>
  <c r="AL2537" i="2"/>
  <c r="AK2537" i="2"/>
  <c r="AJ2537" i="2"/>
  <c r="AI2537" i="2"/>
  <c r="AQ2537" i="2" s="1"/>
  <c r="AA2537" i="2"/>
  <c r="Z2537" i="2"/>
  <c r="Y2537" i="2"/>
  <c r="X2537" i="2"/>
  <c r="U2537" i="2"/>
  <c r="T2537" i="2"/>
  <c r="Q2537" i="2"/>
  <c r="P2537" i="2"/>
  <c r="O2537" i="2"/>
  <c r="N2537" i="2"/>
  <c r="M2537" i="2"/>
  <c r="L2537" i="2"/>
  <c r="BK2537" i="2" s="1"/>
  <c r="K2537" i="2"/>
  <c r="J2537" i="2"/>
  <c r="BI2537" i="2" s="1"/>
  <c r="I2537" i="2"/>
  <c r="H2537" i="2"/>
  <c r="G2537" i="2"/>
  <c r="F2537" i="2"/>
  <c r="CX2536" i="2"/>
  <c r="CW2536" i="2"/>
  <c r="CN2536" i="2"/>
  <c r="CK2536" i="2"/>
  <c r="CI2536" i="2"/>
  <c r="CD2536" i="2"/>
  <c r="CE2536" i="2" s="1"/>
  <c r="CC2536" i="2"/>
  <c r="BY2536" i="2"/>
  <c r="CA2536" i="2" s="1"/>
  <c r="BW2536" i="2"/>
  <c r="BV2536" i="2"/>
  <c r="BS2536" i="2"/>
  <c r="BR2536" i="2"/>
  <c r="BP2536" i="2"/>
  <c r="BO2536" i="2"/>
  <c r="BN2536" i="2"/>
  <c r="BM2536" i="2"/>
  <c r="BL2536" i="2"/>
  <c r="BK2536" i="2"/>
  <c r="BJ2536" i="2"/>
  <c r="BI2536" i="2"/>
  <c r="BH2536" i="2"/>
  <c r="BF2536" i="2"/>
  <c r="BD2536" i="2"/>
  <c r="AR2536" i="2"/>
  <c r="BU2536" i="2" s="1"/>
  <c r="AQ2536" i="2"/>
  <c r="AP2536" i="2"/>
  <c r="AA2536" i="2"/>
  <c r="H2536" i="2"/>
  <c r="CX2535" i="2"/>
  <c r="CW2535" i="2"/>
  <c r="CN2535" i="2"/>
  <c r="CK2535" i="2"/>
  <c r="CI2535" i="2"/>
  <c r="CE2535" i="2"/>
  <c r="CD2535" i="2"/>
  <c r="CC2535" i="2"/>
  <c r="BY2535" i="2"/>
  <c r="CA2535" i="2" s="1"/>
  <c r="BW2535" i="2"/>
  <c r="BV2535" i="2"/>
  <c r="BS2535" i="2"/>
  <c r="BR2535" i="2"/>
  <c r="BP2535" i="2"/>
  <c r="BO2535" i="2"/>
  <c r="BN2535" i="2"/>
  <c r="BM2535" i="2"/>
  <c r="BL2535" i="2"/>
  <c r="BK2535" i="2"/>
  <c r="BJ2535" i="2"/>
  <c r="BI2535" i="2"/>
  <c r="BH2535" i="2"/>
  <c r="BF2535" i="2"/>
  <c r="BD2535" i="2"/>
  <c r="AQ2535" i="2"/>
  <c r="AP2535" i="2"/>
  <c r="AR2535" i="2" s="1"/>
  <c r="BU2535" i="2" s="1"/>
  <c r="AA2535" i="2"/>
  <c r="H2535" i="2"/>
  <c r="CX2534" i="2"/>
  <c r="CW2534" i="2"/>
  <c r="CN2534" i="2"/>
  <c r="CK2534" i="2"/>
  <c r="CI2534" i="2"/>
  <c r="CD2534" i="2"/>
  <c r="CE2534" i="2" s="1"/>
  <c r="CC2534" i="2"/>
  <c r="BY2534" i="2"/>
  <c r="CA2534" i="2" s="1"/>
  <c r="BW2534" i="2"/>
  <c r="BV2534" i="2"/>
  <c r="BS2534" i="2"/>
  <c r="BR2534" i="2"/>
  <c r="BP2534" i="2"/>
  <c r="BO2534" i="2"/>
  <c r="BN2534" i="2"/>
  <c r="BM2534" i="2"/>
  <c r="BL2534" i="2"/>
  <c r="BK2534" i="2"/>
  <c r="BJ2534" i="2"/>
  <c r="BI2534" i="2"/>
  <c r="BH2534" i="2"/>
  <c r="BF2534" i="2"/>
  <c r="BD2534" i="2"/>
  <c r="AQ2534" i="2"/>
  <c r="AP2534" i="2"/>
  <c r="AR2534" i="2" s="1"/>
  <c r="BU2534" i="2" s="1"/>
  <c r="AA2534" i="2"/>
  <c r="H2534" i="2"/>
  <c r="DA2533" i="2"/>
  <c r="CZ2533" i="2"/>
  <c r="CX2533" i="2"/>
  <c r="CW2533" i="2"/>
  <c r="CK2533" i="2"/>
  <c r="CI2533" i="2"/>
  <c r="CD2533" i="2"/>
  <c r="CA2533" i="2"/>
  <c r="BY2533" i="2"/>
  <c r="BW2533" i="2"/>
  <c r="BV2533" i="2"/>
  <c r="BS2533" i="2"/>
  <c r="BR2533" i="2"/>
  <c r="BP2533" i="2"/>
  <c r="BO2533" i="2"/>
  <c r="BN2533" i="2"/>
  <c r="BL2533" i="2"/>
  <c r="BI2533" i="2"/>
  <c r="BH2533" i="2"/>
  <c r="BG2533" i="2"/>
  <c r="BE2533" i="2"/>
  <c r="BF2533" i="2" s="1"/>
  <c r="BD2533" i="2"/>
  <c r="BC2533" i="2"/>
  <c r="AZ2533" i="2"/>
  <c r="AY2533" i="2"/>
  <c r="AX2533" i="2"/>
  <c r="AW2533" i="2"/>
  <c r="AV2533" i="2"/>
  <c r="AU2533" i="2"/>
  <c r="BM2533" i="2" s="1"/>
  <c r="AT2533" i="2"/>
  <c r="AS2533" i="2"/>
  <c r="CC2533" i="2" s="1"/>
  <c r="AP2533" i="2"/>
  <c r="AR2533" i="2" s="1"/>
  <c r="BU2533" i="2" s="1"/>
  <c r="AO2533" i="2"/>
  <c r="AN2533" i="2"/>
  <c r="AM2533" i="2"/>
  <c r="AL2533" i="2"/>
  <c r="AK2533" i="2"/>
  <c r="AJ2533" i="2"/>
  <c r="AI2533" i="2"/>
  <c r="AQ2533" i="2" s="1"/>
  <c r="AA2533" i="2"/>
  <c r="Z2533" i="2"/>
  <c r="CN2533" i="2" s="1"/>
  <c r="Y2533" i="2"/>
  <c r="X2533" i="2"/>
  <c r="U2533" i="2"/>
  <c r="T2533" i="2"/>
  <c r="Q2533" i="2"/>
  <c r="P2533" i="2"/>
  <c r="O2533" i="2"/>
  <c r="N2533" i="2"/>
  <c r="M2533" i="2"/>
  <c r="L2533" i="2"/>
  <c r="BK2533" i="2" s="1"/>
  <c r="K2533" i="2"/>
  <c r="BJ2533" i="2" s="1"/>
  <c r="J2533" i="2"/>
  <c r="I2533" i="2"/>
  <c r="G2533" i="2"/>
  <c r="F2533" i="2"/>
  <c r="H2533" i="2" s="1"/>
  <c r="DA2532" i="2"/>
  <c r="CZ2532" i="2"/>
  <c r="CX2532" i="2"/>
  <c r="CW2532" i="2"/>
  <c r="CN2532" i="2"/>
  <c r="CK2532" i="2"/>
  <c r="CI2532" i="2"/>
  <c r="CA2532" i="2"/>
  <c r="BY2532" i="2"/>
  <c r="BW2532" i="2"/>
  <c r="BV2532" i="2"/>
  <c r="BS2532" i="2"/>
  <c r="BR2532" i="2"/>
  <c r="BP2532" i="2"/>
  <c r="BN2532" i="2"/>
  <c r="BL2532" i="2"/>
  <c r="BK2532" i="2"/>
  <c r="BJ2532" i="2"/>
  <c r="BI2532" i="2"/>
  <c r="BH2532" i="2"/>
  <c r="BG2532" i="2"/>
  <c r="BF2532" i="2"/>
  <c r="BE2532" i="2"/>
  <c r="BD2532" i="2"/>
  <c r="BC2532" i="2"/>
  <c r="BO2532" i="2" s="1"/>
  <c r="AZ2532" i="2"/>
  <c r="AY2532" i="2"/>
  <c r="AX2532" i="2"/>
  <c r="AW2532" i="2"/>
  <c r="AV2532" i="2"/>
  <c r="AU2532" i="2"/>
  <c r="BM2532" i="2" s="1"/>
  <c r="AT2532" i="2"/>
  <c r="CD2532" i="2" s="1"/>
  <c r="AS2532" i="2"/>
  <c r="CC2532" i="2" s="1"/>
  <c r="AP2532" i="2"/>
  <c r="AR2532" i="2" s="1"/>
  <c r="BU2532" i="2" s="1"/>
  <c r="AO2532" i="2"/>
  <c r="AN2532" i="2"/>
  <c r="AM2532" i="2"/>
  <c r="AL2532" i="2"/>
  <c r="AK2532" i="2"/>
  <c r="AJ2532" i="2"/>
  <c r="AI2532" i="2"/>
  <c r="AQ2532" i="2" s="1"/>
  <c r="Z2532" i="2"/>
  <c r="AA2532" i="2" s="1"/>
  <c r="Y2532" i="2"/>
  <c r="X2532" i="2"/>
  <c r="U2532" i="2"/>
  <c r="T2532" i="2"/>
  <c r="Q2532" i="2"/>
  <c r="P2532" i="2"/>
  <c r="O2532" i="2"/>
  <c r="N2532" i="2"/>
  <c r="M2532" i="2"/>
  <c r="L2532" i="2"/>
  <c r="K2532" i="2"/>
  <c r="J2532" i="2"/>
  <c r="I2532" i="2"/>
  <c r="H2532" i="2"/>
  <c r="G2532" i="2"/>
  <c r="F2532" i="2"/>
  <c r="CX2531" i="2"/>
  <c r="CW2531" i="2"/>
  <c r="CN2531" i="2"/>
  <c r="CK2531" i="2"/>
  <c r="CI2531" i="2"/>
  <c r="CD2531" i="2"/>
  <c r="CE2531" i="2" s="1"/>
  <c r="CC2531" i="2"/>
  <c r="BY2531" i="2"/>
  <c r="CA2531" i="2" s="1"/>
  <c r="BW2531" i="2"/>
  <c r="BV2531" i="2"/>
  <c r="BS2531" i="2"/>
  <c r="BR2531" i="2"/>
  <c r="BP2531" i="2"/>
  <c r="BO2531" i="2"/>
  <c r="BN2531" i="2"/>
  <c r="BM2531" i="2"/>
  <c r="BL2531" i="2"/>
  <c r="BK2531" i="2"/>
  <c r="BJ2531" i="2"/>
  <c r="BI2531" i="2"/>
  <c r="BH2531" i="2"/>
  <c r="BF2531" i="2"/>
  <c r="BD2531" i="2"/>
  <c r="AQ2531" i="2"/>
  <c r="AP2531" i="2"/>
  <c r="AR2531" i="2" s="1"/>
  <c r="BU2531" i="2" s="1"/>
  <c r="AA2531" i="2"/>
  <c r="H2531" i="2"/>
  <c r="CX2530" i="2"/>
  <c r="CW2530" i="2"/>
  <c r="CN2530" i="2"/>
  <c r="CK2530" i="2"/>
  <c r="CI2530" i="2"/>
  <c r="CE2530" i="2"/>
  <c r="CD2530" i="2"/>
  <c r="CC2530" i="2"/>
  <c r="BY2530" i="2"/>
  <c r="CA2530" i="2" s="1"/>
  <c r="BW2530" i="2"/>
  <c r="BV2530" i="2"/>
  <c r="BS2530" i="2"/>
  <c r="BR2530" i="2"/>
  <c r="BP2530" i="2"/>
  <c r="BO2530" i="2"/>
  <c r="BN2530" i="2"/>
  <c r="BM2530" i="2"/>
  <c r="BL2530" i="2"/>
  <c r="BK2530" i="2"/>
  <c r="BJ2530" i="2"/>
  <c r="BI2530" i="2"/>
  <c r="BH2530" i="2"/>
  <c r="BF2530" i="2"/>
  <c r="BD2530" i="2"/>
  <c r="AQ2530" i="2"/>
  <c r="AP2530" i="2"/>
  <c r="AR2530" i="2" s="1"/>
  <c r="BU2530" i="2" s="1"/>
  <c r="AA2530" i="2"/>
  <c r="H2530" i="2"/>
  <c r="CX2529" i="2"/>
  <c r="CW2529" i="2"/>
  <c r="CN2529" i="2"/>
  <c r="CK2529" i="2"/>
  <c r="CI2529" i="2"/>
  <c r="CD2529" i="2"/>
  <c r="CC2529" i="2"/>
  <c r="BY2529" i="2"/>
  <c r="CA2529" i="2" s="1"/>
  <c r="BW2529" i="2"/>
  <c r="BV2529" i="2"/>
  <c r="BS2529" i="2"/>
  <c r="BR2529" i="2"/>
  <c r="BP2529" i="2"/>
  <c r="BO2529" i="2"/>
  <c r="BN2529" i="2"/>
  <c r="BM2529" i="2"/>
  <c r="BL2529" i="2"/>
  <c r="BK2529" i="2"/>
  <c r="BJ2529" i="2"/>
  <c r="BI2529" i="2"/>
  <c r="BH2529" i="2"/>
  <c r="BF2529" i="2"/>
  <c r="BD2529" i="2"/>
  <c r="AQ2529" i="2"/>
  <c r="AP2529" i="2"/>
  <c r="AR2529" i="2" s="1"/>
  <c r="BU2529" i="2" s="1"/>
  <c r="AA2529" i="2"/>
  <c r="H2529" i="2"/>
  <c r="CX2528" i="2"/>
  <c r="CW2528" i="2"/>
  <c r="CN2528" i="2"/>
  <c r="CK2528" i="2"/>
  <c r="CI2528" i="2"/>
  <c r="CE2528" i="2"/>
  <c r="CD2528" i="2"/>
  <c r="CC2528" i="2"/>
  <c r="BY2528" i="2"/>
  <c r="CA2528" i="2" s="1"/>
  <c r="BW2528" i="2"/>
  <c r="BV2528" i="2"/>
  <c r="BS2528" i="2"/>
  <c r="BR2528" i="2"/>
  <c r="BP2528" i="2"/>
  <c r="BO2528" i="2"/>
  <c r="BN2528" i="2"/>
  <c r="BM2528" i="2"/>
  <c r="BL2528" i="2"/>
  <c r="BK2528" i="2"/>
  <c r="BJ2528" i="2"/>
  <c r="BI2528" i="2"/>
  <c r="BH2528" i="2"/>
  <c r="BF2528" i="2"/>
  <c r="BD2528" i="2"/>
  <c r="AQ2528" i="2"/>
  <c r="AP2528" i="2"/>
  <c r="AR2528" i="2" s="1"/>
  <c r="BU2528" i="2" s="1"/>
  <c r="AA2528" i="2"/>
  <c r="H2528" i="2"/>
  <c r="CX2527" i="2"/>
  <c r="CW2527" i="2"/>
  <c r="CN2527" i="2"/>
  <c r="CK2527" i="2"/>
  <c r="CI2527" i="2"/>
  <c r="CD2527" i="2"/>
  <c r="CE2527" i="2" s="1"/>
  <c r="CC2527" i="2"/>
  <c r="CA2527" i="2"/>
  <c r="BY2527" i="2"/>
  <c r="BW2527" i="2"/>
  <c r="BV2527" i="2"/>
  <c r="BS2527" i="2"/>
  <c r="BR2527" i="2"/>
  <c r="BP2527" i="2"/>
  <c r="BO2527" i="2"/>
  <c r="BN2527" i="2"/>
  <c r="BM2527" i="2"/>
  <c r="BL2527" i="2"/>
  <c r="BK2527" i="2"/>
  <c r="BJ2527" i="2"/>
  <c r="BI2527" i="2"/>
  <c r="BH2527" i="2"/>
  <c r="BF2527" i="2"/>
  <c r="BD2527" i="2"/>
  <c r="AQ2527" i="2"/>
  <c r="AP2527" i="2"/>
  <c r="AR2527" i="2" s="1"/>
  <c r="BU2527" i="2" s="1"/>
  <c r="AA2527" i="2"/>
  <c r="H2527" i="2"/>
  <c r="DA2526" i="2"/>
  <c r="CZ2526" i="2"/>
  <c r="CX2526" i="2"/>
  <c r="CW2526" i="2"/>
  <c r="CN2526" i="2"/>
  <c r="CK2526" i="2"/>
  <c r="CI2526" i="2"/>
  <c r="BY2526" i="2"/>
  <c r="CA2526" i="2" s="1"/>
  <c r="BW2526" i="2"/>
  <c r="BV2526" i="2"/>
  <c r="BS2526" i="2"/>
  <c r="BR2526" i="2"/>
  <c r="BP2526" i="2"/>
  <c r="BN2526" i="2"/>
  <c r="CV2526" i="2" s="1"/>
  <c r="BL2526" i="2"/>
  <c r="BK2526" i="2"/>
  <c r="BH2526" i="2"/>
  <c r="BG2526" i="2"/>
  <c r="BE2526" i="2"/>
  <c r="BF2526" i="2" s="1"/>
  <c r="BD2526" i="2"/>
  <c r="BC2526" i="2"/>
  <c r="BO2526" i="2" s="1"/>
  <c r="AZ2526" i="2"/>
  <c r="AY2526" i="2"/>
  <c r="AX2526" i="2"/>
  <c r="AW2526" i="2"/>
  <c r="AV2526" i="2"/>
  <c r="AU2526" i="2"/>
  <c r="BM2526" i="2" s="1"/>
  <c r="AT2526" i="2"/>
  <c r="CD2526" i="2" s="1"/>
  <c r="AS2526" i="2"/>
  <c r="CC2526" i="2" s="1"/>
  <c r="AP2526" i="2"/>
  <c r="AR2526" i="2" s="1"/>
  <c r="BU2526" i="2" s="1"/>
  <c r="AO2526" i="2"/>
  <c r="AN2526" i="2"/>
  <c r="AM2526" i="2"/>
  <c r="AL2526" i="2"/>
  <c r="AK2526" i="2"/>
  <c r="AJ2526" i="2"/>
  <c r="AI2526" i="2"/>
  <c r="AQ2526" i="2" s="1"/>
  <c r="AA2526" i="2"/>
  <c r="Z2526" i="2"/>
  <c r="Y2526" i="2"/>
  <c r="X2526" i="2"/>
  <c r="U2526" i="2"/>
  <c r="T2526" i="2"/>
  <c r="Q2526" i="2"/>
  <c r="P2526" i="2"/>
  <c r="O2526" i="2"/>
  <c r="N2526" i="2"/>
  <c r="M2526" i="2"/>
  <c r="L2526" i="2"/>
  <c r="K2526" i="2"/>
  <c r="BJ2526" i="2" s="1"/>
  <c r="J2526" i="2"/>
  <c r="BI2526" i="2" s="1"/>
  <c r="I2526" i="2"/>
  <c r="G2526" i="2"/>
  <c r="H2526" i="2" s="1"/>
  <c r="F2526" i="2"/>
  <c r="CX2525" i="2"/>
  <c r="CW2525" i="2"/>
  <c r="CN2525" i="2"/>
  <c r="CK2525" i="2"/>
  <c r="CI2525" i="2"/>
  <c r="CD2525" i="2"/>
  <c r="CC2525" i="2"/>
  <c r="BY2525" i="2"/>
  <c r="CA2525" i="2" s="1"/>
  <c r="BW2525" i="2"/>
  <c r="BV2525" i="2"/>
  <c r="BS2525" i="2"/>
  <c r="BR2525" i="2"/>
  <c r="BP2525" i="2"/>
  <c r="BO2525" i="2"/>
  <c r="BN2525" i="2"/>
  <c r="BM2525" i="2"/>
  <c r="BL2525" i="2"/>
  <c r="BK2525" i="2"/>
  <c r="BJ2525" i="2"/>
  <c r="BI2525" i="2"/>
  <c r="BH2525" i="2"/>
  <c r="BF2525" i="2"/>
  <c r="BD2525" i="2"/>
  <c r="AR2525" i="2"/>
  <c r="BU2525" i="2" s="1"/>
  <c r="AQ2525" i="2"/>
  <c r="AP2525" i="2"/>
  <c r="AA2525" i="2"/>
  <c r="H2525" i="2"/>
  <c r="CX2524" i="2"/>
  <c r="CW2524" i="2"/>
  <c r="CN2524" i="2"/>
  <c r="CK2524" i="2"/>
  <c r="CI2524" i="2"/>
  <c r="CD2524" i="2"/>
  <c r="CE2524" i="2" s="1"/>
  <c r="CC2524" i="2"/>
  <c r="CA2524" i="2"/>
  <c r="BY2524" i="2"/>
  <c r="BW2524" i="2"/>
  <c r="BV2524" i="2"/>
  <c r="BS2524" i="2"/>
  <c r="BR2524" i="2"/>
  <c r="BP2524" i="2"/>
  <c r="BO2524" i="2"/>
  <c r="BN2524" i="2"/>
  <c r="BM2524" i="2"/>
  <c r="BL2524" i="2"/>
  <c r="BK2524" i="2"/>
  <c r="BJ2524" i="2"/>
  <c r="BI2524" i="2"/>
  <c r="BH2524" i="2"/>
  <c r="BF2524" i="2"/>
  <c r="BD2524" i="2"/>
  <c r="AQ2524" i="2"/>
  <c r="AP2524" i="2"/>
  <c r="AR2524" i="2" s="1"/>
  <c r="BU2524" i="2" s="1"/>
  <c r="AA2524" i="2"/>
  <c r="H2524" i="2"/>
  <c r="DA2523" i="2"/>
  <c r="CZ2523" i="2"/>
  <c r="CX2523" i="2"/>
  <c r="CW2523" i="2"/>
  <c r="CK2523" i="2"/>
  <c r="CI2523" i="2"/>
  <c r="CD2523" i="2"/>
  <c r="CC2523" i="2"/>
  <c r="BY2523" i="2"/>
  <c r="CA2523" i="2" s="1"/>
  <c r="BW2523" i="2"/>
  <c r="BV2523" i="2"/>
  <c r="BS2523" i="2"/>
  <c r="BR2523" i="2"/>
  <c r="BP2523" i="2"/>
  <c r="BO2523" i="2"/>
  <c r="BN2523" i="2"/>
  <c r="BL2523" i="2"/>
  <c r="BJ2523" i="2"/>
  <c r="BI2523" i="2"/>
  <c r="BH2523" i="2"/>
  <c r="BG2523" i="2"/>
  <c r="BE2523" i="2"/>
  <c r="BF2523" i="2" s="1"/>
  <c r="BD2523" i="2"/>
  <c r="BC2523" i="2"/>
  <c r="AZ2523" i="2"/>
  <c r="AY2523" i="2"/>
  <c r="AX2523" i="2"/>
  <c r="AW2523" i="2"/>
  <c r="AV2523" i="2"/>
  <c r="AU2523" i="2"/>
  <c r="BM2523" i="2" s="1"/>
  <c r="AT2523" i="2"/>
  <c r="AS2523" i="2"/>
  <c r="AP2523" i="2"/>
  <c r="AR2523" i="2" s="1"/>
  <c r="BU2523" i="2" s="1"/>
  <c r="AO2523" i="2"/>
  <c r="AN2523" i="2"/>
  <c r="AM2523" i="2"/>
  <c r="AL2523" i="2"/>
  <c r="AK2523" i="2"/>
  <c r="AJ2523" i="2"/>
  <c r="AI2523" i="2"/>
  <c r="AQ2523" i="2" s="1"/>
  <c r="AA2523" i="2"/>
  <c r="Z2523" i="2"/>
  <c r="CN2523" i="2" s="1"/>
  <c r="Y2523" i="2"/>
  <c r="X2523" i="2"/>
  <c r="U2523" i="2"/>
  <c r="T2523" i="2"/>
  <c r="Q2523" i="2"/>
  <c r="P2523" i="2"/>
  <c r="O2523" i="2"/>
  <c r="N2523" i="2"/>
  <c r="M2523" i="2"/>
  <c r="L2523" i="2"/>
  <c r="BK2523" i="2" s="1"/>
  <c r="K2523" i="2"/>
  <c r="J2523" i="2"/>
  <c r="I2523" i="2"/>
  <c r="G2523" i="2"/>
  <c r="H2523" i="2" s="1"/>
  <c r="F2523" i="2"/>
  <c r="CX2522" i="2"/>
  <c r="CW2522" i="2"/>
  <c r="CN2522" i="2"/>
  <c r="CK2522" i="2"/>
  <c r="CI2522" i="2"/>
  <c r="CD2522" i="2"/>
  <c r="CE2522" i="2" s="1"/>
  <c r="CC2522" i="2"/>
  <c r="BY2522" i="2"/>
  <c r="CA2522" i="2" s="1"/>
  <c r="BW2522" i="2"/>
  <c r="BV2522" i="2"/>
  <c r="BS2522" i="2"/>
  <c r="BR2522" i="2"/>
  <c r="BP2522" i="2"/>
  <c r="BO2522" i="2"/>
  <c r="BN2522" i="2"/>
  <c r="BM2522" i="2"/>
  <c r="BL2522" i="2"/>
  <c r="BK2522" i="2"/>
  <c r="BJ2522" i="2"/>
  <c r="BI2522" i="2"/>
  <c r="BH2522" i="2"/>
  <c r="BF2522" i="2"/>
  <c r="BD2522" i="2"/>
  <c r="AQ2522" i="2"/>
  <c r="AP2522" i="2"/>
  <c r="AR2522" i="2" s="1"/>
  <c r="BU2522" i="2" s="1"/>
  <c r="AA2522" i="2"/>
  <c r="H2522" i="2"/>
  <c r="CX2521" i="2"/>
  <c r="CW2521" i="2"/>
  <c r="CN2521" i="2"/>
  <c r="CK2521" i="2"/>
  <c r="CI2521" i="2"/>
  <c r="CD2521" i="2"/>
  <c r="CC2521" i="2"/>
  <c r="BY2521" i="2"/>
  <c r="CA2521" i="2" s="1"/>
  <c r="BW2521" i="2"/>
  <c r="BV2521" i="2"/>
  <c r="BS2521" i="2"/>
  <c r="BR2521" i="2"/>
  <c r="BP2521" i="2"/>
  <c r="BO2521" i="2"/>
  <c r="BN2521" i="2"/>
  <c r="BM2521" i="2"/>
  <c r="BL2521" i="2"/>
  <c r="BK2521" i="2"/>
  <c r="BJ2521" i="2"/>
  <c r="BI2521" i="2"/>
  <c r="BH2521" i="2"/>
  <c r="BF2521" i="2"/>
  <c r="BD2521" i="2"/>
  <c r="AQ2521" i="2"/>
  <c r="AP2521" i="2"/>
  <c r="AR2521" i="2" s="1"/>
  <c r="BU2521" i="2" s="1"/>
  <c r="AA2521" i="2"/>
  <c r="H2521" i="2"/>
  <c r="CX2520" i="2"/>
  <c r="CW2520" i="2"/>
  <c r="CN2520" i="2"/>
  <c r="CK2520" i="2"/>
  <c r="CI2520" i="2"/>
  <c r="CE2520" i="2"/>
  <c r="CD2520" i="2"/>
  <c r="CC2520" i="2"/>
  <c r="BY2520" i="2"/>
  <c r="CA2520" i="2" s="1"/>
  <c r="BW2520" i="2"/>
  <c r="BV2520" i="2"/>
  <c r="BS2520" i="2"/>
  <c r="BR2520" i="2"/>
  <c r="BP2520" i="2"/>
  <c r="BO2520" i="2"/>
  <c r="BN2520" i="2"/>
  <c r="BM2520" i="2"/>
  <c r="BL2520" i="2"/>
  <c r="BK2520" i="2"/>
  <c r="BJ2520" i="2"/>
  <c r="BI2520" i="2"/>
  <c r="BH2520" i="2"/>
  <c r="BF2520" i="2"/>
  <c r="BD2520" i="2"/>
  <c r="AQ2520" i="2"/>
  <c r="AP2520" i="2"/>
  <c r="AR2520" i="2" s="1"/>
  <c r="BU2520" i="2" s="1"/>
  <c r="AA2520" i="2"/>
  <c r="H2520" i="2"/>
  <c r="CX2519" i="2"/>
  <c r="CW2519" i="2"/>
  <c r="CN2519" i="2"/>
  <c r="CK2519" i="2"/>
  <c r="CI2519" i="2"/>
  <c r="CD2519" i="2"/>
  <c r="CE2519" i="2" s="1"/>
  <c r="CC2519" i="2"/>
  <c r="BY2519" i="2"/>
  <c r="CA2519" i="2" s="1"/>
  <c r="BW2519" i="2"/>
  <c r="BV2519" i="2"/>
  <c r="BS2519" i="2"/>
  <c r="BR2519" i="2"/>
  <c r="BP2519" i="2"/>
  <c r="BO2519" i="2"/>
  <c r="BN2519" i="2"/>
  <c r="BM2519" i="2"/>
  <c r="BL2519" i="2"/>
  <c r="BK2519" i="2"/>
  <c r="BJ2519" i="2"/>
  <c r="BI2519" i="2"/>
  <c r="BH2519" i="2"/>
  <c r="BF2519" i="2"/>
  <c r="BD2519" i="2"/>
  <c r="AQ2519" i="2"/>
  <c r="AP2519" i="2"/>
  <c r="AR2519" i="2" s="1"/>
  <c r="BU2519" i="2" s="1"/>
  <c r="AA2519" i="2"/>
  <c r="H2519" i="2"/>
  <c r="CX2518" i="2"/>
  <c r="CW2518" i="2"/>
  <c r="CN2518" i="2"/>
  <c r="CK2518" i="2"/>
  <c r="CI2518" i="2"/>
  <c r="CD2518" i="2"/>
  <c r="CC2518" i="2"/>
  <c r="BY2518" i="2"/>
  <c r="CA2518" i="2" s="1"/>
  <c r="BW2518" i="2"/>
  <c r="BV2518" i="2"/>
  <c r="BS2518" i="2"/>
  <c r="BR2518" i="2"/>
  <c r="BP2518" i="2"/>
  <c r="BO2518" i="2"/>
  <c r="BN2518" i="2"/>
  <c r="BM2518" i="2"/>
  <c r="BL2518" i="2"/>
  <c r="BK2518" i="2"/>
  <c r="BJ2518" i="2"/>
  <c r="BI2518" i="2"/>
  <c r="BH2518" i="2"/>
  <c r="BF2518" i="2"/>
  <c r="BD2518" i="2"/>
  <c r="AQ2518" i="2"/>
  <c r="AP2518" i="2"/>
  <c r="AR2518" i="2" s="1"/>
  <c r="BU2518" i="2" s="1"/>
  <c r="AA2518" i="2"/>
  <c r="H2518" i="2"/>
  <c r="CX2517" i="2"/>
  <c r="CW2517" i="2"/>
  <c r="CN2517" i="2"/>
  <c r="CK2517" i="2"/>
  <c r="CI2517" i="2"/>
  <c r="CD2517" i="2"/>
  <c r="CE2517" i="2" s="1"/>
  <c r="CC2517" i="2"/>
  <c r="BY2517" i="2"/>
  <c r="CA2517" i="2" s="1"/>
  <c r="BW2517" i="2"/>
  <c r="BV2517" i="2"/>
  <c r="BS2517" i="2"/>
  <c r="BR2517" i="2"/>
  <c r="BP2517" i="2"/>
  <c r="BO2517" i="2"/>
  <c r="BN2517" i="2"/>
  <c r="BM2517" i="2"/>
  <c r="BL2517" i="2"/>
  <c r="BK2517" i="2"/>
  <c r="BJ2517" i="2"/>
  <c r="BI2517" i="2"/>
  <c r="BH2517" i="2"/>
  <c r="BF2517" i="2"/>
  <c r="BD2517" i="2"/>
  <c r="AQ2517" i="2"/>
  <c r="AP2517" i="2"/>
  <c r="AR2517" i="2" s="1"/>
  <c r="BU2517" i="2" s="1"/>
  <c r="AA2517" i="2"/>
  <c r="H2517" i="2"/>
  <c r="CX2516" i="2"/>
  <c r="CW2516" i="2"/>
  <c r="CN2516" i="2"/>
  <c r="CK2516" i="2"/>
  <c r="CI2516" i="2"/>
  <c r="CD2516" i="2"/>
  <c r="CE2516" i="2" s="1"/>
  <c r="CC2516" i="2"/>
  <c r="BY2516" i="2"/>
  <c r="CA2516" i="2" s="1"/>
  <c r="BW2516" i="2"/>
  <c r="BV2516" i="2"/>
  <c r="BS2516" i="2"/>
  <c r="BR2516" i="2"/>
  <c r="BP2516" i="2"/>
  <c r="BO2516" i="2"/>
  <c r="BN2516" i="2"/>
  <c r="BM2516" i="2"/>
  <c r="BL2516" i="2"/>
  <c r="BK2516" i="2"/>
  <c r="BJ2516" i="2"/>
  <c r="BI2516" i="2"/>
  <c r="BH2516" i="2"/>
  <c r="BF2516" i="2"/>
  <c r="BD2516" i="2"/>
  <c r="AQ2516" i="2"/>
  <c r="AP2516" i="2"/>
  <c r="AR2516" i="2" s="1"/>
  <c r="BU2516" i="2" s="1"/>
  <c r="AA2516" i="2"/>
  <c r="H2516" i="2"/>
  <c r="DA2515" i="2"/>
  <c r="CZ2515" i="2"/>
  <c r="CX2515" i="2"/>
  <c r="CW2515" i="2"/>
  <c r="CN2515" i="2"/>
  <c r="CK2515" i="2"/>
  <c r="CI2515" i="2"/>
  <c r="CC2515" i="2"/>
  <c r="BY2515" i="2"/>
  <c r="CA2515" i="2" s="1"/>
  <c r="BW2515" i="2"/>
  <c r="BV2515" i="2"/>
  <c r="BS2515" i="2"/>
  <c r="BR2515" i="2"/>
  <c r="BP2515" i="2"/>
  <c r="BN2515" i="2"/>
  <c r="BM2515" i="2"/>
  <c r="BL2515" i="2"/>
  <c r="BI2515" i="2"/>
  <c r="BH2515" i="2"/>
  <c r="BG2515" i="2"/>
  <c r="BE2515" i="2"/>
  <c r="BF2515" i="2" s="1"/>
  <c r="BD2515" i="2"/>
  <c r="BC2515" i="2"/>
  <c r="BO2515" i="2" s="1"/>
  <c r="AZ2515" i="2"/>
  <c r="AY2515" i="2"/>
  <c r="AX2515" i="2"/>
  <c r="AW2515" i="2"/>
  <c r="AV2515" i="2"/>
  <c r="AU2515" i="2"/>
  <c r="AT2515" i="2"/>
  <c r="CD2515" i="2" s="1"/>
  <c r="CE2515" i="2" s="1"/>
  <c r="AS2515" i="2"/>
  <c r="AP2515" i="2"/>
  <c r="AR2515" i="2" s="1"/>
  <c r="BU2515" i="2" s="1"/>
  <c r="AO2515" i="2"/>
  <c r="AN2515" i="2"/>
  <c r="AM2515" i="2"/>
  <c r="AL2515" i="2"/>
  <c r="AK2515" i="2"/>
  <c r="AJ2515" i="2"/>
  <c r="AI2515" i="2"/>
  <c r="AA2515" i="2"/>
  <c r="Z2515" i="2"/>
  <c r="Y2515" i="2"/>
  <c r="X2515" i="2"/>
  <c r="U2515" i="2"/>
  <c r="T2515" i="2"/>
  <c r="Q2515" i="2"/>
  <c r="P2515" i="2"/>
  <c r="O2515" i="2"/>
  <c r="N2515" i="2"/>
  <c r="M2515" i="2"/>
  <c r="L2515" i="2"/>
  <c r="BK2515" i="2" s="1"/>
  <c r="K2515" i="2"/>
  <c r="BJ2515" i="2" s="1"/>
  <c r="J2515" i="2"/>
  <c r="I2515" i="2"/>
  <c r="G2515" i="2"/>
  <c r="H2515" i="2" s="1"/>
  <c r="F2515" i="2"/>
  <c r="CX2514" i="2"/>
  <c r="CW2514" i="2"/>
  <c r="CN2514" i="2"/>
  <c r="CK2514" i="2"/>
  <c r="CI2514" i="2"/>
  <c r="CD2514" i="2"/>
  <c r="CE2514" i="2" s="1"/>
  <c r="CC2514" i="2"/>
  <c r="BY2514" i="2"/>
  <c r="CA2514" i="2" s="1"/>
  <c r="BW2514" i="2"/>
  <c r="BV2514" i="2"/>
  <c r="BS2514" i="2"/>
  <c r="BR2514" i="2"/>
  <c r="BP2514" i="2"/>
  <c r="BO2514" i="2"/>
  <c r="BN2514" i="2"/>
  <c r="BM2514" i="2"/>
  <c r="BL2514" i="2"/>
  <c r="BK2514" i="2"/>
  <c r="BJ2514" i="2"/>
  <c r="BI2514" i="2"/>
  <c r="BH2514" i="2"/>
  <c r="BF2514" i="2"/>
  <c r="BD2514" i="2"/>
  <c r="AQ2514" i="2"/>
  <c r="AP2514" i="2"/>
  <c r="AR2514" i="2" s="1"/>
  <c r="BU2514" i="2" s="1"/>
  <c r="AA2514" i="2"/>
  <c r="H2514" i="2"/>
  <c r="CX2513" i="2"/>
  <c r="CW2513" i="2"/>
  <c r="CN2513" i="2"/>
  <c r="CK2513" i="2"/>
  <c r="CI2513" i="2"/>
  <c r="CD2513" i="2"/>
  <c r="CE2513" i="2" s="1"/>
  <c r="CC2513" i="2"/>
  <c r="BY2513" i="2"/>
  <c r="CA2513" i="2" s="1"/>
  <c r="BW2513" i="2"/>
  <c r="BV2513" i="2"/>
  <c r="BS2513" i="2"/>
  <c r="BR2513" i="2"/>
  <c r="BP2513" i="2"/>
  <c r="BO2513" i="2"/>
  <c r="BN2513" i="2"/>
  <c r="BM2513" i="2"/>
  <c r="BL2513" i="2"/>
  <c r="BK2513" i="2"/>
  <c r="BJ2513" i="2"/>
  <c r="BI2513" i="2"/>
  <c r="BH2513" i="2"/>
  <c r="BF2513" i="2"/>
  <c r="BD2513" i="2"/>
  <c r="AQ2513" i="2"/>
  <c r="AP2513" i="2"/>
  <c r="AR2513" i="2" s="1"/>
  <c r="BU2513" i="2" s="1"/>
  <c r="AA2513" i="2"/>
  <c r="H2513" i="2"/>
  <c r="CX2512" i="2"/>
  <c r="CW2512" i="2"/>
  <c r="CN2512" i="2"/>
  <c r="CK2512" i="2"/>
  <c r="CI2512" i="2"/>
  <c r="CD2512" i="2"/>
  <c r="CE2512" i="2" s="1"/>
  <c r="CC2512" i="2"/>
  <c r="BY2512" i="2"/>
  <c r="CA2512" i="2" s="1"/>
  <c r="BW2512" i="2"/>
  <c r="BV2512" i="2"/>
  <c r="BS2512" i="2"/>
  <c r="BR2512" i="2"/>
  <c r="BP2512" i="2"/>
  <c r="BO2512" i="2"/>
  <c r="BN2512" i="2"/>
  <c r="BM2512" i="2"/>
  <c r="BL2512" i="2"/>
  <c r="BK2512" i="2"/>
  <c r="BJ2512" i="2"/>
  <c r="BI2512" i="2"/>
  <c r="BH2512" i="2"/>
  <c r="BF2512" i="2"/>
  <c r="BD2512" i="2"/>
  <c r="AQ2512" i="2"/>
  <c r="AP2512" i="2"/>
  <c r="AR2512" i="2" s="1"/>
  <c r="BU2512" i="2" s="1"/>
  <c r="AA2512" i="2"/>
  <c r="H2512" i="2"/>
  <c r="CX2511" i="2"/>
  <c r="CW2511" i="2"/>
  <c r="CN2511" i="2"/>
  <c r="CK2511" i="2"/>
  <c r="CI2511" i="2"/>
  <c r="CD2511" i="2"/>
  <c r="CE2511" i="2" s="1"/>
  <c r="CC2511" i="2"/>
  <c r="BY2511" i="2"/>
  <c r="CA2511" i="2" s="1"/>
  <c r="BW2511" i="2"/>
  <c r="BV2511" i="2"/>
  <c r="BS2511" i="2"/>
  <c r="BR2511" i="2"/>
  <c r="BP2511" i="2"/>
  <c r="BO2511" i="2"/>
  <c r="BN2511" i="2"/>
  <c r="BM2511" i="2"/>
  <c r="BL2511" i="2"/>
  <c r="BK2511" i="2"/>
  <c r="BJ2511" i="2"/>
  <c r="BI2511" i="2"/>
  <c r="BH2511" i="2"/>
  <c r="BF2511" i="2"/>
  <c r="BD2511" i="2"/>
  <c r="AQ2511" i="2"/>
  <c r="AP2511" i="2"/>
  <c r="AR2511" i="2" s="1"/>
  <c r="BU2511" i="2" s="1"/>
  <c r="AA2511" i="2"/>
  <c r="H2511" i="2"/>
  <c r="CX2510" i="2"/>
  <c r="CW2510" i="2"/>
  <c r="CN2510" i="2"/>
  <c r="CK2510" i="2"/>
  <c r="CI2510" i="2"/>
  <c r="CD2510" i="2"/>
  <c r="CE2510" i="2" s="1"/>
  <c r="CC2510" i="2"/>
  <c r="BY2510" i="2"/>
  <c r="CA2510" i="2" s="1"/>
  <c r="BW2510" i="2"/>
  <c r="BV2510" i="2"/>
  <c r="BS2510" i="2"/>
  <c r="BR2510" i="2"/>
  <c r="BP2510" i="2"/>
  <c r="BO2510" i="2"/>
  <c r="BN2510" i="2"/>
  <c r="BM2510" i="2"/>
  <c r="BL2510" i="2"/>
  <c r="BK2510" i="2"/>
  <c r="BJ2510" i="2"/>
  <c r="BI2510" i="2"/>
  <c r="BH2510" i="2"/>
  <c r="BF2510" i="2"/>
  <c r="BD2510" i="2"/>
  <c r="AQ2510" i="2"/>
  <c r="AP2510" i="2"/>
  <c r="AR2510" i="2" s="1"/>
  <c r="BU2510" i="2" s="1"/>
  <c r="AA2510" i="2"/>
  <c r="H2510" i="2"/>
  <c r="CX2509" i="2"/>
  <c r="CW2509" i="2"/>
  <c r="CN2509" i="2"/>
  <c r="CK2509" i="2"/>
  <c r="CI2509" i="2"/>
  <c r="CD2509" i="2"/>
  <c r="CE2509" i="2" s="1"/>
  <c r="CC2509" i="2"/>
  <c r="BY2509" i="2"/>
  <c r="CA2509" i="2" s="1"/>
  <c r="BW2509" i="2"/>
  <c r="BV2509" i="2"/>
  <c r="BS2509" i="2"/>
  <c r="BR2509" i="2"/>
  <c r="BP2509" i="2"/>
  <c r="BO2509" i="2"/>
  <c r="BN2509" i="2"/>
  <c r="BM2509" i="2"/>
  <c r="BL2509" i="2"/>
  <c r="BK2509" i="2"/>
  <c r="BJ2509" i="2"/>
  <c r="BI2509" i="2"/>
  <c r="BH2509" i="2"/>
  <c r="BF2509" i="2"/>
  <c r="BD2509" i="2"/>
  <c r="AQ2509" i="2"/>
  <c r="AP2509" i="2"/>
  <c r="AR2509" i="2" s="1"/>
  <c r="BU2509" i="2" s="1"/>
  <c r="AA2509" i="2"/>
  <c r="H2509" i="2"/>
  <c r="CX2508" i="2"/>
  <c r="CW2508" i="2"/>
  <c r="CN2508" i="2"/>
  <c r="CK2508" i="2"/>
  <c r="CI2508" i="2"/>
  <c r="CD2508" i="2"/>
  <c r="CE2508" i="2" s="1"/>
  <c r="CC2508" i="2"/>
  <c r="BY2508" i="2"/>
  <c r="CA2508" i="2" s="1"/>
  <c r="BW2508" i="2"/>
  <c r="BV2508" i="2"/>
  <c r="BS2508" i="2"/>
  <c r="BR2508" i="2"/>
  <c r="BP2508" i="2"/>
  <c r="BO2508" i="2"/>
  <c r="BN2508" i="2"/>
  <c r="BM2508" i="2"/>
  <c r="BL2508" i="2"/>
  <c r="BK2508" i="2"/>
  <c r="BJ2508" i="2"/>
  <c r="BI2508" i="2"/>
  <c r="BH2508" i="2"/>
  <c r="BF2508" i="2"/>
  <c r="BD2508" i="2"/>
  <c r="AQ2508" i="2"/>
  <c r="AP2508" i="2"/>
  <c r="AR2508" i="2" s="1"/>
  <c r="BU2508" i="2" s="1"/>
  <c r="AA2508" i="2"/>
  <c r="H2508" i="2"/>
  <c r="CX2507" i="2"/>
  <c r="CW2507" i="2"/>
  <c r="CN2507" i="2"/>
  <c r="CK2507" i="2"/>
  <c r="CI2507" i="2"/>
  <c r="CD2507" i="2"/>
  <c r="CC2507" i="2"/>
  <c r="BY2507" i="2"/>
  <c r="CA2507" i="2" s="1"/>
  <c r="BW2507" i="2"/>
  <c r="BV2507" i="2"/>
  <c r="BS2507" i="2"/>
  <c r="BR2507" i="2"/>
  <c r="BP2507" i="2"/>
  <c r="BO2507" i="2"/>
  <c r="BN2507" i="2"/>
  <c r="BM2507" i="2"/>
  <c r="BL2507" i="2"/>
  <c r="BK2507" i="2"/>
  <c r="BJ2507" i="2"/>
  <c r="BI2507" i="2"/>
  <c r="BH2507" i="2"/>
  <c r="BF2507" i="2"/>
  <c r="BD2507" i="2"/>
  <c r="AQ2507" i="2"/>
  <c r="AP2507" i="2"/>
  <c r="AR2507" i="2" s="1"/>
  <c r="BU2507" i="2" s="1"/>
  <c r="AA2507" i="2"/>
  <c r="H2507" i="2"/>
  <c r="CX2506" i="2"/>
  <c r="CW2506" i="2"/>
  <c r="CN2506" i="2"/>
  <c r="CK2506" i="2"/>
  <c r="CI2506" i="2"/>
  <c r="CD2506" i="2"/>
  <c r="CE2506" i="2" s="1"/>
  <c r="CC2506" i="2"/>
  <c r="BY2506" i="2"/>
  <c r="CA2506" i="2" s="1"/>
  <c r="BW2506" i="2"/>
  <c r="BV2506" i="2"/>
  <c r="BS2506" i="2"/>
  <c r="BR2506" i="2"/>
  <c r="BP2506" i="2"/>
  <c r="BO2506" i="2"/>
  <c r="BN2506" i="2"/>
  <c r="BM2506" i="2"/>
  <c r="BL2506" i="2"/>
  <c r="BK2506" i="2"/>
  <c r="BJ2506" i="2"/>
  <c r="BI2506" i="2"/>
  <c r="BH2506" i="2"/>
  <c r="BF2506" i="2"/>
  <c r="BD2506" i="2"/>
  <c r="AQ2506" i="2"/>
  <c r="AP2506" i="2"/>
  <c r="AR2506" i="2" s="1"/>
  <c r="BU2506" i="2" s="1"/>
  <c r="AA2506" i="2"/>
  <c r="H2506" i="2"/>
  <c r="DA2505" i="2"/>
  <c r="CZ2505" i="2"/>
  <c r="CX2505" i="2"/>
  <c r="CW2505" i="2"/>
  <c r="CN2505" i="2"/>
  <c r="CK2505" i="2"/>
  <c r="CI2505" i="2"/>
  <c r="CE2505" i="2"/>
  <c r="CD2505" i="2"/>
  <c r="BY2505" i="2"/>
  <c r="CA2505" i="2" s="1"/>
  <c r="BW2505" i="2"/>
  <c r="BV2505" i="2"/>
  <c r="BS2505" i="2"/>
  <c r="BR2505" i="2"/>
  <c r="BP2505" i="2"/>
  <c r="BN2505" i="2"/>
  <c r="BK2505" i="2"/>
  <c r="BJ2505" i="2"/>
  <c r="BG2505" i="2"/>
  <c r="BE2505" i="2"/>
  <c r="BF2505" i="2" s="1"/>
  <c r="BC2505" i="2"/>
  <c r="BO2505" i="2" s="1"/>
  <c r="AZ2505" i="2"/>
  <c r="AY2505" i="2"/>
  <c r="AX2505" i="2"/>
  <c r="AW2505" i="2"/>
  <c r="BD2505" i="2" s="1"/>
  <c r="AV2505" i="2"/>
  <c r="AU2505" i="2"/>
  <c r="BM2505" i="2" s="1"/>
  <c r="AT2505" i="2"/>
  <c r="AS2505" i="2"/>
  <c r="CC2505" i="2" s="1"/>
  <c r="AP2505" i="2"/>
  <c r="AR2505" i="2" s="1"/>
  <c r="BU2505" i="2" s="1"/>
  <c r="AO2505" i="2"/>
  <c r="AN2505" i="2"/>
  <c r="AM2505" i="2"/>
  <c r="AL2505" i="2"/>
  <c r="AK2505" i="2"/>
  <c r="AJ2505" i="2"/>
  <c r="AI2505" i="2"/>
  <c r="AA2505" i="2"/>
  <c r="Z2505" i="2"/>
  <c r="Y2505" i="2"/>
  <c r="X2505" i="2"/>
  <c r="U2505" i="2"/>
  <c r="T2505" i="2"/>
  <c r="Q2505" i="2"/>
  <c r="P2505" i="2"/>
  <c r="O2505" i="2"/>
  <c r="N2505" i="2"/>
  <c r="M2505" i="2"/>
  <c r="BL2505" i="2" s="1"/>
  <c r="L2505" i="2"/>
  <c r="K2505" i="2"/>
  <c r="J2505" i="2"/>
  <c r="BI2505" i="2" s="1"/>
  <c r="I2505" i="2"/>
  <c r="G2505" i="2"/>
  <c r="F2505" i="2"/>
  <c r="CX2504" i="2"/>
  <c r="CW2504" i="2"/>
  <c r="CN2504" i="2"/>
  <c r="CK2504" i="2"/>
  <c r="CI2504" i="2"/>
  <c r="CD2504" i="2"/>
  <c r="CE2504" i="2" s="1"/>
  <c r="CC2504" i="2"/>
  <c r="BY2504" i="2"/>
  <c r="CA2504" i="2" s="1"/>
  <c r="BW2504" i="2"/>
  <c r="BV2504" i="2"/>
  <c r="BS2504" i="2"/>
  <c r="BR2504" i="2"/>
  <c r="BP2504" i="2"/>
  <c r="BO2504" i="2"/>
  <c r="BN2504" i="2"/>
  <c r="BM2504" i="2"/>
  <c r="BL2504" i="2"/>
  <c r="BK2504" i="2"/>
  <c r="BJ2504" i="2"/>
  <c r="BI2504" i="2"/>
  <c r="BH2504" i="2"/>
  <c r="BF2504" i="2"/>
  <c r="BD2504" i="2"/>
  <c r="AQ2504" i="2"/>
  <c r="AP2504" i="2"/>
  <c r="AR2504" i="2" s="1"/>
  <c r="BU2504" i="2" s="1"/>
  <c r="AA2504" i="2"/>
  <c r="H2504" i="2"/>
  <c r="CX2503" i="2"/>
  <c r="CW2503" i="2"/>
  <c r="CN2503" i="2"/>
  <c r="CK2503" i="2"/>
  <c r="CI2503" i="2"/>
  <c r="CD2503" i="2"/>
  <c r="CC2503" i="2"/>
  <c r="BY2503" i="2"/>
  <c r="CA2503" i="2" s="1"/>
  <c r="BW2503" i="2"/>
  <c r="BV2503" i="2"/>
  <c r="BS2503" i="2"/>
  <c r="BR2503" i="2"/>
  <c r="BP2503" i="2"/>
  <c r="BO2503" i="2"/>
  <c r="BN2503" i="2"/>
  <c r="BM2503" i="2"/>
  <c r="BL2503" i="2"/>
  <c r="BK2503" i="2"/>
  <c r="BJ2503" i="2"/>
  <c r="BI2503" i="2"/>
  <c r="BH2503" i="2"/>
  <c r="BF2503" i="2"/>
  <c r="BD2503" i="2"/>
  <c r="AQ2503" i="2"/>
  <c r="AP2503" i="2"/>
  <c r="AR2503" i="2" s="1"/>
  <c r="BU2503" i="2" s="1"/>
  <c r="AA2503" i="2"/>
  <c r="H2503" i="2"/>
  <c r="CX2502" i="2"/>
  <c r="CW2502" i="2"/>
  <c r="CN2502" i="2"/>
  <c r="CK2502" i="2"/>
  <c r="CI2502" i="2"/>
  <c r="CD2502" i="2"/>
  <c r="CE2502" i="2" s="1"/>
  <c r="CC2502" i="2"/>
  <c r="BY2502" i="2"/>
  <c r="CA2502" i="2" s="1"/>
  <c r="BW2502" i="2"/>
  <c r="BV2502" i="2"/>
  <c r="BS2502" i="2"/>
  <c r="BR2502" i="2"/>
  <c r="BP2502" i="2"/>
  <c r="BO2502" i="2"/>
  <c r="BN2502" i="2"/>
  <c r="BM2502" i="2"/>
  <c r="BL2502" i="2"/>
  <c r="BK2502" i="2"/>
  <c r="BJ2502" i="2"/>
  <c r="BI2502" i="2"/>
  <c r="BH2502" i="2"/>
  <c r="BF2502" i="2"/>
  <c r="BD2502" i="2"/>
  <c r="AQ2502" i="2"/>
  <c r="AP2502" i="2"/>
  <c r="AR2502" i="2" s="1"/>
  <c r="BU2502" i="2" s="1"/>
  <c r="AA2502" i="2"/>
  <c r="H2502" i="2"/>
  <c r="DA2501" i="2"/>
  <c r="CZ2501" i="2"/>
  <c r="CX2501" i="2"/>
  <c r="CW2501" i="2"/>
  <c r="CN2501" i="2"/>
  <c r="CK2501" i="2"/>
  <c r="CI2501" i="2"/>
  <c r="BY2501" i="2"/>
  <c r="CA2501" i="2" s="1"/>
  <c r="BW2501" i="2"/>
  <c r="BV2501" i="2"/>
  <c r="BS2501" i="2"/>
  <c r="BR2501" i="2"/>
  <c r="BP2501" i="2"/>
  <c r="BN2501" i="2"/>
  <c r="BM2501" i="2"/>
  <c r="BL2501" i="2"/>
  <c r="BK2501" i="2"/>
  <c r="BJ2501" i="2"/>
  <c r="BG2501" i="2"/>
  <c r="BE2501" i="2"/>
  <c r="BF2501" i="2" s="1"/>
  <c r="BC2501" i="2"/>
  <c r="BO2501" i="2" s="1"/>
  <c r="AZ2501" i="2"/>
  <c r="AY2501" i="2"/>
  <c r="AX2501" i="2"/>
  <c r="AW2501" i="2"/>
  <c r="BD2501" i="2" s="1"/>
  <c r="AV2501" i="2"/>
  <c r="AU2501" i="2"/>
  <c r="AT2501" i="2"/>
  <c r="CD2501" i="2" s="1"/>
  <c r="AS2501" i="2"/>
  <c r="CC2501" i="2" s="1"/>
  <c r="AP2501" i="2"/>
  <c r="AR2501" i="2" s="1"/>
  <c r="BU2501" i="2" s="1"/>
  <c r="AO2501" i="2"/>
  <c r="AN2501" i="2"/>
  <c r="AM2501" i="2"/>
  <c r="AL2501" i="2"/>
  <c r="AK2501" i="2"/>
  <c r="AJ2501" i="2"/>
  <c r="AI2501" i="2"/>
  <c r="AA2501" i="2"/>
  <c r="Z2501" i="2"/>
  <c r="Y2501" i="2"/>
  <c r="X2501" i="2"/>
  <c r="U2501" i="2"/>
  <c r="T2501" i="2"/>
  <c r="Q2501" i="2"/>
  <c r="P2501" i="2"/>
  <c r="O2501" i="2"/>
  <c r="N2501" i="2"/>
  <c r="M2501" i="2"/>
  <c r="BH2501" i="2" s="1"/>
  <c r="L2501" i="2"/>
  <c r="K2501" i="2"/>
  <c r="J2501" i="2"/>
  <c r="BI2501" i="2" s="1"/>
  <c r="I2501" i="2"/>
  <c r="G2501" i="2"/>
  <c r="F2501" i="2"/>
  <c r="H2501" i="2" s="1"/>
  <c r="CX2500" i="2"/>
  <c r="CW2500" i="2"/>
  <c r="CN2500" i="2"/>
  <c r="CK2500" i="2"/>
  <c r="CI2500" i="2"/>
  <c r="CD2500" i="2"/>
  <c r="CC2500" i="2"/>
  <c r="BY2500" i="2"/>
  <c r="CA2500" i="2" s="1"/>
  <c r="BW2500" i="2"/>
  <c r="BV2500" i="2"/>
  <c r="BS2500" i="2"/>
  <c r="BR2500" i="2"/>
  <c r="BP2500" i="2"/>
  <c r="BO2500" i="2"/>
  <c r="BN2500" i="2"/>
  <c r="BM2500" i="2"/>
  <c r="BL2500" i="2"/>
  <c r="BK2500" i="2"/>
  <c r="BJ2500" i="2"/>
  <c r="BI2500" i="2"/>
  <c r="BH2500" i="2"/>
  <c r="BF2500" i="2"/>
  <c r="BD2500" i="2"/>
  <c r="AQ2500" i="2"/>
  <c r="AP2500" i="2"/>
  <c r="AR2500" i="2" s="1"/>
  <c r="BU2500" i="2" s="1"/>
  <c r="AA2500" i="2"/>
  <c r="H2500" i="2"/>
  <c r="CX2499" i="2"/>
  <c r="CW2499" i="2"/>
  <c r="CN2499" i="2"/>
  <c r="CK2499" i="2"/>
  <c r="CI2499" i="2"/>
  <c r="CD2499" i="2"/>
  <c r="CC2499" i="2"/>
  <c r="BY2499" i="2"/>
  <c r="CA2499" i="2" s="1"/>
  <c r="BW2499" i="2"/>
  <c r="BV2499" i="2"/>
  <c r="BS2499" i="2"/>
  <c r="BR2499" i="2"/>
  <c r="BP2499" i="2"/>
  <c r="BO2499" i="2"/>
  <c r="BN2499" i="2"/>
  <c r="BM2499" i="2"/>
  <c r="BL2499" i="2"/>
  <c r="BK2499" i="2"/>
  <c r="BJ2499" i="2"/>
  <c r="BI2499" i="2"/>
  <c r="BH2499" i="2"/>
  <c r="BF2499" i="2"/>
  <c r="BD2499" i="2"/>
  <c r="AQ2499" i="2"/>
  <c r="AP2499" i="2"/>
  <c r="AR2499" i="2" s="1"/>
  <c r="BU2499" i="2" s="1"/>
  <c r="AA2499" i="2"/>
  <c r="H2499" i="2"/>
  <c r="CX2498" i="2"/>
  <c r="CW2498" i="2"/>
  <c r="CN2498" i="2"/>
  <c r="CK2498" i="2"/>
  <c r="CI2498" i="2"/>
  <c r="CD2498" i="2"/>
  <c r="CE2498" i="2" s="1"/>
  <c r="CC2498" i="2"/>
  <c r="BY2498" i="2"/>
  <c r="CA2498" i="2" s="1"/>
  <c r="BW2498" i="2"/>
  <c r="BV2498" i="2"/>
  <c r="BS2498" i="2"/>
  <c r="BR2498" i="2"/>
  <c r="BP2498" i="2"/>
  <c r="BO2498" i="2"/>
  <c r="BN2498" i="2"/>
  <c r="BM2498" i="2"/>
  <c r="BL2498" i="2"/>
  <c r="BK2498" i="2"/>
  <c r="BJ2498" i="2"/>
  <c r="BI2498" i="2"/>
  <c r="BH2498" i="2"/>
  <c r="BF2498" i="2"/>
  <c r="BD2498" i="2"/>
  <c r="AQ2498" i="2"/>
  <c r="AP2498" i="2"/>
  <c r="AR2498" i="2" s="1"/>
  <c r="BU2498" i="2" s="1"/>
  <c r="AA2498" i="2"/>
  <c r="H2498" i="2"/>
  <c r="CX2497" i="2"/>
  <c r="CW2497" i="2"/>
  <c r="CN2497" i="2"/>
  <c r="CK2497" i="2"/>
  <c r="CI2497" i="2"/>
  <c r="CD2497" i="2"/>
  <c r="CE2497" i="2" s="1"/>
  <c r="CC2497" i="2"/>
  <c r="BY2497" i="2"/>
  <c r="CA2497" i="2" s="1"/>
  <c r="BW2497" i="2"/>
  <c r="BV2497" i="2"/>
  <c r="BS2497" i="2"/>
  <c r="BR2497" i="2"/>
  <c r="BP2497" i="2"/>
  <c r="BO2497" i="2"/>
  <c r="BN2497" i="2"/>
  <c r="CV2497" i="2" s="1"/>
  <c r="BM2497" i="2"/>
  <c r="BL2497" i="2"/>
  <c r="BK2497" i="2"/>
  <c r="BJ2497" i="2"/>
  <c r="BI2497" i="2"/>
  <c r="BH2497" i="2"/>
  <c r="BF2497" i="2"/>
  <c r="BD2497" i="2"/>
  <c r="AQ2497" i="2"/>
  <c r="AP2497" i="2"/>
  <c r="AR2497" i="2" s="1"/>
  <c r="BU2497" i="2" s="1"/>
  <c r="AA2497" i="2"/>
  <c r="H2497" i="2"/>
  <c r="CX2496" i="2"/>
  <c r="CW2496" i="2"/>
  <c r="CN2496" i="2"/>
  <c r="CK2496" i="2"/>
  <c r="CI2496" i="2"/>
  <c r="CD2496" i="2"/>
  <c r="CC2496" i="2"/>
  <c r="BY2496" i="2"/>
  <c r="CA2496" i="2" s="1"/>
  <c r="BW2496" i="2"/>
  <c r="BV2496" i="2"/>
  <c r="BS2496" i="2"/>
  <c r="BR2496" i="2"/>
  <c r="BP2496" i="2"/>
  <c r="BO2496" i="2"/>
  <c r="BN2496" i="2"/>
  <c r="BM2496" i="2"/>
  <c r="BL2496" i="2"/>
  <c r="BK2496" i="2"/>
  <c r="BJ2496" i="2"/>
  <c r="BI2496" i="2"/>
  <c r="BH2496" i="2"/>
  <c r="BF2496" i="2"/>
  <c r="BD2496" i="2"/>
  <c r="AQ2496" i="2"/>
  <c r="AP2496" i="2"/>
  <c r="AR2496" i="2" s="1"/>
  <c r="BU2496" i="2" s="1"/>
  <c r="AA2496" i="2"/>
  <c r="H2496" i="2"/>
  <c r="DA2495" i="2"/>
  <c r="CZ2495" i="2"/>
  <c r="CX2495" i="2"/>
  <c r="CW2495" i="2"/>
  <c r="CN2495" i="2"/>
  <c r="CK2495" i="2"/>
  <c r="CI2495" i="2"/>
  <c r="CC2495" i="2"/>
  <c r="BY2495" i="2"/>
  <c r="CA2495" i="2" s="1"/>
  <c r="BW2495" i="2"/>
  <c r="BV2495" i="2"/>
  <c r="BS2495" i="2"/>
  <c r="BR2495" i="2"/>
  <c r="BP2495" i="2"/>
  <c r="BN2495" i="2"/>
  <c r="BL2495" i="2"/>
  <c r="BK2495" i="2"/>
  <c r="BI2495" i="2"/>
  <c r="BH2495" i="2"/>
  <c r="BG2495" i="2"/>
  <c r="BE2495" i="2"/>
  <c r="BF2495" i="2" s="1"/>
  <c r="BD2495" i="2"/>
  <c r="BC2495" i="2"/>
  <c r="BO2495" i="2" s="1"/>
  <c r="AZ2495" i="2"/>
  <c r="AY2495" i="2"/>
  <c r="AX2495" i="2"/>
  <c r="AW2495" i="2"/>
  <c r="AV2495" i="2"/>
  <c r="AU2495" i="2"/>
  <c r="BM2495" i="2" s="1"/>
  <c r="AT2495" i="2"/>
  <c r="CD2495" i="2" s="1"/>
  <c r="AS2495" i="2"/>
  <c r="AP2495" i="2"/>
  <c r="AR2495" i="2" s="1"/>
  <c r="BU2495" i="2" s="1"/>
  <c r="AO2495" i="2"/>
  <c r="AN2495" i="2"/>
  <c r="AM2495" i="2"/>
  <c r="AL2495" i="2"/>
  <c r="AK2495" i="2"/>
  <c r="AJ2495" i="2"/>
  <c r="AI2495" i="2"/>
  <c r="AQ2495" i="2" s="1"/>
  <c r="Z2495" i="2"/>
  <c r="AA2495" i="2" s="1"/>
  <c r="Y2495" i="2"/>
  <c r="X2495" i="2"/>
  <c r="U2495" i="2"/>
  <c r="T2495" i="2"/>
  <c r="Q2495" i="2"/>
  <c r="P2495" i="2"/>
  <c r="O2495" i="2"/>
  <c r="N2495" i="2"/>
  <c r="M2495" i="2"/>
  <c r="L2495" i="2"/>
  <c r="K2495" i="2"/>
  <c r="BJ2495" i="2" s="1"/>
  <c r="J2495" i="2"/>
  <c r="I2495" i="2"/>
  <c r="H2495" i="2"/>
  <c r="G2495" i="2"/>
  <c r="F2495" i="2"/>
  <c r="CX2494" i="2"/>
  <c r="CW2494" i="2"/>
  <c r="CN2494" i="2"/>
  <c r="CK2494" i="2"/>
  <c r="CI2494" i="2"/>
  <c r="CD2494" i="2"/>
  <c r="CE2494" i="2" s="1"/>
  <c r="CC2494" i="2"/>
  <c r="BY2494" i="2"/>
  <c r="CA2494" i="2" s="1"/>
  <c r="BW2494" i="2"/>
  <c r="BV2494" i="2"/>
  <c r="BS2494" i="2"/>
  <c r="BR2494" i="2"/>
  <c r="BP2494" i="2"/>
  <c r="BO2494" i="2"/>
  <c r="BN2494" i="2"/>
  <c r="BM2494" i="2"/>
  <c r="BL2494" i="2"/>
  <c r="BK2494" i="2"/>
  <c r="BJ2494" i="2"/>
  <c r="BI2494" i="2"/>
  <c r="BH2494" i="2"/>
  <c r="BF2494" i="2"/>
  <c r="BD2494" i="2"/>
  <c r="AR2494" i="2"/>
  <c r="BU2494" i="2" s="1"/>
  <c r="AQ2494" i="2"/>
  <c r="AP2494" i="2"/>
  <c r="AA2494" i="2"/>
  <c r="H2494" i="2"/>
  <c r="CX2493" i="2"/>
  <c r="CW2493" i="2"/>
  <c r="CN2493" i="2"/>
  <c r="CK2493" i="2"/>
  <c r="CI2493" i="2"/>
  <c r="CD2493" i="2"/>
  <c r="CE2493" i="2" s="1"/>
  <c r="CC2493" i="2"/>
  <c r="BY2493" i="2"/>
  <c r="CA2493" i="2" s="1"/>
  <c r="BW2493" i="2"/>
  <c r="BV2493" i="2"/>
  <c r="BS2493" i="2"/>
  <c r="BR2493" i="2"/>
  <c r="BP2493" i="2"/>
  <c r="BO2493" i="2"/>
  <c r="BN2493" i="2"/>
  <c r="BM2493" i="2"/>
  <c r="BL2493" i="2"/>
  <c r="BK2493" i="2"/>
  <c r="BJ2493" i="2"/>
  <c r="BI2493" i="2"/>
  <c r="BH2493" i="2"/>
  <c r="BF2493" i="2"/>
  <c r="BD2493" i="2"/>
  <c r="AQ2493" i="2"/>
  <c r="AP2493" i="2"/>
  <c r="AR2493" i="2" s="1"/>
  <c r="BU2493" i="2" s="1"/>
  <c r="AA2493" i="2"/>
  <c r="H2493" i="2"/>
  <c r="CX2492" i="2"/>
  <c r="CW2492" i="2"/>
  <c r="CN2492" i="2"/>
  <c r="CK2492" i="2"/>
  <c r="CI2492" i="2"/>
  <c r="CD2492" i="2"/>
  <c r="CC2492" i="2"/>
  <c r="BY2492" i="2"/>
  <c r="CA2492" i="2" s="1"/>
  <c r="BW2492" i="2"/>
  <c r="BV2492" i="2"/>
  <c r="BS2492" i="2"/>
  <c r="BR2492" i="2"/>
  <c r="BP2492" i="2"/>
  <c r="BO2492" i="2"/>
  <c r="BN2492" i="2"/>
  <c r="BM2492" i="2"/>
  <c r="BL2492" i="2"/>
  <c r="BK2492" i="2"/>
  <c r="BJ2492" i="2"/>
  <c r="BI2492" i="2"/>
  <c r="BH2492" i="2"/>
  <c r="BF2492" i="2"/>
  <c r="BD2492" i="2"/>
  <c r="AQ2492" i="2"/>
  <c r="AP2492" i="2"/>
  <c r="AR2492" i="2" s="1"/>
  <c r="BU2492" i="2" s="1"/>
  <c r="AA2492" i="2"/>
  <c r="H2492" i="2"/>
  <c r="CX2491" i="2"/>
  <c r="CW2491" i="2"/>
  <c r="CN2491" i="2"/>
  <c r="CK2491" i="2"/>
  <c r="CI2491" i="2"/>
  <c r="CD2491" i="2"/>
  <c r="CC2491" i="2"/>
  <c r="BY2491" i="2"/>
  <c r="CA2491" i="2" s="1"/>
  <c r="BW2491" i="2"/>
  <c r="BV2491" i="2"/>
  <c r="BS2491" i="2"/>
  <c r="BR2491" i="2"/>
  <c r="BP2491" i="2"/>
  <c r="BO2491" i="2"/>
  <c r="BN2491" i="2"/>
  <c r="BM2491" i="2"/>
  <c r="BL2491" i="2"/>
  <c r="BK2491" i="2"/>
  <c r="BJ2491" i="2"/>
  <c r="BI2491" i="2"/>
  <c r="BH2491" i="2"/>
  <c r="BF2491" i="2"/>
  <c r="BD2491" i="2"/>
  <c r="AQ2491" i="2"/>
  <c r="AP2491" i="2"/>
  <c r="AR2491" i="2" s="1"/>
  <c r="BU2491" i="2" s="1"/>
  <c r="AA2491" i="2"/>
  <c r="H2491" i="2"/>
  <c r="CX2490" i="2"/>
  <c r="CW2490" i="2"/>
  <c r="CN2490" i="2"/>
  <c r="CK2490" i="2"/>
  <c r="CI2490" i="2"/>
  <c r="CD2490" i="2"/>
  <c r="CE2490" i="2" s="1"/>
  <c r="CC2490" i="2"/>
  <c r="BY2490" i="2"/>
  <c r="CA2490" i="2" s="1"/>
  <c r="BW2490" i="2"/>
  <c r="BV2490" i="2"/>
  <c r="BS2490" i="2"/>
  <c r="BR2490" i="2"/>
  <c r="BP2490" i="2"/>
  <c r="BO2490" i="2"/>
  <c r="BN2490" i="2"/>
  <c r="BM2490" i="2"/>
  <c r="BL2490" i="2"/>
  <c r="BK2490" i="2"/>
  <c r="BJ2490" i="2"/>
  <c r="BI2490" i="2"/>
  <c r="BH2490" i="2"/>
  <c r="BF2490" i="2"/>
  <c r="BD2490" i="2"/>
  <c r="AQ2490" i="2"/>
  <c r="AP2490" i="2"/>
  <c r="AR2490" i="2" s="1"/>
  <c r="BU2490" i="2" s="1"/>
  <c r="AA2490" i="2"/>
  <c r="H2490" i="2"/>
  <c r="CX2489" i="2"/>
  <c r="CW2489" i="2"/>
  <c r="CN2489" i="2"/>
  <c r="CK2489" i="2"/>
  <c r="CI2489" i="2"/>
  <c r="CD2489" i="2"/>
  <c r="CE2489" i="2" s="1"/>
  <c r="CC2489" i="2"/>
  <c r="BY2489" i="2"/>
  <c r="CA2489" i="2" s="1"/>
  <c r="BW2489" i="2"/>
  <c r="BV2489" i="2"/>
  <c r="BS2489" i="2"/>
  <c r="BR2489" i="2"/>
  <c r="BP2489" i="2"/>
  <c r="BO2489" i="2"/>
  <c r="BN2489" i="2"/>
  <c r="BM2489" i="2"/>
  <c r="BL2489" i="2"/>
  <c r="BK2489" i="2"/>
  <c r="BJ2489" i="2"/>
  <c r="BI2489" i="2"/>
  <c r="BH2489" i="2"/>
  <c r="BF2489" i="2"/>
  <c r="BD2489" i="2"/>
  <c r="AQ2489" i="2"/>
  <c r="AP2489" i="2"/>
  <c r="AR2489" i="2" s="1"/>
  <c r="BU2489" i="2" s="1"/>
  <c r="AA2489" i="2"/>
  <c r="H2489" i="2"/>
  <c r="CX2488" i="2"/>
  <c r="CW2488" i="2"/>
  <c r="CN2488" i="2"/>
  <c r="CK2488" i="2"/>
  <c r="CI2488" i="2"/>
  <c r="CE2488" i="2"/>
  <c r="CD2488" i="2"/>
  <c r="CC2488" i="2"/>
  <c r="CA2488" i="2"/>
  <c r="BY2488" i="2"/>
  <c r="BW2488" i="2"/>
  <c r="BV2488" i="2"/>
  <c r="BU2488" i="2"/>
  <c r="BS2488" i="2"/>
  <c r="BR2488" i="2"/>
  <c r="BP2488" i="2"/>
  <c r="BO2488" i="2"/>
  <c r="BN2488" i="2"/>
  <c r="BM2488" i="2"/>
  <c r="BL2488" i="2"/>
  <c r="BK2488" i="2"/>
  <c r="BJ2488" i="2"/>
  <c r="BI2488" i="2"/>
  <c r="BH2488" i="2"/>
  <c r="BF2488" i="2"/>
  <c r="BD2488" i="2"/>
  <c r="AQ2488" i="2"/>
  <c r="AP2488" i="2"/>
  <c r="AR2488" i="2" s="1"/>
  <c r="AA2488" i="2"/>
  <c r="H2488" i="2"/>
  <c r="CX2487" i="2"/>
  <c r="CW2487" i="2"/>
  <c r="CN2487" i="2"/>
  <c r="CK2487" i="2"/>
  <c r="CI2487" i="2"/>
  <c r="CD2487" i="2"/>
  <c r="CE2487" i="2" s="1"/>
  <c r="CC2487" i="2"/>
  <c r="BY2487" i="2"/>
  <c r="CA2487" i="2" s="1"/>
  <c r="BW2487" i="2"/>
  <c r="BV2487" i="2"/>
  <c r="BS2487" i="2"/>
  <c r="BR2487" i="2"/>
  <c r="BP2487" i="2"/>
  <c r="BO2487" i="2"/>
  <c r="BN2487" i="2"/>
  <c r="BM2487" i="2"/>
  <c r="BL2487" i="2"/>
  <c r="BK2487" i="2"/>
  <c r="BJ2487" i="2"/>
  <c r="BI2487" i="2"/>
  <c r="BH2487" i="2"/>
  <c r="BF2487" i="2"/>
  <c r="BD2487" i="2"/>
  <c r="AQ2487" i="2"/>
  <c r="AP2487" i="2"/>
  <c r="AR2487" i="2" s="1"/>
  <c r="BU2487" i="2" s="1"/>
  <c r="AA2487" i="2"/>
  <c r="H2487" i="2"/>
  <c r="CX2486" i="2"/>
  <c r="CW2486" i="2"/>
  <c r="CN2486" i="2"/>
  <c r="CK2486" i="2"/>
  <c r="CI2486" i="2"/>
  <c r="CD2486" i="2"/>
  <c r="CE2486" i="2" s="1"/>
  <c r="CC2486" i="2"/>
  <c r="CA2486" i="2"/>
  <c r="BY2486" i="2"/>
  <c r="BW2486" i="2"/>
  <c r="BV2486" i="2"/>
  <c r="BS2486" i="2"/>
  <c r="BR2486" i="2"/>
  <c r="BP2486" i="2"/>
  <c r="BO2486" i="2"/>
  <c r="BN2486" i="2"/>
  <c r="CV2486" i="2" s="1"/>
  <c r="BM2486" i="2"/>
  <c r="BL2486" i="2"/>
  <c r="BK2486" i="2"/>
  <c r="BJ2486" i="2"/>
  <c r="BI2486" i="2"/>
  <c r="BH2486" i="2"/>
  <c r="BF2486" i="2"/>
  <c r="BD2486" i="2"/>
  <c r="AQ2486" i="2"/>
  <c r="AP2486" i="2"/>
  <c r="AR2486" i="2" s="1"/>
  <c r="BU2486" i="2" s="1"/>
  <c r="AA2486" i="2"/>
  <c r="H2486" i="2"/>
  <c r="CX2485" i="2"/>
  <c r="CW2485" i="2"/>
  <c r="CN2485" i="2"/>
  <c r="CK2485" i="2"/>
  <c r="CI2485" i="2"/>
  <c r="CD2485" i="2"/>
  <c r="CE2485" i="2" s="1"/>
  <c r="CC2485" i="2"/>
  <c r="BY2485" i="2"/>
  <c r="CA2485" i="2" s="1"/>
  <c r="BW2485" i="2"/>
  <c r="BV2485" i="2"/>
  <c r="BS2485" i="2"/>
  <c r="BR2485" i="2"/>
  <c r="BP2485" i="2"/>
  <c r="BO2485" i="2"/>
  <c r="BN2485" i="2"/>
  <c r="CV2485" i="2" s="1"/>
  <c r="BM2485" i="2"/>
  <c r="BL2485" i="2"/>
  <c r="BK2485" i="2"/>
  <c r="BJ2485" i="2"/>
  <c r="BI2485" i="2"/>
  <c r="BH2485" i="2"/>
  <c r="BF2485" i="2"/>
  <c r="BD2485" i="2"/>
  <c r="AQ2485" i="2"/>
  <c r="AP2485" i="2"/>
  <c r="AR2485" i="2" s="1"/>
  <c r="BU2485" i="2" s="1"/>
  <c r="AA2485" i="2"/>
  <c r="H2485" i="2"/>
  <c r="CX2484" i="2"/>
  <c r="CW2484" i="2"/>
  <c r="CN2484" i="2"/>
  <c r="CK2484" i="2"/>
  <c r="CI2484" i="2"/>
  <c r="CD2484" i="2"/>
  <c r="CC2484" i="2"/>
  <c r="BY2484" i="2"/>
  <c r="CA2484" i="2" s="1"/>
  <c r="BW2484" i="2"/>
  <c r="BV2484" i="2"/>
  <c r="BS2484" i="2"/>
  <c r="BR2484" i="2"/>
  <c r="BP2484" i="2"/>
  <c r="BO2484" i="2"/>
  <c r="BN2484" i="2"/>
  <c r="BM2484" i="2"/>
  <c r="BL2484" i="2"/>
  <c r="BK2484" i="2"/>
  <c r="BJ2484" i="2"/>
  <c r="BI2484" i="2"/>
  <c r="BH2484" i="2"/>
  <c r="BF2484" i="2"/>
  <c r="BD2484" i="2"/>
  <c r="AQ2484" i="2"/>
  <c r="AP2484" i="2"/>
  <c r="AR2484" i="2" s="1"/>
  <c r="BU2484" i="2" s="1"/>
  <c r="AA2484" i="2"/>
  <c r="H2484" i="2"/>
  <c r="CX2483" i="2"/>
  <c r="CW2483" i="2"/>
  <c r="CV2483" i="2"/>
  <c r="CR2483" i="2" s="1"/>
  <c r="CN2483" i="2"/>
  <c r="CK2483" i="2"/>
  <c r="CI2483" i="2"/>
  <c r="CD2483" i="2"/>
  <c r="CC2483" i="2"/>
  <c r="BY2483" i="2"/>
  <c r="CA2483" i="2" s="1"/>
  <c r="BW2483" i="2"/>
  <c r="BV2483" i="2"/>
  <c r="BS2483" i="2"/>
  <c r="BR2483" i="2"/>
  <c r="BP2483" i="2"/>
  <c r="BO2483" i="2"/>
  <c r="BN2483" i="2"/>
  <c r="BM2483" i="2"/>
  <c r="BL2483" i="2"/>
  <c r="BK2483" i="2"/>
  <c r="BJ2483" i="2"/>
  <c r="BI2483" i="2"/>
  <c r="BH2483" i="2"/>
  <c r="BF2483" i="2"/>
  <c r="BD2483" i="2"/>
  <c r="AQ2483" i="2"/>
  <c r="AP2483" i="2"/>
  <c r="AR2483" i="2" s="1"/>
  <c r="BU2483" i="2" s="1"/>
  <c r="AA2483" i="2"/>
  <c r="H2483" i="2"/>
  <c r="CX2482" i="2"/>
  <c r="CW2482" i="2"/>
  <c r="CN2482" i="2"/>
  <c r="CK2482" i="2"/>
  <c r="CI2482" i="2"/>
  <c r="CD2482" i="2"/>
  <c r="CE2482" i="2" s="1"/>
  <c r="CC2482" i="2"/>
  <c r="BY2482" i="2"/>
  <c r="CA2482" i="2" s="1"/>
  <c r="BW2482" i="2"/>
  <c r="BV2482" i="2"/>
  <c r="BS2482" i="2"/>
  <c r="BR2482" i="2"/>
  <c r="BP2482" i="2"/>
  <c r="BO2482" i="2"/>
  <c r="BN2482" i="2"/>
  <c r="BM2482" i="2"/>
  <c r="BL2482" i="2"/>
  <c r="BK2482" i="2"/>
  <c r="BJ2482" i="2"/>
  <c r="BI2482" i="2"/>
  <c r="BH2482" i="2"/>
  <c r="BF2482" i="2"/>
  <c r="BD2482" i="2"/>
  <c r="AQ2482" i="2"/>
  <c r="AP2482" i="2"/>
  <c r="AR2482" i="2" s="1"/>
  <c r="BU2482" i="2" s="1"/>
  <c r="AA2482" i="2"/>
  <c r="H2482" i="2"/>
  <c r="CX2481" i="2"/>
  <c r="CW2481" i="2"/>
  <c r="CN2481" i="2"/>
  <c r="CK2481" i="2"/>
  <c r="CI2481" i="2"/>
  <c r="CD2481" i="2"/>
  <c r="CE2481" i="2" s="1"/>
  <c r="CC2481" i="2"/>
  <c r="BY2481" i="2"/>
  <c r="CA2481" i="2" s="1"/>
  <c r="BW2481" i="2"/>
  <c r="BV2481" i="2"/>
  <c r="BS2481" i="2"/>
  <c r="BR2481" i="2"/>
  <c r="BP2481" i="2"/>
  <c r="BO2481" i="2"/>
  <c r="BN2481" i="2"/>
  <c r="BM2481" i="2"/>
  <c r="BL2481" i="2"/>
  <c r="BK2481" i="2"/>
  <c r="BJ2481" i="2"/>
  <c r="BI2481" i="2"/>
  <c r="BH2481" i="2"/>
  <c r="BF2481" i="2"/>
  <c r="BD2481" i="2"/>
  <c r="AQ2481" i="2"/>
  <c r="AP2481" i="2"/>
  <c r="AR2481" i="2" s="1"/>
  <c r="BU2481" i="2" s="1"/>
  <c r="AA2481" i="2"/>
  <c r="H2481" i="2"/>
  <c r="CX2480" i="2"/>
  <c r="CW2480" i="2"/>
  <c r="CN2480" i="2"/>
  <c r="CK2480" i="2"/>
  <c r="CI2480" i="2"/>
  <c r="CD2480" i="2"/>
  <c r="CC2480" i="2"/>
  <c r="BY2480" i="2"/>
  <c r="CA2480" i="2" s="1"/>
  <c r="BW2480" i="2"/>
  <c r="BV2480" i="2"/>
  <c r="BS2480" i="2"/>
  <c r="BR2480" i="2"/>
  <c r="BP2480" i="2"/>
  <c r="BO2480" i="2"/>
  <c r="BN2480" i="2"/>
  <c r="BM2480" i="2"/>
  <c r="BL2480" i="2"/>
  <c r="BK2480" i="2"/>
  <c r="BJ2480" i="2"/>
  <c r="BI2480" i="2"/>
  <c r="BH2480" i="2"/>
  <c r="BF2480" i="2"/>
  <c r="BD2480" i="2"/>
  <c r="AQ2480" i="2"/>
  <c r="AP2480" i="2"/>
  <c r="AR2480" i="2" s="1"/>
  <c r="BU2480" i="2" s="1"/>
  <c r="AA2480" i="2"/>
  <c r="H2480" i="2"/>
  <c r="CX2479" i="2"/>
  <c r="CW2479" i="2"/>
  <c r="CN2479" i="2"/>
  <c r="CK2479" i="2"/>
  <c r="CI2479" i="2"/>
  <c r="CD2479" i="2"/>
  <c r="CE2479" i="2" s="1"/>
  <c r="CC2479" i="2"/>
  <c r="BY2479" i="2"/>
  <c r="CA2479" i="2" s="1"/>
  <c r="BW2479" i="2"/>
  <c r="BV2479" i="2"/>
  <c r="BS2479" i="2"/>
  <c r="BR2479" i="2"/>
  <c r="BP2479" i="2"/>
  <c r="BO2479" i="2"/>
  <c r="BN2479" i="2"/>
  <c r="BM2479" i="2"/>
  <c r="BL2479" i="2"/>
  <c r="BK2479" i="2"/>
  <c r="BJ2479" i="2"/>
  <c r="BI2479" i="2"/>
  <c r="BH2479" i="2"/>
  <c r="BF2479" i="2"/>
  <c r="BD2479" i="2"/>
  <c r="AQ2479" i="2"/>
  <c r="AP2479" i="2"/>
  <c r="AR2479" i="2" s="1"/>
  <c r="BU2479" i="2" s="1"/>
  <c r="AA2479" i="2"/>
  <c r="H2479" i="2"/>
  <c r="CX2478" i="2"/>
  <c r="CW2478" i="2"/>
  <c r="CN2478" i="2"/>
  <c r="CK2478" i="2"/>
  <c r="CI2478" i="2"/>
  <c r="CD2478" i="2"/>
  <c r="CC2478" i="2"/>
  <c r="CA2478" i="2"/>
  <c r="BY2478" i="2"/>
  <c r="BW2478" i="2"/>
  <c r="BV2478" i="2"/>
  <c r="BS2478" i="2"/>
  <c r="BR2478" i="2"/>
  <c r="BP2478" i="2"/>
  <c r="BO2478" i="2"/>
  <c r="BN2478" i="2"/>
  <c r="BM2478" i="2"/>
  <c r="BL2478" i="2"/>
  <c r="BK2478" i="2"/>
  <c r="BJ2478" i="2"/>
  <c r="BI2478" i="2"/>
  <c r="BH2478" i="2"/>
  <c r="BF2478" i="2"/>
  <c r="BD2478" i="2"/>
  <c r="AQ2478" i="2"/>
  <c r="AP2478" i="2"/>
  <c r="AR2478" i="2" s="1"/>
  <c r="BU2478" i="2" s="1"/>
  <c r="AA2478" i="2"/>
  <c r="H2478" i="2"/>
  <c r="CX2477" i="2"/>
  <c r="CW2477" i="2"/>
  <c r="CN2477" i="2"/>
  <c r="CK2477" i="2"/>
  <c r="CI2477" i="2"/>
  <c r="CD2477" i="2"/>
  <c r="CE2477" i="2" s="1"/>
  <c r="CC2477" i="2"/>
  <c r="BY2477" i="2"/>
  <c r="CA2477" i="2" s="1"/>
  <c r="BW2477" i="2"/>
  <c r="BV2477" i="2"/>
  <c r="BS2477" i="2"/>
  <c r="BR2477" i="2"/>
  <c r="BP2477" i="2"/>
  <c r="BO2477" i="2"/>
  <c r="BN2477" i="2"/>
  <c r="BM2477" i="2"/>
  <c r="BL2477" i="2"/>
  <c r="BK2477" i="2"/>
  <c r="BJ2477" i="2"/>
  <c r="BI2477" i="2"/>
  <c r="BH2477" i="2"/>
  <c r="BF2477" i="2"/>
  <c r="BD2477" i="2"/>
  <c r="AQ2477" i="2"/>
  <c r="AP2477" i="2"/>
  <c r="AR2477" i="2" s="1"/>
  <c r="BU2477" i="2" s="1"/>
  <c r="AA2477" i="2"/>
  <c r="H2477" i="2"/>
  <c r="DA2476" i="2"/>
  <c r="CZ2476" i="2"/>
  <c r="CX2476" i="2"/>
  <c r="CW2476" i="2"/>
  <c r="CN2476" i="2"/>
  <c r="CK2476" i="2"/>
  <c r="CI2476" i="2"/>
  <c r="CC2476" i="2"/>
  <c r="BY2476" i="2"/>
  <c r="CA2476" i="2" s="1"/>
  <c r="BW2476" i="2"/>
  <c r="BV2476" i="2"/>
  <c r="BS2476" i="2"/>
  <c r="BR2476" i="2"/>
  <c r="BP2476" i="2"/>
  <c r="BO2476" i="2"/>
  <c r="BN2476" i="2"/>
  <c r="BL2476" i="2"/>
  <c r="BJ2476" i="2"/>
  <c r="BI2476" i="2"/>
  <c r="BG2476" i="2"/>
  <c r="BF2476" i="2"/>
  <c r="BE2476" i="2"/>
  <c r="BD2476" i="2"/>
  <c r="BC2476" i="2"/>
  <c r="AZ2476" i="2"/>
  <c r="AY2476" i="2"/>
  <c r="AX2476" i="2"/>
  <c r="AW2476" i="2"/>
  <c r="AV2476" i="2"/>
  <c r="AU2476" i="2"/>
  <c r="BM2476" i="2" s="1"/>
  <c r="AT2476" i="2"/>
  <c r="CD2476" i="2" s="1"/>
  <c r="AS2476" i="2"/>
  <c r="AP2476" i="2"/>
  <c r="AR2476" i="2" s="1"/>
  <c r="BU2476" i="2" s="1"/>
  <c r="AO2476" i="2"/>
  <c r="AN2476" i="2"/>
  <c r="AM2476" i="2"/>
  <c r="AL2476" i="2"/>
  <c r="AK2476" i="2"/>
  <c r="AJ2476" i="2"/>
  <c r="AI2476" i="2"/>
  <c r="AQ2476" i="2" s="1"/>
  <c r="AA2476" i="2"/>
  <c r="Z2476" i="2"/>
  <c r="Y2476" i="2"/>
  <c r="X2476" i="2"/>
  <c r="U2476" i="2"/>
  <c r="T2476" i="2"/>
  <c r="Q2476" i="2"/>
  <c r="P2476" i="2"/>
  <c r="O2476" i="2"/>
  <c r="N2476" i="2"/>
  <c r="M2476" i="2"/>
  <c r="BH2476" i="2" s="1"/>
  <c r="L2476" i="2"/>
  <c r="BK2476" i="2" s="1"/>
  <c r="K2476" i="2"/>
  <c r="J2476" i="2"/>
  <c r="I2476" i="2"/>
  <c r="H2476" i="2"/>
  <c r="G2476" i="2"/>
  <c r="F2476" i="2"/>
  <c r="CX2475" i="2"/>
  <c r="CW2475" i="2"/>
  <c r="CN2475" i="2"/>
  <c r="CK2475" i="2"/>
  <c r="CI2475" i="2"/>
  <c r="CD2475" i="2"/>
  <c r="CE2475" i="2" s="1"/>
  <c r="CC2475" i="2"/>
  <c r="BY2475" i="2"/>
  <c r="CA2475" i="2" s="1"/>
  <c r="BW2475" i="2"/>
  <c r="BV2475" i="2"/>
  <c r="BS2475" i="2"/>
  <c r="BR2475" i="2"/>
  <c r="BP2475" i="2"/>
  <c r="BO2475" i="2"/>
  <c r="BN2475" i="2"/>
  <c r="BM2475" i="2"/>
  <c r="BL2475" i="2"/>
  <c r="BK2475" i="2"/>
  <c r="BJ2475" i="2"/>
  <c r="BI2475" i="2"/>
  <c r="BH2475" i="2"/>
  <c r="BF2475" i="2"/>
  <c r="BD2475" i="2"/>
  <c r="AQ2475" i="2"/>
  <c r="AP2475" i="2"/>
  <c r="AR2475" i="2" s="1"/>
  <c r="BU2475" i="2" s="1"/>
  <c r="AA2475" i="2"/>
  <c r="H2475" i="2"/>
  <c r="CX2474" i="2"/>
  <c r="CW2474" i="2"/>
  <c r="CN2474" i="2"/>
  <c r="CK2474" i="2"/>
  <c r="CI2474" i="2"/>
  <c r="CD2474" i="2"/>
  <c r="CC2474" i="2"/>
  <c r="BY2474" i="2"/>
  <c r="CA2474" i="2" s="1"/>
  <c r="BW2474" i="2"/>
  <c r="BV2474" i="2"/>
  <c r="BS2474" i="2"/>
  <c r="BR2474" i="2"/>
  <c r="BP2474" i="2"/>
  <c r="BO2474" i="2"/>
  <c r="BN2474" i="2"/>
  <c r="BM2474" i="2"/>
  <c r="BL2474" i="2"/>
  <c r="BK2474" i="2"/>
  <c r="BJ2474" i="2"/>
  <c r="BI2474" i="2"/>
  <c r="BH2474" i="2"/>
  <c r="BF2474" i="2"/>
  <c r="BD2474" i="2"/>
  <c r="AQ2474" i="2"/>
  <c r="AP2474" i="2"/>
  <c r="AR2474" i="2" s="1"/>
  <c r="BU2474" i="2" s="1"/>
  <c r="AA2474" i="2"/>
  <c r="H2474" i="2"/>
  <c r="CX2473" i="2"/>
  <c r="CW2473" i="2"/>
  <c r="CN2473" i="2"/>
  <c r="CK2473" i="2"/>
  <c r="CI2473" i="2"/>
  <c r="CE2473" i="2"/>
  <c r="CD2473" i="2"/>
  <c r="CC2473" i="2"/>
  <c r="BY2473" i="2"/>
  <c r="CA2473" i="2" s="1"/>
  <c r="BW2473" i="2"/>
  <c r="BV2473" i="2"/>
  <c r="BS2473" i="2"/>
  <c r="BR2473" i="2"/>
  <c r="BP2473" i="2"/>
  <c r="BO2473" i="2"/>
  <c r="BN2473" i="2"/>
  <c r="BM2473" i="2"/>
  <c r="BL2473" i="2"/>
  <c r="BK2473" i="2"/>
  <c r="BJ2473" i="2"/>
  <c r="BI2473" i="2"/>
  <c r="BH2473" i="2"/>
  <c r="BF2473" i="2"/>
  <c r="BD2473" i="2"/>
  <c r="AQ2473" i="2"/>
  <c r="AP2473" i="2"/>
  <c r="AR2473" i="2" s="1"/>
  <c r="BU2473" i="2" s="1"/>
  <c r="AA2473" i="2"/>
  <c r="H2473" i="2"/>
  <c r="CX2472" i="2"/>
  <c r="CW2472" i="2"/>
  <c r="CN2472" i="2"/>
  <c r="CK2472" i="2"/>
  <c r="CI2472" i="2"/>
  <c r="CD2472" i="2"/>
  <c r="CE2472" i="2" s="1"/>
  <c r="CC2472" i="2"/>
  <c r="BY2472" i="2"/>
  <c r="CA2472" i="2" s="1"/>
  <c r="BW2472" i="2"/>
  <c r="BV2472" i="2"/>
  <c r="BS2472" i="2"/>
  <c r="BR2472" i="2"/>
  <c r="BP2472" i="2"/>
  <c r="BO2472" i="2"/>
  <c r="BN2472" i="2"/>
  <c r="BM2472" i="2"/>
  <c r="BL2472" i="2"/>
  <c r="BK2472" i="2"/>
  <c r="BJ2472" i="2"/>
  <c r="BI2472" i="2"/>
  <c r="BH2472" i="2"/>
  <c r="BF2472" i="2"/>
  <c r="BD2472" i="2"/>
  <c r="AQ2472" i="2"/>
  <c r="AP2472" i="2"/>
  <c r="AR2472" i="2" s="1"/>
  <c r="BU2472" i="2" s="1"/>
  <c r="AA2472" i="2"/>
  <c r="H2472" i="2"/>
  <c r="CX2471" i="2"/>
  <c r="CW2471" i="2"/>
  <c r="CN2471" i="2"/>
  <c r="CK2471" i="2"/>
  <c r="CI2471" i="2"/>
  <c r="CD2471" i="2"/>
  <c r="CE2471" i="2" s="1"/>
  <c r="CC2471" i="2"/>
  <c r="BY2471" i="2"/>
  <c r="CA2471" i="2" s="1"/>
  <c r="BW2471" i="2"/>
  <c r="BV2471" i="2"/>
  <c r="BS2471" i="2"/>
  <c r="BR2471" i="2"/>
  <c r="BP2471" i="2"/>
  <c r="BO2471" i="2"/>
  <c r="BN2471" i="2"/>
  <c r="BM2471" i="2"/>
  <c r="BL2471" i="2"/>
  <c r="BK2471" i="2"/>
  <c r="BJ2471" i="2"/>
  <c r="BI2471" i="2"/>
  <c r="BH2471" i="2"/>
  <c r="BF2471" i="2"/>
  <c r="BD2471" i="2"/>
  <c r="AQ2471" i="2"/>
  <c r="AP2471" i="2"/>
  <c r="AR2471" i="2" s="1"/>
  <c r="BU2471" i="2" s="1"/>
  <c r="AA2471" i="2"/>
  <c r="H2471" i="2"/>
  <c r="CX2470" i="2"/>
  <c r="CW2470" i="2"/>
  <c r="CN2470" i="2"/>
  <c r="CK2470" i="2"/>
  <c r="CI2470" i="2"/>
  <c r="CD2470" i="2"/>
  <c r="CE2470" i="2" s="1"/>
  <c r="CC2470" i="2"/>
  <c r="BY2470" i="2"/>
  <c r="CA2470" i="2" s="1"/>
  <c r="BW2470" i="2"/>
  <c r="BV2470" i="2"/>
  <c r="BS2470" i="2"/>
  <c r="BR2470" i="2"/>
  <c r="BP2470" i="2"/>
  <c r="BO2470" i="2"/>
  <c r="BN2470" i="2"/>
  <c r="BM2470" i="2"/>
  <c r="BL2470" i="2"/>
  <c r="BK2470" i="2"/>
  <c r="BJ2470" i="2"/>
  <c r="BI2470" i="2"/>
  <c r="BH2470" i="2"/>
  <c r="BF2470" i="2"/>
  <c r="BD2470" i="2"/>
  <c r="AQ2470" i="2"/>
  <c r="AP2470" i="2"/>
  <c r="AR2470" i="2" s="1"/>
  <c r="BU2470" i="2" s="1"/>
  <c r="AA2470" i="2"/>
  <c r="H2470" i="2"/>
  <c r="CX2469" i="2"/>
  <c r="CW2469" i="2"/>
  <c r="CN2469" i="2"/>
  <c r="CK2469" i="2"/>
  <c r="CI2469" i="2"/>
  <c r="CD2469" i="2"/>
  <c r="CE2469" i="2" s="1"/>
  <c r="CC2469" i="2"/>
  <c r="BY2469" i="2"/>
  <c r="CA2469" i="2" s="1"/>
  <c r="BW2469" i="2"/>
  <c r="BV2469" i="2"/>
  <c r="BS2469" i="2"/>
  <c r="BR2469" i="2"/>
  <c r="BP2469" i="2"/>
  <c r="BO2469" i="2"/>
  <c r="BN2469" i="2"/>
  <c r="BM2469" i="2"/>
  <c r="BL2469" i="2"/>
  <c r="BK2469" i="2"/>
  <c r="BJ2469" i="2"/>
  <c r="BI2469" i="2"/>
  <c r="BH2469" i="2"/>
  <c r="BF2469" i="2"/>
  <c r="BD2469" i="2"/>
  <c r="AQ2469" i="2"/>
  <c r="AP2469" i="2"/>
  <c r="AR2469" i="2" s="1"/>
  <c r="BU2469" i="2" s="1"/>
  <c r="AA2469" i="2"/>
  <c r="H2469" i="2"/>
  <c r="CX2468" i="2"/>
  <c r="CW2468" i="2"/>
  <c r="CN2468" i="2"/>
  <c r="CK2468" i="2"/>
  <c r="CI2468" i="2"/>
  <c r="CD2468" i="2"/>
  <c r="CC2468" i="2"/>
  <c r="BY2468" i="2"/>
  <c r="CA2468" i="2" s="1"/>
  <c r="BW2468" i="2"/>
  <c r="BV2468" i="2"/>
  <c r="BS2468" i="2"/>
  <c r="BR2468" i="2"/>
  <c r="BP2468" i="2"/>
  <c r="BO2468" i="2"/>
  <c r="BN2468" i="2"/>
  <c r="BM2468" i="2"/>
  <c r="BL2468" i="2"/>
  <c r="BK2468" i="2"/>
  <c r="BJ2468" i="2"/>
  <c r="BI2468" i="2"/>
  <c r="BH2468" i="2"/>
  <c r="BF2468" i="2"/>
  <c r="BD2468" i="2"/>
  <c r="AQ2468" i="2"/>
  <c r="AP2468" i="2"/>
  <c r="AR2468" i="2" s="1"/>
  <c r="BU2468" i="2" s="1"/>
  <c r="AA2468" i="2"/>
  <c r="H2468" i="2"/>
  <c r="CX2467" i="2"/>
  <c r="CW2467" i="2"/>
  <c r="CN2467" i="2"/>
  <c r="CK2467" i="2"/>
  <c r="CI2467" i="2"/>
  <c r="CD2467" i="2"/>
  <c r="CE2467" i="2" s="1"/>
  <c r="CC2467" i="2"/>
  <c r="BY2467" i="2"/>
  <c r="CA2467" i="2" s="1"/>
  <c r="BW2467" i="2"/>
  <c r="BV2467" i="2"/>
  <c r="BS2467" i="2"/>
  <c r="BR2467" i="2"/>
  <c r="BP2467" i="2"/>
  <c r="BO2467" i="2"/>
  <c r="BN2467" i="2"/>
  <c r="BM2467" i="2"/>
  <c r="BL2467" i="2"/>
  <c r="BK2467" i="2"/>
  <c r="BJ2467" i="2"/>
  <c r="BI2467" i="2"/>
  <c r="BH2467" i="2"/>
  <c r="BF2467" i="2"/>
  <c r="BD2467" i="2"/>
  <c r="AQ2467" i="2"/>
  <c r="AP2467" i="2"/>
  <c r="AR2467" i="2" s="1"/>
  <c r="BU2467" i="2" s="1"/>
  <c r="AA2467" i="2"/>
  <c r="H2467" i="2"/>
  <c r="CX2466" i="2"/>
  <c r="CW2466" i="2"/>
  <c r="CN2466" i="2"/>
  <c r="CK2466" i="2"/>
  <c r="CI2466" i="2"/>
  <c r="CD2466" i="2"/>
  <c r="CC2466" i="2"/>
  <c r="BY2466" i="2"/>
  <c r="CA2466" i="2" s="1"/>
  <c r="BW2466" i="2"/>
  <c r="BV2466" i="2"/>
  <c r="BS2466" i="2"/>
  <c r="BR2466" i="2"/>
  <c r="BP2466" i="2"/>
  <c r="BO2466" i="2"/>
  <c r="BN2466" i="2"/>
  <c r="BM2466" i="2"/>
  <c r="BL2466" i="2"/>
  <c r="BK2466" i="2"/>
  <c r="BJ2466" i="2"/>
  <c r="BI2466" i="2"/>
  <c r="BH2466" i="2"/>
  <c r="BF2466" i="2"/>
  <c r="BD2466" i="2"/>
  <c r="AQ2466" i="2"/>
  <c r="AP2466" i="2"/>
  <c r="AR2466" i="2" s="1"/>
  <c r="BU2466" i="2" s="1"/>
  <c r="AA2466" i="2"/>
  <c r="H2466" i="2"/>
  <c r="CX2465" i="2"/>
  <c r="CW2465" i="2"/>
  <c r="CV2465" i="2"/>
  <c r="CN2465" i="2"/>
  <c r="CK2465" i="2"/>
  <c r="CI2465" i="2"/>
  <c r="CD2465" i="2"/>
  <c r="CC2465" i="2"/>
  <c r="BY2465" i="2"/>
  <c r="CA2465" i="2" s="1"/>
  <c r="BW2465" i="2"/>
  <c r="BV2465" i="2"/>
  <c r="BS2465" i="2"/>
  <c r="BR2465" i="2"/>
  <c r="BP2465" i="2"/>
  <c r="BO2465" i="2"/>
  <c r="BN2465" i="2"/>
  <c r="BM2465" i="2"/>
  <c r="BL2465" i="2"/>
  <c r="BK2465" i="2"/>
  <c r="BJ2465" i="2"/>
  <c r="BI2465" i="2"/>
  <c r="BH2465" i="2"/>
  <c r="BF2465" i="2"/>
  <c r="BD2465" i="2"/>
  <c r="AR2465" i="2"/>
  <c r="BU2465" i="2" s="1"/>
  <c r="AQ2465" i="2"/>
  <c r="AP2465" i="2"/>
  <c r="AA2465" i="2"/>
  <c r="H2465" i="2"/>
  <c r="CX2464" i="2"/>
  <c r="CW2464" i="2"/>
  <c r="CN2464" i="2"/>
  <c r="CK2464" i="2"/>
  <c r="CI2464" i="2"/>
  <c r="CD2464" i="2"/>
  <c r="CE2464" i="2" s="1"/>
  <c r="CC2464" i="2"/>
  <c r="BY2464" i="2"/>
  <c r="CA2464" i="2" s="1"/>
  <c r="BW2464" i="2"/>
  <c r="BV2464" i="2"/>
  <c r="BS2464" i="2"/>
  <c r="BR2464" i="2"/>
  <c r="BP2464" i="2"/>
  <c r="BO2464" i="2"/>
  <c r="BN2464" i="2"/>
  <c r="BM2464" i="2"/>
  <c r="BL2464" i="2"/>
  <c r="BK2464" i="2"/>
  <c r="BJ2464" i="2"/>
  <c r="BI2464" i="2"/>
  <c r="BH2464" i="2"/>
  <c r="BF2464" i="2"/>
  <c r="BD2464" i="2"/>
  <c r="AQ2464" i="2"/>
  <c r="AP2464" i="2"/>
  <c r="AR2464" i="2" s="1"/>
  <c r="BU2464" i="2" s="1"/>
  <c r="AA2464" i="2"/>
  <c r="H2464" i="2"/>
  <c r="CX2463" i="2"/>
  <c r="CW2463" i="2"/>
  <c r="CN2463" i="2"/>
  <c r="CK2463" i="2"/>
  <c r="CI2463" i="2"/>
  <c r="CE2463" i="2"/>
  <c r="CD2463" i="2"/>
  <c r="CC2463" i="2"/>
  <c r="BY2463" i="2"/>
  <c r="CA2463" i="2" s="1"/>
  <c r="BW2463" i="2"/>
  <c r="BV2463" i="2"/>
  <c r="BS2463" i="2"/>
  <c r="BR2463" i="2"/>
  <c r="BP2463" i="2"/>
  <c r="BO2463" i="2"/>
  <c r="BN2463" i="2"/>
  <c r="BM2463" i="2"/>
  <c r="BL2463" i="2"/>
  <c r="BK2463" i="2"/>
  <c r="BJ2463" i="2"/>
  <c r="BI2463" i="2"/>
  <c r="BH2463" i="2"/>
  <c r="BF2463" i="2"/>
  <c r="BD2463" i="2"/>
  <c r="AQ2463" i="2"/>
  <c r="AP2463" i="2"/>
  <c r="AR2463" i="2" s="1"/>
  <c r="BU2463" i="2" s="1"/>
  <c r="AA2463" i="2"/>
  <c r="H2463" i="2"/>
  <c r="CX2462" i="2"/>
  <c r="CW2462" i="2"/>
  <c r="CN2462" i="2"/>
  <c r="CK2462" i="2"/>
  <c r="CI2462" i="2"/>
  <c r="CE2462" i="2"/>
  <c r="CD2462" i="2"/>
  <c r="CC2462" i="2"/>
  <c r="BY2462" i="2"/>
  <c r="CA2462" i="2" s="1"/>
  <c r="BW2462" i="2"/>
  <c r="BV2462" i="2"/>
  <c r="BS2462" i="2"/>
  <c r="BR2462" i="2"/>
  <c r="BP2462" i="2"/>
  <c r="BO2462" i="2"/>
  <c r="BN2462" i="2"/>
  <c r="BM2462" i="2"/>
  <c r="BL2462" i="2"/>
  <c r="BK2462" i="2"/>
  <c r="BJ2462" i="2"/>
  <c r="BI2462" i="2"/>
  <c r="BH2462" i="2"/>
  <c r="BF2462" i="2"/>
  <c r="BD2462" i="2"/>
  <c r="AR2462" i="2"/>
  <c r="BU2462" i="2" s="1"/>
  <c r="AQ2462" i="2"/>
  <c r="AP2462" i="2"/>
  <c r="AA2462" i="2"/>
  <c r="H2462" i="2"/>
  <c r="CX2461" i="2"/>
  <c r="CW2461" i="2"/>
  <c r="CN2461" i="2"/>
  <c r="CK2461" i="2"/>
  <c r="CI2461" i="2"/>
  <c r="CD2461" i="2"/>
  <c r="CC2461" i="2"/>
  <c r="CA2461" i="2"/>
  <c r="BY2461" i="2"/>
  <c r="BW2461" i="2"/>
  <c r="BV2461" i="2"/>
  <c r="BS2461" i="2"/>
  <c r="BR2461" i="2"/>
  <c r="BP2461" i="2"/>
  <c r="BO2461" i="2"/>
  <c r="BN2461" i="2"/>
  <c r="BM2461" i="2"/>
  <c r="BL2461" i="2"/>
  <c r="BK2461" i="2"/>
  <c r="BJ2461" i="2"/>
  <c r="BI2461" i="2"/>
  <c r="BH2461" i="2"/>
  <c r="BF2461" i="2"/>
  <c r="BD2461" i="2"/>
  <c r="AQ2461" i="2"/>
  <c r="AP2461" i="2"/>
  <c r="AR2461" i="2" s="1"/>
  <c r="BU2461" i="2" s="1"/>
  <c r="AA2461" i="2"/>
  <c r="H2461" i="2"/>
  <c r="CX2460" i="2"/>
  <c r="CW2460" i="2"/>
  <c r="CN2460" i="2"/>
  <c r="CK2460" i="2"/>
  <c r="CI2460" i="2"/>
  <c r="CE2460" i="2"/>
  <c r="CD2460" i="2"/>
  <c r="CC2460" i="2"/>
  <c r="CA2460" i="2"/>
  <c r="BY2460" i="2"/>
  <c r="BW2460" i="2"/>
  <c r="BV2460" i="2"/>
  <c r="BS2460" i="2"/>
  <c r="BR2460" i="2"/>
  <c r="BO2460" i="2"/>
  <c r="BN2460" i="2"/>
  <c r="BM2460" i="2"/>
  <c r="BL2460" i="2"/>
  <c r="BK2460" i="2"/>
  <c r="BJ2460" i="2"/>
  <c r="BI2460" i="2"/>
  <c r="BH2460" i="2"/>
  <c r="BF2460" i="2"/>
  <c r="BD2460" i="2"/>
  <c r="AQ2460" i="2"/>
  <c r="AP2460" i="2"/>
  <c r="AR2460" i="2" s="1"/>
  <c r="BU2460" i="2" s="1"/>
  <c r="AA2460" i="2"/>
  <c r="H2460" i="2"/>
  <c r="CX2459" i="2"/>
  <c r="CW2459" i="2"/>
  <c r="CN2459" i="2"/>
  <c r="CK2459" i="2"/>
  <c r="CI2459" i="2"/>
  <c r="CD2459" i="2"/>
  <c r="CE2459" i="2" s="1"/>
  <c r="CC2459" i="2"/>
  <c r="BY2459" i="2"/>
  <c r="CA2459" i="2" s="1"/>
  <c r="BW2459" i="2"/>
  <c r="BV2459" i="2"/>
  <c r="BS2459" i="2"/>
  <c r="BR2459" i="2"/>
  <c r="BP2459" i="2"/>
  <c r="BO2459" i="2"/>
  <c r="BN2459" i="2"/>
  <c r="BM2459" i="2"/>
  <c r="BL2459" i="2"/>
  <c r="BK2459" i="2"/>
  <c r="BJ2459" i="2"/>
  <c r="BI2459" i="2"/>
  <c r="BH2459" i="2"/>
  <c r="BF2459" i="2"/>
  <c r="BD2459" i="2"/>
  <c r="AR2459" i="2"/>
  <c r="BU2459" i="2" s="1"/>
  <c r="AQ2459" i="2"/>
  <c r="AP2459" i="2"/>
  <c r="AA2459" i="2"/>
  <c r="H2459" i="2"/>
  <c r="CX2458" i="2"/>
  <c r="CW2458" i="2"/>
  <c r="CN2458" i="2"/>
  <c r="CK2458" i="2"/>
  <c r="CI2458" i="2"/>
  <c r="CD2458" i="2"/>
  <c r="CC2458" i="2"/>
  <c r="BY2458" i="2"/>
  <c r="CA2458" i="2" s="1"/>
  <c r="BW2458" i="2"/>
  <c r="BV2458" i="2"/>
  <c r="BS2458" i="2"/>
  <c r="BR2458" i="2"/>
  <c r="BP2458" i="2"/>
  <c r="BO2458" i="2"/>
  <c r="BN2458" i="2"/>
  <c r="BM2458" i="2"/>
  <c r="BL2458" i="2"/>
  <c r="BK2458" i="2"/>
  <c r="BJ2458" i="2"/>
  <c r="BI2458" i="2"/>
  <c r="BH2458" i="2"/>
  <c r="BF2458" i="2"/>
  <c r="BD2458" i="2"/>
  <c r="AQ2458" i="2"/>
  <c r="AP2458" i="2"/>
  <c r="AR2458" i="2" s="1"/>
  <c r="BU2458" i="2" s="1"/>
  <c r="AA2458" i="2"/>
  <c r="H2458" i="2"/>
  <c r="CX2457" i="2"/>
  <c r="CW2457" i="2"/>
  <c r="CN2457" i="2"/>
  <c r="CK2457" i="2"/>
  <c r="CI2457" i="2"/>
  <c r="CD2457" i="2"/>
  <c r="CE2457" i="2" s="1"/>
  <c r="CC2457" i="2"/>
  <c r="BY2457" i="2"/>
  <c r="CA2457" i="2" s="1"/>
  <c r="BW2457" i="2"/>
  <c r="BV2457" i="2"/>
  <c r="BS2457" i="2"/>
  <c r="BR2457" i="2"/>
  <c r="BP2457" i="2"/>
  <c r="BO2457" i="2"/>
  <c r="BN2457" i="2"/>
  <c r="BM2457" i="2"/>
  <c r="BL2457" i="2"/>
  <c r="BK2457" i="2"/>
  <c r="BJ2457" i="2"/>
  <c r="BI2457" i="2"/>
  <c r="BH2457" i="2"/>
  <c r="BF2457" i="2"/>
  <c r="BD2457" i="2"/>
  <c r="AQ2457" i="2"/>
  <c r="AP2457" i="2"/>
  <c r="AR2457" i="2" s="1"/>
  <c r="BU2457" i="2" s="1"/>
  <c r="AA2457" i="2"/>
  <c r="H2457" i="2"/>
  <c r="CX2456" i="2"/>
  <c r="CW2456" i="2"/>
  <c r="CN2456" i="2"/>
  <c r="CK2456" i="2"/>
  <c r="CI2456" i="2"/>
  <c r="CD2456" i="2"/>
  <c r="CE2456" i="2" s="1"/>
  <c r="CC2456" i="2"/>
  <c r="BY2456" i="2"/>
  <c r="CA2456" i="2" s="1"/>
  <c r="BW2456" i="2"/>
  <c r="BV2456" i="2"/>
  <c r="BS2456" i="2"/>
  <c r="BR2456" i="2"/>
  <c r="BP2456" i="2"/>
  <c r="BO2456" i="2"/>
  <c r="BN2456" i="2"/>
  <c r="BM2456" i="2"/>
  <c r="BL2456" i="2"/>
  <c r="BK2456" i="2"/>
  <c r="BJ2456" i="2"/>
  <c r="BI2456" i="2"/>
  <c r="BH2456" i="2"/>
  <c r="BF2456" i="2"/>
  <c r="BD2456" i="2"/>
  <c r="AQ2456" i="2"/>
  <c r="AP2456" i="2"/>
  <c r="AR2456" i="2" s="1"/>
  <c r="BU2456" i="2" s="1"/>
  <c r="AA2456" i="2"/>
  <c r="H2456" i="2"/>
  <c r="CX2455" i="2"/>
  <c r="CW2455" i="2"/>
  <c r="CN2455" i="2"/>
  <c r="CK2455" i="2"/>
  <c r="CI2455" i="2"/>
  <c r="CE2455" i="2"/>
  <c r="CD2455" i="2"/>
  <c r="CC2455" i="2"/>
  <c r="CA2455" i="2"/>
  <c r="BY2455" i="2"/>
  <c r="BW2455" i="2"/>
  <c r="BV2455" i="2"/>
  <c r="BS2455" i="2"/>
  <c r="BR2455" i="2"/>
  <c r="BP2455" i="2"/>
  <c r="BO2455" i="2"/>
  <c r="BN2455" i="2"/>
  <c r="BM2455" i="2"/>
  <c r="BL2455" i="2"/>
  <c r="BK2455" i="2"/>
  <c r="BJ2455" i="2"/>
  <c r="BI2455" i="2"/>
  <c r="BH2455" i="2"/>
  <c r="BF2455" i="2"/>
  <c r="BD2455" i="2"/>
  <c r="AQ2455" i="2"/>
  <c r="AP2455" i="2"/>
  <c r="AR2455" i="2" s="1"/>
  <c r="BU2455" i="2" s="1"/>
  <c r="AA2455" i="2"/>
  <c r="H2455" i="2"/>
  <c r="DA2454" i="2"/>
  <c r="CZ2454" i="2"/>
  <c r="CX2454" i="2"/>
  <c r="CW2454" i="2"/>
  <c r="CK2454" i="2"/>
  <c r="CI2454" i="2"/>
  <c r="CC2454" i="2"/>
  <c r="BY2454" i="2"/>
  <c r="CA2454" i="2" s="1"/>
  <c r="BW2454" i="2"/>
  <c r="BV2454" i="2"/>
  <c r="BS2454" i="2"/>
  <c r="BR2454" i="2"/>
  <c r="BP2454" i="2"/>
  <c r="BO2454" i="2"/>
  <c r="BN2454" i="2"/>
  <c r="BI2454" i="2"/>
  <c r="BH2454" i="2"/>
  <c r="BG2454" i="2"/>
  <c r="BE2454" i="2"/>
  <c r="BF2454" i="2" s="1"/>
  <c r="BC2454" i="2"/>
  <c r="AZ2454" i="2"/>
  <c r="AY2454" i="2"/>
  <c r="AX2454" i="2"/>
  <c r="AW2454" i="2"/>
  <c r="BD2454" i="2" s="1"/>
  <c r="AV2454" i="2"/>
  <c r="AU2454" i="2"/>
  <c r="BM2454" i="2" s="1"/>
  <c r="AT2454" i="2"/>
  <c r="CD2454" i="2" s="1"/>
  <c r="AS2454" i="2"/>
  <c r="AP2454" i="2"/>
  <c r="AR2454" i="2" s="1"/>
  <c r="BU2454" i="2" s="1"/>
  <c r="AO2454" i="2"/>
  <c r="AN2454" i="2"/>
  <c r="AM2454" i="2"/>
  <c r="AL2454" i="2"/>
  <c r="AK2454" i="2"/>
  <c r="AJ2454" i="2"/>
  <c r="AI2454" i="2"/>
  <c r="Z2454" i="2"/>
  <c r="CN2454" i="2" s="1"/>
  <c r="Y2454" i="2"/>
  <c r="X2454" i="2"/>
  <c r="U2454" i="2"/>
  <c r="T2454" i="2"/>
  <c r="Q2454" i="2"/>
  <c r="P2454" i="2"/>
  <c r="O2454" i="2"/>
  <c r="N2454" i="2"/>
  <c r="BL2454" i="2" s="1"/>
  <c r="M2454" i="2"/>
  <c r="L2454" i="2"/>
  <c r="BK2454" i="2" s="1"/>
  <c r="K2454" i="2"/>
  <c r="BJ2454" i="2" s="1"/>
  <c r="J2454" i="2"/>
  <c r="I2454" i="2"/>
  <c r="G2454" i="2"/>
  <c r="F2454" i="2"/>
  <c r="CX2453" i="2"/>
  <c r="CW2453" i="2"/>
  <c r="CN2453" i="2"/>
  <c r="CK2453" i="2"/>
  <c r="CI2453" i="2"/>
  <c r="CD2453" i="2"/>
  <c r="CE2453" i="2" s="1"/>
  <c r="CC2453" i="2"/>
  <c r="BY2453" i="2"/>
  <c r="CA2453" i="2" s="1"/>
  <c r="BW2453" i="2"/>
  <c r="BV2453" i="2"/>
  <c r="BS2453" i="2"/>
  <c r="BR2453" i="2"/>
  <c r="BP2453" i="2"/>
  <c r="BO2453" i="2"/>
  <c r="BN2453" i="2"/>
  <c r="BM2453" i="2"/>
  <c r="BL2453" i="2"/>
  <c r="BK2453" i="2"/>
  <c r="BJ2453" i="2"/>
  <c r="BI2453" i="2"/>
  <c r="BH2453" i="2"/>
  <c r="BF2453" i="2"/>
  <c r="BD2453" i="2"/>
  <c r="AQ2453" i="2"/>
  <c r="AP2453" i="2"/>
  <c r="AR2453" i="2" s="1"/>
  <c r="BU2453" i="2" s="1"/>
  <c r="AA2453" i="2"/>
  <c r="H2453" i="2"/>
  <c r="CX2452" i="2"/>
  <c r="CW2452" i="2"/>
  <c r="CN2452" i="2"/>
  <c r="CK2452" i="2"/>
  <c r="CI2452" i="2"/>
  <c r="CD2452" i="2"/>
  <c r="CE2452" i="2" s="1"/>
  <c r="CC2452" i="2"/>
  <c r="BY2452" i="2"/>
  <c r="CA2452" i="2" s="1"/>
  <c r="BW2452" i="2"/>
  <c r="BV2452" i="2"/>
  <c r="BS2452" i="2"/>
  <c r="BR2452" i="2"/>
  <c r="BP2452" i="2"/>
  <c r="BO2452" i="2"/>
  <c r="BN2452" i="2"/>
  <c r="BM2452" i="2"/>
  <c r="BL2452" i="2"/>
  <c r="BK2452" i="2"/>
  <c r="BJ2452" i="2"/>
  <c r="BI2452" i="2"/>
  <c r="BH2452" i="2"/>
  <c r="BF2452" i="2"/>
  <c r="BD2452" i="2"/>
  <c r="AQ2452" i="2"/>
  <c r="AP2452" i="2"/>
  <c r="AR2452" i="2" s="1"/>
  <c r="BU2452" i="2" s="1"/>
  <c r="AA2452" i="2"/>
  <c r="H2452" i="2"/>
  <c r="CX2451" i="2"/>
  <c r="CW2451" i="2"/>
  <c r="CN2451" i="2"/>
  <c r="CK2451" i="2"/>
  <c r="CI2451" i="2"/>
  <c r="CE2451" i="2"/>
  <c r="CD2451" i="2"/>
  <c r="CC2451" i="2"/>
  <c r="BY2451" i="2"/>
  <c r="CA2451" i="2" s="1"/>
  <c r="BW2451" i="2"/>
  <c r="BV2451" i="2"/>
  <c r="BS2451" i="2"/>
  <c r="BR2451" i="2"/>
  <c r="BO2451" i="2"/>
  <c r="BN2451" i="2"/>
  <c r="BM2451" i="2"/>
  <c r="BL2451" i="2"/>
  <c r="BK2451" i="2"/>
  <c r="BJ2451" i="2"/>
  <c r="BI2451" i="2"/>
  <c r="BH2451" i="2"/>
  <c r="BF2451" i="2"/>
  <c r="BD2451" i="2"/>
  <c r="AQ2451" i="2"/>
  <c r="AP2451" i="2"/>
  <c r="AR2451" i="2" s="1"/>
  <c r="BU2451" i="2" s="1"/>
  <c r="AA2451" i="2"/>
  <c r="H2451" i="2"/>
  <c r="CX2450" i="2"/>
  <c r="CW2450" i="2"/>
  <c r="CN2450" i="2"/>
  <c r="CK2450" i="2"/>
  <c r="CI2450" i="2"/>
  <c r="CD2450" i="2"/>
  <c r="CE2450" i="2" s="1"/>
  <c r="CC2450" i="2"/>
  <c r="BY2450" i="2"/>
  <c r="CA2450" i="2" s="1"/>
  <c r="BW2450" i="2"/>
  <c r="BV2450" i="2"/>
  <c r="BS2450" i="2"/>
  <c r="BR2450" i="2"/>
  <c r="BP2450" i="2"/>
  <c r="BO2450" i="2"/>
  <c r="BN2450" i="2"/>
  <c r="BM2450" i="2"/>
  <c r="BL2450" i="2"/>
  <c r="BK2450" i="2"/>
  <c r="BJ2450" i="2"/>
  <c r="BI2450" i="2"/>
  <c r="BH2450" i="2"/>
  <c r="BF2450" i="2"/>
  <c r="BD2450" i="2"/>
  <c r="AQ2450" i="2"/>
  <c r="AP2450" i="2"/>
  <c r="AR2450" i="2" s="1"/>
  <c r="BU2450" i="2" s="1"/>
  <c r="AA2450" i="2"/>
  <c r="H2450" i="2"/>
  <c r="CX2449" i="2"/>
  <c r="CW2449" i="2"/>
  <c r="CN2449" i="2"/>
  <c r="CK2449" i="2"/>
  <c r="CI2449" i="2"/>
  <c r="CD2449" i="2"/>
  <c r="CE2449" i="2" s="1"/>
  <c r="CC2449" i="2"/>
  <c r="CA2449" i="2"/>
  <c r="BY2449" i="2"/>
  <c r="BW2449" i="2"/>
  <c r="BV2449" i="2"/>
  <c r="BS2449" i="2"/>
  <c r="BR2449" i="2"/>
  <c r="BP2449" i="2"/>
  <c r="BO2449" i="2"/>
  <c r="BN2449" i="2"/>
  <c r="BM2449" i="2"/>
  <c r="BL2449" i="2"/>
  <c r="BK2449" i="2"/>
  <c r="BJ2449" i="2"/>
  <c r="BI2449" i="2"/>
  <c r="BH2449" i="2"/>
  <c r="BF2449" i="2"/>
  <c r="BD2449" i="2"/>
  <c r="AQ2449" i="2"/>
  <c r="AP2449" i="2"/>
  <c r="AR2449" i="2" s="1"/>
  <c r="BU2449" i="2" s="1"/>
  <c r="AA2449" i="2"/>
  <c r="H2449" i="2"/>
  <c r="CX2448" i="2"/>
  <c r="CW2448" i="2"/>
  <c r="CN2448" i="2"/>
  <c r="CK2448" i="2"/>
  <c r="CI2448" i="2"/>
  <c r="CD2448" i="2"/>
  <c r="CE2448" i="2" s="1"/>
  <c r="CC2448" i="2"/>
  <c r="CA2448" i="2"/>
  <c r="BY2448" i="2"/>
  <c r="BW2448" i="2"/>
  <c r="BV2448" i="2"/>
  <c r="BS2448" i="2"/>
  <c r="BR2448" i="2"/>
  <c r="BP2448" i="2"/>
  <c r="BO2448" i="2"/>
  <c r="BN2448" i="2"/>
  <c r="BM2448" i="2"/>
  <c r="BL2448" i="2"/>
  <c r="BK2448" i="2"/>
  <c r="BJ2448" i="2"/>
  <c r="BI2448" i="2"/>
  <c r="BH2448" i="2"/>
  <c r="BF2448" i="2"/>
  <c r="BD2448" i="2"/>
  <c r="AQ2448" i="2"/>
  <c r="AP2448" i="2"/>
  <c r="AR2448" i="2" s="1"/>
  <c r="BU2448" i="2" s="1"/>
  <c r="AA2448" i="2"/>
  <c r="H2448" i="2"/>
  <c r="CX2447" i="2"/>
  <c r="CW2447" i="2"/>
  <c r="CN2447" i="2"/>
  <c r="CK2447" i="2"/>
  <c r="CI2447" i="2"/>
  <c r="CD2447" i="2"/>
  <c r="CE2447" i="2" s="1"/>
  <c r="CC2447" i="2"/>
  <c r="BY2447" i="2"/>
  <c r="CA2447" i="2" s="1"/>
  <c r="BW2447" i="2"/>
  <c r="BV2447" i="2"/>
  <c r="BS2447" i="2"/>
  <c r="BR2447" i="2"/>
  <c r="BP2447" i="2"/>
  <c r="BO2447" i="2"/>
  <c r="BN2447" i="2"/>
  <c r="BM2447" i="2"/>
  <c r="BL2447" i="2"/>
  <c r="BK2447" i="2"/>
  <c r="BJ2447" i="2"/>
  <c r="BI2447" i="2"/>
  <c r="BH2447" i="2"/>
  <c r="BF2447" i="2"/>
  <c r="BD2447" i="2"/>
  <c r="AQ2447" i="2"/>
  <c r="AP2447" i="2"/>
  <c r="AR2447" i="2" s="1"/>
  <c r="BU2447" i="2" s="1"/>
  <c r="AA2447" i="2"/>
  <c r="H2447" i="2"/>
  <c r="CX2446" i="2"/>
  <c r="CW2446" i="2"/>
  <c r="CN2446" i="2"/>
  <c r="CK2446" i="2"/>
  <c r="CI2446" i="2"/>
  <c r="CE2446" i="2"/>
  <c r="CD2446" i="2"/>
  <c r="CC2446" i="2"/>
  <c r="BY2446" i="2"/>
  <c r="CA2446" i="2" s="1"/>
  <c r="BW2446" i="2"/>
  <c r="BV2446" i="2"/>
  <c r="BS2446" i="2"/>
  <c r="BR2446" i="2"/>
  <c r="BP2446" i="2"/>
  <c r="BO2446" i="2"/>
  <c r="BN2446" i="2"/>
  <c r="BM2446" i="2"/>
  <c r="BL2446" i="2"/>
  <c r="BK2446" i="2"/>
  <c r="BJ2446" i="2"/>
  <c r="BI2446" i="2"/>
  <c r="BH2446" i="2"/>
  <c r="BF2446" i="2"/>
  <c r="BD2446" i="2"/>
  <c r="AQ2446" i="2"/>
  <c r="AP2446" i="2"/>
  <c r="AR2446" i="2" s="1"/>
  <c r="BU2446" i="2" s="1"/>
  <c r="AA2446" i="2"/>
  <c r="H2446" i="2"/>
  <c r="CX2445" i="2"/>
  <c r="CW2445" i="2"/>
  <c r="CN2445" i="2"/>
  <c r="CK2445" i="2"/>
  <c r="CI2445" i="2"/>
  <c r="CD2445" i="2"/>
  <c r="CE2445" i="2" s="1"/>
  <c r="CC2445" i="2"/>
  <c r="BY2445" i="2"/>
  <c r="CA2445" i="2" s="1"/>
  <c r="BW2445" i="2"/>
  <c r="BV2445" i="2"/>
  <c r="BS2445" i="2"/>
  <c r="BR2445" i="2"/>
  <c r="BP2445" i="2"/>
  <c r="BO2445" i="2"/>
  <c r="BN2445" i="2"/>
  <c r="BM2445" i="2"/>
  <c r="BL2445" i="2"/>
  <c r="BK2445" i="2"/>
  <c r="BJ2445" i="2"/>
  <c r="BI2445" i="2"/>
  <c r="BH2445" i="2"/>
  <c r="BF2445" i="2"/>
  <c r="BD2445" i="2"/>
  <c r="AQ2445" i="2"/>
  <c r="AP2445" i="2"/>
  <c r="AR2445" i="2" s="1"/>
  <c r="BU2445" i="2" s="1"/>
  <c r="AA2445" i="2"/>
  <c r="H2445" i="2"/>
  <c r="DA2444" i="2"/>
  <c r="CZ2444" i="2"/>
  <c r="CX2444" i="2"/>
  <c r="CW2444" i="2"/>
  <c r="CK2444" i="2"/>
  <c r="CI2444" i="2"/>
  <c r="CD2444" i="2"/>
  <c r="CE2444" i="2" s="1"/>
  <c r="BY2444" i="2"/>
  <c r="CA2444" i="2" s="1"/>
  <c r="BW2444" i="2"/>
  <c r="BV2444" i="2"/>
  <c r="BS2444" i="2"/>
  <c r="BR2444" i="2"/>
  <c r="BP2444" i="2"/>
  <c r="BN2444" i="2"/>
  <c r="BK2444" i="2"/>
  <c r="BJ2444" i="2"/>
  <c r="BI2444" i="2"/>
  <c r="BG2444" i="2"/>
  <c r="BF2444" i="2"/>
  <c r="BE2444" i="2"/>
  <c r="BC2444" i="2"/>
  <c r="BO2444" i="2" s="1"/>
  <c r="AZ2444" i="2"/>
  <c r="AY2444" i="2"/>
  <c r="AX2444" i="2"/>
  <c r="AW2444" i="2"/>
  <c r="BD2444" i="2" s="1"/>
  <c r="AV2444" i="2"/>
  <c r="AU2444" i="2"/>
  <c r="BM2444" i="2" s="1"/>
  <c r="AT2444" i="2"/>
  <c r="AS2444" i="2"/>
  <c r="CC2444" i="2" s="1"/>
  <c r="AP2444" i="2"/>
  <c r="AR2444" i="2" s="1"/>
  <c r="BU2444" i="2" s="1"/>
  <c r="AO2444" i="2"/>
  <c r="AN2444" i="2"/>
  <c r="AM2444" i="2"/>
  <c r="AL2444" i="2"/>
  <c r="AK2444" i="2"/>
  <c r="AJ2444" i="2"/>
  <c r="AI2444" i="2"/>
  <c r="AQ2444" i="2" s="1"/>
  <c r="Z2444" i="2"/>
  <c r="AA2444" i="2" s="1"/>
  <c r="Y2444" i="2"/>
  <c r="X2444" i="2"/>
  <c r="U2444" i="2"/>
  <c r="T2444" i="2"/>
  <c r="Q2444" i="2"/>
  <c r="P2444" i="2"/>
  <c r="O2444" i="2"/>
  <c r="N2444" i="2"/>
  <c r="BL2444" i="2" s="1"/>
  <c r="M2444" i="2"/>
  <c r="BH2444" i="2" s="1"/>
  <c r="L2444" i="2"/>
  <c r="K2444" i="2"/>
  <c r="J2444" i="2"/>
  <c r="I2444" i="2"/>
  <c r="G2444" i="2"/>
  <c r="F2444" i="2"/>
  <c r="H2444" i="2" s="1"/>
  <c r="DA2443" i="2"/>
  <c r="CZ2443" i="2"/>
  <c r="CX2443" i="2"/>
  <c r="CW2443" i="2"/>
  <c r="CK2443" i="2"/>
  <c r="CI2443" i="2"/>
  <c r="CD2443" i="2"/>
  <c r="CE2443" i="2" s="1"/>
  <c r="BY2443" i="2"/>
  <c r="CA2443" i="2" s="1"/>
  <c r="BW2443" i="2"/>
  <c r="BV2443" i="2"/>
  <c r="BS2443" i="2"/>
  <c r="BR2443" i="2"/>
  <c r="BP2443" i="2"/>
  <c r="BN2443" i="2"/>
  <c r="BM2443" i="2"/>
  <c r="BK2443" i="2"/>
  <c r="BJ2443" i="2"/>
  <c r="BI2443" i="2"/>
  <c r="BG2443" i="2"/>
  <c r="BE2443" i="2"/>
  <c r="BF2443" i="2" s="1"/>
  <c r="BC2443" i="2"/>
  <c r="BO2443" i="2" s="1"/>
  <c r="AZ2443" i="2"/>
  <c r="AY2443" i="2"/>
  <c r="AX2443" i="2"/>
  <c r="AW2443" i="2"/>
  <c r="BD2443" i="2" s="1"/>
  <c r="AV2443" i="2"/>
  <c r="AU2443" i="2"/>
  <c r="AT2443" i="2"/>
  <c r="AS2443" i="2"/>
  <c r="CC2443" i="2" s="1"/>
  <c r="AP2443" i="2"/>
  <c r="AR2443" i="2" s="1"/>
  <c r="BU2443" i="2" s="1"/>
  <c r="AO2443" i="2"/>
  <c r="AN2443" i="2"/>
  <c r="AM2443" i="2"/>
  <c r="AL2443" i="2"/>
  <c r="AK2443" i="2"/>
  <c r="AJ2443" i="2"/>
  <c r="AI2443" i="2"/>
  <c r="AQ2443" i="2" s="1"/>
  <c r="AA2443" i="2"/>
  <c r="Z2443" i="2"/>
  <c r="CN2443" i="2" s="1"/>
  <c r="Y2443" i="2"/>
  <c r="X2443" i="2"/>
  <c r="U2443" i="2"/>
  <c r="T2443" i="2"/>
  <c r="Q2443" i="2"/>
  <c r="P2443" i="2"/>
  <c r="O2443" i="2"/>
  <c r="N2443" i="2"/>
  <c r="M2443" i="2"/>
  <c r="BL2443" i="2" s="1"/>
  <c r="L2443" i="2"/>
  <c r="K2443" i="2"/>
  <c r="J2443" i="2"/>
  <c r="I2443" i="2"/>
  <c r="G2443" i="2"/>
  <c r="H2443" i="2" s="1"/>
  <c r="F2443" i="2"/>
  <c r="CX2442" i="2"/>
  <c r="CW2442" i="2"/>
  <c r="CN2442" i="2"/>
  <c r="CK2442" i="2"/>
  <c r="CI2442" i="2"/>
  <c r="CD2442" i="2"/>
  <c r="CE2442" i="2" s="1"/>
  <c r="CC2442" i="2"/>
  <c r="BY2442" i="2"/>
  <c r="CA2442" i="2" s="1"/>
  <c r="BW2442" i="2"/>
  <c r="BV2442" i="2"/>
  <c r="BS2442" i="2"/>
  <c r="BR2442" i="2"/>
  <c r="BP2442" i="2"/>
  <c r="BO2442" i="2"/>
  <c r="BN2442" i="2"/>
  <c r="BM2442" i="2"/>
  <c r="BL2442" i="2"/>
  <c r="BK2442" i="2"/>
  <c r="BJ2442" i="2"/>
  <c r="BI2442" i="2"/>
  <c r="BH2442" i="2"/>
  <c r="BF2442" i="2"/>
  <c r="BD2442" i="2"/>
  <c r="AQ2442" i="2"/>
  <c r="AP2442" i="2"/>
  <c r="AR2442" i="2" s="1"/>
  <c r="BU2442" i="2" s="1"/>
  <c r="AA2442" i="2"/>
  <c r="H2442" i="2"/>
  <c r="CX2441" i="2"/>
  <c r="CW2441" i="2"/>
  <c r="CN2441" i="2"/>
  <c r="CK2441" i="2"/>
  <c r="CI2441" i="2"/>
  <c r="CD2441" i="2"/>
  <c r="CC2441" i="2"/>
  <c r="BY2441" i="2"/>
  <c r="CA2441" i="2" s="1"/>
  <c r="BW2441" i="2"/>
  <c r="BV2441" i="2"/>
  <c r="BS2441" i="2"/>
  <c r="BR2441" i="2"/>
  <c r="BP2441" i="2"/>
  <c r="BO2441" i="2"/>
  <c r="BN2441" i="2"/>
  <c r="BM2441" i="2"/>
  <c r="BL2441" i="2"/>
  <c r="BK2441" i="2"/>
  <c r="BJ2441" i="2"/>
  <c r="BI2441" i="2"/>
  <c r="BH2441" i="2"/>
  <c r="BF2441" i="2"/>
  <c r="BD2441" i="2"/>
  <c r="AQ2441" i="2"/>
  <c r="AP2441" i="2"/>
  <c r="AR2441" i="2" s="1"/>
  <c r="BU2441" i="2" s="1"/>
  <c r="AA2441" i="2"/>
  <c r="H2441" i="2"/>
  <c r="CX2440" i="2"/>
  <c r="CW2440" i="2"/>
  <c r="CN2440" i="2"/>
  <c r="CK2440" i="2"/>
  <c r="CI2440" i="2"/>
  <c r="CD2440" i="2"/>
  <c r="CC2440" i="2"/>
  <c r="BY2440" i="2"/>
  <c r="CA2440" i="2" s="1"/>
  <c r="BW2440" i="2"/>
  <c r="BV2440" i="2"/>
  <c r="BS2440" i="2"/>
  <c r="BR2440" i="2"/>
  <c r="BP2440" i="2"/>
  <c r="BO2440" i="2"/>
  <c r="BN2440" i="2"/>
  <c r="BM2440" i="2"/>
  <c r="BL2440" i="2"/>
  <c r="BK2440" i="2"/>
  <c r="BJ2440" i="2"/>
  <c r="BI2440" i="2"/>
  <c r="BH2440" i="2"/>
  <c r="BF2440" i="2"/>
  <c r="BD2440" i="2"/>
  <c r="AQ2440" i="2"/>
  <c r="AP2440" i="2"/>
  <c r="AR2440" i="2" s="1"/>
  <c r="BU2440" i="2" s="1"/>
  <c r="AA2440" i="2"/>
  <c r="H2440" i="2"/>
  <c r="CX2439" i="2"/>
  <c r="CW2439" i="2"/>
  <c r="CN2439" i="2"/>
  <c r="CK2439" i="2"/>
  <c r="CI2439" i="2"/>
  <c r="CD2439" i="2"/>
  <c r="CE2439" i="2" s="1"/>
  <c r="CC2439" i="2"/>
  <c r="BY2439" i="2"/>
  <c r="CA2439" i="2" s="1"/>
  <c r="BW2439" i="2"/>
  <c r="BV2439" i="2"/>
  <c r="BS2439" i="2"/>
  <c r="BR2439" i="2"/>
  <c r="BP2439" i="2"/>
  <c r="BO2439" i="2"/>
  <c r="BN2439" i="2"/>
  <c r="BM2439" i="2"/>
  <c r="BL2439" i="2"/>
  <c r="BK2439" i="2"/>
  <c r="BJ2439" i="2"/>
  <c r="BI2439" i="2"/>
  <c r="BH2439" i="2"/>
  <c r="BF2439" i="2"/>
  <c r="BD2439" i="2"/>
  <c r="AQ2439" i="2"/>
  <c r="AP2439" i="2"/>
  <c r="AR2439" i="2" s="1"/>
  <c r="BU2439" i="2" s="1"/>
  <c r="AA2439" i="2"/>
  <c r="H2439" i="2"/>
  <c r="CX2438" i="2"/>
  <c r="CW2438" i="2"/>
  <c r="CN2438" i="2"/>
  <c r="CK2438" i="2"/>
  <c r="CI2438" i="2"/>
  <c r="CD2438" i="2"/>
  <c r="CC2438" i="2"/>
  <c r="BY2438" i="2"/>
  <c r="CA2438" i="2" s="1"/>
  <c r="BW2438" i="2"/>
  <c r="BV2438" i="2"/>
  <c r="BS2438" i="2"/>
  <c r="BR2438" i="2"/>
  <c r="BP2438" i="2"/>
  <c r="BO2438" i="2"/>
  <c r="BN2438" i="2"/>
  <c r="BM2438" i="2"/>
  <c r="BL2438" i="2"/>
  <c r="BK2438" i="2"/>
  <c r="BJ2438" i="2"/>
  <c r="BI2438" i="2"/>
  <c r="BH2438" i="2"/>
  <c r="BF2438" i="2"/>
  <c r="BD2438" i="2"/>
  <c r="AQ2438" i="2"/>
  <c r="AP2438" i="2"/>
  <c r="AR2438" i="2" s="1"/>
  <c r="BU2438" i="2" s="1"/>
  <c r="AA2438" i="2"/>
  <c r="H2438" i="2"/>
  <c r="CX2437" i="2"/>
  <c r="CW2437" i="2"/>
  <c r="CN2437" i="2"/>
  <c r="CK2437" i="2"/>
  <c r="CI2437" i="2"/>
  <c r="CE2437" i="2"/>
  <c r="CD2437" i="2"/>
  <c r="CC2437" i="2"/>
  <c r="BY2437" i="2"/>
  <c r="CA2437" i="2" s="1"/>
  <c r="BW2437" i="2"/>
  <c r="BV2437" i="2"/>
  <c r="BS2437" i="2"/>
  <c r="BR2437" i="2"/>
  <c r="BP2437" i="2"/>
  <c r="BO2437" i="2"/>
  <c r="BN2437" i="2"/>
  <c r="BM2437" i="2"/>
  <c r="BL2437" i="2"/>
  <c r="BK2437" i="2"/>
  <c r="BJ2437" i="2"/>
  <c r="BI2437" i="2"/>
  <c r="BH2437" i="2"/>
  <c r="BF2437" i="2"/>
  <c r="BD2437" i="2"/>
  <c r="AQ2437" i="2"/>
  <c r="AP2437" i="2"/>
  <c r="AR2437" i="2" s="1"/>
  <c r="BU2437" i="2" s="1"/>
  <c r="AA2437" i="2"/>
  <c r="H2437" i="2"/>
  <c r="CX2436" i="2"/>
  <c r="CW2436" i="2"/>
  <c r="CN2436" i="2"/>
  <c r="CK2436" i="2"/>
  <c r="CI2436" i="2"/>
  <c r="CD2436" i="2"/>
  <c r="CE2436" i="2" s="1"/>
  <c r="CC2436" i="2"/>
  <c r="BY2436" i="2"/>
  <c r="CA2436" i="2" s="1"/>
  <c r="BW2436" i="2"/>
  <c r="BV2436" i="2"/>
  <c r="BS2436" i="2"/>
  <c r="BR2436" i="2"/>
  <c r="BP2436" i="2"/>
  <c r="BO2436" i="2"/>
  <c r="BN2436" i="2"/>
  <c r="BM2436" i="2"/>
  <c r="BL2436" i="2"/>
  <c r="BK2436" i="2"/>
  <c r="BJ2436" i="2"/>
  <c r="BI2436" i="2"/>
  <c r="BH2436" i="2"/>
  <c r="BF2436" i="2"/>
  <c r="BD2436" i="2"/>
  <c r="AQ2436" i="2"/>
  <c r="AP2436" i="2"/>
  <c r="AR2436" i="2" s="1"/>
  <c r="BU2436" i="2" s="1"/>
  <c r="AA2436" i="2"/>
  <c r="H2436" i="2"/>
  <c r="DA2435" i="2"/>
  <c r="CZ2435" i="2"/>
  <c r="CX2435" i="2"/>
  <c r="CW2435" i="2"/>
  <c r="CN2435" i="2"/>
  <c r="CK2435" i="2"/>
  <c r="CI2435" i="2"/>
  <c r="BY2435" i="2"/>
  <c r="CA2435" i="2" s="1"/>
  <c r="BW2435" i="2"/>
  <c r="BV2435" i="2"/>
  <c r="BS2435" i="2"/>
  <c r="BR2435" i="2"/>
  <c r="BP2435" i="2"/>
  <c r="BN2435" i="2"/>
  <c r="BL2435" i="2"/>
  <c r="BK2435" i="2"/>
  <c r="BG2435" i="2"/>
  <c r="BE2435" i="2"/>
  <c r="BF2435" i="2" s="1"/>
  <c r="BD2435" i="2"/>
  <c r="BC2435" i="2"/>
  <c r="BO2435" i="2" s="1"/>
  <c r="AZ2435" i="2"/>
  <c r="AY2435" i="2"/>
  <c r="AX2435" i="2"/>
  <c r="AW2435" i="2"/>
  <c r="AV2435" i="2"/>
  <c r="AU2435" i="2"/>
  <c r="BM2435" i="2" s="1"/>
  <c r="AT2435" i="2"/>
  <c r="CD2435" i="2" s="1"/>
  <c r="AS2435" i="2"/>
  <c r="CC2435" i="2" s="1"/>
  <c r="AP2435" i="2"/>
  <c r="AR2435" i="2" s="1"/>
  <c r="BU2435" i="2" s="1"/>
  <c r="AO2435" i="2"/>
  <c r="AN2435" i="2"/>
  <c r="AM2435" i="2"/>
  <c r="AL2435" i="2"/>
  <c r="AK2435" i="2"/>
  <c r="AJ2435" i="2"/>
  <c r="AI2435" i="2"/>
  <c r="AQ2435" i="2" s="1"/>
  <c r="Z2435" i="2"/>
  <c r="AA2435" i="2" s="1"/>
  <c r="Y2435" i="2"/>
  <c r="X2435" i="2"/>
  <c r="U2435" i="2"/>
  <c r="T2435" i="2"/>
  <c r="Q2435" i="2"/>
  <c r="P2435" i="2"/>
  <c r="O2435" i="2"/>
  <c r="N2435" i="2"/>
  <c r="M2435" i="2"/>
  <c r="BH2435" i="2" s="1"/>
  <c r="L2435" i="2"/>
  <c r="K2435" i="2"/>
  <c r="BJ2435" i="2" s="1"/>
  <c r="J2435" i="2"/>
  <c r="BI2435" i="2" s="1"/>
  <c r="I2435" i="2"/>
  <c r="H2435" i="2"/>
  <c r="G2435" i="2"/>
  <c r="F2435" i="2"/>
  <c r="CX2434" i="2"/>
  <c r="CW2434" i="2"/>
  <c r="CN2434" i="2"/>
  <c r="CK2434" i="2"/>
  <c r="CI2434" i="2"/>
  <c r="CD2434" i="2"/>
  <c r="CC2434" i="2"/>
  <c r="CA2434" i="2"/>
  <c r="BY2434" i="2"/>
  <c r="BW2434" i="2"/>
  <c r="BV2434" i="2"/>
  <c r="BS2434" i="2"/>
  <c r="BR2434" i="2"/>
  <c r="BP2434" i="2"/>
  <c r="BO2434" i="2"/>
  <c r="BN2434" i="2"/>
  <c r="BM2434" i="2"/>
  <c r="BL2434" i="2"/>
  <c r="BK2434" i="2"/>
  <c r="BJ2434" i="2"/>
  <c r="BI2434" i="2"/>
  <c r="BH2434" i="2"/>
  <c r="BF2434" i="2"/>
  <c r="BD2434" i="2"/>
  <c r="AQ2434" i="2"/>
  <c r="AP2434" i="2"/>
  <c r="AR2434" i="2" s="1"/>
  <c r="BU2434" i="2" s="1"/>
  <c r="AA2434" i="2"/>
  <c r="H2434" i="2"/>
  <c r="CX2433" i="2"/>
  <c r="CW2433" i="2"/>
  <c r="CN2433" i="2"/>
  <c r="CK2433" i="2"/>
  <c r="CI2433" i="2"/>
  <c r="CD2433" i="2"/>
  <c r="CE2433" i="2" s="1"/>
  <c r="CC2433" i="2"/>
  <c r="BY2433" i="2"/>
  <c r="CA2433" i="2" s="1"/>
  <c r="BW2433" i="2"/>
  <c r="BV2433" i="2"/>
  <c r="BS2433" i="2"/>
  <c r="BR2433" i="2"/>
  <c r="BP2433" i="2"/>
  <c r="BO2433" i="2"/>
  <c r="BN2433" i="2"/>
  <c r="BM2433" i="2"/>
  <c r="BL2433" i="2"/>
  <c r="BK2433" i="2"/>
  <c r="BJ2433" i="2"/>
  <c r="BI2433" i="2"/>
  <c r="BH2433" i="2"/>
  <c r="BF2433" i="2"/>
  <c r="BD2433" i="2"/>
  <c r="AQ2433" i="2"/>
  <c r="AP2433" i="2"/>
  <c r="AR2433" i="2" s="1"/>
  <c r="BU2433" i="2" s="1"/>
  <c r="AA2433" i="2"/>
  <c r="H2433" i="2"/>
  <c r="CX2432" i="2"/>
  <c r="CW2432" i="2"/>
  <c r="CN2432" i="2"/>
  <c r="CK2432" i="2"/>
  <c r="CI2432" i="2"/>
  <c r="CD2432" i="2"/>
  <c r="CE2432" i="2" s="1"/>
  <c r="CC2432" i="2"/>
  <c r="BY2432" i="2"/>
  <c r="CA2432" i="2" s="1"/>
  <c r="BW2432" i="2"/>
  <c r="BV2432" i="2"/>
  <c r="BS2432" i="2"/>
  <c r="BR2432" i="2"/>
  <c r="BP2432" i="2"/>
  <c r="BO2432" i="2"/>
  <c r="BN2432" i="2"/>
  <c r="BM2432" i="2"/>
  <c r="BL2432" i="2"/>
  <c r="BK2432" i="2"/>
  <c r="BJ2432" i="2"/>
  <c r="BI2432" i="2"/>
  <c r="BH2432" i="2"/>
  <c r="BF2432" i="2"/>
  <c r="BD2432" i="2"/>
  <c r="AQ2432" i="2"/>
  <c r="AP2432" i="2"/>
  <c r="AR2432" i="2" s="1"/>
  <c r="BU2432" i="2" s="1"/>
  <c r="AA2432" i="2"/>
  <c r="H2432" i="2"/>
  <c r="CX2431" i="2"/>
  <c r="CW2431" i="2"/>
  <c r="CN2431" i="2"/>
  <c r="CK2431" i="2"/>
  <c r="CI2431" i="2"/>
  <c r="CD2431" i="2"/>
  <c r="CC2431" i="2"/>
  <c r="BY2431" i="2"/>
  <c r="CA2431" i="2" s="1"/>
  <c r="BW2431" i="2"/>
  <c r="BV2431" i="2"/>
  <c r="BS2431" i="2"/>
  <c r="BR2431" i="2"/>
  <c r="BP2431" i="2"/>
  <c r="BO2431" i="2"/>
  <c r="BN2431" i="2"/>
  <c r="BM2431" i="2"/>
  <c r="BL2431" i="2"/>
  <c r="BK2431" i="2"/>
  <c r="BJ2431" i="2"/>
  <c r="BI2431" i="2"/>
  <c r="BH2431" i="2"/>
  <c r="BF2431" i="2"/>
  <c r="BD2431" i="2"/>
  <c r="AQ2431" i="2"/>
  <c r="AP2431" i="2"/>
  <c r="AR2431" i="2" s="1"/>
  <c r="BU2431" i="2" s="1"/>
  <c r="AA2431" i="2"/>
  <c r="H2431" i="2"/>
  <c r="CX2430" i="2"/>
  <c r="CW2430" i="2"/>
  <c r="CN2430" i="2"/>
  <c r="CK2430" i="2"/>
  <c r="CI2430" i="2"/>
  <c r="CD2430" i="2"/>
  <c r="CE2430" i="2" s="1"/>
  <c r="CC2430" i="2"/>
  <c r="BY2430" i="2"/>
  <c r="CA2430" i="2" s="1"/>
  <c r="BW2430" i="2"/>
  <c r="BV2430" i="2"/>
  <c r="BS2430" i="2"/>
  <c r="BR2430" i="2"/>
  <c r="BP2430" i="2"/>
  <c r="BO2430" i="2"/>
  <c r="BN2430" i="2"/>
  <c r="BM2430" i="2"/>
  <c r="BL2430" i="2"/>
  <c r="BK2430" i="2"/>
  <c r="BJ2430" i="2"/>
  <c r="BI2430" i="2"/>
  <c r="BH2430" i="2"/>
  <c r="BF2430" i="2"/>
  <c r="BD2430" i="2"/>
  <c r="AQ2430" i="2"/>
  <c r="AP2430" i="2"/>
  <c r="AR2430" i="2" s="1"/>
  <c r="BU2430" i="2" s="1"/>
  <c r="AA2430" i="2"/>
  <c r="H2430" i="2"/>
  <c r="CX2429" i="2"/>
  <c r="CW2429" i="2"/>
  <c r="CN2429" i="2"/>
  <c r="CK2429" i="2"/>
  <c r="CI2429" i="2"/>
  <c r="CD2429" i="2"/>
  <c r="CE2429" i="2" s="1"/>
  <c r="CC2429" i="2"/>
  <c r="BY2429" i="2"/>
  <c r="CA2429" i="2" s="1"/>
  <c r="BW2429" i="2"/>
  <c r="BV2429" i="2"/>
  <c r="BS2429" i="2"/>
  <c r="BR2429" i="2"/>
  <c r="BP2429" i="2"/>
  <c r="BO2429" i="2"/>
  <c r="BN2429" i="2"/>
  <c r="BM2429" i="2"/>
  <c r="BL2429" i="2"/>
  <c r="BK2429" i="2"/>
  <c r="BJ2429" i="2"/>
  <c r="BI2429" i="2"/>
  <c r="BH2429" i="2"/>
  <c r="BF2429" i="2"/>
  <c r="BD2429" i="2"/>
  <c r="AQ2429" i="2"/>
  <c r="AP2429" i="2"/>
  <c r="AR2429" i="2" s="1"/>
  <c r="BU2429" i="2" s="1"/>
  <c r="AA2429" i="2"/>
  <c r="H2429" i="2"/>
  <c r="CX2428" i="2"/>
  <c r="CW2428" i="2"/>
  <c r="CN2428" i="2"/>
  <c r="CK2428" i="2"/>
  <c r="CI2428" i="2"/>
  <c r="CD2428" i="2"/>
  <c r="CC2428" i="2"/>
  <c r="CA2428" i="2"/>
  <c r="BY2428" i="2"/>
  <c r="BW2428" i="2"/>
  <c r="BV2428" i="2"/>
  <c r="BS2428" i="2"/>
  <c r="BR2428" i="2"/>
  <c r="BP2428" i="2"/>
  <c r="BO2428" i="2"/>
  <c r="BN2428" i="2"/>
  <c r="BM2428" i="2"/>
  <c r="BL2428" i="2"/>
  <c r="BK2428" i="2"/>
  <c r="BJ2428" i="2"/>
  <c r="BI2428" i="2"/>
  <c r="BH2428" i="2"/>
  <c r="BF2428" i="2"/>
  <c r="BD2428" i="2"/>
  <c r="AQ2428" i="2"/>
  <c r="AP2428" i="2"/>
  <c r="AR2428" i="2" s="1"/>
  <c r="BU2428" i="2" s="1"/>
  <c r="AA2428" i="2"/>
  <c r="H2428" i="2"/>
  <c r="CX2427" i="2"/>
  <c r="CW2427" i="2"/>
  <c r="CN2427" i="2"/>
  <c r="CK2427" i="2"/>
  <c r="CI2427" i="2"/>
  <c r="CD2427" i="2"/>
  <c r="CE2427" i="2" s="1"/>
  <c r="CC2427" i="2"/>
  <c r="BY2427" i="2"/>
  <c r="CA2427" i="2" s="1"/>
  <c r="BW2427" i="2"/>
  <c r="BV2427" i="2"/>
  <c r="BS2427" i="2"/>
  <c r="BR2427" i="2"/>
  <c r="BP2427" i="2"/>
  <c r="BO2427" i="2"/>
  <c r="BN2427" i="2"/>
  <c r="BM2427" i="2"/>
  <c r="BL2427" i="2"/>
  <c r="BK2427" i="2"/>
  <c r="BJ2427" i="2"/>
  <c r="BI2427" i="2"/>
  <c r="BH2427" i="2"/>
  <c r="BF2427" i="2"/>
  <c r="BD2427" i="2"/>
  <c r="AR2427" i="2"/>
  <c r="BU2427" i="2" s="1"/>
  <c r="AQ2427" i="2"/>
  <c r="AP2427" i="2"/>
  <c r="AA2427" i="2"/>
  <c r="H2427" i="2"/>
  <c r="CX2426" i="2"/>
  <c r="CW2426" i="2"/>
  <c r="CN2426" i="2"/>
  <c r="CK2426" i="2"/>
  <c r="CI2426" i="2"/>
  <c r="CD2426" i="2"/>
  <c r="CC2426" i="2"/>
  <c r="CA2426" i="2"/>
  <c r="BY2426" i="2"/>
  <c r="BW2426" i="2"/>
  <c r="BV2426" i="2"/>
  <c r="BS2426" i="2"/>
  <c r="BR2426" i="2"/>
  <c r="BP2426" i="2"/>
  <c r="BO2426" i="2"/>
  <c r="BN2426" i="2"/>
  <c r="BM2426" i="2"/>
  <c r="BL2426" i="2"/>
  <c r="BK2426" i="2"/>
  <c r="BJ2426" i="2"/>
  <c r="BI2426" i="2"/>
  <c r="BH2426" i="2"/>
  <c r="BF2426" i="2"/>
  <c r="BD2426" i="2"/>
  <c r="AQ2426" i="2"/>
  <c r="AP2426" i="2"/>
  <c r="AR2426" i="2" s="1"/>
  <c r="BU2426" i="2" s="1"/>
  <c r="AA2426" i="2"/>
  <c r="H2426" i="2"/>
  <c r="CX2425" i="2"/>
  <c r="CW2425" i="2"/>
  <c r="CN2425" i="2"/>
  <c r="CK2425" i="2"/>
  <c r="CI2425" i="2"/>
  <c r="CD2425" i="2"/>
  <c r="CE2425" i="2" s="1"/>
  <c r="CC2425" i="2"/>
  <c r="BY2425" i="2"/>
  <c r="CA2425" i="2" s="1"/>
  <c r="BW2425" i="2"/>
  <c r="BV2425" i="2"/>
  <c r="BS2425" i="2"/>
  <c r="BR2425" i="2"/>
  <c r="BP2425" i="2"/>
  <c r="BO2425" i="2"/>
  <c r="BN2425" i="2"/>
  <c r="BM2425" i="2"/>
  <c r="BL2425" i="2"/>
  <c r="BK2425" i="2"/>
  <c r="BJ2425" i="2"/>
  <c r="BI2425" i="2"/>
  <c r="BH2425" i="2"/>
  <c r="BF2425" i="2"/>
  <c r="BD2425" i="2"/>
  <c r="AQ2425" i="2"/>
  <c r="AP2425" i="2"/>
  <c r="AR2425" i="2" s="1"/>
  <c r="BU2425" i="2" s="1"/>
  <c r="AA2425" i="2"/>
  <c r="H2425" i="2"/>
  <c r="CX2424" i="2"/>
  <c r="CW2424" i="2"/>
  <c r="CN2424" i="2"/>
  <c r="CK2424" i="2"/>
  <c r="CI2424" i="2"/>
  <c r="CD2424" i="2"/>
  <c r="CE2424" i="2" s="1"/>
  <c r="CC2424" i="2"/>
  <c r="BY2424" i="2"/>
  <c r="CA2424" i="2" s="1"/>
  <c r="BW2424" i="2"/>
  <c r="BV2424" i="2"/>
  <c r="BS2424" i="2"/>
  <c r="BR2424" i="2"/>
  <c r="BP2424" i="2"/>
  <c r="BO2424" i="2"/>
  <c r="BN2424" i="2"/>
  <c r="BM2424" i="2"/>
  <c r="BL2424" i="2"/>
  <c r="BK2424" i="2"/>
  <c r="BJ2424" i="2"/>
  <c r="BI2424" i="2"/>
  <c r="BH2424" i="2"/>
  <c r="BF2424" i="2"/>
  <c r="BD2424" i="2"/>
  <c r="AR2424" i="2"/>
  <c r="BU2424" i="2" s="1"/>
  <c r="AQ2424" i="2"/>
  <c r="AP2424" i="2"/>
  <c r="AA2424" i="2"/>
  <c r="H2424" i="2"/>
  <c r="CX2423" i="2"/>
  <c r="CW2423" i="2"/>
  <c r="CN2423" i="2"/>
  <c r="CK2423" i="2"/>
  <c r="CI2423" i="2"/>
  <c r="CD2423" i="2"/>
  <c r="CC2423" i="2"/>
  <c r="BY2423" i="2"/>
  <c r="CA2423" i="2" s="1"/>
  <c r="BW2423" i="2"/>
  <c r="BV2423" i="2"/>
  <c r="BS2423" i="2"/>
  <c r="BR2423" i="2"/>
  <c r="BP2423" i="2"/>
  <c r="BO2423" i="2"/>
  <c r="BN2423" i="2"/>
  <c r="BM2423" i="2"/>
  <c r="BL2423" i="2"/>
  <c r="BK2423" i="2"/>
  <c r="BJ2423" i="2"/>
  <c r="BI2423" i="2"/>
  <c r="BH2423" i="2"/>
  <c r="BF2423" i="2"/>
  <c r="BD2423" i="2"/>
  <c r="AQ2423" i="2"/>
  <c r="AP2423" i="2"/>
  <c r="AR2423" i="2" s="1"/>
  <c r="BU2423" i="2" s="1"/>
  <c r="AA2423" i="2"/>
  <c r="H2423" i="2"/>
  <c r="CX2422" i="2"/>
  <c r="CW2422" i="2"/>
  <c r="CN2422" i="2"/>
  <c r="CK2422" i="2"/>
  <c r="CI2422" i="2"/>
  <c r="CD2422" i="2"/>
  <c r="CE2422" i="2" s="1"/>
  <c r="CC2422" i="2"/>
  <c r="BY2422" i="2"/>
  <c r="CA2422" i="2" s="1"/>
  <c r="BW2422" i="2"/>
  <c r="BV2422" i="2"/>
  <c r="BS2422" i="2"/>
  <c r="BR2422" i="2"/>
  <c r="BP2422" i="2"/>
  <c r="BO2422" i="2"/>
  <c r="BN2422" i="2"/>
  <c r="BM2422" i="2"/>
  <c r="BL2422" i="2"/>
  <c r="BK2422" i="2"/>
  <c r="BJ2422" i="2"/>
  <c r="BI2422" i="2"/>
  <c r="BH2422" i="2"/>
  <c r="BF2422" i="2"/>
  <c r="BD2422" i="2"/>
  <c r="AR2422" i="2"/>
  <c r="BU2422" i="2" s="1"/>
  <c r="AQ2422" i="2"/>
  <c r="AP2422" i="2"/>
  <c r="AA2422" i="2"/>
  <c r="H2422" i="2"/>
  <c r="CX2421" i="2"/>
  <c r="CW2421" i="2"/>
  <c r="CN2421" i="2"/>
  <c r="CK2421" i="2"/>
  <c r="CI2421" i="2"/>
  <c r="CD2421" i="2"/>
  <c r="CE2421" i="2" s="1"/>
  <c r="CC2421" i="2"/>
  <c r="BY2421" i="2"/>
  <c r="CA2421" i="2" s="1"/>
  <c r="BW2421" i="2"/>
  <c r="BV2421" i="2"/>
  <c r="BS2421" i="2"/>
  <c r="BR2421" i="2"/>
  <c r="BP2421" i="2"/>
  <c r="BO2421" i="2"/>
  <c r="BN2421" i="2"/>
  <c r="BM2421" i="2"/>
  <c r="BL2421" i="2"/>
  <c r="BK2421" i="2"/>
  <c r="BJ2421" i="2"/>
  <c r="BI2421" i="2"/>
  <c r="BH2421" i="2"/>
  <c r="BF2421" i="2"/>
  <c r="BD2421" i="2"/>
  <c r="AR2421" i="2"/>
  <c r="BU2421" i="2" s="1"/>
  <c r="AQ2421" i="2"/>
  <c r="AP2421" i="2"/>
  <c r="AA2421" i="2"/>
  <c r="H2421" i="2"/>
  <c r="CX2420" i="2"/>
  <c r="CW2420" i="2"/>
  <c r="CN2420" i="2"/>
  <c r="CK2420" i="2"/>
  <c r="CI2420" i="2"/>
  <c r="CD2420" i="2"/>
  <c r="CC2420" i="2"/>
  <c r="BY2420" i="2"/>
  <c r="CA2420" i="2" s="1"/>
  <c r="BW2420" i="2"/>
  <c r="BV2420" i="2"/>
  <c r="BS2420" i="2"/>
  <c r="BR2420" i="2"/>
  <c r="BP2420" i="2"/>
  <c r="BO2420" i="2"/>
  <c r="BN2420" i="2"/>
  <c r="BM2420" i="2"/>
  <c r="BL2420" i="2"/>
  <c r="BK2420" i="2"/>
  <c r="BJ2420" i="2"/>
  <c r="BI2420" i="2"/>
  <c r="BH2420" i="2"/>
  <c r="BF2420" i="2"/>
  <c r="BD2420" i="2"/>
  <c r="AQ2420" i="2"/>
  <c r="AP2420" i="2"/>
  <c r="AR2420" i="2" s="1"/>
  <c r="BU2420" i="2" s="1"/>
  <c r="AA2420" i="2"/>
  <c r="H2420" i="2"/>
  <c r="CX2419" i="2"/>
  <c r="CW2419" i="2"/>
  <c r="CN2419" i="2"/>
  <c r="CK2419" i="2"/>
  <c r="CI2419" i="2"/>
  <c r="CD2419" i="2"/>
  <c r="CE2419" i="2" s="1"/>
  <c r="CC2419" i="2"/>
  <c r="BY2419" i="2"/>
  <c r="CA2419" i="2" s="1"/>
  <c r="BW2419" i="2"/>
  <c r="BV2419" i="2"/>
  <c r="BS2419" i="2"/>
  <c r="BR2419" i="2"/>
  <c r="BP2419" i="2"/>
  <c r="BO2419" i="2"/>
  <c r="BN2419" i="2"/>
  <c r="BM2419" i="2"/>
  <c r="BL2419" i="2"/>
  <c r="BK2419" i="2"/>
  <c r="BJ2419" i="2"/>
  <c r="BI2419" i="2"/>
  <c r="BH2419" i="2"/>
  <c r="BF2419" i="2"/>
  <c r="BD2419" i="2"/>
  <c r="AQ2419" i="2"/>
  <c r="AP2419" i="2"/>
  <c r="AR2419" i="2" s="1"/>
  <c r="BU2419" i="2" s="1"/>
  <c r="AA2419" i="2"/>
  <c r="H2419" i="2"/>
  <c r="CX2418" i="2"/>
  <c r="CW2418" i="2"/>
  <c r="CN2418" i="2"/>
  <c r="CK2418" i="2"/>
  <c r="CI2418" i="2"/>
  <c r="CD2418" i="2"/>
  <c r="CC2418" i="2"/>
  <c r="BY2418" i="2"/>
  <c r="CA2418" i="2" s="1"/>
  <c r="BW2418" i="2"/>
  <c r="BV2418" i="2"/>
  <c r="BS2418" i="2"/>
  <c r="BR2418" i="2"/>
  <c r="BP2418" i="2"/>
  <c r="BO2418" i="2"/>
  <c r="BN2418" i="2"/>
  <c r="BM2418" i="2"/>
  <c r="BL2418" i="2"/>
  <c r="BK2418" i="2"/>
  <c r="BJ2418" i="2"/>
  <c r="BI2418" i="2"/>
  <c r="BH2418" i="2"/>
  <c r="BF2418" i="2"/>
  <c r="BD2418" i="2"/>
  <c r="AQ2418" i="2"/>
  <c r="AP2418" i="2"/>
  <c r="AR2418" i="2" s="1"/>
  <c r="BU2418" i="2" s="1"/>
  <c r="AA2418" i="2"/>
  <c r="H2418" i="2"/>
  <c r="CX2417" i="2"/>
  <c r="CW2417" i="2"/>
  <c r="CN2417" i="2"/>
  <c r="CK2417" i="2"/>
  <c r="CI2417" i="2"/>
  <c r="CD2417" i="2"/>
  <c r="CE2417" i="2" s="1"/>
  <c r="CC2417" i="2"/>
  <c r="BY2417" i="2"/>
  <c r="CA2417" i="2" s="1"/>
  <c r="BW2417" i="2"/>
  <c r="BV2417" i="2"/>
  <c r="BS2417" i="2"/>
  <c r="BR2417" i="2"/>
  <c r="BP2417" i="2"/>
  <c r="BO2417" i="2"/>
  <c r="BN2417" i="2"/>
  <c r="BM2417" i="2"/>
  <c r="BL2417" i="2"/>
  <c r="BK2417" i="2"/>
  <c r="BJ2417" i="2"/>
  <c r="BI2417" i="2"/>
  <c r="BH2417" i="2"/>
  <c r="BF2417" i="2"/>
  <c r="BD2417" i="2"/>
  <c r="AQ2417" i="2"/>
  <c r="AP2417" i="2"/>
  <c r="AR2417" i="2" s="1"/>
  <c r="BU2417" i="2" s="1"/>
  <c r="AA2417" i="2"/>
  <c r="H2417" i="2"/>
  <c r="CX2416" i="2"/>
  <c r="CW2416" i="2"/>
  <c r="CN2416" i="2"/>
  <c r="CK2416" i="2"/>
  <c r="CI2416" i="2"/>
  <c r="CD2416" i="2"/>
  <c r="CE2416" i="2" s="1"/>
  <c r="CC2416" i="2"/>
  <c r="BY2416" i="2"/>
  <c r="CA2416" i="2" s="1"/>
  <c r="BW2416" i="2"/>
  <c r="BV2416" i="2"/>
  <c r="BS2416" i="2"/>
  <c r="BR2416" i="2"/>
  <c r="BP2416" i="2"/>
  <c r="BO2416" i="2"/>
  <c r="BN2416" i="2"/>
  <c r="BM2416" i="2"/>
  <c r="BL2416" i="2"/>
  <c r="BK2416" i="2"/>
  <c r="BJ2416" i="2"/>
  <c r="BI2416" i="2"/>
  <c r="BH2416" i="2"/>
  <c r="BF2416" i="2"/>
  <c r="BD2416" i="2"/>
  <c r="AQ2416" i="2"/>
  <c r="AP2416" i="2"/>
  <c r="AR2416" i="2" s="1"/>
  <c r="BU2416" i="2" s="1"/>
  <c r="AA2416" i="2"/>
  <c r="H2416" i="2"/>
  <c r="CX2415" i="2"/>
  <c r="CW2415" i="2"/>
  <c r="CN2415" i="2"/>
  <c r="CK2415" i="2"/>
  <c r="CI2415" i="2"/>
  <c r="CD2415" i="2"/>
  <c r="CC2415" i="2"/>
  <c r="BY2415" i="2"/>
  <c r="CA2415" i="2" s="1"/>
  <c r="BW2415" i="2"/>
  <c r="BV2415" i="2"/>
  <c r="BS2415" i="2"/>
  <c r="BR2415" i="2"/>
  <c r="BP2415" i="2"/>
  <c r="BO2415" i="2"/>
  <c r="BN2415" i="2"/>
  <c r="BM2415" i="2"/>
  <c r="BL2415" i="2"/>
  <c r="BK2415" i="2"/>
  <c r="BJ2415" i="2"/>
  <c r="BI2415" i="2"/>
  <c r="BH2415" i="2"/>
  <c r="BF2415" i="2"/>
  <c r="BD2415" i="2"/>
  <c r="AQ2415" i="2"/>
  <c r="AP2415" i="2"/>
  <c r="AR2415" i="2" s="1"/>
  <c r="BU2415" i="2" s="1"/>
  <c r="AA2415" i="2"/>
  <c r="H2415" i="2"/>
  <c r="CX2414" i="2"/>
  <c r="CW2414" i="2"/>
  <c r="CN2414" i="2"/>
  <c r="CK2414" i="2"/>
  <c r="CI2414" i="2"/>
  <c r="CD2414" i="2"/>
  <c r="CE2414" i="2" s="1"/>
  <c r="CC2414" i="2"/>
  <c r="BY2414" i="2"/>
  <c r="CA2414" i="2" s="1"/>
  <c r="BW2414" i="2"/>
  <c r="BV2414" i="2"/>
  <c r="BS2414" i="2"/>
  <c r="BR2414" i="2"/>
  <c r="BP2414" i="2"/>
  <c r="BO2414" i="2"/>
  <c r="BN2414" i="2"/>
  <c r="BM2414" i="2"/>
  <c r="BL2414" i="2"/>
  <c r="BK2414" i="2"/>
  <c r="BJ2414" i="2"/>
  <c r="BI2414" i="2"/>
  <c r="BH2414" i="2"/>
  <c r="BF2414" i="2"/>
  <c r="BD2414" i="2"/>
  <c r="AR2414" i="2"/>
  <c r="BU2414" i="2" s="1"/>
  <c r="AQ2414" i="2"/>
  <c r="AP2414" i="2"/>
  <c r="AA2414" i="2"/>
  <c r="H2414" i="2"/>
  <c r="CX2413" i="2"/>
  <c r="CW2413" i="2"/>
  <c r="CN2413" i="2"/>
  <c r="CK2413" i="2"/>
  <c r="CI2413" i="2"/>
  <c r="CD2413" i="2"/>
  <c r="CE2413" i="2" s="1"/>
  <c r="CC2413" i="2"/>
  <c r="BY2413" i="2"/>
  <c r="CA2413" i="2" s="1"/>
  <c r="BW2413" i="2"/>
  <c r="BV2413" i="2"/>
  <c r="BS2413" i="2"/>
  <c r="BR2413" i="2"/>
  <c r="BP2413" i="2"/>
  <c r="BO2413" i="2"/>
  <c r="BN2413" i="2"/>
  <c r="BM2413" i="2"/>
  <c r="BL2413" i="2"/>
  <c r="BK2413" i="2"/>
  <c r="BJ2413" i="2"/>
  <c r="BI2413" i="2"/>
  <c r="BH2413" i="2"/>
  <c r="BF2413" i="2"/>
  <c r="BD2413" i="2"/>
  <c r="AQ2413" i="2"/>
  <c r="AP2413" i="2"/>
  <c r="AR2413" i="2" s="1"/>
  <c r="BU2413" i="2" s="1"/>
  <c r="AA2413" i="2"/>
  <c r="H2413" i="2"/>
  <c r="CX2412" i="2"/>
  <c r="CW2412" i="2"/>
  <c r="CN2412" i="2"/>
  <c r="CK2412" i="2"/>
  <c r="CI2412" i="2"/>
  <c r="CD2412" i="2"/>
  <c r="CC2412" i="2"/>
  <c r="CA2412" i="2"/>
  <c r="BY2412" i="2"/>
  <c r="BW2412" i="2"/>
  <c r="BV2412" i="2"/>
  <c r="BS2412" i="2"/>
  <c r="BR2412" i="2"/>
  <c r="BP2412" i="2"/>
  <c r="BO2412" i="2"/>
  <c r="BN2412" i="2"/>
  <c r="BM2412" i="2"/>
  <c r="BL2412" i="2"/>
  <c r="BK2412" i="2"/>
  <c r="BJ2412" i="2"/>
  <c r="BI2412" i="2"/>
  <c r="BH2412" i="2"/>
  <c r="BF2412" i="2"/>
  <c r="BD2412" i="2"/>
  <c r="AQ2412" i="2"/>
  <c r="AP2412" i="2"/>
  <c r="AR2412" i="2" s="1"/>
  <c r="BU2412" i="2" s="1"/>
  <c r="AA2412" i="2"/>
  <c r="H2412" i="2"/>
  <c r="CX2411" i="2"/>
  <c r="CW2411" i="2"/>
  <c r="CN2411" i="2"/>
  <c r="CK2411" i="2"/>
  <c r="CI2411" i="2"/>
  <c r="CD2411" i="2"/>
  <c r="CE2411" i="2" s="1"/>
  <c r="CC2411" i="2"/>
  <c r="BY2411" i="2"/>
  <c r="CA2411" i="2" s="1"/>
  <c r="BW2411" i="2"/>
  <c r="BV2411" i="2"/>
  <c r="BS2411" i="2"/>
  <c r="BR2411" i="2"/>
  <c r="BP2411" i="2"/>
  <c r="BO2411" i="2"/>
  <c r="BN2411" i="2"/>
  <c r="BM2411" i="2"/>
  <c r="BL2411" i="2"/>
  <c r="BK2411" i="2"/>
  <c r="BJ2411" i="2"/>
  <c r="BI2411" i="2"/>
  <c r="BH2411" i="2"/>
  <c r="BF2411" i="2"/>
  <c r="BD2411" i="2"/>
  <c r="AQ2411" i="2"/>
  <c r="AP2411" i="2"/>
  <c r="AR2411" i="2" s="1"/>
  <c r="BU2411" i="2" s="1"/>
  <c r="AA2411" i="2"/>
  <c r="H2411" i="2"/>
  <c r="CX2410" i="2"/>
  <c r="CW2410" i="2"/>
  <c r="CN2410" i="2"/>
  <c r="CK2410" i="2"/>
  <c r="CI2410" i="2"/>
  <c r="CD2410" i="2"/>
  <c r="CC2410" i="2"/>
  <c r="BY2410" i="2"/>
  <c r="CA2410" i="2" s="1"/>
  <c r="BW2410" i="2"/>
  <c r="BV2410" i="2"/>
  <c r="BS2410" i="2"/>
  <c r="BR2410" i="2"/>
  <c r="BP2410" i="2"/>
  <c r="BO2410" i="2"/>
  <c r="BN2410" i="2"/>
  <c r="BM2410" i="2"/>
  <c r="BL2410" i="2"/>
  <c r="BK2410" i="2"/>
  <c r="BJ2410" i="2"/>
  <c r="BI2410" i="2"/>
  <c r="BH2410" i="2"/>
  <c r="BF2410" i="2"/>
  <c r="BD2410" i="2"/>
  <c r="AQ2410" i="2"/>
  <c r="AP2410" i="2"/>
  <c r="AR2410" i="2" s="1"/>
  <c r="BU2410" i="2" s="1"/>
  <c r="AA2410" i="2"/>
  <c r="H2410" i="2"/>
  <c r="CX2409" i="2"/>
  <c r="CW2409" i="2"/>
  <c r="CN2409" i="2"/>
  <c r="CK2409" i="2"/>
  <c r="CI2409" i="2"/>
  <c r="CE2409" i="2"/>
  <c r="CD2409" i="2"/>
  <c r="CC2409" i="2"/>
  <c r="BY2409" i="2"/>
  <c r="CA2409" i="2" s="1"/>
  <c r="BW2409" i="2"/>
  <c r="BV2409" i="2"/>
  <c r="BS2409" i="2"/>
  <c r="BR2409" i="2"/>
  <c r="BP2409" i="2"/>
  <c r="BO2409" i="2"/>
  <c r="BN2409" i="2"/>
  <c r="BM2409" i="2"/>
  <c r="BL2409" i="2"/>
  <c r="BK2409" i="2"/>
  <c r="BJ2409" i="2"/>
  <c r="BI2409" i="2"/>
  <c r="BH2409" i="2"/>
  <c r="BF2409" i="2"/>
  <c r="BD2409" i="2"/>
  <c r="AQ2409" i="2"/>
  <c r="AP2409" i="2"/>
  <c r="AR2409" i="2" s="1"/>
  <c r="BU2409" i="2" s="1"/>
  <c r="AA2409" i="2"/>
  <c r="H2409" i="2"/>
  <c r="CX2408" i="2"/>
  <c r="CW2408" i="2"/>
  <c r="CN2408" i="2"/>
  <c r="CK2408" i="2"/>
  <c r="CI2408" i="2"/>
  <c r="CD2408" i="2"/>
  <c r="CE2408" i="2" s="1"/>
  <c r="CC2408" i="2"/>
  <c r="BY2408" i="2"/>
  <c r="CA2408" i="2" s="1"/>
  <c r="BW2408" i="2"/>
  <c r="BV2408" i="2"/>
  <c r="BS2408" i="2"/>
  <c r="BR2408" i="2"/>
  <c r="BP2408" i="2"/>
  <c r="BO2408" i="2"/>
  <c r="BN2408" i="2"/>
  <c r="BM2408" i="2"/>
  <c r="BL2408" i="2"/>
  <c r="BK2408" i="2"/>
  <c r="BJ2408" i="2"/>
  <c r="BI2408" i="2"/>
  <c r="BH2408" i="2"/>
  <c r="BF2408" i="2"/>
  <c r="BD2408" i="2"/>
  <c r="AQ2408" i="2"/>
  <c r="AP2408" i="2"/>
  <c r="AR2408" i="2" s="1"/>
  <c r="BU2408" i="2" s="1"/>
  <c r="AA2408" i="2"/>
  <c r="H2408" i="2"/>
  <c r="CX2407" i="2"/>
  <c r="CW2407" i="2"/>
  <c r="CN2407" i="2"/>
  <c r="CK2407" i="2"/>
  <c r="CI2407" i="2"/>
  <c r="CD2407" i="2"/>
  <c r="CC2407" i="2"/>
  <c r="BY2407" i="2"/>
  <c r="CA2407" i="2" s="1"/>
  <c r="BW2407" i="2"/>
  <c r="BV2407" i="2"/>
  <c r="BS2407" i="2"/>
  <c r="BR2407" i="2"/>
  <c r="BP2407" i="2"/>
  <c r="BO2407" i="2"/>
  <c r="BN2407" i="2"/>
  <c r="BM2407" i="2"/>
  <c r="BL2407" i="2"/>
  <c r="BK2407" i="2"/>
  <c r="BJ2407" i="2"/>
  <c r="BI2407" i="2"/>
  <c r="BH2407" i="2"/>
  <c r="BF2407" i="2"/>
  <c r="BD2407" i="2"/>
  <c r="AQ2407" i="2"/>
  <c r="AP2407" i="2"/>
  <c r="AR2407" i="2" s="1"/>
  <c r="BU2407" i="2" s="1"/>
  <c r="AA2407" i="2"/>
  <c r="H2407" i="2"/>
  <c r="CX2406" i="2"/>
  <c r="CW2406" i="2"/>
  <c r="CN2406" i="2"/>
  <c r="CK2406" i="2"/>
  <c r="CI2406" i="2"/>
  <c r="CD2406" i="2"/>
  <c r="CE2406" i="2" s="1"/>
  <c r="CC2406" i="2"/>
  <c r="BY2406" i="2"/>
  <c r="CA2406" i="2" s="1"/>
  <c r="BW2406" i="2"/>
  <c r="BV2406" i="2"/>
  <c r="BS2406" i="2"/>
  <c r="BR2406" i="2"/>
  <c r="BP2406" i="2"/>
  <c r="BO2406" i="2"/>
  <c r="BN2406" i="2"/>
  <c r="BM2406" i="2"/>
  <c r="BL2406" i="2"/>
  <c r="BK2406" i="2"/>
  <c r="BJ2406" i="2"/>
  <c r="BI2406" i="2"/>
  <c r="BH2406" i="2"/>
  <c r="BF2406" i="2"/>
  <c r="BD2406" i="2"/>
  <c r="AQ2406" i="2"/>
  <c r="AP2406" i="2"/>
  <c r="AR2406" i="2" s="1"/>
  <c r="BU2406" i="2" s="1"/>
  <c r="AA2406" i="2"/>
  <c r="H2406" i="2"/>
  <c r="CX2405" i="2"/>
  <c r="CW2405" i="2"/>
  <c r="CN2405" i="2"/>
  <c r="CK2405" i="2"/>
  <c r="CI2405" i="2"/>
  <c r="CD2405" i="2"/>
  <c r="CE2405" i="2" s="1"/>
  <c r="CC2405" i="2"/>
  <c r="CA2405" i="2"/>
  <c r="BY2405" i="2"/>
  <c r="BW2405" i="2"/>
  <c r="BV2405" i="2"/>
  <c r="BS2405" i="2"/>
  <c r="BR2405" i="2"/>
  <c r="BP2405" i="2"/>
  <c r="BO2405" i="2"/>
  <c r="BN2405" i="2"/>
  <c r="BM2405" i="2"/>
  <c r="BL2405" i="2"/>
  <c r="BK2405" i="2"/>
  <c r="BJ2405" i="2"/>
  <c r="BI2405" i="2"/>
  <c r="BH2405" i="2"/>
  <c r="BF2405" i="2"/>
  <c r="BD2405" i="2"/>
  <c r="AR2405" i="2"/>
  <c r="BU2405" i="2" s="1"/>
  <c r="AQ2405" i="2"/>
  <c r="AP2405" i="2"/>
  <c r="AA2405" i="2"/>
  <c r="H2405" i="2"/>
  <c r="DA2404" i="2"/>
  <c r="CZ2404" i="2"/>
  <c r="CX2404" i="2"/>
  <c r="CW2404" i="2"/>
  <c r="CN2404" i="2"/>
  <c r="CK2404" i="2"/>
  <c r="CI2404" i="2"/>
  <c r="BY2404" i="2"/>
  <c r="CA2404" i="2" s="1"/>
  <c r="BW2404" i="2"/>
  <c r="BV2404" i="2"/>
  <c r="BS2404" i="2"/>
  <c r="BR2404" i="2"/>
  <c r="BP2404" i="2"/>
  <c r="BN2404" i="2"/>
  <c r="BJ2404" i="2"/>
  <c r="BG2404" i="2"/>
  <c r="BE2404" i="2"/>
  <c r="BF2404" i="2" s="1"/>
  <c r="BD2404" i="2"/>
  <c r="BC2404" i="2"/>
  <c r="BO2404" i="2" s="1"/>
  <c r="AZ2404" i="2"/>
  <c r="AY2404" i="2"/>
  <c r="AX2404" i="2"/>
  <c r="AW2404" i="2"/>
  <c r="AV2404" i="2"/>
  <c r="AU2404" i="2"/>
  <c r="BM2404" i="2" s="1"/>
  <c r="AT2404" i="2"/>
  <c r="CD2404" i="2" s="1"/>
  <c r="CE2404" i="2" s="1"/>
  <c r="AS2404" i="2"/>
  <c r="CC2404" i="2" s="1"/>
  <c r="AR2404" i="2"/>
  <c r="BU2404" i="2" s="1"/>
  <c r="AP2404" i="2"/>
  <c r="AO2404" i="2"/>
  <c r="AN2404" i="2"/>
  <c r="AM2404" i="2"/>
  <c r="AL2404" i="2"/>
  <c r="AK2404" i="2"/>
  <c r="AJ2404" i="2"/>
  <c r="AI2404" i="2"/>
  <c r="Z2404" i="2"/>
  <c r="AA2404" i="2" s="1"/>
  <c r="Y2404" i="2"/>
  <c r="X2404" i="2"/>
  <c r="U2404" i="2"/>
  <c r="T2404" i="2"/>
  <c r="Q2404" i="2"/>
  <c r="P2404" i="2"/>
  <c r="O2404" i="2"/>
  <c r="N2404" i="2"/>
  <c r="M2404" i="2"/>
  <c r="BH2404" i="2" s="1"/>
  <c r="L2404" i="2"/>
  <c r="BK2404" i="2" s="1"/>
  <c r="K2404" i="2"/>
  <c r="J2404" i="2"/>
  <c r="BI2404" i="2" s="1"/>
  <c r="I2404" i="2"/>
  <c r="G2404" i="2"/>
  <c r="F2404" i="2"/>
  <c r="H2404" i="2" s="1"/>
  <c r="CX2403" i="2"/>
  <c r="CW2403" i="2"/>
  <c r="CN2403" i="2"/>
  <c r="CK2403" i="2"/>
  <c r="CI2403" i="2"/>
  <c r="CD2403" i="2"/>
  <c r="CE2403" i="2" s="1"/>
  <c r="CC2403" i="2"/>
  <c r="BY2403" i="2"/>
  <c r="CA2403" i="2" s="1"/>
  <c r="BW2403" i="2"/>
  <c r="BV2403" i="2"/>
  <c r="BU2403" i="2"/>
  <c r="BS2403" i="2"/>
  <c r="BR2403" i="2"/>
  <c r="BP2403" i="2"/>
  <c r="BO2403" i="2"/>
  <c r="BN2403" i="2"/>
  <c r="BM2403" i="2"/>
  <c r="BL2403" i="2"/>
  <c r="BK2403" i="2"/>
  <c r="BJ2403" i="2"/>
  <c r="BI2403" i="2"/>
  <c r="BH2403" i="2"/>
  <c r="BF2403" i="2"/>
  <c r="BD2403" i="2"/>
  <c r="AQ2403" i="2"/>
  <c r="AP2403" i="2"/>
  <c r="AR2403" i="2" s="1"/>
  <c r="AA2403" i="2"/>
  <c r="H2403" i="2"/>
  <c r="CX2402" i="2"/>
  <c r="CW2402" i="2"/>
  <c r="CN2402" i="2"/>
  <c r="CK2402" i="2"/>
  <c r="CI2402" i="2"/>
  <c r="CD2402" i="2"/>
  <c r="CE2402" i="2" s="1"/>
  <c r="CC2402" i="2"/>
  <c r="BY2402" i="2"/>
  <c r="CA2402" i="2" s="1"/>
  <c r="BW2402" i="2"/>
  <c r="BV2402" i="2"/>
  <c r="BS2402" i="2"/>
  <c r="BR2402" i="2"/>
  <c r="BP2402" i="2"/>
  <c r="BO2402" i="2"/>
  <c r="BN2402" i="2"/>
  <c r="BM2402" i="2"/>
  <c r="BL2402" i="2"/>
  <c r="BK2402" i="2"/>
  <c r="BJ2402" i="2"/>
  <c r="BI2402" i="2"/>
  <c r="BH2402" i="2"/>
  <c r="BF2402" i="2"/>
  <c r="BD2402" i="2"/>
  <c r="AQ2402" i="2"/>
  <c r="AP2402" i="2"/>
  <c r="AR2402" i="2" s="1"/>
  <c r="BU2402" i="2" s="1"/>
  <c r="AA2402" i="2"/>
  <c r="H2402" i="2"/>
  <c r="CX2401" i="2"/>
  <c r="CW2401" i="2"/>
  <c r="CN2401" i="2"/>
  <c r="CK2401" i="2"/>
  <c r="CI2401" i="2"/>
  <c r="CD2401" i="2"/>
  <c r="CE2401" i="2" s="1"/>
  <c r="CC2401" i="2"/>
  <c r="BY2401" i="2"/>
  <c r="CA2401" i="2" s="1"/>
  <c r="BW2401" i="2"/>
  <c r="BV2401" i="2"/>
  <c r="BS2401" i="2"/>
  <c r="BR2401" i="2"/>
  <c r="BP2401" i="2"/>
  <c r="BO2401" i="2"/>
  <c r="BN2401" i="2"/>
  <c r="BM2401" i="2"/>
  <c r="BL2401" i="2"/>
  <c r="BK2401" i="2"/>
  <c r="BJ2401" i="2"/>
  <c r="BI2401" i="2"/>
  <c r="BH2401" i="2"/>
  <c r="BF2401" i="2"/>
  <c r="BD2401" i="2"/>
  <c r="AQ2401" i="2"/>
  <c r="AP2401" i="2"/>
  <c r="AR2401" i="2" s="1"/>
  <c r="BU2401" i="2" s="1"/>
  <c r="AA2401" i="2"/>
  <c r="H2401" i="2"/>
  <c r="CX2400" i="2"/>
  <c r="CW2400" i="2"/>
  <c r="CN2400" i="2"/>
  <c r="CK2400" i="2"/>
  <c r="CI2400" i="2"/>
  <c r="CE2400" i="2"/>
  <c r="CD2400" i="2"/>
  <c r="CC2400" i="2"/>
  <c r="CA2400" i="2"/>
  <c r="BY2400" i="2"/>
  <c r="BW2400" i="2"/>
  <c r="BV2400" i="2"/>
  <c r="BS2400" i="2"/>
  <c r="BR2400" i="2"/>
  <c r="BP2400" i="2"/>
  <c r="BO2400" i="2"/>
  <c r="BN2400" i="2"/>
  <c r="BM2400" i="2"/>
  <c r="BL2400" i="2"/>
  <c r="BK2400" i="2"/>
  <c r="BJ2400" i="2"/>
  <c r="BI2400" i="2"/>
  <c r="BH2400" i="2"/>
  <c r="BF2400" i="2"/>
  <c r="BD2400" i="2"/>
  <c r="AQ2400" i="2"/>
  <c r="AP2400" i="2"/>
  <c r="AR2400" i="2" s="1"/>
  <c r="BU2400" i="2" s="1"/>
  <c r="AA2400" i="2"/>
  <c r="H2400" i="2"/>
  <c r="CX2399" i="2"/>
  <c r="CW2399" i="2"/>
  <c r="CN2399" i="2"/>
  <c r="CK2399" i="2"/>
  <c r="CI2399" i="2"/>
  <c r="CD2399" i="2"/>
  <c r="CE2399" i="2" s="1"/>
  <c r="CC2399" i="2"/>
  <c r="BY2399" i="2"/>
  <c r="CA2399" i="2" s="1"/>
  <c r="BW2399" i="2"/>
  <c r="BV2399" i="2"/>
  <c r="BS2399" i="2"/>
  <c r="BR2399" i="2"/>
  <c r="BP2399" i="2"/>
  <c r="BO2399" i="2"/>
  <c r="BN2399" i="2"/>
  <c r="BM2399" i="2"/>
  <c r="BL2399" i="2"/>
  <c r="BK2399" i="2"/>
  <c r="BJ2399" i="2"/>
  <c r="BI2399" i="2"/>
  <c r="BH2399" i="2"/>
  <c r="BF2399" i="2"/>
  <c r="BD2399" i="2"/>
  <c r="AR2399" i="2"/>
  <c r="BU2399" i="2" s="1"/>
  <c r="AQ2399" i="2"/>
  <c r="AP2399" i="2"/>
  <c r="AA2399" i="2"/>
  <c r="H2399" i="2"/>
  <c r="CX2398" i="2"/>
  <c r="CW2398" i="2"/>
  <c r="CN2398" i="2"/>
  <c r="CK2398" i="2"/>
  <c r="CI2398" i="2"/>
  <c r="CD2398" i="2"/>
  <c r="CE2398" i="2" s="1"/>
  <c r="CC2398" i="2"/>
  <c r="BY2398" i="2"/>
  <c r="CA2398" i="2" s="1"/>
  <c r="BW2398" i="2"/>
  <c r="BV2398" i="2"/>
  <c r="BS2398" i="2"/>
  <c r="BR2398" i="2"/>
  <c r="BP2398" i="2"/>
  <c r="BO2398" i="2"/>
  <c r="BN2398" i="2"/>
  <c r="BM2398" i="2"/>
  <c r="BL2398" i="2"/>
  <c r="BK2398" i="2"/>
  <c r="BJ2398" i="2"/>
  <c r="BI2398" i="2"/>
  <c r="BH2398" i="2"/>
  <c r="BF2398" i="2"/>
  <c r="BD2398" i="2"/>
  <c r="AQ2398" i="2"/>
  <c r="AP2398" i="2"/>
  <c r="AR2398" i="2" s="1"/>
  <c r="BU2398" i="2" s="1"/>
  <c r="AA2398" i="2"/>
  <c r="H2398" i="2"/>
  <c r="CX2397" i="2"/>
  <c r="CW2397" i="2"/>
  <c r="CN2397" i="2"/>
  <c r="CK2397" i="2"/>
  <c r="CI2397" i="2"/>
  <c r="CE2397" i="2"/>
  <c r="CD2397" i="2"/>
  <c r="CC2397" i="2"/>
  <c r="BY2397" i="2"/>
  <c r="CA2397" i="2" s="1"/>
  <c r="BW2397" i="2"/>
  <c r="BV2397" i="2"/>
  <c r="BS2397" i="2"/>
  <c r="BR2397" i="2"/>
  <c r="BP2397" i="2"/>
  <c r="BO2397" i="2"/>
  <c r="BN2397" i="2"/>
  <c r="BM2397" i="2"/>
  <c r="BL2397" i="2"/>
  <c r="BK2397" i="2"/>
  <c r="BJ2397" i="2"/>
  <c r="BI2397" i="2"/>
  <c r="BH2397" i="2"/>
  <c r="BF2397" i="2"/>
  <c r="BD2397" i="2"/>
  <c r="AQ2397" i="2"/>
  <c r="AP2397" i="2"/>
  <c r="AR2397" i="2" s="1"/>
  <c r="BU2397" i="2" s="1"/>
  <c r="AA2397" i="2"/>
  <c r="H2397" i="2"/>
  <c r="DA2396" i="2"/>
  <c r="CZ2396" i="2"/>
  <c r="CX2396" i="2"/>
  <c r="CW2396" i="2"/>
  <c r="CK2396" i="2"/>
  <c r="CI2396" i="2"/>
  <c r="BY2396" i="2"/>
  <c r="CA2396" i="2" s="1"/>
  <c r="BW2396" i="2"/>
  <c r="BV2396" i="2"/>
  <c r="BS2396" i="2"/>
  <c r="BR2396" i="2"/>
  <c r="BP2396" i="2"/>
  <c r="BO2396" i="2"/>
  <c r="BN2396" i="2"/>
  <c r="BL2396" i="2"/>
  <c r="BK2396" i="2"/>
  <c r="BI2396" i="2"/>
  <c r="BG2396" i="2"/>
  <c r="BF2396" i="2"/>
  <c r="BE2396" i="2"/>
  <c r="BD2396" i="2"/>
  <c r="BC2396" i="2"/>
  <c r="AZ2396" i="2"/>
  <c r="AY2396" i="2"/>
  <c r="AX2396" i="2"/>
  <c r="AW2396" i="2"/>
  <c r="AV2396" i="2"/>
  <c r="AU2396" i="2"/>
  <c r="BM2396" i="2" s="1"/>
  <c r="AT2396" i="2"/>
  <c r="CD2396" i="2" s="1"/>
  <c r="AS2396" i="2"/>
  <c r="CC2396" i="2" s="1"/>
  <c r="AP2396" i="2"/>
  <c r="AR2396" i="2" s="1"/>
  <c r="BU2396" i="2" s="1"/>
  <c r="AO2396" i="2"/>
  <c r="AN2396" i="2"/>
  <c r="AM2396" i="2"/>
  <c r="AL2396" i="2"/>
  <c r="AK2396" i="2"/>
  <c r="AJ2396" i="2"/>
  <c r="AI2396" i="2"/>
  <c r="Z2396" i="2"/>
  <c r="CN2396" i="2" s="1"/>
  <c r="Y2396" i="2"/>
  <c r="X2396" i="2"/>
  <c r="U2396" i="2"/>
  <c r="T2396" i="2"/>
  <c r="Q2396" i="2"/>
  <c r="P2396" i="2"/>
  <c r="O2396" i="2"/>
  <c r="N2396" i="2"/>
  <c r="M2396" i="2"/>
  <c r="BH2396" i="2" s="1"/>
  <c r="L2396" i="2"/>
  <c r="K2396" i="2"/>
  <c r="BJ2396" i="2" s="1"/>
  <c r="J2396" i="2"/>
  <c r="I2396" i="2"/>
  <c r="G2396" i="2"/>
  <c r="F2396" i="2"/>
  <c r="H2396" i="2" s="1"/>
  <c r="CX2395" i="2"/>
  <c r="CW2395" i="2"/>
  <c r="CN2395" i="2"/>
  <c r="CK2395" i="2"/>
  <c r="CI2395" i="2"/>
  <c r="CD2395" i="2"/>
  <c r="CE2395" i="2" s="1"/>
  <c r="CC2395" i="2"/>
  <c r="CA2395" i="2"/>
  <c r="BY2395" i="2"/>
  <c r="BW2395" i="2"/>
  <c r="BV2395" i="2"/>
  <c r="BS2395" i="2"/>
  <c r="BR2395" i="2"/>
  <c r="BP2395" i="2"/>
  <c r="BO2395" i="2"/>
  <c r="BN2395" i="2"/>
  <c r="BM2395" i="2"/>
  <c r="BL2395" i="2"/>
  <c r="BK2395" i="2"/>
  <c r="BJ2395" i="2"/>
  <c r="BI2395" i="2"/>
  <c r="BH2395" i="2"/>
  <c r="BF2395" i="2"/>
  <c r="BD2395" i="2"/>
  <c r="AQ2395" i="2"/>
  <c r="AP2395" i="2"/>
  <c r="AR2395" i="2" s="1"/>
  <c r="BU2395" i="2" s="1"/>
  <c r="AA2395" i="2"/>
  <c r="H2395" i="2"/>
  <c r="CX2394" i="2"/>
  <c r="CW2394" i="2"/>
  <c r="CN2394" i="2"/>
  <c r="CK2394" i="2"/>
  <c r="CI2394" i="2"/>
  <c r="CD2394" i="2"/>
  <c r="CE2394" i="2" s="1"/>
  <c r="CC2394" i="2"/>
  <c r="BY2394" i="2"/>
  <c r="CA2394" i="2" s="1"/>
  <c r="BW2394" i="2"/>
  <c r="BV2394" i="2"/>
  <c r="BS2394" i="2"/>
  <c r="BR2394" i="2"/>
  <c r="BP2394" i="2"/>
  <c r="BO2394" i="2"/>
  <c r="BN2394" i="2"/>
  <c r="BM2394" i="2"/>
  <c r="BL2394" i="2"/>
  <c r="BK2394" i="2"/>
  <c r="BJ2394" i="2"/>
  <c r="BI2394" i="2"/>
  <c r="BH2394" i="2"/>
  <c r="BF2394" i="2"/>
  <c r="BD2394" i="2"/>
  <c r="AQ2394" i="2"/>
  <c r="AP2394" i="2"/>
  <c r="AR2394" i="2" s="1"/>
  <c r="BU2394" i="2" s="1"/>
  <c r="AA2394" i="2"/>
  <c r="H2394" i="2"/>
  <c r="CX2393" i="2"/>
  <c r="CW2393" i="2"/>
  <c r="CN2393" i="2"/>
  <c r="CK2393" i="2"/>
  <c r="CI2393" i="2"/>
  <c r="CE2393" i="2"/>
  <c r="CD2393" i="2"/>
  <c r="CC2393" i="2"/>
  <c r="BY2393" i="2"/>
  <c r="CA2393" i="2" s="1"/>
  <c r="BW2393" i="2"/>
  <c r="BV2393" i="2"/>
  <c r="BS2393" i="2"/>
  <c r="BR2393" i="2"/>
  <c r="BP2393" i="2"/>
  <c r="BO2393" i="2"/>
  <c r="BN2393" i="2"/>
  <c r="BM2393" i="2"/>
  <c r="BL2393" i="2"/>
  <c r="BK2393" i="2"/>
  <c r="BJ2393" i="2"/>
  <c r="BI2393" i="2"/>
  <c r="BH2393" i="2"/>
  <c r="BF2393" i="2"/>
  <c r="BD2393" i="2"/>
  <c r="AQ2393" i="2"/>
  <c r="AP2393" i="2"/>
  <c r="AR2393" i="2" s="1"/>
  <c r="BU2393" i="2" s="1"/>
  <c r="AA2393" i="2"/>
  <c r="H2393" i="2"/>
  <c r="CX2392" i="2"/>
  <c r="CW2392" i="2"/>
  <c r="CN2392" i="2"/>
  <c r="CK2392" i="2"/>
  <c r="CI2392" i="2"/>
  <c r="CD2392" i="2"/>
  <c r="CE2392" i="2" s="1"/>
  <c r="CC2392" i="2"/>
  <c r="BY2392" i="2"/>
  <c r="CA2392" i="2" s="1"/>
  <c r="BW2392" i="2"/>
  <c r="BV2392" i="2"/>
  <c r="BS2392" i="2"/>
  <c r="BR2392" i="2"/>
  <c r="BP2392" i="2"/>
  <c r="BO2392" i="2"/>
  <c r="BN2392" i="2"/>
  <c r="BM2392" i="2"/>
  <c r="BL2392" i="2"/>
  <c r="BK2392" i="2"/>
  <c r="BJ2392" i="2"/>
  <c r="BI2392" i="2"/>
  <c r="BH2392" i="2"/>
  <c r="BF2392" i="2"/>
  <c r="BD2392" i="2"/>
  <c r="AQ2392" i="2"/>
  <c r="AP2392" i="2"/>
  <c r="AR2392" i="2" s="1"/>
  <c r="BU2392" i="2" s="1"/>
  <c r="AA2392" i="2"/>
  <c r="H2392" i="2"/>
  <c r="CX2391" i="2"/>
  <c r="CW2391" i="2"/>
  <c r="CN2391" i="2"/>
  <c r="CK2391" i="2"/>
  <c r="CI2391" i="2"/>
  <c r="CD2391" i="2"/>
  <c r="CE2391" i="2" s="1"/>
  <c r="CC2391" i="2"/>
  <c r="BY2391" i="2"/>
  <c r="CA2391" i="2" s="1"/>
  <c r="BW2391" i="2"/>
  <c r="BV2391" i="2"/>
  <c r="BS2391" i="2"/>
  <c r="BR2391" i="2"/>
  <c r="BP2391" i="2"/>
  <c r="BO2391" i="2"/>
  <c r="BN2391" i="2"/>
  <c r="BM2391" i="2"/>
  <c r="BL2391" i="2"/>
  <c r="BK2391" i="2"/>
  <c r="BJ2391" i="2"/>
  <c r="BI2391" i="2"/>
  <c r="BH2391" i="2"/>
  <c r="BF2391" i="2"/>
  <c r="BD2391" i="2"/>
  <c r="AQ2391" i="2"/>
  <c r="AP2391" i="2"/>
  <c r="AR2391" i="2" s="1"/>
  <c r="BU2391" i="2" s="1"/>
  <c r="AA2391" i="2"/>
  <c r="H2391" i="2"/>
  <c r="CX2390" i="2"/>
  <c r="CW2390" i="2"/>
  <c r="CN2390" i="2"/>
  <c r="CK2390" i="2"/>
  <c r="CI2390" i="2"/>
  <c r="CD2390" i="2"/>
  <c r="CC2390" i="2"/>
  <c r="BY2390" i="2"/>
  <c r="CA2390" i="2" s="1"/>
  <c r="BW2390" i="2"/>
  <c r="BV2390" i="2"/>
  <c r="BS2390" i="2"/>
  <c r="BR2390" i="2"/>
  <c r="BP2390" i="2"/>
  <c r="BO2390" i="2"/>
  <c r="BN2390" i="2"/>
  <c r="BM2390" i="2"/>
  <c r="BL2390" i="2"/>
  <c r="BK2390" i="2"/>
  <c r="BJ2390" i="2"/>
  <c r="BI2390" i="2"/>
  <c r="BH2390" i="2"/>
  <c r="BF2390" i="2"/>
  <c r="BD2390" i="2"/>
  <c r="AR2390" i="2"/>
  <c r="BU2390" i="2" s="1"/>
  <c r="AQ2390" i="2"/>
  <c r="AP2390" i="2"/>
  <c r="AA2390" i="2"/>
  <c r="H2390" i="2"/>
  <c r="CX2389" i="2"/>
  <c r="CW2389" i="2"/>
  <c r="CN2389" i="2"/>
  <c r="CK2389" i="2"/>
  <c r="CI2389" i="2"/>
  <c r="CD2389" i="2"/>
  <c r="CE2389" i="2" s="1"/>
  <c r="CC2389" i="2"/>
  <c r="BY2389" i="2"/>
  <c r="CA2389" i="2" s="1"/>
  <c r="BW2389" i="2"/>
  <c r="BV2389" i="2"/>
  <c r="BS2389" i="2"/>
  <c r="BR2389" i="2"/>
  <c r="BP2389" i="2"/>
  <c r="BO2389" i="2"/>
  <c r="BN2389" i="2"/>
  <c r="BM2389" i="2"/>
  <c r="BL2389" i="2"/>
  <c r="BK2389" i="2"/>
  <c r="BJ2389" i="2"/>
  <c r="BI2389" i="2"/>
  <c r="BH2389" i="2"/>
  <c r="BF2389" i="2"/>
  <c r="BD2389" i="2"/>
  <c r="AQ2389" i="2"/>
  <c r="AP2389" i="2"/>
  <c r="AR2389" i="2" s="1"/>
  <c r="BU2389" i="2" s="1"/>
  <c r="AA2389" i="2"/>
  <c r="H2389" i="2"/>
  <c r="CX2388" i="2"/>
  <c r="CW2388" i="2"/>
  <c r="CN2388" i="2"/>
  <c r="CK2388" i="2"/>
  <c r="CI2388" i="2"/>
  <c r="CD2388" i="2"/>
  <c r="CC2388" i="2"/>
  <c r="BY2388" i="2"/>
  <c r="CA2388" i="2" s="1"/>
  <c r="BW2388" i="2"/>
  <c r="BV2388" i="2"/>
  <c r="BS2388" i="2"/>
  <c r="BR2388" i="2"/>
  <c r="BP2388" i="2"/>
  <c r="BO2388" i="2"/>
  <c r="BN2388" i="2"/>
  <c r="BM2388" i="2"/>
  <c r="BL2388" i="2"/>
  <c r="BK2388" i="2"/>
  <c r="BJ2388" i="2"/>
  <c r="BI2388" i="2"/>
  <c r="BH2388" i="2"/>
  <c r="BF2388" i="2"/>
  <c r="BD2388" i="2"/>
  <c r="AQ2388" i="2"/>
  <c r="AP2388" i="2"/>
  <c r="AR2388" i="2" s="1"/>
  <c r="BU2388" i="2" s="1"/>
  <c r="AA2388" i="2"/>
  <c r="H2388" i="2"/>
  <c r="CX2387" i="2"/>
  <c r="CW2387" i="2"/>
  <c r="CN2387" i="2"/>
  <c r="CK2387" i="2"/>
  <c r="CI2387" i="2"/>
  <c r="CD2387" i="2"/>
  <c r="CC2387" i="2"/>
  <c r="BY2387" i="2"/>
  <c r="CA2387" i="2" s="1"/>
  <c r="BW2387" i="2"/>
  <c r="BV2387" i="2"/>
  <c r="BS2387" i="2"/>
  <c r="BR2387" i="2"/>
  <c r="BP2387" i="2"/>
  <c r="BO2387" i="2"/>
  <c r="BN2387" i="2"/>
  <c r="BM2387" i="2"/>
  <c r="BL2387" i="2"/>
  <c r="BK2387" i="2"/>
  <c r="BJ2387" i="2"/>
  <c r="BI2387" i="2"/>
  <c r="BH2387" i="2"/>
  <c r="BF2387" i="2"/>
  <c r="BD2387" i="2"/>
  <c r="AQ2387" i="2"/>
  <c r="AP2387" i="2"/>
  <c r="AR2387" i="2" s="1"/>
  <c r="BU2387" i="2" s="1"/>
  <c r="AA2387" i="2"/>
  <c r="H2387" i="2"/>
  <c r="CX2386" i="2"/>
  <c r="CW2386" i="2"/>
  <c r="CN2386" i="2"/>
  <c r="CK2386" i="2"/>
  <c r="CI2386" i="2"/>
  <c r="CD2386" i="2"/>
  <c r="CE2386" i="2" s="1"/>
  <c r="CC2386" i="2"/>
  <c r="BY2386" i="2"/>
  <c r="CA2386" i="2" s="1"/>
  <c r="BW2386" i="2"/>
  <c r="BV2386" i="2"/>
  <c r="BS2386" i="2"/>
  <c r="BR2386" i="2"/>
  <c r="BP2386" i="2"/>
  <c r="BO2386" i="2"/>
  <c r="BN2386" i="2"/>
  <c r="BM2386" i="2"/>
  <c r="BL2386" i="2"/>
  <c r="BK2386" i="2"/>
  <c r="BJ2386" i="2"/>
  <c r="BI2386" i="2"/>
  <c r="BH2386" i="2"/>
  <c r="BF2386" i="2"/>
  <c r="BD2386" i="2"/>
  <c r="AQ2386" i="2"/>
  <c r="AP2386" i="2"/>
  <c r="AR2386" i="2" s="1"/>
  <c r="BU2386" i="2" s="1"/>
  <c r="AA2386" i="2"/>
  <c r="H2386" i="2"/>
  <c r="CX2385" i="2"/>
  <c r="CW2385" i="2"/>
  <c r="CN2385" i="2"/>
  <c r="CK2385" i="2"/>
  <c r="CI2385" i="2"/>
  <c r="CD2385" i="2"/>
  <c r="CC2385" i="2"/>
  <c r="CA2385" i="2"/>
  <c r="BY2385" i="2"/>
  <c r="BW2385" i="2"/>
  <c r="BV2385" i="2"/>
  <c r="BS2385" i="2"/>
  <c r="BR2385" i="2"/>
  <c r="BP2385" i="2"/>
  <c r="BO2385" i="2"/>
  <c r="BN2385" i="2"/>
  <c r="BM2385" i="2"/>
  <c r="BL2385" i="2"/>
  <c r="BK2385" i="2"/>
  <c r="BJ2385" i="2"/>
  <c r="BI2385" i="2"/>
  <c r="BH2385" i="2"/>
  <c r="BF2385" i="2"/>
  <c r="BD2385" i="2"/>
  <c r="AQ2385" i="2"/>
  <c r="AP2385" i="2"/>
  <c r="AR2385" i="2" s="1"/>
  <c r="BU2385" i="2" s="1"/>
  <c r="AA2385" i="2"/>
  <c r="H2385" i="2"/>
  <c r="CX2384" i="2"/>
  <c r="CW2384" i="2"/>
  <c r="CN2384" i="2"/>
  <c r="CK2384" i="2"/>
  <c r="CI2384" i="2"/>
  <c r="CD2384" i="2"/>
  <c r="CE2384" i="2" s="1"/>
  <c r="CC2384" i="2"/>
  <c r="BY2384" i="2"/>
  <c r="CA2384" i="2" s="1"/>
  <c r="BW2384" i="2"/>
  <c r="BV2384" i="2"/>
  <c r="BS2384" i="2"/>
  <c r="BR2384" i="2"/>
  <c r="BO2384" i="2"/>
  <c r="BN2384" i="2"/>
  <c r="BM2384" i="2"/>
  <c r="BL2384" i="2"/>
  <c r="BK2384" i="2"/>
  <c r="BJ2384" i="2"/>
  <c r="BI2384" i="2"/>
  <c r="BH2384" i="2"/>
  <c r="BF2384" i="2"/>
  <c r="BD2384" i="2"/>
  <c r="AQ2384" i="2"/>
  <c r="AP2384" i="2"/>
  <c r="AR2384" i="2" s="1"/>
  <c r="BU2384" i="2" s="1"/>
  <c r="AA2384" i="2"/>
  <c r="H2384" i="2"/>
  <c r="CX2383" i="2"/>
  <c r="CW2383" i="2"/>
  <c r="CN2383" i="2"/>
  <c r="CK2383" i="2"/>
  <c r="CI2383" i="2"/>
  <c r="CD2383" i="2"/>
  <c r="CC2383" i="2"/>
  <c r="BY2383" i="2"/>
  <c r="CA2383" i="2" s="1"/>
  <c r="BW2383" i="2"/>
  <c r="BV2383" i="2"/>
  <c r="BS2383" i="2"/>
  <c r="BR2383" i="2"/>
  <c r="BP2383" i="2"/>
  <c r="BO2383" i="2"/>
  <c r="BN2383" i="2"/>
  <c r="BM2383" i="2"/>
  <c r="BL2383" i="2"/>
  <c r="BK2383" i="2"/>
  <c r="BJ2383" i="2"/>
  <c r="BI2383" i="2"/>
  <c r="BH2383" i="2"/>
  <c r="BF2383" i="2"/>
  <c r="BD2383" i="2"/>
  <c r="AQ2383" i="2"/>
  <c r="AP2383" i="2"/>
  <c r="AR2383" i="2" s="1"/>
  <c r="BU2383" i="2" s="1"/>
  <c r="AA2383" i="2"/>
  <c r="H2383" i="2"/>
  <c r="CX2382" i="2"/>
  <c r="CW2382" i="2"/>
  <c r="CN2382" i="2"/>
  <c r="CK2382" i="2"/>
  <c r="CI2382" i="2"/>
  <c r="CD2382" i="2"/>
  <c r="CE2382" i="2" s="1"/>
  <c r="CC2382" i="2"/>
  <c r="BY2382" i="2"/>
  <c r="CA2382" i="2" s="1"/>
  <c r="BW2382" i="2"/>
  <c r="BV2382" i="2"/>
  <c r="BS2382" i="2"/>
  <c r="BR2382" i="2"/>
  <c r="BP2382" i="2"/>
  <c r="BO2382" i="2"/>
  <c r="BN2382" i="2"/>
  <c r="BM2382" i="2"/>
  <c r="BL2382" i="2"/>
  <c r="BK2382" i="2"/>
  <c r="BJ2382" i="2"/>
  <c r="BI2382" i="2"/>
  <c r="BH2382" i="2"/>
  <c r="BF2382" i="2"/>
  <c r="BD2382" i="2"/>
  <c r="AQ2382" i="2"/>
  <c r="AP2382" i="2"/>
  <c r="AR2382" i="2" s="1"/>
  <c r="BU2382" i="2" s="1"/>
  <c r="AA2382" i="2"/>
  <c r="H2382" i="2"/>
  <c r="CX2381" i="2"/>
  <c r="CW2381" i="2"/>
  <c r="CN2381" i="2"/>
  <c r="CK2381" i="2"/>
  <c r="CI2381" i="2"/>
  <c r="CD2381" i="2"/>
  <c r="CE2381" i="2" s="1"/>
  <c r="CC2381" i="2"/>
  <c r="BY2381" i="2"/>
  <c r="CA2381" i="2" s="1"/>
  <c r="BW2381" i="2"/>
  <c r="BV2381" i="2"/>
  <c r="BS2381" i="2"/>
  <c r="BR2381" i="2"/>
  <c r="BP2381" i="2"/>
  <c r="BO2381" i="2"/>
  <c r="BN2381" i="2"/>
  <c r="BM2381" i="2"/>
  <c r="BL2381" i="2"/>
  <c r="BK2381" i="2"/>
  <c r="BJ2381" i="2"/>
  <c r="BI2381" i="2"/>
  <c r="BH2381" i="2"/>
  <c r="BF2381" i="2"/>
  <c r="BD2381" i="2"/>
  <c r="AQ2381" i="2"/>
  <c r="AP2381" i="2"/>
  <c r="AR2381" i="2" s="1"/>
  <c r="BU2381" i="2" s="1"/>
  <c r="AA2381" i="2"/>
  <c r="H2381" i="2"/>
  <c r="CX2380" i="2"/>
  <c r="CW2380" i="2"/>
  <c r="CN2380" i="2"/>
  <c r="CK2380" i="2"/>
  <c r="CI2380" i="2"/>
  <c r="CD2380" i="2"/>
  <c r="CC2380" i="2"/>
  <c r="BY2380" i="2"/>
  <c r="CA2380" i="2" s="1"/>
  <c r="BW2380" i="2"/>
  <c r="BV2380" i="2"/>
  <c r="BS2380" i="2"/>
  <c r="BR2380" i="2"/>
  <c r="BP2380" i="2"/>
  <c r="BO2380" i="2"/>
  <c r="BN2380" i="2"/>
  <c r="BM2380" i="2"/>
  <c r="BL2380" i="2"/>
  <c r="BK2380" i="2"/>
  <c r="BJ2380" i="2"/>
  <c r="BI2380" i="2"/>
  <c r="BH2380" i="2"/>
  <c r="BF2380" i="2"/>
  <c r="BD2380" i="2"/>
  <c r="AQ2380" i="2"/>
  <c r="AP2380" i="2"/>
  <c r="AR2380" i="2" s="1"/>
  <c r="BU2380" i="2" s="1"/>
  <c r="AA2380" i="2"/>
  <c r="H2380" i="2"/>
  <c r="CX2379" i="2"/>
  <c r="CW2379" i="2"/>
  <c r="CN2379" i="2"/>
  <c r="CK2379" i="2"/>
  <c r="CI2379" i="2"/>
  <c r="CD2379" i="2"/>
  <c r="CC2379" i="2"/>
  <c r="BY2379" i="2"/>
  <c r="CA2379" i="2" s="1"/>
  <c r="BW2379" i="2"/>
  <c r="BV2379" i="2"/>
  <c r="BS2379" i="2"/>
  <c r="BR2379" i="2"/>
  <c r="BP2379" i="2"/>
  <c r="BO2379" i="2"/>
  <c r="BN2379" i="2"/>
  <c r="BM2379" i="2"/>
  <c r="BL2379" i="2"/>
  <c r="BK2379" i="2"/>
  <c r="BJ2379" i="2"/>
  <c r="BI2379" i="2"/>
  <c r="BH2379" i="2"/>
  <c r="BF2379" i="2"/>
  <c r="BD2379" i="2"/>
  <c r="AQ2379" i="2"/>
  <c r="AP2379" i="2"/>
  <c r="AR2379" i="2" s="1"/>
  <c r="BU2379" i="2" s="1"/>
  <c r="AA2379" i="2"/>
  <c r="H2379" i="2"/>
  <c r="DA2378" i="2"/>
  <c r="CZ2378" i="2"/>
  <c r="CX2378" i="2"/>
  <c r="CW2378" i="2"/>
  <c r="CK2378" i="2"/>
  <c r="CI2378" i="2"/>
  <c r="CC2378" i="2"/>
  <c r="BY2378" i="2"/>
  <c r="CA2378" i="2" s="1"/>
  <c r="BW2378" i="2"/>
  <c r="BV2378" i="2"/>
  <c r="BS2378" i="2"/>
  <c r="BR2378" i="2"/>
  <c r="BP2378" i="2"/>
  <c r="BO2378" i="2"/>
  <c r="BN2378" i="2"/>
  <c r="BK2378" i="2"/>
  <c r="BI2378" i="2"/>
  <c r="BG2378" i="2"/>
  <c r="BF2378" i="2"/>
  <c r="BE2378" i="2"/>
  <c r="BC2378" i="2"/>
  <c r="AZ2378" i="2"/>
  <c r="AY2378" i="2"/>
  <c r="AX2378" i="2"/>
  <c r="AW2378" i="2"/>
  <c r="BD2378" i="2" s="1"/>
  <c r="AV2378" i="2"/>
  <c r="AU2378" i="2"/>
  <c r="BM2378" i="2" s="1"/>
  <c r="AT2378" i="2"/>
  <c r="CD2378" i="2" s="1"/>
  <c r="AS2378" i="2"/>
  <c r="AP2378" i="2"/>
  <c r="AR2378" i="2" s="1"/>
  <c r="BU2378" i="2" s="1"/>
  <c r="AO2378" i="2"/>
  <c r="AN2378" i="2"/>
  <c r="AM2378" i="2"/>
  <c r="AL2378" i="2"/>
  <c r="AK2378" i="2"/>
  <c r="AJ2378" i="2"/>
  <c r="AI2378" i="2"/>
  <c r="Z2378" i="2"/>
  <c r="Y2378" i="2"/>
  <c r="X2378" i="2"/>
  <c r="U2378" i="2"/>
  <c r="T2378" i="2"/>
  <c r="Q2378" i="2"/>
  <c r="P2378" i="2"/>
  <c r="O2378" i="2"/>
  <c r="N2378" i="2"/>
  <c r="BL2378" i="2" s="1"/>
  <c r="M2378" i="2"/>
  <c r="BH2378" i="2" s="1"/>
  <c r="L2378" i="2"/>
  <c r="K2378" i="2"/>
  <c r="BJ2378" i="2" s="1"/>
  <c r="J2378" i="2"/>
  <c r="I2378" i="2"/>
  <c r="G2378" i="2"/>
  <c r="F2378" i="2"/>
  <c r="H2378" i="2" s="1"/>
  <c r="CX2377" i="2"/>
  <c r="CW2377" i="2"/>
  <c r="CN2377" i="2"/>
  <c r="CK2377" i="2"/>
  <c r="CI2377" i="2"/>
  <c r="CD2377" i="2"/>
  <c r="CE2377" i="2" s="1"/>
  <c r="CC2377" i="2"/>
  <c r="BY2377" i="2"/>
  <c r="CA2377" i="2" s="1"/>
  <c r="BW2377" i="2"/>
  <c r="BV2377" i="2"/>
  <c r="BS2377" i="2"/>
  <c r="BR2377" i="2"/>
  <c r="BP2377" i="2"/>
  <c r="BO2377" i="2"/>
  <c r="BN2377" i="2"/>
  <c r="BM2377" i="2"/>
  <c r="BL2377" i="2"/>
  <c r="BK2377" i="2"/>
  <c r="BJ2377" i="2"/>
  <c r="BI2377" i="2"/>
  <c r="BH2377" i="2"/>
  <c r="BF2377" i="2"/>
  <c r="BD2377" i="2"/>
  <c r="AQ2377" i="2"/>
  <c r="AP2377" i="2"/>
  <c r="AR2377" i="2" s="1"/>
  <c r="BU2377" i="2" s="1"/>
  <c r="AA2377" i="2"/>
  <c r="H2377" i="2"/>
  <c r="CX2376" i="2"/>
  <c r="CW2376" i="2"/>
  <c r="CN2376" i="2"/>
  <c r="CK2376" i="2"/>
  <c r="CI2376" i="2"/>
  <c r="CD2376" i="2"/>
  <c r="CC2376" i="2"/>
  <c r="BY2376" i="2"/>
  <c r="CA2376" i="2" s="1"/>
  <c r="BW2376" i="2"/>
  <c r="BV2376" i="2"/>
  <c r="BS2376" i="2"/>
  <c r="BR2376" i="2"/>
  <c r="BP2376" i="2"/>
  <c r="BO2376" i="2"/>
  <c r="BN2376" i="2"/>
  <c r="BM2376" i="2"/>
  <c r="BL2376" i="2"/>
  <c r="BK2376" i="2"/>
  <c r="BJ2376" i="2"/>
  <c r="BI2376" i="2"/>
  <c r="BH2376" i="2"/>
  <c r="BF2376" i="2"/>
  <c r="BD2376" i="2"/>
  <c r="AQ2376" i="2"/>
  <c r="AP2376" i="2"/>
  <c r="AR2376" i="2" s="1"/>
  <c r="BU2376" i="2" s="1"/>
  <c r="AA2376" i="2"/>
  <c r="H2376" i="2"/>
  <c r="CX2375" i="2"/>
  <c r="CW2375" i="2"/>
  <c r="CN2375" i="2"/>
  <c r="CK2375" i="2"/>
  <c r="CI2375" i="2"/>
  <c r="CD2375" i="2"/>
  <c r="CC2375" i="2"/>
  <c r="BY2375" i="2"/>
  <c r="CA2375" i="2" s="1"/>
  <c r="BW2375" i="2"/>
  <c r="BV2375" i="2"/>
  <c r="BS2375" i="2"/>
  <c r="BR2375" i="2"/>
  <c r="BO2375" i="2"/>
  <c r="BN2375" i="2"/>
  <c r="BM2375" i="2"/>
  <c r="BL2375" i="2"/>
  <c r="BK2375" i="2"/>
  <c r="BJ2375" i="2"/>
  <c r="BI2375" i="2"/>
  <c r="BP2375" i="2" s="1"/>
  <c r="BH2375" i="2"/>
  <c r="BF2375" i="2"/>
  <c r="BD2375" i="2"/>
  <c r="AR2375" i="2"/>
  <c r="BU2375" i="2" s="1"/>
  <c r="AQ2375" i="2"/>
  <c r="AP2375" i="2"/>
  <c r="AA2375" i="2"/>
  <c r="H2375" i="2"/>
  <c r="CX2374" i="2"/>
  <c r="CW2374" i="2"/>
  <c r="CN2374" i="2"/>
  <c r="CK2374" i="2"/>
  <c r="CI2374" i="2"/>
  <c r="CD2374" i="2"/>
  <c r="CE2374" i="2" s="1"/>
  <c r="CC2374" i="2"/>
  <c r="BY2374" i="2"/>
  <c r="CA2374" i="2" s="1"/>
  <c r="BW2374" i="2"/>
  <c r="BV2374" i="2"/>
  <c r="BS2374" i="2"/>
  <c r="BR2374" i="2"/>
  <c r="BP2374" i="2"/>
  <c r="BO2374" i="2"/>
  <c r="BN2374" i="2"/>
  <c r="BM2374" i="2"/>
  <c r="BL2374" i="2"/>
  <c r="BK2374" i="2"/>
  <c r="BJ2374" i="2"/>
  <c r="BI2374" i="2"/>
  <c r="BH2374" i="2"/>
  <c r="BF2374" i="2"/>
  <c r="BD2374" i="2"/>
  <c r="AQ2374" i="2"/>
  <c r="AP2374" i="2"/>
  <c r="AR2374" i="2" s="1"/>
  <c r="BU2374" i="2" s="1"/>
  <c r="AA2374" i="2"/>
  <c r="H2374" i="2"/>
  <c r="CX2373" i="2"/>
  <c r="CW2373" i="2"/>
  <c r="CN2373" i="2"/>
  <c r="CK2373" i="2"/>
  <c r="CI2373" i="2"/>
  <c r="CD2373" i="2"/>
  <c r="CE2373" i="2" s="1"/>
  <c r="CC2373" i="2"/>
  <c r="BY2373" i="2"/>
  <c r="CA2373" i="2" s="1"/>
  <c r="BW2373" i="2"/>
  <c r="BV2373" i="2"/>
  <c r="BS2373" i="2"/>
  <c r="BR2373" i="2"/>
  <c r="BP2373" i="2"/>
  <c r="BO2373" i="2"/>
  <c r="BN2373" i="2"/>
  <c r="BM2373" i="2"/>
  <c r="BL2373" i="2"/>
  <c r="BK2373" i="2"/>
  <c r="BJ2373" i="2"/>
  <c r="BI2373" i="2"/>
  <c r="BH2373" i="2"/>
  <c r="BF2373" i="2"/>
  <c r="BD2373" i="2"/>
  <c r="AQ2373" i="2"/>
  <c r="AP2373" i="2"/>
  <c r="AR2373" i="2" s="1"/>
  <c r="BU2373" i="2" s="1"/>
  <c r="AA2373" i="2"/>
  <c r="H2373" i="2"/>
  <c r="CX2372" i="2"/>
  <c r="CW2372" i="2"/>
  <c r="CN2372" i="2"/>
  <c r="CK2372" i="2"/>
  <c r="CI2372" i="2"/>
  <c r="CE2372" i="2"/>
  <c r="CD2372" i="2"/>
  <c r="CC2372" i="2"/>
  <c r="BY2372" i="2"/>
  <c r="CA2372" i="2" s="1"/>
  <c r="BW2372" i="2"/>
  <c r="BV2372" i="2"/>
  <c r="BS2372" i="2"/>
  <c r="BR2372" i="2"/>
  <c r="BP2372" i="2"/>
  <c r="BO2372" i="2"/>
  <c r="BN2372" i="2"/>
  <c r="BM2372" i="2"/>
  <c r="BL2372" i="2"/>
  <c r="BK2372" i="2"/>
  <c r="BJ2372" i="2"/>
  <c r="BI2372" i="2"/>
  <c r="BH2372" i="2"/>
  <c r="BF2372" i="2"/>
  <c r="BD2372" i="2"/>
  <c r="AQ2372" i="2"/>
  <c r="AP2372" i="2"/>
  <c r="AR2372" i="2" s="1"/>
  <c r="BU2372" i="2" s="1"/>
  <c r="AA2372" i="2"/>
  <c r="H2372" i="2"/>
  <c r="CX2371" i="2"/>
  <c r="CW2371" i="2"/>
  <c r="CN2371" i="2"/>
  <c r="CK2371" i="2"/>
  <c r="CI2371" i="2"/>
  <c r="CE2371" i="2"/>
  <c r="CD2371" i="2"/>
  <c r="CC2371" i="2"/>
  <c r="CA2371" i="2"/>
  <c r="BY2371" i="2"/>
  <c r="BW2371" i="2"/>
  <c r="BV2371" i="2"/>
  <c r="BS2371" i="2"/>
  <c r="BR2371" i="2"/>
  <c r="BP2371" i="2"/>
  <c r="BO2371" i="2"/>
  <c r="BN2371" i="2"/>
  <c r="BM2371" i="2"/>
  <c r="BL2371" i="2"/>
  <c r="BK2371" i="2"/>
  <c r="BJ2371" i="2"/>
  <c r="BI2371" i="2"/>
  <c r="BH2371" i="2"/>
  <c r="BF2371" i="2"/>
  <c r="BD2371" i="2"/>
  <c r="AQ2371" i="2"/>
  <c r="AP2371" i="2"/>
  <c r="AR2371" i="2" s="1"/>
  <c r="BU2371" i="2" s="1"/>
  <c r="AA2371" i="2"/>
  <c r="H2371" i="2"/>
  <c r="CX2370" i="2"/>
  <c r="CW2370" i="2"/>
  <c r="CN2370" i="2"/>
  <c r="CK2370" i="2"/>
  <c r="CI2370" i="2"/>
  <c r="CD2370" i="2"/>
  <c r="CE2370" i="2" s="1"/>
  <c r="CC2370" i="2"/>
  <c r="CA2370" i="2"/>
  <c r="BY2370" i="2"/>
  <c r="BW2370" i="2"/>
  <c r="BV2370" i="2"/>
  <c r="BS2370" i="2"/>
  <c r="BR2370" i="2"/>
  <c r="BP2370" i="2"/>
  <c r="BO2370" i="2"/>
  <c r="BN2370" i="2"/>
  <c r="BM2370" i="2"/>
  <c r="BL2370" i="2"/>
  <c r="BK2370" i="2"/>
  <c r="BJ2370" i="2"/>
  <c r="BI2370" i="2"/>
  <c r="BH2370" i="2"/>
  <c r="BF2370" i="2"/>
  <c r="BD2370" i="2"/>
  <c r="AQ2370" i="2"/>
  <c r="AP2370" i="2"/>
  <c r="AR2370" i="2" s="1"/>
  <c r="BU2370" i="2" s="1"/>
  <c r="AA2370" i="2"/>
  <c r="H2370" i="2"/>
  <c r="DA2369" i="2"/>
  <c r="CZ2369" i="2"/>
  <c r="CX2369" i="2"/>
  <c r="CW2369" i="2"/>
  <c r="CK2369" i="2"/>
  <c r="CI2369" i="2"/>
  <c r="CE2369" i="2"/>
  <c r="CD2369" i="2"/>
  <c r="BY2369" i="2"/>
  <c r="CA2369" i="2" s="1"/>
  <c r="BW2369" i="2"/>
  <c r="BV2369" i="2"/>
  <c r="BS2369" i="2"/>
  <c r="BR2369" i="2"/>
  <c r="BP2369" i="2"/>
  <c r="BN2369" i="2"/>
  <c r="BK2369" i="2"/>
  <c r="BJ2369" i="2"/>
  <c r="BG2369" i="2"/>
  <c r="BF2369" i="2"/>
  <c r="BE2369" i="2"/>
  <c r="BD2369" i="2"/>
  <c r="BC2369" i="2"/>
  <c r="BO2369" i="2" s="1"/>
  <c r="AZ2369" i="2"/>
  <c r="AY2369" i="2"/>
  <c r="AX2369" i="2"/>
  <c r="AW2369" i="2"/>
  <c r="AV2369" i="2"/>
  <c r="AU2369" i="2"/>
  <c r="BM2369" i="2" s="1"/>
  <c r="AT2369" i="2"/>
  <c r="AS2369" i="2"/>
  <c r="CC2369" i="2" s="1"/>
  <c r="AP2369" i="2"/>
  <c r="AR2369" i="2" s="1"/>
  <c r="BU2369" i="2" s="1"/>
  <c r="AO2369" i="2"/>
  <c r="AN2369" i="2"/>
  <c r="AM2369" i="2"/>
  <c r="AL2369" i="2"/>
  <c r="AK2369" i="2"/>
  <c r="AJ2369" i="2"/>
  <c r="AI2369" i="2"/>
  <c r="AQ2369" i="2" s="1"/>
  <c r="AA2369" i="2"/>
  <c r="Z2369" i="2"/>
  <c r="CN2369" i="2" s="1"/>
  <c r="Y2369" i="2"/>
  <c r="X2369" i="2"/>
  <c r="U2369" i="2"/>
  <c r="T2369" i="2"/>
  <c r="Q2369" i="2"/>
  <c r="P2369" i="2"/>
  <c r="O2369" i="2"/>
  <c r="N2369" i="2"/>
  <c r="M2369" i="2"/>
  <c r="L2369" i="2"/>
  <c r="K2369" i="2"/>
  <c r="J2369" i="2"/>
  <c r="BI2369" i="2" s="1"/>
  <c r="I2369" i="2"/>
  <c r="H2369" i="2"/>
  <c r="G2369" i="2"/>
  <c r="F2369" i="2"/>
  <c r="CX2368" i="2"/>
  <c r="CW2368" i="2"/>
  <c r="CN2368" i="2"/>
  <c r="CK2368" i="2"/>
  <c r="CI2368" i="2"/>
  <c r="CD2368" i="2"/>
  <c r="CE2368" i="2" s="1"/>
  <c r="CC2368" i="2"/>
  <c r="CA2368" i="2"/>
  <c r="BY2368" i="2"/>
  <c r="BW2368" i="2"/>
  <c r="BV2368" i="2"/>
  <c r="BS2368" i="2"/>
  <c r="BR2368" i="2"/>
  <c r="BO2368" i="2"/>
  <c r="BN2368" i="2"/>
  <c r="BM2368" i="2"/>
  <c r="BL2368" i="2"/>
  <c r="BK2368" i="2"/>
  <c r="BJ2368" i="2"/>
  <c r="BI2368" i="2"/>
  <c r="BH2368" i="2"/>
  <c r="BF2368" i="2"/>
  <c r="BD2368" i="2"/>
  <c r="AQ2368" i="2"/>
  <c r="AP2368" i="2"/>
  <c r="AR2368" i="2" s="1"/>
  <c r="BU2368" i="2" s="1"/>
  <c r="AA2368" i="2"/>
  <c r="H2368" i="2"/>
  <c r="CX2367" i="2"/>
  <c r="CW2367" i="2"/>
  <c r="CN2367" i="2"/>
  <c r="CK2367" i="2"/>
  <c r="CI2367" i="2"/>
  <c r="CD2367" i="2"/>
  <c r="CE2367" i="2" s="1"/>
  <c r="CC2367" i="2"/>
  <c r="CA2367" i="2"/>
  <c r="BY2367" i="2"/>
  <c r="BW2367" i="2"/>
  <c r="BV2367" i="2"/>
  <c r="BS2367" i="2"/>
  <c r="BR2367" i="2"/>
  <c r="BP2367" i="2"/>
  <c r="BO2367" i="2"/>
  <c r="BN2367" i="2"/>
  <c r="BM2367" i="2"/>
  <c r="BL2367" i="2"/>
  <c r="BK2367" i="2"/>
  <c r="BJ2367" i="2"/>
  <c r="BI2367" i="2"/>
  <c r="BH2367" i="2"/>
  <c r="BF2367" i="2"/>
  <c r="BD2367" i="2"/>
  <c r="AQ2367" i="2"/>
  <c r="AP2367" i="2"/>
  <c r="AR2367" i="2" s="1"/>
  <c r="BU2367" i="2" s="1"/>
  <c r="AA2367" i="2"/>
  <c r="H2367" i="2"/>
  <c r="CX2366" i="2"/>
  <c r="CW2366" i="2"/>
  <c r="CN2366" i="2"/>
  <c r="CK2366" i="2"/>
  <c r="CI2366" i="2"/>
  <c r="CD2366" i="2"/>
  <c r="CE2366" i="2" s="1"/>
  <c r="CC2366" i="2"/>
  <c r="BY2366" i="2"/>
  <c r="CA2366" i="2" s="1"/>
  <c r="BW2366" i="2"/>
  <c r="BV2366" i="2"/>
  <c r="BS2366" i="2"/>
  <c r="BR2366" i="2"/>
  <c r="BP2366" i="2"/>
  <c r="BO2366" i="2"/>
  <c r="BN2366" i="2"/>
  <c r="BM2366" i="2"/>
  <c r="BL2366" i="2"/>
  <c r="BK2366" i="2"/>
  <c r="BJ2366" i="2"/>
  <c r="BI2366" i="2"/>
  <c r="BH2366" i="2"/>
  <c r="BF2366" i="2"/>
  <c r="BD2366" i="2"/>
  <c r="AQ2366" i="2"/>
  <c r="AP2366" i="2"/>
  <c r="AR2366" i="2" s="1"/>
  <c r="BU2366" i="2" s="1"/>
  <c r="AA2366" i="2"/>
  <c r="H2366" i="2"/>
  <c r="CX2365" i="2"/>
  <c r="CW2365" i="2"/>
  <c r="CN2365" i="2"/>
  <c r="CK2365" i="2"/>
  <c r="CI2365" i="2"/>
  <c r="CD2365" i="2"/>
  <c r="CE2365" i="2" s="1"/>
  <c r="CC2365" i="2"/>
  <c r="BY2365" i="2"/>
  <c r="CA2365" i="2" s="1"/>
  <c r="BW2365" i="2"/>
  <c r="BV2365" i="2"/>
  <c r="BS2365" i="2"/>
  <c r="BR2365" i="2"/>
  <c r="BP2365" i="2"/>
  <c r="BO2365" i="2"/>
  <c r="BN2365" i="2"/>
  <c r="BM2365" i="2"/>
  <c r="BL2365" i="2"/>
  <c r="BK2365" i="2"/>
  <c r="BJ2365" i="2"/>
  <c r="BI2365" i="2"/>
  <c r="BH2365" i="2"/>
  <c r="BF2365" i="2"/>
  <c r="BD2365" i="2"/>
  <c r="AR2365" i="2"/>
  <c r="BU2365" i="2" s="1"/>
  <c r="AQ2365" i="2"/>
  <c r="AP2365" i="2"/>
  <c r="AA2365" i="2"/>
  <c r="H2365" i="2"/>
  <c r="DA2364" i="2"/>
  <c r="CZ2364" i="2"/>
  <c r="CX2364" i="2"/>
  <c r="CW2364" i="2"/>
  <c r="CN2364" i="2"/>
  <c r="CK2364" i="2"/>
  <c r="CI2364" i="2"/>
  <c r="CC2364" i="2"/>
  <c r="BY2364" i="2"/>
  <c r="CA2364" i="2" s="1"/>
  <c r="BW2364" i="2"/>
  <c r="BV2364" i="2"/>
  <c r="BU2364" i="2"/>
  <c r="BS2364" i="2"/>
  <c r="BR2364" i="2"/>
  <c r="BP2364" i="2"/>
  <c r="BN2364" i="2"/>
  <c r="BL2364" i="2"/>
  <c r="BK2364" i="2"/>
  <c r="BI2364" i="2"/>
  <c r="BG2364" i="2"/>
  <c r="BF2364" i="2"/>
  <c r="BE2364" i="2"/>
  <c r="BD2364" i="2"/>
  <c r="BC2364" i="2"/>
  <c r="BO2364" i="2" s="1"/>
  <c r="AZ2364" i="2"/>
  <c r="AY2364" i="2"/>
  <c r="AX2364" i="2"/>
  <c r="AW2364" i="2"/>
  <c r="AV2364" i="2"/>
  <c r="AU2364" i="2"/>
  <c r="BM2364" i="2" s="1"/>
  <c r="AT2364" i="2"/>
  <c r="CD2364" i="2" s="1"/>
  <c r="AS2364" i="2"/>
  <c r="AR2364" i="2"/>
  <c r="AP2364" i="2"/>
  <c r="AO2364" i="2"/>
  <c r="AN2364" i="2"/>
  <c r="AM2364" i="2"/>
  <c r="AL2364" i="2"/>
  <c r="AK2364" i="2"/>
  <c r="AJ2364" i="2"/>
  <c r="AI2364" i="2"/>
  <c r="AQ2364" i="2" s="1"/>
  <c r="Z2364" i="2"/>
  <c r="AA2364" i="2" s="1"/>
  <c r="Y2364" i="2"/>
  <c r="X2364" i="2"/>
  <c r="U2364" i="2"/>
  <c r="T2364" i="2"/>
  <c r="Q2364" i="2"/>
  <c r="P2364" i="2"/>
  <c r="O2364" i="2"/>
  <c r="N2364" i="2"/>
  <c r="M2364" i="2"/>
  <c r="BH2364" i="2" s="1"/>
  <c r="L2364" i="2"/>
  <c r="K2364" i="2"/>
  <c r="BJ2364" i="2" s="1"/>
  <c r="J2364" i="2"/>
  <c r="I2364" i="2"/>
  <c r="H2364" i="2"/>
  <c r="G2364" i="2"/>
  <c r="F2364" i="2"/>
  <c r="CX2363" i="2"/>
  <c r="CW2363" i="2"/>
  <c r="CN2363" i="2"/>
  <c r="CK2363" i="2"/>
  <c r="CI2363" i="2"/>
  <c r="CD2363" i="2"/>
  <c r="CE2363" i="2" s="1"/>
  <c r="CC2363" i="2"/>
  <c r="BY2363" i="2"/>
  <c r="CA2363" i="2" s="1"/>
  <c r="BW2363" i="2"/>
  <c r="BV2363" i="2"/>
  <c r="BS2363" i="2"/>
  <c r="BR2363" i="2"/>
  <c r="BP2363" i="2"/>
  <c r="BO2363" i="2"/>
  <c r="BN2363" i="2"/>
  <c r="BM2363" i="2"/>
  <c r="BL2363" i="2"/>
  <c r="BK2363" i="2"/>
  <c r="BJ2363" i="2"/>
  <c r="BI2363" i="2"/>
  <c r="BH2363" i="2"/>
  <c r="BF2363" i="2"/>
  <c r="BD2363" i="2"/>
  <c r="AQ2363" i="2"/>
  <c r="AP2363" i="2"/>
  <c r="AR2363" i="2" s="1"/>
  <c r="BU2363" i="2" s="1"/>
  <c r="AA2363" i="2"/>
  <c r="H2363" i="2"/>
  <c r="CX2362" i="2"/>
  <c r="CW2362" i="2"/>
  <c r="CN2362" i="2"/>
  <c r="CK2362" i="2"/>
  <c r="CI2362" i="2"/>
  <c r="CD2362" i="2"/>
  <c r="CE2362" i="2" s="1"/>
  <c r="CC2362" i="2"/>
  <c r="BY2362" i="2"/>
  <c r="CA2362" i="2" s="1"/>
  <c r="BW2362" i="2"/>
  <c r="BV2362" i="2"/>
  <c r="BS2362" i="2"/>
  <c r="BR2362" i="2"/>
  <c r="BP2362" i="2"/>
  <c r="BO2362" i="2"/>
  <c r="BN2362" i="2"/>
  <c r="BM2362" i="2"/>
  <c r="BL2362" i="2"/>
  <c r="BK2362" i="2"/>
  <c r="BJ2362" i="2"/>
  <c r="BI2362" i="2"/>
  <c r="BH2362" i="2"/>
  <c r="BF2362" i="2"/>
  <c r="BD2362" i="2"/>
  <c r="AQ2362" i="2"/>
  <c r="AP2362" i="2"/>
  <c r="AR2362" i="2" s="1"/>
  <c r="BU2362" i="2" s="1"/>
  <c r="AA2362" i="2"/>
  <c r="H2362" i="2"/>
  <c r="CX2361" i="2"/>
  <c r="CW2361" i="2"/>
  <c r="CN2361" i="2"/>
  <c r="CK2361" i="2"/>
  <c r="CI2361" i="2"/>
  <c r="CD2361" i="2"/>
  <c r="CE2361" i="2" s="1"/>
  <c r="CC2361" i="2"/>
  <c r="BY2361" i="2"/>
  <c r="CA2361" i="2" s="1"/>
  <c r="BW2361" i="2"/>
  <c r="BV2361" i="2"/>
  <c r="BS2361" i="2"/>
  <c r="BR2361" i="2"/>
  <c r="BP2361" i="2"/>
  <c r="BO2361" i="2"/>
  <c r="BN2361" i="2"/>
  <c r="BM2361" i="2"/>
  <c r="BL2361" i="2"/>
  <c r="BK2361" i="2"/>
  <c r="BJ2361" i="2"/>
  <c r="BI2361" i="2"/>
  <c r="BH2361" i="2"/>
  <c r="BF2361" i="2"/>
  <c r="BD2361" i="2"/>
  <c r="AR2361" i="2"/>
  <c r="BU2361" i="2" s="1"/>
  <c r="AQ2361" i="2"/>
  <c r="AP2361" i="2"/>
  <c r="AA2361" i="2"/>
  <c r="H2361" i="2"/>
  <c r="CX2360" i="2"/>
  <c r="CW2360" i="2"/>
  <c r="CN2360" i="2"/>
  <c r="CK2360" i="2"/>
  <c r="CI2360" i="2"/>
  <c r="CD2360" i="2"/>
  <c r="CC2360" i="2"/>
  <c r="BY2360" i="2"/>
  <c r="CA2360" i="2" s="1"/>
  <c r="BW2360" i="2"/>
  <c r="BV2360" i="2"/>
  <c r="BS2360" i="2"/>
  <c r="BR2360" i="2"/>
  <c r="BP2360" i="2"/>
  <c r="BO2360" i="2"/>
  <c r="BN2360" i="2"/>
  <c r="BM2360" i="2"/>
  <c r="BL2360" i="2"/>
  <c r="BK2360" i="2"/>
  <c r="BJ2360" i="2"/>
  <c r="BI2360" i="2"/>
  <c r="BH2360" i="2"/>
  <c r="BF2360" i="2"/>
  <c r="BD2360" i="2"/>
  <c r="AQ2360" i="2"/>
  <c r="AP2360" i="2"/>
  <c r="AR2360" i="2" s="1"/>
  <c r="BU2360" i="2" s="1"/>
  <c r="AA2360" i="2"/>
  <c r="H2360" i="2"/>
  <c r="CX2359" i="2"/>
  <c r="CW2359" i="2"/>
  <c r="CN2359" i="2"/>
  <c r="CK2359" i="2"/>
  <c r="CI2359" i="2"/>
  <c r="CD2359" i="2"/>
  <c r="CE2359" i="2" s="1"/>
  <c r="CC2359" i="2"/>
  <c r="BY2359" i="2"/>
  <c r="CA2359" i="2" s="1"/>
  <c r="BW2359" i="2"/>
  <c r="BV2359" i="2"/>
  <c r="BS2359" i="2"/>
  <c r="BR2359" i="2"/>
  <c r="BP2359" i="2"/>
  <c r="BO2359" i="2"/>
  <c r="BN2359" i="2"/>
  <c r="BM2359" i="2"/>
  <c r="BL2359" i="2"/>
  <c r="BK2359" i="2"/>
  <c r="BJ2359" i="2"/>
  <c r="BI2359" i="2"/>
  <c r="BH2359" i="2"/>
  <c r="BF2359" i="2"/>
  <c r="BD2359" i="2"/>
  <c r="AQ2359" i="2"/>
  <c r="AP2359" i="2"/>
  <c r="AR2359" i="2" s="1"/>
  <c r="BU2359" i="2" s="1"/>
  <c r="AA2359" i="2"/>
  <c r="H2359" i="2"/>
  <c r="CX2358" i="2"/>
  <c r="CW2358" i="2"/>
  <c r="CN2358" i="2"/>
  <c r="CK2358" i="2"/>
  <c r="CI2358" i="2"/>
  <c r="CD2358" i="2"/>
  <c r="CE2358" i="2" s="1"/>
  <c r="CC2358" i="2"/>
  <c r="BY2358" i="2"/>
  <c r="CA2358" i="2" s="1"/>
  <c r="BW2358" i="2"/>
  <c r="BV2358" i="2"/>
  <c r="BS2358" i="2"/>
  <c r="BR2358" i="2"/>
  <c r="BP2358" i="2"/>
  <c r="BO2358" i="2"/>
  <c r="BN2358" i="2"/>
  <c r="BM2358" i="2"/>
  <c r="BL2358" i="2"/>
  <c r="BK2358" i="2"/>
  <c r="BJ2358" i="2"/>
  <c r="BI2358" i="2"/>
  <c r="BH2358" i="2"/>
  <c r="BF2358" i="2"/>
  <c r="BD2358" i="2"/>
  <c r="AQ2358" i="2"/>
  <c r="AP2358" i="2"/>
  <c r="AR2358" i="2" s="1"/>
  <c r="BU2358" i="2" s="1"/>
  <c r="AA2358" i="2"/>
  <c r="H2358" i="2"/>
  <c r="CX2357" i="2"/>
  <c r="CW2357" i="2"/>
  <c r="CN2357" i="2"/>
  <c r="CK2357" i="2"/>
  <c r="CI2357" i="2"/>
  <c r="CD2357" i="2"/>
  <c r="CE2357" i="2" s="1"/>
  <c r="CC2357" i="2"/>
  <c r="BY2357" i="2"/>
  <c r="CA2357" i="2" s="1"/>
  <c r="BW2357" i="2"/>
  <c r="BV2357" i="2"/>
  <c r="BS2357" i="2"/>
  <c r="BR2357" i="2"/>
  <c r="BP2357" i="2"/>
  <c r="BO2357" i="2"/>
  <c r="BN2357" i="2"/>
  <c r="BM2357" i="2"/>
  <c r="BL2357" i="2"/>
  <c r="BK2357" i="2"/>
  <c r="BJ2357" i="2"/>
  <c r="BI2357" i="2"/>
  <c r="BH2357" i="2"/>
  <c r="BF2357" i="2"/>
  <c r="BD2357" i="2"/>
  <c r="AQ2357" i="2"/>
  <c r="AP2357" i="2"/>
  <c r="AR2357" i="2" s="1"/>
  <c r="BU2357" i="2" s="1"/>
  <c r="AA2357" i="2"/>
  <c r="H2357" i="2"/>
  <c r="CX2356" i="2"/>
  <c r="CW2356" i="2"/>
  <c r="CN2356" i="2"/>
  <c r="CK2356" i="2"/>
  <c r="CI2356" i="2"/>
  <c r="CD2356" i="2"/>
  <c r="CE2356" i="2" s="1"/>
  <c r="CC2356" i="2"/>
  <c r="BY2356" i="2"/>
  <c r="CA2356" i="2" s="1"/>
  <c r="BW2356" i="2"/>
  <c r="BV2356" i="2"/>
  <c r="BS2356" i="2"/>
  <c r="BR2356" i="2"/>
  <c r="BP2356" i="2"/>
  <c r="BO2356" i="2"/>
  <c r="BN2356" i="2"/>
  <c r="BM2356" i="2"/>
  <c r="BL2356" i="2"/>
  <c r="BK2356" i="2"/>
  <c r="BJ2356" i="2"/>
  <c r="BI2356" i="2"/>
  <c r="BH2356" i="2"/>
  <c r="BF2356" i="2"/>
  <c r="BD2356" i="2"/>
  <c r="AQ2356" i="2"/>
  <c r="AP2356" i="2"/>
  <c r="AR2356" i="2" s="1"/>
  <c r="BU2356" i="2" s="1"/>
  <c r="AA2356" i="2"/>
  <c r="H2356" i="2"/>
  <c r="DA2355" i="2"/>
  <c r="CZ2355" i="2"/>
  <c r="CX2355" i="2"/>
  <c r="CW2355" i="2"/>
  <c r="CN2355" i="2"/>
  <c r="CK2355" i="2"/>
  <c r="CI2355" i="2"/>
  <c r="CD2355" i="2"/>
  <c r="CE2355" i="2" s="1"/>
  <c r="BY2355" i="2"/>
  <c r="CA2355" i="2" s="1"/>
  <c r="BW2355" i="2"/>
  <c r="BV2355" i="2"/>
  <c r="BS2355" i="2"/>
  <c r="BR2355" i="2"/>
  <c r="BP2355" i="2"/>
  <c r="BN2355" i="2"/>
  <c r="BL2355" i="2"/>
  <c r="BK2355" i="2"/>
  <c r="BJ2355" i="2"/>
  <c r="BH2355" i="2"/>
  <c r="BG2355" i="2"/>
  <c r="BE2355" i="2"/>
  <c r="BF2355" i="2" s="1"/>
  <c r="BD2355" i="2"/>
  <c r="BC2355" i="2"/>
  <c r="BO2355" i="2" s="1"/>
  <c r="AZ2355" i="2"/>
  <c r="AY2355" i="2"/>
  <c r="AX2355" i="2"/>
  <c r="AW2355" i="2"/>
  <c r="AV2355" i="2"/>
  <c r="AU2355" i="2"/>
  <c r="BM2355" i="2" s="1"/>
  <c r="AT2355" i="2"/>
  <c r="AS2355" i="2"/>
  <c r="CC2355" i="2" s="1"/>
  <c r="AP2355" i="2"/>
  <c r="AR2355" i="2" s="1"/>
  <c r="BU2355" i="2" s="1"/>
  <c r="AO2355" i="2"/>
  <c r="AN2355" i="2"/>
  <c r="AM2355" i="2"/>
  <c r="AL2355" i="2"/>
  <c r="AK2355" i="2"/>
  <c r="AJ2355" i="2"/>
  <c r="AI2355" i="2"/>
  <c r="AQ2355" i="2" s="1"/>
  <c r="AA2355" i="2"/>
  <c r="Z2355" i="2"/>
  <c r="Y2355" i="2"/>
  <c r="X2355" i="2"/>
  <c r="U2355" i="2"/>
  <c r="T2355" i="2"/>
  <c r="Q2355" i="2"/>
  <c r="P2355" i="2"/>
  <c r="O2355" i="2"/>
  <c r="N2355" i="2"/>
  <c r="M2355" i="2"/>
  <c r="L2355" i="2"/>
  <c r="K2355" i="2"/>
  <c r="J2355" i="2"/>
  <c r="BI2355" i="2" s="1"/>
  <c r="I2355" i="2"/>
  <c r="G2355" i="2"/>
  <c r="H2355" i="2" s="1"/>
  <c r="F2355" i="2"/>
  <c r="CX2354" i="2"/>
  <c r="CW2354" i="2"/>
  <c r="CN2354" i="2"/>
  <c r="CK2354" i="2"/>
  <c r="CI2354" i="2"/>
  <c r="CD2354" i="2"/>
  <c r="CE2354" i="2" s="1"/>
  <c r="CC2354" i="2"/>
  <c r="CA2354" i="2"/>
  <c r="BY2354" i="2"/>
  <c r="BW2354" i="2"/>
  <c r="BV2354" i="2"/>
  <c r="BS2354" i="2"/>
  <c r="BR2354" i="2"/>
  <c r="BP2354" i="2"/>
  <c r="BO2354" i="2"/>
  <c r="BN2354" i="2"/>
  <c r="BM2354" i="2"/>
  <c r="BL2354" i="2"/>
  <c r="BK2354" i="2"/>
  <c r="BJ2354" i="2"/>
  <c r="BI2354" i="2"/>
  <c r="BH2354" i="2"/>
  <c r="BF2354" i="2"/>
  <c r="BD2354" i="2"/>
  <c r="AQ2354" i="2"/>
  <c r="AP2354" i="2"/>
  <c r="AR2354" i="2" s="1"/>
  <c r="BU2354" i="2" s="1"/>
  <c r="AA2354" i="2"/>
  <c r="H2354" i="2"/>
  <c r="CX2353" i="2"/>
  <c r="CW2353" i="2"/>
  <c r="CN2353" i="2"/>
  <c r="CK2353" i="2"/>
  <c r="CI2353" i="2"/>
  <c r="CE2353" i="2"/>
  <c r="CD2353" i="2"/>
  <c r="CC2353" i="2"/>
  <c r="CA2353" i="2"/>
  <c r="BY2353" i="2"/>
  <c r="BW2353" i="2"/>
  <c r="BV2353" i="2"/>
  <c r="BS2353" i="2"/>
  <c r="BR2353" i="2"/>
  <c r="BP2353" i="2"/>
  <c r="BO2353" i="2"/>
  <c r="BN2353" i="2"/>
  <c r="BM2353" i="2"/>
  <c r="BL2353" i="2"/>
  <c r="BK2353" i="2"/>
  <c r="BJ2353" i="2"/>
  <c r="BI2353" i="2"/>
  <c r="BH2353" i="2"/>
  <c r="BF2353" i="2"/>
  <c r="BD2353" i="2"/>
  <c r="AQ2353" i="2"/>
  <c r="AP2353" i="2"/>
  <c r="AR2353" i="2" s="1"/>
  <c r="BU2353" i="2" s="1"/>
  <c r="AA2353" i="2"/>
  <c r="H2353" i="2"/>
  <c r="CX2352" i="2"/>
  <c r="CW2352" i="2"/>
  <c r="CN2352" i="2"/>
  <c r="CK2352" i="2"/>
  <c r="CI2352" i="2"/>
  <c r="CD2352" i="2"/>
  <c r="CE2352" i="2" s="1"/>
  <c r="CC2352" i="2"/>
  <c r="CA2352" i="2"/>
  <c r="BY2352" i="2"/>
  <c r="BW2352" i="2"/>
  <c r="BV2352" i="2"/>
  <c r="BS2352" i="2"/>
  <c r="BR2352" i="2"/>
  <c r="BP2352" i="2"/>
  <c r="BO2352" i="2"/>
  <c r="BN2352" i="2"/>
  <c r="BM2352" i="2"/>
  <c r="BL2352" i="2"/>
  <c r="BK2352" i="2"/>
  <c r="BJ2352" i="2"/>
  <c r="BI2352" i="2"/>
  <c r="BH2352" i="2"/>
  <c r="BF2352" i="2"/>
  <c r="BD2352" i="2"/>
  <c r="AQ2352" i="2"/>
  <c r="AP2352" i="2"/>
  <c r="AR2352" i="2" s="1"/>
  <c r="BU2352" i="2" s="1"/>
  <c r="AA2352" i="2"/>
  <c r="H2352" i="2"/>
  <c r="DA2351" i="2"/>
  <c r="CZ2351" i="2"/>
  <c r="CX2351" i="2"/>
  <c r="CW2351" i="2"/>
  <c r="CN2351" i="2"/>
  <c r="CK2351" i="2"/>
  <c r="CI2351" i="2"/>
  <c r="BY2351" i="2"/>
  <c r="CA2351" i="2" s="1"/>
  <c r="BW2351" i="2"/>
  <c r="BV2351" i="2"/>
  <c r="BS2351" i="2"/>
  <c r="BR2351" i="2"/>
  <c r="BN2351" i="2"/>
  <c r="BM2351" i="2"/>
  <c r="BL2351" i="2"/>
  <c r="BK2351" i="2"/>
  <c r="BH2351" i="2"/>
  <c r="BG2351" i="2"/>
  <c r="BE2351" i="2"/>
  <c r="BF2351" i="2" s="1"/>
  <c r="BD2351" i="2"/>
  <c r="BC2351" i="2"/>
  <c r="BO2351" i="2" s="1"/>
  <c r="AZ2351" i="2"/>
  <c r="AY2351" i="2"/>
  <c r="AX2351" i="2"/>
  <c r="AW2351" i="2"/>
  <c r="AV2351" i="2"/>
  <c r="AU2351" i="2"/>
  <c r="AT2351" i="2"/>
  <c r="CD2351" i="2" s="1"/>
  <c r="AS2351" i="2"/>
  <c r="CC2351" i="2" s="1"/>
  <c r="AP2351" i="2"/>
  <c r="AR2351" i="2" s="1"/>
  <c r="BU2351" i="2" s="1"/>
  <c r="AO2351" i="2"/>
  <c r="AN2351" i="2"/>
  <c r="AM2351" i="2"/>
  <c r="AL2351" i="2"/>
  <c r="AK2351" i="2"/>
  <c r="AJ2351" i="2"/>
  <c r="AI2351" i="2"/>
  <c r="AQ2351" i="2" s="1"/>
  <c r="AA2351" i="2"/>
  <c r="Z2351" i="2"/>
  <c r="Y2351" i="2"/>
  <c r="X2351" i="2"/>
  <c r="U2351" i="2"/>
  <c r="T2351" i="2"/>
  <c r="Q2351" i="2"/>
  <c r="P2351" i="2"/>
  <c r="O2351" i="2"/>
  <c r="N2351" i="2"/>
  <c r="M2351" i="2"/>
  <c r="L2351" i="2"/>
  <c r="K2351" i="2"/>
  <c r="BJ2351" i="2" s="1"/>
  <c r="J2351" i="2"/>
  <c r="BI2351" i="2" s="1"/>
  <c r="BP2351" i="2" s="1"/>
  <c r="I2351" i="2"/>
  <c r="G2351" i="2"/>
  <c r="H2351" i="2" s="1"/>
  <c r="F2351" i="2"/>
  <c r="CX2350" i="2"/>
  <c r="CW2350" i="2"/>
  <c r="CN2350" i="2"/>
  <c r="CK2350" i="2"/>
  <c r="CI2350" i="2"/>
  <c r="CD2350" i="2"/>
  <c r="CE2350" i="2" s="1"/>
  <c r="CC2350" i="2"/>
  <c r="BY2350" i="2"/>
  <c r="CA2350" i="2" s="1"/>
  <c r="BW2350" i="2"/>
  <c r="BV2350" i="2"/>
  <c r="BS2350" i="2"/>
  <c r="BR2350" i="2"/>
  <c r="BO2350" i="2"/>
  <c r="BN2350" i="2"/>
  <c r="BM2350" i="2"/>
  <c r="BL2350" i="2"/>
  <c r="BK2350" i="2"/>
  <c r="BJ2350" i="2"/>
  <c r="BI2350" i="2"/>
  <c r="BH2350" i="2"/>
  <c r="BF2350" i="2"/>
  <c r="BD2350" i="2"/>
  <c r="AQ2350" i="2"/>
  <c r="AP2350" i="2"/>
  <c r="AR2350" i="2" s="1"/>
  <c r="BU2350" i="2" s="1"/>
  <c r="AA2350" i="2"/>
  <c r="H2350" i="2"/>
  <c r="CX2349" i="2"/>
  <c r="CW2349" i="2"/>
  <c r="CN2349" i="2"/>
  <c r="CK2349" i="2"/>
  <c r="CI2349" i="2"/>
  <c r="CE2349" i="2"/>
  <c r="CD2349" i="2"/>
  <c r="CC2349" i="2"/>
  <c r="CA2349" i="2"/>
  <c r="BY2349" i="2"/>
  <c r="BW2349" i="2"/>
  <c r="BV2349" i="2"/>
  <c r="BS2349" i="2"/>
  <c r="BR2349" i="2"/>
  <c r="BP2349" i="2"/>
  <c r="BO2349" i="2"/>
  <c r="BN2349" i="2"/>
  <c r="BM2349" i="2"/>
  <c r="BL2349" i="2"/>
  <c r="BK2349" i="2"/>
  <c r="BJ2349" i="2"/>
  <c r="BI2349" i="2"/>
  <c r="BH2349" i="2"/>
  <c r="BF2349" i="2"/>
  <c r="BD2349" i="2"/>
  <c r="AQ2349" i="2"/>
  <c r="AP2349" i="2"/>
  <c r="AR2349" i="2" s="1"/>
  <c r="BU2349" i="2" s="1"/>
  <c r="AA2349" i="2"/>
  <c r="H2349" i="2"/>
  <c r="CX2348" i="2"/>
  <c r="CW2348" i="2"/>
  <c r="CN2348" i="2"/>
  <c r="CK2348" i="2"/>
  <c r="CI2348" i="2"/>
  <c r="CD2348" i="2"/>
  <c r="CE2348" i="2" s="1"/>
  <c r="CC2348" i="2"/>
  <c r="BY2348" i="2"/>
  <c r="CA2348" i="2" s="1"/>
  <c r="BW2348" i="2"/>
  <c r="BV2348" i="2"/>
  <c r="BS2348" i="2"/>
  <c r="BR2348" i="2"/>
  <c r="BP2348" i="2"/>
  <c r="BO2348" i="2"/>
  <c r="BN2348" i="2"/>
  <c r="BM2348" i="2"/>
  <c r="BL2348" i="2"/>
  <c r="BK2348" i="2"/>
  <c r="BJ2348" i="2"/>
  <c r="BI2348" i="2"/>
  <c r="BH2348" i="2"/>
  <c r="BF2348" i="2"/>
  <c r="BD2348" i="2"/>
  <c r="AQ2348" i="2"/>
  <c r="AP2348" i="2"/>
  <c r="AR2348" i="2" s="1"/>
  <c r="BU2348" i="2" s="1"/>
  <c r="AA2348" i="2"/>
  <c r="H2348" i="2"/>
  <c r="CX2347" i="2"/>
  <c r="CW2347" i="2"/>
  <c r="CN2347" i="2"/>
  <c r="CK2347" i="2"/>
  <c r="CI2347" i="2"/>
  <c r="CD2347" i="2"/>
  <c r="CC2347" i="2"/>
  <c r="BY2347" i="2"/>
  <c r="CA2347" i="2" s="1"/>
  <c r="BW2347" i="2"/>
  <c r="BV2347" i="2"/>
  <c r="BS2347" i="2"/>
  <c r="BR2347" i="2"/>
  <c r="BP2347" i="2"/>
  <c r="BO2347" i="2"/>
  <c r="BN2347" i="2"/>
  <c r="BM2347" i="2"/>
  <c r="BL2347" i="2"/>
  <c r="BK2347" i="2"/>
  <c r="BJ2347" i="2"/>
  <c r="BI2347" i="2"/>
  <c r="BH2347" i="2"/>
  <c r="BF2347" i="2"/>
  <c r="BD2347" i="2"/>
  <c r="AQ2347" i="2"/>
  <c r="AP2347" i="2"/>
  <c r="AR2347" i="2" s="1"/>
  <c r="BU2347" i="2" s="1"/>
  <c r="AA2347" i="2"/>
  <c r="H2347" i="2"/>
  <c r="CX2346" i="2"/>
  <c r="CW2346" i="2"/>
  <c r="CN2346" i="2"/>
  <c r="CK2346" i="2"/>
  <c r="CI2346" i="2"/>
  <c r="CD2346" i="2"/>
  <c r="CE2346" i="2" s="1"/>
  <c r="CC2346" i="2"/>
  <c r="BY2346" i="2"/>
  <c r="CA2346" i="2" s="1"/>
  <c r="BW2346" i="2"/>
  <c r="BV2346" i="2"/>
  <c r="BS2346" i="2"/>
  <c r="BR2346" i="2"/>
  <c r="BP2346" i="2"/>
  <c r="BO2346" i="2"/>
  <c r="BN2346" i="2"/>
  <c r="BM2346" i="2"/>
  <c r="BL2346" i="2"/>
  <c r="BK2346" i="2"/>
  <c r="BJ2346" i="2"/>
  <c r="BI2346" i="2"/>
  <c r="BH2346" i="2"/>
  <c r="BF2346" i="2"/>
  <c r="BD2346" i="2"/>
  <c r="AQ2346" i="2"/>
  <c r="AP2346" i="2"/>
  <c r="AR2346" i="2" s="1"/>
  <c r="BU2346" i="2" s="1"/>
  <c r="AA2346" i="2"/>
  <c r="H2346" i="2"/>
  <c r="CX2345" i="2"/>
  <c r="CW2345" i="2"/>
  <c r="CN2345" i="2"/>
  <c r="CK2345" i="2"/>
  <c r="CI2345" i="2"/>
  <c r="CD2345" i="2"/>
  <c r="CE2345" i="2" s="1"/>
  <c r="CC2345" i="2"/>
  <c r="BY2345" i="2"/>
  <c r="CA2345" i="2" s="1"/>
  <c r="BW2345" i="2"/>
  <c r="BV2345" i="2"/>
  <c r="BS2345" i="2"/>
  <c r="BR2345" i="2"/>
  <c r="BP2345" i="2"/>
  <c r="BO2345" i="2"/>
  <c r="BN2345" i="2"/>
  <c r="BM2345" i="2"/>
  <c r="BL2345" i="2"/>
  <c r="BK2345" i="2"/>
  <c r="BJ2345" i="2"/>
  <c r="BI2345" i="2"/>
  <c r="BH2345" i="2"/>
  <c r="BF2345" i="2"/>
  <c r="BD2345" i="2"/>
  <c r="AQ2345" i="2"/>
  <c r="AP2345" i="2"/>
  <c r="AR2345" i="2" s="1"/>
  <c r="BU2345" i="2" s="1"/>
  <c r="AA2345" i="2"/>
  <c r="H2345" i="2"/>
  <c r="DA2344" i="2"/>
  <c r="CZ2344" i="2"/>
  <c r="CX2344" i="2"/>
  <c r="CW2344" i="2"/>
  <c r="CN2344" i="2"/>
  <c r="CK2344" i="2"/>
  <c r="CI2344" i="2"/>
  <c r="CA2344" i="2"/>
  <c r="BY2344" i="2"/>
  <c r="BW2344" i="2"/>
  <c r="BV2344" i="2"/>
  <c r="BS2344" i="2"/>
  <c r="BR2344" i="2"/>
  <c r="BP2344" i="2"/>
  <c r="BN2344" i="2"/>
  <c r="BM2344" i="2"/>
  <c r="BL2344" i="2"/>
  <c r="BK2344" i="2"/>
  <c r="BI2344" i="2"/>
  <c r="BG2344" i="2"/>
  <c r="BE2344" i="2"/>
  <c r="BF2344" i="2" s="1"/>
  <c r="BD2344" i="2"/>
  <c r="BC2344" i="2"/>
  <c r="BO2344" i="2" s="1"/>
  <c r="AZ2344" i="2"/>
  <c r="AY2344" i="2"/>
  <c r="AX2344" i="2"/>
  <c r="AW2344" i="2"/>
  <c r="AV2344" i="2"/>
  <c r="AU2344" i="2"/>
  <c r="AT2344" i="2"/>
  <c r="CD2344" i="2" s="1"/>
  <c r="CE2344" i="2" s="1"/>
  <c r="AS2344" i="2"/>
  <c r="CC2344" i="2" s="1"/>
  <c r="AP2344" i="2"/>
  <c r="AR2344" i="2" s="1"/>
  <c r="BU2344" i="2" s="1"/>
  <c r="AO2344" i="2"/>
  <c r="AN2344" i="2"/>
  <c r="AM2344" i="2"/>
  <c r="AL2344" i="2"/>
  <c r="AK2344" i="2"/>
  <c r="AJ2344" i="2"/>
  <c r="AI2344" i="2"/>
  <c r="AQ2344" i="2" s="1"/>
  <c r="AA2344" i="2"/>
  <c r="Z2344" i="2"/>
  <c r="Y2344" i="2"/>
  <c r="X2344" i="2"/>
  <c r="U2344" i="2"/>
  <c r="T2344" i="2"/>
  <c r="Q2344" i="2"/>
  <c r="P2344" i="2"/>
  <c r="O2344" i="2"/>
  <c r="N2344" i="2"/>
  <c r="M2344" i="2"/>
  <c r="BH2344" i="2" s="1"/>
  <c r="L2344" i="2"/>
  <c r="K2344" i="2"/>
  <c r="BJ2344" i="2" s="1"/>
  <c r="J2344" i="2"/>
  <c r="I2344" i="2"/>
  <c r="H2344" i="2"/>
  <c r="G2344" i="2"/>
  <c r="F2344" i="2"/>
  <c r="CX2343" i="2"/>
  <c r="CW2343" i="2"/>
  <c r="CN2343" i="2"/>
  <c r="CK2343" i="2"/>
  <c r="CI2343" i="2"/>
  <c r="CD2343" i="2"/>
  <c r="CE2343" i="2" s="1"/>
  <c r="CC2343" i="2"/>
  <c r="BY2343" i="2"/>
  <c r="CA2343" i="2" s="1"/>
  <c r="BW2343" i="2"/>
  <c r="BV2343" i="2"/>
  <c r="BS2343" i="2"/>
  <c r="BR2343" i="2"/>
  <c r="BO2343" i="2"/>
  <c r="BN2343" i="2"/>
  <c r="BM2343" i="2"/>
  <c r="BL2343" i="2"/>
  <c r="BK2343" i="2"/>
  <c r="BJ2343" i="2"/>
  <c r="BI2343" i="2"/>
  <c r="BH2343" i="2"/>
  <c r="BF2343" i="2"/>
  <c r="BD2343" i="2"/>
  <c r="AQ2343" i="2"/>
  <c r="AP2343" i="2"/>
  <c r="AR2343" i="2" s="1"/>
  <c r="BU2343" i="2" s="1"/>
  <c r="AA2343" i="2"/>
  <c r="H2343" i="2"/>
  <c r="DA2342" i="2"/>
  <c r="CZ2342" i="2"/>
  <c r="CX2342" i="2"/>
  <c r="CW2342" i="2"/>
  <c r="CK2342" i="2"/>
  <c r="CI2342" i="2"/>
  <c r="CA2342" i="2"/>
  <c r="BY2342" i="2"/>
  <c r="BW2342" i="2"/>
  <c r="BV2342" i="2"/>
  <c r="BS2342" i="2"/>
  <c r="BR2342" i="2"/>
  <c r="BP2342" i="2"/>
  <c r="BN2342" i="2"/>
  <c r="BM2342" i="2"/>
  <c r="BG2342" i="2"/>
  <c r="BF2342" i="2"/>
  <c r="BE2342" i="2"/>
  <c r="BC2342" i="2"/>
  <c r="BO2342" i="2" s="1"/>
  <c r="AZ2342" i="2"/>
  <c r="AY2342" i="2"/>
  <c r="AX2342" i="2"/>
  <c r="AW2342" i="2"/>
  <c r="BD2342" i="2" s="1"/>
  <c r="AV2342" i="2"/>
  <c r="AU2342" i="2"/>
  <c r="AT2342" i="2"/>
  <c r="CD2342" i="2" s="1"/>
  <c r="CE2342" i="2" s="1"/>
  <c r="AS2342" i="2"/>
  <c r="CC2342" i="2" s="1"/>
  <c r="AP2342" i="2"/>
  <c r="AR2342" i="2" s="1"/>
  <c r="BU2342" i="2" s="1"/>
  <c r="AO2342" i="2"/>
  <c r="AN2342" i="2"/>
  <c r="AM2342" i="2"/>
  <c r="AL2342" i="2"/>
  <c r="AK2342" i="2"/>
  <c r="AJ2342" i="2"/>
  <c r="AI2342" i="2"/>
  <c r="AA2342" i="2"/>
  <c r="Z2342" i="2"/>
  <c r="CN2342" i="2" s="1"/>
  <c r="Y2342" i="2"/>
  <c r="X2342" i="2"/>
  <c r="U2342" i="2"/>
  <c r="T2342" i="2"/>
  <c r="Q2342" i="2"/>
  <c r="P2342" i="2"/>
  <c r="O2342" i="2"/>
  <c r="N2342" i="2"/>
  <c r="M2342" i="2"/>
  <c r="BL2342" i="2" s="1"/>
  <c r="L2342" i="2"/>
  <c r="BK2342" i="2" s="1"/>
  <c r="K2342" i="2"/>
  <c r="BJ2342" i="2" s="1"/>
  <c r="J2342" i="2"/>
  <c r="BI2342" i="2" s="1"/>
  <c r="I2342" i="2"/>
  <c r="G2342" i="2"/>
  <c r="F2342" i="2"/>
  <c r="H2342" i="2" s="1"/>
  <c r="CX2341" i="2"/>
  <c r="CW2341" i="2"/>
  <c r="CN2341" i="2"/>
  <c r="CK2341" i="2"/>
  <c r="CI2341" i="2"/>
  <c r="CD2341" i="2"/>
  <c r="CE2341" i="2" s="1"/>
  <c r="CC2341" i="2"/>
  <c r="CA2341" i="2"/>
  <c r="BY2341" i="2"/>
  <c r="BW2341" i="2"/>
  <c r="BV2341" i="2"/>
  <c r="BS2341" i="2"/>
  <c r="BR2341" i="2"/>
  <c r="BP2341" i="2"/>
  <c r="BO2341" i="2"/>
  <c r="BN2341" i="2"/>
  <c r="BM2341" i="2"/>
  <c r="BL2341" i="2"/>
  <c r="BK2341" i="2"/>
  <c r="BJ2341" i="2"/>
  <c r="BI2341" i="2"/>
  <c r="BH2341" i="2"/>
  <c r="BF2341" i="2"/>
  <c r="BD2341" i="2"/>
  <c r="AQ2341" i="2"/>
  <c r="AP2341" i="2"/>
  <c r="AR2341" i="2" s="1"/>
  <c r="BU2341" i="2" s="1"/>
  <c r="AA2341" i="2"/>
  <c r="H2341" i="2"/>
  <c r="CX2340" i="2"/>
  <c r="CW2340" i="2"/>
  <c r="CN2340" i="2"/>
  <c r="CK2340" i="2"/>
  <c r="CI2340" i="2"/>
  <c r="CD2340" i="2"/>
  <c r="CE2340" i="2" s="1"/>
  <c r="CC2340" i="2"/>
  <c r="BY2340" i="2"/>
  <c r="CA2340" i="2" s="1"/>
  <c r="BW2340" i="2"/>
  <c r="BV2340" i="2"/>
  <c r="BS2340" i="2"/>
  <c r="BR2340" i="2"/>
  <c r="BP2340" i="2"/>
  <c r="BO2340" i="2"/>
  <c r="BN2340" i="2"/>
  <c r="BM2340" i="2"/>
  <c r="BL2340" i="2"/>
  <c r="BK2340" i="2"/>
  <c r="BJ2340" i="2"/>
  <c r="BI2340" i="2"/>
  <c r="BH2340" i="2"/>
  <c r="BF2340" i="2"/>
  <c r="BD2340" i="2"/>
  <c r="AQ2340" i="2"/>
  <c r="AP2340" i="2"/>
  <c r="AR2340" i="2" s="1"/>
  <c r="BU2340" i="2" s="1"/>
  <c r="AA2340" i="2"/>
  <c r="H2340" i="2"/>
  <c r="CX2339" i="2"/>
  <c r="CW2339" i="2"/>
  <c r="CN2339" i="2"/>
  <c r="CK2339" i="2"/>
  <c r="CI2339" i="2"/>
  <c r="CD2339" i="2"/>
  <c r="CC2339" i="2"/>
  <c r="BY2339" i="2"/>
  <c r="CA2339" i="2" s="1"/>
  <c r="BW2339" i="2"/>
  <c r="BV2339" i="2"/>
  <c r="BS2339" i="2"/>
  <c r="BR2339" i="2"/>
  <c r="BP2339" i="2"/>
  <c r="BO2339" i="2"/>
  <c r="BN2339" i="2"/>
  <c r="BM2339" i="2"/>
  <c r="BL2339" i="2"/>
  <c r="BK2339" i="2"/>
  <c r="BJ2339" i="2"/>
  <c r="BI2339" i="2"/>
  <c r="BH2339" i="2"/>
  <c r="BF2339" i="2"/>
  <c r="BD2339" i="2"/>
  <c r="AQ2339" i="2"/>
  <c r="AP2339" i="2"/>
  <c r="AR2339" i="2" s="1"/>
  <c r="BU2339" i="2" s="1"/>
  <c r="AA2339" i="2"/>
  <c r="H2339" i="2"/>
  <c r="CX2338" i="2"/>
  <c r="CW2338" i="2"/>
  <c r="CN2338" i="2"/>
  <c r="CK2338" i="2"/>
  <c r="CI2338" i="2"/>
  <c r="CD2338" i="2"/>
  <c r="CC2338" i="2"/>
  <c r="BY2338" i="2"/>
  <c r="CA2338" i="2" s="1"/>
  <c r="BW2338" i="2"/>
  <c r="BV2338" i="2"/>
  <c r="BS2338" i="2"/>
  <c r="BR2338" i="2"/>
  <c r="BP2338" i="2"/>
  <c r="BO2338" i="2"/>
  <c r="BN2338" i="2"/>
  <c r="BM2338" i="2"/>
  <c r="BL2338" i="2"/>
  <c r="BK2338" i="2"/>
  <c r="BJ2338" i="2"/>
  <c r="BI2338" i="2"/>
  <c r="BH2338" i="2"/>
  <c r="BF2338" i="2"/>
  <c r="BD2338" i="2"/>
  <c r="AQ2338" i="2"/>
  <c r="AP2338" i="2"/>
  <c r="AR2338" i="2" s="1"/>
  <c r="BU2338" i="2" s="1"/>
  <c r="AA2338" i="2"/>
  <c r="H2338" i="2"/>
  <c r="CX2337" i="2"/>
  <c r="CW2337" i="2"/>
  <c r="CN2337" i="2"/>
  <c r="CK2337" i="2"/>
  <c r="CI2337" i="2"/>
  <c r="CD2337" i="2"/>
  <c r="CE2337" i="2" s="1"/>
  <c r="CC2337" i="2"/>
  <c r="BY2337" i="2"/>
  <c r="CA2337" i="2" s="1"/>
  <c r="BW2337" i="2"/>
  <c r="BV2337" i="2"/>
  <c r="BS2337" i="2"/>
  <c r="BR2337" i="2"/>
  <c r="BP2337" i="2"/>
  <c r="BO2337" i="2"/>
  <c r="BN2337" i="2"/>
  <c r="BM2337" i="2"/>
  <c r="BL2337" i="2"/>
  <c r="BK2337" i="2"/>
  <c r="BJ2337" i="2"/>
  <c r="BI2337" i="2"/>
  <c r="BH2337" i="2"/>
  <c r="BF2337" i="2"/>
  <c r="BD2337" i="2"/>
  <c r="AR2337" i="2"/>
  <c r="BU2337" i="2" s="1"/>
  <c r="AQ2337" i="2"/>
  <c r="AP2337" i="2"/>
  <c r="AA2337" i="2"/>
  <c r="H2337" i="2"/>
  <c r="CX2336" i="2"/>
  <c r="CW2336" i="2"/>
  <c r="CN2336" i="2"/>
  <c r="CK2336" i="2"/>
  <c r="CI2336" i="2"/>
  <c r="CD2336" i="2"/>
  <c r="CE2336" i="2" s="1"/>
  <c r="CC2336" i="2"/>
  <c r="BY2336" i="2"/>
  <c r="CA2336" i="2" s="1"/>
  <c r="BW2336" i="2"/>
  <c r="BV2336" i="2"/>
  <c r="BS2336" i="2"/>
  <c r="BR2336" i="2"/>
  <c r="BP2336" i="2"/>
  <c r="BO2336" i="2"/>
  <c r="BN2336" i="2"/>
  <c r="BM2336" i="2"/>
  <c r="BL2336" i="2"/>
  <c r="BK2336" i="2"/>
  <c r="BJ2336" i="2"/>
  <c r="BI2336" i="2"/>
  <c r="BH2336" i="2"/>
  <c r="BF2336" i="2"/>
  <c r="BD2336" i="2"/>
  <c r="AQ2336" i="2"/>
  <c r="AP2336" i="2"/>
  <c r="AR2336" i="2" s="1"/>
  <c r="BU2336" i="2" s="1"/>
  <c r="AA2336" i="2"/>
  <c r="H2336" i="2"/>
  <c r="CX2335" i="2"/>
  <c r="CW2335" i="2"/>
  <c r="CN2335" i="2"/>
  <c r="CK2335" i="2"/>
  <c r="CI2335" i="2"/>
  <c r="CD2335" i="2"/>
  <c r="CE2335" i="2" s="1"/>
  <c r="CC2335" i="2"/>
  <c r="BY2335" i="2"/>
  <c r="CA2335" i="2" s="1"/>
  <c r="BW2335" i="2"/>
  <c r="BV2335" i="2"/>
  <c r="BS2335" i="2"/>
  <c r="BR2335" i="2"/>
  <c r="BP2335" i="2"/>
  <c r="BO2335" i="2"/>
  <c r="BN2335" i="2"/>
  <c r="BM2335" i="2"/>
  <c r="BL2335" i="2"/>
  <c r="BK2335" i="2"/>
  <c r="BJ2335" i="2"/>
  <c r="BI2335" i="2"/>
  <c r="BH2335" i="2"/>
  <c r="BF2335" i="2"/>
  <c r="BD2335" i="2"/>
  <c r="AR2335" i="2"/>
  <c r="BU2335" i="2" s="1"/>
  <c r="AQ2335" i="2"/>
  <c r="AP2335" i="2"/>
  <c r="AA2335" i="2"/>
  <c r="H2335" i="2"/>
  <c r="CX2334" i="2"/>
  <c r="CW2334" i="2"/>
  <c r="CN2334" i="2"/>
  <c r="CK2334" i="2"/>
  <c r="CI2334" i="2"/>
  <c r="CD2334" i="2"/>
  <c r="CE2334" i="2" s="1"/>
  <c r="CC2334" i="2"/>
  <c r="CA2334" i="2"/>
  <c r="BY2334" i="2"/>
  <c r="BW2334" i="2"/>
  <c r="BV2334" i="2"/>
  <c r="BS2334" i="2"/>
  <c r="BR2334" i="2"/>
  <c r="BP2334" i="2"/>
  <c r="BO2334" i="2"/>
  <c r="BN2334" i="2"/>
  <c r="BM2334" i="2"/>
  <c r="BL2334" i="2"/>
  <c r="BK2334" i="2"/>
  <c r="BJ2334" i="2"/>
  <c r="BI2334" i="2"/>
  <c r="BH2334" i="2"/>
  <c r="BF2334" i="2"/>
  <c r="BD2334" i="2"/>
  <c r="AQ2334" i="2"/>
  <c r="AP2334" i="2"/>
  <c r="AR2334" i="2" s="1"/>
  <c r="BU2334" i="2" s="1"/>
  <c r="AA2334" i="2"/>
  <c r="H2334" i="2"/>
  <c r="CX2333" i="2"/>
  <c r="CW2333" i="2"/>
  <c r="CN2333" i="2"/>
  <c r="CK2333" i="2"/>
  <c r="CI2333" i="2"/>
  <c r="CD2333" i="2"/>
  <c r="CE2333" i="2" s="1"/>
  <c r="CC2333" i="2"/>
  <c r="BY2333" i="2"/>
  <c r="CA2333" i="2" s="1"/>
  <c r="BW2333" i="2"/>
  <c r="BV2333" i="2"/>
  <c r="BS2333" i="2"/>
  <c r="BR2333" i="2"/>
  <c r="BP2333" i="2"/>
  <c r="BO2333" i="2"/>
  <c r="BN2333" i="2"/>
  <c r="BM2333" i="2"/>
  <c r="BL2333" i="2"/>
  <c r="BK2333" i="2"/>
  <c r="BJ2333" i="2"/>
  <c r="BI2333" i="2"/>
  <c r="BH2333" i="2"/>
  <c r="BF2333" i="2"/>
  <c r="BD2333" i="2"/>
  <c r="AQ2333" i="2"/>
  <c r="AP2333" i="2"/>
  <c r="AR2333" i="2" s="1"/>
  <c r="BU2333" i="2" s="1"/>
  <c r="AA2333" i="2"/>
  <c r="H2333" i="2"/>
  <c r="CX2332" i="2"/>
  <c r="CW2332" i="2"/>
  <c r="CN2332" i="2"/>
  <c r="CK2332" i="2"/>
  <c r="CI2332" i="2"/>
  <c r="CE2332" i="2"/>
  <c r="CD2332" i="2"/>
  <c r="CC2332" i="2"/>
  <c r="BY2332" i="2"/>
  <c r="CA2332" i="2" s="1"/>
  <c r="BW2332" i="2"/>
  <c r="BV2332" i="2"/>
  <c r="BS2332" i="2"/>
  <c r="BR2332" i="2"/>
  <c r="BP2332" i="2"/>
  <c r="BO2332" i="2"/>
  <c r="BN2332" i="2"/>
  <c r="BM2332" i="2"/>
  <c r="BL2332" i="2"/>
  <c r="BK2332" i="2"/>
  <c r="BJ2332" i="2"/>
  <c r="BI2332" i="2"/>
  <c r="BH2332" i="2"/>
  <c r="BF2332" i="2"/>
  <c r="BD2332" i="2"/>
  <c r="AR2332" i="2"/>
  <c r="BU2332" i="2" s="1"/>
  <c r="AQ2332" i="2"/>
  <c r="AP2332" i="2"/>
  <c r="AA2332" i="2"/>
  <c r="H2332" i="2"/>
  <c r="CX2331" i="2"/>
  <c r="CW2331" i="2"/>
  <c r="CN2331" i="2"/>
  <c r="CK2331" i="2"/>
  <c r="CI2331" i="2"/>
  <c r="CD2331" i="2"/>
  <c r="CE2331" i="2" s="1"/>
  <c r="CC2331" i="2"/>
  <c r="CA2331" i="2"/>
  <c r="BY2331" i="2"/>
  <c r="BW2331" i="2"/>
  <c r="BV2331" i="2"/>
  <c r="BS2331" i="2"/>
  <c r="BR2331" i="2"/>
  <c r="BP2331" i="2"/>
  <c r="BO2331" i="2"/>
  <c r="BN2331" i="2"/>
  <c r="BM2331" i="2"/>
  <c r="BL2331" i="2"/>
  <c r="BK2331" i="2"/>
  <c r="BJ2331" i="2"/>
  <c r="BI2331" i="2"/>
  <c r="BH2331" i="2"/>
  <c r="BF2331" i="2"/>
  <c r="BD2331" i="2"/>
  <c r="AQ2331" i="2"/>
  <c r="AP2331" i="2"/>
  <c r="AR2331" i="2" s="1"/>
  <c r="BU2331" i="2" s="1"/>
  <c r="AA2331" i="2"/>
  <c r="H2331" i="2"/>
  <c r="CX2330" i="2"/>
  <c r="CW2330" i="2"/>
  <c r="CN2330" i="2"/>
  <c r="CK2330" i="2"/>
  <c r="CI2330" i="2"/>
  <c r="CD2330" i="2"/>
  <c r="CE2330" i="2" s="1"/>
  <c r="CC2330" i="2"/>
  <c r="BY2330" i="2"/>
  <c r="CA2330" i="2" s="1"/>
  <c r="BW2330" i="2"/>
  <c r="BV2330" i="2"/>
  <c r="BS2330" i="2"/>
  <c r="BR2330" i="2"/>
  <c r="BP2330" i="2"/>
  <c r="BO2330" i="2"/>
  <c r="BN2330" i="2"/>
  <c r="BM2330" i="2"/>
  <c r="BL2330" i="2"/>
  <c r="BK2330" i="2"/>
  <c r="BJ2330" i="2"/>
  <c r="BI2330" i="2"/>
  <c r="BH2330" i="2"/>
  <c r="BF2330" i="2"/>
  <c r="BD2330" i="2"/>
  <c r="AR2330" i="2"/>
  <c r="BU2330" i="2" s="1"/>
  <c r="AQ2330" i="2"/>
  <c r="AP2330" i="2"/>
  <c r="AA2330" i="2"/>
  <c r="H2330" i="2"/>
  <c r="CX2329" i="2"/>
  <c r="CW2329" i="2"/>
  <c r="CN2329" i="2"/>
  <c r="CK2329" i="2"/>
  <c r="CI2329" i="2"/>
  <c r="CD2329" i="2"/>
  <c r="CE2329" i="2" s="1"/>
  <c r="CC2329" i="2"/>
  <c r="BY2329" i="2"/>
  <c r="CA2329" i="2" s="1"/>
  <c r="BW2329" i="2"/>
  <c r="BV2329" i="2"/>
  <c r="BS2329" i="2"/>
  <c r="BR2329" i="2"/>
  <c r="BP2329" i="2"/>
  <c r="BO2329" i="2"/>
  <c r="BN2329" i="2"/>
  <c r="BM2329" i="2"/>
  <c r="BL2329" i="2"/>
  <c r="BK2329" i="2"/>
  <c r="BJ2329" i="2"/>
  <c r="BI2329" i="2"/>
  <c r="BH2329" i="2"/>
  <c r="BF2329" i="2"/>
  <c r="BD2329" i="2"/>
  <c r="AQ2329" i="2"/>
  <c r="AP2329" i="2"/>
  <c r="AR2329" i="2" s="1"/>
  <c r="BU2329" i="2" s="1"/>
  <c r="AA2329" i="2"/>
  <c r="H2329" i="2"/>
  <c r="CX2328" i="2"/>
  <c r="CW2328" i="2"/>
  <c r="CN2328" i="2"/>
  <c r="CK2328" i="2"/>
  <c r="CI2328" i="2"/>
  <c r="CE2328" i="2"/>
  <c r="CD2328" i="2"/>
  <c r="CC2328" i="2"/>
  <c r="CA2328" i="2"/>
  <c r="BY2328" i="2"/>
  <c r="BW2328" i="2"/>
  <c r="BV2328" i="2"/>
  <c r="BS2328" i="2"/>
  <c r="BR2328" i="2"/>
  <c r="BP2328" i="2"/>
  <c r="BO2328" i="2"/>
  <c r="BN2328" i="2"/>
  <c r="BM2328" i="2"/>
  <c r="BL2328" i="2"/>
  <c r="BK2328" i="2"/>
  <c r="BJ2328" i="2"/>
  <c r="BI2328" i="2"/>
  <c r="BH2328" i="2"/>
  <c r="BF2328" i="2"/>
  <c r="BD2328" i="2"/>
  <c r="AQ2328" i="2"/>
  <c r="AP2328" i="2"/>
  <c r="AR2328" i="2" s="1"/>
  <c r="BU2328" i="2" s="1"/>
  <c r="AA2328" i="2"/>
  <c r="H2328" i="2"/>
  <c r="CX2327" i="2"/>
  <c r="CW2327" i="2"/>
  <c r="CN2327" i="2"/>
  <c r="CK2327" i="2"/>
  <c r="CI2327" i="2"/>
  <c r="CD2327" i="2"/>
  <c r="CE2327" i="2" s="1"/>
  <c r="CC2327" i="2"/>
  <c r="BY2327" i="2"/>
  <c r="CA2327" i="2" s="1"/>
  <c r="BW2327" i="2"/>
  <c r="BV2327" i="2"/>
  <c r="BS2327" i="2"/>
  <c r="BR2327" i="2"/>
  <c r="BP2327" i="2"/>
  <c r="BO2327" i="2"/>
  <c r="BN2327" i="2"/>
  <c r="BM2327" i="2"/>
  <c r="BL2327" i="2"/>
  <c r="BK2327" i="2"/>
  <c r="BJ2327" i="2"/>
  <c r="BI2327" i="2"/>
  <c r="BH2327" i="2"/>
  <c r="BF2327" i="2"/>
  <c r="BD2327" i="2"/>
  <c r="AQ2327" i="2"/>
  <c r="AP2327" i="2"/>
  <c r="AR2327" i="2" s="1"/>
  <c r="BU2327" i="2" s="1"/>
  <c r="AA2327" i="2"/>
  <c r="H2327" i="2"/>
  <c r="CX2326" i="2"/>
  <c r="CW2326" i="2"/>
  <c r="CN2326" i="2"/>
  <c r="CK2326" i="2"/>
  <c r="CI2326" i="2"/>
  <c r="CD2326" i="2"/>
  <c r="CE2326" i="2" s="1"/>
  <c r="CC2326" i="2"/>
  <c r="BY2326" i="2"/>
  <c r="CA2326" i="2" s="1"/>
  <c r="BW2326" i="2"/>
  <c r="BV2326" i="2"/>
  <c r="BS2326" i="2"/>
  <c r="BO2326" i="2"/>
  <c r="BN2326" i="2"/>
  <c r="BM2326" i="2"/>
  <c r="BL2326" i="2"/>
  <c r="BK2326" i="2"/>
  <c r="BJ2326" i="2"/>
  <c r="BI2326" i="2"/>
  <c r="BP2326" i="2" s="1"/>
  <c r="BH2326" i="2"/>
  <c r="BF2326" i="2"/>
  <c r="BD2326" i="2"/>
  <c r="AQ2326" i="2"/>
  <c r="AP2326" i="2"/>
  <c r="AR2326" i="2" s="1"/>
  <c r="BU2326" i="2" s="1"/>
  <c r="AA2326" i="2"/>
  <c r="H2326" i="2"/>
  <c r="CX2325" i="2"/>
  <c r="CW2325" i="2"/>
  <c r="CN2325" i="2"/>
  <c r="CK2325" i="2"/>
  <c r="CI2325" i="2"/>
  <c r="CD2325" i="2"/>
  <c r="CE2325" i="2" s="1"/>
  <c r="CC2325" i="2"/>
  <c r="BY2325" i="2"/>
  <c r="CA2325" i="2" s="1"/>
  <c r="BW2325" i="2"/>
  <c r="BV2325" i="2"/>
  <c r="BS2325" i="2"/>
  <c r="BR2325" i="2"/>
  <c r="BP2325" i="2"/>
  <c r="BO2325" i="2"/>
  <c r="BN2325" i="2"/>
  <c r="BM2325" i="2"/>
  <c r="BL2325" i="2"/>
  <c r="BK2325" i="2"/>
  <c r="BJ2325" i="2"/>
  <c r="BI2325" i="2"/>
  <c r="BH2325" i="2"/>
  <c r="BF2325" i="2"/>
  <c r="BD2325" i="2"/>
  <c r="AQ2325" i="2"/>
  <c r="AP2325" i="2"/>
  <c r="AR2325" i="2" s="1"/>
  <c r="BU2325" i="2" s="1"/>
  <c r="AA2325" i="2"/>
  <c r="H2325" i="2"/>
  <c r="CX2324" i="2"/>
  <c r="CW2324" i="2"/>
  <c r="CN2324" i="2"/>
  <c r="CK2324" i="2"/>
  <c r="CI2324" i="2"/>
  <c r="CD2324" i="2"/>
  <c r="CC2324" i="2"/>
  <c r="BY2324" i="2"/>
  <c r="CA2324" i="2" s="1"/>
  <c r="BW2324" i="2"/>
  <c r="BV2324" i="2"/>
  <c r="BS2324" i="2"/>
  <c r="BR2324" i="2"/>
  <c r="BO2324" i="2"/>
  <c r="BN2324" i="2"/>
  <c r="BM2324" i="2"/>
  <c r="BL2324" i="2"/>
  <c r="BK2324" i="2"/>
  <c r="BJ2324" i="2"/>
  <c r="BI2324" i="2"/>
  <c r="BH2324" i="2"/>
  <c r="BF2324" i="2"/>
  <c r="BD2324" i="2"/>
  <c r="AQ2324" i="2"/>
  <c r="AP2324" i="2"/>
  <c r="AR2324" i="2" s="1"/>
  <c r="BU2324" i="2" s="1"/>
  <c r="AA2324" i="2"/>
  <c r="H2324" i="2"/>
  <c r="DA2323" i="2"/>
  <c r="CZ2323" i="2"/>
  <c r="CX2323" i="2"/>
  <c r="CW2323" i="2"/>
  <c r="CK2323" i="2"/>
  <c r="CI2323" i="2"/>
  <c r="CC2323" i="2"/>
  <c r="BY2323" i="2"/>
  <c r="CA2323" i="2" s="1"/>
  <c r="BW2323" i="2"/>
  <c r="BV2323" i="2"/>
  <c r="BS2323" i="2"/>
  <c r="BR2323" i="2"/>
  <c r="BP2323" i="2"/>
  <c r="BO2323" i="2"/>
  <c r="BN2323" i="2"/>
  <c r="BI2323" i="2"/>
  <c r="BG2323" i="2"/>
  <c r="BF2323" i="2"/>
  <c r="BE2323" i="2"/>
  <c r="BC2323" i="2"/>
  <c r="AZ2323" i="2"/>
  <c r="AY2323" i="2"/>
  <c r="AX2323" i="2"/>
  <c r="AW2323" i="2"/>
  <c r="BD2323" i="2" s="1"/>
  <c r="AV2323" i="2"/>
  <c r="AU2323" i="2"/>
  <c r="BM2323" i="2" s="1"/>
  <c r="AT2323" i="2"/>
  <c r="CD2323" i="2" s="1"/>
  <c r="AS2323" i="2"/>
  <c r="AP2323" i="2"/>
  <c r="AR2323" i="2" s="1"/>
  <c r="BU2323" i="2" s="1"/>
  <c r="AO2323" i="2"/>
  <c r="AN2323" i="2"/>
  <c r="AM2323" i="2"/>
  <c r="AL2323" i="2"/>
  <c r="AK2323" i="2"/>
  <c r="AJ2323" i="2"/>
  <c r="AI2323" i="2"/>
  <c r="AQ2323" i="2" s="1"/>
  <c r="Z2323" i="2"/>
  <c r="CN2323" i="2" s="1"/>
  <c r="Y2323" i="2"/>
  <c r="X2323" i="2"/>
  <c r="U2323" i="2"/>
  <c r="T2323" i="2"/>
  <c r="Q2323" i="2"/>
  <c r="P2323" i="2"/>
  <c r="O2323" i="2"/>
  <c r="N2323" i="2"/>
  <c r="M2323" i="2"/>
  <c r="BL2323" i="2" s="1"/>
  <c r="L2323" i="2"/>
  <c r="BK2323" i="2" s="1"/>
  <c r="K2323" i="2"/>
  <c r="BJ2323" i="2" s="1"/>
  <c r="J2323" i="2"/>
  <c r="I2323" i="2"/>
  <c r="H2323" i="2"/>
  <c r="G2323" i="2"/>
  <c r="F2323" i="2"/>
  <c r="DA2322" i="2"/>
  <c r="CZ2322" i="2"/>
  <c r="CX2322" i="2"/>
  <c r="CW2322" i="2"/>
  <c r="CN2322" i="2"/>
  <c r="CK2322" i="2"/>
  <c r="CI2322" i="2"/>
  <c r="BY2322" i="2"/>
  <c r="CA2322" i="2" s="1"/>
  <c r="BW2322" i="2"/>
  <c r="BV2322" i="2"/>
  <c r="BS2322" i="2"/>
  <c r="BR2322" i="2"/>
  <c r="BP2322" i="2"/>
  <c r="BN2322" i="2"/>
  <c r="BH2322" i="2"/>
  <c r="BG2322" i="2"/>
  <c r="BF2322" i="2"/>
  <c r="BE2322" i="2"/>
  <c r="BD2322" i="2"/>
  <c r="BC2322" i="2"/>
  <c r="BO2322" i="2" s="1"/>
  <c r="AZ2322" i="2"/>
  <c r="AY2322" i="2"/>
  <c r="AX2322" i="2"/>
  <c r="AW2322" i="2"/>
  <c r="AV2322" i="2"/>
  <c r="AU2322" i="2"/>
  <c r="BM2322" i="2" s="1"/>
  <c r="AT2322" i="2"/>
  <c r="CD2322" i="2" s="1"/>
  <c r="AS2322" i="2"/>
  <c r="CC2322" i="2" s="1"/>
  <c r="AP2322" i="2"/>
  <c r="AR2322" i="2" s="1"/>
  <c r="BU2322" i="2" s="1"/>
  <c r="AO2322" i="2"/>
  <c r="AN2322" i="2"/>
  <c r="AM2322" i="2"/>
  <c r="AL2322" i="2"/>
  <c r="AK2322" i="2"/>
  <c r="AJ2322" i="2"/>
  <c r="AI2322" i="2"/>
  <c r="AQ2322" i="2" s="1"/>
  <c r="AA2322" i="2"/>
  <c r="Z2322" i="2"/>
  <c r="Y2322" i="2"/>
  <c r="X2322" i="2"/>
  <c r="U2322" i="2"/>
  <c r="T2322" i="2"/>
  <c r="Q2322" i="2"/>
  <c r="P2322" i="2"/>
  <c r="O2322" i="2"/>
  <c r="N2322" i="2"/>
  <c r="M2322" i="2"/>
  <c r="BL2322" i="2" s="1"/>
  <c r="L2322" i="2"/>
  <c r="BK2322" i="2" s="1"/>
  <c r="K2322" i="2"/>
  <c r="BJ2322" i="2" s="1"/>
  <c r="J2322" i="2"/>
  <c r="BI2322" i="2" s="1"/>
  <c r="I2322" i="2"/>
  <c r="G2322" i="2"/>
  <c r="F2322" i="2"/>
  <c r="DA2321" i="2"/>
  <c r="CZ2321" i="2"/>
  <c r="CX2321" i="2"/>
  <c r="CW2321" i="2"/>
  <c r="CK2321" i="2"/>
  <c r="CI2321" i="2"/>
  <c r="BY2321" i="2"/>
  <c r="CA2321" i="2" s="1"/>
  <c r="BW2321" i="2"/>
  <c r="BV2321" i="2"/>
  <c r="BS2321" i="2"/>
  <c r="BR2321" i="2"/>
  <c r="BP2321" i="2"/>
  <c r="BO2321" i="2"/>
  <c r="BN2321" i="2"/>
  <c r="BG2321" i="2"/>
  <c r="BE2321" i="2"/>
  <c r="BF2321" i="2" s="1"/>
  <c r="BC2321" i="2"/>
  <c r="AZ2321" i="2"/>
  <c r="AY2321" i="2"/>
  <c r="AX2321" i="2"/>
  <c r="AW2321" i="2"/>
  <c r="BD2321" i="2" s="1"/>
  <c r="AV2321" i="2"/>
  <c r="AU2321" i="2"/>
  <c r="BM2321" i="2" s="1"/>
  <c r="AT2321" i="2"/>
  <c r="CD2321" i="2" s="1"/>
  <c r="AS2321" i="2"/>
  <c r="CC2321" i="2" s="1"/>
  <c r="AP2321" i="2"/>
  <c r="AR2321" i="2" s="1"/>
  <c r="BU2321" i="2" s="1"/>
  <c r="AO2321" i="2"/>
  <c r="AN2321" i="2"/>
  <c r="AM2321" i="2"/>
  <c r="AL2321" i="2"/>
  <c r="AK2321" i="2"/>
  <c r="AJ2321" i="2"/>
  <c r="AI2321" i="2"/>
  <c r="Z2321" i="2"/>
  <c r="Y2321" i="2"/>
  <c r="X2321" i="2"/>
  <c r="U2321" i="2"/>
  <c r="T2321" i="2"/>
  <c r="Q2321" i="2"/>
  <c r="P2321" i="2"/>
  <c r="O2321" i="2"/>
  <c r="N2321" i="2"/>
  <c r="BL2321" i="2" s="1"/>
  <c r="M2321" i="2"/>
  <c r="BH2321" i="2" s="1"/>
  <c r="L2321" i="2"/>
  <c r="BK2321" i="2" s="1"/>
  <c r="K2321" i="2"/>
  <c r="BJ2321" i="2" s="1"/>
  <c r="J2321" i="2"/>
  <c r="BI2321" i="2" s="1"/>
  <c r="I2321" i="2"/>
  <c r="G2321" i="2"/>
  <c r="F2321" i="2"/>
  <c r="H2321" i="2" s="1"/>
  <c r="DA2320" i="2"/>
  <c r="CZ2320" i="2"/>
  <c r="CX2320" i="2"/>
  <c r="CW2320" i="2"/>
  <c r="CN2320" i="2"/>
  <c r="CK2320" i="2"/>
  <c r="CI2320" i="2"/>
  <c r="BY2320" i="2"/>
  <c r="CA2320" i="2" s="1"/>
  <c r="BW2320" i="2"/>
  <c r="BV2320" i="2"/>
  <c r="BS2320" i="2"/>
  <c r="BR2320" i="2"/>
  <c r="BP2320" i="2"/>
  <c r="BN2320" i="2"/>
  <c r="BL2320" i="2"/>
  <c r="BK2320" i="2"/>
  <c r="BG2320" i="2"/>
  <c r="BF2320" i="2"/>
  <c r="BE2320" i="2"/>
  <c r="BD2320" i="2"/>
  <c r="BC2320" i="2"/>
  <c r="BO2320" i="2" s="1"/>
  <c r="AZ2320" i="2"/>
  <c r="AY2320" i="2"/>
  <c r="AX2320" i="2"/>
  <c r="AW2320" i="2"/>
  <c r="AV2320" i="2"/>
  <c r="AU2320" i="2"/>
  <c r="BM2320" i="2" s="1"/>
  <c r="AT2320" i="2"/>
  <c r="CD2320" i="2" s="1"/>
  <c r="AS2320" i="2"/>
  <c r="CC2320" i="2" s="1"/>
  <c r="AR2320" i="2"/>
  <c r="BU2320" i="2" s="1"/>
  <c r="AP2320" i="2"/>
  <c r="AO2320" i="2"/>
  <c r="AN2320" i="2"/>
  <c r="AM2320" i="2"/>
  <c r="AL2320" i="2"/>
  <c r="AK2320" i="2"/>
  <c r="AJ2320" i="2"/>
  <c r="AI2320" i="2"/>
  <c r="AQ2320" i="2" s="1"/>
  <c r="Z2320" i="2"/>
  <c r="AA2320" i="2" s="1"/>
  <c r="Y2320" i="2"/>
  <c r="X2320" i="2"/>
  <c r="U2320" i="2"/>
  <c r="T2320" i="2"/>
  <c r="Q2320" i="2"/>
  <c r="P2320" i="2"/>
  <c r="O2320" i="2"/>
  <c r="N2320" i="2"/>
  <c r="M2320" i="2"/>
  <c r="BH2320" i="2" s="1"/>
  <c r="L2320" i="2"/>
  <c r="K2320" i="2"/>
  <c r="BJ2320" i="2" s="1"/>
  <c r="J2320" i="2"/>
  <c r="BI2320" i="2" s="1"/>
  <c r="I2320" i="2"/>
  <c r="H2320" i="2"/>
  <c r="G2320" i="2"/>
  <c r="F2320" i="2"/>
  <c r="CX2319" i="2"/>
  <c r="CW2319" i="2"/>
  <c r="CN2319" i="2"/>
  <c r="CK2319" i="2"/>
  <c r="CI2319" i="2"/>
  <c r="CD2319" i="2"/>
  <c r="CE2319" i="2" s="1"/>
  <c r="CC2319" i="2"/>
  <c r="CA2319" i="2"/>
  <c r="BY2319" i="2"/>
  <c r="BW2319" i="2"/>
  <c r="BV2319" i="2"/>
  <c r="BS2319" i="2"/>
  <c r="BR2319" i="2"/>
  <c r="BP2319" i="2"/>
  <c r="BO2319" i="2"/>
  <c r="BN2319" i="2"/>
  <c r="BM2319" i="2"/>
  <c r="BL2319" i="2"/>
  <c r="BK2319" i="2"/>
  <c r="BJ2319" i="2"/>
  <c r="BI2319" i="2"/>
  <c r="BH2319" i="2"/>
  <c r="BF2319" i="2"/>
  <c r="BD2319" i="2"/>
  <c r="AQ2319" i="2"/>
  <c r="AP2319" i="2"/>
  <c r="AR2319" i="2" s="1"/>
  <c r="BU2319" i="2" s="1"/>
  <c r="AA2319" i="2"/>
  <c r="H2319" i="2"/>
  <c r="CX2318" i="2"/>
  <c r="CW2318" i="2"/>
  <c r="CN2318" i="2"/>
  <c r="CK2318" i="2"/>
  <c r="CI2318" i="2"/>
  <c r="CD2318" i="2"/>
  <c r="CE2318" i="2" s="1"/>
  <c r="CC2318" i="2"/>
  <c r="BY2318" i="2"/>
  <c r="CA2318" i="2" s="1"/>
  <c r="BW2318" i="2"/>
  <c r="BV2318" i="2"/>
  <c r="BS2318" i="2"/>
  <c r="BR2318" i="2"/>
  <c r="BP2318" i="2"/>
  <c r="BO2318" i="2"/>
  <c r="BN2318" i="2"/>
  <c r="BM2318" i="2"/>
  <c r="BL2318" i="2"/>
  <c r="BK2318" i="2"/>
  <c r="BJ2318" i="2"/>
  <c r="BI2318" i="2"/>
  <c r="BH2318" i="2"/>
  <c r="BF2318" i="2"/>
  <c r="BD2318" i="2"/>
  <c r="AQ2318" i="2"/>
  <c r="AP2318" i="2"/>
  <c r="AR2318" i="2" s="1"/>
  <c r="BU2318" i="2" s="1"/>
  <c r="AA2318" i="2"/>
  <c r="H2318" i="2"/>
  <c r="CX2317" i="2"/>
  <c r="CW2317" i="2"/>
  <c r="CN2317" i="2"/>
  <c r="CK2317" i="2"/>
  <c r="CI2317" i="2"/>
  <c r="CD2317" i="2"/>
  <c r="CE2317" i="2" s="1"/>
  <c r="CC2317" i="2"/>
  <c r="BY2317" i="2"/>
  <c r="CA2317" i="2" s="1"/>
  <c r="BW2317" i="2"/>
  <c r="BV2317" i="2"/>
  <c r="BS2317" i="2"/>
  <c r="BR2317" i="2"/>
  <c r="BP2317" i="2"/>
  <c r="BO2317" i="2"/>
  <c r="BN2317" i="2"/>
  <c r="BM2317" i="2"/>
  <c r="BL2317" i="2"/>
  <c r="BK2317" i="2"/>
  <c r="BJ2317" i="2"/>
  <c r="BI2317" i="2"/>
  <c r="BH2317" i="2"/>
  <c r="BF2317" i="2"/>
  <c r="BD2317" i="2"/>
  <c r="AQ2317" i="2"/>
  <c r="AP2317" i="2"/>
  <c r="AR2317" i="2" s="1"/>
  <c r="BU2317" i="2" s="1"/>
  <c r="AA2317" i="2"/>
  <c r="H2317" i="2"/>
  <c r="CX2316" i="2"/>
  <c r="CW2316" i="2"/>
  <c r="CN2316" i="2"/>
  <c r="CK2316" i="2"/>
  <c r="CI2316" i="2"/>
  <c r="CD2316" i="2"/>
  <c r="CC2316" i="2"/>
  <c r="BY2316" i="2"/>
  <c r="CA2316" i="2" s="1"/>
  <c r="BW2316" i="2"/>
  <c r="BV2316" i="2"/>
  <c r="BS2316" i="2"/>
  <c r="BR2316" i="2"/>
  <c r="BP2316" i="2"/>
  <c r="BO2316" i="2"/>
  <c r="BN2316" i="2"/>
  <c r="BM2316" i="2"/>
  <c r="BL2316" i="2"/>
  <c r="BK2316" i="2"/>
  <c r="BJ2316" i="2"/>
  <c r="BI2316" i="2"/>
  <c r="BH2316" i="2"/>
  <c r="BF2316" i="2"/>
  <c r="BD2316" i="2"/>
  <c r="AQ2316" i="2"/>
  <c r="AP2316" i="2"/>
  <c r="AR2316" i="2" s="1"/>
  <c r="BU2316" i="2" s="1"/>
  <c r="AA2316" i="2"/>
  <c r="H2316" i="2"/>
  <c r="CX2315" i="2"/>
  <c r="CW2315" i="2"/>
  <c r="CN2315" i="2"/>
  <c r="CK2315" i="2"/>
  <c r="CI2315" i="2"/>
  <c r="CD2315" i="2"/>
  <c r="CE2315" i="2" s="1"/>
  <c r="CC2315" i="2"/>
  <c r="BY2315" i="2"/>
  <c r="CA2315" i="2" s="1"/>
  <c r="BW2315" i="2"/>
  <c r="BV2315" i="2"/>
  <c r="BS2315" i="2"/>
  <c r="BR2315" i="2"/>
  <c r="BP2315" i="2"/>
  <c r="BO2315" i="2"/>
  <c r="BN2315" i="2"/>
  <c r="BM2315" i="2"/>
  <c r="BL2315" i="2"/>
  <c r="BK2315" i="2"/>
  <c r="BJ2315" i="2"/>
  <c r="BI2315" i="2"/>
  <c r="BH2315" i="2"/>
  <c r="BF2315" i="2"/>
  <c r="BD2315" i="2"/>
  <c r="AQ2315" i="2"/>
  <c r="AP2315" i="2"/>
  <c r="AR2315" i="2" s="1"/>
  <c r="BU2315" i="2" s="1"/>
  <c r="AA2315" i="2"/>
  <c r="H2315" i="2"/>
  <c r="CX2314" i="2"/>
  <c r="CW2314" i="2"/>
  <c r="CN2314" i="2"/>
  <c r="CK2314" i="2"/>
  <c r="CI2314" i="2"/>
  <c r="CD2314" i="2"/>
  <c r="CC2314" i="2"/>
  <c r="BY2314" i="2"/>
  <c r="CA2314" i="2" s="1"/>
  <c r="BW2314" i="2"/>
  <c r="BV2314" i="2"/>
  <c r="BS2314" i="2"/>
  <c r="BR2314" i="2"/>
  <c r="BP2314" i="2"/>
  <c r="BO2314" i="2"/>
  <c r="BN2314" i="2"/>
  <c r="BM2314" i="2"/>
  <c r="BL2314" i="2"/>
  <c r="BK2314" i="2"/>
  <c r="BJ2314" i="2"/>
  <c r="BI2314" i="2"/>
  <c r="BH2314" i="2"/>
  <c r="BF2314" i="2"/>
  <c r="BD2314" i="2"/>
  <c r="AQ2314" i="2"/>
  <c r="AP2314" i="2"/>
  <c r="AR2314" i="2" s="1"/>
  <c r="BU2314" i="2" s="1"/>
  <c r="AA2314" i="2"/>
  <c r="H2314" i="2"/>
  <c r="CX2313" i="2"/>
  <c r="CW2313" i="2"/>
  <c r="CN2313" i="2"/>
  <c r="CK2313" i="2"/>
  <c r="CI2313" i="2"/>
  <c r="CD2313" i="2"/>
  <c r="CC2313" i="2"/>
  <c r="CA2313" i="2"/>
  <c r="BY2313" i="2"/>
  <c r="BW2313" i="2"/>
  <c r="BV2313" i="2"/>
  <c r="BS2313" i="2"/>
  <c r="BR2313" i="2"/>
  <c r="BP2313" i="2"/>
  <c r="BO2313" i="2"/>
  <c r="BN2313" i="2"/>
  <c r="BM2313" i="2"/>
  <c r="BL2313" i="2"/>
  <c r="BK2313" i="2"/>
  <c r="BJ2313" i="2"/>
  <c r="BI2313" i="2"/>
  <c r="BH2313" i="2"/>
  <c r="BF2313" i="2"/>
  <c r="BD2313" i="2"/>
  <c r="AQ2313" i="2"/>
  <c r="AP2313" i="2"/>
  <c r="AR2313" i="2" s="1"/>
  <c r="BU2313" i="2" s="1"/>
  <c r="AA2313" i="2"/>
  <c r="H2313" i="2"/>
  <c r="CX2312" i="2"/>
  <c r="CW2312" i="2"/>
  <c r="CN2312" i="2"/>
  <c r="CK2312" i="2"/>
  <c r="CI2312" i="2"/>
  <c r="CE2312" i="2"/>
  <c r="CD2312" i="2"/>
  <c r="CC2312" i="2"/>
  <c r="BY2312" i="2"/>
  <c r="CA2312" i="2" s="1"/>
  <c r="BW2312" i="2"/>
  <c r="BV2312" i="2"/>
  <c r="BS2312" i="2"/>
  <c r="BR2312" i="2"/>
  <c r="BP2312" i="2"/>
  <c r="BO2312" i="2"/>
  <c r="BN2312" i="2"/>
  <c r="BM2312" i="2"/>
  <c r="BL2312" i="2"/>
  <c r="BK2312" i="2"/>
  <c r="BJ2312" i="2"/>
  <c r="BI2312" i="2"/>
  <c r="BH2312" i="2"/>
  <c r="BF2312" i="2"/>
  <c r="BD2312" i="2"/>
  <c r="AQ2312" i="2"/>
  <c r="AP2312" i="2"/>
  <c r="AR2312" i="2" s="1"/>
  <c r="BU2312" i="2" s="1"/>
  <c r="AA2312" i="2"/>
  <c r="H2312" i="2"/>
  <c r="CX2311" i="2"/>
  <c r="CW2311" i="2"/>
  <c r="CN2311" i="2"/>
  <c r="CK2311" i="2"/>
  <c r="CI2311" i="2"/>
  <c r="CE2311" i="2"/>
  <c r="CD2311" i="2"/>
  <c r="CC2311" i="2"/>
  <c r="BY2311" i="2"/>
  <c r="CA2311" i="2" s="1"/>
  <c r="BW2311" i="2"/>
  <c r="BV2311" i="2"/>
  <c r="BS2311" i="2"/>
  <c r="BR2311" i="2"/>
  <c r="BP2311" i="2"/>
  <c r="BO2311" i="2"/>
  <c r="BN2311" i="2"/>
  <c r="BM2311" i="2"/>
  <c r="BL2311" i="2"/>
  <c r="BK2311" i="2"/>
  <c r="BJ2311" i="2"/>
  <c r="BI2311" i="2"/>
  <c r="BH2311" i="2"/>
  <c r="BF2311" i="2"/>
  <c r="BD2311" i="2"/>
  <c r="AQ2311" i="2"/>
  <c r="AP2311" i="2"/>
  <c r="AR2311" i="2" s="1"/>
  <c r="BU2311" i="2" s="1"/>
  <c r="AA2311" i="2"/>
  <c r="H2311" i="2"/>
  <c r="CX2310" i="2"/>
  <c r="CW2310" i="2"/>
  <c r="CN2310" i="2"/>
  <c r="CK2310" i="2"/>
  <c r="CI2310" i="2"/>
  <c r="CE2310" i="2"/>
  <c r="CD2310" i="2"/>
  <c r="CC2310" i="2"/>
  <c r="BY2310" i="2"/>
  <c r="CA2310" i="2" s="1"/>
  <c r="BW2310" i="2"/>
  <c r="BV2310" i="2"/>
  <c r="BS2310" i="2"/>
  <c r="BR2310" i="2"/>
  <c r="BP2310" i="2"/>
  <c r="BO2310" i="2"/>
  <c r="BN2310" i="2"/>
  <c r="BM2310" i="2"/>
  <c r="BL2310" i="2"/>
  <c r="BK2310" i="2"/>
  <c r="BJ2310" i="2"/>
  <c r="BI2310" i="2"/>
  <c r="BH2310" i="2"/>
  <c r="BF2310" i="2"/>
  <c r="BD2310" i="2"/>
  <c r="AQ2310" i="2"/>
  <c r="AP2310" i="2"/>
  <c r="AR2310" i="2" s="1"/>
  <c r="BU2310" i="2" s="1"/>
  <c r="AA2310" i="2"/>
  <c r="H2310" i="2"/>
  <c r="DA2309" i="2"/>
  <c r="CZ2309" i="2"/>
  <c r="CX2309" i="2"/>
  <c r="CW2309" i="2"/>
  <c r="CK2309" i="2"/>
  <c r="CI2309" i="2"/>
  <c r="CA2309" i="2"/>
  <c r="BY2309" i="2"/>
  <c r="BW2309" i="2"/>
  <c r="BV2309" i="2"/>
  <c r="BS2309" i="2"/>
  <c r="BR2309" i="2"/>
  <c r="BP2309" i="2"/>
  <c r="BN2309" i="2"/>
  <c r="BK2309" i="2"/>
  <c r="BI2309" i="2"/>
  <c r="BH2309" i="2"/>
  <c r="BG2309" i="2"/>
  <c r="BF2309" i="2"/>
  <c r="BE2309" i="2"/>
  <c r="BC2309" i="2"/>
  <c r="BO2309" i="2" s="1"/>
  <c r="AZ2309" i="2"/>
  <c r="AY2309" i="2"/>
  <c r="AX2309" i="2"/>
  <c r="AW2309" i="2"/>
  <c r="BD2309" i="2" s="1"/>
  <c r="AV2309" i="2"/>
  <c r="AU2309" i="2"/>
  <c r="BM2309" i="2" s="1"/>
  <c r="AT2309" i="2"/>
  <c r="CD2309" i="2" s="1"/>
  <c r="AS2309" i="2"/>
  <c r="CC2309" i="2" s="1"/>
  <c r="AP2309" i="2"/>
  <c r="AR2309" i="2" s="1"/>
  <c r="BU2309" i="2" s="1"/>
  <c r="AO2309" i="2"/>
  <c r="AN2309" i="2"/>
  <c r="AM2309" i="2"/>
  <c r="AL2309" i="2"/>
  <c r="AK2309" i="2"/>
  <c r="AJ2309" i="2"/>
  <c r="AI2309" i="2"/>
  <c r="AQ2309" i="2" s="1"/>
  <c r="AA2309" i="2"/>
  <c r="Z2309" i="2"/>
  <c r="CN2309" i="2" s="1"/>
  <c r="Y2309" i="2"/>
  <c r="X2309" i="2"/>
  <c r="U2309" i="2"/>
  <c r="T2309" i="2"/>
  <c r="Q2309" i="2"/>
  <c r="P2309" i="2"/>
  <c r="O2309" i="2"/>
  <c r="N2309" i="2"/>
  <c r="BL2309" i="2" s="1"/>
  <c r="M2309" i="2"/>
  <c r="L2309" i="2"/>
  <c r="K2309" i="2"/>
  <c r="BJ2309" i="2" s="1"/>
  <c r="J2309" i="2"/>
  <c r="I2309" i="2"/>
  <c r="G2309" i="2"/>
  <c r="H2309" i="2" s="1"/>
  <c r="F2309" i="2"/>
  <c r="DA2308" i="2"/>
  <c r="CZ2308" i="2"/>
  <c r="CX2308" i="2"/>
  <c r="CW2308" i="2"/>
  <c r="CK2308" i="2"/>
  <c r="CI2308" i="2"/>
  <c r="CD2308" i="2"/>
  <c r="BY2308" i="2"/>
  <c r="CA2308" i="2" s="1"/>
  <c r="BW2308" i="2"/>
  <c r="BV2308" i="2"/>
  <c r="BS2308" i="2"/>
  <c r="BR2308" i="2"/>
  <c r="BP2308" i="2"/>
  <c r="BO2308" i="2"/>
  <c r="BN2308" i="2"/>
  <c r="BK2308" i="2"/>
  <c r="BJ2308" i="2"/>
  <c r="BH2308" i="2"/>
  <c r="BG2308" i="2"/>
  <c r="BF2308" i="2"/>
  <c r="BE2308" i="2"/>
  <c r="BC2308" i="2"/>
  <c r="AZ2308" i="2"/>
  <c r="AY2308" i="2"/>
  <c r="AX2308" i="2"/>
  <c r="AW2308" i="2"/>
  <c r="BD2308" i="2" s="1"/>
  <c r="AV2308" i="2"/>
  <c r="AU2308" i="2"/>
  <c r="BM2308" i="2" s="1"/>
  <c r="AT2308" i="2"/>
  <c r="AS2308" i="2"/>
  <c r="CC2308" i="2" s="1"/>
  <c r="AP2308" i="2"/>
  <c r="AR2308" i="2" s="1"/>
  <c r="BU2308" i="2" s="1"/>
  <c r="AO2308" i="2"/>
  <c r="AN2308" i="2"/>
  <c r="AM2308" i="2"/>
  <c r="AL2308" i="2"/>
  <c r="AK2308" i="2"/>
  <c r="AJ2308" i="2"/>
  <c r="AI2308" i="2"/>
  <c r="AQ2308" i="2" s="1"/>
  <c r="AA2308" i="2"/>
  <c r="Z2308" i="2"/>
  <c r="CN2308" i="2" s="1"/>
  <c r="Y2308" i="2"/>
  <c r="X2308" i="2"/>
  <c r="U2308" i="2"/>
  <c r="T2308" i="2"/>
  <c r="Q2308" i="2"/>
  <c r="P2308" i="2"/>
  <c r="O2308" i="2"/>
  <c r="N2308" i="2"/>
  <c r="M2308" i="2"/>
  <c r="BL2308" i="2" s="1"/>
  <c r="L2308" i="2"/>
  <c r="K2308" i="2"/>
  <c r="J2308" i="2"/>
  <c r="BI2308" i="2" s="1"/>
  <c r="I2308" i="2"/>
  <c r="G2308" i="2"/>
  <c r="F2308" i="2"/>
  <c r="CX2307" i="2"/>
  <c r="CW2307" i="2"/>
  <c r="CN2307" i="2"/>
  <c r="CK2307" i="2"/>
  <c r="CI2307" i="2"/>
  <c r="CE2307" i="2"/>
  <c r="CD2307" i="2"/>
  <c r="CC2307" i="2"/>
  <c r="BY2307" i="2"/>
  <c r="CA2307" i="2" s="1"/>
  <c r="BW2307" i="2"/>
  <c r="BV2307" i="2"/>
  <c r="BS2307" i="2"/>
  <c r="BR2307" i="2"/>
  <c r="BP2307" i="2"/>
  <c r="BO2307" i="2"/>
  <c r="BN2307" i="2"/>
  <c r="BM2307" i="2"/>
  <c r="BL2307" i="2"/>
  <c r="BK2307" i="2"/>
  <c r="BJ2307" i="2"/>
  <c r="BI2307" i="2"/>
  <c r="BH2307" i="2"/>
  <c r="BF2307" i="2"/>
  <c r="BD2307" i="2"/>
  <c r="AQ2307" i="2"/>
  <c r="AP2307" i="2"/>
  <c r="AR2307" i="2" s="1"/>
  <c r="BU2307" i="2" s="1"/>
  <c r="AA2307" i="2"/>
  <c r="H2307" i="2"/>
  <c r="DA2306" i="2"/>
  <c r="CZ2306" i="2"/>
  <c r="CX2306" i="2"/>
  <c r="CW2306" i="2"/>
  <c r="CN2306" i="2"/>
  <c r="CK2306" i="2"/>
  <c r="CI2306" i="2"/>
  <c r="CC2306" i="2"/>
  <c r="CA2306" i="2"/>
  <c r="BY2306" i="2"/>
  <c r="BW2306" i="2"/>
  <c r="BV2306" i="2"/>
  <c r="BS2306" i="2"/>
  <c r="BR2306" i="2"/>
  <c r="BP2306" i="2"/>
  <c r="BN2306" i="2"/>
  <c r="BL2306" i="2"/>
  <c r="BI2306" i="2"/>
  <c r="BH2306" i="2"/>
  <c r="BG2306" i="2"/>
  <c r="BE2306" i="2"/>
  <c r="BF2306" i="2" s="1"/>
  <c r="BD2306" i="2"/>
  <c r="BC2306" i="2"/>
  <c r="BO2306" i="2" s="1"/>
  <c r="AZ2306" i="2"/>
  <c r="AY2306" i="2"/>
  <c r="AX2306" i="2"/>
  <c r="AW2306" i="2"/>
  <c r="AV2306" i="2"/>
  <c r="AU2306" i="2"/>
  <c r="BM2306" i="2" s="1"/>
  <c r="AT2306" i="2"/>
  <c r="CD2306" i="2" s="1"/>
  <c r="AS2306" i="2"/>
  <c r="AR2306" i="2"/>
  <c r="BU2306" i="2" s="1"/>
  <c r="AP2306" i="2"/>
  <c r="AO2306" i="2"/>
  <c r="AN2306" i="2"/>
  <c r="AM2306" i="2"/>
  <c r="AL2306" i="2"/>
  <c r="AK2306" i="2"/>
  <c r="AJ2306" i="2"/>
  <c r="AI2306" i="2"/>
  <c r="AQ2306" i="2" s="1"/>
  <c r="AA2306" i="2"/>
  <c r="Z2306" i="2"/>
  <c r="Y2306" i="2"/>
  <c r="X2306" i="2"/>
  <c r="U2306" i="2"/>
  <c r="T2306" i="2"/>
  <c r="Q2306" i="2"/>
  <c r="P2306" i="2"/>
  <c r="O2306" i="2"/>
  <c r="N2306" i="2"/>
  <c r="M2306" i="2"/>
  <c r="L2306" i="2"/>
  <c r="BK2306" i="2" s="1"/>
  <c r="K2306" i="2"/>
  <c r="BJ2306" i="2" s="1"/>
  <c r="J2306" i="2"/>
  <c r="I2306" i="2"/>
  <c r="H2306" i="2"/>
  <c r="G2306" i="2"/>
  <c r="F2306" i="2"/>
  <c r="DA2305" i="2"/>
  <c r="CZ2305" i="2"/>
  <c r="CX2305" i="2"/>
  <c r="CW2305" i="2"/>
  <c r="CK2305" i="2"/>
  <c r="CI2305" i="2"/>
  <c r="CE2305" i="2"/>
  <c r="CC2305" i="2"/>
  <c r="BY2305" i="2"/>
  <c r="CA2305" i="2" s="1"/>
  <c r="BW2305" i="2"/>
  <c r="BV2305" i="2"/>
  <c r="BS2305" i="2"/>
  <c r="BR2305" i="2"/>
  <c r="BP2305" i="2"/>
  <c r="BN2305" i="2"/>
  <c r="BL2305" i="2"/>
  <c r="BK2305" i="2"/>
  <c r="BI2305" i="2"/>
  <c r="BH2305" i="2"/>
  <c r="BG2305" i="2"/>
  <c r="BF2305" i="2"/>
  <c r="BE2305" i="2"/>
  <c r="BD2305" i="2"/>
  <c r="BC2305" i="2"/>
  <c r="BO2305" i="2" s="1"/>
  <c r="AZ2305" i="2"/>
  <c r="AY2305" i="2"/>
  <c r="AX2305" i="2"/>
  <c r="AW2305" i="2"/>
  <c r="AV2305" i="2"/>
  <c r="AU2305" i="2"/>
  <c r="BM2305" i="2" s="1"/>
  <c r="AT2305" i="2"/>
  <c r="CD2305" i="2" s="1"/>
  <c r="AS2305" i="2"/>
  <c r="AP2305" i="2"/>
  <c r="AR2305" i="2" s="1"/>
  <c r="BU2305" i="2" s="1"/>
  <c r="AO2305" i="2"/>
  <c r="AN2305" i="2"/>
  <c r="AM2305" i="2"/>
  <c r="AL2305" i="2"/>
  <c r="AK2305" i="2"/>
  <c r="AJ2305" i="2"/>
  <c r="AI2305" i="2"/>
  <c r="AQ2305" i="2" s="1"/>
  <c r="AA2305" i="2"/>
  <c r="Z2305" i="2"/>
  <c r="CN2305" i="2" s="1"/>
  <c r="Y2305" i="2"/>
  <c r="X2305" i="2"/>
  <c r="U2305" i="2"/>
  <c r="T2305" i="2"/>
  <c r="Q2305" i="2"/>
  <c r="P2305" i="2"/>
  <c r="O2305" i="2"/>
  <c r="N2305" i="2"/>
  <c r="M2305" i="2"/>
  <c r="L2305" i="2"/>
  <c r="K2305" i="2"/>
  <c r="BJ2305" i="2" s="1"/>
  <c r="J2305" i="2"/>
  <c r="I2305" i="2"/>
  <c r="H2305" i="2"/>
  <c r="G2305" i="2"/>
  <c r="F2305" i="2"/>
  <c r="DA2304" i="2"/>
  <c r="CZ2304" i="2"/>
  <c r="CX2304" i="2"/>
  <c r="CW2304" i="2"/>
  <c r="CK2304" i="2"/>
  <c r="CI2304" i="2"/>
  <c r="CD2304" i="2"/>
  <c r="BY2304" i="2"/>
  <c r="CA2304" i="2" s="1"/>
  <c r="BW2304" i="2"/>
  <c r="BV2304" i="2"/>
  <c r="BS2304" i="2"/>
  <c r="BR2304" i="2"/>
  <c r="BN2304" i="2"/>
  <c r="BK2304" i="2"/>
  <c r="BJ2304" i="2"/>
  <c r="BH2304" i="2"/>
  <c r="BG2304" i="2"/>
  <c r="BF2304" i="2"/>
  <c r="BE2304" i="2"/>
  <c r="BC2304" i="2"/>
  <c r="BO2304" i="2" s="1"/>
  <c r="AZ2304" i="2"/>
  <c r="AY2304" i="2"/>
  <c r="AX2304" i="2"/>
  <c r="AW2304" i="2"/>
  <c r="BD2304" i="2" s="1"/>
  <c r="AV2304" i="2"/>
  <c r="AU2304" i="2"/>
  <c r="BM2304" i="2" s="1"/>
  <c r="AT2304" i="2"/>
  <c r="AS2304" i="2"/>
  <c r="CC2304" i="2" s="1"/>
  <c r="AP2304" i="2"/>
  <c r="AR2304" i="2" s="1"/>
  <c r="BU2304" i="2" s="1"/>
  <c r="AO2304" i="2"/>
  <c r="AN2304" i="2"/>
  <c r="AM2304" i="2"/>
  <c r="AL2304" i="2"/>
  <c r="AK2304" i="2"/>
  <c r="AJ2304" i="2"/>
  <c r="AI2304" i="2"/>
  <c r="AA2304" i="2"/>
  <c r="Z2304" i="2"/>
  <c r="CN2304" i="2" s="1"/>
  <c r="Y2304" i="2"/>
  <c r="X2304" i="2"/>
  <c r="U2304" i="2"/>
  <c r="T2304" i="2"/>
  <c r="Q2304" i="2"/>
  <c r="P2304" i="2"/>
  <c r="O2304" i="2"/>
  <c r="N2304" i="2"/>
  <c r="M2304" i="2"/>
  <c r="L2304" i="2"/>
  <c r="K2304" i="2"/>
  <c r="J2304" i="2"/>
  <c r="BI2304" i="2" s="1"/>
  <c r="I2304" i="2"/>
  <c r="G2304" i="2"/>
  <c r="F2304" i="2"/>
  <c r="H2304" i="2" s="1"/>
  <c r="CX2303" i="2"/>
  <c r="CW2303" i="2"/>
  <c r="CN2303" i="2"/>
  <c r="CK2303" i="2"/>
  <c r="CI2303" i="2"/>
  <c r="CE2303" i="2"/>
  <c r="CD2303" i="2"/>
  <c r="CC2303" i="2"/>
  <c r="BY2303" i="2"/>
  <c r="CA2303" i="2" s="1"/>
  <c r="BW2303" i="2"/>
  <c r="BV2303" i="2"/>
  <c r="BS2303" i="2"/>
  <c r="BR2303" i="2"/>
  <c r="BP2303" i="2"/>
  <c r="BO2303" i="2"/>
  <c r="BN2303" i="2"/>
  <c r="BM2303" i="2"/>
  <c r="BL2303" i="2"/>
  <c r="BK2303" i="2"/>
  <c r="BJ2303" i="2"/>
  <c r="BI2303" i="2"/>
  <c r="BH2303" i="2"/>
  <c r="BF2303" i="2"/>
  <c r="BD2303" i="2"/>
  <c r="AQ2303" i="2"/>
  <c r="AP2303" i="2"/>
  <c r="AR2303" i="2" s="1"/>
  <c r="BU2303" i="2" s="1"/>
  <c r="AA2303" i="2"/>
  <c r="H2303" i="2"/>
  <c r="DA2302" i="2"/>
  <c r="CZ2302" i="2"/>
  <c r="CX2302" i="2"/>
  <c r="CW2302" i="2"/>
  <c r="CN2302" i="2"/>
  <c r="CK2302" i="2"/>
  <c r="CI2302" i="2"/>
  <c r="CD2302" i="2"/>
  <c r="CE2302" i="2" s="1"/>
  <c r="CC2302" i="2"/>
  <c r="BY2302" i="2"/>
  <c r="CA2302" i="2" s="1"/>
  <c r="BW2302" i="2"/>
  <c r="BV2302" i="2"/>
  <c r="BS2302" i="2"/>
  <c r="BR2302" i="2"/>
  <c r="BP2302" i="2"/>
  <c r="BN2302" i="2"/>
  <c r="BM2302" i="2"/>
  <c r="BL2302" i="2"/>
  <c r="BI2302" i="2"/>
  <c r="BH2302" i="2"/>
  <c r="BG2302" i="2"/>
  <c r="BE2302" i="2"/>
  <c r="BF2302" i="2" s="1"/>
  <c r="BD2302" i="2"/>
  <c r="BC2302" i="2"/>
  <c r="BO2302" i="2" s="1"/>
  <c r="AZ2302" i="2"/>
  <c r="AY2302" i="2"/>
  <c r="AX2302" i="2"/>
  <c r="AW2302" i="2"/>
  <c r="AV2302" i="2"/>
  <c r="AU2302" i="2"/>
  <c r="AT2302" i="2"/>
  <c r="AS2302" i="2"/>
  <c r="AP2302" i="2"/>
  <c r="AR2302" i="2" s="1"/>
  <c r="BU2302" i="2" s="1"/>
  <c r="AO2302" i="2"/>
  <c r="AN2302" i="2"/>
  <c r="AM2302" i="2"/>
  <c r="AL2302" i="2"/>
  <c r="AK2302" i="2"/>
  <c r="AJ2302" i="2"/>
  <c r="AI2302" i="2"/>
  <c r="AQ2302" i="2" s="1"/>
  <c r="AA2302" i="2"/>
  <c r="Z2302" i="2"/>
  <c r="Y2302" i="2"/>
  <c r="X2302" i="2"/>
  <c r="U2302" i="2"/>
  <c r="T2302" i="2"/>
  <c r="Q2302" i="2"/>
  <c r="P2302" i="2"/>
  <c r="O2302" i="2"/>
  <c r="N2302" i="2"/>
  <c r="M2302" i="2"/>
  <c r="L2302" i="2"/>
  <c r="BK2302" i="2" s="1"/>
  <c r="K2302" i="2"/>
  <c r="BJ2302" i="2" s="1"/>
  <c r="J2302" i="2"/>
  <c r="I2302" i="2"/>
  <c r="G2302" i="2"/>
  <c r="H2302" i="2" s="1"/>
  <c r="F2302" i="2"/>
  <c r="CX2301" i="2"/>
  <c r="CW2301" i="2"/>
  <c r="CN2301" i="2"/>
  <c r="CK2301" i="2"/>
  <c r="CI2301" i="2"/>
  <c r="CD2301" i="2"/>
  <c r="CE2301" i="2" s="1"/>
  <c r="CC2301" i="2"/>
  <c r="BY2301" i="2"/>
  <c r="CA2301" i="2" s="1"/>
  <c r="BW2301" i="2"/>
  <c r="BV2301" i="2"/>
  <c r="BS2301" i="2"/>
  <c r="BR2301" i="2"/>
  <c r="BP2301" i="2"/>
  <c r="BO2301" i="2"/>
  <c r="BN2301" i="2"/>
  <c r="BM2301" i="2"/>
  <c r="BL2301" i="2"/>
  <c r="BK2301" i="2"/>
  <c r="BJ2301" i="2"/>
  <c r="BI2301" i="2"/>
  <c r="BH2301" i="2"/>
  <c r="BF2301" i="2"/>
  <c r="BD2301" i="2"/>
  <c r="AQ2301" i="2"/>
  <c r="AP2301" i="2"/>
  <c r="AR2301" i="2" s="1"/>
  <c r="BU2301" i="2" s="1"/>
  <c r="AA2301" i="2"/>
  <c r="H2301" i="2"/>
  <c r="CX2300" i="2"/>
  <c r="CW2300" i="2"/>
  <c r="CN2300" i="2"/>
  <c r="CK2300" i="2"/>
  <c r="CI2300" i="2"/>
  <c r="CD2300" i="2"/>
  <c r="CE2300" i="2" s="1"/>
  <c r="CC2300" i="2"/>
  <c r="BY2300" i="2"/>
  <c r="CA2300" i="2" s="1"/>
  <c r="BW2300" i="2"/>
  <c r="BV2300" i="2"/>
  <c r="BS2300" i="2"/>
  <c r="BR2300" i="2"/>
  <c r="BP2300" i="2"/>
  <c r="BO2300" i="2"/>
  <c r="BN2300" i="2"/>
  <c r="BM2300" i="2"/>
  <c r="BL2300" i="2"/>
  <c r="BK2300" i="2"/>
  <c r="BJ2300" i="2"/>
  <c r="BI2300" i="2"/>
  <c r="BH2300" i="2"/>
  <c r="BF2300" i="2"/>
  <c r="BD2300" i="2"/>
  <c r="AQ2300" i="2"/>
  <c r="AP2300" i="2"/>
  <c r="AR2300" i="2" s="1"/>
  <c r="BU2300" i="2" s="1"/>
  <c r="AA2300" i="2"/>
  <c r="H2300" i="2"/>
  <c r="DA2299" i="2"/>
  <c r="CZ2299" i="2"/>
  <c r="CX2299" i="2"/>
  <c r="CW2299" i="2"/>
  <c r="CK2299" i="2"/>
  <c r="CI2299" i="2"/>
  <c r="CD2299" i="2"/>
  <c r="CE2299" i="2" s="1"/>
  <c r="CC2299" i="2"/>
  <c r="BY2299" i="2"/>
  <c r="CA2299" i="2" s="1"/>
  <c r="BW2299" i="2"/>
  <c r="BV2299" i="2"/>
  <c r="BS2299" i="2"/>
  <c r="BR2299" i="2"/>
  <c r="BP2299" i="2"/>
  <c r="BO2299" i="2"/>
  <c r="BN2299" i="2"/>
  <c r="BL2299" i="2"/>
  <c r="BI2299" i="2"/>
  <c r="BG2299" i="2"/>
  <c r="BE2299" i="2"/>
  <c r="BF2299" i="2" s="1"/>
  <c r="BC2299" i="2"/>
  <c r="AZ2299" i="2"/>
  <c r="AY2299" i="2"/>
  <c r="AX2299" i="2"/>
  <c r="AW2299" i="2"/>
  <c r="BD2299" i="2" s="1"/>
  <c r="AV2299" i="2"/>
  <c r="AU2299" i="2"/>
  <c r="BM2299" i="2" s="1"/>
  <c r="AT2299" i="2"/>
  <c r="AS2299" i="2"/>
  <c r="AP2299" i="2"/>
  <c r="AR2299" i="2" s="1"/>
  <c r="BU2299" i="2" s="1"/>
  <c r="AO2299" i="2"/>
  <c r="AN2299" i="2"/>
  <c r="AM2299" i="2"/>
  <c r="AL2299" i="2"/>
  <c r="AK2299" i="2"/>
  <c r="AJ2299" i="2"/>
  <c r="AI2299" i="2"/>
  <c r="AQ2299" i="2" s="1"/>
  <c r="Z2299" i="2"/>
  <c r="Y2299" i="2"/>
  <c r="X2299" i="2"/>
  <c r="U2299" i="2"/>
  <c r="T2299" i="2"/>
  <c r="Q2299" i="2"/>
  <c r="P2299" i="2"/>
  <c r="O2299" i="2"/>
  <c r="N2299" i="2"/>
  <c r="M2299" i="2"/>
  <c r="BH2299" i="2" s="1"/>
  <c r="L2299" i="2"/>
  <c r="BK2299" i="2" s="1"/>
  <c r="K2299" i="2"/>
  <c r="BJ2299" i="2" s="1"/>
  <c r="J2299" i="2"/>
  <c r="I2299" i="2"/>
  <c r="H2299" i="2"/>
  <c r="G2299" i="2"/>
  <c r="F2299" i="2"/>
  <c r="CX2298" i="2"/>
  <c r="CW2298" i="2"/>
  <c r="CN2298" i="2"/>
  <c r="CK2298" i="2"/>
  <c r="CI2298" i="2"/>
  <c r="CD2298" i="2"/>
  <c r="CC2298" i="2"/>
  <c r="BY2298" i="2"/>
  <c r="CA2298" i="2" s="1"/>
  <c r="BW2298" i="2"/>
  <c r="BV2298" i="2"/>
  <c r="BS2298" i="2"/>
  <c r="BR2298" i="2"/>
  <c r="BP2298" i="2"/>
  <c r="BO2298" i="2"/>
  <c r="BN2298" i="2"/>
  <c r="BM2298" i="2"/>
  <c r="BL2298" i="2"/>
  <c r="BK2298" i="2"/>
  <c r="BJ2298" i="2"/>
  <c r="BI2298" i="2"/>
  <c r="BH2298" i="2"/>
  <c r="BF2298" i="2"/>
  <c r="BD2298" i="2"/>
  <c r="AQ2298" i="2"/>
  <c r="AP2298" i="2"/>
  <c r="AR2298" i="2" s="1"/>
  <c r="BU2298" i="2" s="1"/>
  <c r="AA2298" i="2"/>
  <c r="H2298" i="2"/>
  <c r="CX2297" i="2"/>
  <c r="CW2297" i="2"/>
  <c r="CN2297" i="2"/>
  <c r="CK2297" i="2"/>
  <c r="CI2297" i="2"/>
  <c r="CD2297" i="2"/>
  <c r="CE2297" i="2" s="1"/>
  <c r="CC2297" i="2"/>
  <c r="BY2297" i="2"/>
  <c r="CA2297" i="2" s="1"/>
  <c r="BW2297" i="2"/>
  <c r="BV2297" i="2"/>
  <c r="BS2297" i="2"/>
  <c r="BR2297" i="2"/>
  <c r="BP2297" i="2"/>
  <c r="BO2297" i="2"/>
  <c r="BN2297" i="2"/>
  <c r="BM2297" i="2"/>
  <c r="BL2297" i="2"/>
  <c r="BK2297" i="2"/>
  <c r="BJ2297" i="2"/>
  <c r="BI2297" i="2"/>
  <c r="BH2297" i="2"/>
  <c r="BF2297" i="2"/>
  <c r="BD2297" i="2"/>
  <c r="AR2297" i="2"/>
  <c r="BU2297" i="2" s="1"/>
  <c r="AQ2297" i="2"/>
  <c r="AP2297" i="2"/>
  <c r="AA2297" i="2"/>
  <c r="H2297" i="2"/>
  <c r="CX2296" i="2"/>
  <c r="CW2296" i="2"/>
  <c r="CN2296" i="2"/>
  <c r="CK2296" i="2"/>
  <c r="CI2296" i="2"/>
  <c r="CD2296" i="2"/>
  <c r="CE2296" i="2" s="1"/>
  <c r="CC2296" i="2"/>
  <c r="BY2296" i="2"/>
  <c r="CA2296" i="2" s="1"/>
  <c r="BW2296" i="2"/>
  <c r="BV2296" i="2"/>
  <c r="BS2296" i="2"/>
  <c r="BR2296" i="2"/>
  <c r="BP2296" i="2"/>
  <c r="BO2296" i="2"/>
  <c r="BN2296" i="2"/>
  <c r="BM2296" i="2"/>
  <c r="BL2296" i="2"/>
  <c r="BK2296" i="2"/>
  <c r="BJ2296" i="2"/>
  <c r="BI2296" i="2"/>
  <c r="BH2296" i="2"/>
  <c r="BF2296" i="2"/>
  <c r="BD2296" i="2"/>
  <c r="AR2296" i="2"/>
  <c r="BU2296" i="2" s="1"/>
  <c r="AQ2296" i="2"/>
  <c r="AP2296" i="2"/>
  <c r="AA2296" i="2"/>
  <c r="H2296" i="2"/>
  <c r="CX2295" i="2"/>
  <c r="CW2295" i="2"/>
  <c r="CN2295" i="2"/>
  <c r="CK2295" i="2"/>
  <c r="CI2295" i="2"/>
  <c r="CD2295" i="2"/>
  <c r="CE2295" i="2" s="1"/>
  <c r="CC2295" i="2"/>
  <c r="BY2295" i="2"/>
  <c r="CA2295" i="2" s="1"/>
  <c r="BW2295" i="2"/>
  <c r="BV2295" i="2"/>
  <c r="BS2295" i="2"/>
  <c r="BR2295" i="2"/>
  <c r="BP2295" i="2"/>
  <c r="BO2295" i="2"/>
  <c r="BN2295" i="2"/>
  <c r="BM2295" i="2"/>
  <c r="BL2295" i="2"/>
  <c r="BK2295" i="2"/>
  <c r="BJ2295" i="2"/>
  <c r="BI2295" i="2"/>
  <c r="BH2295" i="2"/>
  <c r="BF2295" i="2"/>
  <c r="BD2295" i="2"/>
  <c r="AQ2295" i="2"/>
  <c r="AP2295" i="2"/>
  <c r="AR2295" i="2" s="1"/>
  <c r="BU2295" i="2" s="1"/>
  <c r="AA2295" i="2"/>
  <c r="H2295" i="2"/>
  <c r="CX2294" i="2"/>
  <c r="CW2294" i="2"/>
  <c r="CN2294" i="2"/>
  <c r="CK2294" i="2"/>
  <c r="CI2294" i="2"/>
  <c r="CD2294" i="2"/>
  <c r="CC2294" i="2"/>
  <c r="BY2294" i="2"/>
  <c r="CA2294" i="2" s="1"/>
  <c r="BW2294" i="2"/>
  <c r="BV2294" i="2"/>
  <c r="BS2294" i="2"/>
  <c r="BR2294" i="2"/>
  <c r="BP2294" i="2"/>
  <c r="BO2294" i="2"/>
  <c r="BN2294" i="2"/>
  <c r="BM2294" i="2"/>
  <c r="BL2294" i="2"/>
  <c r="BK2294" i="2"/>
  <c r="BJ2294" i="2"/>
  <c r="BI2294" i="2"/>
  <c r="BH2294" i="2"/>
  <c r="BF2294" i="2"/>
  <c r="BD2294" i="2"/>
  <c r="AQ2294" i="2"/>
  <c r="AP2294" i="2"/>
  <c r="AR2294" i="2" s="1"/>
  <c r="BU2294" i="2" s="1"/>
  <c r="AA2294" i="2"/>
  <c r="H2294" i="2"/>
  <c r="CX2293" i="2"/>
  <c r="CW2293" i="2"/>
  <c r="CN2293" i="2"/>
  <c r="CK2293" i="2"/>
  <c r="CI2293" i="2"/>
  <c r="CD2293" i="2"/>
  <c r="CE2293" i="2" s="1"/>
  <c r="CC2293" i="2"/>
  <c r="BY2293" i="2"/>
  <c r="CA2293" i="2" s="1"/>
  <c r="BW2293" i="2"/>
  <c r="BV2293" i="2"/>
  <c r="BS2293" i="2"/>
  <c r="BR2293" i="2"/>
  <c r="BP2293" i="2"/>
  <c r="BO2293" i="2"/>
  <c r="BN2293" i="2"/>
  <c r="BM2293" i="2"/>
  <c r="BL2293" i="2"/>
  <c r="BK2293" i="2"/>
  <c r="BJ2293" i="2"/>
  <c r="BI2293" i="2"/>
  <c r="BH2293" i="2"/>
  <c r="BF2293" i="2"/>
  <c r="BD2293" i="2"/>
  <c r="AQ2293" i="2"/>
  <c r="AP2293" i="2"/>
  <c r="AR2293" i="2" s="1"/>
  <c r="BU2293" i="2" s="1"/>
  <c r="AA2293" i="2"/>
  <c r="H2293" i="2"/>
  <c r="CX2292" i="2"/>
  <c r="CW2292" i="2"/>
  <c r="CV2292" i="2"/>
  <c r="CR2292" i="2" s="1"/>
  <c r="CN2292" i="2"/>
  <c r="CK2292" i="2"/>
  <c r="CI2292" i="2"/>
  <c r="CD2292" i="2"/>
  <c r="CE2292" i="2" s="1"/>
  <c r="CC2292" i="2"/>
  <c r="BY2292" i="2"/>
  <c r="CA2292" i="2" s="1"/>
  <c r="BW2292" i="2"/>
  <c r="BV2292" i="2"/>
  <c r="BS2292" i="2"/>
  <c r="BR2292" i="2"/>
  <c r="BP2292" i="2"/>
  <c r="BO2292" i="2"/>
  <c r="BN2292" i="2"/>
  <c r="BM2292" i="2"/>
  <c r="BL2292" i="2"/>
  <c r="BK2292" i="2"/>
  <c r="BJ2292" i="2"/>
  <c r="BI2292" i="2"/>
  <c r="BH2292" i="2"/>
  <c r="BF2292" i="2"/>
  <c r="BD2292" i="2"/>
  <c r="AR2292" i="2"/>
  <c r="BU2292" i="2" s="1"/>
  <c r="AQ2292" i="2"/>
  <c r="AP2292" i="2"/>
  <c r="AA2292" i="2"/>
  <c r="H2292" i="2"/>
  <c r="CX2291" i="2"/>
  <c r="CW2291" i="2"/>
  <c r="CN2291" i="2"/>
  <c r="CK2291" i="2"/>
  <c r="CI2291" i="2"/>
  <c r="CD2291" i="2"/>
  <c r="CC2291" i="2"/>
  <c r="BY2291" i="2"/>
  <c r="CA2291" i="2" s="1"/>
  <c r="BW2291" i="2"/>
  <c r="BV2291" i="2"/>
  <c r="BS2291" i="2"/>
  <c r="BR2291" i="2"/>
  <c r="BP2291" i="2"/>
  <c r="BO2291" i="2"/>
  <c r="BN2291" i="2"/>
  <c r="BM2291" i="2"/>
  <c r="BL2291" i="2"/>
  <c r="BK2291" i="2"/>
  <c r="BJ2291" i="2"/>
  <c r="BI2291" i="2"/>
  <c r="BH2291" i="2"/>
  <c r="BF2291" i="2"/>
  <c r="BD2291" i="2"/>
  <c r="AQ2291" i="2"/>
  <c r="AP2291" i="2"/>
  <c r="AR2291" i="2" s="1"/>
  <c r="BU2291" i="2" s="1"/>
  <c r="AA2291" i="2"/>
  <c r="H2291" i="2"/>
  <c r="CX2290" i="2"/>
  <c r="CW2290" i="2"/>
  <c r="CN2290" i="2"/>
  <c r="CK2290" i="2"/>
  <c r="CI2290" i="2"/>
  <c r="CD2290" i="2"/>
  <c r="CC2290" i="2"/>
  <c r="BY2290" i="2"/>
  <c r="CA2290" i="2" s="1"/>
  <c r="BW2290" i="2"/>
  <c r="BV2290" i="2"/>
  <c r="BS2290" i="2"/>
  <c r="BO2290" i="2"/>
  <c r="BN2290" i="2"/>
  <c r="BM2290" i="2"/>
  <c r="BL2290" i="2"/>
  <c r="BK2290" i="2"/>
  <c r="BJ2290" i="2"/>
  <c r="BI2290" i="2"/>
  <c r="BH2290" i="2"/>
  <c r="BF2290" i="2"/>
  <c r="BD2290" i="2"/>
  <c r="AQ2290" i="2"/>
  <c r="AP2290" i="2"/>
  <c r="AR2290" i="2" s="1"/>
  <c r="BU2290" i="2" s="1"/>
  <c r="AA2290" i="2"/>
  <c r="H2290" i="2"/>
  <c r="CX2289" i="2"/>
  <c r="CW2289" i="2"/>
  <c r="CN2289" i="2"/>
  <c r="CK2289" i="2"/>
  <c r="CI2289" i="2"/>
  <c r="CD2289" i="2"/>
  <c r="CE2289" i="2" s="1"/>
  <c r="CC2289" i="2"/>
  <c r="BY2289" i="2"/>
  <c r="CA2289" i="2" s="1"/>
  <c r="BW2289" i="2"/>
  <c r="BV2289" i="2"/>
  <c r="BS2289" i="2"/>
  <c r="BR2289" i="2"/>
  <c r="BP2289" i="2"/>
  <c r="BO2289" i="2"/>
  <c r="BN2289" i="2"/>
  <c r="CV2289" i="2" s="1"/>
  <c r="BM2289" i="2"/>
  <c r="BL2289" i="2"/>
  <c r="BK2289" i="2"/>
  <c r="BJ2289" i="2"/>
  <c r="BI2289" i="2"/>
  <c r="BH2289" i="2"/>
  <c r="BF2289" i="2"/>
  <c r="BD2289" i="2"/>
  <c r="AR2289" i="2"/>
  <c r="BU2289" i="2" s="1"/>
  <c r="AQ2289" i="2"/>
  <c r="AP2289" i="2"/>
  <c r="AA2289" i="2"/>
  <c r="H2289" i="2"/>
  <c r="CX2288" i="2"/>
  <c r="CW2288" i="2"/>
  <c r="CN2288" i="2"/>
  <c r="CK2288" i="2"/>
  <c r="CI2288" i="2"/>
  <c r="CD2288" i="2"/>
  <c r="CE2288" i="2" s="1"/>
  <c r="CC2288" i="2"/>
  <c r="CA2288" i="2"/>
  <c r="BY2288" i="2"/>
  <c r="BW2288" i="2"/>
  <c r="BV2288" i="2"/>
  <c r="BS2288" i="2"/>
  <c r="BR2288" i="2"/>
  <c r="BP2288" i="2"/>
  <c r="BO2288" i="2"/>
  <c r="BN2288" i="2"/>
  <c r="BM2288" i="2"/>
  <c r="BL2288" i="2"/>
  <c r="BK2288" i="2"/>
  <c r="BJ2288" i="2"/>
  <c r="BI2288" i="2"/>
  <c r="BH2288" i="2"/>
  <c r="BF2288" i="2"/>
  <c r="BD2288" i="2"/>
  <c r="AQ2288" i="2"/>
  <c r="AP2288" i="2"/>
  <c r="AR2288" i="2" s="1"/>
  <c r="BU2288" i="2" s="1"/>
  <c r="AA2288" i="2"/>
  <c r="H2288" i="2"/>
  <c r="CX2287" i="2"/>
  <c r="CW2287" i="2"/>
  <c r="CN2287" i="2"/>
  <c r="CK2287" i="2"/>
  <c r="CI2287" i="2"/>
  <c r="CD2287" i="2"/>
  <c r="CE2287" i="2" s="1"/>
  <c r="CC2287" i="2"/>
  <c r="BY2287" i="2"/>
  <c r="CA2287" i="2" s="1"/>
  <c r="BW2287" i="2"/>
  <c r="BV2287" i="2"/>
  <c r="BS2287" i="2"/>
  <c r="BR2287" i="2"/>
  <c r="BP2287" i="2"/>
  <c r="BO2287" i="2"/>
  <c r="BN2287" i="2"/>
  <c r="BM2287" i="2"/>
  <c r="BL2287" i="2"/>
  <c r="BK2287" i="2"/>
  <c r="BJ2287" i="2"/>
  <c r="BI2287" i="2"/>
  <c r="BH2287" i="2"/>
  <c r="BF2287" i="2"/>
  <c r="BD2287" i="2"/>
  <c r="AQ2287" i="2"/>
  <c r="AP2287" i="2"/>
  <c r="AR2287" i="2" s="1"/>
  <c r="BU2287" i="2" s="1"/>
  <c r="AA2287" i="2"/>
  <c r="H2287" i="2"/>
  <c r="CX2286" i="2"/>
  <c r="CW2286" i="2"/>
  <c r="CN2286" i="2"/>
  <c r="CK2286" i="2"/>
  <c r="CI2286" i="2"/>
  <c r="CD2286" i="2"/>
  <c r="CC2286" i="2"/>
  <c r="BY2286" i="2"/>
  <c r="CA2286" i="2" s="1"/>
  <c r="BW2286" i="2"/>
  <c r="BV2286" i="2"/>
  <c r="BS2286" i="2"/>
  <c r="BR2286" i="2"/>
  <c r="BP2286" i="2"/>
  <c r="BO2286" i="2"/>
  <c r="BN2286" i="2"/>
  <c r="BM2286" i="2"/>
  <c r="BL2286" i="2"/>
  <c r="BK2286" i="2"/>
  <c r="BJ2286" i="2"/>
  <c r="BI2286" i="2"/>
  <c r="BH2286" i="2"/>
  <c r="BF2286" i="2"/>
  <c r="BD2286" i="2"/>
  <c r="AQ2286" i="2"/>
  <c r="AP2286" i="2"/>
  <c r="AR2286" i="2" s="1"/>
  <c r="BU2286" i="2" s="1"/>
  <c r="AA2286" i="2"/>
  <c r="H2286" i="2"/>
  <c r="CX2285" i="2"/>
  <c r="CW2285" i="2"/>
  <c r="CN2285" i="2"/>
  <c r="CK2285" i="2"/>
  <c r="CI2285" i="2"/>
  <c r="CD2285" i="2"/>
  <c r="CE2285" i="2" s="1"/>
  <c r="CC2285" i="2"/>
  <c r="BY2285" i="2"/>
  <c r="CA2285" i="2" s="1"/>
  <c r="BW2285" i="2"/>
  <c r="BV2285" i="2"/>
  <c r="BS2285" i="2"/>
  <c r="BR2285" i="2"/>
  <c r="BP2285" i="2"/>
  <c r="BO2285" i="2"/>
  <c r="BN2285" i="2"/>
  <c r="BM2285" i="2"/>
  <c r="BL2285" i="2"/>
  <c r="BK2285" i="2"/>
  <c r="BJ2285" i="2"/>
  <c r="BI2285" i="2"/>
  <c r="BH2285" i="2"/>
  <c r="BF2285" i="2"/>
  <c r="BD2285" i="2"/>
  <c r="AR2285" i="2"/>
  <c r="BU2285" i="2" s="1"/>
  <c r="AQ2285" i="2"/>
  <c r="AP2285" i="2"/>
  <c r="AA2285" i="2"/>
  <c r="H2285" i="2"/>
  <c r="CX2284" i="2"/>
  <c r="CW2284" i="2"/>
  <c r="CN2284" i="2"/>
  <c r="CK2284" i="2"/>
  <c r="CI2284" i="2"/>
  <c r="CD2284" i="2"/>
  <c r="CE2284" i="2" s="1"/>
  <c r="CC2284" i="2"/>
  <c r="CA2284" i="2"/>
  <c r="BY2284" i="2"/>
  <c r="BW2284" i="2"/>
  <c r="BV2284" i="2"/>
  <c r="BS2284" i="2"/>
  <c r="BR2284" i="2"/>
  <c r="BP2284" i="2"/>
  <c r="BO2284" i="2"/>
  <c r="BN2284" i="2"/>
  <c r="BM2284" i="2"/>
  <c r="BL2284" i="2"/>
  <c r="BK2284" i="2"/>
  <c r="BJ2284" i="2"/>
  <c r="BI2284" i="2"/>
  <c r="BH2284" i="2"/>
  <c r="BF2284" i="2"/>
  <c r="BD2284" i="2"/>
  <c r="AQ2284" i="2"/>
  <c r="AP2284" i="2"/>
  <c r="AR2284" i="2" s="1"/>
  <c r="BU2284" i="2" s="1"/>
  <c r="AA2284" i="2"/>
  <c r="H2284" i="2"/>
  <c r="CX2283" i="2"/>
  <c r="CW2283" i="2"/>
  <c r="CN2283" i="2"/>
  <c r="CK2283" i="2"/>
  <c r="CI2283" i="2"/>
  <c r="CE2283" i="2"/>
  <c r="CD2283" i="2"/>
  <c r="CC2283" i="2"/>
  <c r="BY2283" i="2"/>
  <c r="CA2283" i="2" s="1"/>
  <c r="BW2283" i="2"/>
  <c r="BV2283" i="2"/>
  <c r="BS2283" i="2"/>
  <c r="BR2283" i="2"/>
  <c r="BP2283" i="2"/>
  <c r="BO2283" i="2"/>
  <c r="BN2283" i="2"/>
  <c r="BM2283" i="2"/>
  <c r="BL2283" i="2"/>
  <c r="BK2283" i="2"/>
  <c r="BJ2283" i="2"/>
  <c r="BI2283" i="2"/>
  <c r="BH2283" i="2"/>
  <c r="BF2283" i="2"/>
  <c r="BD2283" i="2"/>
  <c r="AQ2283" i="2"/>
  <c r="AP2283" i="2"/>
  <c r="AR2283" i="2" s="1"/>
  <c r="BU2283" i="2" s="1"/>
  <c r="AA2283" i="2"/>
  <c r="H2283" i="2"/>
  <c r="CX2282" i="2"/>
  <c r="CW2282" i="2"/>
  <c r="CN2282" i="2"/>
  <c r="CK2282" i="2"/>
  <c r="CI2282" i="2"/>
  <c r="CD2282" i="2"/>
  <c r="CC2282" i="2"/>
  <c r="BY2282" i="2"/>
  <c r="CA2282" i="2" s="1"/>
  <c r="BW2282" i="2"/>
  <c r="BV2282" i="2"/>
  <c r="BS2282" i="2"/>
  <c r="BR2282" i="2"/>
  <c r="BP2282" i="2"/>
  <c r="BO2282" i="2"/>
  <c r="BN2282" i="2"/>
  <c r="BM2282" i="2"/>
  <c r="BL2282" i="2"/>
  <c r="BK2282" i="2"/>
  <c r="BJ2282" i="2"/>
  <c r="BI2282" i="2"/>
  <c r="BH2282" i="2"/>
  <c r="BF2282" i="2"/>
  <c r="BD2282" i="2"/>
  <c r="AQ2282" i="2"/>
  <c r="AP2282" i="2"/>
  <c r="AR2282" i="2" s="1"/>
  <c r="BU2282" i="2" s="1"/>
  <c r="AA2282" i="2"/>
  <c r="H2282" i="2"/>
  <c r="CX2281" i="2"/>
  <c r="CW2281" i="2"/>
  <c r="CN2281" i="2"/>
  <c r="CK2281" i="2"/>
  <c r="CI2281" i="2"/>
  <c r="CD2281" i="2"/>
  <c r="CE2281" i="2" s="1"/>
  <c r="CC2281" i="2"/>
  <c r="BY2281" i="2"/>
  <c r="CA2281" i="2" s="1"/>
  <c r="BW2281" i="2"/>
  <c r="BV2281" i="2"/>
  <c r="BS2281" i="2"/>
  <c r="BR2281" i="2"/>
  <c r="BP2281" i="2"/>
  <c r="BO2281" i="2"/>
  <c r="BN2281" i="2"/>
  <c r="BM2281" i="2"/>
  <c r="BL2281" i="2"/>
  <c r="BK2281" i="2"/>
  <c r="BJ2281" i="2"/>
  <c r="BI2281" i="2"/>
  <c r="BH2281" i="2"/>
  <c r="BF2281" i="2"/>
  <c r="BD2281" i="2"/>
  <c r="AQ2281" i="2"/>
  <c r="AP2281" i="2"/>
  <c r="AR2281" i="2" s="1"/>
  <c r="BU2281" i="2" s="1"/>
  <c r="AA2281" i="2"/>
  <c r="H2281" i="2"/>
  <c r="CX2280" i="2"/>
  <c r="CW2280" i="2"/>
  <c r="CN2280" i="2"/>
  <c r="CK2280" i="2"/>
  <c r="CI2280" i="2"/>
  <c r="CD2280" i="2"/>
  <c r="CE2280" i="2" s="1"/>
  <c r="CC2280" i="2"/>
  <c r="CA2280" i="2"/>
  <c r="BY2280" i="2"/>
  <c r="BW2280" i="2"/>
  <c r="BV2280" i="2"/>
  <c r="BS2280" i="2"/>
  <c r="BR2280" i="2"/>
  <c r="BP2280" i="2"/>
  <c r="BO2280" i="2"/>
  <c r="BN2280" i="2"/>
  <c r="BM2280" i="2"/>
  <c r="BL2280" i="2"/>
  <c r="BK2280" i="2"/>
  <c r="BJ2280" i="2"/>
  <c r="BI2280" i="2"/>
  <c r="BH2280" i="2"/>
  <c r="BF2280" i="2"/>
  <c r="BD2280" i="2"/>
  <c r="AQ2280" i="2"/>
  <c r="AP2280" i="2"/>
  <c r="AR2280" i="2" s="1"/>
  <c r="BU2280" i="2" s="1"/>
  <c r="AA2280" i="2"/>
  <c r="H2280" i="2"/>
  <c r="CX2279" i="2"/>
  <c r="CW2279" i="2"/>
  <c r="CN2279" i="2"/>
  <c r="CK2279" i="2"/>
  <c r="CI2279" i="2"/>
  <c r="CE2279" i="2"/>
  <c r="CD2279" i="2"/>
  <c r="CC2279" i="2"/>
  <c r="BY2279" i="2"/>
  <c r="CA2279" i="2" s="1"/>
  <c r="BW2279" i="2"/>
  <c r="BV2279" i="2"/>
  <c r="BS2279" i="2"/>
  <c r="BR2279" i="2"/>
  <c r="BP2279" i="2"/>
  <c r="BO2279" i="2"/>
  <c r="BN2279" i="2"/>
  <c r="BM2279" i="2"/>
  <c r="BL2279" i="2"/>
  <c r="BK2279" i="2"/>
  <c r="BJ2279" i="2"/>
  <c r="BI2279" i="2"/>
  <c r="BH2279" i="2"/>
  <c r="BF2279" i="2"/>
  <c r="BD2279" i="2"/>
  <c r="AQ2279" i="2"/>
  <c r="AP2279" i="2"/>
  <c r="AR2279" i="2" s="1"/>
  <c r="BU2279" i="2" s="1"/>
  <c r="AA2279" i="2"/>
  <c r="H2279" i="2"/>
  <c r="DA2278" i="2"/>
  <c r="CZ2278" i="2"/>
  <c r="CX2278" i="2"/>
  <c r="CW2278" i="2"/>
  <c r="CN2278" i="2"/>
  <c r="CK2278" i="2"/>
  <c r="CI2278" i="2"/>
  <c r="CC2278" i="2"/>
  <c r="BY2278" i="2"/>
  <c r="CA2278" i="2" s="1"/>
  <c r="BW2278" i="2"/>
  <c r="BV2278" i="2"/>
  <c r="BS2278" i="2"/>
  <c r="BR2278" i="2"/>
  <c r="BP2278" i="2"/>
  <c r="BO2278" i="2"/>
  <c r="BN2278" i="2"/>
  <c r="BL2278" i="2"/>
  <c r="BI2278" i="2"/>
  <c r="BH2278" i="2"/>
  <c r="BG2278" i="2"/>
  <c r="BE2278" i="2"/>
  <c r="BF2278" i="2" s="1"/>
  <c r="BD2278" i="2"/>
  <c r="BC2278" i="2"/>
  <c r="AZ2278" i="2"/>
  <c r="AY2278" i="2"/>
  <c r="AX2278" i="2"/>
  <c r="AW2278" i="2"/>
  <c r="AV2278" i="2"/>
  <c r="AU2278" i="2"/>
  <c r="BM2278" i="2" s="1"/>
  <c r="AT2278" i="2"/>
  <c r="CD2278" i="2" s="1"/>
  <c r="AS2278" i="2"/>
  <c r="AP2278" i="2"/>
  <c r="AR2278" i="2" s="1"/>
  <c r="BU2278" i="2" s="1"/>
  <c r="AO2278" i="2"/>
  <c r="AN2278" i="2"/>
  <c r="AM2278" i="2"/>
  <c r="AL2278" i="2"/>
  <c r="AK2278" i="2"/>
  <c r="AJ2278" i="2"/>
  <c r="AI2278" i="2"/>
  <c r="AQ2278" i="2" s="1"/>
  <c r="AA2278" i="2"/>
  <c r="Z2278" i="2"/>
  <c r="Y2278" i="2"/>
  <c r="X2278" i="2"/>
  <c r="U2278" i="2"/>
  <c r="T2278" i="2"/>
  <c r="Q2278" i="2"/>
  <c r="P2278" i="2"/>
  <c r="O2278" i="2"/>
  <c r="N2278" i="2"/>
  <c r="M2278" i="2"/>
  <c r="L2278" i="2"/>
  <c r="BK2278" i="2" s="1"/>
  <c r="K2278" i="2"/>
  <c r="BJ2278" i="2" s="1"/>
  <c r="J2278" i="2"/>
  <c r="I2278" i="2"/>
  <c r="G2278" i="2"/>
  <c r="H2278" i="2" s="1"/>
  <c r="F2278" i="2"/>
  <c r="CX2277" i="2"/>
  <c r="CW2277" i="2"/>
  <c r="CN2277" i="2"/>
  <c r="CK2277" i="2"/>
  <c r="CI2277" i="2"/>
  <c r="CD2277" i="2"/>
  <c r="CE2277" i="2" s="1"/>
  <c r="CC2277" i="2"/>
  <c r="BY2277" i="2"/>
  <c r="CA2277" i="2" s="1"/>
  <c r="BW2277" i="2"/>
  <c r="BV2277" i="2"/>
  <c r="BS2277" i="2"/>
  <c r="BR2277" i="2"/>
  <c r="BP2277" i="2"/>
  <c r="BO2277" i="2"/>
  <c r="BN2277" i="2"/>
  <c r="BM2277" i="2"/>
  <c r="BL2277" i="2"/>
  <c r="BK2277" i="2"/>
  <c r="BJ2277" i="2"/>
  <c r="BI2277" i="2"/>
  <c r="BH2277" i="2"/>
  <c r="BF2277" i="2"/>
  <c r="BD2277" i="2"/>
  <c r="AQ2277" i="2"/>
  <c r="AP2277" i="2"/>
  <c r="AR2277" i="2" s="1"/>
  <c r="BU2277" i="2" s="1"/>
  <c r="AA2277" i="2"/>
  <c r="H2277" i="2"/>
  <c r="CX2276" i="2"/>
  <c r="CW2276" i="2"/>
  <c r="CN2276" i="2"/>
  <c r="CK2276" i="2"/>
  <c r="CI2276" i="2"/>
  <c r="CD2276" i="2"/>
  <c r="CE2276" i="2" s="1"/>
  <c r="CC2276" i="2"/>
  <c r="CA2276" i="2"/>
  <c r="BY2276" i="2"/>
  <c r="BW2276" i="2"/>
  <c r="BV2276" i="2"/>
  <c r="BS2276" i="2"/>
  <c r="BR2276" i="2"/>
  <c r="BO2276" i="2"/>
  <c r="BN2276" i="2"/>
  <c r="BM2276" i="2"/>
  <c r="BL2276" i="2"/>
  <c r="BK2276" i="2"/>
  <c r="BJ2276" i="2"/>
  <c r="BI2276" i="2"/>
  <c r="BH2276" i="2"/>
  <c r="BF2276" i="2"/>
  <c r="BD2276" i="2"/>
  <c r="AQ2276" i="2"/>
  <c r="AP2276" i="2"/>
  <c r="AR2276" i="2" s="1"/>
  <c r="BU2276" i="2" s="1"/>
  <c r="AA2276" i="2"/>
  <c r="H2276" i="2"/>
  <c r="CX2275" i="2"/>
  <c r="CW2275" i="2"/>
  <c r="CN2275" i="2"/>
  <c r="CK2275" i="2"/>
  <c r="CI2275" i="2"/>
  <c r="CD2275" i="2"/>
  <c r="CE2275" i="2" s="1"/>
  <c r="CC2275" i="2"/>
  <c r="BY2275" i="2"/>
  <c r="CA2275" i="2" s="1"/>
  <c r="BW2275" i="2"/>
  <c r="BV2275" i="2"/>
  <c r="BS2275" i="2"/>
  <c r="BR2275" i="2"/>
  <c r="BP2275" i="2"/>
  <c r="BO2275" i="2"/>
  <c r="BN2275" i="2"/>
  <c r="BM2275" i="2"/>
  <c r="BL2275" i="2"/>
  <c r="BK2275" i="2"/>
  <c r="BJ2275" i="2"/>
  <c r="BI2275" i="2"/>
  <c r="BH2275" i="2"/>
  <c r="BF2275" i="2"/>
  <c r="BD2275" i="2"/>
  <c r="AQ2275" i="2"/>
  <c r="AP2275" i="2"/>
  <c r="AR2275" i="2" s="1"/>
  <c r="BU2275" i="2" s="1"/>
  <c r="AA2275" i="2"/>
  <c r="H2275" i="2"/>
  <c r="CX2274" i="2"/>
  <c r="CW2274" i="2"/>
  <c r="CN2274" i="2"/>
  <c r="CK2274" i="2"/>
  <c r="CI2274" i="2"/>
  <c r="CD2274" i="2"/>
  <c r="CC2274" i="2"/>
  <c r="BY2274" i="2"/>
  <c r="CA2274" i="2" s="1"/>
  <c r="BW2274" i="2"/>
  <c r="BV2274" i="2"/>
  <c r="BS2274" i="2"/>
  <c r="BR2274" i="2"/>
  <c r="BP2274" i="2"/>
  <c r="BO2274" i="2"/>
  <c r="BN2274" i="2"/>
  <c r="BM2274" i="2"/>
  <c r="BL2274" i="2"/>
  <c r="BK2274" i="2"/>
  <c r="BJ2274" i="2"/>
  <c r="BI2274" i="2"/>
  <c r="BH2274" i="2"/>
  <c r="BF2274" i="2"/>
  <c r="BD2274" i="2"/>
  <c r="AQ2274" i="2"/>
  <c r="AP2274" i="2"/>
  <c r="AR2274" i="2" s="1"/>
  <c r="BU2274" i="2" s="1"/>
  <c r="AA2274" i="2"/>
  <c r="H2274" i="2"/>
  <c r="CX2273" i="2"/>
  <c r="CW2273" i="2"/>
  <c r="CN2273" i="2"/>
  <c r="CK2273" i="2"/>
  <c r="CI2273" i="2"/>
  <c r="CD2273" i="2"/>
  <c r="CE2273" i="2" s="1"/>
  <c r="CC2273" i="2"/>
  <c r="BY2273" i="2"/>
  <c r="CA2273" i="2" s="1"/>
  <c r="BW2273" i="2"/>
  <c r="BV2273" i="2"/>
  <c r="BS2273" i="2"/>
  <c r="BR2273" i="2"/>
  <c r="BP2273" i="2"/>
  <c r="BO2273" i="2"/>
  <c r="BN2273" i="2"/>
  <c r="BM2273" i="2"/>
  <c r="BL2273" i="2"/>
  <c r="BK2273" i="2"/>
  <c r="BJ2273" i="2"/>
  <c r="BI2273" i="2"/>
  <c r="BH2273" i="2"/>
  <c r="BF2273" i="2"/>
  <c r="BD2273" i="2"/>
  <c r="AR2273" i="2"/>
  <c r="BU2273" i="2" s="1"/>
  <c r="AQ2273" i="2"/>
  <c r="AP2273" i="2"/>
  <c r="AA2273" i="2"/>
  <c r="H2273" i="2"/>
  <c r="CX2272" i="2"/>
  <c r="CW2272" i="2"/>
  <c r="CN2272" i="2"/>
  <c r="CK2272" i="2"/>
  <c r="CI2272" i="2"/>
  <c r="CD2272" i="2"/>
  <c r="CE2272" i="2" s="1"/>
  <c r="CC2272" i="2"/>
  <c r="CA2272" i="2"/>
  <c r="BY2272" i="2"/>
  <c r="BW2272" i="2"/>
  <c r="BV2272" i="2"/>
  <c r="BS2272" i="2"/>
  <c r="BR2272" i="2"/>
  <c r="BP2272" i="2"/>
  <c r="BO2272" i="2"/>
  <c r="BN2272" i="2"/>
  <c r="BM2272" i="2"/>
  <c r="BL2272" i="2"/>
  <c r="BK2272" i="2"/>
  <c r="BJ2272" i="2"/>
  <c r="BI2272" i="2"/>
  <c r="BH2272" i="2"/>
  <c r="BF2272" i="2"/>
  <c r="BD2272" i="2"/>
  <c r="AQ2272" i="2"/>
  <c r="AP2272" i="2"/>
  <c r="AR2272" i="2" s="1"/>
  <c r="BU2272" i="2" s="1"/>
  <c r="AA2272" i="2"/>
  <c r="H2272" i="2"/>
  <c r="CX2271" i="2"/>
  <c r="CW2271" i="2"/>
  <c r="CN2271" i="2"/>
  <c r="CK2271" i="2"/>
  <c r="CI2271" i="2"/>
  <c r="CE2271" i="2"/>
  <c r="CD2271" i="2"/>
  <c r="CC2271" i="2"/>
  <c r="BY2271" i="2"/>
  <c r="CA2271" i="2" s="1"/>
  <c r="BW2271" i="2"/>
  <c r="BV2271" i="2"/>
  <c r="BS2271" i="2"/>
  <c r="BR2271" i="2"/>
  <c r="BP2271" i="2"/>
  <c r="BO2271" i="2"/>
  <c r="BN2271" i="2"/>
  <c r="BM2271" i="2"/>
  <c r="BL2271" i="2"/>
  <c r="BK2271" i="2"/>
  <c r="BJ2271" i="2"/>
  <c r="BI2271" i="2"/>
  <c r="BH2271" i="2"/>
  <c r="BF2271" i="2"/>
  <c r="BD2271" i="2"/>
  <c r="AQ2271" i="2"/>
  <c r="AP2271" i="2"/>
  <c r="AR2271" i="2" s="1"/>
  <c r="BU2271" i="2" s="1"/>
  <c r="AA2271" i="2"/>
  <c r="H2271" i="2"/>
  <c r="DA2270" i="2"/>
  <c r="CZ2270" i="2"/>
  <c r="CX2270" i="2"/>
  <c r="CW2270" i="2"/>
  <c r="CN2270" i="2"/>
  <c r="CK2270" i="2"/>
  <c r="CI2270" i="2"/>
  <c r="CC2270" i="2"/>
  <c r="BY2270" i="2"/>
  <c r="CA2270" i="2" s="1"/>
  <c r="BW2270" i="2"/>
  <c r="BV2270" i="2"/>
  <c r="BS2270" i="2"/>
  <c r="BR2270" i="2"/>
  <c r="BP2270" i="2"/>
  <c r="BN2270" i="2"/>
  <c r="BL2270" i="2"/>
  <c r="BI2270" i="2"/>
  <c r="BH2270" i="2"/>
  <c r="BG2270" i="2"/>
  <c r="BE2270" i="2"/>
  <c r="BF2270" i="2" s="1"/>
  <c r="BD2270" i="2"/>
  <c r="BC2270" i="2"/>
  <c r="BO2270" i="2" s="1"/>
  <c r="AZ2270" i="2"/>
  <c r="AY2270" i="2"/>
  <c r="AX2270" i="2"/>
  <c r="AW2270" i="2"/>
  <c r="AV2270" i="2"/>
  <c r="AU2270" i="2"/>
  <c r="BM2270" i="2" s="1"/>
  <c r="AT2270" i="2"/>
  <c r="CD2270" i="2" s="1"/>
  <c r="AS2270" i="2"/>
  <c r="AP2270" i="2"/>
  <c r="AR2270" i="2" s="1"/>
  <c r="BU2270" i="2" s="1"/>
  <c r="AO2270" i="2"/>
  <c r="AN2270" i="2"/>
  <c r="AM2270" i="2"/>
  <c r="AL2270" i="2"/>
  <c r="AK2270" i="2"/>
  <c r="AJ2270" i="2"/>
  <c r="AI2270" i="2"/>
  <c r="AA2270" i="2"/>
  <c r="Z2270" i="2"/>
  <c r="Y2270" i="2"/>
  <c r="X2270" i="2"/>
  <c r="U2270" i="2"/>
  <c r="T2270" i="2"/>
  <c r="Q2270" i="2"/>
  <c r="P2270" i="2"/>
  <c r="O2270" i="2"/>
  <c r="N2270" i="2"/>
  <c r="M2270" i="2"/>
  <c r="L2270" i="2"/>
  <c r="BK2270" i="2" s="1"/>
  <c r="K2270" i="2"/>
  <c r="BJ2270" i="2" s="1"/>
  <c r="J2270" i="2"/>
  <c r="I2270" i="2"/>
  <c r="G2270" i="2"/>
  <c r="H2270" i="2" s="1"/>
  <c r="F2270" i="2"/>
  <c r="CX2269" i="2"/>
  <c r="CW2269" i="2"/>
  <c r="CN2269" i="2"/>
  <c r="CK2269" i="2"/>
  <c r="CI2269" i="2"/>
  <c r="CD2269" i="2"/>
  <c r="CE2269" i="2" s="1"/>
  <c r="CC2269" i="2"/>
  <c r="BY2269" i="2"/>
  <c r="CA2269" i="2" s="1"/>
  <c r="BW2269" i="2"/>
  <c r="BV2269" i="2"/>
  <c r="BS2269" i="2"/>
  <c r="BR2269" i="2"/>
  <c r="BP2269" i="2"/>
  <c r="BO2269" i="2"/>
  <c r="BN2269" i="2"/>
  <c r="BM2269" i="2"/>
  <c r="BL2269" i="2"/>
  <c r="BK2269" i="2"/>
  <c r="BJ2269" i="2"/>
  <c r="BI2269" i="2"/>
  <c r="BH2269" i="2"/>
  <c r="BF2269" i="2"/>
  <c r="BD2269" i="2"/>
  <c r="AQ2269" i="2"/>
  <c r="AP2269" i="2"/>
  <c r="AR2269" i="2" s="1"/>
  <c r="BU2269" i="2" s="1"/>
  <c r="AA2269" i="2"/>
  <c r="H2269" i="2"/>
  <c r="DA2268" i="2"/>
  <c r="CZ2268" i="2"/>
  <c r="CX2268" i="2"/>
  <c r="CW2268" i="2"/>
  <c r="CK2268" i="2"/>
  <c r="CI2268" i="2"/>
  <c r="CD2268" i="2"/>
  <c r="BY2268" i="2"/>
  <c r="CA2268" i="2" s="1"/>
  <c r="BW2268" i="2"/>
  <c r="BV2268" i="2"/>
  <c r="BS2268" i="2"/>
  <c r="BR2268" i="2"/>
  <c r="BP2268" i="2"/>
  <c r="BO2268" i="2"/>
  <c r="BN2268" i="2"/>
  <c r="BK2268" i="2"/>
  <c r="BJ2268" i="2"/>
  <c r="BG2268" i="2"/>
  <c r="BF2268" i="2"/>
  <c r="BE2268" i="2"/>
  <c r="BC2268" i="2"/>
  <c r="AZ2268" i="2"/>
  <c r="AY2268" i="2"/>
  <c r="AX2268" i="2"/>
  <c r="AW2268" i="2"/>
  <c r="BD2268" i="2" s="1"/>
  <c r="AV2268" i="2"/>
  <c r="AU2268" i="2"/>
  <c r="BM2268" i="2" s="1"/>
  <c r="AT2268" i="2"/>
  <c r="AS2268" i="2"/>
  <c r="CC2268" i="2" s="1"/>
  <c r="AP2268" i="2"/>
  <c r="AR2268" i="2" s="1"/>
  <c r="BU2268" i="2" s="1"/>
  <c r="AO2268" i="2"/>
  <c r="AN2268" i="2"/>
  <c r="AM2268" i="2"/>
  <c r="AL2268" i="2"/>
  <c r="AK2268" i="2"/>
  <c r="AJ2268" i="2"/>
  <c r="AI2268" i="2"/>
  <c r="AQ2268" i="2" s="1"/>
  <c r="Z2268" i="2"/>
  <c r="CN2268" i="2" s="1"/>
  <c r="Y2268" i="2"/>
  <c r="X2268" i="2"/>
  <c r="U2268" i="2"/>
  <c r="T2268" i="2"/>
  <c r="Q2268" i="2"/>
  <c r="P2268" i="2"/>
  <c r="O2268" i="2"/>
  <c r="N2268" i="2"/>
  <c r="M2268" i="2"/>
  <c r="L2268" i="2"/>
  <c r="K2268" i="2"/>
  <c r="J2268" i="2"/>
  <c r="BI2268" i="2" s="1"/>
  <c r="I2268" i="2"/>
  <c r="G2268" i="2"/>
  <c r="F2268" i="2"/>
  <c r="H2268" i="2" s="1"/>
  <c r="CX2267" i="2"/>
  <c r="CW2267" i="2"/>
  <c r="CN2267" i="2"/>
  <c r="CK2267" i="2"/>
  <c r="CI2267" i="2"/>
  <c r="CD2267" i="2"/>
  <c r="CE2267" i="2" s="1"/>
  <c r="CC2267" i="2"/>
  <c r="BY2267" i="2"/>
  <c r="CA2267" i="2" s="1"/>
  <c r="BW2267" i="2"/>
  <c r="BV2267" i="2"/>
  <c r="BS2267" i="2"/>
  <c r="BR2267" i="2"/>
  <c r="BP2267" i="2"/>
  <c r="BO2267" i="2"/>
  <c r="BN2267" i="2"/>
  <c r="BM2267" i="2"/>
  <c r="BL2267" i="2"/>
  <c r="BK2267" i="2"/>
  <c r="BJ2267" i="2"/>
  <c r="BI2267" i="2"/>
  <c r="BH2267" i="2"/>
  <c r="BF2267" i="2"/>
  <c r="BD2267" i="2"/>
  <c r="AQ2267" i="2"/>
  <c r="AP2267" i="2"/>
  <c r="AR2267" i="2" s="1"/>
  <c r="BU2267" i="2" s="1"/>
  <c r="AA2267" i="2"/>
  <c r="H2267" i="2"/>
  <c r="DA2266" i="2"/>
  <c r="CZ2266" i="2"/>
  <c r="CX2266" i="2"/>
  <c r="CW2266" i="2"/>
  <c r="CN2266" i="2"/>
  <c r="CK2266" i="2"/>
  <c r="CI2266" i="2"/>
  <c r="CC2266" i="2"/>
  <c r="BY2266" i="2"/>
  <c r="CA2266" i="2" s="1"/>
  <c r="BW2266" i="2"/>
  <c r="BV2266" i="2"/>
  <c r="BS2266" i="2"/>
  <c r="BR2266" i="2"/>
  <c r="BP2266" i="2"/>
  <c r="BO2266" i="2"/>
  <c r="BN2266" i="2"/>
  <c r="BL2266" i="2"/>
  <c r="BI2266" i="2"/>
  <c r="BH2266" i="2"/>
  <c r="BG2266" i="2"/>
  <c r="BE2266" i="2"/>
  <c r="BF2266" i="2" s="1"/>
  <c r="BD2266" i="2"/>
  <c r="BC2266" i="2"/>
  <c r="AZ2266" i="2"/>
  <c r="AY2266" i="2"/>
  <c r="AX2266" i="2"/>
  <c r="AW2266" i="2"/>
  <c r="AV2266" i="2"/>
  <c r="AU2266" i="2"/>
  <c r="BM2266" i="2" s="1"/>
  <c r="AT2266" i="2"/>
  <c r="CD2266" i="2" s="1"/>
  <c r="AS2266" i="2"/>
  <c r="AP2266" i="2"/>
  <c r="AR2266" i="2" s="1"/>
  <c r="BU2266" i="2" s="1"/>
  <c r="AO2266" i="2"/>
  <c r="AN2266" i="2"/>
  <c r="AM2266" i="2"/>
  <c r="AL2266" i="2"/>
  <c r="AK2266" i="2"/>
  <c r="AJ2266" i="2"/>
  <c r="AI2266" i="2"/>
  <c r="AQ2266" i="2" s="1"/>
  <c r="AA2266" i="2"/>
  <c r="Z2266" i="2"/>
  <c r="Y2266" i="2"/>
  <c r="X2266" i="2"/>
  <c r="U2266" i="2"/>
  <c r="T2266" i="2"/>
  <c r="Q2266" i="2"/>
  <c r="P2266" i="2"/>
  <c r="O2266" i="2"/>
  <c r="N2266" i="2"/>
  <c r="M2266" i="2"/>
  <c r="L2266" i="2"/>
  <c r="BK2266" i="2" s="1"/>
  <c r="K2266" i="2"/>
  <c r="BJ2266" i="2" s="1"/>
  <c r="J2266" i="2"/>
  <c r="I2266" i="2"/>
  <c r="G2266" i="2"/>
  <c r="H2266" i="2" s="1"/>
  <c r="F2266" i="2"/>
  <c r="CX2265" i="2"/>
  <c r="CW2265" i="2"/>
  <c r="CN2265" i="2"/>
  <c r="CK2265" i="2"/>
  <c r="CI2265" i="2"/>
  <c r="CD2265" i="2"/>
  <c r="CE2265" i="2" s="1"/>
  <c r="CC2265" i="2"/>
  <c r="BY2265" i="2"/>
  <c r="CA2265" i="2" s="1"/>
  <c r="BW2265" i="2"/>
  <c r="BV2265" i="2"/>
  <c r="BS2265" i="2"/>
  <c r="BR2265" i="2"/>
  <c r="BP2265" i="2"/>
  <c r="BO2265" i="2"/>
  <c r="BN2265" i="2"/>
  <c r="BM2265" i="2"/>
  <c r="BL2265" i="2"/>
  <c r="BK2265" i="2"/>
  <c r="BJ2265" i="2"/>
  <c r="BI2265" i="2"/>
  <c r="BH2265" i="2"/>
  <c r="BF2265" i="2"/>
  <c r="BD2265" i="2"/>
  <c r="AQ2265" i="2"/>
  <c r="AP2265" i="2"/>
  <c r="AR2265" i="2" s="1"/>
  <c r="BU2265" i="2" s="1"/>
  <c r="AA2265" i="2"/>
  <c r="H2265" i="2"/>
  <c r="CX2264" i="2"/>
  <c r="CW2264" i="2"/>
  <c r="CN2264" i="2"/>
  <c r="CK2264" i="2"/>
  <c r="CI2264" i="2"/>
  <c r="CD2264" i="2"/>
  <c r="CE2264" i="2" s="1"/>
  <c r="CC2264" i="2"/>
  <c r="BY2264" i="2"/>
  <c r="CA2264" i="2" s="1"/>
  <c r="BW2264" i="2"/>
  <c r="BV2264" i="2"/>
  <c r="BS2264" i="2"/>
  <c r="BR2264" i="2"/>
  <c r="BP2264" i="2"/>
  <c r="BO2264" i="2"/>
  <c r="BN2264" i="2"/>
  <c r="BM2264" i="2"/>
  <c r="BL2264" i="2"/>
  <c r="BK2264" i="2"/>
  <c r="BJ2264" i="2"/>
  <c r="BI2264" i="2"/>
  <c r="BH2264" i="2"/>
  <c r="BF2264" i="2"/>
  <c r="BD2264" i="2"/>
  <c r="AQ2264" i="2"/>
  <c r="AP2264" i="2"/>
  <c r="AR2264" i="2" s="1"/>
  <c r="BU2264" i="2" s="1"/>
  <c r="AA2264" i="2"/>
  <c r="H2264" i="2"/>
  <c r="CX2263" i="2"/>
  <c r="CW2263" i="2"/>
  <c r="CN2263" i="2"/>
  <c r="CK2263" i="2"/>
  <c r="CI2263" i="2"/>
  <c r="CE2263" i="2"/>
  <c r="CD2263" i="2"/>
  <c r="CC2263" i="2"/>
  <c r="BY2263" i="2"/>
  <c r="CA2263" i="2" s="1"/>
  <c r="BW2263" i="2"/>
  <c r="BV2263" i="2"/>
  <c r="BS2263" i="2"/>
  <c r="BR2263" i="2"/>
  <c r="BP2263" i="2"/>
  <c r="BO2263" i="2"/>
  <c r="BN2263" i="2"/>
  <c r="BM2263" i="2"/>
  <c r="BL2263" i="2"/>
  <c r="BK2263" i="2"/>
  <c r="BJ2263" i="2"/>
  <c r="BI2263" i="2"/>
  <c r="BH2263" i="2"/>
  <c r="BF2263" i="2"/>
  <c r="BD2263" i="2"/>
  <c r="AQ2263" i="2"/>
  <c r="AP2263" i="2"/>
  <c r="AR2263" i="2" s="1"/>
  <c r="BU2263" i="2" s="1"/>
  <c r="AA2263" i="2"/>
  <c r="H2263" i="2"/>
  <c r="CX2262" i="2"/>
  <c r="CW2262" i="2"/>
  <c r="CN2262" i="2"/>
  <c r="CK2262" i="2"/>
  <c r="CI2262" i="2"/>
  <c r="CD2262" i="2"/>
  <c r="CC2262" i="2"/>
  <c r="BY2262" i="2"/>
  <c r="CA2262" i="2" s="1"/>
  <c r="BW2262" i="2"/>
  <c r="BV2262" i="2"/>
  <c r="BS2262" i="2"/>
  <c r="BR2262" i="2"/>
  <c r="BP2262" i="2"/>
  <c r="BO2262" i="2"/>
  <c r="BN2262" i="2"/>
  <c r="BM2262" i="2"/>
  <c r="BL2262" i="2"/>
  <c r="BK2262" i="2"/>
  <c r="BJ2262" i="2"/>
  <c r="BI2262" i="2"/>
  <c r="BH2262" i="2"/>
  <c r="BF2262" i="2"/>
  <c r="BD2262" i="2"/>
  <c r="AQ2262" i="2"/>
  <c r="AP2262" i="2"/>
  <c r="AR2262" i="2" s="1"/>
  <c r="BU2262" i="2" s="1"/>
  <c r="AA2262" i="2"/>
  <c r="H2262" i="2"/>
  <c r="CX2261" i="2"/>
  <c r="CW2261" i="2"/>
  <c r="CN2261" i="2"/>
  <c r="CK2261" i="2"/>
  <c r="CI2261" i="2"/>
  <c r="CD2261" i="2"/>
  <c r="CE2261" i="2" s="1"/>
  <c r="CC2261" i="2"/>
  <c r="BY2261" i="2"/>
  <c r="CA2261" i="2" s="1"/>
  <c r="BW2261" i="2"/>
  <c r="BV2261" i="2"/>
  <c r="BS2261" i="2"/>
  <c r="BR2261" i="2"/>
  <c r="BO2261" i="2"/>
  <c r="BN2261" i="2"/>
  <c r="BM2261" i="2"/>
  <c r="BL2261" i="2"/>
  <c r="BK2261" i="2"/>
  <c r="BJ2261" i="2"/>
  <c r="BI2261" i="2"/>
  <c r="BP2261" i="2" s="1"/>
  <c r="BH2261" i="2"/>
  <c r="BF2261" i="2"/>
  <c r="BD2261" i="2"/>
  <c r="AQ2261" i="2"/>
  <c r="AP2261" i="2"/>
  <c r="AR2261" i="2" s="1"/>
  <c r="BU2261" i="2" s="1"/>
  <c r="AA2261" i="2"/>
  <c r="H2261" i="2"/>
  <c r="CX2260" i="2"/>
  <c r="CW2260" i="2"/>
  <c r="CN2260" i="2"/>
  <c r="CK2260" i="2"/>
  <c r="CI2260" i="2"/>
  <c r="CD2260" i="2"/>
  <c r="CE2260" i="2" s="1"/>
  <c r="CC2260" i="2"/>
  <c r="BY2260" i="2"/>
  <c r="CA2260" i="2" s="1"/>
  <c r="BW2260" i="2"/>
  <c r="BV2260" i="2"/>
  <c r="BS2260" i="2"/>
  <c r="BR2260" i="2"/>
  <c r="BP2260" i="2"/>
  <c r="BO2260" i="2"/>
  <c r="BN2260" i="2"/>
  <c r="BM2260" i="2"/>
  <c r="BL2260" i="2"/>
  <c r="BK2260" i="2"/>
  <c r="BJ2260" i="2"/>
  <c r="BI2260" i="2"/>
  <c r="BH2260" i="2"/>
  <c r="BF2260" i="2"/>
  <c r="BD2260" i="2"/>
  <c r="AQ2260" i="2"/>
  <c r="AP2260" i="2"/>
  <c r="AR2260" i="2" s="1"/>
  <c r="BU2260" i="2" s="1"/>
  <c r="AA2260" i="2"/>
  <c r="H2260" i="2"/>
  <c r="CX2259" i="2"/>
  <c r="CW2259" i="2"/>
  <c r="CN2259" i="2"/>
  <c r="CK2259" i="2"/>
  <c r="CI2259" i="2"/>
  <c r="CD2259" i="2"/>
  <c r="CE2259" i="2" s="1"/>
  <c r="CC2259" i="2"/>
  <c r="BY2259" i="2"/>
  <c r="CA2259" i="2" s="1"/>
  <c r="BW2259" i="2"/>
  <c r="BV2259" i="2"/>
  <c r="BS2259" i="2"/>
  <c r="BR2259" i="2"/>
  <c r="BP2259" i="2"/>
  <c r="BO2259" i="2"/>
  <c r="BN2259" i="2"/>
  <c r="BM2259" i="2"/>
  <c r="BL2259" i="2"/>
  <c r="BK2259" i="2"/>
  <c r="BJ2259" i="2"/>
  <c r="BI2259" i="2"/>
  <c r="BH2259" i="2"/>
  <c r="BF2259" i="2"/>
  <c r="BD2259" i="2"/>
  <c r="AQ2259" i="2"/>
  <c r="AP2259" i="2"/>
  <c r="AR2259" i="2" s="1"/>
  <c r="BU2259" i="2" s="1"/>
  <c r="AA2259" i="2"/>
  <c r="H2259" i="2"/>
  <c r="CX2258" i="2"/>
  <c r="CW2258" i="2"/>
  <c r="CN2258" i="2"/>
  <c r="CK2258" i="2"/>
  <c r="CI2258" i="2"/>
  <c r="CD2258" i="2"/>
  <c r="CE2258" i="2" s="1"/>
  <c r="CC2258" i="2"/>
  <c r="BY2258" i="2"/>
  <c r="CA2258" i="2" s="1"/>
  <c r="BW2258" i="2"/>
  <c r="BV2258" i="2"/>
  <c r="BS2258" i="2"/>
  <c r="BR2258" i="2"/>
  <c r="BP2258" i="2"/>
  <c r="BO2258" i="2"/>
  <c r="BN2258" i="2"/>
  <c r="BM2258" i="2"/>
  <c r="BL2258" i="2"/>
  <c r="BK2258" i="2"/>
  <c r="BJ2258" i="2"/>
  <c r="BI2258" i="2"/>
  <c r="BH2258" i="2"/>
  <c r="BF2258" i="2"/>
  <c r="BD2258" i="2"/>
  <c r="AQ2258" i="2"/>
  <c r="AP2258" i="2"/>
  <c r="AR2258" i="2" s="1"/>
  <c r="BU2258" i="2" s="1"/>
  <c r="AA2258" i="2"/>
  <c r="H2258" i="2"/>
  <c r="CX2257" i="2"/>
  <c r="CW2257" i="2"/>
  <c r="CN2257" i="2"/>
  <c r="CK2257" i="2"/>
  <c r="CI2257" i="2"/>
  <c r="CD2257" i="2"/>
  <c r="CE2257" i="2" s="1"/>
  <c r="CC2257" i="2"/>
  <c r="BY2257" i="2"/>
  <c r="CA2257" i="2" s="1"/>
  <c r="BW2257" i="2"/>
  <c r="BV2257" i="2"/>
  <c r="BS2257" i="2"/>
  <c r="BR2257" i="2"/>
  <c r="BP2257" i="2"/>
  <c r="BO2257" i="2"/>
  <c r="BN2257" i="2"/>
  <c r="BM2257" i="2"/>
  <c r="BL2257" i="2"/>
  <c r="BK2257" i="2"/>
  <c r="BJ2257" i="2"/>
  <c r="BI2257" i="2"/>
  <c r="BH2257" i="2"/>
  <c r="BF2257" i="2"/>
  <c r="BD2257" i="2"/>
  <c r="AQ2257" i="2"/>
  <c r="AP2257" i="2"/>
  <c r="AR2257" i="2" s="1"/>
  <c r="BU2257" i="2" s="1"/>
  <c r="AA2257" i="2"/>
  <c r="H2257" i="2"/>
  <c r="CX2256" i="2"/>
  <c r="CW2256" i="2"/>
  <c r="CN2256" i="2"/>
  <c r="CK2256" i="2"/>
  <c r="CI2256" i="2"/>
  <c r="CD2256" i="2"/>
  <c r="CE2256" i="2" s="1"/>
  <c r="CC2256" i="2"/>
  <c r="CA2256" i="2"/>
  <c r="BY2256" i="2"/>
  <c r="BW2256" i="2"/>
  <c r="BV2256" i="2"/>
  <c r="BS2256" i="2"/>
  <c r="BR2256" i="2"/>
  <c r="BP2256" i="2"/>
  <c r="BO2256" i="2"/>
  <c r="BN2256" i="2"/>
  <c r="BM2256" i="2"/>
  <c r="BL2256" i="2"/>
  <c r="BK2256" i="2"/>
  <c r="BJ2256" i="2"/>
  <c r="BI2256" i="2"/>
  <c r="BH2256" i="2"/>
  <c r="BF2256" i="2"/>
  <c r="BD2256" i="2"/>
  <c r="AQ2256" i="2"/>
  <c r="AP2256" i="2"/>
  <c r="AR2256" i="2" s="1"/>
  <c r="BU2256" i="2" s="1"/>
  <c r="AA2256" i="2"/>
  <c r="H2256" i="2"/>
  <c r="CX2255" i="2"/>
  <c r="CW2255" i="2"/>
  <c r="CN2255" i="2"/>
  <c r="CK2255" i="2"/>
  <c r="CI2255" i="2"/>
  <c r="CD2255" i="2"/>
  <c r="CE2255" i="2" s="1"/>
  <c r="CC2255" i="2"/>
  <c r="BY2255" i="2"/>
  <c r="CA2255" i="2" s="1"/>
  <c r="BW2255" i="2"/>
  <c r="BV2255" i="2"/>
  <c r="BS2255" i="2"/>
  <c r="BR2255" i="2"/>
  <c r="BP2255" i="2"/>
  <c r="BO2255" i="2"/>
  <c r="BN2255" i="2"/>
  <c r="BM2255" i="2"/>
  <c r="BL2255" i="2"/>
  <c r="BK2255" i="2"/>
  <c r="BJ2255" i="2"/>
  <c r="BI2255" i="2"/>
  <c r="BH2255" i="2"/>
  <c r="BF2255" i="2"/>
  <c r="BD2255" i="2"/>
  <c r="AQ2255" i="2"/>
  <c r="AP2255" i="2"/>
  <c r="AR2255" i="2" s="1"/>
  <c r="BU2255" i="2" s="1"/>
  <c r="AA2255" i="2"/>
  <c r="H2255" i="2"/>
  <c r="CX2254" i="2"/>
  <c r="CW2254" i="2"/>
  <c r="CN2254" i="2"/>
  <c r="CK2254" i="2"/>
  <c r="CI2254" i="2"/>
  <c r="CD2254" i="2"/>
  <c r="CC2254" i="2"/>
  <c r="BY2254" i="2"/>
  <c r="CA2254" i="2" s="1"/>
  <c r="BW2254" i="2"/>
  <c r="BV2254" i="2"/>
  <c r="BS2254" i="2"/>
  <c r="BR2254" i="2"/>
  <c r="BP2254" i="2"/>
  <c r="BO2254" i="2"/>
  <c r="BN2254" i="2"/>
  <c r="BM2254" i="2"/>
  <c r="BL2254" i="2"/>
  <c r="BK2254" i="2"/>
  <c r="BJ2254" i="2"/>
  <c r="BI2254" i="2"/>
  <c r="BH2254" i="2"/>
  <c r="BF2254" i="2"/>
  <c r="BD2254" i="2"/>
  <c r="AQ2254" i="2"/>
  <c r="AP2254" i="2"/>
  <c r="AR2254" i="2" s="1"/>
  <c r="BU2254" i="2" s="1"/>
  <c r="AA2254" i="2"/>
  <c r="H2254" i="2"/>
  <c r="CX2253" i="2"/>
  <c r="CW2253" i="2"/>
  <c r="CN2253" i="2"/>
  <c r="CK2253" i="2"/>
  <c r="CI2253" i="2"/>
  <c r="CD2253" i="2"/>
  <c r="CE2253" i="2" s="1"/>
  <c r="CC2253" i="2"/>
  <c r="BY2253" i="2"/>
  <c r="CA2253" i="2" s="1"/>
  <c r="BW2253" i="2"/>
  <c r="BV2253" i="2"/>
  <c r="BS2253" i="2"/>
  <c r="BR2253" i="2"/>
  <c r="BP2253" i="2"/>
  <c r="BO2253" i="2"/>
  <c r="BN2253" i="2"/>
  <c r="BM2253" i="2"/>
  <c r="BL2253" i="2"/>
  <c r="BK2253" i="2"/>
  <c r="BJ2253" i="2"/>
  <c r="BI2253" i="2"/>
  <c r="BH2253" i="2"/>
  <c r="BF2253" i="2"/>
  <c r="BD2253" i="2"/>
  <c r="AQ2253" i="2"/>
  <c r="AP2253" i="2"/>
  <c r="AR2253" i="2" s="1"/>
  <c r="BU2253" i="2" s="1"/>
  <c r="AA2253" i="2"/>
  <c r="H2253" i="2"/>
  <c r="CX2252" i="2"/>
  <c r="CW2252" i="2"/>
  <c r="CN2252" i="2"/>
  <c r="CK2252" i="2"/>
  <c r="CI2252" i="2"/>
  <c r="CE2252" i="2"/>
  <c r="CD2252" i="2"/>
  <c r="CC2252" i="2"/>
  <c r="CA2252" i="2"/>
  <c r="BY2252" i="2"/>
  <c r="BW2252" i="2"/>
  <c r="BV2252" i="2"/>
  <c r="BS2252" i="2"/>
  <c r="BR2252" i="2"/>
  <c r="BP2252" i="2"/>
  <c r="BO2252" i="2"/>
  <c r="BN2252" i="2"/>
  <c r="BM2252" i="2"/>
  <c r="BL2252" i="2"/>
  <c r="BK2252" i="2"/>
  <c r="BJ2252" i="2"/>
  <c r="BI2252" i="2"/>
  <c r="BH2252" i="2"/>
  <c r="BF2252" i="2"/>
  <c r="BD2252" i="2"/>
  <c r="AQ2252" i="2"/>
  <c r="AP2252" i="2"/>
  <c r="AR2252" i="2" s="1"/>
  <c r="BU2252" i="2" s="1"/>
  <c r="AA2252" i="2"/>
  <c r="H2252" i="2"/>
  <c r="CX2251" i="2"/>
  <c r="CW2251" i="2"/>
  <c r="CN2251" i="2"/>
  <c r="CK2251" i="2"/>
  <c r="CI2251" i="2"/>
  <c r="CD2251" i="2"/>
  <c r="CE2251" i="2" s="1"/>
  <c r="CC2251" i="2"/>
  <c r="CA2251" i="2"/>
  <c r="BY2251" i="2"/>
  <c r="BW2251" i="2"/>
  <c r="BV2251" i="2"/>
  <c r="BS2251" i="2"/>
  <c r="BR2251" i="2"/>
  <c r="BP2251" i="2"/>
  <c r="BO2251" i="2"/>
  <c r="BN2251" i="2"/>
  <c r="BM2251" i="2"/>
  <c r="BL2251" i="2"/>
  <c r="BK2251" i="2"/>
  <c r="BJ2251" i="2"/>
  <c r="BI2251" i="2"/>
  <c r="BH2251" i="2"/>
  <c r="BF2251" i="2"/>
  <c r="BD2251" i="2"/>
  <c r="AQ2251" i="2"/>
  <c r="AP2251" i="2"/>
  <c r="AR2251" i="2" s="1"/>
  <c r="BU2251" i="2" s="1"/>
  <c r="AA2251" i="2"/>
  <c r="H2251" i="2"/>
  <c r="CX2250" i="2"/>
  <c r="CW2250" i="2"/>
  <c r="CN2250" i="2"/>
  <c r="CK2250" i="2"/>
  <c r="CI2250" i="2"/>
  <c r="CD2250" i="2"/>
  <c r="CC2250" i="2"/>
  <c r="BY2250" i="2"/>
  <c r="CA2250" i="2" s="1"/>
  <c r="BW2250" i="2"/>
  <c r="BV2250" i="2"/>
  <c r="BU2250" i="2"/>
  <c r="BS2250" i="2"/>
  <c r="BR2250" i="2"/>
  <c r="BP2250" i="2"/>
  <c r="BO2250" i="2"/>
  <c r="BN2250" i="2"/>
  <c r="BM2250" i="2"/>
  <c r="BL2250" i="2"/>
  <c r="BK2250" i="2"/>
  <c r="BJ2250" i="2"/>
  <c r="BI2250" i="2"/>
  <c r="BH2250" i="2"/>
  <c r="BF2250" i="2"/>
  <c r="BD2250" i="2"/>
  <c r="AQ2250" i="2"/>
  <c r="AP2250" i="2"/>
  <c r="AR2250" i="2" s="1"/>
  <c r="AA2250" i="2"/>
  <c r="H2250" i="2"/>
  <c r="CX2249" i="2"/>
  <c r="CW2249" i="2"/>
  <c r="CN2249" i="2"/>
  <c r="CK2249" i="2"/>
  <c r="CI2249" i="2"/>
  <c r="CD2249" i="2"/>
  <c r="CE2249" i="2" s="1"/>
  <c r="CC2249" i="2"/>
  <c r="BY2249" i="2"/>
  <c r="CA2249" i="2" s="1"/>
  <c r="BW2249" i="2"/>
  <c r="BV2249" i="2"/>
  <c r="BS2249" i="2"/>
  <c r="BR2249" i="2"/>
  <c r="BP2249" i="2"/>
  <c r="BO2249" i="2"/>
  <c r="BN2249" i="2"/>
  <c r="BM2249" i="2"/>
  <c r="BL2249" i="2"/>
  <c r="BK2249" i="2"/>
  <c r="BJ2249" i="2"/>
  <c r="BI2249" i="2"/>
  <c r="BH2249" i="2"/>
  <c r="BF2249" i="2"/>
  <c r="BD2249" i="2"/>
  <c r="AQ2249" i="2"/>
  <c r="AP2249" i="2"/>
  <c r="AR2249" i="2" s="1"/>
  <c r="BU2249" i="2" s="1"/>
  <c r="AA2249" i="2"/>
  <c r="H2249" i="2"/>
  <c r="CX2248" i="2"/>
  <c r="CW2248" i="2"/>
  <c r="CN2248" i="2"/>
  <c r="CK2248" i="2"/>
  <c r="CI2248" i="2"/>
  <c r="CD2248" i="2"/>
  <c r="CE2248" i="2" s="1"/>
  <c r="CC2248" i="2"/>
  <c r="BY2248" i="2"/>
  <c r="CA2248" i="2" s="1"/>
  <c r="BW2248" i="2"/>
  <c r="BV2248" i="2"/>
  <c r="BS2248" i="2"/>
  <c r="BR2248" i="2"/>
  <c r="BP2248" i="2"/>
  <c r="BO2248" i="2"/>
  <c r="BN2248" i="2"/>
  <c r="BM2248" i="2"/>
  <c r="BL2248" i="2"/>
  <c r="BK2248" i="2"/>
  <c r="BJ2248" i="2"/>
  <c r="BI2248" i="2"/>
  <c r="BH2248" i="2"/>
  <c r="BF2248" i="2"/>
  <c r="BD2248" i="2"/>
  <c r="AR2248" i="2"/>
  <c r="BU2248" i="2" s="1"/>
  <c r="AQ2248" i="2"/>
  <c r="AP2248" i="2"/>
  <c r="AA2248" i="2"/>
  <c r="H2248" i="2"/>
  <c r="CX2247" i="2"/>
  <c r="CW2247" i="2"/>
  <c r="CN2247" i="2"/>
  <c r="CK2247" i="2"/>
  <c r="CI2247" i="2"/>
  <c r="CD2247" i="2"/>
  <c r="CC2247" i="2"/>
  <c r="BY2247" i="2"/>
  <c r="CA2247" i="2" s="1"/>
  <c r="BW2247" i="2"/>
  <c r="BV2247" i="2"/>
  <c r="BS2247" i="2"/>
  <c r="BR2247" i="2"/>
  <c r="BP2247" i="2"/>
  <c r="BO2247" i="2"/>
  <c r="BN2247" i="2"/>
  <c r="BM2247" i="2"/>
  <c r="BL2247" i="2"/>
  <c r="BK2247" i="2"/>
  <c r="BJ2247" i="2"/>
  <c r="BI2247" i="2"/>
  <c r="BH2247" i="2"/>
  <c r="BF2247" i="2"/>
  <c r="BD2247" i="2"/>
  <c r="AQ2247" i="2"/>
  <c r="AP2247" i="2"/>
  <c r="AR2247" i="2" s="1"/>
  <c r="BU2247" i="2" s="1"/>
  <c r="AA2247" i="2"/>
  <c r="H2247" i="2"/>
  <c r="CX2246" i="2"/>
  <c r="CW2246" i="2"/>
  <c r="CN2246" i="2"/>
  <c r="CK2246" i="2"/>
  <c r="CI2246" i="2"/>
  <c r="CD2246" i="2"/>
  <c r="CE2246" i="2" s="1"/>
  <c r="CC2246" i="2"/>
  <c r="BY2246" i="2"/>
  <c r="CA2246" i="2" s="1"/>
  <c r="BW2246" i="2"/>
  <c r="BV2246" i="2"/>
  <c r="BS2246" i="2"/>
  <c r="BR2246" i="2"/>
  <c r="BP2246" i="2"/>
  <c r="BO2246" i="2"/>
  <c r="BN2246" i="2"/>
  <c r="BM2246" i="2"/>
  <c r="BL2246" i="2"/>
  <c r="BK2246" i="2"/>
  <c r="BJ2246" i="2"/>
  <c r="BI2246" i="2"/>
  <c r="BH2246" i="2"/>
  <c r="BF2246" i="2"/>
  <c r="BD2246" i="2"/>
  <c r="AQ2246" i="2"/>
  <c r="AP2246" i="2"/>
  <c r="AR2246" i="2" s="1"/>
  <c r="BU2246" i="2" s="1"/>
  <c r="AA2246" i="2"/>
  <c r="H2246" i="2"/>
  <c r="CX2245" i="2"/>
  <c r="CW2245" i="2"/>
  <c r="CN2245" i="2"/>
  <c r="CK2245" i="2"/>
  <c r="CI2245" i="2"/>
  <c r="CD2245" i="2"/>
  <c r="CE2245" i="2" s="1"/>
  <c r="CC2245" i="2"/>
  <c r="BY2245" i="2"/>
  <c r="CA2245" i="2" s="1"/>
  <c r="BW2245" i="2"/>
  <c r="BV2245" i="2"/>
  <c r="BS2245" i="2"/>
  <c r="BR2245" i="2"/>
  <c r="BP2245" i="2"/>
  <c r="BO2245" i="2"/>
  <c r="BN2245" i="2"/>
  <c r="BM2245" i="2"/>
  <c r="BL2245" i="2"/>
  <c r="BK2245" i="2"/>
  <c r="BJ2245" i="2"/>
  <c r="BI2245" i="2"/>
  <c r="BH2245" i="2"/>
  <c r="BF2245" i="2"/>
  <c r="BD2245" i="2"/>
  <c r="AQ2245" i="2"/>
  <c r="AP2245" i="2"/>
  <c r="AR2245" i="2" s="1"/>
  <c r="BU2245" i="2" s="1"/>
  <c r="AA2245" i="2"/>
  <c r="H2245" i="2"/>
  <c r="CX2244" i="2"/>
  <c r="CW2244" i="2"/>
  <c r="CN2244" i="2"/>
  <c r="CK2244" i="2"/>
  <c r="CI2244" i="2"/>
  <c r="CE2244" i="2"/>
  <c r="CD2244" i="2"/>
  <c r="CC2244" i="2"/>
  <c r="CA2244" i="2"/>
  <c r="BY2244" i="2"/>
  <c r="BW2244" i="2"/>
  <c r="BV2244" i="2"/>
  <c r="BS2244" i="2"/>
  <c r="BR2244" i="2"/>
  <c r="BP2244" i="2"/>
  <c r="BO2244" i="2"/>
  <c r="BN2244" i="2"/>
  <c r="BM2244" i="2"/>
  <c r="BL2244" i="2"/>
  <c r="BK2244" i="2"/>
  <c r="BJ2244" i="2"/>
  <c r="BI2244" i="2"/>
  <c r="BH2244" i="2"/>
  <c r="BF2244" i="2"/>
  <c r="BD2244" i="2"/>
  <c r="AQ2244" i="2"/>
  <c r="AP2244" i="2"/>
  <c r="AR2244" i="2" s="1"/>
  <c r="BU2244" i="2" s="1"/>
  <c r="AA2244" i="2"/>
  <c r="H2244" i="2"/>
  <c r="CX2243" i="2"/>
  <c r="CW2243" i="2"/>
  <c r="CN2243" i="2"/>
  <c r="CK2243" i="2"/>
  <c r="CI2243" i="2"/>
  <c r="CE2243" i="2"/>
  <c r="CD2243" i="2"/>
  <c r="CC2243" i="2"/>
  <c r="BY2243" i="2"/>
  <c r="CA2243" i="2" s="1"/>
  <c r="BW2243" i="2"/>
  <c r="BV2243" i="2"/>
  <c r="BS2243" i="2"/>
  <c r="BR2243" i="2"/>
  <c r="BP2243" i="2"/>
  <c r="BO2243" i="2"/>
  <c r="BN2243" i="2"/>
  <c r="BM2243" i="2"/>
  <c r="BL2243" i="2"/>
  <c r="BK2243" i="2"/>
  <c r="BJ2243" i="2"/>
  <c r="BI2243" i="2"/>
  <c r="BH2243" i="2"/>
  <c r="BF2243" i="2"/>
  <c r="BD2243" i="2"/>
  <c r="AQ2243" i="2"/>
  <c r="AP2243" i="2"/>
  <c r="AR2243" i="2" s="1"/>
  <c r="BU2243" i="2" s="1"/>
  <c r="AA2243" i="2"/>
  <c r="H2243" i="2"/>
  <c r="CX2242" i="2"/>
  <c r="CW2242" i="2"/>
  <c r="CN2242" i="2"/>
  <c r="CK2242" i="2"/>
  <c r="CI2242" i="2"/>
  <c r="CE2242" i="2"/>
  <c r="CD2242" i="2"/>
  <c r="CC2242" i="2"/>
  <c r="BY2242" i="2"/>
  <c r="CA2242" i="2" s="1"/>
  <c r="BW2242" i="2"/>
  <c r="BV2242" i="2"/>
  <c r="BS2242" i="2"/>
  <c r="BR2242" i="2"/>
  <c r="BP2242" i="2"/>
  <c r="BO2242" i="2"/>
  <c r="BN2242" i="2"/>
  <c r="BM2242" i="2"/>
  <c r="BL2242" i="2"/>
  <c r="BK2242" i="2"/>
  <c r="BJ2242" i="2"/>
  <c r="BI2242" i="2"/>
  <c r="BH2242" i="2"/>
  <c r="BF2242" i="2"/>
  <c r="BD2242" i="2"/>
  <c r="AQ2242" i="2"/>
  <c r="AP2242" i="2"/>
  <c r="AR2242" i="2" s="1"/>
  <c r="BU2242" i="2" s="1"/>
  <c r="AA2242" i="2"/>
  <c r="H2242" i="2"/>
  <c r="CX2241" i="2"/>
  <c r="CW2241" i="2"/>
  <c r="CN2241" i="2"/>
  <c r="CK2241" i="2"/>
  <c r="CI2241" i="2"/>
  <c r="CD2241" i="2"/>
  <c r="CE2241" i="2" s="1"/>
  <c r="CC2241" i="2"/>
  <c r="BY2241" i="2"/>
  <c r="CA2241" i="2" s="1"/>
  <c r="BW2241" i="2"/>
  <c r="BV2241" i="2"/>
  <c r="BS2241" i="2"/>
  <c r="BR2241" i="2"/>
  <c r="BP2241" i="2"/>
  <c r="BO2241" i="2"/>
  <c r="BN2241" i="2"/>
  <c r="BM2241" i="2"/>
  <c r="BL2241" i="2"/>
  <c r="BK2241" i="2"/>
  <c r="BJ2241" i="2"/>
  <c r="BI2241" i="2"/>
  <c r="BH2241" i="2"/>
  <c r="BF2241" i="2"/>
  <c r="BD2241" i="2"/>
  <c r="AQ2241" i="2"/>
  <c r="AP2241" i="2"/>
  <c r="AR2241" i="2" s="1"/>
  <c r="BU2241" i="2" s="1"/>
  <c r="AA2241" i="2"/>
  <c r="H2241" i="2"/>
  <c r="CX2240" i="2"/>
  <c r="CW2240" i="2"/>
  <c r="CN2240" i="2"/>
  <c r="CK2240" i="2"/>
  <c r="CI2240" i="2"/>
  <c r="CD2240" i="2"/>
  <c r="CE2240" i="2" s="1"/>
  <c r="CC2240" i="2"/>
  <c r="BY2240" i="2"/>
  <c r="CA2240" i="2" s="1"/>
  <c r="BW2240" i="2"/>
  <c r="BV2240" i="2"/>
  <c r="BS2240" i="2"/>
  <c r="BR2240" i="2"/>
  <c r="BP2240" i="2"/>
  <c r="BO2240" i="2"/>
  <c r="BN2240" i="2"/>
  <c r="BM2240" i="2"/>
  <c r="BL2240" i="2"/>
  <c r="BK2240" i="2"/>
  <c r="BJ2240" i="2"/>
  <c r="BI2240" i="2"/>
  <c r="BH2240" i="2"/>
  <c r="BF2240" i="2"/>
  <c r="BD2240" i="2"/>
  <c r="AR2240" i="2"/>
  <c r="BU2240" i="2" s="1"/>
  <c r="AQ2240" i="2"/>
  <c r="AP2240" i="2"/>
  <c r="AA2240" i="2"/>
  <c r="H2240" i="2"/>
  <c r="CX2239" i="2"/>
  <c r="CW2239" i="2"/>
  <c r="CN2239" i="2"/>
  <c r="CK2239" i="2"/>
  <c r="CI2239" i="2"/>
  <c r="CD2239" i="2"/>
  <c r="CC2239" i="2"/>
  <c r="BY2239" i="2"/>
  <c r="CA2239" i="2" s="1"/>
  <c r="BW2239" i="2"/>
  <c r="BV2239" i="2"/>
  <c r="BS2239" i="2"/>
  <c r="BR2239" i="2"/>
  <c r="BP2239" i="2"/>
  <c r="BO2239" i="2"/>
  <c r="BN2239" i="2"/>
  <c r="BM2239" i="2"/>
  <c r="BL2239" i="2"/>
  <c r="BK2239" i="2"/>
  <c r="BJ2239" i="2"/>
  <c r="BI2239" i="2"/>
  <c r="BH2239" i="2"/>
  <c r="BF2239" i="2"/>
  <c r="BD2239" i="2"/>
  <c r="AQ2239" i="2"/>
  <c r="AP2239" i="2"/>
  <c r="AR2239" i="2" s="1"/>
  <c r="BU2239" i="2" s="1"/>
  <c r="AA2239" i="2"/>
  <c r="H2239" i="2"/>
  <c r="CX2238" i="2"/>
  <c r="CW2238" i="2"/>
  <c r="CN2238" i="2"/>
  <c r="CK2238" i="2"/>
  <c r="CI2238" i="2"/>
  <c r="CD2238" i="2"/>
  <c r="CE2238" i="2" s="1"/>
  <c r="CC2238" i="2"/>
  <c r="BY2238" i="2"/>
  <c r="CA2238" i="2" s="1"/>
  <c r="BW2238" i="2"/>
  <c r="BV2238" i="2"/>
  <c r="BS2238" i="2"/>
  <c r="BR2238" i="2"/>
  <c r="BP2238" i="2"/>
  <c r="BO2238" i="2"/>
  <c r="BN2238" i="2"/>
  <c r="BM2238" i="2"/>
  <c r="BL2238" i="2"/>
  <c r="BK2238" i="2"/>
  <c r="BJ2238" i="2"/>
  <c r="BI2238" i="2"/>
  <c r="BH2238" i="2"/>
  <c r="BF2238" i="2"/>
  <c r="BD2238" i="2"/>
  <c r="AQ2238" i="2"/>
  <c r="AP2238" i="2"/>
  <c r="AR2238" i="2" s="1"/>
  <c r="BU2238" i="2" s="1"/>
  <c r="AA2238" i="2"/>
  <c r="H2238" i="2"/>
  <c r="CX2237" i="2"/>
  <c r="CW2237" i="2"/>
  <c r="CN2237" i="2"/>
  <c r="CK2237" i="2"/>
  <c r="CI2237" i="2"/>
  <c r="CD2237" i="2"/>
  <c r="CE2237" i="2" s="1"/>
  <c r="CC2237" i="2"/>
  <c r="BY2237" i="2"/>
  <c r="CA2237" i="2" s="1"/>
  <c r="BW2237" i="2"/>
  <c r="BV2237" i="2"/>
  <c r="BS2237" i="2"/>
  <c r="BR2237" i="2"/>
  <c r="BP2237" i="2"/>
  <c r="BO2237" i="2"/>
  <c r="BN2237" i="2"/>
  <c r="BM2237" i="2"/>
  <c r="BL2237" i="2"/>
  <c r="BK2237" i="2"/>
  <c r="BJ2237" i="2"/>
  <c r="BI2237" i="2"/>
  <c r="BH2237" i="2"/>
  <c r="BF2237" i="2"/>
  <c r="BD2237" i="2"/>
  <c r="AQ2237" i="2"/>
  <c r="AP2237" i="2"/>
  <c r="AR2237" i="2" s="1"/>
  <c r="BU2237" i="2" s="1"/>
  <c r="AA2237" i="2"/>
  <c r="H2237" i="2"/>
  <c r="CX2236" i="2"/>
  <c r="CW2236" i="2"/>
  <c r="CN2236" i="2"/>
  <c r="CK2236" i="2"/>
  <c r="CI2236" i="2"/>
  <c r="CD2236" i="2"/>
  <c r="CC2236" i="2"/>
  <c r="BY2236" i="2"/>
  <c r="CA2236" i="2" s="1"/>
  <c r="BW2236" i="2"/>
  <c r="BV2236" i="2"/>
  <c r="BS2236" i="2"/>
  <c r="BR2236" i="2"/>
  <c r="BP2236" i="2"/>
  <c r="BO2236" i="2"/>
  <c r="BN2236" i="2"/>
  <c r="BM2236" i="2"/>
  <c r="BL2236" i="2"/>
  <c r="BK2236" i="2"/>
  <c r="BJ2236" i="2"/>
  <c r="BI2236" i="2"/>
  <c r="BH2236" i="2"/>
  <c r="BF2236" i="2"/>
  <c r="BD2236" i="2"/>
  <c r="AQ2236" i="2"/>
  <c r="AP2236" i="2"/>
  <c r="AR2236" i="2" s="1"/>
  <c r="BU2236" i="2" s="1"/>
  <c r="AA2236" i="2"/>
  <c r="H2236" i="2"/>
  <c r="CX2235" i="2"/>
  <c r="CW2235" i="2"/>
  <c r="CN2235" i="2"/>
  <c r="CK2235" i="2"/>
  <c r="CI2235" i="2"/>
  <c r="CE2235" i="2"/>
  <c r="CD2235" i="2"/>
  <c r="CC2235" i="2"/>
  <c r="BY2235" i="2"/>
  <c r="CA2235" i="2" s="1"/>
  <c r="BW2235" i="2"/>
  <c r="BV2235" i="2"/>
  <c r="BS2235" i="2"/>
  <c r="BR2235" i="2"/>
  <c r="BP2235" i="2"/>
  <c r="BO2235" i="2"/>
  <c r="BN2235" i="2"/>
  <c r="BM2235" i="2"/>
  <c r="BL2235" i="2"/>
  <c r="BK2235" i="2"/>
  <c r="BJ2235" i="2"/>
  <c r="BI2235" i="2"/>
  <c r="BH2235" i="2"/>
  <c r="BF2235" i="2"/>
  <c r="BD2235" i="2"/>
  <c r="AQ2235" i="2"/>
  <c r="AP2235" i="2"/>
  <c r="AR2235" i="2" s="1"/>
  <c r="BU2235" i="2" s="1"/>
  <c r="AA2235" i="2"/>
  <c r="H2235" i="2"/>
  <c r="CX2234" i="2"/>
  <c r="CW2234" i="2"/>
  <c r="CN2234" i="2"/>
  <c r="CK2234" i="2"/>
  <c r="CI2234" i="2"/>
  <c r="CD2234" i="2"/>
  <c r="CC2234" i="2"/>
  <c r="BY2234" i="2"/>
  <c r="CA2234" i="2" s="1"/>
  <c r="BW2234" i="2"/>
  <c r="BV2234" i="2"/>
  <c r="BS2234" i="2"/>
  <c r="BR2234" i="2"/>
  <c r="BP2234" i="2"/>
  <c r="BO2234" i="2"/>
  <c r="BN2234" i="2"/>
  <c r="BM2234" i="2"/>
  <c r="BL2234" i="2"/>
  <c r="BK2234" i="2"/>
  <c r="BJ2234" i="2"/>
  <c r="BI2234" i="2"/>
  <c r="BH2234" i="2"/>
  <c r="BF2234" i="2"/>
  <c r="BD2234" i="2"/>
  <c r="AR2234" i="2"/>
  <c r="BU2234" i="2" s="1"/>
  <c r="AQ2234" i="2"/>
  <c r="AP2234" i="2"/>
  <c r="AA2234" i="2"/>
  <c r="H2234" i="2"/>
  <c r="CX2233" i="2"/>
  <c r="CW2233" i="2"/>
  <c r="CN2233" i="2"/>
  <c r="CK2233" i="2"/>
  <c r="CI2233" i="2"/>
  <c r="CD2233" i="2"/>
  <c r="CE2233" i="2" s="1"/>
  <c r="CC2233" i="2"/>
  <c r="BY2233" i="2"/>
  <c r="CA2233" i="2" s="1"/>
  <c r="BW2233" i="2"/>
  <c r="BV2233" i="2"/>
  <c r="BS2233" i="2"/>
  <c r="BR2233" i="2"/>
  <c r="BP2233" i="2"/>
  <c r="BO2233" i="2"/>
  <c r="BN2233" i="2"/>
  <c r="BM2233" i="2"/>
  <c r="BL2233" i="2"/>
  <c r="BK2233" i="2"/>
  <c r="BJ2233" i="2"/>
  <c r="BI2233" i="2"/>
  <c r="BH2233" i="2"/>
  <c r="BF2233" i="2"/>
  <c r="BD2233" i="2"/>
  <c r="AQ2233" i="2"/>
  <c r="AP2233" i="2"/>
  <c r="AR2233" i="2" s="1"/>
  <c r="BU2233" i="2" s="1"/>
  <c r="AA2233" i="2"/>
  <c r="H2233" i="2"/>
  <c r="CX2232" i="2"/>
  <c r="CW2232" i="2"/>
  <c r="CN2232" i="2"/>
  <c r="CK2232" i="2"/>
  <c r="CI2232" i="2"/>
  <c r="CD2232" i="2"/>
  <c r="CE2232" i="2" s="1"/>
  <c r="CC2232" i="2"/>
  <c r="BY2232" i="2"/>
  <c r="CA2232" i="2" s="1"/>
  <c r="BW2232" i="2"/>
  <c r="BV2232" i="2"/>
  <c r="BS2232" i="2"/>
  <c r="BR2232" i="2"/>
  <c r="BP2232" i="2"/>
  <c r="BO2232" i="2"/>
  <c r="BN2232" i="2"/>
  <c r="BM2232" i="2"/>
  <c r="BL2232" i="2"/>
  <c r="BK2232" i="2"/>
  <c r="BJ2232" i="2"/>
  <c r="BI2232" i="2"/>
  <c r="BH2232" i="2"/>
  <c r="BF2232" i="2"/>
  <c r="BD2232" i="2"/>
  <c r="AQ2232" i="2"/>
  <c r="AP2232" i="2"/>
  <c r="AR2232" i="2" s="1"/>
  <c r="BU2232" i="2" s="1"/>
  <c r="AA2232" i="2"/>
  <c r="H2232" i="2"/>
  <c r="CX2231" i="2"/>
  <c r="CW2231" i="2"/>
  <c r="CN2231" i="2"/>
  <c r="CK2231" i="2"/>
  <c r="CI2231" i="2"/>
  <c r="CD2231" i="2"/>
  <c r="CE2231" i="2" s="1"/>
  <c r="CC2231" i="2"/>
  <c r="BY2231" i="2"/>
  <c r="CA2231" i="2" s="1"/>
  <c r="BW2231" i="2"/>
  <c r="BV2231" i="2"/>
  <c r="BS2231" i="2"/>
  <c r="BR2231" i="2"/>
  <c r="BP2231" i="2"/>
  <c r="BO2231" i="2"/>
  <c r="BN2231" i="2"/>
  <c r="BM2231" i="2"/>
  <c r="BL2231" i="2"/>
  <c r="BK2231" i="2"/>
  <c r="BJ2231" i="2"/>
  <c r="BI2231" i="2"/>
  <c r="BH2231" i="2"/>
  <c r="BF2231" i="2"/>
  <c r="BD2231" i="2"/>
  <c r="AQ2231" i="2"/>
  <c r="AP2231" i="2"/>
  <c r="AR2231" i="2" s="1"/>
  <c r="BU2231" i="2" s="1"/>
  <c r="AA2231" i="2"/>
  <c r="H2231" i="2"/>
  <c r="DA2230" i="2"/>
  <c r="CZ2230" i="2"/>
  <c r="CX2230" i="2"/>
  <c r="CW2230" i="2"/>
  <c r="CN2230" i="2"/>
  <c r="CK2230" i="2"/>
  <c r="CI2230" i="2"/>
  <c r="CC2230" i="2"/>
  <c r="BY2230" i="2"/>
  <c r="CA2230" i="2" s="1"/>
  <c r="BW2230" i="2"/>
  <c r="BV2230" i="2"/>
  <c r="BS2230" i="2"/>
  <c r="BR2230" i="2"/>
  <c r="BP2230" i="2"/>
  <c r="BN2230" i="2"/>
  <c r="BK2230" i="2"/>
  <c r="BI2230" i="2"/>
  <c r="BG2230" i="2"/>
  <c r="BF2230" i="2"/>
  <c r="BE2230" i="2"/>
  <c r="BD2230" i="2"/>
  <c r="BC2230" i="2"/>
  <c r="BO2230" i="2" s="1"/>
  <c r="AZ2230" i="2"/>
  <c r="AY2230" i="2"/>
  <c r="AX2230" i="2"/>
  <c r="AW2230" i="2"/>
  <c r="AV2230" i="2"/>
  <c r="AU2230" i="2"/>
  <c r="BM2230" i="2" s="1"/>
  <c r="AT2230" i="2"/>
  <c r="CD2230" i="2" s="1"/>
  <c r="AS2230" i="2"/>
  <c r="AP2230" i="2"/>
  <c r="AR2230" i="2" s="1"/>
  <c r="BU2230" i="2" s="1"/>
  <c r="AO2230" i="2"/>
  <c r="AN2230" i="2"/>
  <c r="AM2230" i="2"/>
  <c r="AL2230" i="2"/>
  <c r="AK2230" i="2"/>
  <c r="AJ2230" i="2"/>
  <c r="AI2230" i="2"/>
  <c r="AQ2230" i="2" s="1"/>
  <c r="AA2230" i="2"/>
  <c r="Z2230" i="2"/>
  <c r="Y2230" i="2"/>
  <c r="X2230" i="2"/>
  <c r="U2230" i="2"/>
  <c r="T2230" i="2"/>
  <c r="Q2230" i="2"/>
  <c r="P2230" i="2"/>
  <c r="O2230" i="2"/>
  <c r="N2230" i="2"/>
  <c r="M2230" i="2"/>
  <c r="BH2230" i="2" s="1"/>
  <c r="L2230" i="2"/>
  <c r="K2230" i="2"/>
  <c r="BJ2230" i="2" s="1"/>
  <c r="J2230" i="2"/>
  <c r="I2230" i="2"/>
  <c r="G2230" i="2"/>
  <c r="H2230" i="2" s="1"/>
  <c r="F2230" i="2"/>
  <c r="CX2229" i="2"/>
  <c r="CW2229" i="2"/>
  <c r="CN2229" i="2"/>
  <c r="CK2229" i="2"/>
  <c r="CI2229" i="2"/>
  <c r="CD2229" i="2"/>
  <c r="CE2229" i="2" s="1"/>
  <c r="CC2229" i="2"/>
  <c r="BY2229" i="2"/>
  <c r="CA2229" i="2" s="1"/>
  <c r="BW2229" i="2"/>
  <c r="BV2229" i="2"/>
  <c r="BS2229" i="2"/>
  <c r="BR2229" i="2"/>
  <c r="BP2229" i="2"/>
  <c r="BO2229" i="2"/>
  <c r="BN2229" i="2"/>
  <c r="BM2229" i="2"/>
  <c r="BL2229" i="2"/>
  <c r="BK2229" i="2"/>
  <c r="BJ2229" i="2"/>
  <c r="BI2229" i="2"/>
  <c r="BH2229" i="2"/>
  <c r="BF2229" i="2"/>
  <c r="BD2229" i="2"/>
  <c r="AQ2229" i="2"/>
  <c r="AP2229" i="2"/>
  <c r="AR2229" i="2" s="1"/>
  <c r="BU2229" i="2" s="1"/>
  <c r="AA2229" i="2"/>
  <c r="H2229" i="2"/>
  <c r="CX2228" i="2"/>
  <c r="CW2228" i="2"/>
  <c r="CN2228" i="2"/>
  <c r="CK2228" i="2"/>
  <c r="CI2228" i="2"/>
  <c r="CD2228" i="2"/>
  <c r="CE2228" i="2" s="1"/>
  <c r="CC2228" i="2"/>
  <c r="BY2228" i="2"/>
  <c r="CA2228" i="2" s="1"/>
  <c r="BW2228" i="2"/>
  <c r="BV2228" i="2"/>
  <c r="BS2228" i="2"/>
  <c r="BR2228" i="2"/>
  <c r="BP2228" i="2"/>
  <c r="BO2228" i="2"/>
  <c r="BN2228" i="2"/>
  <c r="BM2228" i="2"/>
  <c r="BL2228" i="2"/>
  <c r="BK2228" i="2"/>
  <c r="BJ2228" i="2"/>
  <c r="BI2228" i="2"/>
  <c r="BH2228" i="2"/>
  <c r="BF2228" i="2"/>
  <c r="BD2228" i="2"/>
  <c r="AQ2228" i="2"/>
  <c r="AP2228" i="2"/>
  <c r="AR2228" i="2" s="1"/>
  <c r="BU2228" i="2" s="1"/>
  <c r="AA2228" i="2"/>
  <c r="H2228" i="2"/>
  <c r="CX2227" i="2"/>
  <c r="CW2227" i="2"/>
  <c r="CN2227" i="2"/>
  <c r="CK2227" i="2"/>
  <c r="CI2227" i="2"/>
  <c r="CD2227" i="2"/>
  <c r="CE2227" i="2" s="1"/>
  <c r="CC2227" i="2"/>
  <c r="BY2227" i="2"/>
  <c r="CA2227" i="2" s="1"/>
  <c r="BW2227" i="2"/>
  <c r="BV2227" i="2"/>
  <c r="BS2227" i="2"/>
  <c r="BR2227" i="2"/>
  <c r="BP2227" i="2"/>
  <c r="BO2227" i="2"/>
  <c r="BN2227" i="2"/>
  <c r="BM2227" i="2"/>
  <c r="BL2227" i="2"/>
  <c r="BK2227" i="2"/>
  <c r="BJ2227" i="2"/>
  <c r="BI2227" i="2"/>
  <c r="BH2227" i="2"/>
  <c r="BF2227" i="2"/>
  <c r="BD2227" i="2"/>
  <c r="AQ2227" i="2"/>
  <c r="AP2227" i="2"/>
  <c r="AR2227" i="2" s="1"/>
  <c r="BU2227" i="2" s="1"/>
  <c r="AA2227" i="2"/>
  <c r="H2227" i="2"/>
  <c r="CX2226" i="2"/>
  <c r="CW2226" i="2"/>
  <c r="CN2226" i="2"/>
  <c r="CK2226" i="2"/>
  <c r="CI2226" i="2"/>
  <c r="CD2226" i="2"/>
  <c r="CC2226" i="2"/>
  <c r="BY2226" i="2"/>
  <c r="CA2226" i="2" s="1"/>
  <c r="BW2226" i="2"/>
  <c r="BV2226" i="2"/>
  <c r="BS2226" i="2"/>
  <c r="BR2226" i="2"/>
  <c r="BP2226" i="2"/>
  <c r="BO2226" i="2"/>
  <c r="BN2226" i="2"/>
  <c r="BM2226" i="2"/>
  <c r="BL2226" i="2"/>
  <c r="BK2226" i="2"/>
  <c r="BJ2226" i="2"/>
  <c r="BI2226" i="2"/>
  <c r="BH2226" i="2"/>
  <c r="BF2226" i="2"/>
  <c r="BD2226" i="2"/>
  <c r="AQ2226" i="2"/>
  <c r="AP2226" i="2"/>
  <c r="AR2226" i="2" s="1"/>
  <c r="BU2226" i="2" s="1"/>
  <c r="AA2226" i="2"/>
  <c r="H2226" i="2"/>
  <c r="DA2225" i="2"/>
  <c r="CZ2225" i="2"/>
  <c r="CX2225" i="2"/>
  <c r="CW2225" i="2"/>
  <c r="CK2225" i="2"/>
  <c r="CI2225" i="2"/>
  <c r="CC2225" i="2"/>
  <c r="BY2225" i="2"/>
  <c r="CA2225" i="2" s="1"/>
  <c r="BW2225" i="2"/>
  <c r="BV2225" i="2"/>
  <c r="BS2225" i="2"/>
  <c r="BR2225" i="2"/>
  <c r="BP2225" i="2"/>
  <c r="BO2225" i="2"/>
  <c r="BN2225" i="2"/>
  <c r="BK2225" i="2"/>
  <c r="BI2225" i="2"/>
  <c r="BG2225" i="2"/>
  <c r="BE2225" i="2"/>
  <c r="BF2225" i="2" s="1"/>
  <c r="BC2225" i="2"/>
  <c r="AZ2225" i="2"/>
  <c r="AY2225" i="2"/>
  <c r="AX2225" i="2"/>
  <c r="AW2225" i="2"/>
  <c r="BD2225" i="2" s="1"/>
  <c r="AV2225" i="2"/>
  <c r="AU2225" i="2"/>
  <c r="BM2225" i="2" s="1"/>
  <c r="AT2225" i="2"/>
  <c r="CD2225" i="2" s="1"/>
  <c r="AS2225" i="2"/>
  <c r="AP2225" i="2"/>
  <c r="AR2225" i="2" s="1"/>
  <c r="BU2225" i="2" s="1"/>
  <c r="AO2225" i="2"/>
  <c r="AN2225" i="2"/>
  <c r="AM2225" i="2"/>
  <c r="AL2225" i="2"/>
  <c r="AK2225" i="2"/>
  <c r="AJ2225" i="2"/>
  <c r="AI2225" i="2"/>
  <c r="AQ2225" i="2" s="1"/>
  <c r="Z2225" i="2"/>
  <c r="CN2225" i="2" s="1"/>
  <c r="Y2225" i="2"/>
  <c r="X2225" i="2"/>
  <c r="U2225" i="2"/>
  <c r="T2225" i="2"/>
  <c r="Q2225" i="2"/>
  <c r="P2225" i="2"/>
  <c r="O2225" i="2"/>
  <c r="N2225" i="2"/>
  <c r="BL2225" i="2" s="1"/>
  <c r="M2225" i="2"/>
  <c r="BH2225" i="2" s="1"/>
  <c r="L2225" i="2"/>
  <c r="K2225" i="2"/>
  <c r="BJ2225" i="2" s="1"/>
  <c r="J2225" i="2"/>
  <c r="I2225" i="2"/>
  <c r="H2225" i="2"/>
  <c r="G2225" i="2"/>
  <c r="F2225" i="2"/>
  <c r="CX2224" i="2"/>
  <c r="CW2224" i="2"/>
  <c r="CN2224" i="2"/>
  <c r="CK2224" i="2"/>
  <c r="CI2224" i="2"/>
  <c r="CD2224" i="2"/>
  <c r="CE2224" i="2" s="1"/>
  <c r="CC2224" i="2"/>
  <c r="BY2224" i="2"/>
  <c r="CA2224" i="2" s="1"/>
  <c r="BW2224" i="2"/>
  <c r="BV2224" i="2"/>
  <c r="BS2224" i="2"/>
  <c r="BR2224" i="2"/>
  <c r="BP2224" i="2"/>
  <c r="BO2224" i="2"/>
  <c r="BN2224" i="2"/>
  <c r="BM2224" i="2"/>
  <c r="BL2224" i="2"/>
  <c r="BK2224" i="2"/>
  <c r="BJ2224" i="2"/>
  <c r="BI2224" i="2"/>
  <c r="BH2224" i="2"/>
  <c r="BF2224" i="2"/>
  <c r="BD2224" i="2"/>
  <c r="AQ2224" i="2"/>
  <c r="AP2224" i="2"/>
  <c r="AR2224" i="2" s="1"/>
  <c r="BU2224" i="2" s="1"/>
  <c r="AA2224" i="2"/>
  <c r="H2224" i="2"/>
  <c r="CX2223" i="2"/>
  <c r="CW2223" i="2"/>
  <c r="CN2223" i="2"/>
  <c r="CK2223" i="2"/>
  <c r="CI2223" i="2"/>
  <c r="CE2223" i="2"/>
  <c r="CD2223" i="2"/>
  <c r="CC2223" i="2"/>
  <c r="BY2223" i="2"/>
  <c r="CA2223" i="2" s="1"/>
  <c r="BW2223" i="2"/>
  <c r="BV2223" i="2"/>
  <c r="BS2223" i="2"/>
  <c r="BR2223" i="2"/>
  <c r="BP2223" i="2"/>
  <c r="BO2223" i="2"/>
  <c r="BN2223" i="2"/>
  <c r="BM2223" i="2"/>
  <c r="BL2223" i="2"/>
  <c r="BK2223" i="2"/>
  <c r="BJ2223" i="2"/>
  <c r="BI2223" i="2"/>
  <c r="BH2223" i="2"/>
  <c r="BF2223" i="2"/>
  <c r="BD2223" i="2"/>
  <c r="AQ2223" i="2"/>
  <c r="AP2223" i="2"/>
  <c r="AR2223" i="2" s="1"/>
  <c r="BU2223" i="2" s="1"/>
  <c r="AA2223" i="2"/>
  <c r="H2223" i="2"/>
  <c r="DA2222" i="2"/>
  <c r="CZ2222" i="2"/>
  <c r="CX2222" i="2"/>
  <c r="CW2222" i="2"/>
  <c r="CN2222" i="2"/>
  <c r="CK2222" i="2"/>
  <c r="CI2222" i="2"/>
  <c r="CC2222" i="2"/>
  <c r="BY2222" i="2"/>
  <c r="CA2222" i="2" s="1"/>
  <c r="BW2222" i="2"/>
  <c r="BV2222" i="2"/>
  <c r="BS2222" i="2"/>
  <c r="BR2222" i="2"/>
  <c r="BP2222" i="2"/>
  <c r="BN2222" i="2"/>
  <c r="BL2222" i="2"/>
  <c r="BK2222" i="2"/>
  <c r="BI2222" i="2"/>
  <c r="BG2222" i="2"/>
  <c r="BF2222" i="2"/>
  <c r="BE2222" i="2"/>
  <c r="BD2222" i="2"/>
  <c r="BC2222" i="2"/>
  <c r="BO2222" i="2" s="1"/>
  <c r="AZ2222" i="2"/>
  <c r="AY2222" i="2"/>
  <c r="AX2222" i="2"/>
  <c r="AW2222" i="2"/>
  <c r="AV2222" i="2"/>
  <c r="AU2222" i="2"/>
  <c r="BM2222" i="2" s="1"/>
  <c r="AT2222" i="2"/>
  <c r="CD2222" i="2" s="1"/>
  <c r="AS2222" i="2"/>
  <c r="AP2222" i="2"/>
  <c r="AR2222" i="2" s="1"/>
  <c r="BU2222" i="2" s="1"/>
  <c r="AO2222" i="2"/>
  <c r="AN2222" i="2"/>
  <c r="AM2222" i="2"/>
  <c r="AL2222" i="2"/>
  <c r="AK2222" i="2"/>
  <c r="AJ2222" i="2"/>
  <c r="AI2222" i="2"/>
  <c r="AQ2222" i="2" s="1"/>
  <c r="AA2222" i="2"/>
  <c r="Z2222" i="2"/>
  <c r="Y2222" i="2"/>
  <c r="X2222" i="2"/>
  <c r="U2222" i="2"/>
  <c r="T2222" i="2"/>
  <c r="Q2222" i="2"/>
  <c r="P2222" i="2"/>
  <c r="O2222" i="2"/>
  <c r="N2222" i="2"/>
  <c r="M2222" i="2"/>
  <c r="BH2222" i="2" s="1"/>
  <c r="L2222" i="2"/>
  <c r="K2222" i="2"/>
  <c r="BJ2222" i="2" s="1"/>
  <c r="J2222" i="2"/>
  <c r="I2222" i="2"/>
  <c r="H2222" i="2"/>
  <c r="G2222" i="2"/>
  <c r="F2222" i="2"/>
  <c r="DA2221" i="2"/>
  <c r="CZ2221" i="2"/>
  <c r="CX2221" i="2"/>
  <c r="CW2221" i="2"/>
  <c r="CK2221" i="2"/>
  <c r="CI2221" i="2"/>
  <c r="BY2221" i="2"/>
  <c r="CA2221" i="2" s="1"/>
  <c r="BW2221" i="2"/>
  <c r="BV2221" i="2"/>
  <c r="BS2221" i="2"/>
  <c r="BR2221" i="2"/>
  <c r="BP2221" i="2"/>
  <c r="BN2221" i="2"/>
  <c r="BK2221" i="2"/>
  <c r="BH2221" i="2"/>
  <c r="BG2221" i="2"/>
  <c r="BE2221" i="2"/>
  <c r="BF2221" i="2" s="1"/>
  <c r="BC2221" i="2"/>
  <c r="BO2221" i="2" s="1"/>
  <c r="AZ2221" i="2"/>
  <c r="AY2221" i="2"/>
  <c r="AX2221" i="2"/>
  <c r="AW2221" i="2"/>
  <c r="BD2221" i="2" s="1"/>
  <c r="AV2221" i="2"/>
  <c r="AU2221" i="2"/>
  <c r="BM2221" i="2" s="1"/>
  <c r="AT2221" i="2"/>
  <c r="CD2221" i="2" s="1"/>
  <c r="AS2221" i="2"/>
  <c r="CC2221" i="2" s="1"/>
  <c r="AP2221" i="2"/>
  <c r="AR2221" i="2" s="1"/>
  <c r="BU2221" i="2" s="1"/>
  <c r="AO2221" i="2"/>
  <c r="AN2221" i="2"/>
  <c r="AM2221" i="2"/>
  <c r="AL2221" i="2"/>
  <c r="AK2221" i="2"/>
  <c r="AJ2221" i="2"/>
  <c r="AI2221" i="2"/>
  <c r="AQ2221" i="2" s="1"/>
  <c r="AA2221" i="2"/>
  <c r="Z2221" i="2"/>
  <c r="CN2221" i="2" s="1"/>
  <c r="Y2221" i="2"/>
  <c r="X2221" i="2"/>
  <c r="U2221" i="2"/>
  <c r="T2221" i="2"/>
  <c r="Q2221" i="2"/>
  <c r="P2221" i="2"/>
  <c r="O2221" i="2"/>
  <c r="N2221" i="2"/>
  <c r="BL2221" i="2" s="1"/>
  <c r="M2221" i="2"/>
  <c r="L2221" i="2"/>
  <c r="K2221" i="2"/>
  <c r="BJ2221" i="2" s="1"/>
  <c r="J2221" i="2"/>
  <c r="BI2221" i="2" s="1"/>
  <c r="I2221" i="2"/>
  <c r="G2221" i="2"/>
  <c r="F2221" i="2"/>
  <c r="H2221" i="2" s="1"/>
  <c r="CX2220" i="2"/>
  <c r="CW2220" i="2"/>
  <c r="CN2220" i="2"/>
  <c r="CK2220" i="2"/>
  <c r="CI2220" i="2"/>
  <c r="CD2220" i="2"/>
  <c r="CC2220" i="2"/>
  <c r="BY2220" i="2"/>
  <c r="CA2220" i="2" s="1"/>
  <c r="BW2220" i="2"/>
  <c r="BV2220" i="2"/>
  <c r="BS2220" i="2"/>
  <c r="BR2220" i="2"/>
  <c r="BP2220" i="2"/>
  <c r="BO2220" i="2"/>
  <c r="BN2220" i="2"/>
  <c r="BM2220" i="2"/>
  <c r="BL2220" i="2"/>
  <c r="BK2220" i="2"/>
  <c r="BJ2220" i="2"/>
  <c r="BI2220" i="2"/>
  <c r="BH2220" i="2"/>
  <c r="BF2220" i="2"/>
  <c r="BD2220" i="2"/>
  <c r="AQ2220" i="2"/>
  <c r="AP2220" i="2"/>
  <c r="AR2220" i="2" s="1"/>
  <c r="BU2220" i="2" s="1"/>
  <c r="AA2220" i="2"/>
  <c r="H2220" i="2"/>
  <c r="CX2219" i="2"/>
  <c r="CW2219" i="2"/>
  <c r="CN2219" i="2"/>
  <c r="CK2219" i="2"/>
  <c r="CI2219" i="2"/>
  <c r="CD2219" i="2"/>
  <c r="CE2219" i="2" s="1"/>
  <c r="CC2219" i="2"/>
  <c r="CA2219" i="2"/>
  <c r="BY2219" i="2"/>
  <c r="BW2219" i="2"/>
  <c r="BV2219" i="2"/>
  <c r="BS2219" i="2"/>
  <c r="BR2219" i="2"/>
  <c r="BP2219" i="2"/>
  <c r="BO2219" i="2"/>
  <c r="BN2219" i="2"/>
  <c r="BM2219" i="2"/>
  <c r="BL2219" i="2"/>
  <c r="BK2219" i="2"/>
  <c r="BJ2219" i="2"/>
  <c r="BI2219" i="2"/>
  <c r="BH2219" i="2"/>
  <c r="BF2219" i="2"/>
  <c r="BD2219" i="2"/>
  <c r="AQ2219" i="2"/>
  <c r="AP2219" i="2"/>
  <c r="AR2219" i="2" s="1"/>
  <c r="BU2219" i="2" s="1"/>
  <c r="AA2219" i="2"/>
  <c r="H2219" i="2"/>
  <c r="CX2218" i="2"/>
  <c r="CW2218" i="2"/>
  <c r="CN2218" i="2"/>
  <c r="CK2218" i="2"/>
  <c r="CI2218" i="2"/>
  <c r="CD2218" i="2"/>
  <c r="CE2218" i="2" s="1"/>
  <c r="CC2218" i="2"/>
  <c r="BY2218" i="2"/>
  <c r="CA2218" i="2" s="1"/>
  <c r="BW2218" i="2"/>
  <c r="BV2218" i="2"/>
  <c r="BS2218" i="2"/>
  <c r="BR2218" i="2"/>
  <c r="BP2218" i="2"/>
  <c r="BO2218" i="2"/>
  <c r="BN2218" i="2"/>
  <c r="BM2218" i="2"/>
  <c r="BL2218" i="2"/>
  <c r="BK2218" i="2"/>
  <c r="BJ2218" i="2"/>
  <c r="BI2218" i="2"/>
  <c r="BH2218" i="2"/>
  <c r="BF2218" i="2"/>
  <c r="BD2218" i="2"/>
  <c r="AQ2218" i="2"/>
  <c r="AP2218" i="2"/>
  <c r="AR2218" i="2" s="1"/>
  <c r="BU2218" i="2" s="1"/>
  <c r="AA2218" i="2"/>
  <c r="H2218" i="2"/>
  <c r="CX2217" i="2"/>
  <c r="CW2217" i="2"/>
  <c r="CN2217" i="2"/>
  <c r="CK2217" i="2"/>
  <c r="CI2217" i="2"/>
  <c r="CD2217" i="2"/>
  <c r="CE2217" i="2" s="1"/>
  <c r="CC2217" i="2"/>
  <c r="BY2217" i="2"/>
  <c r="CA2217" i="2" s="1"/>
  <c r="BW2217" i="2"/>
  <c r="BV2217" i="2"/>
  <c r="BS2217" i="2"/>
  <c r="BR2217" i="2"/>
  <c r="BP2217" i="2"/>
  <c r="BO2217" i="2"/>
  <c r="BN2217" i="2"/>
  <c r="BM2217" i="2"/>
  <c r="BL2217" i="2"/>
  <c r="BK2217" i="2"/>
  <c r="BJ2217" i="2"/>
  <c r="BI2217" i="2"/>
  <c r="BH2217" i="2"/>
  <c r="BF2217" i="2"/>
  <c r="BD2217" i="2"/>
  <c r="AQ2217" i="2"/>
  <c r="AP2217" i="2"/>
  <c r="AR2217" i="2" s="1"/>
  <c r="BU2217" i="2" s="1"/>
  <c r="AA2217" i="2"/>
  <c r="H2217" i="2"/>
  <c r="CX2216" i="2"/>
  <c r="CW2216" i="2"/>
  <c r="CN2216" i="2"/>
  <c r="CK2216" i="2"/>
  <c r="CI2216" i="2"/>
  <c r="CD2216" i="2"/>
  <c r="CE2216" i="2" s="1"/>
  <c r="CC2216" i="2"/>
  <c r="BY2216" i="2"/>
  <c r="CA2216" i="2" s="1"/>
  <c r="BW2216" i="2"/>
  <c r="BV2216" i="2"/>
  <c r="BS2216" i="2"/>
  <c r="BR2216" i="2"/>
  <c r="BP2216" i="2"/>
  <c r="BO2216" i="2"/>
  <c r="BN2216" i="2"/>
  <c r="BM2216" i="2"/>
  <c r="BL2216" i="2"/>
  <c r="BK2216" i="2"/>
  <c r="BJ2216" i="2"/>
  <c r="BI2216" i="2"/>
  <c r="BH2216" i="2"/>
  <c r="BF2216" i="2"/>
  <c r="BD2216" i="2"/>
  <c r="AQ2216" i="2"/>
  <c r="AP2216" i="2"/>
  <c r="AR2216" i="2" s="1"/>
  <c r="BU2216" i="2" s="1"/>
  <c r="AA2216" i="2"/>
  <c r="H2216" i="2"/>
  <c r="CX2215" i="2"/>
  <c r="CW2215" i="2"/>
  <c r="CN2215" i="2"/>
  <c r="CK2215" i="2"/>
  <c r="CI2215" i="2"/>
  <c r="CE2215" i="2"/>
  <c r="CD2215" i="2"/>
  <c r="CC2215" i="2"/>
  <c r="BY2215" i="2"/>
  <c r="CA2215" i="2" s="1"/>
  <c r="BW2215" i="2"/>
  <c r="BV2215" i="2"/>
  <c r="BS2215" i="2"/>
  <c r="BR2215" i="2"/>
  <c r="BP2215" i="2"/>
  <c r="BO2215" i="2"/>
  <c r="BN2215" i="2"/>
  <c r="BM2215" i="2"/>
  <c r="BL2215" i="2"/>
  <c r="BK2215" i="2"/>
  <c r="BJ2215" i="2"/>
  <c r="BI2215" i="2"/>
  <c r="BH2215" i="2"/>
  <c r="BF2215" i="2"/>
  <c r="BD2215" i="2"/>
  <c r="AQ2215" i="2"/>
  <c r="AP2215" i="2"/>
  <c r="AR2215" i="2" s="1"/>
  <c r="BU2215" i="2" s="1"/>
  <c r="AA2215" i="2"/>
  <c r="H2215" i="2"/>
  <c r="CX2214" i="2"/>
  <c r="CW2214" i="2"/>
  <c r="CN2214" i="2"/>
  <c r="CK2214" i="2"/>
  <c r="CI2214" i="2"/>
  <c r="CD2214" i="2"/>
  <c r="CC2214" i="2"/>
  <c r="BY2214" i="2"/>
  <c r="CA2214" i="2" s="1"/>
  <c r="BW2214" i="2"/>
  <c r="BV2214" i="2"/>
  <c r="BS2214" i="2"/>
  <c r="BR2214" i="2"/>
  <c r="BP2214" i="2"/>
  <c r="BO2214" i="2"/>
  <c r="BN2214" i="2"/>
  <c r="BM2214" i="2"/>
  <c r="BL2214" i="2"/>
  <c r="BK2214" i="2"/>
  <c r="BJ2214" i="2"/>
  <c r="BI2214" i="2"/>
  <c r="BH2214" i="2"/>
  <c r="BF2214" i="2"/>
  <c r="BD2214" i="2"/>
  <c r="AQ2214" i="2"/>
  <c r="AP2214" i="2"/>
  <c r="AR2214" i="2" s="1"/>
  <c r="BU2214" i="2" s="1"/>
  <c r="AA2214" i="2"/>
  <c r="H2214" i="2"/>
  <c r="CX2213" i="2"/>
  <c r="CW2213" i="2"/>
  <c r="CN2213" i="2"/>
  <c r="CK2213" i="2"/>
  <c r="CI2213" i="2"/>
  <c r="CD2213" i="2"/>
  <c r="CE2213" i="2" s="1"/>
  <c r="CC2213" i="2"/>
  <c r="BY2213" i="2"/>
  <c r="CA2213" i="2" s="1"/>
  <c r="BW2213" i="2"/>
  <c r="BV2213" i="2"/>
  <c r="BS2213" i="2"/>
  <c r="BR2213" i="2"/>
  <c r="BO2213" i="2"/>
  <c r="BN2213" i="2"/>
  <c r="BM2213" i="2"/>
  <c r="BL2213" i="2"/>
  <c r="BK2213" i="2"/>
  <c r="BJ2213" i="2"/>
  <c r="BI2213" i="2"/>
  <c r="BH2213" i="2"/>
  <c r="BF2213" i="2"/>
  <c r="BD2213" i="2"/>
  <c r="AQ2213" i="2"/>
  <c r="AP2213" i="2"/>
  <c r="AR2213" i="2" s="1"/>
  <c r="BU2213" i="2" s="1"/>
  <c r="AA2213" i="2"/>
  <c r="H2213" i="2"/>
  <c r="CX2212" i="2"/>
  <c r="CW2212" i="2"/>
  <c r="CN2212" i="2"/>
  <c r="CK2212" i="2"/>
  <c r="CI2212" i="2"/>
  <c r="CD2212" i="2"/>
  <c r="CC2212" i="2"/>
  <c r="BY2212" i="2"/>
  <c r="CA2212" i="2" s="1"/>
  <c r="BW2212" i="2"/>
  <c r="BV2212" i="2"/>
  <c r="BS2212" i="2"/>
  <c r="BR2212" i="2"/>
  <c r="BP2212" i="2"/>
  <c r="BO2212" i="2"/>
  <c r="BN2212" i="2"/>
  <c r="BM2212" i="2"/>
  <c r="BL2212" i="2"/>
  <c r="BK2212" i="2"/>
  <c r="BJ2212" i="2"/>
  <c r="BI2212" i="2"/>
  <c r="BH2212" i="2"/>
  <c r="BF2212" i="2"/>
  <c r="BD2212" i="2"/>
  <c r="AQ2212" i="2"/>
  <c r="AP2212" i="2"/>
  <c r="AR2212" i="2" s="1"/>
  <c r="BU2212" i="2" s="1"/>
  <c r="AA2212" i="2"/>
  <c r="H2212" i="2"/>
  <c r="CX2211" i="2"/>
  <c r="CW2211" i="2"/>
  <c r="CN2211" i="2"/>
  <c r="CK2211" i="2"/>
  <c r="CI2211" i="2"/>
  <c r="CD2211" i="2"/>
  <c r="CE2211" i="2" s="1"/>
  <c r="CC2211" i="2"/>
  <c r="BY2211" i="2"/>
  <c r="CA2211" i="2" s="1"/>
  <c r="BW2211" i="2"/>
  <c r="BV2211" i="2"/>
  <c r="BS2211" i="2"/>
  <c r="BR2211" i="2"/>
  <c r="BP2211" i="2"/>
  <c r="BO2211" i="2"/>
  <c r="BN2211" i="2"/>
  <c r="BM2211" i="2"/>
  <c r="BL2211" i="2"/>
  <c r="BK2211" i="2"/>
  <c r="BJ2211" i="2"/>
  <c r="BI2211" i="2"/>
  <c r="BH2211" i="2"/>
  <c r="BF2211" i="2"/>
  <c r="BD2211" i="2"/>
  <c r="AQ2211" i="2"/>
  <c r="AP2211" i="2"/>
  <c r="AR2211" i="2" s="1"/>
  <c r="BU2211" i="2" s="1"/>
  <c r="AA2211" i="2"/>
  <c r="H2211" i="2"/>
  <c r="CX2210" i="2"/>
  <c r="CW2210" i="2"/>
  <c r="CN2210" i="2"/>
  <c r="CK2210" i="2"/>
  <c r="CI2210" i="2"/>
  <c r="CD2210" i="2"/>
  <c r="CE2210" i="2" s="1"/>
  <c r="CC2210" i="2"/>
  <c r="BY2210" i="2"/>
  <c r="CA2210" i="2" s="1"/>
  <c r="BW2210" i="2"/>
  <c r="BV2210" i="2"/>
  <c r="BS2210" i="2"/>
  <c r="BR2210" i="2"/>
  <c r="BP2210" i="2"/>
  <c r="BO2210" i="2"/>
  <c r="BN2210" i="2"/>
  <c r="BM2210" i="2"/>
  <c r="BL2210" i="2"/>
  <c r="BK2210" i="2"/>
  <c r="BJ2210" i="2"/>
  <c r="BI2210" i="2"/>
  <c r="BH2210" i="2"/>
  <c r="BF2210" i="2"/>
  <c r="BD2210" i="2"/>
  <c r="AQ2210" i="2"/>
  <c r="AP2210" i="2"/>
  <c r="AR2210" i="2" s="1"/>
  <c r="BU2210" i="2" s="1"/>
  <c r="AA2210" i="2"/>
  <c r="H2210" i="2"/>
  <c r="CX2209" i="2"/>
  <c r="CW2209" i="2"/>
  <c r="CN2209" i="2"/>
  <c r="CK2209" i="2"/>
  <c r="CI2209" i="2"/>
  <c r="CD2209" i="2"/>
  <c r="CE2209" i="2" s="1"/>
  <c r="CC2209" i="2"/>
  <c r="BY2209" i="2"/>
  <c r="CA2209" i="2" s="1"/>
  <c r="BW2209" i="2"/>
  <c r="BV2209" i="2"/>
  <c r="BS2209" i="2"/>
  <c r="BR2209" i="2"/>
  <c r="BP2209" i="2"/>
  <c r="BO2209" i="2"/>
  <c r="BN2209" i="2"/>
  <c r="BM2209" i="2"/>
  <c r="BL2209" i="2"/>
  <c r="BK2209" i="2"/>
  <c r="BJ2209" i="2"/>
  <c r="BI2209" i="2"/>
  <c r="BH2209" i="2"/>
  <c r="BF2209" i="2"/>
  <c r="BD2209" i="2"/>
  <c r="AQ2209" i="2"/>
  <c r="AP2209" i="2"/>
  <c r="AR2209" i="2" s="1"/>
  <c r="BU2209" i="2" s="1"/>
  <c r="AA2209" i="2"/>
  <c r="H2209" i="2"/>
  <c r="DA2208" i="2"/>
  <c r="CZ2208" i="2"/>
  <c r="CX2208" i="2"/>
  <c r="CW2208" i="2"/>
  <c r="CK2208" i="2"/>
  <c r="CI2208" i="2"/>
  <c r="CD2208" i="2"/>
  <c r="CE2208" i="2" s="1"/>
  <c r="CA2208" i="2"/>
  <c r="BY2208" i="2"/>
  <c r="BW2208" i="2"/>
  <c r="BV2208" i="2"/>
  <c r="BS2208" i="2"/>
  <c r="BR2208" i="2"/>
  <c r="BP2208" i="2"/>
  <c r="BN2208" i="2"/>
  <c r="BK2208" i="2"/>
  <c r="BJ2208" i="2"/>
  <c r="BG2208" i="2"/>
  <c r="BF2208" i="2"/>
  <c r="BE2208" i="2"/>
  <c r="BC2208" i="2"/>
  <c r="BO2208" i="2" s="1"/>
  <c r="AZ2208" i="2"/>
  <c r="AY2208" i="2"/>
  <c r="AX2208" i="2"/>
  <c r="AW2208" i="2"/>
  <c r="BD2208" i="2" s="1"/>
  <c r="AV2208" i="2"/>
  <c r="AU2208" i="2"/>
  <c r="BM2208" i="2" s="1"/>
  <c r="AT2208" i="2"/>
  <c r="AS2208" i="2"/>
  <c r="CC2208" i="2" s="1"/>
  <c r="AP2208" i="2"/>
  <c r="AR2208" i="2" s="1"/>
  <c r="BU2208" i="2" s="1"/>
  <c r="AO2208" i="2"/>
  <c r="AN2208" i="2"/>
  <c r="AM2208" i="2"/>
  <c r="AL2208" i="2"/>
  <c r="AK2208" i="2"/>
  <c r="AJ2208" i="2"/>
  <c r="AI2208" i="2"/>
  <c r="AA2208" i="2"/>
  <c r="Z2208" i="2"/>
  <c r="CN2208" i="2" s="1"/>
  <c r="Y2208" i="2"/>
  <c r="X2208" i="2"/>
  <c r="U2208" i="2"/>
  <c r="T2208" i="2"/>
  <c r="Q2208" i="2"/>
  <c r="P2208" i="2"/>
  <c r="O2208" i="2"/>
  <c r="N2208" i="2"/>
  <c r="M2208" i="2"/>
  <c r="L2208" i="2"/>
  <c r="K2208" i="2"/>
  <c r="J2208" i="2"/>
  <c r="BI2208" i="2" s="1"/>
  <c r="I2208" i="2"/>
  <c r="G2208" i="2"/>
  <c r="F2208" i="2"/>
  <c r="H2208" i="2" s="1"/>
  <c r="CX2207" i="2"/>
  <c r="CW2207" i="2"/>
  <c r="CN2207" i="2"/>
  <c r="CK2207" i="2"/>
  <c r="CI2207" i="2"/>
  <c r="CD2207" i="2"/>
  <c r="CE2207" i="2" s="1"/>
  <c r="CC2207" i="2"/>
  <c r="BY2207" i="2"/>
  <c r="CA2207" i="2" s="1"/>
  <c r="BW2207" i="2"/>
  <c r="BV2207" i="2"/>
  <c r="BS2207" i="2"/>
  <c r="BR2207" i="2"/>
  <c r="BP2207" i="2"/>
  <c r="BO2207" i="2"/>
  <c r="BN2207" i="2"/>
  <c r="BM2207" i="2"/>
  <c r="BL2207" i="2"/>
  <c r="BK2207" i="2"/>
  <c r="BJ2207" i="2"/>
  <c r="BI2207" i="2"/>
  <c r="BH2207" i="2"/>
  <c r="BF2207" i="2"/>
  <c r="BD2207" i="2"/>
  <c r="AQ2207" i="2"/>
  <c r="AP2207" i="2"/>
  <c r="AR2207" i="2" s="1"/>
  <c r="BU2207" i="2" s="1"/>
  <c r="AA2207" i="2"/>
  <c r="H2207" i="2"/>
  <c r="CX2206" i="2"/>
  <c r="CW2206" i="2"/>
  <c r="CN2206" i="2"/>
  <c r="CK2206" i="2"/>
  <c r="CI2206" i="2"/>
  <c r="CE2206" i="2"/>
  <c r="CD2206" i="2"/>
  <c r="CC2206" i="2"/>
  <c r="BY2206" i="2"/>
  <c r="CA2206" i="2" s="1"/>
  <c r="BW2206" i="2"/>
  <c r="BV2206" i="2"/>
  <c r="BS2206" i="2"/>
  <c r="BR2206" i="2"/>
  <c r="BP2206" i="2"/>
  <c r="BO2206" i="2"/>
  <c r="BN2206" i="2"/>
  <c r="BM2206" i="2"/>
  <c r="BL2206" i="2"/>
  <c r="BK2206" i="2"/>
  <c r="BJ2206" i="2"/>
  <c r="BI2206" i="2"/>
  <c r="BH2206" i="2"/>
  <c r="BF2206" i="2"/>
  <c r="BD2206" i="2"/>
  <c r="AQ2206" i="2"/>
  <c r="AP2206" i="2"/>
  <c r="AR2206" i="2" s="1"/>
  <c r="BU2206" i="2" s="1"/>
  <c r="AA2206" i="2"/>
  <c r="H2206" i="2"/>
  <c r="CX2205" i="2"/>
  <c r="CW2205" i="2"/>
  <c r="CN2205" i="2"/>
  <c r="CK2205" i="2"/>
  <c r="CI2205" i="2"/>
  <c r="CD2205" i="2"/>
  <c r="CE2205" i="2" s="1"/>
  <c r="CC2205" i="2"/>
  <c r="BY2205" i="2"/>
  <c r="CA2205" i="2" s="1"/>
  <c r="BW2205" i="2"/>
  <c r="BV2205" i="2"/>
  <c r="BS2205" i="2"/>
  <c r="BR2205" i="2"/>
  <c r="BP2205" i="2"/>
  <c r="BO2205" i="2"/>
  <c r="BN2205" i="2"/>
  <c r="BM2205" i="2"/>
  <c r="BL2205" i="2"/>
  <c r="BK2205" i="2"/>
  <c r="BJ2205" i="2"/>
  <c r="BI2205" i="2"/>
  <c r="BH2205" i="2"/>
  <c r="BF2205" i="2"/>
  <c r="BD2205" i="2"/>
  <c r="AQ2205" i="2"/>
  <c r="AP2205" i="2"/>
  <c r="AR2205" i="2" s="1"/>
  <c r="BU2205" i="2" s="1"/>
  <c r="AA2205" i="2"/>
  <c r="H2205" i="2"/>
  <c r="CX2204" i="2"/>
  <c r="CW2204" i="2"/>
  <c r="CN2204" i="2"/>
  <c r="CK2204" i="2"/>
  <c r="CI2204" i="2"/>
  <c r="CD2204" i="2"/>
  <c r="CE2204" i="2" s="1"/>
  <c r="CC2204" i="2"/>
  <c r="BY2204" i="2"/>
  <c r="CA2204" i="2" s="1"/>
  <c r="BW2204" i="2"/>
  <c r="BV2204" i="2"/>
  <c r="BS2204" i="2"/>
  <c r="BR2204" i="2"/>
  <c r="BP2204" i="2"/>
  <c r="BO2204" i="2"/>
  <c r="BN2204" i="2"/>
  <c r="BM2204" i="2"/>
  <c r="BL2204" i="2"/>
  <c r="BK2204" i="2"/>
  <c r="BJ2204" i="2"/>
  <c r="BI2204" i="2"/>
  <c r="BH2204" i="2"/>
  <c r="BF2204" i="2"/>
  <c r="BD2204" i="2"/>
  <c r="AQ2204" i="2"/>
  <c r="AP2204" i="2"/>
  <c r="AR2204" i="2" s="1"/>
  <c r="BU2204" i="2" s="1"/>
  <c r="AA2204" i="2"/>
  <c r="H2204" i="2"/>
  <c r="CX2203" i="2"/>
  <c r="CW2203" i="2"/>
  <c r="CN2203" i="2"/>
  <c r="CK2203" i="2"/>
  <c r="CI2203" i="2"/>
  <c r="CD2203" i="2"/>
  <c r="CE2203" i="2" s="1"/>
  <c r="CC2203" i="2"/>
  <c r="BY2203" i="2"/>
  <c r="CA2203" i="2" s="1"/>
  <c r="BW2203" i="2"/>
  <c r="BV2203" i="2"/>
  <c r="BS2203" i="2"/>
  <c r="BR2203" i="2"/>
  <c r="BP2203" i="2"/>
  <c r="BO2203" i="2"/>
  <c r="BN2203" i="2"/>
  <c r="BM2203" i="2"/>
  <c r="BL2203" i="2"/>
  <c r="BK2203" i="2"/>
  <c r="BJ2203" i="2"/>
  <c r="BI2203" i="2"/>
  <c r="BH2203" i="2"/>
  <c r="BF2203" i="2"/>
  <c r="BD2203" i="2"/>
  <c r="AQ2203" i="2"/>
  <c r="AP2203" i="2"/>
  <c r="AR2203" i="2" s="1"/>
  <c r="BU2203" i="2" s="1"/>
  <c r="AA2203" i="2"/>
  <c r="H2203" i="2"/>
  <c r="CX2202" i="2"/>
  <c r="CW2202" i="2"/>
  <c r="CN2202" i="2"/>
  <c r="CK2202" i="2"/>
  <c r="CI2202" i="2"/>
  <c r="CD2202" i="2"/>
  <c r="CC2202" i="2"/>
  <c r="BY2202" i="2"/>
  <c r="CA2202" i="2" s="1"/>
  <c r="BW2202" i="2"/>
  <c r="BV2202" i="2"/>
  <c r="BS2202" i="2"/>
  <c r="BR2202" i="2"/>
  <c r="BP2202" i="2"/>
  <c r="BO2202" i="2"/>
  <c r="BN2202" i="2"/>
  <c r="BM2202" i="2"/>
  <c r="BL2202" i="2"/>
  <c r="BK2202" i="2"/>
  <c r="BJ2202" i="2"/>
  <c r="BI2202" i="2"/>
  <c r="BH2202" i="2"/>
  <c r="BF2202" i="2"/>
  <c r="BD2202" i="2"/>
  <c r="AQ2202" i="2"/>
  <c r="AP2202" i="2"/>
  <c r="AR2202" i="2" s="1"/>
  <c r="BU2202" i="2" s="1"/>
  <c r="AA2202" i="2"/>
  <c r="H2202" i="2"/>
  <c r="DA2201" i="2"/>
  <c r="CZ2201" i="2"/>
  <c r="CX2201" i="2"/>
  <c r="CW2201" i="2"/>
  <c r="CK2201" i="2"/>
  <c r="CI2201" i="2"/>
  <c r="CC2201" i="2"/>
  <c r="BY2201" i="2"/>
  <c r="CA2201" i="2" s="1"/>
  <c r="BW2201" i="2"/>
  <c r="BV2201" i="2"/>
  <c r="BS2201" i="2"/>
  <c r="BR2201" i="2"/>
  <c r="BP2201" i="2"/>
  <c r="BO2201" i="2"/>
  <c r="BN2201" i="2"/>
  <c r="BI2201" i="2"/>
  <c r="BH2201" i="2"/>
  <c r="BG2201" i="2"/>
  <c r="BE2201" i="2"/>
  <c r="BF2201" i="2" s="1"/>
  <c r="BC2201" i="2"/>
  <c r="AZ2201" i="2"/>
  <c r="AY2201" i="2"/>
  <c r="AX2201" i="2"/>
  <c r="AW2201" i="2"/>
  <c r="BD2201" i="2" s="1"/>
  <c r="AV2201" i="2"/>
  <c r="AU2201" i="2"/>
  <c r="BM2201" i="2" s="1"/>
  <c r="AT2201" i="2"/>
  <c r="CD2201" i="2" s="1"/>
  <c r="AS2201" i="2"/>
  <c r="AP2201" i="2"/>
  <c r="AR2201" i="2" s="1"/>
  <c r="BU2201" i="2" s="1"/>
  <c r="AO2201" i="2"/>
  <c r="AN2201" i="2"/>
  <c r="AM2201" i="2"/>
  <c r="AL2201" i="2"/>
  <c r="AK2201" i="2"/>
  <c r="AJ2201" i="2"/>
  <c r="AI2201" i="2"/>
  <c r="AQ2201" i="2" s="1"/>
  <c r="Z2201" i="2"/>
  <c r="AA2201" i="2" s="1"/>
  <c r="Y2201" i="2"/>
  <c r="X2201" i="2"/>
  <c r="U2201" i="2"/>
  <c r="T2201" i="2"/>
  <c r="Q2201" i="2"/>
  <c r="P2201" i="2"/>
  <c r="O2201" i="2"/>
  <c r="N2201" i="2"/>
  <c r="BL2201" i="2" s="1"/>
  <c r="M2201" i="2"/>
  <c r="L2201" i="2"/>
  <c r="BK2201" i="2" s="1"/>
  <c r="K2201" i="2"/>
  <c r="BJ2201" i="2" s="1"/>
  <c r="J2201" i="2"/>
  <c r="I2201" i="2"/>
  <c r="G2201" i="2"/>
  <c r="F2201" i="2"/>
  <c r="H2201" i="2" s="1"/>
  <c r="CX2200" i="2"/>
  <c r="CW2200" i="2"/>
  <c r="CN2200" i="2"/>
  <c r="CK2200" i="2"/>
  <c r="CI2200" i="2"/>
  <c r="CD2200" i="2"/>
  <c r="CE2200" i="2" s="1"/>
  <c r="CC2200" i="2"/>
  <c r="BY2200" i="2"/>
  <c r="CA2200" i="2" s="1"/>
  <c r="BW2200" i="2"/>
  <c r="BV2200" i="2"/>
  <c r="BS2200" i="2"/>
  <c r="BR2200" i="2"/>
  <c r="BP2200" i="2"/>
  <c r="BO2200" i="2"/>
  <c r="BN2200" i="2"/>
  <c r="BM2200" i="2"/>
  <c r="BL2200" i="2"/>
  <c r="BK2200" i="2"/>
  <c r="BJ2200" i="2"/>
  <c r="BI2200" i="2"/>
  <c r="BH2200" i="2"/>
  <c r="BF2200" i="2"/>
  <c r="BD2200" i="2"/>
  <c r="AQ2200" i="2"/>
  <c r="AP2200" i="2"/>
  <c r="AR2200" i="2" s="1"/>
  <c r="BU2200" i="2" s="1"/>
  <c r="AA2200" i="2"/>
  <c r="H2200" i="2"/>
  <c r="CX2199" i="2"/>
  <c r="CW2199" i="2"/>
  <c r="CN2199" i="2"/>
  <c r="CK2199" i="2"/>
  <c r="CI2199" i="2"/>
  <c r="CE2199" i="2"/>
  <c r="CD2199" i="2"/>
  <c r="CC2199" i="2"/>
  <c r="BY2199" i="2"/>
  <c r="CA2199" i="2" s="1"/>
  <c r="BW2199" i="2"/>
  <c r="BV2199" i="2"/>
  <c r="BS2199" i="2"/>
  <c r="BR2199" i="2"/>
  <c r="BP2199" i="2"/>
  <c r="BO2199" i="2"/>
  <c r="BN2199" i="2"/>
  <c r="BM2199" i="2"/>
  <c r="BL2199" i="2"/>
  <c r="BK2199" i="2"/>
  <c r="BJ2199" i="2"/>
  <c r="BI2199" i="2"/>
  <c r="BH2199" i="2"/>
  <c r="BF2199" i="2"/>
  <c r="BD2199" i="2"/>
  <c r="AR2199" i="2"/>
  <c r="BU2199" i="2" s="1"/>
  <c r="AQ2199" i="2"/>
  <c r="AP2199" i="2"/>
  <c r="AA2199" i="2"/>
  <c r="H2199" i="2"/>
  <c r="DA2198" i="2"/>
  <c r="CZ2198" i="2"/>
  <c r="CX2198" i="2"/>
  <c r="CW2198" i="2"/>
  <c r="CN2198" i="2"/>
  <c r="CK2198" i="2"/>
  <c r="CI2198" i="2"/>
  <c r="CC2198" i="2"/>
  <c r="CA2198" i="2"/>
  <c r="BY2198" i="2"/>
  <c r="BW2198" i="2"/>
  <c r="BV2198" i="2"/>
  <c r="BS2198" i="2"/>
  <c r="BR2198" i="2"/>
  <c r="BP2198" i="2"/>
  <c r="BO2198" i="2"/>
  <c r="BN2198" i="2"/>
  <c r="BL2198" i="2"/>
  <c r="BI2198" i="2"/>
  <c r="BG2198" i="2"/>
  <c r="BF2198" i="2"/>
  <c r="BE2198" i="2"/>
  <c r="BD2198" i="2"/>
  <c r="BC2198" i="2"/>
  <c r="AZ2198" i="2"/>
  <c r="AY2198" i="2"/>
  <c r="AX2198" i="2"/>
  <c r="AW2198" i="2"/>
  <c r="AV2198" i="2"/>
  <c r="AU2198" i="2"/>
  <c r="BM2198" i="2" s="1"/>
  <c r="AT2198" i="2"/>
  <c r="CD2198" i="2" s="1"/>
  <c r="AS2198" i="2"/>
  <c r="AR2198" i="2"/>
  <c r="BU2198" i="2" s="1"/>
  <c r="AP2198" i="2"/>
  <c r="AO2198" i="2"/>
  <c r="AN2198" i="2"/>
  <c r="AM2198" i="2"/>
  <c r="AL2198" i="2"/>
  <c r="AK2198" i="2"/>
  <c r="AJ2198" i="2"/>
  <c r="AI2198" i="2"/>
  <c r="AQ2198" i="2" s="1"/>
  <c r="AA2198" i="2"/>
  <c r="Z2198" i="2"/>
  <c r="Y2198" i="2"/>
  <c r="X2198" i="2"/>
  <c r="U2198" i="2"/>
  <c r="T2198" i="2"/>
  <c r="Q2198" i="2"/>
  <c r="P2198" i="2"/>
  <c r="O2198" i="2"/>
  <c r="N2198" i="2"/>
  <c r="M2198" i="2"/>
  <c r="BH2198" i="2" s="1"/>
  <c r="L2198" i="2"/>
  <c r="BK2198" i="2" s="1"/>
  <c r="K2198" i="2"/>
  <c r="BJ2198" i="2" s="1"/>
  <c r="J2198" i="2"/>
  <c r="I2198" i="2"/>
  <c r="H2198" i="2"/>
  <c r="G2198" i="2"/>
  <c r="F2198" i="2"/>
  <c r="CX2197" i="2"/>
  <c r="CW2197" i="2"/>
  <c r="CN2197" i="2"/>
  <c r="CK2197" i="2"/>
  <c r="CI2197" i="2"/>
  <c r="CE2197" i="2"/>
  <c r="CD2197" i="2"/>
  <c r="CC2197" i="2"/>
  <c r="BY2197" i="2"/>
  <c r="CA2197" i="2" s="1"/>
  <c r="BW2197" i="2"/>
  <c r="BV2197" i="2"/>
  <c r="BS2197" i="2"/>
  <c r="BR2197" i="2"/>
  <c r="BP2197" i="2"/>
  <c r="BO2197" i="2"/>
  <c r="BN2197" i="2"/>
  <c r="BM2197" i="2"/>
  <c r="BL2197" i="2"/>
  <c r="BK2197" i="2"/>
  <c r="BJ2197" i="2"/>
  <c r="BI2197" i="2"/>
  <c r="BH2197" i="2"/>
  <c r="BF2197" i="2"/>
  <c r="BD2197" i="2"/>
  <c r="AQ2197" i="2"/>
  <c r="AP2197" i="2"/>
  <c r="AR2197" i="2" s="1"/>
  <c r="BU2197" i="2" s="1"/>
  <c r="AA2197" i="2"/>
  <c r="H2197" i="2"/>
  <c r="DA2196" i="2"/>
  <c r="CZ2196" i="2"/>
  <c r="CX2196" i="2"/>
  <c r="CW2196" i="2"/>
  <c r="CK2196" i="2"/>
  <c r="CI2196" i="2"/>
  <c r="BY2196" i="2"/>
  <c r="CA2196" i="2" s="1"/>
  <c r="BW2196" i="2"/>
  <c r="BV2196" i="2"/>
  <c r="BS2196" i="2"/>
  <c r="BR2196" i="2"/>
  <c r="BP2196" i="2"/>
  <c r="BN2196" i="2"/>
  <c r="BK2196" i="2"/>
  <c r="BG2196" i="2"/>
  <c r="BF2196" i="2"/>
  <c r="BE2196" i="2"/>
  <c r="BD2196" i="2"/>
  <c r="BC2196" i="2"/>
  <c r="BO2196" i="2" s="1"/>
  <c r="AZ2196" i="2"/>
  <c r="AY2196" i="2"/>
  <c r="AX2196" i="2"/>
  <c r="AW2196" i="2"/>
  <c r="AV2196" i="2"/>
  <c r="AU2196" i="2"/>
  <c r="BM2196" i="2" s="1"/>
  <c r="AT2196" i="2"/>
  <c r="CD2196" i="2" s="1"/>
  <c r="AS2196" i="2"/>
  <c r="CC2196" i="2" s="1"/>
  <c r="AP2196" i="2"/>
  <c r="AR2196" i="2" s="1"/>
  <c r="BU2196" i="2" s="1"/>
  <c r="AO2196" i="2"/>
  <c r="AN2196" i="2"/>
  <c r="AM2196" i="2"/>
  <c r="AL2196" i="2"/>
  <c r="AK2196" i="2"/>
  <c r="AJ2196" i="2"/>
  <c r="AI2196" i="2"/>
  <c r="AQ2196" i="2" s="1"/>
  <c r="AA2196" i="2"/>
  <c r="Z2196" i="2"/>
  <c r="CN2196" i="2" s="1"/>
  <c r="Y2196" i="2"/>
  <c r="X2196" i="2"/>
  <c r="U2196" i="2"/>
  <c r="T2196" i="2"/>
  <c r="Q2196" i="2"/>
  <c r="P2196" i="2"/>
  <c r="O2196" i="2"/>
  <c r="N2196" i="2"/>
  <c r="M2196" i="2"/>
  <c r="BL2196" i="2" s="1"/>
  <c r="L2196" i="2"/>
  <c r="K2196" i="2"/>
  <c r="BJ2196" i="2" s="1"/>
  <c r="J2196" i="2"/>
  <c r="BI2196" i="2" s="1"/>
  <c r="I2196" i="2"/>
  <c r="G2196" i="2"/>
  <c r="F2196" i="2"/>
  <c r="CX2195" i="2"/>
  <c r="CW2195" i="2"/>
  <c r="CN2195" i="2"/>
  <c r="CK2195" i="2"/>
  <c r="CI2195" i="2"/>
  <c r="CD2195" i="2"/>
  <c r="CE2195" i="2" s="1"/>
  <c r="CC2195" i="2"/>
  <c r="BY2195" i="2"/>
  <c r="CA2195" i="2" s="1"/>
  <c r="BW2195" i="2"/>
  <c r="BV2195" i="2"/>
  <c r="BS2195" i="2"/>
  <c r="BR2195" i="2"/>
  <c r="BP2195" i="2"/>
  <c r="BO2195" i="2"/>
  <c r="BN2195" i="2"/>
  <c r="BM2195" i="2"/>
  <c r="BL2195" i="2"/>
  <c r="BK2195" i="2"/>
  <c r="BJ2195" i="2"/>
  <c r="BI2195" i="2"/>
  <c r="BH2195" i="2"/>
  <c r="BF2195" i="2"/>
  <c r="BD2195" i="2"/>
  <c r="AQ2195" i="2"/>
  <c r="AP2195" i="2"/>
  <c r="AR2195" i="2" s="1"/>
  <c r="BU2195" i="2" s="1"/>
  <c r="AA2195" i="2"/>
  <c r="H2195" i="2"/>
  <c r="DA2194" i="2"/>
  <c r="CZ2194" i="2"/>
  <c r="CX2194" i="2"/>
  <c r="CW2194" i="2"/>
  <c r="CN2194" i="2"/>
  <c r="CK2194" i="2"/>
  <c r="CI2194" i="2"/>
  <c r="CD2194" i="2"/>
  <c r="CE2194" i="2" s="1"/>
  <c r="CC2194" i="2"/>
  <c r="BY2194" i="2"/>
  <c r="CA2194" i="2" s="1"/>
  <c r="BW2194" i="2"/>
  <c r="BV2194" i="2"/>
  <c r="BS2194" i="2"/>
  <c r="BR2194" i="2"/>
  <c r="BP2194" i="2"/>
  <c r="BN2194" i="2"/>
  <c r="BJ2194" i="2"/>
  <c r="BI2194" i="2"/>
  <c r="BH2194" i="2"/>
  <c r="BG2194" i="2"/>
  <c r="BE2194" i="2"/>
  <c r="BF2194" i="2" s="1"/>
  <c r="BD2194" i="2"/>
  <c r="BC2194" i="2"/>
  <c r="BO2194" i="2" s="1"/>
  <c r="AZ2194" i="2"/>
  <c r="AY2194" i="2"/>
  <c r="AX2194" i="2"/>
  <c r="AW2194" i="2"/>
  <c r="AV2194" i="2"/>
  <c r="AU2194" i="2"/>
  <c r="BM2194" i="2" s="1"/>
  <c r="AT2194" i="2"/>
  <c r="AS2194" i="2"/>
  <c r="AP2194" i="2"/>
  <c r="AR2194" i="2" s="1"/>
  <c r="BU2194" i="2" s="1"/>
  <c r="AO2194" i="2"/>
  <c r="AN2194" i="2"/>
  <c r="AM2194" i="2"/>
  <c r="AL2194" i="2"/>
  <c r="AK2194" i="2"/>
  <c r="AJ2194" i="2"/>
  <c r="AI2194" i="2"/>
  <c r="AQ2194" i="2" s="1"/>
  <c r="AA2194" i="2"/>
  <c r="Z2194" i="2"/>
  <c r="Y2194" i="2"/>
  <c r="X2194" i="2"/>
  <c r="U2194" i="2"/>
  <c r="T2194" i="2"/>
  <c r="Q2194" i="2"/>
  <c r="P2194" i="2"/>
  <c r="O2194" i="2"/>
  <c r="N2194" i="2"/>
  <c r="M2194" i="2"/>
  <c r="BL2194" i="2" s="1"/>
  <c r="L2194" i="2"/>
  <c r="BK2194" i="2" s="1"/>
  <c r="K2194" i="2"/>
  <c r="J2194" i="2"/>
  <c r="I2194" i="2"/>
  <c r="H2194" i="2"/>
  <c r="G2194" i="2"/>
  <c r="F2194" i="2"/>
  <c r="CX2193" i="2"/>
  <c r="CW2193" i="2"/>
  <c r="CN2193" i="2"/>
  <c r="CK2193" i="2"/>
  <c r="CI2193" i="2"/>
  <c r="CD2193" i="2"/>
  <c r="CE2193" i="2" s="1"/>
  <c r="CC2193" i="2"/>
  <c r="BY2193" i="2"/>
  <c r="CA2193" i="2" s="1"/>
  <c r="BW2193" i="2"/>
  <c r="BV2193" i="2"/>
  <c r="BS2193" i="2"/>
  <c r="BR2193" i="2"/>
  <c r="BP2193" i="2"/>
  <c r="BO2193" i="2"/>
  <c r="BN2193" i="2"/>
  <c r="BM2193" i="2"/>
  <c r="BL2193" i="2"/>
  <c r="BK2193" i="2"/>
  <c r="BJ2193" i="2"/>
  <c r="BI2193" i="2"/>
  <c r="BH2193" i="2"/>
  <c r="BF2193" i="2"/>
  <c r="BD2193" i="2"/>
  <c r="AQ2193" i="2"/>
  <c r="AP2193" i="2"/>
  <c r="AR2193" i="2" s="1"/>
  <c r="BU2193" i="2" s="1"/>
  <c r="AA2193" i="2"/>
  <c r="H2193" i="2"/>
  <c r="DA2192" i="2"/>
  <c r="CZ2192" i="2"/>
  <c r="CX2192" i="2"/>
  <c r="CW2192" i="2"/>
  <c r="CN2192" i="2"/>
  <c r="CK2192" i="2"/>
  <c r="CI2192" i="2"/>
  <c r="BY2192" i="2"/>
  <c r="CA2192" i="2" s="1"/>
  <c r="BW2192" i="2"/>
  <c r="BV2192" i="2"/>
  <c r="BS2192" i="2"/>
  <c r="BR2192" i="2"/>
  <c r="BP2192" i="2"/>
  <c r="BN2192" i="2"/>
  <c r="BK2192" i="2"/>
  <c r="BH2192" i="2"/>
  <c r="BG2192" i="2"/>
  <c r="BF2192" i="2"/>
  <c r="BE2192" i="2"/>
  <c r="BD2192" i="2"/>
  <c r="BC2192" i="2"/>
  <c r="BO2192" i="2" s="1"/>
  <c r="AZ2192" i="2"/>
  <c r="AY2192" i="2"/>
  <c r="AX2192" i="2"/>
  <c r="AW2192" i="2"/>
  <c r="AV2192" i="2"/>
  <c r="AU2192" i="2"/>
  <c r="BM2192" i="2" s="1"/>
  <c r="AT2192" i="2"/>
  <c r="CD2192" i="2" s="1"/>
  <c r="AS2192" i="2"/>
  <c r="CC2192" i="2" s="1"/>
  <c r="AR2192" i="2"/>
  <c r="BU2192" i="2" s="1"/>
  <c r="AP2192" i="2"/>
  <c r="AO2192" i="2"/>
  <c r="AN2192" i="2"/>
  <c r="AM2192" i="2"/>
  <c r="AL2192" i="2"/>
  <c r="AK2192" i="2"/>
  <c r="AJ2192" i="2"/>
  <c r="AI2192" i="2"/>
  <c r="Z2192" i="2"/>
  <c r="AA2192" i="2" s="1"/>
  <c r="Y2192" i="2"/>
  <c r="X2192" i="2"/>
  <c r="U2192" i="2"/>
  <c r="T2192" i="2"/>
  <c r="Q2192" i="2"/>
  <c r="P2192" i="2"/>
  <c r="O2192" i="2"/>
  <c r="N2192" i="2"/>
  <c r="BL2192" i="2" s="1"/>
  <c r="M2192" i="2"/>
  <c r="L2192" i="2"/>
  <c r="K2192" i="2"/>
  <c r="BJ2192" i="2" s="1"/>
  <c r="J2192" i="2"/>
  <c r="BI2192" i="2" s="1"/>
  <c r="I2192" i="2"/>
  <c r="G2192" i="2"/>
  <c r="F2192" i="2"/>
  <c r="H2192" i="2" s="1"/>
  <c r="CX2191" i="2"/>
  <c r="CW2191" i="2"/>
  <c r="CN2191" i="2"/>
  <c r="CK2191" i="2"/>
  <c r="CI2191" i="2"/>
  <c r="CD2191" i="2"/>
  <c r="CE2191" i="2" s="1"/>
  <c r="CC2191" i="2"/>
  <c r="BY2191" i="2"/>
  <c r="CA2191" i="2" s="1"/>
  <c r="BW2191" i="2"/>
  <c r="BV2191" i="2"/>
  <c r="BS2191" i="2"/>
  <c r="BR2191" i="2"/>
  <c r="BP2191" i="2"/>
  <c r="BO2191" i="2"/>
  <c r="BN2191" i="2"/>
  <c r="BM2191" i="2"/>
  <c r="BL2191" i="2"/>
  <c r="BK2191" i="2"/>
  <c r="BJ2191" i="2"/>
  <c r="BI2191" i="2"/>
  <c r="BH2191" i="2"/>
  <c r="BF2191" i="2"/>
  <c r="BD2191" i="2"/>
  <c r="AQ2191" i="2"/>
  <c r="AP2191" i="2"/>
  <c r="AR2191" i="2" s="1"/>
  <c r="BU2191" i="2" s="1"/>
  <c r="AA2191" i="2"/>
  <c r="H2191" i="2"/>
  <c r="CX2190" i="2"/>
  <c r="CW2190" i="2"/>
  <c r="CN2190" i="2"/>
  <c r="CK2190" i="2"/>
  <c r="CI2190" i="2"/>
  <c r="CD2190" i="2"/>
  <c r="CC2190" i="2"/>
  <c r="BY2190" i="2"/>
  <c r="CA2190" i="2" s="1"/>
  <c r="BW2190" i="2"/>
  <c r="BV2190" i="2"/>
  <c r="BS2190" i="2"/>
  <c r="BR2190" i="2"/>
  <c r="BP2190" i="2"/>
  <c r="BO2190" i="2"/>
  <c r="BN2190" i="2"/>
  <c r="BM2190" i="2"/>
  <c r="BL2190" i="2"/>
  <c r="BK2190" i="2"/>
  <c r="BJ2190" i="2"/>
  <c r="BI2190" i="2"/>
  <c r="BH2190" i="2"/>
  <c r="BF2190" i="2"/>
  <c r="BD2190" i="2"/>
  <c r="AQ2190" i="2"/>
  <c r="AP2190" i="2"/>
  <c r="AR2190" i="2" s="1"/>
  <c r="BU2190" i="2" s="1"/>
  <c r="AA2190" i="2"/>
  <c r="H2190" i="2"/>
  <c r="DA2189" i="2"/>
  <c r="CZ2189" i="2"/>
  <c r="CX2189" i="2"/>
  <c r="CW2189" i="2"/>
  <c r="CK2189" i="2"/>
  <c r="CI2189" i="2"/>
  <c r="CC2189" i="2"/>
  <c r="BY2189" i="2"/>
  <c r="CA2189" i="2" s="1"/>
  <c r="BW2189" i="2"/>
  <c r="BV2189" i="2"/>
  <c r="BS2189" i="2"/>
  <c r="BR2189" i="2"/>
  <c r="BP2189" i="2"/>
  <c r="BO2189" i="2"/>
  <c r="BN2189" i="2"/>
  <c r="BL2189" i="2"/>
  <c r="BI2189" i="2"/>
  <c r="BH2189" i="2"/>
  <c r="BG2189" i="2"/>
  <c r="BE2189" i="2"/>
  <c r="BF2189" i="2" s="1"/>
  <c r="BC2189" i="2"/>
  <c r="AZ2189" i="2"/>
  <c r="AY2189" i="2"/>
  <c r="AX2189" i="2"/>
  <c r="AW2189" i="2"/>
  <c r="BD2189" i="2" s="1"/>
  <c r="AV2189" i="2"/>
  <c r="AU2189" i="2"/>
  <c r="BM2189" i="2" s="1"/>
  <c r="AT2189" i="2"/>
  <c r="CD2189" i="2" s="1"/>
  <c r="AS2189" i="2"/>
  <c r="AP2189" i="2"/>
  <c r="AR2189" i="2" s="1"/>
  <c r="BU2189" i="2" s="1"/>
  <c r="AO2189" i="2"/>
  <c r="AN2189" i="2"/>
  <c r="AM2189" i="2"/>
  <c r="AL2189" i="2"/>
  <c r="AK2189" i="2"/>
  <c r="AJ2189" i="2"/>
  <c r="AI2189" i="2"/>
  <c r="AQ2189" i="2" s="1"/>
  <c r="AA2189" i="2"/>
  <c r="Z2189" i="2"/>
  <c r="CN2189" i="2" s="1"/>
  <c r="Y2189" i="2"/>
  <c r="X2189" i="2"/>
  <c r="U2189" i="2"/>
  <c r="T2189" i="2"/>
  <c r="Q2189" i="2"/>
  <c r="P2189" i="2"/>
  <c r="O2189" i="2"/>
  <c r="N2189" i="2"/>
  <c r="M2189" i="2"/>
  <c r="L2189" i="2"/>
  <c r="BK2189" i="2" s="1"/>
  <c r="K2189" i="2"/>
  <c r="BJ2189" i="2" s="1"/>
  <c r="J2189" i="2"/>
  <c r="I2189" i="2"/>
  <c r="G2189" i="2"/>
  <c r="F2189" i="2"/>
  <c r="H2189" i="2" s="1"/>
  <c r="DA2188" i="2"/>
  <c r="CZ2188" i="2"/>
  <c r="CX2188" i="2"/>
  <c r="CW2188" i="2"/>
  <c r="CK2188" i="2"/>
  <c r="CI2188" i="2"/>
  <c r="CA2188" i="2"/>
  <c r="BY2188" i="2"/>
  <c r="BW2188" i="2"/>
  <c r="BV2188" i="2"/>
  <c r="BS2188" i="2"/>
  <c r="BR2188" i="2"/>
  <c r="BP2188" i="2"/>
  <c r="BN2188" i="2"/>
  <c r="BK2188" i="2"/>
  <c r="BG2188" i="2"/>
  <c r="BF2188" i="2"/>
  <c r="BE2188" i="2"/>
  <c r="BC2188" i="2"/>
  <c r="BO2188" i="2" s="1"/>
  <c r="AZ2188" i="2"/>
  <c r="AY2188" i="2"/>
  <c r="AX2188" i="2"/>
  <c r="AW2188" i="2"/>
  <c r="BD2188" i="2" s="1"/>
  <c r="AV2188" i="2"/>
  <c r="AU2188" i="2"/>
  <c r="BM2188" i="2" s="1"/>
  <c r="AT2188" i="2"/>
  <c r="CD2188" i="2" s="1"/>
  <c r="AS2188" i="2"/>
  <c r="CC2188" i="2" s="1"/>
  <c r="AP2188" i="2"/>
  <c r="AR2188" i="2" s="1"/>
  <c r="BU2188" i="2" s="1"/>
  <c r="AO2188" i="2"/>
  <c r="AN2188" i="2"/>
  <c r="AM2188" i="2"/>
  <c r="AL2188" i="2"/>
  <c r="AK2188" i="2"/>
  <c r="AJ2188" i="2"/>
  <c r="AI2188" i="2"/>
  <c r="Z2188" i="2"/>
  <c r="CN2188" i="2" s="1"/>
  <c r="Y2188" i="2"/>
  <c r="X2188" i="2"/>
  <c r="U2188" i="2"/>
  <c r="T2188" i="2"/>
  <c r="Q2188" i="2"/>
  <c r="P2188" i="2"/>
  <c r="O2188" i="2"/>
  <c r="N2188" i="2"/>
  <c r="M2188" i="2"/>
  <c r="BH2188" i="2" s="1"/>
  <c r="L2188" i="2"/>
  <c r="K2188" i="2"/>
  <c r="BJ2188" i="2" s="1"/>
  <c r="J2188" i="2"/>
  <c r="BI2188" i="2" s="1"/>
  <c r="I2188" i="2"/>
  <c r="G2188" i="2"/>
  <c r="F2188" i="2"/>
  <c r="CX2187" i="2"/>
  <c r="CW2187" i="2"/>
  <c r="CN2187" i="2"/>
  <c r="CK2187" i="2"/>
  <c r="CI2187" i="2"/>
  <c r="CE2187" i="2"/>
  <c r="CD2187" i="2"/>
  <c r="CC2187" i="2"/>
  <c r="CA2187" i="2"/>
  <c r="BY2187" i="2"/>
  <c r="BW2187" i="2"/>
  <c r="BV2187" i="2"/>
  <c r="BS2187" i="2"/>
  <c r="BR2187" i="2"/>
  <c r="BP2187" i="2"/>
  <c r="BO2187" i="2"/>
  <c r="BN2187" i="2"/>
  <c r="BM2187" i="2"/>
  <c r="BL2187" i="2"/>
  <c r="BK2187" i="2"/>
  <c r="BJ2187" i="2"/>
  <c r="BI2187" i="2"/>
  <c r="BH2187" i="2"/>
  <c r="BF2187" i="2"/>
  <c r="BD2187" i="2"/>
  <c r="AQ2187" i="2"/>
  <c r="AP2187" i="2"/>
  <c r="AR2187" i="2" s="1"/>
  <c r="BU2187" i="2" s="1"/>
  <c r="AA2187" i="2"/>
  <c r="H2187" i="2"/>
  <c r="CX2186" i="2"/>
  <c r="CW2186" i="2"/>
  <c r="CN2186" i="2"/>
  <c r="CK2186" i="2"/>
  <c r="CI2186" i="2"/>
  <c r="CD2186" i="2"/>
  <c r="CE2186" i="2" s="1"/>
  <c r="CC2186" i="2"/>
  <c r="BY2186" i="2"/>
  <c r="CA2186" i="2" s="1"/>
  <c r="BW2186" i="2"/>
  <c r="BV2186" i="2"/>
  <c r="BS2186" i="2"/>
  <c r="BR2186" i="2"/>
  <c r="BP2186" i="2"/>
  <c r="BO2186" i="2"/>
  <c r="BN2186" i="2"/>
  <c r="BM2186" i="2"/>
  <c r="BL2186" i="2"/>
  <c r="BK2186" i="2"/>
  <c r="BJ2186" i="2"/>
  <c r="BI2186" i="2"/>
  <c r="BH2186" i="2"/>
  <c r="BF2186" i="2"/>
  <c r="BD2186" i="2"/>
  <c r="AQ2186" i="2"/>
  <c r="AP2186" i="2"/>
  <c r="AR2186" i="2" s="1"/>
  <c r="BU2186" i="2" s="1"/>
  <c r="AA2186" i="2"/>
  <c r="H2186" i="2"/>
  <c r="CX2185" i="2"/>
  <c r="CW2185" i="2"/>
  <c r="CN2185" i="2"/>
  <c r="CK2185" i="2"/>
  <c r="CI2185" i="2"/>
  <c r="CE2185" i="2"/>
  <c r="CD2185" i="2"/>
  <c r="CC2185" i="2"/>
  <c r="BY2185" i="2"/>
  <c r="CA2185" i="2" s="1"/>
  <c r="BW2185" i="2"/>
  <c r="BV2185" i="2"/>
  <c r="BS2185" i="2"/>
  <c r="BR2185" i="2"/>
  <c r="BP2185" i="2"/>
  <c r="BO2185" i="2"/>
  <c r="BN2185" i="2"/>
  <c r="BM2185" i="2"/>
  <c r="BL2185" i="2"/>
  <c r="BK2185" i="2"/>
  <c r="BJ2185" i="2"/>
  <c r="BI2185" i="2"/>
  <c r="BH2185" i="2"/>
  <c r="BF2185" i="2"/>
  <c r="BD2185" i="2"/>
  <c r="AQ2185" i="2"/>
  <c r="AP2185" i="2"/>
  <c r="AR2185" i="2" s="1"/>
  <c r="BU2185" i="2" s="1"/>
  <c r="AA2185" i="2"/>
  <c r="H2185" i="2"/>
  <c r="DA2184" i="2"/>
  <c r="CZ2184" i="2"/>
  <c r="CX2184" i="2"/>
  <c r="CW2184" i="2"/>
  <c r="CK2184" i="2"/>
  <c r="CI2184" i="2"/>
  <c r="BY2184" i="2"/>
  <c r="CA2184" i="2" s="1"/>
  <c r="BW2184" i="2"/>
  <c r="BV2184" i="2"/>
  <c r="BS2184" i="2"/>
  <c r="BR2184" i="2"/>
  <c r="BP2184" i="2"/>
  <c r="BO2184" i="2"/>
  <c r="BN2184" i="2"/>
  <c r="BK2184" i="2"/>
  <c r="BG2184" i="2"/>
  <c r="BF2184" i="2"/>
  <c r="BE2184" i="2"/>
  <c r="BD2184" i="2"/>
  <c r="BC2184" i="2"/>
  <c r="AZ2184" i="2"/>
  <c r="AY2184" i="2"/>
  <c r="AX2184" i="2"/>
  <c r="AW2184" i="2"/>
  <c r="AV2184" i="2"/>
  <c r="AU2184" i="2"/>
  <c r="BM2184" i="2" s="1"/>
  <c r="AT2184" i="2"/>
  <c r="CD2184" i="2" s="1"/>
  <c r="CE2184" i="2" s="1"/>
  <c r="AS2184" i="2"/>
  <c r="CC2184" i="2" s="1"/>
  <c r="AP2184" i="2"/>
  <c r="AR2184" i="2" s="1"/>
  <c r="BU2184" i="2" s="1"/>
  <c r="AO2184" i="2"/>
  <c r="AN2184" i="2"/>
  <c r="AM2184" i="2"/>
  <c r="AL2184" i="2"/>
  <c r="AK2184" i="2"/>
  <c r="AJ2184" i="2"/>
  <c r="AI2184" i="2"/>
  <c r="Z2184" i="2"/>
  <c r="CN2184" i="2" s="1"/>
  <c r="Y2184" i="2"/>
  <c r="X2184" i="2"/>
  <c r="U2184" i="2"/>
  <c r="T2184" i="2"/>
  <c r="Q2184" i="2"/>
  <c r="P2184" i="2"/>
  <c r="O2184" i="2"/>
  <c r="N2184" i="2"/>
  <c r="M2184" i="2"/>
  <c r="BL2184" i="2" s="1"/>
  <c r="L2184" i="2"/>
  <c r="K2184" i="2"/>
  <c r="BJ2184" i="2" s="1"/>
  <c r="J2184" i="2"/>
  <c r="BI2184" i="2" s="1"/>
  <c r="I2184" i="2"/>
  <c r="G2184" i="2"/>
  <c r="F2184" i="2"/>
  <c r="H2184" i="2" s="1"/>
  <c r="CX2183" i="2"/>
  <c r="CW2183" i="2"/>
  <c r="CN2183" i="2"/>
  <c r="CK2183" i="2"/>
  <c r="CI2183" i="2"/>
  <c r="CD2183" i="2"/>
  <c r="CE2183" i="2" s="1"/>
  <c r="CC2183" i="2"/>
  <c r="BY2183" i="2"/>
  <c r="CA2183" i="2" s="1"/>
  <c r="BW2183" i="2"/>
  <c r="BV2183" i="2"/>
  <c r="BS2183" i="2"/>
  <c r="BR2183" i="2"/>
  <c r="BP2183" i="2"/>
  <c r="BO2183" i="2"/>
  <c r="BN2183" i="2"/>
  <c r="BM2183" i="2"/>
  <c r="BL2183" i="2"/>
  <c r="BK2183" i="2"/>
  <c r="BJ2183" i="2"/>
  <c r="BI2183" i="2"/>
  <c r="BH2183" i="2"/>
  <c r="BF2183" i="2"/>
  <c r="BD2183" i="2"/>
  <c r="AQ2183" i="2"/>
  <c r="AP2183" i="2"/>
  <c r="AR2183" i="2" s="1"/>
  <c r="BU2183" i="2" s="1"/>
  <c r="AA2183" i="2"/>
  <c r="H2183" i="2"/>
  <c r="CX2182" i="2"/>
  <c r="CW2182" i="2"/>
  <c r="CN2182" i="2"/>
  <c r="CK2182" i="2"/>
  <c r="CI2182" i="2"/>
  <c r="CD2182" i="2"/>
  <c r="CE2182" i="2" s="1"/>
  <c r="CC2182" i="2"/>
  <c r="BY2182" i="2"/>
  <c r="CA2182" i="2" s="1"/>
  <c r="BW2182" i="2"/>
  <c r="BV2182" i="2"/>
  <c r="BU2182" i="2"/>
  <c r="BS2182" i="2"/>
  <c r="BR2182" i="2"/>
  <c r="BP2182" i="2"/>
  <c r="BO2182" i="2"/>
  <c r="BN2182" i="2"/>
  <c r="BM2182" i="2"/>
  <c r="BL2182" i="2"/>
  <c r="BK2182" i="2"/>
  <c r="BJ2182" i="2"/>
  <c r="BI2182" i="2"/>
  <c r="BH2182" i="2"/>
  <c r="BF2182" i="2"/>
  <c r="BD2182" i="2"/>
  <c r="AQ2182" i="2"/>
  <c r="AP2182" i="2"/>
  <c r="AR2182" i="2" s="1"/>
  <c r="AA2182" i="2"/>
  <c r="H2182" i="2"/>
  <c r="CX2181" i="2"/>
  <c r="CW2181" i="2"/>
  <c r="CN2181" i="2"/>
  <c r="CK2181" i="2"/>
  <c r="CI2181" i="2"/>
  <c r="CD2181" i="2"/>
  <c r="CC2181" i="2"/>
  <c r="BY2181" i="2"/>
  <c r="CA2181" i="2" s="1"/>
  <c r="BW2181" i="2"/>
  <c r="BV2181" i="2"/>
  <c r="BS2181" i="2"/>
  <c r="BR2181" i="2"/>
  <c r="BP2181" i="2"/>
  <c r="BO2181" i="2"/>
  <c r="BN2181" i="2"/>
  <c r="BM2181" i="2"/>
  <c r="BL2181" i="2"/>
  <c r="BK2181" i="2"/>
  <c r="BJ2181" i="2"/>
  <c r="BI2181" i="2"/>
  <c r="BH2181" i="2"/>
  <c r="BF2181" i="2"/>
  <c r="BD2181" i="2"/>
  <c r="AQ2181" i="2"/>
  <c r="AP2181" i="2"/>
  <c r="AR2181" i="2" s="1"/>
  <c r="BU2181" i="2" s="1"/>
  <c r="AA2181" i="2"/>
  <c r="H2181" i="2"/>
  <c r="CX2180" i="2"/>
  <c r="CW2180" i="2"/>
  <c r="CN2180" i="2"/>
  <c r="CK2180" i="2"/>
  <c r="CI2180" i="2"/>
  <c r="CD2180" i="2"/>
  <c r="CE2180" i="2" s="1"/>
  <c r="CC2180" i="2"/>
  <c r="BY2180" i="2"/>
  <c r="CA2180" i="2" s="1"/>
  <c r="BW2180" i="2"/>
  <c r="BV2180" i="2"/>
  <c r="BS2180" i="2"/>
  <c r="BR2180" i="2"/>
  <c r="BP2180" i="2"/>
  <c r="BO2180" i="2"/>
  <c r="BN2180" i="2"/>
  <c r="BM2180" i="2"/>
  <c r="BL2180" i="2"/>
  <c r="BK2180" i="2"/>
  <c r="BJ2180" i="2"/>
  <c r="BI2180" i="2"/>
  <c r="BH2180" i="2"/>
  <c r="BF2180" i="2"/>
  <c r="BD2180" i="2"/>
  <c r="AQ2180" i="2"/>
  <c r="AP2180" i="2"/>
  <c r="AR2180" i="2" s="1"/>
  <c r="BU2180" i="2" s="1"/>
  <c r="AA2180" i="2"/>
  <c r="H2180" i="2"/>
  <c r="CX2179" i="2"/>
  <c r="CW2179" i="2"/>
  <c r="CN2179" i="2"/>
  <c r="CK2179" i="2"/>
  <c r="CI2179" i="2"/>
  <c r="CD2179" i="2"/>
  <c r="CE2179" i="2" s="1"/>
  <c r="CC2179" i="2"/>
  <c r="BY2179" i="2"/>
  <c r="CA2179" i="2" s="1"/>
  <c r="BW2179" i="2"/>
  <c r="BV2179" i="2"/>
  <c r="BS2179" i="2"/>
  <c r="BR2179" i="2"/>
  <c r="BP2179" i="2"/>
  <c r="BO2179" i="2"/>
  <c r="BN2179" i="2"/>
  <c r="BM2179" i="2"/>
  <c r="BL2179" i="2"/>
  <c r="BK2179" i="2"/>
  <c r="BJ2179" i="2"/>
  <c r="BI2179" i="2"/>
  <c r="BH2179" i="2"/>
  <c r="BF2179" i="2"/>
  <c r="BD2179" i="2"/>
  <c r="AR2179" i="2"/>
  <c r="BU2179" i="2" s="1"/>
  <c r="AQ2179" i="2"/>
  <c r="AP2179" i="2"/>
  <c r="AA2179" i="2"/>
  <c r="H2179" i="2"/>
  <c r="CX2178" i="2"/>
  <c r="CW2178" i="2"/>
  <c r="CN2178" i="2"/>
  <c r="CK2178" i="2"/>
  <c r="CI2178" i="2"/>
  <c r="CD2178" i="2"/>
  <c r="CE2178" i="2" s="1"/>
  <c r="CC2178" i="2"/>
  <c r="BY2178" i="2"/>
  <c r="CA2178" i="2" s="1"/>
  <c r="BW2178" i="2"/>
  <c r="BV2178" i="2"/>
  <c r="BS2178" i="2"/>
  <c r="BR2178" i="2"/>
  <c r="BP2178" i="2"/>
  <c r="BO2178" i="2"/>
  <c r="BN2178" i="2"/>
  <c r="BM2178" i="2"/>
  <c r="BL2178" i="2"/>
  <c r="BK2178" i="2"/>
  <c r="BJ2178" i="2"/>
  <c r="BI2178" i="2"/>
  <c r="BH2178" i="2"/>
  <c r="BF2178" i="2"/>
  <c r="BD2178" i="2"/>
  <c r="AQ2178" i="2"/>
  <c r="AP2178" i="2"/>
  <c r="AR2178" i="2" s="1"/>
  <c r="BU2178" i="2" s="1"/>
  <c r="AA2178" i="2"/>
  <c r="H2178" i="2"/>
  <c r="CX2177" i="2"/>
  <c r="CW2177" i="2"/>
  <c r="CN2177" i="2"/>
  <c r="CK2177" i="2"/>
  <c r="CI2177" i="2"/>
  <c r="CD2177" i="2"/>
  <c r="CE2177" i="2" s="1"/>
  <c r="CC2177" i="2"/>
  <c r="BY2177" i="2"/>
  <c r="CA2177" i="2" s="1"/>
  <c r="BW2177" i="2"/>
  <c r="BV2177" i="2"/>
  <c r="BS2177" i="2"/>
  <c r="BR2177" i="2"/>
  <c r="BP2177" i="2"/>
  <c r="BO2177" i="2"/>
  <c r="BN2177" i="2"/>
  <c r="BM2177" i="2"/>
  <c r="BL2177" i="2"/>
  <c r="BK2177" i="2"/>
  <c r="BJ2177" i="2"/>
  <c r="BI2177" i="2"/>
  <c r="BH2177" i="2"/>
  <c r="BF2177" i="2"/>
  <c r="BD2177" i="2"/>
  <c r="AQ2177" i="2"/>
  <c r="AP2177" i="2"/>
  <c r="AR2177" i="2" s="1"/>
  <c r="BU2177" i="2" s="1"/>
  <c r="AA2177" i="2"/>
  <c r="H2177" i="2"/>
  <c r="DA2176" i="2"/>
  <c r="CZ2176" i="2"/>
  <c r="CX2176" i="2"/>
  <c r="CW2176" i="2"/>
  <c r="CK2176" i="2"/>
  <c r="CI2176" i="2"/>
  <c r="BY2176" i="2"/>
  <c r="CA2176" i="2" s="1"/>
  <c r="BW2176" i="2"/>
  <c r="BV2176" i="2"/>
  <c r="BS2176" i="2"/>
  <c r="BR2176" i="2"/>
  <c r="BP2176" i="2"/>
  <c r="BO2176" i="2"/>
  <c r="BN2176" i="2"/>
  <c r="BJ2176" i="2"/>
  <c r="BH2176" i="2"/>
  <c r="BG2176" i="2"/>
  <c r="BE2176" i="2"/>
  <c r="BF2176" i="2" s="1"/>
  <c r="BD2176" i="2"/>
  <c r="BC2176" i="2"/>
  <c r="AZ2176" i="2"/>
  <c r="AY2176" i="2"/>
  <c r="AX2176" i="2"/>
  <c r="AW2176" i="2"/>
  <c r="AV2176" i="2"/>
  <c r="AU2176" i="2"/>
  <c r="BM2176" i="2" s="1"/>
  <c r="AT2176" i="2"/>
  <c r="CD2176" i="2" s="1"/>
  <c r="AS2176" i="2"/>
  <c r="CC2176" i="2" s="1"/>
  <c r="AR2176" i="2"/>
  <c r="BU2176" i="2" s="1"/>
  <c r="AP2176" i="2"/>
  <c r="AO2176" i="2"/>
  <c r="AN2176" i="2"/>
  <c r="AM2176" i="2"/>
  <c r="AL2176" i="2"/>
  <c r="AK2176" i="2"/>
  <c r="AJ2176" i="2"/>
  <c r="AI2176" i="2"/>
  <c r="Z2176" i="2"/>
  <c r="AA2176" i="2" s="1"/>
  <c r="Y2176" i="2"/>
  <c r="X2176" i="2"/>
  <c r="U2176" i="2"/>
  <c r="T2176" i="2"/>
  <c r="Q2176" i="2"/>
  <c r="P2176" i="2"/>
  <c r="O2176" i="2"/>
  <c r="N2176" i="2"/>
  <c r="BL2176" i="2" s="1"/>
  <c r="M2176" i="2"/>
  <c r="L2176" i="2"/>
  <c r="BK2176" i="2" s="1"/>
  <c r="K2176" i="2"/>
  <c r="J2176" i="2"/>
  <c r="BI2176" i="2" s="1"/>
  <c r="I2176" i="2"/>
  <c r="G2176" i="2"/>
  <c r="F2176" i="2"/>
  <c r="CX2175" i="2"/>
  <c r="CW2175" i="2"/>
  <c r="CN2175" i="2"/>
  <c r="CK2175" i="2"/>
  <c r="CI2175" i="2"/>
  <c r="CD2175" i="2"/>
  <c r="CE2175" i="2" s="1"/>
  <c r="CC2175" i="2"/>
  <c r="CA2175" i="2"/>
  <c r="BY2175" i="2"/>
  <c r="BW2175" i="2"/>
  <c r="BV2175" i="2"/>
  <c r="BS2175" i="2"/>
  <c r="BR2175" i="2"/>
  <c r="BP2175" i="2"/>
  <c r="BO2175" i="2"/>
  <c r="BN2175" i="2"/>
  <c r="BM2175" i="2"/>
  <c r="BL2175" i="2"/>
  <c r="BK2175" i="2"/>
  <c r="BJ2175" i="2"/>
  <c r="BI2175" i="2"/>
  <c r="BH2175" i="2"/>
  <c r="BF2175" i="2"/>
  <c r="BD2175" i="2"/>
  <c r="AQ2175" i="2"/>
  <c r="AP2175" i="2"/>
  <c r="AR2175" i="2" s="1"/>
  <c r="BU2175" i="2" s="1"/>
  <c r="AA2175" i="2"/>
  <c r="H2175" i="2"/>
  <c r="CX2174" i="2"/>
  <c r="CW2174" i="2"/>
  <c r="CN2174" i="2"/>
  <c r="CK2174" i="2"/>
  <c r="CI2174" i="2"/>
  <c r="CD2174" i="2"/>
  <c r="CE2174" i="2" s="1"/>
  <c r="CC2174" i="2"/>
  <c r="BY2174" i="2"/>
  <c r="CA2174" i="2" s="1"/>
  <c r="BW2174" i="2"/>
  <c r="BV2174" i="2"/>
  <c r="BS2174" i="2"/>
  <c r="BR2174" i="2"/>
  <c r="BP2174" i="2"/>
  <c r="BO2174" i="2"/>
  <c r="BN2174" i="2"/>
  <c r="BM2174" i="2"/>
  <c r="BL2174" i="2"/>
  <c r="BK2174" i="2"/>
  <c r="BJ2174" i="2"/>
  <c r="BI2174" i="2"/>
  <c r="BH2174" i="2"/>
  <c r="BF2174" i="2"/>
  <c r="BD2174" i="2"/>
  <c r="AQ2174" i="2"/>
  <c r="AP2174" i="2"/>
  <c r="AR2174" i="2" s="1"/>
  <c r="BU2174" i="2" s="1"/>
  <c r="AA2174" i="2"/>
  <c r="H2174" i="2"/>
  <c r="CX2173" i="2"/>
  <c r="CW2173" i="2"/>
  <c r="CN2173" i="2"/>
  <c r="CK2173" i="2"/>
  <c r="CI2173" i="2"/>
  <c r="CD2173" i="2"/>
  <c r="CE2173" i="2" s="1"/>
  <c r="CC2173" i="2"/>
  <c r="CA2173" i="2"/>
  <c r="BY2173" i="2"/>
  <c r="BW2173" i="2"/>
  <c r="BV2173" i="2"/>
  <c r="BS2173" i="2"/>
  <c r="BR2173" i="2"/>
  <c r="BP2173" i="2"/>
  <c r="BO2173" i="2"/>
  <c r="BN2173" i="2"/>
  <c r="BM2173" i="2"/>
  <c r="BL2173" i="2"/>
  <c r="BK2173" i="2"/>
  <c r="BJ2173" i="2"/>
  <c r="BI2173" i="2"/>
  <c r="BH2173" i="2"/>
  <c r="BF2173" i="2"/>
  <c r="BD2173" i="2"/>
  <c r="AQ2173" i="2"/>
  <c r="AP2173" i="2"/>
  <c r="AR2173" i="2" s="1"/>
  <c r="BU2173" i="2" s="1"/>
  <c r="AA2173" i="2"/>
  <c r="H2173" i="2"/>
  <c r="CX2172" i="2"/>
  <c r="CW2172" i="2"/>
  <c r="CN2172" i="2"/>
  <c r="CK2172" i="2"/>
  <c r="CI2172" i="2"/>
  <c r="CD2172" i="2"/>
  <c r="CE2172" i="2" s="1"/>
  <c r="CC2172" i="2"/>
  <c r="BY2172" i="2"/>
  <c r="CA2172" i="2" s="1"/>
  <c r="BW2172" i="2"/>
  <c r="BV2172" i="2"/>
  <c r="BS2172" i="2"/>
  <c r="BR2172" i="2"/>
  <c r="BP2172" i="2"/>
  <c r="BO2172" i="2"/>
  <c r="BN2172" i="2"/>
  <c r="BM2172" i="2"/>
  <c r="BL2172" i="2"/>
  <c r="BK2172" i="2"/>
  <c r="BJ2172" i="2"/>
  <c r="BI2172" i="2"/>
  <c r="BH2172" i="2"/>
  <c r="BF2172" i="2"/>
  <c r="BD2172" i="2"/>
  <c r="AQ2172" i="2"/>
  <c r="AP2172" i="2"/>
  <c r="AR2172" i="2" s="1"/>
  <c r="BU2172" i="2" s="1"/>
  <c r="AA2172" i="2"/>
  <c r="H2172" i="2"/>
  <c r="CX2171" i="2"/>
  <c r="CW2171" i="2"/>
  <c r="CN2171" i="2"/>
  <c r="CK2171" i="2"/>
  <c r="CI2171" i="2"/>
  <c r="CE2171" i="2"/>
  <c r="CD2171" i="2"/>
  <c r="CC2171" i="2"/>
  <c r="BY2171" i="2"/>
  <c r="CA2171" i="2" s="1"/>
  <c r="BW2171" i="2"/>
  <c r="BV2171" i="2"/>
  <c r="BS2171" i="2"/>
  <c r="BR2171" i="2"/>
  <c r="BP2171" i="2"/>
  <c r="BO2171" i="2"/>
  <c r="BN2171" i="2"/>
  <c r="BM2171" i="2"/>
  <c r="BL2171" i="2"/>
  <c r="BK2171" i="2"/>
  <c r="BJ2171" i="2"/>
  <c r="BI2171" i="2"/>
  <c r="BH2171" i="2"/>
  <c r="BF2171" i="2"/>
  <c r="BD2171" i="2"/>
  <c r="AQ2171" i="2"/>
  <c r="AP2171" i="2"/>
  <c r="AR2171" i="2" s="1"/>
  <c r="BU2171" i="2" s="1"/>
  <c r="AA2171" i="2"/>
  <c r="H2171" i="2"/>
  <c r="CX2170" i="2"/>
  <c r="CW2170" i="2"/>
  <c r="CN2170" i="2"/>
  <c r="CK2170" i="2"/>
  <c r="CI2170" i="2"/>
  <c r="CD2170" i="2"/>
  <c r="CC2170" i="2"/>
  <c r="CA2170" i="2"/>
  <c r="BY2170" i="2"/>
  <c r="BW2170" i="2"/>
  <c r="BV2170" i="2"/>
  <c r="BS2170" i="2"/>
  <c r="BR2170" i="2"/>
  <c r="BP2170" i="2"/>
  <c r="BO2170" i="2"/>
  <c r="BN2170" i="2"/>
  <c r="BM2170" i="2"/>
  <c r="BL2170" i="2"/>
  <c r="BK2170" i="2"/>
  <c r="BJ2170" i="2"/>
  <c r="BI2170" i="2"/>
  <c r="BH2170" i="2"/>
  <c r="BF2170" i="2"/>
  <c r="BD2170" i="2"/>
  <c r="AQ2170" i="2"/>
  <c r="AP2170" i="2"/>
  <c r="AR2170" i="2" s="1"/>
  <c r="BU2170" i="2" s="1"/>
  <c r="AA2170" i="2"/>
  <c r="H2170" i="2"/>
  <c r="CX2169" i="2"/>
  <c r="CW2169" i="2"/>
  <c r="CN2169" i="2"/>
  <c r="CK2169" i="2"/>
  <c r="CI2169" i="2"/>
  <c r="CD2169" i="2"/>
  <c r="CC2169" i="2"/>
  <c r="BY2169" i="2"/>
  <c r="CA2169" i="2" s="1"/>
  <c r="BW2169" i="2"/>
  <c r="BV2169" i="2"/>
  <c r="BS2169" i="2"/>
  <c r="BR2169" i="2"/>
  <c r="BP2169" i="2"/>
  <c r="BO2169" i="2"/>
  <c r="BN2169" i="2"/>
  <c r="BM2169" i="2"/>
  <c r="BL2169" i="2"/>
  <c r="BK2169" i="2"/>
  <c r="BJ2169" i="2"/>
  <c r="BI2169" i="2"/>
  <c r="BH2169" i="2"/>
  <c r="BF2169" i="2"/>
  <c r="BD2169" i="2"/>
  <c r="AQ2169" i="2"/>
  <c r="AP2169" i="2"/>
  <c r="AR2169" i="2" s="1"/>
  <c r="BU2169" i="2" s="1"/>
  <c r="AA2169" i="2"/>
  <c r="H2169" i="2"/>
  <c r="CX2168" i="2"/>
  <c r="CW2168" i="2"/>
  <c r="CN2168" i="2"/>
  <c r="CK2168" i="2"/>
  <c r="CI2168" i="2"/>
  <c r="CD2168" i="2"/>
  <c r="CE2168" i="2" s="1"/>
  <c r="CC2168" i="2"/>
  <c r="BY2168" i="2"/>
  <c r="CA2168" i="2" s="1"/>
  <c r="BW2168" i="2"/>
  <c r="BV2168" i="2"/>
  <c r="BS2168" i="2"/>
  <c r="BR2168" i="2"/>
  <c r="BP2168" i="2"/>
  <c r="BO2168" i="2"/>
  <c r="BN2168" i="2"/>
  <c r="BM2168" i="2"/>
  <c r="BL2168" i="2"/>
  <c r="BK2168" i="2"/>
  <c r="BJ2168" i="2"/>
  <c r="BI2168" i="2"/>
  <c r="BH2168" i="2"/>
  <c r="BF2168" i="2"/>
  <c r="BD2168" i="2"/>
  <c r="AQ2168" i="2"/>
  <c r="AP2168" i="2"/>
  <c r="AR2168" i="2" s="1"/>
  <c r="BU2168" i="2" s="1"/>
  <c r="AA2168" i="2"/>
  <c r="H2168" i="2"/>
  <c r="CX2167" i="2"/>
  <c r="CW2167" i="2"/>
  <c r="CN2167" i="2"/>
  <c r="CK2167" i="2"/>
  <c r="CI2167" i="2"/>
  <c r="CE2167" i="2"/>
  <c r="CD2167" i="2"/>
  <c r="CC2167" i="2"/>
  <c r="BY2167" i="2"/>
  <c r="CA2167" i="2" s="1"/>
  <c r="BW2167" i="2"/>
  <c r="BV2167" i="2"/>
  <c r="BS2167" i="2"/>
  <c r="BR2167" i="2"/>
  <c r="BP2167" i="2"/>
  <c r="BO2167" i="2"/>
  <c r="BN2167" i="2"/>
  <c r="BM2167" i="2"/>
  <c r="BL2167" i="2"/>
  <c r="BK2167" i="2"/>
  <c r="BJ2167" i="2"/>
  <c r="BI2167" i="2"/>
  <c r="BH2167" i="2"/>
  <c r="BF2167" i="2"/>
  <c r="BD2167" i="2"/>
  <c r="AQ2167" i="2"/>
  <c r="AP2167" i="2"/>
  <c r="AR2167" i="2" s="1"/>
  <c r="BU2167" i="2" s="1"/>
  <c r="AA2167" i="2"/>
  <c r="H2167" i="2"/>
  <c r="CX2166" i="2"/>
  <c r="CW2166" i="2"/>
  <c r="CN2166" i="2"/>
  <c r="CK2166" i="2"/>
  <c r="CI2166" i="2"/>
  <c r="CD2166" i="2"/>
  <c r="CE2166" i="2" s="1"/>
  <c r="CC2166" i="2"/>
  <c r="BY2166" i="2"/>
  <c r="CA2166" i="2" s="1"/>
  <c r="BW2166" i="2"/>
  <c r="BV2166" i="2"/>
  <c r="BS2166" i="2"/>
  <c r="BR2166" i="2"/>
  <c r="BP2166" i="2"/>
  <c r="BO2166" i="2"/>
  <c r="BN2166" i="2"/>
  <c r="BM2166" i="2"/>
  <c r="BL2166" i="2"/>
  <c r="BK2166" i="2"/>
  <c r="BJ2166" i="2"/>
  <c r="BI2166" i="2"/>
  <c r="BH2166" i="2"/>
  <c r="BF2166" i="2"/>
  <c r="BD2166" i="2"/>
  <c r="AQ2166" i="2"/>
  <c r="AP2166" i="2"/>
  <c r="AR2166" i="2" s="1"/>
  <c r="BU2166" i="2" s="1"/>
  <c r="AA2166" i="2"/>
  <c r="H2166" i="2"/>
  <c r="DA2165" i="2"/>
  <c r="CZ2165" i="2"/>
  <c r="CX2165" i="2"/>
  <c r="CW2165" i="2"/>
  <c r="CK2165" i="2"/>
  <c r="CI2165" i="2"/>
  <c r="BY2165" i="2"/>
  <c r="CA2165" i="2" s="1"/>
  <c r="BW2165" i="2"/>
  <c r="BV2165" i="2"/>
  <c r="BS2165" i="2"/>
  <c r="BR2165" i="2"/>
  <c r="BP2165" i="2"/>
  <c r="BO2165" i="2"/>
  <c r="BN2165" i="2"/>
  <c r="BM2165" i="2"/>
  <c r="BL2165" i="2"/>
  <c r="BK2165" i="2"/>
  <c r="BI2165" i="2"/>
  <c r="BH2165" i="2"/>
  <c r="BG2165" i="2"/>
  <c r="BE2165" i="2"/>
  <c r="BF2165" i="2" s="1"/>
  <c r="BD2165" i="2"/>
  <c r="BC2165" i="2"/>
  <c r="AZ2165" i="2"/>
  <c r="AY2165" i="2"/>
  <c r="AX2165" i="2"/>
  <c r="AW2165" i="2"/>
  <c r="AV2165" i="2"/>
  <c r="AU2165" i="2"/>
  <c r="AT2165" i="2"/>
  <c r="CD2165" i="2" s="1"/>
  <c r="AS2165" i="2"/>
  <c r="CC2165" i="2" s="1"/>
  <c r="AP2165" i="2"/>
  <c r="AR2165" i="2" s="1"/>
  <c r="BU2165" i="2" s="1"/>
  <c r="AO2165" i="2"/>
  <c r="AN2165" i="2"/>
  <c r="AM2165" i="2"/>
  <c r="AL2165" i="2"/>
  <c r="AK2165" i="2"/>
  <c r="AJ2165" i="2"/>
  <c r="AI2165" i="2"/>
  <c r="AQ2165" i="2" s="1"/>
  <c r="AA2165" i="2"/>
  <c r="Z2165" i="2"/>
  <c r="CN2165" i="2" s="1"/>
  <c r="Y2165" i="2"/>
  <c r="X2165" i="2"/>
  <c r="U2165" i="2"/>
  <c r="T2165" i="2"/>
  <c r="Q2165" i="2"/>
  <c r="P2165" i="2"/>
  <c r="O2165" i="2"/>
  <c r="N2165" i="2"/>
  <c r="M2165" i="2"/>
  <c r="L2165" i="2"/>
  <c r="K2165" i="2"/>
  <c r="BJ2165" i="2" s="1"/>
  <c r="J2165" i="2"/>
  <c r="I2165" i="2"/>
  <c r="G2165" i="2"/>
  <c r="F2165" i="2"/>
  <c r="H2165" i="2" s="1"/>
  <c r="CX2164" i="2"/>
  <c r="CW2164" i="2"/>
  <c r="CN2164" i="2"/>
  <c r="CK2164" i="2"/>
  <c r="CI2164" i="2"/>
  <c r="CD2164" i="2"/>
  <c r="CE2164" i="2" s="1"/>
  <c r="CC2164" i="2"/>
  <c r="BY2164" i="2"/>
  <c r="CA2164" i="2" s="1"/>
  <c r="BW2164" i="2"/>
  <c r="BV2164" i="2"/>
  <c r="BS2164" i="2"/>
  <c r="BR2164" i="2"/>
  <c r="BP2164" i="2"/>
  <c r="BO2164" i="2"/>
  <c r="BN2164" i="2"/>
  <c r="BM2164" i="2"/>
  <c r="BL2164" i="2"/>
  <c r="BK2164" i="2"/>
  <c r="BJ2164" i="2"/>
  <c r="BI2164" i="2"/>
  <c r="BH2164" i="2"/>
  <c r="BF2164" i="2"/>
  <c r="BD2164" i="2"/>
  <c r="AR2164" i="2"/>
  <c r="BU2164" i="2" s="1"/>
  <c r="AQ2164" i="2"/>
  <c r="AP2164" i="2"/>
  <c r="AA2164" i="2"/>
  <c r="H2164" i="2"/>
  <c r="CX2163" i="2"/>
  <c r="CW2163" i="2"/>
  <c r="CN2163" i="2"/>
  <c r="CK2163" i="2"/>
  <c r="CI2163" i="2"/>
  <c r="CD2163" i="2"/>
  <c r="CE2163" i="2" s="1"/>
  <c r="CC2163" i="2"/>
  <c r="CA2163" i="2"/>
  <c r="BY2163" i="2"/>
  <c r="BW2163" i="2"/>
  <c r="BV2163" i="2"/>
  <c r="BS2163" i="2"/>
  <c r="BR2163" i="2"/>
  <c r="BP2163" i="2"/>
  <c r="BO2163" i="2"/>
  <c r="BN2163" i="2"/>
  <c r="BM2163" i="2"/>
  <c r="BL2163" i="2"/>
  <c r="BK2163" i="2"/>
  <c r="BJ2163" i="2"/>
  <c r="BI2163" i="2"/>
  <c r="BH2163" i="2"/>
  <c r="BF2163" i="2"/>
  <c r="BD2163" i="2"/>
  <c r="AQ2163" i="2"/>
  <c r="AP2163" i="2"/>
  <c r="AR2163" i="2" s="1"/>
  <c r="BU2163" i="2" s="1"/>
  <c r="AA2163" i="2"/>
  <c r="H2163" i="2"/>
  <c r="CX2162" i="2"/>
  <c r="CW2162" i="2"/>
  <c r="CN2162" i="2"/>
  <c r="CK2162" i="2"/>
  <c r="CI2162" i="2"/>
  <c r="CD2162" i="2"/>
  <c r="CC2162" i="2"/>
  <c r="CA2162" i="2"/>
  <c r="BY2162" i="2"/>
  <c r="BW2162" i="2"/>
  <c r="BV2162" i="2"/>
  <c r="BS2162" i="2"/>
  <c r="BR2162" i="2"/>
  <c r="BP2162" i="2"/>
  <c r="BO2162" i="2"/>
  <c r="BN2162" i="2"/>
  <c r="BM2162" i="2"/>
  <c r="BL2162" i="2"/>
  <c r="BK2162" i="2"/>
  <c r="BJ2162" i="2"/>
  <c r="BI2162" i="2"/>
  <c r="BH2162" i="2"/>
  <c r="BF2162" i="2"/>
  <c r="BD2162" i="2"/>
  <c r="AQ2162" i="2"/>
  <c r="AP2162" i="2"/>
  <c r="AR2162" i="2" s="1"/>
  <c r="BU2162" i="2" s="1"/>
  <c r="AA2162" i="2"/>
  <c r="H2162" i="2"/>
  <c r="CX2161" i="2"/>
  <c r="CW2161" i="2"/>
  <c r="CN2161" i="2"/>
  <c r="CK2161" i="2"/>
  <c r="CI2161" i="2"/>
  <c r="CD2161" i="2"/>
  <c r="CC2161" i="2"/>
  <c r="BY2161" i="2"/>
  <c r="CA2161" i="2" s="1"/>
  <c r="BW2161" i="2"/>
  <c r="BV2161" i="2"/>
  <c r="BS2161" i="2"/>
  <c r="BR2161" i="2"/>
  <c r="BP2161" i="2"/>
  <c r="BO2161" i="2"/>
  <c r="BN2161" i="2"/>
  <c r="BM2161" i="2"/>
  <c r="BL2161" i="2"/>
  <c r="BK2161" i="2"/>
  <c r="BJ2161" i="2"/>
  <c r="BI2161" i="2"/>
  <c r="BH2161" i="2"/>
  <c r="BF2161" i="2"/>
  <c r="BD2161" i="2"/>
  <c r="AQ2161" i="2"/>
  <c r="AP2161" i="2"/>
  <c r="AR2161" i="2" s="1"/>
  <c r="BU2161" i="2" s="1"/>
  <c r="AA2161" i="2"/>
  <c r="H2161" i="2"/>
  <c r="CX2160" i="2"/>
  <c r="CW2160" i="2"/>
  <c r="CN2160" i="2"/>
  <c r="CK2160" i="2"/>
  <c r="CI2160" i="2"/>
  <c r="CD2160" i="2"/>
  <c r="CE2160" i="2" s="1"/>
  <c r="CC2160" i="2"/>
  <c r="BY2160" i="2"/>
  <c r="CA2160" i="2" s="1"/>
  <c r="BW2160" i="2"/>
  <c r="BV2160" i="2"/>
  <c r="BS2160" i="2"/>
  <c r="BR2160" i="2"/>
  <c r="BP2160" i="2"/>
  <c r="BO2160" i="2"/>
  <c r="BN2160" i="2"/>
  <c r="BM2160" i="2"/>
  <c r="BL2160" i="2"/>
  <c r="BK2160" i="2"/>
  <c r="BJ2160" i="2"/>
  <c r="BI2160" i="2"/>
  <c r="BH2160" i="2"/>
  <c r="BF2160" i="2"/>
  <c r="BD2160" i="2"/>
  <c r="AQ2160" i="2"/>
  <c r="AP2160" i="2"/>
  <c r="AR2160" i="2" s="1"/>
  <c r="BU2160" i="2" s="1"/>
  <c r="AA2160" i="2"/>
  <c r="H2160" i="2"/>
  <c r="CX2159" i="2"/>
  <c r="CW2159" i="2"/>
  <c r="CN2159" i="2"/>
  <c r="CK2159" i="2"/>
  <c r="CI2159" i="2"/>
  <c r="CD2159" i="2"/>
  <c r="CC2159" i="2"/>
  <c r="CA2159" i="2"/>
  <c r="BY2159" i="2"/>
  <c r="BW2159" i="2"/>
  <c r="BV2159" i="2"/>
  <c r="BS2159" i="2"/>
  <c r="BR2159" i="2"/>
  <c r="BP2159" i="2"/>
  <c r="BO2159" i="2"/>
  <c r="BN2159" i="2"/>
  <c r="BM2159" i="2"/>
  <c r="BL2159" i="2"/>
  <c r="BK2159" i="2"/>
  <c r="BJ2159" i="2"/>
  <c r="BI2159" i="2"/>
  <c r="BH2159" i="2"/>
  <c r="BF2159" i="2"/>
  <c r="BD2159" i="2"/>
  <c r="AQ2159" i="2"/>
  <c r="AP2159" i="2"/>
  <c r="AR2159" i="2" s="1"/>
  <c r="BU2159" i="2" s="1"/>
  <c r="AA2159" i="2"/>
  <c r="H2159" i="2"/>
  <c r="CX2158" i="2"/>
  <c r="CW2158" i="2"/>
  <c r="CN2158" i="2"/>
  <c r="CK2158" i="2"/>
  <c r="CI2158" i="2"/>
  <c r="CD2158" i="2"/>
  <c r="CE2158" i="2" s="1"/>
  <c r="CC2158" i="2"/>
  <c r="BY2158" i="2"/>
  <c r="CA2158" i="2" s="1"/>
  <c r="BW2158" i="2"/>
  <c r="BV2158" i="2"/>
  <c r="BS2158" i="2"/>
  <c r="BR2158" i="2"/>
  <c r="BP2158" i="2"/>
  <c r="BO2158" i="2"/>
  <c r="BN2158" i="2"/>
  <c r="BM2158" i="2"/>
  <c r="BL2158" i="2"/>
  <c r="BK2158" i="2"/>
  <c r="BJ2158" i="2"/>
  <c r="BI2158" i="2"/>
  <c r="BH2158" i="2"/>
  <c r="BF2158" i="2"/>
  <c r="BD2158" i="2"/>
  <c r="AQ2158" i="2"/>
  <c r="AP2158" i="2"/>
  <c r="AR2158" i="2" s="1"/>
  <c r="BU2158" i="2" s="1"/>
  <c r="AA2158" i="2"/>
  <c r="H2158" i="2"/>
  <c r="CX2157" i="2"/>
  <c r="CW2157" i="2"/>
  <c r="CN2157" i="2"/>
  <c r="CK2157" i="2"/>
  <c r="CI2157" i="2"/>
  <c r="CD2157" i="2"/>
  <c r="CE2157" i="2" s="1"/>
  <c r="CC2157" i="2"/>
  <c r="BY2157" i="2"/>
  <c r="CA2157" i="2" s="1"/>
  <c r="BW2157" i="2"/>
  <c r="BV2157" i="2"/>
  <c r="BS2157" i="2"/>
  <c r="BR2157" i="2"/>
  <c r="BP2157" i="2"/>
  <c r="BO2157" i="2"/>
  <c r="BN2157" i="2"/>
  <c r="BM2157" i="2"/>
  <c r="BL2157" i="2"/>
  <c r="BK2157" i="2"/>
  <c r="BJ2157" i="2"/>
  <c r="BI2157" i="2"/>
  <c r="BH2157" i="2"/>
  <c r="BF2157" i="2"/>
  <c r="BD2157" i="2"/>
  <c r="AQ2157" i="2"/>
  <c r="AP2157" i="2"/>
  <c r="AR2157" i="2" s="1"/>
  <c r="BU2157" i="2" s="1"/>
  <c r="AA2157" i="2"/>
  <c r="H2157" i="2"/>
  <c r="CX2156" i="2"/>
  <c r="CW2156" i="2"/>
  <c r="CN2156" i="2"/>
  <c r="CK2156" i="2"/>
  <c r="CI2156" i="2"/>
  <c r="CD2156" i="2"/>
  <c r="CE2156" i="2" s="1"/>
  <c r="CC2156" i="2"/>
  <c r="BY2156" i="2"/>
  <c r="CA2156" i="2" s="1"/>
  <c r="BW2156" i="2"/>
  <c r="BV2156" i="2"/>
  <c r="BS2156" i="2"/>
  <c r="BR2156" i="2"/>
  <c r="BP2156" i="2"/>
  <c r="BO2156" i="2"/>
  <c r="BN2156" i="2"/>
  <c r="BM2156" i="2"/>
  <c r="BL2156" i="2"/>
  <c r="BK2156" i="2"/>
  <c r="BJ2156" i="2"/>
  <c r="BI2156" i="2"/>
  <c r="BH2156" i="2"/>
  <c r="BF2156" i="2"/>
  <c r="BD2156" i="2"/>
  <c r="AR2156" i="2"/>
  <c r="BU2156" i="2" s="1"/>
  <c r="AQ2156" i="2"/>
  <c r="AP2156" i="2"/>
  <c r="AA2156" i="2"/>
  <c r="H2156" i="2"/>
  <c r="DA2155" i="2"/>
  <c r="CZ2155" i="2"/>
  <c r="CX2155" i="2"/>
  <c r="CW2155" i="2"/>
  <c r="CN2155" i="2"/>
  <c r="CK2155" i="2"/>
  <c r="CI2155" i="2"/>
  <c r="CD2155" i="2"/>
  <c r="CE2155" i="2" s="1"/>
  <c r="CC2155" i="2"/>
  <c r="BY2155" i="2"/>
  <c r="CA2155" i="2" s="1"/>
  <c r="BW2155" i="2"/>
  <c r="BV2155" i="2"/>
  <c r="BS2155" i="2"/>
  <c r="BR2155" i="2"/>
  <c r="BP2155" i="2"/>
  <c r="BO2155" i="2"/>
  <c r="BN2155" i="2"/>
  <c r="BL2155" i="2"/>
  <c r="BJ2155" i="2"/>
  <c r="BI2155" i="2"/>
  <c r="BG2155" i="2"/>
  <c r="BF2155" i="2"/>
  <c r="BE2155" i="2"/>
  <c r="BD2155" i="2"/>
  <c r="BC2155" i="2"/>
  <c r="AZ2155" i="2"/>
  <c r="AY2155" i="2"/>
  <c r="AX2155" i="2"/>
  <c r="AW2155" i="2"/>
  <c r="AV2155" i="2"/>
  <c r="AU2155" i="2"/>
  <c r="BM2155" i="2" s="1"/>
  <c r="AT2155" i="2"/>
  <c r="AS2155" i="2"/>
  <c r="AR2155" i="2"/>
  <c r="BU2155" i="2" s="1"/>
  <c r="AP2155" i="2"/>
  <c r="AO2155" i="2"/>
  <c r="AN2155" i="2"/>
  <c r="AM2155" i="2"/>
  <c r="AL2155" i="2"/>
  <c r="AK2155" i="2"/>
  <c r="AJ2155" i="2"/>
  <c r="AI2155" i="2"/>
  <c r="AQ2155" i="2" s="1"/>
  <c r="Z2155" i="2"/>
  <c r="AA2155" i="2" s="1"/>
  <c r="Y2155" i="2"/>
  <c r="X2155" i="2"/>
  <c r="U2155" i="2"/>
  <c r="T2155" i="2"/>
  <c r="Q2155" i="2"/>
  <c r="P2155" i="2"/>
  <c r="O2155" i="2"/>
  <c r="N2155" i="2"/>
  <c r="M2155" i="2"/>
  <c r="BH2155" i="2" s="1"/>
  <c r="L2155" i="2"/>
  <c r="BK2155" i="2" s="1"/>
  <c r="K2155" i="2"/>
  <c r="J2155" i="2"/>
  <c r="I2155" i="2"/>
  <c r="G2155" i="2"/>
  <c r="F2155" i="2"/>
  <c r="H2155" i="2" s="1"/>
  <c r="CX2154" i="2"/>
  <c r="CW2154" i="2"/>
  <c r="CN2154" i="2"/>
  <c r="CK2154" i="2"/>
  <c r="CI2154" i="2"/>
  <c r="CD2154" i="2"/>
  <c r="CE2154" i="2" s="1"/>
  <c r="CC2154" i="2"/>
  <c r="BY2154" i="2"/>
  <c r="CA2154" i="2" s="1"/>
  <c r="BW2154" i="2"/>
  <c r="BV2154" i="2"/>
  <c r="BS2154" i="2"/>
  <c r="BR2154" i="2"/>
  <c r="BP2154" i="2"/>
  <c r="BO2154" i="2"/>
  <c r="BN2154" i="2"/>
  <c r="BM2154" i="2"/>
  <c r="BL2154" i="2"/>
  <c r="BK2154" i="2"/>
  <c r="BJ2154" i="2"/>
  <c r="BI2154" i="2"/>
  <c r="BH2154" i="2"/>
  <c r="BF2154" i="2"/>
  <c r="BD2154" i="2"/>
  <c r="AQ2154" i="2"/>
  <c r="AP2154" i="2"/>
  <c r="AR2154" i="2" s="1"/>
  <c r="BU2154" i="2" s="1"/>
  <c r="AA2154" i="2"/>
  <c r="H2154" i="2"/>
  <c r="CX2153" i="2"/>
  <c r="CW2153" i="2"/>
  <c r="CN2153" i="2"/>
  <c r="CK2153" i="2"/>
  <c r="CI2153" i="2"/>
  <c r="CD2153" i="2"/>
  <c r="CE2153" i="2" s="1"/>
  <c r="CC2153" i="2"/>
  <c r="BY2153" i="2"/>
  <c r="CA2153" i="2" s="1"/>
  <c r="BW2153" i="2"/>
  <c r="BV2153" i="2"/>
  <c r="BS2153" i="2"/>
  <c r="BR2153" i="2"/>
  <c r="BP2153" i="2"/>
  <c r="BO2153" i="2"/>
  <c r="BN2153" i="2"/>
  <c r="BM2153" i="2"/>
  <c r="BL2153" i="2"/>
  <c r="BK2153" i="2"/>
  <c r="BJ2153" i="2"/>
  <c r="BI2153" i="2"/>
  <c r="BH2153" i="2"/>
  <c r="BF2153" i="2"/>
  <c r="BD2153" i="2"/>
  <c r="AQ2153" i="2"/>
  <c r="AP2153" i="2"/>
  <c r="AR2153" i="2" s="1"/>
  <c r="BU2153" i="2" s="1"/>
  <c r="AA2153" i="2"/>
  <c r="H2153" i="2"/>
  <c r="CX2152" i="2"/>
  <c r="CW2152" i="2"/>
  <c r="CN2152" i="2"/>
  <c r="CK2152" i="2"/>
  <c r="CI2152" i="2"/>
  <c r="CD2152" i="2"/>
  <c r="CE2152" i="2" s="1"/>
  <c r="CC2152" i="2"/>
  <c r="BY2152" i="2"/>
  <c r="CA2152" i="2" s="1"/>
  <c r="BW2152" i="2"/>
  <c r="BV2152" i="2"/>
  <c r="BS2152" i="2"/>
  <c r="BR2152" i="2"/>
  <c r="BP2152" i="2"/>
  <c r="BO2152" i="2"/>
  <c r="BN2152" i="2"/>
  <c r="BM2152" i="2"/>
  <c r="BL2152" i="2"/>
  <c r="BK2152" i="2"/>
  <c r="BJ2152" i="2"/>
  <c r="BI2152" i="2"/>
  <c r="BH2152" i="2"/>
  <c r="BF2152" i="2"/>
  <c r="BD2152" i="2"/>
  <c r="AQ2152" i="2"/>
  <c r="AP2152" i="2"/>
  <c r="AR2152" i="2" s="1"/>
  <c r="BU2152" i="2" s="1"/>
  <c r="AA2152" i="2"/>
  <c r="H2152" i="2"/>
  <c r="CX2151" i="2"/>
  <c r="CW2151" i="2"/>
  <c r="CN2151" i="2"/>
  <c r="CK2151" i="2"/>
  <c r="CI2151" i="2"/>
  <c r="CD2151" i="2"/>
  <c r="CC2151" i="2"/>
  <c r="BY2151" i="2"/>
  <c r="CA2151" i="2" s="1"/>
  <c r="BW2151" i="2"/>
  <c r="BV2151" i="2"/>
  <c r="BS2151" i="2"/>
  <c r="BR2151" i="2"/>
  <c r="BP2151" i="2"/>
  <c r="BO2151" i="2"/>
  <c r="BN2151" i="2"/>
  <c r="BM2151" i="2"/>
  <c r="BL2151" i="2"/>
  <c r="BK2151" i="2"/>
  <c r="BJ2151" i="2"/>
  <c r="BI2151" i="2"/>
  <c r="BH2151" i="2"/>
  <c r="BF2151" i="2"/>
  <c r="BD2151" i="2"/>
  <c r="AQ2151" i="2"/>
  <c r="AP2151" i="2"/>
  <c r="AR2151" i="2" s="1"/>
  <c r="BU2151" i="2" s="1"/>
  <c r="AA2151" i="2"/>
  <c r="H2151" i="2"/>
  <c r="CX2150" i="2"/>
  <c r="CW2150" i="2"/>
  <c r="CN2150" i="2"/>
  <c r="CK2150" i="2"/>
  <c r="CI2150" i="2"/>
  <c r="CD2150" i="2"/>
  <c r="CE2150" i="2" s="1"/>
  <c r="CC2150" i="2"/>
  <c r="BY2150" i="2"/>
  <c r="CA2150" i="2" s="1"/>
  <c r="BW2150" i="2"/>
  <c r="BV2150" i="2"/>
  <c r="BS2150" i="2"/>
  <c r="BR2150" i="2"/>
  <c r="BP2150" i="2"/>
  <c r="BO2150" i="2"/>
  <c r="BN2150" i="2"/>
  <c r="BM2150" i="2"/>
  <c r="BL2150" i="2"/>
  <c r="BK2150" i="2"/>
  <c r="BJ2150" i="2"/>
  <c r="BI2150" i="2"/>
  <c r="BH2150" i="2"/>
  <c r="BF2150" i="2"/>
  <c r="BD2150" i="2"/>
  <c r="AQ2150" i="2"/>
  <c r="AP2150" i="2"/>
  <c r="AR2150" i="2" s="1"/>
  <c r="BU2150" i="2" s="1"/>
  <c r="AA2150" i="2"/>
  <c r="H2150" i="2"/>
  <c r="CX2149" i="2"/>
  <c r="CW2149" i="2"/>
  <c r="CN2149" i="2"/>
  <c r="CK2149" i="2"/>
  <c r="CI2149" i="2"/>
  <c r="CD2149" i="2"/>
  <c r="CC2149" i="2"/>
  <c r="CA2149" i="2"/>
  <c r="BY2149" i="2"/>
  <c r="BW2149" i="2"/>
  <c r="BV2149" i="2"/>
  <c r="BS2149" i="2"/>
  <c r="BR2149" i="2"/>
  <c r="BP2149" i="2"/>
  <c r="BO2149" i="2"/>
  <c r="BN2149" i="2"/>
  <c r="BM2149" i="2"/>
  <c r="BL2149" i="2"/>
  <c r="BK2149" i="2"/>
  <c r="BJ2149" i="2"/>
  <c r="BI2149" i="2"/>
  <c r="BH2149" i="2"/>
  <c r="BF2149" i="2"/>
  <c r="BD2149" i="2"/>
  <c r="AQ2149" i="2"/>
  <c r="AP2149" i="2"/>
  <c r="AR2149" i="2" s="1"/>
  <c r="BU2149" i="2" s="1"/>
  <c r="AA2149" i="2"/>
  <c r="H2149" i="2"/>
  <c r="CX2148" i="2"/>
  <c r="CW2148" i="2"/>
  <c r="CN2148" i="2"/>
  <c r="CK2148" i="2"/>
  <c r="CI2148" i="2"/>
  <c r="CD2148" i="2"/>
  <c r="CE2148" i="2" s="1"/>
  <c r="CC2148" i="2"/>
  <c r="BY2148" i="2"/>
  <c r="CA2148" i="2" s="1"/>
  <c r="BW2148" i="2"/>
  <c r="BV2148" i="2"/>
  <c r="BS2148" i="2"/>
  <c r="BR2148" i="2"/>
  <c r="BP2148" i="2"/>
  <c r="BO2148" i="2"/>
  <c r="BN2148" i="2"/>
  <c r="BM2148" i="2"/>
  <c r="BL2148" i="2"/>
  <c r="BK2148" i="2"/>
  <c r="BJ2148" i="2"/>
  <c r="BI2148" i="2"/>
  <c r="BH2148" i="2"/>
  <c r="BF2148" i="2"/>
  <c r="BD2148" i="2"/>
  <c r="AQ2148" i="2"/>
  <c r="AP2148" i="2"/>
  <c r="AR2148" i="2" s="1"/>
  <c r="BU2148" i="2" s="1"/>
  <c r="AA2148" i="2"/>
  <c r="H2148" i="2"/>
  <c r="CX2147" i="2"/>
  <c r="CW2147" i="2"/>
  <c r="CN2147" i="2"/>
  <c r="CK2147" i="2"/>
  <c r="CI2147" i="2"/>
  <c r="CD2147" i="2"/>
  <c r="CC2147" i="2"/>
  <c r="BY2147" i="2"/>
  <c r="CA2147" i="2" s="1"/>
  <c r="BW2147" i="2"/>
  <c r="BV2147" i="2"/>
  <c r="BS2147" i="2"/>
  <c r="BR2147" i="2"/>
  <c r="BP2147" i="2"/>
  <c r="BO2147" i="2"/>
  <c r="BN2147" i="2"/>
  <c r="BM2147" i="2"/>
  <c r="BL2147" i="2"/>
  <c r="BK2147" i="2"/>
  <c r="BJ2147" i="2"/>
  <c r="BI2147" i="2"/>
  <c r="BH2147" i="2"/>
  <c r="BF2147" i="2"/>
  <c r="BD2147" i="2"/>
  <c r="AQ2147" i="2"/>
  <c r="AP2147" i="2"/>
  <c r="AR2147" i="2" s="1"/>
  <c r="BU2147" i="2" s="1"/>
  <c r="AA2147" i="2"/>
  <c r="H2147" i="2"/>
  <c r="DA2146" i="2"/>
  <c r="CZ2146" i="2"/>
  <c r="CX2146" i="2"/>
  <c r="CW2146" i="2"/>
  <c r="CN2146" i="2"/>
  <c r="CK2146" i="2"/>
  <c r="CI2146" i="2"/>
  <c r="BY2146" i="2"/>
  <c r="CA2146" i="2" s="1"/>
  <c r="BW2146" i="2"/>
  <c r="BV2146" i="2"/>
  <c r="BS2146" i="2"/>
  <c r="BR2146" i="2"/>
  <c r="BP2146" i="2"/>
  <c r="BN2146" i="2"/>
  <c r="BL2146" i="2"/>
  <c r="BK2146" i="2"/>
  <c r="BG2146" i="2"/>
  <c r="BE2146" i="2"/>
  <c r="BF2146" i="2" s="1"/>
  <c r="BD2146" i="2"/>
  <c r="BC2146" i="2"/>
  <c r="BO2146" i="2" s="1"/>
  <c r="AZ2146" i="2"/>
  <c r="AY2146" i="2"/>
  <c r="AX2146" i="2"/>
  <c r="AW2146" i="2"/>
  <c r="AV2146" i="2"/>
  <c r="AU2146" i="2"/>
  <c r="BM2146" i="2" s="1"/>
  <c r="AT2146" i="2"/>
  <c r="CD2146" i="2" s="1"/>
  <c r="CE2146" i="2" s="1"/>
  <c r="AS2146" i="2"/>
  <c r="CC2146" i="2" s="1"/>
  <c r="AP2146" i="2"/>
  <c r="AR2146" i="2" s="1"/>
  <c r="BU2146" i="2" s="1"/>
  <c r="AO2146" i="2"/>
  <c r="AN2146" i="2"/>
  <c r="AM2146" i="2"/>
  <c r="AL2146" i="2"/>
  <c r="AK2146" i="2"/>
  <c r="AJ2146" i="2"/>
  <c r="AI2146" i="2"/>
  <c r="AQ2146" i="2" s="1"/>
  <c r="Z2146" i="2"/>
  <c r="AA2146" i="2" s="1"/>
  <c r="Y2146" i="2"/>
  <c r="X2146" i="2"/>
  <c r="U2146" i="2"/>
  <c r="T2146" i="2"/>
  <c r="Q2146" i="2"/>
  <c r="P2146" i="2"/>
  <c r="O2146" i="2"/>
  <c r="N2146" i="2"/>
  <c r="M2146" i="2"/>
  <c r="BH2146" i="2" s="1"/>
  <c r="L2146" i="2"/>
  <c r="K2146" i="2"/>
  <c r="BJ2146" i="2" s="1"/>
  <c r="J2146" i="2"/>
  <c r="BI2146" i="2" s="1"/>
  <c r="I2146" i="2"/>
  <c r="H2146" i="2"/>
  <c r="G2146" i="2"/>
  <c r="F2146" i="2"/>
  <c r="DA2145" i="2"/>
  <c r="CZ2145" i="2"/>
  <c r="CX2145" i="2"/>
  <c r="CW2145" i="2"/>
  <c r="CN2145" i="2"/>
  <c r="CK2145" i="2"/>
  <c r="CI2145" i="2"/>
  <c r="BY2145" i="2"/>
  <c r="CA2145" i="2" s="1"/>
  <c r="BW2145" i="2"/>
  <c r="BV2145" i="2"/>
  <c r="BS2145" i="2"/>
  <c r="BR2145" i="2"/>
  <c r="BP2145" i="2"/>
  <c r="BN2145" i="2"/>
  <c r="BL2145" i="2"/>
  <c r="BK2145" i="2"/>
  <c r="BJ2145" i="2"/>
  <c r="BH2145" i="2"/>
  <c r="BG2145" i="2"/>
  <c r="BE2145" i="2"/>
  <c r="BF2145" i="2" s="1"/>
  <c r="BD2145" i="2"/>
  <c r="BC2145" i="2"/>
  <c r="BO2145" i="2" s="1"/>
  <c r="AZ2145" i="2"/>
  <c r="AY2145" i="2"/>
  <c r="AX2145" i="2"/>
  <c r="AW2145" i="2"/>
  <c r="AV2145" i="2"/>
  <c r="AU2145" i="2"/>
  <c r="BM2145" i="2" s="1"/>
  <c r="AT2145" i="2"/>
  <c r="CD2145" i="2" s="1"/>
  <c r="AS2145" i="2"/>
  <c r="CC2145" i="2" s="1"/>
  <c r="AP2145" i="2"/>
  <c r="AR2145" i="2" s="1"/>
  <c r="BU2145" i="2" s="1"/>
  <c r="AO2145" i="2"/>
  <c r="AN2145" i="2"/>
  <c r="AM2145" i="2"/>
  <c r="AL2145" i="2"/>
  <c r="AK2145" i="2"/>
  <c r="AJ2145" i="2"/>
  <c r="AI2145" i="2"/>
  <c r="AQ2145" i="2" s="1"/>
  <c r="AA2145" i="2"/>
  <c r="Z2145" i="2"/>
  <c r="Y2145" i="2"/>
  <c r="X2145" i="2"/>
  <c r="U2145" i="2"/>
  <c r="T2145" i="2"/>
  <c r="Q2145" i="2"/>
  <c r="P2145" i="2"/>
  <c r="O2145" i="2"/>
  <c r="N2145" i="2"/>
  <c r="M2145" i="2"/>
  <c r="L2145" i="2"/>
  <c r="K2145" i="2"/>
  <c r="J2145" i="2"/>
  <c r="BI2145" i="2" s="1"/>
  <c r="I2145" i="2"/>
  <c r="G2145" i="2"/>
  <c r="F2145" i="2"/>
  <c r="CX2144" i="2"/>
  <c r="CW2144" i="2"/>
  <c r="CN2144" i="2"/>
  <c r="CK2144" i="2"/>
  <c r="CI2144" i="2"/>
  <c r="CD2144" i="2"/>
  <c r="CE2144" i="2" s="1"/>
  <c r="CC2144" i="2"/>
  <c r="CA2144" i="2"/>
  <c r="BY2144" i="2"/>
  <c r="BW2144" i="2"/>
  <c r="BV2144" i="2"/>
  <c r="BS2144" i="2"/>
  <c r="BR2144" i="2"/>
  <c r="BP2144" i="2"/>
  <c r="BO2144" i="2"/>
  <c r="BN2144" i="2"/>
  <c r="BM2144" i="2"/>
  <c r="BL2144" i="2"/>
  <c r="BK2144" i="2"/>
  <c r="BJ2144" i="2"/>
  <c r="BI2144" i="2"/>
  <c r="BH2144" i="2"/>
  <c r="BF2144" i="2"/>
  <c r="BD2144" i="2"/>
  <c r="AQ2144" i="2"/>
  <c r="AP2144" i="2"/>
  <c r="AR2144" i="2" s="1"/>
  <c r="BU2144" i="2" s="1"/>
  <c r="AA2144" i="2"/>
  <c r="H2144" i="2"/>
  <c r="CX2143" i="2"/>
  <c r="CW2143" i="2"/>
  <c r="CN2143" i="2"/>
  <c r="CK2143" i="2"/>
  <c r="CI2143" i="2"/>
  <c r="CD2143" i="2"/>
  <c r="CC2143" i="2"/>
  <c r="CA2143" i="2"/>
  <c r="BY2143" i="2"/>
  <c r="BW2143" i="2"/>
  <c r="BV2143" i="2"/>
  <c r="BS2143" i="2"/>
  <c r="BR2143" i="2"/>
  <c r="BP2143" i="2"/>
  <c r="BO2143" i="2"/>
  <c r="BN2143" i="2"/>
  <c r="BM2143" i="2"/>
  <c r="BL2143" i="2"/>
  <c r="BK2143" i="2"/>
  <c r="BJ2143" i="2"/>
  <c r="BI2143" i="2"/>
  <c r="BH2143" i="2"/>
  <c r="BF2143" i="2"/>
  <c r="BD2143" i="2"/>
  <c r="AQ2143" i="2"/>
  <c r="AP2143" i="2"/>
  <c r="AR2143" i="2" s="1"/>
  <c r="BU2143" i="2" s="1"/>
  <c r="AA2143" i="2"/>
  <c r="H2143" i="2"/>
  <c r="CX2142" i="2"/>
  <c r="CW2142" i="2"/>
  <c r="CN2142" i="2"/>
  <c r="CK2142" i="2"/>
  <c r="CI2142" i="2"/>
  <c r="CE2142" i="2"/>
  <c r="CD2142" i="2"/>
  <c r="CC2142" i="2"/>
  <c r="BY2142" i="2"/>
  <c r="CA2142" i="2" s="1"/>
  <c r="BW2142" i="2"/>
  <c r="BV2142" i="2"/>
  <c r="BS2142" i="2"/>
  <c r="BR2142" i="2"/>
  <c r="BP2142" i="2"/>
  <c r="BO2142" i="2"/>
  <c r="BN2142" i="2"/>
  <c r="BM2142" i="2"/>
  <c r="BL2142" i="2"/>
  <c r="BK2142" i="2"/>
  <c r="BJ2142" i="2"/>
  <c r="BI2142" i="2"/>
  <c r="BH2142" i="2"/>
  <c r="BF2142" i="2"/>
  <c r="BD2142" i="2"/>
  <c r="AQ2142" i="2"/>
  <c r="AP2142" i="2"/>
  <c r="AR2142" i="2" s="1"/>
  <c r="BU2142" i="2" s="1"/>
  <c r="AA2142" i="2"/>
  <c r="H2142" i="2"/>
  <c r="CX2141" i="2"/>
  <c r="CW2141" i="2"/>
  <c r="CN2141" i="2"/>
  <c r="CK2141" i="2"/>
  <c r="CI2141" i="2"/>
  <c r="CD2141" i="2"/>
  <c r="CC2141" i="2"/>
  <c r="BY2141" i="2"/>
  <c r="CA2141" i="2" s="1"/>
  <c r="BW2141" i="2"/>
  <c r="BV2141" i="2"/>
  <c r="BS2141" i="2"/>
  <c r="BR2141" i="2"/>
  <c r="BP2141" i="2"/>
  <c r="BO2141" i="2"/>
  <c r="BN2141" i="2"/>
  <c r="BM2141" i="2"/>
  <c r="BL2141" i="2"/>
  <c r="BK2141" i="2"/>
  <c r="BJ2141" i="2"/>
  <c r="BI2141" i="2"/>
  <c r="BH2141" i="2"/>
  <c r="BF2141" i="2"/>
  <c r="BD2141" i="2"/>
  <c r="AQ2141" i="2"/>
  <c r="AP2141" i="2"/>
  <c r="AR2141" i="2" s="1"/>
  <c r="BU2141" i="2" s="1"/>
  <c r="AA2141" i="2"/>
  <c r="H2141" i="2"/>
  <c r="CX2140" i="2"/>
  <c r="CW2140" i="2"/>
  <c r="CN2140" i="2"/>
  <c r="CK2140" i="2"/>
  <c r="CI2140" i="2"/>
  <c r="CD2140" i="2"/>
  <c r="CE2140" i="2" s="1"/>
  <c r="CC2140" i="2"/>
  <c r="BY2140" i="2"/>
  <c r="CA2140" i="2" s="1"/>
  <c r="BW2140" i="2"/>
  <c r="BV2140" i="2"/>
  <c r="BS2140" i="2"/>
  <c r="BR2140" i="2"/>
  <c r="BP2140" i="2"/>
  <c r="BO2140" i="2"/>
  <c r="BN2140" i="2"/>
  <c r="BM2140" i="2"/>
  <c r="BL2140" i="2"/>
  <c r="BK2140" i="2"/>
  <c r="BJ2140" i="2"/>
  <c r="BI2140" i="2"/>
  <c r="BH2140" i="2"/>
  <c r="BF2140" i="2"/>
  <c r="BD2140" i="2"/>
  <c r="AQ2140" i="2"/>
  <c r="AP2140" i="2"/>
  <c r="AR2140" i="2" s="1"/>
  <c r="BU2140" i="2" s="1"/>
  <c r="AA2140" i="2"/>
  <c r="H2140" i="2"/>
  <c r="CX2139" i="2"/>
  <c r="CW2139" i="2"/>
  <c r="CN2139" i="2"/>
  <c r="CK2139" i="2"/>
  <c r="CI2139" i="2"/>
  <c r="CD2139" i="2"/>
  <c r="CC2139" i="2"/>
  <c r="BY2139" i="2"/>
  <c r="CA2139" i="2" s="1"/>
  <c r="BW2139" i="2"/>
  <c r="BV2139" i="2"/>
  <c r="BS2139" i="2"/>
  <c r="BR2139" i="2"/>
  <c r="BP2139" i="2"/>
  <c r="BO2139" i="2"/>
  <c r="BN2139" i="2"/>
  <c r="BM2139" i="2"/>
  <c r="BL2139" i="2"/>
  <c r="BK2139" i="2"/>
  <c r="BJ2139" i="2"/>
  <c r="BI2139" i="2"/>
  <c r="BH2139" i="2"/>
  <c r="BF2139" i="2"/>
  <c r="BD2139" i="2"/>
  <c r="AQ2139" i="2"/>
  <c r="AP2139" i="2"/>
  <c r="AR2139" i="2" s="1"/>
  <c r="BU2139" i="2" s="1"/>
  <c r="AA2139" i="2"/>
  <c r="H2139" i="2"/>
  <c r="CX2138" i="2"/>
  <c r="CW2138" i="2"/>
  <c r="CN2138" i="2"/>
  <c r="CK2138" i="2"/>
  <c r="CI2138" i="2"/>
  <c r="CD2138" i="2"/>
  <c r="CE2138" i="2" s="1"/>
  <c r="CC2138" i="2"/>
  <c r="BY2138" i="2"/>
  <c r="CA2138" i="2" s="1"/>
  <c r="BW2138" i="2"/>
  <c r="BV2138" i="2"/>
  <c r="BS2138" i="2"/>
  <c r="BR2138" i="2"/>
  <c r="BP2138" i="2"/>
  <c r="BO2138" i="2"/>
  <c r="BN2138" i="2"/>
  <c r="BM2138" i="2"/>
  <c r="BL2138" i="2"/>
  <c r="BK2138" i="2"/>
  <c r="BJ2138" i="2"/>
  <c r="BI2138" i="2"/>
  <c r="BH2138" i="2"/>
  <c r="BF2138" i="2"/>
  <c r="BD2138" i="2"/>
  <c r="AQ2138" i="2"/>
  <c r="AP2138" i="2"/>
  <c r="AR2138" i="2" s="1"/>
  <c r="BU2138" i="2" s="1"/>
  <c r="AA2138" i="2"/>
  <c r="H2138" i="2"/>
  <c r="CX2137" i="2"/>
  <c r="CW2137" i="2"/>
  <c r="CN2137" i="2"/>
  <c r="CK2137" i="2"/>
  <c r="CI2137" i="2"/>
  <c r="CD2137" i="2"/>
  <c r="CE2137" i="2" s="1"/>
  <c r="CC2137" i="2"/>
  <c r="BY2137" i="2"/>
  <c r="CA2137" i="2" s="1"/>
  <c r="BW2137" i="2"/>
  <c r="BV2137" i="2"/>
  <c r="BS2137" i="2"/>
  <c r="BR2137" i="2"/>
  <c r="BP2137" i="2"/>
  <c r="BO2137" i="2"/>
  <c r="BN2137" i="2"/>
  <c r="BM2137" i="2"/>
  <c r="BL2137" i="2"/>
  <c r="BK2137" i="2"/>
  <c r="BJ2137" i="2"/>
  <c r="BI2137" i="2"/>
  <c r="BH2137" i="2"/>
  <c r="BF2137" i="2"/>
  <c r="BD2137" i="2"/>
  <c r="AQ2137" i="2"/>
  <c r="AP2137" i="2"/>
  <c r="AR2137" i="2" s="1"/>
  <c r="BU2137" i="2" s="1"/>
  <c r="AA2137" i="2"/>
  <c r="H2137" i="2"/>
  <c r="CX2136" i="2"/>
  <c r="CW2136" i="2"/>
  <c r="CN2136" i="2"/>
  <c r="CK2136" i="2"/>
  <c r="CI2136" i="2"/>
  <c r="CD2136" i="2"/>
  <c r="CE2136" i="2" s="1"/>
  <c r="CC2136" i="2"/>
  <c r="BY2136" i="2"/>
  <c r="CA2136" i="2" s="1"/>
  <c r="BW2136" i="2"/>
  <c r="BV2136" i="2"/>
  <c r="BS2136" i="2"/>
  <c r="BR2136" i="2"/>
  <c r="BP2136" i="2"/>
  <c r="BO2136" i="2"/>
  <c r="BN2136" i="2"/>
  <c r="BM2136" i="2"/>
  <c r="BL2136" i="2"/>
  <c r="BK2136" i="2"/>
  <c r="BJ2136" i="2"/>
  <c r="BI2136" i="2"/>
  <c r="BH2136" i="2"/>
  <c r="BF2136" i="2"/>
  <c r="BD2136" i="2"/>
  <c r="AQ2136" i="2"/>
  <c r="AP2136" i="2"/>
  <c r="AR2136" i="2" s="1"/>
  <c r="BU2136" i="2" s="1"/>
  <c r="AA2136" i="2"/>
  <c r="H2136" i="2"/>
  <c r="CX2135" i="2"/>
  <c r="CW2135" i="2"/>
  <c r="CN2135" i="2"/>
  <c r="CK2135" i="2"/>
  <c r="CI2135" i="2"/>
  <c r="CE2135" i="2"/>
  <c r="CD2135" i="2"/>
  <c r="CC2135" i="2"/>
  <c r="BY2135" i="2"/>
  <c r="CA2135" i="2" s="1"/>
  <c r="BW2135" i="2"/>
  <c r="BV2135" i="2"/>
  <c r="BS2135" i="2"/>
  <c r="BR2135" i="2"/>
  <c r="BP2135" i="2"/>
  <c r="BO2135" i="2"/>
  <c r="BN2135" i="2"/>
  <c r="BM2135" i="2"/>
  <c r="BL2135" i="2"/>
  <c r="BK2135" i="2"/>
  <c r="BJ2135" i="2"/>
  <c r="BI2135" i="2"/>
  <c r="BH2135" i="2"/>
  <c r="BF2135" i="2"/>
  <c r="BD2135" i="2"/>
  <c r="AQ2135" i="2"/>
  <c r="AP2135" i="2"/>
  <c r="AR2135" i="2" s="1"/>
  <c r="BU2135" i="2" s="1"/>
  <c r="AA2135" i="2"/>
  <c r="H2135" i="2"/>
  <c r="CX2134" i="2"/>
  <c r="CW2134" i="2"/>
  <c r="CN2134" i="2"/>
  <c r="CK2134" i="2"/>
  <c r="CI2134" i="2"/>
  <c r="CE2134" i="2"/>
  <c r="CD2134" i="2"/>
  <c r="CC2134" i="2"/>
  <c r="BY2134" i="2"/>
  <c r="CA2134" i="2" s="1"/>
  <c r="BW2134" i="2"/>
  <c r="BV2134" i="2"/>
  <c r="BS2134" i="2"/>
  <c r="BR2134" i="2"/>
  <c r="BP2134" i="2"/>
  <c r="BO2134" i="2"/>
  <c r="BN2134" i="2"/>
  <c r="CV2134" i="2" s="1"/>
  <c r="CY2134" i="2" s="1"/>
  <c r="BM2134" i="2"/>
  <c r="BL2134" i="2"/>
  <c r="BK2134" i="2"/>
  <c r="BJ2134" i="2"/>
  <c r="BI2134" i="2"/>
  <c r="BH2134" i="2"/>
  <c r="BF2134" i="2"/>
  <c r="BD2134" i="2"/>
  <c r="AQ2134" i="2"/>
  <c r="AP2134" i="2"/>
  <c r="AR2134" i="2" s="1"/>
  <c r="BU2134" i="2" s="1"/>
  <c r="AA2134" i="2"/>
  <c r="H2134" i="2"/>
  <c r="CX2133" i="2"/>
  <c r="CW2133" i="2"/>
  <c r="CN2133" i="2"/>
  <c r="CK2133" i="2"/>
  <c r="CI2133" i="2"/>
  <c r="CD2133" i="2"/>
  <c r="CC2133" i="2"/>
  <c r="BY2133" i="2"/>
  <c r="CA2133" i="2" s="1"/>
  <c r="BW2133" i="2"/>
  <c r="BV2133" i="2"/>
  <c r="BS2133" i="2"/>
  <c r="BR2133" i="2"/>
  <c r="BP2133" i="2"/>
  <c r="BO2133" i="2"/>
  <c r="BN2133" i="2"/>
  <c r="BM2133" i="2"/>
  <c r="BL2133" i="2"/>
  <c r="BK2133" i="2"/>
  <c r="BJ2133" i="2"/>
  <c r="BI2133" i="2"/>
  <c r="BH2133" i="2"/>
  <c r="BF2133" i="2"/>
  <c r="BD2133" i="2"/>
  <c r="AQ2133" i="2"/>
  <c r="AP2133" i="2"/>
  <c r="AR2133" i="2" s="1"/>
  <c r="BU2133" i="2" s="1"/>
  <c r="AA2133" i="2"/>
  <c r="H2133" i="2"/>
  <c r="CX2132" i="2"/>
  <c r="CW2132" i="2"/>
  <c r="CN2132" i="2"/>
  <c r="CK2132" i="2"/>
  <c r="CI2132" i="2"/>
  <c r="CD2132" i="2"/>
  <c r="CE2132" i="2" s="1"/>
  <c r="CC2132" i="2"/>
  <c r="BY2132" i="2"/>
  <c r="CA2132" i="2" s="1"/>
  <c r="BW2132" i="2"/>
  <c r="BV2132" i="2"/>
  <c r="BS2132" i="2"/>
  <c r="BR2132" i="2"/>
  <c r="BP2132" i="2"/>
  <c r="BO2132" i="2"/>
  <c r="BN2132" i="2"/>
  <c r="BM2132" i="2"/>
  <c r="BL2132" i="2"/>
  <c r="BK2132" i="2"/>
  <c r="BJ2132" i="2"/>
  <c r="BI2132" i="2"/>
  <c r="BH2132" i="2"/>
  <c r="BF2132" i="2"/>
  <c r="BD2132" i="2"/>
  <c r="AR2132" i="2"/>
  <c r="BU2132" i="2" s="1"/>
  <c r="AQ2132" i="2"/>
  <c r="AP2132" i="2"/>
  <c r="AA2132" i="2"/>
  <c r="H2132" i="2"/>
  <c r="DA2131" i="2"/>
  <c r="CZ2131" i="2"/>
  <c r="CX2131" i="2"/>
  <c r="CW2131" i="2"/>
  <c r="CN2131" i="2"/>
  <c r="CK2131" i="2"/>
  <c r="CI2131" i="2"/>
  <c r="CC2131" i="2"/>
  <c r="BY2131" i="2"/>
  <c r="CA2131" i="2" s="1"/>
  <c r="BW2131" i="2"/>
  <c r="BV2131" i="2"/>
  <c r="BS2131" i="2"/>
  <c r="BR2131" i="2"/>
  <c r="BP2131" i="2"/>
  <c r="BN2131" i="2"/>
  <c r="BL2131" i="2"/>
  <c r="BI2131" i="2"/>
  <c r="BH2131" i="2"/>
  <c r="BG2131" i="2"/>
  <c r="BF2131" i="2"/>
  <c r="BE2131" i="2"/>
  <c r="BD2131" i="2"/>
  <c r="BC2131" i="2"/>
  <c r="BO2131" i="2" s="1"/>
  <c r="AZ2131" i="2"/>
  <c r="AY2131" i="2"/>
  <c r="AX2131" i="2"/>
  <c r="AW2131" i="2"/>
  <c r="AV2131" i="2"/>
  <c r="AU2131" i="2"/>
  <c r="BM2131" i="2" s="1"/>
  <c r="AT2131" i="2"/>
  <c r="CD2131" i="2" s="1"/>
  <c r="AS2131" i="2"/>
  <c r="AP2131" i="2"/>
  <c r="AR2131" i="2" s="1"/>
  <c r="BU2131" i="2" s="1"/>
  <c r="AO2131" i="2"/>
  <c r="AN2131" i="2"/>
  <c r="AM2131" i="2"/>
  <c r="AL2131" i="2"/>
  <c r="AK2131" i="2"/>
  <c r="AJ2131" i="2"/>
  <c r="AI2131" i="2"/>
  <c r="AQ2131" i="2" s="1"/>
  <c r="AA2131" i="2"/>
  <c r="Z2131" i="2"/>
  <c r="Y2131" i="2"/>
  <c r="X2131" i="2"/>
  <c r="U2131" i="2"/>
  <c r="T2131" i="2"/>
  <c r="Q2131" i="2"/>
  <c r="P2131" i="2"/>
  <c r="O2131" i="2"/>
  <c r="N2131" i="2"/>
  <c r="M2131" i="2"/>
  <c r="L2131" i="2"/>
  <c r="BK2131" i="2" s="1"/>
  <c r="K2131" i="2"/>
  <c r="BJ2131" i="2" s="1"/>
  <c r="J2131" i="2"/>
  <c r="I2131" i="2"/>
  <c r="H2131" i="2"/>
  <c r="G2131" i="2"/>
  <c r="F2131" i="2"/>
  <c r="CX2130" i="2"/>
  <c r="CW2130" i="2"/>
  <c r="CN2130" i="2"/>
  <c r="CK2130" i="2"/>
  <c r="CI2130" i="2"/>
  <c r="CE2130" i="2"/>
  <c r="CD2130" i="2"/>
  <c r="CC2130" i="2"/>
  <c r="BY2130" i="2"/>
  <c r="CA2130" i="2" s="1"/>
  <c r="BW2130" i="2"/>
  <c r="BV2130" i="2"/>
  <c r="BS2130" i="2"/>
  <c r="BR2130" i="2"/>
  <c r="BP2130" i="2"/>
  <c r="BO2130" i="2"/>
  <c r="BN2130" i="2"/>
  <c r="BM2130" i="2"/>
  <c r="BL2130" i="2"/>
  <c r="BK2130" i="2"/>
  <c r="BJ2130" i="2"/>
  <c r="BI2130" i="2"/>
  <c r="BH2130" i="2"/>
  <c r="BF2130" i="2"/>
  <c r="BD2130" i="2"/>
  <c r="AQ2130" i="2"/>
  <c r="AP2130" i="2"/>
  <c r="AR2130" i="2" s="1"/>
  <c r="BU2130" i="2" s="1"/>
  <c r="AA2130" i="2"/>
  <c r="H2130" i="2"/>
  <c r="CX2129" i="2"/>
  <c r="CW2129" i="2"/>
  <c r="CN2129" i="2"/>
  <c r="CK2129" i="2"/>
  <c r="CI2129" i="2"/>
  <c r="CD2129" i="2"/>
  <c r="CC2129" i="2"/>
  <c r="BY2129" i="2"/>
  <c r="CA2129" i="2" s="1"/>
  <c r="BW2129" i="2"/>
  <c r="BV2129" i="2"/>
  <c r="BS2129" i="2"/>
  <c r="BR2129" i="2"/>
  <c r="BP2129" i="2"/>
  <c r="BO2129" i="2"/>
  <c r="BN2129" i="2"/>
  <c r="BM2129" i="2"/>
  <c r="BL2129" i="2"/>
  <c r="BK2129" i="2"/>
  <c r="BJ2129" i="2"/>
  <c r="BI2129" i="2"/>
  <c r="BH2129" i="2"/>
  <c r="BF2129" i="2"/>
  <c r="BD2129" i="2"/>
  <c r="AR2129" i="2"/>
  <c r="BU2129" i="2" s="1"/>
  <c r="AQ2129" i="2"/>
  <c r="AP2129" i="2"/>
  <c r="AA2129" i="2"/>
  <c r="H2129" i="2"/>
  <c r="DA2128" i="2"/>
  <c r="CZ2128" i="2"/>
  <c r="CX2128" i="2"/>
  <c r="CW2128" i="2"/>
  <c r="CK2128" i="2"/>
  <c r="CI2128" i="2"/>
  <c r="CD2128" i="2"/>
  <c r="CE2128" i="2" s="1"/>
  <c r="BY2128" i="2"/>
  <c r="CA2128" i="2" s="1"/>
  <c r="BW2128" i="2"/>
  <c r="BV2128" i="2"/>
  <c r="BS2128" i="2"/>
  <c r="BR2128" i="2"/>
  <c r="BP2128" i="2"/>
  <c r="BO2128" i="2"/>
  <c r="BN2128" i="2"/>
  <c r="BK2128" i="2"/>
  <c r="BJ2128" i="2"/>
  <c r="BG2128" i="2"/>
  <c r="BE2128" i="2"/>
  <c r="BF2128" i="2" s="1"/>
  <c r="BC2128" i="2"/>
  <c r="AZ2128" i="2"/>
  <c r="AY2128" i="2"/>
  <c r="AX2128" i="2"/>
  <c r="AW2128" i="2"/>
  <c r="BD2128" i="2" s="1"/>
  <c r="AV2128" i="2"/>
  <c r="AU2128" i="2"/>
  <c r="BM2128" i="2" s="1"/>
  <c r="AT2128" i="2"/>
  <c r="AS2128" i="2"/>
  <c r="CC2128" i="2" s="1"/>
  <c r="AP2128" i="2"/>
  <c r="AR2128" i="2" s="1"/>
  <c r="BU2128" i="2" s="1"/>
  <c r="AO2128" i="2"/>
  <c r="AN2128" i="2"/>
  <c r="AM2128" i="2"/>
  <c r="AL2128" i="2"/>
  <c r="AK2128" i="2"/>
  <c r="AJ2128" i="2"/>
  <c r="AI2128" i="2"/>
  <c r="AQ2128" i="2" s="1"/>
  <c r="Z2128" i="2"/>
  <c r="Y2128" i="2"/>
  <c r="X2128" i="2"/>
  <c r="U2128" i="2"/>
  <c r="T2128" i="2"/>
  <c r="Q2128" i="2"/>
  <c r="P2128" i="2"/>
  <c r="O2128" i="2"/>
  <c r="N2128" i="2"/>
  <c r="M2128" i="2"/>
  <c r="L2128" i="2"/>
  <c r="K2128" i="2"/>
  <c r="J2128" i="2"/>
  <c r="BI2128" i="2" s="1"/>
  <c r="I2128" i="2"/>
  <c r="G2128" i="2"/>
  <c r="F2128" i="2"/>
  <c r="H2128" i="2" s="1"/>
  <c r="CX2127" i="2"/>
  <c r="CW2127" i="2"/>
  <c r="CN2127" i="2"/>
  <c r="CK2127" i="2"/>
  <c r="CI2127" i="2"/>
  <c r="CD2127" i="2"/>
  <c r="CC2127" i="2"/>
  <c r="BY2127" i="2"/>
  <c r="CA2127" i="2" s="1"/>
  <c r="BW2127" i="2"/>
  <c r="BV2127" i="2"/>
  <c r="BS2127" i="2"/>
  <c r="BR2127" i="2"/>
  <c r="BP2127" i="2"/>
  <c r="BO2127" i="2"/>
  <c r="BN2127" i="2"/>
  <c r="BM2127" i="2"/>
  <c r="BL2127" i="2"/>
  <c r="BK2127" i="2"/>
  <c r="BJ2127" i="2"/>
  <c r="BI2127" i="2"/>
  <c r="BH2127" i="2"/>
  <c r="BF2127" i="2"/>
  <c r="BD2127" i="2"/>
  <c r="AQ2127" i="2"/>
  <c r="AP2127" i="2"/>
  <c r="AR2127" i="2" s="1"/>
  <c r="BU2127" i="2" s="1"/>
  <c r="AA2127" i="2"/>
  <c r="H2127" i="2"/>
  <c r="CX2126" i="2"/>
  <c r="CW2126" i="2"/>
  <c r="CN2126" i="2"/>
  <c r="CK2126" i="2"/>
  <c r="CI2126" i="2"/>
  <c r="CE2126" i="2"/>
  <c r="CD2126" i="2"/>
  <c r="CC2126" i="2"/>
  <c r="BY2126" i="2"/>
  <c r="CA2126" i="2" s="1"/>
  <c r="BW2126" i="2"/>
  <c r="BV2126" i="2"/>
  <c r="BS2126" i="2"/>
  <c r="BR2126" i="2"/>
  <c r="BP2126" i="2"/>
  <c r="BO2126" i="2"/>
  <c r="BN2126" i="2"/>
  <c r="BM2126" i="2"/>
  <c r="BL2126" i="2"/>
  <c r="BK2126" i="2"/>
  <c r="BJ2126" i="2"/>
  <c r="BI2126" i="2"/>
  <c r="BH2126" i="2"/>
  <c r="BF2126" i="2"/>
  <c r="BD2126" i="2"/>
  <c r="AQ2126" i="2"/>
  <c r="AP2126" i="2"/>
  <c r="AR2126" i="2" s="1"/>
  <c r="BU2126" i="2" s="1"/>
  <c r="AA2126" i="2"/>
  <c r="H2126" i="2"/>
  <c r="CX2125" i="2"/>
  <c r="CW2125" i="2"/>
  <c r="CN2125" i="2"/>
  <c r="CK2125" i="2"/>
  <c r="CI2125" i="2"/>
  <c r="CD2125" i="2"/>
  <c r="CC2125" i="2"/>
  <c r="BY2125" i="2"/>
  <c r="CA2125" i="2" s="1"/>
  <c r="BW2125" i="2"/>
  <c r="BV2125" i="2"/>
  <c r="BS2125" i="2"/>
  <c r="BR2125" i="2"/>
  <c r="BP2125" i="2"/>
  <c r="BO2125" i="2"/>
  <c r="BN2125" i="2"/>
  <c r="BM2125" i="2"/>
  <c r="BL2125" i="2"/>
  <c r="BK2125" i="2"/>
  <c r="BJ2125" i="2"/>
  <c r="BI2125" i="2"/>
  <c r="BH2125" i="2"/>
  <c r="BF2125" i="2"/>
  <c r="BD2125" i="2"/>
  <c r="AR2125" i="2"/>
  <c r="BU2125" i="2" s="1"/>
  <c r="AQ2125" i="2"/>
  <c r="AP2125" i="2"/>
  <c r="AA2125" i="2"/>
  <c r="H2125" i="2"/>
  <c r="CX2124" i="2"/>
  <c r="CW2124" i="2"/>
  <c r="CN2124" i="2"/>
  <c r="CK2124" i="2"/>
  <c r="CI2124" i="2"/>
  <c r="CD2124" i="2"/>
  <c r="CE2124" i="2" s="1"/>
  <c r="CC2124" i="2"/>
  <c r="BY2124" i="2"/>
  <c r="CA2124" i="2" s="1"/>
  <c r="BW2124" i="2"/>
  <c r="BV2124" i="2"/>
  <c r="BS2124" i="2"/>
  <c r="BR2124" i="2"/>
  <c r="BO2124" i="2"/>
  <c r="BN2124" i="2"/>
  <c r="BM2124" i="2"/>
  <c r="BL2124" i="2"/>
  <c r="BK2124" i="2"/>
  <c r="BJ2124" i="2"/>
  <c r="BI2124" i="2"/>
  <c r="BH2124" i="2"/>
  <c r="BF2124" i="2"/>
  <c r="BD2124" i="2"/>
  <c r="AQ2124" i="2"/>
  <c r="AP2124" i="2"/>
  <c r="AR2124" i="2" s="1"/>
  <c r="BU2124" i="2" s="1"/>
  <c r="AA2124" i="2"/>
  <c r="H2124" i="2"/>
  <c r="CX2123" i="2"/>
  <c r="CW2123" i="2"/>
  <c r="CN2123" i="2"/>
  <c r="CK2123" i="2"/>
  <c r="CI2123" i="2"/>
  <c r="CD2123" i="2"/>
  <c r="CE2123" i="2" s="1"/>
  <c r="CC2123" i="2"/>
  <c r="BY2123" i="2"/>
  <c r="CA2123" i="2" s="1"/>
  <c r="BW2123" i="2"/>
  <c r="BV2123" i="2"/>
  <c r="BS2123" i="2"/>
  <c r="BR2123" i="2"/>
  <c r="BO2123" i="2"/>
  <c r="BN2123" i="2"/>
  <c r="BM2123" i="2"/>
  <c r="BL2123" i="2"/>
  <c r="BK2123" i="2"/>
  <c r="BJ2123" i="2"/>
  <c r="BI2123" i="2"/>
  <c r="BH2123" i="2"/>
  <c r="BF2123" i="2"/>
  <c r="BD2123" i="2"/>
  <c r="AQ2123" i="2"/>
  <c r="AP2123" i="2"/>
  <c r="AR2123" i="2" s="1"/>
  <c r="BU2123" i="2" s="1"/>
  <c r="AA2123" i="2"/>
  <c r="H2123" i="2"/>
  <c r="CX2122" i="2"/>
  <c r="CW2122" i="2"/>
  <c r="CN2122" i="2"/>
  <c r="CK2122" i="2"/>
  <c r="CI2122" i="2"/>
  <c r="CD2122" i="2"/>
  <c r="CE2122" i="2" s="1"/>
  <c r="CC2122" i="2"/>
  <c r="BY2122" i="2"/>
  <c r="CA2122" i="2" s="1"/>
  <c r="BW2122" i="2"/>
  <c r="BV2122" i="2"/>
  <c r="BS2122" i="2"/>
  <c r="BR2122" i="2"/>
  <c r="BP2122" i="2"/>
  <c r="BO2122" i="2"/>
  <c r="BN2122" i="2"/>
  <c r="BM2122" i="2"/>
  <c r="BL2122" i="2"/>
  <c r="BK2122" i="2"/>
  <c r="BJ2122" i="2"/>
  <c r="BI2122" i="2"/>
  <c r="BH2122" i="2"/>
  <c r="BF2122" i="2"/>
  <c r="BD2122" i="2"/>
  <c r="AR2122" i="2"/>
  <c r="BU2122" i="2" s="1"/>
  <c r="AQ2122" i="2"/>
  <c r="AP2122" i="2"/>
  <c r="AA2122" i="2"/>
  <c r="H2122" i="2"/>
  <c r="CX2121" i="2"/>
  <c r="CW2121" i="2"/>
  <c r="CN2121" i="2"/>
  <c r="CK2121" i="2"/>
  <c r="CI2121" i="2"/>
  <c r="CD2121" i="2"/>
  <c r="CE2121" i="2" s="1"/>
  <c r="CC2121" i="2"/>
  <c r="BY2121" i="2"/>
  <c r="CA2121" i="2" s="1"/>
  <c r="BW2121" i="2"/>
  <c r="BV2121" i="2"/>
  <c r="BS2121" i="2"/>
  <c r="BR2121" i="2"/>
  <c r="BP2121" i="2"/>
  <c r="BO2121" i="2"/>
  <c r="BN2121" i="2"/>
  <c r="BM2121" i="2"/>
  <c r="BL2121" i="2"/>
  <c r="BK2121" i="2"/>
  <c r="BJ2121" i="2"/>
  <c r="BI2121" i="2"/>
  <c r="BH2121" i="2"/>
  <c r="BF2121" i="2"/>
  <c r="BD2121" i="2"/>
  <c r="AQ2121" i="2"/>
  <c r="AP2121" i="2"/>
  <c r="AR2121" i="2" s="1"/>
  <c r="BU2121" i="2" s="1"/>
  <c r="AA2121" i="2"/>
  <c r="H2121" i="2"/>
  <c r="CX2120" i="2"/>
  <c r="CW2120" i="2"/>
  <c r="CN2120" i="2"/>
  <c r="CK2120" i="2"/>
  <c r="CI2120" i="2"/>
  <c r="CD2120" i="2"/>
  <c r="CE2120" i="2" s="1"/>
  <c r="CC2120" i="2"/>
  <c r="BY2120" i="2"/>
  <c r="CA2120" i="2" s="1"/>
  <c r="BW2120" i="2"/>
  <c r="BV2120" i="2"/>
  <c r="BS2120" i="2"/>
  <c r="BR2120" i="2"/>
  <c r="BP2120" i="2"/>
  <c r="BO2120" i="2"/>
  <c r="BN2120" i="2"/>
  <c r="BM2120" i="2"/>
  <c r="BL2120" i="2"/>
  <c r="BK2120" i="2"/>
  <c r="BJ2120" i="2"/>
  <c r="BI2120" i="2"/>
  <c r="BH2120" i="2"/>
  <c r="BF2120" i="2"/>
  <c r="BD2120" i="2"/>
  <c r="AQ2120" i="2"/>
  <c r="AP2120" i="2"/>
  <c r="AR2120" i="2" s="1"/>
  <c r="BU2120" i="2" s="1"/>
  <c r="AA2120" i="2"/>
  <c r="H2120" i="2"/>
  <c r="CX2119" i="2"/>
  <c r="CW2119" i="2"/>
  <c r="CN2119" i="2"/>
  <c r="CK2119" i="2"/>
  <c r="CI2119" i="2"/>
  <c r="CD2119" i="2"/>
  <c r="CE2119" i="2" s="1"/>
  <c r="CC2119" i="2"/>
  <c r="BY2119" i="2"/>
  <c r="CA2119" i="2" s="1"/>
  <c r="BW2119" i="2"/>
  <c r="BV2119" i="2"/>
  <c r="BS2119" i="2"/>
  <c r="BR2119" i="2"/>
  <c r="BP2119" i="2"/>
  <c r="BO2119" i="2"/>
  <c r="BN2119" i="2"/>
  <c r="CV2119" i="2" s="1"/>
  <c r="BM2119" i="2"/>
  <c r="BL2119" i="2"/>
  <c r="BK2119" i="2"/>
  <c r="BJ2119" i="2"/>
  <c r="BI2119" i="2"/>
  <c r="BH2119" i="2"/>
  <c r="BF2119" i="2"/>
  <c r="BD2119" i="2"/>
  <c r="AQ2119" i="2"/>
  <c r="AP2119" i="2"/>
  <c r="AR2119" i="2" s="1"/>
  <c r="BU2119" i="2" s="1"/>
  <c r="AA2119" i="2"/>
  <c r="H2119" i="2"/>
  <c r="CX2118" i="2"/>
  <c r="CW2118" i="2"/>
  <c r="CN2118" i="2"/>
  <c r="CK2118" i="2"/>
  <c r="CI2118" i="2"/>
  <c r="CE2118" i="2"/>
  <c r="CD2118" i="2"/>
  <c r="CC2118" i="2"/>
  <c r="BY2118" i="2"/>
  <c r="CA2118" i="2" s="1"/>
  <c r="BW2118" i="2"/>
  <c r="BV2118" i="2"/>
  <c r="BS2118" i="2"/>
  <c r="BR2118" i="2"/>
  <c r="BP2118" i="2"/>
  <c r="BO2118" i="2"/>
  <c r="BN2118" i="2"/>
  <c r="BM2118" i="2"/>
  <c r="BL2118" i="2"/>
  <c r="BK2118" i="2"/>
  <c r="BJ2118" i="2"/>
  <c r="BI2118" i="2"/>
  <c r="BH2118" i="2"/>
  <c r="BF2118" i="2"/>
  <c r="BD2118" i="2"/>
  <c r="AQ2118" i="2"/>
  <c r="AP2118" i="2"/>
  <c r="AR2118" i="2" s="1"/>
  <c r="BU2118" i="2" s="1"/>
  <c r="AA2118" i="2"/>
  <c r="H2118" i="2"/>
  <c r="CX2117" i="2"/>
  <c r="CW2117" i="2"/>
  <c r="CN2117" i="2"/>
  <c r="CK2117" i="2"/>
  <c r="CI2117" i="2"/>
  <c r="CD2117" i="2"/>
  <c r="CE2117" i="2" s="1"/>
  <c r="CC2117" i="2"/>
  <c r="BY2117" i="2"/>
  <c r="CA2117" i="2" s="1"/>
  <c r="BW2117" i="2"/>
  <c r="BV2117" i="2"/>
  <c r="BS2117" i="2"/>
  <c r="BR2117" i="2"/>
  <c r="BP2117" i="2"/>
  <c r="BO2117" i="2"/>
  <c r="BN2117" i="2"/>
  <c r="BM2117" i="2"/>
  <c r="BL2117" i="2"/>
  <c r="BK2117" i="2"/>
  <c r="BJ2117" i="2"/>
  <c r="BI2117" i="2"/>
  <c r="BH2117" i="2"/>
  <c r="BF2117" i="2"/>
  <c r="BD2117" i="2"/>
  <c r="AQ2117" i="2"/>
  <c r="AP2117" i="2"/>
  <c r="AR2117" i="2" s="1"/>
  <c r="BU2117" i="2" s="1"/>
  <c r="AA2117" i="2"/>
  <c r="H2117" i="2"/>
  <c r="CX2116" i="2"/>
  <c r="CW2116" i="2"/>
  <c r="CN2116" i="2"/>
  <c r="CK2116" i="2"/>
  <c r="CI2116" i="2"/>
  <c r="CD2116" i="2"/>
  <c r="CC2116" i="2"/>
  <c r="BY2116" i="2"/>
  <c r="CA2116" i="2" s="1"/>
  <c r="BW2116" i="2"/>
  <c r="BV2116" i="2"/>
  <c r="BS2116" i="2"/>
  <c r="BR2116" i="2"/>
  <c r="BP2116" i="2"/>
  <c r="BO2116" i="2"/>
  <c r="BN2116" i="2"/>
  <c r="BM2116" i="2"/>
  <c r="BL2116" i="2"/>
  <c r="BK2116" i="2"/>
  <c r="BJ2116" i="2"/>
  <c r="BI2116" i="2"/>
  <c r="BH2116" i="2"/>
  <c r="BF2116" i="2"/>
  <c r="BD2116" i="2"/>
  <c r="AQ2116" i="2"/>
  <c r="AP2116" i="2"/>
  <c r="AR2116" i="2" s="1"/>
  <c r="BU2116" i="2" s="1"/>
  <c r="AA2116" i="2"/>
  <c r="H2116" i="2"/>
  <c r="CX2115" i="2"/>
  <c r="CW2115" i="2"/>
  <c r="CN2115" i="2"/>
  <c r="CK2115" i="2"/>
  <c r="CI2115" i="2"/>
  <c r="CD2115" i="2"/>
  <c r="CE2115" i="2" s="1"/>
  <c r="CC2115" i="2"/>
  <c r="BY2115" i="2"/>
  <c r="CA2115" i="2" s="1"/>
  <c r="BW2115" i="2"/>
  <c r="BV2115" i="2"/>
  <c r="BS2115" i="2"/>
  <c r="BR2115" i="2"/>
  <c r="BP2115" i="2"/>
  <c r="BO2115" i="2"/>
  <c r="BN2115" i="2"/>
  <c r="BM2115" i="2"/>
  <c r="BL2115" i="2"/>
  <c r="BK2115" i="2"/>
  <c r="BJ2115" i="2"/>
  <c r="BI2115" i="2"/>
  <c r="BH2115" i="2"/>
  <c r="BF2115" i="2"/>
  <c r="BD2115" i="2"/>
  <c r="AR2115" i="2"/>
  <c r="BU2115" i="2" s="1"/>
  <c r="AQ2115" i="2"/>
  <c r="AP2115" i="2"/>
  <c r="AA2115" i="2"/>
  <c r="H2115" i="2"/>
  <c r="CX2114" i="2"/>
  <c r="CW2114" i="2"/>
  <c r="CN2114" i="2"/>
  <c r="CK2114" i="2"/>
  <c r="CI2114" i="2"/>
  <c r="CD2114" i="2"/>
  <c r="CE2114" i="2" s="1"/>
  <c r="CC2114" i="2"/>
  <c r="BY2114" i="2"/>
  <c r="CA2114" i="2" s="1"/>
  <c r="BW2114" i="2"/>
  <c r="BV2114" i="2"/>
  <c r="BS2114" i="2"/>
  <c r="BR2114" i="2"/>
  <c r="BP2114" i="2"/>
  <c r="BO2114" i="2"/>
  <c r="BN2114" i="2"/>
  <c r="BM2114" i="2"/>
  <c r="BL2114" i="2"/>
  <c r="BK2114" i="2"/>
  <c r="BJ2114" i="2"/>
  <c r="BI2114" i="2"/>
  <c r="BH2114" i="2"/>
  <c r="BF2114" i="2"/>
  <c r="BD2114" i="2"/>
  <c r="AQ2114" i="2"/>
  <c r="AP2114" i="2"/>
  <c r="AR2114" i="2" s="1"/>
  <c r="BU2114" i="2" s="1"/>
  <c r="AA2114" i="2"/>
  <c r="H2114" i="2"/>
  <c r="CX2113" i="2"/>
  <c r="CW2113" i="2"/>
  <c r="CN2113" i="2"/>
  <c r="CK2113" i="2"/>
  <c r="CI2113" i="2"/>
  <c r="CD2113" i="2"/>
  <c r="CE2113" i="2" s="1"/>
  <c r="CC2113" i="2"/>
  <c r="BY2113" i="2"/>
  <c r="CA2113" i="2" s="1"/>
  <c r="BW2113" i="2"/>
  <c r="BV2113" i="2"/>
  <c r="BS2113" i="2"/>
  <c r="BR2113" i="2"/>
  <c r="BP2113" i="2"/>
  <c r="BO2113" i="2"/>
  <c r="BN2113" i="2"/>
  <c r="BM2113" i="2"/>
  <c r="BL2113" i="2"/>
  <c r="BK2113" i="2"/>
  <c r="BJ2113" i="2"/>
  <c r="BI2113" i="2"/>
  <c r="BH2113" i="2"/>
  <c r="BF2113" i="2"/>
  <c r="BD2113" i="2"/>
  <c r="AQ2113" i="2"/>
  <c r="AP2113" i="2"/>
  <c r="AR2113" i="2" s="1"/>
  <c r="BU2113" i="2" s="1"/>
  <c r="AA2113" i="2"/>
  <c r="H2113" i="2"/>
  <c r="CX2112" i="2"/>
  <c r="CW2112" i="2"/>
  <c r="CN2112" i="2"/>
  <c r="CK2112" i="2"/>
  <c r="CI2112" i="2"/>
  <c r="CD2112" i="2"/>
  <c r="CE2112" i="2" s="1"/>
  <c r="CC2112" i="2"/>
  <c r="BY2112" i="2"/>
  <c r="CA2112" i="2" s="1"/>
  <c r="BW2112" i="2"/>
  <c r="BV2112" i="2"/>
  <c r="BS2112" i="2"/>
  <c r="BR2112" i="2"/>
  <c r="BP2112" i="2"/>
  <c r="BO2112" i="2"/>
  <c r="BN2112" i="2"/>
  <c r="BM2112" i="2"/>
  <c r="BL2112" i="2"/>
  <c r="BK2112" i="2"/>
  <c r="BJ2112" i="2"/>
  <c r="BI2112" i="2"/>
  <c r="BH2112" i="2"/>
  <c r="BF2112" i="2"/>
  <c r="BD2112" i="2"/>
  <c r="AQ2112" i="2"/>
  <c r="AP2112" i="2"/>
  <c r="AR2112" i="2" s="1"/>
  <c r="BU2112" i="2" s="1"/>
  <c r="AA2112" i="2"/>
  <c r="H2112" i="2"/>
  <c r="CX2111" i="2"/>
  <c r="CW2111" i="2"/>
  <c r="CN2111" i="2"/>
  <c r="CK2111" i="2"/>
  <c r="CI2111" i="2"/>
  <c r="CD2111" i="2"/>
  <c r="CE2111" i="2" s="1"/>
  <c r="CC2111" i="2"/>
  <c r="BY2111" i="2"/>
  <c r="CA2111" i="2" s="1"/>
  <c r="BW2111" i="2"/>
  <c r="BV2111" i="2"/>
  <c r="BS2111" i="2"/>
  <c r="BR2111" i="2"/>
  <c r="BP2111" i="2"/>
  <c r="BO2111" i="2"/>
  <c r="BN2111" i="2"/>
  <c r="BM2111" i="2"/>
  <c r="BL2111" i="2"/>
  <c r="BK2111" i="2"/>
  <c r="BJ2111" i="2"/>
  <c r="BI2111" i="2"/>
  <c r="BH2111" i="2"/>
  <c r="BF2111" i="2"/>
  <c r="BD2111" i="2"/>
  <c r="AQ2111" i="2"/>
  <c r="AP2111" i="2"/>
  <c r="AR2111" i="2" s="1"/>
  <c r="BU2111" i="2" s="1"/>
  <c r="AA2111" i="2"/>
  <c r="H2111" i="2"/>
  <c r="CX2110" i="2"/>
  <c r="CW2110" i="2"/>
  <c r="CN2110" i="2"/>
  <c r="CK2110" i="2"/>
  <c r="CI2110" i="2"/>
  <c r="CD2110" i="2"/>
  <c r="CE2110" i="2" s="1"/>
  <c r="CC2110" i="2"/>
  <c r="BY2110" i="2"/>
  <c r="CA2110" i="2" s="1"/>
  <c r="BW2110" i="2"/>
  <c r="BV2110" i="2"/>
  <c r="BS2110" i="2"/>
  <c r="BR2110" i="2"/>
  <c r="BP2110" i="2"/>
  <c r="BO2110" i="2"/>
  <c r="BN2110" i="2"/>
  <c r="BM2110" i="2"/>
  <c r="BL2110" i="2"/>
  <c r="BK2110" i="2"/>
  <c r="BJ2110" i="2"/>
  <c r="BI2110" i="2"/>
  <c r="BH2110" i="2"/>
  <c r="BF2110" i="2"/>
  <c r="BD2110" i="2"/>
  <c r="AQ2110" i="2"/>
  <c r="AP2110" i="2"/>
  <c r="AR2110" i="2" s="1"/>
  <c r="BU2110" i="2" s="1"/>
  <c r="AA2110" i="2"/>
  <c r="H2110" i="2"/>
  <c r="CX2109" i="2"/>
  <c r="CW2109" i="2"/>
  <c r="CN2109" i="2"/>
  <c r="CK2109" i="2"/>
  <c r="CI2109" i="2"/>
  <c r="CD2109" i="2"/>
  <c r="CE2109" i="2" s="1"/>
  <c r="CC2109" i="2"/>
  <c r="BY2109" i="2"/>
  <c r="CA2109" i="2" s="1"/>
  <c r="BW2109" i="2"/>
  <c r="BV2109" i="2"/>
  <c r="BS2109" i="2"/>
  <c r="BR2109" i="2"/>
  <c r="BP2109" i="2"/>
  <c r="BO2109" i="2"/>
  <c r="BN2109" i="2"/>
  <c r="BM2109" i="2"/>
  <c r="BL2109" i="2"/>
  <c r="BK2109" i="2"/>
  <c r="BJ2109" i="2"/>
  <c r="BI2109" i="2"/>
  <c r="BH2109" i="2"/>
  <c r="BF2109" i="2"/>
  <c r="BD2109" i="2"/>
  <c r="AQ2109" i="2"/>
  <c r="AP2109" i="2"/>
  <c r="AR2109" i="2" s="1"/>
  <c r="BU2109" i="2" s="1"/>
  <c r="AA2109" i="2"/>
  <c r="H2109" i="2"/>
  <c r="CX2108" i="2"/>
  <c r="CW2108" i="2"/>
  <c r="CN2108" i="2"/>
  <c r="CK2108" i="2"/>
  <c r="CI2108" i="2"/>
  <c r="CD2108" i="2"/>
  <c r="CC2108" i="2"/>
  <c r="BY2108" i="2"/>
  <c r="CA2108" i="2" s="1"/>
  <c r="BW2108" i="2"/>
  <c r="BV2108" i="2"/>
  <c r="BS2108" i="2"/>
  <c r="BR2108" i="2"/>
  <c r="BP2108" i="2"/>
  <c r="BO2108" i="2"/>
  <c r="BN2108" i="2"/>
  <c r="BM2108" i="2"/>
  <c r="BL2108" i="2"/>
  <c r="BK2108" i="2"/>
  <c r="BJ2108" i="2"/>
  <c r="BI2108" i="2"/>
  <c r="BH2108" i="2"/>
  <c r="BF2108" i="2"/>
  <c r="BD2108" i="2"/>
  <c r="AQ2108" i="2"/>
  <c r="AP2108" i="2"/>
  <c r="AR2108" i="2" s="1"/>
  <c r="BU2108" i="2" s="1"/>
  <c r="AA2108" i="2"/>
  <c r="H2108" i="2"/>
  <c r="CX2107" i="2"/>
  <c r="CW2107" i="2"/>
  <c r="CN2107" i="2"/>
  <c r="CK2107" i="2"/>
  <c r="CI2107" i="2"/>
  <c r="CD2107" i="2"/>
  <c r="CE2107" i="2" s="1"/>
  <c r="CC2107" i="2"/>
  <c r="BY2107" i="2"/>
  <c r="CA2107" i="2" s="1"/>
  <c r="BW2107" i="2"/>
  <c r="BV2107" i="2"/>
  <c r="BS2107" i="2"/>
  <c r="BR2107" i="2"/>
  <c r="BP2107" i="2"/>
  <c r="BO2107" i="2"/>
  <c r="BN2107" i="2"/>
  <c r="BM2107" i="2"/>
  <c r="BL2107" i="2"/>
  <c r="BK2107" i="2"/>
  <c r="BJ2107" i="2"/>
  <c r="BI2107" i="2"/>
  <c r="BH2107" i="2"/>
  <c r="BF2107" i="2"/>
  <c r="BD2107" i="2"/>
  <c r="AQ2107" i="2"/>
  <c r="AP2107" i="2"/>
  <c r="AR2107" i="2" s="1"/>
  <c r="BU2107" i="2" s="1"/>
  <c r="AA2107" i="2"/>
  <c r="H2107" i="2"/>
  <c r="CX2106" i="2"/>
  <c r="CW2106" i="2"/>
  <c r="CN2106" i="2"/>
  <c r="CK2106" i="2"/>
  <c r="CI2106" i="2"/>
  <c r="CD2106" i="2"/>
  <c r="CE2106" i="2" s="1"/>
  <c r="CC2106" i="2"/>
  <c r="BY2106" i="2"/>
  <c r="CA2106" i="2" s="1"/>
  <c r="BW2106" i="2"/>
  <c r="BV2106" i="2"/>
  <c r="BS2106" i="2"/>
  <c r="BR2106" i="2"/>
  <c r="BO2106" i="2"/>
  <c r="BN2106" i="2"/>
  <c r="BM2106" i="2"/>
  <c r="BL2106" i="2"/>
  <c r="BK2106" i="2"/>
  <c r="BP2106" i="2" s="1"/>
  <c r="BJ2106" i="2"/>
  <c r="BI2106" i="2"/>
  <c r="BH2106" i="2"/>
  <c r="BF2106" i="2"/>
  <c r="BD2106" i="2"/>
  <c r="AQ2106" i="2"/>
  <c r="AP2106" i="2"/>
  <c r="AR2106" i="2" s="1"/>
  <c r="BU2106" i="2" s="1"/>
  <c r="AA2106" i="2"/>
  <c r="H2106" i="2"/>
  <c r="CX2105" i="2"/>
  <c r="CW2105" i="2"/>
  <c r="CN2105" i="2"/>
  <c r="CK2105" i="2"/>
  <c r="CI2105" i="2"/>
  <c r="CD2105" i="2"/>
  <c r="CE2105" i="2" s="1"/>
  <c r="CC2105" i="2"/>
  <c r="BY2105" i="2"/>
  <c r="CA2105" i="2" s="1"/>
  <c r="BW2105" i="2"/>
  <c r="BV2105" i="2"/>
  <c r="BS2105" i="2"/>
  <c r="BR2105" i="2"/>
  <c r="BP2105" i="2"/>
  <c r="BO2105" i="2"/>
  <c r="BN2105" i="2"/>
  <c r="BM2105" i="2"/>
  <c r="BL2105" i="2"/>
  <c r="BK2105" i="2"/>
  <c r="BJ2105" i="2"/>
  <c r="BI2105" i="2"/>
  <c r="BH2105" i="2"/>
  <c r="BF2105" i="2"/>
  <c r="BD2105" i="2"/>
  <c r="AQ2105" i="2"/>
  <c r="AP2105" i="2"/>
  <c r="AR2105" i="2" s="1"/>
  <c r="BU2105" i="2" s="1"/>
  <c r="AA2105" i="2"/>
  <c r="H2105" i="2"/>
  <c r="CX2104" i="2"/>
  <c r="CW2104" i="2"/>
  <c r="CN2104" i="2"/>
  <c r="CK2104" i="2"/>
  <c r="CI2104" i="2"/>
  <c r="CD2104" i="2"/>
  <c r="CE2104" i="2" s="1"/>
  <c r="CC2104" i="2"/>
  <c r="BY2104" i="2"/>
  <c r="CA2104" i="2" s="1"/>
  <c r="BW2104" i="2"/>
  <c r="BV2104" i="2"/>
  <c r="BS2104" i="2"/>
  <c r="BR2104" i="2"/>
  <c r="BP2104" i="2"/>
  <c r="BO2104" i="2"/>
  <c r="BN2104" i="2"/>
  <c r="BM2104" i="2"/>
  <c r="BL2104" i="2"/>
  <c r="BK2104" i="2"/>
  <c r="BJ2104" i="2"/>
  <c r="BI2104" i="2"/>
  <c r="BH2104" i="2"/>
  <c r="BF2104" i="2"/>
  <c r="BD2104" i="2"/>
  <c r="AQ2104" i="2"/>
  <c r="AP2104" i="2"/>
  <c r="AR2104" i="2" s="1"/>
  <c r="BU2104" i="2" s="1"/>
  <c r="AA2104" i="2"/>
  <c r="H2104" i="2"/>
  <c r="CX2103" i="2"/>
  <c r="CW2103" i="2"/>
  <c r="CN2103" i="2"/>
  <c r="CK2103" i="2"/>
  <c r="CI2103" i="2"/>
  <c r="CD2103" i="2"/>
  <c r="CE2103" i="2" s="1"/>
  <c r="CC2103" i="2"/>
  <c r="CA2103" i="2"/>
  <c r="BY2103" i="2"/>
  <c r="BW2103" i="2"/>
  <c r="BV2103" i="2"/>
  <c r="BS2103" i="2"/>
  <c r="BR2103" i="2"/>
  <c r="BP2103" i="2"/>
  <c r="BO2103" i="2"/>
  <c r="BN2103" i="2"/>
  <c r="BM2103" i="2"/>
  <c r="BL2103" i="2"/>
  <c r="BK2103" i="2"/>
  <c r="BJ2103" i="2"/>
  <c r="BI2103" i="2"/>
  <c r="BH2103" i="2"/>
  <c r="BF2103" i="2"/>
  <c r="BD2103" i="2"/>
  <c r="AQ2103" i="2"/>
  <c r="AP2103" i="2"/>
  <c r="AR2103" i="2" s="1"/>
  <c r="BU2103" i="2" s="1"/>
  <c r="AA2103" i="2"/>
  <c r="H2103" i="2"/>
  <c r="DA2102" i="2"/>
  <c r="CZ2102" i="2"/>
  <c r="CX2102" i="2"/>
  <c r="CW2102" i="2"/>
  <c r="CN2102" i="2"/>
  <c r="CK2102" i="2"/>
  <c r="CI2102" i="2"/>
  <c r="CC2102" i="2"/>
  <c r="BY2102" i="2"/>
  <c r="CA2102" i="2" s="1"/>
  <c r="BW2102" i="2"/>
  <c r="BV2102" i="2"/>
  <c r="BS2102" i="2"/>
  <c r="BR2102" i="2"/>
  <c r="BP2102" i="2"/>
  <c r="BN2102" i="2"/>
  <c r="CV2102" i="2" s="1"/>
  <c r="BK2102" i="2"/>
  <c r="BI2102" i="2"/>
  <c r="BG2102" i="2"/>
  <c r="BF2102" i="2"/>
  <c r="BE2102" i="2"/>
  <c r="BD2102" i="2"/>
  <c r="BC2102" i="2"/>
  <c r="BO2102" i="2" s="1"/>
  <c r="AZ2102" i="2"/>
  <c r="AY2102" i="2"/>
  <c r="AX2102" i="2"/>
  <c r="AW2102" i="2"/>
  <c r="AV2102" i="2"/>
  <c r="AU2102" i="2"/>
  <c r="BM2102" i="2" s="1"/>
  <c r="AT2102" i="2"/>
  <c r="CD2102" i="2" s="1"/>
  <c r="AS2102" i="2"/>
  <c r="AP2102" i="2"/>
  <c r="AR2102" i="2" s="1"/>
  <c r="BU2102" i="2" s="1"/>
  <c r="AO2102" i="2"/>
  <c r="AN2102" i="2"/>
  <c r="AM2102" i="2"/>
  <c r="AL2102" i="2"/>
  <c r="AK2102" i="2"/>
  <c r="AJ2102" i="2"/>
  <c r="AI2102" i="2"/>
  <c r="AQ2102" i="2" s="1"/>
  <c r="Z2102" i="2"/>
  <c r="AA2102" i="2" s="1"/>
  <c r="Y2102" i="2"/>
  <c r="X2102" i="2"/>
  <c r="U2102" i="2"/>
  <c r="T2102" i="2"/>
  <c r="Q2102" i="2"/>
  <c r="P2102" i="2"/>
  <c r="O2102" i="2"/>
  <c r="N2102" i="2"/>
  <c r="M2102" i="2"/>
  <c r="BH2102" i="2" s="1"/>
  <c r="L2102" i="2"/>
  <c r="K2102" i="2"/>
  <c r="BJ2102" i="2" s="1"/>
  <c r="J2102" i="2"/>
  <c r="I2102" i="2"/>
  <c r="H2102" i="2"/>
  <c r="G2102" i="2"/>
  <c r="F2102" i="2"/>
  <c r="CX2101" i="2"/>
  <c r="CW2101" i="2"/>
  <c r="CN2101" i="2"/>
  <c r="CK2101" i="2"/>
  <c r="CI2101" i="2"/>
  <c r="CD2101" i="2"/>
  <c r="CE2101" i="2" s="1"/>
  <c r="CC2101" i="2"/>
  <c r="BY2101" i="2"/>
  <c r="CA2101" i="2" s="1"/>
  <c r="BW2101" i="2"/>
  <c r="BV2101" i="2"/>
  <c r="BS2101" i="2"/>
  <c r="BR2101" i="2"/>
  <c r="BP2101" i="2"/>
  <c r="BO2101" i="2"/>
  <c r="BN2101" i="2"/>
  <c r="BM2101" i="2"/>
  <c r="BL2101" i="2"/>
  <c r="BK2101" i="2"/>
  <c r="BJ2101" i="2"/>
  <c r="BI2101" i="2"/>
  <c r="BH2101" i="2"/>
  <c r="BF2101" i="2"/>
  <c r="BD2101" i="2"/>
  <c r="AQ2101" i="2"/>
  <c r="AP2101" i="2"/>
  <c r="AR2101" i="2" s="1"/>
  <c r="BU2101" i="2" s="1"/>
  <c r="AA2101" i="2"/>
  <c r="H2101" i="2"/>
  <c r="CX2100" i="2"/>
  <c r="CW2100" i="2"/>
  <c r="CN2100" i="2"/>
  <c r="CK2100" i="2"/>
  <c r="CI2100" i="2"/>
  <c r="CE2100" i="2"/>
  <c r="CD2100" i="2"/>
  <c r="CC2100" i="2"/>
  <c r="BY2100" i="2"/>
  <c r="CA2100" i="2" s="1"/>
  <c r="BW2100" i="2"/>
  <c r="BV2100" i="2"/>
  <c r="BS2100" i="2"/>
  <c r="BR2100" i="2"/>
  <c r="BP2100" i="2"/>
  <c r="BO2100" i="2"/>
  <c r="BN2100" i="2"/>
  <c r="BM2100" i="2"/>
  <c r="BL2100" i="2"/>
  <c r="BK2100" i="2"/>
  <c r="BJ2100" i="2"/>
  <c r="BI2100" i="2"/>
  <c r="BH2100" i="2"/>
  <c r="BF2100" i="2"/>
  <c r="BD2100" i="2"/>
  <c r="AQ2100" i="2"/>
  <c r="AP2100" i="2"/>
  <c r="AR2100" i="2" s="1"/>
  <c r="BU2100" i="2" s="1"/>
  <c r="AA2100" i="2"/>
  <c r="H2100" i="2"/>
  <c r="CX2099" i="2"/>
  <c r="CW2099" i="2"/>
  <c r="CN2099" i="2"/>
  <c r="CK2099" i="2"/>
  <c r="CI2099" i="2"/>
  <c r="CD2099" i="2"/>
  <c r="CC2099" i="2"/>
  <c r="BY2099" i="2"/>
  <c r="CA2099" i="2" s="1"/>
  <c r="BW2099" i="2"/>
  <c r="BV2099" i="2"/>
  <c r="BS2099" i="2"/>
  <c r="BR2099" i="2"/>
  <c r="BP2099" i="2"/>
  <c r="BO2099" i="2"/>
  <c r="BN2099" i="2"/>
  <c r="BM2099" i="2"/>
  <c r="BL2099" i="2"/>
  <c r="BK2099" i="2"/>
  <c r="BJ2099" i="2"/>
  <c r="BI2099" i="2"/>
  <c r="BH2099" i="2"/>
  <c r="BF2099" i="2"/>
  <c r="BD2099" i="2"/>
  <c r="AQ2099" i="2"/>
  <c r="AP2099" i="2"/>
  <c r="AR2099" i="2" s="1"/>
  <c r="BU2099" i="2" s="1"/>
  <c r="AA2099" i="2"/>
  <c r="H2099" i="2"/>
  <c r="CX2098" i="2"/>
  <c r="CW2098" i="2"/>
  <c r="CN2098" i="2"/>
  <c r="CK2098" i="2"/>
  <c r="CI2098" i="2"/>
  <c r="CD2098" i="2"/>
  <c r="CC2098" i="2"/>
  <c r="BY2098" i="2"/>
  <c r="CA2098" i="2" s="1"/>
  <c r="BW2098" i="2"/>
  <c r="BV2098" i="2"/>
  <c r="BS2098" i="2"/>
  <c r="BR2098" i="2"/>
  <c r="BP2098" i="2"/>
  <c r="BO2098" i="2"/>
  <c r="BN2098" i="2"/>
  <c r="BM2098" i="2"/>
  <c r="BL2098" i="2"/>
  <c r="BK2098" i="2"/>
  <c r="BJ2098" i="2"/>
  <c r="BI2098" i="2"/>
  <c r="BH2098" i="2"/>
  <c r="BF2098" i="2"/>
  <c r="BD2098" i="2"/>
  <c r="AR2098" i="2"/>
  <c r="BU2098" i="2" s="1"/>
  <c r="AQ2098" i="2"/>
  <c r="AP2098" i="2"/>
  <c r="AA2098" i="2"/>
  <c r="H2098" i="2"/>
  <c r="CX2097" i="2"/>
  <c r="CW2097" i="2"/>
  <c r="CN2097" i="2"/>
  <c r="CK2097" i="2"/>
  <c r="CI2097" i="2"/>
  <c r="CD2097" i="2"/>
  <c r="CE2097" i="2" s="1"/>
  <c r="CC2097" i="2"/>
  <c r="BY2097" i="2"/>
  <c r="CA2097" i="2" s="1"/>
  <c r="BW2097" i="2"/>
  <c r="BV2097" i="2"/>
  <c r="BS2097" i="2"/>
  <c r="BR2097" i="2"/>
  <c r="BP2097" i="2"/>
  <c r="BO2097" i="2"/>
  <c r="BN2097" i="2"/>
  <c r="BM2097" i="2"/>
  <c r="BL2097" i="2"/>
  <c r="BK2097" i="2"/>
  <c r="BJ2097" i="2"/>
  <c r="BI2097" i="2"/>
  <c r="BH2097" i="2"/>
  <c r="BF2097" i="2"/>
  <c r="BD2097" i="2"/>
  <c r="AQ2097" i="2"/>
  <c r="AP2097" i="2"/>
  <c r="AR2097" i="2" s="1"/>
  <c r="BU2097" i="2" s="1"/>
  <c r="AA2097" i="2"/>
  <c r="H2097" i="2"/>
  <c r="CX2096" i="2"/>
  <c r="CW2096" i="2"/>
  <c r="CN2096" i="2"/>
  <c r="CK2096" i="2"/>
  <c r="CI2096" i="2"/>
  <c r="CD2096" i="2"/>
  <c r="CC2096" i="2"/>
  <c r="BY2096" i="2"/>
  <c r="CA2096" i="2" s="1"/>
  <c r="BW2096" i="2"/>
  <c r="BV2096" i="2"/>
  <c r="BS2096" i="2"/>
  <c r="BR2096" i="2"/>
  <c r="BP2096" i="2"/>
  <c r="BO2096" i="2"/>
  <c r="BN2096" i="2"/>
  <c r="BM2096" i="2"/>
  <c r="BL2096" i="2"/>
  <c r="BK2096" i="2"/>
  <c r="BJ2096" i="2"/>
  <c r="BI2096" i="2"/>
  <c r="BH2096" i="2"/>
  <c r="BF2096" i="2"/>
  <c r="BD2096" i="2"/>
  <c r="AQ2096" i="2"/>
  <c r="AP2096" i="2"/>
  <c r="AR2096" i="2" s="1"/>
  <c r="BU2096" i="2" s="1"/>
  <c r="AA2096" i="2"/>
  <c r="H2096" i="2"/>
  <c r="DA2095" i="2"/>
  <c r="CZ2095" i="2"/>
  <c r="CX2095" i="2"/>
  <c r="CW2095" i="2"/>
  <c r="CK2095" i="2"/>
  <c r="CI2095" i="2"/>
  <c r="CD2095" i="2"/>
  <c r="CE2095" i="2" s="1"/>
  <c r="BY2095" i="2"/>
  <c r="CA2095" i="2" s="1"/>
  <c r="BW2095" i="2"/>
  <c r="BV2095" i="2"/>
  <c r="BS2095" i="2"/>
  <c r="BR2095" i="2"/>
  <c r="BP2095" i="2"/>
  <c r="BO2095" i="2"/>
  <c r="BN2095" i="2"/>
  <c r="BJ2095" i="2"/>
  <c r="BH2095" i="2"/>
  <c r="BG2095" i="2"/>
  <c r="BE2095" i="2"/>
  <c r="BF2095" i="2" s="1"/>
  <c r="BC2095" i="2"/>
  <c r="AZ2095" i="2"/>
  <c r="AY2095" i="2"/>
  <c r="AX2095" i="2"/>
  <c r="AW2095" i="2"/>
  <c r="BD2095" i="2" s="1"/>
  <c r="AV2095" i="2"/>
  <c r="AU2095" i="2"/>
  <c r="BM2095" i="2" s="1"/>
  <c r="AT2095" i="2"/>
  <c r="AS2095" i="2"/>
  <c r="CC2095" i="2" s="1"/>
  <c r="AP2095" i="2"/>
  <c r="AR2095" i="2" s="1"/>
  <c r="BU2095" i="2" s="1"/>
  <c r="AO2095" i="2"/>
  <c r="AN2095" i="2"/>
  <c r="AM2095" i="2"/>
  <c r="AL2095" i="2"/>
  <c r="AK2095" i="2"/>
  <c r="AJ2095" i="2"/>
  <c r="AI2095" i="2"/>
  <c r="AQ2095" i="2" s="1"/>
  <c r="Z2095" i="2"/>
  <c r="AA2095" i="2" s="1"/>
  <c r="Y2095" i="2"/>
  <c r="X2095" i="2"/>
  <c r="U2095" i="2"/>
  <c r="T2095" i="2"/>
  <c r="Q2095" i="2"/>
  <c r="P2095" i="2"/>
  <c r="O2095" i="2"/>
  <c r="N2095" i="2"/>
  <c r="BL2095" i="2" s="1"/>
  <c r="M2095" i="2"/>
  <c r="L2095" i="2"/>
  <c r="BK2095" i="2" s="1"/>
  <c r="K2095" i="2"/>
  <c r="J2095" i="2"/>
  <c r="BI2095" i="2" s="1"/>
  <c r="I2095" i="2"/>
  <c r="G2095" i="2"/>
  <c r="F2095" i="2"/>
  <c r="H2095" i="2" s="1"/>
  <c r="CX2094" i="2"/>
  <c r="CW2094" i="2"/>
  <c r="CN2094" i="2"/>
  <c r="CK2094" i="2"/>
  <c r="CI2094" i="2"/>
  <c r="CD2094" i="2"/>
  <c r="CC2094" i="2"/>
  <c r="BY2094" i="2"/>
  <c r="CA2094" i="2" s="1"/>
  <c r="BW2094" i="2"/>
  <c r="BV2094" i="2"/>
  <c r="BS2094" i="2"/>
  <c r="BR2094" i="2"/>
  <c r="BP2094" i="2"/>
  <c r="BO2094" i="2"/>
  <c r="BN2094" i="2"/>
  <c r="BM2094" i="2"/>
  <c r="BL2094" i="2"/>
  <c r="BK2094" i="2"/>
  <c r="BJ2094" i="2"/>
  <c r="BI2094" i="2"/>
  <c r="BH2094" i="2"/>
  <c r="BF2094" i="2"/>
  <c r="BD2094" i="2"/>
  <c r="AQ2094" i="2"/>
  <c r="AP2094" i="2"/>
  <c r="AR2094" i="2" s="1"/>
  <c r="BU2094" i="2" s="1"/>
  <c r="AA2094" i="2"/>
  <c r="H2094" i="2"/>
  <c r="DA2093" i="2"/>
  <c r="CZ2093" i="2"/>
  <c r="CX2093" i="2"/>
  <c r="CW2093" i="2"/>
  <c r="CN2093" i="2"/>
  <c r="CK2093" i="2"/>
  <c r="CI2093" i="2"/>
  <c r="CC2093" i="2"/>
  <c r="BY2093" i="2"/>
  <c r="CA2093" i="2" s="1"/>
  <c r="BW2093" i="2"/>
  <c r="BV2093" i="2"/>
  <c r="BS2093" i="2"/>
  <c r="BR2093" i="2"/>
  <c r="BP2093" i="2"/>
  <c r="BO2093" i="2"/>
  <c r="BN2093" i="2"/>
  <c r="BL2093" i="2"/>
  <c r="BI2093" i="2"/>
  <c r="BG2093" i="2"/>
  <c r="BF2093" i="2"/>
  <c r="BE2093" i="2"/>
  <c r="BD2093" i="2"/>
  <c r="BC2093" i="2"/>
  <c r="AZ2093" i="2"/>
  <c r="AY2093" i="2"/>
  <c r="AX2093" i="2"/>
  <c r="AW2093" i="2"/>
  <c r="AV2093" i="2"/>
  <c r="AU2093" i="2"/>
  <c r="BM2093" i="2" s="1"/>
  <c r="AT2093" i="2"/>
  <c r="CD2093" i="2" s="1"/>
  <c r="AS2093" i="2"/>
  <c r="AR2093" i="2"/>
  <c r="BU2093" i="2" s="1"/>
  <c r="AP2093" i="2"/>
  <c r="AO2093" i="2"/>
  <c r="AN2093" i="2"/>
  <c r="AM2093" i="2"/>
  <c r="AL2093" i="2"/>
  <c r="AK2093" i="2"/>
  <c r="AJ2093" i="2"/>
  <c r="AI2093" i="2"/>
  <c r="AQ2093" i="2" s="1"/>
  <c r="Z2093" i="2"/>
  <c r="AA2093" i="2" s="1"/>
  <c r="Y2093" i="2"/>
  <c r="X2093" i="2"/>
  <c r="U2093" i="2"/>
  <c r="T2093" i="2"/>
  <c r="Q2093" i="2"/>
  <c r="P2093" i="2"/>
  <c r="O2093" i="2"/>
  <c r="N2093" i="2"/>
  <c r="M2093" i="2"/>
  <c r="BH2093" i="2" s="1"/>
  <c r="L2093" i="2"/>
  <c r="BK2093" i="2" s="1"/>
  <c r="K2093" i="2"/>
  <c r="BJ2093" i="2" s="1"/>
  <c r="J2093" i="2"/>
  <c r="I2093" i="2"/>
  <c r="H2093" i="2"/>
  <c r="G2093" i="2"/>
  <c r="F2093" i="2"/>
  <c r="DA2092" i="2"/>
  <c r="CZ2092" i="2"/>
  <c r="CX2092" i="2"/>
  <c r="CW2092" i="2"/>
  <c r="CK2092" i="2"/>
  <c r="CI2092" i="2"/>
  <c r="CA2092" i="2"/>
  <c r="BY2092" i="2"/>
  <c r="BW2092" i="2"/>
  <c r="BV2092" i="2"/>
  <c r="BS2092" i="2"/>
  <c r="BR2092" i="2"/>
  <c r="BP2092" i="2"/>
  <c r="BN2092" i="2"/>
  <c r="BK2092" i="2"/>
  <c r="BH2092" i="2"/>
  <c r="BG2092" i="2"/>
  <c r="BE2092" i="2"/>
  <c r="BF2092" i="2" s="1"/>
  <c r="BD2092" i="2"/>
  <c r="BC2092" i="2"/>
  <c r="BO2092" i="2" s="1"/>
  <c r="AZ2092" i="2"/>
  <c r="AY2092" i="2"/>
  <c r="AX2092" i="2"/>
  <c r="AW2092" i="2"/>
  <c r="AV2092" i="2"/>
  <c r="AU2092" i="2"/>
  <c r="BM2092" i="2" s="1"/>
  <c r="AT2092" i="2"/>
  <c r="CD2092" i="2" s="1"/>
  <c r="AS2092" i="2"/>
  <c r="CC2092" i="2" s="1"/>
  <c r="AP2092" i="2"/>
  <c r="AR2092" i="2" s="1"/>
  <c r="BU2092" i="2" s="1"/>
  <c r="AO2092" i="2"/>
  <c r="AN2092" i="2"/>
  <c r="AM2092" i="2"/>
  <c r="AL2092" i="2"/>
  <c r="AK2092" i="2"/>
  <c r="AJ2092" i="2"/>
  <c r="AI2092" i="2"/>
  <c r="AQ2092" i="2" s="1"/>
  <c r="AA2092" i="2"/>
  <c r="Z2092" i="2"/>
  <c r="CN2092" i="2" s="1"/>
  <c r="Y2092" i="2"/>
  <c r="X2092" i="2"/>
  <c r="U2092" i="2"/>
  <c r="T2092" i="2"/>
  <c r="Q2092" i="2"/>
  <c r="P2092" i="2"/>
  <c r="O2092" i="2"/>
  <c r="N2092" i="2"/>
  <c r="M2092" i="2"/>
  <c r="BL2092" i="2" s="1"/>
  <c r="L2092" i="2"/>
  <c r="K2092" i="2"/>
  <c r="BJ2092" i="2" s="1"/>
  <c r="J2092" i="2"/>
  <c r="BI2092" i="2" s="1"/>
  <c r="I2092" i="2"/>
  <c r="G2092" i="2"/>
  <c r="H2092" i="2" s="1"/>
  <c r="F2092" i="2"/>
  <c r="CX2091" i="2"/>
  <c r="CW2091" i="2"/>
  <c r="CN2091" i="2"/>
  <c r="CK2091" i="2"/>
  <c r="CI2091" i="2"/>
  <c r="CD2091" i="2"/>
  <c r="CE2091" i="2" s="1"/>
  <c r="CC2091" i="2"/>
  <c r="BY2091" i="2"/>
  <c r="CA2091" i="2" s="1"/>
  <c r="BW2091" i="2"/>
  <c r="BV2091" i="2"/>
  <c r="BS2091" i="2"/>
  <c r="BR2091" i="2"/>
  <c r="BP2091" i="2"/>
  <c r="BO2091" i="2"/>
  <c r="BN2091" i="2"/>
  <c r="BM2091" i="2"/>
  <c r="BL2091" i="2"/>
  <c r="BK2091" i="2"/>
  <c r="BJ2091" i="2"/>
  <c r="BI2091" i="2"/>
  <c r="BH2091" i="2"/>
  <c r="BF2091" i="2"/>
  <c r="BD2091" i="2"/>
  <c r="AQ2091" i="2"/>
  <c r="AP2091" i="2"/>
  <c r="AR2091" i="2" s="1"/>
  <c r="BU2091" i="2" s="1"/>
  <c r="AA2091" i="2"/>
  <c r="H2091" i="2"/>
  <c r="CX2090" i="2"/>
  <c r="CW2090" i="2"/>
  <c r="CN2090" i="2"/>
  <c r="CK2090" i="2"/>
  <c r="CI2090" i="2"/>
  <c r="CD2090" i="2"/>
  <c r="CE2090" i="2" s="1"/>
  <c r="CC2090" i="2"/>
  <c r="BY2090" i="2"/>
  <c r="CA2090" i="2" s="1"/>
  <c r="BW2090" i="2"/>
  <c r="BV2090" i="2"/>
  <c r="BS2090" i="2"/>
  <c r="BR2090" i="2"/>
  <c r="BP2090" i="2"/>
  <c r="BO2090" i="2"/>
  <c r="BN2090" i="2"/>
  <c r="BM2090" i="2"/>
  <c r="BL2090" i="2"/>
  <c r="BK2090" i="2"/>
  <c r="BJ2090" i="2"/>
  <c r="BI2090" i="2"/>
  <c r="BH2090" i="2"/>
  <c r="BF2090" i="2"/>
  <c r="BD2090" i="2"/>
  <c r="AQ2090" i="2"/>
  <c r="AP2090" i="2"/>
  <c r="AR2090" i="2" s="1"/>
  <c r="BU2090" i="2" s="1"/>
  <c r="AA2090" i="2"/>
  <c r="H2090" i="2"/>
  <c r="CX2089" i="2"/>
  <c r="CW2089" i="2"/>
  <c r="CN2089" i="2"/>
  <c r="CK2089" i="2"/>
  <c r="CI2089" i="2"/>
  <c r="CD2089" i="2"/>
  <c r="CE2089" i="2" s="1"/>
  <c r="CC2089" i="2"/>
  <c r="BY2089" i="2"/>
  <c r="CA2089" i="2" s="1"/>
  <c r="BW2089" i="2"/>
  <c r="BV2089" i="2"/>
  <c r="BS2089" i="2"/>
  <c r="BR2089" i="2"/>
  <c r="BP2089" i="2"/>
  <c r="BO2089" i="2"/>
  <c r="BN2089" i="2"/>
  <c r="BM2089" i="2"/>
  <c r="BL2089" i="2"/>
  <c r="BK2089" i="2"/>
  <c r="BJ2089" i="2"/>
  <c r="BI2089" i="2"/>
  <c r="BH2089" i="2"/>
  <c r="BF2089" i="2"/>
  <c r="BD2089" i="2"/>
  <c r="AQ2089" i="2"/>
  <c r="AP2089" i="2"/>
  <c r="AR2089" i="2" s="1"/>
  <c r="BU2089" i="2" s="1"/>
  <c r="AA2089" i="2"/>
  <c r="H2089" i="2"/>
  <c r="DA2088" i="2"/>
  <c r="CZ2088" i="2"/>
  <c r="CX2088" i="2"/>
  <c r="CW2088" i="2"/>
  <c r="CN2088" i="2"/>
  <c r="CK2088" i="2"/>
  <c r="CI2088" i="2"/>
  <c r="BY2088" i="2"/>
  <c r="CA2088" i="2" s="1"/>
  <c r="BW2088" i="2"/>
  <c r="BV2088" i="2"/>
  <c r="BS2088" i="2"/>
  <c r="BR2088" i="2"/>
  <c r="BP2088" i="2"/>
  <c r="BN2088" i="2"/>
  <c r="BL2088" i="2"/>
  <c r="BK2088" i="2"/>
  <c r="BH2088" i="2"/>
  <c r="BG2088" i="2"/>
  <c r="BE2088" i="2"/>
  <c r="BF2088" i="2" s="1"/>
  <c r="BD2088" i="2"/>
  <c r="BC2088" i="2"/>
  <c r="BO2088" i="2" s="1"/>
  <c r="AZ2088" i="2"/>
  <c r="AY2088" i="2"/>
  <c r="AX2088" i="2"/>
  <c r="AW2088" i="2"/>
  <c r="AV2088" i="2"/>
  <c r="AU2088" i="2"/>
  <c r="BM2088" i="2" s="1"/>
  <c r="AT2088" i="2"/>
  <c r="CD2088" i="2" s="1"/>
  <c r="AS2088" i="2"/>
  <c r="CC2088" i="2" s="1"/>
  <c r="AP2088" i="2"/>
  <c r="AR2088" i="2" s="1"/>
  <c r="BU2088" i="2" s="1"/>
  <c r="AO2088" i="2"/>
  <c r="AN2088" i="2"/>
  <c r="AM2088" i="2"/>
  <c r="AL2088" i="2"/>
  <c r="AK2088" i="2"/>
  <c r="AJ2088" i="2"/>
  <c r="AI2088" i="2"/>
  <c r="AQ2088" i="2" s="1"/>
  <c r="AA2088" i="2"/>
  <c r="Z2088" i="2"/>
  <c r="Y2088" i="2"/>
  <c r="X2088" i="2"/>
  <c r="U2088" i="2"/>
  <c r="T2088" i="2"/>
  <c r="Q2088" i="2"/>
  <c r="P2088" i="2"/>
  <c r="O2088" i="2"/>
  <c r="N2088" i="2"/>
  <c r="M2088" i="2"/>
  <c r="L2088" i="2"/>
  <c r="K2088" i="2"/>
  <c r="BJ2088" i="2" s="1"/>
  <c r="J2088" i="2"/>
  <c r="BI2088" i="2" s="1"/>
  <c r="I2088" i="2"/>
  <c r="G2088" i="2"/>
  <c r="H2088" i="2" s="1"/>
  <c r="F2088" i="2"/>
  <c r="DA2087" i="2"/>
  <c r="CZ2087" i="2"/>
  <c r="CX2087" i="2"/>
  <c r="CW2087" i="2"/>
  <c r="CK2087" i="2"/>
  <c r="CI2087" i="2"/>
  <c r="CD2087" i="2"/>
  <c r="CE2087" i="2" s="1"/>
  <c r="BY2087" i="2"/>
  <c r="CA2087" i="2" s="1"/>
  <c r="BW2087" i="2"/>
  <c r="BV2087" i="2"/>
  <c r="BS2087" i="2"/>
  <c r="BR2087" i="2"/>
  <c r="BP2087" i="2"/>
  <c r="BO2087" i="2"/>
  <c r="BN2087" i="2"/>
  <c r="BK2087" i="2"/>
  <c r="BJ2087" i="2"/>
  <c r="BH2087" i="2"/>
  <c r="BG2087" i="2"/>
  <c r="BE2087" i="2"/>
  <c r="BF2087" i="2" s="1"/>
  <c r="BC2087" i="2"/>
  <c r="AZ2087" i="2"/>
  <c r="AY2087" i="2"/>
  <c r="AX2087" i="2"/>
  <c r="AW2087" i="2"/>
  <c r="BD2087" i="2" s="1"/>
  <c r="AV2087" i="2"/>
  <c r="AU2087" i="2"/>
  <c r="BM2087" i="2" s="1"/>
  <c r="AT2087" i="2"/>
  <c r="AS2087" i="2"/>
  <c r="CC2087" i="2" s="1"/>
  <c r="AR2087" i="2"/>
  <c r="BU2087" i="2" s="1"/>
  <c r="AP2087" i="2"/>
  <c r="AO2087" i="2"/>
  <c r="AN2087" i="2"/>
  <c r="AM2087" i="2"/>
  <c r="AL2087" i="2"/>
  <c r="AK2087" i="2"/>
  <c r="AJ2087" i="2"/>
  <c r="AI2087" i="2"/>
  <c r="Z2087" i="2"/>
  <c r="Y2087" i="2"/>
  <c r="X2087" i="2"/>
  <c r="U2087" i="2"/>
  <c r="T2087" i="2"/>
  <c r="Q2087" i="2"/>
  <c r="P2087" i="2"/>
  <c r="O2087" i="2"/>
  <c r="N2087" i="2"/>
  <c r="BL2087" i="2" s="1"/>
  <c r="M2087" i="2"/>
  <c r="L2087" i="2"/>
  <c r="K2087" i="2"/>
  <c r="J2087" i="2"/>
  <c r="BI2087" i="2" s="1"/>
  <c r="I2087" i="2"/>
  <c r="G2087" i="2"/>
  <c r="F2087" i="2"/>
  <c r="H2087" i="2" s="1"/>
  <c r="CX2086" i="2"/>
  <c r="CW2086" i="2"/>
  <c r="CN2086" i="2"/>
  <c r="CK2086" i="2"/>
  <c r="CI2086" i="2"/>
  <c r="CD2086" i="2"/>
  <c r="CC2086" i="2"/>
  <c r="CA2086" i="2"/>
  <c r="BY2086" i="2"/>
  <c r="BW2086" i="2"/>
  <c r="BV2086" i="2"/>
  <c r="BS2086" i="2"/>
  <c r="BR2086" i="2"/>
  <c r="BP2086" i="2"/>
  <c r="BO2086" i="2"/>
  <c r="BN2086" i="2"/>
  <c r="BM2086" i="2"/>
  <c r="BL2086" i="2"/>
  <c r="BK2086" i="2"/>
  <c r="BJ2086" i="2"/>
  <c r="BI2086" i="2"/>
  <c r="BH2086" i="2"/>
  <c r="BF2086" i="2"/>
  <c r="BD2086" i="2"/>
  <c r="AQ2086" i="2"/>
  <c r="AP2086" i="2"/>
  <c r="AR2086" i="2" s="1"/>
  <c r="BU2086" i="2" s="1"/>
  <c r="AA2086" i="2"/>
  <c r="H2086" i="2"/>
  <c r="CX2085" i="2"/>
  <c r="CW2085" i="2"/>
  <c r="CN2085" i="2"/>
  <c r="CK2085" i="2"/>
  <c r="CI2085" i="2"/>
  <c r="CD2085" i="2"/>
  <c r="CE2085" i="2" s="1"/>
  <c r="CC2085" i="2"/>
  <c r="BY2085" i="2"/>
  <c r="CA2085" i="2" s="1"/>
  <c r="BW2085" i="2"/>
  <c r="BV2085" i="2"/>
  <c r="BS2085" i="2"/>
  <c r="BR2085" i="2"/>
  <c r="BP2085" i="2"/>
  <c r="BO2085" i="2"/>
  <c r="BN2085" i="2"/>
  <c r="BM2085" i="2"/>
  <c r="BL2085" i="2"/>
  <c r="BK2085" i="2"/>
  <c r="BJ2085" i="2"/>
  <c r="BI2085" i="2"/>
  <c r="BH2085" i="2"/>
  <c r="BF2085" i="2"/>
  <c r="BD2085" i="2"/>
  <c r="AQ2085" i="2"/>
  <c r="AP2085" i="2"/>
  <c r="AR2085" i="2" s="1"/>
  <c r="BU2085" i="2" s="1"/>
  <c r="AA2085" i="2"/>
  <c r="H2085" i="2"/>
  <c r="CX2084" i="2"/>
  <c r="CW2084" i="2"/>
  <c r="CN2084" i="2"/>
  <c r="CK2084" i="2"/>
  <c r="CI2084" i="2"/>
  <c r="CD2084" i="2"/>
  <c r="CC2084" i="2"/>
  <c r="BY2084" i="2"/>
  <c r="CA2084" i="2" s="1"/>
  <c r="BW2084" i="2"/>
  <c r="BV2084" i="2"/>
  <c r="BS2084" i="2"/>
  <c r="BR2084" i="2"/>
  <c r="BP2084" i="2"/>
  <c r="BO2084" i="2"/>
  <c r="BN2084" i="2"/>
  <c r="BM2084" i="2"/>
  <c r="BL2084" i="2"/>
  <c r="BK2084" i="2"/>
  <c r="BJ2084" i="2"/>
  <c r="BI2084" i="2"/>
  <c r="BH2084" i="2"/>
  <c r="BF2084" i="2"/>
  <c r="BD2084" i="2"/>
  <c r="AQ2084" i="2"/>
  <c r="AP2084" i="2"/>
  <c r="AR2084" i="2" s="1"/>
  <c r="BU2084" i="2" s="1"/>
  <c r="AA2084" i="2"/>
  <c r="H2084" i="2"/>
  <c r="CX2083" i="2"/>
  <c r="CW2083" i="2"/>
  <c r="CN2083" i="2"/>
  <c r="CK2083" i="2"/>
  <c r="CI2083" i="2"/>
  <c r="CD2083" i="2"/>
  <c r="CE2083" i="2" s="1"/>
  <c r="CC2083" i="2"/>
  <c r="BY2083" i="2"/>
  <c r="CA2083" i="2" s="1"/>
  <c r="BW2083" i="2"/>
  <c r="BV2083" i="2"/>
  <c r="BS2083" i="2"/>
  <c r="BR2083" i="2"/>
  <c r="BP2083" i="2"/>
  <c r="BO2083" i="2"/>
  <c r="BN2083" i="2"/>
  <c r="BM2083" i="2"/>
  <c r="BL2083" i="2"/>
  <c r="BK2083" i="2"/>
  <c r="BJ2083" i="2"/>
  <c r="BI2083" i="2"/>
  <c r="BH2083" i="2"/>
  <c r="BF2083" i="2"/>
  <c r="BD2083" i="2"/>
  <c r="AQ2083" i="2"/>
  <c r="AP2083" i="2"/>
  <c r="AR2083" i="2" s="1"/>
  <c r="BU2083" i="2" s="1"/>
  <c r="AA2083" i="2"/>
  <c r="H2083" i="2"/>
  <c r="CX2082" i="2"/>
  <c r="CW2082" i="2"/>
  <c r="CN2082" i="2"/>
  <c r="CK2082" i="2"/>
  <c r="CI2082" i="2"/>
  <c r="CE2082" i="2"/>
  <c r="CD2082" i="2"/>
  <c r="CC2082" i="2"/>
  <c r="BY2082" i="2"/>
  <c r="CA2082" i="2" s="1"/>
  <c r="BW2082" i="2"/>
  <c r="BV2082" i="2"/>
  <c r="BS2082" i="2"/>
  <c r="BR2082" i="2"/>
  <c r="BP2082" i="2"/>
  <c r="BO2082" i="2"/>
  <c r="BN2082" i="2"/>
  <c r="BM2082" i="2"/>
  <c r="BL2082" i="2"/>
  <c r="BK2082" i="2"/>
  <c r="BJ2082" i="2"/>
  <c r="BI2082" i="2"/>
  <c r="BH2082" i="2"/>
  <c r="BF2082" i="2"/>
  <c r="BD2082" i="2"/>
  <c r="AQ2082" i="2"/>
  <c r="AP2082" i="2"/>
  <c r="AR2082" i="2" s="1"/>
  <c r="BU2082" i="2" s="1"/>
  <c r="AA2082" i="2"/>
  <c r="H2082" i="2"/>
  <c r="CX2081" i="2"/>
  <c r="CW2081" i="2"/>
  <c r="CN2081" i="2"/>
  <c r="CK2081" i="2"/>
  <c r="CI2081" i="2"/>
  <c r="CD2081" i="2"/>
  <c r="CE2081" i="2" s="1"/>
  <c r="CC2081" i="2"/>
  <c r="BY2081" i="2"/>
  <c r="CA2081" i="2" s="1"/>
  <c r="BW2081" i="2"/>
  <c r="BV2081" i="2"/>
  <c r="BS2081" i="2"/>
  <c r="BR2081" i="2"/>
  <c r="BP2081" i="2"/>
  <c r="BO2081" i="2"/>
  <c r="BN2081" i="2"/>
  <c r="BM2081" i="2"/>
  <c r="BL2081" i="2"/>
  <c r="BK2081" i="2"/>
  <c r="BJ2081" i="2"/>
  <c r="BI2081" i="2"/>
  <c r="BH2081" i="2"/>
  <c r="BF2081" i="2"/>
  <c r="BD2081" i="2"/>
  <c r="AQ2081" i="2"/>
  <c r="AP2081" i="2"/>
  <c r="AR2081" i="2" s="1"/>
  <c r="BU2081" i="2" s="1"/>
  <c r="AA2081" i="2"/>
  <c r="H2081" i="2"/>
  <c r="CX2080" i="2"/>
  <c r="CW2080" i="2"/>
  <c r="CN2080" i="2"/>
  <c r="CK2080" i="2"/>
  <c r="CI2080" i="2"/>
  <c r="CD2080" i="2"/>
  <c r="CC2080" i="2"/>
  <c r="BY2080" i="2"/>
  <c r="CA2080" i="2" s="1"/>
  <c r="BW2080" i="2"/>
  <c r="BV2080" i="2"/>
  <c r="BS2080" i="2"/>
  <c r="BR2080" i="2"/>
  <c r="BP2080" i="2"/>
  <c r="BO2080" i="2"/>
  <c r="BN2080" i="2"/>
  <c r="BM2080" i="2"/>
  <c r="BL2080" i="2"/>
  <c r="BK2080" i="2"/>
  <c r="BJ2080" i="2"/>
  <c r="BI2080" i="2"/>
  <c r="BH2080" i="2"/>
  <c r="BF2080" i="2"/>
  <c r="BD2080" i="2"/>
  <c r="AQ2080" i="2"/>
  <c r="AP2080" i="2"/>
  <c r="AR2080" i="2" s="1"/>
  <c r="BU2080" i="2" s="1"/>
  <c r="AA2080" i="2"/>
  <c r="H2080" i="2"/>
  <c r="CX2079" i="2"/>
  <c r="CW2079" i="2"/>
  <c r="CN2079" i="2"/>
  <c r="CK2079" i="2"/>
  <c r="CI2079" i="2"/>
  <c r="CD2079" i="2"/>
  <c r="CE2079" i="2" s="1"/>
  <c r="CC2079" i="2"/>
  <c r="BY2079" i="2"/>
  <c r="CA2079" i="2" s="1"/>
  <c r="BW2079" i="2"/>
  <c r="BV2079" i="2"/>
  <c r="BS2079" i="2"/>
  <c r="BR2079" i="2"/>
  <c r="BP2079" i="2"/>
  <c r="BO2079" i="2"/>
  <c r="BN2079" i="2"/>
  <c r="BM2079" i="2"/>
  <c r="BL2079" i="2"/>
  <c r="BK2079" i="2"/>
  <c r="BJ2079" i="2"/>
  <c r="BI2079" i="2"/>
  <c r="BH2079" i="2"/>
  <c r="BF2079" i="2"/>
  <c r="BD2079" i="2"/>
  <c r="AQ2079" i="2"/>
  <c r="AP2079" i="2"/>
  <c r="AR2079" i="2" s="1"/>
  <c r="BU2079" i="2" s="1"/>
  <c r="AA2079" i="2"/>
  <c r="H2079" i="2"/>
  <c r="CX2078" i="2"/>
  <c r="CW2078" i="2"/>
  <c r="CN2078" i="2"/>
  <c r="CK2078" i="2"/>
  <c r="CI2078" i="2"/>
  <c r="CD2078" i="2"/>
  <c r="CC2078" i="2"/>
  <c r="BY2078" i="2"/>
  <c r="CA2078" i="2" s="1"/>
  <c r="BW2078" i="2"/>
  <c r="BV2078" i="2"/>
  <c r="BS2078" i="2"/>
  <c r="BR2078" i="2"/>
  <c r="BP2078" i="2"/>
  <c r="BO2078" i="2"/>
  <c r="BN2078" i="2"/>
  <c r="BM2078" i="2"/>
  <c r="BL2078" i="2"/>
  <c r="BK2078" i="2"/>
  <c r="BJ2078" i="2"/>
  <c r="BI2078" i="2"/>
  <c r="BH2078" i="2"/>
  <c r="BF2078" i="2"/>
  <c r="BD2078" i="2"/>
  <c r="AR2078" i="2"/>
  <c r="BU2078" i="2" s="1"/>
  <c r="AQ2078" i="2"/>
  <c r="AP2078" i="2"/>
  <c r="AA2078" i="2"/>
  <c r="H2078" i="2"/>
  <c r="CX2077" i="2"/>
  <c r="CW2077" i="2"/>
  <c r="CN2077" i="2"/>
  <c r="CK2077" i="2"/>
  <c r="CI2077" i="2"/>
  <c r="CD2077" i="2"/>
  <c r="CC2077" i="2"/>
  <c r="BY2077" i="2"/>
  <c r="CA2077" i="2" s="1"/>
  <c r="BW2077" i="2"/>
  <c r="BV2077" i="2"/>
  <c r="BS2077" i="2"/>
  <c r="BR2077" i="2"/>
  <c r="BP2077" i="2"/>
  <c r="BO2077" i="2"/>
  <c r="BN2077" i="2"/>
  <c r="BM2077" i="2"/>
  <c r="BL2077" i="2"/>
  <c r="BK2077" i="2"/>
  <c r="BJ2077" i="2"/>
  <c r="BI2077" i="2"/>
  <c r="BH2077" i="2"/>
  <c r="BF2077" i="2"/>
  <c r="BD2077" i="2"/>
  <c r="AQ2077" i="2"/>
  <c r="AP2077" i="2"/>
  <c r="AR2077" i="2" s="1"/>
  <c r="BU2077" i="2" s="1"/>
  <c r="AA2077" i="2"/>
  <c r="H2077" i="2"/>
  <c r="CX2076" i="2"/>
  <c r="CW2076" i="2"/>
  <c r="CN2076" i="2"/>
  <c r="CK2076" i="2"/>
  <c r="CI2076" i="2"/>
  <c r="CD2076" i="2"/>
  <c r="CE2076" i="2" s="1"/>
  <c r="CC2076" i="2"/>
  <c r="BY2076" i="2"/>
  <c r="CA2076" i="2" s="1"/>
  <c r="BW2076" i="2"/>
  <c r="BV2076" i="2"/>
  <c r="BS2076" i="2"/>
  <c r="BR2076" i="2"/>
  <c r="BP2076" i="2"/>
  <c r="BO2076" i="2"/>
  <c r="BN2076" i="2"/>
  <c r="BM2076" i="2"/>
  <c r="BL2076" i="2"/>
  <c r="BK2076" i="2"/>
  <c r="BJ2076" i="2"/>
  <c r="BI2076" i="2"/>
  <c r="BH2076" i="2"/>
  <c r="BF2076" i="2"/>
  <c r="BD2076" i="2"/>
  <c r="AQ2076" i="2"/>
  <c r="AP2076" i="2"/>
  <c r="AR2076" i="2" s="1"/>
  <c r="BU2076" i="2" s="1"/>
  <c r="AA2076" i="2"/>
  <c r="H2076" i="2"/>
  <c r="CX2075" i="2"/>
  <c r="CW2075" i="2"/>
  <c r="CN2075" i="2"/>
  <c r="CK2075" i="2"/>
  <c r="CI2075" i="2"/>
  <c r="CD2075" i="2"/>
  <c r="CE2075" i="2" s="1"/>
  <c r="CC2075" i="2"/>
  <c r="BY2075" i="2"/>
  <c r="CA2075" i="2" s="1"/>
  <c r="BW2075" i="2"/>
  <c r="BV2075" i="2"/>
  <c r="BS2075" i="2"/>
  <c r="BR2075" i="2"/>
  <c r="BP2075" i="2"/>
  <c r="BO2075" i="2"/>
  <c r="BN2075" i="2"/>
  <c r="BM2075" i="2"/>
  <c r="BL2075" i="2"/>
  <c r="BK2075" i="2"/>
  <c r="BJ2075" i="2"/>
  <c r="BI2075" i="2"/>
  <c r="BH2075" i="2"/>
  <c r="BF2075" i="2"/>
  <c r="BD2075" i="2"/>
  <c r="AQ2075" i="2"/>
  <c r="AP2075" i="2"/>
  <c r="AR2075" i="2" s="1"/>
  <c r="BU2075" i="2" s="1"/>
  <c r="AA2075" i="2"/>
  <c r="H2075" i="2"/>
  <c r="CX2074" i="2"/>
  <c r="CW2074" i="2"/>
  <c r="CN2074" i="2"/>
  <c r="CK2074" i="2"/>
  <c r="CI2074" i="2"/>
  <c r="CD2074" i="2"/>
  <c r="CE2074" i="2" s="1"/>
  <c r="CC2074" i="2"/>
  <c r="BY2074" i="2"/>
  <c r="CA2074" i="2" s="1"/>
  <c r="BW2074" i="2"/>
  <c r="BV2074" i="2"/>
  <c r="BS2074" i="2"/>
  <c r="BR2074" i="2"/>
  <c r="BP2074" i="2"/>
  <c r="BO2074" i="2"/>
  <c r="BN2074" i="2"/>
  <c r="BM2074" i="2"/>
  <c r="BL2074" i="2"/>
  <c r="BK2074" i="2"/>
  <c r="BJ2074" i="2"/>
  <c r="BI2074" i="2"/>
  <c r="BH2074" i="2"/>
  <c r="BF2074" i="2"/>
  <c r="BD2074" i="2"/>
  <c r="AQ2074" i="2"/>
  <c r="AP2074" i="2"/>
  <c r="AR2074" i="2" s="1"/>
  <c r="BU2074" i="2" s="1"/>
  <c r="AA2074" i="2"/>
  <c r="H2074" i="2"/>
  <c r="DA2073" i="2"/>
  <c r="CZ2073" i="2"/>
  <c r="CX2073" i="2"/>
  <c r="CW2073" i="2"/>
  <c r="CN2073" i="2"/>
  <c r="CK2073" i="2"/>
  <c r="CI2073" i="2"/>
  <c r="CD2073" i="2"/>
  <c r="CE2073" i="2" s="1"/>
  <c r="CC2073" i="2"/>
  <c r="BY2073" i="2"/>
  <c r="CA2073" i="2" s="1"/>
  <c r="BW2073" i="2"/>
  <c r="BV2073" i="2"/>
  <c r="BS2073" i="2"/>
  <c r="BR2073" i="2"/>
  <c r="BP2073" i="2"/>
  <c r="BN2073" i="2"/>
  <c r="BL2073" i="2"/>
  <c r="BJ2073" i="2"/>
  <c r="BI2073" i="2"/>
  <c r="BH2073" i="2"/>
  <c r="BG2073" i="2"/>
  <c r="BE2073" i="2"/>
  <c r="BF2073" i="2" s="1"/>
  <c r="BD2073" i="2"/>
  <c r="BC2073" i="2"/>
  <c r="BO2073" i="2" s="1"/>
  <c r="AZ2073" i="2"/>
  <c r="AY2073" i="2"/>
  <c r="AX2073" i="2"/>
  <c r="AW2073" i="2"/>
  <c r="AV2073" i="2"/>
  <c r="AU2073" i="2"/>
  <c r="BM2073" i="2" s="1"/>
  <c r="AT2073" i="2"/>
  <c r="AS2073" i="2"/>
  <c r="AP2073" i="2"/>
  <c r="AR2073" i="2" s="1"/>
  <c r="BU2073" i="2" s="1"/>
  <c r="AO2073" i="2"/>
  <c r="AN2073" i="2"/>
  <c r="AM2073" i="2"/>
  <c r="AL2073" i="2"/>
  <c r="AK2073" i="2"/>
  <c r="AJ2073" i="2"/>
  <c r="AI2073" i="2"/>
  <c r="AQ2073" i="2" s="1"/>
  <c r="AA2073" i="2"/>
  <c r="Z2073" i="2"/>
  <c r="Y2073" i="2"/>
  <c r="X2073" i="2"/>
  <c r="U2073" i="2"/>
  <c r="T2073" i="2"/>
  <c r="Q2073" i="2"/>
  <c r="P2073" i="2"/>
  <c r="O2073" i="2"/>
  <c r="N2073" i="2"/>
  <c r="M2073" i="2"/>
  <c r="L2073" i="2"/>
  <c r="BK2073" i="2" s="1"/>
  <c r="K2073" i="2"/>
  <c r="J2073" i="2"/>
  <c r="I2073" i="2"/>
  <c r="H2073" i="2"/>
  <c r="G2073" i="2"/>
  <c r="F2073" i="2"/>
  <c r="CX2072" i="2"/>
  <c r="CW2072" i="2"/>
  <c r="CN2072" i="2"/>
  <c r="CK2072" i="2"/>
  <c r="CI2072" i="2"/>
  <c r="CD2072" i="2"/>
  <c r="CE2072" i="2" s="1"/>
  <c r="CC2072" i="2"/>
  <c r="BY2072" i="2"/>
  <c r="CA2072" i="2" s="1"/>
  <c r="BW2072" i="2"/>
  <c r="BV2072" i="2"/>
  <c r="BS2072" i="2"/>
  <c r="BR2072" i="2"/>
  <c r="BP2072" i="2"/>
  <c r="BO2072" i="2"/>
  <c r="BN2072" i="2"/>
  <c r="BM2072" i="2"/>
  <c r="BL2072" i="2"/>
  <c r="BK2072" i="2"/>
  <c r="BJ2072" i="2"/>
  <c r="BI2072" i="2"/>
  <c r="BH2072" i="2"/>
  <c r="BF2072" i="2"/>
  <c r="BD2072" i="2"/>
  <c r="AR2072" i="2"/>
  <c r="BU2072" i="2" s="1"/>
  <c r="AQ2072" i="2"/>
  <c r="AP2072" i="2"/>
  <c r="AA2072" i="2"/>
  <c r="H2072" i="2"/>
  <c r="DA2071" i="2"/>
  <c r="CZ2071" i="2"/>
  <c r="CX2071" i="2"/>
  <c r="CW2071" i="2"/>
  <c r="CK2071" i="2"/>
  <c r="CI2071" i="2"/>
  <c r="BY2071" i="2"/>
  <c r="CA2071" i="2" s="1"/>
  <c r="BW2071" i="2"/>
  <c r="BV2071" i="2"/>
  <c r="BS2071" i="2"/>
  <c r="BR2071" i="2"/>
  <c r="BP2071" i="2"/>
  <c r="BO2071" i="2"/>
  <c r="BN2071" i="2"/>
  <c r="BK2071" i="2"/>
  <c r="BJ2071" i="2"/>
  <c r="BG2071" i="2"/>
  <c r="BF2071" i="2"/>
  <c r="BE2071" i="2"/>
  <c r="BC2071" i="2"/>
  <c r="AZ2071" i="2"/>
  <c r="AY2071" i="2"/>
  <c r="AX2071" i="2"/>
  <c r="AW2071" i="2"/>
  <c r="BD2071" i="2" s="1"/>
  <c r="AV2071" i="2"/>
  <c r="AU2071" i="2"/>
  <c r="BM2071" i="2" s="1"/>
  <c r="AT2071" i="2"/>
  <c r="CD2071" i="2" s="1"/>
  <c r="AS2071" i="2"/>
  <c r="CC2071" i="2" s="1"/>
  <c r="AP2071" i="2"/>
  <c r="AR2071" i="2" s="1"/>
  <c r="BU2071" i="2" s="1"/>
  <c r="AO2071" i="2"/>
  <c r="AN2071" i="2"/>
  <c r="AM2071" i="2"/>
  <c r="AL2071" i="2"/>
  <c r="AK2071" i="2"/>
  <c r="AJ2071" i="2"/>
  <c r="AI2071" i="2"/>
  <c r="AQ2071" i="2" s="1"/>
  <c r="Z2071" i="2"/>
  <c r="Y2071" i="2"/>
  <c r="X2071" i="2"/>
  <c r="U2071" i="2"/>
  <c r="T2071" i="2"/>
  <c r="Q2071" i="2"/>
  <c r="P2071" i="2"/>
  <c r="O2071" i="2"/>
  <c r="N2071" i="2"/>
  <c r="M2071" i="2"/>
  <c r="BH2071" i="2" s="1"/>
  <c r="L2071" i="2"/>
  <c r="K2071" i="2"/>
  <c r="J2071" i="2"/>
  <c r="BI2071" i="2" s="1"/>
  <c r="I2071" i="2"/>
  <c r="G2071" i="2"/>
  <c r="F2071" i="2"/>
  <c r="H2071" i="2" s="1"/>
  <c r="CX2070" i="2"/>
  <c r="CW2070" i="2"/>
  <c r="CN2070" i="2"/>
  <c r="CK2070" i="2"/>
  <c r="CI2070" i="2"/>
  <c r="CD2070" i="2"/>
  <c r="CE2070" i="2" s="1"/>
  <c r="CC2070" i="2"/>
  <c r="BY2070" i="2"/>
  <c r="CA2070" i="2" s="1"/>
  <c r="BW2070" i="2"/>
  <c r="BV2070" i="2"/>
  <c r="BS2070" i="2"/>
  <c r="BR2070" i="2"/>
  <c r="BP2070" i="2"/>
  <c r="BO2070" i="2"/>
  <c r="BN2070" i="2"/>
  <c r="BM2070" i="2"/>
  <c r="BL2070" i="2"/>
  <c r="BK2070" i="2"/>
  <c r="BJ2070" i="2"/>
  <c r="BI2070" i="2"/>
  <c r="BH2070" i="2"/>
  <c r="BF2070" i="2"/>
  <c r="BD2070" i="2"/>
  <c r="AQ2070" i="2"/>
  <c r="AP2070" i="2"/>
  <c r="AR2070" i="2" s="1"/>
  <c r="BU2070" i="2" s="1"/>
  <c r="AA2070" i="2"/>
  <c r="H2070" i="2"/>
  <c r="CX2069" i="2"/>
  <c r="CW2069" i="2"/>
  <c r="CN2069" i="2"/>
  <c r="CK2069" i="2"/>
  <c r="CI2069" i="2"/>
  <c r="CD2069" i="2"/>
  <c r="CE2069" i="2" s="1"/>
  <c r="CC2069" i="2"/>
  <c r="BY2069" i="2"/>
  <c r="CA2069" i="2" s="1"/>
  <c r="BW2069" i="2"/>
  <c r="BV2069" i="2"/>
  <c r="BS2069" i="2"/>
  <c r="BR2069" i="2"/>
  <c r="BP2069" i="2"/>
  <c r="BO2069" i="2"/>
  <c r="BN2069" i="2"/>
  <c r="BM2069" i="2"/>
  <c r="BL2069" i="2"/>
  <c r="BK2069" i="2"/>
  <c r="BJ2069" i="2"/>
  <c r="BI2069" i="2"/>
  <c r="BH2069" i="2"/>
  <c r="BF2069" i="2"/>
  <c r="BD2069" i="2"/>
  <c r="AQ2069" i="2"/>
  <c r="AP2069" i="2"/>
  <c r="AR2069" i="2" s="1"/>
  <c r="BU2069" i="2" s="1"/>
  <c r="AA2069" i="2"/>
  <c r="H2069" i="2"/>
  <c r="CX2068" i="2"/>
  <c r="CW2068" i="2"/>
  <c r="CN2068" i="2"/>
  <c r="CK2068" i="2"/>
  <c r="CI2068" i="2"/>
  <c r="CD2068" i="2"/>
  <c r="CE2068" i="2" s="1"/>
  <c r="CC2068" i="2"/>
  <c r="BY2068" i="2"/>
  <c r="CA2068" i="2" s="1"/>
  <c r="BW2068" i="2"/>
  <c r="BV2068" i="2"/>
  <c r="BS2068" i="2"/>
  <c r="BR2068" i="2"/>
  <c r="BP2068" i="2"/>
  <c r="BO2068" i="2"/>
  <c r="BN2068" i="2"/>
  <c r="BM2068" i="2"/>
  <c r="BL2068" i="2"/>
  <c r="BK2068" i="2"/>
  <c r="BJ2068" i="2"/>
  <c r="BI2068" i="2"/>
  <c r="BH2068" i="2"/>
  <c r="BF2068" i="2"/>
  <c r="BD2068" i="2"/>
  <c r="AQ2068" i="2"/>
  <c r="AP2068" i="2"/>
  <c r="AR2068" i="2" s="1"/>
  <c r="BU2068" i="2" s="1"/>
  <c r="AA2068" i="2"/>
  <c r="H2068" i="2"/>
  <c r="CX2067" i="2"/>
  <c r="CW2067" i="2"/>
  <c r="CN2067" i="2"/>
  <c r="CK2067" i="2"/>
  <c r="CI2067" i="2"/>
  <c r="CD2067" i="2"/>
  <c r="CC2067" i="2"/>
  <c r="BY2067" i="2"/>
  <c r="CA2067" i="2" s="1"/>
  <c r="BW2067" i="2"/>
  <c r="BV2067" i="2"/>
  <c r="BS2067" i="2"/>
  <c r="BR2067" i="2"/>
  <c r="BP2067" i="2"/>
  <c r="BO2067" i="2"/>
  <c r="BN2067" i="2"/>
  <c r="BM2067" i="2"/>
  <c r="BL2067" i="2"/>
  <c r="BK2067" i="2"/>
  <c r="BJ2067" i="2"/>
  <c r="BI2067" i="2"/>
  <c r="BH2067" i="2"/>
  <c r="BF2067" i="2"/>
  <c r="BD2067" i="2"/>
  <c r="AQ2067" i="2"/>
  <c r="AP2067" i="2"/>
  <c r="AR2067" i="2" s="1"/>
  <c r="BU2067" i="2" s="1"/>
  <c r="AA2067" i="2"/>
  <c r="H2067" i="2"/>
  <c r="CX2066" i="2"/>
  <c r="CW2066" i="2"/>
  <c r="CN2066" i="2"/>
  <c r="CK2066" i="2"/>
  <c r="CI2066" i="2"/>
  <c r="CD2066" i="2"/>
  <c r="CE2066" i="2" s="1"/>
  <c r="CC2066" i="2"/>
  <c r="BY2066" i="2"/>
  <c r="CA2066" i="2" s="1"/>
  <c r="BW2066" i="2"/>
  <c r="BV2066" i="2"/>
  <c r="BS2066" i="2"/>
  <c r="BR2066" i="2"/>
  <c r="BP2066" i="2"/>
  <c r="BO2066" i="2"/>
  <c r="BN2066" i="2"/>
  <c r="BM2066" i="2"/>
  <c r="BL2066" i="2"/>
  <c r="BK2066" i="2"/>
  <c r="BJ2066" i="2"/>
  <c r="BI2066" i="2"/>
  <c r="BH2066" i="2"/>
  <c r="BF2066" i="2"/>
  <c r="BD2066" i="2"/>
  <c r="AQ2066" i="2"/>
  <c r="AP2066" i="2"/>
  <c r="AR2066" i="2" s="1"/>
  <c r="BU2066" i="2" s="1"/>
  <c r="AA2066" i="2"/>
  <c r="H2066" i="2"/>
  <c r="CX2065" i="2"/>
  <c r="CW2065" i="2"/>
  <c r="CN2065" i="2"/>
  <c r="CK2065" i="2"/>
  <c r="CI2065" i="2"/>
  <c r="CD2065" i="2"/>
  <c r="CE2065" i="2" s="1"/>
  <c r="CC2065" i="2"/>
  <c r="BY2065" i="2"/>
  <c r="CA2065" i="2" s="1"/>
  <c r="BW2065" i="2"/>
  <c r="BV2065" i="2"/>
  <c r="BS2065" i="2"/>
  <c r="BR2065" i="2"/>
  <c r="BP2065" i="2"/>
  <c r="BO2065" i="2"/>
  <c r="BN2065" i="2"/>
  <c r="BM2065" i="2"/>
  <c r="BL2065" i="2"/>
  <c r="BK2065" i="2"/>
  <c r="BJ2065" i="2"/>
  <c r="BI2065" i="2"/>
  <c r="BH2065" i="2"/>
  <c r="BF2065" i="2"/>
  <c r="BD2065" i="2"/>
  <c r="AQ2065" i="2"/>
  <c r="AP2065" i="2"/>
  <c r="AR2065" i="2" s="1"/>
  <c r="BU2065" i="2" s="1"/>
  <c r="AA2065" i="2"/>
  <c r="H2065" i="2"/>
  <c r="CX2064" i="2"/>
  <c r="CW2064" i="2"/>
  <c r="CN2064" i="2"/>
  <c r="CK2064" i="2"/>
  <c r="CI2064" i="2"/>
  <c r="CD2064" i="2"/>
  <c r="CC2064" i="2"/>
  <c r="BY2064" i="2"/>
  <c r="CA2064" i="2" s="1"/>
  <c r="BW2064" i="2"/>
  <c r="BV2064" i="2"/>
  <c r="BS2064" i="2"/>
  <c r="BR2064" i="2"/>
  <c r="BP2064" i="2"/>
  <c r="BO2064" i="2"/>
  <c r="BN2064" i="2"/>
  <c r="BM2064" i="2"/>
  <c r="BL2064" i="2"/>
  <c r="BK2064" i="2"/>
  <c r="BJ2064" i="2"/>
  <c r="BI2064" i="2"/>
  <c r="BH2064" i="2"/>
  <c r="BF2064" i="2"/>
  <c r="BD2064" i="2"/>
  <c r="AQ2064" i="2"/>
  <c r="AP2064" i="2"/>
  <c r="AR2064" i="2" s="1"/>
  <c r="BU2064" i="2" s="1"/>
  <c r="AA2064" i="2"/>
  <c r="H2064" i="2"/>
  <c r="CX2063" i="2"/>
  <c r="CW2063" i="2"/>
  <c r="CN2063" i="2"/>
  <c r="CK2063" i="2"/>
  <c r="CI2063" i="2"/>
  <c r="CE2063" i="2"/>
  <c r="CD2063" i="2"/>
  <c r="CC2063" i="2"/>
  <c r="BY2063" i="2"/>
  <c r="CA2063" i="2" s="1"/>
  <c r="BW2063" i="2"/>
  <c r="BV2063" i="2"/>
  <c r="BS2063" i="2"/>
  <c r="BR2063" i="2"/>
  <c r="BP2063" i="2"/>
  <c r="BO2063" i="2"/>
  <c r="BN2063" i="2"/>
  <c r="BM2063" i="2"/>
  <c r="BL2063" i="2"/>
  <c r="BK2063" i="2"/>
  <c r="BJ2063" i="2"/>
  <c r="BI2063" i="2"/>
  <c r="BH2063" i="2"/>
  <c r="BF2063" i="2"/>
  <c r="BD2063" i="2"/>
  <c r="AQ2063" i="2"/>
  <c r="AP2063" i="2"/>
  <c r="AR2063" i="2" s="1"/>
  <c r="BU2063" i="2" s="1"/>
  <c r="AA2063" i="2"/>
  <c r="H2063" i="2"/>
  <c r="CX2062" i="2"/>
  <c r="CW2062" i="2"/>
  <c r="CN2062" i="2"/>
  <c r="CK2062" i="2"/>
  <c r="CI2062" i="2"/>
  <c r="CD2062" i="2"/>
  <c r="CE2062" i="2" s="1"/>
  <c r="CC2062" i="2"/>
  <c r="BY2062" i="2"/>
  <c r="CA2062" i="2" s="1"/>
  <c r="BW2062" i="2"/>
  <c r="BV2062" i="2"/>
  <c r="BS2062" i="2"/>
  <c r="BR2062" i="2"/>
  <c r="BP2062" i="2"/>
  <c r="BO2062" i="2"/>
  <c r="BN2062" i="2"/>
  <c r="BM2062" i="2"/>
  <c r="BL2062" i="2"/>
  <c r="BK2062" i="2"/>
  <c r="BJ2062" i="2"/>
  <c r="BI2062" i="2"/>
  <c r="BH2062" i="2"/>
  <c r="BF2062" i="2"/>
  <c r="BD2062" i="2"/>
  <c r="AQ2062" i="2"/>
  <c r="AP2062" i="2"/>
  <c r="AR2062" i="2" s="1"/>
  <c r="BU2062" i="2" s="1"/>
  <c r="AA2062" i="2"/>
  <c r="H2062" i="2"/>
  <c r="CX2061" i="2"/>
  <c r="CW2061" i="2"/>
  <c r="CN2061" i="2"/>
  <c r="CK2061" i="2"/>
  <c r="CI2061" i="2"/>
  <c r="CD2061" i="2"/>
  <c r="CC2061" i="2"/>
  <c r="BY2061" i="2"/>
  <c r="CA2061" i="2" s="1"/>
  <c r="BW2061" i="2"/>
  <c r="BV2061" i="2"/>
  <c r="BS2061" i="2"/>
  <c r="BR2061" i="2"/>
  <c r="BP2061" i="2"/>
  <c r="BO2061" i="2"/>
  <c r="BN2061" i="2"/>
  <c r="BM2061" i="2"/>
  <c r="BL2061" i="2"/>
  <c r="BK2061" i="2"/>
  <c r="BJ2061" i="2"/>
  <c r="BI2061" i="2"/>
  <c r="BH2061" i="2"/>
  <c r="BF2061" i="2"/>
  <c r="BD2061" i="2"/>
  <c r="AQ2061" i="2"/>
  <c r="AP2061" i="2"/>
  <c r="AR2061" i="2" s="1"/>
  <c r="BU2061" i="2" s="1"/>
  <c r="AA2061" i="2"/>
  <c r="H2061" i="2"/>
  <c r="CX2060" i="2"/>
  <c r="CW2060" i="2"/>
  <c r="CN2060" i="2"/>
  <c r="CK2060" i="2"/>
  <c r="CI2060" i="2"/>
  <c r="CD2060" i="2"/>
  <c r="CE2060" i="2" s="1"/>
  <c r="CC2060" i="2"/>
  <c r="BY2060" i="2"/>
  <c r="CA2060" i="2" s="1"/>
  <c r="BW2060" i="2"/>
  <c r="BV2060" i="2"/>
  <c r="BS2060" i="2"/>
  <c r="BR2060" i="2"/>
  <c r="BP2060" i="2"/>
  <c r="BO2060" i="2"/>
  <c r="BN2060" i="2"/>
  <c r="BM2060" i="2"/>
  <c r="BL2060" i="2"/>
  <c r="BK2060" i="2"/>
  <c r="BJ2060" i="2"/>
  <c r="BI2060" i="2"/>
  <c r="BH2060" i="2"/>
  <c r="BF2060" i="2"/>
  <c r="BD2060" i="2"/>
  <c r="AQ2060" i="2"/>
  <c r="AP2060" i="2"/>
  <c r="AR2060" i="2" s="1"/>
  <c r="BU2060" i="2" s="1"/>
  <c r="AA2060" i="2"/>
  <c r="H2060" i="2"/>
  <c r="CX2059" i="2"/>
  <c r="CW2059" i="2"/>
  <c r="CN2059" i="2"/>
  <c r="CK2059" i="2"/>
  <c r="CI2059" i="2"/>
  <c r="CE2059" i="2"/>
  <c r="CD2059" i="2"/>
  <c r="CC2059" i="2"/>
  <c r="CA2059" i="2"/>
  <c r="BY2059" i="2"/>
  <c r="BW2059" i="2"/>
  <c r="BV2059" i="2"/>
  <c r="BS2059" i="2"/>
  <c r="BR2059" i="2"/>
  <c r="BP2059" i="2"/>
  <c r="BO2059" i="2"/>
  <c r="BN2059" i="2"/>
  <c r="BM2059" i="2"/>
  <c r="BL2059" i="2"/>
  <c r="BK2059" i="2"/>
  <c r="BJ2059" i="2"/>
  <c r="BI2059" i="2"/>
  <c r="BH2059" i="2"/>
  <c r="BF2059" i="2"/>
  <c r="BD2059" i="2"/>
  <c r="AQ2059" i="2"/>
  <c r="AP2059" i="2"/>
  <c r="AR2059" i="2" s="1"/>
  <c r="BU2059" i="2" s="1"/>
  <c r="AA2059" i="2"/>
  <c r="H2059" i="2"/>
  <c r="CX2058" i="2"/>
  <c r="CW2058" i="2"/>
  <c r="CN2058" i="2"/>
  <c r="CK2058" i="2"/>
  <c r="CI2058" i="2"/>
  <c r="CD2058" i="2"/>
  <c r="CE2058" i="2" s="1"/>
  <c r="CC2058" i="2"/>
  <c r="BY2058" i="2"/>
  <c r="CA2058" i="2" s="1"/>
  <c r="BW2058" i="2"/>
  <c r="BV2058" i="2"/>
  <c r="BS2058" i="2"/>
  <c r="BR2058" i="2"/>
  <c r="BP2058" i="2"/>
  <c r="BO2058" i="2"/>
  <c r="BN2058" i="2"/>
  <c r="BM2058" i="2"/>
  <c r="BL2058" i="2"/>
  <c r="BK2058" i="2"/>
  <c r="BJ2058" i="2"/>
  <c r="BI2058" i="2"/>
  <c r="BH2058" i="2"/>
  <c r="BF2058" i="2"/>
  <c r="BD2058" i="2"/>
  <c r="AQ2058" i="2"/>
  <c r="AP2058" i="2"/>
  <c r="AR2058" i="2" s="1"/>
  <c r="BU2058" i="2" s="1"/>
  <c r="AA2058" i="2"/>
  <c r="H2058" i="2"/>
  <c r="CX2057" i="2"/>
  <c r="CW2057" i="2"/>
  <c r="CN2057" i="2"/>
  <c r="CK2057" i="2"/>
  <c r="CI2057" i="2"/>
  <c r="CE2057" i="2"/>
  <c r="CD2057" i="2"/>
  <c r="CC2057" i="2"/>
  <c r="BY2057" i="2"/>
  <c r="CA2057" i="2" s="1"/>
  <c r="BW2057" i="2"/>
  <c r="BV2057" i="2"/>
  <c r="BS2057" i="2"/>
  <c r="BR2057" i="2"/>
  <c r="BP2057" i="2"/>
  <c r="BO2057" i="2"/>
  <c r="BN2057" i="2"/>
  <c r="BM2057" i="2"/>
  <c r="BL2057" i="2"/>
  <c r="BK2057" i="2"/>
  <c r="BJ2057" i="2"/>
  <c r="BI2057" i="2"/>
  <c r="BH2057" i="2"/>
  <c r="BF2057" i="2"/>
  <c r="BD2057" i="2"/>
  <c r="AQ2057" i="2"/>
  <c r="AP2057" i="2"/>
  <c r="AR2057" i="2" s="1"/>
  <c r="BU2057" i="2" s="1"/>
  <c r="AA2057" i="2"/>
  <c r="H2057" i="2"/>
  <c r="CX2056" i="2"/>
  <c r="CW2056" i="2"/>
  <c r="CN2056" i="2"/>
  <c r="CK2056" i="2"/>
  <c r="CI2056" i="2"/>
  <c r="CD2056" i="2"/>
  <c r="CC2056" i="2"/>
  <c r="BY2056" i="2"/>
  <c r="CA2056" i="2" s="1"/>
  <c r="BW2056" i="2"/>
  <c r="BV2056" i="2"/>
  <c r="BS2056" i="2"/>
  <c r="BR2056" i="2"/>
  <c r="BP2056" i="2"/>
  <c r="BO2056" i="2"/>
  <c r="BN2056" i="2"/>
  <c r="BM2056" i="2"/>
  <c r="BL2056" i="2"/>
  <c r="BK2056" i="2"/>
  <c r="BJ2056" i="2"/>
  <c r="BI2056" i="2"/>
  <c r="BH2056" i="2"/>
  <c r="BF2056" i="2"/>
  <c r="BD2056" i="2"/>
  <c r="AQ2056" i="2"/>
  <c r="AP2056" i="2"/>
  <c r="AR2056" i="2" s="1"/>
  <c r="BU2056" i="2" s="1"/>
  <c r="AA2056" i="2"/>
  <c r="H2056" i="2"/>
  <c r="DA2055" i="2"/>
  <c r="CZ2055" i="2"/>
  <c r="CX2055" i="2"/>
  <c r="CW2055" i="2"/>
  <c r="CK2055" i="2"/>
  <c r="CI2055" i="2"/>
  <c r="CC2055" i="2"/>
  <c r="BY2055" i="2"/>
  <c r="CA2055" i="2" s="1"/>
  <c r="BW2055" i="2"/>
  <c r="BV2055" i="2"/>
  <c r="BS2055" i="2"/>
  <c r="BR2055" i="2"/>
  <c r="BP2055" i="2"/>
  <c r="BN2055" i="2"/>
  <c r="BI2055" i="2"/>
  <c r="BG2055" i="2"/>
  <c r="BF2055" i="2"/>
  <c r="BE2055" i="2"/>
  <c r="BD2055" i="2"/>
  <c r="BC2055" i="2"/>
  <c r="BO2055" i="2" s="1"/>
  <c r="AZ2055" i="2"/>
  <c r="AY2055" i="2"/>
  <c r="AX2055" i="2"/>
  <c r="AW2055" i="2"/>
  <c r="AV2055" i="2"/>
  <c r="AU2055" i="2"/>
  <c r="BM2055" i="2" s="1"/>
  <c r="AT2055" i="2"/>
  <c r="CD2055" i="2" s="1"/>
  <c r="AS2055" i="2"/>
  <c r="AP2055" i="2"/>
  <c r="AR2055" i="2" s="1"/>
  <c r="BU2055" i="2" s="1"/>
  <c r="AO2055" i="2"/>
  <c r="AN2055" i="2"/>
  <c r="AM2055" i="2"/>
  <c r="AL2055" i="2"/>
  <c r="AK2055" i="2"/>
  <c r="AJ2055" i="2"/>
  <c r="AI2055" i="2"/>
  <c r="Z2055" i="2"/>
  <c r="AA2055" i="2" s="1"/>
  <c r="Y2055" i="2"/>
  <c r="X2055" i="2"/>
  <c r="U2055" i="2"/>
  <c r="T2055" i="2"/>
  <c r="Q2055" i="2"/>
  <c r="P2055" i="2"/>
  <c r="O2055" i="2"/>
  <c r="N2055" i="2"/>
  <c r="M2055" i="2"/>
  <c r="L2055" i="2"/>
  <c r="BK2055" i="2" s="1"/>
  <c r="K2055" i="2"/>
  <c r="BJ2055" i="2" s="1"/>
  <c r="J2055" i="2"/>
  <c r="I2055" i="2"/>
  <c r="H2055" i="2"/>
  <c r="G2055" i="2"/>
  <c r="F2055" i="2"/>
  <c r="CX2054" i="2"/>
  <c r="CW2054" i="2"/>
  <c r="CN2054" i="2"/>
  <c r="CK2054" i="2"/>
  <c r="CI2054" i="2"/>
  <c r="CD2054" i="2"/>
  <c r="CE2054" i="2" s="1"/>
  <c r="CC2054" i="2"/>
  <c r="BY2054" i="2"/>
  <c r="CA2054" i="2" s="1"/>
  <c r="BW2054" i="2"/>
  <c r="BV2054" i="2"/>
  <c r="BS2054" i="2"/>
  <c r="BR2054" i="2"/>
  <c r="BP2054" i="2"/>
  <c r="BO2054" i="2"/>
  <c r="BN2054" i="2"/>
  <c r="BM2054" i="2"/>
  <c r="BL2054" i="2"/>
  <c r="BK2054" i="2"/>
  <c r="BJ2054" i="2"/>
  <c r="BI2054" i="2"/>
  <c r="BH2054" i="2"/>
  <c r="BF2054" i="2"/>
  <c r="BD2054" i="2"/>
  <c r="AQ2054" i="2"/>
  <c r="AP2054" i="2"/>
  <c r="AR2054" i="2" s="1"/>
  <c r="BU2054" i="2" s="1"/>
  <c r="AA2054" i="2"/>
  <c r="H2054" i="2"/>
  <c r="CX2053" i="2"/>
  <c r="CW2053" i="2"/>
  <c r="CN2053" i="2"/>
  <c r="CK2053" i="2"/>
  <c r="CI2053" i="2"/>
  <c r="CD2053" i="2"/>
  <c r="CE2053" i="2" s="1"/>
  <c r="CC2053" i="2"/>
  <c r="BY2053" i="2"/>
  <c r="CA2053" i="2" s="1"/>
  <c r="BW2053" i="2"/>
  <c r="BV2053" i="2"/>
  <c r="BS2053" i="2"/>
  <c r="BR2053" i="2"/>
  <c r="BP2053" i="2"/>
  <c r="BO2053" i="2"/>
  <c r="BN2053" i="2"/>
  <c r="BM2053" i="2"/>
  <c r="BL2053" i="2"/>
  <c r="BK2053" i="2"/>
  <c r="BJ2053" i="2"/>
  <c r="BI2053" i="2"/>
  <c r="BH2053" i="2"/>
  <c r="BF2053" i="2"/>
  <c r="BD2053" i="2"/>
  <c r="AQ2053" i="2"/>
  <c r="AP2053" i="2"/>
  <c r="AR2053" i="2" s="1"/>
  <c r="BU2053" i="2" s="1"/>
  <c r="AA2053" i="2"/>
  <c r="H2053" i="2"/>
  <c r="CX2052" i="2"/>
  <c r="CW2052" i="2"/>
  <c r="CN2052" i="2"/>
  <c r="CK2052" i="2"/>
  <c r="CI2052" i="2"/>
  <c r="CD2052" i="2"/>
  <c r="CC2052" i="2"/>
  <c r="BY2052" i="2"/>
  <c r="CA2052" i="2" s="1"/>
  <c r="BW2052" i="2"/>
  <c r="BV2052" i="2"/>
  <c r="BS2052" i="2"/>
  <c r="BR2052" i="2"/>
  <c r="BP2052" i="2"/>
  <c r="BO2052" i="2"/>
  <c r="BN2052" i="2"/>
  <c r="BM2052" i="2"/>
  <c r="BL2052" i="2"/>
  <c r="BK2052" i="2"/>
  <c r="BJ2052" i="2"/>
  <c r="BI2052" i="2"/>
  <c r="BH2052" i="2"/>
  <c r="BF2052" i="2"/>
  <c r="BD2052" i="2"/>
  <c r="AQ2052" i="2"/>
  <c r="AP2052" i="2"/>
  <c r="AR2052" i="2" s="1"/>
  <c r="BU2052" i="2" s="1"/>
  <c r="AA2052" i="2"/>
  <c r="H2052" i="2"/>
  <c r="CX2051" i="2"/>
  <c r="CW2051" i="2"/>
  <c r="CN2051" i="2"/>
  <c r="CK2051" i="2"/>
  <c r="CI2051" i="2"/>
  <c r="CD2051" i="2"/>
  <c r="CC2051" i="2"/>
  <c r="BY2051" i="2"/>
  <c r="CA2051" i="2" s="1"/>
  <c r="BW2051" i="2"/>
  <c r="BV2051" i="2"/>
  <c r="BS2051" i="2"/>
  <c r="BR2051" i="2"/>
  <c r="BP2051" i="2"/>
  <c r="BO2051" i="2"/>
  <c r="BN2051" i="2"/>
  <c r="BM2051" i="2"/>
  <c r="BL2051" i="2"/>
  <c r="BK2051" i="2"/>
  <c r="BJ2051" i="2"/>
  <c r="BI2051" i="2"/>
  <c r="BH2051" i="2"/>
  <c r="BF2051" i="2"/>
  <c r="BD2051" i="2"/>
  <c r="AQ2051" i="2"/>
  <c r="AP2051" i="2"/>
  <c r="AR2051" i="2" s="1"/>
  <c r="BU2051" i="2" s="1"/>
  <c r="AA2051" i="2"/>
  <c r="H2051" i="2"/>
  <c r="CX2050" i="2"/>
  <c r="CW2050" i="2"/>
  <c r="CN2050" i="2"/>
  <c r="CK2050" i="2"/>
  <c r="CI2050" i="2"/>
  <c r="CD2050" i="2"/>
  <c r="CE2050" i="2" s="1"/>
  <c r="CC2050" i="2"/>
  <c r="BY2050" i="2"/>
  <c r="CA2050" i="2" s="1"/>
  <c r="BW2050" i="2"/>
  <c r="BV2050" i="2"/>
  <c r="BS2050" i="2"/>
  <c r="BR2050" i="2"/>
  <c r="BP2050" i="2"/>
  <c r="BO2050" i="2"/>
  <c r="BN2050" i="2"/>
  <c r="BM2050" i="2"/>
  <c r="BL2050" i="2"/>
  <c r="BK2050" i="2"/>
  <c r="BJ2050" i="2"/>
  <c r="BI2050" i="2"/>
  <c r="BH2050" i="2"/>
  <c r="BF2050" i="2"/>
  <c r="BD2050" i="2"/>
  <c r="AQ2050" i="2"/>
  <c r="AP2050" i="2"/>
  <c r="AR2050" i="2" s="1"/>
  <c r="BU2050" i="2" s="1"/>
  <c r="AA2050" i="2"/>
  <c r="H2050" i="2"/>
  <c r="CX2049" i="2"/>
  <c r="CW2049" i="2"/>
  <c r="CN2049" i="2"/>
  <c r="CK2049" i="2"/>
  <c r="CI2049" i="2"/>
  <c r="CD2049" i="2"/>
  <c r="CC2049" i="2"/>
  <c r="CA2049" i="2"/>
  <c r="BY2049" i="2"/>
  <c r="BW2049" i="2"/>
  <c r="BV2049" i="2"/>
  <c r="BS2049" i="2"/>
  <c r="BR2049" i="2"/>
  <c r="BP2049" i="2"/>
  <c r="BO2049" i="2"/>
  <c r="BN2049" i="2"/>
  <c r="BM2049" i="2"/>
  <c r="BL2049" i="2"/>
  <c r="BK2049" i="2"/>
  <c r="BJ2049" i="2"/>
  <c r="BI2049" i="2"/>
  <c r="BH2049" i="2"/>
  <c r="BF2049" i="2"/>
  <c r="BD2049" i="2"/>
  <c r="AQ2049" i="2"/>
  <c r="AP2049" i="2"/>
  <c r="AR2049" i="2" s="1"/>
  <c r="BU2049" i="2" s="1"/>
  <c r="AA2049" i="2"/>
  <c r="H2049" i="2"/>
  <c r="CX2048" i="2"/>
  <c r="CW2048" i="2"/>
  <c r="CN2048" i="2"/>
  <c r="CK2048" i="2"/>
  <c r="CI2048" i="2"/>
  <c r="CD2048" i="2"/>
  <c r="CE2048" i="2" s="1"/>
  <c r="CC2048" i="2"/>
  <c r="BY2048" i="2"/>
  <c r="CA2048" i="2" s="1"/>
  <c r="BW2048" i="2"/>
  <c r="BV2048" i="2"/>
  <c r="BS2048" i="2"/>
  <c r="BR2048" i="2"/>
  <c r="BP2048" i="2"/>
  <c r="BO2048" i="2"/>
  <c r="BN2048" i="2"/>
  <c r="BM2048" i="2"/>
  <c r="BL2048" i="2"/>
  <c r="BK2048" i="2"/>
  <c r="BJ2048" i="2"/>
  <c r="BI2048" i="2"/>
  <c r="BH2048" i="2"/>
  <c r="BF2048" i="2"/>
  <c r="BD2048" i="2"/>
  <c r="AQ2048" i="2"/>
  <c r="AP2048" i="2"/>
  <c r="AR2048" i="2" s="1"/>
  <c r="BU2048" i="2" s="1"/>
  <c r="AA2048" i="2"/>
  <c r="H2048" i="2"/>
  <c r="DA2047" i="2"/>
  <c r="CZ2047" i="2"/>
  <c r="CX2047" i="2"/>
  <c r="CW2047" i="2"/>
  <c r="CK2047" i="2"/>
  <c r="CI2047" i="2"/>
  <c r="CD2047" i="2"/>
  <c r="CC2047" i="2"/>
  <c r="CA2047" i="2"/>
  <c r="BY2047" i="2"/>
  <c r="BW2047" i="2"/>
  <c r="BV2047" i="2"/>
  <c r="BS2047" i="2"/>
  <c r="BR2047" i="2"/>
  <c r="BP2047" i="2"/>
  <c r="BN2047" i="2"/>
  <c r="BL2047" i="2"/>
  <c r="BJ2047" i="2"/>
  <c r="BI2047" i="2"/>
  <c r="BH2047" i="2"/>
  <c r="BG2047" i="2"/>
  <c r="BE2047" i="2"/>
  <c r="BF2047" i="2" s="1"/>
  <c r="BD2047" i="2"/>
  <c r="BC2047" i="2"/>
  <c r="BO2047" i="2" s="1"/>
  <c r="AZ2047" i="2"/>
  <c r="AY2047" i="2"/>
  <c r="AX2047" i="2"/>
  <c r="AW2047" i="2"/>
  <c r="AV2047" i="2"/>
  <c r="AU2047" i="2"/>
  <c r="BM2047" i="2" s="1"/>
  <c r="AT2047" i="2"/>
  <c r="AS2047" i="2"/>
  <c r="AR2047" i="2"/>
  <c r="BU2047" i="2" s="1"/>
  <c r="AP2047" i="2"/>
  <c r="AO2047" i="2"/>
  <c r="AN2047" i="2"/>
  <c r="AM2047" i="2"/>
  <c r="AL2047" i="2"/>
  <c r="AK2047" i="2"/>
  <c r="AJ2047" i="2"/>
  <c r="AI2047" i="2"/>
  <c r="AA2047" i="2"/>
  <c r="Z2047" i="2"/>
  <c r="CN2047" i="2" s="1"/>
  <c r="Y2047" i="2"/>
  <c r="X2047" i="2"/>
  <c r="U2047" i="2"/>
  <c r="T2047" i="2"/>
  <c r="Q2047" i="2"/>
  <c r="P2047" i="2"/>
  <c r="O2047" i="2"/>
  <c r="N2047" i="2"/>
  <c r="M2047" i="2"/>
  <c r="L2047" i="2"/>
  <c r="BK2047" i="2" s="1"/>
  <c r="K2047" i="2"/>
  <c r="J2047" i="2"/>
  <c r="I2047" i="2"/>
  <c r="G2047" i="2"/>
  <c r="H2047" i="2" s="1"/>
  <c r="F2047" i="2"/>
  <c r="CX2046" i="2"/>
  <c r="CW2046" i="2"/>
  <c r="CN2046" i="2"/>
  <c r="CK2046" i="2"/>
  <c r="CI2046" i="2"/>
  <c r="CD2046" i="2"/>
  <c r="CE2046" i="2" s="1"/>
  <c r="CC2046" i="2"/>
  <c r="BY2046" i="2"/>
  <c r="CA2046" i="2" s="1"/>
  <c r="BW2046" i="2"/>
  <c r="BV2046" i="2"/>
  <c r="BS2046" i="2"/>
  <c r="BR2046" i="2"/>
  <c r="BP2046" i="2"/>
  <c r="BO2046" i="2"/>
  <c r="BN2046" i="2"/>
  <c r="BM2046" i="2"/>
  <c r="BL2046" i="2"/>
  <c r="BK2046" i="2"/>
  <c r="BJ2046" i="2"/>
  <c r="BI2046" i="2"/>
  <c r="BH2046" i="2"/>
  <c r="BF2046" i="2"/>
  <c r="BD2046" i="2"/>
  <c r="AQ2046" i="2"/>
  <c r="AP2046" i="2"/>
  <c r="AR2046" i="2" s="1"/>
  <c r="BU2046" i="2" s="1"/>
  <c r="AA2046" i="2"/>
  <c r="H2046" i="2"/>
  <c r="CX2045" i="2"/>
  <c r="CW2045" i="2"/>
  <c r="CN2045" i="2"/>
  <c r="CK2045" i="2"/>
  <c r="CI2045" i="2"/>
  <c r="CD2045" i="2"/>
  <c r="CC2045" i="2"/>
  <c r="BY2045" i="2"/>
  <c r="CA2045" i="2" s="1"/>
  <c r="BW2045" i="2"/>
  <c r="BV2045" i="2"/>
  <c r="BS2045" i="2"/>
  <c r="BR2045" i="2"/>
  <c r="BP2045" i="2"/>
  <c r="BO2045" i="2"/>
  <c r="BN2045" i="2"/>
  <c r="BM2045" i="2"/>
  <c r="BL2045" i="2"/>
  <c r="BK2045" i="2"/>
  <c r="BJ2045" i="2"/>
  <c r="BI2045" i="2"/>
  <c r="BH2045" i="2"/>
  <c r="BF2045" i="2"/>
  <c r="BD2045" i="2"/>
  <c r="AQ2045" i="2"/>
  <c r="AP2045" i="2"/>
  <c r="AR2045" i="2" s="1"/>
  <c r="BU2045" i="2" s="1"/>
  <c r="AA2045" i="2"/>
  <c r="H2045" i="2"/>
  <c r="CX2044" i="2"/>
  <c r="CW2044" i="2"/>
  <c r="CN2044" i="2"/>
  <c r="CK2044" i="2"/>
  <c r="CI2044" i="2"/>
  <c r="CD2044" i="2"/>
  <c r="CE2044" i="2" s="1"/>
  <c r="CC2044" i="2"/>
  <c r="BY2044" i="2"/>
  <c r="CA2044" i="2" s="1"/>
  <c r="BW2044" i="2"/>
  <c r="BV2044" i="2"/>
  <c r="BS2044" i="2"/>
  <c r="BR2044" i="2"/>
  <c r="BP2044" i="2"/>
  <c r="BO2044" i="2"/>
  <c r="BN2044" i="2"/>
  <c r="BM2044" i="2"/>
  <c r="BL2044" i="2"/>
  <c r="BK2044" i="2"/>
  <c r="BJ2044" i="2"/>
  <c r="BI2044" i="2"/>
  <c r="BH2044" i="2"/>
  <c r="BF2044" i="2"/>
  <c r="BD2044" i="2"/>
  <c r="AQ2044" i="2"/>
  <c r="AP2044" i="2"/>
  <c r="AR2044" i="2" s="1"/>
  <c r="BU2044" i="2" s="1"/>
  <c r="AA2044" i="2"/>
  <c r="H2044" i="2"/>
  <c r="CX2043" i="2"/>
  <c r="CW2043" i="2"/>
  <c r="CN2043" i="2"/>
  <c r="CK2043" i="2"/>
  <c r="CI2043" i="2"/>
  <c r="CD2043" i="2"/>
  <c r="CC2043" i="2"/>
  <c r="BY2043" i="2"/>
  <c r="CA2043" i="2" s="1"/>
  <c r="BW2043" i="2"/>
  <c r="BV2043" i="2"/>
  <c r="BS2043" i="2"/>
  <c r="BR2043" i="2"/>
  <c r="BP2043" i="2"/>
  <c r="BO2043" i="2"/>
  <c r="BN2043" i="2"/>
  <c r="BM2043" i="2"/>
  <c r="BL2043" i="2"/>
  <c r="BK2043" i="2"/>
  <c r="BJ2043" i="2"/>
  <c r="BI2043" i="2"/>
  <c r="BH2043" i="2"/>
  <c r="BF2043" i="2"/>
  <c r="BD2043" i="2"/>
  <c r="AQ2043" i="2"/>
  <c r="AP2043" i="2"/>
  <c r="AR2043" i="2" s="1"/>
  <c r="BU2043" i="2" s="1"/>
  <c r="AA2043" i="2"/>
  <c r="H2043" i="2"/>
  <c r="CX2042" i="2"/>
  <c r="CW2042" i="2"/>
  <c r="CN2042" i="2"/>
  <c r="CK2042" i="2"/>
  <c r="CI2042" i="2"/>
  <c r="CD2042" i="2"/>
  <c r="CE2042" i="2" s="1"/>
  <c r="CC2042" i="2"/>
  <c r="CA2042" i="2"/>
  <c r="BY2042" i="2"/>
  <c r="BW2042" i="2"/>
  <c r="BV2042" i="2"/>
  <c r="BS2042" i="2"/>
  <c r="BR2042" i="2"/>
  <c r="BP2042" i="2"/>
  <c r="BO2042" i="2"/>
  <c r="BN2042" i="2"/>
  <c r="BM2042" i="2"/>
  <c r="BL2042" i="2"/>
  <c r="BK2042" i="2"/>
  <c r="BJ2042" i="2"/>
  <c r="BI2042" i="2"/>
  <c r="BH2042" i="2"/>
  <c r="BF2042" i="2"/>
  <c r="BD2042" i="2"/>
  <c r="AQ2042" i="2"/>
  <c r="AP2042" i="2"/>
  <c r="AR2042" i="2" s="1"/>
  <c r="BU2042" i="2" s="1"/>
  <c r="AA2042" i="2"/>
  <c r="H2042" i="2"/>
  <c r="CX2041" i="2"/>
  <c r="CW2041" i="2"/>
  <c r="CN2041" i="2"/>
  <c r="CK2041" i="2"/>
  <c r="CI2041" i="2"/>
  <c r="CD2041" i="2"/>
  <c r="CE2041" i="2" s="1"/>
  <c r="CC2041" i="2"/>
  <c r="BY2041" i="2"/>
  <c r="CA2041" i="2" s="1"/>
  <c r="BW2041" i="2"/>
  <c r="BV2041" i="2"/>
  <c r="BS2041" i="2"/>
  <c r="BR2041" i="2"/>
  <c r="BP2041" i="2"/>
  <c r="BO2041" i="2"/>
  <c r="BN2041" i="2"/>
  <c r="BM2041" i="2"/>
  <c r="BL2041" i="2"/>
  <c r="BK2041" i="2"/>
  <c r="BJ2041" i="2"/>
  <c r="BI2041" i="2"/>
  <c r="BH2041" i="2"/>
  <c r="BF2041" i="2"/>
  <c r="BD2041" i="2"/>
  <c r="AQ2041" i="2"/>
  <c r="AP2041" i="2"/>
  <c r="AR2041" i="2" s="1"/>
  <c r="BU2041" i="2" s="1"/>
  <c r="AA2041" i="2"/>
  <c r="H2041" i="2"/>
  <c r="CX2040" i="2"/>
  <c r="CW2040" i="2"/>
  <c r="CN2040" i="2"/>
  <c r="CK2040" i="2"/>
  <c r="CI2040" i="2"/>
  <c r="CD2040" i="2"/>
  <c r="CE2040" i="2" s="1"/>
  <c r="CC2040" i="2"/>
  <c r="BY2040" i="2"/>
  <c r="CA2040" i="2" s="1"/>
  <c r="BW2040" i="2"/>
  <c r="BV2040" i="2"/>
  <c r="BS2040" i="2"/>
  <c r="BR2040" i="2"/>
  <c r="BP2040" i="2"/>
  <c r="BO2040" i="2"/>
  <c r="BN2040" i="2"/>
  <c r="BM2040" i="2"/>
  <c r="BL2040" i="2"/>
  <c r="BK2040" i="2"/>
  <c r="BJ2040" i="2"/>
  <c r="BI2040" i="2"/>
  <c r="BH2040" i="2"/>
  <c r="BF2040" i="2"/>
  <c r="BD2040" i="2"/>
  <c r="AQ2040" i="2"/>
  <c r="AP2040" i="2"/>
  <c r="AR2040" i="2" s="1"/>
  <c r="BU2040" i="2" s="1"/>
  <c r="AA2040" i="2"/>
  <c r="H2040" i="2"/>
  <c r="CX2039" i="2"/>
  <c r="CW2039" i="2"/>
  <c r="CN2039" i="2"/>
  <c r="CK2039" i="2"/>
  <c r="CI2039" i="2"/>
  <c r="CD2039" i="2"/>
  <c r="CC2039" i="2"/>
  <c r="BY2039" i="2"/>
  <c r="CA2039" i="2" s="1"/>
  <c r="BW2039" i="2"/>
  <c r="BV2039" i="2"/>
  <c r="BS2039" i="2"/>
  <c r="BR2039" i="2"/>
  <c r="BP2039" i="2"/>
  <c r="BO2039" i="2"/>
  <c r="BN2039" i="2"/>
  <c r="BM2039" i="2"/>
  <c r="BL2039" i="2"/>
  <c r="BK2039" i="2"/>
  <c r="BJ2039" i="2"/>
  <c r="BI2039" i="2"/>
  <c r="BH2039" i="2"/>
  <c r="BF2039" i="2"/>
  <c r="BD2039" i="2"/>
  <c r="AQ2039" i="2"/>
  <c r="AP2039" i="2"/>
  <c r="AR2039" i="2" s="1"/>
  <c r="BU2039" i="2" s="1"/>
  <c r="AA2039" i="2"/>
  <c r="H2039" i="2"/>
  <c r="CX2038" i="2"/>
  <c r="CW2038" i="2"/>
  <c r="CN2038" i="2"/>
  <c r="CK2038" i="2"/>
  <c r="CI2038" i="2"/>
  <c r="CD2038" i="2"/>
  <c r="CE2038" i="2" s="1"/>
  <c r="CC2038" i="2"/>
  <c r="BY2038" i="2"/>
  <c r="CA2038" i="2" s="1"/>
  <c r="BW2038" i="2"/>
  <c r="BV2038" i="2"/>
  <c r="BS2038" i="2"/>
  <c r="BR2038" i="2"/>
  <c r="BP2038" i="2"/>
  <c r="BO2038" i="2"/>
  <c r="BN2038" i="2"/>
  <c r="BM2038" i="2"/>
  <c r="BL2038" i="2"/>
  <c r="BK2038" i="2"/>
  <c r="BJ2038" i="2"/>
  <c r="BI2038" i="2"/>
  <c r="BH2038" i="2"/>
  <c r="BF2038" i="2"/>
  <c r="BD2038" i="2"/>
  <c r="AR2038" i="2"/>
  <c r="BU2038" i="2" s="1"/>
  <c r="AQ2038" i="2"/>
  <c r="AP2038" i="2"/>
  <c r="AA2038" i="2"/>
  <c r="H2038" i="2"/>
  <c r="CX2037" i="2"/>
  <c r="CW2037" i="2"/>
  <c r="CN2037" i="2"/>
  <c r="CK2037" i="2"/>
  <c r="CI2037" i="2"/>
  <c r="CD2037" i="2"/>
  <c r="CC2037" i="2"/>
  <c r="BY2037" i="2"/>
  <c r="CA2037" i="2" s="1"/>
  <c r="BW2037" i="2"/>
  <c r="BV2037" i="2"/>
  <c r="BS2037" i="2"/>
  <c r="BR2037" i="2"/>
  <c r="BO2037" i="2"/>
  <c r="BN2037" i="2"/>
  <c r="BM2037" i="2"/>
  <c r="BL2037" i="2"/>
  <c r="BK2037" i="2"/>
  <c r="BP2037" i="2" s="1"/>
  <c r="BJ2037" i="2"/>
  <c r="BI2037" i="2"/>
  <c r="BH2037" i="2"/>
  <c r="BF2037" i="2"/>
  <c r="BD2037" i="2"/>
  <c r="AQ2037" i="2"/>
  <c r="AP2037" i="2"/>
  <c r="AR2037" i="2" s="1"/>
  <c r="BU2037" i="2" s="1"/>
  <c r="AA2037" i="2"/>
  <c r="H2037" i="2"/>
  <c r="CX2036" i="2"/>
  <c r="CW2036" i="2"/>
  <c r="CN2036" i="2"/>
  <c r="CK2036" i="2"/>
  <c r="CI2036" i="2"/>
  <c r="CD2036" i="2"/>
  <c r="CE2036" i="2" s="1"/>
  <c r="CC2036" i="2"/>
  <c r="BY2036" i="2"/>
  <c r="CA2036" i="2" s="1"/>
  <c r="BW2036" i="2"/>
  <c r="BV2036" i="2"/>
  <c r="BS2036" i="2"/>
  <c r="BR2036" i="2"/>
  <c r="BP2036" i="2"/>
  <c r="BO2036" i="2"/>
  <c r="BN2036" i="2"/>
  <c r="BM2036" i="2"/>
  <c r="BL2036" i="2"/>
  <c r="BK2036" i="2"/>
  <c r="BJ2036" i="2"/>
  <c r="BI2036" i="2"/>
  <c r="BH2036" i="2"/>
  <c r="BF2036" i="2"/>
  <c r="BD2036" i="2"/>
  <c r="AR2036" i="2"/>
  <c r="BU2036" i="2" s="1"/>
  <c r="AQ2036" i="2"/>
  <c r="AP2036" i="2"/>
  <c r="AA2036" i="2"/>
  <c r="H2036" i="2"/>
  <c r="CX2035" i="2"/>
  <c r="CW2035" i="2"/>
  <c r="CN2035" i="2"/>
  <c r="CK2035" i="2"/>
  <c r="CI2035" i="2"/>
  <c r="CD2035" i="2"/>
  <c r="CC2035" i="2"/>
  <c r="BY2035" i="2"/>
  <c r="CA2035" i="2" s="1"/>
  <c r="BW2035" i="2"/>
  <c r="BV2035" i="2"/>
  <c r="BS2035" i="2"/>
  <c r="BR2035" i="2"/>
  <c r="BP2035" i="2"/>
  <c r="BO2035" i="2"/>
  <c r="BN2035" i="2"/>
  <c r="BM2035" i="2"/>
  <c r="BL2035" i="2"/>
  <c r="BK2035" i="2"/>
  <c r="BJ2035" i="2"/>
  <c r="BI2035" i="2"/>
  <c r="BH2035" i="2"/>
  <c r="BF2035" i="2"/>
  <c r="BD2035" i="2"/>
  <c r="AQ2035" i="2"/>
  <c r="AP2035" i="2"/>
  <c r="AR2035" i="2" s="1"/>
  <c r="BU2035" i="2" s="1"/>
  <c r="AA2035" i="2"/>
  <c r="H2035" i="2"/>
  <c r="CX2034" i="2"/>
  <c r="CW2034" i="2"/>
  <c r="CN2034" i="2"/>
  <c r="CK2034" i="2"/>
  <c r="CI2034" i="2"/>
  <c r="CD2034" i="2"/>
  <c r="CE2034" i="2" s="1"/>
  <c r="CC2034" i="2"/>
  <c r="BY2034" i="2"/>
  <c r="CA2034" i="2" s="1"/>
  <c r="BW2034" i="2"/>
  <c r="BV2034" i="2"/>
  <c r="BS2034" i="2"/>
  <c r="BR2034" i="2"/>
  <c r="BP2034" i="2"/>
  <c r="BO2034" i="2"/>
  <c r="BN2034" i="2"/>
  <c r="BM2034" i="2"/>
  <c r="BL2034" i="2"/>
  <c r="BK2034" i="2"/>
  <c r="BJ2034" i="2"/>
  <c r="BI2034" i="2"/>
  <c r="BH2034" i="2"/>
  <c r="BF2034" i="2"/>
  <c r="BD2034" i="2"/>
  <c r="AQ2034" i="2"/>
  <c r="AP2034" i="2"/>
  <c r="AR2034" i="2" s="1"/>
  <c r="BU2034" i="2" s="1"/>
  <c r="AA2034" i="2"/>
  <c r="H2034" i="2"/>
  <c r="CX2033" i="2"/>
  <c r="CW2033" i="2"/>
  <c r="CN2033" i="2"/>
  <c r="CK2033" i="2"/>
  <c r="CI2033" i="2"/>
  <c r="CD2033" i="2"/>
  <c r="CE2033" i="2" s="1"/>
  <c r="CC2033" i="2"/>
  <c r="BY2033" i="2"/>
  <c r="CA2033" i="2" s="1"/>
  <c r="BW2033" i="2"/>
  <c r="BV2033" i="2"/>
  <c r="BS2033" i="2"/>
  <c r="BR2033" i="2"/>
  <c r="BP2033" i="2"/>
  <c r="BO2033" i="2"/>
  <c r="BN2033" i="2"/>
  <c r="BM2033" i="2"/>
  <c r="BL2033" i="2"/>
  <c r="BK2033" i="2"/>
  <c r="BJ2033" i="2"/>
  <c r="BI2033" i="2"/>
  <c r="BH2033" i="2"/>
  <c r="BF2033" i="2"/>
  <c r="BD2033" i="2"/>
  <c r="AQ2033" i="2"/>
  <c r="AP2033" i="2"/>
  <c r="AR2033" i="2" s="1"/>
  <c r="BU2033" i="2" s="1"/>
  <c r="AA2033" i="2"/>
  <c r="H2033" i="2"/>
  <c r="CX2032" i="2"/>
  <c r="CW2032" i="2"/>
  <c r="CN2032" i="2"/>
  <c r="CK2032" i="2"/>
  <c r="CI2032" i="2"/>
  <c r="CD2032" i="2"/>
  <c r="CE2032" i="2" s="1"/>
  <c r="CC2032" i="2"/>
  <c r="BY2032" i="2"/>
  <c r="CA2032" i="2" s="1"/>
  <c r="BW2032" i="2"/>
  <c r="BV2032" i="2"/>
  <c r="BS2032" i="2"/>
  <c r="BR2032" i="2"/>
  <c r="BP2032" i="2"/>
  <c r="BO2032" i="2"/>
  <c r="BN2032" i="2"/>
  <c r="BM2032" i="2"/>
  <c r="BL2032" i="2"/>
  <c r="BK2032" i="2"/>
  <c r="BJ2032" i="2"/>
  <c r="BI2032" i="2"/>
  <c r="BH2032" i="2"/>
  <c r="BF2032" i="2"/>
  <c r="BD2032" i="2"/>
  <c r="AQ2032" i="2"/>
  <c r="AP2032" i="2"/>
  <c r="AR2032" i="2" s="1"/>
  <c r="BU2032" i="2" s="1"/>
  <c r="AA2032" i="2"/>
  <c r="H2032" i="2"/>
  <c r="CX2031" i="2"/>
  <c r="CW2031" i="2"/>
  <c r="CN2031" i="2"/>
  <c r="CK2031" i="2"/>
  <c r="CI2031" i="2"/>
  <c r="CD2031" i="2"/>
  <c r="CC2031" i="2"/>
  <c r="BY2031" i="2"/>
  <c r="CA2031" i="2" s="1"/>
  <c r="BW2031" i="2"/>
  <c r="BV2031" i="2"/>
  <c r="BS2031" i="2"/>
  <c r="BR2031" i="2"/>
  <c r="BP2031" i="2"/>
  <c r="BO2031" i="2"/>
  <c r="BN2031" i="2"/>
  <c r="BM2031" i="2"/>
  <c r="BL2031" i="2"/>
  <c r="BK2031" i="2"/>
  <c r="BJ2031" i="2"/>
  <c r="BI2031" i="2"/>
  <c r="BH2031" i="2"/>
  <c r="BF2031" i="2"/>
  <c r="BD2031" i="2"/>
  <c r="AQ2031" i="2"/>
  <c r="AP2031" i="2"/>
  <c r="AR2031" i="2" s="1"/>
  <c r="BU2031" i="2" s="1"/>
  <c r="AA2031" i="2"/>
  <c r="H2031" i="2"/>
  <c r="CX2030" i="2"/>
  <c r="CW2030" i="2"/>
  <c r="CN2030" i="2"/>
  <c r="CK2030" i="2"/>
  <c r="CI2030" i="2"/>
  <c r="CD2030" i="2"/>
  <c r="CC2030" i="2"/>
  <c r="BY2030" i="2"/>
  <c r="CA2030" i="2" s="1"/>
  <c r="BW2030" i="2"/>
  <c r="BV2030" i="2"/>
  <c r="BS2030" i="2"/>
  <c r="BR2030" i="2"/>
  <c r="BP2030" i="2"/>
  <c r="BO2030" i="2"/>
  <c r="BN2030" i="2"/>
  <c r="BM2030" i="2"/>
  <c r="BL2030" i="2"/>
  <c r="BK2030" i="2"/>
  <c r="BJ2030" i="2"/>
  <c r="BI2030" i="2"/>
  <c r="BH2030" i="2"/>
  <c r="BF2030" i="2"/>
  <c r="BD2030" i="2"/>
  <c r="AQ2030" i="2"/>
  <c r="AP2030" i="2"/>
  <c r="AR2030" i="2" s="1"/>
  <c r="BU2030" i="2" s="1"/>
  <c r="AA2030" i="2"/>
  <c r="H2030" i="2"/>
  <c r="CX2029" i="2"/>
  <c r="CW2029" i="2"/>
  <c r="CN2029" i="2"/>
  <c r="CK2029" i="2"/>
  <c r="CI2029" i="2"/>
  <c r="CD2029" i="2"/>
  <c r="CE2029" i="2" s="1"/>
  <c r="CC2029" i="2"/>
  <c r="BY2029" i="2"/>
  <c r="CA2029" i="2" s="1"/>
  <c r="BW2029" i="2"/>
  <c r="BV2029" i="2"/>
  <c r="BS2029" i="2"/>
  <c r="BR2029" i="2"/>
  <c r="BP2029" i="2"/>
  <c r="BO2029" i="2"/>
  <c r="BN2029" i="2"/>
  <c r="BM2029" i="2"/>
  <c r="BL2029" i="2"/>
  <c r="BK2029" i="2"/>
  <c r="BJ2029" i="2"/>
  <c r="BI2029" i="2"/>
  <c r="BH2029" i="2"/>
  <c r="BF2029" i="2"/>
  <c r="BD2029" i="2"/>
  <c r="AQ2029" i="2"/>
  <c r="AP2029" i="2"/>
  <c r="AR2029" i="2" s="1"/>
  <c r="BU2029" i="2" s="1"/>
  <c r="AA2029" i="2"/>
  <c r="H2029" i="2"/>
  <c r="CX2028" i="2"/>
  <c r="CW2028" i="2"/>
  <c r="CN2028" i="2"/>
  <c r="CK2028" i="2"/>
  <c r="CI2028" i="2"/>
  <c r="CD2028" i="2"/>
  <c r="CE2028" i="2" s="1"/>
  <c r="CC2028" i="2"/>
  <c r="BY2028" i="2"/>
  <c r="CA2028" i="2" s="1"/>
  <c r="BW2028" i="2"/>
  <c r="BV2028" i="2"/>
  <c r="BS2028" i="2"/>
  <c r="BR2028" i="2"/>
  <c r="BP2028" i="2"/>
  <c r="BO2028" i="2"/>
  <c r="BN2028" i="2"/>
  <c r="BM2028" i="2"/>
  <c r="BL2028" i="2"/>
  <c r="BK2028" i="2"/>
  <c r="BJ2028" i="2"/>
  <c r="BI2028" i="2"/>
  <c r="BH2028" i="2"/>
  <c r="BF2028" i="2"/>
  <c r="BD2028" i="2"/>
  <c r="AQ2028" i="2"/>
  <c r="AP2028" i="2"/>
  <c r="AR2028" i="2" s="1"/>
  <c r="BU2028" i="2" s="1"/>
  <c r="AA2028" i="2"/>
  <c r="H2028" i="2"/>
  <c r="CX2027" i="2"/>
  <c r="CW2027" i="2"/>
  <c r="CN2027" i="2"/>
  <c r="CK2027" i="2"/>
  <c r="CI2027" i="2"/>
  <c r="CD2027" i="2"/>
  <c r="CC2027" i="2"/>
  <c r="BY2027" i="2"/>
  <c r="CA2027" i="2" s="1"/>
  <c r="BW2027" i="2"/>
  <c r="BV2027" i="2"/>
  <c r="BS2027" i="2"/>
  <c r="BR2027" i="2"/>
  <c r="BP2027" i="2"/>
  <c r="BO2027" i="2"/>
  <c r="BN2027" i="2"/>
  <c r="BM2027" i="2"/>
  <c r="BL2027" i="2"/>
  <c r="BK2027" i="2"/>
  <c r="BJ2027" i="2"/>
  <c r="BI2027" i="2"/>
  <c r="BH2027" i="2"/>
  <c r="BF2027" i="2"/>
  <c r="BD2027" i="2"/>
  <c r="AR2027" i="2"/>
  <c r="BU2027" i="2" s="1"/>
  <c r="AQ2027" i="2"/>
  <c r="AP2027" i="2"/>
  <c r="AA2027" i="2"/>
  <c r="H2027" i="2"/>
  <c r="CX2026" i="2"/>
  <c r="CW2026" i="2"/>
  <c r="CN2026" i="2"/>
  <c r="CK2026" i="2"/>
  <c r="CI2026" i="2"/>
  <c r="CD2026" i="2"/>
  <c r="CE2026" i="2" s="1"/>
  <c r="CC2026" i="2"/>
  <c r="BY2026" i="2"/>
  <c r="CA2026" i="2" s="1"/>
  <c r="BW2026" i="2"/>
  <c r="BV2026" i="2"/>
  <c r="BS2026" i="2"/>
  <c r="BR2026" i="2"/>
  <c r="BP2026" i="2"/>
  <c r="BO2026" i="2"/>
  <c r="BN2026" i="2"/>
  <c r="BM2026" i="2"/>
  <c r="BL2026" i="2"/>
  <c r="BK2026" i="2"/>
  <c r="BJ2026" i="2"/>
  <c r="BI2026" i="2"/>
  <c r="BH2026" i="2"/>
  <c r="BF2026" i="2"/>
  <c r="BD2026" i="2"/>
  <c r="AQ2026" i="2"/>
  <c r="AP2026" i="2"/>
  <c r="AR2026" i="2" s="1"/>
  <c r="BU2026" i="2" s="1"/>
  <c r="AA2026" i="2"/>
  <c r="H2026" i="2"/>
  <c r="CX2025" i="2"/>
  <c r="CW2025" i="2"/>
  <c r="CN2025" i="2"/>
  <c r="CK2025" i="2"/>
  <c r="CI2025" i="2"/>
  <c r="CD2025" i="2"/>
  <c r="CE2025" i="2" s="1"/>
  <c r="CC2025" i="2"/>
  <c r="CA2025" i="2"/>
  <c r="BY2025" i="2"/>
  <c r="BW2025" i="2"/>
  <c r="BV2025" i="2"/>
  <c r="BS2025" i="2"/>
  <c r="BR2025" i="2"/>
  <c r="BP2025" i="2"/>
  <c r="BO2025" i="2"/>
  <c r="BN2025" i="2"/>
  <c r="BM2025" i="2"/>
  <c r="BL2025" i="2"/>
  <c r="BK2025" i="2"/>
  <c r="BJ2025" i="2"/>
  <c r="BI2025" i="2"/>
  <c r="BH2025" i="2"/>
  <c r="BF2025" i="2"/>
  <c r="BD2025" i="2"/>
  <c r="AQ2025" i="2"/>
  <c r="AP2025" i="2"/>
  <c r="AR2025" i="2" s="1"/>
  <c r="BU2025" i="2" s="1"/>
  <c r="AA2025" i="2"/>
  <c r="H2025" i="2"/>
  <c r="CX2024" i="2"/>
  <c r="CW2024" i="2"/>
  <c r="CN2024" i="2"/>
  <c r="CK2024" i="2"/>
  <c r="CI2024" i="2"/>
  <c r="CD2024" i="2"/>
  <c r="CC2024" i="2"/>
  <c r="BY2024" i="2"/>
  <c r="CA2024" i="2" s="1"/>
  <c r="BW2024" i="2"/>
  <c r="BV2024" i="2"/>
  <c r="BS2024" i="2"/>
  <c r="BR2024" i="2"/>
  <c r="BP2024" i="2"/>
  <c r="BO2024" i="2"/>
  <c r="BN2024" i="2"/>
  <c r="BM2024" i="2"/>
  <c r="BL2024" i="2"/>
  <c r="BK2024" i="2"/>
  <c r="BJ2024" i="2"/>
  <c r="BI2024" i="2"/>
  <c r="BH2024" i="2"/>
  <c r="BF2024" i="2"/>
  <c r="BD2024" i="2"/>
  <c r="AQ2024" i="2"/>
  <c r="AP2024" i="2"/>
  <c r="AR2024" i="2" s="1"/>
  <c r="BU2024" i="2" s="1"/>
  <c r="AA2024" i="2"/>
  <c r="H2024" i="2"/>
  <c r="CX2023" i="2"/>
  <c r="CW2023" i="2"/>
  <c r="CN2023" i="2"/>
  <c r="CK2023" i="2"/>
  <c r="CI2023" i="2"/>
  <c r="CD2023" i="2"/>
  <c r="CE2023" i="2" s="1"/>
  <c r="CC2023" i="2"/>
  <c r="BY2023" i="2"/>
  <c r="CA2023" i="2" s="1"/>
  <c r="BW2023" i="2"/>
  <c r="BV2023" i="2"/>
  <c r="BS2023" i="2"/>
  <c r="BR2023" i="2"/>
  <c r="BP2023" i="2"/>
  <c r="BO2023" i="2"/>
  <c r="BN2023" i="2"/>
  <c r="BM2023" i="2"/>
  <c r="BL2023" i="2"/>
  <c r="BK2023" i="2"/>
  <c r="BJ2023" i="2"/>
  <c r="BI2023" i="2"/>
  <c r="BH2023" i="2"/>
  <c r="BF2023" i="2"/>
  <c r="BD2023" i="2"/>
  <c r="AQ2023" i="2"/>
  <c r="AP2023" i="2"/>
  <c r="AR2023" i="2" s="1"/>
  <c r="BU2023" i="2" s="1"/>
  <c r="AA2023" i="2"/>
  <c r="H2023" i="2"/>
  <c r="CX2022" i="2"/>
  <c r="CW2022" i="2"/>
  <c r="CN2022" i="2"/>
  <c r="CK2022" i="2"/>
  <c r="CI2022" i="2"/>
  <c r="CD2022" i="2"/>
  <c r="CE2022" i="2" s="1"/>
  <c r="CC2022" i="2"/>
  <c r="CA2022" i="2"/>
  <c r="BY2022" i="2"/>
  <c r="BW2022" i="2"/>
  <c r="BV2022" i="2"/>
  <c r="BS2022" i="2"/>
  <c r="BR2022" i="2"/>
  <c r="BP2022" i="2"/>
  <c r="BO2022" i="2"/>
  <c r="BN2022" i="2"/>
  <c r="BM2022" i="2"/>
  <c r="BL2022" i="2"/>
  <c r="BK2022" i="2"/>
  <c r="BJ2022" i="2"/>
  <c r="BI2022" i="2"/>
  <c r="BH2022" i="2"/>
  <c r="BF2022" i="2"/>
  <c r="BD2022" i="2"/>
  <c r="AQ2022" i="2"/>
  <c r="AP2022" i="2"/>
  <c r="AR2022" i="2" s="1"/>
  <c r="BU2022" i="2" s="1"/>
  <c r="AA2022" i="2"/>
  <c r="H2022" i="2"/>
  <c r="CX2021" i="2"/>
  <c r="CW2021" i="2"/>
  <c r="CN2021" i="2"/>
  <c r="CK2021" i="2"/>
  <c r="CI2021" i="2"/>
  <c r="CD2021" i="2"/>
  <c r="CE2021" i="2" s="1"/>
  <c r="CC2021" i="2"/>
  <c r="BY2021" i="2"/>
  <c r="CA2021" i="2" s="1"/>
  <c r="BW2021" i="2"/>
  <c r="BV2021" i="2"/>
  <c r="BS2021" i="2"/>
  <c r="BR2021" i="2"/>
  <c r="BP2021" i="2"/>
  <c r="BO2021" i="2"/>
  <c r="BN2021" i="2"/>
  <c r="BM2021" i="2"/>
  <c r="BL2021" i="2"/>
  <c r="BK2021" i="2"/>
  <c r="BJ2021" i="2"/>
  <c r="BI2021" i="2"/>
  <c r="BH2021" i="2"/>
  <c r="BF2021" i="2"/>
  <c r="BD2021" i="2"/>
  <c r="AQ2021" i="2"/>
  <c r="AP2021" i="2"/>
  <c r="AR2021" i="2" s="1"/>
  <c r="BU2021" i="2" s="1"/>
  <c r="AA2021" i="2"/>
  <c r="H2021" i="2"/>
  <c r="CX2020" i="2"/>
  <c r="CW2020" i="2"/>
  <c r="CN2020" i="2"/>
  <c r="CK2020" i="2"/>
  <c r="CI2020" i="2"/>
  <c r="CD2020" i="2"/>
  <c r="CC2020" i="2"/>
  <c r="BY2020" i="2"/>
  <c r="CA2020" i="2" s="1"/>
  <c r="BW2020" i="2"/>
  <c r="BV2020" i="2"/>
  <c r="BS2020" i="2"/>
  <c r="BR2020" i="2"/>
  <c r="BP2020" i="2"/>
  <c r="BO2020" i="2"/>
  <c r="BN2020" i="2"/>
  <c r="BM2020" i="2"/>
  <c r="BL2020" i="2"/>
  <c r="BK2020" i="2"/>
  <c r="BJ2020" i="2"/>
  <c r="BI2020" i="2"/>
  <c r="BH2020" i="2"/>
  <c r="BF2020" i="2"/>
  <c r="BD2020" i="2"/>
  <c r="AR2020" i="2"/>
  <c r="BU2020" i="2" s="1"/>
  <c r="AQ2020" i="2"/>
  <c r="AP2020" i="2"/>
  <c r="AA2020" i="2"/>
  <c r="H2020" i="2"/>
  <c r="DA2019" i="2"/>
  <c r="CZ2019" i="2"/>
  <c r="CX2019" i="2"/>
  <c r="CW2019" i="2"/>
  <c r="CK2019" i="2"/>
  <c r="CI2019" i="2"/>
  <c r="CD2019" i="2"/>
  <c r="CE2019" i="2" s="1"/>
  <c r="BY2019" i="2"/>
  <c r="CA2019" i="2" s="1"/>
  <c r="BW2019" i="2"/>
  <c r="BV2019" i="2"/>
  <c r="BS2019" i="2"/>
  <c r="BR2019" i="2"/>
  <c r="BP2019" i="2"/>
  <c r="BN2019" i="2"/>
  <c r="BL2019" i="2"/>
  <c r="BJ2019" i="2"/>
  <c r="BH2019" i="2"/>
  <c r="BG2019" i="2"/>
  <c r="BE2019" i="2"/>
  <c r="BF2019" i="2" s="1"/>
  <c r="BC2019" i="2"/>
  <c r="BO2019" i="2" s="1"/>
  <c r="AZ2019" i="2"/>
  <c r="AY2019" i="2"/>
  <c r="AX2019" i="2"/>
  <c r="AW2019" i="2"/>
  <c r="BD2019" i="2" s="1"/>
  <c r="AV2019" i="2"/>
  <c r="AU2019" i="2"/>
  <c r="BM2019" i="2" s="1"/>
  <c r="AT2019" i="2"/>
  <c r="AS2019" i="2"/>
  <c r="CC2019" i="2" s="1"/>
  <c r="AP2019" i="2"/>
  <c r="AR2019" i="2" s="1"/>
  <c r="BU2019" i="2" s="1"/>
  <c r="AO2019" i="2"/>
  <c r="AN2019" i="2"/>
  <c r="AM2019" i="2"/>
  <c r="AL2019" i="2"/>
  <c r="AK2019" i="2"/>
  <c r="AJ2019" i="2"/>
  <c r="AI2019" i="2"/>
  <c r="AQ2019" i="2" s="1"/>
  <c r="Z2019" i="2"/>
  <c r="CN2019" i="2" s="1"/>
  <c r="Y2019" i="2"/>
  <c r="X2019" i="2"/>
  <c r="U2019" i="2"/>
  <c r="T2019" i="2"/>
  <c r="Q2019" i="2"/>
  <c r="P2019" i="2"/>
  <c r="O2019" i="2"/>
  <c r="N2019" i="2"/>
  <c r="M2019" i="2"/>
  <c r="L2019" i="2"/>
  <c r="BK2019" i="2" s="1"/>
  <c r="K2019" i="2"/>
  <c r="J2019" i="2"/>
  <c r="BI2019" i="2" s="1"/>
  <c r="I2019" i="2"/>
  <c r="G2019" i="2"/>
  <c r="F2019" i="2"/>
  <c r="H2019" i="2" s="1"/>
  <c r="CX2018" i="2"/>
  <c r="CW2018" i="2"/>
  <c r="CN2018" i="2"/>
  <c r="CK2018" i="2"/>
  <c r="CI2018" i="2"/>
  <c r="CD2018" i="2"/>
  <c r="CE2018" i="2" s="1"/>
  <c r="CC2018" i="2"/>
  <c r="BY2018" i="2"/>
  <c r="CA2018" i="2" s="1"/>
  <c r="BW2018" i="2"/>
  <c r="BV2018" i="2"/>
  <c r="BS2018" i="2"/>
  <c r="BR2018" i="2"/>
  <c r="BP2018" i="2"/>
  <c r="BO2018" i="2"/>
  <c r="BN2018" i="2"/>
  <c r="BM2018" i="2"/>
  <c r="BL2018" i="2"/>
  <c r="BK2018" i="2"/>
  <c r="BJ2018" i="2"/>
  <c r="BI2018" i="2"/>
  <c r="BH2018" i="2"/>
  <c r="BF2018" i="2"/>
  <c r="BD2018" i="2"/>
  <c r="AR2018" i="2"/>
  <c r="BU2018" i="2" s="1"/>
  <c r="AQ2018" i="2"/>
  <c r="AP2018" i="2"/>
  <c r="AA2018" i="2"/>
  <c r="H2018" i="2"/>
  <c r="CX2017" i="2"/>
  <c r="CW2017" i="2"/>
  <c r="CN2017" i="2"/>
  <c r="CK2017" i="2"/>
  <c r="CI2017" i="2"/>
  <c r="CD2017" i="2"/>
  <c r="CE2017" i="2" s="1"/>
  <c r="CC2017" i="2"/>
  <c r="BY2017" i="2"/>
  <c r="CA2017" i="2" s="1"/>
  <c r="BW2017" i="2"/>
  <c r="BV2017" i="2"/>
  <c r="BS2017" i="2"/>
  <c r="BR2017" i="2"/>
  <c r="BP2017" i="2"/>
  <c r="BO2017" i="2"/>
  <c r="BN2017" i="2"/>
  <c r="BM2017" i="2"/>
  <c r="BL2017" i="2"/>
  <c r="BK2017" i="2"/>
  <c r="BJ2017" i="2"/>
  <c r="BI2017" i="2"/>
  <c r="BH2017" i="2"/>
  <c r="BF2017" i="2"/>
  <c r="BD2017" i="2"/>
  <c r="AQ2017" i="2"/>
  <c r="AP2017" i="2"/>
  <c r="AR2017" i="2" s="1"/>
  <c r="BU2017" i="2" s="1"/>
  <c r="AA2017" i="2"/>
  <c r="H2017" i="2"/>
  <c r="CX2016" i="2"/>
  <c r="CW2016" i="2"/>
  <c r="CN2016" i="2"/>
  <c r="CK2016" i="2"/>
  <c r="CI2016" i="2"/>
  <c r="CD2016" i="2"/>
  <c r="CE2016" i="2" s="1"/>
  <c r="CC2016" i="2"/>
  <c r="BY2016" i="2"/>
  <c r="CA2016" i="2" s="1"/>
  <c r="BW2016" i="2"/>
  <c r="BV2016" i="2"/>
  <c r="BS2016" i="2"/>
  <c r="BR2016" i="2"/>
  <c r="BP2016" i="2"/>
  <c r="BO2016" i="2"/>
  <c r="BN2016" i="2"/>
  <c r="BM2016" i="2"/>
  <c r="BL2016" i="2"/>
  <c r="BK2016" i="2"/>
  <c r="BJ2016" i="2"/>
  <c r="BI2016" i="2"/>
  <c r="BH2016" i="2"/>
  <c r="BF2016" i="2"/>
  <c r="BD2016" i="2"/>
  <c r="AQ2016" i="2"/>
  <c r="AP2016" i="2"/>
  <c r="AR2016" i="2" s="1"/>
  <c r="BU2016" i="2" s="1"/>
  <c r="AA2016" i="2"/>
  <c r="H2016" i="2"/>
  <c r="CX2015" i="2"/>
  <c r="CW2015" i="2"/>
  <c r="CN2015" i="2"/>
  <c r="CK2015" i="2"/>
  <c r="CI2015" i="2"/>
  <c r="CE2015" i="2"/>
  <c r="CD2015" i="2"/>
  <c r="CC2015" i="2"/>
  <c r="BY2015" i="2"/>
  <c r="CA2015" i="2" s="1"/>
  <c r="BW2015" i="2"/>
  <c r="BV2015" i="2"/>
  <c r="BS2015" i="2"/>
  <c r="BR2015" i="2"/>
  <c r="BP2015" i="2"/>
  <c r="BO2015" i="2"/>
  <c r="BN2015" i="2"/>
  <c r="BM2015" i="2"/>
  <c r="BL2015" i="2"/>
  <c r="BK2015" i="2"/>
  <c r="BJ2015" i="2"/>
  <c r="BI2015" i="2"/>
  <c r="BH2015" i="2"/>
  <c r="BF2015" i="2"/>
  <c r="BD2015" i="2"/>
  <c r="AQ2015" i="2"/>
  <c r="AP2015" i="2"/>
  <c r="AR2015" i="2" s="1"/>
  <c r="BU2015" i="2" s="1"/>
  <c r="AA2015" i="2"/>
  <c r="H2015" i="2"/>
  <c r="CX2014" i="2"/>
  <c r="CW2014" i="2"/>
  <c r="CN2014" i="2"/>
  <c r="CK2014" i="2"/>
  <c r="CI2014" i="2"/>
  <c r="CD2014" i="2"/>
  <c r="CE2014" i="2" s="1"/>
  <c r="CC2014" i="2"/>
  <c r="CA2014" i="2"/>
  <c r="BY2014" i="2"/>
  <c r="BW2014" i="2"/>
  <c r="BV2014" i="2"/>
  <c r="BS2014" i="2"/>
  <c r="BR2014" i="2"/>
  <c r="BP2014" i="2"/>
  <c r="BO2014" i="2"/>
  <c r="BN2014" i="2"/>
  <c r="BM2014" i="2"/>
  <c r="BL2014" i="2"/>
  <c r="BK2014" i="2"/>
  <c r="BJ2014" i="2"/>
  <c r="BI2014" i="2"/>
  <c r="BH2014" i="2"/>
  <c r="BF2014" i="2"/>
  <c r="BD2014" i="2"/>
  <c r="AQ2014" i="2"/>
  <c r="AP2014" i="2"/>
  <c r="AR2014" i="2" s="1"/>
  <c r="BU2014" i="2" s="1"/>
  <c r="AA2014" i="2"/>
  <c r="H2014" i="2"/>
  <c r="CX2013" i="2"/>
  <c r="CW2013" i="2"/>
  <c r="CN2013" i="2"/>
  <c r="CK2013" i="2"/>
  <c r="CI2013" i="2"/>
  <c r="CD2013" i="2"/>
  <c r="CE2013" i="2" s="1"/>
  <c r="CC2013" i="2"/>
  <c r="BY2013" i="2"/>
  <c r="CA2013" i="2" s="1"/>
  <c r="BW2013" i="2"/>
  <c r="BV2013" i="2"/>
  <c r="BS2013" i="2"/>
  <c r="BR2013" i="2"/>
  <c r="BP2013" i="2"/>
  <c r="BO2013" i="2"/>
  <c r="BN2013" i="2"/>
  <c r="BM2013" i="2"/>
  <c r="BL2013" i="2"/>
  <c r="BK2013" i="2"/>
  <c r="BJ2013" i="2"/>
  <c r="BI2013" i="2"/>
  <c r="BH2013" i="2"/>
  <c r="BF2013" i="2"/>
  <c r="BD2013" i="2"/>
  <c r="AQ2013" i="2"/>
  <c r="AP2013" i="2"/>
  <c r="AR2013" i="2" s="1"/>
  <c r="BU2013" i="2" s="1"/>
  <c r="AA2013" i="2"/>
  <c r="H2013" i="2"/>
  <c r="DA2012" i="2"/>
  <c r="CZ2012" i="2"/>
  <c r="CX2012" i="2"/>
  <c r="CW2012" i="2"/>
  <c r="CN2012" i="2"/>
  <c r="CK2012" i="2"/>
  <c r="CI2012" i="2"/>
  <c r="CC2012" i="2"/>
  <c r="BY2012" i="2"/>
  <c r="CA2012" i="2" s="1"/>
  <c r="BW2012" i="2"/>
  <c r="BV2012" i="2"/>
  <c r="BS2012" i="2"/>
  <c r="BR2012" i="2"/>
  <c r="BP2012" i="2"/>
  <c r="BN2012" i="2"/>
  <c r="BL2012" i="2"/>
  <c r="BH2012" i="2"/>
  <c r="BG2012" i="2"/>
  <c r="BE2012" i="2"/>
  <c r="BF2012" i="2" s="1"/>
  <c r="BD2012" i="2"/>
  <c r="BC2012" i="2"/>
  <c r="BO2012" i="2" s="1"/>
  <c r="AZ2012" i="2"/>
  <c r="AY2012" i="2"/>
  <c r="AX2012" i="2"/>
  <c r="AW2012" i="2"/>
  <c r="AV2012" i="2"/>
  <c r="AU2012" i="2"/>
  <c r="BM2012" i="2" s="1"/>
  <c r="AT2012" i="2"/>
  <c r="CD2012" i="2" s="1"/>
  <c r="AS2012" i="2"/>
  <c r="AP2012" i="2"/>
  <c r="AR2012" i="2" s="1"/>
  <c r="BU2012" i="2" s="1"/>
  <c r="AO2012" i="2"/>
  <c r="AN2012" i="2"/>
  <c r="AM2012" i="2"/>
  <c r="AL2012" i="2"/>
  <c r="AK2012" i="2"/>
  <c r="AJ2012" i="2"/>
  <c r="AI2012" i="2"/>
  <c r="AQ2012" i="2" s="1"/>
  <c r="AA2012" i="2"/>
  <c r="Z2012" i="2"/>
  <c r="Y2012" i="2"/>
  <c r="X2012" i="2"/>
  <c r="U2012" i="2"/>
  <c r="T2012" i="2"/>
  <c r="Q2012" i="2"/>
  <c r="P2012" i="2"/>
  <c r="O2012" i="2"/>
  <c r="N2012" i="2"/>
  <c r="M2012" i="2"/>
  <c r="L2012" i="2"/>
  <c r="BK2012" i="2" s="1"/>
  <c r="K2012" i="2"/>
  <c r="BJ2012" i="2" s="1"/>
  <c r="J2012" i="2"/>
  <c r="BI2012" i="2" s="1"/>
  <c r="I2012" i="2"/>
  <c r="G2012" i="2"/>
  <c r="H2012" i="2" s="1"/>
  <c r="F2012" i="2"/>
  <c r="DA2011" i="2"/>
  <c r="CZ2011" i="2"/>
  <c r="CX2011" i="2"/>
  <c r="CW2011" i="2"/>
  <c r="CK2011" i="2"/>
  <c r="CI2011" i="2"/>
  <c r="CD2011" i="2"/>
  <c r="CE2011" i="2" s="1"/>
  <c r="CA2011" i="2"/>
  <c r="BY2011" i="2"/>
  <c r="BW2011" i="2"/>
  <c r="BV2011" i="2"/>
  <c r="BS2011" i="2"/>
  <c r="BR2011" i="2"/>
  <c r="BP2011" i="2"/>
  <c r="BN2011" i="2"/>
  <c r="BM2011" i="2"/>
  <c r="BL2011" i="2"/>
  <c r="BK2011" i="2"/>
  <c r="BH2011" i="2"/>
  <c r="BG2011" i="2"/>
  <c r="BE2011" i="2"/>
  <c r="BF2011" i="2" s="1"/>
  <c r="BC2011" i="2"/>
  <c r="BO2011" i="2" s="1"/>
  <c r="AZ2011" i="2"/>
  <c r="AY2011" i="2"/>
  <c r="AX2011" i="2"/>
  <c r="AW2011" i="2"/>
  <c r="BD2011" i="2" s="1"/>
  <c r="AV2011" i="2"/>
  <c r="AU2011" i="2"/>
  <c r="AT2011" i="2"/>
  <c r="AS2011" i="2"/>
  <c r="CC2011" i="2" s="1"/>
  <c r="AP2011" i="2"/>
  <c r="AR2011" i="2" s="1"/>
  <c r="BU2011" i="2" s="1"/>
  <c r="AO2011" i="2"/>
  <c r="AN2011" i="2"/>
  <c r="AM2011" i="2"/>
  <c r="AL2011" i="2"/>
  <c r="AK2011" i="2"/>
  <c r="AJ2011" i="2"/>
  <c r="AI2011" i="2"/>
  <c r="AQ2011" i="2" s="1"/>
  <c r="Z2011" i="2"/>
  <c r="CN2011" i="2" s="1"/>
  <c r="Y2011" i="2"/>
  <c r="X2011" i="2"/>
  <c r="U2011" i="2"/>
  <c r="T2011" i="2"/>
  <c r="Q2011" i="2"/>
  <c r="P2011" i="2"/>
  <c r="O2011" i="2"/>
  <c r="N2011" i="2"/>
  <c r="M2011" i="2"/>
  <c r="L2011" i="2"/>
  <c r="K2011" i="2"/>
  <c r="BJ2011" i="2" s="1"/>
  <c r="J2011" i="2"/>
  <c r="BI2011" i="2" s="1"/>
  <c r="I2011" i="2"/>
  <c r="G2011" i="2"/>
  <c r="F2011" i="2"/>
  <c r="H2011" i="2" s="1"/>
  <c r="CX2010" i="2"/>
  <c r="CW2010" i="2"/>
  <c r="CN2010" i="2"/>
  <c r="CK2010" i="2"/>
  <c r="CI2010" i="2"/>
  <c r="CD2010" i="2"/>
  <c r="CE2010" i="2" s="1"/>
  <c r="CC2010" i="2"/>
  <c r="BY2010" i="2"/>
  <c r="CA2010" i="2" s="1"/>
  <c r="BW2010" i="2"/>
  <c r="BV2010" i="2"/>
  <c r="BS2010" i="2"/>
  <c r="BR2010" i="2"/>
  <c r="BP2010" i="2"/>
  <c r="BO2010" i="2"/>
  <c r="BN2010" i="2"/>
  <c r="BM2010" i="2"/>
  <c r="BL2010" i="2"/>
  <c r="BK2010" i="2"/>
  <c r="BJ2010" i="2"/>
  <c r="BI2010" i="2"/>
  <c r="BH2010" i="2"/>
  <c r="BF2010" i="2"/>
  <c r="BD2010" i="2"/>
  <c r="AQ2010" i="2"/>
  <c r="AP2010" i="2"/>
  <c r="AR2010" i="2" s="1"/>
  <c r="BU2010" i="2" s="1"/>
  <c r="AA2010" i="2"/>
  <c r="H2010" i="2"/>
  <c r="CX2009" i="2"/>
  <c r="CW2009" i="2"/>
  <c r="CN2009" i="2"/>
  <c r="CK2009" i="2"/>
  <c r="CI2009" i="2"/>
  <c r="CD2009" i="2"/>
  <c r="CE2009" i="2" s="1"/>
  <c r="CC2009" i="2"/>
  <c r="BY2009" i="2"/>
  <c r="CA2009" i="2" s="1"/>
  <c r="BW2009" i="2"/>
  <c r="BV2009" i="2"/>
  <c r="BS2009" i="2"/>
  <c r="BR2009" i="2"/>
  <c r="BP2009" i="2"/>
  <c r="BO2009" i="2"/>
  <c r="BN2009" i="2"/>
  <c r="BM2009" i="2"/>
  <c r="BL2009" i="2"/>
  <c r="BK2009" i="2"/>
  <c r="BJ2009" i="2"/>
  <c r="BI2009" i="2"/>
  <c r="BH2009" i="2"/>
  <c r="BF2009" i="2"/>
  <c r="BD2009" i="2"/>
  <c r="AQ2009" i="2"/>
  <c r="AP2009" i="2"/>
  <c r="AR2009" i="2" s="1"/>
  <c r="BU2009" i="2" s="1"/>
  <c r="AA2009" i="2"/>
  <c r="H2009" i="2"/>
  <c r="CX2008" i="2"/>
  <c r="CW2008" i="2"/>
  <c r="CN2008" i="2"/>
  <c r="CK2008" i="2"/>
  <c r="CI2008" i="2"/>
  <c r="CE2008" i="2"/>
  <c r="CD2008" i="2"/>
  <c r="CC2008" i="2"/>
  <c r="BY2008" i="2"/>
  <c r="CA2008" i="2" s="1"/>
  <c r="BW2008" i="2"/>
  <c r="BV2008" i="2"/>
  <c r="BS2008" i="2"/>
  <c r="BR2008" i="2"/>
  <c r="BP2008" i="2"/>
  <c r="BO2008" i="2"/>
  <c r="BN2008" i="2"/>
  <c r="BM2008" i="2"/>
  <c r="BL2008" i="2"/>
  <c r="BK2008" i="2"/>
  <c r="BJ2008" i="2"/>
  <c r="BI2008" i="2"/>
  <c r="BH2008" i="2"/>
  <c r="BF2008" i="2"/>
  <c r="BD2008" i="2"/>
  <c r="AQ2008" i="2"/>
  <c r="AP2008" i="2"/>
  <c r="AR2008" i="2" s="1"/>
  <c r="BU2008" i="2" s="1"/>
  <c r="AA2008" i="2"/>
  <c r="H2008" i="2"/>
  <c r="CX2007" i="2"/>
  <c r="CW2007" i="2"/>
  <c r="CN2007" i="2"/>
  <c r="CK2007" i="2"/>
  <c r="CI2007" i="2"/>
  <c r="CD2007" i="2"/>
  <c r="CC2007" i="2"/>
  <c r="BY2007" i="2"/>
  <c r="CA2007" i="2" s="1"/>
  <c r="BW2007" i="2"/>
  <c r="BV2007" i="2"/>
  <c r="BS2007" i="2"/>
  <c r="BR2007" i="2"/>
  <c r="BP2007" i="2"/>
  <c r="BO2007" i="2"/>
  <c r="BN2007" i="2"/>
  <c r="BM2007" i="2"/>
  <c r="BL2007" i="2"/>
  <c r="BK2007" i="2"/>
  <c r="BJ2007" i="2"/>
  <c r="BI2007" i="2"/>
  <c r="BH2007" i="2"/>
  <c r="BF2007" i="2"/>
  <c r="BD2007" i="2"/>
  <c r="AQ2007" i="2"/>
  <c r="AP2007" i="2"/>
  <c r="AR2007" i="2" s="1"/>
  <c r="BU2007" i="2" s="1"/>
  <c r="AA2007" i="2"/>
  <c r="H2007" i="2"/>
  <c r="CX2006" i="2"/>
  <c r="CW2006" i="2"/>
  <c r="CN2006" i="2"/>
  <c r="CK2006" i="2"/>
  <c r="CI2006" i="2"/>
  <c r="CD2006" i="2"/>
  <c r="CE2006" i="2" s="1"/>
  <c r="CC2006" i="2"/>
  <c r="BY2006" i="2"/>
  <c r="CA2006" i="2" s="1"/>
  <c r="BW2006" i="2"/>
  <c r="BV2006" i="2"/>
  <c r="BS2006" i="2"/>
  <c r="BR2006" i="2"/>
  <c r="BP2006" i="2"/>
  <c r="BO2006" i="2"/>
  <c r="BN2006" i="2"/>
  <c r="BM2006" i="2"/>
  <c r="BL2006" i="2"/>
  <c r="BK2006" i="2"/>
  <c r="BJ2006" i="2"/>
  <c r="BI2006" i="2"/>
  <c r="BH2006" i="2"/>
  <c r="BF2006" i="2"/>
  <c r="BD2006" i="2"/>
  <c r="AQ2006" i="2"/>
  <c r="AP2006" i="2"/>
  <c r="AR2006" i="2" s="1"/>
  <c r="BU2006" i="2" s="1"/>
  <c r="AA2006" i="2"/>
  <c r="H2006" i="2"/>
  <c r="CX2005" i="2"/>
  <c r="CW2005" i="2"/>
  <c r="CN2005" i="2"/>
  <c r="CK2005" i="2"/>
  <c r="CI2005" i="2"/>
  <c r="CD2005" i="2"/>
  <c r="CE2005" i="2" s="1"/>
  <c r="CC2005" i="2"/>
  <c r="BY2005" i="2"/>
  <c r="CA2005" i="2" s="1"/>
  <c r="BW2005" i="2"/>
  <c r="BV2005" i="2"/>
  <c r="BS2005" i="2"/>
  <c r="BR2005" i="2"/>
  <c r="BP2005" i="2"/>
  <c r="BO2005" i="2"/>
  <c r="BN2005" i="2"/>
  <c r="BM2005" i="2"/>
  <c r="BL2005" i="2"/>
  <c r="BK2005" i="2"/>
  <c r="BJ2005" i="2"/>
  <c r="BI2005" i="2"/>
  <c r="BH2005" i="2"/>
  <c r="BF2005" i="2"/>
  <c r="BD2005" i="2"/>
  <c r="AQ2005" i="2"/>
  <c r="AP2005" i="2"/>
  <c r="AR2005" i="2" s="1"/>
  <c r="BU2005" i="2" s="1"/>
  <c r="AA2005" i="2"/>
  <c r="H2005" i="2"/>
  <c r="CX2004" i="2"/>
  <c r="CW2004" i="2"/>
  <c r="CN2004" i="2"/>
  <c r="CK2004" i="2"/>
  <c r="CI2004" i="2"/>
  <c r="CD2004" i="2"/>
  <c r="CE2004" i="2" s="1"/>
  <c r="CC2004" i="2"/>
  <c r="BY2004" i="2"/>
  <c r="CA2004" i="2" s="1"/>
  <c r="BW2004" i="2"/>
  <c r="BV2004" i="2"/>
  <c r="BS2004" i="2"/>
  <c r="BR2004" i="2"/>
  <c r="BP2004" i="2"/>
  <c r="BO2004" i="2"/>
  <c r="BN2004" i="2"/>
  <c r="BM2004" i="2"/>
  <c r="BL2004" i="2"/>
  <c r="BK2004" i="2"/>
  <c r="BJ2004" i="2"/>
  <c r="BI2004" i="2"/>
  <c r="BH2004" i="2"/>
  <c r="BF2004" i="2"/>
  <c r="BD2004" i="2"/>
  <c r="AQ2004" i="2"/>
  <c r="AP2004" i="2"/>
  <c r="AR2004" i="2" s="1"/>
  <c r="BU2004" i="2" s="1"/>
  <c r="AA2004" i="2"/>
  <c r="H2004" i="2"/>
  <c r="CX2003" i="2"/>
  <c r="CW2003" i="2"/>
  <c r="CN2003" i="2"/>
  <c r="CK2003" i="2"/>
  <c r="CI2003" i="2"/>
  <c r="CD2003" i="2"/>
  <c r="CC2003" i="2"/>
  <c r="BY2003" i="2"/>
  <c r="CA2003" i="2" s="1"/>
  <c r="BW2003" i="2"/>
  <c r="BV2003" i="2"/>
  <c r="BS2003" i="2"/>
  <c r="BR2003" i="2"/>
  <c r="BP2003" i="2"/>
  <c r="BO2003" i="2"/>
  <c r="BN2003" i="2"/>
  <c r="BM2003" i="2"/>
  <c r="BL2003" i="2"/>
  <c r="BK2003" i="2"/>
  <c r="BJ2003" i="2"/>
  <c r="BI2003" i="2"/>
  <c r="BH2003" i="2"/>
  <c r="BF2003" i="2"/>
  <c r="BD2003" i="2"/>
  <c r="AQ2003" i="2"/>
  <c r="AP2003" i="2"/>
  <c r="AR2003" i="2" s="1"/>
  <c r="BU2003" i="2" s="1"/>
  <c r="AA2003" i="2"/>
  <c r="H2003" i="2"/>
  <c r="CX2002" i="2"/>
  <c r="CW2002" i="2"/>
  <c r="CN2002" i="2"/>
  <c r="CK2002" i="2"/>
  <c r="CI2002" i="2"/>
  <c r="CD2002" i="2"/>
  <c r="CE2002" i="2" s="1"/>
  <c r="CC2002" i="2"/>
  <c r="BY2002" i="2"/>
  <c r="CA2002" i="2" s="1"/>
  <c r="BW2002" i="2"/>
  <c r="BV2002" i="2"/>
  <c r="BS2002" i="2"/>
  <c r="BR2002" i="2"/>
  <c r="BP2002" i="2"/>
  <c r="BO2002" i="2"/>
  <c r="BN2002" i="2"/>
  <c r="BM2002" i="2"/>
  <c r="BL2002" i="2"/>
  <c r="BK2002" i="2"/>
  <c r="BJ2002" i="2"/>
  <c r="BI2002" i="2"/>
  <c r="BH2002" i="2"/>
  <c r="BF2002" i="2"/>
  <c r="BD2002" i="2"/>
  <c r="AR2002" i="2"/>
  <c r="BU2002" i="2" s="1"/>
  <c r="AQ2002" i="2"/>
  <c r="AP2002" i="2"/>
  <c r="AA2002" i="2"/>
  <c r="H2002" i="2"/>
  <c r="CX2001" i="2"/>
  <c r="CW2001" i="2"/>
  <c r="CN2001" i="2"/>
  <c r="CK2001" i="2"/>
  <c r="CI2001" i="2"/>
  <c r="CD2001" i="2"/>
  <c r="CE2001" i="2" s="1"/>
  <c r="CC2001" i="2"/>
  <c r="BY2001" i="2"/>
  <c r="CA2001" i="2" s="1"/>
  <c r="BW2001" i="2"/>
  <c r="BV2001" i="2"/>
  <c r="BS2001" i="2"/>
  <c r="BR2001" i="2"/>
  <c r="BP2001" i="2"/>
  <c r="BO2001" i="2"/>
  <c r="BN2001" i="2"/>
  <c r="BM2001" i="2"/>
  <c r="BL2001" i="2"/>
  <c r="BK2001" i="2"/>
  <c r="BJ2001" i="2"/>
  <c r="BI2001" i="2"/>
  <c r="BH2001" i="2"/>
  <c r="BF2001" i="2"/>
  <c r="BD2001" i="2"/>
  <c r="AQ2001" i="2"/>
  <c r="AP2001" i="2"/>
  <c r="AR2001" i="2" s="1"/>
  <c r="BU2001" i="2" s="1"/>
  <c r="AA2001" i="2"/>
  <c r="H2001" i="2"/>
  <c r="CX2000" i="2"/>
  <c r="CW2000" i="2"/>
  <c r="CN2000" i="2"/>
  <c r="CK2000" i="2"/>
  <c r="CI2000" i="2"/>
  <c r="CD2000" i="2"/>
  <c r="CE2000" i="2" s="1"/>
  <c r="CC2000" i="2"/>
  <c r="BY2000" i="2"/>
  <c r="CA2000" i="2" s="1"/>
  <c r="BW2000" i="2"/>
  <c r="BV2000" i="2"/>
  <c r="BS2000" i="2"/>
  <c r="BR2000" i="2"/>
  <c r="BP2000" i="2"/>
  <c r="BO2000" i="2"/>
  <c r="BN2000" i="2"/>
  <c r="BM2000" i="2"/>
  <c r="BL2000" i="2"/>
  <c r="BK2000" i="2"/>
  <c r="BJ2000" i="2"/>
  <c r="BI2000" i="2"/>
  <c r="BH2000" i="2"/>
  <c r="BF2000" i="2"/>
  <c r="BD2000" i="2"/>
  <c r="AQ2000" i="2"/>
  <c r="AP2000" i="2"/>
  <c r="AR2000" i="2" s="1"/>
  <c r="BU2000" i="2" s="1"/>
  <c r="AA2000" i="2"/>
  <c r="H2000" i="2"/>
  <c r="CX1999" i="2"/>
  <c r="CW1999" i="2"/>
  <c r="CN1999" i="2"/>
  <c r="CK1999" i="2"/>
  <c r="CI1999" i="2"/>
  <c r="CD1999" i="2"/>
  <c r="CC1999" i="2"/>
  <c r="BY1999" i="2"/>
  <c r="CA1999" i="2" s="1"/>
  <c r="BW1999" i="2"/>
  <c r="BV1999" i="2"/>
  <c r="BS1999" i="2"/>
  <c r="BR1999" i="2"/>
  <c r="BP1999" i="2"/>
  <c r="BO1999" i="2"/>
  <c r="BN1999" i="2"/>
  <c r="BM1999" i="2"/>
  <c r="BL1999" i="2"/>
  <c r="BK1999" i="2"/>
  <c r="BJ1999" i="2"/>
  <c r="BI1999" i="2"/>
  <c r="BH1999" i="2"/>
  <c r="BF1999" i="2"/>
  <c r="BD1999" i="2"/>
  <c r="AQ1999" i="2"/>
  <c r="AP1999" i="2"/>
  <c r="AR1999" i="2" s="1"/>
  <c r="BU1999" i="2" s="1"/>
  <c r="AA1999" i="2"/>
  <c r="H1999" i="2"/>
  <c r="CX1998" i="2"/>
  <c r="CW1998" i="2"/>
  <c r="CN1998" i="2"/>
  <c r="CK1998" i="2"/>
  <c r="CI1998" i="2"/>
  <c r="CD1998" i="2"/>
  <c r="CE1998" i="2" s="1"/>
  <c r="CC1998" i="2"/>
  <c r="BY1998" i="2"/>
  <c r="CA1998" i="2" s="1"/>
  <c r="BW1998" i="2"/>
  <c r="BV1998" i="2"/>
  <c r="BS1998" i="2"/>
  <c r="BR1998" i="2"/>
  <c r="BP1998" i="2"/>
  <c r="BO1998" i="2"/>
  <c r="BN1998" i="2"/>
  <c r="BM1998" i="2"/>
  <c r="BL1998" i="2"/>
  <c r="BK1998" i="2"/>
  <c r="BJ1998" i="2"/>
  <c r="BI1998" i="2"/>
  <c r="BH1998" i="2"/>
  <c r="BF1998" i="2"/>
  <c r="BD1998" i="2"/>
  <c r="AQ1998" i="2"/>
  <c r="AP1998" i="2"/>
  <c r="AR1998" i="2" s="1"/>
  <c r="BU1998" i="2" s="1"/>
  <c r="AA1998" i="2"/>
  <c r="H1998" i="2"/>
  <c r="CX1997" i="2"/>
  <c r="CW1997" i="2"/>
  <c r="CN1997" i="2"/>
  <c r="CK1997" i="2"/>
  <c r="CI1997" i="2"/>
  <c r="CD1997" i="2"/>
  <c r="CE1997" i="2" s="1"/>
  <c r="CC1997" i="2"/>
  <c r="CA1997" i="2"/>
  <c r="BY1997" i="2"/>
  <c r="BW1997" i="2"/>
  <c r="BV1997" i="2"/>
  <c r="BS1997" i="2"/>
  <c r="BR1997" i="2"/>
  <c r="BP1997" i="2"/>
  <c r="BO1997" i="2"/>
  <c r="BN1997" i="2"/>
  <c r="BM1997" i="2"/>
  <c r="BL1997" i="2"/>
  <c r="BK1997" i="2"/>
  <c r="BJ1997" i="2"/>
  <c r="BI1997" i="2"/>
  <c r="BH1997" i="2"/>
  <c r="BF1997" i="2"/>
  <c r="BD1997" i="2"/>
  <c r="AQ1997" i="2"/>
  <c r="AP1997" i="2"/>
  <c r="AR1997" i="2" s="1"/>
  <c r="BU1997" i="2" s="1"/>
  <c r="AA1997" i="2"/>
  <c r="H1997" i="2"/>
  <c r="CX1996" i="2"/>
  <c r="CW1996" i="2"/>
  <c r="CN1996" i="2"/>
  <c r="CK1996" i="2"/>
  <c r="CI1996" i="2"/>
  <c r="CD1996" i="2"/>
  <c r="CE1996" i="2" s="1"/>
  <c r="CC1996" i="2"/>
  <c r="BY1996" i="2"/>
  <c r="CA1996" i="2" s="1"/>
  <c r="BW1996" i="2"/>
  <c r="BV1996" i="2"/>
  <c r="BS1996" i="2"/>
  <c r="BR1996" i="2"/>
  <c r="BP1996" i="2"/>
  <c r="BO1996" i="2"/>
  <c r="BN1996" i="2"/>
  <c r="BM1996" i="2"/>
  <c r="BL1996" i="2"/>
  <c r="BK1996" i="2"/>
  <c r="BJ1996" i="2"/>
  <c r="BI1996" i="2"/>
  <c r="BH1996" i="2"/>
  <c r="BF1996" i="2"/>
  <c r="BD1996" i="2"/>
  <c r="AQ1996" i="2"/>
  <c r="AP1996" i="2"/>
  <c r="AR1996" i="2" s="1"/>
  <c r="BU1996" i="2" s="1"/>
  <c r="AA1996" i="2"/>
  <c r="H1996" i="2"/>
  <c r="CX1995" i="2"/>
  <c r="CW1995" i="2"/>
  <c r="CN1995" i="2"/>
  <c r="CK1995" i="2"/>
  <c r="CI1995" i="2"/>
  <c r="CD1995" i="2"/>
  <c r="CC1995" i="2"/>
  <c r="BY1995" i="2"/>
  <c r="CA1995" i="2" s="1"/>
  <c r="BW1995" i="2"/>
  <c r="BV1995" i="2"/>
  <c r="BS1995" i="2"/>
  <c r="BR1995" i="2"/>
  <c r="BP1995" i="2"/>
  <c r="BO1995" i="2"/>
  <c r="BN1995" i="2"/>
  <c r="BM1995" i="2"/>
  <c r="BL1995" i="2"/>
  <c r="BK1995" i="2"/>
  <c r="BJ1995" i="2"/>
  <c r="BI1995" i="2"/>
  <c r="BH1995" i="2"/>
  <c r="BF1995" i="2"/>
  <c r="BD1995" i="2"/>
  <c r="AQ1995" i="2"/>
  <c r="AP1995" i="2"/>
  <c r="AR1995" i="2" s="1"/>
  <c r="BU1995" i="2" s="1"/>
  <c r="AA1995" i="2"/>
  <c r="H1995" i="2"/>
  <c r="CX1994" i="2"/>
  <c r="CW1994" i="2"/>
  <c r="CN1994" i="2"/>
  <c r="CK1994" i="2"/>
  <c r="CI1994" i="2"/>
  <c r="CD1994" i="2"/>
  <c r="CE1994" i="2" s="1"/>
  <c r="CC1994" i="2"/>
  <c r="CA1994" i="2"/>
  <c r="BY1994" i="2"/>
  <c r="BW1994" i="2"/>
  <c r="BV1994" i="2"/>
  <c r="BS1994" i="2"/>
  <c r="BR1994" i="2"/>
  <c r="BP1994" i="2"/>
  <c r="BO1994" i="2"/>
  <c r="BN1994" i="2"/>
  <c r="BM1994" i="2"/>
  <c r="BL1994" i="2"/>
  <c r="BK1994" i="2"/>
  <c r="BJ1994" i="2"/>
  <c r="BI1994" i="2"/>
  <c r="BH1994" i="2"/>
  <c r="BF1994" i="2"/>
  <c r="BD1994" i="2"/>
  <c r="AQ1994" i="2"/>
  <c r="AP1994" i="2"/>
  <c r="AR1994" i="2" s="1"/>
  <c r="BU1994" i="2" s="1"/>
  <c r="AA1994" i="2"/>
  <c r="H1994" i="2"/>
  <c r="CX1993" i="2"/>
  <c r="CW1993" i="2"/>
  <c r="CN1993" i="2"/>
  <c r="CK1993" i="2"/>
  <c r="CI1993" i="2"/>
  <c r="CD1993" i="2"/>
  <c r="CE1993" i="2" s="1"/>
  <c r="CC1993" i="2"/>
  <c r="BY1993" i="2"/>
  <c r="CA1993" i="2" s="1"/>
  <c r="BW1993" i="2"/>
  <c r="BV1993" i="2"/>
  <c r="BS1993" i="2"/>
  <c r="BR1993" i="2"/>
  <c r="BP1993" i="2"/>
  <c r="BO1993" i="2"/>
  <c r="BN1993" i="2"/>
  <c r="BM1993" i="2"/>
  <c r="BL1993" i="2"/>
  <c r="BK1993" i="2"/>
  <c r="BJ1993" i="2"/>
  <c r="BI1993" i="2"/>
  <c r="BH1993" i="2"/>
  <c r="BF1993" i="2"/>
  <c r="BD1993" i="2"/>
  <c r="AQ1993" i="2"/>
  <c r="AP1993" i="2"/>
  <c r="AR1993" i="2" s="1"/>
  <c r="BU1993" i="2" s="1"/>
  <c r="AA1993" i="2"/>
  <c r="H1993" i="2"/>
  <c r="CX1992" i="2"/>
  <c r="CW1992" i="2"/>
  <c r="CN1992" i="2"/>
  <c r="CK1992" i="2"/>
  <c r="CI1992" i="2"/>
  <c r="CE1992" i="2"/>
  <c r="CD1992" i="2"/>
  <c r="CC1992" i="2"/>
  <c r="BY1992" i="2"/>
  <c r="CA1992" i="2" s="1"/>
  <c r="BW1992" i="2"/>
  <c r="BV1992" i="2"/>
  <c r="BS1992" i="2"/>
  <c r="BR1992" i="2"/>
  <c r="BP1992" i="2"/>
  <c r="BO1992" i="2"/>
  <c r="BN1992" i="2"/>
  <c r="BM1992" i="2"/>
  <c r="BL1992" i="2"/>
  <c r="BK1992" i="2"/>
  <c r="BJ1992" i="2"/>
  <c r="BI1992" i="2"/>
  <c r="BH1992" i="2"/>
  <c r="BF1992" i="2"/>
  <c r="BD1992" i="2"/>
  <c r="AQ1992" i="2"/>
  <c r="AP1992" i="2"/>
  <c r="AR1992" i="2" s="1"/>
  <c r="BU1992" i="2" s="1"/>
  <c r="AA1992" i="2"/>
  <c r="H1992" i="2"/>
  <c r="CX1991" i="2"/>
  <c r="CW1991" i="2"/>
  <c r="CN1991" i="2"/>
  <c r="CK1991" i="2"/>
  <c r="CI1991" i="2"/>
  <c r="CD1991" i="2"/>
  <c r="CC1991" i="2"/>
  <c r="BY1991" i="2"/>
  <c r="CA1991" i="2" s="1"/>
  <c r="BW1991" i="2"/>
  <c r="BV1991" i="2"/>
  <c r="BS1991" i="2"/>
  <c r="BR1991" i="2"/>
  <c r="BP1991" i="2"/>
  <c r="BO1991" i="2"/>
  <c r="BN1991" i="2"/>
  <c r="BM1991" i="2"/>
  <c r="BL1991" i="2"/>
  <c r="BK1991" i="2"/>
  <c r="BJ1991" i="2"/>
  <c r="BI1991" i="2"/>
  <c r="BH1991" i="2"/>
  <c r="BF1991" i="2"/>
  <c r="BD1991" i="2"/>
  <c r="AQ1991" i="2"/>
  <c r="AP1991" i="2"/>
  <c r="AR1991" i="2" s="1"/>
  <c r="BU1991" i="2" s="1"/>
  <c r="AA1991" i="2"/>
  <c r="H1991" i="2"/>
  <c r="CX1990" i="2"/>
  <c r="CW1990" i="2"/>
  <c r="CN1990" i="2"/>
  <c r="CK1990" i="2"/>
  <c r="CI1990" i="2"/>
  <c r="CD1990" i="2"/>
  <c r="CE1990" i="2" s="1"/>
  <c r="CC1990" i="2"/>
  <c r="BY1990" i="2"/>
  <c r="CA1990" i="2" s="1"/>
  <c r="BW1990" i="2"/>
  <c r="BV1990" i="2"/>
  <c r="BS1990" i="2"/>
  <c r="BR1990" i="2"/>
  <c r="BP1990" i="2"/>
  <c r="BO1990" i="2"/>
  <c r="BN1990" i="2"/>
  <c r="BM1990" i="2"/>
  <c r="BL1990" i="2"/>
  <c r="BK1990" i="2"/>
  <c r="BJ1990" i="2"/>
  <c r="BI1990" i="2"/>
  <c r="BH1990" i="2"/>
  <c r="BF1990" i="2"/>
  <c r="BD1990" i="2"/>
  <c r="AQ1990" i="2"/>
  <c r="AP1990" i="2"/>
  <c r="AR1990" i="2" s="1"/>
  <c r="BU1990" i="2" s="1"/>
  <c r="AA1990" i="2"/>
  <c r="H1990" i="2"/>
  <c r="DA1989" i="2"/>
  <c r="CZ1989" i="2"/>
  <c r="CX1989" i="2"/>
  <c r="CW1989" i="2"/>
  <c r="CK1989" i="2"/>
  <c r="CI1989" i="2"/>
  <c r="CD1989" i="2"/>
  <c r="CC1989" i="2"/>
  <c r="BY1989" i="2"/>
  <c r="CA1989" i="2" s="1"/>
  <c r="BW1989" i="2"/>
  <c r="BV1989" i="2"/>
  <c r="BS1989" i="2"/>
  <c r="BR1989" i="2"/>
  <c r="BP1989" i="2"/>
  <c r="BO1989" i="2"/>
  <c r="BN1989" i="2"/>
  <c r="BK1989" i="2"/>
  <c r="BJ1989" i="2"/>
  <c r="BI1989" i="2"/>
  <c r="BG1989" i="2"/>
  <c r="BF1989" i="2"/>
  <c r="BE1989" i="2"/>
  <c r="BC1989" i="2"/>
  <c r="AZ1989" i="2"/>
  <c r="AY1989" i="2"/>
  <c r="AX1989" i="2"/>
  <c r="AW1989" i="2"/>
  <c r="BD1989" i="2" s="1"/>
  <c r="AV1989" i="2"/>
  <c r="AU1989" i="2"/>
  <c r="BM1989" i="2" s="1"/>
  <c r="AT1989" i="2"/>
  <c r="AS1989" i="2"/>
  <c r="AR1989" i="2"/>
  <c r="BU1989" i="2" s="1"/>
  <c r="AP1989" i="2"/>
  <c r="AO1989" i="2"/>
  <c r="AN1989" i="2"/>
  <c r="AM1989" i="2"/>
  <c r="AL1989" i="2"/>
  <c r="AK1989" i="2"/>
  <c r="AJ1989" i="2"/>
  <c r="AI1989" i="2"/>
  <c r="AQ1989" i="2" s="1"/>
  <c r="Z1989" i="2"/>
  <c r="AA1989" i="2" s="1"/>
  <c r="Y1989" i="2"/>
  <c r="X1989" i="2"/>
  <c r="U1989" i="2"/>
  <c r="T1989" i="2"/>
  <c r="Q1989" i="2"/>
  <c r="P1989" i="2"/>
  <c r="O1989" i="2"/>
  <c r="N1989" i="2"/>
  <c r="M1989" i="2"/>
  <c r="BH1989" i="2" s="1"/>
  <c r="L1989" i="2"/>
  <c r="K1989" i="2"/>
  <c r="J1989" i="2"/>
  <c r="I1989" i="2"/>
  <c r="H1989" i="2"/>
  <c r="G1989" i="2"/>
  <c r="F1989" i="2"/>
  <c r="CX1988" i="2"/>
  <c r="CW1988" i="2"/>
  <c r="CN1988" i="2"/>
  <c r="CK1988" i="2"/>
  <c r="CI1988" i="2"/>
  <c r="CD1988" i="2"/>
  <c r="CE1988" i="2" s="1"/>
  <c r="CC1988" i="2"/>
  <c r="BY1988" i="2"/>
  <c r="CA1988" i="2" s="1"/>
  <c r="BW1988" i="2"/>
  <c r="BV1988" i="2"/>
  <c r="BS1988" i="2"/>
  <c r="BR1988" i="2"/>
  <c r="BP1988" i="2"/>
  <c r="BO1988" i="2"/>
  <c r="BN1988" i="2"/>
  <c r="BM1988" i="2"/>
  <c r="BL1988" i="2"/>
  <c r="BK1988" i="2"/>
  <c r="BJ1988" i="2"/>
  <c r="BI1988" i="2"/>
  <c r="BH1988" i="2"/>
  <c r="BF1988" i="2"/>
  <c r="BD1988" i="2"/>
  <c r="AQ1988" i="2"/>
  <c r="AP1988" i="2"/>
  <c r="AR1988" i="2" s="1"/>
  <c r="BU1988" i="2" s="1"/>
  <c r="AA1988" i="2"/>
  <c r="H1988" i="2"/>
  <c r="CX1987" i="2"/>
  <c r="CW1987" i="2"/>
  <c r="CN1987" i="2"/>
  <c r="CK1987" i="2"/>
  <c r="CI1987" i="2"/>
  <c r="CD1987" i="2"/>
  <c r="CC1987" i="2"/>
  <c r="BY1987" i="2"/>
  <c r="CA1987" i="2" s="1"/>
  <c r="BW1987" i="2"/>
  <c r="BV1987" i="2"/>
  <c r="BS1987" i="2"/>
  <c r="BR1987" i="2"/>
  <c r="BP1987" i="2"/>
  <c r="BO1987" i="2"/>
  <c r="BN1987" i="2"/>
  <c r="BM1987" i="2"/>
  <c r="BL1987" i="2"/>
  <c r="BK1987" i="2"/>
  <c r="BJ1987" i="2"/>
  <c r="BI1987" i="2"/>
  <c r="BH1987" i="2"/>
  <c r="BF1987" i="2"/>
  <c r="BD1987" i="2"/>
  <c r="AQ1987" i="2"/>
  <c r="AP1987" i="2"/>
  <c r="AR1987" i="2" s="1"/>
  <c r="BU1987" i="2" s="1"/>
  <c r="AA1987" i="2"/>
  <c r="H1987" i="2"/>
  <c r="CX1986" i="2"/>
  <c r="CW1986" i="2"/>
  <c r="CN1986" i="2"/>
  <c r="CK1986" i="2"/>
  <c r="CI1986" i="2"/>
  <c r="CD1986" i="2"/>
  <c r="CE1986" i="2" s="1"/>
  <c r="CC1986" i="2"/>
  <c r="BY1986" i="2"/>
  <c r="CA1986" i="2" s="1"/>
  <c r="BW1986" i="2"/>
  <c r="BV1986" i="2"/>
  <c r="BS1986" i="2"/>
  <c r="BR1986" i="2"/>
  <c r="BP1986" i="2"/>
  <c r="BO1986" i="2"/>
  <c r="BN1986" i="2"/>
  <c r="BM1986" i="2"/>
  <c r="BL1986" i="2"/>
  <c r="BK1986" i="2"/>
  <c r="BJ1986" i="2"/>
  <c r="BI1986" i="2"/>
  <c r="BH1986" i="2"/>
  <c r="BF1986" i="2"/>
  <c r="BD1986" i="2"/>
  <c r="AR1986" i="2"/>
  <c r="BU1986" i="2" s="1"/>
  <c r="AQ1986" i="2"/>
  <c r="AP1986" i="2"/>
  <c r="AA1986" i="2"/>
  <c r="H1986" i="2"/>
  <c r="CX1985" i="2"/>
  <c r="CW1985" i="2"/>
  <c r="CN1985" i="2"/>
  <c r="CK1985" i="2"/>
  <c r="CI1985" i="2"/>
  <c r="CD1985" i="2"/>
  <c r="CE1985" i="2" s="1"/>
  <c r="CC1985" i="2"/>
  <c r="BY1985" i="2"/>
  <c r="CA1985" i="2" s="1"/>
  <c r="BW1985" i="2"/>
  <c r="BV1985" i="2"/>
  <c r="BS1985" i="2"/>
  <c r="BR1985" i="2"/>
  <c r="BP1985" i="2"/>
  <c r="BO1985" i="2"/>
  <c r="BN1985" i="2"/>
  <c r="BM1985" i="2"/>
  <c r="BL1985" i="2"/>
  <c r="BK1985" i="2"/>
  <c r="BJ1985" i="2"/>
  <c r="BI1985" i="2"/>
  <c r="BH1985" i="2"/>
  <c r="BF1985" i="2"/>
  <c r="BD1985" i="2"/>
  <c r="AQ1985" i="2"/>
  <c r="AP1985" i="2"/>
  <c r="AR1985" i="2" s="1"/>
  <c r="BU1985" i="2" s="1"/>
  <c r="AA1985" i="2"/>
  <c r="H1985" i="2"/>
  <c r="CX1984" i="2"/>
  <c r="CW1984" i="2"/>
  <c r="CN1984" i="2"/>
  <c r="CK1984" i="2"/>
  <c r="CI1984" i="2"/>
  <c r="CE1984" i="2"/>
  <c r="CD1984" i="2"/>
  <c r="CC1984" i="2"/>
  <c r="BY1984" i="2"/>
  <c r="CA1984" i="2" s="1"/>
  <c r="BW1984" i="2"/>
  <c r="BV1984" i="2"/>
  <c r="BS1984" i="2"/>
  <c r="BR1984" i="2"/>
  <c r="BP1984" i="2"/>
  <c r="BO1984" i="2"/>
  <c r="BN1984" i="2"/>
  <c r="BM1984" i="2"/>
  <c r="BL1984" i="2"/>
  <c r="BK1984" i="2"/>
  <c r="BJ1984" i="2"/>
  <c r="BI1984" i="2"/>
  <c r="BH1984" i="2"/>
  <c r="BF1984" i="2"/>
  <c r="BD1984" i="2"/>
  <c r="AQ1984" i="2"/>
  <c r="AP1984" i="2"/>
  <c r="AR1984" i="2" s="1"/>
  <c r="BU1984" i="2" s="1"/>
  <c r="AA1984" i="2"/>
  <c r="H1984" i="2"/>
  <c r="CX1983" i="2"/>
  <c r="CW1983" i="2"/>
  <c r="CN1983" i="2"/>
  <c r="CK1983" i="2"/>
  <c r="CI1983" i="2"/>
  <c r="CD1983" i="2"/>
  <c r="CE1983" i="2" s="1"/>
  <c r="CC1983" i="2"/>
  <c r="BY1983" i="2"/>
  <c r="CA1983" i="2" s="1"/>
  <c r="BW1983" i="2"/>
  <c r="BV1983" i="2"/>
  <c r="BS1983" i="2"/>
  <c r="BR1983" i="2"/>
  <c r="BP1983" i="2"/>
  <c r="BO1983" i="2"/>
  <c r="BN1983" i="2"/>
  <c r="BM1983" i="2"/>
  <c r="BL1983" i="2"/>
  <c r="BK1983" i="2"/>
  <c r="BJ1983" i="2"/>
  <c r="BI1983" i="2"/>
  <c r="BH1983" i="2"/>
  <c r="BF1983" i="2"/>
  <c r="BD1983" i="2"/>
  <c r="AQ1983" i="2"/>
  <c r="AP1983" i="2"/>
  <c r="AR1983" i="2" s="1"/>
  <c r="BU1983" i="2" s="1"/>
  <c r="AA1983" i="2"/>
  <c r="H1983" i="2"/>
  <c r="CX1982" i="2"/>
  <c r="CW1982" i="2"/>
  <c r="CN1982" i="2"/>
  <c r="CK1982" i="2"/>
  <c r="CI1982" i="2"/>
  <c r="CE1982" i="2"/>
  <c r="CD1982" i="2"/>
  <c r="CC1982" i="2"/>
  <c r="CA1982" i="2"/>
  <c r="BY1982" i="2"/>
  <c r="BW1982" i="2"/>
  <c r="BV1982" i="2"/>
  <c r="BS1982" i="2"/>
  <c r="BR1982" i="2"/>
  <c r="BP1982" i="2"/>
  <c r="BO1982" i="2"/>
  <c r="BN1982" i="2"/>
  <c r="BM1982" i="2"/>
  <c r="BL1982" i="2"/>
  <c r="BK1982" i="2"/>
  <c r="BJ1982" i="2"/>
  <c r="BI1982" i="2"/>
  <c r="BH1982" i="2"/>
  <c r="BF1982" i="2"/>
  <c r="BD1982" i="2"/>
  <c r="AQ1982" i="2"/>
  <c r="AP1982" i="2"/>
  <c r="AR1982" i="2" s="1"/>
  <c r="BU1982" i="2" s="1"/>
  <c r="AA1982" i="2"/>
  <c r="H1982" i="2"/>
  <c r="CX1981" i="2"/>
  <c r="CW1981" i="2"/>
  <c r="CN1981" i="2"/>
  <c r="CK1981" i="2"/>
  <c r="CI1981" i="2"/>
  <c r="CD1981" i="2"/>
  <c r="CE1981" i="2" s="1"/>
  <c r="CC1981" i="2"/>
  <c r="BY1981" i="2"/>
  <c r="CA1981" i="2" s="1"/>
  <c r="BW1981" i="2"/>
  <c r="BV1981" i="2"/>
  <c r="BS1981" i="2"/>
  <c r="BR1981" i="2"/>
  <c r="BP1981" i="2"/>
  <c r="BO1981" i="2"/>
  <c r="BN1981" i="2"/>
  <c r="BM1981" i="2"/>
  <c r="BL1981" i="2"/>
  <c r="BK1981" i="2"/>
  <c r="BJ1981" i="2"/>
  <c r="BI1981" i="2"/>
  <c r="BH1981" i="2"/>
  <c r="BF1981" i="2"/>
  <c r="BD1981" i="2"/>
  <c r="AQ1981" i="2"/>
  <c r="AP1981" i="2"/>
  <c r="AR1981" i="2" s="1"/>
  <c r="BU1981" i="2" s="1"/>
  <c r="AA1981" i="2"/>
  <c r="H1981" i="2"/>
  <c r="CX1980" i="2"/>
  <c r="CW1980" i="2"/>
  <c r="CN1980" i="2"/>
  <c r="CK1980" i="2"/>
  <c r="CI1980" i="2"/>
  <c r="CE1980" i="2"/>
  <c r="CD1980" i="2"/>
  <c r="CC1980" i="2"/>
  <c r="BY1980" i="2"/>
  <c r="CA1980" i="2" s="1"/>
  <c r="BW1980" i="2"/>
  <c r="BV1980" i="2"/>
  <c r="BS1980" i="2"/>
  <c r="BR1980" i="2"/>
  <c r="BP1980" i="2"/>
  <c r="BO1980" i="2"/>
  <c r="BN1980" i="2"/>
  <c r="BM1980" i="2"/>
  <c r="BL1980" i="2"/>
  <c r="BK1980" i="2"/>
  <c r="BJ1980" i="2"/>
  <c r="BI1980" i="2"/>
  <c r="BH1980" i="2"/>
  <c r="BF1980" i="2"/>
  <c r="BD1980" i="2"/>
  <c r="AQ1980" i="2"/>
  <c r="AP1980" i="2"/>
  <c r="AR1980" i="2" s="1"/>
  <c r="BU1980" i="2" s="1"/>
  <c r="AA1980" i="2"/>
  <c r="H1980" i="2"/>
  <c r="CX1979" i="2"/>
  <c r="CW1979" i="2"/>
  <c r="CN1979" i="2"/>
  <c r="CK1979" i="2"/>
  <c r="CI1979" i="2"/>
  <c r="CD1979" i="2"/>
  <c r="CC1979" i="2"/>
  <c r="BY1979" i="2"/>
  <c r="CA1979" i="2" s="1"/>
  <c r="BW1979" i="2"/>
  <c r="BV1979" i="2"/>
  <c r="BS1979" i="2"/>
  <c r="BR1979" i="2"/>
  <c r="BP1979" i="2"/>
  <c r="BO1979" i="2"/>
  <c r="BN1979" i="2"/>
  <c r="BM1979" i="2"/>
  <c r="BL1979" i="2"/>
  <c r="BK1979" i="2"/>
  <c r="BJ1979" i="2"/>
  <c r="BI1979" i="2"/>
  <c r="BH1979" i="2"/>
  <c r="BF1979" i="2"/>
  <c r="BD1979" i="2"/>
  <c r="AQ1979" i="2"/>
  <c r="AP1979" i="2"/>
  <c r="AR1979" i="2" s="1"/>
  <c r="BU1979" i="2" s="1"/>
  <c r="AA1979" i="2"/>
  <c r="H1979" i="2"/>
  <c r="CX1978" i="2"/>
  <c r="CW1978" i="2"/>
  <c r="CN1978" i="2"/>
  <c r="CK1978" i="2"/>
  <c r="CI1978" i="2"/>
  <c r="CD1978" i="2"/>
  <c r="CE1978" i="2" s="1"/>
  <c r="CC1978" i="2"/>
  <c r="BY1978" i="2"/>
  <c r="CA1978" i="2" s="1"/>
  <c r="BW1978" i="2"/>
  <c r="BV1978" i="2"/>
  <c r="BS1978" i="2"/>
  <c r="BR1978" i="2"/>
  <c r="BP1978" i="2"/>
  <c r="BO1978" i="2"/>
  <c r="BN1978" i="2"/>
  <c r="BM1978" i="2"/>
  <c r="BL1978" i="2"/>
  <c r="BK1978" i="2"/>
  <c r="BJ1978" i="2"/>
  <c r="BI1978" i="2"/>
  <c r="BH1978" i="2"/>
  <c r="BF1978" i="2"/>
  <c r="BD1978" i="2"/>
  <c r="AR1978" i="2"/>
  <c r="BU1978" i="2" s="1"/>
  <c r="AQ1978" i="2"/>
  <c r="AP1978" i="2"/>
  <c r="AA1978" i="2"/>
  <c r="H1978" i="2"/>
  <c r="CX1977" i="2"/>
  <c r="CW1977" i="2"/>
  <c r="CN1977" i="2"/>
  <c r="CK1977" i="2"/>
  <c r="CI1977" i="2"/>
  <c r="CD1977" i="2"/>
  <c r="CE1977" i="2" s="1"/>
  <c r="CC1977" i="2"/>
  <c r="CA1977" i="2"/>
  <c r="BY1977" i="2"/>
  <c r="BW1977" i="2"/>
  <c r="BV1977" i="2"/>
  <c r="BS1977" i="2"/>
  <c r="BR1977" i="2"/>
  <c r="BP1977" i="2"/>
  <c r="BO1977" i="2"/>
  <c r="BN1977" i="2"/>
  <c r="BM1977" i="2"/>
  <c r="BL1977" i="2"/>
  <c r="BK1977" i="2"/>
  <c r="BJ1977" i="2"/>
  <c r="BI1977" i="2"/>
  <c r="BH1977" i="2"/>
  <c r="BF1977" i="2"/>
  <c r="BD1977" i="2"/>
  <c r="AQ1977" i="2"/>
  <c r="AP1977" i="2"/>
  <c r="AR1977" i="2" s="1"/>
  <c r="BU1977" i="2" s="1"/>
  <c r="AA1977" i="2"/>
  <c r="H1977" i="2"/>
  <c r="CX1976" i="2"/>
  <c r="CW1976" i="2"/>
  <c r="CN1976" i="2"/>
  <c r="CK1976" i="2"/>
  <c r="CI1976" i="2"/>
  <c r="CE1976" i="2"/>
  <c r="CD1976" i="2"/>
  <c r="CC1976" i="2"/>
  <c r="BY1976" i="2"/>
  <c r="CA1976" i="2" s="1"/>
  <c r="BW1976" i="2"/>
  <c r="BV1976" i="2"/>
  <c r="BS1976" i="2"/>
  <c r="BR1976" i="2"/>
  <c r="BP1976" i="2"/>
  <c r="BO1976" i="2"/>
  <c r="BN1976" i="2"/>
  <c r="BM1976" i="2"/>
  <c r="BL1976" i="2"/>
  <c r="BK1976" i="2"/>
  <c r="BJ1976" i="2"/>
  <c r="BI1976" i="2"/>
  <c r="BH1976" i="2"/>
  <c r="BF1976" i="2"/>
  <c r="BD1976" i="2"/>
  <c r="AQ1976" i="2"/>
  <c r="AP1976" i="2"/>
  <c r="AR1976" i="2" s="1"/>
  <c r="BU1976" i="2" s="1"/>
  <c r="AA1976" i="2"/>
  <c r="H1976" i="2"/>
  <c r="CX1975" i="2"/>
  <c r="CW1975" i="2"/>
  <c r="CN1975" i="2"/>
  <c r="CK1975" i="2"/>
  <c r="CI1975" i="2"/>
  <c r="CD1975" i="2"/>
  <c r="CE1975" i="2" s="1"/>
  <c r="CC1975" i="2"/>
  <c r="BY1975" i="2"/>
  <c r="CA1975" i="2" s="1"/>
  <c r="BW1975" i="2"/>
  <c r="BV1975" i="2"/>
  <c r="BS1975" i="2"/>
  <c r="BR1975" i="2"/>
  <c r="BP1975" i="2"/>
  <c r="BO1975" i="2"/>
  <c r="BN1975" i="2"/>
  <c r="BM1975" i="2"/>
  <c r="BL1975" i="2"/>
  <c r="BK1975" i="2"/>
  <c r="BJ1975" i="2"/>
  <c r="BI1975" i="2"/>
  <c r="BH1975" i="2"/>
  <c r="BF1975" i="2"/>
  <c r="BD1975" i="2"/>
  <c r="AQ1975" i="2"/>
  <c r="AP1975" i="2"/>
  <c r="AR1975" i="2" s="1"/>
  <c r="BU1975" i="2" s="1"/>
  <c r="AA1975" i="2"/>
  <c r="H1975" i="2"/>
  <c r="CX1974" i="2"/>
  <c r="CW1974" i="2"/>
  <c r="CN1974" i="2"/>
  <c r="CK1974" i="2"/>
  <c r="CI1974" i="2"/>
  <c r="CD1974" i="2"/>
  <c r="CE1974" i="2" s="1"/>
  <c r="CC1974" i="2"/>
  <c r="BY1974" i="2"/>
  <c r="CA1974" i="2" s="1"/>
  <c r="BW1974" i="2"/>
  <c r="BV1974" i="2"/>
  <c r="BS1974" i="2"/>
  <c r="BR1974" i="2"/>
  <c r="BP1974" i="2"/>
  <c r="BO1974" i="2"/>
  <c r="BN1974" i="2"/>
  <c r="BM1974" i="2"/>
  <c r="BL1974" i="2"/>
  <c r="BK1974" i="2"/>
  <c r="BJ1974" i="2"/>
  <c r="BI1974" i="2"/>
  <c r="BH1974" i="2"/>
  <c r="BF1974" i="2"/>
  <c r="BD1974" i="2"/>
  <c r="AQ1974" i="2"/>
  <c r="AP1974" i="2"/>
  <c r="AR1974" i="2" s="1"/>
  <c r="BU1974" i="2" s="1"/>
  <c r="AA1974" i="2"/>
  <c r="H1974" i="2"/>
  <c r="CX1973" i="2"/>
  <c r="CW1973" i="2"/>
  <c r="CN1973" i="2"/>
  <c r="CK1973" i="2"/>
  <c r="CI1973" i="2"/>
  <c r="CD1973" i="2"/>
  <c r="CE1973" i="2" s="1"/>
  <c r="CC1973" i="2"/>
  <c r="BY1973" i="2"/>
  <c r="CA1973" i="2" s="1"/>
  <c r="BW1973" i="2"/>
  <c r="BV1973" i="2"/>
  <c r="BS1973" i="2"/>
  <c r="BR1973" i="2"/>
  <c r="BP1973" i="2"/>
  <c r="BO1973" i="2"/>
  <c r="BN1973" i="2"/>
  <c r="BM1973" i="2"/>
  <c r="BL1973" i="2"/>
  <c r="BK1973" i="2"/>
  <c r="BJ1973" i="2"/>
  <c r="BI1973" i="2"/>
  <c r="BH1973" i="2"/>
  <c r="BF1973" i="2"/>
  <c r="BD1973" i="2"/>
  <c r="AQ1973" i="2"/>
  <c r="AP1973" i="2"/>
  <c r="AR1973" i="2" s="1"/>
  <c r="BU1973" i="2" s="1"/>
  <c r="AA1973" i="2"/>
  <c r="H1973" i="2"/>
  <c r="CX1972" i="2"/>
  <c r="CW1972" i="2"/>
  <c r="CN1972" i="2"/>
  <c r="CK1972" i="2"/>
  <c r="CI1972" i="2"/>
  <c r="CD1972" i="2"/>
  <c r="CE1972" i="2" s="1"/>
  <c r="CC1972" i="2"/>
  <c r="BY1972" i="2"/>
  <c r="CA1972" i="2" s="1"/>
  <c r="BW1972" i="2"/>
  <c r="BV1972" i="2"/>
  <c r="BS1972" i="2"/>
  <c r="BR1972" i="2"/>
  <c r="BP1972" i="2"/>
  <c r="BO1972" i="2"/>
  <c r="BN1972" i="2"/>
  <c r="BM1972" i="2"/>
  <c r="BL1972" i="2"/>
  <c r="BK1972" i="2"/>
  <c r="BJ1972" i="2"/>
  <c r="BI1972" i="2"/>
  <c r="BH1972" i="2"/>
  <c r="BF1972" i="2"/>
  <c r="BD1972" i="2"/>
  <c r="AQ1972" i="2"/>
  <c r="AP1972" i="2"/>
  <c r="AR1972" i="2" s="1"/>
  <c r="BU1972" i="2" s="1"/>
  <c r="AA1972" i="2"/>
  <c r="H1972" i="2"/>
  <c r="CX1971" i="2"/>
  <c r="CW1971" i="2"/>
  <c r="CN1971" i="2"/>
  <c r="CK1971" i="2"/>
  <c r="CI1971" i="2"/>
  <c r="CD1971" i="2"/>
  <c r="CC1971" i="2"/>
  <c r="BY1971" i="2"/>
  <c r="CA1971" i="2" s="1"/>
  <c r="BW1971" i="2"/>
  <c r="BV1971" i="2"/>
  <c r="BS1971" i="2"/>
  <c r="BR1971" i="2"/>
  <c r="BP1971" i="2"/>
  <c r="BO1971" i="2"/>
  <c r="BN1971" i="2"/>
  <c r="BM1971" i="2"/>
  <c r="BL1971" i="2"/>
  <c r="BK1971" i="2"/>
  <c r="BJ1971" i="2"/>
  <c r="BI1971" i="2"/>
  <c r="BH1971" i="2"/>
  <c r="BF1971" i="2"/>
  <c r="BD1971" i="2"/>
  <c r="AQ1971" i="2"/>
  <c r="AP1971" i="2"/>
  <c r="AR1971" i="2" s="1"/>
  <c r="BU1971" i="2" s="1"/>
  <c r="AA1971" i="2"/>
  <c r="H1971" i="2"/>
  <c r="CX1970" i="2"/>
  <c r="CW1970" i="2"/>
  <c r="CN1970" i="2"/>
  <c r="CK1970" i="2"/>
  <c r="CI1970" i="2"/>
  <c r="CD1970" i="2"/>
  <c r="CE1970" i="2" s="1"/>
  <c r="CC1970" i="2"/>
  <c r="BY1970" i="2"/>
  <c r="CA1970" i="2" s="1"/>
  <c r="BW1970" i="2"/>
  <c r="BV1970" i="2"/>
  <c r="BS1970" i="2"/>
  <c r="BR1970" i="2"/>
  <c r="BP1970" i="2"/>
  <c r="BO1970" i="2"/>
  <c r="BN1970" i="2"/>
  <c r="BM1970" i="2"/>
  <c r="BL1970" i="2"/>
  <c r="BK1970" i="2"/>
  <c r="BJ1970" i="2"/>
  <c r="BI1970" i="2"/>
  <c r="BH1970" i="2"/>
  <c r="BF1970" i="2"/>
  <c r="BD1970" i="2"/>
  <c r="AQ1970" i="2"/>
  <c r="AP1970" i="2"/>
  <c r="AR1970" i="2" s="1"/>
  <c r="BU1970" i="2" s="1"/>
  <c r="AA1970" i="2"/>
  <c r="H1970" i="2"/>
  <c r="DA1969" i="2"/>
  <c r="CZ1969" i="2"/>
  <c r="CX1969" i="2"/>
  <c r="CW1969" i="2"/>
  <c r="CK1969" i="2"/>
  <c r="CI1969" i="2"/>
  <c r="CD1969" i="2"/>
  <c r="CC1969" i="2"/>
  <c r="BY1969" i="2"/>
  <c r="CA1969" i="2" s="1"/>
  <c r="BW1969" i="2"/>
  <c r="BV1969" i="2"/>
  <c r="BS1969" i="2"/>
  <c r="BR1969" i="2"/>
  <c r="BP1969" i="2"/>
  <c r="BO1969" i="2"/>
  <c r="BN1969" i="2"/>
  <c r="BK1969" i="2"/>
  <c r="BJ1969" i="2"/>
  <c r="BI1969" i="2"/>
  <c r="BG1969" i="2"/>
  <c r="BF1969" i="2"/>
  <c r="BE1969" i="2"/>
  <c r="BC1969" i="2"/>
  <c r="AZ1969" i="2"/>
  <c r="AY1969" i="2"/>
  <c r="AX1969" i="2"/>
  <c r="AW1969" i="2"/>
  <c r="BD1969" i="2" s="1"/>
  <c r="AV1969" i="2"/>
  <c r="AU1969" i="2"/>
  <c r="BM1969" i="2" s="1"/>
  <c r="AT1969" i="2"/>
  <c r="AS1969" i="2"/>
  <c r="AP1969" i="2"/>
  <c r="AR1969" i="2" s="1"/>
  <c r="BU1969" i="2" s="1"/>
  <c r="AO1969" i="2"/>
  <c r="AN1969" i="2"/>
  <c r="AM1969" i="2"/>
  <c r="AL1969" i="2"/>
  <c r="AK1969" i="2"/>
  <c r="AJ1969" i="2"/>
  <c r="AI1969" i="2"/>
  <c r="AQ1969" i="2" s="1"/>
  <c r="Z1969" i="2"/>
  <c r="AA1969" i="2" s="1"/>
  <c r="Y1969" i="2"/>
  <c r="X1969" i="2"/>
  <c r="U1969" i="2"/>
  <c r="T1969" i="2"/>
  <c r="Q1969" i="2"/>
  <c r="P1969" i="2"/>
  <c r="O1969" i="2"/>
  <c r="N1969" i="2"/>
  <c r="BL1969" i="2" s="1"/>
  <c r="M1969" i="2"/>
  <c r="BH1969" i="2" s="1"/>
  <c r="L1969" i="2"/>
  <c r="K1969" i="2"/>
  <c r="J1969" i="2"/>
  <c r="I1969" i="2"/>
  <c r="G1969" i="2"/>
  <c r="F1969" i="2"/>
  <c r="H1969" i="2" s="1"/>
  <c r="CX1968" i="2"/>
  <c r="CW1968" i="2"/>
  <c r="CN1968" i="2"/>
  <c r="CK1968" i="2"/>
  <c r="CI1968" i="2"/>
  <c r="CE1968" i="2"/>
  <c r="CD1968" i="2"/>
  <c r="CC1968" i="2"/>
  <c r="BY1968" i="2"/>
  <c r="CA1968" i="2" s="1"/>
  <c r="BW1968" i="2"/>
  <c r="BV1968" i="2"/>
  <c r="BS1968" i="2"/>
  <c r="BR1968" i="2"/>
  <c r="BP1968" i="2"/>
  <c r="BO1968" i="2"/>
  <c r="BN1968" i="2"/>
  <c r="BM1968" i="2"/>
  <c r="BL1968" i="2"/>
  <c r="BK1968" i="2"/>
  <c r="BJ1968" i="2"/>
  <c r="BI1968" i="2"/>
  <c r="BH1968" i="2"/>
  <c r="BF1968" i="2"/>
  <c r="BD1968" i="2"/>
  <c r="AQ1968" i="2"/>
  <c r="AP1968" i="2"/>
  <c r="AR1968" i="2" s="1"/>
  <c r="BU1968" i="2" s="1"/>
  <c r="AA1968" i="2"/>
  <c r="H1968" i="2"/>
  <c r="CX1967" i="2"/>
  <c r="CW1967" i="2"/>
  <c r="CN1967" i="2"/>
  <c r="CK1967" i="2"/>
  <c r="CI1967" i="2"/>
  <c r="CD1967" i="2"/>
  <c r="CC1967" i="2"/>
  <c r="BY1967" i="2"/>
  <c r="CA1967" i="2" s="1"/>
  <c r="BW1967" i="2"/>
  <c r="BV1967" i="2"/>
  <c r="BS1967" i="2"/>
  <c r="BR1967" i="2"/>
  <c r="BP1967" i="2"/>
  <c r="BO1967" i="2"/>
  <c r="BN1967" i="2"/>
  <c r="BM1967" i="2"/>
  <c r="BL1967" i="2"/>
  <c r="BK1967" i="2"/>
  <c r="BJ1967" i="2"/>
  <c r="BI1967" i="2"/>
  <c r="BH1967" i="2"/>
  <c r="BF1967" i="2"/>
  <c r="BD1967" i="2"/>
  <c r="AQ1967" i="2"/>
  <c r="AP1967" i="2"/>
  <c r="AR1967" i="2" s="1"/>
  <c r="BU1967" i="2" s="1"/>
  <c r="AA1967" i="2"/>
  <c r="H1967" i="2"/>
  <c r="CX1966" i="2"/>
  <c r="CW1966" i="2"/>
  <c r="CN1966" i="2"/>
  <c r="CK1966" i="2"/>
  <c r="CI1966" i="2"/>
  <c r="CD1966" i="2"/>
  <c r="CE1966" i="2" s="1"/>
  <c r="CC1966" i="2"/>
  <c r="BY1966" i="2"/>
  <c r="CA1966" i="2" s="1"/>
  <c r="BW1966" i="2"/>
  <c r="BV1966" i="2"/>
  <c r="BS1966" i="2"/>
  <c r="BR1966" i="2"/>
  <c r="BP1966" i="2"/>
  <c r="BO1966" i="2"/>
  <c r="BN1966" i="2"/>
  <c r="BM1966" i="2"/>
  <c r="BL1966" i="2"/>
  <c r="BK1966" i="2"/>
  <c r="BJ1966" i="2"/>
  <c r="BI1966" i="2"/>
  <c r="BH1966" i="2"/>
  <c r="BF1966" i="2"/>
  <c r="BD1966" i="2"/>
  <c r="AQ1966" i="2"/>
  <c r="AP1966" i="2"/>
  <c r="AR1966" i="2" s="1"/>
  <c r="BU1966" i="2" s="1"/>
  <c r="AA1966" i="2"/>
  <c r="H1966" i="2"/>
  <c r="CX1965" i="2"/>
  <c r="CW1965" i="2"/>
  <c r="CN1965" i="2"/>
  <c r="CK1965" i="2"/>
  <c r="CI1965" i="2"/>
  <c r="CD1965" i="2"/>
  <c r="CE1965" i="2" s="1"/>
  <c r="CC1965" i="2"/>
  <c r="BY1965" i="2"/>
  <c r="CA1965" i="2" s="1"/>
  <c r="BW1965" i="2"/>
  <c r="BV1965" i="2"/>
  <c r="BS1965" i="2"/>
  <c r="BR1965" i="2"/>
  <c r="BP1965" i="2"/>
  <c r="BO1965" i="2"/>
  <c r="BN1965" i="2"/>
  <c r="BM1965" i="2"/>
  <c r="BL1965" i="2"/>
  <c r="BK1965" i="2"/>
  <c r="BJ1965" i="2"/>
  <c r="BI1965" i="2"/>
  <c r="BH1965" i="2"/>
  <c r="BF1965" i="2"/>
  <c r="BD1965" i="2"/>
  <c r="AQ1965" i="2"/>
  <c r="AP1965" i="2"/>
  <c r="AR1965" i="2" s="1"/>
  <c r="BU1965" i="2" s="1"/>
  <c r="AA1965" i="2"/>
  <c r="H1965" i="2"/>
  <c r="CX1964" i="2"/>
  <c r="CW1964" i="2"/>
  <c r="CN1964" i="2"/>
  <c r="CK1964" i="2"/>
  <c r="CI1964" i="2"/>
  <c r="CE1964" i="2"/>
  <c r="CD1964" i="2"/>
  <c r="CC1964" i="2"/>
  <c r="CA1964" i="2"/>
  <c r="BY1964" i="2"/>
  <c r="BW1964" i="2"/>
  <c r="BV1964" i="2"/>
  <c r="BS1964" i="2"/>
  <c r="BR1964" i="2"/>
  <c r="BP1964" i="2"/>
  <c r="BO1964" i="2"/>
  <c r="BN1964" i="2"/>
  <c r="BM1964" i="2"/>
  <c r="BL1964" i="2"/>
  <c r="BK1964" i="2"/>
  <c r="BJ1964" i="2"/>
  <c r="BI1964" i="2"/>
  <c r="BH1964" i="2"/>
  <c r="BF1964" i="2"/>
  <c r="BD1964" i="2"/>
  <c r="AQ1964" i="2"/>
  <c r="AP1964" i="2"/>
  <c r="AR1964" i="2" s="1"/>
  <c r="BU1964" i="2" s="1"/>
  <c r="AA1964" i="2"/>
  <c r="H1964" i="2"/>
  <c r="CX1963" i="2"/>
  <c r="CW1963" i="2"/>
  <c r="CN1963" i="2"/>
  <c r="CK1963" i="2"/>
  <c r="CI1963" i="2"/>
  <c r="CD1963" i="2"/>
  <c r="CE1963" i="2" s="1"/>
  <c r="CC1963" i="2"/>
  <c r="CA1963" i="2"/>
  <c r="BY1963" i="2"/>
  <c r="BW1963" i="2"/>
  <c r="BV1963" i="2"/>
  <c r="BS1963" i="2"/>
  <c r="BR1963" i="2"/>
  <c r="BP1963" i="2"/>
  <c r="BO1963" i="2"/>
  <c r="BN1963" i="2"/>
  <c r="BM1963" i="2"/>
  <c r="BL1963" i="2"/>
  <c r="BK1963" i="2"/>
  <c r="BJ1963" i="2"/>
  <c r="BI1963" i="2"/>
  <c r="BH1963" i="2"/>
  <c r="BF1963" i="2"/>
  <c r="BD1963" i="2"/>
  <c r="AQ1963" i="2"/>
  <c r="AP1963" i="2"/>
  <c r="AR1963" i="2" s="1"/>
  <c r="BU1963" i="2" s="1"/>
  <c r="AA1963" i="2"/>
  <c r="H1963" i="2"/>
  <c r="CX1962" i="2"/>
  <c r="CW1962" i="2"/>
  <c r="CN1962" i="2"/>
  <c r="CK1962" i="2"/>
  <c r="CI1962" i="2"/>
  <c r="CD1962" i="2"/>
  <c r="CE1962" i="2" s="1"/>
  <c r="CC1962" i="2"/>
  <c r="BY1962" i="2"/>
  <c r="CA1962" i="2" s="1"/>
  <c r="BW1962" i="2"/>
  <c r="BV1962" i="2"/>
  <c r="BS1962" i="2"/>
  <c r="BR1962" i="2"/>
  <c r="BP1962" i="2"/>
  <c r="BO1962" i="2"/>
  <c r="BN1962" i="2"/>
  <c r="BM1962" i="2"/>
  <c r="BL1962" i="2"/>
  <c r="BK1962" i="2"/>
  <c r="BJ1962" i="2"/>
  <c r="BI1962" i="2"/>
  <c r="BH1962" i="2"/>
  <c r="BF1962" i="2"/>
  <c r="BD1962" i="2"/>
  <c r="AQ1962" i="2"/>
  <c r="AP1962" i="2"/>
  <c r="AR1962" i="2" s="1"/>
  <c r="BU1962" i="2" s="1"/>
  <c r="AA1962" i="2"/>
  <c r="H1962" i="2"/>
  <c r="CX1961" i="2"/>
  <c r="CW1961" i="2"/>
  <c r="CN1961" i="2"/>
  <c r="CK1961" i="2"/>
  <c r="CI1961" i="2"/>
  <c r="CD1961" i="2"/>
  <c r="CE1961" i="2" s="1"/>
  <c r="CC1961" i="2"/>
  <c r="BY1961" i="2"/>
  <c r="CA1961" i="2" s="1"/>
  <c r="BW1961" i="2"/>
  <c r="BV1961" i="2"/>
  <c r="BS1961" i="2"/>
  <c r="BR1961" i="2"/>
  <c r="BP1961" i="2"/>
  <c r="BO1961" i="2"/>
  <c r="BN1961" i="2"/>
  <c r="BM1961" i="2"/>
  <c r="BL1961" i="2"/>
  <c r="BK1961" i="2"/>
  <c r="BJ1961" i="2"/>
  <c r="BI1961" i="2"/>
  <c r="BH1961" i="2"/>
  <c r="BF1961" i="2"/>
  <c r="BD1961" i="2"/>
  <c r="AQ1961" i="2"/>
  <c r="AP1961" i="2"/>
  <c r="AR1961" i="2" s="1"/>
  <c r="BU1961" i="2" s="1"/>
  <c r="AA1961" i="2"/>
  <c r="H1961" i="2"/>
  <c r="CX1960" i="2"/>
  <c r="CW1960" i="2"/>
  <c r="CN1960" i="2"/>
  <c r="CK1960" i="2"/>
  <c r="CI1960" i="2"/>
  <c r="CE1960" i="2"/>
  <c r="CD1960" i="2"/>
  <c r="CC1960" i="2"/>
  <c r="BY1960" i="2"/>
  <c r="CA1960" i="2" s="1"/>
  <c r="BW1960" i="2"/>
  <c r="BV1960" i="2"/>
  <c r="BS1960" i="2"/>
  <c r="BR1960" i="2"/>
  <c r="BP1960" i="2"/>
  <c r="BO1960" i="2"/>
  <c r="BN1960" i="2"/>
  <c r="BM1960" i="2"/>
  <c r="BL1960" i="2"/>
  <c r="BK1960" i="2"/>
  <c r="BJ1960" i="2"/>
  <c r="BI1960" i="2"/>
  <c r="BH1960" i="2"/>
  <c r="BF1960" i="2"/>
  <c r="BD1960" i="2"/>
  <c r="AQ1960" i="2"/>
  <c r="AP1960" i="2"/>
  <c r="AR1960" i="2" s="1"/>
  <c r="BU1960" i="2" s="1"/>
  <c r="AA1960" i="2"/>
  <c r="H1960" i="2"/>
  <c r="CX1959" i="2"/>
  <c r="CW1959" i="2"/>
  <c r="CN1959" i="2"/>
  <c r="CK1959" i="2"/>
  <c r="CI1959" i="2"/>
  <c r="CD1959" i="2"/>
  <c r="CC1959" i="2"/>
  <c r="BY1959" i="2"/>
  <c r="CA1959" i="2" s="1"/>
  <c r="BW1959" i="2"/>
  <c r="BV1959" i="2"/>
  <c r="BS1959" i="2"/>
  <c r="BR1959" i="2"/>
  <c r="BP1959" i="2"/>
  <c r="BO1959" i="2"/>
  <c r="BN1959" i="2"/>
  <c r="BM1959" i="2"/>
  <c r="BL1959" i="2"/>
  <c r="BK1959" i="2"/>
  <c r="BJ1959" i="2"/>
  <c r="BI1959" i="2"/>
  <c r="BH1959" i="2"/>
  <c r="BF1959" i="2"/>
  <c r="BD1959" i="2"/>
  <c r="AQ1959" i="2"/>
  <c r="AP1959" i="2"/>
  <c r="AR1959" i="2" s="1"/>
  <c r="BU1959" i="2" s="1"/>
  <c r="AA1959" i="2"/>
  <c r="H1959" i="2"/>
  <c r="CX1958" i="2"/>
  <c r="CW1958" i="2"/>
  <c r="CN1958" i="2"/>
  <c r="CK1958" i="2"/>
  <c r="CI1958" i="2"/>
  <c r="CD1958" i="2"/>
  <c r="CE1958" i="2" s="1"/>
  <c r="CC1958" i="2"/>
  <c r="BY1958" i="2"/>
  <c r="CA1958" i="2" s="1"/>
  <c r="BW1958" i="2"/>
  <c r="BV1958" i="2"/>
  <c r="BS1958" i="2"/>
  <c r="BR1958" i="2"/>
  <c r="BP1958" i="2"/>
  <c r="BO1958" i="2"/>
  <c r="BN1958" i="2"/>
  <c r="BM1958" i="2"/>
  <c r="BL1958" i="2"/>
  <c r="BK1958" i="2"/>
  <c r="BJ1958" i="2"/>
  <c r="BI1958" i="2"/>
  <c r="BH1958" i="2"/>
  <c r="BF1958" i="2"/>
  <c r="BD1958" i="2"/>
  <c r="AQ1958" i="2"/>
  <c r="AP1958" i="2"/>
  <c r="AR1958" i="2" s="1"/>
  <c r="BU1958" i="2" s="1"/>
  <c r="AA1958" i="2"/>
  <c r="H1958" i="2"/>
  <c r="CX1957" i="2"/>
  <c r="CW1957" i="2"/>
  <c r="CN1957" i="2"/>
  <c r="CK1957" i="2"/>
  <c r="CI1957" i="2"/>
  <c r="CD1957" i="2"/>
  <c r="CE1957" i="2" s="1"/>
  <c r="CC1957" i="2"/>
  <c r="BY1957" i="2"/>
  <c r="CA1957" i="2" s="1"/>
  <c r="BW1957" i="2"/>
  <c r="BV1957" i="2"/>
  <c r="BS1957" i="2"/>
  <c r="BR1957" i="2"/>
  <c r="BP1957" i="2"/>
  <c r="BO1957" i="2"/>
  <c r="BN1957" i="2"/>
  <c r="BM1957" i="2"/>
  <c r="BL1957" i="2"/>
  <c r="BK1957" i="2"/>
  <c r="BJ1957" i="2"/>
  <c r="BI1957" i="2"/>
  <c r="BH1957" i="2"/>
  <c r="BF1957" i="2"/>
  <c r="BD1957" i="2"/>
  <c r="AQ1957" i="2"/>
  <c r="AP1957" i="2"/>
  <c r="AR1957" i="2" s="1"/>
  <c r="BU1957" i="2" s="1"/>
  <c r="AA1957" i="2"/>
  <c r="H1957" i="2"/>
  <c r="CX1956" i="2"/>
  <c r="CW1956" i="2"/>
  <c r="CN1956" i="2"/>
  <c r="CK1956" i="2"/>
  <c r="CI1956" i="2"/>
  <c r="CE1956" i="2"/>
  <c r="CD1956" i="2"/>
  <c r="CC1956" i="2"/>
  <c r="CA1956" i="2"/>
  <c r="BY1956" i="2"/>
  <c r="BW1956" i="2"/>
  <c r="BV1956" i="2"/>
  <c r="BS1956" i="2"/>
  <c r="BR1956" i="2"/>
  <c r="BP1956" i="2"/>
  <c r="BO1956" i="2"/>
  <c r="BN1956" i="2"/>
  <c r="BM1956" i="2"/>
  <c r="BL1956" i="2"/>
  <c r="BK1956" i="2"/>
  <c r="BJ1956" i="2"/>
  <c r="BI1956" i="2"/>
  <c r="BH1956" i="2"/>
  <c r="BF1956" i="2"/>
  <c r="BD1956" i="2"/>
  <c r="AQ1956" i="2"/>
  <c r="AP1956" i="2"/>
  <c r="AR1956" i="2" s="1"/>
  <c r="BU1956" i="2" s="1"/>
  <c r="AA1956" i="2"/>
  <c r="H1956" i="2"/>
  <c r="CX1955" i="2"/>
  <c r="CW1955" i="2"/>
  <c r="CN1955" i="2"/>
  <c r="CK1955" i="2"/>
  <c r="CI1955" i="2"/>
  <c r="CD1955" i="2"/>
  <c r="CE1955" i="2" s="1"/>
  <c r="CC1955" i="2"/>
  <c r="BY1955" i="2"/>
  <c r="CA1955" i="2" s="1"/>
  <c r="BW1955" i="2"/>
  <c r="BV1955" i="2"/>
  <c r="BS1955" i="2"/>
  <c r="BR1955" i="2"/>
  <c r="BP1955" i="2"/>
  <c r="BO1955" i="2"/>
  <c r="BN1955" i="2"/>
  <c r="BM1955" i="2"/>
  <c r="BL1955" i="2"/>
  <c r="BK1955" i="2"/>
  <c r="BJ1955" i="2"/>
  <c r="BI1955" i="2"/>
  <c r="BH1955" i="2"/>
  <c r="BF1955" i="2"/>
  <c r="BD1955" i="2"/>
  <c r="AQ1955" i="2"/>
  <c r="AP1955" i="2"/>
  <c r="AR1955" i="2" s="1"/>
  <c r="BU1955" i="2" s="1"/>
  <c r="AA1955" i="2"/>
  <c r="H1955" i="2"/>
  <c r="CX1954" i="2"/>
  <c r="CW1954" i="2"/>
  <c r="CN1954" i="2"/>
  <c r="CK1954" i="2"/>
  <c r="CI1954" i="2"/>
  <c r="CD1954" i="2"/>
  <c r="CE1954" i="2" s="1"/>
  <c r="CC1954" i="2"/>
  <c r="BY1954" i="2"/>
  <c r="CA1954" i="2" s="1"/>
  <c r="BW1954" i="2"/>
  <c r="BV1954" i="2"/>
  <c r="BS1954" i="2"/>
  <c r="BR1954" i="2"/>
  <c r="BP1954" i="2"/>
  <c r="BO1954" i="2"/>
  <c r="BN1954" i="2"/>
  <c r="BM1954" i="2"/>
  <c r="BL1954" i="2"/>
  <c r="BK1954" i="2"/>
  <c r="BJ1954" i="2"/>
  <c r="BI1954" i="2"/>
  <c r="BH1954" i="2"/>
  <c r="BF1954" i="2"/>
  <c r="BD1954" i="2"/>
  <c r="AQ1954" i="2"/>
  <c r="AP1954" i="2"/>
  <c r="AR1954" i="2" s="1"/>
  <c r="BU1954" i="2" s="1"/>
  <c r="AA1954" i="2"/>
  <c r="H1954" i="2"/>
  <c r="CX1953" i="2"/>
  <c r="CW1953" i="2"/>
  <c r="CN1953" i="2"/>
  <c r="CK1953" i="2"/>
  <c r="CI1953" i="2"/>
  <c r="CE1953" i="2"/>
  <c r="CD1953" i="2"/>
  <c r="CC1953" i="2"/>
  <c r="CA1953" i="2"/>
  <c r="BY1953" i="2"/>
  <c r="BW1953" i="2"/>
  <c r="BV1953" i="2"/>
  <c r="BS1953" i="2"/>
  <c r="BR1953" i="2"/>
  <c r="BP1953" i="2"/>
  <c r="BO1953" i="2"/>
  <c r="BN1953" i="2"/>
  <c r="BM1953" i="2"/>
  <c r="BL1953" i="2"/>
  <c r="BK1953" i="2"/>
  <c r="BJ1953" i="2"/>
  <c r="BI1953" i="2"/>
  <c r="BH1953" i="2"/>
  <c r="BF1953" i="2"/>
  <c r="BD1953" i="2"/>
  <c r="AQ1953" i="2"/>
  <c r="AP1953" i="2"/>
  <c r="AR1953" i="2" s="1"/>
  <c r="BU1953" i="2" s="1"/>
  <c r="AA1953" i="2"/>
  <c r="H1953" i="2"/>
  <c r="CX1952" i="2"/>
  <c r="CW1952" i="2"/>
  <c r="CN1952" i="2"/>
  <c r="CK1952" i="2"/>
  <c r="CI1952" i="2"/>
  <c r="CD1952" i="2"/>
  <c r="CE1952" i="2" s="1"/>
  <c r="CC1952" i="2"/>
  <c r="BY1952" i="2"/>
  <c r="CA1952" i="2" s="1"/>
  <c r="BW1952" i="2"/>
  <c r="BV1952" i="2"/>
  <c r="BS1952" i="2"/>
  <c r="BR1952" i="2"/>
  <c r="BP1952" i="2"/>
  <c r="BO1952" i="2"/>
  <c r="BN1952" i="2"/>
  <c r="BM1952" i="2"/>
  <c r="BL1952" i="2"/>
  <c r="BK1952" i="2"/>
  <c r="BJ1952" i="2"/>
  <c r="BI1952" i="2"/>
  <c r="BH1952" i="2"/>
  <c r="BF1952" i="2"/>
  <c r="BD1952" i="2"/>
  <c r="AQ1952" i="2"/>
  <c r="AP1952" i="2"/>
  <c r="AR1952" i="2" s="1"/>
  <c r="BU1952" i="2" s="1"/>
  <c r="AA1952" i="2"/>
  <c r="H1952" i="2"/>
  <c r="CX1951" i="2"/>
  <c r="CW1951" i="2"/>
  <c r="CN1951" i="2"/>
  <c r="CK1951" i="2"/>
  <c r="CI1951" i="2"/>
  <c r="CD1951" i="2"/>
  <c r="CC1951" i="2"/>
  <c r="BY1951" i="2"/>
  <c r="CA1951" i="2" s="1"/>
  <c r="BW1951" i="2"/>
  <c r="BV1951" i="2"/>
  <c r="BS1951" i="2"/>
  <c r="BR1951" i="2"/>
  <c r="BP1951" i="2"/>
  <c r="BO1951" i="2"/>
  <c r="BN1951" i="2"/>
  <c r="BM1951" i="2"/>
  <c r="BL1951" i="2"/>
  <c r="BK1951" i="2"/>
  <c r="BJ1951" i="2"/>
  <c r="BI1951" i="2"/>
  <c r="BH1951" i="2"/>
  <c r="BF1951" i="2"/>
  <c r="BD1951" i="2"/>
  <c r="AQ1951" i="2"/>
  <c r="AP1951" i="2"/>
  <c r="AR1951" i="2" s="1"/>
  <c r="BU1951" i="2" s="1"/>
  <c r="AA1951" i="2"/>
  <c r="H1951" i="2"/>
  <c r="CX1950" i="2"/>
  <c r="CW1950" i="2"/>
  <c r="CN1950" i="2"/>
  <c r="CK1950" i="2"/>
  <c r="CI1950" i="2"/>
  <c r="CD1950" i="2"/>
  <c r="CE1950" i="2" s="1"/>
  <c r="CC1950" i="2"/>
  <c r="BY1950" i="2"/>
  <c r="CA1950" i="2" s="1"/>
  <c r="BW1950" i="2"/>
  <c r="BV1950" i="2"/>
  <c r="BS1950" i="2"/>
  <c r="BR1950" i="2"/>
  <c r="BP1950" i="2"/>
  <c r="BO1950" i="2"/>
  <c r="BN1950" i="2"/>
  <c r="CV1950" i="2" s="1"/>
  <c r="BM1950" i="2"/>
  <c r="BL1950" i="2"/>
  <c r="BK1950" i="2"/>
  <c r="BJ1950" i="2"/>
  <c r="BI1950" i="2"/>
  <c r="BH1950" i="2"/>
  <c r="BF1950" i="2"/>
  <c r="BD1950" i="2"/>
  <c r="AQ1950" i="2"/>
  <c r="AP1950" i="2"/>
  <c r="AR1950" i="2" s="1"/>
  <c r="BU1950" i="2" s="1"/>
  <c r="AA1950" i="2"/>
  <c r="H1950" i="2"/>
  <c r="CX1949" i="2"/>
  <c r="CW1949" i="2"/>
  <c r="CN1949" i="2"/>
  <c r="CK1949" i="2"/>
  <c r="CI1949" i="2"/>
  <c r="CD1949" i="2"/>
  <c r="CE1949" i="2" s="1"/>
  <c r="CC1949" i="2"/>
  <c r="CA1949" i="2"/>
  <c r="BY1949" i="2"/>
  <c r="BW1949" i="2"/>
  <c r="BV1949" i="2"/>
  <c r="BS1949" i="2"/>
  <c r="BR1949" i="2"/>
  <c r="BP1949" i="2"/>
  <c r="BO1949" i="2"/>
  <c r="BN1949" i="2"/>
  <c r="CV1949" i="2" s="1"/>
  <c r="BM1949" i="2"/>
  <c r="BL1949" i="2"/>
  <c r="BK1949" i="2"/>
  <c r="BJ1949" i="2"/>
  <c r="BI1949" i="2"/>
  <c r="BH1949" i="2"/>
  <c r="BF1949" i="2"/>
  <c r="BD1949" i="2"/>
  <c r="AQ1949" i="2"/>
  <c r="AP1949" i="2"/>
  <c r="AR1949" i="2" s="1"/>
  <c r="BU1949" i="2" s="1"/>
  <c r="AA1949" i="2"/>
  <c r="H1949" i="2"/>
  <c r="CX1948" i="2"/>
  <c r="CW1948" i="2"/>
  <c r="CN1948" i="2"/>
  <c r="CK1948" i="2"/>
  <c r="CI1948" i="2"/>
  <c r="CD1948" i="2"/>
  <c r="CE1948" i="2" s="1"/>
  <c r="CC1948" i="2"/>
  <c r="BY1948" i="2"/>
  <c r="CA1948" i="2" s="1"/>
  <c r="BW1948" i="2"/>
  <c r="BV1948" i="2"/>
  <c r="BS1948" i="2"/>
  <c r="BR1948" i="2"/>
  <c r="BP1948" i="2"/>
  <c r="BO1948" i="2"/>
  <c r="BN1948" i="2"/>
  <c r="BM1948" i="2"/>
  <c r="BL1948" i="2"/>
  <c r="BK1948" i="2"/>
  <c r="BJ1948" i="2"/>
  <c r="BI1948" i="2"/>
  <c r="BH1948" i="2"/>
  <c r="BF1948" i="2"/>
  <c r="BD1948" i="2"/>
  <c r="AQ1948" i="2"/>
  <c r="AP1948" i="2"/>
  <c r="AR1948" i="2" s="1"/>
  <c r="BU1948" i="2" s="1"/>
  <c r="AA1948" i="2"/>
  <c r="H1948" i="2"/>
  <c r="CX1947" i="2"/>
  <c r="CW1947" i="2"/>
  <c r="CN1947" i="2"/>
  <c r="CK1947" i="2"/>
  <c r="CI1947" i="2"/>
  <c r="CE1947" i="2"/>
  <c r="CD1947" i="2"/>
  <c r="CC1947" i="2"/>
  <c r="CA1947" i="2"/>
  <c r="BY1947" i="2"/>
  <c r="BW1947" i="2"/>
  <c r="BV1947" i="2"/>
  <c r="BS1947" i="2"/>
  <c r="BR1947" i="2"/>
  <c r="BP1947" i="2"/>
  <c r="BO1947" i="2"/>
  <c r="BN1947" i="2"/>
  <c r="BM1947" i="2"/>
  <c r="BL1947" i="2"/>
  <c r="BK1947" i="2"/>
  <c r="BJ1947" i="2"/>
  <c r="BI1947" i="2"/>
  <c r="BH1947" i="2"/>
  <c r="BF1947" i="2"/>
  <c r="BD1947" i="2"/>
  <c r="AQ1947" i="2"/>
  <c r="AP1947" i="2"/>
  <c r="AR1947" i="2" s="1"/>
  <c r="BU1947" i="2" s="1"/>
  <c r="AA1947" i="2"/>
  <c r="H1947" i="2"/>
  <c r="CX1946" i="2"/>
  <c r="CW1946" i="2"/>
  <c r="CN1946" i="2"/>
  <c r="CK1946" i="2"/>
  <c r="CI1946" i="2"/>
  <c r="CD1946" i="2"/>
  <c r="CE1946" i="2" s="1"/>
  <c r="CC1946" i="2"/>
  <c r="CA1946" i="2"/>
  <c r="BY1946" i="2"/>
  <c r="BW1946" i="2"/>
  <c r="BV1946" i="2"/>
  <c r="BS1946" i="2"/>
  <c r="BR1946" i="2"/>
  <c r="BP1946" i="2"/>
  <c r="BO1946" i="2"/>
  <c r="BN1946" i="2"/>
  <c r="BM1946" i="2"/>
  <c r="BL1946" i="2"/>
  <c r="BK1946" i="2"/>
  <c r="BJ1946" i="2"/>
  <c r="BI1946" i="2"/>
  <c r="BH1946" i="2"/>
  <c r="BF1946" i="2"/>
  <c r="BD1946" i="2"/>
  <c r="AQ1946" i="2"/>
  <c r="AP1946" i="2"/>
  <c r="AR1946" i="2" s="1"/>
  <c r="BU1946" i="2" s="1"/>
  <c r="AA1946" i="2"/>
  <c r="H1946" i="2"/>
  <c r="CX1945" i="2"/>
  <c r="CW1945" i="2"/>
  <c r="CN1945" i="2"/>
  <c r="CK1945" i="2"/>
  <c r="CI1945" i="2"/>
  <c r="CD1945" i="2"/>
  <c r="CE1945" i="2" s="1"/>
  <c r="CC1945" i="2"/>
  <c r="BY1945" i="2"/>
  <c r="CA1945" i="2" s="1"/>
  <c r="BW1945" i="2"/>
  <c r="BV1945" i="2"/>
  <c r="BS1945" i="2"/>
  <c r="BR1945" i="2"/>
  <c r="BP1945" i="2"/>
  <c r="BO1945" i="2"/>
  <c r="BN1945" i="2"/>
  <c r="BM1945" i="2"/>
  <c r="BL1945" i="2"/>
  <c r="BK1945" i="2"/>
  <c r="BJ1945" i="2"/>
  <c r="BI1945" i="2"/>
  <c r="BH1945" i="2"/>
  <c r="BF1945" i="2"/>
  <c r="BD1945" i="2"/>
  <c r="AQ1945" i="2"/>
  <c r="AP1945" i="2"/>
  <c r="AR1945" i="2" s="1"/>
  <c r="BU1945" i="2" s="1"/>
  <c r="AA1945" i="2"/>
  <c r="H1945" i="2"/>
  <c r="CX1944" i="2"/>
  <c r="CW1944" i="2"/>
  <c r="CN1944" i="2"/>
  <c r="CK1944" i="2"/>
  <c r="CI1944" i="2"/>
  <c r="CD1944" i="2"/>
  <c r="CE1944" i="2" s="1"/>
  <c r="CC1944" i="2"/>
  <c r="BY1944" i="2"/>
  <c r="CA1944" i="2" s="1"/>
  <c r="BW1944" i="2"/>
  <c r="BV1944" i="2"/>
  <c r="BS1944" i="2"/>
  <c r="BR1944" i="2"/>
  <c r="BP1944" i="2"/>
  <c r="BO1944" i="2"/>
  <c r="BN1944" i="2"/>
  <c r="BM1944" i="2"/>
  <c r="BL1944" i="2"/>
  <c r="BK1944" i="2"/>
  <c r="BJ1944" i="2"/>
  <c r="BI1944" i="2"/>
  <c r="BH1944" i="2"/>
  <c r="BF1944" i="2"/>
  <c r="BD1944" i="2"/>
  <c r="AQ1944" i="2"/>
  <c r="AP1944" i="2"/>
  <c r="AR1944" i="2" s="1"/>
  <c r="BU1944" i="2" s="1"/>
  <c r="AA1944" i="2"/>
  <c r="H1944" i="2"/>
  <c r="CX1943" i="2"/>
  <c r="CW1943" i="2"/>
  <c r="CN1943" i="2"/>
  <c r="CK1943" i="2"/>
  <c r="CI1943" i="2"/>
  <c r="CD1943" i="2"/>
  <c r="CC1943" i="2"/>
  <c r="BY1943" i="2"/>
  <c r="CA1943" i="2" s="1"/>
  <c r="BW1943" i="2"/>
  <c r="BV1943" i="2"/>
  <c r="BS1943" i="2"/>
  <c r="BR1943" i="2"/>
  <c r="BP1943" i="2"/>
  <c r="BO1943" i="2"/>
  <c r="BN1943" i="2"/>
  <c r="BM1943" i="2"/>
  <c r="BL1943" i="2"/>
  <c r="BK1943" i="2"/>
  <c r="BJ1943" i="2"/>
  <c r="BI1943" i="2"/>
  <c r="BH1943" i="2"/>
  <c r="BF1943" i="2"/>
  <c r="BD1943" i="2"/>
  <c r="AQ1943" i="2"/>
  <c r="AP1943" i="2"/>
  <c r="AR1943" i="2" s="1"/>
  <c r="BU1943" i="2" s="1"/>
  <c r="AA1943" i="2"/>
  <c r="H1943" i="2"/>
  <c r="CX1942" i="2"/>
  <c r="CW1942" i="2"/>
  <c r="CN1942" i="2"/>
  <c r="CK1942" i="2"/>
  <c r="CI1942" i="2"/>
  <c r="CD1942" i="2"/>
  <c r="CE1942" i="2" s="1"/>
  <c r="CC1942" i="2"/>
  <c r="BY1942" i="2"/>
  <c r="CA1942" i="2" s="1"/>
  <c r="BW1942" i="2"/>
  <c r="BV1942" i="2"/>
  <c r="BS1942" i="2"/>
  <c r="BR1942" i="2"/>
  <c r="BP1942" i="2"/>
  <c r="BO1942" i="2"/>
  <c r="BN1942" i="2"/>
  <c r="BM1942" i="2"/>
  <c r="BL1942" i="2"/>
  <c r="BK1942" i="2"/>
  <c r="BJ1942" i="2"/>
  <c r="BI1942" i="2"/>
  <c r="BH1942" i="2"/>
  <c r="BF1942" i="2"/>
  <c r="BD1942" i="2"/>
  <c r="AR1942" i="2"/>
  <c r="BU1942" i="2" s="1"/>
  <c r="AQ1942" i="2"/>
  <c r="AP1942" i="2"/>
  <c r="AA1942" i="2"/>
  <c r="H1942" i="2"/>
  <c r="CX1941" i="2"/>
  <c r="CW1941" i="2"/>
  <c r="CN1941" i="2"/>
  <c r="CK1941" i="2"/>
  <c r="CI1941" i="2"/>
  <c r="CD1941" i="2"/>
  <c r="CE1941" i="2" s="1"/>
  <c r="CC1941" i="2"/>
  <c r="CA1941" i="2"/>
  <c r="BY1941" i="2"/>
  <c r="BW1941" i="2"/>
  <c r="BV1941" i="2"/>
  <c r="BS1941" i="2"/>
  <c r="BR1941" i="2"/>
  <c r="BP1941" i="2"/>
  <c r="BO1941" i="2"/>
  <c r="BN1941" i="2"/>
  <c r="BM1941" i="2"/>
  <c r="BL1941" i="2"/>
  <c r="BK1941" i="2"/>
  <c r="BJ1941" i="2"/>
  <c r="BI1941" i="2"/>
  <c r="BH1941" i="2"/>
  <c r="BF1941" i="2"/>
  <c r="BD1941" i="2"/>
  <c r="AQ1941" i="2"/>
  <c r="AP1941" i="2"/>
  <c r="AR1941" i="2" s="1"/>
  <c r="BU1941" i="2" s="1"/>
  <c r="AA1941" i="2"/>
  <c r="H1941" i="2"/>
  <c r="CX1940" i="2"/>
  <c r="CW1940" i="2"/>
  <c r="CN1940" i="2"/>
  <c r="CK1940" i="2"/>
  <c r="CI1940" i="2"/>
  <c r="CE1940" i="2"/>
  <c r="CD1940" i="2"/>
  <c r="CC1940" i="2"/>
  <c r="BY1940" i="2"/>
  <c r="CA1940" i="2" s="1"/>
  <c r="BW1940" i="2"/>
  <c r="BV1940" i="2"/>
  <c r="BS1940" i="2"/>
  <c r="BR1940" i="2"/>
  <c r="BP1940" i="2"/>
  <c r="BO1940" i="2"/>
  <c r="BN1940" i="2"/>
  <c r="BM1940" i="2"/>
  <c r="BL1940" i="2"/>
  <c r="BK1940" i="2"/>
  <c r="BJ1940" i="2"/>
  <c r="BI1940" i="2"/>
  <c r="BH1940" i="2"/>
  <c r="BF1940" i="2"/>
  <c r="BD1940" i="2"/>
  <c r="AQ1940" i="2"/>
  <c r="AP1940" i="2"/>
  <c r="AR1940" i="2" s="1"/>
  <c r="BU1940" i="2" s="1"/>
  <c r="AA1940" i="2"/>
  <c r="H1940" i="2"/>
  <c r="CX1939" i="2"/>
  <c r="CW1939" i="2"/>
  <c r="CN1939" i="2"/>
  <c r="CK1939" i="2"/>
  <c r="CI1939" i="2"/>
  <c r="CD1939" i="2"/>
  <c r="CE1939" i="2" s="1"/>
  <c r="CC1939" i="2"/>
  <c r="BY1939" i="2"/>
  <c r="CA1939" i="2" s="1"/>
  <c r="BW1939" i="2"/>
  <c r="BV1939" i="2"/>
  <c r="BS1939" i="2"/>
  <c r="BR1939" i="2"/>
  <c r="BP1939" i="2"/>
  <c r="BO1939" i="2"/>
  <c r="BN1939" i="2"/>
  <c r="BM1939" i="2"/>
  <c r="BL1939" i="2"/>
  <c r="BK1939" i="2"/>
  <c r="BJ1939" i="2"/>
  <c r="BI1939" i="2"/>
  <c r="BH1939" i="2"/>
  <c r="BF1939" i="2"/>
  <c r="BD1939" i="2"/>
  <c r="AQ1939" i="2"/>
  <c r="AP1939" i="2"/>
  <c r="AR1939" i="2" s="1"/>
  <c r="BU1939" i="2" s="1"/>
  <c r="AA1939" i="2"/>
  <c r="H1939" i="2"/>
  <c r="CX1938" i="2"/>
  <c r="CW1938" i="2"/>
  <c r="CN1938" i="2"/>
  <c r="CK1938" i="2"/>
  <c r="CI1938" i="2"/>
  <c r="CD1938" i="2"/>
  <c r="CE1938" i="2" s="1"/>
  <c r="CC1938" i="2"/>
  <c r="CA1938" i="2"/>
  <c r="BY1938" i="2"/>
  <c r="BW1938" i="2"/>
  <c r="BV1938" i="2"/>
  <c r="BS1938" i="2"/>
  <c r="BR1938" i="2"/>
  <c r="BP1938" i="2"/>
  <c r="BO1938" i="2"/>
  <c r="BN1938" i="2"/>
  <c r="BM1938" i="2"/>
  <c r="BL1938" i="2"/>
  <c r="BK1938" i="2"/>
  <c r="BJ1938" i="2"/>
  <c r="BI1938" i="2"/>
  <c r="BH1938" i="2"/>
  <c r="BF1938" i="2"/>
  <c r="BD1938" i="2"/>
  <c r="AQ1938" i="2"/>
  <c r="AP1938" i="2"/>
  <c r="AR1938" i="2" s="1"/>
  <c r="BU1938" i="2" s="1"/>
  <c r="AA1938" i="2"/>
  <c r="H1938" i="2"/>
  <c r="CX1937" i="2"/>
  <c r="CW1937" i="2"/>
  <c r="CN1937" i="2"/>
  <c r="CK1937" i="2"/>
  <c r="CI1937" i="2"/>
  <c r="CD1937" i="2"/>
  <c r="CE1937" i="2" s="1"/>
  <c r="CC1937" i="2"/>
  <c r="BY1937" i="2"/>
  <c r="CA1937" i="2" s="1"/>
  <c r="BW1937" i="2"/>
  <c r="BV1937" i="2"/>
  <c r="BS1937" i="2"/>
  <c r="BR1937" i="2"/>
  <c r="BP1937" i="2"/>
  <c r="BO1937" i="2"/>
  <c r="BN1937" i="2"/>
  <c r="BM1937" i="2"/>
  <c r="BL1937" i="2"/>
  <c r="BK1937" i="2"/>
  <c r="BJ1937" i="2"/>
  <c r="BI1937" i="2"/>
  <c r="BH1937" i="2"/>
  <c r="BF1937" i="2"/>
  <c r="BD1937" i="2"/>
  <c r="AQ1937" i="2"/>
  <c r="AP1937" i="2"/>
  <c r="AR1937" i="2" s="1"/>
  <c r="BU1937" i="2" s="1"/>
  <c r="AA1937" i="2"/>
  <c r="H1937" i="2"/>
  <c r="CX1936" i="2"/>
  <c r="CW1936" i="2"/>
  <c r="CN1936" i="2"/>
  <c r="CK1936" i="2"/>
  <c r="CI1936" i="2"/>
  <c r="CE1936" i="2"/>
  <c r="CD1936" i="2"/>
  <c r="CC1936" i="2"/>
  <c r="BY1936" i="2"/>
  <c r="CA1936" i="2" s="1"/>
  <c r="BW1936" i="2"/>
  <c r="BV1936" i="2"/>
  <c r="BS1936" i="2"/>
  <c r="BR1936" i="2"/>
  <c r="BP1936" i="2"/>
  <c r="BO1936" i="2"/>
  <c r="BN1936" i="2"/>
  <c r="BM1936" i="2"/>
  <c r="BL1936" i="2"/>
  <c r="BK1936" i="2"/>
  <c r="BJ1936" i="2"/>
  <c r="BI1936" i="2"/>
  <c r="BH1936" i="2"/>
  <c r="BF1936" i="2"/>
  <c r="BD1936" i="2"/>
  <c r="AQ1936" i="2"/>
  <c r="AP1936" i="2"/>
  <c r="AR1936" i="2" s="1"/>
  <c r="BU1936" i="2" s="1"/>
  <c r="AA1936" i="2"/>
  <c r="H1936" i="2"/>
  <c r="CX1935" i="2"/>
  <c r="CW1935" i="2"/>
  <c r="CN1935" i="2"/>
  <c r="CK1935" i="2"/>
  <c r="CI1935" i="2"/>
  <c r="CD1935" i="2"/>
  <c r="CC1935" i="2"/>
  <c r="BY1935" i="2"/>
  <c r="CA1935" i="2" s="1"/>
  <c r="BW1935" i="2"/>
  <c r="BV1935" i="2"/>
  <c r="BS1935" i="2"/>
  <c r="BR1935" i="2"/>
  <c r="BP1935" i="2"/>
  <c r="BO1935" i="2"/>
  <c r="BN1935" i="2"/>
  <c r="BM1935" i="2"/>
  <c r="BL1935" i="2"/>
  <c r="BK1935" i="2"/>
  <c r="BJ1935" i="2"/>
  <c r="BI1935" i="2"/>
  <c r="BH1935" i="2"/>
  <c r="BF1935" i="2"/>
  <c r="BD1935" i="2"/>
  <c r="AQ1935" i="2"/>
  <c r="AP1935" i="2"/>
  <c r="AR1935" i="2" s="1"/>
  <c r="BU1935" i="2" s="1"/>
  <c r="AA1935" i="2"/>
  <c r="H1935" i="2"/>
  <c r="CX1934" i="2"/>
  <c r="CW1934" i="2"/>
  <c r="CN1934" i="2"/>
  <c r="CK1934" i="2"/>
  <c r="CI1934" i="2"/>
  <c r="CD1934" i="2"/>
  <c r="CE1934" i="2" s="1"/>
  <c r="CC1934" i="2"/>
  <c r="BY1934" i="2"/>
  <c r="CA1934" i="2" s="1"/>
  <c r="BW1934" i="2"/>
  <c r="BV1934" i="2"/>
  <c r="BS1934" i="2"/>
  <c r="BR1934" i="2"/>
  <c r="BP1934" i="2"/>
  <c r="BO1934" i="2"/>
  <c r="BN1934" i="2"/>
  <c r="BM1934" i="2"/>
  <c r="BL1934" i="2"/>
  <c r="BK1934" i="2"/>
  <c r="BJ1934" i="2"/>
  <c r="BI1934" i="2"/>
  <c r="BH1934" i="2"/>
  <c r="BF1934" i="2"/>
  <c r="BD1934" i="2"/>
  <c r="AQ1934" i="2"/>
  <c r="AP1934" i="2"/>
  <c r="AR1934" i="2" s="1"/>
  <c r="BU1934" i="2" s="1"/>
  <c r="AA1934" i="2"/>
  <c r="H1934" i="2"/>
  <c r="DA1933" i="2"/>
  <c r="CZ1933" i="2"/>
  <c r="CX1933" i="2"/>
  <c r="CW1933" i="2"/>
  <c r="CK1933" i="2"/>
  <c r="CI1933" i="2"/>
  <c r="CD1933" i="2"/>
  <c r="CC1933" i="2"/>
  <c r="BY1933" i="2"/>
  <c r="CA1933" i="2" s="1"/>
  <c r="BW1933" i="2"/>
  <c r="BV1933" i="2"/>
  <c r="BS1933" i="2"/>
  <c r="BR1933" i="2"/>
  <c r="BP1933" i="2"/>
  <c r="BO1933" i="2"/>
  <c r="BN1933" i="2"/>
  <c r="CV1933" i="2" s="1"/>
  <c r="BL1933" i="2"/>
  <c r="BK1933" i="2"/>
  <c r="BJ1933" i="2"/>
  <c r="BI1933" i="2"/>
  <c r="BG1933" i="2"/>
  <c r="BF1933" i="2"/>
  <c r="BE1933" i="2"/>
  <c r="BD1933" i="2"/>
  <c r="BC1933" i="2"/>
  <c r="AZ1933" i="2"/>
  <c r="AY1933" i="2"/>
  <c r="AX1933" i="2"/>
  <c r="AW1933" i="2"/>
  <c r="AV1933" i="2"/>
  <c r="AU1933" i="2"/>
  <c r="BM1933" i="2" s="1"/>
  <c r="AT1933" i="2"/>
  <c r="AS1933" i="2"/>
  <c r="AP1933" i="2"/>
  <c r="AR1933" i="2" s="1"/>
  <c r="BU1933" i="2" s="1"/>
  <c r="AO1933" i="2"/>
  <c r="AN1933" i="2"/>
  <c r="AM1933" i="2"/>
  <c r="AL1933" i="2"/>
  <c r="AK1933" i="2"/>
  <c r="AJ1933" i="2"/>
  <c r="AI1933" i="2"/>
  <c r="AQ1933" i="2" s="1"/>
  <c r="Z1933" i="2"/>
  <c r="AA1933" i="2" s="1"/>
  <c r="Y1933" i="2"/>
  <c r="X1933" i="2"/>
  <c r="U1933" i="2"/>
  <c r="T1933" i="2"/>
  <c r="Q1933" i="2"/>
  <c r="P1933" i="2"/>
  <c r="O1933" i="2"/>
  <c r="N1933" i="2"/>
  <c r="M1933" i="2"/>
  <c r="BH1933" i="2" s="1"/>
  <c r="L1933" i="2"/>
  <c r="K1933" i="2"/>
  <c r="J1933" i="2"/>
  <c r="I1933" i="2"/>
  <c r="G1933" i="2"/>
  <c r="F1933" i="2"/>
  <c r="H1933" i="2" s="1"/>
  <c r="CX1932" i="2"/>
  <c r="CW1932" i="2"/>
  <c r="CN1932" i="2"/>
  <c r="CK1932" i="2"/>
  <c r="CI1932" i="2"/>
  <c r="CD1932" i="2"/>
  <c r="CE1932" i="2" s="1"/>
  <c r="CC1932" i="2"/>
  <c r="BY1932" i="2"/>
  <c r="CA1932" i="2" s="1"/>
  <c r="BW1932" i="2"/>
  <c r="BV1932" i="2"/>
  <c r="BS1932" i="2"/>
  <c r="BR1932" i="2"/>
  <c r="BP1932" i="2"/>
  <c r="BO1932" i="2"/>
  <c r="BN1932" i="2"/>
  <c r="BM1932" i="2"/>
  <c r="BL1932" i="2"/>
  <c r="BK1932" i="2"/>
  <c r="BJ1932" i="2"/>
  <c r="BI1932" i="2"/>
  <c r="BH1932" i="2"/>
  <c r="BF1932" i="2"/>
  <c r="BD1932" i="2"/>
  <c r="AQ1932" i="2"/>
  <c r="AP1932" i="2"/>
  <c r="AR1932" i="2" s="1"/>
  <c r="BU1932" i="2" s="1"/>
  <c r="AA1932" i="2"/>
  <c r="H1932" i="2"/>
  <c r="CX1931" i="2"/>
  <c r="CW1931" i="2"/>
  <c r="CN1931" i="2"/>
  <c r="CK1931" i="2"/>
  <c r="CI1931" i="2"/>
  <c r="CD1931" i="2"/>
  <c r="CC1931" i="2"/>
  <c r="BY1931" i="2"/>
  <c r="CA1931" i="2" s="1"/>
  <c r="BW1931" i="2"/>
  <c r="BV1931" i="2"/>
  <c r="BS1931" i="2"/>
  <c r="BR1931" i="2"/>
  <c r="BP1931" i="2"/>
  <c r="BO1931" i="2"/>
  <c r="BN1931" i="2"/>
  <c r="BM1931" i="2"/>
  <c r="BL1931" i="2"/>
  <c r="BK1931" i="2"/>
  <c r="BJ1931" i="2"/>
  <c r="BI1931" i="2"/>
  <c r="BH1931" i="2"/>
  <c r="BF1931" i="2"/>
  <c r="BD1931" i="2"/>
  <c r="AQ1931" i="2"/>
  <c r="AP1931" i="2"/>
  <c r="AR1931" i="2" s="1"/>
  <c r="BU1931" i="2" s="1"/>
  <c r="AA1931" i="2"/>
  <c r="H1931" i="2"/>
  <c r="CX1930" i="2"/>
  <c r="CW1930" i="2"/>
  <c r="CN1930" i="2"/>
  <c r="CK1930" i="2"/>
  <c r="CI1930" i="2"/>
  <c r="CD1930" i="2"/>
  <c r="CE1930" i="2" s="1"/>
  <c r="CC1930" i="2"/>
  <c r="BY1930" i="2"/>
  <c r="CA1930" i="2" s="1"/>
  <c r="BW1930" i="2"/>
  <c r="BV1930" i="2"/>
  <c r="BS1930" i="2"/>
  <c r="BR1930" i="2"/>
  <c r="BP1930" i="2"/>
  <c r="BO1930" i="2"/>
  <c r="BN1930" i="2"/>
  <c r="BM1930" i="2"/>
  <c r="BL1930" i="2"/>
  <c r="BK1930" i="2"/>
  <c r="BJ1930" i="2"/>
  <c r="BI1930" i="2"/>
  <c r="BH1930" i="2"/>
  <c r="BF1930" i="2"/>
  <c r="BD1930" i="2"/>
  <c r="AQ1930" i="2"/>
  <c r="AP1930" i="2"/>
  <c r="AR1930" i="2" s="1"/>
  <c r="BU1930" i="2" s="1"/>
  <c r="AA1930" i="2"/>
  <c r="H1930" i="2"/>
  <c r="CX1929" i="2"/>
  <c r="CW1929" i="2"/>
  <c r="CN1929" i="2"/>
  <c r="CK1929" i="2"/>
  <c r="CI1929" i="2"/>
  <c r="CD1929" i="2"/>
  <c r="CC1929" i="2"/>
  <c r="BY1929" i="2"/>
  <c r="CA1929" i="2" s="1"/>
  <c r="BW1929" i="2"/>
  <c r="BV1929" i="2"/>
  <c r="BS1929" i="2"/>
  <c r="BR1929" i="2"/>
  <c r="BP1929" i="2"/>
  <c r="BO1929" i="2"/>
  <c r="BN1929" i="2"/>
  <c r="BM1929" i="2"/>
  <c r="BL1929" i="2"/>
  <c r="BK1929" i="2"/>
  <c r="BJ1929" i="2"/>
  <c r="BI1929" i="2"/>
  <c r="BH1929" i="2"/>
  <c r="BF1929" i="2"/>
  <c r="BD1929" i="2"/>
  <c r="AQ1929" i="2"/>
  <c r="AP1929" i="2"/>
  <c r="AR1929" i="2" s="1"/>
  <c r="BU1929" i="2" s="1"/>
  <c r="AA1929" i="2"/>
  <c r="H1929" i="2"/>
  <c r="CX1928" i="2"/>
  <c r="CW1928" i="2"/>
  <c r="CN1928" i="2"/>
  <c r="CK1928" i="2"/>
  <c r="CI1928" i="2"/>
  <c r="CE1928" i="2"/>
  <c r="CD1928" i="2"/>
  <c r="CC1928" i="2"/>
  <c r="BY1928" i="2"/>
  <c r="CA1928" i="2" s="1"/>
  <c r="BW1928" i="2"/>
  <c r="BV1928" i="2"/>
  <c r="BS1928" i="2"/>
  <c r="BR1928" i="2"/>
  <c r="BP1928" i="2"/>
  <c r="BO1928" i="2"/>
  <c r="BN1928" i="2"/>
  <c r="BM1928" i="2"/>
  <c r="BL1928" i="2"/>
  <c r="BK1928" i="2"/>
  <c r="BJ1928" i="2"/>
  <c r="BI1928" i="2"/>
  <c r="BH1928" i="2"/>
  <c r="BF1928" i="2"/>
  <c r="BD1928" i="2"/>
  <c r="AQ1928" i="2"/>
  <c r="AP1928" i="2"/>
  <c r="AR1928" i="2" s="1"/>
  <c r="BU1928" i="2" s="1"/>
  <c r="AA1928" i="2"/>
  <c r="H1928" i="2"/>
  <c r="CX1927" i="2"/>
  <c r="CW1927" i="2"/>
  <c r="CN1927" i="2"/>
  <c r="CK1927" i="2"/>
  <c r="CI1927" i="2"/>
  <c r="CD1927" i="2"/>
  <c r="CE1927" i="2" s="1"/>
  <c r="CC1927" i="2"/>
  <c r="CA1927" i="2"/>
  <c r="BY1927" i="2"/>
  <c r="BW1927" i="2"/>
  <c r="BV1927" i="2"/>
  <c r="BS1927" i="2"/>
  <c r="BR1927" i="2"/>
  <c r="BP1927" i="2"/>
  <c r="BO1927" i="2"/>
  <c r="BN1927" i="2"/>
  <c r="BM1927" i="2"/>
  <c r="BL1927" i="2"/>
  <c r="BK1927" i="2"/>
  <c r="BJ1927" i="2"/>
  <c r="BI1927" i="2"/>
  <c r="BH1927" i="2"/>
  <c r="BF1927" i="2"/>
  <c r="BD1927" i="2"/>
  <c r="AQ1927" i="2"/>
  <c r="AP1927" i="2"/>
  <c r="AR1927" i="2" s="1"/>
  <c r="BU1927" i="2" s="1"/>
  <c r="AA1927" i="2"/>
  <c r="H1927" i="2"/>
  <c r="CX1926" i="2"/>
  <c r="CW1926" i="2"/>
  <c r="CN1926" i="2"/>
  <c r="CK1926" i="2"/>
  <c r="CI1926" i="2"/>
  <c r="CD1926" i="2"/>
  <c r="CE1926" i="2" s="1"/>
  <c r="CC1926" i="2"/>
  <c r="BY1926" i="2"/>
  <c r="CA1926" i="2" s="1"/>
  <c r="BW1926" i="2"/>
  <c r="BV1926" i="2"/>
  <c r="BS1926" i="2"/>
  <c r="BR1926" i="2"/>
  <c r="BP1926" i="2"/>
  <c r="BO1926" i="2"/>
  <c r="BN1926" i="2"/>
  <c r="BM1926" i="2"/>
  <c r="BL1926" i="2"/>
  <c r="BK1926" i="2"/>
  <c r="BJ1926" i="2"/>
  <c r="BI1926" i="2"/>
  <c r="BH1926" i="2"/>
  <c r="BF1926" i="2"/>
  <c r="BD1926" i="2"/>
  <c r="AQ1926" i="2"/>
  <c r="AP1926" i="2"/>
  <c r="AR1926" i="2" s="1"/>
  <c r="BU1926" i="2" s="1"/>
  <c r="AA1926" i="2"/>
  <c r="H1926" i="2"/>
  <c r="DA1925" i="2"/>
  <c r="CZ1925" i="2"/>
  <c r="CX1925" i="2"/>
  <c r="CW1925" i="2"/>
  <c r="CK1925" i="2"/>
  <c r="CI1925" i="2"/>
  <c r="CD1925" i="2"/>
  <c r="CE1925" i="2" s="1"/>
  <c r="BY1925" i="2"/>
  <c r="CA1925" i="2" s="1"/>
  <c r="BW1925" i="2"/>
  <c r="BV1925" i="2"/>
  <c r="BS1925" i="2"/>
  <c r="BR1925" i="2"/>
  <c r="BP1925" i="2"/>
  <c r="BN1925" i="2"/>
  <c r="BK1925" i="2"/>
  <c r="BJ1925" i="2"/>
  <c r="BG1925" i="2"/>
  <c r="BF1925" i="2"/>
  <c r="BE1925" i="2"/>
  <c r="BD1925" i="2"/>
  <c r="BC1925" i="2"/>
  <c r="BO1925" i="2" s="1"/>
  <c r="AZ1925" i="2"/>
  <c r="AY1925" i="2"/>
  <c r="AX1925" i="2"/>
  <c r="AW1925" i="2"/>
  <c r="AV1925" i="2"/>
  <c r="AU1925" i="2"/>
  <c r="BM1925" i="2" s="1"/>
  <c r="AT1925" i="2"/>
  <c r="AS1925" i="2"/>
  <c r="CC1925" i="2" s="1"/>
  <c r="AP1925" i="2"/>
  <c r="AR1925" i="2" s="1"/>
  <c r="BU1925" i="2" s="1"/>
  <c r="AO1925" i="2"/>
  <c r="AN1925" i="2"/>
  <c r="AM1925" i="2"/>
  <c r="AL1925" i="2"/>
  <c r="AK1925" i="2"/>
  <c r="AJ1925" i="2"/>
  <c r="AI1925" i="2"/>
  <c r="AA1925" i="2"/>
  <c r="Z1925" i="2"/>
  <c r="CN1925" i="2" s="1"/>
  <c r="Y1925" i="2"/>
  <c r="X1925" i="2"/>
  <c r="U1925" i="2"/>
  <c r="T1925" i="2"/>
  <c r="Q1925" i="2"/>
  <c r="P1925" i="2"/>
  <c r="O1925" i="2"/>
  <c r="N1925" i="2"/>
  <c r="M1925" i="2"/>
  <c r="BL1925" i="2" s="1"/>
  <c r="L1925" i="2"/>
  <c r="K1925" i="2"/>
  <c r="J1925" i="2"/>
  <c r="BI1925" i="2" s="1"/>
  <c r="I1925" i="2"/>
  <c r="G1925" i="2"/>
  <c r="F1925" i="2"/>
  <c r="H1925" i="2" s="1"/>
  <c r="DA1924" i="2"/>
  <c r="CZ1924" i="2"/>
  <c r="CX1924" i="2"/>
  <c r="CW1924" i="2"/>
  <c r="CK1924" i="2"/>
  <c r="CI1924" i="2"/>
  <c r="CC1924" i="2"/>
  <c r="BY1924" i="2"/>
  <c r="CA1924" i="2" s="1"/>
  <c r="BW1924" i="2"/>
  <c r="BV1924" i="2"/>
  <c r="BS1924" i="2"/>
  <c r="BR1924" i="2"/>
  <c r="BP1924" i="2"/>
  <c r="BO1924" i="2"/>
  <c r="BN1924" i="2"/>
  <c r="BM1924" i="2"/>
  <c r="BI1924" i="2"/>
  <c r="BG1924" i="2"/>
  <c r="BE1924" i="2"/>
  <c r="BF1924" i="2" s="1"/>
  <c r="BD1924" i="2"/>
  <c r="BC1924" i="2"/>
  <c r="AZ1924" i="2"/>
  <c r="AY1924" i="2"/>
  <c r="AX1924" i="2"/>
  <c r="AW1924" i="2"/>
  <c r="AV1924" i="2"/>
  <c r="AU1924" i="2"/>
  <c r="AT1924" i="2"/>
  <c r="CD1924" i="2" s="1"/>
  <c r="CE1924" i="2" s="1"/>
  <c r="AS1924" i="2"/>
  <c r="AP1924" i="2"/>
  <c r="AR1924" i="2" s="1"/>
  <c r="BU1924" i="2" s="1"/>
  <c r="AO1924" i="2"/>
  <c r="AN1924" i="2"/>
  <c r="AM1924" i="2"/>
  <c r="AL1924" i="2"/>
  <c r="AK1924" i="2"/>
  <c r="AJ1924" i="2"/>
  <c r="AI1924" i="2"/>
  <c r="AQ1924" i="2" s="1"/>
  <c r="Z1924" i="2"/>
  <c r="Y1924" i="2"/>
  <c r="X1924" i="2"/>
  <c r="U1924" i="2"/>
  <c r="T1924" i="2"/>
  <c r="Q1924" i="2"/>
  <c r="P1924" i="2"/>
  <c r="O1924" i="2"/>
  <c r="N1924" i="2"/>
  <c r="BL1924" i="2" s="1"/>
  <c r="M1924" i="2"/>
  <c r="BH1924" i="2" s="1"/>
  <c r="L1924" i="2"/>
  <c r="BK1924" i="2" s="1"/>
  <c r="K1924" i="2"/>
  <c r="BJ1924" i="2" s="1"/>
  <c r="J1924" i="2"/>
  <c r="I1924" i="2"/>
  <c r="G1924" i="2"/>
  <c r="F1924" i="2"/>
  <c r="H1924" i="2" s="1"/>
  <c r="CX1923" i="2"/>
  <c r="CW1923" i="2"/>
  <c r="CN1923" i="2"/>
  <c r="CK1923" i="2"/>
  <c r="CI1923" i="2"/>
  <c r="CD1923" i="2"/>
  <c r="CC1923" i="2"/>
  <c r="BY1923" i="2"/>
  <c r="CA1923" i="2" s="1"/>
  <c r="BW1923" i="2"/>
  <c r="BV1923" i="2"/>
  <c r="BS1923" i="2"/>
  <c r="BR1923" i="2"/>
  <c r="BP1923" i="2"/>
  <c r="BO1923" i="2"/>
  <c r="BN1923" i="2"/>
  <c r="BM1923" i="2"/>
  <c r="BL1923" i="2"/>
  <c r="BK1923" i="2"/>
  <c r="BJ1923" i="2"/>
  <c r="BI1923" i="2"/>
  <c r="BH1923" i="2"/>
  <c r="BF1923" i="2"/>
  <c r="BD1923" i="2"/>
  <c r="AQ1923" i="2"/>
  <c r="AP1923" i="2"/>
  <c r="AR1923" i="2" s="1"/>
  <c r="BU1923" i="2" s="1"/>
  <c r="AA1923" i="2"/>
  <c r="H1923" i="2"/>
  <c r="DA1922" i="2"/>
  <c r="CZ1922" i="2"/>
  <c r="CX1922" i="2"/>
  <c r="CW1922" i="2"/>
  <c r="CK1922" i="2"/>
  <c r="CI1922" i="2"/>
  <c r="CC1922" i="2"/>
  <c r="BY1922" i="2"/>
  <c r="CA1922" i="2" s="1"/>
  <c r="BW1922" i="2"/>
  <c r="BV1922" i="2"/>
  <c r="BS1922" i="2"/>
  <c r="BR1922" i="2"/>
  <c r="BP1922" i="2"/>
  <c r="BO1922" i="2"/>
  <c r="BN1922" i="2"/>
  <c r="BL1922" i="2"/>
  <c r="BK1922" i="2"/>
  <c r="BI1922" i="2"/>
  <c r="BG1922" i="2"/>
  <c r="BF1922" i="2"/>
  <c r="BE1922" i="2"/>
  <c r="BD1922" i="2"/>
  <c r="BC1922" i="2"/>
  <c r="AZ1922" i="2"/>
  <c r="AY1922" i="2"/>
  <c r="AX1922" i="2"/>
  <c r="AW1922" i="2"/>
  <c r="AV1922" i="2"/>
  <c r="AU1922" i="2"/>
  <c r="BM1922" i="2" s="1"/>
  <c r="AT1922" i="2"/>
  <c r="CD1922" i="2" s="1"/>
  <c r="AS1922" i="2"/>
  <c r="AP1922" i="2"/>
  <c r="AR1922" i="2" s="1"/>
  <c r="BU1922" i="2" s="1"/>
  <c r="AO1922" i="2"/>
  <c r="AN1922" i="2"/>
  <c r="AM1922" i="2"/>
  <c r="AL1922" i="2"/>
  <c r="AK1922" i="2"/>
  <c r="AJ1922" i="2"/>
  <c r="AI1922" i="2"/>
  <c r="AQ1922" i="2" s="1"/>
  <c r="Z1922" i="2"/>
  <c r="Y1922" i="2"/>
  <c r="X1922" i="2"/>
  <c r="U1922" i="2"/>
  <c r="T1922" i="2"/>
  <c r="Q1922" i="2"/>
  <c r="P1922" i="2"/>
  <c r="O1922" i="2"/>
  <c r="N1922" i="2"/>
  <c r="M1922" i="2"/>
  <c r="BH1922" i="2" s="1"/>
  <c r="L1922" i="2"/>
  <c r="K1922" i="2"/>
  <c r="BJ1922" i="2" s="1"/>
  <c r="J1922" i="2"/>
  <c r="I1922" i="2"/>
  <c r="H1922" i="2"/>
  <c r="G1922" i="2"/>
  <c r="F1922" i="2"/>
  <c r="DA1921" i="2"/>
  <c r="CZ1921" i="2"/>
  <c r="CX1921" i="2"/>
  <c r="CW1921" i="2"/>
  <c r="CN1921" i="2"/>
  <c r="CK1921" i="2"/>
  <c r="CI1921" i="2"/>
  <c r="BY1921" i="2"/>
  <c r="CA1921" i="2" s="1"/>
  <c r="BW1921" i="2"/>
  <c r="BV1921" i="2"/>
  <c r="BU1921" i="2"/>
  <c r="BS1921" i="2"/>
  <c r="BR1921" i="2"/>
  <c r="BP1921" i="2"/>
  <c r="BN1921" i="2"/>
  <c r="BM1921" i="2"/>
  <c r="BG1921" i="2"/>
  <c r="BF1921" i="2"/>
  <c r="BE1921" i="2"/>
  <c r="BD1921" i="2"/>
  <c r="BC1921" i="2"/>
  <c r="BO1921" i="2" s="1"/>
  <c r="AZ1921" i="2"/>
  <c r="AY1921" i="2"/>
  <c r="AX1921" i="2"/>
  <c r="AW1921" i="2"/>
  <c r="AV1921" i="2"/>
  <c r="AU1921" i="2"/>
  <c r="AT1921" i="2"/>
  <c r="CD1921" i="2" s="1"/>
  <c r="CE1921" i="2" s="1"/>
  <c r="AS1921" i="2"/>
  <c r="CC1921" i="2" s="1"/>
  <c r="AP1921" i="2"/>
  <c r="AR1921" i="2" s="1"/>
  <c r="AO1921" i="2"/>
  <c r="AN1921" i="2"/>
  <c r="AM1921" i="2"/>
  <c r="AL1921" i="2"/>
  <c r="AK1921" i="2"/>
  <c r="AJ1921" i="2"/>
  <c r="AI1921" i="2"/>
  <c r="AA1921" i="2"/>
  <c r="Z1921" i="2"/>
  <c r="Y1921" i="2"/>
  <c r="X1921" i="2"/>
  <c r="U1921" i="2"/>
  <c r="T1921" i="2"/>
  <c r="Q1921" i="2"/>
  <c r="P1921" i="2"/>
  <c r="O1921" i="2"/>
  <c r="N1921" i="2"/>
  <c r="M1921" i="2"/>
  <c r="BL1921" i="2" s="1"/>
  <c r="L1921" i="2"/>
  <c r="BK1921" i="2" s="1"/>
  <c r="K1921" i="2"/>
  <c r="BJ1921" i="2" s="1"/>
  <c r="J1921" i="2"/>
  <c r="BI1921" i="2" s="1"/>
  <c r="I1921" i="2"/>
  <c r="G1921" i="2"/>
  <c r="F1921" i="2"/>
  <c r="CX1920" i="2"/>
  <c r="CW1920" i="2"/>
  <c r="CN1920" i="2"/>
  <c r="CK1920" i="2"/>
  <c r="CI1920" i="2"/>
  <c r="CD1920" i="2"/>
  <c r="CE1920" i="2" s="1"/>
  <c r="CC1920" i="2"/>
  <c r="BY1920" i="2"/>
  <c r="CA1920" i="2" s="1"/>
  <c r="BW1920" i="2"/>
  <c r="BV1920" i="2"/>
  <c r="BS1920" i="2"/>
  <c r="BR1920" i="2"/>
  <c r="BP1920" i="2"/>
  <c r="BO1920" i="2"/>
  <c r="BN1920" i="2"/>
  <c r="BM1920" i="2"/>
  <c r="BL1920" i="2"/>
  <c r="BK1920" i="2"/>
  <c r="BJ1920" i="2"/>
  <c r="BI1920" i="2"/>
  <c r="BH1920" i="2"/>
  <c r="BF1920" i="2"/>
  <c r="BD1920" i="2"/>
  <c r="AQ1920" i="2"/>
  <c r="AP1920" i="2"/>
  <c r="AR1920" i="2" s="1"/>
  <c r="BU1920" i="2" s="1"/>
  <c r="AA1920" i="2"/>
  <c r="H1920" i="2"/>
  <c r="DA1919" i="2"/>
  <c r="CZ1919" i="2"/>
  <c r="CX1919" i="2"/>
  <c r="CW1919" i="2"/>
  <c r="CK1919" i="2"/>
  <c r="CI1919" i="2"/>
  <c r="CD1919" i="2"/>
  <c r="CC1919" i="2"/>
  <c r="BY1919" i="2"/>
  <c r="CA1919" i="2" s="1"/>
  <c r="BW1919" i="2"/>
  <c r="BV1919" i="2"/>
  <c r="BS1919" i="2"/>
  <c r="BR1919" i="2"/>
  <c r="BP1919" i="2"/>
  <c r="BO1919" i="2"/>
  <c r="BN1919" i="2"/>
  <c r="BJ1919" i="2"/>
  <c r="BI1919" i="2"/>
  <c r="BH1919" i="2"/>
  <c r="BG1919" i="2"/>
  <c r="BE1919" i="2"/>
  <c r="BF1919" i="2" s="1"/>
  <c r="BC1919" i="2"/>
  <c r="AZ1919" i="2"/>
  <c r="AY1919" i="2"/>
  <c r="AX1919" i="2"/>
  <c r="AW1919" i="2"/>
  <c r="BD1919" i="2" s="1"/>
  <c r="AV1919" i="2"/>
  <c r="AU1919" i="2"/>
  <c r="BM1919" i="2" s="1"/>
  <c r="AT1919" i="2"/>
  <c r="AS1919" i="2"/>
  <c r="AP1919" i="2"/>
  <c r="AR1919" i="2" s="1"/>
  <c r="BU1919" i="2" s="1"/>
  <c r="AO1919" i="2"/>
  <c r="AN1919" i="2"/>
  <c r="AM1919" i="2"/>
  <c r="AL1919" i="2"/>
  <c r="AK1919" i="2"/>
  <c r="AJ1919" i="2"/>
  <c r="AI1919" i="2"/>
  <c r="Z1919" i="2"/>
  <c r="CN1919" i="2" s="1"/>
  <c r="Y1919" i="2"/>
  <c r="X1919" i="2"/>
  <c r="U1919" i="2"/>
  <c r="T1919" i="2"/>
  <c r="Q1919" i="2"/>
  <c r="P1919" i="2"/>
  <c r="O1919" i="2"/>
  <c r="N1919" i="2"/>
  <c r="BL1919" i="2" s="1"/>
  <c r="M1919" i="2"/>
  <c r="L1919" i="2"/>
  <c r="BK1919" i="2" s="1"/>
  <c r="K1919" i="2"/>
  <c r="J1919" i="2"/>
  <c r="I1919" i="2"/>
  <c r="G1919" i="2"/>
  <c r="F1919" i="2"/>
  <c r="H1919" i="2" s="1"/>
  <c r="DA1918" i="2"/>
  <c r="CZ1918" i="2"/>
  <c r="CX1918" i="2"/>
  <c r="CW1918" i="2"/>
  <c r="CK1918" i="2"/>
  <c r="CI1918" i="2"/>
  <c r="CC1918" i="2"/>
  <c r="BY1918" i="2"/>
  <c r="CA1918" i="2" s="1"/>
  <c r="BW1918" i="2"/>
  <c r="BV1918" i="2"/>
  <c r="BS1918" i="2"/>
  <c r="BR1918" i="2"/>
  <c r="BP1918" i="2"/>
  <c r="BO1918" i="2"/>
  <c r="BN1918" i="2"/>
  <c r="BK1918" i="2"/>
  <c r="BI1918" i="2"/>
  <c r="BG1918" i="2"/>
  <c r="BF1918" i="2"/>
  <c r="BE1918" i="2"/>
  <c r="BD1918" i="2"/>
  <c r="BC1918" i="2"/>
  <c r="AZ1918" i="2"/>
  <c r="AY1918" i="2"/>
  <c r="AX1918" i="2"/>
  <c r="AW1918" i="2"/>
  <c r="AV1918" i="2"/>
  <c r="AU1918" i="2"/>
  <c r="BM1918" i="2" s="1"/>
  <c r="AT1918" i="2"/>
  <c r="CD1918" i="2" s="1"/>
  <c r="AS1918" i="2"/>
  <c r="AP1918" i="2"/>
  <c r="AR1918" i="2" s="1"/>
  <c r="BU1918" i="2" s="1"/>
  <c r="AO1918" i="2"/>
  <c r="AN1918" i="2"/>
  <c r="AM1918" i="2"/>
  <c r="AL1918" i="2"/>
  <c r="AK1918" i="2"/>
  <c r="AJ1918" i="2"/>
  <c r="AI1918" i="2"/>
  <c r="AQ1918" i="2" s="1"/>
  <c r="Z1918" i="2"/>
  <c r="AA1918" i="2" s="1"/>
  <c r="Y1918" i="2"/>
  <c r="X1918" i="2"/>
  <c r="U1918" i="2"/>
  <c r="T1918" i="2"/>
  <c r="Q1918" i="2"/>
  <c r="P1918" i="2"/>
  <c r="O1918" i="2"/>
  <c r="N1918" i="2"/>
  <c r="M1918" i="2"/>
  <c r="BH1918" i="2" s="1"/>
  <c r="L1918" i="2"/>
  <c r="K1918" i="2"/>
  <c r="BJ1918" i="2" s="1"/>
  <c r="J1918" i="2"/>
  <c r="I1918" i="2"/>
  <c r="H1918" i="2"/>
  <c r="G1918" i="2"/>
  <c r="F1918" i="2"/>
  <c r="CX1917" i="2"/>
  <c r="CW1917" i="2"/>
  <c r="CN1917" i="2"/>
  <c r="CK1917" i="2"/>
  <c r="CI1917" i="2"/>
  <c r="CD1917" i="2"/>
  <c r="CE1917" i="2" s="1"/>
  <c r="CC1917" i="2"/>
  <c r="BY1917" i="2"/>
  <c r="CA1917" i="2" s="1"/>
  <c r="BW1917" i="2"/>
  <c r="BV1917" i="2"/>
  <c r="BS1917" i="2"/>
  <c r="BR1917" i="2"/>
  <c r="BP1917" i="2"/>
  <c r="BO1917" i="2"/>
  <c r="BN1917" i="2"/>
  <c r="BM1917" i="2"/>
  <c r="BL1917" i="2"/>
  <c r="BK1917" i="2"/>
  <c r="BJ1917" i="2"/>
  <c r="BI1917" i="2"/>
  <c r="BH1917" i="2"/>
  <c r="BF1917" i="2"/>
  <c r="BD1917" i="2"/>
  <c r="AQ1917" i="2"/>
  <c r="AP1917" i="2"/>
  <c r="AR1917" i="2" s="1"/>
  <c r="BU1917" i="2" s="1"/>
  <c r="AA1917" i="2"/>
  <c r="H1917" i="2"/>
  <c r="CX1916" i="2"/>
  <c r="CW1916" i="2"/>
  <c r="CN1916" i="2"/>
  <c r="CK1916" i="2"/>
  <c r="CI1916" i="2"/>
  <c r="CD1916" i="2"/>
  <c r="CE1916" i="2" s="1"/>
  <c r="CC1916" i="2"/>
  <c r="BY1916" i="2"/>
  <c r="CA1916" i="2" s="1"/>
  <c r="BW1916" i="2"/>
  <c r="BV1916" i="2"/>
  <c r="BS1916" i="2"/>
  <c r="BR1916" i="2"/>
  <c r="BP1916" i="2"/>
  <c r="BO1916" i="2"/>
  <c r="BN1916" i="2"/>
  <c r="BM1916" i="2"/>
  <c r="BL1916" i="2"/>
  <c r="BK1916" i="2"/>
  <c r="BJ1916" i="2"/>
  <c r="BI1916" i="2"/>
  <c r="BH1916" i="2"/>
  <c r="BF1916" i="2"/>
  <c r="BD1916" i="2"/>
  <c r="AQ1916" i="2"/>
  <c r="AP1916" i="2"/>
  <c r="AR1916" i="2" s="1"/>
  <c r="BU1916" i="2" s="1"/>
  <c r="AA1916" i="2"/>
  <c r="H1916" i="2"/>
  <c r="CX1915" i="2"/>
  <c r="CW1915" i="2"/>
  <c r="CN1915" i="2"/>
  <c r="CK1915" i="2"/>
  <c r="CI1915" i="2"/>
  <c r="CD1915" i="2"/>
  <c r="CC1915" i="2"/>
  <c r="BY1915" i="2"/>
  <c r="CA1915" i="2" s="1"/>
  <c r="BW1915" i="2"/>
  <c r="BV1915" i="2"/>
  <c r="BS1915" i="2"/>
  <c r="BR1915" i="2"/>
  <c r="BP1915" i="2"/>
  <c r="BO1915" i="2"/>
  <c r="BN1915" i="2"/>
  <c r="BM1915" i="2"/>
  <c r="BL1915" i="2"/>
  <c r="BK1915" i="2"/>
  <c r="BJ1915" i="2"/>
  <c r="BI1915" i="2"/>
  <c r="BH1915" i="2"/>
  <c r="BF1915" i="2"/>
  <c r="BD1915" i="2"/>
  <c r="AQ1915" i="2"/>
  <c r="AP1915" i="2"/>
  <c r="AR1915" i="2" s="1"/>
  <c r="BU1915" i="2" s="1"/>
  <c r="AA1915" i="2"/>
  <c r="H1915" i="2"/>
  <c r="CX1914" i="2"/>
  <c r="CW1914" i="2"/>
  <c r="CN1914" i="2"/>
  <c r="CK1914" i="2"/>
  <c r="CI1914" i="2"/>
  <c r="CD1914" i="2"/>
  <c r="CC1914" i="2"/>
  <c r="BY1914" i="2"/>
  <c r="CA1914" i="2" s="1"/>
  <c r="BW1914" i="2"/>
  <c r="BV1914" i="2"/>
  <c r="BS1914" i="2"/>
  <c r="BR1914" i="2"/>
  <c r="BP1914" i="2"/>
  <c r="BO1914" i="2"/>
  <c r="BN1914" i="2"/>
  <c r="BM1914" i="2"/>
  <c r="BL1914" i="2"/>
  <c r="BK1914" i="2"/>
  <c r="BJ1914" i="2"/>
  <c r="BI1914" i="2"/>
  <c r="BH1914" i="2"/>
  <c r="BF1914" i="2"/>
  <c r="BD1914" i="2"/>
  <c r="AR1914" i="2"/>
  <c r="BU1914" i="2" s="1"/>
  <c r="AQ1914" i="2"/>
  <c r="AP1914" i="2"/>
  <c r="AA1914" i="2"/>
  <c r="H1914" i="2"/>
  <c r="CX1913" i="2"/>
  <c r="CW1913" i="2"/>
  <c r="CN1913" i="2"/>
  <c r="CK1913" i="2"/>
  <c r="CI1913" i="2"/>
  <c r="CD1913" i="2"/>
  <c r="CE1913" i="2" s="1"/>
  <c r="CC1913" i="2"/>
  <c r="BY1913" i="2"/>
  <c r="CA1913" i="2" s="1"/>
  <c r="BW1913" i="2"/>
  <c r="BV1913" i="2"/>
  <c r="BS1913" i="2"/>
  <c r="BR1913" i="2"/>
  <c r="BP1913" i="2"/>
  <c r="BO1913" i="2"/>
  <c r="BN1913" i="2"/>
  <c r="BM1913" i="2"/>
  <c r="BL1913" i="2"/>
  <c r="BK1913" i="2"/>
  <c r="BJ1913" i="2"/>
  <c r="BI1913" i="2"/>
  <c r="BH1913" i="2"/>
  <c r="BF1913" i="2"/>
  <c r="BD1913" i="2"/>
  <c r="AQ1913" i="2"/>
  <c r="AP1913" i="2"/>
  <c r="AR1913" i="2" s="1"/>
  <c r="BU1913" i="2" s="1"/>
  <c r="AA1913" i="2"/>
  <c r="H1913" i="2"/>
  <c r="CX1912" i="2"/>
  <c r="CW1912" i="2"/>
  <c r="CN1912" i="2"/>
  <c r="CK1912" i="2"/>
  <c r="CI1912" i="2"/>
  <c r="CD1912" i="2"/>
  <c r="CC1912" i="2"/>
  <c r="BY1912" i="2"/>
  <c r="CA1912" i="2" s="1"/>
  <c r="BW1912" i="2"/>
  <c r="BV1912" i="2"/>
  <c r="BS1912" i="2"/>
  <c r="BR1912" i="2"/>
  <c r="BP1912" i="2"/>
  <c r="BO1912" i="2"/>
  <c r="BN1912" i="2"/>
  <c r="BM1912" i="2"/>
  <c r="BL1912" i="2"/>
  <c r="BK1912" i="2"/>
  <c r="BJ1912" i="2"/>
  <c r="BI1912" i="2"/>
  <c r="BH1912" i="2"/>
  <c r="BF1912" i="2"/>
  <c r="BD1912" i="2"/>
  <c r="AQ1912" i="2"/>
  <c r="AP1912" i="2"/>
  <c r="AR1912" i="2" s="1"/>
  <c r="BU1912" i="2" s="1"/>
  <c r="AA1912" i="2"/>
  <c r="H1912" i="2"/>
  <c r="CX1911" i="2"/>
  <c r="CW1911" i="2"/>
  <c r="CN1911" i="2"/>
  <c r="CK1911" i="2"/>
  <c r="CI1911" i="2"/>
  <c r="CE1911" i="2"/>
  <c r="CD1911" i="2"/>
  <c r="CC1911" i="2"/>
  <c r="BY1911" i="2"/>
  <c r="CA1911" i="2" s="1"/>
  <c r="BW1911" i="2"/>
  <c r="BV1911" i="2"/>
  <c r="BS1911" i="2"/>
  <c r="BR1911" i="2"/>
  <c r="BP1911" i="2"/>
  <c r="BO1911" i="2"/>
  <c r="BN1911" i="2"/>
  <c r="BM1911" i="2"/>
  <c r="BL1911" i="2"/>
  <c r="BK1911" i="2"/>
  <c r="BJ1911" i="2"/>
  <c r="BI1911" i="2"/>
  <c r="BH1911" i="2"/>
  <c r="BF1911" i="2"/>
  <c r="BD1911" i="2"/>
  <c r="AQ1911" i="2"/>
  <c r="AP1911" i="2"/>
  <c r="AR1911" i="2" s="1"/>
  <c r="BU1911" i="2" s="1"/>
  <c r="AA1911" i="2"/>
  <c r="H1911" i="2"/>
  <c r="DA1910" i="2"/>
  <c r="CZ1910" i="2"/>
  <c r="CX1910" i="2"/>
  <c r="CW1910" i="2"/>
  <c r="CK1910" i="2"/>
  <c r="CI1910" i="2"/>
  <c r="CD1910" i="2"/>
  <c r="CE1910" i="2" s="1"/>
  <c r="CA1910" i="2"/>
  <c r="BY1910" i="2"/>
  <c r="BW1910" i="2"/>
  <c r="BV1910" i="2"/>
  <c r="BS1910" i="2"/>
  <c r="BR1910" i="2"/>
  <c r="BP1910" i="2"/>
  <c r="BN1910" i="2"/>
  <c r="BM1910" i="2"/>
  <c r="BL1910" i="2"/>
  <c r="BJ1910" i="2"/>
  <c r="BH1910" i="2"/>
  <c r="BG1910" i="2"/>
  <c r="BE1910" i="2"/>
  <c r="BF1910" i="2" s="1"/>
  <c r="BD1910" i="2"/>
  <c r="BC1910" i="2"/>
  <c r="BO1910" i="2" s="1"/>
  <c r="AZ1910" i="2"/>
  <c r="AY1910" i="2"/>
  <c r="AX1910" i="2"/>
  <c r="AW1910" i="2"/>
  <c r="AV1910" i="2"/>
  <c r="AU1910" i="2"/>
  <c r="AT1910" i="2"/>
  <c r="AS1910" i="2"/>
  <c r="CC1910" i="2" s="1"/>
  <c r="AP1910" i="2"/>
  <c r="AR1910" i="2" s="1"/>
  <c r="BU1910" i="2" s="1"/>
  <c r="CV1910" i="2" s="1"/>
  <c r="AO1910" i="2"/>
  <c r="AN1910" i="2"/>
  <c r="AM1910" i="2"/>
  <c r="AL1910" i="2"/>
  <c r="AK1910" i="2"/>
  <c r="AJ1910" i="2"/>
  <c r="AI1910" i="2"/>
  <c r="AA1910" i="2"/>
  <c r="Z1910" i="2"/>
  <c r="CN1910" i="2" s="1"/>
  <c r="Y1910" i="2"/>
  <c r="X1910" i="2"/>
  <c r="U1910" i="2"/>
  <c r="T1910" i="2"/>
  <c r="Q1910" i="2"/>
  <c r="P1910" i="2"/>
  <c r="O1910" i="2"/>
  <c r="N1910" i="2"/>
  <c r="M1910" i="2"/>
  <c r="L1910" i="2"/>
  <c r="BK1910" i="2" s="1"/>
  <c r="K1910" i="2"/>
  <c r="J1910" i="2"/>
  <c r="BI1910" i="2" s="1"/>
  <c r="I1910" i="2"/>
  <c r="G1910" i="2"/>
  <c r="F1910" i="2"/>
  <c r="CX1909" i="2"/>
  <c r="CW1909" i="2"/>
  <c r="CN1909" i="2"/>
  <c r="CK1909" i="2"/>
  <c r="CI1909" i="2"/>
  <c r="CD1909" i="2"/>
  <c r="CE1909" i="2" s="1"/>
  <c r="CC1909" i="2"/>
  <c r="BY1909" i="2"/>
  <c r="CA1909" i="2" s="1"/>
  <c r="BW1909" i="2"/>
  <c r="BV1909" i="2"/>
  <c r="BS1909" i="2"/>
  <c r="BR1909" i="2"/>
  <c r="BP1909" i="2"/>
  <c r="BO1909" i="2"/>
  <c r="BN1909" i="2"/>
  <c r="BM1909" i="2"/>
  <c r="BL1909" i="2"/>
  <c r="BK1909" i="2"/>
  <c r="BJ1909" i="2"/>
  <c r="BI1909" i="2"/>
  <c r="BH1909" i="2"/>
  <c r="BF1909" i="2"/>
  <c r="BD1909" i="2"/>
  <c r="AR1909" i="2"/>
  <c r="BU1909" i="2" s="1"/>
  <c r="AQ1909" i="2"/>
  <c r="AP1909" i="2"/>
  <c r="AA1909" i="2"/>
  <c r="H1909" i="2"/>
  <c r="DA1908" i="2"/>
  <c r="CZ1908" i="2"/>
  <c r="CX1908" i="2"/>
  <c r="CW1908" i="2"/>
  <c r="CK1908" i="2"/>
  <c r="CI1908" i="2"/>
  <c r="CC1908" i="2"/>
  <c r="BY1908" i="2"/>
  <c r="CA1908" i="2" s="1"/>
  <c r="BW1908" i="2"/>
  <c r="BV1908" i="2"/>
  <c r="BS1908" i="2"/>
  <c r="BR1908" i="2"/>
  <c r="BP1908" i="2"/>
  <c r="BO1908" i="2"/>
  <c r="BN1908" i="2"/>
  <c r="BM1908" i="2"/>
  <c r="BJ1908" i="2"/>
  <c r="BI1908" i="2"/>
  <c r="BG1908" i="2"/>
  <c r="BE1908" i="2"/>
  <c r="BF1908" i="2" s="1"/>
  <c r="BC1908" i="2"/>
  <c r="AZ1908" i="2"/>
  <c r="AY1908" i="2"/>
  <c r="AX1908" i="2"/>
  <c r="AW1908" i="2"/>
  <c r="BD1908" i="2" s="1"/>
  <c r="AV1908" i="2"/>
  <c r="AU1908" i="2"/>
  <c r="AT1908" i="2"/>
  <c r="CD1908" i="2" s="1"/>
  <c r="CE1908" i="2" s="1"/>
  <c r="AS1908" i="2"/>
  <c r="AP1908" i="2"/>
  <c r="AR1908" i="2" s="1"/>
  <c r="BU1908" i="2" s="1"/>
  <c r="AO1908" i="2"/>
  <c r="AN1908" i="2"/>
  <c r="AM1908" i="2"/>
  <c r="AL1908" i="2"/>
  <c r="AK1908" i="2"/>
  <c r="AJ1908" i="2"/>
  <c r="AI1908" i="2"/>
  <c r="AQ1908" i="2" s="1"/>
  <c r="Z1908" i="2"/>
  <c r="AA1908" i="2" s="1"/>
  <c r="Y1908" i="2"/>
  <c r="X1908" i="2"/>
  <c r="U1908" i="2"/>
  <c r="T1908" i="2"/>
  <c r="Q1908" i="2"/>
  <c r="P1908" i="2"/>
  <c r="O1908" i="2"/>
  <c r="N1908" i="2"/>
  <c r="BL1908" i="2" s="1"/>
  <c r="M1908" i="2"/>
  <c r="BH1908" i="2" s="1"/>
  <c r="L1908" i="2"/>
  <c r="BK1908" i="2" s="1"/>
  <c r="K1908" i="2"/>
  <c r="J1908" i="2"/>
  <c r="I1908" i="2"/>
  <c r="G1908" i="2"/>
  <c r="F1908" i="2"/>
  <c r="H1908" i="2" s="1"/>
  <c r="DA1907" i="2"/>
  <c r="CZ1907" i="2"/>
  <c r="CX1907" i="2"/>
  <c r="CW1907" i="2"/>
  <c r="CN1907" i="2"/>
  <c r="CK1907" i="2"/>
  <c r="CI1907" i="2"/>
  <c r="CC1907" i="2"/>
  <c r="BY1907" i="2"/>
  <c r="CA1907" i="2" s="1"/>
  <c r="BW1907" i="2"/>
  <c r="BV1907" i="2"/>
  <c r="BS1907" i="2"/>
  <c r="BR1907" i="2"/>
  <c r="BP1907" i="2"/>
  <c r="BN1907" i="2"/>
  <c r="BL1907" i="2"/>
  <c r="BK1907" i="2"/>
  <c r="BH1907" i="2"/>
  <c r="BG1907" i="2"/>
  <c r="BF1907" i="2"/>
  <c r="BE1907" i="2"/>
  <c r="BD1907" i="2"/>
  <c r="BC1907" i="2"/>
  <c r="BO1907" i="2" s="1"/>
  <c r="AZ1907" i="2"/>
  <c r="AY1907" i="2"/>
  <c r="AX1907" i="2"/>
  <c r="AW1907" i="2"/>
  <c r="AV1907" i="2"/>
  <c r="AU1907" i="2"/>
  <c r="BM1907" i="2" s="1"/>
  <c r="AT1907" i="2"/>
  <c r="CD1907" i="2" s="1"/>
  <c r="AS1907" i="2"/>
  <c r="AP1907" i="2"/>
  <c r="AR1907" i="2" s="1"/>
  <c r="BU1907" i="2" s="1"/>
  <c r="AO1907" i="2"/>
  <c r="AN1907" i="2"/>
  <c r="AM1907" i="2"/>
  <c r="AL1907" i="2"/>
  <c r="AK1907" i="2"/>
  <c r="AJ1907" i="2"/>
  <c r="AI1907" i="2"/>
  <c r="AQ1907" i="2" s="1"/>
  <c r="AA1907" i="2"/>
  <c r="Z1907" i="2"/>
  <c r="Y1907" i="2"/>
  <c r="X1907" i="2"/>
  <c r="U1907" i="2"/>
  <c r="T1907" i="2"/>
  <c r="Q1907" i="2"/>
  <c r="P1907" i="2"/>
  <c r="O1907" i="2"/>
  <c r="N1907" i="2"/>
  <c r="M1907" i="2"/>
  <c r="L1907" i="2"/>
  <c r="K1907" i="2"/>
  <c r="BJ1907" i="2" s="1"/>
  <c r="J1907" i="2"/>
  <c r="BI1907" i="2" s="1"/>
  <c r="I1907" i="2"/>
  <c r="G1907" i="2"/>
  <c r="H1907" i="2" s="1"/>
  <c r="F1907" i="2"/>
  <c r="CX1906" i="2"/>
  <c r="CW1906" i="2"/>
  <c r="CN1906" i="2"/>
  <c r="CK1906" i="2"/>
  <c r="CI1906" i="2"/>
  <c r="CD1906" i="2"/>
  <c r="CE1906" i="2" s="1"/>
  <c r="CC1906" i="2"/>
  <c r="CA1906" i="2"/>
  <c r="BY1906" i="2"/>
  <c r="BW1906" i="2"/>
  <c r="BV1906" i="2"/>
  <c r="BS1906" i="2"/>
  <c r="BR1906" i="2"/>
  <c r="BP1906" i="2"/>
  <c r="BO1906" i="2"/>
  <c r="BN1906" i="2"/>
  <c r="BM1906" i="2"/>
  <c r="BL1906" i="2"/>
  <c r="BK1906" i="2"/>
  <c r="BJ1906" i="2"/>
  <c r="BI1906" i="2"/>
  <c r="BH1906" i="2"/>
  <c r="BF1906" i="2"/>
  <c r="BD1906" i="2"/>
  <c r="AQ1906" i="2"/>
  <c r="AP1906" i="2"/>
  <c r="AR1906" i="2" s="1"/>
  <c r="BU1906" i="2" s="1"/>
  <c r="AA1906" i="2"/>
  <c r="H1906" i="2"/>
  <c r="CX1905" i="2"/>
  <c r="CW1905" i="2"/>
  <c r="CN1905" i="2"/>
  <c r="CK1905" i="2"/>
  <c r="CI1905" i="2"/>
  <c r="CE1905" i="2"/>
  <c r="CD1905" i="2"/>
  <c r="CC1905" i="2"/>
  <c r="BY1905" i="2"/>
  <c r="CA1905" i="2" s="1"/>
  <c r="BW1905" i="2"/>
  <c r="BV1905" i="2"/>
  <c r="BS1905" i="2"/>
  <c r="BR1905" i="2"/>
  <c r="BO1905" i="2"/>
  <c r="BN1905" i="2"/>
  <c r="BM1905" i="2"/>
  <c r="BL1905" i="2"/>
  <c r="BK1905" i="2"/>
  <c r="BJ1905" i="2"/>
  <c r="BI1905" i="2"/>
  <c r="BP1905" i="2" s="1"/>
  <c r="BH1905" i="2"/>
  <c r="BF1905" i="2"/>
  <c r="BD1905" i="2"/>
  <c r="AQ1905" i="2"/>
  <c r="AP1905" i="2"/>
  <c r="AR1905" i="2" s="1"/>
  <c r="BU1905" i="2" s="1"/>
  <c r="AA1905" i="2"/>
  <c r="H1905" i="2"/>
  <c r="CX1904" i="2"/>
  <c r="CW1904" i="2"/>
  <c r="CN1904" i="2"/>
  <c r="CK1904" i="2"/>
  <c r="CI1904" i="2"/>
  <c r="CE1904" i="2"/>
  <c r="CD1904" i="2"/>
  <c r="CC1904" i="2"/>
  <c r="BY1904" i="2"/>
  <c r="CA1904" i="2" s="1"/>
  <c r="BW1904" i="2"/>
  <c r="BV1904" i="2"/>
  <c r="BS1904" i="2"/>
  <c r="BR1904" i="2"/>
  <c r="BP1904" i="2"/>
  <c r="BO1904" i="2"/>
  <c r="BN1904" i="2"/>
  <c r="BM1904" i="2"/>
  <c r="BL1904" i="2"/>
  <c r="BK1904" i="2"/>
  <c r="BJ1904" i="2"/>
  <c r="BI1904" i="2"/>
  <c r="BH1904" i="2"/>
  <c r="BF1904" i="2"/>
  <c r="BD1904" i="2"/>
  <c r="AQ1904" i="2"/>
  <c r="AP1904" i="2"/>
  <c r="AR1904" i="2" s="1"/>
  <c r="BU1904" i="2" s="1"/>
  <c r="AA1904" i="2"/>
  <c r="H1904" i="2"/>
  <c r="CX1903" i="2"/>
  <c r="CW1903" i="2"/>
  <c r="CN1903" i="2"/>
  <c r="CK1903" i="2"/>
  <c r="CI1903" i="2"/>
  <c r="CD1903" i="2"/>
  <c r="CC1903" i="2"/>
  <c r="BY1903" i="2"/>
  <c r="CA1903" i="2" s="1"/>
  <c r="BW1903" i="2"/>
  <c r="BV1903" i="2"/>
  <c r="BS1903" i="2"/>
  <c r="BR1903" i="2"/>
  <c r="BP1903" i="2"/>
  <c r="BO1903" i="2"/>
  <c r="BN1903" i="2"/>
  <c r="BM1903" i="2"/>
  <c r="BL1903" i="2"/>
  <c r="BK1903" i="2"/>
  <c r="BJ1903" i="2"/>
  <c r="BI1903" i="2"/>
  <c r="BH1903" i="2"/>
  <c r="BF1903" i="2"/>
  <c r="BD1903" i="2"/>
  <c r="AQ1903" i="2"/>
  <c r="AP1903" i="2"/>
  <c r="AR1903" i="2" s="1"/>
  <c r="BU1903" i="2" s="1"/>
  <c r="AA1903" i="2"/>
  <c r="H1903" i="2"/>
  <c r="CX1902" i="2"/>
  <c r="CW1902" i="2"/>
  <c r="CN1902" i="2"/>
  <c r="CK1902" i="2"/>
  <c r="CI1902" i="2"/>
  <c r="CD1902" i="2"/>
  <c r="CE1902" i="2" s="1"/>
  <c r="CC1902" i="2"/>
  <c r="BY1902" i="2"/>
  <c r="CA1902" i="2" s="1"/>
  <c r="BW1902" i="2"/>
  <c r="BV1902" i="2"/>
  <c r="BS1902" i="2"/>
  <c r="BR1902" i="2"/>
  <c r="BP1902" i="2"/>
  <c r="BO1902" i="2"/>
  <c r="BN1902" i="2"/>
  <c r="CV1902" i="2" s="1"/>
  <c r="BM1902" i="2"/>
  <c r="BL1902" i="2"/>
  <c r="BK1902" i="2"/>
  <c r="BJ1902" i="2"/>
  <c r="BI1902" i="2"/>
  <c r="BH1902" i="2"/>
  <c r="BF1902" i="2"/>
  <c r="BD1902" i="2"/>
  <c r="AQ1902" i="2"/>
  <c r="AP1902" i="2"/>
  <c r="AR1902" i="2" s="1"/>
  <c r="BU1902" i="2" s="1"/>
  <c r="AA1902" i="2"/>
  <c r="H1902" i="2"/>
  <c r="CX1901" i="2"/>
  <c r="CW1901" i="2"/>
  <c r="CN1901" i="2"/>
  <c r="CK1901" i="2"/>
  <c r="CI1901" i="2"/>
  <c r="CD1901" i="2"/>
  <c r="CE1901" i="2" s="1"/>
  <c r="CC1901" i="2"/>
  <c r="BY1901" i="2"/>
  <c r="CA1901" i="2" s="1"/>
  <c r="BW1901" i="2"/>
  <c r="BV1901" i="2"/>
  <c r="BS1901" i="2"/>
  <c r="BR1901" i="2"/>
  <c r="BP1901" i="2"/>
  <c r="BO1901" i="2"/>
  <c r="BN1901" i="2"/>
  <c r="BM1901" i="2"/>
  <c r="BL1901" i="2"/>
  <c r="BK1901" i="2"/>
  <c r="BJ1901" i="2"/>
  <c r="BI1901" i="2"/>
  <c r="BH1901" i="2"/>
  <c r="BF1901" i="2"/>
  <c r="BD1901" i="2"/>
  <c r="AQ1901" i="2"/>
  <c r="AP1901" i="2"/>
  <c r="AR1901" i="2" s="1"/>
  <c r="BU1901" i="2" s="1"/>
  <c r="AA1901" i="2"/>
  <c r="H1901" i="2"/>
  <c r="CX1900" i="2"/>
  <c r="CW1900" i="2"/>
  <c r="CN1900" i="2"/>
  <c r="CK1900" i="2"/>
  <c r="CI1900" i="2"/>
  <c r="CD1900" i="2"/>
  <c r="CC1900" i="2"/>
  <c r="BY1900" i="2"/>
  <c r="CA1900" i="2" s="1"/>
  <c r="BW1900" i="2"/>
  <c r="BV1900" i="2"/>
  <c r="BS1900" i="2"/>
  <c r="BR1900" i="2"/>
  <c r="BP1900" i="2"/>
  <c r="BO1900" i="2"/>
  <c r="BN1900" i="2"/>
  <c r="BM1900" i="2"/>
  <c r="BL1900" i="2"/>
  <c r="BK1900" i="2"/>
  <c r="BJ1900" i="2"/>
  <c r="BI1900" i="2"/>
  <c r="BH1900" i="2"/>
  <c r="BF1900" i="2"/>
  <c r="BD1900" i="2"/>
  <c r="AQ1900" i="2"/>
  <c r="AP1900" i="2"/>
  <c r="AR1900" i="2" s="1"/>
  <c r="BU1900" i="2" s="1"/>
  <c r="AA1900" i="2"/>
  <c r="H1900" i="2"/>
  <c r="CX1899" i="2"/>
  <c r="CW1899" i="2"/>
  <c r="CN1899" i="2"/>
  <c r="CK1899" i="2"/>
  <c r="CI1899" i="2"/>
  <c r="CD1899" i="2"/>
  <c r="CC1899" i="2"/>
  <c r="BY1899" i="2"/>
  <c r="CA1899" i="2" s="1"/>
  <c r="BW1899" i="2"/>
  <c r="BV1899" i="2"/>
  <c r="BS1899" i="2"/>
  <c r="BR1899" i="2"/>
  <c r="BP1899" i="2"/>
  <c r="BO1899" i="2"/>
  <c r="BN1899" i="2"/>
  <c r="BM1899" i="2"/>
  <c r="BL1899" i="2"/>
  <c r="BK1899" i="2"/>
  <c r="BJ1899" i="2"/>
  <c r="BI1899" i="2"/>
  <c r="BH1899" i="2"/>
  <c r="BF1899" i="2"/>
  <c r="BD1899" i="2"/>
  <c r="AQ1899" i="2"/>
  <c r="AP1899" i="2"/>
  <c r="AR1899" i="2" s="1"/>
  <c r="BU1899" i="2" s="1"/>
  <c r="AA1899" i="2"/>
  <c r="H1899" i="2"/>
  <c r="CX1898" i="2"/>
  <c r="CW1898" i="2"/>
  <c r="CN1898" i="2"/>
  <c r="CK1898" i="2"/>
  <c r="CI1898" i="2"/>
  <c r="CE1898" i="2"/>
  <c r="CD1898" i="2"/>
  <c r="CC1898" i="2"/>
  <c r="BY1898" i="2"/>
  <c r="CA1898" i="2" s="1"/>
  <c r="BW1898" i="2"/>
  <c r="BV1898" i="2"/>
  <c r="BS1898" i="2"/>
  <c r="BR1898" i="2"/>
  <c r="BP1898" i="2"/>
  <c r="BO1898" i="2"/>
  <c r="BN1898" i="2"/>
  <c r="BM1898" i="2"/>
  <c r="BL1898" i="2"/>
  <c r="BK1898" i="2"/>
  <c r="BJ1898" i="2"/>
  <c r="BI1898" i="2"/>
  <c r="BH1898" i="2"/>
  <c r="BF1898" i="2"/>
  <c r="BD1898" i="2"/>
  <c r="AQ1898" i="2"/>
  <c r="AP1898" i="2"/>
  <c r="AR1898" i="2" s="1"/>
  <c r="BU1898" i="2" s="1"/>
  <c r="AA1898" i="2"/>
  <c r="H1898" i="2"/>
  <c r="CX1897" i="2"/>
  <c r="CW1897" i="2"/>
  <c r="CN1897" i="2"/>
  <c r="CK1897" i="2"/>
  <c r="CI1897" i="2"/>
  <c r="CE1897" i="2"/>
  <c r="CD1897" i="2"/>
  <c r="CC1897" i="2"/>
  <c r="CA1897" i="2"/>
  <c r="BY1897" i="2"/>
  <c r="BW1897" i="2"/>
  <c r="BV1897" i="2"/>
  <c r="BS1897" i="2"/>
  <c r="BR1897" i="2"/>
  <c r="BP1897" i="2"/>
  <c r="BO1897" i="2"/>
  <c r="BN1897" i="2"/>
  <c r="BM1897" i="2"/>
  <c r="BL1897" i="2"/>
  <c r="BK1897" i="2"/>
  <c r="BJ1897" i="2"/>
  <c r="BI1897" i="2"/>
  <c r="BH1897" i="2"/>
  <c r="BF1897" i="2"/>
  <c r="BD1897" i="2"/>
  <c r="AQ1897" i="2"/>
  <c r="AP1897" i="2"/>
  <c r="AR1897" i="2" s="1"/>
  <c r="BU1897" i="2" s="1"/>
  <c r="AA1897" i="2"/>
  <c r="H1897" i="2"/>
  <c r="CX1896" i="2"/>
  <c r="CW1896" i="2"/>
  <c r="CN1896" i="2"/>
  <c r="CK1896" i="2"/>
  <c r="CI1896" i="2"/>
  <c r="CD1896" i="2"/>
  <c r="CE1896" i="2" s="1"/>
  <c r="CC1896" i="2"/>
  <c r="BY1896" i="2"/>
  <c r="CA1896" i="2" s="1"/>
  <c r="BW1896" i="2"/>
  <c r="BV1896" i="2"/>
  <c r="BS1896" i="2"/>
  <c r="BR1896" i="2"/>
  <c r="BP1896" i="2"/>
  <c r="BO1896" i="2"/>
  <c r="BN1896" i="2"/>
  <c r="BM1896" i="2"/>
  <c r="BL1896" i="2"/>
  <c r="BK1896" i="2"/>
  <c r="BJ1896" i="2"/>
  <c r="BI1896" i="2"/>
  <c r="BH1896" i="2"/>
  <c r="BF1896" i="2"/>
  <c r="BD1896" i="2"/>
  <c r="AQ1896" i="2"/>
  <c r="AP1896" i="2"/>
  <c r="AR1896" i="2" s="1"/>
  <c r="BU1896" i="2" s="1"/>
  <c r="AA1896" i="2"/>
  <c r="H1896" i="2"/>
  <c r="CX1895" i="2"/>
  <c r="CW1895" i="2"/>
  <c r="CN1895" i="2"/>
  <c r="CK1895" i="2"/>
  <c r="CI1895" i="2"/>
  <c r="CD1895" i="2"/>
  <c r="CC1895" i="2"/>
  <c r="BY1895" i="2"/>
  <c r="CA1895" i="2" s="1"/>
  <c r="BW1895" i="2"/>
  <c r="BV1895" i="2"/>
  <c r="BS1895" i="2"/>
  <c r="BR1895" i="2"/>
  <c r="BP1895" i="2"/>
  <c r="BO1895" i="2"/>
  <c r="BN1895" i="2"/>
  <c r="BM1895" i="2"/>
  <c r="BL1895" i="2"/>
  <c r="BK1895" i="2"/>
  <c r="BJ1895" i="2"/>
  <c r="BI1895" i="2"/>
  <c r="BH1895" i="2"/>
  <c r="BF1895" i="2"/>
  <c r="BD1895" i="2"/>
  <c r="AQ1895" i="2"/>
  <c r="AP1895" i="2"/>
  <c r="AR1895" i="2" s="1"/>
  <c r="BU1895" i="2" s="1"/>
  <c r="AA1895" i="2"/>
  <c r="H1895" i="2"/>
  <c r="CX1894" i="2"/>
  <c r="CW1894" i="2"/>
  <c r="CN1894" i="2"/>
  <c r="CK1894" i="2"/>
  <c r="CI1894" i="2"/>
  <c r="CD1894" i="2"/>
  <c r="CC1894" i="2"/>
  <c r="BY1894" i="2"/>
  <c r="CA1894" i="2" s="1"/>
  <c r="BW1894" i="2"/>
  <c r="BV1894" i="2"/>
  <c r="BS1894" i="2"/>
  <c r="BR1894" i="2"/>
  <c r="BP1894" i="2"/>
  <c r="BO1894" i="2"/>
  <c r="BN1894" i="2"/>
  <c r="BM1894" i="2"/>
  <c r="BL1894" i="2"/>
  <c r="BK1894" i="2"/>
  <c r="BJ1894" i="2"/>
  <c r="BI1894" i="2"/>
  <c r="BH1894" i="2"/>
  <c r="BF1894" i="2"/>
  <c r="BD1894" i="2"/>
  <c r="AR1894" i="2"/>
  <c r="BU1894" i="2" s="1"/>
  <c r="AQ1894" i="2"/>
  <c r="AP1894" i="2"/>
  <c r="AA1894" i="2"/>
  <c r="H1894" i="2"/>
  <c r="DA1893" i="2"/>
  <c r="CZ1893" i="2"/>
  <c r="CX1893" i="2"/>
  <c r="CW1893" i="2"/>
  <c r="CN1893" i="2"/>
  <c r="CK1893" i="2"/>
  <c r="CI1893" i="2"/>
  <c r="CC1893" i="2"/>
  <c r="CA1893" i="2"/>
  <c r="BY1893" i="2"/>
  <c r="BW1893" i="2"/>
  <c r="BV1893" i="2"/>
  <c r="BS1893" i="2"/>
  <c r="BR1893" i="2"/>
  <c r="BP1893" i="2"/>
  <c r="BN1893" i="2"/>
  <c r="BL1893" i="2"/>
  <c r="BK1893" i="2"/>
  <c r="BI1893" i="2"/>
  <c r="BH1893" i="2"/>
  <c r="BG1893" i="2"/>
  <c r="BF1893" i="2"/>
  <c r="BE1893" i="2"/>
  <c r="BD1893" i="2"/>
  <c r="BC1893" i="2"/>
  <c r="BO1893" i="2" s="1"/>
  <c r="AZ1893" i="2"/>
  <c r="AY1893" i="2"/>
  <c r="AX1893" i="2"/>
  <c r="AW1893" i="2"/>
  <c r="AV1893" i="2"/>
  <c r="AU1893" i="2"/>
  <c r="BM1893" i="2" s="1"/>
  <c r="AT1893" i="2"/>
  <c r="CD1893" i="2" s="1"/>
  <c r="AS1893" i="2"/>
  <c r="AP1893" i="2"/>
  <c r="AR1893" i="2" s="1"/>
  <c r="BU1893" i="2" s="1"/>
  <c r="AO1893" i="2"/>
  <c r="AN1893" i="2"/>
  <c r="AM1893" i="2"/>
  <c r="AL1893" i="2"/>
  <c r="AK1893" i="2"/>
  <c r="AJ1893" i="2"/>
  <c r="AI1893" i="2"/>
  <c r="AQ1893" i="2" s="1"/>
  <c r="AA1893" i="2"/>
  <c r="Z1893" i="2"/>
  <c r="Y1893" i="2"/>
  <c r="X1893" i="2"/>
  <c r="U1893" i="2"/>
  <c r="T1893" i="2"/>
  <c r="Q1893" i="2"/>
  <c r="P1893" i="2"/>
  <c r="O1893" i="2"/>
  <c r="N1893" i="2"/>
  <c r="M1893" i="2"/>
  <c r="L1893" i="2"/>
  <c r="K1893" i="2"/>
  <c r="BJ1893" i="2" s="1"/>
  <c r="J1893" i="2"/>
  <c r="I1893" i="2"/>
  <c r="G1893" i="2"/>
  <c r="H1893" i="2" s="1"/>
  <c r="F1893" i="2"/>
  <c r="CX1892" i="2"/>
  <c r="CW1892" i="2"/>
  <c r="CN1892" i="2"/>
  <c r="CK1892" i="2"/>
  <c r="CI1892" i="2"/>
  <c r="CD1892" i="2"/>
  <c r="CE1892" i="2" s="1"/>
  <c r="CC1892" i="2"/>
  <c r="BY1892" i="2"/>
  <c r="CA1892" i="2" s="1"/>
  <c r="BW1892" i="2"/>
  <c r="BV1892" i="2"/>
  <c r="BS1892" i="2"/>
  <c r="BR1892" i="2"/>
  <c r="BP1892" i="2"/>
  <c r="BO1892" i="2"/>
  <c r="BN1892" i="2"/>
  <c r="BM1892" i="2"/>
  <c r="BL1892" i="2"/>
  <c r="BK1892" i="2"/>
  <c r="BJ1892" i="2"/>
  <c r="BI1892" i="2"/>
  <c r="BH1892" i="2"/>
  <c r="BF1892" i="2"/>
  <c r="BD1892" i="2"/>
  <c r="AR1892" i="2"/>
  <c r="BU1892" i="2" s="1"/>
  <c r="AQ1892" i="2"/>
  <c r="AP1892" i="2"/>
  <c r="AA1892" i="2"/>
  <c r="H1892" i="2"/>
  <c r="CX1891" i="2"/>
  <c r="CW1891" i="2"/>
  <c r="CN1891" i="2"/>
  <c r="CK1891" i="2"/>
  <c r="CI1891" i="2"/>
  <c r="CD1891" i="2"/>
  <c r="CC1891" i="2"/>
  <c r="BY1891" i="2"/>
  <c r="CA1891" i="2" s="1"/>
  <c r="BW1891" i="2"/>
  <c r="BV1891" i="2"/>
  <c r="BS1891" i="2"/>
  <c r="BR1891" i="2"/>
  <c r="BP1891" i="2"/>
  <c r="BO1891" i="2"/>
  <c r="BN1891" i="2"/>
  <c r="BM1891" i="2"/>
  <c r="BL1891" i="2"/>
  <c r="BK1891" i="2"/>
  <c r="BJ1891" i="2"/>
  <c r="BI1891" i="2"/>
  <c r="BH1891" i="2"/>
  <c r="BF1891" i="2"/>
  <c r="BD1891" i="2"/>
  <c r="AQ1891" i="2"/>
  <c r="AP1891" i="2"/>
  <c r="AR1891" i="2" s="1"/>
  <c r="BU1891" i="2" s="1"/>
  <c r="AA1891" i="2"/>
  <c r="H1891" i="2"/>
  <c r="CX1890" i="2"/>
  <c r="CW1890" i="2"/>
  <c r="CN1890" i="2"/>
  <c r="CK1890" i="2"/>
  <c r="CI1890" i="2"/>
  <c r="CD1890" i="2"/>
  <c r="CE1890" i="2" s="1"/>
  <c r="CC1890" i="2"/>
  <c r="BY1890" i="2"/>
  <c r="CA1890" i="2" s="1"/>
  <c r="BW1890" i="2"/>
  <c r="BV1890" i="2"/>
  <c r="BS1890" i="2"/>
  <c r="BR1890" i="2"/>
  <c r="BP1890" i="2"/>
  <c r="BO1890" i="2"/>
  <c r="BN1890" i="2"/>
  <c r="BM1890" i="2"/>
  <c r="BL1890" i="2"/>
  <c r="BK1890" i="2"/>
  <c r="BJ1890" i="2"/>
  <c r="BI1890" i="2"/>
  <c r="BH1890" i="2"/>
  <c r="BF1890" i="2"/>
  <c r="BD1890" i="2"/>
  <c r="AR1890" i="2"/>
  <c r="BU1890" i="2" s="1"/>
  <c r="AQ1890" i="2"/>
  <c r="AP1890" i="2"/>
  <c r="AA1890" i="2"/>
  <c r="H1890" i="2"/>
  <c r="CX1889" i="2"/>
  <c r="CW1889" i="2"/>
  <c r="CN1889" i="2"/>
  <c r="CK1889" i="2"/>
  <c r="CI1889" i="2"/>
  <c r="CD1889" i="2"/>
  <c r="CE1889" i="2" s="1"/>
  <c r="CC1889" i="2"/>
  <c r="CA1889" i="2"/>
  <c r="BY1889" i="2"/>
  <c r="BW1889" i="2"/>
  <c r="BV1889" i="2"/>
  <c r="BS1889" i="2"/>
  <c r="BR1889" i="2"/>
  <c r="BP1889" i="2"/>
  <c r="BO1889" i="2"/>
  <c r="BN1889" i="2"/>
  <c r="BM1889" i="2"/>
  <c r="BL1889" i="2"/>
  <c r="BK1889" i="2"/>
  <c r="BJ1889" i="2"/>
  <c r="BI1889" i="2"/>
  <c r="BH1889" i="2"/>
  <c r="BF1889" i="2"/>
  <c r="BD1889" i="2"/>
  <c r="AQ1889" i="2"/>
  <c r="AP1889" i="2"/>
  <c r="AR1889" i="2" s="1"/>
  <c r="BU1889" i="2" s="1"/>
  <c r="AA1889" i="2"/>
  <c r="H1889" i="2"/>
  <c r="CX1888" i="2"/>
  <c r="CW1888" i="2"/>
  <c r="CN1888" i="2"/>
  <c r="CK1888" i="2"/>
  <c r="CI1888" i="2"/>
  <c r="CD1888" i="2"/>
  <c r="CE1888" i="2" s="1"/>
  <c r="CC1888" i="2"/>
  <c r="BY1888" i="2"/>
  <c r="CA1888" i="2" s="1"/>
  <c r="BW1888" i="2"/>
  <c r="BV1888" i="2"/>
  <c r="BS1888" i="2"/>
  <c r="BR1888" i="2"/>
  <c r="BP1888" i="2"/>
  <c r="BO1888" i="2"/>
  <c r="BN1888" i="2"/>
  <c r="BM1888" i="2"/>
  <c r="BL1888" i="2"/>
  <c r="BK1888" i="2"/>
  <c r="BJ1888" i="2"/>
  <c r="BI1888" i="2"/>
  <c r="BH1888" i="2"/>
  <c r="BF1888" i="2"/>
  <c r="BD1888" i="2"/>
  <c r="AQ1888" i="2"/>
  <c r="AP1888" i="2"/>
  <c r="AR1888" i="2" s="1"/>
  <c r="BU1888" i="2" s="1"/>
  <c r="AA1888" i="2"/>
  <c r="H1888" i="2"/>
  <c r="CX1887" i="2"/>
  <c r="CW1887" i="2"/>
  <c r="CN1887" i="2"/>
  <c r="CK1887" i="2"/>
  <c r="CI1887" i="2"/>
  <c r="CD1887" i="2"/>
  <c r="CC1887" i="2"/>
  <c r="BY1887" i="2"/>
  <c r="CA1887" i="2" s="1"/>
  <c r="BW1887" i="2"/>
  <c r="BV1887" i="2"/>
  <c r="BS1887" i="2"/>
  <c r="BR1887" i="2"/>
  <c r="BP1887" i="2"/>
  <c r="BO1887" i="2"/>
  <c r="BN1887" i="2"/>
  <c r="BM1887" i="2"/>
  <c r="BL1887" i="2"/>
  <c r="BK1887" i="2"/>
  <c r="BJ1887" i="2"/>
  <c r="BI1887" i="2"/>
  <c r="BH1887" i="2"/>
  <c r="BF1887" i="2"/>
  <c r="BD1887" i="2"/>
  <c r="AQ1887" i="2"/>
  <c r="AP1887" i="2"/>
  <c r="AR1887" i="2" s="1"/>
  <c r="BU1887" i="2" s="1"/>
  <c r="AA1887" i="2"/>
  <c r="H1887" i="2"/>
  <c r="CX1886" i="2"/>
  <c r="CW1886" i="2"/>
  <c r="CN1886" i="2"/>
  <c r="CK1886" i="2"/>
  <c r="CI1886" i="2"/>
  <c r="CD1886" i="2"/>
  <c r="CE1886" i="2" s="1"/>
  <c r="CC1886" i="2"/>
  <c r="CA1886" i="2"/>
  <c r="BY1886" i="2"/>
  <c r="BW1886" i="2"/>
  <c r="BV1886" i="2"/>
  <c r="BS1886" i="2"/>
  <c r="BR1886" i="2"/>
  <c r="BP1886" i="2"/>
  <c r="BO1886" i="2"/>
  <c r="BN1886" i="2"/>
  <c r="BM1886" i="2"/>
  <c r="BL1886" i="2"/>
  <c r="BK1886" i="2"/>
  <c r="BJ1886" i="2"/>
  <c r="BI1886" i="2"/>
  <c r="BH1886" i="2"/>
  <c r="BF1886" i="2"/>
  <c r="BD1886" i="2"/>
  <c r="AQ1886" i="2"/>
  <c r="AP1886" i="2"/>
  <c r="AR1886" i="2" s="1"/>
  <c r="BU1886" i="2" s="1"/>
  <c r="AA1886" i="2"/>
  <c r="H1886" i="2"/>
  <c r="CX1885" i="2"/>
  <c r="CW1885" i="2"/>
  <c r="CN1885" i="2"/>
  <c r="CK1885" i="2"/>
  <c r="CI1885" i="2"/>
  <c r="CD1885" i="2"/>
  <c r="CC1885" i="2"/>
  <c r="BY1885" i="2"/>
  <c r="CA1885" i="2" s="1"/>
  <c r="BW1885" i="2"/>
  <c r="BV1885" i="2"/>
  <c r="BS1885" i="2"/>
  <c r="BR1885" i="2"/>
  <c r="BP1885" i="2"/>
  <c r="BO1885" i="2"/>
  <c r="BN1885" i="2"/>
  <c r="CV1885" i="2" s="1"/>
  <c r="CR1885" i="2" s="1"/>
  <c r="BM1885" i="2"/>
  <c r="BL1885" i="2"/>
  <c r="BK1885" i="2"/>
  <c r="BJ1885" i="2"/>
  <c r="BI1885" i="2"/>
  <c r="BH1885" i="2"/>
  <c r="BF1885" i="2"/>
  <c r="BD1885" i="2"/>
  <c r="AQ1885" i="2"/>
  <c r="AP1885" i="2"/>
  <c r="AR1885" i="2" s="1"/>
  <c r="BU1885" i="2" s="1"/>
  <c r="AA1885" i="2"/>
  <c r="H1885" i="2"/>
  <c r="CX1884" i="2"/>
  <c r="CW1884" i="2"/>
  <c r="CN1884" i="2"/>
  <c r="CK1884" i="2"/>
  <c r="CI1884" i="2"/>
  <c r="CE1884" i="2"/>
  <c r="CD1884" i="2"/>
  <c r="CC1884" i="2"/>
  <c r="CA1884" i="2"/>
  <c r="BY1884" i="2"/>
  <c r="BW1884" i="2"/>
  <c r="BV1884" i="2"/>
  <c r="BS1884" i="2"/>
  <c r="BR1884" i="2"/>
  <c r="BP1884" i="2"/>
  <c r="BO1884" i="2"/>
  <c r="BN1884" i="2"/>
  <c r="BM1884" i="2"/>
  <c r="BL1884" i="2"/>
  <c r="BK1884" i="2"/>
  <c r="BJ1884" i="2"/>
  <c r="BI1884" i="2"/>
  <c r="BH1884" i="2"/>
  <c r="BF1884" i="2"/>
  <c r="BD1884" i="2"/>
  <c r="AR1884" i="2"/>
  <c r="BU1884" i="2" s="1"/>
  <c r="AQ1884" i="2"/>
  <c r="AP1884" i="2"/>
  <c r="AA1884" i="2"/>
  <c r="H1884" i="2"/>
  <c r="CX1883" i="2"/>
  <c r="CW1883" i="2"/>
  <c r="CN1883" i="2"/>
  <c r="CK1883" i="2"/>
  <c r="CI1883" i="2"/>
  <c r="CD1883" i="2"/>
  <c r="CC1883" i="2"/>
  <c r="BY1883" i="2"/>
  <c r="CA1883" i="2" s="1"/>
  <c r="BW1883" i="2"/>
  <c r="BV1883" i="2"/>
  <c r="BS1883" i="2"/>
  <c r="BR1883" i="2"/>
  <c r="BP1883" i="2"/>
  <c r="BO1883" i="2"/>
  <c r="BN1883" i="2"/>
  <c r="BM1883" i="2"/>
  <c r="BL1883" i="2"/>
  <c r="BK1883" i="2"/>
  <c r="BJ1883" i="2"/>
  <c r="BI1883" i="2"/>
  <c r="BH1883" i="2"/>
  <c r="BF1883" i="2"/>
  <c r="BD1883" i="2"/>
  <c r="AQ1883" i="2"/>
  <c r="AP1883" i="2"/>
  <c r="AR1883" i="2" s="1"/>
  <c r="BU1883" i="2" s="1"/>
  <c r="AA1883" i="2"/>
  <c r="H1883" i="2"/>
  <c r="CX1882" i="2"/>
  <c r="CW1882" i="2"/>
  <c r="CN1882" i="2"/>
  <c r="CK1882" i="2"/>
  <c r="CI1882" i="2"/>
  <c r="CD1882" i="2"/>
  <c r="CE1882" i="2" s="1"/>
  <c r="CC1882" i="2"/>
  <c r="BY1882" i="2"/>
  <c r="CA1882" i="2" s="1"/>
  <c r="BW1882" i="2"/>
  <c r="BV1882" i="2"/>
  <c r="BS1882" i="2"/>
  <c r="BR1882" i="2"/>
  <c r="BP1882" i="2"/>
  <c r="BO1882" i="2"/>
  <c r="BN1882" i="2"/>
  <c r="BM1882" i="2"/>
  <c r="BL1882" i="2"/>
  <c r="BK1882" i="2"/>
  <c r="BJ1882" i="2"/>
  <c r="BI1882" i="2"/>
  <c r="BH1882" i="2"/>
  <c r="BF1882" i="2"/>
  <c r="BD1882" i="2"/>
  <c r="AQ1882" i="2"/>
  <c r="AP1882" i="2"/>
  <c r="AR1882" i="2" s="1"/>
  <c r="BU1882" i="2" s="1"/>
  <c r="AA1882" i="2"/>
  <c r="H1882" i="2"/>
  <c r="CX1881" i="2"/>
  <c r="CW1881" i="2"/>
  <c r="CN1881" i="2"/>
  <c r="CK1881" i="2"/>
  <c r="CI1881" i="2"/>
  <c r="CD1881" i="2"/>
  <c r="CE1881" i="2" s="1"/>
  <c r="CC1881" i="2"/>
  <c r="CA1881" i="2"/>
  <c r="BY1881" i="2"/>
  <c r="BW1881" i="2"/>
  <c r="BV1881" i="2"/>
  <c r="BS1881" i="2"/>
  <c r="BR1881" i="2"/>
  <c r="BP1881" i="2"/>
  <c r="BO1881" i="2"/>
  <c r="BN1881" i="2"/>
  <c r="CV1881" i="2" s="1"/>
  <c r="CY1881" i="2" s="1"/>
  <c r="BM1881" i="2"/>
  <c r="BL1881" i="2"/>
  <c r="BK1881" i="2"/>
  <c r="BJ1881" i="2"/>
  <c r="BI1881" i="2"/>
  <c r="BH1881" i="2"/>
  <c r="BF1881" i="2"/>
  <c r="BD1881" i="2"/>
  <c r="AQ1881" i="2"/>
  <c r="AP1881" i="2"/>
  <c r="AR1881" i="2" s="1"/>
  <c r="BU1881" i="2" s="1"/>
  <c r="AA1881" i="2"/>
  <c r="H1881" i="2"/>
  <c r="CX1880" i="2"/>
  <c r="CW1880" i="2"/>
  <c r="CN1880" i="2"/>
  <c r="CK1880" i="2"/>
  <c r="CI1880" i="2"/>
  <c r="CD1880" i="2"/>
  <c r="CC1880" i="2"/>
  <c r="BY1880" i="2"/>
  <c r="CA1880" i="2" s="1"/>
  <c r="BW1880" i="2"/>
  <c r="BV1880" i="2"/>
  <c r="BS1880" i="2"/>
  <c r="BR1880" i="2"/>
  <c r="BP1880" i="2"/>
  <c r="BO1880" i="2"/>
  <c r="BN1880" i="2"/>
  <c r="BM1880" i="2"/>
  <c r="BL1880" i="2"/>
  <c r="BK1880" i="2"/>
  <c r="BJ1880" i="2"/>
  <c r="BI1880" i="2"/>
  <c r="BH1880" i="2"/>
  <c r="BF1880" i="2"/>
  <c r="BD1880" i="2"/>
  <c r="AQ1880" i="2"/>
  <c r="AP1880" i="2"/>
  <c r="AR1880" i="2" s="1"/>
  <c r="BU1880" i="2" s="1"/>
  <c r="AA1880" i="2"/>
  <c r="H1880" i="2"/>
  <c r="CX1879" i="2"/>
  <c r="CW1879" i="2"/>
  <c r="CN1879" i="2"/>
  <c r="CK1879" i="2"/>
  <c r="CI1879" i="2"/>
  <c r="CD1879" i="2"/>
  <c r="CE1879" i="2" s="1"/>
  <c r="CC1879" i="2"/>
  <c r="CA1879" i="2"/>
  <c r="BY1879" i="2"/>
  <c r="BW1879" i="2"/>
  <c r="BV1879" i="2"/>
  <c r="BS1879" i="2"/>
  <c r="BR1879" i="2"/>
  <c r="BP1879" i="2"/>
  <c r="BO1879" i="2"/>
  <c r="BN1879" i="2"/>
  <c r="BM1879" i="2"/>
  <c r="BL1879" i="2"/>
  <c r="BK1879" i="2"/>
  <c r="BJ1879" i="2"/>
  <c r="BI1879" i="2"/>
  <c r="BH1879" i="2"/>
  <c r="BF1879" i="2"/>
  <c r="BD1879" i="2"/>
  <c r="AQ1879" i="2"/>
  <c r="AP1879" i="2"/>
  <c r="AR1879" i="2" s="1"/>
  <c r="BU1879" i="2" s="1"/>
  <c r="AA1879" i="2"/>
  <c r="H1879" i="2"/>
  <c r="CX1878" i="2"/>
  <c r="CW1878" i="2"/>
  <c r="CN1878" i="2"/>
  <c r="CK1878" i="2"/>
  <c r="CI1878" i="2"/>
  <c r="CD1878" i="2"/>
  <c r="CE1878" i="2" s="1"/>
  <c r="CC1878" i="2"/>
  <c r="CA1878" i="2"/>
  <c r="BY1878" i="2"/>
  <c r="BW1878" i="2"/>
  <c r="BV1878" i="2"/>
  <c r="BS1878" i="2"/>
  <c r="BR1878" i="2"/>
  <c r="BP1878" i="2"/>
  <c r="BO1878" i="2"/>
  <c r="BN1878" i="2"/>
  <c r="BM1878" i="2"/>
  <c r="BL1878" i="2"/>
  <c r="BK1878" i="2"/>
  <c r="BJ1878" i="2"/>
  <c r="BI1878" i="2"/>
  <c r="BH1878" i="2"/>
  <c r="BF1878" i="2"/>
  <c r="BD1878" i="2"/>
  <c r="AQ1878" i="2"/>
  <c r="AP1878" i="2"/>
  <c r="AR1878" i="2" s="1"/>
  <c r="BU1878" i="2" s="1"/>
  <c r="AA1878" i="2"/>
  <c r="H1878" i="2"/>
  <c r="CX1877" i="2"/>
  <c r="CW1877" i="2"/>
  <c r="CN1877" i="2"/>
  <c r="CK1877" i="2"/>
  <c r="CI1877" i="2"/>
  <c r="CE1877" i="2"/>
  <c r="CD1877" i="2"/>
  <c r="CC1877" i="2"/>
  <c r="BY1877" i="2"/>
  <c r="CA1877" i="2" s="1"/>
  <c r="BW1877" i="2"/>
  <c r="BV1877" i="2"/>
  <c r="BS1877" i="2"/>
  <c r="BR1877" i="2"/>
  <c r="BP1877" i="2"/>
  <c r="BO1877" i="2"/>
  <c r="BN1877" i="2"/>
  <c r="BM1877" i="2"/>
  <c r="BL1877" i="2"/>
  <c r="BK1877" i="2"/>
  <c r="BJ1877" i="2"/>
  <c r="BI1877" i="2"/>
  <c r="BH1877" i="2"/>
  <c r="BF1877" i="2"/>
  <c r="BD1877" i="2"/>
  <c r="AQ1877" i="2"/>
  <c r="AP1877" i="2"/>
  <c r="AR1877" i="2" s="1"/>
  <c r="BU1877" i="2" s="1"/>
  <c r="AA1877" i="2"/>
  <c r="H1877" i="2"/>
  <c r="CX1876" i="2"/>
  <c r="CW1876" i="2"/>
  <c r="CN1876" i="2"/>
  <c r="CK1876" i="2"/>
  <c r="CI1876" i="2"/>
  <c r="CD1876" i="2"/>
  <c r="CC1876" i="2"/>
  <c r="BY1876" i="2"/>
  <c r="CA1876" i="2" s="1"/>
  <c r="BW1876" i="2"/>
  <c r="BV1876" i="2"/>
  <c r="BS1876" i="2"/>
  <c r="BR1876" i="2"/>
  <c r="BP1876" i="2"/>
  <c r="BO1876" i="2"/>
  <c r="BN1876" i="2"/>
  <c r="BM1876" i="2"/>
  <c r="BL1876" i="2"/>
  <c r="BK1876" i="2"/>
  <c r="BJ1876" i="2"/>
  <c r="BI1876" i="2"/>
  <c r="BH1876" i="2"/>
  <c r="BF1876" i="2"/>
  <c r="BD1876" i="2"/>
  <c r="AQ1876" i="2"/>
  <c r="AP1876" i="2"/>
  <c r="AR1876" i="2" s="1"/>
  <c r="BU1876" i="2" s="1"/>
  <c r="AA1876" i="2"/>
  <c r="H1876" i="2"/>
  <c r="CX1875" i="2"/>
  <c r="CW1875" i="2"/>
  <c r="CN1875" i="2"/>
  <c r="CK1875" i="2"/>
  <c r="CI1875" i="2"/>
  <c r="CD1875" i="2"/>
  <c r="CE1875" i="2" s="1"/>
  <c r="CC1875" i="2"/>
  <c r="BY1875" i="2"/>
  <c r="CA1875" i="2" s="1"/>
  <c r="BW1875" i="2"/>
  <c r="BV1875" i="2"/>
  <c r="BS1875" i="2"/>
  <c r="BR1875" i="2"/>
  <c r="BP1875" i="2"/>
  <c r="BO1875" i="2"/>
  <c r="BN1875" i="2"/>
  <c r="BM1875" i="2"/>
  <c r="BL1875" i="2"/>
  <c r="BK1875" i="2"/>
  <c r="BJ1875" i="2"/>
  <c r="BI1875" i="2"/>
  <c r="BH1875" i="2"/>
  <c r="BF1875" i="2"/>
  <c r="BD1875" i="2"/>
  <c r="AQ1875" i="2"/>
  <c r="AP1875" i="2"/>
  <c r="AR1875" i="2" s="1"/>
  <c r="BU1875" i="2" s="1"/>
  <c r="AA1875" i="2"/>
  <c r="H1875" i="2"/>
  <c r="CX1874" i="2"/>
  <c r="CW1874" i="2"/>
  <c r="CN1874" i="2"/>
  <c r="CK1874" i="2"/>
  <c r="CI1874" i="2"/>
  <c r="CD1874" i="2"/>
  <c r="CC1874" i="2"/>
  <c r="CA1874" i="2"/>
  <c r="BY1874" i="2"/>
  <c r="BW1874" i="2"/>
  <c r="BV1874" i="2"/>
  <c r="BS1874" i="2"/>
  <c r="BR1874" i="2"/>
  <c r="BP1874" i="2"/>
  <c r="BO1874" i="2"/>
  <c r="BN1874" i="2"/>
  <c r="BM1874" i="2"/>
  <c r="BL1874" i="2"/>
  <c r="BK1874" i="2"/>
  <c r="BJ1874" i="2"/>
  <c r="BI1874" i="2"/>
  <c r="BH1874" i="2"/>
  <c r="BF1874" i="2"/>
  <c r="BD1874" i="2"/>
  <c r="AQ1874" i="2"/>
  <c r="AP1874" i="2"/>
  <c r="AR1874" i="2" s="1"/>
  <c r="BU1874" i="2" s="1"/>
  <c r="AA1874" i="2"/>
  <c r="H1874" i="2"/>
  <c r="DA1873" i="2"/>
  <c r="CZ1873" i="2"/>
  <c r="CX1873" i="2"/>
  <c r="CW1873" i="2"/>
  <c r="CK1873" i="2"/>
  <c r="CI1873" i="2"/>
  <c r="CC1873" i="2"/>
  <c r="BY1873" i="2"/>
  <c r="CA1873" i="2" s="1"/>
  <c r="BW1873" i="2"/>
  <c r="BV1873" i="2"/>
  <c r="BS1873" i="2"/>
  <c r="BR1873" i="2"/>
  <c r="BP1873" i="2"/>
  <c r="BO1873" i="2"/>
  <c r="BN1873" i="2"/>
  <c r="BI1873" i="2"/>
  <c r="BG1873" i="2"/>
  <c r="BE1873" i="2"/>
  <c r="BF1873" i="2" s="1"/>
  <c r="BC1873" i="2"/>
  <c r="AZ1873" i="2"/>
  <c r="AY1873" i="2"/>
  <c r="AX1873" i="2"/>
  <c r="AW1873" i="2"/>
  <c r="BD1873" i="2" s="1"/>
  <c r="AV1873" i="2"/>
  <c r="AU1873" i="2"/>
  <c r="BM1873" i="2" s="1"/>
  <c r="AT1873" i="2"/>
  <c r="CD1873" i="2" s="1"/>
  <c r="CE1873" i="2" s="1"/>
  <c r="AS1873" i="2"/>
  <c r="AP1873" i="2"/>
  <c r="AR1873" i="2" s="1"/>
  <c r="BU1873" i="2" s="1"/>
  <c r="AO1873" i="2"/>
  <c r="AN1873" i="2"/>
  <c r="AM1873" i="2"/>
  <c r="AL1873" i="2"/>
  <c r="AK1873" i="2"/>
  <c r="AJ1873" i="2"/>
  <c r="AI1873" i="2"/>
  <c r="Z1873" i="2"/>
  <c r="CN1873" i="2" s="1"/>
  <c r="Y1873" i="2"/>
  <c r="X1873" i="2"/>
  <c r="U1873" i="2"/>
  <c r="T1873" i="2"/>
  <c r="Q1873" i="2"/>
  <c r="P1873" i="2"/>
  <c r="O1873" i="2"/>
  <c r="N1873" i="2"/>
  <c r="M1873" i="2"/>
  <c r="BL1873" i="2" s="1"/>
  <c r="L1873" i="2"/>
  <c r="BK1873" i="2" s="1"/>
  <c r="K1873" i="2"/>
  <c r="BJ1873" i="2" s="1"/>
  <c r="J1873" i="2"/>
  <c r="I1873" i="2"/>
  <c r="G1873" i="2"/>
  <c r="F1873" i="2"/>
  <c r="H1873" i="2" s="1"/>
  <c r="CX1872" i="2"/>
  <c r="CW1872" i="2"/>
  <c r="CN1872" i="2"/>
  <c r="CK1872" i="2"/>
  <c r="CI1872" i="2"/>
  <c r="CD1872" i="2"/>
  <c r="CC1872" i="2"/>
  <c r="BY1872" i="2"/>
  <c r="CA1872" i="2" s="1"/>
  <c r="BW1872" i="2"/>
  <c r="BV1872" i="2"/>
  <c r="BS1872" i="2"/>
  <c r="BR1872" i="2"/>
  <c r="BP1872" i="2"/>
  <c r="BO1872" i="2"/>
  <c r="BN1872" i="2"/>
  <c r="BM1872" i="2"/>
  <c r="BL1872" i="2"/>
  <c r="BK1872" i="2"/>
  <c r="BJ1872" i="2"/>
  <c r="BI1872" i="2"/>
  <c r="BH1872" i="2"/>
  <c r="BF1872" i="2"/>
  <c r="BD1872" i="2"/>
  <c r="AQ1872" i="2"/>
  <c r="AP1872" i="2"/>
  <c r="AR1872" i="2" s="1"/>
  <c r="BU1872" i="2" s="1"/>
  <c r="AA1872" i="2"/>
  <c r="H1872" i="2"/>
  <c r="CX1871" i="2"/>
  <c r="CW1871" i="2"/>
  <c r="CN1871" i="2"/>
  <c r="CK1871" i="2"/>
  <c r="CI1871" i="2"/>
  <c r="CD1871" i="2"/>
  <c r="CE1871" i="2" s="1"/>
  <c r="CC1871" i="2"/>
  <c r="BY1871" i="2"/>
  <c r="CA1871" i="2" s="1"/>
  <c r="BW1871" i="2"/>
  <c r="BV1871" i="2"/>
  <c r="BS1871" i="2"/>
  <c r="BR1871" i="2"/>
  <c r="BP1871" i="2"/>
  <c r="BO1871" i="2"/>
  <c r="BN1871" i="2"/>
  <c r="BM1871" i="2"/>
  <c r="BL1871" i="2"/>
  <c r="BK1871" i="2"/>
  <c r="BJ1871" i="2"/>
  <c r="BI1871" i="2"/>
  <c r="BH1871" i="2"/>
  <c r="BF1871" i="2"/>
  <c r="BD1871" i="2"/>
  <c r="AR1871" i="2"/>
  <c r="BU1871" i="2" s="1"/>
  <c r="AQ1871" i="2"/>
  <c r="AP1871" i="2"/>
  <c r="AA1871" i="2"/>
  <c r="H1871" i="2"/>
  <c r="CX1870" i="2"/>
  <c r="CW1870" i="2"/>
  <c r="CN1870" i="2"/>
  <c r="CK1870" i="2"/>
  <c r="CI1870" i="2"/>
  <c r="CD1870" i="2"/>
  <c r="CC1870" i="2"/>
  <c r="CA1870" i="2"/>
  <c r="BY1870" i="2"/>
  <c r="BW1870" i="2"/>
  <c r="BV1870" i="2"/>
  <c r="BS1870" i="2"/>
  <c r="BR1870" i="2"/>
  <c r="BP1870" i="2"/>
  <c r="BO1870" i="2"/>
  <c r="BN1870" i="2"/>
  <c r="BM1870" i="2"/>
  <c r="BL1870" i="2"/>
  <c r="BK1870" i="2"/>
  <c r="BJ1870" i="2"/>
  <c r="BI1870" i="2"/>
  <c r="BH1870" i="2"/>
  <c r="BF1870" i="2"/>
  <c r="BD1870" i="2"/>
  <c r="AQ1870" i="2"/>
  <c r="AP1870" i="2"/>
  <c r="AR1870" i="2" s="1"/>
  <c r="BU1870" i="2" s="1"/>
  <c r="AA1870" i="2"/>
  <c r="H1870" i="2"/>
  <c r="CX1869" i="2"/>
  <c r="CW1869" i="2"/>
  <c r="CN1869" i="2"/>
  <c r="CK1869" i="2"/>
  <c r="CI1869" i="2"/>
  <c r="CE1869" i="2"/>
  <c r="CD1869" i="2"/>
  <c r="CC1869" i="2"/>
  <c r="BY1869" i="2"/>
  <c r="CA1869" i="2" s="1"/>
  <c r="BW1869" i="2"/>
  <c r="BV1869" i="2"/>
  <c r="BS1869" i="2"/>
  <c r="BR1869" i="2"/>
  <c r="BP1869" i="2"/>
  <c r="BO1869" i="2"/>
  <c r="BN1869" i="2"/>
  <c r="BM1869" i="2"/>
  <c r="BL1869" i="2"/>
  <c r="BK1869" i="2"/>
  <c r="BJ1869" i="2"/>
  <c r="BI1869" i="2"/>
  <c r="BH1869" i="2"/>
  <c r="BF1869" i="2"/>
  <c r="BD1869" i="2"/>
  <c r="AQ1869" i="2"/>
  <c r="AP1869" i="2"/>
  <c r="AR1869" i="2" s="1"/>
  <c r="BU1869" i="2" s="1"/>
  <c r="AA1869" i="2"/>
  <c r="H1869" i="2"/>
  <c r="CX1868" i="2"/>
  <c r="CW1868" i="2"/>
  <c r="CN1868" i="2"/>
  <c r="CK1868" i="2"/>
  <c r="CI1868" i="2"/>
  <c r="CD1868" i="2"/>
  <c r="CC1868" i="2"/>
  <c r="BY1868" i="2"/>
  <c r="CA1868" i="2" s="1"/>
  <c r="BW1868" i="2"/>
  <c r="BV1868" i="2"/>
  <c r="BS1868" i="2"/>
  <c r="BR1868" i="2"/>
  <c r="BP1868" i="2"/>
  <c r="BO1868" i="2"/>
  <c r="BN1868" i="2"/>
  <c r="CV1868" i="2" s="1"/>
  <c r="BM1868" i="2"/>
  <c r="BL1868" i="2"/>
  <c r="BK1868" i="2"/>
  <c r="BJ1868" i="2"/>
  <c r="BI1868" i="2"/>
  <c r="BH1868" i="2"/>
  <c r="BF1868" i="2"/>
  <c r="BD1868" i="2"/>
  <c r="AQ1868" i="2"/>
  <c r="AP1868" i="2"/>
  <c r="AR1868" i="2" s="1"/>
  <c r="BU1868" i="2" s="1"/>
  <c r="AA1868" i="2"/>
  <c r="H1868" i="2"/>
  <c r="CX1867" i="2"/>
  <c r="CW1867" i="2"/>
  <c r="CN1867" i="2"/>
  <c r="CK1867" i="2"/>
  <c r="CI1867" i="2"/>
  <c r="CD1867" i="2"/>
  <c r="CE1867" i="2" s="1"/>
  <c r="CC1867" i="2"/>
  <c r="BY1867" i="2"/>
  <c r="CA1867" i="2" s="1"/>
  <c r="BW1867" i="2"/>
  <c r="BV1867" i="2"/>
  <c r="BS1867" i="2"/>
  <c r="BR1867" i="2"/>
  <c r="BP1867" i="2"/>
  <c r="BO1867" i="2"/>
  <c r="BN1867" i="2"/>
  <c r="BM1867" i="2"/>
  <c r="BL1867" i="2"/>
  <c r="BK1867" i="2"/>
  <c r="BJ1867" i="2"/>
  <c r="BI1867" i="2"/>
  <c r="BH1867" i="2"/>
  <c r="BF1867" i="2"/>
  <c r="BD1867" i="2"/>
  <c r="AQ1867" i="2"/>
  <c r="AP1867" i="2"/>
  <c r="AR1867" i="2" s="1"/>
  <c r="BU1867" i="2" s="1"/>
  <c r="AA1867" i="2"/>
  <c r="H1867" i="2"/>
  <c r="CX1866" i="2"/>
  <c r="CW1866" i="2"/>
  <c r="CN1866" i="2"/>
  <c r="CK1866" i="2"/>
  <c r="CI1866" i="2"/>
  <c r="CD1866" i="2"/>
  <c r="CE1866" i="2" s="1"/>
  <c r="CC1866" i="2"/>
  <c r="CA1866" i="2"/>
  <c r="BY1866" i="2"/>
  <c r="BW1866" i="2"/>
  <c r="BV1866" i="2"/>
  <c r="BS1866" i="2"/>
  <c r="BR1866" i="2"/>
  <c r="BP1866" i="2"/>
  <c r="BO1866" i="2"/>
  <c r="BN1866" i="2"/>
  <c r="BM1866" i="2"/>
  <c r="BL1866" i="2"/>
  <c r="BK1866" i="2"/>
  <c r="BJ1866" i="2"/>
  <c r="BI1866" i="2"/>
  <c r="BH1866" i="2"/>
  <c r="BF1866" i="2"/>
  <c r="BD1866" i="2"/>
  <c r="AQ1866" i="2"/>
  <c r="AP1866" i="2"/>
  <c r="AR1866" i="2" s="1"/>
  <c r="BU1866" i="2" s="1"/>
  <c r="AA1866" i="2"/>
  <c r="H1866" i="2"/>
  <c r="CX1865" i="2"/>
  <c r="CW1865" i="2"/>
  <c r="CN1865" i="2"/>
  <c r="CK1865" i="2"/>
  <c r="CI1865" i="2"/>
  <c r="CE1865" i="2"/>
  <c r="CD1865" i="2"/>
  <c r="CC1865" i="2"/>
  <c r="BY1865" i="2"/>
  <c r="CA1865" i="2" s="1"/>
  <c r="BW1865" i="2"/>
  <c r="BV1865" i="2"/>
  <c r="BS1865" i="2"/>
  <c r="BR1865" i="2"/>
  <c r="BP1865" i="2"/>
  <c r="BO1865" i="2"/>
  <c r="BN1865" i="2"/>
  <c r="BM1865" i="2"/>
  <c r="BL1865" i="2"/>
  <c r="BK1865" i="2"/>
  <c r="BJ1865" i="2"/>
  <c r="BI1865" i="2"/>
  <c r="BH1865" i="2"/>
  <c r="BF1865" i="2"/>
  <c r="BD1865" i="2"/>
  <c r="AQ1865" i="2"/>
  <c r="AP1865" i="2"/>
  <c r="AR1865" i="2" s="1"/>
  <c r="BU1865" i="2" s="1"/>
  <c r="AA1865" i="2"/>
  <c r="H1865" i="2"/>
  <c r="CX1864" i="2"/>
  <c r="CW1864" i="2"/>
  <c r="CN1864" i="2"/>
  <c r="CK1864" i="2"/>
  <c r="CI1864" i="2"/>
  <c r="CD1864" i="2"/>
  <c r="CC1864" i="2"/>
  <c r="BY1864" i="2"/>
  <c r="CA1864" i="2" s="1"/>
  <c r="BW1864" i="2"/>
  <c r="BV1864" i="2"/>
  <c r="BS1864" i="2"/>
  <c r="BR1864" i="2"/>
  <c r="BP1864" i="2"/>
  <c r="BO1864" i="2"/>
  <c r="BN1864" i="2"/>
  <c r="BM1864" i="2"/>
  <c r="BL1864" i="2"/>
  <c r="BK1864" i="2"/>
  <c r="BJ1864" i="2"/>
  <c r="BI1864" i="2"/>
  <c r="BH1864" i="2"/>
  <c r="BF1864" i="2"/>
  <c r="BD1864" i="2"/>
  <c r="AQ1864" i="2"/>
  <c r="AP1864" i="2"/>
  <c r="AR1864" i="2" s="1"/>
  <c r="BU1864" i="2" s="1"/>
  <c r="AA1864" i="2"/>
  <c r="H1864" i="2"/>
  <c r="CX1863" i="2"/>
  <c r="CW1863" i="2"/>
  <c r="CN1863" i="2"/>
  <c r="CK1863" i="2"/>
  <c r="CI1863" i="2"/>
  <c r="CD1863" i="2"/>
  <c r="CE1863" i="2" s="1"/>
  <c r="CC1863" i="2"/>
  <c r="BY1863" i="2"/>
  <c r="CA1863" i="2" s="1"/>
  <c r="BW1863" i="2"/>
  <c r="BV1863" i="2"/>
  <c r="BS1863" i="2"/>
  <c r="BR1863" i="2"/>
  <c r="BP1863" i="2"/>
  <c r="BO1863" i="2"/>
  <c r="BN1863" i="2"/>
  <c r="BM1863" i="2"/>
  <c r="BL1863" i="2"/>
  <c r="BK1863" i="2"/>
  <c r="BJ1863" i="2"/>
  <c r="BI1863" i="2"/>
  <c r="BH1863" i="2"/>
  <c r="BF1863" i="2"/>
  <c r="BD1863" i="2"/>
  <c r="AQ1863" i="2"/>
  <c r="AP1863" i="2"/>
  <c r="AR1863" i="2" s="1"/>
  <c r="BU1863" i="2" s="1"/>
  <c r="AA1863" i="2"/>
  <c r="H1863" i="2"/>
  <c r="CX1862" i="2"/>
  <c r="CW1862" i="2"/>
  <c r="CN1862" i="2"/>
  <c r="CK1862" i="2"/>
  <c r="CI1862" i="2"/>
  <c r="CD1862" i="2"/>
  <c r="CC1862" i="2"/>
  <c r="CA1862" i="2"/>
  <c r="BY1862" i="2"/>
  <c r="BW1862" i="2"/>
  <c r="BV1862" i="2"/>
  <c r="BS1862" i="2"/>
  <c r="BR1862" i="2"/>
  <c r="BP1862" i="2"/>
  <c r="BO1862" i="2"/>
  <c r="BN1862" i="2"/>
  <c r="BM1862" i="2"/>
  <c r="BL1862" i="2"/>
  <c r="BK1862" i="2"/>
  <c r="BJ1862" i="2"/>
  <c r="BI1862" i="2"/>
  <c r="BH1862" i="2"/>
  <c r="BF1862" i="2"/>
  <c r="BD1862" i="2"/>
  <c r="AQ1862" i="2"/>
  <c r="AP1862" i="2"/>
  <c r="AR1862" i="2" s="1"/>
  <c r="BU1862" i="2" s="1"/>
  <c r="AA1862" i="2"/>
  <c r="H1862" i="2"/>
  <c r="CX1861" i="2"/>
  <c r="CW1861" i="2"/>
  <c r="CN1861" i="2"/>
  <c r="CK1861" i="2"/>
  <c r="CI1861" i="2"/>
  <c r="CD1861" i="2"/>
  <c r="CE1861" i="2" s="1"/>
  <c r="CC1861" i="2"/>
  <c r="BY1861" i="2"/>
  <c r="CA1861" i="2" s="1"/>
  <c r="BW1861" i="2"/>
  <c r="BV1861" i="2"/>
  <c r="BS1861" i="2"/>
  <c r="BR1861" i="2"/>
  <c r="BP1861" i="2"/>
  <c r="BO1861" i="2"/>
  <c r="BN1861" i="2"/>
  <c r="BM1861" i="2"/>
  <c r="BL1861" i="2"/>
  <c r="BK1861" i="2"/>
  <c r="BJ1861" i="2"/>
  <c r="BI1861" i="2"/>
  <c r="BH1861" i="2"/>
  <c r="BF1861" i="2"/>
  <c r="BD1861" i="2"/>
  <c r="AQ1861" i="2"/>
  <c r="AP1861" i="2"/>
  <c r="AR1861" i="2" s="1"/>
  <c r="BU1861" i="2" s="1"/>
  <c r="AA1861" i="2"/>
  <c r="H1861" i="2"/>
  <c r="CX1860" i="2"/>
  <c r="CW1860" i="2"/>
  <c r="CN1860" i="2"/>
  <c r="CK1860" i="2"/>
  <c r="CI1860" i="2"/>
  <c r="CD1860" i="2"/>
  <c r="CC1860" i="2"/>
  <c r="BY1860" i="2"/>
  <c r="CA1860" i="2" s="1"/>
  <c r="BW1860" i="2"/>
  <c r="BV1860" i="2"/>
  <c r="BS1860" i="2"/>
  <c r="BR1860" i="2"/>
  <c r="BP1860" i="2"/>
  <c r="BO1860" i="2"/>
  <c r="BN1860" i="2"/>
  <c r="CV1860" i="2" s="1"/>
  <c r="BM1860" i="2"/>
  <c r="BL1860" i="2"/>
  <c r="BK1860" i="2"/>
  <c r="BJ1860" i="2"/>
  <c r="BI1860" i="2"/>
  <c r="BH1860" i="2"/>
  <c r="BF1860" i="2"/>
  <c r="BD1860" i="2"/>
  <c r="AQ1860" i="2"/>
  <c r="AP1860" i="2"/>
  <c r="AR1860" i="2" s="1"/>
  <c r="BU1860" i="2" s="1"/>
  <c r="AA1860" i="2"/>
  <c r="H1860" i="2"/>
  <c r="CX1859" i="2"/>
  <c r="CW1859" i="2"/>
  <c r="CN1859" i="2"/>
  <c r="CK1859" i="2"/>
  <c r="CI1859" i="2"/>
  <c r="CE1859" i="2"/>
  <c r="CD1859" i="2"/>
  <c r="CC1859" i="2"/>
  <c r="CA1859" i="2"/>
  <c r="BY1859" i="2"/>
  <c r="BW1859" i="2"/>
  <c r="BV1859" i="2"/>
  <c r="BS1859" i="2"/>
  <c r="BR1859" i="2"/>
  <c r="BP1859" i="2"/>
  <c r="BO1859" i="2"/>
  <c r="BN1859" i="2"/>
  <c r="BM1859" i="2"/>
  <c r="BL1859" i="2"/>
  <c r="BK1859" i="2"/>
  <c r="BJ1859" i="2"/>
  <c r="BI1859" i="2"/>
  <c r="BH1859" i="2"/>
  <c r="BF1859" i="2"/>
  <c r="BD1859" i="2"/>
  <c r="AQ1859" i="2"/>
  <c r="AP1859" i="2"/>
  <c r="AR1859" i="2" s="1"/>
  <c r="BU1859" i="2" s="1"/>
  <c r="AA1859" i="2"/>
  <c r="H1859" i="2"/>
  <c r="CX1858" i="2"/>
  <c r="CW1858" i="2"/>
  <c r="CN1858" i="2"/>
  <c r="CK1858" i="2"/>
  <c r="CI1858" i="2"/>
  <c r="CD1858" i="2"/>
  <c r="CE1858" i="2" s="1"/>
  <c r="CC1858" i="2"/>
  <c r="CA1858" i="2"/>
  <c r="BY1858" i="2"/>
  <c r="BW1858" i="2"/>
  <c r="BV1858" i="2"/>
  <c r="BS1858" i="2"/>
  <c r="BR1858" i="2"/>
  <c r="BP1858" i="2"/>
  <c r="BO1858" i="2"/>
  <c r="BN1858" i="2"/>
  <c r="BM1858" i="2"/>
  <c r="BL1858" i="2"/>
  <c r="BK1858" i="2"/>
  <c r="BJ1858" i="2"/>
  <c r="BI1858" i="2"/>
  <c r="BH1858" i="2"/>
  <c r="BF1858" i="2"/>
  <c r="BD1858" i="2"/>
  <c r="AQ1858" i="2"/>
  <c r="AP1858" i="2"/>
  <c r="AR1858" i="2" s="1"/>
  <c r="BU1858" i="2" s="1"/>
  <c r="AA1858" i="2"/>
  <c r="H1858" i="2"/>
  <c r="CX1857" i="2"/>
  <c r="CW1857" i="2"/>
  <c r="CN1857" i="2"/>
  <c r="CK1857" i="2"/>
  <c r="CI1857" i="2"/>
  <c r="CD1857" i="2"/>
  <c r="CE1857" i="2" s="1"/>
  <c r="CC1857" i="2"/>
  <c r="BY1857" i="2"/>
  <c r="CA1857" i="2" s="1"/>
  <c r="BW1857" i="2"/>
  <c r="BV1857" i="2"/>
  <c r="BS1857" i="2"/>
  <c r="BR1857" i="2"/>
  <c r="BP1857" i="2"/>
  <c r="BO1857" i="2"/>
  <c r="BN1857" i="2"/>
  <c r="BM1857" i="2"/>
  <c r="BL1857" i="2"/>
  <c r="BK1857" i="2"/>
  <c r="BJ1857" i="2"/>
  <c r="BI1857" i="2"/>
  <c r="BH1857" i="2"/>
  <c r="BF1857" i="2"/>
  <c r="BD1857" i="2"/>
  <c r="AQ1857" i="2"/>
  <c r="AP1857" i="2"/>
  <c r="AR1857" i="2" s="1"/>
  <c r="BU1857" i="2" s="1"/>
  <c r="AA1857" i="2"/>
  <c r="H1857" i="2"/>
  <c r="CX1856" i="2"/>
  <c r="CW1856" i="2"/>
  <c r="CN1856" i="2"/>
  <c r="CK1856" i="2"/>
  <c r="CI1856" i="2"/>
  <c r="CD1856" i="2"/>
  <c r="CC1856" i="2"/>
  <c r="BY1856" i="2"/>
  <c r="CA1856" i="2" s="1"/>
  <c r="BW1856" i="2"/>
  <c r="BV1856" i="2"/>
  <c r="BS1856" i="2"/>
  <c r="BR1856" i="2"/>
  <c r="BP1856" i="2"/>
  <c r="BO1856" i="2"/>
  <c r="BN1856" i="2"/>
  <c r="BM1856" i="2"/>
  <c r="BL1856" i="2"/>
  <c r="BK1856" i="2"/>
  <c r="BJ1856" i="2"/>
  <c r="BI1856" i="2"/>
  <c r="BH1856" i="2"/>
  <c r="BF1856" i="2"/>
  <c r="BD1856" i="2"/>
  <c r="AQ1856" i="2"/>
  <c r="AP1856" i="2"/>
  <c r="AR1856" i="2" s="1"/>
  <c r="BU1856" i="2" s="1"/>
  <c r="AA1856" i="2"/>
  <c r="H1856" i="2"/>
  <c r="CX1855" i="2"/>
  <c r="CW1855" i="2"/>
  <c r="CN1855" i="2"/>
  <c r="CK1855" i="2"/>
  <c r="CI1855" i="2"/>
  <c r="CD1855" i="2"/>
  <c r="CE1855" i="2" s="1"/>
  <c r="CC1855" i="2"/>
  <c r="BY1855" i="2"/>
  <c r="CA1855" i="2" s="1"/>
  <c r="BW1855" i="2"/>
  <c r="BV1855" i="2"/>
  <c r="BS1855" i="2"/>
  <c r="BR1855" i="2"/>
  <c r="BP1855" i="2"/>
  <c r="BO1855" i="2"/>
  <c r="BN1855" i="2"/>
  <c r="BM1855" i="2"/>
  <c r="BL1855" i="2"/>
  <c r="BK1855" i="2"/>
  <c r="BJ1855" i="2"/>
  <c r="BI1855" i="2"/>
  <c r="BH1855" i="2"/>
  <c r="BF1855" i="2"/>
  <c r="BD1855" i="2"/>
  <c r="AR1855" i="2"/>
  <c r="BU1855" i="2" s="1"/>
  <c r="AQ1855" i="2"/>
  <c r="AP1855" i="2"/>
  <c r="AA1855" i="2"/>
  <c r="H1855" i="2"/>
  <c r="CX1854" i="2"/>
  <c r="CW1854" i="2"/>
  <c r="CN1854" i="2"/>
  <c r="CK1854" i="2"/>
  <c r="CI1854" i="2"/>
  <c r="CD1854" i="2"/>
  <c r="CC1854" i="2"/>
  <c r="BY1854" i="2"/>
  <c r="CA1854" i="2" s="1"/>
  <c r="BW1854" i="2"/>
  <c r="BV1854" i="2"/>
  <c r="BS1854" i="2"/>
  <c r="BR1854" i="2"/>
  <c r="BP1854" i="2"/>
  <c r="BO1854" i="2"/>
  <c r="BN1854" i="2"/>
  <c r="BM1854" i="2"/>
  <c r="BL1854" i="2"/>
  <c r="BK1854" i="2"/>
  <c r="BJ1854" i="2"/>
  <c r="BI1854" i="2"/>
  <c r="BH1854" i="2"/>
  <c r="BF1854" i="2"/>
  <c r="BD1854" i="2"/>
  <c r="AQ1854" i="2"/>
  <c r="AP1854" i="2"/>
  <c r="AR1854" i="2" s="1"/>
  <c r="BU1854" i="2" s="1"/>
  <c r="AA1854" i="2"/>
  <c r="H1854" i="2"/>
  <c r="CX1853" i="2"/>
  <c r="CW1853" i="2"/>
  <c r="CN1853" i="2"/>
  <c r="CK1853" i="2"/>
  <c r="CI1853" i="2"/>
  <c r="CE1853" i="2"/>
  <c r="CD1853" i="2"/>
  <c r="CC1853" i="2"/>
  <c r="BY1853" i="2"/>
  <c r="CA1853" i="2" s="1"/>
  <c r="BW1853" i="2"/>
  <c r="BV1853" i="2"/>
  <c r="BS1853" i="2"/>
  <c r="BR1853" i="2"/>
  <c r="BP1853" i="2"/>
  <c r="BO1853" i="2"/>
  <c r="BN1853" i="2"/>
  <c r="BM1853" i="2"/>
  <c r="BL1853" i="2"/>
  <c r="BK1853" i="2"/>
  <c r="BJ1853" i="2"/>
  <c r="BI1853" i="2"/>
  <c r="BH1853" i="2"/>
  <c r="BF1853" i="2"/>
  <c r="BD1853" i="2"/>
  <c r="AQ1853" i="2"/>
  <c r="AP1853" i="2"/>
  <c r="AR1853" i="2" s="1"/>
  <c r="BU1853" i="2" s="1"/>
  <c r="AA1853" i="2"/>
  <c r="H1853" i="2"/>
  <c r="CX1852" i="2"/>
  <c r="CW1852" i="2"/>
  <c r="CN1852" i="2"/>
  <c r="CK1852" i="2"/>
  <c r="CI1852" i="2"/>
  <c r="CD1852" i="2"/>
  <c r="CC1852" i="2"/>
  <c r="BY1852" i="2"/>
  <c r="CA1852" i="2" s="1"/>
  <c r="BW1852" i="2"/>
  <c r="BV1852" i="2"/>
  <c r="BS1852" i="2"/>
  <c r="BR1852" i="2"/>
  <c r="BP1852" i="2"/>
  <c r="BO1852" i="2"/>
  <c r="BN1852" i="2"/>
  <c r="BM1852" i="2"/>
  <c r="BL1852" i="2"/>
  <c r="BK1852" i="2"/>
  <c r="BJ1852" i="2"/>
  <c r="BI1852" i="2"/>
  <c r="BH1852" i="2"/>
  <c r="BF1852" i="2"/>
  <c r="BD1852" i="2"/>
  <c r="AQ1852" i="2"/>
  <c r="AP1852" i="2"/>
  <c r="AR1852" i="2" s="1"/>
  <c r="BU1852" i="2" s="1"/>
  <c r="AA1852" i="2"/>
  <c r="H1852" i="2"/>
  <c r="CX1851" i="2"/>
  <c r="CW1851" i="2"/>
  <c r="CN1851" i="2"/>
  <c r="CK1851" i="2"/>
  <c r="CI1851" i="2"/>
  <c r="CD1851" i="2"/>
  <c r="CE1851" i="2" s="1"/>
  <c r="CC1851" i="2"/>
  <c r="CA1851" i="2"/>
  <c r="BY1851" i="2"/>
  <c r="BW1851" i="2"/>
  <c r="BV1851" i="2"/>
  <c r="BS1851" i="2"/>
  <c r="BR1851" i="2"/>
  <c r="BP1851" i="2"/>
  <c r="BO1851" i="2"/>
  <c r="BN1851" i="2"/>
  <c r="BM1851" i="2"/>
  <c r="BL1851" i="2"/>
  <c r="BK1851" i="2"/>
  <c r="BJ1851" i="2"/>
  <c r="BI1851" i="2"/>
  <c r="BH1851" i="2"/>
  <c r="BF1851" i="2"/>
  <c r="BD1851" i="2"/>
  <c r="AQ1851" i="2"/>
  <c r="AP1851" i="2"/>
  <c r="AR1851" i="2" s="1"/>
  <c r="BU1851" i="2" s="1"/>
  <c r="AA1851" i="2"/>
  <c r="H1851" i="2"/>
  <c r="CX1850" i="2"/>
  <c r="CW1850" i="2"/>
  <c r="CN1850" i="2"/>
  <c r="CK1850" i="2"/>
  <c r="CI1850" i="2"/>
  <c r="CD1850" i="2"/>
  <c r="CE1850" i="2" s="1"/>
  <c r="CC1850" i="2"/>
  <c r="BY1850" i="2"/>
  <c r="CA1850" i="2" s="1"/>
  <c r="BW1850" i="2"/>
  <c r="BV1850" i="2"/>
  <c r="BS1850" i="2"/>
  <c r="BR1850" i="2"/>
  <c r="BP1850" i="2"/>
  <c r="BO1850" i="2"/>
  <c r="BN1850" i="2"/>
  <c r="BM1850" i="2"/>
  <c r="BL1850" i="2"/>
  <c r="BK1850" i="2"/>
  <c r="BJ1850" i="2"/>
  <c r="BI1850" i="2"/>
  <c r="BH1850" i="2"/>
  <c r="BF1850" i="2"/>
  <c r="BD1850" i="2"/>
  <c r="AQ1850" i="2"/>
  <c r="AP1850" i="2"/>
  <c r="AR1850" i="2" s="1"/>
  <c r="BU1850" i="2" s="1"/>
  <c r="AA1850" i="2"/>
  <c r="H1850" i="2"/>
  <c r="CX1849" i="2"/>
  <c r="CW1849" i="2"/>
  <c r="CN1849" i="2"/>
  <c r="CK1849" i="2"/>
  <c r="CI1849" i="2"/>
  <c r="CE1849" i="2"/>
  <c r="CD1849" i="2"/>
  <c r="CC1849" i="2"/>
  <c r="BY1849" i="2"/>
  <c r="CA1849" i="2" s="1"/>
  <c r="BW1849" i="2"/>
  <c r="BV1849" i="2"/>
  <c r="BS1849" i="2"/>
  <c r="BR1849" i="2"/>
  <c r="BP1849" i="2"/>
  <c r="BO1849" i="2"/>
  <c r="BN1849" i="2"/>
  <c r="BM1849" i="2"/>
  <c r="BL1849" i="2"/>
  <c r="BK1849" i="2"/>
  <c r="BJ1849" i="2"/>
  <c r="BI1849" i="2"/>
  <c r="BH1849" i="2"/>
  <c r="BF1849" i="2"/>
  <c r="BD1849" i="2"/>
  <c r="AQ1849" i="2"/>
  <c r="AP1849" i="2"/>
  <c r="AR1849" i="2" s="1"/>
  <c r="BU1849" i="2" s="1"/>
  <c r="AA1849" i="2"/>
  <c r="H1849" i="2"/>
  <c r="CX1848" i="2"/>
  <c r="CW1848" i="2"/>
  <c r="CN1848" i="2"/>
  <c r="CK1848" i="2"/>
  <c r="CI1848" i="2"/>
  <c r="CD1848" i="2"/>
  <c r="CC1848" i="2"/>
  <c r="BY1848" i="2"/>
  <c r="CA1848" i="2" s="1"/>
  <c r="BW1848" i="2"/>
  <c r="BV1848" i="2"/>
  <c r="BS1848" i="2"/>
  <c r="BR1848" i="2"/>
  <c r="BP1848" i="2"/>
  <c r="BO1848" i="2"/>
  <c r="BN1848" i="2"/>
  <c r="BM1848" i="2"/>
  <c r="BL1848" i="2"/>
  <c r="BK1848" i="2"/>
  <c r="BJ1848" i="2"/>
  <c r="BI1848" i="2"/>
  <c r="BH1848" i="2"/>
  <c r="BF1848" i="2"/>
  <c r="BD1848" i="2"/>
  <c r="AQ1848" i="2"/>
  <c r="AP1848" i="2"/>
  <c r="AR1848" i="2" s="1"/>
  <c r="BU1848" i="2" s="1"/>
  <c r="AA1848" i="2"/>
  <c r="H1848" i="2"/>
  <c r="CX1847" i="2"/>
  <c r="CW1847" i="2"/>
  <c r="CN1847" i="2"/>
  <c r="CK1847" i="2"/>
  <c r="CI1847" i="2"/>
  <c r="CD1847" i="2"/>
  <c r="CE1847" i="2" s="1"/>
  <c r="CC1847" i="2"/>
  <c r="BY1847" i="2"/>
  <c r="CA1847" i="2" s="1"/>
  <c r="BW1847" i="2"/>
  <c r="BV1847" i="2"/>
  <c r="BS1847" i="2"/>
  <c r="BR1847" i="2"/>
  <c r="BP1847" i="2"/>
  <c r="BO1847" i="2"/>
  <c r="BN1847" i="2"/>
  <c r="BM1847" i="2"/>
  <c r="BL1847" i="2"/>
  <c r="BK1847" i="2"/>
  <c r="BJ1847" i="2"/>
  <c r="BI1847" i="2"/>
  <c r="BH1847" i="2"/>
  <c r="BF1847" i="2"/>
  <c r="BD1847" i="2"/>
  <c r="AQ1847" i="2"/>
  <c r="AP1847" i="2"/>
  <c r="AR1847" i="2" s="1"/>
  <c r="BU1847" i="2" s="1"/>
  <c r="AA1847" i="2"/>
  <c r="H1847" i="2"/>
  <c r="CX1846" i="2"/>
  <c r="CW1846" i="2"/>
  <c r="CN1846" i="2"/>
  <c r="CK1846" i="2"/>
  <c r="CI1846" i="2"/>
  <c r="CD1846" i="2"/>
  <c r="CC1846" i="2"/>
  <c r="BY1846" i="2"/>
  <c r="CA1846" i="2" s="1"/>
  <c r="BW1846" i="2"/>
  <c r="BV1846" i="2"/>
  <c r="BS1846" i="2"/>
  <c r="BR1846" i="2"/>
  <c r="BP1846" i="2"/>
  <c r="BO1846" i="2"/>
  <c r="BN1846" i="2"/>
  <c r="BM1846" i="2"/>
  <c r="BL1846" i="2"/>
  <c r="BK1846" i="2"/>
  <c r="BJ1846" i="2"/>
  <c r="BI1846" i="2"/>
  <c r="BH1846" i="2"/>
  <c r="BF1846" i="2"/>
  <c r="BD1846" i="2"/>
  <c r="AQ1846" i="2"/>
  <c r="AP1846" i="2"/>
  <c r="AR1846" i="2" s="1"/>
  <c r="BU1846" i="2" s="1"/>
  <c r="AA1846" i="2"/>
  <c r="H1846" i="2"/>
  <c r="CX1845" i="2"/>
  <c r="CW1845" i="2"/>
  <c r="CN1845" i="2"/>
  <c r="CK1845" i="2"/>
  <c r="CI1845" i="2"/>
  <c r="CD1845" i="2"/>
  <c r="CE1845" i="2" s="1"/>
  <c r="CC1845" i="2"/>
  <c r="BY1845" i="2"/>
  <c r="CA1845" i="2" s="1"/>
  <c r="BW1845" i="2"/>
  <c r="BV1845" i="2"/>
  <c r="BS1845" i="2"/>
  <c r="BR1845" i="2"/>
  <c r="BO1845" i="2"/>
  <c r="BN1845" i="2"/>
  <c r="BM1845" i="2"/>
  <c r="BL1845" i="2"/>
  <c r="BK1845" i="2"/>
  <c r="BJ1845" i="2"/>
  <c r="BI1845" i="2"/>
  <c r="BH1845" i="2"/>
  <c r="BF1845" i="2"/>
  <c r="BD1845" i="2"/>
  <c r="AQ1845" i="2"/>
  <c r="AP1845" i="2"/>
  <c r="AR1845" i="2" s="1"/>
  <c r="BU1845" i="2" s="1"/>
  <c r="AA1845" i="2"/>
  <c r="H1845" i="2"/>
  <c r="CX1844" i="2"/>
  <c r="CW1844" i="2"/>
  <c r="CN1844" i="2"/>
  <c r="CK1844" i="2"/>
  <c r="CI1844" i="2"/>
  <c r="CD1844" i="2"/>
  <c r="CC1844" i="2"/>
  <c r="BY1844" i="2"/>
  <c r="CA1844" i="2" s="1"/>
  <c r="BW1844" i="2"/>
  <c r="BV1844" i="2"/>
  <c r="BS1844" i="2"/>
  <c r="BR1844" i="2"/>
  <c r="BP1844" i="2"/>
  <c r="BO1844" i="2"/>
  <c r="BN1844" i="2"/>
  <c r="BM1844" i="2"/>
  <c r="BL1844" i="2"/>
  <c r="BK1844" i="2"/>
  <c r="BJ1844" i="2"/>
  <c r="BI1844" i="2"/>
  <c r="BH1844" i="2"/>
  <c r="BF1844" i="2"/>
  <c r="BD1844" i="2"/>
  <c r="AQ1844" i="2"/>
  <c r="AP1844" i="2"/>
  <c r="AR1844" i="2" s="1"/>
  <c r="BU1844" i="2" s="1"/>
  <c r="AA1844" i="2"/>
  <c r="H1844" i="2"/>
  <c r="CX1843" i="2"/>
  <c r="CW1843" i="2"/>
  <c r="CN1843" i="2"/>
  <c r="CK1843" i="2"/>
  <c r="CI1843" i="2"/>
  <c r="CD1843" i="2"/>
  <c r="CE1843" i="2" s="1"/>
  <c r="CC1843" i="2"/>
  <c r="CA1843" i="2"/>
  <c r="BY1843" i="2"/>
  <c r="BW1843" i="2"/>
  <c r="BV1843" i="2"/>
  <c r="BS1843" i="2"/>
  <c r="BR1843" i="2"/>
  <c r="BP1843" i="2"/>
  <c r="BO1843" i="2"/>
  <c r="BN1843" i="2"/>
  <c r="BM1843" i="2"/>
  <c r="BL1843" i="2"/>
  <c r="BK1843" i="2"/>
  <c r="BJ1843" i="2"/>
  <c r="BI1843" i="2"/>
  <c r="BH1843" i="2"/>
  <c r="BF1843" i="2"/>
  <c r="BD1843" i="2"/>
  <c r="AQ1843" i="2"/>
  <c r="AP1843" i="2"/>
  <c r="AR1843" i="2" s="1"/>
  <c r="BU1843" i="2" s="1"/>
  <c r="AA1843" i="2"/>
  <c r="H1843" i="2"/>
  <c r="CX1842" i="2"/>
  <c r="CW1842" i="2"/>
  <c r="CN1842" i="2"/>
  <c r="CK1842" i="2"/>
  <c r="CI1842" i="2"/>
  <c r="CD1842" i="2"/>
  <c r="CE1842" i="2" s="1"/>
  <c r="CC1842" i="2"/>
  <c r="BY1842" i="2"/>
  <c r="CA1842" i="2" s="1"/>
  <c r="BW1842" i="2"/>
  <c r="BV1842" i="2"/>
  <c r="BS1842" i="2"/>
  <c r="BR1842" i="2"/>
  <c r="BP1842" i="2"/>
  <c r="BO1842" i="2"/>
  <c r="BN1842" i="2"/>
  <c r="BM1842" i="2"/>
  <c r="BL1842" i="2"/>
  <c r="BK1842" i="2"/>
  <c r="BJ1842" i="2"/>
  <c r="BI1842" i="2"/>
  <c r="BH1842" i="2"/>
  <c r="BF1842" i="2"/>
  <c r="BD1842" i="2"/>
  <c r="AQ1842" i="2"/>
  <c r="AP1842" i="2"/>
  <c r="AR1842" i="2" s="1"/>
  <c r="BU1842" i="2" s="1"/>
  <c r="AA1842" i="2"/>
  <c r="H1842" i="2"/>
  <c r="CX1841" i="2"/>
  <c r="CW1841" i="2"/>
  <c r="CN1841" i="2"/>
  <c r="CK1841" i="2"/>
  <c r="CI1841" i="2"/>
  <c r="CD1841" i="2"/>
  <c r="CE1841" i="2" s="1"/>
  <c r="CC1841" i="2"/>
  <c r="BY1841" i="2"/>
  <c r="CA1841" i="2" s="1"/>
  <c r="BW1841" i="2"/>
  <c r="BV1841" i="2"/>
  <c r="BS1841" i="2"/>
  <c r="BR1841" i="2"/>
  <c r="BP1841" i="2"/>
  <c r="BO1841" i="2"/>
  <c r="BN1841" i="2"/>
  <c r="BM1841" i="2"/>
  <c r="BL1841" i="2"/>
  <c r="BK1841" i="2"/>
  <c r="BJ1841" i="2"/>
  <c r="BI1841" i="2"/>
  <c r="BH1841" i="2"/>
  <c r="BF1841" i="2"/>
  <c r="BD1841" i="2"/>
  <c r="AQ1841" i="2"/>
  <c r="AP1841" i="2"/>
  <c r="AR1841" i="2" s="1"/>
  <c r="BU1841" i="2" s="1"/>
  <c r="AA1841" i="2"/>
  <c r="H1841" i="2"/>
  <c r="CX1840" i="2"/>
  <c r="CW1840" i="2"/>
  <c r="CN1840" i="2"/>
  <c r="CK1840" i="2"/>
  <c r="CI1840" i="2"/>
  <c r="CD1840" i="2"/>
  <c r="CC1840" i="2"/>
  <c r="BY1840" i="2"/>
  <c r="CA1840" i="2" s="1"/>
  <c r="BW1840" i="2"/>
  <c r="BV1840" i="2"/>
  <c r="BS1840" i="2"/>
  <c r="BR1840" i="2"/>
  <c r="BP1840" i="2"/>
  <c r="BO1840" i="2"/>
  <c r="BN1840" i="2"/>
  <c r="BM1840" i="2"/>
  <c r="BL1840" i="2"/>
  <c r="BK1840" i="2"/>
  <c r="BJ1840" i="2"/>
  <c r="BI1840" i="2"/>
  <c r="BH1840" i="2"/>
  <c r="BF1840" i="2"/>
  <c r="BD1840" i="2"/>
  <c r="AQ1840" i="2"/>
  <c r="AP1840" i="2"/>
  <c r="AR1840" i="2" s="1"/>
  <c r="BU1840" i="2" s="1"/>
  <c r="AA1840" i="2"/>
  <c r="H1840" i="2"/>
  <c r="CX1839" i="2"/>
  <c r="CW1839" i="2"/>
  <c r="CN1839" i="2"/>
  <c r="CK1839" i="2"/>
  <c r="CI1839" i="2"/>
  <c r="CD1839" i="2"/>
  <c r="CE1839" i="2" s="1"/>
  <c r="CC1839" i="2"/>
  <c r="BY1839" i="2"/>
  <c r="CA1839" i="2" s="1"/>
  <c r="BW1839" i="2"/>
  <c r="BV1839" i="2"/>
  <c r="BS1839" i="2"/>
  <c r="BR1839" i="2"/>
  <c r="BP1839" i="2"/>
  <c r="BO1839" i="2"/>
  <c r="BN1839" i="2"/>
  <c r="BM1839" i="2"/>
  <c r="BL1839" i="2"/>
  <c r="BK1839" i="2"/>
  <c r="BJ1839" i="2"/>
  <c r="BI1839" i="2"/>
  <c r="BH1839" i="2"/>
  <c r="BF1839" i="2"/>
  <c r="BD1839" i="2"/>
  <c r="AQ1839" i="2"/>
  <c r="AP1839" i="2"/>
  <c r="AR1839" i="2" s="1"/>
  <c r="BU1839" i="2" s="1"/>
  <c r="AA1839" i="2"/>
  <c r="H1839" i="2"/>
  <c r="CX1838" i="2"/>
  <c r="CW1838" i="2"/>
  <c r="CN1838" i="2"/>
  <c r="CK1838" i="2"/>
  <c r="CI1838" i="2"/>
  <c r="CD1838" i="2"/>
  <c r="CC1838" i="2"/>
  <c r="BY1838" i="2"/>
  <c r="CA1838" i="2" s="1"/>
  <c r="BW1838" i="2"/>
  <c r="BV1838" i="2"/>
  <c r="BS1838" i="2"/>
  <c r="BR1838" i="2"/>
  <c r="BP1838" i="2"/>
  <c r="BO1838" i="2"/>
  <c r="BN1838" i="2"/>
  <c r="BM1838" i="2"/>
  <c r="BL1838" i="2"/>
  <c r="BK1838" i="2"/>
  <c r="BJ1838" i="2"/>
  <c r="BI1838" i="2"/>
  <c r="BH1838" i="2"/>
  <c r="BF1838" i="2"/>
  <c r="BD1838" i="2"/>
  <c r="AQ1838" i="2"/>
  <c r="AP1838" i="2"/>
  <c r="AR1838" i="2" s="1"/>
  <c r="BU1838" i="2" s="1"/>
  <c r="AA1838" i="2"/>
  <c r="H1838" i="2"/>
  <c r="CX1837" i="2"/>
  <c r="CW1837" i="2"/>
  <c r="CN1837" i="2"/>
  <c r="CK1837" i="2"/>
  <c r="CI1837" i="2"/>
  <c r="CE1837" i="2"/>
  <c r="CD1837" i="2"/>
  <c r="CC1837" i="2"/>
  <c r="BY1837" i="2"/>
  <c r="CA1837" i="2" s="1"/>
  <c r="BW1837" i="2"/>
  <c r="BV1837" i="2"/>
  <c r="BU1837" i="2"/>
  <c r="BS1837" i="2"/>
  <c r="BR1837" i="2"/>
  <c r="BP1837" i="2"/>
  <c r="BO1837" i="2"/>
  <c r="BN1837" i="2"/>
  <c r="BM1837" i="2"/>
  <c r="BL1837" i="2"/>
  <c r="BK1837" i="2"/>
  <c r="BJ1837" i="2"/>
  <c r="BI1837" i="2"/>
  <c r="BH1837" i="2"/>
  <c r="BF1837" i="2"/>
  <c r="BD1837" i="2"/>
  <c r="AQ1837" i="2"/>
  <c r="AP1837" i="2"/>
  <c r="AR1837" i="2" s="1"/>
  <c r="AA1837" i="2"/>
  <c r="H1837" i="2"/>
  <c r="CX1836" i="2"/>
  <c r="CW1836" i="2"/>
  <c r="CN1836" i="2"/>
  <c r="CK1836" i="2"/>
  <c r="CI1836" i="2"/>
  <c r="CD1836" i="2"/>
  <c r="CC1836" i="2"/>
  <c r="BY1836" i="2"/>
  <c r="CA1836" i="2" s="1"/>
  <c r="BW1836" i="2"/>
  <c r="BV1836" i="2"/>
  <c r="BS1836" i="2"/>
  <c r="BR1836" i="2"/>
  <c r="BP1836" i="2"/>
  <c r="BO1836" i="2"/>
  <c r="BN1836" i="2"/>
  <c r="BM1836" i="2"/>
  <c r="BL1836" i="2"/>
  <c r="BK1836" i="2"/>
  <c r="BJ1836" i="2"/>
  <c r="BI1836" i="2"/>
  <c r="BH1836" i="2"/>
  <c r="BF1836" i="2"/>
  <c r="BD1836" i="2"/>
  <c r="AR1836" i="2"/>
  <c r="BU1836" i="2" s="1"/>
  <c r="AQ1836" i="2"/>
  <c r="AP1836" i="2"/>
  <c r="AA1836" i="2"/>
  <c r="H1836" i="2"/>
  <c r="CX1835" i="2"/>
  <c r="CW1835" i="2"/>
  <c r="CN1835" i="2"/>
  <c r="CK1835" i="2"/>
  <c r="CI1835" i="2"/>
  <c r="CD1835" i="2"/>
  <c r="CE1835" i="2" s="1"/>
  <c r="CC1835" i="2"/>
  <c r="BY1835" i="2"/>
  <c r="CA1835" i="2" s="1"/>
  <c r="BW1835" i="2"/>
  <c r="BV1835" i="2"/>
  <c r="BS1835" i="2"/>
  <c r="BR1835" i="2"/>
  <c r="BP1835" i="2"/>
  <c r="BO1835" i="2"/>
  <c r="BN1835" i="2"/>
  <c r="BM1835" i="2"/>
  <c r="BL1835" i="2"/>
  <c r="BK1835" i="2"/>
  <c r="BJ1835" i="2"/>
  <c r="BI1835" i="2"/>
  <c r="BH1835" i="2"/>
  <c r="BF1835" i="2"/>
  <c r="BD1835" i="2"/>
  <c r="AQ1835" i="2"/>
  <c r="AP1835" i="2"/>
  <c r="AR1835" i="2" s="1"/>
  <c r="BU1835" i="2" s="1"/>
  <c r="AA1835" i="2"/>
  <c r="H1835" i="2"/>
  <c r="CX1834" i="2"/>
  <c r="CW1834" i="2"/>
  <c r="CN1834" i="2"/>
  <c r="CK1834" i="2"/>
  <c r="CI1834" i="2"/>
  <c r="CD1834" i="2"/>
  <c r="CE1834" i="2" s="1"/>
  <c r="CC1834" i="2"/>
  <c r="BY1834" i="2"/>
  <c r="CA1834" i="2" s="1"/>
  <c r="BW1834" i="2"/>
  <c r="BV1834" i="2"/>
  <c r="BS1834" i="2"/>
  <c r="BR1834" i="2"/>
  <c r="BP1834" i="2"/>
  <c r="BO1834" i="2"/>
  <c r="BN1834" i="2"/>
  <c r="BM1834" i="2"/>
  <c r="BL1834" i="2"/>
  <c r="BK1834" i="2"/>
  <c r="BJ1834" i="2"/>
  <c r="BI1834" i="2"/>
  <c r="BH1834" i="2"/>
  <c r="BF1834" i="2"/>
  <c r="BD1834" i="2"/>
  <c r="AR1834" i="2"/>
  <c r="BU1834" i="2" s="1"/>
  <c r="AQ1834" i="2"/>
  <c r="AP1834" i="2"/>
  <c r="AA1834" i="2"/>
  <c r="H1834" i="2"/>
  <c r="CX1833" i="2"/>
  <c r="CW1833" i="2"/>
  <c r="CN1833" i="2"/>
  <c r="CK1833" i="2"/>
  <c r="CI1833" i="2"/>
  <c r="CD1833" i="2"/>
  <c r="CE1833" i="2" s="1"/>
  <c r="CC1833" i="2"/>
  <c r="BY1833" i="2"/>
  <c r="CA1833" i="2" s="1"/>
  <c r="BW1833" i="2"/>
  <c r="BV1833" i="2"/>
  <c r="BS1833" i="2"/>
  <c r="BR1833" i="2"/>
  <c r="BP1833" i="2"/>
  <c r="BO1833" i="2"/>
  <c r="BN1833" i="2"/>
  <c r="BM1833" i="2"/>
  <c r="BL1833" i="2"/>
  <c r="BK1833" i="2"/>
  <c r="BJ1833" i="2"/>
  <c r="BI1833" i="2"/>
  <c r="BH1833" i="2"/>
  <c r="BF1833" i="2"/>
  <c r="BD1833" i="2"/>
  <c r="AQ1833" i="2"/>
  <c r="AP1833" i="2"/>
  <c r="AR1833" i="2" s="1"/>
  <c r="BU1833" i="2" s="1"/>
  <c r="AA1833" i="2"/>
  <c r="H1833" i="2"/>
  <c r="CX1832" i="2"/>
  <c r="CW1832" i="2"/>
  <c r="CN1832" i="2"/>
  <c r="CK1832" i="2"/>
  <c r="CI1832" i="2"/>
  <c r="CD1832" i="2"/>
  <c r="CC1832" i="2"/>
  <c r="BY1832" i="2"/>
  <c r="CA1832" i="2" s="1"/>
  <c r="BW1832" i="2"/>
  <c r="BV1832" i="2"/>
  <c r="BS1832" i="2"/>
  <c r="BR1832" i="2"/>
  <c r="BP1832" i="2"/>
  <c r="BO1832" i="2"/>
  <c r="BN1832" i="2"/>
  <c r="BM1832" i="2"/>
  <c r="BL1832" i="2"/>
  <c r="BK1832" i="2"/>
  <c r="BJ1832" i="2"/>
  <c r="BI1832" i="2"/>
  <c r="BH1832" i="2"/>
  <c r="BF1832" i="2"/>
  <c r="BD1832" i="2"/>
  <c r="AQ1832" i="2"/>
  <c r="AP1832" i="2"/>
  <c r="AR1832" i="2" s="1"/>
  <c r="BU1832" i="2" s="1"/>
  <c r="AA1832" i="2"/>
  <c r="H1832" i="2"/>
  <c r="CX1831" i="2"/>
  <c r="CW1831" i="2"/>
  <c r="CN1831" i="2"/>
  <c r="CK1831" i="2"/>
  <c r="CI1831" i="2"/>
  <c r="CD1831" i="2"/>
  <c r="CE1831" i="2" s="1"/>
  <c r="CC1831" i="2"/>
  <c r="BY1831" i="2"/>
  <c r="CA1831" i="2" s="1"/>
  <c r="BW1831" i="2"/>
  <c r="BV1831" i="2"/>
  <c r="BS1831" i="2"/>
  <c r="BR1831" i="2"/>
  <c r="BP1831" i="2"/>
  <c r="BO1831" i="2"/>
  <c r="BN1831" i="2"/>
  <c r="BM1831" i="2"/>
  <c r="BL1831" i="2"/>
  <c r="BK1831" i="2"/>
  <c r="BJ1831" i="2"/>
  <c r="BI1831" i="2"/>
  <c r="BH1831" i="2"/>
  <c r="BF1831" i="2"/>
  <c r="BD1831" i="2"/>
  <c r="AQ1831" i="2"/>
  <c r="AP1831" i="2"/>
  <c r="AR1831" i="2" s="1"/>
  <c r="BU1831" i="2" s="1"/>
  <c r="AA1831" i="2"/>
  <c r="H1831" i="2"/>
  <c r="CX1830" i="2"/>
  <c r="CW1830" i="2"/>
  <c r="CN1830" i="2"/>
  <c r="CK1830" i="2"/>
  <c r="CI1830" i="2"/>
  <c r="CD1830" i="2"/>
  <c r="CC1830" i="2"/>
  <c r="BY1830" i="2"/>
  <c r="CA1830" i="2" s="1"/>
  <c r="BW1830" i="2"/>
  <c r="BV1830" i="2"/>
  <c r="BS1830" i="2"/>
  <c r="BR1830" i="2"/>
  <c r="BP1830" i="2"/>
  <c r="BO1830" i="2"/>
  <c r="BN1830" i="2"/>
  <c r="BM1830" i="2"/>
  <c r="BL1830" i="2"/>
  <c r="BK1830" i="2"/>
  <c r="BJ1830" i="2"/>
  <c r="BI1830" i="2"/>
  <c r="BH1830" i="2"/>
  <c r="BF1830" i="2"/>
  <c r="BD1830" i="2"/>
  <c r="AR1830" i="2"/>
  <c r="BU1830" i="2" s="1"/>
  <c r="AQ1830" i="2"/>
  <c r="AP1830" i="2"/>
  <c r="AA1830" i="2"/>
  <c r="H1830" i="2"/>
  <c r="CX1829" i="2"/>
  <c r="CW1829" i="2"/>
  <c r="CN1829" i="2"/>
  <c r="CK1829" i="2"/>
  <c r="CI1829" i="2"/>
  <c r="CD1829" i="2"/>
  <c r="CE1829" i="2" s="1"/>
  <c r="CC1829" i="2"/>
  <c r="BY1829" i="2"/>
  <c r="CA1829" i="2" s="1"/>
  <c r="BW1829" i="2"/>
  <c r="BV1829" i="2"/>
  <c r="BS1829" i="2"/>
  <c r="BR1829" i="2"/>
  <c r="BP1829" i="2"/>
  <c r="BO1829" i="2"/>
  <c r="BN1829" i="2"/>
  <c r="BM1829" i="2"/>
  <c r="BL1829" i="2"/>
  <c r="BK1829" i="2"/>
  <c r="BJ1829" i="2"/>
  <c r="BI1829" i="2"/>
  <c r="BH1829" i="2"/>
  <c r="BF1829" i="2"/>
  <c r="BD1829" i="2"/>
  <c r="AQ1829" i="2"/>
  <c r="AP1829" i="2"/>
  <c r="AR1829" i="2" s="1"/>
  <c r="BU1829" i="2" s="1"/>
  <c r="AA1829" i="2"/>
  <c r="H1829" i="2"/>
  <c r="CX1828" i="2"/>
  <c r="CW1828" i="2"/>
  <c r="CN1828" i="2"/>
  <c r="CK1828" i="2"/>
  <c r="CI1828" i="2"/>
  <c r="CD1828" i="2"/>
  <c r="CC1828" i="2"/>
  <c r="CA1828" i="2"/>
  <c r="BY1828" i="2"/>
  <c r="BW1828" i="2"/>
  <c r="BV1828" i="2"/>
  <c r="BS1828" i="2"/>
  <c r="BR1828" i="2"/>
  <c r="BP1828" i="2"/>
  <c r="BO1828" i="2"/>
  <c r="BN1828" i="2"/>
  <c r="BM1828" i="2"/>
  <c r="BL1828" i="2"/>
  <c r="BK1828" i="2"/>
  <c r="BJ1828" i="2"/>
  <c r="BI1828" i="2"/>
  <c r="BH1828" i="2"/>
  <c r="BF1828" i="2"/>
  <c r="BD1828" i="2"/>
  <c r="AR1828" i="2"/>
  <c r="BU1828" i="2" s="1"/>
  <c r="AQ1828" i="2"/>
  <c r="AP1828" i="2"/>
  <c r="AA1828" i="2"/>
  <c r="H1828" i="2"/>
  <c r="CX1827" i="2"/>
  <c r="CW1827" i="2"/>
  <c r="CN1827" i="2"/>
  <c r="CK1827" i="2"/>
  <c r="CI1827" i="2"/>
  <c r="CD1827" i="2"/>
  <c r="CE1827" i="2" s="1"/>
  <c r="CC1827" i="2"/>
  <c r="BY1827" i="2"/>
  <c r="CA1827" i="2" s="1"/>
  <c r="BW1827" i="2"/>
  <c r="BV1827" i="2"/>
  <c r="BS1827" i="2"/>
  <c r="BR1827" i="2"/>
  <c r="BP1827" i="2"/>
  <c r="BO1827" i="2"/>
  <c r="BN1827" i="2"/>
  <c r="BM1827" i="2"/>
  <c r="BL1827" i="2"/>
  <c r="BK1827" i="2"/>
  <c r="BJ1827" i="2"/>
  <c r="BI1827" i="2"/>
  <c r="BH1827" i="2"/>
  <c r="BF1827" i="2"/>
  <c r="BD1827" i="2"/>
  <c r="AQ1827" i="2"/>
  <c r="AP1827" i="2"/>
  <c r="AR1827" i="2" s="1"/>
  <c r="BU1827" i="2" s="1"/>
  <c r="AA1827" i="2"/>
  <c r="H1827" i="2"/>
  <c r="CX1826" i="2"/>
  <c r="CW1826" i="2"/>
  <c r="CN1826" i="2"/>
  <c r="CK1826" i="2"/>
  <c r="CI1826" i="2"/>
  <c r="CD1826" i="2"/>
  <c r="CE1826" i="2" s="1"/>
  <c r="CC1826" i="2"/>
  <c r="BY1826" i="2"/>
  <c r="CA1826" i="2" s="1"/>
  <c r="BW1826" i="2"/>
  <c r="BV1826" i="2"/>
  <c r="BS1826" i="2"/>
  <c r="BR1826" i="2"/>
  <c r="BP1826" i="2"/>
  <c r="BO1826" i="2"/>
  <c r="BN1826" i="2"/>
  <c r="BM1826" i="2"/>
  <c r="BL1826" i="2"/>
  <c r="BK1826" i="2"/>
  <c r="BJ1826" i="2"/>
  <c r="BI1826" i="2"/>
  <c r="BH1826" i="2"/>
  <c r="BF1826" i="2"/>
  <c r="BD1826" i="2"/>
  <c r="AQ1826" i="2"/>
  <c r="AP1826" i="2"/>
  <c r="AR1826" i="2" s="1"/>
  <c r="BU1826" i="2" s="1"/>
  <c r="AA1826" i="2"/>
  <c r="H1826" i="2"/>
  <c r="CX1825" i="2"/>
  <c r="CW1825" i="2"/>
  <c r="CN1825" i="2"/>
  <c r="CK1825" i="2"/>
  <c r="CI1825" i="2"/>
  <c r="CD1825" i="2"/>
  <c r="CE1825" i="2" s="1"/>
  <c r="CC1825" i="2"/>
  <c r="BY1825" i="2"/>
  <c r="CA1825" i="2" s="1"/>
  <c r="BW1825" i="2"/>
  <c r="BV1825" i="2"/>
  <c r="BS1825" i="2"/>
  <c r="BR1825" i="2"/>
  <c r="BP1825" i="2"/>
  <c r="BO1825" i="2"/>
  <c r="BN1825" i="2"/>
  <c r="BM1825" i="2"/>
  <c r="BL1825" i="2"/>
  <c r="BK1825" i="2"/>
  <c r="BJ1825" i="2"/>
  <c r="BI1825" i="2"/>
  <c r="BH1825" i="2"/>
  <c r="BF1825" i="2"/>
  <c r="BD1825" i="2"/>
  <c r="AQ1825" i="2"/>
  <c r="AP1825" i="2"/>
  <c r="AR1825" i="2" s="1"/>
  <c r="BU1825" i="2" s="1"/>
  <c r="AA1825" i="2"/>
  <c r="H1825" i="2"/>
  <c r="CX1824" i="2"/>
  <c r="CW1824" i="2"/>
  <c r="CN1824" i="2"/>
  <c r="CK1824" i="2"/>
  <c r="CI1824" i="2"/>
  <c r="CD1824" i="2"/>
  <c r="CC1824" i="2"/>
  <c r="BY1824" i="2"/>
  <c r="CA1824" i="2" s="1"/>
  <c r="BW1824" i="2"/>
  <c r="BV1824" i="2"/>
  <c r="BS1824" i="2"/>
  <c r="BR1824" i="2"/>
  <c r="BP1824" i="2"/>
  <c r="BO1824" i="2"/>
  <c r="BN1824" i="2"/>
  <c r="BM1824" i="2"/>
  <c r="BL1824" i="2"/>
  <c r="BK1824" i="2"/>
  <c r="BJ1824" i="2"/>
  <c r="BI1824" i="2"/>
  <c r="BH1824" i="2"/>
  <c r="BF1824" i="2"/>
  <c r="BD1824" i="2"/>
  <c r="AQ1824" i="2"/>
  <c r="AP1824" i="2"/>
  <c r="AR1824" i="2" s="1"/>
  <c r="BU1824" i="2" s="1"/>
  <c r="AA1824" i="2"/>
  <c r="H1824" i="2"/>
  <c r="CX1823" i="2"/>
  <c r="CW1823" i="2"/>
  <c r="CN1823" i="2"/>
  <c r="CK1823" i="2"/>
  <c r="CI1823" i="2"/>
  <c r="CD1823" i="2"/>
  <c r="CE1823" i="2" s="1"/>
  <c r="CC1823" i="2"/>
  <c r="BY1823" i="2"/>
  <c r="CA1823" i="2" s="1"/>
  <c r="BW1823" i="2"/>
  <c r="BV1823" i="2"/>
  <c r="BS1823" i="2"/>
  <c r="BR1823" i="2"/>
  <c r="BP1823" i="2"/>
  <c r="BO1823" i="2"/>
  <c r="BN1823" i="2"/>
  <c r="BM1823" i="2"/>
  <c r="BL1823" i="2"/>
  <c r="BK1823" i="2"/>
  <c r="BJ1823" i="2"/>
  <c r="BI1823" i="2"/>
  <c r="BH1823" i="2"/>
  <c r="BF1823" i="2"/>
  <c r="BD1823" i="2"/>
  <c r="AQ1823" i="2"/>
  <c r="AP1823" i="2"/>
  <c r="AR1823" i="2" s="1"/>
  <c r="BU1823" i="2" s="1"/>
  <c r="AA1823" i="2"/>
  <c r="H1823" i="2"/>
  <c r="CX1822" i="2"/>
  <c r="CW1822" i="2"/>
  <c r="CN1822" i="2"/>
  <c r="CK1822" i="2"/>
  <c r="CI1822" i="2"/>
  <c r="CD1822" i="2"/>
  <c r="CC1822" i="2"/>
  <c r="BY1822" i="2"/>
  <c r="CA1822" i="2" s="1"/>
  <c r="BW1822" i="2"/>
  <c r="BV1822" i="2"/>
  <c r="BS1822" i="2"/>
  <c r="BR1822" i="2"/>
  <c r="BP1822" i="2"/>
  <c r="BO1822" i="2"/>
  <c r="BN1822" i="2"/>
  <c r="BM1822" i="2"/>
  <c r="BL1822" i="2"/>
  <c r="BK1822" i="2"/>
  <c r="BJ1822" i="2"/>
  <c r="BI1822" i="2"/>
  <c r="BH1822" i="2"/>
  <c r="BF1822" i="2"/>
  <c r="BD1822" i="2"/>
  <c r="AQ1822" i="2"/>
  <c r="AP1822" i="2"/>
  <c r="AR1822" i="2" s="1"/>
  <c r="BU1822" i="2" s="1"/>
  <c r="AA1822" i="2"/>
  <c r="H1822" i="2"/>
  <c r="CX1821" i="2"/>
  <c r="CW1821" i="2"/>
  <c r="CN1821" i="2"/>
  <c r="CK1821" i="2"/>
  <c r="CI1821" i="2"/>
  <c r="CD1821" i="2"/>
  <c r="CE1821" i="2" s="1"/>
  <c r="CC1821" i="2"/>
  <c r="BY1821" i="2"/>
  <c r="CA1821" i="2" s="1"/>
  <c r="BW1821" i="2"/>
  <c r="BV1821" i="2"/>
  <c r="BS1821" i="2"/>
  <c r="BR1821" i="2"/>
  <c r="BP1821" i="2"/>
  <c r="BO1821" i="2"/>
  <c r="BN1821" i="2"/>
  <c r="BM1821" i="2"/>
  <c r="BL1821" i="2"/>
  <c r="BK1821" i="2"/>
  <c r="BJ1821" i="2"/>
  <c r="BI1821" i="2"/>
  <c r="BH1821" i="2"/>
  <c r="BF1821" i="2"/>
  <c r="BD1821" i="2"/>
  <c r="AQ1821" i="2"/>
  <c r="AP1821" i="2"/>
  <c r="AR1821" i="2" s="1"/>
  <c r="BU1821" i="2" s="1"/>
  <c r="AA1821" i="2"/>
  <c r="H1821" i="2"/>
  <c r="CX1820" i="2"/>
  <c r="CW1820" i="2"/>
  <c r="CN1820" i="2"/>
  <c r="CK1820" i="2"/>
  <c r="CI1820" i="2"/>
  <c r="CD1820" i="2"/>
  <c r="CC1820" i="2"/>
  <c r="CA1820" i="2"/>
  <c r="BY1820" i="2"/>
  <c r="BW1820" i="2"/>
  <c r="BV1820" i="2"/>
  <c r="BS1820" i="2"/>
  <c r="BR1820" i="2"/>
  <c r="BP1820" i="2"/>
  <c r="BO1820" i="2"/>
  <c r="BN1820" i="2"/>
  <c r="BM1820" i="2"/>
  <c r="BL1820" i="2"/>
  <c r="BK1820" i="2"/>
  <c r="BJ1820" i="2"/>
  <c r="BI1820" i="2"/>
  <c r="BH1820" i="2"/>
  <c r="BF1820" i="2"/>
  <c r="BD1820" i="2"/>
  <c r="AQ1820" i="2"/>
  <c r="AP1820" i="2"/>
  <c r="AR1820" i="2" s="1"/>
  <c r="BU1820" i="2" s="1"/>
  <c r="AA1820" i="2"/>
  <c r="H1820" i="2"/>
  <c r="CX1819" i="2"/>
  <c r="CW1819" i="2"/>
  <c r="CN1819" i="2"/>
  <c r="CK1819" i="2"/>
  <c r="CI1819" i="2"/>
  <c r="CD1819" i="2"/>
  <c r="CE1819" i="2" s="1"/>
  <c r="CC1819" i="2"/>
  <c r="BY1819" i="2"/>
  <c r="CA1819" i="2" s="1"/>
  <c r="BW1819" i="2"/>
  <c r="BV1819" i="2"/>
  <c r="BS1819" i="2"/>
  <c r="BR1819" i="2"/>
  <c r="BP1819" i="2"/>
  <c r="BO1819" i="2"/>
  <c r="BN1819" i="2"/>
  <c r="BM1819" i="2"/>
  <c r="BL1819" i="2"/>
  <c r="BK1819" i="2"/>
  <c r="BJ1819" i="2"/>
  <c r="BI1819" i="2"/>
  <c r="BH1819" i="2"/>
  <c r="BF1819" i="2"/>
  <c r="BD1819" i="2"/>
  <c r="AQ1819" i="2"/>
  <c r="AP1819" i="2"/>
  <c r="AR1819" i="2" s="1"/>
  <c r="BU1819" i="2" s="1"/>
  <c r="AA1819" i="2"/>
  <c r="H1819" i="2"/>
  <c r="CX1818" i="2"/>
  <c r="CW1818" i="2"/>
  <c r="CN1818" i="2"/>
  <c r="CK1818" i="2"/>
  <c r="CI1818" i="2"/>
  <c r="CD1818" i="2"/>
  <c r="CE1818" i="2" s="1"/>
  <c r="CC1818" i="2"/>
  <c r="BY1818" i="2"/>
  <c r="CA1818" i="2" s="1"/>
  <c r="BW1818" i="2"/>
  <c r="BV1818" i="2"/>
  <c r="BS1818" i="2"/>
  <c r="BR1818" i="2"/>
  <c r="BP1818" i="2"/>
  <c r="BO1818" i="2"/>
  <c r="BN1818" i="2"/>
  <c r="BM1818" i="2"/>
  <c r="BL1818" i="2"/>
  <c r="BK1818" i="2"/>
  <c r="BJ1818" i="2"/>
  <c r="BI1818" i="2"/>
  <c r="BH1818" i="2"/>
  <c r="BF1818" i="2"/>
  <c r="BD1818" i="2"/>
  <c r="AQ1818" i="2"/>
  <c r="AP1818" i="2"/>
  <c r="AR1818" i="2" s="1"/>
  <c r="BU1818" i="2" s="1"/>
  <c r="AA1818" i="2"/>
  <c r="H1818" i="2"/>
  <c r="CX1817" i="2"/>
  <c r="CW1817" i="2"/>
  <c r="CN1817" i="2"/>
  <c r="CK1817" i="2"/>
  <c r="CI1817" i="2"/>
  <c r="CD1817" i="2"/>
  <c r="CE1817" i="2" s="1"/>
  <c r="CC1817" i="2"/>
  <c r="BY1817" i="2"/>
  <c r="CA1817" i="2" s="1"/>
  <c r="BW1817" i="2"/>
  <c r="BV1817" i="2"/>
  <c r="BS1817" i="2"/>
  <c r="BR1817" i="2"/>
  <c r="BP1817" i="2"/>
  <c r="BO1817" i="2"/>
  <c r="BN1817" i="2"/>
  <c r="BM1817" i="2"/>
  <c r="BL1817" i="2"/>
  <c r="BK1817" i="2"/>
  <c r="BJ1817" i="2"/>
  <c r="BI1817" i="2"/>
  <c r="BH1817" i="2"/>
  <c r="BF1817" i="2"/>
  <c r="BD1817" i="2"/>
  <c r="AQ1817" i="2"/>
  <c r="AP1817" i="2"/>
  <c r="AR1817" i="2" s="1"/>
  <c r="BU1817" i="2" s="1"/>
  <c r="AA1817" i="2"/>
  <c r="H1817" i="2"/>
  <c r="CX1816" i="2"/>
  <c r="CW1816" i="2"/>
  <c r="CN1816" i="2"/>
  <c r="CK1816" i="2"/>
  <c r="CI1816" i="2"/>
  <c r="CD1816" i="2"/>
  <c r="CC1816" i="2"/>
  <c r="BY1816" i="2"/>
  <c r="CA1816" i="2" s="1"/>
  <c r="BW1816" i="2"/>
  <c r="BV1816" i="2"/>
  <c r="BS1816" i="2"/>
  <c r="BR1816" i="2"/>
  <c r="BP1816" i="2"/>
  <c r="BO1816" i="2"/>
  <c r="BN1816" i="2"/>
  <c r="BM1816" i="2"/>
  <c r="BL1816" i="2"/>
  <c r="BK1816" i="2"/>
  <c r="BJ1816" i="2"/>
  <c r="BI1816" i="2"/>
  <c r="BH1816" i="2"/>
  <c r="BF1816" i="2"/>
  <c r="BD1816" i="2"/>
  <c r="AQ1816" i="2"/>
  <c r="AP1816" i="2"/>
  <c r="AR1816" i="2" s="1"/>
  <c r="BU1816" i="2" s="1"/>
  <c r="AA1816" i="2"/>
  <c r="H1816" i="2"/>
  <c r="CX1815" i="2"/>
  <c r="CW1815" i="2"/>
  <c r="CN1815" i="2"/>
  <c r="CK1815" i="2"/>
  <c r="CI1815" i="2"/>
  <c r="CD1815" i="2"/>
  <c r="CE1815" i="2" s="1"/>
  <c r="CC1815" i="2"/>
  <c r="BY1815" i="2"/>
  <c r="CA1815" i="2" s="1"/>
  <c r="BW1815" i="2"/>
  <c r="BV1815" i="2"/>
  <c r="BS1815" i="2"/>
  <c r="BR1815" i="2"/>
  <c r="BP1815" i="2"/>
  <c r="BO1815" i="2"/>
  <c r="BN1815" i="2"/>
  <c r="BM1815" i="2"/>
  <c r="BL1815" i="2"/>
  <c r="BK1815" i="2"/>
  <c r="BJ1815" i="2"/>
  <c r="BI1815" i="2"/>
  <c r="BH1815" i="2"/>
  <c r="BF1815" i="2"/>
  <c r="BD1815" i="2"/>
  <c r="AQ1815" i="2"/>
  <c r="AP1815" i="2"/>
  <c r="AR1815" i="2" s="1"/>
  <c r="BU1815" i="2" s="1"/>
  <c r="AA1815" i="2"/>
  <c r="H1815" i="2"/>
  <c r="CX1814" i="2"/>
  <c r="CW1814" i="2"/>
  <c r="CN1814" i="2"/>
  <c r="CK1814" i="2"/>
  <c r="CI1814" i="2"/>
  <c r="CD1814" i="2"/>
  <c r="CC1814" i="2"/>
  <c r="BY1814" i="2"/>
  <c r="CA1814" i="2" s="1"/>
  <c r="BW1814" i="2"/>
  <c r="BV1814" i="2"/>
  <c r="BS1814" i="2"/>
  <c r="BR1814" i="2"/>
  <c r="BP1814" i="2"/>
  <c r="BO1814" i="2"/>
  <c r="BN1814" i="2"/>
  <c r="BM1814" i="2"/>
  <c r="BL1814" i="2"/>
  <c r="BK1814" i="2"/>
  <c r="BJ1814" i="2"/>
  <c r="BI1814" i="2"/>
  <c r="BH1814" i="2"/>
  <c r="BF1814" i="2"/>
  <c r="BD1814" i="2"/>
  <c r="AQ1814" i="2"/>
  <c r="AP1814" i="2"/>
  <c r="AR1814" i="2" s="1"/>
  <c r="BU1814" i="2" s="1"/>
  <c r="AA1814" i="2"/>
  <c r="H1814" i="2"/>
  <c r="CX1813" i="2"/>
  <c r="CW1813" i="2"/>
  <c r="CN1813" i="2"/>
  <c r="CK1813" i="2"/>
  <c r="CI1813" i="2"/>
  <c r="CD1813" i="2"/>
  <c r="CE1813" i="2" s="1"/>
  <c r="CC1813" i="2"/>
  <c r="BY1813" i="2"/>
  <c r="CA1813" i="2" s="1"/>
  <c r="BW1813" i="2"/>
  <c r="BV1813" i="2"/>
  <c r="BU1813" i="2"/>
  <c r="BS1813" i="2"/>
  <c r="BR1813" i="2"/>
  <c r="BP1813" i="2"/>
  <c r="BO1813" i="2"/>
  <c r="BN1813" i="2"/>
  <c r="BM1813" i="2"/>
  <c r="BL1813" i="2"/>
  <c r="BK1813" i="2"/>
  <c r="BJ1813" i="2"/>
  <c r="BI1813" i="2"/>
  <c r="BH1813" i="2"/>
  <c r="BF1813" i="2"/>
  <c r="BD1813" i="2"/>
  <c r="AQ1813" i="2"/>
  <c r="AP1813" i="2"/>
  <c r="AR1813" i="2" s="1"/>
  <c r="AA1813" i="2"/>
  <c r="H1813" i="2"/>
  <c r="CX1812" i="2"/>
  <c r="CW1812" i="2"/>
  <c r="CN1812" i="2"/>
  <c r="CK1812" i="2"/>
  <c r="CI1812" i="2"/>
  <c r="CD1812" i="2"/>
  <c r="CC1812" i="2"/>
  <c r="BY1812" i="2"/>
  <c r="CA1812" i="2" s="1"/>
  <c r="BW1812" i="2"/>
  <c r="BV1812" i="2"/>
  <c r="BS1812" i="2"/>
  <c r="BR1812" i="2"/>
  <c r="BP1812" i="2"/>
  <c r="BO1812" i="2"/>
  <c r="BN1812" i="2"/>
  <c r="BM1812" i="2"/>
  <c r="BL1812" i="2"/>
  <c r="BK1812" i="2"/>
  <c r="BJ1812" i="2"/>
  <c r="BI1812" i="2"/>
  <c r="BH1812" i="2"/>
  <c r="BF1812" i="2"/>
  <c r="BD1812" i="2"/>
  <c r="AQ1812" i="2"/>
  <c r="AP1812" i="2"/>
  <c r="AR1812" i="2" s="1"/>
  <c r="BU1812" i="2" s="1"/>
  <c r="AA1812" i="2"/>
  <c r="H1812" i="2"/>
  <c r="CX1811" i="2"/>
  <c r="CW1811" i="2"/>
  <c r="CN1811" i="2"/>
  <c r="CK1811" i="2"/>
  <c r="CI1811" i="2"/>
  <c r="CE1811" i="2"/>
  <c r="CD1811" i="2"/>
  <c r="CC1811" i="2"/>
  <c r="BY1811" i="2"/>
  <c r="CA1811" i="2" s="1"/>
  <c r="BW1811" i="2"/>
  <c r="BV1811" i="2"/>
  <c r="BS1811" i="2"/>
  <c r="BR1811" i="2"/>
  <c r="BP1811" i="2"/>
  <c r="BO1811" i="2"/>
  <c r="BN1811" i="2"/>
  <c r="BM1811" i="2"/>
  <c r="BL1811" i="2"/>
  <c r="BK1811" i="2"/>
  <c r="BJ1811" i="2"/>
  <c r="BI1811" i="2"/>
  <c r="BH1811" i="2"/>
  <c r="BF1811" i="2"/>
  <c r="BD1811" i="2"/>
  <c r="AQ1811" i="2"/>
  <c r="AP1811" i="2"/>
  <c r="AR1811" i="2" s="1"/>
  <c r="BU1811" i="2" s="1"/>
  <c r="AA1811" i="2"/>
  <c r="H1811" i="2"/>
  <c r="CX1810" i="2"/>
  <c r="CW1810" i="2"/>
  <c r="CN1810" i="2"/>
  <c r="CK1810" i="2"/>
  <c r="CI1810" i="2"/>
  <c r="CD1810" i="2"/>
  <c r="CE1810" i="2" s="1"/>
  <c r="CC1810" i="2"/>
  <c r="CA1810" i="2"/>
  <c r="BY1810" i="2"/>
  <c r="BW1810" i="2"/>
  <c r="BV1810" i="2"/>
  <c r="BS1810" i="2"/>
  <c r="BR1810" i="2"/>
  <c r="BP1810" i="2"/>
  <c r="BO1810" i="2"/>
  <c r="BN1810" i="2"/>
  <c r="BM1810" i="2"/>
  <c r="BL1810" i="2"/>
  <c r="BK1810" i="2"/>
  <c r="BJ1810" i="2"/>
  <c r="BI1810" i="2"/>
  <c r="BH1810" i="2"/>
  <c r="BF1810" i="2"/>
  <c r="BD1810" i="2"/>
  <c r="AQ1810" i="2"/>
  <c r="AP1810" i="2"/>
  <c r="AR1810" i="2" s="1"/>
  <c r="BU1810" i="2" s="1"/>
  <c r="AA1810" i="2"/>
  <c r="H1810" i="2"/>
  <c r="CX1809" i="2"/>
  <c r="CW1809" i="2"/>
  <c r="CN1809" i="2"/>
  <c r="CK1809" i="2"/>
  <c r="CI1809" i="2"/>
  <c r="CD1809" i="2"/>
  <c r="CE1809" i="2" s="1"/>
  <c r="CC1809" i="2"/>
  <c r="BY1809" i="2"/>
  <c r="CA1809" i="2" s="1"/>
  <c r="BW1809" i="2"/>
  <c r="BV1809" i="2"/>
  <c r="BS1809" i="2"/>
  <c r="BR1809" i="2"/>
  <c r="BP1809" i="2"/>
  <c r="BO1809" i="2"/>
  <c r="BN1809" i="2"/>
  <c r="BM1809" i="2"/>
  <c r="BL1809" i="2"/>
  <c r="BK1809" i="2"/>
  <c r="BJ1809" i="2"/>
  <c r="BI1809" i="2"/>
  <c r="BH1809" i="2"/>
  <c r="BF1809" i="2"/>
  <c r="BD1809" i="2"/>
  <c r="AQ1809" i="2"/>
  <c r="AP1809" i="2"/>
  <c r="AR1809" i="2" s="1"/>
  <c r="BU1809" i="2" s="1"/>
  <c r="AA1809" i="2"/>
  <c r="H1809" i="2"/>
  <c r="CX1808" i="2"/>
  <c r="CW1808" i="2"/>
  <c r="CN1808" i="2"/>
  <c r="CK1808" i="2"/>
  <c r="CI1808" i="2"/>
  <c r="CD1808" i="2"/>
  <c r="CC1808" i="2"/>
  <c r="BY1808" i="2"/>
  <c r="CA1808" i="2" s="1"/>
  <c r="BW1808" i="2"/>
  <c r="BV1808" i="2"/>
  <c r="BS1808" i="2"/>
  <c r="BR1808" i="2"/>
  <c r="BP1808" i="2"/>
  <c r="BO1808" i="2"/>
  <c r="BN1808" i="2"/>
  <c r="BM1808" i="2"/>
  <c r="BL1808" i="2"/>
  <c r="BK1808" i="2"/>
  <c r="BJ1808" i="2"/>
  <c r="BI1808" i="2"/>
  <c r="BH1808" i="2"/>
  <c r="BF1808" i="2"/>
  <c r="BD1808" i="2"/>
  <c r="AQ1808" i="2"/>
  <c r="AP1808" i="2"/>
  <c r="AR1808" i="2" s="1"/>
  <c r="BU1808" i="2" s="1"/>
  <c r="AA1808" i="2"/>
  <c r="H1808" i="2"/>
  <c r="CX1807" i="2"/>
  <c r="CW1807" i="2"/>
  <c r="CN1807" i="2"/>
  <c r="CK1807" i="2"/>
  <c r="CI1807" i="2"/>
  <c r="CD1807" i="2"/>
  <c r="CE1807" i="2" s="1"/>
  <c r="CC1807" i="2"/>
  <c r="BY1807" i="2"/>
  <c r="CA1807" i="2" s="1"/>
  <c r="BW1807" i="2"/>
  <c r="BV1807" i="2"/>
  <c r="BS1807" i="2"/>
  <c r="BR1807" i="2"/>
  <c r="BP1807" i="2"/>
  <c r="BO1807" i="2"/>
  <c r="BN1807" i="2"/>
  <c r="BM1807" i="2"/>
  <c r="BL1807" i="2"/>
  <c r="BK1807" i="2"/>
  <c r="BJ1807" i="2"/>
  <c r="BI1807" i="2"/>
  <c r="BH1807" i="2"/>
  <c r="BF1807" i="2"/>
  <c r="BD1807" i="2"/>
  <c r="AR1807" i="2"/>
  <c r="BU1807" i="2" s="1"/>
  <c r="AQ1807" i="2"/>
  <c r="AP1807" i="2"/>
  <c r="AA1807" i="2"/>
  <c r="H1807" i="2"/>
  <c r="CX1806" i="2"/>
  <c r="CW1806" i="2"/>
  <c r="CN1806" i="2"/>
  <c r="CK1806" i="2"/>
  <c r="CI1806" i="2"/>
  <c r="CD1806" i="2"/>
  <c r="CC1806" i="2"/>
  <c r="BY1806" i="2"/>
  <c r="CA1806" i="2" s="1"/>
  <c r="BW1806" i="2"/>
  <c r="BV1806" i="2"/>
  <c r="BS1806" i="2"/>
  <c r="BR1806" i="2"/>
  <c r="BP1806" i="2"/>
  <c r="BO1806" i="2"/>
  <c r="BN1806" i="2"/>
  <c r="BM1806" i="2"/>
  <c r="BL1806" i="2"/>
  <c r="BK1806" i="2"/>
  <c r="BJ1806" i="2"/>
  <c r="BI1806" i="2"/>
  <c r="BH1806" i="2"/>
  <c r="BF1806" i="2"/>
  <c r="BD1806" i="2"/>
  <c r="AR1806" i="2"/>
  <c r="BU1806" i="2" s="1"/>
  <c r="AQ1806" i="2"/>
  <c r="AP1806" i="2"/>
  <c r="AA1806" i="2"/>
  <c r="H1806" i="2"/>
  <c r="CX1805" i="2"/>
  <c r="CW1805" i="2"/>
  <c r="CN1805" i="2"/>
  <c r="CK1805" i="2"/>
  <c r="CI1805" i="2"/>
  <c r="CD1805" i="2"/>
  <c r="CE1805" i="2" s="1"/>
  <c r="CC1805" i="2"/>
  <c r="BY1805" i="2"/>
  <c r="CA1805" i="2" s="1"/>
  <c r="BW1805" i="2"/>
  <c r="BV1805" i="2"/>
  <c r="BS1805" i="2"/>
  <c r="BR1805" i="2"/>
  <c r="BP1805" i="2"/>
  <c r="BO1805" i="2"/>
  <c r="BN1805" i="2"/>
  <c r="BM1805" i="2"/>
  <c r="BL1805" i="2"/>
  <c r="BK1805" i="2"/>
  <c r="BJ1805" i="2"/>
  <c r="BI1805" i="2"/>
  <c r="BH1805" i="2"/>
  <c r="BF1805" i="2"/>
  <c r="BD1805" i="2"/>
  <c r="AQ1805" i="2"/>
  <c r="AP1805" i="2"/>
  <c r="AR1805" i="2" s="1"/>
  <c r="BU1805" i="2" s="1"/>
  <c r="AA1805" i="2"/>
  <c r="H1805" i="2"/>
  <c r="CX1804" i="2"/>
  <c r="CW1804" i="2"/>
  <c r="CN1804" i="2"/>
  <c r="CK1804" i="2"/>
  <c r="CI1804" i="2"/>
  <c r="CD1804" i="2"/>
  <c r="CC1804" i="2"/>
  <c r="BY1804" i="2"/>
  <c r="CA1804" i="2" s="1"/>
  <c r="BW1804" i="2"/>
  <c r="BV1804" i="2"/>
  <c r="BS1804" i="2"/>
  <c r="BR1804" i="2"/>
  <c r="BP1804" i="2"/>
  <c r="BO1804" i="2"/>
  <c r="BN1804" i="2"/>
  <c r="BM1804" i="2"/>
  <c r="BL1804" i="2"/>
  <c r="BK1804" i="2"/>
  <c r="BJ1804" i="2"/>
  <c r="BI1804" i="2"/>
  <c r="BH1804" i="2"/>
  <c r="BF1804" i="2"/>
  <c r="BD1804" i="2"/>
  <c r="AQ1804" i="2"/>
  <c r="AP1804" i="2"/>
  <c r="AR1804" i="2" s="1"/>
  <c r="BU1804" i="2" s="1"/>
  <c r="AA1804" i="2"/>
  <c r="H1804" i="2"/>
  <c r="CX1803" i="2"/>
  <c r="CW1803" i="2"/>
  <c r="CN1803" i="2"/>
  <c r="CK1803" i="2"/>
  <c r="CI1803" i="2"/>
  <c r="CE1803" i="2"/>
  <c r="CD1803" i="2"/>
  <c r="CC1803" i="2"/>
  <c r="BY1803" i="2"/>
  <c r="CA1803" i="2" s="1"/>
  <c r="BW1803" i="2"/>
  <c r="BV1803" i="2"/>
  <c r="BS1803" i="2"/>
  <c r="BR1803" i="2"/>
  <c r="BP1803" i="2"/>
  <c r="BO1803" i="2"/>
  <c r="BN1803" i="2"/>
  <c r="BM1803" i="2"/>
  <c r="BL1803" i="2"/>
  <c r="BK1803" i="2"/>
  <c r="BJ1803" i="2"/>
  <c r="BI1803" i="2"/>
  <c r="BH1803" i="2"/>
  <c r="BF1803" i="2"/>
  <c r="BD1803" i="2"/>
  <c r="AQ1803" i="2"/>
  <c r="AP1803" i="2"/>
  <c r="AR1803" i="2" s="1"/>
  <c r="BU1803" i="2" s="1"/>
  <c r="AA1803" i="2"/>
  <c r="H1803" i="2"/>
  <c r="CX1802" i="2"/>
  <c r="CW1802" i="2"/>
  <c r="CN1802" i="2"/>
  <c r="CK1802" i="2"/>
  <c r="CI1802" i="2"/>
  <c r="CD1802" i="2"/>
  <c r="CE1802" i="2" s="1"/>
  <c r="CC1802" i="2"/>
  <c r="CA1802" i="2"/>
  <c r="BY1802" i="2"/>
  <c r="BW1802" i="2"/>
  <c r="BV1802" i="2"/>
  <c r="BS1802" i="2"/>
  <c r="BR1802" i="2"/>
  <c r="BP1802" i="2"/>
  <c r="BO1802" i="2"/>
  <c r="BN1802" i="2"/>
  <c r="BM1802" i="2"/>
  <c r="BL1802" i="2"/>
  <c r="BK1802" i="2"/>
  <c r="BJ1802" i="2"/>
  <c r="BI1802" i="2"/>
  <c r="BH1802" i="2"/>
  <c r="BF1802" i="2"/>
  <c r="BD1802" i="2"/>
  <c r="AQ1802" i="2"/>
  <c r="AP1802" i="2"/>
  <c r="AR1802" i="2" s="1"/>
  <c r="BU1802" i="2" s="1"/>
  <c r="AA1802" i="2"/>
  <c r="H1802" i="2"/>
  <c r="DA1801" i="2"/>
  <c r="CZ1801" i="2"/>
  <c r="CX1801" i="2"/>
  <c r="CW1801" i="2"/>
  <c r="CK1801" i="2"/>
  <c r="CI1801" i="2"/>
  <c r="CE1801" i="2"/>
  <c r="CD1801" i="2"/>
  <c r="CC1801" i="2"/>
  <c r="BY1801" i="2"/>
  <c r="CA1801" i="2" s="1"/>
  <c r="BW1801" i="2"/>
  <c r="BV1801" i="2"/>
  <c r="BS1801" i="2"/>
  <c r="BR1801" i="2"/>
  <c r="BP1801" i="2"/>
  <c r="BN1801" i="2"/>
  <c r="BL1801" i="2"/>
  <c r="BK1801" i="2"/>
  <c r="BJ1801" i="2"/>
  <c r="BI1801" i="2"/>
  <c r="BH1801" i="2"/>
  <c r="BG1801" i="2"/>
  <c r="BE1801" i="2"/>
  <c r="BF1801" i="2" s="1"/>
  <c r="BD1801" i="2"/>
  <c r="BC1801" i="2"/>
  <c r="BO1801" i="2" s="1"/>
  <c r="AZ1801" i="2"/>
  <c r="AY1801" i="2"/>
  <c r="AX1801" i="2"/>
  <c r="AW1801" i="2"/>
  <c r="AV1801" i="2"/>
  <c r="AU1801" i="2"/>
  <c r="BM1801" i="2" s="1"/>
  <c r="AT1801" i="2"/>
  <c r="AS1801" i="2"/>
  <c r="AP1801" i="2"/>
  <c r="AR1801" i="2" s="1"/>
  <c r="BU1801" i="2" s="1"/>
  <c r="AO1801" i="2"/>
  <c r="AN1801" i="2"/>
  <c r="AM1801" i="2"/>
  <c r="AL1801" i="2"/>
  <c r="AK1801" i="2"/>
  <c r="AJ1801" i="2"/>
  <c r="AI1801" i="2"/>
  <c r="AQ1801" i="2" s="1"/>
  <c r="AA1801" i="2"/>
  <c r="Z1801" i="2"/>
  <c r="CN1801" i="2" s="1"/>
  <c r="Y1801" i="2"/>
  <c r="X1801" i="2"/>
  <c r="U1801" i="2"/>
  <c r="T1801" i="2"/>
  <c r="Q1801" i="2"/>
  <c r="P1801" i="2"/>
  <c r="O1801" i="2"/>
  <c r="N1801" i="2"/>
  <c r="M1801" i="2"/>
  <c r="L1801" i="2"/>
  <c r="K1801" i="2"/>
  <c r="J1801" i="2"/>
  <c r="I1801" i="2"/>
  <c r="H1801" i="2"/>
  <c r="G1801" i="2"/>
  <c r="F1801" i="2"/>
  <c r="CX1800" i="2"/>
  <c r="CW1800" i="2"/>
  <c r="CN1800" i="2"/>
  <c r="CK1800" i="2"/>
  <c r="CI1800" i="2"/>
  <c r="CD1800" i="2"/>
  <c r="CC1800" i="2"/>
  <c r="BY1800" i="2"/>
  <c r="CA1800" i="2" s="1"/>
  <c r="BW1800" i="2"/>
  <c r="BV1800" i="2"/>
  <c r="BS1800" i="2"/>
  <c r="BR1800" i="2"/>
  <c r="BP1800" i="2"/>
  <c r="BO1800" i="2"/>
  <c r="BN1800" i="2"/>
  <c r="BM1800" i="2"/>
  <c r="BL1800" i="2"/>
  <c r="BK1800" i="2"/>
  <c r="BJ1800" i="2"/>
  <c r="BI1800" i="2"/>
  <c r="BH1800" i="2"/>
  <c r="BF1800" i="2"/>
  <c r="BD1800" i="2"/>
  <c r="AR1800" i="2"/>
  <c r="BU1800" i="2" s="1"/>
  <c r="AQ1800" i="2"/>
  <c r="AP1800" i="2"/>
  <c r="AA1800" i="2"/>
  <c r="H1800" i="2"/>
  <c r="CX1799" i="2"/>
  <c r="CW1799" i="2"/>
  <c r="CN1799" i="2"/>
  <c r="CK1799" i="2"/>
  <c r="CI1799" i="2"/>
  <c r="CD1799" i="2"/>
  <c r="CE1799" i="2" s="1"/>
  <c r="CC1799" i="2"/>
  <c r="BY1799" i="2"/>
  <c r="CA1799" i="2" s="1"/>
  <c r="BW1799" i="2"/>
  <c r="BV1799" i="2"/>
  <c r="BS1799" i="2"/>
  <c r="BR1799" i="2"/>
  <c r="BP1799" i="2"/>
  <c r="BO1799" i="2"/>
  <c r="BN1799" i="2"/>
  <c r="BM1799" i="2"/>
  <c r="BL1799" i="2"/>
  <c r="BK1799" i="2"/>
  <c r="BJ1799" i="2"/>
  <c r="BI1799" i="2"/>
  <c r="BH1799" i="2"/>
  <c r="BF1799" i="2"/>
  <c r="BD1799" i="2"/>
  <c r="AQ1799" i="2"/>
  <c r="AP1799" i="2"/>
  <c r="AR1799" i="2" s="1"/>
  <c r="BU1799" i="2" s="1"/>
  <c r="AA1799" i="2"/>
  <c r="H1799" i="2"/>
  <c r="CX1798" i="2"/>
  <c r="CW1798" i="2"/>
  <c r="CN1798" i="2"/>
  <c r="CK1798" i="2"/>
  <c r="CI1798" i="2"/>
  <c r="CD1798" i="2"/>
  <c r="CE1798" i="2" s="1"/>
  <c r="CC1798" i="2"/>
  <c r="BY1798" i="2"/>
  <c r="CA1798" i="2" s="1"/>
  <c r="BW1798" i="2"/>
  <c r="BV1798" i="2"/>
  <c r="BS1798" i="2"/>
  <c r="BR1798" i="2"/>
  <c r="BP1798" i="2"/>
  <c r="BO1798" i="2"/>
  <c r="BN1798" i="2"/>
  <c r="BM1798" i="2"/>
  <c r="BL1798" i="2"/>
  <c r="BK1798" i="2"/>
  <c r="BJ1798" i="2"/>
  <c r="BI1798" i="2"/>
  <c r="BH1798" i="2"/>
  <c r="BF1798" i="2"/>
  <c r="BD1798" i="2"/>
  <c r="AQ1798" i="2"/>
  <c r="AP1798" i="2"/>
  <c r="AR1798" i="2" s="1"/>
  <c r="BU1798" i="2" s="1"/>
  <c r="AA1798" i="2"/>
  <c r="H1798" i="2"/>
  <c r="CX1797" i="2"/>
  <c r="CW1797" i="2"/>
  <c r="CN1797" i="2"/>
  <c r="CK1797" i="2"/>
  <c r="CI1797" i="2"/>
  <c r="CD1797" i="2"/>
  <c r="CE1797" i="2" s="1"/>
  <c r="CC1797" i="2"/>
  <c r="BY1797" i="2"/>
  <c r="CA1797" i="2" s="1"/>
  <c r="BW1797" i="2"/>
  <c r="BV1797" i="2"/>
  <c r="BS1797" i="2"/>
  <c r="BR1797" i="2"/>
  <c r="BP1797" i="2"/>
  <c r="BO1797" i="2"/>
  <c r="BN1797" i="2"/>
  <c r="BM1797" i="2"/>
  <c r="BL1797" i="2"/>
  <c r="BK1797" i="2"/>
  <c r="BJ1797" i="2"/>
  <c r="BI1797" i="2"/>
  <c r="BH1797" i="2"/>
  <c r="BF1797" i="2"/>
  <c r="BD1797" i="2"/>
  <c r="AQ1797" i="2"/>
  <c r="AP1797" i="2"/>
  <c r="AR1797" i="2" s="1"/>
  <c r="BU1797" i="2" s="1"/>
  <c r="AA1797" i="2"/>
  <c r="H1797" i="2"/>
  <c r="CX1796" i="2"/>
  <c r="CW1796" i="2"/>
  <c r="CN1796" i="2"/>
  <c r="CK1796" i="2"/>
  <c r="CI1796" i="2"/>
  <c r="CD1796" i="2"/>
  <c r="CC1796" i="2"/>
  <c r="BY1796" i="2"/>
  <c r="CA1796" i="2" s="1"/>
  <c r="BW1796" i="2"/>
  <c r="BV1796" i="2"/>
  <c r="BS1796" i="2"/>
  <c r="BR1796" i="2"/>
  <c r="BP1796" i="2"/>
  <c r="BO1796" i="2"/>
  <c r="BN1796" i="2"/>
  <c r="BM1796" i="2"/>
  <c r="BL1796" i="2"/>
  <c r="BK1796" i="2"/>
  <c r="BJ1796" i="2"/>
  <c r="BI1796" i="2"/>
  <c r="BH1796" i="2"/>
  <c r="BF1796" i="2"/>
  <c r="BD1796" i="2"/>
  <c r="AQ1796" i="2"/>
  <c r="AP1796" i="2"/>
  <c r="AR1796" i="2" s="1"/>
  <c r="BU1796" i="2" s="1"/>
  <c r="AA1796" i="2"/>
  <c r="H1796" i="2"/>
  <c r="DA1795" i="2"/>
  <c r="CZ1795" i="2"/>
  <c r="CX1795" i="2"/>
  <c r="CW1795" i="2"/>
  <c r="CK1795" i="2"/>
  <c r="CI1795" i="2"/>
  <c r="CC1795" i="2"/>
  <c r="BY1795" i="2"/>
  <c r="CA1795" i="2" s="1"/>
  <c r="BW1795" i="2"/>
  <c r="BV1795" i="2"/>
  <c r="BS1795" i="2"/>
  <c r="BR1795" i="2"/>
  <c r="BP1795" i="2"/>
  <c r="BO1795" i="2"/>
  <c r="BN1795" i="2"/>
  <c r="BK1795" i="2"/>
  <c r="BI1795" i="2"/>
  <c r="BH1795" i="2"/>
  <c r="BG1795" i="2"/>
  <c r="BF1795" i="2"/>
  <c r="BE1795" i="2"/>
  <c r="BC1795" i="2"/>
  <c r="AZ1795" i="2"/>
  <c r="AY1795" i="2"/>
  <c r="AX1795" i="2"/>
  <c r="AW1795" i="2"/>
  <c r="BD1795" i="2" s="1"/>
  <c r="AV1795" i="2"/>
  <c r="AU1795" i="2"/>
  <c r="BM1795" i="2" s="1"/>
  <c r="AT1795" i="2"/>
  <c r="CD1795" i="2" s="1"/>
  <c r="AS1795" i="2"/>
  <c r="AP1795" i="2"/>
  <c r="AR1795" i="2" s="1"/>
  <c r="BU1795" i="2" s="1"/>
  <c r="AO1795" i="2"/>
  <c r="AN1795" i="2"/>
  <c r="AM1795" i="2"/>
  <c r="AL1795" i="2"/>
  <c r="AK1795" i="2"/>
  <c r="AJ1795" i="2"/>
  <c r="AI1795" i="2"/>
  <c r="AQ1795" i="2" s="1"/>
  <c r="Z1795" i="2"/>
  <c r="Y1795" i="2"/>
  <c r="X1795" i="2"/>
  <c r="U1795" i="2"/>
  <c r="T1795" i="2"/>
  <c r="Q1795" i="2"/>
  <c r="P1795" i="2"/>
  <c r="O1795" i="2"/>
  <c r="N1795" i="2"/>
  <c r="M1795" i="2"/>
  <c r="BL1795" i="2" s="1"/>
  <c r="L1795" i="2"/>
  <c r="K1795" i="2"/>
  <c r="BJ1795" i="2" s="1"/>
  <c r="J1795" i="2"/>
  <c r="I1795" i="2"/>
  <c r="H1795" i="2"/>
  <c r="G1795" i="2"/>
  <c r="F1795" i="2"/>
  <c r="CX1794" i="2"/>
  <c r="CW1794" i="2"/>
  <c r="CN1794" i="2"/>
  <c r="CK1794" i="2"/>
  <c r="CI1794" i="2"/>
  <c r="CD1794" i="2"/>
  <c r="CE1794" i="2" s="1"/>
  <c r="CC1794" i="2"/>
  <c r="BY1794" i="2"/>
  <c r="CA1794" i="2" s="1"/>
  <c r="BW1794" i="2"/>
  <c r="BV1794" i="2"/>
  <c r="BS1794" i="2"/>
  <c r="BR1794" i="2"/>
  <c r="BP1794" i="2"/>
  <c r="BO1794" i="2"/>
  <c r="BN1794" i="2"/>
  <c r="BM1794" i="2"/>
  <c r="BL1794" i="2"/>
  <c r="BK1794" i="2"/>
  <c r="BJ1794" i="2"/>
  <c r="BI1794" i="2"/>
  <c r="BH1794" i="2"/>
  <c r="BF1794" i="2"/>
  <c r="BD1794" i="2"/>
  <c r="AQ1794" i="2"/>
  <c r="AP1794" i="2"/>
  <c r="AR1794" i="2" s="1"/>
  <c r="BU1794" i="2" s="1"/>
  <c r="AA1794" i="2"/>
  <c r="H1794" i="2"/>
  <c r="DA1793" i="2"/>
  <c r="CZ1793" i="2"/>
  <c r="CX1793" i="2"/>
  <c r="CW1793" i="2"/>
  <c r="CN1793" i="2"/>
  <c r="CK1793" i="2"/>
  <c r="CI1793" i="2"/>
  <c r="CD1793" i="2"/>
  <c r="CE1793" i="2" s="1"/>
  <c r="BY1793" i="2"/>
  <c r="CA1793" i="2" s="1"/>
  <c r="BW1793" i="2"/>
  <c r="BV1793" i="2"/>
  <c r="BS1793" i="2"/>
  <c r="BR1793" i="2"/>
  <c r="BP1793" i="2"/>
  <c r="BN1793" i="2"/>
  <c r="BL1793" i="2"/>
  <c r="BK1793" i="2"/>
  <c r="BJ1793" i="2"/>
  <c r="BI1793" i="2"/>
  <c r="BH1793" i="2"/>
  <c r="BG1793" i="2"/>
  <c r="BE1793" i="2"/>
  <c r="BF1793" i="2" s="1"/>
  <c r="BD1793" i="2"/>
  <c r="BC1793" i="2"/>
  <c r="BO1793" i="2" s="1"/>
  <c r="AZ1793" i="2"/>
  <c r="AY1793" i="2"/>
  <c r="AX1793" i="2"/>
  <c r="AW1793" i="2"/>
  <c r="AV1793" i="2"/>
  <c r="AU1793" i="2"/>
  <c r="BM1793" i="2" s="1"/>
  <c r="AT1793" i="2"/>
  <c r="AS1793" i="2"/>
  <c r="CC1793" i="2" s="1"/>
  <c r="AP1793" i="2"/>
  <c r="AR1793" i="2" s="1"/>
  <c r="BU1793" i="2" s="1"/>
  <c r="AO1793" i="2"/>
  <c r="AN1793" i="2"/>
  <c r="AM1793" i="2"/>
  <c r="AL1793" i="2"/>
  <c r="AK1793" i="2"/>
  <c r="AJ1793" i="2"/>
  <c r="AI1793" i="2"/>
  <c r="AQ1793" i="2" s="1"/>
  <c r="AA1793" i="2"/>
  <c r="Z1793" i="2"/>
  <c r="Y1793" i="2"/>
  <c r="X1793" i="2"/>
  <c r="U1793" i="2"/>
  <c r="T1793" i="2"/>
  <c r="Q1793" i="2"/>
  <c r="P1793" i="2"/>
  <c r="O1793" i="2"/>
  <c r="N1793" i="2"/>
  <c r="M1793" i="2"/>
  <c r="L1793" i="2"/>
  <c r="K1793" i="2"/>
  <c r="J1793" i="2"/>
  <c r="I1793" i="2"/>
  <c r="H1793" i="2"/>
  <c r="G1793" i="2"/>
  <c r="F1793" i="2"/>
  <c r="CX1792" i="2"/>
  <c r="CW1792" i="2"/>
  <c r="CN1792" i="2"/>
  <c r="CK1792" i="2"/>
  <c r="CI1792" i="2"/>
  <c r="CD1792" i="2"/>
  <c r="CC1792" i="2"/>
  <c r="BY1792" i="2"/>
  <c r="CA1792" i="2" s="1"/>
  <c r="BW1792" i="2"/>
  <c r="BV1792" i="2"/>
  <c r="BS1792" i="2"/>
  <c r="BR1792" i="2"/>
  <c r="BP1792" i="2"/>
  <c r="BO1792" i="2"/>
  <c r="BN1792" i="2"/>
  <c r="BM1792" i="2"/>
  <c r="BL1792" i="2"/>
  <c r="BK1792" i="2"/>
  <c r="BJ1792" i="2"/>
  <c r="BI1792" i="2"/>
  <c r="BH1792" i="2"/>
  <c r="BF1792" i="2"/>
  <c r="BD1792" i="2"/>
  <c r="AQ1792" i="2"/>
  <c r="AP1792" i="2"/>
  <c r="AR1792" i="2" s="1"/>
  <c r="BU1792" i="2" s="1"/>
  <c r="AA1792" i="2"/>
  <c r="H1792" i="2"/>
  <c r="CX1791" i="2"/>
  <c r="CW1791" i="2"/>
  <c r="CN1791" i="2"/>
  <c r="CK1791" i="2"/>
  <c r="CI1791" i="2"/>
  <c r="CD1791" i="2"/>
  <c r="CE1791" i="2" s="1"/>
  <c r="CC1791" i="2"/>
  <c r="BY1791" i="2"/>
  <c r="CA1791" i="2" s="1"/>
  <c r="BW1791" i="2"/>
  <c r="BV1791" i="2"/>
  <c r="BS1791" i="2"/>
  <c r="BR1791" i="2"/>
  <c r="BP1791" i="2"/>
  <c r="BO1791" i="2"/>
  <c r="BN1791" i="2"/>
  <c r="BM1791" i="2"/>
  <c r="BL1791" i="2"/>
  <c r="BK1791" i="2"/>
  <c r="BJ1791" i="2"/>
  <c r="BI1791" i="2"/>
  <c r="BH1791" i="2"/>
  <c r="BF1791" i="2"/>
  <c r="BD1791" i="2"/>
  <c r="AQ1791" i="2"/>
  <c r="AP1791" i="2"/>
  <c r="AR1791" i="2" s="1"/>
  <c r="BU1791" i="2" s="1"/>
  <c r="AA1791" i="2"/>
  <c r="H1791" i="2"/>
  <c r="CX1790" i="2"/>
  <c r="CW1790" i="2"/>
  <c r="CN1790" i="2"/>
  <c r="CK1790" i="2"/>
  <c r="CI1790" i="2"/>
  <c r="CD1790" i="2"/>
  <c r="CE1790" i="2" s="1"/>
  <c r="CC1790" i="2"/>
  <c r="CA1790" i="2"/>
  <c r="BY1790" i="2"/>
  <c r="BW1790" i="2"/>
  <c r="BV1790" i="2"/>
  <c r="BS1790" i="2"/>
  <c r="BR1790" i="2"/>
  <c r="BP1790" i="2"/>
  <c r="BO1790" i="2"/>
  <c r="BN1790" i="2"/>
  <c r="BM1790" i="2"/>
  <c r="BL1790" i="2"/>
  <c r="BK1790" i="2"/>
  <c r="BJ1790" i="2"/>
  <c r="BI1790" i="2"/>
  <c r="BH1790" i="2"/>
  <c r="BF1790" i="2"/>
  <c r="BD1790" i="2"/>
  <c r="AQ1790" i="2"/>
  <c r="AP1790" i="2"/>
  <c r="AR1790" i="2" s="1"/>
  <c r="BU1790" i="2" s="1"/>
  <c r="AA1790" i="2"/>
  <c r="H1790" i="2"/>
  <c r="CX1789" i="2"/>
  <c r="CW1789" i="2"/>
  <c r="CN1789" i="2"/>
  <c r="CK1789" i="2"/>
  <c r="CI1789" i="2"/>
  <c r="CD1789" i="2"/>
  <c r="CE1789" i="2" s="1"/>
  <c r="CC1789" i="2"/>
  <c r="BY1789" i="2"/>
  <c r="CA1789" i="2" s="1"/>
  <c r="BW1789" i="2"/>
  <c r="BV1789" i="2"/>
  <c r="BS1789" i="2"/>
  <c r="BR1789" i="2"/>
  <c r="BP1789" i="2"/>
  <c r="BO1789" i="2"/>
  <c r="BN1789" i="2"/>
  <c r="BM1789" i="2"/>
  <c r="BL1789" i="2"/>
  <c r="BK1789" i="2"/>
  <c r="BJ1789" i="2"/>
  <c r="BI1789" i="2"/>
  <c r="BH1789" i="2"/>
  <c r="BF1789" i="2"/>
  <c r="BD1789" i="2"/>
  <c r="AQ1789" i="2"/>
  <c r="AP1789" i="2"/>
  <c r="AR1789" i="2" s="1"/>
  <c r="BU1789" i="2" s="1"/>
  <c r="AA1789" i="2"/>
  <c r="H1789" i="2"/>
  <c r="CX1788" i="2"/>
  <c r="CW1788" i="2"/>
  <c r="CN1788" i="2"/>
  <c r="CK1788" i="2"/>
  <c r="CI1788" i="2"/>
  <c r="CD1788" i="2"/>
  <c r="CC1788" i="2"/>
  <c r="BY1788" i="2"/>
  <c r="CA1788" i="2" s="1"/>
  <c r="BW1788" i="2"/>
  <c r="BV1788" i="2"/>
  <c r="BS1788" i="2"/>
  <c r="BR1788" i="2"/>
  <c r="BP1788" i="2"/>
  <c r="BO1788" i="2"/>
  <c r="BN1788" i="2"/>
  <c r="BM1788" i="2"/>
  <c r="BL1788" i="2"/>
  <c r="BK1788" i="2"/>
  <c r="BJ1788" i="2"/>
  <c r="BI1788" i="2"/>
  <c r="BH1788" i="2"/>
  <c r="BF1788" i="2"/>
  <c r="BD1788" i="2"/>
  <c r="AQ1788" i="2"/>
  <c r="AP1788" i="2"/>
  <c r="AR1788" i="2" s="1"/>
  <c r="BU1788" i="2" s="1"/>
  <c r="AA1788" i="2"/>
  <c r="H1788" i="2"/>
  <c r="CX1787" i="2"/>
  <c r="CW1787" i="2"/>
  <c r="CN1787" i="2"/>
  <c r="CK1787" i="2"/>
  <c r="CI1787" i="2"/>
  <c r="CD1787" i="2"/>
  <c r="CE1787" i="2" s="1"/>
  <c r="CC1787" i="2"/>
  <c r="BY1787" i="2"/>
  <c r="CA1787" i="2" s="1"/>
  <c r="BW1787" i="2"/>
  <c r="BV1787" i="2"/>
  <c r="BS1787" i="2"/>
  <c r="BR1787" i="2"/>
  <c r="BP1787" i="2"/>
  <c r="BO1787" i="2"/>
  <c r="BN1787" i="2"/>
  <c r="BM1787" i="2"/>
  <c r="BL1787" i="2"/>
  <c r="BK1787" i="2"/>
  <c r="BJ1787" i="2"/>
  <c r="BI1787" i="2"/>
  <c r="BH1787" i="2"/>
  <c r="BF1787" i="2"/>
  <c r="BD1787" i="2"/>
  <c r="AQ1787" i="2"/>
  <c r="AP1787" i="2"/>
  <c r="AR1787" i="2" s="1"/>
  <c r="BU1787" i="2" s="1"/>
  <c r="AA1787" i="2"/>
  <c r="H1787" i="2"/>
  <c r="CX1786" i="2"/>
  <c r="CW1786" i="2"/>
  <c r="CN1786" i="2"/>
  <c r="CK1786" i="2"/>
  <c r="CI1786" i="2"/>
  <c r="CD1786" i="2"/>
  <c r="CC1786" i="2"/>
  <c r="BY1786" i="2"/>
  <c r="CA1786" i="2" s="1"/>
  <c r="BW1786" i="2"/>
  <c r="BV1786" i="2"/>
  <c r="BS1786" i="2"/>
  <c r="BR1786" i="2"/>
  <c r="BP1786" i="2"/>
  <c r="BO1786" i="2"/>
  <c r="BN1786" i="2"/>
  <c r="BM1786" i="2"/>
  <c r="BL1786" i="2"/>
  <c r="BK1786" i="2"/>
  <c r="BJ1786" i="2"/>
  <c r="BI1786" i="2"/>
  <c r="BH1786" i="2"/>
  <c r="BF1786" i="2"/>
  <c r="BD1786" i="2"/>
  <c r="AQ1786" i="2"/>
  <c r="AP1786" i="2"/>
  <c r="AR1786" i="2" s="1"/>
  <c r="BU1786" i="2" s="1"/>
  <c r="AA1786" i="2"/>
  <c r="H1786" i="2"/>
  <c r="CX1785" i="2"/>
  <c r="CW1785" i="2"/>
  <c r="CN1785" i="2"/>
  <c r="CK1785" i="2"/>
  <c r="CI1785" i="2"/>
  <c r="CD1785" i="2"/>
  <c r="CE1785" i="2" s="1"/>
  <c r="CC1785" i="2"/>
  <c r="BY1785" i="2"/>
  <c r="CA1785" i="2" s="1"/>
  <c r="BW1785" i="2"/>
  <c r="BV1785" i="2"/>
  <c r="BS1785" i="2"/>
  <c r="BR1785" i="2"/>
  <c r="BP1785" i="2"/>
  <c r="BO1785" i="2"/>
  <c r="BN1785" i="2"/>
  <c r="BM1785" i="2"/>
  <c r="BL1785" i="2"/>
  <c r="BK1785" i="2"/>
  <c r="BJ1785" i="2"/>
  <c r="BI1785" i="2"/>
  <c r="BH1785" i="2"/>
  <c r="BF1785" i="2"/>
  <c r="BD1785" i="2"/>
  <c r="AQ1785" i="2"/>
  <c r="AP1785" i="2"/>
  <c r="AR1785" i="2" s="1"/>
  <c r="BU1785" i="2" s="1"/>
  <c r="AA1785" i="2"/>
  <c r="H1785" i="2"/>
  <c r="CX1784" i="2"/>
  <c r="CW1784" i="2"/>
  <c r="CN1784" i="2"/>
  <c r="CK1784" i="2"/>
  <c r="CI1784" i="2"/>
  <c r="CD1784" i="2"/>
  <c r="CC1784" i="2"/>
  <c r="BY1784" i="2"/>
  <c r="CA1784" i="2" s="1"/>
  <c r="BW1784" i="2"/>
  <c r="BV1784" i="2"/>
  <c r="BS1784" i="2"/>
  <c r="BR1784" i="2"/>
  <c r="BP1784" i="2"/>
  <c r="BO1784" i="2"/>
  <c r="BN1784" i="2"/>
  <c r="BM1784" i="2"/>
  <c r="BL1784" i="2"/>
  <c r="BK1784" i="2"/>
  <c r="BJ1784" i="2"/>
  <c r="BI1784" i="2"/>
  <c r="BH1784" i="2"/>
  <c r="BF1784" i="2"/>
  <c r="BD1784" i="2"/>
  <c r="AQ1784" i="2"/>
  <c r="AP1784" i="2"/>
  <c r="AR1784" i="2" s="1"/>
  <c r="BU1784" i="2" s="1"/>
  <c r="AA1784" i="2"/>
  <c r="H1784" i="2"/>
  <c r="DA1783" i="2"/>
  <c r="CZ1783" i="2"/>
  <c r="CX1783" i="2"/>
  <c r="CW1783" i="2"/>
  <c r="CK1783" i="2"/>
  <c r="CI1783" i="2"/>
  <c r="BY1783" i="2"/>
  <c r="CA1783" i="2" s="1"/>
  <c r="BW1783" i="2"/>
  <c r="BV1783" i="2"/>
  <c r="BS1783" i="2"/>
  <c r="BR1783" i="2"/>
  <c r="BP1783" i="2"/>
  <c r="BN1783" i="2"/>
  <c r="CV1783" i="2" s="1"/>
  <c r="CR1783" i="2" s="1"/>
  <c r="BL1783" i="2"/>
  <c r="BG1783" i="2"/>
  <c r="BE1783" i="2"/>
  <c r="BF1783" i="2" s="1"/>
  <c r="BD1783" i="2"/>
  <c r="BC1783" i="2"/>
  <c r="BO1783" i="2" s="1"/>
  <c r="AZ1783" i="2"/>
  <c r="AY1783" i="2"/>
  <c r="AX1783" i="2"/>
  <c r="AW1783" i="2"/>
  <c r="AV1783" i="2"/>
  <c r="AU1783" i="2"/>
  <c r="BM1783" i="2" s="1"/>
  <c r="AT1783" i="2"/>
  <c r="CD1783" i="2" s="1"/>
  <c r="AS1783" i="2"/>
  <c r="CC1783" i="2" s="1"/>
  <c r="AP1783" i="2"/>
  <c r="AR1783" i="2" s="1"/>
  <c r="BU1783" i="2" s="1"/>
  <c r="AO1783" i="2"/>
  <c r="AN1783" i="2"/>
  <c r="AM1783" i="2"/>
  <c r="AL1783" i="2"/>
  <c r="AK1783" i="2"/>
  <c r="AJ1783" i="2"/>
  <c r="AI1783" i="2"/>
  <c r="Z1783" i="2"/>
  <c r="Y1783" i="2"/>
  <c r="X1783" i="2"/>
  <c r="U1783" i="2"/>
  <c r="T1783" i="2"/>
  <c r="Q1783" i="2"/>
  <c r="P1783" i="2"/>
  <c r="O1783" i="2"/>
  <c r="N1783" i="2"/>
  <c r="M1783" i="2"/>
  <c r="BH1783" i="2" s="1"/>
  <c r="L1783" i="2"/>
  <c r="BK1783" i="2" s="1"/>
  <c r="K1783" i="2"/>
  <c r="BJ1783" i="2" s="1"/>
  <c r="J1783" i="2"/>
  <c r="BI1783" i="2" s="1"/>
  <c r="I1783" i="2"/>
  <c r="G1783" i="2"/>
  <c r="F1783" i="2"/>
  <c r="H1783" i="2" s="1"/>
  <c r="CX1782" i="2"/>
  <c r="CW1782" i="2"/>
  <c r="CN1782" i="2"/>
  <c r="CK1782" i="2"/>
  <c r="CI1782" i="2"/>
  <c r="CD1782" i="2"/>
  <c r="CC1782" i="2"/>
  <c r="BY1782" i="2"/>
  <c r="CA1782" i="2" s="1"/>
  <c r="BW1782" i="2"/>
  <c r="BV1782" i="2"/>
  <c r="BS1782" i="2"/>
  <c r="BR1782" i="2"/>
  <c r="BP1782" i="2"/>
  <c r="BO1782" i="2"/>
  <c r="BN1782" i="2"/>
  <c r="BM1782" i="2"/>
  <c r="BL1782" i="2"/>
  <c r="BK1782" i="2"/>
  <c r="BJ1782" i="2"/>
  <c r="BI1782" i="2"/>
  <c r="BH1782" i="2"/>
  <c r="BF1782" i="2"/>
  <c r="BD1782" i="2"/>
  <c r="AQ1782" i="2"/>
  <c r="AP1782" i="2"/>
  <c r="AR1782" i="2" s="1"/>
  <c r="BU1782" i="2" s="1"/>
  <c r="AA1782" i="2"/>
  <c r="H1782" i="2"/>
  <c r="CX1781" i="2"/>
  <c r="CW1781" i="2"/>
  <c r="CN1781" i="2"/>
  <c r="CK1781" i="2"/>
  <c r="CI1781" i="2"/>
  <c r="CE1781" i="2"/>
  <c r="CD1781" i="2"/>
  <c r="CC1781" i="2"/>
  <c r="BY1781" i="2"/>
  <c r="CA1781" i="2" s="1"/>
  <c r="BW1781" i="2"/>
  <c r="BV1781" i="2"/>
  <c r="BS1781" i="2"/>
  <c r="BR1781" i="2"/>
  <c r="BP1781" i="2"/>
  <c r="BO1781" i="2"/>
  <c r="BN1781" i="2"/>
  <c r="BM1781" i="2"/>
  <c r="BL1781" i="2"/>
  <c r="BK1781" i="2"/>
  <c r="BJ1781" i="2"/>
  <c r="BI1781" i="2"/>
  <c r="BH1781" i="2"/>
  <c r="BF1781" i="2"/>
  <c r="BD1781" i="2"/>
  <c r="AQ1781" i="2"/>
  <c r="AP1781" i="2"/>
  <c r="AR1781" i="2" s="1"/>
  <c r="BU1781" i="2" s="1"/>
  <c r="AA1781" i="2"/>
  <c r="H1781" i="2"/>
  <c r="CX1780" i="2"/>
  <c r="CW1780" i="2"/>
  <c r="CN1780" i="2"/>
  <c r="CK1780" i="2"/>
  <c r="CI1780" i="2"/>
  <c r="CD1780" i="2"/>
  <c r="CC1780" i="2"/>
  <c r="BY1780" i="2"/>
  <c r="CA1780" i="2" s="1"/>
  <c r="BW1780" i="2"/>
  <c r="BV1780" i="2"/>
  <c r="BS1780" i="2"/>
  <c r="BR1780" i="2"/>
  <c r="BP1780" i="2"/>
  <c r="BO1780" i="2"/>
  <c r="BN1780" i="2"/>
  <c r="BM1780" i="2"/>
  <c r="BL1780" i="2"/>
  <c r="BK1780" i="2"/>
  <c r="BJ1780" i="2"/>
  <c r="BI1780" i="2"/>
  <c r="BH1780" i="2"/>
  <c r="BF1780" i="2"/>
  <c r="BD1780" i="2"/>
  <c r="AQ1780" i="2"/>
  <c r="AP1780" i="2"/>
  <c r="AR1780" i="2" s="1"/>
  <c r="BU1780" i="2" s="1"/>
  <c r="AA1780" i="2"/>
  <c r="H1780" i="2"/>
  <c r="CX1779" i="2"/>
  <c r="CW1779" i="2"/>
  <c r="CN1779" i="2"/>
  <c r="CK1779" i="2"/>
  <c r="CI1779" i="2"/>
  <c r="CD1779" i="2"/>
  <c r="CE1779" i="2" s="1"/>
  <c r="CC1779" i="2"/>
  <c r="BY1779" i="2"/>
  <c r="CA1779" i="2" s="1"/>
  <c r="BW1779" i="2"/>
  <c r="BV1779" i="2"/>
  <c r="BS1779" i="2"/>
  <c r="BR1779" i="2"/>
  <c r="BP1779" i="2"/>
  <c r="BO1779" i="2"/>
  <c r="BN1779" i="2"/>
  <c r="BM1779" i="2"/>
  <c r="BL1779" i="2"/>
  <c r="BK1779" i="2"/>
  <c r="BJ1779" i="2"/>
  <c r="BI1779" i="2"/>
  <c r="BH1779" i="2"/>
  <c r="BF1779" i="2"/>
  <c r="BD1779" i="2"/>
  <c r="AQ1779" i="2"/>
  <c r="AP1779" i="2"/>
  <c r="AR1779" i="2" s="1"/>
  <c r="BU1779" i="2" s="1"/>
  <c r="AA1779" i="2"/>
  <c r="H1779" i="2"/>
  <c r="DA1778" i="2"/>
  <c r="CZ1778" i="2"/>
  <c r="CX1778" i="2"/>
  <c r="CW1778" i="2"/>
  <c r="CV1778" i="2"/>
  <c r="CK1778" i="2"/>
  <c r="CI1778" i="2"/>
  <c r="CD1778" i="2"/>
  <c r="CC1778" i="2"/>
  <c r="BY1778" i="2"/>
  <c r="CA1778" i="2" s="1"/>
  <c r="BW1778" i="2"/>
  <c r="BV1778" i="2"/>
  <c r="BS1778" i="2"/>
  <c r="BR1778" i="2"/>
  <c r="BP1778" i="2"/>
  <c r="BO1778" i="2"/>
  <c r="BN1778" i="2"/>
  <c r="BJ1778" i="2"/>
  <c r="BI1778" i="2"/>
  <c r="BG1778" i="2"/>
  <c r="BF1778" i="2"/>
  <c r="BE1778" i="2"/>
  <c r="BC1778" i="2"/>
  <c r="AZ1778" i="2"/>
  <c r="AY1778" i="2"/>
  <c r="AX1778" i="2"/>
  <c r="AW1778" i="2"/>
  <c r="BD1778" i="2" s="1"/>
  <c r="AV1778" i="2"/>
  <c r="AU1778" i="2"/>
  <c r="BM1778" i="2" s="1"/>
  <c r="AT1778" i="2"/>
  <c r="AS1778" i="2"/>
  <c r="AR1778" i="2"/>
  <c r="BU1778" i="2" s="1"/>
  <c r="AP1778" i="2"/>
  <c r="AO1778" i="2"/>
  <c r="AN1778" i="2"/>
  <c r="AM1778" i="2"/>
  <c r="AL1778" i="2"/>
  <c r="AK1778" i="2"/>
  <c r="AJ1778" i="2"/>
  <c r="AI1778" i="2"/>
  <c r="AQ1778" i="2" s="1"/>
  <c r="Z1778" i="2"/>
  <c r="CN1778" i="2" s="1"/>
  <c r="Y1778" i="2"/>
  <c r="X1778" i="2"/>
  <c r="U1778" i="2"/>
  <c r="T1778" i="2"/>
  <c r="Q1778" i="2"/>
  <c r="P1778" i="2"/>
  <c r="O1778" i="2"/>
  <c r="N1778" i="2"/>
  <c r="M1778" i="2"/>
  <c r="BL1778" i="2" s="1"/>
  <c r="L1778" i="2"/>
  <c r="BK1778" i="2" s="1"/>
  <c r="K1778" i="2"/>
  <c r="J1778" i="2"/>
  <c r="I1778" i="2"/>
  <c r="G1778" i="2"/>
  <c r="F1778" i="2"/>
  <c r="H1778" i="2" s="1"/>
  <c r="CX1777" i="2"/>
  <c r="CW1777" i="2"/>
  <c r="CN1777" i="2"/>
  <c r="CK1777" i="2"/>
  <c r="CI1777" i="2"/>
  <c r="CD1777" i="2"/>
  <c r="CE1777" i="2" s="1"/>
  <c r="CC1777" i="2"/>
  <c r="BY1777" i="2"/>
  <c r="CA1777" i="2" s="1"/>
  <c r="BW1777" i="2"/>
  <c r="BV1777" i="2"/>
  <c r="BS1777" i="2"/>
  <c r="BR1777" i="2"/>
  <c r="BP1777" i="2"/>
  <c r="BO1777" i="2"/>
  <c r="BN1777" i="2"/>
  <c r="BM1777" i="2"/>
  <c r="BL1777" i="2"/>
  <c r="BK1777" i="2"/>
  <c r="BJ1777" i="2"/>
  <c r="BI1777" i="2"/>
  <c r="BH1777" i="2"/>
  <c r="BF1777" i="2"/>
  <c r="BD1777" i="2"/>
  <c r="AQ1777" i="2"/>
  <c r="AP1777" i="2"/>
  <c r="AR1777" i="2" s="1"/>
  <c r="BU1777" i="2" s="1"/>
  <c r="AA1777" i="2"/>
  <c r="H1777" i="2"/>
  <c r="CX1776" i="2"/>
  <c r="CW1776" i="2"/>
  <c r="CN1776" i="2"/>
  <c r="CK1776" i="2"/>
  <c r="CI1776" i="2"/>
  <c r="CD1776" i="2"/>
  <c r="CC1776" i="2"/>
  <c r="BY1776" i="2"/>
  <c r="CA1776" i="2" s="1"/>
  <c r="BW1776" i="2"/>
  <c r="BV1776" i="2"/>
  <c r="BS1776" i="2"/>
  <c r="BR1776" i="2"/>
  <c r="BP1776" i="2"/>
  <c r="BO1776" i="2"/>
  <c r="BN1776" i="2"/>
  <c r="BM1776" i="2"/>
  <c r="BL1776" i="2"/>
  <c r="BK1776" i="2"/>
  <c r="BJ1776" i="2"/>
  <c r="BI1776" i="2"/>
  <c r="BH1776" i="2"/>
  <c r="BF1776" i="2"/>
  <c r="BD1776" i="2"/>
  <c r="AQ1776" i="2"/>
  <c r="AP1776" i="2"/>
  <c r="AR1776" i="2" s="1"/>
  <c r="BU1776" i="2" s="1"/>
  <c r="AA1776" i="2"/>
  <c r="H1776" i="2"/>
  <c r="CX1775" i="2"/>
  <c r="CW1775" i="2"/>
  <c r="CN1775" i="2"/>
  <c r="CK1775" i="2"/>
  <c r="CI1775" i="2"/>
  <c r="CD1775" i="2"/>
  <c r="CE1775" i="2" s="1"/>
  <c r="CC1775" i="2"/>
  <c r="BY1775" i="2"/>
  <c r="CA1775" i="2" s="1"/>
  <c r="BW1775" i="2"/>
  <c r="BV1775" i="2"/>
  <c r="BS1775" i="2"/>
  <c r="BR1775" i="2"/>
  <c r="BP1775" i="2"/>
  <c r="BO1775" i="2"/>
  <c r="BN1775" i="2"/>
  <c r="BM1775" i="2"/>
  <c r="BL1775" i="2"/>
  <c r="BK1775" i="2"/>
  <c r="BJ1775" i="2"/>
  <c r="BI1775" i="2"/>
  <c r="BH1775" i="2"/>
  <c r="BF1775" i="2"/>
  <c r="BD1775" i="2"/>
  <c r="AQ1775" i="2"/>
  <c r="AP1775" i="2"/>
  <c r="AR1775" i="2" s="1"/>
  <c r="BU1775" i="2" s="1"/>
  <c r="AA1775" i="2"/>
  <c r="H1775" i="2"/>
  <c r="CX1774" i="2"/>
  <c r="CW1774" i="2"/>
  <c r="CN1774" i="2"/>
  <c r="CK1774" i="2"/>
  <c r="CI1774" i="2"/>
  <c r="CD1774" i="2"/>
  <c r="CE1774" i="2" s="1"/>
  <c r="CC1774" i="2"/>
  <c r="BY1774" i="2"/>
  <c r="CA1774" i="2" s="1"/>
  <c r="BW1774" i="2"/>
  <c r="BV1774" i="2"/>
  <c r="BS1774" i="2"/>
  <c r="BR1774" i="2"/>
  <c r="BP1774" i="2"/>
  <c r="BO1774" i="2"/>
  <c r="BN1774" i="2"/>
  <c r="BM1774" i="2"/>
  <c r="BL1774" i="2"/>
  <c r="BK1774" i="2"/>
  <c r="BJ1774" i="2"/>
  <c r="BI1774" i="2"/>
  <c r="BH1774" i="2"/>
  <c r="BF1774" i="2"/>
  <c r="BD1774" i="2"/>
  <c r="AQ1774" i="2"/>
  <c r="AP1774" i="2"/>
  <c r="AR1774" i="2" s="1"/>
  <c r="BU1774" i="2" s="1"/>
  <c r="AA1774" i="2"/>
  <c r="H1774" i="2"/>
  <c r="CX1773" i="2"/>
  <c r="CW1773" i="2"/>
  <c r="CN1773" i="2"/>
  <c r="CK1773" i="2"/>
  <c r="CI1773" i="2"/>
  <c r="CD1773" i="2"/>
  <c r="CE1773" i="2" s="1"/>
  <c r="CC1773" i="2"/>
  <c r="BY1773" i="2"/>
  <c r="CA1773" i="2" s="1"/>
  <c r="BW1773" i="2"/>
  <c r="BV1773" i="2"/>
  <c r="BS1773" i="2"/>
  <c r="BR1773" i="2"/>
  <c r="BP1773" i="2"/>
  <c r="BO1773" i="2"/>
  <c r="BN1773" i="2"/>
  <c r="BM1773" i="2"/>
  <c r="BL1773" i="2"/>
  <c r="BK1773" i="2"/>
  <c r="BJ1773" i="2"/>
  <c r="BI1773" i="2"/>
  <c r="BH1773" i="2"/>
  <c r="BF1773" i="2"/>
  <c r="BD1773" i="2"/>
  <c r="AQ1773" i="2"/>
  <c r="AP1773" i="2"/>
  <c r="AR1773" i="2" s="1"/>
  <c r="BU1773" i="2" s="1"/>
  <c r="AA1773" i="2"/>
  <c r="H1773" i="2"/>
  <c r="CX1772" i="2"/>
  <c r="CW1772" i="2"/>
  <c r="CN1772" i="2"/>
  <c r="CK1772" i="2"/>
  <c r="CI1772" i="2"/>
  <c r="CD1772" i="2"/>
  <c r="CE1772" i="2" s="1"/>
  <c r="CC1772" i="2"/>
  <c r="BY1772" i="2"/>
  <c r="CA1772" i="2" s="1"/>
  <c r="BW1772" i="2"/>
  <c r="BV1772" i="2"/>
  <c r="BS1772" i="2"/>
  <c r="BR1772" i="2"/>
  <c r="BP1772" i="2"/>
  <c r="BO1772" i="2"/>
  <c r="BN1772" i="2"/>
  <c r="BM1772" i="2"/>
  <c r="BL1772" i="2"/>
  <c r="BK1772" i="2"/>
  <c r="BJ1772" i="2"/>
  <c r="BI1772" i="2"/>
  <c r="BH1772" i="2"/>
  <c r="BF1772" i="2"/>
  <c r="BD1772" i="2"/>
  <c r="AR1772" i="2"/>
  <c r="BU1772" i="2" s="1"/>
  <c r="AQ1772" i="2"/>
  <c r="AP1772" i="2"/>
  <c r="AA1772" i="2"/>
  <c r="H1772" i="2"/>
  <c r="CX1771" i="2"/>
  <c r="CW1771" i="2"/>
  <c r="CN1771" i="2"/>
  <c r="CK1771" i="2"/>
  <c r="CI1771" i="2"/>
  <c r="CD1771" i="2"/>
  <c r="CE1771" i="2" s="1"/>
  <c r="CC1771" i="2"/>
  <c r="BY1771" i="2"/>
  <c r="CA1771" i="2" s="1"/>
  <c r="BW1771" i="2"/>
  <c r="BV1771" i="2"/>
  <c r="BS1771" i="2"/>
  <c r="BR1771" i="2"/>
  <c r="BP1771" i="2"/>
  <c r="BO1771" i="2"/>
  <c r="BN1771" i="2"/>
  <c r="BM1771" i="2"/>
  <c r="BL1771" i="2"/>
  <c r="BK1771" i="2"/>
  <c r="BJ1771" i="2"/>
  <c r="BI1771" i="2"/>
  <c r="BH1771" i="2"/>
  <c r="BF1771" i="2"/>
  <c r="BD1771" i="2"/>
  <c r="AQ1771" i="2"/>
  <c r="AP1771" i="2"/>
  <c r="AR1771" i="2" s="1"/>
  <c r="BU1771" i="2" s="1"/>
  <c r="AA1771" i="2"/>
  <c r="H1771" i="2"/>
  <c r="CX1770" i="2"/>
  <c r="CW1770" i="2"/>
  <c r="CN1770" i="2"/>
  <c r="CK1770" i="2"/>
  <c r="CI1770" i="2"/>
  <c r="CD1770" i="2"/>
  <c r="CC1770" i="2"/>
  <c r="BY1770" i="2"/>
  <c r="CA1770" i="2" s="1"/>
  <c r="BW1770" i="2"/>
  <c r="BV1770" i="2"/>
  <c r="BS1770" i="2"/>
  <c r="BR1770" i="2"/>
  <c r="BP1770" i="2"/>
  <c r="BO1770" i="2"/>
  <c r="BN1770" i="2"/>
  <c r="BM1770" i="2"/>
  <c r="BL1770" i="2"/>
  <c r="BK1770" i="2"/>
  <c r="BJ1770" i="2"/>
  <c r="BI1770" i="2"/>
  <c r="BH1770" i="2"/>
  <c r="BF1770" i="2"/>
  <c r="BD1770" i="2"/>
  <c r="AQ1770" i="2"/>
  <c r="AP1770" i="2"/>
  <c r="AR1770" i="2" s="1"/>
  <c r="BU1770" i="2" s="1"/>
  <c r="AA1770" i="2"/>
  <c r="H1770" i="2"/>
  <c r="CX1769" i="2"/>
  <c r="CW1769" i="2"/>
  <c r="CN1769" i="2"/>
  <c r="CK1769" i="2"/>
  <c r="CI1769" i="2"/>
  <c r="CD1769" i="2"/>
  <c r="CE1769" i="2" s="1"/>
  <c r="CC1769" i="2"/>
  <c r="BY1769" i="2"/>
  <c r="CA1769" i="2" s="1"/>
  <c r="BW1769" i="2"/>
  <c r="BV1769" i="2"/>
  <c r="BS1769" i="2"/>
  <c r="BR1769" i="2"/>
  <c r="BP1769" i="2"/>
  <c r="BO1769" i="2"/>
  <c r="BN1769" i="2"/>
  <c r="BM1769" i="2"/>
  <c r="BL1769" i="2"/>
  <c r="BK1769" i="2"/>
  <c r="BJ1769" i="2"/>
  <c r="BI1769" i="2"/>
  <c r="BH1769" i="2"/>
  <c r="BF1769" i="2"/>
  <c r="BD1769" i="2"/>
  <c r="AQ1769" i="2"/>
  <c r="AP1769" i="2"/>
  <c r="AR1769" i="2" s="1"/>
  <c r="BU1769" i="2" s="1"/>
  <c r="AA1769" i="2"/>
  <c r="H1769" i="2"/>
  <c r="CX1768" i="2"/>
  <c r="CW1768" i="2"/>
  <c r="CN1768" i="2"/>
  <c r="CK1768" i="2"/>
  <c r="CI1768" i="2"/>
  <c r="CD1768" i="2"/>
  <c r="CE1768" i="2" s="1"/>
  <c r="CC1768" i="2"/>
  <c r="BY1768" i="2"/>
  <c r="CA1768" i="2" s="1"/>
  <c r="BW1768" i="2"/>
  <c r="BV1768" i="2"/>
  <c r="BS1768" i="2"/>
  <c r="BR1768" i="2"/>
  <c r="BP1768" i="2"/>
  <c r="BO1768" i="2"/>
  <c r="BN1768" i="2"/>
  <c r="BM1768" i="2"/>
  <c r="BL1768" i="2"/>
  <c r="BK1768" i="2"/>
  <c r="BJ1768" i="2"/>
  <c r="BI1768" i="2"/>
  <c r="BH1768" i="2"/>
  <c r="BF1768" i="2"/>
  <c r="BD1768" i="2"/>
  <c r="AQ1768" i="2"/>
  <c r="AP1768" i="2"/>
  <c r="AR1768" i="2" s="1"/>
  <c r="BU1768" i="2" s="1"/>
  <c r="AA1768" i="2"/>
  <c r="H1768" i="2"/>
  <c r="DA1767" i="2"/>
  <c r="CZ1767" i="2"/>
  <c r="CX1767" i="2"/>
  <c r="CW1767" i="2"/>
  <c r="CN1767" i="2"/>
  <c r="CK1767" i="2"/>
  <c r="CI1767" i="2"/>
  <c r="BY1767" i="2"/>
  <c r="CA1767" i="2" s="1"/>
  <c r="BW1767" i="2"/>
  <c r="BV1767" i="2"/>
  <c r="BS1767" i="2"/>
  <c r="BR1767" i="2"/>
  <c r="BP1767" i="2"/>
  <c r="BN1767" i="2"/>
  <c r="BK1767" i="2"/>
  <c r="BG1767" i="2"/>
  <c r="BF1767" i="2"/>
  <c r="BE1767" i="2"/>
  <c r="BD1767" i="2"/>
  <c r="BC1767" i="2"/>
  <c r="BO1767" i="2" s="1"/>
  <c r="AZ1767" i="2"/>
  <c r="AY1767" i="2"/>
  <c r="AX1767" i="2"/>
  <c r="AW1767" i="2"/>
  <c r="AV1767" i="2"/>
  <c r="AU1767" i="2"/>
  <c r="BM1767" i="2" s="1"/>
  <c r="AT1767" i="2"/>
  <c r="CD1767" i="2" s="1"/>
  <c r="AS1767" i="2"/>
  <c r="CC1767" i="2" s="1"/>
  <c r="AP1767" i="2"/>
  <c r="AR1767" i="2" s="1"/>
  <c r="BU1767" i="2" s="1"/>
  <c r="AO1767" i="2"/>
  <c r="AN1767" i="2"/>
  <c r="AM1767" i="2"/>
  <c r="AL1767" i="2"/>
  <c r="AK1767" i="2"/>
  <c r="AJ1767" i="2"/>
  <c r="AI1767" i="2"/>
  <c r="AQ1767" i="2" s="1"/>
  <c r="Z1767" i="2"/>
  <c r="AA1767" i="2" s="1"/>
  <c r="Y1767" i="2"/>
  <c r="X1767" i="2"/>
  <c r="U1767" i="2"/>
  <c r="T1767" i="2"/>
  <c r="Q1767" i="2"/>
  <c r="P1767" i="2"/>
  <c r="O1767" i="2"/>
  <c r="N1767" i="2"/>
  <c r="M1767" i="2"/>
  <c r="BH1767" i="2" s="1"/>
  <c r="L1767" i="2"/>
  <c r="K1767" i="2"/>
  <c r="BJ1767" i="2" s="1"/>
  <c r="J1767" i="2"/>
  <c r="BI1767" i="2" s="1"/>
  <c r="I1767" i="2"/>
  <c r="G1767" i="2"/>
  <c r="F1767" i="2"/>
  <c r="H1767" i="2" s="1"/>
  <c r="CX1766" i="2"/>
  <c r="CW1766" i="2"/>
  <c r="CN1766" i="2"/>
  <c r="CK1766" i="2"/>
  <c r="CI1766" i="2"/>
  <c r="CD1766" i="2"/>
  <c r="CE1766" i="2" s="1"/>
  <c r="CC1766" i="2"/>
  <c r="BY1766" i="2"/>
  <c r="CA1766" i="2" s="1"/>
  <c r="BW1766" i="2"/>
  <c r="BV1766" i="2"/>
  <c r="BS1766" i="2"/>
  <c r="BR1766" i="2"/>
  <c r="BP1766" i="2"/>
  <c r="BO1766" i="2"/>
  <c r="BN1766" i="2"/>
  <c r="BM1766" i="2"/>
  <c r="BL1766" i="2"/>
  <c r="BK1766" i="2"/>
  <c r="BJ1766" i="2"/>
  <c r="BI1766" i="2"/>
  <c r="BH1766" i="2"/>
  <c r="BF1766" i="2"/>
  <c r="BD1766" i="2"/>
  <c r="AQ1766" i="2"/>
  <c r="AP1766" i="2"/>
  <c r="AR1766" i="2" s="1"/>
  <c r="BU1766" i="2" s="1"/>
  <c r="AA1766" i="2"/>
  <c r="H1766" i="2"/>
  <c r="CX1765" i="2"/>
  <c r="CW1765" i="2"/>
  <c r="CN1765" i="2"/>
  <c r="CK1765" i="2"/>
  <c r="CI1765" i="2"/>
  <c r="CD1765" i="2"/>
  <c r="CE1765" i="2" s="1"/>
  <c r="CC1765" i="2"/>
  <c r="BY1765" i="2"/>
  <c r="CA1765" i="2" s="1"/>
  <c r="BW1765" i="2"/>
  <c r="BV1765" i="2"/>
  <c r="BS1765" i="2"/>
  <c r="BR1765" i="2"/>
  <c r="BP1765" i="2"/>
  <c r="BO1765" i="2"/>
  <c r="BN1765" i="2"/>
  <c r="BM1765" i="2"/>
  <c r="BL1765" i="2"/>
  <c r="BK1765" i="2"/>
  <c r="BJ1765" i="2"/>
  <c r="BI1765" i="2"/>
  <c r="BH1765" i="2"/>
  <c r="BF1765" i="2"/>
  <c r="BD1765" i="2"/>
  <c r="AQ1765" i="2"/>
  <c r="AP1765" i="2"/>
  <c r="AR1765" i="2" s="1"/>
  <c r="BU1765" i="2" s="1"/>
  <c r="AA1765" i="2"/>
  <c r="H1765" i="2"/>
  <c r="CX1764" i="2"/>
  <c r="CW1764" i="2"/>
  <c r="CN1764" i="2"/>
  <c r="CK1764" i="2"/>
  <c r="CI1764" i="2"/>
  <c r="CD1764" i="2"/>
  <c r="CC1764" i="2"/>
  <c r="BY1764" i="2"/>
  <c r="CA1764" i="2" s="1"/>
  <c r="BW1764" i="2"/>
  <c r="BV1764" i="2"/>
  <c r="BS1764" i="2"/>
  <c r="BR1764" i="2"/>
  <c r="BP1764" i="2"/>
  <c r="BO1764" i="2"/>
  <c r="BN1764" i="2"/>
  <c r="BM1764" i="2"/>
  <c r="BL1764" i="2"/>
  <c r="BK1764" i="2"/>
  <c r="BJ1764" i="2"/>
  <c r="BI1764" i="2"/>
  <c r="BH1764" i="2"/>
  <c r="BF1764" i="2"/>
  <c r="BD1764" i="2"/>
  <c r="AQ1764" i="2"/>
  <c r="AP1764" i="2"/>
  <c r="AR1764" i="2" s="1"/>
  <c r="BU1764" i="2" s="1"/>
  <c r="AA1764" i="2"/>
  <c r="H1764" i="2"/>
  <c r="DA1763" i="2"/>
  <c r="CZ1763" i="2"/>
  <c r="CX1763" i="2"/>
  <c r="CW1763" i="2"/>
  <c r="CN1763" i="2"/>
  <c r="CK1763" i="2"/>
  <c r="CI1763" i="2"/>
  <c r="BY1763" i="2"/>
  <c r="CA1763" i="2" s="1"/>
  <c r="BW1763" i="2"/>
  <c r="BV1763" i="2"/>
  <c r="BS1763" i="2"/>
  <c r="BR1763" i="2"/>
  <c r="BP1763" i="2"/>
  <c r="BO1763" i="2"/>
  <c r="BN1763" i="2"/>
  <c r="BL1763" i="2"/>
  <c r="BK1763" i="2"/>
  <c r="BG1763" i="2"/>
  <c r="BF1763" i="2"/>
  <c r="BE1763" i="2"/>
  <c r="BD1763" i="2"/>
  <c r="BC1763" i="2"/>
  <c r="AZ1763" i="2"/>
  <c r="AY1763" i="2"/>
  <c r="AX1763" i="2"/>
  <c r="AW1763" i="2"/>
  <c r="AV1763" i="2"/>
  <c r="AU1763" i="2"/>
  <c r="BM1763" i="2" s="1"/>
  <c r="AT1763" i="2"/>
  <c r="CD1763" i="2" s="1"/>
  <c r="AS1763" i="2"/>
  <c r="CC1763" i="2" s="1"/>
  <c r="AP1763" i="2"/>
  <c r="AR1763" i="2" s="1"/>
  <c r="BU1763" i="2" s="1"/>
  <c r="AO1763" i="2"/>
  <c r="AN1763" i="2"/>
  <c r="AM1763" i="2"/>
  <c r="AL1763" i="2"/>
  <c r="AK1763" i="2"/>
  <c r="AJ1763" i="2"/>
  <c r="AI1763" i="2"/>
  <c r="AQ1763" i="2" s="1"/>
  <c r="Z1763" i="2"/>
  <c r="AA1763" i="2" s="1"/>
  <c r="Y1763" i="2"/>
  <c r="X1763" i="2"/>
  <c r="U1763" i="2"/>
  <c r="T1763" i="2"/>
  <c r="Q1763" i="2"/>
  <c r="P1763" i="2"/>
  <c r="O1763" i="2"/>
  <c r="N1763" i="2"/>
  <c r="M1763" i="2"/>
  <c r="BH1763" i="2" s="1"/>
  <c r="L1763" i="2"/>
  <c r="K1763" i="2"/>
  <c r="BJ1763" i="2" s="1"/>
  <c r="J1763" i="2"/>
  <c r="BI1763" i="2" s="1"/>
  <c r="I1763" i="2"/>
  <c r="G1763" i="2"/>
  <c r="F1763" i="2"/>
  <c r="H1763" i="2" s="1"/>
  <c r="CX1762" i="2"/>
  <c r="CW1762" i="2"/>
  <c r="CN1762" i="2"/>
  <c r="CK1762" i="2"/>
  <c r="CI1762" i="2"/>
  <c r="CE1762" i="2"/>
  <c r="CD1762" i="2"/>
  <c r="CC1762" i="2"/>
  <c r="BY1762" i="2"/>
  <c r="CA1762" i="2" s="1"/>
  <c r="BW1762" i="2"/>
  <c r="BV1762" i="2"/>
  <c r="BS1762" i="2"/>
  <c r="BR1762" i="2"/>
  <c r="BP1762" i="2"/>
  <c r="BO1762" i="2"/>
  <c r="BN1762" i="2"/>
  <c r="BM1762" i="2"/>
  <c r="BL1762" i="2"/>
  <c r="BK1762" i="2"/>
  <c r="BJ1762" i="2"/>
  <c r="BI1762" i="2"/>
  <c r="BH1762" i="2"/>
  <c r="BF1762" i="2"/>
  <c r="BD1762" i="2"/>
  <c r="AQ1762" i="2"/>
  <c r="AP1762" i="2"/>
  <c r="AR1762" i="2" s="1"/>
  <c r="BU1762" i="2" s="1"/>
  <c r="AA1762" i="2"/>
  <c r="H1762" i="2"/>
  <c r="CX1761" i="2"/>
  <c r="CW1761" i="2"/>
  <c r="CN1761" i="2"/>
  <c r="CK1761" i="2"/>
  <c r="CI1761" i="2"/>
  <c r="CD1761" i="2"/>
  <c r="CE1761" i="2" s="1"/>
  <c r="CC1761" i="2"/>
  <c r="BY1761" i="2"/>
  <c r="CA1761" i="2" s="1"/>
  <c r="BW1761" i="2"/>
  <c r="BV1761" i="2"/>
  <c r="BS1761" i="2"/>
  <c r="BR1761" i="2"/>
  <c r="BP1761" i="2"/>
  <c r="BO1761" i="2"/>
  <c r="BN1761" i="2"/>
  <c r="BM1761" i="2"/>
  <c r="BL1761" i="2"/>
  <c r="BK1761" i="2"/>
  <c r="BJ1761" i="2"/>
  <c r="BI1761" i="2"/>
  <c r="BH1761" i="2"/>
  <c r="BF1761" i="2"/>
  <c r="BD1761" i="2"/>
  <c r="AQ1761" i="2"/>
  <c r="AP1761" i="2"/>
  <c r="AR1761" i="2" s="1"/>
  <c r="BU1761" i="2" s="1"/>
  <c r="AA1761" i="2"/>
  <c r="H1761" i="2"/>
  <c r="CX1760" i="2"/>
  <c r="CW1760" i="2"/>
  <c r="CN1760" i="2"/>
  <c r="CK1760" i="2"/>
  <c r="CI1760" i="2"/>
  <c r="CD1760" i="2"/>
  <c r="CC1760" i="2"/>
  <c r="BY1760" i="2"/>
  <c r="CA1760" i="2" s="1"/>
  <c r="BW1760" i="2"/>
  <c r="BV1760" i="2"/>
  <c r="BS1760" i="2"/>
  <c r="BR1760" i="2"/>
  <c r="BP1760" i="2"/>
  <c r="BO1760" i="2"/>
  <c r="BN1760" i="2"/>
  <c r="BM1760" i="2"/>
  <c r="BL1760" i="2"/>
  <c r="BK1760" i="2"/>
  <c r="BJ1760" i="2"/>
  <c r="BI1760" i="2"/>
  <c r="BH1760" i="2"/>
  <c r="BF1760" i="2"/>
  <c r="BD1760" i="2"/>
  <c r="AQ1760" i="2"/>
  <c r="AP1760" i="2"/>
  <c r="AR1760" i="2" s="1"/>
  <c r="BU1760" i="2" s="1"/>
  <c r="AA1760" i="2"/>
  <c r="H1760" i="2"/>
  <c r="CX1759" i="2"/>
  <c r="CW1759" i="2"/>
  <c r="CN1759" i="2"/>
  <c r="CK1759" i="2"/>
  <c r="CI1759" i="2"/>
  <c r="CD1759" i="2"/>
  <c r="CC1759" i="2"/>
  <c r="BY1759" i="2"/>
  <c r="CA1759" i="2" s="1"/>
  <c r="BW1759" i="2"/>
  <c r="BV1759" i="2"/>
  <c r="BS1759" i="2"/>
  <c r="BR1759" i="2"/>
  <c r="BP1759" i="2"/>
  <c r="BO1759" i="2"/>
  <c r="BN1759" i="2"/>
  <c r="BM1759" i="2"/>
  <c r="BL1759" i="2"/>
  <c r="BK1759" i="2"/>
  <c r="BJ1759" i="2"/>
  <c r="BI1759" i="2"/>
  <c r="BH1759" i="2"/>
  <c r="BF1759" i="2"/>
  <c r="BD1759" i="2"/>
  <c r="AQ1759" i="2"/>
  <c r="AP1759" i="2"/>
  <c r="AR1759" i="2" s="1"/>
  <c r="BU1759" i="2" s="1"/>
  <c r="AA1759" i="2"/>
  <c r="H1759" i="2"/>
  <c r="CX1758" i="2"/>
  <c r="CW1758" i="2"/>
  <c r="CN1758" i="2"/>
  <c r="CK1758" i="2"/>
  <c r="CI1758" i="2"/>
  <c r="CD1758" i="2"/>
  <c r="CE1758" i="2" s="1"/>
  <c r="CC1758" i="2"/>
  <c r="BY1758" i="2"/>
  <c r="CA1758" i="2" s="1"/>
  <c r="BW1758" i="2"/>
  <c r="BV1758" i="2"/>
  <c r="BS1758" i="2"/>
  <c r="BR1758" i="2"/>
  <c r="BP1758" i="2"/>
  <c r="BO1758" i="2"/>
  <c r="BN1758" i="2"/>
  <c r="BM1758" i="2"/>
  <c r="BL1758" i="2"/>
  <c r="BK1758" i="2"/>
  <c r="BJ1758" i="2"/>
  <c r="BI1758" i="2"/>
  <c r="BH1758" i="2"/>
  <c r="BF1758" i="2"/>
  <c r="BD1758" i="2"/>
  <c r="AQ1758" i="2"/>
  <c r="AP1758" i="2"/>
  <c r="AR1758" i="2" s="1"/>
  <c r="BU1758" i="2" s="1"/>
  <c r="AA1758" i="2"/>
  <c r="H1758" i="2"/>
  <c r="CX1757" i="2"/>
  <c r="CW1757" i="2"/>
  <c r="CN1757" i="2"/>
  <c r="CK1757" i="2"/>
  <c r="CI1757" i="2"/>
  <c r="CD1757" i="2"/>
  <c r="CC1757" i="2"/>
  <c r="BY1757" i="2"/>
  <c r="CA1757" i="2" s="1"/>
  <c r="BW1757" i="2"/>
  <c r="BV1757" i="2"/>
  <c r="BS1757" i="2"/>
  <c r="BR1757" i="2"/>
  <c r="BP1757" i="2"/>
  <c r="BO1757" i="2"/>
  <c r="BN1757" i="2"/>
  <c r="BM1757" i="2"/>
  <c r="BL1757" i="2"/>
  <c r="BK1757" i="2"/>
  <c r="BJ1757" i="2"/>
  <c r="BI1757" i="2"/>
  <c r="BH1757" i="2"/>
  <c r="BF1757" i="2"/>
  <c r="BD1757" i="2"/>
  <c r="AQ1757" i="2"/>
  <c r="AP1757" i="2"/>
  <c r="AR1757" i="2" s="1"/>
  <c r="BU1757" i="2" s="1"/>
  <c r="AA1757" i="2"/>
  <c r="H1757" i="2"/>
  <c r="DA1756" i="2"/>
  <c r="CZ1756" i="2"/>
  <c r="CX1756" i="2"/>
  <c r="CW1756" i="2"/>
  <c r="CK1756" i="2"/>
  <c r="CI1756" i="2"/>
  <c r="BY1756" i="2"/>
  <c r="CA1756" i="2" s="1"/>
  <c r="BW1756" i="2"/>
  <c r="BV1756" i="2"/>
  <c r="BS1756" i="2"/>
  <c r="BR1756" i="2"/>
  <c r="BP1756" i="2"/>
  <c r="BO1756" i="2"/>
  <c r="BN1756" i="2"/>
  <c r="CV1756" i="2" s="1"/>
  <c r="BH1756" i="2"/>
  <c r="BG1756" i="2"/>
  <c r="BE1756" i="2"/>
  <c r="BF1756" i="2" s="1"/>
  <c r="BC1756" i="2"/>
  <c r="AZ1756" i="2"/>
  <c r="AY1756" i="2"/>
  <c r="AX1756" i="2"/>
  <c r="AW1756" i="2"/>
  <c r="BD1756" i="2" s="1"/>
  <c r="AV1756" i="2"/>
  <c r="AU1756" i="2"/>
  <c r="BM1756" i="2" s="1"/>
  <c r="AT1756" i="2"/>
  <c r="CD1756" i="2" s="1"/>
  <c r="AS1756" i="2"/>
  <c r="CC1756" i="2" s="1"/>
  <c r="AP1756" i="2"/>
  <c r="AR1756" i="2" s="1"/>
  <c r="BU1756" i="2" s="1"/>
  <c r="AO1756" i="2"/>
  <c r="AN1756" i="2"/>
  <c r="AM1756" i="2"/>
  <c r="AL1756" i="2"/>
  <c r="AK1756" i="2"/>
  <c r="AJ1756" i="2"/>
  <c r="AI1756" i="2"/>
  <c r="AQ1756" i="2" s="1"/>
  <c r="Z1756" i="2"/>
  <c r="CN1756" i="2" s="1"/>
  <c r="Y1756" i="2"/>
  <c r="X1756" i="2"/>
  <c r="U1756" i="2"/>
  <c r="T1756" i="2"/>
  <c r="Q1756" i="2"/>
  <c r="P1756" i="2"/>
  <c r="O1756" i="2"/>
  <c r="N1756" i="2"/>
  <c r="BL1756" i="2" s="1"/>
  <c r="M1756" i="2"/>
  <c r="L1756" i="2"/>
  <c r="BK1756" i="2" s="1"/>
  <c r="K1756" i="2"/>
  <c r="BJ1756" i="2" s="1"/>
  <c r="J1756" i="2"/>
  <c r="BI1756" i="2" s="1"/>
  <c r="I1756" i="2"/>
  <c r="G1756" i="2"/>
  <c r="F1756" i="2"/>
  <c r="H1756" i="2" s="1"/>
  <c r="CX1755" i="2"/>
  <c r="CW1755" i="2"/>
  <c r="CN1755" i="2"/>
  <c r="CK1755" i="2"/>
  <c r="CI1755" i="2"/>
  <c r="CD1755" i="2"/>
  <c r="CC1755" i="2"/>
  <c r="BY1755" i="2"/>
  <c r="CA1755" i="2" s="1"/>
  <c r="BW1755" i="2"/>
  <c r="BV1755" i="2"/>
  <c r="BS1755" i="2"/>
  <c r="BR1755" i="2"/>
  <c r="BP1755" i="2"/>
  <c r="BO1755" i="2"/>
  <c r="BN1755" i="2"/>
  <c r="BM1755" i="2"/>
  <c r="BL1755" i="2"/>
  <c r="BK1755" i="2"/>
  <c r="BJ1755" i="2"/>
  <c r="BI1755" i="2"/>
  <c r="BH1755" i="2"/>
  <c r="BF1755" i="2"/>
  <c r="BD1755" i="2"/>
  <c r="AQ1755" i="2"/>
  <c r="AP1755" i="2"/>
  <c r="AR1755" i="2" s="1"/>
  <c r="BU1755" i="2" s="1"/>
  <c r="AA1755" i="2"/>
  <c r="H1755" i="2"/>
  <c r="DA1754" i="2"/>
  <c r="CZ1754" i="2"/>
  <c r="CX1754" i="2"/>
  <c r="CW1754" i="2"/>
  <c r="CK1754" i="2"/>
  <c r="CI1754" i="2"/>
  <c r="CC1754" i="2"/>
  <c r="BY1754" i="2"/>
  <c r="CA1754" i="2" s="1"/>
  <c r="BW1754" i="2"/>
  <c r="BV1754" i="2"/>
  <c r="BS1754" i="2"/>
  <c r="BR1754" i="2"/>
  <c r="BP1754" i="2"/>
  <c r="BO1754" i="2"/>
  <c r="BN1754" i="2"/>
  <c r="CV1754" i="2" s="1"/>
  <c r="BI1754" i="2"/>
  <c r="BG1754" i="2"/>
  <c r="BF1754" i="2"/>
  <c r="BE1754" i="2"/>
  <c r="BC1754" i="2"/>
  <c r="AZ1754" i="2"/>
  <c r="AY1754" i="2"/>
  <c r="AX1754" i="2"/>
  <c r="AW1754" i="2"/>
  <c r="BD1754" i="2" s="1"/>
  <c r="AV1754" i="2"/>
  <c r="AU1754" i="2"/>
  <c r="BM1754" i="2" s="1"/>
  <c r="AT1754" i="2"/>
  <c r="CD1754" i="2" s="1"/>
  <c r="AS1754" i="2"/>
  <c r="AP1754" i="2"/>
  <c r="AR1754" i="2" s="1"/>
  <c r="BU1754" i="2" s="1"/>
  <c r="AO1754" i="2"/>
  <c r="AN1754" i="2"/>
  <c r="AM1754" i="2"/>
  <c r="AL1754" i="2"/>
  <c r="AK1754" i="2"/>
  <c r="AJ1754" i="2"/>
  <c r="AI1754" i="2"/>
  <c r="AQ1754" i="2" s="1"/>
  <c r="Z1754" i="2"/>
  <c r="CN1754" i="2" s="1"/>
  <c r="Y1754" i="2"/>
  <c r="X1754" i="2"/>
  <c r="U1754" i="2"/>
  <c r="T1754" i="2"/>
  <c r="Q1754" i="2"/>
  <c r="P1754" i="2"/>
  <c r="O1754" i="2"/>
  <c r="N1754" i="2"/>
  <c r="M1754" i="2"/>
  <c r="BL1754" i="2" s="1"/>
  <c r="L1754" i="2"/>
  <c r="BK1754" i="2" s="1"/>
  <c r="K1754" i="2"/>
  <c r="BJ1754" i="2" s="1"/>
  <c r="J1754" i="2"/>
  <c r="I1754" i="2"/>
  <c r="G1754" i="2"/>
  <c r="F1754" i="2"/>
  <c r="H1754" i="2" s="1"/>
  <c r="DA1753" i="2"/>
  <c r="CZ1753" i="2"/>
  <c r="CX1753" i="2"/>
  <c r="CW1753" i="2"/>
  <c r="CN1753" i="2"/>
  <c r="CK1753" i="2"/>
  <c r="CI1753" i="2"/>
  <c r="BY1753" i="2"/>
  <c r="CA1753" i="2" s="1"/>
  <c r="BW1753" i="2"/>
  <c r="BV1753" i="2"/>
  <c r="BS1753" i="2"/>
  <c r="BR1753" i="2"/>
  <c r="BP1753" i="2"/>
  <c r="BN1753" i="2"/>
  <c r="BG1753" i="2"/>
  <c r="BF1753" i="2"/>
  <c r="BE1753" i="2"/>
  <c r="BD1753" i="2"/>
  <c r="BC1753" i="2"/>
  <c r="BO1753" i="2" s="1"/>
  <c r="AZ1753" i="2"/>
  <c r="AY1753" i="2"/>
  <c r="AX1753" i="2"/>
  <c r="AW1753" i="2"/>
  <c r="AV1753" i="2"/>
  <c r="AU1753" i="2"/>
  <c r="BM1753" i="2" s="1"/>
  <c r="AT1753" i="2"/>
  <c r="CD1753" i="2" s="1"/>
  <c r="AS1753" i="2"/>
  <c r="CC1753" i="2" s="1"/>
  <c r="AP1753" i="2"/>
  <c r="AR1753" i="2" s="1"/>
  <c r="BU1753" i="2" s="1"/>
  <c r="AO1753" i="2"/>
  <c r="AN1753" i="2"/>
  <c r="AM1753" i="2"/>
  <c r="AL1753" i="2"/>
  <c r="AK1753" i="2"/>
  <c r="AJ1753" i="2"/>
  <c r="AI1753" i="2"/>
  <c r="AQ1753" i="2" s="1"/>
  <c r="AA1753" i="2"/>
  <c r="Z1753" i="2"/>
  <c r="Y1753" i="2"/>
  <c r="X1753" i="2"/>
  <c r="U1753" i="2"/>
  <c r="T1753" i="2"/>
  <c r="Q1753" i="2"/>
  <c r="P1753" i="2"/>
  <c r="O1753" i="2"/>
  <c r="N1753" i="2"/>
  <c r="M1753" i="2"/>
  <c r="BL1753" i="2" s="1"/>
  <c r="L1753" i="2"/>
  <c r="BK1753" i="2" s="1"/>
  <c r="K1753" i="2"/>
  <c r="BJ1753" i="2" s="1"/>
  <c r="J1753" i="2"/>
  <c r="BI1753" i="2" s="1"/>
  <c r="I1753" i="2"/>
  <c r="G1753" i="2"/>
  <c r="H1753" i="2" s="1"/>
  <c r="F1753" i="2"/>
  <c r="DA1752" i="2"/>
  <c r="CZ1752" i="2"/>
  <c r="CX1752" i="2"/>
  <c r="CW1752" i="2"/>
  <c r="CV1752" i="2"/>
  <c r="CK1752" i="2"/>
  <c r="CI1752" i="2"/>
  <c r="BY1752" i="2"/>
  <c r="CA1752" i="2" s="1"/>
  <c r="BW1752" i="2"/>
  <c r="BV1752" i="2"/>
  <c r="BS1752" i="2"/>
  <c r="BR1752" i="2"/>
  <c r="BP1752" i="2"/>
  <c r="BO1752" i="2"/>
  <c r="BN1752" i="2"/>
  <c r="BH1752" i="2"/>
  <c r="BG1752" i="2"/>
  <c r="BE1752" i="2"/>
  <c r="BF1752" i="2" s="1"/>
  <c r="BC1752" i="2"/>
  <c r="AZ1752" i="2"/>
  <c r="AY1752" i="2"/>
  <c r="AX1752" i="2"/>
  <c r="AW1752" i="2"/>
  <c r="BD1752" i="2" s="1"/>
  <c r="AV1752" i="2"/>
  <c r="AU1752" i="2"/>
  <c r="BM1752" i="2" s="1"/>
  <c r="AT1752" i="2"/>
  <c r="CD1752" i="2" s="1"/>
  <c r="AS1752" i="2"/>
  <c r="CC1752" i="2" s="1"/>
  <c r="AP1752" i="2"/>
  <c r="AR1752" i="2" s="1"/>
  <c r="BU1752" i="2" s="1"/>
  <c r="AO1752" i="2"/>
  <c r="AN1752" i="2"/>
  <c r="AM1752" i="2"/>
  <c r="AL1752" i="2"/>
  <c r="AK1752" i="2"/>
  <c r="AJ1752" i="2"/>
  <c r="AI1752" i="2"/>
  <c r="AQ1752" i="2" s="1"/>
  <c r="Z1752" i="2"/>
  <c r="CN1752" i="2" s="1"/>
  <c r="Y1752" i="2"/>
  <c r="X1752" i="2"/>
  <c r="U1752" i="2"/>
  <c r="T1752" i="2"/>
  <c r="Q1752" i="2"/>
  <c r="P1752" i="2"/>
  <c r="O1752" i="2"/>
  <c r="N1752" i="2"/>
  <c r="BL1752" i="2" s="1"/>
  <c r="M1752" i="2"/>
  <c r="L1752" i="2"/>
  <c r="BK1752" i="2" s="1"/>
  <c r="K1752" i="2"/>
  <c r="BJ1752" i="2" s="1"/>
  <c r="J1752" i="2"/>
  <c r="BI1752" i="2" s="1"/>
  <c r="I1752" i="2"/>
  <c r="G1752" i="2"/>
  <c r="F1752" i="2"/>
  <c r="H1752" i="2" s="1"/>
  <c r="CX1751" i="2"/>
  <c r="CW1751" i="2"/>
  <c r="CN1751" i="2"/>
  <c r="CK1751" i="2"/>
  <c r="CI1751" i="2"/>
  <c r="CD1751" i="2"/>
  <c r="CC1751" i="2"/>
  <c r="BY1751" i="2"/>
  <c r="CA1751" i="2" s="1"/>
  <c r="BW1751" i="2"/>
  <c r="BV1751" i="2"/>
  <c r="BS1751" i="2"/>
  <c r="BR1751" i="2"/>
  <c r="BP1751" i="2"/>
  <c r="BO1751" i="2"/>
  <c r="BN1751" i="2"/>
  <c r="BM1751" i="2"/>
  <c r="BL1751" i="2"/>
  <c r="BK1751" i="2"/>
  <c r="BJ1751" i="2"/>
  <c r="BI1751" i="2"/>
  <c r="BH1751" i="2"/>
  <c r="BF1751" i="2"/>
  <c r="BD1751" i="2"/>
  <c r="AQ1751" i="2"/>
  <c r="AP1751" i="2"/>
  <c r="AR1751" i="2" s="1"/>
  <c r="BU1751" i="2" s="1"/>
  <c r="AA1751" i="2"/>
  <c r="H1751" i="2"/>
  <c r="CX1750" i="2"/>
  <c r="CW1750" i="2"/>
  <c r="CN1750" i="2"/>
  <c r="CK1750" i="2"/>
  <c r="CI1750" i="2"/>
  <c r="CD1750" i="2"/>
  <c r="CE1750" i="2" s="1"/>
  <c r="CC1750" i="2"/>
  <c r="BY1750" i="2"/>
  <c r="CA1750" i="2" s="1"/>
  <c r="BW1750" i="2"/>
  <c r="BV1750" i="2"/>
  <c r="BS1750" i="2"/>
  <c r="BR1750" i="2"/>
  <c r="BP1750" i="2"/>
  <c r="BO1750" i="2"/>
  <c r="BN1750" i="2"/>
  <c r="BM1750" i="2"/>
  <c r="BL1750" i="2"/>
  <c r="BK1750" i="2"/>
  <c r="BJ1750" i="2"/>
  <c r="BI1750" i="2"/>
  <c r="BH1750" i="2"/>
  <c r="BF1750" i="2"/>
  <c r="BD1750" i="2"/>
  <c r="AQ1750" i="2"/>
  <c r="AP1750" i="2"/>
  <c r="AR1750" i="2" s="1"/>
  <c r="BU1750" i="2" s="1"/>
  <c r="CV1750" i="2" s="1"/>
  <c r="AA1750" i="2"/>
  <c r="H1750" i="2"/>
  <c r="CX1749" i="2"/>
  <c r="CW1749" i="2"/>
  <c r="CN1749" i="2"/>
  <c r="CK1749" i="2"/>
  <c r="CI1749" i="2"/>
  <c r="CD1749" i="2"/>
  <c r="CC1749" i="2"/>
  <c r="BY1749" i="2"/>
  <c r="CA1749" i="2" s="1"/>
  <c r="BW1749" i="2"/>
  <c r="BV1749" i="2"/>
  <c r="BS1749" i="2"/>
  <c r="BR1749" i="2"/>
  <c r="BP1749" i="2"/>
  <c r="BO1749" i="2"/>
  <c r="BN1749" i="2"/>
  <c r="BM1749" i="2"/>
  <c r="BL1749" i="2"/>
  <c r="BK1749" i="2"/>
  <c r="BJ1749" i="2"/>
  <c r="BI1749" i="2"/>
  <c r="BH1749" i="2"/>
  <c r="BF1749" i="2"/>
  <c r="BD1749" i="2"/>
  <c r="AR1749" i="2"/>
  <c r="BU1749" i="2" s="1"/>
  <c r="AQ1749" i="2"/>
  <c r="AP1749" i="2"/>
  <c r="AA1749" i="2"/>
  <c r="H1749" i="2"/>
  <c r="DA1748" i="2"/>
  <c r="CZ1748" i="2"/>
  <c r="CX1748" i="2"/>
  <c r="CW1748" i="2"/>
  <c r="CK1748" i="2"/>
  <c r="CI1748" i="2"/>
  <c r="BY1748" i="2"/>
  <c r="CA1748" i="2" s="1"/>
  <c r="BW1748" i="2"/>
  <c r="BV1748" i="2"/>
  <c r="BS1748" i="2"/>
  <c r="BR1748" i="2"/>
  <c r="BP1748" i="2"/>
  <c r="BO1748" i="2"/>
  <c r="BN1748" i="2"/>
  <c r="CV1748" i="2" s="1"/>
  <c r="BH1748" i="2"/>
  <c r="BG1748" i="2"/>
  <c r="BE1748" i="2"/>
  <c r="BF1748" i="2" s="1"/>
  <c r="BC1748" i="2"/>
  <c r="AZ1748" i="2"/>
  <c r="AY1748" i="2"/>
  <c r="AX1748" i="2"/>
  <c r="AW1748" i="2"/>
  <c r="BD1748" i="2" s="1"/>
  <c r="AV1748" i="2"/>
  <c r="AU1748" i="2"/>
  <c r="BM1748" i="2" s="1"/>
  <c r="AT1748" i="2"/>
  <c r="CD1748" i="2" s="1"/>
  <c r="AS1748" i="2"/>
  <c r="CC1748" i="2" s="1"/>
  <c r="AP1748" i="2"/>
  <c r="AR1748" i="2" s="1"/>
  <c r="BU1748" i="2" s="1"/>
  <c r="AO1748" i="2"/>
  <c r="AN1748" i="2"/>
  <c r="AM1748" i="2"/>
  <c r="AL1748" i="2"/>
  <c r="AK1748" i="2"/>
  <c r="AJ1748" i="2"/>
  <c r="AI1748" i="2"/>
  <c r="AQ1748" i="2" s="1"/>
  <c r="Z1748" i="2"/>
  <c r="CN1748" i="2" s="1"/>
  <c r="Y1748" i="2"/>
  <c r="X1748" i="2"/>
  <c r="U1748" i="2"/>
  <c r="T1748" i="2"/>
  <c r="Q1748" i="2"/>
  <c r="P1748" i="2"/>
  <c r="O1748" i="2"/>
  <c r="N1748" i="2"/>
  <c r="BL1748" i="2" s="1"/>
  <c r="M1748" i="2"/>
  <c r="L1748" i="2"/>
  <c r="BK1748" i="2" s="1"/>
  <c r="K1748" i="2"/>
  <c r="BJ1748" i="2" s="1"/>
  <c r="J1748" i="2"/>
  <c r="BI1748" i="2" s="1"/>
  <c r="I1748" i="2"/>
  <c r="G1748" i="2"/>
  <c r="F1748" i="2"/>
  <c r="H1748" i="2" s="1"/>
  <c r="DA1747" i="2"/>
  <c r="CZ1747" i="2"/>
  <c r="CX1747" i="2"/>
  <c r="CW1747" i="2"/>
  <c r="CN1747" i="2"/>
  <c r="CK1747" i="2"/>
  <c r="CI1747" i="2"/>
  <c r="BY1747" i="2"/>
  <c r="CA1747" i="2" s="1"/>
  <c r="BW1747" i="2"/>
  <c r="BV1747" i="2"/>
  <c r="BS1747" i="2"/>
  <c r="BR1747" i="2"/>
  <c r="BP1747" i="2"/>
  <c r="BN1747" i="2"/>
  <c r="BL1747" i="2"/>
  <c r="BK1747" i="2"/>
  <c r="BG1747" i="2"/>
  <c r="BF1747" i="2"/>
  <c r="BE1747" i="2"/>
  <c r="BD1747" i="2"/>
  <c r="BC1747" i="2"/>
  <c r="BO1747" i="2" s="1"/>
  <c r="AZ1747" i="2"/>
  <c r="AY1747" i="2"/>
  <c r="AX1747" i="2"/>
  <c r="AW1747" i="2"/>
  <c r="AV1747" i="2"/>
  <c r="AU1747" i="2"/>
  <c r="BM1747" i="2" s="1"/>
  <c r="AT1747" i="2"/>
  <c r="CD1747" i="2" s="1"/>
  <c r="AS1747" i="2"/>
  <c r="CC1747" i="2" s="1"/>
  <c r="AR1747" i="2"/>
  <c r="BU1747" i="2" s="1"/>
  <c r="AP1747" i="2"/>
  <c r="AO1747" i="2"/>
  <c r="AN1747" i="2"/>
  <c r="AM1747" i="2"/>
  <c r="AL1747" i="2"/>
  <c r="AK1747" i="2"/>
  <c r="AJ1747" i="2"/>
  <c r="AI1747" i="2"/>
  <c r="AQ1747" i="2" s="1"/>
  <c r="Z1747" i="2"/>
  <c r="AA1747" i="2" s="1"/>
  <c r="Y1747" i="2"/>
  <c r="X1747" i="2"/>
  <c r="U1747" i="2"/>
  <c r="T1747" i="2"/>
  <c r="Q1747" i="2"/>
  <c r="P1747" i="2"/>
  <c r="O1747" i="2"/>
  <c r="N1747" i="2"/>
  <c r="M1747" i="2"/>
  <c r="BH1747" i="2" s="1"/>
  <c r="L1747" i="2"/>
  <c r="K1747" i="2"/>
  <c r="BJ1747" i="2" s="1"/>
  <c r="J1747" i="2"/>
  <c r="BI1747" i="2" s="1"/>
  <c r="I1747" i="2"/>
  <c r="H1747" i="2"/>
  <c r="G1747" i="2"/>
  <c r="F1747" i="2"/>
  <c r="CX1746" i="2"/>
  <c r="CW1746" i="2"/>
  <c r="CN1746" i="2"/>
  <c r="CK1746" i="2"/>
  <c r="CI1746" i="2"/>
  <c r="CD1746" i="2"/>
  <c r="CE1746" i="2" s="1"/>
  <c r="CC1746" i="2"/>
  <c r="BY1746" i="2"/>
  <c r="CA1746" i="2" s="1"/>
  <c r="BW1746" i="2"/>
  <c r="BV1746" i="2"/>
  <c r="BS1746" i="2"/>
  <c r="BR1746" i="2"/>
  <c r="BP1746" i="2"/>
  <c r="BO1746" i="2"/>
  <c r="BN1746" i="2"/>
  <c r="BM1746" i="2"/>
  <c r="BL1746" i="2"/>
  <c r="BK1746" i="2"/>
  <c r="BJ1746" i="2"/>
  <c r="BI1746" i="2"/>
  <c r="BH1746" i="2"/>
  <c r="BF1746" i="2"/>
  <c r="BD1746" i="2"/>
  <c r="AQ1746" i="2"/>
  <c r="AP1746" i="2"/>
  <c r="AR1746" i="2" s="1"/>
  <c r="BU1746" i="2" s="1"/>
  <c r="AA1746" i="2"/>
  <c r="H1746" i="2"/>
  <c r="CX1745" i="2"/>
  <c r="CW1745" i="2"/>
  <c r="CN1745" i="2"/>
  <c r="CK1745" i="2"/>
  <c r="CI1745" i="2"/>
  <c r="CE1745" i="2"/>
  <c r="CD1745" i="2"/>
  <c r="CC1745" i="2"/>
  <c r="BY1745" i="2"/>
  <c r="CA1745" i="2" s="1"/>
  <c r="BW1745" i="2"/>
  <c r="BV1745" i="2"/>
  <c r="BS1745" i="2"/>
  <c r="BR1745" i="2"/>
  <c r="BP1745" i="2"/>
  <c r="BO1745" i="2"/>
  <c r="BN1745" i="2"/>
  <c r="BM1745" i="2"/>
  <c r="BL1745" i="2"/>
  <c r="BK1745" i="2"/>
  <c r="BJ1745" i="2"/>
  <c r="BI1745" i="2"/>
  <c r="BH1745" i="2"/>
  <c r="BF1745" i="2"/>
  <c r="BD1745" i="2"/>
  <c r="AQ1745" i="2"/>
  <c r="AP1745" i="2"/>
  <c r="AR1745" i="2" s="1"/>
  <c r="BU1745" i="2" s="1"/>
  <c r="AA1745" i="2"/>
  <c r="H1745" i="2"/>
  <c r="CX1744" i="2"/>
  <c r="CW1744" i="2"/>
  <c r="CN1744" i="2"/>
  <c r="CK1744" i="2"/>
  <c r="CI1744" i="2"/>
  <c r="CD1744" i="2"/>
  <c r="CC1744" i="2"/>
  <c r="BY1744" i="2"/>
  <c r="CA1744" i="2" s="1"/>
  <c r="BW1744" i="2"/>
  <c r="BV1744" i="2"/>
  <c r="BS1744" i="2"/>
  <c r="BR1744" i="2"/>
  <c r="BP1744" i="2"/>
  <c r="BO1744" i="2"/>
  <c r="BN1744" i="2"/>
  <c r="BM1744" i="2"/>
  <c r="BL1744" i="2"/>
  <c r="BK1744" i="2"/>
  <c r="BJ1744" i="2"/>
  <c r="BI1744" i="2"/>
  <c r="BH1744" i="2"/>
  <c r="BF1744" i="2"/>
  <c r="BD1744" i="2"/>
  <c r="AQ1744" i="2"/>
  <c r="AP1744" i="2"/>
  <c r="AR1744" i="2" s="1"/>
  <c r="BU1744" i="2" s="1"/>
  <c r="AA1744" i="2"/>
  <c r="H1744" i="2"/>
  <c r="CX1743" i="2"/>
  <c r="CW1743" i="2"/>
  <c r="CN1743" i="2"/>
  <c r="CK1743" i="2"/>
  <c r="CI1743" i="2"/>
  <c r="CD1743" i="2"/>
  <c r="CC1743" i="2"/>
  <c r="BY1743" i="2"/>
  <c r="CA1743" i="2" s="1"/>
  <c r="BW1743" i="2"/>
  <c r="BV1743" i="2"/>
  <c r="BS1743" i="2"/>
  <c r="BR1743" i="2"/>
  <c r="BP1743" i="2"/>
  <c r="BO1743" i="2"/>
  <c r="BN1743" i="2"/>
  <c r="BM1743" i="2"/>
  <c r="BL1743" i="2"/>
  <c r="BK1743" i="2"/>
  <c r="BJ1743" i="2"/>
  <c r="BI1743" i="2"/>
  <c r="BH1743" i="2"/>
  <c r="BF1743" i="2"/>
  <c r="BD1743" i="2"/>
  <c r="AQ1743" i="2"/>
  <c r="AP1743" i="2"/>
  <c r="AR1743" i="2" s="1"/>
  <c r="BU1743" i="2" s="1"/>
  <c r="AA1743" i="2"/>
  <c r="H1743" i="2"/>
  <c r="DA1742" i="2"/>
  <c r="CZ1742" i="2"/>
  <c r="CX1742" i="2"/>
  <c r="CW1742" i="2"/>
  <c r="CK1742" i="2"/>
  <c r="CI1742" i="2"/>
  <c r="CC1742" i="2"/>
  <c r="BY1742" i="2"/>
  <c r="CA1742" i="2" s="1"/>
  <c r="BW1742" i="2"/>
  <c r="BV1742" i="2"/>
  <c r="BS1742" i="2"/>
  <c r="BR1742" i="2"/>
  <c r="BP1742" i="2"/>
  <c r="BO1742" i="2"/>
  <c r="BN1742" i="2"/>
  <c r="CV1742" i="2" s="1"/>
  <c r="BI1742" i="2"/>
  <c r="BG1742" i="2"/>
  <c r="BF1742" i="2"/>
  <c r="BE1742" i="2"/>
  <c r="BC1742" i="2"/>
  <c r="AZ1742" i="2"/>
  <c r="AY1742" i="2"/>
  <c r="AX1742" i="2"/>
  <c r="AW1742" i="2"/>
  <c r="BD1742" i="2" s="1"/>
  <c r="AV1742" i="2"/>
  <c r="AU1742" i="2"/>
  <c r="BM1742" i="2" s="1"/>
  <c r="AT1742" i="2"/>
  <c r="CD1742" i="2" s="1"/>
  <c r="AS1742" i="2"/>
  <c r="AP1742" i="2"/>
  <c r="AR1742" i="2" s="1"/>
  <c r="BU1742" i="2" s="1"/>
  <c r="AO1742" i="2"/>
  <c r="AN1742" i="2"/>
  <c r="AM1742" i="2"/>
  <c r="AL1742" i="2"/>
  <c r="AK1742" i="2"/>
  <c r="AJ1742" i="2"/>
  <c r="AI1742" i="2"/>
  <c r="AQ1742" i="2" s="1"/>
  <c r="Z1742" i="2"/>
  <c r="CN1742" i="2" s="1"/>
  <c r="Y1742" i="2"/>
  <c r="X1742" i="2"/>
  <c r="U1742" i="2"/>
  <c r="T1742" i="2"/>
  <c r="Q1742" i="2"/>
  <c r="P1742" i="2"/>
  <c r="O1742" i="2"/>
  <c r="N1742" i="2"/>
  <c r="M1742" i="2"/>
  <c r="BL1742" i="2" s="1"/>
  <c r="L1742" i="2"/>
  <c r="BK1742" i="2" s="1"/>
  <c r="K1742" i="2"/>
  <c r="BJ1742" i="2" s="1"/>
  <c r="J1742" i="2"/>
  <c r="I1742" i="2"/>
  <c r="G1742" i="2"/>
  <c r="F1742" i="2"/>
  <c r="H1742" i="2" s="1"/>
  <c r="CX1741" i="2"/>
  <c r="CW1741" i="2"/>
  <c r="CN1741" i="2"/>
  <c r="CK1741" i="2"/>
  <c r="CI1741" i="2"/>
  <c r="CD1741" i="2"/>
  <c r="CE1741" i="2" s="1"/>
  <c r="CC1741" i="2"/>
  <c r="BY1741" i="2"/>
  <c r="CA1741" i="2" s="1"/>
  <c r="BW1741" i="2"/>
  <c r="BV1741" i="2"/>
  <c r="BS1741" i="2"/>
  <c r="BR1741" i="2"/>
  <c r="BP1741" i="2"/>
  <c r="BO1741" i="2"/>
  <c r="BN1741" i="2"/>
  <c r="BM1741" i="2"/>
  <c r="BL1741" i="2"/>
  <c r="BK1741" i="2"/>
  <c r="BJ1741" i="2"/>
  <c r="BI1741" i="2"/>
  <c r="BH1741" i="2"/>
  <c r="BF1741" i="2"/>
  <c r="BD1741" i="2"/>
  <c r="AQ1741" i="2"/>
  <c r="AP1741" i="2"/>
  <c r="AR1741" i="2" s="1"/>
  <c r="BU1741" i="2" s="1"/>
  <c r="AA1741" i="2"/>
  <c r="H1741" i="2"/>
  <c r="CX1740" i="2"/>
  <c r="CW1740" i="2"/>
  <c r="CN1740" i="2"/>
  <c r="CK1740" i="2"/>
  <c r="CI1740" i="2"/>
  <c r="CD1740" i="2"/>
  <c r="CC1740" i="2"/>
  <c r="BY1740" i="2"/>
  <c r="CA1740" i="2" s="1"/>
  <c r="BW1740" i="2"/>
  <c r="BV1740" i="2"/>
  <c r="BS1740" i="2"/>
  <c r="BR1740" i="2"/>
  <c r="BP1740" i="2"/>
  <c r="BO1740" i="2"/>
  <c r="BN1740" i="2"/>
  <c r="BM1740" i="2"/>
  <c r="BL1740" i="2"/>
  <c r="BK1740" i="2"/>
  <c r="BJ1740" i="2"/>
  <c r="BI1740" i="2"/>
  <c r="BH1740" i="2"/>
  <c r="BF1740" i="2"/>
  <c r="BD1740" i="2"/>
  <c r="AR1740" i="2"/>
  <c r="BU1740" i="2" s="1"/>
  <c r="AQ1740" i="2"/>
  <c r="AP1740" i="2"/>
  <c r="AA1740" i="2"/>
  <c r="H1740" i="2"/>
  <c r="CX1739" i="2"/>
  <c r="CW1739" i="2"/>
  <c r="CN1739" i="2"/>
  <c r="CK1739" i="2"/>
  <c r="CI1739" i="2"/>
  <c r="CD1739" i="2"/>
  <c r="CC1739" i="2"/>
  <c r="BY1739" i="2"/>
  <c r="CA1739" i="2" s="1"/>
  <c r="BW1739" i="2"/>
  <c r="BV1739" i="2"/>
  <c r="BS1739" i="2"/>
  <c r="BR1739" i="2"/>
  <c r="BP1739" i="2"/>
  <c r="BO1739" i="2"/>
  <c r="BN1739" i="2"/>
  <c r="BM1739" i="2"/>
  <c r="BL1739" i="2"/>
  <c r="BK1739" i="2"/>
  <c r="BJ1739" i="2"/>
  <c r="BI1739" i="2"/>
  <c r="BH1739" i="2"/>
  <c r="BF1739" i="2"/>
  <c r="BD1739" i="2"/>
  <c r="AR1739" i="2"/>
  <c r="BU1739" i="2" s="1"/>
  <c r="AQ1739" i="2"/>
  <c r="AP1739" i="2"/>
  <c r="AA1739" i="2"/>
  <c r="H1739" i="2"/>
  <c r="CX1738" i="2"/>
  <c r="CW1738" i="2"/>
  <c r="CN1738" i="2"/>
  <c r="CK1738" i="2"/>
  <c r="CI1738" i="2"/>
  <c r="CD1738" i="2"/>
  <c r="CE1738" i="2" s="1"/>
  <c r="CC1738" i="2"/>
  <c r="BY1738" i="2"/>
  <c r="CA1738" i="2" s="1"/>
  <c r="BW1738" i="2"/>
  <c r="BV1738" i="2"/>
  <c r="BS1738" i="2"/>
  <c r="BR1738" i="2"/>
  <c r="BP1738" i="2"/>
  <c r="BO1738" i="2"/>
  <c r="BN1738" i="2"/>
  <c r="BM1738" i="2"/>
  <c r="BL1738" i="2"/>
  <c r="BK1738" i="2"/>
  <c r="BJ1738" i="2"/>
  <c r="BI1738" i="2"/>
  <c r="BH1738" i="2"/>
  <c r="BF1738" i="2"/>
  <c r="BD1738" i="2"/>
  <c r="AR1738" i="2"/>
  <c r="BU1738" i="2" s="1"/>
  <c r="AQ1738" i="2"/>
  <c r="AP1738" i="2"/>
  <c r="AA1738" i="2"/>
  <c r="H1738" i="2"/>
  <c r="CX1737" i="2"/>
  <c r="CW1737" i="2"/>
  <c r="CN1737" i="2"/>
  <c r="CK1737" i="2"/>
  <c r="CI1737" i="2"/>
  <c r="CD1737" i="2"/>
  <c r="CC1737" i="2"/>
  <c r="CA1737" i="2"/>
  <c r="BY1737" i="2"/>
  <c r="BW1737" i="2"/>
  <c r="BV1737" i="2"/>
  <c r="BS1737" i="2"/>
  <c r="BR1737" i="2"/>
  <c r="BP1737" i="2"/>
  <c r="BO1737" i="2"/>
  <c r="BN1737" i="2"/>
  <c r="BM1737" i="2"/>
  <c r="BL1737" i="2"/>
  <c r="BK1737" i="2"/>
  <c r="BJ1737" i="2"/>
  <c r="BI1737" i="2"/>
  <c r="BH1737" i="2"/>
  <c r="BF1737" i="2"/>
  <c r="BD1737" i="2"/>
  <c r="AQ1737" i="2"/>
  <c r="AP1737" i="2"/>
  <c r="AR1737" i="2" s="1"/>
  <c r="BU1737" i="2" s="1"/>
  <c r="AA1737" i="2"/>
  <c r="H1737" i="2"/>
  <c r="CX1736" i="2"/>
  <c r="CW1736" i="2"/>
  <c r="CN1736" i="2"/>
  <c r="CK1736" i="2"/>
  <c r="CI1736" i="2"/>
  <c r="CD1736" i="2"/>
  <c r="CE1736" i="2" s="1"/>
  <c r="CC1736" i="2"/>
  <c r="CA1736" i="2"/>
  <c r="BY1736" i="2"/>
  <c r="BW1736" i="2"/>
  <c r="BV1736" i="2"/>
  <c r="BS1736" i="2"/>
  <c r="BR1736" i="2"/>
  <c r="BP1736" i="2"/>
  <c r="BO1736" i="2"/>
  <c r="BN1736" i="2"/>
  <c r="BM1736" i="2"/>
  <c r="BL1736" i="2"/>
  <c r="BK1736" i="2"/>
  <c r="BJ1736" i="2"/>
  <c r="BI1736" i="2"/>
  <c r="BH1736" i="2"/>
  <c r="BF1736" i="2"/>
  <c r="BD1736" i="2"/>
  <c r="AQ1736" i="2"/>
  <c r="AP1736" i="2"/>
  <c r="AR1736" i="2" s="1"/>
  <c r="BU1736" i="2" s="1"/>
  <c r="AA1736" i="2"/>
  <c r="H1736" i="2"/>
  <c r="CX1735" i="2"/>
  <c r="CW1735" i="2"/>
  <c r="CN1735" i="2"/>
  <c r="CK1735" i="2"/>
  <c r="CI1735" i="2"/>
  <c r="CD1735" i="2"/>
  <c r="CE1735" i="2" s="1"/>
  <c r="CC1735" i="2"/>
  <c r="BY1735" i="2"/>
  <c r="CA1735" i="2" s="1"/>
  <c r="BW1735" i="2"/>
  <c r="BV1735" i="2"/>
  <c r="BS1735" i="2"/>
  <c r="BR1735" i="2"/>
  <c r="BP1735" i="2"/>
  <c r="BO1735" i="2"/>
  <c r="BN1735" i="2"/>
  <c r="BM1735" i="2"/>
  <c r="BL1735" i="2"/>
  <c r="BK1735" i="2"/>
  <c r="BJ1735" i="2"/>
  <c r="BI1735" i="2"/>
  <c r="BH1735" i="2"/>
  <c r="BF1735" i="2"/>
  <c r="BD1735" i="2"/>
  <c r="AQ1735" i="2"/>
  <c r="AP1735" i="2"/>
  <c r="AR1735" i="2" s="1"/>
  <c r="BU1735" i="2" s="1"/>
  <c r="AA1735" i="2"/>
  <c r="H1735" i="2"/>
  <c r="CX1734" i="2"/>
  <c r="CW1734" i="2"/>
  <c r="CN1734" i="2"/>
  <c r="CK1734" i="2"/>
  <c r="CI1734" i="2"/>
  <c r="CE1734" i="2"/>
  <c r="CD1734" i="2"/>
  <c r="CC1734" i="2"/>
  <c r="BY1734" i="2"/>
  <c r="CA1734" i="2" s="1"/>
  <c r="BW1734" i="2"/>
  <c r="BV1734" i="2"/>
  <c r="BS1734" i="2"/>
  <c r="BR1734" i="2"/>
  <c r="BP1734" i="2"/>
  <c r="BO1734" i="2"/>
  <c r="BN1734" i="2"/>
  <c r="CV1734" i="2" s="1"/>
  <c r="BM1734" i="2"/>
  <c r="BL1734" i="2"/>
  <c r="BK1734" i="2"/>
  <c r="BJ1734" i="2"/>
  <c r="BI1734" i="2"/>
  <c r="BH1734" i="2"/>
  <c r="BF1734" i="2"/>
  <c r="BD1734" i="2"/>
  <c r="AQ1734" i="2"/>
  <c r="AP1734" i="2"/>
  <c r="AR1734" i="2" s="1"/>
  <c r="BU1734" i="2" s="1"/>
  <c r="AA1734" i="2"/>
  <c r="H1734" i="2"/>
  <c r="CX1733" i="2"/>
  <c r="CW1733" i="2"/>
  <c r="CN1733" i="2"/>
  <c r="CK1733" i="2"/>
  <c r="CI1733" i="2"/>
  <c r="CD1733" i="2"/>
  <c r="CE1733" i="2" s="1"/>
  <c r="CC1733" i="2"/>
  <c r="BY1733" i="2"/>
  <c r="CA1733" i="2" s="1"/>
  <c r="BW1733" i="2"/>
  <c r="BV1733" i="2"/>
  <c r="BS1733" i="2"/>
  <c r="BR1733" i="2"/>
  <c r="BP1733" i="2"/>
  <c r="BO1733" i="2"/>
  <c r="BN1733" i="2"/>
  <c r="CV1733" i="2" s="1"/>
  <c r="BM1733" i="2"/>
  <c r="BL1733" i="2"/>
  <c r="BK1733" i="2"/>
  <c r="BJ1733" i="2"/>
  <c r="BI1733" i="2"/>
  <c r="BH1733" i="2"/>
  <c r="BF1733" i="2"/>
  <c r="BD1733" i="2"/>
  <c r="AQ1733" i="2"/>
  <c r="AP1733" i="2"/>
  <c r="AR1733" i="2" s="1"/>
  <c r="BU1733" i="2" s="1"/>
  <c r="AA1733" i="2"/>
  <c r="H1733" i="2"/>
  <c r="CX1732" i="2"/>
  <c r="CW1732" i="2"/>
  <c r="CN1732" i="2"/>
  <c r="CK1732" i="2"/>
  <c r="CI1732" i="2"/>
  <c r="CD1732" i="2"/>
  <c r="CC1732" i="2"/>
  <c r="BY1732" i="2"/>
  <c r="CA1732" i="2" s="1"/>
  <c r="BW1732" i="2"/>
  <c r="BV1732" i="2"/>
  <c r="BS1732" i="2"/>
  <c r="BR1732" i="2"/>
  <c r="BP1732" i="2"/>
  <c r="BO1732" i="2"/>
  <c r="BN1732" i="2"/>
  <c r="BM1732" i="2"/>
  <c r="BL1732" i="2"/>
  <c r="BK1732" i="2"/>
  <c r="BJ1732" i="2"/>
  <c r="BI1732" i="2"/>
  <c r="BH1732" i="2"/>
  <c r="BF1732" i="2"/>
  <c r="BD1732" i="2"/>
  <c r="AQ1732" i="2"/>
  <c r="AP1732" i="2"/>
  <c r="AR1732" i="2" s="1"/>
  <c r="BU1732" i="2" s="1"/>
  <c r="AA1732" i="2"/>
  <c r="H1732" i="2"/>
  <c r="CX1731" i="2"/>
  <c r="CW1731" i="2"/>
  <c r="CN1731" i="2"/>
  <c r="CK1731" i="2"/>
  <c r="CI1731" i="2"/>
  <c r="CD1731" i="2"/>
  <c r="CC1731" i="2"/>
  <c r="BY1731" i="2"/>
  <c r="CA1731" i="2" s="1"/>
  <c r="BW1731" i="2"/>
  <c r="BV1731" i="2"/>
  <c r="BS1731" i="2"/>
  <c r="BR1731" i="2"/>
  <c r="BP1731" i="2"/>
  <c r="BO1731" i="2"/>
  <c r="BN1731" i="2"/>
  <c r="BM1731" i="2"/>
  <c r="BL1731" i="2"/>
  <c r="BK1731" i="2"/>
  <c r="BJ1731" i="2"/>
  <c r="BI1731" i="2"/>
  <c r="BH1731" i="2"/>
  <c r="BF1731" i="2"/>
  <c r="BD1731" i="2"/>
  <c r="AQ1731" i="2"/>
  <c r="AP1731" i="2"/>
  <c r="AR1731" i="2" s="1"/>
  <c r="BU1731" i="2" s="1"/>
  <c r="AA1731" i="2"/>
  <c r="H1731" i="2"/>
  <c r="CX1730" i="2"/>
  <c r="CW1730" i="2"/>
  <c r="CN1730" i="2"/>
  <c r="CK1730" i="2"/>
  <c r="CI1730" i="2"/>
  <c r="CD1730" i="2"/>
  <c r="CE1730" i="2" s="1"/>
  <c r="CC1730" i="2"/>
  <c r="BY1730" i="2"/>
  <c r="CA1730" i="2" s="1"/>
  <c r="BW1730" i="2"/>
  <c r="BV1730" i="2"/>
  <c r="BS1730" i="2"/>
  <c r="BR1730" i="2"/>
  <c r="BP1730" i="2"/>
  <c r="BO1730" i="2"/>
  <c r="BN1730" i="2"/>
  <c r="BM1730" i="2"/>
  <c r="BL1730" i="2"/>
  <c r="BK1730" i="2"/>
  <c r="BJ1730" i="2"/>
  <c r="BI1730" i="2"/>
  <c r="BH1730" i="2"/>
  <c r="BF1730" i="2"/>
  <c r="BD1730" i="2"/>
  <c r="AQ1730" i="2"/>
  <c r="AP1730" i="2"/>
  <c r="AR1730" i="2" s="1"/>
  <c r="BU1730" i="2" s="1"/>
  <c r="AA1730" i="2"/>
  <c r="H1730" i="2"/>
  <c r="CX1729" i="2"/>
  <c r="CW1729" i="2"/>
  <c r="CV1729" i="2"/>
  <c r="CR1729" i="2" s="1"/>
  <c r="CN1729" i="2"/>
  <c r="CK1729" i="2"/>
  <c r="CI1729" i="2"/>
  <c r="CD1729" i="2"/>
  <c r="CC1729" i="2"/>
  <c r="BY1729" i="2"/>
  <c r="CA1729" i="2" s="1"/>
  <c r="BW1729" i="2"/>
  <c r="BV1729" i="2"/>
  <c r="BS1729" i="2"/>
  <c r="BR1729" i="2"/>
  <c r="BP1729" i="2"/>
  <c r="BO1729" i="2"/>
  <c r="BN1729" i="2"/>
  <c r="BM1729" i="2"/>
  <c r="BL1729" i="2"/>
  <c r="BK1729" i="2"/>
  <c r="BJ1729" i="2"/>
  <c r="BI1729" i="2"/>
  <c r="BH1729" i="2"/>
  <c r="BF1729" i="2"/>
  <c r="BD1729" i="2"/>
  <c r="AQ1729" i="2"/>
  <c r="AP1729" i="2"/>
  <c r="AR1729" i="2" s="1"/>
  <c r="BU1729" i="2" s="1"/>
  <c r="AA1729" i="2"/>
  <c r="H1729" i="2"/>
  <c r="CX1728" i="2"/>
  <c r="CW1728" i="2"/>
  <c r="CV1728" i="2"/>
  <c r="CR1728" i="2" s="1"/>
  <c r="CN1728" i="2"/>
  <c r="CK1728" i="2"/>
  <c r="CI1728" i="2"/>
  <c r="CD1728" i="2"/>
  <c r="CE1728" i="2" s="1"/>
  <c r="CC1728" i="2"/>
  <c r="BY1728" i="2"/>
  <c r="CA1728" i="2" s="1"/>
  <c r="BW1728" i="2"/>
  <c r="BV1728" i="2"/>
  <c r="BS1728" i="2"/>
  <c r="BR1728" i="2"/>
  <c r="BP1728" i="2"/>
  <c r="BO1728" i="2"/>
  <c r="BN1728" i="2"/>
  <c r="BM1728" i="2"/>
  <c r="BL1728" i="2"/>
  <c r="BK1728" i="2"/>
  <c r="BJ1728" i="2"/>
  <c r="BI1728" i="2"/>
  <c r="BH1728" i="2"/>
  <c r="BF1728" i="2"/>
  <c r="BD1728" i="2"/>
  <c r="AQ1728" i="2"/>
  <c r="AP1728" i="2"/>
  <c r="AR1728" i="2" s="1"/>
  <c r="BU1728" i="2" s="1"/>
  <c r="AA1728" i="2"/>
  <c r="H1728" i="2"/>
  <c r="DA1727" i="2"/>
  <c r="CZ1727" i="2"/>
  <c r="CX1727" i="2"/>
  <c r="CW1727" i="2"/>
  <c r="CK1727" i="2"/>
  <c r="CI1727" i="2"/>
  <c r="CD1727" i="2"/>
  <c r="BY1727" i="2"/>
  <c r="CA1727" i="2" s="1"/>
  <c r="BW1727" i="2"/>
  <c r="BV1727" i="2"/>
  <c r="BS1727" i="2"/>
  <c r="BR1727" i="2"/>
  <c r="BP1727" i="2"/>
  <c r="BO1727" i="2"/>
  <c r="BN1727" i="2"/>
  <c r="BJ1727" i="2"/>
  <c r="BH1727" i="2"/>
  <c r="BG1727" i="2"/>
  <c r="BE1727" i="2"/>
  <c r="BF1727" i="2" s="1"/>
  <c r="BC1727" i="2"/>
  <c r="AZ1727" i="2"/>
  <c r="AY1727" i="2"/>
  <c r="AX1727" i="2"/>
  <c r="AW1727" i="2"/>
  <c r="BD1727" i="2" s="1"/>
  <c r="AV1727" i="2"/>
  <c r="AU1727" i="2"/>
  <c r="BM1727" i="2" s="1"/>
  <c r="AT1727" i="2"/>
  <c r="AS1727" i="2"/>
  <c r="CC1727" i="2" s="1"/>
  <c r="AP1727" i="2"/>
  <c r="AR1727" i="2" s="1"/>
  <c r="BU1727" i="2" s="1"/>
  <c r="AO1727" i="2"/>
  <c r="AN1727" i="2"/>
  <c r="AM1727" i="2"/>
  <c r="AL1727" i="2"/>
  <c r="AK1727" i="2"/>
  <c r="AJ1727" i="2"/>
  <c r="AI1727" i="2"/>
  <c r="AQ1727" i="2" s="1"/>
  <c r="AA1727" i="2"/>
  <c r="Z1727" i="2"/>
  <c r="CN1727" i="2" s="1"/>
  <c r="Y1727" i="2"/>
  <c r="X1727" i="2"/>
  <c r="U1727" i="2"/>
  <c r="T1727" i="2"/>
  <c r="Q1727" i="2"/>
  <c r="P1727" i="2"/>
  <c r="O1727" i="2"/>
  <c r="N1727" i="2"/>
  <c r="BL1727" i="2" s="1"/>
  <c r="M1727" i="2"/>
  <c r="L1727" i="2"/>
  <c r="BK1727" i="2" s="1"/>
  <c r="K1727" i="2"/>
  <c r="J1727" i="2"/>
  <c r="BI1727" i="2" s="1"/>
  <c r="I1727" i="2"/>
  <c r="G1727" i="2"/>
  <c r="F1727" i="2"/>
  <c r="H1727" i="2" s="1"/>
  <c r="CX1726" i="2"/>
  <c r="CW1726" i="2"/>
  <c r="CN1726" i="2"/>
  <c r="CK1726" i="2"/>
  <c r="CI1726" i="2"/>
  <c r="CD1726" i="2"/>
  <c r="CE1726" i="2" s="1"/>
  <c r="CC1726" i="2"/>
  <c r="BY1726" i="2"/>
  <c r="CA1726" i="2" s="1"/>
  <c r="BW1726" i="2"/>
  <c r="BV1726" i="2"/>
  <c r="BS1726" i="2"/>
  <c r="BR1726" i="2"/>
  <c r="BP1726" i="2"/>
  <c r="BO1726" i="2"/>
  <c r="BN1726" i="2"/>
  <c r="BM1726" i="2"/>
  <c r="BL1726" i="2"/>
  <c r="BK1726" i="2"/>
  <c r="BJ1726" i="2"/>
  <c r="BI1726" i="2"/>
  <c r="BH1726" i="2"/>
  <c r="BF1726" i="2"/>
  <c r="BD1726" i="2"/>
  <c r="AQ1726" i="2"/>
  <c r="AP1726" i="2"/>
  <c r="AR1726" i="2" s="1"/>
  <c r="BU1726" i="2" s="1"/>
  <c r="AA1726" i="2"/>
  <c r="H1726" i="2"/>
  <c r="CX1725" i="2"/>
  <c r="CW1725" i="2"/>
  <c r="CN1725" i="2"/>
  <c r="CK1725" i="2"/>
  <c r="CI1725" i="2"/>
  <c r="CD1725" i="2"/>
  <c r="CC1725" i="2"/>
  <c r="BY1725" i="2"/>
  <c r="CA1725" i="2" s="1"/>
  <c r="BW1725" i="2"/>
  <c r="BV1725" i="2"/>
  <c r="BS1725" i="2"/>
  <c r="BR1725" i="2"/>
  <c r="BP1725" i="2"/>
  <c r="BO1725" i="2"/>
  <c r="BN1725" i="2"/>
  <c r="BM1725" i="2"/>
  <c r="BL1725" i="2"/>
  <c r="BK1725" i="2"/>
  <c r="BJ1725" i="2"/>
  <c r="BI1725" i="2"/>
  <c r="BH1725" i="2"/>
  <c r="BF1725" i="2"/>
  <c r="BD1725" i="2"/>
  <c r="AQ1725" i="2"/>
  <c r="AP1725" i="2"/>
  <c r="AR1725" i="2" s="1"/>
  <c r="BU1725" i="2" s="1"/>
  <c r="AA1725" i="2"/>
  <c r="H1725" i="2"/>
  <c r="CX1724" i="2"/>
  <c r="CW1724" i="2"/>
  <c r="CN1724" i="2"/>
  <c r="CK1724" i="2"/>
  <c r="CI1724" i="2"/>
  <c r="CE1724" i="2"/>
  <c r="CD1724" i="2"/>
  <c r="CC1724" i="2"/>
  <c r="BY1724" i="2"/>
  <c r="CA1724" i="2" s="1"/>
  <c r="BW1724" i="2"/>
  <c r="BV1724" i="2"/>
  <c r="BS1724" i="2"/>
  <c r="BR1724" i="2"/>
  <c r="BP1724" i="2"/>
  <c r="BO1724" i="2"/>
  <c r="BN1724" i="2"/>
  <c r="BM1724" i="2"/>
  <c r="BL1724" i="2"/>
  <c r="BK1724" i="2"/>
  <c r="BJ1724" i="2"/>
  <c r="BI1724" i="2"/>
  <c r="BH1724" i="2"/>
  <c r="BF1724" i="2"/>
  <c r="BD1724" i="2"/>
  <c r="AQ1724" i="2"/>
  <c r="AP1724" i="2"/>
  <c r="AR1724" i="2" s="1"/>
  <c r="BU1724" i="2" s="1"/>
  <c r="AA1724" i="2"/>
  <c r="H1724" i="2"/>
  <c r="CX1723" i="2"/>
  <c r="CW1723" i="2"/>
  <c r="CN1723" i="2"/>
  <c r="CK1723" i="2"/>
  <c r="CI1723" i="2"/>
  <c r="CD1723" i="2"/>
  <c r="CE1723" i="2" s="1"/>
  <c r="CC1723" i="2"/>
  <c r="CA1723" i="2"/>
  <c r="BY1723" i="2"/>
  <c r="BW1723" i="2"/>
  <c r="BV1723" i="2"/>
  <c r="BS1723" i="2"/>
  <c r="BR1723" i="2"/>
  <c r="BP1723" i="2"/>
  <c r="BO1723" i="2"/>
  <c r="BN1723" i="2"/>
  <c r="BM1723" i="2"/>
  <c r="BL1723" i="2"/>
  <c r="BK1723" i="2"/>
  <c r="BJ1723" i="2"/>
  <c r="BI1723" i="2"/>
  <c r="BH1723" i="2"/>
  <c r="BF1723" i="2"/>
  <c r="BD1723" i="2"/>
  <c r="AQ1723" i="2"/>
  <c r="AP1723" i="2"/>
  <c r="AR1723" i="2" s="1"/>
  <c r="BU1723" i="2" s="1"/>
  <c r="AA1723" i="2"/>
  <c r="H1723" i="2"/>
  <c r="CX1722" i="2"/>
  <c r="CW1722" i="2"/>
  <c r="CN1722" i="2"/>
  <c r="CK1722" i="2"/>
  <c r="CI1722" i="2"/>
  <c r="CD1722" i="2"/>
  <c r="CE1722" i="2" s="1"/>
  <c r="CC1722" i="2"/>
  <c r="CA1722" i="2"/>
  <c r="BY1722" i="2"/>
  <c r="BW1722" i="2"/>
  <c r="BV1722" i="2"/>
  <c r="BS1722" i="2"/>
  <c r="BR1722" i="2"/>
  <c r="BP1722" i="2"/>
  <c r="BO1722" i="2"/>
  <c r="BN1722" i="2"/>
  <c r="BM1722" i="2"/>
  <c r="BL1722" i="2"/>
  <c r="BK1722" i="2"/>
  <c r="BJ1722" i="2"/>
  <c r="BI1722" i="2"/>
  <c r="BH1722" i="2"/>
  <c r="BF1722" i="2"/>
  <c r="BD1722" i="2"/>
  <c r="AQ1722" i="2"/>
  <c r="AP1722" i="2"/>
  <c r="AR1722" i="2" s="1"/>
  <c r="BU1722" i="2" s="1"/>
  <c r="AA1722" i="2"/>
  <c r="H1722" i="2"/>
  <c r="CX1721" i="2"/>
  <c r="CW1721" i="2"/>
  <c r="CN1721" i="2"/>
  <c r="CK1721" i="2"/>
  <c r="CI1721" i="2"/>
  <c r="CD1721" i="2"/>
  <c r="CE1721" i="2" s="1"/>
  <c r="CC1721" i="2"/>
  <c r="BY1721" i="2"/>
  <c r="CA1721" i="2" s="1"/>
  <c r="BW1721" i="2"/>
  <c r="BV1721" i="2"/>
  <c r="BS1721" i="2"/>
  <c r="BR1721" i="2"/>
  <c r="BP1721" i="2"/>
  <c r="BO1721" i="2"/>
  <c r="BN1721" i="2"/>
  <c r="BM1721" i="2"/>
  <c r="BL1721" i="2"/>
  <c r="BK1721" i="2"/>
  <c r="BJ1721" i="2"/>
  <c r="BI1721" i="2"/>
  <c r="BH1721" i="2"/>
  <c r="BF1721" i="2"/>
  <c r="BD1721" i="2"/>
  <c r="AQ1721" i="2"/>
  <c r="AP1721" i="2"/>
  <c r="AR1721" i="2" s="1"/>
  <c r="BU1721" i="2" s="1"/>
  <c r="AA1721" i="2"/>
  <c r="H1721" i="2"/>
  <c r="CX1720" i="2"/>
  <c r="CW1720" i="2"/>
  <c r="CN1720" i="2"/>
  <c r="CK1720" i="2"/>
  <c r="CI1720" i="2"/>
  <c r="CE1720" i="2"/>
  <c r="CD1720" i="2"/>
  <c r="CC1720" i="2"/>
  <c r="BY1720" i="2"/>
  <c r="CA1720" i="2" s="1"/>
  <c r="BW1720" i="2"/>
  <c r="BV1720" i="2"/>
  <c r="BS1720" i="2"/>
  <c r="BR1720" i="2"/>
  <c r="BP1720" i="2"/>
  <c r="BO1720" i="2"/>
  <c r="BN1720" i="2"/>
  <c r="BM1720" i="2"/>
  <c r="BL1720" i="2"/>
  <c r="BK1720" i="2"/>
  <c r="BJ1720" i="2"/>
  <c r="BI1720" i="2"/>
  <c r="BH1720" i="2"/>
  <c r="BF1720" i="2"/>
  <c r="BD1720" i="2"/>
  <c r="AQ1720" i="2"/>
  <c r="AP1720" i="2"/>
  <c r="AR1720" i="2" s="1"/>
  <c r="BU1720" i="2" s="1"/>
  <c r="AA1720" i="2"/>
  <c r="H1720" i="2"/>
  <c r="CX1719" i="2"/>
  <c r="CW1719" i="2"/>
  <c r="CN1719" i="2"/>
  <c r="CK1719" i="2"/>
  <c r="CI1719" i="2"/>
  <c r="CD1719" i="2"/>
  <c r="CC1719" i="2"/>
  <c r="BY1719" i="2"/>
  <c r="CA1719" i="2" s="1"/>
  <c r="BW1719" i="2"/>
  <c r="BV1719" i="2"/>
  <c r="BS1719" i="2"/>
  <c r="BR1719" i="2"/>
  <c r="BP1719" i="2"/>
  <c r="BO1719" i="2"/>
  <c r="BN1719" i="2"/>
  <c r="BM1719" i="2"/>
  <c r="BL1719" i="2"/>
  <c r="BK1719" i="2"/>
  <c r="BJ1719" i="2"/>
  <c r="BI1719" i="2"/>
  <c r="BH1719" i="2"/>
  <c r="BF1719" i="2"/>
  <c r="BD1719" i="2"/>
  <c r="AQ1719" i="2"/>
  <c r="AP1719" i="2"/>
  <c r="AR1719" i="2" s="1"/>
  <c r="BU1719" i="2" s="1"/>
  <c r="AA1719" i="2"/>
  <c r="H1719" i="2"/>
  <c r="CX1718" i="2"/>
  <c r="CW1718" i="2"/>
  <c r="CN1718" i="2"/>
  <c r="CK1718" i="2"/>
  <c r="CI1718" i="2"/>
  <c r="CD1718" i="2"/>
  <c r="CE1718" i="2" s="1"/>
  <c r="CC1718" i="2"/>
  <c r="BY1718" i="2"/>
  <c r="CA1718" i="2" s="1"/>
  <c r="BW1718" i="2"/>
  <c r="BV1718" i="2"/>
  <c r="BS1718" i="2"/>
  <c r="BR1718" i="2"/>
  <c r="BP1718" i="2"/>
  <c r="BO1718" i="2"/>
  <c r="BN1718" i="2"/>
  <c r="BM1718" i="2"/>
  <c r="BL1718" i="2"/>
  <c r="BK1718" i="2"/>
  <c r="BJ1718" i="2"/>
  <c r="BI1718" i="2"/>
  <c r="BH1718" i="2"/>
  <c r="BF1718" i="2"/>
  <c r="BD1718" i="2"/>
  <c r="AQ1718" i="2"/>
  <c r="AP1718" i="2"/>
  <c r="AR1718" i="2" s="1"/>
  <c r="BU1718" i="2" s="1"/>
  <c r="AA1718" i="2"/>
  <c r="H1718" i="2"/>
  <c r="CX1717" i="2"/>
  <c r="CW1717" i="2"/>
  <c r="CN1717" i="2"/>
  <c r="CK1717" i="2"/>
  <c r="CI1717" i="2"/>
  <c r="CD1717" i="2"/>
  <c r="CC1717" i="2"/>
  <c r="BY1717" i="2"/>
  <c r="CA1717" i="2" s="1"/>
  <c r="BW1717" i="2"/>
  <c r="BV1717" i="2"/>
  <c r="BS1717" i="2"/>
  <c r="BR1717" i="2"/>
  <c r="BP1717" i="2"/>
  <c r="BO1717" i="2"/>
  <c r="BN1717" i="2"/>
  <c r="BM1717" i="2"/>
  <c r="BL1717" i="2"/>
  <c r="BK1717" i="2"/>
  <c r="BJ1717" i="2"/>
  <c r="BI1717" i="2"/>
  <c r="BH1717" i="2"/>
  <c r="BF1717" i="2"/>
  <c r="BD1717" i="2"/>
  <c r="AQ1717" i="2"/>
  <c r="AP1717" i="2"/>
  <c r="AR1717" i="2" s="1"/>
  <c r="BU1717" i="2" s="1"/>
  <c r="AA1717" i="2"/>
  <c r="H1717" i="2"/>
  <c r="CX1716" i="2"/>
  <c r="CW1716" i="2"/>
  <c r="CN1716" i="2"/>
  <c r="CK1716" i="2"/>
  <c r="CI1716" i="2"/>
  <c r="CE1716" i="2"/>
  <c r="CD1716" i="2"/>
  <c r="CC1716" i="2"/>
  <c r="BY1716" i="2"/>
  <c r="CA1716" i="2" s="1"/>
  <c r="BW1716" i="2"/>
  <c r="BV1716" i="2"/>
  <c r="BU1716" i="2"/>
  <c r="BS1716" i="2"/>
  <c r="BR1716" i="2"/>
  <c r="BP1716" i="2"/>
  <c r="BO1716" i="2"/>
  <c r="BN1716" i="2"/>
  <c r="BM1716" i="2"/>
  <c r="BL1716" i="2"/>
  <c r="BK1716" i="2"/>
  <c r="BJ1716" i="2"/>
  <c r="BI1716" i="2"/>
  <c r="BH1716" i="2"/>
  <c r="BF1716" i="2"/>
  <c r="BD1716" i="2"/>
  <c r="AQ1716" i="2"/>
  <c r="AP1716" i="2"/>
  <c r="AR1716" i="2" s="1"/>
  <c r="AA1716" i="2"/>
  <c r="H1716" i="2"/>
  <c r="CX1715" i="2"/>
  <c r="CW1715" i="2"/>
  <c r="CN1715" i="2"/>
  <c r="CK1715" i="2"/>
  <c r="CI1715" i="2"/>
  <c r="CD1715" i="2"/>
  <c r="CE1715" i="2" s="1"/>
  <c r="CC1715" i="2"/>
  <c r="BY1715" i="2"/>
  <c r="CA1715" i="2" s="1"/>
  <c r="BW1715" i="2"/>
  <c r="BV1715" i="2"/>
  <c r="BS1715" i="2"/>
  <c r="BR1715" i="2"/>
  <c r="BP1715" i="2"/>
  <c r="BO1715" i="2"/>
  <c r="BN1715" i="2"/>
  <c r="BM1715" i="2"/>
  <c r="BL1715" i="2"/>
  <c r="BK1715" i="2"/>
  <c r="BJ1715" i="2"/>
  <c r="BI1715" i="2"/>
  <c r="BH1715" i="2"/>
  <c r="BF1715" i="2"/>
  <c r="BD1715" i="2"/>
  <c r="AR1715" i="2"/>
  <c r="BU1715" i="2" s="1"/>
  <c r="AQ1715" i="2"/>
  <c r="AP1715" i="2"/>
  <c r="AA1715" i="2"/>
  <c r="H1715" i="2"/>
  <c r="CX1714" i="2"/>
  <c r="CW1714" i="2"/>
  <c r="CN1714" i="2"/>
  <c r="CK1714" i="2"/>
  <c r="CI1714" i="2"/>
  <c r="CD1714" i="2"/>
  <c r="CE1714" i="2" s="1"/>
  <c r="CC1714" i="2"/>
  <c r="CA1714" i="2"/>
  <c r="BY1714" i="2"/>
  <c r="BW1714" i="2"/>
  <c r="BV1714" i="2"/>
  <c r="BS1714" i="2"/>
  <c r="BR1714" i="2"/>
  <c r="BP1714" i="2"/>
  <c r="BO1714" i="2"/>
  <c r="BN1714" i="2"/>
  <c r="BM1714" i="2"/>
  <c r="BL1714" i="2"/>
  <c r="BK1714" i="2"/>
  <c r="BJ1714" i="2"/>
  <c r="BI1714" i="2"/>
  <c r="BH1714" i="2"/>
  <c r="BF1714" i="2"/>
  <c r="BD1714" i="2"/>
  <c r="AQ1714" i="2"/>
  <c r="AP1714" i="2"/>
  <c r="AR1714" i="2" s="1"/>
  <c r="BU1714" i="2" s="1"/>
  <c r="AA1714" i="2"/>
  <c r="H1714" i="2"/>
  <c r="CX1713" i="2"/>
  <c r="CW1713" i="2"/>
  <c r="CN1713" i="2"/>
  <c r="CK1713" i="2"/>
  <c r="CI1713" i="2"/>
  <c r="CD1713" i="2"/>
  <c r="CE1713" i="2" s="1"/>
  <c r="CC1713" i="2"/>
  <c r="BY1713" i="2"/>
  <c r="CA1713" i="2" s="1"/>
  <c r="BW1713" i="2"/>
  <c r="BV1713" i="2"/>
  <c r="BS1713" i="2"/>
  <c r="BR1713" i="2"/>
  <c r="BP1713" i="2"/>
  <c r="BO1713" i="2"/>
  <c r="BN1713" i="2"/>
  <c r="BM1713" i="2"/>
  <c r="BL1713" i="2"/>
  <c r="BK1713" i="2"/>
  <c r="BJ1713" i="2"/>
  <c r="BI1713" i="2"/>
  <c r="BH1713" i="2"/>
  <c r="BF1713" i="2"/>
  <c r="BD1713" i="2"/>
  <c r="AQ1713" i="2"/>
  <c r="AP1713" i="2"/>
  <c r="AR1713" i="2" s="1"/>
  <c r="BU1713" i="2" s="1"/>
  <c r="AA1713" i="2"/>
  <c r="H1713" i="2"/>
  <c r="CX1712" i="2"/>
  <c r="CW1712" i="2"/>
  <c r="CN1712" i="2"/>
  <c r="CK1712" i="2"/>
  <c r="CI1712" i="2"/>
  <c r="CD1712" i="2"/>
  <c r="CE1712" i="2" s="1"/>
  <c r="CC1712" i="2"/>
  <c r="BY1712" i="2"/>
  <c r="CA1712" i="2" s="1"/>
  <c r="BW1712" i="2"/>
  <c r="BV1712" i="2"/>
  <c r="BS1712" i="2"/>
  <c r="BR1712" i="2"/>
  <c r="BP1712" i="2"/>
  <c r="BO1712" i="2"/>
  <c r="BN1712" i="2"/>
  <c r="BM1712" i="2"/>
  <c r="BL1712" i="2"/>
  <c r="BK1712" i="2"/>
  <c r="BJ1712" i="2"/>
  <c r="BI1712" i="2"/>
  <c r="BH1712" i="2"/>
  <c r="BF1712" i="2"/>
  <c r="BD1712" i="2"/>
  <c r="AQ1712" i="2"/>
  <c r="AP1712" i="2"/>
  <c r="AR1712" i="2" s="1"/>
  <c r="BU1712" i="2" s="1"/>
  <c r="AA1712" i="2"/>
  <c r="H1712" i="2"/>
  <c r="CX1711" i="2"/>
  <c r="CW1711" i="2"/>
  <c r="CN1711" i="2"/>
  <c r="CK1711" i="2"/>
  <c r="CI1711" i="2"/>
  <c r="CD1711" i="2"/>
  <c r="CC1711" i="2"/>
  <c r="BY1711" i="2"/>
  <c r="CA1711" i="2" s="1"/>
  <c r="BW1711" i="2"/>
  <c r="BV1711" i="2"/>
  <c r="BS1711" i="2"/>
  <c r="BR1711" i="2"/>
  <c r="BP1711" i="2"/>
  <c r="BO1711" i="2"/>
  <c r="BN1711" i="2"/>
  <c r="BM1711" i="2"/>
  <c r="BL1711" i="2"/>
  <c r="BK1711" i="2"/>
  <c r="BJ1711" i="2"/>
  <c r="BI1711" i="2"/>
  <c r="BH1711" i="2"/>
  <c r="BF1711" i="2"/>
  <c r="BD1711" i="2"/>
  <c r="AQ1711" i="2"/>
  <c r="AP1711" i="2"/>
  <c r="AR1711" i="2" s="1"/>
  <c r="BU1711" i="2" s="1"/>
  <c r="AA1711" i="2"/>
  <c r="H1711" i="2"/>
  <c r="CX1710" i="2"/>
  <c r="CW1710" i="2"/>
  <c r="CN1710" i="2"/>
  <c r="CK1710" i="2"/>
  <c r="CI1710" i="2"/>
  <c r="CD1710" i="2"/>
  <c r="CE1710" i="2" s="1"/>
  <c r="CC1710" i="2"/>
  <c r="BY1710" i="2"/>
  <c r="CA1710" i="2" s="1"/>
  <c r="BW1710" i="2"/>
  <c r="BV1710" i="2"/>
  <c r="BS1710" i="2"/>
  <c r="BR1710" i="2"/>
  <c r="BP1710" i="2"/>
  <c r="BO1710" i="2"/>
  <c r="BN1710" i="2"/>
  <c r="BM1710" i="2"/>
  <c r="BL1710" i="2"/>
  <c r="BK1710" i="2"/>
  <c r="BJ1710" i="2"/>
  <c r="BI1710" i="2"/>
  <c r="BH1710" i="2"/>
  <c r="BF1710" i="2"/>
  <c r="BD1710" i="2"/>
  <c r="AQ1710" i="2"/>
  <c r="AP1710" i="2"/>
  <c r="AR1710" i="2" s="1"/>
  <c r="BU1710" i="2" s="1"/>
  <c r="AA1710" i="2"/>
  <c r="H1710" i="2"/>
  <c r="CX1709" i="2"/>
  <c r="CW1709" i="2"/>
  <c r="CN1709" i="2"/>
  <c r="CK1709" i="2"/>
  <c r="CI1709" i="2"/>
  <c r="CD1709" i="2"/>
  <c r="CC1709" i="2"/>
  <c r="BY1709" i="2"/>
  <c r="CA1709" i="2" s="1"/>
  <c r="BW1709" i="2"/>
  <c r="BV1709" i="2"/>
  <c r="BS1709" i="2"/>
  <c r="BR1709" i="2"/>
  <c r="BP1709" i="2"/>
  <c r="BO1709" i="2"/>
  <c r="BN1709" i="2"/>
  <c r="BM1709" i="2"/>
  <c r="BL1709" i="2"/>
  <c r="BK1709" i="2"/>
  <c r="BJ1709" i="2"/>
  <c r="BI1709" i="2"/>
  <c r="BH1709" i="2"/>
  <c r="BF1709" i="2"/>
  <c r="BD1709" i="2"/>
  <c r="AQ1709" i="2"/>
  <c r="AP1709" i="2"/>
  <c r="AR1709" i="2" s="1"/>
  <c r="BU1709" i="2" s="1"/>
  <c r="AA1709" i="2"/>
  <c r="H1709" i="2"/>
  <c r="CX1708" i="2"/>
  <c r="CW1708" i="2"/>
  <c r="CN1708" i="2"/>
  <c r="CK1708" i="2"/>
  <c r="CI1708" i="2"/>
  <c r="CD1708" i="2"/>
  <c r="CC1708" i="2"/>
  <c r="BY1708" i="2"/>
  <c r="CA1708" i="2" s="1"/>
  <c r="BW1708" i="2"/>
  <c r="BV1708" i="2"/>
  <c r="BS1708" i="2"/>
  <c r="BR1708" i="2"/>
  <c r="BP1708" i="2"/>
  <c r="BO1708" i="2"/>
  <c r="BN1708" i="2"/>
  <c r="BM1708" i="2"/>
  <c r="BL1708" i="2"/>
  <c r="BK1708" i="2"/>
  <c r="BJ1708" i="2"/>
  <c r="BI1708" i="2"/>
  <c r="BH1708" i="2"/>
  <c r="BF1708" i="2"/>
  <c r="BD1708" i="2"/>
  <c r="AQ1708" i="2"/>
  <c r="AP1708" i="2"/>
  <c r="AR1708" i="2" s="1"/>
  <c r="BU1708" i="2" s="1"/>
  <c r="AA1708" i="2"/>
  <c r="H1708" i="2"/>
  <c r="CX1707" i="2"/>
  <c r="CW1707" i="2"/>
  <c r="CN1707" i="2"/>
  <c r="CK1707" i="2"/>
  <c r="CI1707" i="2"/>
  <c r="CD1707" i="2"/>
  <c r="CE1707" i="2" s="1"/>
  <c r="CC1707" i="2"/>
  <c r="BY1707" i="2"/>
  <c r="CA1707" i="2" s="1"/>
  <c r="BW1707" i="2"/>
  <c r="BV1707" i="2"/>
  <c r="BS1707" i="2"/>
  <c r="BR1707" i="2"/>
  <c r="BP1707" i="2"/>
  <c r="BO1707" i="2"/>
  <c r="BN1707" i="2"/>
  <c r="BM1707" i="2"/>
  <c r="BL1707" i="2"/>
  <c r="BK1707" i="2"/>
  <c r="BJ1707" i="2"/>
  <c r="BI1707" i="2"/>
  <c r="BH1707" i="2"/>
  <c r="BF1707" i="2"/>
  <c r="BD1707" i="2"/>
  <c r="AQ1707" i="2"/>
  <c r="AP1707" i="2"/>
  <c r="AR1707" i="2" s="1"/>
  <c r="BU1707" i="2" s="1"/>
  <c r="AA1707" i="2"/>
  <c r="H1707" i="2"/>
  <c r="CX1706" i="2"/>
  <c r="CW1706" i="2"/>
  <c r="CN1706" i="2"/>
  <c r="CK1706" i="2"/>
  <c r="CI1706" i="2"/>
  <c r="CD1706" i="2"/>
  <c r="CE1706" i="2" s="1"/>
  <c r="CC1706" i="2"/>
  <c r="CA1706" i="2"/>
  <c r="BY1706" i="2"/>
  <c r="BW1706" i="2"/>
  <c r="BV1706" i="2"/>
  <c r="BS1706" i="2"/>
  <c r="BR1706" i="2"/>
  <c r="BP1706" i="2"/>
  <c r="BO1706" i="2"/>
  <c r="BN1706" i="2"/>
  <c r="BM1706" i="2"/>
  <c r="BL1706" i="2"/>
  <c r="BK1706" i="2"/>
  <c r="BJ1706" i="2"/>
  <c r="BI1706" i="2"/>
  <c r="BH1706" i="2"/>
  <c r="BF1706" i="2"/>
  <c r="BD1706" i="2"/>
  <c r="AQ1706" i="2"/>
  <c r="AP1706" i="2"/>
  <c r="AR1706" i="2" s="1"/>
  <c r="BU1706" i="2" s="1"/>
  <c r="AA1706" i="2"/>
  <c r="H1706" i="2"/>
  <c r="CX1705" i="2"/>
  <c r="CW1705" i="2"/>
  <c r="CN1705" i="2"/>
  <c r="CK1705" i="2"/>
  <c r="CI1705" i="2"/>
  <c r="CD1705" i="2"/>
  <c r="CE1705" i="2" s="1"/>
  <c r="CC1705" i="2"/>
  <c r="CA1705" i="2"/>
  <c r="BY1705" i="2"/>
  <c r="BW1705" i="2"/>
  <c r="BV1705" i="2"/>
  <c r="BS1705" i="2"/>
  <c r="BR1705" i="2"/>
  <c r="BP1705" i="2"/>
  <c r="BO1705" i="2"/>
  <c r="BN1705" i="2"/>
  <c r="BM1705" i="2"/>
  <c r="BL1705" i="2"/>
  <c r="BK1705" i="2"/>
  <c r="BJ1705" i="2"/>
  <c r="BI1705" i="2"/>
  <c r="BH1705" i="2"/>
  <c r="BF1705" i="2"/>
  <c r="BD1705" i="2"/>
  <c r="AQ1705" i="2"/>
  <c r="AP1705" i="2"/>
  <c r="AR1705" i="2" s="1"/>
  <c r="BU1705" i="2" s="1"/>
  <c r="AA1705" i="2"/>
  <c r="H1705" i="2"/>
  <c r="CX1704" i="2"/>
  <c r="CW1704" i="2"/>
  <c r="CN1704" i="2"/>
  <c r="CK1704" i="2"/>
  <c r="CI1704" i="2"/>
  <c r="CD1704" i="2"/>
  <c r="CE1704" i="2" s="1"/>
  <c r="CC1704" i="2"/>
  <c r="BY1704" i="2"/>
  <c r="CA1704" i="2" s="1"/>
  <c r="BW1704" i="2"/>
  <c r="BV1704" i="2"/>
  <c r="BS1704" i="2"/>
  <c r="BR1704" i="2"/>
  <c r="BP1704" i="2"/>
  <c r="BO1704" i="2"/>
  <c r="BN1704" i="2"/>
  <c r="BM1704" i="2"/>
  <c r="BL1704" i="2"/>
  <c r="BK1704" i="2"/>
  <c r="BJ1704" i="2"/>
  <c r="BI1704" i="2"/>
  <c r="BH1704" i="2"/>
  <c r="BF1704" i="2"/>
  <c r="BD1704" i="2"/>
  <c r="AQ1704" i="2"/>
  <c r="AP1704" i="2"/>
  <c r="AR1704" i="2" s="1"/>
  <c r="BU1704" i="2" s="1"/>
  <c r="AA1704" i="2"/>
  <c r="H1704" i="2"/>
  <c r="CX1703" i="2"/>
  <c r="CW1703" i="2"/>
  <c r="CN1703" i="2"/>
  <c r="CK1703" i="2"/>
  <c r="CI1703" i="2"/>
  <c r="CD1703" i="2"/>
  <c r="CC1703" i="2"/>
  <c r="BY1703" i="2"/>
  <c r="CA1703" i="2" s="1"/>
  <c r="BW1703" i="2"/>
  <c r="BV1703" i="2"/>
  <c r="BS1703" i="2"/>
  <c r="BR1703" i="2"/>
  <c r="BP1703" i="2"/>
  <c r="BO1703" i="2"/>
  <c r="BN1703" i="2"/>
  <c r="BM1703" i="2"/>
  <c r="BL1703" i="2"/>
  <c r="BK1703" i="2"/>
  <c r="BJ1703" i="2"/>
  <c r="BI1703" i="2"/>
  <c r="BH1703" i="2"/>
  <c r="BF1703" i="2"/>
  <c r="BD1703" i="2"/>
  <c r="AQ1703" i="2"/>
  <c r="AP1703" i="2"/>
  <c r="AR1703" i="2" s="1"/>
  <c r="BU1703" i="2" s="1"/>
  <c r="AA1703" i="2"/>
  <c r="H1703" i="2"/>
  <c r="CX1702" i="2"/>
  <c r="CW1702" i="2"/>
  <c r="CN1702" i="2"/>
  <c r="CK1702" i="2"/>
  <c r="CI1702" i="2"/>
  <c r="CD1702" i="2"/>
  <c r="CE1702" i="2" s="1"/>
  <c r="CC1702" i="2"/>
  <c r="BY1702" i="2"/>
  <c r="CA1702" i="2" s="1"/>
  <c r="BW1702" i="2"/>
  <c r="BV1702" i="2"/>
  <c r="BS1702" i="2"/>
  <c r="BR1702" i="2"/>
  <c r="BP1702" i="2"/>
  <c r="BO1702" i="2"/>
  <c r="BN1702" i="2"/>
  <c r="BM1702" i="2"/>
  <c r="BL1702" i="2"/>
  <c r="BK1702" i="2"/>
  <c r="BJ1702" i="2"/>
  <c r="BI1702" i="2"/>
  <c r="BH1702" i="2"/>
  <c r="BF1702" i="2"/>
  <c r="BD1702" i="2"/>
  <c r="AQ1702" i="2"/>
  <c r="AP1702" i="2"/>
  <c r="AR1702" i="2" s="1"/>
  <c r="BU1702" i="2" s="1"/>
  <c r="AA1702" i="2"/>
  <c r="H1702" i="2"/>
  <c r="CX1701" i="2"/>
  <c r="CW1701" i="2"/>
  <c r="CN1701" i="2"/>
  <c r="CK1701" i="2"/>
  <c r="CI1701" i="2"/>
  <c r="CD1701" i="2"/>
  <c r="CC1701" i="2"/>
  <c r="CA1701" i="2"/>
  <c r="BY1701" i="2"/>
  <c r="BW1701" i="2"/>
  <c r="BV1701" i="2"/>
  <c r="BS1701" i="2"/>
  <c r="BR1701" i="2"/>
  <c r="BP1701" i="2"/>
  <c r="BO1701" i="2"/>
  <c r="BN1701" i="2"/>
  <c r="BM1701" i="2"/>
  <c r="BL1701" i="2"/>
  <c r="BK1701" i="2"/>
  <c r="BJ1701" i="2"/>
  <c r="BI1701" i="2"/>
  <c r="BH1701" i="2"/>
  <c r="BF1701" i="2"/>
  <c r="BD1701" i="2"/>
  <c r="AQ1701" i="2"/>
  <c r="AP1701" i="2"/>
  <c r="AR1701" i="2" s="1"/>
  <c r="BU1701" i="2" s="1"/>
  <c r="AA1701" i="2"/>
  <c r="H1701" i="2"/>
  <c r="CX1700" i="2"/>
  <c r="CW1700" i="2"/>
  <c r="CN1700" i="2"/>
  <c r="CK1700" i="2"/>
  <c r="CI1700" i="2"/>
  <c r="CD1700" i="2"/>
  <c r="CE1700" i="2" s="1"/>
  <c r="CC1700" i="2"/>
  <c r="BY1700" i="2"/>
  <c r="CA1700" i="2" s="1"/>
  <c r="BW1700" i="2"/>
  <c r="BV1700" i="2"/>
  <c r="BS1700" i="2"/>
  <c r="BR1700" i="2"/>
  <c r="BP1700" i="2"/>
  <c r="BO1700" i="2"/>
  <c r="BN1700" i="2"/>
  <c r="BM1700" i="2"/>
  <c r="BL1700" i="2"/>
  <c r="BK1700" i="2"/>
  <c r="BJ1700" i="2"/>
  <c r="BI1700" i="2"/>
  <c r="BH1700" i="2"/>
  <c r="BF1700" i="2"/>
  <c r="BD1700" i="2"/>
  <c r="AQ1700" i="2"/>
  <c r="AP1700" i="2"/>
  <c r="AR1700" i="2" s="1"/>
  <c r="BU1700" i="2" s="1"/>
  <c r="AA1700" i="2"/>
  <c r="H1700" i="2"/>
  <c r="CX1699" i="2"/>
  <c r="CW1699" i="2"/>
  <c r="CV1699" i="2"/>
  <c r="CN1699" i="2"/>
  <c r="CK1699" i="2"/>
  <c r="CI1699" i="2"/>
  <c r="CD1699" i="2"/>
  <c r="CE1699" i="2" s="1"/>
  <c r="CC1699" i="2"/>
  <c r="BY1699" i="2"/>
  <c r="CA1699" i="2" s="1"/>
  <c r="BW1699" i="2"/>
  <c r="BV1699" i="2"/>
  <c r="BS1699" i="2"/>
  <c r="BR1699" i="2"/>
  <c r="BP1699" i="2"/>
  <c r="BO1699" i="2"/>
  <c r="BN1699" i="2"/>
  <c r="BM1699" i="2"/>
  <c r="BL1699" i="2"/>
  <c r="BK1699" i="2"/>
  <c r="BJ1699" i="2"/>
  <c r="BI1699" i="2"/>
  <c r="BH1699" i="2"/>
  <c r="BF1699" i="2"/>
  <c r="BD1699" i="2"/>
  <c r="AQ1699" i="2"/>
  <c r="AP1699" i="2"/>
  <c r="AR1699" i="2" s="1"/>
  <c r="BU1699" i="2" s="1"/>
  <c r="AA1699" i="2"/>
  <c r="H1699" i="2"/>
  <c r="CX1698" i="2"/>
  <c r="CW1698" i="2"/>
  <c r="CN1698" i="2"/>
  <c r="CK1698" i="2"/>
  <c r="CI1698" i="2"/>
  <c r="CE1698" i="2"/>
  <c r="CD1698" i="2"/>
  <c r="CC1698" i="2"/>
  <c r="CA1698" i="2"/>
  <c r="BY1698" i="2"/>
  <c r="BW1698" i="2"/>
  <c r="BV1698" i="2"/>
  <c r="BU1698" i="2"/>
  <c r="BS1698" i="2"/>
  <c r="BR1698" i="2"/>
  <c r="BP1698" i="2"/>
  <c r="BO1698" i="2"/>
  <c r="BN1698" i="2"/>
  <c r="BM1698" i="2"/>
  <c r="BL1698" i="2"/>
  <c r="BK1698" i="2"/>
  <c r="BJ1698" i="2"/>
  <c r="BI1698" i="2"/>
  <c r="BH1698" i="2"/>
  <c r="BF1698" i="2"/>
  <c r="BD1698" i="2"/>
  <c r="AQ1698" i="2"/>
  <c r="AP1698" i="2"/>
  <c r="AR1698" i="2" s="1"/>
  <c r="AA1698" i="2"/>
  <c r="H1698" i="2"/>
  <c r="CX1697" i="2"/>
  <c r="CW1697" i="2"/>
  <c r="CN1697" i="2"/>
  <c r="CK1697" i="2"/>
  <c r="CI1697" i="2"/>
  <c r="CD1697" i="2"/>
  <c r="CE1697" i="2" s="1"/>
  <c r="CC1697" i="2"/>
  <c r="BY1697" i="2"/>
  <c r="CA1697" i="2" s="1"/>
  <c r="BW1697" i="2"/>
  <c r="BV1697" i="2"/>
  <c r="BS1697" i="2"/>
  <c r="BR1697" i="2"/>
  <c r="BP1697" i="2"/>
  <c r="BO1697" i="2"/>
  <c r="BN1697" i="2"/>
  <c r="BM1697" i="2"/>
  <c r="BL1697" i="2"/>
  <c r="BK1697" i="2"/>
  <c r="BJ1697" i="2"/>
  <c r="BI1697" i="2"/>
  <c r="BH1697" i="2"/>
  <c r="BF1697" i="2"/>
  <c r="BD1697" i="2"/>
  <c r="AQ1697" i="2"/>
  <c r="AP1697" i="2"/>
  <c r="AR1697" i="2" s="1"/>
  <c r="BU1697" i="2" s="1"/>
  <c r="AA1697" i="2"/>
  <c r="H1697" i="2"/>
  <c r="CX1696" i="2"/>
  <c r="CW1696" i="2"/>
  <c r="CN1696" i="2"/>
  <c r="CK1696" i="2"/>
  <c r="CI1696" i="2"/>
  <c r="CD1696" i="2"/>
  <c r="CE1696" i="2" s="1"/>
  <c r="CC1696" i="2"/>
  <c r="BY1696" i="2"/>
  <c r="CA1696" i="2" s="1"/>
  <c r="BW1696" i="2"/>
  <c r="BV1696" i="2"/>
  <c r="BS1696" i="2"/>
  <c r="BR1696" i="2"/>
  <c r="BP1696" i="2"/>
  <c r="BO1696" i="2"/>
  <c r="BN1696" i="2"/>
  <c r="BM1696" i="2"/>
  <c r="BL1696" i="2"/>
  <c r="BK1696" i="2"/>
  <c r="BJ1696" i="2"/>
  <c r="BI1696" i="2"/>
  <c r="BH1696" i="2"/>
  <c r="BF1696" i="2"/>
  <c r="BD1696" i="2"/>
  <c r="AQ1696" i="2"/>
  <c r="AP1696" i="2"/>
  <c r="AR1696" i="2" s="1"/>
  <c r="BU1696" i="2" s="1"/>
  <c r="AA1696" i="2"/>
  <c r="H1696" i="2"/>
  <c r="CX1695" i="2"/>
  <c r="CW1695" i="2"/>
  <c r="CN1695" i="2"/>
  <c r="CK1695" i="2"/>
  <c r="CI1695" i="2"/>
  <c r="CD1695" i="2"/>
  <c r="CC1695" i="2"/>
  <c r="BY1695" i="2"/>
  <c r="CA1695" i="2" s="1"/>
  <c r="BW1695" i="2"/>
  <c r="BV1695" i="2"/>
  <c r="BS1695" i="2"/>
  <c r="BR1695" i="2"/>
  <c r="BP1695" i="2"/>
  <c r="BO1695" i="2"/>
  <c r="BN1695" i="2"/>
  <c r="BM1695" i="2"/>
  <c r="BL1695" i="2"/>
  <c r="BK1695" i="2"/>
  <c r="BJ1695" i="2"/>
  <c r="BI1695" i="2"/>
  <c r="BH1695" i="2"/>
  <c r="BF1695" i="2"/>
  <c r="BD1695" i="2"/>
  <c r="AQ1695" i="2"/>
  <c r="AP1695" i="2"/>
  <c r="AR1695" i="2" s="1"/>
  <c r="BU1695" i="2" s="1"/>
  <c r="AA1695" i="2"/>
  <c r="H1695" i="2"/>
  <c r="CX1694" i="2"/>
  <c r="CW1694" i="2"/>
  <c r="CN1694" i="2"/>
  <c r="CK1694" i="2"/>
  <c r="CI1694" i="2"/>
  <c r="CD1694" i="2"/>
  <c r="CE1694" i="2" s="1"/>
  <c r="CC1694" i="2"/>
  <c r="BY1694" i="2"/>
  <c r="CA1694" i="2" s="1"/>
  <c r="BW1694" i="2"/>
  <c r="BV1694" i="2"/>
  <c r="BS1694" i="2"/>
  <c r="BR1694" i="2"/>
  <c r="BP1694" i="2"/>
  <c r="BO1694" i="2"/>
  <c r="BN1694" i="2"/>
  <c r="BM1694" i="2"/>
  <c r="BL1694" i="2"/>
  <c r="BK1694" i="2"/>
  <c r="BJ1694" i="2"/>
  <c r="BI1694" i="2"/>
  <c r="BH1694" i="2"/>
  <c r="BF1694" i="2"/>
  <c r="BD1694" i="2"/>
  <c r="AQ1694" i="2"/>
  <c r="AP1694" i="2"/>
  <c r="AR1694" i="2" s="1"/>
  <c r="BU1694" i="2" s="1"/>
  <c r="AA1694" i="2"/>
  <c r="H1694" i="2"/>
  <c r="CX1693" i="2"/>
  <c r="CW1693" i="2"/>
  <c r="CN1693" i="2"/>
  <c r="CK1693" i="2"/>
  <c r="CI1693" i="2"/>
  <c r="CD1693" i="2"/>
  <c r="CE1693" i="2" s="1"/>
  <c r="CC1693" i="2"/>
  <c r="BY1693" i="2"/>
  <c r="CA1693" i="2" s="1"/>
  <c r="BW1693" i="2"/>
  <c r="BV1693" i="2"/>
  <c r="BS1693" i="2"/>
  <c r="BR1693" i="2"/>
  <c r="BP1693" i="2"/>
  <c r="BO1693" i="2"/>
  <c r="BN1693" i="2"/>
  <c r="BM1693" i="2"/>
  <c r="BL1693" i="2"/>
  <c r="BK1693" i="2"/>
  <c r="BJ1693" i="2"/>
  <c r="BI1693" i="2"/>
  <c r="BH1693" i="2"/>
  <c r="BF1693" i="2"/>
  <c r="BD1693" i="2"/>
  <c r="AQ1693" i="2"/>
  <c r="AP1693" i="2"/>
  <c r="AR1693" i="2" s="1"/>
  <c r="BU1693" i="2" s="1"/>
  <c r="AA1693" i="2"/>
  <c r="H1693" i="2"/>
  <c r="CX1692" i="2"/>
  <c r="CW1692" i="2"/>
  <c r="CN1692" i="2"/>
  <c r="CK1692" i="2"/>
  <c r="CI1692" i="2"/>
  <c r="CD1692" i="2"/>
  <c r="CE1692" i="2" s="1"/>
  <c r="CC1692" i="2"/>
  <c r="BY1692" i="2"/>
  <c r="CA1692" i="2" s="1"/>
  <c r="BW1692" i="2"/>
  <c r="BV1692" i="2"/>
  <c r="BS1692" i="2"/>
  <c r="BR1692" i="2"/>
  <c r="BP1692" i="2"/>
  <c r="BO1692" i="2"/>
  <c r="BN1692" i="2"/>
  <c r="BM1692" i="2"/>
  <c r="BL1692" i="2"/>
  <c r="BK1692" i="2"/>
  <c r="BJ1692" i="2"/>
  <c r="BI1692" i="2"/>
  <c r="BH1692" i="2"/>
  <c r="BF1692" i="2"/>
  <c r="BD1692" i="2"/>
  <c r="AQ1692" i="2"/>
  <c r="AP1692" i="2"/>
  <c r="AR1692" i="2" s="1"/>
  <c r="BU1692" i="2" s="1"/>
  <c r="AA1692" i="2"/>
  <c r="H1692" i="2"/>
  <c r="CX1691" i="2"/>
  <c r="CW1691" i="2"/>
  <c r="CN1691" i="2"/>
  <c r="CK1691" i="2"/>
  <c r="CI1691" i="2"/>
  <c r="CD1691" i="2"/>
  <c r="CE1691" i="2" s="1"/>
  <c r="CC1691" i="2"/>
  <c r="BY1691" i="2"/>
  <c r="CA1691" i="2" s="1"/>
  <c r="BW1691" i="2"/>
  <c r="BV1691" i="2"/>
  <c r="BS1691" i="2"/>
  <c r="BR1691" i="2"/>
  <c r="BP1691" i="2"/>
  <c r="BO1691" i="2"/>
  <c r="BN1691" i="2"/>
  <c r="BM1691" i="2"/>
  <c r="BL1691" i="2"/>
  <c r="BK1691" i="2"/>
  <c r="BJ1691" i="2"/>
  <c r="BI1691" i="2"/>
  <c r="BH1691" i="2"/>
  <c r="BF1691" i="2"/>
  <c r="BD1691" i="2"/>
  <c r="AQ1691" i="2"/>
  <c r="AP1691" i="2"/>
  <c r="AR1691" i="2" s="1"/>
  <c r="BU1691" i="2" s="1"/>
  <c r="AA1691" i="2"/>
  <c r="H1691" i="2"/>
  <c r="CX1690" i="2"/>
  <c r="CW1690" i="2"/>
  <c r="CN1690" i="2"/>
  <c r="CK1690" i="2"/>
  <c r="CI1690" i="2"/>
  <c r="CD1690" i="2"/>
  <c r="CE1690" i="2" s="1"/>
  <c r="CC1690" i="2"/>
  <c r="BY1690" i="2"/>
  <c r="CA1690" i="2" s="1"/>
  <c r="BW1690" i="2"/>
  <c r="BV1690" i="2"/>
  <c r="BS1690" i="2"/>
  <c r="BR1690" i="2"/>
  <c r="BP1690" i="2"/>
  <c r="BO1690" i="2"/>
  <c r="BN1690" i="2"/>
  <c r="BM1690" i="2"/>
  <c r="BL1690" i="2"/>
  <c r="BK1690" i="2"/>
  <c r="BJ1690" i="2"/>
  <c r="BI1690" i="2"/>
  <c r="BH1690" i="2"/>
  <c r="BF1690" i="2"/>
  <c r="BD1690" i="2"/>
  <c r="AQ1690" i="2"/>
  <c r="AP1690" i="2"/>
  <c r="AR1690" i="2" s="1"/>
  <c r="BU1690" i="2" s="1"/>
  <c r="AA1690" i="2"/>
  <c r="H1690" i="2"/>
  <c r="CX1689" i="2"/>
  <c r="CW1689" i="2"/>
  <c r="CN1689" i="2"/>
  <c r="CK1689" i="2"/>
  <c r="CI1689" i="2"/>
  <c r="CE1689" i="2"/>
  <c r="CD1689" i="2"/>
  <c r="CC1689" i="2"/>
  <c r="BY1689" i="2"/>
  <c r="CA1689" i="2" s="1"/>
  <c r="BW1689" i="2"/>
  <c r="BV1689" i="2"/>
  <c r="BS1689" i="2"/>
  <c r="BR1689" i="2"/>
  <c r="BP1689" i="2"/>
  <c r="BO1689" i="2"/>
  <c r="BN1689" i="2"/>
  <c r="BM1689" i="2"/>
  <c r="BL1689" i="2"/>
  <c r="BK1689" i="2"/>
  <c r="BJ1689" i="2"/>
  <c r="BI1689" i="2"/>
  <c r="BH1689" i="2"/>
  <c r="BF1689" i="2"/>
  <c r="BD1689" i="2"/>
  <c r="AQ1689" i="2"/>
  <c r="AP1689" i="2"/>
  <c r="AR1689" i="2" s="1"/>
  <c r="BU1689" i="2" s="1"/>
  <c r="AA1689" i="2"/>
  <c r="H1689" i="2"/>
  <c r="CX1688" i="2"/>
  <c r="CW1688" i="2"/>
  <c r="CN1688" i="2"/>
  <c r="CK1688" i="2"/>
  <c r="CI1688" i="2"/>
  <c r="CD1688" i="2"/>
  <c r="CE1688" i="2" s="1"/>
  <c r="CC1688" i="2"/>
  <c r="BY1688" i="2"/>
  <c r="CA1688" i="2" s="1"/>
  <c r="BW1688" i="2"/>
  <c r="BV1688" i="2"/>
  <c r="BS1688" i="2"/>
  <c r="BR1688" i="2"/>
  <c r="BP1688" i="2"/>
  <c r="BO1688" i="2"/>
  <c r="BN1688" i="2"/>
  <c r="BM1688" i="2"/>
  <c r="BL1688" i="2"/>
  <c r="BK1688" i="2"/>
  <c r="BJ1688" i="2"/>
  <c r="BI1688" i="2"/>
  <c r="BH1688" i="2"/>
  <c r="BF1688" i="2"/>
  <c r="BD1688" i="2"/>
  <c r="AQ1688" i="2"/>
  <c r="AP1688" i="2"/>
  <c r="AR1688" i="2" s="1"/>
  <c r="BU1688" i="2" s="1"/>
  <c r="AA1688" i="2"/>
  <c r="H1688" i="2"/>
  <c r="CX1687" i="2"/>
  <c r="CW1687" i="2"/>
  <c r="CN1687" i="2"/>
  <c r="CK1687" i="2"/>
  <c r="CI1687" i="2"/>
  <c r="CD1687" i="2"/>
  <c r="CC1687" i="2"/>
  <c r="BY1687" i="2"/>
  <c r="CA1687" i="2" s="1"/>
  <c r="BW1687" i="2"/>
  <c r="BV1687" i="2"/>
  <c r="BS1687" i="2"/>
  <c r="BR1687" i="2"/>
  <c r="BP1687" i="2"/>
  <c r="BO1687" i="2"/>
  <c r="BN1687" i="2"/>
  <c r="BM1687" i="2"/>
  <c r="BL1687" i="2"/>
  <c r="BK1687" i="2"/>
  <c r="BJ1687" i="2"/>
  <c r="BI1687" i="2"/>
  <c r="BH1687" i="2"/>
  <c r="BF1687" i="2"/>
  <c r="BD1687" i="2"/>
  <c r="AQ1687" i="2"/>
  <c r="AP1687" i="2"/>
  <c r="AR1687" i="2" s="1"/>
  <c r="BU1687" i="2" s="1"/>
  <c r="AA1687" i="2"/>
  <c r="H1687" i="2"/>
  <c r="CX1686" i="2"/>
  <c r="CW1686" i="2"/>
  <c r="CN1686" i="2"/>
  <c r="CK1686" i="2"/>
  <c r="CI1686" i="2"/>
  <c r="CD1686" i="2"/>
  <c r="CE1686" i="2" s="1"/>
  <c r="CC1686" i="2"/>
  <c r="BY1686" i="2"/>
  <c r="CA1686" i="2" s="1"/>
  <c r="BW1686" i="2"/>
  <c r="BV1686" i="2"/>
  <c r="BS1686" i="2"/>
  <c r="BR1686" i="2"/>
  <c r="BP1686" i="2"/>
  <c r="BO1686" i="2"/>
  <c r="BN1686" i="2"/>
  <c r="BM1686" i="2"/>
  <c r="BL1686" i="2"/>
  <c r="BK1686" i="2"/>
  <c r="BJ1686" i="2"/>
  <c r="BI1686" i="2"/>
  <c r="BH1686" i="2"/>
  <c r="BF1686" i="2"/>
  <c r="BD1686" i="2"/>
  <c r="AQ1686" i="2"/>
  <c r="AP1686" i="2"/>
  <c r="AR1686" i="2" s="1"/>
  <c r="BU1686" i="2" s="1"/>
  <c r="AA1686" i="2"/>
  <c r="H1686" i="2"/>
  <c r="CX1685" i="2"/>
  <c r="CW1685" i="2"/>
  <c r="CN1685" i="2"/>
  <c r="CK1685" i="2"/>
  <c r="CI1685" i="2"/>
  <c r="CD1685" i="2"/>
  <c r="CE1685" i="2" s="1"/>
  <c r="CC1685" i="2"/>
  <c r="BY1685" i="2"/>
  <c r="CA1685" i="2" s="1"/>
  <c r="BW1685" i="2"/>
  <c r="BV1685" i="2"/>
  <c r="BS1685" i="2"/>
  <c r="BR1685" i="2"/>
  <c r="BP1685" i="2"/>
  <c r="BO1685" i="2"/>
  <c r="BN1685" i="2"/>
  <c r="BM1685" i="2"/>
  <c r="BL1685" i="2"/>
  <c r="BK1685" i="2"/>
  <c r="BJ1685" i="2"/>
  <c r="BI1685" i="2"/>
  <c r="BH1685" i="2"/>
  <c r="BF1685" i="2"/>
  <c r="BD1685" i="2"/>
  <c r="AQ1685" i="2"/>
  <c r="AP1685" i="2"/>
  <c r="AR1685" i="2" s="1"/>
  <c r="BU1685" i="2" s="1"/>
  <c r="AA1685" i="2"/>
  <c r="H1685" i="2"/>
  <c r="CX1684" i="2"/>
  <c r="CW1684" i="2"/>
  <c r="CN1684" i="2"/>
  <c r="CK1684" i="2"/>
  <c r="CI1684" i="2"/>
  <c r="CD1684" i="2"/>
  <c r="CC1684" i="2"/>
  <c r="BY1684" i="2"/>
  <c r="CA1684" i="2" s="1"/>
  <c r="BW1684" i="2"/>
  <c r="BV1684" i="2"/>
  <c r="BS1684" i="2"/>
  <c r="BR1684" i="2"/>
  <c r="BP1684" i="2"/>
  <c r="BO1684" i="2"/>
  <c r="BN1684" i="2"/>
  <c r="BM1684" i="2"/>
  <c r="BL1684" i="2"/>
  <c r="BK1684" i="2"/>
  <c r="BJ1684" i="2"/>
  <c r="BI1684" i="2"/>
  <c r="BH1684" i="2"/>
  <c r="BF1684" i="2"/>
  <c r="BD1684" i="2"/>
  <c r="AR1684" i="2"/>
  <c r="BU1684" i="2" s="1"/>
  <c r="AQ1684" i="2"/>
  <c r="AP1684" i="2"/>
  <c r="AA1684" i="2"/>
  <c r="H1684" i="2"/>
  <c r="CX1683" i="2"/>
  <c r="CW1683" i="2"/>
  <c r="CN1683" i="2"/>
  <c r="CK1683" i="2"/>
  <c r="CI1683" i="2"/>
  <c r="CD1683" i="2"/>
  <c r="CC1683" i="2"/>
  <c r="BY1683" i="2"/>
  <c r="CA1683" i="2" s="1"/>
  <c r="BW1683" i="2"/>
  <c r="BV1683" i="2"/>
  <c r="BS1683" i="2"/>
  <c r="BR1683" i="2"/>
  <c r="BP1683" i="2"/>
  <c r="BO1683" i="2"/>
  <c r="BN1683" i="2"/>
  <c r="BM1683" i="2"/>
  <c r="BL1683" i="2"/>
  <c r="BK1683" i="2"/>
  <c r="BJ1683" i="2"/>
  <c r="BI1683" i="2"/>
  <c r="BH1683" i="2"/>
  <c r="BF1683" i="2"/>
  <c r="BD1683" i="2"/>
  <c r="AR1683" i="2"/>
  <c r="BU1683" i="2" s="1"/>
  <c r="AQ1683" i="2"/>
  <c r="AP1683" i="2"/>
  <c r="AA1683" i="2"/>
  <c r="H1683" i="2"/>
  <c r="CX1682" i="2"/>
  <c r="CW1682" i="2"/>
  <c r="CN1682" i="2"/>
  <c r="CK1682" i="2"/>
  <c r="CI1682" i="2"/>
  <c r="CD1682" i="2"/>
  <c r="CE1682" i="2" s="1"/>
  <c r="CC1682" i="2"/>
  <c r="CA1682" i="2"/>
  <c r="BY1682" i="2"/>
  <c r="BW1682" i="2"/>
  <c r="BV1682" i="2"/>
  <c r="BS1682" i="2"/>
  <c r="BR1682" i="2"/>
  <c r="BP1682" i="2"/>
  <c r="BO1682" i="2"/>
  <c r="BN1682" i="2"/>
  <c r="BM1682" i="2"/>
  <c r="BL1682" i="2"/>
  <c r="BK1682" i="2"/>
  <c r="BJ1682" i="2"/>
  <c r="BI1682" i="2"/>
  <c r="BH1682" i="2"/>
  <c r="BF1682" i="2"/>
  <c r="BD1682" i="2"/>
  <c r="AQ1682" i="2"/>
  <c r="AP1682" i="2"/>
  <c r="AR1682" i="2" s="1"/>
  <c r="BU1682" i="2" s="1"/>
  <c r="AA1682" i="2"/>
  <c r="H1682" i="2"/>
  <c r="CX1681" i="2"/>
  <c r="CW1681" i="2"/>
  <c r="CN1681" i="2"/>
  <c r="CK1681" i="2"/>
  <c r="CI1681" i="2"/>
  <c r="CD1681" i="2"/>
  <c r="CE1681" i="2" s="1"/>
  <c r="CC1681" i="2"/>
  <c r="BY1681" i="2"/>
  <c r="CA1681" i="2" s="1"/>
  <c r="BW1681" i="2"/>
  <c r="BV1681" i="2"/>
  <c r="BS1681" i="2"/>
  <c r="BR1681" i="2"/>
  <c r="BP1681" i="2"/>
  <c r="BO1681" i="2"/>
  <c r="BN1681" i="2"/>
  <c r="BM1681" i="2"/>
  <c r="BL1681" i="2"/>
  <c r="BK1681" i="2"/>
  <c r="BJ1681" i="2"/>
  <c r="BI1681" i="2"/>
  <c r="BH1681" i="2"/>
  <c r="BF1681" i="2"/>
  <c r="BD1681" i="2"/>
  <c r="AQ1681" i="2"/>
  <c r="AP1681" i="2"/>
  <c r="AR1681" i="2" s="1"/>
  <c r="BU1681" i="2" s="1"/>
  <c r="AA1681" i="2"/>
  <c r="H1681" i="2"/>
  <c r="CX1680" i="2"/>
  <c r="CW1680" i="2"/>
  <c r="CN1680" i="2"/>
  <c r="CK1680" i="2"/>
  <c r="CI1680" i="2"/>
  <c r="CD1680" i="2"/>
  <c r="CE1680" i="2" s="1"/>
  <c r="CC1680" i="2"/>
  <c r="BY1680" i="2"/>
  <c r="CA1680" i="2" s="1"/>
  <c r="BW1680" i="2"/>
  <c r="BV1680" i="2"/>
  <c r="BS1680" i="2"/>
  <c r="BR1680" i="2"/>
  <c r="BP1680" i="2"/>
  <c r="BO1680" i="2"/>
  <c r="BN1680" i="2"/>
  <c r="BM1680" i="2"/>
  <c r="BL1680" i="2"/>
  <c r="BK1680" i="2"/>
  <c r="BJ1680" i="2"/>
  <c r="BI1680" i="2"/>
  <c r="BH1680" i="2"/>
  <c r="BF1680" i="2"/>
  <c r="BD1680" i="2"/>
  <c r="AQ1680" i="2"/>
  <c r="AP1680" i="2"/>
  <c r="AR1680" i="2" s="1"/>
  <c r="BU1680" i="2" s="1"/>
  <c r="AA1680" i="2"/>
  <c r="H1680" i="2"/>
  <c r="CX1679" i="2"/>
  <c r="CW1679" i="2"/>
  <c r="CN1679" i="2"/>
  <c r="CK1679" i="2"/>
  <c r="CI1679" i="2"/>
  <c r="CD1679" i="2"/>
  <c r="CE1679" i="2" s="1"/>
  <c r="CC1679" i="2"/>
  <c r="BY1679" i="2"/>
  <c r="CA1679" i="2" s="1"/>
  <c r="BW1679" i="2"/>
  <c r="BV1679" i="2"/>
  <c r="BS1679" i="2"/>
  <c r="BR1679" i="2"/>
  <c r="BP1679" i="2"/>
  <c r="BO1679" i="2"/>
  <c r="BN1679" i="2"/>
  <c r="BM1679" i="2"/>
  <c r="BL1679" i="2"/>
  <c r="BK1679" i="2"/>
  <c r="BJ1679" i="2"/>
  <c r="BI1679" i="2"/>
  <c r="BH1679" i="2"/>
  <c r="BF1679" i="2"/>
  <c r="BD1679" i="2"/>
  <c r="AQ1679" i="2"/>
  <c r="AP1679" i="2"/>
  <c r="AR1679" i="2" s="1"/>
  <c r="BU1679" i="2" s="1"/>
  <c r="AA1679" i="2"/>
  <c r="H1679" i="2"/>
  <c r="DA1678" i="2"/>
  <c r="CZ1678" i="2"/>
  <c r="CX1678" i="2"/>
  <c r="CW1678" i="2"/>
  <c r="CK1678" i="2"/>
  <c r="CI1678" i="2"/>
  <c r="BY1678" i="2"/>
  <c r="CA1678" i="2" s="1"/>
  <c r="BW1678" i="2"/>
  <c r="BV1678" i="2"/>
  <c r="BS1678" i="2"/>
  <c r="BR1678" i="2"/>
  <c r="BP1678" i="2"/>
  <c r="BO1678" i="2"/>
  <c r="BN1678" i="2"/>
  <c r="BL1678" i="2"/>
  <c r="BK1678" i="2"/>
  <c r="BG1678" i="2"/>
  <c r="BF1678" i="2"/>
  <c r="BE1678" i="2"/>
  <c r="BD1678" i="2"/>
  <c r="BC1678" i="2"/>
  <c r="AZ1678" i="2"/>
  <c r="AY1678" i="2"/>
  <c r="AX1678" i="2"/>
  <c r="AW1678" i="2"/>
  <c r="AV1678" i="2"/>
  <c r="AU1678" i="2"/>
  <c r="BM1678" i="2" s="1"/>
  <c r="AT1678" i="2"/>
  <c r="CD1678" i="2" s="1"/>
  <c r="AS1678" i="2"/>
  <c r="CC1678" i="2" s="1"/>
  <c r="AP1678" i="2"/>
  <c r="AR1678" i="2" s="1"/>
  <c r="BU1678" i="2" s="1"/>
  <c r="AO1678" i="2"/>
  <c r="AN1678" i="2"/>
  <c r="AM1678" i="2"/>
  <c r="AL1678" i="2"/>
  <c r="AK1678" i="2"/>
  <c r="AJ1678" i="2"/>
  <c r="AI1678" i="2"/>
  <c r="AQ1678" i="2" s="1"/>
  <c r="Z1678" i="2"/>
  <c r="AA1678" i="2" s="1"/>
  <c r="Y1678" i="2"/>
  <c r="X1678" i="2"/>
  <c r="U1678" i="2"/>
  <c r="T1678" i="2"/>
  <c r="Q1678" i="2"/>
  <c r="P1678" i="2"/>
  <c r="O1678" i="2"/>
  <c r="N1678" i="2"/>
  <c r="M1678" i="2"/>
  <c r="BH1678" i="2" s="1"/>
  <c r="L1678" i="2"/>
  <c r="K1678" i="2"/>
  <c r="BJ1678" i="2" s="1"/>
  <c r="J1678" i="2"/>
  <c r="BI1678" i="2" s="1"/>
  <c r="I1678" i="2"/>
  <c r="H1678" i="2"/>
  <c r="G1678" i="2"/>
  <c r="F1678" i="2"/>
  <c r="CX1677" i="2"/>
  <c r="CW1677" i="2"/>
  <c r="CN1677" i="2"/>
  <c r="CK1677" i="2"/>
  <c r="CI1677" i="2"/>
  <c r="CD1677" i="2"/>
  <c r="CE1677" i="2" s="1"/>
  <c r="CC1677" i="2"/>
  <c r="BY1677" i="2"/>
  <c r="CA1677" i="2" s="1"/>
  <c r="BW1677" i="2"/>
  <c r="BV1677" i="2"/>
  <c r="BS1677" i="2"/>
  <c r="BR1677" i="2"/>
  <c r="BP1677" i="2"/>
  <c r="BO1677" i="2"/>
  <c r="BN1677" i="2"/>
  <c r="BM1677" i="2"/>
  <c r="BL1677" i="2"/>
  <c r="BK1677" i="2"/>
  <c r="BJ1677" i="2"/>
  <c r="BI1677" i="2"/>
  <c r="BH1677" i="2"/>
  <c r="BF1677" i="2"/>
  <c r="BD1677" i="2"/>
  <c r="AQ1677" i="2"/>
  <c r="AP1677" i="2"/>
  <c r="AR1677" i="2" s="1"/>
  <c r="BU1677" i="2" s="1"/>
  <c r="AA1677" i="2"/>
  <c r="H1677" i="2"/>
  <c r="CX1676" i="2"/>
  <c r="CW1676" i="2"/>
  <c r="CN1676" i="2"/>
  <c r="CK1676" i="2"/>
  <c r="CI1676" i="2"/>
  <c r="CD1676" i="2"/>
  <c r="CC1676" i="2"/>
  <c r="BY1676" i="2"/>
  <c r="CA1676" i="2" s="1"/>
  <c r="BW1676" i="2"/>
  <c r="BV1676" i="2"/>
  <c r="BS1676" i="2"/>
  <c r="BR1676" i="2"/>
  <c r="BP1676" i="2"/>
  <c r="BO1676" i="2"/>
  <c r="BN1676" i="2"/>
  <c r="BM1676" i="2"/>
  <c r="BL1676" i="2"/>
  <c r="BK1676" i="2"/>
  <c r="BJ1676" i="2"/>
  <c r="BI1676" i="2"/>
  <c r="BH1676" i="2"/>
  <c r="BF1676" i="2"/>
  <c r="BD1676" i="2"/>
  <c r="AQ1676" i="2"/>
  <c r="AP1676" i="2"/>
  <c r="AR1676" i="2" s="1"/>
  <c r="BU1676" i="2" s="1"/>
  <c r="AA1676" i="2"/>
  <c r="H1676" i="2"/>
  <c r="CX1675" i="2"/>
  <c r="CW1675" i="2"/>
  <c r="CN1675" i="2"/>
  <c r="CK1675" i="2"/>
  <c r="CI1675" i="2"/>
  <c r="CD1675" i="2"/>
  <c r="CE1675" i="2" s="1"/>
  <c r="CC1675" i="2"/>
  <c r="BY1675" i="2"/>
  <c r="CA1675" i="2" s="1"/>
  <c r="BW1675" i="2"/>
  <c r="BV1675" i="2"/>
  <c r="BS1675" i="2"/>
  <c r="BR1675" i="2"/>
  <c r="BP1675" i="2"/>
  <c r="BO1675" i="2"/>
  <c r="BN1675" i="2"/>
  <c r="BM1675" i="2"/>
  <c r="BL1675" i="2"/>
  <c r="BK1675" i="2"/>
  <c r="BJ1675" i="2"/>
  <c r="BI1675" i="2"/>
  <c r="BH1675" i="2"/>
  <c r="BF1675" i="2"/>
  <c r="BD1675" i="2"/>
  <c r="AQ1675" i="2"/>
  <c r="AP1675" i="2"/>
  <c r="AR1675" i="2" s="1"/>
  <c r="BU1675" i="2" s="1"/>
  <c r="AA1675" i="2"/>
  <c r="H1675" i="2"/>
  <c r="CX1674" i="2"/>
  <c r="CW1674" i="2"/>
  <c r="CV1674" i="2"/>
  <c r="CY1674" i="2" s="1"/>
  <c r="CN1674" i="2"/>
  <c r="CK1674" i="2"/>
  <c r="CI1674" i="2"/>
  <c r="CD1674" i="2"/>
  <c r="CE1674" i="2" s="1"/>
  <c r="CC1674" i="2"/>
  <c r="BY1674" i="2"/>
  <c r="CA1674" i="2" s="1"/>
  <c r="BW1674" i="2"/>
  <c r="BV1674" i="2"/>
  <c r="BS1674" i="2"/>
  <c r="BR1674" i="2"/>
  <c r="BP1674" i="2"/>
  <c r="BO1674" i="2"/>
  <c r="BN1674" i="2"/>
  <c r="BM1674" i="2"/>
  <c r="BL1674" i="2"/>
  <c r="BK1674" i="2"/>
  <c r="BJ1674" i="2"/>
  <c r="BI1674" i="2"/>
  <c r="BH1674" i="2"/>
  <c r="BF1674" i="2"/>
  <c r="BD1674" i="2"/>
  <c r="AQ1674" i="2"/>
  <c r="AP1674" i="2"/>
  <c r="AR1674" i="2" s="1"/>
  <c r="BU1674" i="2" s="1"/>
  <c r="AA1674" i="2"/>
  <c r="H1674" i="2"/>
  <c r="DA1673" i="2"/>
  <c r="CZ1673" i="2"/>
  <c r="CX1673" i="2"/>
  <c r="CW1673" i="2"/>
  <c r="CK1673" i="2"/>
  <c r="CI1673" i="2"/>
  <c r="CD1673" i="2"/>
  <c r="CE1673" i="2" s="1"/>
  <c r="CC1673" i="2"/>
  <c r="BY1673" i="2"/>
  <c r="CA1673" i="2" s="1"/>
  <c r="BW1673" i="2"/>
  <c r="BV1673" i="2"/>
  <c r="BS1673" i="2"/>
  <c r="BR1673" i="2"/>
  <c r="BP1673" i="2"/>
  <c r="BO1673" i="2"/>
  <c r="BN1673" i="2"/>
  <c r="CV1673" i="2" s="1"/>
  <c r="BL1673" i="2"/>
  <c r="BJ1673" i="2"/>
  <c r="BI1673" i="2"/>
  <c r="BH1673" i="2"/>
  <c r="BG1673" i="2"/>
  <c r="BF1673" i="2"/>
  <c r="BE1673" i="2"/>
  <c r="BC1673" i="2"/>
  <c r="AZ1673" i="2"/>
  <c r="AY1673" i="2"/>
  <c r="AX1673" i="2"/>
  <c r="AW1673" i="2"/>
  <c r="BD1673" i="2" s="1"/>
  <c r="AV1673" i="2"/>
  <c r="AU1673" i="2"/>
  <c r="BM1673" i="2" s="1"/>
  <c r="AT1673" i="2"/>
  <c r="AS1673" i="2"/>
  <c r="AR1673" i="2"/>
  <c r="BU1673" i="2" s="1"/>
  <c r="AP1673" i="2"/>
  <c r="AO1673" i="2"/>
  <c r="AN1673" i="2"/>
  <c r="AM1673" i="2"/>
  <c r="AL1673" i="2"/>
  <c r="AK1673" i="2"/>
  <c r="AJ1673" i="2"/>
  <c r="AI1673" i="2"/>
  <c r="AQ1673" i="2" s="1"/>
  <c r="Z1673" i="2"/>
  <c r="CN1673" i="2" s="1"/>
  <c r="Y1673" i="2"/>
  <c r="X1673" i="2"/>
  <c r="U1673" i="2"/>
  <c r="T1673" i="2"/>
  <c r="Q1673" i="2"/>
  <c r="P1673" i="2"/>
  <c r="O1673" i="2"/>
  <c r="N1673" i="2"/>
  <c r="M1673" i="2"/>
  <c r="L1673" i="2"/>
  <c r="BK1673" i="2" s="1"/>
  <c r="K1673" i="2"/>
  <c r="J1673" i="2"/>
  <c r="I1673" i="2"/>
  <c r="G1673" i="2"/>
  <c r="F1673" i="2"/>
  <c r="H1673" i="2" s="1"/>
  <c r="CX1672" i="2"/>
  <c r="CW1672" i="2"/>
  <c r="CN1672" i="2"/>
  <c r="CK1672" i="2"/>
  <c r="CI1672" i="2"/>
  <c r="CD1672" i="2"/>
  <c r="CE1672" i="2" s="1"/>
  <c r="CC1672" i="2"/>
  <c r="BY1672" i="2"/>
  <c r="CA1672" i="2" s="1"/>
  <c r="BW1672" i="2"/>
  <c r="BV1672" i="2"/>
  <c r="BS1672" i="2"/>
  <c r="BR1672" i="2"/>
  <c r="BP1672" i="2"/>
  <c r="BO1672" i="2"/>
  <c r="BN1672" i="2"/>
  <c r="BM1672" i="2"/>
  <c r="BL1672" i="2"/>
  <c r="BK1672" i="2"/>
  <c r="BJ1672" i="2"/>
  <c r="BI1672" i="2"/>
  <c r="BH1672" i="2"/>
  <c r="BF1672" i="2"/>
  <c r="BD1672" i="2"/>
  <c r="AQ1672" i="2"/>
  <c r="AP1672" i="2"/>
  <c r="AR1672" i="2" s="1"/>
  <c r="BU1672" i="2" s="1"/>
  <c r="AA1672" i="2"/>
  <c r="H1672" i="2"/>
  <c r="DA1671" i="2"/>
  <c r="CZ1671" i="2"/>
  <c r="CX1671" i="2"/>
  <c r="CW1671" i="2"/>
  <c r="CK1671" i="2"/>
  <c r="CI1671" i="2"/>
  <c r="BY1671" i="2"/>
  <c r="CA1671" i="2" s="1"/>
  <c r="BW1671" i="2"/>
  <c r="BV1671" i="2"/>
  <c r="BS1671" i="2"/>
  <c r="BR1671" i="2"/>
  <c r="BP1671" i="2"/>
  <c r="BO1671" i="2"/>
  <c r="BN1671" i="2"/>
  <c r="BK1671" i="2"/>
  <c r="BG1671" i="2"/>
  <c r="BF1671" i="2"/>
  <c r="BE1671" i="2"/>
  <c r="BC1671" i="2"/>
  <c r="AZ1671" i="2"/>
  <c r="AY1671" i="2"/>
  <c r="AX1671" i="2"/>
  <c r="AW1671" i="2"/>
  <c r="BD1671" i="2" s="1"/>
  <c r="AV1671" i="2"/>
  <c r="AU1671" i="2"/>
  <c r="BM1671" i="2" s="1"/>
  <c r="AT1671" i="2"/>
  <c r="CD1671" i="2" s="1"/>
  <c r="AS1671" i="2"/>
  <c r="CC1671" i="2" s="1"/>
  <c r="AP1671" i="2"/>
  <c r="AR1671" i="2" s="1"/>
  <c r="BU1671" i="2" s="1"/>
  <c r="AO1671" i="2"/>
  <c r="AN1671" i="2"/>
  <c r="AM1671" i="2"/>
  <c r="AL1671" i="2"/>
  <c r="AK1671" i="2"/>
  <c r="AJ1671" i="2"/>
  <c r="AI1671" i="2"/>
  <c r="Z1671" i="2"/>
  <c r="CN1671" i="2" s="1"/>
  <c r="Y1671" i="2"/>
  <c r="X1671" i="2"/>
  <c r="U1671" i="2"/>
  <c r="T1671" i="2"/>
  <c r="Q1671" i="2"/>
  <c r="P1671" i="2"/>
  <c r="O1671" i="2"/>
  <c r="N1671" i="2"/>
  <c r="M1671" i="2"/>
  <c r="L1671" i="2"/>
  <c r="K1671" i="2"/>
  <c r="BJ1671" i="2" s="1"/>
  <c r="J1671" i="2"/>
  <c r="BI1671" i="2" s="1"/>
  <c r="I1671" i="2"/>
  <c r="G1671" i="2"/>
  <c r="F1671" i="2"/>
  <c r="H1671" i="2" s="1"/>
  <c r="DA1670" i="2"/>
  <c r="CZ1670" i="2"/>
  <c r="CX1670" i="2"/>
  <c r="CW1670" i="2"/>
  <c r="CK1670" i="2"/>
  <c r="CI1670" i="2"/>
  <c r="CD1670" i="2"/>
  <c r="CE1670" i="2" s="1"/>
  <c r="CC1670" i="2"/>
  <c r="BY1670" i="2"/>
  <c r="CA1670" i="2" s="1"/>
  <c r="BW1670" i="2"/>
  <c r="BV1670" i="2"/>
  <c r="BS1670" i="2"/>
  <c r="BR1670" i="2"/>
  <c r="BP1670" i="2"/>
  <c r="BO1670" i="2"/>
  <c r="BN1670" i="2"/>
  <c r="BK1670" i="2"/>
  <c r="BJ1670" i="2"/>
  <c r="BI1670" i="2"/>
  <c r="BG1670" i="2"/>
  <c r="BF1670" i="2"/>
  <c r="BE1670" i="2"/>
  <c r="BC1670" i="2"/>
  <c r="AZ1670" i="2"/>
  <c r="AY1670" i="2"/>
  <c r="AX1670" i="2"/>
  <c r="AW1670" i="2"/>
  <c r="BD1670" i="2" s="1"/>
  <c r="AV1670" i="2"/>
  <c r="AU1670" i="2"/>
  <c r="BM1670" i="2" s="1"/>
  <c r="AT1670" i="2"/>
  <c r="AS1670" i="2"/>
  <c r="AP1670" i="2"/>
  <c r="AR1670" i="2" s="1"/>
  <c r="BU1670" i="2" s="1"/>
  <c r="AO1670" i="2"/>
  <c r="AN1670" i="2"/>
  <c r="AM1670" i="2"/>
  <c r="AL1670" i="2"/>
  <c r="AK1670" i="2"/>
  <c r="AJ1670" i="2"/>
  <c r="AI1670" i="2"/>
  <c r="AQ1670" i="2" s="1"/>
  <c r="Z1670" i="2"/>
  <c r="CN1670" i="2" s="1"/>
  <c r="Y1670" i="2"/>
  <c r="X1670" i="2"/>
  <c r="U1670" i="2"/>
  <c r="T1670" i="2"/>
  <c r="Q1670" i="2"/>
  <c r="P1670" i="2"/>
  <c r="O1670" i="2"/>
  <c r="N1670" i="2"/>
  <c r="M1670" i="2"/>
  <c r="BL1670" i="2" s="1"/>
  <c r="L1670" i="2"/>
  <c r="K1670" i="2"/>
  <c r="J1670" i="2"/>
  <c r="I1670" i="2"/>
  <c r="H1670" i="2"/>
  <c r="G1670" i="2"/>
  <c r="F1670" i="2"/>
  <c r="DA1669" i="2"/>
  <c r="CZ1669" i="2"/>
  <c r="CX1669" i="2"/>
  <c r="CW1669" i="2"/>
  <c r="CN1669" i="2"/>
  <c r="CK1669" i="2"/>
  <c r="CI1669" i="2"/>
  <c r="BY1669" i="2"/>
  <c r="CA1669" i="2" s="1"/>
  <c r="BW1669" i="2"/>
  <c r="BV1669" i="2"/>
  <c r="BS1669" i="2"/>
  <c r="BR1669" i="2"/>
  <c r="BP1669" i="2"/>
  <c r="BN1669" i="2"/>
  <c r="BK1669" i="2"/>
  <c r="BG1669" i="2"/>
  <c r="BF1669" i="2"/>
  <c r="BE1669" i="2"/>
  <c r="BD1669" i="2"/>
  <c r="BC1669" i="2"/>
  <c r="BO1669" i="2" s="1"/>
  <c r="AZ1669" i="2"/>
  <c r="AY1669" i="2"/>
  <c r="AX1669" i="2"/>
  <c r="AW1669" i="2"/>
  <c r="AV1669" i="2"/>
  <c r="AU1669" i="2"/>
  <c r="BM1669" i="2" s="1"/>
  <c r="AT1669" i="2"/>
  <c r="CD1669" i="2" s="1"/>
  <c r="AS1669" i="2"/>
  <c r="CC1669" i="2" s="1"/>
  <c r="AP1669" i="2"/>
  <c r="AR1669" i="2" s="1"/>
  <c r="BU1669" i="2" s="1"/>
  <c r="AO1669" i="2"/>
  <c r="AN1669" i="2"/>
  <c r="AM1669" i="2"/>
  <c r="AL1669" i="2"/>
  <c r="AK1669" i="2"/>
  <c r="AJ1669" i="2"/>
  <c r="AI1669" i="2"/>
  <c r="AQ1669" i="2" s="1"/>
  <c r="Z1669" i="2"/>
  <c r="AA1669" i="2" s="1"/>
  <c r="Y1669" i="2"/>
  <c r="X1669" i="2"/>
  <c r="U1669" i="2"/>
  <c r="T1669" i="2"/>
  <c r="Q1669" i="2"/>
  <c r="P1669" i="2"/>
  <c r="O1669" i="2"/>
  <c r="N1669" i="2"/>
  <c r="M1669" i="2"/>
  <c r="L1669" i="2"/>
  <c r="K1669" i="2"/>
  <c r="BJ1669" i="2" s="1"/>
  <c r="J1669" i="2"/>
  <c r="BI1669" i="2" s="1"/>
  <c r="I1669" i="2"/>
  <c r="G1669" i="2"/>
  <c r="F1669" i="2"/>
  <c r="H1669" i="2" s="1"/>
  <c r="DA1668" i="2"/>
  <c r="CZ1668" i="2"/>
  <c r="CX1668" i="2"/>
  <c r="CW1668" i="2"/>
  <c r="CN1668" i="2"/>
  <c r="CK1668" i="2"/>
  <c r="CI1668" i="2"/>
  <c r="CD1668" i="2"/>
  <c r="CE1668" i="2" s="1"/>
  <c r="BY1668" i="2"/>
  <c r="CA1668" i="2" s="1"/>
  <c r="BW1668" i="2"/>
  <c r="BV1668" i="2"/>
  <c r="BS1668" i="2"/>
  <c r="BR1668" i="2"/>
  <c r="BP1668" i="2"/>
  <c r="BN1668" i="2"/>
  <c r="BJ1668" i="2"/>
  <c r="BG1668" i="2"/>
  <c r="BE1668" i="2"/>
  <c r="BF1668" i="2" s="1"/>
  <c r="BD1668" i="2"/>
  <c r="BC1668" i="2"/>
  <c r="BO1668" i="2" s="1"/>
  <c r="AZ1668" i="2"/>
  <c r="AY1668" i="2"/>
  <c r="AX1668" i="2"/>
  <c r="AW1668" i="2"/>
  <c r="AV1668" i="2"/>
  <c r="AU1668" i="2"/>
  <c r="BM1668" i="2" s="1"/>
  <c r="AT1668" i="2"/>
  <c r="AS1668" i="2"/>
  <c r="CC1668" i="2" s="1"/>
  <c r="AR1668" i="2"/>
  <c r="BU1668" i="2" s="1"/>
  <c r="AP1668" i="2"/>
  <c r="AO1668" i="2"/>
  <c r="AN1668" i="2"/>
  <c r="AM1668" i="2"/>
  <c r="AL1668" i="2"/>
  <c r="AK1668" i="2"/>
  <c r="AJ1668" i="2"/>
  <c r="AI1668" i="2"/>
  <c r="AQ1668" i="2" s="1"/>
  <c r="AA1668" i="2"/>
  <c r="Z1668" i="2"/>
  <c r="Y1668" i="2"/>
  <c r="X1668" i="2"/>
  <c r="U1668" i="2"/>
  <c r="T1668" i="2"/>
  <c r="Q1668" i="2"/>
  <c r="P1668" i="2"/>
  <c r="O1668" i="2"/>
  <c r="N1668" i="2"/>
  <c r="M1668" i="2"/>
  <c r="BL1668" i="2" s="1"/>
  <c r="L1668" i="2"/>
  <c r="BK1668" i="2" s="1"/>
  <c r="K1668" i="2"/>
  <c r="J1668" i="2"/>
  <c r="BI1668" i="2" s="1"/>
  <c r="I1668" i="2"/>
  <c r="H1668" i="2"/>
  <c r="G1668" i="2"/>
  <c r="F1668" i="2"/>
  <c r="CX1667" i="2"/>
  <c r="CW1667" i="2"/>
  <c r="CN1667" i="2"/>
  <c r="CK1667" i="2"/>
  <c r="CI1667" i="2"/>
  <c r="CD1667" i="2"/>
  <c r="CC1667" i="2"/>
  <c r="BY1667" i="2"/>
  <c r="CA1667" i="2" s="1"/>
  <c r="BW1667" i="2"/>
  <c r="BV1667" i="2"/>
  <c r="BS1667" i="2"/>
  <c r="BR1667" i="2"/>
  <c r="BP1667" i="2"/>
  <c r="BO1667" i="2"/>
  <c r="BN1667" i="2"/>
  <c r="BM1667" i="2"/>
  <c r="BL1667" i="2"/>
  <c r="BK1667" i="2"/>
  <c r="BJ1667" i="2"/>
  <c r="BI1667" i="2"/>
  <c r="BH1667" i="2"/>
  <c r="BF1667" i="2"/>
  <c r="BD1667" i="2"/>
  <c r="AQ1667" i="2"/>
  <c r="AP1667" i="2"/>
  <c r="AR1667" i="2" s="1"/>
  <c r="BU1667" i="2" s="1"/>
  <c r="AA1667" i="2"/>
  <c r="H1667" i="2"/>
  <c r="CX1666" i="2"/>
  <c r="CW1666" i="2"/>
  <c r="CN1666" i="2"/>
  <c r="CK1666" i="2"/>
  <c r="CI1666" i="2"/>
  <c r="CD1666" i="2"/>
  <c r="CE1666" i="2" s="1"/>
  <c r="CC1666" i="2"/>
  <c r="BY1666" i="2"/>
  <c r="CA1666" i="2" s="1"/>
  <c r="BW1666" i="2"/>
  <c r="BV1666" i="2"/>
  <c r="BS1666" i="2"/>
  <c r="BR1666" i="2"/>
  <c r="BP1666" i="2"/>
  <c r="BO1666" i="2"/>
  <c r="BN1666" i="2"/>
  <c r="BM1666" i="2"/>
  <c r="BL1666" i="2"/>
  <c r="BK1666" i="2"/>
  <c r="BJ1666" i="2"/>
  <c r="BI1666" i="2"/>
  <c r="BH1666" i="2"/>
  <c r="BF1666" i="2"/>
  <c r="BD1666" i="2"/>
  <c r="AQ1666" i="2"/>
  <c r="AP1666" i="2"/>
  <c r="AR1666" i="2" s="1"/>
  <c r="BU1666" i="2" s="1"/>
  <c r="AA1666" i="2"/>
  <c r="H1666" i="2"/>
  <c r="CX1665" i="2"/>
  <c r="CW1665" i="2"/>
  <c r="CN1665" i="2"/>
  <c r="CK1665" i="2"/>
  <c r="CI1665" i="2"/>
  <c r="CD1665" i="2"/>
  <c r="CE1665" i="2" s="1"/>
  <c r="CC1665" i="2"/>
  <c r="BY1665" i="2"/>
  <c r="CA1665" i="2" s="1"/>
  <c r="BW1665" i="2"/>
  <c r="BV1665" i="2"/>
  <c r="BS1665" i="2"/>
  <c r="BR1665" i="2"/>
  <c r="BP1665" i="2"/>
  <c r="BO1665" i="2"/>
  <c r="BN1665" i="2"/>
  <c r="BM1665" i="2"/>
  <c r="BL1665" i="2"/>
  <c r="BK1665" i="2"/>
  <c r="BJ1665" i="2"/>
  <c r="BI1665" i="2"/>
  <c r="BH1665" i="2"/>
  <c r="BF1665" i="2"/>
  <c r="BD1665" i="2"/>
  <c r="AR1665" i="2"/>
  <c r="BU1665" i="2" s="1"/>
  <c r="AQ1665" i="2"/>
  <c r="AP1665" i="2"/>
  <c r="AA1665" i="2"/>
  <c r="H1665" i="2"/>
  <c r="DA1664" i="2"/>
  <c r="CZ1664" i="2"/>
  <c r="CX1664" i="2"/>
  <c r="CW1664" i="2"/>
  <c r="CN1664" i="2"/>
  <c r="CK1664" i="2"/>
  <c r="CI1664" i="2"/>
  <c r="BY1664" i="2"/>
  <c r="CA1664" i="2" s="1"/>
  <c r="BW1664" i="2"/>
  <c r="BV1664" i="2"/>
  <c r="BS1664" i="2"/>
  <c r="BR1664" i="2"/>
  <c r="BP1664" i="2"/>
  <c r="BN1664" i="2"/>
  <c r="BL1664" i="2"/>
  <c r="BG1664" i="2"/>
  <c r="BE1664" i="2"/>
  <c r="BF1664" i="2" s="1"/>
  <c r="BD1664" i="2"/>
  <c r="BC1664" i="2"/>
  <c r="BO1664" i="2" s="1"/>
  <c r="AZ1664" i="2"/>
  <c r="AY1664" i="2"/>
  <c r="AX1664" i="2"/>
  <c r="AW1664" i="2"/>
  <c r="AV1664" i="2"/>
  <c r="AU1664" i="2"/>
  <c r="BM1664" i="2" s="1"/>
  <c r="AT1664" i="2"/>
  <c r="CD1664" i="2" s="1"/>
  <c r="CE1664" i="2" s="1"/>
  <c r="AS1664" i="2"/>
  <c r="CC1664" i="2" s="1"/>
  <c r="AR1664" i="2"/>
  <c r="BU1664" i="2" s="1"/>
  <c r="AP1664" i="2"/>
  <c r="AO1664" i="2"/>
  <c r="AN1664" i="2"/>
  <c r="AM1664" i="2"/>
  <c r="AL1664" i="2"/>
  <c r="AK1664" i="2"/>
  <c r="AJ1664" i="2"/>
  <c r="AI1664" i="2"/>
  <c r="Z1664" i="2"/>
  <c r="AA1664" i="2" s="1"/>
  <c r="Y1664" i="2"/>
  <c r="X1664" i="2"/>
  <c r="U1664" i="2"/>
  <c r="T1664" i="2"/>
  <c r="Q1664" i="2"/>
  <c r="P1664" i="2"/>
  <c r="O1664" i="2"/>
  <c r="N1664" i="2"/>
  <c r="M1664" i="2"/>
  <c r="BH1664" i="2" s="1"/>
  <c r="L1664" i="2"/>
  <c r="BK1664" i="2" s="1"/>
  <c r="K1664" i="2"/>
  <c r="BJ1664" i="2" s="1"/>
  <c r="J1664" i="2"/>
  <c r="BI1664" i="2" s="1"/>
  <c r="I1664" i="2"/>
  <c r="H1664" i="2"/>
  <c r="G1664" i="2"/>
  <c r="F1664" i="2"/>
  <c r="CX1663" i="2"/>
  <c r="CW1663" i="2"/>
  <c r="CN1663" i="2"/>
  <c r="CK1663" i="2"/>
  <c r="CI1663" i="2"/>
  <c r="CD1663" i="2"/>
  <c r="CC1663" i="2"/>
  <c r="BY1663" i="2"/>
  <c r="CA1663" i="2" s="1"/>
  <c r="BW1663" i="2"/>
  <c r="BV1663" i="2"/>
  <c r="BS1663" i="2"/>
  <c r="BR1663" i="2"/>
  <c r="BP1663" i="2"/>
  <c r="BO1663" i="2"/>
  <c r="BN1663" i="2"/>
  <c r="BM1663" i="2"/>
  <c r="BL1663" i="2"/>
  <c r="BK1663" i="2"/>
  <c r="BJ1663" i="2"/>
  <c r="BI1663" i="2"/>
  <c r="BH1663" i="2"/>
  <c r="BF1663" i="2"/>
  <c r="BD1663" i="2"/>
  <c r="AQ1663" i="2"/>
  <c r="AP1663" i="2"/>
  <c r="AR1663" i="2" s="1"/>
  <c r="BU1663" i="2" s="1"/>
  <c r="AA1663" i="2"/>
  <c r="H1663" i="2"/>
  <c r="DA1662" i="2"/>
  <c r="CZ1662" i="2"/>
  <c r="CX1662" i="2"/>
  <c r="CW1662" i="2"/>
  <c r="CK1662" i="2"/>
  <c r="CI1662" i="2"/>
  <c r="BY1662" i="2"/>
  <c r="CA1662" i="2" s="1"/>
  <c r="BW1662" i="2"/>
  <c r="BV1662" i="2"/>
  <c r="BS1662" i="2"/>
  <c r="BR1662" i="2"/>
  <c r="BP1662" i="2"/>
  <c r="BO1662" i="2"/>
  <c r="BN1662" i="2"/>
  <c r="CV1662" i="2" s="1"/>
  <c r="CY1662" i="2" s="1"/>
  <c r="BG1662" i="2"/>
  <c r="BF1662" i="2"/>
  <c r="BE1662" i="2"/>
  <c r="BC1662" i="2"/>
  <c r="AZ1662" i="2"/>
  <c r="AY1662" i="2"/>
  <c r="AX1662" i="2"/>
  <c r="AW1662" i="2"/>
  <c r="BD1662" i="2" s="1"/>
  <c r="AV1662" i="2"/>
  <c r="AU1662" i="2"/>
  <c r="BM1662" i="2" s="1"/>
  <c r="AT1662" i="2"/>
  <c r="CD1662" i="2" s="1"/>
  <c r="AS1662" i="2"/>
  <c r="CC1662" i="2" s="1"/>
  <c r="AP1662" i="2"/>
  <c r="AR1662" i="2" s="1"/>
  <c r="BU1662" i="2" s="1"/>
  <c r="AO1662" i="2"/>
  <c r="AN1662" i="2"/>
  <c r="AM1662" i="2"/>
  <c r="AL1662" i="2"/>
  <c r="AK1662" i="2"/>
  <c r="AJ1662" i="2"/>
  <c r="AI1662" i="2"/>
  <c r="Z1662" i="2"/>
  <c r="Y1662" i="2"/>
  <c r="X1662" i="2"/>
  <c r="U1662" i="2"/>
  <c r="T1662" i="2"/>
  <c r="Q1662" i="2"/>
  <c r="P1662" i="2"/>
  <c r="O1662" i="2"/>
  <c r="N1662" i="2"/>
  <c r="BL1662" i="2" s="1"/>
  <c r="M1662" i="2"/>
  <c r="BH1662" i="2" s="1"/>
  <c r="L1662" i="2"/>
  <c r="BK1662" i="2" s="1"/>
  <c r="K1662" i="2"/>
  <c r="BJ1662" i="2" s="1"/>
  <c r="J1662" i="2"/>
  <c r="BI1662" i="2" s="1"/>
  <c r="I1662" i="2"/>
  <c r="G1662" i="2"/>
  <c r="F1662" i="2"/>
  <c r="H1662" i="2" s="1"/>
  <c r="CX1661" i="2"/>
  <c r="CW1661" i="2"/>
  <c r="CN1661" i="2"/>
  <c r="CK1661" i="2"/>
  <c r="CI1661" i="2"/>
  <c r="CD1661" i="2"/>
  <c r="CE1661" i="2" s="1"/>
  <c r="CC1661" i="2"/>
  <c r="BY1661" i="2"/>
  <c r="CA1661" i="2" s="1"/>
  <c r="BW1661" i="2"/>
  <c r="BV1661" i="2"/>
  <c r="BS1661" i="2"/>
  <c r="BR1661" i="2"/>
  <c r="BP1661" i="2"/>
  <c r="BO1661" i="2"/>
  <c r="BN1661" i="2"/>
  <c r="BM1661" i="2"/>
  <c r="BL1661" i="2"/>
  <c r="BK1661" i="2"/>
  <c r="BJ1661" i="2"/>
  <c r="BI1661" i="2"/>
  <c r="BH1661" i="2"/>
  <c r="BF1661" i="2"/>
  <c r="BD1661" i="2"/>
  <c r="AQ1661" i="2"/>
  <c r="AP1661" i="2"/>
  <c r="AR1661" i="2" s="1"/>
  <c r="BU1661" i="2" s="1"/>
  <c r="AA1661" i="2"/>
  <c r="H1661" i="2"/>
  <c r="DA1660" i="2"/>
  <c r="CZ1660" i="2"/>
  <c r="CX1660" i="2"/>
  <c r="CW1660" i="2"/>
  <c r="CK1660" i="2"/>
  <c r="CI1660" i="2"/>
  <c r="CD1660" i="2"/>
  <c r="CC1660" i="2"/>
  <c r="BY1660" i="2"/>
  <c r="CA1660" i="2" s="1"/>
  <c r="BW1660" i="2"/>
  <c r="BV1660" i="2"/>
  <c r="BS1660" i="2"/>
  <c r="BR1660" i="2"/>
  <c r="BP1660" i="2"/>
  <c r="BO1660" i="2"/>
  <c r="BN1660" i="2"/>
  <c r="BJ1660" i="2"/>
  <c r="BI1660" i="2"/>
  <c r="BG1660" i="2"/>
  <c r="BF1660" i="2"/>
  <c r="BE1660" i="2"/>
  <c r="BC1660" i="2"/>
  <c r="AZ1660" i="2"/>
  <c r="AY1660" i="2"/>
  <c r="AX1660" i="2"/>
  <c r="AW1660" i="2"/>
  <c r="BD1660" i="2" s="1"/>
  <c r="AV1660" i="2"/>
  <c r="AU1660" i="2"/>
  <c r="BM1660" i="2" s="1"/>
  <c r="AT1660" i="2"/>
  <c r="AS1660" i="2"/>
  <c r="AP1660" i="2"/>
  <c r="AR1660" i="2" s="1"/>
  <c r="BU1660" i="2" s="1"/>
  <c r="AO1660" i="2"/>
  <c r="AN1660" i="2"/>
  <c r="AM1660" i="2"/>
  <c r="AL1660" i="2"/>
  <c r="AK1660" i="2"/>
  <c r="AJ1660" i="2"/>
  <c r="AI1660" i="2"/>
  <c r="AQ1660" i="2" s="1"/>
  <c r="AA1660" i="2"/>
  <c r="Z1660" i="2"/>
  <c r="CN1660" i="2" s="1"/>
  <c r="Y1660" i="2"/>
  <c r="X1660" i="2"/>
  <c r="U1660" i="2"/>
  <c r="T1660" i="2"/>
  <c r="Q1660" i="2"/>
  <c r="P1660" i="2"/>
  <c r="O1660" i="2"/>
  <c r="N1660" i="2"/>
  <c r="M1660" i="2"/>
  <c r="BH1660" i="2" s="1"/>
  <c r="L1660" i="2"/>
  <c r="BK1660" i="2" s="1"/>
  <c r="K1660" i="2"/>
  <c r="J1660" i="2"/>
  <c r="I1660" i="2"/>
  <c r="H1660" i="2"/>
  <c r="G1660" i="2"/>
  <c r="F1660" i="2"/>
  <c r="DA1659" i="2"/>
  <c r="CZ1659" i="2"/>
  <c r="CX1659" i="2"/>
  <c r="CW1659" i="2"/>
  <c r="CK1659" i="2"/>
  <c r="CI1659" i="2"/>
  <c r="CC1659" i="2"/>
  <c r="BY1659" i="2"/>
  <c r="CA1659" i="2" s="1"/>
  <c r="BW1659" i="2"/>
  <c r="BV1659" i="2"/>
  <c r="BS1659" i="2"/>
  <c r="BR1659" i="2"/>
  <c r="BP1659" i="2"/>
  <c r="BO1659" i="2"/>
  <c r="BN1659" i="2"/>
  <c r="CV1659" i="2" s="1"/>
  <c r="BI1659" i="2"/>
  <c r="BH1659" i="2"/>
  <c r="BG1659" i="2"/>
  <c r="BE1659" i="2"/>
  <c r="BF1659" i="2" s="1"/>
  <c r="BC1659" i="2"/>
  <c r="AZ1659" i="2"/>
  <c r="AY1659" i="2"/>
  <c r="AX1659" i="2"/>
  <c r="AW1659" i="2"/>
  <c r="BD1659" i="2" s="1"/>
  <c r="AV1659" i="2"/>
  <c r="AU1659" i="2"/>
  <c r="BM1659" i="2" s="1"/>
  <c r="AT1659" i="2"/>
  <c r="CD1659" i="2" s="1"/>
  <c r="AS1659" i="2"/>
  <c r="AP1659" i="2"/>
  <c r="AR1659" i="2" s="1"/>
  <c r="BU1659" i="2" s="1"/>
  <c r="AO1659" i="2"/>
  <c r="AN1659" i="2"/>
  <c r="AM1659" i="2"/>
  <c r="AL1659" i="2"/>
  <c r="AK1659" i="2"/>
  <c r="AJ1659" i="2"/>
  <c r="AI1659" i="2"/>
  <c r="AQ1659" i="2" s="1"/>
  <c r="AA1659" i="2"/>
  <c r="Z1659" i="2"/>
  <c r="CN1659" i="2" s="1"/>
  <c r="Y1659" i="2"/>
  <c r="X1659" i="2"/>
  <c r="U1659" i="2"/>
  <c r="T1659" i="2"/>
  <c r="Q1659" i="2"/>
  <c r="P1659" i="2"/>
  <c r="O1659" i="2"/>
  <c r="N1659" i="2"/>
  <c r="M1659" i="2"/>
  <c r="BL1659" i="2" s="1"/>
  <c r="L1659" i="2"/>
  <c r="BK1659" i="2" s="1"/>
  <c r="K1659" i="2"/>
  <c r="BJ1659" i="2" s="1"/>
  <c r="J1659" i="2"/>
  <c r="I1659" i="2"/>
  <c r="G1659" i="2"/>
  <c r="F1659" i="2"/>
  <c r="CX1658" i="2"/>
  <c r="CW1658" i="2"/>
  <c r="CN1658" i="2"/>
  <c r="CK1658" i="2"/>
  <c r="CI1658" i="2"/>
  <c r="CD1658" i="2"/>
  <c r="CE1658" i="2" s="1"/>
  <c r="CC1658" i="2"/>
  <c r="BY1658" i="2"/>
  <c r="CA1658" i="2" s="1"/>
  <c r="BW1658" i="2"/>
  <c r="BV1658" i="2"/>
  <c r="BS1658" i="2"/>
  <c r="BR1658" i="2"/>
  <c r="BP1658" i="2"/>
  <c r="BO1658" i="2"/>
  <c r="BN1658" i="2"/>
  <c r="BM1658" i="2"/>
  <c r="BL1658" i="2"/>
  <c r="BK1658" i="2"/>
  <c r="BJ1658" i="2"/>
  <c r="BI1658" i="2"/>
  <c r="BH1658" i="2"/>
  <c r="BF1658" i="2"/>
  <c r="BD1658" i="2"/>
  <c r="AQ1658" i="2"/>
  <c r="AP1658" i="2"/>
  <c r="AR1658" i="2" s="1"/>
  <c r="BU1658" i="2" s="1"/>
  <c r="AA1658" i="2"/>
  <c r="H1658" i="2"/>
  <c r="CX1657" i="2"/>
  <c r="CW1657" i="2"/>
  <c r="CN1657" i="2"/>
  <c r="CK1657" i="2"/>
  <c r="CI1657" i="2"/>
  <c r="CD1657" i="2"/>
  <c r="CE1657" i="2" s="1"/>
  <c r="CC1657" i="2"/>
  <c r="BY1657" i="2"/>
  <c r="CA1657" i="2" s="1"/>
  <c r="BW1657" i="2"/>
  <c r="BV1657" i="2"/>
  <c r="BS1657" i="2"/>
  <c r="BR1657" i="2"/>
  <c r="BP1657" i="2"/>
  <c r="BO1657" i="2"/>
  <c r="BN1657" i="2"/>
  <c r="BM1657" i="2"/>
  <c r="BL1657" i="2"/>
  <c r="BK1657" i="2"/>
  <c r="BJ1657" i="2"/>
  <c r="BI1657" i="2"/>
  <c r="BH1657" i="2"/>
  <c r="BF1657" i="2"/>
  <c r="BD1657" i="2"/>
  <c r="AQ1657" i="2"/>
  <c r="AP1657" i="2"/>
  <c r="AR1657" i="2" s="1"/>
  <c r="BU1657" i="2" s="1"/>
  <c r="AA1657" i="2"/>
  <c r="H1657" i="2"/>
  <c r="CX1656" i="2"/>
  <c r="CW1656" i="2"/>
  <c r="CN1656" i="2"/>
  <c r="CK1656" i="2"/>
  <c r="CI1656" i="2"/>
  <c r="CD1656" i="2"/>
  <c r="CE1656" i="2" s="1"/>
  <c r="CC1656" i="2"/>
  <c r="BY1656" i="2"/>
  <c r="CA1656" i="2" s="1"/>
  <c r="BW1656" i="2"/>
  <c r="BV1656" i="2"/>
  <c r="BS1656" i="2"/>
  <c r="BR1656" i="2"/>
  <c r="BP1656" i="2"/>
  <c r="BO1656" i="2"/>
  <c r="BN1656" i="2"/>
  <c r="BM1656" i="2"/>
  <c r="BL1656" i="2"/>
  <c r="BK1656" i="2"/>
  <c r="BJ1656" i="2"/>
  <c r="BI1656" i="2"/>
  <c r="BH1656" i="2"/>
  <c r="BF1656" i="2"/>
  <c r="BD1656" i="2"/>
  <c r="AQ1656" i="2"/>
  <c r="AP1656" i="2"/>
  <c r="AR1656" i="2" s="1"/>
  <c r="BU1656" i="2" s="1"/>
  <c r="AA1656" i="2"/>
  <c r="H1656" i="2"/>
  <c r="CX1655" i="2"/>
  <c r="CW1655" i="2"/>
  <c r="CN1655" i="2"/>
  <c r="CK1655" i="2"/>
  <c r="CI1655" i="2"/>
  <c r="CD1655" i="2"/>
  <c r="CE1655" i="2" s="1"/>
  <c r="CC1655" i="2"/>
  <c r="BY1655" i="2"/>
  <c r="CA1655" i="2" s="1"/>
  <c r="BW1655" i="2"/>
  <c r="BV1655" i="2"/>
  <c r="BS1655" i="2"/>
  <c r="BR1655" i="2"/>
  <c r="BP1655" i="2"/>
  <c r="BO1655" i="2"/>
  <c r="BN1655" i="2"/>
  <c r="BM1655" i="2"/>
  <c r="BL1655" i="2"/>
  <c r="BK1655" i="2"/>
  <c r="BJ1655" i="2"/>
  <c r="BI1655" i="2"/>
  <c r="BH1655" i="2"/>
  <c r="BF1655" i="2"/>
  <c r="BD1655" i="2"/>
  <c r="AR1655" i="2"/>
  <c r="BU1655" i="2" s="1"/>
  <c r="AQ1655" i="2"/>
  <c r="AP1655" i="2"/>
  <c r="AA1655" i="2"/>
  <c r="H1655" i="2"/>
  <c r="CX1654" i="2"/>
  <c r="CW1654" i="2"/>
  <c r="CN1654" i="2"/>
  <c r="CK1654" i="2"/>
  <c r="CI1654" i="2"/>
  <c r="CD1654" i="2"/>
  <c r="CC1654" i="2"/>
  <c r="CA1654" i="2"/>
  <c r="BY1654" i="2"/>
  <c r="BW1654" i="2"/>
  <c r="BV1654" i="2"/>
  <c r="BS1654" i="2"/>
  <c r="BR1654" i="2"/>
  <c r="BP1654" i="2"/>
  <c r="BO1654" i="2"/>
  <c r="BN1654" i="2"/>
  <c r="BM1654" i="2"/>
  <c r="BL1654" i="2"/>
  <c r="BK1654" i="2"/>
  <c r="BJ1654" i="2"/>
  <c r="BI1654" i="2"/>
  <c r="BH1654" i="2"/>
  <c r="BF1654" i="2"/>
  <c r="BD1654" i="2"/>
  <c r="AQ1654" i="2"/>
  <c r="AP1654" i="2"/>
  <c r="AR1654" i="2" s="1"/>
  <c r="BU1654" i="2" s="1"/>
  <c r="AA1654" i="2"/>
  <c r="H1654" i="2"/>
  <c r="CX1653" i="2"/>
  <c r="CW1653" i="2"/>
  <c r="CN1653" i="2"/>
  <c r="CK1653" i="2"/>
  <c r="CI1653" i="2"/>
  <c r="CE1653" i="2"/>
  <c r="CD1653" i="2"/>
  <c r="CC1653" i="2"/>
  <c r="BY1653" i="2"/>
  <c r="CA1653" i="2" s="1"/>
  <c r="BW1653" i="2"/>
  <c r="BV1653" i="2"/>
  <c r="BS1653" i="2"/>
  <c r="BR1653" i="2"/>
  <c r="BP1653" i="2"/>
  <c r="BO1653" i="2"/>
  <c r="BN1653" i="2"/>
  <c r="BM1653" i="2"/>
  <c r="BL1653" i="2"/>
  <c r="BK1653" i="2"/>
  <c r="BJ1653" i="2"/>
  <c r="BI1653" i="2"/>
  <c r="BH1653" i="2"/>
  <c r="BF1653" i="2"/>
  <c r="BD1653" i="2"/>
  <c r="AQ1653" i="2"/>
  <c r="AP1653" i="2"/>
  <c r="AR1653" i="2" s="1"/>
  <c r="BU1653" i="2" s="1"/>
  <c r="AA1653" i="2"/>
  <c r="H1653" i="2"/>
  <c r="CX1652" i="2"/>
  <c r="CW1652" i="2"/>
  <c r="CN1652" i="2"/>
  <c r="CK1652" i="2"/>
  <c r="CI1652" i="2"/>
  <c r="CD1652" i="2"/>
  <c r="CE1652" i="2" s="1"/>
  <c r="CC1652" i="2"/>
  <c r="BY1652" i="2"/>
  <c r="CA1652" i="2" s="1"/>
  <c r="BW1652" i="2"/>
  <c r="BV1652" i="2"/>
  <c r="BS1652" i="2"/>
  <c r="BR1652" i="2"/>
  <c r="BP1652" i="2"/>
  <c r="BO1652" i="2"/>
  <c r="BN1652" i="2"/>
  <c r="BM1652" i="2"/>
  <c r="BL1652" i="2"/>
  <c r="BK1652" i="2"/>
  <c r="BJ1652" i="2"/>
  <c r="BI1652" i="2"/>
  <c r="BH1652" i="2"/>
  <c r="BF1652" i="2"/>
  <c r="BD1652" i="2"/>
  <c r="AR1652" i="2"/>
  <c r="BU1652" i="2" s="1"/>
  <c r="AQ1652" i="2"/>
  <c r="AP1652" i="2"/>
  <c r="AA1652" i="2"/>
  <c r="H1652" i="2"/>
  <c r="CX1651" i="2"/>
  <c r="CW1651" i="2"/>
  <c r="CN1651" i="2"/>
  <c r="CK1651" i="2"/>
  <c r="CI1651" i="2"/>
  <c r="CD1651" i="2"/>
  <c r="CC1651" i="2"/>
  <c r="BY1651" i="2"/>
  <c r="CA1651" i="2" s="1"/>
  <c r="BW1651" i="2"/>
  <c r="BV1651" i="2"/>
  <c r="BS1651" i="2"/>
  <c r="BR1651" i="2"/>
  <c r="BP1651" i="2"/>
  <c r="BO1651" i="2"/>
  <c r="BN1651" i="2"/>
  <c r="BM1651" i="2"/>
  <c r="BL1651" i="2"/>
  <c r="BK1651" i="2"/>
  <c r="BJ1651" i="2"/>
  <c r="BI1651" i="2"/>
  <c r="BH1651" i="2"/>
  <c r="BF1651" i="2"/>
  <c r="BD1651" i="2"/>
  <c r="AQ1651" i="2"/>
  <c r="AP1651" i="2"/>
  <c r="AR1651" i="2" s="1"/>
  <c r="BU1651" i="2" s="1"/>
  <c r="AA1651" i="2"/>
  <c r="H1651" i="2"/>
  <c r="CX1650" i="2"/>
  <c r="CW1650" i="2"/>
  <c r="CN1650" i="2"/>
  <c r="CK1650" i="2"/>
  <c r="CI1650" i="2"/>
  <c r="CD1650" i="2"/>
  <c r="CE1650" i="2" s="1"/>
  <c r="CC1650" i="2"/>
  <c r="BY1650" i="2"/>
  <c r="CA1650" i="2" s="1"/>
  <c r="BW1650" i="2"/>
  <c r="BV1650" i="2"/>
  <c r="BS1650" i="2"/>
  <c r="BR1650" i="2"/>
  <c r="BP1650" i="2"/>
  <c r="BO1650" i="2"/>
  <c r="BN1650" i="2"/>
  <c r="BM1650" i="2"/>
  <c r="BL1650" i="2"/>
  <c r="BK1650" i="2"/>
  <c r="BJ1650" i="2"/>
  <c r="BI1650" i="2"/>
  <c r="BH1650" i="2"/>
  <c r="BF1650" i="2"/>
  <c r="BD1650" i="2"/>
  <c r="AQ1650" i="2"/>
  <c r="AP1650" i="2"/>
  <c r="AR1650" i="2" s="1"/>
  <c r="BU1650" i="2" s="1"/>
  <c r="AA1650" i="2"/>
  <c r="H1650" i="2"/>
  <c r="CX1649" i="2"/>
  <c r="CW1649" i="2"/>
  <c r="CN1649" i="2"/>
  <c r="CK1649" i="2"/>
  <c r="CI1649" i="2"/>
  <c r="CD1649" i="2"/>
  <c r="CE1649" i="2" s="1"/>
  <c r="CC1649" i="2"/>
  <c r="BY1649" i="2"/>
  <c r="CA1649" i="2" s="1"/>
  <c r="BW1649" i="2"/>
  <c r="BV1649" i="2"/>
  <c r="BS1649" i="2"/>
  <c r="BR1649" i="2"/>
  <c r="BP1649" i="2"/>
  <c r="BO1649" i="2"/>
  <c r="BN1649" i="2"/>
  <c r="BM1649" i="2"/>
  <c r="BL1649" i="2"/>
  <c r="BK1649" i="2"/>
  <c r="BJ1649" i="2"/>
  <c r="BI1649" i="2"/>
  <c r="BH1649" i="2"/>
  <c r="BF1649" i="2"/>
  <c r="BD1649" i="2"/>
  <c r="AQ1649" i="2"/>
  <c r="AP1649" i="2"/>
  <c r="AR1649" i="2" s="1"/>
  <c r="BU1649" i="2" s="1"/>
  <c r="AA1649" i="2"/>
  <c r="H1649" i="2"/>
  <c r="DA1648" i="2"/>
  <c r="CZ1648" i="2"/>
  <c r="CX1648" i="2"/>
  <c r="CW1648" i="2"/>
  <c r="CN1648" i="2"/>
  <c r="CK1648" i="2"/>
  <c r="CI1648" i="2"/>
  <c r="CC1648" i="2"/>
  <c r="BY1648" i="2"/>
  <c r="CA1648" i="2" s="1"/>
  <c r="BW1648" i="2"/>
  <c r="BV1648" i="2"/>
  <c r="BS1648" i="2"/>
  <c r="BR1648" i="2"/>
  <c r="BP1648" i="2"/>
  <c r="BN1648" i="2"/>
  <c r="BM1648" i="2"/>
  <c r="BL1648" i="2"/>
  <c r="BI1648" i="2"/>
  <c r="BG1648" i="2"/>
  <c r="BE1648" i="2"/>
  <c r="BF1648" i="2" s="1"/>
  <c r="BD1648" i="2"/>
  <c r="BC1648" i="2"/>
  <c r="BO1648" i="2" s="1"/>
  <c r="AZ1648" i="2"/>
  <c r="AY1648" i="2"/>
  <c r="AX1648" i="2"/>
  <c r="AW1648" i="2"/>
  <c r="AV1648" i="2"/>
  <c r="AU1648" i="2"/>
  <c r="AT1648" i="2"/>
  <c r="CD1648" i="2" s="1"/>
  <c r="AS1648" i="2"/>
  <c r="AR1648" i="2"/>
  <c r="BU1648" i="2" s="1"/>
  <c r="AP1648" i="2"/>
  <c r="AO1648" i="2"/>
  <c r="AN1648" i="2"/>
  <c r="AM1648" i="2"/>
  <c r="AL1648" i="2"/>
  <c r="AK1648" i="2"/>
  <c r="AJ1648" i="2"/>
  <c r="AI1648" i="2"/>
  <c r="AQ1648" i="2" s="1"/>
  <c r="Z1648" i="2"/>
  <c r="AA1648" i="2" s="1"/>
  <c r="Y1648" i="2"/>
  <c r="X1648" i="2"/>
  <c r="U1648" i="2"/>
  <c r="T1648" i="2"/>
  <c r="Q1648" i="2"/>
  <c r="P1648" i="2"/>
  <c r="O1648" i="2"/>
  <c r="N1648" i="2"/>
  <c r="M1648" i="2"/>
  <c r="BH1648" i="2" s="1"/>
  <c r="L1648" i="2"/>
  <c r="BK1648" i="2" s="1"/>
  <c r="K1648" i="2"/>
  <c r="BJ1648" i="2" s="1"/>
  <c r="J1648" i="2"/>
  <c r="I1648" i="2"/>
  <c r="H1648" i="2"/>
  <c r="G1648" i="2"/>
  <c r="F1648" i="2"/>
  <c r="CX1647" i="2"/>
  <c r="CW1647" i="2"/>
  <c r="CN1647" i="2"/>
  <c r="CK1647" i="2"/>
  <c r="CI1647" i="2"/>
  <c r="CD1647" i="2"/>
  <c r="CC1647" i="2"/>
  <c r="BY1647" i="2"/>
  <c r="CA1647" i="2" s="1"/>
  <c r="BW1647" i="2"/>
  <c r="BV1647" i="2"/>
  <c r="BS1647" i="2"/>
  <c r="BR1647" i="2"/>
  <c r="BP1647" i="2"/>
  <c r="BO1647" i="2"/>
  <c r="BN1647" i="2"/>
  <c r="BM1647" i="2"/>
  <c r="BL1647" i="2"/>
  <c r="BK1647" i="2"/>
  <c r="BJ1647" i="2"/>
  <c r="BI1647" i="2"/>
  <c r="BH1647" i="2"/>
  <c r="BF1647" i="2"/>
  <c r="BD1647" i="2"/>
  <c r="AQ1647" i="2"/>
  <c r="AP1647" i="2"/>
  <c r="AR1647" i="2" s="1"/>
  <c r="BU1647" i="2" s="1"/>
  <c r="AA1647" i="2"/>
  <c r="H1647" i="2"/>
  <c r="CX1646" i="2"/>
  <c r="CW1646" i="2"/>
  <c r="CN1646" i="2"/>
  <c r="CK1646" i="2"/>
  <c r="CI1646" i="2"/>
  <c r="CD1646" i="2"/>
  <c r="CE1646" i="2" s="1"/>
  <c r="CC1646" i="2"/>
  <c r="BY1646" i="2"/>
  <c r="CA1646" i="2" s="1"/>
  <c r="BW1646" i="2"/>
  <c r="BV1646" i="2"/>
  <c r="BS1646" i="2"/>
  <c r="BR1646" i="2"/>
  <c r="BP1646" i="2"/>
  <c r="BO1646" i="2"/>
  <c r="BN1646" i="2"/>
  <c r="BM1646" i="2"/>
  <c r="BL1646" i="2"/>
  <c r="BK1646" i="2"/>
  <c r="BJ1646" i="2"/>
  <c r="BI1646" i="2"/>
  <c r="BH1646" i="2"/>
  <c r="BF1646" i="2"/>
  <c r="BD1646" i="2"/>
  <c r="AQ1646" i="2"/>
  <c r="AP1646" i="2"/>
  <c r="AR1646" i="2" s="1"/>
  <c r="BU1646" i="2" s="1"/>
  <c r="AA1646" i="2"/>
  <c r="H1646" i="2"/>
  <c r="CX1645" i="2"/>
  <c r="CW1645" i="2"/>
  <c r="CN1645" i="2"/>
  <c r="CK1645" i="2"/>
  <c r="CI1645" i="2"/>
  <c r="CD1645" i="2"/>
  <c r="CE1645" i="2" s="1"/>
  <c r="CC1645" i="2"/>
  <c r="BY1645" i="2"/>
  <c r="CA1645" i="2" s="1"/>
  <c r="BW1645" i="2"/>
  <c r="BV1645" i="2"/>
  <c r="BS1645" i="2"/>
  <c r="BR1645" i="2"/>
  <c r="BP1645" i="2"/>
  <c r="BO1645" i="2"/>
  <c r="BN1645" i="2"/>
  <c r="BM1645" i="2"/>
  <c r="BL1645" i="2"/>
  <c r="BK1645" i="2"/>
  <c r="BJ1645" i="2"/>
  <c r="BI1645" i="2"/>
  <c r="BH1645" i="2"/>
  <c r="BF1645" i="2"/>
  <c r="BD1645" i="2"/>
  <c r="AQ1645" i="2"/>
  <c r="AP1645" i="2"/>
  <c r="AR1645" i="2" s="1"/>
  <c r="BU1645" i="2" s="1"/>
  <c r="AA1645" i="2"/>
  <c r="H1645" i="2"/>
  <c r="CX1644" i="2"/>
  <c r="CW1644" i="2"/>
  <c r="CN1644" i="2"/>
  <c r="CK1644" i="2"/>
  <c r="CI1644" i="2"/>
  <c r="CD1644" i="2"/>
  <c r="CE1644" i="2" s="1"/>
  <c r="CC1644" i="2"/>
  <c r="BY1644" i="2"/>
  <c r="CA1644" i="2" s="1"/>
  <c r="BW1644" i="2"/>
  <c r="BV1644" i="2"/>
  <c r="BU1644" i="2"/>
  <c r="BS1644" i="2"/>
  <c r="BR1644" i="2"/>
  <c r="BP1644" i="2"/>
  <c r="BO1644" i="2"/>
  <c r="BN1644" i="2"/>
  <c r="BM1644" i="2"/>
  <c r="BL1644" i="2"/>
  <c r="BK1644" i="2"/>
  <c r="BJ1644" i="2"/>
  <c r="BI1644" i="2"/>
  <c r="BH1644" i="2"/>
  <c r="BF1644" i="2"/>
  <c r="BD1644" i="2"/>
  <c r="AQ1644" i="2"/>
  <c r="AP1644" i="2"/>
  <c r="AR1644" i="2" s="1"/>
  <c r="AA1644" i="2"/>
  <c r="H1644" i="2"/>
  <c r="CX1643" i="2"/>
  <c r="CW1643" i="2"/>
  <c r="CN1643" i="2"/>
  <c r="CK1643" i="2"/>
  <c r="CI1643" i="2"/>
  <c r="CD1643" i="2"/>
  <c r="CE1643" i="2" s="1"/>
  <c r="CC1643" i="2"/>
  <c r="BY1643" i="2"/>
  <c r="CA1643" i="2" s="1"/>
  <c r="BW1643" i="2"/>
  <c r="BV1643" i="2"/>
  <c r="BS1643" i="2"/>
  <c r="BR1643" i="2"/>
  <c r="BP1643" i="2"/>
  <c r="BO1643" i="2"/>
  <c r="BN1643" i="2"/>
  <c r="BM1643" i="2"/>
  <c r="BL1643" i="2"/>
  <c r="BK1643" i="2"/>
  <c r="BJ1643" i="2"/>
  <c r="BI1643" i="2"/>
  <c r="BH1643" i="2"/>
  <c r="BF1643" i="2"/>
  <c r="BD1643" i="2"/>
  <c r="AQ1643" i="2"/>
  <c r="AP1643" i="2"/>
  <c r="AR1643" i="2" s="1"/>
  <c r="BU1643" i="2" s="1"/>
  <c r="AA1643" i="2"/>
  <c r="H1643" i="2"/>
  <c r="CX1642" i="2"/>
  <c r="CW1642" i="2"/>
  <c r="CN1642" i="2"/>
  <c r="CK1642" i="2"/>
  <c r="CI1642" i="2"/>
  <c r="CD1642" i="2"/>
  <c r="CE1642" i="2" s="1"/>
  <c r="CC1642" i="2"/>
  <c r="BY1642" i="2"/>
  <c r="CA1642" i="2" s="1"/>
  <c r="BW1642" i="2"/>
  <c r="BV1642" i="2"/>
  <c r="BS1642" i="2"/>
  <c r="BR1642" i="2"/>
  <c r="BP1642" i="2"/>
  <c r="BO1642" i="2"/>
  <c r="BN1642" i="2"/>
  <c r="BM1642" i="2"/>
  <c r="BL1642" i="2"/>
  <c r="BK1642" i="2"/>
  <c r="BJ1642" i="2"/>
  <c r="BI1642" i="2"/>
  <c r="BH1642" i="2"/>
  <c r="BF1642" i="2"/>
  <c r="BD1642" i="2"/>
  <c r="AQ1642" i="2"/>
  <c r="AP1642" i="2"/>
  <c r="AR1642" i="2" s="1"/>
  <c r="BU1642" i="2" s="1"/>
  <c r="AA1642" i="2"/>
  <c r="H1642" i="2"/>
  <c r="DA1641" i="2"/>
  <c r="CZ1641" i="2"/>
  <c r="CX1641" i="2"/>
  <c r="CW1641" i="2"/>
  <c r="CK1641" i="2"/>
  <c r="CI1641" i="2"/>
  <c r="CD1641" i="2"/>
  <c r="BY1641" i="2"/>
  <c r="CA1641" i="2" s="1"/>
  <c r="BW1641" i="2"/>
  <c r="BV1641" i="2"/>
  <c r="BS1641" i="2"/>
  <c r="BR1641" i="2"/>
  <c r="BP1641" i="2"/>
  <c r="BN1641" i="2"/>
  <c r="BM1641" i="2"/>
  <c r="BL1641" i="2"/>
  <c r="BG1641" i="2"/>
  <c r="BF1641" i="2"/>
  <c r="BE1641" i="2"/>
  <c r="BC1641" i="2"/>
  <c r="BO1641" i="2" s="1"/>
  <c r="AZ1641" i="2"/>
  <c r="AY1641" i="2"/>
  <c r="AX1641" i="2"/>
  <c r="AW1641" i="2"/>
  <c r="BD1641" i="2" s="1"/>
  <c r="AV1641" i="2"/>
  <c r="AU1641" i="2"/>
  <c r="AT1641" i="2"/>
  <c r="AS1641" i="2"/>
  <c r="CC1641" i="2" s="1"/>
  <c r="AP1641" i="2"/>
  <c r="AR1641" i="2" s="1"/>
  <c r="BU1641" i="2" s="1"/>
  <c r="AO1641" i="2"/>
  <c r="AN1641" i="2"/>
  <c r="AM1641" i="2"/>
  <c r="AL1641" i="2"/>
  <c r="AK1641" i="2"/>
  <c r="AJ1641" i="2"/>
  <c r="AI1641" i="2"/>
  <c r="AQ1641" i="2" s="1"/>
  <c r="Z1641" i="2"/>
  <c r="AA1641" i="2" s="1"/>
  <c r="Y1641" i="2"/>
  <c r="X1641" i="2"/>
  <c r="U1641" i="2"/>
  <c r="T1641" i="2"/>
  <c r="Q1641" i="2"/>
  <c r="P1641" i="2"/>
  <c r="O1641" i="2"/>
  <c r="N1641" i="2"/>
  <c r="M1641" i="2"/>
  <c r="BH1641" i="2" s="1"/>
  <c r="L1641" i="2"/>
  <c r="BK1641" i="2" s="1"/>
  <c r="K1641" i="2"/>
  <c r="BJ1641" i="2" s="1"/>
  <c r="J1641" i="2"/>
  <c r="BI1641" i="2" s="1"/>
  <c r="I1641" i="2"/>
  <c r="G1641" i="2"/>
  <c r="F1641" i="2"/>
  <c r="H1641" i="2" s="1"/>
  <c r="DA1640" i="2"/>
  <c r="CZ1640" i="2"/>
  <c r="CX1640" i="2"/>
  <c r="CW1640" i="2"/>
  <c r="CN1640" i="2"/>
  <c r="CK1640" i="2"/>
  <c r="CI1640" i="2"/>
  <c r="CC1640" i="2"/>
  <c r="BY1640" i="2"/>
  <c r="CA1640" i="2" s="1"/>
  <c r="BW1640" i="2"/>
  <c r="BV1640" i="2"/>
  <c r="BS1640" i="2"/>
  <c r="BR1640" i="2"/>
  <c r="BP1640" i="2"/>
  <c r="BN1640" i="2"/>
  <c r="BM1640" i="2"/>
  <c r="BJ1640" i="2"/>
  <c r="BI1640" i="2"/>
  <c r="BG1640" i="2"/>
  <c r="BF1640" i="2"/>
  <c r="BE1640" i="2"/>
  <c r="BD1640" i="2"/>
  <c r="BC1640" i="2"/>
  <c r="BO1640" i="2" s="1"/>
  <c r="AZ1640" i="2"/>
  <c r="AY1640" i="2"/>
  <c r="AX1640" i="2"/>
  <c r="AW1640" i="2"/>
  <c r="AV1640" i="2"/>
  <c r="AU1640" i="2"/>
  <c r="AT1640" i="2"/>
  <c r="CD1640" i="2" s="1"/>
  <c r="AS1640" i="2"/>
  <c r="AP1640" i="2"/>
  <c r="AR1640" i="2" s="1"/>
  <c r="BU1640" i="2" s="1"/>
  <c r="AO1640" i="2"/>
  <c r="AN1640" i="2"/>
  <c r="AM1640" i="2"/>
  <c r="AL1640" i="2"/>
  <c r="AK1640" i="2"/>
  <c r="AJ1640" i="2"/>
  <c r="AI1640" i="2"/>
  <c r="AQ1640" i="2" s="1"/>
  <c r="Z1640" i="2"/>
  <c r="AA1640" i="2" s="1"/>
  <c r="Y1640" i="2"/>
  <c r="X1640" i="2"/>
  <c r="U1640" i="2"/>
  <c r="T1640" i="2"/>
  <c r="Q1640" i="2"/>
  <c r="P1640" i="2"/>
  <c r="O1640" i="2"/>
  <c r="N1640" i="2"/>
  <c r="M1640" i="2"/>
  <c r="BH1640" i="2" s="1"/>
  <c r="L1640" i="2"/>
  <c r="BK1640" i="2" s="1"/>
  <c r="K1640" i="2"/>
  <c r="J1640" i="2"/>
  <c r="I1640" i="2"/>
  <c r="H1640" i="2"/>
  <c r="G1640" i="2"/>
  <c r="F1640" i="2"/>
  <c r="CX1639" i="2"/>
  <c r="CW1639" i="2"/>
  <c r="CN1639" i="2"/>
  <c r="CK1639" i="2"/>
  <c r="CI1639" i="2"/>
  <c r="CD1639" i="2"/>
  <c r="CE1639" i="2" s="1"/>
  <c r="CC1639" i="2"/>
  <c r="BY1639" i="2"/>
  <c r="CA1639" i="2" s="1"/>
  <c r="BW1639" i="2"/>
  <c r="BV1639" i="2"/>
  <c r="BU1639" i="2"/>
  <c r="BS1639" i="2"/>
  <c r="BR1639" i="2"/>
  <c r="BP1639" i="2"/>
  <c r="BO1639" i="2"/>
  <c r="BN1639" i="2"/>
  <c r="BM1639" i="2"/>
  <c r="BL1639" i="2"/>
  <c r="BK1639" i="2"/>
  <c r="BJ1639" i="2"/>
  <c r="BI1639" i="2"/>
  <c r="BH1639" i="2"/>
  <c r="BF1639" i="2"/>
  <c r="BD1639" i="2"/>
  <c r="AQ1639" i="2"/>
  <c r="AP1639" i="2"/>
  <c r="AR1639" i="2" s="1"/>
  <c r="AA1639" i="2"/>
  <c r="H1639" i="2"/>
  <c r="CX1638" i="2"/>
  <c r="CW1638" i="2"/>
  <c r="CN1638" i="2"/>
  <c r="CK1638" i="2"/>
  <c r="CI1638" i="2"/>
  <c r="CD1638" i="2"/>
  <c r="CE1638" i="2" s="1"/>
  <c r="CC1638" i="2"/>
  <c r="BY1638" i="2"/>
  <c r="CA1638" i="2" s="1"/>
  <c r="BW1638" i="2"/>
  <c r="BV1638" i="2"/>
  <c r="BS1638" i="2"/>
  <c r="BR1638" i="2"/>
  <c r="BP1638" i="2"/>
  <c r="BO1638" i="2"/>
  <c r="BN1638" i="2"/>
  <c r="BM1638" i="2"/>
  <c r="BL1638" i="2"/>
  <c r="BK1638" i="2"/>
  <c r="BJ1638" i="2"/>
  <c r="BI1638" i="2"/>
  <c r="BH1638" i="2"/>
  <c r="BF1638" i="2"/>
  <c r="BD1638" i="2"/>
  <c r="AQ1638" i="2"/>
  <c r="AP1638" i="2"/>
  <c r="AR1638" i="2" s="1"/>
  <c r="BU1638" i="2" s="1"/>
  <c r="AA1638" i="2"/>
  <c r="H1638" i="2"/>
  <c r="CX1637" i="2"/>
  <c r="CW1637" i="2"/>
  <c r="CN1637" i="2"/>
  <c r="CK1637" i="2"/>
  <c r="CI1637" i="2"/>
  <c r="CD1637" i="2"/>
  <c r="CE1637" i="2" s="1"/>
  <c r="CC1637" i="2"/>
  <c r="BY1637" i="2"/>
  <c r="CA1637" i="2" s="1"/>
  <c r="BW1637" i="2"/>
  <c r="BV1637" i="2"/>
  <c r="BS1637" i="2"/>
  <c r="BR1637" i="2"/>
  <c r="BP1637" i="2"/>
  <c r="BO1637" i="2"/>
  <c r="BN1637" i="2"/>
  <c r="BM1637" i="2"/>
  <c r="BL1637" i="2"/>
  <c r="BK1637" i="2"/>
  <c r="BJ1637" i="2"/>
  <c r="BI1637" i="2"/>
  <c r="BH1637" i="2"/>
  <c r="BF1637" i="2"/>
  <c r="BD1637" i="2"/>
  <c r="AQ1637" i="2"/>
  <c r="AP1637" i="2"/>
  <c r="AR1637" i="2" s="1"/>
  <c r="BU1637" i="2" s="1"/>
  <c r="AA1637" i="2"/>
  <c r="H1637" i="2"/>
  <c r="CX1636" i="2"/>
  <c r="CW1636" i="2"/>
  <c r="CN1636" i="2"/>
  <c r="CK1636" i="2"/>
  <c r="CI1636" i="2"/>
  <c r="CD1636" i="2"/>
  <c r="CE1636" i="2" s="1"/>
  <c r="CC1636" i="2"/>
  <c r="BY1636" i="2"/>
  <c r="CA1636" i="2" s="1"/>
  <c r="BW1636" i="2"/>
  <c r="BV1636" i="2"/>
  <c r="BS1636" i="2"/>
  <c r="BR1636" i="2"/>
  <c r="BP1636" i="2"/>
  <c r="BO1636" i="2"/>
  <c r="BN1636" i="2"/>
  <c r="BM1636" i="2"/>
  <c r="BL1636" i="2"/>
  <c r="BK1636" i="2"/>
  <c r="BJ1636" i="2"/>
  <c r="BI1636" i="2"/>
  <c r="BH1636" i="2"/>
  <c r="BF1636" i="2"/>
  <c r="BD1636" i="2"/>
  <c r="AQ1636" i="2"/>
  <c r="AP1636" i="2"/>
  <c r="AR1636" i="2" s="1"/>
  <c r="BU1636" i="2" s="1"/>
  <c r="AA1636" i="2"/>
  <c r="H1636" i="2"/>
  <c r="CX1635" i="2"/>
  <c r="CW1635" i="2"/>
  <c r="CN1635" i="2"/>
  <c r="CK1635" i="2"/>
  <c r="CI1635" i="2"/>
  <c r="CD1635" i="2"/>
  <c r="CE1635" i="2" s="1"/>
  <c r="CC1635" i="2"/>
  <c r="BY1635" i="2"/>
  <c r="CA1635" i="2" s="1"/>
  <c r="BW1635" i="2"/>
  <c r="BV1635" i="2"/>
  <c r="BS1635" i="2"/>
  <c r="BR1635" i="2"/>
  <c r="BP1635" i="2"/>
  <c r="BO1635" i="2"/>
  <c r="BN1635" i="2"/>
  <c r="BM1635" i="2"/>
  <c r="BL1635" i="2"/>
  <c r="BK1635" i="2"/>
  <c r="BJ1635" i="2"/>
  <c r="BI1635" i="2"/>
  <c r="BH1635" i="2"/>
  <c r="BF1635" i="2"/>
  <c r="BD1635" i="2"/>
  <c r="AQ1635" i="2"/>
  <c r="AP1635" i="2"/>
  <c r="AR1635" i="2" s="1"/>
  <c r="BU1635" i="2" s="1"/>
  <c r="AA1635" i="2"/>
  <c r="H1635" i="2"/>
  <c r="CX1634" i="2"/>
  <c r="CW1634" i="2"/>
  <c r="CN1634" i="2"/>
  <c r="CK1634" i="2"/>
  <c r="CI1634" i="2"/>
  <c r="CD1634" i="2"/>
  <c r="CE1634" i="2" s="1"/>
  <c r="CC1634" i="2"/>
  <c r="BY1634" i="2"/>
  <c r="CA1634" i="2" s="1"/>
  <c r="BW1634" i="2"/>
  <c r="BV1634" i="2"/>
  <c r="BS1634" i="2"/>
  <c r="BR1634" i="2"/>
  <c r="BP1634" i="2"/>
  <c r="BO1634" i="2"/>
  <c r="BN1634" i="2"/>
  <c r="BM1634" i="2"/>
  <c r="BL1634" i="2"/>
  <c r="BK1634" i="2"/>
  <c r="BJ1634" i="2"/>
  <c r="BI1634" i="2"/>
  <c r="BH1634" i="2"/>
  <c r="BF1634" i="2"/>
  <c r="BD1634" i="2"/>
  <c r="AQ1634" i="2"/>
  <c r="AP1634" i="2"/>
  <c r="AR1634" i="2" s="1"/>
  <c r="BU1634" i="2" s="1"/>
  <c r="AA1634" i="2"/>
  <c r="H1634" i="2"/>
  <c r="CX1633" i="2"/>
  <c r="CW1633" i="2"/>
  <c r="CN1633" i="2"/>
  <c r="CK1633" i="2"/>
  <c r="CI1633" i="2"/>
  <c r="CD1633" i="2"/>
  <c r="CE1633" i="2" s="1"/>
  <c r="CC1633" i="2"/>
  <c r="BY1633" i="2"/>
  <c r="CA1633" i="2" s="1"/>
  <c r="BW1633" i="2"/>
  <c r="BV1633" i="2"/>
  <c r="BS1633" i="2"/>
  <c r="BR1633" i="2"/>
  <c r="BP1633" i="2"/>
  <c r="BO1633" i="2"/>
  <c r="BN1633" i="2"/>
  <c r="BM1633" i="2"/>
  <c r="BL1633" i="2"/>
  <c r="BK1633" i="2"/>
  <c r="BJ1633" i="2"/>
  <c r="BI1633" i="2"/>
  <c r="BH1633" i="2"/>
  <c r="BF1633" i="2"/>
  <c r="BD1633" i="2"/>
  <c r="AQ1633" i="2"/>
  <c r="AP1633" i="2"/>
  <c r="AR1633" i="2" s="1"/>
  <c r="BU1633" i="2" s="1"/>
  <c r="AA1633" i="2"/>
  <c r="H1633" i="2"/>
  <c r="CX1632" i="2"/>
  <c r="CW1632" i="2"/>
  <c r="CN1632" i="2"/>
  <c r="CK1632" i="2"/>
  <c r="CI1632" i="2"/>
  <c r="CD1632" i="2"/>
  <c r="CE1632" i="2" s="1"/>
  <c r="CC1632" i="2"/>
  <c r="BY1632" i="2"/>
  <c r="CA1632" i="2" s="1"/>
  <c r="BW1632" i="2"/>
  <c r="BV1632" i="2"/>
  <c r="BS1632" i="2"/>
  <c r="BR1632" i="2"/>
  <c r="BP1632" i="2"/>
  <c r="BO1632" i="2"/>
  <c r="BN1632" i="2"/>
  <c r="BM1632" i="2"/>
  <c r="BL1632" i="2"/>
  <c r="BK1632" i="2"/>
  <c r="BJ1632" i="2"/>
  <c r="BI1632" i="2"/>
  <c r="BH1632" i="2"/>
  <c r="BF1632" i="2"/>
  <c r="BD1632" i="2"/>
  <c r="AR1632" i="2"/>
  <c r="BU1632" i="2" s="1"/>
  <c r="AQ1632" i="2"/>
  <c r="AP1632" i="2"/>
  <c r="AA1632" i="2"/>
  <c r="H1632" i="2"/>
  <c r="CX1631" i="2"/>
  <c r="CW1631" i="2"/>
  <c r="CN1631" i="2"/>
  <c r="CK1631" i="2"/>
  <c r="CI1631" i="2"/>
  <c r="CD1631" i="2"/>
  <c r="CC1631" i="2"/>
  <c r="BY1631" i="2"/>
  <c r="CA1631" i="2" s="1"/>
  <c r="BW1631" i="2"/>
  <c r="BV1631" i="2"/>
  <c r="BS1631" i="2"/>
  <c r="BR1631" i="2"/>
  <c r="BP1631" i="2"/>
  <c r="BO1631" i="2"/>
  <c r="BN1631" i="2"/>
  <c r="BM1631" i="2"/>
  <c r="BL1631" i="2"/>
  <c r="BK1631" i="2"/>
  <c r="BJ1631" i="2"/>
  <c r="BI1631" i="2"/>
  <c r="BH1631" i="2"/>
  <c r="BF1631" i="2"/>
  <c r="BD1631" i="2"/>
  <c r="AQ1631" i="2"/>
  <c r="AP1631" i="2"/>
  <c r="AR1631" i="2" s="1"/>
  <c r="BU1631" i="2" s="1"/>
  <c r="AA1631" i="2"/>
  <c r="H1631" i="2"/>
  <c r="CX1630" i="2"/>
  <c r="CW1630" i="2"/>
  <c r="CN1630" i="2"/>
  <c r="CK1630" i="2"/>
  <c r="CI1630" i="2"/>
  <c r="CD1630" i="2"/>
  <c r="CC1630" i="2"/>
  <c r="BY1630" i="2"/>
  <c r="CA1630" i="2" s="1"/>
  <c r="BW1630" i="2"/>
  <c r="BV1630" i="2"/>
  <c r="BS1630" i="2"/>
  <c r="BR1630" i="2"/>
  <c r="BP1630" i="2"/>
  <c r="BO1630" i="2"/>
  <c r="BN1630" i="2"/>
  <c r="BM1630" i="2"/>
  <c r="BL1630" i="2"/>
  <c r="BK1630" i="2"/>
  <c r="BJ1630" i="2"/>
  <c r="BI1630" i="2"/>
  <c r="BH1630" i="2"/>
  <c r="BF1630" i="2"/>
  <c r="BD1630" i="2"/>
  <c r="AQ1630" i="2"/>
  <c r="AP1630" i="2"/>
  <c r="AR1630" i="2" s="1"/>
  <c r="BU1630" i="2" s="1"/>
  <c r="AA1630" i="2"/>
  <c r="H1630" i="2"/>
  <c r="CX1629" i="2"/>
  <c r="CW1629" i="2"/>
  <c r="CN1629" i="2"/>
  <c r="CK1629" i="2"/>
  <c r="CI1629" i="2"/>
  <c r="CD1629" i="2"/>
  <c r="CE1629" i="2" s="1"/>
  <c r="CC1629" i="2"/>
  <c r="BY1629" i="2"/>
  <c r="CA1629" i="2" s="1"/>
  <c r="BW1629" i="2"/>
  <c r="BV1629" i="2"/>
  <c r="BS1629" i="2"/>
  <c r="BR1629" i="2"/>
  <c r="BP1629" i="2"/>
  <c r="BO1629" i="2"/>
  <c r="BN1629" i="2"/>
  <c r="BM1629" i="2"/>
  <c r="BL1629" i="2"/>
  <c r="BK1629" i="2"/>
  <c r="BJ1629" i="2"/>
  <c r="BI1629" i="2"/>
  <c r="BH1629" i="2"/>
  <c r="BF1629" i="2"/>
  <c r="BD1629" i="2"/>
  <c r="AR1629" i="2"/>
  <c r="BU1629" i="2" s="1"/>
  <c r="AQ1629" i="2"/>
  <c r="AP1629" i="2"/>
  <c r="AA1629" i="2"/>
  <c r="H1629" i="2"/>
  <c r="CX1628" i="2"/>
  <c r="CW1628" i="2"/>
  <c r="CN1628" i="2"/>
  <c r="CK1628" i="2"/>
  <c r="CI1628" i="2"/>
  <c r="CD1628" i="2"/>
  <c r="CE1628" i="2" s="1"/>
  <c r="CC1628" i="2"/>
  <c r="BY1628" i="2"/>
  <c r="CA1628" i="2" s="1"/>
  <c r="BW1628" i="2"/>
  <c r="BV1628" i="2"/>
  <c r="BS1628" i="2"/>
  <c r="BR1628" i="2"/>
  <c r="BP1628" i="2"/>
  <c r="BO1628" i="2"/>
  <c r="BN1628" i="2"/>
  <c r="BM1628" i="2"/>
  <c r="BL1628" i="2"/>
  <c r="BK1628" i="2"/>
  <c r="BJ1628" i="2"/>
  <c r="BI1628" i="2"/>
  <c r="BH1628" i="2"/>
  <c r="BF1628" i="2"/>
  <c r="BD1628" i="2"/>
  <c r="AQ1628" i="2"/>
  <c r="AP1628" i="2"/>
  <c r="AR1628" i="2" s="1"/>
  <c r="BU1628" i="2" s="1"/>
  <c r="AA1628" i="2"/>
  <c r="H1628" i="2"/>
  <c r="CX1627" i="2"/>
  <c r="CW1627" i="2"/>
  <c r="CN1627" i="2"/>
  <c r="CK1627" i="2"/>
  <c r="CI1627" i="2"/>
  <c r="CD1627" i="2"/>
  <c r="CE1627" i="2" s="1"/>
  <c r="CC1627" i="2"/>
  <c r="BY1627" i="2"/>
  <c r="CA1627" i="2" s="1"/>
  <c r="BW1627" i="2"/>
  <c r="BV1627" i="2"/>
  <c r="BS1627" i="2"/>
  <c r="BR1627" i="2"/>
  <c r="BP1627" i="2"/>
  <c r="BO1627" i="2"/>
  <c r="BN1627" i="2"/>
  <c r="BM1627" i="2"/>
  <c r="BL1627" i="2"/>
  <c r="BK1627" i="2"/>
  <c r="BJ1627" i="2"/>
  <c r="BI1627" i="2"/>
  <c r="BH1627" i="2"/>
  <c r="BF1627" i="2"/>
  <c r="BD1627" i="2"/>
  <c r="AQ1627" i="2"/>
  <c r="AP1627" i="2"/>
  <c r="AR1627" i="2" s="1"/>
  <c r="BU1627" i="2" s="1"/>
  <c r="AA1627" i="2"/>
  <c r="H1627" i="2"/>
  <c r="CX1626" i="2"/>
  <c r="CW1626" i="2"/>
  <c r="CN1626" i="2"/>
  <c r="CK1626" i="2"/>
  <c r="CI1626" i="2"/>
  <c r="CD1626" i="2"/>
  <c r="CC1626" i="2"/>
  <c r="BY1626" i="2"/>
  <c r="CA1626" i="2" s="1"/>
  <c r="BW1626" i="2"/>
  <c r="BV1626" i="2"/>
  <c r="BS1626" i="2"/>
  <c r="BR1626" i="2"/>
  <c r="BP1626" i="2"/>
  <c r="BO1626" i="2"/>
  <c r="BN1626" i="2"/>
  <c r="BM1626" i="2"/>
  <c r="BL1626" i="2"/>
  <c r="BK1626" i="2"/>
  <c r="BJ1626" i="2"/>
  <c r="BI1626" i="2"/>
  <c r="BH1626" i="2"/>
  <c r="BF1626" i="2"/>
  <c r="BD1626" i="2"/>
  <c r="AQ1626" i="2"/>
  <c r="AP1626" i="2"/>
  <c r="AR1626" i="2" s="1"/>
  <c r="BU1626" i="2" s="1"/>
  <c r="AA1626" i="2"/>
  <c r="H1626" i="2"/>
  <c r="CX1625" i="2"/>
  <c r="CW1625" i="2"/>
  <c r="CN1625" i="2"/>
  <c r="CK1625" i="2"/>
  <c r="CI1625" i="2"/>
  <c r="CE1625" i="2"/>
  <c r="CD1625" i="2"/>
  <c r="CC1625" i="2"/>
  <c r="BY1625" i="2"/>
  <c r="CA1625" i="2" s="1"/>
  <c r="BW1625" i="2"/>
  <c r="BV1625" i="2"/>
  <c r="BS1625" i="2"/>
  <c r="BR1625" i="2"/>
  <c r="BP1625" i="2"/>
  <c r="BO1625" i="2"/>
  <c r="BN1625" i="2"/>
  <c r="BM1625" i="2"/>
  <c r="BL1625" i="2"/>
  <c r="BK1625" i="2"/>
  <c r="BJ1625" i="2"/>
  <c r="BI1625" i="2"/>
  <c r="BH1625" i="2"/>
  <c r="BF1625" i="2"/>
  <c r="BD1625" i="2"/>
  <c r="AQ1625" i="2"/>
  <c r="AP1625" i="2"/>
  <c r="AR1625" i="2" s="1"/>
  <c r="BU1625" i="2" s="1"/>
  <c r="AA1625" i="2"/>
  <c r="H1625" i="2"/>
  <c r="CX1624" i="2"/>
  <c r="CW1624" i="2"/>
  <c r="CN1624" i="2"/>
  <c r="CK1624" i="2"/>
  <c r="CI1624" i="2"/>
  <c r="CD1624" i="2"/>
  <c r="CE1624" i="2" s="1"/>
  <c r="CC1624" i="2"/>
  <c r="BY1624" i="2"/>
  <c r="CA1624" i="2" s="1"/>
  <c r="BW1624" i="2"/>
  <c r="BV1624" i="2"/>
  <c r="BS1624" i="2"/>
  <c r="BR1624" i="2"/>
  <c r="BP1624" i="2"/>
  <c r="BO1624" i="2"/>
  <c r="BN1624" i="2"/>
  <c r="BM1624" i="2"/>
  <c r="BL1624" i="2"/>
  <c r="BK1624" i="2"/>
  <c r="BJ1624" i="2"/>
  <c r="BI1624" i="2"/>
  <c r="BH1624" i="2"/>
  <c r="BF1624" i="2"/>
  <c r="BD1624" i="2"/>
  <c r="AQ1624" i="2"/>
  <c r="AP1624" i="2"/>
  <c r="AR1624" i="2" s="1"/>
  <c r="BU1624" i="2" s="1"/>
  <c r="AA1624" i="2"/>
  <c r="H1624" i="2"/>
  <c r="CX1623" i="2"/>
  <c r="CW1623" i="2"/>
  <c r="CN1623" i="2"/>
  <c r="CK1623" i="2"/>
  <c r="CI1623" i="2"/>
  <c r="CD1623" i="2"/>
  <c r="CC1623" i="2"/>
  <c r="BY1623" i="2"/>
  <c r="CA1623" i="2" s="1"/>
  <c r="BW1623" i="2"/>
  <c r="BV1623" i="2"/>
  <c r="BS1623" i="2"/>
  <c r="BR1623" i="2"/>
  <c r="BP1623" i="2"/>
  <c r="BO1623" i="2"/>
  <c r="BN1623" i="2"/>
  <c r="BM1623" i="2"/>
  <c r="BL1623" i="2"/>
  <c r="BK1623" i="2"/>
  <c r="BJ1623" i="2"/>
  <c r="BI1623" i="2"/>
  <c r="BH1623" i="2"/>
  <c r="BF1623" i="2"/>
  <c r="BD1623" i="2"/>
  <c r="AQ1623" i="2"/>
  <c r="AP1623" i="2"/>
  <c r="AR1623" i="2" s="1"/>
  <c r="BU1623" i="2" s="1"/>
  <c r="AA1623" i="2"/>
  <c r="H1623" i="2"/>
  <c r="CX1622" i="2"/>
  <c r="CW1622" i="2"/>
  <c r="CN1622" i="2"/>
  <c r="CK1622" i="2"/>
  <c r="CI1622" i="2"/>
  <c r="CD1622" i="2"/>
  <c r="CE1622" i="2" s="1"/>
  <c r="CC1622" i="2"/>
  <c r="BY1622" i="2"/>
  <c r="CA1622" i="2" s="1"/>
  <c r="BW1622" i="2"/>
  <c r="BV1622" i="2"/>
  <c r="BS1622" i="2"/>
  <c r="BR1622" i="2"/>
  <c r="BP1622" i="2"/>
  <c r="BO1622" i="2"/>
  <c r="BN1622" i="2"/>
  <c r="BM1622" i="2"/>
  <c r="BL1622" i="2"/>
  <c r="BK1622" i="2"/>
  <c r="BJ1622" i="2"/>
  <c r="BI1622" i="2"/>
  <c r="BH1622" i="2"/>
  <c r="BF1622" i="2"/>
  <c r="BD1622" i="2"/>
  <c r="AQ1622" i="2"/>
  <c r="AP1622" i="2"/>
  <c r="AR1622" i="2" s="1"/>
  <c r="BU1622" i="2" s="1"/>
  <c r="AA1622" i="2"/>
  <c r="H1622" i="2"/>
  <c r="CX1621" i="2"/>
  <c r="CW1621" i="2"/>
  <c r="CN1621" i="2"/>
  <c r="CK1621" i="2"/>
  <c r="CI1621" i="2"/>
  <c r="CD1621" i="2"/>
  <c r="CE1621" i="2" s="1"/>
  <c r="CC1621" i="2"/>
  <c r="BY1621" i="2"/>
  <c r="CA1621" i="2" s="1"/>
  <c r="BW1621" i="2"/>
  <c r="BV1621" i="2"/>
  <c r="BS1621" i="2"/>
  <c r="BR1621" i="2"/>
  <c r="BP1621" i="2"/>
  <c r="BO1621" i="2"/>
  <c r="BN1621" i="2"/>
  <c r="CV1621" i="2" s="1"/>
  <c r="BM1621" i="2"/>
  <c r="BL1621" i="2"/>
  <c r="BK1621" i="2"/>
  <c r="BJ1621" i="2"/>
  <c r="BI1621" i="2"/>
  <c r="BH1621" i="2"/>
  <c r="BF1621" i="2"/>
  <c r="BD1621" i="2"/>
  <c r="AQ1621" i="2"/>
  <c r="AP1621" i="2"/>
  <c r="AR1621" i="2" s="1"/>
  <c r="BU1621" i="2" s="1"/>
  <c r="AA1621" i="2"/>
  <c r="H1621" i="2"/>
  <c r="CX1620" i="2"/>
  <c r="CW1620" i="2"/>
  <c r="CN1620" i="2"/>
  <c r="CK1620" i="2"/>
  <c r="CI1620" i="2"/>
  <c r="CE1620" i="2"/>
  <c r="CD1620" i="2"/>
  <c r="CC1620" i="2"/>
  <c r="BY1620" i="2"/>
  <c r="CA1620" i="2" s="1"/>
  <c r="BW1620" i="2"/>
  <c r="BV1620" i="2"/>
  <c r="BS1620" i="2"/>
  <c r="BR1620" i="2"/>
  <c r="BP1620" i="2"/>
  <c r="BO1620" i="2"/>
  <c r="BN1620" i="2"/>
  <c r="BM1620" i="2"/>
  <c r="BL1620" i="2"/>
  <c r="BK1620" i="2"/>
  <c r="BJ1620" i="2"/>
  <c r="BI1620" i="2"/>
  <c r="BH1620" i="2"/>
  <c r="BF1620" i="2"/>
  <c r="BD1620" i="2"/>
  <c r="AQ1620" i="2"/>
  <c r="AP1620" i="2"/>
  <c r="AR1620" i="2" s="1"/>
  <c r="BU1620" i="2" s="1"/>
  <c r="AA1620" i="2"/>
  <c r="H1620" i="2"/>
  <c r="CX1619" i="2"/>
  <c r="CW1619" i="2"/>
  <c r="CN1619" i="2"/>
  <c r="CK1619" i="2"/>
  <c r="CI1619" i="2"/>
  <c r="CD1619" i="2"/>
  <c r="CE1619" i="2" s="1"/>
  <c r="CC1619" i="2"/>
  <c r="BY1619" i="2"/>
  <c r="CA1619" i="2" s="1"/>
  <c r="BW1619" i="2"/>
  <c r="BV1619" i="2"/>
  <c r="BS1619" i="2"/>
  <c r="BR1619" i="2"/>
  <c r="BP1619" i="2"/>
  <c r="BO1619" i="2"/>
  <c r="BN1619" i="2"/>
  <c r="BM1619" i="2"/>
  <c r="BL1619" i="2"/>
  <c r="BK1619" i="2"/>
  <c r="BJ1619" i="2"/>
  <c r="BI1619" i="2"/>
  <c r="BH1619" i="2"/>
  <c r="BF1619" i="2"/>
  <c r="BD1619" i="2"/>
  <c r="AQ1619" i="2"/>
  <c r="AP1619" i="2"/>
  <c r="AR1619" i="2" s="1"/>
  <c r="BU1619" i="2" s="1"/>
  <c r="AA1619" i="2"/>
  <c r="H1619" i="2"/>
  <c r="CX1618" i="2"/>
  <c r="CW1618" i="2"/>
  <c r="CN1618" i="2"/>
  <c r="CK1618" i="2"/>
  <c r="CI1618" i="2"/>
  <c r="CD1618" i="2"/>
  <c r="CE1618" i="2" s="1"/>
  <c r="CC1618" i="2"/>
  <c r="BY1618" i="2"/>
  <c r="CA1618" i="2" s="1"/>
  <c r="BW1618" i="2"/>
  <c r="BV1618" i="2"/>
  <c r="BS1618" i="2"/>
  <c r="BR1618" i="2"/>
  <c r="BP1618" i="2"/>
  <c r="BO1618" i="2"/>
  <c r="BN1618" i="2"/>
  <c r="BM1618" i="2"/>
  <c r="BL1618" i="2"/>
  <c r="BK1618" i="2"/>
  <c r="BJ1618" i="2"/>
  <c r="BI1618" i="2"/>
  <c r="BH1618" i="2"/>
  <c r="BF1618" i="2"/>
  <c r="BD1618" i="2"/>
  <c r="AQ1618" i="2"/>
  <c r="AP1618" i="2"/>
  <c r="AR1618" i="2" s="1"/>
  <c r="BU1618" i="2" s="1"/>
  <c r="AA1618" i="2"/>
  <c r="H1618" i="2"/>
  <c r="CX1617" i="2"/>
  <c r="CW1617" i="2"/>
  <c r="CN1617" i="2"/>
  <c r="CK1617" i="2"/>
  <c r="CI1617" i="2"/>
  <c r="CD1617" i="2"/>
  <c r="CE1617" i="2" s="1"/>
  <c r="CC1617" i="2"/>
  <c r="BY1617" i="2"/>
  <c r="CA1617" i="2" s="1"/>
  <c r="BW1617" i="2"/>
  <c r="BV1617" i="2"/>
  <c r="BS1617" i="2"/>
  <c r="BR1617" i="2"/>
  <c r="BP1617" i="2"/>
  <c r="BO1617" i="2"/>
  <c r="BN1617" i="2"/>
  <c r="BM1617" i="2"/>
  <c r="BL1617" i="2"/>
  <c r="BK1617" i="2"/>
  <c r="BJ1617" i="2"/>
  <c r="BI1617" i="2"/>
  <c r="BH1617" i="2"/>
  <c r="BF1617" i="2"/>
  <c r="BD1617" i="2"/>
  <c r="AQ1617" i="2"/>
  <c r="AP1617" i="2"/>
  <c r="AR1617" i="2" s="1"/>
  <c r="BU1617" i="2" s="1"/>
  <c r="AA1617" i="2"/>
  <c r="H1617" i="2"/>
  <c r="CX1616" i="2"/>
  <c r="CW1616" i="2"/>
  <c r="CN1616" i="2"/>
  <c r="CK1616" i="2"/>
  <c r="CI1616" i="2"/>
  <c r="CD1616" i="2"/>
  <c r="CE1616" i="2" s="1"/>
  <c r="CC1616" i="2"/>
  <c r="BY1616" i="2"/>
  <c r="CA1616" i="2" s="1"/>
  <c r="BW1616" i="2"/>
  <c r="BV1616" i="2"/>
  <c r="BS1616" i="2"/>
  <c r="BR1616" i="2"/>
  <c r="BP1616" i="2"/>
  <c r="BO1616" i="2"/>
  <c r="BN1616" i="2"/>
  <c r="BM1616" i="2"/>
  <c r="BL1616" i="2"/>
  <c r="BK1616" i="2"/>
  <c r="BJ1616" i="2"/>
  <c r="BI1616" i="2"/>
  <c r="BH1616" i="2"/>
  <c r="BF1616" i="2"/>
  <c r="BD1616" i="2"/>
  <c r="AQ1616" i="2"/>
  <c r="AP1616" i="2"/>
  <c r="AR1616" i="2" s="1"/>
  <c r="BU1616" i="2" s="1"/>
  <c r="AA1616" i="2"/>
  <c r="H1616" i="2"/>
  <c r="CX1615" i="2"/>
  <c r="CW1615" i="2"/>
  <c r="CN1615" i="2"/>
  <c r="CK1615" i="2"/>
  <c r="CI1615" i="2"/>
  <c r="CD1615" i="2"/>
  <c r="CC1615" i="2"/>
  <c r="BY1615" i="2"/>
  <c r="CA1615" i="2" s="1"/>
  <c r="BW1615" i="2"/>
  <c r="BV1615" i="2"/>
  <c r="BS1615" i="2"/>
  <c r="BR1615" i="2"/>
  <c r="BP1615" i="2"/>
  <c r="BO1615" i="2"/>
  <c r="BN1615" i="2"/>
  <c r="BM1615" i="2"/>
  <c r="BL1615" i="2"/>
  <c r="BK1615" i="2"/>
  <c r="BJ1615" i="2"/>
  <c r="BI1615" i="2"/>
  <c r="BH1615" i="2"/>
  <c r="BF1615" i="2"/>
  <c r="BD1615" i="2"/>
  <c r="AQ1615" i="2"/>
  <c r="AP1615" i="2"/>
  <c r="AR1615" i="2" s="1"/>
  <c r="BU1615" i="2" s="1"/>
  <c r="AA1615" i="2"/>
  <c r="H1615" i="2"/>
  <c r="CX1614" i="2"/>
  <c r="CW1614" i="2"/>
  <c r="CN1614" i="2"/>
  <c r="CK1614" i="2"/>
  <c r="CI1614" i="2"/>
  <c r="CD1614" i="2"/>
  <c r="CE1614" i="2" s="1"/>
  <c r="CC1614" i="2"/>
  <c r="BY1614" i="2"/>
  <c r="CA1614" i="2" s="1"/>
  <c r="BW1614" i="2"/>
  <c r="BV1614" i="2"/>
  <c r="BS1614" i="2"/>
  <c r="BR1614" i="2"/>
  <c r="BP1614" i="2"/>
  <c r="BO1614" i="2"/>
  <c r="BN1614" i="2"/>
  <c r="BM1614" i="2"/>
  <c r="BL1614" i="2"/>
  <c r="BK1614" i="2"/>
  <c r="BJ1614" i="2"/>
  <c r="BI1614" i="2"/>
  <c r="BH1614" i="2"/>
  <c r="BF1614" i="2"/>
  <c r="BD1614" i="2"/>
  <c r="AR1614" i="2"/>
  <c r="BU1614" i="2" s="1"/>
  <c r="AQ1614" i="2"/>
  <c r="AP1614" i="2"/>
  <c r="AA1614" i="2"/>
  <c r="H1614" i="2"/>
  <c r="CX1613" i="2"/>
  <c r="CW1613" i="2"/>
  <c r="CN1613" i="2"/>
  <c r="CK1613" i="2"/>
  <c r="CI1613" i="2"/>
  <c r="CD1613" i="2"/>
  <c r="CE1613" i="2" s="1"/>
  <c r="CC1613" i="2"/>
  <c r="CA1613" i="2"/>
  <c r="BY1613" i="2"/>
  <c r="BW1613" i="2"/>
  <c r="BV1613" i="2"/>
  <c r="BS1613" i="2"/>
  <c r="BR1613" i="2"/>
  <c r="BP1613" i="2"/>
  <c r="BO1613" i="2"/>
  <c r="BN1613" i="2"/>
  <c r="BM1613" i="2"/>
  <c r="BL1613" i="2"/>
  <c r="BK1613" i="2"/>
  <c r="BJ1613" i="2"/>
  <c r="BI1613" i="2"/>
  <c r="BH1613" i="2"/>
  <c r="BF1613" i="2"/>
  <c r="BD1613" i="2"/>
  <c r="AQ1613" i="2"/>
  <c r="AP1613" i="2"/>
  <c r="AR1613" i="2" s="1"/>
  <c r="BU1613" i="2" s="1"/>
  <c r="AA1613" i="2"/>
  <c r="H1613" i="2"/>
  <c r="CX1612" i="2"/>
  <c r="CW1612" i="2"/>
  <c r="CN1612" i="2"/>
  <c r="CK1612" i="2"/>
  <c r="CI1612" i="2"/>
  <c r="CD1612" i="2"/>
  <c r="CE1612" i="2" s="1"/>
  <c r="CC1612" i="2"/>
  <c r="BY1612" i="2"/>
  <c r="CA1612" i="2" s="1"/>
  <c r="BW1612" i="2"/>
  <c r="BV1612" i="2"/>
  <c r="BS1612" i="2"/>
  <c r="BR1612" i="2"/>
  <c r="BP1612" i="2"/>
  <c r="BO1612" i="2"/>
  <c r="BN1612" i="2"/>
  <c r="BM1612" i="2"/>
  <c r="BL1612" i="2"/>
  <c r="BK1612" i="2"/>
  <c r="BJ1612" i="2"/>
  <c r="BI1612" i="2"/>
  <c r="BH1612" i="2"/>
  <c r="BF1612" i="2"/>
  <c r="BD1612" i="2"/>
  <c r="AQ1612" i="2"/>
  <c r="AP1612" i="2"/>
  <c r="AR1612" i="2" s="1"/>
  <c r="BU1612" i="2" s="1"/>
  <c r="AA1612" i="2"/>
  <c r="H1612" i="2"/>
  <c r="CX1611" i="2"/>
  <c r="CW1611" i="2"/>
  <c r="CN1611" i="2"/>
  <c r="CK1611" i="2"/>
  <c r="CI1611" i="2"/>
  <c r="CD1611" i="2"/>
  <c r="CE1611" i="2" s="1"/>
  <c r="CC1611" i="2"/>
  <c r="BY1611" i="2"/>
  <c r="CA1611" i="2" s="1"/>
  <c r="BW1611" i="2"/>
  <c r="BV1611" i="2"/>
  <c r="BS1611" i="2"/>
  <c r="BR1611" i="2"/>
  <c r="BP1611" i="2"/>
  <c r="BO1611" i="2"/>
  <c r="BN1611" i="2"/>
  <c r="BM1611" i="2"/>
  <c r="BL1611" i="2"/>
  <c r="BK1611" i="2"/>
  <c r="BJ1611" i="2"/>
  <c r="BI1611" i="2"/>
  <c r="BH1611" i="2"/>
  <c r="BF1611" i="2"/>
  <c r="BD1611" i="2"/>
  <c r="AQ1611" i="2"/>
  <c r="AP1611" i="2"/>
  <c r="AR1611" i="2" s="1"/>
  <c r="BU1611" i="2" s="1"/>
  <c r="AA1611" i="2"/>
  <c r="H1611" i="2"/>
  <c r="CX1610" i="2"/>
  <c r="CW1610" i="2"/>
  <c r="CN1610" i="2"/>
  <c r="CK1610" i="2"/>
  <c r="CI1610" i="2"/>
  <c r="CD1610" i="2"/>
  <c r="CE1610" i="2" s="1"/>
  <c r="CC1610" i="2"/>
  <c r="BY1610" i="2"/>
  <c r="CA1610" i="2" s="1"/>
  <c r="BW1610" i="2"/>
  <c r="BV1610" i="2"/>
  <c r="BS1610" i="2"/>
  <c r="BR1610" i="2"/>
  <c r="BP1610" i="2"/>
  <c r="BO1610" i="2"/>
  <c r="BN1610" i="2"/>
  <c r="BM1610" i="2"/>
  <c r="BL1610" i="2"/>
  <c r="BK1610" i="2"/>
  <c r="BJ1610" i="2"/>
  <c r="BI1610" i="2"/>
  <c r="BH1610" i="2"/>
  <c r="BF1610" i="2"/>
  <c r="BD1610" i="2"/>
  <c r="AQ1610" i="2"/>
  <c r="AP1610" i="2"/>
  <c r="AR1610" i="2" s="1"/>
  <c r="BU1610" i="2" s="1"/>
  <c r="AA1610" i="2"/>
  <c r="H1610" i="2"/>
  <c r="CX1609" i="2"/>
  <c r="CW1609" i="2"/>
  <c r="CN1609" i="2"/>
  <c r="CK1609" i="2"/>
  <c r="CI1609" i="2"/>
  <c r="CD1609" i="2"/>
  <c r="CE1609" i="2" s="1"/>
  <c r="CC1609" i="2"/>
  <c r="BY1609" i="2"/>
  <c r="CA1609" i="2" s="1"/>
  <c r="BW1609" i="2"/>
  <c r="BV1609" i="2"/>
  <c r="BS1609" i="2"/>
  <c r="BR1609" i="2"/>
  <c r="BP1609" i="2"/>
  <c r="BO1609" i="2"/>
  <c r="BN1609" i="2"/>
  <c r="BM1609" i="2"/>
  <c r="BL1609" i="2"/>
  <c r="BK1609" i="2"/>
  <c r="BJ1609" i="2"/>
  <c r="BI1609" i="2"/>
  <c r="BH1609" i="2"/>
  <c r="BF1609" i="2"/>
  <c r="BD1609" i="2"/>
  <c r="AQ1609" i="2"/>
  <c r="AP1609" i="2"/>
  <c r="AR1609" i="2" s="1"/>
  <c r="BU1609" i="2" s="1"/>
  <c r="AA1609" i="2"/>
  <c r="H1609" i="2"/>
  <c r="CX1608" i="2"/>
  <c r="CW1608" i="2"/>
  <c r="CN1608" i="2"/>
  <c r="CK1608" i="2"/>
  <c r="CI1608" i="2"/>
  <c r="CD1608" i="2"/>
  <c r="CE1608" i="2" s="1"/>
  <c r="CC1608" i="2"/>
  <c r="BY1608" i="2"/>
  <c r="CA1608" i="2" s="1"/>
  <c r="BW1608" i="2"/>
  <c r="BV1608" i="2"/>
  <c r="BS1608" i="2"/>
  <c r="BR1608" i="2"/>
  <c r="BP1608" i="2"/>
  <c r="BO1608" i="2"/>
  <c r="BN1608" i="2"/>
  <c r="BM1608" i="2"/>
  <c r="BL1608" i="2"/>
  <c r="BK1608" i="2"/>
  <c r="BJ1608" i="2"/>
  <c r="BI1608" i="2"/>
  <c r="BH1608" i="2"/>
  <c r="BF1608" i="2"/>
  <c r="BD1608" i="2"/>
  <c r="AQ1608" i="2"/>
  <c r="AP1608" i="2"/>
  <c r="AR1608" i="2" s="1"/>
  <c r="BU1608" i="2" s="1"/>
  <c r="AA1608" i="2"/>
  <c r="H1608" i="2"/>
  <c r="DA1607" i="2"/>
  <c r="CZ1607" i="2"/>
  <c r="CX1607" i="2"/>
  <c r="CW1607" i="2"/>
  <c r="CV1607" i="2"/>
  <c r="CR1607" i="2" s="1"/>
  <c r="CN1607" i="2"/>
  <c r="CK1607" i="2"/>
  <c r="CI1607" i="2"/>
  <c r="CC1607" i="2"/>
  <c r="CA1607" i="2"/>
  <c r="BY1607" i="2"/>
  <c r="BW1607" i="2"/>
  <c r="BV1607" i="2"/>
  <c r="BS1607" i="2"/>
  <c r="BR1607" i="2"/>
  <c r="BP1607" i="2"/>
  <c r="BN1607" i="2"/>
  <c r="BL1607" i="2"/>
  <c r="BK1607" i="2"/>
  <c r="BI1607" i="2"/>
  <c r="BH1607" i="2"/>
  <c r="BG1607" i="2"/>
  <c r="BE1607" i="2"/>
  <c r="BF1607" i="2" s="1"/>
  <c r="BD1607" i="2"/>
  <c r="BC1607" i="2"/>
  <c r="BO1607" i="2" s="1"/>
  <c r="AZ1607" i="2"/>
  <c r="AY1607" i="2"/>
  <c r="AX1607" i="2"/>
  <c r="AW1607" i="2"/>
  <c r="AV1607" i="2"/>
  <c r="AU1607" i="2"/>
  <c r="BM1607" i="2" s="1"/>
  <c r="AT1607" i="2"/>
  <c r="CD1607" i="2" s="1"/>
  <c r="AS1607" i="2"/>
  <c r="AP1607" i="2"/>
  <c r="AR1607" i="2" s="1"/>
  <c r="BU1607" i="2" s="1"/>
  <c r="AO1607" i="2"/>
  <c r="AN1607" i="2"/>
  <c r="AM1607" i="2"/>
  <c r="AL1607" i="2"/>
  <c r="AK1607" i="2"/>
  <c r="AJ1607" i="2"/>
  <c r="AI1607" i="2"/>
  <c r="AQ1607" i="2" s="1"/>
  <c r="AA1607" i="2"/>
  <c r="Z1607" i="2"/>
  <c r="Y1607" i="2"/>
  <c r="X1607" i="2"/>
  <c r="U1607" i="2"/>
  <c r="T1607" i="2"/>
  <c r="Q1607" i="2"/>
  <c r="P1607" i="2"/>
  <c r="O1607" i="2"/>
  <c r="N1607" i="2"/>
  <c r="M1607" i="2"/>
  <c r="L1607" i="2"/>
  <c r="K1607" i="2"/>
  <c r="BJ1607" i="2" s="1"/>
  <c r="J1607" i="2"/>
  <c r="I1607" i="2"/>
  <c r="H1607" i="2"/>
  <c r="G1607" i="2"/>
  <c r="F1607" i="2"/>
  <c r="CX1606" i="2"/>
  <c r="CW1606" i="2"/>
  <c r="CN1606" i="2"/>
  <c r="CK1606" i="2"/>
  <c r="CI1606" i="2"/>
  <c r="CD1606" i="2"/>
  <c r="CE1606" i="2" s="1"/>
  <c r="CC1606" i="2"/>
  <c r="BY1606" i="2"/>
  <c r="CA1606" i="2" s="1"/>
  <c r="BW1606" i="2"/>
  <c r="BV1606" i="2"/>
  <c r="BS1606" i="2"/>
  <c r="BR1606" i="2"/>
  <c r="BP1606" i="2"/>
  <c r="BO1606" i="2"/>
  <c r="BN1606" i="2"/>
  <c r="BM1606" i="2"/>
  <c r="BL1606" i="2"/>
  <c r="BK1606" i="2"/>
  <c r="BJ1606" i="2"/>
  <c r="BI1606" i="2"/>
  <c r="BH1606" i="2"/>
  <c r="BF1606" i="2"/>
  <c r="BD1606" i="2"/>
  <c r="AQ1606" i="2"/>
  <c r="AP1606" i="2"/>
  <c r="AR1606" i="2" s="1"/>
  <c r="BU1606" i="2" s="1"/>
  <c r="AA1606" i="2"/>
  <c r="H1606" i="2"/>
  <c r="CX1605" i="2"/>
  <c r="CW1605" i="2"/>
  <c r="CN1605" i="2"/>
  <c r="CK1605" i="2"/>
  <c r="CI1605" i="2"/>
  <c r="CD1605" i="2"/>
  <c r="CE1605" i="2" s="1"/>
  <c r="CC1605" i="2"/>
  <c r="BY1605" i="2"/>
  <c r="CA1605" i="2" s="1"/>
  <c r="BW1605" i="2"/>
  <c r="BV1605" i="2"/>
  <c r="BS1605" i="2"/>
  <c r="BR1605" i="2"/>
  <c r="BP1605" i="2"/>
  <c r="BO1605" i="2"/>
  <c r="BN1605" i="2"/>
  <c r="BM1605" i="2"/>
  <c r="BL1605" i="2"/>
  <c r="BK1605" i="2"/>
  <c r="BJ1605" i="2"/>
  <c r="BI1605" i="2"/>
  <c r="BH1605" i="2"/>
  <c r="BF1605" i="2"/>
  <c r="BD1605" i="2"/>
  <c r="AQ1605" i="2"/>
  <c r="AP1605" i="2"/>
  <c r="AR1605" i="2" s="1"/>
  <c r="BU1605" i="2" s="1"/>
  <c r="AA1605" i="2"/>
  <c r="H1605" i="2"/>
  <c r="DA1604" i="2"/>
  <c r="CZ1604" i="2"/>
  <c r="CX1604" i="2"/>
  <c r="CW1604" i="2"/>
  <c r="CK1604" i="2"/>
  <c r="CI1604" i="2"/>
  <c r="CC1604" i="2"/>
  <c r="BY1604" i="2"/>
  <c r="CA1604" i="2" s="1"/>
  <c r="BW1604" i="2"/>
  <c r="BV1604" i="2"/>
  <c r="BS1604" i="2"/>
  <c r="BR1604" i="2"/>
  <c r="BP1604" i="2"/>
  <c r="BO1604" i="2"/>
  <c r="BN1604" i="2"/>
  <c r="BI1604" i="2"/>
  <c r="BG1604" i="2"/>
  <c r="BF1604" i="2"/>
  <c r="BE1604" i="2"/>
  <c r="BC1604" i="2"/>
  <c r="AZ1604" i="2"/>
  <c r="AY1604" i="2"/>
  <c r="AX1604" i="2"/>
  <c r="AW1604" i="2"/>
  <c r="BD1604" i="2" s="1"/>
  <c r="AV1604" i="2"/>
  <c r="AU1604" i="2"/>
  <c r="BM1604" i="2" s="1"/>
  <c r="AT1604" i="2"/>
  <c r="CD1604" i="2" s="1"/>
  <c r="AS1604" i="2"/>
  <c r="AP1604" i="2"/>
  <c r="AR1604" i="2" s="1"/>
  <c r="BU1604" i="2" s="1"/>
  <c r="AO1604" i="2"/>
  <c r="AN1604" i="2"/>
  <c r="AM1604" i="2"/>
  <c r="AL1604" i="2"/>
  <c r="AK1604" i="2"/>
  <c r="AJ1604" i="2"/>
  <c r="AI1604" i="2"/>
  <c r="AQ1604" i="2" s="1"/>
  <c r="AA1604" i="2"/>
  <c r="Z1604" i="2"/>
  <c r="CN1604" i="2" s="1"/>
  <c r="Y1604" i="2"/>
  <c r="X1604" i="2"/>
  <c r="U1604" i="2"/>
  <c r="T1604" i="2"/>
  <c r="Q1604" i="2"/>
  <c r="P1604" i="2"/>
  <c r="O1604" i="2"/>
  <c r="N1604" i="2"/>
  <c r="M1604" i="2"/>
  <c r="BL1604" i="2" s="1"/>
  <c r="L1604" i="2"/>
  <c r="BK1604" i="2" s="1"/>
  <c r="K1604" i="2"/>
  <c r="BJ1604" i="2" s="1"/>
  <c r="J1604" i="2"/>
  <c r="I1604" i="2"/>
  <c r="H1604" i="2"/>
  <c r="G1604" i="2"/>
  <c r="F1604" i="2"/>
  <c r="CX1603" i="2"/>
  <c r="CW1603" i="2"/>
  <c r="CN1603" i="2"/>
  <c r="CK1603" i="2"/>
  <c r="CI1603" i="2"/>
  <c r="CD1603" i="2"/>
  <c r="CE1603" i="2" s="1"/>
  <c r="CC1603" i="2"/>
  <c r="BY1603" i="2"/>
  <c r="CA1603" i="2" s="1"/>
  <c r="BW1603" i="2"/>
  <c r="BV1603" i="2"/>
  <c r="BS1603" i="2"/>
  <c r="BR1603" i="2"/>
  <c r="BP1603" i="2"/>
  <c r="BO1603" i="2"/>
  <c r="BN1603" i="2"/>
  <c r="BM1603" i="2"/>
  <c r="BL1603" i="2"/>
  <c r="BK1603" i="2"/>
  <c r="BJ1603" i="2"/>
  <c r="BI1603" i="2"/>
  <c r="BH1603" i="2"/>
  <c r="BF1603" i="2"/>
  <c r="BD1603" i="2"/>
  <c r="AQ1603" i="2"/>
  <c r="AP1603" i="2"/>
  <c r="AR1603" i="2" s="1"/>
  <c r="BU1603" i="2" s="1"/>
  <c r="AA1603" i="2"/>
  <c r="H1603" i="2"/>
  <c r="DA1602" i="2"/>
  <c r="CZ1602" i="2"/>
  <c r="CX1602" i="2"/>
  <c r="CW1602" i="2"/>
  <c r="CK1602" i="2"/>
  <c r="CI1602" i="2"/>
  <c r="CE1602" i="2"/>
  <c r="CD1602" i="2"/>
  <c r="BY1602" i="2"/>
  <c r="CA1602" i="2" s="1"/>
  <c r="BW1602" i="2"/>
  <c r="BV1602" i="2"/>
  <c r="BS1602" i="2"/>
  <c r="BR1602" i="2"/>
  <c r="BP1602" i="2"/>
  <c r="BN1602" i="2"/>
  <c r="BL1602" i="2"/>
  <c r="BK1602" i="2"/>
  <c r="BJ1602" i="2"/>
  <c r="BH1602" i="2"/>
  <c r="BG1602" i="2"/>
  <c r="BF1602" i="2"/>
  <c r="BE1602" i="2"/>
  <c r="BD1602" i="2"/>
  <c r="BC1602" i="2"/>
  <c r="BO1602" i="2" s="1"/>
  <c r="AZ1602" i="2"/>
  <c r="AY1602" i="2"/>
  <c r="AX1602" i="2"/>
  <c r="AW1602" i="2"/>
  <c r="AV1602" i="2"/>
  <c r="AU1602" i="2"/>
  <c r="BM1602" i="2" s="1"/>
  <c r="AT1602" i="2"/>
  <c r="AS1602" i="2"/>
  <c r="CC1602" i="2" s="1"/>
  <c r="AP1602" i="2"/>
  <c r="AR1602" i="2" s="1"/>
  <c r="BU1602" i="2" s="1"/>
  <c r="AO1602" i="2"/>
  <c r="AN1602" i="2"/>
  <c r="AM1602" i="2"/>
  <c r="AL1602" i="2"/>
  <c r="AK1602" i="2"/>
  <c r="AJ1602" i="2"/>
  <c r="AI1602" i="2"/>
  <c r="AQ1602" i="2" s="1"/>
  <c r="AA1602" i="2"/>
  <c r="Z1602" i="2"/>
  <c r="CN1602" i="2" s="1"/>
  <c r="Y1602" i="2"/>
  <c r="X1602" i="2"/>
  <c r="U1602" i="2"/>
  <c r="T1602" i="2"/>
  <c r="Q1602" i="2"/>
  <c r="P1602" i="2"/>
  <c r="O1602" i="2"/>
  <c r="N1602" i="2"/>
  <c r="M1602" i="2"/>
  <c r="L1602" i="2"/>
  <c r="K1602" i="2"/>
  <c r="J1602" i="2"/>
  <c r="BI1602" i="2" s="1"/>
  <c r="I1602" i="2"/>
  <c r="G1602" i="2"/>
  <c r="H1602" i="2" s="1"/>
  <c r="F1602" i="2"/>
  <c r="CX1601" i="2"/>
  <c r="CW1601" i="2"/>
  <c r="CN1601" i="2"/>
  <c r="CK1601" i="2"/>
  <c r="CI1601" i="2"/>
  <c r="CE1601" i="2"/>
  <c r="CD1601" i="2"/>
  <c r="CC1601" i="2"/>
  <c r="BY1601" i="2"/>
  <c r="CA1601" i="2" s="1"/>
  <c r="BW1601" i="2"/>
  <c r="BV1601" i="2"/>
  <c r="BS1601" i="2"/>
  <c r="BR1601" i="2"/>
  <c r="BP1601" i="2"/>
  <c r="BO1601" i="2"/>
  <c r="BN1601" i="2"/>
  <c r="BM1601" i="2"/>
  <c r="BL1601" i="2"/>
  <c r="BK1601" i="2"/>
  <c r="BJ1601" i="2"/>
  <c r="BI1601" i="2"/>
  <c r="BH1601" i="2"/>
  <c r="BF1601" i="2"/>
  <c r="BD1601" i="2"/>
  <c r="AQ1601" i="2"/>
  <c r="AP1601" i="2"/>
  <c r="AR1601" i="2" s="1"/>
  <c r="BU1601" i="2" s="1"/>
  <c r="AA1601" i="2"/>
  <c r="H1601" i="2"/>
  <c r="CX1600" i="2"/>
  <c r="CW1600" i="2"/>
  <c r="CN1600" i="2"/>
  <c r="CK1600" i="2"/>
  <c r="CI1600" i="2"/>
  <c r="CD1600" i="2"/>
  <c r="CE1600" i="2" s="1"/>
  <c r="CC1600" i="2"/>
  <c r="BY1600" i="2"/>
  <c r="CA1600" i="2" s="1"/>
  <c r="BW1600" i="2"/>
  <c r="BV1600" i="2"/>
  <c r="BS1600" i="2"/>
  <c r="BR1600" i="2"/>
  <c r="BP1600" i="2"/>
  <c r="BO1600" i="2"/>
  <c r="BN1600" i="2"/>
  <c r="BM1600" i="2"/>
  <c r="BL1600" i="2"/>
  <c r="BK1600" i="2"/>
  <c r="BJ1600" i="2"/>
  <c r="BI1600" i="2"/>
  <c r="BH1600" i="2"/>
  <c r="BF1600" i="2"/>
  <c r="BD1600" i="2"/>
  <c r="AQ1600" i="2"/>
  <c r="AP1600" i="2"/>
  <c r="AR1600" i="2" s="1"/>
  <c r="BU1600" i="2" s="1"/>
  <c r="AA1600" i="2"/>
  <c r="H1600" i="2"/>
  <c r="CX1599" i="2"/>
  <c r="CW1599" i="2"/>
  <c r="CN1599" i="2"/>
  <c r="CK1599" i="2"/>
  <c r="CI1599" i="2"/>
  <c r="CD1599" i="2"/>
  <c r="CE1599" i="2" s="1"/>
  <c r="CC1599" i="2"/>
  <c r="BY1599" i="2"/>
  <c r="CA1599" i="2" s="1"/>
  <c r="BW1599" i="2"/>
  <c r="BV1599" i="2"/>
  <c r="BS1599" i="2"/>
  <c r="BR1599" i="2"/>
  <c r="BP1599" i="2"/>
  <c r="BO1599" i="2"/>
  <c r="BN1599" i="2"/>
  <c r="BM1599" i="2"/>
  <c r="BL1599" i="2"/>
  <c r="BK1599" i="2"/>
  <c r="BJ1599" i="2"/>
  <c r="BI1599" i="2"/>
  <c r="BH1599" i="2"/>
  <c r="BF1599" i="2"/>
  <c r="BD1599" i="2"/>
  <c r="AQ1599" i="2"/>
  <c r="AP1599" i="2"/>
  <c r="AR1599" i="2" s="1"/>
  <c r="BU1599" i="2" s="1"/>
  <c r="AA1599" i="2"/>
  <c r="H1599" i="2"/>
  <c r="CX1598" i="2"/>
  <c r="CW1598" i="2"/>
  <c r="CN1598" i="2"/>
  <c r="CK1598" i="2"/>
  <c r="CI1598" i="2"/>
  <c r="CD1598" i="2"/>
  <c r="CE1598" i="2" s="1"/>
  <c r="CC1598" i="2"/>
  <c r="BY1598" i="2"/>
  <c r="CA1598" i="2" s="1"/>
  <c r="BW1598" i="2"/>
  <c r="BV1598" i="2"/>
  <c r="BS1598" i="2"/>
  <c r="BR1598" i="2"/>
  <c r="BP1598" i="2"/>
  <c r="BO1598" i="2"/>
  <c r="BN1598" i="2"/>
  <c r="BM1598" i="2"/>
  <c r="BL1598" i="2"/>
  <c r="BK1598" i="2"/>
  <c r="BJ1598" i="2"/>
  <c r="BI1598" i="2"/>
  <c r="BH1598" i="2"/>
  <c r="BF1598" i="2"/>
  <c r="BD1598" i="2"/>
  <c r="AQ1598" i="2"/>
  <c r="AP1598" i="2"/>
  <c r="AR1598" i="2" s="1"/>
  <c r="BU1598" i="2" s="1"/>
  <c r="AA1598" i="2"/>
  <c r="H1598" i="2"/>
  <c r="DA1597" i="2"/>
  <c r="CZ1597" i="2"/>
  <c r="CX1597" i="2"/>
  <c r="CW1597" i="2"/>
  <c r="CN1597" i="2"/>
  <c r="CK1597" i="2"/>
  <c r="CI1597" i="2"/>
  <c r="BY1597" i="2"/>
  <c r="CA1597" i="2" s="1"/>
  <c r="BW1597" i="2"/>
  <c r="BV1597" i="2"/>
  <c r="BS1597" i="2"/>
  <c r="BR1597" i="2"/>
  <c r="BP1597" i="2"/>
  <c r="BN1597" i="2"/>
  <c r="BK1597" i="2"/>
  <c r="BG1597" i="2"/>
  <c r="BF1597" i="2"/>
  <c r="BE1597" i="2"/>
  <c r="BD1597" i="2"/>
  <c r="BC1597" i="2"/>
  <c r="BO1597" i="2" s="1"/>
  <c r="AZ1597" i="2"/>
  <c r="AY1597" i="2"/>
  <c r="AX1597" i="2"/>
  <c r="AW1597" i="2"/>
  <c r="AV1597" i="2"/>
  <c r="AU1597" i="2"/>
  <c r="BM1597" i="2" s="1"/>
  <c r="AT1597" i="2"/>
  <c r="CD1597" i="2" s="1"/>
  <c r="AS1597" i="2"/>
  <c r="CC1597" i="2" s="1"/>
  <c r="AP1597" i="2"/>
  <c r="AR1597" i="2" s="1"/>
  <c r="BU1597" i="2" s="1"/>
  <c r="AO1597" i="2"/>
  <c r="AN1597" i="2"/>
  <c r="AM1597" i="2"/>
  <c r="AL1597" i="2"/>
  <c r="AK1597" i="2"/>
  <c r="AJ1597" i="2"/>
  <c r="AI1597" i="2"/>
  <c r="AQ1597" i="2" s="1"/>
  <c r="Z1597" i="2"/>
  <c r="AA1597" i="2" s="1"/>
  <c r="Y1597" i="2"/>
  <c r="X1597" i="2"/>
  <c r="U1597" i="2"/>
  <c r="T1597" i="2"/>
  <c r="Q1597" i="2"/>
  <c r="P1597" i="2"/>
  <c r="O1597" i="2"/>
  <c r="N1597" i="2"/>
  <c r="M1597" i="2"/>
  <c r="BH1597" i="2" s="1"/>
  <c r="L1597" i="2"/>
  <c r="K1597" i="2"/>
  <c r="BJ1597" i="2" s="1"/>
  <c r="J1597" i="2"/>
  <c r="BI1597" i="2" s="1"/>
  <c r="I1597" i="2"/>
  <c r="G1597" i="2"/>
  <c r="F1597" i="2"/>
  <c r="H1597" i="2" s="1"/>
  <c r="CX1596" i="2"/>
  <c r="CW1596" i="2"/>
  <c r="CN1596" i="2"/>
  <c r="CK1596" i="2"/>
  <c r="CI1596" i="2"/>
  <c r="CD1596" i="2"/>
  <c r="CE1596" i="2" s="1"/>
  <c r="CC1596" i="2"/>
  <c r="CA1596" i="2"/>
  <c r="BY1596" i="2"/>
  <c r="BW1596" i="2"/>
  <c r="BV1596" i="2"/>
  <c r="BS1596" i="2"/>
  <c r="BR1596" i="2"/>
  <c r="BP1596" i="2"/>
  <c r="BO1596" i="2"/>
  <c r="BN1596" i="2"/>
  <c r="BM1596" i="2"/>
  <c r="BL1596" i="2"/>
  <c r="BK1596" i="2"/>
  <c r="BJ1596" i="2"/>
  <c r="BI1596" i="2"/>
  <c r="BH1596" i="2"/>
  <c r="BF1596" i="2"/>
  <c r="BD1596" i="2"/>
  <c r="AQ1596" i="2"/>
  <c r="AP1596" i="2"/>
  <c r="AR1596" i="2" s="1"/>
  <c r="BU1596" i="2" s="1"/>
  <c r="AA1596" i="2"/>
  <c r="H1596" i="2"/>
  <c r="CX1595" i="2"/>
  <c r="CW1595" i="2"/>
  <c r="CN1595" i="2"/>
  <c r="CK1595" i="2"/>
  <c r="CI1595" i="2"/>
  <c r="CD1595" i="2"/>
  <c r="CE1595" i="2" s="1"/>
  <c r="CC1595" i="2"/>
  <c r="BY1595" i="2"/>
  <c r="CA1595" i="2" s="1"/>
  <c r="BW1595" i="2"/>
  <c r="BV1595" i="2"/>
  <c r="BS1595" i="2"/>
  <c r="BR1595" i="2"/>
  <c r="BP1595" i="2"/>
  <c r="BO1595" i="2"/>
  <c r="BN1595" i="2"/>
  <c r="BM1595" i="2"/>
  <c r="BL1595" i="2"/>
  <c r="BK1595" i="2"/>
  <c r="BJ1595" i="2"/>
  <c r="BI1595" i="2"/>
  <c r="BH1595" i="2"/>
  <c r="BF1595" i="2"/>
  <c r="BD1595" i="2"/>
  <c r="AQ1595" i="2"/>
  <c r="AP1595" i="2"/>
  <c r="AR1595" i="2" s="1"/>
  <c r="BU1595" i="2" s="1"/>
  <c r="AA1595" i="2"/>
  <c r="H1595" i="2"/>
  <c r="CX1594" i="2"/>
  <c r="CW1594" i="2"/>
  <c r="CN1594" i="2"/>
  <c r="CK1594" i="2"/>
  <c r="CI1594" i="2"/>
  <c r="CD1594" i="2"/>
  <c r="CE1594" i="2" s="1"/>
  <c r="CC1594" i="2"/>
  <c r="BY1594" i="2"/>
  <c r="CA1594" i="2" s="1"/>
  <c r="BW1594" i="2"/>
  <c r="BV1594" i="2"/>
  <c r="BS1594" i="2"/>
  <c r="BR1594" i="2"/>
  <c r="BP1594" i="2"/>
  <c r="BO1594" i="2"/>
  <c r="BN1594" i="2"/>
  <c r="BM1594" i="2"/>
  <c r="BL1594" i="2"/>
  <c r="BK1594" i="2"/>
  <c r="BJ1594" i="2"/>
  <c r="BI1594" i="2"/>
  <c r="BH1594" i="2"/>
  <c r="BF1594" i="2"/>
  <c r="BD1594" i="2"/>
  <c r="AQ1594" i="2"/>
  <c r="AP1594" i="2"/>
  <c r="AR1594" i="2" s="1"/>
  <c r="BU1594" i="2" s="1"/>
  <c r="AA1594" i="2"/>
  <c r="H1594" i="2"/>
  <c r="CX1593" i="2"/>
  <c r="CW1593" i="2"/>
  <c r="CN1593" i="2"/>
  <c r="CK1593" i="2"/>
  <c r="CI1593" i="2"/>
  <c r="CD1593" i="2"/>
  <c r="CC1593" i="2"/>
  <c r="BY1593" i="2"/>
  <c r="CA1593" i="2" s="1"/>
  <c r="BW1593" i="2"/>
  <c r="BV1593" i="2"/>
  <c r="BS1593" i="2"/>
  <c r="BR1593" i="2"/>
  <c r="BP1593" i="2"/>
  <c r="BO1593" i="2"/>
  <c r="BN1593" i="2"/>
  <c r="BM1593" i="2"/>
  <c r="BL1593" i="2"/>
  <c r="BK1593" i="2"/>
  <c r="BJ1593" i="2"/>
  <c r="BI1593" i="2"/>
  <c r="BH1593" i="2"/>
  <c r="BF1593" i="2"/>
  <c r="BD1593" i="2"/>
  <c r="AQ1593" i="2"/>
  <c r="AP1593" i="2"/>
  <c r="AR1593" i="2" s="1"/>
  <c r="BU1593" i="2" s="1"/>
  <c r="AA1593" i="2"/>
  <c r="H1593" i="2"/>
  <c r="CX1592" i="2"/>
  <c r="CW1592" i="2"/>
  <c r="CN1592" i="2"/>
  <c r="CK1592" i="2"/>
  <c r="CI1592" i="2"/>
  <c r="CD1592" i="2"/>
  <c r="CE1592" i="2" s="1"/>
  <c r="CC1592" i="2"/>
  <c r="BY1592" i="2"/>
  <c r="CA1592" i="2" s="1"/>
  <c r="BW1592" i="2"/>
  <c r="BV1592" i="2"/>
  <c r="BS1592" i="2"/>
  <c r="BR1592" i="2"/>
  <c r="BP1592" i="2"/>
  <c r="BO1592" i="2"/>
  <c r="BN1592" i="2"/>
  <c r="BM1592" i="2"/>
  <c r="BL1592" i="2"/>
  <c r="BK1592" i="2"/>
  <c r="BJ1592" i="2"/>
  <c r="BI1592" i="2"/>
  <c r="BH1592" i="2"/>
  <c r="BF1592" i="2"/>
  <c r="BD1592" i="2"/>
  <c r="AQ1592" i="2"/>
  <c r="AP1592" i="2"/>
  <c r="AR1592" i="2" s="1"/>
  <c r="BU1592" i="2" s="1"/>
  <c r="AA1592" i="2"/>
  <c r="H1592" i="2"/>
  <c r="CX1591" i="2"/>
  <c r="CW1591" i="2"/>
  <c r="CN1591" i="2"/>
  <c r="CK1591" i="2"/>
  <c r="CI1591" i="2"/>
  <c r="CD1591" i="2"/>
  <c r="CC1591" i="2"/>
  <c r="CA1591" i="2"/>
  <c r="BY1591" i="2"/>
  <c r="BW1591" i="2"/>
  <c r="BV1591" i="2"/>
  <c r="BS1591" i="2"/>
  <c r="BR1591" i="2"/>
  <c r="BP1591" i="2"/>
  <c r="BO1591" i="2"/>
  <c r="BN1591" i="2"/>
  <c r="BM1591" i="2"/>
  <c r="BL1591" i="2"/>
  <c r="BK1591" i="2"/>
  <c r="BJ1591" i="2"/>
  <c r="BI1591" i="2"/>
  <c r="BH1591" i="2"/>
  <c r="BF1591" i="2"/>
  <c r="BD1591" i="2"/>
  <c r="AQ1591" i="2"/>
  <c r="AP1591" i="2"/>
  <c r="AR1591" i="2" s="1"/>
  <c r="BU1591" i="2" s="1"/>
  <c r="AA1591" i="2"/>
  <c r="H1591" i="2"/>
  <c r="CX1590" i="2"/>
  <c r="CW1590" i="2"/>
  <c r="CN1590" i="2"/>
  <c r="CK1590" i="2"/>
  <c r="CI1590" i="2"/>
  <c r="CD1590" i="2"/>
  <c r="CE1590" i="2" s="1"/>
  <c r="CC1590" i="2"/>
  <c r="BY1590" i="2"/>
  <c r="CA1590" i="2" s="1"/>
  <c r="BW1590" i="2"/>
  <c r="BV1590" i="2"/>
  <c r="BS1590" i="2"/>
  <c r="BR1590" i="2"/>
  <c r="BP1590" i="2"/>
  <c r="BO1590" i="2"/>
  <c r="BN1590" i="2"/>
  <c r="BM1590" i="2"/>
  <c r="BL1590" i="2"/>
  <c r="BK1590" i="2"/>
  <c r="BJ1590" i="2"/>
  <c r="BI1590" i="2"/>
  <c r="BH1590" i="2"/>
  <c r="BF1590" i="2"/>
  <c r="BD1590" i="2"/>
  <c r="AQ1590" i="2"/>
  <c r="AP1590" i="2"/>
  <c r="AR1590" i="2" s="1"/>
  <c r="BU1590" i="2" s="1"/>
  <c r="AA1590" i="2"/>
  <c r="H1590" i="2"/>
  <c r="CX1589" i="2"/>
  <c r="CW1589" i="2"/>
  <c r="CN1589" i="2"/>
  <c r="CK1589" i="2"/>
  <c r="CI1589" i="2"/>
  <c r="CE1589" i="2"/>
  <c r="CD1589" i="2"/>
  <c r="CC1589" i="2"/>
  <c r="BY1589" i="2"/>
  <c r="CA1589" i="2" s="1"/>
  <c r="BW1589" i="2"/>
  <c r="BV1589" i="2"/>
  <c r="BS1589" i="2"/>
  <c r="BR1589" i="2"/>
  <c r="BP1589" i="2"/>
  <c r="BO1589" i="2"/>
  <c r="BN1589" i="2"/>
  <c r="BM1589" i="2"/>
  <c r="BL1589" i="2"/>
  <c r="BK1589" i="2"/>
  <c r="BJ1589" i="2"/>
  <c r="BI1589" i="2"/>
  <c r="BH1589" i="2"/>
  <c r="BF1589" i="2"/>
  <c r="BD1589" i="2"/>
  <c r="AQ1589" i="2"/>
  <c r="AP1589" i="2"/>
  <c r="AR1589" i="2" s="1"/>
  <c r="BU1589" i="2" s="1"/>
  <c r="CV1589" i="2" s="1"/>
  <c r="AA1589" i="2"/>
  <c r="H1589" i="2"/>
  <c r="CX1588" i="2"/>
  <c r="CW1588" i="2"/>
  <c r="CN1588" i="2"/>
  <c r="CK1588" i="2"/>
  <c r="CI1588" i="2"/>
  <c r="CD1588" i="2"/>
  <c r="CE1588" i="2" s="1"/>
  <c r="CC1588" i="2"/>
  <c r="BY1588" i="2"/>
  <c r="CA1588" i="2" s="1"/>
  <c r="BW1588" i="2"/>
  <c r="BV1588" i="2"/>
  <c r="BS1588" i="2"/>
  <c r="BR1588" i="2"/>
  <c r="BO1588" i="2"/>
  <c r="BN1588" i="2"/>
  <c r="BM1588" i="2"/>
  <c r="BL1588" i="2"/>
  <c r="BK1588" i="2"/>
  <c r="BJ1588" i="2"/>
  <c r="BI1588" i="2"/>
  <c r="BH1588" i="2"/>
  <c r="BF1588" i="2"/>
  <c r="BD1588" i="2"/>
  <c r="AQ1588" i="2"/>
  <c r="AP1588" i="2"/>
  <c r="AR1588" i="2" s="1"/>
  <c r="BU1588" i="2" s="1"/>
  <c r="AA1588" i="2"/>
  <c r="H1588" i="2"/>
  <c r="CX1587" i="2"/>
  <c r="CW1587" i="2"/>
  <c r="CN1587" i="2"/>
  <c r="CK1587" i="2"/>
  <c r="CI1587" i="2"/>
  <c r="CD1587" i="2"/>
  <c r="CE1587" i="2" s="1"/>
  <c r="CC1587" i="2"/>
  <c r="BY1587" i="2"/>
  <c r="CA1587" i="2" s="1"/>
  <c r="BW1587" i="2"/>
  <c r="BV1587" i="2"/>
  <c r="BS1587" i="2"/>
  <c r="BR1587" i="2"/>
  <c r="BP1587" i="2"/>
  <c r="BO1587" i="2"/>
  <c r="BN1587" i="2"/>
  <c r="BM1587" i="2"/>
  <c r="BL1587" i="2"/>
  <c r="BK1587" i="2"/>
  <c r="BJ1587" i="2"/>
  <c r="BI1587" i="2"/>
  <c r="BH1587" i="2"/>
  <c r="BF1587" i="2"/>
  <c r="BD1587" i="2"/>
  <c r="AQ1587" i="2"/>
  <c r="AP1587" i="2"/>
  <c r="AR1587" i="2" s="1"/>
  <c r="BU1587" i="2" s="1"/>
  <c r="AA1587" i="2"/>
  <c r="H1587" i="2"/>
  <c r="CX1586" i="2"/>
  <c r="CW1586" i="2"/>
  <c r="CN1586" i="2"/>
  <c r="CK1586" i="2"/>
  <c r="CI1586" i="2"/>
  <c r="CD1586" i="2"/>
  <c r="CE1586" i="2" s="1"/>
  <c r="CC1586" i="2"/>
  <c r="BY1586" i="2"/>
  <c r="CA1586" i="2" s="1"/>
  <c r="BW1586" i="2"/>
  <c r="BV1586" i="2"/>
  <c r="BS1586" i="2"/>
  <c r="BR1586" i="2"/>
  <c r="BP1586" i="2"/>
  <c r="BO1586" i="2"/>
  <c r="BN1586" i="2"/>
  <c r="BM1586" i="2"/>
  <c r="BL1586" i="2"/>
  <c r="BK1586" i="2"/>
  <c r="BJ1586" i="2"/>
  <c r="BI1586" i="2"/>
  <c r="BH1586" i="2"/>
  <c r="BF1586" i="2"/>
  <c r="BD1586" i="2"/>
  <c r="AQ1586" i="2"/>
  <c r="AP1586" i="2"/>
  <c r="AR1586" i="2" s="1"/>
  <c r="BU1586" i="2" s="1"/>
  <c r="AA1586" i="2"/>
  <c r="H1586" i="2"/>
  <c r="CX1585" i="2"/>
  <c r="CW1585" i="2"/>
  <c r="CN1585" i="2"/>
  <c r="CK1585" i="2"/>
  <c r="CI1585" i="2"/>
  <c r="CD1585" i="2"/>
  <c r="CC1585" i="2"/>
  <c r="BY1585" i="2"/>
  <c r="CA1585" i="2" s="1"/>
  <c r="BW1585" i="2"/>
  <c r="BV1585" i="2"/>
  <c r="BS1585" i="2"/>
  <c r="BR1585" i="2"/>
  <c r="BP1585" i="2"/>
  <c r="BO1585" i="2"/>
  <c r="BN1585" i="2"/>
  <c r="BM1585" i="2"/>
  <c r="BL1585" i="2"/>
  <c r="BK1585" i="2"/>
  <c r="BJ1585" i="2"/>
  <c r="BI1585" i="2"/>
  <c r="BH1585" i="2"/>
  <c r="BF1585" i="2"/>
  <c r="BD1585" i="2"/>
  <c r="AQ1585" i="2"/>
  <c r="AP1585" i="2"/>
  <c r="AR1585" i="2" s="1"/>
  <c r="BU1585" i="2" s="1"/>
  <c r="AA1585" i="2"/>
  <c r="H1585" i="2"/>
  <c r="DA1584" i="2"/>
  <c r="CZ1584" i="2"/>
  <c r="CX1584" i="2"/>
  <c r="CW1584" i="2"/>
  <c r="CK1584" i="2"/>
  <c r="CI1584" i="2"/>
  <c r="CC1584" i="2"/>
  <c r="BY1584" i="2"/>
  <c r="CA1584" i="2" s="1"/>
  <c r="BW1584" i="2"/>
  <c r="BV1584" i="2"/>
  <c r="BS1584" i="2"/>
  <c r="BR1584" i="2"/>
  <c r="BP1584" i="2"/>
  <c r="BO1584" i="2"/>
  <c r="BN1584" i="2"/>
  <c r="BI1584" i="2"/>
  <c r="BG1584" i="2"/>
  <c r="BF1584" i="2"/>
  <c r="BE1584" i="2"/>
  <c r="BC1584" i="2"/>
  <c r="AZ1584" i="2"/>
  <c r="AY1584" i="2"/>
  <c r="AX1584" i="2"/>
  <c r="AW1584" i="2"/>
  <c r="BD1584" i="2" s="1"/>
  <c r="AV1584" i="2"/>
  <c r="AU1584" i="2"/>
  <c r="BM1584" i="2" s="1"/>
  <c r="AT1584" i="2"/>
  <c r="CD1584" i="2" s="1"/>
  <c r="AS1584" i="2"/>
  <c r="AP1584" i="2"/>
  <c r="AR1584" i="2" s="1"/>
  <c r="BU1584" i="2" s="1"/>
  <c r="AO1584" i="2"/>
  <c r="AN1584" i="2"/>
  <c r="AM1584" i="2"/>
  <c r="AL1584" i="2"/>
  <c r="AK1584" i="2"/>
  <c r="AJ1584" i="2"/>
  <c r="AI1584" i="2"/>
  <c r="AQ1584" i="2" s="1"/>
  <c r="Z1584" i="2"/>
  <c r="CN1584" i="2" s="1"/>
  <c r="Y1584" i="2"/>
  <c r="X1584" i="2"/>
  <c r="U1584" i="2"/>
  <c r="T1584" i="2"/>
  <c r="Q1584" i="2"/>
  <c r="P1584" i="2"/>
  <c r="O1584" i="2"/>
  <c r="N1584" i="2"/>
  <c r="BL1584" i="2" s="1"/>
  <c r="M1584" i="2"/>
  <c r="BH1584" i="2" s="1"/>
  <c r="L1584" i="2"/>
  <c r="BK1584" i="2" s="1"/>
  <c r="K1584" i="2"/>
  <c r="BJ1584" i="2" s="1"/>
  <c r="J1584" i="2"/>
  <c r="I1584" i="2"/>
  <c r="H1584" i="2"/>
  <c r="G1584" i="2"/>
  <c r="F1584" i="2"/>
  <c r="CX1583" i="2"/>
  <c r="CW1583" i="2"/>
  <c r="CN1583" i="2"/>
  <c r="CK1583" i="2"/>
  <c r="CI1583" i="2"/>
  <c r="CD1583" i="2"/>
  <c r="CE1583" i="2" s="1"/>
  <c r="CC1583" i="2"/>
  <c r="BY1583" i="2"/>
  <c r="CA1583" i="2" s="1"/>
  <c r="BW1583" i="2"/>
  <c r="BV1583" i="2"/>
  <c r="BS1583" i="2"/>
  <c r="BR1583" i="2"/>
  <c r="BP1583" i="2"/>
  <c r="BO1583" i="2"/>
  <c r="BN1583" i="2"/>
  <c r="BM1583" i="2"/>
  <c r="BL1583" i="2"/>
  <c r="BK1583" i="2"/>
  <c r="BJ1583" i="2"/>
  <c r="BI1583" i="2"/>
  <c r="BH1583" i="2"/>
  <c r="BF1583" i="2"/>
  <c r="BD1583" i="2"/>
  <c r="AQ1583" i="2"/>
  <c r="AP1583" i="2"/>
  <c r="AR1583" i="2" s="1"/>
  <c r="BU1583" i="2" s="1"/>
  <c r="AA1583" i="2"/>
  <c r="H1583" i="2"/>
  <c r="DA1582" i="2"/>
  <c r="CZ1582" i="2"/>
  <c r="CX1582" i="2"/>
  <c r="CW1582" i="2"/>
  <c r="CN1582" i="2"/>
  <c r="CK1582" i="2"/>
  <c r="CI1582" i="2"/>
  <c r="BY1582" i="2"/>
  <c r="CA1582" i="2" s="1"/>
  <c r="BW1582" i="2"/>
  <c r="BV1582" i="2"/>
  <c r="BS1582" i="2"/>
  <c r="BR1582" i="2"/>
  <c r="BP1582" i="2"/>
  <c r="BN1582" i="2"/>
  <c r="BL1582" i="2"/>
  <c r="BK1582" i="2"/>
  <c r="BG1582" i="2"/>
  <c r="BF1582" i="2"/>
  <c r="BE1582" i="2"/>
  <c r="BD1582" i="2"/>
  <c r="BC1582" i="2"/>
  <c r="BO1582" i="2" s="1"/>
  <c r="AZ1582" i="2"/>
  <c r="AY1582" i="2"/>
  <c r="AX1582" i="2"/>
  <c r="AW1582" i="2"/>
  <c r="AV1582" i="2"/>
  <c r="AU1582" i="2"/>
  <c r="BM1582" i="2" s="1"/>
  <c r="AT1582" i="2"/>
  <c r="CD1582" i="2" s="1"/>
  <c r="AS1582" i="2"/>
  <c r="CC1582" i="2" s="1"/>
  <c r="AP1582" i="2"/>
  <c r="AR1582" i="2" s="1"/>
  <c r="BU1582" i="2" s="1"/>
  <c r="AO1582" i="2"/>
  <c r="AN1582" i="2"/>
  <c r="AM1582" i="2"/>
  <c r="AL1582" i="2"/>
  <c r="AK1582" i="2"/>
  <c r="AJ1582" i="2"/>
  <c r="AI1582" i="2"/>
  <c r="AQ1582" i="2" s="1"/>
  <c r="AA1582" i="2"/>
  <c r="Z1582" i="2"/>
  <c r="Y1582" i="2"/>
  <c r="X1582" i="2"/>
  <c r="U1582" i="2"/>
  <c r="T1582" i="2"/>
  <c r="Q1582" i="2"/>
  <c r="P1582" i="2"/>
  <c r="O1582" i="2"/>
  <c r="N1582" i="2"/>
  <c r="M1582" i="2"/>
  <c r="BH1582" i="2" s="1"/>
  <c r="L1582" i="2"/>
  <c r="K1582" i="2"/>
  <c r="BJ1582" i="2" s="1"/>
  <c r="J1582" i="2"/>
  <c r="BI1582" i="2" s="1"/>
  <c r="I1582" i="2"/>
  <c r="H1582" i="2"/>
  <c r="G1582" i="2"/>
  <c r="F1582" i="2"/>
  <c r="CX1581" i="2"/>
  <c r="CW1581" i="2"/>
  <c r="CN1581" i="2"/>
  <c r="CK1581" i="2"/>
  <c r="CI1581" i="2"/>
  <c r="CE1581" i="2"/>
  <c r="CD1581" i="2"/>
  <c r="CC1581" i="2"/>
  <c r="BY1581" i="2"/>
  <c r="CA1581" i="2" s="1"/>
  <c r="BW1581" i="2"/>
  <c r="BV1581" i="2"/>
  <c r="BS1581" i="2"/>
  <c r="BR1581" i="2"/>
  <c r="BP1581" i="2"/>
  <c r="BO1581" i="2"/>
  <c r="BN1581" i="2"/>
  <c r="BM1581" i="2"/>
  <c r="BL1581" i="2"/>
  <c r="BK1581" i="2"/>
  <c r="BJ1581" i="2"/>
  <c r="BI1581" i="2"/>
  <c r="BH1581" i="2"/>
  <c r="BF1581" i="2"/>
  <c r="BD1581" i="2"/>
  <c r="AQ1581" i="2"/>
  <c r="AP1581" i="2"/>
  <c r="AR1581" i="2" s="1"/>
  <c r="BU1581" i="2" s="1"/>
  <c r="AA1581" i="2"/>
  <c r="H1581" i="2"/>
  <c r="CX1580" i="2"/>
  <c r="CW1580" i="2"/>
  <c r="CN1580" i="2"/>
  <c r="CK1580" i="2"/>
  <c r="CI1580" i="2"/>
  <c r="CD1580" i="2"/>
  <c r="CE1580" i="2" s="1"/>
  <c r="CC1580" i="2"/>
  <c r="BY1580" i="2"/>
  <c r="CA1580" i="2" s="1"/>
  <c r="BW1580" i="2"/>
  <c r="BV1580" i="2"/>
  <c r="BS1580" i="2"/>
  <c r="BR1580" i="2"/>
  <c r="BP1580" i="2"/>
  <c r="BO1580" i="2"/>
  <c r="BN1580" i="2"/>
  <c r="BM1580" i="2"/>
  <c r="BL1580" i="2"/>
  <c r="BK1580" i="2"/>
  <c r="BJ1580" i="2"/>
  <c r="BI1580" i="2"/>
  <c r="BH1580" i="2"/>
  <c r="BF1580" i="2"/>
  <c r="BD1580" i="2"/>
  <c r="AQ1580" i="2"/>
  <c r="AP1580" i="2"/>
  <c r="AR1580" i="2" s="1"/>
  <c r="BU1580" i="2" s="1"/>
  <c r="AA1580" i="2"/>
  <c r="H1580" i="2"/>
  <c r="DA1579" i="2"/>
  <c r="CZ1579" i="2"/>
  <c r="CX1579" i="2"/>
  <c r="CW1579" i="2"/>
  <c r="CN1579" i="2"/>
  <c r="CK1579" i="2"/>
  <c r="CI1579" i="2"/>
  <c r="CC1579" i="2"/>
  <c r="BY1579" i="2"/>
  <c r="CA1579" i="2" s="1"/>
  <c r="BW1579" i="2"/>
  <c r="BV1579" i="2"/>
  <c r="BS1579" i="2"/>
  <c r="BR1579" i="2"/>
  <c r="BP1579" i="2"/>
  <c r="BN1579" i="2"/>
  <c r="BK1579" i="2"/>
  <c r="BI1579" i="2"/>
  <c r="BH1579" i="2"/>
  <c r="BG1579" i="2"/>
  <c r="BF1579" i="2"/>
  <c r="BE1579" i="2"/>
  <c r="BD1579" i="2"/>
  <c r="BC1579" i="2"/>
  <c r="BO1579" i="2" s="1"/>
  <c r="AZ1579" i="2"/>
  <c r="AY1579" i="2"/>
  <c r="AX1579" i="2"/>
  <c r="AW1579" i="2"/>
  <c r="AV1579" i="2"/>
  <c r="AU1579" i="2"/>
  <c r="BM1579" i="2" s="1"/>
  <c r="AT1579" i="2"/>
  <c r="CD1579" i="2" s="1"/>
  <c r="AS1579" i="2"/>
  <c r="AP1579" i="2"/>
  <c r="AR1579" i="2" s="1"/>
  <c r="BU1579" i="2" s="1"/>
  <c r="AO1579" i="2"/>
  <c r="AN1579" i="2"/>
  <c r="AM1579" i="2"/>
  <c r="AL1579" i="2"/>
  <c r="AK1579" i="2"/>
  <c r="AJ1579" i="2"/>
  <c r="AI1579" i="2"/>
  <c r="AQ1579" i="2" s="1"/>
  <c r="AA1579" i="2"/>
  <c r="Z1579" i="2"/>
  <c r="Y1579" i="2"/>
  <c r="X1579" i="2"/>
  <c r="U1579" i="2"/>
  <c r="T1579" i="2"/>
  <c r="Q1579" i="2"/>
  <c r="P1579" i="2"/>
  <c r="O1579" i="2"/>
  <c r="N1579" i="2"/>
  <c r="M1579" i="2"/>
  <c r="BL1579" i="2" s="1"/>
  <c r="L1579" i="2"/>
  <c r="K1579" i="2"/>
  <c r="BJ1579" i="2" s="1"/>
  <c r="J1579" i="2"/>
  <c r="I1579" i="2"/>
  <c r="G1579" i="2"/>
  <c r="H1579" i="2" s="1"/>
  <c r="F1579" i="2"/>
  <c r="CX1578" i="2"/>
  <c r="CW1578" i="2"/>
  <c r="CN1578" i="2"/>
  <c r="CK1578" i="2"/>
  <c r="CI1578" i="2"/>
  <c r="CD1578" i="2"/>
  <c r="CE1578" i="2" s="1"/>
  <c r="CC1578" i="2"/>
  <c r="BY1578" i="2"/>
  <c r="CA1578" i="2" s="1"/>
  <c r="BW1578" i="2"/>
  <c r="BV1578" i="2"/>
  <c r="BS1578" i="2"/>
  <c r="BR1578" i="2"/>
  <c r="BP1578" i="2"/>
  <c r="BO1578" i="2"/>
  <c r="BN1578" i="2"/>
  <c r="BM1578" i="2"/>
  <c r="BL1578" i="2"/>
  <c r="BK1578" i="2"/>
  <c r="BJ1578" i="2"/>
  <c r="BI1578" i="2"/>
  <c r="BH1578" i="2"/>
  <c r="BF1578" i="2"/>
  <c r="BD1578" i="2"/>
  <c r="AQ1578" i="2"/>
  <c r="AP1578" i="2"/>
  <c r="AR1578" i="2" s="1"/>
  <c r="BU1578" i="2" s="1"/>
  <c r="AA1578" i="2"/>
  <c r="H1578" i="2"/>
  <c r="CX1577" i="2"/>
  <c r="CW1577" i="2"/>
  <c r="CN1577" i="2"/>
  <c r="CK1577" i="2"/>
  <c r="CI1577" i="2"/>
  <c r="CD1577" i="2"/>
  <c r="CE1577" i="2" s="1"/>
  <c r="CC1577" i="2"/>
  <c r="BY1577" i="2"/>
  <c r="CA1577" i="2" s="1"/>
  <c r="BW1577" i="2"/>
  <c r="BV1577" i="2"/>
  <c r="BS1577" i="2"/>
  <c r="BR1577" i="2"/>
  <c r="BP1577" i="2"/>
  <c r="BO1577" i="2"/>
  <c r="BN1577" i="2"/>
  <c r="BM1577" i="2"/>
  <c r="BL1577" i="2"/>
  <c r="BK1577" i="2"/>
  <c r="BJ1577" i="2"/>
  <c r="BI1577" i="2"/>
  <c r="BH1577" i="2"/>
  <c r="BF1577" i="2"/>
  <c r="BD1577" i="2"/>
  <c r="AQ1577" i="2"/>
  <c r="AP1577" i="2"/>
  <c r="AR1577" i="2" s="1"/>
  <c r="BU1577" i="2" s="1"/>
  <c r="AA1577" i="2"/>
  <c r="H1577" i="2"/>
  <c r="CX1576" i="2"/>
  <c r="CW1576" i="2"/>
  <c r="CN1576" i="2"/>
  <c r="CK1576" i="2"/>
  <c r="CI1576" i="2"/>
  <c r="CD1576" i="2"/>
  <c r="CE1576" i="2" s="1"/>
  <c r="CC1576" i="2"/>
  <c r="BY1576" i="2"/>
  <c r="CA1576" i="2" s="1"/>
  <c r="BW1576" i="2"/>
  <c r="BV1576" i="2"/>
  <c r="BS1576" i="2"/>
  <c r="BR1576" i="2"/>
  <c r="BP1576" i="2"/>
  <c r="BO1576" i="2"/>
  <c r="BN1576" i="2"/>
  <c r="BM1576" i="2"/>
  <c r="BL1576" i="2"/>
  <c r="BK1576" i="2"/>
  <c r="BJ1576" i="2"/>
  <c r="BI1576" i="2"/>
  <c r="BH1576" i="2"/>
  <c r="BF1576" i="2"/>
  <c r="BD1576" i="2"/>
  <c r="AQ1576" i="2"/>
  <c r="AP1576" i="2"/>
  <c r="AR1576" i="2" s="1"/>
  <c r="BU1576" i="2" s="1"/>
  <c r="AA1576" i="2"/>
  <c r="H1576" i="2"/>
  <c r="DA1575" i="2"/>
  <c r="CZ1575" i="2"/>
  <c r="CX1575" i="2"/>
  <c r="CW1575" i="2"/>
  <c r="CN1575" i="2"/>
  <c r="CK1575" i="2"/>
  <c r="CI1575" i="2"/>
  <c r="CC1575" i="2"/>
  <c r="BY1575" i="2"/>
  <c r="CA1575" i="2" s="1"/>
  <c r="BW1575" i="2"/>
  <c r="BV1575" i="2"/>
  <c r="BS1575" i="2"/>
  <c r="BR1575" i="2"/>
  <c r="BP1575" i="2"/>
  <c r="BN1575" i="2"/>
  <c r="CV1575" i="2" s="1"/>
  <c r="BK1575" i="2"/>
  <c r="BI1575" i="2"/>
  <c r="BH1575" i="2"/>
  <c r="BG1575" i="2"/>
  <c r="BF1575" i="2"/>
  <c r="BE1575" i="2"/>
  <c r="BD1575" i="2"/>
  <c r="BC1575" i="2"/>
  <c r="BO1575" i="2" s="1"/>
  <c r="AZ1575" i="2"/>
  <c r="AY1575" i="2"/>
  <c r="AX1575" i="2"/>
  <c r="AW1575" i="2"/>
  <c r="AV1575" i="2"/>
  <c r="AU1575" i="2"/>
  <c r="BM1575" i="2" s="1"/>
  <c r="AT1575" i="2"/>
  <c r="CD1575" i="2" s="1"/>
  <c r="AS1575" i="2"/>
  <c r="AP1575" i="2"/>
  <c r="AR1575" i="2" s="1"/>
  <c r="BU1575" i="2" s="1"/>
  <c r="AO1575" i="2"/>
  <c r="AN1575" i="2"/>
  <c r="AM1575" i="2"/>
  <c r="AL1575" i="2"/>
  <c r="AK1575" i="2"/>
  <c r="AJ1575" i="2"/>
  <c r="AI1575" i="2"/>
  <c r="AQ1575" i="2" s="1"/>
  <c r="AA1575" i="2"/>
  <c r="Z1575" i="2"/>
  <c r="Y1575" i="2"/>
  <c r="X1575" i="2"/>
  <c r="U1575" i="2"/>
  <c r="T1575" i="2"/>
  <c r="Q1575" i="2"/>
  <c r="P1575" i="2"/>
  <c r="O1575" i="2"/>
  <c r="N1575" i="2"/>
  <c r="M1575" i="2"/>
  <c r="BL1575" i="2" s="1"/>
  <c r="L1575" i="2"/>
  <c r="K1575" i="2"/>
  <c r="BJ1575" i="2" s="1"/>
  <c r="J1575" i="2"/>
  <c r="I1575" i="2"/>
  <c r="G1575" i="2"/>
  <c r="H1575" i="2" s="1"/>
  <c r="F1575" i="2"/>
  <c r="CX1574" i="2"/>
  <c r="CW1574" i="2"/>
  <c r="CN1574" i="2"/>
  <c r="CK1574" i="2"/>
  <c r="CI1574" i="2"/>
  <c r="CE1574" i="2"/>
  <c r="CD1574" i="2"/>
  <c r="CC1574" i="2"/>
  <c r="CA1574" i="2"/>
  <c r="BY1574" i="2"/>
  <c r="BW1574" i="2"/>
  <c r="BV1574" i="2"/>
  <c r="BS1574" i="2"/>
  <c r="BR1574" i="2"/>
  <c r="BP1574" i="2"/>
  <c r="BO1574" i="2"/>
  <c r="BN1574" i="2"/>
  <c r="BM1574" i="2"/>
  <c r="BL1574" i="2"/>
  <c r="BK1574" i="2"/>
  <c r="BJ1574" i="2"/>
  <c r="BI1574" i="2"/>
  <c r="BH1574" i="2"/>
  <c r="BF1574" i="2"/>
  <c r="BD1574" i="2"/>
  <c r="AQ1574" i="2"/>
  <c r="AP1574" i="2"/>
  <c r="AR1574" i="2" s="1"/>
  <c r="BU1574" i="2" s="1"/>
  <c r="AA1574" i="2"/>
  <c r="H1574" i="2"/>
  <c r="CX1573" i="2"/>
  <c r="CW1573" i="2"/>
  <c r="CN1573" i="2"/>
  <c r="CK1573" i="2"/>
  <c r="CI1573" i="2"/>
  <c r="CD1573" i="2"/>
  <c r="CE1573" i="2" s="1"/>
  <c r="CC1573" i="2"/>
  <c r="BY1573" i="2"/>
  <c r="CA1573" i="2" s="1"/>
  <c r="BW1573" i="2"/>
  <c r="BV1573" i="2"/>
  <c r="BS1573" i="2"/>
  <c r="BR1573" i="2"/>
  <c r="BP1573" i="2"/>
  <c r="BO1573" i="2"/>
  <c r="BN1573" i="2"/>
  <c r="BM1573" i="2"/>
  <c r="BL1573" i="2"/>
  <c r="BK1573" i="2"/>
  <c r="BJ1573" i="2"/>
  <c r="BI1573" i="2"/>
  <c r="BH1573" i="2"/>
  <c r="BF1573" i="2"/>
  <c r="BD1573" i="2"/>
  <c r="AQ1573" i="2"/>
  <c r="AP1573" i="2"/>
  <c r="AR1573" i="2" s="1"/>
  <c r="BU1573" i="2" s="1"/>
  <c r="AA1573" i="2"/>
  <c r="H1573" i="2"/>
  <c r="CX1572" i="2"/>
  <c r="CW1572" i="2"/>
  <c r="CN1572" i="2"/>
  <c r="CK1572" i="2"/>
  <c r="CI1572" i="2"/>
  <c r="CE1572" i="2"/>
  <c r="CD1572" i="2"/>
  <c r="CC1572" i="2"/>
  <c r="BY1572" i="2"/>
  <c r="CA1572" i="2" s="1"/>
  <c r="BW1572" i="2"/>
  <c r="BV1572" i="2"/>
  <c r="BS1572" i="2"/>
  <c r="BR1572" i="2"/>
  <c r="BP1572" i="2"/>
  <c r="BO1572" i="2"/>
  <c r="BN1572" i="2"/>
  <c r="BM1572" i="2"/>
  <c r="BL1572" i="2"/>
  <c r="BK1572" i="2"/>
  <c r="BJ1572" i="2"/>
  <c r="BI1572" i="2"/>
  <c r="BH1572" i="2"/>
  <c r="BF1572" i="2"/>
  <c r="BD1572" i="2"/>
  <c r="AQ1572" i="2"/>
  <c r="AP1572" i="2"/>
  <c r="AR1572" i="2" s="1"/>
  <c r="BU1572" i="2" s="1"/>
  <c r="AA1572" i="2"/>
  <c r="H1572" i="2"/>
  <c r="DA1571" i="2"/>
  <c r="CZ1571" i="2"/>
  <c r="CX1571" i="2"/>
  <c r="CW1571" i="2"/>
  <c r="CN1571" i="2"/>
  <c r="CK1571" i="2"/>
  <c r="CI1571" i="2"/>
  <c r="CC1571" i="2"/>
  <c r="BY1571" i="2"/>
  <c r="CA1571" i="2" s="1"/>
  <c r="BW1571" i="2"/>
  <c r="BV1571" i="2"/>
  <c r="BS1571" i="2"/>
  <c r="BR1571" i="2"/>
  <c r="BP1571" i="2"/>
  <c r="BN1571" i="2"/>
  <c r="BL1571" i="2"/>
  <c r="BK1571" i="2"/>
  <c r="BI1571" i="2"/>
  <c r="BH1571" i="2"/>
  <c r="BG1571" i="2"/>
  <c r="BF1571" i="2"/>
  <c r="BE1571" i="2"/>
  <c r="BD1571" i="2"/>
  <c r="BC1571" i="2"/>
  <c r="BO1571" i="2" s="1"/>
  <c r="AZ1571" i="2"/>
  <c r="AY1571" i="2"/>
  <c r="AX1571" i="2"/>
  <c r="AW1571" i="2"/>
  <c r="AV1571" i="2"/>
  <c r="AU1571" i="2"/>
  <c r="BM1571" i="2" s="1"/>
  <c r="AT1571" i="2"/>
  <c r="CD1571" i="2" s="1"/>
  <c r="AS1571" i="2"/>
  <c r="AP1571" i="2"/>
  <c r="AR1571" i="2" s="1"/>
  <c r="BU1571" i="2" s="1"/>
  <c r="AO1571" i="2"/>
  <c r="AN1571" i="2"/>
  <c r="AM1571" i="2"/>
  <c r="AL1571" i="2"/>
  <c r="AK1571" i="2"/>
  <c r="AJ1571" i="2"/>
  <c r="AI1571" i="2"/>
  <c r="AQ1571" i="2" s="1"/>
  <c r="AA1571" i="2"/>
  <c r="Z1571" i="2"/>
  <c r="Y1571" i="2"/>
  <c r="X1571" i="2"/>
  <c r="U1571" i="2"/>
  <c r="T1571" i="2"/>
  <c r="Q1571" i="2"/>
  <c r="P1571" i="2"/>
  <c r="O1571" i="2"/>
  <c r="N1571" i="2"/>
  <c r="M1571" i="2"/>
  <c r="L1571" i="2"/>
  <c r="K1571" i="2"/>
  <c r="BJ1571" i="2" s="1"/>
  <c r="J1571" i="2"/>
  <c r="I1571" i="2"/>
  <c r="H1571" i="2"/>
  <c r="G1571" i="2"/>
  <c r="F1571" i="2"/>
  <c r="CX1570" i="2"/>
  <c r="CW1570" i="2"/>
  <c r="CN1570" i="2"/>
  <c r="CK1570" i="2"/>
  <c r="CI1570" i="2"/>
  <c r="CD1570" i="2"/>
  <c r="CE1570" i="2" s="1"/>
  <c r="CC1570" i="2"/>
  <c r="BY1570" i="2"/>
  <c r="CA1570" i="2" s="1"/>
  <c r="BW1570" i="2"/>
  <c r="BV1570" i="2"/>
  <c r="BS1570" i="2"/>
  <c r="BR1570" i="2"/>
  <c r="BP1570" i="2"/>
  <c r="BO1570" i="2"/>
  <c r="BN1570" i="2"/>
  <c r="BM1570" i="2"/>
  <c r="BL1570" i="2"/>
  <c r="BK1570" i="2"/>
  <c r="BJ1570" i="2"/>
  <c r="BI1570" i="2"/>
  <c r="BH1570" i="2"/>
  <c r="BF1570" i="2"/>
  <c r="BD1570" i="2"/>
  <c r="AQ1570" i="2"/>
  <c r="AP1570" i="2"/>
  <c r="AR1570" i="2" s="1"/>
  <c r="BU1570" i="2" s="1"/>
  <c r="AA1570" i="2"/>
  <c r="H1570" i="2"/>
  <c r="CX1569" i="2"/>
  <c r="CW1569" i="2"/>
  <c r="CN1569" i="2"/>
  <c r="CK1569" i="2"/>
  <c r="CI1569" i="2"/>
  <c r="CE1569" i="2"/>
  <c r="CD1569" i="2"/>
  <c r="CC1569" i="2"/>
  <c r="CA1569" i="2"/>
  <c r="BY1569" i="2"/>
  <c r="BW1569" i="2"/>
  <c r="BV1569" i="2"/>
  <c r="BS1569" i="2"/>
  <c r="BR1569" i="2"/>
  <c r="BP1569" i="2"/>
  <c r="BO1569" i="2"/>
  <c r="BN1569" i="2"/>
  <c r="BM1569" i="2"/>
  <c r="BL1569" i="2"/>
  <c r="BK1569" i="2"/>
  <c r="BJ1569" i="2"/>
  <c r="BI1569" i="2"/>
  <c r="BH1569" i="2"/>
  <c r="BF1569" i="2"/>
  <c r="BD1569" i="2"/>
  <c r="AQ1569" i="2"/>
  <c r="AP1569" i="2"/>
  <c r="AR1569" i="2" s="1"/>
  <c r="BU1569" i="2" s="1"/>
  <c r="AA1569" i="2"/>
  <c r="H1569" i="2"/>
  <c r="CX1568" i="2"/>
  <c r="CW1568" i="2"/>
  <c r="CN1568" i="2"/>
  <c r="CK1568" i="2"/>
  <c r="CI1568" i="2"/>
  <c r="CD1568" i="2"/>
  <c r="CE1568" i="2" s="1"/>
  <c r="CC1568" i="2"/>
  <c r="BY1568" i="2"/>
  <c r="CA1568" i="2" s="1"/>
  <c r="BW1568" i="2"/>
  <c r="BV1568" i="2"/>
  <c r="BS1568" i="2"/>
  <c r="BR1568" i="2"/>
  <c r="BP1568" i="2"/>
  <c r="BO1568" i="2"/>
  <c r="BN1568" i="2"/>
  <c r="BM1568" i="2"/>
  <c r="BL1568" i="2"/>
  <c r="BK1568" i="2"/>
  <c r="BJ1568" i="2"/>
  <c r="BI1568" i="2"/>
  <c r="BH1568" i="2"/>
  <c r="BF1568" i="2"/>
  <c r="BD1568" i="2"/>
  <c r="AQ1568" i="2"/>
  <c r="AP1568" i="2"/>
  <c r="AR1568" i="2" s="1"/>
  <c r="BU1568" i="2" s="1"/>
  <c r="AA1568" i="2"/>
  <c r="H1568" i="2"/>
  <c r="CX1567" i="2"/>
  <c r="CW1567" i="2"/>
  <c r="CN1567" i="2"/>
  <c r="CK1567" i="2"/>
  <c r="CI1567" i="2"/>
  <c r="CD1567" i="2"/>
  <c r="CC1567" i="2"/>
  <c r="BY1567" i="2"/>
  <c r="CA1567" i="2" s="1"/>
  <c r="BW1567" i="2"/>
  <c r="BV1567" i="2"/>
  <c r="BS1567" i="2"/>
  <c r="BR1567" i="2"/>
  <c r="BP1567" i="2"/>
  <c r="BO1567" i="2"/>
  <c r="BN1567" i="2"/>
  <c r="BM1567" i="2"/>
  <c r="BL1567" i="2"/>
  <c r="BK1567" i="2"/>
  <c r="BJ1567" i="2"/>
  <c r="BI1567" i="2"/>
  <c r="BH1567" i="2"/>
  <c r="BF1567" i="2"/>
  <c r="BD1567" i="2"/>
  <c r="AR1567" i="2"/>
  <c r="BU1567" i="2" s="1"/>
  <c r="AQ1567" i="2"/>
  <c r="AP1567" i="2"/>
  <c r="AA1567" i="2"/>
  <c r="H1567" i="2"/>
  <c r="CX1566" i="2"/>
  <c r="CW1566" i="2"/>
  <c r="CN1566" i="2"/>
  <c r="CK1566" i="2"/>
  <c r="CI1566" i="2"/>
  <c r="CD1566" i="2"/>
  <c r="CE1566" i="2" s="1"/>
  <c r="CC1566" i="2"/>
  <c r="BY1566" i="2"/>
  <c r="CA1566" i="2" s="1"/>
  <c r="BW1566" i="2"/>
  <c r="BV1566" i="2"/>
  <c r="BS1566" i="2"/>
  <c r="BR1566" i="2"/>
  <c r="BP1566" i="2"/>
  <c r="BO1566" i="2"/>
  <c r="BN1566" i="2"/>
  <c r="BM1566" i="2"/>
  <c r="BL1566" i="2"/>
  <c r="BK1566" i="2"/>
  <c r="BJ1566" i="2"/>
  <c r="BI1566" i="2"/>
  <c r="BH1566" i="2"/>
  <c r="BF1566" i="2"/>
  <c r="BD1566" i="2"/>
  <c r="AR1566" i="2"/>
  <c r="BU1566" i="2" s="1"/>
  <c r="AQ1566" i="2"/>
  <c r="AP1566" i="2"/>
  <c r="AA1566" i="2"/>
  <c r="H1566" i="2"/>
  <c r="CX1565" i="2"/>
  <c r="CW1565" i="2"/>
  <c r="CN1565" i="2"/>
  <c r="CK1565" i="2"/>
  <c r="CI1565" i="2"/>
  <c r="CD1565" i="2"/>
  <c r="CE1565" i="2" s="1"/>
  <c r="CC1565" i="2"/>
  <c r="CA1565" i="2"/>
  <c r="BY1565" i="2"/>
  <c r="BW1565" i="2"/>
  <c r="BV1565" i="2"/>
  <c r="BS1565" i="2"/>
  <c r="BR1565" i="2"/>
  <c r="BP1565" i="2"/>
  <c r="BO1565" i="2"/>
  <c r="BN1565" i="2"/>
  <c r="BM1565" i="2"/>
  <c r="BL1565" i="2"/>
  <c r="BK1565" i="2"/>
  <c r="BJ1565" i="2"/>
  <c r="BI1565" i="2"/>
  <c r="BH1565" i="2"/>
  <c r="BF1565" i="2"/>
  <c r="BD1565" i="2"/>
  <c r="AQ1565" i="2"/>
  <c r="AP1565" i="2"/>
  <c r="AR1565" i="2" s="1"/>
  <c r="BU1565" i="2" s="1"/>
  <c r="AA1565" i="2"/>
  <c r="H1565" i="2"/>
  <c r="CX1564" i="2"/>
  <c r="CW1564" i="2"/>
  <c r="CN1564" i="2"/>
  <c r="CK1564" i="2"/>
  <c r="CI1564" i="2"/>
  <c r="CD1564" i="2"/>
  <c r="CE1564" i="2" s="1"/>
  <c r="CC1564" i="2"/>
  <c r="BY1564" i="2"/>
  <c r="CA1564" i="2" s="1"/>
  <c r="BW1564" i="2"/>
  <c r="BV1564" i="2"/>
  <c r="BS1564" i="2"/>
  <c r="BR1564" i="2"/>
  <c r="BP1564" i="2"/>
  <c r="BO1564" i="2"/>
  <c r="BN1564" i="2"/>
  <c r="BM1564" i="2"/>
  <c r="BL1564" i="2"/>
  <c r="BK1564" i="2"/>
  <c r="BJ1564" i="2"/>
  <c r="BI1564" i="2"/>
  <c r="BH1564" i="2"/>
  <c r="BF1564" i="2"/>
  <c r="BD1564" i="2"/>
  <c r="AQ1564" i="2"/>
  <c r="AP1564" i="2"/>
  <c r="AR1564" i="2" s="1"/>
  <c r="BU1564" i="2" s="1"/>
  <c r="AA1564" i="2"/>
  <c r="H1564" i="2"/>
  <c r="CX1563" i="2"/>
  <c r="CW1563" i="2"/>
  <c r="CN1563" i="2"/>
  <c r="CK1563" i="2"/>
  <c r="CI1563" i="2"/>
  <c r="CD1563" i="2"/>
  <c r="CE1563" i="2" s="1"/>
  <c r="CC1563" i="2"/>
  <c r="BY1563" i="2"/>
  <c r="CA1563" i="2" s="1"/>
  <c r="BW1563" i="2"/>
  <c r="BV1563" i="2"/>
  <c r="BS1563" i="2"/>
  <c r="BR1563" i="2"/>
  <c r="BP1563" i="2"/>
  <c r="BO1563" i="2"/>
  <c r="BN1563" i="2"/>
  <c r="BM1563" i="2"/>
  <c r="BL1563" i="2"/>
  <c r="BK1563" i="2"/>
  <c r="BJ1563" i="2"/>
  <c r="BI1563" i="2"/>
  <c r="BH1563" i="2"/>
  <c r="BF1563" i="2"/>
  <c r="BD1563" i="2"/>
  <c r="AQ1563" i="2"/>
  <c r="AP1563" i="2"/>
  <c r="AR1563" i="2" s="1"/>
  <c r="BU1563" i="2" s="1"/>
  <c r="AA1563" i="2"/>
  <c r="H1563" i="2"/>
  <c r="CX1562" i="2"/>
  <c r="CW1562" i="2"/>
  <c r="CN1562" i="2"/>
  <c r="CK1562" i="2"/>
  <c r="CI1562" i="2"/>
  <c r="CD1562" i="2"/>
  <c r="CE1562" i="2" s="1"/>
  <c r="CC1562" i="2"/>
  <c r="CA1562" i="2"/>
  <c r="BY1562" i="2"/>
  <c r="BW1562" i="2"/>
  <c r="BV1562" i="2"/>
  <c r="BS1562" i="2"/>
  <c r="BR1562" i="2"/>
  <c r="BP1562" i="2"/>
  <c r="BO1562" i="2"/>
  <c r="BN1562" i="2"/>
  <c r="BM1562" i="2"/>
  <c r="BL1562" i="2"/>
  <c r="BK1562" i="2"/>
  <c r="BJ1562" i="2"/>
  <c r="BI1562" i="2"/>
  <c r="BH1562" i="2"/>
  <c r="BF1562" i="2"/>
  <c r="BD1562" i="2"/>
  <c r="AQ1562" i="2"/>
  <c r="AP1562" i="2"/>
  <c r="AR1562" i="2" s="1"/>
  <c r="BU1562" i="2" s="1"/>
  <c r="AA1562" i="2"/>
  <c r="H1562" i="2"/>
  <c r="CX1561" i="2"/>
  <c r="CW1561" i="2"/>
  <c r="CN1561" i="2"/>
  <c r="CK1561" i="2"/>
  <c r="CI1561" i="2"/>
  <c r="CD1561" i="2"/>
  <c r="CE1561" i="2" s="1"/>
  <c r="CC1561" i="2"/>
  <c r="BY1561" i="2"/>
  <c r="CA1561" i="2" s="1"/>
  <c r="BW1561" i="2"/>
  <c r="BV1561" i="2"/>
  <c r="BS1561" i="2"/>
  <c r="BR1561" i="2"/>
  <c r="BP1561" i="2"/>
  <c r="BO1561" i="2"/>
  <c r="BN1561" i="2"/>
  <c r="BM1561" i="2"/>
  <c r="BL1561" i="2"/>
  <c r="BK1561" i="2"/>
  <c r="BJ1561" i="2"/>
  <c r="BI1561" i="2"/>
  <c r="BH1561" i="2"/>
  <c r="BF1561" i="2"/>
  <c r="BD1561" i="2"/>
  <c r="AQ1561" i="2"/>
  <c r="AP1561" i="2"/>
  <c r="AR1561" i="2" s="1"/>
  <c r="BU1561" i="2" s="1"/>
  <c r="AA1561" i="2"/>
  <c r="H1561" i="2"/>
  <c r="CX1560" i="2"/>
  <c r="CW1560" i="2"/>
  <c r="CN1560" i="2"/>
  <c r="CK1560" i="2"/>
  <c r="CI1560" i="2"/>
  <c r="CD1560" i="2"/>
  <c r="CE1560" i="2" s="1"/>
  <c r="CC1560" i="2"/>
  <c r="BY1560" i="2"/>
  <c r="CA1560" i="2" s="1"/>
  <c r="BW1560" i="2"/>
  <c r="BV1560" i="2"/>
  <c r="BS1560" i="2"/>
  <c r="BR1560" i="2"/>
  <c r="BP1560" i="2"/>
  <c r="BO1560" i="2"/>
  <c r="BN1560" i="2"/>
  <c r="BM1560" i="2"/>
  <c r="BL1560" i="2"/>
  <c r="BK1560" i="2"/>
  <c r="BJ1560" i="2"/>
  <c r="BI1560" i="2"/>
  <c r="BH1560" i="2"/>
  <c r="BF1560" i="2"/>
  <c r="BD1560" i="2"/>
  <c r="AQ1560" i="2"/>
  <c r="AP1560" i="2"/>
  <c r="AR1560" i="2" s="1"/>
  <c r="BU1560" i="2" s="1"/>
  <c r="AA1560" i="2"/>
  <c r="H1560" i="2"/>
  <c r="DA1559" i="2"/>
  <c r="CZ1559" i="2"/>
  <c r="CX1559" i="2"/>
  <c r="CW1559" i="2"/>
  <c r="CN1559" i="2"/>
  <c r="CK1559" i="2"/>
  <c r="CI1559" i="2"/>
  <c r="CC1559" i="2"/>
  <c r="CA1559" i="2"/>
  <c r="BY1559" i="2"/>
  <c r="BW1559" i="2"/>
  <c r="BV1559" i="2"/>
  <c r="BS1559" i="2"/>
  <c r="BR1559" i="2"/>
  <c r="BP1559" i="2"/>
  <c r="BO1559" i="2"/>
  <c r="BN1559" i="2"/>
  <c r="CV1559" i="2" s="1"/>
  <c r="CY1559" i="2" s="1"/>
  <c r="BL1559" i="2"/>
  <c r="BK1559" i="2"/>
  <c r="BI1559" i="2"/>
  <c r="BH1559" i="2"/>
  <c r="BG1559" i="2"/>
  <c r="BF1559" i="2"/>
  <c r="BE1559" i="2"/>
  <c r="BD1559" i="2"/>
  <c r="BC1559" i="2"/>
  <c r="AZ1559" i="2"/>
  <c r="AY1559" i="2"/>
  <c r="AX1559" i="2"/>
  <c r="AW1559" i="2"/>
  <c r="AV1559" i="2"/>
  <c r="AU1559" i="2"/>
  <c r="BM1559" i="2" s="1"/>
  <c r="AT1559" i="2"/>
  <c r="CD1559" i="2" s="1"/>
  <c r="AS1559" i="2"/>
  <c r="AP1559" i="2"/>
  <c r="AR1559" i="2" s="1"/>
  <c r="BU1559" i="2" s="1"/>
  <c r="AO1559" i="2"/>
  <c r="AN1559" i="2"/>
  <c r="AM1559" i="2"/>
  <c r="AL1559" i="2"/>
  <c r="AK1559" i="2"/>
  <c r="AJ1559" i="2"/>
  <c r="AI1559" i="2"/>
  <c r="AQ1559" i="2" s="1"/>
  <c r="AA1559" i="2"/>
  <c r="Z1559" i="2"/>
  <c r="Y1559" i="2"/>
  <c r="X1559" i="2"/>
  <c r="U1559" i="2"/>
  <c r="T1559" i="2"/>
  <c r="Q1559" i="2"/>
  <c r="P1559" i="2"/>
  <c r="O1559" i="2"/>
  <c r="N1559" i="2"/>
  <c r="M1559" i="2"/>
  <c r="L1559" i="2"/>
  <c r="K1559" i="2"/>
  <c r="BJ1559" i="2" s="1"/>
  <c r="J1559" i="2"/>
  <c r="I1559" i="2"/>
  <c r="H1559" i="2"/>
  <c r="G1559" i="2"/>
  <c r="F1559" i="2"/>
  <c r="CX1558" i="2"/>
  <c r="CW1558" i="2"/>
  <c r="CN1558" i="2"/>
  <c r="CK1558" i="2"/>
  <c r="CI1558" i="2"/>
  <c r="CD1558" i="2"/>
  <c r="CE1558" i="2" s="1"/>
  <c r="CC1558" i="2"/>
  <c r="BY1558" i="2"/>
  <c r="CA1558" i="2" s="1"/>
  <c r="BW1558" i="2"/>
  <c r="BV1558" i="2"/>
  <c r="BS1558" i="2"/>
  <c r="BR1558" i="2"/>
  <c r="BP1558" i="2"/>
  <c r="BO1558" i="2"/>
  <c r="BN1558" i="2"/>
  <c r="BM1558" i="2"/>
  <c r="BL1558" i="2"/>
  <c r="BK1558" i="2"/>
  <c r="BJ1558" i="2"/>
  <c r="BI1558" i="2"/>
  <c r="BH1558" i="2"/>
  <c r="BF1558" i="2"/>
  <c r="BD1558" i="2"/>
  <c r="AR1558" i="2"/>
  <c r="BU1558" i="2" s="1"/>
  <c r="AQ1558" i="2"/>
  <c r="AP1558" i="2"/>
  <c r="AA1558" i="2"/>
  <c r="H1558" i="2"/>
  <c r="CX1557" i="2"/>
  <c r="CW1557" i="2"/>
  <c r="CN1557" i="2"/>
  <c r="CK1557" i="2"/>
  <c r="CI1557" i="2"/>
  <c r="CD1557" i="2"/>
  <c r="CE1557" i="2" s="1"/>
  <c r="CC1557" i="2"/>
  <c r="BY1557" i="2"/>
  <c r="CA1557" i="2" s="1"/>
  <c r="BW1557" i="2"/>
  <c r="BV1557" i="2"/>
  <c r="BS1557" i="2"/>
  <c r="BR1557" i="2"/>
  <c r="BP1557" i="2"/>
  <c r="BO1557" i="2"/>
  <c r="BN1557" i="2"/>
  <c r="BM1557" i="2"/>
  <c r="BL1557" i="2"/>
  <c r="BK1557" i="2"/>
  <c r="BJ1557" i="2"/>
  <c r="BI1557" i="2"/>
  <c r="BH1557" i="2"/>
  <c r="BF1557" i="2"/>
  <c r="BD1557" i="2"/>
  <c r="AQ1557" i="2"/>
  <c r="AP1557" i="2"/>
  <c r="AR1557" i="2" s="1"/>
  <c r="BU1557" i="2" s="1"/>
  <c r="AA1557" i="2"/>
  <c r="H1557" i="2"/>
  <c r="CX1556" i="2"/>
  <c r="CW1556" i="2"/>
  <c r="CN1556" i="2"/>
  <c r="CK1556" i="2"/>
  <c r="CI1556" i="2"/>
  <c r="CD1556" i="2"/>
  <c r="CE1556" i="2" s="1"/>
  <c r="CC1556" i="2"/>
  <c r="BY1556" i="2"/>
  <c r="CA1556" i="2" s="1"/>
  <c r="BW1556" i="2"/>
  <c r="BV1556" i="2"/>
  <c r="BS1556" i="2"/>
  <c r="BR1556" i="2"/>
  <c r="BP1556" i="2"/>
  <c r="BO1556" i="2"/>
  <c r="BN1556" i="2"/>
  <c r="BM1556" i="2"/>
  <c r="BL1556" i="2"/>
  <c r="BK1556" i="2"/>
  <c r="BJ1556" i="2"/>
  <c r="BI1556" i="2"/>
  <c r="BH1556" i="2"/>
  <c r="BF1556" i="2"/>
  <c r="BD1556" i="2"/>
  <c r="AQ1556" i="2"/>
  <c r="AP1556" i="2"/>
  <c r="AR1556" i="2" s="1"/>
  <c r="BU1556" i="2" s="1"/>
  <c r="AA1556" i="2"/>
  <c r="H1556" i="2"/>
  <c r="CX1555" i="2"/>
  <c r="CW1555" i="2"/>
  <c r="CN1555" i="2"/>
  <c r="CK1555" i="2"/>
  <c r="CI1555" i="2"/>
  <c r="CD1555" i="2"/>
  <c r="CC1555" i="2"/>
  <c r="BY1555" i="2"/>
  <c r="CA1555" i="2" s="1"/>
  <c r="BW1555" i="2"/>
  <c r="BV1555" i="2"/>
  <c r="BS1555" i="2"/>
  <c r="BR1555" i="2"/>
  <c r="BP1555" i="2"/>
  <c r="BO1555" i="2"/>
  <c r="BN1555" i="2"/>
  <c r="BM1555" i="2"/>
  <c r="BL1555" i="2"/>
  <c r="BK1555" i="2"/>
  <c r="BJ1555" i="2"/>
  <c r="BI1555" i="2"/>
  <c r="BH1555" i="2"/>
  <c r="BF1555" i="2"/>
  <c r="BD1555" i="2"/>
  <c r="AQ1555" i="2"/>
  <c r="AP1555" i="2"/>
  <c r="AR1555" i="2" s="1"/>
  <c r="BU1555" i="2" s="1"/>
  <c r="AA1555" i="2"/>
  <c r="H1555" i="2"/>
  <c r="DA1554" i="2"/>
  <c r="CZ1554" i="2"/>
  <c r="CX1554" i="2"/>
  <c r="CW1554" i="2"/>
  <c r="CK1554" i="2"/>
  <c r="CI1554" i="2"/>
  <c r="CC1554" i="2"/>
  <c r="BY1554" i="2"/>
  <c r="CA1554" i="2" s="1"/>
  <c r="BW1554" i="2"/>
  <c r="BV1554" i="2"/>
  <c r="BS1554" i="2"/>
  <c r="BR1554" i="2"/>
  <c r="BP1554" i="2"/>
  <c r="BO1554" i="2"/>
  <c r="BN1554" i="2"/>
  <c r="BK1554" i="2"/>
  <c r="BI1554" i="2"/>
  <c r="BG1554" i="2"/>
  <c r="BF1554" i="2"/>
  <c r="BE1554" i="2"/>
  <c r="BC1554" i="2"/>
  <c r="AZ1554" i="2"/>
  <c r="AY1554" i="2"/>
  <c r="AX1554" i="2"/>
  <c r="AW1554" i="2"/>
  <c r="BD1554" i="2" s="1"/>
  <c r="AV1554" i="2"/>
  <c r="AU1554" i="2"/>
  <c r="BM1554" i="2" s="1"/>
  <c r="AT1554" i="2"/>
  <c r="CD1554" i="2" s="1"/>
  <c r="AS1554" i="2"/>
  <c r="AP1554" i="2"/>
  <c r="AR1554" i="2" s="1"/>
  <c r="BU1554" i="2" s="1"/>
  <c r="AO1554" i="2"/>
  <c r="AN1554" i="2"/>
  <c r="AM1554" i="2"/>
  <c r="AL1554" i="2"/>
  <c r="AK1554" i="2"/>
  <c r="AJ1554" i="2"/>
  <c r="AI1554" i="2"/>
  <c r="AQ1554" i="2" s="1"/>
  <c r="Z1554" i="2"/>
  <c r="CN1554" i="2" s="1"/>
  <c r="Y1554" i="2"/>
  <c r="X1554" i="2"/>
  <c r="U1554" i="2"/>
  <c r="T1554" i="2"/>
  <c r="Q1554" i="2"/>
  <c r="P1554" i="2"/>
  <c r="O1554" i="2"/>
  <c r="N1554" i="2"/>
  <c r="BL1554" i="2" s="1"/>
  <c r="M1554" i="2"/>
  <c r="BH1554" i="2" s="1"/>
  <c r="L1554" i="2"/>
  <c r="K1554" i="2"/>
  <c r="BJ1554" i="2" s="1"/>
  <c r="J1554" i="2"/>
  <c r="I1554" i="2"/>
  <c r="G1554" i="2"/>
  <c r="F1554" i="2"/>
  <c r="H1554" i="2" s="1"/>
  <c r="CX1553" i="2"/>
  <c r="CW1553" i="2"/>
  <c r="CN1553" i="2"/>
  <c r="CK1553" i="2"/>
  <c r="CI1553" i="2"/>
  <c r="CD1553" i="2"/>
  <c r="CE1553" i="2" s="1"/>
  <c r="CC1553" i="2"/>
  <c r="BY1553" i="2"/>
  <c r="CA1553" i="2" s="1"/>
  <c r="BW1553" i="2"/>
  <c r="BV1553" i="2"/>
  <c r="BS1553" i="2"/>
  <c r="BR1553" i="2"/>
  <c r="BP1553" i="2"/>
  <c r="BO1553" i="2"/>
  <c r="BN1553" i="2"/>
  <c r="BM1553" i="2"/>
  <c r="BL1553" i="2"/>
  <c r="BK1553" i="2"/>
  <c r="BJ1553" i="2"/>
  <c r="BI1553" i="2"/>
  <c r="BH1553" i="2"/>
  <c r="BF1553" i="2"/>
  <c r="BD1553" i="2"/>
  <c r="AQ1553" i="2"/>
  <c r="AP1553" i="2"/>
  <c r="AR1553" i="2" s="1"/>
  <c r="BU1553" i="2" s="1"/>
  <c r="AA1553" i="2"/>
  <c r="H1553" i="2"/>
  <c r="CX1552" i="2"/>
  <c r="CW1552" i="2"/>
  <c r="CN1552" i="2"/>
  <c r="CK1552" i="2"/>
  <c r="CI1552" i="2"/>
  <c r="CE1552" i="2"/>
  <c r="CD1552" i="2"/>
  <c r="CC1552" i="2"/>
  <c r="BY1552" i="2"/>
  <c r="CA1552" i="2" s="1"/>
  <c r="BW1552" i="2"/>
  <c r="BV1552" i="2"/>
  <c r="BS1552" i="2"/>
  <c r="BR1552" i="2"/>
  <c r="BP1552" i="2"/>
  <c r="BO1552" i="2"/>
  <c r="BN1552" i="2"/>
  <c r="BM1552" i="2"/>
  <c r="BL1552" i="2"/>
  <c r="BK1552" i="2"/>
  <c r="BJ1552" i="2"/>
  <c r="BI1552" i="2"/>
  <c r="BH1552" i="2"/>
  <c r="BF1552" i="2"/>
  <c r="BD1552" i="2"/>
  <c r="AQ1552" i="2"/>
  <c r="AP1552" i="2"/>
  <c r="AR1552" i="2" s="1"/>
  <c r="BU1552" i="2" s="1"/>
  <c r="AA1552" i="2"/>
  <c r="H1552" i="2"/>
  <c r="CX1551" i="2"/>
  <c r="CW1551" i="2"/>
  <c r="CN1551" i="2"/>
  <c r="CK1551" i="2"/>
  <c r="CI1551" i="2"/>
  <c r="CD1551" i="2"/>
  <c r="CC1551" i="2"/>
  <c r="BY1551" i="2"/>
  <c r="CA1551" i="2" s="1"/>
  <c r="BW1551" i="2"/>
  <c r="BV1551" i="2"/>
  <c r="BS1551" i="2"/>
  <c r="BR1551" i="2"/>
  <c r="BP1551" i="2"/>
  <c r="BO1551" i="2"/>
  <c r="BN1551" i="2"/>
  <c r="BM1551" i="2"/>
  <c r="BL1551" i="2"/>
  <c r="BK1551" i="2"/>
  <c r="BJ1551" i="2"/>
  <c r="BI1551" i="2"/>
  <c r="BH1551" i="2"/>
  <c r="BF1551" i="2"/>
  <c r="BD1551" i="2"/>
  <c r="AQ1551" i="2"/>
  <c r="AP1551" i="2"/>
  <c r="AR1551" i="2" s="1"/>
  <c r="BU1551" i="2" s="1"/>
  <c r="AA1551" i="2"/>
  <c r="H1551" i="2"/>
  <c r="CX1550" i="2"/>
  <c r="CW1550" i="2"/>
  <c r="CN1550" i="2"/>
  <c r="CK1550" i="2"/>
  <c r="CI1550" i="2"/>
  <c r="CD1550" i="2"/>
  <c r="CE1550" i="2" s="1"/>
  <c r="CC1550" i="2"/>
  <c r="BY1550" i="2"/>
  <c r="CA1550" i="2" s="1"/>
  <c r="BW1550" i="2"/>
  <c r="BV1550" i="2"/>
  <c r="BS1550" i="2"/>
  <c r="BR1550" i="2"/>
  <c r="BP1550" i="2"/>
  <c r="BO1550" i="2"/>
  <c r="BN1550" i="2"/>
  <c r="BM1550" i="2"/>
  <c r="BL1550" i="2"/>
  <c r="BK1550" i="2"/>
  <c r="BJ1550" i="2"/>
  <c r="BI1550" i="2"/>
  <c r="BH1550" i="2"/>
  <c r="BF1550" i="2"/>
  <c r="BD1550" i="2"/>
  <c r="AQ1550" i="2"/>
  <c r="AP1550" i="2"/>
  <c r="AR1550" i="2" s="1"/>
  <c r="BU1550" i="2" s="1"/>
  <c r="AA1550" i="2"/>
  <c r="H1550" i="2"/>
  <c r="CX1549" i="2"/>
  <c r="CW1549" i="2"/>
  <c r="CN1549" i="2"/>
  <c r="CK1549" i="2"/>
  <c r="CI1549" i="2"/>
  <c r="CD1549" i="2"/>
  <c r="CE1549" i="2" s="1"/>
  <c r="CC1549" i="2"/>
  <c r="BY1549" i="2"/>
  <c r="CA1549" i="2" s="1"/>
  <c r="BW1549" i="2"/>
  <c r="BV1549" i="2"/>
  <c r="BS1549" i="2"/>
  <c r="BR1549" i="2"/>
  <c r="BP1549" i="2"/>
  <c r="BO1549" i="2"/>
  <c r="BN1549" i="2"/>
  <c r="BM1549" i="2"/>
  <c r="BL1549" i="2"/>
  <c r="BK1549" i="2"/>
  <c r="BJ1549" i="2"/>
  <c r="BI1549" i="2"/>
  <c r="BH1549" i="2"/>
  <c r="BF1549" i="2"/>
  <c r="BD1549" i="2"/>
  <c r="AR1549" i="2"/>
  <c r="BU1549" i="2" s="1"/>
  <c r="AQ1549" i="2"/>
  <c r="AP1549" i="2"/>
  <c r="AA1549" i="2"/>
  <c r="H1549" i="2"/>
  <c r="CX1548" i="2"/>
  <c r="CW1548" i="2"/>
  <c r="CN1548" i="2"/>
  <c r="CK1548" i="2"/>
  <c r="CI1548" i="2"/>
  <c r="CE1548" i="2"/>
  <c r="CD1548" i="2"/>
  <c r="CC1548" i="2"/>
  <c r="BY1548" i="2"/>
  <c r="CA1548" i="2" s="1"/>
  <c r="BW1548" i="2"/>
  <c r="BV1548" i="2"/>
  <c r="BS1548" i="2"/>
  <c r="BR1548" i="2"/>
  <c r="BP1548" i="2"/>
  <c r="BO1548" i="2"/>
  <c r="BN1548" i="2"/>
  <c r="BM1548" i="2"/>
  <c r="BL1548" i="2"/>
  <c r="BK1548" i="2"/>
  <c r="BJ1548" i="2"/>
  <c r="BI1548" i="2"/>
  <c r="BH1548" i="2"/>
  <c r="BF1548" i="2"/>
  <c r="BD1548" i="2"/>
  <c r="AQ1548" i="2"/>
  <c r="AP1548" i="2"/>
  <c r="AR1548" i="2" s="1"/>
  <c r="BU1548" i="2" s="1"/>
  <c r="AA1548" i="2"/>
  <c r="H1548" i="2"/>
  <c r="CX1547" i="2"/>
  <c r="CW1547" i="2"/>
  <c r="CN1547" i="2"/>
  <c r="CK1547" i="2"/>
  <c r="CI1547" i="2"/>
  <c r="CD1547" i="2"/>
  <c r="CE1547" i="2" s="1"/>
  <c r="CC1547" i="2"/>
  <c r="CA1547" i="2"/>
  <c r="BY1547" i="2"/>
  <c r="BW1547" i="2"/>
  <c r="BV1547" i="2"/>
  <c r="BS1547" i="2"/>
  <c r="BR1547" i="2"/>
  <c r="BP1547" i="2"/>
  <c r="BO1547" i="2"/>
  <c r="BN1547" i="2"/>
  <c r="BM1547" i="2"/>
  <c r="BL1547" i="2"/>
  <c r="BK1547" i="2"/>
  <c r="BJ1547" i="2"/>
  <c r="BI1547" i="2"/>
  <c r="BH1547" i="2"/>
  <c r="BF1547" i="2"/>
  <c r="BD1547" i="2"/>
  <c r="AQ1547" i="2"/>
  <c r="AP1547" i="2"/>
  <c r="AR1547" i="2" s="1"/>
  <c r="BU1547" i="2" s="1"/>
  <c r="AA1547" i="2"/>
  <c r="H1547" i="2"/>
  <c r="CX1546" i="2"/>
  <c r="CW1546" i="2"/>
  <c r="CN1546" i="2"/>
  <c r="CK1546" i="2"/>
  <c r="CI1546" i="2"/>
  <c r="CD1546" i="2"/>
  <c r="CE1546" i="2" s="1"/>
  <c r="CC1546" i="2"/>
  <c r="BY1546" i="2"/>
  <c r="CA1546" i="2" s="1"/>
  <c r="BW1546" i="2"/>
  <c r="BV1546" i="2"/>
  <c r="BS1546" i="2"/>
  <c r="BR1546" i="2"/>
  <c r="BP1546" i="2"/>
  <c r="BO1546" i="2"/>
  <c r="BN1546" i="2"/>
  <c r="BM1546" i="2"/>
  <c r="BL1546" i="2"/>
  <c r="BK1546" i="2"/>
  <c r="BJ1546" i="2"/>
  <c r="BI1546" i="2"/>
  <c r="BH1546" i="2"/>
  <c r="BF1546" i="2"/>
  <c r="BD1546" i="2"/>
  <c r="AQ1546" i="2"/>
  <c r="AP1546" i="2"/>
  <c r="AR1546" i="2" s="1"/>
  <c r="BU1546" i="2" s="1"/>
  <c r="AA1546" i="2"/>
  <c r="H1546" i="2"/>
  <c r="CX1545" i="2"/>
  <c r="CW1545" i="2"/>
  <c r="CN1545" i="2"/>
  <c r="CK1545" i="2"/>
  <c r="CI1545" i="2"/>
  <c r="CD1545" i="2"/>
  <c r="CE1545" i="2" s="1"/>
  <c r="CC1545" i="2"/>
  <c r="BY1545" i="2"/>
  <c r="CA1545" i="2" s="1"/>
  <c r="BW1545" i="2"/>
  <c r="BV1545" i="2"/>
  <c r="BS1545" i="2"/>
  <c r="BR1545" i="2"/>
  <c r="BP1545" i="2"/>
  <c r="BO1545" i="2"/>
  <c r="BN1545" i="2"/>
  <c r="BM1545" i="2"/>
  <c r="BL1545" i="2"/>
  <c r="BK1545" i="2"/>
  <c r="BJ1545" i="2"/>
  <c r="BI1545" i="2"/>
  <c r="BH1545" i="2"/>
  <c r="BF1545" i="2"/>
  <c r="BD1545" i="2"/>
  <c r="AQ1545" i="2"/>
  <c r="AP1545" i="2"/>
  <c r="AR1545" i="2" s="1"/>
  <c r="BU1545" i="2" s="1"/>
  <c r="AA1545" i="2"/>
  <c r="H1545" i="2"/>
  <c r="DA1544" i="2"/>
  <c r="CZ1544" i="2"/>
  <c r="CX1544" i="2"/>
  <c r="CW1544" i="2"/>
  <c r="CN1544" i="2"/>
  <c r="CK1544" i="2"/>
  <c r="CI1544" i="2"/>
  <c r="CC1544" i="2"/>
  <c r="CA1544" i="2"/>
  <c r="BY1544" i="2"/>
  <c r="BW1544" i="2"/>
  <c r="BV1544" i="2"/>
  <c r="BS1544" i="2"/>
  <c r="BR1544" i="2"/>
  <c r="BP1544" i="2"/>
  <c r="BN1544" i="2"/>
  <c r="BK1544" i="2"/>
  <c r="BI1544" i="2"/>
  <c r="BG1544" i="2"/>
  <c r="BF1544" i="2"/>
  <c r="BE1544" i="2"/>
  <c r="BD1544" i="2"/>
  <c r="BC1544" i="2"/>
  <c r="BO1544" i="2" s="1"/>
  <c r="AZ1544" i="2"/>
  <c r="AY1544" i="2"/>
  <c r="AX1544" i="2"/>
  <c r="AW1544" i="2"/>
  <c r="AV1544" i="2"/>
  <c r="AU1544" i="2"/>
  <c r="BM1544" i="2" s="1"/>
  <c r="AT1544" i="2"/>
  <c r="CD1544" i="2" s="1"/>
  <c r="AS1544" i="2"/>
  <c r="AP1544" i="2"/>
  <c r="AR1544" i="2" s="1"/>
  <c r="BU1544" i="2" s="1"/>
  <c r="AO1544" i="2"/>
  <c r="AN1544" i="2"/>
  <c r="AM1544" i="2"/>
  <c r="AL1544" i="2"/>
  <c r="AK1544" i="2"/>
  <c r="AJ1544" i="2"/>
  <c r="AI1544" i="2"/>
  <c r="AQ1544" i="2" s="1"/>
  <c r="AA1544" i="2"/>
  <c r="Z1544" i="2"/>
  <c r="Y1544" i="2"/>
  <c r="X1544" i="2"/>
  <c r="U1544" i="2"/>
  <c r="T1544" i="2"/>
  <c r="Q1544" i="2"/>
  <c r="P1544" i="2"/>
  <c r="O1544" i="2"/>
  <c r="N1544" i="2"/>
  <c r="M1544" i="2"/>
  <c r="BH1544" i="2" s="1"/>
  <c r="L1544" i="2"/>
  <c r="K1544" i="2"/>
  <c r="BJ1544" i="2" s="1"/>
  <c r="J1544" i="2"/>
  <c r="I1544" i="2"/>
  <c r="H1544" i="2"/>
  <c r="G1544" i="2"/>
  <c r="F1544" i="2"/>
  <c r="CX1543" i="2"/>
  <c r="CW1543" i="2"/>
  <c r="CN1543" i="2"/>
  <c r="CK1543" i="2"/>
  <c r="CI1543" i="2"/>
  <c r="CD1543" i="2"/>
  <c r="CE1543" i="2" s="1"/>
  <c r="CC1543" i="2"/>
  <c r="CA1543" i="2"/>
  <c r="BY1543" i="2"/>
  <c r="BW1543" i="2"/>
  <c r="BV1543" i="2"/>
  <c r="BS1543" i="2"/>
  <c r="BR1543" i="2"/>
  <c r="BP1543" i="2"/>
  <c r="BO1543" i="2"/>
  <c r="BN1543" i="2"/>
  <c r="BM1543" i="2"/>
  <c r="BL1543" i="2"/>
  <c r="BK1543" i="2"/>
  <c r="BJ1543" i="2"/>
  <c r="BI1543" i="2"/>
  <c r="BH1543" i="2"/>
  <c r="BF1543" i="2"/>
  <c r="BD1543" i="2"/>
  <c r="AQ1543" i="2"/>
  <c r="AP1543" i="2"/>
  <c r="AR1543" i="2" s="1"/>
  <c r="BU1543" i="2" s="1"/>
  <c r="AA1543" i="2"/>
  <c r="H1543" i="2"/>
  <c r="CX1542" i="2"/>
  <c r="CW1542" i="2"/>
  <c r="CN1542" i="2"/>
  <c r="CK1542" i="2"/>
  <c r="CI1542" i="2"/>
  <c r="CD1542" i="2"/>
  <c r="CE1542" i="2" s="1"/>
  <c r="CC1542" i="2"/>
  <c r="BY1542" i="2"/>
  <c r="CA1542" i="2" s="1"/>
  <c r="BW1542" i="2"/>
  <c r="BV1542" i="2"/>
  <c r="BS1542" i="2"/>
  <c r="BR1542" i="2"/>
  <c r="BP1542" i="2"/>
  <c r="BO1542" i="2"/>
  <c r="BN1542" i="2"/>
  <c r="BM1542" i="2"/>
  <c r="BL1542" i="2"/>
  <c r="BK1542" i="2"/>
  <c r="BJ1542" i="2"/>
  <c r="BI1542" i="2"/>
  <c r="BH1542" i="2"/>
  <c r="BF1542" i="2"/>
  <c r="BD1542" i="2"/>
  <c r="AQ1542" i="2"/>
  <c r="AP1542" i="2"/>
  <c r="AR1542" i="2" s="1"/>
  <c r="BU1542" i="2" s="1"/>
  <c r="AA1542" i="2"/>
  <c r="H1542" i="2"/>
  <c r="CX1541" i="2"/>
  <c r="CW1541" i="2"/>
  <c r="CN1541" i="2"/>
  <c r="CK1541" i="2"/>
  <c r="CI1541" i="2"/>
  <c r="CD1541" i="2"/>
  <c r="CE1541" i="2" s="1"/>
  <c r="CC1541" i="2"/>
  <c r="BY1541" i="2"/>
  <c r="CA1541" i="2" s="1"/>
  <c r="BW1541" i="2"/>
  <c r="BV1541" i="2"/>
  <c r="BS1541" i="2"/>
  <c r="BR1541" i="2"/>
  <c r="BP1541" i="2"/>
  <c r="BO1541" i="2"/>
  <c r="BN1541" i="2"/>
  <c r="BM1541" i="2"/>
  <c r="BL1541" i="2"/>
  <c r="BK1541" i="2"/>
  <c r="BJ1541" i="2"/>
  <c r="BI1541" i="2"/>
  <c r="BH1541" i="2"/>
  <c r="BF1541" i="2"/>
  <c r="BD1541" i="2"/>
  <c r="AQ1541" i="2"/>
  <c r="AP1541" i="2"/>
  <c r="AR1541" i="2" s="1"/>
  <c r="BU1541" i="2" s="1"/>
  <c r="AA1541" i="2"/>
  <c r="H1541" i="2"/>
  <c r="CX1540" i="2"/>
  <c r="CW1540" i="2"/>
  <c r="CN1540" i="2"/>
  <c r="CK1540" i="2"/>
  <c r="CI1540" i="2"/>
  <c r="CD1540" i="2"/>
  <c r="CC1540" i="2"/>
  <c r="BY1540" i="2"/>
  <c r="CA1540" i="2" s="1"/>
  <c r="BW1540" i="2"/>
  <c r="BV1540" i="2"/>
  <c r="BS1540" i="2"/>
  <c r="BR1540" i="2"/>
  <c r="BP1540" i="2"/>
  <c r="BO1540" i="2"/>
  <c r="BN1540" i="2"/>
  <c r="BM1540" i="2"/>
  <c r="BL1540" i="2"/>
  <c r="BK1540" i="2"/>
  <c r="BJ1540" i="2"/>
  <c r="BI1540" i="2"/>
  <c r="BH1540" i="2"/>
  <c r="BF1540" i="2"/>
  <c r="BD1540" i="2"/>
  <c r="AQ1540" i="2"/>
  <c r="AP1540" i="2"/>
  <c r="AR1540" i="2" s="1"/>
  <c r="BU1540" i="2" s="1"/>
  <c r="AA1540" i="2"/>
  <c r="H1540" i="2"/>
  <c r="CX1539" i="2"/>
  <c r="CW1539" i="2"/>
  <c r="CN1539" i="2"/>
  <c r="CK1539" i="2"/>
  <c r="CI1539" i="2"/>
  <c r="CD1539" i="2"/>
  <c r="CC1539" i="2"/>
  <c r="BY1539" i="2"/>
  <c r="CA1539" i="2" s="1"/>
  <c r="BW1539" i="2"/>
  <c r="BV1539" i="2"/>
  <c r="BS1539" i="2"/>
  <c r="BR1539" i="2"/>
  <c r="BP1539" i="2"/>
  <c r="BO1539" i="2"/>
  <c r="BN1539" i="2"/>
  <c r="BM1539" i="2"/>
  <c r="BL1539" i="2"/>
  <c r="BK1539" i="2"/>
  <c r="BJ1539" i="2"/>
  <c r="BI1539" i="2"/>
  <c r="BH1539" i="2"/>
  <c r="BF1539" i="2"/>
  <c r="BD1539" i="2"/>
  <c r="AQ1539" i="2"/>
  <c r="AP1539" i="2"/>
  <c r="AR1539" i="2" s="1"/>
  <c r="BU1539" i="2" s="1"/>
  <c r="AA1539" i="2"/>
  <c r="H1539" i="2"/>
  <c r="CX1538" i="2"/>
  <c r="CW1538" i="2"/>
  <c r="CN1538" i="2"/>
  <c r="CK1538" i="2"/>
  <c r="CI1538" i="2"/>
  <c r="CD1538" i="2"/>
  <c r="CE1538" i="2" s="1"/>
  <c r="CC1538" i="2"/>
  <c r="BY1538" i="2"/>
  <c r="CA1538" i="2" s="1"/>
  <c r="BW1538" i="2"/>
  <c r="BV1538" i="2"/>
  <c r="BS1538" i="2"/>
  <c r="BR1538" i="2"/>
  <c r="BP1538" i="2"/>
  <c r="BO1538" i="2"/>
  <c r="BN1538" i="2"/>
  <c r="BM1538" i="2"/>
  <c r="BL1538" i="2"/>
  <c r="BK1538" i="2"/>
  <c r="BJ1538" i="2"/>
  <c r="BI1538" i="2"/>
  <c r="BH1538" i="2"/>
  <c r="BF1538" i="2"/>
  <c r="BD1538" i="2"/>
  <c r="AQ1538" i="2"/>
  <c r="AP1538" i="2"/>
  <c r="AR1538" i="2" s="1"/>
  <c r="BU1538" i="2" s="1"/>
  <c r="AA1538" i="2"/>
  <c r="H1538" i="2"/>
  <c r="CX1537" i="2"/>
  <c r="CW1537" i="2"/>
  <c r="CN1537" i="2"/>
  <c r="CK1537" i="2"/>
  <c r="CI1537" i="2"/>
  <c r="CD1537" i="2"/>
  <c r="CE1537" i="2" s="1"/>
  <c r="CC1537" i="2"/>
  <c r="CA1537" i="2"/>
  <c r="BY1537" i="2"/>
  <c r="BW1537" i="2"/>
  <c r="BV1537" i="2"/>
  <c r="BS1537" i="2"/>
  <c r="BR1537" i="2"/>
  <c r="BP1537" i="2"/>
  <c r="BO1537" i="2"/>
  <c r="BN1537" i="2"/>
  <c r="BM1537" i="2"/>
  <c r="BL1537" i="2"/>
  <c r="BK1537" i="2"/>
  <c r="BJ1537" i="2"/>
  <c r="BI1537" i="2"/>
  <c r="BH1537" i="2"/>
  <c r="BF1537" i="2"/>
  <c r="BD1537" i="2"/>
  <c r="AQ1537" i="2"/>
  <c r="AP1537" i="2"/>
  <c r="AR1537" i="2" s="1"/>
  <c r="BU1537" i="2" s="1"/>
  <c r="AA1537" i="2"/>
  <c r="H1537" i="2"/>
  <c r="DA1536" i="2"/>
  <c r="CZ1536" i="2"/>
  <c r="CX1536" i="2"/>
  <c r="CW1536" i="2"/>
  <c r="CK1536" i="2"/>
  <c r="CI1536" i="2"/>
  <c r="CD1536" i="2"/>
  <c r="CE1536" i="2" s="1"/>
  <c r="CC1536" i="2"/>
  <c r="BY1536" i="2"/>
  <c r="CA1536" i="2" s="1"/>
  <c r="BW1536" i="2"/>
  <c r="BV1536" i="2"/>
  <c r="BS1536" i="2"/>
  <c r="BR1536" i="2"/>
  <c r="BP1536" i="2"/>
  <c r="BO1536" i="2"/>
  <c r="BN1536" i="2"/>
  <c r="BJ1536" i="2"/>
  <c r="BI1536" i="2"/>
  <c r="BH1536" i="2"/>
  <c r="BG1536" i="2"/>
  <c r="BE1536" i="2"/>
  <c r="BF1536" i="2" s="1"/>
  <c r="BC1536" i="2"/>
  <c r="AZ1536" i="2"/>
  <c r="AY1536" i="2"/>
  <c r="AX1536" i="2"/>
  <c r="AW1536" i="2"/>
  <c r="BD1536" i="2" s="1"/>
  <c r="AV1536" i="2"/>
  <c r="AU1536" i="2"/>
  <c r="BM1536" i="2" s="1"/>
  <c r="AT1536" i="2"/>
  <c r="AS1536" i="2"/>
  <c r="AP1536" i="2"/>
  <c r="AR1536" i="2" s="1"/>
  <c r="BU1536" i="2" s="1"/>
  <c r="AO1536" i="2"/>
  <c r="AN1536" i="2"/>
  <c r="AM1536" i="2"/>
  <c r="AL1536" i="2"/>
  <c r="AK1536" i="2"/>
  <c r="AJ1536" i="2"/>
  <c r="AI1536" i="2"/>
  <c r="Z1536" i="2"/>
  <c r="CN1536" i="2" s="1"/>
  <c r="Y1536" i="2"/>
  <c r="X1536" i="2"/>
  <c r="U1536" i="2"/>
  <c r="T1536" i="2"/>
  <c r="Q1536" i="2"/>
  <c r="P1536" i="2"/>
  <c r="O1536" i="2"/>
  <c r="N1536" i="2"/>
  <c r="BL1536" i="2" s="1"/>
  <c r="M1536" i="2"/>
  <c r="L1536" i="2"/>
  <c r="BK1536" i="2" s="1"/>
  <c r="K1536" i="2"/>
  <c r="J1536" i="2"/>
  <c r="I1536" i="2"/>
  <c r="G1536" i="2"/>
  <c r="F1536" i="2"/>
  <c r="H1536" i="2" s="1"/>
  <c r="CX1535" i="2"/>
  <c r="CW1535" i="2"/>
  <c r="CN1535" i="2"/>
  <c r="CK1535" i="2"/>
  <c r="CI1535" i="2"/>
  <c r="CD1535" i="2"/>
  <c r="CC1535" i="2"/>
  <c r="BY1535" i="2"/>
  <c r="CA1535" i="2" s="1"/>
  <c r="BW1535" i="2"/>
  <c r="BV1535" i="2"/>
  <c r="BS1535" i="2"/>
  <c r="BR1535" i="2"/>
  <c r="BP1535" i="2"/>
  <c r="BO1535" i="2"/>
  <c r="BN1535" i="2"/>
  <c r="BM1535" i="2"/>
  <c r="BL1535" i="2"/>
  <c r="BK1535" i="2"/>
  <c r="BJ1535" i="2"/>
  <c r="BI1535" i="2"/>
  <c r="BH1535" i="2"/>
  <c r="BF1535" i="2"/>
  <c r="BD1535" i="2"/>
  <c r="AR1535" i="2"/>
  <c r="BU1535" i="2" s="1"/>
  <c r="AQ1535" i="2"/>
  <c r="AP1535" i="2"/>
  <c r="AA1535" i="2"/>
  <c r="H1535" i="2"/>
  <c r="CX1534" i="2"/>
  <c r="CW1534" i="2"/>
  <c r="CN1534" i="2"/>
  <c r="CK1534" i="2"/>
  <c r="CI1534" i="2"/>
  <c r="CD1534" i="2"/>
  <c r="CE1534" i="2" s="1"/>
  <c r="CC1534" i="2"/>
  <c r="BY1534" i="2"/>
  <c r="CA1534" i="2" s="1"/>
  <c r="BW1534" i="2"/>
  <c r="BV1534" i="2"/>
  <c r="BS1534" i="2"/>
  <c r="BR1534" i="2"/>
  <c r="BP1534" i="2"/>
  <c r="BO1534" i="2"/>
  <c r="BN1534" i="2"/>
  <c r="BM1534" i="2"/>
  <c r="BL1534" i="2"/>
  <c r="BK1534" i="2"/>
  <c r="BJ1534" i="2"/>
  <c r="BI1534" i="2"/>
  <c r="BH1534" i="2"/>
  <c r="BF1534" i="2"/>
  <c r="BD1534" i="2"/>
  <c r="AR1534" i="2"/>
  <c r="BU1534" i="2" s="1"/>
  <c r="AQ1534" i="2"/>
  <c r="AP1534" i="2"/>
  <c r="AA1534" i="2"/>
  <c r="H1534" i="2"/>
  <c r="CX1533" i="2"/>
  <c r="CW1533" i="2"/>
  <c r="CN1533" i="2"/>
  <c r="CK1533" i="2"/>
  <c r="CI1533" i="2"/>
  <c r="CD1533" i="2"/>
  <c r="CE1533" i="2" s="1"/>
  <c r="CC1533" i="2"/>
  <c r="BY1533" i="2"/>
  <c r="CA1533" i="2" s="1"/>
  <c r="BW1533" i="2"/>
  <c r="BV1533" i="2"/>
  <c r="BS1533" i="2"/>
  <c r="BR1533" i="2"/>
  <c r="BP1533" i="2"/>
  <c r="BO1533" i="2"/>
  <c r="BN1533" i="2"/>
  <c r="BM1533" i="2"/>
  <c r="BL1533" i="2"/>
  <c r="BK1533" i="2"/>
  <c r="BJ1533" i="2"/>
  <c r="BI1533" i="2"/>
  <c r="BH1533" i="2"/>
  <c r="BF1533" i="2"/>
  <c r="BD1533" i="2"/>
  <c r="AQ1533" i="2"/>
  <c r="AP1533" i="2"/>
  <c r="AR1533" i="2" s="1"/>
  <c r="BU1533" i="2" s="1"/>
  <c r="AA1533" i="2"/>
  <c r="H1533" i="2"/>
  <c r="CX1532" i="2"/>
  <c r="CW1532" i="2"/>
  <c r="CN1532" i="2"/>
  <c r="CK1532" i="2"/>
  <c r="CI1532" i="2"/>
  <c r="CD1532" i="2"/>
  <c r="CE1532" i="2" s="1"/>
  <c r="CC1532" i="2"/>
  <c r="BY1532" i="2"/>
  <c r="CA1532" i="2" s="1"/>
  <c r="BW1532" i="2"/>
  <c r="BV1532" i="2"/>
  <c r="BS1532" i="2"/>
  <c r="BR1532" i="2"/>
  <c r="BP1532" i="2"/>
  <c r="BO1532" i="2"/>
  <c r="BN1532" i="2"/>
  <c r="BM1532" i="2"/>
  <c r="BL1532" i="2"/>
  <c r="BK1532" i="2"/>
  <c r="BJ1532" i="2"/>
  <c r="BI1532" i="2"/>
  <c r="BH1532" i="2"/>
  <c r="BF1532" i="2"/>
  <c r="BD1532" i="2"/>
  <c r="AQ1532" i="2"/>
  <c r="AP1532" i="2"/>
  <c r="AR1532" i="2" s="1"/>
  <c r="BU1532" i="2" s="1"/>
  <c r="AA1532" i="2"/>
  <c r="H1532" i="2"/>
  <c r="CX1531" i="2"/>
  <c r="CW1531" i="2"/>
  <c r="CN1531" i="2"/>
  <c r="CK1531" i="2"/>
  <c r="CI1531" i="2"/>
  <c r="CD1531" i="2"/>
  <c r="CE1531" i="2" s="1"/>
  <c r="CC1531" i="2"/>
  <c r="CA1531" i="2"/>
  <c r="BY1531" i="2"/>
  <c r="BW1531" i="2"/>
  <c r="BV1531" i="2"/>
  <c r="BU1531" i="2"/>
  <c r="BS1531" i="2"/>
  <c r="BR1531" i="2"/>
  <c r="BP1531" i="2"/>
  <c r="BO1531" i="2"/>
  <c r="BN1531" i="2"/>
  <c r="BM1531" i="2"/>
  <c r="BL1531" i="2"/>
  <c r="BK1531" i="2"/>
  <c r="BJ1531" i="2"/>
  <c r="BI1531" i="2"/>
  <c r="BH1531" i="2"/>
  <c r="BF1531" i="2"/>
  <c r="BD1531" i="2"/>
  <c r="AQ1531" i="2"/>
  <c r="AP1531" i="2"/>
  <c r="AR1531" i="2" s="1"/>
  <c r="AA1531" i="2"/>
  <c r="H1531" i="2"/>
  <c r="CX1530" i="2"/>
  <c r="CW1530" i="2"/>
  <c r="CN1530" i="2"/>
  <c r="CK1530" i="2"/>
  <c r="CI1530" i="2"/>
  <c r="CD1530" i="2"/>
  <c r="CE1530" i="2" s="1"/>
  <c r="CC1530" i="2"/>
  <c r="BY1530" i="2"/>
  <c r="CA1530" i="2" s="1"/>
  <c r="BW1530" i="2"/>
  <c r="BV1530" i="2"/>
  <c r="BS1530" i="2"/>
  <c r="BR1530" i="2"/>
  <c r="BP1530" i="2"/>
  <c r="BO1530" i="2"/>
  <c r="BN1530" i="2"/>
  <c r="BM1530" i="2"/>
  <c r="BL1530" i="2"/>
  <c r="BK1530" i="2"/>
  <c r="BJ1530" i="2"/>
  <c r="BI1530" i="2"/>
  <c r="BH1530" i="2"/>
  <c r="BF1530" i="2"/>
  <c r="BD1530" i="2"/>
  <c r="AQ1530" i="2"/>
  <c r="AP1530" i="2"/>
  <c r="AR1530" i="2" s="1"/>
  <c r="BU1530" i="2" s="1"/>
  <c r="AA1530" i="2"/>
  <c r="H1530" i="2"/>
  <c r="DA1529" i="2"/>
  <c r="CZ1529" i="2"/>
  <c r="CX1529" i="2"/>
  <c r="CW1529" i="2"/>
  <c r="CK1529" i="2"/>
  <c r="CI1529" i="2"/>
  <c r="CD1529" i="2"/>
  <c r="CE1529" i="2" s="1"/>
  <c r="BY1529" i="2"/>
  <c r="CA1529" i="2" s="1"/>
  <c r="BW1529" i="2"/>
  <c r="BV1529" i="2"/>
  <c r="BS1529" i="2"/>
  <c r="BR1529" i="2"/>
  <c r="BP1529" i="2"/>
  <c r="BN1529" i="2"/>
  <c r="BK1529" i="2"/>
  <c r="BJ1529" i="2"/>
  <c r="BG1529" i="2"/>
  <c r="BF1529" i="2"/>
  <c r="BE1529" i="2"/>
  <c r="BC1529" i="2"/>
  <c r="BO1529" i="2" s="1"/>
  <c r="AZ1529" i="2"/>
  <c r="AY1529" i="2"/>
  <c r="AX1529" i="2"/>
  <c r="AW1529" i="2"/>
  <c r="BD1529" i="2" s="1"/>
  <c r="AV1529" i="2"/>
  <c r="AU1529" i="2"/>
  <c r="BM1529" i="2" s="1"/>
  <c r="AT1529" i="2"/>
  <c r="AS1529" i="2"/>
  <c r="CC1529" i="2" s="1"/>
  <c r="AP1529" i="2"/>
  <c r="AR1529" i="2" s="1"/>
  <c r="BU1529" i="2" s="1"/>
  <c r="AO1529" i="2"/>
  <c r="AN1529" i="2"/>
  <c r="AM1529" i="2"/>
  <c r="AL1529" i="2"/>
  <c r="AK1529" i="2"/>
  <c r="AJ1529" i="2"/>
  <c r="AI1529" i="2"/>
  <c r="AA1529" i="2"/>
  <c r="Z1529" i="2"/>
  <c r="CN1529" i="2" s="1"/>
  <c r="Y1529" i="2"/>
  <c r="X1529" i="2"/>
  <c r="U1529" i="2"/>
  <c r="T1529" i="2"/>
  <c r="Q1529" i="2"/>
  <c r="P1529" i="2"/>
  <c r="O1529" i="2"/>
  <c r="N1529" i="2"/>
  <c r="M1529" i="2"/>
  <c r="L1529" i="2"/>
  <c r="K1529" i="2"/>
  <c r="J1529" i="2"/>
  <c r="BI1529" i="2" s="1"/>
  <c r="I1529" i="2"/>
  <c r="G1529" i="2"/>
  <c r="H1529" i="2" s="1"/>
  <c r="F1529" i="2"/>
  <c r="CX1528" i="2"/>
  <c r="CW1528" i="2"/>
  <c r="CN1528" i="2"/>
  <c r="CK1528" i="2"/>
  <c r="CI1528" i="2"/>
  <c r="CE1528" i="2"/>
  <c r="CD1528" i="2"/>
  <c r="CC1528" i="2"/>
  <c r="BY1528" i="2"/>
  <c r="CA1528" i="2" s="1"/>
  <c r="BW1528" i="2"/>
  <c r="BV1528" i="2"/>
  <c r="BU1528" i="2"/>
  <c r="BS1528" i="2"/>
  <c r="BR1528" i="2"/>
  <c r="BP1528" i="2"/>
  <c r="BO1528" i="2"/>
  <c r="BN1528" i="2"/>
  <c r="BM1528" i="2"/>
  <c r="BL1528" i="2"/>
  <c r="BK1528" i="2"/>
  <c r="BJ1528" i="2"/>
  <c r="BI1528" i="2"/>
  <c r="BH1528" i="2"/>
  <c r="BF1528" i="2"/>
  <c r="BD1528" i="2"/>
  <c r="AQ1528" i="2"/>
  <c r="AP1528" i="2"/>
  <c r="AR1528" i="2" s="1"/>
  <c r="AA1528" i="2"/>
  <c r="H1528" i="2"/>
  <c r="CX1527" i="2"/>
  <c r="CW1527" i="2"/>
  <c r="CN1527" i="2"/>
  <c r="CK1527" i="2"/>
  <c r="CI1527" i="2"/>
  <c r="CD1527" i="2"/>
  <c r="CE1527" i="2" s="1"/>
  <c r="CC1527" i="2"/>
  <c r="BY1527" i="2"/>
  <c r="CA1527" i="2" s="1"/>
  <c r="BW1527" i="2"/>
  <c r="BV1527" i="2"/>
  <c r="BS1527" i="2"/>
  <c r="BR1527" i="2"/>
  <c r="BP1527" i="2"/>
  <c r="BO1527" i="2"/>
  <c r="BN1527" i="2"/>
  <c r="BM1527" i="2"/>
  <c r="BL1527" i="2"/>
  <c r="BK1527" i="2"/>
  <c r="BJ1527" i="2"/>
  <c r="BI1527" i="2"/>
  <c r="BH1527" i="2"/>
  <c r="BF1527" i="2"/>
  <c r="BD1527" i="2"/>
  <c r="AQ1527" i="2"/>
  <c r="AP1527" i="2"/>
  <c r="AR1527" i="2" s="1"/>
  <c r="BU1527" i="2" s="1"/>
  <c r="AA1527" i="2"/>
  <c r="H1527" i="2"/>
  <c r="CX1526" i="2"/>
  <c r="CW1526" i="2"/>
  <c r="CN1526" i="2"/>
  <c r="CK1526" i="2"/>
  <c r="CI1526" i="2"/>
  <c r="CE1526" i="2"/>
  <c r="CD1526" i="2"/>
  <c r="CC1526" i="2"/>
  <c r="BY1526" i="2"/>
  <c r="CA1526" i="2" s="1"/>
  <c r="BW1526" i="2"/>
  <c r="BV1526" i="2"/>
  <c r="BS1526" i="2"/>
  <c r="BR1526" i="2"/>
  <c r="BP1526" i="2"/>
  <c r="BO1526" i="2"/>
  <c r="BN1526" i="2"/>
  <c r="BM1526" i="2"/>
  <c r="BL1526" i="2"/>
  <c r="BK1526" i="2"/>
  <c r="BJ1526" i="2"/>
  <c r="BI1526" i="2"/>
  <c r="BH1526" i="2"/>
  <c r="BF1526" i="2"/>
  <c r="BD1526" i="2"/>
  <c r="AQ1526" i="2"/>
  <c r="AP1526" i="2"/>
  <c r="AR1526" i="2" s="1"/>
  <c r="BU1526" i="2" s="1"/>
  <c r="AA1526" i="2"/>
  <c r="H1526" i="2"/>
  <c r="CX1525" i="2"/>
  <c r="CW1525" i="2"/>
  <c r="CN1525" i="2"/>
  <c r="CK1525" i="2"/>
  <c r="CI1525" i="2"/>
  <c r="CD1525" i="2"/>
  <c r="CE1525" i="2" s="1"/>
  <c r="CC1525" i="2"/>
  <c r="BY1525" i="2"/>
  <c r="CA1525" i="2" s="1"/>
  <c r="BW1525" i="2"/>
  <c r="BV1525" i="2"/>
  <c r="BS1525" i="2"/>
  <c r="BR1525" i="2"/>
  <c r="BP1525" i="2"/>
  <c r="BO1525" i="2"/>
  <c r="BN1525" i="2"/>
  <c r="CV1525" i="2" s="1"/>
  <c r="BM1525" i="2"/>
  <c r="BL1525" i="2"/>
  <c r="BK1525" i="2"/>
  <c r="BJ1525" i="2"/>
  <c r="BI1525" i="2"/>
  <c r="BH1525" i="2"/>
  <c r="BF1525" i="2"/>
  <c r="BD1525" i="2"/>
  <c r="AQ1525" i="2"/>
  <c r="AP1525" i="2"/>
  <c r="AR1525" i="2" s="1"/>
  <c r="BU1525" i="2" s="1"/>
  <c r="AA1525" i="2"/>
  <c r="H1525" i="2"/>
  <c r="CX1524" i="2"/>
  <c r="CW1524" i="2"/>
  <c r="CN1524" i="2"/>
  <c r="CK1524" i="2"/>
  <c r="CI1524" i="2"/>
  <c r="CD1524" i="2"/>
  <c r="CC1524" i="2"/>
  <c r="BY1524" i="2"/>
  <c r="CA1524" i="2" s="1"/>
  <c r="BW1524" i="2"/>
  <c r="BV1524" i="2"/>
  <c r="BS1524" i="2"/>
  <c r="BR1524" i="2"/>
  <c r="BP1524" i="2"/>
  <c r="BO1524" i="2"/>
  <c r="BN1524" i="2"/>
  <c r="BM1524" i="2"/>
  <c r="BL1524" i="2"/>
  <c r="BK1524" i="2"/>
  <c r="BJ1524" i="2"/>
  <c r="BI1524" i="2"/>
  <c r="BH1524" i="2"/>
  <c r="BF1524" i="2"/>
  <c r="BD1524" i="2"/>
  <c r="AQ1524" i="2"/>
  <c r="AP1524" i="2"/>
  <c r="AR1524" i="2" s="1"/>
  <c r="BU1524" i="2" s="1"/>
  <c r="AA1524" i="2"/>
  <c r="H1524" i="2"/>
  <c r="CX1523" i="2"/>
  <c r="CW1523" i="2"/>
  <c r="CN1523" i="2"/>
  <c r="CK1523" i="2"/>
  <c r="CI1523" i="2"/>
  <c r="CD1523" i="2"/>
  <c r="CC1523" i="2"/>
  <c r="BY1523" i="2"/>
  <c r="CA1523" i="2" s="1"/>
  <c r="BW1523" i="2"/>
  <c r="BV1523" i="2"/>
  <c r="BS1523" i="2"/>
  <c r="BR1523" i="2"/>
  <c r="BP1523" i="2"/>
  <c r="BO1523" i="2"/>
  <c r="BN1523" i="2"/>
  <c r="BM1523" i="2"/>
  <c r="BL1523" i="2"/>
  <c r="BK1523" i="2"/>
  <c r="BJ1523" i="2"/>
  <c r="BI1523" i="2"/>
  <c r="BH1523" i="2"/>
  <c r="BF1523" i="2"/>
  <c r="BD1523" i="2"/>
  <c r="AQ1523" i="2"/>
  <c r="AP1523" i="2"/>
  <c r="AR1523" i="2" s="1"/>
  <c r="BU1523" i="2" s="1"/>
  <c r="AA1523" i="2"/>
  <c r="H1523" i="2"/>
  <c r="CX1522" i="2"/>
  <c r="CW1522" i="2"/>
  <c r="CN1522" i="2"/>
  <c r="CK1522" i="2"/>
  <c r="CI1522" i="2"/>
  <c r="CD1522" i="2"/>
  <c r="CE1522" i="2" s="1"/>
  <c r="CC1522" i="2"/>
  <c r="BY1522" i="2"/>
  <c r="CA1522" i="2" s="1"/>
  <c r="BW1522" i="2"/>
  <c r="BV1522" i="2"/>
  <c r="BS1522" i="2"/>
  <c r="BR1522" i="2"/>
  <c r="BP1522" i="2"/>
  <c r="BO1522" i="2"/>
  <c r="BN1522" i="2"/>
  <c r="BM1522" i="2"/>
  <c r="BL1522" i="2"/>
  <c r="BK1522" i="2"/>
  <c r="BJ1522" i="2"/>
  <c r="BI1522" i="2"/>
  <c r="BH1522" i="2"/>
  <c r="BF1522" i="2"/>
  <c r="BD1522" i="2"/>
  <c r="AQ1522" i="2"/>
  <c r="AP1522" i="2"/>
  <c r="AR1522" i="2" s="1"/>
  <c r="BU1522" i="2" s="1"/>
  <c r="AA1522" i="2"/>
  <c r="H1522" i="2"/>
  <c r="CX1521" i="2"/>
  <c r="CW1521" i="2"/>
  <c r="CN1521" i="2"/>
  <c r="CK1521" i="2"/>
  <c r="CI1521" i="2"/>
  <c r="CD1521" i="2"/>
  <c r="CE1521" i="2" s="1"/>
  <c r="CC1521" i="2"/>
  <c r="BY1521" i="2"/>
  <c r="CA1521" i="2" s="1"/>
  <c r="BW1521" i="2"/>
  <c r="BV1521" i="2"/>
  <c r="BS1521" i="2"/>
  <c r="BR1521" i="2"/>
  <c r="BP1521" i="2"/>
  <c r="BO1521" i="2"/>
  <c r="BN1521" i="2"/>
  <c r="BM1521" i="2"/>
  <c r="BL1521" i="2"/>
  <c r="BK1521" i="2"/>
  <c r="BJ1521" i="2"/>
  <c r="BI1521" i="2"/>
  <c r="BH1521" i="2"/>
  <c r="BF1521" i="2"/>
  <c r="BD1521" i="2"/>
  <c r="AQ1521" i="2"/>
  <c r="AP1521" i="2"/>
  <c r="AR1521" i="2" s="1"/>
  <c r="BU1521" i="2" s="1"/>
  <c r="AA1521" i="2"/>
  <c r="H1521" i="2"/>
  <c r="CX1520" i="2"/>
  <c r="CW1520" i="2"/>
  <c r="CN1520" i="2"/>
  <c r="CK1520" i="2"/>
  <c r="CI1520" i="2"/>
  <c r="CD1520" i="2"/>
  <c r="CE1520" i="2" s="1"/>
  <c r="CC1520" i="2"/>
  <c r="CA1520" i="2"/>
  <c r="BY1520" i="2"/>
  <c r="BW1520" i="2"/>
  <c r="BV1520" i="2"/>
  <c r="BU1520" i="2"/>
  <c r="BS1520" i="2"/>
  <c r="BR1520" i="2"/>
  <c r="BP1520" i="2"/>
  <c r="BO1520" i="2"/>
  <c r="BN1520" i="2"/>
  <c r="BM1520" i="2"/>
  <c r="BL1520" i="2"/>
  <c r="BK1520" i="2"/>
  <c r="BJ1520" i="2"/>
  <c r="BI1520" i="2"/>
  <c r="BH1520" i="2"/>
  <c r="BF1520" i="2"/>
  <c r="BD1520" i="2"/>
  <c r="AQ1520" i="2"/>
  <c r="AP1520" i="2"/>
  <c r="AR1520" i="2" s="1"/>
  <c r="AA1520" i="2"/>
  <c r="H1520" i="2"/>
  <c r="CX1519" i="2"/>
  <c r="CW1519" i="2"/>
  <c r="CN1519" i="2"/>
  <c r="CK1519" i="2"/>
  <c r="CI1519" i="2"/>
  <c r="CD1519" i="2"/>
  <c r="CE1519" i="2" s="1"/>
  <c r="CC1519" i="2"/>
  <c r="BY1519" i="2"/>
  <c r="CA1519" i="2" s="1"/>
  <c r="BW1519" i="2"/>
  <c r="BV1519" i="2"/>
  <c r="BS1519" i="2"/>
  <c r="BR1519" i="2"/>
  <c r="BP1519" i="2"/>
  <c r="BO1519" i="2"/>
  <c r="BN1519" i="2"/>
  <c r="BM1519" i="2"/>
  <c r="BL1519" i="2"/>
  <c r="BK1519" i="2"/>
  <c r="BJ1519" i="2"/>
  <c r="BI1519" i="2"/>
  <c r="BH1519" i="2"/>
  <c r="BF1519" i="2"/>
  <c r="BD1519" i="2"/>
  <c r="AQ1519" i="2"/>
  <c r="AP1519" i="2"/>
  <c r="AR1519" i="2" s="1"/>
  <c r="BU1519" i="2" s="1"/>
  <c r="AA1519" i="2"/>
  <c r="H1519" i="2"/>
  <c r="CX1518" i="2"/>
  <c r="CW1518" i="2"/>
  <c r="CN1518" i="2"/>
  <c r="CK1518" i="2"/>
  <c r="CI1518" i="2"/>
  <c r="CD1518" i="2"/>
  <c r="CE1518" i="2" s="1"/>
  <c r="CC1518" i="2"/>
  <c r="CA1518" i="2"/>
  <c r="BY1518" i="2"/>
  <c r="BW1518" i="2"/>
  <c r="BV1518" i="2"/>
  <c r="BS1518" i="2"/>
  <c r="BR1518" i="2"/>
  <c r="BP1518" i="2"/>
  <c r="BO1518" i="2"/>
  <c r="BN1518" i="2"/>
  <c r="BM1518" i="2"/>
  <c r="BL1518" i="2"/>
  <c r="BK1518" i="2"/>
  <c r="BJ1518" i="2"/>
  <c r="BI1518" i="2"/>
  <c r="BH1518" i="2"/>
  <c r="BF1518" i="2"/>
  <c r="BD1518" i="2"/>
  <c r="AQ1518" i="2"/>
  <c r="AP1518" i="2"/>
  <c r="AR1518" i="2" s="1"/>
  <c r="BU1518" i="2" s="1"/>
  <c r="AA1518" i="2"/>
  <c r="H1518" i="2"/>
  <c r="CX1517" i="2"/>
  <c r="CW1517" i="2"/>
  <c r="CN1517" i="2"/>
  <c r="CK1517" i="2"/>
  <c r="CI1517" i="2"/>
  <c r="CD1517" i="2"/>
  <c r="CE1517" i="2" s="1"/>
  <c r="CC1517" i="2"/>
  <c r="BY1517" i="2"/>
  <c r="CA1517" i="2" s="1"/>
  <c r="BW1517" i="2"/>
  <c r="BV1517" i="2"/>
  <c r="BS1517" i="2"/>
  <c r="BR1517" i="2"/>
  <c r="BP1517" i="2"/>
  <c r="BO1517" i="2"/>
  <c r="BN1517" i="2"/>
  <c r="BM1517" i="2"/>
  <c r="BL1517" i="2"/>
  <c r="BK1517" i="2"/>
  <c r="BJ1517" i="2"/>
  <c r="BI1517" i="2"/>
  <c r="BH1517" i="2"/>
  <c r="BF1517" i="2"/>
  <c r="BD1517" i="2"/>
  <c r="AQ1517" i="2"/>
  <c r="AP1517" i="2"/>
  <c r="AR1517" i="2" s="1"/>
  <c r="BU1517" i="2" s="1"/>
  <c r="AA1517" i="2"/>
  <c r="H1517" i="2"/>
  <c r="DA1516" i="2"/>
  <c r="CZ1516" i="2"/>
  <c r="CX1516" i="2"/>
  <c r="CW1516" i="2"/>
  <c r="CN1516" i="2"/>
  <c r="CK1516" i="2"/>
  <c r="CI1516" i="2"/>
  <c r="CC1516" i="2"/>
  <c r="BY1516" i="2"/>
  <c r="CA1516" i="2" s="1"/>
  <c r="BW1516" i="2"/>
  <c r="BV1516" i="2"/>
  <c r="BS1516" i="2"/>
  <c r="BR1516" i="2"/>
  <c r="BP1516" i="2"/>
  <c r="BN1516" i="2"/>
  <c r="CV1516" i="2" s="1"/>
  <c r="BK1516" i="2"/>
  <c r="BI1516" i="2"/>
  <c r="BG1516" i="2"/>
  <c r="BF1516" i="2"/>
  <c r="BE1516" i="2"/>
  <c r="BD1516" i="2"/>
  <c r="BC1516" i="2"/>
  <c r="BO1516" i="2" s="1"/>
  <c r="AZ1516" i="2"/>
  <c r="AY1516" i="2"/>
  <c r="AX1516" i="2"/>
  <c r="AW1516" i="2"/>
  <c r="AV1516" i="2"/>
  <c r="AU1516" i="2"/>
  <c r="BM1516" i="2" s="1"/>
  <c r="AT1516" i="2"/>
  <c r="CD1516" i="2" s="1"/>
  <c r="AS1516" i="2"/>
  <c r="AP1516" i="2"/>
  <c r="AR1516" i="2" s="1"/>
  <c r="BU1516" i="2" s="1"/>
  <c r="AO1516" i="2"/>
  <c r="AN1516" i="2"/>
  <c r="AM1516" i="2"/>
  <c r="AL1516" i="2"/>
  <c r="AK1516" i="2"/>
  <c r="AJ1516" i="2"/>
  <c r="AI1516" i="2"/>
  <c r="AQ1516" i="2" s="1"/>
  <c r="AA1516" i="2"/>
  <c r="Z1516" i="2"/>
  <c r="Y1516" i="2"/>
  <c r="X1516" i="2"/>
  <c r="U1516" i="2"/>
  <c r="T1516" i="2"/>
  <c r="Q1516" i="2"/>
  <c r="P1516" i="2"/>
  <c r="O1516" i="2"/>
  <c r="N1516" i="2"/>
  <c r="M1516" i="2"/>
  <c r="BH1516" i="2" s="1"/>
  <c r="L1516" i="2"/>
  <c r="K1516" i="2"/>
  <c r="BJ1516" i="2" s="1"/>
  <c r="J1516" i="2"/>
  <c r="I1516" i="2"/>
  <c r="H1516" i="2"/>
  <c r="G1516" i="2"/>
  <c r="F1516" i="2"/>
  <c r="CX1515" i="2"/>
  <c r="CW1515" i="2"/>
  <c r="CN1515" i="2"/>
  <c r="CK1515" i="2"/>
  <c r="CI1515" i="2"/>
  <c r="CD1515" i="2"/>
  <c r="CE1515" i="2" s="1"/>
  <c r="CC1515" i="2"/>
  <c r="BY1515" i="2"/>
  <c r="CA1515" i="2" s="1"/>
  <c r="BW1515" i="2"/>
  <c r="BV1515" i="2"/>
  <c r="BS1515" i="2"/>
  <c r="BR1515" i="2"/>
  <c r="BP1515" i="2"/>
  <c r="BO1515" i="2"/>
  <c r="BN1515" i="2"/>
  <c r="BM1515" i="2"/>
  <c r="BL1515" i="2"/>
  <c r="BK1515" i="2"/>
  <c r="BJ1515" i="2"/>
  <c r="BI1515" i="2"/>
  <c r="BH1515" i="2"/>
  <c r="BF1515" i="2"/>
  <c r="BD1515" i="2"/>
  <c r="AQ1515" i="2"/>
  <c r="AP1515" i="2"/>
  <c r="AR1515" i="2" s="1"/>
  <c r="BU1515" i="2" s="1"/>
  <c r="AA1515" i="2"/>
  <c r="H1515" i="2"/>
  <c r="CX1514" i="2"/>
  <c r="CW1514" i="2"/>
  <c r="CN1514" i="2"/>
  <c r="CK1514" i="2"/>
  <c r="CI1514" i="2"/>
  <c r="CE1514" i="2"/>
  <c r="CD1514" i="2"/>
  <c r="CC1514" i="2"/>
  <c r="BY1514" i="2"/>
  <c r="CA1514" i="2" s="1"/>
  <c r="BW1514" i="2"/>
  <c r="BV1514" i="2"/>
  <c r="BS1514" i="2"/>
  <c r="BR1514" i="2"/>
  <c r="BP1514" i="2"/>
  <c r="BO1514" i="2"/>
  <c r="BN1514" i="2"/>
  <c r="BM1514" i="2"/>
  <c r="BL1514" i="2"/>
  <c r="BK1514" i="2"/>
  <c r="BJ1514" i="2"/>
  <c r="BI1514" i="2"/>
  <c r="BH1514" i="2"/>
  <c r="BF1514" i="2"/>
  <c r="BD1514" i="2"/>
  <c r="AQ1514" i="2"/>
  <c r="AP1514" i="2"/>
  <c r="AR1514" i="2" s="1"/>
  <c r="BU1514" i="2" s="1"/>
  <c r="AA1514" i="2"/>
  <c r="H1514" i="2"/>
  <c r="CX1513" i="2"/>
  <c r="CW1513" i="2"/>
  <c r="CN1513" i="2"/>
  <c r="CK1513" i="2"/>
  <c r="CI1513" i="2"/>
  <c r="CD1513" i="2"/>
  <c r="CE1513" i="2" s="1"/>
  <c r="CC1513" i="2"/>
  <c r="BY1513" i="2"/>
  <c r="CA1513" i="2" s="1"/>
  <c r="BW1513" i="2"/>
  <c r="BV1513" i="2"/>
  <c r="BS1513" i="2"/>
  <c r="BR1513" i="2"/>
  <c r="BP1513" i="2"/>
  <c r="BO1513" i="2"/>
  <c r="BN1513" i="2"/>
  <c r="BM1513" i="2"/>
  <c r="BL1513" i="2"/>
  <c r="BK1513" i="2"/>
  <c r="BJ1513" i="2"/>
  <c r="BI1513" i="2"/>
  <c r="BH1513" i="2"/>
  <c r="BF1513" i="2"/>
  <c r="BD1513" i="2"/>
  <c r="AQ1513" i="2"/>
  <c r="AP1513" i="2"/>
  <c r="AR1513" i="2" s="1"/>
  <c r="BU1513" i="2" s="1"/>
  <c r="AA1513" i="2"/>
  <c r="H1513" i="2"/>
  <c r="CX1512" i="2"/>
  <c r="CW1512" i="2"/>
  <c r="CN1512" i="2"/>
  <c r="CK1512" i="2"/>
  <c r="CI1512" i="2"/>
  <c r="CD1512" i="2"/>
  <c r="CC1512" i="2"/>
  <c r="BY1512" i="2"/>
  <c r="CA1512" i="2" s="1"/>
  <c r="BW1512" i="2"/>
  <c r="BV1512" i="2"/>
  <c r="BS1512" i="2"/>
  <c r="BR1512" i="2"/>
  <c r="BP1512" i="2"/>
  <c r="BO1512" i="2"/>
  <c r="BN1512" i="2"/>
  <c r="BM1512" i="2"/>
  <c r="BL1512" i="2"/>
  <c r="BK1512" i="2"/>
  <c r="BJ1512" i="2"/>
  <c r="BI1512" i="2"/>
  <c r="BH1512" i="2"/>
  <c r="BF1512" i="2"/>
  <c r="BD1512" i="2"/>
  <c r="AQ1512" i="2"/>
  <c r="AP1512" i="2"/>
  <c r="AR1512" i="2" s="1"/>
  <c r="BU1512" i="2" s="1"/>
  <c r="AA1512" i="2"/>
  <c r="H1512" i="2"/>
  <c r="CX1511" i="2"/>
  <c r="CW1511" i="2"/>
  <c r="CN1511" i="2"/>
  <c r="CK1511" i="2"/>
  <c r="CI1511" i="2"/>
  <c r="CD1511" i="2"/>
  <c r="CE1511" i="2" s="1"/>
  <c r="CC1511" i="2"/>
  <c r="BY1511" i="2"/>
  <c r="CA1511" i="2" s="1"/>
  <c r="BW1511" i="2"/>
  <c r="BV1511" i="2"/>
  <c r="BS1511" i="2"/>
  <c r="BR1511" i="2"/>
  <c r="BP1511" i="2"/>
  <c r="BO1511" i="2"/>
  <c r="BN1511" i="2"/>
  <c r="BM1511" i="2"/>
  <c r="BL1511" i="2"/>
  <c r="BK1511" i="2"/>
  <c r="BJ1511" i="2"/>
  <c r="BI1511" i="2"/>
  <c r="BH1511" i="2"/>
  <c r="BF1511" i="2"/>
  <c r="BD1511" i="2"/>
  <c r="AR1511" i="2"/>
  <c r="BU1511" i="2" s="1"/>
  <c r="AQ1511" i="2"/>
  <c r="AP1511" i="2"/>
  <c r="AA1511" i="2"/>
  <c r="H1511" i="2"/>
  <c r="DA1510" i="2"/>
  <c r="CZ1510" i="2"/>
  <c r="CX1510" i="2"/>
  <c r="CW1510" i="2"/>
  <c r="CK1510" i="2"/>
  <c r="CI1510" i="2"/>
  <c r="CC1510" i="2"/>
  <c r="BY1510" i="2"/>
  <c r="CA1510" i="2" s="1"/>
  <c r="BW1510" i="2"/>
  <c r="BV1510" i="2"/>
  <c r="BS1510" i="2"/>
  <c r="BR1510" i="2"/>
  <c r="BP1510" i="2"/>
  <c r="BO1510" i="2"/>
  <c r="BN1510" i="2"/>
  <c r="CV1510" i="2" s="1"/>
  <c r="CY1510" i="2" s="1"/>
  <c r="BL1510" i="2"/>
  <c r="BK1510" i="2"/>
  <c r="BJ1510" i="2"/>
  <c r="BI1510" i="2"/>
  <c r="BG1510" i="2"/>
  <c r="BF1510" i="2"/>
  <c r="BE1510" i="2"/>
  <c r="BC1510" i="2"/>
  <c r="AZ1510" i="2"/>
  <c r="AY1510" i="2"/>
  <c r="AX1510" i="2"/>
  <c r="AW1510" i="2"/>
  <c r="BD1510" i="2" s="1"/>
  <c r="AV1510" i="2"/>
  <c r="AU1510" i="2"/>
  <c r="BM1510" i="2" s="1"/>
  <c r="AT1510" i="2"/>
  <c r="CD1510" i="2" s="1"/>
  <c r="AS1510" i="2"/>
  <c r="AP1510" i="2"/>
  <c r="AR1510" i="2" s="1"/>
  <c r="BU1510" i="2" s="1"/>
  <c r="AO1510" i="2"/>
  <c r="AN1510" i="2"/>
  <c r="AM1510" i="2"/>
  <c r="AL1510" i="2"/>
  <c r="AK1510" i="2"/>
  <c r="AJ1510" i="2"/>
  <c r="AI1510" i="2"/>
  <c r="AQ1510" i="2" s="1"/>
  <c r="Z1510" i="2"/>
  <c r="AA1510" i="2" s="1"/>
  <c r="Y1510" i="2"/>
  <c r="X1510" i="2"/>
  <c r="U1510" i="2"/>
  <c r="T1510" i="2"/>
  <c r="Q1510" i="2"/>
  <c r="P1510" i="2"/>
  <c r="O1510" i="2"/>
  <c r="N1510" i="2"/>
  <c r="M1510" i="2"/>
  <c r="BH1510" i="2" s="1"/>
  <c r="L1510" i="2"/>
  <c r="K1510" i="2"/>
  <c r="J1510" i="2"/>
  <c r="I1510" i="2"/>
  <c r="G1510" i="2"/>
  <c r="F1510" i="2"/>
  <c r="H1510" i="2" s="1"/>
  <c r="CX1509" i="2"/>
  <c r="CW1509" i="2"/>
  <c r="CN1509" i="2"/>
  <c r="CK1509" i="2"/>
  <c r="CI1509" i="2"/>
  <c r="CD1509" i="2"/>
  <c r="CE1509" i="2" s="1"/>
  <c r="CC1509" i="2"/>
  <c r="BY1509" i="2"/>
  <c r="CA1509" i="2" s="1"/>
  <c r="BW1509" i="2"/>
  <c r="BV1509" i="2"/>
  <c r="BS1509" i="2"/>
  <c r="BR1509" i="2"/>
  <c r="BP1509" i="2"/>
  <c r="BO1509" i="2"/>
  <c r="BN1509" i="2"/>
  <c r="BM1509" i="2"/>
  <c r="BL1509" i="2"/>
  <c r="BK1509" i="2"/>
  <c r="BJ1509" i="2"/>
  <c r="BI1509" i="2"/>
  <c r="BH1509" i="2"/>
  <c r="BF1509" i="2"/>
  <c r="BD1509" i="2"/>
  <c r="AQ1509" i="2"/>
  <c r="AP1509" i="2"/>
  <c r="AR1509" i="2" s="1"/>
  <c r="BU1509" i="2" s="1"/>
  <c r="AA1509" i="2"/>
  <c r="H1509" i="2"/>
  <c r="CX1508" i="2"/>
  <c r="CW1508" i="2"/>
  <c r="CN1508" i="2"/>
  <c r="CK1508" i="2"/>
  <c r="CI1508" i="2"/>
  <c r="CD1508" i="2"/>
  <c r="CC1508" i="2"/>
  <c r="BY1508" i="2"/>
  <c r="CA1508" i="2" s="1"/>
  <c r="BW1508" i="2"/>
  <c r="BV1508" i="2"/>
  <c r="BS1508" i="2"/>
  <c r="BR1508" i="2"/>
  <c r="BP1508" i="2"/>
  <c r="BO1508" i="2"/>
  <c r="BN1508" i="2"/>
  <c r="BM1508" i="2"/>
  <c r="BL1508" i="2"/>
  <c r="BK1508" i="2"/>
  <c r="BJ1508" i="2"/>
  <c r="BI1508" i="2"/>
  <c r="BH1508" i="2"/>
  <c r="BF1508" i="2"/>
  <c r="BD1508" i="2"/>
  <c r="AQ1508" i="2"/>
  <c r="AP1508" i="2"/>
  <c r="AR1508" i="2" s="1"/>
  <c r="BU1508" i="2" s="1"/>
  <c r="AA1508" i="2"/>
  <c r="H1508" i="2"/>
  <c r="CX1507" i="2"/>
  <c r="CW1507" i="2"/>
  <c r="CN1507" i="2"/>
  <c r="CK1507" i="2"/>
  <c r="CI1507" i="2"/>
  <c r="CD1507" i="2"/>
  <c r="CE1507" i="2" s="1"/>
  <c r="CC1507" i="2"/>
  <c r="BY1507" i="2"/>
  <c r="CA1507" i="2" s="1"/>
  <c r="BW1507" i="2"/>
  <c r="BV1507" i="2"/>
  <c r="BS1507" i="2"/>
  <c r="BR1507" i="2"/>
  <c r="BP1507" i="2"/>
  <c r="BO1507" i="2"/>
  <c r="BN1507" i="2"/>
  <c r="BM1507" i="2"/>
  <c r="BL1507" i="2"/>
  <c r="BK1507" i="2"/>
  <c r="BJ1507" i="2"/>
  <c r="BI1507" i="2"/>
  <c r="BH1507" i="2"/>
  <c r="BF1507" i="2"/>
  <c r="BD1507" i="2"/>
  <c r="AQ1507" i="2"/>
  <c r="AP1507" i="2"/>
  <c r="AR1507" i="2" s="1"/>
  <c r="BU1507" i="2" s="1"/>
  <c r="AA1507" i="2"/>
  <c r="H1507" i="2"/>
  <c r="CX1506" i="2"/>
  <c r="CW1506" i="2"/>
  <c r="CN1506" i="2"/>
  <c r="CK1506" i="2"/>
  <c r="CI1506" i="2"/>
  <c r="CD1506" i="2"/>
  <c r="CE1506" i="2" s="1"/>
  <c r="CC1506" i="2"/>
  <c r="BY1506" i="2"/>
  <c r="CA1506" i="2" s="1"/>
  <c r="BW1506" i="2"/>
  <c r="BV1506" i="2"/>
  <c r="BS1506" i="2"/>
  <c r="BR1506" i="2"/>
  <c r="BP1506" i="2"/>
  <c r="BO1506" i="2"/>
  <c r="BN1506" i="2"/>
  <c r="BM1506" i="2"/>
  <c r="BL1506" i="2"/>
  <c r="BK1506" i="2"/>
  <c r="BJ1506" i="2"/>
  <c r="BI1506" i="2"/>
  <c r="BH1506" i="2"/>
  <c r="BF1506" i="2"/>
  <c r="BD1506" i="2"/>
  <c r="AQ1506" i="2"/>
  <c r="AP1506" i="2"/>
  <c r="AR1506" i="2" s="1"/>
  <c r="BU1506" i="2" s="1"/>
  <c r="AA1506" i="2"/>
  <c r="H1506" i="2"/>
  <c r="CX1505" i="2"/>
  <c r="CW1505" i="2"/>
  <c r="CN1505" i="2"/>
  <c r="CK1505" i="2"/>
  <c r="CI1505" i="2"/>
  <c r="CD1505" i="2"/>
  <c r="CC1505" i="2"/>
  <c r="BY1505" i="2"/>
  <c r="CA1505" i="2" s="1"/>
  <c r="BW1505" i="2"/>
  <c r="BV1505" i="2"/>
  <c r="BS1505" i="2"/>
  <c r="BR1505" i="2"/>
  <c r="BP1505" i="2"/>
  <c r="BO1505" i="2"/>
  <c r="BN1505" i="2"/>
  <c r="BM1505" i="2"/>
  <c r="BL1505" i="2"/>
  <c r="BK1505" i="2"/>
  <c r="BJ1505" i="2"/>
  <c r="BI1505" i="2"/>
  <c r="BH1505" i="2"/>
  <c r="BF1505" i="2"/>
  <c r="BD1505" i="2"/>
  <c r="AQ1505" i="2"/>
  <c r="AP1505" i="2"/>
  <c r="AR1505" i="2" s="1"/>
  <c r="BU1505" i="2" s="1"/>
  <c r="AA1505" i="2"/>
  <c r="H1505" i="2"/>
  <c r="CX1504" i="2"/>
  <c r="CW1504" i="2"/>
  <c r="CN1504" i="2"/>
  <c r="CK1504" i="2"/>
  <c r="CI1504" i="2"/>
  <c r="CD1504" i="2"/>
  <c r="CE1504" i="2" s="1"/>
  <c r="CC1504" i="2"/>
  <c r="BY1504" i="2"/>
  <c r="CA1504" i="2" s="1"/>
  <c r="BW1504" i="2"/>
  <c r="BV1504" i="2"/>
  <c r="BS1504" i="2"/>
  <c r="BR1504" i="2"/>
  <c r="BP1504" i="2"/>
  <c r="BO1504" i="2"/>
  <c r="BN1504" i="2"/>
  <c r="BM1504" i="2"/>
  <c r="BL1504" i="2"/>
  <c r="BK1504" i="2"/>
  <c r="BJ1504" i="2"/>
  <c r="BI1504" i="2"/>
  <c r="BH1504" i="2"/>
  <c r="BF1504" i="2"/>
  <c r="BD1504" i="2"/>
  <c r="AQ1504" i="2"/>
  <c r="AP1504" i="2"/>
  <c r="AR1504" i="2" s="1"/>
  <c r="BU1504" i="2" s="1"/>
  <c r="AA1504" i="2"/>
  <c r="H1504" i="2"/>
  <c r="CX1503" i="2"/>
  <c r="CW1503" i="2"/>
  <c r="CN1503" i="2"/>
  <c r="CK1503" i="2"/>
  <c r="CI1503" i="2"/>
  <c r="CD1503" i="2"/>
  <c r="CE1503" i="2" s="1"/>
  <c r="CC1503" i="2"/>
  <c r="BY1503" i="2"/>
  <c r="CA1503" i="2" s="1"/>
  <c r="BW1503" i="2"/>
  <c r="BV1503" i="2"/>
  <c r="BS1503" i="2"/>
  <c r="BR1503" i="2"/>
  <c r="BP1503" i="2"/>
  <c r="BO1503" i="2"/>
  <c r="BN1503" i="2"/>
  <c r="BM1503" i="2"/>
  <c r="BL1503" i="2"/>
  <c r="BK1503" i="2"/>
  <c r="BJ1503" i="2"/>
  <c r="BI1503" i="2"/>
  <c r="BH1503" i="2"/>
  <c r="BF1503" i="2"/>
  <c r="BD1503" i="2"/>
  <c r="AQ1503" i="2"/>
  <c r="AP1503" i="2"/>
  <c r="AR1503" i="2" s="1"/>
  <c r="BU1503" i="2" s="1"/>
  <c r="AA1503" i="2"/>
  <c r="H1503" i="2"/>
  <c r="DA1502" i="2"/>
  <c r="CZ1502" i="2"/>
  <c r="CX1502" i="2"/>
  <c r="CW1502" i="2"/>
  <c r="CK1502" i="2"/>
  <c r="CI1502" i="2"/>
  <c r="CD1502" i="2"/>
  <c r="CE1502" i="2" s="1"/>
  <c r="BY1502" i="2"/>
  <c r="CA1502" i="2" s="1"/>
  <c r="BW1502" i="2"/>
  <c r="BV1502" i="2"/>
  <c r="BU1502" i="2"/>
  <c r="BS1502" i="2"/>
  <c r="BR1502" i="2"/>
  <c r="BP1502" i="2"/>
  <c r="BN1502" i="2"/>
  <c r="CV1502" i="2" s="1"/>
  <c r="BM1502" i="2"/>
  <c r="BK1502" i="2"/>
  <c r="BJ1502" i="2"/>
  <c r="BG1502" i="2"/>
  <c r="BE1502" i="2"/>
  <c r="BF1502" i="2" s="1"/>
  <c r="BC1502" i="2"/>
  <c r="BO1502" i="2" s="1"/>
  <c r="AZ1502" i="2"/>
  <c r="AY1502" i="2"/>
  <c r="AX1502" i="2"/>
  <c r="AW1502" i="2"/>
  <c r="BD1502" i="2" s="1"/>
  <c r="AV1502" i="2"/>
  <c r="AU1502" i="2"/>
  <c r="AT1502" i="2"/>
  <c r="AS1502" i="2"/>
  <c r="CC1502" i="2" s="1"/>
  <c r="AP1502" i="2"/>
  <c r="AR1502" i="2" s="1"/>
  <c r="AO1502" i="2"/>
  <c r="AN1502" i="2"/>
  <c r="AM1502" i="2"/>
  <c r="AL1502" i="2"/>
  <c r="AK1502" i="2"/>
  <c r="AJ1502" i="2"/>
  <c r="AI1502" i="2"/>
  <c r="Z1502" i="2"/>
  <c r="CN1502" i="2" s="1"/>
  <c r="Y1502" i="2"/>
  <c r="X1502" i="2"/>
  <c r="U1502" i="2"/>
  <c r="T1502" i="2"/>
  <c r="Q1502" i="2"/>
  <c r="P1502" i="2"/>
  <c r="O1502" i="2"/>
  <c r="N1502" i="2"/>
  <c r="M1502" i="2"/>
  <c r="BL1502" i="2" s="1"/>
  <c r="L1502" i="2"/>
  <c r="K1502" i="2"/>
  <c r="J1502" i="2"/>
  <c r="BI1502" i="2" s="1"/>
  <c r="I1502" i="2"/>
  <c r="G1502" i="2"/>
  <c r="F1502" i="2"/>
  <c r="CX1501" i="2"/>
  <c r="CW1501" i="2"/>
  <c r="CN1501" i="2"/>
  <c r="CK1501" i="2"/>
  <c r="CI1501" i="2"/>
  <c r="CD1501" i="2"/>
  <c r="CE1501" i="2" s="1"/>
  <c r="CC1501" i="2"/>
  <c r="CA1501" i="2"/>
  <c r="BY1501" i="2"/>
  <c r="BW1501" i="2"/>
  <c r="BV1501" i="2"/>
  <c r="BS1501" i="2"/>
  <c r="BR1501" i="2"/>
  <c r="BP1501" i="2"/>
  <c r="BO1501" i="2"/>
  <c r="BN1501" i="2"/>
  <c r="BM1501" i="2"/>
  <c r="BL1501" i="2"/>
  <c r="BK1501" i="2"/>
  <c r="BJ1501" i="2"/>
  <c r="BI1501" i="2"/>
  <c r="BH1501" i="2"/>
  <c r="BF1501" i="2"/>
  <c r="BD1501" i="2"/>
  <c r="AQ1501" i="2"/>
  <c r="AP1501" i="2"/>
  <c r="AR1501" i="2" s="1"/>
  <c r="BU1501" i="2" s="1"/>
  <c r="AA1501" i="2"/>
  <c r="H1501" i="2"/>
  <c r="CX1500" i="2"/>
  <c r="CW1500" i="2"/>
  <c r="CN1500" i="2"/>
  <c r="CK1500" i="2"/>
  <c r="CI1500" i="2"/>
  <c r="CD1500" i="2"/>
  <c r="CE1500" i="2" s="1"/>
  <c r="CC1500" i="2"/>
  <c r="BY1500" i="2"/>
  <c r="CA1500" i="2" s="1"/>
  <c r="BW1500" i="2"/>
  <c r="BV1500" i="2"/>
  <c r="BS1500" i="2"/>
  <c r="BR1500" i="2"/>
  <c r="BP1500" i="2"/>
  <c r="BO1500" i="2"/>
  <c r="BN1500" i="2"/>
  <c r="BM1500" i="2"/>
  <c r="BL1500" i="2"/>
  <c r="BK1500" i="2"/>
  <c r="BJ1500" i="2"/>
  <c r="BI1500" i="2"/>
  <c r="BH1500" i="2"/>
  <c r="BF1500" i="2"/>
  <c r="BD1500" i="2"/>
  <c r="AQ1500" i="2"/>
  <c r="AP1500" i="2"/>
  <c r="AR1500" i="2" s="1"/>
  <c r="BU1500" i="2" s="1"/>
  <c r="AA1500" i="2"/>
  <c r="H1500" i="2"/>
  <c r="CX1499" i="2"/>
  <c r="CW1499" i="2"/>
  <c r="CN1499" i="2"/>
  <c r="CK1499" i="2"/>
  <c r="CI1499" i="2"/>
  <c r="CD1499" i="2"/>
  <c r="CE1499" i="2" s="1"/>
  <c r="CC1499" i="2"/>
  <c r="BY1499" i="2"/>
  <c r="CA1499" i="2" s="1"/>
  <c r="BW1499" i="2"/>
  <c r="BV1499" i="2"/>
  <c r="BS1499" i="2"/>
  <c r="BR1499" i="2"/>
  <c r="BP1499" i="2"/>
  <c r="BO1499" i="2"/>
  <c r="BN1499" i="2"/>
  <c r="BM1499" i="2"/>
  <c r="BL1499" i="2"/>
  <c r="BK1499" i="2"/>
  <c r="BJ1499" i="2"/>
  <c r="BI1499" i="2"/>
  <c r="BH1499" i="2"/>
  <c r="BF1499" i="2"/>
  <c r="BD1499" i="2"/>
  <c r="AQ1499" i="2"/>
  <c r="AP1499" i="2"/>
  <c r="AR1499" i="2" s="1"/>
  <c r="BU1499" i="2" s="1"/>
  <c r="AA1499" i="2"/>
  <c r="H1499" i="2"/>
  <c r="CX1498" i="2"/>
  <c r="CW1498" i="2"/>
  <c r="CN1498" i="2"/>
  <c r="CK1498" i="2"/>
  <c r="CI1498" i="2"/>
  <c r="CD1498" i="2"/>
  <c r="CE1498" i="2" s="1"/>
  <c r="CC1498" i="2"/>
  <c r="CA1498" i="2"/>
  <c r="BY1498" i="2"/>
  <c r="BW1498" i="2"/>
  <c r="BV1498" i="2"/>
  <c r="BS1498" i="2"/>
  <c r="BR1498" i="2"/>
  <c r="BP1498" i="2"/>
  <c r="BO1498" i="2"/>
  <c r="BN1498" i="2"/>
  <c r="BM1498" i="2"/>
  <c r="BL1498" i="2"/>
  <c r="BK1498" i="2"/>
  <c r="BJ1498" i="2"/>
  <c r="BI1498" i="2"/>
  <c r="BH1498" i="2"/>
  <c r="BF1498" i="2"/>
  <c r="BD1498" i="2"/>
  <c r="AR1498" i="2"/>
  <c r="BU1498" i="2" s="1"/>
  <c r="AQ1498" i="2"/>
  <c r="AP1498" i="2"/>
  <c r="AA1498" i="2"/>
  <c r="H1498" i="2"/>
  <c r="DA1497" i="2"/>
  <c r="CZ1497" i="2"/>
  <c r="CX1497" i="2"/>
  <c r="CW1497" i="2"/>
  <c r="CK1497" i="2"/>
  <c r="CI1497" i="2"/>
  <c r="CD1497" i="2"/>
  <c r="BY1497" i="2"/>
  <c r="CA1497" i="2" s="1"/>
  <c r="BW1497" i="2"/>
  <c r="BV1497" i="2"/>
  <c r="BS1497" i="2"/>
  <c r="BR1497" i="2"/>
  <c r="BP1497" i="2"/>
  <c r="BN1497" i="2"/>
  <c r="CV1497" i="2" s="1"/>
  <c r="BK1497" i="2"/>
  <c r="BJ1497" i="2"/>
  <c r="BI1497" i="2"/>
  <c r="BH1497" i="2"/>
  <c r="BG1497" i="2"/>
  <c r="BF1497" i="2"/>
  <c r="BE1497" i="2"/>
  <c r="BD1497" i="2"/>
  <c r="BC1497" i="2"/>
  <c r="BO1497" i="2" s="1"/>
  <c r="AZ1497" i="2"/>
  <c r="AY1497" i="2"/>
  <c r="AX1497" i="2"/>
  <c r="AW1497" i="2"/>
  <c r="AV1497" i="2"/>
  <c r="AU1497" i="2"/>
  <c r="BM1497" i="2" s="1"/>
  <c r="AT1497" i="2"/>
  <c r="AS1497" i="2"/>
  <c r="CC1497" i="2" s="1"/>
  <c r="AP1497" i="2"/>
  <c r="AR1497" i="2" s="1"/>
  <c r="BU1497" i="2" s="1"/>
  <c r="AO1497" i="2"/>
  <c r="AN1497" i="2"/>
  <c r="AM1497" i="2"/>
  <c r="AL1497" i="2"/>
  <c r="AK1497" i="2"/>
  <c r="AJ1497" i="2"/>
  <c r="AI1497" i="2"/>
  <c r="AQ1497" i="2" s="1"/>
  <c r="AA1497" i="2"/>
  <c r="Z1497" i="2"/>
  <c r="CN1497" i="2" s="1"/>
  <c r="Y1497" i="2"/>
  <c r="X1497" i="2"/>
  <c r="U1497" i="2"/>
  <c r="T1497" i="2"/>
  <c r="Q1497" i="2"/>
  <c r="P1497" i="2"/>
  <c r="O1497" i="2"/>
  <c r="N1497" i="2"/>
  <c r="M1497" i="2"/>
  <c r="BL1497" i="2" s="1"/>
  <c r="L1497" i="2"/>
  <c r="K1497" i="2"/>
  <c r="J1497" i="2"/>
  <c r="I1497" i="2"/>
  <c r="H1497" i="2"/>
  <c r="G1497" i="2"/>
  <c r="F1497" i="2"/>
  <c r="CX1496" i="2"/>
  <c r="CW1496" i="2"/>
  <c r="CN1496" i="2"/>
  <c r="CK1496" i="2"/>
  <c r="CI1496" i="2"/>
  <c r="CD1496" i="2"/>
  <c r="CE1496" i="2" s="1"/>
  <c r="CC1496" i="2"/>
  <c r="BY1496" i="2"/>
  <c r="CA1496" i="2" s="1"/>
  <c r="BW1496" i="2"/>
  <c r="BV1496" i="2"/>
  <c r="BS1496" i="2"/>
  <c r="BR1496" i="2"/>
  <c r="BP1496" i="2"/>
  <c r="BO1496" i="2"/>
  <c r="BN1496" i="2"/>
  <c r="BM1496" i="2"/>
  <c r="BL1496" i="2"/>
  <c r="BK1496" i="2"/>
  <c r="BJ1496" i="2"/>
  <c r="BI1496" i="2"/>
  <c r="BH1496" i="2"/>
  <c r="BF1496" i="2"/>
  <c r="BD1496" i="2"/>
  <c r="AQ1496" i="2"/>
  <c r="AP1496" i="2"/>
  <c r="AR1496" i="2" s="1"/>
  <c r="BU1496" i="2" s="1"/>
  <c r="AA1496" i="2"/>
  <c r="H1496" i="2"/>
  <c r="CX1495" i="2"/>
  <c r="CW1495" i="2"/>
  <c r="CN1495" i="2"/>
  <c r="CK1495" i="2"/>
  <c r="CI1495" i="2"/>
  <c r="CD1495" i="2"/>
  <c r="CE1495" i="2" s="1"/>
  <c r="CC1495" i="2"/>
  <c r="BY1495" i="2"/>
  <c r="CA1495" i="2" s="1"/>
  <c r="BW1495" i="2"/>
  <c r="BV1495" i="2"/>
  <c r="BS1495" i="2"/>
  <c r="BR1495" i="2"/>
  <c r="BP1495" i="2"/>
  <c r="BO1495" i="2"/>
  <c r="BN1495" i="2"/>
  <c r="BM1495" i="2"/>
  <c r="BL1495" i="2"/>
  <c r="BK1495" i="2"/>
  <c r="BJ1495" i="2"/>
  <c r="BI1495" i="2"/>
  <c r="BH1495" i="2"/>
  <c r="BF1495" i="2"/>
  <c r="BD1495" i="2"/>
  <c r="AQ1495" i="2"/>
  <c r="AP1495" i="2"/>
  <c r="AR1495" i="2" s="1"/>
  <c r="BU1495" i="2" s="1"/>
  <c r="AA1495" i="2"/>
  <c r="H1495" i="2"/>
  <c r="DA1494" i="2"/>
  <c r="CZ1494" i="2"/>
  <c r="CX1494" i="2"/>
  <c r="CW1494" i="2"/>
  <c r="CK1494" i="2"/>
  <c r="CI1494" i="2"/>
  <c r="CC1494" i="2"/>
  <c r="BY1494" i="2"/>
  <c r="CA1494" i="2" s="1"/>
  <c r="BW1494" i="2"/>
  <c r="BV1494" i="2"/>
  <c r="BU1494" i="2"/>
  <c r="BS1494" i="2"/>
  <c r="BR1494" i="2"/>
  <c r="BP1494" i="2"/>
  <c r="BN1494" i="2"/>
  <c r="BK1494" i="2"/>
  <c r="BI1494" i="2"/>
  <c r="BH1494" i="2"/>
  <c r="BG1494" i="2"/>
  <c r="BE1494" i="2"/>
  <c r="BF1494" i="2" s="1"/>
  <c r="BD1494" i="2"/>
  <c r="BC1494" i="2"/>
  <c r="BO1494" i="2" s="1"/>
  <c r="AZ1494" i="2"/>
  <c r="AY1494" i="2"/>
  <c r="AX1494" i="2"/>
  <c r="AW1494" i="2"/>
  <c r="AV1494" i="2"/>
  <c r="AU1494" i="2"/>
  <c r="BM1494" i="2" s="1"/>
  <c r="AT1494" i="2"/>
  <c r="CD1494" i="2" s="1"/>
  <c r="CE1494" i="2" s="1"/>
  <c r="AS1494" i="2"/>
  <c r="AP1494" i="2"/>
  <c r="AR1494" i="2" s="1"/>
  <c r="AO1494" i="2"/>
  <c r="AN1494" i="2"/>
  <c r="AM1494" i="2"/>
  <c r="AL1494" i="2"/>
  <c r="AK1494" i="2"/>
  <c r="AJ1494" i="2"/>
  <c r="AI1494" i="2"/>
  <c r="AQ1494" i="2" s="1"/>
  <c r="Z1494" i="2"/>
  <c r="CN1494" i="2" s="1"/>
  <c r="Y1494" i="2"/>
  <c r="X1494" i="2"/>
  <c r="U1494" i="2"/>
  <c r="T1494" i="2"/>
  <c r="Q1494" i="2"/>
  <c r="P1494" i="2"/>
  <c r="O1494" i="2"/>
  <c r="N1494" i="2"/>
  <c r="BL1494" i="2" s="1"/>
  <c r="M1494" i="2"/>
  <c r="L1494" i="2"/>
  <c r="K1494" i="2"/>
  <c r="BJ1494" i="2" s="1"/>
  <c r="J1494" i="2"/>
  <c r="I1494" i="2"/>
  <c r="G1494" i="2"/>
  <c r="F1494" i="2"/>
  <c r="H1494" i="2" s="1"/>
  <c r="CX1493" i="2"/>
  <c r="CW1493" i="2"/>
  <c r="CN1493" i="2"/>
  <c r="CK1493" i="2"/>
  <c r="CI1493" i="2"/>
  <c r="CE1493" i="2"/>
  <c r="CD1493" i="2"/>
  <c r="CC1493" i="2"/>
  <c r="BY1493" i="2"/>
  <c r="CA1493" i="2" s="1"/>
  <c r="BW1493" i="2"/>
  <c r="BV1493" i="2"/>
  <c r="BS1493" i="2"/>
  <c r="BR1493" i="2"/>
  <c r="BP1493" i="2"/>
  <c r="BO1493" i="2"/>
  <c r="BN1493" i="2"/>
  <c r="BM1493" i="2"/>
  <c r="BL1493" i="2"/>
  <c r="BK1493" i="2"/>
  <c r="BJ1493" i="2"/>
  <c r="BI1493" i="2"/>
  <c r="BH1493" i="2"/>
  <c r="BF1493" i="2"/>
  <c r="BD1493" i="2"/>
  <c r="AQ1493" i="2"/>
  <c r="AP1493" i="2"/>
  <c r="AR1493" i="2" s="1"/>
  <c r="BU1493" i="2" s="1"/>
  <c r="AA1493" i="2"/>
  <c r="H1493" i="2"/>
  <c r="DA1492" i="2"/>
  <c r="CZ1492" i="2"/>
  <c r="CX1492" i="2"/>
  <c r="CW1492" i="2"/>
  <c r="CK1492" i="2"/>
  <c r="CI1492" i="2"/>
  <c r="CD1492" i="2"/>
  <c r="CE1492" i="2" s="1"/>
  <c r="CC1492" i="2"/>
  <c r="BY1492" i="2"/>
  <c r="CA1492" i="2" s="1"/>
  <c r="BW1492" i="2"/>
  <c r="BV1492" i="2"/>
  <c r="BS1492" i="2"/>
  <c r="BR1492" i="2"/>
  <c r="BP1492" i="2"/>
  <c r="BO1492" i="2"/>
  <c r="BN1492" i="2"/>
  <c r="CV1492" i="2" s="1"/>
  <c r="BJ1492" i="2"/>
  <c r="BI1492" i="2"/>
  <c r="BG1492" i="2"/>
  <c r="BE1492" i="2"/>
  <c r="BF1492" i="2" s="1"/>
  <c r="BC1492" i="2"/>
  <c r="AZ1492" i="2"/>
  <c r="AY1492" i="2"/>
  <c r="AX1492" i="2"/>
  <c r="AW1492" i="2"/>
  <c r="BD1492" i="2" s="1"/>
  <c r="AV1492" i="2"/>
  <c r="AU1492" i="2"/>
  <c r="BM1492" i="2" s="1"/>
  <c r="AT1492" i="2"/>
  <c r="AS1492" i="2"/>
  <c r="AP1492" i="2"/>
  <c r="AR1492" i="2" s="1"/>
  <c r="BU1492" i="2" s="1"/>
  <c r="AO1492" i="2"/>
  <c r="AN1492" i="2"/>
  <c r="AM1492" i="2"/>
  <c r="AL1492" i="2"/>
  <c r="AK1492" i="2"/>
  <c r="AJ1492" i="2"/>
  <c r="AI1492" i="2"/>
  <c r="AQ1492" i="2" s="1"/>
  <c r="Z1492" i="2"/>
  <c r="CN1492" i="2" s="1"/>
  <c r="Y1492" i="2"/>
  <c r="X1492" i="2"/>
  <c r="U1492" i="2"/>
  <c r="T1492" i="2"/>
  <c r="Q1492" i="2"/>
  <c r="P1492" i="2"/>
  <c r="O1492" i="2"/>
  <c r="N1492" i="2"/>
  <c r="M1492" i="2"/>
  <c r="BL1492" i="2" s="1"/>
  <c r="L1492" i="2"/>
  <c r="BK1492" i="2" s="1"/>
  <c r="K1492" i="2"/>
  <c r="J1492" i="2"/>
  <c r="I1492" i="2"/>
  <c r="G1492" i="2"/>
  <c r="F1492" i="2"/>
  <c r="H1492" i="2" s="1"/>
  <c r="DA1491" i="2"/>
  <c r="CZ1491" i="2"/>
  <c r="CX1491" i="2"/>
  <c r="CW1491" i="2"/>
  <c r="CN1491" i="2"/>
  <c r="CK1491" i="2"/>
  <c r="CI1491" i="2"/>
  <c r="CD1491" i="2"/>
  <c r="CE1491" i="2" s="1"/>
  <c r="CC1491" i="2"/>
  <c r="CA1491" i="2"/>
  <c r="BY1491" i="2"/>
  <c r="BW1491" i="2"/>
  <c r="BV1491" i="2"/>
  <c r="BS1491" i="2"/>
  <c r="BR1491" i="2"/>
  <c r="BP1491" i="2"/>
  <c r="BO1491" i="2"/>
  <c r="BN1491" i="2"/>
  <c r="BM1491" i="2"/>
  <c r="BJ1491" i="2"/>
  <c r="BI1491" i="2"/>
  <c r="BG1491" i="2"/>
  <c r="BF1491" i="2"/>
  <c r="BE1491" i="2"/>
  <c r="BC1491" i="2"/>
  <c r="AZ1491" i="2"/>
  <c r="AY1491" i="2"/>
  <c r="AX1491" i="2"/>
  <c r="AW1491" i="2"/>
  <c r="BD1491" i="2" s="1"/>
  <c r="AV1491" i="2"/>
  <c r="AU1491" i="2"/>
  <c r="AT1491" i="2"/>
  <c r="AS1491" i="2"/>
  <c r="AP1491" i="2"/>
  <c r="AR1491" i="2" s="1"/>
  <c r="BU1491" i="2" s="1"/>
  <c r="AO1491" i="2"/>
  <c r="AN1491" i="2"/>
  <c r="AM1491" i="2"/>
  <c r="AL1491" i="2"/>
  <c r="AK1491" i="2"/>
  <c r="AJ1491" i="2"/>
  <c r="AI1491" i="2"/>
  <c r="AQ1491" i="2" s="1"/>
  <c r="AA1491" i="2"/>
  <c r="Z1491" i="2"/>
  <c r="Y1491" i="2"/>
  <c r="X1491" i="2"/>
  <c r="U1491" i="2"/>
  <c r="T1491" i="2"/>
  <c r="Q1491" i="2"/>
  <c r="P1491" i="2"/>
  <c r="O1491" i="2"/>
  <c r="N1491" i="2"/>
  <c r="M1491" i="2"/>
  <c r="BL1491" i="2" s="1"/>
  <c r="L1491" i="2"/>
  <c r="BK1491" i="2" s="1"/>
  <c r="K1491" i="2"/>
  <c r="J1491" i="2"/>
  <c r="I1491" i="2"/>
  <c r="G1491" i="2"/>
  <c r="F1491" i="2"/>
  <c r="H1491" i="2" s="1"/>
  <c r="CX1490" i="2"/>
  <c r="CW1490" i="2"/>
  <c r="CN1490" i="2"/>
  <c r="CK1490" i="2"/>
  <c r="CI1490" i="2"/>
  <c r="CD1490" i="2"/>
  <c r="CE1490" i="2" s="1"/>
  <c r="CC1490" i="2"/>
  <c r="BY1490" i="2"/>
  <c r="CA1490" i="2" s="1"/>
  <c r="BW1490" i="2"/>
  <c r="BV1490" i="2"/>
  <c r="BS1490" i="2"/>
  <c r="BR1490" i="2"/>
  <c r="BP1490" i="2"/>
  <c r="BO1490" i="2"/>
  <c r="BN1490" i="2"/>
  <c r="BM1490" i="2"/>
  <c r="BL1490" i="2"/>
  <c r="BK1490" i="2"/>
  <c r="BJ1490" i="2"/>
  <c r="BI1490" i="2"/>
  <c r="BH1490" i="2"/>
  <c r="BF1490" i="2"/>
  <c r="BD1490" i="2"/>
  <c r="AQ1490" i="2"/>
  <c r="AP1490" i="2"/>
  <c r="AR1490" i="2" s="1"/>
  <c r="BU1490" i="2" s="1"/>
  <c r="AA1490" i="2"/>
  <c r="H1490" i="2"/>
  <c r="CX1489" i="2"/>
  <c r="CW1489" i="2"/>
  <c r="CN1489" i="2"/>
  <c r="CK1489" i="2"/>
  <c r="CI1489" i="2"/>
  <c r="CD1489" i="2"/>
  <c r="CC1489" i="2"/>
  <c r="BY1489" i="2"/>
  <c r="CA1489" i="2" s="1"/>
  <c r="BW1489" i="2"/>
  <c r="BV1489" i="2"/>
  <c r="BS1489" i="2"/>
  <c r="BR1489" i="2"/>
  <c r="BP1489" i="2"/>
  <c r="BO1489" i="2"/>
  <c r="BN1489" i="2"/>
  <c r="BM1489" i="2"/>
  <c r="BL1489" i="2"/>
  <c r="BK1489" i="2"/>
  <c r="BJ1489" i="2"/>
  <c r="BI1489" i="2"/>
  <c r="BH1489" i="2"/>
  <c r="BF1489" i="2"/>
  <c r="BD1489" i="2"/>
  <c r="AQ1489" i="2"/>
  <c r="AP1489" i="2"/>
  <c r="AR1489" i="2" s="1"/>
  <c r="BU1489" i="2" s="1"/>
  <c r="AA1489" i="2"/>
  <c r="H1489" i="2"/>
  <c r="CX1488" i="2"/>
  <c r="CW1488" i="2"/>
  <c r="CN1488" i="2"/>
  <c r="CK1488" i="2"/>
  <c r="CI1488" i="2"/>
  <c r="CD1488" i="2"/>
  <c r="CE1488" i="2" s="1"/>
  <c r="CC1488" i="2"/>
  <c r="BY1488" i="2"/>
  <c r="CA1488" i="2" s="1"/>
  <c r="BW1488" i="2"/>
  <c r="BV1488" i="2"/>
  <c r="BS1488" i="2"/>
  <c r="BR1488" i="2"/>
  <c r="BP1488" i="2"/>
  <c r="BO1488" i="2"/>
  <c r="BN1488" i="2"/>
  <c r="BM1488" i="2"/>
  <c r="BL1488" i="2"/>
  <c r="BK1488" i="2"/>
  <c r="BJ1488" i="2"/>
  <c r="BI1488" i="2"/>
  <c r="BH1488" i="2"/>
  <c r="BF1488" i="2"/>
  <c r="BD1488" i="2"/>
  <c r="AQ1488" i="2"/>
  <c r="AP1488" i="2"/>
  <c r="AR1488" i="2" s="1"/>
  <c r="BU1488" i="2" s="1"/>
  <c r="AA1488" i="2"/>
  <c r="H1488" i="2"/>
  <c r="CX1487" i="2"/>
  <c r="CW1487" i="2"/>
  <c r="CN1487" i="2"/>
  <c r="CK1487" i="2"/>
  <c r="CI1487" i="2"/>
  <c r="CD1487" i="2"/>
  <c r="CC1487" i="2"/>
  <c r="BY1487" i="2"/>
  <c r="CA1487" i="2" s="1"/>
  <c r="BW1487" i="2"/>
  <c r="BV1487" i="2"/>
  <c r="BS1487" i="2"/>
  <c r="BR1487" i="2"/>
  <c r="BP1487" i="2"/>
  <c r="BO1487" i="2"/>
  <c r="BN1487" i="2"/>
  <c r="BM1487" i="2"/>
  <c r="BL1487" i="2"/>
  <c r="BK1487" i="2"/>
  <c r="BJ1487" i="2"/>
  <c r="BI1487" i="2"/>
  <c r="BH1487" i="2"/>
  <c r="BF1487" i="2"/>
  <c r="BD1487" i="2"/>
  <c r="AQ1487" i="2"/>
  <c r="AP1487" i="2"/>
  <c r="AR1487" i="2" s="1"/>
  <c r="BU1487" i="2" s="1"/>
  <c r="AA1487" i="2"/>
  <c r="H1487" i="2"/>
  <c r="DA1486" i="2"/>
  <c r="CZ1486" i="2"/>
  <c r="CX1486" i="2"/>
  <c r="CW1486" i="2"/>
  <c r="CK1486" i="2"/>
  <c r="CI1486" i="2"/>
  <c r="CC1486" i="2"/>
  <c r="BY1486" i="2"/>
  <c r="CA1486" i="2" s="1"/>
  <c r="BW1486" i="2"/>
  <c r="BV1486" i="2"/>
  <c r="BS1486" i="2"/>
  <c r="BR1486" i="2"/>
  <c r="BP1486" i="2"/>
  <c r="BO1486" i="2"/>
  <c r="BN1486" i="2"/>
  <c r="BI1486" i="2"/>
  <c r="BG1486" i="2"/>
  <c r="BE1486" i="2"/>
  <c r="BF1486" i="2" s="1"/>
  <c r="BC1486" i="2"/>
  <c r="AZ1486" i="2"/>
  <c r="AY1486" i="2"/>
  <c r="AX1486" i="2"/>
  <c r="AW1486" i="2"/>
  <c r="BD1486" i="2" s="1"/>
  <c r="AV1486" i="2"/>
  <c r="AU1486" i="2"/>
  <c r="BM1486" i="2" s="1"/>
  <c r="AT1486" i="2"/>
  <c r="CD1486" i="2" s="1"/>
  <c r="AS1486" i="2"/>
  <c r="AP1486" i="2"/>
  <c r="AR1486" i="2" s="1"/>
  <c r="BU1486" i="2" s="1"/>
  <c r="AO1486" i="2"/>
  <c r="AN1486" i="2"/>
  <c r="AM1486" i="2"/>
  <c r="AL1486" i="2"/>
  <c r="AK1486" i="2"/>
  <c r="AJ1486" i="2"/>
  <c r="AI1486" i="2"/>
  <c r="AQ1486" i="2" s="1"/>
  <c r="Z1486" i="2"/>
  <c r="AA1486" i="2" s="1"/>
  <c r="Y1486" i="2"/>
  <c r="X1486" i="2"/>
  <c r="U1486" i="2"/>
  <c r="T1486" i="2"/>
  <c r="Q1486" i="2"/>
  <c r="P1486" i="2"/>
  <c r="O1486" i="2"/>
  <c r="N1486" i="2"/>
  <c r="M1486" i="2"/>
  <c r="BH1486" i="2" s="1"/>
  <c r="L1486" i="2"/>
  <c r="BK1486" i="2" s="1"/>
  <c r="K1486" i="2"/>
  <c r="BJ1486" i="2" s="1"/>
  <c r="J1486" i="2"/>
  <c r="I1486" i="2"/>
  <c r="G1486" i="2"/>
  <c r="F1486" i="2"/>
  <c r="H1486" i="2" s="1"/>
  <c r="CX1485" i="2"/>
  <c r="CW1485" i="2"/>
  <c r="CN1485" i="2"/>
  <c r="CK1485" i="2"/>
  <c r="CI1485" i="2"/>
  <c r="CD1485" i="2"/>
  <c r="CC1485" i="2"/>
  <c r="BY1485" i="2"/>
  <c r="CA1485" i="2" s="1"/>
  <c r="BW1485" i="2"/>
  <c r="BV1485" i="2"/>
  <c r="BS1485" i="2"/>
  <c r="BR1485" i="2"/>
  <c r="BP1485" i="2"/>
  <c r="BO1485" i="2"/>
  <c r="BN1485" i="2"/>
  <c r="BM1485" i="2"/>
  <c r="BL1485" i="2"/>
  <c r="BK1485" i="2"/>
  <c r="BJ1485" i="2"/>
  <c r="BI1485" i="2"/>
  <c r="BH1485" i="2"/>
  <c r="BF1485" i="2"/>
  <c r="BD1485" i="2"/>
  <c r="AQ1485" i="2"/>
  <c r="AP1485" i="2"/>
  <c r="AR1485" i="2" s="1"/>
  <c r="BU1485" i="2" s="1"/>
  <c r="AA1485" i="2"/>
  <c r="H1485" i="2"/>
  <c r="CX1484" i="2"/>
  <c r="CW1484" i="2"/>
  <c r="CN1484" i="2"/>
  <c r="CK1484" i="2"/>
  <c r="CI1484" i="2"/>
  <c r="CD1484" i="2"/>
  <c r="CE1484" i="2" s="1"/>
  <c r="CC1484" i="2"/>
  <c r="BY1484" i="2"/>
  <c r="CA1484" i="2" s="1"/>
  <c r="BW1484" i="2"/>
  <c r="BV1484" i="2"/>
  <c r="BS1484" i="2"/>
  <c r="BR1484" i="2"/>
  <c r="BP1484" i="2"/>
  <c r="BO1484" i="2"/>
  <c r="BN1484" i="2"/>
  <c r="BM1484" i="2"/>
  <c r="BL1484" i="2"/>
  <c r="BK1484" i="2"/>
  <c r="BJ1484" i="2"/>
  <c r="BI1484" i="2"/>
  <c r="BH1484" i="2"/>
  <c r="BF1484" i="2"/>
  <c r="BD1484" i="2"/>
  <c r="AQ1484" i="2"/>
  <c r="AP1484" i="2"/>
  <c r="AR1484" i="2" s="1"/>
  <c r="BU1484" i="2" s="1"/>
  <c r="AA1484" i="2"/>
  <c r="H1484" i="2"/>
  <c r="CX1483" i="2"/>
  <c r="CW1483" i="2"/>
  <c r="CN1483" i="2"/>
  <c r="CK1483" i="2"/>
  <c r="CI1483" i="2"/>
  <c r="CD1483" i="2"/>
  <c r="CC1483" i="2"/>
  <c r="BY1483" i="2"/>
  <c r="CA1483" i="2" s="1"/>
  <c r="BW1483" i="2"/>
  <c r="BV1483" i="2"/>
  <c r="BS1483" i="2"/>
  <c r="BR1483" i="2"/>
  <c r="BP1483" i="2"/>
  <c r="BO1483" i="2"/>
  <c r="BN1483" i="2"/>
  <c r="BM1483" i="2"/>
  <c r="BL1483" i="2"/>
  <c r="BK1483" i="2"/>
  <c r="BJ1483" i="2"/>
  <c r="BI1483" i="2"/>
  <c r="BH1483" i="2"/>
  <c r="BF1483" i="2"/>
  <c r="BD1483" i="2"/>
  <c r="AQ1483" i="2"/>
  <c r="AP1483" i="2"/>
  <c r="AR1483" i="2" s="1"/>
  <c r="BU1483" i="2" s="1"/>
  <c r="AA1483" i="2"/>
  <c r="H1483" i="2"/>
  <c r="CX1482" i="2"/>
  <c r="CW1482" i="2"/>
  <c r="CN1482" i="2"/>
  <c r="CK1482" i="2"/>
  <c r="CI1482" i="2"/>
  <c r="CD1482" i="2"/>
  <c r="CE1482" i="2" s="1"/>
  <c r="CC1482" i="2"/>
  <c r="BY1482" i="2"/>
  <c r="CA1482" i="2" s="1"/>
  <c r="BW1482" i="2"/>
  <c r="BV1482" i="2"/>
  <c r="BS1482" i="2"/>
  <c r="BR1482" i="2"/>
  <c r="BP1482" i="2"/>
  <c r="BO1482" i="2"/>
  <c r="BN1482" i="2"/>
  <c r="BM1482" i="2"/>
  <c r="BL1482" i="2"/>
  <c r="BK1482" i="2"/>
  <c r="BJ1482" i="2"/>
  <c r="BI1482" i="2"/>
  <c r="BH1482" i="2"/>
  <c r="BF1482" i="2"/>
  <c r="BD1482" i="2"/>
  <c r="AQ1482" i="2"/>
  <c r="AP1482" i="2"/>
  <c r="AR1482" i="2" s="1"/>
  <c r="BU1482" i="2" s="1"/>
  <c r="AA1482" i="2"/>
  <c r="H1482" i="2"/>
  <c r="CX1481" i="2"/>
  <c r="CW1481" i="2"/>
  <c r="CN1481" i="2"/>
  <c r="CK1481" i="2"/>
  <c r="CI1481" i="2"/>
  <c r="CD1481" i="2"/>
  <c r="CE1481" i="2" s="1"/>
  <c r="CC1481" i="2"/>
  <c r="BY1481" i="2"/>
  <c r="CA1481" i="2" s="1"/>
  <c r="BW1481" i="2"/>
  <c r="BV1481" i="2"/>
  <c r="BS1481" i="2"/>
  <c r="BR1481" i="2"/>
  <c r="BP1481" i="2"/>
  <c r="BO1481" i="2"/>
  <c r="BN1481" i="2"/>
  <c r="BM1481" i="2"/>
  <c r="BL1481" i="2"/>
  <c r="BK1481" i="2"/>
  <c r="BJ1481" i="2"/>
  <c r="BI1481" i="2"/>
  <c r="BH1481" i="2"/>
  <c r="BF1481" i="2"/>
  <c r="BD1481" i="2"/>
  <c r="AQ1481" i="2"/>
  <c r="AP1481" i="2"/>
  <c r="AR1481" i="2" s="1"/>
  <c r="BU1481" i="2" s="1"/>
  <c r="AA1481" i="2"/>
  <c r="H1481" i="2"/>
  <c r="CX1480" i="2"/>
  <c r="CW1480" i="2"/>
  <c r="CN1480" i="2"/>
  <c r="CK1480" i="2"/>
  <c r="CI1480" i="2"/>
  <c r="CD1480" i="2"/>
  <c r="CE1480" i="2" s="1"/>
  <c r="CC1480" i="2"/>
  <c r="CA1480" i="2"/>
  <c r="BY1480" i="2"/>
  <c r="BW1480" i="2"/>
  <c r="BV1480" i="2"/>
  <c r="BS1480" i="2"/>
  <c r="BR1480" i="2"/>
  <c r="BP1480" i="2"/>
  <c r="BO1480" i="2"/>
  <c r="BN1480" i="2"/>
  <c r="BM1480" i="2"/>
  <c r="BL1480" i="2"/>
  <c r="BK1480" i="2"/>
  <c r="BJ1480" i="2"/>
  <c r="BI1480" i="2"/>
  <c r="BH1480" i="2"/>
  <c r="BF1480" i="2"/>
  <c r="BD1480" i="2"/>
  <c r="AQ1480" i="2"/>
  <c r="AP1480" i="2"/>
  <c r="AR1480" i="2" s="1"/>
  <c r="BU1480" i="2" s="1"/>
  <c r="AA1480" i="2"/>
  <c r="H1480" i="2"/>
  <c r="DA1479" i="2"/>
  <c r="CZ1479" i="2"/>
  <c r="CX1479" i="2"/>
  <c r="CW1479" i="2"/>
  <c r="CK1479" i="2"/>
  <c r="CI1479" i="2"/>
  <c r="CD1479" i="2"/>
  <c r="CE1479" i="2" s="1"/>
  <c r="CC1479" i="2"/>
  <c r="BY1479" i="2"/>
  <c r="CA1479" i="2" s="1"/>
  <c r="BW1479" i="2"/>
  <c r="BV1479" i="2"/>
  <c r="BS1479" i="2"/>
  <c r="BR1479" i="2"/>
  <c r="BP1479" i="2"/>
  <c r="BO1479" i="2"/>
  <c r="BN1479" i="2"/>
  <c r="CV1479" i="2" s="1"/>
  <c r="BJ1479" i="2"/>
  <c r="BI1479" i="2"/>
  <c r="BH1479" i="2"/>
  <c r="BG1479" i="2"/>
  <c r="BF1479" i="2"/>
  <c r="BE1479" i="2"/>
  <c r="BC1479" i="2"/>
  <c r="AZ1479" i="2"/>
  <c r="AY1479" i="2"/>
  <c r="AX1479" i="2"/>
  <c r="AW1479" i="2"/>
  <c r="BD1479" i="2" s="1"/>
  <c r="AV1479" i="2"/>
  <c r="AU1479" i="2"/>
  <c r="BM1479" i="2" s="1"/>
  <c r="AT1479" i="2"/>
  <c r="AS1479" i="2"/>
  <c r="AP1479" i="2"/>
  <c r="AR1479" i="2" s="1"/>
  <c r="BU1479" i="2" s="1"/>
  <c r="AO1479" i="2"/>
  <c r="AN1479" i="2"/>
  <c r="AM1479" i="2"/>
  <c r="AL1479" i="2"/>
  <c r="AK1479" i="2"/>
  <c r="AJ1479" i="2"/>
  <c r="AI1479" i="2"/>
  <c r="AQ1479" i="2" s="1"/>
  <c r="AA1479" i="2"/>
  <c r="Z1479" i="2"/>
  <c r="CN1479" i="2" s="1"/>
  <c r="Y1479" i="2"/>
  <c r="X1479" i="2"/>
  <c r="U1479" i="2"/>
  <c r="T1479" i="2"/>
  <c r="Q1479" i="2"/>
  <c r="P1479" i="2"/>
  <c r="O1479" i="2"/>
  <c r="N1479" i="2"/>
  <c r="M1479" i="2"/>
  <c r="BL1479" i="2" s="1"/>
  <c r="L1479" i="2"/>
  <c r="BK1479" i="2" s="1"/>
  <c r="K1479" i="2"/>
  <c r="J1479" i="2"/>
  <c r="I1479" i="2"/>
  <c r="G1479" i="2"/>
  <c r="F1479" i="2"/>
  <c r="H1479" i="2" s="1"/>
  <c r="DA1478" i="2"/>
  <c r="CZ1478" i="2"/>
  <c r="CX1478" i="2"/>
  <c r="CW1478" i="2"/>
  <c r="CK1478" i="2"/>
  <c r="CI1478" i="2"/>
  <c r="CC1478" i="2"/>
  <c r="BY1478" i="2"/>
  <c r="CA1478" i="2" s="1"/>
  <c r="BW1478" i="2"/>
  <c r="BV1478" i="2"/>
  <c r="BS1478" i="2"/>
  <c r="BR1478" i="2"/>
  <c r="BP1478" i="2"/>
  <c r="BO1478" i="2"/>
  <c r="BN1478" i="2"/>
  <c r="BI1478" i="2"/>
  <c r="BG1478" i="2"/>
  <c r="BE1478" i="2"/>
  <c r="BF1478" i="2" s="1"/>
  <c r="BC1478" i="2"/>
  <c r="AZ1478" i="2"/>
  <c r="AY1478" i="2"/>
  <c r="AX1478" i="2"/>
  <c r="AW1478" i="2"/>
  <c r="BD1478" i="2" s="1"/>
  <c r="AV1478" i="2"/>
  <c r="AU1478" i="2"/>
  <c r="BM1478" i="2" s="1"/>
  <c r="AT1478" i="2"/>
  <c r="CD1478" i="2" s="1"/>
  <c r="AS1478" i="2"/>
  <c r="AP1478" i="2"/>
  <c r="AR1478" i="2" s="1"/>
  <c r="BU1478" i="2" s="1"/>
  <c r="AO1478" i="2"/>
  <c r="AN1478" i="2"/>
  <c r="AM1478" i="2"/>
  <c r="AL1478" i="2"/>
  <c r="AK1478" i="2"/>
  <c r="AJ1478" i="2"/>
  <c r="AI1478" i="2"/>
  <c r="AQ1478" i="2" s="1"/>
  <c r="Z1478" i="2"/>
  <c r="AA1478" i="2" s="1"/>
  <c r="Y1478" i="2"/>
  <c r="X1478" i="2"/>
  <c r="U1478" i="2"/>
  <c r="T1478" i="2"/>
  <c r="Q1478" i="2"/>
  <c r="P1478" i="2"/>
  <c r="O1478" i="2"/>
  <c r="N1478" i="2"/>
  <c r="BL1478" i="2" s="1"/>
  <c r="M1478" i="2"/>
  <c r="BH1478" i="2" s="1"/>
  <c r="L1478" i="2"/>
  <c r="BK1478" i="2" s="1"/>
  <c r="K1478" i="2"/>
  <c r="BJ1478" i="2" s="1"/>
  <c r="J1478" i="2"/>
  <c r="I1478" i="2"/>
  <c r="G1478" i="2"/>
  <c r="F1478" i="2"/>
  <c r="H1478" i="2" s="1"/>
  <c r="DA1477" i="2"/>
  <c r="CZ1477" i="2"/>
  <c r="CX1477" i="2"/>
  <c r="CW1477" i="2"/>
  <c r="CN1477" i="2"/>
  <c r="CK1477" i="2"/>
  <c r="CI1477" i="2"/>
  <c r="CA1477" i="2"/>
  <c r="BY1477" i="2"/>
  <c r="BW1477" i="2"/>
  <c r="BV1477" i="2"/>
  <c r="BS1477" i="2"/>
  <c r="BR1477" i="2"/>
  <c r="BP1477" i="2"/>
  <c r="BN1477" i="2"/>
  <c r="BK1477" i="2"/>
  <c r="BG1477" i="2"/>
  <c r="BF1477" i="2"/>
  <c r="BE1477" i="2"/>
  <c r="BD1477" i="2"/>
  <c r="BC1477" i="2"/>
  <c r="BO1477" i="2" s="1"/>
  <c r="AZ1477" i="2"/>
  <c r="AY1477" i="2"/>
  <c r="AX1477" i="2"/>
  <c r="AW1477" i="2"/>
  <c r="AV1477" i="2"/>
  <c r="AU1477" i="2"/>
  <c r="BM1477" i="2" s="1"/>
  <c r="AT1477" i="2"/>
  <c r="CD1477" i="2" s="1"/>
  <c r="AS1477" i="2"/>
  <c r="CC1477" i="2" s="1"/>
  <c r="AP1477" i="2"/>
  <c r="AR1477" i="2" s="1"/>
  <c r="BU1477" i="2" s="1"/>
  <c r="AO1477" i="2"/>
  <c r="AN1477" i="2"/>
  <c r="AM1477" i="2"/>
  <c r="AL1477" i="2"/>
  <c r="AK1477" i="2"/>
  <c r="AJ1477" i="2"/>
  <c r="AI1477" i="2"/>
  <c r="AQ1477" i="2" s="1"/>
  <c r="AA1477" i="2"/>
  <c r="Z1477" i="2"/>
  <c r="Y1477" i="2"/>
  <c r="X1477" i="2"/>
  <c r="U1477" i="2"/>
  <c r="T1477" i="2"/>
  <c r="Q1477" i="2"/>
  <c r="P1477" i="2"/>
  <c r="O1477" i="2"/>
  <c r="N1477" i="2"/>
  <c r="M1477" i="2"/>
  <c r="BH1477" i="2" s="1"/>
  <c r="L1477" i="2"/>
  <c r="K1477" i="2"/>
  <c r="BJ1477" i="2" s="1"/>
  <c r="J1477" i="2"/>
  <c r="BI1477" i="2" s="1"/>
  <c r="I1477" i="2"/>
  <c r="G1477" i="2"/>
  <c r="F1477" i="2"/>
  <c r="H1477" i="2" s="1"/>
  <c r="CX1476" i="2"/>
  <c r="CW1476" i="2"/>
  <c r="CN1476" i="2"/>
  <c r="CK1476" i="2"/>
  <c r="CI1476" i="2"/>
  <c r="CE1476" i="2"/>
  <c r="CD1476" i="2"/>
  <c r="CC1476" i="2"/>
  <c r="BY1476" i="2"/>
  <c r="CA1476" i="2" s="1"/>
  <c r="BW1476" i="2"/>
  <c r="BV1476" i="2"/>
  <c r="BS1476" i="2"/>
  <c r="BR1476" i="2"/>
  <c r="BP1476" i="2"/>
  <c r="BO1476" i="2"/>
  <c r="BN1476" i="2"/>
  <c r="BM1476" i="2"/>
  <c r="BL1476" i="2"/>
  <c r="BK1476" i="2"/>
  <c r="BJ1476" i="2"/>
  <c r="BI1476" i="2"/>
  <c r="BH1476" i="2"/>
  <c r="BF1476" i="2"/>
  <c r="BD1476" i="2"/>
  <c r="AQ1476" i="2"/>
  <c r="AP1476" i="2"/>
  <c r="AR1476" i="2" s="1"/>
  <c r="BU1476" i="2" s="1"/>
  <c r="AA1476" i="2"/>
  <c r="H1476" i="2"/>
  <c r="CX1475" i="2"/>
  <c r="CW1475" i="2"/>
  <c r="CN1475" i="2"/>
  <c r="CK1475" i="2"/>
  <c r="CI1475" i="2"/>
  <c r="CD1475" i="2"/>
  <c r="CE1475" i="2" s="1"/>
  <c r="CC1475" i="2"/>
  <c r="CA1475" i="2"/>
  <c r="BY1475" i="2"/>
  <c r="BW1475" i="2"/>
  <c r="BV1475" i="2"/>
  <c r="BS1475" i="2"/>
  <c r="BR1475" i="2"/>
  <c r="BP1475" i="2"/>
  <c r="BO1475" i="2"/>
  <c r="BN1475" i="2"/>
  <c r="BM1475" i="2"/>
  <c r="BL1475" i="2"/>
  <c r="BK1475" i="2"/>
  <c r="BJ1475" i="2"/>
  <c r="BI1475" i="2"/>
  <c r="BH1475" i="2"/>
  <c r="BF1475" i="2"/>
  <c r="BD1475" i="2"/>
  <c r="AQ1475" i="2"/>
  <c r="AP1475" i="2"/>
  <c r="AR1475" i="2" s="1"/>
  <c r="BU1475" i="2" s="1"/>
  <c r="AA1475" i="2"/>
  <c r="H1475" i="2"/>
  <c r="CX1474" i="2"/>
  <c r="CW1474" i="2"/>
  <c r="CN1474" i="2"/>
  <c r="CK1474" i="2"/>
  <c r="CI1474" i="2"/>
  <c r="CD1474" i="2"/>
  <c r="CE1474" i="2" s="1"/>
  <c r="CC1474" i="2"/>
  <c r="BY1474" i="2"/>
  <c r="CA1474" i="2" s="1"/>
  <c r="BW1474" i="2"/>
  <c r="BV1474" i="2"/>
  <c r="BS1474" i="2"/>
  <c r="BR1474" i="2"/>
  <c r="BP1474" i="2"/>
  <c r="BO1474" i="2"/>
  <c r="BN1474" i="2"/>
  <c r="BM1474" i="2"/>
  <c r="BL1474" i="2"/>
  <c r="BK1474" i="2"/>
  <c r="BJ1474" i="2"/>
  <c r="BI1474" i="2"/>
  <c r="BH1474" i="2"/>
  <c r="BF1474" i="2"/>
  <c r="BD1474" i="2"/>
  <c r="AQ1474" i="2"/>
  <c r="AP1474" i="2"/>
  <c r="AR1474" i="2" s="1"/>
  <c r="BU1474" i="2" s="1"/>
  <c r="AA1474" i="2"/>
  <c r="H1474" i="2"/>
  <c r="CX1473" i="2"/>
  <c r="CW1473" i="2"/>
  <c r="CN1473" i="2"/>
  <c r="CK1473" i="2"/>
  <c r="CI1473" i="2"/>
  <c r="CD1473" i="2"/>
  <c r="CC1473" i="2"/>
  <c r="CA1473" i="2"/>
  <c r="BY1473" i="2"/>
  <c r="BW1473" i="2"/>
  <c r="BV1473" i="2"/>
  <c r="BS1473" i="2"/>
  <c r="BR1473" i="2"/>
  <c r="BP1473" i="2"/>
  <c r="BO1473" i="2"/>
  <c r="BN1473" i="2"/>
  <c r="BM1473" i="2"/>
  <c r="BL1473" i="2"/>
  <c r="BK1473" i="2"/>
  <c r="BJ1473" i="2"/>
  <c r="BI1473" i="2"/>
  <c r="BH1473" i="2"/>
  <c r="BF1473" i="2"/>
  <c r="BD1473" i="2"/>
  <c r="AQ1473" i="2"/>
  <c r="AP1473" i="2"/>
  <c r="AR1473" i="2" s="1"/>
  <c r="BU1473" i="2" s="1"/>
  <c r="AA1473" i="2"/>
  <c r="H1473" i="2"/>
  <c r="CX1472" i="2"/>
  <c r="CW1472" i="2"/>
  <c r="CN1472" i="2"/>
  <c r="CK1472" i="2"/>
  <c r="CI1472" i="2"/>
  <c r="CE1472" i="2"/>
  <c r="CD1472" i="2"/>
  <c r="CC1472" i="2"/>
  <c r="BY1472" i="2"/>
  <c r="CA1472" i="2" s="1"/>
  <c r="BW1472" i="2"/>
  <c r="BV1472" i="2"/>
  <c r="BS1472" i="2"/>
  <c r="BR1472" i="2"/>
  <c r="BP1472" i="2"/>
  <c r="BO1472" i="2"/>
  <c r="BN1472" i="2"/>
  <c r="BM1472" i="2"/>
  <c r="BL1472" i="2"/>
  <c r="BK1472" i="2"/>
  <c r="BJ1472" i="2"/>
  <c r="BI1472" i="2"/>
  <c r="BH1472" i="2"/>
  <c r="BF1472" i="2"/>
  <c r="BD1472" i="2"/>
  <c r="AQ1472" i="2"/>
  <c r="AP1472" i="2"/>
  <c r="AR1472" i="2" s="1"/>
  <c r="BU1472" i="2" s="1"/>
  <c r="AA1472" i="2"/>
  <c r="H1472" i="2"/>
  <c r="CX1471" i="2"/>
  <c r="CW1471" i="2"/>
  <c r="CN1471" i="2"/>
  <c r="CK1471" i="2"/>
  <c r="CI1471" i="2"/>
  <c r="CD1471" i="2"/>
  <c r="CC1471" i="2"/>
  <c r="BY1471" i="2"/>
  <c r="CA1471" i="2" s="1"/>
  <c r="BW1471" i="2"/>
  <c r="BV1471" i="2"/>
  <c r="BS1471" i="2"/>
  <c r="BR1471" i="2"/>
  <c r="BP1471" i="2"/>
  <c r="BO1471" i="2"/>
  <c r="BN1471" i="2"/>
  <c r="BM1471" i="2"/>
  <c r="BL1471" i="2"/>
  <c r="BK1471" i="2"/>
  <c r="BJ1471" i="2"/>
  <c r="BI1471" i="2"/>
  <c r="BH1471" i="2"/>
  <c r="BF1471" i="2"/>
  <c r="BD1471" i="2"/>
  <c r="AQ1471" i="2"/>
  <c r="AP1471" i="2"/>
  <c r="AR1471" i="2" s="1"/>
  <c r="BU1471" i="2" s="1"/>
  <c r="AA1471" i="2"/>
  <c r="H1471" i="2"/>
  <c r="CX1470" i="2"/>
  <c r="CW1470" i="2"/>
  <c r="CN1470" i="2"/>
  <c r="CK1470" i="2"/>
  <c r="CI1470" i="2"/>
  <c r="CD1470" i="2"/>
  <c r="CE1470" i="2" s="1"/>
  <c r="CC1470" i="2"/>
  <c r="BY1470" i="2"/>
  <c r="CA1470" i="2" s="1"/>
  <c r="BW1470" i="2"/>
  <c r="BV1470" i="2"/>
  <c r="BS1470" i="2"/>
  <c r="BR1470" i="2"/>
  <c r="BP1470" i="2"/>
  <c r="BO1470" i="2"/>
  <c r="BN1470" i="2"/>
  <c r="BM1470" i="2"/>
  <c r="BL1470" i="2"/>
  <c r="BK1470" i="2"/>
  <c r="BJ1470" i="2"/>
  <c r="BI1470" i="2"/>
  <c r="BH1470" i="2"/>
  <c r="BF1470" i="2"/>
  <c r="BD1470" i="2"/>
  <c r="AQ1470" i="2"/>
  <c r="AP1470" i="2"/>
  <c r="AR1470" i="2" s="1"/>
  <c r="BU1470" i="2" s="1"/>
  <c r="AA1470" i="2"/>
  <c r="H1470" i="2"/>
  <c r="CX1469" i="2"/>
  <c r="CW1469" i="2"/>
  <c r="CN1469" i="2"/>
  <c r="CK1469" i="2"/>
  <c r="CI1469" i="2"/>
  <c r="CD1469" i="2"/>
  <c r="CE1469" i="2" s="1"/>
  <c r="CC1469" i="2"/>
  <c r="CA1469" i="2"/>
  <c r="BY1469" i="2"/>
  <c r="BW1469" i="2"/>
  <c r="BV1469" i="2"/>
  <c r="BS1469" i="2"/>
  <c r="BR1469" i="2"/>
  <c r="BP1469" i="2"/>
  <c r="BO1469" i="2"/>
  <c r="BN1469" i="2"/>
  <c r="BM1469" i="2"/>
  <c r="BL1469" i="2"/>
  <c r="BK1469" i="2"/>
  <c r="BJ1469" i="2"/>
  <c r="BI1469" i="2"/>
  <c r="BH1469" i="2"/>
  <c r="BF1469" i="2"/>
  <c r="BD1469" i="2"/>
  <c r="AR1469" i="2"/>
  <c r="BU1469" i="2" s="1"/>
  <c r="AQ1469" i="2"/>
  <c r="AP1469" i="2"/>
  <c r="AA1469" i="2"/>
  <c r="H1469" i="2"/>
  <c r="CX1468" i="2"/>
  <c r="CW1468" i="2"/>
  <c r="CN1468" i="2"/>
  <c r="CK1468" i="2"/>
  <c r="CI1468" i="2"/>
  <c r="CD1468" i="2"/>
  <c r="CE1468" i="2" s="1"/>
  <c r="CC1468" i="2"/>
  <c r="BY1468" i="2"/>
  <c r="CA1468" i="2" s="1"/>
  <c r="BW1468" i="2"/>
  <c r="BV1468" i="2"/>
  <c r="BS1468" i="2"/>
  <c r="BR1468" i="2"/>
  <c r="BP1468" i="2"/>
  <c r="BO1468" i="2"/>
  <c r="BN1468" i="2"/>
  <c r="BM1468" i="2"/>
  <c r="BL1468" i="2"/>
  <c r="BK1468" i="2"/>
  <c r="BJ1468" i="2"/>
  <c r="BI1468" i="2"/>
  <c r="BH1468" i="2"/>
  <c r="BF1468" i="2"/>
  <c r="BD1468" i="2"/>
  <c r="AQ1468" i="2"/>
  <c r="AP1468" i="2"/>
  <c r="AR1468" i="2" s="1"/>
  <c r="BU1468" i="2" s="1"/>
  <c r="AA1468" i="2"/>
  <c r="H1468" i="2"/>
  <c r="DA1467" i="2"/>
  <c r="CZ1467" i="2"/>
  <c r="CX1467" i="2"/>
  <c r="CW1467" i="2"/>
  <c r="CK1467" i="2"/>
  <c r="CI1467" i="2"/>
  <c r="CD1467" i="2"/>
  <c r="CE1467" i="2" s="1"/>
  <c r="CC1467" i="2"/>
  <c r="BY1467" i="2"/>
  <c r="CA1467" i="2" s="1"/>
  <c r="BW1467" i="2"/>
  <c r="BV1467" i="2"/>
  <c r="BS1467" i="2"/>
  <c r="BR1467" i="2"/>
  <c r="BP1467" i="2"/>
  <c r="BO1467" i="2"/>
  <c r="BN1467" i="2"/>
  <c r="BJ1467" i="2"/>
  <c r="BI1467" i="2"/>
  <c r="BH1467" i="2"/>
  <c r="BG1467" i="2"/>
  <c r="BF1467" i="2"/>
  <c r="BE1467" i="2"/>
  <c r="BD1467" i="2"/>
  <c r="BC1467" i="2"/>
  <c r="AZ1467" i="2"/>
  <c r="AY1467" i="2"/>
  <c r="AX1467" i="2"/>
  <c r="AW1467" i="2"/>
  <c r="AV1467" i="2"/>
  <c r="AU1467" i="2"/>
  <c r="BM1467" i="2" s="1"/>
  <c r="AT1467" i="2"/>
  <c r="AS1467" i="2"/>
  <c r="AP1467" i="2"/>
  <c r="AR1467" i="2" s="1"/>
  <c r="BU1467" i="2" s="1"/>
  <c r="AO1467" i="2"/>
  <c r="AN1467" i="2"/>
  <c r="AM1467" i="2"/>
  <c r="AL1467" i="2"/>
  <c r="AK1467" i="2"/>
  <c r="AJ1467" i="2"/>
  <c r="AI1467" i="2"/>
  <c r="AQ1467" i="2" s="1"/>
  <c r="AA1467" i="2"/>
  <c r="Z1467" i="2"/>
  <c r="CN1467" i="2" s="1"/>
  <c r="Y1467" i="2"/>
  <c r="X1467" i="2"/>
  <c r="U1467" i="2"/>
  <c r="T1467" i="2"/>
  <c r="Q1467" i="2"/>
  <c r="P1467" i="2"/>
  <c r="O1467" i="2"/>
  <c r="N1467" i="2"/>
  <c r="M1467" i="2"/>
  <c r="BL1467" i="2" s="1"/>
  <c r="L1467" i="2"/>
  <c r="BK1467" i="2" s="1"/>
  <c r="K1467" i="2"/>
  <c r="J1467" i="2"/>
  <c r="I1467" i="2"/>
  <c r="G1467" i="2"/>
  <c r="H1467" i="2" s="1"/>
  <c r="F1467" i="2"/>
  <c r="DA1466" i="2"/>
  <c r="CZ1466" i="2"/>
  <c r="CX1466" i="2"/>
  <c r="CW1466" i="2"/>
  <c r="CK1466" i="2"/>
  <c r="CI1466" i="2"/>
  <c r="CC1466" i="2"/>
  <c r="BY1466" i="2"/>
  <c r="CA1466" i="2" s="1"/>
  <c r="BW1466" i="2"/>
  <c r="BV1466" i="2"/>
  <c r="BS1466" i="2"/>
  <c r="BR1466" i="2"/>
  <c r="BP1466" i="2"/>
  <c r="BO1466" i="2"/>
  <c r="BN1466" i="2"/>
  <c r="CV1466" i="2" s="1"/>
  <c r="BI1466" i="2"/>
  <c r="BH1466" i="2"/>
  <c r="BG1466" i="2"/>
  <c r="BE1466" i="2"/>
  <c r="BF1466" i="2" s="1"/>
  <c r="BC1466" i="2"/>
  <c r="AZ1466" i="2"/>
  <c r="AY1466" i="2"/>
  <c r="AX1466" i="2"/>
  <c r="AW1466" i="2"/>
  <c r="BD1466" i="2" s="1"/>
  <c r="AV1466" i="2"/>
  <c r="AU1466" i="2"/>
  <c r="BM1466" i="2" s="1"/>
  <c r="AT1466" i="2"/>
  <c r="CD1466" i="2" s="1"/>
  <c r="AS1466" i="2"/>
  <c r="AP1466" i="2"/>
  <c r="AR1466" i="2" s="1"/>
  <c r="BU1466" i="2" s="1"/>
  <c r="AO1466" i="2"/>
  <c r="AN1466" i="2"/>
  <c r="AM1466" i="2"/>
  <c r="AL1466" i="2"/>
  <c r="AK1466" i="2"/>
  <c r="AJ1466" i="2"/>
  <c r="AI1466" i="2"/>
  <c r="AQ1466" i="2" s="1"/>
  <c r="Z1466" i="2"/>
  <c r="AA1466" i="2" s="1"/>
  <c r="Y1466" i="2"/>
  <c r="X1466" i="2"/>
  <c r="U1466" i="2"/>
  <c r="T1466" i="2"/>
  <c r="Q1466" i="2"/>
  <c r="P1466" i="2"/>
  <c r="O1466" i="2"/>
  <c r="N1466" i="2"/>
  <c r="BL1466" i="2" s="1"/>
  <c r="M1466" i="2"/>
  <c r="L1466" i="2"/>
  <c r="BK1466" i="2" s="1"/>
  <c r="K1466" i="2"/>
  <c r="BJ1466" i="2" s="1"/>
  <c r="J1466" i="2"/>
  <c r="I1466" i="2"/>
  <c r="G1466" i="2"/>
  <c r="F1466" i="2"/>
  <c r="H1466" i="2" s="1"/>
  <c r="CX1465" i="2"/>
  <c r="CW1465" i="2"/>
  <c r="CN1465" i="2"/>
  <c r="CK1465" i="2"/>
  <c r="CI1465" i="2"/>
  <c r="CD1465" i="2"/>
  <c r="CC1465" i="2"/>
  <c r="BY1465" i="2"/>
  <c r="CA1465" i="2" s="1"/>
  <c r="BW1465" i="2"/>
  <c r="BV1465" i="2"/>
  <c r="BS1465" i="2"/>
  <c r="BR1465" i="2"/>
  <c r="BP1465" i="2"/>
  <c r="BO1465" i="2"/>
  <c r="BN1465" i="2"/>
  <c r="BM1465" i="2"/>
  <c r="BL1465" i="2"/>
  <c r="BK1465" i="2"/>
  <c r="BJ1465" i="2"/>
  <c r="BI1465" i="2"/>
  <c r="BH1465" i="2"/>
  <c r="BF1465" i="2"/>
  <c r="BD1465" i="2"/>
  <c r="AR1465" i="2"/>
  <c r="BU1465" i="2" s="1"/>
  <c r="AQ1465" i="2"/>
  <c r="AP1465" i="2"/>
  <c r="AA1465" i="2"/>
  <c r="H1465" i="2"/>
  <c r="CX1464" i="2"/>
  <c r="CW1464" i="2"/>
  <c r="CN1464" i="2"/>
  <c r="CK1464" i="2"/>
  <c r="CI1464" i="2"/>
  <c r="CD1464" i="2"/>
  <c r="CE1464" i="2" s="1"/>
  <c r="CC1464" i="2"/>
  <c r="BY1464" i="2"/>
  <c r="CA1464" i="2" s="1"/>
  <c r="BW1464" i="2"/>
  <c r="BV1464" i="2"/>
  <c r="BS1464" i="2"/>
  <c r="BR1464" i="2"/>
  <c r="BP1464" i="2"/>
  <c r="BO1464" i="2"/>
  <c r="BN1464" i="2"/>
  <c r="BM1464" i="2"/>
  <c r="BL1464" i="2"/>
  <c r="BK1464" i="2"/>
  <c r="BJ1464" i="2"/>
  <c r="BI1464" i="2"/>
  <c r="BH1464" i="2"/>
  <c r="BF1464" i="2"/>
  <c r="BD1464" i="2"/>
  <c r="AR1464" i="2"/>
  <c r="BU1464" i="2" s="1"/>
  <c r="AQ1464" i="2"/>
  <c r="AP1464" i="2"/>
  <c r="AA1464" i="2"/>
  <c r="H1464" i="2"/>
  <c r="CX1463" i="2"/>
  <c r="CW1463" i="2"/>
  <c r="CN1463" i="2"/>
  <c r="CK1463" i="2"/>
  <c r="CI1463" i="2"/>
  <c r="CD1463" i="2"/>
  <c r="CC1463" i="2"/>
  <c r="BY1463" i="2"/>
  <c r="CA1463" i="2" s="1"/>
  <c r="BW1463" i="2"/>
  <c r="BV1463" i="2"/>
  <c r="BS1463" i="2"/>
  <c r="BR1463" i="2"/>
  <c r="BP1463" i="2"/>
  <c r="BO1463" i="2"/>
  <c r="BN1463" i="2"/>
  <c r="BM1463" i="2"/>
  <c r="BL1463" i="2"/>
  <c r="BK1463" i="2"/>
  <c r="BJ1463" i="2"/>
  <c r="BI1463" i="2"/>
  <c r="BH1463" i="2"/>
  <c r="BF1463" i="2"/>
  <c r="BD1463" i="2"/>
  <c r="AQ1463" i="2"/>
  <c r="AP1463" i="2"/>
  <c r="AR1463" i="2" s="1"/>
  <c r="BU1463" i="2" s="1"/>
  <c r="AA1463" i="2"/>
  <c r="H1463" i="2"/>
  <c r="CX1462" i="2"/>
  <c r="CW1462" i="2"/>
  <c r="CN1462" i="2"/>
  <c r="CK1462" i="2"/>
  <c r="CI1462" i="2"/>
  <c r="CD1462" i="2"/>
  <c r="CE1462" i="2" s="1"/>
  <c r="CC1462" i="2"/>
  <c r="BY1462" i="2"/>
  <c r="CA1462" i="2" s="1"/>
  <c r="BW1462" i="2"/>
  <c r="BV1462" i="2"/>
  <c r="BS1462" i="2"/>
  <c r="BR1462" i="2"/>
  <c r="BP1462" i="2"/>
  <c r="BO1462" i="2"/>
  <c r="BN1462" i="2"/>
  <c r="BM1462" i="2"/>
  <c r="BL1462" i="2"/>
  <c r="BK1462" i="2"/>
  <c r="BJ1462" i="2"/>
  <c r="BI1462" i="2"/>
  <c r="BH1462" i="2"/>
  <c r="BF1462" i="2"/>
  <c r="BD1462" i="2"/>
  <c r="AR1462" i="2"/>
  <c r="BU1462" i="2" s="1"/>
  <c r="AQ1462" i="2"/>
  <c r="AP1462" i="2"/>
  <c r="AA1462" i="2"/>
  <c r="H1462" i="2"/>
  <c r="CX1461" i="2"/>
  <c r="CW1461" i="2"/>
  <c r="CN1461" i="2"/>
  <c r="CK1461" i="2"/>
  <c r="CI1461" i="2"/>
  <c r="CD1461" i="2"/>
  <c r="CE1461" i="2" s="1"/>
  <c r="CC1461" i="2"/>
  <c r="BY1461" i="2"/>
  <c r="CA1461" i="2" s="1"/>
  <c r="BW1461" i="2"/>
  <c r="BV1461" i="2"/>
  <c r="BS1461" i="2"/>
  <c r="BR1461" i="2"/>
  <c r="BP1461" i="2"/>
  <c r="BO1461" i="2"/>
  <c r="BN1461" i="2"/>
  <c r="BM1461" i="2"/>
  <c r="BL1461" i="2"/>
  <c r="BK1461" i="2"/>
  <c r="BJ1461" i="2"/>
  <c r="BI1461" i="2"/>
  <c r="BH1461" i="2"/>
  <c r="BF1461" i="2"/>
  <c r="BD1461" i="2"/>
  <c r="AQ1461" i="2"/>
  <c r="AP1461" i="2"/>
  <c r="AR1461" i="2" s="1"/>
  <c r="BU1461" i="2" s="1"/>
  <c r="AA1461" i="2"/>
  <c r="H1461" i="2"/>
  <c r="CX1460" i="2"/>
  <c r="CW1460" i="2"/>
  <c r="CN1460" i="2"/>
  <c r="CK1460" i="2"/>
  <c r="CI1460" i="2"/>
  <c r="CD1460" i="2"/>
  <c r="CE1460" i="2" s="1"/>
  <c r="CC1460" i="2"/>
  <c r="BY1460" i="2"/>
  <c r="CA1460" i="2" s="1"/>
  <c r="BW1460" i="2"/>
  <c r="BV1460" i="2"/>
  <c r="BS1460" i="2"/>
  <c r="BR1460" i="2"/>
  <c r="BP1460" i="2"/>
  <c r="BO1460" i="2"/>
  <c r="BN1460" i="2"/>
  <c r="BM1460" i="2"/>
  <c r="BL1460" i="2"/>
  <c r="BK1460" i="2"/>
  <c r="BJ1460" i="2"/>
  <c r="BI1460" i="2"/>
  <c r="BH1460" i="2"/>
  <c r="BF1460" i="2"/>
  <c r="BD1460" i="2"/>
  <c r="AQ1460" i="2"/>
  <c r="AP1460" i="2"/>
  <c r="AR1460" i="2" s="1"/>
  <c r="BU1460" i="2" s="1"/>
  <c r="AA1460" i="2"/>
  <c r="H1460" i="2"/>
  <c r="DA1459" i="2"/>
  <c r="CZ1459" i="2"/>
  <c r="CX1459" i="2"/>
  <c r="CW1459" i="2"/>
  <c r="CN1459" i="2"/>
  <c r="CK1459" i="2"/>
  <c r="CI1459" i="2"/>
  <c r="CC1459" i="2"/>
  <c r="CA1459" i="2"/>
  <c r="BY1459" i="2"/>
  <c r="BW1459" i="2"/>
  <c r="BV1459" i="2"/>
  <c r="BS1459" i="2"/>
  <c r="BR1459" i="2"/>
  <c r="BP1459" i="2"/>
  <c r="BO1459" i="2"/>
  <c r="BN1459" i="2"/>
  <c r="CV1459" i="2" s="1"/>
  <c r="BL1459" i="2"/>
  <c r="BI1459" i="2"/>
  <c r="BH1459" i="2"/>
  <c r="BG1459" i="2"/>
  <c r="BE1459" i="2"/>
  <c r="BF1459" i="2" s="1"/>
  <c r="BD1459" i="2"/>
  <c r="BC1459" i="2"/>
  <c r="AZ1459" i="2"/>
  <c r="AY1459" i="2"/>
  <c r="AX1459" i="2"/>
  <c r="AW1459" i="2"/>
  <c r="AV1459" i="2"/>
  <c r="AU1459" i="2"/>
  <c r="BM1459" i="2" s="1"/>
  <c r="AT1459" i="2"/>
  <c r="CD1459" i="2" s="1"/>
  <c r="AS1459" i="2"/>
  <c r="AP1459" i="2"/>
  <c r="AR1459" i="2" s="1"/>
  <c r="BU1459" i="2" s="1"/>
  <c r="AO1459" i="2"/>
  <c r="AN1459" i="2"/>
  <c r="AM1459" i="2"/>
  <c r="AL1459" i="2"/>
  <c r="AK1459" i="2"/>
  <c r="AJ1459" i="2"/>
  <c r="AI1459" i="2"/>
  <c r="AQ1459" i="2" s="1"/>
  <c r="AA1459" i="2"/>
  <c r="Z1459" i="2"/>
  <c r="Y1459" i="2"/>
  <c r="X1459" i="2"/>
  <c r="U1459" i="2"/>
  <c r="T1459" i="2"/>
  <c r="Q1459" i="2"/>
  <c r="P1459" i="2"/>
  <c r="O1459" i="2"/>
  <c r="N1459" i="2"/>
  <c r="M1459" i="2"/>
  <c r="L1459" i="2"/>
  <c r="BK1459" i="2" s="1"/>
  <c r="K1459" i="2"/>
  <c r="BJ1459" i="2" s="1"/>
  <c r="J1459" i="2"/>
  <c r="I1459" i="2"/>
  <c r="G1459" i="2"/>
  <c r="H1459" i="2" s="1"/>
  <c r="F1459" i="2"/>
  <c r="CX1458" i="2"/>
  <c r="CW1458" i="2"/>
  <c r="CN1458" i="2"/>
  <c r="CK1458" i="2"/>
  <c r="CI1458" i="2"/>
  <c r="CD1458" i="2"/>
  <c r="CE1458" i="2" s="1"/>
  <c r="CC1458" i="2"/>
  <c r="BY1458" i="2"/>
  <c r="CA1458" i="2" s="1"/>
  <c r="BW1458" i="2"/>
  <c r="BV1458" i="2"/>
  <c r="BS1458" i="2"/>
  <c r="BR1458" i="2"/>
  <c r="BP1458" i="2"/>
  <c r="BO1458" i="2"/>
  <c r="BN1458" i="2"/>
  <c r="BM1458" i="2"/>
  <c r="BL1458" i="2"/>
  <c r="BK1458" i="2"/>
  <c r="BJ1458" i="2"/>
  <c r="BI1458" i="2"/>
  <c r="BH1458" i="2"/>
  <c r="BF1458" i="2"/>
  <c r="BD1458" i="2"/>
  <c r="AQ1458" i="2"/>
  <c r="AP1458" i="2"/>
  <c r="AR1458" i="2" s="1"/>
  <c r="BU1458" i="2" s="1"/>
  <c r="AA1458" i="2"/>
  <c r="H1458" i="2"/>
  <c r="CX1457" i="2"/>
  <c r="CW1457" i="2"/>
  <c r="CN1457" i="2"/>
  <c r="CK1457" i="2"/>
  <c r="CI1457" i="2"/>
  <c r="CD1457" i="2"/>
  <c r="CE1457" i="2" s="1"/>
  <c r="CC1457" i="2"/>
  <c r="BY1457" i="2"/>
  <c r="CA1457" i="2" s="1"/>
  <c r="BW1457" i="2"/>
  <c r="BV1457" i="2"/>
  <c r="BS1457" i="2"/>
  <c r="BR1457" i="2"/>
  <c r="BP1457" i="2"/>
  <c r="BO1457" i="2"/>
  <c r="BN1457" i="2"/>
  <c r="BM1457" i="2"/>
  <c r="BL1457" i="2"/>
  <c r="BK1457" i="2"/>
  <c r="BJ1457" i="2"/>
  <c r="BI1457" i="2"/>
  <c r="BH1457" i="2"/>
  <c r="BF1457" i="2"/>
  <c r="BD1457" i="2"/>
  <c r="AR1457" i="2"/>
  <c r="BU1457" i="2" s="1"/>
  <c r="AQ1457" i="2"/>
  <c r="AP1457" i="2"/>
  <c r="AA1457" i="2"/>
  <c r="H1457" i="2"/>
  <c r="CX1456" i="2"/>
  <c r="CW1456" i="2"/>
  <c r="CN1456" i="2"/>
  <c r="CK1456" i="2"/>
  <c r="CI1456" i="2"/>
  <c r="CE1456" i="2"/>
  <c r="CD1456" i="2"/>
  <c r="CC1456" i="2"/>
  <c r="BY1456" i="2"/>
  <c r="CA1456" i="2" s="1"/>
  <c r="BW1456" i="2"/>
  <c r="BV1456" i="2"/>
  <c r="BS1456" i="2"/>
  <c r="BR1456" i="2"/>
  <c r="BP1456" i="2"/>
  <c r="BO1456" i="2"/>
  <c r="BN1456" i="2"/>
  <c r="BM1456" i="2"/>
  <c r="BL1456" i="2"/>
  <c r="BK1456" i="2"/>
  <c r="BJ1456" i="2"/>
  <c r="BI1456" i="2"/>
  <c r="BH1456" i="2"/>
  <c r="BF1456" i="2"/>
  <c r="BD1456" i="2"/>
  <c r="AQ1456" i="2"/>
  <c r="AP1456" i="2"/>
  <c r="AR1456" i="2" s="1"/>
  <c r="BU1456" i="2" s="1"/>
  <c r="AA1456" i="2"/>
  <c r="H1456" i="2"/>
  <c r="CX1455" i="2"/>
  <c r="CW1455" i="2"/>
  <c r="CN1455" i="2"/>
  <c r="CK1455" i="2"/>
  <c r="CI1455" i="2"/>
  <c r="CD1455" i="2"/>
  <c r="CC1455" i="2"/>
  <c r="CA1455" i="2"/>
  <c r="BY1455" i="2"/>
  <c r="BW1455" i="2"/>
  <c r="BV1455" i="2"/>
  <c r="BS1455" i="2"/>
  <c r="BR1455" i="2"/>
  <c r="BP1455" i="2"/>
  <c r="BO1455" i="2"/>
  <c r="BN1455" i="2"/>
  <c r="BM1455" i="2"/>
  <c r="BL1455" i="2"/>
  <c r="BK1455" i="2"/>
  <c r="BJ1455" i="2"/>
  <c r="BI1455" i="2"/>
  <c r="BH1455" i="2"/>
  <c r="BF1455" i="2"/>
  <c r="BD1455" i="2"/>
  <c r="AQ1455" i="2"/>
  <c r="AP1455" i="2"/>
  <c r="AR1455" i="2" s="1"/>
  <c r="BU1455" i="2" s="1"/>
  <c r="AA1455" i="2"/>
  <c r="H1455" i="2"/>
  <c r="CX1454" i="2"/>
  <c r="CW1454" i="2"/>
  <c r="CN1454" i="2"/>
  <c r="CK1454" i="2"/>
  <c r="CI1454" i="2"/>
  <c r="CD1454" i="2"/>
  <c r="CE1454" i="2" s="1"/>
  <c r="CC1454" i="2"/>
  <c r="BY1454" i="2"/>
  <c r="CA1454" i="2" s="1"/>
  <c r="BW1454" i="2"/>
  <c r="BV1454" i="2"/>
  <c r="BS1454" i="2"/>
  <c r="BR1454" i="2"/>
  <c r="BP1454" i="2"/>
  <c r="BO1454" i="2"/>
  <c r="BN1454" i="2"/>
  <c r="BM1454" i="2"/>
  <c r="BL1454" i="2"/>
  <c r="BK1454" i="2"/>
  <c r="BJ1454" i="2"/>
  <c r="BI1454" i="2"/>
  <c r="BH1454" i="2"/>
  <c r="BF1454" i="2"/>
  <c r="BD1454" i="2"/>
  <c r="AQ1454" i="2"/>
  <c r="AP1454" i="2"/>
  <c r="AR1454" i="2" s="1"/>
  <c r="BU1454" i="2" s="1"/>
  <c r="AA1454" i="2"/>
  <c r="H1454" i="2"/>
  <c r="CX1453" i="2"/>
  <c r="CW1453" i="2"/>
  <c r="CN1453" i="2"/>
  <c r="CK1453" i="2"/>
  <c r="CI1453" i="2"/>
  <c r="CD1453" i="2"/>
  <c r="CE1453" i="2" s="1"/>
  <c r="CC1453" i="2"/>
  <c r="BY1453" i="2"/>
  <c r="CA1453" i="2" s="1"/>
  <c r="BW1453" i="2"/>
  <c r="BV1453" i="2"/>
  <c r="BS1453" i="2"/>
  <c r="BR1453" i="2"/>
  <c r="BP1453" i="2"/>
  <c r="BO1453" i="2"/>
  <c r="BN1453" i="2"/>
  <c r="BM1453" i="2"/>
  <c r="BL1453" i="2"/>
  <c r="BK1453" i="2"/>
  <c r="BJ1453" i="2"/>
  <c r="BI1453" i="2"/>
  <c r="BH1453" i="2"/>
  <c r="BF1453" i="2"/>
  <c r="BD1453" i="2"/>
  <c r="AQ1453" i="2"/>
  <c r="AP1453" i="2"/>
  <c r="AR1453" i="2" s="1"/>
  <c r="BU1453" i="2" s="1"/>
  <c r="AA1453" i="2"/>
  <c r="H1453" i="2"/>
  <c r="CX1452" i="2"/>
  <c r="CW1452" i="2"/>
  <c r="CN1452" i="2"/>
  <c r="CK1452" i="2"/>
  <c r="CI1452" i="2"/>
  <c r="CD1452" i="2"/>
  <c r="CE1452" i="2" s="1"/>
  <c r="CC1452" i="2"/>
  <c r="BY1452" i="2"/>
  <c r="CA1452" i="2" s="1"/>
  <c r="BW1452" i="2"/>
  <c r="BV1452" i="2"/>
  <c r="BS1452" i="2"/>
  <c r="BR1452" i="2"/>
  <c r="BP1452" i="2"/>
  <c r="BO1452" i="2"/>
  <c r="BN1452" i="2"/>
  <c r="BM1452" i="2"/>
  <c r="BL1452" i="2"/>
  <c r="BK1452" i="2"/>
  <c r="BJ1452" i="2"/>
  <c r="BI1452" i="2"/>
  <c r="BH1452" i="2"/>
  <c r="BF1452" i="2"/>
  <c r="BD1452" i="2"/>
  <c r="AQ1452" i="2"/>
  <c r="AP1452" i="2"/>
  <c r="AR1452" i="2" s="1"/>
  <c r="BU1452" i="2" s="1"/>
  <c r="AA1452" i="2"/>
  <c r="H1452" i="2"/>
  <c r="CX1451" i="2"/>
  <c r="CW1451" i="2"/>
  <c r="CN1451" i="2"/>
  <c r="CK1451" i="2"/>
  <c r="CI1451" i="2"/>
  <c r="CD1451" i="2"/>
  <c r="CC1451" i="2"/>
  <c r="BY1451" i="2"/>
  <c r="CA1451" i="2" s="1"/>
  <c r="BW1451" i="2"/>
  <c r="BV1451" i="2"/>
  <c r="BS1451" i="2"/>
  <c r="BR1451" i="2"/>
  <c r="BP1451" i="2"/>
  <c r="BO1451" i="2"/>
  <c r="BN1451" i="2"/>
  <c r="BM1451" i="2"/>
  <c r="BL1451" i="2"/>
  <c r="BK1451" i="2"/>
  <c r="BJ1451" i="2"/>
  <c r="BI1451" i="2"/>
  <c r="BH1451" i="2"/>
  <c r="BF1451" i="2"/>
  <c r="BD1451" i="2"/>
  <c r="AQ1451" i="2"/>
  <c r="AP1451" i="2"/>
  <c r="AR1451" i="2" s="1"/>
  <c r="BU1451" i="2" s="1"/>
  <c r="AA1451" i="2"/>
  <c r="H1451" i="2"/>
  <c r="CX1450" i="2"/>
  <c r="CW1450" i="2"/>
  <c r="CN1450" i="2"/>
  <c r="CK1450" i="2"/>
  <c r="CI1450" i="2"/>
  <c r="CD1450" i="2"/>
  <c r="CE1450" i="2" s="1"/>
  <c r="CC1450" i="2"/>
  <c r="BY1450" i="2"/>
  <c r="CA1450" i="2" s="1"/>
  <c r="BW1450" i="2"/>
  <c r="BV1450" i="2"/>
  <c r="BS1450" i="2"/>
  <c r="BR1450" i="2"/>
  <c r="BP1450" i="2"/>
  <c r="BO1450" i="2"/>
  <c r="BN1450" i="2"/>
  <c r="BM1450" i="2"/>
  <c r="BL1450" i="2"/>
  <c r="BK1450" i="2"/>
  <c r="BJ1450" i="2"/>
  <c r="BI1450" i="2"/>
  <c r="BH1450" i="2"/>
  <c r="BF1450" i="2"/>
  <c r="BD1450" i="2"/>
  <c r="AQ1450" i="2"/>
  <c r="AP1450" i="2"/>
  <c r="AR1450" i="2" s="1"/>
  <c r="BU1450" i="2" s="1"/>
  <c r="AA1450" i="2"/>
  <c r="H1450" i="2"/>
  <c r="CX1449" i="2"/>
  <c r="CW1449" i="2"/>
  <c r="CN1449" i="2"/>
  <c r="CK1449" i="2"/>
  <c r="CI1449" i="2"/>
  <c r="CD1449" i="2"/>
  <c r="CE1449" i="2" s="1"/>
  <c r="CC1449" i="2"/>
  <c r="BY1449" i="2"/>
  <c r="CA1449" i="2" s="1"/>
  <c r="BW1449" i="2"/>
  <c r="BV1449" i="2"/>
  <c r="BS1449" i="2"/>
  <c r="BR1449" i="2"/>
  <c r="BP1449" i="2"/>
  <c r="BO1449" i="2"/>
  <c r="BN1449" i="2"/>
  <c r="BM1449" i="2"/>
  <c r="BL1449" i="2"/>
  <c r="BK1449" i="2"/>
  <c r="BJ1449" i="2"/>
  <c r="BI1449" i="2"/>
  <c r="BH1449" i="2"/>
  <c r="BF1449" i="2"/>
  <c r="BD1449" i="2"/>
  <c r="AQ1449" i="2"/>
  <c r="AP1449" i="2"/>
  <c r="AR1449" i="2" s="1"/>
  <c r="BU1449" i="2" s="1"/>
  <c r="CV1449" i="2" s="1"/>
  <c r="AA1449" i="2"/>
  <c r="H1449" i="2"/>
  <c r="CX1448" i="2"/>
  <c r="CW1448" i="2"/>
  <c r="CN1448" i="2"/>
  <c r="CK1448" i="2"/>
  <c r="CI1448" i="2"/>
  <c r="CD1448" i="2"/>
  <c r="CE1448" i="2" s="1"/>
  <c r="CC1448" i="2"/>
  <c r="BY1448" i="2"/>
  <c r="CA1448" i="2" s="1"/>
  <c r="BW1448" i="2"/>
  <c r="BV1448" i="2"/>
  <c r="BS1448" i="2"/>
  <c r="BR1448" i="2"/>
  <c r="BP1448" i="2"/>
  <c r="BO1448" i="2"/>
  <c r="BN1448" i="2"/>
  <c r="BM1448" i="2"/>
  <c r="BL1448" i="2"/>
  <c r="BK1448" i="2"/>
  <c r="BJ1448" i="2"/>
  <c r="BI1448" i="2"/>
  <c r="BH1448" i="2"/>
  <c r="BF1448" i="2"/>
  <c r="BD1448" i="2"/>
  <c r="AQ1448" i="2"/>
  <c r="AP1448" i="2"/>
  <c r="AR1448" i="2" s="1"/>
  <c r="BU1448" i="2" s="1"/>
  <c r="AA1448" i="2"/>
  <c r="H1448" i="2"/>
  <c r="CX1447" i="2"/>
  <c r="CW1447" i="2"/>
  <c r="CN1447" i="2"/>
  <c r="CK1447" i="2"/>
  <c r="CI1447" i="2"/>
  <c r="CD1447" i="2"/>
  <c r="CC1447" i="2"/>
  <c r="BY1447" i="2"/>
  <c r="CA1447" i="2" s="1"/>
  <c r="BW1447" i="2"/>
  <c r="BV1447" i="2"/>
  <c r="BS1447" i="2"/>
  <c r="BR1447" i="2"/>
  <c r="BP1447" i="2"/>
  <c r="BO1447" i="2"/>
  <c r="BN1447" i="2"/>
  <c r="BM1447" i="2"/>
  <c r="BL1447" i="2"/>
  <c r="BK1447" i="2"/>
  <c r="BJ1447" i="2"/>
  <c r="BI1447" i="2"/>
  <c r="BH1447" i="2"/>
  <c r="BF1447" i="2"/>
  <c r="BD1447" i="2"/>
  <c r="AQ1447" i="2"/>
  <c r="AP1447" i="2"/>
  <c r="AR1447" i="2" s="1"/>
  <c r="BU1447" i="2" s="1"/>
  <c r="AA1447" i="2"/>
  <c r="H1447" i="2"/>
  <c r="CX1446" i="2"/>
  <c r="CW1446" i="2"/>
  <c r="CN1446" i="2"/>
  <c r="CK1446" i="2"/>
  <c r="CI1446" i="2"/>
  <c r="CE1446" i="2"/>
  <c r="CD1446" i="2"/>
  <c r="CC1446" i="2"/>
  <c r="BY1446" i="2"/>
  <c r="CA1446" i="2" s="1"/>
  <c r="BW1446" i="2"/>
  <c r="BV1446" i="2"/>
  <c r="BS1446" i="2"/>
  <c r="BR1446" i="2"/>
  <c r="BP1446" i="2"/>
  <c r="BO1446" i="2"/>
  <c r="BN1446" i="2"/>
  <c r="BM1446" i="2"/>
  <c r="BL1446" i="2"/>
  <c r="BK1446" i="2"/>
  <c r="BJ1446" i="2"/>
  <c r="BI1446" i="2"/>
  <c r="BH1446" i="2"/>
  <c r="BF1446" i="2"/>
  <c r="BD1446" i="2"/>
  <c r="AR1446" i="2"/>
  <c r="BU1446" i="2" s="1"/>
  <c r="AQ1446" i="2"/>
  <c r="AP1446" i="2"/>
  <c r="AA1446" i="2"/>
  <c r="H1446" i="2"/>
  <c r="CX1445" i="2"/>
  <c r="CW1445" i="2"/>
  <c r="CN1445" i="2"/>
  <c r="CK1445" i="2"/>
  <c r="CI1445" i="2"/>
  <c r="CD1445" i="2"/>
  <c r="CE1445" i="2" s="1"/>
  <c r="CC1445" i="2"/>
  <c r="BY1445" i="2"/>
  <c r="CA1445" i="2" s="1"/>
  <c r="BW1445" i="2"/>
  <c r="BV1445" i="2"/>
  <c r="BS1445" i="2"/>
  <c r="BR1445" i="2"/>
  <c r="BP1445" i="2"/>
  <c r="BO1445" i="2"/>
  <c r="BN1445" i="2"/>
  <c r="BM1445" i="2"/>
  <c r="BL1445" i="2"/>
  <c r="BK1445" i="2"/>
  <c r="BJ1445" i="2"/>
  <c r="BI1445" i="2"/>
  <c r="BH1445" i="2"/>
  <c r="BF1445" i="2"/>
  <c r="BD1445" i="2"/>
  <c r="AQ1445" i="2"/>
  <c r="AP1445" i="2"/>
  <c r="AR1445" i="2" s="1"/>
  <c r="BU1445" i="2" s="1"/>
  <c r="AA1445" i="2"/>
  <c r="H1445" i="2"/>
  <c r="CX1444" i="2"/>
  <c r="CW1444" i="2"/>
  <c r="CN1444" i="2"/>
  <c r="CK1444" i="2"/>
  <c r="CI1444" i="2"/>
  <c r="CD1444" i="2"/>
  <c r="CE1444" i="2" s="1"/>
  <c r="CC1444" i="2"/>
  <c r="BY1444" i="2"/>
  <c r="CA1444" i="2" s="1"/>
  <c r="BW1444" i="2"/>
  <c r="BV1444" i="2"/>
  <c r="BS1444" i="2"/>
  <c r="BR1444" i="2"/>
  <c r="BP1444" i="2"/>
  <c r="BO1444" i="2"/>
  <c r="BN1444" i="2"/>
  <c r="BM1444" i="2"/>
  <c r="BL1444" i="2"/>
  <c r="BK1444" i="2"/>
  <c r="BJ1444" i="2"/>
  <c r="BI1444" i="2"/>
  <c r="BH1444" i="2"/>
  <c r="BF1444" i="2"/>
  <c r="BD1444" i="2"/>
  <c r="AQ1444" i="2"/>
  <c r="AP1444" i="2"/>
  <c r="AR1444" i="2" s="1"/>
  <c r="BU1444" i="2" s="1"/>
  <c r="AA1444" i="2"/>
  <c r="H1444" i="2"/>
  <c r="CX1443" i="2"/>
  <c r="CW1443" i="2"/>
  <c r="CN1443" i="2"/>
  <c r="CK1443" i="2"/>
  <c r="CI1443" i="2"/>
  <c r="CD1443" i="2"/>
  <c r="CC1443" i="2"/>
  <c r="BY1443" i="2"/>
  <c r="CA1443" i="2" s="1"/>
  <c r="BW1443" i="2"/>
  <c r="BV1443" i="2"/>
  <c r="BS1443" i="2"/>
  <c r="BR1443" i="2"/>
  <c r="BP1443" i="2"/>
  <c r="BO1443" i="2"/>
  <c r="BN1443" i="2"/>
  <c r="BM1443" i="2"/>
  <c r="BL1443" i="2"/>
  <c r="BK1443" i="2"/>
  <c r="BJ1443" i="2"/>
  <c r="BI1443" i="2"/>
  <c r="BH1443" i="2"/>
  <c r="BF1443" i="2"/>
  <c r="BD1443" i="2"/>
  <c r="AQ1443" i="2"/>
  <c r="AP1443" i="2"/>
  <c r="AR1443" i="2" s="1"/>
  <c r="BU1443" i="2" s="1"/>
  <c r="AA1443" i="2"/>
  <c r="H1443" i="2"/>
  <c r="CX1442" i="2"/>
  <c r="CW1442" i="2"/>
  <c r="CN1442" i="2"/>
  <c r="CK1442" i="2"/>
  <c r="CI1442" i="2"/>
  <c r="CD1442" i="2"/>
  <c r="CE1442" i="2" s="1"/>
  <c r="CC1442" i="2"/>
  <c r="BY1442" i="2"/>
  <c r="CA1442" i="2" s="1"/>
  <c r="BW1442" i="2"/>
  <c r="BV1442" i="2"/>
  <c r="BS1442" i="2"/>
  <c r="BR1442" i="2"/>
  <c r="BP1442" i="2"/>
  <c r="BO1442" i="2"/>
  <c r="BN1442" i="2"/>
  <c r="BM1442" i="2"/>
  <c r="BL1442" i="2"/>
  <c r="BK1442" i="2"/>
  <c r="BJ1442" i="2"/>
  <c r="BI1442" i="2"/>
  <c r="BH1442" i="2"/>
  <c r="BF1442" i="2"/>
  <c r="BD1442" i="2"/>
  <c r="AR1442" i="2"/>
  <c r="BU1442" i="2" s="1"/>
  <c r="AQ1442" i="2"/>
  <c r="AP1442" i="2"/>
  <c r="AA1442" i="2"/>
  <c r="H1442" i="2"/>
  <c r="CX1441" i="2"/>
  <c r="CW1441" i="2"/>
  <c r="CN1441" i="2"/>
  <c r="CK1441" i="2"/>
  <c r="CI1441" i="2"/>
  <c r="CD1441" i="2"/>
  <c r="CE1441" i="2" s="1"/>
  <c r="CC1441" i="2"/>
  <c r="CA1441" i="2"/>
  <c r="BY1441" i="2"/>
  <c r="BW1441" i="2"/>
  <c r="BV1441" i="2"/>
  <c r="BS1441" i="2"/>
  <c r="BR1441" i="2"/>
  <c r="BP1441" i="2"/>
  <c r="BO1441" i="2"/>
  <c r="BN1441" i="2"/>
  <c r="BM1441" i="2"/>
  <c r="BL1441" i="2"/>
  <c r="BK1441" i="2"/>
  <c r="BJ1441" i="2"/>
  <c r="BI1441" i="2"/>
  <c r="BH1441" i="2"/>
  <c r="BF1441" i="2"/>
  <c r="BD1441" i="2"/>
  <c r="AQ1441" i="2"/>
  <c r="AP1441" i="2"/>
  <c r="AR1441" i="2" s="1"/>
  <c r="BU1441" i="2" s="1"/>
  <c r="AA1441" i="2"/>
  <c r="H1441" i="2"/>
  <c r="CX1440" i="2"/>
  <c r="CW1440" i="2"/>
  <c r="CN1440" i="2"/>
  <c r="CK1440" i="2"/>
  <c r="CI1440" i="2"/>
  <c r="CD1440" i="2"/>
  <c r="CE1440" i="2" s="1"/>
  <c r="CC1440" i="2"/>
  <c r="BY1440" i="2"/>
  <c r="CA1440" i="2" s="1"/>
  <c r="BW1440" i="2"/>
  <c r="BV1440" i="2"/>
  <c r="BS1440" i="2"/>
  <c r="BR1440" i="2"/>
  <c r="BP1440" i="2"/>
  <c r="BO1440" i="2"/>
  <c r="BN1440" i="2"/>
  <c r="BM1440" i="2"/>
  <c r="BL1440" i="2"/>
  <c r="BK1440" i="2"/>
  <c r="BJ1440" i="2"/>
  <c r="BI1440" i="2"/>
  <c r="BH1440" i="2"/>
  <c r="BF1440" i="2"/>
  <c r="BD1440" i="2"/>
  <c r="AQ1440" i="2"/>
  <c r="AP1440" i="2"/>
  <c r="AR1440" i="2" s="1"/>
  <c r="BU1440" i="2" s="1"/>
  <c r="AA1440" i="2"/>
  <c r="H1440" i="2"/>
  <c r="CX1439" i="2"/>
  <c r="CW1439" i="2"/>
  <c r="CN1439" i="2"/>
  <c r="CK1439" i="2"/>
  <c r="CI1439" i="2"/>
  <c r="CD1439" i="2"/>
  <c r="CC1439" i="2"/>
  <c r="CA1439" i="2"/>
  <c r="BY1439" i="2"/>
  <c r="BW1439" i="2"/>
  <c r="BV1439" i="2"/>
  <c r="BS1439" i="2"/>
  <c r="BR1439" i="2"/>
  <c r="BP1439" i="2"/>
  <c r="BO1439" i="2"/>
  <c r="BN1439" i="2"/>
  <c r="BM1439" i="2"/>
  <c r="BL1439" i="2"/>
  <c r="BK1439" i="2"/>
  <c r="BJ1439" i="2"/>
  <c r="BI1439" i="2"/>
  <c r="BH1439" i="2"/>
  <c r="BF1439" i="2"/>
  <c r="BD1439" i="2"/>
  <c r="AQ1439" i="2"/>
  <c r="AP1439" i="2"/>
  <c r="AR1439" i="2" s="1"/>
  <c r="BU1439" i="2" s="1"/>
  <c r="AA1439" i="2"/>
  <c r="H1439" i="2"/>
  <c r="DA1438" i="2"/>
  <c r="CZ1438" i="2"/>
  <c r="CX1438" i="2"/>
  <c r="CW1438" i="2"/>
  <c r="CV1438" i="2"/>
  <c r="CY1438" i="2" s="1"/>
  <c r="CK1438" i="2"/>
  <c r="CI1438" i="2"/>
  <c r="BY1438" i="2"/>
  <c r="CA1438" i="2" s="1"/>
  <c r="BW1438" i="2"/>
  <c r="BV1438" i="2"/>
  <c r="BS1438" i="2"/>
  <c r="BR1438" i="2"/>
  <c r="BP1438" i="2"/>
  <c r="BO1438" i="2"/>
  <c r="BN1438" i="2"/>
  <c r="BK1438" i="2"/>
  <c r="BH1438" i="2"/>
  <c r="BG1438" i="2"/>
  <c r="BE1438" i="2"/>
  <c r="BF1438" i="2" s="1"/>
  <c r="BC1438" i="2"/>
  <c r="AZ1438" i="2"/>
  <c r="AY1438" i="2"/>
  <c r="AX1438" i="2"/>
  <c r="AW1438" i="2"/>
  <c r="BD1438" i="2" s="1"/>
  <c r="AV1438" i="2"/>
  <c r="AU1438" i="2"/>
  <c r="BM1438" i="2" s="1"/>
  <c r="AT1438" i="2"/>
  <c r="CD1438" i="2" s="1"/>
  <c r="AS1438" i="2"/>
  <c r="CC1438" i="2" s="1"/>
  <c r="AP1438" i="2"/>
  <c r="AR1438" i="2" s="1"/>
  <c r="BU1438" i="2" s="1"/>
  <c r="AO1438" i="2"/>
  <c r="AN1438" i="2"/>
  <c r="AM1438" i="2"/>
  <c r="AL1438" i="2"/>
  <c r="AK1438" i="2"/>
  <c r="AJ1438" i="2"/>
  <c r="AI1438" i="2"/>
  <c r="AQ1438" i="2" s="1"/>
  <c r="Z1438" i="2"/>
  <c r="CN1438" i="2" s="1"/>
  <c r="Y1438" i="2"/>
  <c r="X1438" i="2"/>
  <c r="U1438" i="2"/>
  <c r="T1438" i="2"/>
  <c r="Q1438" i="2"/>
  <c r="P1438" i="2"/>
  <c r="O1438" i="2"/>
  <c r="N1438" i="2"/>
  <c r="BL1438" i="2" s="1"/>
  <c r="M1438" i="2"/>
  <c r="L1438" i="2"/>
  <c r="K1438" i="2"/>
  <c r="BJ1438" i="2" s="1"/>
  <c r="J1438" i="2"/>
  <c r="BI1438" i="2" s="1"/>
  <c r="I1438" i="2"/>
  <c r="G1438" i="2"/>
  <c r="F1438" i="2"/>
  <c r="H1438" i="2" s="1"/>
  <c r="CX1437" i="2"/>
  <c r="CW1437" i="2"/>
  <c r="CN1437" i="2"/>
  <c r="CK1437" i="2"/>
  <c r="CI1437" i="2"/>
  <c r="CD1437" i="2"/>
  <c r="CE1437" i="2" s="1"/>
  <c r="CC1437" i="2"/>
  <c r="BY1437" i="2"/>
  <c r="CA1437" i="2" s="1"/>
  <c r="BW1437" i="2"/>
  <c r="BV1437" i="2"/>
  <c r="BS1437" i="2"/>
  <c r="BR1437" i="2"/>
  <c r="BP1437" i="2"/>
  <c r="BO1437" i="2"/>
  <c r="BN1437" i="2"/>
  <c r="BM1437" i="2"/>
  <c r="BL1437" i="2"/>
  <c r="BK1437" i="2"/>
  <c r="BJ1437" i="2"/>
  <c r="BI1437" i="2"/>
  <c r="BH1437" i="2"/>
  <c r="BF1437" i="2"/>
  <c r="BD1437" i="2"/>
  <c r="AQ1437" i="2"/>
  <c r="AP1437" i="2"/>
  <c r="AR1437" i="2" s="1"/>
  <c r="BU1437" i="2" s="1"/>
  <c r="AA1437" i="2"/>
  <c r="H1437" i="2"/>
  <c r="CX1436" i="2"/>
  <c r="CW1436" i="2"/>
  <c r="CN1436" i="2"/>
  <c r="CK1436" i="2"/>
  <c r="CI1436" i="2"/>
  <c r="CD1436" i="2"/>
  <c r="CE1436" i="2" s="1"/>
  <c r="CC1436" i="2"/>
  <c r="BY1436" i="2"/>
  <c r="CA1436" i="2" s="1"/>
  <c r="BW1436" i="2"/>
  <c r="BV1436" i="2"/>
  <c r="BS1436" i="2"/>
  <c r="BR1436" i="2"/>
  <c r="BP1436" i="2"/>
  <c r="BO1436" i="2"/>
  <c r="BN1436" i="2"/>
  <c r="BM1436" i="2"/>
  <c r="BL1436" i="2"/>
  <c r="BK1436" i="2"/>
  <c r="BJ1436" i="2"/>
  <c r="BI1436" i="2"/>
  <c r="BH1436" i="2"/>
  <c r="BF1436" i="2"/>
  <c r="BD1436" i="2"/>
  <c r="AQ1436" i="2"/>
  <c r="AP1436" i="2"/>
  <c r="AR1436" i="2" s="1"/>
  <c r="BU1436" i="2" s="1"/>
  <c r="AA1436" i="2"/>
  <c r="H1436" i="2"/>
  <c r="CX1435" i="2"/>
  <c r="CW1435" i="2"/>
  <c r="CN1435" i="2"/>
  <c r="CK1435" i="2"/>
  <c r="CI1435" i="2"/>
  <c r="CD1435" i="2"/>
  <c r="CC1435" i="2"/>
  <c r="BY1435" i="2"/>
  <c r="CA1435" i="2" s="1"/>
  <c r="BW1435" i="2"/>
  <c r="BV1435" i="2"/>
  <c r="BS1435" i="2"/>
  <c r="BR1435" i="2"/>
  <c r="BP1435" i="2"/>
  <c r="BO1435" i="2"/>
  <c r="BN1435" i="2"/>
  <c r="BM1435" i="2"/>
  <c r="BL1435" i="2"/>
  <c r="BK1435" i="2"/>
  <c r="BJ1435" i="2"/>
  <c r="BI1435" i="2"/>
  <c r="BH1435" i="2"/>
  <c r="BF1435" i="2"/>
  <c r="BD1435" i="2"/>
  <c r="AQ1435" i="2"/>
  <c r="AP1435" i="2"/>
  <c r="AR1435" i="2" s="1"/>
  <c r="BU1435" i="2" s="1"/>
  <c r="AA1435" i="2"/>
  <c r="H1435" i="2"/>
  <c r="CX1434" i="2"/>
  <c r="CW1434" i="2"/>
  <c r="CN1434" i="2"/>
  <c r="CK1434" i="2"/>
  <c r="CI1434" i="2"/>
  <c r="CD1434" i="2"/>
  <c r="CE1434" i="2" s="1"/>
  <c r="CC1434" i="2"/>
  <c r="BY1434" i="2"/>
  <c r="CA1434" i="2" s="1"/>
  <c r="BW1434" i="2"/>
  <c r="BV1434" i="2"/>
  <c r="BS1434" i="2"/>
  <c r="BR1434" i="2"/>
  <c r="BP1434" i="2"/>
  <c r="BO1434" i="2"/>
  <c r="BN1434" i="2"/>
  <c r="BM1434" i="2"/>
  <c r="BL1434" i="2"/>
  <c r="BK1434" i="2"/>
  <c r="BJ1434" i="2"/>
  <c r="BI1434" i="2"/>
  <c r="BH1434" i="2"/>
  <c r="BF1434" i="2"/>
  <c r="BD1434" i="2"/>
  <c r="AQ1434" i="2"/>
  <c r="AP1434" i="2"/>
  <c r="AR1434" i="2" s="1"/>
  <c r="BU1434" i="2" s="1"/>
  <c r="AA1434" i="2"/>
  <c r="H1434" i="2"/>
  <c r="CX1433" i="2"/>
  <c r="CW1433" i="2"/>
  <c r="CN1433" i="2"/>
  <c r="CK1433" i="2"/>
  <c r="CI1433" i="2"/>
  <c r="CD1433" i="2"/>
  <c r="CE1433" i="2" s="1"/>
  <c r="CC1433" i="2"/>
  <c r="BY1433" i="2"/>
  <c r="CA1433" i="2" s="1"/>
  <c r="BW1433" i="2"/>
  <c r="BV1433" i="2"/>
  <c r="BS1433" i="2"/>
  <c r="BR1433" i="2"/>
  <c r="BP1433" i="2"/>
  <c r="BO1433" i="2"/>
  <c r="BN1433" i="2"/>
  <c r="BM1433" i="2"/>
  <c r="BL1433" i="2"/>
  <c r="BK1433" i="2"/>
  <c r="BJ1433" i="2"/>
  <c r="BI1433" i="2"/>
  <c r="BH1433" i="2"/>
  <c r="BF1433" i="2"/>
  <c r="BD1433" i="2"/>
  <c r="AR1433" i="2"/>
  <c r="BU1433" i="2" s="1"/>
  <c r="AQ1433" i="2"/>
  <c r="AP1433" i="2"/>
  <c r="AA1433" i="2"/>
  <c r="H1433" i="2"/>
  <c r="CX1432" i="2"/>
  <c r="CW1432" i="2"/>
  <c r="CN1432" i="2"/>
  <c r="CK1432" i="2"/>
  <c r="CI1432" i="2"/>
  <c r="CD1432" i="2"/>
  <c r="CE1432" i="2" s="1"/>
  <c r="CC1432" i="2"/>
  <c r="BY1432" i="2"/>
  <c r="CA1432" i="2" s="1"/>
  <c r="BW1432" i="2"/>
  <c r="BV1432" i="2"/>
  <c r="BS1432" i="2"/>
  <c r="BR1432" i="2"/>
  <c r="BP1432" i="2"/>
  <c r="BO1432" i="2"/>
  <c r="BN1432" i="2"/>
  <c r="BM1432" i="2"/>
  <c r="BL1432" i="2"/>
  <c r="BK1432" i="2"/>
  <c r="BJ1432" i="2"/>
  <c r="BI1432" i="2"/>
  <c r="BH1432" i="2"/>
  <c r="BF1432" i="2"/>
  <c r="BD1432" i="2"/>
  <c r="AQ1432" i="2"/>
  <c r="AP1432" i="2"/>
  <c r="AR1432" i="2" s="1"/>
  <c r="BU1432" i="2" s="1"/>
  <c r="AA1432" i="2"/>
  <c r="H1432" i="2"/>
  <c r="CX1431" i="2"/>
  <c r="CW1431" i="2"/>
  <c r="CN1431" i="2"/>
  <c r="CK1431" i="2"/>
  <c r="CI1431" i="2"/>
  <c r="CD1431" i="2"/>
  <c r="CE1431" i="2" s="1"/>
  <c r="CC1431" i="2"/>
  <c r="BY1431" i="2"/>
  <c r="CA1431" i="2" s="1"/>
  <c r="BW1431" i="2"/>
  <c r="BV1431" i="2"/>
  <c r="BS1431" i="2"/>
  <c r="BR1431" i="2"/>
  <c r="BP1431" i="2"/>
  <c r="BO1431" i="2"/>
  <c r="BN1431" i="2"/>
  <c r="BM1431" i="2"/>
  <c r="BL1431" i="2"/>
  <c r="BK1431" i="2"/>
  <c r="BJ1431" i="2"/>
  <c r="BI1431" i="2"/>
  <c r="BH1431" i="2"/>
  <c r="BF1431" i="2"/>
  <c r="BD1431" i="2"/>
  <c r="AQ1431" i="2"/>
  <c r="AP1431" i="2"/>
  <c r="AR1431" i="2" s="1"/>
  <c r="BU1431" i="2" s="1"/>
  <c r="AA1431" i="2"/>
  <c r="H1431" i="2"/>
  <c r="CX1430" i="2"/>
  <c r="CW1430" i="2"/>
  <c r="CN1430" i="2"/>
  <c r="CK1430" i="2"/>
  <c r="CI1430" i="2"/>
  <c r="CD1430" i="2"/>
  <c r="CE1430" i="2" s="1"/>
  <c r="CC1430" i="2"/>
  <c r="BY1430" i="2"/>
  <c r="CA1430" i="2" s="1"/>
  <c r="BW1430" i="2"/>
  <c r="BV1430" i="2"/>
  <c r="BS1430" i="2"/>
  <c r="BR1430" i="2"/>
  <c r="BP1430" i="2"/>
  <c r="BO1430" i="2"/>
  <c r="BN1430" i="2"/>
  <c r="BM1430" i="2"/>
  <c r="BL1430" i="2"/>
  <c r="BK1430" i="2"/>
  <c r="BJ1430" i="2"/>
  <c r="BI1430" i="2"/>
  <c r="BH1430" i="2"/>
  <c r="BF1430" i="2"/>
  <c r="BD1430" i="2"/>
  <c r="AQ1430" i="2"/>
  <c r="AP1430" i="2"/>
  <c r="AR1430" i="2" s="1"/>
  <c r="BU1430" i="2" s="1"/>
  <c r="AA1430" i="2"/>
  <c r="H1430" i="2"/>
  <c r="CX1429" i="2"/>
  <c r="CW1429" i="2"/>
  <c r="CN1429" i="2"/>
  <c r="CK1429" i="2"/>
  <c r="CI1429" i="2"/>
  <c r="CD1429" i="2"/>
  <c r="CE1429" i="2" s="1"/>
  <c r="CC1429" i="2"/>
  <c r="CA1429" i="2"/>
  <c r="BY1429" i="2"/>
  <c r="BW1429" i="2"/>
  <c r="BV1429" i="2"/>
  <c r="BS1429" i="2"/>
  <c r="BR1429" i="2"/>
  <c r="BP1429" i="2"/>
  <c r="BO1429" i="2"/>
  <c r="BN1429" i="2"/>
  <c r="BM1429" i="2"/>
  <c r="BL1429" i="2"/>
  <c r="BK1429" i="2"/>
  <c r="BJ1429" i="2"/>
  <c r="BI1429" i="2"/>
  <c r="BH1429" i="2"/>
  <c r="BF1429" i="2"/>
  <c r="BD1429" i="2"/>
  <c r="AQ1429" i="2"/>
  <c r="AP1429" i="2"/>
  <c r="AR1429" i="2" s="1"/>
  <c r="BU1429" i="2" s="1"/>
  <c r="AA1429" i="2"/>
  <c r="H1429" i="2"/>
  <c r="DA1428" i="2"/>
  <c r="CZ1428" i="2"/>
  <c r="CX1428" i="2"/>
  <c r="CW1428" i="2"/>
  <c r="CK1428" i="2"/>
  <c r="CI1428" i="2"/>
  <c r="CC1428" i="2"/>
  <c r="BY1428" i="2"/>
  <c r="CA1428" i="2" s="1"/>
  <c r="BW1428" i="2"/>
  <c r="BV1428" i="2"/>
  <c r="BS1428" i="2"/>
  <c r="BR1428" i="2"/>
  <c r="BP1428" i="2"/>
  <c r="BO1428" i="2"/>
  <c r="BN1428" i="2"/>
  <c r="BI1428" i="2"/>
  <c r="BG1428" i="2"/>
  <c r="BF1428" i="2"/>
  <c r="BE1428" i="2"/>
  <c r="BD1428" i="2"/>
  <c r="BC1428" i="2"/>
  <c r="AZ1428" i="2"/>
  <c r="AY1428" i="2"/>
  <c r="AX1428" i="2"/>
  <c r="AW1428" i="2"/>
  <c r="AV1428" i="2"/>
  <c r="AU1428" i="2"/>
  <c r="BM1428" i="2" s="1"/>
  <c r="AT1428" i="2"/>
  <c r="CD1428" i="2" s="1"/>
  <c r="AS1428" i="2"/>
  <c r="AR1428" i="2"/>
  <c r="BU1428" i="2" s="1"/>
  <c r="AP1428" i="2"/>
  <c r="AO1428" i="2"/>
  <c r="AN1428" i="2"/>
  <c r="AM1428" i="2"/>
  <c r="AL1428" i="2"/>
  <c r="AK1428" i="2"/>
  <c r="AJ1428" i="2"/>
  <c r="AI1428" i="2"/>
  <c r="AQ1428" i="2" s="1"/>
  <c r="Z1428" i="2"/>
  <c r="AA1428" i="2" s="1"/>
  <c r="Y1428" i="2"/>
  <c r="X1428" i="2"/>
  <c r="U1428" i="2"/>
  <c r="T1428" i="2"/>
  <c r="Q1428" i="2"/>
  <c r="P1428" i="2"/>
  <c r="O1428" i="2"/>
  <c r="N1428" i="2"/>
  <c r="M1428" i="2"/>
  <c r="BH1428" i="2" s="1"/>
  <c r="L1428" i="2"/>
  <c r="BK1428" i="2" s="1"/>
  <c r="K1428" i="2"/>
  <c r="BJ1428" i="2" s="1"/>
  <c r="J1428" i="2"/>
  <c r="I1428" i="2"/>
  <c r="H1428" i="2"/>
  <c r="G1428" i="2"/>
  <c r="F1428" i="2"/>
  <c r="CX1427" i="2"/>
  <c r="CW1427" i="2"/>
  <c r="CN1427" i="2"/>
  <c r="CK1427" i="2"/>
  <c r="CI1427" i="2"/>
  <c r="CD1427" i="2"/>
  <c r="CE1427" i="2" s="1"/>
  <c r="CC1427" i="2"/>
  <c r="BY1427" i="2"/>
  <c r="CA1427" i="2" s="1"/>
  <c r="BW1427" i="2"/>
  <c r="BV1427" i="2"/>
  <c r="BS1427" i="2"/>
  <c r="BR1427" i="2"/>
  <c r="BP1427" i="2"/>
  <c r="BO1427" i="2"/>
  <c r="BN1427" i="2"/>
  <c r="BM1427" i="2"/>
  <c r="BL1427" i="2"/>
  <c r="BK1427" i="2"/>
  <c r="BJ1427" i="2"/>
  <c r="BI1427" i="2"/>
  <c r="BH1427" i="2"/>
  <c r="BF1427" i="2"/>
  <c r="BD1427" i="2"/>
  <c r="AQ1427" i="2"/>
  <c r="AP1427" i="2"/>
  <c r="AR1427" i="2" s="1"/>
  <c r="BU1427" i="2" s="1"/>
  <c r="AA1427" i="2"/>
  <c r="H1427" i="2"/>
  <c r="CX1426" i="2"/>
  <c r="CW1426" i="2"/>
  <c r="CN1426" i="2"/>
  <c r="CK1426" i="2"/>
  <c r="CI1426" i="2"/>
  <c r="CD1426" i="2"/>
  <c r="CE1426" i="2" s="1"/>
  <c r="CC1426" i="2"/>
  <c r="BY1426" i="2"/>
  <c r="CA1426" i="2" s="1"/>
  <c r="BW1426" i="2"/>
  <c r="BV1426" i="2"/>
  <c r="BS1426" i="2"/>
  <c r="BR1426" i="2"/>
  <c r="BP1426" i="2"/>
  <c r="BO1426" i="2"/>
  <c r="BN1426" i="2"/>
  <c r="BM1426" i="2"/>
  <c r="BL1426" i="2"/>
  <c r="BK1426" i="2"/>
  <c r="BJ1426" i="2"/>
  <c r="BI1426" i="2"/>
  <c r="BH1426" i="2"/>
  <c r="BF1426" i="2"/>
  <c r="BD1426" i="2"/>
  <c r="AR1426" i="2"/>
  <c r="BU1426" i="2" s="1"/>
  <c r="AQ1426" i="2"/>
  <c r="AP1426" i="2"/>
  <c r="AA1426" i="2"/>
  <c r="H1426" i="2"/>
  <c r="CX1425" i="2"/>
  <c r="CW1425" i="2"/>
  <c r="CN1425" i="2"/>
  <c r="CK1425" i="2"/>
  <c r="CI1425" i="2"/>
  <c r="CD1425" i="2"/>
  <c r="CE1425" i="2" s="1"/>
  <c r="CC1425" i="2"/>
  <c r="BY1425" i="2"/>
  <c r="CA1425" i="2" s="1"/>
  <c r="BW1425" i="2"/>
  <c r="BV1425" i="2"/>
  <c r="BS1425" i="2"/>
  <c r="BR1425" i="2"/>
  <c r="BP1425" i="2"/>
  <c r="BO1425" i="2"/>
  <c r="BN1425" i="2"/>
  <c r="BM1425" i="2"/>
  <c r="BL1425" i="2"/>
  <c r="BK1425" i="2"/>
  <c r="BJ1425" i="2"/>
  <c r="BI1425" i="2"/>
  <c r="BH1425" i="2"/>
  <c r="BF1425" i="2"/>
  <c r="BD1425" i="2"/>
  <c r="AR1425" i="2"/>
  <c r="BU1425" i="2" s="1"/>
  <c r="AQ1425" i="2"/>
  <c r="AP1425" i="2"/>
  <c r="AA1425" i="2"/>
  <c r="H1425" i="2"/>
  <c r="CX1424" i="2"/>
  <c r="CW1424" i="2"/>
  <c r="CN1424" i="2"/>
  <c r="CK1424" i="2"/>
  <c r="CI1424" i="2"/>
  <c r="CD1424" i="2"/>
  <c r="CC1424" i="2"/>
  <c r="BY1424" i="2"/>
  <c r="CA1424" i="2" s="1"/>
  <c r="BW1424" i="2"/>
  <c r="BV1424" i="2"/>
  <c r="BS1424" i="2"/>
  <c r="BO1424" i="2"/>
  <c r="BN1424" i="2"/>
  <c r="BM1424" i="2"/>
  <c r="BL1424" i="2"/>
  <c r="BK1424" i="2"/>
  <c r="BP1424" i="2" s="1"/>
  <c r="BJ1424" i="2"/>
  <c r="BI1424" i="2"/>
  <c r="BH1424" i="2"/>
  <c r="BF1424" i="2"/>
  <c r="BR1424" i="2" s="1"/>
  <c r="BD1424" i="2"/>
  <c r="AQ1424" i="2"/>
  <c r="AP1424" i="2"/>
  <c r="AR1424" i="2" s="1"/>
  <c r="BU1424" i="2" s="1"/>
  <c r="AA1424" i="2"/>
  <c r="H1424" i="2"/>
  <c r="CX1423" i="2"/>
  <c r="CW1423" i="2"/>
  <c r="CN1423" i="2"/>
  <c r="CK1423" i="2"/>
  <c r="CI1423" i="2"/>
  <c r="CD1423" i="2"/>
  <c r="CC1423" i="2"/>
  <c r="BY1423" i="2"/>
  <c r="CA1423" i="2" s="1"/>
  <c r="BW1423" i="2"/>
  <c r="BV1423" i="2"/>
  <c r="BS1423" i="2"/>
  <c r="BR1423" i="2"/>
  <c r="BP1423" i="2"/>
  <c r="BO1423" i="2"/>
  <c r="BN1423" i="2"/>
  <c r="CV1423" i="2" s="1"/>
  <c r="BM1423" i="2"/>
  <c r="BL1423" i="2"/>
  <c r="BK1423" i="2"/>
  <c r="BJ1423" i="2"/>
  <c r="BI1423" i="2"/>
  <c r="BH1423" i="2"/>
  <c r="BF1423" i="2"/>
  <c r="BD1423" i="2"/>
  <c r="AQ1423" i="2"/>
  <c r="AP1423" i="2"/>
  <c r="AR1423" i="2" s="1"/>
  <c r="BU1423" i="2" s="1"/>
  <c r="AA1423" i="2"/>
  <c r="H1423" i="2"/>
  <c r="CX1422" i="2"/>
  <c r="CW1422" i="2"/>
  <c r="CN1422" i="2"/>
  <c r="CK1422" i="2"/>
  <c r="CI1422" i="2"/>
  <c r="CD1422" i="2"/>
  <c r="CE1422" i="2" s="1"/>
  <c r="CC1422" i="2"/>
  <c r="CA1422" i="2"/>
  <c r="BY1422" i="2"/>
  <c r="BW1422" i="2"/>
  <c r="BV1422" i="2"/>
  <c r="BS1422" i="2"/>
  <c r="BR1422" i="2"/>
  <c r="BP1422" i="2"/>
  <c r="BO1422" i="2"/>
  <c r="BN1422" i="2"/>
  <c r="BM1422" i="2"/>
  <c r="BL1422" i="2"/>
  <c r="BK1422" i="2"/>
  <c r="BJ1422" i="2"/>
  <c r="BI1422" i="2"/>
  <c r="BH1422" i="2"/>
  <c r="BF1422" i="2"/>
  <c r="BD1422" i="2"/>
  <c r="AQ1422" i="2"/>
  <c r="AP1422" i="2"/>
  <c r="AR1422" i="2" s="1"/>
  <c r="BU1422" i="2" s="1"/>
  <c r="AA1422" i="2"/>
  <c r="H1422" i="2"/>
  <c r="CX1421" i="2"/>
  <c r="CW1421" i="2"/>
  <c r="CN1421" i="2"/>
  <c r="CK1421" i="2"/>
  <c r="CI1421" i="2"/>
  <c r="CE1421" i="2"/>
  <c r="CD1421" i="2"/>
  <c r="CC1421" i="2"/>
  <c r="BY1421" i="2"/>
  <c r="CA1421" i="2" s="1"/>
  <c r="BW1421" i="2"/>
  <c r="BV1421" i="2"/>
  <c r="BS1421" i="2"/>
  <c r="BR1421" i="2"/>
  <c r="BP1421" i="2"/>
  <c r="BO1421" i="2"/>
  <c r="BN1421" i="2"/>
  <c r="BM1421" i="2"/>
  <c r="BL1421" i="2"/>
  <c r="BK1421" i="2"/>
  <c r="BJ1421" i="2"/>
  <c r="BI1421" i="2"/>
  <c r="BH1421" i="2"/>
  <c r="BF1421" i="2"/>
  <c r="BD1421" i="2"/>
  <c r="AQ1421" i="2"/>
  <c r="AP1421" i="2"/>
  <c r="AR1421" i="2" s="1"/>
  <c r="BU1421" i="2" s="1"/>
  <c r="AA1421" i="2"/>
  <c r="H1421" i="2"/>
  <c r="CX1420" i="2"/>
  <c r="CW1420" i="2"/>
  <c r="CN1420" i="2"/>
  <c r="CK1420" i="2"/>
  <c r="CI1420" i="2"/>
  <c r="CD1420" i="2"/>
  <c r="CE1420" i="2" s="1"/>
  <c r="CC1420" i="2"/>
  <c r="BY1420" i="2"/>
  <c r="CA1420" i="2" s="1"/>
  <c r="BW1420" i="2"/>
  <c r="BV1420" i="2"/>
  <c r="BS1420" i="2"/>
  <c r="BR1420" i="2"/>
  <c r="BP1420" i="2"/>
  <c r="BO1420" i="2"/>
  <c r="BN1420" i="2"/>
  <c r="BM1420" i="2"/>
  <c r="BL1420" i="2"/>
  <c r="BK1420" i="2"/>
  <c r="BJ1420" i="2"/>
  <c r="BI1420" i="2"/>
  <c r="BH1420" i="2"/>
  <c r="BF1420" i="2"/>
  <c r="BD1420" i="2"/>
  <c r="AQ1420" i="2"/>
  <c r="AP1420" i="2"/>
  <c r="AR1420" i="2" s="1"/>
  <c r="BU1420" i="2" s="1"/>
  <c r="AA1420" i="2"/>
  <c r="H1420" i="2"/>
  <c r="CX1419" i="2"/>
  <c r="CW1419" i="2"/>
  <c r="CN1419" i="2"/>
  <c r="CK1419" i="2"/>
  <c r="CI1419" i="2"/>
  <c r="CD1419" i="2"/>
  <c r="CE1419" i="2" s="1"/>
  <c r="CC1419" i="2"/>
  <c r="BY1419" i="2"/>
  <c r="CA1419" i="2" s="1"/>
  <c r="BW1419" i="2"/>
  <c r="BV1419" i="2"/>
  <c r="BS1419" i="2"/>
  <c r="BR1419" i="2"/>
  <c r="BP1419" i="2"/>
  <c r="BO1419" i="2"/>
  <c r="BN1419" i="2"/>
  <c r="BM1419" i="2"/>
  <c r="BL1419" i="2"/>
  <c r="BK1419" i="2"/>
  <c r="BJ1419" i="2"/>
  <c r="BI1419" i="2"/>
  <c r="BH1419" i="2"/>
  <c r="BF1419" i="2"/>
  <c r="BD1419" i="2"/>
  <c r="AQ1419" i="2"/>
  <c r="AP1419" i="2"/>
  <c r="AR1419" i="2" s="1"/>
  <c r="BU1419" i="2" s="1"/>
  <c r="AA1419" i="2"/>
  <c r="H1419" i="2"/>
  <c r="CX1418" i="2"/>
  <c r="CW1418" i="2"/>
  <c r="CN1418" i="2"/>
  <c r="CK1418" i="2"/>
  <c r="CI1418" i="2"/>
  <c r="CD1418" i="2"/>
  <c r="CE1418" i="2" s="1"/>
  <c r="CC1418" i="2"/>
  <c r="BY1418" i="2"/>
  <c r="CA1418" i="2" s="1"/>
  <c r="BW1418" i="2"/>
  <c r="BV1418" i="2"/>
  <c r="BS1418" i="2"/>
  <c r="BR1418" i="2"/>
  <c r="BP1418" i="2"/>
  <c r="BO1418" i="2"/>
  <c r="BN1418" i="2"/>
  <c r="BM1418" i="2"/>
  <c r="BL1418" i="2"/>
  <c r="BK1418" i="2"/>
  <c r="BJ1418" i="2"/>
  <c r="BI1418" i="2"/>
  <c r="BH1418" i="2"/>
  <c r="BF1418" i="2"/>
  <c r="BD1418" i="2"/>
  <c r="AQ1418" i="2"/>
  <c r="AP1418" i="2"/>
  <c r="AR1418" i="2" s="1"/>
  <c r="BU1418" i="2" s="1"/>
  <c r="AA1418" i="2"/>
  <c r="H1418" i="2"/>
  <c r="CX1417" i="2"/>
  <c r="CW1417" i="2"/>
  <c r="CN1417" i="2"/>
  <c r="CK1417" i="2"/>
  <c r="CI1417" i="2"/>
  <c r="CD1417" i="2"/>
  <c r="CE1417" i="2" s="1"/>
  <c r="CC1417" i="2"/>
  <c r="BY1417" i="2"/>
  <c r="CA1417" i="2" s="1"/>
  <c r="BW1417" i="2"/>
  <c r="BV1417" i="2"/>
  <c r="BS1417" i="2"/>
  <c r="BR1417" i="2"/>
  <c r="BP1417" i="2"/>
  <c r="BO1417" i="2"/>
  <c r="BN1417" i="2"/>
  <c r="BM1417" i="2"/>
  <c r="BL1417" i="2"/>
  <c r="BK1417" i="2"/>
  <c r="BJ1417" i="2"/>
  <c r="BI1417" i="2"/>
  <c r="BH1417" i="2"/>
  <c r="BF1417" i="2"/>
  <c r="BD1417" i="2"/>
  <c r="AR1417" i="2"/>
  <c r="BU1417" i="2" s="1"/>
  <c r="AQ1417" i="2"/>
  <c r="AP1417" i="2"/>
  <c r="AA1417" i="2"/>
  <c r="H1417" i="2"/>
  <c r="CX1416" i="2"/>
  <c r="CW1416" i="2"/>
  <c r="CN1416" i="2"/>
  <c r="CK1416" i="2"/>
  <c r="CI1416" i="2"/>
  <c r="CD1416" i="2"/>
  <c r="CC1416" i="2"/>
  <c r="BY1416" i="2"/>
  <c r="CA1416" i="2" s="1"/>
  <c r="BW1416" i="2"/>
  <c r="BV1416" i="2"/>
  <c r="BS1416" i="2"/>
  <c r="BR1416" i="2"/>
  <c r="BP1416" i="2"/>
  <c r="BO1416" i="2"/>
  <c r="BN1416" i="2"/>
  <c r="BM1416" i="2"/>
  <c r="BL1416" i="2"/>
  <c r="BK1416" i="2"/>
  <c r="BJ1416" i="2"/>
  <c r="BI1416" i="2"/>
  <c r="BH1416" i="2"/>
  <c r="BF1416" i="2"/>
  <c r="BD1416" i="2"/>
  <c r="AQ1416" i="2"/>
  <c r="AP1416" i="2"/>
  <c r="AR1416" i="2" s="1"/>
  <c r="BU1416" i="2" s="1"/>
  <c r="AA1416" i="2"/>
  <c r="H1416" i="2"/>
  <c r="CX1415" i="2"/>
  <c r="CW1415" i="2"/>
  <c r="CN1415" i="2"/>
  <c r="CK1415" i="2"/>
  <c r="CI1415" i="2"/>
  <c r="CD1415" i="2"/>
  <c r="CC1415" i="2"/>
  <c r="BY1415" i="2"/>
  <c r="CA1415" i="2" s="1"/>
  <c r="BW1415" i="2"/>
  <c r="BV1415" i="2"/>
  <c r="BS1415" i="2"/>
  <c r="BR1415" i="2"/>
  <c r="BP1415" i="2"/>
  <c r="BO1415" i="2"/>
  <c r="BN1415" i="2"/>
  <c r="BM1415" i="2"/>
  <c r="BL1415" i="2"/>
  <c r="BK1415" i="2"/>
  <c r="BJ1415" i="2"/>
  <c r="BI1415" i="2"/>
  <c r="BH1415" i="2"/>
  <c r="BF1415" i="2"/>
  <c r="BD1415" i="2"/>
  <c r="AQ1415" i="2"/>
  <c r="AP1415" i="2"/>
  <c r="AR1415" i="2" s="1"/>
  <c r="BU1415" i="2" s="1"/>
  <c r="AA1415" i="2"/>
  <c r="H1415" i="2"/>
  <c r="CX1414" i="2"/>
  <c r="CW1414" i="2"/>
  <c r="CN1414" i="2"/>
  <c r="CK1414" i="2"/>
  <c r="CI1414" i="2"/>
  <c r="CD1414" i="2"/>
  <c r="CE1414" i="2" s="1"/>
  <c r="CC1414" i="2"/>
  <c r="CA1414" i="2"/>
  <c r="BY1414" i="2"/>
  <c r="BW1414" i="2"/>
  <c r="BV1414" i="2"/>
  <c r="BS1414" i="2"/>
  <c r="BR1414" i="2"/>
  <c r="BP1414" i="2"/>
  <c r="BO1414" i="2"/>
  <c r="BN1414" i="2"/>
  <c r="BM1414" i="2"/>
  <c r="BL1414" i="2"/>
  <c r="BK1414" i="2"/>
  <c r="BJ1414" i="2"/>
  <c r="BI1414" i="2"/>
  <c r="BH1414" i="2"/>
  <c r="BF1414" i="2"/>
  <c r="BD1414" i="2"/>
  <c r="AQ1414" i="2"/>
  <c r="AP1414" i="2"/>
  <c r="AR1414" i="2" s="1"/>
  <c r="BU1414" i="2" s="1"/>
  <c r="AA1414" i="2"/>
  <c r="H1414" i="2"/>
  <c r="DA1413" i="2"/>
  <c r="CZ1413" i="2"/>
  <c r="CX1413" i="2"/>
  <c r="CW1413" i="2"/>
  <c r="CK1413" i="2"/>
  <c r="CI1413" i="2"/>
  <c r="CD1413" i="2"/>
  <c r="BY1413" i="2"/>
  <c r="CA1413" i="2" s="1"/>
  <c r="BW1413" i="2"/>
  <c r="BV1413" i="2"/>
  <c r="BS1413" i="2"/>
  <c r="BR1413" i="2"/>
  <c r="BP1413" i="2"/>
  <c r="BO1413" i="2"/>
  <c r="BN1413" i="2"/>
  <c r="BJ1413" i="2"/>
  <c r="BH1413" i="2"/>
  <c r="BG1413" i="2"/>
  <c r="BE1413" i="2"/>
  <c r="BF1413" i="2" s="1"/>
  <c r="BC1413" i="2"/>
  <c r="AZ1413" i="2"/>
  <c r="AY1413" i="2"/>
  <c r="AX1413" i="2"/>
  <c r="AW1413" i="2"/>
  <c r="BD1413" i="2" s="1"/>
  <c r="AV1413" i="2"/>
  <c r="AU1413" i="2"/>
  <c r="BM1413" i="2" s="1"/>
  <c r="AT1413" i="2"/>
  <c r="AS1413" i="2"/>
  <c r="CC1413" i="2" s="1"/>
  <c r="AP1413" i="2"/>
  <c r="AR1413" i="2" s="1"/>
  <c r="BU1413" i="2" s="1"/>
  <c r="AO1413" i="2"/>
  <c r="AN1413" i="2"/>
  <c r="AM1413" i="2"/>
  <c r="AL1413" i="2"/>
  <c r="AK1413" i="2"/>
  <c r="AJ1413" i="2"/>
  <c r="AI1413" i="2"/>
  <c r="AQ1413" i="2" s="1"/>
  <c r="Z1413" i="2"/>
  <c r="AA1413" i="2" s="1"/>
  <c r="Y1413" i="2"/>
  <c r="X1413" i="2"/>
  <c r="U1413" i="2"/>
  <c r="T1413" i="2"/>
  <c r="Q1413" i="2"/>
  <c r="P1413" i="2"/>
  <c r="O1413" i="2"/>
  <c r="N1413" i="2"/>
  <c r="BL1413" i="2" s="1"/>
  <c r="M1413" i="2"/>
  <c r="L1413" i="2"/>
  <c r="BK1413" i="2" s="1"/>
  <c r="K1413" i="2"/>
  <c r="J1413" i="2"/>
  <c r="BI1413" i="2" s="1"/>
  <c r="I1413" i="2"/>
  <c r="G1413" i="2"/>
  <c r="F1413" i="2"/>
  <c r="H1413" i="2" s="1"/>
  <c r="DA1412" i="2"/>
  <c r="CZ1412" i="2"/>
  <c r="CX1412" i="2"/>
  <c r="CW1412" i="2"/>
  <c r="CN1412" i="2"/>
  <c r="CK1412" i="2"/>
  <c r="CI1412" i="2"/>
  <c r="CC1412" i="2"/>
  <c r="BY1412" i="2"/>
  <c r="CA1412" i="2" s="1"/>
  <c r="BW1412" i="2"/>
  <c r="BV1412" i="2"/>
  <c r="BS1412" i="2"/>
  <c r="BR1412" i="2"/>
  <c r="BP1412" i="2"/>
  <c r="BN1412" i="2"/>
  <c r="CV1412" i="2" s="1"/>
  <c r="BL1412" i="2"/>
  <c r="BK1412" i="2"/>
  <c r="BI1412" i="2"/>
  <c r="BG1412" i="2"/>
  <c r="BF1412" i="2"/>
  <c r="BE1412" i="2"/>
  <c r="BD1412" i="2"/>
  <c r="BC1412" i="2"/>
  <c r="BO1412" i="2" s="1"/>
  <c r="AZ1412" i="2"/>
  <c r="AY1412" i="2"/>
  <c r="AX1412" i="2"/>
  <c r="AW1412" i="2"/>
  <c r="AV1412" i="2"/>
  <c r="AU1412" i="2"/>
  <c r="BM1412" i="2" s="1"/>
  <c r="AT1412" i="2"/>
  <c r="CD1412" i="2" s="1"/>
  <c r="AS1412" i="2"/>
  <c r="AR1412" i="2"/>
  <c r="BU1412" i="2" s="1"/>
  <c r="AP1412" i="2"/>
  <c r="AO1412" i="2"/>
  <c r="AN1412" i="2"/>
  <c r="AM1412" i="2"/>
  <c r="AL1412" i="2"/>
  <c r="AK1412" i="2"/>
  <c r="AJ1412" i="2"/>
  <c r="AI1412" i="2"/>
  <c r="AQ1412" i="2" s="1"/>
  <c r="Z1412" i="2"/>
  <c r="AA1412" i="2" s="1"/>
  <c r="Y1412" i="2"/>
  <c r="X1412" i="2"/>
  <c r="U1412" i="2"/>
  <c r="T1412" i="2"/>
  <c r="Q1412" i="2"/>
  <c r="P1412" i="2"/>
  <c r="O1412" i="2"/>
  <c r="N1412" i="2"/>
  <c r="M1412" i="2"/>
  <c r="BH1412" i="2" s="1"/>
  <c r="L1412" i="2"/>
  <c r="K1412" i="2"/>
  <c r="BJ1412" i="2" s="1"/>
  <c r="J1412" i="2"/>
  <c r="I1412" i="2"/>
  <c r="H1412" i="2"/>
  <c r="G1412" i="2"/>
  <c r="F1412" i="2"/>
  <c r="CX1411" i="2"/>
  <c r="CW1411" i="2"/>
  <c r="CN1411" i="2"/>
  <c r="CK1411" i="2"/>
  <c r="CI1411" i="2"/>
  <c r="CD1411" i="2"/>
  <c r="CE1411" i="2" s="1"/>
  <c r="CC1411" i="2"/>
  <c r="BY1411" i="2"/>
  <c r="CA1411" i="2" s="1"/>
  <c r="BW1411" i="2"/>
  <c r="BV1411" i="2"/>
  <c r="BS1411" i="2"/>
  <c r="BR1411" i="2"/>
  <c r="BP1411" i="2"/>
  <c r="BO1411" i="2"/>
  <c r="BN1411" i="2"/>
  <c r="BM1411" i="2"/>
  <c r="BL1411" i="2"/>
  <c r="BK1411" i="2"/>
  <c r="BJ1411" i="2"/>
  <c r="BI1411" i="2"/>
  <c r="BH1411" i="2"/>
  <c r="BF1411" i="2"/>
  <c r="BD1411" i="2"/>
  <c r="AQ1411" i="2"/>
  <c r="AP1411" i="2"/>
  <c r="AR1411" i="2" s="1"/>
  <c r="BU1411" i="2" s="1"/>
  <c r="AA1411" i="2"/>
  <c r="H1411" i="2"/>
  <c r="CX1410" i="2"/>
  <c r="CW1410" i="2"/>
  <c r="CN1410" i="2"/>
  <c r="CK1410" i="2"/>
  <c r="CI1410" i="2"/>
  <c r="CE1410" i="2"/>
  <c r="CD1410" i="2"/>
  <c r="CC1410" i="2"/>
  <c r="BY1410" i="2"/>
  <c r="CA1410" i="2" s="1"/>
  <c r="BW1410" i="2"/>
  <c r="BV1410" i="2"/>
  <c r="BS1410" i="2"/>
  <c r="BR1410" i="2"/>
  <c r="BP1410" i="2"/>
  <c r="BO1410" i="2"/>
  <c r="BN1410" i="2"/>
  <c r="CV1410" i="2" s="1"/>
  <c r="BM1410" i="2"/>
  <c r="BL1410" i="2"/>
  <c r="BK1410" i="2"/>
  <c r="BJ1410" i="2"/>
  <c r="BI1410" i="2"/>
  <c r="BH1410" i="2"/>
  <c r="BF1410" i="2"/>
  <c r="BD1410" i="2"/>
  <c r="AQ1410" i="2"/>
  <c r="AP1410" i="2"/>
  <c r="AR1410" i="2" s="1"/>
  <c r="BU1410" i="2" s="1"/>
  <c r="AA1410" i="2"/>
  <c r="H1410" i="2"/>
  <c r="CX1409" i="2"/>
  <c r="CW1409" i="2"/>
  <c r="CN1409" i="2"/>
  <c r="CK1409" i="2"/>
  <c r="CI1409" i="2"/>
  <c r="CD1409" i="2"/>
  <c r="CE1409" i="2" s="1"/>
  <c r="CC1409" i="2"/>
  <c r="BY1409" i="2"/>
  <c r="CA1409" i="2" s="1"/>
  <c r="BW1409" i="2"/>
  <c r="BV1409" i="2"/>
  <c r="BS1409" i="2"/>
  <c r="BR1409" i="2"/>
  <c r="BP1409" i="2"/>
  <c r="BO1409" i="2"/>
  <c r="BN1409" i="2"/>
  <c r="BM1409" i="2"/>
  <c r="BL1409" i="2"/>
  <c r="BK1409" i="2"/>
  <c r="BJ1409" i="2"/>
  <c r="BI1409" i="2"/>
  <c r="BH1409" i="2"/>
  <c r="BF1409" i="2"/>
  <c r="BD1409" i="2"/>
  <c r="AQ1409" i="2"/>
  <c r="AP1409" i="2"/>
  <c r="AR1409" i="2" s="1"/>
  <c r="BU1409" i="2" s="1"/>
  <c r="AA1409" i="2"/>
  <c r="H1409" i="2"/>
  <c r="CX1408" i="2"/>
  <c r="CW1408" i="2"/>
  <c r="CN1408" i="2"/>
  <c r="CK1408" i="2"/>
  <c r="CI1408" i="2"/>
  <c r="CD1408" i="2"/>
  <c r="CC1408" i="2"/>
  <c r="BY1408" i="2"/>
  <c r="CA1408" i="2" s="1"/>
  <c r="BW1408" i="2"/>
  <c r="BV1408" i="2"/>
  <c r="BS1408" i="2"/>
  <c r="BR1408" i="2"/>
  <c r="BP1408" i="2"/>
  <c r="BO1408" i="2"/>
  <c r="BN1408" i="2"/>
  <c r="BM1408" i="2"/>
  <c r="BL1408" i="2"/>
  <c r="BK1408" i="2"/>
  <c r="BJ1408" i="2"/>
  <c r="BI1408" i="2"/>
  <c r="BH1408" i="2"/>
  <c r="BF1408" i="2"/>
  <c r="BD1408" i="2"/>
  <c r="AQ1408" i="2"/>
  <c r="AP1408" i="2"/>
  <c r="AR1408" i="2" s="1"/>
  <c r="BU1408" i="2" s="1"/>
  <c r="AA1408" i="2"/>
  <c r="H1408" i="2"/>
  <c r="CX1407" i="2"/>
  <c r="CW1407" i="2"/>
  <c r="CN1407" i="2"/>
  <c r="CK1407" i="2"/>
  <c r="CI1407" i="2"/>
  <c r="CD1407" i="2"/>
  <c r="CC1407" i="2"/>
  <c r="BY1407" i="2"/>
  <c r="CA1407" i="2" s="1"/>
  <c r="BW1407" i="2"/>
  <c r="BV1407" i="2"/>
  <c r="BS1407" i="2"/>
  <c r="BR1407" i="2"/>
  <c r="BP1407" i="2"/>
  <c r="BO1407" i="2"/>
  <c r="BN1407" i="2"/>
  <c r="BM1407" i="2"/>
  <c r="BL1407" i="2"/>
  <c r="BK1407" i="2"/>
  <c r="BJ1407" i="2"/>
  <c r="BI1407" i="2"/>
  <c r="BH1407" i="2"/>
  <c r="BF1407" i="2"/>
  <c r="BD1407" i="2"/>
  <c r="AQ1407" i="2"/>
  <c r="AP1407" i="2"/>
  <c r="AR1407" i="2" s="1"/>
  <c r="BU1407" i="2" s="1"/>
  <c r="AA1407" i="2"/>
  <c r="H1407" i="2"/>
  <c r="CX1406" i="2"/>
  <c r="CW1406" i="2"/>
  <c r="CN1406" i="2"/>
  <c r="CK1406" i="2"/>
  <c r="CI1406" i="2"/>
  <c r="CD1406" i="2"/>
  <c r="CE1406" i="2" s="1"/>
  <c r="CC1406" i="2"/>
  <c r="BY1406" i="2"/>
  <c r="CA1406" i="2" s="1"/>
  <c r="BW1406" i="2"/>
  <c r="BV1406" i="2"/>
  <c r="BS1406" i="2"/>
  <c r="BR1406" i="2"/>
  <c r="BP1406" i="2"/>
  <c r="BO1406" i="2"/>
  <c r="BN1406" i="2"/>
  <c r="BM1406" i="2"/>
  <c r="BL1406" i="2"/>
  <c r="BK1406" i="2"/>
  <c r="BJ1406" i="2"/>
  <c r="BI1406" i="2"/>
  <c r="BH1406" i="2"/>
  <c r="BF1406" i="2"/>
  <c r="BD1406" i="2"/>
  <c r="AQ1406" i="2"/>
  <c r="AP1406" i="2"/>
  <c r="AR1406" i="2" s="1"/>
  <c r="BU1406" i="2" s="1"/>
  <c r="AA1406" i="2"/>
  <c r="H1406" i="2"/>
  <c r="CX1405" i="2"/>
  <c r="CW1405" i="2"/>
  <c r="CN1405" i="2"/>
  <c r="CK1405" i="2"/>
  <c r="CI1405" i="2"/>
  <c r="CE1405" i="2"/>
  <c r="CD1405" i="2"/>
  <c r="CC1405" i="2"/>
  <c r="BY1405" i="2"/>
  <c r="CA1405" i="2" s="1"/>
  <c r="BW1405" i="2"/>
  <c r="BV1405" i="2"/>
  <c r="BS1405" i="2"/>
  <c r="BR1405" i="2"/>
  <c r="BP1405" i="2"/>
  <c r="BO1405" i="2"/>
  <c r="BN1405" i="2"/>
  <c r="BM1405" i="2"/>
  <c r="BL1405" i="2"/>
  <c r="BK1405" i="2"/>
  <c r="BJ1405" i="2"/>
  <c r="BI1405" i="2"/>
  <c r="BH1405" i="2"/>
  <c r="BF1405" i="2"/>
  <c r="BD1405" i="2"/>
  <c r="AQ1405" i="2"/>
  <c r="AP1405" i="2"/>
  <c r="AR1405" i="2" s="1"/>
  <c r="BU1405" i="2" s="1"/>
  <c r="AA1405" i="2"/>
  <c r="H1405" i="2"/>
  <c r="CX1404" i="2"/>
  <c r="CW1404" i="2"/>
  <c r="CN1404" i="2"/>
  <c r="CK1404" i="2"/>
  <c r="CI1404" i="2"/>
  <c r="CD1404" i="2"/>
  <c r="CE1404" i="2" s="1"/>
  <c r="CC1404" i="2"/>
  <c r="BY1404" i="2"/>
  <c r="CA1404" i="2" s="1"/>
  <c r="BW1404" i="2"/>
  <c r="BV1404" i="2"/>
  <c r="BS1404" i="2"/>
  <c r="BR1404" i="2"/>
  <c r="BP1404" i="2"/>
  <c r="BO1404" i="2"/>
  <c r="BN1404" i="2"/>
  <c r="BM1404" i="2"/>
  <c r="BL1404" i="2"/>
  <c r="BK1404" i="2"/>
  <c r="BJ1404" i="2"/>
  <c r="BI1404" i="2"/>
  <c r="BH1404" i="2"/>
  <c r="BF1404" i="2"/>
  <c r="BD1404" i="2"/>
  <c r="AQ1404" i="2"/>
  <c r="AP1404" i="2"/>
  <c r="AR1404" i="2" s="1"/>
  <c r="BU1404" i="2" s="1"/>
  <c r="AA1404" i="2"/>
  <c r="H1404" i="2"/>
  <c r="CX1403" i="2"/>
  <c r="CW1403" i="2"/>
  <c r="CN1403" i="2"/>
  <c r="CK1403" i="2"/>
  <c r="CI1403" i="2"/>
  <c r="CD1403" i="2"/>
  <c r="CE1403" i="2" s="1"/>
  <c r="CC1403" i="2"/>
  <c r="BY1403" i="2"/>
  <c r="CA1403" i="2" s="1"/>
  <c r="BW1403" i="2"/>
  <c r="BV1403" i="2"/>
  <c r="BS1403" i="2"/>
  <c r="BR1403" i="2"/>
  <c r="BP1403" i="2"/>
  <c r="BO1403" i="2"/>
  <c r="BN1403" i="2"/>
  <c r="BM1403" i="2"/>
  <c r="BL1403" i="2"/>
  <c r="BK1403" i="2"/>
  <c r="BJ1403" i="2"/>
  <c r="BI1403" i="2"/>
  <c r="BH1403" i="2"/>
  <c r="BF1403" i="2"/>
  <c r="BD1403" i="2"/>
  <c r="AQ1403" i="2"/>
  <c r="AP1403" i="2"/>
  <c r="AR1403" i="2" s="1"/>
  <c r="BU1403" i="2" s="1"/>
  <c r="AA1403" i="2"/>
  <c r="H1403" i="2"/>
  <c r="CX1402" i="2"/>
  <c r="CW1402" i="2"/>
  <c r="CN1402" i="2"/>
  <c r="CK1402" i="2"/>
  <c r="CI1402" i="2"/>
  <c r="CD1402" i="2"/>
  <c r="CE1402" i="2" s="1"/>
  <c r="CC1402" i="2"/>
  <c r="BY1402" i="2"/>
  <c r="CA1402" i="2" s="1"/>
  <c r="BW1402" i="2"/>
  <c r="BV1402" i="2"/>
  <c r="BS1402" i="2"/>
  <c r="BR1402" i="2"/>
  <c r="BP1402" i="2"/>
  <c r="BO1402" i="2"/>
  <c r="BN1402" i="2"/>
  <c r="BM1402" i="2"/>
  <c r="BL1402" i="2"/>
  <c r="BK1402" i="2"/>
  <c r="BJ1402" i="2"/>
  <c r="BI1402" i="2"/>
  <c r="BH1402" i="2"/>
  <c r="BF1402" i="2"/>
  <c r="BD1402" i="2"/>
  <c r="AQ1402" i="2"/>
  <c r="AP1402" i="2"/>
  <c r="AR1402" i="2" s="1"/>
  <c r="BU1402" i="2" s="1"/>
  <c r="AA1402" i="2"/>
  <c r="H1402" i="2"/>
  <c r="CX1401" i="2"/>
  <c r="CW1401" i="2"/>
  <c r="CN1401" i="2"/>
  <c r="CK1401" i="2"/>
  <c r="CI1401" i="2"/>
  <c r="CD1401" i="2"/>
  <c r="CE1401" i="2" s="1"/>
  <c r="CC1401" i="2"/>
  <c r="BY1401" i="2"/>
  <c r="CA1401" i="2" s="1"/>
  <c r="BW1401" i="2"/>
  <c r="BV1401" i="2"/>
  <c r="BS1401" i="2"/>
  <c r="BR1401" i="2"/>
  <c r="BP1401" i="2"/>
  <c r="BO1401" i="2"/>
  <c r="BN1401" i="2"/>
  <c r="BM1401" i="2"/>
  <c r="BL1401" i="2"/>
  <c r="BK1401" i="2"/>
  <c r="BJ1401" i="2"/>
  <c r="BI1401" i="2"/>
  <c r="BH1401" i="2"/>
  <c r="BF1401" i="2"/>
  <c r="BD1401" i="2"/>
  <c r="AQ1401" i="2"/>
  <c r="AP1401" i="2"/>
  <c r="AR1401" i="2" s="1"/>
  <c r="BU1401" i="2" s="1"/>
  <c r="AA1401" i="2"/>
  <c r="H1401" i="2"/>
  <c r="DA1400" i="2"/>
  <c r="CZ1400" i="2"/>
  <c r="CX1400" i="2"/>
  <c r="CW1400" i="2"/>
  <c r="CN1400" i="2"/>
  <c r="CK1400" i="2"/>
  <c r="CI1400" i="2"/>
  <c r="CC1400" i="2"/>
  <c r="BY1400" i="2"/>
  <c r="CA1400" i="2" s="1"/>
  <c r="BW1400" i="2"/>
  <c r="BV1400" i="2"/>
  <c r="BS1400" i="2"/>
  <c r="BR1400" i="2"/>
  <c r="BP1400" i="2"/>
  <c r="BO1400" i="2"/>
  <c r="BN1400" i="2"/>
  <c r="BL1400" i="2"/>
  <c r="BK1400" i="2"/>
  <c r="BI1400" i="2"/>
  <c r="BG1400" i="2"/>
  <c r="BF1400" i="2"/>
  <c r="BE1400" i="2"/>
  <c r="BD1400" i="2"/>
  <c r="BC1400" i="2"/>
  <c r="AZ1400" i="2"/>
  <c r="AY1400" i="2"/>
  <c r="AX1400" i="2"/>
  <c r="AW1400" i="2"/>
  <c r="AV1400" i="2"/>
  <c r="AU1400" i="2"/>
  <c r="BM1400" i="2" s="1"/>
  <c r="AT1400" i="2"/>
  <c r="CD1400" i="2" s="1"/>
  <c r="AS1400" i="2"/>
  <c r="AP1400" i="2"/>
  <c r="AR1400" i="2" s="1"/>
  <c r="BU1400" i="2" s="1"/>
  <c r="AO1400" i="2"/>
  <c r="AN1400" i="2"/>
  <c r="AM1400" i="2"/>
  <c r="AL1400" i="2"/>
  <c r="AK1400" i="2"/>
  <c r="AJ1400" i="2"/>
  <c r="AI1400" i="2"/>
  <c r="AQ1400" i="2" s="1"/>
  <c r="Z1400" i="2"/>
  <c r="AA1400" i="2" s="1"/>
  <c r="Y1400" i="2"/>
  <c r="X1400" i="2"/>
  <c r="U1400" i="2"/>
  <c r="T1400" i="2"/>
  <c r="Q1400" i="2"/>
  <c r="P1400" i="2"/>
  <c r="O1400" i="2"/>
  <c r="N1400" i="2"/>
  <c r="M1400" i="2"/>
  <c r="BH1400" i="2" s="1"/>
  <c r="L1400" i="2"/>
  <c r="K1400" i="2"/>
  <c r="BJ1400" i="2" s="1"/>
  <c r="J1400" i="2"/>
  <c r="I1400" i="2"/>
  <c r="H1400" i="2"/>
  <c r="G1400" i="2"/>
  <c r="F1400" i="2"/>
  <c r="CX1399" i="2"/>
  <c r="CW1399" i="2"/>
  <c r="CN1399" i="2"/>
  <c r="CK1399" i="2"/>
  <c r="CI1399" i="2"/>
  <c r="CD1399" i="2"/>
  <c r="CE1399" i="2" s="1"/>
  <c r="CC1399" i="2"/>
  <c r="BY1399" i="2"/>
  <c r="CA1399" i="2" s="1"/>
  <c r="BW1399" i="2"/>
  <c r="BV1399" i="2"/>
  <c r="BS1399" i="2"/>
  <c r="BR1399" i="2"/>
  <c r="BP1399" i="2"/>
  <c r="BO1399" i="2"/>
  <c r="BN1399" i="2"/>
  <c r="BM1399" i="2"/>
  <c r="BL1399" i="2"/>
  <c r="BK1399" i="2"/>
  <c r="BJ1399" i="2"/>
  <c r="BI1399" i="2"/>
  <c r="BH1399" i="2"/>
  <c r="BF1399" i="2"/>
  <c r="BD1399" i="2"/>
  <c r="AQ1399" i="2"/>
  <c r="AP1399" i="2"/>
  <c r="AR1399" i="2" s="1"/>
  <c r="BU1399" i="2" s="1"/>
  <c r="AA1399" i="2"/>
  <c r="H1399" i="2"/>
  <c r="CX1398" i="2"/>
  <c r="CW1398" i="2"/>
  <c r="CN1398" i="2"/>
  <c r="CK1398" i="2"/>
  <c r="CI1398" i="2"/>
  <c r="CD1398" i="2"/>
  <c r="CE1398" i="2" s="1"/>
  <c r="CC1398" i="2"/>
  <c r="BY1398" i="2"/>
  <c r="CA1398" i="2" s="1"/>
  <c r="BW1398" i="2"/>
  <c r="BV1398" i="2"/>
  <c r="BS1398" i="2"/>
  <c r="BR1398" i="2"/>
  <c r="BP1398" i="2"/>
  <c r="BO1398" i="2"/>
  <c r="BN1398" i="2"/>
  <c r="BM1398" i="2"/>
  <c r="BL1398" i="2"/>
  <c r="BK1398" i="2"/>
  <c r="BJ1398" i="2"/>
  <c r="BI1398" i="2"/>
  <c r="BH1398" i="2"/>
  <c r="BF1398" i="2"/>
  <c r="BD1398" i="2"/>
  <c r="AQ1398" i="2"/>
  <c r="AP1398" i="2"/>
  <c r="AR1398" i="2" s="1"/>
  <c r="BU1398" i="2" s="1"/>
  <c r="AA1398" i="2"/>
  <c r="H1398" i="2"/>
  <c r="CX1397" i="2"/>
  <c r="CW1397" i="2"/>
  <c r="CN1397" i="2"/>
  <c r="CK1397" i="2"/>
  <c r="CI1397" i="2"/>
  <c r="CD1397" i="2"/>
  <c r="CE1397" i="2" s="1"/>
  <c r="CC1397" i="2"/>
  <c r="BY1397" i="2"/>
  <c r="CA1397" i="2" s="1"/>
  <c r="BW1397" i="2"/>
  <c r="BV1397" i="2"/>
  <c r="BS1397" i="2"/>
  <c r="BR1397" i="2"/>
  <c r="BP1397" i="2"/>
  <c r="BO1397" i="2"/>
  <c r="BN1397" i="2"/>
  <c r="BM1397" i="2"/>
  <c r="BL1397" i="2"/>
  <c r="BK1397" i="2"/>
  <c r="BJ1397" i="2"/>
  <c r="BI1397" i="2"/>
  <c r="BH1397" i="2"/>
  <c r="BF1397" i="2"/>
  <c r="BD1397" i="2"/>
  <c r="AQ1397" i="2"/>
  <c r="AP1397" i="2"/>
  <c r="AR1397" i="2" s="1"/>
  <c r="BU1397" i="2" s="1"/>
  <c r="AA1397" i="2"/>
  <c r="H1397" i="2"/>
  <c r="CX1396" i="2"/>
  <c r="CW1396" i="2"/>
  <c r="CN1396" i="2"/>
  <c r="CK1396" i="2"/>
  <c r="CI1396" i="2"/>
  <c r="CD1396" i="2"/>
  <c r="CC1396" i="2"/>
  <c r="BY1396" i="2"/>
  <c r="CA1396" i="2" s="1"/>
  <c r="BW1396" i="2"/>
  <c r="BV1396" i="2"/>
  <c r="BS1396" i="2"/>
  <c r="BR1396" i="2"/>
  <c r="BP1396" i="2"/>
  <c r="BO1396" i="2"/>
  <c r="BN1396" i="2"/>
  <c r="BM1396" i="2"/>
  <c r="BL1396" i="2"/>
  <c r="BK1396" i="2"/>
  <c r="BJ1396" i="2"/>
  <c r="BI1396" i="2"/>
  <c r="BH1396" i="2"/>
  <c r="BF1396" i="2"/>
  <c r="BD1396" i="2"/>
  <c r="AQ1396" i="2"/>
  <c r="AP1396" i="2"/>
  <c r="AR1396" i="2" s="1"/>
  <c r="BU1396" i="2" s="1"/>
  <c r="AA1396" i="2"/>
  <c r="H1396" i="2"/>
  <c r="CX1395" i="2"/>
  <c r="CW1395" i="2"/>
  <c r="CN1395" i="2"/>
  <c r="CK1395" i="2"/>
  <c r="CI1395" i="2"/>
  <c r="CD1395" i="2"/>
  <c r="CE1395" i="2" s="1"/>
  <c r="CC1395" i="2"/>
  <c r="BY1395" i="2"/>
  <c r="CA1395" i="2" s="1"/>
  <c r="BW1395" i="2"/>
  <c r="BV1395" i="2"/>
  <c r="BS1395" i="2"/>
  <c r="BR1395" i="2"/>
  <c r="BP1395" i="2"/>
  <c r="BO1395" i="2"/>
  <c r="BN1395" i="2"/>
  <c r="BM1395" i="2"/>
  <c r="BL1395" i="2"/>
  <c r="BK1395" i="2"/>
  <c r="BJ1395" i="2"/>
  <c r="BI1395" i="2"/>
  <c r="BH1395" i="2"/>
  <c r="BF1395" i="2"/>
  <c r="BD1395" i="2"/>
  <c r="AQ1395" i="2"/>
  <c r="AP1395" i="2"/>
  <c r="AR1395" i="2" s="1"/>
  <c r="BU1395" i="2" s="1"/>
  <c r="AA1395" i="2"/>
  <c r="H1395" i="2"/>
  <c r="CX1394" i="2"/>
  <c r="CW1394" i="2"/>
  <c r="CN1394" i="2"/>
  <c r="CK1394" i="2"/>
  <c r="CI1394" i="2"/>
  <c r="CD1394" i="2"/>
  <c r="CE1394" i="2" s="1"/>
  <c r="CC1394" i="2"/>
  <c r="CA1394" i="2"/>
  <c r="BY1394" i="2"/>
  <c r="BW1394" i="2"/>
  <c r="BV1394" i="2"/>
  <c r="BS1394" i="2"/>
  <c r="BR1394" i="2"/>
  <c r="BP1394" i="2"/>
  <c r="BO1394" i="2"/>
  <c r="BN1394" i="2"/>
  <c r="BM1394" i="2"/>
  <c r="BL1394" i="2"/>
  <c r="BK1394" i="2"/>
  <c r="BJ1394" i="2"/>
  <c r="BI1394" i="2"/>
  <c r="BH1394" i="2"/>
  <c r="BF1394" i="2"/>
  <c r="BD1394" i="2"/>
  <c r="AQ1394" i="2"/>
  <c r="AP1394" i="2"/>
  <c r="AR1394" i="2" s="1"/>
  <c r="BU1394" i="2" s="1"/>
  <c r="AA1394" i="2"/>
  <c r="H1394" i="2"/>
  <c r="CX1393" i="2"/>
  <c r="CW1393" i="2"/>
  <c r="CN1393" i="2"/>
  <c r="CK1393" i="2"/>
  <c r="CI1393" i="2"/>
  <c r="CD1393" i="2"/>
  <c r="CE1393" i="2" s="1"/>
  <c r="CC1393" i="2"/>
  <c r="BY1393" i="2"/>
  <c r="CA1393" i="2" s="1"/>
  <c r="BW1393" i="2"/>
  <c r="BV1393" i="2"/>
  <c r="BS1393" i="2"/>
  <c r="BR1393" i="2"/>
  <c r="BP1393" i="2"/>
  <c r="BO1393" i="2"/>
  <c r="BN1393" i="2"/>
  <c r="BM1393" i="2"/>
  <c r="BL1393" i="2"/>
  <c r="BK1393" i="2"/>
  <c r="BJ1393" i="2"/>
  <c r="BI1393" i="2"/>
  <c r="BH1393" i="2"/>
  <c r="BF1393" i="2"/>
  <c r="BD1393" i="2"/>
  <c r="AQ1393" i="2"/>
  <c r="AP1393" i="2"/>
  <c r="AR1393" i="2" s="1"/>
  <c r="BU1393" i="2" s="1"/>
  <c r="AA1393" i="2"/>
  <c r="H1393" i="2"/>
  <c r="DA1392" i="2"/>
  <c r="CZ1392" i="2"/>
  <c r="CX1392" i="2"/>
  <c r="CW1392" i="2"/>
  <c r="CK1392" i="2"/>
  <c r="CI1392" i="2"/>
  <c r="CE1392" i="2"/>
  <c r="CD1392" i="2"/>
  <c r="BY1392" i="2"/>
  <c r="CA1392" i="2" s="1"/>
  <c r="BW1392" i="2"/>
  <c r="BV1392" i="2"/>
  <c r="BS1392" i="2"/>
  <c r="BR1392" i="2"/>
  <c r="BP1392" i="2"/>
  <c r="BN1392" i="2"/>
  <c r="BJ1392" i="2"/>
  <c r="BH1392" i="2"/>
  <c r="BG1392" i="2"/>
  <c r="BE1392" i="2"/>
  <c r="BF1392" i="2" s="1"/>
  <c r="BC1392" i="2"/>
  <c r="BO1392" i="2" s="1"/>
  <c r="AZ1392" i="2"/>
  <c r="AY1392" i="2"/>
  <c r="AX1392" i="2"/>
  <c r="AW1392" i="2"/>
  <c r="BD1392" i="2" s="1"/>
  <c r="AV1392" i="2"/>
  <c r="AU1392" i="2"/>
  <c r="BM1392" i="2" s="1"/>
  <c r="AT1392" i="2"/>
  <c r="AS1392" i="2"/>
  <c r="CC1392" i="2" s="1"/>
  <c r="AP1392" i="2"/>
  <c r="AR1392" i="2" s="1"/>
  <c r="BU1392" i="2" s="1"/>
  <c r="AO1392" i="2"/>
  <c r="AN1392" i="2"/>
  <c r="AM1392" i="2"/>
  <c r="AL1392" i="2"/>
  <c r="AK1392" i="2"/>
  <c r="AJ1392" i="2"/>
  <c r="AI1392" i="2"/>
  <c r="AA1392" i="2"/>
  <c r="Z1392" i="2"/>
  <c r="CN1392" i="2" s="1"/>
  <c r="Y1392" i="2"/>
  <c r="X1392" i="2"/>
  <c r="U1392" i="2"/>
  <c r="T1392" i="2"/>
  <c r="Q1392" i="2"/>
  <c r="P1392" i="2"/>
  <c r="O1392" i="2"/>
  <c r="N1392" i="2"/>
  <c r="M1392" i="2"/>
  <c r="BL1392" i="2" s="1"/>
  <c r="L1392" i="2"/>
  <c r="BK1392" i="2" s="1"/>
  <c r="K1392" i="2"/>
  <c r="J1392" i="2"/>
  <c r="BI1392" i="2" s="1"/>
  <c r="I1392" i="2"/>
  <c r="G1392" i="2"/>
  <c r="F1392" i="2"/>
  <c r="H1392" i="2" s="1"/>
  <c r="CX1391" i="2"/>
  <c r="CW1391" i="2"/>
  <c r="CN1391" i="2"/>
  <c r="CK1391" i="2"/>
  <c r="CI1391" i="2"/>
  <c r="CD1391" i="2"/>
  <c r="CE1391" i="2" s="1"/>
  <c r="CC1391" i="2"/>
  <c r="CA1391" i="2"/>
  <c r="BY1391" i="2"/>
  <c r="BW1391" i="2"/>
  <c r="BV1391" i="2"/>
  <c r="BS1391" i="2"/>
  <c r="BR1391" i="2"/>
  <c r="BP1391" i="2"/>
  <c r="BO1391" i="2"/>
  <c r="BN1391" i="2"/>
  <c r="BM1391" i="2"/>
  <c r="BL1391" i="2"/>
  <c r="BK1391" i="2"/>
  <c r="BJ1391" i="2"/>
  <c r="BI1391" i="2"/>
  <c r="BH1391" i="2"/>
  <c r="BF1391" i="2"/>
  <c r="BD1391" i="2"/>
  <c r="AQ1391" i="2"/>
  <c r="AP1391" i="2"/>
  <c r="AR1391" i="2" s="1"/>
  <c r="BU1391" i="2" s="1"/>
  <c r="AA1391" i="2"/>
  <c r="H1391" i="2"/>
  <c r="CX1390" i="2"/>
  <c r="CW1390" i="2"/>
  <c r="CN1390" i="2"/>
  <c r="CK1390" i="2"/>
  <c r="CI1390" i="2"/>
  <c r="CD1390" i="2"/>
  <c r="CE1390" i="2" s="1"/>
  <c r="CC1390" i="2"/>
  <c r="BY1390" i="2"/>
  <c r="CA1390" i="2" s="1"/>
  <c r="BW1390" i="2"/>
  <c r="BV1390" i="2"/>
  <c r="BS1390" i="2"/>
  <c r="BR1390" i="2"/>
  <c r="BP1390" i="2"/>
  <c r="BO1390" i="2"/>
  <c r="BN1390" i="2"/>
  <c r="BM1390" i="2"/>
  <c r="BL1390" i="2"/>
  <c r="BK1390" i="2"/>
  <c r="BJ1390" i="2"/>
  <c r="BI1390" i="2"/>
  <c r="BH1390" i="2"/>
  <c r="BF1390" i="2"/>
  <c r="BD1390" i="2"/>
  <c r="AQ1390" i="2"/>
  <c r="AP1390" i="2"/>
  <c r="AR1390" i="2" s="1"/>
  <c r="BU1390" i="2" s="1"/>
  <c r="AA1390" i="2"/>
  <c r="H1390" i="2"/>
  <c r="CX1389" i="2"/>
  <c r="CW1389" i="2"/>
  <c r="CN1389" i="2"/>
  <c r="CK1389" i="2"/>
  <c r="CI1389" i="2"/>
  <c r="CD1389" i="2"/>
  <c r="CE1389" i="2" s="1"/>
  <c r="CC1389" i="2"/>
  <c r="BY1389" i="2"/>
  <c r="CA1389" i="2" s="1"/>
  <c r="BW1389" i="2"/>
  <c r="BV1389" i="2"/>
  <c r="BS1389" i="2"/>
  <c r="BR1389" i="2"/>
  <c r="BP1389" i="2"/>
  <c r="BO1389" i="2"/>
  <c r="BN1389" i="2"/>
  <c r="BM1389" i="2"/>
  <c r="BL1389" i="2"/>
  <c r="BK1389" i="2"/>
  <c r="BJ1389" i="2"/>
  <c r="BI1389" i="2"/>
  <c r="BH1389" i="2"/>
  <c r="BF1389" i="2"/>
  <c r="BD1389" i="2"/>
  <c r="AQ1389" i="2"/>
  <c r="AP1389" i="2"/>
  <c r="AR1389" i="2" s="1"/>
  <c r="BU1389" i="2" s="1"/>
  <c r="AA1389" i="2"/>
  <c r="H1389" i="2"/>
  <c r="CX1388" i="2"/>
  <c r="CW1388" i="2"/>
  <c r="CN1388" i="2"/>
  <c r="CK1388" i="2"/>
  <c r="CI1388" i="2"/>
  <c r="CD1388" i="2"/>
  <c r="CE1388" i="2" s="1"/>
  <c r="CC1388" i="2"/>
  <c r="BY1388" i="2"/>
  <c r="CA1388" i="2" s="1"/>
  <c r="BW1388" i="2"/>
  <c r="BV1388" i="2"/>
  <c r="BS1388" i="2"/>
  <c r="BR1388" i="2"/>
  <c r="BP1388" i="2"/>
  <c r="BO1388" i="2"/>
  <c r="BN1388" i="2"/>
  <c r="BM1388" i="2"/>
  <c r="BL1388" i="2"/>
  <c r="BK1388" i="2"/>
  <c r="BJ1388" i="2"/>
  <c r="BI1388" i="2"/>
  <c r="BH1388" i="2"/>
  <c r="BF1388" i="2"/>
  <c r="BD1388" i="2"/>
  <c r="AQ1388" i="2"/>
  <c r="AP1388" i="2"/>
  <c r="AR1388" i="2" s="1"/>
  <c r="BU1388" i="2" s="1"/>
  <c r="AA1388" i="2"/>
  <c r="H1388" i="2"/>
  <c r="CX1387" i="2"/>
  <c r="CW1387" i="2"/>
  <c r="CN1387" i="2"/>
  <c r="CK1387" i="2"/>
  <c r="CI1387" i="2"/>
  <c r="CD1387" i="2"/>
  <c r="CE1387" i="2" s="1"/>
  <c r="CC1387" i="2"/>
  <c r="BY1387" i="2"/>
  <c r="CA1387" i="2" s="1"/>
  <c r="BW1387" i="2"/>
  <c r="BV1387" i="2"/>
  <c r="BS1387" i="2"/>
  <c r="BR1387" i="2"/>
  <c r="BP1387" i="2"/>
  <c r="BO1387" i="2"/>
  <c r="BN1387" i="2"/>
  <c r="CV1387" i="2" s="1"/>
  <c r="BM1387" i="2"/>
  <c r="BL1387" i="2"/>
  <c r="BK1387" i="2"/>
  <c r="BJ1387" i="2"/>
  <c r="BI1387" i="2"/>
  <c r="BH1387" i="2"/>
  <c r="BF1387" i="2"/>
  <c r="BD1387" i="2"/>
  <c r="AQ1387" i="2"/>
  <c r="AP1387" i="2"/>
  <c r="AR1387" i="2" s="1"/>
  <c r="BU1387" i="2" s="1"/>
  <c r="AA1387" i="2"/>
  <c r="H1387" i="2"/>
  <c r="DA1386" i="2"/>
  <c r="CZ1386" i="2"/>
  <c r="CX1386" i="2"/>
  <c r="CW1386" i="2"/>
  <c r="CK1386" i="2"/>
  <c r="CI1386" i="2"/>
  <c r="BY1386" i="2"/>
  <c r="CA1386" i="2" s="1"/>
  <c r="BW1386" i="2"/>
  <c r="BV1386" i="2"/>
  <c r="BS1386" i="2"/>
  <c r="BR1386" i="2"/>
  <c r="BP1386" i="2"/>
  <c r="BN1386" i="2"/>
  <c r="BK1386" i="2"/>
  <c r="BG1386" i="2"/>
  <c r="BF1386" i="2"/>
  <c r="BE1386" i="2"/>
  <c r="BC1386" i="2"/>
  <c r="BO1386" i="2" s="1"/>
  <c r="AZ1386" i="2"/>
  <c r="AY1386" i="2"/>
  <c r="AX1386" i="2"/>
  <c r="AW1386" i="2"/>
  <c r="BD1386" i="2" s="1"/>
  <c r="AV1386" i="2"/>
  <c r="AU1386" i="2"/>
  <c r="BM1386" i="2" s="1"/>
  <c r="AT1386" i="2"/>
  <c r="CD1386" i="2" s="1"/>
  <c r="CE1386" i="2" s="1"/>
  <c r="AS1386" i="2"/>
  <c r="CC1386" i="2" s="1"/>
  <c r="AP1386" i="2"/>
  <c r="AR1386" i="2" s="1"/>
  <c r="BU1386" i="2" s="1"/>
  <c r="AO1386" i="2"/>
  <c r="AN1386" i="2"/>
  <c r="AM1386" i="2"/>
  <c r="AL1386" i="2"/>
  <c r="AK1386" i="2"/>
  <c r="AJ1386" i="2"/>
  <c r="AI1386" i="2"/>
  <c r="AA1386" i="2"/>
  <c r="Z1386" i="2"/>
  <c r="CN1386" i="2" s="1"/>
  <c r="Y1386" i="2"/>
  <c r="X1386" i="2"/>
  <c r="U1386" i="2"/>
  <c r="T1386" i="2"/>
  <c r="Q1386" i="2"/>
  <c r="P1386" i="2"/>
  <c r="O1386" i="2"/>
  <c r="N1386" i="2"/>
  <c r="M1386" i="2"/>
  <c r="L1386" i="2"/>
  <c r="K1386" i="2"/>
  <c r="BJ1386" i="2" s="1"/>
  <c r="J1386" i="2"/>
  <c r="BI1386" i="2" s="1"/>
  <c r="I1386" i="2"/>
  <c r="H1386" i="2"/>
  <c r="G1386" i="2"/>
  <c r="F1386" i="2"/>
  <c r="CX1385" i="2"/>
  <c r="CW1385" i="2"/>
  <c r="CN1385" i="2"/>
  <c r="CK1385" i="2"/>
  <c r="CI1385" i="2"/>
  <c r="CD1385" i="2"/>
  <c r="CE1385" i="2" s="1"/>
  <c r="CC1385" i="2"/>
  <c r="BY1385" i="2"/>
  <c r="CA1385" i="2" s="1"/>
  <c r="BW1385" i="2"/>
  <c r="BV1385" i="2"/>
  <c r="BS1385" i="2"/>
  <c r="BR1385" i="2"/>
  <c r="BP1385" i="2"/>
  <c r="BO1385" i="2"/>
  <c r="BN1385" i="2"/>
  <c r="BM1385" i="2"/>
  <c r="BL1385" i="2"/>
  <c r="BK1385" i="2"/>
  <c r="BJ1385" i="2"/>
  <c r="BI1385" i="2"/>
  <c r="BH1385" i="2"/>
  <c r="BF1385" i="2"/>
  <c r="BD1385" i="2"/>
  <c r="AQ1385" i="2"/>
  <c r="AP1385" i="2"/>
  <c r="AR1385" i="2" s="1"/>
  <c r="BU1385" i="2" s="1"/>
  <c r="AA1385" i="2"/>
  <c r="H1385" i="2"/>
  <c r="DA1384" i="2"/>
  <c r="CZ1384" i="2"/>
  <c r="CX1384" i="2"/>
  <c r="CW1384" i="2"/>
  <c r="CK1384" i="2"/>
  <c r="CI1384" i="2"/>
  <c r="CE1384" i="2"/>
  <c r="CD1384" i="2"/>
  <c r="BY1384" i="2"/>
  <c r="CA1384" i="2" s="1"/>
  <c r="BW1384" i="2"/>
  <c r="BV1384" i="2"/>
  <c r="BS1384" i="2"/>
  <c r="BR1384" i="2"/>
  <c r="BP1384" i="2"/>
  <c r="BN1384" i="2"/>
  <c r="BJ1384" i="2"/>
  <c r="BH1384" i="2"/>
  <c r="BG1384" i="2"/>
  <c r="BE1384" i="2"/>
  <c r="BF1384" i="2" s="1"/>
  <c r="BC1384" i="2"/>
  <c r="BO1384" i="2" s="1"/>
  <c r="AZ1384" i="2"/>
  <c r="AY1384" i="2"/>
  <c r="AX1384" i="2"/>
  <c r="AW1384" i="2"/>
  <c r="BD1384" i="2" s="1"/>
  <c r="AV1384" i="2"/>
  <c r="AU1384" i="2"/>
  <c r="BM1384" i="2" s="1"/>
  <c r="AT1384" i="2"/>
  <c r="AS1384" i="2"/>
  <c r="CC1384" i="2" s="1"/>
  <c r="AP1384" i="2"/>
  <c r="AR1384" i="2" s="1"/>
  <c r="BU1384" i="2" s="1"/>
  <c r="AO1384" i="2"/>
  <c r="AN1384" i="2"/>
  <c r="AM1384" i="2"/>
  <c r="AL1384" i="2"/>
  <c r="AK1384" i="2"/>
  <c r="AJ1384" i="2"/>
  <c r="AI1384" i="2"/>
  <c r="AA1384" i="2"/>
  <c r="Z1384" i="2"/>
  <c r="CN1384" i="2" s="1"/>
  <c r="Y1384" i="2"/>
  <c r="X1384" i="2"/>
  <c r="U1384" i="2"/>
  <c r="T1384" i="2"/>
  <c r="Q1384" i="2"/>
  <c r="P1384" i="2"/>
  <c r="O1384" i="2"/>
  <c r="N1384" i="2"/>
  <c r="M1384" i="2"/>
  <c r="BL1384" i="2" s="1"/>
  <c r="L1384" i="2"/>
  <c r="BK1384" i="2" s="1"/>
  <c r="K1384" i="2"/>
  <c r="J1384" i="2"/>
  <c r="BI1384" i="2" s="1"/>
  <c r="I1384" i="2"/>
  <c r="G1384" i="2"/>
  <c r="F1384" i="2"/>
  <c r="H1384" i="2" s="1"/>
  <c r="CX1383" i="2"/>
  <c r="CW1383" i="2"/>
  <c r="CN1383" i="2"/>
  <c r="CK1383" i="2"/>
  <c r="CI1383" i="2"/>
  <c r="CD1383" i="2"/>
  <c r="CE1383" i="2" s="1"/>
  <c r="CC1383" i="2"/>
  <c r="BY1383" i="2"/>
  <c r="CA1383" i="2" s="1"/>
  <c r="BW1383" i="2"/>
  <c r="BV1383" i="2"/>
  <c r="BS1383" i="2"/>
  <c r="BR1383" i="2"/>
  <c r="BP1383" i="2"/>
  <c r="BO1383" i="2"/>
  <c r="BN1383" i="2"/>
  <c r="BM1383" i="2"/>
  <c r="BL1383" i="2"/>
  <c r="BK1383" i="2"/>
  <c r="BJ1383" i="2"/>
  <c r="BI1383" i="2"/>
  <c r="BH1383" i="2"/>
  <c r="BF1383" i="2"/>
  <c r="BD1383" i="2"/>
  <c r="AR1383" i="2"/>
  <c r="BU1383" i="2" s="1"/>
  <c r="AQ1383" i="2"/>
  <c r="AP1383" i="2"/>
  <c r="AA1383" i="2"/>
  <c r="H1383" i="2"/>
  <c r="CX1382" i="2"/>
  <c r="CW1382" i="2"/>
  <c r="CN1382" i="2"/>
  <c r="CK1382" i="2"/>
  <c r="CI1382" i="2"/>
  <c r="CD1382" i="2"/>
  <c r="CE1382" i="2" s="1"/>
  <c r="CC1382" i="2"/>
  <c r="BY1382" i="2"/>
  <c r="CA1382" i="2" s="1"/>
  <c r="BW1382" i="2"/>
  <c r="BV1382" i="2"/>
  <c r="BS1382" i="2"/>
  <c r="BR1382" i="2"/>
  <c r="BP1382" i="2"/>
  <c r="BO1382" i="2"/>
  <c r="BN1382" i="2"/>
  <c r="BM1382" i="2"/>
  <c r="BL1382" i="2"/>
  <c r="BK1382" i="2"/>
  <c r="BJ1382" i="2"/>
  <c r="BI1382" i="2"/>
  <c r="BH1382" i="2"/>
  <c r="BF1382" i="2"/>
  <c r="BD1382" i="2"/>
  <c r="AQ1382" i="2"/>
  <c r="AP1382" i="2"/>
  <c r="AR1382" i="2" s="1"/>
  <c r="BU1382" i="2" s="1"/>
  <c r="AA1382" i="2"/>
  <c r="H1382" i="2"/>
  <c r="CX1381" i="2"/>
  <c r="CW1381" i="2"/>
  <c r="CN1381" i="2"/>
  <c r="CK1381" i="2"/>
  <c r="CI1381" i="2"/>
  <c r="CD1381" i="2"/>
  <c r="CE1381" i="2" s="1"/>
  <c r="CC1381" i="2"/>
  <c r="BY1381" i="2"/>
  <c r="CA1381" i="2" s="1"/>
  <c r="BW1381" i="2"/>
  <c r="BV1381" i="2"/>
  <c r="BU1381" i="2"/>
  <c r="BS1381" i="2"/>
  <c r="BR1381" i="2"/>
  <c r="BP1381" i="2"/>
  <c r="BO1381" i="2"/>
  <c r="BN1381" i="2"/>
  <c r="BM1381" i="2"/>
  <c r="BL1381" i="2"/>
  <c r="BK1381" i="2"/>
  <c r="BJ1381" i="2"/>
  <c r="BI1381" i="2"/>
  <c r="BH1381" i="2"/>
  <c r="BF1381" i="2"/>
  <c r="BD1381" i="2"/>
  <c r="AQ1381" i="2"/>
  <c r="AP1381" i="2"/>
  <c r="AR1381" i="2" s="1"/>
  <c r="AA1381" i="2"/>
  <c r="H1381" i="2"/>
  <c r="CX1380" i="2"/>
  <c r="CW1380" i="2"/>
  <c r="CN1380" i="2"/>
  <c r="CK1380" i="2"/>
  <c r="CI1380" i="2"/>
  <c r="CD1380" i="2"/>
  <c r="CE1380" i="2" s="1"/>
  <c r="CC1380" i="2"/>
  <c r="BY1380" i="2"/>
  <c r="CA1380" i="2" s="1"/>
  <c r="BW1380" i="2"/>
  <c r="BV1380" i="2"/>
  <c r="BS1380" i="2"/>
  <c r="BR1380" i="2"/>
  <c r="BP1380" i="2"/>
  <c r="BO1380" i="2"/>
  <c r="BN1380" i="2"/>
  <c r="BM1380" i="2"/>
  <c r="BL1380" i="2"/>
  <c r="BK1380" i="2"/>
  <c r="BJ1380" i="2"/>
  <c r="BI1380" i="2"/>
  <c r="BH1380" i="2"/>
  <c r="BF1380" i="2"/>
  <c r="BD1380" i="2"/>
  <c r="AQ1380" i="2"/>
  <c r="AP1380" i="2"/>
  <c r="AR1380" i="2" s="1"/>
  <c r="BU1380" i="2" s="1"/>
  <c r="AA1380" i="2"/>
  <c r="H1380" i="2"/>
  <c r="CX1379" i="2"/>
  <c r="CW1379" i="2"/>
  <c r="CN1379" i="2"/>
  <c r="CK1379" i="2"/>
  <c r="CI1379" i="2"/>
  <c r="CD1379" i="2"/>
  <c r="CC1379" i="2"/>
  <c r="CA1379" i="2"/>
  <c r="BY1379" i="2"/>
  <c r="BW1379" i="2"/>
  <c r="BV1379" i="2"/>
  <c r="BS1379" i="2"/>
  <c r="BR1379" i="2"/>
  <c r="BP1379" i="2"/>
  <c r="BO1379" i="2"/>
  <c r="BN1379" i="2"/>
  <c r="BM1379" i="2"/>
  <c r="BL1379" i="2"/>
  <c r="BK1379" i="2"/>
  <c r="BJ1379" i="2"/>
  <c r="BI1379" i="2"/>
  <c r="BH1379" i="2"/>
  <c r="BF1379" i="2"/>
  <c r="BD1379" i="2"/>
  <c r="AQ1379" i="2"/>
  <c r="AP1379" i="2"/>
  <c r="AR1379" i="2" s="1"/>
  <c r="BU1379" i="2" s="1"/>
  <c r="AA1379" i="2"/>
  <c r="H1379" i="2"/>
  <c r="CX1378" i="2"/>
  <c r="CW1378" i="2"/>
  <c r="CN1378" i="2"/>
  <c r="CK1378" i="2"/>
  <c r="CI1378" i="2"/>
  <c r="CD1378" i="2"/>
  <c r="CE1378" i="2" s="1"/>
  <c r="CC1378" i="2"/>
  <c r="BY1378" i="2"/>
  <c r="CA1378" i="2" s="1"/>
  <c r="BW1378" i="2"/>
  <c r="BV1378" i="2"/>
  <c r="BS1378" i="2"/>
  <c r="BR1378" i="2"/>
  <c r="BP1378" i="2"/>
  <c r="BO1378" i="2"/>
  <c r="BN1378" i="2"/>
  <c r="BM1378" i="2"/>
  <c r="BL1378" i="2"/>
  <c r="BK1378" i="2"/>
  <c r="BJ1378" i="2"/>
  <c r="BI1378" i="2"/>
  <c r="BH1378" i="2"/>
  <c r="BF1378" i="2"/>
  <c r="BD1378" i="2"/>
  <c r="AQ1378" i="2"/>
  <c r="AP1378" i="2"/>
  <c r="AR1378" i="2" s="1"/>
  <c r="BU1378" i="2" s="1"/>
  <c r="AA1378" i="2"/>
  <c r="H1378" i="2"/>
  <c r="CX1377" i="2"/>
  <c r="CW1377" i="2"/>
  <c r="CN1377" i="2"/>
  <c r="CK1377" i="2"/>
  <c r="CI1377" i="2"/>
  <c r="CD1377" i="2"/>
  <c r="CC1377" i="2"/>
  <c r="BY1377" i="2"/>
  <c r="CA1377" i="2" s="1"/>
  <c r="BW1377" i="2"/>
  <c r="BV1377" i="2"/>
  <c r="BS1377" i="2"/>
  <c r="BR1377" i="2"/>
  <c r="BP1377" i="2"/>
  <c r="BO1377" i="2"/>
  <c r="BN1377" i="2"/>
  <c r="CV1377" i="2" s="1"/>
  <c r="CR1377" i="2" s="1"/>
  <c r="BM1377" i="2"/>
  <c r="BL1377" i="2"/>
  <c r="BK1377" i="2"/>
  <c r="BJ1377" i="2"/>
  <c r="BI1377" i="2"/>
  <c r="BH1377" i="2"/>
  <c r="BF1377" i="2"/>
  <c r="BD1377" i="2"/>
  <c r="AQ1377" i="2"/>
  <c r="AP1377" i="2"/>
  <c r="AR1377" i="2" s="1"/>
  <c r="BU1377" i="2" s="1"/>
  <c r="AA1377" i="2"/>
  <c r="H1377" i="2"/>
  <c r="CX1376" i="2"/>
  <c r="CW1376" i="2"/>
  <c r="CN1376" i="2"/>
  <c r="CK1376" i="2"/>
  <c r="CI1376" i="2"/>
  <c r="CD1376" i="2"/>
  <c r="CE1376" i="2" s="1"/>
  <c r="CC1376" i="2"/>
  <c r="BY1376" i="2"/>
  <c r="CA1376" i="2" s="1"/>
  <c r="BW1376" i="2"/>
  <c r="BV1376" i="2"/>
  <c r="BS1376" i="2"/>
  <c r="BR1376" i="2"/>
  <c r="BP1376" i="2"/>
  <c r="BO1376" i="2"/>
  <c r="BN1376" i="2"/>
  <c r="BM1376" i="2"/>
  <c r="BL1376" i="2"/>
  <c r="BK1376" i="2"/>
  <c r="BJ1376" i="2"/>
  <c r="BI1376" i="2"/>
  <c r="BH1376" i="2"/>
  <c r="BF1376" i="2"/>
  <c r="BD1376" i="2"/>
  <c r="AQ1376" i="2"/>
  <c r="AP1376" i="2"/>
  <c r="AR1376" i="2" s="1"/>
  <c r="BU1376" i="2" s="1"/>
  <c r="AA1376" i="2"/>
  <c r="H1376" i="2"/>
  <c r="CX1375" i="2"/>
  <c r="CW1375" i="2"/>
  <c r="CN1375" i="2"/>
  <c r="CK1375" i="2"/>
  <c r="CI1375" i="2"/>
  <c r="CD1375" i="2"/>
  <c r="CE1375" i="2" s="1"/>
  <c r="CC1375" i="2"/>
  <c r="BY1375" i="2"/>
  <c r="CA1375" i="2" s="1"/>
  <c r="BW1375" i="2"/>
  <c r="BV1375" i="2"/>
  <c r="BS1375" i="2"/>
  <c r="BR1375" i="2"/>
  <c r="BP1375" i="2"/>
  <c r="BO1375" i="2"/>
  <c r="BN1375" i="2"/>
  <c r="BM1375" i="2"/>
  <c r="BL1375" i="2"/>
  <c r="BK1375" i="2"/>
  <c r="BJ1375" i="2"/>
  <c r="BI1375" i="2"/>
  <c r="BH1375" i="2"/>
  <c r="BF1375" i="2"/>
  <c r="BD1375" i="2"/>
  <c r="AQ1375" i="2"/>
  <c r="AP1375" i="2"/>
  <c r="AR1375" i="2" s="1"/>
  <c r="BU1375" i="2" s="1"/>
  <c r="AA1375" i="2"/>
  <c r="H1375" i="2"/>
  <c r="CX1374" i="2"/>
  <c r="CW1374" i="2"/>
  <c r="CN1374" i="2"/>
  <c r="CK1374" i="2"/>
  <c r="CI1374" i="2"/>
  <c r="CE1374" i="2"/>
  <c r="CD1374" i="2"/>
  <c r="CC1374" i="2"/>
  <c r="BY1374" i="2"/>
  <c r="CA1374" i="2" s="1"/>
  <c r="BW1374" i="2"/>
  <c r="BV1374" i="2"/>
  <c r="BS1374" i="2"/>
  <c r="BR1374" i="2"/>
  <c r="BP1374" i="2"/>
  <c r="BO1374" i="2"/>
  <c r="BN1374" i="2"/>
  <c r="BM1374" i="2"/>
  <c r="BL1374" i="2"/>
  <c r="BK1374" i="2"/>
  <c r="BJ1374" i="2"/>
  <c r="BI1374" i="2"/>
  <c r="BH1374" i="2"/>
  <c r="BF1374" i="2"/>
  <c r="BD1374" i="2"/>
  <c r="AQ1374" i="2"/>
  <c r="AP1374" i="2"/>
  <c r="AR1374" i="2" s="1"/>
  <c r="BU1374" i="2" s="1"/>
  <c r="AA1374" i="2"/>
  <c r="H1374" i="2"/>
  <c r="CX1373" i="2"/>
  <c r="CW1373" i="2"/>
  <c r="CN1373" i="2"/>
  <c r="CK1373" i="2"/>
  <c r="CI1373" i="2"/>
  <c r="CD1373" i="2"/>
  <c r="CE1373" i="2" s="1"/>
  <c r="CC1373" i="2"/>
  <c r="BY1373" i="2"/>
  <c r="CA1373" i="2" s="1"/>
  <c r="BW1373" i="2"/>
  <c r="BV1373" i="2"/>
  <c r="BS1373" i="2"/>
  <c r="BR1373" i="2"/>
  <c r="BP1373" i="2"/>
  <c r="BO1373" i="2"/>
  <c r="BN1373" i="2"/>
  <c r="BM1373" i="2"/>
  <c r="BL1373" i="2"/>
  <c r="BK1373" i="2"/>
  <c r="BJ1373" i="2"/>
  <c r="BI1373" i="2"/>
  <c r="BH1373" i="2"/>
  <c r="BF1373" i="2"/>
  <c r="BD1373" i="2"/>
  <c r="AQ1373" i="2"/>
  <c r="AP1373" i="2"/>
  <c r="AR1373" i="2" s="1"/>
  <c r="BU1373" i="2" s="1"/>
  <c r="AA1373" i="2"/>
  <c r="H1373" i="2"/>
  <c r="CX1372" i="2"/>
  <c r="CW1372" i="2"/>
  <c r="CN1372" i="2"/>
  <c r="CK1372" i="2"/>
  <c r="CI1372" i="2"/>
  <c r="CE1372" i="2"/>
  <c r="CD1372" i="2"/>
  <c r="CC1372" i="2"/>
  <c r="BY1372" i="2"/>
  <c r="CA1372" i="2" s="1"/>
  <c r="BW1372" i="2"/>
  <c r="BV1372" i="2"/>
  <c r="BS1372" i="2"/>
  <c r="BR1372" i="2"/>
  <c r="BP1372" i="2"/>
  <c r="BO1372" i="2"/>
  <c r="BN1372" i="2"/>
  <c r="BM1372" i="2"/>
  <c r="BL1372" i="2"/>
  <c r="BK1372" i="2"/>
  <c r="BJ1372" i="2"/>
  <c r="BI1372" i="2"/>
  <c r="BH1372" i="2"/>
  <c r="BF1372" i="2"/>
  <c r="BD1372" i="2"/>
  <c r="AQ1372" i="2"/>
  <c r="AP1372" i="2"/>
  <c r="AR1372" i="2" s="1"/>
  <c r="BU1372" i="2" s="1"/>
  <c r="AA1372" i="2"/>
  <c r="H1372" i="2"/>
  <c r="CX1371" i="2"/>
  <c r="CW1371" i="2"/>
  <c r="CN1371" i="2"/>
  <c r="CK1371" i="2"/>
  <c r="CI1371" i="2"/>
  <c r="CD1371" i="2"/>
  <c r="CC1371" i="2"/>
  <c r="BY1371" i="2"/>
  <c r="CA1371" i="2" s="1"/>
  <c r="BW1371" i="2"/>
  <c r="BV1371" i="2"/>
  <c r="BS1371" i="2"/>
  <c r="BR1371" i="2"/>
  <c r="BP1371" i="2"/>
  <c r="BO1371" i="2"/>
  <c r="BN1371" i="2"/>
  <c r="BM1371" i="2"/>
  <c r="BL1371" i="2"/>
  <c r="BK1371" i="2"/>
  <c r="BJ1371" i="2"/>
  <c r="BI1371" i="2"/>
  <c r="BH1371" i="2"/>
  <c r="BF1371" i="2"/>
  <c r="BD1371" i="2"/>
  <c r="AQ1371" i="2"/>
  <c r="AP1371" i="2"/>
  <c r="AR1371" i="2" s="1"/>
  <c r="BU1371" i="2" s="1"/>
  <c r="AA1371" i="2"/>
  <c r="H1371" i="2"/>
  <c r="CX1370" i="2"/>
  <c r="CW1370" i="2"/>
  <c r="CN1370" i="2"/>
  <c r="CK1370" i="2"/>
  <c r="CI1370" i="2"/>
  <c r="CD1370" i="2"/>
  <c r="CE1370" i="2" s="1"/>
  <c r="CC1370" i="2"/>
  <c r="BY1370" i="2"/>
  <c r="CA1370" i="2" s="1"/>
  <c r="BW1370" i="2"/>
  <c r="BV1370" i="2"/>
  <c r="BS1370" i="2"/>
  <c r="BR1370" i="2"/>
  <c r="BP1370" i="2"/>
  <c r="BO1370" i="2"/>
  <c r="BN1370" i="2"/>
  <c r="BM1370" i="2"/>
  <c r="BL1370" i="2"/>
  <c r="BK1370" i="2"/>
  <c r="BJ1370" i="2"/>
  <c r="BI1370" i="2"/>
  <c r="BH1370" i="2"/>
  <c r="BF1370" i="2"/>
  <c r="BD1370" i="2"/>
  <c r="AQ1370" i="2"/>
  <c r="AP1370" i="2"/>
  <c r="AR1370" i="2" s="1"/>
  <c r="BU1370" i="2" s="1"/>
  <c r="AA1370" i="2"/>
  <c r="H1370" i="2"/>
  <c r="CX1369" i="2"/>
  <c r="CW1369" i="2"/>
  <c r="CN1369" i="2"/>
  <c r="CK1369" i="2"/>
  <c r="CI1369" i="2"/>
  <c r="CD1369" i="2"/>
  <c r="CC1369" i="2"/>
  <c r="BY1369" i="2"/>
  <c r="CA1369" i="2" s="1"/>
  <c r="BW1369" i="2"/>
  <c r="BV1369" i="2"/>
  <c r="BS1369" i="2"/>
  <c r="BR1369" i="2"/>
  <c r="BP1369" i="2"/>
  <c r="BO1369" i="2"/>
  <c r="BN1369" i="2"/>
  <c r="BM1369" i="2"/>
  <c r="BL1369" i="2"/>
  <c r="BK1369" i="2"/>
  <c r="BJ1369" i="2"/>
  <c r="BI1369" i="2"/>
  <c r="BH1369" i="2"/>
  <c r="BF1369" i="2"/>
  <c r="BD1369" i="2"/>
  <c r="AQ1369" i="2"/>
  <c r="AP1369" i="2"/>
  <c r="AR1369" i="2" s="1"/>
  <c r="BU1369" i="2" s="1"/>
  <c r="AA1369" i="2"/>
  <c r="H1369" i="2"/>
  <c r="CX1368" i="2"/>
  <c r="CW1368" i="2"/>
  <c r="CN1368" i="2"/>
  <c r="CK1368" i="2"/>
  <c r="CI1368" i="2"/>
  <c r="CD1368" i="2"/>
  <c r="CC1368" i="2"/>
  <c r="BY1368" i="2"/>
  <c r="CA1368" i="2" s="1"/>
  <c r="BW1368" i="2"/>
  <c r="BV1368" i="2"/>
  <c r="BS1368" i="2"/>
  <c r="BR1368" i="2"/>
  <c r="BP1368" i="2"/>
  <c r="BO1368" i="2"/>
  <c r="BN1368" i="2"/>
  <c r="BM1368" i="2"/>
  <c r="BL1368" i="2"/>
  <c r="BK1368" i="2"/>
  <c r="BJ1368" i="2"/>
  <c r="BI1368" i="2"/>
  <c r="BH1368" i="2"/>
  <c r="BF1368" i="2"/>
  <c r="BD1368" i="2"/>
  <c r="AQ1368" i="2"/>
  <c r="AP1368" i="2"/>
  <c r="AR1368" i="2" s="1"/>
  <c r="BU1368" i="2" s="1"/>
  <c r="AA1368" i="2"/>
  <c r="H1368" i="2"/>
  <c r="CX1367" i="2"/>
  <c r="CW1367" i="2"/>
  <c r="CN1367" i="2"/>
  <c r="CK1367" i="2"/>
  <c r="CI1367" i="2"/>
  <c r="CD1367" i="2"/>
  <c r="CC1367" i="2"/>
  <c r="BY1367" i="2"/>
  <c r="CA1367" i="2" s="1"/>
  <c r="BW1367" i="2"/>
  <c r="BV1367" i="2"/>
  <c r="BS1367" i="2"/>
  <c r="BR1367" i="2"/>
  <c r="BP1367" i="2"/>
  <c r="BO1367" i="2"/>
  <c r="BN1367" i="2"/>
  <c r="BM1367" i="2"/>
  <c r="BL1367" i="2"/>
  <c r="BK1367" i="2"/>
  <c r="BJ1367" i="2"/>
  <c r="BI1367" i="2"/>
  <c r="BH1367" i="2"/>
  <c r="BF1367" i="2"/>
  <c r="BD1367" i="2"/>
  <c r="AR1367" i="2"/>
  <c r="BU1367" i="2" s="1"/>
  <c r="AQ1367" i="2"/>
  <c r="AP1367" i="2"/>
  <c r="AA1367" i="2"/>
  <c r="H1367" i="2"/>
  <c r="CX1366" i="2"/>
  <c r="CW1366" i="2"/>
  <c r="CN1366" i="2"/>
  <c r="CK1366" i="2"/>
  <c r="CI1366" i="2"/>
  <c r="CD1366" i="2"/>
  <c r="CE1366" i="2" s="1"/>
  <c r="CC1366" i="2"/>
  <c r="BY1366" i="2"/>
  <c r="CA1366" i="2" s="1"/>
  <c r="BW1366" i="2"/>
  <c r="BV1366" i="2"/>
  <c r="BS1366" i="2"/>
  <c r="BR1366" i="2"/>
  <c r="BP1366" i="2"/>
  <c r="BO1366" i="2"/>
  <c r="BN1366" i="2"/>
  <c r="BM1366" i="2"/>
  <c r="BL1366" i="2"/>
  <c r="BK1366" i="2"/>
  <c r="BJ1366" i="2"/>
  <c r="BI1366" i="2"/>
  <c r="BH1366" i="2"/>
  <c r="BF1366" i="2"/>
  <c r="BD1366" i="2"/>
  <c r="AQ1366" i="2"/>
  <c r="AP1366" i="2"/>
  <c r="AR1366" i="2" s="1"/>
  <c r="BU1366" i="2" s="1"/>
  <c r="AA1366" i="2"/>
  <c r="H1366" i="2"/>
  <c r="CX1365" i="2"/>
  <c r="CW1365" i="2"/>
  <c r="CN1365" i="2"/>
  <c r="CK1365" i="2"/>
  <c r="CI1365" i="2"/>
  <c r="CD1365" i="2"/>
  <c r="CE1365" i="2" s="1"/>
  <c r="CC1365" i="2"/>
  <c r="CA1365" i="2"/>
  <c r="BY1365" i="2"/>
  <c r="BW1365" i="2"/>
  <c r="BV1365" i="2"/>
  <c r="BS1365" i="2"/>
  <c r="BR1365" i="2"/>
  <c r="BP1365" i="2"/>
  <c r="BO1365" i="2"/>
  <c r="BN1365" i="2"/>
  <c r="BM1365" i="2"/>
  <c r="BL1365" i="2"/>
  <c r="BK1365" i="2"/>
  <c r="BJ1365" i="2"/>
  <c r="BI1365" i="2"/>
  <c r="BH1365" i="2"/>
  <c r="BF1365" i="2"/>
  <c r="BD1365" i="2"/>
  <c r="AQ1365" i="2"/>
  <c r="AP1365" i="2"/>
  <c r="AR1365" i="2" s="1"/>
  <c r="BU1365" i="2" s="1"/>
  <c r="AA1365" i="2"/>
  <c r="H1365" i="2"/>
  <c r="CX1364" i="2"/>
  <c r="CW1364" i="2"/>
  <c r="CN1364" i="2"/>
  <c r="CK1364" i="2"/>
  <c r="CI1364" i="2"/>
  <c r="CD1364" i="2"/>
  <c r="CE1364" i="2" s="1"/>
  <c r="CC1364" i="2"/>
  <c r="BY1364" i="2"/>
  <c r="CA1364" i="2" s="1"/>
  <c r="BW1364" i="2"/>
  <c r="BV1364" i="2"/>
  <c r="BS1364" i="2"/>
  <c r="BR1364" i="2"/>
  <c r="BP1364" i="2"/>
  <c r="BO1364" i="2"/>
  <c r="BN1364" i="2"/>
  <c r="BM1364" i="2"/>
  <c r="BL1364" i="2"/>
  <c r="BK1364" i="2"/>
  <c r="BJ1364" i="2"/>
  <c r="BI1364" i="2"/>
  <c r="BH1364" i="2"/>
  <c r="BF1364" i="2"/>
  <c r="BD1364" i="2"/>
  <c r="AQ1364" i="2"/>
  <c r="AP1364" i="2"/>
  <c r="AR1364" i="2" s="1"/>
  <c r="BU1364" i="2" s="1"/>
  <c r="AA1364" i="2"/>
  <c r="H1364" i="2"/>
  <c r="CX1363" i="2"/>
  <c r="CW1363" i="2"/>
  <c r="CN1363" i="2"/>
  <c r="CK1363" i="2"/>
  <c r="CI1363" i="2"/>
  <c r="CD1363" i="2"/>
  <c r="CE1363" i="2" s="1"/>
  <c r="CC1363" i="2"/>
  <c r="BY1363" i="2"/>
  <c r="CA1363" i="2" s="1"/>
  <c r="BW1363" i="2"/>
  <c r="BV1363" i="2"/>
  <c r="BS1363" i="2"/>
  <c r="BR1363" i="2"/>
  <c r="BP1363" i="2"/>
  <c r="BO1363" i="2"/>
  <c r="BN1363" i="2"/>
  <c r="BM1363" i="2"/>
  <c r="BL1363" i="2"/>
  <c r="BK1363" i="2"/>
  <c r="BJ1363" i="2"/>
  <c r="BI1363" i="2"/>
  <c r="BH1363" i="2"/>
  <c r="BF1363" i="2"/>
  <c r="BD1363" i="2"/>
  <c r="AQ1363" i="2"/>
  <c r="AP1363" i="2"/>
  <c r="AR1363" i="2" s="1"/>
  <c r="BU1363" i="2" s="1"/>
  <c r="AA1363" i="2"/>
  <c r="H1363" i="2"/>
  <c r="CX1362" i="2"/>
  <c r="CW1362" i="2"/>
  <c r="CN1362" i="2"/>
  <c r="CK1362" i="2"/>
  <c r="CI1362" i="2"/>
  <c r="CD1362" i="2"/>
  <c r="CE1362" i="2" s="1"/>
  <c r="CC1362" i="2"/>
  <c r="BY1362" i="2"/>
  <c r="CA1362" i="2" s="1"/>
  <c r="BW1362" i="2"/>
  <c r="BV1362" i="2"/>
  <c r="BS1362" i="2"/>
  <c r="BR1362" i="2"/>
  <c r="BP1362" i="2"/>
  <c r="BO1362" i="2"/>
  <c r="BN1362" i="2"/>
  <c r="BM1362" i="2"/>
  <c r="BL1362" i="2"/>
  <c r="BK1362" i="2"/>
  <c r="BJ1362" i="2"/>
  <c r="BI1362" i="2"/>
  <c r="BH1362" i="2"/>
  <c r="BF1362" i="2"/>
  <c r="BD1362" i="2"/>
  <c r="AQ1362" i="2"/>
  <c r="AP1362" i="2"/>
  <c r="AR1362" i="2" s="1"/>
  <c r="BU1362" i="2" s="1"/>
  <c r="AA1362" i="2"/>
  <c r="H1362" i="2"/>
  <c r="CX1361" i="2"/>
  <c r="CW1361" i="2"/>
  <c r="CN1361" i="2"/>
  <c r="CK1361" i="2"/>
  <c r="CI1361" i="2"/>
  <c r="CD1361" i="2"/>
  <c r="CE1361" i="2" s="1"/>
  <c r="CC1361" i="2"/>
  <c r="BY1361" i="2"/>
  <c r="CA1361" i="2" s="1"/>
  <c r="BW1361" i="2"/>
  <c r="BV1361" i="2"/>
  <c r="BS1361" i="2"/>
  <c r="BR1361" i="2"/>
  <c r="BP1361" i="2"/>
  <c r="BO1361" i="2"/>
  <c r="BN1361" i="2"/>
  <c r="BM1361" i="2"/>
  <c r="BL1361" i="2"/>
  <c r="BK1361" i="2"/>
  <c r="BJ1361" i="2"/>
  <c r="BI1361" i="2"/>
  <c r="BH1361" i="2"/>
  <c r="BF1361" i="2"/>
  <c r="BD1361" i="2"/>
  <c r="AQ1361" i="2"/>
  <c r="AP1361" i="2"/>
  <c r="AR1361" i="2" s="1"/>
  <c r="BU1361" i="2" s="1"/>
  <c r="AA1361" i="2"/>
  <c r="H1361" i="2"/>
  <c r="CX1360" i="2"/>
  <c r="CW1360" i="2"/>
  <c r="CN1360" i="2"/>
  <c r="CK1360" i="2"/>
  <c r="CI1360" i="2"/>
  <c r="CD1360" i="2"/>
  <c r="CE1360" i="2" s="1"/>
  <c r="CC1360" i="2"/>
  <c r="BY1360" i="2"/>
  <c r="CA1360" i="2" s="1"/>
  <c r="BW1360" i="2"/>
  <c r="BV1360" i="2"/>
  <c r="BS1360" i="2"/>
  <c r="BR1360" i="2"/>
  <c r="BP1360" i="2"/>
  <c r="BO1360" i="2"/>
  <c r="BN1360" i="2"/>
  <c r="BM1360" i="2"/>
  <c r="BL1360" i="2"/>
  <c r="BK1360" i="2"/>
  <c r="BJ1360" i="2"/>
  <c r="BI1360" i="2"/>
  <c r="BH1360" i="2"/>
  <c r="BF1360" i="2"/>
  <c r="BD1360" i="2"/>
  <c r="AQ1360" i="2"/>
  <c r="AP1360" i="2"/>
  <c r="AR1360" i="2" s="1"/>
  <c r="BU1360" i="2" s="1"/>
  <c r="AA1360" i="2"/>
  <c r="H1360" i="2"/>
  <c r="CX1359" i="2"/>
  <c r="CW1359" i="2"/>
  <c r="CN1359" i="2"/>
  <c r="CK1359" i="2"/>
  <c r="CI1359" i="2"/>
  <c r="CD1359" i="2"/>
  <c r="CE1359" i="2" s="1"/>
  <c r="CC1359" i="2"/>
  <c r="BY1359" i="2"/>
  <c r="CA1359" i="2" s="1"/>
  <c r="BW1359" i="2"/>
  <c r="BV1359" i="2"/>
  <c r="BS1359" i="2"/>
  <c r="BR1359" i="2"/>
  <c r="BP1359" i="2"/>
  <c r="BO1359" i="2"/>
  <c r="BN1359" i="2"/>
  <c r="BM1359" i="2"/>
  <c r="BL1359" i="2"/>
  <c r="BK1359" i="2"/>
  <c r="BJ1359" i="2"/>
  <c r="BI1359" i="2"/>
  <c r="BH1359" i="2"/>
  <c r="BF1359" i="2"/>
  <c r="BD1359" i="2"/>
  <c r="AQ1359" i="2"/>
  <c r="AP1359" i="2"/>
  <c r="AR1359" i="2" s="1"/>
  <c r="BU1359" i="2" s="1"/>
  <c r="AA1359" i="2"/>
  <c r="H1359" i="2"/>
  <c r="CX1358" i="2"/>
  <c r="CW1358" i="2"/>
  <c r="CN1358" i="2"/>
  <c r="CK1358" i="2"/>
  <c r="CI1358" i="2"/>
  <c r="CD1358" i="2"/>
  <c r="CE1358" i="2" s="1"/>
  <c r="CC1358" i="2"/>
  <c r="BY1358" i="2"/>
  <c r="CA1358" i="2" s="1"/>
  <c r="BW1358" i="2"/>
  <c r="BV1358" i="2"/>
  <c r="BS1358" i="2"/>
  <c r="BR1358" i="2"/>
  <c r="BP1358" i="2"/>
  <c r="BO1358" i="2"/>
  <c r="BN1358" i="2"/>
  <c r="BM1358" i="2"/>
  <c r="BL1358" i="2"/>
  <c r="BK1358" i="2"/>
  <c r="BJ1358" i="2"/>
  <c r="BI1358" i="2"/>
  <c r="BH1358" i="2"/>
  <c r="BF1358" i="2"/>
  <c r="BD1358" i="2"/>
  <c r="AQ1358" i="2"/>
  <c r="AP1358" i="2"/>
  <c r="AR1358" i="2" s="1"/>
  <c r="BU1358" i="2" s="1"/>
  <c r="AA1358" i="2"/>
  <c r="H1358" i="2"/>
  <c r="CX1357" i="2"/>
  <c r="CW1357" i="2"/>
  <c r="CN1357" i="2"/>
  <c r="CK1357" i="2"/>
  <c r="CI1357" i="2"/>
  <c r="CD1357" i="2"/>
  <c r="CC1357" i="2"/>
  <c r="BY1357" i="2"/>
  <c r="CA1357" i="2" s="1"/>
  <c r="BW1357" i="2"/>
  <c r="BV1357" i="2"/>
  <c r="BS1357" i="2"/>
  <c r="BR1357" i="2"/>
  <c r="BP1357" i="2"/>
  <c r="BO1357" i="2"/>
  <c r="BN1357" i="2"/>
  <c r="BM1357" i="2"/>
  <c r="BL1357" i="2"/>
  <c r="BK1357" i="2"/>
  <c r="BJ1357" i="2"/>
  <c r="BI1357" i="2"/>
  <c r="BH1357" i="2"/>
  <c r="BF1357" i="2"/>
  <c r="BD1357" i="2"/>
  <c r="AQ1357" i="2"/>
  <c r="AP1357" i="2"/>
  <c r="AR1357" i="2" s="1"/>
  <c r="BU1357" i="2" s="1"/>
  <c r="AA1357" i="2"/>
  <c r="H1357" i="2"/>
  <c r="CX1356" i="2"/>
  <c r="CW1356" i="2"/>
  <c r="CN1356" i="2"/>
  <c r="CK1356" i="2"/>
  <c r="CI1356" i="2"/>
  <c r="CD1356" i="2"/>
  <c r="CC1356" i="2"/>
  <c r="BY1356" i="2"/>
  <c r="CA1356" i="2" s="1"/>
  <c r="BW1356" i="2"/>
  <c r="BV1356" i="2"/>
  <c r="BS1356" i="2"/>
  <c r="BR1356" i="2"/>
  <c r="BP1356" i="2"/>
  <c r="BO1356" i="2"/>
  <c r="BN1356" i="2"/>
  <c r="BM1356" i="2"/>
  <c r="BL1356" i="2"/>
  <c r="BK1356" i="2"/>
  <c r="BJ1356" i="2"/>
  <c r="BI1356" i="2"/>
  <c r="BH1356" i="2"/>
  <c r="BF1356" i="2"/>
  <c r="BD1356" i="2"/>
  <c r="AQ1356" i="2"/>
  <c r="AP1356" i="2"/>
  <c r="AR1356" i="2" s="1"/>
  <c r="BU1356" i="2" s="1"/>
  <c r="AA1356" i="2"/>
  <c r="H1356" i="2"/>
  <c r="CX1355" i="2"/>
  <c r="CW1355" i="2"/>
  <c r="CN1355" i="2"/>
  <c r="CK1355" i="2"/>
  <c r="CI1355" i="2"/>
  <c r="CD1355" i="2"/>
  <c r="CE1355" i="2" s="1"/>
  <c r="CC1355" i="2"/>
  <c r="BY1355" i="2"/>
  <c r="CA1355" i="2" s="1"/>
  <c r="BW1355" i="2"/>
  <c r="BV1355" i="2"/>
  <c r="BS1355" i="2"/>
  <c r="BR1355" i="2"/>
  <c r="BP1355" i="2"/>
  <c r="BO1355" i="2"/>
  <c r="BN1355" i="2"/>
  <c r="BM1355" i="2"/>
  <c r="BL1355" i="2"/>
  <c r="BK1355" i="2"/>
  <c r="BJ1355" i="2"/>
  <c r="BI1355" i="2"/>
  <c r="BH1355" i="2"/>
  <c r="BF1355" i="2"/>
  <c r="BD1355" i="2"/>
  <c r="AQ1355" i="2"/>
  <c r="AP1355" i="2"/>
  <c r="AR1355" i="2" s="1"/>
  <c r="BU1355" i="2" s="1"/>
  <c r="AA1355" i="2"/>
  <c r="H1355" i="2"/>
  <c r="CX1354" i="2"/>
  <c r="CW1354" i="2"/>
  <c r="CN1354" i="2"/>
  <c r="CK1354" i="2"/>
  <c r="CI1354" i="2"/>
  <c r="CD1354" i="2"/>
  <c r="CE1354" i="2" s="1"/>
  <c r="CC1354" i="2"/>
  <c r="BY1354" i="2"/>
  <c r="CA1354" i="2" s="1"/>
  <c r="BW1354" i="2"/>
  <c r="BV1354" i="2"/>
  <c r="BS1354" i="2"/>
  <c r="BR1354" i="2"/>
  <c r="BP1354" i="2"/>
  <c r="BO1354" i="2"/>
  <c r="BN1354" i="2"/>
  <c r="BM1354" i="2"/>
  <c r="BL1354" i="2"/>
  <c r="BK1354" i="2"/>
  <c r="BJ1354" i="2"/>
  <c r="BI1354" i="2"/>
  <c r="BH1354" i="2"/>
  <c r="BF1354" i="2"/>
  <c r="BD1354" i="2"/>
  <c r="AQ1354" i="2"/>
  <c r="AP1354" i="2"/>
  <c r="AR1354" i="2" s="1"/>
  <c r="BU1354" i="2" s="1"/>
  <c r="AA1354" i="2"/>
  <c r="H1354" i="2"/>
  <c r="CX1353" i="2"/>
  <c r="CW1353" i="2"/>
  <c r="CN1353" i="2"/>
  <c r="CK1353" i="2"/>
  <c r="CI1353" i="2"/>
  <c r="CE1353" i="2"/>
  <c r="CD1353" i="2"/>
  <c r="CC1353" i="2"/>
  <c r="BY1353" i="2"/>
  <c r="CA1353" i="2" s="1"/>
  <c r="BW1353" i="2"/>
  <c r="BV1353" i="2"/>
  <c r="BS1353" i="2"/>
  <c r="BR1353" i="2"/>
  <c r="BP1353" i="2"/>
  <c r="BO1353" i="2"/>
  <c r="BN1353" i="2"/>
  <c r="BM1353" i="2"/>
  <c r="BL1353" i="2"/>
  <c r="BK1353" i="2"/>
  <c r="BJ1353" i="2"/>
  <c r="BI1353" i="2"/>
  <c r="BH1353" i="2"/>
  <c r="BF1353" i="2"/>
  <c r="BD1353" i="2"/>
  <c r="AQ1353" i="2"/>
  <c r="AP1353" i="2"/>
  <c r="AR1353" i="2" s="1"/>
  <c r="BU1353" i="2" s="1"/>
  <c r="AA1353" i="2"/>
  <c r="H1353" i="2"/>
  <c r="CX1352" i="2"/>
  <c r="CW1352" i="2"/>
  <c r="CN1352" i="2"/>
  <c r="CK1352" i="2"/>
  <c r="CI1352" i="2"/>
  <c r="CD1352" i="2"/>
  <c r="CE1352" i="2" s="1"/>
  <c r="CC1352" i="2"/>
  <c r="BY1352" i="2"/>
  <c r="CA1352" i="2" s="1"/>
  <c r="BW1352" i="2"/>
  <c r="BV1352" i="2"/>
  <c r="BS1352" i="2"/>
  <c r="BR1352" i="2"/>
  <c r="BP1352" i="2"/>
  <c r="BO1352" i="2"/>
  <c r="BN1352" i="2"/>
  <c r="CV1352" i="2" s="1"/>
  <c r="BM1352" i="2"/>
  <c r="BL1352" i="2"/>
  <c r="BK1352" i="2"/>
  <c r="BJ1352" i="2"/>
  <c r="BI1352" i="2"/>
  <c r="BH1352" i="2"/>
  <c r="BF1352" i="2"/>
  <c r="BD1352" i="2"/>
  <c r="AQ1352" i="2"/>
  <c r="AP1352" i="2"/>
  <c r="AR1352" i="2" s="1"/>
  <c r="BU1352" i="2" s="1"/>
  <c r="AA1352" i="2"/>
  <c r="H1352" i="2"/>
  <c r="CX1351" i="2"/>
  <c r="CW1351" i="2"/>
  <c r="CN1351" i="2"/>
  <c r="CK1351" i="2"/>
  <c r="CI1351" i="2"/>
  <c r="CD1351" i="2"/>
  <c r="CE1351" i="2" s="1"/>
  <c r="CC1351" i="2"/>
  <c r="BY1351" i="2"/>
  <c r="CA1351" i="2" s="1"/>
  <c r="BW1351" i="2"/>
  <c r="BV1351" i="2"/>
  <c r="BS1351" i="2"/>
  <c r="BR1351" i="2"/>
  <c r="BP1351" i="2"/>
  <c r="BO1351" i="2"/>
  <c r="BN1351" i="2"/>
  <c r="BM1351" i="2"/>
  <c r="BL1351" i="2"/>
  <c r="BK1351" i="2"/>
  <c r="BJ1351" i="2"/>
  <c r="BI1351" i="2"/>
  <c r="BH1351" i="2"/>
  <c r="BF1351" i="2"/>
  <c r="BD1351" i="2"/>
  <c r="AQ1351" i="2"/>
  <c r="AP1351" i="2"/>
  <c r="AR1351" i="2" s="1"/>
  <c r="BU1351" i="2" s="1"/>
  <c r="AA1351" i="2"/>
  <c r="H1351" i="2"/>
  <c r="CX1350" i="2"/>
  <c r="CW1350" i="2"/>
  <c r="CN1350" i="2"/>
  <c r="CK1350" i="2"/>
  <c r="CI1350" i="2"/>
  <c r="CD1350" i="2"/>
  <c r="CE1350" i="2" s="1"/>
  <c r="CC1350" i="2"/>
  <c r="BY1350" i="2"/>
  <c r="CA1350" i="2" s="1"/>
  <c r="BW1350" i="2"/>
  <c r="BV1350" i="2"/>
  <c r="BS1350" i="2"/>
  <c r="BR1350" i="2"/>
  <c r="BP1350" i="2"/>
  <c r="BO1350" i="2"/>
  <c r="BN1350" i="2"/>
  <c r="BM1350" i="2"/>
  <c r="BL1350" i="2"/>
  <c r="BK1350" i="2"/>
  <c r="BJ1350" i="2"/>
  <c r="BI1350" i="2"/>
  <c r="BH1350" i="2"/>
  <c r="BF1350" i="2"/>
  <c r="BD1350" i="2"/>
  <c r="AQ1350" i="2"/>
  <c r="AP1350" i="2"/>
  <c r="AR1350" i="2" s="1"/>
  <c r="BU1350" i="2" s="1"/>
  <c r="AA1350" i="2"/>
  <c r="H1350" i="2"/>
  <c r="CX1349" i="2"/>
  <c r="CW1349" i="2"/>
  <c r="CN1349" i="2"/>
  <c r="CK1349" i="2"/>
  <c r="CI1349" i="2"/>
  <c r="CD1349" i="2"/>
  <c r="CC1349" i="2"/>
  <c r="BY1349" i="2"/>
  <c r="CA1349" i="2" s="1"/>
  <c r="BW1349" i="2"/>
  <c r="BV1349" i="2"/>
  <c r="BS1349" i="2"/>
  <c r="BR1349" i="2"/>
  <c r="BP1349" i="2"/>
  <c r="BO1349" i="2"/>
  <c r="BN1349" i="2"/>
  <c r="CV1349" i="2" s="1"/>
  <c r="BM1349" i="2"/>
  <c r="BL1349" i="2"/>
  <c r="BK1349" i="2"/>
  <c r="BJ1349" i="2"/>
  <c r="BI1349" i="2"/>
  <c r="BH1349" i="2"/>
  <c r="BF1349" i="2"/>
  <c r="BD1349" i="2"/>
  <c r="AQ1349" i="2"/>
  <c r="AP1349" i="2"/>
  <c r="AR1349" i="2" s="1"/>
  <c r="BU1349" i="2" s="1"/>
  <c r="AA1349" i="2"/>
  <c r="H1349" i="2"/>
  <c r="CX1348" i="2"/>
  <c r="CW1348" i="2"/>
  <c r="CN1348" i="2"/>
  <c r="CK1348" i="2"/>
  <c r="CI1348" i="2"/>
  <c r="CD1348" i="2"/>
  <c r="CC1348" i="2"/>
  <c r="BY1348" i="2"/>
  <c r="CA1348" i="2" s="1"/>
  <c r="BW1348" i="2"/>
  <c r="BV1348" i="2"/>
  <c r="BS1348" i="2"/>
  <c r="BR1348" i="2"/>
  <c r="BP1348" i="2"/>
  <c r="BO1348" i="2"/>
  <c r="BN1348" i="2"/>
  <c r="CV1348" i="2" s="1"/>
  <c r="BM1348" i="2"/>
  <c r="BL1348" i="2"/>
  <c r="BK1348" i="2"/>
  <c r="BJ1348" i="2"/>
  <c r="BI1348" i="2"/>
  <c r="BH1348" i="2"/>
  <c r="BF1348" i="2"/>
  <c r="BD1348" i="2"/>
  <c r="AQ1348" i="2"/>
  <c r="AP1348" i="2"/>
  <c r="AR1348" i="2" s="1"/>
  <c r="BU1348" i="2" s="1"/>
  <c r="AA1348" i="2"/>
  <c r="H1348" i="2"/>
  <c r="CX1347" i="2"/>
  <c r="CW1347" i="2"/>
  <c r="CN1347" i="2"/>
  <c r="CK1347" i="2"/>
  <c r="CI1347" i="2"/>
  <c r="CD1347" i="2"/>
  <c r="CE1347" i="2" s="1"/>
  <c r="CC1347" i="2"/>
  <c r="BY1347" i="2"/>
  <c r="CA1347" i="2" s="1"/>
  <c r="BW1347" i="2"/>
  <c r="BV1347" i="2"/>
  <c r="BS1347" i="2"/>
  <c r="BR1347" i="2"/>
  <c r="BP1347" i="2"/>
  <c r="BO1347" i="2"/>
  <c r="BN1347" i="2"/>
  <c r="CV1347" i="2" s="1"/>
  <c r="BM1347" i="2"/>
  <c r="BL1347" i="2"/>
  <c r="BK1347" i="2"/>
  <c r="BJ1347" i="2"/>
  <c r="BI1347" i="2"/>
  <c r="BH1347" i="2"/>
  <c r="BF1347" i="2"/>
  <c r="BD1347" i="2"/>
  <c r="AQ1347" i="2"/>
  <c r="AP1347" i="2"/>
  <c r="AR1347" i="2" s="1"/>
  <c r="BU1347" i="2" s="1"/>
  <c r="AA1347" i="2"/>
  <c r="H1347" i="2"/>
  <c r="CX1346" i="2"/>
  <c r="CW1346" i="2"/>
  <c r="CN1346" i="2"/>
  <c r="CK1346" i="2"/>
  <c r="CI1346" i="2"/>
  <c r="CD1346" i="2"/>
  <c r="CC1346" i="2"/>
  <c r="BY1346" i="2"/>
  <c r="CA1346" i="2" s="1"/>
  <c r="BW1346" i="2"/>
  <c r="BV1346" i="2"/>
  <c r="BS1346" i="2"/>
  <c r="BR1346" i="2"/>
  <c r="BP1346" i="2"/>
  <c r="BO1346" i="2"/>
  <c r="BN1346" i="2"/>
  <c r="CV1346" i="2" s="1"/>
  <c r="CR1346" i="2" s="1"/>
  <c r="BM1346" i="2"/>
  <c r="BL1346" i="2"/>
  <c r="BK1346" i="2"/>
  <c r="BJ1346" i="2"/>
  <c r="BI1346" i="2"/>
  <c r="BH1346" i="2"/>
  <c r="BF1346" i="2"/>
  <c r="BD1346" i="2"/>
  <c r="AQ1346" i="2"/>
  <c r="AP1346" i="2"/>
  <c r="AR1346" i="2" s="1"/>
  <c r="BU1346" i="2" s="1"/>
  <c r="AA1346" i="2"/>
  <c r="H1346" i="2"/>
  <c r="CX1345" i="2"/>
  <c r="CW1345" i="2"/>
  <c r="CN1345" i="2"/>
  <c r="CK1345" i="2"/>
  <c r="CI1345" i="2"/>
  <c r="CD1345" i="2"/>
  <c r="CE1345" i="2" s="1"/>
  <c r="CC1345" i="2"/>
  <c r="BY1345" i="2"/>
  <c r="CA1345" i="2" s="1"/>
  <c r="BW1345" i="2"/>
  <c r="BV1345" i="2"/>
  <c r="BS1345" i="2"/>
  <c r="BR1345" i="2"/>
  <c r="BP1345" i="2"/>
  <c r="BO1345" i="2"/>
  <c r="BN1345" i="2"/>
  <c r="CV1345" i="2" s="1"/>
  <c r="CR1345" i="2" s="1"/>
  <c r="BM1345" i="2"/>
  <c r="BL1345" i="2"/>
  <c r="BK1345" i="2"/>
  <c r="BJ1345" i="2"/>
  <c r="BI1345" i="2"/>
  <c r="BH1345" i="2"/>
  <c r="BF1345" i="2"/>
  <c r="BD1345" i="2"/>
  <c r="AQ1345" i="2"/>
  <c r="AP1345" i="2"/>
  <c r="AR1345" i="2" s="1"/>
  <c r="BU1345" i="2" s="1"/>
  <c r="AA1345" i="2"/>
  <c r="H1345" i="2"/>
  <c r="CX1344" i="2"/>
  <c r="CW1344" i="2"/>
  <c r="CN1344" i="2"/>
  <c r="CK1344" i="2"/>
  <c r="CI1344" i="2"/>
  <c r="CD1344" i="2"/>
  <c r="CE1344" i="2" s="1"/>
  <c r="CC1344" i="2"/>
  <c r="BY1344" i="2"/>
  <c r="CA1344" i="2" s="1"/>
  <c r="BW1344" i="2"/>
  <c r="BV1344" i="2"/>
  <c r="BS1344" i="2"/>
  <c r="BR1344" i="2"/>
  <c r="BP1344" i="2"/>
  <c r="BO1344" i="2"/>
  <c r="BN1344" i="2"/>
  <c r="BM1344" i="2"/>
  <c r="BL1344" i="2"/>
  <c r="BK1344" i="2"/>
  <c r="BJ1344" i="2"/>
  <c r="BI1344" i="2"/>
  <c r="BH1344" i="2"/>
  <c r="BF1344" i="2"/>
  <c r="BD1344" i="2"/>
  <c r="AQ1344" i="2"/>
  <c r="AP1344" i="2"/>
  <c r="AR1344" i="2" s="1"/>
  <c r="BU1344" i="2" s="1"/>
  <c r="AA1344" i="2"/>
  <c r="H1344" i="2"/>
  <c r="DA1343" i="2"/>
  <c r="CZ1343" i="2"/>
  <c r="CX1343" i="2"/>
  <c r="CW1343" i="2"/>
  <c r="CV1343" i="2"/>
  <c r="CK1343" i="2"/>
  <c r="CI1343" i="2"/>
  <c r="BY1343" i="2"/>
  <c r="CA1343" i="2" s="1"/>
  <c r="BW1343" i="2"/>
  <c r="BV1343" i="2"/>
  <c r="BS1343" i="2"/>
  <c r="BR1343" i="2"/>
  <c r="BP1343" i="2"/>
  <c r="BN1343" i="2"/>
  <c r="BL1343" i="2"/>
  <c r="BH1343" i="2"/>
  <c r="BG1343" i="2"/>
  <c r="BE1343" i="2"/>
  <c r="BF1343" i="2" s="1"/>
  <c r="BD1343" i="2"/>
  <c r="BC1343" i="2"/>
  <c r="BO1343" i="2" s="1"/>
  <c r="AZ1343" i="2"/>
  <c r="AY1343" i="2"/>
  <c r="AX1343" i="2"/>
  <c r="AW1343" i="2"/>
  <c r="AV1343" i="2"/>
  <c r="AU1343" i="2"/>
  <c r="BM1343" i="2" s="1"/>
  <c r="AT1343" i="2"/>
  <c r="CD1343" i="2" s="1"/>
  <c r="AS1343" i="2"/>
  <c r="CC1343" i="2" s="1"/>
  <c r="AP1343" i="2"/>
  <c r="AR1343" i="2" s="1"/>
  <c r="BU1343" i="2" s="1"/>
  <c r="AO1343" i="2"/>
  <c r="AN1343" i="2"/>
  <c r="AM1343" i="2"/>
  <c r="AL1343" i="2"/>
  <c r="AK1343" i="2"/>
  <c r="AJ1343" i="2"/>
  <c r="AI1343" i="2"/>
  <c r="AQ1343" i="2" s="1"/>
  <c r="AA1343" i="2"/>
  <c r="Z1343" i="2"/>
  <c r="CN1343" i="2" s="1"/>
  <c r="Y1343" i="2"/>
  <c r="X1343" i="2"/>
  <c r="U1343" i="2"/>
  <c r="T1343" i="2"/>
  <c r="Q1343" i="2"/>
  <c r="P1343" i="2"/>
  <c r="O1343" i="2"/>
  <c r="N1343" i="2"/>
  <c r="M1343" i="2"/>
  <c r="L1343" i="2"/>
  <c r="BK1343" i="2" s="1"/>
  <c r="K1343" i="2"/>
  <c r="BJ1343" i="2" s="1"/>
  <c r="J1343" i="2"/>
  <c r="BI1343" i="2" s="1"/>
  <c r="I1343" i="2"/>
  <c r="G1343" i="2"/>
  <c r="F1343" i="2"/>
  <c r="H1343" i="2" s="1"/>
  <c r="CX1342" i="2"/>
  <c r="CW1342" i="2"/>
  <c r="CN1342" i="2"/>
  <c r="CK1342" i="2"/>
  <c r="CI1342" i="2"/>
  <c r="CD1342" i="2"/>
  <c r="CC1342" i="2"/>
  <c r="BY1342" i="2"/>
  <c r="CA1342" i="2" s="1"/>
  <c r="BW1342" i="2"/>
  <c r="BV1342" i="2"/>
  <c r="BS1342" i="2"/>
  <c r="BR1342" i="2"/>
  <c r="BP1342" i="2"/>
  <c r="BO1342" i="2"/>
  <c r="BN1342" i="2"/>
  <c r="CV1342" i="2" s="1"/>
  <c r="CR1342" i="2" s="1"/>
  <c r="BM1342" i="2"/>
  <c r="BL1342" i="2"/>
  <c r="BK1342" i="2"/>
  <c r="BJ1342" i="2"/>
  <c r="BI1342" i="2"/>
  <c r="BH1342" i="2"/>
  <c r="BF1342" i="2"/>
  <c r="BD1342" i="2"/>
  <c r="AR1342" i="2"/>
  <c r="BU1342" i="2" s="1"/>
  <c r="AQ1342" i="2"/>
  <c r="AP1342" i="2"/>
  <c r="AA1342" i="2"/>
  <c r="H1342" i="2"/>
  <c r="CX1341" i="2"/>
  <c r="CW1341" i="2"/>
  <c r="CV1341" i="2"/>
  <c r="CY1341" i="2" s="1"/>
  <c r="CN1341" i="2"/>
  <c r="CK1341" i="2"/>
  <c r="CI1341" i="2"/>
  <c r="CD1341" i="2"/>
  <c r="CE1341" i="2" s="1"/>
  <c r="CC1341" i="2"/>
  <c r="BY1341" i="2"/>
  <c r="CA1341" i="2" s="1"/>
  <c r="BW1341" i="2"/>
  <c r="BV1341" i="2"/>
  <c r="BS1341" i="2"/>
  <c r="BR1341" i="2"/>
  <c r="BP1341" i="2"/>
  <c r="BO1341" i="2"/>
  <c r="BN1341" i="2"/>
  <c r="BM1341" i="2"/>
  <c r="BL1341" i="2"/>
  <c r="BK1341" i="2"/>
  <c r="BJ1341" i="2"/>
  <c r="BI1341" i="2"/>
  <c r="BH1341" i="2"/>
  <c r="BF1341" i="2"/>
  <c r="BD1341" i="2"/>
  <c r="AR1341" i="2"/>
  <c r="BU1341" i="2" s="1"/>
  <c r="AQ1341" i="2"/>
  <c r="AP1341" i="2"/>
  <c r="AA1341" i="2"/>
  <c r="H1341" i="2"/>
  <c r="CX1340" i="2"/>
  <c r="CW1340" i="2"/>
  <c r="CN1340" i="2"/>
  <c r="CK1340" i="2"/>
  <c r="CI1340" i="2"/>
  <c r="CD1340" i="2"/>
  <c r="CC1340" i="2"/>
  <c r="CA1340" i="2"/>
  <c r="BY1340" i="2"/>
  <c r="BW1340" i="2"/>
  <c r="BV1340" i="2"/>
  <c r="BS1340" i="2"/>
  <c r="BR1340" i="2"/>
  <c r="BP1340" i="2"/>
  <c r="BO1340" i="2"/>
  <c r="BN1340" i="2"/>
  <c r="CV1340" i="2" s="1"/>
  <c r="CY1340" i="2" s="1"/>
  <c r="BM1340" i="2"/>
  <c r="BL1340" i="2"/>
  <c r="BK1340" i="2"/>
  <c r="BJ1340" i="2"/>
  <c r="BI1340" i="2"/>
  <c r="BH1340" i="2"/>
  <c r="BF1340" i="2"/>
  <c r="BD1340" i="2"/>
  <c r="AQ1340" i="2"/>
  <c r="AP1340" i="2"/>
  <c r="AR1340" i="2" s="1"/>
  <c r="BU1340" i="2" s="1"/>
  <c r="AA1340" i="2"/>
  <c r="H1340" i="2"/>
  <c r="CX1339" i="2"/>
  <c r="CW1339" i="2"/>
  <c r="CN1339" i="2"/>
  <c r="CK1339" i="2"/>
  <c r="CI1339" i="2"/>
  <c r="CD1339" i="2"/>
  <c r="CE1339" i="2" s="1"/>
  <c r="CC1339" i="2"/>
  <c r="BY1339" i="2"/>
  <c r="CA1339" i="2" s="1"/>
  <c r="BW1339" i="2"/>
  <c r="BV1339" i="2"/>
  <c r="BS1339" i="2"/>
  <c r="BR1339" i="2"/>
  <c r="BP1339" i="2"/>
  <c r="BO1339" i="2"/>
  <c r="BN1339" i="2"/>
  <c r="BM1339" i="2"/>
  <c r="BL1339" i="2"/>
  <c r="BK1339" i="2"/>
  <c r="BJ1339" i="2"/>
  <c r="BI1339" i="2"/>
  <c r="BH1339" i="2"/>
  <c r="BF1339" i="2"/>
  <c r="BD1339" i="2"/>
  <c r="AQ1339" i="2"/>
  <c r="AP1339" i="2"/>
  <c r="AR1339" i="2" s="1"/>
  <c r="BU1339" i="2" s="1"/>
  <c r="AA1339" i="2"/>
  <c r="H1339" i="2"/>
  <c r="CX1338" i="2"/>
  <c r="CW1338" i="2"/>
  <c r="CN1338" i="2"/>
  <c r="CK1338" i="2"/>
  <c r="CI1338" i="2"/>
  <c r="CD1338" i="2"/>
  <c r="CE1338" i="2" s="1"/>
  <c r="CC1338" i="2"/>
  <c r="BY1338" i="2"/>
  <c r="CA1338" i="2" s="1"/>
  <c r="BW1338" i="2"/>
  <c r="BV1338" i="2"/>
  <c r="BS1338" i="2"/>
  <c r="BR1338" i="2"/>
  <c r="BP1338" i="2"/>
  <c r="BO1338" i="2"/>
  <c r="BN1338" i="2"/>
  <c r="BM1338" i="2"/>
  <c r="BL1338" i="2"/>
  <c r="BK1338" i="2"/>
  <c r="BJ1338" i="2"/>
  <c r="BI1338" i="2"/>
  <c r="BH1338" i="2"/>
  <c r="BF1338" i="2"/>
  <c r="BD1338" i="2"/>
  <c r="AR1338" i="2"/>
  <c r="BU1338" i="2" s="1"/>
  <c r="AQ1338" i="2"/>
  <c r="AP1338" i="2"/>
  <c r="AA1338" i="2"/>
  <c r="H1338" i="2"/>
  <c r="CX1337" i="2"/>
  <c r="CW1337" i="2"/>
  <c r="CN1337" i="2"/>
  <c r="CK1337" i="2"/>
  <c r="CI1337" i="2"/>
  <c r="CD1337" i="2"/>
  <c r="CE1337" i="2" s="1"/>
  <c r="CC1337" i="2"/>
  <c r="BY1337" i="2"/>
  <c r="CA1337" i="2" s="1"/>
  <c r="BW1337" i="2"/>
  <c r="BV1337" i="2"/>
  <c r="BS1337" i="2"/>
  <c r="BR1337" i="2"/>
  <c r="BP1337" i="2"/>
  <c r="BO1337" i="2"/>
  <c r="BN1337" i="2"/>
  <c r="BM1337" i="2"/>
  <c r="BL1337" i="2"/>
  <c r="BK1337" i="2"/>
  <c r="BJ1337" i="2"/>
  <c r="BI1337" i="2"/>
  <c r="BH1337" i="2"/>
  <c r="BF1337" i="2"/>
  <c r="BD1337" i="2"/>
  <c r="AQ1337" i="2"/>
  <c r="AP1337" i="2"/>
  <c r="AR1337" i="2" s="1"/>
  <c r="BU1337" i="2" s="1"/>
  <c r="AA1337" i="2"/>
  <c r="H1337" i="2"/>
  <c r="CX1336" i="2"/>
  <c r="CW1336" i="2"/>
  <c r="CN1336" i="2"/>
  <c r="CK1336" i="2"/>
  <c r="CI1336" i="2"/>
  <c r="CD1336" i="2"/>
  <c r="CC1336" i="2"/>
  <c r="BY1336" i="2"/>
  <c r="CA1336" i="2" s="1"/>
  <c r="BW1336" i="2"/>
  <c r="BV1336" i="2"/>
  <c r="BS1336" i="2"/>
  <c r="BR1336" i="2"/>
  <c r="BP1336" i="2"/>
  <c r="BO1336" i="2"/>
  <c r="BN1336" i="2"/>
  <c r="BM1336" i="2"/>
  <c r="BL1336" i="2"/>
  <c r="BK1336" i="2"/>
  <c r="BJ1336" i="2"/>
  <c r="BI1336" i="2"/>
  <c r="BH1336" i="2"/>
  <c r="BF1336" i="2"/>
  <c r="BD1336" i="2"/>
  <c r="AQ1336" i="2"/>
  <c r="AP1336" i="2"/>
  <c r="AR1336" i="2" s="1"/>
  <c r="BU1336" i="2" s="1"/>
  <c r="AA1336" i="2"/>
  <c r="H1336" i="2"/>
  <c r="CX1335" i="2"/>
  <c r="CW1335" i="2"/>
  <c r="CN1335" i="2"/>
  <c r="CK1335" i="2"/>
  <c r="CI1335" i="2"/>
  <c r="CD1335" i="2"/>
  <c r="CE1335" i="2" s="1"/>
  <c r="CC1335" i="2"/>
  <c r="BY1335" i="2"/>
  <c r="CA1335" i="2" s="1"/>
  <c r="BW1335" i="2"/>
  <c r="BV1335" i="2"/>
  <c r="BS1335" i="2"/>
  <c r="BR1335" i="2"/>
  <c r="BP1335" i="2"/>
  <c r="BO1335" i="2"/>
  <c r="BN1335" i="2"/>
  <c r="BM1335" i="2"/>
  <c r="BL1335" i="2"/>
  <c r="BK1335" i="2"/>
  <c r="BJ1335" i="2"/>
  <c r="BI1335" i="2"/>
  <c r="BH1335" i="2"/>
  <c r="BF1335" i="2"/>
  <c r="BD1335" i="2"/>
  <c r="AQ1335" i="2"/>
  <c r="AP1335" i="2"/>
  <c r="AR1335" i="2" s="1"/>
  <c r="BU1335" i="2" s="1"/>
  <c r="AA1335" i="2"/>
  <c r="H1335" i="2"/>
  <c r="CX1334" i="2"/>
  <c r="CW1334" i="2"/>
  <c r="CN1334" i="2"/>
  <c r="CK1334" i="2"/>
  <c r="CI1334" i="2"/>
  <c r="CD1334" i="2"/>
  <c r="CC1334" i="2"/>
  <c r="BY1334" i="2"/>
  <c r="CA1334" i="2" s="1"/>
  <c r="BW1334" i="2"/>
  <c r="BV1334" i="2"/>
  <c r="BS1334" i="2"/>
  <c r="BR1334" i="2"/>
  <c r="BP1334" i="2"/>
  <c r="BO1334" i="2"/>
  <c r="BN1334" i="2"/>
  <c r="BM1334" i="2"/>
  <c r="BL1334" i="2"/>
  <c r="BK1334" i="2"/>
  <c r="BJ1334" i="2"/>
  <c r="BI1334" i="2"/>
  <c r="BH1334" i="2"/>
  <c r="BF1334" i="2"/>
  <c r="BD1334" i="2"/>
  <c r="AR1334" i="2"/>
  <c r="BU1334" i="2" s="1"/>
  <c r="AQ1334" i="2"/>
  <c r="AP1334" i="2"/>
  <c r="AA1334" i="2"/>
  <c r="H1334" i="2"/>
  <c r="CX1333" i="2"/>
  <c r="CW1333" i="2"/>
  <c r="CN1333" i="2"/>
  <c r="CK1333" i="2"/>
  <c r="CI1333" i="2"/>
  <c r="CD1333" i="2"/>
  <c r="CE1333" i="2" s="1"/>
  <c r="CC1333" i="2"/>
  <c r="BY1333" i="2"/>
  <c r="CA1333" i="2" s="1"/>
  <c r="BW1333" i="2"/>
  <c r="BV1333" i="2"/>
  <c r="BS1333" i="2"/>
  <c r="BR1333" i="2"/>
  <c r="BP1333" i="2"/>
  <c r="BO1333" i="2"/>
  <c r="BN1333" i="2"/>
  <c r="BM1333" i="2"/>
  <c r="BL1333" i="2"/>
  <c r="BK1333" i="2"/>
  <c r="BJ1333" i="2"/>
  <c r="BI1333" i="2"/>
  <c r="BH1333" i="2"/>
  <c r="BF1333" i="2"/>
  <c r="BD1333" i="2"/>
  <c r="AQ1333" i="2"/>
  <c r="AP1333" i="2"/>
  <c r="AR1333" i="2" s="1"/>
  <c r="BU1333" i="2" s="1"/>
  <c r="AA1333" i="2"/>
  <c r="H1333" i="2"/>
  <c r="CX1332" i="2"/>
  <c r="CW1332" i="2"/>
  <c r="CN1332" i="2"/>
  <c r="CK1332" i="2"/>
  <c r="CI1332" i="2"/>
  <c r="CD1332" i="2"/>
  <c r="CC1332" i="2"/>
  <c r="CA1332" i="2"/>
  <c r="BY1332" i="2"/>
  <c r="BW1332" i="2"/>
  <c r="BV1332" i="2"/>
  <c r="BS1332" i="2"/>
  <c r="BR1332" i="2"/>
  <c r="BP1332" i="2"/>
  <c r="BO1332" i="2"/>
  <c r="BN1332" i="2"/>
  <c r="BM1332" i="2"/>
  <c r="BL1332" i="2"/>
  <c r="BK1332" i="2"/>
  <c r="BJ1332" i="2"/>
  <c r="BI1332" i="2"/>
  <c r="BH1332" i="2"/>
  <c r="BF1332" i="2"/>
  <c r="BD1332" i="2"/>
  <c r="AQ1332" i="2"/>
  <c r="AP1332" i="2"/>
  <c r="AR1332" i="2" s="1"/>
  <c r="BU1332" i="2" s="1"/>
  <c r="AA1332" i="2"/>
  <c r="H1332" i="2"/>
  <c r="CX1331" i="2"/>
  <c r="CW1331" i="2"/>
  <c r="CN1331" i="2"/>
  <c r="CK1331" i="2"/>
  <c r="CI1331" i="2"/>
  <c r="CE1331" i="2"/>
  <c r="CD1331" i="2"/>
  <c r="CC1331" i="2"/>
  <c r="BY1331" i="2"/>
  <c r="CA1331" i="2" s="1"/>
  <c r="BW1331" i="2"/>
  <c r="BV1331" i="2"/>
  <c r="BS1331" i="2"/>
  <c r="BR1331" i="2"/>
  <c r="BP1331" i="2"/>
  <c r="BO1331" i="2"/>
  <c r="BN1331" i="2"/>
  <c r="BM1331" i="2"/>
  <c r="BL1331" i="2"/>
  <c r="BK1331" i="2"/>
  <c r="BJ1331" i="2"/>
  <c r="BI1331" i="2"/>
  <c r="BH1331" i="2"/>
  <c r="BF1331" i="2"/>
  <c r="BD1331" i="2"/>
  <c r="AQ1331" i="2"/>
  <c r="AP1331" i="2"/>
  <c r="AR1331" i="2" s="1"/>
  <c r="BU1331" i="2" s="1"/>
  <c r="AA1331" i="2"/>
  <c r="H1331" i="2"/>
  <c r="CX1330" i="2"/>
  <c r="CW1330" i="2"/>
  <c r="CN1330" i="2"/>
  <c r="CK1330" i="2"/>
  <c r="CI1330" i="2"/>
  <c r="CE1330" i="2"/>
  <c r="CD1330" i="2"/>
  <c r="CC1330" i="2"/>
  <c r="BY1330" i="2"/>
  <c r="CA1330" i="2" s="1"/>
  <c r="BW1330" i="2"/>
  <c r="BV1330" i="2"/>
  <c r="BS1330" i="2"/>
  <c r="BR1330" i="2"/>
  <c r="BP1330" i="2"/>
  <c r="BO1330" i="2"/>
  <c r="BN1330" i="2"/>
  <c r="BM1330" i="2"/>
  <c r="BL1330" i="2"/>
  <c r="BK1330" i="2"/>
  <c r="BJ1330" i="2"/>
  <c r="BI1330" i="2"/>
  <c r="BH1330" i="2"/>
  <c r="BF1330" i="2"/>
  <c r="BD1330" i="2"/>
  <c r="AQ1330" i="2"/>
  <c r="AP1330" i="2"/>
  <c r="AR1330" i="2" s="1"/>
  <c r="BU1330" i="2" s="1"/>
  <c r="AA1330" i="2"/>
  <c r="H1330" i="2"/>
  <c r="DA1329" i="2"/>
  <c r="CZ1329" i="2"/>
  <c r="CX1329" i="2"/>
  <c r="CW1329" i="2"/>
  <c r="CN1329" i="2"/>
  <c r="CK1329" i="2"/>
  <c r="CI1329" i="2"/>
  <c r="CD1329" i="2"/>
  <c r="CE1329" i="2" s="1"/>
  <c r="BY1329" i="2"/>
  <c r="CA1329" i="2" s="1"/>
  <c r="BW1329" i="2"/>
  <c r="BV1329" i="2"/>
  <c r="BS1329" i="2"/>
  <c r="BR1329" i="2"/>
  <c r="BP1329" i="2"/>
  <c r="BN1329" i="2"/>
  <c r="BL1329" i="2"/>
  <c r="BK1329" i="2"/>
  <c r="BJ1329" i="2"/>
  <c r="BG1329" i="2"/>
  <c r="BE1329" i="2"/>
  <c r="BF1329" i="2" s="1"/>
  <c r="BD1329" i="2"/>
  <c r="BC1329" i="2"/>
  <c r="BO1329" i="2" s="1"/>
  <c r="AZ1329" i="2"/>
  <c r="AY1329" i="2"/>
  <c r="AX1329" i="2"/>
  <c r="AW1329" i="2"/>
  <c r="AV1329" i="2"/>
  <c r="AU1329" i="2"/>
  <c r="BM1329" i="2" s="1"/>
  <c r="AT1329" i="2"/>
  <c r="AS1329" i="2"/>
  <c r="CC1329" i="2" s="1"/>
  <c r="AP1329" i="2"/>
  <c r="AR1329" i="2" s="1"/>
  <c r="BU1329" i="2" s="1"/>
  <c r="AO1329" i="2"/>
  <c r="AN1329" i="2"/>
  <c r="AM1329" i="2"/>
  <c r="AL1329" i="2"/>
  <c r="AK1329" i="2"/>
  <c r="AJ1329" i="2"/>
  <c r="AI1329" i="2"/>
  <c r="AQ1329" i="2" s="1"/>
  <c r="AA1329" i="2"/>
  <c r="Z1329" i="2"/>
  <c r="Y1329" i="2"/>
  <c r="X1329" i="2"/>
  <c r="U1329" i="2"/>
  <c r="T1329" i="2"/>
  <c r="Q1329" i="2"/>
  <c r="P1329" i="2"/>
  <c r="O1329" i="2"/>
  <c r="N1329" i="2"/>
  <c r="M1329" i="2"/>
  <c r="BH1329" i="2" s="1"/>
  <c r="L1329" i="2"/>
  <c r="K1329" i="2"/>
  <c r="J1329" i="2"/>
  <c r="BI1329" i="2" s="1"/>
  <c r="I1329" i="2"/>
  <c r="H1329" i="2"/>
  <c r="G1329" i="2"/>
  <c r="F1329" i="2"/>
  <c r="CX1328" i="2"/>
  <c r="CW1328" i="2"/>
  <c r="CN1328" i="2"/>
  <c r="CK1328" i="2"/>
  <c r="CI1328" i="2"/>
  <c r="CD1328" i="2"/>
  <c r="CC1328" i="2"/>
  <c r="CA1328" i="2"/>
  <c r="BY1328" i="2"/>
  <c r="BW1328" i="2"/>
  <c r="BV1328" i="2"/>
  <c r="BS1328" i="2"/>
  <c r="BR1328" i="2"/>
  <c r="BP1328" i="2"/>
  <c r="BO1328" i="2"/>
  <c r="BN1328" i="2"/>
  <c r="BM1328" i="2"/>
  <c r="BL1328" i="2"/>
  <c r="BK1328" i="2"/>
  <c r="BJ1328" i="2"/>
  <c r="BI1328" i="2"/>
  <c r="BH1328" i="2"/>
  <c r="BF1328" i="2"/>
  <c r="BD1328" i="2"/>
  <c r="AQ1328" i="2"/>
  <c r="AP1328" i="2"/>
  <c r="AR1328" i="2" s="1"/>
  <c r="BU1328" i="2" s="1"/>
  <c r="AA1328" i="2"/>
  <c r="H1328" i="2"/>
  <c r="CX1327" i="2"/>
  <c r="CW1327" i="2"/>
  <c r="CN1327" i="2"/>
  <c r="CK1327" i="2"/>
  <c r="CI1327" i="2"/>
  <c r="CD1327" i="2"/>
  <c r="CE1327" i="2" s="1"/>
  <c r="CC1327" i="2"/>
  <c r="BY1327" i="2"/>
  <c r="CA1327" i="2" s="1"/>
  <c r="BW1327" i="2"/>
  <c r="BV1327" i="2"/>
  <c r="BS1327" i="2"/>
  <c r="BR1327" i="2"/>
  <c r="BP1327" i="2"/>
  <c r="BO1327" i="2"/>
  <c r="BN1327" i="2"/>
  <c r="BM1327" i="2"/>
  <c r="BL1327" i="2"/>
  <c r="BK1327" i="2"/>
  <c r="BJ1327" i="2"/>
  <c r="BI1327" i="2"/>
  <c r="BH1327" i="2"/>
  <c r="BF1327" i="2"/>
  <c r="BD1327" i="2"/>
  <c r="AQ1327" i="2"/>
  <c r="AP1327" i="2"/>
  <c r="AR1327" i="2" s="1"/>
  <c r="BU1327" i="2" s="1"/>
  <c r="AA1327" i="2"/>
  <c r="H1327" i="2"/>
  <c r="CX1326" i="2"/>
  <c r="CW1326" i="2"/>
  <c r="CN1326" i="2"/>
  <c r="CK1326" i="2"/>
  <c r="CI1326" i="2"/>
  <c r="CD1326" i="2"/>
  <c r="CE1326" i="2" s="1"/>
  <c r="CC1326" i="2"/>
  <c r="BY1326" i="2"/>
  <c r="CA1326" i="2" s="1"/>
  <c r="BW1326" i="2"/>
  <c r="BV1326" i="2"/>
  <c r="BS1326" i="2"/>
  <c r="BR1326" i="2"/>
  <c r="BP1326" i="2"/>
  <c r="BO1326" i="2"/>
  <c r="BN1326" i="2"/>
  <c r="CV1326" i="2" s="1"/>
  <c r="BM1326" i="2"/>
  <c r="BL1326" i="2"/>
  <c r="BK1326" i="2"/>
  <c r="BJ1326" i="2"/>
  <c r="BI1326" i="2"/>
  <c r="BH1326" i="2"/>
  <c r="BF1326" i="2"/>
  <c r="BD1326" i="2"/>
  <c r="AR1326" i="2"/>
  <c r="BU1326" i="2" s="1"/>
  <c r="AQ1326" i="2"/>
  <c r="AP1326" i="2"/>
  <c r="AA1326" i="2"/>
  <c r="H1326" i="2"/>
  <c r="CX1325" i="2"/>
  <c r="CW1325" i="2"/>
  <c r="CN1325" i="2"/>
  <c r="CK1325" i="2"/>
  <c r="CI1325" i="2"/>
  <c r="CD1325" i="2"/>
  <c r="CC1325" i="2"/>
  <c r="BY1325" i="2"/>
  <c r="CA1325" i="2" s="1"/>
  <c r="BW1325" i="2"/>
  <c r="BV1325" i="2"/>
  <c r="BS1325" i="2"/>
  <c r="BR1325" i="2"/>
  <c r="BP1325" i="2"/>
  <c r="BO1325" i="2"/>
  <c r="BN1325" i="2"/>
  <c r="CV1325" i="2" s="1"/>
  <c r="BM1325" i="2"/>
  <c r="BL1325" i="2"/>
  <c r="BK1325" i="2"/>
  <c r="BJ1325" i="2"/>
  <c r="BI1325" i="2"/>
  <c r="BH1325" i="2"/>
  <c r="BF1325" i="2"/>
  <c r="BD1325" i="2"/>
  <c r="AQ1325" i="2"/>
  <c r="AP1325" i="2"/>
  <c r="AR1325" i="2" s="1"/>
  <c r="BU1325" i="2" s="1"/>
  <c r="AA1325" i="2"/>
  <c r="H1325" i="2"/>
  <c r="CX1324" i="2"/>
  <c r="CW1324" i="2"/>
  <c r="CN1324" i="2"/>
  <c r="CK1324" i="2"/>
  <c r="CI1324" i="2"/>
  <c r="CD1324" i="2"/>
  <c r="CC1324" i="2"/>
  <c r="BY1324" i="2"/>
  <c r="CA1324" i="2" s="1"/>
  <c r="BW1324" i="2"/>
  <c r="BV1324" i="2"/>
  <c r="BS1324" i="2"/>
  <c r="BR1324" i="2"/>
  <c r="BP1324" i="2"/>
  <c r="BO1324" i="2"/>
  <c r="BN1324" i="2"/>
  <c r="CV1324" i="2" s="1"/>
  <c r="BM1324" i="2"/>
  <c r="BL1324" i="2"/>
  <c r="BK1324" i="2"/>
  <c r="BJ1324" i="2"/>
  <c r="BI1324" i="2"/>
  <c r="BH1324" i="2"/>
  <c r="BF1324" i="2"/>
  <c r="BD1324" i="2"/>
  <c r="AQ1324" i="2"/>
  <c r="AP1324" i="2"/>
  <c r="AR1324" i="2" s="1"/>
  <c r="BU1324" i="2" s="1"/>
  <c r="AA1324" i="2"/>
  <c r="H1324" i="2"/>
  <c r="CX1323" i="2"/>
  <c r="CW1323" i="2"/>
  <c r="CN1323" i="2"/>
  <c r="CK1323" i="2"/>
  <c r="CI1323" i="2"/>
  <c r="CD1323" i="2"/>
  <c r="CE1323" i="2" s="1"/>
  <c r="CC1323" i="2"/>
  <c r="BY1323" i="2"/>
  <c r="CA1323" i="2" s="1"/>
  <c r="BW1323" i="2"/>
  <c r="BV1323" i="2"/>
  <c r="BS1323" i="2"/>
  <c r="BR1323" i="2"/>
  <c r="BP1323" i="2"/>
  <c r="BO1323" i="2"/>
  <c r="BN1323" i="2"/>
  <c r="CV1323" i="2" s="1"/>
  <c r="CY1323" i="2" s="1"/>
  <c r="BM1323" i="2"/>
  <c r="BL1323" i="2"/>
  <c r="BK1323" i="2"/>
  <c r="BJ1323" i="2"/>
  <c r="BI1323" i="2"/>
  <c r="BH1323" i="2"/>
  <c r="BF1323" i="2"/>
  <c r="BD1323" i="2"/>
  <c r="AQ1323" i="2"/>
  <c r="AP1323" i="2"/>
  <c r="AR1323" i="2" s="1"/>
  <c r="BU1323" i="2" s="1"/>
  <c r="AA1323" i="2"/>
  <c r="H1323" i="2"/>
  <c r="CX1322" i="2"/>
  <c r="CW1322" i="2"/>
  <c r="CN1322" i="2"/>
  <c r="CK1322" i="2"/>
  <c r="CI1322" i="2"/>
  <c r="CD1322" i="2"/>
  <c r="CC1322" i="2"/>
  <c r="BY1322" i="2"/>
  <c r="CA1322" i="2" s="1"/>
  <c r="BW1322" i="2"/>
  <c r="BV1322" i="2"/>
  <c r="BS1322" i="2"/>
  <c r="BR1322" i="2"/>
  <c r="BP1322" i="2"/>
  <c r="BO1322" i="2"/>
  <c r="BN1322" i="2"/>
  <c r="CV1322" i="2" s="1"/>
  <c r="CR1322" i="2" s="1"/>
  <c r="BM1322" i="2"/>
  <c r="BL1322" i="2"/>
  <c r="BK1322" i="2"/>
  <c r="BJ1322" i="2"/>
  <c r="BI1322" i="2"/>
  <c r="BH1322" i="2"/>
  <c r="BF1322" i="2"/>
  <c r="BD1322" i="2"/>
  <c r="AQ1322" i="2"/>
  <c r="AP1322" i="2"/>
  <c r="AR1322" i="2" s="1"/>
  <c r="BU1322" i="2" s="1"/>
  <c r="AA1322" i="2"/>
  <c r="H1322" i="2"/>
  <c r="CX1321" i="2"/>
  <c r="CW1321" i="2"/>
  <c r="CN1321" i="2"/>
  <c r="CK1321" i="2"/>
  <c r="CI1321" i="2"/>
  <c r="CD1321" i="2"/>
  <c r="CE1321" i="2" s="1"/>
  <c r="CC1321" i="2"/>
  <c r="BY1321" i="2"/>
  <c r="CA1321" i="2" s="1"/>
  <c r="BW1321" i="2"/>
  <c r="BV1321" i="2"/>
  <c r="BS1321" i="2"/>
  <c r="BR1321" i="2"/>
  <c r="BP1321" i="2"/>
  <c r="BO1321" i="2"/>
  <c r="BN1321" i="2"/>
  <c r="CV1321" i="2" s="1"/>
  <c r="BM1321" i="2"/>
  <c r="BL1321" i="2"/>
  <c r="BK1321" i="2"/>
  <c r="BJ1321" i="2"/>
  <c r="BI1321" i="2"/>
  <c r="BH1321" i="2"/>
  <c r="BF1321" i="2"/>
  <c r="BD1321" i="2"/>
  <c r="AQ1321" i="2"/>
  <c r="AP1321" i="2"/>
  <c r="AR1321" i="2" s="1"/>
  <c r="BU1321" i="2" s="1"/>
  <c r="AA1321" i="2"/>
  <c r="H1321" i="2"/>
  <c r="CX1320" i="2"/>
  <c r="CW1320" i="2"/>
  <c r="CN1320" i="2"/>
  <c r="CK1320" i="2"/>
  <c r="CI1320" i="2"/>
  <c r="CD1320" i="2"/>
  <c r="CC1320" i="2"/>
  <c r="BY1320" i="2"/>
  <c r="CA1320" i="2" s="1"/>
  <c r="BW1320" i="2"/>
  <c r="BV1320" i="2"/>
  <c r="BS1320" i="2"/>
  <c r="BR1320" i="2"/>
  <c r="BP1320" i="2"/>
  <c r="BO1320" i="2"/>
  <c r="BN1320" i="2"/>
  <c r="CV1320" i="2" s="1"/>
  <c r="CY1320" i="2" s="1"/>
  <c r="BM1320" i="2"/>
  <c r="BL1320" i="2"/>
  <c r="BK1320" i="2"/>
  <c r="BJ1320" i="2"/>
  <c r="BI1320" i="2"/>
  <c r="BH1320" i="2"/>
  <c r="BF1320" i="2"/>
  <c r="BD1320" i="2"/>
  <c r="AQ1320" i="2"/>
  <c r="AP1320" i="2"/>
  <c r="AR1320" i="2" s="1"/>
  <c r="BU1320" i="2" s="1"/>
  <c r="AA1320" i="2"/>
  <c r="H1320" i="2"/>
  <c r="CX1319" i="2"/>
  <c r="CW1319" i="2"/>
  <c r="CN1319" i="2"/>
  <c r="CK1319" i="2"/>
  <c r="CI1319" i="2"/>
  <c r="CD1319" i="2"/>
  <c r="CE1319" i="2" s="1"/>
  <c r="CC1319" i="2"/>
  <c r="BY1319" i="2"/>
  <c r="CA1319" i="2" s="1"/>
  <c r="BW1319" i="2"/>
  <c r="BV1319" i="2"/>
  <c r="BS1319" i="2"/>
  <c r="BR1319" i="2"/>
  <c r="BP1319" i="2"/>
  <c r="BO1319" i="2"/>
  <c r="BN1319" i="2"/>
  <c r="BM1319" i="2"/>
  <c r="BL1319" i="2"/>
  <c r="BK1319" i="2"/>
  <c r="BJ1319" i="2"/>
  <c r="BI1319" i="2"/>
  <c r="BH1319" i="2"/>
  <c r="BF1319" i="2"/>
  <c r="BD1319" i="2"/>
  <c r="AQ1319" i="2"/>
  <c r="AP1319" i="2"/>
  <c r="AR1319" i="2" s="1"/>
  <c r="BU1319" i="2" s="1"/>
  <c r="AA1319" i="2"/>
  <c r="H1319" i="2"/>
  <c r="CX1318" i="2"/>
  <c r="CW1318" i="2"/>
  <c r="CN1318" i="2"/>
  <c r="CK1318" i="2"/>
  <c r="CI1318" i="2"/>
  <c r="CD1318" i="2"/>
  <c r="CE1318" i="2" s="1"/>
  <c r="CC1318" i="2"/>
  <c r="BY1318" i="2"/>
  <c r="CA1318" i="2" s="1"/>
  <c r="BW1318" i="2"/>
  <c r="BV1318" i="2"/>
  <c r="BS1318" i="2"/>
  <c r="BR1318" i="2"/>
  <c r="BP1318" i="2"/>
  <c r="BO1318" i="2"/>
  <c r="BN1318" i="2"/>
  <c r="BM1318" i="2"/>
  <c r="BL1318" i="2"/>
  <c r="BK1318" i="2"/>
  <c r="BJ1318" i="2"/>
  <c r="BI1318" i="2"/>
  <c r="BH1318" i="2"/>
  <c r="BF1318" i="2"/>
  <c r="BD1318" i="2"/>
  <c r="AQ1318" i="2"/>
  <c r="AP1318" i="2"/>
  <c r="AR1318" i="2" s="1"/>
  <c r="BU1318" i="2" s="1"/>
  <c r="AA1318" i="2"/>
  <c r="H1318" i="2"/>
  <c r="CX1317" i="2"/>
  <c r="CW1317" i="2"/>
  <c r="CN1317" i="2"/>
  <c r="CK1317" i="2"/>
  <c r="CI1317" i="2"/>
  <c r="CD1317" i="2"/>
  <c r="CC1317" i="2"/>
  <c r="BY1317" i="2"/>
  <c r="CA1317" i="2" s="1"/>
  <c r="BW1317" i="2"/>
  <c r="BV1317" i="2"/>
  <c r="BS1317" i="2"/>
  <c r="BR1317" i="2"/>
  <c r="BP1317" i="2"/>
  <c r="BO1317" i="2"/>
  <c r="BN1317" i="2"/>
  <c r="BM1317" i="2"/>
  <c r="BL1317" i="2"/>
  <c r="BK1317" i="2"/>
  <c r="BJ1317" i="2"/>
  <c r="BI1317" i="2"/>
  <c r="BH1317" i="2"/>
  <c r="BF1317" i="2"/>
  <c r="BD1317" i="2"/>
  <c r="AQ1317" i="2"/>
  <c r="AP1317" i="2"/>
  <c r="AR1317" i="2" s="1"/>
  <c r="BU1317" i="2" s="1"/>
  <c r="AA1317" i="2"/>
  <c r="H1317" i="2"/>
  <c r="CX1316" i="2"/>
  <c r="CW1316" i="2"/>
  <c r="CN1316" i="2"/>
  <c r="CK1316" i="2"/>
  <c r="CI1316" i="2"/>
  <c r="CD1316" i="2"/>
  <c r="CC1316" i="2"/>
  <c r="BY1316" i="2"/>
  <c r="CA1316" i="2" s="1"/>
  <c r="BW1316" i="2"/>
  <c r="BV1316" i="2"/>
  <c r="BS1316" i="2"/>
  <c r="BR1316" i="2"/>
  <c r="BP1316" i="2"/>
  <c r="BO1316" i="2"/>
  <c r="BN1316" i="2"/>
  <c r="BM1316" i="2"/>
  <c r="BL1316" i="2"/>
  <c r="BK1316" i="2"/>
  <c r="BJ1316" i="2"/>
  <c r="BI1316" i="2"/>
  <c r="BH1316" i="2"/>
  <c r="BF1316" i="2"/>
  <c r="BD1316" i="2"/>
  <c r="AQ1316" i="2"/>
  <c r="AP1316" i="2"/>
  <c r="AR1316" i="2" s="1"/>
  <c r="BU1316" i="2" s="1"/>
  <c r="AA1316" i="2"/>
  <c r="H1316" i="2"/>
  <c r="CX1315" i="2"/>
  <c r="CW1315" i="2"/>
  <c r="CN1315" i="2"/>
  <c r="CK1315" i="2"/>
  <c r="CI1315" i="2"/>
  <c r="CD1315" i="2"/>
  <c r="CE1315" i="2" s="1"/>
  <c r="CC1315" i="2"/>
  <c r="BY1315" i="2"/>
  <c r="CA1315" i="2" s="1"/>
  <c r="BW1315" i="2"/>
  <c r="BV1315" i="2"/>
  <c r="BS1315" i="2"/>
  <c r="BR1315" i="2"/>
  <c r="BP1315" i="2"/>
  <c r="BO1315" i="2"/>
  <c r="BN1315" i="2"/>
  <c r="BM1315" i="2"/>
  <c r="BL1315" i="2"/>
  <c r="BK1315" i="2"/>
  <c r="BJ1315" i="2"/>
  <c r="BI1315" i="2"/>
  <c r="BH1315" i="2"/>
  <c r="BF1315" i="2"/>
  <c r="BD1315" i="2"/>
  <c r="AR1315" i="2"/>
  <c r="BU1315" i="2" s="1"/>
  <c r="AQ1315" i="2"/>
  <c r="AP1315" i="2"/>
  <c r="AA1315" i="2"/>
  <c r="H1315" i="2"/>
  <c r="CX1314" i="2"/>
  <c r="CW1314" i="2"/>
  <c r="CN1314" i="2"/>
  <c r="CK1314" i="2"/>
  <c r="CI1314" i="2"/>
  <c r="CD1314" i="2"/>
  <c r="CC1314" i="2"/>
  <c r="BY1314" i="2"/>
  <c r="CA1314" i="2" s="1"/>
  <c r="BW1314" i="2"/>
  <c r="BV1314" i="2"/>
  <c r="BS1314" i="2"/>
  <c r="BR1314" i="2"/>
  <c r="BP1314" i="2"/>
  <c r="BO1314" i="2"/>
  <c r="BN1314" i="2"/>
  <c r="BM1314" i="2"/>
  <c r="BL1314" i="2"/>
  <c r="BK1314" i="2"/>
  <c r="BJ1314" i="2"/>
  <c r="BI1314" i="2"/>
  <c r="BH1314" i="2"/>
  <c r="BF1314" i="2"/>
  <c r="BD1314" i="2"/>
  <c r="AQ1314" i="2"/>
  <c r="AP1314" i="2"/>
  <c r="AR1314" i="2" s="1"/>
  <c r="BU1314" i="2" s="1"/>
  <c r="AA1314" i="2"/>
  <c r="H1314" i="2"/>
  <c r="DA1313" i="2"/>
  <c r="CZ1313" i="2"/>
  <c r="CX1313" i="2"/>
  <c r="CW1313" i="2"/>
  <c r="CK1313" i="2"/>
  <c r="CI1313" i="2"/>
  <c r="CD1313" i="2"/>
  <c r="CE1313" i="2" s="1"/>
  <c r="CC1313" i="2"/>
  <c r="BY1313" i="2"/>
  <c r="CA1313" i="2" s="1"/>
  <c r="BW1313" i="2"/>
  <c r="BV1313" i="2"/>
  <c r="BS1313" i="2"/>
  <c r="BR1313" i="2"/>
  <c r="BP1313" i="2"/>
  <c r="BO1313" i="2"/>
  <c r="BN1313" i="2"/>
  <c r="BJ1313" i="2"/>
  <c r="BI1313" i="2"/>
  <c r="BH1313" i="2"/>
  <c r="BG1313" i="2"/>
  <c r="BE1313" i="2"/>
  <c r="BF1313" i="2" s="1"/>
  <c r="BC1313" i="2"/>
  <c r="AZ1313" i="2"/>
  <c r="AY1313" i="2"/>
  <c r="AX1313" i="2"/>
  <c r="AW1313" i="2"/>
  <c r="BD1313" i="2" s="1"/>
  <c r="AV1313" i="2"/>
  <c r="AU1313" i="2"/>
  <c r="BM1313" i="2" s="1"/>
  <c r="AT1313" i="2"/>
  <c r="AS1313" i="2"/>
  <c r="AP1313" i="2"/>
  <c r="AR1313" i="2" s="1"/>
  <c r="BU1313" i="2" s="1"/>
  <c r="AO1313" i="2"/>
  <c r="AN1313" i="2"/>
  <c r="AM1313" i="2"/>
  <c r="AL1313" i="2"/>
  <c r="AK1313" i="2"/>
  <c r="AJ1313" i="2"/>
  <c r="AI1313" i="2"/>
  <c r="AQ1313" i="2" s="1"/>
  <c r="Z1313" i="2"/>
  <c r="CN1313" i="2" s="1"/>
  <c r="Y1313" i="2"/>
  <c r="X1313" i="2"/>
  <c r="U1313" i="2"/>
  <c r="T1313" i="2"/>
  <c r="Q1313" i="2"/>
  <c r="P1313" i="2"/>
  <c r="O1313" i="2"/>
  <c r="N1313" i="2"/>
  <c r="M1313" i="2"/>
  <c r="BL1313" i="2" s="1"/>
  <c r="L1313" i="2"/>
  <c r="BK1313" i="2" s="1"/>
  <c r="K1313" i="2"/>
  <c r="J1313" i="2"/>
  <c r="I1313" i="2"/>
  <c r="G1313" i="2"/>
  <c r="F1313" i="2"/>
  <c r="H1313" i="2" s="1"/>
  <c r="DA1312" i="2"/>
  <c r="CZ1312" i="2"/>
  <c r="CX1312" i="2"/>
  <c r="CW1312" i="2"/>
  <c r="CN1312" i="2"/>
  <c r="CK1312" i="2"/>
  <c r="CI1312" i="2"/>
  <c r="CC1312" i="2"/>
  <c r="BY1312" i="2"/>
  <c r="CA1312" i="2" s="1"/>
  <c r="BW1312" i="2"/>
  <c r="BV1312" i="2"/>
  <c r="BS1312" i="2"/>
  <c r="BR1312" i="2"/>
  <c r="BP1312" i="2"/>
  <c r="BO1312" i="2"/>
  <c r="BN1312" i="2"/>
  <c r="BI1312" i="2"/>
  <c r="BG1312" i="2"/>
  <c r="BF1312" i="2"/>
  <c r="BE1312" i="2"/>
  <c r="BD1312" i="2"/>
  <c r="BC1312" i="2"/>
  <c r="AZ1312" i="2"/>
  <c r="AY1312" i="2"/>
  <c r="AX1312" i="2"/>
  <c r="AW1312" i="2"/>
  <c r="AV1312" i="2"/>
  <c r="AU1312" i="2"/>
  <c r="BM1312" i="2" s="1"/>
  <c r="AT1312" i="2"/>
  <c r="CD1312" i="2" s="1"/>
  <c r="AS1312" i="2"/>
  <c r="AP1312" i="2"/>
  <c r="AR1312" i="2" s="1"/>
  <c r="BU1312" i="2" s="1"/>
  <c r="AO1312" i="2"/>
  <c r="AN1312" i="2"/>
  <c r="AM1312" i="2"/>
  <c r="AL1312" i="2"/>
  <c r="AK1312" i="2"/>
  <c r="AJ1312" i="2"/>
  <c r="AI1312" i="2"/>
  <c r="AQ1312" i="2" s="1"/>
  <c r="Z1312" i="2"/>
  <c r="AA1312" i="2" s="1"/>
  <c r="Y1312" i="2"/>
  <c r="X1312" i="2"/>
  <c r="U1312" i="2"/>
  <c r="T1312" i="2"/>
  <c r="Q1312" i="2"/>
  <c r="P1312" i="2"/>
  <c r="O1312" i="2"/>
  <c r="N1312" i="2"/>
  <c r="M1312" i="2"/>
  <c r="BH1312" i="2" s="1"/>
  <c r="L1312" i="2"/>
  <c r="BK1312" i="2" s="1"/>
  <c r="K1312" i="2"/>
  <c r="BJ1312" i="2" s="1"/>
  <c r="J1312" i="2"/>
  <c r="I1312" i="2"/>
  <c r="G1312" i="2"/>
  <c r="F1312" i="2"/>
  <c r="H1312" i="2" s="1"/>
  <c r="CX1311" i="2"/>
  <c r="CW1311" i="2"/>
  <c r="CN1311" i="2"/>
  <c r="CK1311" i="2"/>
  <c r="CI1311" i="2"/>
  <c r="CD1311" i="2"/>
  <c r="CE1311" i="2" s="1"/>
  <c r="CC1311" i="2"/>
  <c r="BY1311" i="2"/>
  <c r="CA1311" i="2" s="1"/>
  <c r="BW1311" i="2"/>
  <c r="BV1311" i="2"/>
  <c r="BS1311" i="2"/>
  <c r="BR1311" i="2"/>
  <c r="BP1311" i="2"/>
  <c r="BO1311" i="2"/>
  <c r="BN1311" i="2"/>
  <c r="BM1311" i="2"/>
  <c r="BL1311" i="2"/>
  <c r="BK1311" i="2"/>
  <c r="BJ1311" i="2"/>
  <c r="BI1311" i="2"/>
  <c r="BH1311" i="2"/>
  <c r="BF1311" i="2"/>
  <c r="BD1311" i="2"/>
  <c r="AQ1311" i="2"/>
  <c r="AP1311" i="2"/>
  <c r="AR1311" i="2" s="1"/>
  <c r="BU1311" i="2" s="1"/>
  <c r="AA1311" i="2"/>
  <c r="H1311" i="2"/>
  <c r="CX1310" i="2"/>
  <c r="CW1310" i="2"/>
  <c r="CN1310" i="2"/>
  <c r="CK1310" i="2"/>
  <c r="CI1310" i="2"/>
  <c r="CD1310" i="2"/>
  <c r="CE1310" i="2" s="1"/>
  <c r="CC1310" i="2"/>
  <c r="BY1310" i="2"/>
  <c r="CA1310" i="2" s="1"/>
  <c r="BW1310" i="2"/>
  <c r="BV1310" i="2"/>
  <c r="BS1310" i="2"/>
  <c r="BR1310" i="2"/>
  <c r="BP1310" i="2"/>
  <c r="BO1310" i="2"/>
  <c r="BN1310" i="2"/>
  <c r="BM1310" i="2"/>
  <c r="BL1310" i="2"/>
  <c r="BK1310" i="2"/>
  <c r="BJ1310" i="2"/>
  <c r="BI1310" i="2"/>
  <c r="BH1310" i="2"/>
  <c r="BF1310" i="2"/>
  <c r="BD1310" i="2"/>
  <c r="AR1310" i="2"/>
  <c r="BU1310" i="2" s="1"/>
  <c r="AQ1310" i="2"/>
  <c r="AP1310" i="2"/>
  <c r="AA1310" i="2"/>
  <c r="H1310" i="2"/>
  <c r="CX1309" i="2"/>
  <c r="CW1309" i="2"/>
  <c r="CN1309" i="2"/>
  <c r="CK1309" i="2"/>
  <c r="CI1309" i="2"/>
  <c r="CD1309" i="2"/>
  <c r="CC1309" i="2"/>
  <c r="BY1309" i="2"/>
  <c r="CA1309" i="2" s="1"/>
  <c r="BW1309" i="2"/>
  <c r="BV1309" i="2"/>
  <c r="BS1309" i="2"/>
  <c r="BR1309" i="2"/>
  <c r="BP1309" i="2"/>
  <c r="BO1309" i="2"/>
  <c r="BN1309" i="2"/>
  <c r="BM1309" i="2"/>
  <c r="BL1309" i="2"/>
  <c r="BK1309" i="2"/>
  <c r="BJ1309" i="2"/>
  <c r="BI1309" i="2"/>
  <c r="BH1309" i="2"/>
  <c r="BF1309" i="2"/>
  <c r="BD1309" i="2"/>
  <c r="AQ1309" i="2"/>
  <c r="AP1309" i="2"/>
  <c r="AR1309" i="2" s="1"/>
  <c r="BU1309" i="2" s="1"/>
  <c r="AA1309" i="2"/>
  <c r="H1309" i="2"/>
  <c r="CX1308" i="2"/>
  <c r="CW1308" i="2"/>
  <c r="CN1308" i="2"/>
  <c r="CK1308" i="2"/>
  <c r="CI1308" i="2"/>
  <c r="CD1308" i="2"/>
  <c r="CC1308" i="2"/>
  <c r="BY1308" i="2"/>
  <c r="CA1308" i="2" s="1"/>
  <c r="BW1308" i="2"/>
  <c r="BV1308" i="2"/>
  <c r="BS1308" i="2"/>
  <c r="BR1308" i="2"/>
  <c r="BP1308" i="2"/>
  <c r="BO1308" i="2"/>
  <c r="BN1308" i="2"/>
  <c r="BM1308" i="2"/>
  <c r="BL1308" i="2"/>
  <c r="BK1308" i="2"/>
  <c r="BJ1308" i="2"/>
  <c r="BI1308" i="2"/>
  <c r="BH1308" i="2"/>
  <c r="BF1308" i="2"/>
  <c r="BD1308" i="2"/>
  <c r="AQ1308" i="2"/>
  <c r="AP1308" i="2"/>
  <c r="AR1308" i="2" s="1"/>
  <c r="BU1308" i="2" s="1"/>
  <c r="AA1308" i="2"/>
  <c r="H1308" i="2"/>
  <c r="CX1307" i="2"/>
  <c r="CW1307" i="2"/>
  <c r="CN1307" i="2"/>
  <c r="CK1307" i="2"/>
  <c r="CI1307" i="2"/>
  <c r="CD1307" i="2"/>
  <c r="CE1307" i="2" s="1"/>
  <c r="CC1307" i="2"/>
  <c r="BY1307" i="2"/>
  <c r="CA1307" i="2" s="1"/>
  <c r="BW1307" i="2"/>
  <c r="BV1307" i="2"/>
  <c r="BS1307" i="2"/>
  <c r="BR1307" i="2"/>
  <c r="BP1307" i="2"/>
  <c r="BO1307" i="2"/>
  <c r="BN1307" i="2"/>
  <c r="BM1307" i="2"/>
  <c r="BL1307" i="2"/>
  <c r="BK1307" i="2"/>
  <c r="BJ1307" i="2"/>
  <c r="BI1307" i="2"/>
  <c r="BH1307" i="2"/>
  <c r="BF1307" i="2"/>
  <c r="BD1307" i="2"/>
  <c r="AQ1307" i="2"/>
  <c r="AP1307" i="2"/>
  <c r="AR1307" i="2" s="1"/>
  <c r="BU1307" i="2" s="1"/>
  <c r="AA1307" i="2"/>
  <c r="H1307" i="2"/>
  <c r="CX1306" i="2"/>
  <c r="CW1306" i="2"/>
  <c r="CN1306" i="2"/>
  <c r="CK1306" i="2"/>
  <c r="CI1306" i="2"/>
  <c r="CD1306" i="2"/>
  <c r="CC1306" i="2"/>
  <c r="BY1306" i="2"/>
  <c r="CA1306" i="2" s="1"/>
  <c r="BW1306" i="2"/>
  <c r="BV1306" i="2"/>
  <c r="BS1306" i="2"/>
  <c r="BR1306" i="2"/>
  <c r="BP1306" i="2"/>
  <c r="BO1306" i="2"/>
  <c r="BN1306" i="2"/>
  <c r="BM1306" i="2"/>
  <c r="BL1306" i="2"/>
  <c r="BK1306" i="2"/>
  <c r="BJ1306" i="2"/>
  <c r="BI1306" i="2"/>
  <c r="BH1306" i="2"/>
  <c r="BF1306" i="2"/>
  <c r="BD1306" i="2"/>
  <c r="AQ1306" i="2"/>
  <c r="AP1306" i="2"/>
  <c r="AR1306" i="2" s="1"/>
  <c r="BU1306" i="2" s="1"/>
  <c r="AA1306" i="2"/>
  <c r="H1306" i="2"/>
  <c r="CX1305" i="2"/>
  <c r="CW1305" i="2"/>
  <c r="CN1305" i="2"/>
  <c r="CK1305" i="2"/>
  <c r="CI1305" i="2"/>
  <c r="CE1305" i="2"/>
  <c r="CD1305" i="2"/>
  <c r="CC1305" i="2"/>
  <c r="BY1305" i="2"/>
  <c r="CA1305" i="2" s="1"/>
  <c r="BW1305" i="2"/>
  <c r="BV1305" i="2"/>
  <c r="BS1305" i="2"/>
  <c r="BR1305" i="2"/>
  <c r="BP1305" i="2"/>
  <c r="BO1305" i="2"/>
  <c r="BN1305" i="2"/>
  <c r="BM1305" i="2"/>
  <c r="BL1305" i="2"/>
  <c r="BK1305" i="2"/>
  <c r="BJ1305" i="2"/>
  <c r="BI1305" i="2"/>
  <c r="BH1305" i="2"/>
  <c r="BF1305" i="2"/>
  <c r="BD1305" i="2"/>
  <c r="AQ1305" i="2"/>
  <c r="AP1305" i="2"/>
  <c r="AR1305" i="2" s="1"/>
  <c r="BU1305" i="2" s="1"/>
  <c r="AA1305" i="2"/>
  <c r="H1305" i="2"/>
  <c r="CX1304" i="2"/>
  <c r="CW1304" i="2"/>
  <c r="CN1304" i="2"/>
  <c r="CK1304" i="2"/>
  <c r="CI1304" i="2"/>
  <c r="CD1304" i="2"/>
  <c r="CC1304" i="2"/>
  <c r="BY1304" i="2"/>
  <c r="CA1304" i="2" s="1"/>
  <c r="BW1304" i="2"/>
  <c r="BV1304" i="2"/>
  <c r="BS1304" i="2"/>
  <c r="BR1304" i="2"/>
  <c r="BP1304" i="2"/>
  <c r="BO1304" i="2"/>
  <c r="BN1304" i="2"/>
  <c r="BM1304" i="2"/>
  <c r="BL1304" i="2"/>
  <c r="BK1304" i="2"/>
  <c r="BJ1304" i="2"/>
  <c r="BI1304" i="2"/>
  <c r="BH1304" i="2"/>
  <c r="BF1304" i="2"/>
  <c r="BD1304" i="2"/>
  <c r="AQ1304" i="2"/>
  <c r="AP1304" i="2"/>
  <c r="AR1304" i="2" s="1"/>
  <c r="BU1304" i="2" s="1"/>
  <c r="AA1304" i="2"/>
  <c r="H1304" i="2"/>
  <c r="CX1303" i="2"/>
  <c r="CW1303" i="2"/>
  <c r="CN1303" i="2"/>
  <c r="CK1303" i="2"/>
  <c r="CI1303" i="2"/>
  <c r="CD1303" i="2"/>
  <c r="CE1303" i="2" s="1"/>
  <c r="CC1303" i="2"/>
  <c r="CA1303" i="2"/>
  <c r="BY1303" i="2"/>
  <c r="BW1303" i="2"/>
  <c r="BV1303" i="2"/>
  <c r="BS1303" i="2"/>
  <c r="BR1303" i="2"/>
  <c r="BP1303" i="2"/>
  <c r="BO1303" i="2"/>
  <c r="BN1303" i="2"/>
  <c r="BM1303" i="2"/>
  <c r="BL1303" i="2"/>
  <c r="BK1303" i="2"/>
  <c r="BJ1303" i="2"/>
  <c r="BI1303" i="2"/>
  <c r="BH1303" i="2"/>
  <c r="BF1303" i="2"/>
  <c r="BD1303" i="2"/>
  <c r="AQ1303" i="2"/>
  <c r="AP1303" i="2"/>
  <c r="AR1303" i="2" s="1"/>
  <c r="BU1303" i="2" s="1"/>
  <c r="AA1303" i="2"/>
  <c r="H1303" i="2"/>
  <c r="CX1302" i="2"/>
  <c r="CW1302" i="2"/>
  <c r="CN1302" i="2"/>
  <c r="CK1302" i="2"/>
  <c r="CI1302" i="2"/>
  <c r="CD1302" i="2"/>
  <c r="CE1302" i="2" s="1"/>
  <c r="CC1302" i="2"/>
  <c r="BY1302" i="2"/>
  <c r="CA1302" i="2" s="1"/>
  <c r="BW1302" i="2"/>
  <c r="BV1302" i="2"/>
  <c r="BS1302" i="2"/>
  <c r="BR1302" i="2"/>
  <c r="BP1302" i="2"/>
  <c r="BO1302" i="2"/>
  <c r="BN1302" i="2"/>
  <c r="BM1302" i="2"/>
  <c r="BL1302" i="2"/>
  <c r="BK1302" i="2"/>
  <c r="BJ1302" i="2"/>
  <c r="BI1302" i="2"/>
  <c r="BH1302" i="2"/>
  <c r="BF1302" i="2"/>
  <c r="BD1302" i="2"/>
  <c r="AQ1302" i="2"/>
  <c r="AP1302" i="2"/>
  <c r="AR1302" i="2" s="1"/>
  <c r="BU1302" i="2" s="1"/>
  <c r="AA1302" i="2"/>
  <c r="H1302" i="2"/>
  <c r="CX1301" i="2"/>
  <c r="CW1301" i="2"/>
  <c r="CN1301" i="2"/>
  <c r="CK1301" i="2"/>
  <c r="CI1301" i="2"/>
  <c r="CD1301" i="2"/>
  <c r="CC1301" i="2"/>
  <c r="BY1301" i="2"/>
  <c r="CA1301" i="2" s="1"/>
  <c r="BW1301" i="2"/>
  <c r="BV1301" i="2"/>
  <c r="BS1301" i="2"/>
  <c r="BR1301" i="2"/>
  <c r="BP1301" i="2"/>
  <c r="BO1301" i="2"/>
  <c r="BN1301" i="2"/>
  <c r="BM1301" i="2"/>
  <c r="BL1301" i="2"/>
  <c r="BK1301" i="2"/>
  <c r="BJ1301" i="2"/>
  <c r="BI1301" i="2"/>
  <c r="BH1301" i="2"/>
  <c r="BF1301" i="2"/>
  <c r="BD1301" i="2"/>
  <c r="AQ1301" i="2"/>
  <c r="AP1301" i="2"/>
  <c r="AR1301" i="2" s="1"/>
  <c r="BU1301" i="2" s="1"/>
  <c r="AA1301" i="2"/>
  <c r="H1301" i="2"/>
  <c r="CX1300" i="2"/>
  <c r="CW1300" i="2"/>
  <c r="CN1300" i="2"/>
  <c r="CK1300" i="2"/>
  <c r="CI1300" i="2"/>
  <c r="CD1300" i="2"/>
  <c r="CC1300" i="2"/>
  <c r="BY1300" i="2"/>
  <c r="CA1300" i="2" s="1"/>
  <c r="BW1300" i="2"/>
  <c r="BV1300" i="2"/>
  <c r="BS1300" i="2"/>
  <c r="BR1300" i="2"/>
  <c r="BP1300" i="2"/>
  <c r="BO1300" i="2"/>
  <c r="BN1300" i="2"/>
  <c r="BM1300" i="2"/>
  <c r="BL1300" i="2"/>
  <c r="BK1300" i="2"/>
  <c r="BJ1300" i="2"/>
  <c r="BI1300" i="2"/>
  <c r="BH1300" i="2"/>
  <c r="BF1300" i="2"/>
  <c r="BD1300" i="2"/>
  <c r="AQ1300" i="2"/>
  <c r="AP1300" i="2"/>
  <c r="AR1300" i="2" s="1"/>
  <c r="BU1300" i="2" s="1"/>
  <c r="AA1300" i="2"/>
  <c r="H1300" i="2"/>
  <c r="CX1299" i="2"/>
  <c r="CW1299" i="2"/>
  <c r="CN1299" i="2"/>
  <c r="CK1299" i="2"/>
  <c r="CI1299" i="2"/>
  <c r="CD1299" i="2"/>
  <c r="CE1299" i="2" s="1"/>
  <c r="CC1299" i="2"/>
  <c r="BY1299" i="2"/>
  <c r="CA1299" i="2" s="1"/>
  <c r="BW1299" i="2"/>
  <c r="BV1299" i="2"/>
  <c r="BS1299" i="2"/>
  <c r="BR1299" i="2"/>
  <c r="BP1299" i="2"/>
  <c r="BO1299" i="2"/>
  <c r="BN1299" i="2"/>
  <c r="BM1299" i="2"/>
  <c r="BL1299" i="2"/>
  <c r="BK1299" i="2"/>
  <c r="BJ1299" i="2"/>
  <c r="BI1299" i="2"/>
  <c r="BH1299" i="2"/>
  <c r="BF1299" i="2"/>
  <c r="BD1299" i="2"/>
  <c r="AR1299" i="2"/>
  <c r="BU1299" i="2" s="1"/>
  <c r="AQ1299" i="2"/>
  <c r="AP1299" i="2"/>
  <c r="AA1299" i="2"/>
  <c r="H1299" i="2"/>
  <c r="CX1298" i="2"/>
  <c r="CW1298" i="2"/>
  <c r="CN1298" i="2"/>
  <c r="CK1298" i="2"/>
  <c r="CI1298" i="2"/>
  <c r="CD1298" i="2"/>
  <c r="CC1298" i="2"/>
  <c r="BY1298" i="2"/>
  <c r="CA1298" i="2" s="1"/>
  <c r="BW1298" i="2"/>
  <c r="BV1298" i="2"/>
  <c r="BS1298" i="2"/>
  <c r="BR1298" i="2"/>
  <c r="BP1298" i="2"/>
  <c r="BO1298" i="2"/>
  <c r="BN1298" i="2"/>
  <c r="BM1298" i="2"/>
  <c r="BL1298" i="2"/>
  <c r="BK1298" i="2"/>
  <c r="BJ1298" i="2"/>
  <c r="BI1298" i="2"/>
  <c r="BH1298" i="2"/>
  <c r="BF1298" i="2"/>
  <c r="BD1298" i="2"/>
  <c r="AQ1298" i="2"/>
  <c r="AP1298" i="2"/>
  <c r="AR1298" i="2" s="1"/>
  <c r="BU1298" i="2" s="1"/>
  <c r="AA1298" i="2"/>
  <c r="H1298" i="2"/>
  <c r="CX1297" i="2"/>
  <c r="CW1297" i="2"/>
  <c r="CN1297" i="2"/>
  <c r="CK1297" i="2"/>
  <c r="CI1297" i="2"/>
  <c r="CD1297" i="2"/>
  <c r="CE1297" i="2" s="1"/>
  <c r="CC1297" i="2"/>
  <c r="BY1297" i="2"/>
  <c r="CA1297" i="2" s="1"/>
  <c r="BW1297" i="2"/>
  <c r="BV1297" i="2"/>
  <c r="BS1297" i="2"/>
  <c r="BR1297" i="2"/>
  <c r="BP1297" i="2"/>
  <c r="BO1297" i="2"/>
  <c r="BN1297" i="2"/>
  <c r="BM1297" i="2"/>
  <c r="BL1297" i="2"/>
  <c r="BK1297" i="2"/>
  <c r="BJ1297" i="2"/>
  <c r="BI1297" i="2"/>
  <c r="BH1297" i="2"/>
  <c r="BF1297" i="2"/>
  <c r="BD1297" i="2"/>
  <c r="AQ1297" i="2"/>
  <c r="AP1297" i="2"/>
  <c r="AR1297" i="2" s="1"/>
  <c r="BU1297" i="2" s="1"/>
  <c r="AA1297" i="2"/>
  <c r="H1297" i="2"/>
  <c r="CX1296" i="2"/>
  <c r="CW1296" i="2"/>
  <c r="CN1296" i="2"/>
  <c r="CK1296" i="2"/>
  <c r="CI1296" i="2"/>
  <c r="CD1296" i="2"/>
  <c r="CC1296" i="2"/>
  <c r="CA1296" i="2"/>
  <c r="BY1296" i="2"/>
  <c r="BW1296" i="2"/>
  <c r="BV1296" i="2"/>
  <c r="BS1296" i="2"/>
  <c r="BR1296" i="2"/>
  <c r="BP1296" i="2"/>
  <c r="BO1296" i="2"/>
  <c r="BN1296" i="2"/>
  <c r="BM1296" i="2"/>
  <c r="BL1296" i="2"/>
  <c r="BK1296" i="2"/>
  <c r="BJ1296" i="2"/>
  <c r="BI1296" i="2"/>
  <c r="BH1296" i="2"/>
  <c r="BF1296" i="2"/>
  <c r="BD1296" i="2"/>
  <c r="AQ1296" i="2"/>
  <c r="AP1296" i="2"/>
  <c r="AR1296" i="2" s="1"/>
  <c r="BU1296" i="2" s="1"/>
  <c r="AA1296" i="2"/>
  <c r="H1296" i="2"/>
  <c r="CX1295" i="2"/>
  <c r="CW1295" i="2"/>
  <c r="CN1295" i="2"/>
  <c r="CK1295" i="2"/>
  <c r="CI1295" i="2"/>
  <c r="CD1295" i="2"/>
  <c r="CE1295" i="2" s="1"/>
  <c r="CC1295" i="2"/>
  <c r="BY1295" i="2"/>
  <c r="CA1295" i="2" s="1"/>
  <c r="BW1295" i="2"/>
  <c r="BV1295" i="2"/>
  <c r="BS1295" i="2"/>
  <c r="BR1295" i="2"/>
  <c r="BP1295" i="2"/>
  <c r="BO1295" i="2"/>
  <c r="BN1295" i="2"/>
  <c r="BM1295" i="2"/>
  <c r="BL1295" i="2"/>
  <c r="BK1295" i="2"/>
  <c r="BJ1295" i="2"/>
  <c r="BI1295" i="2"/>
  <c r="BH1295" i="2"/>
  <c r="BF1295" i="2"/>
  <c r="BD1295" i="2"/>
  <c r="AQ1295" i="2"/>
  <c r="AP1295" i="2"/>
  <c r="AR1295" i="2" s="1"/>
  <c r="BU1295" i="2" s="1"/>
  <c r="AA1295" i="2"/>
  <c r="H1295" i="2"/>
  <c r="CX1294" i="2"/>
  <c r="CW1294" i="2"/>
  <c r="CN1294" i="2"/>
  <c r="CK1294" i="2"/>
  <c r="CI1294" i="2"/>
  <c r="CD1294" i="2"/>
  <c r="CE1294" i="2" s="1"/>
  <c r="CC1294" i="2"/>
  <c r="BY1294" i="2"/>
  <c r="CA1294" i="2" s="1"/>
  <c r="BW1294" i="2"/>
  <c r="BV1294" i="2"/>
  <c r="BS1294" i="2"/>
  <c r="BR1294" i="2"/>
  <c r="BP1294" i="2"/>
  <c r="BO1294" i="2"/>
  <c r="BN1294" i="2"/>
  <c r="BM1294" i="2"/>
  <c r="BL1294" i="2"/>
  <c r="BK1294" i="2"/>
  <c r="BJ1294" i="2"/>
  <c r="BI1294" i="2"/>
  <c r="BH1294" i="2"/>
  <c r="BF1294" i="2"/>
  <c r="BD1294" i="2"/>
  <c r="AR1294" i="2"/>
  <c r="BU1294" i="2" s="1"/>
  <c r="AQ1294" i="2"/>
  <c r="AP1294" i="2"/>
  <c r="AA1294" i="2"/>
  <c r="H1294" i="2"/>
  <c r="CX1293" i="2"/>
  <c r="CW1293" i="2"/>
  <c r="CN1293" i="2"/>
  <c r="CK1293" i="2"/>
  <c r="CI1293" i="2"/>
  <c r="CD1293" i="2"/>
  <c r="CC1293" i="2"/>
  <c r="BY1293" i="2"/>
  <c r="CA1293" i="2" s="1"/>
  <c r="BW1293" i="2"/>
  <c r="BV1293" i="2"/>
  <c r="BS1293" i="2"/>
  <c r="BR1293" i="2"/>
  <c r="BP1293" i="2"/>
  <c r="BO1293" i="2"/>
  <c r="BN1293" i="2"/>
  <c r="BM1293" i="2"/>
  <c r="BL1293" i="2"/>
  <c r="BK1293" i="2"/>
  <c r="BJ1293" i="2"/>
  <c r="BI1293" i="2"/>
  <c r="BH1293" i="2"/>
  <c r="BF1293" i="2"/>
  <c r="BD1293" i="2"/>
  <c r="AQ1293" i="2"/>
  <c r="AP1293" i="2"/>
  <c r="AR1293" i="2" s="1"/>
  <c r="BU1293" i="2" s="1"/>
  <c r="AA1293" i="2"/>
  <c r="H1293" i="2"/>
  <c r="CX1292" i="2"/>
  <c r="CW1292" i="2"/>
  <c r="CN1292" i="2"/>
  <c r="CK1292" i="2"/>
  <c r="CI1292" i="2"/>
  <c r="CD1292" i="2"/>
  <c r="CC1292" i="2"/>
  <c r="BY1292" i="2"/>
  <c r="CA1292" i="2" s="1"/>
  <c r="BW1292" i="2"/>
  <c r="BV1292" i="2"/>
  <c r="BS1292" i="2"/>
  <c r="BR1292" i="2"/>
  <c r="BP1292" i="2"/>
  <c r="BO1292" i="2"/>
  <c r="BN1292" i="2"/>
  <c r="BM1292" i="2"/>
  <c r="BL1292" i="2"/>
  <c r="BK1292" i="2"/>
  <c r="BJ1292" i="2"/>
  <c r="BI1292" i="2"/>
  <c r="BH1292" i="2"/>
  <c r="BF1292" i="2"/>
  <c r="BD1292" i="2"/>
  <c r="AQ1292" i="2"/>
  <c r="AP1292" i="2"/>
  <c r="AR1292" i="2" s="1"/>
  <c r="BU1292" i="2" s="1"/>
  <c r="AA1292" i="2"/>
  <c r="H1292" i="2"/>
  <c r="CX1291" i="2"/>
  <c r="CW1291" i="2"/>
  <c r="CN1291" i="2"/>
  <c r="CK1291" i="2"/>
  <c r="CI1291" i="2"/>
  <c r="CD1291" i="2"/>
  <c r="CE1291" i="2" s="1"/>
  <c r="CC1291" i="2"/>
  <c r="BY1291" i="2"/>
  <c r="CA1291" i="2" s="1"/>
  <c r="BW1291" i="2"/>
  <c r="BV1291" i="2"/>
  <c r="BS1291" i="2"/>
  <c r="BR1291" i="2"/>
  <c r="BP1291" i="2"/>
  <c r="BO1291" i="2"/>
  <c r="BN1291" i="2"/>
  <c r="BM1291" i="2"/>
  <c r="BL1291" i="2"/>
  <c r="BK1291" i="2"/>
  <c r="BJ1291" i="2"/>
  <c r="BI1291" i="2"/>
  <c r="BH1291" i="2"/>
  <c r="BF1291" i="2"/>
  <c r="BD1291" i="2"/>
  <c r="AQ1291" i="2"/>
  <c r="AP1291" i="2"/>
  <c r="AR1291" i="2" s="1"/>
  <c r="BU1291" i="2" s="1"/>
  <c r="AA1291" i="2"/>
  <c r="H1291" i="2"/>
  <c r="CX1290" i="2"/>
  <c r="CW1290" i="2"/>
  <c r="CN1290" i="2"/>
  <c r="CK1290" i="2"/>
  <c r="CI1290" i="2"/>
  <c r="CD1290" i="2"/>
  <c r="CC1290" i="2"/>
  <c r="BY1290" i="2"/>
  <c r="CA1290" i="2" s="1"/>
  <c r="BW1290" i="2"/>
  <c r="BV1290" i="2"/>
  <c r="BS1290" i="2"/>
  <c r="BR1290" i="2"/>
  <c r="BP1290" i="2"/>
  <c r="BO1290" i="2"/>
  <c r="BN1290" i="2"/>
  <c r="BM1290" i="2"/>
  <c r="BL1290" i="2"/>
  <c r="BK1290" i="2"/>
  <c r="BJ1290" i="2"/>
  <c r="BI1290" i="2"/>
  <c r="BH1290" i="2"/>
  <c r="BF1290" i="2"/>
  <c r="BD1290" i="2"/>
  <c r="AQ1290" i="2"/>
  <c r="AP1290" i="2"/>
  <c r="AR1290" i="2" s="1"/>
  <c r="BU1290" i="2" s="1"/>
  <c r="AA1290" i="2"/>
  <c r="H1290" i="2"/>
  <c r="CX1289" i="2"/>
  <c r="CW1289" i="2"/>
  <c r="CN1289" i="2"/>
  <c r="CK1289" i="2"/>
  <c r="CI1289" i="2"/>
  <c r="CE1289" i="2"/>
  <c r="CD1289" i="2"/>
  <c r="CC1289" i="2"/>
  <c r="BY1289" i="2"/>
  <c r="CA1289" i="2" s="1"/>
  <c r="BW1289" i="2"/>
  <c r="BV1289" i="2"/>
  <c r="BS1289" i="2"/>
  <c r="BR1289" i="2"/>
  <c r="BP1289" i="2"/>
  <c r="BO1289" i="2"/>
  <c r="BN1289" i="2"/>
  <c r="BM1289" i="2"/>
  <c r="BL1289" i="2"/>
  <c r="BK1289" i="2"/>
  <c r="BJ1289" i="2"/>
  <c r="BI1289" i="2"/>
  <c r="BH1289" i="2"/>
  <c r="BF1289" i="2"/>
  <c r="BD1289" i="2"/>
  <c r="AR1289" i="2"/>
  <c r="BU1289" i="2" s="1"/>
  <c r="AQ1289" i="2"/>
  <c r="AP1289" i="2"/>
  <c r="AA1289" i="2"/>
  <c r="H1289" i="2"/>
  <c r="CX1288" i="2"/>
  <c r="CW1288" i="2"/>
  <c r="CN1288" i="2"/>
  <c r="CK1288" i="2"/>
  <c r="CI1288" i="2"/>
  <c r="CD1288" i="2"/>
  <c r="CC1288" i="2"/>
  <c r="BY1288" i="2"/>
  <c r="CA1288" i="2" s="1"/>
  <c r="BW1288" i="2"/>
  <c r="BV1288" i="2"/>
  <c r="BS1288" i="2"/>
  <c r="BR1288" i="2"/>
  <c r="BP1288" i="2"/>
  <c r="BO1288" i="2"/>
  <c r="BN1288" i="2"/>
  <c r="CV1288" i="2" s="1"/>
  <c r="BM1288" i="2"/>
  <c r="BL1288" i="2"/>
  <c r="BK1288" i="2"/>
  <c r="BJ1288" i="2"/>
  <c r="BI1288" i="2"/>
  <c r="BH1288" i="2"/>
  <c r="BF1288" i="2"/>
  <c r="BD1288" i="2"/>
  <c r="AQ1288" i="2"/>
  <c r="AP1288" i="2"/>
  <c r="AR1288" i="2" s="1"/>
  <c r="BU1288" i="2" s="1"/>
  <c r="AA1288" i="2"/>
  <c r="H1288" i="2"/>
  <c r="DA1287" i="2"/>
  <c r="CZ1287" i="2"/>
  <c r="CX1287" i="2"/>
  <c r="CW1287" i="2"/>
  <c r="CK1287" i="2"/>
  <c r="CI1287" i="2"/>
  <c r="BY1287" i="2"/>
  <c r="CA1287" i="2" s="1"/>
  <c r="BW1287" i="2"/>
  <c r="BV1287" i="2"/>
  <c r="BS1287" i="2"/>
  <c r="BR1287" i="2"/>
  <c r="BP1287" i="2"/>
  <c r="BN1287" i="2"/>
  <c r="BM1287" i="2"/>
  <c r="BL1287" i="2"/>
  <c r="BG1287" i="2"/>
  <c r="BE1287" i="2"/>
  <c r="BF1287" i="2" s="1"/>
  <c r="BD1287" i="2"/>
  <c r="BC1287" i="2"/>
  <c r="BO1287" i="2" s="1"/>
  <c r="AZ1287" i="2"/>
  <c r="AY1287" i="2"/>
  <c r="AX1287" i="2"/>
  <c r="AW1287" i="2"/>
  <c r="AV1287" i="2"/>
  <c r="AU1287" i="2"/>
  <c r="AT1287" i="2"/>
  <c r="CD1287" i="2" s="1"/>
  <c r="CE1287" i="2" s="1"/>
  <c r="AS1287" i="2"/>
  <c r="CC1287" i="2" s="1"/>
  <c r="AP1287" i="2"/>
  <c r="AR1287" i="2" s="1"/>
  <c r="BU1287" i="2" s="1"/>
  <c r="AO1287" i="2"/>
  <c r="AN1287" i="2"/>
  <c r="AM1287" i="2"/>
  <c r="AL1287" i="2"/>
  <c r="AK1287" i="2"/>
  <c r="AJ1287" i="2"/>
  <c r="AI1287" i="2"/>
  <c r="AQ1287" i="2" s="1"/>
  <c r="Z1287" i="2"/>
  <c r="AA1287" i="2" s="1"/>
  <c r="Y1287" i="2"/>
  <c r="X1287" i="2"/>
  <c r="U1287" i="2"/>
  <c r="T1287" i="2"/>
  <c r="Q1287" i="2"/>
  <c r="P1287" i="2"/>
  <c r="O1287" i="2"/>
  <c r="N1287" i="2"/>
  <c r="M1287" i="2"/>
  <c r="BH1287" i="2" s="1"/>
  <c r="L1287" i="2"/>
  <c r="BK1287" i="2" s="1"/>
  <c r="K1287" i="2"/>
  <c r="BJ1287" i="2" s="1"/>
  <c r="J1287" i="2"/>
  <c r="BI1287" i="2" s="1"/>
  <c r="I1287" i="2"/>
  <c r="G1287" i="2"/>
  <c r="F1287" i="2"/>
  <c r="H1287" i="2" s="1"/>
  <c r="CX1286" i="2"/>
  <c r="CW1286" i="2"/>
  <c r="CN1286" i="2"/>
  <c r="CK1286" i="2"/>
  <c r="CI1286" i="2"/>
  <c r="CD1286" i="2"/>
  <c r="CC1286" i="2"/>
  <c r="CA1286" i="2"/>
  <c r="BY1286" i="2"/>
  <c r="BW1286" i="2"/>
  <c r="BV1286" i="2"/>
  <c r="BS1286" i="2"/>
  <c r="BR1286" i="2"/>
  <c r="BP1286" i="2"/>
  <c r="BO1286" i="2"/>
  <c r="BN1286" i="2"/>
  <c r="BM1286" i="2"/>
  <c r="BL1286" i="2"/>
  <c r="BK1286" i="2"/>
  <c r="BJ1286" i="2"/>
  <c r="BI1286" i="2"/>
  <c r="BH1286" i="2"/>
  <c r="BF1286" i="2"/>
  <c r="BD1286" i="2"/>
  <c r="AQ1286" i="2"/>
  <c r="AP1286" i="2"/>
  <c r="AR1286" i="2" s="1"/>
  <c r="BU1286" i="2" s="1"/>
  <c r="AA1286" i="2"/>
  <c r="H1286" i="2"/>
  <c r="CX1285" i="2"/>
  <c r="CW1285" i="2"/>
  <c r="CN1285" i="2"/>
  <c r="CK1285" i="2"/>
  <c r="CI1285" i="2"/>
  <c r="CD1285" i="2"/>
  <c r="CE1285" i="2" s="1"/>
  <c r="CC1285" i="2"/>
  <c r="BY1285" i="2"/>
  <c r="CA1285" i="2" s="1"/>
  <c r="BW1285" i="2"/>
  <c r="BV1285" i="2"/>
  <c r="BS1285" i="2"/>
  <c r="BR1285" i="2"/>
  <c r="BP1285" i="2"/>
  <c r="BO1285" i="2"/>
  <c r="BN1285" i="2"/>
  <c r="BM1285" i="2"/>
  <c r="BL1285" i="2"/>
  <c r="BK1285" i="2"/>
  <c r="BJ1285" i="2"/>
  <c r="BI1285" i="2"/>
  <c r="BH1285" i="2"/>
  <c r="BF1285" i="2"/>
  <c r="BD1285" i="2"/>
  <c r="AR1285" i="2"/>
  <c r="BU1285" i="2" s="1"/>
  <c r="AQ1285" i="2"/>
  <c r="AP1285" i="2"/>
  <c r="AA1285" i="2"/>
  <c r="H1285" i="2"/>
  <c r="CX1284" i="2"/>
  <c r="CW1284" i="2"/>
  <c r="CN1284" i="2"/>
  <c r="CK1284" i="2"/>
  <c r="CI1284" i="2"/>
  <c r="CD1284" i="2"/>
  <c r="CC1284" i="2"/>
  <c r="CA1284" i="2"/>
  <c r="BY1284" i="2"/>
  <c r="BW1284" i="2"/>
  <c r="BV1284" i="2"/>
  <c r="BS1284" i="2"/>
  <c r="BR1284" i="2"/>
  <c r="BP1284" i="2"/>
  <c r="BO1284" i="2"/>
  <c r="BN1284" i="2"/>
  <c r="BM1284" i="2"/>
  <c r="BL1284" i="2"/>
  <c r="BK1284" i="2"/>
  <c r="BJ1284" i="2"/>
  <c r="BI1284" i="2"/>
  <c r="BH1284" i="2"/>
  <c r="BF1284" i="2"/>
  <c r="BD1284" i="2"/>
  <c r="AQ1284" i="2"/>
  <c r="AP1284" i="2"/>
  <c r="AR1284" i="2" s="1"/>
  <c r="BU1284" i="2" s="1"/>
  <c r="AA1284" i="2"/>
  <c r="H1284" i="2"/>
  <c r="CX1283" i="2"/>
  <c r="CW1283" i="2"/>
  <c r="CN1283" i="2"/>
  <c r="CK1283" i="2"/>
  <c r="CI1283" i="2"/>
  <c r="CE1283" i="2"/>
  <c r="CD1283" i="2"/>
  <c r="CC1283" i="2"/>
  <c r="BY1283" i="2"/>
  <c r="CA1283" i="2" s="1"/>
  <c r="BW1283" i="2"/>
  <c r="BV1283" i="2"/>
  <c r="BU1283" i="2"/>
  <c r="BS1283" i="2"/>
  <c r="BR1283" i="2"/>
  <c r="BP1283" i="2"/>
  <c r="BO1283" i="2"/>
  <c r="BN1283" i="2"/>
  <c r="BM1283" i="2"/>
  <c r="BL1283" i="2"/>
  <c r="BK1283" i="2"/>
  <c r="BJ1283" i="2"/>
  <c r="BI1283" i="2"/>
  <c r="BH1283" i="2"/>
  <c r="BF1283" i="2"/>
  <c r="BD1283" i="2"/>
  <c r="AQ1283" i="2"/>
  <c r="AP1283" i="2"/>
  <c r="AR1283" i="2" s="1"/>
  <c r="AA1283" i="2"/>
  <c r="H1283" i="2"/>
  <c r="CX1282" i="2"/>
  <c r="CW1282" i="2"/>
  <c r="CN1282" i="2"/>
  <c r="CK1282" i="2"/>
  <c r="CI1282" i="2"/>
  <c r="CD1282" i="2"/>
  <c r="CE1282" i="2" s="1"/>
  <c r="CC1282" i="2"/>
  <c r="BY1282" i="2"/>
  <c r="CA1282" i="2" s="1"/>
  <c r="BW1282" i="2"/>
  <c r="BV1282" i="2"/>
  <c r="BS1282" i="2"/>
  <c r="BR1282" i="2"/>
  <c r="BP1282" i="2"/>
  <c r="BO1282" i="2"/>
  <c r="BN1282" i="2"/>
  <c r="BM1282" i="2"/>
  <c r="BL1282" i="2"/>
  <c r="BK1282" i="2"/>
  <c r="BJ1282" i="2"/>
  <c r="BI1282" i="2"/>
  <c r="BH1282" i="2"/>
  <c r="BF1282" i="2"/>
  <c r="BD1282" i="2"/>
  <c r="AQ1282" i="2"/>
  <c r="AP1282" i="2"/>
  <c r="AR1282" i="2" s="1"/>
  <c r="BU1282" i="2" s="1"/>
  <c r="AA1282" i="2"/>
  <c r="H1282" i="2"/>
  <c r="CX1281" i="2"/>
  <c r="CW1281" i="2"/>
  <c r="CN1281" i="2"/>
  <c r="CK1281" i="2"/>
  <c r="CI1281" i="2"/>
  <c r="CD1281" i="2"/>
  <c r="CC1281" i="2"/>
  <c r="BY1281" i="2"/>
  <c r="CA1281" i="2" s="1"/>
  <c r="BW1281" i="2"/>
  <c r="BV1281" i="2"/>
  <c r="BS1281" i="2"/>
  <c r="BR1281" i="2"/>
  <c r="BP1281" i="2"/>
  <c r="BO1281" i="2"/>
  <c r="BN1281" i="2"/>
  <c r="CV1281" i="2" s="1"/>
  <c r="BM1281" i="2"/>
  <c r="BL1281" i="2"/>
  <c r="BK1281" i="2"/>
  <c r="BJ1281" i="2"/>
  <c r="BI1281" i="2"/>
  <c r="BH1281" i="2"/>
  <c r="BF1281" i="2"/>
  <c r="BD1281" i="2"/>
  <c r="AQ1281" i="2"/>
  <c r="AP1281" i="2"/>
  <c r="AR1281" i="2" s="1"/>
  <c r="BU1281" i="2" s="1"/>
  <c r="AA1281" i="2"/>
  <c r="H1281" i="2"/>
  <c r="CX1280" i="2"/>
  <c r="CW1280" i="2"/>
  <c r="CN1280" i="2"/>
  <c r="CK1280" i="2"/>
  <c r="CI1280" i="2"/>
  <c r="CD1280" i="2"/>
  <c r="CC1280" i="2"/>
  <c r="BY1280" i="2"/>
  <c r="CA1280" i="2" s="1"/>
  <c r="BW1280" i="2"/>
  <c r="BV1280" i="2"/>
  <c r="BS1280" i="2"/>
  <c r="BR1280" i="2"/>
  <c r="BP1280" i="2"/>
  <c r="BO1280" i="2"/>
  <c r="BN1280" i="2"/>
  <c r="BM1280" i="2"/>
  <c r="BL1280" i="2"/>
  <c r="BK1280" i="2"/>
  <c r="BJ1280" i="2"/>
  <c r="BI1280" i="2"/>
  <c r="BH1280" i="2"/>
  <c r="BF1280" i="2"/>
  <c r="BD1280" i="2"/>
  <c r="AQ1280" i="2"/>
  <c r="AP1280" i="2"/>
  <c r="AR1280" i="2" s="1"/>
  <c r="BU1280" i="2" s="1"/>
  <c r="AA1280" i="2"/>
  <c r="H1280" i="2"/>
  <c r="CX1279" i="2"/>
  <c r="CW1279" i="2"/>
  <c r="CN1279" i="2"/>
  <c r="CK1279" i="2"/>
  <c r="CI1279" i="2"/>
  <c r="CD1279" i="2"/>
  <c r="CE1279" i="2" s="1"/>
  <c r="CC1279" i="2"/>
  <c r="BY1279" i="2"/>
  <c r="CA1279" i="2" s="1"/>
  <c r="BW1279" i="2"/>
  <c r="BV1279" i="2"/>
  <c r="BS1279" i="2"/>
  <c r="BR1279" i="2"/>
  <c r="BP1279" i="2"/>
  <c r="BO1279" i="2"/>
  <c r="BN1279" i="2"/>
  <c r="BM1279" i="2"/>
  <c r="BL1279" i="2"/>
  <c r="BK1279" i="2"/>
  <c r="BJ1279" i="2"/>
  <c r="BI1279" i="2"/>
  <c r="BH1279" i="2"/>
  <c r="BF1279" i="2"/>
  <c r="BD1279" i="2"/>
  <c r="AQ1279" i="2"/>
  <c r="AP1279" i="2"/>
  <c r="AR1279" i="2" s="1"/>
  <c r="BU1279" i="2" s="1"/>
  <c r="AA1279" i="2"/>
  <c r="H1279" i="2"/>
  <c r="CX1278" i="2"/>
  <c r="CW1278" i="2"/>
  <c r="CV1278" i="2"/>
  <c r="CR1278" i="2" s="1"/>
  <c r="CN1278" i="2"/>
  <c r="CK1278" i="2"/>
  <c r="CI1278" i="2"/>
  <c r="CD1278" i="2"/>
  <c r="CC1278" i="2"/>
  <c r="BY1278" i="2"/>
  <c r="CA1278" i="2" s="1"/>
  <c r="BW1278" i="2"/>
  <c r="BV1278" i="2"/>
  <c r="BS1278" i="2"/>
  <c r="BR1278" i="2"/>
  <c r="BP1278" i="2"/>
  <c r="BO1278" i="2"/>
  <c r="BN1278" i="2"/>
  <c r="BM1278" i="2"/>
  <c r="BL1278" i="2"/>
  <c r="BK1278" i="2"/>
  <c r="BJ1278" i="2"/>
  <c r="BI1278" i="2"/>
  <c r="BH1278" i="2"/>
  <c r="BF1278" i="2"/>
  <c r="BD1278" i="2"/>
  <c r="AQ1278" i="2"/>
  <c r="AP1278" i="2"/>
  <c r="AR1278" i="2" s="1"/>
  <c r="BU1278" i="2" s="1"/>
  <c r="AA1278" i="2"/>
  <c r="H1278" i="2"/>
  <c r="CX1277" i="2"/>
  <c r="CW1277" i="2"/>
  <c r="CN1277" i="2"/>
  <c r="CK1277" i="2"/>
  <c r="CI1277" i="2"/>
  <c r="CD1277" i="2"/>
  <c r="CE1277" i="2" s="1"/>
  <c r="CC1277" i="2"/>
  <c r="BY1277" i="2"/>
  <c r="CA1277" i="2" s="1"/>
  <c r="BW1277" i="2"/>
  <c r="BV1277" i="2"/>
  <c r="BS1277" i="2"/>
  <c r="BR1277" i="2"/>
  <c r="BP1277" i="2"/>
  <c r="BO1277" i="2"/>
  <c r="BN1277" i="2"/>
  <c r="BM1277" i="2"/>
  <c r="BL1277" i="2"/>
  <c r="BK1277" i="2"/>
  <c r="BJ1277" i="2"/>
  <c r="BI1277" i="2"/>
  <c r="BH1277" i="2"/>
  <c r="BF1277" i="2"/>
  <c r="BD1277" i="2"/>
  <c r="AR1277" i="2"/>
  <c r="BU1277" i="2" s="1"/>
  <c r="AQ1277" i="2"/>
  <c r="AP1277" i="2"/>
  <c r="AA1277" i="2"/>
  <c r="H1277" i="2"/>
  <c r="CX1276" i="2"/>
  <c r="CW1276" i="2"/>
  <c r="CN1276" i="2"/>
  <c r="CK1276" i="2"/>
  <c r="CI1276" i="2"/>
  <c r="CD1276" i="2"/>
  <c r="CC1276" i="2"/>
  <c r="BY1276" i="2"/>
  <c r="CA1276" i="2" s="1"/>
  <c r="BW1276" i="2"/>
  <c r="BV1276" i="2"/>
  <c r="BS1276" i="2"/>
  <c r="BR1276" i="2"/>
  <c r="BP1276" i="2"/>
  <c r="BO1276" i="2"/>
  <c r="BN1276" i="2"/>
  <c r="CV1276" i="2" s="1"/>
  <c r="BM1276" i="2"/>
  <c r="BL1276" i="2"/>
  <c r="BK1276" i="2"/>
  <c r="BJ1276" i="2"/>
  <c r="BI1276" i="2"/>
  <c r="BH1276" i="2"/>
  <c r="BF1276" i="2"/>
  <c r="BD1276" i="2"/>
  <c r="AQ1276" i="2"/>
  <c r="AP1276" i="2"/>
  <c r="AR1276" i="2" s="1"/>
  <c r="BU1276" i="2" s="1"/>
  <c r="AA1276" i="2"/>
  <c r="H1276" i="2"/>
  <c r="CX1275" i="2"/>
  <c r="CW1275" i="2"/>
  <c r="CN1275" i="2"/>
  <c r="CK1275" i="2"/>
  <c r="CI1275" i="2"/>
  <c r="CD1275" i="2"/>
  <c r="CE1275" i="2" s="1"/>
  <c r="CC1275" i="2"/>
  <c r="BY1275" i="2"/>
  <c r="CA1275" i="2" s="1"/>
  <c r="BW1275" i="2"/>
  <c r="BV1275" i="2"/>
  <c r="BS1275" i="2"/>
  <c r="BR1275" i="2"/>
  <c r="BP1275" i="2"/>
  <c r="BO1275" i="2"/>
  <c r="BN1275" i="2"/>
  <c r="BM1275" i="2"/>
  <c r="BL1275" i="2"/>
  <c r="BK1275" i="2"/>
  <c r="BJ1275" i="2"/>
  <c r="BI1275" i="2"/>
  <c r="BH1275" i="2"/>
  <c r="BF1275" i="2"/>
  <c r="BD1275" i="2"/>
  <c r="AQ1275" i="2"/>
  <c r="AP1275" i="2"/>
  <c r="AR1275" i="2" s="1"/>
  <c r="BU1275" i="2" s="1"/>
  <c r="AA1275" i="2"/>
  <c r="H1275" i="2"/>
  <c r="CX1274" i="2"/>
  <c r="CW1274" i="2"/>
  <c r="CN1274" i="2"/>
  <c r="CK1274" i="2"/>
  <c r="CI1274" i="2"/>
  <c r="CD1274" i="2"/>
  <c r="CE1274" i="2" s="1"/>
  <c r="CC1274" i="2"/>
  <c r="BY1274" i="2"/>
  <c r="CA1274" i="2" s="1"/>
  <c r="BW1274" i="2"/>
  <c r="BV1274" i="2"/>
  <c r="BS1274" i="2"/>
  <c r="BR1274" i="2"/>
  <c r="BP1274" i="2"/>
  <c r="BO1274" i="2"/>
  <c r="BN1274" i="2"/>
  <c r="BM1274" i="2"/>
  <c r="BL1274" i="2"/>
  <c r="BK1274" i="2"/>
  <c r="BJ1274" i="2"/>
  <c r="BI1274" i="2"/>
  <c r="BH1274" i="2"/>
  <c r="BF1274" i="2"/>
  <c r="BD1274" i="2"/>
  <c r="AQ1274" i="2"/>
  <c r="AP1274" i="2"/>
  <c r="AR1274" i="2" s="1"/>
  <c r="BU1274" i="2" s="1"/>
  <c r="AA1274" i="2"/>
  <c r="H1274" i="2"/>
  <c r="CX1273" i="2"/>
  <c r="CW1273" i="2"/>
  <c r="CN1273" i="2"/>
  <c r="CK1273" i="2"/>
  <c r="CI1273" i="2"/>
  <c r="CD1273" i="2"/>
  <c r="CC1273" i="2"/>
  <c r="BY1273" i="2"/>
  <c r="CA1273" i="2" s="1"/>
  <c r="BW1273" i="2"/>
  <c r="BV1273" i="2"/>
  <c r="BS1273" i="2"/>
  <c r="BR1273" i="2"/>
  <c r="BP1273" i="2"/>
  <c r="BO1273" i="2"/>
  <c r="BN1273" i="2"/>
  <c r="BM1273" i="2"/>
  <c r="BL1273" i="2"/>
  <c r="BK1273" i="2"/>
  <c r="BJ1273" i="2"/>
  <c r="BI1273" i="2"/>
  <c r="BH1273" i="2"/>
  <c r="BF1273" i="2"/>
  <c r="BD1273" i="2"/>
  <c r="AQ1273" i="2"/>
  <c r="AP1273" i="2"/>
  <c r="AR1273" i="2" s="1"/>
  <c r="BU1273" i="2" s="1"/>
  <c r="AA1273" i="2"/>
  <c r="H1273" i="2"/>
  <c r="CX1272" i="2"/>
  <c r="CW1272" i="2"/>
  <c r="CN1272" i="2"/>
  <c r="CK1272" i="2"/>
  <c r="CI1272" i="2"/>
  <c r="CD1272" i="2"/>
  <c r="CC1272" i="2"/>
  <c r="BY1272" i="2"/>
  <c r="CA1272" i="2" s="1"/>
  <c r="BW1272" i="2"/>
  <c r="BV1272" i="2"/>
  <c r="BS1272" i="2"/>
  <c r="BR1272" i="2"/>
  <c r="BP1272" i="2"/>
  <c r="BO1272" i="2"/>
  <c r="BN1272" i="2"/>
  <c r="CV1272" i="2" s="1"/>
  <c r="BM1272" i="2"/>
  <c r="BL1272" i="2"/>
  <c r="BK1272" i="2"/>
  <c r="BJ1272" i="2"/>
  <c r="BI1272" i="2"/>
  <c r="BH1272" i="2"/>
  <c r="BF1272" i="2"/>
  <c r="BD1272" i="2"/>
  <c r="AQ1272" i="2"/>
  <c r="AP1272" i="2"/>
  <c r="AR1272" i="2" s="1"/>
  <c r="BU1272" i="2" s="1"/>
  <c r="AA1272" i="2"/>
  <c r="H1272" i="2"/>
  <c r="CX1271" i="2"/>
  <c r="CW1271" i="2"/>
  <c r="CN1271" i="2"/>
  <c r="CK1271" i="2"/>
  <c r="CI1271" i="2"/>
  <c r="CD1271" i="2"/>
  <c r="CE1271" i="2" s="1"/>
  <c r="CC1271" i="2"/>
  <c r="BY1271" i="2"/>
  <c r="CA1271" i="2" s="1"/>
  <c r="BW1271" i="2"/>
  <c r="BV1271" i="2"/>
  <c r="BS1271" i="2"/>
  <c r="BR1271" i="2"/>
  <c r="BP1271" i="2"/>
  <c r="BO1271" i="2"/>
  <c r="BN1271" i="2"/>
  <c r="BM1271" i="2"/>
  <c r="BL1271" i="2"/>
  <c r="BK1271" i="2"/>
  <c r="BJ1271" i="2"/>
  <c r="BI1271" i="2"/>
  <c r="BH1271" i="2"/>
  <c r="BF1271" i="2"/>
  <c r="BD1271" i="2"/>
  <c r="AR1271" i="2"/>
  <c r="BU1271" i="2" s="1"/>
  <c r="AQ1271" i="2"/>
  <c r="AP1271" i="2"/>
  <c r="AA1271" i="2"/>
  <c r="H1271" i="2"/>
  <c r="CX1270" i="2"/>
  <c r="CW1270" i="2"/>
  <c r="CN1270" i="2"/>
  <c r="CK1270" i="2"/>
  <c r="CI1270" i="2"/>
  <c r="CD1270" i="2"/>
  <c r="CC1270" i="2"/>
  <c r="BY1270" i="2"/>
  <c r="CA1270" i="2" s="1"/>
  <c r="BW1270" i="2"/>
  <c r="BV1270" i="2"/>
  <c r="BS1270" i="2"/>
  <c r="BR1270" i="2"/>
  <c r="BP1270" i="2"/>
  <c r="BO1270" i="2"/>
  <c r="BN1270" i="2"/>
  <c r="BM1270" i="2"/>
  <c r="BL1270" i="2"/>
  <c r="BK1270" i="2"/>
  <c r="BJ1270" i="2"/>
  <c r="BI1270" i="2"/>
  <c r="BH1270" i="2"/>
  <c r="BF1270" i="2"/>
  <c r="BD1270" i="2"/>
  <c r="AQ1270" i="2"/>
  <c r="AP1270" i="2"/>
  <c r="AR1270" i="2" s="1"/>
  <c r="BU1270" i="2" s="1"/>
  <c r="AA1270" i="2"/>
  <c r="H1270" i="2"/>
  <c r="CX1269" i="2"/>
  <c r="CW1269" i="2"/>
  <c r="CN1269" i="2"/>
  <c r="CK1269" i="2"/>
  <c r="CI1269" i="2"/>
  <c r="CD1269" i="2"/>
  <c r="CE1269" i="2" s="1"/>
  <c r="CC1269" i="2"/>
  <c r="BY1269" i="2"/>
  <c r="CA1269" i="2" s="1"/>
  <c r="BW1269" i="2"/>
  <c r="BV1269" i="2"/>
  <c r="BS1269" i="2"/>
  <c r="BR1269" i="2"/>
  <c r="BP1269" i="2"/>
  <c r="BO1269" i="2"/>
  <c r="BN1269" i="2"/>
  <c r="BM1269" i="2"/>
  <c r="BL1269" i="2"/>
  <c r="BK1269" i="2"/>
  <c r="BJ1269" i="2"/>
  <c r="BI1269" i="2"/>
  <c r="BH1269" i="2"/>
  <c r="BF1269" i="2"/>
  <c r="BD1269" i="2"/>
  <c r="AQ1269" i="2"/>
  <c r="AP1269" i="2"/>
  <c r="AR1269" i="2" s="1"/>
  <c r="BU1269" i="2" s="1"/>
  <c r="AA1269" i="2"/>
  <c r="H1269" i="2"/>
  <c r="CX1268" i="2"/>
  <c r="CW1268" i="2"/>
  <c r="CN1268" i="2"/>
  <c r="CK1268" i="2"/>
  <c r="CI1268" i="2"/>
  <c r="CD1268" i="2"/>
  <c r="CC1268" i="2"/>
  <c r="BY1268" i="2"/>
  <c r="CA1268" i="2" s="1"/>
  <c r="BW1268" i="2"/>
  <c r="BV1268" i="2"/>
  <c r="BS1268" i="2"/>
  <c r="BR1268" i="2"/>
  <c r="BP1268" i="2"/>
  <c r="BO1268" i="2"/>
  <c r="BN1268" i="2"/>
  <c r="BM1268" i="2"/>
  <c r="BL1268" i="2"/>
  <c r="BK1268" i="2"/>
  <c r="BJ1268" i="2"/>
  <c r="BI1268" i="2"/>
  <c r="BH1268" i="2"/>
  <c r="BF1268" i="2"/>
  <c r="BD1268" i="2"/>
  <c r="AQ1268" i="2"/>
  <c r="AP1268" i="2"/>
  <c r="AR1268" i="2" s="1"/>
  <c r="BU1268" i="2" s="1"/>
  <c r="AA1268" i="2"/>
  <c r="H1268" i="2"/>
  <c r="CX1267" i="2"/>
  <c r="CW1267" i="2"/>
  <c r="CN1267" i="2"/>
  <c r="CK1267" i="2"/>
  <c r="CI1267" i="2"/>
  <c r="CD1267" i="2"/>
  <c r="CE1267" i="2" s="1"/>
  <c r="CC1267" i="2"/>
  <c r="BY1267" i="2"/>
  <c r="CA1267" i="2" s="1"/>
  <c r="BW1267" i="2"/>
  <c r="BV1267" i="2"/>
  <c r="BS1267" i="2"/>
  <c r="BR1267" i="2"/>
  <c r="BP1267" i="2"/>
  <c r="BO1267" i="2"/>
  <c r="BN1267" i="2"/>
  <c r="BM1267" i="2"/>
  <c r="BL1267" i="2"/>
  <c r="BK1267" i="2"/>
  <c r="BJ1267" i="2"/>
  <c r="BI1267" i="2"/>
  <c r="BH1267" i="2"/>
  <c r="BF1267" i="2"/>
  <c r="BD1267" i="2"/>
  <c r="AQ1267" i="2"/>
  <c r="AP1267" i="2"/>
  <c r="AR1267" i="2" s="1"/>
  <c r="BU1267" i="2" s="1"/>
  <c r="AA1267" i="2"/>
  <c r="H1267" i="2"/>
  <c r="CX1266" i="2"/>
  <c r="CW1266" i="2"/>
  <c r="CN1266" i="2"/>
  <c r="CK1266" i="2"/>
  <c r="CI1266" i="2"/>
  <c r="CD1266" i="2"/>
  <c r="CE1266" i="2" s="1"/>
  <c r="CC1266" i="2"/>
  <c r="BY1266" i="2"/>
  <c r="CA1266" i="2" s="1"/>
  <c r="BW1266" i="2"/>
  <c r="BV1266" i="2"/>
  <c r="BS1266" i="2"/>
  <c r="BR1266" i="2"/>
  <c r="BP1266" i="2"/>
  <c r="BO1266" i="2"/>
  <c r="BN1266" i="2"/>
  <c r="BM1266" i="2"/>
  <c r="BL1266" i="2"/>
  <c r="BK1266" i="2"/>
  <c r="BJ1266" i="2"/>
  <c r="BI1266" i="2"/>
  <c r="BH1266" i="2"/>
  <c r="BF1266" i="2"/>
  <c r="BD1266" i="2"/>
  <c r="AQ1266" i="2"/>
  <c r="AP1266" i="2"/>
  <c r="AR1266" i="2" s="1"/>
  <c r="BU1266" i="2" s="1"/>
  <c r="AA1266" i="2"/>
  <c r="H1266" i="2"/>
  <c r="CX1265" i="2"/>
  <c r="CW1265" i="2"/>
  <c r="CN1265" i="2"/>
  <c r="CK1265" i="2"/>
  <c r="CI1265" i="2"/>
  <c r="CD1265" i="2"/>
  <c r="CC1265" i="2"/>
  <c r="BY1265" i="2"/>
  <c r="CA1265" i="2" s="1"/>
  <c r="BW1265" i="2"/>
  <c r="BV1265" i="2"/>
  <c r="BS1265" i="2"/>
  <c r="BR1265" i="2"/>
  <c r="BP1265" i="2"/>
  <c r="BO1265" i="2"/>
  <c r="BN1265" i="2"/>
  <c r="BM1265" i="2"/>
  <c r="BL1265" i="2"/>
  <c r="BK1265" i="2"/>
  <c r="BJ1265" i="2"/>
  <c r="BI1265" i="2"/>
  <c r="BH1265" i="2"/>
  <c r="BF1265" i="2"/>
  <c r="BD1265" i="2"/>
  <c r="AQ1265" i="2"/>
  <c r="AP1265" i="2"/>
  <c r="AR1265" i="2" s="1"/>
  <c r="BU1265" i="2" s="1"/>
  <c r="AA1265" i="2"/>
  <c r="H1265" i="2"/>
  <c r="CX1264" i="2"/>
  <c r="CW1264" i="2"/>
  <c r="CN1264" i="2"/>
  <c r="CK1264" i="2"/>
  <c r="CI1264" i="2"/>
  <c r="CD1264" i="2"/>
  <c r="CC1264" i="2"/>
  <c r="BY1264" i="2"/>
  <c r="CA1264" i="2" s="1"/>
  <c r="BW1264" i="2"/>
  <c r="BV1264" i="2"/>
  <c r="BS1264" i="2"/>
  <c r="BR1264" i="2"/>
  <c r="BP1264" i="2"/>
  <c r="BO1264" i="2"/>
  <c r="BN1264" i="2"/>
  <c r="BM1264" i="2"/>
  <c r="BL1264" i="2"/>
  <c r="BK1264" i="2"/>
  <c r="BJ1264" i="2"/>
  <c r="BI1264" i="2"/>
  <c r="BH1264" i="2"/>
  <c r="BF1264" i="2"/>
  <c r="BD1264" i="2"/>
  <c r="AQ1264" i="2"/>
  <c r="AP1264" i="2"/>
  <c r="AR1264" i="2" s="1"/>
  <c r="BU1264" i="2" s="1"/>
  <c r="AA1264" i="2"/>
  <c r="H1264" i="2"/>
  <c r="CX1263" i="2"/>
  <c r="CW1263" i="2"/>
  <c r="CN1263" i="2"/>
  <c r="CK1263" i="2"/>
  <c r="CI1263" i="2"/>
  <c r="CD1263" i="2"/>
  <c r="CE1263" i="2" s="1"/>
  <c r="CC1263" i="2"/>
  <c r="BY1263" i="2"/>
  <c r="CA1263" i="2" s="1"/>
  <c r="BW1263" i="2"/>
  <c r="BV1263" i="2"/>
  <c r="BS1263" i="2"/>
  <c r="BR1263" i="2"/>
  <c r="BP1263" i="2"/>
  <c r="BO1263" i="2"/>
  <c r="BN1263" i="2"/>
  <c r="BM1263" i="2"/>
  <c r="BL1263" i="2"/>
  <c r="BK1263" i="2"/>
  <c r="BJ1263" i="2"/>
  <c r="BI1263" i="2"/>
  <c r="BH1263" i="2"/>
  <c r="BF1263" i="2"/>
  <c r="BD1263" i="2"/>
  <c r="AQ1263" i="2"/>
  <c r="AP1263" i="2"/>
  <c r="AR1263" i="2" s="1"/>
  <c r="BU1263" i="2" s="1"/>
  <c r="AA1263" i="2"/>
  <c r="H1263" i="2"/>
  <c r="CX1262" i="2"/>
  <c r="CW1262" i="2"/>
  <c r="CN1262" i="2"/>
  <c r="CK1262" i="2"/>
  <c r="CI1262" i="2"/>
  <c r="CD1262" i="2"/>
  <c r="CC1262" i="2"/>
  <c r="CA1262" i="2"/>
  <c r="BY1262" i="2"/>
  <c r="BW1262" i="2"/>
  <c r="BV1262" i="2"/>
  <c r="BS1262" i="2"/>
  <c r="BR1262" i="2"/>
  <c r="BP1262" i="2"/>
  <c r="BO1262" i="2"/>
  <c r="BN1262" i="2"/>
  <c r="BM1262" i="2"/>
  <c r="BL1262" i="2"/>
  <c r="BK1262" i="2"/>
  <c r="BJ1262" i="2"/>
  <c r="BI1262" i="2"/>
  <c r="BH1262" i="2"/>
  <c r="BF1262" i="2"/>
  <c r="BD1262" i="2"/>
  <c r="AQ1262" i="2"/>
  <c r="AP1262" i="2"/>
  <c r="AR1262" i="2" s="1"/>
  <c r="BU1262" i="2" s="1"/>
  <c r="AA1262" i="2"/>
  <c r="H1262" i="2"/>
  <c r="CX1261" i="2"/>
  <c r="CW1261" i="2"/>
  <c r="CN1261" i="2"/>
  <c r="CK1261" i="2"/>
  <c r="CI1261" i="2"/>
  <c r="CE1261" i="2"/>
  <c r="CD1261" i="2"/>
  <c r="CC1261" i="2"/>
  <c r="BY1261" i="2"/>
  <c r="CA1261" i="2" s="1"/>
  <c r="BW1261" i="2"/>
  <c r="BV1261" i="2"/>
  <c r="BS1261" i="2"/>
  <c r="BR1261" i="2"/>
  <c r="BP1261" i="2"/>
  <c r="BO1261" i="2"/>
  <c r="BN1261" i="2"/>
  <c r="BM1261" i="2"/>
  <c r="BL1261" i="2"/>
  <c r="BK1261" i="2"/>
  <c r="BJ1261" i="2"/>
  <c r="BI1261" i="2"/>
  <c r="BH1261" i="2"/>
  <c r="BF1261" i="2"/>
  <c r="BD1261" i="2"/>
  <c r="AQ1261" i="2"/>
  <c r="AP1261" i="2"/>
  <c r="AR1261" i="2" s="1"/>
  <c r="BU1261" i="2" s="1"/>
  <c r="AA1261" i="2"/>
  <c r="H1261" i="2"/>
  <c r="CX1260" i="2"/>
  <c r="CW1260" i="2"/>
  <c r="CN1260" i="2"/>
  <c r="CK1260" i="2"/>
  <c r="CI1260" i="2"/>
  <c r="CD1260" i="2"/>
  <c r="CC1260" i="2"/>
  <c r="CA1260" i="2"/>
  <c r="BY1260" i="2"/>
  <c r="BW1260" i="2"/>
  <c r="BV1260" i="2"/>
  <c r="BS1260" i="2"/>
  <c r="BR1260" i="2"/>
  <c r="BP1260" i="2"/>
  <c r="BO1260" i="2"/>
  <c r="BN1260" i="2"/>
  <c r="BM1260" i="2"/>
  <c r="BL1260" i="2"/>
  <c r="BK1260" i="2"/>
  <c r="BJ1260" i="2"/>
  <c r="BI1260" i="2"/>
  <c r="BH1260" i="2"/>
  <c r="BF1260" i="2"/>
  <c r="BD1260" i="2"/>
  <c r="AQ1260" i="2"/>
  <c r="AP1260" i="2"/>
  <c r="AR1260" i="2" s="1"/>
  <c r="BU1260" i="2" s="1"/>
  <c r="AA1260" i="2"/>
  <c r="H1260" i="2"/>
  <c r="CX1259" i="2"/>
  <c r="CW1259" i="2"/>
  <c r="CN1259" i="2"/>
  <c r="CK1259" i="2"/>
  <c r="CI1259" i="2"/>
  <c r="CE1259" i="2"/>
  <c r="CD1259" i="2"/>
  <c r="CC1259" i="2"/>
  <c r="BY1259" i="2"/>
  <c r="CA1259" i="2" s="1"/>
  <c r="BW1259" i="2"/>
  <c r="BV1259" i="2"/>
  <c r="BU1259" i="2"/>
  <c r="BS1259" i="2"/>
  <c r="BR1259" i="2"/>
  <c r="BP1259" i="2"/>
  <c r="BO1259" i="2"/>
  <c r="BN1259" i="2"/>
  <c r="BM1259" i="2"/>
  <c r="BL1259" i="2"/>
  <c r="BK1259" i="2"/>
  <c r="BJ1259" i="2"/>
  <c r="BI1259" i="2"/>
  <c r="BH1259" i="2"/>
  <c r="BF1259" i="2"/>
  <c r="BD1259" i="2"/>
  <c r="AQ1259" i="2"/>
  <c r="AP1259" i="2"/>
  <c r="AR1259" i="2" s="1"/>
  <c r="AA1259" i="2"/>
  <c r="H1259" i="2"/>
  <c r="CX1258" i="2"/>
  <c r="CW1258" i="2"/>
  <c r="CN1258" i="2"/>
  <c r="CK1258" i="2"/>
  <c r="CI1258" i="2"/>
  <c r="CD1258" i="2"/>
  <c r="CE1258" i="2" s="1"/>
  <c r="CC1258" i="2"/>
  <c r="BY1258" i="2"/>
  <c r="CA1258" i="2" s="1"/>
  <c r="BW1258" i="2"/>
  <c r="BV1258" i="2"/>
  <c r="BS1258" i="2"/>
  <c r="BR1258" i="2"/>
  <c r="BP1258" i="2"/>
  <c r="BO1258" i="2"/>
  <c r="BN1258" i="2"/>
  <c r="BM1258" i="2"/>
  <c r="BL1258" i="2"/>
  <c r="BK1258" i="2"/>
  <c r="BJ1258" i="2"/>
  <c r="BI1258" i="2"/>
  <c r="BH1258" i="2"/>
  <c r="BF1258" i="2"/>
  <c r="BD1258" i="2"/>
  <c r="AQ1258" i="2"/>
  <c r="AP1258" i="2"/>
  <c r="AR1258" i="2" s="1"/>
  <c r="BU1258" i="2" s="1"/>
  <c r="AA1258" i="2"/>
  <c r="H1258" i="2"/>
  <c r="CX1257" i="2"/>
  <c r="CW1257" i="2"/>
  <c r="CN1257" i="2"/>
  <c r="CK1257" i="2"/>
  <c r="CI1257" i="2"/>
  <c r="CD1257" i="2"/>
  <c r="CC1257" i="2"/>
  <c r="BY1257" i="2"/>
  <c r="CA1257" i="2" s="1"/>
  <c r="BW1257" i="2"/>
  <c r="BV1257" i="2"/>
  <c r="BS1257" i="2"/>
  <c r="BR1257" i="2"/>
  <c r="BP1257" i="2"/>
  <c r="BO1257" i="2"/>
  <c r="BN1257" i="2"/>
  <c r="BM1257" i="2"/>
  <c r="BL1257" i="2"/>
  <c r="BK1257" i="2"/>
  <c r="BJ1257" i="2"/>
  <c r="BI1257" i="2"/>
  <c r="BH1257" i="2"/>
  <c r="BF1257" i="2"/>
  <c r="BD1257" i="2"/>
  <c r="AQ1257" i="2"/>
  <c r="AP1257" i="2"/>
  <c r="AR1257" i="2" s="1"/>
  <c r="BU1257" i="2" s="1"/>
  <c r="AA1257" i="2"/>
  <c r="H1257" i="2"/>
  <c r="CX1256" i="2"/>
  <c r="CW1256" i="2"/>
  <c r="CN1256" i="2"/>
  <c r="CK1256" i="2"/>
  <c r="CI1256" i="2"/>
  <c r="CD1256" i="2"/>
  <c r="CC1256" i="2"/>
  <c r="BY1256" i="2"/>
  <c r="CA1256" i="2" s="1"/>
  <c r="BW1256" i="2"/>
  <c r="BV1256" i="2"/>
  <c r="BS1256" i="2"/>
  <c r="BR1256" i="2"/>
  <c r="BP1256" i="2"/>
  <c r="BO1256" i="2"/>
  <c r="BN1256" i="2"/>
  <c r="CV1256" i="2" s="1"/>
  <c r="BM1256" i="2"/>
  <c r="BL1256" i="2"/>
  <c r="BK1256" i="2"/>
  <c r="BJ1256" i="2"/>
  <c r="BI1256" i="2"/>
  <c r="BH1256" i="2"/>
  <c r="BF1256" i="2"/>
  <c r="BD1256" i="2"/>
  <c r="AQ1256" i="2"/>
  <c r="AP1256" i="2"/>
  <c r="AR1256" i="2" s="1"/>
  <c r="BU1256" i="2" s="1"/>
  <c r="AA1256" i="2"/>
  <c r="H1256" i="2"/>
  <c r="CX1255" i="2"/>
  <c r="CW1255" i="2"/>
  <c r="CN1255" i="2"/>
  <c r="CK1255" i="2"/>
  <c r="CI1255" i="2"/>
  <c r="CD1255" i="2"/>
  <c r="CE1255" i="2" s="1"/>
  <c r="CC1255" i="2"/>
  <c r="BY1255" i="2"/>
  <c r="CA1255" i="2" s="1"/>
  <c r="BW1255" i="2"/>
  <c r="BV1255" i="2"/>
  <c r="BS1255" i="2"/>
  <c r="BR1255" i="2"/>
  <c r="BP1255" i="2"/>
  <c r="BO1255" i="2"/>
  <c r="BN1255" i="2"/>
  <c r="CV1255" i="2" s="1"/>
  <c r="BM1255" i="2"/>
  <c r="BL1255" i="2"/>
  <c r="BK1255" i="2"/>
  <c r="BJ1255" i="2"/>
  <c r="BI1255" i="2"/>
  <c r="BH1255" i="2"/>
  <c r="BF1255" i="2"/>
  <c r="BD1255" i="2"/>
  <c r="AQ1255" i="2"/>
  <c r="AP1255" i="2"/>
  <c r="AR1255" i="2" s="1"/>
  <c r="BU1255" i="2" s="1"/>
  <c r="AA1255" i="2"/>
  <c r="H1255" i="2"/>
  <c r="CX1254" i="2"/>
  <c r="CW1254" i="2"/>
  <c r="CN1254" i="2"/>
  <c r="CK1254" i="2"/>
  <c r="CI1254" i="2"/>
  <c r="CD1254" i="2"/>
  <c r="CC1254" i="2"/>
  <c r="CA1254" i="2"/>
  <c r="BY1254" i="2"/>
  <c r="BW1254" i="2"/>
  <c r="BV1254" i="2"/>
  <c r="BS1254" i="2"/>
  <c r="BR1254" i="2"/>
  <c r="BP1254" i="2"/>
  <c r="BO1254" i="2"/>
  <c r="BN1254" i="2"/>
  <c r="BM1254" i="2"/>
  <c r="BL1254" i="2"/>
  <c r="BK1254" i="2"/>
  <c r="BJ1254" i="2"/>
  <c r="BI1254" i="2"/>
  <c r="BH1254" i="2"/>
  <c r="BF1254" i="2"/>
  <c r="BD1254" i="2"/>
  <c r="AQ1254" i="2"/>
  <c r="AP1254" i="2"/>
  <c r="AR1254" i="2" s="1"/>
  <c r="BU1254" i="2" s="1"/>
  <c r="AA1254" i="2"/>
  <c r="H1254" i="2"/>
  <c r="CX1253" i="2"/>
  <c r="CW1253" i="2"/>
  <c r="CN1253" i="2"/>
  <c r="CK1253" i="2"/>
  <c r="CI1253" i="2"/>
  <c r="CE1253" i="2"/>
  <c r="CD1253" i="2"/>
  <c r="CC1253" i="2"/>
  <c r="BY1253" i="2"/>
  <c r="CA1253" i="2" s="1"/>
  <c r="BW1253" i="2"/>
  <c r="BV1253" i="2"/>
  <c r="BS1253" i="2"/>
  <c r="BR1253" i="2"/>
  <c r="BP1253" i="2"/>
  <c r="BO1253" i="2"/>
  <c r="BN1253" i="2"/>
  <c r="BM1253" i="2"/>
  <c r="BL1253" i="2"/>
  <c r="BK1253" i="2"/>
  <c r="BJ1253" i="2"/>
  <c r="BI1253" i="2"/>
  <c r="BH1253" i="2"/>
  <c r="BF1253" i="2"/>
  <c r="BD1253" i="2"/>
  <c r="AQ1253" i="2"/>
  <c r="AP1253" i="2"/>
  <c r="AR1253" i="2" s="1"/>
  <c r="BU1253" i="2" s="1"/>
  <c r="AA1253" i="2"/>
  <c r="H1253" i="2"/>
  <c r="CX1252" i="2"/>
  <c r="CW1252" i="2"/>
  <c r="CN1252" i="2"/>
  <c r="CK1252" i="2"/>
  <c r="CI1252" i="2"/>
  <c r="CD1252" i="2"/>
  <c r="CC1252" i="2"/>
  <c r="BY1252" i="2"/>
  <c r="CA1252" i="2" s="1"/>
  <c r="BW1252" i="2"/>
  <c r="BV1252" i="2"/>
  <c r="BS1252" i="2"/>
  <c r="BR1252" i="2"/>
  <c r="BP1252" i="2"/>
  <c r="BO1252" i="2"/>
  <c r="BN1252" i="2"/>
  <c r="BM1252" i="2"/>
  <c r="BL1252" i="2"/>
  <c r="BK1252" i="2"/>
  <c r="BJ1252" i="2"/>
  <c r="BI1252" i="2"/>
  <c r="BH1252" i="2"/>
  <c r="BF1252" i="2"/>
  <c r="BD1252" i="2"/>
  <c r="AQ1252" i="2"/>
  <c r="AP1252" i="2"/>
  <c r="AR1252" i="2" s="1"/>
  <c r="BU1252" i="2" s="1"/>
  <c r="AA1252" i="2"/>
  <c r="H1252" i="2"/>
  <c r="CX1251" i="2"/>
  <c r="CW1251" i="2"/>
  <c r="CN1251" i="2"/>
  <c r="CK1251" i="2"/>
  <c r="CI1251" i="2"/>
  <c r="CD1251" i="2"/>
  <c r="CC1251" i="2"/>
  <c r="BY1251" i="2"/>
  <c r="CA1251" i="2" s="1"/>
  <c r="BW1251" i="2"/>
  <c r="BV1251" i="2"/>
  <c r="BU1251" i="2"/>
  <c r="BS1251" i="2"/>
  <c r="BR1251" i="2"/>
  <c r="BP1251" i="2"/>
  <c r="BO1251" i="2"/>
  <c r="BN1251" i="2"/>
  <c r="BM1251" i="2"/>
  <c r="BL1251" i="2"/>
  <c r="BK1251" i="2"/>
  <c r="BJ1251" i="2"/>
  <c r="BI1251" i="2"/>
  <c r="BH1251" i="2"/>
  <c r="BF1251" i="2"/>
  <c r="BD1251" i="2"/>
  <c r="AQ1251" i="2"/>
  <c r="AP1251" i="2"/>
  <c r="AR1251" i="2" s="1"/>
  <c r="AA1251" i="2"/>
  <c r="H1251" i="2"/>
  <c r="CX1250" i="2"/>
  <c r="CW1250" i="2"/>
  <c r="CN1250" i="2"/>
  <c r="CK1250" i="2"/>
  <c r="CI1250" i="2"/>
  <c r="CD1250" i="2"/>
  <c r="CE1250" i="2" s="1"/>
  <c r="CC1250" i="2"/>
  <c r="BY1250" i="2"/>
  <c r="CA1250" i="2" s="1"/>
  <c r="BW1250" i="2"/>
  <c r="BV1250" i="2"/>
  <c r="BS1250" i="2"/>
  <c r="BR1250" i="2"/>
  <c r="BP1250" i="2"/>
  <c r="BO1250" i="2"/>
  <c r="BN1250" i="2"/>
  <c r="BM1250" i="2"/>
  <c r="BL1250" i="2"/>
  <c r="BK1250" i="2"/>
  <c r="BJ1250" i="2"/>
  <c r="BI1250" i="2"/>
  <c r="BH1250" i="2"/>
  <c r="BF1250" i="2"/>
  <c r="BD1250" i="2"/>
  <c r="AQ1250" i="2"/>
  <c r="AP1250" i="2"/>
  <c r="AR1250" i="2" s="1"/>
  <c r="BU1250" i="2" s="1"/>
  <c r="AA1250" i="2"/>
  <c r="H1250" i="2"/>
  <c r="CX1249" i="2"/>
  <c r="CW1249" i="2"/>
  <c r="CN1249" i="2"/>
  <c r="CK1249" i="2"/>
  <c r="CI1249" i="2"/>
  <c r="CD1249" i="2"/>
  <c r="CC1249" i="2"/>
  <c r="BY1249" i="2"/>
  <c r="CA1249" i="2" s="1"/>
  <c r="BW1249" i="2"/>
  <c r="BV1249" i="2"/>
  <c r="BS1249" i="2"/>
  <c r="BR1249" i="2"/>
  <c r="BP1249" i="2"/>
  <c r="BO1249" i="2"/>
  <c r="BN1249" i="2"/>
  <c r="BM1249" i="2"/>
  <c r="BL1249" i="2"/>
  <c r="BK1249" i="2"/>
  <c r="BJ1249" i="2"/>
  <c r="BI1249" i="2"/>
  <c r="BH1249" i="2"/>
  <c r="BF1249" i="2"/>
  <c r="BD1249" i="2"/>
  <c r="AQ1249" i="2"/>
  <c r="AP1249" i="2"/>
  <c r="AR1249" i="2" s="1"/>
  <c r="BU1249" i="2" s="1"/>
  <c r="AA1249" i="2"/>
  <c r="H1249" i="2"/>
  <c r="CX1248" i="2"/>
  <c r="CW1248" i="2"/>
  <c r="CN1248" i="2"/>
  <c r="CK1248" i="2"/>
  <c r="CI1248" i="2"/>
  <c r="CD1248" i="2"/>
  <c r="CC1248" i="2"/>
  <c r="BY1248" i="2"/>
  <c r="CA1248" i="2" s="1"/>
  <c r="BW1248" i="2"/>
  <c r="BV1248" i="2"/>
  <c r="BS1248" i="2"/>
  <c r="BR1248" i="2"/>
  <c r="BP1248" i="2"/>
  <c r="BO1248" i="2"/>
  <c r="BN1248" i="2"/>
  <c r="BM1248" i="2"/>
  <c r="BL1248" i="2"/>
  <c r="BK1248" i="2"/>
  <c r="BJ1248" i="2"/>
  <c r="BI1248" i="2"/>
  <c r="BH1248" i="2"/>
  <c r="BF1248" i="2"/>
  <c r="BD1248" i="2"/>
  <c r="AQ1248" i="2"/>
  <c r="AP1248" i="2"/>
  <c r="AR1248" i="2" s="1"/>
  <c r="BU1248" i="2" s="1"/>
  <c r="AA1248" i="2"/>
  <c r="H1248" i="2"/>
  <c r="CX1247" i="2"/>
  <c r="CW1247" i="2"/>
  <c r="CN1247" i="2"/>
  <c r="CK1247" i="2"/>
  <c r="CI1247" i="2"/>
  <c r="CD1247" i="2"/>
  <c r="CE1247" i="2" s="1"/>
  <c r="CC1247" i="2"/>
  <c r="BY1247" i="2"/>
  <c r="CA1247" i="2" s="1"/>
  <c r="BW1247" i="2"/>
  <c r="BV1247" i="2"/>
  <c r="BS1247" i="2"/>
  <c r="BR1247" i="2"/>
  <c r="BP1247" i="2"/>
  <c r="BO1247" i="2"/>
  <c r="BN1247" i="2"/>
  <c r="BM1247" i="2"/>
  <c r="BL1247" i="2"/>
  <c r="BK1247" i="2"/>
  <c r="BJ1247" i="2"/>
  <c r="BI1247" i="2"/>
  <c r="BH1247" i="2"/>
  <c r="BF1247" i="2"/>
  <c r="BD1247" i="2"/>
  <c r="AQ1247" i="2"/>
  <c r="AP1247" i="2"/>
  <c r="AR1247" i="2" s="1"/>
  <c r="BU1247" i="2" s="1"/>
  <c r="AA1247" i="2"/>
  <c r="H1247" i="2"/>
  <c r="CX1246" i="2"/>
  <c r="CW1246" i="2"/>
  <c r="CN1246" i="2"/>
  <c r="CK1246" i="2"/>
  <c r="CI1246" i="2"/>
  <c r="CD1246" i="2"/>
  <c r="CC1246" i="2"/>
  <c r="BY1246" i="2"/>
  <c r="CA1246" i="2" s="1"/>
  <c r="BW1246" i="2"/>
  <c r="BV1246" i="2"/>
  <c r="BS1246" i="2"/>
  <c r="BR1246" i="2"/>
  <c r="BP1246" i="2"/>
  <c r="BO1246" i="2"/>
  <c r="BN1246" i="2"/>
  <c r="BM1246" i="2"/>
  <c r="BL1246" i="2"/>
  <c r="BK1246" i="2"/>
  <c r="BJ1246" i="2"/>
  <c r="BI1246" i="2"/>
  <c r="BH1246" i="2"/>
  <c r="BF1246" i="2"/>
  <c r="BD1246" i="2"/>
  <c r="AQ1246" i="2"/>
  <c r="AP1246" i="2"/>
  <c r="AR1246" i="2" s="1"/>
  <c r="BU1246" i="2" s="1"/>
  <c r="AA1246" i="2"/>
  <c r="H1246" i="2"/>
  <c r="CX1245" i="2"/>
  <c r="CW1245" i="2"/>
  <c r="CN1245" i="2"/>
  <c r="CK1245" i="2"/>
  <c r="CI1245" i="2"/>
  <c r="CD1245" i="2"/>
  <c r="CE1245" i="2" s="1"/>
  <c r="CC1245" i="2"/>
  <c r="BY1245" i="2"/>
  <c r="CA1245" i="2" s="1"/>
  <c r="BW1245" i="2"/>
  <c r="BV1245" i="2"/>
  <c r="BS1245" i="2"/>
  <c r="BR1245" i="2"/>
  <c r="BP1245" i="2"/>
  <c r="BO1245" i="2"/>
  <c r="BN1245" i="2"/>
  <c r="BM1245" i="2"/>
  <c r="BL1245" i="2"/>
  <c r="BK1245" i="2"/>
  <c r="BJ1245" i="2"/>
  <c r="BI1245" i="2"/>
  <c r="BH1245" i="2"/>
  <c r="BF1245" i="2"/>
  <c r="BD1245" i="2"/>
  <c r="AQ1245" i="2"/>
  <c r="AP1245" i="2"/>
  <c r="AR1245" i="2" s="1"/>
  <c r="BU1245" i="2" s="1"/>
  <c r="AA1245" i="2"/>
  <c r="H1245" i="2"/>
  <c r="DA1244" i="2"/>
  <c r="CZ1244" i="2"/>
  <c r="CX1244" i="2"/>
  <c r="CW1244" i="2"/>
  <c r="CN1244" i="2"/>
  <c r="CK1244" i="2"/>
  <c r="CI1244" i="2"/>
  <c r="CC1244" i="2"/>
  <c r="CA1244" i="2"/>
  <c r="BY1244" i="2"/>
  <c r="BW1244" i="2"/>
  <c r="BV1244" i="2"/>
  <c r="BS1244" i="2"/>
  <c r="BR1244" i="2"/>
  <c r="BP1244" i="2"/>
  <c r="BN1244" i="2"/>
  <c r="BL1244" i="2"/>
  <c r="BK1244" i="2"/>
  <c r="BI1244" i="2"/>
  <c r="BH1244" i="2"/>
  <c r="BG1244" i="2"/>
  <c r="BE1244" i="2"/>
  <c r="BF1244" i="2" s="1"/>
  <c r="BD1244" i="2"/>
  <c r="BC1244" i="2"/>
  <c r="BO1244" i="2" s="1"/>
  <c r="AZ1244" i="2"/>
  <c r="AY1244" i="2"/>
  <c r="AX1244" i="2"/>
  <c r="AW1244" i="2"/>
  <c r="AV1244" i="2"/>
  <c r="AU1244" i="2"/>
  <c r="BM1244" i="2" s="1"/>
  <c r="AT1244" i="2"/>
  <c r="CD1244" i="2" s="1"/>
  <c r="AS1244" i="2"/>
  <c r="AR1244" i="2"/>
  <c r="BU1244" i="2" s="1"/>
  <c r="AP1244" i="2"/>
  <c r="AO1244" i="2"/>
  <c r="AN1244" i="2"/>
  <c r="AM1244" i="2"/>
  <c r="AL1244" i="2"/>
  <c r="AK1244" i="2"/>
  <c r="AJ1244" i="2"/>
  <c r="AI1244" i="2"/>
  <c r="AQ1244" i="2" s="1"/>
  <c r="AA1244" i="2"/>
  <c r="Z1244" i="2"/>
  <c r="Y1244" i="2"/>
  <c r="X1244" i="2"/>
  <c r="U1244" i="2"/>
  <c r="T1244" i="2"/>
  <c r="Q1244" i="2"/>
  <c r="P1244" i="2"/>
  <c r="O1244" i="2"/>
  <c r="N1244" i="2"/>
  <c r="M1244" i="2"/>
  <c r="L1244" i="2"/>
  <c r="K1244" i="2"/>
  <c r="BJ1244" i="2" s="1"/>
  <c r="J1244" i="2"/>
  <c r="I1244" i="2"/>
  <c r="G1244" i="2"/>
  <c r="H1244" i="2" s="1"/>
  <c r="F1244" i="2"/>
  <c r="CX1243" i="2"/>
  <c r="CW1243" i="2"/>
  <c r="CN1243" i="2"/>
  <c r="CK1243" i="2"/>
  <c r="CI1243" i="2"/>
  <c r="CD1243" i="2"/>
  <c r="CE1243" i="2" s="1"/>
  <c r="CC1243" i="2"/>
  <c r="BY1243" i="2"/>
  <c r="CA1243" i="2" s="1"/>
  <c r="BW1243" i="2"/>
  <c r="BV1243" i="2"/>
  <c r="BS1243" i="2"/>
  <c r="BR1243" i="2"/>
  <c r="BP1243" i="2"/>
  <c r="BO1243" i="2"/>
  <c r="BN1243" i="2"/>
  <c r="BM1243" i="2"/>
  <c r="BL1243" i="2"/>
  <c r="BK1243" i="2"/>
  <c r="BJ1243" i="2"/>
  <c r="BI1243" i="2"/>
  <c r="BH1243" i="2"/>
  <c r="BF1243" i="2"/>
  <c r="BD1243" i="2"/>
  <c r="AQ1243" i="2"/>
  <c r="AP1243" i="2"/>
  <c r="AR1243" i="2" s="1"/>
  <c r="BU1243" i="2" s="1"/>
  <c r="AA1243" i="2"/>
  <c r="H1243" i="2"/>
  <c r="DA1242" i="2"/>
  <c r="CZ1242" i="2"/>
  <c r="CX1242" i="2"/>
  <c r="CW1242" i="2"/>
  <c r="CN1242" i="2"/>
  <c r="CK1242" i="2"/>
  <c r="CI1242" i="2"/>
  <c r="BY1242" i="2"/>
  <c r="CA1242" i="2" s="1"/>
  <c r="BW1242" i="2"/>
  <c r="BV1242" i="2"/>
  <c r="BS1242" i="2"/>
  <c r="BR1242" i="2"/>
  <c r="BP1242" i="2"/>
  <c r="BN1242" i="2"/>
  <c r="CV1242" i="2" s="1"/>
  <c r="CR1242" i="2" s="1"/>
  <c r="BK1242" i="2"/>
  <c r="BJ1242" i="2"/>
  <c r="BG1242" i="2"/>
  <c r="BF1242" i="2"/>
  <c r="BE1242" i="2"/>
  <c r="BD1242" i="2"/>
  <c r="BC1242" i="2"/>
  <c r="BO1242" i="2" s="1"/>
  <c r="AZ1242" i="2"/>
  <c r="AY1242" i="2"/>
  <c r="AX1242" i="2"/>
  <c r="AW1242" i="2"/>
  <c r="AV1242" i="2"/>
  <c r="AU1242" i="2"/>
  <c r="BM1242" i="2" s="1"/>
  <c r="AT1242" i="2"/>
  <c r="CD1242" i="2" s="1"/>
  <c r="AS1242" i="2"/>
  <c r="CC1242" i="2" s="1"/>
  <c r="AP1242" i="2"/>
  <c r="AR1242" i="2" s="1"/>
  <c r="BU1242" i="2" s="1"/>
  <c r="AO1242" i="2"/>
  <c r="AN1242" i="2"/>
  <c r="AM1242" i="2"/>
  <c r="AL1242" i="2"/>
  <c r="AK1242" i="2"/>
  <c r="AJ1242" i="2"/>
  <c r="AI1242" i="2"/>
  <c r="Z1242" i="2"/>
  <c r="AA1242" i="2" s="1"/>
  <c r="Y1242" i="2"/>
  <c r="X1242" i="2"/>
  <c r="U1242" i="2"/>
  <c r="T1242" i="2"/>
  <c r="Q1242" i="2"/>
  <c r="P1242" i="2"/>
  <c r="O1242" i="2"/>
  <c r="N1242" i="2"/>
  <c r="M1242" i="2"/>
  <c r="BH1242" i="2" s="1"/>
  <c r="L1242" i="2"/>
  <c r="K1242" i="2"/>
  <c r="J1242" i="2"/>
  <c r="BI1242" i="2" s="1"/>
  <c r="I1242" i="2"/>
  <c r="H1242" i="2"/>
  <c r="G1242" i="2"/>
  <c r="F1242" i="2"/>
  <c r="CX1241" i="2"/>
  <c r="CW1241" i="2"/>
  <c r="CN1241" i="2"/>
  <c r="CK1241" i="2"/>
  <c r="CI1241" i="2"/>
  <c r="CD1241" i="2"/>
  <c r="CE1241" i="2" s="1"/>
  <c r="CC1241" i="2"/>
  <c r="BY1241" i="2"/>
  <c r="CA1241" i="2" s="1"/>
  <c r="BW1241" i="2"/>
  <c r="BV1241" i="2"/>
  <c r="BS1241" i="2"/>
  <c r="BR1241" i="2"/>
  <c r="BP1241" i="2"/>
  <c r="BO1241" i="2"/>
  <c r="BN1241" i="2"/>
  <c r="BM1241" i="2"/>
  <c r="BL1241" i="2"/>
  <c r="BK1241" i="2"/>
  <c r="BJ1241" i="2"/>
  <c r="BI1241" i="2"/>
  <c r="BH1241" i="2"/>
  <c r="BF1241" i="2"/>
  <c r="BD1241" i="2"/>
  <c r="AQ1241" i="2"/>
  <c r="AP1241" i="2"/>
  <c r="AR1241" i="2" s="1"/>
  <c r="BU1241" i="2" s="1"/>
  <c r="AA1241" i="2"/>
  <c r="H1241" i="2"/>
  <c r="CX1240" i="2"/>
  <c r="CW1240" i="2"/>
  <c r="CN1240" i="2"/>
  <c r="CK1240" i="2"/>
  <c r="CI1240" i="2"/>
  <c r="CD1240" i="2"/>
  <c r="CC1240" i="2"/>
  <c r="BY1240" i="2"/>
  <c r="CA1240" i="2" s="1"/>
  <c r="BW1240" i="2"/>
  <c r="BV1240" i="2"/>
  <c r="BS1240" i="2"/>
  <c r="BR1240" i="2"/>
  <c r="BP1240" i="2"/>
  <c r="BO1240" i="2"/>
  <c r="BN1240" i="2"/>
  <c r="BM1240" i="2"/>
  <c r="BL1240" i="2"/>
  <c r="BK1240" i="2"/>
  <c r="BJ1240" i="2"/>
  <c r="BI1240" i="2"/>
  <c r="BH1240" i="2"/>
  <c r="BF1240" i="2"/>
  <c r="BD1240" i="2"/>
  <c r="AQ1240" i="2"/>
  <c r="AP1240" i="2"/>
  <c r="AR1240" i="2" s="1"/>
  <c r="BU1240" i="2" s="1"/>
  <c r="AA1240" i="2"/>
  <c r="H1240" i="2"/>
  <c r="CX1239" i="2"/>
  <c r="CW1239" i="2"/>
  <c r="CN1239" i="2"/>
  <c r="CK1239" i="2"/>
  <c r="CI1239" i="2"/>
  <c r="CD1239" i="2"/>
  <c r="CE1239" i="2" s="1"/>
  <c r="CC1239" i="2"/>
  <c r="BY1239" i="2"/>
  <c r="CA1239" i="2" s="1"/>
  <c r="BW1239" i="2"/>
  <c r="BV1239" i="2"/>
  <c r="BS1239" i="2"/>
  <c r="BR1239" i="2"/>
  <c r="BP1239" i="2"/>
  <c r="BO1239" i="2"/>
  <c r="BN1239" i="2"/>
  <c r="BM1239" i="2"/>
  <c r="BL1239" i="2"/>
  <c r="BK1239" i="2"/>
  <c r="BJ1239" i="2"/>
  <c r="BI1239" i="2"/>
  <c r="BH1239" i="2"/>
  <c r="BF1239" i="2"/>
  <c r="BD1239" i="2"/>
  <c r="AQ1239" i="2"/>
  <c r="AP1239" i="2"/>
  <c r="AR1239" i="2" s="1"/>
  <c r="BU1239" i="2" s="1"/>
  <c r="AA1239" i="2"/>
  <c r="H1239" i="2"/>
  <c r="CX1238" i="2"/>
  <c r="CW1238" i="2"/>
  <c r="CN1238" i="2"/>
  <c r="CK1238" i="2"/>
  <c r="CI1238" i="2"/>
  <c r="CD1238" i="2"/>
  <c r="CC1238" i="2"/>
  <c r="BY1238" i="2"/>
  <c r="CA1238" i="2" s="1"/>
  <c r="BW1238" i="2"/>
  <c r="BV1238" i="2"/>
  <c r="BS1238" i="2"/>
  <c r="BR1238" i="2"/>
  <c r="BP1238" i="2"/>
  <c r="BO1238" i="2"/>
  <c r="BN1238" i="2"/>
  <c r="BM1238" i="2"/>
  <c r="BL1238" i="2"/>
  <c r="BK1238" i="2"/>
  <c r="BJ1238" i="2"/>
  <c r="BI1238" i="2"/>
  <c r="BH1238" i="2"/>
  <c r="BF1238" i="2"/>
  <c r="BD1238" i="2"/>
  <c r="AQ1238" i="2"/>
  <c r="AP1238" i="2"/>
  <c r="AR1238" i="2" s="1"/>
  <c r="BU1238" i="2" s="1"/>
  <c r="AA1238" i="2"/>
  <c r="H1238" i="2"/>
  <c r="CX1237" i="2"/>
  <c r="CW1237" i="2"/>
  <c r="CN1237" i="2"/>
  <c r="CK1237" i="2"/>
  <c r="CI1237" i="2"/>
  <c r="CD1237" i="2"/>
  <c r="CE1237" i="2" s="1"/>
  <c r="CC1237" i="2"/>
  <c r="BY1237" i="2"/>
  <c r="CA1237" i="2" s="1"/>
  <c r="BW1237" i="2"/>
  <c r="BV1237" i="2"/>
  <c r="BS1237" i="2"/>
  <c r="BR1237" i="2"/>
  <c r="BP1237" i="2"/>
  <c r="BO1237" i="2"/>
  <c r="BN1237" i="2"/>
  <c r="BM1237" i="2"/>
  <c r="BL1237" i="2"/>
  <c r="BK1237" i="2"/>
  <c r="BJ1237" i="2"/>
  <c r="BI1237" i="2"/>
  <c r="BH1237" i="2"/>
  <c r="BF1237" i="2"/>
  <c r="BD1237" i="2"/>
  <c r="AQ1237" i="2"/>
  <c r="AP1237" i="2"/>
  <c r="AR1237" i="2" s="1"/>
  <c r="BU1237" i="2" s="1"/>
  <c r="AA1237" i="2"/>
  <c r="H1237" i="2"/>
  <c r="CX1236" i="2"/>
  <c r="CW1236" i="2"/>
  <c r="CN1236" i="2"/>
  <c r="CK1236" i="2"/>
  <c r="CI1236" i="2"/>
  <c r="CD1236" i="2"/>
  <c r="CC1236" i="2"/>
  <c r="BY1236" i="2"/>
  <c r="CA1236" i="2" s="1"/>
  <c r="BW1236" i="2"/>
  <c r="BV1236" i="2"/>
  <c r="BS1236" i="2"/>
  <c r="BR1236" i="2"/>
  <c r="BP1236" i="2"/>
  <c r="BO1236" i="2"/>
  <c r="BN1236" i="2"/>
  <c r="BM1236" i="2"/>
  <c r="BL1236" i="2"/>
  <c r="BK1236" i="2"/>
  <c r="BJ1236" i="2"/>
  <c r="BI1236" i="2"/>
  <c r="BH1236" i="2"/>
  <c r="BF1236" i="2"/>
  <c r="BD1236" i="2"/>
  <c r="AQ1236" i="2"/>
  <c r="AP1236" i="2"/>
  <c r="AR1236" i="2" s="1"/>
  <c r="BU1236" i="2" s="1"/>
  <c r="AA1236" i="2"/>
  <c r="H1236" i="2"/>
  <c r="CX1235" i="2"/>
  <c r="CW1235" i="2"/>
  <c r="CN1235" i="2"/>
  <c r="CK1235" i="2"/>
  <c r="CI1235" i="2"/>
  <c r="CD1235" i="2"/>
  <c r="CE1235" i="2" s="1"/>
  <c r="CC1235" i="2"/>
  <c r="BY1235" i="2"/>
  <c r="CA1235" i="2" s="1"/>
  <c r="BW1235" i="2"/>
  <c r="BV1235" i="2"/>
  <c r="BS1235" i="2"/>
  <c r="BR1235" i="2"/>
  <c r="BP1235" i="2"/>
  <c r="BO1235" i="2"/>
  <c r="BN1235" i="2"/>
  <c r="BM1235" i="2"/>
  <c r="BL1235" i="2"/>
  <c r="BK1235" i="2"/>
  <c r="BJ1235" i="2"/>
  <c r="BI1235" i="2"/>
  <c r="BH1235" i="2"/>
  <c r="BF1235" i="2"/>
  <c r="BD1235" i="2"/>
  <c r="AQ1235" i="2"/>
  <c r="AP1235" i="2"/>
  <c r="AR1235" i="2" s="1"/>
  <c r="BU1235" i="2" s="1"/>
  <c r="AA1235" i="2"/>
  <c r="H1235" i="2"/>
  <c r="CX1234" i="2"/>
  <c r="CW1234" i="2"/>
  <c r="CN1234" i="2"/>
  <c r="CK1234" i="2"/>
  <c r="CI1234" i="2"/>
  <c r="CD1234" i="2"/>
  <c r="CE1234" i="2" s="1"/>
  <c r="CC1234" i="2"/>
  <c r="BY1234" i="2"/>
  <c r="CA1234" i="2" s="1"/>
  <c r="BW1234" i="2"/>
  <c r="BV1234" i="2"/>
  <c r="BS1234" i="2"/>
  <c r="BR1234" i="2"/>
  <c r="BP1234" i="2"/>
  <c r="BO1234" i="2"/>
  <c r="BN1234" i="2"/>
  <c r="BM1234" i="2"/>
  <c r="BL1234" i="2"/>
  <c r="BK1234" i="2"/>
  <c r="BJ1234" i="2"/>
  <c r="BI1234" i="2"/>
  <c r="BH1234" i="2"/>
  <c r="BF1234" i="2"/>
  <c r="BD1234" i="2"/>
  <c r="AR1234" i="2"/>
  <c r="BU1234" i="2" s="1"/>
  <c r="AQ1234" i="2"/>
  <c r="AP1234" i="2"/>
  <c r="AA1234" i="2"/>
  <c r="H1234" i="2"/>
  <c r="CX1233" i="2"/>
  <c r="CW1233" i="2"/>
  <c r="CN1233" i="2"/>
  <c r="CK1233" i="2"/>
  <c r="CI1233" i="2"/>
  <c r="CE1233" i="2"/>
  <c r="CD1233" i="2"/>
  <c r="CC1233" i="2"/>
  <c r="BY1233" i="2"/>
  <c r="CA1233" i="2" s="1"/>
  <c r="BW1233" i="2"/>
  <c r="BV1233" i="2"/>
  <c r="BS1233" i="2"/>
  <c r="BR1233" i="2"/>
  <c r="BP1233" i="2"/>
  <c r="BO1233" i="2"/>
  <c r="BN1233" i="2"/>
  <c r="BM1233" i="2"/>
  <c r="BL1233" i="2"/>
  <c r="BK1233" i="2"/>
  <c r="BJ1233" i="2"/>
  <c r="BI1233" i="2"/>
  <c r="BH1233" i="2"/>
  <c r="BF1233" i="2"/>
  <c r="BD1233" i="2"/>
  <c r="AQ1233" i="2"/>
  <c r="AP1233" i="2"/>
  <c r="AR1233" i="2" s="1"/>
  <c r="BU1233" i="2" s="1"/>
  <c r="AA1233" i="2"/>
  <c r="H1233" i="2"/>
  <c r="CX1232" i="2"/>
  <c r="CW1232" i="2"/>
  <c r="CN1232" i="2"/>
  <c r="CK1232" i="2"/>
  <c r="CI1232" i="2"/>
  <c r="CD1232" i="2"/>
  <c r="CE1232" i="2" s="1"/>
  <c r="CC1232" i="2"/>
  <c r="BY1232" i="2"/>
  <c r="CA1232" i="2" s="1"/>
  <c r="BW1232" i="2"/>
  <c r="BV1232" i="2"/>
  <c r="BS1232" i="2"/>
  <c r="BR1232" i="2"/>
  <c r="BP1232" i="2"/>
  <c r="BO1232" i="2"/>
  <c r="BN1232" i="2"/>
  <c r="BM1232" i="2"/>
  <c r="BL1232" i="2"/>
  <c r="BK1232" i="2"/>
  <c r="BJ1232" i="2"/>
  <c r="BI1232" i="2"/>
  <c r="BH1232" i="2"/>
  <c r="BF1232" i="2"/>
  <c r="BD1232" i="2"/>
  <c r="AQ1232" i="2"/>
  <c r="AP1232" i="2"/>
  <c r="AR1232" i="2" s="1"/>
  <c r="BU1232" i="2" s="1"/>
  <c r="AA1232" i="2"/>
  <c r="H1232" i="2"/>
  <c r="CX1231" i="2"/>
  <c r="CW1231" i="2"/>
  <c r="CN1231" i="2"/>
  <c r="CK1231" i="2"/>
  <c r="CI1231" i="2"/>
  <c r="CD1231" i="2"/>
  <c r="CE1231" i="2" s="1"/>
  <c r="CC1231" i="2"/>
  <c r="BY1231" i="2"/>
  <c r="CA1231" i="2" s="1"/>
  <c r="BW1231" i="2"/>
  <c r="BV1231" i="2"/>
  <c r="BS1231" i="2"/>
  <c r="BR1231" i="2"/>
  <c r="BP1231" i="2"/>
  <c r="BO1231" i="2"/>
  <c r="BN1231" i="2"/>
  <c r="BM1231" i="2"/>
  <c r="BL1231" i="2"/>
  <c r="BK1231" i="2"/>
  <c r="BJ1231" i="2"/>
  <c r="BI1231" i="2"/>
  <c r="BH1231" i="2"/>
  <c r="BF1231" i="2"/>
  <c r="BD1231" i="2"/>
  <c r="AQ1231" i="2"/>
  <c r="AP1231" i="2"/>
  <c r="AR1231" i="2" s="1"/>
  <c r="BU1231" i="2" s="1"/>
  <c r="AA1231" i="2"/>
  <c r="H1231" i="2"/>
  <c r="DA1230" i="2"/>
  <c r="CZ1230" i="2"/>
  <c r="CX1230" i="2"/>
  <c r="CW1230" i="2"/>
  <c r="CN1230" i="2"/>
  <c r="CK1230" i="2"/>
  <c r="CI1230" i="2"/>
  <c r="CD1230" i="2"/>
  <c r="CC1230" i="2"/>
  <c r="BY1230" i="2"/>
  <c r="CA1230" i="2" s="1"/>
  <c r="BW1230" i="2"/>
  <c r="BV1230" i="2"/>
  <c r="BS1230" i="2"/>
  <c r="BR1230" i="2"/>
  <c r="BP1230" i="2"/>
  <c r="BO1230" i="2"/>
  <c r="BN1230" i="2"/>
  <c r="BK1230" i="2"/>
  <c r="BG1230" i="2"/>
  <c r="BF1230" i="2"/>
  <c r="BE1230" i="2"/>
  <c r="BC1230" i="2"/>
  <c r="AZ1230" i="2"/>
  <c r="AY1230" i="2"/>
  <c r="AX1230" i="2"/>
  <c r="AW1230" i="2"/>
  <c r="BD1230" i="2" s="1"/>
  <c r="AV1230" i="2"/>
  <c r="AU1230" i="2"/>
  <c r="BM1230" i="2" s="1"/>
  <c r="AT1230" i="2"/>
  <c r="AS1230" i="2"/>
  <c r="AP1230" i="2"/>
  <c r="AR1230" i="2" s="1"/>
  <c r="BU1230" i="2" s="1"/>
  <c r="AO1230" i="2"/>
  <c r="AN1230" i="2"/>
  <c r="AM1230" i="2"/>
  <c r="AL1230" i="2"/>
  <c r="AK1230" i="2"/>
  <c r="AJ1230" i="2"/>
  <c r="AI1230" i="2"/>
  <c r="AQ1230" i="2" s="1"/>
  <c r="Z1230" i="2"/>
  <c r="AA1230" i="2" s="1"/>
  <c r="Y1230" i="2"/>
  <c r="X1230" i="2"/>
  <c r="U1230" i="2"/>
  <c r="T1230" i="2"/>
  <c r="Q1230" i="2"/>
  <c r="P1230" i="2"/>
  <c r="O1230" i="2"/>
  <c r="N1230" i="2"/>
  <c r="M1230" i="2"/>
  <c r="BH1230" i="2" s="1"/>
  <c r="L1230" i="2"/>
  <c r="K1230" i="2"/>
  <c r="BJ1230" i="2" s="1"/>
  <c r="J1230" i="2"/>
  <c r="BI1230" i="2" s="1"/>
  <c r="I1230" i="2"/>
  <c r="H1230" i="2"/>
  <c r="G1230" i="2"/>
  <c r="F1230" i="2"/>
  <c r="CX1229" i="2"/>
  <c r="CW1229" i="2"/>
  <c r="CN1229" i="2"/>
  <c r="CK1229" i="2"/>
  <c r="CI1229" i="2"/>
  <c r="CD1229" i="2"/>
  <c r="CE1229" i="2" s="1"/>
  <c r="CC1229" i="2"/>
  <c r="BY1229" i="2"/>
  <c r="CA1229" i="2" s="1"/>
  <c r="BW1229" i="2"/>
  <c r="BV1229" i="2"/>
  <c r="BU1229" i="2"/>
  <c r="BS1229" i="2"/>
  <c r="BR1229" i="2"/>
  <c r="BP1229" i="2"/>
  <c r="BO1229" i="2"/>
  <c r="BN1229" i="2"/>
  <c r="BM1229" i="2"/>
  <c r="BL1229" i="2"/>
  <c r="BK1229" i="2"/>
  <c r="BJ1229" i="2"/>
  <c r="BI1229" i="2"/>
  <c r="BH1229" i="2"/>
  <c r="BF1229" i="2"/>
  <c r="BD1229" i="2"/>
  <c r="AQ1229" i="2"/>
  <c r="AP1229" i="2"/>
  <c r="AR1229" i="2" s="1"/>
  <c r="AA1229" i="2"/>
  <c r="H1229" i="2"/>
  <c r="CX1228" i="2"/>
  <c r="CW1228" i="2"/>
  <c r="CN1228" i="2"/>
  <c r="CK1228" i="2"/>
  <c r="CI1228" i="2"/>
  <c r="CD1228" i="2"/>
  <c r="CC1228" i="2"/>
  <c r="BY1228" i="2"/>
  <c r="CA1228" i="2" s="1"/>
  <c r="BW1228" i="2"/>
  <c r="BV1228" i="2"/>
  <c r="BS1228" i="2"/>
  <c r="BR1228" i="2"/>
  <c r="BP1228" i="2"/>
  <c r="BO1228" i="2"/>
  <c r="BN1228" i="2"/>
  <c r="BM1228" i="2"/>
  <c r="BL1228" i="2"/>
  <c r="BK1228" i="2"/>
  <c r="BJ1228" i="2"/>
  <c r="BI1228" i="2"/>
  <c r="BH1228" i="2"/>
  <c r="BF1228" i="2"/>
  <c r="BD1228" i="2"/>
  <c r="AQ1228" i="2"/>
  <c r="AP1228" i="2"/>
  <c r="AR1228" i="2" s="1"/>
  <c r="BU1228" i="2" s="1"/>
  <c r="AA1228" i="2"/>
  <c r="H1228" i="2"/>
  <c r="CX1227" i="2"/>
  <c r="CW1227" i="2"/>
  <c r="CN1227" i="2"/>
  <c r="CK1227" i="2"/>
  <c r="CI1227" i="2"/>
  <c r="CD1227" i="2"/>
  <c r="CE1227" i="2" s="1"/>
  <c r="CC1227" i="2"/>
  <c r="BY1227" i="2"/>
  <c r="CA1227" i="2" s="1"/>
  <c r="BW1227" i="2"/>
  <c r="BV1227" i="2"/>
  <c r="BS1227" i="2"/>
  <c r="BR1227" i="2"/>
  <c r="BP1227" i="2"/>
  <c r="BO1227" i="2"/>
  <c r="BN1227" i="2"/>
  <c r="BM1227" i="2"/>
  <c r="BL1227" i="2"/>
  <c r="BK1227" i="2"/>
  <c r="BJ1227" i="2"/>
  <c r="BI1227" i="2"/>
  <c r="BH1227" i="2"/>
  <c r="BF1227" i="2"/>
  <c r="BD1227" i="2"/>
  <c r="AQ1227" i="2"/>
  <c r="AP1227" i="2"/>
  <c r="AR1227" i="2" s="1"/>
  <c r="BU1227" i="2" s="1"/>
  <c r="AA1227" i="2"/>
  <c r="H1227" i="2"/>
  <c r="CX1226" i="2"/>
  <c r="CW1226" i="2"/>
  <c r="CN1226" i="2"/>
  <c r="CK1226" i="2"/>
  <c r="CI1226" i="2"/>
  <c r="CD1226" i="2"/>
  <c r="CE1226" i="2" s="1"/>
  <c r="CC1226" i="2"/>
  <c r="BY1226" i="2"/>
  <c r="CA1226" i="2" s="1"/>
  <c r="BW1226" i="2"/>
  <c r="BV1226" i="2"/>
  <c r="BS1226" i="2"/>
  <c r="BR1226" i="2"/>
  <c r="BP1226" i="2"/>
  <c r="BO1226" i="2"/>
  <c r="BN1226" i="2"/>
  <c r="BM1226" i="2"/>
  <c r="BL1226" i="2"/>
  <c r="BK1226" i="2"/>
  <c r="BJ1226" i="2"/>
  <c r="BI1226" i="2"/>
  <c r="BH1226" i="2"/>
  <c r="BF1226" i="2"/>
  <c r="BD1226" i="2"/>
  <c r="AQ1226" i="2"/>
  <c r="AP1226" i="2"/>
  <c r="AR1226" i="2" s="1"/>
  <c r="BU1226" i="2" s="1"/>
  <c r="AA1226" i="2"/>
  <c r="H1226" i="2"/>
  <c r="CX1225" i="2"/>
  <c r="CW1225" i="2"/>
  <c r="CN1225" i="2"/>
  <c r="CK1225" i="2"/>
  <c r="CI1225" i="2"/>
  <c r="CD1225" i="2"/>
  <c r="CE1225" i="2" s="1"/>
  <c r="CC1225" i="2"/>
  <c r="BY1225" i="2"/>
  <c r="CA1225" i="2" s="1"/>
  <c r="BW1225" i="2"/>
  <c r="BV1225" i="2"/>
  <c r="BS1225" i="2"/>
  <c r="BR1225" i="2"/>
  <c r="BP1225" i="2"/>
  <c r="BO1225" i="2"/>
  <c r="BN1225" i="2"/>
  <c r="BM1225" i="2"/>
  <c r="BL1225" i="2"/>
  <c r="BK1225" i="2"/>
  <c r="BJ1225" i="2"/>
  <c r="BI1225" i="2"/>
  <c r="BH1225" i="2"/>
  <c r="BF1225" i="2"/>
  <c r="BD1225" i="2"/>
  <c r="AQ1225" i="2"/>
  <c r="AP1225" i="2"/>
  <c r="AR1225" i="2" s="1"/>
  <c r="BU1225" i="2" s="1"/>
  <c r="AA1225" i="2"/>
  <c r="H1225" i="2"/>
  <c r="DA1224" i="2"/>
  <c r="CZ1224" i="2"/>
  <c r="CX1224" i="2"/>
  <c r="CW1224" i="2"/>
  <c r="CN1224" i="2"/>
  <c r="CK1224" i="2"/>
  <c r="CI1224" i="2"/>
  <c r="CC1224" i="2"/>
  <c r="BY1224" i="2"/>
  <c r="CA1224" i="2" s="1"/>
  <c r="BW1224" i="2"/>
  <c r="BV1224" i="2"/>
  <c r="BS1224" i="2"/>
  <c r="BR1224" i="2"/>
  <c r="BP1224" i="2"/>
  <c r="BO1224" i="2"/>
  <c r="BN1224" i="2"/>
  <c r="BM1224" i="2"/>
  <c r="BI1224" i="2"/>
  <c r="BH1224" i="2"/>
  <c r="BG1224" i="2"/>
  <c r="BE1224" i="2"/>
  <c r="BF1224" i="2" s="1"/>
  <c r="BD1224" i="2"/>
  <c r="BC1224" i="2"/>
  <c r="AZ1224" i="2"/>
  <c r="AY1224" i="2"/>
  <c r="AX1224" i="2"/>
  <c r="AW1224" i="2"/>
  <c r="AV1224" i="2"/>
  <c r="AU1224" i="2"/>
  <c r="AT1224" i="2"/>
  <c r="CD1224" i="2" s="1"/>
  <c r="AS1224" i="2"/>
  <c r="AP1224" i="2"/>
  <c r="AR1224" i="2" s="1"/>
  <c r="BU1224" i="2" s="1"/>
  <c r="AO1224" i="2"/>
  <c r="AN1224" i="2"/>
  <c r="AM1224" i="2"/>
  <c r="AL1224" i="2"/>
  <c r="AK1224" i="2"/>
  <c r="AJ1224" i="2"/>
  <c r="AI1224" i="2"/>
  <c r="AQ1224" i="2" s="1"/>
  <c r="AA1224" i="2"/>
  <c r="Z1224" i="2"/>
  <c r="Y1224" i="2"/>
  <c r="X1224" i="2"/>
  <c r="U1224" i="2"/>
  <c r="T1224" i="2"/>
  <c r="Q1224" i="2"/>
  <c r="P1224" i="2"/>
  <c r="O1224" i="2"/>
  <c r="N1224" i="2"/>
  <c r="BL1224" i="2" s="1"/>
  <c r="M1224" i="2"/>
  <c r="L1224" i="2"/>
  <c r="BK1224" i="2" s="1"/>
  <c r="K1224" i="2"/>
  <c r="BJ1224" i="2" s="1"/>
  <c r="J1224" i="2"/>
  <c r="I1224" i="2"/>
  <c r="G1224" i="2"/>
  <c r="H1224" i="2" s="1"/>
  <c r="F1224" i="2"/>
  <c r="DA1223" i="2"/>
  <c r="CZ1223" i="2"/>
  <c r="CX1223" i="2"/>
  <c r="CW1223" i="2"/>
  <c r="CN1223" i="2"/>
  <c r="CK1223" i="2"/>
  <c r="CI1223" i="2"/>
  <c r="CC1223" i="2"/>
  <c r="BY1223" i="2"/>
  <c r="CA1223" i="2" s="1"/>
  <c r="BW1223" i="2"/>
  <c r="BV1223" i="2"/>
  <c r="BS1223" i="2"/>
  <c r="BR1223" i="2"/>
  <c r="BP1223" i="2"/>
  <c r="BN1223" i="2"/>
  <c r="BL1223" i="2"/>
  <c r="BK1223" i="2"/>
  <c r="BH1223" i="2"/>
  <c r="BG1223" i="2"/>
  <c r="BF1223" i="2"/>
  <c r="BE1223" i="2"/>
  <c r="BD1223" i="2"/>
  <c r="BC1223" i="2"/>
  <c r="BO1223" i="2" s="1"/>
  <c r="AZ1223" i="2"/>
  <c r="AY1223" i="2"/>
  <c r="AX1223" i="2"/>
  <c r="AW1223" i="2"/>
  <c r="AV1223" i="2"/>
  <c r="AU1223" i="2"/>
  <c r="BM1223" i="2" s="1"/>
  <c r="AT1223" i="2"/>
  <c r="CD1223" i="2" s="1"/>
  <c r="AS1223" i="2"/>
  <c r="AP1223" i="2"/>
  <c r="AR1223" i="2" s="1"/>
  <c r="BU1223" i="2" s="1"/>
  <c r="AO1223" i="2"/>
  <c r="AN1223" i="2"/>
  <c r="AM1223" i="2"/>
  <c r="AL1223" i="2"/>
  <c r="AK1223" i="2"/>
  <c r="AJ1223" i="2"/>
  <c r="AI1223" i="2"/>
  <c r="AQ1223" i="2" s="1"/>
  <c r="AA1223" i="2"/>
  <c r="Z1223" i="2"/>
  <c r="Y1223" i="2"/>
  <c r="X1223" i="2"/>
  <c r="U1223" i="2"/>
  <c r="T1223" i="2"/>
  <c r="Q1223" i="2"/>
  <c r="P1223" i="2"/>
  <c r="O1223" i="2"/>
  <c r="N1223" i="2"/>
  <c r="M1223" i="2"/>
  <c r="L1223" i="2"/>
  <c r="K1223" i="2"/>
  <c r="BJ1223" i="2" s="1"/>
  <c r="J1223" i="2"/>
  <c r="BI1223" i="2" s="1"/>
  <c r="I1223" i="2"/>
  <c r="G1223" i="2"/>
  <c r="H1223" i="2" s="1"/>
  <c r="F1223" i="2"/>
  <c r="DA1222" i="2"/>
  <c r="CZ1222" i="2"/>
  <c r="CX1222" i="2"/>
  <c r="CW1222" i="2"/>
  <c r="CK1222" i="2"/>
  <c r="CI1222" i="2"/>
  <c r="CD1222" i="2"/>
  <c r="BY1222" i="2"/>
  <c r="CA1222" i="2" s="1"/>
  <c r="BW1222" i="2"/>
  <c r="BV1222" i="2"/>
  <c r="BS1222" i="2"/>
  <c r="BR1222" i="2"/>
  <c r="BP1222" i="2"/>
  <c r="BN1222" i="2"/>
  <c r="BM1222" i="2"/>
  <c r="BJ1222" i="2"/>
  <c r="BH1222" i="2"/>
  <c r="BG1222" i="2"/>
  <c r="BE1222" i="2"/>
  <c r="BF1222" i="2" s="1"/>
  <c r="BC1222" i="2"/>
  <c r="BO1222" i="2" s="1"/>
  <c r="AZ1222" i="2"/>
  <c r="AY1222" i="2"/>
  <c r="AX1222" i="2"/>
  <c r="AW1222" i="2"/>
  <c r="BD1222" i="2" s="1"/>
  <c r="AV1222" i="2"/>
  <c r="AU1222" i="2"/>
  <c r="AT1222" i="2"/>
  <c r="AS1222" i="2"/>
  <c r="CC1222" i="2" s="1"/>
  <c r="AP1222" i="2"/>
  <c r="AR1222" i="2" s="1"/>
  <c r="BU1222" i="2" s="1"/>
  <c r="AO1222" i="2"/>
  <c r="AN1222" i="2"/>
  <c r="AM1222" i="2"/>
  <c r="AL1222" i="2"/>
  <c r="AK1222" i="2"/>
  <c r="AJ1222" i="2"/>
  <c r="AI1222" i="2"/>
  <c r="AQ1222" i="2" s="1"/>
  <c r="Z1222" i="2"/>
  <c r="CN1222" i="2" s="1"/>
  <c r="Y1222" i="2"/>
  <c r="X1222" i="2"/>
  <c r="U1222" i="2"/>
  <c r="T1222" i="2"/>
  <c r="Q1222" i="2"/>
  <c r="P1222" i="2"/>
  <c r="O1222" i="2"/>
  <c r="N1222" i="2"/>
  <c r="M1222" i="2"/>
  <c r="L1222" i="2"/>
  <c r="BK1222" i="2" s="1"/>
  <c r="K1222" i="2"/>
  <c r="J1222" i="2"/>
  <c r="BI1222" i="2" s="1"/>
  <c r="I1222" i="2"/>
  <c r="G1222" i="2"/>
  <c r="F1222" i="2"/>
  <c r="H1222" i="2" s="1"/>
  <c r="CX1221" i="2"/>
  <c r="CW1221" i="2"/>
  <c r="CN1221" i="2"/>
  <c r="CK1221" i="2"/>
  <c r="CI1221" i="2"/>
  <c r="CD1221" i="2"/>
  <c r="CE1221" i="2" s="1"/>
  <c r="CC1221" i="2"/>
  <c r="BY1221" i="2"/>
  <c r="CA1221" i="2" s="1"/>
  <c r="BW1221" i="2"/>
  <c r="BV1221" i="2"/>
  <c r="BS1221" i="2"/>
  <c r="BR1221" i="2"/>
  <c r="BP1221" i="2"/>
  <c r="BO1221" i="2"/>
  <c r="BN1221" i="2"/>
  <c r="CV1221" i="2" s="1"/>
  <c r="CR1221" i="2" s="1"/>
  <c r="BM1221" i="2"/>
  <c r="BL1221" i="2"/>
  <c r="BK1221" i="2"/>
  <c r="BJ1221" i="2"/>
  <c r="BI1221" i="2"/>
  <c r="BH1221" i="2"/>
  <c r="BF1221" i="2"/>
  <c r="BD1221" i="2"/>
  <c r="AQ1221" i="2"/>
  <c r="AP1221" i="2"/>
  <c r="AR1221" i="2" s="1"/>
  <c r="BU1221" i="2" s="1"/>
  <c r="AA1221" i="2"/>
  <c r="H1221" i="2"/>
  <c r="DA1220" i="2"/>
  <c r="CZ1220" i="2"/>
  <c r="CX1220" i="2"/>
  <c r="CW1220" i="2"/>
  <c r="CN1220" i="2"/>
  <c r="CK1220" i="2"/>
  <c r="CI1220" i="2"/>
  <c r="BY1220" i="2"/>
  <c r="CA1220" i="2" s="1"/>
  <c r="BW1220" i="2"/>
  <c r="BV1220" i="2"/>
  <c r="BS1220" i="2"/>
  <c r="BR1220" i="2"/>
  <c r="BP1220" i="2"/>
  <c r="BO1220" i="2"/>
  <c r="BN1220" i="2"/>
  <c r="BL1220" i="2"/>
  <c r="BJ1220" i="2"/>
  <c r="BH1220" i="2"/>
  <c r="BG1220" i="2"/>
  <c r="BE1220" i="2"/>
  <c r="BF1220" i="2" s="1"/>
  <c r="BD1220" i="2"/>
  <c r="BC1220" i="2"/>
  <c r="AZ1220" i="2"/>
  <c r="AY1220" i="2"/>
  <c r="AX1220" i="2"/>
  <c r="AW1220" i="2"/>
  <c r="AV1220" i="2"/>
  <c r="AU1220" i="2"/>
  <c r="BM1220" i="2" s="1"/>
  <c r="AT1220" i="2"/>
  <c r="CD1220" i="2" s="1"/>
  <c r="AS1220" i="2"/>
  <c r="CC1220" i="2" s="1"/>
  <c r="AR1220" i="2"/>
  <c r="BU1220" i="2" s="1"/>
  <c r="AP1220" i="2"/>
  <c r="AO1220" i="2"/>
  <c r="AN1220" i="2"/>
  <c r="AM1220" i="2"/>
  <c r="AL1220" i="2"/>
  <c r="AK1220" i="2"/>
  <c r="AJ1220" i="2"/>
  <c r="AI1220" i="2"/>
  <c r="AQ1220" i="2" s="1"/>
  <c r="AA1220" i="2"/>
  <c r="Z1220" i="2"/>
  <c r="Y1220" i="2"/>
  <c r="X1220" i="2"/>
  <c r="U1220" i="2"/>
  <c r="T1220" i="2"/>
  <c r="Q1220" i="2"/>
  <c r="P1220" i="2"/>
  <c r="O1220" i="2"/>
  <c r="N1220" i="2"/>
  <c r="M1220" i="2"/>
  <c r="L1220" i="2"/>
  <c r="BK1220" i="2" s="1"/>
  <c r="K1220" i="2"/>
  <c r="J1220" i="2"/>
  <c r="BI1220" i="2" s="1"/>
  <c r="I1220" i="2"/>
  <c r="H1220" i="2"/>
  <c r="G1220" i="2"/>
  <c r="F1220" i="2"/>
  <c r="DA1219" i="2"/>
  <c r="CZ1219" i="2"/>
  <c r="CX1219" i="2"/>
  <c r="CW1219" i="2"/>
  <c r="CN1219" i="2"/>
  <c r="CK1219" i="2"/>
  <c r="CI1219" i="2"/>
  <c r="CD1219" i="2"/>
  <c r="CC1219" i="2"/>
  <c r="BY1219" i="2"/>
  <c r="CA1219" i="2" s="1"/>
  <c r="BW1219" i="2"/>
  <c r="BV1219" i="2"/>
  <c r="BS1219" i="2"/>
  <c r="BR1219" i="2"/>
  <c r="BP1219" i="2"/>
  <c r="BO1219" i="2"/>
  <c r="BN1219" i="2"/>
  <c r="BK1219" i="2"/>
  <c r="BJ1219" i="2"/>
  <c r="BI1219" i="2"/>
  <c r="BH1219" i="2"/>
  <c r="BG1219" i="2"/>
  <c r="BF1219" i="2"/>
  <c r="BE1219" i="2"/>
  <c r="BC1219" i="2"/>
  <c r="AZ1219" i="2"/>
  <c r="AY1219" i="2"/>
  <c r="AX1219" i="2"/>
  <c r="AW1219" i="2"/>
  <c r="BD1219" i="2" s="1"/>
  <c r="AV1219" i="2"/>
  <c r="AU1219" i="2"/>
  <c r="BM1219" i="2" s="1"/>
  <c r="AT1219" i="2"/>
  <c r="AS1219" i="2"/>
  <c r="AR1219" i="2"/>
  <c r="BU1219" i="2" s="1"/>
  <c r="AP1219" i="2"/>
  <c r="AO1219" i="2"/>
  <c r="AN1219" i="2"/>
  <c r="AM1219" i="2"/>
  <c r="AL1219" i="2"/>
  <c r="AK1219" i="2"/>
  <c r="AJ1219" i="2"/>
  <c r="AI1219" i="2"/>
  <c r="AQ1219" i="2" s="1"/>
  <c r="AA1219" i="2"/>
  <c r="Z1219" i="2"/>
  <c r="Y1219" i="2"/>
  <c r="X1219" i="2"/>
  <c r="U1219" i="2"/>
  <c r="T1219" i="2"/>
  <c r="Q1219" i="2"/>
  <c r="P1219" i="2"/>
  <c r="O1219" i="2"/>
  <c r="N1219" i="2"/>
  <c r="M1219" i="2"/>
  <c r="BL1219" i="2" s="1"/>
  <c r="L1219" i="2"/>
  <c r="K1219" i="2"/>
  <c r="J1219" i="2"/>
  <c r="I1219" i="2"/>
  <c r="H1219" i="2"/>
  <c r="G1219" i="2"/>
  <c r="F1219" i="2"/>
  <c r="CX1218" i="2"/>
  <c r="CW1218" i="2"/>
  <c r="CN1218" i="2"/>
  <c r="CK1218" i="2"/>
  <c r="CI1218" i="2"/>
  <c r="CE1218" i="2"/>
  <c r="CD1218" i="2"/>
  <c r="CC1218" i="2"/>
  <c r="BY1218" i="2"/>
  <c r="CA1218" i="2" s="1"/>
  <c r="BW1218" i="2"/>
  <c r="BV1218" i="2"/>
  <c r="BS1218" i="2"/>
  <c r="BR1218" i="2"/>
  <c r="BP1218" i="2"/>
  <c r="BO1218" i="2"/>
  <c r="BN1218" i="2"/>
  <c r="BM1218" i="2"/>
  <c r="BL1218" i="2"/>
  <c r="BK1218" i="2"/>
  <c r="BJ1218" i="2"/>
  <c r="BI1218" i="2"/>
  <c r="BH1218" i="2"/>
  <c r="BF1218" i="2"/>
  <c r="BD1218" i="2"/>
  <c r="AR1218" i="2"/>
  <c r="BU1218" i="2" s="1"/>
  <c r="AQ1218" i="2"/>
  <c r="AP1218" i="2"/>
  <c r="AA1218" i="2"/>
  <c r="H1218" i="2"/>
  <c r="CX1217" i="2"/>
  <c r="CW1217" i="2"/>
  <c r="CN1217" i="2"/>
  <c r="CK1217" i="2"/>
  <c r="CI1217" i="2"/>
  <c r="CD1217" i="2"/>
  <c r="CE1217" i="2" s="1"/>
  <c r="CC1217" i="2"/>
  <c r="BY1217" i="2"/>
  <c r="CA1217" i="2" s="1"/>
  <c r="BW1217" i="2"/>
  <c r="BV1217" i="2"/>
  <c r="BS1217" i="2"/>
  <c r="BR1217" i="2"/>
  <c r="BP1217" i="2"/>
  <c r="BO1217" i="2"/>
  <c r="BN1217" i="2"/>
  <c r="BM1217" i="2"/>
  <c r="BL1217" i="2"/>
  <c r="BK1217" i="2"/>
  <c r="BJ1217" i="2"/>
  <c r="BI1217" i="2"/>
  <c r="BH1217" i="2"/>
  <c r="BF1217" i="2"/>
  <c r="BD1217" i="2"/>
  <c r="AQ1217" i="2"/>
  <c r="AP1217" i="2"/>
  <c r="AR1217" i="2" s="1"/>
  <c r="BU1217" i="2" s="1"/>
  <c r="AA1217" i="2"/>
  <c r="H1217" i="2"/>
  <c r="CX1216" i="2"/>
  <c r="CW1216" i="2"/>
  <c r="CN1216" i="2"/>
  <c r="CK1216" i="2"/>
  <c r="CI1216" i="2"/>
  <c r="CD1216" i="2"/>
  <c r="CC1216" i="2"/>
  <c r="BY1216" i="2"/>
  <c r="CA1216" i="2" s="1"/>
  <c r="BW1216" i="2"/>
  <c r="BV1216" i="2"/>
  <c r="BS1216" i="2"/>
  <c r="BR1216" i="2"/>
  <c r="BP1216" i="2"/>
  <c r="BO1216" i="2"/>
  <c r="BN1216" i="2"/>
  <c r="BM1216" i="2"/>
  <c r="BL1216" i="2"/>
  <c r="BK1216" i="2"/>
  <c r="BJ1216" i="2"/>
  <c r="BI1216" i="2"/>
  <c r="BH1216" i="2"/>
  <c r="BF1216" i="2"/>
  <c r="BD1216" i="2"/>
  <c r="AQ1216" i="2"/>
  <c r="AP1216" i="2"/>
  <c r="AR1216" i="2" s="1"/>
  <c r="BU1216" i="2" s="1"/>
  <c r="AA1216" i="2"/>
  <c r="H1216" i="2"/>
  <c r="CX1215" i="2"/>
  <c r="CW1215" i="2"/>
  <c r="CN1215" i="2"/>
  <c r="CK1215" i="2"/>
  <c r="CI1215" i="2"/>
  <c r="CD1215" i="2"/>
  <c r="CE1215" i="2" s="1"/>
  <c r="CC1215" i="2"/>
  <c r="BY1215" i="2"/>
  <c r="CA1215" i="2" s="1"/>
  <c r="BW1215" i="2"/>
  <c r="BV1215" i="2"/>
  <c r="BS1215" i="2"/>
  <c r="BR1215" i="2"/>
  <c r="BP1215" i="2"/>
  <c r="BO1215" i="2"/>
  <c r="BN1215" i="2"/>
  <c r="BM1215" i="2"/>
  <c r="BL1215" i="2"/>
  <c r="BK1215" i="2"/>
  <c r="BJ1215" i="2"/>
  <c r="BI1215" i="2"/>
  <c r="BH1215" i="2"/>
  <c r="BF1215" i="2"/>
  <c r="BD1215" i="2"/>
  <c r="AQ1215" i="2"/>
  <c r="AP1215" i="2"/>
  <c r="AR1215" i="2" s="1"/>
  <c r="BU1215" i="2" s="1"/>
  <c r="AA1215" i="2"/>
  <c r="H1215" i="2"/>
  <c r="CX1214" i="2"/>
  <c r="CW1214" i="2"/>
  <c r="CN1214" i="2"/>
  <c r="CK1214" i="2"/>
  <c r="CI1214" i="2"/>
  <c r="CD1214" i="2"/>
  <c r="CE1214" i="2" s="1"/>
  <c r="CC1214" i="2"/>
  <c r="BY1214" i="2"/>
  <c r="CA1214" i="2" s="1"/>
  <c r="BW1214" i="2"/>
  <c r="BV1214" i="2"/>
  <c r="BS1214" i="2"/>
  <c r="BR1214" i="2"/>
  <c r="BP1214" i="2"/>
  <c r="BO1214" i="2"/>
  <c r="BN1214" i="2"/>
  <c r="BM1214" i="2"/>
  <c r="BL1214" i="2"/>
  <c r="BK1214" i="2"/>
  <c r="BJ1214" i="2"/>
  <c r="BI1214" i="2"/>
  <c r="BH1214" i="2"/>
  <c r="BF1214" i="2"/>
  <c r="BD1214" i="2"/>
  <c r="AQ1214" i="2"/>
  <c r="AP1214" i="2"/>
  <c r="AR1214" i="2" s="1"/>
  <c r="BU1214" i="2" s="1"/>
  <c r="AA1214" i="2"/>
  <c r="H1214" i="2"/>
  <c r="CX1213" i="2"/>
  <c r="CW1213" i="2"/>
  <c r="CN1213" i="2"/>
  <c r="CK1213" i="2"/>
  <c r="CI1213" i="2"/>
  <c r="CD1213" i="2"/>
  <c r="CE1213" i="2" s="1"/>
  <c r="CC1213" i="2"/>
  <c r="BY1213" i="2"/>
  <c r="CA1213" i="2" s="1"/>
  <c r="BW1213" i="2"/>
  <c r="BV1213" i="2"/>
  <c r="BS1213" i="2"/>
  <c r="BR1213" i="2"/>
  <c r="BP1213" i="2"/>
  <c r="BO1213" i="2"/>
  <c r="BN1213" i="2"/>
  <c r="BM1213" i="2"/>
  <c r="BL1213" i="2"/>
  <c r="BK1213" i="2"/>
  <c r="BJ1213" i="2"/>
  <c r="BI1213" i="2"/>
  <c r="BH1213" i="2"/>
  <c r="BF1213" i="2"/>
  <c r="BD1213" i="2"/>
  <c r="AQ1213" i="2"/>
  <c r="AP1213" i="2"/>
  <c r="AR1213" i="2" s="1"/>
  <c r="BU1213" i="2" s="1"/>
  <c r="AA1213" i="2"/>
  <c r="H1213" i="2"/>
  <c r="CX1212" i="2"/>
  <c r="CW1212" i="2"/>
  <c r="CN1212" i="2"/>
  <c r="CK1212" i="2"/>
  <c r="CI1212" i="2"/>
  <c r="CD1212" i="2"/>
  <c r="CC1212" i="2"/>
  <c r="BY1212" i="2"/>
  <c r="CA1212" i="2" s="1"/>
  <c r="BW1212" i="2"/>
  <c r="BV1212" i="2"/>
  <c r="BS1212" i="2"/>
  <c r="BR1212" i="2"/>
  <c r="BP1212" i="2"/>
  <c r="BO1212" i="2"/>
  <c r="BN1212" i="2"/>
  <c r="CV1212" i="2" s="1"/>
  <c r="BM1212" i="2"/>
  <c r="BL1212" i="2"/>
  <c r="BK1212" i="2"/>
  <c r="BJ1212" i="2"/>
  <c r="BI1212" i="2"/>
  <c r="BH1212" i="2"/>
  <c r="BF1212" i="2"/>
  <c r="BD1212" i="2"/>
  <c r="AQ1212" i="2"/>
  <c r="AP1212" i="2"/>
  <c r="AR1212" i="2" s="1"/>
  <c r="BU1212" i="2" s="1"/>
  <c r="AA1212" i="2"/>
  <c r="H1212" i="2"/>
  <c r="CX1211" i="2"/>
  <c r="CW1211" i="2"/>
  <c r="CN1211" i="2"/>
  <c r="CK1211" i="2"/>
  <c r="CI1211" i="2"/>
  <c r="CD1211" i="2"/>
  <c r="CE1211" i="2" s="1"/>
  <c r="CC1211" i="2"/>
  <c r="BY1211" i="2"/>
  <c r="CA1211" i="2" s="1"/>
  <c r="BW1211" i="2"/>
  <c r="BV1211" i="2"/>
  <c r="BS1211" i="2"/>
  <c r="BR1211" i="2"/>
  <c r="BP1211" i="2"/>
  <c r="BO1211" i="2"/>
  <c r="BN1211" i="2"/>
  <c r="BM1211" i="2"/>
  <c r="BL1211" i="2"/>
  <c r="BK1211" i="2"/>
  <c r="BJ1211" i="2"/>
  <c r="BI1211" i="2"/>
  <c r="BH1211" i="2"/>
  <c r="BF1211" i="2"/>
  <c r="BD1211" i="2"/>
  <c r="AQ1211" i="2"/>
  <c r="AP1211" i="2"/>
  <c r="AR1211" i="2" s="1"/>
  <c r="BU1211" i="2" s="1"/>
  <c r="AA1211" i="2"/>
  <c r="H1211" i="2"/>
  <c r="CX1210" i="2"/>
  <c r="CW1210" i="2"/>
  <c r="CN1210" i="2"/>
  <c r="CK1210" i="2"/>
  <c r="CI1210" i="2"/>
  <c r="CD1210" i="2"/>
  <c r="CE1210" i="2" s="1"/>
  <c r="CC1210" i="2"/>
  <c r="BY1210" i="2"/>
  <c r="CA1210" i="2" s="1"/>
  <c r="BW1210" i="2"/>
  <c r="BV1210" i="2"/>
  <c r="BS1210" i="2"/>
  <c r="BR1210" i="2"/>
  <c r="BP1210" i="2"/>
  <c r="BO1210" i="2"/>
  <c r="BN1210" i="2"/>
  <c r="BM1210" i="2"/>
  <c r="BL1210" i="2"/>
  <c r="BK1210" i="2"/>
  <c r="BJ1210" i="2"/>
  <c r="BI1210" i="2"/>
  <c r="BH1210" i="2"/>
  <c r="BF1210" i="2"/>
  <c r="BD1210" i="2"/>
  <c r="AQ1210" i="2"/>
  <c r="AP1210" i="2"/>
  <c r="AR1210" i="2" s="1"/>
  <c r="BU1210" i="2" s="1"/>
  <c r="AA1210" i="2"/>
  <c r="H1210" i="2"/>
  <c r="CX1209" i="2"/>
  <c r="CW1209" i="2"/>
  <c r="CN1209" i="2"/>
  <c r="CK1209" i="2"/>
  <c r="CI1209" i="2"/>
  <c r="CD1209" i="2"/>
  <c r="CC1209" i="2"/>
  <c r="BY1209" i="2"/>
  <c r="CA1209" i="2" s="1"/>
  <c r="BW1209" i="2"/>
  <c r="BV1209" i="2"/>
  <c r="BS1209" i="2"/>
  <c r="BR1209" i="2"/>
  <c r="BP1209" i="2"/>
  <c r="BO1209" i="2"/>
  <c r="BN1209" i="2"/>
  <c r="BM1209" i="2"/>
  <c r="BL1209" i="2"/>
  <c r="BK1209" i="2"/>
  <c r="BJ1209" i="2"/>
  <c r="BI1209" i="2"/>
  <c r="BH1209" i="2"/>
  <c r="BF1209" i="2"/>
  <c r="BD1209" i="2"/>
  <c r="AQ1209" i="2"/>
  <c r="AP1209" i="2"/>
  <c r="AR1209" i="2" s="1"/>
  <c r="BU1209" i="2" s="1"/>
  <c r="AA1209" i="2"/>
  <c r="H1209" i="2"/>
  <c r="CX1208" i="2"/>
  <c r="CW1208" i="2"/>
  <c r="CN1208" i="2"/>
  <c r="CK1208" i="2"/>
  <c r="CI1208" i="2"/>
  <c r="CD1208" i="2"/>
  <c r="CE1208" i="2" s="1"/>
  <c r="CC1208" i="2"/>
  <c r="BY1208" i="2"/>
  <c r="CA1208" i="2" s="1"/>
  <c r="BW1208" i="2"/>
  <c r="BV1208" i="2"/>
  <c r="BS1208" i="2"/>
  <c r="BR1208" i="2"/>
  <c r="BP1208" i="2"/>
  <c r="BO1208" i="2"/>
  <c r="BN1208" i="2"/>
  <c r="BM1208" i="2"/>
  <c r="BL1208" i="2"/>
  <c r="BK1208" i="2"/>
  <c r="BJ1208" i="2"/>
  <c r="BI1208" i="2"/>
  <c r="BH1208" i="2"/>
  <c r="BF1208" i="2"/>
  <c r="BD1208" i="2"/>
  <c r="AR1208" i="2"/>
  <c r="BU1208" i="2" s="1"/>
  <c r="AQ1208" i="2"/>
  <c r="AP1208" i="2"/>
  <c r="AA1208" i="2"/>
  <c r="H1208" i="2"/>
  <c r="CX1207" i="2"/>
  <c r="CW1207" i="2"/>
  <c r="CN1207" i="2"/>
  <c r="CK1207" i="2"/>
  <c r="CI1207" i="2"/>
  <c r="CD1207" i="2"/>
  <c r="CE1207" i="2" s="1"/>
  <c r="CC1207" i="2"/>
  <c r="CA1207" i="2"/>
  <c r="BY1207" i="2"/>
  <c r="BW1207" i="2"/>
  <c r="BV1207" i="2"/>
  <c r="BS1207" i="2"/>
  <c r="BR1207" i="2"/>
  <c r="BP1207" i="2"/>
  <c r="BO1207" i="2"/>
  <c r="BN1207" i="2"/>
  <c r="BM1207" i="2"/>
  <c r="BL1207" i="2"/>
  <c r="BK1207" i="2"/>
  <c r="BJ1207" i="2"/>
  <c r="BI1207" i="2"/>
  <c r="BH1207" i="2"/>
  <c r="BF1207" i="2"/>
  <c r="BD1207" i="2"/>
  <c r="AQ1207" i="2"/>
  <c r="AP1207" i="2"/>
  <c r="AR1207" i="2" s="1"/>
  <c r="BU1207" i="2" s="1"/>
  <c r="AA1207" i="2"/>
  <c r="H1207" i="2"/>
  <c r="CX1206" i="2"/>
  <c r="CW1206" i="2"/>
  <c r="CN1206" i="2"/>
  <c r="CK1206" i="2"/>
  <c r="CI1206" i="2"/>
  <c r="CD1206" i="2"/>
  <c r="CE1206" i="2" s="1"/>
  <c r="CC1206" i="2"/>
  <c r="CA1206" i="2"/>
  <c r="BY1206" i="2"/>
  <c r="BW1206" i="2"/>
  <c r="BV1206" i="2"/>
  <c r="BS1206" i="2"/>
  <c r="BR1206" i="2"/>
  <c r="BP1206" i="2"/>
  <c r="BO1206" i="2"/>
  <c r="BN1206" i="2"/>
  <c r="BM1206" i="2"/>
  <c r="BL1206" i="2"/>
  <c r="BK1206" i="2"/>
  <c r="BJ1206" i="2"/>
  <c r="BI1206" i="2"/>
  <c r="BH1206" i="2"/>
  <c r="BF1206" i="2"/>
  <c r="BD1206" i="2"/>
  <c r="AQ1206" i="2"/>
  <c r="AP1206" i="2"/>
  <c r="AR1206" i="2" s="1"/>
  <c r="BU1206" i="2" s="1"/>
  <c r="AA1206" i="2"/>
  <c r="H1206" i="2"/>
  <c r="DA1205" i="2"/>
  <c r="CZ1205" i="2"/>
  <c r="CX1205" i="2"/>
  <c r="CW1205" i="2"/>
  <c r="CK1205" i="2"/>
  <c r="CI1205" i="2"/>
  <c r="CD1205" i="2"/>
  <c r="CE1205" i="2" s="1"/>
  <c r="CC1205" i="2"/>
  <c r="BY1205" i="2"/>
  <c r="CA1205" i="2" s="1"/>
  <c r="BW1205" i="2"/>
  <c r="BV1205" i="2"/>
  <c r="BS1205" i="2"/>
  <c r="BR1205" i="2"/>
  <c r="BP1205" i="2"/>
  <c r="BO1205" i="2"/>
  <c r="BN1205" i="2"/>
  <c r="BJ1205" i="2"/>
  <c r="BI1205" i="2"/>
  <c r="BH1205" i="2"/>
  <c r="BG1205" i="2"/>
  <c r="BE1205" i="2"/>
  <c r="BF1205" i="2" s="1"/>
  <c r="BC1205" i="2"/>
  <c r="AZ1205" i="2"/>
  <c r="AY1205" i="2"/>
  <c r="AX1205" i="2"/>
  <c r="AW1205" i="2"/>
  <c r="BD1205" i="2" s="1"/>
  <c r="AV1205" i="2"/>
  <c r="AU1205" i="2"/>
  <c r="BM1205" i="2" s="1"/>
  <c r="AT1205" i="2"/>
  <c r="AS1205" i="2"/>
  <c r="AP1205" i="2"/>
  <c r="AR1205" i="2" s="1"/>
  <c r="BU1205" i="2" s="1"/>
  <c r="AO1205" i="2"/>
  <c r="AN1205" i="2"/>
  <c r="AM1205" i="2"/>
  <c r="AL1205" i="2"/>
  <c r="AK1205" i="2"/>
  <c r="AJ1205" i="2"/>
  <c r="AI1205" i="2"/>
  <c r="AQ1205" i="2" s="1"/>
  <c r="AA1205" i="2"/>
  <c r="Z1205" i="2"/>
  <c r="CN1205" i="2" s="1"/>
  <c r="Y1205" i="2"/>
  <c r="X1205" i="2"/>
  <c r="U1205" i="2"/>
  <c r="T1205" i="2"/>
  <c r="Q1205" i="2"/>
  <c r="P1205" i="2"/>
  <c r="O1205" i="2"/>
  <c r="N1205" i="2"/>
  <c r="M1205" i="2"/>
  <c r="BL1205" i="2" s="1"/>
  <c r="L1205" i="2"/>
  <c r="BK1205" i="2" s="1"/>
  <c r="K1205" i="2"/>
  <c r="J1205" i="2"/>
  <c r="I1205" i="2"/>
  <c r="H1205" i="2"/>
  <c r="G1205" i="2"/>
  <c r="F1205" i="2"/>
  <c r="CX1204" i="2"/>
  <c r="CW1204" i="2"/>
  <c r="CN1204" i="2"/>
  <c r="CK1204" i="2"/>
  <c r="CI1204" i="2"/>
  <c r="CD1204" i="2"/>
  <c r="CE1204" i="2" s="1"/>
  <c r="CC1204" i="2"/>
  <c r="BY1204" i="2"/>
  <c r="CA1204" i="2" s="1"/>
  <c r="BW1204" i="2"/>
  <c r="BV1204" i="2"/>
  <c r="BS1204" i="2"/>
  <c r="BR1204" i="2"/>
  <c r="BP1204" i="2"/>
  <c r="BO1204" i="2"/>
  <c r="BN1204" i="2"/>
  <c r="BM1204" i="2"/>
  <c r="BL1204" i="2"/>
  <c r="BK1204" i="2"/>
  <c r="BJ1204" i="2"/>
  <c r="BI1204" i="2"/>
  <c r="BH1204" i="2"/>
  <c r="BF1204" i="2"/>
  <c r="BD1204" i="2"/>
  <c r="AQ1204" i="2"/>
  <c r="AP1204" i="2"/>
  <c r="AR1204" i="2" s="1"/>
  <c r="BU1204" i="2" s="1"/>
  <c r="AA1204" i="2"/>
  <c r="H1204" i="2"/>
  <c r="DA1203" i="2"/>
  <c r="CZ1203" i="2"/>
  <c r="CX1203" i="2"/>
  <c r="CW1203" i="2"/>
  <c r="CV1203" i="2"/>
  <c r="CY1203" i="2" s="1"/>
  <c r="CK1203" i="2"/>
  <c r="CI1203" i="2"/>
  <c r="CD1203" i="2"/>
  <c r="CE1203" i="2" s="1"/>
  <c r="BY1203" i="2"/>
  <c r="CA1203" i="2" s="1"/>
  <c r="BW1203" i="2"/>
  <c r="BV1203" i="2"/>
  <c r="BS1203" i="2"/>
  <c r="BR1203" i="2"/>
  <c r="BP1203" i="2"/>
  <c r="BN1203" i="2"/>
  <c r="BK1203" i="2"/>
  <c r="BJ1203" i="2"/>
  <c r="BH1203" i="2"/>
  <c r="BG1203" i="2"/>
  <c r="BF1203" i="2"/>
  <c r="BE1203" i="2"/>
  <c r="BC1203" i="2"/>
  <c r="BO1203" i="2" s="1"/>
  <c r="AZ1203" i="2"/>
  <c r="AY1203" i="2"/>
  <c r="AX1203" i="2"/>
  <c r="AW1203" i="2"/>
  <c r="BD1203" i="2" s="1"/>
  <c r="AV1203" i="2"/>
  <c r="AU1203" i="2"/>
  <c r="BM1203" i="2" s="1"/>
  <c r="AT1203" i="2"/>
  <c r="AS1203" i="2"/>
  <c r="CC1203" i="2" s="1"/>
  <c r="AP1203" i="2"/>
  <c r="AR1203" i="2" s="1"/>
  <c r="BU1203" i="2" s="1"/>
  <c r="AO1203" i="2"/>
  <c r="AN1203" i="2"/>
  <c r="AM1203" i="2"/>
  <c r="AL1203" i="2"/>
  <c r="AK1203" i="2"/>
  <c r="AJ1203" i="2"/>
  <c r="AI1203" i="2"/>
  <c r="AQ1203" i="2" s="1"/>
  <c r="Z1203" i="2"/>
  <c r="CN1203" i="2" s="1"/>
  <c r="Y1203" i="2"/>
  <c r="X1203" i="2"/>
  <c r="U1203" i="2"/>
  <c r="T1203" i="2"/>
  <c r="Q1203" i="2"/>
  <c r="P1203" i="2"/>
  <c r="O1203" i="2"/>
  <c r="N1203" i="2"/>
  <c r="BL1203" i="2" s="1"/>
  <c r="M1203" i="2"/>
  <c r="L1203" i="2"/>
  <c r="K1203" i="2"/>
  <c r="J1203" i="2"/>
  <c r="BI1203" i="2" s="1"/>
  <c r="I1203" i="2"/>
  <c r="H1203" i="2"/>
  <c r="G1203" i="2"/>
  <c r="F1203" i="2"/>
  <c r="CX1202" i="2"/>
  <c r="CW1202" i="2"/>
  <c r="CN1202" i="2"/>
  <c r="CK1202" i="2"/>
  <c r="CI1202" i="2"/>
  <c r="CD1202" i="2"/>
  <c r="CE1202" i="2" s="1"/>
  <c r="CC1202" i="2"/>
  <c r="BY1202" i="2"/>
  <c r="CA1202" i="2" s="1"/>
  <c r="BW1202" i="2"/>
  <c r="BV1202" i="2"/>
  <c r="BS1202" i="2"/>
  <c r="BR1202" i="2"/>
  <c r="BP1202" i="2"/>
  <c r="BO1202" i="2"/>
  <c r="BN1202" i="2"/>
  <c r="BM1202" i="2"/>
  <c r="BL1202" i="2"/>
  <c r="BK1202" i="2"/>
  <c r="BJ1202" i="2"/>
  <c r="BI1202" i="2"/>
  <c r="BH1202" i="2"/>
  <c r="BF1202" i="2"/>
  <c r="BD1202" i="2"/>
  <c r="AR1202" i="2"/>
  <c r="BU1202" i="2" s="1"/>
  <c r="AQ1202" i="2"/>
  <c r="AP1202" i="2"/>
  <c r="AA1202" i="2"/>
  <c r="H1202" i="2"/>
  <c r="CX1201" i="2"/>
  <c r="CW1201" i="2"/>
  <c r="CN1201" i="2"/>
  <c r="CK1201" i="2"/>
  <c r="CI1201" i="2"/>
  <c r="CD1201" i="2"/>
  <c r="CE1201" i="2" s="1"/>
  <c r="CC1201" i="2"/>
  <c r="BY1201" i="2"/>
  <c r="CA1201" i="2" s="1"/>
  <c r="BW1201" i="2"/>
  <c r="BV1201" i="2"/>
  <c r="BS1201" i="2"/>
  <c r="BR1201" i="2"/>
  <c r="BP1201" i="2"/>
  <c r="BO1201" i="2"/>
  <c r="BN1201" i="2"/>
  <c r="BM1201" i="2"/>
  <c r="BL1201" i="2"/>
  <c r="BK1201" i="2"/>
  <c r="BJ1201" i="2"/>
  <c r="BI1201" i="2"/>
  <c r="BH1201" i="2"/>
  <c r="BF1201" i="2"/>
  <c r="BD1201" i="2"/>
  <c r="AQ1201" i="2"/>
  <c r="AP1201" i="2"/>
  <c r="AR1201" i="2" s="1"/>
  <c r="BU1201" i="2" s="1"/>
  <c r="AA1201" i="2"/>
  <c r="H1201" i="2"/>
  <c r="DA1200" i="2"/>
  <c r="CZ1200" i="2"/>
  <c r="CX1200" i="2"/>
  <c r="CW1200" i="2"/>
  <c r="CK1200" i="2"/>
  <c r="CI1200" i="2"/>
  <c r="CC1200" i="2"/>
  <c r="CA1200" i="2"/>
  <c r="BY1200" i="2"/>
  <c r="BW1200" i="2"/>
  <c r="BV1200" i="2"/>
  <c r="BS1200" i="2"/>
  <c r="BR1200" i="2"/>
  <c r="BP1200" i="2"/>
  <c r="BO1200" i="2"/>
  <c r="BN1200" i="2"/>
  <c r="CV1200" i="2" s="1"/>
  <c r="CY1200" i="2" s="1"/>
  <c r="BL1200" i="2"/>
  <c r="BI1200" i="2"/>
  <c r="BH1200" i="2"/>
  <c r="BG1200" i="2"/>
  <c r="BF1200" i="2"/>
  <c r="BE1200" i="2"/>
  <c r="BD1200" i="2"/>
  <c r="BC1200" i="2"/>
  <c r="AZ1200" i="2"/>
  <c r="AY1200" i="2"/>
  <c r="AX1200" i="2"/>
  <c r="AW1200" i="2"/>
  <c r="AV1200" i="2"/>
  <c r="AU1200" i="2"/>
  <c r="BM1200" i="2" s="1"/>
  <c r="AT1200" i="2"/>
  <c r="CD1200" i="2" s="1"/>
  <c r="AS1200" i="2"/>
  <c r="AP1200" i="2"/>
  <c r="AR1200" i="2" s="1"/>
  <c r="BU1200" i="2" s="1"/>
  <c r="AO1200" i="2"/>
  <c r="AN1200" i="2"/>
  <c r="AM1200" i="2"/>
  <c r="AL1200" i="2"/>
  <c r="AK1200" i="2"/>
  <c r="AJ1200" i="2"/>
  <c r="AI1200" i="2"/>
  <c r="AQ1200" i="2" s="1"/>
  <c r="AA1200" i="2"/>
  <c r="Z1200" i="2"/>
  <c r="CN1200" i="2" s="1"/>
  <c r="Y1200" i="2"/>
  <c r="X1200" i="2"/>
  <c r="U1200" i="2"/>
  <c r="T1200" i="2"/>
  <c r="Q1200" i="2"/>
  <c r="P1200" i="2"/>
  <c r="O1200" i="2"/>
  <c r="N1200" i="2"/>
  <c r="M1200" i="2"/>
  <c r="L1200" i="2"/>
  <c r="BK1200" i="2" s="1"/>
  <c r="K1200" i="2"/>
  <c r="BJ1200" i="2" s="1"/>
  <c r="J1200" i="2"/>
  <c r="I1200" i="2"/>
  <c r="G1200" i="2"/>
  <c r="F1200" i="2"/>
  <c r="H1200" i="2" s="1"/>
  <c r="CX1199" i="2"/>
  <c r="CW1199" i="2"/>
  <c r="CN1199" i="2"/>
  <c r="CK1199" i="2"/>
  <c r="CI1199" i="2"/>
  <c r="CD1199" i="2"/>
  <c r="CE1199" i="2" s="1"/>
  <c r="CC1199" i="2"/>
  <c r="BY1199" i="2"/>
  <c r="CA1199" i="2" s="1"/>
  <c r="BW1199" i="2"/>
  <c r="BV1199" i="2"/>
  <c r="BS1199" i="2"/>
  <c r="BR1199" i="2"/>
  <c r="BP1199" i="2"/>
  <c r="BO1199" i="2"/>
  <c r="BN1199" i="2"/>
  <c r="BM1199" i="2"/>
  <c r="BL1199" i="2"/>
  <c r="BK1199" i="2"/>
  <c r="BJ1199" i="2"/>
  <c r="BI1199" i="2"/>
  <c r="BH1199" i="2"/>
  <c r="BF1199" i="2"/>
  <c r="BD1199" i="2"/>
  <c r="AQ1199" i="2"/>
  <c r="AP1199" i="2"/>
  <c r="AR1199" i="2" s="1"/>
  <c r="BU1199" i="2" s="1"/>
  <c r="AA1199" i="2"/>
  <c r="H1199" i="2"/>
  <c r="CX1198" i="2"/>
  <c r="CW1198" i="2"/>
  <c r="CN1198" i="2"/>
  <c r="CK1198" i="2"/>
  <c r="CI1198" i="2"/>
  <c r="CD1198" i="2"/>
  <c r="CE1198" i="2" s="1"/>
  <c r="CC1198" i="2"/>
  <c r="BY1198" i="2"/>
  <c r="CA1198" i="2" s="1"/>
  <c r="BW1198" i="2"/>
  <c r="BV1198" i="2"/>
  <c r="BS1198" i="2"/>
  <c r="BR1198" i="2"/>
  <c r="BP1198" i="2"/>
  <c r="BO1198" i="2"/>
  <c r="BN1198" i="2"/>
  <c r="BM1198" i="2"/>
  <c r="BL1198" i="2"/>
  <c r="BK1198" i="2"/>
  <c r="BJ1198" i="2"/>
  <c r="BI1198" i="2"/>
  <c r="BH1198" i="2"/>
  <c r="BF1198" i="2"/>
  <c r="BD1198" i="2"/>
  <c r="AR1198" i="2"/>
  <c r="BU1198" i="2" s="1"/>
  <c r="AQ1198" i="2"/>
  <c r="AP1198" i="2"/>
  <c r="AA1198" i="2"/>
  <c r="H1198" i="2"/>
  <c r="CX1197" i="2"/>
  <c r="CW1197" i="2"/>
  <c r="CV1197" i="2"/>
  <c r="CR1197" i="2"/>
  <c r="CN1197" i="2"/>
  <c r="CK1197" i="2"/>
  <c r="CI1197" i="2"/>
  <c r="CD1197" i="2"/>
  <c r="CC1197" i="2"/>
  <c r="BY1197" i="2"/>
  <c r="CA1197" i="2" s="1"/>
  <c r="BW1197" i="2"/>
  <c r="BV1197" i="2"/>
  <c r="BS1197" i="2"/>
  <c r="BR1197" i="2"/>
  <c r="BP1197" i="2"/>
  <c r="BO1197" i="2"/>
  <c r="BN1197" i="2"/>
  <c r="BM1197" i="2"/>
  <c r="BL1197" i="2"/>
  <c r="BK1197" i="2"/>
  <c r="BJ1197" i="2"/>
  <c r="BI1197" i="2"/>
  <c r="BH1197" i="2"/>
  <c r="BF1197" i="2"/>
  <c r="BD1197" i="2"/>
  <c r="AQ1197" i="2"/>
  <c r="AP1197" i="2"/>
  <c r="AR1197" i="2" s="1"/>
  <c r="BU1197" i="2" s="1"/>
  <c r="AA1197" i="2"/>
  <c r="H1197" i="2"/>
  <c r="CX1196" i="2"/>
  <c r="CW1196" i="2"/>
  <c r="CN1196" i="2"/>
  <c r="CK1196" i="2"/>
  <c r="CI1196" i="2"/>
  <c r="CD1196" i="2"/>
  <c r="CC1196" i="2"/>
  <c r="BY1196" i="2"/>
  <c r="CA1196" i="2" s="1"/>
  <c r="BW1196" i="2"/>
  <c r="BV1196" i="2"/>
  <c r="BS1196" i="2"/>
  <c r="BR1196" i="2"/>
  <c r="BP1196" i="2"/>
  <c r="BO1196" i="2"/>
  <c r="BN1196" i="2"/>
  <c r="BM1196" i="2"/>
  <c r="BL1196" i="2"/>
  <c r="BK1196" i="2"/>
  <c r="BJ1196" i="2"/>
  <c r="BI1196" i="2"/>
  <c r="BH1196" i="2"/>
  <c r="BF1196" i="2"/>
  <c r="BD1196" i="2"/>
  <c r="AQ1196" i="2"/>
  <c r="AP1196" i="2"/>
  <c r="AR1196" i="2" s="1"/>
  <c r="BU1196" i="2" s="1"/>
  <c r="AA1196" i="2"/>
  <c r="H1196" i="2"/>
  <c r="CX1195" i="2"/>
  <c r="CW1195" i="2"/>
  <c r="CN1195" i="2"/>
  <c r="CK1195" i="2"/>
  <c r="CI1195" i="2"/>
  <c r="CD1195" i="2"/>
  <c r="CE1195" i="2" s="1"/>
  <c r="CC1195" i="2"/>
  <c r="BY1195" i="2"/>
  <c r="CA1195" i="2" s="1"/>
  <c r="BW1195" i="2"/>
  <c r="BV1195" i="2"/>
  <c r="BS1195" i="2"/>
  <c r="BR1195" i="2"/>
  <c r="BP1195" i="2"/>
  <c r="BO1195" i="2"/>
  <c r="BN1195" i="2"/>
  <c r="BM1195" i="2"/>
  <c r="BL1195" i="2"/>
  <c r="BK1195" i="2"/>
  <c r="BJ1195" i="2"/>
  <c r="BI1195" i="2"/>
  <c r="BH1195" i="2"/>
  <c r="BF1195" i="2"/>
  <c r="BD1195" i="2"/>
  <c r="AQ1195" i="2"/>
  <c r="AP1195" i="2"/>
  <c r="AR1195" i="2" s="1"/>
  <c r="BU1195" i="2" s="1"/>
  <c r="AA1195" i="2"/>
  <c r="H1195" i="2"/>
  <c r="CX1194" i="2"/>
  <c r="CW1194" i="2"/>
  <c r="CN1194" i="2"/>
  <c r="CK1194" i="2"/>
  <c r="CI1194" i="2"/>
  <c r="CD1194" i="2"/>
  <c r="CE1194" i="2" s="1"/>
  <c r="CC1194" i="2"/>
  <c r="CA1194" i="2"/>
  <c r="BY1194" i="2"/>
  <c r="BW1194" i="2"/>
  <c r="BV1194" i="2"/>
  <c r="BS1194" i="2"/>
  <c r="BR1194" i="2"/>
  <c r="BP1194" i="2"/>
  <c r="BO1194" i="2"/>
  <c r="BN1194" i="2"/>
  <c r="BM1194" i="2"/>
  <c r="BL1194" i="2"/>
  <c r="BK1194" i="2"/>
  <c r="BJ1194" i="2"/>
  <c r="BI1194" i="2"/>
  <c r="BH1194" i="2"/>
  <c r="BF1194" i="2"/>
  <c r="BD1194" i="2"/>
  <c r="AQ1194" i="2"/>
  <c r="AP1194" i="2"/>
  <c r="AR1194" i="2" s="1"/>
  <c r="BU1194" i="2" s="1"/>
  <c r="AA1194" i="2"/>
  <c r="H1194" i="2"/>
  <c r="CX1193" i="2"/>
  <c r="CW1193" i="2"/>
  <c r="CN1193" i="2"/>
  <c r="CK1193" i="2"/>
  <c r="CI1193" i="2"/>
  <c r="CD1193" i="2"/>
  <c r="CE1193" i="2" s="1"/>
  <c r="CC1193" i="2"/>
  <c r="BY1193" i="2"/>
  <c r="CA1193" i="2" s="1"/>
  <c r="BW1193" i="2"/>
  <c r="BV1193" i="2"/>
  <c r="BS1193" i="2"/>
  <c r="BR1193" i="2"/>
  <c r="BP1193" i="2"/>
  <c r="BO1193" i="2"/>
  <c r="BN1193" i="2"/>
  <c r="BM1193" i="2"/>
  <c r="BL1193" i="2"/>
  <c r="BK1193" i="2"/>
  <c r="BJ1193" i="2"/>
  <c r="BI1193" i="2"/>
  <c r="BH1193" i="2"/>
  <c r="BF1193" i="2"/>
  <c r="BD1193" i="2"/>
  <c r="AQ1193" i="2"/>
  <c r="AP1193" i="2"/>
  <c r="AR1193" i="2" s="1"/>
  <c r="BU1193" i="2" s="1"/>
  <c r="AA1193" i="2"/>
  <c r="H1193" i="2"/>
  <c r="CX1192" i="2"/>
  <c r="CW1192" i="2"/>
  <c r="CN1192" i="2"/>
  <c r="CK1192" i="2"/>
  <c r="CI1192" i="2"/>
  <c r="CD1192" i="2"/>
  <c r="CC1192" i="2"/>
  <c r="BY1192" i="2"/>
  <c r="CA1192" i="2" s="1"/>
  <c r="BW1192" i="2"/>
  <c r="BV1192" i="2"/>
  <c r="BS1192" i="2"/>
  <c r="BR1192" i="2"/>
  <c r="BP1192" i="2"/>
  <c r="BO1192" i="2"/>
  <c r="BN1192" i="2"/>
  <c r="BM1192" i="2"/>
  <c r="BL1192" i="2"/>
  <c r="BK1192" i="2"/>
  <c r="BJ1192" i="2"/>
  <c r="BI1192" i="2"/>
  <c r="BH1192" i="2"/>
  <c r="BF1192" i="2"/>
  <c r="BD1192" i="2"/>
  <c r="AQ1192" i="2"/>
  <c r="AP1192" i="2"/>
  <c r="AR1192" i="2" s="1"/>
  <c r="BU1192" i="2" s="1"/>
  <c r="AA1192" i="2"/>
  <c r="H1192" i="2"/>
  <c r="CX1191" i="2"/>
  <c r="CW1191" i="2"/>
  <c r="CN1191" i="2"/>
  <c r="CK1191" i="2"/>
  <c r="CI1191" i="2"/>
  <c r="CD1191" i="2"/>
  <c r="CE1191" i="2" s="1"/>
  <c r="CC1191" i="2"/>
  <c r="BY1191" i="2"/>
  <c r="CA1191" i="2" s="1"/>
  <c r="BW1191" i="2"/>
  <c r="BV1191" i="2"/>
  <c r="BS1191" i="2"/>
  <c r="BR1191" i="2"/>
  <c r="BP1191" i="2"/>
  <c r="BO1191" i="2"/>
  <c r="BN1191" i="2"/>
  <c r="BM1191" i="2"/>
  <c r="BL1191" i="2"/>
  <c r="BK1191" i="2"/>
  <c r="BJ1191" i="2"/>
  <c r="BI1191" i="2"/>
  <c r="BH1191" i="2"/>
  <c r="BF1191" i="2"/>
  <c r="BD1191" i="2"/>
  <c r="AQ1191" i="2"/>
  <c r="AP1191" i="2"/>
  <c r="AR1191" i="2" s="1"/>
  <c r="BU1191" i="2" s="1"/>
  <c r="AA1191" i="2"/>
  <c r="H1191" i="2"/>
  <c r="CX1190" i="2"/>
  <c r="CW1190" i="2"/>
  <c r="CN1190" i="2"/>
  <c r="CK1190" i="2"/>
  <c r="CI1190" i="2"/>
  <c r="CE1190" i="2"/>
  <c r="CD1190" i="2"/>
  <c r="CC1190" i="2"/>
  <c r="BY1190" i="2"/>
  <c r="CA1190" i="2" s="1"/>
  <c r="BW1190" i="2"/>
  <c r="BV1190" i="2"/>
  <c r="BS1190" i="2"/>
  <c r="BR1190" i="2"/>
  <c r="BP1190" i="2"/>
  <c r="BO1190" i="2"/>
  <c r="BN1190" i="2"/>
  <c r="BM1190" i="2"/>
  <c r="BL1190" i="2"/>
  <c r="BK1190" i="2"/>
  <c r="BJ1190" i="2"/>
  <c r="BI1190" i="2"/>
  <c r="BH1190" i="2"/>
  <c r="BF1190" i="2"/>
  <c r="BD1190" i="2"/>
  <c r="AR1190" i="2"/>
  <c r="BU1190" i="2" s="1"/>
  <c r="AQ1190" i="2"/>
  <c r="AP1190" i="2"/>
  <c r="AA1190" i="2"/>
  <c r="H1190" i="2"/>
  <c r="CX1189" i="2"/>
  <c r="CW1189" i="2"/>
  <c r="CN1189" i="2"/>
  <c r="CK1189" i="2"/>
  <c r="CI1189" i="2"/>
  <c r="CD1189" i="2"/>
  <c r="CC1189" i="2"/>
  <c r="BY1189" i="2"/>
  <c r="CA1189" i="2" s="1"/>
  <c r="BW1189" i="2"/>
  <c r="BV1189" i="2"/>
  <c r="BS1189" i="2"/>
  <c r="BR1189" i="2"/>
  <c r="BP1189" i="2"/>
  <c r="BO1189" i="2"/>
  <c r="BN1189" i="2"/>
  <c r="BM1189" i="2"/>
  <c r="BL1189" i="2"/>
  <c r="BK1189" i="2"/>
  <c r="BJ1189" i="2"/>
  <c r="BI1189" i="2"/>
  <c r="BH1189" i="2"/>
  <c r="BF1189" i="2"/>
  <c r="BD1189" i="2"/>
  <c r="AQ1189" i="2"/>
  <c r="AP1189" i="2"/>
  <c r="AR1189" i="2" s="1"/>
  <c r="BU1189" i="2" s="1"/>
  <c r="AA1189" i="2"/>
  <c r="H1189" i="2"/>
  <c r="CX1188" i="2"/>
  <c r="CW1188" i="2"/>
  <c r="CN1188" i="2"/>
  <c r="CK1188" i="2"/>
  <c r="CI1188" i="2"/>
  <c r="CD1188" i="2"/>
  <c r="CC1188" i="2"/>
  <c r="BY1188" i="2"/>
  <c r="CA1188" i="2" s="1"/>
  <c r="BW1188" i="2"/>
  <c r="BV1188" i="2"/>
  <c r="BS1188" i="2"/>
  <c r="BR1188" i="2"/>
  <c r="BP1188" i="2"/>
  <c r="BO1188" i="2"/>
  <c r="BN1188" i="2"/>
  <c r="BM1188" i="2"/>
  <c r="BL1188" i="2"/>
  <c r="BK1188" i="2"/>
  <c r="BJ1188" i="2"/>
  <c r="BI1188" i="2"/>
  <c r="BH1188" i="2"/>
  <c r="BF1188" i="2"/>
  <c r="BD1188" i="2"/>
  <c r="AQ1188" i="2"/>
  <c r="AP1188" i="2"/>
  <c r="AR1188" i="2" s="1"/>
  <c r="BU1188" i="2" s="1"/>
  <c r="AA1188" i="2"/>
  <c r="H1188" i="2"/>
  <c r="CX1187" i="2"/>
  <c r="CW1187" i="2"/>
  <c r="CN1187" i="2"/>
  <c r="CK1187" i="2"/>
  <c r="CI1187" i="2"/>
  <c r="CD1187" i="2"/>
  <c r="CE1187" i="2" s="1"/>
  <c r="CC1187" i="2"/>
  <c r="BY1187" i="2"/>
  <c r="CA1187" i="2" s="1"/>
  <c r="BW1187" i="2"/>
  <c r="BV1187" i="2"/>
  <c r="BS1187" i="2"/>
  <c r="BR1187" i="2"/>
  <c r="BP1187" i="2"/>
  <c r="BO1187" i="2"/>
  <c r="BN1187" i="2"/>
  <c r="BM1187" i="2"/>
  <c r="BL1187" i="2"/>
  <c r="BK1187" i="2"/>
  <c r="BJ1187" i="2"/>
  <c r="BI1187" i="2"/>
  <c r="BH1187" i="2"/>
  <c r="BF1187" i="2"/>
  <c r="BD1187" i="2"/>
  <c r="AQ1187" i="2"/>
  <c r="AP1187" i="2"/>
  <c r="AR1187" i="2" s="1"/>
  <c r="BU1187" i="2" s="1"/>
  <c r="AA1187" i="2"/>
  <c r="H1187" i="2"/>
  <c r="CX1186" i="2"/>
  <c r="CW1186" i="2"/>
  <c r="CN1186" i="2"/>
  <c r="CK1186" i="2"/>
  <c r="CI1186" i="2"/>
  <c r="CD1186" i="2"/>
  <c r="CE1186" i="2" s="1"/>
  <c r="CC1186" i="2"/>
  <c r="BY1186" i="2"/>
  <c r="CA1186" i="2" s="1"/>
  <c r="BW1186" i="2"/>
  <c r="BV1186" i="2"/>
  <c r="BS1186" i="2"/>
  <c r="BR1186" i="2"/>
  <c r="BP1186" i="2"/>
  <c r="BO1186" i="2"/>
  <c r="BN1186" i="2"/>
  <c r="BM1186" i="2"/>
  <c r="BL1186" i="2"/>
  <c r="BK1186" i="2"/>
  <c r="BJ1186" i="2"/>
  <c r="BI1186" i="2"/>
  <c r="BH1186" i="2"/>
  <c r="BF1186" i="2"/>
  <c r="BD1186" i="2"/>
  <c r="AQ1186" i="2"/>
  <c r="AP1186" i="2"/>
  <c r="AR1186" i="2" s="1"/>
  <c r="BU1186" i="2" s="1"/>
  <c r="AA1186" i="2"/>
  <c r="H1186" i="2"/>
  <c r="DA1185" i="2"/>
  <c r="CZ1185" i="2"/>
  <c r="CX1185" i="2"/>
  <c r="CW1185" i="2"/>
  <c r="CK1185" i="2"/>
  <c r="CI1185" i="2"/>
  <c r="CD1185" i="2"/>
  <c r="CE1185" i="2" s="1"/>
  <c r="CC1185" i="2"/>
  <c r="BY1185" i="2"/>
  <c r="CA1185" i="2" s="1"/>
  <c r="BW1185" i="2"/>
  <c r="BV1185" i="2"/>
  <c r="BS1185" i="2"/>
  <c r="BR1185" i="2"/>
  <c r="BP1185" i="2"/>
  <c r="BO1185" i="2"/>
  <c r="BN1185" i="2"/>
  <c r="CV1185" i="2" s="1"/>
  <c r="BJ1185" i="2"/>
  <c r="BI1185" i="2"/>
  <c r="BH1185" i="2"/>
  <c r="BG1185" i="2"/>
  <c r="BE1185" i="2"/>
  <c r="BF1185" i="2" s="1"/>
  <c r="BC1185" i="2"/>
  <c r="AZ1185" i="2"/>
  <c r="AY1185" i="2"/>
  <c r="AX1185" i="2"/>
  <c r="AW1185" i="2"/>
  <c r="BD1185" i="2" s="1"/>
  <c r="AV1185" i="2"/>
  <c r="AU1185" i="2"/>
  <c r="BM1185" i="2" s="1"/>
  <c r="AT1185" i="2"/>
  <c r="AS1185" i="2"/>
  <c r="AP1185" i="2"/>
  <c r="AR1185" i="2" s="1"/>
  <c r="BU1185" i="2" s="1"/>
  <c r="AO1185" i="2"/>
  <c r="AN1185" i="2"/>
  <c r="AM1185" i="2"/>
  <c r="AL1185" i="2"/>
  <c r="AK1185" i="2"/>
  <c r="AJ1185" i="2"/>
  <c r="AI1185" i="2"/>
  <c r="AQ1185" i="2" s="1"/>
  <c r="AA1185" i="2"/>
  <c r="Z1185" i="2"/>
  <c r="CN1185" i="2" s="1"/>
  <c r="Y1185" i="2"/>
  <c r="X1185" i="2"/>
  <c r="U1185" i="2"/>
  <c r="T1185" i="2"/>
  <c r="Q1185" i="2"/>
  <c r="P1185" i="2"/>
  <c r="O1185" i="2"/>
  <c r="N1185" i="2"/>
  <c r="BL1185" i="2" s="1"/>
  <c r="M1185" i="2"/>
  <c r="L1185" i="2"/>
  <c r="BK1185" i="2" s="1"/>
  <c r="K1185" i="2"/>
  <c r="J1185" i="2"/>
  <c r="I1185" i="2"/>
  <c r="H1185" i="2"/>
  <c r="G1185" i="2"/>
  <c r="F1185" i="2"/>
  <c r="CX1184" i="2"/>
  <c r="CW1184" i="2"/>
  <c r="CN1184" i="2"/>
  <c r="CK1184" i="2"/>
  <c r="CI1184" i="2"/>
  <c r="CD1184" i="2"/>
  <c r="CC1184" i="2"/>
  <c r="BY1184" i="2"/>
  <c r="CA1184" i="2" s="1"/>
  <c r="BW1184" i="2"/>
  <c r="BV1184" i="2"/>
  <c r="BS1184" i="2"/>
  <c r="BR1184" i="2"/>
  <c r="BP1184" i="2"/>
  <c r="BO1184" i="2"/>
  <c r="BN1184" i="2"/>
  <c r="BM1184" i="2"/>
  <c r="BL1184" i="2"/>
  <c r="BK1184" i="2"/>
  <c r="BJ1184" i="2"/>
  <c r="BI1184" i="2"/>
  <c r="BH1184" i="2"/>
  <c r="BF1184" i="2"/>
  <c r="BD1184" i="2"/>
  <c r="AQ1184" i="2"/>
  <c r="AP1184" i="2"/>
  <c r="AR1184" i="2" s="1"/>
  <c r="BU1184" i="2" s="1"/>
  <c r="AA1184" i="2"/>
  <c r="H1184" i="2"/>
  <c r="CX1183" i="2"/>
  <c r="CW1183" i="2"/>
  <c r="CN1183" i="2"/>
  <c r="CK1183" i="2"/>
  <c r="CI1183" i="2"/>
  <c r="CD1183" i="2"/>
  <c r="CE1183" i="2" s="1"/>
  <c r="CC1183" i="2"/>
  <c r="BY1183" i="2"/>
  <c r="CA1183" i="2" s="1"/>
  <c r="BW1183" i="2"/>
  <c r="BV1183" i="2"/>
  <c r="BS1183" i="2"/>
  <c r="BR1183" i="2"/>
  <c r="BP1183" i="2"/>
  <c r="BO1183" i="2"/>
  <c r="BN1183" i="2"/>
  <c r="BM1183" i="2"/>
  <c r="BL1183" i="2"/>
  <c r="BK1183" i="2"/>
  <c r="BJ1183" i="2"/>
  <c r="BI1183" i="2"/>
  <c r="BH1183" i="2"/>
  <c r="BF1183" i="2"/>
  <c r="BD1183" i="2"/>
  <c r="AQ1183" i="2"/>
  <c r="AP1183" i="2"/>
  <c r="AR1183" i="2" s="1"/>
  <c r="BU1183" i="2" s="1"/>
  <c r="AA1183" i="2"/>
  <c r="H1183" i="2"/>
  <c r="CX1182" i="2"/>
  <c r="CW1182" i="2"/>
  <c r="CN1182" i="2"/>
  <c r="CK1182" i="2"/>
  <c r="CI1182" i="2"/>
  <c r="CD1182" i="2"/>
  <c r="CC1182" i="2"/>
  <c r="BY1182" i="2"/>
  <c r="CA1182" i="2" s="1"/>
  <c r="BW1182" i="2"/>
  <c r="BV1182" i="2"/>
  <c r="BS1182" i="2"/>
  <c r="BR1182" i="2"/>
  <c r="BP1182" i="2"/>
  <c r="BO1182" i="2"/>
  <c r="BN1182" i="2"/>
  <c r="BM1182" i="2"/>
  <c r="BL1182" i="2"/>
  <c r="BK1182" i="2"/>
  <c r="BJ1182" i="2"/>
  <c r="BI1182" i="2"/>
  <c r="BH1182" i="2"/>
  <c r="BF1182" i="2"/>
  <c r="BD1182" i="2"/>
  <c r="AQ1182" i="2"/>
  <c r="AP1182" i="2"/>
  <c r="AR1182" i="2" s="1"/>
  <c r="BU1182" i="2" s="1"/>
  <c r="AA1182" i="2"/>
  <c r="H1182" i="2"/>
  <c r="CX1181" i="2"/>
  <c r="CW1181" i="2"/>
  <c r="CN1181" i="2"/>
  <c r="CK1181" i="2"/>
  <c r="CI1181" i="2"/>
  <c r="CD1181" i="2"/>
  <c r="CE1181" i="2" s="1"/>
  <c r="CC1181" i="2"/>
  <c r="BY1181" i="2"/>
  <c r="CA1181" i="2" s="1"/>
  <c r="BW1181" i="2"/>
  <c r="BV1181" i="2"/>
  <c r="BS1181" i="2"/>
  <c r="BR1181" i="2"/>
  <c r="BP1181" i="2"/>
  <c r="BO1181" i="2"/>
  <c r="BN1181" i="2"/>
  <c r="BM1181" i="2"/>
  <c r="BL1181" i="2"/>
  <c r="BK1181" i="2"/>
  <c r="BJ1181" i="2"/>
  <c r="BI1181" i="2"/>
  <c r="BH1181" i="2"/>
  <c r="BF1181" i="2"/>
  <c r="BD1181" i="2"/>
  <c r="AQ1181" i="2"/>
  <c r="AP1181" i="2"/>
  <c r="AR1181" i="2" s="1"/>
  <c r="BU1181" i="2" s="1"/>
  <c r="AA1181" i="2"/>
  <c r="H1181" i="2"/>
  <c r="CX1180" i="2"/>
  <c r="CW1180" i="2"/>
  <c r="CN1180" i="2"/>
  <c r="CK1180" i="2"/>
  <c r="CI1180" i="2"/>
  <c r="CD1180" i="2"/>
  <c r="CC1180" i="2"/>
  <c r="BY1180" i="2"/>
  <c r="CA1180" i="2" s="1"/>
  <c r="BW1180" i="2"/>
  <c r="BV1180" i="2"/>
  <c r="BS1180" i="2"/>
  <c r="BR1180" i="2"/>
  <c r="BP1180" i="2"/>
  <c r="BO1180" i="2"/>
  <c r="BN1180" i="2"/>
  <c r="BM1180" i="2"/>
  <c r="BL1180" i="2"/>
  <c r="BK1180" i="2"/>
  <c r="BJ1180" i="2"/>
  <c r="BI1180" i="2"/>
  <c r="BH1180" i="2"/>
  <c r="BF1180" i="2"/>
  <c r="BD1180" i="2"/>
  <c r="AQ1180" i="2"/>
  <c r="AP1180" i="2"/>
  <c r="AR1180" i="2" s="1"/>
  <c r="BU1180" i="2" s="1"/>
  <c r="AA1180" i="2"/>
  <c r="H1180" i="2"/>
  <c r="CX1179" i="2"/>
  <c r="CW1179" i="2"/>
  <c r="CN1179" i="2"/>
  <c r="CK1179" i="2"/>
  <c r="CI1179" i="2"/>
  <c r="CD1179" i="2"/>
  <c r="CE1179" i="2" s="1"/>
  <c r="CC1179" i="2"/>
  <c r="BY1179" i="2"/>
  <c r="CA1179" i="2" s="1"/>
  <c r="BW1179" i="2"/>
  <c r="BV1179" i="2"/>
  <c r="BS1179" i="2"/>
  <c r="BR1179" i="2"/>
  <c r="BP1179" i="2"/>
  <c r="BO1179" i="2"/>
  <c r="BN1179" i="2"/>
  <c r="BM1179" i="2"/>
  <c r="BL1179" i="2"/>
  <c r="BK1179" i="2"/>
  <c r="BJ1179" i="2"/>
  <c r="BI1179" i="2"/>
  <c r="BH1179" i="2"/>
  <c r="BF1179" i="2"/>
  <c r="BD1179" i="2"/>
  <c r="AQ1179" i="2"/>
  <c r="AP1179" i="2"/>
  <c r="AR1179" i="2" s="1"/>
  <c r="BU1179" i="2" s="1"/>
  <c r="AA1179" i="2"/>
  <c r="H1179" i="2"/>
  <c r="CX1178" i="2"/>
  <c r="CW1178" i="2"/>
  <c r="CN1178" i="2"/>
  <c r="CK1178" i="2"/>
  <c r="CI1178" i="2"/>
  <c r="CD1178" i="2"/>
  <c r="CE1178" i="2" s="1"/>
  <c r="CC1178" i="2"/>
  <c r="BY1178" i="2"/>
  <c r="CA1178" i="2" s="1"/>
  <c r="BW1178" i="2"/>
  <c r="BV1178" i="2"/>
  <c r="BS1178" i="2"/>
  <c r="BR1178" i="2"/>
  <c r="BP1178" i="2"/>
  <c r="BO1178" i="2"/>
  <c r="BN1178" i="2"/>
  <c r="BM1178" i="2"/>
  <c r="BL1178" i="2"/>
  <c r="BK1178" i="2"/>
  <c r="BJ1178" i="2"/>
  <c r="BI1178" i="2"/>
  <c r="BH1178" i="2"/>
  <c r="BF1178" i="2"/>
  <c r="BD1178" i="2"/>
  <c r="AQ1178" i="2"/>
  <c r="AP1178" i="2"/>
  <c r="AR1178" i="2" s="1"/>
  <c r="BU1178" i="2" s="1"/>
  <c r="AA1178" i="2"/>
  <c r="H1178" i="2"/>
  <c r="CX1177" i="2"/>
  <c r="CW1177" i="2"/>
  <c r="CN1177" i="2"/>
  <c r="CK1177" i="2"/>
  <c r="CI1177" i="2"/>
  <c r="CD1177" i="2"/>
  <c r="CE1177" i="2" s="1"/>
  <c r="CC1177" i="2"/>
  <c r="BY1177" i="2"/>
  <c r="CA1177" i="2" s="1"/>
  <c r="BW1177" i="2"/>
  <c r="BV1177" i="2"/>
  <c r="BS1177" i="2"/>
  <c r="BR1177" i="2"/>
  <c r="BP1177" i="2"/>
  <c r="BO1177" i="2"/>
  <c r="BN1177" i="2"/>
  <c r="BM1177" i="2"/>
  <c r="BL1177" i="2"/>
  <c r="BK1177" i="2"/>
  <c r="BJ1177" i="2"/>
  <c r="BI1177" i="2"/>
  <c r="BH1177" i="2"/>
  <c r="BF1177" i="2"/>
  <c r="BD1177" i="2"/>
  <c r="AQ1177" i="2"/>
  <c r="AP1177" i="2"/>
  <c r="AR1177" i="2" s="1"/>
  <c r="BU1177" i="2" s="1"/>
  <c r="AA1177" i="2"/>
  <c r="H1177" i="2"/>
  <c r="CX1176" i="2"/>
  <c r="CW1176" i="2"/>
  <c r="CN1176" i="2"/>
  <c r="CK1176" i="2"/>
  <c r="CI1176" i="2"/>
  <c r="CD1176" i="2"/>
  <c r="CC1176" i="2"/>
  <c r="BY1176" i="2"/>
  <c r="CA1176" i="2" s="1"/>
  <c r="BW1176" i="2"/>
  <c r="BV1176" i="2"/>
  <c r="BS1176" i="2"/>
  <c r="BR1176" i="2"/>
  <c r="BP1176" i="2"/>
  <c r="BO1176" i="2"/>
  <c r="BN1176" i="2"/>
  <c r="BM1176" i="2"/>
  <c r="BL1176" i="2"/>
  <c r="BK1176" i="2"/>
  <c r="BJ1176" i="2"/>
  <c r="BI1176" i="2"/>
  <c r="BH1176" i="2"/>
  <c r="BF1176" i="2"/>
  <c r="BD1176" i="2"/>
  <c r="AR1176" i="2"/>
  <c r="BU1176" i="2" s="1"/>
  <c r="AQ1176" i="2"/>
  <c r="AP1176" i="2"/>
  <c r="AA1176" i="2"/>
  <c r="H1176" i="2"/>
  <c r="CX1175" i="2"/>
  <c r="CW1175" i="2"/>
  <c r="CN1175" i="2"/>
  <c r="CK1175" i="2"/>
  <c r="CI1175" i="2"/>
  <c r="CD1175" i="2"/>
  <c r="CE1175" i="2" s="1"/>
  <c r="CC1175" i="2"/>
  <c r="BY1175" i="2"/>
  <c r="CA1175" i="2" s="1"/>
  <c r="BW1175" i="2"/>
  <c r="BV1175" i="2"/>
  <c r="BS1175" i="2"/>
  <c r="BR1175" i="2"/>
  <c r="BP1175" i="2"/>
  <c r="BO1175" i="2"/>
  <c r="BN1175" i="2"/>
  <c r="BM1175" i="2"/>
  <c r="BL1175" i="2"/>
  <c r="BK1175" i="2"/>
  <c r="BJ1175" i="2"/>
  <c r="BI1175" i="2"/>
  <c r="BH1175" i="2"/>
  <c r="BF1175" i="2"/>
  <c r="BD1175" i="2"/>
  <c r="AQ1175" i="2"/>
  <c r="AP1175" i="2"/>
  <c r="AR1175" i="2" s="1"/>
  <c r="BU1175" i="2" s="1"/>
  <c r="AA1175" i="2"/>
  <c r="H1175" i="2"/>
  <c r="CX1174" i="2"/>
  <c r="CW1174" i="2"/>
  <c r="CN1174" i="2"/>
  <c r="CK1174" i="2"/>
  <c r="CI1174" i="2"/>
  <c r="CD1174" i="2"/>
  <c r="CC1174" i="2"/>
  <c r="BY1174" i="2"/>
  <c r="CA1174" i="2" s="1"/>
  <c r="BW1174" i="2"/>
  <c r="BV1174" i="2"/>
  <c r="BS1174" i="2"/>
  <c r="BR1174" i="2"/>
  <c r="BP1174" i="2"/>
  <c r="BO1174" i="2"/>
  <c r="BN1174" i="2"/>
  <c r="BM1174" i="2"/>
  <c r="BL1174" i="2"/>
  <c r="BK1174" i="2"/>
  <c r="BJ1174" i="2"/>
  <c r="BI1174" i="2"/>
  <c r="BH1174" i="2"/>
  <c r="BF1174" i="2"/>
  <c r="BD1174" i="2"/>
  <c r="AQ1174" i="2"/>
  <c r="AP1174" i="2"/>
  <c r="AR1174" i="2" s="1"/>
  <c r="BU1174" i="2" s="1"/>
  <c r="AA1174" i="2"/>
  <c r="H1174" i="2"/>
  <c r="CX1173" i="2"/>
  <c r="CW1173" i="2"/>
  <c r="CN1173" i="2"/>
  <c r="CK1173" i="2"/>
  <c r="CI1173" i="2"/>
  <c r="CD1173" i="2"/>
  <c r="CE1173" i="2" s="1"/>
  <c r="CC1173" i="2"/>
  <c r="BY1173" i="2"/>
  <c r="CA1173" i="2" s="1"/>
  <c r="BW1173" i="2"/>
  <c r="BV1173" i="2"/>
  <c r="BS1173" i="2"/>
  <c r="BR1173" i="2"/>
  <c r="BP1173" i="2"/>
  <c r="BO1173" i="2"/>
  <c r="BN1173" i="2"/>
  <c r="BM1173" i="2"/>
  <c r="BL1173" i="2"/>
  <c r="BK1173" i="2"/>
  <c r="BJ1173" i="2"/>
  <c r="BI1173" i="2"/>
  <c r="BH1173" i="2"/>
  <c r="BF1173" i="2"/>
  <c r="BD1173" i="2"/>
  <c r="AQ1173" i="2"/>
  <c r="AP1173" i="2"/>
  <c r="AR1173" i="2" s="1"/>
  <c r="BU1173" i="2" s="1"/>
  <c r="AA1173" i="2"/>
  <c r="H1173" i="2"/>
  <c r="CX1172" i="2"/>
  <c r="CW1172" i="2"/>
  <c r="CN1172" i="2"/>
  <c r="CK1172" i="2"/>
  <c r="CI1172" i="2"/>
  <c r="CD1172" i="2"/>
  <c r="CC1172" i="2"/>
  <c r="BY1172" i="2"/>
  <c r="CA1172" i="2" s="1"/>
  <c r="BW1172" i="2"/>
  <c r="BV1172" i="2"/>
  <c r="BS1172" i="2"/>
  <c r="BR1172" i="2"/>
  <c r="BP1172" i="2"/>
  <c r="BO1172" i="2"/>
  <c r="BN1172" i="2"/>
  <c r="BM1172" i="2"/>
  <c r="BL1172" i="2"/>
  <c r="BK1172" i="2"/>
  <c r="BJ1172" i="2"/>
  <c r="BI1172" i="2"/>
  <c r="BH1172" i="2"/>
  <c r="BF1172" i="2"/>
  <c r="BD1172" i="2"/>
  <c r="AQ1172" i="2"/>
  <c r="AP1172" i="2"/>
  <c r="AR1172" i="2" s="1"/>
  <c r="BU1172" i="2" s="1"/>
  <c r="AA1172" i="2"/>
  <c r="H1172" i="2"/>
  <c r="CX1171" i="2"/>
  <c r="CW1171" i="2"/>
  <c r="CN1171" i="2"/>
  <c r="CK1171" i="2"/>
  <c r="CI1171" i="2"/>
  <c r="CE1171" i="2"/>
  <c r="CD1171" i="2"/>
  <c r="CC1171" i="2"/>
  <c r="BY1171" i="2"/>
  <c r="CA1171" i="2" s="1"/>
  <c r="BW1171" i="2"/>
  <c r="BV1171" i="2"/>
  <c r="BS1171" i="2"/>
  <c r="BR1171" i="2"/>
  <c r="BP1171" i="2"/>
  <c r="BO1171" i="2"/>
  <c r="BN1171" i="2"/>
  <c r="BM1171" i="2"/>
  <c r="BL1171" i="2"/>
  <c r="BK1171" i="2"/>
  <c r="BJ1171" i="2"/>
  <c r="BI1171" i="2"/>
  <c r="BH1171" i="2"/>
  <c r="BF1171" i="2"/>
  <c r="BD1171" i="2"/>
  <c r="AQ1171" i="2"/>
  <c r="AP1171" i="2"/>
  <c r="AR1171" i="2" s="1"/>
  <c r="BU1171" i="2" s="1"/>
  <c r="AA1171" i="2"/>
  <c r="H1171" i="2"/>
  <c r="CX1170" i="2"/>
  <c r="CW1170" i="2"/>
  <c r="CN1170" i="2"/>
  <c r="CK1170" i="2"/>
  <c r="CI1170" i="2"/>
  <c r="CD1170" i="2"/>
  <c r="CE1170" i="2" s="1"/>
  <c r="CC1170" i="2"/>
  <c r="CA1170" i="2"/>
  <c r="BY1170" i="2"/>
  <c r="BW1170" i="2"/>
  <c r="BV1170" i="2"/>
  <c r="BS1170" i="2"/>
  <c r="BR1170" i="2"/>
  <c r="BP1170" i="2"/>
  <c r="BO1170" i="2"/>
  <c r="BN1170" i="2"/>
  <c r="BM1170" i="2"/>
  <c r="BL1170" i="2"/>
  <c r="BK1170" i="2"/>
  <c r="BJ1170" i="2"/>
  <c r="BI1170" i="2"/>
  <c r="BH1170" i="2"/>
  <c r="BF1170" i="2"/>
  <c r="BD1170" i="2"/>
  <c r="AQ1170" i="2"/>
  <c r="AP1170" i="2"/>
  <c r="AR1170" i="2" s="1"/>
  <c r="BU1170" i="2" s="1"/>
  <c r="AA1170" i="2"/>
  <c r="H1170" i="2"/>
  <c r="CX1169" i="2"/>
  <c r="CW1169" i="2"/>
  <c r="CN1169" i="2"/>
  <c r="CK1169" i="2"/>
  <c r="CI1169" i="2"/>
  <c r="CD1169" i="2"/>
  <c r="CE1169" i="2" s="1"/>
  <c r="CC1169" i="2"/>
  <c r="BY1169" i="2"/>
  <c r="CA1169" i="2" s="1"/>
  <c r="BW1169" i="2"/>
  <c r="BV1169" i="2"/>
  <c r="BS1169" i="2"/>
  <c r="BR1169" i="2"/>
  <c r="BP1169" i="2"/>
  <c r="BO1169" i="2"/>
  <c r="BN1169" i="2"/>
  <c r="BM1169" i="2"/>
  <c r="BL1169" i="2"/>
  <c r="BK1169" i="2"/>
  <c r="BJ1169" i="2"/>
  <c r="BI1169" i="2"/>
  <c r="BH1169" i="2"/>
  <c r="BF1169" i="2"/>
  <c r="BD1169" i="2"/>
  <c r="AQ1169" i="2"/>
  <c r="AP1169" i="2"/>
  <c r="AR1169" i="2" s="1"/>
  <c r="BU1169" i="2" s="1"/>
  <c r="AA1169" i="2"/>
  <c r="H1169" i="2"/>
  <c r="CX1168" i="2"/>
  <c r="CW1168" i="2"/>
  <c r="CN1168" i="2"/>
  <c r="CK1168" i="2"/>
  <c r="CI1168" i="2"/>
  <c r="CD1168" i="2"/>
  <c r="CC1168" i="2"/>
  <c r="BY1168" i="2"/>
  <c r="CA1168" i="2" s="1"/>
  <c r="BW1168" i="2"/>
  <c r="BV1168" i="2"/>
  <c r="BS1168" i="2"/>
  <c r="BR1168" i="2"/>
  <c r="BP1168" i="2"/>
  <c r="BO1168" i="2"/>
  <c r="BN1168" i="2"/>
  <c r="BM1168" i="2"/>
  <c r="BL1168" i="2"/>
  <c r="BK1168" i="2"/>
  <c r="BJ1168" i="2"/>
  <c r="BI1168" i="2"/>
  <c r="BH1168" i="2"/>
  <c r="BF1168" i="2"/>
  <c r="BD1168" i="2"/>
  <c r="AR1168" i="2"/>
  <c r="BU1168" i="2" s="1"/>
  <c r="AQ1168" i="2"/>
  <c r="AP1168" i="2"/>
  <c r="AA1168" i="2"/>
  <c r="H1168" i="2"/>
  <c r="CX1167" i="2"/>
  <c r="CW1167" i="2"/>
  <c r="CN1167" i="2"/>
  <c r="CK1167" i="2"/>
  <c r="CI1167" i="2"/>
  <c r="CD1167" i="2"/>
  <c r="CE1167" i="2" s="1"/>
  <c r="CC1167" i="2"/>
  <c r="BY1167" i="2"/>
  <c r="CA1167" i="2" s="1"/>
  <c r="BW1167" i="2"/>
  <c r="BV1167" i="2"/>
  <c r="BS1167" i="2"/>
  <c r="BR1167" i="2"/>
  <c r="BP1167" i="2"/>
  <c r="BO1167" i="2"/>
  <c r="BN1167" i="2"/>
  <c r="BM1167" i="2"/>
  <c r="BL1167" i="2"/>
  <c r="BK1167" i="2"/>
  <c r="BJ1167" i="2"/>
  <c r="BI1167" i="2"/>
  <c r="BH1167" i="2"/>
  <c r="BF1167" i="2"/>
  <c r="BD1167" i="2"/>
  <c r="AR1167" i="2"/>
  <c r="BU1167" i="2" s="1"/>
  <c r="AQ1167" i="2"/>
  <c r="AP1167" i="2"/>
  <c r="AA1167" i="2"/>
  <c r="H1167" i="2"/>
  <c r="CX1166" i="2"/>
  <c r="CW1166" i="2"/>
  <c r="CN1166" i="2"/>
  <c r="CK1166" i="2"/>
  <c r="CI1166" i="2"/>
  <c r="CD1166" i="2"/>
  <c r="CC1166" i="2"/>
  <c r="BY1166" i="2"/>
  <c r="CA1166" i="2" s="1"/>
  <c r="BW1166" i="2"/>
  <c r="BV1166" i="2"/>
  <c r="BS1166" i="2"/>
  <c r="BR1166" i="2"/>
  <c r="BP1166" i="2"/>
  <c r="BO1166" i="2"/>
  <c r="BN1166" i="2"/>
  <c r="BM1166" i="2"/>
  <c r="BL1166" i="2"/>
  <c r="BK1166" i="2"/>
  <c r="BJ1166" i="2"/>
  <c r="BI1166" i="2"/>
  <c r="BH1166" i="2"/>
  <c r="BF1166" i="2"/>
  <c r="BD1166" i="2"/>
  <c r="AQ1166" i="2"/>
  <c r="AP1166" i="2"/>
  <c r="AR1166" i="2" s="1"/>
  <c r="BU1166" i="2" s="1"/>
  <c r="AA1166" i="2"/>
  <c r="H1166" i="2"/>
  <c r="CX1165" i="2"/>
  <c r="CW1165" i="2"/>
  <c r="CN1165" i="2"/>
  <c r="CK1165" i="2"/>
  <c r="CI1165" i="2"/>
  <c r="CD1165" i="2"/>
  <c r="CE1165" i="2" s="1"/>
  <c r="CC1165" i="2"/>
  <c r="BY1165" i="2"/>
  <c r="CA1165" i="2" s="1"/>
  <c r="BW1165" i="2"/>
  <c r="BV1165" i="2"/>
  <c r="BS1165" i="2"/>
  <c r="BR1165" i="2"/>
  <c r="BP1165" i="2"/>
  <c r="BO1165" i="2"/>
  <c r="BN1165" i="2"/>
  <c r="BM1165" i="2"/>
  <c r="BL1165" i="2"/>
  <c r="BK1165" i="2"/>
  <c r="BJ1165" i="2"/>
  <c r="BI1165" i="2"/>
  <c r="BH1165" i="2"/>
  <c r="BF1165" i="2"/>
  <c r="BD1165" i="2"/>
  <c r="AQ1165" i="2"/>
  <c r="AP1165" i="2"/>
  <c r="AR1165" i="2" s="1"/>
  <c r="BU1165" i="2" s="1"/>
  <c r="AA1165" i="2"/>
  <c r="H1165" i="2"/>
  <c r="CX1164" i="2"/>
  <c r="CW1164" i="2"/>
  <c r="CN1164" i="2"/>
  <c r="CK1164" i="2"/>
  <c r="CI1164" i="2"/>
  <c r="CD1164" i="2"/>
  <c r="CC1164" i="2"/>
  <c r="BY1164" i="2"/>
  <c r="CA1164" i="2" s="1"/>
  <c r="BW1164" i="2"/>
  <c r="BV1164" i="2"/>
  <c r="BS1164" i="2"/>
  <c r="BR1164" i="2"/>
  <c r="BP1164" i="2"/>
  <c r="BO1164" i="2"/>
  <c r="BN1164" i="2"/>
  <c r="BM1164" i="2"/>
  <c r="BL1164" i="2"/>
  <c r="BK1164" i="2"/>
  <c r="BJ1164" i="2"/>
  <c r="BI1164" i="2"/>
  <c r="BH1164" i="2"/>
  <c r="BF1164" i="2"/>
  <c r="BD1164" i="2"/>
  <c r="AQ1164" i="2"/>
  <c r="AP1164" i="2"/>
  <c r="AR1164" i="2" s="1"/>
  <c r="BU1164" i="2" s="1"/>
  <c r="AA1164" i="2"/>
  <c r="H1164" i="2"/>
  <c r="CX1163" i="2"/>
  <c r="CW1163" i="2"/>
  <c r="CN1163" i="2"/>
  <c r="CK1163" i="2"/>
  <c r="CI1163" i="2"/>
  <c r="CE1163" i="2"/>
  <c r="CD1163" i="2"/>
  <c r="CC1163" i="2"/>
  <c r="BY1163" i="2"/>
  <c r="CA1163" i="2" s="1"/>
  <c r="BW1163" i="2"/>
  <c r="BV1163" i="2"/>
  <c r="BS1163" i="2"/>
  <c r="BR1163" i="2"/>
  <c r="BP1163" i="2"/>
  <c r="BO1163" i="2"/>
  <c r="BN1163" i="2"/>
  <c r="BM1163" i="2"/>
  <c r="BL1163" i="2"/>
  <c r="BK1163" i="2"/>
  <c r="BJ1163" i="2"/>
  <c r="BI1163" i="2"/>
  <c r="BH1163" i="2"/>
  <c r="BF1163" i="2"/>
  <c r="BD1163" i="2"/>
  <c r="AQ1163" i="2"/>
  <c r="AP1163" i="2"/>
  <c r="AR1163" i="2" s="1"/>
  <c r="BU1163" i="2" s="1"/>
  <c r="AA1163" i="2"/>
  <c r="H1163" i="2"/>
  <c r="CX1162" i="2"/>
  <c r="CW1162" i="2"/>
  <c r="CN1162" i="2"/>
  <c r="CK1162" i="2"/>
  <c r="CI1162" i="2"/>
  <c r="CD1162" i="2"/>
  <c r="CE1162" i="2" s="1"/>
  <c r="CC1162" i="2"/>
  <c r="BY1162" i="2"/>
  <c r="CA1162" i="2" s="1"/>
  <c r="BW1162" i="2"/>
  <c r="BV1162" i="2"/>
  <c r="BS1162" i="2"/>
  <c r="BR1162" i="2"/>
  <c r="BP1162" i="2"/>
  <c r="BO1162" i="2"/>
  <c r="BN1162" i="2"/>
  <c r="BM1162" i="2"/>
  <c r="BL1162" i="2"/>
  <c r="BK1162" i="2"/>
  <c r="BJ1162" i="2"/>
  <c r="BI1162" i="2"/>
  <c r="BH1162" i="2"/>
  <c r="BF1162" i="2"/>
  <c r="BD1162" i="2"/>
  <c r="AQ1162" i="2"/>
  <c r="AP1162" i="2"/>
  <c r="AR1162" i="2" s="1"/>
  <c r="BU1162" i="2" s="1"/>
  <c r="AA1162" i="2"/>
  <c r="H1162" i="2"/>
  <c r="CX1161" i="2"/>
  <c r="CW1161" i="2"/>
  <c r="CN1161" i="2"/>
  <c r="CK1161" i="2"/>
  <c r="CI1161" i="2"/>
  <c r="CE1161" i="2"/>
  <c r="CD1161" i="2"/>
  <c r="CC1161" i="2"/>
  <c r="BY1161" i="2"/>
  <c r="CA1161" i="2" s="1"/>
  <c r="BW1161" i="2"/>
  <c r="BV1161" i="2"/>
  <c r="BS1161" i="2"/>
  <c r="BR1161" i="2"/>
  <c r="BP1161" i="2"/>
  <c r="BO1161" i="2"/>
  <c r="BN1161" i="2"/>
  <c r="BM1161" i="2"/>
  <c r="BL1161" i="2"/>
  <c r="BK1161" i="2"/>
  <c r="BJ1161" i="2"/>
  <c r="BI1161" i="2"/>
  <c r="BH1161" i="2"/>
  <c r="BF1161" i="2"/>
  <c r="BD1161" i="2"/>
  <c r="AQ1161" i="2"/>
  <c r="AP1161" i="2"/>
  <c r="AR1161" i="2" s="1"/>
  <c r="BU1161" i="2" s="1"/>
  <c r="AA1161" i="2"/>
  <c r="H1161" i="2"/>
  <c r="DA1160" i="2"/>
  <c r="CZ1160" i="2"/>
  <c r="CX1160" i="2"/>
  <c r="CW1160" i="2"/>
  <c r="CN1160" i="2"/>
  <c r="CK1160" i="2"/>
  <c r="CI1160" i="2"/>
  <c r="CC1160" i="2"/>
  <c r="BY1160" i="2"/>
  <c r="CA1160" i="2" s="1"/>
  <c r="BW1160" i="2"/>
  <c r="BV1160" i="2"/>
  <c r="BS1160" i="2"/>
  <c r="BR1160" i="2"/>
  <c r="BP1160" i="2"/>
  <c r="BO1160" i="2"/>
  <c r="BN1160" i="2"/>
  <c r="BK1160" i="2"/>
  <c r="BI1160" i="2"/>
  <c r="BG1160" i="2"/>
  <c r="BF1160" i="2"/>
  <c r="BE1160" i="2"/>
  <c r="BD1160" i="2"/>
  <c r="BC1160" i="2"/>
  <c r="AZ1160" i="2"/>
  <c r="AY1160" i="2"/>
  <c r="AX1160" i="2"/>
  <c r="AW1160" i="2"/>
  <c r="AV1160" i="2"/>
  <c r="AU1160" i="2"/>
  <c r="BM1160" i="2" s="1"/>
  <c r="AT1160" i="2"/>
  <c r="CD1160" i="2" s="1"/>
  <c r="AS1160" i="2"/>
  <c r="AP1160" i="2"/>
  <c r="AR1160" i="2" s="1"/>
  <c r="BU1160" i="2" s="1"/>
  <c r="AO1160" i="2"/>
  <c r="AN1160" i="2"/>
  <c r="AM1160" i="2"/>
  <c r="AL1160" i="2"/>
  <c r="AK1160" i="2"/>
  <c r="AJ1160" i="2"/>
  <c r="AI1160" i="2"/>
  <c r="AQ1160" i="2" s="1"/>
  <c r="AA1160" i="2"/>
  <c r="Z1160" i="2"/>
  <c r="Y1160" i="2"/>
  <c r="X1160" i="2"/>
  <c r="U1160" i="2"/>
  <c r="T1160" i="2"/>
  <c r="Q1160" i="2"/>
  <c r="P1160" i="2"/>
  <c r="O1160" i="2"/>
  <c r="N1160" i="2"/>
  <c r="M1160" i="2"/>
  <c r="BL1160" i="2" s="1"/>
  <c r="L1160" i="2"/>
  <c r="K1160" i="2"/>
  <c r="BJ1160" i="2" s="1"/>
  <c r="J1160" i="2"/>
  <c r="I1160" i="2"/>
  <c r="G1160" i="2"/>
  <c r="F1160" i="2"/>
  <c r="H1160" i="2" s="1"/>
  <c r="CX1159" i="2"/>
  <c r="CW1159" i="2"/>
  <c r="CN1159" i="2"/>
  <c r="CK1159" i="2"/>
  <c r="CI1159" i="2"/>
  <c r="CD1159" i="2"/>
  <c r="CE1159" i="2" s="1"/>
  <c r="CC1159" i="2"/>
  <c r="BY1159" i="2"/>
  <c r="CA1159" i="2" s="1"/>
  <c r="BW1159" i="2"/>
  <c r="BV1159" i="2"/>
  <c r="BS1159" i="2"/>
  <c r="BR1159" i="2"/>
  <c r="BP1159" i="2"/>
  <c r="BO1159" i="2"/>
  <c r="BN1159" i="2"/>
  <c r="BM1159" i="2"/>
  <c r="BL1159" i="2"/>
  <c r="BK1159" i="2"/>
  <c r="BJ1159" i="2"/>
  <c r="BI1159" i="2"/>
  <c r="BH1159" i="2"/>
  <c r="BF1159" i="2"/>
  <c r="BD1159" i="2"/>
  <c r="AQ1159" i="2"/>
  <c r="AP1159" i="2"/>
  <c r="AR1159" i="2" s="1"/>
  <c r="BU1159" i="2" s="1"/>
  <c r="AA1159" i="2"/>
  <c r="H1159" i="2"/>
  <c r="CX1158" i="2"/>
  <c r="CW1158" i="2"/>
  <c r="CN1158" i="2"/>
  <c r="CK1158" i="2"/>
  <c r="CI1158" i="2"/>
  <c r="CE1158" i="2"/>
  <c r="CD1158" i="2"/>
  <c r="CC1158" i="2"/>
  <c r="BY1158" i="2"/>
  <c r="CA1158" i="2" s="1"/>
  <c r="BW1158" i="2"/>
  <c r="BV1158" i="2"/>
  <c r="BS1158" i="2"/>
  <c r="BR1158" i="2"/>
  <c r="BP1158" i="2"/>
  <c r="BO1158" i="2"/>
  <c r="BN1158" i="2"/>
  <c r="BM1158" i="2"/>
  <c r="BL1158" i="2"/>
  <c r="BK1158" i="2"/>
  <c r="BJ1158" i="2"/>
  <c r="BI1158" i="2"/>
  <c r="BH1158" i="2"/>
  <c r="BF1158" i="2"/>
  <c r="BD1158" i="2"/>
  <c r="AQ1158" i="2"/>
  <c r="AP1158" i="2"/>
  <c r="AR1158" i="2" s="1"/>
  <c r="BU1158" i="2" s="1"/>
  <c r="AA1158" i="2"/>
  <c r="H1158" i="2"/>
  <c r="CX1157" i="2"/>
  <c r="CW1157" i="2"/>
  <c r="CN1157" i="2"/>
  <c r="CK1157" i="2"/>
  <c r="CI1157" i="2"/>
  <c r="CD1157" i="2"/>
  <c r="CC1157" i="2"/>
  <c r="BY1157" i="2"/>
  <c r="CA1157" i="2" s="1"/>
  <c r="BW1157" i="2"/>
  <c r="BV1157" i="2"/>
  <c r="BS1157" i="2"/>
  <c r="BR1157" i="2"/>
  <c r="BP1157" i="2"/>
  <c r="BO1157" i="2"/>
  <c r="BN1157" i="2"/>
  <c r="BM1157" i="2"/>
  <c r="BL1157" i="2"/>
  <c r="BK1157" i="2"/>
  <c r="BJ1157" i="2"/>
  <c r="BI1157" i="2"/>
  <c r="BH1157" i="2"/>
  <c r="BF1157" i="2"/>
  <c r="BD1157" i="2"/>
  <c r="AQ1157" i="2"/>
  <c r="AP1157" i="2"/>
  <c r="AR1157" i="2" s="1"/>
  <c r="BU1157" i="2" s="1"/>
  <c r="AA1157" i="2"/>
  <c r="H1157" i="2"/>
  <c r="CX1156" i="2"/>
  <c r="CW1156" i="2"/>
  <c r="CN1156" i="2"/>
  <c r="CK1156" i="2"/>
  <c r="CI1156" i="2"/>
  <c r="CD1156" i="2"/>
  <c r="CC1156" i="2"/>
  <c r="BY1156" i="2"/>
  <c r="CA1156" i="2" s="1"/>
  <c r="BW1156" i="2"/>
  <c r="BV1156" i="2"/>
  <c r="BS1156" i="2"/>
  <c r="BR1156" i="2"/>
  <c r="BP1156" i="2"/>
  <c r="BO1156" i="2"/>
  <c r="BN1156" i="2"/>
  <c r="BM1156" i="2"/>
  <c r="BL1156" i="2"/>
  <c r="BK1156" i="2"/>
  <c r="BJ1156" i="2"/>
  <c r="BI1156" i="2"/>
  <c r="BH1156" i="2"/>
  <c r="BF1156" i="2"/>
  <c r="BD1156" i="2"/>
  <c r="AQ1156" i="2"/>
  <c r="AP1156" i="2"/>
  <c r="AR1156" i="2" s="1"/>
  <c r="BU1156" i="2" s="1"/>
  <c r="AA1156" i="2"/>
  <c r="H1156" i="2"/>
  <c r="DA1155" i="2"/>
  <c r="CZ1155" i="2"/>
  <c r="CX1155" i="2"/>
  <c r="CW1155" i="2"/>
  <c r="CK1155" i="2"/>
  <c r="CI1155" i="2"/>
  <c r="CD1155" i="2"/>
  <c r="CC1155" i="2"/>
  <c r="BY1155" i="2"/>
  <c r="CA1155" i="2" s="1"/>
  <c r="BW1155" i="2"/>
  <c r="BV1155" i="2"/>
  <c r="BS1155" i="2"/>
  <c r="BR1155" i="2"/>
  <c r="BP1155" i="2"/>
  <c r="BO1155" i="2"/>
  <c r="BN1155" i="2"/>
  <c r="BK1155" i="2"/>
  <c r="BJ1155" i="2"/>
  <c r="BI1155" i="2"/>
  <c r="BG1155" i="2"/>
  <c r="BF1155" i="2"/>
  <c r="BE1155" i="2"/>
  <c r="BC1155" i="2"/>
  <c r="AZ1155" i="2"/>
  <c r="AY1155" i="2"/>
  <c r="AX1155" i="2"/>
  <c r="AW1155" i="2"/>
  <c r="BD1155" i="2" s="1"/>
  <c r="AV1155" i="2"/>
  <c r="AU1155" i="2"/>
  <c r="BM1155" i="2" s="1"/>
  <c r="AT1155" i="2"/>
  <c r="AS1155" i="2"/>
  <c r="AP1155" i="2"/>
  <c r="AR1155" i="2" s="1"/>
  <c r="BU1155" i="2" s="1"/>
  <c r="AO1155" i="2"/>
  <c r="AN1155" i="2"/>
  <c r="AM1155" i="2"/>
  <c r="AL1155" i="2"/>
  <c r="AK1155" i="2"/>
  <c r="AJ1155" i="2"/>
  <c r="AI1155" i="2"/>
  <c r="AQ1155" i="2" s="1"/>
  <c r="Z1155" i="2"/>
  <c r="CN1155" i="2" s="1"/>
  <c r="Y1155" i="2"/>
  <c r="X1155" i="2"/>
  <c r="U1155" i="2"/>
  <c r="T1155" i="2"/>
  <c r="Q1155" i="2"/>
  <c r="P1155" i="2"/>
  <c r="O1155" i="2"/>
  <c r="N1155" i="2"/>
  <c r="BL1155" i="2" s="1"/>
  <c r="M1155" i="2"/>
  <c r="BH1155" i="2" s="1"/>
  <c r="L1155" i="2"/>
  <c r="K1155" i="2"/>
  <c r="J1155" i="2"/>
  <c r="I1155" i="2"/>
  <c r="H1155" i="2"/>
  <c r="G1155" i="2"/>
  <c r="F1155" i="2"/>
  <c r="CX1154" i="2"/>
  <c r="CW1154" i="2"/>
  <c r="CN1154" i="2"/>
  <c r="CK1154" i="2"/>
  <c r="CI1154" i="2"/>
  <c r="CE1154" i="2"/>
  <c r="CD1154" i="2"/>
  <c r="CC1154" i="2"/>
  <c r="BY1154" i="2"/>
  <c r="CA1154" i="2" s="1"/>
  <c r="BW1154" i="2"/>
  <c r="BV1154" i="2"/>
  <c r="BS1154" i="2"/>
  <c r="BR1154" i="2"/>
  <c r="BP1154" i="2"/>
  <c r="BO1154" i="2"/>
  <c r="BN1154" i="2"/>
  <c r="BM1154" i="2"/>
  <c r="BL1154" i="2"/>
  <c r="BK1154" i="2"/>
  <c r="BJ1154" i="2"/>
  <c r="BI1154" i="2"/>
  <c r="BH1154" i="2"/>
  <c r="BF1154" i="2"/>
  <c r="BD1154" i="2"/>
  <c r="AQ1154" i="2"/>
  <c r="AP1154" i="2"/>
  <c r="AR1154" i="2" s="1"/>
  <c r="BU1154" i="2" s="1"/>
  <c r="AA1154" i="2"/>
  <c r="H1154" i="2"/>
  <c r="CX1153" i="2"/>
  <c r="CW1153" i="2"/>
  <c r="CN1153" i="2"/>
  <c r="CK1153" i="2"/>
  <c r="CI1153" i="2"/>
  <c r="CD1153" i="2"/>
  <c r="CC1153" i="2"/>
  <c r="BY1153" i="2"/>
  <c r="CA1153" i="2" s="1"/>
  <c r="BW1153" i="2"/>
  <c r="BV1153" i="2"/>
  <c r="BS1153" i="2"/>
  <c r="BR1153" i="2"/>
  <c r="BP1153" i="2"/>
  <c r="BO1153" i="2"/>
  <c r="BN1153" i="2"/>
  <c r="BM1153" i="2"/>
  <c r="BL1153" i="2"/>
  <c r="BK1153" i="2"/>
  <c r="BJ1153" i="2"/>
  <c r="BI1153" i="2"/>
  <c r="BH1153" i="2"/>
  <c r="BF1153" i="2"/>
  <c r="BD1153" i="2"/>
  <c r="AQ1153" i="2"/>
  <c r="AP1153" i="2"/>
  <c r="AR1153" i="2" s="1"/>
  <c r="BU1153" i="2" s="1"/>
  <c r="AA1153" i="2"/>
  <c r="H1153" i="2"/>
  <c r="DA1152" i="2"/>
  <c r="CZ1152" i="2"/>
  <c r="CX1152" i="2"/>
  <c r="CW1152" i="2"/>
  <c r="CN1152" i="2"/>
  <c r="CK1152" i="2"/>
  <c r="CI1152" i="2"/>
  <c r="CC1152" i="2"/>
  <c r="BY1152" i="2"/>
  <c r="CA1152" i="2" s="1"/>
  <c r="BW1152" i="2"/>
  <c r="BV1152" i="2"/>
  <c r="BS1152" i="2"/>
  <c r="BR1152" i="2"/>
  <c r="BP1152" i="2"/>
  <c r="BO1152" i="2"/>
  <c r="BN1152" i="2"/>
  <c r="BK1152" i="2"/>
  <c r="BI1152" i="2"/>
  <c r="BG1152" i="2"/>
  <c r="BF1152" i="2"/>
  <c r="BE1152" i="2"/>
  <c r="BD1152" i="2"/>
  <c r="BC1152" i="2"/>
  <c r="AZ1152" i="2"/>
  <c r="AY1152" i="2"/>
  <c r="AX1152" i="2"/>
  <c r="AW1152" i="2"/>
  <c r="AV1152" i="2"/>
  <c r="AU1152" i="2"/>
  <c r="BM1152" i="2" s="1"/>
  <c r="AT1152" i="2"/>
  <c r="CD1152" i="2" s="1"/>
  <c r="AS1152" i="2"/>
  <c r="AP1152" i="2"/>
  <c r="AR1152" i="2" s="1"/>
  <c r="BU1152" i="2" s="1"/>
  <c r="AO1152" i="2"/>
  <c r="AN1152" i="2"/>
  <c r="AM1152" i="2"/>
  <c r="AL1152" i="2"/>
  <c r="AK1152" i="2"/>
  <c r="AJ1152" i="2"/>
  <c r="AI1152" i="2"/>
  <c r="AQ1152" i="2" s="1"/>
  <c r="Z1152" i="2"/>
  <c r="AA1152" i="2" s="1"/>
  <c r="Y1152" i="2"/>
  <c r="X1152" i="2"/>
  <c r="U1152" i="2"/>
  <c r="T1152" i="2"/>
  <c r="Q1152" i="2"/>
  <c r="P1152" i="2"/>
  <c r="O1152" i="2"/>
  <c r="N1152" i="2"/>
  <c r="M1152" i="2"/>
  <c r="BL1152" i="2" s="1"/>
  <c r="L1152" i="2"/>
  <c r="K1152" i="2"/>
  <c r="BJ1152" i="2" s="1"/>
  <c r="J1152" i="2"/>
  <c r="I1152" i="2"/>
  <c r="H1152" i="2"/>
  <c r="G1152" i="2"/>
  <c r="F1152" i="2"/>
  <c r="CX1151" i="2"/>
  <c r="CW1151" i="2"/>
  <c r="CN1151" i="2"/>
  <c r="CK1151" i="2"/>
  <c r="CI1151" i="2"/>
  <c r="CD1151" i="2"/>
  <c r="CE1151" i="2" s="1"/>
  <c r="CC1151" i="2"/>
  <c r="BY1151" i="2"/>
  <c r="CA1151" i="2" s="1"/>
  <c r="BW1151" i="2"/>
  <c r="BV1151" i="2"/>
  <c r="BS1151" i="2"/>
  <c r="BR1151" i="2"/>
  <c r="BP1151" i="2"/>
  <c r="BO1151" i="2"/>
  <c r="BN1151" i="2"/>
  <c r="BM1151" i="2"/>
  <c r="BL1151" i="2"/>
  <c r="BK1151" i="2"/>
  <c r="BJ1151" i="2"/>
  <c r="BI1151" i="2"/>
  <c r="BH1151" i="2"/>
  <c r="BF1151" i="2"/>
  <c r="BD1151" i="2"/>
  <c r="AQ1151" i="2"/>
  <c r="AP1151" i="2"/>
  <c r="AR1151" i="2" s="1"/>
  <c r="BU1151" i="2" s="1"/>
  <c r="AA1151" i="2"/>
  <c r="H1151" i="2"/>
  <c r="CX1150" i="2"/>
  <c r="CW1150" i="2"/>
  <c r="CN1150" i="2"/>
  <c r="CK1150" i="2"/>
  <c r="CI1150" i="2"/>
  <c r="CE1150" i="2"/>
  <c r="CD1150" i="2"/>
  <c r="CC1150" i="2"/>
  <c r="BY1150" i="2"/>
  <c r="CA1150" i="2" s="1"/>
  <c r="BW1150" i="2"/>
  <c r="BV1150" i="2"/>
  <c r="BS1150" i="2"/>
  <c r="BR1150" i="2"/>
  <c r="BP1150" i="2"/>
  <c r="BO1150" i="2"/>
  <c r="BN1150" i="2"/>
  <c r="BM1150" i="2"/>
  <c r="BL1150" i="2"/>
  <c r="BK1150" i="2"/>
  <c r="BJ1150" i="2"/>
  <c r="BI1150" i="2"/>
  <c r="BH1150" i="2"/>
  <c r="BF1150" i="2"/>
  <c r="BD1150" i="2"/>
  <c r="AQ1150" i="2"/>
  <c r="AP1150" i="2"/>
  <c r="AR1150" i="2" s="1"/>
  <c r="BU1150" i="2" s="1"/>
  <c r="AA1150" i="2"/>
  <c r="H1150" i="2"/>
  <c r="CX1149" i="2"/>
  <c r="CW1149" i="2"/>
  <c r="CN1149" i="2"/>
  <c r="CK1149" i="2"/>
  <c r="CI1149" i="2"/>
  <c r="CD1149" i="2"/>
  <c r="CC1149" i="2"/>
  <c r="BY1149" i="2"/>
  <c r="CA1149" i="2" s="1"/>
  <c r="BW1149" i="2"/>
  <c r="BV1149" i="2"/>
  <c r="BS1149" i="2"/>
  <c r="BR1149" i="2"/>
  <c r="BP1149" i="2"/>
  <c r="BO1149" i="2"/>
  <c r="BN1149" i="2"/>
  <c r="BM1149" i="2"/>
  <c r="BL1149" i="2"/>
  <c r="BK1149" i="2"/>
  <c r="BJ1149" i="2"/>
  <c r="BI1149" i="2"/>
  <c r="BH1149" i="2"/>
  <c r="BF1149" i="2"/>
  <c r="BD1149" i="2"/>
  <c r="AQ1149" i="2"/>
  <c r="AP1149" i="2"/>
  <c r="AR1149" i="2" s="1"/>
  <c r="BU1149" i="2" s="1"/>
  <c r="AA1149" i="2"/>
  <c r="H1149" i="2"/>
  <c r="DA1148" i="2"/>
  <c r="CZ1148" i="2"/>
  <c r="CX1148" i="2"/>
  <c r="CW1148" i="2"/>
  <c r="CN1148" i="2"/>
  <c r="CK1148" i="2"/>
  <c r="CI1148" i="2"/>
  <c r="CC1148" i="2"/>
  <c r="BY1148" i="2"/>
  <c r="CA1148" i="2" s="1"/>
  <c r="BW1148" i="2"/>
  <c r="BV1148" i="2"/>
  <c r="BS1148" i="2"/>
  <c r="BR1148" i="2"/>
  <c r="BP1148" i="2"/>
  <c r="BO1148" i="2"/>
  <c r="BN1148" i="2"/>
  <c r="CV1148" i="2" s="1"/>
  <c r="BK1148" i="2"/>
  <c r="BI1148" i="2"/>
  <c r="BG1148" i="2"/>
  <c r="BF1148" i="2"/>
  <c r="BE1148" i="2"/>
  <c r="BD1148" i="2"/>
  <c r="BC1148" i="2"/>
  <c r="AZ1148" i="2"/>
  <c r="AY1148" i="2"/>
  <c r="AX1148" i="2"/>
  <c r="AW1148" i="2"/>
  <c r="AV1148" i="2"/>
  <c r="AU1148" i="2"/>
  <c r="BM1148" i="2" s="1"/>
  <c r="AT1148" i="2"/>
  <c r="CD1148" i="2" s="1"/>
  <c r="AS1148" i="2"/>
  <c r="AP1148" i="2"/>
  <c r="AR1148" i="2" s="1"/>
  <c r="BU1148" i="2" s="1"/>
  <c r="AO1148" i="2"/>
  <c r="AN1148" i="2"/>
  <c r="AM1148" i="2"/>
  <c r="AL1148" i="2"/>
  <c r="AK1148" i="2"/>
  <c r="AJ1148" i="2"/>
  <c r="AI1148" i="2"/>
  <c r="AQ1148" i="2" s="1"/>
  <c r="Z1148" i="2"/>
  <c r="AA1148" i="2" s="1"/>
  <c r="Y1148" i="2"/>
  <c r="X1148" i="2"/>
  <c r="U1148" i="2"/>
  <c r="T1148" i="2"/>
  <c r="Q1148" i="2"/>
  <c r="P1148" i="2"/>
  <c r="O1148" i="2"/>
  <c r="N1148" i="2"/>
  <c r="M1148" i="2"/>
  <c r="BL1148" i="2" s="1"/>
  <c r="L1148" i="2"/>
  <c r="K1148" i="2"/>
  <c r="BJ1148" i="2" s="1"/>
  <c r="J1148" i="2"/>
  <c r="I1148" i="2"/>
  <c r="H1148" i="2"/>
  <c r="G1148" i="2"/>
  <c r="F1148" i="2"/>
  <c r="CX1147" i="2"/>
  <c r="CW1147" i="2"/>
  <c r="CN1147" i="2"/>
  <c r="CK1147" i="2"/>
  <c r="CI1147" i="2"/>
  <c r="CD1147" i="2"/>
  <c r="CE1147" i="2" s="1"/>
  <c r="CC1147" i="2"/>
  <c r="BY1147" i="2"/>
  <c r="CA1147" i="2" s="1"/>
  <c r="BW1147" i="2"/>
  <c r="BV1147" i="2"/>
  <c r="BS1147" i="2"/>
  <c r="BR1147" i="2"/>
  <c r="BP1147" i="2"/>
  <c r="BO1147" i="2"/>
  <c r="BN1147" i="2"/>
  <c r="BM1147" i="2"/>
  <c r="BL1147" i="2"/>
  <c r="BK1147" i="2"/>
  <c r="BJ1147" i="2"/>
  <c r="BI1147" i="2"/>
  <c r="BH1147" i="2"/>
  <c r="BF1147" i="2"/>
  <c r="BD1147" i="2"/>
  <c r="AQ1147" i="2"/>
  <c r="AP1147" i="2"/>
  <c r="AR1147" i="2" s="1"/>
  <c r="BU1147" i="2" s="1"/>
  <c r="AA1147" i="2"/>
  <c r="H1147" i="2"/>
  <c r="CX1146" i="2"/>
  <c r="CW1146" i="2"/>
  <c r="CN1146" i="2"/>
  <c r="CK1146" i="2"/>
  <c r="CI1146" i="2"/>
  <c r="CD1146" i="2"/>
  <c r="CE1146" i="2" s="1"/>
  <c r="CC1146" i="2"/>
  <c r="BY1146" i="2"/>
  <c r="CA1146" i="2" s="1"/>
  <c r="BW1146" i="2"/>
  <c r="BV1146" i="2"/>
  <c r="BS1146" i="2"/>
  <c r="BR1146" i="2"/>
  <c r="BP1146" i="2"/>
  <c r="BO1146" i="2"/>
  <c r="BN1146" i="2"/>
  <c r="BM1146" i="2"/>
  <c r="BL1146" i="2"/>
  <c r="BK1146" i="2"/>
  <c r="BJ1146" i="2"/>
  <c r="BI1146" i="2"/>
  <c r="BH1146" i="2"/>
  <c r="BF1146" i="2"/>
  <c r="BD1146" i="2"/>
  <c r="AQ1146" i="2"/>
  <c r="AP1146" i="2"/>
  <c r="AR1146" i="2" s="1"/>
  <c r="BU1146" i="2" s="1"/>
  <c r="AA1146" i="2"/>
  <c r="H1146" i="2"/>
  <c r="CX1145" i="2"/>
  <c r="CW1145" i="2"/>
  <c r="CN1145" i="2"/>
  <c r="CK1145" i="2"/>
  <c r="CI1145" i="2"/>
  <c r="CD1145" i="2"/>
  <c r="CC1145" i="2"/>
  <c r="BY1145" i="2"/>
  <c r="CA1145" i="2" s="1"/>
  <c r="BW1145" i="2"/>
  <c r="BV1145" i="2"/>
  <c r="BS1145" i="2"/>
  <c r="BR1145" i="2"/>
  <c r="BP1145" i="2"/>
  <c r="BO1145" i="2"/>
  <c r="BN1145" i="2"/>
  <c r="BM1145" i="2"/>
  <c r="BL1145" i="2"/>
  <c r="BK1145" i="2"/>
  <c r="BJ1145" i="2"/>
  <c r="BI1145" i="2"/>
  <c r="BH1145" i="2"/>
  <c r="BF1145" i="2"/>
  <c r="BD1145" i="2"/>
  <c r="AQ1145" i="2"/>
  <c r="AP1145" i="2"/>
  <c r="AR1145" i="2" s="1"/>
  <c r="BU1145" i="2" s="1"/>
  <c r="AA1145" i="2"/>
  <c r="H1145" i="2"/>
  <c r="CX1144" i="2"/>
  <c r="CW1144" i="2"/>
  <c r="CN1144" i="2"/>
  <c r="CK1144" i="2"/>
  <c r="CI1144" i="2"/>
  <c r="CD1144" i="2"/>
  <c r="CC1144" i="2"/>
  <c r="BY1144" i="2"/>
  <c r="CA1144" i="2" s="1"/>
  <c r="BW1144" i="2"/>
  <c r="BV1144" i="2"/>
  <c r="BS1144" i="2"/>
  <c r="BR1144" i="2"/>
  <c r="BP1144" i="2"/>
  <c r="BO1144" i="2"/>
  <c r="BN1144" i="2"/>
  <c r="BM1144" i="2"/>
  <c r="BL1144" i="2"/>
  <c r="BK1144" i="2"/>
  <c r="BJ1144" i="2"/>
  <c r="BI1144" i="2"/>
  <c r="BH1144" i="2"/>
  <c r="BF1144" i="2"/>
  <c r="BD1144" i="2"/>
  <c r="AR1144" i="2"/>
  <c r="BU1144" i="2" s="1"/>
  <c r="AQ1144" i="2"/>
  <c r="AP1144" i="2"/>
  <c r="AA1144" i="2"/>
  <c r="H1144" i="2"/>
  <c r="CX1143" i="2"/>
  <c r="CW1143" i="2"/>
  <c r="CN1143" i="2"/>
  <c r="CK1143" i="2"/>
  <c r="CI1143" i="2"/>
  <c r="CD1143" i="2"/>
  <c r="CE1143" i="2" s="1"/>
  <c r="CC1143" i="2"/>
  <c r="BY1143" i="2"/>
  <c r="CA1143" i="2" s="1"/>
  <c r="BW1143" i="2"/>
  <c r="BV1143" i="2"/>
  <c r="BS1143" i="2"/>
  <c r="BR1143" i="2"/>
  <c r="BP1143" i="2"/>
  <c r="BO1143" i="2"/>
  <c r="BN1143" i="2"/>
  <c r="BM1143" i="2"/>
  <c r="BL1143" i="2"/>
  <c r="BK1143" i="2"/>
  <c r="BJ1143" i="2"/>
  <c r="BI1143" i="2"/>
  <c r="BH1143" i="2"/>
  <c r="BF1143" i="2"/>
  <c r="BD1143" i="2"/>
  <c r="AR1143" i="2"/>
  <c r="BU1143" i="2" s="1"/>
  <c r="AQ1143" i="2"/>
  <c r="AP1143" i="2"/>
  <c r="AA1143" i="2"/>
  <c r="H1143" i="2"/>
  <c r="CX1142" i="2"/>
  <c r="CW1142" i="2"/>
  <c r="CN1142" i="2"/>
  <c r="CK1142" i="2"/>
  <c r="CI1142" i="2"/>
  <c r="CD1142" i="2"/>
  <c r="CC1142" i="2"/>
  <c r="CA1142" i="2"/>
  <c r="BY1142" i="2"/>
  <c r="BW1142" i="2"/>
  <c r="BV1142" i="2"/>
  <c r="BS1142" i="2"/>
  <c r="BR1142" i="2"/>
  <c r="BP1142" i="2"/>
  <c r="BO1142" i="2"/>
  <c r="BN1142" i="2"/>
  <c r="BM1142" i="2"/>
  <c r="BL1142" i="2"/>
  <c r="BK1142" i="2"/>
  <c r="BJ1142" i="2"/>
  <c r="BI1142" i="2"/>
  <c r="BH1142" i="2"/>
  <c r="BF1142" i="2"/>
  <c r="BD1142" i="2"/>
  <c r="AQ1142" i="2"/>
  <c r="AP1142" i="2"/>
  <c r="AR1142" i="2" s="1"/>
  <c r="BU1142" i="2" s="1"/>
  <c r="AA1142" i="2"/>
  <c r="H1142" i="2"/>
  <c r="CX1141" i="2"/>
  <c r="CW1141" i="2"/>
  <c r="CN1141" i="2"/>
  <c r="CK1141" i="2"/>
  <c r="CI1141" i="2"/>
  <c r="CE1141" i="2"/>
  <c r="CD1141" i="2"/>
  <c r="CC1141" i="2"/>
  <c r="BY1141" i="2"/>
  <c r="CA1141" i="2" s="1"/>
  <c r="BW1141" i="2"/>
  <c r="BV1141" i="2"/>
  <c r="BS1141" i="2"/>
  <c r="BR1141" i="2"/>
  <c r="BP1141" i="2"/>
  <c r="BO1141" i="2"/>
  <c r="BN1141" i="2"/>
  <c r="BM1141" i="2"/>
  <c r="BL1141" i="2"/>
  <c r="BK1141" i="2"/>
  <c r="BJ1141" i="2"/>
  <c r="BI1141" i="2"/>
  <c r="BH1141" i="2"/>
  <c r="BF1141" i="2"/>
  <c r="BD1141" i="2"/>
  <c r="AQ1141" i="2"/>
  <c r="AP1141" i="2"/>
  <c r="AR1141" i="2" s="1"/>
  <c r="BU1141" i="2" s="1"/>
  <c r="AA1141" i="2"/>
  <c r="H1141" i="2"/>
  <c r="CX1140" i="2"/>
  <c r="CW1140" i="2"/>
  <c r="CN1140" i="2"/>
  <c r="CK1140" i="2"/>
  <c r="CI1140" i="2"/>
  <c r="CD1140" i="2"/>
  <c r="CE1140" i="2" s="1"/>
  <c r="CC1140" i="2"/>
  <c r="CA1140" i="2"/>
  <c r="BY1140" i="2"/>
  <c r="BW1140" i="2"/>
  <c r="BV1140" i="2"/>
  <c r="BS1140" i="2"/>
  <c r="BR1140" i="2"/>
  <c r="BP1140" i="2"/>
  <c r="BO1140" i="2"/>
  <c r="BN1140" i="2"/>
  <c r="BM1140" i="2"/>
  <c r="BL1140" i="2"/>
  <c r="BK1140" i="2"/>
  <c r="BJ1140" i="2"/>
  <c r="BI1140" i="2"/>
  <c r="BH1140" i="2"/>
  <c r="BF1140" i="2"/>
  <c r="BD1140" i="2"/>
  <c r="AQ1140" i="2"/>
  <c r="AP1140" i="2"/>
  <c r="AR1140" i="2" s="1"/>
  <c r="BU1140" i="2" s="1"/>
  <c r="AA1140" i="2"/>
  <c r="H1140" i="2"/>
  <c r="CX1139" i="2"/>
  <c r="CW1139" i="2"/>
  <c r="CN1139" i="2"/>
  <c r="CK1139" i="2"/>
  <c r="CI1139" i="2"/>
  <c r="CD1139" i="2"/>
  <c r="CE1139" i="2" s="1"/>
  <c r="CC1139" i="2"/>
  <c r="BY1139" i="2"/>
  <c r="CA1139" i="2" s="1"/>
  <c r="BW1139" i="2"/>
  <c r="BV1139" i="2"/>
  <c r="BS1139" i="2"/>
  <c r="BR1139" i="2"/>
  <c r="BP1139" i="2"/>
  <c r="BO1139" i="2"/>
  <c r="BN1139" i="2"/>
  <c r="BM1139" i="2"/>
  <c r="BL1139" i="2"/>
  <c r="BK1139" i="2"/>
  <c r="BJ1139" i="2"/>
  <c r="BI1139" i="2"/>
  <c r="BH1139" i="2"/>
  <c r="BF1139" i="2"/>
  <c r="BD1139" i="2"/>
  <c r="AQ1139" i="2"/>
  <c r="AP1139" i="2"/>
  <c r="AR1139" i="2" s="1"/>
  <c r="BU1139" i="2" s="1"/>
  <c r="AA1139" i="2"/>
  <c r="H1139" i="2"/>
  <c r="CX1138" i="2"/>
  <c r="CW1138" i="2"/>
  <c r="CN1138" i="2"/>
  <c r="CK1138" i="2"/>
  <c r="CI1138" i="2"/>
  <c r="CE1138" i="2"/>
  <c r="CD1138" i="2"/>
  <c r="CC1138" i="2"/>
  <c r="BY1138" i="2"/>
  <c r="CA1138" i="2" s="1"/>
  <c r="BW1138" i="2"/>
  <c r="BV1138" i="2"/>
  <c r="BS1138" i="2"/>
  <c r="BR1138" i="2"/>
  <c r="BP1138" i="2"/>
  <c r="BO1138" i="2"/>
  <c r="BN1138" i="2"/>
  <c r="BM1138" i="2"/>
  <c r="BL1138" i="2"/>
  <c r="BK1138" i="2"/>
  <c r="BJ1138" i="2"/>
  <c r="BI1138" i="2"/>
  <c r="BH1138" i="2"/>
  <c r="BF1138" i="2"/>
  <c r="BD1138" i="2"/>
  <c r="AQ1138" i="2"/>
  <c r="AP1138" i="2"/>
  <c r="AR1138" i="2" s="1"/>
  <c r="BU1138" i="2" s="1"/>
  <c r="AA1138" i="2"/>
  <c r="H1138" i="2"/>
  <c r="CX1137" i="2"/>
  <c r="CW1137" i="2"/>
  <c r="CN1137" i="2"/>
  <c r="CK1137" i="2"/>
  <c r="CI1137" i="2"/>
  <c r="CD1137" i="2"/>
  <c r="CC1137" i="2"/>
  <c r="BY1137" i="2"/>
  <c r="CA1137" i="2" s="1"/>
  <c r="BW1137" i="2"/>
  <c r="BV1137" i="2"/>
  <c r="BS1137" i="2"/>
  <c r="BR1137" i="2"/>
  <c r="BP1137" i="2"/>
  <c r="BO1137" i="2"/>
  <c r="BN1137" i="2"/>
  <c r="BM1137" i="2"/>
  <c r="BL1137" i="2"/>
  <c r="BK1137" i="2"/>
  <c r="BJ1137" i="2"/>
  <c r="BI1137" i="2"/>
  <c r="BH1137" i="2"/>
  <c r="BF1137" i="2"/>
  <c r="BD1137" i="2"/>
  <c r="AQ1137" i="2"/>
  <c r="AP1137" i="2"/>
  <c r="AR1137" i="2" s="1"/>
  <c r="BU1137" i="2" s="1"/>
  <c r="AA1137" i="2"/>
  <c r="H1137" i="2"/>
  <c r="CX1136" i="2"/>
  <c r="CW1136" i="2"/>
  <c r="CN1136" i="2"/>
  <c r="CK1136" i="2"/>
  <c r="CI1136" i="2"/>
  <c r="CD1136" i="2"/>
  <c r="CC1136" i="2"/>
  <c r="BY1136" i="2"/>
  <c r="CA1136" i="2" s="1"/>
  <c r="BW1136" i="2"/>
  <c r="BV1136" i="2"/>
  <c r="BS1136" i="2"/>
  <c r="BR1136" i="2"/>
  <c r="BP1136" i="2"/>
  <c r="BO1136" i="2"/>
  <c r="BN1136" i="2"/>
  <c r="BM1136" i="2"/>
  <c r="BL1136" i="2"/>
  <c r="BK1136" i="2"/>
  <c r="BJ1136" i="2"/>
  <c r="BI1136" i="2"/>
  <c r="BH1136" i="2"/>
  <c r="BF1136" i="2"/>
  <c r="BD1136" i="2"/>
  <c r="AQ1136" i="2"/>
  <c r="AP1136" i="2"/>
  <c r="AR1136" i="2" s="1"/>
  <c r="BU1136" i="2" s="1"/>
  <c r="AA1136" i="2"/>
  <c r="H1136" i="2"/>
  <c r="CX1135" i="2"/>
  <c r="CW1135" i="2"/>
  <c r="CN1135" i="2"/>
  <c r="CK1135" i="2"/>
  <c r="CI1135" i="2"/>
  <c r="CD1135" i="2"/>
  <c r="CE1135" i="2" s="1"/>
  <c r="CC1135" i="2"/>
  <c r="BY1135" i="2"/>
  <c r="CA1135" i="2" s="1"/>
  <c r="BW1135" i="2"/>
  <c r="BV1135" i="2"/>
  <c r="BS1135" i="2"/>
  <c r="BR1135" i="2"/>
  <c r="BP1135" i="2"/>
  <c r="BO1135" i="2"/>
  <c r="BN1135" i="2"/>
  <c r="BM1135" i="2"/>
  <c r="BL1135" i="2"/>
  <c r="BK1135" i="2"/>
  <c r="BJ1135" i="2"/>
  <c r="BI1135" i="2"/>
  <c r="BH1135" i="2"/>
  <c r="BF1135" i="2"/>
  <c r="BD1135" i="2"/>
  <c r="AQ1135" i="2"/>
  <c r="AP1135" i="2"/>
  <c r="AR1135" i="2" s="1"/>
  <c r="BU1135" i="2" s="1"/>
  <c r="AA1135" i="2"/>
  <c r="H1135" i="2"/>
  <c r="CX1134" i="2"/>
  <c r="CW1134" i="2"/>
  <c r="CN1134" i="2"/>
  <c r="CK1134" i="2"/>
  <c r="CI1134" i="2"/>
  <c r="CD1134" i="2"/>
  <c r="CC1134" i="2"/>
  <c r="BY1134" i="2"/>
  <c r="CA1134" i="2" s="1"/>
  <c r="BW1134" i="2"/>
  <c r="BV1134" i="2"/>
  <c r="BS1134" i="2"/>
  <c r="BR1134" i="2"/>
  <c r="BP1134" i="2"/>
  <c r="BO1134" i="2"/>
  <c r="BN1134" i="2"/>
  <c r="BM1134" i="2"/>
  <c r="BL1134" i="2"/>
  <c r="BK1134" i="2"/>
  <c r="BJ1134" i="2"/>
  <c r="BI1134" i="2"/>
  <c r="BH1134" i="2"/>
  <c r="BF1134" i="2"/>
  <c r="BD1134" i="2"/>
  <c r="AQ1134" i="2"/>
  <c r="AP1134" i="2"/>
  <c r="AR1134" i="2" s="1"/>
  <c r="BU1134" i="2" s="1"/>
  <c r="AA1134" i="2"/>
  <c r="H1134" i="2"/>
  <c r="CX1133" i="2"/>
  <c r="CW1133" i="2"/>
  <c r="CN1133" i="2"/>
  <c r="CK1133" i="2"/>
  <c r="CI1133" i="2"/>
  <c r="CD1133" i="2"/>
  <c r="CE1133" i="2" s="1"/>
  <c r="CC1133" i="2"/>
  <c r="BY1133" i="2"/>
  <c r="CA1133" i="2" s="1"/>
  <c r="BW1133" i="2"/>
  <c r="BV1133" i="2"/>
  <c r="BS1133" i="2"/>
  <c r="BR1133" i="2"/>
  <c r="BP1133" i="2"/>
  <c r="BO1133" i="2"/>
  <c r="BN1133" i="2"/>
  <c r="BM1133" i="2"/>
  <c r="BL1133" i="2"/>
  <c r="BK1133" i="2"/>
  <c r="BJ1133" i="2"/>
  <c r="BI1133" i="2"/>
  <c r="BH1133" i="2"/>
  <c r="BF1133" i="2"/>
  <c r="BD1133" i="2"/>
  <c r="AQ1133" i="2"/>
  <c r="AP1133" i="2"/>
  <c r="AR1133" i="2" s="1"/>
  <c r="BU1133" i="2" s="1"/>
  <c r="AA1133" i="2"/>
  <c r="H1133" i="2"/>
  <c r="CX1132" i="2"/>
  <c r="CW1132" i="2"/>
  <c r="CN1132" i="2"/>
  <c r="CK1132" i="2"/>
  <c r="CI1132" i="2"/>
  <c r="CD1132" i="2"/>
  <c r="CE1132" i="2" s="1"/>
  <c r="CC1132" i="2"/>
  <c r="CA1132" i="2"/>
  <c r="BY1132" i="2"/>
  <c r="BW1132" i="2"/>
  <c r="BV1132" i="2"/>
  <c r="BS1132" i="2"/>
  <c r="BR1132" i="2"/>
  <c r="BP1132" i="2"/>
  <c r="BO1132" i="2"/>
  <c r="BN1132" i="2"/>
  <c r="BM1132" i="2"/>
  <c r="BL1132" i="2"/>
  <c r="BK1132" i="2"/>
  <c r="BJ1132" i="2"/>
  <c r="BI1132" i="2"/>
  <c r="BH1132" i="2"/>
  <c r="BF1132" i="2"/>
  <c r="BD1132" i="2"/>
  <c r="AQ1132" i="2"/>
  <c r="AP1132" i="2"/>
  <c r="AR1132" i="2" s="1"/>
  <c r="BU1132" i="2" s="1"/>
  <c r="AA1132" i="2"/>
  <c r="H1132" i="2"/>
  <c r="CX1131" i="2"/>
  <c r="CW1131" i="2"/>
  <c r="CN1131" i="2"/>
  <c r="CK1131" i="2"/>
  <c r="CI1131" i="2"/>
  <c r="CD1131" i="2"/>
  <c r="CE1131" i="2" s="1"/>
  <c r="CC1131" i="2"/>
  <c r="BY1131" i="2"/>
  <c r="CA1131" i="2" s="1"/>
  <c r="BW1131" i="2"/>
  <c r="BV1131" i="2"/>
  <c r="BS1131" i="2"/>
  <c r="BR1131" i="2"/>
  <c r="BP1131" i="2"/>
  <c r="BO1131" i="2"/>
  <c r="BN1131" i="2"/>
  <c r="BM1131" i="2"/>
  <c r="BL1131" i="2"/>
  <c r="BK1131" i="2"/>
  <c r="BJ1131" i="2"/>
  <c r="BI1131" i="2"/>
  <c r="BH1131" i="2"/>
  <c r="BF1131" i="2"/>
  <c r="BD1131" i="2"/>
  <c r="AQ1131" i="2"/>
  <c r="AP1131" i="2"/>
  <c r="AR1131" i="2" s="1"/>
  <c r="BU1131" i="2" s="1"/>
  <c r="AA1131" i="2"/>
  <c r="H1131" i="2"/>
  <c r="CX1130" i="2"/>
  <c r="CW1130" i="2"/>
  <c r="CN1130" i="2"/>
  <c r="CK1130" i="2"/>
  <c r="CI1130" i="2"/>
  <c r="CD1130" i="2"/>
  <c r="CE1130" i="2" s="1"/>
  <c r="CC1130" i="2"/>
  <c r="BY1130" i="2"/>
  <c r="CA1130" i="2" s="1"/>
  <c r="BW1130" i="2"/>
  <c r="BV1130" i="2"/>
  <c r="BS1130" i="2"/>
  <c r="BR1130" i="2"/>
  <c r="BP1130" i="2"/>
  <c r="BO1130" i="2"/>
  <c r="BN1130" i="2"/>
  <c r="BM1130" i="2"/>
  <c r="BL1130" i="2"/>
  <c r="BK1130" i="2"/>
  <c r="BJ1130" i="2"/>
  <c r="BI1130" i="2"/>
  <c r="BH1130" i="2"/>
  <c r="BF1130" i="2"/>
  <c r="BD1130" i="2"/>
  <c r="AQ1130" i="2"/>
  <c r="AP1130" i="2"/>
  <c r="AR1130" i="2" s="1"/>
  <c r="BU1130" i="2" s="1"/>
  <c r="AA1130" i="2"/>
  <c r="H1130" i="2"/>
  <c r="CX1129" i="2"/>
  <c r="CW1129" i="2"/>
  <c r="CN1129" i="2"/>
  <c r="CK1129" i="2"/>
  <c r="CI1129" i="2"/>
  <c r="CD1129" i="2"/>
  <c r="CC1129" i="2"/>
  <c r="BY1129" i="2"/>
  <c r="CA1129" i="2" s="1"/>
  <c r="BW1129" i="2"/>
  <c r="BV1129" i="2"/>
  <c r="BS1129" i="2"/>
  <c r="BR1129" i="2"/>
  <c r="BP1129" i="2"/>
  <c r="BO1129" i="2"/>
  <c r="BN1129" i="2"/>
  <c r="BM1129" i="2"/>
  <c r="BL1129" i="2"/>
  <c r="BK1129" i="2"/>
  <c r="BJ1129" i="2"/>
  <c r="BI1129" i="2"/>
  <c r="BH1129" i="2"/>
  <c r="BF1129" i="2"/>
  <c r="BD1129" i="2"/>
  <c r="AQ1129" i="2"/>
  <c r="AP1129" i="2"/>
  <c r="AR1129" i="2" s="1"/>
  <c r="BU1129" i="2" s="1"/>
  <c r="AA1129" i="2"/>
  <c r="H1129" i="2"/>
  <c r="CX1128" i="2"/>
  <c r="CW1128" i="2"/>
  <c r="CN1128" i="2"/>
  <c r="CK1128" i="2"/>
  <c r="CI1128" i="2"/>
  <c r="CD1128" i="2"/>
  <c r="CC1128" i="2"/>
  <c r="BY1128" i="2"/>
  <c r="CA1128" i="2" s="1"/>
  <c r="BW1128" i="2"/>
  <c r="BV1128" i="2"/>
  <c r="BS1128" i="2"/>
  <c r="BR1128" i="2"/>
  <c r="BP1128" i="2"/>
  <c r="BO1128" i="2"/>
  <c r="BN1128" i="2"/>
  <c r="BM1128" i="2"/>
  <c r="BL1128" i="2"/>
  <c r="BK1128" i="2"/>
  <c r="BJ1128" i="2"/>
  <c r="BI1128" i="2"/>
  <c r="BH1128" i="2"/>
  <c r="BF1128" i="2"/>
  <c r="BD1128" i="2"/>
  <c r="AQ1128" i="2"/>
  <c r="AP1128" i="2"/>
  <c r="AR1128" i="2" s="1"/>
  <c r="BU1128" i="2" s="1"/>
  <c r="AA1128" i="2"/>
  <c r="H1128" i="2"/>
  <c r="CX1127" i="2"/>
  <c r="CW1127" i="2"/>
  <c r="CN1127" i="2"/>
  <c r="CK1127" i="2"/>
  <c r="CI1127" i="2"/>
  <c r="CD1127" i="2"/>
  <c r="CE1127" i="2" s="1"/>
  <c r="CC1127" i="2"/>
  <c r="BY1127" i="2"/>
  <c r="CA1127" i="2" s="1"/>
  <c r="BW1127" i="2"/>
  <c r="BV1127" i="2"/>
  <c r="BS1127" i="2"/>
  <c r="BR1127" i="2"/>
  <c r="BP1127" i="2"/>
  <c r="BO1127" i="2"/>
  <c r="BN1127" i="2"/>
  <c r="BM1127" i="2"/>
  <c r="BL1127" i="2"/>
  <c r="BK1127" i="2"/>
  <c r="BJ1127" i="2"/>
  <c r="BI1127" i="2"/>
  <c r="BH1127" i="2"/>
  <c r="BF1127" i="2"/>
  <c r="BD1127" i="2"/>
  <c r="AQ1127" i="2"/>
  <c r="AP1127" i="2"/>
  <c r="AR1127" i="2" s="1"/>
  <c r="BU1127" i="2" s="1"/>
  <c r="AA1127" i="2"/>
  <c r="H1127" i="2"/>
  <c r="CX1126" i="2"/>
  <c r="CW1126" i="2"/>
  <c r="CN1126" i="2"/>
  <c r="CK1126" i="2"/>
  <c r="CI1126" i="2"/>
  <c r="CD1126" i="2"/>
  <c r="CC1126" i="2"/>
  <c r="BY1126" i="2"/>
  <c r="CA1126" i="2" s="1"/>
  <c r="BW1126" i="2"/>
  <c r="BV1126" i="2"/>
  <c r="BS1126" i="2"/>
  <c r="BR1126" i="2"/>
  <c r="BP1126" i="2"/>
  <c r="BO1126" i="2"/>
  <c r="BN1126" i="2"/>
  <c r="BM1126" i="2"/>
  <c r="BL1126" i="2"/>
  <c r="BK1126" i="2"/>
  <c r="BJ1126" i="2"/>
  <c r="BI1126" i="2"/>
  <c r="BH1126" i="2"/>
  <c r="BF1126" i="2"/>
  <c r="BD1126" i="2"/>
  <c r="AQ1126" i="2"/>
  <c r="AP1126" i="2"/>
  <c r="AR1126" i="2" s="1"/>
  <c r="BU1126" i="2" s="1"/>
  <c r="AA1126" i="2"/>
  <c r="H1126" i="2"/>
  <c r="CX1125" i="2"/>
  <c r="CW1125" i="2"/>
  <c r="CN1125" i="2"/>
  <c r="CK1125" i="2"/>
  <c r="CI1125" i="2"/>
  <c r="CE1125" i="2"/>
  <c r="CD1125" i="2"/>
  <c r="CC1125" i="2"/>
  <c r="BY1125" i="2"/>
  <c r="CA1125" i="2" s="1"/>
  <c r="BW1125" i="2"/>
  <c r="BV1125" i="2"/>
  <c r="BS1125" i="2"/>
  <c r="BR1125" i="2"/>
  <c r="BP1125" i="2"/>
  <c r="BO1125" i="2"/>
  <c r="BN1125" i="2"/>
  <c r="BM1125" i="2"/>
  <c r="BL1125" i="2"/>
  <c r="BK1125" i="2"/>
  <c r="BJ1125" i="2"/>
  <c r="BI1125" i="2"/>
  <c r="BH1125" i="2"/>
  <c r="BF1125" i="2"/>
  <c r="BD1125" i="2"/>
  <c r="AR1125" i="2"/>
  <c r="BU1125" i="2" s="1"/>
  <c r="AQ1125" i="2"/>
  <c r="AP1125" i="2"/>
  <c r="AA1125" i="2"/>
  <c r="H1125" i="2"/>
  <c r="CX1124" i="2"/>
  <c r="CW1124" i="2"/>
  <c r="CN1124" i="2"/>
  <c r="CK1124" i="2"/>
  <c r="CI1124" i="2"/>
  <c r="CD1124" i="2"/>
  <c r="CE1124" i="2" s="1"/>
  <c r="CC1124" i="2"/>
  <c r="CA1124" i="2"/>
  <c r="BY1124" i="2"/>
  <c r="BW1124" i="2"/>
  <c r="BV1124" i="2"/>
  <c r="BS1124" i="2"/>
  <c r="BR1124" i="2"/>
  <c r="BP1124" i="2"/>
  <c r="BO1124" i="2"/>
  <c r="BN1124" i="2"/>
  <c r="BM1124" i="2"/>
  <c r="BL1124" i="2"/>
  <c r="BK1124" i="2"/>
  <c r="BJ1124" i="2"/>
  <c r="BI1124" i="2"/>
  <c r="BH1124" i="2"/>
  <c r="BF1124" i="2"/>
  <c r="BD1124" i="2"/>
  <c r="AQ1124" i="2"/>
  <c r="AP1124" i="2"/>
  <c r="AR1124" i="2" s="1"/>
  <c r="BU1124" i="2" s="1"/>
  <c r="AA1124" i="2"/>
  <c r="H1124" i="2"/>
  <c r="CX1123" i="2"/>
  <c r="CW1123" i="2"/>
  <c r="CN1123" i="2"/>
  <c r="CK1123" i="2"/>
  <c r="CI1123" i="2"/>
  <c r="CE1123" i="2"/>
  <c r="CD1123" i="2"/>
  <c r="CC1123" i="2"/>
  <c r="BY1123" i="2"/>
  <c r="CA1123" i="2" s="1"/>
  <c r="BW1123" i="2"/>
  <c r="BV1123" i="2"/>
  <c r="BS1123" i="2"/>
  <c r="BR1123" i="2"/>
  <c r="BP1123" i="2"/>
  <c r="BO1123" i="2"/>
  <c r="BN1123" i="2"/>
  <c r="BM1123" i="2"/>
  <c r="BL1123" i="2"/>
  <c r="BK1123" i="2"/>
  <c r="BJ1123" i="2"/>
  <c r="BI1123" i="2"/>
  <c r="BH1123" i="2"/>
  <c r="BF1123" i="2"/>
  <c r="BD1123" i="2"/>
  <c r="AQ1123" i="2"/>
  <c r="AP1123" i="2"/>
  <c r="AR1123" i="2" s="1"/>
  <c r="BU1123" i="2" s="1"/>
  <c r="AA1123" i="2"/>
  <c r="H1123" i="2"/>
  <c r="CX1122" i="2"/>
  <c r="CW1122" i="2"/>
  <c r="CN1122" i="2"/>
  <c r="CK1122" i="2"/>
  <c r="CI1122" i="2"/>
  <c r="CD1122" i="2"/>
  <c r="CE1122" i="2" s="1"/>
  <c r="CC1122" i="2"/>
  <c r="BY1122" i="2"/>
  <c r="CA1122" i="2" s="1"/>
  <c r="BW1122" i="2"/>
  <c r="BV1122" i="2"/>
  <c r="BS1122" i="2"/>
  <c r="BR1122" i="2"/>
  <c r="BP1122" i="2"/>
  <c r="BO1122" i="2"/>
  <c r="BN1122" i="2"/>
  <c r="BM1122" i="2"/>
  <c r="BL1122" i="2"/>
  <c r="BK1122" i="2"/>
  <c r="BJ1122" i="2"/>
  <c r="BI1122" i="2"/>
  <c r="BH1122" i="2"/>
  <c r="BF1122" i="2"/>
  <c r="BD1122" i="2"/>
  <c r="AQ1122" i="2"/>
  <c r="AP1122" i="2"/>
  <c r="AR1122" i="2" s="1"/>
  <c r="BU1122" i="2" s="1"/>
  <c r="AA1122" i="2"/>
  <c r="H1122" i="2"/>
  <c r="CX1121" i="2"/>
  <c r="CW1121" i="2"/>
  <c r="CN1121" i="2"/>
  <c r="CK1121" i="2"/>
  <c r="CI1121" i="2"/>
  <c r="CD1121" i="2"/>
  <c r="CC1121" i="2"/>
  <c r="BY1121" i="2"/>
  <c r="CA1121" i="2" s="1"/>
  <c r="BW1121" i="2"/>
  <c r="BV1121" i="2"/>
  <c r="BS1121" i="2"/>
  <c r="BR1121" i="2"/>
  <c r="BP1121" i="2"/>
  <c r="BO1121" i="2"/>
  <c r="BN1121" i="2"/>
  <c r="BM1121" i="2"/>
  <c r="BL1121" i="2"/>
  <c r="BK1121" i="2"/>
  <c r="BJ1121" i="2"/>
  <c r="BI1121" i="2"/>
  <c r="BH1121" i="2"/>
  <c r="BF1121" i="2"/>
  <c r="BD1121" i="2"/>
  <c r="AQ1121" i="2"/>
  <c r="AP1121" i="2"/>
  <c r="AR1121" i="2" s="1"/>
  <c r="BU1121" i="2" s="1"/>
  <c r="AA1121" i="2"/>
  <c r="H1121" i="2"/>
  <c r="CX1120" i="2"/>
  <c r="CW1120" i="2"/>
  <c r="CN1120" i="2"/>
  <c r="CK1120" i="2"/>
  <c r="CI1120" i="2"/>
  <c r="CD1120" i="2"/>
  <c r="CC1120" i="2"/>
  <c r="BY1120" i="2"/>
  <c r="CA1120" i="2" s="1"/>
  <c r="BW1120" i="2"/>
  <c r="BV1120" i="2"/>
  <c r="BS1120" i="2"/>
  <c r="BR1120" i="2"/>
  <c r="BP1120" i="2"/>
  <c r="BO1120" i="2"/>
  <c r="BN1120" i="2"/>
  <c r="BM1120" i="2"/>
  <c r="BL1120" i="2"/>
  <c r="BK1120" i="2"/>
  <c r="BJ1120" i="2"/>
  <c r="BI1120" i="2"/>
  <c r="BH1120" i="2"/>
  <c r="BF1120" i="2"/>
  <c r="BD1120" i="2"/>
  <c r="AQ1120" i="2"/>
  <c r="AP1120" i="2"/>
  <c r="AR1120" i="2" s="1"/>
  <c r="BU1120" i="2" s="1"/>
  <c r="AA1120" i="2"/>
  <c r="H1120" i="2"/>
  <c r="CX1119" i="2"/>
  <c r="CW1119" i="2"/>
  <c r="CN1119" i="2"/>
  <c r="CK1119" i="2"/>
  <c r="CI1119" i="2"/>
  <c r="CD1119" i="2"/>
  <c r="CE1119" i="2" s="1"/>
  <c r="CC1119" i="2"/>
  <c r="BY1119" i="2"/>
  <c r="CA1119" i="2" s="1"/>
  <c r="BW1119" i="2"/>
  <c r="BV1119" i="2"/>
  <c r="BS1119" i="2"/>
  <c r="BR1119" i="2"/>
  <c r="BP1119" i="2"/>
  <c r="BO1119" i="2"/>
  <c r="BN1119" i="2"/>
  <c r="BM1119" i="2"/>
  <c r="BL1119" i="2"/>
  <c r="BK1119" i="2"/>
  <c r="BJ1119" i="2"/>
  <c r="BI1119" i="2"/>
  <c r="BH1119" i="2"/>
  <c r="BF1119" i="2"/>
  <c r="BD1119" i="2"/>
  <c r="AQ1119" i="2"/>
  <c r="AP1119" i="2"/>
  <c r="AR1119" i="2" s="1"/>
  <c r="BU1119" i="2" s="1"/>
  <c r="AA1119" i="2"/>
  <c r="H1119" i="2"/>
  <c r="CX1118" i="2"/>
  <c r="CW1118" i="2"/>
  <c r="CN1118" i="2"/>
  <c r="CK1118" i="2"/>
  <c r="CI1118" i="2"/>
  <c r="CD1118" i="2"/>
  <c r="CC1118" i="2"/>
  <c r="CA1118" i="2"/>
  <c r="BY1118" i="2"/>
  <c r="BW1118" i="2"/>
  <c r="BV1118" i="2"/>
  <c r="BS1118" i="2"/>
  <c r="BR1118" i="2"/>
  <c r="BP1118" i="2"/>
  <c r="BO1118" i="2"/>
  <c r="BN1118" i="2"/>
  <c r="BM1118" i="2"/>
  <c r="BL1118" i="2"/>
  <c r="BK1118" i="2"/>
  <c r="BJ1118" i="2"/>
  <c r="BI1118" i="2"/>
  <c r="BH1118" i="2"/>
  <c r="BF1118" i="2"/>
  <c r="BD1118" i="2"/>
  <c r="AQ1118" i="2"/>
  <c r="AP1118" i="2"/>
  <c r="AR1118" i="2" s="1"/>
  <c r="BU1118" i="2" s="1"/>
  <c r="AA1118" i="2"/>
  <c r="H1118" i="2"/>
  <c r="CX1117" i="2"/>
  <c r="CW1117" i="2"/>
  <c r="CN1117" i="2"/>
  <c r="CK1117" i="2"/>
  <c r="CI1117" i="2"/>
  <c r="CD1117" i="2"/>
  <c r="CE1117" i="2" s="1"/>
  <c r="CC1117" i="2"/>
  <c r="CA1117" i="2"/>
  <c r="BY1117" i="2"/>
  <c r="BW1117" i="2"/>
  <c r="BV1117" i="2"/>
  <c r="BS1117" i="2"/>
  <c r="BR1117" i="2"/>
  <c r="BP1117" i="2"/>
  <c r="BO1117" i="2"/>
  <c r="BN1117" i="2"/>
  <c r="BM1117" i="2"/>
  <c r="BL1117" i="2"/>
  <c r="BK1117" i="2"/>
  <c r="BJ1117" i="2"/>
  <c r="BI1117" i="2"/>
  <c r="BH1117" i="2"/>
  <c r="BF1117" i="2"/>
  <c r="BD1117" i="2"/>
  <c r="AQ1117" i="2"/>
  <c r="AP1117" i="2"/>
  <c r="AR1117" i="2" s="1"/>
  <c r="BU1117" i="2" s="1"/>
  <c r="AA1117" i="2"/>
  <c r="H1117" i="2"/>
  <c r="CX1116" i="2"/>
  <c r="CW1116" i="2"/>
  <c r="CN1116" i="2"/>
  <c r="CK1116" i="2"/>
  <c r="CI1116" i="2"/>
  <c r="CD1116" i="2"/>
  <c r="CE1116" i="2" s="1"/>
  <c r="CC1116" i="2"/>
  <c r="BY1116" i="2"/>
  <c r="CA1116" i="2" s="1"/>
  <c r="BW1116" i="2"/>
  <c r="BV1116" i="2"/>
  <c r="BS1116" i="2"/>
  <c r="BR1116" i="2"/>
  <c r="BP1116" i="2"/>
  <c r="BO1116" i="2"/>
  <c r="BN1116" i="2"/>
  <c r="BM1116" i="2"/>
  <c r="BL1116" i="2"/>
  <c r="BK1116" i="2"/>
  <c r="BJ1116" i="2"/>
  <c r="BI1116" i="2"/>
  <c r="BH1116" i="2"/>
  <c r="BF1116" i="2"/>
  <c r="BD1116" i="2"/>
  <c r="AQ1116" i="2"/>
  <c r="AP1116" i="2"/>
  <c r="AR1116" i="2" s="1"/>
  <c r="BU1116" i="2" s="1"/>
  <c r="AA1116" i="2"/>
  <c r="H1116" i="2"/>
  <c r="CX1115" i="2"/>
  <c r="CW1115" i="2"/>
  <c r="CN1115" i="2"/>
  <c r="CK1115" i="2"/>
  <c r="CI1115" i="2"/>
  <c r="CD1115" i="2"/>
  <c r="CE1115" i="2" s="1"/>
  <c r="CC1115" i="2"/>
  <c r="BY1115" i="2"/>
  <c r="CA1115" i="2" s="1"/>
  <c r="BW1115" i="2"/>
  <c r="BV1115" i="2"/>
  <c r="BS1115" i="2"/>
  <c r="BR1115" i="2"/>
  <c r="BP1115" i="2"/>
  <c r="BO1115" i="2"/>
  <c r="BN1115" i="2"/>
  <c r="BM1115" i="2"/>
  <c r="BL1115" i="2"/>
  <c r="BK1115" i="2"/>
  <c r="BJ1115" i="2"/>
  <c r="BI1115" i="2"/>
  <c r="BH1115" i="2"/>
  <c r="BF1115" i="2"/>
  <c r="BD1115" i="2"/>
  <c r="AQ1115" i="2"/>
  <c r="AP1115" i="2"/>
  <c r="AR1115" i="2" s="1"/>
  <c r="BU1115" i="2" s="1"/>
  <c r="AA1115" i="2"/>
  <c r="H1115" i="2"/>
  <c r="CX1114" i="2"/>
  <c r="CW1114" i="2"/>
  <c r="CN1114" i="2"/>
  <c r="CK1114" i="2"/>
  <c r="CI1114" i="2"/>
  <c r="CE1114" i="2"/>
  <c r="CD1114" i="2"/>
  <c r="CC1114" i="2"/>
  <c r="BY1114" i="2"/>
  <c r="CA1114" i="2" s="1"/>
  <c r="BW1114" i="2"/>
  <c r="BV1114" i="2"/>
  <c r="BS1114" i="2"/>
  <c r="BR1114" i="2"/>
  <c r="BP1114" i="2"/>
  <c r="BO1114" i="2"/>
  <c r="BN1114" i="2"/>
  <c r="BM1114" i="2"/>
  <c r="BL1114" i="2"/>
  <c r="BK1114" i="2"/>
  <c r="BJ1114" i="2"/>
  <c r="BI1114" i="2"/>
  <c r="BH1114" i="2"/>
  <c r="BF1114" i="2"/>
  <c r="BD1114" i="2"/>
  <c r="AQ1114" i="2"/>
  <c r="AP1114" i="2"/>
  <c r="AR1114" i="2" s="1"/>
  <c r="BU1114" i="2" s="1"/>
  <c r="AA1114" i="2"/>
  <c r="H1114" i="2"/>
  <c r="CX1113" i="2"/>
  <c r="CW1113" i="2"/>
  <c r="CN1113" i="2"/>
  <c r="CK1113" i="2"/>
  <c r="CI1113" i="2"/>
  <c r="CD1113" i="2"/>
  <c r="CC1113" i="2"/>
  <c r="BY1113" i="2"/>
  <c r="CA1113" i="2" s="1"/>
  <c r="BW1113" i="2"/>
  <c r="BV1113" i="2"/>
  <c r="BS1113" i="2"/>
  <c r="BR1113" i="2"/>
  <c r="BP1113" i="2"/>
  <c r="BO1113" i="2"/>
  <c r="BN1113" i="2"/>
  <c r="CV1113" i="2" s="1"/>
  <c r="CR1113" i="2" s="1"/>
  <c r="BM1113" i="2"/>
  <c r="BL1113" i="2"/>
  <c r="BK1113" i="2"/>
  <c r="BJ1113" i="2"/>
  <c r="BI1113" i="2"/>
  <c r="BH1113" i="2"/>
  <c r="BF1113" i="2"/>
  <c r="BD1113" i="2"/>
  <c r="AQ1113" i="2"/>
  <c r="AP1113" i="2"/>
  <c r="AR1113" i="2" s="1"/>
  <c r="BU1113" i="2" s="1"/>
  <c r="AA1113" i="2"/>
  <c r="H1113" i="2"/>
  <c r="CX1112" i="2"/>
  <c r="CW1112" i="2"/>
  <c r="CN1112" i="2"/>
  <c r="CK1112" i="2"/>
  <c r="CI1112" i="2"/>
  <c r="CD1112" i="2"/>
  <c r="CC1112" i="2"/>
  <c r="BY1112" i="2"/>
  <c r="CA1112" i="2" s="1"/>
  <c r="BW1112" i="2"/>
  <c r="BV1112" i="2"/>
  <c r="BS1112" i="2"/>
  <c r="BR1112" i="2"/>
  <c r="BP1112" i="2"/>
  <c r="BO1112" i="2"/>
  <c r="BN1112" i="2"/>
  <c r="BM1112" i="2"/>
  <c r="BL1112" i="2"/>
  <c r="BK1112" i="2"/>
  <c r="BJ1112" i="2"/>
  <c r="BI1112" i="2"/>
  <c r="BH1112" i="2"/>
  <c r="BF1112" i="2"/>
  <c r="BD1112" i="2"/>
  <c r="AQ1112" i="2"/>
  <c r="AP1112" i="2"/>
  <c r="AR1112" i="2" s="1"/>
  <c r="BU1112" i="2" s="1"/>
  <c r="AA1112" i="2"/>
  <c r="H1112" i="2"/>
  <c r="CX1111" i="2"/>
  <c r="CW1111" i="2"/>
  <c r="CN1111" i="2"/>
  <c r="CK1111" i="2"/>
  <c r="CI1111" i="2"/>
  <c r="CD1111" i="2"/>
  <c r="CE1111" i="2" s="1"/>
  <c r="CC1111" i="2"/>
  <c r="BY1111" i="2"/>
  <c r="CA1111" i="2" s="1"/>
  <c r="BW1111" i="2"/>
  <c r="BV1111" i="2"/>
  <c r="BS1111" i="2"/>
  <c r="BR1111" i="2"/>
  <c r="BP1111" i="2"/>
  <c r="BO1111" i="2"/>
  <c r="BN1111" i="2"/>
  <c r="CV1111" i="2" s="1"/>
  <c r="BM1111" i="2"/>
  <c r="BL1111" i="2"/>
  <c r="BK1111" i="2"/>
  <c r="BJ1111" i="2"/>
  <c r="BI1111" i="2"/>
  <c r="BH1111" i="2"/>
  <c r="BF1111" i="2"/>
  <c r="BD1111" i="2"/>
  <c r="AR1111" i="2"/>
  <c r="BU1111" i="2" s="1"/>
  <c r="AQ1111" i="2"/>
  <c r="AP1111" i="2"/>
  <c r="AA1111" i="2"/>
  <c r="H1111" i="2"/>
  <c r="CX1110" i="2"/>
  <c r="CW1110" i="2"/>
  <c r="CN1110" i="2"/>
  <c r="CK1110" i="2"/>
  <c r="CI1110" i="2"/>
  <c r="CD1110" i="2"/>
  <c r="CC1110" i="2"/>
  <c r="BY1110" i="2"/>
  <c r="CA1110" i="2" s="1"/>
  <c r="BW1110" i="2"/>
  <c r="BV1110" i="2"/>
  <c r="BS1110" i="2"/>
  <c r="BR1110" i="2"/>
  <c r="BP1110" i="2"/>
  <c r="BO1110" i="2"/>
  <c r="BN1110" i="2"/>
  <c r="BM1110" i="2"/>
  <c r="BL1110" i="2"/>
  <c r="BK1110" i="2"/>
  <c r="BJ1110" i="2"/>
  <c r="BI1110" i="2"/>
  <c r="BH1110" i="2"/>
  <c r="BF1110" i="2"/>
  <c r="BD1110" i="2"/>
  <c r="AQ1110" i="2"/>
  <c r="AP1110" i="2"/>
  <c r="AR1110" i="2" s="1"/>
  <c r="BU1110" i="2" s="1"/>
  <c r="AA1110" i="2"/>
  <c r="H1110" i="2"/>
  <c r="CX1109" i="2"/>
  <c r="CW1109" i="2"/>
  <c r="CN1109" i="2"/>
  <c r="CK1109" i="2"/>
  <c r="CI1109" i="2"/>
  <c r="CE1109" i="2"/>
  <c r="CD1109" i="2"/>
  <c r="CC1109" i="2"/>
  <c r="BY1109" i="2"/>
  <c r="CA1109" i="2" s="1"/>
  <c r="BW1109" i="2"/>
  <c r="BV1109" i="2"/>
  <c r="BS1109" i="2"/>
  <c r="BR1109" i="2"/>
  <c r="BP1109" i="2"/>
  <c r="BO1109" i="2"/>
  <c r="BN1109" i="2"/>
  <c r="BM1109" i="2"/>
  <c r="BL1109" i="2"/>
  <c r="BK1109" i="2"/>
  <c r="BJ1109" i="2"/>
  <c r="BI1109" i="2"/>
  <c r="BH1109" i="2"/>
  <c r="BF1109" i="2"/>
  <c r="BD1109" i="2"/>
  <c r="AQ1109" i="2"/>
  <c r="AP1109" i="2"/>
  <c r="AR1109" i="2" s="1"/>
  <c r="BU1109" i="2" s="1"/>
  <c r="AA1109" i="2"/>
  <c r="H1109" i="2"/>
  <c r="CX1108" i="2"/>
  <c r="CW1108" i="2"/>
  <c r="CN1108" i="2"/>
  <c r="CK1108" i="2"/>
  <c r="CI1108" i="2"/>
  <c r="CE1108" i="2"/>
  <c r="CD1108" i="2"/>
  <c r="CC1108" i="2"/>
  <c r="BY1108" i="2"/>
  <c r="CA1108" i="2" s="1"/>
  <c r="BW1108" i="2"/>
  <c r="BV1108" i="2"/>
  <c r="BS1108" i="2"/>
  <c r="BR1108" i="2"/>
  <c r="BP1108" i="2"/>
  <c r="BO1108" i="2"/>
  <c r="BN1108" i="2"/>
  <c r="BM1108" i="2"/>
  <c r="BL1108" i="2"/>
  <c r="BK1108" i="2"/>
  <c r="BJ1108" i="2"/>
  <c r="BI1108" i="2"/>
  <c r="BH1108" i="2"/>
  <c r="BF1108" i="2"/>
  <c r="BD1108" i="2"/>
  <c r="AQ1108" i="2"/>
  <c r="AP1108" i="2"/>
  <c r="AR1108" i="2" s="1"/>
  <c r="BU1108" i="2" s="1"/>
  <c r="AA1108" i="2"/>
  <c r="H1108" i="2"/>
  <c r="CX1107" i="2"/>
  <c r="CW1107" i="2"/>
  <c r="CN1107" i="2"/>
  <c r="CK1107" i="2"/>
  <c r="CI1107" i="2"/>
  <c r="CD1107" i="2"/>
  <c r="CE1107" i="2" s="1"/>
  <c r="CC1107" i="2"/>
  <c r="CA1107" i="2"/>
  <c r="BY1107" i="2"/>
  <c r="BW1107" i="2"/>
  <c r="BV1107" i="2"/>
  <c r="BS1107" i="2"/>
  <c r="BR1107" i="2"/>
  <c r="BP1107" i="2"/>
  <c r="BO1107" i="2"/>
  <c r="BN1107" i="2"/>
  <c r="BM1107" i="2"/>
  <c r="BL1107" i="2"/>
  <c r="BK1107" i="2"/>
  <c r="BJ1107" i="2"/>
  <c r="BI1107" i="2"/>
  <c r="BH1107" i="2"/>
  <c r="BF1107" i="2"/>
  <c r="BD1107" i="2"/>
  <c r="AQ1107" i="2"/>
  <c r="AP1107" i="2"/>
  <c r="AR1107" i="2" s="1"/>
  <c r="BU1107" i="2" s="1"/>
  <c r="AA1107" i="2"/>
  <c r="H1107" i="2"/>
  <c r="CX1106" i="2"/>
  <c r="CW1106" i="2"/>
  <c r="CN1106" i="2"/>
  <c r="CK1106" i="2"/>
  <c r="CI1106" i="2"/>
  <c r="CD1106" i="2"/>
  <c r="CE1106" i="2" s="1"/>
  <c r="CC1106" i="2"/>
  <c r="BY1106" i="2"/>
  <c r="CA1106" i="2" s="1"/>
  <c r="BW1106" i="2"/>
  <c r="BV1106" i="2"/>
  <c r="BS1106" i="2"/>
  <c r="BR1106" i="2"/>
  <c r="BP1106" i="2"/>
  <c r="BO1106" i="2"/>
  <c r="BN1106" i="2"/>
  <c r="BM1106" i="2"/>
  <c r="BL1106" i="2"/>
  <c r="BK1106" i="2"/>
  <c r="BJ1106" i="2"/>
  <c r="BI1106" i="2"/>
  <c r="BH1106" i="2"/>
  <c r="BF1106" i="2"/>
  <c r="BD1106" i="2"/>
  <c r="AQ1106" i="2"/>
  <c r="AP1106" i="2"/>
  <c r="AR1106" i="2" s="1"/>
  <c r="BU1106" i="2" s="1"/>
  <c r="AA1106" i="2"/>
  <c r="H1106" i="2"/>
  <c r="CX1105" i="2"/>
  <c r="CW1105" i="2"/>
  <c r="CN1105" i="2"/>
  <c r="CK1105" i="2"/>
  <c r="CI1105" i="2"/>
  <c r="CD1105" i="2"/>
  <c r="CC1105" i="2"/>
  <c r="BY1105" i="2"/>
  <c r="CA1105" i="2" s="1"/>
  <c r="BW1105" i="2"/>
  <c r="BV1105" i="2"/>
  <c r="BS1105" i="2"/>
  <c r="BR1105" i="2"/>
  <c r="BP1105" i="2"/>
  <c r="BO1105" i="2"/>
  <c r="BN1105" i="2"/>
  <c r="BM1105" i="2"/>
  <c r="BL1105" i="2"/>
  <c r="BK1105" i="2"/>
  <c r="BJ1105" i="2"/>
  <c r="BI1105" i="2"/>
  <c r="BH1105" i="2"/>
  <c r="BF1105" i="2"/>
  <c r="BD1105" i="2"/>
  <c r="AQ1105" i="2"/>
  <c r="AP1105" i="2"/>
  <c r="AR1105" i="2" s="1"/>
  <c r="BU1105" i="2" s="1"/>
  <c r="AA1105" i="2"/>
  <c r="H1105" i="2"/>
  <c r="CX1104" i="2"/>
  <c r="CW1104" i="2"/>
  <c r="CN1104" i="2"/>
  <c r="CK1104" i="2"/>
  <c r="CI1104" i="2"/>
  <c r="CD1104" i="2"/>
  <c r="CC1104" i="2"/>
  <c r="BY1104" i="2"/>
  <c r="CA1104" i="2" s="1"/>
  <c r="BW1104" i="2"/>
  <c r="BV1104" i="2"/>
  <c r="BS1104" i="2"/>
  <c r="BR1104" i="2"/>
  <c r="BP1104" i="2"/>
  <c r="BO1104" i="2"/>
  <c r="BN1104" i="2"/>
  <c r="BM1104" i="2"/>
  <c r="BL1104" i="2"/>
  <c r="BK1104" i="2"/>
  <c r="BJ1104" i="2"/>
  <c r="BI1104" i="2"/>
  <c r="BH1104" i="2"/>
  <c r="BF1104" i="2"/>
  <c r="BD1104" i="2"/>
  <c r="AQ1104" i="2"/>
  <c r="AP1104" i="2"/>
  <c r="AR1104" i="2" s="1"/>
  <c r="BU1104" i="2" s="1"/>
  <c r="AA1104" i="2"/>
  <c r="H1104" i="2"/>
  <c r="CX1103" i="2"/>
  <c r="CW1103" i="2"/>
  <c r="CN1103" i="2"/>
  <c r="CK1103" i="2"/>
  <c r="CI1103" i="2"/>
  <c r="CD1103" i="2"/>
  <c r="CE1103" i="2" s="1"/>
  <c r="CC1103" i="2"/>
  <c r="BY1103" i="2"/>
  <c r="CA1103" i="2" s="1"/>
  <c r="BW1103" i="2"/>
  <c r="BV1103" i="2"/>
  <c r="BS1103" i="2"/>
  <c r="BR1103" i="2"/>
  <c r="BP1103" i="2"/>
  <c r="BO1103" i="2"/>
  <c r="BN1103" i="2"/>
  <c r="BM1103" i="2"/>
  <c r="BL1103" i="2"/>
  <c r="BK1103" i="2"/>
  <c r="BJ1103" i="2"/>
  <c r="BI1103" i="2"/>
  <c r="BH1103" i="2"/>
  <c r="BF1103" i="2"/>
  <c r="BD1103" i="2"/>
  <c r="AR1103" i="2"/>
  <c r="BU1103" i="2" s="1"/>
  <c r="AQ1103" i="2"/>
  <c r="AP1103" i="2"/>
  <c r="AA1103" i="2"/>
  <c r="H1103" i="2"/>
  <c r="CX1102" i="2"/>
  <c r="CW1102" i="2"/>
  <c r="CN1102" i="2"/>
  <c r="CK1102" i="2"/>
  <c r="CI1102" i="2"/>
  <c r="CD1102" i="2"/>
  <c r="CC1102" i="2"/>
  <c r="BY1102" i="2"/>
  <c r="CA1102" i="2" s="1"/>
  <c r="BW1102" i="2"/>
  <c r="BV1102" i="2"/>
  <c r="BS1102" i="2"/>
  <c r="BR1102" i="2"/>
  <c r="BP1102" i="2"/>
  <c r="BO1102" i="2"/>
  <c r="BN1102" i="2"/>
  <c r="CV1102" i="2" s="1"/>
  <c r="BM1102" i="2"/>
  <c r="BL1102" i="2"/>
  <c r="BK1102" i="2"/>
  <c r="BJ1102" i="2"/>
  <c r="BI1102" i="2"/>
  <c r="BH1102" i="2"/>
  <c r="BF1102" i="2"/>
  <c r="BD1102" i="2"/>
  <c r="AQ1102" i="2"/>
  <c r="AP1102" i="2"/>
  <c r="AR1102" i="2" s="1"/>
  <c r="BU1102" i="2" s="1"/>
  <c r="AA1102" i="2"/>
  <c r="H1102" i="2"/>
  <c r="CX1101" i="2"/>
  <c r="CW1101" i="2"/>
  <c r="CN1101" i="2"/>
  <c r="CK1101" i="2"/>
  <c r="CI1101" i="2"/>
  <c r="CE1101" i="2"/>
  <c r="CD1101" i="2"/>
  <c r="CC1101" i="2"/>
  <c r="BY1101" i="2"/>
  <c r="CA1101" i="2" s="1"/>
  <c r="BW1101" i="2"/>
  <c r="BV1101" i="2"/>
  <c r="BS1101" i="2"/>
  <c r="BR1101" i="2"/>
  <c r="BP1101" i="2"/>
  <c r="BO1101" i="2"/>
  <c r="BN1101" i="2"/>
  <c r="BM1101" i="2"/>
  <c r="BL1101" i="2"/>
  <c r="BK1101" i="2"/>
  <c r="BJ1101" i="2"/>
  <c r="BI1101" i="2"/>
  <c r="BH1101" i="2"/>
  <c r="BF1101" i="2"/>
  <c r="BD1101" i="2"/>
  <c r="AQ1101" i="2"/>
  <c r="AP1101" i="2"/>
  <c r="AR1101" i="2" s="1"/>
  <c r="BU1101" i="2" s="1"/>
  <c r="AA1101" i="2"/>
  <c r="H1101" i="2"/>
  <c r="CX1100" i="2"/>
  <c r="CW1100" i="2"/>
  <c r="CN1100" i="2"/>
  <c r="CK1100" i="2"/>
  <c r="CI1100" i="2"/>
  <c r="CE1100" i="2"/>
  <c r="CD1100" i="2"/>
  <c r="CC1100" i="2"/>
  <c r="CA1100" i="2"/>
  <c r="BY1100" i="2"/>
  <c r="BW1100" i="2"/>
  <c r="BV1100" i="2"/>
  <c r="BS1100" i="2"/>
  <c r="BR1100" i="2"/>
  <c r="BP1100" i="2"/>
  <c r="BO1100" i="2"/>
  <c r="BN1100" i="2"/>
  <c r="BM1100" i="2"/>
  <c r="BL1100" i="2"/>
  <c r="BK1100" i="2"/>
  <c r="BJ1100" i="2"/>
  <c r="BI1100" i="2"/>
  <c r="BH1100" i="2"/>
  <c r="BF1100" i="2"/>
  <c r="BD1100" i="2"/>
  <c r="AQ1100" i="2"/>
  <c r="AP1100" i="2"/>
  <c r="AR1100" i="2" s="1"/>
  <c r="BU1100" i="2" s="1"/>
  <c r="AA1100" i="2"/>
  <c r="H1100" i="2"/>
  <c r="CX1099" i="2"/>
  <c r="CW1099" i="2"/>
  <c r="CN1099" i="2"/>
  <c r="CK1099" i="2"/>
  <c r="CI1099" i="2"/>
  <c r="CD1099" i="2"/>
  <c r="CE1099" i="2" s="1"/>
  <c r="CC1099" i="2"/>
  <c r="CA1099" i="2"/>
  <c r="BY1099" i="2"/>
  <c r="BW1099" i="2"/>
  <c r="BV1099" i="2"/>
  <c r="BS1099" i="2"/>
  <c r="BR1099" i="2"/>
  <c r="BP1099" i="2"/>
  <c r="BO1099" i="2"/>
  <c r="BN1099" i="2"/>
  <c r="BM1099" i="2"/>
  <c r="BL1099" i="2"/>
  <c r="BK1099" i="2"/>
  <c r="BJ1099" i="2"/>
  <c r="BI1099" i="2"/>
  <c r="BH1099" i="2"/>
  <c r="BF1099" i="2"/>
  <c r="BD1099" i="2"/>
  <c r="AQ1099" i="2"/>
  <c r="AP1099" i="2"/>
  <c r="AR1099" i="2" s="1"/>
  <c r="BU1099" i="2" s="1"/>
  <c r="AA1099" i="2"/>
  <c r="H1099" i="2"/>
  <c r="CX1098" i="2"/>
  <c r="CW1098" i="2"/>
  <c r="CN1098" i="2"/>
  <c r="CK1098" i="2"/>
  <c r="CI1098" i="2"/>
  <c r="CD1098" i="2"/>
  <c r="CE1098" i="2" s="1"/>
  <c r="CC1098" i="2"/>
  <c r="BY1098" i="2"/>
  <c r="CA1098" i="2" s="1"/>
  <c r="BW1098" i="2"/>
  <c r="BV1098" i="2"/>
  <c r="BS1098" i="2"/>
  <c r="BR1098" i="2"/>
  <c r="BP1098" i="2"/>
  <c r="BO1098" i="2"/>
  <c r="BN1098" i="2"/>
  <c r="BM1098" i="2"/>
  <c r="BL1098" i="2"/>
  <c r="BK1098" i="2"/>
  <c r="BJ1098" i="2"/>
  <c r="BI1098" i="2"/>
  <c r="BH1098" i="2"/>
  <c r="BF1098" i="2"/>
  <c r="BD1098" i="2"/>
  <c r="AQ1098" i="2"/>
  <c r="AP1098" i="2"/>
  <c r="AR1098" i="2" s="1"/>
  <c r="BU1098" i="2" s="1"/>
  <c r="AA1098" i="2"/>
  <c r="H1098" i="2"/>
  <c r="DA1097" i="2"/>
  <c r="CZ1097" i="2"/>
  <c r="CX1097" i="2"/>
  <c r="CW1097" i="2"/>
  <c r="CN1097" i="2"/>
  <c r="CK1097" i="2"/>
  <c r="CI1097" i="2"/>
  <c r="CC1097" i="2"/>
  <c r="CA1097" i="2"/>
  <c r="BY1097" i="2"/>
  <c r="BW1097" i="2"/>
  <c r="BV1097" i="2"/>
  <c r="BS1097" i="2"/>
  <c r="BR1097" i="2"/>
  <c r="BP1097" i="2"/>
  <c r="BN1097" i="2"/>
  <c r="BL1097" i="2"/>
  <c r="BK1097" i="2"/>
  <c r="BI1097" i="2"/>
  <c r="BG1097" i="2"/>
  <c r="BF1097" i="2"/>
  <c r="BE1097" i="2"/>
  <c r="BD1097" i="2"/>
  <c r="BC1097" i="2"/>
  <c r="BO1097" i="2" s="1"/>
  <c r="AZ1097" i="2"/>
  <c r="AY1097" i="2"/>
  <c r="AX1097" i="2"/>
  <c r="AW1097" i="2"/>
  <c r="AV1097" i="2"/>
  <c r="AU1097" i="2"/>
  <c r="BM1097" i="2" s="1"/>
  <c r="AT1097" i="2"/>
  <c r="CD1097" i="2" s="1"/>
  <c r="AS1097" i="2"/>
  <c r="AP1097" i="2"/>
  <c r="AR1097" i="2" s="1"/>
  <c r="BU1097" i="2" s="1"/>
  <c r="AO1097" i="2"/>
  <c r="AN1097" i="2"/>
  <c r="AM1097" i="2"/>
  <c r="AL1097" i="2"/>
  <c r="AK1097" i="2"/>
  <c r="AJ1097" i="2"/>
  <c r="AI1097" i="2"/>
  <c r="AQ1097" i="2" s="1"/>
  <c r="AA1097" i="2"/>
  <c r="Z1097" i="2"/>
  <c r="Y1097" i="2"/>
  <c r="X1097" i="2"/>
  <c r="U1097" i="2"/>
  <c r="T1097" i="2"/>
  <c r="Q1097" i="2"/>
  <c r="P1097" i="2"/>
  <c r="O1097" i="2"/>
  <c r="N1097" i="2"/>
  <c r="M1097" i="2"/>
  <c r="BH1097" i="2" s="1"/>
  <c r="L1097" i="2"/>
  <c r="K1097" i="2"/>
  <c r="BJ1097" i="2" s="1"/>
  <c r="J1097" i="2"/>
  <c r="I1097" i="2"/>
  <c r="H1097" i="2"/>
  <c r="G1097" i="2"/>
  <c r="F1097" i="2"/>
  <c r="CX1096" i="2"/>
  <c r="CW1096" i="2"/>
  <c r="CN1096" i="2"/>
  <c r="CK1096" i="2"/>
  <c r="CI1096" i="2"/>
  <c r="CE1096" i="2"/>
  <c r="CD1096" i="2"/>
  <c r="CC1096" i="2"/>
  <c r="BY1096" i="2"/>
  <c r="CA1096" i="2" s="1"/>
  <c r="BW1096" i="2"/>
  <c r="BV1096" i="2"/>
  <c r="BS1096" i="2"/>
  <c r="BR1096" i="2"/>
  <c r="BP1096" i="2"/>
  <c r="BO1096" i="2"/>
  <c r="BN1096" i="2"/>
  <c r="BM1096" i="2"/>
  <c r="BL1096" i="2"/>
  <c r="BK1096" i="2"/>
  <c r="BJ1096" i="2"/>
  <c r="BI1096" i="2"/>
  <c r="BH1096" i="2"/>
  <c r="BF1096" i="2"/>
  <c r="BD1096" i="2"/>
  <c r="AQ1096" i="2"/>
  <c r="AP1096" i="2"/>
  <c r="AR1096" i="2" s="1"/>
  <c r="BU1096" i="2" s="1"/>
  <c r="AA1096" i="2"/>
  <c r="H1096" i="2"/>
  <c r="CX1095" i="2"/>
  <c r="CW1095" i="2"/>
  <c r="CN1095" i="2"/>
  <c r="CK1095" i="2"/>
  <c r="CI1095" i="2"/>
  <c r="CD1095" i="2"/>
  <c r="CE1095" i="2" s="1"/>
  <c r="CC1095" i="2"/>
  <c r="BY1095" i="2"/>
  <c r="CA1095" i="2" s="1"/>
  <c r="BW1095" i="2"/>
  <c r="BV1095" i="2"/>
  <c r="BS1095" i="2"/>
  <c r="BR1095" i="2"/>
  <c r="BP1095" i="2"/>
  <c r="BO1095" i="2"/>
  <c r="BN1095" i="2"/>
  <c r="BM1095" i="2"/>
  <c r="BL1095" i="2"/>
  <c r="BK1095" i="2"/>
  <c r="BJ1095" i="2"/>
  <c r="BI1095" i="2"/>
  <c r="BH1095" i="2"/>
  <c r="BF1095" i="2"/>
  <c r="BD1095" i="2"/>
  <c r="AQ1095" i="2"/>
  <c r="AP1095" i="2"/>
  <c r="AR1095" i="2" s="1"/>
  <c r="BU1095" i="2" s="1"/>
  <c r="AA1095" i="2"/>
  <c r="H1095" i="2"/>
  <c r="CX1094" i="2"/>
  <c r="CW1094" i="2"/>
  <c r="CN1094" i="2"/>
  <c r="CK1094" i="2"/>
  <c r="CI1094" i="2"/>
  <c r="CE1094" i="2"/>
  <c r="CD1094" i="2"/>
  <c r="CC1094" i="2"/>
  <c r="BY1094" i="2"/>
  <c r="CA1094" i="2" s="1"/>
  <c r="BW1094" i="2"/>
  <c r="BV1094" i="2"/>
  <c r="BS1094" i="2"/>
  <c r="BR1094" i="2"/>
  <c r="BP1094" i="2"/>
  <c r="BO1094" i="2"/>
  <c r="BN1094" i="2"/>
  <c r="BM1094" i="2"/>
  <c r="BL1094" i="2"/>
  <c r="BK1094" i="2"/>
  <c r="BJ1094" i="2"/>
  <c r="BI1094" i="2"/>
  <c r="BH1094" i="2"/>
  <c r="BF1094" i="2"/>
  <c r="BD1094" i="2"/>
  <c r="AQ1094" i="2"/>
  <c r="AP1094" i="2"/>
  <c r="AR1094" i="2" s="1"/>
  <c r="BU1094" i="2" s="1"/>
  <c r="AA1094" i="2"/>
  <c r="H1094" i="2"/>
  <c r="CX1093" i="2"/>
  <c r="CW1093" i="2"/>
  <c r="CN1093" i="2"/>
  <c r="CK1093" i="2"/>
  <c r="CI1093" i="2"/>
  <c r="CD1093" i="2"/>
  <c r="CC1093" i="2"/>
  <c r="BY1093" i="2"/>
  <c r="CA1093" i="2" s="1"/>
  <c r="BW1093" i="2"/>
  <c r="BV1093" i="2"/>
  <c r="BS1093" i="2"/>
  <c r="BR1093" i="2"/>
  <c r="BP1093" i="2"/>
  <c r="BO1093" i="2"/>
  <c r="BN1093" i="2"/>
  <c r="BM1093" i="2"/>
  <c r="BL1093" i="2"/>
  <c r="BK1093" i="2"/>
  <c r="BJ1093" i="2"/>
  <c r="BI1093" i="2"/>
  <c r="BH1093" i="2"/>
  <c r="BF1093" i="2"/>
  <c r="BD1093" i="2"/>
  <c r="AQ1093" i="2"/>
  <c r="AP1093" i="2"/>
  <c r="AR1093" i="2" s="1"/>
  <c r="BU1093" i="2" s="1"/>
  <c r="AA1093" i="2"/>
  <c r="H1093" i="2"/>
  <c r="CX1092" i="2"/>
  <c r="CW1092" i="2"/>
  <c r="CN1092" i="2"/>
  <c r="CK1092" i="2"/>
  <c r="CI1092" i="2"/>
  <c r="CD1092" i="2"/>
  <c r="CE1092" i="2" s="1"/>
  <c r="CC1092" i="2"/>
  <c r="BY1092" i="2"/>
  <c r="CA1092" i="2" s="1"/>
  <c r="BW1092" i="2"/>
  <c r="BV1092" i="2"/>
  <c r="BS1092" i="2"/>
  <c r="BR1092" i="2"/>
  <c r="BP1092" i="2"/>
  <c r="BO1092" i="2"/>
  <c r="BN1092" i="2"/>
  <c r="BM1092" i="2"/>
  <c r="BL1092" i="2"/>
  <c r="BK1092" i="2"/>
  <c r="BJ1092" i="2"/>
  <c r="BI1092" i="2"/>
  <c r="BH1092" i="2"/>
  <c r="BF1092" i="2"/>
  <c r="BD1092" i="2"/>
  <c r="AQ1092" i="2"/>
  <c r="AP1092" i="2"/>
  <c r="AR1092" i="2" s="1"/>
  <c r="BU1092" i="2" s="1"/>
  <c r="AA1092" i="2"/>
  <c r="H1092" i="2"/>
  <c r="CX1091" i="2"/>
  <c r="CW1091" i="2"/>
  <c r="CN1091" i="2"/>
  <c r="CK1091" i="2"/>
  <c r="CI1091" i="2"/>
  <c r="CD1091" i="2"/>
  <c r="CE1091" i="2" s="1"/>
  <c r="CC1091" i="2"/>
  <c r="BY1091" i="2"/>
  <c r="CA1091" i="2" s="1"/>
  <c r="BW1091" i="2"/>
  <c r="BV1091" i="2"/>
  <c r="BS1091" i="2"/>
  <c r="BR1091" i="2"/>
  <c r="BP1091" i="2"/>
  <c r="BO1091" i="2"/>
  <c r="BN1091" i="2"/>
  <c r="BM1091" i="2"/>
  <c r="BL1091" i="2"/>
  <c r="BK1091" i="2"/>
  <c r="BJ1091" i="2"/>
  <c r="BI1091" i="2"/>
  <c r="BH1091" i="2"/>
  <c r="BF1091" i="2"/>
  <c r="BD1091" i="2"/>
  <c r="AQ1091" i="2"/>
  <c r="AP1091" i="2"/>
  <c r="AR1091" i="2" s="1"/>
  <c r="BU1091" i="2" s="1"/>
  <c r="AA1091" i="2"/>
  <c r="H1091" i="2"/>
  <c r="DA1090" i="2"/>
  <c r="CZ1090" i="2"/>
  <c r="CX1090" i="2"/>
  <c r="CW1090" i="2"/>
  <c r="CN1090" i="2"/>
  <c r="CK1090" i="2"/>
  <c r="CI1090" i="2"/>
  <c r="CC1090" i="2"/>
  <c r="BY1090" i="2"/>
  <c r="CA1090" i="2" s="1"/>
  <c r="BW1090" i="2"/>
  <c r="BV1090" i="2"/>
  <c r="BS1090" i="2"/>
  <c r="BR1090" i="2"/>
  <c r="BP1090" i="2"/>
  <c r="BO1090" i="2"/>
  <c r="BN1090" i="2"/>
  <c r="BM1090" i="2"/>
  <c r="BL1090" i="2"/>
  <c r="BJ1090" i="2"/>
  <c r="BI1090" i="2"/>
  <c r="BG1090" i="2"/>
  <c r="BE1090" i="2"/>
  <c r="BF1090" i="2" s="1"/>
  <c r="BD1090" i="2"/>
  <c r="BC1090" i="2"/>
  <c r="AZ1090" i="2"/>
  <c r="AY1090" i="2"/>
  <c r="AX1090" i="2"/>
  <c r="AW1090" i="2"/>
  <c r="AV1090" i="2"/>
  <c r="AU1090" i="2"/>
  <c r="AT1090" i="2"/>
  <c r="CD1090" i="2" s="1"/>
  <c r="AS1090" i="2"/>
  <c r="AR1090" i="2"/>
  <c r="BU1090" i="2" s="1"/>
  <c r="AP1090" i="2"/>
  <c r="AO1090" i="2"/>
  <c r="AN1090" i="2"/>
  <c r="AM1090" i="2"/>
  <c r="AL1090" i="2"/>
  <c r="AK1090" i="2"/>
  <c r="AJ1090" i="2"/>
  <c r="AI1090" i="2"/>
  <c r="AQ1090" i="2" s="1"/>
  <c r="Z1090" i="2"/>
  <c r="AA1090" i="2" s="1"/>
  <c r="Y1090" i="2"/>
  <c r="X1090" i="2"/>
  <c r="U1090" i="2"/>
  <c r="T1090" i="2"/>
  <c r="Q1090" i="2"/>
  <c r="P1090" i="2"/>
  <c r="O1090" i="2"/>
  <c r="N1090" i="2"/>
  <c r="M1090" i="2"/>
  <c r="BH1090" i="2" s="1"/>
  <c r="L1090" i="2"/>
  <c r="BK1090" i="2" s="1"/>
  <c r="K1090" i="2"/>
  <c r="J1090" i="2"/>
  <c r="I1090" i="2"/>
  <c r="G1090" i="2"/>
  <c r="F1090" i="2"/>
  <c r="H1090" i="2" s="1"/>
  <c r="CX1089" i="2"/>
  <c r="CW1089" i="2"/>
  <c r="CN1089" i="2"/>
  <c r="CK1089" i="2"/>
  <c r="CI1089" i="2"/>
  <c r="CD1089" i="2"/>
  <c r="CC1089" i="2"/>
  <c r="BY1089" i="2"/>
  <c r="CA1089" i="2" s="1"/>
  <c r="BW1089" i="2"/>
  <c r="BV1089" i="2"/>
  <c r="BS1089" i="2"/>
  <c r="BR1089" i="2"/>
  <c r="BP1089" i="2"/>
  <c r="BO1089" i="2"/>
  <c r="BN1089" i="2"/>
  <c r="BM1089" i="2"/>
  <c r="BL1089" i="2"/>
  <c r="BK1089" i="2"/>
  <c r="BJ1089" i="2"/>
  <c r="BI1089" i="2"/>
  <c r="BH1089" i="2"/>
  <c r="BF1089" i="2"/>
  <c r="BD1089" i="2"/>
  <c r="AQ1089" i="2"/>
  <c r="AP1089" i="2"/>
  <c r="AR1089" i="2" s="1"/>
  <c r="BU1089" i="2" s="1"/>
  <c r="AA1089" i="2"/>
  <c r="H1089" i="2"/>
  <c r="CX1088" i="2"/>
  <c r="CW1088" i="2"/>
  <c r="CN1088" i="2"/>
  <c r="CK1088" i="2"/>
  <c r="CI1088" i="2"/>
  <c r="CD1088" i="2"/>
  <c r="CE1088" i="2" s="1"/>
  <c r="CC1088" i="2"/>
  <c r="BY1088" i="2"/>
  <c r="CA1088" i="2" s="1"/>
  <c r="BW1088" i="2"/>
  <c r="BV1088" i="2"/>
  <c r="BS1088" i="2"/>
  <c r="BR1088" i="2"/>
  <c r="BP1088" i="2"/>
  <c r="BO1088" i="2"/>
  <c r="BN1088" i="2"/>
  <c r="BM1088" i="2"/>
  <c r="BL1088" i="2"/>
  <c r="BK1088" i="2"/>
  <c r="BJ1088" i="2"/>
  <c r="BI1088" i="2"/>
  <c r="BH1088" i="2"/>
  <c r="BF1088" i="2"/>
  <c r="BD1088" i="2"/>
  <c r="AQ1088" i="2"/>
  <c r="AP1088" i="2"/>
  <c r="AR1088" i="2" s="1"/>
  <c r="BU1088" i="2" s="1"/>
  <c r="AA1088" i="2"/>
  <c r="H1088" i="2"/>
  <c r="CX1087" i="2"/>
  <c r="CW1087" i="2"/>
  <c r="CN1087" i="2"/>
  <c r="CK1087" i="2"/>
  <c r="CI1087" i="2"/>
  <c r="CD1087" i="2"/>
  <c r="CE1087" i="2" s="1"/>
  <c r="CC1087" i="2"/>
  <c r="BY1087" i="2"/>
  <c r="CA1087" i="2" s="1"/>
  <c r="BW1087" i="2"/>
  <c r="BV1087" i="2"/>
  <c r="BS1087" i="2"/>
  <c r="BR1087" i="2"/>
  <c r="BP1087" i="2"/>
  <c r="BO1087" i="2"/>
  <c r="BN1087" i="2"/>
  <c r="BM1087" i="2"/>
  <c r="BL1087" i="2"/>
  <c r="BK1087" i="2"/>
  <c r="BJ1087" i="2"/>
  <c r="BI1087" i="2"/>
  <c r="BH1087" i="2"/>
  <c r="BF1087" i="2"/>
  <c r="BD1087" i="2"/>
  <c r="AQ1087" i="2"/>
  <c r="AP1087" i="2"/>
  <c r="AR1087" i="2" s="1"/>
  <c r="BU1087" i="2" s="1"/>
  <c r="AA1087" i="2"/>
  <c r="H1087" i="2"/>
  <c r="CX1086" i="2"/>
  <c r="CW1086" i="2"/>
  <c r="CN1086" i="2"/>
  <c r="CK1086" i="2"/>
  <c r="CI1086" i="2"/>
  <c r="CE1086" i="2"/>
  <c r="CD1086" i="2"/>
  <c r="CC1086" i="2"/>
  <c r="CA1086" i="2"/>
  <c r="BY1086" i="2"/>
  <c r="BW1086" i="2"/>
  <c r="BV1086" i="2"/>
  <c r="BS1086" i="2"/>
  <c r="BR1086" i="2"/>
  <c r="BP1086" i="2"/>
  <c r="BO1086" i="2"/>
  <c r="BN1086" i="2"/>
  <c r="BM1086" i="2"/>
  <c r="BL1086" i="2"/>
  <c r="BK1086" i="2"/>
  <c r="BJ1086" i="2"/>
  <c r="BI1086" i="2"/>
  <c r="BH1086" i="2"/>
  <c r="BF1086" i="2"/>
  <c r="BD1086" i="2"/>
  <c r="AQ1086" i="2"/>
  <c r="AP1086" i="2"/>
  <c r="AR1086" i="2" s="1"/>
  <c r="BU1086" i="2" s="1"/>
  <c r="AA1086" i="2"/>
  <c r="H1086" i="2"/>
  <c r="CX1085" i="2"/>
  <c r="CW1085" i="2"/>
  <c r="CN1085" i="2"/>
  <c r="CK1085" i="2"/>
  <c r="CI1085" i="2"/>
  <c r="CD1085" i="2"/>
  <c r="CE1085" i="2" s="1"/>
  <c r="CC1085" i="2"/>
  <c r="CA1085" i="2"/>
  <c r="BY1085" i="2"/>
  <c r="BW1085" i="2"/>
  <c r="BV1085" i="2"/>
  <c r="BS1085" i="2"/>
  <c r="BR1085" i="2"/>
  <c r="BP1085" i="2"/>
  <c r="BO1085" i="2"/>
  <c r="BN1085" i="2"/>
  <c r="BM1085" i="2"/>
  <c r="BL1085" i="2"/>
  <c r="BK1085" i="2"/>
  <c r="BJ1085" i="2"/>
  <c r="BI1085" i="2"/>
  <c r="BH1085" i="2"/>
  <c r="BF1085" i="2"/>
  <c r="BD1085" i="2"/>
  <c r="AQ1085" i="2"/>
  <c r="AP1085" i="2"/>
  <c r="AR1085" i="2" s="1"/>
  <c r="BU1085" i="2" s="1"/>
  <c r="AA1085" i="2"/>
  <c r="H1085" i="2"/>
  <c r="CX1084" i="2"/>
  <c r="CW1084" i="2"/>
  <c r="CN1084" i="2"/>
  <c r="CK1084" i="2"/>
  <c r="CI1084" i="2"/>
  <c r="CD1084" i="2"/>
  <c r="CE1084" i="2" s="1"/>
  <c r="CC1084" i="2"/>
  <c r="BY1084" i="2"/>
  <c r="CA1084" i="2" s="1"/>
  <c r="BW1084" i="2"/>
  <c r="BV1084" i="2"/>
  <c r="BS1084" i="2"/>
  <c r="BR1084" i="2"/>
  <c r="BP1084" i="2"/>
  <c r="BO1084" i="2"/>
  <c r="BN1084" i="2"/>
  <c r="BM1084" i="2"/>
  <c r="BL1084" i="2"/>
  <c r="BK1084" i="2"/>
  <c r="BJ1084" i="2"/>
  <c r="BI1084" i="2"/>
  <c r="BH1084" i="2"/>
  <c r="BF1084" i="2"/>
  <c r="BD1084" i="2"/>
  <c r="AQ1084" i="2"/>
  <c r="AP1084" i="2"/>
  <c r="AR1084" i="2" s="1"/>
  <c r="BU1084" i="2" s="1"/>
  <c r="AA1084" i="2"/>
  <c r="H1084" i="2"/>
  <c r="CX1083" i="2"/>
  <c r="CW1083" i="2"/>
  <c r="CN1083" i="2"/>
  <c r="CK1083" i="2"/>
  <c r="CI1083" i="2"/>
  <c r="CD1083" i="2"/>
  <c r="CE1083" i="2" s="1"/>
  <c r="CC1083" i="2"/>
  <c r="CA1083" i="2"/>
  <c r="BY1083" i="2"/>
  <c r="BW1083" i="2"/>
  <c r="BV1083" i="2"/>
  <c r="BS1083" i="2"/>
  <c r="BR1083" i="2"/>
  <c r="BP1083" i="2"/>
  <c r="BO1083" i="2"/>
  <c r="BN1083" i="2"/>
  <c r="BM1083" i="2"/>
  <c r="BL1083" i="2"/>
  <c r="BK1083" i="2"/>
  <c r="BJ1083" i="2"/>
  <c r="BI1083" i="2"/>
  <c r="BH1083" i="2"/>
  <c r="BF1083" i="2"/>
  <c r="BD1083" i="2"/>
  <c r="AQ1083" i="2"/>
  <c r="AP1083" i="2"/>
  <c r="AR1083" i="2" s="1"/>
  <c r="BU1083" i="2" s="1"/>
  <c r="AA1083" i="2"/>
  <c r="H1083" i="2"/>
  <c r="CX1082" i="2"/>
  <c r="CW1082" i="2"/>
  <c r="CN1082" i="2"/>
  <c r="CK1082" i="2"/>
  <c r="CI1082" i="2"/>
  <c r="CD1082" i="2"/>
  <c r="CE1082" i="2" s="1"/>
  <c r="CC1082" i="2"/>
  <c r="BY1082" i="2"/>
  <c r="CA1082" i="2" s="1"/>
  <c r="BW1082" i="2"/>
  <c r="BV1082" i="2"/>
  <c r="BS1082" i="2"/>
  <c r="BR1082" i="2"/>
  <c r="BP1082" i="2"/>
  <c r="BO1082" i="2"/>
  <c r="BN1082" i="2"/>
  <c r="BM1082" i="2"/>
  <c r="BL1082" i="2"/>
  <c r="BK1082" i="2"/>
  <c r="BJ1082" i="2"/>
  <c r="BI1082" i="2"/>
  <c r="BH1082" i="2"/>
  <c r="BF1082" i="2"/>
  <c r="BD1082" i="2"/>
  <c r="AQ1082" i="2"/>
  <c r="AP1082" i="2"/>
  <c r="AR1082" i="2" s="1"/>
  <c r="BU1082" i="2" s="1"/>
  <c r="AA1082" i="2"/>
  <c r="H1082" i="2"/>
  <c r="CX1081" i="2"/>
  <c r="CW1081" i="2"/>
  <c r="CN1081" i="2"/>
  <c r="CK1081" i="2"/>
  <c r="CI1081" i="2"/>
  <c r="CD1081" i="2"/>
  <c r="CC1081" i="2"/>
  <c r="BY1081" i="2"/>
  <c r="CA1081" i="2" s="1"/>
  <c r="BW1081" i="2"/>
  <c r="BV1081" i="2"/>
  <c r="BS1081" i="2"/>
  <c r="BR1081" i="2"/>
  <c r="BP1081" i="2"/>
  <c r="BO1081" i="2"/>
  <c r="BN1081" i="2"/>
  <c r="BM1081" i="2"/>
  <c r="BL1081" i="2"/>
  <c r="BK1081" i="2"/>
  <c r="BJ1081" i="2"/>
  <c r="BI1081" i="2"/>
  <c r="BH1081" i="2"/>
  <c r="BF1081" i="2"/>
  <c r="BD1081" i="2"/>
  <c r="AQ1081" i="2"/>
  <c r="AP1081" i="2"/>
  <c r="AR1081" i="2" s="1"/>
  <c r="BU1081" i="2" s="1"/>
  <c r="AA1081" i="2"/>
  <c r="H1081" i="2"/>
  <c r="CX1080" i="2"/>
  <c r="CW1080" i="2"/>
  <c r="CN1080" i="2"/>
  <c r="CK1080" i="2"/>
  <c r="CI1080" i="2"/>
  <c r="CD1080" i="2"/>
  <c r="CE1080" i="2" s="1"/>
  <c r="CC1080" i="2"/>
  <c r="BY1080" i="2"/>
  <c r="CA1080" i="2" s="1"/>
  <c r="BW1080" i="2"/>
  <c r="BV1080" i="2"/>
  <c r="BS1080" i="2"/>
  <c r="BR1080" i="2"/>
  <c r="BP1080" i="2"/>
  <c r="BO1080" i="2"/>
  <c r="BN1080" i="2"/>
  <c r="BM1080" i="2"/>
  <c r="BL1080" i="2"/>
  <c r="BK1080" i="2"/>
  <c r="BJ1080" i="2"/>
  <c r="BI1080" i="2"/>
  <c r="BH1080" i="2"/>
  <c r="BF1080" i="2"/>
  <c r="BD1080" i="2"/>
  <c r="AQ1080" i="2"/>
  <c r="AP1080" i="2"/>
  <c r="AR1080" i="2" s="1"/>
  <c r="BU1080" i="2" s="1"/>
  <c r="AA1080" i="2"/>
  <c r="H1080" i="2"/>
  <c r="CX1079" i="2"/>
  <c r="CW1079" i="2"/>
  <c r="CN1079" i="2"/>
  <c r="CK1079" i="2"/>
  <c r="CI1079" i="2"/>
  <c r="CD1079" i="2"/>
  <c r="CE1079" i="2" s="1"/>
  <c r="CC1079" i="2"/>
  <c r="CA1079" i="2"/>
  <c r="BY1079" i="2"/>
  <c r="BW1079" i="2"/>
  <c r="BV1079" i="2"/>
  <c r="BS1079" i="2"/>
  <c r="BR1079" i="2"/>
  <c r="BP1079" i="2"/>
  <c r="BO1079" i="2"/>
  <c r="BN1079" i="2"/>
  <c r="CV1079" i="2" s="1"/>
  <c r="CR1079" i="2" s="1"/>
  <c r="BM1079" i="2"/>
  <c r="BL1079" i="2"/>
  <c r="BK1079" i="2"/>
  <c r="BJ1079" i="2"/>
  <c r="BI1079" i="2"/>
  <c r="BH1079" i="2"/>
  <c r="BF1079" i="2"/>
  <c r="BD1079" i="2"/>
  <c r="AQ1079" i="2"/>
  <c r="AP1079" i="2"/>
  <c r="AR1079" i="2" s="1"/>
  <c r="BU1079" i="2" s="1"/>
  <c r="AA1079" i="2"/>
  <c r="H1079" i="2"/>
  <c r="DA1078" i="2"/>
  <c r="CZ1078" i="2"/>
  <c r="CX1078" i="2"/>
  <c r="CW1078" i="2"/>
  <c r="CN1078" i="2"/>
  <c r="CK1078" i="2"/>
  <c r="CI1078" i="2"/>
  <c r="CC1078" i="2"/>
  <c r="BY1078" i="2"/>
  <c r="CA1078" i="2" s="1"/>
  <c r="BW1078" i="2"/>
  <c r="BV1078" i="2"/>
  <c r="BS1078" i="2"/>
  <c r="BR1078" i="2"/>
  <c r="BP1078" i="2"/>
  <c r="BO1078" i="2"/>
  <c r="BN1078" i="2"/>
  <c r="BI1078" i="2"/>
  <c r="BG1078" i="2"/>
  <c r="BE1078" i="2"/>
  <c r="BF1078" i="2" s="1"/>
  <c r="BD1078" i="2"/>
  <c r="BC1078" i="2"/>
  <c r="AZ1078" i="2"/>
  <c r="AY1078" i="2"/>
  <c r="AX1078" i="2"/>
  <c r="AW1078" i="2"/>
  <c r="AV1078" i="2"/>
  <c r="AU1078" i="2"/>
  <c r="BM1078" i="2" s="1"/>
  <c r="AT1078" i="2"/>
  <c r="CD1078" i="2" s="1"/>
  <c r="AS1078" i="2"/>
  <c r="AR1078" i="2"/>
  <c r="BU1078" i="2" s="1"/>
  <c r="AP1078" i="2"/>
  <c r="AO1078" i="2"/>
  <c r="AN1078" i="2"/>
  <c r="AM1078" i="2"/>
  <c r="AL1078" i="2"/>
  <c r="AK1078" i="2"/>
  <c r="AJ1078" i="2"/>
  <c r="AI1078" i="2"/>
  <c r="Z1078" i="2"/>
  <c r="AA1078" i="2" s="1"/>
  <c r="Y1078" i="2"/>
  <c r="X1078" i="2"/>
  <c r="U1078" i="2"/>
  <c r="T1078" i="2"/>
  <c r="Q1078" i="2"/>
  <c r="P1078" i="2"/>
  <c r="O1078" i="2"/>
  <c r="N1078" i="2"/>
  <c r="BL1078" i="2" s="1"/>
  <c r="M1078" i="2"/>
  <c r="BH1078" i="2" s="1"/>
  <c r="L1078" i="2"/>
  <c r="BK1078" i="2" s="1"/>
  <c r="K1078" i="2"/>
  <c r="BJ1078" i="2" s="1"/>
  <c r="J1078" i="2"/>
  <c r="I1078" i="2"/>
  <c r="G1078" i="2"/>
  <c r="F1078" i="2"/>
  <c r="H1078" i="2" s="1"/>
  <c r="CX1077" i="2"/>
  <c r="CW1077" i="2"/>
  <c r="CN1077" i="2"/>
  <c r="CK1077" i="2"/>
  <c r="CI1077" i="2"/>
  <c r="CD1077" i="2"/>
  <c r="CC1077" i="2"/>
  <c r="BY1077" i="2"/>
  <c r="CA1077" i="2" s="1"/>
  <c r="BW1077" i="2"/>
  <c r="BV1077" i="2"/>
  <c r="BS1077" i="2"/>
  <c r="BR1077" i="2"/>
  <c r="BP1077" i="2"/>
  <c r="BO1077" i="2"/>
  <c r="BN1077" i="2"/>
  <c r="BM1077" i="2"/>
  <c r="BL1077" i="2"/>
  <c r="BK1077" i="2"/>
  <c r="BJ1077" i="2"/>
  <c r="BI1077" i="2"/>
  <c r="BH1077" i="2"/>
  <c r="BF1077" i="2"/>
  <c r="BD1077" i="2"/>
  <c r="AQ1077" i="2"/>
  <c r="AP1077" i="2"/>
  <c r="AR1077" i="2" s="1"/>
  <c r="BU1077" i="2" s="1"/>
  <c r="AA1077" i="2"/>
  <c r="H1077" i="2"/>
  <c r="CX1076" i="2"/>
  <c r="CW1076" i="2"/>
  <c r="CN1076" i="2"/>
  <c r="CK1076" i="2"/>
  <c r="CI1076" i="2"/>
  <c r="CD1076" i="2"/>
  <c r="CE1076" i="2" s="1"/>
  <c r="CC1076" i="2"/>
  <c r="BY1076" i="2"/>
  <c r="CA1076" i="2" s="1"/>
  <c r="BW1076" i="2"/>
  <c r="BV1076" i="2"/>
  <c r="BS1076" i="2"/>
  <c r="BR1076" i="2"/>
  <c r="BP1076" i="2"/>
  <c r="BO1076" i="2"/>
  <c r="BN1076" i="2"/>
  <c r="BM1076" i="2"/>
  <c r="BL1076" i="2"/>
  <c r="BK1076" i="2"/>
  <c r="BJ1076" i="2"/>
  <c r="BI1076" i="2"/>
  <c r="BH1076" i="2"/>
  <c r="BF1076" i="2"/>
  <c r="BD1076" i="2"/>
  <c r="AQ1076" i="2"/>
  <c r="AP1076" i="2"/>
  <c r="AR1076" i="2" s="1"/>
  <c r="BU1076" i="2" s="1"/>
  <c r="AA1076" i="2"/>
  <c r="H1076" i="2"/>
  <c r="DA1075" i="2"/>
  <c r="CZ1075" i="2"/>
  <c r="CX1075" i="2"/>
  <c r="CW1075" i="2"/>
  <c r="CN1075" i="2"/>
  <c r="CK1075" i="2"/>
  <c r="CI1075" i="2"/>
  <c r="CD1075" i="2"/>
  <c r="CC1075" i="2"/>
  <c r="BY1075" i="2"/>
  <c r="CA1075" i="2" s="1"/>
  <c r="BW1075" i="2"/>
  <c r="BV1075" i="2"/>
  <c r="BS1075" i="2"/>
  <c r="BR1075" i="2"/>
  <c r="BP1075" i="2"/>
  <c r="BO1075" i="2"/>
  <c r="BN1075" i="2"/>
  <c r="BL1075" i="2"/>
  <c r="BK1075" i="2"/>
  <c r="BJ1075" i="2"/>
  <c r="BI1075" i="2"/>
  <c r="BG1075" i="2"/>
  <c r="BF1075" i="2"/>
  <c r="BE1075" i="2"/>
  <c r="BC1075" i="2"/>
  <c r="AZ1075" i="2"/>
  <c r="AY1075" i="2"/>
  <c r="AX1075" i="2"/>
  <c r="AW1075" i="2"/>
  <c r="BD1075" i="2" s="1"/>
  <c r="AV1075" i="2"/>
  <c r="AU1075" i="2"/>
  <c r="BM1075" i="2" s="1"/>
  <c r="AT1075" i="2"/>
  <c r="AS1075" i="2"/>
  <c r="AP1075" i="2"/>
  <c r="AR1075" i="2" s="1"/>
  <c r="BU1075" i="2" s="1"/>
  <c r="AO1075" i="2"/>
  <c r="AN1075" i="2"/>
  <c r="AM1075" i="2"/>
  <c r="AL1075" i="2"/>
  <c r="AK1075" i="2"/>
  <c r="AJ1075" i="2"/>
  <c r="AI1075" i="2"/>
  <c r="AQ1075" i="2" s="1"/>
  <c r="Z1075" i="2"/>
  <c r="AA1075" i="2" s="1"/>
  <c r="Y1075" i="2"/>
  <c r="X1075" i="2"/>
  <c r="U1075" i="2"/>
  <c r="T1075" i="2"/>
  <c r="Q1075" i="2"/>
  <c r="P1075" i="2"/>
  <c r="O1075" i="2"/>
  <c r="N1075" i="2"/>
  <c r="M1075" i="2"/>
  <c r="BH1075" i="2" s="1"/>
  <c r="L1075" i="2"/>
  <c r="K1075" i="2"/>
  <c r="J1075" i="2"/>
  <c r="I1075" i="2"/>
  <c r="H1075" i="2"/>
  <c r="G1075" i="2"/>
  <c r="F1075" i="2"/>
  <c r="DA1074" i="2"/>
  <c r="CZ1074" i="2"/>
  <c r="CX1074" i="2"/>
  <c r="CW1074" i="2"/>
  <c r="CK1074" i="2"/>
  <c r="CI1074" i="2"/>
  <c r="CD1074" i="2"/>
  <c r="CE1074" i="2" s="1"/>
  <c r="CC1074" i="2"/>
  <c r="CA1074" i="2"/>
  <c r="BY1074" i="2"/>
  <c r="BW1074" i="2"/>
  <c r="BV1074" i="2"/>
  <c r="BS1074" i="2"/>
  <c r="BR1074" i="2"/>
  <c r="BP1074" i="2"/>
  <c r="BN1074" i="2"/>
  <c r="BK1074" i="2"/>
  <c r="BJ1074" i="2"/>
  <c r="BG1074" i="2"/>
  <c r="BF1074" i="2"/>
  <c r="BE1074" i="2"/>
  <c r="BC1074" i="2"/>
  <c r="BO1074" i="2" s="1"/>
  <c r="AZ1074" i="2"/>
  <c r="AY1074" i="2"/>
  <c r="AX1074" i="2"/>
  <c r="AW1074" i="2"/>
  <c r="BD1074" i="2" s="1"/>
  <c r="AV1074" i="2"/>
  <c r="AU1074" i="2"/>
  <c r="BM1074" i="2" s="1"/>
  <c r="AT1074" i="2"/>
  <c r="AS1074" i="2"/>
  <c r="AP1074" i="2"/>
  <c r="AR1074" i="2" s="1"/>
  <c r="BU1074" i="2" s="1"/>
  <c r="AO1074" i="2"/>
  <c r="AN1074" i="2"/>
  <c r="AM1074" i="2"/>
  <c r="AL1074" i="2"/>
  <c r="AK1074" i="2"/>
  <c r="AJ1074" i="2"/>
  <c r="AI1074" i="2"/>
  <c r="AQ1074" i="2" s="1"/>
  <c r="AA1074" i="2"/>
  <c r="Z1074" i="2"/>
  <c r="CN1074" i="2" s="1"/>
  <c r="Y1074" i="2"/>
  <c r="X1074" i="2"/>
  <c r="U1074" i="2"/>
  <c r="T1074" i="2"/>
  <c r="Q1074" i="2"/>
  <c r="P1074" i="2"/>
  <c r="O1074" i="2"/>
  <c r="N1074" i="2"/>
  <c r="M1074" i="2"/>
  <c r="BL1074" i="2" s="1"/>
  <c r="L1074" i="2"/>
  <c r="K1074" i="2"/>
  <c r="J1074" i="2"/>
  <c r="BI1074" i="2" s="1"/>
  <c r="I1074" i="2"/>
  <c r="G1074" i="2"/>
  <c r="H1074" i="2" s="1"/>
  <c r="F1074" i="2"/>
  <c r="CX1073" i="2"/>
  <c r="CW1073" i="2"/>
  <c r="CN1073" i="2"/>
  <c r="CK1073" i="2"/>
  <c r="CI1073" i="2"/>
  <c r="CD1073" i="2"/>
  <c r="CE1073" i="2" s="1"/>
  <c r="CC1073" i="2"/>
  <c r="CA1073" i="2"/>
  <c r="BY1073" i="2"/>
  <c r="BW1073" i="2"/>
  <c r="BV1073" i="2"/>
  <c r="BS1073" i="2"/>
  <c r="BR1073" i="2"/>
  <c r="BP1073" i="2"/>
  <c r="BO1073" i="2"/>
  <c r="BN1073" i="2"/>
  <c r="BM1073" i="2"/>
  <c r="BL1073" i="2"/>
  <c r="BK1073" i="2"/>
  <c r="BJ1073" i="2"/>
  <c r="BI1073" i="2"/>
  <c r="BH1073" i="2"/>
  <c r="BF1073" i="2"/>
  <c r="BD1073" i="2"/>
  <c r="AQ1073" i="2"/>
  <c r="AP1073" i="2"/>
  <c r="AR1073" i="2" s="1"/>
  <c r="BU1073" i="2" s="1"/>
  <c r="AA1073" i="2"/>
  <c r="H1073" i="2"/>
  <c r="CX1072" i="2"/>
  <c r="CW1072" i="2"/>
  <c r="CN1072" i="2"/>
  <c r="CK1072" i="2"/>
  <c r="CI1072" i="2"/>
  <c r="CD1072" i="2"/>
  <c r="CE1072" i="2" s="1"/>
  <c r="CC1072" i="2"/>
  <c r="BY1072" i="2"/>
  <c r="CA1072" i="2" s="1"/>
  <c r="BW1072" i="2"/>
  <c r="BV1072" i="2"/>
  <c r="BS1072" i="2"/>
  <c r="BR1072" i="2"/>
  <c r="BP1072" i="2"/>
  <c r="BO1072" i="2"/>
  <c r="BN1072" i="2"/>
  <c r="BM1072" i="2"/>
  <c r="BL1072" i="2"/>
  <c r="BK1072" i="2"/>
  <c r="BJ1072" i="2"/>
  <c r="BI1072" i="2"/>
  <c r="BH1072" i="2"/>
  <c r="BF1072" i="2"/>
  <c r="BD1072" i="2"/>
  <c r="AQ1072" i="2"/>
  <c r="AP1072" i="2"/>
  <c r="AR1072" i="2" s="1"/>
  <c r="BU1072" i="2" s="1"/>
  <c r="AA1072" i="2"/>
  <c r="H1072" i="2"/>
  <c r="CX1071" i="2"/>
  <c r="CW1071" i="2"/>
  <c r="CN1071" i="2"/>
  <c r="CK1071" i="2"/>
  <c r="CI1071" i="2"/>
  <c r="CD1071" i="2"/>
  <c r="CE1071" i="2" s="1"/>
  <c r="CC1071" i="2"/>
  <c r="BY1071" i="2"/>
  <c r="CA1071" i="2" s="1"/>
  <c r="BW1071" i="2"/>
  <c r="BV1071" i="2"/>
  <c r="BS1071" i="2"/>
  <c r="BR1071" i="2"/>
  <c r="BP1071" i="2"/>
  <c r="BO1071" i="2"/>
  <c r="BN1071" i="2"/>
  <c r="BM1071" i="2"/>
  <c r="BL1071" i="2"/>
  <c r="BK1071" i="2"/>
  <c r="BJ1071" i="2"/>
  <c r="BI1071" i="2"/>
  <c r="BH1071" i="2"/>
  <c r="BF1071" i="2"/>
  <c r="BD1071" i="2"/>
  <c r="AQ1071" i="2"/>
  <c r="AP1071" i="2"/>
  <c r="AR1071" i="2" s="1"/>
  <c r="BU1071" i="2" s="1"/>
  <c r="AA1071" i="2"/>
  <c r="H1071" i="2"/>
  <c r="CX1070" i="2"/>
  <c r="CW1070" i="2"/>
  <c r="CN1070" i="2"/>
  <c r="CK1070" i="2"/>
  <c r="CI1070" i="2"/>
  <c r="CD1070" i="2"/>
  <c r="CE1070" i="2" s="1"/>
  <c r="CC1070" i="2"/>
  <c r="BY1070" i="2"/>
  <c r="CA1070" i="2" s="1"/>
  <c r="BW1070" i="2"/>
  <c r="BV1070" i="2"/>
  <c r="BS1070" i="2"/>
  <c r="BR1070" i="2"/>
  <c r="BP1070" i="2"/>
  <c r="BO1070" i="2"/>
  <c r="BN1070" i="2"/>
  <c r="BM1070" i="2"/>
  <c r="BL1070" i="2"/>
  <c r="BK1070" i="2"/>
  <c r="BJ1070" i="2"/>
  <c r="BI1070" i="2"/>
  <c r="BH1070" i="2"/>
  <c r="BF1070" i="2"/>
  <c r="BD1070" i="2"/>
  <c r="AQ1070" i="2"/>
  <c r="AP1070" i="2"/>
  <c r="AR1070" i="2" s="1"/>
  <c r="BU1070" i="2" s="1"/>
  <c r="AA1070" i="2"/>
  <c r="H1070" i="2"/>
  <c r="CX1069" i="2"/>
  <c r="CW1069" i="2"/>
  <c r="CN1069" i="2"/>
  <c r="CK1069" i="2"/>
  <c r="CI1069" i="2"/>
  <c r="CD1069" i="2"/>
  <c r="CC1069" i="2"/>
  <c r="BY1069" i="2"/>
  <c r="CA1069" i="2" s="1"/>
  <c r="BW1069" i="2"/>
  <c r="BV1069" i="2"/>
  <c r="BS1069" i="2"/>
  <c r="BR1069" i="2"/>
  <c r="BP1069" i="2"/>
  <c r="BO1069" i="2"/>
  <c r="BN1069" i="2"/>
  <c r="BM1069" i="2"/>
  <c r="BL1069" i="2"/>
  <c r="BK1069" i="2"/>
  <c r="BJ1069" i="2"/>
  <c r="BI1069" i="2"/>
  <c r="BH1069" i="2"/>
  <c r="BF1069" i="2"/>
  <c r="BD1069" i="2"/>
  <c r="AQ1069" i="2"/>
  <c r="AP1069" i="2"/>
  <c r="AR1069" i="2" s="1"/>
  <c r="BU1069" i="2" s="1"/>
  <c r="AA1069" i="2"/>
  <c r="H1069" i="2"/>
  <c r="CX1068" i="2"/>
  <c r="CW1068" i="2"/>
  <c r="CN1068" i="2"/>
  <c r="CK1068" i="2"/>
  <c r="CI1068" i="2"/>
  <c r="CD1068" i="2"/>
  <c r="CE1068" i="2" s="1"/>
  <c r="CC1068" i="2"/>
  <c r="BY1068" i="2"/>
  <c r="CA1068" i="2" s="1"/>
  <c r="BW1068" i="2"/>
  <c r="BV1068" i="2"/>
  <c r="BS1068" i="2"/>
  <c r="BR1068" i="2"/>
  <c r="BP1068" i="2"/>
  <c r="BO1068" i="2"/>
  <c r="BN1068" i="2"/>
  <c r="CV1068" i="2" s="1"/>
  <c r="CR1068" i="2" s="1"/>
  <c r="BM1068" i="2"/>
  <c r="BL1068" i="2"/>
  <c r="BK1068" i="2"/>
  <c r="BJ1068" i="2"/>
  <c r="BI1068" i="2"/>
  <c r="BH1068" i="2"/>
  <c r="BF1068" i="2"/>
  <c r="BD1068" i="2"/>
  <c r="AQ1068" i="2"/>
  <c r="AP1068" i="2"/>
  <c r="AR1068" i="2" s="1"/>
  <c r="BU1068" i="2" s="1"/>
  <c r="AA1068" i="2"/>
  <c r="H1068" i="2"/>
  <c r="CX1067" i="2"/>
  <c r="CW1067" i="2"/>
  <c r="CN1067" i="2"/>
  <c r="CK1067" i="2"/>
  <c r="CI1067" i="2"/>
  <c r="CD1067" i="2"/>
  <c r="CE1067" i="2" s="1"/>
  <c r="CC1067" i="2"/>
  <c r="BY1067" i="2"/>
  <c r="CA1067" i="2" s="1"/>
  <c r="BW1067" i="2"/>
  <c r="BV1067" i="2"/>
  <c r="BS1067" i="2"/>
  <c r="BR1067" i="2"/>
  <c r="BP1067" i="2"/>
  <c r="BO1067" i="2"/>
  <c r="BN1067" i="2"/>
  <c r="BM1067" i="2"/>
  <c r="BL1067" i="2"/>
  <c r="BK1067" i="2"/>
  <c r="BJ1067" i="2"/>
  <c r="BI1067" i="2"/>
  <c r="BH1067" i="2"/>
  <c r="BF1067" i="2"/>
  <c r="BD1067" i="2"/>
  <c r="AR1067" i="2"/>
  <c r="BU1067" i="2" s="1"/>
  <c r="AQ1067" i="2"/>
  <c r="AP1067" i="2"/>
  <c r="AA1067" i="2"/>
  <c r="H1067" i="2"/>
  <c r="CX1066" i="2"/>
  <c r="CW1066" i="2"/>
  <c r="CN1066" i="2"/>
  <c r="CK1066" i="2"/>
  <c r="CI1066" i="2"/>
  <c r="CE1066" i="2"/>
  <c r="CD1066" i="2"/>
  <c r="CC1066" i="2"/>
  <c r="BY1066" i="2"/>
  <c r="CA1066" i="2" s="1"/>
  <c r="BW1066" i="2"/>
  <c r="BV1066" i="2"/>
  <c r="BS1066" i="2"/>
  <c r="BR1066" i="2"/>
  <c r="BO1066" i="2"/>
  <c r="BN1066" i="2"/>
  <c r="BM1066" i="2"/>
  <c r="BL1066" i="2"/>
  <c r="BK1066" i="2"/>
  <c r="BJ1066" i="2"/>
  <c r="BI1066" i="2"/>
  <c r="BP1066" i="2" s="1"/>
  <c r="BH1066" i="2"/>
  <c r="BF1066" i="2"/>
  <c r="BD1066" i="2"/>
  <c r="AQ1066" i="2"/>
  <c r="AP1066" i="2"/>
  <c r="AR1066" i="2" s="1"/>
  <c r="BU1066" i="2" s="1"/>
  <c r="AA1066" i="2"/>
  <c r="H1066" i="2"/>
  <c r="DA1065" i="2"/>
  <c r="CZ1065" i="2"/>
  <c r="CX1065" i="2"/>
  <c r="CW1065" i="2"/>
  <c r="CV1065" i="2"/>
  <c r="CK1065" i="2"/>
  <c r="CI1065" i="2"/>
  <c r="CD1065" i="2"/>
  <c r="CE1065" i="2" s="1"/>
  <c r="CC1065" i="2"/>
  <c r="BY1065" i="2"/>
  <c r="CA1065" i="2" s="1"/>
  <c r="BW1065" i="2"/>
  <c r="BV1065" i="2"/>
  <c r="BS1065" i="2"/>
  <c r="BR1065" i="2"/>
  <c r="BP1065" i="2"/>
  <c r="BO1065" i="2"/>
  <c r="BN1065" i="2"/>
  <c r="BM1065" i="2"/>
  <c r="BJ1065" i="2"/>
  <c r="BI1065" i="2"/>
  <c r="BH1065" i="2"/>
  <c r="BG1065" i="2"/>
  <c r="BE1065" i="2"/>
  <c r="BF1065" i="2" s="1"/>
  <c r="BC1065" i="2"/>
  <c r="AZ1065" i="2"/>
  <c r="AY1065" i="2"/>
  <c r="AX1065" i="2"/>
  <c r="AW1065" i="2"/>
  <c r="BD1065" i="2" s="1"/>
  <c r="AV1065" i="2"/>
  <c r="AU1065" i="2"/>
  <c r="AT1065" i="2"/>
  <c r="AS1065" i="2"/>
  <c r="AP1065" i="2"/>
  <c r="AR1065" i="2" s="1"/>
  <c r="BU1065" i="2" s="1"/>
  <c r="AO1065" i="2"/>
  <c r="AN1065" i="2"/>
  <c r="AM1065" i="2"/>
  <c r="AL1065" i="2"/>
  <c r="AK1065" i="2"/>
  <c r="AJ1065" i="2"/>
  <c r="AI1065" i="2"/>
  <c r="AQ1065" i="2" s="1"/>
  <c r="Z1065" i="2"/>
  <c r="CN1065" i="2" s="1"/>
  <c r="Y1065" i="2"/>
  <c r="X1065" i="2"/>
  <c r="U1065" i="2"/>
  <c r="T1065" i="2"/>
  <c r="Q1065" i="2"/>
  <c r="P1065" i="2"/>
  <c r="O1065" i="2"/>
  <c r="N1065" i="2"/>
  <c r="BL1065" i="2" s="1"/>
  <c r="M1065" i="2"/>
  <c r="L1065" i="2"/>
  <c r="BK1065" i="2" s="1"/>
  <c r="K1065" i="2"/>
  <c r="J1065" i="2"/>
  <c r="I1065" i="2"/>
  <c r="G1065" i="2"/>
  <c r="F1065" i="2"/>
  <c r="CX1064" i="2"/>
  <c r="CW1064" i="2"/>
  <c r="CN1064" i="2"/>
  <c r="CK1064" i="2"/>
  <c r="CI1064" i="2"/>
  <c r="CD1064" i="2"/>
  <c r="CE1064" i="2" s="1"/>
  <c r="CC1064" i="2"/>
  <c r="BY1064" i="2"/>
  <c r="CA1064" i="2" s="1"/>
  <c r="BW1064" i="2"/>
  <c r="BV1064" i="2"/>
  <c r="BS1064" i="2"/>
  <c r="BR1064" i="2"/>
  <c r="BP1064" i="2"/>
  <c r="BO1064" i="2"/>
  <c r="BN1064" i="2"/>
  <c r="BM1064" i="2"/>
  <c r="BL1064" i="2"/>
  <c r="BK1064" i="2"/>
  <c r="BJ1064" i="2"/>
  <c r="BI1064" i="2"/>
  <c r="BH1064" i="2"/>
  <c r="BF1064" i="2"/>
  <c r="BD1064" i="2"/>
  <c r="AQ1064" i="2"/>
  <c r="AP1064" i="2"/>
  <c r="AR1064" i="2" s="1"/>
  <c r="BU1064" i="2" s="1"/>
  <c r="AA1064" i="2"/>
  <c r="H1064" i="2"/>
  <c r="CX1063" i="2"/>
  <c r="CW1063" i="2"/>
  <c r="CN1063" i="2"/>
  <c r="CK1063" i="2"/>
  <c r="CI1063" i="2"/>
  <c r="CD1063" i="2"/>
  <c r="CE1063" i="2" s="1"/>
  <c r="CC1063" i="2"/>
  <c r="BY1063" i="2"/>
  <c r="CA1063" i="2" s="1"/>
  <c r="BW1063" i="2"/>
  <c r="BV1063" i="2"/>
  <c r="BS1063" i="2"/>
  <c r="BR1063" i="2"/>
  <c r="BP1063" i="2"/>
  <c r="BO1063" i="2"/>
  <c r="BN1063" i="2"/>
  <c r="BM1063" i="2"/>
  <c r="BL1063" i="2"/>
  <c r="BK1063" i="2"/>
  <c r="BJ1063" i="2"/>
  <c r="BI1063" i="2"/>
  <c r="BH1063" i="2"/>
  <c r="BF1063" i="2"/>
  <c r="BD1063" i="2"/>
  <c r="AQ1063" i="2"/>
  <c r="AP1063" i="2"/>
  <c r="AR1063" i="2" s="1"/>
  <c r="BU1063" i="2" s="1"/>
  <c r="AA1063" i="2"/>
  <c r="H1063" i="2"/>
  <c r="CX1062" i="2"/>
  <c r="CW1062" i="2"/>
  <c r="CN1062" i="2"/>
  <c r="CK1062" i="2"/>
  <c r="CI1062" i="2"/>
  <c r="CD1062" i="2"/>
  <c r="CE1062" i="2" s="1"/>
  <c r="CC1062" i="2"/>
  <c r="CA1062" i="2"/>
  <c r="BY1062" i="2"/>
  <c r="BW1062" i="2"/>
  <c r="BV1062" i="2"/>
  <c r="BS1062" i="2"/>
  <c r="BR1062" i="2"/>
  <c r="BP1062" i="2"/>
  <c r="BO1062" i="2"/>
  <c r="BN1062" i="2"/>
  <c r="BM1062" i="2"/>
  <c r="BL1062" i="2"/>
  <c r="BK1062" i="2"/>
  <c r="BJ1062" i="2"/>
  <c r="BI1062" i="2"/>
  <c r="BH1062" i="2"/>
  <c r="BF1062" i="2"/>
  <c r="BD1062" i="2"/>
  <c r="AQ1062" i="2"/>
  <c r="AP1062" i="2"/>
  <c r="AR1062" i="2" s="1"/>
  <c r="BU1062" i="2" s="1"/>
  <c r="AA1062" i="2"/>
  <c r="H1062" i="2"/>
  <c r="CX1061" i="2"/>
  <c r="CW1061" i="2"/>
  <c r="CN1061" i="2"/>
  <c r="CK1061" i="2"/>
  <c r="CI1061" i="2"/>
  <c r="CD1061" i="2"/>
  <c r="CE1061" i="2" s="1"/>
  <c r="CC1061" i="2"/>
  <c r="BY1061" i="2"/>
  <c r="CA1061" i="2" s="1"/>
  <c r="BW1061" i="2"/>
  <c r="BV1061" i="2"/>
  <c r="BS1061" i="2"/>
  <c r="BR1061" i="2"/>
  <c r="BP1061" i="2"/>
  <c r="BO1061" i="2"/>
  <c r="BN1061" i="2"/>
  <c r="BM1061" i="2"/>
  <c r="BL1061" i="2"/>
  <c r="BK1061" i="2"/>
  <c r="BJ1061" i="2"/>
  <c r="BI1061" i="2"/>
  <c r="BH1061" i="2"/>
  <c r="BF1061" i="2"/>
  <c r="BD1061" i="2"/>
  <c r="AQ1061" i="2"/>
  <c r="AP1061" i="2"/>
  <c r="AR1061" i="2" s="1"/>
  <c r="BU1061" i="2" s="1"/>
  <c r="AA1061" i="2"/>
  <c r="H1061" i="2"/>
  <c r="CX1060" i="2"/>
  <c r="CW1060" i="2"/>
  <c r="CN1060" i="2"/>
  <c r="CK1060" i="2"/>
  <c r="CI1060" i="2"/>
  <c r="CE1060" i="2"/>
  <c r="CD1060" i="2"/>
  <c r="CC1060" i="2"/>
  <c r="BY1060" i="2"/>
  <c r="CA1060" i="2" s="1"/>
  <c r="BW1060" i="2"/>
  <c r="BV1060" i="2"/>
  <c r="BS1060" i="2"/>
  <c r="BR1060" i="2"/>
  <c r="BP1060" i="2"/>
  <c r="BO1060" i="2"/>
  <c r="BN1060" i="2"/>
  <c r="BM1060" i="2"/>
  <c r="BL1060" i="2"/>
  <c r="BK1060" i="2"/>
  <c r="BJ1060" i="2"/>
  <c r="BI1060" i="2"/>
  <c r="BH1060" i="2"/>
  <c r="BF1060" i="2"/>
  <c r="BD1060" i="2"/>
  <c r="AQ1060" i="2"/>
  <c r="AP1060" i="2"/>
  <c r="AR1060" i="2" s="1"/>
  <c r="BU1060" i="2" s="1"/>
  <c r="AA1060" i="2"/>
  <c r="H1060" i="2"/>
  <c r="CX1059" i="2"/>
  <c r="CW1059" i="2"/>
  <c r="CN1059" i="2"/>
  <c r="CK1059" i="2"/>
  <c r="CI1059" i="2"/>
  <c r="CD1059" i="2"/>
  <c r="CE1059" i="2" s="1"/>
  <c r="CC1059" i="2"/>
  <c r="BY1059" i="2"/>
  <c r="CA1059" i="2" s="1"/>
  <c r="BW1059" i="2"/>
  <c r="BV1059" i="2"/>
  <c r="BS1059" i="2"/>
  <c r="BR1059" i="2"/>
  <c r="BP1059" i="2"/>
  <c r="BO1059" i="2"/>
  <c r="BN1059" i="2"/>
  <c r="BM1059" i="2"/>
  <c r="BL1059" i="2"/>
  <c r="BK1059" i="2"/>
  <c r="BJ1059" i="2"/>
  <c r="BI1059" i="2"/>
  <c r="BH1059" i="2"/>
  <c r="BF1059" i="2"/>
  <c r="BD1059" i="2"/>
  <c r="AQ1059" i="2"/>
  <c r="AP1059" i="2"/>
  <c r="AR1059" i="2" s="1"/>
  <c r="BU1059" i="2" s="1"/>
  <c r="AA1059" i="2"/>
  <c r="H1059" i="2"/>
  <c r="CX1058" i="2"/>
  <c r="CW1058" i="2"/>
  <c r="CN1058" i="2"/>
  <c r="CK1058" i="2"/>
  <c r="CI1058" i="2"/>
  <c r="CE1058" i="2"/>
  <c r="CD1058" i="2"/>
  <c r="CC1058" i="2"/>
  <c r="BY1058" i="2"/>
  <c r="CA1058" i="2" s="1"/>
  <c r="BW1058" i="2"/>
  <c r="BV1058" i="2"/>
  <c r="BS1058" i="2"/>
  <c r="BR1058" i="2"/>
  <c r="BP1058" i="2"/>
  <c r="BO1058" i="2"/>
  <c r="BN1058" i="2"/>
  <c r="BM1058" i="2"/>
  <c r="BL1058" i="2"/>
  <c r="BK1058" i="2"/>
  <c r="BJ1058" i="2"/>
  <c r="BI1058" i="2"/>
  <c r="BH1058" i="2"/>
  <c r="BF1058" i="2"/>
  <c r="BD1058" i="2"/>
  <c r="AQ1058" i="2"/>
  <c r="AP1058" i="2"/>
  <c r="AR1058" i="2" s="1"/>
  <c r="BU1058" i="2" s="1"/>
  <c r="AA1058" i="2"/>
  <c r="H1058" i="2"/>
  <c r="CX1057" i="2"/>
  <c r="CW1057" i="2"/>
  <c r="CN1057" i="2"/>
  <c r="CK1057" i="2"/>
  <c r="CI1057" i="2"/>
  <c r="CD1057" i="2"/>
  <c r="CC1057" i="2"/>
  <c r="BY1057" i="2"/>
  <c r="CA1057" i="2" s="1"/>
  <c r="BW1057" i="2"/>
  <c r="BV1057" i="2"/>
  <c r="BS1057" i="2"/>
  <c r="BR1057" i="2"/>
  <c r="BP1057" i="2"/>
  <c r="BO1057" i="2"/>
  <c r="BN1057" i="2"/>
  <c r="BM1057" i="2"/>
  <c r="BL1057" i="2"/>
  <c r="BK1057" i="2"/>
  <c r="BJ1057" i="2"/>
  <c r="BI1057" i="2"/>
  <c r="BH1057" i="2"/>
  <c r="BF1057" i="2"/>
  <c r="BD1057" i="2"/>
  <c r="AQ1057" i="2"/>
  <c r="AP1057" i="2"/>
  <c r="AR1057" i="2" s="1"/>
  <c r="BU1057" i="2" s="1"/>
  <c r="AA1057" i="2"/>
  <c r="H1057" i="2"/>
  <c r="CX1056" i="2"/>
  <c r="CW1056" i="2"/>
  <c r="CN1056" i="2"/>
  <c r="CK1056" i="2"/>
  <c r="CI1056" i="2"/>
  <c r="CD1056" i="2"/>
  <c r="CE1056" i="2" s="1"/>
  <c r="CC1056" i="2"/>
  <c r="BY1056" i="2"/>
  <c r="CA1056" i="2" s="1"/>
  <c r="BW1056" i="2"/>
  <c r="BV1056" i="2"/>
  <c r="BS1056" i="2"/>
  <c r="BR1056" i="2"/>
  <c r="BP1056" i="2"/>
  <c r="BO1056" i="2"/>
  <c r="BN1056" i="2"/>
  <c r="BM1056" i="2"/>
  <c r="BL1056" i="2"/>
  <c r="BK1056" i="2"/>
  <c r="BJ1056" i="2"/>
  <c r="BI1056" i="2"/>
  <c r="BH1056" i="2"/>
  <c r="BF1056" i="2"/>
  <c r="BD1056" i="2"/>
  <c r="AQ1056" i="2"/>
  <c r="AP1056" i="2"/>
  <c r="AR1056" i="2" s="1"/>
  <c r="BU1056" i="2" s="1"/>
  <c r="AA1056" i="2"/>
  <c r="H1056" i="2"/>
  <c r="CX1055" i="2"/>
  <c r="CW1055" i="2"/>
  <c r="CN1055" i="2"/>
  <c r="CK1055" i="2"/>
  <c r="CI1055" i="2"/>
  <c r="CD1055" i="2"/>
  <c r="CE1055" i="2" s="1"/>
  <c r="CC1055" i="2"/>
  <c r="BY1055" i="2"/>
  <c r="CA1055" i="2" s="1"/>
  <c r="BW1055" i="2"/>
  <c r="BV1055" i="2"/>
  <c r="BS1055" i="2"/>
  <c r="BR1055" i="2"/>
  <c r="BP1055" i="2"/>
  <c r="BO1055" i="2"/>
  <c r="BN1055" i="2"/>
  <c r="BM1055" i="2"/>
  <c r="BL1055" i="2"/>
  <c r="BK1055" i="2"/>
  <c r="BJ1055" i="2"/>
  <c r="BI1055" i="2"/>
  <c r="BH1055" i="2"/>
  <c r="BF1055" i="2"/>
  <c r="BD1055" i="2"/>
  <c r="AR1055" i="2"/>
  <c r="BU1055" i="2" s="1"/>
  <c r="AQ1055" i="2"/>
  <c r="AP1055" i="2"/>
  <c r="AA1055" i="2"/>
  <c r="H1055" i="2"/>
  <c r="CX1054" i="2"/>
  <c r="CW1054" i="2"/>
  <c r="CN1054" i="2"/>
  <c r="CK1054" i="2"/>
  <c r="CI1054" i="2"/>
  <c r="CD1054" i="2"/>
  <c r="CE1054" i="2" s="1"/>
  <c r="CC1054" i="2"/>
  <c r="BY1054" i="2"/>
  <c r="CA1054" i="2" s="1"/>
  <c r="BW1054" i="2"/>
  <c r="BV1054" i="2"/>
  <c r="BS1054" i="2"/>
  <c r="BR1054" i="2"/>
  <c r="BP1054" i="2"/>
  <c r="BO1054" i="2"/>
  <c r="BN1054" i="2"/>
  <c r="BM1054" i="2"/>
  <c r="BL1054" i="2"/>
  <c r="BK1054" i="2"/>
  <c r="BJ1054" i="2"/>
  <c r="BI1054" i="2"/>
  <c r="BH1054" i="2"/>
  <c r="BF1054" i="2"/>
  <c r="BD1054" i="2"/>
  <c r="AQ1054" i="2"/>
  <c r="AP1054" i="2"/>
  <c r="AR1054" i="2" s="1"/>
  <c r="BU1054" i="2" s="1"/>
  <c r="AA1054" i="2"/>
  <c r="H1054" i="2"/>
  <c r="CX1053" i="2"/>
  <c r="CW1053" i="2"/>
  <c r="CN1053" i="2"/>
  <c r="CK1053" i="2"/>
  <c r="CI1053" i="2"/>
  <c r="CD1053" i="2"/>
  <c r="CE1053" i="2" s="1"/>
  <c r="CC1053" i="2"/>
  <c r="CA1053" i="2"/>
  <c r="BY1053" i="2"/>
  <c r="BW1053" i="2"/>
  <c r="BV1053" i="2"/>
  <c r="BS1053" i="2"/>
  <c r="BR1053" i="2"/>
  <c r="BP1053" i="2"/>
  <c r="BO1053" i="2"/>
  <c r="BN1053" i="2"/>
  <c r="BM1053" i="2"/>
  <c r="BL1053" i="2"/>
  <c r="BK1053" i="2"/>
  <c r="BJ1053" i="2"/>
  <c r="BI1053" i="2"/>
  <c r="BH1053" i="2"/>
  <c r="BF1053" i="2"/>
  <c r="BD1053" i="2"/>
  <c r="AQ1053" i="2"/>
  <c r="AP1053" i="2"/>
  <c r="AR1053" i="2" s="1"/>
  <c r="BU1053" i="2" s="1"/>
  <c r="AA1053" i="2"/>
  <c r="H1053" i="2"/>
  <c r="CX1052" i="2"/>
  <c r="CW1052" i="2"/>
  <c r="CN1052" i="2"/>
  <c r="CK1052" i="2"/>
  <c r="CI1052" i="2"/>
  <c r="CD1052" i="2"/>
  <c r="CE1052" i="2" s="1"/>
  <c r="CC1052" i="2"/>
  <c r="CA1052" i="2"/>
  <c r="BY1052" i="2"/>
  <c r="BW1052" i="2"/>
  <c r="BV1052" i="2"/>
  <c r="BS1052" i="2"/>
  <c r="BR1052" i="2"/>
  <c r="BP1052" i="2"/>
  <c r="BO1052" i="2"/>
  <c r="BN1052" i="2"/>
  <c r="BM1052" i="2"/>
  <c r="BL1052" i="2"/>
  <c r="BK1052" i="2"/>
  <c r="BJ1052" i="2"/>
  <c r="BI1052" i="2"/>
  <c r="BH1052" i="2"/>
  <c r="BF1052" i="2"/>
  <c r="BD1052" i="2"/>
  <c r="AQ1052" i="2"/>
  <c r="AP1052" i="2"/>
  <c r="AR1052" i="2" s="1"/>
  <c r="BU1052" i="2" s="1"/>
  <c r="AA1052" i="2"/>
  <c r="H1052" i="2"/>
  <c r="CX1051" i="2"/>
  <c r="CW1051" i="2"/>
  <c r="CN1051" i="2"/>
  <c r="CK1051" i="2"/>
  <c r="CI1051" i="2"/>
  <c r="CD1051" i="2"/>
  <c r="CE1051" i="2" s="1"/>
  <c r="CC1051" i="2"/>
  <c r="CA1051" i="2"/>
  <c r="BY1051" i="2"/>
  <c r="BW1051" i="2"/>
  <c r="BV1051" i="2"/>
  <c r="BS1051" i="2"/>
  <c r="BR1051" i="2"/>
  <c r="BP1051" i="2"/>
  <c r="BO1051" i="2"/>
  <c r="BN1051" i="2"/>
  <c r="BM1051" i="2"/>
  <c r="BL1051" i="2"/>
  <c r="BK1051" i="2"/>
  <c r="BJ1051" i="2"/>
  <c r="BI1051" i="2"/>
  <c r="BH1051" i="2"/>
  <c r="BF1051" i="2"/>
  <c r="BD1051" i="2"/>
  <c r="AQ1051" i="2"/>
  <c r="AP1051" i="2"/>
  <c r="AR1051" i="2" s="1"/>
  <c r="BU1051" i="2" s="1"/>
  <c r="AA1051" i="2"/>
  <c r="H1051" i="2"/>
  <c r="CX1050" i="2"/>
  <c r="CW1050" i="2"/>
  <c r="CN1050" i="2"/>
  <c r="CK1050" i="2"/>
  <c r="CI1050" i="2"/>
  <c r="CD1050" i="2"/>
  <c r="CE1050" i="2" s="1"/>
  <c r="CC1050" i="2"/>
  <c r="BY1050" i="2"/>
  <c r="CA1050" i="2" s="1"/>
  <c r="BW1050" i="2"/>
  <c r="BV1050" i="2"/>
  <c r="BS1050" i="2"/>
  <c r="BR1050" i="2"/>
  <c r="BP1050" i="2"/>
  <c r="BO1050" i="2"/>
  <c r="BN1050" i="2"/>
  <c r="BM1050" i="2"/>
  <c r="BL1050" i="2"/>
  <c r="BK1050" i="2"/>
  <c r="BJ1050" i="2"/>
  <c r="BI1050" i="2"/>
  <c r="BH1050" i="2"/>
  <c r="BF1050" i="2"/>
  <c r="BD1050" i="2"/>
  <c r="AQ1050" i="2"/>
  <c r="AP1050" i="2"/>
  <c r="AR1050" i="2" s="1"/>
  <c r="BU1050" i="2" s="1"/>
  <c r="AA1050" i="2"/>
  <c r="H1050" i="2"/>
  <c r="CX1049" i="2"/>
  <c r="CW1049" i="2"/>
  <c r="CN1049" i="2"/>
  <c r="CK1049" i="2"/>
  <c r="CI1049" i="2"/>
  <c r="CD1049" i="2"/>
  <c r="CC1049" i="2"/>
  <c r="BY1049" i="2"/>
  <c r="CA1049" i="2" s="1"/>
  <c r="BW1049" i="2"/>
  <c r="BV1049" i="2"/>
  <c r="BS1049" i="2"/>
  <c r="BR1049" i="2"/>
  <c r="BP1049" i="2"/>
  <c r="BO1049" i="2"/>
  <c r="BN1049" i="2"/>
  <c r="BM1049" i="2"/>
  <c r="BL1049" i="2"/>
  <c r="BK1049" i="2"/>
  <c r="BJ1049" i="2"/>
  <c r="BI1049" i="2"/>
  <c r="BH1049" i="2"/>
  <c r="BF1049" i="2"/>
  <c r="BD1049" i="2"/>
  <c r="AQ1049" i="2"/>
  <c r="AP1049" i="2"/>
  <c r="AR1049" i="2" s="1"/>
  <c r="BU1049" i="2" s="1"/>
  <c r="AA1049" i="2"/>
  <c r="H1049" i="2"/>
  <c r="CX1048" i="2"/>
  <c r="CW1048" i="2"/>
  <c r="CN1048" i="2"/>
  <c r="CK1048" i="2"/>
  <c r="CI1048" i="2"/>
  <c r="CD1048" i="2"/>
  <c r="CE1048" i="2" s="1"/>
  <c r="CC1048" i="2"/>
  <c r="BY1048" i="2"/>
  <c r="CA1048" i="2" s="1"/>
  <c r="BW1048" i="2"/>
  <c r="BV1048" i="2"/>
  <c r="BS1048" i="2"/>
  <c r="BR1048" i="2"/>
  <c r="BP1048" i="2"/>
  <c r="BO1048" i="2"/>
  <c r="BN1048" i="2"/>
  <c r="BM1048" i="2"/>
  <c r="BL1048" i="2"/>
  <c r="BK1048" i="2"/>
  <c r="BJ1048" i="2"/>
  <c r="BI1048" i="2"/>
  <c r="BH1048" i="2"/>
  <c r="BF1048" i="2"/>
  <c r="BD1048" i="2"/>
  <c r="AQ1048" i="2"/>
  <c r="AP1048" i="2"/>
  <c r="AR1048" i="2" s="1"/>
  <c r="BU1048" i="2" s="1"/>
  <c r="AA1048" i="2"/>
  <c r="H1048" i="2"/>
  <c r="CX1047" i="2"/>
  <c r="CW1047" i="2"/>
  <c r="CN1047" i="2"/>
  <c r="CK1047" i="2"/>
  <c r="CI1047" i="2"/>
  <c r="CD1047" i="2"/>
  <c r="CE1047" i="2" s="1"/>
  <c r="CC1047" i="2"/>
  <c r="BY1047" i="2"/>
  <c r="CA1047" i="2" s="1"/>
  <c r="BW1047" i="2"/>
  <c r="BV1047" i="2"/>
  <c r="BS1047" i="2"/>
  <c r="BR1047" i="2"/>
  <c r="BP1047" i="2"/>
  <c r="BO1047" i="2"/>
  <c r="BN1047" i="2"/>
  <c r="BM1047" i="2"/>
  <c r="BL1047" i="2"/>
  <c r="BK1047" i="2"/>
  <c r="BJ1047" i="2"/>
  <c r="BI1047" i="2"/>
  <c r="BH1047" i="2"/>
  <c r="BF1047" i="2"/>
  <c r="BD1047" i="2"/>
  <c r="AQ1047" i="2"/>
  <c r="AP1047" i="2"/>
  <c r="AR1047" i="2" s="1"/>
  <c r="BU1047" i="2" s="1"/>
  <c r="AA1047" i="2"/>
  <c r="H1047" i="2"/>
  <c r="CX1046" i="2"/>
  <c r="CW1046" i="2"/>
  <c r="CN1046" i="2"/>
  <c r="CK1046" i="2"/>
  <c r="CI1046" i="2"/>
  <c r="CE1046" i="2"/>
  <c r="CD1046" i="2"/>
  <c r="CC1046" i="2"/>
  <c r="BY1046" i="2"/>
  <c r="CA1046" i="2" s="1"/>
  <c r="BW1046" i="2"/>
  <c r="BV1046" i="2"/>
  <c r="BS1046" i="2"/>
  <c r="BR1046" i="2"/>
  <c r="BP1046" i="2"/>
  <c r="BO1046" i="2"/>
  <c r="BN1046" i="2"/>
  <c r="BM1046" i="2"/>
  <c r="BL1046" i="2"/>
  <c r="BK1046" i="2"/>
  <c r="BJ1046" i="2"/>
  <c r="BI1046" i="2"/>
  <c r="BH1046" i="2"/>
  <c r="BF1046" i="2"/>
  <c r="BD1046" i="2"/>
  <c r="AQ1046" i="2"/>
  <c r="AP1046" i="2"/>
  <c r="AR1046" i="2" s="1"/>
  <c r="BU1046" i="2" s="1"/>
  <c r="AA1046" i="2"/>
  <c r="H1046" i="2"/>
  <c r="CX1045" i="2"/>
  <c r="CW1045" i="2"/>
  <c r="CN1045" i="2"/>
  <c r="CK1045" i="2"/>
  <c r="CI1045" i="2"/>
  <c r="CD1045" i="2"/>
  <c r="CE1045" i="2" s="1"/>
  <c r="CC1045" i="2"/>
  <c r="BY1045" i="2"/>
  <c r="CA1045" i="2" s="1"/>
  <c r="BW1045" i="2"/>
  <c r="BV1045" i="2"/>
  <c r="BS1045" i="2"/>
  <c r="BR1045" i="2"/>
  <c r="BP1045" i="2"/>
  <c r="BO1045" i="2"/>
  <c r="BN1045" i="2"/>
  <c r="BM1045" i="2"/>
  <c r="BL1045" i="2"/>
  <c r="BK1045" i="2"/>
  <c r="BJ1045" i="2"/>
  <c r="BI1045" i="2"/>
  <c r="BH1045" i="2"/>
  <c r="BF1045" i="2"/>
  <c r="BD1045" i="2"/>
  <c r="AQ1045" i="2"/>
  <c r="AP1045" i="2"/>
  <c r="AR1045" i="2" s="1"/>
  <c r="BU1045" i="2" s="1"/>
  <c r="AA1045" i="2"/>
  <c r="H1045" i="2"/>
  <c r="CX1044" i="2"/>
  <c r="CW1044" i="2"/>
  <c r="CN1044" i="2"/>
  <c r="CK1044" i="2"/>
  <c r="CI1044" i="2"/>
  <c r="CD1044" i="2"/>
  <c r="CC1044" i="2"/>
  <c r="BY1044" i="2"/>
  <c r="CA1044" i="2" s="1"/>
  <c r="BW1044" i="2"/>
  <c r="BV1044" i="2"/>
  <c r="BS1044" i="2"/>
  <c r="BR1044" i="2"/>
  <c r="BP1044" i="2"/>
  <c r="BO1044" i="2"/>
  <c r="BN1044" i="2"/>
  <c r="BM1044" i="2"/>
  <c r="BL1044" i="2"/>
  <c r="BK1044" i="2"/>
  <c r="BJ1044" i="2"/>
  <c r="BI1044" i="2"/>
  <c r="BH1044" i="2"/>
  <c r="BF1044" i="2"/>
  <c r="BD1044" i="2"/>
  <c r="AQ1044" i="2"/>
  <c r="AP1044" i="2"/>
  <c r="AR1044" i="2" s="1"/>
  <c r="BU1044" i="2" s="1"/>
  <c r="AA1044" i="2"/>
  <c r="H1044" i="2"/>
  <c r="CX1043" i="2"/>
  <c r="CW1043" i="2"/>
  <c r="CN1043" i="2"/>
  <c r="CK1043" i="2"/>
  <c r="CI1043" i="2"/>
  <c r="CE1043" i="2"/>
  <c r="CD1043" i="2"/>
  <c r="CC1043" i="2"/>
  <c r="BY1043" i="2"/>
  <c r="CA1043" i="2" s="1"/>
  <c r="BW1043" i="2"/>
  <c r="BV1043" i="2"/>
  <c r="BS1043" i="2"/>
  <c r="BR1043" i="2"/>
  <c r="BP1043" i="2"/>
  <c r="BO1043" i="2"/>
  <c r="BN1043" i="2"/>
  <c r="CV1043" i="2" s="1"/>
  <c r="BM1043" i="2"/>
  <c r="BL1043" i="2"/>
  <c r="BK1043" i="2"/>
  <c r="BJ1043" i="2"/>
  <c r="BI1043" i="2"/>
  <c r="BH1043" i="2"/>
  <c r="BF1043" i="2"/>
  <c r="BD1043" i="2"/>
  <c r="AQ1043" i="2"/>
  <c r="AP1043" i="2"/>
  <c r="AR1043" i="2" s="1"/>
  <c r="BU1043" i="2" s="1"/>
  <c r="AA1043" i="2"/>
  <c r="H1043" i="2"/>
  <c r="CX1042" i="2"/>
  <c r="CW1042" i="2"/>
  <c r="CN1042" i="2"/>
  <c r="CK1042" i="2"/>
  <c r="CI1042" i="2"/>
  <c r="CE1042" i="2"/>
  <c r="CD1042" i="2"/>
  <c r="CC1042" i="2"/>
  <c r="BY1042" i="2"/>
  <c r="CA1042" i="2" s="1"/>
  <c r="BW1042" i="2"/>
  <c r="BV1042" i="2"/>
  <c r="BS1042" i="2"/>
  <c r="BR1042" i="2"/>
  <c r="BP1042" i="2"/>
  <c r="BO1042" i="2"/>
  <c r="BN1042" i="2"/>
  <c r="BM1042" i="2"/>
  <c r="BL1042" i="2"/>
  <c r="BK1042" i="2"/>
  <c r="BJ1042" i="2"/>
  <c r="BI1042" i="2"/>
  <c r="BH1042" i="2"/>
  <c r="BF1042" i="2"/>
  <c r="BD1042" i="2"/>
  <c r="AQ1042" i="2"/>
  <c r="AP1042" i="2"/>
  <c r="AR1042" i="2" s="1"/>
  <c r="BU1042" i="2" s="1"/>
  <c r="AA1042" i="2"/>
  <c r="H1042" i="2"/>
  <c r="CX1041" i="2"/>
  <c r="CW1041" i="2"/>
  <c r="CN1041" i="2"/>
  <c r="CK1041" i="2"/>
  <c r="CI1041" i="2"/>
  <c r="CD1041" i="2"/>
  <c r="CC1041" i="2"/>
  <c r="BY1041" i="2"/>
  <c r="CA1041" i="2" s="1"/>
  <c r="BW1041" i="2"/>
  <c r="BV1041" i="2"/>
  <c r="BS1041" i="2"/>
  <c r="BR1041" i="2"/>
  <c r="BP1041" i="2"/>
  <c r="BO1041" i="2"/>
  <c r="BN1041" i="2"/>
  <c r="BM1041" i="2"/>
  <c r="BL1041" i="2"/>
  <c r="BK1041" i="2"/>
  <c r="BJ1041" i="2"/>
  <c r="BI1041" i="2"/>
  <c r="BH1041" i="2"/>
  <c r="BF1041" i="2"/>
  <c r="BD1041" i="2"/>
  <c r="AQ1041" i="2"/>
  <c r="AP1041" i="2"/>
  <c r="AR1041" i="2" s="1"/>
  <c r="BU1041" i="2" s="1"/>
  <c r="AA1041" i="2"/>
  <c r="H1041" i="2"/>
  <c r="DA1040" i="2"/>
  <c r="CZ1040" i="2"/>
  <c r="CX1040" i="2"/>
  <c r="CW1040" i="2"/>
  <c r="CN1040" i="2"/>
  <c r="CK1040" i="2"/>
  <c r="CI1040" i="2"/>
  <c r="BY1040" i="2"/>
  <c r="CA1040" i="2" s="1"/>
  <c r="BW1040" i="2"/>
  <c r="BV1040" i="2"/>
  <c r="BS1040" i="2"/>
  <c r="BR1040" i="2"/>
  <c r="BP1040" i="2"/>
  <c r="BN1040" i="2"/>
  <c r="CV1040" i="2" s="1"/>
  <c r="CR1040" i="2" s="1"/>
  <c r="BL1040" i="2"/>
  <c r="BK1040" i="2"/>
  <c r="BG1040" i="2"/>
  <c r="BF1040" i="2"/>
  <c r="BE1040" i="2"/>
  <c r="BD1040" i="2"/>
  <c r="BC1040" i="2"/>
  <c r="BO1040" i="2" s="1"/>
  <c r="AZ1040" i="2"/>
  <c r="AY1040" i="2"/>
  <c r="AX1040" i="2"/>
  <c r="AW1040" i="2"/>
  <c r="AV1040" i="2"/>
  <c r="AU1040" i="2"/>
  <c r="BM1040" i="2" s="1"/>
  <c r="AT1040" i="2"/>
  <c r="CD1040" i="2" s="1"/>
  <c r="AS1040" i="2"/>
  <c r="CC1040" i="2" s="1"/>
  <c r="AP1040" i="2"/>
  <c r="AR1040" i="2" s="1"/>
  <c r="BU1040" i="2" s="1"/>
  <c r="AO1040" i="2"/>
  <c r="AN1040" i="2"/>
  <c r="AM1040" i="2"/>
  <c r="AL1040" i="2"/>
  <c r="AK1040" i="2"/>
  <c r="AJ1040" i="2"/>
  <c r="AI1040" i="2"/>
  <c r="AQ1040" i="2" s="1"/>
  <c r="AA1040" i="2"/>
  <c r="Z1040" i="2"/>
  <c r="Y1040" i="2"/>
  <c r="X1040" i="2"/>
  <c r="U1040" i="2"/>
  <c r="T1040" i="2"/>
  <c r="Q1040" i="2"/>
  <c r="P1040" i="2"/>
  <c r="O1040" i="2"/>
  <c r="N1040" i="2"/>
  <c r="M1040" i="2"/>
  <c r="BH1040" i="2" s="1"/>
  <c r="L1040" i="2"/>
  <c r="K1040" i="2"/>
  <c r="BJ1040" i="2" s="1"/>
  <c r="J1040" i="2"/>
  <c r="BI1040" i="2" s="1"/>
  <c r="I1040" i="2"/>
  <c r="H1040" i="2"/>
  <c r="G1040" i="2"/>
  <c r="F1040" i="2"/>
  <c r="CX1039" i="2"/>
  <c r="CW1039" i="2"/>
  <c r="CN1039" i="2"/>
  <c r="CK1039" i="2"/>
  <c r="CI1039" i="2"/>
  <c r="CD1039" i="2"/>
  <c r="CE1039" i="2" s="1"/>
  <c r="CC1039" i="2"/>
  <c r="BY1039" i="2"/>
  <c r="CA1039" i="2" s="1"/>
  <c r="BW1039" i="2"/>
  <c r="BV1039" i="2"/>
  <c r="BS1039" i="2"/>
  <c r="BR1039" i="2"/>
  <c r="BP1039" i="2"/>
  <c r="BO1039" i="2"/>
  <c r="BN1039" i="2"/>
  <c r="BM1039" i="2"/>
  <c r="BL1039" i="2"/>
  <c r="BK1039" i="2"/>
  <c r="BJ1039" i="2"/>
  <c r="BI1039" i="2"/>
  <c r="BH1039" i="2"/>
  <c r="BF1039" i="2"/>
  <c r="BD1039" i="2"/>
  <c r="AQ1039" i="2"/>
  <c r="AP1039" i="2"/>
  <c r="AR1039" i="2" s="1"/>
  <c r="BU1039" i="2" s="1"/>
  <c r="AA1039" i="2"/>
  <c r="H1039" i="2"/>
  <c r="CX1038" i="2"/>
  <c r="CW1038" i="2"/>
  <c r="CN1038" i="2"/>
  <c r="CK1038" i="2"/>
  <c r="CI1038" i="2"/>
  <c r="CD1038" i="2"/>
  <c r="CE1038" i="2" s="1"/>
  <c r="CC1038" i="2"/>
  <c r="BY1038" i="2"/>
  <c r="CA1038" i="2" s="1"/>
  <c r="BW1038" i="2"/>
  <c r="BV1038" i="2"/>
  <c r="BS1038" i="2"/>
  <c r="BR1038" i="2"/>
  <c r="BP1038" i="2"/>
  <c r="BO1038" i="2"/>
  <c r="BN1038" i="2"/>
  <c r="CV1038" i="2" s="1"/>
  <c r="BM1038" i="2"/>
  <c r="BL1038" i="2"/>
  <c r="BK1038" i="2"/>
  <c r="BJ1038" i="2"/>
  <c r="BI1038" i="2"/>
  <c r="BH1038" i="2"/>
  <c r="BF1038" i="2"/>
  <c r="BD1038" i="2"/>
  <c r="AQ1038" i="2"/>
  <c r="AP1038" i="2"/>
  <c r="AR1038" i="2" s="1"/>
  <c r="BU1038" i="2" s="1"/>
  <c r="AA1038" i="2"/>
  <c r="H1038" i="2"/>
  <c r="CX1037" i="2"/>
  <c r="CW1037" i="2"/>
  <c r="CN1037" i="2"/>
  <c r="CK1037" i="2"/>
  <c r="CI1037" i="2"/>
  <c r="CD1037" i="2"/>
  <c r="CE1037" i="2" s="1"/>
  <c r="CC1037" i="2"/>
  <c r="BY1037" i="2"/>
  <c r="CA1037" i="2" s="1"/>
  <c r="BW1037" i="2"/>
  <c r="BV1037" i="2"/>
  <c r="BS1037" i="2"/>
  <c r="BR1037" i="2"/>
  <c r="BP1037" i="2"/>
  <c r="BO1037" i="2"/>
  <c r="BN1037" i="2"/>
  <c r="BM1037" i="2"/>
  <c r="BL1037" i="2"/>
  <c r="BK1037" i="2"/>
  <c r="BJ1037" i="2"/>
  <c r="BI1037" i="2"/>
  <c r="BH1037" i="2"/>
  <c r="BF1037" i="2"/>
  <c r="BD1037" i="2"/>
  <c r="AQ1037" i="2"/>
  <c r="AP1037" i="2"/>
  <c r="AR1037" i="2" s="1"/>
  <c r="BU1037" i="2" s="1"/>
  <c r="AA1037" i="2"/>
  <c r="H1037" i="2"/>
  <c r="CX1036" i="2"/>
  <c r="CW1036" i="2"/>
  <c r="CN1036" i="2"/>
  <c r="CK1036" i="2"/>
  <c r="CI1036" i="2"/>
  <c r="CD1036" i="2"/>
  <c r="CE1036" i="2" s="1"/>
  <c r="CC1036" i="2"/>
  <c r="BY1036" i="2"/>
  <c r="CA1036" i="2" s="1"/>
  <c r="BW1036" i="2"/>
  <c r="BV1036" i="2"/>
  <c r="BS1036" i="2"/>
  <c r="BR1036" i="2"/>
  <c r="BP1036" i="2"/>
  <c r="BO1036" i="2"/>
  <c r="BN1036" i="2"/>
  <c r="BM1036" i="2"/>
  <c r="BL1036" i="2"/>
  <c r="BK1036" i="2"/>
  <c r="BJ1036" i="2"/>
  <c r="BI1036" i="2"/>
  <c r="BH1036" i="2"/>
  <c r="BF1036" i="2"/>
  <c r="BD1036" i="2"/>
  <c r="AR1036" i="2"/>
  <c r="BU1036" i="2" s="1"/>
  <c r="AQ1036" i="2"/>
  <c r="AP1036" i="2"/>
  <c r="AA1036" i="2"/>
  <c r="H1036" i="2"/>
  <c r="CX1035" i="2"/>
  <c r="CW1035" i="2"/>
  <c r="CN1035" i="2"/>
  <c r="CK1035" i="2"/>
  <c r="CI1035" i="2"/>
  <c r="CD1035" i="2"/>
  <c r="CE1035" i="2" s="1"/>
  <c r="CC1035" i="2"/>
  <c r="BY1035" i="2"/>
  <c r="CA1035" i="2" s="1"/>
  <c r="BW1035" i="2"/>
  <c r="BV1035" i="2"/>
  <c r="BS1035" i="2"/>
  <c r="BR1035" i="2"/>
  <c r="BP1035" i="2"/>
  <c r="BO1035" i="2"/>
  <c r="BN1035" i="2"/>
  <c r="BM1035" i="2"/>
  <c r="BL1035" i="2"/>
  <c r="BK1035" i="2"/>
  <c r="BJ1035" i="2"/>
  <c r="BI1035" i="2"/>
  <c r="BH1035" i="2"/>
  <c r="BF1035" i="2"/>
  <c r="BD1035" i="2"/>
  <c r="AQ1035" i="2"/>
  <c r="AP1035" i="2"/>
  <c r="AR1035" i="2" s="1"/>
  <c r="BU1035" i="2" s="1"/>
  <c r="AA1035" i="2"/>
  <c r="H1035" i="2"/>
  <c r="CX1034" i="2"/>
  <c r="CW1034" i="2"/>
  <c r="CN1034" i="2"/>
  <c r="CK1034" i="2"/>
  <c r="CI1034" i="2"/>
  <c r="CE1034" i="2"/>
  <c r="CD1034" i="2"/>
  <c r="CC1034" i="2"/>
  <c r="BY1034" i="2"/>
  <c r="CA1034" i="2" s="1"/>
  <c r="BW1034" i="2"/>
  <c r="BV1034" i="2"/>
  <c r="BS1034" i="2"/>
  <c r="BR1034" i="2"/>
  <c r="BP1034" i="2"/>
  <c r="BO1034" i="2"/>
  <c r="BN1034" i="2"/>
  <c r="BM1034" i="2"/>
  <c r="BL1034" i="2"/>
  <c r="BK1034" i="2"/>
  <c r="BJ1034" i="2"/>
  <c r="BI1034" i="2"/>
  <c r="BH1034" i="2"/>
  <c r="BF1034" i="2"/>
  <c r="BD1034" i="2"/>
  <c r="AQ1034" i="2"/>
  <c r="AP1034" i="2"/>
  <c r="AR1034" i="2" s="1"/>
  <c r="BU1034" i="2" s="1"/>
  <c r="AA1034" i="2"/>
  <c r="H1034" i="2"/>
  <c r="CX1033" i="2"/>
  <c r="CW1033" i="2"/>
  <c r="CN1033" i="2"/>
  <c r="CK1033" i="2"/>
  <c r="CI1033" i="2"/>
  <c r="CD1033" i="2"/>
  <c r="CC1033" i="2"/>
  <c r="BY1033" i="2"/>
  <c r="CA1033" i="2" s="1"/>
  <c r="BW1033" i="2"/>
  <c r="BV1033" i="2"/>
  <c r="BS1033" i="2"/>
  <c r="BR1033" i="2"/>
  <c r="BP1033" i="2"/>
  <c r="BO1033" i="2"/>
  <c r="BN1033" i="2"/>
  <c r="BM1033" i="2"/>
  <c r="BL1033" i="2"/>
  <c r="BK1033" i="2"/>
  <c r="BJ1033" i="2"/>
  <c r="BI1033" i="2"/>
  <c r="BH1033" i="2"/>
  <c r="BF1033" i="2"/>
  <c r="BD1033" i="2"/>
  <c r="AQ1033" i="2"/>
  <c r="AP1033" i="2"/>
  <c r="AR1033" i="2" s="1"/>
  <c r="BU1033" i="2" s="1"/>
  <c r="AA1033" i="2"/>
  <c r="H1033" i="2"/>
  <c r="CX1032" i="2"/>
  <c r="CW1032" i="2"/>
  <c r="CN1032" i="2"/>
  <c r="CK1032" i="2"/>
  <c r="CI1032" i="2"/>
  <c r="CE1032" i="2"/>
  <c r="CD1032" i="2"/>
  <c r="CC1032" i="2"/>
  <c r="BY1032" i="2"/>
  <c r="CA1032" i="2" s="1"/>
  <c r="BW1032" i="2"/>
  <c r="BV1032" i="2"/>
  <c r="BS1032" i="2"/>
  <c r="BR1032" i="2"/>
  <c r="BP1032" i="2"/>
  <c r="BO1032" i="2"/>
  <c r="BN1032" i="2"/>
  <c r="BM1032" i="2"/>
  <c r="BL1032" i="2"/>
  <c r="BK1032" i="2"/>
  <c r="BJ1032" i="2"/>
  <c r="BI1032" i="2"/>
  <c r="BH1032" i="2"/>
  <c r="BF1032" i="2"/>
  <c r="BD1032" i="2"/>
  <c r="AQ1032" i="2"/>
  <c r="AP1032" i="2"/>
  <c r="AR1032" i="2" s="1"/>
  <c r="BU1032" i="2" s="1"/>
  <c r="AA1032" i="2"/>
  <c r="H1032" i="2"/>
  <c r="DA1031" i="2"/>
  <c r="CZ1031" i="2"/>
  <c r="CX1031" i="2"/>
  <c r="CW1031" i="2"/>
  <c r="CK1031" i="2"/>
  <c r="CI1031" i="2"/>
  <c r="CD1031" i="2"/>
  <c r="BY1031" i="2"/>
  <c r="CA1031" i="2" s="1"/>
  <c r="BW1031" i="2"/>
  <c r="BV1031" i="2"/>
  <c r="BS1031" i="2"/>
  <c r="BR1031" i="2"/>
  <c r="BP1031" i="2"/>
  <c r="BO1031" i="2"/>
  <c r="BN1031" i="2"/>
  <c r="BM1031" i="2"/>
  <c r="BJ1031" i="2"/>
  <c r="BG1031" i="2"/>
  <c r="BE1031" i="2"/>
  <c r="BF1031" i="2" s="1"/>
  <c r="BC1031" i="2"/>
  <c r="AZ1031" i="2"/>
  <c r="AY1031" i="2"/>
  <c r="AX1031" i="2"/>
  <c r="AW1031" i="2"/>
  <c r="BD1031" i="2" s="1"/>
  <c r="AV1031" i="2"/>
  <c r="AU1031" i="2"/>
  <c r="AT1031" i="2"/>
  <c r="AS1031" i="2"/>
  <c r="CC1031" i="2" s="1"/>
  <c r="AR1031" i="2"/>
  <c r="BU1031" i="2" s="1"/>
  <c r="AP1031" i="2"/>
  <c r="AO1031" i="2"/>
  <c r="AN1031" i="2"/>
  <c r="AM1031" i="2"/>
  <c r="AL1031" i="2"/>
  <c r="AK1031" i="2"/>
  <c r="AJ1031" i="2"/>
  <c r="AI1031" i="2"/>
  <c r="AQ1031" i="2" s="1"/>
  <c r="AA1031" i="2"/>
  <c r="Z1031" i="2"/>
  <c r="CN1031" i="2" s="1"/>
  <c r="Y1031" i="2"/>
  <c r="X1031" i="2"/>
  <c r="U1031" i="2"/>
  <c r="T1031" i="2"/>
  <c r="Q1031" i="2"/>
  <c r="P1031" i="2"/>
  <c r="O1031" i="2"/>
  <c r="N1031" i="2"/>
  <c r="M1031" i="2"/>
  <c r="BL1031" i="2" s="1"/>
  <c r="L1031" i="2"/>
  <c r="BK1031" i="2" s="1"/>
  <c r="K1031" i="2"/>
  <c r="J1031" i="2"/>
  <c r="BI1031" i="2" s="1"/>
  <c r="I1031" i="2"/>
  <c r="G1031" i="2"/>
  <c r="F1031" i="2"/>
  <c r="CX1030" i="2"/>
  <c r="CW1030" i="2"/>
  <c r="CN1030" i="2"/>
  <c r="CK1030" i="2"/>
  <c r="CI1030" i="2"/>
  <c r="CD1030" i="2"/>
  <c r="CE1030" i="2" s="1"/>
  <c r="CC1030" i="2"/>
  <c r="BY1030" i="2"/>
  <c r="CA1030" i="2" s="1"/>
  <c r="BW1030" i="2"/>
  <c r="BV1030" i="2"/>
  <c r="BS1030" i="2"/>
  <c r="BR1030" i="2"/>
  <c r="BP1030" i="2"/>
  <c r="BO1030" i="2"/>
  <c r="BN1030" i="2"/>
  <c r="BM1030" i="2"/>
  <c r="BL1030" i="2"/>
  <c r="BK1030" i="2"/>
  <c r="BJ1030" i="2"/>
  <c r="BI1030" i="2"/>
  <c r="BH1030" i="2"/>
  <c r="BF1030" i="2"/>
  <c r="BD1030" i="2"/>
  <c r="AQ1030" i="2"/>
  <c r="AP1030" i="2"/>
  <c r="AR1030" i="2" s="1"/>
  <c r="BU1030" i="2" s="1"/>
  <c r="AA1030" i="2"/>
  <c r="H1030" i="2"/>
  <c r="CX1029" i="2"/>
  <c r="CW1029" i="2"/>
  <c r="CN1029" i="2"/>
  <c r="CK1029" i="2"/>
  <c r="CI1029" i="2"/>
  <c r="CD1029" i="2"/>
  <c r="CE1029" i="2" s="1"/>
  <c r="CC1029" i="2"/>
  <c r="BY1029" i="2"/>
  <c r="CA1029" i="2" s="1"/>
  <c r="BW1029" i="2"/>
  <c r="BV1029" i="2"/>
  <c r="BS1029" i="2"/>
  <c r="BR1029" i="2"/>
  <c r="BP1029" i="2"/>
  <c r="BO1029" i="2"/>
  <c r="BN1029" i="2"/>
  <c r="BM1029" i="2"/>
  <c r="BL1029" i="2"/>
  <c r="BK1029" i="2"/>
  <c r="BJ1029" i="2"/>
  <c r="BI1029" i="2"/>
  <c r="BH1029" i="2"/>
  <c r="BF1029" i="2"/>
  <c r="BD1029" i="2"/>
  <c r="AR1029" i="2"/>
  <c r="BU1029" i="2" s="1"/>
  <c r="AQ1029" i="2"/>
  <c r="AP1029" i="2"/>
  <c r="AA1029" i="2"/>
  <c r="H1029" i="2"/>
  <c r="CX1028" i="2"/>
  <c r="CW1028" i="2"/>
  <c r="CN1028" i="2"/>
  <c r="CK1028" i="2"/>
  <c r="CI1028" i="2"/>
  <c r="CD1028" i="2"/>
  <c r="CC1028" i="2"/>
  <c r="BY1028" i="2"/>
  <c r="CA1028" i="2" s="1"/>
  <c r="BW1028" i="2"/>
  <c r="BV1028" i="2"/>
  <c r="BS1028" i="2"/>
  <c r="BR1028" i="2"/>
  <c r="BP1028" i="2"/>
  <c r="BO1028" i="2"/>
  <c r="BN1028" i="2"/>
  <c r="BM1028" i="2"/>
  <c r="BL1028" i="2"/>
  <c r="BK1028" i="2"/>
  <c r="BJ1028" i="2"/>
  <c r="BI1028" i="2"/>
  <c r="BH1028" i="2"/>
  <c r="BF1028" i="2"/>
  <c r="BD1028" i="2"/>
  <c r="AQ1028" i="2"/>
  <c r="AP1028" i="2"/>
  <c r="AR1028" i="2" s="1"/>
  <c r="BU1028" i="2" s="1"/>
  <c r="AA1028" i="2"/>
  <c r="H1028" i="2"/>
  <c r="CX1027" i="2"/>
  <c r="CW1027" i="2"/>
  <c r="CN1027" i="2"/>
  <c r="CK1027" i="2"/>
  <c r="CI1027" i="2"/>
  <c r="CD1027" i="2"/>
  <c r="CC1027" i="2"/>
  <c r="BY1027" i="2"/>
  <c r="CA1027" i="2" s="1"/>
  <c r="BW1027" i="2"/>
  <c r="BV1027" i="2"/>
  <c r="BS1027" i="2"/>
  <c r="BR1027" i="2"/>
  <c r="BP1027" i="2"/>
  <c r="BO1027" i="2"/>
  <c r="BN1027" i="2"/>
  <c r="BM1027" i="2"/>
  <c r="BL1027" i="2"/>
  <c r="BK1027" i="2"/>
  <c r="BJ1027" i="2"/>
  <c r="BI1027" i="2"/>
  <c r="BH1027" i="2"/>
  <c r="BF1027" i="2"/>
  <c r="BD1027" i="2"/>
  <c r="AQ1027" i="2"/>
  <c r="AP1027" i="2"/>
  <c r="AR1027" i="2" s="1"/>
  <c r="BU1027" i="2" s="1"/>
  <c r="AA1027" i="2"/>
  <c r="H1027" i="2"/>
  <c r="CX1026" i="2"/>
  <c r="CW1026" i="2"/>
  <c r="CN1026" i="2"/>
  <c r="CK1026" i="2"/>
  <c r="CI1026" i="2"/>
  <c r="CD1026" i="2"/>
  <c r="CE1026" i="2" s="1"/>
  <c r="CC1026" i="2"/>
  <c r="BY1026" i="2"/>
  <c r="CA1026" i="2" s="1"/>
  <c r="BW1026" i="2"/>
  <c r="BV1026" i="2"/>
  <c r="BS1026" i="2"/>
  <c r="BR1026" i="2"/>
  <c r="BP1026" i="2"/>
  <c r="BO1026" i="2"/>
  <c r="BN1026" i="2"/>
  <c r="BM1026" i="2"/>
  <c r="BL1026" i="2"/>
  <c r="BK1026" i="2"/>
  <c r="BJ1026" i="2"/>
  <c r="BI1026" i="2"/>
  <c r="BH1026" i="2"/>
  <c r="BF1026" i="2"/>
  <c r="BD1026" i="2"/>
  <c r="AQ1026" i="2"/>
  <c r="AP1026" i="2"/>
  <c r="AR1026" i="2" s="1"/>
  <c r="BU1026" i="2" s="1"/>
  <c r="AA1026" i="2"/>
  <c r="H1026" i="2"/>
  <c r="CX1025" i="2"/>
  <c r="CW1025" i="2"/>
  <c r="CN1025" i="2"/>
  <c r="CK1025" i="2"/>
  <c r="CI1025" i="2"/>
  <c r="CD1025" i="2"/>
  <c r="CE1025" i="2" s="1"/>
  <c r="CC1025" i="2"/>
  <c r="BY1025" i="2"/>
  <c r="CA1025" i="2" s="1"/>
  <c r="BW1025" i="2"/>
  <c r="BV1025" i="2"/>
  <c r="BS1025" i="2"/>
  <c r="BR1025" i="2"/>
  <c r="BP1025" i="2"/>
  <c r="BO1025" i="2"/>
  <c r="BN1025" i="2"/>
  <c r="BM1025" i="2"/>
  <c r="BL1025" i="2"/>
  <c r="BK1025" i="2"/>
  <c r="BJ1025" i="2"/>
  <c r="BI1025" i="2"/>
  <c r="BH1025" i="2"/>
  <c r="BF1025" i="2"/>
  <c r="BD1025" i="2"/>
  <c r="AQ1025" i="2"/>
  <c r="AP1025" i="2"/>
  <c r="AR1025" i="2" s="1"/>
  <c r="BU1025" i="2" s="1"/>
  <c r="AA1025" i="2"/>
  <c r="H1025" i="2"/>
  <c r="CX1024" i="2"/>
  <c r="CW1024" i="2"/>
  <c r="CN1024" i="2"/>
  <c r="CK1024" i="2"/>
  <c r="CI1024" i="2"/>
  <c r="CD1024" i="2"/>
  <c r="CE1024" i="2" s="1"/>
  <c r="CC1024" i="2"/>
  <c r="BY1024" i="2"/>
  <c r="CA1024" i="2" s="1"/>
  <c r="BW1024" i="2"/>
  <c r="BV1024" i="2"/>
  <c r="BS1024" i="2"/>
  <c r="BR1024" i="2"/>
  <c r="BP1024" i="2"/>
  <c r="BO1024" i="2"/>
  <c r="BN1024" i="2"/>
  <c r="BM1024" i="2"/>
  <c r="BL1024" i="2"/>
  <c r="BK1024" i="2"/>
  <c r="BJ1024" i="2"/>
  <c r="BI1024" i="2"/>
  <c r="BH1024" i="2"/>
  <c r="BF1024" i="2"/>
  <c r="BD1024" i="2"/>
  <c r="AQ1024" i="2"/>
  <c r="AP1024" i="2"/>
  <c r="AR1024" i="2" s="1"/>
  <c r="BU1024" i="2" s="1"/>
  <c r="AA1024" i="2"/>
  <c r="H1024" i="2"/>
  <c r="DA1023" i="2"/>
  <c r="CZ1023" i="2"/>
  <c r="CX1023" i="2"/>
  <c r="CW1023" i="2"/>
  <c r="CK1023" i="2"/>
  <c r="CI1023" i="2"/>
  <c r="CC1023" i="2"/>
  <c r="BY1023" i="2"/>
  <c r="CA1023" i="2" s="1"/>
  <c r="BW1023" i="2"/>
  <c r="BV1023" i="2"/>
  <c r="BS1023" i="2"/>
  <c r="BR1023" i="2"/>
  <c r="BP1023" i="2"/>
  <c r="BO1023" i="2"/>
  <c r="BN1023" i="2"/>
  <c r="BL1023" i="2"/>
  <c r="BK1023" i="2"/>
  <c r="BG1023" i="2"/>
  <c r="BF1023" i="2"/>
  <c r="BE1023" i="2"/>
  <c r="BD1023" i="2"/>
  <c r="BC1023" i="2"/>
  <c r="AZ1023" i="2"/>
  <c r="AY1023" i="2"/>
  <c r="AX1023" i="2"/>
  <c r="AW1023" i="2"/>
  <c r="AV1023" i="2"/>
  <c r="AU1023" i="2"/>
  <c r="BM1023" i="2" s="1"/>
  <c r="AT1023" i="2"/>
  <c r="CD1023" i="2" s="1"/>
  <c r="AS1023" i="2"/>
  <c r="AP1023" i="2"/>
  <c r="AR1023" i="2" s="1"/>
  <c r="BU1023" i="2" s="1"/>
  <c r="AO1023" i="2"/>
  <c r="AN1023" i="2"/>
  <c r="AM1023" i="2"/>
  <c r="AL1023" i="2"/>
  <c r="AK1023" i="2"/>
  <c r="AJ1023" i="2"/>
  <c r="AI1023" i="2"/>
  <c r="AQ1023" i="2" s="1"/>
  <c r="AA1023" i="2"/>
  <c r="Z1023" i="2"/>
  <c r="CN1023" i="2" s="1"/>
  <c r="Y1023" i="2"/>
  <c r="X1023" i="2"/>
  <c r="U1023" i="2"/>
  <c r="T1023" i="2"/>
  <c r="Q1023" i="2"/>
  <c r="P1023" i="2"/>
  <c r="O1023" i="2"/>
  <c r="N1023" i="2"/>
  <c r="M1023" i="2"/>
  <c r="BH1023" i="2" s="1"/>
  <c r="L1023" i="2"/>
  <c r="K1023" i="2"/>
  <c r="BJ1023" i="2" s="1"/>
  <c r="J1023" i="2"/>
  <c r="BI1023" i="2" s="1"/>
  <c r="I1023" i="2"/>
  <c r="G1023" i="2"/>
  <c r="F1023" i="2"/>
  <c r="H1023" i="2" s="1"/>
  <c r="CX1022" i="2"/>
  <c r="CW1022" i="2"/>
  <c r="CN1022" i="2"/>
  <c r="CK1022" i="2"/>
  <c r="CI1022" i="2"/>
  <c r="CD1022" i="2"/>
  <c r="CE1022" i="2" s="1"/>
  <c r="CC1022" i="2"/>
  <c r="BY1022" i="2"/>
  <c r="CA1022" i="2" s="1"/>
  <c r="BW1022" i="2"/>
  <c r="BV1022" i="2"/>
  <c r="BS1022" i="2"/>
  <c r="BR1022" i="2"/>
  <c r="BP1022" i="2"/>
  <c r="BO1022" i="2"/>
  <c r="BN1022" i="2"/>
  <c r="BM1022" i="2"/>
  <c r="BL1022" i="2"/>
  <c r="BK1022" i="2"/>
  <c r="BJ1022" i="2"/>
  <c r="BI1022" i="2"/>
  <c r="BH1022" i="2"/>
  <c r="BF1022" i="2"/>
  <c r="BD1022" i="2"/>
  <c r="AQ1022" i="2"/>
  <c r="AP1022" i="2"/>
  <c r="AR1022" i="2" s="1"/>
  <c r="BU1022" i="2" s="1"/>
  <c r="AA1022" i="2"/>
  <c r="H1022" i="2"/>
  <c r="CX1021" i="2"/>
  <c r="CW1021" i="2"/>
  <c r="CN1021" i="2"/>
  <c r="CK1021" i="2"/>
  <c r="CI1021" i="2"/>
  <c r="CD1021" i="2"/>
  <c r="CE1021" i="2" s="1"/>
  <c r="CC1021" i="2"/>
  <c r="CA1021" i="2"/>
  <c r="BY1021" i="2"/>
  <c r="BW1021" i="2"/>
  <c r="BV1021" i="2"/>
  <c r="BU1021" i="2"/>
  <c r="BS1021" i="2"/>
  <c r="BR1021" i="2"/>
  <c r="BP1021" i="2"/>
  <c r="BO1021" i="2"/>
  <c r="BN1021" i="2"/>
  <c r="BM1021" i="2"/>
  <c r="BL1021" i="2"/>
  <c r="BK1021" i="2"/>
  <c r="BJ1021" i="2"/>
  <c r="BI1021" i="2"/>
  <c r="BH1021" i="2"/>
  <c r="BF1021" i="2"/>
  <c r="BD1021" i="2"/>
  <c r="AQ1021" i="2"/>
  <c r="AP1021" i="2"/>
  <c r="AR1021" i="2" s="1"/>
  <c r="AA1021" i="2"/>
  <c r="H1021" i="2"/>
  <c r="CX1020" i="2"/>
  <c r="CW1020" i="2"/>
  <c r="CN1020" i="2"/>
  <c r="CK1020" i="2"/>
  <c r="CI1020" i="2"/>
  <c r="CD1020" i="2"/>
  <c r="CE1020" i="2" s="1"/>
  <c r="CC1020" i="2"/>
  <c r="BY1020" i="2"/>
  <c r="CA1020" i="2" s="1"/>
  <c r="BW1020" i="2"/>
  <c r="BV1020" i="2"/>
  <c r="BS1020" i="2"/>
  <c r="BR1020" i="2"/>
  <c r="BP1020" i="2"/>
  <c r="BO1020" i="2"/>
  <c r="BN1020" i="2"/>
  <c r="BM1020" i="2"/>
  <c r="BL1020" i="2"/>
  <c r="BK1020" i="2"/>
  <c r="BJ1020" i="2"/>
  <c r="BI1020" i="2"/>
  <c r="BH1020" i="2"/>
  <c r="BF1020" i="2"/>
  <c r="BD1020" i="2"/>
  <c r="AQ1020" i="2"/>
  <c r="AP1020" i="2"/>
  <c r="AR1020" i="2" s="1"/>
  <c r="BU1020" i="2" s="1"/>
  <c r="AA1020" i="2"/>
  <c r="H1020" i="2"/>
  <c r="CX1019" i="2"/>
  <c r="CW1019" i="2"/>
  <c r="CN1019" i="2"/>
  <c r="CK1019" i="2"/>
  <c r="CI1019" i="2"/>
  <c r="CD1019" i="2"/>
  <c r="CE1019" i="2" s="1"/>
  <c r="CC1019" i="2"/>
  <c r="CA1019" i="2"/>
  <c r="BY1019" i="2"/>
  <c r="BW1019" i="2"/>
  <c r="BV1019" i="2"/>
  <c r="BS1019" i="2"/>
  <c r="BR1019" i="2"/>
  <c r="BP1019" i="2"/>
  <c r="BO1019" i="2"/>
  <c r="BN1019" i="2"/>
  <c r="BM1019" i="2"/>
  <c r="BL1019" i="2"/>
  <c r="BK1019" i="2"/>
  <c r="BJ1019" i="2"/>
  <c r="BI1019" i="2"/>
  <c r="BH1019" i="2"/>
  <c r="BF1019" i="2"/>
  <c r="BD1019" i="2"/>
  <c r="AQ1019" i="2"/>
  <c r="AP1019" i="2"/>
  <c r="AR1019" i="2" s="1"/>
  <c r="BU1019" i="2" s="1"/>
  <c r="AA1019" i="2"/>
  <c r="H1019" i="2"/>
  <c r="CX1018" i="2"/>
  <c r="CW1018" i="2"/>
  <c r="CN1018" i="2"/>
  <c r="CK1018" i="2"/>
  <c r="CI1018" i="2"/>
  <c r="CD1018" i="2"/>
  <c r="CC1018" i="2"/>
  <c r="CA1018" i="2"/>
  <c r="BY1018" i="2"/>
  <c r="BW1018" i="2"/>
  <c r="BV1018" i="2"/>
  <c r="BS1018" i="2"/>
  <c r="BR1018" i="2"/>
  <c r="BP1018" i="2"/>
  <c r="BO1018" i="2"/>
  <c r="BN1018" i="2"/>
  <c r="BM1018" i="2"/>
  <c r="BL1018" i="2"/>
  <c r="BK1018" i="2"/>
  <c r="BJ1018" i="2"/>
  <c r="BI1018" i="2"/>
  <c r="BH1018" i="2"/>
  <c r="BF1018" i="2"/>
  <c r="BD1018" i="2"/>
  <c r="AQ1018" i="2"/>
  <c r="AP1018" i="2"/>
  <c r="AR1018" i="2" s="1"/>
  <c r="BU1018" i="2" s="1"/>
  <c r="AA1018" i="2"/>
  <c r="H1018" i="2"/>
  <c r="CX1017" i="2"/>
  <c r="CW1017" i="2"/>
  <c r="CN1017" i="2"/>
  <c r="CK1017" i="2"/>
  <c r="CI1017" i="2"/>
  <c r="CD1017" i="2"/>
  <c r="CC1017" i="2"/>
  <c r="BY1017" i="2"/>
  <c r="CA1017" i="2" s="1"/>
  <c r="BW1017" i="2"/>
  <c r="BV1017" i="2"/>
  <c r="BS1017" i="2"/>
  <c r="BR1017" i="2"/>
  <c r="BP1017" i="2"/>
  <c r="BO1017" i="2"/>
  <c r="BN1017" i="2"/>
  <c r="BM1017" i="2"/>
  <c r="BL1017" i="2"/>
  <c r="BK1017" i="2"/>
  <c r="BJ1017" i="2"/>
  <c r="BI1017" i="2"/>
  <c r="BH1017" i="2"/>
  <c r="BF1017" i="2"/>
  <c r="BD1017" i="2"/>
  <c r="AQ1017" i="2"/>
  <c r="AP1017" i="2"/>
  <c r="AR1017" i="2" s="1"/>
  <c r="BU1017" i="2" s="1"/>
  <c r="AA1017" i="2"/>
  <c r="H1017" i="2"/>
  <c r="CX1016" i="2"/>
  <c r="CW1016" i="2"/>
  <c r="CN1016" i="2"/>
  <c r="CK1016" i="2"/>
  <c r="CI1016" i="2"/>
  <c r="CD1016" i="2"/>
  <c r="CE1016" i="2" s="1"/>
  <c r="CC1016" i="2"/>
  <c r="BY1016" i="2"/>
  <c r="CA1016" i="2" s="1"/>
  <c r="BW1016" i="2"/>
  <c r="BV1016" i="2"/>
  <c r="BS1016" i="2"/>
  <c r="BR1016" i="2"/>
  <c r="BP1016" i="2"/>
  <c r="BO1016" i="2"/>
  <c r="BN1016" i="2"/>
  <c r="BM1016" i="2"/>
  <c r="BL1016" i="2"/>
  <c r="BK1016" i="2"/>
  <c r="BJ1016" i="2"/>
  <c r="BI1016" i="2"/>
  <c r="BH1016" i="2"/>
  <c r="BF1016" i="2"/>
  <c r="BD1016" i="2"/>
  <c r="AR1016" i="2"/>
  <c r="BU1016" i="2" s="1"/>
  <c r="AQ1016" i="2"/>
  <c r="AP1016" i="2"/>
  <c r="AA1016" i="2"/>
  <c r="H1016" i="2"/>
  <c r="CX1015" i="2"/>
  <c r="CW1015" i="2"/>
  <c r="CN1015" i="2"/>
  <c r="CK1015" i="2"/>
  <c r="CI1015" i="2"/>
  <c r="CD1015" i="2"/>
  <c r="CC1015" i="2"/>
  <c r="BY1015" i="2"/>
  <c r="CA1015" i="2" s="1"/>
  <c r="BW1015" i="2"/>
  <c r="BV1015" i="2"/>
  <c r="BS1015" i="2"/>
  <c r="BR1015" i="2"/>
  <c r="BP1015" i="2"/>
  <c r="BO1015" i="2"/>
  <c r="BN1015" i="2"/>
  <c r="BM1015" i="2"/>
  <c r="BL1015" i="2"/>
  <c r="BK1015" i="2"/>
  <c r="BJ1015" i="2"/>
  <c r="BI1015" i="2"/>
  <c r="BH1015" i="2"/>
  <c r="BF1015" i="2"/>
  <c r="BD1015" i="2"/>
  <c r="AQ1015" i="2"/>
  <c r="AP1015" i="2"/>
  <c r="AR1015" i="2" s="1"/>
  <c r="BU1015" i="2" s="1"/>
  <c r="AA1015" i="2"/>
  <c r="H1015" i="2"/>
  <c r="CX1014" i="2"/>
  <c r="CW1014" i="2"/>
  <c r="CN1014" i="2"/>
  <c r="CK1014" i="2"/>
  <c r="CI1014" i="2"/>
  <c r="CD1014" i="2"/>
  <c r="CE1014" i="2" s="1"/>
  <c r="CC1014" i="2"/>
  <c r="BY1014" i="2"/>
  <c r="CA1014" i="2" s="1"/>
  <c r="BW1014" i="2"/>
  <c r="BV1014" i="2"/>
  <c r="BS1014" i="2"/>
  <c r="BR1014" i="2"/>
  <c r="BP1014" i="2"/>
  <c r="BO1014" i="2"/>
  <c r="BN1014" i="2"/>
  <c r="BM1014" i="2"/>
  <c r="BL1014" i="2"/>
  <c r="BK1014" i="2"/>
  <c r="BJ1014" i="2"/>
  <c r="BI1014" i="2"/>
  <c r="BH1014" i="2"/>
  <c r="BF1014" i="2"/>
  <c r="BD1014" i="2"/>
  <c r="AQ1014" i="2"/>
  <c r="AP1014" i="2"/>
  <c r="AR1014" i="2" s="1"/>
  <c r="BU1014" i="2" s="1"/>
  <c r="AA1014" i="2"/>
  <c r="H1014" i="2"/>
  <c r="CX1013" i="2"/>
  <c r="CW1013" i="2"/>
  <c r="CN1013" i="2"/>
  <c r="CK1013" i="2"/>
  <c r="CI1013" i="2"/>
  <c r="CD1013" i="2"/>
  <c r="CC1013" i="2"/>
  <c r="CA1013" i="2"/>
  <c r="BY1013" i="2"/>
  <c r="BW1013" i="2"/>
  <c r="BV1013" i="2"/>
  <c r="BS1013" i="2"/>
  <c r="BR1013" i="2"/>
  <c r="BP1013" i="2"/>
  <c r="BO1013" i="2"/>
  <c r="BN1013" i="2"/>
  <c r="BM1013" i="2"/>
  <c r="BL1013" i="2"/>
  <c r="BK1013" i="2"/>
  <c r="BJ1013" i="2"/>
  <c r="BI1013" i="2"/>
  <c r="BH1013" i="2"/>
  <c r="BF1013" i="2"/>
  <c r="BD1013" i="2"/>
  <c r="AQ1013" i="2"/>
  <c r="AP1013" i="2"/>
  <c r="AR1013" i="2" s="1"/>
  <c r="BU1013" i="2" s="1"/>
  <c r="AA1013" i="2"/>
  <c r="H1013" i="2"/>
  <c r="CX1012" i="2"/>
  <c r="CW1012" i="2"/>
  <c r="CN1012" i="2"/>
  <c r="CK1012" i="2"/>
  <c r="CI1012" i="2"/>
  <c r="CE1012" i="2"/>
  <c r="CD1012" i="2"/>
  <c r="CC1012" i="2"/>
  <c r="BY1012" i="2"/>
  <c r="CA1012" i="2" s="1"/>
  <c r="BW1012" i="2"/>
  <c r="BV1012" i="2"/>
  <c r="BS1012" i="2"/>
  <c r="BR1012" i="2"/>
  <c r="BP1012" i="2"/>
  <c r="BO1012" i="2"/>
  <c r="BN1012" i="2"/>
  <c r="BM1012" i="2"/>
  <c r="BL1012" i="2"/>
  <c r="BK1012" i="2"/>
  <c r="BJ1012" i="2"/>
  <c r="BI1012" i="2"/>
  <c r="BH1012" i="2"/>
  <c r="BF1012" i="2"/>
  <c r="BD1012" i="2"/>
  <c r="AQ1012" i="2"/>
  <c r="AP1012" i="2"/>
  <c r="AR1012" i="2" s="1"/>
  <c r="BU1012" i="2" s="1"/>
  <c r="AA1012" i="2"/>
  <c r="H1012" i="2"/>
  <c r="DA1011" i="2"/>
  <c r="CZ1011" i="2"/>
  <c r="CX1011" i="2"/>
  <c r="CW1011" i="2"/>
  <c r="CK1011" i="2"/>
  <c r="CI1011" i="2"/>
  <c r="CD1011" i="2"/>
  <c r="CC1011" i="2"/>
  <c r="BY1011" i="2"/>
  <c r="CA1011" i="2" s="1"/>
  <c r="BW1011" i="2"/>
  <c r="BV1011" i="2"/>
  <c r="BS1011" i="2"/>
  <c r="BR1011" i="2"/>
  <c r="BP1011" i="2"/>
  <c r="BO1011" i="2"/>
  <c r="BN1011" i="2"/>
  <c r="BJ1011" i="2"/>
  <c r="BI1011" i="2"/>
  <c r="BG1011" i="2"/>
  <c r="BF1011" i="2"/>
  <c r="BE1011" i="2"/>
  <c r="BC1011" i="2"/>
  <c r="AZ1011" i="2"/>
  <c r="AY1011" i="2"/>
  <c r="AX1011" i="2"/>
  <c r="AW1011" i="2"/>
  <c r="BD1011" i="2" s="1"/>
  <c r="AV1011" i="2"/>
  <c r="AU1011" i="2"/>
  <c r="BM1011" i="2" s="1"/>
  <c r="AT1011" i="2"/>
  <c r="AS1011" i="2"/>
  <c r="AP1011" i="2"/>
  <c r="AR1011" i="2" s="1"/>
  <c r="BU1011" i="2" s="1"/>
  <c r="AO1011" i="2"/>
  <c r="AN1011" i="2"/>
  <c r="AM1011" i="2"/>
  <c r="AL1011" i="2"/>
  <c r="AK1011" i="2"/>
  <c r="AJ1011" i="2"/>
  <c r="AI1011" i="2"/>
  <c r="AQ1011" i="2" s="1"/>
  <c r="AA1011" i="2"/>
  <c r="Z1011" i="2"/>
  <c r="CN1011" i="2" s="1"/>
  <c r="Y1011" i="2"/>
  <c r="X1011" i="2"/>
  <c r="U1011" i="2"/>
  <c r="T1011" i="2"/>
  <c r="Q1011" i="2"/>
  <c r="P1011" i="2"/>
  <c r="O1011" i="2"/>
  <c r="N1011" i="2"/>
  <c r="M1011" i="2"/>
  <c r="BL1011" i="2" s="1"/>
  <c r="L1011" i="2"/>
  <c r="BK1011" i="2" s="1"/>
  <c r="K1011" i="2"/>
  <c r="J1011" i="2"/>
  <c r="I1011" i="2"/>
  <c r="G1011" i="2"/>
  <c r="F1011" i="2"/>
  <c r="H1011" i="2" s="1"/>
  <c r="CX1010" i="2"/>
  <c r="CW1010" i="2"/>
  <c r="CN1010" i="2"/>
  <c r="CK1010" i="2"/>
  <c r="CI1010" i="2"/>
  <c r="CE1010" i="2"/>
  <c r="CD1010" i="2"/>
  <c r="CC1010" i="2"/>
  <c r="BY1010" i="2"/>
  <c r="CA1010" i="2" s="1"/>
  <c r="BW1010" i="2"/>
  <c r="BV1010" i="2"/>
  <c r="BS1010" i="2"/>
  <c r="BR1010" i="2"/>
  <c r="BP1010" i="2"/>
  <c r="BO1010" i="2"/>
  <c r="BN1010" i="2"/>
  <c r="BM1010" i="2"/>
  <c r="BL1010" i="2"/>
  <c r="BK1010" i="2"/>
  <c r="BJ1010" i="2"/>
  <c r="BI1010" i="2"/>
  <c r="BH1010" i="2"/>
  <c r="BF1010" i="2"/>
  <c r="BD1010" i="2"/>
  <c r="AQ1010" i="2"/>
  <c r="AP1010" i="2"/>
  <c r="AR1010" i="2" s="1"/>
  <c r="BU1010" i="2" s="1"/>
  <c r="AA1010" i="2"/>
  <c r="H1010" i="2"/>
  <c r="CX1009" i="2"/>
  <c r="CW1009" i="2"/>
  <c r="CN1009" i="2"/>
  <c r="CK1009" i="2"/>
  <c r="CI1009" i="2"/>
  <c r="CD1009" i="2"/>
  <c r="CC1009" i="2"/>
  <c r="BY1009" i="2"/>
  <c r="CA1009" i="2" s="1"/>
  <c r="BW1009" i="2"/>
  <c r="BV1009" i="2"/>
  <c r="BS1009" i="2"/>
  <c r="BR1009" i="2"/>
  <c r="BP1009" i="2"/>
  <c r="BO1009" i="2"/>
  <c r="BN1009" i="2"/>
  <c r="BM1009" i="2"/>
  <c r="BL1009" i="2"/>
  <c r="BK1009" i="2"/>
  <c r="BJ1009" i="2"/>
  <c r="BI1009" i="2"/>
  <c r="BH1009" i="2"/>
  <c r="BF1009" i="2"/>
  <c r="BD1009" i="2"/>
  <c r="AQ1009" i="2"/>
  <c r="AP1009" i="2"/>
  <c r="AR1009" i="2" s="1"/>
  <c r="BU1009" i="2" s="1"/>
  <c r="AA1009" i="2"/>
  <c r="H1009" i="2"/>
  <c r="CX1008" i="2"/>
  <c r="CW1008" i="2"/>
  <c r="CN1008" i="2"/>
  <c r="CK1008" i="2"/>
  <c r="CI1008" i="2"/>
  <c r="CE1008" i="2"/>
  <c r="CD1008" i="2"/>
  <c r="CC1008" i="2"/>
  <c r="BY1008" i="2"/>
  <c r="CA1008" i="2" s="1"/>
  <c r="BW1008" i="2"/>
  <c r="BV1008" i="2"/>
  <c r="BS1008" i="2"/>
  <c r="BR1008" i="2"/>
  <c r="BP1008" i="2"/>
  <c r="BO1008" i="2"/>
  <c r="BN1008" i="2"/>
  <c r="BM1008" i="2"/>
  <c r="BL1008" i="2"/>
  <c r="BK1008" i="2"/>
  <c r="BJ1008" i="2"/>
  <c r="BI1008" i="2"/>
  <c r="BH1008" i="2"/>
  <c r="BF1008" i="2"/>
  <c r="BD1008" i="2"/>
  <c r="AQ1008" i="2"/>
  <c r="AP1008" i="2"/>
  <c r="AR1008" i="2" s="1"/>
  <c r="BU1008" i="2" s="1"/>
  <c r="AA1008" i="2"/>
  <c r="H1008" i="2"/>
  <c r="DA1007" i="2"/>
  <c r="CZ1007" i="2"/>
  <c r="CX1007" i="2"/>
  <c r="CW1007" i="2"/>
  <c r="CK1007" i="2"/>
  <c r="CI1007" i="2"/>
  <c r="CD1007" i="2"/>
  <c r="CC1007" i="2"/>
  <c r="BY1007" i="2"/>
  <c r="CA1007" i="2" s="1"/>
  <c r="BW1007" i="2"/>
  <c r="BV1007" i="2"/>
  <c r="BS1007" i="2"/>
  <c r="BR1007" i="2"/>
  <c r="BP1007" i="2"/>
  <c r="BO1007" i="2"/>
  <c r="BN1007" i="2"/>
  <c r="BJ1007" i="2"/>
  <c r="BI1007" i="2"/>
  <c r="BG1007" i="2"/>
  <c r="BF1007" i="2"/>
  <c r="BE1007" i="2"/>
  <c r="BC1007" i="2"/>
  <c r="AZ1007" i="2"/>
  <c r="AY1007" i="2"/>
  <c r="AX1007" i="2"/>
  <c r="AW1007" i="2"/>
  <c r="BD1007" i="2" s="1"/>
  <c r="AV1007" i="2"/>
  <c r="AU1007" i="2"/>
  <c r="BM1007" i="2" s="1"/>
  <c r="AT1007" i="2"/>
  <c r="AS1007" i="2"/>
  <c r="AP1007" i="2"/>
  <c r="AR1007" i="2" s="1"/>
  <c r="BU1007" i="2" s="1"/>
  <c r="AO1007" i="2"/>
  <c r="AN1007" i="2"/>
  <c r="AM1007" i="2"/>
  <c r="AL1007" i="2"/>
  <c r="AK1007" i="2"/>
  <c r="AJ1007" i="2"/>
  <c r="AI1007" i="2"/>
  <c r="AQ1007" i="2" s="1"/>
  <c r="AA1007" i="2"/>
  <c r="Z1007" i="2"/>
  <c r="CN1007" i="2" s="1"/>
  <c r="Y1007" i="2"/>
  <c r="X1007" i="2"/>
  <c r="U1007" i="2"/>
  <c r="T1007" i="2"/>
  <c r="Q1007" i="2"/>
  <c r="P1007" i="2"/>
  <c r="O1007" i="2"/>
  <c r="N1007" i="2"/>
  <c r="M1007" i="2"/>
  <c r="BL1007" i="2" s="1"/>
  <c r="L1007" i="2"/>
  <c r="BK1007" i="2" s="1"/>
  <c r="K1007" i="2"/>
  <c r="J1007" i="2"/>
  <c r="I1007" i="2"/>
  <c r="G1007" i="2"/>
  <c r="F1007" i="2"/>
  <c r="H1007" i="2" s="1"/>
  <c r="CX1006" i="2"/>
  <c r="CW1006" i="2"/>
  <c r="CN1006" i="2"/>
  <c r="CK1006" i="2"/>
  <c r="CI1006" i="2"/>
  <c r="CD1006" i="2"/>
  <c r="CE1006" i="2" s="1"/>
  <c r="CC1006" i="2"/>
  <c r="BY1006" i="2"/>
  <c r="CA1006" i="2" s="1"/>
  <c r="BW1006" i="2"/>
  <c r="BV1006" i="2"/>
  <c r="BS1006" i="2"/>
  <c r="BR1006" i="2"/>
  <c r="BP1006" i="2"/>
  <c r="BO1006" i="2"/>
  <c r="BN1006" i="2"/>
  <c r="CV1006" i="2" s="1"/>
  <c r="BM1006" i="2"/>
  <c r="BL1006" i="2"/>
  <c r="BK1006" i="2"/>
  <c r="BJ1006" i="2"/>
  <c r="BI1006" i="2"/>
  <c r="BH1006" i="2"/>
  <c r="BF1006" i="2"/>
  <c r="BD1006" i="2"/>
  <c r="AQ1006" i="2"/>
  <c r="AP1006" i="2"/>
  <c r="AR1006" i="2" s="1"/>
  <c r="BU1006" i="2" s="1"/>
  <c r="AA1006" i="2"/>
  <c r="H1006" i="2"/>
  <c r="CX1005" i="2"/>
  <c r="CW1005" i="2"/>
  <c r="CN1005" i="2"/>
  <c r="CK1005" i="2"/>
  <c r="CI1005" i="2"/>
  <c r="CD1005" i="2"/>
  <c r="CC1005" i="2"/>
  <c r="BY1005" i="2"/>
  <c r="CA1005" i="2" s="1"/>
  <c r="BW1005" i="2"/>
  <c r="BV1005" i="2"/>
  <c r="BS1005" i="2"/>
  <c r="BR1005" i="2"/>
  <c r="BP1005" i="2"/>
  <c r="BO1005" i="2"/>
  <c r="BN1005" i="2"/>
  <c r="BM1005" i="2"/>
  <c r="BL1005" i="2"/>
  <c r="BK1005" i="2"/>
  <c r="BJ1005" i="2"/>
  <c r="BI1005" i="2"/>
  <c r="BH1005" i="2"/>
  <c r="BF1005" i="2"/>
  <c r="BD1005" i="2"/>
  <c r="AQ1005" i="2"/>
  <c r="AP1005" i="2"/>
  <c r="AR1005" i="2" s="1"/>
  <c r="BU1005" i="2" s="1"/>
  <c r="AA1005" i="2"/>
  <c r="H1005" i="2"/>
  <c r="CX1004" i="2"/>
  <c r="CW1004" i="2"/>
  <c r="CN1004" i="2"/>
  <c r="CK1004" i="2"/>
  <c r="CI1004" i="2"/>
  <c r="CE1004" i="2"/>
  <c r="CD1004" i="2"/>
  <c r="CC1004" i="2"/>
  <c r="BY1004" i="2"/>
  <c r="CA1004" i="2" s="1"/>
  <c r="BW1004" i="2"/>
  <c r="BV1004" i="2"/>
  <c r="BS1004" i="2"/>
  <c r="BR1004" i="2"/>
  <c r="BP1004" i="2"/>
  <c r="BO1004" i="2"/>
  <c r="BN1004" i="2"/>
  <c r="BM1004" i="2"/>
  <c r="BL1004" i="2"/>
  <c r="BK1004" i="2"/>
  <c r="BJ1004" i="2"/>
  <c r="BI1004" i="2"/>
  <c r="BH1004" i="2"/>
  <c r="BF1004" i="2"/>
  <c r="BD1004" i="2"/>
  <c r="AQ1004" i="2"/>
  <c r="AP1004" i="2"/>
  <c r="AR1004" i="2" s="1"/>
  <c r="BU1004" i="2" s="1"/>
  <c r="AA1004" i="2"/>
  <c r="H1004" i="2"/>
  <c r="CX1003" i="2"/>
  <c r="CW1003" i="2"/>
  <c r="CN1003" i="2"/>
  <c r="CK1003" i="2"/>
  <c r="CI1003" i="2"/>
  <c r="CD1003" i="2"/>
  <c r="CE1003" i="2" s="1"/>
  <c r="CC1003" i="2"/>
  <c r="CA1003" i="2"/>
  <c r="BY1003" i="2"/>
  <c r="BW1003" i="2"/>
  <c r="BV1003" i="2"/>
  <c r="BS1003" i="2"/>
  <c r="BR1003" i="2"/>
  <c r="BP1003" i="2"/>
  <c r="BO1003" i="2"/>
  <c r="BN1003" i="2"/>
  <c r="BM1003" i="2"/>
  <c r="BL1003" i="2"/>
  <c r="BK1003" i="2"/>
  <c r="BJ1003" i="2"/>
  <c r="BI1003" i="2"/>
  <c r="BH1003" i="2"/>
  <c r="BF1003" i="2"/>
  <c r="BD1003" i="2"/>
  <c r="AQ1003" i="2"/>
  <c r="AP1003" i="2"/>
  <c r="AR1003" i="2" s="1"/>
  <c r="BU1003" i="2" s="1"/>
  <c r="AA1003" i="2"/>
  <c r="H1003" i="2"/>
  <c r="CX1002" i="2"/>
  <c r="CW1002" i="2"/>
  <c r="CN1002" i="2"/>
  <c r="CK1002" i="2"/>
  <c r="CI1002" i="2"/>
  <c r="CE1002" i="2"/>
  <c r="CD1002" i="2"/>
  <c r="CC1002" i="2"/>
  <c r="BY1002" i="2"/>
  <c r="CA1002" i="2" s="1"/>
  <c r="BW1002" i="2"/>
  <c r="BV1002" i="2"/>
  <c r="BS1002" i="2"/>
  <c r="BR1002" i="2"/>
  <c r="BP1002" i="2"/>
  <c r="BO1002" i="2"/>
  <c r="BN1002" i="2"/>
  <c r="BM1002" i="2"/>
  <c r="BL1002" i="2"/>
  <c r="BK1002" i="2"/>
  <c r="BJ1002" i="2"/>
  <c r="BI1002" i="2"/>
  <c r="BH1002" i="2"/>
  <c r="BF1002" i="2"/>
  <c r="BD1002" i="2"/>
  <c r="AQ1002" i="2"/>
  <c r="AP1002" i="2"/>
  <c r="AR1002" i="2" s="1"/>
  <c r="BU1002" i="2" s="1"/>
  <c r="AA1002" i="2"/>
  <c r="H1002" i="2"/>
  <c r="CX1001" i="2"/>
  <c r="CW1001" i="2"/>
  <c r="CN1001" i="2"/>
  <c r="CK1001" i="2"/>
  <c r="CI1001" i="2"/>
  <c r="CD1001" i="2"/>
  <c r="CC1001" i="2"/>
  <c r="BY1001" i="2"/>
  <c r="CA1001" i="2" s="1"/>
  <c r="BW1001" i="2"/>
  <c r="BV1001" i="2"/>
  <c r="BS1001" i="2"/>
  <c r="BR1001" i="2"/>
  <c r="BP1001" i="2"/>
  <c r="BO1001" i="2"/>
  <c r="BN1001" i="2"/>
  <c r="BM1001" i="2"/>
  <c r="BL1001" i="2"/>
  <c r="BK1001" i="2"/>
  <c r="BJ1001" i="2"/>
  <c r="BI1001" i="2"/>
  <c r="BH1001" i="2"/>
  <c r="BF1001" i="2"/>
  <c r="BD1001" i="2"/>
  <c r="AQ1001" i="2"/>
  <c r="AP1001" i="2"/>
  <c r="AR1001" i="2" s="1"/>
  <c r="BU1001" i="2" s="1"/>
  <c r="AA1001" i="2"/>
  <c r="H1001" i="2"/>
  <c r="CX1000" i="2"/>
  <c r="CW1000" i="2"/>
  <c r="CN1000" i="2"/>
  <c r="CK1000" i="2"/>
  <c r="CI1000" i="2"/>
  <c r="CD1000" i="2"/>
  <c r="CE1000" i="2" s="1"/>
  <c r="CC1000" i="2"/>
  <c r="BY1000" i="2"/>
  <c r="CA1000" i="2" s="1"/>
  <c r="BW1000" i="2"/>
  <c r="BV1000" i="2"/>
  <c r="BS1000" i="2"/>
  <c r="BR1000" i="2"/>
  <c r="BP1000" i="2"/>
  <c r="BO1000" i="2"/>
  <c r="BN1000" i="2"/>
  <c r="BM1000" i="2"/>
  <c r="BL1000" i="2"/>
  <c r="BK1000" i="2"/>
  <c r="BJ1000" i="2"/>
  <c r="BI1000" i="2"/>
  <c r="BH1000" i="2"/>
  <c r="BF1000" i="2"/>
  <c r="BD1000" i="2"/>
  <c r="AR1000" i="2"/>
  <c r="BU1000" i="2" s="1"/>
  <c r="AQ1000" i="2"/>
  <c r="AP1000" i="2"/>
  <c r="AA1000" i="2"/>
  <c r="H1000" i="2"/>
  <c r="CX999" i="2"/>
  <c r="CW999" i="2"/>
  <c r="CN999" i="2"/>
  <c r="CK999" i="2"/>
  <c r="CI999" i="2"/>
  <c r="CD999" i="2"/>
  <c r="CC999" i="2"/>
  <c r="CA999" i="2"/>
  <c r="BY999" i="2"/>
  <c r="BW999" i="2"/>
  <c r="BV999" i="2"/>
  <c r="BS999" i="2"/>
  <c r="BR999" i="2"/>
  <c r="BP999" i="2"/>
  <c r="BO999" i="2"/>
  <c r="BN999" i="2"/>
  <c r="BM999" i="2"/>
  <c r="BL999" i="2"/>
  <c r="BK999" i="2"/>
  <c r="BJ999" i="2"/>
  <c r="BI999" i="2"/>
  <c r="BH999" i="2"/>
  <c r="BF999" i="2"/>
  <c r="BD999" i="2"/>
  <c r="AQ999" i="2"/>
  <c r="AP999" i="2"/>
  <c r="AR999" i="2" s="1"/>
  <c r="BU999" i="2" s="1"/>
  <c r="AA999" i="2"/>
  <c r="H999" i="2"/>
  <c r="CX998" i="2"/>
  <c r="CW998" i="2"/>
  <c r="CN998" i="2"/>
  <c r="CK998" i="2"/>
  <c r="CI998" i="2"/>
  <c r="CE998" i="2"/>
  <c r="CD998" i="2"/>
  <c r="CC998" i="2"/>
  <c r="BY998" i="2"/>
  <c r="CA998" i="2" s="1"/>
  <c r="BW998" i="2"/>
  <c r="BV998" i="2"/>
  <c r="BS998" i="2"/>
  <c r="BR998" i="2"/>
  <c r="BP998" i="2"/>
  <c r="BO998" i="2"/>
  <c r="BN998" i="2"/>
  <c r="BM998" i="2"/>
  <c r="BL998" i="2"/>
  <c r="BK998" i="2"/>
  <c r="BJ998" i="2"/>
  <c r="BI998" i="2"/>
  <c r="BH998" i="2"/>
  <c r="BF998" i="2"/>
  <c r="BD998" i="2"/>
  <c r="AQ998" i="2"/>
  <c r="AP998" i="2"/>
  <c r="AR998" i="2" s="1"/>
  <c r="BU998" i="2" s="1"/>
  <c r="AA998" i="2"/>
  <c r="H998" i="2"/>
  <c r="CX997" i="2"/>
  <c r="CW997" i="2"/>
  <c r="CN997" i="2"/>
  <c r="CK997" i="2"/>
  <c r="CI997" i="2"/>
  <c r="CD997" i="2"/>
  <c r="CC997" i="2"/>
  <c r="CA997" i="2"/>
  <c r="BY997" i="2"/>
  <c r="BW997" i="2"/>
  <c r="BV997" i="2"/>
  <c r="BS997" i="2"/>
  <c r="BR997" i="2"/>
  <c r="BP997" i="2"/>
  <c r="BO997" i="2"/>
  <c r="BN997" i="2"/>
  <c r="BM997" i="2"/>
  <c r="BL997" i="2"/>
  <c r="BK997" i="2"/>
  <c r="BJ997" i="2"/>
  <c r="BI997" i="2"/>
  <c r="BH997" i="2"/>
  <c r="BF997" i="2"/>
  <c r="BD997" i="2"/>
  <c r="AQ997" i="2"/>
  <c r="AP997" i="2"/>
  <c r="AR997" i="2" s="1"/>
  <c r="BU997" i="2" s="1"/>
  <c r="AA997" i="2"/>
  <c r="H997" i="2"/>
  <c r="CX996" i="2"/>
  <c r="CW996" i="2"/>
  <c r="CN996" i="2"/>
  <c r="CK996" i="2"/>
  <c r="CI996" i="2"/>
  <c r="CD996" i="2"/>
  <c r="CE996" i="2" s="1"/>
  <c r="CC996" i="2"/>
  <c r="BY996" i="2"/>
  <c r="CA996" i="2" s="1"/>
  <c r="BW996" i="2"/>
  <c r="BV996" i="2"/>
  <c r="BS996" i="2"/>
  <c r="BR996" i="2"/>
  <c r="BP996" i="2"/>
  <c r="BO996" i="2"/>
  <c r="BN996" i="2"/>
  <c r="BM996" i="2"/>
  <c r="BL996" i="2"/>
  <c r="BK996" i="2"/>
  <c r="BJ996" i="2"/>
  <c r="BI996" i="2"/>
  <c r="BH996" i="2"/>
  <c r="BF996" i="2"/>
  <c r="BD996" i="2"/>
  <c r="AQ996" i="2"/>
  <c r="AP996" i="2"/>
  <c r="AR996" i="2" s="1"/>
  <c r="BU996" i="2" s="1"/>
  <c r="AA996" i="2"/>
  <c r="H996" i="2"/>
  <c r="DA995" i="2"/>
  <c r="CZ995" i="2"/>
  <c r="CX995" i="2"/>
  <c r="CW995" i="2"/>
  <c r="CK995" i="2"/>
  <c r="CI995" i="2"/>
  <c r="CD995" i="2"/>
  <c r="CC995" i="2"/>
  <c r="BY995" i="2"/>
  <c r="CA995" i="2" s="1"/>
  <c r="BW995" i="2"/>
  <c r="BV995" i="2"/>
  <c r="BS995" i="2"/>
  <c r="BR995" i="2"/>
  <c r="BP995" i="2"/>
  <c r="BO995" i="2"/>
  <c r="BN995" i="2"/>
  <c r="BJ995" i="2"/>
  <c r="BI995" i="2"/>
  <c r="BG995" i="2"/>
  <c r="BF995" i="2"/>
  <c r="BE995" i="2"/>
  <c r="BC995" i="2"/>
  <c r="AZ995" i="2"/>
  <c r="AY995" i="2"/>
  <c r="AX995" i="2"/>
  <c r="AW995" i="2"/>
  <c r="BD995" i="2" s="1"/>
  <c r="AV995" i="2"/>
  <c r="AU995" i="2"/>
  <c r="BM995" i="2" s="1"/>
  <c r="AT995" i="2"/>
  <c r="AS995" i="2"/>
  <c r="AP995" i="2"/>
  <c r="AR995" i="2" s="1"/>
  <c r="BU995" i="2" s="1"/>
  <c r="AO995" i="2"/>
  <c r="AN995" i="2"/>
  <c r="AM995" i="2"/>
  <c r="AL995" i="2"/>
  <c r="AK995" i="2"/>
  <c r="AJ995" i="2"/>
  <c r="AI995" i="2"/>
  <c r="AQ995" i="2" s="1"/>
  <c r="AA995" i="2"/>
  <c r="Z995" i="2"/>
  <c r="CN995" i="2" s="1"/>
  <c r="Y995" i="2"/>
  <c r="X995" i="2"/>
  <c r="U995" i="2"/>
  <c r="T995" i="2"/>
  <c r="Q995" i="2"/>
  <c r="P995" i="2"/>
  <c r="O995" i="2"/>
  <c r="N995" i="2"/>
  <c r="M995" i="2"/>
  <c r="BL995" i="2" s="1"/>
  <c r="L995" i="2"/>
  <c r="BK995" i="2" s="1"/>
  <c r="K995" i="2"/>
  <c r="J995" i="2"/>
  <c r="I995" i="2"/>
  <c r="G995" i="2"/>
  <c r="F995" i="2"/>
  <c r="H995" i="2" s="1"/>
  <c r="CX994" i="2"/>
  <c r="CW994" i="2"/>
  <c r="CN994" i="2"/>
  <c r="CK994" i="2"/>
  <c r="CI994" i="2"/>
  <c r="CD994" i="2"/>
  <c r="CE994" i="2" s="1"/>
  <c r="CC994" i="2"/>
  <c r="BY994" i="2"/>
  <c r="CA994" i="2" s="1"/>
  <c r="BW994" i="2"/>
  <c r="BV994" i="2"/>
  <c r="BS994" i="2"/>
  <c r="BR994" i="2"/>
  <c r="BP994" i="2"/>
  <c r="BO994" i="2"/>
  <c r="BN994" i="2"/>
  <c r="BM994" i="2"/>
  <c r="BL994" i="2"/>
  <c r="BK994" i="2"/>
  <c r="BJ994" i="2"/>
  <c r="BI994" i="2"/>
  <c r="BH994" i="2"/>
  <c r="BF994" i="2"/>
  <c r="BD994" i="2"/>
  <c r="AQ994" i="2"/>
  <c r="AP994" i="2"/>
  <c r="AR994" i="2" s="1"/>
  <c r="BU994" i="2" s="1"/>
  <c r="AA994" i="2"/>
  <c r="H994" i="2"/>
  <c r="CX993" i="2"/>
  <c r="CW993" i="2"/>
  <c r="CN993" i="2"/>
  <c r="CK993" i="2"/>
  <c r="CI993" i="2"/>
  <c r="CD993" i="2"/>
  <c r="CC993" i="2"/>
  <c r="BY993" i="2"/>
  <c r="CA993" i="2" s="1"/>
  <c r="BW993" i="2"/>
  <c r="BV993" i="2"/>
  <c r="BS993" i="2"/>
  <c r="BR993" i="2"/>
  <c r="BP993" i="2"/>
  <c r="BO993" i="2"/>
  <c r="BN993" i="2"/>
  <c r="BM993" i="2"/>
  <c r="BL993" i="2"/>
  <c r="BK993" i="2"/>
  <c r="BJ993" i="2"/>
  <c r="BI993" i="2"/>
  <c r="BH993" i="2"/>
  <c r="BF993" i="2"/>
  <c r="BD993" i="2"/>
  <c r="AQ993" i="2"/>
  <c r="AP993" i="2"/>
  <c r="AR993" i="2" s="1"/>
  <c r="BU993" i="2" s="1"/>
  <c r="AA993" i="2"/>
  <c r="H993" i="2"/>
  <c r="DA992" i="2"/>
  <c r="CZ992" i="2"/>
  <c r="CX992" i="2"/>
  <c r="CW992" i="2"/>
  <c r="CK992" i="2"/>
  <c r="CI992" i="2"/>
  <c r="BY992" i="2"/>
  <c r="CA992" i="2" s="1"/>
  <c r="BW992" i="2"/>
  <c r="BV992" i="2"/>
  <c r="BS992" i="2"/>
  <c r="BR992" i="2"/>
  <c r="BP992" i="2"/>
  <c r="BN992" i="2"/>
  <c r="BL992" i="2"/>
  <c r="BK992" i="2"/>
  <c r="BG992" i="2"/>
  <c r="BE992" i="2"/>
  <c r="BF992" i="2" s="1"/>
  <c r="BD992" i="2"/>
  <c r="BC992" i="2"/>
  <c r="BO992" i="2" s="1"/>
  <c r="AZ992" i="2"/>
  <c r="AY992" i="2"/>
  <c r="AX992" i="2"/>
  <c r="AW992" i="2"/>
  <c r="AV992" i="2"/>
  <c r="AU992" i="2"/>
  <c r="BM992" i="2" s="1"/>
  <c r="AT992" i="2"/>
  <c r="CD992" i="2" s="1"/>
  <c r="AS992" i="2"/>
  <c r="CC992" i="2" s="1"/>
  <c r="AP992" i="2"/>
  <c r="AR992" i="2" s="1"/>
  <c r="BU992" i="2" s="1"/>
  <c r="AO992" i="2"/>
  <c r="AN992" i="2"/>
  <c r="AM992" i="2"/>
  <c r="AL992" i="2"/>
  <c r="AK992" i="2"/>
  <c r="AJ992" i="2"/>
  <c r="AI992" i="2"/>
  <c r="AQ992" i="2" s="1"/>
  <c r="Z992" i="2"/>
  <c r="AA992" i="2" s="1"/>
  <c r="Y992" i="2"/>
  <c r="X992" i="2"/>
  <c r="U992" i="2"/>
  <c r="T992" i="2"/>
  <c r="Q992" i="2"/>
  <c r="P992" i="2"/>
  <c r="O992" i="2"/>
  <c r="N992" i="2"/>
  <c r="M992" i="2"/>
  <c r="BH992" i="2" s="1"/>
  <c r="L992" i="2"/>
  <c r="K992" i="2"/>
  <c r="BJ992" i="2" s="1"/>
  <c r="J992" i="2"/>
  <c r="BI992" i="2" s="1"/>
  <c r="I992" i="2"/>
  <c r="G992" i="2"/>
  <c r="F992" i="2"/>
  <c r="H992" i="2" s="1"/>
  <c r="CX991" i="2"/>
  <c r="CW991" i="2"/>
  <c r="CN991" i="2"/>
  <c r="CK991" i="2"/>
  <c r="CI991" i="2"/>
  <c r="CD991" i="2"/>
  <c r="CC991" i="2"/>
  <c r="BY991" i="2"/>
  <c r="CA991" i="2" s="1"/>
  <c r="BW991" i="2"/>
  <c r="BV991" i="2"/>
  <c r="BS991" i="2"/>
  <c r="BR991" i="2"/>
  <c r="BP991" i="2"/>
  <c r="BO991" i="2"/>
  <c r="BN991" i="2"/>
  <c r="BM991" i="2"/>
  <c r="BL991" i="2"/>
  <c r="BK991" i="2"/>
  <c r="BJ991" i="2"/>
  <c r="BI991" i="2"/>
  <c r="BH991" i="2"/>
  <c r="BF991" i="2"/>
  <c r="BD991" i="2"/>
  <c r="AQ991" i="2"/>
  <c r="AP991" i="2"/>
  <c r="AR991" i="2" s="1"/>
  <c r="BU991" i="2" s="1"/>
  <c r="AA991" i="2"/>
  <c r="H991" i="2"/>
  <c r="CX990" i="2"/>
  <c r="CW990" i="2"/>
  <c r="CN990" i="2"/>
  <c r="CK990" i="2"/>
  <c r="CI990" i="2"/>
  <c r="CE990" i="2"/>
  <c r="CD990" i="2"/>
  <c r="CC990" i="2"/>
  <c r="BY990" i="2"/>
  <c r="CA990" i="2" s="1"/>
  <c r="BW990" i="2"/>
  <c r="BV990" i="2"/>
  <c r="BS990" i="2"/>
  <c r="BR990" i="2"/>
  <c r="BP990" i="2"/>
  <c r="BO990" i="2"/>
  <c r="BN990" i="2"/>
  <c r="BM990" i="2"/>
  <c r="BL990" i="2"/>
  <c r="BK990" i="2"/>
  <c r="BJ990" i="2"/>
  <c r="BI990" i="2"/>
  <c r="BH990" i="2"/>
  <c r="BF990" i="2"/>
  <c r="BD990" i="2"/>
  <c r="AQ990" i="2"/>
  <c r="AP990" i="2"/>
  <c r="AR990" i="2" s="1"/>
  <c r="BU990" i="2" s="1"/>
  <c r="AA990" i="2"/>
  <c r="H990" i="2"/>
  <c r="CX989" i="2"/>
  <c r="CW989" i="2"/>
  <c r="CN989" i="2"/>
  <c r="CK989" i="2"/>
  <c r="CI989" i="2"/>
  <c r="CD989" i="2"/>
  <c r="CC989" i="2"/>
  <c r="BY989" i="2"/>
  <c r="CA989" i="2" s="1"/>
  <c r="BW989" i="2"/>
  <c r="BV989" i="2"/>
  <c r="BS989" i="2"/>
  <c r="BR989" i="2"/>
  <c r="BP989" i="2"/>
  <c r="BO989" i="2"/>
  <c r="BN989" i="2"/>
  <c r="BM989" i="2"/>
  <c r="BL989" i="2"/>
  <c r="BK989" i="2"/>
  <c r="BJ989" i="2"/>
  <c r="BI989" i="2"/>
  <c r="BH989" i="2"/>
  <c r="BF989" i="2"/>
  <c r="BD989" i="2"/>
  <c r="AQ989" i="2"/>
  <c r="AP989" i="2"/>
  <c r="AR989" i="2" s="1"/>
  <c r="BU989" i="2" s="1"/>
  <c r="AA989" i="2"/>
  <c r="H989" i="2"/>
  <c r="CX988" i="2"/>
  <c r="CW988" i="2"/>
  <c r="CN988" i="2"/>
  <c r="CK988" i="2"/>
  <c r="CI988" i="2"/>
  <c r="CD988" i="2"/>
  <c r="CC988" i="2"/>
  <c r="BY988" i="2"/>
  <c r="CA988" i="2" s="1"/>
  <c r="BW988" i="2"/>
  <c r="BV988" i="2"/>
  <c r="BS988" i="2"/>
  <c r="BR988" i="2"/>
  <c r="BP988" i="2"/>
  <c r="BO988" i="2"/>
  <c r="BN988" i="2"/>
  <c r="BM988" i="2"/>
  <c r="BL988" i="2"/>
  <c r="BK988" i="2"/>
  <c r="BJ988" i="2"/>
  <c r="BI988" i="2"/>
  <c r="BH988" i="2"/>
  <c r="BF988" i="2"/>
  <c r="BD988" i="2"/>
  <c r="AQ988" i="2"/>
  <c r="AP988" i="2"/>
  <c r="AR988" i="2" s="1"/>
  <c r="BU988" i="2" s="1"/>
  <c r="AA988" i="2"/>
  <c r="H988" i="2"/>
  <c r="CX987" i="2"/>
  <c r="CW987" i="2"/>
  <c r="CN987" i="2"/>
  <c r="CK987" i="2"/>
  <c r="CI987" i="2"/>
  <c r="CD987" i="2"/>
  <c r="CE987" i="2" s="1"/>
  <c r="CC987" i="2"/>
  <c r="BY987" i="2"/>
  <c r="CA987" i="2" s="1"/>
  <c r="BW987" i="2"/>
  <c r="BV987" i="2"/>
  <c r="BS987" i="2"/>
  <c r="BR987" i="2"/>
  <c r="BP987" i="2"/>
  <c r="BO987" i="2"/>
  <c r="BN987" i="2"/>
  <c r="BM987" i="2"/>
  <c r="BL987" i="2"/>
  <c r="BK987" i="2"/>
  <c r="BJ987" i="2"/>
  <c r="BI987" i="2"/>
  <c r="BH987" i="2"/>
  <c r="BF987" i="2"/>
  <c r="BD987" i="2"/>
  <c r="AQ987" i="2"/>
  <c r="AP987" i="2"/>
  <c r="AR987" i="2" s="1"/>
  <c r="BU987" i="2" s="1"/>
  <c r="AA987" i="2"/>
  <c r="H987" i="2"/>
  <c r="CX986" i="2"/>
  <c r="CW986" i="2"/>
  <c r="CN986" i="2"/>
  <c r="CK986" i="2"/>
  <c r="CI986" i="2"/>
  <c r="CE986" i="2"/>
  <c r="CD986" i="2"/>
  <c r="CC986" i="2"/>
  <c r="BY986" i="2"/>
  <c r="CA986" i="2" s="1"/>
  <c r="BW986" i="2"/>
  <c r="BV986" i="2"/>
  <c r="BS986" i="2"/>
  <c r="BR986" i="2"/>
  <c r="BP986" i="2"/>
  <c r="BO986" i="2"/>
  <c r="BN986" i="2"/>
  <c r="BM986" i="2"/>
  <c r="BL986" i="2"/>
  <c r="BK986" i="2"/>
  <c r="BJ986" i="2"/>
  <c r="BI986" i="2"/>
  <c r="BH986" i="2"/>
  <c r="BF986" i="2"/>
  <c r="BD986" i="2"/>
  <c r="AQ986" i="2"/>
  <c r="AP986" i="2"/>
  <c r="AR986" i="2" s="1"/>
  <c r="BU986" i="2" s="1"/>
  <c r="AA986" i="2"/>
  <c r="H986" i="2"/>
  <c r="CX985" i="2"/>
  <c r="CW985" i="2"/>
  <c r="CN985" i="2"/>
  <c r="CK985" i="2"/>
  <c r="CI985" i="2"/>
  <c r="CD985" i="2"/>
  <c r="CC985" i="2"/>
  <c r="BY985" i="2"/>
  <c r="CA985" i="2" s="1"/>
  <c r="BW985" i="2"/>
  <c r="BV985" i="2"/>
  <c r="BS985" i="2"/>
  <c r="BR985" i="2"/>
  <c r="BP985" i="2"/>
  <c r="BO985" i="2"/>
  <c r="BN985" i="2"/>
  <c r="BM985" i="2"/>
  <c r="BL985" i="2"/>
  <c r="BK985" i="2"/>
  <c r="BJ985" i="2"/>
  <c r="BI985" i="2"/>
  <c r="BH985" i="2"/>
  <c r="BF985" i="2"/>
  <c r="BD985" i="2"/>
  <c r="AQ985" i="2"/>
  <c r="AP985" i="2"/>
  <c r="AR985" i="2" s="1"/>
  <c r="BU985" i="2" s="1"/>
  <c r="AA985" i="2"/>
  <c r="H985" i="2"/>
  <c r="DA984" i="2"/>
  <c r="CZ984" i="2"/>
  <c r="CX984" i="2"/>
  <c r="CW984" i="2"/>
  <c r="CK984" i="2"/>
  <c r="CI984" i="2"/>
  <c r="CD984" i="2"/>
  <c r="CE984" i="2" s="1"/>
  <c r="CC984" i="2"/>
  <c r="BY984" i="2"/>
  <c r="CA984" i="2" s="1"/>
  <c r="BW984" i="2"/>
  <c r="BV984" i="2"/>
  <c r="BS984" i="2"/>
  <c r="BR984" i="2"/>
  <c r="BP984" i="2"/>
  <c r="BO984" i="2"/>
  <c r="BN984" i="2"/>
  <c r="BK984" i="2"/>
  <c r="BJ984" i="2"/>
  <c r="BI984" i="2"/>
  <c r="BH984" i="2"/>
  <c r="BG984" i="2"/>
  <c r="BE984" i="2"/>
  <c r="BF984" i="2" s="1"/>
  <c r="BC984" i="2"/>
  <c r="AZ984" i="2"/>
  <c r="AY984" i="2"/>
  <c r="AX984" i="2"/>
  <c r="AW984" i="2"/>
  <c r="BD984" i="2" s="1"/>
  <c r="AV984" i="2"/>
  <c r="AU984" i="2"/>
  <c r="BM984" i="2" s="1"/>
  <c r="AT984" i="2"/>
  <c r="AS984" i="2"/>
  <c r="AP984" i="2"/>
  <c r="AR984" i="2" s="1"/>
  <c r="BU984" i="2" s="1"/>
  <c r="AO984" i="2"/>
  <c r="AN984" i="2"/>
  <c r="AM984" i="2"/>
  <c r="AL984" i="2"/>
  <c r="AK984" i="2"/>
  <c r="AJ984" i="2"/>
  <c r="AI984" i="2"/>
  <c r="AQ984" i="2" s="1"/>
  <c r="Z984" i="2"/>
  <c r="CN984" i="2" s="1"/>
  <c r="Y984" i="2"/>
  <c r="X984" i="2"/>
  <c r="U984" i="2"/>
  <c r="T984" i="2"/>
  <c r="Q984" i="2"/>
  <c r="P984" i="2"/>
  <c r="O984" i="2"/>
  <c r="N984" i="2"/>
  <c r="BL984" i="2" s="1"/>
  <c r="M984" i="2"/>
  <c r="L984" i="2"/>
  <c r="K984" i="2"/>
  <c r="J984" i="2"/>
  <c r="I984" i="2"/>
  <c r="G984" i="2"/>
  <c r="F984" i="2"/>
  <c r="H984" i="2" s="1"/>
  <c r="DA983" i="2"/>
  <c r="CZ983" i="2"/>
  <c r="CX983" i="2"/>
  <c r="CW983" i="2"/>
  <c r="CK983" i="2"/>
  <c r="CI983" i="2"/>
  <c r="CD983" i="2"/>
  <c r="CC983" i="2"/>
  <c r="BY983" i="2"/>
  <c r="CA983" i="2" s="1"/>
  <c r="BW983" i="2"/>
  <c r="BV983" i="2"/>
  <c r="BS983" i="2"/>
  <c r="BR983" i="2"/>
  <c r="BP983" i="2"/>
  <c r="BO983" i="2"/>
  <c r="BN983" i="2"/>
  <c r="BK983" i="2"/>
  <c r="BJ983" i="2"/>
  <c r="BI983" i="2"/>
  <c r="BG983" i="2"/>
  <c r="BF983" i="2"/>
  <c r="BE983" i="2"/>
  <c r="BC983" i="2"/>
  <c r="AZ983" i="2"/>
  <c r="AY983" i="2"/>
  <c r="AX983" i="2"/>
  <c r="AW983" i="2"/>
  <c r="BD983" i="2" s="1"/>
  <c r="AV983" i="2"/>
  <c r="AU983" i="2"/>
  <c r="BM983" i="2" s="1"/>
  <c r="AT983" i="2"/>
  <c r="AS983" i="2"/>
  <c r="AP983" i="2"/>
  <c r="AR983" i="2" s="1"/>
  <c r="BU983" i="2" s="1"/>
  <c r="AO983" i="2"/>
  <c r="AN983" i="2"/>
  <c r="AM983" i="2"/>
  <c r="AL983" i="2"/>
  <c r="AK983" i="2"/>
  <c r="AJ983" i="2"/>
  <c r="AI983" i="2"/>
  <c r="AQ983" i="2" s="1"/>
  <c r="Z983" i="2"/>
  <c r="CN983" i="2" s="1"/>
  <c r="Y983" i="2"/>
  <c r="X983" i="2"/>
  <c r="U983" i="2"/>
  <c r="T983" i="2"/>
  <c r="Q983" i="2"/>
  <c r="P983" i="2"/>
  <c r="O983" i="2"/>
  <c r="N983" i="2"/>
  <c r="M983" i="2"/>
  <c r="BL983" i="2" s="1"/>
  <c r="L983" i="2"/>
  <c r="K983" i="2"/>
  <c r="J983" i="2"/>
  <c r="I983" i="2"/>
  <c r="G983" i="2"/>
  <c r="F983" i="2"/>
  <c r="H983" i="2" s="1"/>
  <c r="CX982" i="2"/>
  <c r="CW982" i="2"/>
  <c r="CN982" i="2"/>
  <c r="CK982" i="2"/>
  <c r="CI982" i="2"/>
  <c r="CD982" i="2"/>
  <c r="CE982" i="2" s="1"/>
  <c r="CC982" i="2"/>
  <c r="BY982" i="2"/>
  <c r="CA982" i="2" s="1"/>
  <c r="BW982" i="2"/>
  <c r="BV982" i="2"/>
  <c r="BS982" i="2"/>
  <c r="BR982" i="2"/>
  <c r="BP982" i="2"/>
  <c r="BO982" i="2"/>
  <c r="BN982" i="2"/>
  <c r="BM982" i="2"/>
  <c r="BL982" i="2"/>
  <c r="BK982" i="2"/>
  <c r="BJ982" i="2"/>
  <c r="BI982" i="2"/>
  <c r="BH982" i="2"/>
  <c r="BF982" i="2"/>
  <c r="BD982" i="2"/>
  <c r="AQ982" i="2"/>
  <c r="AP982" i="2"/>
  <c r="AR982" i="2" s="1"/>
  <c r="BU982" i="2" s="1"/>
  <c r="AA982" i="2"/>
  <c r="H982" i="2"/>
  <c r="CX981" i="2"/>
  <c r="CW981" i="2"/>
  <c r="CN981" i="2"/>
  <c r="CK981" i="2"/>
  <c r="CI981" i="2"/>
  <c r="CD981" i="2"/>
  <c r="CC981" i="2"/>
  <c r="BY981" i="2"/>
  <c r="CA981" i="2" s="1"/>
  <c r="BW981" i="2"/>
  <c r="BV981" i="2"/>
  <c r="BS981" i="2"/>
  <c r="BR981" i="2"/>
  <c r="BP981" i="2"/>
  <c r="BO981" i="2"/>
  <c r="BN981" i="2"/>
  <c r="BM981" i="2"/>
  <c r="BL981" i="2"/>
  <c r="BK981" i="2"/>
  <c r="BJ981" i="2"/>
  <c r="BI981" i="2"/>
  <c r="BH981" i="2"/>
  <c r="BF981" i="2"/>
  <c r="BD981" i="2"/>
  <c r="AQ981" i="2"/>
  <c r="AP981" i="2"/>
  <c r="AR981" i="2" s="1"/>
  <c r="BU981" i="2" s="1"/>
  <c r="AA981" i="2"/>
  <c r="H981" i="2"/>
  <c r="CX980" i="2"/>
  <c r="CW980" i="2"/>
  <c r="CN980" i="2"/>
  <c r="CK980" i="2"/>
  <c r="CI980" i="2"/>
  <c r="CD980" i="2"/>
  <c r="CC980" i="2"/>
  <c r="BY980" i="2"/>
  <c r="CA980" i="2" s="1"/>
  <c r="BW980" i="2"/>
  <c r="BV980" i="2"/>
  <c r="BS980" i="2"/>
  <c r="BR980" i="2"/>
  <c r="BP980" i="2"/>
  <c r="BO980" i="2"/>
  <c r="BN980" i="2"/>
  <c r="BM980" i="2"/>
  <c r="BL980" i="2"/>
  <c r="BK980" i="2"/>
  <c r="BJ980" i="2"/>
  <c r="BI980" i="2"/>
  <c r="BH980" i="2"/>
  <c r="BF980" i="2"/>
  <c r="BD980" i="2"/>
  <c r="AQ980" i="2"/>
  <c r="AP980" i="2"/>
  <c r="AR980" i="2" s="1"/>
  <c r="BU980" i="2" s="1"/>
  <c r="AA980" i="2"/>
  <c r="H980" i="2"/>
  <c r="CX979" i="2"/>
  <c r="CW979" i="2"/>
  <c r="CN979" i="2"/>
  <c r="CK979" i="2"/>
  <c r="CI979" i="2"/>
  <c r="CD979" i="2"/>
  <c r="CE979" i="2" s="1"/>
  <c r="CC979" i="2"/>
  <c r="BY979" i="2"/>
  <c r="CA979" i="2" s="1"/>
  <c r="BW979" i="2"/>
  <c r="BV979" i="2"/>
  <c r="BS979" i="2"/>
  <c r="BR979" i="2"/>
  <c r="BP979" i="2"/>
  <c r="BO979" i="2"/>
  <c r="BN979" i="2"/>
  <c r="BM979" i="2"/>
  <c r="BL979" i="2"/>
  <c r="BK979" i="2"/>
  <c r="BJ979" i="2"/>
  <c r="BI979" i="2"/>
  <c r="BH979" i="2"/>
  <c r="BF979" i="2"/>
  <c r="BD979" i="2"/>
  <c r="AQ979" i="2"/>
  <c r="AP979" i="2"/>
  <c r="AR979" i="2" s="1"/>
  <c r="BU979" i="2" s="1"/>
  <c r="AA979" i="2"/>
  <c r="H979" i="2"/>
  <c r="CX978" i="2"/>
  <c r="CW978" i="2"/>
  <c r="CN978" i="2"/>
  <c r="CK978" i="2"/>
  <c r="CI978" i="2"/>
  <c r="CD978" i="2"/>
  <c r="CE978" i="2" s="1"/>
  <c r="CC978" i="2"/>
  <c r="BY978" i="2"/>
  <c r="CA978" i="2" s="1"/>
  <c r="BW978" i="2"/>
  <c r="BV978" i="2"/>
  <c r="BS978" i="2"/>
  <c r="BR978" i="2"/>
  <c r="BP978" i="2"/>
  <c r="BO978" i="2"/>
  <c r="BN978" i="2"/>
  <c r="BM978" i="2"/>
  <c r="BL978" i="2"/>
  <c r="BK978" i="2"/>
  <c r="BJ978" i="2"/>
  <c r="BI978" i="2"/>
  <c r="BH978" i="2"/>
  <c r="BF978" i="2"/>
  <c r="BD978" i="2"/>
  <c r="AQ978" i="2"/>
  <c r="AP978" i="2"/>
  <c r="AR978" i="2" s="1"/>
  <c r="BU978" i="2" s="1"/>
  <c r="AA978" i="2"/>
  <c r="H978" i="2"/>
  <c r="CX977" i="2"/>
  <c r="CW977" i="2"/>
  <c r="CN977" i="2"/>
  <c r="CK977" i="2"/>
  <c r="CI977" i="2"/>
  <c r="CD977" i="2"/>
  <c r="CC977" i="2"/>
  <c r="BY977" i="2"/>
  <c r="CA977" i="2" s="1"/>
  <c r="BW977" i="2"/>
  <c r="BV977" i="2"/>
  <c r="BS977" i="2"/>
  <c r="BR977" i="2"/>
  <c r="BP977" i="2"/>
  <c r="BO977" i="2"/>
  <c r="BN977" i="2"/>
  <c r="BM977" i="2"/>
  <c r="BL977" i="2"/>
  <c r="BK977" i="2"/>
  <c r="BJ977" i="2"/>
  <c r="BI977" i="2"/>
  <c r="BH977" i="2"/>
  <c r="BF977" i="2"/>
  <c r="BD977" i="2"/>
  <c r="AQ977" i="2"/>
  <c r="AP977" i="2"/>
  <c r="AR977" i="2" s="1"/>
  <c r="BU977" i="2" s="1"/>
  <c r="AA977" i="2"/>
  <c r="H977" i="2"/>
  <c r="CX976" i="2"/>
  <c r="CW976" i="2"/>
  <c r="CN976" i="2"/>
  <c r="CK976" i="2"/>
  <c r="CI976" i="2"/>
  <c r="CE976" i="2"/>
  <c r="CD976" i="2"/>
  <c r="CC976" i="2"/>
  <c r="BY976" i="2"/>
  <c r="CA976" i="2" s="1"/>
  <c r="BW976" i="2"/>
  <c r="BV976" i="2"/>
  <c r="BS976" i="2"/>
  <c r="BR976" i="2"/>
  <c r="BP976" i="2"/>
  <c r="BO976" i="2"/>
  <c r="BN976" i="2"/>
  <c r="BM976" i="2"/>
  <c r="BL976" i="2"/>
  <c r="BK976" i="2"/>
  <c r="BJ976" i="2"/>
  <c r="BI976" i="2"/>
  <c r="BH976" i="2"/>
  <c r="BF976" i="2"/>
  <c r="BD976" i="2"/>
  <c r="AQ976" i="2"/>
  <c r="AP976" i="2"/>
  <c r="AR976" i="2" s="1"/>
  <c r="BU976" i="2" s="1"/>
  <c r="AA976" i="2"/>
  <c r="H976" i="2"/>
  <c r="CX975" i="2"/>
  <c r="CW975" i="2"/>
  <c r="CN975" i="2"/>
  <c r="CK975" i="2"/>
  <c r="CI975" i="2"/>
  <c r="CD975" i="2"/>
  <c r="CC975" i="2"/>
  <c r="BY975" i="2"/>
  <c r="CA975" i="2" s="1"/>
  <c r="BW975" i="2"/>
  <c r="BV975" i="2"/>
  <c r="BS975" i="2"/>
  <c r="BR975" i="2"/>
  <c r="BP975" i="2"/>
  <c r="BO975" i="2"/>
  <c r="BN975" i="2"/>
  <c r="BM975" i="2"/>
  <c r="BL975" i="2"/>
  <c r="BK975" i="2"/>
  <c r="BJ975" i="2"/>
  <c r="BI975" i="2"/>
  <c r="BH975" i="2"/>
  <c r="BF975" i="2"/>
  <c r="BD975" i="2"/>
  <c r="AQ975" i="2"/>
  <c r="AP975" i="2"/>
  <c r="AR975" i="2" s="1"/>
  <c r="BU975" i="2" s="1"/>
  <c r="AA975" i="2"/>
  <c r="H975" i="2"/>
  <c r="CX974" i="2"/>
  <c r="CW974" i="2"/>
  <c r="CN974" i="2"/>
  <c r="CK974" i="2"/>
  <c r="CI974" i="2"/>
  <c r="CD974" i="2"/>
  <c r="CE974" i="2" s="1"/>
  <c r="CC974" i="2"/>
  <c r="BY974" i="2"/>
  <c r="CA974" i="2" s="1"/>
  <c r="BW974" i="2"/>
  <c r="BV974" i="2"/>
  <c r="BS974" i="2"/>
  <c r="BR974" i="2"/>
  <c r="BP974" i="2"/>
  <c r="BO974" i="2"/>
  <c r="BN974" i="2"/>
  <c r="BM974" i="2"/>
  <c r="BL974" i="2"/>
  <c r="BK974" i="2"/>
  <c r="BJ974" i="2"/>
  <c r="BI974" i="2"/>
  <c r="BH974" i="2"/>
  <c r="BF974" i="2"/>
  <c r="BD974" i="2"/>
  <c r="AQ974" i="2"/>
  <c r="AP974" i="2"/>
  <c r="AR974" i="2" s="1"/>
  <c r="BU974" i="2" s="1"/>
  <c r="AA974" i="2"/>
  <c r="H974" i="2"/>
  <c r="CX973" i="2"/>
  <c r="CW973" i="2"/>
  <c r="CN973" i="2"/>
  <c r="CK973" i="2"/>
  <c r="CI973" i="2"/>
  <c r="CD973" i="2"/>
  <c r="CC973" i="2"/>
  <c r="BY973" i="2"/>
  <c r="CA973" i="2" s="1"/>
  <c r="BW973" i="2"/>
  <c r="BV973" i="2"/>
  <c r="BS973" i="2"/>
  <c r="BR973" i="2"/>
  <c r="BP973" i="2"/>
  <c r="BO973" i="2"/>
  <c r="BN973" i="2"/>
  <c r="BM973" i="2"/>
  <c r="BL973" i="2"/>
  <c r="BK973" i="2"/>
  <c r="BJ973" i="2"/>
  <c r="BI973" i="2"/>
  <c r="BH973" i="2"/>
  <c r="BF973" i="2"/>
  <c r="BD973" i="2"/>
  <c r="AQ973" i="2"/>
  <c r="AP973" i="2"/>
  <c r="AR973" i="2" s="1"/>
  <c r="BU973" i="2" s="1"/>
  <c r="AA973" i="2"/>
  <c r="H973" i="2"/>
  <c r="CX972" i="2"/>
  <c r="CW972" i="2"/>
  <c r="CN972" i="2"/>
  <c r="CK972" i="2"/>
  <c r="CI972" i="2"/>
  <c r="CD972" i="2"/>
  <c r="CC972" i="2"/>
  <c r="BY972" i="2"/>
  <c r="CA972" i="2" s="1"/>
  <c r="BW972" i="2"/>
  <c r="BV972" i="2"/>
  <c r="BS972" i="2"/>
  <c r="BR972" i="2"/>
  <c r="BP972" i="2"/>
  <c r="BO972" i="2"/>
  <c r="BN972" i="2"/>
  <c r="BM972" i="2"/>
  <c r="BL972" i="2"/>
  <c r="BK972" i="2"/>
  <c r="BJ972" i="2"/>
  <c r="BI972" i="2"/>
  <c r="BH972" i="2"/>
  <c r="BF972" i="2"/>
  <c r="BD972" i="2"/>
  <c r="AQ972" i="2"/>
  <c r="AP972" i="2"/>
  <c r="AR972" i="2" s="1"/>
  <c r="BU972" i="2" s="1"/>
  <c r="AA972" i="2"/>
  <c r="H972" i="2"/>
  <c r="CX971" i="2"/>
  <c r="CW971" i="2"/>
  <c r="CN971" i="2"/>
  <c r="CK971" i="2"/>
  <c r="CI971" i="2"/>
  <c r="CD971" i="2"/>
  <c r="CE971" i="2" s="1"/>
  <c r="CC971" i="2"/>
  <c r="BY971" i="2"/>
  <c r="CA971" i="2" s="1"/>
  <c r="BW971" i="2"/>
  <c r="BV971" i="2"/>
  <c r="BS971" i="2"/>
  <c r="BR971" i="2"/>
  <c r="BP971" i="2"/>
  <c r="BO971" i="2"/>
  <c r="BN971" i="2"/>
  <c r="BM971" i="2"/>
  <c r="BL971" i="2"/>
  <c r="BK971" i="2"/>
  <c r="BJ971" i="2"/>
  <c r="BI971" i="2"/>
  <c r="BH971" i="2"/>
  <c r="BF971" i="2"/>
  <c r="BD971" i="2"/>
  <c r="AQ971" i="2"/>
  <c r="AP971" i="2"/>
  <c r="AR971" i="2" s="1"/>
  <c r="BU971" i="2" s="1"/>
  <c r="AA971" i="2"/>
  <c r="H971" i="2"/>
  <c r="CX970" i="2"/>
  <c r="CW970" i="2"/>
  <c r="CN970" i="2"/>
  <c r="CK970" i="2"/>
  <c r="CI970" i="2"/>
  <c r="CD970" i="2"/>
  <c r="CE970" i="2" s="1"/>
  <c r="CC970" i="2"/>
  <c r="CA970" i="2"/>
  <c r="BY970" i="2"/>
  <c r="BW970" i="2"/>
  <c r="BV970" i="2"/>
  <c r="BS970" i="2"/>
  <c r="BR970" i="2"/>
  <c r="BP970" i="2"/>
  <c r="BO970" i="2"/>
  <c r="BN970" i="2"/>
  <c r="BM970" i="2"/>
  <c r="BL970" i="2"/>
  <c r="BK970" i="2"/>
  <c r="BJ970" i="2"/>
  <c r="BI970" i="2"/>
  <c r="BH970" i="2"/>
  <c r="BF970" i="2"/>
  <c r="BD970" i="2"/>
  <c r="AQ970" i="2"/>
  <c r="AP970" i="2"/>
  <c r="AR970" i="2" s="1"/>
  <c r="BU970" i="2" s="1"/>
  <c r="AA970" i="2"/>
  <c r="H970" i="2"/>
  <c r="CX969" i="2"/>
  <c r="CW969" i="2"/>
  <c r="CN969" i="2"/>
  <c r="CK969" i="2"/>
  <c r="CI969" i="2"/>
  <c r="CD969" i="2"/>
  <c r="CC969" i="2"/>
  <c r="BY969" i="2"/>
  <c r="CA969" i="2" s="1"/>
  <c r="BW969" i="2"/>
  <c r="BV969" i="2"/>
  <c r="BS969" i="2"/>
  <c r="BR969" i="2"/>
  <c r="BP969" i="2"/>
  <c r="BO969" i="2"/>
  <c r="BN969" i="2"/>
  <c r="BM969" i="2"/>
  <c r="BL969" i="2"/>
  <c r="BK969" i="2"/>
  <c r="BJ969" i="2"/>
  <c r="BI969" i="2"/>
  <c r="BH969" i="2"/>
  <c r="BF969" i="2"/>
  <c r="BD969" i="2"/>
  <c r="AQ969" i="2"/>
  <c r="AP969" i="2"/>
  <c r="AR969" i="2" s="1"/>
  <c r="BU969" i="2" s="1"/>
  <c r="AA969" i="2"/>
  <c r="H969" i="2"/>
  <c r="CX968" i="2"/>
  <c r="CW968" i="2"/>
  <c r="CN968" i="2"/>
  <c r="CK968" i="2"/>
  <c r="CI968" i="2"/>
  <c r="CD968" i="2"/>
  <c r="CE968" i="2" s="1"/>
  <c r="CC968" i="2"/>
  <c r="BY968" i="2"/>
  <c r="CA968" i="2" s="1"/>
  <c r="BW968" i="2"/>
  <c r="BV968" i="2"/>
  <c r="BS968" i="2"/>
  <c r="BR968" i="2"/>
  <c r="BP968" i="2"/>
  <c r="BO968" i="2"/>
  <c r="BN968" i="2"/>
  <c r="BM968" i="2"/>
  <c r="BL968" i="2"/>
  <c r="BK968" i="2"/>
  <c r="BJ968" i="2"/>
  <c r="BI968" i="2"/>
  <c r="BH968" i="2"/>
  <c r="BF968" i="2"/>
  <c r="BD968" i="2"/>
  <c r="AQ968" i="2"/>
  <c r="AP968" i="2"/>
  <c r="AR968" i="2" s="1"/>
  <c r="BU968" i="2" s="1"/>
  <c r="AA968" i="2"/>
  <c r="H968" i="2"/>
  <c r="CX967" i="2"/>
  <c r="CW967" i="2"/>
  <c r="CN967" i="2"/>
  <c r="CK967" i="2"/>
  <c r="CI967" i="2"/>
  <c r="CD967" i="2"/>
  <c r="CC967" i="2"/>
  <c r="CA967" i="2"/>
  <c r="BY967" i="2"/>
  <c r="BW967" i="2"/>
  <c r="BV967" i="2"/>
  <c r="BS967" i="2"/>
  <c r="BR967" i="2"/>
  <c r="BP967" i="2"/>
  <c r="BO967" i="2"/>
  <c r="BN967" i="2"/>
  <c r="BM967" i="2"/>
  <c r="BL967" i="2"/>
  <c r="BK967" i="2"/>
  <c r="BJ967" i="2"/>
  <c r="BI967" i="2"/>
  <c r="BH967" i="2"/>
  <c r="BF967" i="2"/>
  <c r="BD967" i="2"/>
  <c r="AQ967" i="2"/>
  <c r="AP967" i="2"/>
  <c r="AR967" i="2" s="1"/>
  <c r="BU967" i="2" s="1"/>
  <c r="AA967" i="2"/>
  <c r="H967" i="2"/>
  <c r="DA966" i="2"/>
  <c r="CZ966" i="2"/>
  <c r="CX966" i="2"/>
  <c r="CW966" i="2"/>
  <c r="CK966" i="2"/>
  <c r="CI966" i="2"/>
  <c r="CC966" i="2"/>
  <c r="BY966" i="2"/>
  <c r="CA966" i="2" s="1"/>
  <c r="BW966" i="2"/>
  <c r="BV966" i="2"/>
  <c r="BS966" i="2"/>
  <c r="BR966" i="2"/>
  <c r="BP966" i="2"/>
  <c r="BO966" i="2"/>
  <c r="BN966" i="2"/>
  <c r="BI966" i="2"/>
  <c r="BG966" i="2"/>
  <c r="BE966" i="2"/>
  <c r="BF966" i="2" s="1"/>
  <c r="BC966" i="2"/>
  <c r="AZ966" i="2"/>
  <c r="AY966" i="2"/>
  <c r="AX966" i="2"/>
  <c r="AW966" i="2"/>
  <c r="BD966" i="2" s="1"/>
  <c r="AV966" i="2"/>
  <c r="AU966" i="2"/>
  <c r="BM966" i="2" s="1"/>
  <c r="AT966" i="2"/>
  <c r="CD966" i="2" s="1"/>
  <c r="CE966" i="2" s="1"/>
  <c r="AS966" i="2"/>
  <c r="AP966" i="2"/>
  <c r="AR966" i="2" s="1"/>
  <c r="BU966" i="2" s="1"/>
  <c r="AO966" i="2"/>
  <c r="AN966" i="2"/>
  <c r="AM966" i="2"/>
  <c r="AL966" i="2"/>
  <c r="AK966" i="2"/>
  <c r="AJ966" i="2"/>
  <c r="AI966" i="2"/>
  <c r="AQ966" i="2" s="1"/>
  <c r="Z966" i="2"/>
  <c r="Y966" i="2"/>
  <c r="X966" i="2"/>
  <c r="U966" i="2"/>
  <c r="T966" i="2"/>
  <c r="Q966" i="2"/>
  <c r="P966" i="2"/>
  <c r="O966" i="2"/>
  <c r="N966" i="2"/>
  <c r="M966" i="2"/>
  <c r="L966" i="2"/>
  <c r="BK966" i="2" s="1"/>
  <c r="K966" i="2"/>
  <c r="BJ966" i="2" s="1"/>
  <c r="J966" i="2"/>
  <c r="I966" i="2"/>
  <c r="H966" i="2"/>
  <c r="G966" i="2"/>
  <c r="F966" i="2"/>
  <c r="CX965" i="2"/>
  <c r="CW965" i="2"/>
  <c r="CN965" i="2"/>
  <c r="CK965" i="2"/>
  <c r="CI965" i="2"/>
  <c r="CD965" i="2"/>
  <c r="CC965" i="2"/>
  <c r="CA965" i="2"/>
  <c r="BY965" i="2"/>
  <c r="BW965" i="2"/>
  <c r="BV965" i="2"/>
  <c r="BS965" i="2"/>
  <c r="BR965" i="2"/>
  <c r="BP965" i="2"/>
  <c r="BO965" i="2"/>
  <c r="BN965" i="2"/>
  <c r="BM965" i="2"/>
  <c r="BL965" i="2"/>
  <c r="BK965" i="2"/>
  <c r="BJ965" i="2"/>
  <c r="BI965" i="2"/>
  <c r="BH965" i="2"/>
  <c r="BF965" i="2"/>
  <c r="BD965" i="2"/>
  <c r="AQ965" i="2"/>
  <c r="AP965" i="2"/>
  <c r="AR965" i="2" s="1"/>
  <c r="BU965" i="2" s="1"/>
  <c r="AA965" i="2"/>
  <c r="H965" i="2"/>
  <c r="CX964" i="2"/>
  <c r="CW964" i="2"/>
  <c r="CN964" i="2"/>
  <c r="CK964" i="2"/>
  <c r="CI964" i="2"/>
  <c r="CE964" i="2"/>
  <c r="CD964" i="2"/>
  <c r="CC964" i="2"/>
  <c r="BY964" i="2"/>
  <c r="CA964" i="2" s="1"/>
  <c r="BW964" i="2"/>
  <c r="BV964" i="2"/>
  <c r="BS964" i="2"/>
  <c r="BR964" i="2"/>
  <c r="BP964" i="2"/>
  <c r="BO964" i="2"/>
  <c r="BN964" i="2"/>
  <c r="BM964" i="2"/>
  <c r="BL964" i="2"/>
  <c r="BK964" i="2"/>
  <c r="BJ964" i="2"/>
  <c r="BI964" i="2"/>
  <c r="BH964" i="2"/>
  <c r="BF964" i="2"/>
  <c r="BD964" i="2"/>
  <c r="AQ964" i="2"/>
  <c r="AP964" i="2"/>
  <c r="AR964" i="2" s="1"/>
  <c r="BU964" i="2" s="1"/>
  <c r="AA964" i="2"/>
  <c r="H964" i="2"/>
  <c r="CX963" i="2"/>
  <c r="CW963" i="2"/>
  <c r="CN963" i="2"/>
  <c r="CK963" i="2"/>
  <c r="CI963" i="2"/>
  <c r="CD963" i="2"/>
  <c r="CC963" i="2"/>
  <c r="BY963" i="2"/>
  <c r="CA963" i="2" s="1"/>
  <c r="BW963" i="2"/>
  <c r="BV963" i="2"/>
  <c r="BS963" i="2"/>
  <c r="BR963" i="2"/>
  <c r="BP963" i="2"/>
  <c r="BO963" i="2"/>
  <c r="BN963" i="2"/>
  <c r="BM963" i="2"/>
  <c r="BL963" i="2"/>
  <c r="BK963" i="2"/>
  <c r="BJ963" i="2"/>
  <c r="BI963" i="2"/>
  <c r="BH963" i="2"/>
  <c r="BF963" i="2"/>
  <c r="BD963" i="2"/>
  <c r="AQ963" i="2"/>
  <c r="AP963" i="2"/>
  <c r="AR963" i="2" s="1"/>
  <c r="BU963" i="2" s="1"/>
  <c r="AA963" i="2"/>
  <c r="H963" i="2"/>
  <c r="CX962" i="2"/>
  <c r="CW962" i="2"/>
  <c r="CN962" i="2"/>
  <c r="CK962" i="2"/>
  <c r="CI962" i="2"/>
  <c r="CD962" i="2"/>
  <c r="CE962" i="2" s="1"/>
  <c r="CC962" i="2"/>
  <c r="BY962" i="2"/>
  <c r="CA962" i="2" s="1"/>
  <c r="BW962" i="2"/>
  <c r="BV962" i="2"/>
  <c r="BS962" i="2"/>
  <c r="BR962" i="2"/>
  <c r="BP962" i="2"/>
  <c r="BO962" i="2"/>
  <c r="BN962" i="2"/>
  <c r="BM962" i="2"/>
  <c r="BL962" i="2"/>
  <c r="BK962" i="2"/>
  <c r="BJ962" i="2"/>
  <c r="BI962" i="2"/>
  <c r="BH962" i="2"/>
  <c r="BF962" i="2"/>
  <c r="BD962" i="2"/>
  <c r="AR962" i="2"/>
  <c r="BU962" i="2" s="1"/>
  <c r="AQ962" i="2"/>
  <c r="AP962" i="2"/>
  <c r="AA962" i="2"/>
  <c r="H962" i="2"/>
  <c r="CX961" i="2"/>
  <c r="CW961" i="2"/>
  <c r="CN961" i="2"/>
  <c r="CK961" i="2"/>
  <c r="CI961" i="2"/>
  <c r="CD961" i="2"/>
  <c r="CC961" i="2"/>
  <c r="BY961" i="2"/>
  <c r="CA961" i="2" s="1"/>
  <c r="BW961" i="2"/>
  <c r="BV961" i="2"/>
  <c r="BS961" i="2"/>
  <c r="BR961" i="2"/>
  <c r="BP961" i="2"/>
  <c r="BO961" i="2"/>
  <c r="BN961" i="2"/>
  <c r="BM961" i="2"/>
  <c r="BL961" i="2"/>
  <c r="BK961" i="2"/>
  <c r="BJ961" i="2"/>
  <c r="BI961" i="2"/>
  <c r="BH961" i="2"/>
  <c r="BF961" i="2"/>
  <c r="BD961" i="2"/>
  <c r="AR961" i="2"/>
  <c r="BU961" i="2" s="1"/>
  <c r="AQ961" i="2"/>
  <c r="AP961" i="2"/>
  <c r="AA961" i="2"/>
  <c r="H961" i="2"/>
  <c r="CX960" i="2"/>
  <c r="CW960" i="2"/>
  <c r="CN960" i="2"/>
  <c r="CK960" i="2"/>
  <c r="CI960" i="2"/>
  <c r="CD960" i="2"/>
  <c r="CC960" i="2"/>
  <c r="BY960" i="2"/>
  <c r="CA960" i="2" s="1"/>
  <c r="BW960" i="2"/>
  <c r="BV960" i="2"/>
  <c r="BS960" i="2"/>
  <c r="BR960" i="2"/>
  <c r="BP960" i="2"/>
  <c r="BO960" i="2"/>
  <c r="BN960" i="2"/>
  <c r="BM960" i="2"/>
  <c r="BL960" i="2"/>
  <c r="BK960" i="2"/>
  <c r="BJ960" i="2"/>
  <c r="BI960" i="2"/>
  <c r="BH960" i="2"/>
  <c r="BF960" i="2"/>
  <c r="BD960" i="2"/>
  <c r="AQ960" i="2"/>
  <c r="AP960" i="2"/>
  <c r="AR960" i="2" s="1"/>
  <c r="BU960" i="2" s="1"/>
  <c r="AA960" i="2"/>
  <c r="H960" i="2"/>
  <c r="CX959" i="2"/>
  <c r="CW959" i="2"/>
  <c r="CN959" i="2"/>
  <c r="CK959" i="2"/>
  <c r="CI959" i="2"/>
  <c r="CD959" i="2"/>
  <c r="CE959" i="2" s="1"/>
  <c r="CC959" i="2"/>
  <c r="BY959" i="2"/>
  <c r="CA959" i="2" s="1"/>
  <c r="BW959" i="2"/>
  <c r="BV959" i="2"/>
  <c r="BS959" i="2"/>
  <c r="BR959" i="2"/>
  <c r="BP959" i="2"/>
  <c r="BO959" i="2"/>
  <c r="BN959" i="2"/>
  <c r="BM959" i="2"/>
  <c r="BL959" i="2"/>
  <c r="BK959" i="2"/>
  <c r="BJ959" i="2"/>
  <c r="BI959" i="2"/>
  <c r="BH959" i="2"/>
  <c r="BF959" i="2"/>
  <c r="BD959" i="2"/>
  <c r="AQ959" i="2"/>
  <c r="AP959" i="2"/>
  <c r="AR959" i="2" s="1"/>
  <c r="BU959" i="2" s="1"/>
  <c r="AA959" i="2"/>
  <c r="H959" i="2"/>
  <c r="CX958" i="2"/>
  <c r="CW958" i="2"/>
  <c r="CN958" i="2"/>
  <c r="CK958" i="2"/>
  <c r="CI958" i="2"/>
  <c r="CE958" i="2"/>
  <c r="CD958" i="2"/>
  <c r="CC958" i="2"/>
  <c r="BY958" i="2"/>
  <c r="CA958" i="2" s="1"/>
  <c r="BW958" i="2"/>
  <c r="BV958" i="2"/>
  <c r="BS958" i="2"/>
  <c r="BR958" i="2"/>
  <c r="BP958" i="2"/>
  <c r="BO958" i="2"/>
  <c r="BN958" i="2"/>
  <c r="BM958" i="2"/>
  <c r="BL958" i="2"/>
  <c r="BK958" i="2"/>
  <c r="BJ958" i="2"/>
  <c r="BI958" i="2"/>
  <c r="BH958" i="2"/>
  <c r="BF958" i="2"/>
  <c r="BD958" i="2"/>
  <c r="AQ958" i="2"/>
  <c r="AP958" i="2"/>
  <c r="AR958" i="2" s="1"/>
  <c r="BU958" i="2" s="1"/>
  <c r="AA958" i="2"/>
  <c r="H958" i="2"/>
  <c r="CX957" i="2"/>
  <c r="CW957" i="2"/>
  <c r="CN957" i="2"/>
  <c r="CK957" i="2"/>
  <c r="CI957" i="2"/>
  <c r="CD957" i="2"/>
  <c r="CC957" i="2"/>
  <c r="BY957" i="2"/>
  <c r="CA957" i="2" s="1"/>
  <c r="BW957" i="2"/>
  <c r="BV957" i="2"/>
  <c r="BS957" i="2"/>
  <c r="BR957" i="2"/>
  <c r="BP957" i="2"/>
  <c r="BO957" i="2"/>
  <c r="BN957" i="2"/>
  <c r="BM957" i="2"/>
  <c r="BL957" i="2"/>
  <c r="BK957" i="2"/>
  <c r="BJ957" i="2"/>
  <c r="BI957" i="2"/>
  <c r="BH957" i="2"/>
  <c r="BF957" i="2"/>
  <c r="BD957" i="2"/>
  <c r="AQ957" i="2"/>
  <c r="AP957" i="2"/>
  <c r="AR957" i="2" s="1"/>
  <c r="BU957" i="2" s="1"/>
  <c r="AA957" i="2"/>
  <c r="H957" i="2"/>
  <c r="CX956" i="2"/>
  <c r="CW956" i="2"/>
  <c r="CN956" i="2"/>
  <c r="CK956" i="2"/>
  <c r="CI956" i="2"/>
  <c r="CE956" i="2"/>
  <c r="CD956" i="2"/>
  <c r="CC956" i="2"/>
  <c r="BY956" i="2"/>
  <c r="CA956" i="2" s="1"/>
  <c r="BW956" i="2"/>
  <c r="BV956" i="2"/>
  <c r="BS956" i="2"/>
  <c r="BR956" i="2"/>
  <c r="BP956" i="2"/>
  <c r="BO956" i="2"/>
  <c r="BN956" i="2"/>
  <c r="BM956" i="2"/>
  <c r="BL956" i="2"/>
  <c r="BK956" i="2"/>
  <c r="BJ956" i="2"/>
  <c r="BI956" i="2"/>
  <c r="BH956" i="2"/>
  <c r="BF956" i="2"/>
  <c r="BD956" i="2"/>
  <c r="AQ956" i="2"/>
  <c r="AP956" i="2"/>
  <c r="AR956" i="2" s="1"/>
  <c r="BU956" i="2" s="1"/>
  <c r="AA956" i="2"/>
  <c r="H956" i="2"/>
  <c r="CX955" i="2"/>
  <c r="CW955" i="2"/>
  <c r="CN955" i="2"/>
  <c r="CK955" i="2"/>
  <c r="CI955" i="2"/>
  <c r="CD955" i="2"/>
  <c r="CC955" i="2"/>
  <c r="BY955" i="2"/>
  <c r="CA955" i="2" s="1"/>
  <c r="BW955" i="2"/>
  <c r="BV955" i="2"/>
  <c r="BS955" i="2"/>
  <c r="BR955" i="2"/>
  <c r="BP955" i="2"/>
  <c r="BO955" i="2"/>
  <c r="BN955" i="2"/>
  <c r="BM955" i="2"/>
  <c r="BL955" i="2"/>
  <c r="BK955" i="2"/>
  <c r="BJ955" i="2"/>
  <c r="BI955" i="2"/>
  <c r="BH955" i="2"/>
  <c r="BF955" i="2"/>
  <c r="BD955" i="2"/>
  <c r="AQ955" i="2"/>
  <c r="AP955" i="2"/>
  <c r="AR955" i="2" s="1"/>
  <c r="BU955" i="2" s="1"/>
  <c r="AA955" i="2"/>
  <c r="H955" i="2"/>
  <c r="CX954" i="2"/>
  <c r="CW954" i="2"/>
  <c r="CN954" i="2"/>
  <c r="CK954" i="2"/>
  <c r="CI954" i="2"/>
  <c r="CE954" i="2"/>
  <c r="CD954" i="2"/>
  <c r="CC954" i="2"/>
  <c r="BY954" i="2"/>
  <c r="CA954" i="2" s="1"/>
  <c r="BW954" i="2"/>
  <c r="BV954" i="2"/>
  <c r="BS954" i="2"/>
  <c r="BR954" i="2"/>
  <c r="BP954" i="2"/>
  <c r="BO954" i="2"/>
  <c r="BN954" i="2"/>
  <c r="BM954" i="2"/>
  <c r="BL954" i="2"/>
  <c r="BK954" i="2"/>
  <c r="BJ954" i="2"/>
  <c r="BI954" i="2"/>
  <c r="BH954" i="2"/>
  <c r="BF954" i="2"/>
  <c r="BD954" i="2"/>
  <c r="AQ954" i="2"/>
  <c r="AP954" i="2"/>
  <c r="AR954" i="2" s="1"/>
  <c r="BU954" i="2" s="1"/>
  <c r="AA954" i="2"/>
  <c r="H954" i="2"/>
  <c r="CX953" i="2"/>
  <c r="CW953" i="2"/>
  <c r="CN953" i="2"/>
  <c r="CK953" i="2"/>
  <c r="CI953" i="2"/>
  <c r="CD953" i="2"/>
  <c r="CC953" i="2"/>
  <c r="CA953" i="2"/>
  <c r="BY953" i="2"/>
  <c r="BW953" i="2"/>
  <c r="BV953" i="2"/>
  <c r="BS953" i="2"/>
  <c r="BR953" i="2"/>
  <c r="BP953" i="2"/>
  <c r="BO953" i="2"/>
  <c r="BN953" i="2"/>
  <c r="CV953" i="2" s="1"/>
  <c r="CR953" i="2" s="1"/>
  <c r="BM953" i="2"/>
  <c r="BL953" i="2"/>
  <c r="BK953" i="2"/>
  <c r="BJ953" i="2"/>
  <c r="BI953" i="2"/>
  <c r="BH953" i="2"/>
  <c r="BF953" i="2"/>
  <c r="BD953" i="2"/>
  <c r="AQ953" i="2"/>
  <c r="AP953" i="2"/>
  <c r="AR953" i="2" s="1"/>
  <c r="BU953" i="2" s="1"/>
  <c r="AA953" i="2"/>
  <c r="H953" i="2"/>
  <c r="DA952" i="2"/>
  <c r="CZ952" i="2"/>
  <c r="CX952" i="2"/>
  <c r="CW952" i="2"/>
  <c r="CN952" i="2"/>
  <c r="CK952" i="2"/>
  <c r="CI952" i="2"/>
  <c r="BY952" i="2"/>
  <c r="CA952" i="2" s="1"/>
  <c r="BW952" i="2"/>
  <c r="BV952" i="2"/>
  <c r="BS952" i="2"/>
  <c r="BR952" i="2"/>
  <c r="BP952" i="2"/>
  <c r="BN952" i="2"/>
  <c r="BL952" i="2"/>
  <c r="BI952" i="2"/>
  <c r="BG952" i="2"/>
  <c r="BE952" i="2"/>
  <c r="BF952" i="2" s="1"/>
  <c r="BC952" i="2"/>
  <c r="BO952" i="2" s="1"/>
  <c r="AZ952" i="2"/>
  <c r="AY952" i="2"/>
  <c r="AX952" i="2"/>
  <c r="AW952" i="2"/>
  <c r="BD952" i="2" s="1"/>
  <c r="AV952" i="2"/>
  <c r="AU952" i="2"/>
  <c r="BM952" i="2" s="1"/>
  <c r="AT952" i="2"/>
  <c r="CD952" i="2" s="1"/>
  <c r="CE952" i="2" s="1"/>
  <c r="AS952" i="2"/>
  <c r="CC952" i="2" s="1"/>
  <c r="AP952" i="2"/>
  <c r="AR952" i="2" s="1"/>
  <c r="BU952" i="2" s="1"/>
  <c r="AO952" i="2"/>
  <c r="AN952" i="2"/>
  <c r="AM952" i="2"/>
  <c r="AL952" i="2"/>
  <c r="AK952" i="2"/>
  <c r="AJ952" i="2"/>
  <c r="AI952" i="2"/>
  <c r="AQ952" i="2" s="1"/>
  <c r="Z952" i="2"/>
  <c r="AA952" i="2" s="1"/>
  <c r="Y952" i="2"/>
  <c r="X952" i="2"/>
  <c r="U952" i="2"/>
  <c r="T952" i="2"/>
  <c r="Q952" i="2"/>
  <c r="P952" i="2"/>
  <c r="O952" i="2"/>
  <c r="N952" i="2"/>
  <c r="M952" i="2"/>
  <c r="BH952" i="2" s="1"/>
  <c r="L952" i="2"/>
  <c r="BK952" i="2" s="1"/>
  <c r="K952" i="2"/>
  <c r="BJ952" i="2" s="1"/>
  <c r="J952" i="2"/>
  <c r="I952" i="2"/>
  <c r="H952" i="2"/>
  <c r="G952" i="2"/>
  <c r="F952" i="2"/>
  <c r="DA951" i="2"/>
  <c r="CZ951" i="2"/>
  <c r="CX951" i="2"/>
  <c r="CW951" i="2"/>
  <c r="CN951" i="2"/>
  <c r="CK951" i="2"/>
  <c r="CI951" i="2"/>
  <c r="BY951" i="2"/>
  <c r="CA951" i="2" s="1"/>
  <c r="BW951" i="2"/>
  <c r="BV951" i="2"/>
  <c r="BS951" i="2"/>
  <c r="BR951" i="2"/>
  <c r="BP951" i="2"/>
  <c r="BN951" i="2"/>
  <c r="BL951" i="2"/>
  <c r="BK951" i="2"/>
  <c r="BJ951" i="2"/>
  <c r="BH951" i="2"/>
  <c r="BG951" i="2"/>
  <c r="BF951" i="2"/>
  <c r="BE951" i="2"/>
  <c r="BD951" i="2"/>
  <c r="BC951" i="2"/>
  <c r="BO951" i="2" s="1"/>
  <c r="AZ951" i="2"/>
  <c r="AY951" i="2"/>
  <c r="AX951" i="2"/>
  <c r="AW951" i="2"/>
  <c r="AV951" i="2"/>
  <c r="AU951" i="2"/>
  <c r="BM951" i="2" s="1"/>
  <c r="AT951" i="2"/>
  <c r="CD951" i="2" s="1"/>
  <c r="AS951" i="2"/>
  <c r="CC951" i="2" s="1"/>
  <c r="AR951" i="2"/>
  <c r="BU951" i="2" s="1"/>
  <c r="AP951" i="2"/>
  <c r="AO951" i="2"/>
  <c r="AN951" i="2"/>
  <c r="AM951" i="2"/>
  <c r="AL951" i="2"/>
  <c r="AK951" i="2"/>
  <c r="AJ951" i="2"/>
  <c r="AI951" i="2"/>
  <c r="AA951" i="2"/>
  <c r="Z951" i="2"/>
  <c r="Y951" i="2"/>
  <c r="X951" i="2"/>
  <c r="U951" i="2"/>
  <c r="T951" i="2"/>
  <c r="Q951" i="2"/>
  <c r="P951" i="2"/>
  <c r="O951" i="2"/>
  <c r="N951" i="2"/>
  <c r="M951" i="2"/>
  <c r="L951" i="2"/>
  <c r="K951" i="2"/>
  <c r="J951" i="2"/>
  <c r="BI951" i="2" s="1"/>
  <c r="I951" i="2"/>
  <c r="G951" i="2"/>
  <c r="H951" i="2" s="1"/>
  <c r="F951" i="2"/>
  <c r="CX950" i="2"/>
  <c r="CW950" i="2"/>
  <c r="CN950" i="2"/>
  <c r="CK950" i="2"/>
  <c r="CI950" i="2"/>
  <c r="CD950" i="2"/>
  <c r="CE950" i="2" s="1"/>
  <c r="CC950" i="2"/>
  <c r="BY950" i="2"/>
  <c r="CA950" i="2" s="1"/>
  <c r="BW950" i="2"/>
  <c r="BV950" i="2"/>
  <c r="BS950" i="2"/>
  <c r="BR950" i="2"/>
  <c r="BP950" i="2"/>
  <c r="BO950" i="2"/>
  <c r="BN950" i="2"/>
  <c r="BM950" i="2"/>
  <c r="BL950" i="2"/>
  <c r="BK950" i="2"/>
  <c r="BJ950" i="2"/>
  <c r="BI950" i="2"/>
  <c r="BH950" i="2"/>
  <c r="BF950" i="2"/>
  <c r="BD950" i="2"/>
  <c r="AQ950" i="2"/>
  <c r="AP950" i="2"/>
  <c r="AR950" i="2" s="1"/>
  <c r="BU950" i="2" s="1"/>
  <c r="AA950" i="2"/>
  <c r="H950" i="2"/>
  <c r="CX949" i="2"/>
  <c r="CW949" i="2"/>
  <c r="CN949" i="2"/>
  <c r="CK949" i="2"/>
  <c r="CI949" i="2"/>
  <c r="CD949" i="2"/>
  <c r="CC949" i="2"/>
  <c r="BY949" i="2"/>
  <c r="CA949" i="2" s="1"/>
  <c r="BW949" i="2"/>
  <c r="BV949" i="2"/>
  <c r="BS949" i="2"/>
  <c r="BR949" i="2"/>
  <c r="BP949" i="2"/>
  <c r="BO949" i="2"/>
  <c r="BN949" i="2"/>
  <c r="BM949" i="2"/>
  <c r="BL949" i="2"/>
  <c r="BK949" i="2"/>
  <c r="BJ949" i="2"/>
  <c r="BI949" i="2"/>
  <c r="BH949" i="2"/>
  <c r="BF949" i="2"/>
  <c r="BD949" i="2"/>
  <c r="AQ949" i="2"/>
  <c r="AP949" i="2"/>
  <c r="AR949" i="2" s="1"/>
  <c r="BU949" i="2" s="1"/>
  <c r="AA949" i="2"/>
  <c r="H949" i="2"/>
  <c r="CX948" i="2"/>
  <c r="CW948" i="2"/>
  <c r="CN948" i="2"/>
  <c r="CK948" i="2"/>
  <c r="CI948" i="2"/>
  <c r="CD948" i="2"/>
  <c r="CE948" i="2" s="1"/>
  <c r="CC948" i="2"/>
  <c r="BY948" i="2"/>
  <c r="CA948" i="2" s="1"/>
  <c r="BW948" i="2"/>
  <c r="BV948" i="2"/>
  <c r="BS948" i="2"/>
  <c r="BR948" i="2"/>
  <c r="BP948" i="2"/>
  <c r="BO948" i="2"/>
  <c r="BN948" i="2"/>
  <c r="BM948" i="2"/>
  <c r="BL948" i="2"/>
  <c r="BK948" i="2"/>
  <c r="BJ948" i="2"/>
  <c r="BI948" i="2"/>
  <c r="BH948" i="2"/>
  <c r="BF948" i="2"/>
  <c r="BD948" i="2"/>
  <c r="AQ948" i="2"/>
  <c r="AP948" i="2"/>
  <c r="AR948" i="2" s="1"/>
  <c r="BU948" i="2" s="1"/>
  <c r="AA948" i="2"/>
  <c r="H948" i="2"/>
  <c r="CX947" i="2"/>
  <c r="CW947" i="2"/>
  <c r="CN947" i="2"/>
  <c r="CK947" i="2"/>
  <c r="CI947" i="2"/>
  <c r="CD947" i="2"/>
  <c r="CC947" i="2"/>
  <c r="BY947" i="2"/>
  <c r="CA947" i="2" s="1"/>
  <c r="BW947" i="2"/>
  <c r="BV947" i="2"/>
  <c r="BS947" i="2"/>
  <c r="BR947" i="2"/>
  <c r="BP947" i="2"/>
  <c r="BO947" i="2"/>
  <c r="BN947" i="2"/>
  <c r="BM947" i="2"/>
  <c r="BL947" i="2"/>
  <c r="BK947" i="2"/>
  <c r="BJ947" i="2"/>
  <c r="BI947" i="2"/>
  <c r="BH947" i="2"/>
  <c r="BF947" i="2"/>
  <c r="BD947" i="2"/>
  <c r="AQ947" i="2"/>
  <c r="AP947" i="2"/>
  <c r="AR947" i="2" s="1"/>
  <c r="BU947" i="2" s="1"/>
  <c r="AA947" i="2"/>
  <c r="H947" i="2"/>
  <c r="CX946" i="2"/>
  <c r="CW946" i="2"/>
  <c r="CN946" i="2"/>
  <c r="CK946" i="2"/>
  <c r="CI946" i="2"/>
  <c r="CD946" i="2"/>
  <c r="CE946" i="2" s="1"/>
  <c r="CC946" i="2"/>
  <c r="BY946" i="2"/>
  <c r="CA946" i="2" s="1"/>
  <c r="BW946" i="2"/>
  <c r="BV946" i="2"/>
  <c r="BS946" i="2"/>
  <c r="BR946" i="2"/>
  <c r="BP946" i="2"/>
  <c r="BO946" i="2"/>
  <c r="BN946" i="2"/>
  <c r="BM946" i="2"/>
  <c r="BL946" i="2"/>
  <c r="BK946" i="2"/>
  <c r="BJ946" i="2"/>
  <c r="BI946" i="2"/>
  <c r="BH946" i="2"/>
  <c r="BF946" i="2"/>
  <c r="BD946" i="2"/>
  <c r="AQ946" i="2"/>
  <c r="AP946" i="2"/>
  <c r="AR946" i="2" s="1"/>
  <c r="BU946" i="2" s="1"/>
  <c r="AA946" i="2"/>
  <c r="H946" i="2"/>
  <c r="CX945" i="2"/>
  <c r="CW945" i="2"/>
  <c r="CN945" i="2"/>
  <c r="CK945" i="2"/>
  <c r="CI945" i="2"/>
  <c r="CD945" i="2"/>
  <c r="CC945" i="2"/>
  <c r="CA945" i="2"/>
  <c r="BY945" i="2"/>
  <c r="BW945" i="2"/>
  <c r="BV945" i="2"/>
  <c r="BS945" i="2"/>
  <c r="BR945" i="2"/>
  <c r="BP945" i="2"/>
  <c r="BO945" i="2"/>
  <c r="BN945" i="2"/>
  <c r="BM945" i="2"/>
  <c r="BL945" i="2"/>
  <c r="BK945" i="2"/>
  <c r="BJ945" i="2"/>
  <c r="BI945" i="2"/>
  <c r="BH945" i="2"/>
  <c r="BF945" i="2"/>
  <c r="BD945" i="2"/>
  <c r="AQ945" i="2"/>
  <c r="AP945" i="2"/>
  <c r="AR945" i="2" s="1"/>
  <c r="BU945" i="2" s="1"/>
  <c r="AA945" i="2"/>
  <c r="H945" i="2"/>
  <c r="CX944" i="2"/>
  <c r="CW944" i="2"/>
  <c r="CN944" i="2"/>
  <c r="CK944" i="2"/>
  <c r="CI944" i="2"/>
  <c r="CD944" i="2"/>
  <c r="CE944" i="2" s="1"/>
  <c r="CC944" i="2"/>
  <c r="BY944" i="2"/>
  <c r="CA944" i="2" s="1"/>
  <c r="BW944" i="2"/>
  <c r="BV944" i="2"/>
  <c r="BS944" i="2"/>
  <c r="BR944" i="2"/>
  <c r="BP944" i="2"/>
  <c r="BO944" i="2"/>
  <c r="BN944" i="2"/>
  <c r="BM944" i="2"/>
  <c r="BL944" i="2"/>
  <c r="BK944" i="2"/>
  <c r="BJ944" i="2"/>
  <c r="BI944" i="2"/>
  <c r="BH944" i="2"/>
  <c r="BF944" i="2"/>
  <c r="BD944" i="2"/>
  <c r="AQ944" i="2"/>
  <c r="AP944" i="2"/>
  <c r="AR944" i="2" s="1"/>
  <c r="BU944" i="2" s="1"/>
  <c r="AA944" i="2"/>
  <c r="H944" i="2"/>
  <c r="CX943" i="2"/>
  <c r="CW943" i="2"/>
  <c r="CN943" i="2"/>
  <c r="CK943" i="2"/>
  <c r="CI943" i="2"/>
  <c r="CD943" i="2"/>
  <c r="CE943" i="2" s="1"/>
  <c r="CC943" i="2"/>
  <c r="CA943" i="2"/>
  <c r="BY943" i="2"/>
  <c r="BW943" i="2"/>
  <c r="BV943" i="2"/>
  <c r="BS943" i="2"/>
  <c r="BR943" i="2"/>
  <c r="BP943" i="2"/>
  <c r="BO943" i="2"/>
  <c r="BN943" i="2"/>
  <c r="BM943" i="2"/>
  <c r="BL943" i="2"/>
  <c r="BK943" i="2"/>
  <c r="BJ943" i="2"/>
  <c r="BI943" i="2"/>
  <c r="BH943" i="2"/>
  <c r="BF943" i="2"/>
  <c r="BD943" i="2"/>
  <c r="AQ943" i="2"/>
  <c r="AP943" i="2"/>
  <c r="AR943" i="2" s="1"/>
  <c r="BU943" i="2" s="1"/>
  <c r="AA943" i="2"/>
  <c r="H943" i="2"/>
  <c r="CX942" i="2"/>
  <c r="CW942" i="2"/>
  <c r="CN942" i="2"/>
  <c r="CK942" i="2"/>
  <c r="CI942" i="2"/>
  <c r="CD942" i="2"/>
  <c r="CE942" i="2" s="1"/>
  <c r="CC942" i="2"/>
  <c r="BY942" i="2"/>
  <c r="CA942" i="2" s="1"/>
  <c r="BW942" i="2"/>
  <c r="BV942" i="2"/>
  <c r="BS942" i="2"/>
  <c r="BR942" i="2"/>
  <c r="BP942" i="2"/>
  <c r="BO942" i="2"/>
  <c r="BN942" i="2"/>
  <c r="BM942" i="2"/>
  <c r="BL942" i="2"/>
  <c r="BK942" i="2"/>
  <c r="BJ942" i="2"/>
  <c r="BI942" i="2"/>
  <c r="BH942" i="2"/>
  <c r="BF942" i="2"/>
  <c r="BD942" i="2"/>
  <c r="AQ942" i="2"/>
  <c r="AP942" i="2"/>
  <c r="AR942" i="2" s="1"/>
  <c r="BU942" i="2" s="1"/>
  <c r="AA942" i="2"/>
  <c r="H942" i="2"/>
  <c r="CX941" i="2"/>
  <c r="CW941" i="2"/>
  <c r="CN941" i="2"/>
  <c r="CK941" i="2"/>
  <c r="CI941" i="2"/>
  <c r="CD941" i="2"/>
  <c r="CE941" i="2" s="1"/>
  <c r="CC941" i="2"/>
  <c r="BY941" i="2"/>
  <c r="CA941" i="2" s="1"/>
  <c r="BW941" i="2"/>
  <c r="BV941" i="2"/>
  <c r="BS941" i="2"/>
  <c r="BR941" i="2"/>
  <c r="BP941" i="2"/>
  <c r="BO941" i="2"/>
  <c r="BN941" i="2"/>
  <c r="BM941" i="2"/>
  <c r="BL941" i="2"/>
  <c r="BK941" i="2"/>
  <c r="BJ941" i="2"/>
  <c r="BI941" i="2"/>
  <c r="BH941" i="2"/>
  <c r="BF941" i="2"/>
  <c r="BD941" i="2"/>
  <c r="AQ941" i="2"/>
  <c r="AP941" i="2"/>
  <c r="AR941" i="2" s="1"/>
  <c r="BU941" i="2" s="1"/>
  <c r="AA941" i="2"/>
  <c r="H941" i="2"/>
  <c r="DA940" i="2"/>
  <c r="CZ940" i="2"/>
  <c r="CX940" i="2"/>
  <c r="CW940" i="2"/>
  <c r="CK940" i="2"/>
  <c r="CI940" i="2"/>
  <c r="CD940" i="2"/>
  <c r="CE940" i="2" s="1"/>
  <c r="CC940" i="2"/>
  <c r="CA940" i="2"/>
  <c r="BY940" i="2"/>
  <c r="BW940" i="2"/>
  <c r="BV940" i="2"/>
  <c r="BS940" i="2"/>
  <c r="BR940" i="2"/>
  <c r="BP940" i="2"/>
  <c r="BO940" i="2"/>
  <c r="BN940" i="2"/>
  <c r="BM940" i="2"/>
  <c r="BJ940" i="2"/>
  <c r="BH940" i="2"/>
  <c r="BG940" i="2"/>
  <c r="BE940" i="2"/>
  <c r="BF940" i="2" s="1"/>
  <c r="BC940" i="2"/>
  <c r="AZ940" i="2"/>
  <c r="AY940" i="2"/>
  <c r="AX940" i="2"/>
  <c r="AW940" i="2"/>
  <c r="BD940" i="2" s="1"/>
  <c r="AV940" i="2"/>
  <c r="AU940" i="2"/>
  <c r="AT940" i="2"/>
  <c r="AS940" i="2"/>
  <c r="AP940" i="2"/>
  <c r="AR940" i="2" s="1"/>
  <c r="BU940" i="2" s="1"/>
  <c r="AO940" i="2"/>
  <c r="AN940" i="2"/>
  <c r="AM940" i="2"/>
  <c r="AL940" i="2"/>
  <c r="AK940" i="2"/>
  <c r="AJ940" i="2"/>
  <c r="AI940" i="2"/>
  <c r="AQ940" i="2" s="1"/>
  <c r="Z940" i="2"/>
  <c r="CN940" i="2" s="1"/>
  <c r="Y940" i="2"/>
  <c r="X940" i="2"/>
  <c r="U940" i="2"/>
  <c r="T940" i="2"/>
  <c r="Q940" i="2"/>
  <c r="P940" i="2"/>
  <c r="O940" i="2"/>
  <c r="N940" i="2"/>
  <c r="BL940" i="2" s="1"/>
  <c r="M940" i="2"/>
  <c r="L940" i="2"/>
  <c r="BK940" i="2" s="1"/>
  <c r="K940" i="2"/>
  <c r="J940" i="2"/>
  <c r="BI940" i="2" s="1"/>
  <c r="I940" i="2"/>
  <c r="G940" i="2"/>
  <c r="F940" i="2"/>
  <c r="H940" i="2" s="1"/>
  <c r="CX939" i="2"/>
  <c r="CW939" i="2"/>
  <c r="CN939" i="2"/>
  <c r="CK939" i="2"/>
  <c r="CI939" i="2"/>
  <c r="CD939" i="2"/>
  <c r="CE939" i="2" s="1"/>
  <c r="CC939" i="2"/>
  <c r="BY939" i="2"/>
  <c r="CA939" i="2" s="1"/>
  <c r="BW939" i="2"/>
  <c r="BV939" i="2"/>
  <c r="BS939" i="2"/>
  <c r="BR939" i="2"/>
  <c r="BP939" i="2"/>
  <c r="BO939" i="2"/>
  <c r="BN939" i="2"/>
  <c r="BM939" i="2"/>
  <c r="BL939" i="2"/>
  <c r="BK939" i="2"/>
  <c r="BJ939" i="2"/>
  <c r="BI939" i="2"/>
  <c r="BH939" i="2"/>
  <c r="BF939" i="2"/>
  <c r="BD939" i="2"/>
  <c r="AQ939" i="2"/>
  <c r="AP939" i="2"/>
  <c r="AR939" i="2" s="1"/>
  <c r="BU939" i="2" s="1"/>
  <c r="AA939" i="2"/>
  <c r="H939" i="2"/>
  <c r="CX938" i="2"/>
  <c r="CW938" i="2"/>
  <c r="CN938" i="2"/>
  <c r="CK938" i="2"/>
  <c r="CI938" i="2"/>
  <c r="CD938" i="2"/>
  <c r="CE938" i="2" s="1"/>
  <c r="CC938" i="2"/>
  <c r="BY938" i="2"/>
  <c r="CA938" i="2" s="1"/>
  <c r="BW938" i="2"/>
  <c r="BV938" i="2"/>
  <c r="BS938" i="2"/>
  <c r="BR938" i="2"/>
  <c r="BP938" i="2"/>
  <c r="BO938" i="2"/>
  <c r="BN938" i="2"/>
  <c r="BM938" i="2"/>
  <c r="BL938" i="2"/>
  <c r="BK938" i="2"/>
  <c r="BJ938" i="2"/>
  <c r="BI938" i="2"/>
  <c r="BH938" i="2"/>
  <c r="BF938" i="2"/>
  <c r="BD938" i="2"/>
  <c r="AQ938" i="2"/>
  <c r="AP938" i="2"/>
  <c r="AR938" i="2" s="1"/>
  <c r="BU938" i="2" s="1"/>
  <c r="AA938" i="2"/>
  <c r="H938" i="2"/>
  <c r="CX937" i="2"/>
  <c r="CW937" i="2"/>
  <c r="CN937" i="2"/>
  <c r="CK937" i="2"/>
  <c r="CI937" i="2"/>
  <c r="CD937" i="2"/>
  <c r="CE937" i="2" s="1"/>
  <c r="CC937" i="2"/>
  <c r="BY937" i="2"/>
  <c r="CA937" i="2" s="1"/>
  <c r="BW937" i="2"/>
  <c r="BV937" i="2"/>
  <c r="BS937" i="2"/>
  <c r="BR937" i="2"/>
  <c r="BP937" i="2"/>
  <c r="BO937" i="2"/>
  <c r="BN937" i="2"/>
  <c r="BM937" i="2"/>
  <c r="BL937" i="2"/>
  <c r="BK937" i="2"/>
  <c r="BJ937" i="2"/>
  <c r="BI937" i="2"/>
  <c r="BH937" i="2"/>
  <c r="BF937" i="2"/>
  <c r="BD937" i="2"/>
  <c r="AQ937" i="2"/>
  <c r="AP937" i="2"/>
  <c r="AR937" i="2" s="1"/>
  <c r="BU937" i="2" s="1"/>
  <c r="AA937" i="2"/>
  <c r="H937" i="2"/>
  <c r="CX936" i="2"/>
  <c r="CW936" i="2"/>
  <c r="CN936" i="2"/>
  <c r="CK936" i="2"/>
  <c r="CI936" i="2"/>
  <c r="CD936" i="2"/>
  <c r="CE936" i="2" s="1"/>
  <c r="CC936" i="2"/>
  <c r="BY936" i="2"/>
  <c r="CA936" i="2" s="1"/>
  <c r="BW936" i="2"/>
  <c r="BV936" i="2"/>
  <c r="BS936" i="2"/>
  <c r="BR936" i="2"/>
  <c r="BP936" i="2"/>
  <c r="BO936" i="2"/>
  <c r="BN936" i="2"/>
  <c r="BM936" i="2"/>
  <c r="BL936" i="2"/>
  <c r="BK936" i="2"/>
  <c r="BJ936" i="2"/>
  <c r="BI936" i="2"/>
  <c r="BH936" i="2"/>
  <c r="BF936" i="2"/>
  <c r="BD936" i="2"/>
  <c r="AQ936" i="2"/>
  <c r="AP936" i="2"/>
  <c r="AR936" i="2" s="1"/>
  <c r="BU936" i="2" s="1"/>
  <c r="AA936" i="2"/>
  <c r="H936" i="2"/>
  <c r="CX935" i="2"/>
  <c r="CW935" i="2"/>
  <c r="CN935" i="2"/>
  <c r="CK935" i="2"/>
  <c r="CI935" i="2"/>
  <c r="CD935" i="2"/>
  <c r="CE935" i="2" s="1"/>
  <c r="CC935" i="2"/>
  <c r="BY935" i="2"/>
  <c r="CA935" i="2" s="1"/>
  <c r="BW935" i="2"/>
  <c r="BV935" i="2"/>
  <c r="BS935" i="2"/>
  <c r="BR935" i="2"/>
  <c r="BP935" i="2"/>
  <c r="BO935" i="2"/>
  <c r="BN935" i="2"/>
  <c r="BM935" i="2"/>
  <c r="BL935" i="2"/>
  <c r="BK935" i="2"/>
  <c r="BJ935" i="2"/>
  <c r="BI935" i="2"/>
  <c r="BH935" i="2"/>
  <c r="BF935" i="2"/>
  <c r="BD935" i="2"/>
  <c r="AQ935" i="2"/>
  <c r="AP935" i="2"/>
  <c r="AR935" i="2" s="1"/>
  <c r="BU935" i="2" s="1"/>
  <c r="AA935" i="2"/>
  <c r="H935" i="2"/>
  <c r="CX934" i="2"/>
  <c r="CW934" i="2"/>
  <c r="CN934" i="2"/>
  <c r="CK934" i="2"/>
  <c r="CI934" i="2"/>
  <c r="CD934" i="2"/>
  <c r="CC934" i="2"/>
  <c r="BY934" i="2"/>
  <c r="CA934" i="2" s="1"/>
  <c r="BW934" i="2"/>
  <c r="BV934" i="2"/>
  <c r="BS934" i="2"/>
  <c r="BR934" i="2"/>
  <c r="BP934" i="2"/>
  <c r="BO934" i="2"/>
  <c r="BN934" i="2"/>
  <c r="BM934" i="2"/>
  <c r="BL934" i="2"/>
  <c r="BK934" i="2"/>
  <c r="BJ934" i="2"/>
  <c r="BI934" i="2"/>
  <c r="BH934" i="2"/>
  <c r="BF934" i="2"/>
  <c r="BD934" i="2"/>
  <c r="AQ934" i="2"/>
  <c r="AP934" i="2"/>
  <c r="AR934" i="2" s="1"/>
  <c r="BU934" i="2" s="1"/>
  <c r="AA934" i="2"/>
  <c r="H934" i="2"/>
  <c r="CX933" i="2"/>
  <c r="CW933" i="2"/>
  <c r="CN933" i="2"/>
  <c r="CK933" i="2"/>
  <c r="CI933" i="2"/>
  <c r="CD933" i="2"/>
  <c r="CC933" i="2"/>
  <c r="CA933" i="2"/>
  <c r="BY933" i="2"/>
  <c r="BW933" i="2"/>
  <c r="BV933" i="2"/>
  <c r="BS933" i="2"/>
  <c r="BR933" i="2"/>
  <c r="BP933" i="2"/>
  <c r="BO933" i="2"/>
  <c r="BN933" i="2"/>
  <c r="BM933" i="2"/>
  <c r="BL933" i="2"/>
  <c r="BK933" i="2"/>
  <c r="BJ933" i="2"/>
  <c r="BI933" i="2"/>
  <c r="BH933" i="2"/>
  <c r="BF933" i="2"/>
  <c r="BD933" i="2"/>
  <c r="AR933" i="2"/>
  <c r="BU933" i="2" s="1"/>
  <c r="AQ933" i="2"/>
  <c r="AP933" i="2"/>
  <c r="AA933" i="2"/>
  <c r="H933" i="2"/>
  <c r="CX932" i="2"/>
  <c r="CW932" i="2"/>
  <c r="CN932" i="2"/>
  <c r="CK932" i="2"/>
  <c r="CI932" i="2"/>
  <c r="CD932" i="2"/>
  <c r="CE932" i="2" s="1"/>
  <c r="CC932" i="2"/>
  <c r="BY932" i="2"/>
  <c r="CA932" i="2" s="1"/>
  <c r="BW932" i="2"/>
  <c r="BV932" i="2"/>
  <c r="BS932" i="2"/>
  <c r="BR932" i="2"/>
  <c r="BP932" i="2"/>
  <c r="BO932" i="2"/>
  <c r="BN932" i="2"/>
  <c r="BM932" i="2"/>
  <c r="BL932" i="2"/>
  <c r="BK932" i="2"/>
  <c r="BJ932" i="2"/>
  <c r="BI932" i="2"/>
  <c r="BH932" i="2"/>
  <c r="BF932" i="2"/>
  <c r="BD932" i="2"/>
  <c r="AQ932" i="2"/>
  <c r="AP932" i="2"/>
  <c r="AR932" i="2" s="1"/>
  <c r="BU932" i="2" s="1"/>
  <c r="AA932" i="2"/>
  <c r="H932" i="2"/>
  <c r="CX931" i="2"/>
  <c r="CW931" i="2"/>
  <c r="CN931" i="2"/>
  <c r="CK931" i="2"/>
  <c r="CI931" i="2"/>
  <c r="CD931" i="2"/>
  <c r="CC931" i="2"/>
  <c r="CA931" i="2"/>
  <c r="BY931" i="2"/>
  <c r="BW931" i="2"/>
  <c r="BV931" i="2"/>
  <c r="BS931" i="2"/>
  <c r="BR931" i="2"/>
  <c r="BP931" i="2"/>
  <c r="BO931" i="2"/>
  <c r="BN931" i="2"/>
  <c r="BM931" i="2"/>
  <c r="BL931" i="2"/>
  <c r="BK931" i="2"/>
  <c r="BJ931" i="2"/>
  <c r="BI931" i="2"/>
  <c r="BH931" i="2"/>
  <c r="BF931" i="2"/>
  <c r="BD931" i="2"/>
  <c r="AQ931" i="2"/>
  <c r="AP931" i="2"/>
  <c r="AR931" i="2" s="1"/>
  <c r="BU931" i="2" s="1"/>
  <c r="AA931" i="2"/>
  <c r="H931" i="2"/>
  <c r="CX930" i="2"/>
  <c r="CW930" i="2"/>
  <c r="CN930" i="2"/>
  <c r="CK930" i="2"/>
  <c r="CI930" i="2"/>
  <c r="CE930" i="2"/>
  <c r="CD930" i="2"/>
  <c r="CC930" i="2"/>
  <c r="BY930" i="2"/>
  <c r="CA930" i="2" s="1"/>
  <c r="BW930" i="2"/>
  <c r="BV930" i="2"/>
  <c r="BS930" i="2"/>
  <c r="BR930" i="2"/>
  <c r="BP930" i="2"/>
  <c r="BO930" i="2"/>
  <c r="BN930" i="2"/>
  <c r="CV930" i="2" s="1"/>
  <c r="BM930" i="2"/>
  <c r="BL930" i="2"/>
  <c r="BK930" i="2"/>
  <c r="BJ930" i="2"/>
  <c r="BI930" i="2"/>
  <c r="BH930" i="2"/>
  <c r="BF930" i="2"/>
  <c r="BD930" i="2"/>
  <c r="AQ930" i="2"/>
  <c r="AP930" i="2"/>
  <c r="AR930" i="2" s="1"/>
  <c r="BU930" i="2" s="1"/>
  <c r="AA930" i="2"/>
  <c r="H930" i="2"/>
  <c r="CX929" i="2"/>
  <c r="CW929" i="2"/>
  <c r="CN929" i="2"/>
  <c r="CK929" i="2"/>
  <c r="CI929" i="2"/>
  <c r="CD929" i="2"/>
  <c r="CC929" i="2"/>
  <c r="BY929" i="2"/>
  <c r="CA929" i="2" s="1"/>
  <c r="BW929" i="2"/>
  <c r="BV929" i="2"/>
  <c r="BS929" i="2"/>
  <c r="BR929" i="2"/>
  <c r="BP929" i="2"/>
  <c r="BO929" i="2"/>
  <c r="BN929" i="2"/>
  <c r="BM929" i="2"/>
  <c r="BL929" i="2"/>
  <c r="BK929" i="2"/>
  <c r="BJ929" i="2"/>
  <c r="BI929" i="2"/>
  <c r="BH929" i="2"/>
  <c r="BF929" i="2"/>
  <c r="BD929" i="2"/>
  <c r="AQ929" i="2"/>
  <c r="AP929" i="2"/>
  <c r="AR929" i="2" s="1"/>
  <c r="BU929" i="2" s="1"/>
  <c r="AA929" i="2"/>
  <c r="H929" i="2"/>
  <c r="CX928" i="2"/>
  <c r="CW928" i="2"/>
  <c r="CN928" i="2"/>
  <c r="CK928" i="2"/>
  <c r="CI928" i="2"/>
  <c r="CE928" i="2"/>
  <c r="CD928" i="2"/>
  <c r="CC928" i="2"/>
  <c r="BY928" i="2"/>
  <c r="CA928" i="2" s="1"/>
  <c r="BW928" i="2"/>
  <c r="BV928" i="2"/>
  <c r="BS928" i="2"/>
  <c r="BR928" i="2"/>
  <c r="BP928" i="2"/>
  <c r="BO928" i="2"/>
  <c r="BN928" i="2"/>
  <c r="BM928" i="2"/>
  <c r="BL928" i="2"/>
  <c r="BK928" i="2"/>
  <c r="BJ928" i="2"/>
  <c r="BI928" i="2"/>
  <c r="BH928" i="2"/>
  <c r="BF928" i="2"/>
  <c r="BD928" i="2"/>
  <c r="AQ928" i="2"/>
  <c r="AP928" i="2"/>
  <c r="AR928" i="2" s="1"/>
  <c r="BU928" i="2" s="1"/>
  <c r="AA928" i="2"/>
  <c r="H928" i="2"/>
  <c r="CX927" i="2"/>
  <c r="CW927" i="2"/>
  <c r="CN927" i="2"/>
  <c r="CK927" i="2"/>
  <c r="CI927" i="2"/>
  <c r="CD927" i="2"/>
  <c r="CE927" i="2" s="1"/>
  <c r="CC927" i="2"/>
  <c r="CA927" i="2"/>
  <c r="BY927" i="2"/>
  <c r="BW927" i="2"/>
  <c r="BV927" i="2"/>
  <c r="BS927" i="2"/>
  <c r="BR927" i="2"/>
  <c r="BP927" i="2"/>
  <c r="BO927" i="2"/>
  <c r="BN927" i="2"/>
  <c r="BM927" i="2"/>
  <c r="BL927" i="2"/>
  <c r="BK927" i="2"/>
  <c r="BJ927" i="2"/>
  <c r="BI927" i="2"/>
  <c r="BH927" i="2"/>
  <c r="BF927" i="2"/>
  <c r="BD927" i="2"/>
  <c r="AQ927" i="2"/>
  <c r="AP927" i="2"/>
  <c r="AR927" i="2" s="1"/>
  <c r="BU927" i="2" s="1"/>
  <c r="AA927" i="2"/>
  <c r="H927" i="2"/>
  <c r="CX926" i="2"/>
  <c r="CW926" i="2"/>
  <c r="CN926" i="2"/>
  <c r="CK926" i="2"/>
  <c r="CI926" i="2"/>
  <c r="CE926" i="2"/>
  <c r="CD926" i="2"/>
  <c r="CC926" i="2"/>
  <c r="BY926" i="2"/>
  <c r="CA926" i="2" s="1"/>
  <c r="BW926" i="2"/>
  <c r="BV926" i="2"/>
  <c r="BS926" i="2"/>
  <c r="BR926" i="2"/>
  <c r="BP926" i="2"/>
  <c r="BO926" i="2"/>
  <c r="BN926" i="2"/>
  <c r="BM926" i="2"/>
  <c r="BL926" i="2"/>
  <c r="BK926" i="2"/>
  <c r="BJ926" i="2"/>
  <c r="BI926" i="2"/>
  <c r="BH926" i="2"/>
  <c r="BF926" i="2"/>
  <c r="BD926" i="2"/>
  <c r="AQ926" i="2"/>
  <c r="AP926" i="2"/>
  <c r="AR926" i="2" s="1"/>
  <c r="BU926" i="2" s="1"/>
  <c r="AA926" i="2"/>
  <c r="H926" i="2"/>
  <c r="CX925" i="2"/>
  <c r="CW925" i="2"/>
  <c r="CN925" i="2"/>
  <c r="CK925" i="2"/>
  <c r="CI925" i="2"/>
  <c r="CD925" i="2"/>
  <c r="CC925" i="2"/>
  <c r="CA925" i="2"/>
  <c r="BY925" i="2"/>
  <c r="BW925" i="2"/>
  <c r="BV925" i="2"/>
  <c r="BS925" i="2"/>
  <c r="BR925" i="2"/>
  <c r="BP925" i="2"/>
  <c r="BO925" i="2"/>
  <c r="BN925" i="2"/>
  <c r="BM925" i="2"/>
  <c r="BL925" i="2"/>
  <c r="BK925" i="2"/>
  <c r="BJ925" i="2"/>
  <c r="BI925" i="2"/>
  <c r="BH925" i="2"/>
  <c r="BF925" i="2"/>
  <c r="BD925" i="2"/>
  <c r="AR925" i="2"/>
  <c r="BU925" i="2" s="1"/>
  <c r="AQ925" i="2"/>
  <c r="AP925" i="2"/>
  <c r="AA925" i="2"/>
  <c r="H925" i="2"/>
  <c r="CX924" i="2"/>
  <c r="CW924" i="2"/>
  <c r="CN924" i="2"/>
  <c r="CK924" i="2"/>
  <c r="CI924" i="2"/>
  <c r="CD924" i="2"/>
  <c r="CE924" i="2" s="1"/>
  <c r="CC924" i="2"/>
  <c r="BY924" i="2"/>
  <c r="CA924" i="2" s="1"/>
  <c r="BW924" i="2"/>
  <c r="BV924" i="2"/>
  <c r="BS924" i="2"/>
  <c r="BR924" i="2"/>
  <c r="BP924" i="2"/>
  <c r="BO924" i="2"/>
  <c r="BN924" i="2"/>
  <c r="BM924" i="2"/>
  <c r="BL924" i="2"/>
  <c r="BK924" i="2"/>
  <c r="BJ924" i="2"/>
  <c r="BI924" i="2"/>
  <c r="BH924" i="2"/>
  <c r="BF924" i="2"/>
  <c r="BD924" i="2"/>
  <c r="AQ924" i="2"/>
  <c r="AP924" i="2"/>
  <c r="AR924" i="2" s="1"/>
  <c r="BU924" i="2" s="1"/>
  <c r="AA924" i="2"/>
  <c r="H924" i="2"/>
  <c r="CX923" i="2"/>
  <c r="CW923" i="2"/>
  <c r="CN923" i="2"/>
  <c r="CK923" i="2"/>
  <c r="CI923" i="2"/>
  <c r="CD923" i="2"/>
  <c r="CC923" i="2"/>
  <c r="CA923" i="2"/>
  <c r="BY923" i="2"/>
  <c r="BW923" i="2"/>
  <c r="BV923" i="2"/>
  <c r="BS923" i="2"/>
  <c r="BR923" i="2"/>
  <c r="BP923" i="2"/>
  <c r="BO923" i="2"/>
  <c r="BN923" i="2"/>
  <c r="BM923" i="2"/>
  <c r="BL923" i="2"/>
  <c r="BK923" i="2"/>
  <c r="BJ923" i="2"/>
  <c r="BI923" i="2"/>
  <c r="BH923" i="2"/>
  <c r="BF923" i="2"/>
  <c r="BD923" i="2"/>
  <c r="AQ923" i="2"/>
  <c r="AP923" i="2"/>
  <c r="AR923" i="2" s="1"/>
  <c r="BU923" i="2" s="1"/>
  <c r="AA923" i="2"/>
  <c r="H923" i="2"/>
  <c r="CX922" i="2"/>
  <c r="CW922" i="2"/>
  <c r="CN922" i="2"/>
  <c r="CK922" i="2"/>
  <c r="CI922" i="2"/>
  <c r="CE922" i="2"/>
  <c r="CD922" i="2"/>
  <c r="CC922" i="2"/>
  <c r="BY922" i="2"/>
  <c r="CA922" i="2" s="1"/>
  <c r="BW922" i="2"/>
  <c r="BV922" i="2"/>
  <c r="BS922" i="2"/>
  <c r="BR922" i="2"/>
  <c r="BP922" i="2"/>
  <c r="BO922" i="2"/>
  <c r="BN922" i="2"/>
  <c r="BM922" i="2"/>
  <c r="BL922" i="2"/>
  <c r="BK922" i="2"/>
  <c r="BJ922" i="2"/>
  <c r="BI922" i="2"/>
  <c r="BH922" i="2"/>
  <c r="BF922" i="2"/>
  <c r="BD922" i="2"/>
  <c r="AQ922" i="2"/>
  <c r="AP922" i="2"/>
  <c r="AR922" i="2" s="1"/>
  <c r="BU922" i="2" s="1"/>
  <c r="AA922" i="2"/>
  <c r="H922" i="2"/>
  <c r="CX921" i="2"/>
  <c r="CW921" i="2"/>
  <c r="CN921" i="2"/>
  <c r="CK921" i="2"/>
  <c r="CI921" i="2"/>
  <c r="CD921" i="2"/>
  <c r="CC921" i="2"/>
  <c r="BY921" i="2"/>
  <c r="CA921" i="2" s="1"/>
  <c r="BW921" i="2"/>
  <c r="BV921" i="2"/>
  <c r="BS921" i="2"/>
  <c r="BR921" i="2"/>
  <c r="BP921" i="2"/>
  <c r="BO921" i="2"/>
  <c r="BN921" i="2"/>
  <c r="BM921" i="2"/>
  <c r="BL921" i="2"/>
  <c r="BK921" i="2"/>
  <c r="BJ921" i="2"/>
  <c r="BI921" i="2"/>
  <c r="BH921" i="2"/>
  <c r="BF921" i="2"/>
  <c r="BD921" i="2"/>
  <c r="AQ921" i="2"/>
  <c r="AP921" i="2"/>
  <c r="AR921" i="2" s="1"/>
  <c r="BU921" i="2" s="1"/>
  <c r="AA921" i="2"/>
  <c r="H921" i="2"/>
  <c r="CX920" i="2"/>
  <c r="CW920" i="2"/>
  <c r="CN920" i="2"/>
  <c r="CK920" i="2"/>
  <c r="CI920" i="2"/>
  <c r="CE920" i="2"/>
  <c r="CD920" i="2"/>
  <c r="CC920" i="2"/>
  <c r="BY920" i="2"/>
  <c r="CA920" i="2" s="1"/>
  <c r="BW920" i="2"/>
  <c r="BV920" i="2"/>
  <c r="BS920" i="2"/>
  <c r="BR920" i="2"/>
  <c r="BP920" i="2"/>
  <c r="BO920" i="2"/>
  <c r="BN920" i="2"/>
  <c r="BM920" i="2"/>
  <c r="BL920" i="2"/>
  <c r="BK920" i="2"/>
  <c r="BJ920" i="2"/>
  <c r="BI920" i="2"/>
  <c r="BH920" i="2"/>
  <c r="BF920" i="2"/>
  <c r="BD920" i="2"/>
  <c r="AQ920" i="2"/>
  <c r="AP920" i="2"/>
  <c r="AR920" i="2" s="1"/>
  <c r="BU920" i="2" s="1"/>
  <c r="AA920" i="2"/>
  <c r="H920" i="2"/>
  <c r="CX919" i="2"/>
  <c r="CW919" i="2"/>
  <c r="CN919" i="2"/>
  <c r="CK919" i="2"/>
  <c r="CI919" i="2"/>
  <c r="CD919" i="2"/>
  <c r="CE919" i="2" s="1"/>
  <c r="CC919" i="2"/>
  <c r="CA919" i="2"/>
  <c r="BY919" i="2"/>
  <c r="BW919" i="2"/>
  <c r="BV919" i="2"/>
  <c r="BS919" i="2"/>
  <c r="BR919" i="2"/>
  <c r="BP919" i="2"/>
  <c r="BO919" i="2"/>
  <c r="BN919" i="2"/>
  <c r="BM919" i="2"/>
  <c r="BL919" i="2"/>
  <c r="BK919" i="2"/>
  <c r="BJ919" i="2"/>
  <c r="BI919" i="2"/>
  <c r="BH919" i="2"/>
  <c r="BF919" i="2"/>
  <c r="BD919" i="2"/>
  <c r="AQ919" i="2"/>
  <c r="AP919" i="2"/>
  <c r="AR919" i="2" s="1"/>
  <c r="BU919" i="2" s="1"/>
  <c r="AA919" i="2"/>
  <c r="H919" i="2"/>
  <c r="CX918" i="2"/>
  <c r="CW918" i="2"/>
  <c r="CN918" i="2"/>
  <c r="CK918" i="2"/>
  <c r="CI918" i="2"/>
  <c r="CD918" i="2"/>
  <c r="CE918" i="2" s="1"/>
  <c r="CC918" i="2"/>
  <c r="BY918" i="2"/>
  <c r="CA918" i="2" s="1"/>
  <c r="BW918" i="2"/>
  <c r="BV918" i="2"/>
  <c r="BS918" i="2"/>
  <c r="BR918" i="2"/>
  <c r="BP918" i="2"/>
  <c r="BO918" i="2"/>
  <c r="BN918" i="2"/>
  <c r="BM918" i="2"/>
  <c r="BL918" i="2"/>
  <c r="BK918" i="2"/>
  <c r="BJ918" i="2"/>
  <c r="BI918" i="2"/>
  <c r="BH918" i="2"/>
  <c r="BF918" i="2"/>
  <c r="BD918" i="2"/>
  <c r="AQ918" i="2"/>
  <c r="AP918" i="2"/>
  <c r="AR918" i="2" s="1"/>
  <c r="BU918" i="2" s="1"/>
  <c r="AA918" i="2"/>
  <c r="H918" i="2"/>
  <c r="CX917" i="2"/>
  <c r="CW917" i="2"/>
  <c r="CN917" i="2"/>
  <c r="CK917" i="2"/>
  <c r="CI917" i="2"/>
  <c r="CD917" i="2"/>
  <c r="CC917" i="2"/>
  <c r="BY917" i="2"/>
  <c r="CA917" i="2" s="1"/>
  <c r="BW917" i="2"/>
  <c r="BV917" i="2"/>
  <c r="BS917" i="2"/>
  <c r="BR917" i="2"/>
  <c r="BP917" i="2"/>
  <c r="BO917" i="2"/>
  <c r="BN917" i="2"/>
  <c r="BM917" i="2"/>
  <c r="BL917" i="2"/>
  <c r="BK917" i="2"/>
  <c r="BJ917" i="2"/>
  <c r="BI917" i="2"/>
  <c r="BH917" i="2"/>
  <c r="BF917" i="2"/>
  <c r="BD917" i="2"/>
  <c r="AQ917" i="2"/>
  <c r="AP917" i="2"/>
  <c r="AR917" i="2" s="1"/>
  <c r="BU917" i="2" s="1"/>
  <c r="AA917" i="2"/>
  <c r="H917" i="2"/>
  <c r="CX916" i="2"/>
  <c r="CW916" i="2"/>
  <c r="CN916" i="2"/>
  <c r="CK916" i="2"/>
  <c r="CI916" i="2"/>
  <c r="CD916" i="2"/>
  <c r="CE916" i="2" s="1"/>
  <c r="CC916" i="2"/>
  <c r="BY916" i="2"/>
  <c r="CA916" i="2" s="1"/>
  <c r="BW916" i="2"/>
  <c r="BV916" i="2"/>
  <c r="BS916" i="2"/>
  <c r="BR916" i="2"/>
  <c r="BP916" i="2"/>
  <c r="BO916" i="2"/>
  <c r="BN916" i="2"/>
  <c r="BM916" i="2"/>
  <c r="BL916" i="2"/>
  <c r="BK916" i="2"/>
  <c r="BJ916" i="2"/>
  <c r="BI916" i="2"/>
  <c r="BH916" i="2"/>
  <c r="BF916" i="2"/>
  <c r="BD916" i="2"/>
  <c r="AQ916" i="2"/>
  <c r="AP916" i="2"/>
  <c r="AR916" i="2" s="1"/>
  <c r="BU916" i="2" s="1"/>
  <c r="AA916" i="2"/>
  <c r="H916" i="2"/>
  <c r="CX915" i="2"/>
  <c r="CW915" i="2"/>
  <c r="CN915" i="2"/>
  <c r="CK915" i="2"/>
  <c r="CI915" i="2"/>
  <c r="CD915" i="2"/>
  <c r="CC915" i="2"/>
  <c r="BY915" i="2"/>
  <c r="CA915" i="2" s="1"/>
  <c r="BW915" i="2"/>
  <c r="BV915" i="2"/>
  <c r="BS915" i="2"/>
  <c r="BR915" i="2"/>
  <c r="BP915" i="2"/>
  <c r="BO915" i="2"/>
  <c r="BN915" i="2"/>
  <c r="BM915" i="2"/>
  <c r="BL915" i="2"/>
  <c r="BK915" i="2"/>
  <c r="BJ915" i="2"/>
  <c r="BI915" i="2"/>
  <c r="BH915" i="2"/>
  <c r="BF915" i="2"/>
  <c r="BD915" i="2"/>
  <c r="AQ915" i="2"/>
  <c r="AP915" i="2"/>
  <c r="AR915" i="2" s="1"/>
  <c r="BU915" i="2" s="1"/>
  <c r="AA915" i="2"/>
  <c r="H915" i="2"/>
  <c r="CX914" i="2"/>
  <c r="CW914" i="2"/>
  <c r="CN914" i="2"/>
  <c r="CK914" i="2"/>
  <c r="CI914" i="2"/>
  <c r="CD914" i="2"/>
  <c r="CE914" i="2" s="1"/>
  <c r="CC914" i="2"/>
  <c r="BY914" i="2"/>
  <c r="CA914" i="2" s="1"/>
  <c r="BW914" i="2"/>
  <c r="BV914" i="2"/>
  <c r="BS914" i="2"/>
  <c r="BR914" i="2"/>
  <c r="BP914" i="2"/>
  <c r="BO914" i="2"/>
  <c r="BN914" i="2"/>
  <c r="BM914" i="2"/>
  <c r="BL914" i="2"/>
  <c r="BK914" i="2"/>
  <c r="BJ914" i="2"/>
  <c r="BI914" i="2"/>
  <c r="BH914" i="2"/>
  <c r="BF914" i="2"/>
  <c r="BD914" i="2"/>
  <c r="AR914" i="2"/>
  <c r="BU914" i="2" s="1"/>
  <c r="AQ914" i="2"/>
  <c r="AP914" i="2"/>
  <c r="AA914" i="2"/>
  <c r="H914" i="2"/>
  <c r="DA913" i="2"/>
  <c r="CZ913" i="2"/>
  <c r="CX913" i="2"/>
  <c r="CW913" i="2"/>
  <c r="CN913" i="2"/>
  <c r="CK913" i="2"/>
  <c r="CI913" i="2"/>
  <c r="CD913" i="2"/>
  <c r="CC913" i="2"/>
  <c r="BY913" i="2"/>
  <c r="CA913" i="2" s="1"/>
  <c r="BW913" i="2"/>
  <c r="BV913" i="2"/>
  <c r="BS913" i="2"/>
  <c r="BR913" i="2"/>
  <c r="BP913" i="2"/>
  <c r="BO913" i="2"/>
  <c r="BN913" i="2"/>
  <c r="BL913" i="2"/>
  <c r="BK913" i="2"/>
  <c r="BJ913" i="2"/>
  <c r="BI913" i="2"/>
  <c r="BH913" i="2"/>
  <c r="BG913" i="2"/>
  <c r="BF913" i="2"/>
  <c r="BE913" i="2"/>
  <c r="BD913" i="2"/>
  <c r="BC913" i="2"/>
  <c r="AZ913" i="2"/>
  <c r="AY913" i="2"/>
  <c r="AX913" i="2"/>
  <c r="AW913" i="2"/>
  <c r="AV913" i="2"/>
  <c r="AU913" i="2"/>
  <c r="BM913" i="2" s="1"/>
  <c r="AT913" i="2"/>
  <c r="AS913" i="2"/>
  <c r="AP913" i="2"/>
  <c r="AR913" i="2" s="1"/>
  <c r="BU913" i="2" s="1"/>
  <c r="AO913" i="2"/>
  <c r="AN913" i="2"/>
  <c r="AM913" i="2"/>
  <c r="AL913" i="2"/>
  <c r="AK913" i="2"/>
  <c r="AJ913" i="2"/>
  <c r="AI913" i="2"/>
  <c r="AQ913" i="2" s="1"/>
  <c r="AA913" i="2"/>
  <c r="Z913" i="2"/>
  <c r="Y913" i="2"/>
  <c r="X913" i="2"/>
  <c r="U913" i="2"/>
  <c r="T913" i="2"/>
  <c r="Q913" i="2"/>
  <c r="P913" i="2"/>
  <c r="O913" i="2"/>
  <c r="N913" i="2"/>
  <c r="M913" i="2"/>
  <c r="L913" i="2"/>
  <c r="K913" i="2"/>
  <c r="J913" i="2"/>
  <c r="I913" i="2"/>
  <c r="G913" i="2"/>
  <c r="H913" i="2" s="1"/>
  <c r="F913" i="2"/>
  <c r="CX912" i="2"/>
  <c r="CW912" i="2"/>
  <c r="CN912" i="2"/>
  <c r="CK912" i="2"/>
  <c r="CI912" i="2"/>
  <c r="CD912" i="2"/>
  <c r="CE912" i="2" s="1"/>
  <c r="CC912" i="2"/>
  <c r="BY912" i="2"/>
  <c r="CA912" i="2" s="1"/>
  <c r="BW912" i="2"/>
  <c r="BV912" i="2"/>
  <c r="BS912" i="2"/>
  <c r="BR912" i="2"/>
  <c r="BP912" i="2"/>
  <c r="BO912" i="2"/>
  <c r="BN912" i="2"/>
  <c r="BM912" i="2"/>
  <c r="BL912" i="2"/>
  <c r="BK912" i="2"/>
  <c r="BJ912" i="2"/>
  <c r="BI912" i="2"/>
  <c r="BH912" i="2"/>
  <c r="BF912" i="2"/>
  <c r="BD912" i="2"/>
  <c r="AQ912" i="2"/>
  <c r="AP912" i="2"/>
  <c r="AR912" i="2" s="1"/>
  <c r="BU912" i="2" s="1"/>
  <c r="AA912" i="2"/>
  <c r="H912" i="2"/>
  <c r="CX911" i="2"/>
  <c r="CW911" i="2"/>
  <c r="CN911" i="2"/>
  <c r="CK911" i="2"/>
  <c r="CI911" i="2"/>
  <c r="CD911" i="2"/>
  <c r="CC911" i="2"/>
  <c r="CA911" i="2"/>
  <c r="BY911" i="2"/>
  <c r="BW911" i="2"/>
  <c r="BV911" i="2"/>
  <c r="BS911" i="2"/>
  <c r="BR911" i="2"/>
  <c r="BP911" i="2"/>
  <c r="BO911" i="2"/>
  <c r="BN911" i="2"/>
  <c r="CV911" i="2" s="1"/>
  <c r="CR911" i="2" s="1"/>
  <c r="BM911" i="2"/>
  <c r="BL911" i="2"/>
  <c r="BK911" i="2"/>
  <c r="BJ911" i="2"/>
  <c r="BI911" i="2"/>
  <c r="BH911" i="2"/>
  <c r="BF911" i="2"/>
  <c r="BD911" i="2"/>
  <c r="AQ911" i="2"/>
  <c r="AP911" i="2"/>
  <c r="AR911" i="2" s="1"/>
  <c r="BU911" i="2" s="1"/>
  <c r="AA911" i="2"/>
  <c r="H911" i="2"/>
  <c r="CX910" i="2"/>
  <c r="CW910" i="2"/>
  <c r="CN910" i="2"/>
  <c r="CK910" i="2"/>
  <c r="CI910" i="2"/>
  <c r="CD910" i="2"/>
  <c r="CE910" i="2" s="1"/>
  <c r="CC910" i="2"/>
  <c r="BY910" i="2"/>
  <c r="CA910" i="2" s="1"/>
  <c r="BW910" i="2"/>
  <c r="BV910" i="2"/>
  <c r="BS910" i="2"/>
  <c r="BR910" i="2"/>
  <c r="BP910" i="2"/>
  <c r="BO910" i="2"/>
  <c r="BN910" i="2"/>
  <c r="BM910" i="2"/>
  <c r="BL910" i="2"/>
  <c r="BK910" i="2"/>
  <c r="BJ910" i="2"/>
  <c r="BI910" i="2"/>
  <c r="BH910" i="2"/>
  <c r="BF910" i="2"/>
  <c r="BD910" i="2"/>
  <c r="AR910" i="2"/>
  <c r="BU910" i="2" s="1"/>
  <c r="AQ910" i="2"/>
  <c r="AP910" i="2"/>
  <c r="AA910" i="2"/>
  <c r="H910" i="2"/>
  <c r="CX909" i="2"/>
  <c r="CW909" i="2"/>
  <c r="CN909" i="2"/>
  <c r="CK909" i="2"/>
  <c r="CI909" i="2"/>
  <c r="CD909" i="2"/>
  <c r="CC909" i="2"/>
  <c r="BY909" i="2"/>
  <c r="CA909" i="2" s="1"/>
  <c r="BW909" i="2"/>
  <c r="BV909" i="2"/>
  <c r="BS909" i="2"/>
  <c r="BR909" i="2"/>
  <c r="BP909" i="2"/>
  <c r="BO909" i="2"/>
  <c r="BN909" i="2"/>
  <c r="BM909" i="2"/>
  <c r="BL909" i="2"/>
  <c r="BK909" i="2"/>
  <c r="BJ909" i="2"/>
  <c r="BI909" i="2"/>
  <c r="BH909" i="2"/>
  <c r="BF909" i="2"/>
  <c r="BD909" i="2"/>
  <c r="AQ909" i="2"/>
  <c r="AP909" i="2"/>
  <c r="AR909" i="2" s="1"/>
  <c r="BU909" i="2" s="1"/>
  <c r="AA909" i="2"/>
  <c r="H909" i="2"/>
  <c r="CX908" i="2"/>
  <c r="CW908" i="2"/>
  <c r="CN908" i="2"/>
  <c r="CK908" i="2"/>
  <c r="CI908" i="2"/>
  <c r="CD908" i="2"/>
  <c r="CE908" i="2" s="1"/>
  <c r="CC908" i="2"/>
  <c r="BY908" i="2"/>
  <c r="CA908" i="2" s="1"/>
  <c r="BW908" i="2"/>
  <c r="BV908" i="2"/>
  <c r="BS908" i="2"/>
  <c r="BR908" i="2"/>
  <c r="BP908" i="2"/>
  <c r="BO908" i="2"/>
  <c r="BN908" i="2"/>
  <c r="BM908" i="2"/>
  <c r="BL908" i="2"/>
  <c r="BK908" i="2"/>
  <c r="BJ908" i="2"/>
  <c r="BI908" i="2"/>
  <c r="BH908" i="2"/>
  <c r="BF908" i="2"/>
  <c r="BD908" i="2"/>
  <c r="AQ908" i="2"/>
  <c r="AP908" i="2"/>
  <c r="AR908" i="2" s="1"/>
  <c r="BU908" i="2" s="1"/>
  <c r="AA908" i="2"/>
  <c r="H908" i="2"/>
  <c r="CX907" i="2"/>
  <c r="CW907" i="2"/>
  <c r="CN907" i="2"/>
  <c r="CK907" i="2"/>
  <c r="CI907" i="2"/>
  <c r="CD907" i="2"/>
  <c r="CE907" i="2" s="1"/>
  <c r="CC907" i="2"/>
  <c r="BY907" i="2"/>
  <c r="CA907" i="2" s="1"/>
  <c r="BW907" i="2"/>
  <c r="BV907" i="2"/>
  <c r="BS907" i="2"/>
  <c r="BR907" i="2"/>
  <c r="BP907" i="2"/>
  <c r="BO907" i="2"/>
  <c r="BN907" i="2"/>
  <c r="BM907" i="2"/>
  <c r="BL907" i="2"/>
  <c r="BK907" i="2"/>
  <c r="BJ907" i="2"/>
  <c r="BI907" i="2"/>
  <c r="BH907" i="2"/>
  <c r="BF907" i="2"/>
  <c r="BD907" i="2"/>
  <c r="AR907" i="2"/>
  <c r="BU907" i="2" s="1"/>
  <c r="AQ907" i="2"/>
  <c r="AP907" i="2"/>
  <c r="AA907" i="2"/>
  <c r="H907" i="2"/>
  <c r="CX906" i="2"/>
  <c r="CW906" i="2"/>
  <c r="CN906" i="2"/>
  <c r="CK906" i="2"/>
  <c r="CI906" i="2"/>
  <c r="CD906" i="2"/>
  <c r="CE906" i="2" s="1"/>
  <c r="CC906" i="2"/>
  <c r="BY906" i="2"/>
  <c r="CA906" i="2" s="1"/>
  <c r="BW906" i="2"/>
  <c r="BV906" i="2"/>
  <c r="BS906" i="2"/>
  <c r="BR906" i="2"/>
  <c r="BP906" i="2"/>
  <c r="BO906" i="2"/>
  <c r="BN906" i="2"/>
  <c r="BM906" i="2"/>
  <c r="BL906" i="2"/>
  <c r="BK906" i="2"/>
  <c r="BJ906" i="2"/>
  <c r="BI906" i="2"/>
  <c r="BH906" i="2"/>
  <c r="BF906" i="2"/>
  <c r="BD906" i="2"/>
  <c r="AQ906" i="2"/>
  <c r="AP906" i="2"/>
  <c r="AR906" i="2" s="1"/>
  <c r="BU906" i="2" s="1"/>
  <c r="AA906" i="2"/>
  <c r="H906" i="2"/>
  <c r="CX905" i="2"/>
  <c r="CW905" i="2"/>
  <c r="CN905" i="2"/>
  <c r="CK905" i="2"/>
  <c r="CI905" i="2"/>
  <c r="CD905" i="2"/>
  <c r="CC905" i="2"/>
  <c r="CA905" i="2"/>
  <c r="BY905" i="2"/>
  <c r="BW905" i="2"/>
  <c r="BV905" i="2"/>
  <c r="BS905" i="2"/>
  <c r="BR905" i="2"/>
  <c r="BP905" i="2"/>
  <c r="BO905" i="2"/>
  <c r="BN905" i="2"/>
  <c r="BM905" i="2"/>
  <c r="BL905" i="2"/>
  <c r="BK905" i="2"/>
  <c r="BJ905" i="2"/>
  <c r="BI905" i="2"/>
  <c r="BH905" i="2"/>
  <c r="BF905" i="2"/>
  <c r="BD905" i="2"/>
  <c r="AQ905" i="2"/>
  <c r="AP905" i="2"/>
  <c r="AR905" i="2" s="1"/>
  <c r="BU905" i="2" s="1"/>
  <c r="AA905" i="2"/>
  <c r="H905" i="2"/>
  <c r="DA904" i="2"/>
  <c r="CZ904" i="2"/>
  <c r="CX904" i="2"/>
  <c r="CW904" i="2"/>
  <c r="CK904" i="2"/>
  <c r="CI904" i="2"/>
  <c r="CC904" i="2"/>
  <c r="BY904" i="2"/>
  <c r="CA904" i="2" s="1"/>
  <c r="BW904" i="2"/>
  <c r="BV904" i="2"/>
  <c r="BS904" i="2"/>
  <c r="BR904" i="2"/>
  <c r="BP904" i="2"/>
  <c r="BN904" i="2"/>
  <c r="BK904" i="2"/>
  <c r="BI904" i="2"/>
  <c r="BH904" i="2"/>
  <c r="BG904" i="2"/>
  <c r="BE904" i="2"/>
  <c r="BF904" i="2" s="1"/>
  <c r="BC904" i="2"/>
  <c r="BO904" i="2" s="1"/>
  <c r="AZ904" i="2"/>
  <c r="AY904" i="2"/>
  <c r="AX904" i="2"/>
  <c r="AW904" i="2"/>
  <c r="BD904" i="2" s="1"/>
  <c r="AV904" i="2"/>
  <c r="AU904" i="2"/>
  <c r="BM904" i="2" s="1"/>
  <c r="AT904" i="2"/>
  <c r="CD904" i="2" s="1"/>
  <c r="AS904" i="2"/>
  <c r="AP904" i="2"/>
  <c r="AR904" i="2" s="1"/>
  <c r="BU904" i="2" s="1"/>
  <c r="AO904" i="2"/>
  <c r="AN904" i="2"/>
  <c r="AM904" i="2"/>
  <c r="AL904" i="2"/>
  <c r="AK904" i="2"/>
  <c r="AJ904" i="2"/>
  <c r="AI904" i="2"/>
  <c r="AQ904" i="2" s="1"/>
  <c r="Z904" i="2"/>
  <c r="CN904" i="2" s="1"/>
  <c r="Y904" i="2"/>
  <c r="X904" i="2"/>
  <c r="U904" i="2"/>
  <c r="T904" i="2"/>
  <c r="Q904" i="2"/>
  <c r="P904" i="2"/>
  <c r="O904" i="2"/>
  <c r="N904" i="2"/>
  <c r="M904" i="2"/>
  <c r="BL904" i="2" s="1"/>
  <c r="L904" i="2"/>
  <c r="K904" i="2"/>
  <c r="BJ904" i="2" s="1"/>
  <c r="J904" i="2"/>
  <c r="I904" i="2"/>
  <c r="H904" i="2"/>
  <c r="G904" i="2"/>
  <c r="F904" i="2"/>
  <c r="CX903" i="2"/>
  <c r="CW903" i="2"/>
  <c r="CN903" i="2"/>
  <c r="CK903" i="2"/>
  <c r="CI903" i="2"/>
  <c r="CD903" i="2"/>
  <c r="CE903" i="2" s="1"/>
  <c r="CC903" i="2"/>
  <c r="BY903" i="2"/>
  <c r="CA903" i="2" s="1"/>
  <c r="BW903" i="2"/>
  <c r="BV903" i="2"/>
  <c r="BS903" i="2"/>
  <c r="BR903" i="2"/>
  <c r="BP903" i="2"/>
  <c r="BO903" i="2"/>
  <c r="BN903" i="2"/>
  <c r="BM903" i="2"/>
  <c r="BL903" i="2"/>
  <c r="BK903" i="2"/>
  <c r="BJ903" i="2"/>
  <c r="BI903" i="2"/>
  <c r="BH903" i="2"/>
  <c r="BF903" i="2"/>
  <c r="BD903" i="2"/>
  <c r="AQ903" i="2"/>
  <c r="AP903" i="2"/>
  <c r="AR903" i="2" s="1"/>
  <c r="BU903" i="2" s="1"/>
  <c r="AA903" i="2"/>
  <c r="H903" i="2"/>
  <c r="CX902" i="2"/>
  <c r="CW902" i="2"/>
  <c r="CN902" i="2"/>
  <c r="CK902" i="2"/>
  <c r="CI902" i="2"/>
  <c r="CD902" i="2"/>
  <c r="CE902" i="2" s="1"/>
  <c r="CC902" i="2"/>
  <c r="BY902" i="2"/>
  <c r="CA902" i="2" s="1"/>
  <c r="BW902" i="2"/>
  <c r="BV902" i="2"/>
  <c r="BS902" i="2"/>
  <c r="BR902" i="2"/>
  <c r="BP902" i="2"/>
  <c r="BO902" i="2"/>
  <c r="BN902" i="2"/>
  <c r="CV902" i="2" s="1"/>
  <c r="CY902" i="2" s="1"/>
  <c r="BM902" i="2"/>
  <c r="BL902" i="2"/>
  <c r="BK902" i="2"/>
  <c r="BJ902" i="2"/>
  <c r="BI902" i="2"/>
  <c r="BH902" i="2"/>
  <c r="BF902" i="2"/>
  <c r="BD902" i="2"/>
  <c r="AQ902" i="2"/>
  <c r="AP902" i="2"/>
  <c r="AR902" i="2" s="1"/>
  <c r="BU902" i="2" s="1"/>
  <c r="AA902" i="2"/>
  <c r="H902" i="2"/>
  <c r="CX901" i="2"/>
  <c r="CW901" i="2"/>
  <c r="CN901" i="2"/>
  <c r="CK901" i="2"/>
  <c r="CI901" i="2"/>
  <c r="CD901" i="2"/>
  <c r="CC901" i="2"/>
  <c r="BY901" i="2"/>
  <c r="CA901" i="2" s="1"/>
  <c r="BW901" i="2"/>
  <c r="BV901" i="2"/>
  <c r="BS901" i="2"/>
  <c r="BR901" i="2"/>
  <c r="BP901" i="2"/>
  <c r="BO901" i="2"/>
  <c r="BN901" i="2"/>
  <c r="BM901" i="2"/>
  <c r="BL901" i="2"/>
  <c r="BK901" i="2"/>
  <c r="BJ901" i="2"/>
  <c r="BI901" i="2"/>
  <c r="BH901" i="2"/>
  <c r="BF901" i="2"/>
  <c r="BD901" i="2"/>
  <c r="AQ901" i="2"/>
  <c r="AP901" i="2"/>
  <c r="AR901" i="2" s="1"/>
  <c r="BU901" i="2" s="1"/>
  <c r="AA901" i="2"/>
  <c r="H901" i="2"/>
  <c r="DA900" i="2"/>
  <c r="CZ900" i="2"/>
  <c r="CX900" i="2"/>
  <c r="CW900" i="2"/>
  <c r="CK900" i="2"/>
  <c r="CI900" i="2"/>
  <c r="CC900" i="2"/>
  <c r="BY900" i="2"/>
  <c r="CA900" i="2" s="1"/>
  <c r="BW900" i="2"/>
  <c r="BV900" i="2"/>
  <c r="BS900" i="2"/>
  <c r="BR900" i="2"/>
  <c r="BP900" i="2"/>
  <c r="BN900" i="2"/>
  <c r="CV900" i="2" s="1"/>
  <c r="BK900" i="2"/>
  <c r="BI900" i="2"/>
  <c r="BH900" i="2"/>
  <c r="BG900" i="2"/>
  <c r="BE900" i="2"/>
  <c r="BF900" i="2" s="1"/>
  <c r="BC900" i="2"/>
  <c r="BO900" i="2" s="1"/>
  <c r="AZ900" i="2"/>
  <c r="AY900" i="2"/>
  <c r="AX900" i="2"/>
  <c r="AW900" i="2"/>
  <c r="BD900" i="2" s="1"/>
  <c r="AV900" i="2"/>
  <c r="AU900" i="2"/>
  <c r="BM900" i="2" s="1"/>
  <c r="AT900" i="2"/>
  <c r="CD900" i="2" s="1"/>
  <c r="AS900" i="2"/>
  <c r="AP900" i="2"/>
  <c r="AR900" i="2" s="1"/>
  <c r="BU900" i="2" s="1"/>
  <c r="AO900" i="2"/>
  <c r="AN900" i="2"/>
  <c r="AM900" i="2"/>
  <c r="AL900" i="2"/>
  <c r="AK900" i="2"/>
  <c r="AJ900" i="2"/>
  <c r="AI900" i="2"/>
  <c r="AQ900" i="2" s="1"/>
  <c r="Z900" i="2"/>
  <c r="CN900" i="2" s="1"/>
  <c r="Y900" i="2"/>
  <c r="X900" i="2"/>
  <c r="U900" i="2"/>
  <c r="T900" i="2"/>
  <c r="Q900" i="2"/>
  <c r="P900" i="2"/>
  <c r="O900" i="2"/>
  <c r="N900" i="2"/>
  <c r="BL900" i="2" s="1"/>
  <c r="M900" i="2"/>
  <c r="L900" i="2"/>
  <c r="K900" i="2"/>
  <c r="BJ900" i="2" s="1"/>
  <c r="J900" i="2"/>
  <c r="I900" i="2"/>
  <c r="H900" i="2"/>
  <c r="G900" i="2"/>
  <c r="F900" i="2"/>
  <c r="CX899" i="2"/>
  <c r="CW899" i="2"/>
  <c r="CN899" i="2"/>
  <c r="CK899" i="2"/>
  <c r="CI899" i="2"/>
  <c r="CD899" i="2"/>
  <c r="CE899" i="2" s="1"/>
  <c r="CC899" i="2"/>
  <c r="CA899" i="2"/>
  <c r="BY899" i="2"/>
  <c r="BW899" i="2"/>
  <c r="BV899" i="2"/>
  <c r="BS899" i="2"/>
  <c r="BR899" i="2"/>
  <c r="BP899" i="2"/>
  <c r="BO899" i="2"/>
  <c r="BN899" i="2"/>
  <c r="BM899" i="2"/>
  <c r="BL899" i="2"/>
  <c r="BK899" i="2"/>
  <c r="BJ899" i="2"/>
  <c r="BI899" i="2"/>
  <c r="BH899" i="2"/>
  <c r="BF899" i="2"/>
  <c r="BD899" i="2"/>
  <c r="AQ899" i="2"/>
  <c r="AP899" i="2"/>
  <c r="AR899" i="2" s="1"/>
  <c r="BU899" i="2" s="1"/>
  <c r="AA899" i="2"/>
  <c r="H899" i="2"/>
  <c r="CX898" i="2"/>
  <c r="CW898" i="2"/>
  <c r="CN898" i="2"/>
  <c r="CK898" i="2"/>
  <c r="CI898" i="2"/>
  <c r="CD898" i="2"/>
  <c r="CE898" i="2" s="1"/>
  <c r="CC898" i="2"/>
  <c r="BY898" i="2"/>
  <c r="CA898" i="2" s="1"/>
  <c r="BW898" i="2"/>
  <c r="BV898" i="2"/>
  <c r="BS898" i="2"/>
  <c r="BR898" i="2"/>
  <c r="BP898" i="2"/>
  <c r="BO898" i="2"/>
  <c r="BN898" i="2"/>
  <c r="BM898" i="2"/>
  <c r="BL898" i="2"/>
  <c r="BK898" i="2"/>
  <c r="BJ898" i="2"/>
  <c r="BI898" i="2"/>
  <c r="BH898" i="2"/>
  <c r="BF898" i="2"/>
  <c r="BD898" i="2"/>
  <c r="AQ898" i="2"/>
  <c r="AP898" i="2"/>
  <c r="AR898" i="2" s="1"/>
  <c r="BU898" i="2" s="1"/>
  <c r="AA898" i="2"/>
  <c r="H898" i="2"/>
  <c r="CX897" i="2"/>
  <c r="CW897" i="2"/>
  <c r="CN897" i="2"/>
  <c r="CK897" i="2"/>
  <c r="CI897" i="2"/>
  <c r="CD897" i="2"/>
  <c r="CC897" i="2"/>
  <c r="BY897" i="2"/>
  <c r="CA897" i="2" s="1"/>
  <c r="BW897" i="2"/>
  <c r="BV897" i="2"/>
  <c r="BS897" i="2"/>
  <c r="BR897" i="2"/>
  <c r="BP897" i="2"/>
  <c r="BO897" i="2"/>
  <c r="BN897" i="2"/>
  <c r="BM897" i="2"/>
  <c r="BL897" i="2"/>
  <c r="BK897" i="2"/>
  <c r="BJ897" i="2"/>
  <c r="BI897" i="2"/>
  <c r="BH897" i="2"/>
  <c r="BF897" i="2"/>
  <c r="BD897" i="2"/>
  <c r="AQ897" i="2"/>
  <c r="AP897" i="2"/>
  <c r="AR897" i="2" s="1"/>
  <c r="BU897" i="2" s="1"/>
  <c r="AA897" i="2"/>
  <c r="H897" i="2"/>
  <c r="CX896" i="2"/>
  <c r="CW896" i="2"/>
  <c r="CN896" i="2"/>
  <c r="CK896" i="2"/>
  <c r="CI896" i="2"/>
  <c r="CD896" i="2"/>
  <c r="CE896" i="2" s="1"/>
  <c r="CC896" i="2"/>
  <c r="BY896" i="2"/>
  <c r="CA896" i="2" s="1"/>
  <c r="BW896" i="2"/>
  <c r="BV896" i="2"/>
  <c r="BS896" i="2"/>
  <c r="BR896" i="2"/>
  <c r="BP896" i="2"/>
  <c r="BO896" i="2"/>
  <c r="BN896" i="2"/>
  <c r="BM896" i="2"/>
  <c r="BL896" i="2"/>
  <c r="BK896" i="2"/>
  <c r="BJ896" i="2"/>
  <c r="BI896" i="2"/>
  <c r="BH896" i="2"/>
  <c r="BF896" i="2"/>
  <c r="BD896" i="2"/>
  <c r="AR896" i="2"/>
  <c r="BU896" i="2" s="1"/>
  <c r="AQ896" i="2"/>
  <c r="AP896" i="2"/>
  <c r="AA896" i="2"/>
  <c r="H896" i="2"/>
  <c r="CX895" i="2"/>
  <c r="CW895" i="2"/>
  <c r="CN895" i="2"/>
  <c r="CK895" i="2"/>
  <c r="CI895" i="2"/>
  <c r="CD895" i="2"/>
  <c r="CC895" i="2"/>
  <c r="BY895" i="2"/>
  <c r="CA895" i="2" s="1"/>
  <c r="BW895" i="2"/>
  <c r="BV895" i="2"/>
  <c r="BS895" i="2"/>
  <c r="BR895" i="2"/>
  <c r="BP895" i="2"/>
  <c r="BO895" i="2"/>
  <c r="BN895" i="2"/>
  <c r="BM895" i="2"/>
  <c r="BL895" i="2"/>
  <c r="BK895" i="2"/>
  <c r="BJ895" i="2"/>
  <c r="BI895" i="2"/>
  <c r="BH895" i="2"/>
  <c r="BF895" i="2"/>
  <c r="BD895" i="2"/>
  <c r="AR895" i="2"/>
  <c r="BU895" i="2" s="1"/>
  <c r="AQ895" i="2"/>
  <c r="AP895" i="2"/>
  <c r="AA895" i="2"/>
  <c r="H895" i="2"/>
  <c r="CX894" i="2"/>
  <c r="CW894" i="2"/>
  <c r="CN894" i="2"/>
  <c r="CK894" i="2"/>
  <c r="CI894" i="2"/>
  <c r="CD894" i="2"/>
  <c r="CE894" i="2" s="1"/>
  <c r="CC894" i="2"/>
  <c r="BY894" i="2"/>
  <c r="CA894" i="2" s="1"/>
  <c r="BW894" i="2"/>
  <c r="BV894" i="2"/>
  <c r="BS894" i="2"/>
  <c r="BR894" i="2"/>
  <c r="BP894" i="2"/>
  <c r="BO894" i="2"/>
  <c r="BN894" i="2"/>
  <c r="BM894" i="2"/>
  <c r="BL894" i="2"/>
  <c r="BK894" i="2"/>
  <c r="BJ894" i="2"/>
  <c r="BI894" i="2"/>
  <c r="BH894" i="2"/>
  <c r="BF894" i="2"/>
  <c r="BD894" i="2"/>
  <c r="AQ894" i="2"/>
  <c r="AP894" i="2"/>
  <c r="AR894" i="2" s="1"/>
  <c r="BU894" i="2" s="1"/>
  <c r="AA894" i="2"/>
  <c r="H894" i="2"/>
  <c r="CX893" i="2"/>
  <c r="CW893" i="2"/>
  <c r="CN893" i="2"/>
  <c r="CK893" i="2"/>
  <c r="CI893" i="2"/>
  <c r="CD893" i="2"/>
  <c r="CC893" i="2"/>
  <c r="BY893" i="2"/>
  <c r="CA893" i="2" s="1"/>
  <c r="BW893" i="2"/>
  <c r="BV893" i="2"/>
  <c r="BS893" i="2"/>
  <c r="BR893" i="2"/>
  <c r="BP893" i="2"/>
  <c r="BO893" i="2"/>
  <c r="BN893" i="2"/>
  <c r="BM893" i="2"/>
  <c r="BL893" i="2"/>
  <c r="BK893" i="2"/>
  <c r="BJ893" i="2"/>
  <c r="BI893" i="2"/>
  <c r="BH893" i="2"/>
  <c r="BF893" i="2"/>
  <c r="BD893" i="2"/>
  <c r="AQ893" i="2"/>
  <c r="AP893" i="2"/>
  <c r="AR893" i="2" s="1"/>
  <c r="BU893" i="2" s="1"/>
  <c r="AA893" i="2"/>
  <c r="H893" i="2"/>
  <c r="CX892" i="2"/>
  <c r="CW892" i="2"/>
  <c r="CN892" i="2"/>
  <c r="CK892" i="2"/>
  <c r="CI892" i="2"/>
  <c r="CD892" i="2"/>
  <c r="CE892" i="2" s="1"/>
  <c r="CC892" i="2"/>
  <c r="BY892" i="2"/>
  <c r="CA892" i="2" s="1"/>
  <c r="BW892" i="2"/>
  <c r="BV892" i="2"/>
  <c r="BS892" i="2"/>
  <c r="BR892" i="2"/>
  <c r="BP892" i="2"/>
  <c r="BO892" i="2"/>
  <c r="BN892" i="2"/>
  <c r="BM892" i="2"/>
  <c r="BL892" i="2"/>
  <c r="BK892" i="2"/>
  <c r="BJ892" i="2"/>
  <c r="BI892" i="2"/>
  <c r="BH892" i="2"/>
  <c r="BF892" i="2"/>
  <c r="BD892" i="2"/>
  <c r="AQ892" i="2"/>
  <c r="AP892" i="2"/>
  <c r="AR892" i="2" s="1"/>
  <c r="BU892" i="2" s="1"/>
  <c r="AA892" i="2"/>
  <c r="H892" i="2"/>
  <c r="CX891" i="2"/>
  <c r="CW891" i="2"/>
  <c r="CN891" i="2"/>
  <c r="CK891" i="2"/>
  <c r="CI891" i="2"/>
  <c r="CD891" i="2"/>
  <c r="CE891" i="2" s="1"/>
  <c r="CC891" i="2"/>
  <c r="BY891" i="2"/>
  <c r="CA891" i="2" s="1"/>
  <c r="BW891" i="2"/>
  <c r="BV891" i="2"/>
  <c r="BS891" i="2"/>
  <c r="BR891" i="2"/>
  <c r="BP891" i="2"/>
  <c r="BO891" i="2"/>
  <c r="BN891" i="2"/>
  <c r="CV891" i="2" s="1"/>
  <c r="BM891" i="2"/>
  <c r="BL891" i="2"/>
  <c r="BK891" i="2"/>
  <c r="BJ891" i="2"/>
  <c r="BI891" i="2"/>
  <c r="BH891" i="2"/>
  <c r="BF891" i="2"/>
  <c r="BD891" i="2"/>
  <c r="AQ891" i="2"/>
  <c r="AP891" i="2"/>
  <c r="AR891" i="2" s="1"/>
  <c r="BU891" i="2" s="1"/>
  <c r="AA891" i="2"/>
  <c r="H891" i="2"/>
  <c r="CX890" i="2"/>
  <c r="CW890" i="2"/>
  <c r="CN890" i="2"/>
  <c r="CK890" i="2"/>
  <c r="CI890" i="2"/>
  <c r="CD890" i="2"/>
  <c r="CE890" i="2" s="1"/>
  <c r="CC890" i="2"/>
  <c r="BY890" i="2"/>
  <c r="CA890" i="2" s="1"/>
  <c r="BW890" i="2"/>
  <c r="BV890" i="2"/>
  <c r="BS890" i="2"/>
  <c r="BR890" i="2"/>
  <c r="BP890" i="2"/>
  <c r="BO890" i="2"/>
  <c r="BN890" i="2"/>
  <c r="BM890" i="2"/>
  <c r="BL890" i="2"/>
  <c r="BK890" i="2"/>
  <c r="BJ890" i="2"/>
  <c r="BI890" i="2"/>
  <c r="BH890" i="2"/>
  <c r="BF890" i="2"/>
  <c r="BD890" i="2"/>
  <c r="AQ890" i="2"/>
  <c r="AP890" i="2"/>
  <c r="AR890" i="2" s="1"/>
  <c r="BU890" i="2" s="1"/>
  <c r="AA890" i="2"/>
  <c r="H890" i="2"/>
  <c r="CX889" i="2"/>
  <c r="CW889" i="2"/>
  <c r="CN889" i="2"/>
  <c r="CK889" i="2"/>
  <c r="CI889" i="2"/>
  <c r="CD889" i="2"/>
  <c r="CC889" i="2"/>
  <c r="BY889" i="2"/>
  <c r="CA889" i="2" s="1"/>
  <c r="BW889" i="2"/>
  <c r="BV889" i="2"/>
  <c r="BS889" i="2"/>
  <c r="BR889" i="2"/>
  <c r="BP889" i="2"/>
  <c r="BO889" i="2"/>
  <c r="BN889" i="2"/>
  <c r="CV889" i="2" s="1"/>
  <c r="BM889" i="2"/>
  <c r="BL889" i="2"/>
  <c r="BK889" i="2"/>
  <c r="BJ889" i="2"/>
  <c r="BI889" i="2"/>
  <c r="BH889" i="2"/>
  <c r="BF889" i="2"/>
  <c r="BD889" i="2"/>
  <c r="AQ889" i="2"/>
  <c r="AP889" i="2"/>
  <c r="AR889" i="2" s="1"/>
  <c r="BU889" i="2" s="1"/>
  <c r="AA889" i="2"/>
  <c r="H889" i="2"/>
  <c r="DA888" i="2"/>
  <c r="CZ888" i="2"/>
  <c r="CX888" i="2"/>
  <c r="CW888" i="2"/>
  <c r="CV888" i="2"/>
  <c r="CK888" i="2"/>
  <c r="CI888" i="2"/>
  <c r="CC888" i="2"/>
  <c r="BY888" i="2"/>
  <c r="CA888" i="2" s="1"/>
  <c r="BW888" i="2"/>
  <c r="BV888" i="2"/>
  <c r="BS888" i="2"/>
  <c r="BR888" i="2"/>
  <c r="BP888" i="2"/>
  <c r="BO888" i="2"/>
  <c r="BN888" i="2"/>
  <c r="BK888" i="2"/>
  <c r="BI888" i="2"/>
  <c r="BH888" i="2"/>
  <c r="BG888" i="2"/>
  <c r="BE888" i="2"/>
  <c r="BF888" i="2" s="1"/>
  <c r="BC888" i="2"/>
  <c r="AZ888" i="2"/>
  <c r="AY888" i="2"/>
  <c r="AX888" i="2"/>
  <c r="AW888" i="2"/>
  <c r="BD888" i="2" s="1"/>
  <c r="AV888" i="2"/>
  <c r="AU888" i="2"/>
  <c r="BM888" i="2" s="1"/>
  <c r="AT888" i="2"/>
  <c r="CD888" i="2" s="1"/>
  <c r="AS888" i="2"/>
  <c r="AP888" i="2"/>
  <c r="AR888" i="2" s="1"/>
  <c r="BU888" i="2" s="1"/>
  <c r="AO888" i="2"/>
  <c r="AN888" i="2"/>
  <c r="AM888" i="2"/>
  <c r="AL888" i="2"/>
  <c r="AK888" i="2"/>
  <c r="AJ888" i="2"/>
  <c r="AI888" i="2"/>
  <c r="AQ888" i="2" s="1"/>
  <c r="Z888" i="2"/>
  <c r="CN888" i="2" s="1"/>
  <c r="Y888" i="2"/>
  <c r="X888" i="2"/>
  <c r="U888" i="2"/>
  <c r="T888" i="2"/>
  <c r="Q888" i="2"/>
  <c r="P888" i="2"/>
  <c r="O888" i="2"/>
  <c r="N888" i="2"/>
  <c r="BL888" i="2" s="1"/>
  <c r="M888" i="2"/>
  <c r="L888" i="2"/>
  <c r="K888" i="2"/>
  <c r="BJ888" i="2" s="1"/>
  <c r="J888" i="2"/>
  <c r="I888" i="2"/>
  <c r="H888" i="2"/>
  <c r="G888" i="2"/>
  <c r="F888" i="2"/>
  <c r="CX887" i="2"/>
  <c r="CW887" i="2"/>
  <c r="CN887" i="2"/>
  <c r="CK887" i="2"/>
  <c r="CI887" i="2"/>
  <c r="CD887" i="2"/>
  <c r="CE887" i="2" s="1"/>
  <c r="CC887" i="2"/>
  <c r="BY887" i="2"/>
  <c r="CA887" i="2" s="1"/>
  <c r="BW887" i="2"/>
  <c r="BV887" i="2"/>
  <c r="BS887" i="2"/>
  <c r="BR887" i="2"/>
  <c r="BP887" i="2"/>
  <c r="BO887" i="2"/>
  <c r="BN887" i="2"/>
  <c r="BM887" i="2"/>
  <c r="BL887" i="2"/>
  <c r="BK887" i="2"/>
  <c r="BJ887" i="2"/>
  <c r="BI887" i="2"/>
  <c r="BH887" i="2"/>
  <c r="BF887" i="2"/>
  <c r="BD887" i="2"/>
  <c r="AQ887" i="2"/>
  <c r="AP887" i="2"/>
  <c r="AR887" i="2" s="1"/>
  <c r="BU887" i="2" s="1"/>
  <c r="AA887" i="2"/>
  <c r="H887" i="2"/>
  <c r="CX886" i="2"/>
  <c r="CW886" i="2"/>
  <c r="CN886" i="2"/>
  <c r="CK886" i="2"/>
  <c r="CI886" i="2"/>
  <c r="CD886" i="2"/>
  <c r="CE886" i="2" s="1"/>
  <c r="CC886" i="2"/>
  <c r="BY886" i="2"/>
  <c r="CA886" i="2" s="1"/>
  <c r="BW886" i="2"/>
  <c r="BV886" i="2"/>
  <c r="BS886" i="2"/>
  <c r="BR886" i="2"/>
  <c r="BP886" i="2"/>
  <c r="BO886" i="2"/>
  <c r="BN886" i="2"/>
  <c r="BM886" i="2"/>
  <c r="BL886" i="2"/>
  <c r="BK886" i="2"/>
  <c r="BJ886" i="2"/>
  <c r="BI886" i="2"/>
  <c r="BH886" i="2"/>
  <c r="BF886" i="2"/>
  <c r="BD886" i="2"/>
  <c r="AQ886" i="2"/>
  <c r="AP886" i="2"/>
  <c r="AR886" i="2" s="1"/>
  <c r="BU886" i="2" s="1"/>
  <c r="AA886" i="2"/>
  <c r="H886" i="2"/>
  <c r="CX885" i="2"/>
  <c r="CW885" i="2"/>
  <c r="CN885" i="2"/>
  <c r="CK885" i="2"/>
  <c r="CI885" i="2"/>
  <c r="CD885" i="2"/>
  <c r="CC885" i="2"/>
  <c r="BY885" i="2"/>
  <c r="CA885" i="2" s="1"/>
  <c r="BW885" i="2"/>
  <c r="BV885" i="2"/>
  <c r="BS885" i="2"/>
  <c r="BR885" i="2"/>
  <c r="BP885" i="2"/>
  <c r="BO885" i="2"/>
  <c r="BN885" i="2"/>
  <c r="BM885" i="2"/>
  <c r="BL885" i="2"/>
  <c r="BK885" i="2"/>
  <c r="BJ885" i="2"/>
  <c r="BI885" i="2"/>
  <c r="BH885" i="2"/>
  <c r="BF885" i="2"/>
  <c r="BD885" i="2"/>
  <c r="AQ885" i="2"/>
  <c r="AP885" i="2"/>
  <c r="AR885" i="2" s="1"/>
  <c r="BU885" i="2" s="1"/>
  <c r="AA885" i="2"/>
  <c r="H885" i="2"/>
  <c r="CX884" i="2"/>
  <c r="CW884" i="2"/>
  <c r="CN884" i="2"/>
  <c r="CK884" i="2"/>
  <c r="CI884" i="2"/>
  <c r="CD884" i="2"/>
  <c r="CE884" i="2" s="1"/>
  <c r="CC884" i="2"/>
  <c r="BY884" i="2"/>
  <c r="CA884" i="2" s="1"/>
  <c r="BW884" i="2"/>
  <c r="BV884" i="2"/>
  <c r="BS884" i="2"/>
  <c r="BR884" i="2"/>
  <c r="BP884" i="2"/>
  <c r="BO884" i="2"/>
  <c r="BN884" i="2"/>
  <c r="BM884" i="2"/>
  <c r="BL884" i="2"/>
  <c r="BK884" i="2"/>
  <c r="BJ884" i="2"/>
  <c r="BI884" i="2"/>
  <c r="BH884" i="2"/>
  <c r="BF884" i="2"/>
  <c r="BD884" i="2"/>
  <c r="AQ884" i="2"/>
  <c r="AP884" i="2"/>
  <c r="AR884" i="2" s="1"/>
  <c r="BU884" i="2" s="1"/>
  <c r="AA884" i="2"/>
  <c r="H884" i="2"/>
  <c r="CX883" i="2"/>
  <c r="CW883" i="2"/>
  <c r="CN883" i="2"/>
  <c r="CK883" i="2"/>
  <c r="CI883" i="2"/>
  <c r="CD883" i="2"/>
  <c r="CC883" i="2"/>
  <c r="BY883" i="2"/>
  <c r="CA883" i="2" s="1"/>
  <c r="BW883" i="2"/>
  <c r="BV883" i="2"/>
  <c r="BS883" i="2"/>
  <c r="BR883" i="2"/>
  <c r="BP883" i="2"/>
  <c r="BO883" i="2"/>
  <c r="BN883" i="2"/>
  <c r="BM883" i="2"/>
  <c r="BL883" i="2"/>
  <c r="BK883" i="2"/>
  <c r="BJ883" i="2"/>
  <c r="BI883" i="2"/>
  <c r="BH883" i="2"/>
  <c r="BF883" i="2"/>
  <c r="BD883" i="2"/>
  <c r="AQ883" i="2"/>
  <c r="AP883" i="2"/>
  <c r="AR883" i="2" s="1"/>
  <c r="BU883" i="2" s="1"/>
  <c r="AA883" i="2"/>
  <c r="H883" i="2"/>
  <c r="DA882" i="2"/>
  <c r="CZ882" i="2"/>
  <c r="CX882" i="2"/>
  <c r="CW882" i="2"/>
  <c r="CK882" i="2"/>
  <c r="CI882" i="2"/>
  <c r="CD882" i="2"/>
  <c r="CE882" i="2" s="1"/>
  <c r="CC882" i="2"/>
  <c r="BY882" i="2"/>
  <c r="CA882" i="2" s="1"/>
  <c r="BW882" i="2"/>
  <c r="BV882" i="2"/>
  <c r="BS882" i="2"/>
  <c r="BR882" i="2"/>
  <c r="BP882" i="2"/>
  <c r="BO882" i="2"/>
  <c r="BN882" i="2"/>
  <c r="BJ882" i="2"/>
  <c r="BI882" i="2"/>
  <c r="BG882" i="2"/>
  <c r="BE882" i="2"/>
  <c r="BF882" i="2" s="1"/>
  <c r="BC882" i="2"/>
  <c r="AZ882" i="2"/>
  <c r="AY882" i="2"/>
  <c r="AX882" i="2"/>
  <c r="AW882" i="2"/>
  <c r="BD882" i="2" s="1"/>
  <c r="AV882" i="2"/>
  <c r="AU882" i="2"/>
  <c r="BM882" i="2" s="1"/>
  <c r="AT882" i="2"/>
  <c r="AS882" i="2"/>
  <c r="AR882" i="2"/>
  <c r="BU882" i="2" s="1"/>
  <c r="AP882" i="2"/>
  <c r="AO882" i="2"/>
  <c r="AN882" i="2"/>
  <c r="AM882" i="2"/>
  <c r="AL882" i="2"/>
  <c r="AK882" i="2"/>
  <c r="AJ882" i="2"/>
  <c r="AI882" i="2"/>
  <c r="AQ882" i="2" s="1"/>
  <c r="Z882" i="2"/>
  <c r="CN882" i="2" s="1"/>
  <c r="Y882" i="2"/>
  <c r="X882" i="2"/>
  <c r="U882" i="2"/>
  <c r="T882" i="2"/>
  <c r="Q882" i="2"/>
  <c r="P882" i="2"/>
  <c r="O882" i="2"/>
  <c r="N882" i="2"/>
  <c r="BL882" i="2" s="1"/>
  <c r="M882" i="2"/>
  <c r="BH882" i="2" s="1"/>
  <c r="L882" i="2"/>
  <c r="BK882" i="2" s="1"/>
  <c r="K882" i="2"/>
  <c r="J882" i="2"/>
  <c r="I882" i="2"/>
  <c r="G882" i="2"/>
  <c r="F882" i="2"/>
  <c r="H882" i="2" s="1"/>
  <c r="CX881" i="2"/>
  <c r="CW881" i="2"/>
  <c r="CN881" i="2"/>
  <c r="CK881" i="2"/>
  <c r="CI881" i="2"/>
  <c r="CD881" i="2"/>
  <c r="CC881" i="2"/>
  <c r="BY881" i="2"/>
  <c r="CA881" i="2" s="1"/>
  <c r="BW881" i="2"/>
  <c r="BV881" i="2"/>
  <c r="BS881" i="2"/>
  <c r="BR881" i="2"/>
  <c r="BP881" i="2"/>
  <c r="BO881" i="2"/>
  <c r="BN881" i="2"/>
  <c r="BM881" i="2"/>
  <c r="BL881" i="2"/>
  <c r="BK881" i="2"/>
  <c r="BJ881" i="2"/>
  <c r="BI881" i="2"/>
  <c r="BH881" i="2"/>
  <c r="BF881" i="2"/>
  <c r="BD881" i="2"/>
  <c r="AQ881" i="2"/>
  <c r="AP881" i="2"/>
  <c r="AR881" i="2" s="1"/>
  <c r="BU881" i="2" s="1"/>
  <c r="AA881" i="2"/>
  <c r="H881" i="2"/>
  <c r="CX880" i="2"/>
  <c r="CW880" i="2"/>
  <c r="CN880" i="2"/>
  <c r="CK880" i="2"/>
  <c r="CI880" i="2"/>
  <c r="CD880" i="2"/>
  <c r="CE880" i="2" s="1"/>
  <c r="CC880" i="2"/>
  <c r="BY880" i="2"/>
  <c r="CA880" i="2" s="1"/>
  <c r="BW880" i="2"/>
  <c r="BV880" i="2"/>
  <c r="BS880" i="2"/>
  <c r="BR880" i="2"/>
  <c r="BP880" i="2"/>
  <c r="BO880" i="2"/>
  <c r="BN880" i="2"/>
  <c r="BM880" i="2"/>
  <c r="BL880" i="2"/>
  <c r="BK880" i="2"/>
  <c r="BJ880" i="2"/>
  <c r="BI880" i="2"/>
  <c r="BH880" i="2"/>
  <c r="BF880" i="2"/>
  <c r="BD880" i="2"/>
  <c r="AQ880" i="2"/>
  <c r="AP880" i="2"/>
  <c r="AR880" i="2" s="1"/>
  <c r="BU880" i="2" s="1"/>
  <c r="AA880" i="2"/>
  <c r="H880" i="2"/>
  <c r="CX879" i="2"/>
  <c r="CW879" i="2"/>
  <c r="CN879" i="2"/>
  <c r="CK879" i="2"/>
  <c r="CI879" i="2"/>
  <c r="CD879" i="2"/>
  <c r="CC879" i="2"/>
  <c r="BY879" i="2"/>
  <c r="CA879" i="2" s="1"/>
  <c r="BW879" i="2"/>
  <c r="BV879" i="2"/>
  <c r="BS879" i="2"/>
  <c r="BR879" i="2"/>
  <c r="BP879" i="2"/>
  <c r="BO879" i="2"/>
  <c r="BN879" i="2"/>
  <c r="BM879" i="2"/>
  <c r="BL879" i="2"/>
  <c r="BK879" i="2"/>
  <c r="BJ879" i="2"/>
  <c r="BI879" i="2"/>
  <c r="BH879" i="2"/>
  <c r="BF879" i="2"/>
  <c r="BD879" i="2"/>
  <c r="AR879" i="2"/>
  <c r="BU879" i="2" s="1"/>
  <c r="AQ879" i="2"/>
  <c r="AP879" i="2"/>
  <c r="AA879" i="2"/>
  <c r="H879" i="2"/>
  <c r="DA878" i="2"/>
  <c r="CZ878" i="2"/>
  <c r="CX878" i="2"/>
  <c r="CW878" i="2"/>
  <c r="CK878" i="2"/>
  <c r="CI878" i="2"/>
  <c r="CD878" i="2"/>
  <c r="CE878" i="2" s="1"/>
  <c r="CC878" i="2"/>
  <c r="BY878" i="2"/>
  <c r="CA878" i="2" s="1"/>
  <c r="BW878" i="2"/>
  <c r="BV878" i="2"/>
  <c r="BS878" i="2"/>
  <c r="BR878" i="2"/>
  <c r="BP878" i="2"/>
  <c r="BO878" i="2"/>
  <c r="BN878" i="2"/>
  <c r="BJ878" i="2"/>
  <c r="BI878" i="2"/>
  <c r="BG878" i="2"/>
  <c r="BE878" i="2"/>
  <c r="BF878" i="2" s="1"/>
  <c r="BC878" i="2"/>
  <c r="AZ878" i="2"/>
  <c r="AY878" i="2"/>
  <c r="AX878" i="2"/>
  <c r="AW878" i="2"/>
  <c r="BD878" i="2" s="1"/>
  <c r="AV878" i="2"/>
  <c r="AU878" i="2"/>
  <c r="BM878" i="2" s="1"/>
  <c r="AT878" i="2"/>
  <c r="AS878" i="2"/>
  <c r="AP878" i="2"/>
  <c r="AR878" i="2" s="1"/>
  <c r="BU878" i="2" s="1"/>
  <c r="AO878" i="2"/>
  <c r="AN878" i="2"/>
  <c r="AM878" i="2"/>
  <c r="AL878" i="2"/>
  <c r="AK878" i="2"/>
  <c r="AJ878" i="2"/>
  <c r="AI878" i="2"/>
  <c r="AQ878" i="2" s="1"/>
  <c r="Z878" i="2"/>
  <c r="CN878" i="2" s="1"/>
  <c r="Y878" i="2"/>
  <c r="X878" i="2"/>
  <c r="U878" i="2"/>
  <c r="T878" i="2"/>
  <c r="Q878" i="2"/>
  <c r="P878" i="2"/>
  <c r="O878" i="2"/>
  <c r="N878" i="2"/>
  <c r="BL878" i="2" s="1"/>
  <c r="M878" i="2"/>
  <c r="BH878" i="2" s="1"/>
  <c r="L878" i="2"/>
  <c r="BK878" i="2" s="1"/>
  <c r="K878" i="2"/>
  <c r="J878" i="2"/>
  <c r="I878" i="2"/>
  <c r="G878" i="2"/>
  <c r="F878" i="2"/>
  <c r="H878" i="2" s="1"/>
  <c r="CX877" i="2"/>
  <c r="CW877" i="2"/>
  <c r="CN877" i="2"/>
  <c r="CK877" i="2"/>
  <c r="CI877" i="2"/>
  <c r="CD877" i="2"/>
  <c r="CC877" i="2"/>
  <c r="BY877" i="2"/>
  <c r="CA877" i="2" s="1"/>
  <c r="BW877" i="2"/>
  <c r="BV877" i="2"/>
  <c r="BS877" i="2"/>
  <c r="BR877" i="2"/>
  <c r="BP877" i="2"/>
  <c r="BO877" i="2"/>
  <c r="BN877" i="2"/>
  <c r="CV877" i="2" s="1"/>
  <c r="BM877" i="2"/>
  <c r="BL877" i="2"/>
  <c r="BK877" i="2"/>
  <c r="BJ877" i="2"/>
  <c r="BI877" i="2"/>
  <c r="BH877" i="2"/>
  <c r="BF877" i="2"/>
  <c r="BD877" i="2"/>
  <c r="AQ877" i="2"/>
  <c r="AP877" i="2"/>
  <c r="AR877" i="2" s="1"/>
  <c r="BU877" i="2" s="1"/>
  <c r="AA877" i="2"/>
  <c r="H877" i="2"/>
  <c r="CX876" i="2"/>
  <c r="CW876" i="2"/>
  <c r="CN876" i="2"/>
  <c r="CK876" i="2"/>
  <c r="CI876" i="2"/>
  <c r="CD876" i="2"/>
  <c r="CE876" i="2" s="1"/>
  <c r="CC876" i="2"/>
  <c r="BY876" i="2"/>
  <c r="CA876" i="2" s="1"/>
  <c r="BW876" i="2"/>
  <c r="BV876" i="2"/>
  <c r="BS876" i="2"/>
  <c r="BR876" i="2"/>
  <c r="BP876" i="2"/>
  <c r="BO876" i="2"/>
  <c r="BN876" i="2"/>
  <c r="BM876" i="2"/>
  <c r="BL876" i="2"/>
  <c r="BK876" i="2"/>
  <c r="BJ876" i="2"/>
  <c r="BI876" i="2"/>
  <c r="BH876" i="2"/>
  <c r="BF876" i="2"/>
  <c r="BD876" i="2"/>
  <c r="AQ876" i="2"/>
  <c r="AP876" i="2"/>
  <c r="AR876" i="2" s="1"/>
  <c r="BU876" i="2" s="1"/>
  <c r="AA876" i="2"/>
  <c r="H876" i="2"/>
  <c r="CX875" i="2"/>
  <c r="CW875" i="2"/>
  <c r="CN875" i="2"/>
  <c r="CK875" i="2"/>
  <c r="CI875" i="2"/>
  <c r="CD875" i="2"/>
  <c r="CC875" i="2"/>
  <c r="BY875" i="2"/>
  <c r="CA875" i="2" s="1"/>
  <c r="BW875" i="2"/>
  <c r="BV875" i="2"/>
  <c r="BS875" i="2"/>
  <c r="BR875" i="2"/>
  <c r="BP875" i="2"/>
  <c r="BO875" i="2"/>
  <c r="BN875" i="2"/>
  <c r="BM875" i="2"/>
  <c r="BL875" i="2"/>
  <c r="BK875" i="2"/>
  <c r="BJ875" i="2"/>
  <c r="BI875" i="2"/>
  <c r="BH875" i="2"/>
  <c r="BF875" i="2"/>
  <c r="BD875" i="2"/>
  <c r="AR875" i="2"/>
  <c r="BU875" i="2" s="1"/>
  <c r="AQ875" i="2"/>
  <c r="AP875" i="2"/>
  <c r="AA875" i="2"/>
  <c r="H875" i="2"/>
  <c r="DA874" i="2"/>
  <c r="CZ874" i="2"/>
  <c r="CX874" i="2"/>
  <c r="CW874" i="2"/>
  <c r="CK874" i="2"/>
  <c r="CI874" i="2"/>
  <c r="CC874" i="2"/>
  <c r="BY874" i="2"/>
  <c r="CA874" i="2" s="1"/>
  <c r="BW874" i="2"/>
  <c r="BV874" i="2"/>
  <c r="BS874" i="2"/>
  <c r="BR874" i="2"/>
  <c r="BP874" i="2"/>
  <c r="BO874" i="2"/>
  <c r="BN874" i="2"/>
  <c r="BI874" i="2"/>
  <c r="BG874" i="2"/>
  <c r="BE874" i="2"/>
  <c r="BF874" i="2" s="1"/>
  <c r="BC874" i="2"/>
  <c r="AZ874" i="2"/>
  <c r="AY874" i="2"/>
  <c r="AX874" i="2"/>
  <c r="AW874" i="2"/>
  <c r="BD874" i="2" s="1"/>
  <c r="AV874" i="2"/>
  <c r="AU874" i="2"/>
  <c r="BM874" i="2" s="1"/>
  <c r="AT874" i="2"/>
  <c r="CD874" i="2" s="1"/>
  <c r="AS874" i="2"/>
  <c r="AP874" i="2"/>
  <c r="AR874" i="2" s="1"/>
  <c r="BU874" i="2" s="1"/>
  <c r="AO874" i="2"/>
  <c r="AN874" i="2"/>
  <c r="AM874" i="2"/>
  <c r="AL874" i="2"/>
  <c r="AK874" i="2"/>
  <c r="AJ874" i="2"/>
  <c r="AI874" i="2"/>
  <c r="AQ874" i="2" s="1"/>
  <c r="Z874" i="2"/>
  <c r="CN874" i="2" s="1"/>
  <c r="Y874" i="2"/>
  <c r="X874" i="2"/>
  <c r="U874" i="2"/>
  <c r="T874" i="2"/>
  <c r="Q874" i="2"/>
  <c r="P874" i="2"/>
  <c r="O874" i="2"/>
  <c r="N874" i="2"/>
  <c r="BL874" i="2" s="1"/>
  <c r="M874" i="2"/>
  <c r="BH874" i="2" s="1"/>
  <c r="L874" i="2"/>
  <c r="BK874" i="2" s="1"/>
  <c r="K874" i="2"/>
  <c r="BJ874" i="2" s="1"/>
  <c r="J874" i="2"/>
  <c r="I874" i="2"/>
  <c r="G874" i="2"/>
  <c r="F874" i="2"/>
  <c r="H874" i="2" s="1"/>
  <c r="DA873" i="2"/>
  <c r="CZ873" i="2"/>
  <c r="CX873" i="2"/>
  <c r="CW873" i="2"/>
  <c r="CN873" i="2"/>
  <c r="CK873" i="2"/>
  <c r="CI873" i="2"/>
  <c r="BY873" i="2"/>
  <c r="CA873" i="2" s="1"/>
  <c r="BW873" i="2"/>
  <c r="BV873" i="2"/>
  <c r="BS873" i="2"/>
  <c r="BR873" i="2"/>
  <c r="BP873" i="2"/>
  <c r="BN873" i="2"/>
  <c r="CV873" i="2" s="1"/>
  <c r="BK873" i="2"/>
  <c r="BG873" i="2"/>
  <c r="BF873" i="2"/>
  <c r="BE873" i="2"/>
  <c r="BD873" i="2"/>
  <c r="BC873" i="2"/>
  <c r="BO873" i="2" s="1"/>
  <c r="AZ873" i="2"/>
  <c r="AY873" i="2"/>
  <c r="AX873" i="2"/>
  <c r="AW873" i="2"/>
  <c r="AV873" i="2"/>
  <c r="AU873" i="2"/>
  <c r="BM873" i="2" s="1"/>
  <c r="AT873" i="2"/>
  <c r="CD873" i="2" s="1"/>
  <c r="AS873" i="2"/>
  <c r="CC873" i="2" s="1"/>
  <c r="AP873" i="2"/>
  <c r="AR873" i="2" s="1"/>
  <c r="BU873" i="2" s="1"/>
  <c r="AO873" i="2"/>
  <c r="AN873" i="2"/>
  <c r="AM873" i="2"/>
  <c r="AL873" i="2"/>
  <c r="AK873" i="2"/>
  <c r="AJ873" i="2"/>
  <c r="AI873" i="2"/>
  <c r="AQ873" i="2" s="1"/>
  <c r="AA873" i="2"/>
  <c r="Z873" i="2"/>
  <c r="Y873" i="2"/>
  <c r="X873" i="2"/>
  <c r="U873" i="2"/>
  <c r="T873" i="2"/>
  <c r="Q873" i="2"/>
  <c r="P873" i="2"/>
  <c r="O873" i="2"/>
  <c r="N873" i="2"/>
  <c r="M873" i="2"/>
  <c r="BL873" i="2" s="1"/>
  <c r="L873" i="2"/>
  <c r="K873" i="2"/>
  <c r="BJ873" i="2" s="1"/>
  <c r="J873" i="2"/>
  <c r="BI873" i="2" s="1"/>
  <c r="I873" i="2"/>
  <c r="G873" i="2"/>
  <c r="H873" i="2" s="1"/>
  <c r="F873" i="2"/>
  <c r="CX872" i="2"/>
  <c r="CW872" i="2"/>
  <c r="CN872" i="2"/>
  <c r="CK872" i="2"/>
  <c r="CI872" i="2"/>
  <c r="CD872" i="2"/>
  <c r="CE872" i="2" s="1"/>
  <c r="CC872" i="2"/>
  <c r="BY872" i="2"/>
  <c r="CA872" i="2" s="1"/>
  <c r="BW872" i="2"/>
  <c r="BV872" i="2"/>
  <c r="BS872" i="2"/>
  <c r="BR872" i="2"/>
  <c r="BP872" i="2"/>
  <c r="BO872" i="2"/>
  <c r="BN872" i="2"/>
  <c r="BM872" i="2"/>
  <c r="BL872" i="2"/>
  <c r="BK872" i="2"/>
  <c r="BJ872" i="2"/>
  <c r="BI872" i="2"/>
  <c r="BH872" i="2"/>
  <c r="BF872" i="2"/>
  <c r="BD872" i="2"/>
  <c r="AQ872" i="2"/>
  <c r="AP872" i="2"/>
  <c r="AR872" i="2" s="1"/>
  <c r="BU872" i="2" s="1"/>
  <c r="AA872" i="2"/>
  <c r="H872" i="2"/>
  <c r="CX871" i="2"/>
  <c r="CW871" i="2"/>
  <c r="CN871" i="2"/>
  <c r="CK871" i="2"/>
  <c r="CI871" i="2"/>
  <c r="CD871" i="2"/>
  <c r="CE871" i="2" s="1"/>
  <c r="CC871" i="2"/>
  <c r="BY871" i="2"/>
  <c r="CA871" i="2" s="1"/>
  <c r="BW871" i="2"/>
  <c r="BV871" i="2"/>
  <c r="BS871" i="2"/>
  <c r="BR871" i="2"/>
  <c r="BP871" i="2"/>
  <c r="BO871" i="2"/>
  <c r="BN871" i="2"/>
  <c r="BM871" i="2"/>
  <c r="BL871" i="2"/>
  <c r="BK871" i="2"/>
  <c r="BJ871" i="2"/>
  <c r="BI871" i="2"/>
  <c r="BH871" i="2"/>
  <c r="BF871" i="2"/>
  <c r="BD871" i="2"/>
  <c r="AQ871" i="2"/>
  <c r="AP871" i="2"/>
  <c r="AR871" i="2" s="1"/>
  <c r="BU871" i="2" s="1"/>
  <c r="AA871" i="2"/>
  <c r="H871" i="2"/>
  <c r="CX870" i="2"/>
  <c r="CW870" i="2"/>
  <c r="CN870" i="2"/>
  <c r="CK870" i="2"/>
  <c r="CI870" i="2"/>
  <c r="CD870" i="2"/>
  <c r="CE870" i="2" s="1"/>
  <c r="CC870" i="2"/>
  <c r="BY870" i="2"/>
  <c r="CA870" i="2" s="1"/>
  <c r="BW870" i="2"/>
  <c r="BV870" i="2"/>
  <c r="BS870" i="2"/>
  <c r="BR870" i="2"/>
  <c r="BP870" i="2"/>
  <c r="BO870" i="2"/>
  <c r="BN870" i="2"/>
  <c r="BM870" i="2"/>
  <c r="BL870" i="2"/>
  <c r="BK870" i="2"/>
  <c r="BJ870" i="2"/>
  <c r="BI870" i="2"/>
  <c r="BH870" i="2"/>
  <c r="BF870" i="2"/>
  <c r="BD870" i="2"/>
  <c r="AQ870" i="2"/>
  <c r="AP870" i="2"/>
  <c r="AR870" i="2" s="1"/>
  <c r="BU870" i="2" s="1"/>
  <c r="AA870" i="2"/>
  <c r="H870" i="2"/>
  <c r="DA869" i="2"/>
  <c r="CZ869" i="2"/>
  <c r="CX869" i="2"/>
  <c r="CW869" i="2"/>
  <c r="CN869" i="2"/>
  <c r="CK869" i="2"/>
  <c r="CI869" i="2"/>
  <c r="CC869" i="2"/>
  <c r="BY869" i="2"/>
  <c r="CA869" i="2" s="1"/>
  <c r="BW869" i="2"/>
  <c r="BV869" i="2"/>
  <c r="BS869" i="2"/>
  <c r="BR869" i="2"/>
  <c r="BP869" i="2"/>
  <c r="BN869" i="2"/>
  <c r="CV869" i="2" s="1"/>
  <c r="BK869" i="2"/>
  <c r="BI869" i="2"/>
  <c r="BG869" i="2"/>
  <c r="BF869" i="2"/>
  <c r="BE869" i="2"/>
  <c r="BD869" i="2"/>
  <c r="BC869" i="2"/>
  <c r="BO869" i="2" s="1"/>
  <c r="AZ869" i="2"/>
  <c r="AY869" i="2"/>
  <c r="AX869" i="2"/>
  <c r="AW869" i="2"/>
  <c r="AV869" i="2"/>
  <c r="AU869" i="2"/>
  <c r="BM869" i="2" s="1"/>
  <c r="AT869" i="2"/>
  <c r="CD869" i="2" s="1"/>
  <c r="AS869" i="2"/>
  <c r="AP869" i="2"/>
  <c r="AR869" i="2" s="1"/>
  <c r="BU869" i="2" s="1"/>
  <c r="AO869" i="2"/>
  <c r="AN869" i="2"/>
  <c r="AM869" i="2"/>
  <c r="AL869" i="2"/>
  <c r="AK869" i="2"/>
  <c r="AJ869" i="2"/>
  <c r="AI869" i="2"/>
  <c r="AQ869" i="2" s="1"/>
  <c r="AA869" i="2"/>
  <c r="Z869" i="2"/>
  <c r="Y869" i="2"/>
  <c r="X869" i="2"/>
  <c r="U869" i="2"/>
  <c r="T869" i="2"/>
  <c r="Q869" i="2"/>
  <c r="P869" i="2"/>
  <c r="O869" i="2"/>
  <c r="N869" i="2"/>
  <c r="M869" i="2"/>
  <c r="BL869" i="2" s="1"/>
  <c r="L869" i="2"/>
  <c r="K869" i="2"/>
  <c r="BJ869" i="2" s="1"/>
  <c r="J869" i="2"/>
  <c r="I869" i="2"/>
  <c r="G869" i="2"/>
  <c r="H869" i="2" s="1"/>
  <c r="F869" i="2"/>
  <c r="DA868" i="2"/>
  <c r="CZ868" i="2"/>
  <c r="CX868" i="2"/>
  <c r="CW868" i="2"/>
  <c r="CK868" i="2"/>
  <c r="CI868" i="2"/>
  <c r="CD868" i="2"/>
  <c r="CE868" i="2" s="1"/>
  <c r="BY868" i="2"/>
  <c r="CA868" i="2" s="1"/>
  <c r="BW868" i="2"/>
  <c r="BV868" i="2"/>
  <c r="BS868" i="2"/>
  <c r="BR868" i="2"/>
  <c r="BP868" i="2"/>
  <c r="BN868" i="2"/>
  <c r="BJ868" i="2"/>
  <c r="BH868" i="2"/>
  <c r="BG868" i="2"/>
  <c r="BE868" i="2"/>
  <c r="BF868" i="2" s="1"/>
  <c r="BC868" i="2"/>
  <c r="BO868" i="2" s="1"/>
  <c r="AZ868" i="2"/>
  <c r="AY868" i="2"/>
  <c r="AX868" i="2"/>
  <c r="AW868" i="2"/>
  <c r="BD868" i="2" s="1"/>
  <c r="AV868" i="2"/>
  <c r="AU868" i="2"/>
  <c r="BM868" i="2" s="1"/>
  <c r="AT868" i="2"/>
  <c r="AS868" i="2"/>
  <c r="CC868" i="2" s="1"/>
  <c r="AP868" i="2"/>
  <c r="AR868" i="2" s="1"/>
  <c r="BU868" i="2" s="1"/>
  <c r="AO868" i="2"/>
  <c r="AN868" i="2"/>
  <c r="AM868" i="2"/>
  <c r="AL868" i="2"/>
  <c r="AK868" i="2"/>
  <c r="AJ868" i="2"/>
  <c r="AI868" i="2"/>
  <c r="AQ868" i="2" s="1"/>
  <c r="Z868" i="2"/>
  <c r="AA868" i="2" s="1"/>
  <c r="Y868" i="2"/>
  <c r="X868" i="2"/>
  <c r="U868" i="2"/>
  <c r="T868" i="2"/>
  <c r="Q868" i="2"/>
  <c r="P868" i="2"/>
  <c r="O868" i="2"/>
  <c r="N868" i="2"/>
  <c r="BL868" i="2" s="1"/>
  <c r="M868" i="2"/>
  <c r="L868" i="2"/>
  <c r="BK868" i="2" s="1"/>
  <c r="K868" i="2"/>
  <c r="J868" i="2"/>
  <c r="BI868" i="2" s="1"/>
  <c r="I868" i="2"/>
  <c r="G868" i="2"/>
  <c r="F868" i="2"/>
  <c r="H868" i="2" s="1"/>
  <c r="CX867" i="2"/>
  <c r="CW867" i="2"/>
  <c r="CN867" i="2"/>
  <c r="CK867" i="2"/>
  <c r="CI867" i="2"/>
  <c r="CD867" i="2"/>
  <c r="CC867" i="2"/>
  <c r="BY867" i="2"/>
  <c r="CA867" i="2" s="1"/>
  <c r="BW867" i="2"/>
  <c r="BV867" i="2"/>
  <c r="BS867" i="2"/>
  <c r="BR867" i="2"/>
  <c r="BP867" i="2"/>
  <c r="BO867" i="2"/>
  <c r="BN867" i="2"/>
  <c r="BM867" i="2"/>
  <c r="BL867" i="2"/>
  <c r="BK867" i="2"/>
  <c r="BJ867" i="2"/>
  <c r="BI867" i="2"/>
  <c r="BH867" i="2"/>
  <c r="BF867" i="2"/>
  <c r="BD867" i="2"/>
  <c r="AR867" i="2"/>
  <c r="BU867" i="2" s="1"/>
  <c r="AQ867" i="2"/>
  <c r="AP867" i="2"/>
  <c r="AA867" i="2"/>
  <c r="H867" i="2"/>
  <c r="CX866" i="2"/>
  <c r="CW866" i="2"/>
  <c r="CN866" i="2"/>
  <c r="CK866" i="2"/>
  <c r="CI866" i="2"/>
  <c r="CD866" i="2"/>
  <c r="CE866" i="2" s="1"/>
  <c r="CC866" i="2"/>
  <c r="BY866" i="2"/>
  <c r="CA866" i="2" s="1"/>
  <c r="BW866" i="2"/>
  <c r="BV866" i="2"/>
  <c r="BS866" i="2"/>
  <c r="BR866" i="2"/>
  <c r="BP866" i="2"/>
  <c r="BO866" i="2"/>
  <c r="BN866" i="2"/>
  <c r="BM866" i="2"/>
  <c r="BL866" i="2"/>
  <c r="BK866" i="2"/>
  <c r="BJ866" i="2"/>
  <c r="BI866" i="2"/>
  <c r="BH866" i="2"/>
  <c r="BF866" i="2"/>
  <c r="BD866" i="2"/>
  <c r="AQ866" i="2"/>
  <c r="AP866" i="2"/>
  <c r="AR866" i="2" s="1"/>
  <c r="BU866" i="2" s="1"/>
  <c r="AA866" i="2"/>
  <c r="H866" i="2"/>
  <c r="DA865" i="2"/>
  <c r="CZ865" i="2"/>
  <c r="CX865" i="2"/>
  <c r="CW865" i="2"/>
  <c r="CN865" i="2"/>
  <c r="CK865" i="2"/>
  <c r="CI865" i="2"/>
  <c r="CD865" i="2"/>
  <c r="CC865" i="2"/>
  <c r="BY865" i="2"/>
  <c r="CA865" i="2" s="1"/>
  <c r="BW865" i="2"/>
  <c r="BV865" i="2"/>
  <c r="BS865" i="2"/>
  <c r="BR865" i="2"/>
  <c r="BP865" i="2"/>
  <c r="BO865" i="2"/>
  <c r="BN865" i="2"/>
  <c r="CV865" i="2" s="1"/>
  <c r="CR865" i="2" s="1"/>
  <c r="BL865" i="2"/>
  <c r="BJ865" i="2"/>
  <c r="BI865" i="2"/>
  <c r="BH865" i="2"/>
  <c r="BG865" i="2"/>
  <c r="BE865" i="2"/>
  <c r="BF865" i="2" s="1"/>
  <c r="BD865" i="2"/>
  <c r="BC865" i="2"/>
  <c r="AZ865" i="2"/>
  <c r="AY865" i="2"/>
  <c r="AX865" i="2"/>
  <c r="AW865" i="2"/>
  <c r="AV865" i="2"/>
  <c r="AU865" i="2"/>
  <c r="BM865" i="2" s="1"/>
  <c r="AT865" i="2"/>
  <c r="AS865" i="2"/>
  <c r="AR865" i="2"/>
  <c r="BU865" i="2" s="1"/>
  <c r="AP865" i="2"/>
  <c r="AO865" i="2"/>
  <c r="AN865" i="2"/>
  <c r="AM865" i="2"/>
  <c r="AL865" i="2"/>
  <c r="AK865" i="2"/>
  <c r="AJ865" i="2"/>
  <c r="AI865" i="2"/>
  <c r="AQ865" i="2" s="1"/>
  <c r="AA865" i="2"/>
  <c r="Z865" i="2"/>
  <c r="Y865" i="2"/>
  <c r="X865" i="2"/>
  <c r="U865" i="2"/>
  <c r="T865" i="2"/>
  <c r="Q865" i="2"/>
  <c r="P865" i="2"/>
  <c r="O865" i="2"/>
  <c r="N865" i="2"/>
  <c r="M865" i="2"/>
  <c r="L865" i="2"/>
  <c r="BK865" i="2" s="1"/>
  <c r="K865" i="2"/>
  <c r="J865" i="2"/>
  <c r="I865" i="2"/>
  <c r="G865" i="2"/>
  <c r="F865" i="2"/>
  <c r="H865" i="2" s="1"/>
  <c r="DA864" i="2"/>
  <c r="CZ864" i="2"/>
  <c r="CX864" i="2"/>
  <c r="CW864" i="2"/>
  <c r="CK864" i="2"/>
  <c r="CI864" i="2"/>
  <c r="CC864" i="2"/>
  <c r="BY864" i="2"/>
  <c r="CA864" i="2" s="1"/>
  <c r="BW864" i="2"/>
  <c r="BV864" i="2"/>
  <c r="BS864" i="2"/>
  <c r="BR864" i="2"/>
  <c r="BP864" i="2"/>
  <c r="BO864" i="2"/>
  <c r="BN864" i="2"/>
  <c r="BK864" i="2"/>
  <c r="BI864" i="2"/>
  <c r="BG864" i="2"/>
  <c r="BF864" i="2"/>
  <c r="BE864" i="2"/>
  <c r="BC864" i="2"/>
  <c r="AZ864" i="2"/>
  <c r="AY864" i="2"/>
  <c r="AX864" i="2"/>
  <c r="AW864" i="2"/>
  <c r="BD864" i="2" s="1"/>
  <c r="AV864" i="2"/>
  <c r="AU864" i="2"/>
  <c r="BM864" i="2" s="1"/>
  <c r="AT864" i="2"/>
  <c r="CD864" i="2" s="1"/>
  <c r="AS864" i="2"/>
  <c r="AP864" i="2"/>
  <c r="AR864" i="2" s="1"/>
  <c r="BU864" i="2" s="1"/>
  <c r="AO864" i="2"/>
  <c r="AN864" i="2"/>
  <c r="AM864" i="2"/>
  <c r="AL864" i="2"/>
  <c r="AK864" i="2"/>
  <c r="AJ864" i="2"/>
  <c r="AI864" i="2"/>
  <c r="AQ864" i="2" s="1"/>
  <c r="Z864" i="2"/>
  <c r="CN864" i="2" s="1"/>
  <c r="Y864" i="2"/>
  <c r="X864" i="2"/>
  <c r="U864" i="2"/>
  <c r="T864" i="2"/>
  <c r="Q864" i="2"/>
  <c r="P864" i="2"/>
  <c r="O864" i="2"/>
  <c r="N864" i="2"/>
  <c r="BL864" i="2" s="1"/>
  <c r="M864" i="2"/>
  <c r="BH864" i="2" s="1"/>
  <c r="L864" i="2"/>
  <c r="K864" i="2"/>
  <c r="BJ864" i="2" s="1"/>
  <c r="J864" i="2"/>
  <c r="I864" i="2"/>
  <c r="H864" i="2"/>
  <c r="G864" i="2"/>
  <c r="F864" i="2"/>
  <c r="CX863" i="2"/>
  <c r="CW863" i="2"/>
  <c r="CN863" i="2"/>
  <c r="CK863" i="2"/>
  <c r="CI863" i="2"/>
  <c r="CD863" i="2"/>
  <c r="CE863" i="2" s="1"/>
  <c r="CC863" i="2"/>
  <c r="BY863" i="2"/>
  <c r="CA863" i="2" s="1"/>
  <c r="BW863" i="2"/>
  <c r="BV863" i="2"/>
  <c r="BS863" i="2"/>
  <c r="BR863" i="2"/>
  <c r="BP863" i="2"/>
  <c r="BO863" i="2"/>
  <c r="BN863" i="2"/>
  <c r="BM863" i="2"/>
  <c r="BL863" i="2"/>
  <c r="BK863" i="2"/>
  <c r="BJ863" i="2"/>
  <c r="BI863" i="2"/>
  <c r="BH863" i="2"/>
  <c r="BF863" i="2"/>
  <c r="BD863" i="2"/>
  <c r="AQ863" i="2"/>
  <c r="AP863" i="2"/>
  <c r="AR863" i="2" s="1"/>
  <c r="BU863" i="2" s="1"/>
  <c r="AA863" i="2"/>
  <c r="H863" i="2"/>
  <c r="CX862" i="2"/>
  <c r="CW862" i="2"/>
  <c r="CN862" i="2"/>
  <c r="CK862" i="2"/>
  <c r="CI862" i="2"/>
  <c r="CD862" i="2"/>
  <c r="CE862" i="2" s="1"/>
  <c r="CC862" i="2"/>
  <c r="BY862" i="2"/>
  <c r="CA862" i="2" s="1"/>
  <c r="BW862" i="2"/>
  <c r="BV862" i="2"/>
  <c r="BS862" i="2"/>
  <c r="BR862" i="2"/>
  <c r="BP862" i="2"/>
  <c r="BO862" i="2"/>
  <c r="BN862" i="2"/>
  <c r="BM862" i="2"/>
  <c r="BL862" i="2"/>
  <c r="BK862" i="2"/>
  <c r="BJ862" i="2"/>
  <c r="BI862" i="2"/>
  <c r="BH862" i="2"/>
  <c r="BF862" i="2"/>
  <c r="BD862" i="2"/>
  <c r="AQ862" i="2"/>
  <c r="AP862" i="2"/>
  <c r="AR862" i="2" s="1"/>
  <c r="BU862" i="2" s="1"/>
  <c r="AA862" i="2"/>
  <c r="H862" i="2"/>
  <c r="CX861" i="2"/>
  <c r="CW861" i="2"/>
  <c r="CN861" i="2"/>
  <c r="CK861" i="2"/>
  <c r="CI861" i="2"/>
  <c r="CD861" i="2"/>
  <c r="CC861" i="2"/>
  <c r="BY861" i="2"/>
  <c r="CA861" i="2" s="1"/>
  <c r="BW861" i="2"/>
  <c r="BV861" i="2"/>
  <c r="BS861" i="2"/>
  <c r="BR861" i="2"/>
  <c r="BP861" i="2"/>
  <c r="BO861" i="2"/>
  <c r="BN861" i="2"/>
  <c r="BM861" i="2"/>
  <c r="BL861" i="2"/>
  <c r="BK861" i="2"/>
  <c r="BJ861" i="2"/>
  <c r="BI861" i="2"/>
  <c r="BH861" i="2"/>
  <c r="BF861" i="2"/>
  <c r="BD861" i="2"/>
  <c r="AQ861" i="2"/>
  <c r="AP861" i="2"/>
  <c r="AR861" i="2" s="1"/>
  <c r="BU861" i="2" s="1"/>
  <c r="AA861" i="2"/>
  <c r="H861" i="2"/>
  <c r="CX860" i="2"/>
  <c r="CW860" i="2"/>
  <c r="CN860" i="2"/>
  <c r="CK860" i="2"/>
  <c r="CI860" i="2"/>
  <c r="CD860" i="2"/>
  <c r="CE860" i="2" s="1"/>
  <c r="CC860" i="2"/>
  <c r="BY860" i="2"/>
  <c r="CA860" i="2" s="1"/>
  <c r="BW860" i="2"/>
  <c r="BV860" i="2"/>
  <c r="BS860" i="2"/>
  <c r="BR860" i="2"/>
  <c r="BP860" i="2"/>
  <c r="BO860" i="2"/>
  <c r="BN860" i="2"/>
  <c r="BM860" i="2"/>
  <c r="BL860" i="2"/>
  <c r="BK860" i="2"/>
  <c r="BJ860" i="2"/>
  <c r="BI860" i="2"/>
  <c r="BH860" i="2"/>
  <c r="BF860" i="2"/>
  <c r="BD860" i="2"/>
  <c r="AR860" i="2"/>
  <c r="BU860" i="2" s="1"/>
  <c r="AQ860" i="2"/>
  <c r="AP860" i="2"/>
  <c r="AA860" i="2"/>
  <c r="H860" i="2"/>
  <c r="CX859" i="2"/>
  <c r="CW859" i="2"/>
  <c r="CN859" i="2"/>
  <c r="CK859" i="2"/>
  <c r="CI859" i="2"/>
  <c r="CD859" i="2"/>
  <c r="CC859" i="2"/>
  <c r="BY859" i="2"/>
  <c r="CA859" i="2" s="1"/>
  <c r="BW859" i="2"/>
  <c r="BV859" i="2"/>
  <c r="BS859" i="2"/>
  <c r="BR859" i="2"/>
  <c r="BP859" i="2"/>
  <c r="BO859" i="2"/>
  <c r="BN859" i="2"/>
  <c r="BM859" i="2"/>
  <c r="BL859" i="2"/>
  <c r="BK859" i="2"/>
  <c r="BJ859" i="2"/>
  <c r="BI859" i="2"/>
  <c r="BH859" i="2"/>
  <c r="BF859" i="2"/>
  <c r="BD859" i="2"/>
  <c r="AQ859" i="2"/>
  <c r="AP859" i="2"/>
  <c r="AR859" i="2" s="1"/>
  <c r="BU859" i="2" s="1"/>
  <c r="AA859" i="2"/>
  <c r="H859" i="2"/>
  <c r="CX858" i="2"/>
  <c r="CW858" i="2"/>
  <c r="CN858" i="2"/>
  <c r="CK858" i="2"/>
  <c r="CI858" i="2"/>
  <c r="CD858" i="2"/>
  <c r="CE858" i="2" s="1"/>
  <c r="CC858" i="2"/>
  <c r="BY858" i="2"/>
  <c r="CA858" i="2" s="1"/>
  <c r="BW858" i="2"/>
  <c r="BV858" i="2"/>
  <c r="BS858" i="2"/>
  <c r="BR858" i="2"/>
  <c r="BP858" i="2"/>
  <c r="BO858" i="2"/>
  <c r="BN858" i="2"/>
  <c r="BM858" i="2"/>
  <c r="BL858" i="2"/>
  <c r="BK858" i="2"/>
  <c r="BJ858" i="2"/>
  <c r="BI858" i="2"/>
  <c r="BH858" i="2"/>
  <c r="BF858" i="2"/>
  <c r="BD858" i="2"/>
  <c r="AQ858" i="2"/>
  <c r="AP858" i="2"/>
  <c r="AR858" i="2" s="1"/>
  <c r="BU858" i="2" s="1"/>
  <c r="AA858" i="2"/>
  <c r="H858" i="2"/>
  <c r="CX857" i="2"/>
  <c r="CW857" i="2"/>
  <c r="CN857" i="2"/>
  <c r="CK857" i="2"/>
  <c r="CI857" i="2"/>
  <c r="CD857" i="2"/>
  <c r="CC857" i="2"/>
  <c r="BY857" i="2"/>
  <c r="CA857" i="2" s="1"/>
  <c r="BW857" i="2"/>
  <c r="BV857" i="2"/>
  <c r="BS857" i="2"/>
  <c r="BR857" i="2"/>
  <c r="BP857" i="2"/>
  <c r="BO857" i="2"/>
  <c r="BN857" i="2"/>
  <c r="BM857" i="2"/>
  <c r="BL857" i="2"/>
  <c r="BK857" i="2"/>
  <c r="BJ857" i="2"/>
  <c r="BI857" i="2"/>
  <c r="BH857" i="2"/>
  <c r="BF857" i="2"/>
  <c r="BD857" i="2"/>
  <c r="AQ857" i="2"/>
  <c r="AP857" i="2"/>
  <c r="AR857" i="2" s="1"/>
  <c r="BU857" i="2" s="1"/>
  <c r="AA857" i="2"/>
  <c r="H857" i="2"/>
  <c r="CX856" i="2"/>
  <c r="CW856" i="2"/>
  <c r="CN856" i="2"/>
  <c r="CK856" i="2"/>
  <c r="CI856" i="2"/>
  <c r="CD856" i="2"/>
  <c r="CE856" i="2" s="1"/>
  <c r="CC856" i="2"/>
  <c r="CA856" i="2"/>
  <c r="BY856" i="2"/>
  <c r="BW856" i="2"/>
  <c r="BV856" i="2"/>
  <c r="BS856" i="2"/>
  <c r="BR856" i="2"/>
  <c r="BP856" i="2"/>
  <c r="BO856" i="2"/>
  <c r="BN856" i="2"/>
  <c r="BM856" i="2"/>
  <c r="BL856" i="2"/>
  <c r="BK856" i="2"/>
  <c r="BJ856" i="2"/>
  <c r="BI856" i="2"/>
  <c r="BH856" i="2"/>
  <c r="BF856" i="2"/>
  <c r="BD856" i="2"/>
  <c r="AQ856" i="2"/>
  <c r="AP856" i="2"/>
  <c r="AR856" i="2" s="1"/>
  <c r="BU856" i="2" s="1"/>
  <c r="AA856" i="2"/>
  <c r="H856" i="2"/>
  <c r="CX855" i="2"/>
  <c r="CW855" i="2"/>
  <c r="CN855" i="2"/>
  <c r="CK855" i="2"/>
  <c r="CI855" i="2"/>
  <c r="CD855" i="2"/>
  <c r="CE855" i="2" s="1"/>
  <c r="CC855" i="2"/>
  <c r="BY855" i="2"/>
  <c r="CA855" i="2" s="1"/>
  <c r="BW855" i="2"/>
  <c r="BV855" i="2"/>
  <c r="BS855" i="2"/>
  <c r="BR855" i="2"/>
  <c r="BP855" i="2"/>
  <c r="BO855" i="2"/>
  <c r="BN855" i="2"/>
  <c r="BM855" i="2"/>
  <c r="BL855" i="2"/>
  <c r="BK855" i="2"/>
  <c r="BJ855" i="2"/>
  <c r="BI855" i="2"/>
  <c r="BH855" i="2"/>
  <c r="BF855" i="2"/>
  <c r="BD855" i="2"/>
  <c r="AQ855" i="2"/>
  <c r="AP855" i="2"/>
  <c r="AR855" i="2" s="1"/>
  <c r="BU855" i="2" s="1"/>
  <c r="AA855" i="2"/>
  <c r="H855" i="2"/>
  <c r="DA854" i="2"/>
  <c r="CZ854" i="2"/>
  <c r="CX854" i="2"/>
  <c r="CW854" i="2"/>
  <c r="CN854" i="2"/>
  <c r="CK854" i="2"/>
  <c r="CI854" i="2"/>
  <c r="CD854" i="2"/>
  <c r="CE854" i="2" s="1"/>
  <c r="CC854" i="2"/>
  <c r="BY854" i="2"/>
  <c r="CA854" i="2" s="1"/>
  <c r="BW854" i="2"/>
  <c r="BV854" i="2"/>
  <c r="BS854" i="2"/>
  <c r="BR854" i="2"/>
  <c r="BP854" i="2"/>
  <c r="BN854" i="2"/>
  <c r="CV854" i="2" s="1"/>
  <c r="BK854" i="2"/>
  <c r="BJ854" i="2"/>
  <c r="BI854" i="2"/>
  <c r="BG854" i="2"/>
  <c r="BE854" i="2"/>
  <c r="BF854" i="2" s="1"/>
  <c r="BD854" i="2"/>
  <c r="BC854" i="2"/>
  <c r="BO854" i="2" s="1"/>
  <c r="AZ854" i="2"/>
  <c r="AY854" i="2"/>
  <c r="AX854" i="2"/>
  <c r="AW854" i="2"/>
  <c r="AV854" i="2"/>
  <c r="AU854" i="2"/>
  <c r="BM854" i="2" s="1"/>
  <c r="AT854" i="2"/>
  <c r="AS854" i="2"/>
  <c r="AP854" i="2"/>
  <c r="AR854" i="2" s="1"/>
  <c r="BU854" i="2" s="1"/>
  <c r="AO854" i="2"/>
  <c r="AN854" i="2"/>
  <c r="AM854" i="2"/>
  <c r="AL854" i="2"/>
  <c r="AK854" i="2"/>
  <c r="AJ854" i="2"/>
  <c r="AI854" i="2"/>
  <c r="AQ854" i="2" s="1"/>
  <c r="AA854" i="2"/>
  <c r="Z854" i="2"/>
  <c r="Y854" i="2"/>
  <c r="X854" i="2"/>
  <c r="U854" i="2"/>
  <c r="T854" i="2"/>
  <c r="Q854" i="2"/>
  <c r="P854" i="2"/>
  <c r="O854" i="2"/>
  <c r="N854" i="2"/>
  <c r="M854" i="2"/>
  <c r="BH854" i="2" s="1"/>
  <c r="L854" i="2"/>
  <c r="K854" i="2"/>
  <c r="J854" i="2"/>
  <c r="I854" i="2"/>
  <c r="H854" i="2"/>
  <c r="G854" i="2"/>
  <c r="F854" i="2"/>
  <c r="CX853" i="2"/>
  <c r="CW853" i="2"/>
  <c r="CN853" i="2"/>
  <c r="CK853" i="2"/>
  <c r="CI853" i="2"/>
  <c r="CD853" i="2"/>
  <c r="CC853" i="2"/>
  <c r="BY853" i="2"/>
  <c r="CA853" i="2" s="1"/>
  <c r="BW853" i="2"/>
  <c r="BV853" i="2"/>
  <c r="BS853" i="2"/>
  <c r="BR853" i="2"/>
  <c r="BP853" i="2"/>
  <c r="BO853" i="2"/>
  <c r="BN853" i="2"/>
  <c r="BM853" i="2"/>
  <c r="BL853" i="2"/>
  <c r="BK853" i="2"/>
  <c r="BJ853" i="2"/>
  <c r="BI853" i="2"/>
  <c r="BH853" i="2"/>
  <c r="BF853" i="2"/>
  <c r="BD853" i="2"/>
  <c r="AQ853" i="2"/>
  <c r="AP853" i="2"/>
  <c r="AR853" i="2" s="1"/>
  <c r="BU853" i="2" s="1"/>
  <c r="AA853" i="2"/>
  <c r="H853" i="2"/>
  <c r="CX852" i="2"/>
  <c r="CW852" i="2"/>
  <c r="CN852" i="2"/>
  <c r="CK852" i="2"/>
  <c r="CI852" i="2"/>
  <c r="CD852" i="2"/>
  <c r="CE852" i="2" s="1"/>
  <c r="CC852" i="2"/>
  <c r="BY852" i="2"/>
  <c r="CA852" i="2" s="1"/>
  <c r="BW852" i="2"/>
  <c r="BV852" i="2"/>
  <c r="BS852" i="2"/>
  <c r="BR852" i="2"/>
  <c r="BP852" i="2"/>
  <c r="BO852" i="2"/>
  <c r="BN852" i="2"/>
  <c r="BM852" i="2"/>
  <c r="BL852" i="2"/>
  <c r="BK852" i="2"/>
  <c r="BJ852" i="2"/>
  <c r="BI852" i="2"/>
  <c r="BH852" i="2"/>
  <c r="BF852" i="2"/>
  <c r="BD852" i="2"/>
  <c r="AQ852" i="2"/>
  <c r="AP852" i="2"/>
  <c r="AR852" i="2" s="1"/>
  <c r="BU852" i="2" s="1"/>
  <c r="AA852" i="2"/>
  <c r="H852" i="2"/>
  <c r="DA851" i="2"/>
  <c r="CZ851" i="2"/>
  <c r="CX851" i="2"/>
  <c r="CW851" i="2"/>
  <c r="CK851" i="2"/>
  <c r="CI851" i="2"/>
  <c r="CD851" i="2"/>
  <c r="BY851" i="2"/>
  <c r="CA851" i="2" s="1"/>
  <c r="BW851" i="2"/>
  <c r="BV851" i="2"/>
  <c r="BS851" i="2"/>
  <c r="BR851" i="2"/>
  <c r="BP851" i="2"/>
  <c r="BN851" i="2"/>
  <c r="BK851" i="2"/>
  <c r="BJ851" i="2"/>
  <c r="BG851" i="2"/>
  <c r="BF851" i="2"/>
  <c r="BE851" i="2"/>
  <c r="BC851" i="2"/>
  <c r="BO851" i="2" s="1"/>
  <c r="AZ851" i="2"/>
  <c r="AY851" i="2"/>
  <c r="AX851" i="2"/>
  <c r="AW851" i="2"/>
  <c r="BD851" i="2" s="1"/>
  <c r="AV851" i="2"/>
  <c r="AU851" i="2"/>
  <c r="BM851" i="2" s="1"/>
  <c r="AT851" i="2"/>
  <c r="AS851" i="2"/>
  <c r="CC851" i="2" s="1"/>
  <c r="AP851" i="2"/>
  <c r="AR851" i="2" s="1"/>
  <c r="BU851" i="2" s="1"/>
  <c r="AO851" i="2"/>
  <c r="AN851" i="2"/>
  <c r="AM851" i="2"/>
  <c r="AL851" i="2"/>
  <c r="AK851" i="2"/>
  <c r="AJ851" i="2"/>
  <c r="AI851" i="2"/>
  <c r="AQ851" i="2" s="1"/>
  <c r="AA851" i="2"/>
  <c r="Z851" i="2"/>
  <c r="CN851" i="2" s="1"/>
  <c r="Y851" i="2"/>
  <c r="X851" i="2"/>
  <c r="U851" i="2"/>
  <c r="T851" i="2"/>
  <c r="Q851" i="2"/>
  <c r="P851" i="2"/>
  <c r="O851" i="2"/>
  <c r="N851" i="2"/>
  <c r="M851" i="2"/>
  <c r="BL851" i="2" s="1"/>
  <c r="L851" i="2"/>
  <c r="K851" i="2"/>
  <c r="J851" i="2"/>
  <c r="BI851" i="2" s="1"/>
  <c r="I851" i="2"/>
  <c r="G851" i="2"/>
  <c r="H851" i="2" s="1"/>
  <c r="F851" i="2"/>
  <c r="DA850" i="2"/>
  <c r="CZ850" i="2"/>
  <c r="CX850" i="2"/>
  <c r="CW850" i="2"/>
  <c r="CK850" i="2"/>
  <c r="CI850" i="2"/>
  <c r="CD850" i="2"/>
  <c r="CE850" i="2" s="1"/>
  <c r="CC850" i="2"/>
  <c r="BY850" i="2"/>
  <c r="CA850" i="2" s="1"/>
  <c r="BW850" i="2"/>
  <c r="BV850" i="2"/>
  <c r="BS850" i="2"/>
  <c r="BR850" i="2"/>
  <c r="BP850" i="2"/>
  <c r="BO850" i="2"/>
  <c r="BN850" i="2"/>
  <c r="BJ850" i="2"/>
  <c r="BI850" i="2"/>
  <c r="BH850" i="2"/>
  <c r="BG850" i="2"/>
  <c r="BE850" i="2"/>
  <c r="BF850" i="2" s="1"/>
  <c r="BC850" i="2"/>
  <c r="AZ850" i="2"/>
  <c r="AY850" i="2"/>
  <c r="AX850" i="2"/>
  <c r="AW850" i="2"/>
  <c r="BD850" i="2" s="1"/>
  <c r="AV850" i="2"/>
  <c r="AU850" i="2"/>
  <c r="BM850" i="2" s="1"/>
  <c r="AT850" i="2"/>
  <c r="AS850" i="2"/>
  <c r="AP850" i="2"/>
  <c r="AR850" i="2" s="1"/>
  <c r="BU850" i="2" s="1"/>
  <c r="AO850" i="2"/>
  <c r="AN850" i="2"/>
  <c r="AM850" i="2"/>
  <c r="AL850" i="2"/>
  <c r="AK850" i="2"/>
  <c r="AJ850" i="2"/>
  <c r="AI850" i="2"/>
  <c r="AQ850" i="2" s="1"/>
  <c r="Z850" i="2"/>
  <c r="CN850" i="2" s="1"/>
  <c r="Y850" i="2"/>
  <c r="X850" i="2"/>
  <c r="U850" i="2"/>
  <c r="T850" i="2"/>
  <c r="Q850" i="2"/>
  <c r="P850" i="2"/>
  <c r="O850" i="2"/>
  <c r="N850" i="2"/>
  <c r="BL850" i="2" s="1"/>
  <c r="M850" i="2"/>
  <c r="L850" i="2"/>
  <c r="BK850" i="2" s="1"/>
  <c r="K850" i="2"/>
  <c r="J850" i="2"/>
  <c r="I850" i="2"/>
  <c r="G850" i="2"/>
  <c r="F850" i="2"/>
  <c r="H850" i="2" s="1"/>
  <c r="CX849" i="2"/>
  <c r="CW849" i="2"/>
  <c r="CN849" i="2"/>
  <c r="CK849" i="2"/>
  <c r="CI849" i="2"/>
  <c r="CD849" i="2"/>
  <c r="CC849" i="2"/>
  <c r="BY849" i="2"/>
  <c r="CA849" i="2" s="1"/>
  <c r="BW849" i="2"/>
  <c r="BV849" i="2"/>
  <c r="BS849" i="2"/>
  <c r="BR849" i="2"/>
  <c r="BP849" i="2"/>
  <c r="BO849" i="2"/>
  <c r="BN849" i="2"/>
  <c r="BM849" i="2"/>
  <c r="BL849" i="2"/>
  <c r="BK849" i="2"/>
  <c r="BJ849" i="2"/>
  <c r="BI849" i="2"/>
  <c r="BH849" i="2"/>
  <c r="BF849" i="2"/>
  <c r="BD849" i="2"/>
  <c r="AQ849" i="2"/>
  <c r="AP849" i="2"/>
  <c r="AR849" i="2" s="1"/>
  <c r="BU849" i="2" s="1"/>
  <c r="AA849" i="2"/>
  <c r="H849" i="2"/>
  <c r="CX848" i="2"/>
  <c r="CW848" i="2"/>
  <c r="CN848" i="2"/>
  <c r="CK848" i="2"/>
  <c r="CI848" i="2"/>
  <c r="CD848" i="2"/>
  <c r="CE848" i="2" s="1"/>
  <c r="CC848" i="2"/>
  <c r="BY848" i="2"/>
  <c r="CA848" i="2" s="1"/>
  <c r="BW848" i="2"/>
  <c r="BV848" i="2"/>
  <c r="BS848" i="2"/>
  <c r="BR848" i="2"/>
  <c r="BP848" i="2"/>
  <c r="BO848" i="2"/>
  <c r="BN848" i="2"/>
  <c r="BM848" i="2"/>
  <c r="BL848" i="2"/>
  <c r="BK848" i="2"/>
  <c r="BJ848" i="2"/>
  <c r="BI848" i="2"/>
  <c r="BH848" i="2"/>
  <c r="BF848" i="2"/>
  <c r="BD848" i="2"/>
  <c r="AQ848" i="2"/>
  <c r="AP848" i="2"/>
  <c r="AR848" i="2" s="1"/>
  <c r="BU848" i="2" s="1"/>
  <c r="AA848" i="2"/>
  <c r="H848" i="2"/>
  <c r="CX847" i="2"/>
  <c r="CW847" i="2"/>
  <c r="CN847" i="2"/>
  <c r="CK847" i="2"/>
  <c r="CI847" i="2"/>
  <c r="CD847" i="2"/>
  <c r="CC847" i="2"/>
  <c r="BY847" i="2"/>
  <c r="CA847" i="2" s="1"/>
  <c r="BW847" i="2"/>
  <c r="BV847" i="2"/>
  <c r="BS847" i="2"/>
  <c r="BR847" i="2"/>
  <c r="BP847" i="2"/>
  <c r="BO847" i="2"/>
  <c r="BN847" i="2"/>
  <c r="BM847" i="2"/>
  <c r="BL847" i="2"/>
  <c r="BK847" i="2"/>
  <c r="BJ847" i="2"/>
  <c r="BI847" i="2"/>
  <c r="BH847" i="2"/>
  <c r="BF847" i="2"/>
  <c r="BD847" i="2"/>
  <c r="AQ847" i="2"/>
  <c r="AP847" i="2"/>
  <c r="AR847" i="2" s="1"/>
  <c r="BU847" i="2" s="1"/>
  <c r="AA847" i="2"/>
  <c r="H847" i="2"/>
  <c r="CX846" i="2"/>
  <c r="CW846" i="2"/>
  <c r="CN846" i="2"/>
  <c r="CK846" i="2"/>
  <c r="CI846" i="2"/>
  <c r="CD846" i="2"/>
  <c r="CE846" i="2" s="1"/>
  <c r="CC846" i="2"/>
  <c r="BY846" i="2"/>
  <c r="CA846" i="2" s="1"/>
  <c r="BW846" i="2"/>
  <c r="BV846" i="2"/>
  <c r="BS846" i="2"/>
  <c r="BR846" i="2"/>
  <c r="BP846" i="2"/>
  <c r="BO846" i="2"/>
  <c r="BN846" i="2"/>
  <c r="BM846" i="2"/>
  <c r="BL846" i="2"/>
  <c r="BK846" i="2"/>
  <c r="BJ846" i="2"/>
  <c r="BI846" i="2"/>
  <c r="BH846" i="2"/>
  <c r="BF846" i="2"/>
  <c r="BD846" i="2"/>
  <c r="AQ846" i="2"/>
  <c r="AP846" i="2"/>
  <c r="AR846" i="2" s="1"/>
  <c r="BU846" i="2" s="1"/>
  <c r="AA846" i="2"/>
  <c r="H846" i="2"/>
  <c r="CX845" i="2"/>
  <c r="CW845" i="2"/>
  <c r="CN845" i="2"/>
  <c r="CK845" i="2"/>
  <c r="CI845" i="2"/>
  <c r="CD845" i="2"/>
  <c r="CC845" i="2"/>
  <c r="CA845" i="2"/>
  <c r="BY845" i="2"/>
  <c r="BW845" i="2"/>
  <c r="BV845" i="2"/>
  <c r="BS845" i="2"/>
  <c r="BR845" i="2"/>
  <c r="BP845" i="2"/>
  <c r="BO845" i="2"/>
  <c r="BN845" i="2"/>
  <c r="BM845" i="2"/>
  <c r="BL845" i="2"/>
  <c r="BK845" i="2"/>
  <c r="BJ845" i="2"/>
  <c r="BI845" i="2"/>
  <c r="BH845" i="2"/>
  <c r="BF845" i="2"/>
  <c r="BD845" i="2"/>
  <c r="AR845" i="2"/>
  <c r="BU845" i="2" s="1"/>
  <c r="AQ845" i="2"/>
  <c r="AP845" i="2"/>
  <c r="AA845" i="2"/>
  <c r="H845" i="2"/>
  <c r="CX844" i="2"/>
  <c r="CW844" i="2"/>
  <c r="CN844" i="2"/>
  <c r="CK844" i="2"/>
  <c r="CI844" i="2"/>
  <c r="CD844" i="2"/>
  <c r="CE844" i="2" s="1"/>
  <c r="CC844" i="2"/>
  <c r="CA844" i="2"/>
  <c r="BY844" i="2"/>
  <c r="BW844" i="2"/>
  <c r="BV844" i="2"/>
  <c r="BS844" i="2"/>
  <c r="BR844" i="2"/>
  <c r="BP844" i="2"/>
  <c r="BO844" i="2"/>
  <c r="BN844" i="2"/>
  <c r="BM844" i="2"/>
  <c r="BL844" i="2"/>
  <c r="BK844" i="2"/>
  <c r="BJ844" i="2"/>
  <c r="BI844" i="2"/>
  <c r="BH844" i="2"/>
  <c r="BF844" i="2"/>
  <c r="BD844" i="2"/>
  <c r="AQ844" i="2"/>
  <c r="AP844" i="2"/>
  <c r="AR844" i="2" s="1"/>
  <c r="BU844" i="2" s="1"/>
  <c r="AA844" i="2"/>
  <c r="H844" i="2"/>
  <c r="CX843" i="2"/>
  <c r="CW843" i="2"/>
  <c r="CN843" i="2"/>
  <c r="CK843" i="2"/>
  <c r="CI843" i="2"/>
  <c r="CD843" i="2"/>
  <c r="CE843" i="2" s="1"/>
  <c r="CC843" i="2"/>
  <c r="BY843" i="2"/>
  <c r="CA843" i="2" s="1"/>
  <c r="BW843" i="2"/>
  <c r="BV843" i="2"/>
  <c r="BS843" i="2"/>
  <c r="BR843" i="2"/>
  <c r="BP843" i="2"/>
  <c r="BO843" i="2"/>
  <c r="BN843" i="2"/>
  <c r="BM843" i="2"/>
  <c r="BL843" i="2"/>
  <c r="BK843" i="2"/>
  <c r="BJ843" i="2"/>
  <c r="BI843" i="2"/>
  <c r="BH843" i="2"/>
  <c r="BF843" i="2"/>
  <c r="BD843" i="2"/>
  <c r="AQ843" i="2"/>
  <c r="AP843" i="2"/>
  <c r="AR843" i="2" s="1"/>
  <c r="BU843" i="2" s="1"/>
  <c r="AA843" i="2"/>
  <c r="H843" i="2"/>
  <c r="CX842" i="2"/>
  <c r="CW842" i="2"/>
  <c r="CN842" i="2"/>
  <c r="CK842" i="2"/>
  <c r="CI842" i="2"/>
  <c r="CD842" i="2"/>
  <c r="CE842" i="2" s="1"/>
  <c r="CC842" i="2"/>
  <c r="BY842" i="2"/>
  <c r="CA842" i="2" s="1"/>
  <c r="BW842" i="2"/>
  <c r="BV842" i="2"/>
  <c r="BS842" i="2"/>
  <c r="BR842" i="2"/>
  <c r="BP842" i="2"/>
  <c r="BO842" i="2"/>
  <c r="BN842" i="2"/>
  <c r="BM842" i="2"/>
  <c r="BL842" i="2"/>
  <c r="BK842" i="2"/>
  <c r="BJ842" i="2"/>
  <c r="BI842" i="2"/>
  <c r="BH842" i="2"/>
  <c r="BF842" i="2"/>
  <c r="BD842" i="2"/>
  <c r="AQ842" i="2"/>
  <c r="AP842" i="2"/>
  <c r="AR842" i="2" s="1"/>
  <c r="BU842" i="2" s="1"/>
  <c r="AA842" i="2"/>
  <c r="H842" i="2"/>
  <c r="DA841" i="2"/>
  <c r="CZ841" i="2"/>
  <c r="CX841" i="2"/>
  <c r="CW841" i="2"/>
  <c r="CN841" i="2"/>
  <c r="CK841" i="2"/>
  <c r="CI841" i="2"/>
  <c r="CC841" i="2"/>
  <c r="BY841" i="2"/>
  <c r="CA841" i="2" s="1"/>
  <c r="BW841" i="2"/>
  <c r="BV841" i="2"/>
  <c r="BS841" i="2"/>
  <c r="BR841" i="2"/>
  <c r="BP841" i="2"/>
  <c r="BN841" i="2"/>
  <c r="BL841" i="2"/>
  <c r="BK841" i="2"/>
  <c r="BI841" i="2"/>
  <c r="BG841" i="2"/>
  <c r="BF841" i="2"/>
  <c r="BE841" i="2"/>
  <c r="BD841" i="2"/>
  <c r="BC841" i="2"/>
  <c r="BO841" i="2" s="1"/>
  <c r="AZ841" i="2"/>
  <c r="AY841" i="2"/>
  <c r="AX841" i="2"/>
  <c r="AW841" i="2"/>
  <c r="AV841" i="2"/>
  <c r="AU841" i="2"/>
  <c r="BM841" i="2" s="1"/>
  <c r="AT841" i="2"/>
  <c r="CD841" i="2" s="1"/>
  <c r="AS841" i="2"/>
  <c r="AP841" i="2"/>
  <c r="AR841" i="2" s="1"/>
  <c r="BU841" i="2" s="1"/>
  <c r="AO841" i="2"/>
  <c r="AN841" i="2"/>
  <c r="AM841" i="2"/>
  <c r="AL841" i="2"/>
  <c r="AK841" i="2"/>
  <c r="AJ841" i="2"/>
  <c r="AI841" i="2"/>
  <c r="AQ841" i="2" s="1"/>
  <c r="AA841" i="2"/>
  <c r="Z841" i="2"/>
  <c r="Y841" i="2"/>
  <c r="X841" i="2"/>
  <c r="U841" i="2"/>
  <c r="T841" i="2"/>
  <c r="Q841" i="2"/>
  <c r="P841" i="2"/>
  <c r="O841" i="2"/>
  <c r="N841" i="2"/>
  <c r="M841" i="2"/>
  <c r="BH841" i="2" s="1"/>
  <c r="L841" i="2"/>
  <c r="K841" i="2"/>
  <c r="BJ841" i="2" s="1"/>
  <c r="J841" i="2"/>
  <c r="I841" i="2"/>
  <c r="G841" i="2"/>
  <c r="H841" i="2" s="1"/>
  <c r="F841" i="2"/>
  <c r="DA840" i="2"/>
  <c r="CZ840" i="2"/>
  <c r="CX840" i="2"/>
  <c r="CW840" i="2"/>
  <c r="CK840" i="2"/>
  <c r="CI840" i="2"/>
  <c r="CD840" i="2"/>
  <c r="CE840" i="2" s="1"/>
  <c r="BY840" i="2"/>
  <c r="CA840" i="2" s="1"/>
  <c r="BW840" i="2"/>
  <c r="BV840" i="2"/>
  <c r="BS840" i="2"/>
  <c r="BR840" i="2"/>
  <c r="BP840" i="2"/>
  <c r="BN840" i="2"/>
  <c r="BK840" i="2"/>
  <c r="BJ840" i="2"/>
  <c r="BH840" i="2"/>
  <c r="BG840" i="2"/>
  <c r="BE840" i="2"/>
  <c r="BF840" i="2" s="1"/>
  <c r="BC840" i="2"/>
  <c r="BO840" i="2" s="1"/>
  <c r="AZ840" i="2"/>
  <c r="AY840" i="2"/>
  <c r="AX840" i="2"/>
  <c r="AW840" i="2"/>
  <c r="BD840" i="2" s="1"/>
  <c r="AV840" i="2"/>
  <c r="AU840" i="2"/>
  <c r="BM840" i="2" s="1"/>
  <c r="AT840" i="2"/>
  <c r="AS840" i="2"/>
  <c r="CC840" i="2" s="1"/>
  <c r="AP840" i="2"/>
  <c r="AR840" i="2" s="1"/>
  <c r="BU840" i="2" s="1"/>
  <c r="AO840" i="2"/>
  <c r="AN840" i="2"/>
  <c r="AM840" i="2"/>
  <c r="AL840" i="2"/>
  <c r="AK840" i="2"/>
  <c r="AJ840" i="2"/>
  <c r="AI840" i="2"/>
  <c r="AQ840" i="2" s="1"/>
  <c r="Z840" i="2"/>
  <c r="AA840" i="2" s="1"/>
  <c r="Y840" i="2"/>
  <c r="X840" i="2"/>
  <c r="U840" i="2"/>
  <c r="T840" i="2"/>
  <c r="Q840" i="2"/>
  <c r="P840" i="2"/>
  <c r="O840" i="2"/>
  <c r="N840" i="2"/>
  <c r="BL840" i="2" s="1"/>
  <c r="M840" i="2"/>
  <c r="L840" i="2"/>
  <c r="K840" i="2"/>
  <c r="J840" i="2"/>
  <c r="BI840" i="2" s="1"/>
  <c r="I840" i="2"/>
  <c r="G840" i="2"/>
  <c r="F840" i="2"/>
  <c r="H840" i="2" s="1"/>
  <c r="CX839" i="2"/>
  <c r="CW839" i="2"/>
  <c r="CN839" i="2"/>
  <c r="CK839" i="2"/>
  <c r="CI839" i="2"/>
  <c r="CD839" i="2"/>
  <c r="CC839" i="2"/>
  <c r="BY839" i="2"/>
  <c r="CA839" i="2" s="1"/>
  <c r="BW839" i="2"/>
  <c r="BV839" i="2"/>
  <c r="BS839" i="2"/>
  <c r="BR839" i="2"/>
  <c r="BP839" i="2"/>
  <c r="BO839" i="2"/>
  <c r="BN839" i="2"/>
  <c r="BM839" i="2"/>
  <c r="BL839" i="2"/>
  <c r="BK839" i="2"/>
  <c r="BJ839" i="2"/>
  <c r="BI839" i="2"/>
  <c r="BH839" i="2"/>
  <c r="BF839" i="2"/>
  <c r="BD839" i="2"/>
  <c r="AR839" i="2"/>
  <c r="BU839" i="2" s="1"/>
  <c r="AQ839" i="2"/>
  <c r="AP839" i="2"/>
  <c r="AA839" i="2"/>
  <c r="H839" i="2"/>
  <c r="CX838" i="2"/>
  <c r="CW838" i="2"/>
  <c r="CN838" i="2"/>
  <c r="CK838" i="2"/>
  <c r="CI838" i="2"/>
  <c r="CD838" i="2"/>
  <c r="CE838" i="2" s="1"/>
  <c r="CC838" i="2"/>
  <c r="BY838" i="2"/>
  <c r="CA838" i="2" s="1"/>
  <c r="BW838" i="2"/>
  <c r="BV838" i="2"/>
  <c r="BS838" i="2"/>
  <c r="BR838" i="2"/>
  <c r="BP838" i="2"/>
  <c r="BO838" i="2"/>
  <c r="BN838" i="2"/>
  <c r="BM838" i="2"/>
  <c r="BL838" i="2"/>
  <c r="BK838" i="2"/>
  <c r="BJ838" i="2"/>
  <c r="BI838" i="2"/>
  <c r="BH838" i="2"/>
  <c r="BF838" i="2"/>
  <c r="BD838" i="2"/>
  <c r="AQ838" i="2"/>
  <c r="AP838" i="2"/>
  <c r="AR838" i="2" s="1"/>
  <c r="BU838" i="2" s="1"/>
  <c r="AA838" i="2"/>
  <c r="H838" i="2"/>
  <c r="CX837" i="2"/>
  <c r="CW837" i="2"/>
  <c r="CN837" i="2"/>
  <c r="CK837" i="2"/>
  <c r="CI837" i="2"/>
  <c r="CD837" i="2"/>
  <c r="CC837" i="2"/>
  <c r="CA837" i="2"/>
  <c r="BY837" i="2"/>
  <c r="BW837" i="2"/>
  <c r="BV837" i="2"/>
  <c r="BS837" i="2"/>
  <c r="BR837" i="2"/>
  <c r="BP837" i="2"/>
  <c r="BO837" i="2"/>
  <c r="BN837" i="2"/>
  <c r="BM837" i="2"/>
  <c r="BL837" i="2"/>
  <c r="BK837" i="2"/>
  <c r="BJ837" i="2"/>
  <c r="BI837" i="2"/>
  <c r="BH837" i="2"/>
  <c r="BF837" i="2"/>
  <c r="BD837" i="2"/>
  <c r="AQ837" i="2"/>
  <c r="AP837" i="2"/>
  <c r="AR837" i="2" s="1"/>
  <c r="BU837" i="2" s="1"/>
  <c r="AA837" i="2"/>
  <c r="H837" i="2"/>
  <c r="DA836" i="2"/>
  <c r="CZ836" i="2"/>
  <c r="CX836" i="2"/>
  <c r="CW836" i="2"/>
  <c r="CV836" i="2"/>
  <c r="CK836" i="2"/>
  <c r="CI836" i="2"/>
  <c r="CD836" i="2"/>
  <c r="CE836" i="2" s="1"/>
  <c r="BY836" i="2"/>
  <c r="CA836" i="2" s="1"/>
  <c r="BW836" i="2"/>
  <c r="BV836" i="2"/>
  <c r="BS836" i="2"/>
  <c r="BR836" i="2"/>
  <c r="BP836" i="2"/>
  <c r="BN836" i="2"/>
  <c r="BK836" i="2"/>
  <c r="BJ836" i="2"/>
  <c r="BH836" i="2"/>
  <c r="BG836" i="2"/>
  <c r="BE836" i="2"/>
  <c r="BF836" i="2" s="1"/>
  <c r="BC836" i="2"/>
  <c r="BO836" i="2" s="1"/>
  <c r="AZ836" i="2"/>
  <c r="AY836" i="2"/>
  <c r="AX836" i="2"/>
  <c r="AW836" i="2"/>
  <c r="BD836" i="2" s="1"/>
  <c r="AV836" i="2"/>
  <c r="AU836" i="2"/>
  <c r="BM836" i="2" s="1"/>
  <c r="AT836" i="2"/>
  <c r="AS836" i="2"/>
  <c r="CC836" i="2" s="1"/>
  <c r="AP836" i="2"/>
  <c r="AR836" i="2" s="1"/>
  <c r="BU836" i="2" s="1"/>
  <c r="AO836" i="2"/>
  <c r="AN836" i="2"/>
  <c r="AM836" i="2"/>
  <c r="AL836" i="2"/>
  <c r="AK836" i="2"/>
  <c r="AJ836" i="2"/>
  <c r="AI836" i="2"/>
  <c r="AQ836" i="2" s="1"/>
  <c r="Z836" i="2"/>
  <c r="AA836" i="2" s="1"/>
  <c r="Y836" i="2"/>
  <c r="X836" i="2"/>
  <c r="U836" i="2"/>
  <c r="T836" i="2"/>
  <c r="Q836" i="2"/>
  <c r="P836" i="2"/>
  <c r="O836" i="2"/>
  <c r="N836" i="2"/>
  <c r="BL836" i="2" s="1"/>
  <c r="M836" i="2"/>
  <c r="L836" i="2"/>
  <c r="K836" i="2"/>
  <c r="J836" i="2"/>
  <c r="BI836" i="2" s="1"/>
  <c r="I836" i="2"/>
  <c r="G836" i="2"/>
  <c r="F836" i="2"/>
  <c r="H836" i="2" s="1"/>
  <c r="CX835" i="2"/>
  <c r="CW835" i="2"/>
  <c r="CN835" i="2"/>
  <c r="CK835" i="2"/>
  <c r="CI835" i="2"/>
  <c r="CD835" i="2"/>
  <c r="CC835" i="2"/>
  <c r="BY835" i="2"/>
  <c r="CA835" i="2" s="1"/>
  <c r="BW835" i="2"/>
  <c r="BV835" i="2"/>
  <c r="BS835" i="2"/>
  <c r="BR835" i="2"/>
  <c r="BP835" i="2"/>
  <c r="BO835" i="2"/>
  <c r="BN835" i="2"/>
  <c r="BM835" i="2"/>
  <c r="BL835" i="2"/>
  <c r="BK835" i="2"/>
  <c r="BJ835" i="2"/>
  <c r="BI835" i="2"/>
  <c r="BH835" i="2"/>
  <c r="BF835" i="2"/>
  <c r="BD835" i="2"/>
  <c r="AQ835" i="2"/>
  <c r="AP835" i="2"/>
  <c r="AR835" i="2" s="1"/>
  <c r="BU835" i="2" s="1"/>
  <c r="AA835" i="2"/>
  <c r="H835" i="2"/>
  <c r="CX834" i="2"/>
  <c r="CW834" i="2"/>
  <c r="CN834" i="2"/>
  <c r="CK834" i="2"/>
  <c r="CI834" i="2"/>
  <c r="CD834" i="2"/>
  <c r="CE834" i="2" s="1"/>
  <c r="CC834" i="2"/>
  <c r="BY834" i="2"/>
  <c r="CA834" i="2" s="1"/>
  <c r="BW834" i="2"/>
  <c r="BV834" i="2"/>
  <c r="BS834" i="2"/>
  <c r="BR834" i="2"/>
  <c r="BP834" i="2"/>
  <c r="BO834" i="2"/>
  <c r="BN834" i="2"/>
  <c r="BM834" i="2"/>
  <c r="BL834" i="2"/>
  <c r="BK834" i="2"/>
  <c r="BJ834" i="2"/>
  <c r="BI834" i="2"/>
  <c r="BH834" i="2"/>
  <c r="BF834" i="2"/>
  <c r="BD834" i="2"/>
  <c r="AQ834" i="2"/>
  <c r="AP834" i="2"/>
  <c r="AR834" i="2" s="1"/>
  <c r="BU834" i="2" s="1"/>
  <c r="AA834" i="2"/>
  <c r="H834" i="2"/>
  <c r="CX833" i="2"/>
  <c r="CW833" i="2"/>
  <c r="CN833" i="2"/>
  <c r="CK833" i="2"/>
  <c r="CI833" i="2"/>
  <c r="CD833" i="2"/>
  <c r="CC833" i="2"/>
  <c r="BY833" i="2"/>
  <c r="CA833" i="2" s="1"/>
  <c r="BW833" i="2"/>
  <c r="BV833" i="2"/>
  <c r="BS833" i="2"/>
  <c r="BR833" i="2"/>
  <c r="BP833" i="2"/>
  <c r="BO833" i="2"/>
  <c r="BN833" i="2"/>
  <c r="BM833" i="2"/>
  <c r="BL833" i="2"/>
  <c r="BK833" i="2"/>
  <c r="BJ833" i="2"/>
  <c r="BI833" i="2"/>
  <c r="BH833" i="2"/>
  <c r="BF833" i="2"/>
  <c r="BD833" i="2"/>
  <c r="AQ833" i="2"/>
  <c r="AP833" i="2"/>
  <c r="AR833" i="2" s="1"/>
  <c r="BU833" i="2" s="1"/>
  <c r="AA833" i="2"/>
  <c r="H833" i="2"/>
  <c r="CX832" i="2"/>
  <c r="CW832" i="2"/>
  <c r="CN832" i="2"/>
  <c r="CK832" i="2"/>
  <c r="CI832" i="2"/>
  <c r="CD832" i="2"/>
  <c r="CE832" i="2" s="1"/>
  <c r="CC832" i="2"/>
  <c r="BY832" i="2"/>
  <c r="CA832" i="2" s="1"/>
  <c r="BW832" i="2"/>
  <c r="BV832" i="2"/>
  <c r="BS832" i="2"/>
  <c r="BR832" i="2"/>
  <c r="BP832" i="2"/>
  <c r="BO832" i="2"/>
  <c r="BN832" i="2"/>
  <c r="BM832" i="2"/>
  <c r="BL832" i="2"/>
  <c r="BK832" i="2"/>
  <c r="BJ832" i="2"/>
  <c r="BI832" i="2"/>
  <c r="BH832" i="2"/>
  <c r="BF832" i="2"/>
  <c r="BD832" i="2"/>
  <c r="AR832" i="2"/>
  <c r="BU832" i="2" s="1"/>
  <c r="AQ832" i="2"/>
  <c r="AP832" i="2"/>
  <c r="AA832" i="2"/>
  <c r="H832" i="2"/>
  <c r="CX831" i="2"/>
  <c r="CW831" i="2"/>
  <c r="CN831" i="2"/>
  <c r="CK831" i="2"/>
  <c r="CI831" i="2"/>
  <c r="CD831" i="2"/>
  <c r="CE831" i="2" s="1"/>
  <c r="CC831" i="2"/>
  <c r="BY831" i="2"/>
  <c r="CA831" i="2" s="1"/>
  <c r="BW831" i="2"/>
  <c r="BV831" i="2"/>
  <c r="BS831" i="2"/>
  <c r="BR831" i="2"/>
  <c r="BP831" i="2"/>
  <c r="BO831" i="2"/>
  <c r="BN831" i="2"/>
  <c r="BM831" i="2"/>
  <c r="BL831" i="2"/>
  <c r="BK831" i="2"/>
  <c r="BJ831" i="2"/>
  <c r="BI831" i="2"/>
  <c r="BH831" i="2"/>
  <c r="BF831" i="2"/>
  <c r="BD831" i="2"/>
  <c r="AQ831" i="2"/>
  <c r="AP831" i="2"/>
  <c r="AR831" i="2" s="1"/>
  <c r="BU831" i="2" s="1"/>
  <c r="AA831" i="2"/>
  <c r="H831" i="2"/>
  <c r="CX830" i="2"/>
  <c r="CW830" i="2"/>
  <c r="CN830" i="2"/>
  <c r="CK830" i="2"/>
  <c r="CI830" i="2"/>
  <c r="CE830" i="2"/>
  <c r="CD830" i="2"/>
  <c r="CC830" i="2"/>
  <c r="BY830" i="2"/>
  <c r="CA830" i="2" s="1"/>
  <c r="BW830" i="2"/>
  <c r="BV830" i="2"/>
  <c r="BS830" i="2"/>
  <c r="BR830" i="2"/>
  <c r="BP830" i="2"/>
  <c r="BO830" i="2"/>
  <c r="BN830" i="2"/>
  <c r="BM830" i="2"/>
  <c r="BL830" i="2"/>
  <c r="BK830" i="2"/>
  <c r="BJ830" i="2"/>
  <c r="BI830" i="2"/>
  <c r="BH830" i="2"/>
  <c r="BF830" i="2"/>
  <c r="BD830" i="2"/>
  <c r="AQ830" i="2"/>
  <c r="AP830" i="2"/>
  <c r="AR830" i="2" s="1"/>
  <c r="BU830" i="2" s="1"/>
  <c r="AA830" i="2"/>
  <c r="H830" i="2"/>
  <c r="CX829" i="2"/>
  <c r="CW829" i="2"/>
  <c r="CN829" i="2"/>
  <c r="CK829" i="2"/>
  <c r="CI829" i="2"/>
  <c r="CD829" i="2"/>
  <c r="CC829" i="2"/>
  <c r="BY829" i="2"/>
  <c r="CA829" i="2" s="1"/>
  <c r="BW829" i="2"/>
  <c r="BV829" i="2"/>
  <c r="BS829" i="2"/>
  <c r="BR829" i="2"/>
  <c r="BP829" i="2"/>
  <c r="BO829" i="2"/>
  <c r="BN829" i="2"/>
  <c r="BM829" i="2"/>
  <c r="BL829" i="2"/>
  <c r="BK829" i="2"/>
  <c r="BJ829" i="2"/>
  <c r="BI829" i="2"/>
  <c r="BH829" i="2"/>
  <c r="BF829" i="2"/>
  <c r="BD829" i="2"/>
  <c r="AQ829" i="2"/>
  <c r="AP829" i="2"/>
  <c r="AR829" i="2" s="1"/>
  <c r="BU829" i="2" s="1"/>
  <c r="AA829" i="2"/>
  <c r="H829" i="2"/>
  <c r="DA828" i="2"/>
  <c r="CZ828" i="2"/>
  <c r="CX828" i="2"/>
  <c r="CW828" i="2"/>
  <c r="CK828" i="2"/>
  <c r="CI828" i="2"/>
  <c r="BY828" i="2"/>
  <c r="CA828" i="2" s="1"/>
  <c r="BW828" i="2"/>
  <c r="BV828" i="2"/>
  <c r="BS828" i="2"/>
  <c r="BR828" i="2"/>
  <c r="BP828" i="2"/>
  <c r="BO828" i="2"/>
  <c r="BN828" i="2"/>
  <c r="BK828" i="2"/>
  <c r="BG828" i="2"/>
  <c r="BF828" i="2"/>
  <c r="BE828" i="2"/>
  <c r="BC828" i="2"/>
  <c r="AZ828" i="2"/>
  <c r="AY828" i="2"/>
  <c r="AX828" i="2"/>
  <c r="AW828" i="2"/>
  <c r="BD828" i="2" s="1"/>
  <c r="AV828" i="2"/>
  <c r="AU828" i="2"/>
  <c r="BM828" i="2" s="1"/>
  <c r="AT828" i="2"/>
  <c r="CD828" i="2" s="1"/>
  <c r="AS828" i="2"/>
  <c r="CC828" i="2" s="1"/>
  <c r="AP828" i="2"/>
  <c r="AR828" i="2" s="1"/>
  <c r="BU828" i="2" s="1"/>
  <c r="AO828" i="2"/>
  <c r="AN828" i="2"/>
  <c r="AM828" i="2"/>
  <c r="AL828" i="2"/>
  <c r="AK828" i="2"/>
  <c r="AJ828" i="2"/>
  <c r="AI828" i="2"/>
  <c r="AQ828" i="2" s="1"/>
  <c r="Z828" i="2"/>
  <c r="CN828" i="2" s="1"/>
  <c r="Y828" i="2"/>
  <c r="X828" i="2"/>
  <c r="U828" i="2"/>
  <c r="T828" i="2"/>
  <c r="Q828" i="2"/>
  <c r="P828" i="2"/>
  <c r="O828" i="2"/>
  <c r="N828" i="2"/>
  <c r="BL828" i="2" s="1"/>
  <c r="M828" i="2"/>
  <c r="BH828" i="2" s="1"/>
  <c r="L828" i="2"/>
  <c r="K828" i="2"/>
  <c r="BJ828" i="2" s="1"/>
  <c r="J828" i="2"/>
  <c r="BI828" i="2" s="1"/>
  <c r="I828" i="2"/>
  <c r="G828" i="2"/>
  <c r="F828" i="2"/>
  <c r="H828" i="2" s="1"/>
  <c r="CX827" i="2"/>
  <c r="CW827" i="2"/>
  <c r="CN827" i="2"/>
  <c r="CK827" i="2"/>
  <c r="CI827" i="2"/>
  <c r="CE827" i="2"/>
  <c r="CD827" i="2"/>
  <c r="CC827" i="2"/>
  <c r="CA827" i="2"/>
  <c r="BY827" i="2"/>
  <c r="BW827" i="2"/>
  <c r="BV827" i="2"/>
  <c r="BS827" i="2"/>
  <c r="BR827" i="2"/>
  <c r="BP827" i="2"/>
  <c r="BO827" i="2"/>
  <c r="BN827" i="2"/>
  <c r="BM827" i="2"/>
  <c r="BL827" i="2"/>
  <c r="BK827" i="2"/>
  <c r="BJ827" i="2"/>
  <c r="BI827" i="2"/>
  <c r="BH827" i="2"/>
  <c r="BF827" i="2"/>
  <c r="BD827" i="2"/>
  <c r="AQ827" i="2"/>
  <c r="AP827" i="2"/>
  <c r="AR827" i="2" s="1"/>
  <c r="BU827" i="2" s="1"/>
  <c r="AA827" i="2"/>
  <c r="H827" i="2"/>
  <c r="CX826" i="2"/>
  <c r="CW826" i="2"/>
  <c r="CN826" i="2"/>
  <c r="CK826" i="2"/>
  <c r="CI826" i="2"/>
  <c r="CD826" i="2"/>
  <c r="CE826" i="2" s="1"/>
  <c r="CC826" i="2"/>
  <c r="BY826" i="2"/>
  <c r="CA826" i="2" s="1"/>
  <c r="BW826" i="2"/>
  <c r="BV826" i="2"/>
  <c r="BS826" i="2"/>
  <c r="BR826" i="2"/>
  <c r="BP826" i="2"/>
  <c r="BO826" i="2"/>
  <c r="BN826" i="2"/>
  <c r="BM826" i="2"/>
  <c r="BL826" i="2"/>
  <c r="BK826" i="2"/>
  <c r="BJ826" i="2"/>
  <c r="BI826" i="2"/>
  <c r="BH826" i="2"/>
  <c r="BF826" i="2"/>
  <c r="BD826" i="2"/>
  <c r="AQ826" i="2"/>
  <c r="AP826" i="2"/>
  <c r="AR826" i="2" s="1"/>
  <c r="BU826" i="2" s="1"/>
  <c r="AA826" i="2"/>
  <c r="H826" i="2"/>
  <c r="DA825" i="2"/>
  <c r="CZ825" i="2"/>
  <c r="CX825" i="2"/>
  <c r="CW825" i="2"/>
  <c r="CN825" i="2"/>
  <c r="CK825" i="2"/>
  <c r="CI825" i="2"/>
  <c r="CC825" i="2"/>
  <c r="CA825" i="2"/>
  <c r="BY825" i="2"/>
  <c r="BW825" i="2"/>
  <c r="BV825" i="2"/>
  <c r="BS825" i="2"/>
  <c r="BR825" i="2"/>
  <c r="BP825" i="2"/>
  <c r="BN825" i="2"/>
  <c r="BL825" i="2"/>
  <c r="BK825" i="2"/>
  <c r="BI825" i="2"/>
  <c r="BH825" i="2"/>
  <c r="BG825" i="2"/>
  <c r="BF825" i="2"/>
  <c r="BE825" i="2"/>
  <c r="BD825" i="2"/>
  <c r="BC825" i="2"/>
  <c r="BO825" i="2" s="1"/>
  <c r="AZ825" i="2"/>
  <c r="AY825" i="2"/>
  <c r="AX825" i="2"/>
  <c r="AW825" i="2"/>
  <c r="AV825" i="2"/>
  <c r="AU825" i="2"/>
  <c r="BM825" i="2" s="1"/>
  <c r="AT825" i="2"/>
  <c r="CD825" i="2" s="1"/>
  <c r="AS825" i="2"/>
  <c r="AP825" i="2"/>
  <c r="AR825" i="2" s="1"/>
  <c r="BU825" i="2" s="1"/>
  <c r="AO825" i="2"/>
  <c r="AN825" i="2"/>
  <c r="AM825" i="2"/>
  <c r="AL825" i="2"/>
  <c r="AK825" i="2"/>
  <c r="AJ825" i="2"/>
  <c r="AI825" i="2"/>
  <c r="AQ825" i="2" s="1"/>
  <c r="AA825" i="2"/>
  <c r="Z825" i="2"/>
  <c r="Y825" i="2"/>
  <c r="X825" i="2"/>
  <c r="U825" i="2"/>
  <c r="T825" i="2"/>
  <c r="Q825" i="2"/>
  <c r="P825" i="2"/>
  <c r="O825" i="2"/>
  <c r="N825" i="2"/>
  <c r="M825" i="2"/>
  <c r="L825" i="2"/>
  <c r="K825" i="2"/>
  <c r="BJ825" i="2" s="1"/>
  <c r="J825" i="2"/>
  <c r="I825" i="2"/>
  <c r="G825" i="2"/>
  <c r="H825" i="2" s="1"/>
  <c r="F825" i="2"/>
  <c r="CX824" i="2"/>
  <c r="CW824" i="2"/>
  <c r="CN824" i="2"/>
  <c r="CK824" i="2"/>
  <c r="CI824" i="2"/>
  <c r="CD824" i="2"/>
  <c r="CE824" i="2" s="1"/>
  <c r="CC824" i="2"/>
  <c r="BY824" i="2"/>
  <c r="CA824" i="2" s="1"/>
  <c r="BW824" i="2"/>
  <c r="BV824" i="2"/>
  <c r="BS824" i="2"/>
  <c r="BR824" i="2"/>
  <c r="BP824" i="2"/>
  <c r="BO824" i="2"/>
  <c r="BN824" i="2"/>
  <c r="BM824" i="2"/>
  <c r="BL824" i="2"/>
  <c r="BK824" i="2"/>
  <c r="BJ824" i="2"/>
  <c r="BI824" i="2"/>
  <c r="BH824" i="2"/>
  <c r="BF824" i="2"/>
  <c r="BD824" i="2"/>
  <c r="AR824" i="2"/>
  <c r="BU824" i="2" s="1"/>
  <c r="AQ824" i="2"/>
  <c r="AP824" i="2"/>
  <c r="AA824" i="2"/>
  <c r="H824" i="2"/>
  <c r="DA823" i="2"/>
  <c r="CZ823" i="2"/>
  <c r="CX823" i="2"/>
  <c r="CW823" i="2"/>
  <c r="CK823" i="2"/>
  <c r="CI823" i="2"/>
  <c r="CD823" i="2"/>
  <c r="BY823" i="2"/>
  <c r="CA823" i="2" s="1"/>
  <c r="BW823" i="2"/>
  <c r="BV823" i="2"/>
  <c r="BS823" i="2"/>
  <c r="BR823" i="2"/>
  <c r="BP823" i="2"/>
  <c r="BN823" i="2"/>
  <c r="BK823" i="2"/>
  <c r="BJ823" i="2"/>
  <c r="BG823" i="2"/>
  <c r="BF823" i="2"/>
  <c r="BE823" i="2"/>
  <c r="BC823" i="2"/>
  <c r="BO823" i="2" s="1"/>
  <c r="AZ823" i="2"/>
  <c r="AY823" i="2"/>
  <c r="AX823" i="2"/>
  <c r="AW823" i="2"/>
  <c r="BD823" i="2" s="1"/>
  <c r="AV823" i="2"/>
  <c r="AU823" i="2"/>
  <c r="BM823" i="2" s="1"/>
  <c r="AT823" i="2"/>
  <c r="AS823" i="2"/>
  <c r="CC823" i="2" s="1"/>
  <c r="AP823" i="2"/>
  <c r="AR823" i="2" s="1"/>
  <c r="BU823" i="2" s="1"/>
  <c r="AO823" i="2"/>
  <c r="AN823" i="2"/>
  <c r="AM823" i="2"/>
  <c r="AL823" i="2"/>
  <c r="AK823" i="2"/>
  <c r="AJ823" i="2"/>
  <c r="AI823" i="2"/>
  <c r="AQ823" i="2" s="1"/>
  <c r="AA823" i="2"/>
  <c r="Z823" i="2"/>
  <c r="CN823" i="2" s="1"/>
  <c r="Y823" i="2"/>
  <c r="X823" i="2"/>
  <c r="U823" i="2"/>
  <c r="T823" i="2"/>
  <c r="Q823" i="2"/>
  <c r="P823" i="2"/>
  <c r="O823" i="2"/>
  <c r="N823" i="2"/>
  <c r="M823" i="2"/>
  <c r="BL823" i="2" s="1"/>
  <c r="L823" i="2"/>
  <c r="K823" i="2"/>
  <c r="J823" i="2"/>
  <c r="BI823" i="2" s="1"/>
  <c r="I823" i="2"/>
  <c r="G823" i="2"/>
  <c r="F823" i="2"/>
  <c r="H823" i="2" s="1"/>
  <c r="DA822" i="2"/>
  <c r="CZ822" i="2"/>
  <c r="CX822" i="2"/>
  <c r="CW822" i="2"/>
  <c r="CK822" i="2"/>
  <c r="CI822" i="2"/>
  <c r="CD822" i="2"/>
  <c r="CE822" i="2" s="1"/>
  <c r="CC822" i="2"/>
  <c r="BY822" i="2"/>
  <c r="CA822" i="2" s="1"/>
  <c r="BW822" i="2"/>
  <c r="BV822" i="2"/>
  <c r="BS822" i="2"/>
  <c r="BR822" i="2"/>
  <c r="BP822" i="2"/>
  <c r="BO822" i="2"/>
  <c r="BN822" i="2"/>
  <c r="BJ822" i="2"/>
  <c r="BI822" i="2"/>
  <c r="BG822" i="2"/>
  <c r="BE822" i="2"/>
  <c r="BF822" i="2" s="1"/>
  <c r="BC822" i="2"/>
  <c r="AZ822" i="2"/>
  <c r="AY822" i="2"/>
  <c r="AX822" i="2"/>
  <c r="AW822" i="2"/>
  <c r="BD822" i="2" s="1"/>
  <c r="AV822" i="2"/>
  <c r="AU822" i="2"/>
  <c r="BM822" i="2" s="1"/>
  <c r="AT822" i="2"/>
  <c r="AS822" i="2"/>
  <c r="AP822" i="2"/>
  <c r="AR822" i="2" s="1"/>
  <c r="BU822" i="2" s="1"/>
  <c r="AO822" i="2"/>
  <c r="AN822" i="2"/>
  <c r="AM822" i="2"/>
  <c r="AL822" i="2"/>
  <c r="AK822" i="2"/>
  <c r="AJ822" i="2"/>
  <c r="AI822" i="2"/>
  <c r="AQ822" i="2" s="1"/>
  <c r="Z822" i="2"/>
  <c r="CN822" i="2" s="1"/>
  <c r="Y822" i="2"/>
  <c r="X822" i="2"/>
  <c r="U822" i="2"/>
  <c r="T822" i="2"/>
  <c r="Q822" i="2"/>
  <c r="P822" i="2"/>
  <c r="O822" i="2"/>
  <c r="N822" i="2"/>
  <c r="BL822" i="2" s="1"/>
  <c r="M822" i="2"/>
  <c r="BH822" i="2" s="1"/>
  <c r="L822" i="2"/>
  <c r="BK822" i="2" s="1"/>
  <c r="K822" i="2"/>
  <c r="J822" i="2"/>
  <c r="I822" i="2"/>
  <c r="H822" i="2"/>
  <c r="G822" i="2"/>
  <c r="F822" i="2"/>
  <c r="DA821" i="2"/>
  <c r="CZ821" i="2"/>
  <c r="CX821" i="2"/>
  <c r="CW821" i="2"/>
  <c r="CN821" i="2"/>
  <c r="CK821" i="2"/>
  <c r="CI821" i="2"/>
  <c r="CC821" i="2"/>
  <c r="BY821" i="2"/>
  <c r="CA821" i="2" s="1"/>
  <c r="BW821" i="2"/>
  <c r="BV821" i="2"/>
  <c r="BS821" i="2"/>
  <c r="BR821" i="2"/>
  <c r="BP821" i="2"/>
  <c r="BN821" i="2"/>
  <c r="BL821" i="2"/>
  <c r="BK821" i="2"/>
  <c r="BI821" i="2"/>
  <c r="BH821" i="2"/>
  <c r="BG821" i="2"/>
  <c r="BF821" i="2"/>
  <c r="BE821" i="2"/>
  <c r="BD821" i="2"/>
  <c r="BC821" i="2"/>
  <c r="BO821" i="2" s="1"/>
  <c r="AZ821" i="2"/>
  <c r="AY821" i="2"/>
  <c r="AX821" i="2"/>
  <c r="AW821" i="2"/>
  <c r="AV821" i="2"/>
  <c r="AU821" i="2"/>
  <c r="BM821" i="2" s="1"/>
  <c r="AT821" i="2"/>
  <c r="CD821" i="2" s="1"/>
  <c r="AS821" i="2"/>
  <c r="AP821" i="2"/>
  <c r="AR821" i="2" s="1"/>
  <c r="BU821" i="2" s="1"/>
  <c r="AO821" i="2"/>
  <c r="AN821" i="2"/>
  <c r="AM821" i="2"/>
  <c r="AL821" i="2"/>
  <c r="AK821" i="2"/>
  <c r="AJ821" i="2"/>
  <c r="AI821" i="2"/>
  <c r="AQ821" i="2" s="1"/>
  <c r="AA821" i="2"/>
  <c r="Z821" i="2"/>
  <c r="Y821" i="2"/>
  <c r="X821" i="2"/>
  <c r="U821" i="2"/>
  <c r="T821" i="2"/>
  <c r="Q821" i="2"/>
  <c r="P821" i="2"/>
  <c r="O821" i="2"/>
  <c r="N821" i="2"/>
  <c r="M821" i="2"/>
  <c r="L821" i="2"/>
  <c r="K821" i="2"/>
  <c r="BJ821" i="2" s="1"/>
  <c r="J821" i="2"/>
  <c r="I821" i="2"/>
  <c r="G821" i="2"/>
  <c r="H821" i="2" s="1"/>
  <c r="F821" i="2"/>
  <c r="CX820" i="2"/>
  <c r="CW820" i="2"/>
  <c r="CN820" i="2"/>
  <c r="CK820" i="2"/>
  <c r="CI820" i="2"/>
  <c r="CD820" i="2"/>
  <c r="CE820" i="2" s="1"/>
  <c r="CC820" i="2"/>
  <c r="BY820" i="2"/>
  <c r="CA820" i="2" s="1"/>
  <c r="BW820" i="2"/>
  <c r="BV820" i="2"/>
  <c r="BS820" i="2"/>
  <c r="BR820" i="2"/>
  <c r="BP820" i="2"/>
  <c r="BO820" i="2"/>
  <c r="BN820" i="2"/>
  <c r="BM820" i="2"/>
  <c r="BL820" i="2"/>
  <c r="BK820" i="2"/>
  <c r="BJ820" i="2"/>
  <c r="BI820" i="2"/>
  <c r="BH820" i="2"/>
  <c r="BF820" i="2"/>
  <c r="BD820" i="2"/>
  <c r="AQ820" i="2"/>
  <c r="AP820" i="2"/>
  <c r="AR820" i="2" s="1"/>
  <c r="BU820" i="2" s="1"/>
  <c r="AA820" i="2"/>
  <c r="H820" i="2"/>
  <c r="CX819" i="2"/>
  <c r="CW819" i="2"/>
  <c r="CN819" i="2"/>
  <c r="CK819" i="2"/>
  <c r="CI819" i="2"/>
  <c r="CD819" i="2"/>
  <c r="CE819" i="2" s="1"/>
  <c r="CC819" i="2"/>
  <c r="BY819" i="2"/>
  <c r="CA819" i="2" s="1"/>
  <c r="BW819" i="2"/>
  <c r="BV819" i="2"/>
  <c r="BS819" i="2"/>
  <c r="BR819" i="2"/>
  <c r="BP819" i="2"/>
  <c r="BO819" i="2"/>
  <c r="BN819" i="2"/>
  <c r="BM819" i="2"/>
  <c r="BL819" i="2"/>
  <c r="BK819" i="2"/>
  <c r="BJ819" i="2"/>
  <c r="BI819" i="2"/>
  <c r="BH819" i="2"/>
  <c r="BF819" i="2"/>
  <c r="BD819" i="2"/>
  <c r="AQ819" i="2"/>
  <c r="AP819" i="2"/>
  <c r="AR819" i="2" s="1"/>
  <c r="BU819" i="2" s="1"/>
  <c r="AA819" i="2"/>
  <c r="H819" i="2"/>
  <c r="DA818" i="2"/>
  <c r="CZ818" i="2"/>
  <c r="CX818" i="2"/>
  <c r="CW818" i="2"/>
  <c r="CN818" i="2"/>
  <c r="CK818" i="2"/>
  <c r="CI818" i="2"/>
  <c r="CC818" i="2"/>
  <c r="BY818" i="2"/>
  <c r="CA818" i="2" s="1"/>
  <c r="BW818" i="2"/>
  <c r="BV818" i="2"/>
  <c r="BS818" i="2"/>
  <c r="BR818" i="2"/>
  <c r="BP818" i="2"/>
  <c r="BN818" i="2"/>
  <c r="CV818" i="2" s="1"/>
  <c r="BI818" i="2"/>
  <c r="BG818" i="2"/>
  <c r="BE818" i="2"/>
  <c r="BF818" i="2" s="1"/>
  <c r="BD818" i="2"/>
  <c r="BC818" i="2"/>
  <c r="BO818" i="2" s="1"/>
  <c r="AZ818" i="2"/>
  <c r="AY818" i="2"/>
  <c r="AX818" i="2"/>
  <c r="AW818" i="2"/>
  <c r="AV818" i="2"/>
  <c r="AU818" i="2"/>
  <c r="BM818" i="2" s="1"/>
  <c r="AT818" i="2"/>
  <c r="CD818" i="2" s="1"/>
  <c r="AS818" i="2"/>
  <c r="AP818" i="2"/>
  <c r="AR818" i="2" s="1"/>
  <c r="BU818" i="2" s="1"/>
  <c r="AO818" i="2"/>
  <c r="AN818" i="2"/>
  <c r="AM818" i="2"/>
  <c r="AL818" i="2"/>
  <c r="AK818" i="2"/>
  <c r="AJ818" i="2"/>
  <c r="AI818" i="2"/>
  <c r="AQ818" i="2" s="1"/>
  <c r="AA818" i="2"/>
  <c r="Z818" i="2"/>
  <c r="Y818" i="2"/>
  <c r="X818" i="2"/>
  <c r="U818" i="2"/>
  <c r="T818" i="2"/>
  <c r="Q818" i="2"/>
  <c r="P818" i="2"/>
  <c r="O818" i="2"/>
  <c r="N818" i="2"/>
  <c r="M818" i="2"/>
  <c r="BH818" i="2" s="1"/>
  <c r="L818" i="2"/>
  <c r="BK818" i="2" s="1"/>
  <c r="K818" i="2"/>
  <c r="BJ818" i="2" s="1"/>
  <c r="J818" i="2"/>
  <c r="I818" i="2"/>
  <c r="H818" i="2"/>
  <c r="G818" i="2"/>
  <c r="F818" i="2"/>
  <c r="DA817" i="2"/>
  <c r="CZ817" i="2"/>
  <c r="CX817" i="2"/>
  <c r="CW817" i="2"/>
  <c r="CN817" i="2"/>
  <c r="CK817" i="2"/>
  <c r="CI817" i="2"/>
  <c r="BY817" i="2"/>
  <c r="CA817" i="2" s="1"/>
  <c r="BW817" i="2"/>
  <c r="BV817" i="2"/>
  <c r="BS817" i="2"/>
  <c r="BR817" i="2"/>
  <c r="BP817" i="2"/>
  <c r="BO817" i="2"/>
  <c r="BN817" i="2"/>
  <c r="CV817" i="2" s="1"/>
  <c r="CR817" i="2" s="1"/>
  <c r="BL817" i="2"/>
  <c r="BH817" i="2"/>
  <c r="BG817" i="2"/>
  <c r="BE817" i="2"/>
  <c r="BF817" i="2" s="1"/>
  <c r="BD817" i="2"/>
  <c r="BC817" i="2"/>
  <c r="AZ817" i="2"/>
  <c r="AY817" i="2"/>
  <c r="AX817" i="2"/>
  <c r="AW817" i="2"/>
  <c r="AV817" i="2"/>
  <c r="AU817" i="2"/>
  <c r="BM817" i="2" s="1"/>
  <c r="AT817" i="2"/>
  <c r="CD817" i="2" s="1"/>
  <c r="AS817" i="2"/>
  <c r="CC817" i="2" s="1"/>
  <c r="AP817" i="2"/>
  <c r="AR817" i="2" s="1"/>
  <c r="BU817" i="2" s="1"/>
  <c r="AO817" i="2"/>
  <c r="AN817" i="2"/>
  <c r="AM817" i="2"/>
  <c r="AL817" i="2"/>
  <c r="AK817" i="2"/>
  <c r="AJ817" i="2"/>
  <c r="AI817" i="2"/>
  <c r="AQ817" i="2" s="1"/>
  <c r="AA817" i="2"/>
  <c r="Z817" i="2"/>
  <c r="Y817" i="2"/>
  <c r="X817" i="2"/>
  <c r="U817" i="2"/>
  <c r="T817" i="2"/>
  <c r="Q817" i="2"/>
  <c r="P817" i="2"/>
  <c r="O817" i="2"/>
  <c r="N817" i="2"/>
  <c r="M817" i="2"/>
  <c r="L817" i="2"/>
  <c r="BK817" i="2" s="1"/>
  <c r="K817" i="2"/>
  <c r="BJ817" i="2" s="1"/>
  <c r="J817" i="2"/>
  <c r="BI817" i="2" s="1"/>
  <c r="I817" i="2"/>
  <c r="G817" i="2"/>
  <c r="F817" i="2"/>
  <c r="H817" i="2" s="1"/>
  <c r="CX816" i="2"/>
  <c r="CW816" i="2"/>
  <c r="CN816" i="2"/>
  <c r="CK816" i="2"/>
  <c r="CI816" i="2"/>
  <c r="CD816" i="2"/>
  <c r="CE816" i="2" s="1"/>
  <c r="CC816" i="2"/>
  <c r="BY816" i="2"/>
  <c r="CA816" i="2" s="1"/>
  <c r="BW816" i="2"/>
  <c r="BV816" i="2"/>
  <c r="BS816" i="2"/>
  <c r="BR816" i="2"/>
  <c r="BP816" i="2"/>
  <c r="BO816" i="2"/>
  <c r="BN816" i="2"/>
  <c r="BM816" i="2"/>
  <c r="BL816" i="2"/>
  <c r="BK816" i="2"/>
  <c r="BJ816" i="2"/>
  <c r="BI816" i="2"/>
  <c r="BH816" i="2"/>
  <c r="BF816" i="2"/>
  <c r="BD816" i="2"/>
  <c r="AQ816" i="2"/>
  <c r="AP816" i="2"/>
  <c r="AR816" i="2" s="1"/>
  <c r="BU816" i="2" s="1"/>
  <c r="AA816" i="2"/>
  <c r="H816" i="2"/>
  <c r="CX815" i="2"/>
  <c r="CW815" i="2"/>
  <c r="CN815" i="2"/>
  <c r="CK815" i="2"/>
  <c r="CI815" i="2"/>
  <c r="CD815" i="2"/>
  <c r="CC815" i="2"/>
  <c r="BY815" i="2"/>
  <c r="CA815" i="2" s="1"/>
  <c r="BW815" i="2"/>
  <c r="BV815" i="2"/>
  <c r="BS815" i="2"/>
  <c r="BR815" i="2"/>
  <c r="BP815" i="2"/>
  <c r="BO815" i="2"/>
  <c r="BN815" i="2"/>
  <c r="BM815" i="2"/>
  <c r="BL815" i="2"/>
  <c r="BK815" i="2"/>
  <c r="BJ815" i="2"/>
  <c r="BI815" i="2"/>
  <c r="BH815" i="2"/>
  <c r="BF815" i="2"/>
  <c r="BD815" i="2"/>
  <c r="AQ815" i="2"/>
  <c r="AP815" i="2"/>
  <c r="AR815" i="2" s="1"/>
  <c r="BU815" i="2" s="1"/>
  <c r="AA815" i="2"/>
  <c r="H815" i="2"/>
  <c r="DA814" i="2"/>
  <c r="CZ814" i="2"/>
  <c r="CX814" i="2"/>
  <c r="CW814" i="2"/>
  <c r="CK814" i="2"/>
  <c r="CI814" i="2"/>
  <c r="CD814" i="2"/>
  <c r="CE814" i="2" s="1"/>
  <c r="CC814" i="2"/>
  <c r="BY814" i="2"/>
  <c r="CA814" i="2" s="1"/>
  <c r="BW814" i="2"/>
  <c r="BV814" i="2"/>
  <c r="BS814" i="2"/>
  <c r="BR814" i="2"/>
  <c r="BP814" i="2"/>
  <c r="BO814" i="2"/>
  <c r="BN814" i="2"/>
  <c r="BJ814" i="2"/>
  <c r="BI814" i="2"/>
  <c r="BH814" i="2"/>
  <c r="BG814" i="2"/>
  <c r="BE814" i="2"/>
  <c r="BF814" i="2" s="1"/>
  <c r="BC814" i="2"/>
  <c r="AZ814" i="2"/>
  <c r="AY814" i="2"/>
  <c r="AX814" i="2"/>
  <c r="AW814" i="2"/>
  <c r="BD814" i="2" s="1"/>
  <c r="AV814" i="2"/>
  <c r="AU814" i="2"/>
  <c r="BM814" i="2" s="1"/>
  <c r="AT814" i="2"/>
  <c r="AS814" i="2"/>
  <c r="AP814" i="2"/>
  <c r="AR814" i="2" s="1"/>
  <c r="BU814" i="2" s="1"/>
  <c r="AO814" i="2"/>
  <c r="AN814" i="2"/>
  <c r="AM814" i="2"/>
  <c r="AL814" i="2"/>
  <c r="AK814" i="2"/>
  <c r="AJ814" i="2"/>
  <c r="AI814" i="2"/>
  <c r="AQ814" i="2" s="1"/>
  <c r="Z814" i="2"/>
  <c r="CN814" i="2" s="1"/>
  <c r="Y814" i="2"/>
  <c r="X814" i="2"/>
  <c r="U814" i="2"/>
  <c r="T814" i="2"/>
  <c r="Q814" i="2"/>
  <c r="P814" i="2"/>
  <c r="O814" i="2"/>
  <c r="N814" i="2"/>
  <c r="BL814" i="2" s="1"/>
  <c r="M814" i="2"/>
  <c r="L814" i="2"/>
  <c r="BK814" i="2" s="1"/>
  <c r="K814" i="2"/>
  <c r="J814" i="2"/>
  <c r="I814" i="2"/>
  <c r="H814" i="2"/>
  <c r="G814" i="2"/>
  <c r="F814" i="2"/>
  <c r="CX813" i="2"/>
  <c r="CW813" i="2"/>
  <c r="CN813" i="2"/>
  <c r="CK813" i="2"/>
  <c r="CI813" i="2"/>
  <c r="CD813" i="2"/>
  <c r="CC813" i="2"/>
  <c r="BY813" i="2"/>
  <c r="CA813" i="2" s="1"/>
  <c r="BW813" i="2"/>
  <c r="BV813" i="2"/>
  <c r="BS813" i="2"/>
  <c r="BR813" i="2"/>
  <c r="BP813" i="2"/>
  <c r="BO813" i="2"/>
  <c r="BN813" i="2"/>
  <c r="BM813" i="2"/>
  <c r="BL813" i="2"/>
  <c r="BK813" i="2"/>
  <c r="BJ813" i="2"/>
  <c r="BI813" i="2"/>
  <c r="BH813" i="2"/>
  <c r="BF813" i="2"/>
  <c r="BD813" i="2"/>
  <c r="AQ813" i="2"/>
  <c r="AP813" i="2"/>
  <c r="AR813" i="2" s="1"/>
  <c r="BU813" i="2" s="1"/>
  <c r="AA813" i="2"/>
  <c r="H813" i="2"/>
  <c r="CX812" i="2"/>
  <c r="CW812" i="2"/>
  <c r="CN812" i="2"/>
  <c r="CK812" i="2"/>
  <c r="CI812" i="2"/>
  <c r="CD812" i="2"/>
  <c r="CE812" i="2" s="1"/>
  <c r="CC812" i="2"/>
  <c r="BY812" i="2"/>
  <c r="CA812" i="2" s="1"/>
  <c r="BW812" i="2"/>
  <c r="BV812" i="2"/>
  <c r="BS812" i="2"/>
  <c r="BR812" i="2"/>
  <c r="BP812" i="2"/>
  <c r="BO812" i="2"/>
  <c r="BN812" i="2"/>
  <c r="BM812" i="2"/>
  <c r="BL812" i="2"/>
  <c r="BK812" i="2"/>
  <c r="BJ812" i="2"/>
  <c r="BI812" i="2"/>
  <c r="BH812" i="2"/>
  <c r="BF812" i="2"/>
  <c r="BD812" i="2"/>
  <c r="AQ812" i="2"/>
  <c r="AP812" i="2"/>
  <c r="AR812" i="2" s="1"/>
  <c r="BU812" i="2" s="1"/>
  <c r="AA812" i="2"/>
  <c r="H812" i="2"/>
  <c r="CX811" i="2"/>
  <c r="CW811" i="2"/>
  <c r="CN811" i="2"/>
  <c r="CK811" i="2"/>
  <c r="CI811" i="2"/>
  <c r="CD811" i="2"/>
  <c r="CC811" i="2"/>
  <c r="CA811" i="2"/>
  <c r="BY811" i="2"/>
  <c r="BW811" i="2"/>
  <c r="BV811" i="2"/>
  <c r="BS811" i="2"/>
  <c r="BR811" i="2"/>
  <c r="BP811" i="2"/>
  <c r="BO811" i="2"/>
  <c r="BN811" i="2"/>
  <c r="BM811" i="2"/>
  <c r="BL811" i="2"/>
  <c r="BK811" i="2"/>
  <c r="BJ811" i="2"/>
  <c r="BI811" i="2"/>
  <c r="BH811" i="2"/>
  <c r="BF811" i="2"/>
  <c r="BD811" i="2"/>
  <c r="AR811" i="2"/>
  <c r="BU811" i="2" s="1"/>
  <c r="AQ811" i="2"/>
  <c r="AP811" i="2"/>
  <c r="AA811" i="2"/>
  <c r="H811" i="2"/>
  <c r="CX810" i="2"/>
  <c r="CW810" i="2"/>
  <c r="CN810" i="2"/>
  <c r="CK810" i="2"/>
  <c r="CI810" i="2"/>
  <c r="CD810" i="2"/>
  <c r="CE810" i="2" s="1"/>
  <c r="CC810" i="2"/>
  <c r="BY810" i="2"/>
  <c r="CA810" i="2" s="1"/>
  <c r="BW810" i="2"/>
  <c r="BV810" i="2"/>
  <c r="BS810" i="2"/>
  <c r="BR810" i="2"/>
  <c r="BP810" i="2"/>
  <c r="BO810" i="2"/>
  <c r="BN810" i="2"/>
  <c r="BM810" i="2"/>
  <c r="BL810" i="2"/>
  <c r="BK810" i="2"/>
  <c r="BJ810" i="2"/>
  <c r="BI810" i="2"/>
  <c r="BH810" i="2"/>
  <c r="BF810" i="2"/>
  <c r="BD810" i="2"/>
  <c r="AQ810" i="2"/>
  <c r="AP810" i="2"/>
  <c r="AR810" i="2" s="1"/>
  <c r="BU810" i="2" s="1"/>
  <c r="AA810" i="2"/>
  <c r="H810" i="2"/>
  <c r="DA809" i="2"/>
  <c r="CZ809" i="2"/>
  <c r="CX809" i="2"/>
  <c r="CW809" i="2"/>
  <c r="CN809" i="2"/>
  <c r="CK809" i="2"/>
  <c r="CI809" i="2"/>
  <c r="CC809" i="2"/>
  <c r="CA809" i="2"/>
  <c r="BY809" i="2"/>
  <c r="BW809" i="2"/>
  <c r="BV809" i="2"/>
  <c r="BS809" i="2"/>
  <c r="BR809" i="2"/>
  <c r="BP809" i="2"/>
  <c r="BO809" i="2"/>
  <c r="BN809" i="2"/>
  <c r="BL809" i="2"/>
  <c r="BI809" i="2"/>
  <c r="BH809" i="2"/>
  <c r="BG809" i="2"/>
  <c r="BE809" i="2"/>
  <c r="BF809" i="2" s="1"/>
  <c r="BD809" i="2"/>
  <c r="BC809" i="2"/>
  <c r="AZ809" i="2"/>
  <c r="AY809" i="2"/>
  <c r="AX809" i="2"/>
  <c r="AW809" i="2"/>
  <c r="AV809" i="2"/>
  <c r="AU809" i="2"/>
  <c r="BM809" i="2" s="1"/>
  <c r="AT809" i="2"/>
  <c r="CD809" i="2" s="1"/>
  <c r="AS809" i="2"/>
  <c r="AP809" i="2"/>
  <c r="AR809" i="2" s="1"/>
  <c r="BU809" i="2" s="1"/>
  <c r="AO809" i="2"/>
  <c r="AN809" i="2"/>
  <c r="AM809" i="2"/>
  <c r="AL809" i="2"/>
  <c r="AK809" i="2"/>
  <c r="AJ809" i="2"/>
  <c r="AI809" i="2"/>
  <c r="AQ809" i="2" s="1"/>
  <c r="AA809" i="2"/>
  <c r="Z809" i="2"/>
  <c r="Y809" i="2"/>
  <c r="X809" i="2"/>
  <c r="U809" i="2"/>
  <c r="T809" i="2"/>
  <c r="Q809" i="2"/>
  <c r="P809" i="2"/>
  <c r="O809" i="2"/>
  <c r="N809" i="2"/>
  <c r="M809" i="2"/>
  <c r="L809" i="2"/>
  <c r="BK809" i="2" s="1"/>
  <c r="K809" i="2"/>
  <c r="BJ809" i="2" s="1"/>
  <c r="J809" i="2"/>
  <c r="I809" i="2"/>
  <c r="G809" i="2"/>
  <c r="F809" i="2"/>
  <c r="H809" i="2" s="1"/>
  <c r="CX808" i="2"/>
  <c r="CW808" i="2"/>
  <c r="CN808" i="2"/>
  <c r="CK808" i="2"/>
  <c r="CI808" i="2"/>
  <c r="CD808" i="2"/>
  <c r="CE808" i="2" s="1"/>
  <c r="CC808" i="2"/>
  <c r="BY808" i="2"/>
  <c r="CA808" i="2" s="1"/>
  <c r="BW808" i="2"/>
  <c r="BV808" i="2"/>
  <c r="BS808" i="2"/>
  <c r="BR808" i="2"/>
  <c r="BP808" i="2"/>
  <c r="BO808" i="2"/>
  <c r="BN808" i="2"/>
  <c r="BM808" i="2"/>
  <c r="BL808" i="2"/>
  <c r="BK808" i="2"/>
  <c r="BJ808" i="2"/>
  <c r="BI808" i="2"/>
  <c r="BH808" i="2"/>
  <c r="BF808" i="2"/>
  <c r="BD808" i="2"/>
  <c r="AQ808" i="2"/>
  <c r="AP808" i="2"/>
  <c r="AR808" i="2" s="1"/>
  <c r="BU808" i="2" s="1"/>
  <c r="AA808" i="2"/>
  <c r="H808" i="2"/>
  <c r="CX807" i="2"/>
  <c r="CW807" i="2"/>
  <c r="CN807" i="2"/>
  <c r="CK807" i="2"/>
  <c r="CI807" i="2"/>
  <c r="CD807" i="2"/>
  <c r="CC807" i="2"/>
  <c r="CA807" i="2"/>
  <c r="BY807" i="2"/>
  <c r="BW807" i="2"/>
  <c r="BV807" i="2"/>
  <c r="BS807" i="2"/>
  <c r="BR807" i="2"/>
  <c r="BP807" i="2"/>
  <c r="BO807" i="2"/>
  <c r="BN807" i="2"/>
  <c r="BM807" i="2"/>
  <c r="BL807" i="2"/>
  <c r="BK807" i="2"/>
  <c r="BJ807" i="2"/>
  <c r="BI807" i="2"/>
  <c r="BH807" i="2"/>
  <c r="BF807" i="2"/>
  <c r="BD807" i="2"/>
  <c r="AQ807" i="2"/>
  <c r="AP807" i="2"/>
  <c r="AR807" i="2" s="1"/>
  <c r="BU807" i="2" s="1"/>
  <c r="AA807" i="2"/>
  <c r="H807" i="2"/>
  <c r="CX806" i="2"/>
  <c r="CW806" i="2"/>
  <c r="CN806" i="2"/>
  <c r="CK806" i="2"/>
  <c r="CI806" i="2"/>
  <c r="CE806" i="2"/>
  <c r="CD806" i="2"/>
  <c r="CC806" i="2"/>
  <c r="BY806" i="2"/>
  <c r="CA806" i="2" s="1"/>
  <c r="BW806" i="2"/>
  <c r="BV806" i="2"/>
  <c r="BS806" i="2"/>
  <c r="BR806" i="2"/>
  <c r="BP806" i="2"/>
  <c r="BO806" i="2"/>
  <c r="BN806" i="2"/>
  <c r="BM806" i="2"/>
  <c r="BL806" i="2"/>
  <c r="BK806" i="2"/>
  <c r="BJ806" i="2"/>
  <c r="BI806" i="2"/>
  <c r="BH806" i="2"/>
  <c r="BF806" i="2"/>
  <c r="BD806" i="2"/>
  <c r="AQ806" i="2"/>
  <c r="AP806" i="2"/>
  <c r="AR806" i="2" s="1"/>
  <c r="BU806" i="2" s="1"/>
  <c r="AA806" i="2"/>
  <c r="H806" i="2"/>
  <c r="CX805" i="2"/>
  <c r="CW805" i="2"/>
  <c r="CN805" i="2"/>
  <c r="CK805" i="2"/>
  <c r="CI805" i="2"/>
  <c r="CD805" i="2"/>
  <c r="CC805" i="2"/>
  <c r="BY805" i="2"/>
  <c r="CA805" i="2" s="1"/>
  <c r="BW805" i="2"/>
  <c r="BV805" i="2"/>
  <c r="BS805" i="2"/>
  <c r="BR805" i="2"/>
  <c r="BP805" i="2"/>
  <c r="BO805" i="2"/>
  <c r="BN805" i="2"/>
  <c r="BM805" i="2"/>
  <c r="BL805" i="2"/>
  <c r="BK805" i="2"/>
  <c r="BJ805" i="2"/>
  <c r="BI805" i="2"/>
  <c r="BH805" i="2"/>
  <c r="BF805" i="2"/>
  <c r="BD805" i="2"/>
  <c r="AQ805" i="2"/>
  <c r="AP805" i="2"/>
  <c r="AR805" i="2" s="1"/>
  <c r="BU805" i="2" s="1"/>
  <c r="AA805" i="2"/>
  <c r="H805" i="2"/>
  <c r="CX804" i="2"/>
  <c r="CW804" i="2"/>
  <c r="CN804" i="2"/>
  <c r="CK804" i="2"/>
  <c r="CI804" i="2"/>
  <c r="CD804" i="2"/>
  <c r="CE804" i="2" s="1"/>
  <c r="CC804" i="2"/>
  <c r="CA804" i="2"/>
  <c r="BY804" i="2"/>
  <c r="BW804" i="2"/>
  <c r="BV804" i="2"/>
  <c r="BS804" i="2"/>
  <c r="BR804" i="2"/>
  <c r="BP804" i="2"/>
  <c r="BO804" i="2"/>
  <c r="BN804" i="2"/>
  <c r="BM804" i="2"/>
  <c r="BL804" i="2"/>
  <c r="BK804" i="2"/>
  <c r="BJ804" i="2"/>
  <c r="BI804" i="2"/>
  <c r="BH804" i="2"/>
  <c r="BF804" i="2"/>
  <c r="BD804" i="2"/>
  <c r="AR804" i="2"/>
  <c r="BU804" i="2" s="1"/>
  <c r="AQ804" i="2"/>
  <c r="AP804" i="2"/>
  <c r="AA804" i="2"/>
  <c r="H804" i="2"/>
  <c r="CX803" i="2"/>
  <c r="CW803" i="2"/>
  <c r="CN803" i="2"/>
  <c r="CK803" i="2"/>
  <c r="CI803" i="2"/>
  <c r="CD803" i="2"/>
  <c r="CE803" i="2" s="1"/>
  <c r="CC803" i="2"/>
  <c r="BY803" i="2"/>
  <c r="CA803" i="2" s="1"/>
  <c r="BW803" i="2"/>
  <c r="BV803" i="2"/>
  <c r="BS803" i="2"/>
  <c r="BR803" i="2"/>
  <c r="BP803" i="2"/>
  <c r="BO803" i="2"/>
  <c r="BN803" i="2"/>
  <c r="BM803" i="2"/>
  <c r="BL803" i="2"/>
  <c r="BK803" i="2"/>
  <c r="BJ803" i="2"/>
  <c r="BI803" i="2"/>
  <c r="BH803" i="2"/>
  <c r="BF803" i="2"/>
  <c r="BD803" i="2"/>
  <c r="AQ803" i="2"/>
  <c r="AP803" i="2"/>
  <c r="AR803" i="2" s="1"/>
  <c r="BU803" i="2" s="1"/>
  <c r="AA803" i="2"/>
  <c r="H803" i="2"/>
  <c r="CX802" i="2"/>
  <c r="CW802" i="2"/>
  <c r="CN802" i="2"/>
  <c r="CK802" i="2"/>
  <c r="CI802" i="2"/>
  <c r="CD802" i="2"/>
  <c r="CE802" i="2" s="1"/>
  <c r="CC802" i="2"/>
  <c r="BY802" i="2"/>
  <c r="CA802" i="2" s="1"/>
  <c r="BW802" i="2"/>
  <c r="BV802" i="2"/>
  <c r="BS802" i="2"/>
  <c r="BR802" i="2"/>
  <c r="BP802" i="2"/>
  <c r="BO802" i="2"/>
  <c r="BN802" i="2"/>
  <c r="BM802" i="2"/>
  <c r="BL802" i="2"/>
  <c r="BK802" i="2"/>
  <c r="BJ802" i="2"/>
  <c r="BI802" i="2"/>
  <c r="BH802" i="2"/>
  <c r="BF802" i="2"/>
  <c r="BD802" i="2"/>
  <c r="AQ802" i="2"/>
  <c r="AP802" i="2"/>
  <c r="AR802" i="2" s="1"/>
  <c r="BU802" i="2" s="1"/>
  <c r="AA802" i="2"/>
  <c r="H802" i="2"/>
  <c r="DA801" i="2"/>
  <c r="CZ801" i="2"/>
  <c r="CX801" i="2"/>
  <c r="CW801" i="2"/>
  <c r="CN801" i="2"/>
  <c r="CK801" i="2"/>
  <c r="CI801" i="2"/>
  <c r="BY801" i="2"/>
  <c r="CA801" i="2" s="1"/>
  <c r="BW801" i="2"/>
  <c r="BV801" i="2"/>
  <c r="BS801" i="2"/>
  <c r="BR801" i="2"/>
  <c r="BP801" i="2"/>
  <c r="BN801" i="2"/>
  <c r="BL801" i="2"/>
  <c r="BK801" i="2"/>
  <c r="BH801" i="2"/>
  <c r="BG801" i="2"/>
  <c r="BF801" i="2"/>
  <c r="BE801" i="2"/>
  <c r="BD801" i="2"/>
  <c r="BC801" i="2"/>
  <c r="BO801" i="2" s="1"/>
  <c r="AZ801" i="2"/>
  <c r="AY801" i="2"/>
  <c r="AX801" i="2"/>
  <c r="AW801" i="2"/>
  <c r="AV801" i="2"/>
  <c r="AU801" i="2"/>
  <c r="BM801" i="2" s="1"/>
  <c r="AT801" i="2"/>
  <c r="CD801" i="2" s="1"/>
  <c r="AS801" i="2"/>
  <c r="CC801" i="2" s="1"/>
  <c r="AP801" i="2"/>
  <c r="AR801" i="2" s="1"/>
  <c r="BU801" i="2" s="1"/>
  <c r="AO801" i="2"/>
  <c r="AN801" i="2"/>
  <c r="AM801" i="2"/>
  <c r="AL801" i="2"/>
  <c r="AK801" i="2"/>
  <c r="AJ801" i="2"/>
  <c r="AI801" i="2"/>
  <c r="AQ801" i="2" s="1"/>
  <c r="AA801" i="2"/>
  <c r="Z801" i="2"/>
  <c r="Y801" i="2"/>
  <c r="X801" i="2"/>
  <c r="U801" i="2"/>
  <c r="T801" i="2"/>
  <c r="Q801" i="2"/>
  <c r="P801" i="2"/>
  <c r="O801" i="2"/>
  <c r="N801" i="2"/>
  <c r="M801" i="2"/>
  <c r="L801" i="2"/>
  <c r="K801" i="2"/>
  <c r="BJ801" i="2" s="1"/>
  <c r="J801" i="2"/>
  <c r="BI801" i="2" s="1"/>
  <c r="I801" i="2"/>
  <c r="G801" i="2"/>
  <c r="H801" i="2" s="1"/>
  <c r="F801" i="2"/>
  <c r="CX800" i="2"/>
  <c r="CW800" i="2"/>
  <c r="CN800" i="2"/>
  <c r="CK800" i="2"/>
  <c r="CI800" i="2"/>
  <c r="CE800" i="2"/>
  <c r="CD800" i="2"/>
  <c r="CC800" i="2"/>
  <c r="BY800" i="2"/>
  <c r="CA800" i="2" s="1"/>
  <c r="BW800" i="2"/>
  <c r="BV800" i="2"/>
  <c r="BS800" i="2"/>
  <c r="BR800" i="2"/>
  <c r="BP800" i="2"/>
  <c r="BO800" i="2"/>
  <c r="BN800" i="2"/>
  <c r="BM800" i="2"/>
  <c r="BL800" i="2"/>
  <c r="BK800" i="2"/>
  <c r="BJ800" i="2"/>
  <c r="BI800" i="2"/>
  <c r="BH800" i="2"/>
  <c r="BF800" i="2"/>
  <c r="BD800" i="2"/>
  <c r="AQ800" i="2"/>
  <c r="AP800" i="2"/>
  <c r="AR800" i="2" s="1"/>
  <c r="BU800" i="2" s="1"/>
  <c r="AA800" i="2"/>
  <c r="H800" i="2"/>
  <c r="CX799" i="2"/>
  <c r="CW799" i="2"/>
  <c r="CN799" i="2"/>
  <c r="CK799" i="2"/>
  <c r="CI799" i="2"/>
  <c r="CD799" i="2"/>
  <c r="CE799" i="2" s="1"/>
  <c r="CC799" i="2"/>
  <c r="CA799" i="2"/>
  <c r="BY799" i="2"/>
  <c r="BW799" i="2"/>
  <c r="BV799" i="2"/>
  <c r="BS799" i="2"/>
  <c r="BR799" i="2"/>
  <c r="BP799" i="2"/>
  <c r="BO799" i="2"/>
  <c r="BN799" i="2"/>
  <c r="BM799" i="2"/>
  <c r="BL799" i="2"/>
  <c r="BK799" i="2"/>
  <c r="BJ799" i="2"/>
  <c r="BI799" i="2"/>
  <c r="BH799" i="2"/>
  <c r="BF799" i="2"/>
  <c r="BD799" i="2"/>
  <c r="AQ799" i="2"/>
  <c r="AP799" i="2"/>
  <c r="AR799" i="2" s="1"/>
  <c r="BU799" i="2" s="1"/>
  <c r="AA799" i="2"/>
  <c r="H799" i="2"/>
  <c r="CX798" i="2"/>
  <c r="CW798" i="2"/>
  <c r="CN798" i="2"/>
  <c r="CK798" i="2"/>
  <c r="CI798" i="2"/>
  <c r="CD798" i="2"/>
  <c r="CE798" i="2" s="1"/>
  <c r="CC798" i="2"/>
  <c r="BY798" i="2"/>
  <c r="CA798" i="2" s="1"/>
  <c r="BW798" i="2"/>
  <c r="BV798" i="2"/>
  <c r="BS798" i="2"/>
  <c r="BR798" i="2"/>
  <c r="BP798" i="2"/>
  <c r="BO798" i="2"/>
  <c r="BN798" i="2"/>
  <c r="BM798" i="2"/>
  <c r="BL798" i="2"/>
  <c r="BK798" i="2"/>
  <c r="BJ798" i="2"/>
  <c r="BI798" i="2"/>
  <c r="BH798" i="2"/>
  <c r="BF798" i="2"/>
  <c r="BD798" i="2"/>
  <c r="AQ798" i="2"/>
  <c r="AP798" i="2"/>
  <c r="AR798" i="2" s="1"/>
  <c r="BU798" i="2" s="1"/>
  <c r="AA798" i="2"/>
  <c r="H798" i="2"/>
  <c r="CX797" i="2"/>
  <c r="CW797" i="2"/>
  <c r="CN797" i="2"/>
  <c r="CK797" i="2"/>
  <c r="CI797" i="2"/>
  <c r="CD797" i="2"/>
  <c r="CC797" i="2"/>
  <c r="BY797" i="2"/>
  <c r="CA797" i="2" s="1"/>
  <c r="BW797" i="2"/>
  <c r="BV797" i="2"/>
  <c r="BS797" i="2"/>
  <c r="BR797" i="2"/>
  <c r="BP797" i="2"/>
  <c r="BO797" i="2"/>
  <c r="BN797" i="2"/>
  <c r="BM797" i="2"/>
  <c r="BL797" i="2"/>
  <c r="BK797" i="2"/>
  <c r="BJ797" i="2"/>
  <c r="BI797" i="2"/>
  <c r="BH797" i="2"/>
  <c r="BF797" i="2"/>
  <c r="BD797" i="2"/>
  <c r="AQ797" i="2"/>
  <c r="AP797" i="2"/>
  <c r="AR797" i="2" s="1"/>
  <c r="BU797" i="2" s="1"/>
  <c r="AA797" i="2"/>
  <c r="H797" i="2"/>
  <c r="CX796" i="2"/>
  <c r="CW796" i="2"/>
  <c r="CN796" i="2"/>
  <c r="CK796" i="2"/>
  <c r="CI796" i="2"/>
  <c r="CD796" i="2"/>
  <c r="CE796" i="2" s="1"/>
  <c r="CC796" i="2"/>
  <c r="BY796" i="2"/>
  <c r="CA796" i="2" s="1"/>
  <c r="BW796" i="2"/>
  <c r="BV796" i="2"/>
  <c r="BS796" i="2"/>
  <c r="BR796" i="2"/>
  <c r="BP796" i="2"/>
  <c r="BO796" i="2"/>
  <c r="BN796" i="2"/>
  <c r="BM796" i="2"/>
  <c r="BL796" i="2"/>
  <c r="BK796" i="2"/>
  <c r="BJ796" i="2"/>
  <c r="BI796" i="2"/>
  <c r="BH796" i="2"/>
  <c r="BF796" i="2"/>
  <c r="BD796" i="2"/>
  <c r="AQ796" i="2"/>
  <c r="AP796" i="2"/>
  <c r="AR796" i="2" s="1"/>
  <c r="BU796" i="2" s="1"/>
  <c r="AA796" i="2"/>
  <c r="H796" i="2"/>
  <c r="CX795" i="2"/>
  <c r="CW795" i="2"/>
  <c r="CN795" i="2"/>
  <c r="CK795" i="2"/>
  <c r="CI795" i="2"/>
  <c r="CD795" i="2"/>
  <c r="CC795" i="2"/>
  <c r="CA795" i="2"/>
  <c r="BY795" i="2"/>
  <c r="BW795" i="2"/>
  <c r="BV795" i="2"/>
  <c r="BS795" i="2"/>
  <c r="BR795" i="2"/>
  <c r="BP795" i="2"/>
  <c r="BO795" i="2"/>
  <c r="BN795" i="2"/>
  <c r="BM795" i="2"/>
  <c r="BL795" i="2"/>
  <c r="BK795" i="2"/>
  <c r="BJ795" i="2"/>
  <c r="BI795" i="2"/>
  <c r="BH795" i="2"/>
  <c r="BF795" i="2"/>
  <c r="BD795" i="2"/>
  <c r="AQ795" i="2"/>
  <c r="AP795" i="2"/>
  <c r="AR795" i="2" s="1"/>
  <c r="BU795" i="2" s="1"/>
  <c r="AA795" i="2"/>
  <c r="H795" i="2"/>
  <c r="CX794" i="2"/>
  <c r="CW794" i="2"/>
  <c r="CN794" i="2"/>
  <c r="CK794" i="2"/>
  <c r="CI794" i="2"/>
  <c r="CD794" i="2"/>
  <c r="CE794" i="2" s="1"/>
  <c r="CC794" i="2"/>
  <c r="BY794" i="2"/>
  <c r="CA794" i="2" s="1"/>
  <c r="BW794" i="2"/>
  <c r="BV794" i="2"/>
  <c r="BS794" i="2"/>
  <c r="BR794" i="2"/>
  <c r="BP794" i="2"/>
  <c r="BO794" i="2"/>
  <c r="BN794" i="2"/>
  <c r="BM794" i="2"/>
  <c r="BL794" i="2"/>
  <c r="BK794" i="2"/>
  <c r="BJ794" i="2"/>
  <c r="BI794" i="2"/>
  <c r="BH794" i="2"/>
  <c r="BF794" i="2"/>
  <c r="BD794" i="2"/>
  <c r="AQ794" i="2"/>
  <c r="AP794" i="2"/>
  <c r="AR794" i="2" s="1"/>
  <c r="BU794" i="2" s="1"/>
  <c r="AA794" i="2"/>
  <c r="H794" i="2"/>
  <c r="CX793" i="2"/>
  <c r="CW793" i="2"/>
  <c r="CN793" i="2"/>
  <c r="CK793" i="2"/>
  <c r="CI793" i="2"/>
  <c r="CD793" i="2"/>
  <c r="CC793" i="2"/>
  <c r="BY793" i="2"/>
  <c r="CA793" i="2" s="1"/>
  <c r="BW793" i="2"/>
  <c r="BV793" i="2"/>
  <c r="BS793" i="2"/>
  <c r="BR793" i="2"/>
  <c r="BP793" i="2"/>
  <c r="BO793" i="2"/>
  <c r="BN793" i="2"/>
  <c r="BM793" i="2"/>
  <c r="BL793" i="2"/>
  <c r="BK793" i="2"/>
  <c r="BJ793" i="2"/>
  <c r="BI793" i="2"/>
  <c r="BH793" i="2"/>
  <c r="BF793" i="2"/>
  <c r="BD793" i="2"/>
  <c r="AQ793" i="2"/>
  <c r="AP793" i="2"/>
  <c r="AR793" i="2" s="1"/>
  <c r="BU793" i="2" s="1"/>
  <c r="AA793" i="2"/>
  <c r="H793" i="2"/>
  <c r="CX792" i="2"/>
  <c r="CW792" i="2"/>
  <c r="CV792" i="2"/>
  <c r="CR792" i="2" s="1"/>
  <c r="CN792" i="2"/>
  <c r="CK792" i="2"/>
  <c r="CI792" i="2"/>
  <c r="CD792" i="2"/>
  <c r="CE792" i="2" s="1"/>
  <c r="CC792" i="2"/>
  <c r="BY792" i="2"/>
  <c r="CA792" i="2" s="1"/>
  <c r="BW792" i="2"/>
  <c r="BV792" i="2"/>
  <c r="BS792" i="2"/>
  <c r="BR792" i="2"/>
  <c r="BP792" i="2"/>
  <c r="BO792" i="2"/>
  <c r="BN792" i="2"/>
  <c r="BM792" i="2"/>
  <c r="BL792" i="2"/>
  <c r="BK792" i="2"/>
  <c r="BJ792" i="2"/>
  <c r="BI792" i="2"/>
  <c r="BH792" i="2"/>
  <c r="BF792" i="2"/>
  <c r="BD792" i="2"/>
  <c r="AR792" i="2"/>
  <c r="BU792" i="2" s="1"/>
  <c r="AQ792" i="2"/>
  <c r="AP792" i="2"/>
  <c r="AA792" i="2"/>
  <c r="H792" i="2"/>
  <c r="CX791" i="2"/>
  <c r="CW791" i="2"/>
  <c r="CN791" i="2"/>
  <c r="CK791" i="2"/>
  <c r="CI791" i="2"/>
  <c r="CD791" i="2"/>
  <c r="CE791" i="2" s="1"/>
  <c r="CC791" i="2"/>
  <c r="BY791" i="2"/>
  <c r="CA791" i="2" s="1"/>
  <c r="BW791" i="2"/>
  <c r="BV791" i="2"/>
  <c r="BS791" i="2"/>
  <c r="BR791" i="2"/>
  <c r="BP791" i="2"/>
  <c r="BO791" i="2"/>
  <c r="BN791" i="2"/>
  <c r="BM791" i="2"/>
  <c r="BL791" i="2"/>
  <c r="BK791" i="2"/>
  <c r="BJ791" i="2"/>
  <c r="BI791" i="2"/>
  <c r="BH791" i="2"/>
  <c r="BF791" i="2"/>
  <c r="BD791" i="2"/>
  <c r="AQ791" i="2"/>
  <c r="AP791" i="2"/>
  <c r="AR791" i="2" s="1"/>
  <c r="BU791" i="2" s="1"/>
  <c r="AA791" i="2"/>
  <c r="H791" i="2"/>
  <c r="DA790" i="2"/>
  <c r="CZ790" i="2"/>
  <c r="CX790" i="2"/>
  <c r="CW790" i="2"/>
  <c r="CN790" i="2"/>
  <c r="CK790" i="2"/>
  <c r="CI790" i="2"/>
  <c r="CC790" i="2"/>
  <c r="BY790" i="2"/>
  <c r="CA790" i="2" s="1"/>
  <c r="BW790" i="2"/>
  <c r="BV790" i="2"/>
  <c r="BS790" i="2"/>
  <c r="BR790" i="2"/>
  <c r="BP790" i="2"/>
  <c r="BN790" i="2"/>
  <c r="BI790" i="2"/>
  <c r="BH790" i="2"/>
  <c r="BG790" i="2"/>
  <c r="BE790" i="2"/>
  <c r="BF790" i="2" s="1"/>
  <c r="BD790" i="2"/>
  <c r="BC790" i="2"/>
  <c r="BO790" i="2" s="1"/>
  <c r="AZ790" i="2"/>
  <c r="AY790" i="2"/>
  <c r="AX790" i="2"/>
  <c r="AW790" i="2"/>
  <c r="AV790" i="2"/>
  <c r="AU790" i="2"/>
  <c r="BM790" i="2" s="1"/>
  <c r="AT790" i="2"/>
  <c r="CD790" i="2" s="1"/>
  <c r="AS790" i="2"/>
  <c r="AP790" i="2"/>
  <c r="AR790" i="2" s="1"/>
  <c r="BU790" i="2" s="1"/>
  <c r="AO790" i="2"/>
  <c r="AN790" i="2"/>
  <c r="AM790" i="2"/>
  <c r="AL790" i="2"/>
  <c r="AK790" i="2"/>
  <c r="AJ790" i="2"/>
  <c r="AI790" i="2"/>
  <c r="AQ790" i="2" s="1"/>
  <c r="AA790" i="2"/>
  <c r="Z790" i="2"/>
  <c r="Y790" i="2"/>
  <c r="X790" i="2"/>
  <c r="U790" i="2"/>
  <c r="T790" i="2"/>
  <c r="Q790" i="2"/>
  <c r="P790" i="2"/>
  <c r="O790" i="2"/>
  <c r="N790" i="2"/>
  <c r="M790" i="2"/>
  <c r="BL790" i="2" s="1"/>
  <c r="L790" i="2"/>
  <c r="BK790" i="2" s="1"/>
  <c r="K790" i="2"/>
  <c r="BJ790" i="2" s="1"/>
  <c r="J790" i="2"/>
  <c r="I790" i="2"/>
  <c r="H790" i="2"/>
  <c r="G790" i="2"/>
  <c r="F790" i="2"/>
  <c r="CX789" i="2"/>
  <c r="CW789" i="2"/>
  <c r="CN789" i="2"/>
  <c r="CK789" i="2"/>
  <c r="CI789" i="2"/>
  <c r="CD789" i="2"/>
  <c r="CC789" i="2"/>
  <c r="BY789" i="2"/>
  <c r="CA789" i="2" s="1"/>
  <c r="BW789" i="2"/>
  <c r="BV789" i="2"/>
  <c r="BS789" i="2"/>
  <c r="BR789" i="2"/>
  <c r="BP789" i="2"/>
  <c r="BO789" i="2"/>
  <c r="BN789" i="2"/>
  <c r="BM789" i="2"/>
  <c r="BL789" i="2"/>
  <c r="BK789" i="2"/>
  <c r="BJ789" i="2"/>
  <c r="BI789" i="2"/>
  <c r="BH789" i="2"/>
  <c r="BF789" i="2"/>
  <c r="BD789" i="2"/>
  <c r="AQ789" i="2"/>
  <c r="AP789" i="2"/>
  <c r="AR789" i="2" s="1"/>
  <c r="BU789" i="2" s="1"/>
  <c r="AA789" i="2"/>
  <c r="H789" i="2"/>
  <c r="CX788" i="2"/>
  <c r="CW788" i="2"/>
  <c r="CN788" i="2"/>
  <c r="CK788" i="2"/>
  <c r="CI788" i="2"/>
  <c r="CD788" i="2"/>
  <c r="CE788" i="2" s="1"/>
  <c r="CC788" i="2"/>
  <c r="BY788" i="2"/>
  <c r="CA788" i="2" s="1"/>
  <c r="BW788" i="2"/>
  <c r="BV788" i="2"/>
  <c r="BS788" i="2"/>
  <c r="BR788" i="2"/>
  <c r="BP788" i="2"/>
  <c r="BO788" i="2"/>
  <c r="BN788" i="2"/>
  <c r="BM788" i="2"/>
  <c r="BL788" i="2"/>
  <c r="BK788" i="2"/>
  <c r="BJ788" i="2"/>
  <c r="BI788" i="2"/>
  <c r="BH788" i="2"/>
  <c r="BF788" i="2"/>
  <c r="BD788" i="2"/>
  <c r="AR788" i="2"/>
  <c r="BU788" i="2" s="1"/>
  <c r="AQ788" i="2"/>
  <c r="AP788" i="2"/>
  <c r="AA788" i="2"/>
  <c r="H788" i="2"/>
  <c r="CX787" i="2"/>
  <c r="CW787" i="2"/>
  <c r="CN787" i="2"/>
  <c r="CK787" i="2"/>
  <c r="CI787" i="2"/>
  <c r="CD787" i="2"/>
  <c r="CE787" i="2" s="1"/>
  <c r="CC787" i="2"/>
  <c r="CA787" i="2"/>
  <c r="BY787" i="2"/>
  <c r="BW787" i="2"/>
  <c r="BV787" i="2"/>
  <c r="BS787" i="2"/>
  <c r="BR787" i="2"/>
  <c r="BP787" i="2"/>
  <c r="BO787" i="2"/>
  <c r="BN787" i="2"/>
  <c r="BM787" i="2"/>
  <c r="BL787" i="2"/>
  <c r="BK787" i="2"/>
  <c r="BJ787" i="2"/>
  <c r="BI787" i="2"/>
  <c r="BH787" i="2"/>
  <c r="BF787" i="2"/>
  <c r="BD787" i="2"/>
  <c r="AQ787" i="2"/>
  <c r="AP787" i="2"/>
  <c r="AR787" i="2" s="1"/>
  <c r="BU787" i="2" s="1"/>
  <c r="AA787" i="2"/>
  <c r="H787" i="2"/>
  <c r="CX786" i="2"/>
  <c r="CW786" i="2"/>
  <c r="CN786" i="2"/>
  <c r="CK786" i="2"/>
  <c r="CI786" i="2"/>
  <c r="CD786" i="2"/>
  <c r="CE786" i="2" s="1"/>
  <c r="CC786" i="2"/>
  <c r="BY786" i="2"/>
  <c r="CA786" i="2" s="1"/>
  <c r="BW786" i="2"/>
  <c r="BV786" i="2"/>
  <c r="BS786" i="2"/>
  <c r="BR786" i="2"/>
  <c r="BP786" i="2"/>
  <c r="BO786" i="2"/>
  <c r="BN786" i="2"/>
  <c r="BM786" i="2"/>
  <c r="BL786" i="2"/>
  <c r="BK786" i="2"/>
  <c r="BJ786" i="2"/>
  <c r="BI786" i="2"/>
  <c r="BH786" i="2"/>
  <c r="BF786" i="2"/>
  <c r="BD786" i="2"/>
  <c r="AQ786" i="2"/>
  <c r="AP786" i="2"/>
  <c r="AR786" i="2" s="1"/>
  <c r="BU786" i="2" s="1"/>
  <c r="AA786" i="2"/>
  <c r="H786" i="2"/>
  <c r="CX785" i="2"/>
  <c r="CW785" i="2"/>
  <c r="CN785" i="2"/>
  <c r="CK785" i="2"/>
  <c r="CI785" i="2"/>
  <c r="CD785" i="2"/>
  <c r="CC785" i="2"/>
  <c r="BY785" i="2"/>
  <c r="CA785" i="2" s="1"/>
  <c r="BW785" i="2"/>
  <c r="BV785" i="2"/>
  <c r="BS785" i="2"/>
  <c r="BR785" i="2"/>
  <c r="BP785" i="2"/>
  <c r="BO785" i="2"/>
  <c r="BN785" i="2"/>
  <c r="BM785" i="2"/>
  <c r="BL785" i="2"/>
  <c r="BK785" i="2"/>
  <c r="BJ785" i="2"/>
  <c r="BI785" i="2"/>
  <c r="BH785" i="2"/>
  <c r="BF785" i="2"/>
  <c r="BD785" i="2"/>
  <c r="AQ785" i="2"/>
  <c r="AP785" i="2"/>
  <c r="AR785" i="2" s="1"/>
  <c r="BU785" i="2" s="1"/>
  <c r="AA785" i="2"/>
  <c r="H785" i="2"/>
  <c r="CX784" i="2"/>
  <c r="CW784" i="2"/>
  <c r="CN784" i="2"/>
  <c r="CK784" i="2"/>
  <c r="CI784" i="2"/>
  <c r="CD784" i="2"/>
  <c r="CE784" i="2" s="1"/>
  <c r="CC784" i="2"/>
  <c r="BY784" i="2"/>
  <c r="CA784" i="2" s="1"/>
  <c r="BW784" i="2"/>
  <c r="BV784" i="2"/>
  <c r="BS784" i="2"/>
  <c r="BR784" i="2"/>
  <c r="BP784" i="2"/>
  <c r="BO784" i="2"/>
  <c r="BN784" i="2"/>
  <c r="BM784" i="2"/>
  <c r="BL784" i="2"/>
  <c r="BK784" i="2"/>
  <c r="BJ784" i="2"/>
  <c r="BI784" i="2"/>
  <c r="BH784" i="2"/>
  <c r="BF784" i="2"/>
  <c r="BD784" i="2"/>
  <c r="AR784" i="2"/>
  <c r="BU784" i="2" s="1"/>
  <c r="AQ784" i="2"/>
  <c r="AP784" i="2"/>
  <c r="AA784" i="2"/>
  <c r="H784" i="2"/>
  <c r="CX783" i="2"/>
  <c r="CW783" i="2"/>
  <c r="CN783" i="2"/>
  <c r="CK783" i="2"/>
  <c r="CI783" i="2"/>
  <c r="CD783" i="2"/>
  <c r="CC783" i="2"/>
  <c r="BY783" i="2"/>
  <c r="CA783" i="2" s="1"/>
  <c r="BW783" i="2"/>
  <c r="BV783" i="2"/>
  <c r="BS783" i="2"/>
  <c r="BR783" i="2"/>
  <c r="BP783" i="2"/>
  <c r="BO783" i="2"/>
  <c r="BN783" i="2"/>
  <c r="BM783" i="2"/>
  <c r="BL783" i="2"/>
  <c r="BK783" i="2"/>
  <c r="BJ783" i="2"/>
  <c r="BI783" i="2"/>
  <c r="BH783" i="2"/>
  <c r="BF783" i="2"/>
  <c r="BD783" i="2"/>
  <c r="AQ783" i="2"/>
  <c r="AP783" i="2"/>
  <c r="AR783" i="2" s="1"/>
  <c r="BU783" i="2" s="1"/>
  <c r="AA783" i="2"/>
  <c r="H783" i="2"/>
  <c r="CX782" i="2"/>
  <c r="CW782" i="2"/>
  <c r="CN782" i="2"/>
  <c r="CK782" i="2"/>
  <c r="CI782" i="2"/>
  <c r="CD782" i="2"/>
  <c r="CE782" i="2" s="1"/>
  <c r="CC782" i="2"/>
  <c r="BY782" i="2"/>
  <c r="CA782" i="2" s="1"/>
  <c r="BW782" i="2"/>
  <c r="BV782" i="2"/>
  <c r="BS782" i="2"/>
  <c r="BR782" i="2"/>
  <c r="BP782" i="2"/>
  <c r="BO782" i="2"/>
  <c r="BN782" i="2"/>
  <c r="BM782" i="2"/>
  <c r="BL782" i="2"/>
  <c r="BK782" i="2"/>
  <c r="BJ782" i="2"/>
  <c r="BI782" i="2"/>
  <c r="BH782" i="2"/>
  <c r="BF782" i="2"/>
  <c r="BD782" i="2"/>
  <c r="AQ782" i="2"/>
  <c r="AP782" i="2"/>
  <c r="AR782" i="2" s="1"/>
  <c r="BU782" i="2" s="1"/>
  <c r="AA782" i="2"/>
  <c r="H782" i="2"/>
  <c r="CX781" i="2"/>
  <c r="CW781" i="2"/>
  <c r="CN781" i="2"/>
  <c r="CK781" i="2"/>
  <c r="CI781" i="2"/>
  <c r="CD781" i="2"/>
  <c r="CC781" i="2"/>
  <c r="BY781" i="2"/>
  <c r="CA781" i="2" s="1"/>
  <c r="BW781" i="2"/>
  <c r="BV781" i="2"/>
  <c r="BS781" i="2"/>
  <c r="BR781" i="2"/>
  <c r="BP781" i="2"/>
  <c r="BO781" i="2"/>
  <c r="BN781" i="2"/>
  <c r="BM781" i="2"/>
  <c r="BL781" i="2"/>
  <c r="BK781" i="2"/>
  <c r="BJ781" i="2"/>
  <c r="BI781" i="2"/>
  <c r="BH781" i="2"/>
  <c r="BF781" i="2"/>
  <c r="BD781" i="2"/>
  <c r="AQ781" i="2"/>
  <c r="AP781" i="2"/>
  <c r="AR781" i="2" s="1"/>
  <c r="BU781" i="2" s="1"/>
  <c r="AA781" i="2"/>
  <c r="H781" i="2"/>
  <c r="CX780" i="2"/>
  <c r="CW780" i="2"/>
  <c r="CN780" i="2"/>
  <c r="CK780" i="2"/>
  <c r="CI780" i="2"/>
  <c r="CD780" i="2"/>
  <c r="CE780" i="2" s="1"/>
  <c r="CC780" i="2"/>
  <c r="BY780" i="2"/>
  <c r="CA780" i="2" s="1"/>
  <c r="BW780" i="2"/>
  <c r="BV780" i="2"/>
  <c r="BS780" i="2"/>
  <c r="BR780" i="2"/>
  <c r="BP780" i="2"/>
  <c r="BO780" i="2"/>
  <c r="BN780" i="2"/>
  <c r="BM780" i="2"/>
  <c r="BL780" i="2"/>
  <c r="BK780" i="2"/>
  <c r="BJ780" i="2"/>
  <c r="BI780" i="2"/>
  <c r="BH780" i="2"/>
  <c r="BF780" i="2"/>
  <c r="BD780" i="2"/>
  <c r="AQ780" i="2"/>
  <c r="AP780" i="2"/>
  <c r="AR780" i="2" s="1"/>
  <c r="BU780" i="2" s="1"/>
  <c r="AA780" i="2"/>
  <c r="H780" i="2"/>
  <c r="DA779" i="2"/>
  <c r="CZ779" i="2"/>
  <c r="CX779" i="2"/>
  <c r="CW779" i="2"/>
  <c r="CK779" i="2"/>
  <c r="CI779" i="2"/>
  <c r="CD779" i="2"/>
  <c r="CC779" i="2"/>
  <c r="BY779" i="2"/>
  <c r="CA779" i="2" s="1"/>
  <c r="BW779" i="2"/>
  <c r="BV779" i="2"/>
  <c r="BS779" i="2"/>
  <c r="BR779" i="2"/>
  <c r="BP779" i="2"/>
  <c r="BN779" i="2"/>
  <c r="BJ779" i="2"/>
  <c r="BI779" i="2"/>
  <c r="BG779" i="2"/>
  <c r="BF779" i="2"/>
  <c r="BE779" i="2"/>
  <c r="BC779" i="2"/>
  <c r="BO779" i="2" s="1"/>
  <c r="AZ779" i="2"/>
  <c r="AY779" i="2"/>
  <c r="AX779" i="2"/>
  <c r="AW779" i="2"/>
  <c r="BD779" i="2" s="1"/>
  <c r="AV779" i="2"/>
  <c r="AU779" i="2"/>
  <c r="BM779" i="2" s="1"/>
  <c r="AT779" i="2"/>
  <c r="AS779" i="2"/>
  <c r="AP779" i="2"/>
  <c r="AR779" i="2" s="1"/>
  <c r="BU779" i="2" s="1"/>
  <c r="AO779" i="2"/>
  <c r="AN779" i="2"/>
  <c r="AM779" i="2"/>
  <c r="AL779" i="2"/>
  <c r="AK779" i="2"/>
  <c r="AJ779" i="2"/>
  <c r="AI779" i="2"/>
  <c r="AQ779" i="2" s="1"/>
  <c r="AA779" i="2"/>
  <c r="Z779" i="2"/>
  <c r="CN779" i="2" s="1"/>
  <c r="Y779" i="2"/>
  <c r="X779" i="2"/>
  <c r="U779" i="2"/>
  <c r="T779" i="2"/>
  <c r="Q779" i="2"/>
  <c r="P779" i="2"/>
  <c r="O779" i="2"/>
  <c r="N779" i="2"/>
  <c r="M779" i="2"/>
  <c r="BL779" i="2" s="1"/>
  <c r="L779" i="2"/>
  <c r="BK779" i="2" s="1"/>
  <c r="K779" i="2"/>
  <c r="J779" i="2"/>
  <c r="I779" i="2"/>
  <c r="G779" i="2"/>
  <c r="H779" i="2" s="1"/>
  <c r="F779" i="2"/>
  <c r="CX778" i="2"/>
  <c r="CW778" i="2"/>
  <c r="CN778" i="2"/>
  <c r="CK778" i="2"/>
  <c r="CI778" i="2"/>
  <c r="CD778" i="2"/>
  <c r="CE778" i="2" s="1"/>
  <c r="CC778" i="2"/>
  <c r="BY778" i="2"/>
  <c r="CA778" i="2" s="1"/>
  <c r="BW778" i="2"/>
  <c r="BV778" i="2"/>
  <c r="BS778" i="2"/>
  <c r="BR778" i="2"/>
  <c r="BP778" i="2"/>
  <c r="BO778" i="2"/>
  <c r="BN778" i="2"/>
  <c r="BM778" i="2"/>
  <c r="BL778" i="2"/>
  <c r="BK778" i="2"/>
  <c r="BJ778" i="2"/>
  <c r="BI778" i="2"/>
  <c r="BH778" i="2"/>
  <c r="BF778" i="2"/>
  <c r="BD778" i="2"/>
  <c r="AQ778" i="2"/>
  <c r="AP778" i="2"/>
  <c r="AR778" i="2" s="1"/>
  <c r="BU778" i="2" s="1"/>
  <c r="AA778" i="2"/>
  <c r="H778" i="2"/>
  <c r="CX777" i="2"/>
  <c r="CW777" i="2"/>
  <c r="CN777" i="2"/>
  <c r="CK777" i="2"/>
  <c r="CI777" i="2"/>
  <c r="CD777" i="2"/>
  <c r="CC777" i="2"/>
  <c r="BY777" i="2"/>
  <c r="CA777" i="2" s="1"/>
  <c r="BW777" i="2"/>
  <c r="BV777" i="2"/>
  <c r="BS777" i="2"/>
  <c r="BR777" i="2"/>
  <c r="BP777" i="2"/>
  <c r="BO777" i="2"/>
  <c r="BN777" i="2"/>
  <c r="BM777" i="2"/>
  <c r="BL777" i="2"/>
  <c r="BK777" i="2"/>
  <c r="BJ777" i="2"/>
  <c r="BI777" i="2"/>
  <c r="BH777" i="2"/>
  <c r="BF777" i="2"/>
  <c r="BD777" i="2"/>
  <c r="AQ777" i="2"/>
  <c r="AP777" i="2"/>
  <c r="AR777" i="2" s="1"/>
  <c r="BU777" i="2" s="1"/>
  <c r="AA777" i="2"/>
  <c r="H777" i="2"/>
  <c r="CX776" i="2"/>
  <c r="CW776" i="2"/>
  <c r="CN776" i="2"/>
  <c r="CK776" i="2"/>
  <c r="CI776" i="2"/>
  <c r="CD776" i="2"/>
  <c r="CE776" i="2" s="1"/>
  <c r="CC776" i="2"/>
  <c r="BY776" i="2"/>
  <c r="CA776" i="2" s="1"/>
  <c r="BW776" i="2"/>
  <c r="BV776" i="2"/>
  <c r="BS776" i="2"/>
  <c r="BR776" i="2"/>
  <c r="BP776" i="2"/>
  <c r="BO776" i="2"/>
  <c r="BN776" i="2"/>
  <c r="BM776" i="2"/>
  <c r="BL776" i="2"/>
  <c r="BK776" i="2"/>
  <c r="BJ776" i="2"/>
  <c r="BI776" i="2"/>
  <c r="BH776" i="2"/>
  <c r="BF776" i="2"/>
  <c r="BD776" i="2"/>
  <c r="AQ776" i="2"/>
  <c r="AP776" i="2"/>
  <c r="AR776" i="2" s="1"/>
  <c r="BU776" i="2" s="1"/>
  <c r="AA776" i="2"/>
  <c r="H776" i="2"/>
  <c r="CX775" i="2"/>
  <c r="CW775" i="2"/>
  <c r="CN775" i="2"/>
  <c r="CK775" i="2"/>
  <c r="CI775" i="2"/>
  <c r="CD775" i="2"/>
  <c r="CE775" i="2" s="1"/>
  <c r="CC775" i="2"/>
  <c r="BY775" i="2"/>
  <c r="CA775" i="2" s="1"/>
  <c r="BW775" i="2"/>
  <c r="BV775" i="2"/>
  <c r="BS775" i="2"/>
  <c r="BR775" i="2"/>
  <c r="BP775" i="2"/>
  <c r="BO775" i="2"/>
  <c r="BN775" i="2"/>
  <c r="BM775" i="2"/>
  <c r="BL775" i="2"/>
  <c r="BK775" i="2"/>
  <c r="BJ775" i="2"/>
  <c r="BI775" i="2"/>
  <c r="BH775" i="2"/>
  <c r="BF775" i="2"/>
  <c r="BD775" i="2"/>
  <c r="AQ775" i="2"/>
  <c r="AP775" i="2"/>
  <c r="AR775" i="2" s="1"/>
  <c r="BU775" i="2" s="1"/>
  <c r="AA775" i="2"/>
  <c r="H775" i="2"/>
  <c r="DA774" i="2"/>
  <c r="CZ774" i="2"/>
  <c r="CX774" i="2"/>
  <c r="CW774" i="2"/>
  <c r="CN774" i="2"/>
  <c r="CK774" i="2"/>
  <c r="CI774" i="2"/>
  <c r="CE774" i="2"/>
  <c r="CD774" i="2"/>
  <c r="CC774" i="2"/>
  <c r="BY774" i="2"/>
  <c r="CA774" i="2" s="1"/>
  <c r="BW774" i="2"/>
  <c r="BV774" i="2"/>
  <c r="BS774" i="2"/>
  <c r="BR774" i="2"/>
  <c r="BP774" i="2"/>
  <c r="BO774" i="2"/>
  <c r="BN774" i="2"/>
  <c r="BM774" i="2"/>
  <c r="BL774" i="2"/>
  <c r="BK774" i="2"/>
  <c r="BJ774" i="2"/>
  <c r="BI774" i="2"/>
  <c r="BH774" i="2"/>
  <c r="BG774" i="2"/>
  <c r="BE774" i="2"/>
  <c r="BF774" i="2" s="1"/>
  <c r="BD774" i="2"/>
  <c r="AQ774" i="2"/>
  <c r="AP774" i="2"/>
  <c r="AR774" i="2" s="1"/>
  <c r="BU774" i="2" s="1"/>
  <c r="AA774" i="2"/>
  <c r="G774" i="2"/>
  <c r="H774" i="2" s="1"/>
  <c r="CX773" i="2"/>
  <c r="CW773" i="2"/>
  <c r="CN773" i="2"/>
  <c r="CK773" i="2"/>
  <c r="CI773" i="2"/>
  <c r="CD773" i="2"/>
  <c r="CE773" i="2" s="1"/>
  <c r="CC773" i="2"/>
  <c r="BY773" i="2"/>
  <c r="CA773" i="2" s="1"/>
  <c r="BW773" i="2"/>
  <c r="BV773" i="2"/>
  <c r="BS773" i="2"/>
  <c r="BR773" i="2"/>
  <c r="BP773" i="2"/>
  <c r="BO773" i="2"/>
  <c r="BN773" i="2"/>
  <c r="BM773" i="2"/>
  <c r="BL773" i="2"/>
  <c r="BK773" i="2"/>
  <c r="BJ773" i="2"/>
  <c r="BI773" i="2"/>
  <c r="BH773" i="2"/>
  <c r="BF773" i="2"/>
  <c r="BD773" i="2"/>
  <c r="AQ773" i="2"/>
  <c r="AP773" i="2"/>
  <c r="AR773" i="2" s="1"/>
  <c r="BU773" i="2" s="1"/>
  <c r="AA773" i="2"/>
  <c r="H773" i="2"/>
  <c r="CX772" i="2"/>
  <c r="CW772" i="2"/>
  <c r="CN772" i="2"/>
  <c r="CK772" i="2"/>
  <c r="CI772" i="2"/>
  <c r="CD772" i="2"/>
  <c r="CC772" i="2"/>
  <c r="BY772" i="2"/>
  <c r="CA772" i="2" s="1"/>
  <c r="BW772" i="2"/>
  <c r="BV772" i="2"/>
  <c r="BS772" i="2"/>
  <c r="BR772" i="2"/>
  <c r="BP772" i="2"/>
  <c r="BO772" i="2"/>
  <c r="BN772" i="2"/>
  <c r="BM772" i="2"/>
  <c r="BL772" i="2"/>
  <c r="BK772" i="2"/>
  <c r="BJ772" i="2"/>
  <c r="BI772" i="2"/>
  <c r="BH772" i="2"/>
  <c r="BF772" i="2"/>
  <c r="BD772" i="2"/>
  <c r="AR772" i="2"/>
  <c r="BU772" i="2" s="1"/>
  <c r="AQ772" i="2"/>
  <c r="AP772" i="2"/>
  <c r="AA772" i="2"/>
  <c r="H772" i="2"/>
  <c r="CX771" i="2"/>
  <c r="CW771" i="2"/>
  <c r="CN771" i="2"/>
  <c r="CK771" i="2"/>
  <c r="CI771" i="2"/>
  <c r="CD771" i="2"/>
  <c r="CE771" i="2" s="1"/>
  <c r="CC771" i="2"/>
  <c r="BY771" i="2"/>
  <c r="CA771" i="2" s="1"/>
  <c r="BW771" i="2"/>
  <c r="BV771" i="2"/>
  <c r="BS771" i="2"/>
  <c r="BR771" i="2"/>
  <c r="BP771" i="2"/>
  <c r="BO771" i="2"/>
  <c r="BN771" i="2"/>
  <c r="BM771" i="2"/>
  <c r="BL771" i="2"/>
  <c r="BK771" i="2"/>
  <c r="BJ771" i="2"/>
  <c r="BI771" i="2"/>
  <c r="BH771" i="2"/>
  <c r="BF771" i="2"/>
  <c r="BD771" i="2"/>
  <c r="AQ771" i="2"/>
  <c r="AP771" i="2"/>
  <c r="AR771" i="2" s="1"/>
  <c r="BU771" i="2" s="1"/>
  <c r="AA771" i="2"/>
  <c r="H771" i="2"/>
  <c r="CX770" i="2"/>
  <c r="CW770" i="2"/>
  <c r="CN770" i="2"/>
  <c r="CK770" i="2"/>
  <c r="CI770" i="2"/>
  <c r="CD770" i="2"/>
  <c r="CC770" i="2"/>
  <c r="BY770" i="2"/>
  <c r="CA770" i="2" s="1"/>
  <c r="BW770" i="2"/>
  <c r="BV770" i="2"/>
  <c r="BS770" i="2"/>
  <c r="BR770" i="2"/>
  <c r="BP770" i="2"/>
  <c r="BO770" i="2"/>
  <c r="BN770" i="2"/>
  <c r="BM770" i="2"/>
  <c r="BL770" i="2"/>
  <c r="BK770" i="2"/>
  <c r="BJ770" i="2"/>
  <c r="BI770" i="2"/>
  <c r="BH770" i="2"/>
  <c r="BF770" i="2"/>
  <c r="BD770" i="2"/>
  <c r="AQ770" i="2"/>
  <c r="AP770" i="2"/>
  <c r="AR770" i="2" s="1"/>
  <c r="BU770" i="2" s="1"/>
  <c r="AA770" i="2"/>
  <c r="H770" i="2"/>
  <c r="CX769" i="2"/>
  <c r="CW769" i="2"/>
  <c r="CN769" i="2"/>
  <c r="CK769" i="2"/>
  <c r="CI769" i="2"/>
  <c r="CD769" i="2"/>
  <c r="CE769" i="2" s="1"/>
  <c r="CC769" i="2"/>
  <c r="BY769" i="2"/>
  <c r="CA769" i="2" s="1"/>
  <c r="BW769" i="2"/>
  <c r="BV769" i="2"/>
  <c r="BS769" i="2"/>
  <c r="BR769" i="2"/>
  <c r="BP769" i="2"/>
  <c r="BO769" i="2"/>
  <c r="BN769" i="2"/>
  <c r="BM769" i="2"/>
  <c r="BL769" i="2"/>
  <c r="BK769" i="2"/>
  <c r="BJ769" i="2"/>
  <c r="BI769" i="2"/>
  <c r="BH769" i="2"/>
  <c r="BF769" i="2"/>
  <c r="BD769" i="2"/>
  <c r="AQ769" i="2"/>
  <c r="AP769" i="2"/>
  <c r="AR769" i="2" s="1"/>
  <c r="BU769" i="2" s="1"/>
  <c r="AA769" i="2"/>
  <c r="H769" i="2"/>
  <c r="CX768" i="2"/>
  <c r="CW768" i="2"/>
  <c r="CN768" i="2"/>
  <c r="CK768" i="2"/>
  <c r="CI768" i="2"/>
  <c r="CD768" i="2"/>
  <c r="CC768" i="2"/>
  <c r="CA768" i="2"/>
  <c r="BY768" i="2"/>
  <c r="BW768" i="2"/>
  <c r="BV768" i="2"/>
  <c r="BS768" i="2"/>
  <c r="BR768" i="2"/>
  <c r="BP768" i="2"/>
  <c r="BO768" i="2"/>
  <c r="BN768" i="2"/>
  <c r="BM768" i="2"/>
  <c r="BL768" i="2"/>
  <c r="BK768" i="2"/>
  <c r="BJ768" i="2"/>
  <c r="BI768" i="2"/>
  <c r="BH768" i="2"/>
  <c r="BF768" i="2"/>
  <c r="BD768" i="2"/>
  <c r="AQ768" i="2"/>
  <c r="AP768" i="2"/>
  <c r="AR768" i="2" s="1"/>
  <c r="BU768" i="2" s="1"/>
  <c r="AA768" i="2"/>
  <c r="H768" i="2"/>
  <c r="DA767" i="2"/>
  <c r="CZ767" i="2"/>
  <c r="CX767" i="2"/>
  <c r="CW767" i="2"/>
  <c r="CK767" i="2"/>
  <c r="CI767" i="2"/>
  <c r="CD767" i="2"/>
  <c r="CE767" i="2" s="1"/>
  <c r="BY767" i="2"/>
  <c r="CA767" i="2" s="1"/>
  <c r="BW767" i="2"/>
  <c r="BV767" i="2"/>
  <c r="BS767" i="2"/>
  <c r="BR767" i="2"/>
  <c r="BP767" i="2"/>
  <c r="BN767" i="2"/>
  <c r="BK767" i="2"/>
  <c r="BJ767" i="2"/>
  <c r="BG767" i="2"/>
  <c r="BE767" i="2"/>
  <c r="BF767" i="2" s="1"/>
  <c r="BC767" i="2"/>
  <c r="BO767" i="2" s="1"/>
  <c r="AZ767" i="2"/>
  <c r="AY767" i="2"/>
  <c r="AX767" i="2"/>
  <c r="AW767" i="2"/>
  <c r="BD767" i="2" s="1"/>
  <c r="AV767" i="2"/>
  <c r="AU767" i="2"/>
  <c r="BM767" i="2" s="1"/>
  <c r="AT767" i="2"/>
  <c r="AS767" i="2"/>
  <c r="CC767" i="2" s="1"/>
  <c r="AP767" i="2"/>
  <c r="AR767" i="2" s="1"/>
  <c r="BU767" i="2" s="1"/>
  <c r="AO767" i="2"/>
  <c r="AN767" i="2"/>
  <c r="AM767" i="2"/>
  <c r="AL767" i="2"/>
  <c r="AK767" i="2"/>
  <c r="AJ767" i="2"/>
  <c r="AI767" i="2"/>
  <c r="AQ767" i="2" s="1"/>
  <c r="Z767" i="2"/>
  <c r="AA767" i="2" s="1"/>
  <c r="Y767" i="2"/>
  <c r="X767" i="2"/>
  <c r="U767" i="2"/>
  <c r="T767" i="2"/>
  <c r="Q767" i="2"/>
  <c r="P767" i="2"/>
  <c r="O767" i="2"/>
  <c r="N767" i="2"/>
  <c r="M767" i="2"/>
  <c r="BH767" i="2" s="1"/>
  <c r="L767" i="2"/>
  <c r="K767" i="2"/>
  <c r="J767" i="2"/>
  <c r="BI767" i="2" s="1"/>
  <c r="I767" i="2"/>
  <c r="G767" i="2"/>
  <c r="F767" i="2"/>
  <c r="H767" i="2" s="1"/>
  <c r="DA766" i="2"/>
  <c r="CZ766" i="2"/>
  <c r="CX766" i="2"/>
  <c r="CW766" i="2"/>
  <c r="CN766" i="2"/>
  <c r="CK766" i="2"/>
  <c r="CI766" i="2"/>
  <c r="CD766" i="2"/>
  <c r="CC766" i="2"/>
  <c r="BY766" i="2"/>
  <c r="CA766" i="2" s="1"/>
  <c r="BW766" i="2"/>
  <c r="BV766" i="2"/>
  <c r="BS766" i="2"/>
  <c r="BR766" i="2"/>
  <c r="BP766" i="2"/>
  <c r="BO766" i="2"/>
  <c r="BN766" i="2"/>
  <c r="BJ766" i="2"/>
  <c r="BI766" i="2"/>
  <c r="BG766" i="2"/>
  <c r="BF766" i="2"/>
  <c r="BE766" i="2"/>
  <c r="BD766" i="2"/>
  <c r="BC766" i="2"/>
  <c r="AZ766" i="2"/>
  <c r="AY766" i="2"/>
  <c r="AX766" i="2"/>
  <c r="AW766" i="2"/>
  <c r="AV766" i="2"/>
  <c r="AU766" i="2"/>
  <c r="BM766" i="2" s="1"/>
  <c r="AT766" i="2"/>
  <c r="AS766" i="2"/>
  <c r="AR766" i="2"/>
  <c r="BU766" i="2" s="1"/>
  <c r="AP766" i="2"/>
  <c r="AO766" i="2"/>
  <c r="AN766" i="2"/>
  <c r="AM766" i="2"/>
  <c r="AL766" i="2"/>
  <c r="AK766" i="2"/>
  <c r="AJ766" i="2"/>
  <c r="AI766" i="2"/>
  <c r="AQ766" i="2" s="1"/>
  <c r="Z766" i="2"/>
  <c r="AA766" i="2" s="1"/>
  <c r="Y766" i="2"/>
  <c r="X766" i="2"/>
  <c r="U766" i="2"/>
  <c r="T766" i="2"/>
  <c r="Q766" i="2"/>
  <c r="P766" i="2"/>
  <c r="O766" i="2"/>
  <c r="N766" i="2"/>
  <c r="M766" i="2"/>
  <c r="BH766" i="2" s="1"/>
  <c r="L766" i="2"/>
  <c r="BK766" i="2" s="1"/>
  <c r="K766" i="2"/>
  <c r="J766" i="2"/>
  <c r="I766" i="2"/>
  <c r="H766" i="2"/>
  <c r="G766" i="2"/>
  <c r="F766" i="2"/>
  <c r="DA765" i="2"/>
  <c r="CZ765" i="2"/>
  <c r="CX765" i="2"/>
  <c r="CW765" i="2"/>
  <c r="CN765" i="2"/>
  <c r="CK765" i="2"/>
  <c r="CI765" i="2"/>
  <c r="CC765" i="2"/>
  <c r="BY765" i="2"/>
  <c r="CA765" i="2" s="1"/>
  <c r="BW765" i="2"/>
  <c r="BV765" i="2"/>
  <c r="BS765" i="2"/>
  <c r="BR765" i="2"/>
  <c r="BP765" i="2"/>
  <c r="BN765" i="2"/>
  <c r="BL765" i="2"/>
  <c r="BI765" i="2"/>
  <c r="BH765" i="2"/>
  <c r="BG765" i="2"/>
  <c r="BE765" i="2"/>
  <c r="BF765" i="2" s="1"/>
  <c r="BD765" i="2"/>
  <c r="BC765" i="2"/>
  <c r="BO765" i="2" s="1"/>
  <c r="AZ765" i="2"/>
  <c r="AY765" i="2"/>
  <c r="AX765" i="2"/>
  <c r="AW765" i="2"/>
  <c r="AV765" i="2"/>
  <c r="AU765" i="2"/>
  <c r="BM765" i="2" s="1"/>
  <c r="AT765" i="2"/>
  <c r="CD765" i="2" s="1"/>
  <c r="AS765" i="2"/>
  <c r="AP765" i="2"/>
  <c r="AR765" i="2" s="1"/>
  <c r="BU765" i="2" s="1"/>
  <c r="AO765" i="2"/>
  <c r="AN765" i="2"/>
  <c r="AM765" i="2"/>
  <c r="AL765" i="2"/>
  <c r="AK765" i="2"/>
  <c r="AJ765" i="2"/>
  <c r="AI765" i="2"/>
  <c r="AQ765" i="2" s="1"/>
  <c r="AA765" i="2"/>
  <c r="Z765" i="2"/>
  <c r="Y765" i="2"/>
  <c r="X765" i="2"/>
  <c r="U765" i="2"/>
  <c r="T765" i="2"/>
  <c r="Q765" i="2"/>
  <c r="P765" i="2"/>
  <c r="O765" i="2"/>
  <c r="N765" i="2"/>
  <c r="M765" i="2"/>
  <c r="L765" i="2"/>
  <c r="BK765" i="2" s="1"/>
  <c r="K765" i="2"/>
  <c r="BJ765" i="2" s="1"/>
  <c r="J765" i="2"/>
  <c r="I765" i="2"/>
  <c r="H765" i="2"/>
  <c r="G765" i="2"/>
  <c r="F765" i="2"/>
  <c r="CX764" i="2"/>
  <c r="CW764" i="2"/>
  <c r="CN764" i="2"/>
  <c r="CK764" i="2"/>
  <c r="CI764" i="2"/>
  <c r="CD764" i="2"/>
  <c r="CC764" i="2"/>
  <c r="BY764" i="2"/>
  <c r="CA764" i="2" s="1"/>
  <c r="BW764" i="2"/>
  <c r="BV764" i="2"/>
  <c r="BS764" i="2"/>
  <c r="BR764" i="2"/>
  <c r="BP764" i="2"/>
  <c r="BO764" i="2"/>
  <c r="BN764" i="2"/>
  <c r="BM764" i="2"/>
  <c r="BL764" i="2"/>
  <c r="BK764" i="2"/>
  <c r="BJ764" i="2"/>
  <c r="BI764" i="2"/>
  <c r="BH764" i="2"/>
  <c r="BF764" i="2"/>
  <c r="BD764" i="2"/>
  <c r="AQ764" i="2"/>
  <c r="AP764" i="2"/>
  <c r="AR764" i="2" s="1"/>
  <c r="BU764" i="2" s="1"/>
  <c r="AA764" i="2"/>
  <c r="H764" i="2"/>
  <c r="CX763" i="2"/>
  <c r="CW763" i="2"/>
  <c r="CN763" i="2"/>
  <c r="CK763" i="2"/>
  <c r="CI763" i="2"/>
  <c r="CD763" i="2"/>
  <c r="CE763" i="2" s="1"/>
  <c r="CC763" i="2"/>
  <c r="BY763" i="2"/>
  <c r="CA763" i="2" s="1"/>
  <c r="BW763" i="2"/>
  <c r="BV763" i="2"/>
  <c r="BS763" i="2"/>
  <c r="BR763" i="2"/>
  <c r="BP763" i="2"/>
  <c r="BO763" i="2"/>
  <c r="BN763" i="2"/>
  <c r="BM763" i="2"/>
  <c r="BL763" i="2"/>
  <c r="BK763" i="2"/>
  <c r="BJ763" i="2"/>
  <c r="BI763" i="2"/>
  <c r="BH763" i="2"/>
  <c r="BF763" i="2"/>
  <c r="BD763" i="2"/>
  <c r="AQ763" i="2"/>
  <c r="AP763" i="2"/>
  <c r="AR763" i="2" s="1"/>
  <c r="BU763" i="2" s="1"/>
  <c r="AA763" i="2"/>
  <c r="H763" i="2"/>
  <c r="CX762" i="2"/>
  <c r="CW762" i="2"/>
  <c r="CN762" i="2"/>
  <c r="CK762" i="2"/>
  <c r="CI762" i="2"/>
  <c r="CD762" i="2"/>
  <c r="CE762" i="2" s="1"/>
  <c r="CC762" i="2"/>
  <c r="BY762" i="2"/>
  <c r="CA762" i="2" s="1"/>
  <c r="BW762" i="2"/>
  <c r="BV762" i="2"/>
  <c r="BS762" i="2"/>
  <c r="BR762" i="2"/>
  <c r="BP762" i="2"/>
  <c r="BO762" i="2"/>
  <c r="BN762" i="2"/>
  <c r="BM762" i="2"/>
  <c r="BL762" i="2"/>
  <c r="BK762" i="2"/>
  <c r="BJ762" i="2"/>
  <c r="BI762" i="2"/>
  <c r="BH762" i="2"/>
  <c r="BF762" i="2"/>
  <c r="BD762" i="2"/>
  <c r="AQ762" i="2"/>
  <c r="AP762" i="2"/>
  <c r="AR762" i="2" s="1"/>
  <c r="BU762" i="2" s="1"/>
  <c r="AA762" i="2"/>
  <c r="H762" i="2"/>
  <c r="CX761" i="2"/>
  <c r="CW761" i="2"/>
  <c r="CN761" i="2"/>
  <c r="CK761" i="2"/>
  <c r="CI761" i="2"/>
  <c r="CE761" i="2"/>
  <c r="CD761" i="2"/>
  <c r="CC761" i="2"/>
  <c r="BY761" i="2"/>
  <c r="CA761" i="2" s="1"/>
  <c r="BW761" i="2"/>
  <c r="BV761" i="2"/>
  <c r="BS761" i="2"/>
  <c r="BR761" i="2"/>
  <c r="BP761" i="2"/>
  <c r="BO761" i="2"/>
  <c r="BN761" i="2"/>
  <c r="BM761" i="2"/>
  <c r="BL761" i="2"/>
  <c r="BK761" i="2"/>
  <c r="BJ761" i="2"/>
  <c r="BI761" i="2"/>
  <c r="BH761" i="2"/>
  <c r="BF761" i="2"/>
  <c r="BD761" i="2"/>
  <c r="AQ761" i="2"/>
  <c r="AP761" i="2"/>
  <c r="AR761" i="2" s="1"/>
  <c r="BU761" i="2" s="1"/>
  <c r="AA761" i="2"/>
  <c r="H761" i="2"/>
  <c r="CX760" i="2"/>
  <c r="CW760" i="2"/>
  <c r="CN760" i="2"/>
  <c r="CK760" i="2"/>
  <c r="CI760" i="2"/>
  <c r="CD760" i="2"/>
  <c r="CC760" i="2"/>
  <c r="BY760" i="2"/>
  <c r="CA760" i="2" s="1"/>
  <c r="BW760" i="2"/>
  <c r="BV760" i="2"/>
  <c r="BS760" i="2"/>
  <c r="BR760" i="2"/>
  <c r="BP760" i="2"/>
  <c r="BO760" i="2"/>
  <c r="BN760" i="2"/>
  <c r="BM760" i="2"/>
  <c r="BL760" i="2"/>
  <c r="BK760" i="2"/>
  <c r="BJ760" i="2"/>
  <c r="BI760" i="2"/>
  <c r="BH760" i="2"/>
  <c r="BF760" i="2"/>
  <c r="BD760" i="2"/>
  <c r="AQ760" i="2"/>
  <c r="AP760" i="2"/>
  <c r="AR760" i="2" s="1"/>
  <c r="BU760" i="2" s="1"/>
  <c r="AA760" i="2"/>
  <c r="H760" i="2"/>
  <c r="CX759" i="2"/>
  <c r="CW759" i="2"/>
  <c r="CN759" i="2"/>
  <c r="CK759" i="2"/>
  <c r="CI759" i="2"/>
  <c r="CD759" i="2"/>
  <c r="CE759" i="2" s="1"/>
  <c r="CC759" i="2"/>
  <c r="BY759" i="2"/>
  <c r="CA759" i="2" s="1"/>
  <c r="BW759" i="2"/>
  <c r="BV759" i="2"/>
  <c r="BS759" i="2"/>
  <c r="BR759" i="2"/>
  <c r="BP759" i="2"/>
  <c r="BO759" i="2"/>
  <c r="BN759" i="2"/>
  <c r="BM759" i="2"/>
  <c r="BL759" i="2"/>
  <c r="BK759" i="2"/>
  <c r="BJ759" i="2"/>
  <c r="BI759" i="2"/>
  <c r="BH759" i="2"/>
  <c r="BF759" i="2"/>
  <c r="BD759" i="2"/>
  <c r="AQ759" i="2"/>
  <c r="AP759" i="2"/>
  <c r="AR759" i="2" s="1"/>
  <c r="BU759" i="2" s="1"/>
  <c r="AA759" i="2"/>
  <c r="H759" i="2"/>
  <c r="DA758" i="2"/>
  <c r="CZ758" i="2"/>
  <c r="CX758" i="2"/>
  <c r="CW758" i="2"/>
  <c r="CN758" i="2"/>
  <c r="CK758" i="2"/>
  <c r="CI758" i="2"/>
  <c r="CD758" i="2"/>
  <c r="CC758" i="2"/>
  <c r="BY758" i="2"/>
  <c r="CA758" i="2" s="1"/>
  <c r="BW758" i="2"/>
  <c r="BV758" i="2"/>
  <c r="BS758" i="2"/>
  <c r="BR758" i="2"/>
  <c r="BP758" i="2"/>
  <c r="BO758" i="2"/>
  <c r="BN758" i="2"/>
  <c r="BM758" i="2"/>
  <c r="BL758" i="2"/>
  <c r="BK758" i="2"/>
  <c r="BJ758" i="2"/>
  <c r="BI758" i="2"/>
  <c r="BH758" i="2"/>
  <c r="BG758" i="2"/>
  <c r="BF758" i="2"/>
  <c r="BE758" i="2"/>
  <c r="BD758" i="2"/>
  <c r="AQ758" i="2"/>
  <c r="AP758" i="2"/>
  <c r="AR758" i="2" s="1"/>
  <c r="BU758" i="2" s="1"/>
  <c r="AA758" i="2"/>
  <c r="G758" i="2"/>
  <c r="H758" i="2" s="1"/>
  <c r="CX757" i="2"/>
  <c r="CW757" i="2"/>
  <c r="CN757" i="2"/>
  <c r="CK757" i="2"/>
  <c r="CI757" i="2"/>
  <c r="CD757" i="2"/>
  <c r="CC757" i="2"/>
  <c r="BY757" i="2"/>
  <c r="CA757" i="2" s="1"/>
  <c r="BW757" i="2"/>
  <c r="BV757" i="2"/>
  <c r="BS757" i="2"/>
  <c r="BR757" i="2"/>
  <c r="BP757" i="2"/>
  <c r="BO757" i="2"/>
  <c r="BN757" i="2"/>
  <c r="BM757" i="2"/>
  <c r="BL757" i="2"/>
  <c r="BK757" i="2"/>
  <c r="BJ757" i="2"/>
  <c r="BI757" i="2"/>
  <c r="BH757" i="2"/>
  <c r="BF757" i="2"/>
  <c r="BD757" i="2"/>
  <c r="AQ757" i="2"/>
  <c r="AP757" i="2"/>
  <c r="AR757" i="2" s="1"/>
  <c r="BU757" i="2" s="1"/>
  <c r="AA757" i="2"/>
  <c r="H757" i="2"/>
  <c r="CX756" i="2"/>
  <c r="CW756" i="2"/>
  <c r="CN756" i="2"/>
  <c r="CK756" i="2"/>
  <c r="CI756" i="2"/>
  <c r="CE756" i="2"/>
  <c r="CD756" i="2"/>
  <c r="CC756" i="2"/>
  <c r="BY756" i="2"/>
  <c r="CA756" i="2" s="1"/>
  <c r="BW756" i="2"/>
  <c r="BV756" i="2"/>
  <c r="BS756" i="2"/>
  <c r="BR756" i="2"/>
  <c r="BP756" i="2"/>
  <c r="BO756" i="2"/>
  <c r="BN756" i="2"/>
  <c r="BM756" i="2"/>
  <c r="BL756" i="2"/>
  <c r="BK756" i="2"/>
  <c r="BJ756" i="2"/>
  <c r="BI756" i="2"/>
  <c r="BH756" i="2"/>
  <c r="BF756" i="2"/>
  <c r="BD756" i="2"/>
  <c r="AQ756" i="2"/>
  <c r="AP756" i="2"/>
  <c r="AR756" i="2" s="1"/>
  <c r="BU756" i="2" s="1"/>
  <c r="AA756" i="2"/>
  <c r="H756" i="2"/>
  <c r="CX755" i="2"/>
  <c r="CW755" i="2"/>
  <c r="CN755" i="2"/>
  <c r="CK755" i="2"/>
  <c r="CI755" i="2"/>
  <c r="CD755" i="2"/>
  <c r="CC755" i="2"/>
  <c r="BY755" i="2"/>
  <c r="CA755" i="2" s="1"/>
  <c r="BW755" i="2"/>
  <c r="BV755" i="2"/>
  <c r="BS755" i="2"/>
  <c r="BR755" i="2"/>
  <c r="BP755" i="2"/>
  <c r="BO755" i="2"/>
  <c r="BN755" i="2"/>
  <c r="BM755" i="2"/>
  <c r="BL755" i="2"/>
  <c r="BK755" i="2"/>
  <c r="BJ755" i="2"/>
  <c r="BI755" i="2"/>
  <c r="BH755" i="2"/>
  <c r="BF755" i="2"/>
  <c r="BD755" i="2"/>
  <c r="AQ755" i="2"/>
  <c r="AP755" i="2"/>
  <c r="AR755" i="2" s="1"/>
  <c r="BU755" i="2" s="1"/>
  <c r="AA755" i="2"/>
  <c r="H755" i="2"/>
  <c r="CX754" i="2"/>
  <c r="CW754" i="2"/>
  <c r="CN754" i="2"/>
  <c r="CK754" i="2"/>
  <c r="CI754" i="2"/>
  <c r="CD754" i="2"/>
  <c r="CE754" i="2" s="1"/>
  <c r="CC754" i="2"/>
  <c r="BY754" i="2"/>
  <c r="CA754" i="2" s="1"/>
  <c r="BW754" i="2"/>
  <c r="BV754" i="2"/>
  <c r="BS754" i="2"/>
  <c r="BR754" i="2"/>
  <c r="BP754" i="2"/>
  <c r="BO754" i="2"/>
  <c r="BN754" i="2"/>
  <c r="BM754" i="2"/>
  <c r="BL754" i="2"/>
  <c r="BK754" i="2"/>
  <c r="BJ754" i="2"/>
  <c r="BI754" i="2"/>
  <c r="BH754" i="2"/>
  <c r="BF754" i="2"/>
  <c r="BD754" i="2"/>
  <c r="AQ754" i="2"/>
  <c r="AP754" i="2"/>
  <c r="AR754" i="2" s="1"/>
  <c r="BU754" i="2" s="1"/>
  <c r="AA754" i="2"/>
  <c r="H754" i="2"/>
  <c r="CX753" i="2"/>
  <c r="CW753" i="2"/>
  <c r="CN753" i="2"/>
  <c r="CK753" i="2"/>
  <c r="CI753" i="2"/>
  <c r="CD753" i="2"/>
  <c r="CE753" i="2" s="1"/>
  <c r="CC753" i="2"/>
  <c r="BY753" i="2"/>
  <c r="CA753" i="2" s="1"/>
  <c r="BW753" i="2"/>
  <c r="BV753" i="2"/>
  <c r="BS753" i="2"/>
  <c r="BR753" i="2"/>
  <c r="BP753" i="2"/>
  <c r="BO753" i="2"/>
  <c r="BN753" i="2"/>
  <c r="BM753" i="2"/>
  <c r="BL753" i="2"/>
  <c r="BK753" i="2"/>
  <c r="BJ753" i="2"/>
  <c r="BI753" i="2"/>
  <c r="BH753" i="2"/>
  <c r="BF753" i="2"/>
  <c r="BD753" i="2"/>
  <c r="AQ753" i="2"/>
  <c r="AP753" i="2"/>
  <c r="AR753" i="2" s="1"/>
  <c r="BU753" i="2" s="1"/>
  <c r="AA753" i="2"/>
  <c r="H753" i="2"/>
  <c r="CX752" i="2"/>
  <c r="CW752" i="2"/>
  <c r="CN752" i="2"/>
  <c r="CK752" i="2"/>
  <c r="CI752" i="2"/>
  <c r="CE752" i="2"/>
  <c r="CD752" i="2"/>
  <c r="CC752" i="2"/>
  <c r="BY752" i="2"/>
  <c r="CA752" i="2" s="1"/>
  <c r="BW752" i="2"/>
  <c r="BV752" i="2"/>
  <c r="BS752" i="2"/>
  <c r="BR752" i="2"/>
  <c r="BP752" i="2"/>
  <c r="BO752" i="2"/>
  <c r="BN752" i="2"/>
  <c r="BM752" i="2"/>
  <c r="BL752" i="2"/>
  <c r="BK752" i="2"/>
  <c r="BJ752" i="2"/>
  <c r="BI752" i="2"/>
  <c r="BH752" i="2"/>
  <c r="BF752" i="2"/>
  <c r="BD752" i="2"/>
  <c r="AQ752" i="2"/>
  <c r="AP752" i="2"/>
  <c r="AR752" i="2" s="1"/>
  <c r="BU752" i="2" s="1"/>
  <c r="AA752" i="2"/>
  <c r="H752" i="2"/>
  <c r="CX751" i="2"/>
  <c r="CW751" i="2"/>
  <c r="CN751" i="2"/>
  <c r="CK751" i="2"/>
  <c r="CI751" i="2"/>
  <c r="CD751" i="2"/>
  <c r="CC751" i="2"/>
  <c r="BY751" i="2"/>
  <c r="CA751" i="2" s="1"/>
  <c r="BW751" i="2"/>
  <c r="BV751" i="2"/>
  <c r="BS751" i="2"/>
  <c r="BR751" i="2"/>
  <c r="BP751" i="2"/>
  <c r="BO751" i="2"/>
  <c r="BN751" i="2"/>
  <c r="BM751" i="2"/>
  <c r="BL751" i="2"/>
  <c r="BK751" i="2"/>
  <c r="BJ751" i="2"/>
  <c r="BI751" i="2"/>
  <c r="BH751" i="2"/>
  <c r="BF751" i="2"/>
  <c r="BD751" i="2"/>
  <c r="AQ751" i="2"/>
  <c r="AP751" i="2"/>
  <c r="AR751" i="2" s="1"/>
  <c r="BU751" i="2" s="1"/>
  <c r="AA751" i="2"/>
  <c r="H751" i="2"/>
  <c r="DA750" i="2"/>
  <c r="CZ750" i="2"/>
  <c r="CX750" i="2"/>
  <c r="CW750" i="2"/>
  <c r="CK750" i="2"/>
  <c r="CI750" i="2"/>
  <c r="CD750" i="2"/>
  <c r="CE750" i="2" s="1"/>
  <c r="BY750" i="2"/>
  <c r="CA750" i="2" s="1"/>
  <c r="BW750" i="2"/>
  <c r="BV750" i="2"/>
  <c r="BS750" i="2"/>
  <c r="BR750" i="2"/>
  <c r="BP750" i="2"/>
  <c r="BO750" i="2"/>
  <c r="BN750" i="2"/>
  <c r="BK750" i="2"/>
  <c r="BJ750" i="2"/>
  <c r="BG750" i="2"/>
  <c r="BF750" i="2"/>
  <c r="BE750" i="2"/>
  <c r="BC750" i="2"/>
  <c r="AZ750" i="2"/>
  <c r="AY750" i="2"/>
  <c r="AX750" i="2"/>
  <c r="AW750" i="2"/>
  <c r="BD750" i="2" s="1"/>
  <c r="AV750" i="2"/>
  <c r="AU750" i="2"/>
  <c r="BM750" i="2" s="1"/>
  <c r="AT750" i="2"/>
  <c r="AS750" i="2"/>
  <c r="CC750" i="2" s="1"/>
  <c r="AP750" i="2"/>
  <c r="AR750" i="2" s="1"/>
  <c r="BU750" i="2" s="1"/>
  <c r="AO750" i="2"/>
  <c r="AN750" i="2"/>
  <c r="AM750" i="2"/>
  <c r="AL750" i="2"/>
  <c r="AK750" i="2"/>
  <c r="AJ750" i="2"/>
  <c r="AI750" i="2"/>
  <c r="AQ750" i="2" s="1"/>
  <c r="Z750" i="2"/>
  <c r="CN750" i="2" s="1"/>
  <c r="Y750" i="2"/>
  <c r="X750" i="2"/>
  <c r="U750" i="2"/>
  <c r="T750" i="2"/>
  <c r="Q750" i="2"/>
  <c r="P750" i="2"/>
  <c r="O750" i="2"/>
  <c r="N750" i="2"/>
  <c r="BL750" i="2" s="1"/>
  <c r="M750" i="2"/>
  <c r="BH750" i="2" s="1"/>
  <c r="L750" i="2"/>
  <c r="K750" i="2"/>
  <c r="J750" i="2"/>
  <c r="BI750" i="2" s="1"/>
  <c r="I750" i="2"/>
  <c r="G750" i="2"/>
  <c r="F750" i="2"/>
  <c r="H750" i="2" s="1"/>
  <c r="CX749" i="2"/>
  <c r="CW749" i="2"/>
  <c r="CN749" i="2"/>
  <c r="CK749" i="2"/>
  <c r="CI749" i="2"/>
  <c r="CD749" i="2"/>
  <c r="CE749" i="2" s="1"/>
  <c r="CC749" i="2"/>
  <c r="BY749" i="2"/>
  <c r="CA749" i="2" s="1"/>
  <c r="BW749" i="2"/>
  <c r="BV749" i="2"/>
  <c r="BS749" i="2"/>
  <c r="BR749" i="2"/>
  <c r="BP749" i="2"/>
  <c r="BO749" i="2"/>
  <c r="BN749" i="2"/>
  <c r="BM749" i="2"/>
  <c r="BL749" i="2"/>
  <c r="BK749" i="2"/>
  <c r="BJ749" i="2"/>
  <c r="BI749" i="2"/>
  <c r="BH749" i="2"/>
  <c r="BF749" i="2"/>
  <c r="BD749" i="2"/>
  <c r="AQ749" i="2"/>
  <c r="AP749" i="2"/>
  <c r="AR749" i="2" s="1"/>
  <c r="BU749" i="2" s="1"/>
  <c r="AA749" i="2"/>
  <c r="H749" i="2"/>
  <c r="CX748" i="2"/>
  <c r="CW748" i="2"/>
  <c r="CN748" i="2"/>
  <c r="CK748" i="2"/>
  <c r="CI748" i="2"/>
  <c r="CD748" i="2"/>
  <c r="CE748" i="2" s="1"/>
  <c r="CC748" i="2"/>
  <c r="BY748" i="2"/>
  <c r="CA748" i="2" s="1"/>
  <c r="BW748" i="2"/>
  <c r="BV748" i="2"/>
  <c r="BS748" i="2"/>
  <c r="BR748" i="2"/>
  <c r="BP748" i="2"/>
  <c r="BO748" i="2"/>
  <c r="BN748" i="2"/>
  <c r="BM748" i="2"/>
  <c r="BL748" i="2"/>
  <c r="BK748" i="2"/>
  <c r="BJ748" i="2"/>
  <c r="BI748" i="2"/>
  <c r="BH748" i="2"/>
  <c r="BF748" i="2"/>
  <c r="BD748" i="2"/>
  <c r="AQ748" i="2"/>
  <c r="AP748" i="2"/>
  <c r="AR748" i="2" s="1"/>
  <c r="BU748" i="2" s="1"/>
  <c r="AA748" i="2"/>
  <c r="H748" i="2"/>
  <c r="CX747" i="2"/>
  <c r="CW747" i="2"/>
  <c r="CN747" i="2"/>
  <c r="CK747" i="2"/>
  <c r="CI747" i="2"/>
  <c r="CD747" i="2"/>
  <c r="CC747" i="2"/>
  <c r="BY747" i="2"/>
  <c r="CA747" i="2" s="1"/>
  <c r="BW747" i="2"/>
  <c r="BV747" i="2"/>
  <c r="BS747" i="2"/>
  <c r="BR747" i="2"/>
  <c r="BP747" i="2"/>
  <c r="BO747" i="2"/>
  <c r="BN747" i="2"/>
  <c r="BM747" i="2"/>
  <c r="BL747" i="2"/>
  <c r="BK747" i="2"/>
  <c r="BJ747" i="2"/>
  <c r="BI747" i="2"/>
  <c r="BH747" i="2"/>
  <c r="BF747" i="2"/>
  <c r="BD747" i="2"/>
  <c r="AR747" i="2"/>
  <c r="BU747" i="2" s="1"/>
  <c r="AQ747" i="2"/>
  <c r="AP747" i="2"/>
  <c r="AA747" i="2"/>
  <c r="H747" i="2"/>
  <c r="CX746" i="2"/>
  <c r="CW746" i="2"/>
  <c r="CN746" i="2"/>
  <c r="CK746" i="2"/>
  <c r="CI746" i="2"/>
  <c r="CD746" i="2"/>
  <c r="CE746" i="2" s="1"/>
  <c r="CC746" i="2"/>
  <c r="BY746" i="2"/>
  <c r="CA746" i="2" s="1"/>
  <c r="BW746" i="2"/>
  <c r="BV746" i="2"/>
  <c r="BS746" i="2"/>
  <c r="BR746" i="2"/>
  <c r="BP746" i="2"/>
  <c r="BO746" i="2"/>
  <c r="BN746" i="2"/>
  <c r="BM746" i="2"/>
  <c r="BL746" i="2"/>
  <c r="BK746" i="2"/>
  <c r="BJ746" i="2"/>
  <c r="BI746" i="2"/>
  <c r="BH746" i="2"/>
  <c r="BF746" i="2"/>
  <c r="BD746" i="2"/>
  <c r="AR746" i="2"/>
  <c r="BU746" i="2" s="1"/>
  <c r="AQ746" i="2"/>
  <c r="AP746" i="2"/>
  <c r="AA746" i="2"/>
  <c r="H746" i="2"/>
  <c r="CX745" i="2"/>
  <c r="CW745" i="2"/>
  <c r="CN745" i="2"/>
  <c r="CK745" i="2"/>
  <c r="CI745" i="2"/>
  <c r="CD745" i="2"/>
  <c r="CC745" i="2"/>
  <c r="CA745" i="2"/>
  <c r="BY745" i="2"/>
  <c r="BW745" i="2"/>
  <c r="BV745" i="2"/>
  <c r="BS745" i="2"/>
  <c r="BR745" i="2"/>
  <c r="BP745" i="2"/>
  <c r="BO745" i="2"/>
  <c r="BN745" i="2"/>
  <c r="BM745" i="2"/>
  <c r="BL745" i="2"/>
  <c r="BK745" i="2"/>
  <c r="BJ745" i="2"/>
  <c r="BI745" i="2"/>
  <c r="BH745" i="2"/>
  <c r="BF745" i="2"/>
  <c r="BD745" i="2"/>
  <c r="AQ745" i="2"/>
  <c r="AP745" i="2"/>
  <c r="AR745" i="2" s="1"/>
  <c r="BU745" i="2" s="1"/>
  <c r="AA745" i="2"/>
  <c r="H745" i="2"/>
  <c r="CX744" i="2"/>
  <c r="CW744" i="2"/>
  <c r="CN744" i="2"/>
  <c r="CK744" i="2"/>
  <c r="CI744" i="2"/>
  <c r="CD744" i="2"/>
  <c r="CE744" i="2" s="1"/>
  <c r="CC744" i="2"/>
  <c r="BY744" i="2"/>
  <c r="CA744" i="2" s="1"/>
  <c r="BW744" i="2"/>
  <c r="BV744" i="2"/>
  <c r="BS744" i="2"/>
  <c r="BR744" i="2"/>
  <c r="BP744" i="2"/>
  <c r="BO744" i="2"/>
  <c r="BN744" i="2"/>
  <c r="BM744" i="2"/>
  <c r="BL744" i="2"/>
  <c r="BK744" i="2"/>
  <c r="BJ744" i="2"/>
  <c r="BI744" i="2"/>
  <c r="BH744" i="2"/>
  <c r="BF744" i="2"/>
  <c r="BD744" i="2"/>
  <c r="AQ744" i="2"/>
  <c r="AP744" i="2"/>
  <c r="AR744" i="2" s="1"/>
  <c r="BU744" i="2" s="1"/>
  <c r="AA744" i="2"/>
  <c r="H744" i="2"/>
  <c r="CX743" i="2"/>
  <c r="CW743" i="2"/>
  <c r="CN743" i="2"/>
  <c r="CK743" i="2"/>
  <c r="CI743" i="2"/>
  <c r="CD743" i="2"/>
  <c r="CC743" i="2"/>
  <c r="BY743" i="2"/>
  <c r="CA743" i="2" s="1"/>
  <c r="BW743" i="2"/>
  <c r="BV743" i="2"/>
  <c r="BS743" i="2"/>
  <c r="BR743" i="2"/>
  <c r="BP743" i="2"/>
  <c r="BO743" i="2"/>
  <c r="BN743" i="2"/>
  <c r="BM743" i="2"/>
  <c r="BL743" i="2"/>
  <c r="BK743" i="2"/>
  <c r="BJ743" i="2"/>
  <c r="BI743" i="2"/>
  <c r="BH743" i="2"/>
  <c r="BF743" i="2"/>
  <c r="BD743" i="2"/>
  <c r="AQ743" i="2"/>
  <c r="AP743" i="2"/>
  <c r="AR743" i="2" s="1"/>
  <c r="BU743" i="2" s="1"/>
  <c r="AA743" i="2"/>
  <c r="H743" i="2"/>
  <c r="CX742" i="2"/>
  <c r="CW742" i="2"/>
  <c r="CN742" i="2"/>
  <c r="CK742" i="2"/>
  <c r="CI742" i="2"/>
  <c r="CD742" i="2"/>
  <c r="CE742" i="2" s="1"/>
  <c r="CC742" i="2"/>
  <c r="BY742" i="2"/>
  <c r="CA742" i="2" s="1"/>
  <c r="BW742" i="2"/>
  <c r="BV742" i="2"/>
  <c r="BS742" i="2"/>
  <c r="BR742" i="2"/>
  <c r="BP742" i="2"/>
  <c r="BO742" i="2"/>
  <c r="BN742" i="2"/>
  <c r="BM742" i="2"/>
  <c r="BL742" i="2"/>
  <c r="BK742" i="2"/>
  <c r="BJ742" i="2"/>
  <c r="BI742" i="2"/>
  <c r="BH742" i="2"/>
  <c r="BF742" i="2"/>
  <c r="BD742" i="2"/>
  <c r="AQ742" i="2"/>
  <c r="AP742" i="2"/>
  <c r="AR742" i="2" s="1"/>
  <c r="BU742" i="2" s="1"/>
  <c r="AA742" i="2"/>
  <c r="H742" i="2"/>
  <c r="CX741" i="2"/>
  <c r="CW741" i="2"/>
  <c r="CN741" i="2"/>
  <c r="CK741" i="2"/>
  <c r="CI741" i="2"/>
  <c r="CE741" i="2"/>
  <c r="CD741" i="2"/>
  <c r="CC741" i="2"/>
  <c r="BY741" i="2"/>
  <c r="CA741" i="2" s="1"/>
  <c r="BW741" i="2"/>
  <c r="BV741" i="2"/>
  <c r="BS741" i="2"/>
  <c r="BR741" i="2"/>
  <c r="BP741" i="2"/>
  <c r="BO741" i="2"/>
  <c r="BN741" i="2"/>
  <c r="BM741" i="2"/>
  <c r="BL741" i="2"/>
  <c r="BK741" i="2"/>
  <c r="BJ741" i="2"/>
  <c r="BI741" i="2"/>
  <c r="BH741" i="2"/>
  <c r="BF741" i="2"/>
  <c r="BD741" i="2"/>
  <c r="AQ741" i="2"/>
  <c r="AP741" i="2"/>
  <c r="AR741" i="2" s="1"/>
  <c r="BU741" i="2" s="1"/>
  <c r="AA741" i="2"/>
  <c r="H741" i="2"/>
  <c r="CX740" i="2"/>
  <c r="CW740" i="2"/>
  <c r="CN740" i="2"/>
  <c r="CK740" i="2"/>
  <c r="CI740" i="2"/>
  <c r="CD740" i="2"/>
  <c r="CE740" i="2" s="1"/>
  <c r="CC740" i="2"/>
  <c r="BY740" i="2"/>
  <c r="CA740" i="2" s="1"/>
  <c r="BW740" i="2"/>
  <c r="BV740" i="2"/>
  <c r="BS740" i="2"/>
  <c r="BR740" i="2"/>
  <c r="BP740" i="2"/>
  <c r="BO740" i="2"/>
  <c r="BN740" i="2"/>
  <c r="BM740" i="2"/>
  <c r="BL740" i="2"/>
  <c r="BK740" i="2"/>
  <c r="BJ740" i="2"/>
  <c r="BI740" i="2"/>
  <c r="BH740" i="2"/>
  <c r="BF740" i="2"/>
  <c r="BD740" i="2"/>
  <c r="AQ740" i="2"/>
  <c r="AP740" i="2"/>
  <c r="AR740" i="2" s="1"/>
  <c r="BU740" i="2" s="1"/>
  <c r="AA740" i="2"/>
  <c r="H740" i="2"/>
  <c r="CX739" i="2"/>
  <c r="CW739" i="2"/>
  <c r="CN739" i="2"/>
  <c r="CK739" i="2"/>
  <c r="CI739" i="2"/>
  <c r="CD739" i="2"/>
  <c r="CC739" i="2"/>
  <c r="BY739" i="2"/>
  <c r="CA739" i="2" s="1"/>
  <c r="BW739" i="2"/>
  <c r="BV739" i="2"/>
  <c r="BS739" i="2"/>
  <c r="BR739" i="2"/>
  <c r="BP739" i="2"/>
  <c r="BO739" i="2"/>
  <c r="BN739" i="2"/>
  <c r="BM739" i="2"/>
  <c r="BL739" i="2"/>
  <c r="BK739" i="2"/>
  <c r="BJ739" i="2"/>
  <c r="BI739" i="2"/>
  <c r="BH739" i="2"/>
  <c r="BF739" i="2"/>
  <c r="BD739" i="2"/>
  <c r="AR739" i="2"/>
  <c r="BU739" i="2" s="1"/>
  <c r="AQ739" i="2"/>
  <c r="AP739" i="2"/>
  <c r="AA739" i="2"/>
  <c r="H739" i="2"/>
  <c r="CX738" i="2"/>
  <c r="CW738" i="2"/>
  <c r="CN738" i="2"/>
  <c r="CK738" i="2"/>
  <c r="CI738" i="2"/>
  <c r="CD738" i="2"/>
  <c r="CE738" i="2" s="1"/>
  <c r="CC738" i="2"/>
  <c r="BY738" i="2"/>
  <c r="CA738" i="2" s="1"/>
  <c r="BW738" i="2"/>
  <c r="BV738" i="2"/>
  <c r="BS738" i="2"/>
  <c r="BR738" i="2"/>
  <c r="BP738" i="2"/>
  <c r="BO738" i="2"/>
  <c r="BN738" i="2"/>
  <c r="BM738" i="2"/>
  <c r="BL738" i="2"/>
  <c r="BK738" i="2"/>
  <c r="BJ738" i="2"/>
  <c r="BI738" i="2"/>
  <c r="BH738" i="2"/>
  <c r="BF738" i="2"/>
  <c r="BD738" i="2"/>
  <c r="AQ738" i="2"/>
  <c r="AP738" i="2"/>
  <c r="AR738" i="2" s="1"/>
  <c r="BU738" i="2" s="1"/>
  <c r="AA738" i="2"/>
  <c r="H738" i="2"/>
  <c r="CX737" i="2"/>
  <c r="CW737" i="2"/>
  <c r="CN737" i="2"/>
  <c r="CK737" i="2"/>
  <c r="CI737" i="2"/>
  <c r="CD737" i="2"/>
  <c r="CC737" i="2"/>
  <c r="BY737" i="2"/>
  <c r="CA737" i="2" s="1"/>
  <c r="BW737" i="2"/>
  <c r="BV737" i="2"/>
  <c r="BS737" i="2"/>
  <c r="BR737" i="2"/>
  <c r="BP737" i="2"/>
  <c r="BO737" i="2"/>
  <c r="BN737" i="2"/>
  <c r="BM737" i="2"/>
  <c r="BL737" i="2"/>
  <c r="BK737" i="2"/>
  <c r="BJ737" i="2"/>
  <c r="BI737" i="2"/>
  <c r="BH737" i="2"/>
  <c r="BF737" i="2"/>
  <c r="BD737" i="2"/>
  <c r="AR737" i="2"/>
  <c r="BU737" i="2" s="1"/>
  <c r="AQ737" i="2"/>
  <c r="AP737" i="2"/>
  <c r="AA737" i="2"/>
  <c r="H737" i="2"/>
  <c r="CX736" i="2"/>
  <c r="CW736" i="2"/>
  <c r="CN736" i="2"/>
  <c r="CK736" i="2"/>
  <c r="CI736" i="2"/>
  <c r="CD736" i="2"/>
  <c r="CE736" i="2" s="1"/>
  <c r="CC736" i="2"/>
  <c r="BY736" i="2"/>
  <c r="CA736" i="2" s="1"/>
  <c r="BW736" i="2"/>
  <c r="BV736" i="2"/>
  <c r="BS736" i="2"/>
  <c r="BR736" i="2"/>
  <c r="BP736" i="2"/>
  <c r="BO736" i="2"/>
  <c r="BN736" i="2"/>
  <c r="BM736" i="2"/>
  <c r="BL736" i="2"/>
  <c r="BK736" i="2"/>
  <c r="BJ736" i="2"/>
  <c r="BI736" i="2"/>
  <c r="BH736" i="2"/>
  <c r="BF736" i="2"/>
  <c r="BD736" i="2"/>
  <c r="AQ736" i="2"/>
  <c r="AP736" i="2"/>
  <c r="AR736" i="2" s="1"/>
  <c r="BU736" i="2" s="1"/>
  <c r="AA736" i="2"/>
  <c r="H736" i="2"/>
  <c r="CX735" i="2"/>
  <c r="CW735" i="2"/>
  <c r="CN735" i="2"/>
  <c r="CK735" i="2"/>
  <c r="CI735" i="2"/>
  <c r="CD735" i="2"/>
  <c r="CC735" i="2"/>
  <c r="BY735" i="2"/>
  <c r="CA735" i="2" s="1"/>
  <c r="BW735" i="2"/>
  <c r="BV735" i="2"/>
  <c r="BS735" i="2"/>
  <c r="BR735" i="2"/>
  <c r="BP735" i="2"/>
  <c r="BO735" i="2"/>
  <c r="BN735" i="2"/>
  <c r="BM735" i="2"/>
  <c r="BL735" i="2"/>
  <c r="BK735" i="2"/>
  <c r="BJ735" i="2"/>
  <c r="BI735" i="2"/>
  <c r="BH735" i="2"/>
  <c r="BF735" i="2"/>
  <c r="BD735" i="2"/>
  <c r="AQ735" i="2"/>
  <c r="AP735" i="2"/>
  <c r="AR735" i="2" s="1"/>
  <c r="BU735" i="2" s="1"/>
  <c r="AA735" i="2"/>
  <c r="H735" i="2"/>
  <c r="CX734" i="2"/>
  <c r="CW734" i="2"/>
  <c r="CN734" i="2"/>
  <c r="CK734" i="2"/>
  <c r="CI734" i="2"/>
  <c r="CD734" i="2"/>
  <c r="CE734" i="2" s="1"/>
  <c r="CC734" i="2"/>
  <c r="BY734" i="2"/>
  <c r="CA734" i="2" s="1"/>
  <c r="BW734" i="2"/>
  <c r="BV734" i="2"/>
  <c r="BS734" i="2"/>
  <c r="BR734" i="2"/>
  <c r="BP734" i="2"/>
  <c r="BO734" i="2"/>
  <c r="BN734" i="2"/>
  <c r="BM734" i="2"/>
  <c r="BL734" i="2"/>
  <c r="BK734" i="2"/>
  <c r="BJ734" i="2"/>
  <c r="BI734" i="2"/>
  <c r="BH734" i="2"/>
  <c r="BF734" i="2"/>
  <c r="BD734" i="2"/>
  <c r="AQ734" i="2"/>
  <c r="AP734" i="2"/>
  <c r="AR734" i="2" s="1"/>
  <c r="BU734" i="2" s="1"/>
  <c r="AA734" i="2"/>
  <c r="H734" i="2"/>
  <c r="CX733" i="2"/>
  <c r="CW733" i="2"/>
  <c r="CN733" i="2"/>
  <c r="CK733" i="2"/>
  <c r="CI733" i="2"/>
  <c r="CD733" i="2"/>
  <c r="CE733" i="2" s="1"/>
  <c r="CC733" i="2"/>
  <c r="BY733" i="2"/>
  <c r="CA733" i="2" s="1"/>
  <c r="BW733" i="2"/>
  <c r="BV733" i="2"/>
  <c r="BS733" i="2"/>
  <c r="BR733" i="2"/>
  <c r="BP733" i="2"/>
  <c r="BO733" i="2"/>
  <c r="BN733" i="2"/>
  <c r="BM733" i="2"/>
  <c r="BL733" i="2"/>
  <c r="BK733" i="2"/>
  <c r="BJ733" i="2"/>
  <c r="BI733" i="2"/>
  <c r="BH733" i="2"/>
  <c r="BF733" i="2"/>
  <c r="BD733" i="2"/>
  <c r="AQ733" i="2"/>
  <c r="AP733" i="2"/>
  <c r="AR733" i="2" s="1"/>
  <c r="BU733" i="2" s="1"/>
  <c r="AA733" i="2"/>
  <c r="H733" i="2"/>
  <c r="CX732" i="2"/>
  <c r="CW732" i="2"/>
  <c r="CN732" i="2"/>
  <c r="CK732" i="2"/>
  <c r="CI732" i="2"/>
  <c r="CD732" i="2"/>
  <c r="CE732" i="2" s="1"/>
  <c r="CC732" i="2"/>
  <c r="BY732" i="2"/>
  <c r="CA732" i="2" s="1"/>
  <c r="BW732" i="2"/>
  <c r="BV732" i="2"/>
  <c r="BS732" i="2"/>
  <c r="BR732" i="2"/>
  <c r="BP732" i="2"/>
  <c r="BO732" i="2"/>
  <c r="BN732" i="2"/>
  <c r="BM732" i="2"/>
  <c r="BL732" i="2"/>
  <c r="BK732" i="2"/>
  <c r="BJ732" i="2"/>
  <c r="BI732" i="2"/>
  <c r="BH732" i="2"/>
  <c r="BF732" i="2"/>
  <c r="BD732" i="2"/>
  <c r="AQ732" i="2"/>
  <c r="AP732" i="2"/>
  <c r="AR732" i="2" s="1"/>
  <c r="BU732" i="2" s="1"/>
  <c r="AA732" i="2"/>
  <c r="H732" i="2"/>
  <c r="CX731" i="2"/>
  <c r="CW731" i="2"/>
  <c r="CN731" i="2"/>
  <c r="CK731" i="2"/>
  <c r="CI731" i="2"/>
  <c r="CD731" i="2"/>
  <c r="CC731" i="2"/>
  <c r="BY731" i="2"/>
  <c r="CA731" i="2" s="1"/>
  <c r="BW731" i="2"/>
  <c r="BV731" i="2"/>
  <c r="BS731" i="2"/>
  <c r="BR731" i="2"/>
  <c r="BP731" i="2"/>
  <c r="BO731" i="2"/>
  <c r="BN731" i="2"/>
  <c r="BM731" i="2"/>
  <c r="BL731" i="2"/>
  <c r="BK731" i="2"/>
  <c r="BJ731" i="2"/>
  <c r="BI731" i="2"/>
  <c r="BH731" i="2"/>
  <c r="BF731" i="2"/>
  <c r="BD731" i="2"/>
  <c r="AQ731" i="2"/>
  <c r="AP731" i="2"/>
  <c r="AR731" i="2" s="1"/>
  <c r="BU731" i="2" s="1"/>
  <c r="AA731" i="2"/>
  <c r="H731" i="2"/>
  <c r="CX730" i="2"/>
  <c r="CW730" i="2"/>
  <c r="CN730" i="2"/>
  <c r="CK730" i="2"/>
  <c r="CI730" i="2"/>
  <c r="CD730" i="2"/>
  <c r="CE730" i="2" s="1"/>
  <c r="CC730" i="2"/>
  <c r="BY730" i="2"/>
  <c r="CA730" i="2" s="1"/>
  <c r="BW730" i="2"/>
  <c r="BV730" i="2"/>
  <c r="BS730" i="2"/>
  <c r="BR730" i="2"/>
  <c r="BP730" i="2"/>
  <c r="BO730" i="2"/>
  <c r="BN730" i="2"/>
  <c r="CV730" i="2" s="1"/>
  <c r="BM730" i="2"/>
  <c r="BL730" i="2"/>
  <c r="BK730" i="2"/>
  <c r="BJ730" i="2"/>
  <c r="BI730" i="2"/>
  <c r="BH730" i="2"/>
  <c r="BF730" i="2"/>
  <c r="BD730" i="2"/>
  <c r="AR730" i="2"/>
  <c r="BU730" i="2" s="1"/>
  <c r="AQ730" i="2"/>
  <c r="AP730" i="2"/>
  <c r="AA730" i="2"/>
  <c r="H730" i="2"/>
  <c r="CX729" i="2"/>
  <c r="CW729" i="2"/>
  <c r="CN729" i="2"/>
  <c r="CK729" i="2"/>
  <c r="CI729" i="2"/>
  <c r="CD729" i="2"/>
  <c r="CC729" i="2"/>
  <c r="BY729" i="2"/>
  <c r="CA729" i="2" s="1"/>
  <c r="BW729" i="2"/>
  <c r="BV729" i="2"/>
  <c r="BS729" i="2"/>
  <c r="BR729" i="2"/>
  <c r="BP729" i="2"/>
  <c r="BO729" i="2"/>
  <c r="BN729" i="2"/>
  <c r="BM729" i="2"/>
  <c r="BL729" i="2"/>
  <c r="BK729" i="2"/>
  <c r="BJ729" i="2"/>
  <c r="BI729" i="2"/>
  <c r="BH729" i="2"/>
  <c r="BF729" i="2"/>
  <c r="BD729" i="2"/>
  <c r="AQ729" i="2"/>
  <c r="AP729" i="2"/>
  <c r="AR729" i="2" s="1"/>
  <c r="BU729" i="2" s="1"/>
  <c r="AA729" i="2"/>
  <c r="H729" i="2"/>
  <c r="CX728" i="2"/>
  <c r="CW728" i="2"/>
  <c r="CN728" i="2"/>
  <c r="CK728" i="2"/>
  <c r="CI728" i="2"/>
  <c r="CD728" i="2"/>
  <c r="CE728" i="2" s="1"/>
  <c r="CC728" i="2"/>
  <c r="BY728" i="2"/>
  <c r="CA728" i="2" s="1"/>
  <c r="BW728" i="2"/>
  <c r="BV728" i="2"/>
  <c r="BS728" i="2"/>
  <c r="BR728" i="2"/>
  <c r="BP728" i="2"/>
  <c r="BO728" i="2"/>
  <c r="BN728" i="2"/>
  <c r="BM728" i="2"/>
  <c r="BL728" i="2"/>
  <c r="BK728" i="2"/>
  <c r="BJ728" i="2"/>
  <c r="BI728" i="2"/>
  <c r="BH728" i="2"/>
  <c r="BF728" i="2"/>
  <c r="BD728" i="2"/>
  <c r="AQ728" i="2"/>
  <c r="AP728" i="2"/>
  <c r="AR728" i="2" s="1"/>
  <c r="BU728" i="2" s="1"/>
  <c r="AA728" i="2"/>
  <c r="H728" i="2"/>
  <c r="CX727" i="2"/>
  <c r="CW727" i="2"/>
  <c r="CN727" i="2"/>
  <c r="CK727" i="2"/>
  <c r="CI727" i="2"/>
  <c r="CD727" i="2"/>
  <c r="CC727" i="2"/>
  <c r="BY727" i="2"/>
  <c r="CA727" i="2" s="1"/>
  <c r="BW727" i="2"/>
  <c r="BV727" i="2"/>
  <c r="BS727" i="2"/>
  <c r="BR727" i="2"/>
  <c r="BP727" i="2"/>
  <c r="BO727" i="2"/>
  <c r="BN727" i="2"/>
  <c r="BM727" i="2"/>
  <c r="BL727" i="2"/>
  <c r="BK727" i="2"/>
  <c r="BJ727" i="2"/>
  <c r="BI727" i="2"/>
  <c r="BH727" i="2"/>
  <c r="BF727" i="2"/>
  <c r="BD727" i="2"/>
  <c r="AQ727" i="2"/>
  <c r="AP727" i="2"/>
  <c r="AR727" i="2" s="1"/>
  <c r="BU727" i="2" s="1"/>
  <c r="AA727" i="2"/>
  <c r="H727" i="2"/>
  <c r="CX726" i="2"/>
  <c r="CW726" i="2"/>
  <c r="CN726" i="2"/>
  <c r="CK726" i="2"/>
  <c r="CI726" i="2"/>
  <c r="CE726" i="2"/>
  <c r="CD726" i="2"/>
  <c r="CC726" i="2"/>
  <c r="BY726" i="2"/>
  <c r="CA726" i="2" s="1"/>
  <c r="BW726" i="2"/>
  <c r="BV726" i="2"/>
  <c r="BS726" i="2"/>
  <c r="BR726" i="2"/>
  <c r="BP726" i="2"/>
  <c r="BO726" i="2"/>
  <c r="BN726" i="2"/>
  <c r="BM726" i="2"/>
  <c r="BL726" i="2"/>
  <c r="BK726" i="2"/>
  <c r="BJ726" i="2"/>
  <c r="BI726" i="2"/>
  <c r="BH726" i="2"/>
  <c r="BF726" i="2"/>
  <c r="BD726" i="2"/>
  <c r="AR726" i="2"/>
  <c r="BU726" i="2" s="1"/>
  <c r="AQ726" i="2"/>
  <c r="AP726" i="2"/>
  <c r="AA726" i="2"/>
  <c r="H726" i="2"/>
  <c r="CX725" i="2"/>
  <c r="CW725" i="2"/>
  <c r="CN725" i="2"/>
  <c r="CK725" i="2"/>
  <c r="CI725" i="2"/>
  <c r="CD725" i="2"/>
  <c r="CE725" i="2" s="1"/>
  <c r="CC725" i="2"/>
  <c r="BY725" i="2"/>
  <c r="CA725" i="2" s="1"/>
  <c r="BW725" i="2"/>
  <c r="BV725" i="2"/>
  <c r="BS725" i="2"/>
  <c r="BR725" i="2"/>
  <c r="BP725" i="2"/>
  <c r="BO725" i="2"/>
  <c r="BN725" i="2"/>
  <c r="BM725" i="2"/>
  <c r="BL725" i="2"/>
  <c r="BK725" i="2"/>
  <c r="BJ725" i="2"/>
  <c r="BI725" i="2"/>
  <c r="BH725" i="2"/>
  <c r="BF725" i="2"/>
  <c r="BD725" i="2"/>
  <c r="AQ725" i="2"/>
  <c r="AP725" i="2"/>
  <c r="AR725" i="2" s="1"/>
  <c r="BU725" i="2" s="1"/>
  <c r="AA725" i="2"/>
  <c r="H725" i="2"/>
  <c r="CX724" i="2"/>
  <c r="CW724" i="2"/>
  <c r="CN724" i="2"/>
  <c r="CK724" i="2"/>
  <c r="CI724" i="2"/>
  <c r="CD724" i="2"/>
  <c r="CE724" i="2" s="1"/>
  <c r="CC724" i="2"/>
  <c r="BY724" i="2"/>
  <c r="CA724" i="2" s="1"/>
  <c r="BW724" i="2"/>
  <c r="BV724" i="2"/>
  <c r="BS724" i="2"/>
  <c r="BR724" i="2"/>
  <c r="BP724" i="2"/>
  <c r="BO724" i="2"/>
  <c r="BN724" i="2"/>
  <c r="BM724" i="2"/>
  <c r="BL724" i="2"/>
  <c r="BK724" i="2"/>
  <c r="BJ724" i="2"/>
  <c r="BI724" i="2"/>
  <c r="BH724" i="2"/>
  <c r="BF724" i="2"/>
  <c r="BD724" i="2"/>
  <c r="AQ724" i="2"/>
  <c r="AP724" i="2"/>
  <c r="AR724" i="2" s="1"/>
  <c r="BU724" i="2" s="1"/>
  <c r="AA724" i="2"/>
  <c r="H724" i="2"/>
  <c r="CX723" i="2"/>
  <c r="CW723" i="2"/>
  <c r="CN723" i="2"/>
  <c r="CK723" i="2"/>
  <c r="CI723" i="2"/>
  <c r="CD723" i="2"/>
  <c r="CC723" i="2"/>
  <c r="BY723" i="2"/>
  <c r="CA723" i="2" s="1"/>
  <c r="BW723" i="2"/>
  <c r="BV723" i="2"/>
  <c r="BS723" i="2"/>
  <c r="BR723" i="2"/>
  <c r="BP723" i="2"/>
  <c r="BO723" i="2"/>
  <c r="BN723" i="2"/>
  <c r="BM723" i="2"/>
  <c r="BL723" i="2"/>
  <c r="BK723" i="2"/>
  <c r="BJ723" i="2"/>
  <c r="BI723" i="2"/>
  <c r="BH723" i="2"/>
  <c r="BF723" i="2"/>
  <c r="BD723" i="2"/>
  <c r="AQ723" i="2"/>
  <c r="AP723" i="2"/>
  <c r="AR723" i="2" s="1"/>
  <c r="BU723" i="2" s="1"/>
  <c r="AA723" i="2"/>
  <c r="H723" i="2"/>
  <c r="CX722" i="2"/>
  <c r="CW722" i="2"/>
  <c r="CN722" i="2"/>
  <c r="CK722" i="2"/>
  <c r="CI722" i="2"/>
  <c r="CD722" i="2"/>
  <c r="CE722" i="2" s="1"/>
  <c r="CC722" i="2"/>
  <c r="BY722" i="2"/>
  <c r="CA722" i="2" s="1"/>
  <c r="BW722" i="2"/>
  <c r="BV722" i="2"/>
  <c r="BS722" i="2"/>
  <c r="BR722" i="2"/>
  <c r="BP722" i="2"/>
  <c r="BO722" i="2"/>
  <c r="BN722" i="2"/>
  <c r="BM722" i="2"/>
  <c r="BL722" i="2"/>
  <c r="BK722" i="2"/>
  <c r="BJ722" i="2"/>
  <c r="BI722" i="2"/>
  <c r="BH722" i="2"/>
  <c r="BF722" i="2"/>
  <c r="BD722" i="2"/>
  <c r="AQ722" i="2"/>
  <c r="AP722" i="2"/>
  <c r="AR722" i="2" s="1"/>
  <c r="BU722" i="2" s="1"/>
  <c r="AA722" i="2"/>
  <c r="H722" i="2"/>
  <c r="CX721" i="2"/>
  <c r="CW721" i="2"/>
  <c r="CN721" i="2"/>
  <c r="CK721" i="2"/>
  <c r="CI721" i="2"/>
  <c r="CD721" i="2"/>
  <c r="CC721" i="2"/>
  <c r="CA721" i="2"/>
  <c r="BY721" i="2"/>
  <c r="BW721" i="2"/>
  <c r="BV721" i="2"/>
  <c r="BS721" i="2"/>
  <c r="BR721" i="2"/>
  <c r="BP721" i="2"/>
  <c r="BO721" i="2"/>
  <c r="BN721" i="2"/>
  <c r="BM721" i="2"/>
  <c r="BL721" i="2"/>
  <c r="BK721" i="2"/>
  <c r="BJ721" i="2"/>
  <c r="BI721" i="2"/>
  <c r="BH721" i="2"/>
  <c r="BF721" i="2"/>
  <c r="BD721" i="2"/>
  <c r="AQ721" i="2"/>
  <c r="AP721" i="2"/>
  <c r="AR721" i="2" s="1"/>
  <c r="BU721" i="2" s="1"/>
  <c r="AA721" i="2"/>
  <c r="H721" i="2"/>
  <c r="CX720" i="2"/>
  <c r="CW720" i="2"/>
  <c r="CN720" i="2"/>
  <c r="CK720" i="2"/>
  <c r="CI720" i="2"/>
  <c r="CD720" i="2"/>
  <c r="CE720" i="2" s="1"/>
  <c r="CC720" i="2"/>
  <c r="BY720" i="2"/>
  <c r="CA720" i="2" s="1"/>
  <c r="BW720" i="2"/>
  <c r="BV720" i="2"/>
  <c r="BS720" i="2"/>
  <c r="BR720" i="2"/>
  <c r="BP720" i="2"/>
  <c r="BO720" i="2"/>
  <c r="BN720" i="2"/>
  <c r="BM720" i="2"/>
  <c r="BL720" i="2"/>
  <c r="BK720" i="2"/>
  <c r="BJ720" i="2"/>
  <c r="BI720" i="2"/>
  <c r="BH720" i="2"/>
  <c r="BF720" i="2"/>
  <c r="BD720" i="2"/>
  <c r="AQ720" i="2"/>
  <c r="AP720" i="2"/>
  <c r="AR720" i="2" s="1"/>
  <c r="BU720" i="2" s="1"/>
  <c r="AA720" i="2"/>
  <c r="H720" i="2"/>
  <c r="CX719" i="2"/>
  <c r="CW719" i="2"/>
  <c r="CN719" i="2"/>
  <c r="CK719" i="2"/>
  <c r="CI719" i="2"/>
  <c r="CD719" i="2"/>
  <c r="CC719" i="2"/>
  <c r="BY719" i="2"/>
  <c r="CA719" i="2" s="1"/>
  <c r="BW719" i="2"/>
  <c r="BV719" i="2"/>
  <c r="BS719" i="2"/>
  <c r="BR719" i="2"/>
  <c r="BP719" i="2"/>
  <c r="BO719" i="2"/>
  <c r="BN719" i="2"/>
  <c r="BM719" i="2"/>
  <c r="BL719" i="2"/>
  <c r="BK719" i="2"/>
  <c r="BJ719" i="2"/>
  <c r="BI719" i="2"/>
  <c r="BH719" i="2"/>
  <c r="BF719" i="2"/>
  <c r="BD719" i="2"/>
  <c r="AQ719" i="2"/>
  <c r="AP719" i="2"/>
  <c r="AR719" i="2" s="1"/>
  <c r="BU719" i="2" s="1"/>
  <c r="AA719" i="2"/>
  <c r="H719" i="2"/>
  <c r="CX718" i="2"/>
  <c r="CW718" i="2"/>
  <c r="CN718" i="2"/>
  <c r="CK718" i="2"/>
  <c r="CI718" i="2"/>
  <c r="CD718" i="2"/>
  <c r="CE718" i="2" s="1"/>
  <c r="CC718" i="2"/>
  <c r="CA718" i="2"/>
  <c r="BY718" i="2"/>
  <c r="BW718" i="2"/>
  <c r="BV718" i="2"/>
  <c r="BS718" i="2"/>
  <c r="BR718" i="2"/>
  <c r="BP718" i="2"/>
  <c r="BO718" i="2"/>
  <c r="BN718" i="2"/>
  <c r="BM718" i="2"/>
  <c r="BL718" i="2"/>
  <c r="BK718" i="2"/>
  <c r="BJ718" i="2"/>
  <c r="BI718" i="2"/>
  <c r="BH718" i="2"/>
  <c r="BF718" i="2"/>
  <c r="BD718" i="2"/>
  <c r="AQ718" i="2"/>
  <c r="AP718" i="2"/>
  <c r="AR718" i="2" s="1"/>
  <c r="BU718" i="2" s="1"/>
  <c r="AA718" i="2"/>
  <c r="H718" i="2"/>
  <c r="CX717" i="2"/>
  <c r="CW717" i="2"/>
  <c r="CN717" i="2"/>
  <c r="CK717" i="2"/>
  <c r="CI717" i="2"/>
  <c r="CD717" i="2"/>
  <c r="CE717" i="2" s="1"/>
  <c r="CC717" i="2"/>
  <c r="BY717" i="2"/>
  <c r="CA717" i="2" s="1"/>
  <c r="BW717" i="2"/>
  <c r="BV717" i="2"/>
  <c r="BS717" i="2"/>
  <c r="BR717" i="2"/>
  <c r="BP717" i="2"/>
  <c r="BO717" i="2"/>
  <c r="BN717" i="2"/>
  <c r="BM717" i="2"/>
  <c r="BL717" i="2"/>
  <c r="BK717" i="2"/>
  <c r="BJ717" i="2"/>
  <c r="BI717" i="2"/>
  <c r="BH717" i="2"/>
  <c r="BF717" i="2"/>
  <c r="BD717" i="2"/>
  <c r="AQ717" i="2"/>
  <c r="AP717" i="2"/>
  <c r="AR717" i="2" s="1"/>
  <c r="BU717" i="2" s="1"/>
  <c r="AA717" i="2"/>
  <c r="H717" i="2"/>
  <c r="CX716" i="2"/>
  <c r="CW716" i="2"/>
  <c r="CN716" i="2"/>
  <c r="CK716" i="2"/>
  <c r="CI716" i="2"/>
  <c r="CD716" i="2"/>
  <c r="CE716" i="2" s="1"/>
  <c r="CC716" i="2"/>
  <c r="BY716" i="2"/>
  <c r="CA716" i="2" s="1"/>
  <c r="BW716" i="2"/>
  <c r="BV716" i="2"/>
  <c r="BS716" i="2"/>
  <c r="BR716" i="2"/>
  <c r="BP716" i="2"/>
  <c r="BO716" i="2"/>
  <c r="BN716" i="2"/>
  <c r="BM716" i="2"/>
  <c r="BL716" i="2"/>
  <c r="BK716" i="2"/>
  <c r="BJ716" i="2"/>
  <c r="BI716" i="2"/>
  <c r="BH716" i="2"/>
  <c r="BF716" i="2"/>
  <c r="BD716" i="2"/>
  <c r="AQ716" i="2"/>
  <c r="AP716" i="2"/>
  <c r="AR716" i="2" s="1"/>
  <c r="BU716" i="2" s="1"/>
  <c r="AA716" i="2"/>
  <c r="H716" i="2"/>
  <c r="CX715" i="2"/>
  <c r="CW715" i="2"/>
  <c r="CN715" i="2"/>
  <c r="CK715" i="2"/>
  <c r="CI715" i="2"/>
  <c r="CD715" i="2"/>
  <c r="CC715" i="2"/>
  <c r="BY715" i="2"/>
  <c r="CA715" i="2" s="1"/>
  <c r="BW715" i="2"/>
  <c r="BV715" i="2"/>
  <c r="BS715" i="2"/>
  <c r="BR715" i="2"/>
  <c r="BP715" i="2"/>
  <c r="BO715" i="2"/>
  <c r="BN715" i="2"/>
  <c r="BM715" i="2"/>
  <c r="BL715" i="2"/>
  <c r="BK715" i="2"/>
  <c r="BJ715" i="2"/>
  <c r="BI715" i="2"/>
  <c r="BH715" i="2"/>
  <c r="BF715" i="2"/>
  <c r="BD715" i="2"/>
  <c r="AQ715" i="2"/>
  <c r="AP715" i="2"/>
  <c r="AR715" i="2" s="1"/>
  <c r="BU715" i="2" s="1"/>
  <c r="AA715" i="2"/>
  <c r="H715" i="2"/>
  <c r="CX714" i="2"/>
  <c r="CW714" i="2"/>
  <c r="CN714" i="2"/>
  <c r="CK714" i="2"/>
  <c r="CI714" i="2"/>
  <c r="CD714" i="2"/>
  <c r="CE714" i="2" s="1"/>
  <c r="CC714" i="2"/>
  <c r="BY714" i="2"/>
  <c r="CA714" i="2" s="1"/>
  <c r="BW714" i="2"/>
  <c r="BV714" i="2"/>
  <c r="BS714" i="2"/>
  <c r="BR714" i="2"/>
  <c r="BP714" i="2"/>
  <c r="BO714" i="2"/>
  <c r="BN714" i="2"/>
  <c r="BM714" i="2"/>
  <c r="BL714" i="2"/>
  <c r="BK714" i="2"/>
  <c r="BJ714" i="2"/>
  <c r="BI714" i="2"/>
  <c r="BH714" i="2"/>
  <c r="BF714" i="2"/>
  <c r="BD714" i="2"/>
  <c r="AQ714" i="2"/>
  <c r="AP714" i="2"/>
  <c r="AR714" i="2" s="1"/>
  <c r="BU714" i="2" s="1"/>
  <c r="AA714" i="2"/>
  <c r="H714" i="2"/>
  <c r="CX713" i="2"/>
  <c r="CW713" i="2"/>
  <c r="CN713" i="2"/>
  <c r="CK713" i="2"/>
  <c r="CI713" i="2"/>
  <c r="CD713" i="2"/>
  <c r="CC713" i="2"/>
  <c r="BY713" i="2"/>
  <c r="CA713" i="2" s="1"/>
  <c r="BW713" i="2"/>
  <c r="BV713" i="2"/>
  <c r="BS713" i="2"/>
  <c r="BR713" i="2"/>
  <c r="BP713" i="2"/>
  <c r="BO713" i="2"/>
  <c r="BN713" i="2"/>
  <c r="BM713" i="2"/>
  <c r="BL713" i="2"/>
  <c r="BK713" i="2"/>
  <c r="BJ713" i="2"/>
  <c r="BI713" i="2"/>
  <c r="BH713" i="2"/>
  <c r="BF713" i="2"/>
  <c r="BD713" i="2"/>
  <c r="AQ713" i="2"/>
  <c r="AP713" i="2"/>
  <c r="AR713" i="2" s="1"/>
  <c r="BU713" i="2" s="1"/>
  <c r="AA713" i="2"/>
  <c r="H713" i="2"/>
  <c r="DA712" i="2"/>
  <c r="CZ712" i="2"/>
  <c r="CX712" i="2"/>
  <c r="CW712" i="2"/>
  <c r="CK712" i="2"/>
  <c r="CI712" i="2"/>
  <c r="CD712" i="2"/>
  <c r="CE712" i="2" s="1"/>
  <c r="CC712" i="2"/>
  <c r="BY712" i="2"/>
  <c r="CA712" i="2" s="1"/>
  <c r="BW712" i="2"/>
  <c r="BV712" i="2"/>
  <c r="BS712" i="2"/>
  <c r="BR712" i="2"/>
  <c r="BP712" i="2"/>
  <c r="BO712" i="2"/>
  <c r="BN712" i="2"/>
  <c r="BJ712" i="2"/>
  <c r="BI712" i="2"/>
  <c r="BH712" i="2"/>
  <c r="BG712" i="2"/>
  <c r="BE712" i="2"/>
  <c r="BF712" i="2" s="1"/>
  <c r="BC712" i="2"/>
  <c r="AZ712" i="2"/>
  <c r="AY712" i="2"/>
  <c r="AX712" i="2"/>
  <c r="AW712" i="2"/>
  <c r="BD712" i="2" s="1"/>
  <c r="AV712" i="2"/>
  <c r="AU712" i="2"/>
  <c r="BM712" i="2" s="1"/>
  <c r="AT712" i="2"/>
  <c r="AS712" i="2"/>
  <c r="AP712" i="2"/>
  <c r="AR712" i="2" s="1"/>
  <c r="BU712" i="2" s="1"/>
  <c r="AO712" i="2"/>
  <c r="AN712" i="2"/>
  <c r="AM712" i="2"/>
  <c r="AL712" i="2"/>
  <c r="AK712" i="2"/>
  <c r="AJ712" i="2"/>
  <c r="AI712" i="2"/>
  <c r="Z712" i="2"/>
  <c r="CN712" i="2" s="1"/>
  <c r="Y712" i="2"/>
  <c r="X712" i="2"/>
  <c r="U712" i="2"/>
  <c r="T712" i="2"/>
  <c r="Q712" i="2"/>
  <c r="P712" i="2"/>
  <c r="O712" i="2"/>
  <c r="N712" i="2"/>
  <c r="BL712" i="2" s="1"/>
  <c r="M712" i="2"/>
  <c r="L712" i="2"/>
  <c r="BK712" i="2" s="1"/>
  <c r="K712" i="2"/>
  <c r="J712" i="2"/>
  <c r="I712" i="2"/>
  <c r="H712" i="2"/>
  <c r="G712" i="2"/>
  <c r="F712" i="2"/>
  <c r="CX711" i="2"/>
  <c r="CW711" i="2"/>
  <c r="CN711" i="2"/>
  <c r="CK711" i="2"/>
  <c r="CI711" i="2"/>
  <c r="CD711" i="2"/>
  <c r="CC711" i="2"/>
  <c r="BY711" i="2"/>
  <c r="CA711" i="2" s="1"/>
  <c r="BW711" i="2"/>
  <c r="BV711" i="2"/>
  <c r="BS711" i="2"/>
  <c r="BR711" i="2"/>
  <c r="BP711" i="2"/>
  <c r="BO711" i="2"/>
  <c r="BN711" i="2"/>
  <c r="BM711" i="2"/>
  <c r="BL711" i="2"/>
  <c r="BK711" i="2"/>
  <c r="BJ711" i="2"/>
  <c r="BI711" i="2"/>
  <c r="BH711" i="2"/>
  <c r="BF711" i="2"/>
  <c r="BD711" i="2"/>
  <c r="AR711" i="2"/>
  <c r="BU711" i="2" s="1"/>
  <c r="AQ711" i="2"/>
  <c r="AP711" i="2"/>
  <c r="AA711" i="2"/>
  <c r="H711" i="2"/>
  <c r="CX710" i="2"/>
  <c r="CW710" i="2"/>
  <c r="CN710" i="2"/>
  <c r="CK710" i="2"/>
  <c r="CI710" i="2"/>
  <c r="CD710" i="2"/>
  <c r="CE710" i="2" s="1"/>
  <c r="CC710" i="2"/>
  <c r="BY710" i="2"/>
  <c r="CA710" i="2" s="1"/>
  <c r="BW710" i="2"/>
  <c r="BV710" i="2"/>
  <c r="BS710" i="2"/>
  <c r="BR710" i="2"/>
  <c r="BP710" i="2"/>
  <c r="BO710" i="2"/>
  <c r="BN710" i="2"/>
  <c r="BM710" i="2"/>
  <c r="BL710" i="2"/>
  <c r="BK710" i="2"/>
  <c r="BJ710" i="2"/>
  <c r="BI710" i="2"/>
  <c r="BH710" i="2"/>
  <c r="BF710" i="2"/>
  <c r="BD710" i="2"/>
  <c r="AQ710" i="2"/>
  <c r="AP710" i="2"/>
  <c r="AR710" i="2" s="1"/>
  <c r="BU710" i="2" s="1"/>
  <c r="AA710" i="2"/>
  <c r="H710" i="2"/>
  <c r="CX709" i="2"/>
  <c r="CW709" i="2"/>
  <c r="CN709" i="2"/>
  <c r="CK709" i="2"/>
  <c r="CI709" i="2"/>
  <c r="CD709" i="2"/>
  <c r="CC709" i="2"/>
  <c r="BY709" i="2"/>
  <c r="CA709" i="2" s="1"/>
  <c r="BW709" i="2"/>
  <c r="BV709" i="2"/>
  <c r="BS709" i="2"/>
  <c r="BR709" i="2"/>
  <c r="BP709" i="2"/>
  <c r="BO709" i="2"/>
  <c r="BN709" i="2"/>
  <c r="BM709" i="2"/>
  <c r="BL709" i="2"/>
  <c r="BK709" i="2"/>
  <c r="BJ709" i="2"/>
  <c r="BI709" i="2"/>
  <c r="BH709" i="2"/>
  <c r="BF709" i="2"/>
  <c r="BD709" i="2"/>
  <c r="AQ709" i="2"/>
  <c r="AP709" i="2"/>
  <c r="AR709" i="2" s="1"/>
  <c r="BU709" i="2" s="1"/>
  <c r="AA709" i="2"/>
  <c r="H709" i="2"/>
  <c r="CX708" i="2"/>
  <c r="CW708" i="2"/>
  <c r="CN708" i="2"/>
  <c r="CK708" i="2"/>
  <c r="CI708" i="2"/>
  <c r="CD708" i="2"/>
  <c r="CE708" i="2" s="1"/>
  <c r="CC708" i="2"/>
  <c r="BY708" i="2"/>
  <c r="CA708" i="2" s="1"/>
  <c r="BW708" i="2"/>
  <c r="BV708" i="2"/>
  <c r="BS708" i="2"/>
  <c r="BR708" i="2"/>
  <c r="BP708" i="2"/>
  <c r="BO708" i="2"/>
  <c r="BN708" i="2"/>
  <c r="BM708" i="2"/>
  <c r="BL708" i="2"/>
  <c r="BK708" i="2"/>
  <c r="BJ708" i="2"/>
  <c r="BI708" i="2"/>
  <c r="BH708" i="2"/>
  <c r="BF708" i="2"/>
  <c r="BD708" i="2"/>
  <c r="AQ708" i="2"/>
  <c r="AP708" i="2"/>
  <c r="AR708" i="2" s="1"/>
  <c r="BU708" i="2" s="1"/>
  <c r="AA708" i="2"/>
  <c r="H708" i="2"/>
  <c r="CX707" i="2"/>
  <c r="CW707" i="2"/>
  <c r="CN707" i="2"/>
  <c r="CK707" i="2"/>
  <c r="CI707" i="2"/>
  <c r="CD707" i="2"/>
  <c r="CC707" i="2"/>
  <c r="CA707" i="2"/>
  <c r="BY707" i="2"/>
  <c r="BW707" i="2"/>
  <c r="BV707" i="2"/>
  <c r="BS707" i="2"/>
  <c r="BR707" i="2"/>
  <c r="BP707" i="2"/>
  <c r="BO707" i="2"/>
  <c r="BN707" i="2"/>
  <c r="BM707" i="2"/>
  <c r="BL707" i="2"/>
  <c r="BK707" i="2"/>
  <c r="BJ707" i="2"/>
  <c r="BI707" i="2"/>
  <c r="BH707" i="2"/>
  <c r="BF707" i="2"/>
  <c r="BD707" i="2"/>
  <c r="AQ707" i="2"/>
  <c r="AP707" i="2"/>
  <c r="AR707" i="2" s="1"/>
  <c r="BU707" i="2" s="1"/>
  <c r="AA707" i="2"/>
  <c r="H707" i="2"/>
  <c r="CX706" i="2"/>
  <c r="CW706" i="2"/>
  <c r="CN706" i="2"/>
  <c r="CK706" i="2"/>
  <c r="CI706" i="2"/>
  <c r="CD706" i="2"/>
  <c r="CE706" i="2" s="1"/>
  <c r="CC706" i="2"/>
  <c r="BY706" i="2"/>
  <c r="CA706" i="2" s="1"/>
  <c r="BW706" i="2"/>
  <c r="BV706" i="2"/>
  <c r="BS706" i="2"/>
  <c r="BR706" i="2"/>
  <c r="BP706" i="2"/>
  <c r="BO706" i="2"/>
  <c r="BN706" i="2"/>
  <c r="BM706" i="2"/>
  <c r="BL706" i="2"/>
  <c r="BK706" i="2"/>
  <c r="BJ706" i="2"/>
  <c r="BI706" i="2"/>
  <c r="BH706" i="2"/>
  <c r="BF706" i="2"/>
  <c r="BD706" i="2"/>
  <c r="AQ706" i="2"/>
  <c r="AP706" i="2"/>
  <c r="AR706" i="2" s="1"/>
  <c r="BU706" i="2" s="1"/>
  <c r="AA706" i="2"/>
  <c r="H706" i="2"/>
  <c r="CX705" i="2"/>
  <c r="CW705" i="2"/>
  <c r="CN705" i="2"/>
  <c r="CK705" i="2"/>
  <c r="CI705" i="2"/>
  <c r="CD705" i="2"/>
  <c r="CE705" i="2" s="1"/>
  <c r="CC705" i="2"/>
  <c r="BY705" i="2"/>
  <c r="CA705" i="2" s="1"/>
  <c r="BW705" i="2"/>
  <c r="BV705" i="2"/>
  <c r="BS705" i="2"/>
  <c r="BR705" i="2"/>
  <c r="BP705" i="2"/>
  <c r="BO705" i="2"/>
  <c r="BN705" i="2"/>
  <c r="BM705" i="2"/>
  <c r="BL705" i="2"/>
  <c r="BK705" i="2"/>
  <c r="BJ705" i="2"/>
  <c r="BI705" i="2"/>
  <c r="BH705" i="2"/>
  <c r="BF705" i="2"/>
  <c r="BD705" i="2"/>
  <c r="AQ705" i="2"/>
  <c r="AP705" i="2"/>
  <c r="AR705" i="2" s="1"/>
  <c r="BU705" i="2" s="1"/>
  <c r="AA705" i="2"/>
  <c r="H705" i="2"/>
  <c r="CX704" i="2"/>
  <c r="CW704" i="2"/>
  <c r="CN704" i="2"/>
  <c r="CK704" i="2"/>
  <c r="CI704" i="2"/>
  <c r="CD704" i="2"/>
  <c r="CE704" i="2" s="1"/>
  <c r="CC704" i="2"/>
  <c r="BY704" i="2"/>
  <c r="CA704" i="2" s="1"/>
  <c r="BW704" i="2"/>
  <c r="BV704" i="2"/>
  <c r="BS704" i="2"/>
  <c r="BR704" i="2"/>
  <c r="BP704" i="2"/>
  <c r="BO704" i="2"/>
  <c r="BN704" i="2"/>
  <c r="BM704" i="2"/>
  <c r="BL704" i="2"/>
  <c r="BK704" i="2"/>
  <c r="BJ704" i="2"/>
  <c r="BI704" i="2"/>
  <c r="BH704" i="2"/>
  <c r="BF704" i="2"/>
  <c r="BD704" i="2"/>
  <c r="AQ704" i="2"/>
  <c r="AP704" i="2"/>
  <c r="AR704" i="2" s="1"/>
  <c r="BU704" i="2" s="1"/>
  <c r="AA704" i="2"/>
  <c r="H704" i="2"/>
  <c r="CX703" i="2"/>
  <c r="CW703" i="2"/>
  <c r="CN703" i="2"/>
  <c r="CK703" i="2"/>
  <c r="CI703" i="2"/>
  <c r="CD703" i="2"/>
  <c r="CC703" i="2"/>
  <c r="BY703" i="2"/>
  <c r="CA703" i="2" s="1"/>
  <c r="BW703" i="2"/>
  <c r="BV703" i="2"/>
  <c r="BS703" i="2"/>
  <c r="BR703" i="2"/>
  <c r="BP703" i="2"/>
  <c r="BO703" i="2"/>
  <c r="BN703" i="2"/>
  <c r="BM703" i="2"/>
  <c r="BL703" i="2"/>
  <c r="BK703" i="2"/>
  <c r="BJ703" i="2"/>
  <c r="BI703" i="2"/>
  <c r="BH703" i="2"/>
  <c r="BF703" i="2"/>
  <c r="BD703" i="2"/>
  <c r="AR703" i="2"/>
  <c r="BU703" i="2" s="1"/>
  <c r="AQ703" i="2"/>
  <c r="AP703" i="2"/>
  <c r="AA703" i="2"/>
  <c r="H703" i="2"/>
  <c r="CX702" i="2"/>
  <c r="CW702" i="2"/>
  <c r="CN702" i="2"/>
  <c r="CK702" i="2"/>
  <c r="CI702" i="2"/>
  <c r="CD702" i="2"/>
  <c r="CE702" i="2" s="1"/>
  <c r="CC702" i="2"/>
  <c r="BY702" i="2"/>
  <c r="CA702" i="2" s="1"/>
  <c r="BW702" i="2"/>
  <c r="BV702" i="2"/>
  <c r="BS702" i="2"/>
  <c r="BR702" i="2"/>
  <c r="BP702" i="2"/>
  <c r="BO702" i="2"/>
  <c r="BN702" i="2"/>
  <c r="BM702" i="2"/>
  <c r="BL702" i="2"/>
  <c r="BK702" i="2"/>
  <c r="BJ702" i="2"/>
  <c r="BI702" i="2"/>
  <c r="BH702" i="2"/>
  <c r="BF702" i="2"/>
  <c r="BD702" i="2"/>
  <c r="AQ702" i="2"/>
  <c r="AP702" i="2"/>
  <c r="AR702" i="2" s="1"/>
  <c r="BU702" i="2" s="1"/>
  <c r="AA702" i="2"/>
  <c r="H702" i="2"/>
  <c r="CX701" i="2"/>
  <c r="CW701" i="2"/>
  <c r="CN701" i="2"/>
  <c r="CK701" i="2"/>
  <c r="CI701" i="2"/>
  <c r="CD701" i="2"/>
  <c r="CC701" i="2"/>
  <c r="CA701" i="2"/>
  <c r="BY701" i="2"/>
  <c r="BW701" i="2"/>
  <c r="BV701" i="2"/>
  <c r="BS701" i="2"/>
  <c r="BR701" i="2"/>
  <c r="BP701" i="2"/>
  <c r="BO701" i="2"/>
  <c r="BN701" i="2"/>
  <c r="BM701" i="2"/>
  <c r="BL701" i="2"/>
  <c r="BK701" i="2"/>
  <c r="BJ701" i="2"/>
  <c r="BI701" i="2"/>
  <c r="BH701" i="2"/>
  <c r="BF701" i="2"/>
  <c r="BD701" i="2"/>
  <c r="AQ701" i="2"/>
  <c r="AP701" i="2"/>
  <c r="AR701" i="2" s="1"/>
  <c r="BU701" i="2" s="1"/>
  <c r="AA701" i="2"/>
  <c r="H701" i="2"/>
  <c r="CX700" i="2"/>
  <c r="CW700" i="2"/>
  <c r="CN700" i="2"/>
  <c r="CK700" i="2"/>
  <c r="CI700" i="2"/>
  <c r="CD700" i="2"/>
  <c r="CE700" i="2" s="1"/>
  <c r="CC700" i="2"/>
  <c r="BY700" i="2"/>
  <c r="CA700" i="2" s="1"/>
  <c r="BW700" i="2"/>
  <c r="BV700" i="2"/>
  <c r="BS700" i="2"/>
  <c r="BR700" i="2"/>
  <c r="BP700" i="2"/>
  <c r="BO700" i="2"/>
  <c r="BN700" i="2"/>
  <c r="BM700" i="2"/>
  <c r="BL700" i="2"/>
  <c r="BK700" i="2"/>
  <c r="BJ700" i="2"/>
  <c r="BI700" i="2"/>
  <c r="BH700" i="2"/>
  <c r="BF700" i="2"/>
  <c r="BD700" i="2"/>
  <c r="AQ700" i="2"/>
  <c r="AP700" i="2"/>
  <c r="AR700" i="2" s="1"/>
  <c r="BU700" i="2" s="1"/>
  <c r="AA700" i="2"/>
  <c r="H700" i="2"/>
  <c r="CX699" i="2"/>
  <c r="CW699" i="2"/>
  <c r="CN699" i="2"/>
  <c r="CK699" i="2"/>
  <c r="CI699" i="2"/>
  <c r="CD699" i="2"/>
  <c r="CC699" i="2"/>
  <c r="BY699" i="2"/>
  <c r="CA699" i="2" s="1"/>
  <c r="BW699" i="2"/>
  <c r="BV699" i="2"/>
  <c r="BS699" i="2"/>
  <c r="BR699" i="2"/>
  <c r="BP699" i="2"/>
  <c r="BO699" i="2"/>
  <c r="BN699" i="2"/>
  <c r="BM699" i="2"/>
  <c r="BL699" i="2"/>
  <c r="BK699" i="2"/>
  <c r="BJ699" i="2"/>
  <c r="BI699" i="2"/>
  <c r="BH699" i="2"/>
  <c r="BF699" i="2"/>
  <c r="BD699" i="2"/>
  <c r="AR699" i="2"/>
  <c r="BU699" i="2" s="1"/>
  <c r="AQ699" i="2"/>
  <c r="AP699" i="2"/>
  <c r="AA699" i="2"/>
  <c r="H699" i="2"/>
  <c r="CX698" i="2"/>
  <c r="CW698" i="2"/>
  <c r="CN698" i="2"/>
  <c r="CK698" i="2"/>
  <c r="CI698" i="2"/>
  <c r="CD698" i="2"/>
  <c r="CE698" i="2" s="1"/>
  <c r="CC698" i="2"/>
  <c r="CA698" i="2"/>
  <c r="BY698" i="2"/>
  <c r="BW698" i="2"/>
  <c r="BV698" i="2"/>
  <c r="BS698" i="2"/>
  <c r="BR698" i="2"/>
  <c r="BP698" i="2"/>
  <c r="BO698" i="2"/>
  <c r="BN698" i="2"/>
  <c r="BM698" i="2"/>
  <c r="BL698" i="2"/>
  <c r="BK698" i="2"/>
  <c r="BJ698" i="2"/>
  <c r="BI698" i="2"/>
  <c r="BH698" i="2"/>
  <c r="BF698" i="2"/>
  <c r="BD698" i="2"/>
  <c r="AQ698" i="2"/>
  <c r="AP698" i="2"/>
  <c r="AR698" i="2" s="1"/>
  <c r="BU698" i="2" s="1"/>
  <c r="AA698" i="2"/>
  <c r="H698" i="2"/>
  <c r="CX697" i="2"/>
  <c r="CW697" i="2"/>
  <c r="CN697" i="2"/>
  <c r="CK697" i="2"/>
  <c r="CI697" i="2"/>
  <c r="CD697" i="2"/>
  <c r="CE697" i="2" s="1"/>
  <c r="CC697" i="2"/>
  <c r="BY697" i="2"/>
  <c r="CA697" i="2" s="1"/>
  <c r="BW697" i="2"/>
  <c r="BV697" i="2"/>
  <c r="BS697" i="2"/>
  <c r="BR697" i="2"/>
  <c r="BP697" i="2"/>
  <c r="BO697" i="2"/>
  <c r="BN697" i="2"/>
  <c r="BM697" i="2"/>
  <c r="BL697" i="2"/>
  <c r="BK697" i="2"/>
  <c r="BJ697" i="2"/>
  <c r="BI697" i="2"/>
  <c r="BH697" i="2"/>
  <c r="BF697" i="2"/>
  <c r="BD697" i="2"/>
  <c r="AQ697" i="2"/>
  <c r="AP697" i="2"/>
  <c r="AR697" i="2" s="1"/>
  <c r="BU697" i="2" s="1"/>
  <c r="AA697" i="2"/>
  <c r="H697" i="2"/>
  <c r="DA696" i="2"/>
  <c r="CZ696" i="2"/>
  <c r="CX696" i="2"/>
  <c r="CW696" i="2"/>
  <c r="CV696" i="2"/>
  <c r="CR696" i="2" s="1"/>
  <c r="CN696" i="2"/>
  <c r="CK696" i="2"/>
  <c r="CI696" i="2"/>
  <c r="CC696" i="2"/>
  <c r="BY696" i="2"/>
  <c r="CA696" i="2" s="1"/>
  <c r="BW696" i="2"/>
  <c r="BV696" i="2"/>
  <c r="BS696" i="2"/>
  <c r="BR696" i="2"/>
  <c r="BP696" i="2"/>
  <c r="BN696" i="2"/>
  <c r="BL696" i="2"/>
  <c r="BI696" i="2"/>
  <c r="BH696" i="2"/>
  <c r="BG696" i="2"/>
  <c r="BE696" i="2"/>
  <c r="BF696" i="2" s="1"/>
  <c r="BD696" i="2"/>
  <c r="BC696" i="2"/>
  <c r="BO696" i="2" s="1"/>
  <c r="AZ696" i="2"/>
  <c r="AY696" i="2"/>
  <c r="AX696" i="2"/>
  <c r="AW696" i="2"/>
  <c r="AV696" i="2"/>
  <c r="AU696" i="2"/>
  <c r="BM696" i="2" s="1"/>
  <c r="AT696" i="2"/>
  <c r="CD696" i="2" s="1"/>
  <c r="AS696" i="2"/>
  <c r="AP696" i="2"/>
  <c r="AR696" i="2" s="1"/>
  <c r="BU696" i="2" s="1"/>
  <c r="AO696" i="2"/>
  <c r="AN696" i="2"/>
  <c r="AM696" i="2"/>
  <c r="AL696" i="2"/>
  <c r="AK696" i="2"/>
  <c r="AJ696" i="2"/>
  <c r="AI696" i="2"/>
  <c r="AQ696" i="2" s="1"/>
  <c r="AA696" i="2"/>
  <c r="Z696" i="2"/>
  <c r="Y696" i="2"/>
  <c r="X696" i="2"/>
  <c r="U696" i="2"/>
  <c r="T696" i="2"/>
  <c r="Q696" i="2"/>
  <c r="P696" i="2"/>
  <c r="O696" i="2"/>
  <c r="N696" i="2"/>
  <c r="M696" i="2"/>
  <c r="L696" i="2"/>
  <c r="BK696" i="2" s="1"/>
  <c r="K696" i="2"/>
  <c r="BJ696" i="2" s="1"/>
  <c r="J696" i="2"/>
  <c r="I696" i="2"/>
  <c r="H696" i="2"/>
  <c r="G696" i="2"/>
  <c r="F696" i="2"/>
  <c r="CX695" i="2"/>
  <c r="CW695" i="2"/>
  <c r="CN695" i="2"/>
  <c r="CK695" i="2"/>
  <c r="CI695" i="2"/>
  <c r="CD695" i="2"/>
  <c r="CC695" i="2"/>
  <c r="BY695" i="2"/>
  <c r="CA695" i="2" s="1"/>
  <c r="BW695" i="2"/>
  <c r="BV695" i="2"/>
  <c r="BS695" i="2"/>
  <c r="BR695" i="2"/>
  <c r="BP695" i="2"/>
  <c r="BO695" i="2"/>
  <c r="BN695" i="2"/>
  <c r="BM695" i="2"/>
  <c r="BL695" i="2"/>
  <c r="BK695" i="2"/>
  <c r="BJ695" i="2"/>
  <c r="BI695" i="2"/>
  <c r="BH695" i="2"/>
  <c r="BF695" i="2"/>
  <c r="BD695" i="2"/>
  <c r="AQ695" i="2"/>
  <c r="AP695" i="2"/>
  <c r="AR695" i="2" s="1"/>
  <c r="BU695" i="2" s="1"/>
  <c r="AA695" i="2"/>
  <c r="H695" i="2"/>
  <c r="DA694" i="2"/>
  <c r="CZ694" i="2"/>
  <c r="CX694" i="2"/>
  <c r="CW694" i="2"/>
  <c r="CK694" i="2"/>
  <c r="CI694" i="2"/>
  <c r="CE694" i="2"/>
  <c r="CD694" i="2"/>
  <c r="BY694" i="2"/>
  <c r="CA694" i="2" s="1"/>
  <c r="BW694" i="2"/>
  <c r="BV694" i="2"/>
  <c r="BS694" i="2"/>
  <c r="BR694" i="2"/>
  <c r="BP694" i="2"/>
  <c r="BN694" i="2"/>
  <c r="CV694" i="2" s="1"/>
  <c r="CR694" i="2" s="1"/>
  <c r="BK694" i="2"/>
  <c r="BJ694" i="2"/>
  <c r="BG694" i="2"/>
  <c r="BE694" i="2"/>
  <c r="BF694" i="2" s="1"/>
  <c r="BC694" i="2"/>
  <c r="BO694" i="2" s="1"/>
  <c r="AZ694" i="2"/>
  <c r="AY694" i="2"/>
  <c r="AX694" i="2"/>
  <c r="AW694" i="2"/>
  <c r="BD694" i="2" s="1"/>
  <c r="AV694" i="2"/>
  <c r="AU694" i="2"/>
  <c r="BM694" i="2" s="1"/>
  <c r="AT694" i="2"/>
  <c r="AS694" i="2"/>
  <c r="CC694" i="2" s="1"/>
  <c r="AP694" i="2"/>
  <c r="AR694" i="2" s="1"/>
  <c r="BU694" i="2" s="1"/>
  <c r="AO694" i="2"/>
  <c r="AN694" i="2"/>
  <c r="AM694" i="2"/>
  <c r="AL694" i="2"/>
  <c r="AK694" i="2"/>
  <c r="AJ694" i="2"/>
  <c r="AI694" i="2"/>
  <c r="AQ694" i="2" s="1"/>
  <c r="Z694" i="2"/>
  <c r="AA694" i="2" s="1"/>
  <c r="Y694" i="2"/>
  <c r="X694" i="2"/>
  <c r="U694" i="2"/>
  <c r="T694" i="2"/>
  <c r="Q694" i="2"/>
  <c r="P694" i="2"/>
  <c r="O694" i="2"/>
  <c r="N694" i="2"/>
  <c r="M694" i="2"/>
  <c r="BH694" i="2" s="1"/>
  <c r="L694" i="2"/>
  <c r="K694" i="2"/>
  <c r="J694" i="2"/>
  <c r="BI694" i="2" s="1"/>
  <c r="I694" i="2"/>
  <c r="G694" i="2"/>
  <c r="F694" i="2"/>
  <c r="H694" i="2" s="1"/>
  <c r="CX693" i="2"/>
  <c r="CW693" i="2"/>
  <c r="CN693" i="2"/>
  <c r="CK693" i="2"/>
  <c r="CI693" i="2"/>
  <c r="CD693" i="2"/>
  <c r="CC693" i="2"/>
  <c r="BY693" i="2"/>
  <c r="CA693" i="2" s="1"/>
  <c r="BW693" i="2"/>
  <c r="BV693" i="2"/>
  <c r="BS693" i="2"/>
  <c r="BR693" i="2"/>
  <c r="BP693" i="2"/>
  <c r="BO693" i="2"/>
  <c r="BN693" i="2"/>
  <c r="BM693" i="2"/>
  <c r="BL693" i="2"/>
  <c r="BK693" i="2"/>
  <c r="BJ693" i="2"/>
  <c r="BI693" i="2"/>
  <c r="BH693" i="2"/>
  <c r="BF693" i="2"/>
  <c r="BD693" i="2"/>
  <c r="AQ693" i="2"/>
  <c r="AP693" i="2"/>
  <c r="AR693" i="2" s="1"/>
  <c r="BU693" i="2" s="1"/>
  <c r="AA693" i="2"/>
  <c r="H693" i="2"/>
  <c r="CX692" i="2"/>
  <c r="CW692" i="2"/>
  <c r="CN692" i="2"/>
  <c r="CK692" i="2"/>
  <c r="CI692" i="2"/>
  <c r="CD692" i="2"/>
  <c r="CE692" i="2" s="1"/>
  <c r="CC692" i="2"/>
  <c r="BY692" i="2"/>
  <c r="CA692" i="2" s="1"/>
  <c r="BW692" i="2"/>
  <c r="BV692" i="2"/>
  <c r="BS692" i="2"/>
  <c r="BR692" i="2"/>
  <c r="BP692" i="2"/>
  <c r="BO692" i="2"/>
  <c r="BN692" i="2"/>
  <c r="BM692" i="2"/>
  <c r="BL692" i="2"/>
  <c r="BK692" i="2"/>
  <c r="BJ692" i="2"/>
  <c r="BI692" i="2"/>
  <c r="BH692" i="2"/>
  <c r="BF692" i="2"/>
  <c r="BD692" i="2"/>
  <c r="AQ692" i="2"/>
  <c r="AP692" i="2"/>
  <c r="AR692" i="2" s="1"/>
  <c r="BU692" i="2" s="1"/>
  <c r="AA692" i="2"/>
  <c r="H692" i="2"/>
  <c r="CX691" i="2"/>
  <c r="CW691" i="2"/>
  <c r="CN691" i="2"/>
  <c r="CK691" i="2"/>
  <c r="CI691" i="2"/>
  <c r="CD691" i="2"/>
  <c r="CC691" i="2"/>
  <c r="CA691" i="2"/>
  <c r="BY691" i="2"/>
  <c r="BW691" i="2"/>
  <c r="BV691" i="2"/>
  <c r="BS691" i="2"/>
  <c r="BR691" i="2"/>
  <c r="BP691" i="2"/>
  <c r="BO691" i="2"/>
  <c r="BN691" i="2"/>
  <c r="BM691" i="2"/>
  <c r="BL691" i="2"/>
  <c r="BK691" i="2"/>
  <c r="BJ691" i="2"/>
  <c r="BI691" i="2"/>
  <c r="BH691" i="2"/>
  <c r="BF691" i="2"/>
  <c r="BD691" i="2"/>
  <c r="AQ691" i="2"/>
  <c r="AP691" i="2"/>
  <c r="AR691" i="2" s="1"/>
  <c r="BU691" i="2" s="1"/>
  <c r="AA691" i="2"/>
  <c r="H691" i="2"/>
  <c r="DA690" i="2"/>
  <c r="CZ690" i="2"/>
  <c r="CX690" i="2"/>
  <c r="CW690" i="2"/>
  <c r="CK690" i="2"/>
  <c r="CI690" i="2"/>
  <c r="CD690" i="2"/>
  <c r="CE690" i="2" s="1"/>
  <c r="BY690" i="2"/>
  <c r="CA690" i="2" s="1"/>
  <c r="BW690" i="2"/>
  <c r="BV690" i="2"/>
  <c r="BS690" i="2"/>
  <c r="BR690" i="2"/>
  <c r="BP690" i="2"/>
  <c r="BO690" i="2"/>
  <c r="BN690" i="2"/>
  <c r="BK690" i="2"/>
  <c r="BJ690" i="2"/>
  <c r="BG690" i="2"/>
  <c r="BE690" i="2"/>
  <c r="BF690" i="2" s="1"/>
  <c r="BC690" i="2"/>
  <c r="AZ690" i="2"/>
  <c r="AY690" i="2"/>
  <c r="AX690" i="2"/>
  <c r="AW690" i="2"/>
  <c r="BD690" i="2" s="1"/>
  <c r="AV690" i="2"/>
  <c r="AU690" i="2"/>
  <c r="BM690" i="2" s="1"/>
  <c r="AT690" i="2"/>
  <c r="AS690" i="2"/>
  <c r="CC690" i="2" s="1"/>
  <c r="AP690" i="2"/>
  <c r="AR690" i="2" s="1"/>
  <c r="BU690" i="2" s="1"/>
  <c r="AO690" i="2"/>
  <c r="AN690" i="2"/>
  <c r="AM690" i="2"/>
  <c r="AL690" i="2"/>
  <c r="AK690" i="2"/>
  <c r="AJ690" i="2"/>
  <c r="AI690" i="2"/>
  <c r="AQ690" i="2" s="1"/>
  <c r="Z690" i="2"/>
  <c r="Y690" i="2"/>
  <c r="X690" i="2"/>
  <c r="U690" i="2"/>
  <c r="T690" i="2"/>
  <c r="Q690" i="2"/>
  <c r="P690" i="2"/>
  <c r="O690" i="2"/>
  <c r="N690" i="2"/>
  <c r="M690" i="2"/>
  <c r="BH690" i="2" s="1"/>
  <c r="L690" i="2"/>
  <c r="K690" i="2"/>
  <c r="J690" i="2"/>
  <c r="BI690" i="2" s="1"/>
  <c r="I690" i="2"/>
  <c r="G690" i="2"/>
  <c r="F690" i="2"/>
  <c r="H690" i="2" s="1"/>
  <c r="CX689" i="2"/>
  <c r="CW689" i="2"/>
  <c r="CN689" i="2"/>
  <c r="CK689" i="2"/>
  <c r="CI689" i="2"/>
  <c r="CD689" i="2"/>
  <c r="CC689" i="2"/>
  <c r="BY689" i="2"/>
  <c r="CA689" i="2" s="1"/>
  <c r="BW689" i="2"/>
  <c r="BV689" i="2"/>
  <c r="BS689" i="2"/>
  <c r="BR689" i="2"/>
  <c r="BP689" i="2"/>
  <c r="BO689" i="2"/>
  <c r="BN689" i="2"/>
  <c r="BM689" i="2"/>
  <c r="BL689" i="2"/>
  <c r="BK689" i="2"/>
  <c r="BJ689" i="2"/>
  <c r="BI689" i="2"/>
  <c r="BH689" i="2"/>
  <c r="BF689" i="2"/>
  <c r="BD689" i="2"/>
  <c r="AQ689" i="2"/>
  <c r="AP689" i="2"/>
  <c r="AR689" i="2" s="1"/>
  <c r="BU689" i="2" s="1"/>
  <c r="AA689" i="2"/>
  <c r="H689" i="2"/>
  <c r="CX688" i="2"/>
  <c r="CW688" i="2"/>
  <c r="CN688" i="2"/>
  <c r="CK688" i="2"/>
  <c r="CI688" i="2"/>
  <c r="CD688" i="2"/>
  <c r="CE688" i="2" s="1"/>
  <c r="CC688" i="2"/>
  <c r="BY688" i="2"/>
  <c r="CA688" i="2" s="1"/>
  <c r="BW688" i="2"/>
  <c r="BV688" i="2"/>
  <c r="BS688" i="2"/>
  <c r="BR688" i="2"/>
  <c r="BP688" i="2"/>
  <c r="BO688" i="2"/>
  <c r="BN688" i="2"/>
  <c r="BM688" i="2"/>
  <c r="BL688" i="2"/>
  <c r="BK688" i="2"/>
  <c r="BJ688" i="2"/>
  <c r="BI688" i="2"/>
  <c r="BH688" i="2"/>
  <c r="BF688" i="2"/>
  <c r="BD688" i="2"/>
  <c r="AQ688" i="2"/>
  <c r="AP688" i="2"/>
  <c r="AR688" i="2" s="1"/>
  <c r="BU688" i="2" s="1"/>
  <c r="AA688" i="2"/>
  <c r="H688" i="2"/>
  <c r="CX687" i="2"/>
  <c r="CW687" i="2"/>
  <c r="CN687" i="2"/>
  <c r="CK687" i="2"/>
  <c r="CI687" i="2"/>
  <c r="CD687" i="2"/>
  <c r="CC687" i="2"/>
  <c r="BY687" i="2"/>
  <c r="CA687" i="2" s="1"/>
  <c r="BW687" i="2"/>
  <c r="BV687" i="2"/>
  <c r="BS687" i="2"/>
  <c r="BR687" i="2"/>
  <c r="BP687" i="2"/>
  <c r="BO687" i="2"/>
  <c r="BN687" i="2"/>
  <c r="BM687" i="2"/>
  <c r="BL687" i="2"/>
  <c r="BK687" i="2"/>
  <c r="BJ687" i="2"/>
  <c r="BI687" i="2"/>
  <c r="BH687" i="2"/>
  <c r="BF687" i="2"/>
  <c r="BD687" i="2"/>
  <c r="AQ687" i="2"/>
  <c r="AP687" i="2"/>
  <c r="AR687" i="2" s="1"/>
  <c r="BU687" i="2" s="1"/>
  <c r="AA687" i="2"/>
  <c r="H687" i="2"/>
  <c r="DA686" i="2"/>
  <c r="CZ686" i="2"/>
  <c r="CX686" i="2"/>
  <c r="CW686" i="2"/>
  <c r="CK686" i="2"/>
  <c r="CI686" i="2"/>
  <c r="BY686" i="2"/>
  <c r="CA686" i="2" s="1"/>
  <c r="BW686" i="2"/>
  <c r="BV686" i="2"/>
  <c r="BS686" i="2"/>
  <c r="BR686" i="2"/>
  <c r="BP686" i="2"/>
  <c r="BO686" i="2"/>
  <c r="BN686" i="2"/>
  <c r="BK686" i="2"/>
  <c r="BG686" i="2"/>
  <c r="BE686" i="2"/>
  <c r="BF686" i="2" s="1"/>
  <c r="BC686" i="2"/>
  <c r="AZ686" i="2"/>
  <c r="AY686" i="2"/>
  <c r="AX686" i="2"/>
  <c r="AW686" i="2"/>
  <c r="BD686" i="2" s="1"/>
  <c r="AV686" i="2"/>
  <c r="AU686" i="2"/>
  <c r="BM686" i="2" s="1"/>
  <c r="AT686" i="2"/>
  <c r="CD686" i="2" s="1"/>
  <c r="CE686" i="2" s="1"/>
  <c r="AS686" i="2"/>
  <c r="CC686" i="2" s="1"/>
  <c r="AR686" i="2"/>
  <c r="BU686" i="2" s="1"/>
  <c r="AP686" i="2"/>
  <c r="AO686" i="2"/>
  <c r="AN686" i="2"/>
  <c r="AM686" i="2"/>
  <c r="AL686" i="2"/>
  <c r="AK686" i="2"/>
  <c r="AJ686" i="2"/>
  <c r="AI686" i="2"/>
  <c r="AQ686" i="2" s="1"/>
  <c r="Z686" i="2"/>
  <c r="Y686" i="2"/>
  <c r="X686" i="2"/>
  <c r="U686" i="2"/>
  <c r="T686" i="2"/>
  <c r="Q686" i="2"/>
  <c r="P686" i="2"/>
  <c r="O686" i="2"/>
  <c r="N686" i="2"/>
  <c r="BL686" i="2" s="1"/>
  <c r="M686" i="2"/>
  <c r="BH686" i="2" s="1"/>
  <c r="L686" i="2"/>
  <c r="K686" i="2"/>
  <c r="BJ686" i="2" s="1"/>
  <c r="J686" i="2"/>
  <c r="BI686" i="2" s="1"/>
  <c r="I686" i="2"/>
  <c r="G686" i="2"/>
  <c r="F686" i="2"/>
  <c r="H686" i="2" s="1"/>
  <c r="CX685" i="2"/>
  <c r="CW685" i="2"/>
  <c r="CN685" i="2"/>
  <c r="CK685" i="2"/>
  <c r="CI685" i="2"/>
  <c r="CD685" i="2"/>
  <c r="CC685" i="2"/>
  <c r="CA685" i="2"/>
  <c r="BY685" i="2"/>
  <c r="BW685" i="2"/>
  <c r="BV685" i="2"/>
  <c r="BS685" i="2"/>
  <c r="BR685" i="2"/>
  <c r="BP685" i="2"/>
  <c r="BO685" i="2"/>
  <c r="BN685" i="2"/>
  <c r="BM685" i="2"/>
  <c r="BL685" i="2"/>
  <c r="BK685" i="2"/>
  <c r="BJ685" i="2"/>
  <c r="BI685" i="2"/>
  <c r="BH685" i="2"/>
  <c r="BF685" i="2"/>
  <c r="BD685" i="2"/>
  <c r="AQ685" i="2"/>
  <c r="AP685" i="2"/>
  <c r="AR685" i="2" s="1"/>
  <c r="BU685" i="2" s="1"/>
  <c r="AA685" i="2"/>
  <c r="H685" i="2"/>
  <c r="CX684" i="2"/>
  <c r="CW684" i="2"/>
  <c r="CN684" i="2"/>
  <c r="CK684" i="2"/>
  <c r="CI684" i="2"/>
  <c r="CD684" i="2"/>
  <c r="CE684" i="2" s="1"/>
  <c r="CC684" i="2"/>
  <c r="BY684" i="2"/>
  <c r="CA684" i="2" s="1"/>
  <c r="BW684" i="2"/>
  <c r="BV684" i="2"/>
  <c r="BS684" i="2"/>
  <c r="BR684" i="2"/>
  <c r="BP684" i="2"/>
  <c r="BO684" i="2"/>
  <c r="BN684" i="2"/>
  <c r="BM684" i="2"/>
  <c r="BL684" i="2"/>
  <c r="BK684" i="2"/>
  <c r="BJ684" i="2"/>
  <c r="BI684" i="2"/>
  <c r="BH684" i="2"/>
  <c r="BF684" i="2"/>
  <c r="BD684" i="2"/>
  <c r="AQ684" i="2"/>
  <c r="AP684" i="2"/>
  <c r="AR684" i="2" s="1"/>
  <c r="BU684" i="2" s="1"/>
  <c r="AA684" i="2"/>
  <c r="H684" i="2"/>
  <c r="CX683" i="2"/>
  <c r="CW683" i="2"/>
  <c r="CN683" i="2"/>
  <c r="CK683" i="2"/>
  <c r="CI683" i="2"/>
  <c r="CD683" i="2"/>
  <c r="CC683" i="2"/>
  <c r="BY683" i="2"/>
  <c r="CA683" i="2" s="1"/>
  <c r="BW683" i="2"/>
  <c r="BV683" i="2"/>
  <c r="BS683" i="2"/>
  <c r="BR683" i="2"/>
  <c r="BP683" i="2"/>
  <c r="BO683" i="2"/>
  <c r="BN683" i="2"/>
  <c r="BM683" i="2"/>
  <c r="BL683" i="2"/>
  <c r="BK683" i="2"/>
  <c r="BJ683" i="2"/>
  <c r="BI683" i="2"/>
  <c r="BH683" i="2"/>
  <c r="BF683" i="2"/>
  <c r="BD683" i="2"/>
  <c r="AR683" i="2"/>
  <c r="BU683" i="2" s="1"/>
  <c r="AQ683" i="2"/>
  <c r="AP683" i="2"/>
  <c r="AA683" i="2"/>
  <c r="H683" i="2"/>
  <c r="DA682" i="2"/>
  <c r="CZ682" i="2"/>
  <c r="CX682" i="2"/>
  <c r="CW682" i="2"/>
  <c r="CK682" i="2"/>
  <c r="CI682" i="2"/>
  <c r="BY682" i="2"/>
  <c r="CA682" i="2" s="1"/>
  <c r="BW682" i="2"/>
  <c r="BV682" i="2"/>
  <c r="BU682" i="2"/>
  <c r="BS682" i="2"/>
  <c r="BR682" i="2"/>
  <c r="BP682" i="2"/>
  <c r="BO682" i="2"/>
  <c r="BN682" i="2"/>
  <c r="BK682" i="2"/>
  <c r="BG682" i="2"/>
  <c r="BE682" i="2"/>
  <c r="BF682" i="2" s="1"/>
  <c r="BD682" i="2"/>
  <c r="BC682" i="2"/>
  <c r="AZ682" i="2"/>
  <c r="AY682" i="2"/>
  <c r="AX682" i="2"/>
  <c r="AW682" i="2"/>
  <c r="AV682" i="2"/>
  <c r="AU682" i="2"/>
  <c r="BM682" i="2" s="1"/>
  <c r="AT682" i="2"/>
  <c r="CD682" i="2" s="1"/>
  <c r="CE682" i="2" s="1"/>
  <c r="AS682" i="2"/>
  <c r="CC682" i="2" s="1"/>
  <c r="AR682" i="2"/>
  <c r="AP682" i="2"/>
  <c r="AO682" i="2"/>
  <c r="AN682" i="2"/>
  <c r="AM682" i="2"/>
  <c r="AL682" i="2"/>
  <c r="AK682" i="2"/>
  <c r="AJ682" i="2"/>
  <c r="AI682" i="2"/>
  <c r="Z682" i="2"/>
  <c r="Y682" i="2"/>
  <c r="X682" i="2"/>
  <c r="U682" i="2"/>
  <c r="T682" i="2"/>
  <c r="Q682" i="2"/>
  <c r="P682" i="2"/>
  <c r="O682" i="2"/>
  <c r="N682" i="2"/>
  <c r="BL682" i="2" s="1"/>
  <c r="M682" i="2"/>
  <c r="BH682" i="2" s="1"/>
  <c r="L682" i="2"/>
  <c r="K682" i="2"/>
  <c r="BJ682" i="2" s="1"/>
  <c r="J682" i="2"/>
  <c r="BI682" i="2" s="1"/>
  <c r="I682" i="2"/>
  <c r="G682" i="2"/>
  <c r="F682" i="2"/>
  <c r="H682" i="2" s="1"/>
  <c r="CX681" i="2"/>
  <c r="CW681" i="2"/>
  <c r="CN681" i="2"/>
  <c r="CK681" i="2"/>
  <c r="CI681" i="2"/>
  <c r="CD681" i="2"/>
  <c r="CC681" i="2"/>
  <c r="CA681" i="2"/>
  <c r="BY681" i="2"/>
  <c r="BW681" i="2"/>
  <c r="BV681" i="2"/>
  <c r="BS681" i="2"/>
  <c r="BR681" i="2"/>
  <c r="BP681" i="2"/>
  <c r="BO681" i="2"/>
  <c r="BN681" i="2"/>
  <c r="CV681" i="2" s="1"/>
  <c r="BM681" i="2"/>
  <c r="BL681" i="2"/>
  <c r="BK681" i="2"/>
  <c r="BJ681" i="2"/>
  <c r="BI681" i="2"/>
  <c r="BH681" i="2"/>
  <c r="BF681" i="2"/>
  <c r="BD681" i="2"/>
  <c r="AQ681" i="2"/>
  <c r="AP681" i="2"/>
  <c r="AR681" i="2" s="1"/>
  <c r="BU681" i="2" s="1"/>
  <c r="AA681" i="2"/>
  <c r="H681" i="2"/>
  <c r="CX680" i="2"/>
  <c r="CW680" i="2"/>
  <c r="CN680" i="2"/>
  <c r="CK680" i="2"/>
  <c r="CI680" i="2"/>
  <c r="CD680" i="2"/>
  <c r="CE680" i="2" s="1"/>
  <c r="CC680" i="2"/>
  <c r="BY680" i="2"/>
  <c r="CA680" i="2" s="1"/>
  <c r="BW680" i="2"/>
  <c r="BV680" i="2"/>
  <c r="BS680" i="2"/>
  <c r="BR680" i="2"/>
  <c r="BP680" i="2"/>
  <c r="BO680" i="2"/>
  <c r="BN680" i="2"/>
  <c r="BM680" i="2"/>
  <c r="BL680" i="2"/>
  <c r="BK680" i="2"/>
  <c r="BJ680" i="2"/>
  <c r="BI680" i="2"/>
  <c r="BH680" i="2"/>
  <c r="BF680" i="2"/>
  <c r="BD680" i="2"/>
  <c r="AQ680" i="2"/>
  <c r="AP680" i="2"/>
  <c r="AR680" i="2" s="1"/>
  <c r="BU680" i="2" s="1"/>
  <c r="AA680" i="2"/>
  <c r="H680" i="2"/>
  <c r="CX679" i="2"/>
  <c r="CW679" i="2"/>
  <c r="CN679" i="2"/>
  <c r="CK679" i="2"/>
  <c r="CI679" i="2"/>
  <c r="CD679" i="2"/>
  <c r="CC679" i="2"/>
  <c r="BY679" i="2"/>
  <c r="CA679" i="2" s="1"/>
  <c r="BW679" i="2"/>
  <c r="BV679" i="2"/>
  <c r="BS679" i="2"/>
  <c r="BR679" i="2"/>
  <c r="BP679" i="2"/>
  <c r="BO679" i="2"/>
  <c r="BN679" i="2"/>
  <c r="CV679" i="2" s="1"/>
  <c r="BM679" i="2"/>
  <c r="BL679" i="2"/>
  <c r="BK679" i="2"/>
  <c r="BJ679" i="2"/>
  <c r="BI679" i="2"/>
  <c r="BH679" i="2"/>
  <c r="BF679" i="2"/>
  <c r="BD679" i="2"/>
  <c r="AR679" i="2"/>
  <c r="BU679" i="2" s="1"/>
  <c r="AQ679" i="2"/>
  <c r="AP679" i="2"/>
  <c r="AA679" i="2"/>
  <c r="H679" i="2"/>
  <c r="CX678" i="2"/>
  <c r="CW678" i="2"/>
  <c r="CN678" i="2"/>
  <c r="CK678" i="2"/>
  <c r="CI678" i="2"/>
  <c r="CD678" i="2"/>
  <c r="CE678" i="2" s="1"/>
  <c r="CC678" i="2"/>
  <c r="BY678" i="2"/>
  <c r="CA678" i="2" s="1"/>
  <c r="BW678" i="2"/>
  <c r="BV678" i="2"/>
  <c r="BS678" i="2"/>
  <c r="BR678" i="2"/>
  <c r="BP678" i="2"/>
  <c r="BO678" i="2"/>
  <c r="BN678" i="2"/>
  <c r="BM678" i="2"/>
  <c r="BL678" i="2"/>
  <c r="BK678" i="2"/>
  <c r="BJ678" i="2"/>
  <c r="BI678" i="2"/>
  <c r="BH678" i="2"/>
  <c r="BF678" i="2"/>
  <c r="BD678" i="2"/>
  <c r="AQ678" i="2"/>
  <c r="AP678" i="2"/>
  <c r="AR678" i="2" s="1"/>
  <c r="BU678" i="2" s="1"/>
  <c r="AA678" i="2"/>
  <c r="H678" i="2"/>
  <c r="CX677" i="2"/>
  <c r="CW677" i="2"/>
  <c r="CN677" i="2"/>
  <c r="CK677" i="2"/>
  <c r="CI677" i="2"/>
  <c r="CD677" i="2"/>
  <c r="CE677" i="2" s="1"/>
  <c r="CC677" i="2"/>
  <c r="CA677" i="2"/>
  <c r="BY677" i="2"/>
  <c r="BW677" i="2"/>
  <c r="BV677" i="2"/>
  <c r="BS677" i="2"/>
  <c r="BR677" i="2"/>
  <c r="BP677" i="2"/>
  <c r="BO677" i="2"/>
  <c r="BN677" i="2"/>
  <c r="BM677" i="2"/>
  <c r="BL677" i="2"/>
  <c r="BK677" i="2"/>
  <c r="BJ677" i="2"/>
  <c r="BI677" i="2"/>
  <c r="BH677" i="2"/>
  <c r="BF677" i="2"/>
  <c r="BD677" i="2"/>
  <c r="AQ677" i="2"/>
  <c r="AP677" i="2"/>
  <c r="AR677" i="2" s="1"/>
  <c r="BU677" i="2" s="1"/>
  <c r="AA677" i="2"/>
  <c r="H677" i="2"/>
  <c r="CX676" i="2"/>
  <c r="CW676" i="2"/>
  <c r="CN676" i="2"/>
  <c r="CK676" i="2"/>
  <c r="CI676" i="2"/>
  <c r="CD676" i="2"/>
  <c r="CE676" i="2" s="1"/>
  <c r="CC676" i="2"/>
  <c r="BY676" i="2"/>
  <c r="CA676" i="2" s="1"/>
  <c r="BW676" i="2"/>
  <c r="BV676" i="2"/>
  <c r="BS676" i="2"/>
  <c r="BR676" i="2"/>
  <c r="BP676" i="2"/>
  <c r="BO676" i="2"/>
  <c r="BN676" i="2"/>
  <c r="BM676" i="2"/>
  <c r="BL676" i="2"/>
  <c r="BK676" i="2"/>
  <c r="BJ676" i="2"/>
  <c r="BI676" i="2"/>
  <c r="BH676" i="2"/>
  <c r="BF676" i="2"/>
  <c r="BD676" i="2"/>
  <c r="AQ676" i="2"/>
  <c r="AP676" i="2"/>
  <c r="AR676" i="2" s="1"/>
  <c r="BU676" i="2" s="1"/>
  <c r="AA676" i="2"/>
  <c r="H676" i="2"/>
  <c r="CX675" i="2"/>
  <c r="CW675" i="2"/>
  <c r="CN675" i="2"/>
  <c r="CK675" i="2"/>
  <c r="CI675" i="2"/>
  <c r="CD675" i="2"/>
  <c r="CE675" i="2" s="1"/>
  <c r="CC675" i="2"/>
  <c r="CA675" i="2"/>
  <c r="BY675" i="2"/>
  <c r="BW675" i="2"/>
  <c r="BV675" i="2"/>
  <c r="BS675" i="2"/>
  <c r="BR675" i="2"/>
  <c r="BP675" i="2"/>
  <c r="BO675" i="2"/>
  <c r="BN675" i="2"/>
  <c r="BM675" i="2"/>
  <c r="BL675" i="2"/>
  <c r="BK675" i="2"/>
  <c r="BJ675" i="2"/>
  <c r="BI675" i="2"/>
  <c r="BH675" i="2"/>
  <c r="BF675" i="2"/>
  <c r="BD675" i="2"/>
  <c r="AQ675" i="2"/>
  <c r="AP675" i="2"/>
  <c r="AR675" i="2" s="1"/>
  <c r="BU675" i="2" s="1"/>
  <c r="AA675" i="2"/>
  <c r="H675" i="2"/>
  <c r="CX674" i="2"/>
  <c r="CW674" i="2"/>
  <c r="CN674" i="2"/>
  <c r="CK674" i="2"/>
  <c r="CI674" i="2"/>
  <c r="CE674" i="2"/>
  <c r="CD674" i="2"/>
  <c r="CC674" i="2"/>
  <c r="BY674" i="2"/>
  <c r="CA674" i="2" s="1"/>
  <c r="BW674" i="2"/>
  <c r="BV674" i="2"/>
  <c r="BS674" i="2"/>
  <c r="BR674" i="2"/>
  <c r="BP674" i="2"/>
  <c r="BO674" i="2"/>
  <c r="BN674" i="2"/>
  <c r="CV674" i="2" s="1"/>
  <c r="BM674" i="2"/>
  <c r="BL674" i="2"/>
  <c r="BK674" i="2"/>
  <c r="BJ674" i="2"/>
  <c r="BI674" i="2"/>
  <c r="BH674" i="2"/>
  <c r="BF674" i="2"/>
  <c r="BD674" i="2"/>
  <c r="AQ674" i="2"/>
  <c r="AP674" i="2"/>
  <c r="AR674" i="2" s="1"/>
  <c r="BU674" i="2" s="1"/>
  <c r="AA674" i="2"/>
  <c r="H674" i="2"/>
  <c r="CX673" i="2"/>
  <c r="CW673" i="2"/>
  <c r="CN673" i="2"/>
  <c r="CK673" i="2"/>
  <c r="CI673" i="2"/>
  <c r="CD673" i="2"/>
  <c r="CC673" i="2"/>
  <c r="BY673" i="2"/>
  <c r="CA673" i="2" s="1"/>
  <c r="BW673" i="2"/>
  <c r="BV673" i="2"/>
  <c r="BS673" i="2"/>
  <c r="BR673" i="2"/>
  <c r="BP673" i="2"/>
  <c r="BO673" i="2"/>
  <c r="BN673" i="2"/>
  <c r="BM673" i="2"/>
  <c r="BL673" i="2"/>
  <c r="BK673" i="2"/>
  <c r="BJ673" i="2"/>
  <c r="BI673" i="2"/>
  <c r="BH673" i="2"/>
  <c r="BF673" i="2"/>
  <c r="BD673" i="2"/>
  <c r="AQ673" i="2"/>
  <c r="AP673" i="2"/>
  <c r="AR673" i="2" s="1"/>
  <c r="BU673" i="2" s="1"/>
  <c r="AA673" i="2"/>
  <c r="H673" i="2"/>
  <c r="CX672" i="2"/>
  <c r="CW672" i="2"/>
  <c r="CN672" i="2"/>
  <c r="CK672" i="2"/>
  <c r="CI672" i="2"/>
  <c r="CD672" i="2"/>
  <c r="CE672" i="2" s="1"/>
  <c r="CC672" i="2"/>
  <c r="BY672" i="2"/>
  <c r="CA672" i="2" s="1"/>
  <c r="BW672" i="2"/>
  <c r="BV672" i="2"/>
  <c r="BS672" i="2"/>
  <c r="BR672" i="2"/>
  <c r="BP672" i="2"/>
  <c r="BO672" i="2"/>
  <c r="BN672" i="2"/>
  <c r="BM672" i="2"/>
  <c r="BL672" i="2"/>
  <c r="BK672" i="2"/>
  <c r="BJ672" i="2"/>
  <c r="BI672" i="2"/>
  <c r="BH672" i="2"/>
  <c r="BF672" i="2"/>
  <c r="BD672" i="2"/>
  <c r="AQ672" i="2"/>
  <c r="AP672" i="2"/>
  <c r="AR672" i="2" s="1"/>
  <c r="BU672" i="2" s="1"/>
  <c r="AA672" i="2"/>
  <c r="H672" i="2"/>
  <c r="CX671" i="2"/>
  <c r="CW671" i="2"/>
  <c r="CN671" i="2"/>
  <c r="CK671" i="2"/>
  <c r="CI671" i="2"/>
  <c r="CD671" i="2"/>
  <c r="CC671" i="2"/>
  <c r="BY671" i="2"/>
  <c r="CA671" i="2" s="1"/>
  <c r="BW671" i="2"/>
  <c r="BV671" i="2"/>
  <c r="BS671" i="2"/>
  <c r="BR671" i="2"/>
  <c r="BP671" i="2"/>
  <c r="BO671" i="2"/>
  <c r="BN671" i="2"/>
  <c r="BM671" i="2"/>
  <c r="BL671" i="2"/>
  <c r="BK671" i="2"/>
  <c r="BJ671" i="2"/>
  <c r="BI671" i="2"/>
  <c r="BH671" i="2"/>
  <c r="BF671" i="2"/>
  <c r="BD671" i="2"/>
  <c r="AQ671" i="2"/>
  <c r="AP671" i="2"/>
  <c r="AR671" i="2" s="1"/>
  <c r="BU671" i="2" s="1"/>
  <c r="AA671" i="2"/>
  <c r="H671" i="2"/>
  <c r="CX670" i="2"/>
  <c r="CW670" i="2"/>
  <c r="CN670" i="2"/>
  <c r="CK670" i="2"/>
  <c r="CI670" i="2"/>
  <c r="CD670" i="2"/>
  <c r="CE670" i="2" s="1"/>
  <c r="CC670" i="2"/>
  <c r="BY670" i="2"/>
  <c r="CA670" i="2" s="1"/>
  <c r="BW670" i="2"/>
  <c r="BV670" i="2"/>
  <c r="BS670" i="2"/>
  <c r="BR670" i="2"/>
  <c r="BP670" i="2"/>
  <c r="BO670" i="2"/>
  <c r="BN670" i="2"/>
  <c r="BM670" i="2"/>
  <c r="BL670" i="2"/>
  <c r="BK670" i="2"/>
  <c r="BJ670" i="2"/>
  <c r="BI670" i="2"/>
  <c r="BH670" i="2"/>
  <c r="BF670" i="2"/>
  <c r="BD670" i="2"/>
  <c r="AQ670" i="2"/>
  <c r="AP670" i="2"/>
  <c r="AR670" i="2" s="1"/>
  <c r="BU670" i="2" s="1"/>
  <c r="AA670" i="2"/>
  <c r="H670" i="2"/>
  <c r="CX669" i="2"/>
  <c r="CW669" i="2"/>
  <c r="CN669" i="2"/>
  <c r="CK669" i="2"/>
  <c r="CI669" i="2"/>
  <c r="CD669" i="2"/>
  <c r="CE669" i="2" s="1"/>
  <c r="CC669" i="2"/>
  <c r="BY669" i="2"/>
  <c r="CA669" i="2" s="1"/>
  <c r="BW669" i="2"/>
  <c r="BV669" i="2"/>
  <c r="BS669" i="2"/>
  <c r="BR669" i="2"/>
  <c r="BP669" i="2"/>
  <c r="BO669" i="2"/>
  <c r="BN669" i="2"/>
  <c r="BM669" i="2"/>
  <c r="BL669" i="2"/>
  <c r="BK669" i="2"/>
  <c r="BJ669" i="2"/>
  <c r="BI669" i="2"/>
  <c r="BH669" i="2"/>
  <c r="BF669" i="2"/>
  <c r="BD669" i="2"/>
  <c r="AQ669" i="2"/>
  <c r="AP669" i="2"/>
  <c r="AR669" i="2" s="1"/>
  <c r="BU669" i="2" s="1"/>
  <c r="AA669" i="2"/>
  <c r="H669" i="2"/>
  <c r="CX668" i="2"/>
  <c r="CW668" i="2"/>
  <c r="CN668" i="2"/>
  <c r="CK668" i="2"/>
  <c r="CI668" i="2"/>
  <c r="CD668" i="2"/>
  <c r="CE668" i="2" s="1"/>
  <c r="CC668" i="2"/>
  <c r="CA668" i="2"/>
  <c r="BY668" i="2"/>
  <c r="BW668" i="2"/>
  <c r="BV668" i="2"/>
  <c r="BS668" i="2"/>
  <c r="BR668" i="2"/>
  <c r="BP668" i="2"/>
  <c r="BO668" i="2"/>
  <c r="BN668" i="2"/>
  <c r="BM668" i="2"/>
  <c r="BL668" i="2"/>
  <c r="BK668" i="2"/>
  <c r="BJ668" i="2"/>
  <c r="BI668" i="2"/>
  <c r="BH668" i="2"/>
  <c r="BF668" i="2"/>
  <c r="BD668" i="2"/>
  <c r="AQ668" i="2"/>
  <c r="AP668" i="2"/>
  <c r="AR668" i="2" s="1"/>
  <c r="BU668" i="2" s="1"/>
  <c r="AA668" i="2"/>
  <c r="H668" i="2"/>
  <c r="CX667" i="2"/>
  <c r="CW667" i="2"/>
  <c r="CN667" i="2"/>
  <c r="CK667" i="2"/>
  <c r="CI667" i="2"/>
  <c r="CD667" i="2"/>
  <c r="CE667" i="2" s="1"/>
  <c r="CC667" i="2"/>
  <c r="CA667" i="2"/>
  <c r="BY667" i="2"/>
  <c r="BW667" i="2"/>
  <c r="BV667" i="2"/>
  <c r="BS667" i="2"/>
  <c r="BR667" i="2"/>
  <c r="BP667" i="2"/>
  <c r="BO667" i="2"/>
  <c r="BN667" i="2"/>
  <c r="BM667" i="2"/>
  <c r="BL667" i="2"/>
  <c r="BK667" i="2"/>
  <c r="BJ667" i="2"/>
  <c r="BI667" i="2"/>
  <c r="BH667" i="2"/>
  <c r="BF667" i="2"/>
  <c r="BD667" i="2"/>
  <c r="AQ667" i="2"/>
  <c r="AP667" i="2"/>
  <c r="AR667" i="2" s="1"/>
  <c r="BU667" i="2" s="1"/>
  <c r="AA667" i="2"/>
  <c r="H667" i="2"/>
  <c r="CX666" i="2"/>
  <c r="CW666" i="2"/>
  <c r="CN666" i="2"/>
  <c r="CK666" i="2"/>
  <c r="CI666" i="2"/>
  <c r="CE666" i="2"/>
  <c r="CD666" i="2"/>
  <c r="CC666" i="2"/>
  <c r="BY666" i="2"/>
  <c r="CA666" i="2" s="1"/>
  <c r="BW666" i="2"/>
  <c r="BV666" i="2"/>
  <c r="BS666" i="2"/>
  <c r="BR666" i="2"/>
  <c r="BP666" i="2"/>
  <c r="BO666" i="2"/>
  <c r="BN666" i="2"/>
  <c r="BM666" i="2"/>
  <c r="BL666" i="2"/>
  <c r="BK666" i="2"/>
  <c r="BJ666" i="2"/>
  <c r="BI666" i="2"/>
  <c r="BH666" i="2"/>
  <c r="BF666" i="2"/>
  <c r="BD666" i="2"/>
  <c r="AQ666" i="2"/>
  <c r="AP666" i="2"/>
  <c r="AR666" i="2" s="1"/>
  <c r="BU666" i="2" s="1"/>
  <c r="AA666" i="2"/>
  <c r="H666" i="2"/>
  <c r="CX665" i="2"/>
  <c r="CW665" i="2"/>
  <c r="CN665" i="2"/>
  <c r="CK665" i="2"/>
  <c r="CI665" i="2"/>
  <c r="CD665" i="2"/>
  <c r="CC665" i="2"/>
  <c r="BY665" i="2"/>
  <c r="CA665" i="2" s="1"/>
  <c r="BW665" i="2"/>
  <c r="BV665" i="2"/>
  <c r="BS665" i="2"/>
  <c r="BR665" i="2"/>
  <c r="BP665" i="2"/>
  <c r="BO665" i="2"/>
  <c r="BN665" i="2"/>
  <c r="BM665" i="2"/>
  <c r="BL665" i="2"/>
  <c r="BK665" i="2"/>
  <c r="BJ665" i="2"/>
  <c r="BI665" i="2"/>
  <c r="BH665" i="2"/>
  <c r="BF665" i="2"/>
  <c r="BD665" i="2"/>
  <c r="AQ665" i="2"/>
  <c r="AP665" i="2"/>
  <c r="AR665" i="2" s="1"/>
  <c r="BU665" i="2" s="1"/>
  <c r="AA665" i="2"/>
  <c r="H665" i="2"/>
  <c r="CX664" i="2"/>
  <c r="CW664" i="2"/>
  <c r="CN664" i="2"/>
  <c r="CK664" i="2"/>
  <c r="CI664" i="2"/>
  <c r="CE664" i="2"/>
  <c r="CD664" i="2"/>
  <c r="CC664" i="2"/>
  <c r="BY664" i="2"/>
  <c r="CA664" i="2" s="1"/>
  <c r="BW664" i="2"/>
  <c r="BV664" i="2"/>
  <c r="BS664" i="2"/>
  <c r="BR664" i="2"/>
  <c r="BP664" i="2"/>
  <c r="BO664" i="2"/>
  <c r="BN664" i="2"/>
  <c r="BM664" i="2"/>
  <c r="BL664" i="2"/>
  <c r="BK664" i="2"/>
  <c r="BJ664" i="2"/>
  <c r="BI664" i="2"/>
  <c r="BH664" i="2"/>
  <c r="BF664" i="2"/>
  <c r="BD664" i="2"/>
  <c r="AQ664" i="2"/>
  <c r="AP664" i="2"/>
  <c r="AR664" i="2" s="1"/>
  <c r="BU664" i="2" s="1"/>
  <c r="AA664" i="2"/>
  <c r="H664" i="2"/>
  <c r="CX663" i="2"/>
  <c r="CW663" i="2"/>
  <c r="CN663" i="2"/>
  <c r="CK663" i="2"/>
  <c r="CI663" i="2"/>
  <c r="CD663" i="2"/>
  <c r="CC663" i="2"/>
  <c r="BY663" i="2"/>
  <c r="CA663" i="2" s="1"/>
  <c r="BW663" i="2"/>
  <c r="BV663" i="2"/>
  <c r="BS663" i="2"/>
  <c r="BR663" i="2"/>
  <c r="BP663" i="2"/>
  <c r="BO663" i="2"/>
  <c r="BN663" i="2"/>
  <c r="BM663" i="2"/>
  <c r="BL663" i="2"/>
  <c r="BK663" i="2"/>
  <c r="BJ663" i="2"/>
  <c r="BI663" i="2"/>
  <c r="BH663" i="2"/>
  <c r="BF663" i="2"/>
  <c r="BD663" i="2"/>
  <c r="AR663" i="2"/>
  <c r="BU663" i="2" s="1"/>
  <c r="AQ663" i="2"/>
  <c r="AP663" i="2"/>
  <c r="AA663" i="2"/>
  <c r="H663" i="2"/>
  <c r="CX662" i="2"/>
  <c r="CW662" i="2"/>
  <c r="CV662" i="2"/>
  <c r="CR662" i="2" s="1"/>
  <c r="CN662" i="2"/>
  <c r="CK662" i="2"/>
  <c r="CI662" i="2"/>
  <c r="CD662" i="2"/>
  <c r="CC662" i="2"/>
  <c r="BY662" i="2"/>
  <c r="CA662" i="2" s="1"/>
  <c r="BW662" i="2"/>
  <c r="BV662" i="2"/>
  <c r="BS662" i="2"/>
  <c r="BR662" i="2"/>
  <c r="BP662" i="2"/>
  <c r="BO662" i="2"/>
  <c r="BN662" i="2"/>
  <c r="BM662" i="2"/>
  <c r="BL662" i="2"/>
  <c r="BK662" i="2"/>
  <c r="BJ662" i="2"/>
  <c r="BI662" i="2"/>
  <c r="BH662" i="2"/>
  <c r="BF662" i="2"/>
  <c r="BD662" i="2"/>
  <c r="AQ662" i="2"/>
  <c r="AP662" i="2"/>
  <c r="AR662" i="2" s="1"/>
  <c r="BU662" i="2" s="1"/>
  <c r="AA662" i="2"/>
  <c r="H662" i="2"/>
  <c r="CX661" i="2"/>
  <c r="CW661" i="2"/>
  <c r="CN661" i="2"/>
  <c r="CK661" i="2"/>
  <c r="CI661" i="2"/>
  <c r="CD661" i="2"/>
  <c r="CE661" i="2" s="1"/>
  <c r="CC661" i="2"/>
  <c r="BY661" i="2"/>
  <c r="CA661" i="2" s="1"/>
  <c r="BW661" i="2"/>
  <c r="BV661" i="2"/>
  <c r="BS661" i="2"/>
  <c r="BR661" i="2"/>
  <c r="BP661" i="2"/>
  <c r="BO661" i="2"/>
  <c r="BN661" i="2"/>
  <c r="BM661" i="2"/>
  <c r="BL661" i="2"/>
  <c r="BK661" i="2"/>
  <c r="BJ661" i="2"/>
  <c r="BI661" i="2"/>
  <c r="BH661" i="2"/>
  <c r="BF661" i="2"/>
  <c r="BD661" i="2"/>
  <c r="AQ661" i="2"/>
  <c r="AP661" i="2"/>
  <c r="AR661" i="2" s="1"/>
  <c r="BU661" i="2" s="1"/>
  <c r="AA661" i="2"/>
  <c r="H661" i="2"/>
  <c r="CX660" i="2"/>
  <c r="CW660" i="2"/>
  <c r="CN660" i="2"/>
  <c r="CK660" i="2"/>
  <c r="CI660" i="2"/>
  <c r="CE660" i="2"/>
  <c r="CD660" i="2"/>
  <c r="CC660" i="2"/>
  <c r="BY660" i="2"/>
  <c r="CA660" i="2" s="1"/>
  <c r="BW660" i="2"/>
  <c r="BV660" i="2"/>
  <c r="BS660" i="2"/>
  <c r="BR660" i="2"/>
  <c r="BP660" i="2"/>
  <c r="BO660" i="2"/>
  <c r="BN660" i="2"/>
  <c r="BM660" i="2"/>
  <c r="BL660" i="2"/>
  <c r="BK660" i="2"/>
  <c r="BJ660" i="2"/>
  <c r="BI660" i="2"/>
  <c r="BH660" i="2"/>
  <c r="BF660" i="2"/>
  <c r="BD660" i="2"/>
  <c r="AQ660" i="2"/>
  <c r="AP660" i="2"/>
  <c r="AR660" i="2" s="1"/>
  <c r="BU660" i="2" s="1"/>
  <c r="AA660" i="2"/>
  <c r="H660" i="2"/>
  <c r="DA659" i="2"/>
  <c r="CZ659" i="2"/>
  <c r="CX659" i="2"/>
  <c r="CW659" i="2"/>
  <c r="CK659" i="2"/>
  <c r="CI659" i="2"/>
  <c r="CC659" i="2"/>
  <c r="BY659" i="2"/>
  <c r="CA659" i="2" s="1"/>
  <c r="BW659" i="2"/>
  <c r="BV659" i="2"/>
  <c r="BS659" i="2"/>
  <c r="BR659" i="2"/>
  <c r="BP659" i="2"/>
  <c r="BO659" i="2"/>
  <c r="BN659" i="2"/>
  <c r="BL659" i="2"/>
  <c r="BJ659" i="2"/>
  <c r="BI659" i="2"/>
  <c r="BH659" i="2"/>
  <c r="BG659" i="2"/>
  <c r="BE659" i="2"/>
  <c r="BF659" i="2" s="1"/>
  <c r="BD659" i="2"/>
  <c r="BC659" i="2"/>
  <c r="AZ659" i="2"/>
  <c r="AY659" i="2"/>
  <c r="AX659" i="2"/>
  <c r="AW659" i="2"/>
  <c r="AV659" i="2"/>
  <c r="AU659" i="2"/>
  <c r="BM659" i="2" s="1"/>
  <c r="AT659" i="2"/>
  <c r="CD659" i="2" s="1"/>
  <c r="AS659" i="2"/>
  <c r="AR659" i="2"/>
  <c r="BU659" i="2" s="1"/>
  <c r="AP659" i="2"/>
  <c r="AO659" i="2"/>
  <c r="AN659" i="2"/>
  <c r="AM659" i="2"/>
  <c r="AL659" i="2"/>
  <c r="AK659" i="2"/>
  <c r="AJ659" i="2"/>
  <c r="AI659" i="2"/>
  <c r="AQ659" i="2" s="1"/>
  <c r="Z659" i="2"/>
  <c r="AA659" i="2" s="1"/>
  <c r="Y659" i="2"/>
  <c r="X659" i="2"/>
  <c r="U659" i="2"/>
  <c r="T659" i="2"/>
  <c r="Q659" i="2"/>
  <c r="P659" i="2"/>
  <c r="O659" i="2"/>
  <c r="N659" i="2"/>
  <c r="M659" i="2"/>
  <c r="L659" i="2"/>
  <c r="BK659" i="2" s="1"/>
  <c r="K659" i="2"/>
  <c r="J659" i="2"/>
  <c r="I659" i="2"/>
  <c r="G659" i="2"/>
  <c r="F659" i="2"/>
  <c r="CX658" i="2"/>
  <c r="CW658" i="2"/>
  <c r="CN658" i="2"/>
  <c r="CK658" i="2"/>
  <c r="CI658" i="2"/>
  <c r="CD658" i="2"/>
  <c r="CC658" i="2"/>
  <c r="BY658" i="2"/>
  <c r="CA658" i="2" s="1"/>
  <c r="BW658" i="2"/>
  <c r="BV658" i="2"/>
  <c r="BS658" i="2"/>
  <c r="BR658" i="2"/>
  <c r="BP658" i="2"/>
  <c r="BO658" i="2"/>
  <c r="BN658" i="2"/>
  <c r="BM658" i="2"/>
  <c r="BL658" i="2"/>
  <c r="BK658" i="2"/>
  <c r="BJ658" i="2"/>
  <c r="BI658" i="2"/>
  <c r="BH658" i="2"/>
  <c r="BF658" i="2"/>
  <c r="BD658" i="2"/>
  <c r="AQ658" i="2"/>
  <c r="AP658" i="2"/>
  <c r="AR658" i="2" s="1"/>
  <c r="BU658" i="2" s="1"/>
  <c r="AA658" i="2"/>
  <c r="H658" i="2"/>
  <c r="CX657" i="2"/>
  <c r="CW657" i="2"/>
  <c r="CN657" i="2"/>
  <c r="CK657" i="2"/>
  <c r="CI657" i="2"/>
  <c r="CD657" i="2"/>
  <c r="CE657" i="2" s="1"/>
  <c r="CC657" i="2"/>
  <c r="BY657" i="2"/>
  <c r="CA657" i="2" s="1"/>
  <c r="BW657" i="2"/>
  <c r="BV657" i="2"/>
  <c r="BS657" i="2"/>
  <c r="BR657" i="2"/>
  <c r="BP657" i="2"/>
  <c r="BO657" i="2"/>
  <c r="BN657" i="2"/>
  <c r="BM657" i="2"/>
  <c r="BL657" i="2"/>
  <c r="BK657" i="2"/>
  <c r="BJ657" i="2"/>
  <c r="BI657" i="2"/>
  <c r="BH657" i="2"/>
  <c r="BF657" i="2"/>
  <c r="BD657" i="2"/>
  <c r="AQ657" i="2"/>
  <c r="AP657" i="2"/>
  <c r="AR657" i="2" s="1"/>
  <c r="BU657" i="2" s="1"/>
  <c r="AA657" i="2"/>
  <c r="H657" i="2"/>
  <c r="CX656" i="2"/>
  <c r="CW656" i="2"/>
  <c r="CN656" i="2"/>
  <c r="CK656" i="2"/>
  <c r="CI656" i="2"/>
  <c r="CD656" i="2"/>
  <c r="CC656" i="2"/>
  <c r="BY656" i="2"/>
  <c r="CA656" i="2" s="1"/>
  <c r="BW656" i="2"/>
  <c r="BV656" i="2"/>
  <c r="BS656" i="2"/>
  <c r="BR656" i="2"/>
  <c r="BP656" i="2"/>
  <c r="BO656" i="2"/>
  <c r="BN656" i="2"/>
  <c r="BM656" i="2"/>
  <c r="BL656" i="2"/>
  <c r="BK656" i="2"/>
  <c r="BJ656" i="2"/>
  <c r="BI656" i="2"/>
  <c r="BH656" i="2"/>
  <c r="BF656" i="2"/>
  <c r="BD656" i="2"/>
  <c r="AQ656" i="2"/>
  <c r="AP656" i="2"/>
  <c r="AR656" i="2" s="1"/>
  <c r="BU656" i="2" s="1"/>
  <c r="AA656" i="2"/>
  <c r="H656" i="2"/>
  <c r="CX655" i="2"/>
  <c r="CW655" i="2"/>
  <c r="CN655" i="2"/>
  <c r="CK655" i="2"/>
  <c r="CI655" i="2"/>
  <c r="CD655" i="2"/>
  <c r="CC655" i="2"/>
  <c r="BY655" i="2"/>
  <c r="CA655" i="2" s="1"/>
  <c r="BW655" i="2"/>
  <c r="BV655" i="2"/>
  <c r="BS655" i="2"/>
  <c r="BR655" i="2"/>
  <c r="BP655" i="2"/>
  <c r="BO655" i="2"/>
  <c r="BN655" i="2"/>
  <c r="BM655" i="2"/>
  <c r="BL655" i="2"/>
  <c r="BK655" i="2"/>
  <c r="BJ655" i="2"/>
  <c r="BI655" i="2"/>
  <c r="BH655" i="2"/>
  <c r="BF655" i="2"/>
  <c r="BD655" i="2"/>
  <c r="AQ655" i="2"/>
  <c r="AP655" i="2"/>
  <c r="AR655" i="2" s="1"/>
  <c r="BU655" i="2" s="1"/>
  <c r="AA655" i="2"/>
  <c r="H655" i="2"/>
  <c r="CX654" i="2"/>
  <c r="CW654" i="2"/>
  <c r="CN654" i="2"/>
  <c r="CK654" i="2"/>
  <c r="CI654" i="2"/>
  <c r="CE654" i="2"/>
  <c r="CD654" i="2"/>
  <c r="CC654" i="2"/>
  <c r="BY654" i="2"/>
  <c r="CA654" i="2" s="1"/>
  <c r="BW654" i="2"/>
  <c r="BV654" i="2"/>
  <c r="BS654" i="2"/>
  <c r="BR654" i="2"/>
  <c r="BP654" i="2"/>
  <c r="BO654" i="2"/>
  <c r="BN654" i="2"/>
  <c r="BM654" i="2"/>
  <c r="BL654" i="2"/>
  <c r="BK654" i="2"/>
  <c r="BJ654" i="2"/>
  <c r="BI654" i="2"/>
  <c r="BH654" i="2"/>
  <c r="BF654" i="2"/>
  <c r="BD654" i="2"/>
  <c r="AQ654" i="2"/>
  <c r="AP654" i="2"/>
  <c r="AR654" i="2" s="1"/>
  <c r="BU654" i="2" s="1"/>
  <c r="AA654" i="2"/>
  <c r="H654" i="2"/>
  <c r="CX653" i="2"/>
  <c r="CW653" i="2"/>
  <c r="CN653" i="2"/>
  <c r="CK653" i="2"/>
  <c r="CI653" i="2"/>
  <c r="CD653" i="2"/>
  <c r="CE653" i="2" s="1"/>
  <c r="CC653" i="2"/>
  <c r="CA653" i="2"/>
  <c r="BY653" i="2"/>
  <c r="BW653" i="2"/>
  <c r="BV653" i="2"/>
  <c r="BS653" i="2"/>
  <c r="BR653" i="2"/>
  <c r="BP653" i="2"/>
  <c r="BO653" i="2"/>
  <c r="BN653" i="2"/>
  <c r="BM653" i="2"/>
  <c r="BL653" i="2"/>
  <c r="BK653" i="2"/>
  <c r="BJ653" i="2"/>
  <c r="BI653" i="2"/>
  <c r="BH653" i="2"/>
  <c r="BF653" i="2"/>
  <c r="BD653" i="2"/>
  <c r="AQ653" i="2"/>
  <c r="AP653" i="2"/>
  <c r="AR653" i="2" s="1"/>
  <c r="BU653" i="2" s="1"/>
  <c r="AA653" i="2"/>
  <c r="H653" i="2"/>
  <c r="CX652" i="2"/>
  <c r="CW652" i="2"/>
  <c r="CN652" i="2"/>
  <c r="CK652" i="2"/>
  <c r="CI652" i="2"/>
  <c r="CD652" i="2"/>
  <c r="CE652" i="2" s="1"/>
  <c r="CC652" i="2"/>
  <c r="BY652" i="2"/>
  <c r="CA652" i="2" s="1"/>
  <c r="BW652" i="2"/>
  <c r="BV652" i="2"/>
  <c r="BS652" i="2"/>
  <c r="BR652" i="2"/>
  <c r="BP652" i="2"/>
  <c r="BO652" i="2"/>
  <c r="BN652" i="2"/>
  <c r="BM652" i="2"/>
  <c r="BL652" i="2"/>
  <c r="BK652" i="2"/>
  <c r="BJ652" i="2"/>
  <c r="BI652" i="2"/>
  <c r="BH652" i="2"/>
  <c r="BF652" i="2"/>
  <c r="BD652" i="2"/>
  <c r="AQ652" i="2"/>
  <c r="AP652" i="2"/>
  <c r="AR652" i="2" s="1"/>
  <c r="BU652" i="2" s="1"/>
  <c r="AA652" i="2"/>
  <c r="H652" i="2"/>
  <c r="CX651" i="2"/>
  <c r="CW651" i="2"/>
  <c r="CN651" i="2"/>
  <c r="CK651" i="2"/>
  <c r="CI651" i="2"/>
  <c r="CD651" i="2"/>
  <c r="CE651" i="2" s="1"/>
  <c r="CC651" i="2"/>
  <c r="BY651" i="2"/>
  <c r="CA651" i="2" s="1"/>
  <c r="BW651" i="2"/>
  <c r="BV651" i="2"/>
  <c r="BS651" i="2"/>
  <c r="BR651" i="2"/>
  <c r="BP651" i="2"/>
  <c r="BO651" i="2"/>
  <c r="BN651" i="2"/>
  <c r="BM651" i="2"/>
  <c r="BL651" i="2"/>
  <c r="BK651" i="2"/>
  <c r="BJ651" i="2"/>
  <c r="BI651" i="2"/>
  <c r="BH651" i="2"/>
  <c r="BF651" i="2"/>
  <c r="BD651" i="2"/>
  <c r="AQ651" i="2"/>
  <c r="AP651" i="2"/>
  <c r="AR651" i="2" s="1"/>
  <c r="BU651" i="2" s="1"/>
  <c r="AA651" i="2"/>
  <c r="H651" i="2"/>
  <c r="CX650" i="2"/>
  <c r="CW650" i="2"/>
  <c r="CN650" i="2"/>
  <c r="CK650" i="2"/>
  <c r="CI650" i="2"/>
  <c r="CD650" i="2"/>
  <c r="CC650" i="2"/>
  <c r="BY650" i="2"/>
  <c r="CA650" i="2" s="1"/>
  <c r="BW650" i="2"/>
  <c r="BV650" i="2"/>
  <c r="BS650" i="2"/>
  <c r="BR650" i="2"/>
  <c r="BP650" i="2"/>
  <c r="BO650" i="2"/>
  <c r="BN650" i="2"/>
  <c r="BM650" i="2"/>
  <c r="BL650" i="2"/>
  <c r="BK650" i="2"/>
  <c r="BJ650" i="2"/>
  <c r="BI650" i="2"/>
  <c r="BH650" i="2"/>
  <c r="BF650" i="2"/>
  <c r="BD650" i="2"/>
  <c r="AQ650" i="2"/>
  <c r="AP650" i="2"/>
  <c r="AR650" i="2" s="1"/>
  <c r="BU650" i="2" s="1"/>
  <c r="AA650" i="2"/>
  <c r="H650" i="2"/>
  <c r="CX649" i="2"/>
  <c r="CW649" i="2"/>
  <c r="CN649" i="2"/>
  <c r="CK649" i="2"/>
  <c r="CI649" i="2"/>
  <c r="CD649" i="2"/>
  <c r="CE649" i="2" s="1"/>
  <c r="CC649" i="2"/>
  <c r="BY649" i="2"/>
  <c r="CA649" i="2" s="1"/>
  <c r="BW649" i="2"/>
  <c r="BV649" i="2"/>
  <c r="BS649" i="2"/>
  <c r="BR649" i="2"/>
  <c r="BP649" i="2"/>
  <c r="BO649" i="2"/>
  <c r="BN649" i="2"/>
  <c r="BM649" i="2"/>
  <c r="BL649" i="2"/>
  <c r="BK649" i="2"/>
  <c r="BJ649" i="2"/>
  <c r="BI649" i="2"/>
  <c r="BH649" i="2"/>
  <c r="BF649" i="2"/>
  <c r="BD649" i="2"/>
  <c r="AR649" i="2"/>
  <c r="BU649" i="2" s="1"/>
  <c r="AQ649" i="2"/>
  <c r="AP649" i="2"/>
  <c r="AA649" i="2"/>
  <c r="H649" i="2"/>
  <c r="CX648" i="2"/>
  <c r="CW648" i="2"/>
  <c r="CN648" i="2"/>
  <c r="CK648" i="2"/>
  <c r="CI648" i="2"/>
  <c r="CD648" i="2"/>
  <c r="CE648" i="2" s="1"/>
  <c r="CC648" i="2"/>
  <c r="CA648" i="2"/>
  <c r="BY648" i="2"/>
  <c r="BW648" i="2"/>
  <c r="BV648" i="2"/>
  <c r="BS648" i="2"/>
  <c r="BR648" i="2"/>
  <c r="BP648" i="2"/>
  <c r="BO648" i="2"/>
  <c r="BN648" i="2"/>
  <c r="BM648" i="2"/>
  <c r="BL648" i="2"/>
  <c r="BK648" i="2"/>
  <c r="BJ648" i="2"/>
  <c r="BI648" i="2"/>
  <c r="BH648" i="2"/>
  <c r="BF648" i="2"/>
  <c r="BD648" i="2"/>
  <c r="AQ648" i="2"/>
  <c r="AP648" i="2"/>
  <c r="AR648" i="2" s="1"/>
  <c r="BU648" i="2" s="1"/>
  <c r="AA648" i="2"/>
  <c r="H648" i="2"/>
  <c r="CX647" i="2"/>
  <c r="CW647" i="2"/>
  <c r="CN647" i="2"/>
  <c r="CK647" i="2"/>
  <c r="CI647" i="2"/>
  <c r="CD647" i="2"/>
  <c r="CE647" i="2" s="1"/>
  <c r="CC647" i="2"/>
  <c r="BY647" i="2"/>
  <c r="CA647" i="2" s="1"/>
  <c r="BW647" i="2"/>
  <c r="BV647" i="2"/>
  <c r="BS647" i="2"/>
  <c r="BR647" i="2"/>
  <c r="BP647" i="2"/>
  <c r="BO647" i="2"/>
  <c r="BN647" i="2"/>
  <c r="BM647" i="2"/>
  <c r="BL647" i="2"/>
  <c r="BK647" i="2"/>
  <c r="BJ647" i="2"/>
  <c r="BI647" i="2"/>
  <c r="BH647" i="2"/>
  <c r="BF647" i="2"/>
  <c r="BD647" i="2"/>
  <c r="AQ647" i="2"/>
  <c r="AP647" i="2"/>
  <c r="AR647" i="2" s="1"/>
  <c r="BU647" i="2" s="1"/>
  <c r="AA647" i="2"/>
  <c r="H647" i="2"/>
  <c r="CX646" i="2"/>
  <c r="CW646" i="2"/>
  <c r="CN646" i="2"/>
  <c r="CK646" i="2"/>
  <c r="CI646" i="2"/>
  <c r="CD646" i="2"/>
  <c r="CC646" i="2"/>
  <c r="BY646" i="2"/>
  <c r="CA646" i="2" s="1"/>
  <c r="BW646" i="2"/>
  <c r="BV646" i="2"/>
  <c r="BS646" i="2"/>
  <c r="BR646" i="2"/>
  <c r="BP646" i="2"/>
  <c r="BO646" i="2"/>
  <c r="BN646" i="2"/>
  <c r="BM646" i="2"/>
  <c r="BL646" i="2"/>
  <c r="BK646" i="2"/>
  <c r="BJ646" i="2"/>
  <c r="BI646" i="2"/>
  <c r="BH646" i="2"/>
  <c r="BF646" i="2"/>
  <c r="BD646" i="2"/>
  <c r="AQ646" i="2"/>
  <c r="AP646" i="2"/>
  <c r="AR646" i="2" s="1"/>
  <c r="BU646" i="2" s="1"/>
  <c r="AA646" i="2"/>
  <c r="H646" i="2"/>
  <c r="CX645" i="2"/>
  <c r="CW645" i="2"/>
  <c r="CN645" i="2"/>
  <c r="CK645" i="2"/>
  <c r="CI645" i="2"/>
  <c r="CD645" i="2"/>
  <c r="CC645" i="2"/>
  <c r="BY645" i="2"/>
  <c r="CA645" i="2" s="1"/>
  <c r="BW645" i="2"/>
  <c r="BV645" i="2"/>
  <c r="BS645" i="2"/>
  <c r="BR645" i="2"/>
  <c r="BP645" i="2"/>
  <c r="BO645" i="2"/>
  <c r="BN645" i="2"/>
  <c r="BM645" i="2"/>
  <c r="BL645" i="2"/>
  <c r="BK645" i="2"/>
  <c r="BJ645" i="2"/>
  <c r="BI645" i="2"/>
  <c r="BH645" i="2"/>
  <c r="BF645" i="2"/>
  <c r="BD645" i="2"/>
  <c r="AQ645" i="2"/>
  <c r="AP645" i="2"/>
  <c r="AR645" i="2" s="1"/>
  <c r="BU645" i="2" s="1"/>
  <c r="AA645" i="2"/>
  <c r="H645" i="2"/>
  <c r="CX644" i="2"/>
  <c r="CW644" i="2"/>
  <c r="CN644" i="2"/>
  <c r="CK644" i="2"/>
  <c r="CI644" i="2"/>
  <c r="CD644" i="2"/>
  <c r="CE644" i="2" s="1"/>
  <c r="CC644" i="2"/>
  <c r="BY644" i="2"/>
  <c r="CA644" i="2" s="1"/>
  <c r="BW644" i="2"/>
  <c r="BV644" i="2"/>
  <c r="BS644" i="2"/>
  <c r="BR644" i="2"/>
  <c r="BP644" i="2"/>
  <c r="BO644" i="2"/>
  <c r="BN644" i="2"/>
  <c r="CV644" i="2" s="1"/>
  <c r="CY644" i="2" s="1"/>
  <c r="BM644" i="2"/>
  <c r="BL644" i="2"/>
  <c r="BK644" i="2"/>
  <c r="BJ644" i="2"/>
  <c r="BI644" i="2"/>
  <c r="BH644" i="2"/>
  <c r="BF644" i="2"/>
  <c r="BD644" i="2"/>
  <c r="AQ644" i="2"/>
  <c r="AP644" i="2"/>
  <c r="AR644" i="2" s="1"/>
  <c r="BU644" i="2" s="1"/>
  <c r="AA644" i="2"/>
  <c r="H644" i="2"/>
  <c r="CX643" i="2"/>
  <c r="CW643" i="2"/>
  <c r="CN643" i="2"/>
  <c r="CK643" i="2"/>
  <c r="CI643" i="2"/>
  <c r="CD643" i="2"/>
  <c r="CE643" i="2" s="1"/>
  <c r="CC643" i="2"/>
  <c r="BY643" i="2"/>
  <c r="CA643" i="2" s="1"/>
  <c r="BW643" i="2"/>
  <c r="BV643" i="2"/>
  <c r="BS643" i="2"/>
  <c r="BR643" i="2"/>
  <c r="BP643" i="2"/>
  <c r="BO643" i="2"/>
  <c r="BN643" i="2"/>
  <c r="BM643" i="2"/>
  <c r="BL643" i="2"/>
  <c r="BK643" i="2"/>
  <c r="BJ643" i="2"/>
  <c r="BI643" i="2"/>
  <c r="BH643" i="2"/>
  <c r="BF643" i="2"/>
  <c r="BD643" i="2"/>
  <c r="AQ643" i="2"/>
  <c r="AP643" i="2"/>
  <c r="AR643" i="2" s="1"/>
  <c r="BU643" i="2" s="1"/>
  <c r="AA643" i="2"/>
  <c r="H643" i="2"/>
  <c r="CX642" i="2"/>
  <c r="CW642" i="2"/>
  <c r="CN642" i="2"/>
  <c r="CK642" i="2"/>
  <c r="CI642" i="2"/>
  <c r="CD642" i="2"/>
  <c r="CC642" i="2"/>
  <c r="BY642" i="2"/>
  <c r="CA642" i="2" s="1"/>
  <c r="BW642" i="2"/>
  <c r="BV642" i="2"/>
  <c r="BS642" i="2"/>
  <c r="BR642" i="2"/>
  <c r="BP642" i="2"/>
  <c r="BO642" i="2"/>
  <c r="BN642" i="2"/>
  <c r="CV642" i="2" s="1"/>
  <c r="BM642" i="2"/>
  <c r="BL642" i="2"/>
  <c r="BK642" i="2"/>
  <c r="BJ642" i="2"/>
  <c r="BI642" i="2"/>
  <c r="BH642" i="2"/>
  <c r="BF642" i="2"/>
  <c r="BD642" i="2"/>
  <c r="AQ642" i="2"/>
  <c r="AP642" i="2"/>
  <c r="AR642" i="2" s="1"/>
  <c r="BU642" i="2" s="1"/>
  <c r="AA642" i="2"/>
  <c r="H642" i="2"/>
  <c r="CX641" i="2"/>
  <c r="CW641" i="2"/>
  <c r="CN641" i="2"/>
  <c r="CK641" i="2"/>
  <c r="CI641" i="2"/>
  <c r="CD641" i="2"/>
  <c r="CE641" i="2" s="1"/>
  <c r="CC641" i="2"/>
  <c r="BY641" i="2"/>
  <c r="CA641" i="2" s="1"/>
  <c r="BW641" i="2"/>
  <c r="BV641" i="2"/>
  <c r="BS641" i="2"/>
  <c r="BR641" i="2"/>
  <c r="BP641" i="2"/>
  <c r="BO641" i="2"/>
  <c r="BN641" i="2"/>
  <c r="BM641" i="2"/>
  <c r="BL641" i="2"/>
  <c r="BK641" i="2"/>
  <c r="BJ641" i="2"/>
  <c r="BI641" i="2"/>
  <c r="BH641" i="2"/>
  <c r="BF641" i="2"/>
  <c r="BD641" i="2"/>
  <c r="AQ641" i="2"/>
  <c r="AP641" i="2"/>
  <c r="AR641" i="2" s="1"/>
  <c r="BU641" i="2" s="1"/>
  <c r="AA641" i="2"/>
  <c r="H641" i="2"/>
  <c r="CX640" i="2"/>
  <c r="CW640" i="2"/>
  <c r="CN640" i="2"/>
  <c r="CK640" i="2"/>
  <c r="CI640" i="2"/>
  <c r="CD640" i="2"/>
  <c r="CE640" i="2" s="1"/>
  <c r="CC640" i="2"/>
  <c r="BY640" i="2"/>
  <c r="CA640" i="2" s="1"/>
  <c r="BW640" i="2"/>
  <c r="BV640" i="2"/>
  <c r="BS640" i="2"/>
  <c r="BR640" i="2"/>
  <c r="BP640" i="2"/>
  <c r="BO640" i="2"/>
  <c r="BN640" i="2"/>
  <c r="BM640" i="2"/>
  <c r="BL640" i="2"/>
  <c r="BK640" i="2"/>
  <c r="BJ640" i="2"/>
  <c r="BI640" i="2"/>
  <c r="BH640" i="2"/>
  <c r="BF640" i="2"/>
  <c r="BD640" i="2"/>
  <c r="AQ640" i="2"/>
  <c r="AP640" i="2"/>
  <c r="AR640" i="2" s="1"/>
  <c r="BU640" i="2" s="1"/>
  <c r="AA640" i="2"/>
  <c r="H640" i="2"/>
  <c r="CX639" i="2"/>
  <c r="CW639" i="2"/>
  <c r="CN639" i="2"/>
  <c r="CK639" i="2"/>
  <c r="CI639" i="2"/>
  <c r="CD639" i="2"/>
  <c r="CE639" i="2" s="1"/>
  <c r="CC639" i="2"/>
  <c r="BY639" i="2"/>
  <c r="CA639" i="2" s="1"/>
  <c r="BW639" i="2"/>
  <c r="BV639" i="2"/>
  <c r="BS639" i="2"/>
  <c r="BR639" i="2"/>
  <c r="BP639" i="2"/>
  <c r="BO639" i="2"/>
  <c r="BN639" i="2"/>
  <c r="CV639" i="2" s="1"/>
  <c r="BM639" i="2"/>
  <c r="BL639" i="2"/>
  <c r="BK639" i="2"/>
  <c r="BJ639" i="2"/>
  <c r="BI639" i="2"/>
  <c r="BH639" i="2"/>
  <c r="BF639" i="2"/>
  <c r="BD639" i="2"/>
  <c r="AQ639" i="2"/>
  <c r="AP639" i="2"/>
  <c r="AR639" i="2" s="1"/>
  <c r="BU639" i="2" s="1"/>
  <c r="AA639" i="2"/>
  <c r="H639" i="2"/>
  <c r="DA638" i="2"/>
  <c r="CZ638" i="2"/>
  <c r="CX638" i="2"/>
  <c r="CW638" i="2"/>
  <c r="CN638" i="2"/>
  <c r="CK638" i="2"/>
  <c r="CI638" i="2"/>
  <c r="CC638" i="2"/>
  <c r="BY638" i="2"/>
  <c r="CA638" i="2" s="1"/>
  <c r="BW638" i="2"/>
  <c r="BV638" i="2"/>
  <c r="BS638" i="2"/>
  <c r="BR638" i="2"/>
  <c r="BP638" i="2"/>
  <c r="BN638" i="2"/>
  <c r="BL638" i="2"/>
  <c r="BI638" i="2"/>
  <c r="BH638" i="2"/>
  <c r="BG638" i="2"/>
  <c r="BE638" i="2"/>
  <c r="BF638" i="2" s="1"/>
  <c r="BD638" i="2"/>
  <c r="BC638" i="2"/>
  <c r="BO638" i="2" s="1"/>
  <c r="AZ638" i="2"/>
  <c r="AY638" i="2"/>
  <c r="AX638" i="2"/>
  <c r="AW638" i="2"/>
  <c r="AV638" i="2"/>
  <c r="AU638" i="2"/>
  <c r="BM638" i="2" s="1"/>
  <c r="AT638" i="2"/>
  <c r="CD638" i="2" s="1"/>
  <c r="AS638" i="2"/>
  <c r="AP638" i="2"/>
  <c r="AR638" i="2" s="1"/>
  <c r="BU638" i="2" s="1"/>
  <c r="AO638" i="2"/>
  <c r="AN638" i="2"/>
  <c r="AM638" i="2"/>
  <c r="AL638" i="2"/>
  <c r="AK638" i="2"/>
  <c r="AJ638" i="2"/>
  <c r="AI638" i="2"/>
  <c r="AQ638" i="2" s="1"/>
  <c r="AA638" i="2"/>
  <c r="Z638" i="2"/>
  <c r="Y638" i="2"/>
  <c r="X638" i="2"/>
  <c r="U638" i="2"/>
  <c r="T638" i="2"/>
  <c r="Q638" i="2"/>
  <c r="P638" i="2"/>
  <c r="O638" i="2"/>
  <c r="N638" i="2"/>
  <c r="M638" i="2"/>
  <c r="L638" i="2"/>
  <c r="BK638" i="2" s="1"/>
  <c r="K638" i="2"/>
  <c r="BJ638" i="2" s="1"/>
  <c r="J638" i="2"/>
  <c r="I638" i="2"/>
  <c r="G638" i="2"/>
  <c r="H638" i="2" s="1"/>
  <c r="F638" i="2"/>
  <c r="CX637" i="2"/>
  <c r="CW637" i="2"/>
  <c r="CN637" i="2"/>
  <c r="CK637" i="2"/>
  <c r="CI637" i="2"/>
  <c r="CD637" i="2"/>
  <c r="CE637" i="2" s="1"/>
  <c r="CC637" i="2"/>
  <c r="BY637" i="2"/>
  <c r="CA637" i="2" s="1"/>
  <c r="BW637" i="2"/>
  <c r="BV637" i="2"/>
  <c r="BS637" i="2"/>
  <c r="BR637" i="2"/>
  <c r="BP637" i="2"/>
  <c r="BO637" i="2"/>
  <c r="BN637" i="2"/>
  <c r="BM637" i="2"/>
  <c r="BL637" i="2"/>
  <c r="BK637" i="2"/>
  <c r="BJ637" i="2"/>
  <c r="BI637" i="2"/>
  <c r="BH637" i="2"/>
  <c r="BF637" i="2"/>
  <c r="BD637" i="2"/>
  <c r="AR637" i="2"/>
  <c r="BU637" i="2" s="1"/>
  <c r="AQ637" i="2"/>
  <c r="AP637" i="2"/>
  <c r="AA637" i="2"/>
  <c r="H637" i="2"/>
  <c r="CX636" i="2"/>
  <c r="CW636" i="2"/>
  <c r="CN636" i="2"/>
  <c r="CK636" i="2"/>
  <c r="CI636" i="2"/>
  <c r="CD636" i="2"/>
  <c r="CE636" i="2" s="1"/>
  <c r="CC636" i="2"/>
  <c r="BY636" i="2"/>
  <c r="CA636" i="2" s="1"/>
  <c r="BW636" i="2"/>
  <c r="BV636" i="2"/>
  <c r="BS636" i="2"/>
  <c r="BR636" i="2"/>
  <c r="BP636" i="2"/>
  <c r="BO636" i="2"/>
  <c r="BN636" i="2"/>
  <c r="BM636" i="2"/>
  <c r="BL636" i="2"/>
  <c r="BK636" i="2"/>
  <c r="BJ636" i="2"/>
  <c r="BI636" i="2"/>
  <c r="BH636" i="2"/>
  <c r="BF636" i="2"/>
  <c r="BD636" i="2"/>
  <c r="AQ636" i="2"/>
  <c r="AP636" i="2"/>
  <c r="AR636" i="2" s="1"/>
  <c r="BU636" i="2" s="1"/>
  <c r="AA636" i="2"/>
  <c r="H636" i="2"/>
  <c r="CX635" i="2"/>
  <c r="CW635" i="2"/>
  <c r="CN635" i="2"/>
  <c r="CK635" i="2"/>
  <c r="CI635" i="2"/>
  <c r="CD635" i="2"/>
  <c r="CE635" i="2" s="1"/>
  <c r="CC635" i="2"/>
  <c r="BY635" i="2"/>
  <c r="CA635" i="2" s="1"/>
  <c r="BW635" i="2"/>
  <c r="BV635" i="2"/>
  <c r="BS635" i="2"/>
  <c r="BR635" i="2"/>
  <c r="BP635" i="2"/>
  <c r="BO635" i="2"/>
  <c r="BN635" i="2"/>
  <c r="BM635" i="2"/>
  <c r="BL635" i="2"/>
  <c r="BK635" i="2"/>
  <c r="BJ635" i="2"/>
  <c r="BI635" i="2"/>
  <c r="BH635" i="2"/>
  <c r="BF635" i="2"/>
  <c r="BD635" i="2"/>
  <c r="AQ635" i="2"/>
  <c r="AP635" i="2"/>
  <c r="AR635" i="2" s="1"/>
  <c r="BU635" i="2" s="1"/>
  <c r="AA635" i="2"/>
  <c r="H635" i="2"/>
  <c r="CX634" i="2"/>
  <c r="CW634" i="2"/>
  <c r="CN634" i="2"/>
  <c r="CK634" i="2"/>
  <c r="CI634" i="2"/>
  <c r="CD634" i="2"/>
  <c r="CC634" i="2"/>
  <c r="BY634" i="2"/>
  <c r="CA634" i="2" s="1"/>
  <c r="BW634" i="2"/>
  <c r="BV634" i="2"/>
  <c r="BS634" i="2"/>
  <c r="BR634" i="2"/>
  <c r="BP634" i="2"/>
  <c r="BO634" i="2"/>
  <c r="BN634" i="2"/>
  <c r="BM634" i="2"/>
  <c r="BL634" i="2"/>
  <c r="BK634" i="2"/>
  <c r="BJ634" i="2"/>
  <c r="BI634" i="2"/>
  <c r="BH634" i="2"/>
  <c r="BF634" i="2"/>
  <c r="BD634" i="2"/>
  <c r="AQ634" i="2"/>
  <c r="AP634" i="2"/>
  <c r="AR634" i="2" s="1"/>
  <c r="BU634" i="2" s="1"/>
  <c r="AA634" i="2"/>
  <c r="H634" i="2"/>
  <c r="CX633" i="2"/>
  <c r="CW633" i="2"/>
  <c r="CN633" i="2"/>
  <c r="CK633" i="2"/>
  <c r="CI633" i="2"/>
  <c r="CD633" i="2"/>
  <c r="CE633" i="2" s="1"/>
  <c r="CC633" i="2"/>
  <c r="BY633" i="2"/>
  <c r="CA633" i="2" s="1"/>
  <c r="BW633" i="2"/>
  <c r="BV633" i="2"/>
  <c r="BS633" i="2"/>
  <c r="BR633" i="2"/>
  <c r="BP633" i="2"/>
  <c r="BO633" i="2"/>
  <c r="BN633" i="2"/>
  <c r="BM633" i="2"/>
  <c r="BL633" i="2"/>
  <c r="BK633" i="2"/>
  <c r="BJ633" i="2"/>
  <c r="BI633" i="2"/>
  <c r="BH633" i="2"/>
  <c r="BF633" i="2"/>
  <c r="BD633" i="2"/>
  <c r="AQ633" i="2"/>
  <c r="AP633" i="2"/>
  <c r="AR633" i="2" s="1"/>
  <c r="BU633" i="2" s="1"/>
  <c r="AA633" i="2"/>
  <c r="H633" i="2"/>
  <c r="CX632" i="2"/>
  <c r="CW632" i="2"/>
  <c r="CN632" i="2"/>
  <c r="CK632" i="2"/>
  <c r="CI632" i="2"/>
  <c r="CD632" i="2"/>
  <c r="CE632" i="2" s="1"/>
  <c r="CC632" i="2"/>
  <c r="BY632" i="2"/>
  <c r="CA632" i="2" s="1"/>
  <c r="BW632" i="2"/>
  <c r="BV632" i="2"/>
  <c r="BS632" i="2"/>
  <c r="BR632" i="2"/>
  <c r="BP632" i="2"/>
  <c r="BO632" i="2"/>
  <c r="BN632" i="2"/>
  <c r="BM632" i="2"/>
  <c r="BL632" i="2"/>
  <c r="BK632" i="2"/>
  <c r="BJ632" i="2"/>
  <c r="BI632" i="2"/>
  <c r="BH632" i="2"/>
  <c r="BF632" i="2"/>
  <c r="BD632" i="2"/>
  <c r="AR632" i="2"/>
  <c r="BU632" i="2" s="1"/>
  <c r="AQ632" i="2"/>
  <c r="AP632" i="2"/>
  <c r="AA632" i="2"/>
  <c r="H632" i="2"/>
  <c r="CX631" i="2"/>
  <c r="CW631" i="2"/>
  <c r="CN631" i="2"/>
  <c r="CK631" i="2"/>
  <c r="CI631" i="2"/>
  <c r="CE631" i="2"/>
  <c r="CD631" i="2"/>
  <c r="CC631" i="2"/>
  <c r="BY631" i="2"/>
  <c r="CA631" i="2" s="1"/>
  <c r="BW631" i="2"/>
  <c r="BV631" i="2"/>
  <c r="BS631" i="2"/>
  <c r="BR631" i="2"/>
  <c r="BP631" i="2"/>
  <c r="BO631" i="2"/>
  <c r="BN631" i="2"/>
  <c r="BM631" i="2"/>
  <c r="BL631" i="2"/>
  <c r="BK631" i="2"/>
  <c r="BJ631" i="2"/>
  <c r="BI631" i="2"/>
  <c r="BH631" i="2"/>
  <c r="BF631" i="2"/>
  <c r="BD631" i="2"/>
  <c r="AQ631" i="2"/>
  <c r="AP631" i="2"/>
  <c r="AR631" i="2" s="1"/>
  <c r="BU631" i="2" s="1"/>
  <c r="AA631" i="2"/>
  <c r="H631" i="2"/>
  <c r="CX630" i="2"/>
  <c r="CW630" i="2"/>
  <c r="CN630" i="2"/>
  <c r="CK630" i="2"/>
  <c r="CI630" i="2"/>
  <c r="CD630" i="2"/>
  <c r="CC630" i="2"/>
  <c r="BY630" i="2"/>
  <c r="CA630" i="2" s="1"/>
  <c r="BW630" i="2"/>
  <c r="BV630" i="2"/>
  <c r="BS630" i="2"/>
  <c r="BR630" i="2"/>
  <c r="BP630" i="2"/>
  <c r="BO630" i="2"/>
  <c r="BN630" i="2"/>
  <c r="BM630" i="2"/>
  <c r="BL630" i="2"/>
  <c r="BK630" i="2"/>
  <c r="BJ630" i="2"/>
  <c r="BI630" i="2"/>
  <c r="BH630" i="2"/>
  <c r="BF630" i="2"/>
  <c r="BD630" i="2"/>
  <c r="AQ630" i="2"/>
  <c r="AP630" i="2"/>
  <c r="AR630" i="2" s="1"/>
  <c r="BU630" i="2" s="1"/>
  <c r="AA630" i="2"/>
  <c r="H630" i="2"/>
  <c r="CX629" i="2"/>
  <c r="CW629" i="2"/>
  <c r="CN629" i="2"/>
  <c r="CK629" i="2"/>
  <c r="CI629" i="2"/>
  <c r="CD629" i="2"/>
  <c r="CE629" i="2" s="1"/>
  <c r="CC629" i="2"/>
  <c r="BY629" i="2"/>
  <c r="CA629" i="2" s="1"/>
  <c r="BW629" i="2"/>
  <c r="BV629" i="2"/>
  <c r="BS629" i="2"/>
  <c r="BR629" i="2"/>
  <c r="BP629" i="2"/>
  <c r="BO629" i="2"/>
  <c r="BN629" i="2"/>
  <c r="BM629" i="2"/>
  <c r="BL629" i="2"/>
  <c r="BK629" i="2"/>
  <c r="BJ629" i="2"/>
  <c r="BI629" i="2"/>
  <c r="BH629" i="2"/>
  <c r="BF629" i="2"/>
  <c r="BD629" i="2"/>
  <c r="AQ629" i="2"/>
  <c r="AP629" i="2"/>
  <c r="AR629" i="2" s="1"/>
  <c r="BU629" i="2" s="1"/>
  <c r="AA629" i="2"/>
  <c r="H629" i="2"/>
  <c r="CX628" i="2"/>
  <c r="CW628" i="2"/>
  <c r="CN628" i="2"/>
  <c r="CK628" i="2"/>
  <c r="CI628" i="2"/>
  <c r="CD628" i="2"/>
  <c r="CE628" i="2" s="1"/>
  <c r="CC628" i="2"/>
  <c r="BY628" i="2"/>
  <c r="CA628" i="2" s="1"/>
  <c r="BW628" i="2"/>
  <c r="BV628" i="2"/>
  <c r="BS628" i="2"/>
  <c r="BR628" i="2"/>
  <c r="BP628" i="2"/>
  <c r="BO628" i="2"/>
  <c r="BN628" i="2"/>
  <c r="BM628" i="2"/>
  <c r="BL628" i="2"/>
  <c r="BK628" i="2"/>
  <c r="BJ628" i="2"/>
  <c r="BI628" i="2"/>
  <c r="BH628" i="2"/>
  <c r="BF628" i="2"/>
  <c r="BD628" i="2"/>
  <c r="AR628" i="2"/>
  <c r="BU628" i="2" s="1"/>
  <c r="AQ628" i="2"/>
  <c r="AP628" i="2"/>
  <c r="AA628" i="2"/>
  <c r="H628" i="2"/>
  <c r="CX627" i="2"/>
  <c r="CW627" i="2"/>
  <c r="CN627" i="2"/>
  <c r="CK627" i="2"/>
  <c r="CI627" i="2"/>
  <c r="CD627" i="2"/>
  <c r="CE627" i="2" s="1"/>
  <c r="CC627" i="2"/>
  <c r="BY627" i="2"/>
  <c r="CA627" i="2" s="1"/>
  <c r="BW627" i="2"/>
  <c r="BV627" i="2"/>
  <c r="BS627" i="2"/>
  <c r="BR627" i="2"/>
  <c r="BP627" i="2"/>
  <c r="BO627" i="2"/>
  <c r="BN627" i="2"/>
  <c r="BM627" i="2"/>
  <c r="BL627" i="2"/>
  <c r="BK627" i="2"/>
  <c r="BJ627" i="2"/>
  <c r="BI627" i="2"/>
  <c r="BH627" i="2"/>
  <c r="BF627" i="2"/>
  <c r="BD627" i="2"/>
  <c r="AQ627" i="2"/>
  <c r="AP627" i="2"/>
  <c r="AR627" i="2" s="1"/>
  <c r="BU627" i="2" s="1"/>
  <c r="AA627" i="2"/>
  <c r="H627" i="2"/>
  <c r="CX626" i="2"/>
  <c r="CW626" i="2"/>
  <c r="CN626" i="2"/>
  <c r="CK626" i="2"/>
  <c r="CI626" i="2"/>
  <c r="CD626" i="2"/>
  <c r="CC626" i="2"/>
  <c r="BY626" i="2"/>
  <c r="CA626" i="2" s="1"/>
  <c r="BW626" i="2"/>
  <c r="BV626" i="2"/>
  <c r="BS626" i="2"/>
  <c r="BR626" i="2"/>
  <c r="BP626" i="2"/>
  <c r="BO626" i="2"/>
  <c r="BN626" i="2"/>
  <c r="BM626" i="2"/>
  <c r="BL626" i="2"/>
  <c r="BK626" i="2"/>
  <c r="BJ626" i="2"/>
  <c r="BI626" i="2"/>
  <c r="BH626" i="2"/>
  <c r="BF626" i="2"/>
  <c r="BD626" i="2"/>
  <c r="AQ626" i="2"/>
  <c r="AP626" i="2"/>
  <c r="AR626" i="2" s="1"/>
  <c r="BU626" i="2" s="1"/>
  <c r="AA626" i="2"/>
  <c r="H626" i="2"/>
  <c r="CX625" i="2"/>
  <c r="CW625" i="2"/>
  <c r="CN625" i="2"/>
  <c r="CK625" i="2"/>
  <c r="CI625" i="2"/>
  <c r="CD625" i="2"/>
  <c r="CE625" i="2" s="1"/>
  <c r="CC625" i="2"/>
  <c r="BY625" i="2"/>
  <c r="CA625" i="2" s="1"/>
  <c r="BW625" i="2"/>
  <c r="BV625" i="2"/>
  <c r="BS625" i="2"/>
  <c r="BR625" i="2"/>
  <c r="BP625" i="2"/>
  <c r="BO625" i="2"/>
  <c r="BN625" i="2"/>
  <c r="CV625" i="2" s="1"/>
  <c r="BM625" i="2"/>
  <c r="BL625" i="2"/>
  <c r="BK625" i="2"/>
  <c r="BJ625" i="2"/>
  <c r="BI625" i="2"/>
  <c r="BH625" i="2"/>
  <c r="BF625" i="2"/>
  <c r="BD625" i="2"/>
  <c r="AR625" i="2"/>
  <c r="BU625" i="2" s="1"/>
  <c r="AQ625" i="2"/>
  <c r="AP625" i="2"/>
  <c r="AA625" i="2"/>
  <c r="H625" i="2"/>
  <c r="CX624" i="2"/>
  <c r="CW624" i="2"/>
  <c r="CN624" i="2"/>
  <c r="CK624" i="2"/>
  <c r="CI624" i="2"/>
  <c r="CD624" i="2"/>
  <c r="CE624" i="2" s="1"/>
  <c r="CC624" i="2"/>
  <c r="BY624" i="2"/>
  <c r="CA624" i="2" s="1"/>
  <c r="BW624" i="2"/>
  <c r="BV624" i="2"/>
  <c r="BS624" i="2"/>
  <c r="BR624" i="2"/>
  <c r="BP624" i="2"/>
  <c r="BO624" i="2"/>
  <c r="BN624" i="2"/>
  <c r="BM624" i="2"/>
  <c r="BL624" i="2"/>
  <c r="BK624" i="2"/>
  <c r="BJ624" i="2"/>
  <c r="BI624" i="2"/>
  <c r="BH624" i="2"/>
  <c r="BF624" i="2"/>
  <c r="BD624" i="2"/>
  <c r="AR624" i="2"/>
  <c r="BU624" i="2" s="1"/>
  <c r="AQ624" i="2"/>
  <c r="AP624" i="2"/>
  <c r="AA624" i="2"/>
  <c r="H624" i="2"/>
  <c r="CX623" i="2"/>
  <c r="CW623" i="2"/>
  <c r="CN623" i="2"/>
  <c r="CK623" i="2"/>
  <c r="CI623" i="2"/>
  <c r="CD623" i="2"/>
  <c r="CE623" i="2" s="1"/>
  <c r="CC623" i="2"/>
  <c r="BY623" i="2"/>
  <c r="CA623" i="2" s="1"/>
  <c r="BW623" i="2"/>
  <c r="BV623" i="2"/>
  <c r="BS623" i="2"/>
  <c r="BR623" i="2"/>
  <c r="BP623" i="2"/>
  <c r="BO623" i="2"/>
  <c r="BN623" i="2"/>
  <c r="BM623" i="2"/>
  <c r="BL623" i="2"/>
  <c r="BK623" i="2"/>
  <c r="BJ623" i="2"/>
  <c r="BI623" i="2"/>
  <c r="BH623" i="2"/>
  <c r="BF623" i="2"/>
  <c r="BD623" i="2"/>
  <c r="AQ623" i="2"/>
  <c r="AP623" i="2"/>
  <c r="AR623" i="2" s="1"/>
  <c r="BU623" i="2" s="1"/>
  <c r="AA623" i="2"/>
  <c r="H623" i="2"/>
  <c r="CX622" i="2"/>
  <c r="CW622" i="2"/>
  <c r="CN622" i="2"/>
  <c r="CK622" i="2"/>
  <c r="CI622" i="2"/>
  <c r="CD622" i="2"/>
  <c r="CC622" i="2"/>
  <c r="BY622" i="2"/>
  <c r="CA622" i="2" s="1"/>
  <c r="BW622" i="2"/>
  <c r="BV622" i="2"/>
  <c r="BS622" i="2"/>
  <c r="BR622" i="2"/>
  <c r="BP622" i="2"/>
  <c r="BO622" i="2"/>
  <c r="BN622" i="2"/>
  <c r="BM622" i="2"/>
  <c r="BL622" i="2"/>
  <c r="BK622" i="2"/>
  <c r="BJ622" i="2"/>
  <c r="BI622" i="2"/>
  <c r="BH622" i="2"/>
  <c r="BF622" i="2"/>
  <c r="BD622" i="2"/>
  <c r="AQ622" i="2"/>
  <c r="AP622" i="2"/>
  <c r="AR622" i="2" s="1"/>
  <c r="BU622" i="2" s="1"/>
  <c r="AA622" i="2"/>
  <c r="H622" i="2"/>
  <c r="CX621" i="2"/>
  <c r="CW621" i="2"/>
  <c r="CN621" i="2"/>
  <c r="CK621" i="2"/>
  <c r="CI621" i="2"/>
  <c r="CD621" i="2"/>
  <c r="CE621" i="2" s="1"/>
  <c r="CC621" i="2"/>
  <c r="BY621" i="2"/>
  <c r="CA621" i="2" s="1"/>
  <c r="BW621" i="2"/>
  <c r="BV621" i="2"/>
  <c r="BS621" i="2"/>
  <c r="BR621" i="2"/>
  <c r="BP621" i="2"/>
  <c r="BO621" i="2"/>
  <c r="BN621" i="2"/>
  <c r="BM621" i="2"/>
  <c r="BL621" i="2"/>
  <c r="BK621" i="2"/>
  <c r="BJ621" i="2"/>
  <c r="BI621" i="2"/>
  <c r="BH621" i="2"/>
  <c r="BF621" i="2"/>
  <c r="BD621" i="2"/>
  <c r="AQ621" i="2"/>
  <c r="AP621" i="2"/>
  <c r="AR621" i="2" s="1"/>
  <c r="BU621" i="2" s="1"/>
  <c r="AA621" i="2"/>
  <c r="H621" i="2"/>
  <c r="CX620" i="2"/>
  <c r="CW620" i="2"/>
  <c r="CN620" i="2"/>
  <c r="CK620" i="2"/>
  <c r="CI620" i="2"/>
  <c r="CD620" i="2"/>
  <c r="CE620" i="2" s="1"/>
  <c r="CC620" i="2"/>
  <c r="BY620" i="2"/>
  <c r="CA620" i="2" s="1"/>
  <c r="BW620" i="2"/>
  <c r="BV620" i="2"/>
  <c r="BS620" i="2"/>
  <c r="BR620" i="2"/>
  <c r="BP620" i="2"/>
  <c r="BO620" i="2"/>
  <c r="BN620" i="2"/>
  <c r="BM620" i="2"/>
  <c r="BL620" i="2"/>
  <c r="BK620" i="2"/>
  <c r="BJ620" i="2"/>
  <c r="BI620" i="2"/>
  <c r="BH620" i="2"/>
  <c r="BF620" i="2"/>
  <c r="BD620" i="2"/>
  <c r="AQ620" i="2"/>
  <c r="AP620" i="2"/>
  <c r="AR620" i="2" s="1"/>
  <c r="BU620" i="2" s="1"/>
  <c r="AA620" i="2"/>
  <c r="H620" i="2"/>
  <c r="CX619" i="2"/>
  <c r="CW619" i="2"/>
  <c r="CN619" i="2"/>
  <c r="CK619" i="2"/>
  <c r="CI619" i="2"/>
  <c r="CE619" i="2"/>
  <c r="CD619" i="2"/>
  <c r="CC619" i="2"/>
  <c r="BY619" i="2"/>
  <c r="CA619" i="2" s="1"/>
  <c r="BW619" i="2"/>
  <c r="BV619" i="2"/>
  <c r="BS619" i="2"/>
  <c r="BR619" i="2"/>
  <c r="BP619" i="2"/>
  <c r="BO619" i="2"/>
  <c r="BN619" i="2"/>
  <c r="BM619" i="2"/>
  <c r="BL619" i="2"/>
  <c r="BK619" i="2"/>
  <c r="BJ619" i="2"/>
  <c r="BI619" i="2"/>
  <c r="BH619" i="2"/>
  <c r="BF619" i="2"/>
  <c r="BD619" i="2"/>
  <c r="AQ619" i="2"/>
  <c r="AP619" i="2"/>
  <c r="AR619" i="2" s="1"/>
  <c r="BU619" i="2" s="1"/>
  <c r="AA619" i="2"/>
  <c r="H619" i="2"/>
  <c r="CX618" i="2"/>
  <c r="CW618" i="2"/>
  <c r="CN618" i="2"/>
  <c r="CK618" i="2"/>
  <c r="CI618" i="2"/>
  <c r="CD618" i="2"/>
  <c r="CC618" i="2"/>
  <c r="BY618" i="2"/>
  <c r="CA618" i="2" s="1"/>
  <c r="BW618" i="2"/>
  <c r="BV618" i="2"/>
  <c r="BS618" i="2"/>
  <c r="BR618" i="2"/>
  <c r="BP618" i="2"/>
  <c r="BO618" i="2"/>
  <c r="BN618" i="2"/>
  <c r="BM618" i="2"/>
  <c r="BL618" i="2"/>
  <c r="BK618" i="2"/>
  <c r="BJ618" i="2"/>
  <c r="BI618" i="2"/>
  <c r="BH618" i="2"/>
  <c r="BF618" i="2"/>
  <c r="BD618" i="2"/>
  <c r="AQ618" i="2"/>
  <c r="AP618" i="2"/>
  <c r="AR618" i="2" s="1"/>
  <c r="BU618" i="2" s="1"/>
  <c r="AA618" i="2"/>
  <c r="H618" i="2"/>
  <c r="CX617" i="2"/>
  <c r="CW617" i="2"/>
  <c r="CN617" i="2"/>
  <c r="CK617" i="2"/>
  <c r="CI617" i="2"/>
  <c r="CD617" i="2"/>
  <c r="CE617" i="2" s="1"/>
  <c r="CC617" i="2"/>
  <c r="BY617" i="2"/>
  <c r="CA617" i="2" s="1"/>
  <c r="BW617" i="2"/>
  <c r="BV617" i="2"/>
  <c r="BS617" i="2"/>
  <c r="BR617" i="2"/>
  <c r="BP617" i="2"/>
  <c r="BO617" i="2"/>
  <c r="BN617" i="2"/>
  <c r="BM617" i="2"/>
  <c r="BL617" i="2"/>
  <c r="BK617" i="2"/>
  <c r="BJ617" i="2"/>
  <c r="BI617" i="2"/>
  <c r="BH617" i="2"/>
  <c r="BF617" i="2"/>
  <c r="BD617" i="2"/>
  <c r="AQ617" i="2"/>
  <c r="AP617" i="2"/>
  <c r="AR617" i="2" s="1"/>
  <c r="BU617" i="2" s="1"/>
  <c r="AA617" i="2"/>
  <c r="H617" i="2"/>
  <c r="CX616" i="2"/>
  <c r="CW616" i="2"/>
  <c r="CN616" i="2"/>
  <c r="CK616" i="2"/>
  <c r="CI616" i="2"/>
  <c r="CD616" i="2"/>
  <c r="CE616" i="2" s="1"/>
  <c r="CC616" i="2"/>
  <c r="BY616" i="2"/>
  <c r="CA616" i="2" s="1"/>
  <c r="BW616" i="2"/>
  <c r="BV616" i="2"/>
  <c r="BS616" i="2"/>
  <c r="BR616" i="2"/>
  <c r="BP616" i="2"/>
  <c r="BO616" i="2"/>
  <c r="BN616" i="2"/>
  <c r="BM616" i="2"/>
  <c r="BL616" i="2"/>
  <c r="BK616" i="2"/>
  <c r="BJ616" i="2"/>
  <c r="BI616" i="2"/>
  <c r="BH616" i="2"/>
  <c r="BF616" i="2"/>
  <c r="BD616" i="2"/>
  <c r="AQ616" i="2"/>
  <c r="AP616" i="2"/>
  <c r="AR616" i="2" s="1"/>
  <c r="BU616" i="2" s="1"/>
  <c r="AA616" i="2"/>
  <c r="H616" i="2"/>
  <c r="DA615" i="2"/>
  <c r="CZ615" i="2"/>
  <c r="CX615" i="2"/>
  <c r="CW615" i="2"/>
  <c r="CN615" i="2"/>
  <c r="CK615" i="2"/>
  <c r="CI615" i="2"/>
  <c r="CD615" i="2"/>
  <c r="CE615" i="2" s="1"/>
  <c r="CC615" i="2"/>
  <c r="BY615" i="2"/>
  <c r="CA615" i="2" s="1"/>
  <c r="BW615" i="2"/>
  <c r="BV615" i="2"/>
  <c r="BS615" i="2"/>
  <c r="BR615" i="2"/>
  <c r="BP615" i="2"/>
  <c r="BO615" i="2"/>
  <c r="BN615" i="2"/>
  <c r="BL615" i="2"/>
  <c r="BJ615" i="2"/>
  <c r="BI615" i="2"/>
  <c r="BG615" i="2"/>
  <c r="BE615" i="2"/>
  <c r="BF615" i="2" s="1"/>
  <c r="BD615" i="2"/>
  <c r="BC615" i="2"/>
  <c r="AZ615" i="2"/>
  <c r="AY615" i="2"/>
  <c r="AX615" i="2"/>
  <c r="AW615" i="2"/>
  <c r="AV615" i="2"/>
  <c r="AU615" i="2"/>
  <c r="BM615" i="2" s="1"/>
  <c r="AT615" i="2"/>
  <c r="AS615" i="2"/>
  <c r="AP615" i="2"/>
  <c r="AR615" i="2" s="1"/>
  <c r="BU615" i="2" s="1"/>
  <c r="AO615" i="2"/>
  <c r="AN615" i="2"/>
  <c r="AM615" i="2"/>
  <c r="AL615" i="2"/>
  <c r="AK615" i="2"/>
  <c r="AJ615" i="2"/>
  <c r="AI615" i="2"/>
  <c r="AQ615" i="2" s="1"/>
  <c r="Z615" i="2"/>
  <c r="AA615" i="2" s="1"/>
  <c r="Y615" i="2"/>
  <c r="X615" i="2"/>
  <c r="U615" i="2"/>
  <c r="T615" i="2"/>
  <c r="Q615" i="2"/>
  <c r="P615" i="2"/>
  <c r="O615" i="2"/>
  <c r="N615" i="2"/>
  <c r="M615" i="2"/>
  <c r="BH615" i="2" s="1"/>
  <c r="L615" i="2"/>
  <c r="BK615" i="2" s="1"/>
  <c r="K615" i="2"/>
  <c r="J615" i="2"/>
  <c r="I615" i="2"/>
  <c r="H615" i="2"/>
  <c r="G615" i="2"/>
  <c r="F615" i="2"/>
  <c r="CX614" i="2"/>
  <c r="CW614" i="2"/>
  <c r="CN614" i="2"/>
  <c r="CK614" i="2"/>
  <c r="CI614" i="2"/>
  <c r="CD614" i="2"/>
  <c r="CC614" i="2"/>
  <c r="BY614" i="2"/>
  <c r="CA614" i="2" s="1"/>
  <c r="BW614" i="2"/>
  <c r="BV614" i="2"/>
  <c r="BS614" i="2"/>
  <c r="BR614" i="2"/>
  <c r="BP614" i="2"/>
  <c r="BO614" i="2"/>
  <c r="BN614" i="2"/>
  <c r="BM614" i="2"/>
  <c r="BL614" i="2"/>
  <c r="BK614" i="2"/>
  <c r="BJ614" i="2"/>
  <c r="BI614" i="2"/>
  <c r="BH614" i="2"/>
  <c r="BF614" i="2"/>
  <c r="BD614" i="2"/>
  <c r="AQ614" i="2"/>
  <c r="AP614" i="2"/>
  <c r="AR614" i="2" s="1"/>
  <c r="BU614" i="2" s="1"/>
  <c r="AA614" i="2"/>
  <c r="H614" i="2"/>
  <c r="CX613" i="2"/>
  <c r="CW613" i="2"/>
  <c r="CN613" i="2"/>
  <c r="CK613" i="2"/>
  <c r="CI613" i="2"/>
  <c r="CD613" i="2"/>
  <c r="CE613" i="2" s="1"/>
  <c r="CC613" i="2"/>
  <c r="BY613" i="2"/>
  <c r="CA613" i="2" s="1"/>
  <c r="BW613" i="2"/>
  <c r="BV613" i="2"/>
  <c r="BS613" i="2"/>
  <c r="BR613" i="2"/>
  <c r="BP613" i="2"/>
  <c r="BO613" i="2"/>
  <c r="BN613" i="2"/>
  <c r="BM613" i="2"/>
  <c r="BL613" i="2"/>
  <c r="BK613" i="2"/>
  <c r="BJ613" i="2"/>
  <c r="BI613" i="2"/>
  <c r="BH613" i="2"/>
  <c r="BF613" i="2"/>
  <c r="BD613" i="2"/>
  <c r="AR613" i="2"/>
  <c r="BU613" i="2" s="1"/>
  <c r="AQ613" i="2"/>
  <c r="AP613" i="2"/>
  <c r="AA613" i="2"/>
  <c r="H613" i="2"/>
  <c r="DA612" i="2"/>
  <c r="CZ612" i="2"/>
  <c r="CX612" i="2"/>
  <c r="CW612" i="2"/>
  <c r="CK612" i="2"/>
  <c r="CI612" i="2"/>
  <c r="CD612" i="2"/>
  <c r="CC612" i="2"/>
  <c r="BY612" i="2"/>
  <c r="CA612" i="2" s="1"/>
  <c r="BW612" i="2"/>
  <c r="BV612" i="2"/>
  <c r="BS612" i="2"/>
  <c r="BR612" i="2"/>
  <c r="BP612" i="2"/>
  <c r="BO612" i="2"/>
  <c r="BN612" i="2"/>
  <c r="BK612" i="2"/>
  <c r="BJ612" i="2"/>
  <c r="BI612" i="2"/>
  <c r="BG612" i="2"/>
  <c r="BF612" i="2"/>
  <c r="BE612" i="2"/>
  <c r="BC612" i="2"/>
  <c r="AZ612" i="2"/>
  <c r="AY612" i="2"/>
  <c r="AX612" i="2"/>
  <c r="AW612" i="2"/>
  <c r="BD612" i="2" s="1"/>
  <c r="AV612" i="2"/>
  <c r="AU612" i="2"/>
  <c r="BM612" i="2" s="1"/>
  <c r="AT612" i="2"/>
  <c r="AS612" i="2"/>
  <c r="AP612" i="2"/>
  <c r="AR612" i="2" s="1"/>
  <c r="BU612" i="2" s="1"/>
  <c r="AO612" i="2"/>
  <c r="AN612" i="2"/>
  <c r="AM612" i="2"/>
  <c r="AL612" i="2"/>
  <c r="AK612" i="2"/>
  <c r="AJ612" i="2"/>
  <c r="AI612" i="2"/>
  <c r="AQ612" i="2" s="1"/>
  <c r="Z612" i="2"/>
  <c r="CN612" i="2" s="1"/>
  <c r="Y612" i="2"/>
  <c r="X612" i="2"/>
  <c r="U612" i="2"/>
  <c r="T612" i="2"/>
  <c r="Q612" i="2"/>
  <c r="P612" i="2"/>
  <c r="O612" i="2"/>
  <c r="N612" i="2"/>
  <c r="M612" i="2"/>
  <c r="BL612" i="2" s="1"/>
  <c r="L612" i="2"/>
  <c r="K612" i="2"/>
  <c r="J612" i="2"/>
  <c r="I612" i="2"/>
  <c r="H612" i="2"/>
  <c r="G612" i="2"/>
  <c r="F612" i="2"/>
  <c r="CX611" i="2"/>
  <c r="CW611" i="2"/>
  <c r="CN611" i="2"/>
  <c r="CK611" i="2"/>
  <c r="CI611" i="2"/>
  <c r="CD611" i="2"/>
  <c r="CE611" i="2" s="1"/>
  <c r="CC611" i="2"/>
  <c r="BY611" i="2"/>
  <c r="CA611" i="2" s="1"/>
  <c r="BW611" i="2"/>
  <c r="BV611" i="2"/>
  <c r="BS611" i="2"/>
  <c r="BR611" i="2"/>
  <c r="BP611" i="2"/>
  <c r="BO611" i="2"/>
  <c r="BN611" i="2"/>
  <c r="BM611" i="2"/>
  <c r="BL611" i="2"/>
  <c r="BK611" i="2"/>
  <c r="BJ611" i="2"/>
  <c r="BI611" i="2"/>
  <c r="BH611" i="2"/>
  <c r="BF611" i="2"/>
  <c r="BD611" i="2"/>
  <c r="AQ611" i="2"/>
  <c r="AP611" i="2"/>
  <c r="AR611" i="2" s="1"/>
  <c r="BU611" i="2" s="1"/>
  <c r="AA611" i="2"/>
  <c r="H611" i="2"/>
  <c r="CX610" i="2"/>
  <c r="CW610" i="2"/>
  <c r="CN610" i="2"/>
  <c r="CK610" i="2"/>
  <c r="CI610" i="2"/>
  <c r="CD610" i="2"/>
  <c r="CC610" i="2"/>
  <c r="BY610" i="2"/>
  <c r="CA610" i="2" s="1"/>
  <c r="BW610" i="2"/>
  <c r="BV610" i="2"/>
  <c r="BS610" i="2"/>
  <c r="BR610" i="2"/>
  <c r="BP610" i="2"/>
  <c r="BO610" i="2"/>
  <c r="BN610" i="2"/>
  <c r="BM610" i="2"/>
  <c r="BL610" i="2"/>
  <c r="BK610" i="2"/>
  <c r="BJ610" i="2"/>
  <c r="BI610" i="2"/>
  <c r="BH610" i="2"/>
  <c r="BF610" i="2"/>
  <c r="BD610" i="2"/>
  <c r="AQ610" i="2"/>
  <c r="AP610" i="2"/>
  <c r="AR610" i="2" s="1"/>
  <c r="BU610" i="2" s="1"/>
  <c r="AA610" i="2"/>
  <c r="H610" i="2"/>
  <c r="CX609" i="2"/>
  <c r="CW609" i="2"/>
  <c r="CN609" i="2"/>
  <c r="CK609" i="2"/>
  <c r="CI609" i="2"/>
  <c r="CD609" i="2"/>
  <c r="CE609" i="2" s="1"/>
  <c r="CC609" i="2"/>
  <c r="BY609" i="2"/>
  <c r="CA609" i="2" s="1"/>
  <c r="BW609" i="2"/>
  <c r="BV609" i="2"/>
  <c r="BS609" i="2"/>
  <c r="BR609" i="2"/>
  <c r="BP609" i="2"/>
  <c r="BO609" i="2"/>
  <c r="BN609" i="2"/>
  <c r="BM609" i="2"/>
  <c r="BL609" i="2"/>
  <c r="BK609" i="2"/>
  <c r="BJ609" i="2"/>
  <c r="BI609" i="2"/>
  <c r="BH609" i="2"/>
  <c r="BF609" i="2"/>
  <c r="BD609" i="2"/>
  <c r="AQ609" i="2"/>
  <c r="AP609" i="2"/>
  <c r="AR609" i="2" s="1"/>
  <c r="BU609" i="2" s="1"/>
  <c r="AA609" i="2"/>
  <c r="H609" i="2"/>
  <c r="CX608" i="2"/>
  <c r="CW608" i="2"/>
  <c r="CN608" i="2"/>
  <c r="CK608" i="2"/>
  <c r="CI608" i="2"/>
  <c r="CD608" i="2"/>
  <c r="CE608" i="2" s="1"/>
  <c r="CC608" i="2"/>
  <c r="CA608" i="2"/>
  <c r="BY608" i="2"/>
  <c r="BW608" i="2"/>
  <c r="BV608" i="2"/>
  <c r="BS608" i="2"/>
  <c r="BR608" i="2"/>
  <c r="BP608" i="2"/>
  <c r="BO608" i="2"/>
  <c r="BN608" i="2"/>
  <c r="BM608" i="2"/>
  <c r="BL608" i="2"/>
  <c r="BK608" i="2"/>
  <c r="BJ608" i="2"/>
  <c r="BI608" i="2"/>
  <c r="BH608" i="2"/>
  <c r="BF608" i="2"/>
  <c r="BD608" i="2"/>
  <c r="AQ608" i="2"/>
  <c r="AP608" i="2"/>
  <c r="AR608" i="2" s="1"/>
  <c r="BU608" i="2" s="1"/>
  <c r="AA608" i="2"/>
  <c r="H608" i="2"/>
  <c r="CX607" i="2"/>
  <c r="CW607" i="2"/>
  <c r="CN607" i="2"/>
  <c r="CK607" i="2"/>
  <c r="CI607" i="2"/>
  <c r="CD607" i="2"/>
  <c r="CE607" i="2" s="1"/>
  <c r="CC607" i="2"/>
  <c r="BY607" i="2"/>
  <c r="CA607" i="2" s="1"/>
  <c r="BW607" i="2"/>
  <c r="BV607" i="2"/>
  <c r="BS607" i="2"/>
  <c r="BR607" i="2"/>
  <c r="BP607" i="2"/>
  <c r="BO607" i="2"/>
  <c r="BN607" i="2"/>
  <c r="BM607" i="2"/>
  <c r="BL607" i="2"/>
  <c r="BK607" i="2"/>
  <c r="BJ607" i="2"/>
  <c r="BI607" i="2"/>
  <c r="BH607" i="2"/>
  <c r="BF607" i="2"/>
  <c r="BD607" i="2"/>
  <c r="AQ607" i="2"/>
  <c r="AP607" i="2"/>
  <c r="AR607" i="2" s="1"/>
  <c r="BU607" i="2" s="1"/>
  <c r="AA607" i="2"/>
  <c r="H607" i="2"/>
  <c r="DA606" i="2"/>
  <c r="CZ606" i="2"/>
  <c r="CX606" i="2"/>
  <c r="CW606" i="2"/>
  <c r="CN606" i="2"/>
  <c r="CK606" i="2"/>
  <c r="CI606" i="2"/>
  <c r="CC606" i="2"/>
  <c r="BY606" i="2"/>
  <c r="CA606" i="2" s="1"/>
  <c r="BW606" i="2"/>
  <c r="BV606" i="2"/>
  <c r="BS606" i="2"/>
  <c r="BR606" i="2"/>
  <c r="BP606" i="2"/>
  <c r="BO606" i="2"/>
  <c r="BN606" i="2"/>
  <c r="CV606" i="2" s="1"/>
  <c r="BL606" i="2"/>
  <c r="BI606" i="2"/>
  <c r="BH606" i="2"/>
  <c r="BG606" i="2"/>
  <c r="BE606" i="2"/>
  <c r="BF606" i="2" s="1"/>
  <c r="BD606" i="2"/>
  <c r="BC606" i="2"/>
  <c r="AZ606" i="2"/>
  <c r="AY606" i="2"/>
  <c r="AX606" i="2"/>
  <c r="AW606" i="2"/>
  <c r="AV606" i="2"/>
  <c r="AU606" i="2"/>
  <c r="BM606" i="2" s="1"/>
  <c r="AT606" i="2"/>
  <c r="CD606" i="2" s="1"/>
  <c r="AS606" i="2"/>
  <c r="AP606" i="2"/>
  <c r="AR606" i="2" s="1"/>
  <c r="BU606" i="2" s="1"/>
  <c r="AO606" i="2"/>
  <c r="AN606" i="2"/>
  <c r="AM606" i="2"/>
  <c r="AL606" i="2"/>
  <c r="AK606" i="2"/>
  <c r="AJ606" i="2"/>
  <c r="AI606" i="2"/>
  <c r="AQ606" i="2" s="1"/>
  <c r="AA606" i="2"/>
  <c r="Z606" i="2"/>
  <c r="Y606" i="2"/>
  <c r="X606" i="2"/>
  <c r="U606" i="2"/>
  <c r="T606" i="2"/>
  <c r="Q606" i="2"/>
  <c r="P606" i="2"/>
  <c r="O606" i="2"/>
  <c r="N606" i="2"/>
  <c r="M606" i="2"/>
  <c r="L606" i="2"/>
  <c r="BK606" i="2" s="1"/>
  <c r="K606" i="2"/>
  <c r="BJ606" i="2" s="1"/>
  <c r="J606" i="2"/>
  <c r="I606" i="2"/>
  <c r="G606" i="2"/>
  <c r="F606" i="2"/>
  <c r="H606" i="2" s="1"/>
  <c r="DA605" i="2"/>
  <c r="CZ605" i="2"/>
  <c r="CX605" i="2"/>
  <c r="CW605" i="2"/>
  <c r="CK605" i="2"/>
  <c r="CI605" i="2"/>
  <c r="BY605" i="2"/>
  <c r="CA605" i="2" s="1"/>
  <c r="BW605" i="2"/>
  <c r="BV605" i="2"/>
  <c r="BS605" i="2"/>
  <c r="BR605" i="2"/>
  <c r="BP605" i="2"/>
  <c r="BO605" i="2"/>
  <c r="BN605" i="2"/>
  <c r="BK605" i="2"/>
  <c r="BG605" i="2"/>
  <c r="BF605" i="2"/>
  <c r="BE605" i="2"/>
  <c r="BC605" i="2"/>
  <c r="AZ605" i="2"/>
  <c r="AY605" i="2"/>
  <c r="AX605" i="2"/>
  <c r="AW605" i="2"/>
  <c r="BD605" i="2" s="1"/>
  <c r="AV605" i="2"/>
  <c r="AU605" i="2"/>
  <c r="BM605" i="2" s="1"/>
  <c r="AT605" i="2"/>
  <c r="CD605" i="2" s="1"/>
  <c r="AS605" i="2"/>
  <c r="CC605" i="2" s="1"/>
  <c r="AP605" i="2"/>
  <c r="AR605" i="2" s="1"/>
  <c r="BU605" i="2" s="1"/>
  <c r="AO605" i="2"/>
  <c r="AN605" i="2"/>
  <c r="AM605" i="2"/>
  <c r="AL605" i="2"/>
  <c r="AK605" i="2"/>
  <c r="AJ605" i="2"/>
  <c r="AI605" i="2"/>
  <c r="AQ605" i="2" s="1"/>
  <c r="Z605" i="2"/>
  <c r="AA605" i="2" s="1"/>
  <c r="Y605" i="2"/>
  <c r="X605" i="2"/>
  <c r="U605" i="2"/>
  <c r="T605" i="2"/>
  <c r="Q605" i="2"/>
  <c r="P605" i="2"/>
  <c r="O605" i="2"/>
  <c r="N605" i="2"/>
  <c r="BL605" i="2" s="1"/>
  <c r="M605" i="2"/>
  <c r="BH605" i="2" s="1"/>
  <c r="L605" i="2"/>
  <c r="K605" i="2"/>
  <c r="BJ605" i="2" s="1"/>
  <c r="J605" i="2"/>
  <c r="BI605" i="2" s="1"/>
  <c r="I605" i="2"/>
  <c r="G605" i="2"/>
  <c r="F605" i="2"/>
  <c r="H605" i="2" s="1"/>
  <c r="CX604" i="2"/>
  <c r="CW604" i="2"/>
  <c r="CN604" i="2"/>
  <c r="CK604" i="2"/>
  <c r="CI604" i="2"/>
  <c r="CD604" i="2"/>
  <c r="CE604" i="2" s="1"/>
  <c r="CC604" i="2"/>
  <c r="BY604" i="2"/>
  <c r="CA604" i="2" s="1"/>
  <c r="BW604" i="2"/>
  <c r="BV604" i="2"/>
  <c r="BS604" i="2"/>
  <c r="BR604" i="2"/>
  <c r="BP604" i="2"/>
  <c r="BO604" i="2"/>
  <c r="BN604" i="2"/>
  <c r="BM604" i="2"/>
  <c r="BL604" i="2"/>
  <c r="BK604" i="2"/>
  <c r="BJ604" i="2"/>
  <c r="BI604" i="2"/>
  <c r="BH604" i="2"/>
  <c r="BF604" i="2"/>
  <c r="BD604" i="2"/>
  <c r="AQ604" i="2"/>
  <c r="AP604" i="2"/>
  <c r="AR604" i="2" s="1"/>
  <c r="BU604" i="2" s="1"/>
  <c r="AA604" i="2"/>
  <c r="H604" i="2"/>
  <c r="DA603" i="2"/>
  <c r="CZ603" i="2"/>
  <c r="CX603" i="2"/>
  <c r="CW603" i="2"/>
  <c r="CK603" i="2"/>
  <c r="CI603" i="2"/>
  <c r="CD603" i="2"/>
  <c r="CE603" i="2" s="1"/>
  <c r="CC603" i="2"/>
  <c r="CA603" i="2"/>
  <c r="BY603" i="2"/>
  <c r="BW603" i="2"/>
  <c r="BV603" i="2"/>
  <c r="BS603" i="2"/>
  <c r="BR603" i="2"/>
  <c r="BP603" i="2"/>
  <c r="BN603" i="2"/>
  <c r="BJ603" i="2"/>
  <c r="BI603" i="2"/>
  <c r="BG603" i="2"/>
  <c r="BE603" i="2"/>
  <c r="BF603" i="2" s="1"/>
  <c r="BD603" i="2"/>
  <c r="BC603" i="2"/>
  <c r="BO603" i="2" s="1"/>
  <c r="AZ603" i="2"/>
  <c r="AY603" i="2"/>
  <c r="AX603" i="2"/>
  <c r="AW603" i="2"/>
  <c r="AV603" i="2"/>
  <c r="AU603" i="2"/>
  <c r="BM603" i="2" s="1"/>
  <c r="AT603" i="2"/>
  <c r="AS603" i="2"/>
  <c r="AP603" i="2"/>
  <c r="AR603" i="2" s="1"/>
  <c r="BU603" i="2" s="1"/>
  <c r="AO603" i="2"/>
  <c r="AN603" i="2"/>
  <c r="AM603" i="2"/>
  <c r="AL603" i="2"/>
  <c r="AK603" i="2"/>
  <c r="AJ603" i="2"/>
  <c r="AI603" i="2"/>
  <c r="AQ603" i="2" s="1"/>
  <c r="AA603" i="2"/>
  <c r="Z603" i="2"/>
  <c r="CN603" i="2" s="1"/>
  <c r="Y603" i="2"/>
  <c r="X603" i="2"/>
  <c r="U603" i="2"/>
  <c r="T603" i="2"/>
  <c r="Q603" i="2"/>
  <c r="P603" i="2"/>
  <c r="O603" i="2"/>
  <c r="N603" i="2"/>
  <c r="M603" i="2"/>
  <c r="BL603" i="2" s="1"/>
  <c r="L603" i="2"/>
  <c r="BK603" i="2" s="1"/>
  <c r="K603" i="2"/>
  <c r="J603" i="2"/>
  <c r="I603" i="2"/>
  <c r="H603" i="2"/>
  <c r="G603" i="2"/>
  <c r="F603" i="2"/>
  <c r="DA602" i="2"/>
  <c r="CZ602" i="2"/>
  <c r="CX602" i="2"/>
  <c r="CW602" i="2"/>
  <c r="CN602" i="2"/>
  <c r="CK602" i="2"/>
  <c r="CI602" i="2"/>
  <c r="CC602" i="2"/>
  <c r="CA602" i="2"/>
  <c r="BY602" i="2"/>
  <c r="BW602" i="2"/>
  <c r="BV602" i="2"/>
  <c r="BS602" i="2"/>
  <c r="BR602" i="2"/>
  <c r="BP602" i="2"/>
  <c r="BO602" i="2"/>
  <c r="BN602" i="2"/>
  <c r="BL602" i="2"/>
  <c r="BI602" i="2"/>
  <c r="BH602" i="2"/>
  <c r="BG602" i="2"/>
  <c r="BE602" i="2"/>
  <c r="BF602" i="2" s="1"/>
  <c r="BD602" i="2"/>
  <c r="BC602" i="2"/>
  <c r="AZ602" i="2"/>
  <c r="AY602" i="2"/>
  <c r="AX602" i="2"/>
  <c r="AW602" i="2"/>
  <c r="AV602" i="2"/>
  <c r="AU602" i="2"/>
  <c r="BM602" i="2" s="1"/>
  <c r="AT602" i="2"/>
  <c r="CD602" i="2" s="1"/>
  <c r="AS602" i="2"/>
  <c r="AP602" i="2"/>
  <c r="AR602" i="2" s="1"/>
  <c r="BU602" i="2" s="1"/>
  <c r="AO602" i="2"/>
  <c r="AN602" i="2"/>
  <c r="AM602" i="2"/>
  <c r="AL602" i="2"/>
  <c r="AK602" i="2"/>
  <c r="AJ602" i="2"/>
  <c r="AI602" i="2"/>
  <c r="AQ602" i="2" s="1"/>
  <c r="AA602" i="2"/>
  <c r="Z602" i="2"/>
  <c r="Y602" i="2"/>
  <c r="X602" i="2"/>
  <c r="U602" i="2"/>
  <c r="T602" i="2"/>
  <c r="Q602" i="2"/>
  <c r="P602" i="2"/>
  <c r="O602" i="2"/>
  <c r="N602" i="2"/>
  <c r="M602" i="2"/>
  <c r="L602" i="2"/>
  <c r="BK602" i="2" s="1"/>
  <c r="K602" i="2"/>
  <c r="BJ602" i="2" s="1"/>
  <c r="J602" i="2"/>
  <c r="I602" i="2"/>
  <c r="G602" i="2"/>
  <c r="F602" i="2"/>
  <c r="H602" i="2" s="1"/>
  <c r="DA601" i="2"/>
  <c r="CZ601" i="2"/>
  <c r="CX601" i="2"/>
  <c r="CW601" i="2"/>
  <c r="CK601" i="2"/>
  <c r="CI601" i="2"/>
  <c r="BY601" i="2"/>
  <c r="CA601" i="2" s="1"/>
  <c r="BW601" i="2"/>
  <c r="BV601" i="2"/>
  <c r="BS601" i="2"/>
  <c r="BR601" i="2"/>
  <c r="BP601" i="2"/>
  <c r="BO601" i="2"/>
  <c r="BN601" i="2"/>
  <c r="CV601" i="2" s="1"/>
  <c r="BK601" i="2"/>
  <c r="BG601" i="2"/>
  <c r="BF601" i="2"/>
  <c r="BE601" i="2"/>
  <c r="BC601" i="2"/>
  <c r="AZ601" i="2"/>
  <c r="AY601" i="2"/>
  <c r="AX601" i="2"/>
  <c r="AW601" i="2"/>
  <c r="BD601" i="2" s="1"/>
  <c r="AV601" i="2"/>
  <c r="AU601" i="2"/>
  <c r="BM601" i="2" s="1"/>
  <c r="AT601" i="2"/>
  <c r="CD601" i="2" s="1"/>
  <c r="AS601" i="2"/>
  <c r="CC601" i="2" s="1"/>
  <c r="AP601" i="2"/>
  <c r="AR601" i="2" s="1"/>
  <c r="BU601" i="2" s="1"/>
  <c r="AO601" i="2"/>
  <c r="AN601" i="2"/>
  <c r="AM601" i="2"/>
  <c r="AL601" i="2"/>
  <c r="AK601" i="2"/>
  <c r="AJ601" i="2"/>
  <c r="AI601" i="2"/>
  <c r="AQ601" i="2" s="1"/>
  <c r="Z601" i="2"/>
  <c r="AA601" i="2" s="1"/>
  <c r="Y601" i="2"/>
  <c r="X601" i="2"/>
  <c r="U601" i="2"/>
  <c r="T601" i="2"/>
  <c r="Q601" i="2"/>
  <c r="P601" i="2"/>
  <c r="O601" i="2"/>
  <c r="N601" i="2"/>
  <c r="BL601" i="2" s="1"/>
  <c r="M601" i="2"/>
  <c r="BH601" i="2" s="1"/>
  <c r="L601" i="2"/>
  <c r="K601" i="2"/>
  <c r="BJ601" i="2" s="1"/>
  <c r="J601" i="2"/>
  <c r="BI601" i="2" s="1"/>
  <c r="I601" i="2"/>
  <c r="G601" i="2"/>
  <c r="F601" i="2"/>
  <c r="H601" i="2" s="1"/>
  <c r="CX600" i="2"/>
  <c r="CW600" i="2"/>
  <c r="CN600" i="2"/>
  <c r="CK600" i="2"/>
  <c r="CI600" i="2"/>
  <c r="CD600" i="2"/>
  <c r="CE600" i="2" s="1"/>
  <c r="CC600" i="2"/>
  <c r="CA600" i="2"/>
  <c r="BY600" i="2"/>
  <c r="BW600" i="2"/>
  <c r="BV600" i="2"/>
  <c r="BS600" i="2"/>
  <c r="BR600" i="2"/>
  <c r="BP600" i="2"/>
  <c r="BO600" i="2"/>
  <c r="BN600" i="2"/>
  <c r="BM600" i="2"/>
  <c r="BL600" i="2"/>
  <c r="BK600" i="2"/>
  <c r="BJ600" i="2"/>
  <c r="BI600" i="2"/>
  <c r="BH600" i="2"/>
  <c r="BF600" i="2"/>
  <c r="BD600" i="2"/>
  <c r="AQ600" i="2"/>
  <c r="AP600" i="2"/>
  <c r="AR600" i="2" s="1"/>
  <c r="BU600" i="2" s="1"/>
  <c r="AA600" i="2"/>
  <c r="H600" i="2"/>
  <c r="CX599" i="2"/>
  <c r="CW599" i="2"/>
  <c r="CN599" i="2"/>
  <c r="CK599" i="2"/>
  <c r="CI599" i="2"/>
  <c r="CD599" i="2"/>
  <c r="CE599" i="2" s="1"/>
  <c r="CC599" i="2"/>
  <c r="BY599" i="2"/>
  <c r="CA599" i="2" s="1"/>
  <c r="BW599" i="2"/>
  <c r="BV599" i="2"/>
  <c r="BS599" i="2"/>
  <c r="BR599" i="2"/>
  <c r="BP599" i="2"/>
  <c r="BO599" i="2"/>
  <c r="BN599" i="2"/>
  <c r="BM599" i="2"/>
  <c r="BL599" i="2"/>
  <c r="BK599" i="2"/>
  <c r="BJ599" i="2"/>
  <c r="BI599" i="2"/>
  <c r="BH599" i="2"/>
  <c r="BF599" i="2"/>
  <c r="BD599" i="2"/>
  <c r="AQ599" i="2"/>
  <c r="AP599" i="2"/>
  <c r="AR599" i="2" s="1"/>
  <c r="BU599" i="2" s="1"/>
  <c r="AA599" i="2"/>
  <c r="H599" i="2"/>
  <c r="DA598" i="2"/>
  <c r="CZ598" i="2"/>
  <c r="CX598" i="2"/>
  <c r="CW598" i="2"/>
  <c r="CN598" i="2"/>
  <c r="CK598" i="2"/>
  <c r="CI598" i="2"/>
  <c r="CC598" i="2"/>
  <c r="BY598" i="2"/>
  <c r="CA598" i="2" s="1"/>
  <c r="BW598" i="2"/>
  <c r="BV598" i="2"/>
  <c r="BS598" i="2"/>
  <c r="BR598" i="2"/>
  <c r="BP598" i="2"/>
  <c r="BN598" i="2"/>
  <c r="BL598" i="2"/>
  <c r="BK598" i="2"/>
  <c r="BI598" i="2"/>
  <c r="BH598" i="2"/>
  <c r="BG598" i="2"/>
  <c r="BF598" i="2"/>
  <c r="BE598" i="2"/>
  <c r="BD598" i="2"/>
  <c r="BC598" i="2"/>
  <c r="BO598" i="2" s="1"/>
  <c r="AZ598" i="2"/>
  <c r="AY598" i="2"/>
  <c r="AX598" i="2"/>
  <c r="AW598" i="2"/>
  <c r="AV598" i="2"/>
  <c r="AU598" i="2"/>
  <c r="BM598" i="2" s="1"/>
  <c r="AT598" i="2"/>
  <c r="CD598" i="2" s="1"/>
  <c r="AS598" i="2"/>
  <c r="AP598" i="2"/>
  <c r="AR598" i="2" s="1"/>
  <c r="BU598" i="2" s="1"/>
  <c r="AO598" i="2"/>
  <c r="AN598" i="2"/>
  <c r="AM598" i="2"/>
  <c r="AL598" i="2"/>
  <c r="AK598" i="2"/>
  <c r="AJ598" i="2"/>
  <c r="AI598" i="2"/>
  <c r="AQ598" i="2" s="1"/>
  <c r="AA598" i="2"/>
  <c r="Z598" i="2"/>
  <c r="Y598" i="2"/>
  <c r="X598" i="2"/>
  <c r="U598" i="2"/>
  <c r="T598" i="2"/>
  <c r="Q598" i="2"/>
  <c r="P598" i="2"/>
  <c r="O598" i="2"/>
  <c r="N598" i="2"/>
  <c r="M598" i="2"/>
  <c r="L598" i="2"/>
  <c r="K598" i="2"/>
  <c r="BJ598" i="2" s="1"/>
  <c r="J598" i="2"/>
  <c r="I598" i="2"/>
  <c r="H598" i="2"/>
  <c r="G598" i="2"/>
  <c r="F598" i="2"/>
  <c r="DA597" i="2"/>
  <c r="CZ597" i="2"/>
  <c r="CX597" i="2"/>
  <c r="CW597" i="2"/>
  <c r="CK597" i="2"/>
  <c r="CI597" i="2"/>
  <c r="CE597" i="2"/>
  <c r="CD597" i="2"/>
  <c r="CA597" i="2"/>
  <c r="BY597" i="2"/>
  <c r="BW597" i="2"/>
  <c r="BV597" i="2"/>
  <c r="BS597" i="2"/>
  <c r="BR597" i="2"/>
  <c r="BP597" i="2"/>
  <c r="BN597" i="2"/>
  <c r="BK597" i="2"/>
  <c r="BJ597" i="2"/>
  <c r="BH597" i="2"/>
  <c r="BG597" i="2"/>
  <c r="BE597" i="2"/>
  <c r="BF597" i="2" s="1"/>
  <c r="BC597" i="2"/>
  <c r="BO597" i="2" s="1"/>
  <c r="AZ597" i="2"/>
  <c r="AY597" i="2"/>
  <c r="AX597" i="2"/>
  <c r="AW597" i="2"/>
  <c r="BD597" i="2" s="1"/>
  <c r="AV597" i="2"/>
  <c r="AU597" i="2"/>
  <c r="BM597" i="2" s="1"/>
  <c r="AT597" i="2"/>
  <c r="AS597" i="2"/>
  <c r="CC597" i="2" s="1"/>
  <c r="AP597" i="2"/>
  <c r="AR597" i="2" s="1"/>
  <c r="BU597" i="2" s="1"/>
  <c r="AO597" i="2"/>
  <c r="AN597" i="2"/>
  <c r="AM597" i="2"/>
  <c r="AL597" i="2"/>
  <c r="AK597" i="2"/>
  <c r="AJ597" i="2"/>
  <c r="AI597" i="2"/>
  <c r="AQ597" i="2" s="1"/>
  <c r="AA597" i="2"/>
  <c r="Z597" i="2"/>
  <c r="CN597" i="2" s="1"/>
  <c r="Y597" i="2"/>
  <c r="X597" i="2"/>
  <c r="U597" i="2"/>
  <c r="T597" i="2"/>
  <c r="Q597" i="2"/>
  <c r="P597" i="2"/>
  <c r="O597" i="2"/>
  <c r="N597" i="2"/>
  <c r="BL597" i="2" s="1"/>
  <c r="M597" i="2"/>
  <c r="L597" i="2"/>
  <c r="K597" i="2"/>
  <c r="J597" i="2"/>
  <c r="BI597" i="2" s="1"/>
  <c r="I597" i="2"/>
  <c r="G597" i="2"/>
  <c r="F597" i="2"/>
  <c r="H597" i="2" s="1"/>
  <c r="CX596" i="2"/>
  <c r="CW596" i="2"/>
  <c r="CN596" i="2"/>
  <c r="CK596" i="2"/>
  <c r="CI596" i="2"/>
  <c r="CD596" i="2"/>
  <c r="CE596" i="2" s="1"/>
  <c r="CC596" i="2"/>
  <c r="CA596" i="2"/>
  <c r="BY596" i="2"/>
  <c r="BW596" i="2"/>
  <c r="BV596" i="2"/>
  <c r="BS596" i="2"/>
  <c r="BR596" i="2"/>
  <c r="BP596" i="2"/>
  <c r="BO596" i="2"/>
  <c r="BN596" i="2"/>
  <c r="BM596" i="2"/>
  <c r="BL596" i="2"/>
  <c r="BK596" i="2"/>
  <c r="BJ596" i="2"/>
  <c r="BI596" i="2"/>
  <c r="BH596" i="2"/>
  <c r="BF596" i="2"/>
  <c r="BD596" i="2"/>
  <c r="AR596" i="2"/>
  <c r="BU596" i="2" s="1"/>
  <c r="AQ596" i="2"/>
  <c r="AP596" i="2"/>
  <c r="AA596" i="2"/>
  <c r="H596" i="2"/>
  <c r="CX595" i="2"/>
  <c r="CW595" i="2"/>
  <c r="CN595" i="2"/>
  <c r="CK595" i="2"/>
  <c r="CI595" i="2"/>
  <c r="CD595" i="2"/>
  <c r="CE595" i="2" s="1"/>
  <c r="CC595" i="2"/>
  <c r="BY595" i="2"/>
  <c r="CA595" i="2" s="1"/>
  <c r="BW595" i="2"/>
  <c r="BV595" i="2"/>
  <c r="BS595" i="2"/>
  <c r="BR595" i="2"/>
  <c r="BP595" i="2"/>
  <c r="BO595" i="2"/>
  <c r="BN595" i="2"/>
  <c r="BM595" i="2"/>
  <c r="BL595" i="2"/>
  <c r="BK595" i="2"/>
  <c r="BJ595" i="2"/>
  <c r="BI595" i="2"/>
  <c r="BH595" i="2"/>
  <c r="BF595" i="2"/>
  <c r="BD595" i="2"/>
  <c r="AQ595" i="2"/>
  <c r="AP595" i="2"/>
  <c r="AR595" i="2" s="1"/>
  <c r="BU595" i="2" s="1"/>
  <c r="AA595" i="2"/>
  <c r="H595" i="2"/>
  <c r="CX594" i="2"/>
  <c r="CW594" i="2"/>
  <c r="CN594" i="2"/>
  <c r="CK594" i="2"/>
  <c r="CI594" i="2"/>
  <c r="CD594" i="2"/>
  <c r="CC594" i="2"/>
  <c r="BY594" i="2"/>
  <c r="CA594" i="2" s="1"/>
  <c r="BW594" i="2"/>
  <c r="BV594" i="2"/>
  <c r="BS594" i="2"/>
  <c r="BR594" i="2"/>
  <c r="BP594" i="2"/>
  <c r="BO594" i="2"/>
  <c r="BN594" i="2"/>
  <c r="BM594" i="2"/>
  <c r="BL594" i="2"/>
  <c r="BK594" i="2"/>
  <c r="BJ594" i="2"/>
  <c r="BI594" i="2"/>
  <c r="BH594" i="2"/>
  <c r="BF594" i="2"/>
  <c r="BD594" i="2"/>
  <c r="AQ594" i="2"/>
  <c r="AP594" i="2"/>
  <c r="AR594" i="2" s="1"/>
  <c r="BU594" i="2" s="1"/>
  <c r="AA594" i="2"/>
  <c r="H594" i="2"/>
  <c r="CX593" i="2"/>
  <c r="CW593" i="2"/>
  <c r="CN593" i="2"/>
  <c r="CK593" i="2"/>
  <c r="CI593" i="2"/>
  <c r="CD593" i="2"/>
  <c r="CE593" i="2" s="1"/>
  <c r="CC593" i="2"/>
  <c r="BY593" i="2"/>
  <c r="CA593" i="2" s="1"/>
  <c r="BW593" i="2"/>
  <c r="BV593" i="2"/>
  <c r="BS593" i="2"/>
  <c r="BR593" i="2"/>
  <c r="BP593" i="2"/>
  <c r="BO593" i="2"/>
  <c r="BN593" i="2"/>
  <c r="BM593" i="2"/>
  <c r="BL593" i="2"/>
  <c r="BK593" i="2"/>
  <c r="BJ593" i="2"/>
  <c r="BI593" i="2"/>
  <c r="BH593" i="2"/>
  <c r="BF593" i="2"/>
  <c r="BD593" i="2"/>
  <c r="AQ593" i="2"/>
  <c r="AP593" i="2"/>
  <c r="AR593" i="2" s="1"/>
  <c r="BU593" i="2" s="1"/>
  <c r="AA593" i="2"/>
  <c r="H593" i="2"/>
  <c r="CX592" i="2"/>
  <c r="CW592" i="2"/>
  <c r="CN592" i="2"/>
  <c r="CK592" i="2"/>
  <c r="CI592" i="2"/>
  <c r="CD592" i="2"/>
  <c r="CE592" i="2" s="1"/>
  <c r="CC592" i="2"/>
  <c r="CA592" i="2"/>
  <c r="BY592" i="2"/>
  <c r="BW592" i="2"/>
  <c r="BV592" i="2"/>
  <c r="BS592" i="2"/>
  <c r="BR592" i="2"/>
  <c r="BP592" i="2"/>
  <c r="BO592" i="2"/>
  <c r="BN592" i="2"/>
  <c r="BM592" i="2"/>
  <c r="BL592" i="2"/>
  <c r="BK592" i="2"/>
  <c r="BJ592" i="2"/>
  <c r="BI592" i="2"/>
  <c r="BH592" i="2"/>
  <c r="BF592" i="2"/>
  <c r="BD592" i="2"/>
  <c r="AQ592" i="2"/>
  <c r="AP592" i="2"/>
  <c r="AR592" i="2" s="1"/>
  <c r="BU592" i="2" s="1"/>
  <c r="AA592" i="2"/>
  <c r="H592" i="2"/>
  <c r="CX591" i="2"/>
  <c r="CW591" i="2"/>
  <c r="CN591" i="2"/>
  <c r="CK591" i="2"/>
  <c r="CI591" i="2"/>
  <c r="CD591" i="2"/>
  <c r="CE591" i="2" s="1"/>
  <c r="CC591" i="2"/>
  <c r="BY591" i="2"/>
  <c r="CA591" i="2" s="1"/>
  <c r="BW591" i="2"/>
  <c r="BV591" i="2"/>
  <c r="BS591" i="2"/>
  <c r="BR591" i="2"/>
  <c r="BP591" i="2"/>
  <c r="BO591" i="2"/>
  <c r="BN591" i="2"/>
  <c r="CV591" i="2" s="1"/>
  <c r="BM591" i="2"/>
  <c r="BL591" i="2"/>
  <c r="BK591" i="2"/>
  <c r="BJ591" i="2"/>
  <c r="BI591" i="2"/>
  <c r="BH591" i="2"/>
  <c r="BF591" i="2"/>
  <c r="BD591" i="2"/>
  <c r="AQ591" i="2"/>
  <c r="AP591" i="2"/>
  <c r="AR591" i="2" s="1"/>
  <c r="BU591" i="2" s="1"/>
  <c r="AA591" i="2"/>
  <c r="H591" i="2"/>
  <c r="CX590" i="2"/>
  <c r="CW590" i="2"/>
  <c r="CN590" i="2"/>
  <c r="CK590" i="2"/>
  <c r="CI590" i="2"/>
  <c r="CD590" i="2"/>
  <c r="CC590" i="2"/>
  <c r="BY590" i="2"/>
  <c r="CA590" i="2" s="1"/>
  <c r="BW590" i="2"/>
  <c r="BV590" i="2"/>
  <c r="BS590" i="2"/>
  <c r="BR590" i="2"/>
  <c r="BP590" i="2"/>
  <c r="BO590" i="2"/>
  <c r="BN590" i="2"/>
  <c r="BM590" i="2"/>
  <c r="BL590" i="2"/>
  <c r="BK590" i="2"/>
  <c r="BJ590" i="2"/>
  <c r="BI590" i="2"/>
  <c r="BH590" i="2"/>
  <c r="BF590" i="2"/>
  <c r="BD590" i="2"/>
  <c r="AQ590" i="2"/>
  <c r="AP590" i="2"/>
  <c r="AR590" i="2" s="1"/>
  <c r="BU590" i="2" s="1"/>
  <c r="AA590" i="2"/>
  <c r="H590" i="2"/>
  <c r="CX589" i="2"/>
  <c r="CW589" i="2"/>
  <c r="CN589" i="2"/>
  <c r="CK589" i="2"/>
  <c r="CI589" i="2"/>
  <c r="CD589" i="2"/>
  <c r="CE589" i="2" s="1"/>
  <c r="CC589" i="2"/>
  <c r="BY589" i="2"/>
  <c r="CA589" i="2" s="1"/>
  <c r="BW589" i="2"/>
  <c r="BV589" i="2"/>
  <c r="BS589" i="2"/>
  <c r="BR589" i="2"/>
  <c r="BP589" i="2"/>
  <c r="BO589" i="2"/>
  <c r="BN589" i="2"/>
  <c r="BM589" i="2"/>
  <c r="BL589" i="2"/>
  <c r="BK589" i="2"/>
  <c r="BJ589" i="2"/>
  <c r="BI589" i="2"/>
  <c r="BH589" i="2"/>
  <c r="BF589" i="2"/>
  <c r="BD589" i="2"/>
  <c r="AQ589" i="2"/>
  <c r="AP589" i="2"/>
  <c r="AR589" i="2" s="1"/>
  <c r="BU589" i="2" s="1"/>
  <c r="AA589" i="2"/>
  <c r="H589" i="2"/>
  <c r="CX588" i="2"/>
  <c r="CW588" i="2"/>
  <c r="CN588" i="2"/>
  <c r="CK588" i="2"/>
  <c r="CI588" i="2"/>
  <c r="CD588" i="2"/>
  <c r="CE588" i="2" s="1"/>
  <c r="CC588" i="2"/>
  <c r="BY588" i="2"/>
  <c r="CA588" i="2" s="1"/>
  <c r="BW588" i="2"/>
  <c r="BV588" i="2"/>
  <c r="BS588" i="2"/>
  <c r="BR588" i="2"/>
  <c r="BP588" i="2"/>
  <c r="BO588" i="2"/>
  <c r="BN588" i="2"/>
  <c r="BM588" i="2"/>
  <c r="BL588" i="2"/>
  <c r="BK588" i="2"/>
  <c r="BJ588" i="2"/>
  <c r="BI588" i="2"/>
  <c r="BH588" i="2"/>
  <c r="BF588" i="2"/>
  <c r="BD588" i="2"/>
  <c r="AQ588" i="2"/>
  <c r="AP588" i="2"/>
  <c r="AR588" i="2" s="1"/>
  <c r="BU588" i="2" s="1"/>
  <c r="AA588" i="2"/>
  <c r="H588" i="2"/>
  <c r="CX587" i="2"/>
  <c r="CW587" i="2"/>
  <c r="CN587" i="2"/>
  <c r="CK587" i="2"/>
  <c r="CI587" i="2"/>
  <c r="CD587" i="2"/>
  <c r="CE587" i="2" s="1"/>
  <c r="CC587" i="2"/>
  <c r="BY587" i="2"/>
  <c r="CA587" i="2" s="1"/>
  <c r="BW587" i="2"/>
  <c r="BV587" i="2"/>
  <c r="BS587" i="2"/>
  <c r="BR587" i="2"/>
  <c r="BP587" i="2"/>
  <c r="BO587" i="2"/>
  <c r="BN587" i="2"/>
  <c r="BM587" i="2"/>
  <c r="BL587" i="2"/>
  <c r="BK587" i="2"/>
  <c r="BJ587" i="2"/>
  <c r="BI587" i="2"/>
  <c r="BH587" i="2"/>
  <c r="BF587" i="2"/>
  <c r="BD587" i="2"/>
  <c r="AQ587" i="2"/>
  <c r="AP587" i="2"/>
  <c r="AR587" i="2" s="1"/>
  <c r="BU587" i="2" s="1"/>
  <c r="AA587" i="2"/>
  <c r="H587" i="2"/>
  <c r="CX586" i="2"/>
  <c r="CW586" i="2"/>
  <c r="CN586" i="2"/>
  <c r="CK586" i="2"/>
  <c r="CI586" i="2"/>
  <c r="CD586" i="2"/>
  <c r="CC586" i="2"/>
  <c r="BY586" i="2"/>
  <c r="CA586" i="2" s="1"/>
  <c r="BW586" i="2"/>
  <c r="BV586" i="2"/>
  <c r="BS586" i="2"/>
  <c r="BR586" i="2"/>
  <c r="BP586" i="2"/>
  <c r="BO586" i="2"/>
  <c r="BN586" i="2"/>
  <c r="BM586" i="2"/>
  <c r="BL586" i="2"/>
  <c r="BK586" i="2"/>
  <c r="BJ586" i="2"/>
  <c r="BI586" i="2"/>
  <c r="BH586" i="2"/>
  <c r="BF586" i="2"/>
  <c r="BD586" i="2"/>
  <c r="AQ586" i="2"/>
  <c r="AP586" i="2"/>
  <c r="AR586" i="2" s="1"/>
  <c r="BU586" i="2" s="1"/>
  <c r="AA586" i="2"/>
  <c r="H586" i="2"/>
  <c r="CX585" i="2"/>
  <c r="CW585" i="2"/>
  <c r="CN585" i="2"/>
  <c r="CK585" i="2"/>
  <c r="CI585" i="2"/>
  <c r="CD585" i="2"/>
  <c r="CE585" i="2" s="1"/>
  <c r="CC585" i="2"/>
  <c r="BY585" i="2"/>
  <c r="CA585" i="2" s="1"/>
  <c r="BW585" i="2"/>
  <c r="BV585" i="2"/>
  <c r="BS585" i="2"/>
  <c r="BR585" i="2"/>
  <c r="BP585" i="2"/>
  <c r="BO585" i="2"/>
  <c r="BN585" i="2"/>
  <c r="BM585" i="2"/>
  <c r="BL585" i="2"/>
  <c r="BK585" i="2"/>
  <c r="BJ585" i="2"/>
  <c r="BI585" i="2"/>
  <c r="BH585" i="2"/>
  <c r="BF585" i="2"/>
  <c r="BD585" i="2"/>
  <c r="AQ585" i="2"/>
  <c r="AP585" i="2"/>
  <c r="AR585" i="2" s="1"/>
  <c r="BU585" i="2" s="1"/>
  <c r="AA585" i="2"/>
  <c r="H585" i="2"/>
  <c r="CX584" i="2"/>
  <c r="CW584" i="2"/>
  <c r="CN584" i="2"/>
  <c r="CK584" i="2"/>
  <c r="CI584" i="2"/>
  <c r="CD584" i="2"/>
  <c r="CE584" i="2" s="1"/>
  <c r="CC584" i="2"/>
  <c r="BY584" i="2"/>
  <c r="CA584" i="2" s="1"/>
  <c r="BW584" i="2"/>
  <c r="BV584" i="2"/>
  <c r="BS584" i="2"/>
  <c r="BR584" i="2"/>
  <c r="BP584" i="2"/>
  <c r="BO584" i="2"/>
  <c r="BN584" i="2"/>
  <c r="CV584" i="2" s="1"/>
  <c r="CR584" i="2" s="1"/>
  <c r="BM584" i="2"/>
  <c r="BL584" i="2"/>
  <c r="BK584" i="2"/>
  <c r="BJ584" i="2"/>
  <c r="BI584" i="2"/>
  <c r="BH584" i="2"/>
  <c r="BF584" i="2"/>
  <c r="BD584" i="2"/>
  <c r="AQ584" i="2"/>
  <c r="AP584" i="2"/>
  <c r="AR584" i="2" s="1"/>
  <c r="BU584" i="2" s="1"/>
  <c r="AA584" i="2"/>
  <c r="H584" i="2"/>
  <c r="CX583" i="2"/>
  <c r="CW583" i="2"/>
  <c r="CN583" i="2"/>
  <c r="CK583" i="2"/>
  <c r="CI583" i="2"/>
  <c r="CE583" i="2"/>
  <c r="CD583" i="2"/>
  <c r="CC583" i="2"/>
  <c r="BY583" i="2"/>
  <c r="CA583" i="2" s="1"/>
  <c r="BW583" i="2"/>
  <c r="BV583" i="2"/>
  <c r="BS583" i="2"/>
  <c r="BR583" i="2"/>
  <c r="BP583" i="2"/>
  <c r="BO583" i="2"/>
  <c r="BN583" i="2"/>
  <c r="BM583" i="2"/>
  <c r="BL583" i="2"/>
  <c r="BK583" i="2"/>
  <c r="BJ583" i="2"/>
  <c r="BI583" i="2"/>
  <c r="BH583" i="2"/>
  <c r="BF583" i="2"/>
  <c r="BD583" i="2"/>
  <c r="AQ583" i="2"/>
  <c r="AP583" i="2"/>
  <c r="AR583" i="2" s="1"/>
  <c r="BU583" i="2" s="1"/>
  <c r="AA583" i="2"/>
  <c r="H583" i="2"/>
  <c r="CX582" i="2"/>
  <c r="CW582" i="2"/>
  <c r="CN582" i="2"/>
  <c r="CK582" i="2"/>
  <c r="CI582" i="2"/>
  <c r="CD582" i="2"/>
  <c r="CC582" i="2"/>
  <c r="BY582" i="2"/>
  <c r="CA582" i="2" s="1"/>
  <c r="BW582" i="2"/>
  <c r="BV582" i="2"/>
  <c r="BS582" i="2"/>
  <c r="BR582" i="2"/>
  <c r="BP582" i="2"/>
  <c r="BO582" i="2"/>
  <c r="BN582" i="2"/>
  <c r="BM582" i="2"/>
  <c r="BL582" i="2"/>
  <c r="BK582" i="2"/>
  <c r="BJ582" i="2"/>
  <c r="BI582" i="2"/>
  <c r="BH582" i="2"/>
  <c r="BF582" i="2"/>
  <c r="BD582" i="2"/>
  <c r="AQ582" i="2"/>
  <c r="AP582" i="2"/>
  <c r="AR582" i="2" s="1"/>
  <c r="BU582" i="2" s="1"/>
  <c r="AA582" i="2"/>
  <c r="H582" i="2"/>
  <c r="CX581" i="2"/>
  <c r="CW581" i="2"/>
  <c r="CN581" i="2"/>
  <c r="CK581" i="2"/>
  <c r="CI581" i="2"/>
  <c r="CD581" i="2"/>
  <c r="CE581" i="2" s="1"/>
  <c r="CC581" i="2"/>
  <c r="BY581" i="2"/>
  <c r="CA581" i="2" s="1"/>
  <c r="BW581" i="2"/>
  <c r="BV581" i="2"/>
  <c r="BS581" i="2"/>
  <c r="BR581" i="2"/>
  <c r="BP581" i="2"/>
  <c r="BO581" i="2"/>
  <c r="BN581" i="2"/>
  <c r="BM581" i="2"/>
  <c r="BL581" i="2"/>
  <c r="BK581" i="2"/>
  <c r="BJ581" i="2"/>
  <c r="BI581" i="2"/>
  <c r="BH581" i="2"/>
  <c r="BF581" i="2"/>
  <c r="BD581" i="2"/>
  <c r="AQ581" i="2"/>
  <c r="AP581" i="2"/>
  <c r="AR581" i="2" s="1"/>
  <c r="BU581" i="2" s="1"/>
  <c r="AA581" i="2"/>
  <c r="H581" i="2"/>
  <c r="CX580" i="2"/>
  <c r="CW580" i="2"/>
  <c r="CN580" i="2"/>
  <c r="CK580" i="2"/>
  <c r="CI580" i="2"/>
  <c r="CD580" i="2"/>
  <c r="CE580" i="2" s="1"/>
  <c r="CC580" i="2"/>
  <c r="BY580" i="2"/>
  <c r="CA580" i="2" s="1"/>
  <c r="BW580" i="2"/>
  <c r="BV580" i="2"/>
  <c r="BS580" i="2"/>
  <c r="BR580" i="2"/>
  <c r="BP580" i="2"/>
  <c r="BO580" i="2"/>
  <c r="BN580" i="2"/>
  <c r="BM580" i="2"/>
  <c r="BL580" i="2"/>
  <c r="BK580" i="2"/>
  <c r="BJ580" i="2"/>
  <c r="BI580" i="2"/>
  <c r="BH580" i="2"/>
  <c r="BF580" i="2"/>
  <c r="BD580" i="2"/>
  <c r="AQ580" i="2"/>
  <c r="AP580" i="2"/>
  <c r="AR580" i="2" s="1"/>
  <c r="BU580" i="2" s="1"/>
  <c r="AA580" i="2"/>
  <c r="H580" i="2"/>
  <c r="CX579" i="2"/>
  <c r="CW579" i="2"/>
  <c r="CN579" i="2"/>
  <c r="CK579" i="2"/>
  <c r="CI579" i="2"/>
  <c r="CE579" i="2"/>
  <c r="CD579" i="2"/>
  <c r="CC579" i="2"/>
  <c r="BY579" i="2"/>
  <c r="CA579" i="2" s="1"/>
  <c r="BW579" i="2"/>
  <c r="BV579" i="2"/>
  <c r="BS579" i="2"/>
  <c r="BR579" i="2"/>
  <c r="BP579" i="2"/>
  <c r="BO579" i="2"/>
  <c r="BN579" i="2"/>
  <c r="BM579" i="2"/>
  <c r="BL579" i="2"/>
  <c r="BK579" i="2"/>
  <c r="BJ579" i="2"/>
  <c r="BI579" i="2"/>
  <c r="BH579" i="2"/>
  <c r="BF579" i="2"/>
  <c r="BD579" i="2"/>
  <c r="AQ579" i="2"/>
  <c r="AP579" i="2"/>
  <c r="AR579" i="2" s="1"/>
  <c r="BU579" i="2" s="1"/>
  <c r="AA579" i="2"/>
  <c r="H579" i="2"/>
  <c r="CX578" i="2"/>
  <c r="CW578" i="2"/>
  <c r="CN578" i="2"/>
  <c r="CK578" i="2"/>
  <c r="CI578" i="2"/>
  <c r="CD578" i="2"/>
  <c r="CC578" i="2"/>
  <c r="BY578" i="2"/>
  <c r="CA578" i="2" s="1"/>
  <c r="BW578" i="2"/>
  <c r="BV578" i="2"/>
  <c r="BS578" i="2"/>
  <c r="BR578" i="2"/>
  <c r="BP578" i="2"/>
  <c r="BO578" i="2"/>
  <c r="BN578" i="2"/>
  <c r="BM578" i="2"/>
  <c r="BL578" i="2"/>
  <c r="BK578" i="2"/>
  <c r="BJ578" i="2"/>
  <c r="BI578" i="2"/>
  <c r="BH578" i="2"/>
  <c r="BF578" i="2"/>
  <c r="BD578" i="2"/>
  <c r="AQ578" i="2"/>
  <c r="AP578" i="2"/>
  <c r="AR578" i="2" s="1"/>
  <c r="BU578" i="2" s="1"/>
  <c r="AA578" i="2"/>
  <c r="H578" i="2"/>
  <c r="CX577" i="2"/>
  <c r="CW577" i="2"/>
  <c r="CN577" i="2"/>
  <c r="CK577" i="2"/>
  <c r="CI577" i="2"/>
  <c r="CD577" i="2"/>
  <c r="CE577" i="2" s="1"/>
  <c r="CC577" i="2"/>
  <c r="BY577" i="2"/>
  <c r="CA577" i="2" s="1"/>
  <c r="BW577" i="2"/>
  <c r="BV577" i="2"/>
  <c r="BS577" i="2"/>
  <c r="BR577" i="2"/>
  <c r="BP577" i="2"/>
  <c r="BO577" i="2"/>
  <c r="BN577" i="2"/>
  <c r="BM577" i="2"/>
  <c r="BL577" i="2"/>
  <c r="BK577" i="2"/>
  <c r="BJ577" i="2"/>
  <c r="BI577" i="2"/>
  <c r="BH577" i="2"/>
  <c r="BF577" i="2"/>
  <c r="BD577" i="2"/>
  <c r="AQ577" i="2"/>
  <c r="AP577" i="2"/>
  <c r="AR577" i="2" s="1"/>
  <c r="BU577" i="2" s="1"/>
  <c r="AA577" i="2"/>
  <c r="H577" i="2"/>
  <c r="CX576" i="2"/>
  <c r="CW576" i="2"/>
  <c r="CN576" i="2"/>
  <c r="CK576" i="2"/>
  <c r="CI576" i="2"/>
  <c r="CE576" i="2"/>
  <c r="CD576" i="2"/>
  <c r="CC576" i="2"/>
  <c r="BY576" i="2"/>
  <c r="CA576" i="2" s="1"/>
  <c r="BW576" i="2"/>
  <c r="BV576" i="2"/>
  <c r="BS576" i="2"/>
  <c r="BR576" i="2"/>
  <c r="BP576" i="2"/>
  <c r="BO576" i="2"/>
  <c r="BN576" i="2"/>
  <c r="BM576" i="2"/>
  <c r="BL576" i="2"/>
  <c r="BK576" i="2"/>
  <c r="BJ576" i="2"/>
  <c r="BI576" i="2"/>
  <c r="BH576" i="2"/>
  <c r="BF576" i="2"/>
  <c r="BD576" i="2"/>
  <c r="AQ576" i="2"/>
  <c r="AP576" i="2"/>
  <c r="AR576" i="2" s="1"/>
  <c r="BU576" i="2" s="1"/>
  <c r="AA576" i="2"/>
  <c r="H576" i="2"/>
  <c r="CX575" i="2"/>
  <c r="CW575" i="2"/>
  <c r="CN575" i="2"/>
  <c r="CK575" i="2"/>
  <c r="CI575" i="2"/>
  <c r="CD575" i="2"/>
  <c r="CE575" i="2" s="1"/>
  <c r="CC575" i="2"/>
  <c r="BY575" i="2"/>
  <c r="CA575" i="2" s="1"/>
  <c r="BW575" i="2"/>
  <c r="BV575" i="2"/>
  <c r="BS575" i="2"/>
  <c r="BR575" i="2"/>
  <c r="BP575" i="2"/>
  <c r="BO575" i="2"/>
  <c r="BN575" i="2"/>
  <c r="BM575" i="2"/>
  <c r="BL575" i="2"/>
  <c r="BK575" i="2"/>
  <c r="BJ575" i="2"/>
  <c r="BI575" i="2"/>
  <c r="BH575" i="2"/>
  <c r="BF575" i="2"/>
  <c r="BD575" i="2"/>
  <c r="AQ575" i="2"/>
  <c r="AP575" i="2"/>
  <c r="AR575" i="2" s="1"/>
  <c r="BU575" i="2" s="1"/>
  <c r="AA575" i="2"/>
  <c r="H575" i="2"/>
  <c r="CX574" i="2"/>
  <c r="CW574" i="2"/>
  <c r="CN574" i="2"/>
  <c r="CK574" i="2"/>
  <c r="CI574" i="2"/>
  <c r="CD574" i="2"/>
  <c r="CC574" i="2"/>
  <c r="BY574" i="2"/>
  <c r="CA574" i="2" s="1"/>
  <c r="BW574" i="2"/>
  <c r="BV574" i="2"/>
  <c r="BS574" i="2"/>
  <c r="BR574" i="2"/>
  <c r="BP574" i="2"/>
  <c r="BO574" i="2"/>
  <c r="BN574" i="2"/>
  <c r="BM574" i="2"/>
  <c r="BL574" i="2"/>
  <c r="BK574" i="2"/>
  <c r="BJ574" i="2"/>
  <c r="BI574" i="2"/>
  <c r="BH574" i="2"/>
  <c r="BF574" i="2"/>
  <c r="BD574" i="2"/>
  <c r="AQ574" i="2"/>
  <c r="AP574" i="2"/>
  <c r="AR574" i="2" s="1"/>
  <c r="BU574" i="2" s="1"/>
  <c r="AA574" i="2"/>
  <c r="H574" i="2"/>
  <c r="CX573" i="2"/>
  <c r="CW573" i="2"/>
  <c r="CN573" i="2"/>
  <c r="CK573" i="2"/>
  <c r="CI573" i="2"/>
  <c r="CD573" i="2"/>
  <c r="CE573" i="2" s="1"/>
  <c r="CC573" i="2"/>
  <c r="BY573" i="2"/>
  <c r="CA573" i="2" s="1"/>
  <c r="BW573" i="2"/>
  <c r="BV573" i="2"/>
  <c r="BS573" i="2"/>
  <c r="BR573" i="2"/>
  <c r="BP573" i="2"/>
  <c r="BO573" i="2"/>
  <c r="BN573" i="2"/>
  <c r="BM573" i="2"/>
  <c r="BL573" i="2"/>
  <c r="BK573" i="2"/>
  <c r="BJ573" i="2"/>
  <c r="BI573" i="2"/>
  <c r="BH573" i="2"/>
  <c r="BF573" i="2"/>
  <c r="BD573" i="2"/>
  <c r="AR573" i="2"/>
  <c r="BU573" i="2" s="1"/>
  <c r="AQ573" i="2"/>
  <c r="AP573" i="2"/>
  <c r="AA573" i="2"/>
  <c r="H573" i="2"/>
  <c r="CX572" i="2"/>
  <c r="CW572" i="2"/>
  <c r="CN572" i="2"/>
  <c r="CK572" i="2"/>
  <c r="CI572" i="2"/>
  <c r="CD572" i="2"/>
  <c r="CE572" i="2" s="1"/>
  <c r="CC572" i="2"/>
  <c r="BY572" i="2"/>
  <c r="CA572" i="2" s="1"/>
  <c r="BW572" i="2"/>
  <c r="BV572" i="2"/>
  <c r="BS572" i="2"/>
  <c r="BR572" i="2"/>
  <c r="BP572" i="2"/>
  <c r="BO572" i="2"/>
  <c r="BN572" i="2"/>
  <c r="BM572" i="2"/>
  <c r="BL572" i="2"/>
  <c r="BK572" i="2"/>
  <c r="BJ572" i="2"/>
  <c r="BI572" i="2"/>
  <c r="BH572" i="2"/>
  <c r="BF572" i="2"/>
  <c r="BD572" i="2"/>
  <c r="AQ572" i="2"/>
  <c r="AP572" i="2"/>
  <c r="AR572" i="2" s="1"/>
  <c r="BU572" i="2" s="1"/>
  <c r="AA572" i="2"/>
  <c r="H572" i="2"/>
  <c r="CX571" i="2"/>
  <c r="CW571" i="2"/>
  <c r="CN571" i="2"/>
  <c r="CK571" i="2"/>
  <c r="CI571" i="2"/>
  <c r="CD571" i="2"/>
  <c r="CE571" i="2" s="1"/>
  <c r="CC571" i="2"/>
  <c r="BY571" i="2"/>
  <c r="CA571" i="2" s="1"/>
  <c r="BW571" i="2"/>
  <c r="BV571" i="2"/>
  <c r="BS571" i="2"/>
  <c r="BR571" i="2"/>
  <c r="BP571" i="2"/>
  <c r="BO571" i="2"/>
  <c r="BN571" i="2"/>
  <c r="BM571" i="2"/>
  <c r="BL571" i="2"/>
  <c r="BK571" i="2"/>
  <c r="BJ571" i="2"/>
  <c r="BI571" i="2"/>
  <c r="BH571" i="2"/>
  <c r="BF571" i="2"/>
  <c r="BD571" i="2"/>
  <c r="AQ571" i="2"/>
  <c r="AP571" i="2"/>
  <c r="AR571" i="2" s="1"/>
  <c r="BU571" i="2" s="1"/>
  <c r="AA571" i="2"/>
  <c r="H571" i="2"/>
  <c r="CX570" i="2"/>
  <c r="CW570" i="2"/>
  <c r="CN570" i="2"/>
  <c r="CK570" i="2"/>
  <c r="CI570" i="2"/>
  <c r="CD570" i="2"/>
  <c r="CC570" i="2"/>
  <c r="BY570" i="2"/>
  <c r="CA570" i="2" s="1"/>
  <c r="BW570" i="2"/>
  <c r="BV570" i="2"/>
  <c r="BS570" i="2"/>
  <c r="BR570" i="2"/>
  <c r="BP570" i="2"/>
  <c r="BO570" i="2"/>
  <c r="BN570" i="2"/>
  <c r="BM570" i="2"/>
  <c r="BL570" i="2"/>
  <c r="BK570" i="2"/>
  <c r="BJ570" i="2"/>
  <c r="BI570" i="2"/>
  <c r="BH570" i="2"/>
  <c r="BF570" i="2"/>
  <c r="BD570" i="2"/>
  <c r="AQ570" i="2"/>
  <c r="AP570" i="2"/>
  <c r="AR570" i="2" s="1"/>
  <c r="BU570" i="2" s="1"/>
  <c r="AA570" i="2"/>
  <c r="H570" i="2"/>
  <c r="CX569" i="2"/>
  <c r="CW569" i="2"/>
  <c r="CN569" i="2"/>
  <c r="CK569" i="2"/>
  <c r="CI569" i="2"/>
  <c r="CD569" i="2"/>
  <c r="CE569" i="2" s="1"/>
  <c r="CC569" i="2"/>
  <c r="BY569" i="2"/>
  <c r="CA569" i="2" s="1"/>
  <c r="BW569" i="2"/>
  <c r="BV569" i="2"/>
  <c r="BS569" i="2"/>
  <c r="BR569" i="2"/>
  <c r="BP569" i="2"/>
  <c r="BO569" i="2"/>
  <c r="BN569" i="2"/>
  <c r="CV569" i="2" s="1"/>
  <c r="BM569" i="2"/>
  <c r="BL569" i="2"/>
  <c r="BK569" i="2"/>
  <c r="BJ569" i="2"/>
  <c r="BI569" i="2"/>
  <c r="BH569" i="2"/>
  <c r="BF569" i="2"/>
  <c r="BD569" i="2"/>
  <c r="AQ569" i="2"/>
  <c r="AP569" i="2"/>
  <c r="AR569" i="2" s="1"/>
  <c r="BU569" i="2" s="1"/>
  <c r="AA569" i="2"/>
  <c r="H569" i="2"/>
  <c r="CX568" i="2"/>
  <c r="CW568" i="2"/>
  <c r="CN568" i="2"/>
  <c r="CK568" i="2"/>
  <c r="CI568" i="2"/>
  <c r="CD568" i="2"/>
  <c r="CE568" i="2" s="1"/>
  <c r="CC568" i="2"/>
  <c r="CA568" i="2"/>
  <c r="BY568" i="2"/>
  <c r="BW568" i="2"/>
  <c r="BV568" i="2"/>
  <c r="BS568" i="2"/>
  <c r="BR568" i="2"/>
  <c r="BP568" i="2"/>
  <c r="BO568" i="2"/>
  <c r="BN568" i="2"/>
  <c r="BM568" i="2"/>
  <c r="BL568" i="2"/>
  <c r="BK568" i="2"/>
  <c r="BJ568" i="2"/>
  <c r="BI568" i="2"/>
  <c r="BH568" i="2"/>
  <c r="BF568" i="2"/>
  <c r="BD568" i="2"/>
  <c r="AQ568" i="2"/>
  <c r="AP568" i="2"/>
  <c r="AR568" i="2" s="1"/>
  <c r="BU568" i="2" s="1"/>
  <c r="AA568" i="2"/>
  <c r="H568" i="2"/>
  <c r="CX567" i="2"/>
  <c r="CW567" i="2"/>
  <c r="CN567" i="2"/>
  <c r="CK567" i="2"/>
  <c r="CI567" i="2"/>
  <c r="CE567" i="2"/>
  <c r="CD567" i="2"/>
  <c r="CC567" i="2"/>
  <c r="BY567" i="2"/>
  <c r="CA567" i="2" s="1"/>
  <c r="BW567" i="2"/>
  <c r="BV567" i="2"/>
  <c r="BS567" i="2"/>
  <c r="BR567" i="2"/>
  <c r="BP567" i="2"/>
  <c r="BO567" i="2"/>
  <c r="BN567" i="2"/>
  <c r="BM567" i="2"/>
  <c r="BL567" i="2"/>
  <c r="BK567" i="2"/>
  <c r="BJ567" i="2"/>
  <c r="BI567" i="2"/>
  <c r="BH567" i="2"/>
  <c r="BF567" i="2"/>
  <c r="BD567" i="2"/>
  <c r="AQ567" i="2"/>
  <c r="AP567" i="2"/>
  <c r="AR567" i="2" s="1"/>
  <c r="BU567" i="2" s="1"/>
  <c r="AA567" i="2"/>
  <c r="H567" i="2"/>
  <c r="CX566" i="2"/>
  <c r="CW566" i="2"/>
  <c r="CN566" i="2"/>
  <c r="CK566" i="2"/>
  <c r="CI566" i="2"/>
  <c r="CD566" i="2"/>
  <c r="CC566" i="2"/>
  <c r="BY566" i="2"/>
  <c r="CA566" i="2" s="1"/>
  <c r="BW566" i="2"/>
  <c r="BV566" i="2"/>
  <c r="BS566" i="2"/>
  <c r="BR566" i="2"/>
  <c r="BP566" i="2"/>
  <c r="BO566" i="2"/>
  <c r="BN566" i="2"/>
  <c r="BM566" i="2"/>
  <c r="BL566" i="2"/>
  <c r="BK566" i="2"/>
  <c r="BJ566" i="2"/>
  <c r="BI566" i="2"/>
  <c r="BH566" i="2"/>
  <c r="BF566" i="2"/>
  <c r="BD566" i="2"/>
  <c r="AQ566" i="2"/>
  <c r="AP566" i="2"/>
  <c r="AR566" i="2" s="1"/>
  <c r="BU566" i="2" s="1"/>
  <c r="AA566" i="2"/>
  <c r="H566" i="2"/>
  <c r="DA565" i="2"/>
  <c r="CZ565" i="2"/>
  <c r="CX565" i="2"/>
  <c r="CW565" i="2"/>
  <c r="CK565" i="2"/>
  <c r="CI565" i="2"/>
  <c r="BY565" i="2"/>
  <c r="CA565" i="2" s="1"/>
  <c r="BW565" i="2"/>
  <c r="BV565" i="2"/>
  <c r="BS565" i="2"/>
  <c r="BR565" i="2"/>
  <c r="BP565" i="2"/>
  <c r="BO565" i="2"/>
  <c r="BN565" i="2"/>
  <c r="CV565" i="2" s="1"/>
  <c r="BK565" i="2"/>
  <c r="BG565" i="2"/>
  <c r="BF565" i="2"/>
  <c r="BE565" i="2"/>
  <c r="BC565" i="2"/>
  <c r="AZ565" i="2"/>
  <c r="AY565" i="2"/>
  <c r="AX565" i="2"/>
  <c r="AW565" i="2"/>
  <c r="BD565" i="2" s="1"/>
  <c r="AV565" i="2"/>
  <c r="AU565" i="2"/>
  <c r="BM565" i="2" s="1"/>
  <c r="AT565" i="2"/>
  <c r="CD565" i="2" s="1"/>
  <c r="AS565" i="2"/>
  <c r="CC565" i="2" s="1"/>
  <c r="AP565" i="2"/>
  <c r="AR565" i="2" s="1"/>
  <c r="BU565" i="2" s="1"/>
  <c r="AO565" i="2"/>
  <c r="AN565" i="2"/>
  <c r="AM565" i="2"/>
  <c r="AL565" i="2"/>
  <c r="AK565" i="2"/>
  <c r="AJ565" i="2"/>
  <c r="AI565" i="2"/>
  <c r="AQ565" i="2" s="1"/>
  <c r="Z565" i="2"/>
  <c r="AA565" i="2" s="1"/>
  <c r="Y565" i="2"/>
  <c r="X565" i="2"/>
  <c r="U565" i="2"/>
  <c r="T565" i="2"/>
  <c r="Q565" i="2"/>
  <c r="P565" i="2"/>
  <c r="O565" i="2"/>
  <c r="N565" i="2"/>
  <c r="BL565" i="2" s="1"/>
  <c r="M565" i="2"/>
  <c r="BH565" i="2" s="1"/>
  <c r="L565" i="2"/>
  <c r="K565" i="2"/>
  <c r="BJ565" i="2" s="1"/>
  <c r="J565" i="2"/>
  <c r="BI565" i="2" s="1"/>
  <c r="I565" i="2"/>
  <c r="G565" i="2"/>
  <c r="F565" i="2"/>
  <c r="H565" i="2" s="1"/>
  <c r="DA564" i="2"/>
  <c r="CZ564" i="2"/>
  <c r="CX564" i="2"/>
  <c r="CW564" i="2"/>
  <c r="CK564" i="2"/>
  <c r="CI564" i="2"/>
  <c r="CD564" i="2"/>
  <c r="CE564" i="2" s="1"/>
  <c r="BY564" i="2"/>
  <c r="CA564" i="2" s="1"/>
  <c r="BW564" i="2"/>
  <c r="BV564" i="2"/>
  <c r="BS564" i="2"/>
  <c r="BR564" i="2"/>
  <c r="BP564" i="2"/>
  <c r="BN564" i="2"/>
  <c r="CV564" i="2" s="1"/>
  <c r="BK564" i="2"/>
  <c r="BJ564" i="2"/>
  <c r="BG564" i="2"/>
  <c r="BF564" i="2"/>
  <c r="BE564" i="2"/>
  <c r="BC564" i="2"/>
  <c r="BO564" i="2" s="1"/>
  <c r="AZ564" i="2"/>
  <c r="AY564" i="2"/>
  <c r="AX564" i="2"/>
  <c r="AW564" i="2"/>
  <c r="BD564" i="2" s="1"/>
  <c r="AV564" i="2"/>
  <c r="AU564" i="2"/>
  <c r="BM564" i="2" s="1"/>
  <c r="AT564" i="2"/>
  <c r="AS564" i="2"/>
  <c r="CC564" i="2" s="1"/>
  <c r="AP564" i="2"/>
  <c r="AR564" i="2" s="1"/>
  <c r="BU564" i="2" s="1"/>
  <c r="AO564" i="2"/>
  <c r="AN564" i="2"/>
  <c r="AM564" i="2"/>
  <c r="AL564" i="2"/>
  <c r="AK564" i="2"/>
  <c r="AJ564" i="2"/>
  <c r="AI564" i="2"/>
  <c r="AQ564" i="2" s="1"/>
  <c r="AA564" i="2"/>
  <c r="Z564" i="2"/>
  <c r="CN564" i="2" s="1"/>
  <c r="Y564" i="2"/>
  <c r="X564" i="2"/>
  <c r="U564" i="2"/>
  <c r="T564" i="2"/>
  <c r="Q564" i="2"/>
  <c r="P564" i="2"/>
  <c r="O564" i="2"/>
  <c r="N564" i="2"/>
  <c r="M564" i="2"/>
  <c r="BH564" i="2" s="1"/>
  <c r="L564" i="2"/>
  <c r="K564" i="2"/>
  <c r="J564" i="2"/>
  <c r="BI564" i="2" s="1"/>
  <c r="I564" i="2"/>
  <c r="G564" i="2"/>
  <c r="F564" i="2"/>
  <c r="H564" i="2" s="1"/>
  <c r="DA563" i="2"/>
  <c r="CZ563" i="2"/>
  <c r="CX563" i="2"/>
  <c r="CW563" i="2"/>
  <c r="CN563" i="2"/>
  <c r="CK563" i="2"/>
  <c r="CI563" i="2"/>
  <c r="CD563" i="2"/>
  <c r="CE563" i="2" s="1"/>
  <c r="CC563" i="2"/>
  <c r="BY563" i="2"/>
  <c r="CA563" i="2" s="1"/>
  <c r="BW563" i="2"/>
  <c r="BV563" i="2"/>
  <c r="BS563" i="2"/>
  <c r="BR563" i="2"/>
  <c r="BP563" i="2"/>
  <c r="BO563" i="2"/>
  <c r="BN563" i="2"/>
  <c r="BL563" i="2"/>
  <c r="BJ563" i="2"/>
  <c r="BI563" i="2"/>
  <c r="BG563" i="2"/>
  <c r="BE563" i="2"/>
  <c r="BF563" i="2" s="1"/>
  <c r="BD563" i="2"/>
  <c r="BC563" i="2"/>
  <c r="AZ563" i="2"/>
  <c r="AY563" i="2"/>
  <c r="AX563" i="2"/>
  <c r="AW563" i="2"/>
  <c r="AV563" i="2"/>
  <c r="AU563" i="2"/>
  <c r="BM563" i="2" s="1"/>
  <c r="AT563" i="2"/>
  <c r="AS563" i="2"/>
  <c r="AR563" i="2"/>
  <c r="BU563" i="2" s="1"/>
  <c r="AP563" i="2"/>
  <c r="AO563" i="2"/>
  <c r="AN563" i="2"/>
  <c r="AM563" i="2"/>
  <c r="AL563" i="2"/>
  <c r="AK563" i="2"/>
  <c r="AJ563" i="2"/>
  <c r="AI563" i="2"/>
  <c r="AQ563" i="2" s="1"/>
  <c r="Z563" i="2"/>
  <c r="AA563" i="2" s="1"/>
  <c r="Y563" i="2"/>
  <c r="X563" i="2"/>
  <c r="U563" i="2"/>
  <c r="T563" i="2"/>
  <c r="Q563" i="2"/>
  <c r="P563" i="2"/>
  <c r="O563" i="2"/>
  <c r="N563" i="2"/>
  <c r="M563" i="2"/>
  <c r="BH563" i="2" s="1"/>
  <c r="L563" i="2"/>
  <c r="BK563" i="2" s="1"/>
  <c r="K563" i="2"/>
  <c r="J563" i="2"/>
  <c r="I563" i="2"/>
  <c r="H563" i="2"/>
  <c r="G563" i="2"/>
  <c r="F563" i="2"/>
  <c r="CX562" i="2"/>
  <c r="CW562" i="2"/>
  <c r="CN562" i="2"/>
  <c r="CK562" i="2"/>
  <c r="CI562" i="2"/>
  <c r="CD562" i="2"/>
  <c r="CC562" i="2"/>
  <c r="BY562" i="2"/>
  <c r="CA562" i="2" s="1"/>
  <c r="BW562" i="2"/>
  <c r="BV562" i="2"/>
  <c r="BS562" i="2"/>
  <c r="BR562" i="2"/>
  <c r="BP562" i="2"/>
  <c r="BO562" i="2"/>
  <c r="BN562" i="2"/>
  <c r="BM562" i="2"/>
  <c r="BL562" i="2"/>
  <c r="BK562" i="2"/>
  <c r="BJ562" i="2"/>
  <c r="BI562" i="2"/>
  <c r="BH562" i="2"/>
  <c r="BF562" i="2"/>
  <c r="BD562" i="2"/>
  <c r="AQ562" i="2"/>
  <c r="AP562" i="2"/>
  <c r="AR562" i="2" s="1"/>
  <c r="BU562" i="2" s="1"/>
  <c r="AA562" i="2"/>
  <c r="H562" i="2"/>
  <c r="CX561" i="2"/>
  <c r="CW561" i="2"/>
  <c r="CN561" i="2"/>
  <c r="CK561" i="2"/>
  <c r="CI561" i="2"/>
  <c r="CD561" i="2"/>
  <c r="CE561" i="2" s="1"/>
  <c r="CC561" i="2"/>
  <c r="BY561" i="2"/>
  <c r="CA561" i="2" s="1"/>
  <c r="BW561" i="2"/>
  <c r="BV561" i="2"/>
  <c r="BS561" i="2"/>
  <c r="BR561" i="2"/>
  <c r="BP561" i="2"/>
  <c r="BO561" i="2"/>
  <c r="BN561" i="2"/>
  <c r="BM561" i="2"/>
  <c r="BL561" i="2"/>
  <c r="BK561" i="2"/>
  <c r="BJ561" i="2"/>
  <c r="BI561" i="2"/>
  <c r="BH561" i="2"/>
  <c r="BF561" i="2"/>
  <c r="BD561" i="2"/>
  <c r="AQ561" i="2"/>
  <c r="AP561" i="2"/>
  <c r="AR561" i="2" s="1"/>
  <c r="BU561" i="2" s="1"/>
  <c r="AA561" i="2"/>
  <c r="H561" i="2"/>
  <c r="CX560" i="2"/>
  <c r="CW560" i="2"/>
  <c r="CN560" i="2"/>
  <c r="CK560" i="2"/>
  <c r="CI560" i="2"/>
  <c r="CD560" i="2"/>
  <c r="CE560" i="2" s="1"/>
  <c r="CC560" i="2"/>
  <c r="BY560" i="2"/>
  <c r="CA560" i="2" s="1"/>
  <c r="BW560" i="2"/>
  <c r="BV560" i="2"/>
  <c r="BS560" i="2"/>
  <c r="BR560" i="2"/>
  <c r="BP560" i="2"/>
  <c r="BO560" i="2"/>
  <c r="BN560" i="2"/>
  <c r="BM560" i="2"/>
  <c r="BL560" i="2"/>
  <c r="BK560" i="2"/>
  <c r="BJ560" i="2"/>
  <c r="BI560" i="2"/>
  <c r="BH560" i="2"/>
  <c r="BF560" i="2"/>
  <c r="BD560" i="2"/>
  <c r="AQ560" i="2"/>
  <c r="AP560" i="2"/>
  <c r="AR560" i="2" s="1"/>
  <c r="BU560" i="2" s="1"/>
  <c r="AA560" i="2"/>
  <c r="H560" i="2"/>
  <c r="CX559" i="2"/>
  <c r="CW559" i="2"/>
  <c r="CN559" i="2"/>
  <c r="CK559" i="2"/>
  <c r="CI559" i="2"/>
  <c r="CD559" i="2"/>
  <c r="CE559" i="2" s="1"/>
  <c r="CC559" i="2"/>
  <c r="BY559" i="2"/>
  <c r="CA559" i="2" s="1"/>
  <c r="BW559" i="2"/>
  <c r="BV559" i="2"/>
  <c r="BS559" i="2"/>
  <c r="BR559" i="2"/>
  <c r="BP559" i="2"/>
  <c r="BO559" i="2"/>
  <c r="BN559" i="2"/>
  <c r="BM559" i="2"/>
  <c r="BL559" i="2"/>
  <c r="BK559" i="2"/>
  <c r="BJ559" i="2"/>
  <c r="BI559" i="2"/>
  <c r="BH559" i="2"/>
  <c r="BF559" i="2"/>
  <c r="BD559" i="2"/>
  <c r="AQ559" i="2"/>
  <c r="AP559" i="2"/>
  <c r="AR559" i="2" s="1"/>
  <c r="BU559" i="2" s="1"/>
  <c r="AA559" i="2"/>
  <c r="H559" i="2"/>
  <c r="CX558" i="2"/>
  <c r="CW558" i="2"/>
  <c r="CN558" i="2"/>
  <c r="CK558" i="2"/>
  <c r="CI558" i="2"/>
  <c r="CE558" i="2"/>
  <c r="CD558" i="2"/>
  <c r="CC558" i="2"/>
  <c r="CA558" i="2"/>
  <c r="BY558" i="2"/>
  <c r="BW558" i="2"/>
  <c r="BV558" i="2"/>
  <c r="BS558" i="2"/>
  <c r="BR558" i="2"/>
  <c r="BP558" i="2"/>
  <c r="BO558" i="2"/>
  <c r="BN558" i="2"/>
  <c r="BM558" i="2"/>
  <c r="BL558" i="2"/>
  <c r="BK558" i="2"/>
  <c r="BJ558" i="2"/>
  <c r="BI558" i="2"/>
  <c r="BH558" i="2"/>
  <c r="BF558" i="2"/>
  <c r="BD558" i="2"/>
  <c r="AQ558" i="2"/>
  <c r="AP558" i="2"/>
  <c r="AR558" i="2" s="1"/>
  <c r="BU558" i="2" s="1"/>
  <c r="AA558" i="2"/>
  <c r="H558" i="2"/>
  <c r="DA557" i="2"/>
  <c r="CZ557" i="2"/>
  <c r="CX557" i="2"/>
  <c r="CW557" i="2"/>
  <c r="CK557" i="2"/>
  <c r="CI557" i="2"/>
  <c r="CE557" i="2"/>
  <c r="CD557" i="2"/>
  <c r="CA557" i="2"/>
  <c r="BY557" i="2"/>
  <c r="BW557" i="2"/>
  <c r="BV557" i="2"/>
  <c r="BS557" i="2"/>
  <c r="BR557" i="2"/>
  <c r="BP557" i="2"/>
  <c r="BN557" i="2"/>
  <c r="BK557" i="2"/>
  <c r="BJ557" i="2"/>
  <c r="BH557" i="2"/>
  <c r="BG557" i="2"/>
  <c r="BE557" i="2"/>
  <c r="BF557" i="2" s="1"/>
  <c r="BC557" i="2"/>
  <c r="BO557" i="2" s="1"/>
  <c r="AZ557" i="2"/>
  <c r="AY557" i="2"/>
  <c r="AX557" i="2"/>
  <c r="AW557" i="2"/>
  <c r="BD557" i="2" s="1"/>
  <c r="AV557" i="2"/>
  <c r="AU557" i="2"/>
  <c r="BM557" i="2" s="1"/>
  <c r="AT557" i="2"/>
  <c r="AS557" i="2"/>
  <c r="CC557" i="2" s="1"/>
  <c r="AP557" i="2"/>
  <c r="AR557" i="2" s="1"/>
  <c r="BU557" i="2" s="1"/>
  <c r="AO557" i="2"/>
  <c r="AN557" i="2"/>
  <c r="AM557" i="2"/>
  <c r="AL557" i="2"/>
  <c r="AK557" i="2"/>
  <c r="AJ557" i="2"/>
  <c r="AI557" i="2"/>
  <c r="AQ557" i="2" s="1"/>
  <c r="AA557" i="2"/>
  <c r="Z557" i="2"/>
  <c r="CN557" i="2" s="1"/>
  <c r="Y557" i="2"/>
  <c r="X557" i="2"/>
  <c r="U557" i="2"/>
  <c r="T557" i="2"/>
  <c r="Q557" i="2"/>
  <c r="P557" i="2"/>
  <c r="O557" i="2"/>
  <c r="N557" i="2"/>
  <c r="BL557" i="2" s="1"/>
  <c r="M557" i="2"/>
  <c r="L557" i="2"/>
  <c r="K557" i="2"/>
  <c r="J557" i="2"/>
  <c r="BI557" i="2" s="1"/>
  <c r="I557" i="2"/>
  <c r="G557" i="2"/>
  <c r="F557" i="2"/>
  <c r="H557" i="2" s="1"/>
  <c r="CX556" i="2"/>
  <c r="CW556" i="2"/>
  <c r="CN556" i="2"/>
  <c r="CK556" i="2"/>
  <c r="CI556" i="2"/>
  <c r="CD556" i="2"/>
  <c r="CE556" i="2" s="1"/>
  <c r="CC556" i="2"/>
  <c r="CA556" i="2"/>
  <c r="BY556" i="2"/>
  <c r="BW556" i="2"/>
  <c r="BV556" i="2"/>
  <c r="BS556" i="2"/>
  <c r="BR556" i="2"/>
  <c r="BP556" i="2"/>
  <c r="BO556" i="2"/>
  <c r="BN556" i="2"/>
  <c r="CV556" i="2" s="1"/>
  <c r="CY556" i="2" s="1"/>
  <c r="BM556" i="2"/>
  <c r="BL556" i="2"/>
  <c r="BK556" i="2"/>
  <c r="BJ556" i="2"/>
  <c r="BI556" i="2"/>
  <c r="BH556" i="2"/>
  <c r="BF556" i="2"/>
  <c r="BD556" i="2"/>
  <c r="AQ556" i="2"/>
  <c r="AP556" i="2"/>
  <c r="AR556" i="2" s="1"/>
  <c r="BU556" i="2" s="1"/>
  <c r="AA556" i="2"/>
  <c r="H556" i="2"/>
  <c r="CX555" i="2"/>
  <c r="CW555" i="2"/>
  <c r="CN555" i="2"/>
  <c r="CK555" i="2"/>
  <c r="CI555" i="2"/>
  <c r="CD555" i="2"/>
  <c r="CE555" i="2" s="1"/>
  <c r="CC555" i="2"/>
  <c r="BY555" i="2"/>
  <c r="CA555" i="2" s="1"/>
  <c r="BW555" i="2"/>
  <c r="BV555" i="2"/>
  <c r="BS555" i="2"/>
  <c r="BR555" i="2"/>
  <c r="BP555" i="2"/>
  <c r="BO555" i="2"/>
  <c r="BN555" i="2"/>
  <c r="CV555" i="2" s="1"/>
  <c r="BM555" i="2"/>
  <c r="BL555" i="2"/>
  <c r="BK555" i="2"/>
  <c r="BJ555" i="2"/>
  <c r="BI555" i="2"/>
  <c r="BH555" i="2"/>
  <c r="BF555" i="2"/>
  <c r="BD555" i="2"/>
  <c r="AQ555" i="2"/>
  <c r="AP555" i="2"/>
  <c r="AR555" i="2" s="1"/>
  <c r="BU555" i="2" s="1"/>
  <c r="AA555" i="2"/>
  <c r="H555" i="2"/>
  <c r="CX554" i="2"/>
  <c r="CW554" i="2"/>
  <c r="CN554" i="2"/>
  <c r="CK554" i="2"/>
  <c r="CI554" i="2"/>
  <c r="CD554" i="2"/>
  <c r="CC554" i="2"/>
  <c r="BY554" i="2"/>
  <c r="CA554" i="2" s="1"/>
  <c r="BW554" i="2"/>
  <c r="BV554" i="2"/>
  <c r="BS554" i="2"/>
  <c r="BR554" i="2"/>
  <c r="BP554" i="2"/>
  <c r="BO554" i="2"/>
  <c r="BN554" i="2"/>
  <c r="BM554" i="2"/>
  <c r="BL554" i="2"/>
  <c r="BK554" i="2"/>
  <c r="BJ554" i="2"/>
  <c r="BI554" i="2"/>
  <c r="BH554" i="2"/>
  <c r="BF554" i="2"/>
  <c r="BD554" i="2"/>
  <c r="AQ554" i="2"/>
  <c r="AP554" i="2"/>
  <c r="AR554" i="2" s="1"/>
  <c r="BU554" i="2" s="1"/>
  <c r="AA554" i="2"/>
  <c r="H554" i="2"/>
  <c r="CX553" i="2"/>
  <c r="CW553" i="2"/>
  <c r="CN553" i="2"/>
  <c r="CK553" i="2"/>
  <c r="CI553" i="2"/>
  <c r="CD553" i="2"/>
  <c r="CE553" i="2" s="1"/>
  <c r="CC553" i="2"/>
  <c r="CA553" i="2"/>
  <c r="BY553" i="2"/>
  <c r="BW553" i="2"/>
  <c r="BV553" i="2"/>
  <c r="BS553" i="2"/>
  <c r="BR553" i="2"/>
  <c r="BP553" i="2"/>
  <c r="BO553" i="2"/>
  <c r="BN553" i="2"/>
  <c r="BM553" i="2"/>
  <c r="BL553" i="2"/>
  <c r="BK553" i="2"/>
  <c r="BJ553" i="2"/>
  <c r="BI553" i="2"/>
  <c r="BH553" i="2"/>
  <c r="BF553" i="2"/>
  <c r="BD553" i="2"/>
  <c r="AQ553" i="2"/>
  <c r="AP553" i="2"/>
  <c r="AR553" i="2" s="1"/>
  <c r="BU553" i="2" s="1"/>
  <c r="AA553" i="2"/>
  <c r="H553" i="2"/>
  <c r="CX552" i="2"/>
  <c r="CW552" i="2"/>
  <c r="CN552" i="2"/>
  <c r="CK552" i="2"/>
  <c r="CI552" i="2"/>
  <c r="CD552" i="2"/>
  <c r="CE552" i="2" s="1"/>
  <c r="CC552" i="2"/>
  <c r="CA552" i="2"/>
  <c r="BY552" i="2"/>
  <c r="BW552" i="2"/>
  <c r="BV552" i="2"/>
  <c r="BS552" i="2"/>
  <c r="BR552" i="2"/>
  <c r="BP552" i="2"/>
  <c r="BO552" i="2"/>
  <c r="BN552" i="2"/>
  <c r="BM552" i="2"/>
  <c r="BL552" i="2"/>
  <c r="BK552" i="2"/>
  <c r="BJ552" i="2"/>
  <c r="BI552" i="2"/>
  <c r="BH552" i="2"/>
  <c r="BF552" i="2"/>
  <c r="BD552" i="2"/>
  <c r="AQ552" i="2"/>
  <c r="AP552" i="2"/>
  <c r="AR552" i="2" s="1"/>
  <c r="BU552" i="2" s="1"/>
  <c r="AA552" i="2"/>
  <c r="H552" i="2"/>
  <c r="CX551" i="2"/>
  <c r="CW551" i="2"/>
  <c r="CN551" i="2"/>
  <c r="CK551" i="2"/>
  <c r="CI551" i="2"/>
  <c r="CD551" i="2"/>
  <c r="CE551" i="2" s="1"/>
  <c r="CC551" i="2"/>
  <c r="BY551" i="2"/>
  <c r="CA551" i="2" s="1"/>
  <c r="BW551" i="2"/>
  <c r="BV551" i="2"/>
  <c r="BS551" i="2"/>
  <c r="BR551" i="2"/>
  <c r="BP551" i="2"/>
  <c r="BO551" i="2"/>
  <c r="BN551" i="2"/>
  <c r="BM551" i="2"/>
  <c r="BL551" i="2"/>
  <c r="BK551" i="2"/>
  <c r="BJ551" i="2"/>
  <c r="BI551" i="2"/>
  <c r="BH551" i="2"/>
  <c r="BF551" i="2"/>
  <c r="BD551" i="2"/>
  <c r="AQ551" i="2"/>
  <c r="AP551" i="2"/>
  <c r="AR551" i="2" s="1"/>
  <c r="BU551" i="2" s="1"/>
  <c r="AA551" i="2"/>
  <c r="H551" i="2"/>
  <c r="CX550" i="2"/>
  <c r="CW550" i="2"/>
  <c r="CN550" i="2"/>
  <c r="CK550" i="2"/>
  <c r="CI550" i="2"/>
  <c r="CD550" i="2"/>
  <c r="CC550" i="2"/>
  <c r="BY550" i="2"/>
  <c r="CA550" i="2" s="1"/>
  <c r="BW550" i="2"/>
  <c r="BV550" i="2"/>
  <c r="BS550" i="2"/>
  <c r="BR550" i="2"/>
  <c r="BP550" i="2"/>
  <c r="BO550" i="2"/>
  <c r="BN550" i="2"/>
  <c r="BM550" i="2"/>
  <c r="BL550" i="2"/>
  <c r="BK550" i="2"/>
  <c r="BJ550" i="2"/>
  <c r="BI550" i="2"/>
  <c r="BH550" i="2"/>
  <c r="BF550" i="2"/>
  <c r="BD550" i="2"/>
  <c r="AQ550" i="2"/>
  <c r="AP550" i="2"/>
  <c r="AR550" i="2" s="1"/>
  <c r="BU550" i="2" s="1"/>
  <c r="AA550" i="2"/>
  <c r="H550" i="2"/>
  <c r="CX549" i="2"/>
  <c r="CW549" i="2"/>
  <c r="CN549" i="2"/>
  <c r="CK549" i="2"/>
  <c r="CI549" i="2"/>
  <c r="CD549" i="2"/>
  <c r="CE549" i="2" s="1"/>
  <c r="CC549" i="2"/>
  <c r="BY549" i="2"/>
  <c r="CA549" i="2" s="1"/>
  <c r="BW549" i="2"/>
  <c r="BV549" i="2"/>
  <c r="BS549" i="2"/>
  <c r="BR549" i="2"/>
  <c r="BP549" i="2"/>
  <c r="BO549" i="2"/>
  <c r="BN549" i="2"/>
  <c r="BM549" i="2"/>
  <c r="BL549" i="2"/>
  <c r="BK549" i="2"/>
  <c r="BJ549" i="2"/>
  <c r="BI549" i="2"/>
  <c r="BH549" i="2"/>
  <c r="BF549" i="2"/>
  <c r="BD549" i="2"/>
  <c r="AQ549" i="2"/>
  <c r="AP549" i="2"/>
  <c r="AR549" i="2" s="1"/>
  <c r="BU549" i="2" s="1"/>
  <c r="AA549" i="2"/>
  <c r="H549" i="2"/>
  <c r="CX548" i="2"/>
  <c r="CW548" i="2"/>
  <c r="CN548" i="2"/>
  <c r="CK548" i="2"/>
  <c r="CI548" i="2"/>
  <c r="CD548" i="2"/>
  <c r="CE548" i="2" s="1"/>
  <c r="CC548" i="2"/>
  <c r="CA548" i="2"/>
  <c r="BY548" i="2"/>
  <c r="BW548" i="2"/>
  <c r="BV548" i="2"/>
  <c r="BS548" i="2"/>
  <c r="BR548" i="2"/>
  <c r="BP548" i="2"/>
  <c r="BO548" i="2"/>
  <c r="BN548" i="2"/>
  <c r="BM548" i="2"/>
  <c r="BL548" i="2"/>
  <c r="BK548" i="2"/>
  <c r="BJ548" i="2"/>
  <c r="BI548" i="2"/>
  <c r="BH548" i="2"/>
  <c r="BF548" i="2"/>
  <c r="BD548" i="2"/>
  <c r="AQ548" i="2"/>
  <c r="AP548" i="2"/>
  <c r="AR548" i="2" s="1"/>
  <c r="BU548" i="2" s="1"/>
  <c r="AA548" i="2"/>
  <c r="H548" i="2"/>
  <c r="DA547" i="2"/>
  <c r="CZ547" i="2"/>
  <c r="CX547" i="2"/>
  <c r="CW547" i="2"/>
  <c r="CN547" i="2"/>
  <c r="CK547" i="2"/>
  <c r="CI547" i="2"/>
  <c r="CD547" i="2"/>
  <c r="CE547" i="2" s="1"/>
  <c r="CC547" i="2"/>
  <c r="BY547" i="2"/>
  <c r="CA547" i="2" s="1"/>
  <c r="BW547" i="2"/>
  <c r="BV547" i="2"/>
  <c r="BS547" i="2"/>
  <c r="BR547" i="2"/>
  <c r="BP547" i="2"/>
  <c r="BO547" i="2"/>
  <c r="BN547" i="2"/>
  <c r="BL547" i="2"/>
  <c r="BJ547" i="2"/>
  <c r="BI547" i="2"/>
  <c r="BG547" i="2"/>
  <c r="BE547" i="2"/>
  <c r="BF547" i="2" s="1"/>
  <c r="BD547" i="2"/>
  <c r="BC547" i="2"/>
  <c r="AZ547" i="2"/>
  <c r="AY547" i="2"/>
  <c r="AX547" i="2"/>
  <c r="AW547" i="2"/>
  <c r="AV547" i="2"/>
  <c r="AU547" i="2"/>
  <c r="BM547" i="2" s="1"/>
  <c r="AT547" i="2"/>
  <c r="AS547" i="2"/>
  <c r="AP547" i="2"/>
  <c r="AR547" i="2" s="1"/>
  <c r="BU547" i="2" s="1"/>
  <c r="AO547" i="2"/>
  <c r="AN547" i="2"/>
  <c r="AM547" i="2"/>
  <c r="AL547" i="2"/>
  <c r="AK547" i="2"/>
  <c r="AJ547" i="2"/>
  <c r="AI547" i="2"/>
  <c r="AQ547" i="2" s="1"/>
  <c r="Z547" i="2"/>
  <c r="AA547" i="2" s="1"/>
  <c r="Y547" i="2"/>
  <c r="X547" i="2"/>
  <c r="U547" i="2"/>
  <c r="T547" i="2"/>
  <c r="Q547" i="2"/>
  <c r="P547" i="2"/>
  <c r="O547" i="2"/>
  <c r="N547" i="2"/>
  <c r="M547" i="2"/>
  <c r="BH547" i="2" s="1"/>
  <c r="L547" i="2"/>
  <c r="BK547" i="2" s="1"/>
  <c r="K547" i="2"/>
  <c r="J547" i="2"/>
  <c r="I547" i="2"/>
  <c r="H547" i="2"/>
  <c r="G547" i="2"/>
  <c r="F547" i="2"/>
  <c r="CX546" i="2"/>
  <c r="CW546" i="2"/>
  <c r="CN546" i="2"/>
  <c r="CK546" i="2"/>
  <c r="CI546" i="2"/>
  <c r="CD546" i="2"/>
  <c r="CC546" i="2"/>
  <c r="BY546" i="2"/>
  <c r="CA546" i="2" s="1"/>
  <c r="BW546" i="2"/>
  <c r="BV546" i="2"/>
  <c r="BS546" i="2"/>
  <c r="BR546" i="2"/>
  <c r="BP546" i="2"/>
  <c r="BO546" i="2"/>
  <c r="BN546" i="2"/>
  <c r="CV546" i="2" s="1"/>
  <c r="BM546" i="2"/>
  <c r="BL546" i="2"/>
  <c r="BK546" i="2"/>
  <c r="BJ546" i="2"/>
  <c r="BI546" i="2"/>
  <c r="BH546" i="2"/>
  <c r="BF546" i="2"/>
  <c r="BD546" i="2"/>
  <c r="AQ546" i="2"/>
  <c r="AP546" i="2"/>
  <c r="AR546" i="2" s="1"/>
  <c r="BU546" i="2" s="1"/>
  <c r="AA546" i="2"/>
  <c r="H546" i="2"/>
  <c r="DA545" i="2"/>
  <c r="CZ545" i="2"/>
  <c r="CX545" i="2"/>
  <c r="CW545" i="2"/>
  <c r="CK545" i="2"/>
  <c r="CI545" i="2"/>
  <c r="BY545" i="2"/>
  <c r="CA545" i="2" s="1"/>
  <c r="BW545" i="2"/>
  <c r="BV545" i="2"/>
  <c r="BS545" i="2"/>
  <c r="BR545" i="2"/>
  <c r="BP545" i="2"/>
  <c r="BO545" i="2"/>
  <c r="BN545" i="2"/>
  <c r="BK545" i="2"/>
  <c r="BG545" i="2"/>
  <c r="BF545" i="2"/>
  <c r="BE545" i="2"/>
  <c r="BC545" i="2"/>
  <c r="AZ545" i="2"/>
  <c r="AY545" i="2"/>
  <c r="AX545" i="2"/>
  <c r="AW545" i="2"/>
  <c r="BD545" i="2" s="1"/>
  <c r="AV545" i="2"/>
  <c r="AU545" i="2"/>
  <c r="BM545" i="2" s="1"/>
  <c r="AT545" i="2"/>
  <c r="CD545" i="2" s="1"/>
  <c r="AS545" i="2"/>
  <c r="CC545" i="2" s="1"/>
  <c r="AP545" i="2"/>
  <c r="AR545" i="2" s="1"/>
  <c r="BU545" i="2" s="1"/>
  <c r="AO545" i="2"/>
  <c r="AN545" i="2"/>
  <c r="AM545" i="2"/>
  <c r="AL545" i="2"/>
  <c r="AK545" i="2"/>
  <c r="AJ545" i="2"/>
  <c r="AI545" i="2"/>
  <c r="AQ545" i="2" s="1"/>
  <c r="Z545" i="2"/>
  <c r="AA545" i="2" s="1"/>
  <c r="Y545" i="2"/>
  <c r="X545" i="2"/>
  <c r="U545" i="2"/>
  <c r="T545" i="2"/>
  <c r="Q545" i="2"/>
  <c r="P545" i="2"/>
  <c r="O545" i="2"/>
  <c r="N545" i="2"/>
  <c r="BL545" i="2" s="1"/>
  <c r="M545" i="2"/>
  <c r="BH545" i="2" s="1"/>
  <c r="L545" i="2"/>
  <c r="K545" i="2"/>
  <c r="BJ545" i="2" s="1"/>
  <c r="J545" i="2"/>
  <c r="BI545" i="2" s="1"/>
  <c r="I545" i="2"/>
  <c r="G545" i="2"/>
  <c r="F545" i="2"/>
  <c r="H545" i="2" s="1"/>
  <c r="DA544" i="2"/>
  <c r="CZ544" i="2"/>
  <c r="CX544" i="2"/>
  <c r="CW544" i="2"/>
  <c r="CK544" i="2"/>
  <c r="CI544" i="2"/>
  <c r="CE544" i="2"/>
  <c r="CD544" i="2"/>
  <c r="BY544" i="2"/>
  <c r="CA544" i="2" s="1"/>
  <c r="BW544" i="2"/>
  <c r="BV544" i="2"/>
  <c r="BS544" i="2"/>
  <c r="BR544" i="2"/>
  <c r="BP544" i="2"/>
  <c r="BN544" i="2"/>
  <c r="CV544" i="2" s="1"/>
  <c r="BK544" i="2"/>
  <c r="BJ544" i="2"/>
  <c r="BG544" i="2"/>
  <c r="BF544" i="2"/>
  <c r="BE544" i="2"/>
  <c r="BC544" i="2"/>
  <c r="BO544" i="2" s="1"/>
  <c r="AZ544" i="2"/>
  <c r="AY544" i="2"/>
  <c r="AX544" i="2"/>
  <c r="AW544" i="2"/>
  <c r="BD544" i="2" s="1"/>
  <c r="AV544" i="2"/>
  <c r="AU544" i="2"/>
  <c r="BM544" i="2" s="1"/>
  <c r="AT544" i="2"/>
  <c r="AS544" i="2"/>
  <c r="CC544" i="2" s="1"/>
  <c r="AP544" i="2"/>
  <c r="AR544" i="2" s="1"/>
  <c r="BU544" i="2" s="1"/>
  <c r="AO544" i="2"/>
  <c r="AN544" i="2"/>
  <c r="AM544" i="2"/>
  <c r="AL544" i="2"/>
  <c r="AK544" i="2"/>
  <c r="AJ544" i="2"/>
  <c r="AI544" i="2"/>
  <c r="AQ544" i="2" s="1"/>
  <c r="AA544" i="2"/>
  <c r="Z544" i="2"/>
  <c r="CN544" i="2" s="1"/>
  <c r="Y544" i="2"/>
  <c r="X544" i="2"/>
  <c r="U544" i="2"/>
  <c r="T544" i="2"/>
  <c r="Q544" i="2"/>
  <c r="P544" i="2"/>
  <c r="O544" i="2"/>
  <c r="N544" i="2"/>
  <c r="M544" i="2"/>
  <c r="BH544" i="2" s="1"/>
  <c r="L544" i="2"/>
  <c r="K544" i="2"/>
  <c r="J544" i="2"/>
  <c r="BI544" i="2" s="1"/>
  <c r="I544" i="2"/>
  <c r="G544" i="2"/>
  <c r="F544" i="2"/>
  <c r="H544" i="2" s="1"/>
  <c r="CX543" i="2"/>
  <c r="CW543" i="2"/>
  <c r="CN543" i="2"/>
  <c r="CK543" i="2"/>
  <c r="CI543" i="2"/>
  <c r="CE543" i="2"/>
  <c r="CD543" i="2"/>
  <c r="CC543" i="2"/>
  <c r="CA543" i="2"/>
  <c r="BY543" i="2"/>
  <c r="BW543" i="2"/>
  <c r="BV543" i="2"/>
  <c r="BS543" i="2"/>
  <c r="BR543" i="2"/>
  <c r="BP543" i="2"/>
  <c r="BO543" i="2"/>
  <c r="BN543" i="2"/>
  <c r="BM543" i="2"/>
  <c r="BL543" i="2"/>
  <c r="BK543" i="2"/>
  <c r="BJ543" i="2"/>
  <c r="BI543" i="2"/>
  <c r="BH543" i="2"/>
  <c r="BF543" i="2"/>
  <c r="BD543" i="2"/>
  <c r="AQ543" i="2"/>
  <c r="AP543" i="2"/>
  <c r="AR543" i="2" s="1"/>
  <c r="BU543" i="2" s="1"/>
  <c r="AA543" i="2"/>
  <c r="H543" i="2"/>
  <c r="CX542" i="2"/>
  <c r="CW542" i="2"/>
  <c r="CN542" i="2"/>
  <c r="CK542" i="2"/>
  <c r="CI542" i="2"/>
  <c r="CD542" i="2"/>
  <c r="CE542" i="2" s="1"/>
  <c r="CC542" i="2"/>
  <c r="BY542" i="2"/>
  <c r="CA542" i="2" s="1"/>
  <c r="BW542" i="2"/>
  <c r="BV542" i="2"/>
  <c r="BS542" i="2"/>
  <c r="BR542" i="2"/>
  <c r="BP542" i="2"/>
  <c r="BO542" i="2"/>
  <c r="BN542" i="2"/>
  <c r="CV542" i="2" s="1"/>
  <c r="BM542" i="2"/>
  <c r="BL542" i="2"/>
  <c r="BK542" i="2"/>
  <c r="BJ542" i="2"/>
  <c r="BI542" i="2"/>
  <c r="BH542" i="2"/>
  <c r="BF542" i="2"/>
  <c r="BD542" i="2"/>
  <c r="AQ542" i="2"/>
  <c r="AP542" i="2"/>
  <c r="AR542" i="2" s="1"/>
  <c r="BU542" i="2" s="1"/>
  <c r="AA542" i="2"/>
  <c r="H542" i="2"/>
  <c r="CX541" i="2"/>
  <c r="CW541" i="2"/>
  <c r="CN541" i="2"/>
  <c r="CK541" i="2"/>
  <c r="CI541" i="2"/>
  <c r="CD541" i="2"/>
  <c r="CE541" i="2" s="1"/>
  <c r="CC541" i="2"/>
  <c r="CA541" i="2"/>
  <c r="BY541" i="2"/>
  <c r="BW541" i="2"/>
  <c r="BV541" i="2"/>
  <c r="BS541" i="2"/>
  <c r="BR541" i="2"/>
  <c r="BP541" i="2"/>
  <c r="BO541" i="2"/>
  <c r="BN541" i="2"/>
  <c r="CV541" i="2" s="1"/>
  <c r="BM541" i="2"/>
  <c r="BL541" i="2"/>
  <c r="BK541" i="2"/>
  <c r="BJ541" i="2"/>
  <c r="BI541" i="2"/>
  <c r="BH541" i="2"/>
  <c r="BF541" i="2"/>
  <c r="BD541" i="2"/>
  <c r="AQ541" i="2"/>
  <c r="AP541" i="2"/>
  <c r="AR541" i="2" s="1"/>
  <c r="BU541" i="2" s="1"/>
  <c r="AA541" i="2"/>
  <c r="H541" i="2"/>
  <c r="CX540" i="2"/>
  <c r="CW540" i="2"/>
  <c r="CV540" i="2"/>
  <c r="CR540" i="2" s="1"/>
  <c r="CN540" i="2"/>
  <c r="CK540" i="2"/>
  <c r="CI540" i="2"/>
  <c r="CD540" i="2"/>
  <c r="CE540" i="2" s="1"/>
  <c r="CC540" i="2"/>
  <c r="BY540" i="2"/>
  <c r="CA540" i="2" s="1"/>
  <c r="BW540" i="2"/>
  <c r="BV540" i="2"/>
  <c r="BS540" i="2"/>
  <c r="BR540" i="2"/>
  <c r="BP540" i="2"/>
  <c r="BO540" i="2"/>
  <c r="BN540" i="2"/>
  <c r="BM540" i="2"/>
  <c r="BL540" i="2"/>
  <c r="BK540" i="2"/>
  <c r="BJ540" i="2"/>
  <c r="BI540" i="2"/>
  <c r="BH540" i="2"/>
  <c r="BF540" i="2"/>
  <c r="BD540" i="2"/>
  <c r="AQ540" i="2"/>
  <c r="AP540" i="2"/>
  <c r="AR540" i="2" s="1"/>
  <c r="BU540" i="2" s="1"/>
  <c r="AA540" i="2"/>
  <c r="H540" i="2"/>
  <c r="CX539" i="2"/>
  <c r="CW539" i="2"/>
  <c r="CN539" i="2"/>
  <c r="CK539" i="2"/>
  <c r="CI539" i="2"/>
  <c r="CD539" i="2"/>
  <c r="CE539" i="2" s="1"/>
  <c r="CC539" i="2"/>
  <c r="BY539" i="2"/>
  <c r="CA539" i="2" s="1"/>
  <c r="BW539" i="2"/>
  <c r="BV539" i="2"/>
  <c r="BS539" i="2"/>
  <c r="BR539" i="2"/>
  <c r="BP539" i="2"/>
  <c r="BO539" i="2"/>
  <c r="BN539" i="2"/>
  <c r="CV539" i="2" s="1"/>
  <c r="BM539" i="2"/>
  <c r="BL539" i="2"/>
  <c r="BK539" i="2"/>
  <c r="BJ539" i="2"/>
  <c r="BI539" i="2"/>
  <c r="BH539" i="2"/>
  <c r="BF539" i="2"/>
  <c r="BD539" i="2"/>
  <c r="AQ539" i="2"/>
  <c r="AP539" i="2"/>
  <c r="AR539" i="2" s="1"/>
  <c r="BU539" i="2" s="1"/>
  <c r="AA539" i="2"/>
  <c r="H539" i="2"/>
  <c r="CX538" i="2"/>
  <c r="CW538" i="2"/>
  <c r="CN538" i="2"/>
  <c r="CK538" i="2"/>
  <c r="CI538" i="2"/>
  <c r="CD538" i="2"/>
  <c r="CC538" i="2"/>
  <c r="BY538" i="2"/>
  <c r="CA538" i="2" s="1"/>
  <c r="BW538" i="2"/>
  <c r="BV538" i="2"/>
  <c r="BS538" i="2"/>
  <c r="BR538" i="2"/>
  <c r="BP538" i="2"/>
  <c r="BO538" i="2"/>
  <c r="BN538" i="2"/>
  <c r="CV538" i="2" s="1"/>
  <c r="BM538" i="2"/>
  <c r="BL538" i="2"/>
  <c r="BK538" i="2"/>
  <c r="BJ538" i="2"/>
  <c r="BI538" i="2"/>
  <c r="BH538" i="2"/>
  <c r="BF538" i="2"/>
  <c r="BD538" i="2"/>
  <c r="AQ538" i="2"/>
  <c r="AP538" i="2"/>
  <c r="AR538" i="2" s="1"/>
  <c r="BU538" i="2" s="1"/>
  <c r="AA538" i="2"/>
  <c r="H538" i="2"/>
  <c r="CX537" i="2"/>
  <c r="CW537" i="2"/>
  <c r="CN537" i="2"/>
  <c r="CK537" i="2"/>
  <c r="CI537" i="2"/>
  <c r="CD537" i="2"/>
  <c r="CE537" i="2" s="1"/>
  <c r="CC537" i="2"/>
  <c r="BY537" i="2"/>
  <c r="CA537" i="2" s="1"/>
  <c r="BW537" i="2"/>
  <c r="BV537" i="2"/>
  <c r="BS537" i="2"/>
  <c r="BR537" i="2"/>
  <c r="BP537" i="2"/>
  <c r="BO537" i="2"/>
  <c r="BN537" i="2"/>
  <c r="BM537" i="2"/>
  <c r="BL537" i="2"/>
  <c r="BK537" i="2"/>
  <c r="BJ537" i="2"/>
  <c r="BI537" i="2"/>
  <c r="BH537" i="2"/>
  <c r="BF537" i="2"/>
  <c r="BD537" i="2"/>
  <c r="AQ537" i="2"/>
  <c r="AP537" i="2"/>
  <c r="AR537" i="2" s="1"/>
  <c r="BU537" i="2" s="1"/>
  <c r="AA537" i="2"/>
  <c r="H537" i="2"/>
  <c r="CX536" i="2"/>
  <c r="CW536" i="2"/>
  <c r="CN536" i="2"/>
  <c r="CK536" i="2"/>
  <c r="CI536" i="2"/>
  <c r="CD536" i="2"/>
  <c r="CE536" i="2" s="1"/>
  <c r="CC536" i="2"/>
  <c r="CA536" i="2"/>
  <c r="BY536" i="2"/>
  <c r="BW536" i="2"/>
  <c r="BV536" i="2"/>
  <c r="BS536" i="2"/>
  <c r="BR536" i="2"/>
  <c r="BP536" i="2"/>
  <c r="BO536" i="2"/>
  <c r="BN536" i="2"/>
  <c r="BM536" i="2"/>
  <c r="BL536" i="2"/>
  <c r="BK536" i="2"/>
  <c r="BJ536" i="2"/>
  <c r="BI536" i="2"/>
  <c r="BH536" i="2"/>
  <c r="BF536" i="2"/>
  <c r="BD536" i="2"/>
  <c r="AQ536" i="2"/>
  <c r="AP536" i="2"/>
  <c r="AR536" i="2" s="1"/>
  <c r="BU536" i="2" s="1"/>
  <c r="AA536" i="2"/>
  <c r="H536" i="2"/>
  <c r="CX535" i="2"/>
  <c r="CW535" i="2"/>
  <c r="CN535" i="2"/>
  <c r="CK535" i="2"/>
  <c r="CI535" i="2"/>
  <c r="CD535" i="2"/>
  <c r="CE535" i="2" s="1"/>
  <c r="CC535" i="2"/>
  <c r="CA535" i="2"/>
  <c r="BY535" i="2"/>
  <c r="BW535" i="2"/>
  <c r="BV535" i="2"/>
  <c r="BS535" i="2"/>
  <c r="BR535" i="2"/>
  <c r="BP535" i="2"/>
  <c r="BO535" i="2"/>
  <c r="BN535" i="2"/>
  <c r="CV535" i="2" s="1"/>
  <c r="BM535" i="2"/>
  <c r="BL535" i="2"/>
  <c r="BK535" i="2"/>
  <c r="BJ535" i="2"/>
  <c r="BI535" i="2"/>
  <c r="BH535" i="2"/>
  <c r="BF535" i="2"/>
  <c r="BD535" i="2"/>
  <c r="AQ535" i="2"/>
  <c r="AP535" i="2"/>
  <c r="AR535" i="2" s="1"/>
  <c r="BU535" i="2" s="1"/>
  <c r="AA535" i="2"/>
  <c r="H535" i="2"/>
  <c r="CX534" i="2"/>
  <c r="CW534" i="2"/>
  <c r="CN534" i="2"/>
  <c r="CK534" i="2"/>
  <c r="CI534" i="2"/>
  <c r="CD534" i="2"/>
  <c r="CE534" i="2" s="1"/>
  <c r="CC534" i="2"/>
  <c r="BY534" i="2"/>
  <c r="CA534" i="2" s="1"/>
  <c r="BW534" i="2"/>
  <c r="BV534" i="2"/>
  <c r="BS534" i="2"/>
  <c r="BR534" i="2"/>
  <c r="BP534" i="2"/>
  <c r="BO534" i="2"/>
  <c r="BN534" i="2"/>
  <c r="CV534" i="2" s="1"/>
  <c r="BM534" i="2"/>
  <c r="BL534" i="2"/>
  <c r="BK534" i="2"/>
  <c r="BJ534" i="2"/>
  <c r="BI534" i="2"/>
  <c r="BH534" i="2"/>
  <c r="BF534" i="2"/>
  <c r="BD534" i="2"/>
  <c r="AQ534" i="2"/>
  <c r="AP534" i="2"/>
  <c r="AR534" i="2" s="1"/>
  <c r="BU534" i="2" s="1"/>
  <c r="AA534" i="2"/>
  <c r="H534" i="2"/>
  <c r="CX533" i="2"/>
  <c r="CW533" i="2"/>
  <c r="CN533" i="2"/>
  <c r="CK533" i="2"/>
  <c r="CI533" i="2"/>
  <c r="CD533" i="2"/>
  <c r="CE533" i="2" s="1"/>
  <c r="CC533" i="2"/>
  <c r="CA533" i="2"/>
  <c r="BY533" i="2"/>
  <c r="BW533" i="2"/>
  <c r="BV533" i="2"/>
  <c r="BS533" i="2"/>
  <c r="BR533" i="2"/>
  <c r="BP533" i="2"/>
  <c r="BO533" i="2"/>
  <c r="BN533" i="2"/>
  <c r="BM533" i="2"/>
  <c r="BL533" i="2"/>
  <c r="BK533" i="2"/>
  <c r="BJ533" i="2"/>
  <c r="BI533" i="2"/>
  <c r="BH533" i="2"/>
  <c r="BF533" i="2"/>
  <c r="BD533" i="2"/>
  <c r="AQ533" i="2"/>
  <c r="AP533" i="2"/>
  <c r="AR533" i="2" s="1"/>
  <c r="BU533" i="2" s="1"/>
  <c r="AA533" i="2"/>
  <c r="H533" i="2"/>
  <c r="CX532" i="2"/>
  <c r="CW532" i="2"/>
  <c r="CN532" i="2"/>
  <c r="CK532" i="2"/>
  <c r="CI532" i="2"/>
  <c r="CD532" i="2"/>
  <c r="CE532" i="2" s="1"/>
  <c r="CC532" i="2"/>
  <c r="BY532" i="2"/>
  <c r="CA532" i="2" s="1"/>
  <c r="BW532" i="2"/>
  <c r="BV532" i="2"/>
  <c r="BS532" i="2"/>
  <c r="BR532" i="2"/>
  <c r="BP532" i="2"/>
  <c r="BO532" i="2"/>
  <c r="BN532" i="2"/>
  <c r="CV532" i="2" s="1"/>
  <c r="CR532" i="2" s="1"/>
  <c r="BM532" i="2"/>
  <c r="BL532" i="2"/>
  <c r="BK532" i="2"/>
  <c r="BJ532" i="2"/>
  <c r="BI532" i="2"/>
  <c r="BH532" i="2"/>
  <c r="BF532" i="2"/>
  <c r="BD532" i="2"/>
  <c r="AQ532" i="2"/>
  <c r="AP532" i="2"/>
  <c r="AR532" i="2" s="1"/>
  <c r="BU532" i="2" s="1"/>
  <c r="AA532" i="2"/>
  <c r="H532" i="2"/>
  <c r="CX531" i="2"/>
  <c r="CW531" i="2"/>
  <c r="CN531" i="2"/>
  <c r="CK531" i="2"/>
  <c r="CI531" i="2"/>
  <c r="CD531" i="2"/>
  <c r="CE531" i="2" s="1"/>
  <c r="CC531" i="2"/>
  <c r="BY531" i="2"/>
  <c r="CA531" i="2" s="1"/>
  <c r="BW531" i="2"/>
  <c r="BV531" i="2"/>
  <c r="BS531" i="2"/>
  <c r="BR531" i="2"/>
  <c r="BP531" i="2"/>
  <c r="BO531" i="2"/>
  <c r="BN531" i="2"/>
  <c r="BM531" i="2"/>
  <c r="BL531" i="2"/>
  <c r="BK531" i="2"/>
  <c r="BJ531" i="2"/>
  <c r="BI531" i="2"/>
  <c r="BH531" i="2"/>
  <c r="BF531" i="2"/>
  <c r="BD531" i="2"/>
  <c r="AQ531" i="2"/>
  <c r="AP531" i="2"/>
  <c r="AR531" i="2" s="1"/>
  <c r="BU531" i="2" s="1"/>
  <c r="AA531" i="2"/>
  <c r="H531" i="2"/>
  <c r="CX530" i="2"/>
  <c r="CW530" i="2"/>
  <c r="CN530" i="2"/>
  <c r="CK530" i="2"/>
  <c r="CI530" i="2"/>
  <c r="CD530" i="2"/>
  <c r="CC530" i="2"/>
  <c r="BY530" i="2"/>
  <c r="CA530" i="2" s="1"/>
  <c r="BW530" i="2"/>
  <c r="BV530" i="2"/>
  <c r="BS530" i="2"/>
  <c r="BR530" i="2"/>
  <c r="BP530" i="2"/>
  <c r="BO530" i="2"/>
  <c r="BN530" i="2"/>
  <c r="BM530" i="2"/>
  <c r="BL530" i="2"/>
  <c r="BK530" i="2"/>
  <c r="BJ530" i="2"/>
  <c r="BI530" i="2"/>
  <c r="BH530" i="2"/>
  <c r="BF530" i="2"/>
  <c r="BD530" i="2"/>
  <c r="AQ530" i="2"/>
  <c r="AP530" i="2"/>
  <c r="AR530" i="2" s="1"/>
  <c r="BU530" i="2" s="1"/>
  <c r="AA530" i="2"/>
  <c r="H530" i="2"/>
  <c r="CX529" i="2"/>
  <c r="CW529" i="2"/>
  <c r="CN529" i="2"/>
  <c r="CK529" i="2"/>
  <c r="CI529" i="2"/>
  <c r="CD529" i="2"/>
  <c r="CE529" i="2" s="1"/>
  <c r="CC529" i="2"/>
  <c r="BY529" i="2"/>
  <c r="CA529" i="2" s="1"/>
  <c r="BW529" i="2"/>
  <c r="BV529" i="2"/>
  <c r="BS529" i="2"/>
  <c r="BR529" i="2"/>
  <c r="BP529" i="2"/>
  <c r="BO529" i="2"/>
  <c r="BN529" i="2"/>
  <c r="BM529" i="2"/>
  <c r="BL529" i="2"/>
  <c r="BK529" i="2"/>
  <c r="BJ529" i="2"/>
  <c r="BI529" i="2"/>
  <c r="BH529" i="2"/>
  <c r="BF529" i="2"/>
  <c r="BD529" i="2"/>
  <c r="AQ529" i="2"/>
  <c r="AP529" i="2"/>
  <c r="AR529" i="2" s="1"/>
  <c r="BU529" i="2" s="1"/>
  <c r="AA529" i="2"/>
  <c r="H529" i="2"/>
  <c r="CX528" i="2"/>
  <c r="CW528" i="2"/>
  <c r="CN528" i="2"/>
  <c r="CK528" i="2"/>
  <c r="CI528" i="2"/>
  <c r="CD528" i="2"/>
  <c r="CE528" i="2" s="1"/>
  <c r="CC528" i="2"/>
  <c r="CA528" i="2"/>
  <c r="BY528" i="2"/>
  <c r="BW528" i="2"/>
  <c r="BV528" i="2"/>
  <c r="BS528" i="2"/>
  <c r="BR528" i="2"/>
  <c r="BP528" i="2"/>
  <c r="BO528" i="2"/>
  <c r="BN528" i="2"/>
  <c r="BM528" i="2"/>
  <c r="BL528" i="2"/>
  <c r="BK528" i="2"/>
  <c r="BJ528" i="2"/>
  <c r="BI528" i="2"/>
  <c r="BH528" i="2"/>
  <c r="BF528" i="2"/>
  <c r="BD528" i="2"/>
  <c r="AQ528" i="2"/>
  <c r="AP528" i="2"/>
  <c r="AR528" i="2" s="1"/>
  <c r="BU528" i="2" s="1"/>
  <c r="AA528" i="2"/>
  <c r="H528" i="2"/>
  <c r="CX527" i="2"/>
  <c r="CW527" i="2"/>
  <c r="CN527" i="2"/>
  <c r="CK527" i="2"/>
  <c r="CI527" i="2"/>
  <c r="CE527" i="2"/>
  <c r="CD527" i="2"/>
  <c r="CC527" i="2"/>
  <c r="CA527" i="2"/>
  <c r="BY527" i="2"/>
  <c r="BW527" i="2"/>
  <c r="BV527" i="2"/>
  <c r="BS527" i="2"/>
  <c r="BR527" i="2"/>
  <c r="BP527" i="2"/>
  <c r="BO527" i="2"/>
  <c r="BN527" i="2"/>
  <c r="CV527" i="2" s="1"/>
  <c r="BM527" i="2"/>
  <c r="BL527" i="2"/>
  <c r="BK527" i="2"/>
  <c r="BJ527" i="2"/>
  <c r="BI527" i="2"/>
  <c r="BH527" i="2"/>
  <c r="BF527" i="2"/>
  <c r="BD527" i="2"/>
  <c r="AQ527" i="2"/>
  <c r="AP527" i="2"/>
  <c r="AR527" i="2" s="1"/>
  <c r="BU527" i="2" s="1"/>
  <c r="AA527" i="2"/>
  <c r="H527" i="2"/>
  <c r="CX526" i="2"/>
  <c r="CW526" i="2"/>
  <c r="CN526" i="2"/>
  <c r="CK526" i="2"/>
  <c r="CI526" i="2"/>
  <c r="CD526" i="2"/>
  <c r="CE526" i="2" s="1"/>
  <c r="CC526" i="2"/>
  <c r="BY526" i="2"/>
  <c r="CA526" i="2" s="1"/>
  <c r="BW526" i="2"/>
  <c r="BV526" i="2"/>
  <c r="BS526" i="2"/>
  <c r="BR526" i="2"/>
  <c r="BP526" i="2"/>
  <c r="BO526" i="2"/>
  <c r="BN526" i="2"/>
  <c r="BM526" i="2"/>
  <c r="BL526" i="2"/>
  <c r="BK526" i="2"/>
  <c r="BJ526" i="2"/>
  <c r="BI526" i="2"/>
  <c r="BH526" i="2"/>
  <c r="BF526" i="2"/>
  <c r="BD526" i="2"/>
  <c r="AQ526" i="2"/>
  <c r="AP526" i="2"/>
  <c r="AR526" i="2" s="1"/>
  <c r="BU526" i="2" s="1"/>
  <c r="AA526" i="2"/>
  <c r="H526" i="2"/>
  <c r="CX525" i="2"/>
  <c r="CW525" i="2"/>
  <c r="CN525" i="2"/>
  <c r="CK525" i="2"/>
  <c r="CI525" i="2"/>
  <c r="CD525" i="2"/>
  <c r="CE525" i="2" s="1"/>
  <c r="CC525" i="2"/>
  <c r="CA525" i="2"/>
  <c r="BY525" i="2"/>
  <c r="BW525" i="2"/>
  <c r="BV525" i="2"/>
  <c r="BS525" i="2"/>
  <c r="BR525" i="2"/>
  <c r="BP525" i="2"/>
  <c r="BO525" i="2"/>
  <c r="BN525" i="2"/>
  <c r="BM525" i="2"/>
  <c r="BL525" i="2"/>
  <c r="BK525" i="2"/>
  <c r="BJ525" i="2"/>
  <c r="BI525" i="2"/>
  <c r="BH525" i="2"/>
  <c r="BF525" i="2"/>
  <c r="BD525" i="2"/>
  <c r="AQ525" i="2"/>
  <c r="AP525" i="2"/>
  <c r="AR525" i="2" s="1"/>
  <c r="BU525" i="2" s="1"/>
  <c r="AA525" i="2"/>
  <c r="H525" i="2"/>
  <c r="CX524" i="2"/>
  <c r="CW524" i="2"/>
  <c r="CN524" i="2"/>
  <c r="CK524" i="2"/>
  <c r="CI524" i="2"/>
  <c r="CE524" i="2"/>
  <c r="CD524" i="2"/>
  <c r="CC524" i="2"/>
  <c r="BY524" i="2"/>
  <c r="CA524" i="2" s="1"/>
  <c r="BW524" i="2"/>
  <c r="BV524" i="2"/>
  <c r="BS524" i="2"/>
  <c r="BR524" i="2"/>
  <c r="BP524" i="2"/>
  <c r="BO524" i="2"/>
  <c r="BN524" i="2"/>
  <c r="CV524" i="2" s="1"/>
  <c r="CR524" i="2" s="1"/>
  <c r="BM524" i="2"/>
  <c r="BL524" i="2"/>
  <c r="BK524" i="2"/>
  <c r="BJ524" i="2"/>
  <c r="BI524" i="2"/>
  <c r="BH524" i="2"/>
  <c r="BF524" i="2"/>
  <c r="BD524" i="2"/>
  <c r="AQ524" i="2"/>
  <c r="AP524" i="2"/>
  <c r="AR524" i="2" s="1"/>
  <c r="BU524" i="2" s="1"/>
  <c r="AA524" i="2"/>
  <c r="H524" i="2"/>
  <c r="CX523" i="2"/>
  <c r="CW523" i="2"/>
  <c r="CN523" i="2"/>
  <c r="CK523" i="2"/>
  <c r="CI523" i="2"/>
  <c r="CE523" i="2"/>
  <c r="CD523" i="2"/>
  <c r="CC523" i="2"/>
  <c r="BY523" i="2"/>
  <c r="CA523" i="2" s="1"/>
  <c r="BW523" i="2"/>
  <c r="BV523" i="2"/>
  <c r="BS523" i="2"/>
  <c r="BR523" i="2"/>
  <c r="BP523" i="2"/>
  <c r="BO523" i="2"/>
  <c r="BN523" i="2"/>
  <c r="BM523" i="2"/>
  <c r="BL523" i="2"/>
  <c r="BK523" i="2"/>
  <c r="BJ523" i="2"/>
  <c r="BI523" i="2"/>
  <c r="BH523" i="2"/>
  <c r="BF523" i="2"/>
  <c r="BD523" i="2"/>
  <c r="AQ523" i="2"/>
  <c r="AP523" i="2"/>
  <c r="AR523" i="2" s="1"/>
  <c r="BU523" i="2" s="1"/>
  <c r="AA523" i="2"/>
  <c r="H523" i="2"/>
  <c r="CX522" i="2"/>
  <c r="CW522" i="2"/>
  <c r="CN522" i="2"/>
  <c r="CK522" i="2"/>
  <c r="CI522" i="2"/>
  <c r="CD522" i="2"/>
  <c r="CC522" i="2"/>
  <c r="BY522" i="2"/>
  <c r="CA522" i="2" s="1"/>
  <c r="BW522" i="2"/>
  <c r="BV522" i="2"/>
  <c r="BS522" i="2"/>
  <c r="BR522" i="2"/>
  <c r="BP522" i="2"/>
  <c r="BO522" i="2"/>
  <c r="BN522" i="2"/>
  <c r="BM522" i="2"/>
  <c r="BL522" i="2"/>
  <c r="BK522" i="2"/>
  <c r="BJ522" i="2"/>
  <c r="BI522" i="2"/>
  <c r="BH522" i="2"/>
  <c r="BF522" i="2"/>
  <c r="BD522" i="2"/>
  <c r="AQ522" i="2"/>
  <c r="AP522" i="2"/>
  <c r="AR522" i="2" s="1"/>
  <c r="BU522" i="2" s="1"/>
  <c r="AA522" i="2"/>
  <c r="H522" i="2"/>
  <c r="CX521" i="2"/>
  <c r="CW521" i="2"/>
  <c r="CN521" i="2"/>
  <c r="CK521" i="2"/>
  <c r="CI521" i="2"/>
  <c r="CD521" i="2"/>
  <c r="CE521" i="2" s="1"/>
  <c r="CC521" i="2"/>
  <c r="BY521" i="2"/>
  <c r="CA521" i="2" s="1"/>
  <c r="BW521" i="2"/>
  <c r="BV521" i="2"/>
  <c r="BS521" i="2"/>
  <c r="BR521" i="2"/>
  <c r="BP521" i="2"/>
  <c r="BO521" i="2"/>
  <c r="BN521" i="2"/>
  <c r="CV521" i="2" s="1"/>
  <c r="BM521" i="2"/>
  <c r="BL521" i="2"/>
  <c r="BK521" i="2"/>
  <c r="BJ521" i="2"/>
  <c r="BI521" i="2"/>
  <c r="BH521" i="2"/>
  <c r="BF521" i="2"/>
  <c r="BD521" i="2"/>
  <c r="AQ521" i="2"/>
  <c r="AP521" i="2"/>
  <c r="AR521" i="2" s="1"/>
  <c r="BU521" i="2" s="1"/>
  <c r="AA521" i="2"/>
  <c r="H521" i="2"/>
  <c r="CX520" i="2"/>
  <c r="CW520" i="2"/>
  <c r="CN520" i="2"/>
  <c r="CK520" i="2"/>
  <c r="CI520" i="2"/>
  <c r="CD520" i="2"/>
  <c r="CE520" i="2" s="1"/>
  <c r="CC520" i="2"/>
  <c r="CA520" i="2"/>
  <c r="BY520" i="2"/>
  <c r="BW520" i="2"/>
  <c r="BV520" i="2"/>
  <c r="BS520" i="2"/>
  <c r="BR520" i="2"/>
  <c r="BP520" i="2"/>
  <c r="BO520" i="2"/>
  <c r="BN520" i="2"/>
  <c r="BM520" i="2"/>
  <c r="BL520" i="2"/>
  <c r="BK520" i="2"/>
  <c r="BJ520" i="2"/>
  <c r="BI520" i="2"/>
  <c r="BH520" i="2"/>
  <c r="BF520" i="2"/>
  <c r="BD520" i="2"/>
  <c r="AQ520" i="2"/>
  <c r="AP520" i="2"/>
  <c r="AR520" i="2" s="1"/>
  <c r="BU520" i="2" s="1"/>
  <c r="AA520" i="2"/>
  <c r="H520" i="2"/>
  <c r="DA519" i="2"/>
  <c r="CZ519" i="2"/>
  <c r="CX519" i="2"/>
  <c r="CW519" i="2"/>
  <c r="CN519" i="2"/>
  <c r="CK519" i="2"/>
  <c r="CI519" i="2"/>
  <c r="CD519" i="2"/>
  <c r="CE519" i="2" s="1"/>
  <c r="CC519" i="2"/>
  <c r="BY519" i="2"/>
  <c r="CA519" i="2" s="1"/>
  <c r="BW519" i="2"/>
  <c r="BV519" i="2"/>
  <c r="BS519" i="2"/>
  <c r="BR519" i="2"/>
  <c r="BP519" i="2"/>
  <c r="BO519" i="2"/>
  <c r="BN519" i="2"/>
  <c r="CV519" i="2" s="1"/>
  <c r="BL519" i="2"/>
  <c r="BJ519" i="2"/>
  <c r="BI519" i="2"/>
  <c r="BG519" i="2"/>
  <c r="BE519" i="2"/>
  <c r="BF519" i="2" s="1"/>
  <c r="BD519" i="2"/>
  <c r="BC519" i="2"/>
  <c r="AZ519" i="2"/>
  <c r="AY519" i="2"/>
  <c r="AX519" i="2"/>
  <c r="AW519" i="2"/>
  <c r="AV519" i="2"/>
  <c r="AU519" i="2"/>
  <c r="BM519" i="2" s="1"/>
  <c r="AT519" i="2"/>
  <c r="AS519" i="2"/>
  <c r="AR519" i="2"/>
  <c r="BU519" i="2" s="1"/>
  <c r="AP519" i="2"/>
  <c r="AO519" i="2"/>
  <c r="AN519" i="2"/>
  <c r="AM519" i="2"/>
  <c r="AL519" i="2"/>
  <c r="AK519" i="2"/>
  <c r="AJ519" i="2"/>
  <c r="AI519" i="2"/>
  <c r="AQ519" i="2" s="1"/>
  <c r="Z519" i="2"/>
  <c r="AA519" i="2" s="1"/>
  <c r="Y519" i="2"/>
  <c r="X519" i="2"/>
  <c r="U519" i="2"/>
  <c r="T519" i="2"/>
  <c r="Q519" i="2"/>
  <c r="P519" i="2"/>
  <c r="O519" i="2"/>
  <c r="N519" i="2"/>
  <c r="M519" i="2"/>
  <c r="BH519" i="2" s="1"/>
  <c r="L519" i="2"/>
  <c r="BK519" i="2" s="1"/>
  <c r="K519" i="2"/>
  <c r="J519" i="2"/>
  <c r="I519" i="2"/>
  <c r="H519" i="2"/>
  <c r="G519" i="2"/>
  <c r="F519" i="2"/>
  <c r="CX518" i="2"/>
  <c r="CW518" i="2"/>
  <c r="CN518" i="2"/>
  <c r="CK518" i="2"/>
  <c r="CI518" i="2"/>
  <c r="CD518" i="2"/>
  <c r="CC518" i="2"/>
  <c r="BY518" i="2"/>
  <c r="CA518" i="2" s="1"/>
  <c r="BW518" i="2"/>
  <c r="BV518" i="2"/>
  <c r="BS518" i="2"/>
  <c r="BR518" i="2"/>
  <c r="BP518" i="2"/>
  <c r="BO518" i="2"/>
  <c r="BN518" i="2"/>
  <c r="CV518" i="2" s="1"/>
  <c r="BM518" i="2"/>
  <c r="BL518" i="2"/>
  <c r="BK518" i="2"/>
  <c r="BJ518" i="2"/>
  <c r="BI518" i="2"/>
  <c r="BH518" i="2"/>
  <c r="BF518" i="2"/>
  <c r="BD518" i="2"/>
  <c r="AQ518" i="2"/>
  <c r="AP518" i="2"/>
  <c r="AR518" i="2" s="1"/>
  <c r="BU518" i="2" s="1"/>
  <c r="AA518" i="2"/>
  <c r="H518" i="2"/>
  <c r="CX517" i="2"/>
  <c r="CW517" i="2"/>
  <c r="CN517" i="2"/>
  <c r="CK517" i="2"/>
  <c r="CI517" i="2"/>
  <c r="CD517" i="2"/>
  <c r="CE517" i="2" s="1"/>
  <c r="CC517" i="2"/>
  <c r="BY517" i="2"/>
  <c r="CA517" i="2" s="1"/>
  <c r="BW517" i="2"/>
  <c r="BV517" i="2"/>
  <c r="BS517" i="2"/>
  <c r="BR517" i="2"/>
  <c r="BP517" i="2"/>
  <c r="BO517" i="2"/>
  <c r="BN517" i="2"/>
  <c r="BM517" i="2"/>
  <c r="BL517" i="2"/>
  <c r="BK517" i="2"/>
  <c r="BJ517" i="2"/>
  <c r="BI517" i="2"/>
  <c r="BH517" i="2"/>
  <c r="BF517" i="2"/>
  <c r="BD517" i="2"/>
  <c r="AQ517" i="2"/>
  <c r="AP517" i="2"/>
  <c r="AR517" i="2" s="1"/>
  <c r="BU517" i="2" s="1"/>
  <c r="AA517" i="2"/>
  <c r="H517" i="2"/>
  <c r="CX516" i="2"/>
  <c r="CW516" i="2"/>
  <c r="CN516" i="2"/>
  <c r="CK516" i="2"/>
  <c r="CI516" i="2"/>
  <c r="CD516" i="2"/>
  <c r="CE516" i="2" s="1"/>
  <c r="CC516" i="2"/>
  <c r="CA516" i="2"/>
  <c r="BY516" i="2"/>
  <c r="BW516" i="2"/>
  <c r="BV516" i="2"/>
  <c r="BS516" i="2"/>
  <c r="BR516" i="2"/>
  <c r="BP516" i="2"/>
  <c r="BO516" i="2"/>
  <c r="BN516" i="2"/>
  <c r="BM516" i="2"/>
  <c r="BL516" i="2"/>
  <c r="BK516" i="2"/>
  <c r="BJ516" i="2"/>
  <c r="BI516" i="2"/>
  <c r="BH516" i="2"/>
  <c r="BF516" i="2"/>
  <c r="BD516" i="2"/>
  <c r="AQ516" i="2"/>
  <c r="AP516" i="2"/>
  <c r="AR516" i="2" s="1"/>
  <c r="BU516" i="2" s="1"/>
  <c r="AA516" i="2"/>
  <c r="H516" i="2"/>
  <c r="CX515" i="2"/>
  <c r="CW515" i="2"/>
  <c r="CN515" i="2"/>
  <c r="CK515" i="2"/>
  <c r="CI515" i="2"/>
  <c r="CD515" i="2"/>
  <c r="CE515" i="2" s="1"/>
  <c r="CC515" i="2"/>
  <c r="BY515" i="2"/>
  <c r="CA515" i="2" s="1"/>
  <c r="BW515" i="2"/>
  <c r="BV515" i="2"/>
  <c r="BS515" i="2"/>
  <c r="BR515" i="2"/>
  <c r="BP515" i="2"/>
  <c r="BO515" i="2"/>
  <c r="BN515" i="2"/>
  <c r="BM515" i="2"/>
  <c r="BL515" i="2"/>
  <c r="BK515" i="2"/>
  <c r="BJ515" i="2"/>
  <c r="BI515" i="2"/>
  <c r="BH515" i="2"/>
  <c r="BF515" i="2"/>
  <c r="BD515" i="2"/>
  <c r="AQ515" i="2"/>
  <c r="AP515" i="2"/>
  <c r="AR515" i="2" s="1"/>
  <c r="BU515" i="2" s="1"/>
  <c r="AA515" i="2"/>
  <c r="H515" i="2"/>
  <c r="CX514" i="2"/>
  <c r="CW514" i="2"/>
  <c r="CN514" i="2"/>
  <c r="CK514" i="2"/>
  <c r="CI514" i="2"/>
  <c r="CD514" i="2"/>
  <c r="CC514" i="2"/>
  <c r="BY514" i="2"/>
  <c r="CA514" i="2" s="1"/>
  <c r="BW514" i="2"/>
  <c r="BV514" i="2"/>
  <c r="BS514" i="2"/>
  <c r="BR514" i="2"/>
  <c r="BP514" i="2"/>
  <c r="BO514" i="2"/>
  <c r="BN514" i="2"/>
  <c r="BM514" i="2"/>
  <c r="BL514" i="2"/>
  <c r="BK514" i="2"/>
  <c r="BJ514" i="2"/>
  <c r="BI514" i="2"/>
  <c r="BH514" i="2"/>
  <c r="BF514" i="2"/>
  <c r="BD514" i="2"/>
  <c r="AQ514" i="2"/>
  <c r="AP514" i="2"/>
  <c r="AR514" i="2" s="1"/>
  <c r="BU514" i="2" s="1"/>
  <c r="AA514" i="2"/>
  <c r="H514" i="2"/>
  <c r="CX513" i="2"/>
  <c r="CW513" i="2"/>
  <c r="CV513" i="2"/>
  <c r="CN513" i="2"/>
  <c r="CK513" i="2"/>
  <c r="CI513" i="2"/>
  <c r="CD513" i="2"/>
  <c r="CE513" i="2" s="1"/>
  <c r="CC513" i="2"/>
  <c r="BY513" i="2"/>
  <c r="CA513" i="2" s="1"/>
  <c r="BW513" i="2"/>
  <c r="BV513" i="2"/>
  <c r="BS513" i="2"/>
  <c r="BR513" i="2"/>
  <c r="BP513" i="2"/>
  <c r="BO513" i="2"/>
  <c r="BN513" i="2"/>
  <c r="BM513" i="2"/>
  <c r="BL513" i="2"/>
  <c r="BK513" i="2"/>
  <c r="BJ513" i="2"/>
  <c r="BI513" i="2"/>
  <c r="BH513" i="2"/>
  <c r="BF513" i="2"/>
  <c r="BD513" i="2"/>
  <c r="AQ513" i="2"/>
  <c r="AP513" i="2"/>
  <c r="AR513" i="2" s="1"/>
  <c r="BU513" i="2" s="1"/>
  <c r="AA513" i="2"/>
  <c r="H513" i="2"/>
  <c r="DA512" i="2"/>
  <c r="CZ512" i="2"/>
  <c r="CX512" i="2"/>
  <c r="CW512" i="2"/>
  <c r="CK512" i="2"/>
  <c r="CI512" i="2"/>
  <c r="CD512" i="2"/>
  <c r="BY512" i="2"/>
  <c r="CA512" i="2" s="1"/>
  <c r="BW512" i="2"/>
  <c r="BV512" i="2"/>
  <c r="BS512" i="2"/>
  <c r="BR512" i="2"/>
  <c r="BP512" i="2"/>
  <c r="BN512" i="2"/>
  <c r="BJ512" i="2"/>
  <c r="BG512" i="2"/>
  <c r="BF512" i="2"/>
  <c r="BE512" i="2"/>
  <c r="BC512" i="2"/>
  <c r="BO512" i="2" s="1"/>
  <c r="AZ512" i="2"/>
  <c r="AY512" i="2"/>
  <c r="AX512" i="2"/>
  <c r="AW512" i="2"/>
  <c r="BD512" i="2" s="1"/>
  <c r="AV512" i="2"/>
  <c r="AU512" i="2"/>
  <c r="BM512" i="2" s="1"/>
  <c r="AT512" i="2"/>
  <c r="AS512" i="2"/>
  <c r="CC512" i="2" s="1"/>
  <c r="AP512" i="2"/>
  <c r="AR512" i="2" s="1"/>
  <c r="BU512" i="2" s="1"/>
  <c r="AO512" i="2"/>
  <c r="AN512" i="2"/>
  <c r="AM512" i="2"/>
  <c r="AL512" i="2"/>
  <c r="AK512" i="2"/>
  <c r="AJ512" i="2"/>
  <c r="AI512" i="2"/>
  <c r="AQ512" i="2" s="1"/>
  <c r="Z512" i="2"/>
  <c r="AA512" i="2" s="1"/>
  <c r="Y512" i="2"/>
  <c r="X512" i="2"/>
  <c r="U512" i="2"/>
  <c r="T512" i="2"/>
  <c r="Q512" i="2"/>
  <c r="P512" i="2"/>
  <c r="O512" i="2"/>
  <c r="N512" i="2"/>
  <c r="M512" i="2"/>
  <c r="BH512" i="2" s="1"/>
  <c r="L512" i="2"/>
  <c r="BK512" i="2" s="1"/>
  <c r="K512" i="2"/>
  <c r="J512" i="2"/>
  <c r="BI512" i="2" s="1"/>
  <c r="I512" i="2"/>
  <c r="G512" i="2"/>
  <c r="F512" i="2"/>
  <c r="H512" i="2" s="1"/>
  <c r="DA511" i="2"/>
  <c r="CZ511" i="2"/>
  <c r="CX511" i="2"/>
  <c r="CW511" i="2"/>
  <c r="CN511" i="2"/>
  <c r="CK511" i="2"/>
  <c r="CI511" i="2"/>
  <c r="CC511" i="2"/>
  <c r="BY511" i="2"/>
  <c r="CA511" i="2" s="1"/>
  <c r="BW511" i="2"/>
  <c r="BV511" i="2"/>
  <c r="BS511" i="2"/>
  <c r="BR511" i="2"/>
  <c r="BP511" i="2"/>
  <c r="BO511" i="2"/>
  <c r="BN511" i="2"/>
  <c r="BL511" i="2"/>
  <c r="BI511" i="2"/>
  <c r="BG511" i="2"/>
  <c r="BE511" i="2"/>
  <c r="BF511" i="2" s="1"/>
  <c r="BD511" i="2"/>
  <c r="BC511" i="2"/>
  <c r="AZ511" i="2"/>
  <c r="AY511" i="2"/>
  <c r="AX511" i="2"/>
  <c r="AW511" i="2"/>
  <c r="AV511" i="2"/>
  <c r="AU511" i="2"/>
  <c r="BM511" i="2" s="1"/>
  <c r="AT511" i="2"/>
  <c r="CD511" i="2" s="1"/>
  <c r="AS511" i="2"/>
  <c r="AP511" i="2"/>
  <c r="AR511" i="2" s="1"/>
  <c r="BU511" i="2" s="1"/>
  <c r="AO511" i="2"/>
  <c r="AN511" i="2"/>
  <c r="AM511" i="2"/>
  <c r="AL511" i="2"/>
  <c r="AK511" i="2"/>
  <c r="AJ511" i="2"/>
  <c r="AI511" i="2"/>
  <c r="AQ511" i="2" s="1"/>
  <c r="Z511" i="2"/>
  <c r="AA511" i="2" s="1"/>
  <c r="Y511" i="2"/>
  <c r="X511" i="2"/>
  <c r="U511" i="2"/>
  <c r="T511" i="2"/>
  <c r="Q511" i="2"/>
  <c r="P511" i="2"/>
  <c r="O511" i="2"/>
  <c r="N511" i="2"/>
  <c r="M511" i="2"/>
  <c r="BH511" i="2" s="1"/>
  <c r="L511" i="2"/>
  <c r="BK511" i="2" s="1"/>
  <c r="K511" i="2"/>
  <c r="BJ511" i="2" s="1"/>
  <c r="J511" i="2"/>
  <c r="I511" i="2"/>
  <c r="H511" i="2"/>
  <c r="G511" i="2"/>
  <c r="F511" i="2"/>
  <c r="CX510" i="2"/>
  <c r="CW510" i="2"/>
  <c r="CN510" i="2"/>
  <c r="CK510" i="2"/>
  <c r="CI510" i="2"/>
  <c r="CD510" i="2"/>
  <c r="CC510" i="2"/>
  <c r="BY510" i="2"/>
  <c r="CA510" i="2" s="1"/>
  <c r="BW510" i="2"/>
  <c r="BV510" i="2"/>
  <c r="BS510" i="2"/>
  <c r="BR510" i="2"/>
  <c r="BP510" i="2"/>
  <c r="BO510" i="2"/>
  <c r="BN510" i="2"/>
  <c r="CV510" i="2" s="1"/>
  <c r="BM510" i="2"/>
  <c r="BL510" i="2"/>
  <c r="BK510" i="2"/>
  <c r="BJ510" i="2"/>
  <c r="BI510" i="2"/>
  <c r="BH510" i="2"/>
  <c r="BF510" i="2"/>
  <c r="BD510" i="2"/>
  <c r="AQ510" i="2"/>
  <c r="AP510" i="2"/>
  <c r="AR510" i="2" s="1"/>
  <c r="BU510" i="2" s="1"/>
  <c r="AA510" i="2"/>
  <c r="H510" i="2"/>
  <c r="CX509" i="2"/>
  <c r="CW509" i="2"/>
  <c r="CN509" i="2"/>
  <c r="CK509" i="2"/>
  <c r="CI509" i="2"/>
  <c r="CD509" i="2"/>
  <c r="CE509" i="2" s="1"/>
  <c r="CC509" i="2"/>
  <c r="BY509" i="2"/>
  <c r="CA509" i="2" s="1"/>
  <c r="BW509" i="2"/>
  <c r="BV509" i="2"/>
  <c r="BS509" i="2"/>
  <c r="BR509" i="2"/>
  <c r="BP509" i="2"/>
  <c r="BO509" i="2"/>
  <c r="BN509" i="2"/>
  <c r="CV509" i="2" s="1"/>
  <c r="BM509" i="2"/>
  <c r="BL509" i="2"/>
  <c r="BK509" i="2"/>
  <c r="BJ509" i="2"/>
  <c r="BI509" i="2"/>
  <c r="BH509" i="2"/>
  <c r="BF509" i="2"/>
  <c r="BD509" i="2"/>
  <c r="AQ509" i="2"/>
  <c r="AP509" i="2"/>
  <c r="AR509" i="2" s="1"/>
  <c r="BU509" i="2" s="1"/>
  <c r="AA509" i="2"/>
  <c r="H509" i="2"/>
  <c r="CX508" i="2"/>
  <c r="CW508" i="2"/>
  <c r="CN508" i="2"/>
  <c r="CK508" i="2"/>
  <c r="CI508" i="2"/>
  <c r="CD508" i="2"/>
  <c r="CE508" i="2" s="1"/>
  <c r="CC508" i="2"/>
  <c r="BY508" i="2"/>
  <c r="CA508" i="2" s="1"/>
  <c r="BW508" i="2"/>
  <c r="BV508" i="2"/>
  <c r="BS508" i="2"/>
  <c r="BR508" i="2"/>
  <c r="BP508" i="2"/>
  <c r="BO508" i="2"/>
  <c r="BN508" i="2"/>
  <c r="BM508" i="2"/>
  <c r="BL508" i="2"/>
  <c r="BK508" i="2"/>
  <c r="BJ508" i="2"/>
  <c r="BI508" i="2"/>
  <c r="BH508" i="2"/>
  <c r="BF508" i="2"/>
  <c r="BD508" i="2"/>
  <c r="AQ508" i="2"/>
  <c r="AP508" i="2"/>
  <c r="AR508" i="2" s="1"/>
  <c r="BU508" i="2" s="1"/>
  <c r="AA508" i="2"/>
  <c r="H508" i="2"/>
  <c r="CX507" i="2"/>
  <c r="CW507" i="2"/>
  <c r="CN507" i="2"/>
  <c r="CK507" i="2"/>
  <c r="CI507" i="2"/>
  <c r="CD507" i="2"/>
  <c r="CE507" i="2" s="1"/>
  <c r="CC507" i="2"/>
  <c r="BY507" i="2"/>
  <c r="CA507" i="2" s="1"/>
  <c r="BW507" i="2"/>
  <c r="BV507" i="2"/>
  <c r="BS507" i="2"/>
  <c r="BR507" i="2"/>
  <c r="BP507" i="2"/>
  <c r="BO507" i="2"/>
  <c r="BN507" i="2"/>
  <c r="BM507" i="2"/>
  <c r="BL507" i="2"/>
  <c r="BK507" i="2"/>
  <c r="BJ507" i="2"/>
  <c r="BI507" i="2"/>
  <c r="BH507" i="2"/>
  <c r="BF507" i="2"/>
  <c r="BD507" i="2"/>
  <c r="AQ507" i="2"/>
  <c r="AP507" i="2"/>
  <c r="AR507" i="2" s="1"/>
  <c r="BU507" i="2" s="1"/>
  <c r="AA507" i="2"/>
  <c r="H507" i="2"/>
  <c r="CX506" i="2"/>
  <c r="CW506" i="2"/>
  <c r="CN506" i="2"/>
  <c r="CK506" i="2"/>
  <c r="CI506" i="2"/>
  <c r="CD506" i="2"/>
  <c r="CE506" i="2" s="1"/>
  <c r="CC506" i="2"/>
  <c r="BY506" i="2"/>
  <c r="CA506" i="2" s="1"/>
  <c r="BW506" i="2"/>
  <c r="BV506" i="2"/>
  <c r="BS506" i="2"/>
  <c r="BR506" i="2"/>
  <c r="BP506" i="2"/>
  <c r="BO506" i="2"/>
  <c r="BN506" i="2"/>
  <c r="BM506" i="2"/>
  <c r="BL506" i="2"/>
  <c r="BK506" i="2"/>
  <c r="BJ506" i="2"/>
  <c r="BI506" i="2"/>
  <c r="BH506" i="2"/>
  <c r="BF506" i="2"/>
  <c r="BD506" i="2"/>
  <c r="AQ506" i="2"/>
  <c r="AP506" i="2"/>
  <c r="AR506" i="2" s="1"/>
  <c r="BU506" i="2" s="1"/>
  <c r="AA506" i="2"/>
  <c r="H506" i="2"/>
  <c r="CX505" i="2"/>
  <c r="CW505" i="2"/>
  <c r="CN505" i="2"/>
  <c r="CK505" i="2"/>
  <c r="CI505" i="2"/>
  <c r="CD505" i="2"/>
  <c r="CE505" i="2" s="1"/>
  <c r="CC505" i="2"/>
  <c r="BY505" i="2"/>
  <c r="CA505" i="2" s="1"/>
  <c r="BW505" i="2"/>
  <c r="BV505" i="2"/>
  <c r="BS505" i="2"/>
  <c r="BR505" i="2"/>
  <c r="BP505" i="2"/>
  <c r="BO505" i="2"/>
  <c r="BN505" i="2"/>
  <c r="BM505" i="2"/>
  <c r="BL505" i="2"/>
  <c r="BK505" i="2"/>
  <c r="BJ505" i="2"/>
  <c r="BI505" i="2"/>
  <c r="BH505" i="2"/>
  <c r="BF505" i="2"/>
  <c r="BD505" i="2"/>
  <c r="AR505" i="2"/>
  <c r="BU505" i="2" s="1"/>
  <c r="AQ505" i="2"/>
  <c r="AP505" i="2"/>
  <c r="AA505" i="2"/>
  <c r="H505" i="2"/>
  <c r="CX504" i="2"/>
  <c r="CW504" i="2"/>
  <c r="CN504" i="2"/>
  <c r="CK504" i="2"/>
  <c r="CI504" i="2"/>
  <c r="CD504" i="2"/>
  <c r="CE504" i="2" s="1"/>
  <c r="CC504" i="2"/>
  <c r="BY504" i="2"/>
  <c r="CA504" i="2" s="1"/>
  <c r="BW504" i="2"/>
  <c r="BV504" i="2"/>
  <c r="BS504" i="2"/>
  <c r="BR504" i="2"/>
  <c r="BP504" i="2"/>
  <c r="BO504" i="2"/>
  <c r="BN504" i="2"/>
  <c r="CV504" i="2" s="1"/>
  <c r="CR504" i="2" s="1"/>
  <c r="BM504" i="2"/>
  <c r="BL504" i="2"/>
  <c r="BK504" i="2"/>
  <c r="BJ504" i="2"/>
  <c r="BI504" i="2"/>
  <c r="BH504" i="2"/>
  <c r="BF504" i="2"/>
  <c r="BD504" i="2"/>
  <c r="AQ504" i="2"/>
  <c r="AP504" i="2"/>
  <c r="AR504" i="2" s="1"/>
  <c r="BU504" i="2" s="1"/>
  <c r="AA504" i="2"/>
  <c r="H504" i="2"/>
  <c r="CX503" i="2"/>
  <c r="CW503" i="2"/>
  <c r="CN503" i="2"/>
  <c r="CK503" i="2"/>
  <c r="CI503" i="2"/>
  <c r="CE503" i="2"/>
  <c r="CD503" i="2"/>
  <c r="CC503" i="2"/>
  <c r="BY503" i="2"/>
  <c r="CA503" i="2" s="1"/>
  <c r="BW503" i="2"/>
  <c r="BV503" i="2"/>
  <c r="BS503" i="2"/>
  <c r="BR503" i="2"/>
  <c r="BP503" i="2"/>
  <c r="BO503" i="2"/>
  <c r="BN503" i="2"/>
  <c r="CV503" i="2" s="1"/>
  <c r="BM503" i="2"/>
  <c r="BL503" i="2"/>
  <c r="BK503" i="2"/>
  <c r="BJ503" i="2"/>
  <c r="BI503" i="2"/>
  <c r="BH503" i="2"/>
  <c r="BF503" i="2"/>
  <c r="BD503" i="2"/>
  <c r="AQ503" i="2"/>
  <c r="AP503" i="2"/>
  <c r="AR503" i="2" s="1"/>
  <c r="BU503" i="2" s="1"/>
  <c r="AA503" i="2"/>
  <c r="H503" i="2"/>
  <c r="CX502" i="2"/>
  <c r="CW502" i="2"/>
  <c r="CN502" i="2"/>
  <c r="CK502" i="2"/>
  <c r="CI502" i="2"/>
  <c r="CD502" i="2"/>
  <c r="CC502" i="2"/>
  <c r="BY502" i="2"/>
  <c r="CA502" i="2" s="1"/>
  <c r="BW502" i="2"/>
  <c r="BV502" i="2"/>
  <c r="BS502" i="2"/>
  <c r="BR502" i="2"/>
  <c r="BP502" i="2"/>
  <c r="BO502" i="2"/>
  <c r="BN502" i="2"/>
  <c r="CV502" i="2" s="1"/>
  <c r="BM502" i="2"/>
  <c r="BL502" i="2"/>
  <c r="BK502" i="2"/>
  <c r="BJ502" i="2"/>
  <c r="BI502" i="2"/>
  <c r="BH502" i="2"/>
  <c r="BF502" i="2"/>
  <c r="BD502" i="2"/>
  <c r="AQ502" i="2"/>
  <c r="AP502" i="2"/>
  <c r="AR502" i="2" s="1"/>
  <c r="BU502" i="2" s="1"/>
  <c r="AA502" i="2"/>
  <c r="H502" i="2"/>
  <c r="CX501" i="2"/>
  <c r="CW501" i="2"/>
  <c r="CN501" i="2"/>
  <c r="CK501" i="2"/>
  <c r="CI501" i="2"/>
  <c r="CD501" i="2"/>
  <c r="CE501" i="2" s="1"/>
  <c r="CC501" i="2"/>
  <c r="BY501" i="2"/>
  <c r="CA501" i="2" s="1"/>
  <c r="BW501" i="2"/>
  <c r="BV501" i="2"/>
  <c r="BS501" i="2"/>
  <c r="BR501" i="2"/>
  <c r="BP501" i="2"/>
  <c r="BO501" i="2"/>
  <c r="BN501" i="2"/>
  <c r="BM501" i="2"/>
  <c r="BL501" i="2"/>
  <c r="BK501" i="2"/>
  <c r="BJ501" i="2"/>
  <c r="BI501" i="2"/>
  <c r="BH501" i="2"/>
  <c r="BF501" i="2"/>
  <c r="BD501" i="2"/>
  <c r="AQ501" i="2"/>
  <c r="AP501" i="2"/>
  <c r="AR501" i="2" s="1"/>
  <c r="BU501" i="2" s="1"/>
  <c r="AA501" i="2"/>
  <c r="H501" i="2"/>
  <c r="CX500" i="2"/>
  <c r="CW500" i="2"/>
  <c r="CV500" i="2"/>
  <c r="CN500" i="2"/>
  <c r="CK500" i="2"/>
  <c r="CI500" i="2"/>
  <c r="CD500" i="2"/>
  <c r="CE500" i="2" s="1"/>
  <c r="CC500" i="2"/>
  <c r="BY500" i="2"/>
  <c r="CA500" i="2" s="1"/>
  <c r="BW500" i="2"/>
  <c r="BV500" i="2"/>
  <c r="BS500" i="2"/>
  <c r="BR500" i="2"/>
  <c r="BP500" i="2"/>
  <c r="BO500" i="2"/>
  <c r="BN500" i="2"/>
  <c r="BM500" i="2"/>
  <c r="BL500" i="2"/>
  <c r="BK500" i="2"/>
  <c r="BJ500" i="2"/>
  <c r="BI500" i="2"/>
  <c r="BH500" i="2"/>
  <c r="BF500" i="2"/>
  <c r="BD500" i="2"/>
  <c r="AR500" i="2"/>
  <c r="BU500" i="2" s="1"/>
  <c r="AQ500" i="2"/>
  <c r="AP500" i="2"/>
  <c r="AA500" i="2"/>
  <c r="H500" i="2"/>
  <c r="CX499" i="2"/>
  <c r="CW499" i="2"/>
  <c r="CN499" i="2"/>
  <c r="CK499" i="2"/>
  <c r="CI499" i="2"/>
  <c r="CE499" i="2"/>
  <c r="CD499" i="2"/>
  <c r="CC499" i="2"/>
  <c r="BY499" i="2"/>
  <c r="CA499" i="2" s="1"/>
  <c r="BW499" i="2"/>
  <c r="BV499" i="2"/>
  <c r="BS499" i="2"/>
  <c r="BR499" i="2"/>
  <c r="BP499" i="2"/>
  <c r="BO499" i="2"/>
  <c r="BN499" i="2"/>
  <c r="CV499" i="2" s="1"/>
  <c r="CR499" i="2" s="1"/>
  <c r="BM499" i="2"/>
  <c r="BL499" i="2"/>
  <c r="BK499" i="2"/>
  <c r="BJ499" i="2"/>
  <c r="BI499" i="2"/>
  <c r="BH499" i="2"/>
  <c r="BF499" i="2"/>
  <c r="BD499" i="2"/>
  <c r="AQ499" i="2"/>
  <c r="AP499" i="2"/>
  <c r="AR499" i="2" s="1"/>
  <c r="BU499" i="2" s="1"/>
  <c r="AA499" i="2"/>
  <c r="H499" i="2"/>
  <c r="CX498" i="2"/>
  <c r="CW498" i="2"/>
  <c r="CN498" i="2"/>
  <c r="CK498" i="2"/>
  <c r="CI498" i="2"/>
  <c r="CD498" i="2"/>
  <c r="CE498" i="2" s="1"/>
  <c r="CC498" i="2"/>
  <c r="BY498" i="2"/>
  <c r="CA498" i="2" s="1"/>
  <c r="BW498" i="2"/>
  <c r="BV498" i="2"/>
  <c r="BS498" i="2"/>
  <c r="BR498" i="2"/>
  <c r="BP498" i="2"/>
  <c r="BO498" i="2"/>
  <c r="BN498" i="2"/>
  <c r="BM498" i="2"/>
  <c r="BL498" i="2"/>
  <c r="BK498" i="2"/>
  <c r="BJ498" i="2"/>
  <c r="BI498" i="2"/>
  <c r="BH498" i="2"/>
  <c r="BF498" i="2"/>
  <c r="BD498" i="2"/>
  <c r="AQ498" i="2"/>
  <c r="AP498" i="2"/>
  <c r="AR498" i="2" s="1"/>
  <c r="BU498" i="2" s="1"/>
  <c r="AA498" i="2"/>
  <c r="H498" i="2"/>
  <c r="CX497" i="2"/>
  <c r="CW497" i="2"/>
  <c r="CN497" i="2"/>
  <c r="CK497" i="2"/>
  <c r="CI497" i="2"/>
  <c r="CD497" i="2"/>
  <c r="CE497" i="2" s="1"/>
  <c r="CC497" i="2"/>
  <c r="BY497" i="2"/>
  <c r="CA497" i="2" s="1"/>
  <c r="BW497" i="2"/>
  <c r="BV497" i="2"/>
  <c r="BS497" i="2"/>
  <c r="BR497" i="2"/>
  <c r="BP497" i="2"/>
  <c r="BO497" i="2"/>
  <c r="BN497" i="2"/>
  <c r="CV497" i="2" s="1"/>
  <c r="BM497" i="2"/>
  <c r="BL497" i="2"/>
  <c r="BK497" i="2"/>
  <c r="BJ497" i="2"/>
  <c r="BI497" i="2"/>
  <c r="BH497" i="2"/>
  <c r="BF497" i="2"/>
  <c r="BD497" i="2"/>
  <c r="AR497" i="2"/>
  <c r="BU497" i="2" s="1"/>
  <c r="AQ497" i="2"/>
  <c r="AP497" i="2"/>
  <c r="AA497" i="2"/>
  <c r="H497" i="2"/>
  <c r="CX496" i="2"/>
  <c r="CW496" i="2"/>
  <c r="CN496" i="2"/>
  <c r="CK496" i="2"/>
  <c r="CI496" i="2"/>
  <c r="CD496" i="2"/>
  <c r="CE496" i="2" s="1"/>
  <c r="CC496" i="2"/>
  <c r="CA496" i="2"/>
  <c r="BY496" i="2"/>
  <c r="BW496" i="2"/>
  <c r="BV496" i="2"/>
  <c r="BS496" i="2"/>
  <c r="BR496" i="2"/>
  <c r="BP496" i="2"/>
  <c r="BO496" i="2"/>
  <c r="BN496" i="2"/>
  <c r="CV496" i="2" s="1"/>
  <c r="BM496" i="2"/>
  <c r="BL496" i="2"/>
  <c r="BK496" i="2"/>
  <c r="BJ496" i="2"/>
  <c r="BI496" i="2"/>
  <c r="BH496" i="2"/>
  <c r="BF496" i="2"/>
  <c r="BD496" i="2"/>
  <c r="AQ496" i="2"/>
  <c r="AP496" i="2"/>
  <c r="AR496" i="2" s="1"/>
  <c r="BU496" i="2" s="1"/>
  <c r="AA496" i="2"/>
  <c r="H496" i="2"/>
  <c r="CX495" i="2"/>
  <c r="CW495" i="2"/>
  <c r="CN495" i="2"/>
  <c r="CK495" i="2"/>
  <c r="CI495" i="2"/>
  <c r="CD495" i="2"/>
  <c r="CE495" i="2" s="1"/>
  <c r="CC495" i="2"/>
  <c r="BY495" i="2"/>
  <c r="CA495" i="2" s="1"/>
  <c r="BW495" i="2"/>
  <c r="BV495" i="2"/>
  <c r="BS495" i="2"/>
  <c r="BR495" i="2"/>
  <c r="BP495" i="2"/>
  <c r="BO495" i="2"/>
  <c r="BN495" i="2"/>
  <c r="CV495" i="2" s="1"/>
  <c r="BM495" i="2"/>
  <c r="BL495" i="2"/>
  <c r="BK495" i="2"/>
  <c r="BJ495" i="2"/>
  <c r="BI495" i="2"/>
  <c r="BH495" i="2"/>
  <c r="BF495" i="2"/>
  <c r="BD495" i="2"/>
  <c r="AQ495" i="2"/>
  <c r="AP495" i="2"/>
  <c r="AR495" i="2" s="1"/>
  <c r="BU495" i="2" s="1"/>
  <c r="AA495" i="2"/>
  <c r="H495" i="2"/>
  <c r="CX494" i="2"/>
  <c r="CW494" i="2"/>
  <c r="CN494" i="2"/>
  <c r="CK494" i="2"/>
  <c r="CI494" i="2"/>
  <c r="CD494" i="2"/>
  <c r="CC494" i="2"/>
  <c r="BY494" i="2"/>
  <c r="CA494" i="2" s="1"/>
  <c r="BW494" i="2"/>
  <c r="BV494" i="2"/>
  <c r="BS494" i="2"/>
  <c r="BR494" i="2"/>
  <c r="BP494" i="2"/>
  <c r="BO494" i="2"/>
  <c r="BN494" i="2"/>
  <c r="CV494" i="2" s="1"/>
  <c r="BM494" i="2"/>
  <c r="BL494" i="2"/>
  <c r="BK494" i="2"/>
  <c r="BJ494" i="2"/>
  <c r="BI494" i="2"/>
  <c r="BH494" i="2"/>
  <c r="BF494" i="2"/>
  <c r="BD494" i="2"/>
  <c r="AQ494" i="2"/>
  <c r="AP494" i="2"/>
  <c r="AR494" i="2" s="1"/>
  <c r="BU494" i="2" s="1"/>
  <c r="AA494" i="2"/>
  <c r="H494" i="2"/>
  <c r="CX493" i="2"/>
  <c r="CW493" i="2"/>
  <c r="CN493" i="2"/>
  <c r="CK493" i="2"/>
  <c r="CI493" i="2"/>
  <c r="CD493" i="2"/>
  <c r="CE493" i="2" s="1"/>
  <c r="CC493" i="2"/>
  <c r="BY493" i="2"/>
  <c r="CA493" i="2" s="1"/>
  <c r="BW493" i="2"/>
  <c r="BV493" i="2"/>
  <c r="BS493" i="2"/>
  <c r="BR493" i="2"/>
  <c r="BP493" i="2"/>
  <c r="BO493" i="2"/>
  <c r="BN493" i="2"/>
  <c r="BM493" i="2"/>
  <c r="BL493" i="2"/>
  <c r="BK493" i="2"/>
  <c r="BJ493" i="2"/>
  <c r="BI493" i="2"/>
  <c r="BH493" i="2"/>
  <c r="BF493" i="2"/>
  <c r="BD493" i="2"/>
  <c r="AQ493" i="2"/>
  <c r="AP493" i="2"/>
  <c r="AR493" i="2" s="1"/>
  <c r="BU493" i="2" s="1"/>
  <c r="AA493" i="2"/>
  <c r="H493" i="2"/>
  <c r="CX492" i="2"/>
  <c r="CW492" i="2"/>
  <c r="CN492" i="2"/>
  <c r="CK492" i="2"/>
  <c r="CI492" i="2"/>
  <c r="CD492" i="2"/>
  <c r="CE492" i="2" s="1"/>
  <c r="CC492" i="2"/>
  <c r="BY492" i="2"/>
  <c r="CA492" i="2" s="1"/>
  <c r="BW492" i="2"/>
  <c r="BV492" i="2"/>
  <c r="BS492" i="2"/>
  <c r="BR492" i="2"/>
  <c r="BP492" i="2"/>
  <c r="BO492" i="2"/>
  <c r="BN492" i="2"/>
  <c r="BM492" i="2"/>
  <c r="BL492" i="2"/>
  <c r="BK492" i="2"/>
  <c r="BJ492" i="2"/>
  <c r="BI492" i="2"/>
  <c r="BH492" i="2"/>
  <c r="BF492" i="2"/>
  <c r="BD492" i="2"/>
  <c r="AR492" i="2"/>
  <c r="BU492" i="2" s="1"/>
  <c r="AQ492" i="2"/>
  <c r="AP492" i="2"/>
  <c r="AA492" i="2"/>
  <c r="H492" i="2"/>
  <c r="CX491" i="2"/>
  <c r="CW491" i="2"/>
  <c r="CN491" i="2"/>
  <c r="CK491" i="2"/>
  <c r="CI491" i="2"/>
  <c r="CE491" i="2"/>
  <c r="CD491" i="2"/>
  <c r="CC491" i="2"/>
  <c r="BY491" i="2"/>
  <c r="CA491" i="2" s="1"/>
  <c r="BW491" i="2"/>
  <c r="BV491" i="2"/>
  <c r="BS491" i="2"/>
  <c r="BR491" i="2"/>
  <c r="BP491" i="2"/>
  <c r="BO491" i="2"/>
  <c r="BN491" i="2"/>
  <c r="BM491" i="2"/>
  <c r="BL491" i="2"/>
  <c r="BK491" i="2"/>
  <c r="BJ491" i="2"/>
  <c r="BI491" i="2"/>
  <c r="BH491" i="2"/>
  <c r="BF491" i="2"/>
  <c r="BD491" i="2"/>
  <c r="AQ491" i="2"/>
  <c r="AP491" i="2"/>
  <c r="AR491" i="2" s="1"/>
  <c r="BU491" i="2" s="1"/>
  <c r="AA491" i="2"/>
  <c r="H491" i="2"/>
  <c r="CX490" i="2"/>
  <c r="CW490" i="2"/>
  <c r="CN490" i="2"/>
  <c r="CK490" i="2"/>
  <c r="CI490" i="2"/>
  <c r="CD490" i="2"/>
  <c r="CE490" i="2" s="1"/>
  <c r="CC490" i="2"/>
  <c r="BY490" i="2"/>
  <c r="CA490" i="2" s="1"/>
  <c r="BW490" i="2"/>
  <c r="BV490" i="2"/>
  <c r="BS490" i="2"/>
  <c r="BR490" i="2"/>
  <c r="BP490" i="2"/>
  <c r="BO490" i="2"/>
  <c r="BN490" i="2"/>
  <c r="BM490" i="2"/>
  <c r="BL490" i="2"/>
  <c r="BK490" i="2"/>
  <c r="BJ490" i="2"/>
  <c r="BI490" i="2"/>
  <c r="BH490" i="2"/>
  <c r="BF490" i="2"/>
  <c r="BD490" i="2"/>
  <c r="AR490" i="2"/>
  <c r="BU490" i="2" s="1"/>
  <c r="AQ490" i="2"/>
  <c r="AP490" i="2"/>
  <c r="AA490" i="2"/>
  <c r="H490" i="2"/>
  <c r="CX489" i="2"/>
  <c r="CW489" i="2"/>
  <c r="CN489" i="2"/>
  <c r="CK489" i="2"/>
  <c r="CI489" i="2"/>
  <c r="CD489" i="2"/>
  <c r="CE489" i="2" s="1"/>
  <c r="CC489" i="2"/>
  <c r="BY489" i="2"/>
  <c r="CA489" i="2" s="1"/>
  <c r="BW489" i="2"/>
  <c r="BV489" i="2"/>
  <c r="BS489" i="2"/>
  <c r="BR489" i="2"/>
  <c r="BP489" i="2"/>
  <c r="BO489" i="2"/>
  <c r="BN489" i="2"/>
  <c r="BM489" i="2"/>
  <c r="BL489" i="2"/>
  <c r="BK489" i="2"/>
  <c r="BJ489" i="2"/>
  <c r="BI489" i="2"/>
  <c r="BH489" i="2"/>
  <c r="BF489" i="2"/>
  <c r="BD489" i="2"/>
  <c r="AQ489" i="2"/>
  <c r="AP489" i="2"/>
  <c r="AR489" i="2" s="1"/>
  <c r="BU489" i="2" s="1"/>
  <c r="AA489" i="2"/>
  <c r="H489" i="2"/>
  <c r="CX488" i="2"/>
  <c r="CW488" i="2"/>
  <c r="CN488" i="2"/>
  <c r="CK488" i="2"/>
  <c r="CI488" i="2"/>
  <c r="CD488" i="2"/>
  <c r="CE488" i="2" s="1"/>
  <c r="CC488" i="2"/>
  <c r="CA488" i="2"/>
  <c r="BY488" i="2"/>
  <c r="BW488" i="2"/>
  <c r="BV488" i="2"/>
  <c r="BS488" i="2"/>
  <c r="BR488" i="2"/>
  <c r="BP488" i="2"/>
  <c r="BO488" i="2"/>
  <c r="BN488" i="2"/>
  <c r="BM488" i="2"/>
  <c r="BL488" i="2"/>
  <c r="BK488" i="2"/>
  <c r="BJ488" i="2"/>
  <c r="BI488" i="2"/>
  <c r="BH488" i="2"/>
  <c r="BF488" i="2"/>
  <c r="BD488" i="2"/>
  <c r="AQ488" i="2"/>
  <c r="AP488" i="2"/>
  <c r="AR488" i="2" s="1"/>
  <c r="BU488" i="2" s="1"/>
  <c r="AA488" i="2"/>
  <c r="H488" i="2"/>
  <c r="CX487" i="2"/>
  <c r="CW487" i="2"/>
  <c r="CN487" i="2"/>
  <c r="CK487" i="2"/>
  <c r="CI487" i="2"/>
  <c r="CD487" i="2"/>
  <c r="CE487" i="2" s="1"/>
  <c r="CC487" i="2"/>
  <c r="BY487" i="2"/>
  <c r="CA487" i="2" s="1"/>
  <c r="BW487" i="2"/>
  <c r="BV487" i="2"/>
  <c r="BS487" i="2"/>
  <c r="BR487" i="2"/>
  <c r="BP487" i="2"/>
  <c r="BO487" i="2"/>
  <c r="BN487" i="2"/>
  <c r="BM487" i="2"/>
  <c r="BL487" i="2"/>
  <c r="BK487" i="2"/>
  <c r="BJ487" i="2"/>
  <c r="BI487" i="2"/>
  <c r="BH487" i="2"/>
  <c r="BF487" i="2"/>
  <c r="BD487" i="2"/>
  <c r="AQ487" i="2"/>
  <c r="AP487" i="2"/>
  <c r="AR487" i="2" s="1"/>
  <c r="BU487" i="2" s="1"/>
  <c r="AA487" i="2"/>
  <c r="H487" i="2"/>
  <c r="CX486" i="2"/>
  <c r="CW486" i="2"/>
  <c r="CN486" i="2"/>
  <c r="CK486" i="2"/>
  <c r="CI486" i="2"/>
  <c r="CD486" i="2"/>
  <c r="CC486" i="2"/>
  <c r="BY486" i="2"/>
  <c r="CA486" i="2" s="1"/>
  <c r="BW486" i="2"/>
  <c r="BV486" i="2"/>
  <c r="BS486" i="2"/>
  <c r="BR486" i="2"/>
  <c r="BP486" i="2"/>
  <c r="BO486" i="2"/>
  <c r="BN486" i="2"/>
  <c r="BM486" i="2"/>
  <c r="BL486" i="2"/>
  <c r="BK486" i="2"/>
  <c r="BJ486" i="2"/>
  <c r="BI486" i="2"/>
  <c r="BH486" i="2"/>
  <c r="BF486" i="2"/>
  <c r="BD486" i="2"/>
  <c r="AQ486" i="2"/>
  <c r="AP486" i="2"/>
  <c r="AR486" i="2" s="1"/>
  <c r="BU486" i="2" s="1"/>
  <c r="AA486" i="2"/>
  <c r="H486" i="2"/>
  <c r="CX485" i="2"/>
  <c r="CW485" i="2"/>
  <c r="CN485" i="2"/>
  <c r="CK485" i="2"/>
  <c r="CI485" i="2"/>
  <c r="CD485" i="2"/>
  <c r="CE485" i="2" s="1"/>
  <c r="CC485" i="2"/>
  <c r="BY485" i="2"/>
  <c r="CA485" i="2" s="1"/>
  <c r="BW485" i="2"/>
  <c r="BV485" i="2"/>
  <c r="BS485" i="2"/>
  <c r="BR485" i="2"/>
  <c r="BP485" i="2"/>
  <c r="BO485" i="2"/>
  <c r="BN485" i="2"/>
  <c r="BM485" i="2"/>
  <c r="BL485" i="2"/>
  <c r="BK485" i="2"/>
  <c r="BJ485" i="2"/>
  <c r="BI485" i="2"/>
  <c r="BH485" i="2"/>
  <c r="BF485" i="2"/>
  <c r="BD485" i="2"/>
  <c r="AR485" i="2"/>
  <c r="BU485" i="2" s="1"/>
  <c r="AQ485" i="2"/>
  <c r="AP485" i="2"/>
  <c r="AA485" i="2"/>
  <c r="H485" i="2"/>
  <c r="CX484" i="2"/>
  <c r="CW484" i="2"/>
  <c r="CN484" i="2"/>
  <c r="CK484" i="2"/>
  <c r="CI484" i="2"/>
  <c r="CD484" i="2"/>
  <c r="CE484" i="2" s="1"/>
  <c r="CC484" i="2"/>
  <c r="CA484" i="2"/>
  <c r="BY484" i="2"/>
  <c r="BW484" i="2"/>
  <c r="BV484" i="2"/>
  <c r="BS484" i="2"/>
  <c r="BR484" i="2"/>
  <c r="BP484" i="2"/>
  <c r="BO484" i="2"/>
  <c r="BN484" i="2"/>
  <c r="BM484" i="2"/>
  <c r="BL484" i="2"/>
  <c r="BK484" i="2"/>
  <c r="BJ484" i="2"/>
  <c r="BI484" i="2"/>
  <c r="BH484" i="2"/>
  <c r="BF484" i="2"/>
  <c r="BD484" i="2"/>
  <c r="AQ484" i="2"/>
  <c r="AP484" i="2"/>
  <c r="AR484" i="2" s="1"/>
  <c r="BU484" i="2" s="1"/>
  <c r="AA484" i="2"/>
  <c r="H484" i="2"/>
  <c r="CX483" i="2"/>
  <c r="CW483" i="2"/>
  <c r="CN483" i="2"/>
  <c r="CK483" i="2"/>
  <c r="CI483" i="2"/>
  <c r="CD483" i="2"/>
  <c r="CE483" i="2" s="1"/>
  <c r="CC483" i="2"/>
  <c r="BY483" i="2"/>
  <c r="CA483" i="2" s="1"/>
  <c r="BW483" i="2"/>
  <c r="BV483" i="2"/>
  <c r="BS483" i="2"/>
  <c r="BR483" i="2"/>
  <c r="BP483" i="2"/>
  <c r="BO483" i="2"/>
  <c r="BN483" i="2"/>
  <c r="BM483" i="2"/>
  <c r="BL483" i="2"/>
  <c r="BK483" i="2"/>
  <c r="BJ483" i="2"/>
  <c r="BI483" i="2"/>
  <c r="BH483" i="2"/>
  <c r="BF483" i="2"/>
  <c r="BD483" i="2"/>
  <c r="AQ483" i="2"/>
  <c r="AP483" i="2"/>
  <c r="AR483" i="2" s="1"/>
  <c r="BU483" i="2" s="1"/>
  <c r="AA483" i="2"/>
  <c r="H483" i="2"/>
  <c r="CX482" i="2"/>
  <c r="CW482" i="2"/>
  <c r="CN482" i="2"/>
  <c r="CK482" i="2"/>
  <c r="CI482" i="2"/>
  <c r="CD482" i="2"/>
  <c r="CE482" i="2" s="1"/>
  <c r="CC482" i="2"/>
  <c r="BY482" i="2"/>
  <c r="CA482" i="2" s="1"/>
  <c r="BW482" i="2"/>
  <c r="BV482" i="2"/>
  <c r="BS482" i="2"/>
  <c r="BR482" i="2"/>
  <c r="BP482" i="2"/>
  <c r="BO482" i="2"/>
  <c r="BN482" i="2"/>
  <c r="BM482" i="2"/>
  <c r="BL482" i="2"/>
  <c r="BK482" i="2"/>
  <c r="BJ482" i="2"/>
  <c r="BI482" i="2"/>
  <c r="BH482" i="2"/>
  <c r="BF482" i="2"/>
  <c r="BD482" i="2"/>
  <c r="AQ482" i="2"/>
  <c r="AP482" i="2"/>
  <c r="AR482" i="2" s="1"/>
  <c r="BU482" i="2" s="1"/>
  <c r="AA482" i="2"/>
  <c r="H482" i="2"/>
  <c r="CX481" i="2"/>
  <c r="CW481" i="2"/>
  <c r="CN481" i="2"/>
  <c r="CK481" i="2"/>
  <c r="CI481" i="2"/>
  <c r="CD481" i="2"/>
  <c r="CE481" i="2" s="1"/>
  <c r="CC481" i="2"/>
  <c r="BY481" i="2"/>
  <c r="CA481" i="2" s="1"/>
  <c r="BW481" i="2"/>
  <c r="BV481" i="2"/>
  <c r="BS481" i="2"/>
  <c r="BR481" i="2"/>
  <c r="BP481" i="2"/>
  <c r="BO481" i="2"/>
  <c r="BN481" i="2"/>
  <c r="BM481" i="2"/>
  <c r="BL481" i="2"/>
  <c r="BK481" i="2"/>
  <c r="BJ481" i="2"/>
  <c r="BI481" i="2"/>
  <c r="BH481" i="2"/>
  <c r="BF481" i="2"/>
  <c r="BD481" i="2"/>
  <c r="AQ481" i="2"/>
  <c r="AP481" i="2"/>
  <c r="AR481" i="2" s="1"/>
  <c r="BU481" i="2" s="1"/>
  <c r="AA481" i="2"/>
  <c r="H481" i="2"/>
  <c r="CX480" i="2"/>
  <c r="CW480" i="2"/>
  <c r="CN480" i="2"/>
  <c r="CK480" i="2"/>
  <c r="CI480" i="2"/>
  <c r="CD480" i="2"/>
  <c r="CE480" i="2" s="1"/>
  <c r="CC480" i="2"/>
  <c r="BY480" i="2"/>
  <c r="CA480" i="2" s="1"/>
  <c r="BW480" i="2"/>
  <c r="BV480" i="2"/>
  <c r="BS480" i="2"/>
  <c r="BR480" i="2"/>
  <c r="BP480" i="2"/>
  <c r="BO480" i="2"/>
  <c r="BN480" i="2"/>
  <c r="BM480" i="2"/>
  <c r="BL480" i="2"/>
  <c r="BK480" i="2"/>
  <c r="BJ480" i="2"/>
  <c r="BI480" i="2"/>
  <c r="BH480" i="2"/>
  <c r="BF480" i="2"/>
  <c r="BD480" i="2"/>
  <c r="AQ480" i="2"/>
  <c r="AP480" i="2"/>
  <c r="AR480" i="2" s="1"/>
  <c r="BU480" i="2" s="1"/>
  <c r="AA480" i="2"/>
  <c r="H480" i="2"/>
  <c r="CX479" i="2"/>
  <c r="CW479" i="2"/>
  <c r="CN479" i="2"/>
  <c r="CK479" i="2"/>
  <c r="CI479" i="2"/>
  <c r="CD479" i="2"/>
  <c r="CE479" i="2" s="1"/>
  <c r="CC479" i="2"/>
  <c r="BY479" i="2"/>
  <c r="CA479" i="2" s="1"/>
  <c r="BW479" i="2"/>
  <c r="BV479" i="2"/>
  <c r="BS479" i="2"/>
  <c r="BR479" i="2"/>
  <c r="BP479" i="2"/>
  <c r="BO479" i="2"/>
  <c r="BN479" i="2"/>
  <c r="CV479" i="2" s="1"/>
  <c r="BM479" i="2"/>
  <c r="BL479" i="2"/>
  <c r="BK479" i="2"/>
  <c r="BJ479" i="2"/>
  <c r="BI479" i="2"/>
  <c r="BH479" i="2"/>
  <c r="BF479" i="2"/>
  <c r="BD479" i="2"/>
  <c r="AQ479" i="2"/>
  <c r="AP479" i="2"/>
  <c r="AR479" i="2" s="1"/>
  <c r="BU479" i="2" s="1"/>
  <c r="AA479" i="2"/>
  <c r="H479" i="2"/>
  <c r="CX478" i="2"/>
  <c r="CW478" i="2"/>
  <c r="CN478" i="2"/>
  <c r="CK478" i="2"/>
  <c r="CI478" i="2"/>
  <c r="CD478" i="2"/>
  <c r="CC478" i="2"/>
  <c r="BY478" i="2"/>
  <c r="CA478" i="2" s="1"/>
  <c r="BW478" i="2"/>
  <c r="BV478" i="2"/>
  <c r="BS478" i="2"/>
  <c r="BR478" i="2"/>
  <c r="BP478" i="2"/>
  <c r="BO478" i="2"/>
  <c r="BN478" i="2"/>
  <c r="BM478" i="2"/>
  <c r="BL478" i="2"/>
  <c r="BK478" i="2"/>
  <c r="BJ478" i="2"/>
  <c r="BI478" i="2"/>
  <c r="BH478" i="2"/>
  <c r="BF478" i="2"/>
  <c r="BD478" i="2"/>
  <c r="AQ478" i="2"/>
  <c r="AP478" i="2"/>
  <c r="AR478" i="2" s="1"/>
  <c r="BU478" i="2" s="1"/>
  <c r="AA478" i="2"/>
  <c r="H478" i="2"/>
  <c r="CX477" i="2"/>
  <c r="CW477" i="2"/>
  <c r="CN477" i="2"/>
  <c r="CK477" i="2"/>
  <c r="CI477" i="2"/>
  <c r="CD477" i="2"/>
  <c r="CE477" i="2" s="1"/>
  <c r="CC477" i="2"/>
  <c r="BY477" i="2"/>
  <c r="CA477" i="2" s="1"/>
  <c r="BW477" i="2"/>
  <c r="BV477" i="2"/>
  <c r="BS477" i="2"/>
  <c r="BR477" i="2"/>
  <c r="BP477" i="2"/>
  <c r="BO477" i="2"/>
  <c r="BN477" i="2"/>
  <c r="BM477" i="2"/>
  <c r="BL477" i="2"/>
  <c r="BK477" i="2"/>
  <c r="BJ477" i="2"/>
  <c r="BI477" i="2"/>
  <c r="BH477" i="2"/>
  <c r="BF477" i="2"/>
  <c r="BD477" i="2"/>
  <c r="AQ477" i="2"/>
  <c r="AP477" i="2"/>
  <c r="AR477" i="2" s="1"/>
  <c r="BU477" i="2" s="1"/>
  <c r="AA477" i="2"/>
  <c r="H477" i="2"/>
  <c r="CX476" i="2"/>
  <c r="CW476" i="2"/>
  <c r="CN476" i="2"/>
  <c r="CK476" i="2"/>
  <c r="CI476" i="2"/>
  <c r="CD476" i="2"/>
  <c r="CE476" i="2" s="1"/>
  <c r="CC476" i="2"/>
  <c r="CA476" i="2"/>
  <c r="BY476" i="2"/>
  <c r="BW476" i="2"/>
  <c r="BV476" i="2"/>
  <c r="BS476" i="2"/>
  <c r="BR476" i="2"/>
  <c r="BP476" i="2"/>
  <c r="BO476" i="2"/>
  <c r="BN476" i="2"/>
  <c r="BM476" i="2"/>
  <c r="BL476" i="2"/>
  <c r="BK476" i="2"/>
  <c r="BJ476" i="2"/>
  <c r="BI476" i="2"/>
  <c r="BH476" i="2"/>
  <c r="BF476" i="2"/>
  <c r="BD476" i="2"/>
  <c r="AQ476" i="2"/>
  <c r="AP476" i="2"/>
  <c r="AR476" i="2" s="1"/>
  <c r="BU476" i="2" s="1"/>
  <c r="AA476" i="2"/>
  <c r="H476" i="2"/>
  <c r="CX475" i="2"/>
  <c r="CW475" i="2"/>
  <c r="CN475" i="2"/>
  <c r="CK475" i="2"/>
  <c r="CI475" i="2"/>
  <c r="CE475" i="2"/>
  <c r="CD475" i="2"/>
  <c r="CC475" i="2"/>
  <c r="BY475" i="2"/>
  <c r="CA475" i="2" s="1"/>
  <c r="BW475" i="2"/>
  <c r="BV475" i="2"/>
  <c r="BS475" i="2"/>
  <c r="BR475" i="2"/>
  <c r="BP475" i="2"/>
  <c r="BO475" i="2"/>
  <c r="BN475" i="2"/>
  <c r="BM475" i="2"/>
  <c r="BL475" i="2"/>
  <c r="BK475" i="2"/>
  <c r="BJ475" i="2"/>
  <c r="BI475" i="2"/>
  <c r="BH475" i="2"/>
  <c r="BF475" i="2"/>
  <c r="BD475" i="2"/>
  <c r="AQ475" i="2"/>
  <c r="AP475" i="2"/>
  <c r="AR475" i="2" s="1"/>
  <c r="BU475" i="2" s="1"/>
  <c r="AA475" i="2"/>
  <c r="H475" i="2"/>
  <c r="CX474" i="2"/>
  <c r="CW474" i="2"/>
  <c r="CN474" i="2"/>
  <c r="CK474" i="2"/>
  <c r="CI474" i="2"/>
  <c r="CD474" i="2"/>
  <c r="CE474" i="2" s="1"/>
  <c r="CC474" i="2"/>
  <c r="BY474" i="2"/>
  <c r="CA474" i="2" s="1"/>
  <c r="BW474" i="2"/>
  <c r="BV474" i="2"/>
  <c r="BS474" i="2"/>
  <c r="BR474" i="2"/>
  <c r="BP474" i="2"/>
  <c r="BO474" i="2"/>
  <c r="BN474" i="2"/>
  <c r="BM474" i="2"/>
  <c r="BL474" i="2"/>
  <c r="BK474" i="2"/>
  <c r="BJ474" i="2"/>
  <c r="BI474" i="2"/>
  <c r="BH474" i="2"/>
  <c r="BF474" i="2"/>
  <c r="BD474" i="2"/>
  <c r="AQ474" i="2"/>
  <c r="AP474" i="2"/>
  <c r="AR474" i="2" s="1"/>
  <c r="BU474" i="2" s="1"/>
  <c r="AA474" i="2"/>
  <c r="H474" i="2"/>
  <c r="CX473" i="2"/>
  <c r="CW473" i="2"/>
  <c r="CN473" i="2"/>
  <c r="CK473" i="2"/>
  <c r="CI473" i="2"/>
  <c r="CD473" i="2"/>
  <c r="CE473" i="2" s="1"/>
  <c r="CC473" i="2"/>
  <c r="BY473" i="2"/>
  <c r="CA473" i="2" s="1"/>
  <c r="BW473" i="2"/>
  <c r="BV473" i="2"/>
  <c r="BS473" i="2"/>
  <c r="BR473" i="2"/>
  <c r="BP473" i="2"/>
  <c r="BO473" i="2"/>
  <c r="BN473" i="2"/>
  <c r="BM473" i="2"/>
  <c r="BL473" i="2"/>
  <c r="BK473" i="2"/>
  <c r="BJ473" i="2"/>
  <c r="BI473" i="2"/>
  <c r="BH473" i="2"/>
  <c r="BF473" i="2"/>
  <c r="BD473" i="2"/>
  <c r="AQ473" i="2"/>
  <c r="AP473" i="2"/>
  <c r="AR473" i="2" s="1"/>
  <c r="BU473" i="2" s="1"/>
  <c r="AA473" i="2"/>
  <c r="H473" i="2"/>
  <c r="CX472" i="2"/>
  <c r="CW472" i="2"/>
  <c r="CN472" i="2"/>
  <c r="CK472" i="2"/>
  <c r="CI472" i="2"/>
  <c r="CD472" i="2"/>
  <c r="CE472" i="2" s="1"/>
  <c r="CC472" i="2"/>
  <c r="CA472" i="2"/>
  <c r="BY472" i="2"/>
  <c r="BW472" i="2"/>
  <c r="BV472" i="2"/>
  <c r="BS472" i="2"/>
  <c r="BR472" i="2"/>
  <c r="BP472" i="2"/>
  <c r="BO472" i="2"/>
  <c r="BN472" i="2"/>
  <c r="BM472" i="2"/>
  <c r="BL472" i="2"/>
  <c r="BK472" i="2"/>
  <c r="BJ472" i="2"/>
  <c r="BI472" i="2"/>
  <c r="BH472" i="2"/>
  <c r="BF472" i="2"/>
  <c r="BD472" i="2"/>
  <c r="AQ472" i="2"/>
  <c r="AP472" i="2"/>
  <c r="AR472" i="2" s="1"/>
  <c r="BU472" i="2" s="1"/>
  <c r="AA472" i="2"/>
  <c r="H472" i="2"/>
  <c r="CX471" i="2"/>
  <c r="CW471" i="2"/>
  <c r="CN471" i="2"/>
  <c r="CK471" i="2"/>
  <c r="CI471" i="2"/>
  <c r="CD471" i="2"/>
  <c r="CE471" i="2" s="1"/>
  <c r="CC471" i="2"/>
  <c r="BY471" i="2"/>
  <c r="CA471" i="2" s="1"/>
  <c r="BW471" i="2"/>
  <c r="BV471" i="2"/>
  <c r="BS471" i="2"/>
  <c r="BR471" i="2"/>
  <c r="BP471" i="2"/>
  <c r="BO471" i="2"/>
  <c r="BN471" i="2"/>
  <c r="BM471" i="2"/>
  <c r="BL471" i="2"/>
  <c r="BK471" i="2"/>
  <c r="BJ471" i="2"/>
  <c r="BI471" i="2"/>
  <c r="BH471" i="2"/>
  <c r="BF471" i="2"/>
  <c r="BD471" i="2"/>
  <c r="AQ471" i="2"/>
  <c r="AP471" i="2"/>
  <c r="AR471" i="2" s="1"/>
  <c r="BU471" i="2" s="1"/>
  <c r="AA471" i="2"/>
  <c r="H471" i="2"/>
  <c r="CX470" i="2"/>
  <c r="CW470" i="2"/>
  <c r="CN470" i="2"/>
  <c r="CK470" i="2"/>
  <c r="CI470" i="2"/>
  <c r="CD470" i="2"/>
  <c r="CC470" i="2"/>
  <c r="BY470" i="2"/>
  <c r="CA470" i="2" s="1"/>
  <c r="BW470" i="2"/>
  <c r="BV470" i="2"/>
  <c r="BS470" i="2"/>
  <c r="BR470" i="2"/>
  <c r="BP470" i="2"/>
  <c r="BO470" i="2"/>
  <c r="BN470" i="2"/>
  <c r="BM470" i="2"/>
  <c r="BL470" i="2"/>
  <c r="BK470" i="2"/>
  <c r="BJ470" i="2"/>
  <c r="BI470" i="2"/>
  <c r="BH470" i="2"/>
  <c r="BF470" i="2"/>
  <c r="BD470" i="2"/>
  <c r="AQ470" i="2"/>
  <c r="AP470" i="2"/>
  <c r="AR470" i="2" s="1"/>
  <c r="BU470" i="2" s="1"/>
  <c r="AA470" i="2"/>
  <c r="H470" i="2"/>
  <c r="CX469" i="2"/>
  <c r="CW469" i="2"/>
  <c r="CN469" i="2"/>
  <c r="CK469" i="2"/>
  <c r="CI469" i="2"/>
  <c r="CD469" i="2"/>
  <c r="CE469" i="2" s="1"/>
  <c r="CC469" i="2"/>
  <c r="BY469" i="2"/>
  <c r="CA469" i="2" s="1"/>
  <c r="BW469" i="2"/>
  <c r="BV469" i="2"/>
  <c r="BS469" i="2"/>
  <c r="BR469" i="2"/>
  <c r="BP469" i="2"/>
  <c r="BO469" i="2"/>
  <c r="BN469" i="2"/>
  <c r="BM469" i="2"/>
  <c r="BL469" i="2"/>
  <c r="BK469" i="2"/>
  <c r="BJ469" i="2"/>
  <c r="BI469" i="2"/>
  <c r="BH469" i="2"/>
  <c r="BF469" i="2"/>
  <c r="BD469" i="2"/>
  <c r="AQ469" i="2"/>
  <c r="AP469" i="2"/>
  <c r="AR469" i="2" s="1"/>
  <c r="BU469" i="2" s="1"/>
  <c r="AA469" i="2"/>
  <c r="H469" i="2"/>
  <c r="CX468" i="2"/>
  <c r="CW468" i="2"/>
  <c r="CN468" i="2"/>
  <c r="CK468" i="2"/>
  <c r="CI468" i="2"/>
  <c r="CD468" i="2"/>
  <c r="CE468" i="2" s="1"/>
  <c r="CC468" i="2"/>
  <c r="BY468" i="2"/>
  <c r="CA468" i="2" s="1"/>
  <c r="BW468" i="2"/>
  <c r="BV468" i="2"/>
  <c r="BS468" i="2"/>
  <c r="BR468" i="2"/>
  <c r="BP468" i="2"/>
  <c r="BO468" i="2"/>
  <c r="BN468" i="2"/>
  <c r="BM468" i="2"/>
  <c r="BL468" i="2"/>
  <c r="BK468" i="2"/>
  <c r="BJ468" i="2"/>
  <c r="BI468" i="2"/>
  <c r="BH468" i="2"/>
  <c r="BF468" i="2"/>
  <c r="BD468" i="2"/>
  <c r="AQ468" i="2"/>
  <c r="AP468" i="2"/>
  <c r="AR468" i="2" s="1"/>
  <c r="BU468" i="2" s="1"/>
  <c r="AA468" i="2"/>
  <c r="H468" i="2"/>
  <c r="CX467" i="2"/>
  <c r="CW467" i="2"/>
  <c r="CN467" i="2"/>
  <c r="CK467" i="2"/>
  <c r="CI467" i="2"/>
  <c r="CD467" i="2"/>
  <c r="CE467" i="2" s="1"/>
  <c r="CC467" i="2"/>
  <c r="BY467" i="2"/>
  <c r="CA467" i="2" s="1"/>
  <c r="BW467" i="2"/>
  <c r="BV467" i="2"/>
  <c r="BS467" i="2"/>
  <c r="BR467" i="2"/>
  <c r="BP467" i="2"/>
  <c r="BO467" i="2"/>
  <c r="BN467" i="2"/>
  <c r="CV467" i="2" s="1"/>
  <c r="BM467" i="2"/>
  <c r="BL467" i="2"/>
  <c r="BK467" i="2"/>
  <c r="BJ467" i="2"/>
  <c r="BI467" i="2"/>
  <c r="BH467" i="2"/>
  <c r="BF467" i="2"/>
  <c r="BD467" i="2"/>
  <c r="AQ467" i="2"/>
  <c r="AP467" i="2"/>
  <c r="AR467" i="2" s="1"/>
  <c r="BU467" i="2" s="1"/>
  <c r="AA467" i="2"/>
  <c r="H467" i="2"/>
  <c r="CX466" i="2"/>
  <c r="CW466" i="2"/>
  <c r="CN466" i="2"/>
  <c r="CK466" i="2"/>
  <c r="CI466" i="2"/>
  <c r="CD466" i="2"/>
  <c r="CE466" i="2" s="1"/>
  <c r="CC466" i="2"/>
  <c r="BY466" i="2"/>
  <c r="CA466" i="2" s="1"/>
  <c r="BW466" i="2"/>
  <c r="BV466" i="2"/>
  <c r="BS466" i="2"/>
  <c r="BR466" i="2"/>
  <c r="BP466" i="2"/>
  <c r="BO466" i="2"/>
  <c r="BN466" i="2"/>
  <c r="BM466" i="2"/>
  <c r="BL466" i="2"/>
  <c r="BK466" i="2"/>
  <c r="BJ466" i="2"/>
  <c r="BI466" i="2"/>
  <c r="BH466" i="2"/>
  <c r="BF466" i="2"/>
  <c r="BD466" i="2"/>
  <c r="AQ466" i="2"/>
  <c r="AP466" i="2"/>
  <c r="AR466" i="2" s="1"/>
  <c r="BU466" i="2" s="1"/>
  <c r="AA466" i="2"/>
  <c r="H466" i="2"/>
  <c r="CX465" i="2"/>
  <c r="CW465" i="2"/>
  <c r="CN465" i="2"/>
  <c r="CK465" i="2"/>
  <c r="CI465" i="2"/>
  <c r="CD465" i="2"/>
  <c r="CE465" i="2" s="1"/>
  <c r="CC465" i="2"/>
  <c r="CA465" i="2"/>
  <c r="BY465" i="2"/>
  <c r="BW465" i="2"/>
  <c r="BV465" i="2"/>
  <c r="BS465" i="2"/>
  <c r="BR465" i="2"/>
  <c r="BP465" i="2"/>
  <c r="BO465" i="2"/>
  <c r="BN465" i="2"/>
  <c r="BM465" i="2"/>
  <c r="BL465" i="2"/>
  <c r="BK465" i="2"/>
  <c r="BJ465" i="2"/>
  <c r="BI465" i="2"/>
  <c r="BH465" i="2"/>
  <c r="BF465" i="2"/>
  <c r="BD465" i="2"/>
  <c r="AQ465" i="2"/>
  <c r="AP465" i="2"/>
  <c r="AR465" i="2" s="1"/>
  <c r="BU465" i="2" s="1"/>
  <c r="AA465" i="2"/>
  <c r="H465" i="2"/>
  <c r="CX464" i="2"/>
  <c r="CW464" i="2"/>
  <c r="CN464" i="2"/>
  <c r="CK464" i="2"/>
  <c r="CI464" i="2"/>
  <c r="CD464" i="2"/>
  <c r="CE464" i="2" s="1"/>
  <c r="CC464" i="2"/>
  <c r="BY464" i="2"/>
  <c r="CA464" i="2" s="1"/>
  <c r="BW464" i="2"/>
  <c r="BV464" i="2"/>
  <c r="BS464" i="2"/>
  <c r="BR464" i="2"/>
  <c r="BP464" i="2"/>
  <c r="BO464" i="2"/>
  <c r="BN464" i="2"/>
  <c r="BM464" i="2"/>
  <c r="BL464" i="2"/>
  <c r="BK464" i="2"/>
  <c r="BJ464" i="2"/>
  <c r="BI464" i="2"/>
  <c r="BH464" i="2"/>
  <c r="BF464" i="2"/>
  <c r="BD464" i="2"/>
  <c r="AQ464" i="2"/>
  <c r="AP464" i="2"/>
  <c r="AR464" i="2" s="1"/>
  <c r="BU464" i="2" s="1"/>
  <c r="AA464" i="2"/>
  <c r="H464" i="2"/>
  <c r="CX463" i="2"/>
  <c r="CW463" i="2"/>
  <c r="CN463" i="2"/>
  <c r="CK463" i="2"/>
  <c r="CI463" i="2"/>
  <c r="CD463" i="2"/>
  <c r="CE463" i="2" s="1"/>
  <c r="CC463" i="2"/>
  <c r="BY463" i="2"/>
  <c r="CA463" i="2" s="1"/>
  <c r="BW463" i="2"/>
  <c r="BV463" i="2"/>
  <c r="BS463" i="2"/>
  <c r="BR463" i="2"/>
  <c r="BP463" i="2"/>
  <c r="BO463" i="2"/>
  <c r="BN463" i="2"/>
  <c r="BM463" i="2"/>
  <c r="BL463" i="2"/>
  <c r="BK463" i="2"/>
  <c r="BJ463" i="2"/>
  <c r="BI463" i="2"/>
  <c r="BH463" i="2"/>
  <c r="BF463" i="2"/>
  <c r="BD463" i="2"/>
  <c r="AQ463" i="2"/>
  <c r="AP463" i="2"/>
  <c r="AR463" i="2" s="1"/>
  <c r="BU463" i="2" s="1"/>
  <c r="AA463" i="2"/>
  <c r="H463" i="2"/>
  <c r="CX462" i="2"/>
  <c r="CW462" i="2"/>
  <c r="CN462" i="2"/>
  <c r="CK462" i="2"/>
  <c r="CI462" i="2"/>
  <c r="CD462" i="2"/>
  <c r="CC462" i="2"/>
  <c r="BY462" i="2"/>
  <c r="CA462" i="2" s="1"/>
  <c r="BW462" i="2"/>
  <c r="BV462" i="2"/>
  <c r="BS462" i="2"/>
  <c r="BR462" i="2"/>
  <c r="BP462" i="2"/>
  <c r="BO462" i="2"/>
  <c r="BN462" i="2"/>
  <c r="BM462" i="2"/>
  <c r="BL462" i="2"/>
  <c r="BK462" i="2"/>
  <c r="BJ462" i="2"/>
  <c r="BI462" i="2"/>
  <c r="BH462" i="2"/>
  <c r="BF462" i="2"/>
  <c r="BD462" i="2"/>
  <c r="AQ462" i="2"/>
  <c r="AP462" i="2"/>
  <c r="AR462" i="2" s="1"/>
  <c r="BU462" i="2" s="1"/>
  <c r="AA462" i="2"/>
  <c r="H462" i="2"/>
  <c r="CX461" i="2"/>
  <c r="CW461" i="2"/>
  <c r="CN461" i="2"/>
  <c r="CK461" i="2"/>
  <c r="CI461" i="2"/>
  <c r="CD461" i="2"/>
  <c r="CE461" i="2" s="1"/>
  <c r="CC461" i="2"/>
  <c r="BY461" i="2"/>
  <c r="CA461" i="2" s="1"/>
  <c r="BW461" i="2"/>
  <c r="BV461" i="2"/>
  <c r="BS461" i="2"/>
  <c r="BR461" i="2"/>
  <c r="BP461" i="2"/>
  <c r="BO461" i="2"/>
  <c r="BN461" i="2"/>
  <c r="BM461" i="2"/>
  <c r="BL461" i="2"/>
  <c r="BK461" i="2"/>
  <c r="BJ461" i="2"/>
  <c r="BI461" i="2"/>
  <c r="BH461" i="2"/>
  <c r="BF461" i="2"/>
  <c r="BD461" i="2"/>
  <c r="AQ461" i="2"/>
  <c r="AP461" i="2"/>
  <c r="AR461" i="2" s="1"/>
  <c r="BU461" i="2" s="1"/>
  <c r="AA461" i="2"/>
  <c r="H461" i="2"/>
  <c r="CX460" i="2"/>
  <c r="CW460" i="2"/>
  <c r="CN460" i="2"/>
  <c r="CK460" i="2"/>
  <c r="CI460" i="2"/>
  <c r="CD460" i="2"/>
  <c r="CE460" i="2" s="1"/>
  <c r="CC460" i="2"/>
  <c r="BY460" i="2"/>
  <c r="CA460" i="2" s="1"/>
  <c r="BW460" i="2"/>
  <c r="BV460" i="2"/>
  <c r="BS460" i="2"/>
  <c r="BR460" i="2"/>
  <c r="BP460" i="2"/>
  <c r="BO460" i="2"/>
  <c r="BN460" i="2"/>
  <c r="BM460" i="2"/>
  <c r="BL460" i="2"/>
  <c r="BK460" i="2"/>
  <c r="BJ460" i="2"/>
  <c r="BI460" i="2"/>
  <c r="BH460" i="2"/>
  <c r="BF460" i="2"/>
  <c r="BD460" i="2"/>
  <c r="AQ460" i="2"/>
  <c r="AP460" i="2"/>
  <c r="AR460" i="2" s="1"/>
  <c r="BU460" i="2" s="1"/>
  <c r="AA460" i="2"/>
  <c r="H460" i="2"/>
  <c r="CX459" i="2"/>
  <c r="CW459" i="2"/>
  <c r="CN459" i="2"/>
  <c r="CK459" i="2"/>
  <c r="CI459" i="2"/>
  <c r="CD459" i="2"/>
  <c r="CE459" i="2" s="1"/>
  <c r="CC459" i="2"/>
  <c r="BY459" i="2"/>
  <c r="CA459" i="2" s="1"/>
  <c r="BW459" i="2"/>
  <c r="BV459" i="2"/>
  <c r="BS459" i="2"/>
  <c r="BR459" i="2"/>
  <c r="BP459" i="2"/>
  <c r="BO459" i="2"/>
  <c r="BN459" i="2"/>
  <c r="BM459" i="2"/>
  <c r="BL459" i="2"/>
  <c r="BK459" i="2"/>
  <c r="BJ459" i="2"/>
  <c r="BI459" i="2"/>
  <c r="BH459" i="2"/>
  <c r="BF459" i="2"/>
  <c r="BD459" i="2"/>
  <c r="AQ459" i="2"/>
  <c r="AP459" i="2"/>
  <c r="AR459" i="2" s="1"/>
  <c r="BU459" i="2" s="1"/>
  <c r="AA459" i="2"/>
  <c r="H459" i="2"/>
  <c r="CX458" i="2"/>
  <c r="CW458" i="2"/>
  <c r="CN458" i="2"/>
  <c r="CK458" i="2"/>
  <c r="CI458" i="2"/>
  <c r="CD458" i="2"/>
  <c r="CE458" i="2" s="1"/>
  <c r="CC458" i="2"/>
  <c r="BY458" i="2"/>
  <c r="CA458" i="2" s="1"/>
  <c r="BW458" i="2"/>
  <c r="BV458" i="2"/>
  <c r="BS458" i="2"/>
  <c r="BR458" i="2"/>
  <c r="BP458" i="2"/>
  <c r="BO458" i="2"/>
  <c r="BN458" i="2"/>
  <c r="BM458" i="2"/>
  <c r="BL458" i="2"/>
  <c r="BK458" i="2"/>
  <c r="BJ458" i="2"/>
  <c r="BI458" i="2"/>
  <c r="BH458" i="2"/>
  <c r="BF458" i="2"/>
  <c r="BD458" i="2"/>
  <c r="AQ458" i="2"/>
  <c r="AP458" i="2"/>
  <c r="AR458" i="2" s="1"/>
  <c r="BU458" i="2" s="1"/>
  <c r="AA458" i="2"/>
  <c r="H458" i="2"/>
  <c r="CX457" i="2"/>
  <c r="CW457" i="2"/>
  <c r="CN457" i="2"/>
  <c r="CK457" i="2"/>
  <c r="CI457" i="2"/>
  <c r="CD457" i="2"/>
  <c r="CE457" i="2" s="1"/>
  <c r="CC457" i="2"/>
  <c r="CA457" i="2"/>
  <c r="BY457" i="2"/>
  <c r="BW457" i="2"/>
  <c r="BV457" i="2"/>
  <c r="BS457" i="2"/>
  <c r="BR457" i="2"/>
  <c r="BP457" i="2"/>
  <c r="BO457" i="2"/>
  <c r="BN457" i="2"/>
  <c r="BM457" i="2"/>
  <c r="BL457" i="2"/>
  <c r="BK457" i="2"/>
  <c r="BJ457" i="2"/>
  <c r="BI457" i="2"/>
  <c r="BH457" i="2"/>
  <c r="BF457" i="2"/>
  <c r="BD457" i="2"/>
  <c r="AQ457" i="2"/>
  <c r="AP457" i="2"/>
  <c r="AR457" i="2" s="1"/>
  <c r="BU457" i="2" s="1"/>
  <c r="AA457" i="2"/>
  <c r="H457" i="2"/>
  <c r="CX456" i="2"/>
  <c r="CW456" i="2"/>
  <c r="CN456" i="2"/>
  <c r="CK456" i="2"/>
  <c r="CI456" i="2"/>
  <c r="CD456" i="2"/>
  <c r="CE456" i="2" s="1"/>
  <c r="CC456" i="2"/>
  <c r="BY456" i="2"/>
  <c r="CA456" i="2" s="1"/>
  <c r="BW456" i="2"/>
  <c r="BV456" i="2"/>
  <c r="BS456" i="2"/>
  <c r="BR456" i="2"/>
  <c r="BP456" i="2"/>
  <c r="BO456" i="2"/>
  <c r="BN456" i="2"/>
  <c r="CV456" i="2" s="1"/>
  <c r="BM456" i="2"/>
  <c r="BL456" i="2"/>
  <c r="BK456" i="2"/>
  <c r="BJ456" i="2"/>
  <c r="BI456" i="2"/>
  <c r="BH456" i="2"/>
  <c r="BF456" i="2"/>
  <c r="BD456" i="2"/>
  <c r="AQ456" i="2"/>
  <c r="AP456" i="2"/>
  <c r="AR456" i="2" s="1"/>
  <c r="BU456" i="2" s="1"/>
  <c r="AA456" i="2"/>
  <c r="H456" i="2"/>
  <c r="DA455" i="2"/>
  <c r="CZ455" i="2"/>
  <c r="CX455" i="2"/>
  <c r="CW455" i="2"/>
  <c r="CK455" i="2"/>
  <c r="CI455" i="2"/>
  <c r="CD455" i="2"/>
  <c r="CE455" i="2" s="1"/>
  <c r="CC455" i="2"/>
  <c r="BY455" i="2"/>
  <c r="CA455" i="2" s="1"/>
  <c r="BW455" i="2"/>
  <c r="BV455" i="2"/>
  <c r="BS455" i="2"/>
  <c r="BR455" i="2"/>
  <c r="BP455" i="2"/>
  <c r="BO455" i="2"/>
  <c r="BN455" i="2"/>
  <c r="BJ455" i="2"/>
  <c r="BI455" i="2"/>
  <c r="BH455" i="2"/>
  <c r="BG455" i="2"/>
  <c r="BE455" i="2"/>
  <c r="BF455" i="2" s="1"/>
  <c r="BC455" i="2"/>
  <c r="AZ455" i="2"/>
  <c r="AY455" i="2"/>
  <c r="AX455" i="2"/>
  <c r="AW455" i="2"/>
  <c r="BD455" i="2" s="1"/>
  <c r="AV455" i="2"/>
  <c r="AU455" i="2"/>
  <c r="BM455" i="2" s="1"/>
  <c r="AT455" i="2"/>
  <c r="AS455" i="2"/>
  <c r="AP455" i="2"/>
  <c r="AR455" i="2" s="1"/>
  <c r="BU455" i="2" s="1"/>
  <c r="AO455" i="2"/>
  <c r="AN455" i="2"/>
  <c r="AM455" i="2"/>
  <c r="AL455" i="2"/>
  <c r="AK455" i="2"/>
  <c r="AJ455" i="2"/>
  <c r="AI455" i="2"/>
  <c r="AQ455" i="2" s="1"/>
  <c r="AA455" i="2"/>
  <c r="Z455" i="2"/>
  <c r="CN455" i="2" s="1"/>
  <c r="Y455" i="2"/>
  <c r="X455" i="2"/>
  <c r="U455" i="2"/>
  <c r="T455" i="2"/>
  <c r="Q455" i="2"/>
  <c r="P455" i="2"/>
  <c r="O455" i="2"/>
  <c r="N455" i="2"/>
  <c r="M455" i="2"/>
  <c r="BL455" i="2" s="1"/>
  <c r="L455" i="2"/>
  <c r="BK455" i="2" s="1"/>
  <c r="K455" i="2"/>
  <c r="J455" i="2"/>
  <c r="I455" i="2"/>
  <c r="H455" i="2"/>
  <c r="G455" i="2"/>
  <c r="F455" i="2"/>
  <c r="CX454" i="2"/>
  <c r="CW454" i="2"/>
  <c r="CN454" i="2"/>
  <c r="CK454" i="2"/>
  <c r="CI454" i="2"/>
  <c r="CD454" i="2"/>
  <c r="CE454" i="2" s="1"/>
  <c r="CC454" i="2"/>
  <c r="BY454" i="2"/>
  <c r="CA454" i="2" s="1"/>
  <c r="BW454" i="2"/>
  <c r="BV454" i="2"/>
  <c r="BS454" i="2"/>
  <c r="BR454" i="2"/>
  <c r="BP454" i="2"/>
  <c r="BO454" i="2"/>
  <c r="BN454" i="2"/>
  <c r="BM454" i="2"/>
  <c r="BL454" i="2"/>
  <c r="BK454" i="2"/>
  <c r="BJ454" i="2"/>
  <c r="BI454" i="2"/>
  <c r="BH454" i="2"/>
  <c r="BF454" i="2"/>
  <c r="BD454" i="2"/>
  <c r="AQ454" i="2"/>
  <c r="AP454" i="2"/>
  <c r="AR454" i="2" s="1"/>
  <c r="BU454" i="2" s="1"/>
  <c r="AA454" i="2"/>
  <c r="H454" i="2"/>
  <c r="CX453" i="2"/>
  <c r="CW453" i="2"/>
  <c r="CN453" i="2"/>
  <c r="CK453" i="2"/>
  <c r="CI453" i="2"/>
  <c r="CD453" i="2"/>
  <c r="CE453" i="2" s="1"/>
  <c r="CC453" i="2"/>
  <c r="CA453" i="2"/>
  <c r="BY453" i="2"/>
  <c r="BW453" i="2"/>
  <c r="BV453" i="2"/>
  <c r="BS453" i="2"/>
  <c r="BR453" i="2"/>
  <c r="BP453" i="2"/>
  <c r="BO453" i="2"/>
  <c r="BN453" i="2"/>
  <c r="BM453" i="2"/>
  <c r="BL453" i="2"/>
  <c r="BK453" i="2"/>
  <c r="BJ453" i="2"/>
  <c r="BI453" i="2"/>
  <c r="BH453" i="2"/>
  <c r="BF453" i="2"/>
  <c r="BD453" i="2"/>
  <c r="AQ453" i="2"/>
  <c r="AP453" i="2"/>
  <c r="AR453" i="2" s="1"/>
  <c r="BU453" i="2" s="1"/>
  <c r="AA453" i="2"/>
  <c r="H453" i="2"/>
  <c r="CX452" i="2"/>
  <c r="CW452" i="2"/>
  <c r="CN452" i="2"/>
  <c r="CK452" i="2"/>
  <c r="CI452" i="2"/>
  <c r="CD452" i="2"/>
  <c r="CE452" i="2" s="1"/>
  <c r="CC452" i="2"/>
  <c r="BY452" i="2"/>
  <c r="CA452" i="2" s="1"/>
  <c r="BW452" i="2"/>
  <c r="BV452" i="2"/>
  <c r="BS452" i="2"/>
  <c r="BR452" i="2"/>
  <c r="BP452" i="2"/>
  <c r="BO452" i="2"/>
  <c r="BN452" i="2"/>
  <c r="BM452" i="2"/>
  <c r="BL452" i="2"/>
  <c r="BK452" i="2"/>
  <c r="BJ452" i="2"/>
  <c r="BI452" i="2"/>
  <c r="BH452" i="2"/>
  <c r="BF452" i="2"/>
  <c r="BD452" i="2"/>
  <c r="AQ452" i="2"/>
  <c r="AP452" i="2"/>
  <c r="AR452" i="2" s="1"/>
  <c r="BU452" i="2" s="1"/>
  <c r="AA452" i="2"/>
  <c r="H452" i="2"/>
  <c r="CX451" i="2"/>
  <c r="CW451" i="2"/>
  <c r="CN451" i="2"/>
  <c r="CK451" i="2"/>
  <c r="CI451" i="2"/>
  <c r="CD451" i="2"/>
  <c r="CE451" i="2" s="1"/>
  <c r="CC451" i="2"/>
  <c r="BY451" i="2"/>
  <c r="CA451" i="2" s="1"/>
  <c r="BW451" i="2"/>
  <c r="BV451" i="2"/>
  <c r="BS451" i="2"/>
  <c r="BR451" i="2"/>
  <c r="BP451" i="2"/>
  <c r="BO451" i="2"/>
  <c r="BN451" i="2"/>
  <c r="BM451" i="2"/>
  <c r="BL451" i="2"/>
  <c r="BK451" i="2"/>
  <c r="BJ451" i="2"/>
  <c r="BI451" i="2"/>
  <c r="BH451" i="2"/>
  <c r="BF451" i="2"/>
  <c r="BD451" i="2"/>
  <c r="AQ451" i="2"/>
  <c r="AP451" i="2"/>
  <c r="AR451" i="2" s="1"/>
  <c r="BU451" i="2" s="1"/>
  <c r="AA451" i="2"/>
  <c r="H451" i="2"/>
  <c r="CX450" i="2"/>
  <c r="CW450" i="2"/>
  <c r="CN450" i="2"/>
  <c r="CK450" i="2"/>
  <c r="CI450" i="2"/>
  <c r="CD450" i="2"/>
  <c r="CC450" i="2"/>
  <c r="BY450" i="2"/>
  <c r="CA450" i="2" s="1"/>
  <c r="BW450" i="2"/>
  <c r="BV450" i="2"/>
  <c r="BS450" i="2"/>
  <c r="BR450" i="2"/>
  <c r="BP450" i="2"/>
  <c r="BO450" i="2"/>
  <c r="BN450" i="2"/>
  <c r="BM450" i="2"/>
  <c r="BL450" i="2"/>
  <c r="BK450" i="2"/>
  <c r="BJ450" i="2"/>
  <c r="BI450" i="2"/>
  <c r="BH450" i="2"/>
  <c r="BF450" i="2"/>
  <c r="BD450" i="2"/>
  <c r="AQ450" i="2"/>
  <c r="AP450" i="2"/>
  <c r="AR450" i="2" s="1"/>
  <c r="BU450" i="2" s="1"/>
  <c r="AA450" i="2"/>
  <c r="H450" i="2"/>
  <c r="CX449" i="2"/>
  <c r="CW449" i="2"/>
  <c r="CN449" i="2"/>
  <c r="CK449" i="2"/>
  <c r="CI449" i="2"/>
  <c r="CD449" i="2"/>
  <c r="CE449" i="2" s="1"/>
  <c r="CC449" i="2"/>
  <c r="BY449" i="2"/>
  <c r="CA449" i="2" s="1"/>
  <c r="BW449" i="2"/>
  <c r="BV449" i="2"/>
  <c r="BS449" i="2"/>
  <c r="BR449" i="2"/>
  <c r="BP449" i="2"/>
  <c r="BO449" i="2"/>
  <c r="BN449" i="2"/>
  <c r="BM449" i="2"/>
  <c r="BL449" i="2"/>
  <c r="BK449" i="2"/>
  <c r="BJ449" i="2"/>
  <c r="BI449" i="2"/>
  <c r="BH449" i="2"/>
  <c r="BF449" i="2"/>
  <c r="BD449" i="2"/>
  <c r="AQ449" i="2"/>
  <c r="AP449" i="2"/>
  <c r="AR449" i="2" s="1"/>
  <c r="BU449" i="2" s="1"/>
  <c r="AA449" i="2"/>
  <c r="H449" i="2"/>
  <c r="CX448" i="2"/>
  <c r="CW448" i="2"/>
  <c r="CN448" i="2"/>
  <c r="CK448" i="2"/>
  <c r="CI448" i="2"/>
  <c r="CD448" i="2"/>
  <c r="CE448" i="2" s="1"/>
  <c r="CC448" i="2"/>
  <c r="BY448" i="2"/>
  <c r="CA448" i="2" s="1"/>
  <c r="BW448" i="2"/>
  <c r="BV448" i="2"/>
  <c r="BS448" i="2"/>
  <c r="BR448" i="2"/>
  <c r="BP448" i="2"/>
  <c r="BO448" i="2"/>
  <c r="BN448" i="2"/>
  <c r="BM448" i="2"/>
  <c r="BL448" i="2"/>
  <c r="BK448" i="2"/>
  <c r="BJ448" i="2"/>
  <c r="BI448" i="2"/>
  <c r="BH448" i="2"/>
  <c r="BF448" i="2"/>
  <c r="BD448" i="2"/>
  <c r="AQ448" i="2"/>
  <c r="AP448" i="2"/>
  <c r="AR448" i="2" s="1"/>
  <c r="BU448" i="2" s="1"/>
  <c r="AA448" i="2"/>
  <c r="H448" i="2"/>
  <c r="CX447" i="2"/>
  <c r="CW447" i="2"/>
  <c r="CN447" i="2"/>
  <c r="CK447" i="2"/>
  <c r="CI447" i="2"/>
  <c r="CD447" i="2"/>
  <c r="CE447" i="2" s="1"/>
  <c r="CC447" i="2"/>
  <c r="BY447" i="2"/>
  <c r="CA447" i="2" s="1"/>
  <c r="BW447" i="2"/>
  <c r="BV447" i="2"/>
  <c r="BS447" i="2"/>
  <c r="BR447" i="2"/>
  <c r="BP447" i="2"/>
  <c r="BO447" i="2"/>
  <c r="BN447" i="2"/>
  <c r="CV447" i="2" s="1"/>
  <c r="BM447" i="2"/>
  <c r="BL447" i="2"/>
  <c r="BK447" i="2"/>
  <c r="BJ447" i="2"/>
  <c r="BI447" i="2"/>
  <c r="BH447" i="2"/>
  <c r="BF447" i="2"/>
  <c r="BD447" i="2"/>
  <c r="AQ447" i="2"/>
  <c r="AP447" i="2"/>
  <c r="AR447" i="2" s="1"/>
  <c r="BU447" i="2" s="1"/>
  <c r="AA447" i="2"/>
  <c r="H447" i="2"/>
  <c r="CX446" i="2"/>
  <c r="CW446" i="2"/>
  <c r="CN446" i="2"/>
  <c r="CK446" i="2"/>
  <c r="CI446" i="2"/>
  <c r="CD446" i="2"/>
  <c r="CE446" i="2" s="1"/>
  <c r="CC446" i="2"/>
  <c r="BY446" i="2"/>
  <c r="CA446" i="2" s="1"/>
  <c r="BW446" i="2"/>
  <c r="BV446" i="2"/>
  <c r="BS446" i="2"/>
  <c r="BR446" i="2"/>
  <c r="BP446" i="2"/>
  <c r="BO446" i="2"/>
  <c r="BN446" i="2"/>
  <c r="BM446" i="2"/>
  <c r="BL446" i="2"/>
  <c r="BK446" i="2"/>
  <c r="BJ446" i="2"/>
  <c r="BI446" i="2"/>
  <c r="BH446" i="2"/>
  <c r="BF446" i="2"/>
  <c r="BD446" i="2"/>
  <c r="AR446" i="2"/>
  <c r="BU446" i="2" s="1"/>
  <c r="AQ446" i="2"/>
  <c r="AP446" i="2"/>
  <c r="AA446" i="2"/>
  <c r="H446" i="2"/>
  <c r="CX445" i="2"/>
  <c r="CW445" i="2"/>
  <c r="CN445" i="2"/>
  <c r="CK445" i="2"/>
  <c r="CI445" i="2"/>
  <c r="CD445" i="2"/>
  <c r="CE445" i="2" s="1"/>
  <c r="CC445" i="2"/>
  <c r="BY445" i="2"/>
  <c r="CA445" i="2" s="1"/>
  <c r="BW445" i="2"/>
  <c r="BV445" i="2"/>
  <c r="BS445" i="2"/>
  <c r="BR445" i="2"/>
  <c r="BP445" i="2"/>
  <c r="BO445" i="2"/>
  <c r="BN445" i="2"/>
  <c r="BM445" i="2"/>
  <c r="BL445" i="2"/>
  <c r="BK445" i="2"/>
  <c r="BJ445" i="2"/>
  <c r="BI445" i="2"/>
  <c r="BH445" i="2"/>
  <c r="BF445" i="2"/>
  <c r="BD445" i="2"/>
  <c r="AQ445" i="2"/>
  <c r="AP445" i="2"/>
  <c r="AR445" i="2" s="1"/>
  <c r="BU445" i="2" s="1"/>
  <c r="AA445" i="2"/>
  <c r="H445" i="2"/>
  <c r="CX444" i="2"/>
  <c r="CW444" i="2"/>
  <c r="CN444" i="2"/>
  <c r="CK444" i="2"/>
  <c r="CI444" i="2"/>
  <c r="CD444" i="2"/>
  <c r="CE444" i="2" s="1"/>
  <c r="CC444" i="2"/>
  <c r="BY444" i="2"/>
  <c r="CA444" i="2" s="1"/>
  <c r="BW444" i="2"/>
  <c r="BV444" i="2"/>
  <c r="BS444" i="2"/>
  <c r="BR444" i="2"/>
  <c r="BP444" i="2"/>
  <c r="BO444" i="2"/>
  <c r="BN444" i="2"/>
  <c r="BM444" i="2"/>
  <c r="BL444" i="2"/>
  <c r="BK444" i="2"/>
  <c r="BJ444" i="2"/>
  <c r="BI444" i="2"/>
  <c r="BH444" i="2"/>
  <c r="BF444" i="2"/>
  <c r="BD444" i="2"/>
  <c r="AQ444" i="2"/>
  <c r="AP444" i="2"/>
  <c r="AR444" i="2" s="1"/>
  <c r="BU444" i="2" s="1"/>
  <c r="AA444" i="2"/>
  <c r="H444" i="2"/>
  <c r="CX443" i="2"/>
  <c r="CW443" i="2"/>
  <c r="CN443" i="2"/>
  <c r="CK443" i="2"/>
  <c r="CI443" i="2"/>
  <c r="CD443" i="2"/>
  <c r="CE443" i="2" s="1"/>
  <c r="CC443" i="2"/>
  <c r="BY443" i="2"/>
  <c r="CA443" i="2" s="1"/>
  <c r="BW443" i="2"/>
  <c r="BV443" i="2"/>
  <c r="BS443" i="2"/>
  <c r="BR443" i="2"/>
  <c r="BP443" i="2"/>
  <c r="BO443" i="2"/>
  <c r="BN443" i="2"/>
  <c r="BM443" i="2"/>
  <c r="BL443" i="2"/>
  <c r="BK443" i="2"/>
  <c r="BJ443" i="2"/>
  <c r="BI443" i="2"/>
  <c r="BH443" i="2"/>
  <c r="BF443" i="2"/>
  <c r="BD443" i="2"/>
  <c r="AQ443" i="2"/>
  <c r="AP443" i="2"/>
  <c r="AR443" i="2" s="1"/>
  <c r="BU443" i="2" s="1"/>
  <c r="AA443" i="2"/>
  <c r="H443" i="2"/>
  <c r="CX442" i="2"/>
  <c r="CW442" i="2"/>
  <c r="CN442" i="2"/>
  <c r="CK442" i="2"/>
  <c r="CI442" i="2"/>
  <c r="CD442" i="2"/>
  <c r="CC442" i="2"/>
  <c r="BY442" i="2"/>
  <c r="CA442" i="2" s="1"/>
  <c r="BW442" i="2"/>
  <c r="BV442" i="2"/>
  <c r="BS442" i="2"/>
  <c r="BR442" i="2"/>
  <c r="BP442" i="2"/>
  <c r="BO442" i="2"/>
  <c r="BN442" i="2"/>
  <c r="BM442" i="2"/>
  <c r="BL442" i="2"/>
  <c r="BK442" i="2"/>
  <c r="BJ442" i="2"/>
  <c r="BI442" i="2"/>
  <c r="BH442" i="2"/>
  <c r="BF442" i="2"/>
  <c r="BD442" i="2"/>
  <c r="AQ442" i="2"/>
  <c r="AP442" i="2"/>
  <c r="AR442" i="2" s="1"/>
  <c r="BU442" i="2" s="1"/>
  <c r="AA442" i="2"/>
  <c r="H442" i="2"/>
  <c r="CX441" i="2"/>
  <c r="CW441" i="2"/>
  <c r="CN441" i="2"/>
  <c r="CK441" i="2"/>
  <c r="CI441" i="2"/>
  <c r="CD441" i="2"/>
  <c r="CE441" i="2" s="1"/>
  <c r="CC441" i="2"/>
  <c r="BY441" i="2"/>
  <c r="CA441" i="2" s="1"/>
  <c r="BW441" i="2"/>
  <c r="BV441" i="2"/>
  <c r="BS441" i="2"/>
  <c r="BR441" i="2"/>
  <c r="BP441" i="2"/>
  <c r="BO441" i="2"/>
  <c r="BN441" i="2"/>
  <c r="BM441" i="2"/>
  <c r="BL441" i="2"/>
  <c r="BK441" i="2"/>
  <c r="BJ441" i="2"/>
  <c r="BI441" i="2"/>
  <c r="BH441" i="2"/>
  <c r="BF441" i="2"/>
  <c r="BD441" i="2"/>
  <c r="AQ441" i="2"/>
  <c r="AP441" i="2"/>
  <c r="AR441" i="2" s="1"/>
  <c r="BU441" i="2" s="1"/>
  <c r="AA441" i="2"/>
  <c r="H441" i="2"/>
  <c r="DA440" i="2"/>
  <c r="CZ440" i="2"/>
  <c r="CX440" i="2"/>
  <c r="CW440" i="2"/>
  <c r="CK440" i="2"/>
  <c r="CI440" i="2"/>
  <c r="CD440" i="2"/>
  <c r="CC440" i="2"/>
  <c r="BY440" i="2"/>
  <c r="CA440" i="2" s="1"/>
  <c r="BW440" i="2"/>
  <c r="BV440" i="2"/>
  <c r="BS440" i="2"/>
  <c r="BR440" i="2"/>
  <c r="BP440" i="2"/>
  <c r="BO440" i="2"/>
  <c r="BN440" i="2"/>
  <c r="BK440" i="2"/>
  <c r="BJ440" i="2"/>
  <c r="BI440" i="2"/>
  <c r="BG440" i="2"/>
  <c r="BF440" i="2"/>
  <c r="BE440" i="2"/>
  <c r="BC440" i="2"/>
  <c r="AZ440" i="2"/>
  <c r="AY440" i="2"/>
  <c r="AX440" i="2"/>
  <c r="AW440" i="2"/>
  <c r="BD440" i="2" s="1"/>
  <c r="AV440" i="2"/>
  <c r="AU440" i="2"/>
  <c r="BM440" i="2" s="1"/>
  <c r="AT440" i="2"/>
  <c r="AS440" i="2"/>
  <c r="AR440" i="2"/>
  <c r="BU440" i="2" s="1"/>
  <c r="AP440" i="2"/>
  <c r="AO440" i="2"/>
  <c r="AN440" i="2"/>
  <c r="AM440" i="2"/>
  <c r="AL440" i="2"/>
  <c r="AK440" i="2"/>
  <c r="AJ440" i="2"/>
  <c r="AI440" i="2"/>
  <c r="AQ440" i="2" s="1"/>
  <c r="Z440" i="2"/>
  <c r="CN440" i="2" s="1"/>
  <c r="Y440" i="2"/>
  <c r="X440" i="2"/>
  <c r="U440" i="2"/>
  <c r="T440" i="2"/>
  <c r="Q440" i="2"/>
  <c r="P440" i="2"/>
  <c r="O440" i="2"/>
  <c r="N440" i="2"/>
  <c r="M440" i="2"/>
  <c r="BL440" i="2" s="1"/>
  <c r="L440" i="2"/>
  <c r="K440" i="2"/>
  <c r="J440" i="2"/>
  <c r="I440" i="2"/>
  <c r="H440" i="2"/>
  <c r="G440" i="2"/>
  <c r="F440" i="2"/>
  <c r="CX439" i="2"/>
  <c r="CW439" i="2"/>
  <c r="CN439" i="2"/>
  <c r="CK439" i="2"/>
  <c r="CI439" i="2"/>
  <c r="CD439" i="2"/>
  <c r="CE439" i="2" s="1"/>
  <c r="CC439" i="2"/>
  <c r="BY439" i="2"/>
  <c r="CA439" i="2" s="1"/>
  <c r="BW439" i="2"/>
  <c r="BV439" i="2"/>
  <c r="BS439" i="2"/>
  <c r="BR439" i="2"/>
  <c r="BP439" i="2"/>
  <c r="BO439" i="2"/>
  <c r="BN439" i="2"/>
  <c r="BM439" i="2"/>
  <c r="BL439" i="2"/>
  <c r="BK439" i="2"/>
  <c r="BJ439" i="2"/>
  <c r="BI439" i="2"/>
  <c r="BH439" i="2"/>
  <c r="BF439" i="2"/>
  <c r="BD439" i="2"/>
  <c r="AQ439" i="2"/>
  <c r="AP439" i="2"/>
  <c r="AR439" i="2" s="1"/>
  <c r="BU439" i="2" s="1"/>
  <c r="AA439" i="2"/>
  <c r="H439" i="2"/>
  <c r="DA438" i="2"/>
  <c r="CZ438" i="2"/>
  <c r="CX438" i="2"/>
  <c r="CW438" i="2"/>
  <c r="CN438" i="2"/>
  <c r="CK438" i="2"/>
  <c r="CI438" i="2"/>
  <c r="BY438" i="2"/>
  <c r="CA438" i="2" s="1"/>
  <c r="BW438" i="2"/>
  <c r="BV438" i="2"/>
  <c r="BS438" i="2"/>
  <c r="BR438" i="2"/>
  <c r="BP438" i="2"/>
  <c r="BN438" i="2"/>
  <c r="CV438" i="2" s="1"/>
  <c r="BL438" i="2"/>
  <c r="BK438" i="2"/>
  <c r="BH438" i="2"/>
  <c r="BG438" i="2"/>
  <c r="BF438" i="2"/>
  <c r="BE438" i="2"/>
  <c r="BD438" i="2"/>
  <c r="BC438" i="2"/>
  <c r="BO438" i="2" s="1"/>
  <c r="AZ438" i="2"/>
  <c r="AY438" i="2"/>
  <c r="AX438" i="2"/>
  <c r="AW438" i="2"/>
  <c r="AV438" i="2"/>
  <c r="AU438" i="2"/>
  <c r="BM438" i="2" s="1"/>
  <c r="AT438" i="2"/>
  <c r="CD438" i="2" s="1"/>
  <c r="AS438" i="2"/>
  <c r="CC438" i="2" s="1"/>
  <c r="AP438" i="2"/>
  <c r="AR438" i="2" s="1"/>
  <c r="BU438" i="2" s="1"/>
  <c r="AO438" i="2"/>
  <c r="AN438" i="2"/>
  <c r="AM438" i="2"/>
  <c r="AL438" i="2"/>
  <c r="AK438" i="2"/>
  <c r="AJ438" i="2"/>
  <c r="AI438" i="2"/>
  <c r="AQ438" i="2" s="1"/>
  <c r="AA438" i="2"/>
  <c r="Z438" i="2"/>
  <c r="Y438" i="2"/>
  <c r="X438" i="2"/>
  <c r="U438" i="2"/>
  <c r="T438" i="2"/>
  <c r="Q438" i="2"/>
  <c r="P438" i="2"/>
  <c r="O438" i="2"/>
  <c r="N438" i="2"/>
  <c r="M438" i="2"/>
  <c r="L438" i="2"/>
  <c r="K438" i="2"/>
  <c r="BJ438" i="2" s="1"/>
  <c r="J438" i="2"/>
  <c r="BI438" i="2" s="1"/>
  <c r="I438" i="2"/>
  <c r="G438" i="2"/>
  <c r="H438" i="2" s="1"/>
  <c r="F438" i="2"/>
  <c r="CX437" i="2"/>
  <c r="CW437" i="2"/>
  <c r="CN437" i="2"/>
  <c r="CK437" i="2"/>
  <c r="CI437" i="2"/>
  <c r="CD437" i="2"/>
  <c r="CE437" i="2" s="1"/>
  <c r="CC437" i="2"/>
  <c r="CA437" i="2"/>
  <c r="BY437" i="2"/>
  <c r="BW437" i="2"/>
  <c r="BV437" i="2"/>
  <c r="BS437" i="2"/>
  <c r="BR437" i="2"/>
  <c r="BP437" i="2"/>
  <c r="BO437" i="2"/>
  <c r="BN437" i="2"/>
  <c r="BM437" i="2"/>
  <c r="BL437" i="2"/>
  <c r="BK437" i="2"/>
  <c r="BJ437" i="2"/>
  <c r="BI437" i="2"/>
  <c r="BH437" i="2"/>
  <c r="BF437" i="2"/>
  <c r="BD437" i="2"/>
  <c r="AQ437" i="2"/>
  <c r="AP437" i="2"/>
  <c r="AR437" i="2" s="1"/>
  <c r="BU437" i="2" s="1"/>
  <c r="AA437" i="2"/>
  <c r="H437" i="2"/>
  <c r="CX436" i="2"/>
  <c r="CW436" i="2"/>
  <c r="CN436" i="2"/>
  <c r="CK436" i="2"/>
  <c r="CI436" i="2"/>
  <c r="CD436" i="2"/>
  <c r="CE436" i="2" s="1"/>
  <c r="CC436" i="2"/>
  <c r="BY436" i="2"/>
  <c r="CA436" i="2" s="1"/>
  <c r="BW436" i="2"/>
  <c r="BV436" i="2"/>
  <c r="BS436" i="2"/>
  <c r="BR436" i="2"/>
  <c r="BP436" i="2"/>
  <c r="BO436" i="2"/>
  <c r="BN436" i="2"/>
  <c r="BM436" i="2"/>
  <c r="BL436" i="2"/>
  <c r="BK436" i="2"/>
  <c r="BJ436" i="2"/>
  <c r="BI436" i="2"/>
  <c r="BH436" i="2"/>
  <c r="BF436" i="2"/>
  <c r="BD436" i="2"/>
  <c r="AQ436" i="2"/>
  <c r="AP436" i="2"/>
  <c r="AR436" i="2" s="1"/>
  <c r="BU436" i="2" s="1"/>
  <c r="AA436" i="2"/>
  <c r="H436" i="2"/>
  <c r="CX435" i="2"/>
  <c r="CW435" i="2"/>
  <c r="CN435" i="2"/>
  <c r="CK435" i="2"/>
  <c r="CI435" i="2"/>
  <c r="CD435" i="2"/>
  <c r="CE435" i="2" s="1"/>
  <c r="CC435" i="2"/>
  <c r="BY435" i="2"/>
  <c r="CA435" i="2" s="1"/>
  <c r="BW435" i="2"/>
  <c r="BV435" i="2"/>
  <c r="BS435" i="2"/>
  <c r="BR435" i="2"/>
  <c r="BP435" i="2"/>
  <c r="BO435" i="2"/>
  <c r="BN435" i="2"/>
  <c r="BM435" i="2"/>
  <c r="BL435" i="2"/>
  <c r="BK435" i="2"/>
  <c r="BJ435" i="2"/>
  <c r="BI435" i="2"/>
  <c r="BH435" i="2"/>
  <c r="BF435" i="2"/>
  <c r="BD435" i="2"/>
  <c r="AQ435" i="2"/>
  <c r="AP435" i="2"/>
  <c r="AR435" i="2" s="1"/>
  <c r="BU435" i="2" s="1"/>
  <c r="AA435" i="2"/>
  <c r="H435" i="2"/>
  <c r="DA434" i="2"/>
  <c r="CZ434" i="2"/>
  <c r="CX434" i="2"/>
  <c r="CW434" i="2"/>
  <c r="CN434" i="2"/>
  <c r="CK434" i="2"/>
  <c r="CI434" i="2"/>
  <c r="BY434" i="2"/>
  <c r="CA434" i="2" s="1"/>
  <c r="BW434" i="2"/>
  <c r="BV434" i="2"/>
  <c r="BS434" i="2"/>
  <c r="BR434" i="2"/>
  <c r="BP434" i="2"/>
  <c r="BN434" i="2"/>
  <c r="BL434" i="2"/>
  <c r="BK434" i="2"/>
  <c r="BH434" i="2"/>
  <c r="BG434" i="2"/>
  <c r="BF434" i="2"/>
  <c r="BE434" i="2"/>
  <c r="BD434" i="2"/>
  <c r="BC434" i="2"/>
  <c r="BO434" i="2" s="1"/>
  <c r="AZ434" i="2"/>
  <c r="AY434" i="2"/>
  <c r="AX434" i="2"/>
  <c r="AW434" i="2"/>
  <c r="AV434" i="2"/>
  <c r="AU434" i="2"/>
  <c r="BM434" i="2" s="1"/>
  <c r="AT434" i="2"/>
  <c r="CD434" i="2" s="1"/>
  <c r="AS434" i="2"/>
  <c r="CC434" i="2" s="1"/>
  <c r="AP434" i="2"/>
  <c r="AR434" i="2" s="1"/>
  <c r="BU434" i="2" s="1"/>
  <c r="AO434" i="2"/>
  <c r="AN434" i="2"/>
  <c r="AM434" i="2"/>
  <c r="AL434" i="2"/>
  <c r="AK434" i="2"/>
  <c r="AJ434" i="2"/>
  <c r="AI434" i="2"/>
  <c r="AA434" i="2"/>
  <c r="Z434" i="2"/>
  <c r="Y434" i="2"/>
  <c r="X434" i="2"/>
  <c r="U434" i="2"/>
  <c r="T434" i="2"/>
  <c r="Q434" i="2"/>
  <c r="P434" i="2"/>
  <c r="O434" i="2"/>
  <c r="N434" i="2"/>
  <c r="M434" i="2"/>
  <c r="L434" i="2"/>
  <c r="K434" i="2"/>
  <c r="BJ434" i="2" s="1"/>
  <c r="J434" i="2"/>
  <c r="BI434" i="2" s="1"/>
  <c r="I434" i="2"/>
  <c r="H434" i="2"/>
  <c r="G434" i="2"/>
  <c r="F434" i="2"/>
  <c r="CX433" i="2"/>
  <c r="CW433" i="2"/>
  <c r="CN433" i="2"/>
  <c r="CK433" i="2"/>
  <c r="CI433" i="2"/>
  <c r="CD433" i="2"/>
  <c r="CE433" i="2" s="1"/>
  <c r="CC433" i="2"/>
  <c r="BY433" i="2"/>
  <c r="CA433" i="2" s="1"/>
  <c r="BW433" i="2"/>
  <c r="BV433" i="2"/>
  <c r="BS433" i="2"/>
  <c r="BR433" i="2"/>
  <c r="BP433" i="2"/>
  <c r="BO433" i="2"/>
  <c r="BN433" i="2"/>
  <c r="BM433" i="2"/>
  <c r="BL433" i="2"/>
  <c r="BK433" i="2"/>
  <c r="BJ433" i="2"/>
  <c r="BI433" i="2"/>
  <c r="BH433" i="2"/>
  <c r="BF433" i="2"/>
  <c r="BD433" i="2"/>
  <c r="AQ433" i="2"/>
  <c r="AP433" i="2"/>
  <c r="AR433" i="2" s="1"/>
  <c r="BU433" i="2" s="1"/>
  <c r="AA433" i="2"/>
  <c r="H433" i="2"/>
  <c r="DA432" i="2"/>
  <c r="CZ432" i="2"/>
  <c r="CX432" i="2"/>
  <c r="CW432" i="2"/>
  <c r="CN432" i="2"/>
  <c r="CK432" i="2"/>
  <c r="CI432" i="2"/>
  <c r="CE432" i="2"/>
  <c r="CD432" i="2"/>
  <c r="BY432" i="2"/>
  <c r="CA432" i="2" s="1"/>
  <c r="BW432" i="2"/>
  <c r="BV432" i="2"/>
  <c r="BS432" i="2"/>
  <c r="BR432" i="2"/>
  <c r="BP432" i="2"/>
  <c r="BN432" i="2"/>
  <c r="BM432" i="2"/>
  <c r="BK432" i="2"/>
  <c r="BJ432" i="2"/>
  <c r="BG432" i="2"/>
  <c r="BE432" i="2"/>
  <c r="BF432" i="2" s="1"/>
  <c r="BD432" i="2"/>
  <c r="BC432" i="2"/>
  <c r="BO432" i="2" s="1"/>
  <c r="AZ432" i="2"/>
  <c r="AY432" i="2"/>
  <c r="AX432" i="2"/>
  <c r="AW432" i="2"/>
  <c r="AV432" i="2"/>
  <c r="AU432" i="2"/>
  <c r="AT432" i="2"/>
  <c r="AS432" i="2"/>
  <c r="CC432" i="2" s="1"/>
  <c r="AP432" i="2"/>
  <c r="AR432" i="2" s="1"/>
  <c r="BU432" i="2" s="1"/>
  <c r="AO432" i="2"/>
  <c r="AN432" i="2"/>
  <c r="AM432" i="2"/>
  <c r="AL432" i="2"/>
  <c r="AK432" i="2"/>
  <c r="AJ432" i="2"/>
  <c r="AI432" i="2"/>
  <c r="AQ432" i="2" s="1"/>
  <c r="AA432" i="2"/>
  <c r="Z432" i="2"/>
  <c r="Y432" i="2"/>
  <c r="X432" i="2"/>
  <c r="U432" i="2"/>
  <c r="T432" i="2"/>
  <c r="Q432" i="2"/>
  <c r="P432" i="2"/>
  <c r="O432" i="2"/>
  <c r="N432" i="2"/>
  <c r="M432" i="2"/>
  <c r="L432" i="2"/>
  <c r="K432" i="2"/>
  <c r="J432" i="2"/>
  <c r="BI432" i="2" s="1"/>
  <c r="I432" i="2"/>
  <c r="G432" i="2"/>
  <c r="H432" i="2" s="1"/>
  <c r="F432" i="2"/>
  <c r="DA431" i="2"/>
  <c r="CZ431" i="2"/>
  <c r="CX431" i="2"/>
  <c r="CW431" i="2"/>
  <c r="CV431" i="2"/>
  <c r="CR431" i="2" s="1"/>
  <c r="CN431" i="2"/>
  <c r="CK431" i="2"/>
  <c r="CI431" i="2"/>
  <c r="CC431" i="2"/>
  <c r="BY431" i="2"/>
  <c r="CA431" i="2" s="1"/>
  <c r="BW431" i="2"/>
  <c r="BV431" i="2"/>
  <c r="BS431" i="2"/>
  <c r="BR431" i="2"/>
  <c r="BP431" i="2"/>
  <c r="BN431" i="2"/>
  <c r="BM431" i="2"/>
  <c r="BL431" i="2"/>
  <c r="BJ431" i="2"/>
  <c r="BI431" i="2"/>
  <c r="BH431" i="2"/>
  <c r="BG431" i="2"/>
  <c r="BE431" i="2"/>
  <c r="BF431" i="2" s="1"/>
  <c r="BD431" i="2"/>
  <c r="BC431" i="2"/>
  <c r="BO431" i="2" s="1"/>
  <c r="AZ431" i="2"/>
  <c r="AY431" i="2"/>
  <c r="AX431" i="2"/>
  <c r="AW431" i="2"/>
  <c r="AV431" i="2"/>
  <c r="AU431" i="2"/>
  <c r="AT431" i="2"/>
  <c r="CD431" i="2" s="1"/>
  <c r="AS431" i="2"/>
  <c r="AP431" i="2"/>
  <c r="AR431" i="2" s="1"/>
  <c r="BU431" i="2" s="1"/>
  <c r="AO431" i="2"/>
  <c r="AN431" i="2"/>
  <c r="AM431" i="2"/>
  <c r="AL431" i="2"/>
  <c r="AK431" i="2"/>
  <c r="AJ431" i="2"/>
  <c r="AI431" i="2"/>
  <c r="AQ431" i="2" s="1"/>
  <c r="Z431" i="2"/>
  <c r="AA431" i="2" s="1"/>
  <c r="Y431" i="2"/>
  <c r="X431" i="2"/>
  <c r="U431" i="2"/>
  <c r="T431" i="2"/>
  <c r="Q431" i="2"/>
  <c r="P431" i="2"/>
  <c r="O431" i="2"/>
  <c r="N431" i="2"/>
  <c r="M431" i="2"/>
  <c r="L431" i="2"/>
  <c r="BK431" i="2" s="1"/>
  <c r="K431" i="2"/>
  <c r="J431" i="2"/>
  <c r="I431" i="2"/>
  <c r="H431" i="2"/>
  <c r="G431" i="2"/>
  <c r="F431" i="2"/>
  <c r="DA430" i="2"/>
  <c r="CZ430" i="2"/>
  <c r="CX430" i="2"/>
  <c r="CW430" i="2"/>
  <c r="CN430" i="2"/>
  <c r="CK430" i="2"/>
  <c r="CI430" i="2"/>
  <c r="BY430" i="2"/>
  <c r="CA430" i="2" s="1"/>
  <c r="BW430" i="2"/>
  <c r="BV430" i="2"/>
  <c r="BS430" i="2"/>
  <c r="BR430" i="2"/>
  <c r="BP430" i="2"/>
  <c r="BN430" i="2"/>
  <c r="BL430" i="2"/>
  <c r="BK430" i="2"/>
  <c r="BI430" i="2"/>
  <c r="BH430" i="2"/>
  <c r="BG430" i="2"/>
  <c r="BF430" i="2"/>
  <c r="BE430" i="2"/>
  <c r="BD430" i="2"/>
  <c r="BC430" i="2"/>
  <c r="BO430" i="2" s="1"/>
  <c r="AZ430" i="2"/>
  <c r="AY430" i="2"/>
  <c r="AX430" i="2"/>
  <c r="AW430" i="2"/>
  <c r="AV430" i="2"/>
  <c r="AU430" i="2"/>
  <c r="BM430" i="2" s="1"/>
  <c r="AT430" i="2"/>
  <c r="CD430" i="2" s="1"/>
  <c r="AS430" i="2"/>
  <c r="CC430" i="2" s="1"/>
  <c r="AP430" i="2"/>
  <c r="AR430" i="2" s="1"/>
  <c r="BU430" i="2" s="1"/>
  <c r="AO430" i="2"/>
  <c r="AN430" i="2"/>
  <c r="AM430" i="2"/>
  <c r="AL430" i="2"/>
  <c r="AK430" i="2"/>
  <c r="AJ430" i="2"/>
  <c r="AI430" i="2"/>
  <c r="AQ430" i="2" s="1"/>
  <c r="AA430" i="2"/>
  <c r="Z430" i="2"/>
  <c r="Y430" i="2"/>
  <c r="X430" i="2"/>
  <c r="U430" i="2"/>
  <c r="T430" i="2"/>
  <c r="Q430" i="2"/>
  <c r="P430" i="2"/>
  <c r="O430" i="2"/>
  <c r="N430" i="2"/>
  <c r="M430" i="2"/>
  <c r="L430" i="2"/>
  <c r="K430" i="2"/>
  <c r="BJ430" i="2" s="1"/>
  <c r="J430" i="2"/>
  <c r="I430" i="2"/>
  <c r="H430" i="2"/>
  <c r="G430" i="2"/>
  <c r="F430" i="2"/>
  <c r="DA429" i="2"/>
  <c r="CZ429" i="2"/>
  <c r="CX429" i="2"/>
  <c r="CW429" i="2"/>
  <c r="CK429" i="2"/>
  <c r="CI429" i="2"/>
  <c r="CD429" i="2"/>
  <c r="BY429" i="2"/>
  <c r="CA429" i="2" s="1"/>
  <c r="BW429" i="2"/>
  <c r="BV429" i="2"/>
  <c r="BS429" i="2"/>
  <c r="BR429" i="2"/>
  <c r="BP429" i="2"/>
  <c r="BN429" i="2"/>
  <c r="BK429" i="2"/>
  <c r="BJ429" i="2"/>
  <c r="BH429" i="2"/>
  <c r="BG429" i="2"/>
  <c r="BE429" i="2"/>
  <c r="BF429" i="2" s="1"/>
  <c r="BC429" i="2"/>
  <c r="BO429" i="2" s="1"/>
  <c r="AZ429" i="2"/>
  <c r="AY429" i="2"/>
  <c r="AX429" i="2"/>
  <c r="AW429" i="2"/>
  <c r="BD429" i="2" s="1"/>
  <c r="AV429" i="2"/>
  <c r="AU429" i="2"/>
  <c r="BM429" i="2" s="1"/>
  <c r="AT429" i="2"/>
  <c r="AS429" i="2"/>
  <c r="CC429" i="2" s="1"/>
  <c r="AP429" i="2"/>
  <c r="AR429" i="2" s="1"/>
  <c r="BU429" i="2" s="1"/>
  <c r="AO429" i="2"/>
  <c r="AN429" i="2"/>
  <c r="AM429" i="2"/>
  <c r="AL429" i="2"/>
  <c r="AK429" i="2"/>
  <c r="AJ429" i="2"/>
  <c r="AI429" i="2"/>
  <c r="AQ429" i="2" s="1"/>
  <c r="AA429" i="2"/>
  <c r="Z429" i="2"/>
  <c r="CN429" i="2" s="1"/>
  <c r="Y429" i="2"/>
  <c r="X429" i="2"/>
  <c r="U429" i="2"/>
  <c r="T429" i="2"/>
  <c r="Q429" i="2"/>
  <c r="P429" i="2"/>
  <c r="O429" i="2"/>
  <c r="N429" i="2"/>
  <c r="BL429" i="2" s="1"/>
  <c r="M429" i="2"/>
  <c r="L429" i="2"/>
  <c r="K429" i="2"/>
  <c r="J429" i="2"/>
  <c r="BI429" i="2" s="1"/>
  <c r="I429" i="2"/>
  <c r="G429" i="2"/>
  <c r="F429" i="2"/>
  <c r="H429" i="2" s="1"/>
  <c r="CX428" i="2"/>
  <c r="CW428" i="2"/>
  <c r="CN428" i="2"/>
  <c r="CK428" i="2"/>
  <c r="CI428" i="2"/>
  <c r="CD428" i="2"/>
  <c r="CE428" i="2" s="1"/>
  <c r="CC428" i="2"/>
  <c r="BY428" i="2"/>
  <c r="CA428" i="2" s="1"/>
  <c r="BW428" i="2"/>
  <c r="BV428" i="2"/>
  <c r="BS428" i="2"/>
  <c r="BR428" i="2"/>
  <c r="BP428" i="2"/>
  <c r="BO428" i="2"/>
  <c r="BN428" i="2"/>
  <c r="BM428" i="2"/>
  <c r="BL428" i="2"/>
  <c r="BK428" i="2"/>
  <c r="BJ428" i="2"/>
  <c r="BI428" i="2"/>
  <c r="BH428" i="2"/>
  <c r="BF428" i="2"/>
  <c r="BD428" i="2"/>
  <c r="AR428" i="2"/>
  <c r="BU428" i="2" s="1"/>
  <c r="AQ428" i="2"/>
  <c r="AP428" i="2"/>
  <c r="AA428" i="2"/>
  <c r="H428" i="2"/>
  <c r="CX427" i="2"/>
  <c r="CW427" i="2"/>
  <c r="CN427" i="2"/>
  <c r="CK427" i="2"/>
  <c r="CI427" i="2"/>
  <c r="CD427" i="2"/>
  <c r="CC427" i="2"/>
  <c r="BY427" i="2"/>
  <c r="CA427" i="2" s="1"/>
  <c r="BW427" i="2"/>
  <c r="BV427" i="2"/>
  <c r="BS427" i="2"/>
  <c r="BR427" i="2"/>
  <c r="BP427" i="2"/>
  <c r="BO427" i="2"/>
  <c r="BN427" i="2"/>
  <c r="BM427" i="2"/>
  <c r="BL427" i="2"/>
  <c r="BK427" i="2"/>
  <c r="BJ427" i="2"/>
  <c r="BI427" i="2"/>
  <c r="BH427" i="2"/>
  <c r="BF427" i="2"/>
  <c r="BD427" i="2"/>
  <c r="AQ427" i="2"/>
  <c r="AP427" i="2"/>
  <c r="AR427" i="2" s="1"/>
  <c r="BU427" i="2" s="1"/>
  <c r="AA427" i="2"/>
  <c r="H427" i="2"/>
  <c r="CX426" i="2"/>
  <c r="CW426" i="2"/>
  <c r="CN426" i="2"/>
  <c r="CK426" i="2"/>
  <c r="CI426" i="2"/>
  <c r="CD426" i="2"/>
  <c r="CE426" i="2" s="1"/>
  <c r="CC426" i="2"/>
  <c r="BY426" i="2"/>
  <c r="CA426" i="2" s="1"/>
  <c r="BW426" i="2"/>
  <c r="BV426" i="2"/>
  <c r="BS426" i="2"/>
  <c r="BR426" i="2"/>
  <c r="BP426" i="2"/>
  <c r="BO426" i="2"/>
  <c r="BN426" i="2"/>
  <c r="BM426" i="2"/>
  <c r="BL426" i="2"/>
  <c r="BK426" i="2"/>
  <c r="BJ426" i="2"/>
  <c r="BI426" i="2"/>
  <c r="BH426" i="2"/>
  <c r="BF426" i="2"/>
  <c r="BD426" i="2"/>
  <c r="AQ426" i="2"/>
  <c r="AP426" i="2"/>
  <c r="AR426" i="2" s="1"/>
  <c r="BU426" i="2" s="1"/>
  <c r="AA426" i="2"/>
  <c r="H426" i="2"/>
  <c r="CX425" i="2"/>
  <c r="CW425" i="2"/>
  <c r="CN425" i="2"/>
  <c r="CK425" i="2"/>
  <c r="CI425" i="2"/>
  <c r="CD425" i="2"/>
  <c r="CE425" i="2" s="1"/>
  <c r="CC425" i="2"/>
  <c r="BY425" i="2"/>
  <c r="CA425" i="2" s="1"/>
  <c r="BW425" i="2"/>
  <c r="BV425" i="2"/>
  <c r="BS425" i="2"/>
  <c r="BR425" i="2"/>
  <c r="BP425" i="2"/>
  <c r="BO425" i="2"/>
  <c r="BN425" i="2"/>
  <c r="BM425" i="2"/>
  <c r="BL425" i="2"/>
  <c r="BK425" i="2"/>
  <c r="BJ425" i="2"/>
  <c r="BI425" i="2"/>
  <c r="BH425" i="2"/>
  <c r="BF425" i="2"/>
  <c r="BD425" i="2"/>
  <c r="AR425" i="2"/>
  <c r="BU425" i="2" s="1"/>
  <c r="AQ425" i="2"/>
  <c r="AP425" i="2"/>
  <c r="AA425" i="2"/>
  <c r="H425" i="2"/>
  <c r="CX424" i="2"/>
  <c r="CW424" i="2"/>
  <c r="CN424" i="2"/>
  <c r="CK424" i="2"/>
  <c r="CI424" i="2"/>
  <c r="CD424" i="2"/>
  <c r="CE424" i="2" s="1"/>
  <c r="CC424" i="2"/>
  <c r="BY424" i="2"/>
  <c r="CA424" i="2" s="1"/>
  <c r="BW424" i="2"/>
  <c r="BV424" i="2"/>
  <c r="BS424" i="2"/>
  <c r="BR424" i="2"/>
  <c r="BP424" i="2"/>
  <c r="BO424" i="2"/>
  <c r="BN424" i="2"/>
  <c r="BM424" i="2"/>
  <c r="BL424" i="2"/>
  <c r="BK424" i="2"/>
  <c r="BJ424" i="2"/>
  <c r="BI424" i="2"/>
  <c r="BH424" i="2"/>
  <c r="BF424" i="2"/>
  <c r="BD424" i="2"/>
  <c r="AQ424" i="2"/>
  <c r="AP424" i="2"/>
  <c r="AR424" i="2" s="1"/>
  <c r="BU424" i="2" s="1"/>
  <c r="AA424" i="2"/>
  <c r="H424" i="2"/>
  <c r="CX423" i="2"/>
  <c r="CW423" i="2"/>
  <c r="CN423" i="2"/>
  <c r="CK423" i="2"/>
  <c r="CI423" i="2"/>
  <c r="CD423" i="2"/>
  <c r="CE423" i="2" s="1"/>
  <c r="CC423" i="2"/>
  <c r="BY423" i="2"/>
  <c r="CA423" i="2" s="1"/>
  <c r="BW423" i="2"/>
  <c r="BV423" i="2"/>
  <c r="BS423" i="2"/>
  <c r="BR423" i="2"/>
  <c r="BP423" i="2"/>
  <c r="BO423" i="2"/>
  <c r="BN423" i="2"/>
  <c r="BM423" i="2"/>
  <c r="BL423" i="2"/>
  <c r="BK423" i="2"/>
  <c r="BJ423" i="2"/>
  <c r="BI423" i="2"/>
  <c r="BH423" i="2"/>
  <c r="BF423" i="2"/>
  <c r="BD423" i="2"/>
  <c r="AQ423" i="2"/>
  <c r="AP423" i="2"/>
  <c r="AR423" i="2" s="1"/>
  <c r="BU423" i="2" s="1"/>
  <c r="AA423" i="2"/>
  <c r="H423" i="2"/>
  <c r="CX422" i="2"/>
  <c r="CW422" i="2"/>
  <c r="CN422" i="2"/>
  <c r="CK422" i="2"/>
  <c r="CI422" i="2"/>
  <c r="CD422" i="2"/>
  <c r="CC422" i="2"/>
  <c r="BY422" i="2"/>
  <c r="CA422" i="2" s="1"/>
  <c r="BW422" i="2"/>
  <c r="BV422" i="2"/>
  <c r="BS422" i="2"/>
  <c r="BR422" i="2"/>
  <c r="BP422" i="2"/>
  <c r="BO422" i="2"/>
  <c r="BN422" i="2"/>
  <c r="BM422" i="2"/>
  <c r="BL422" i="2"/>
  <c r="BK422" i="2"/>
  <c r="BJ422" i="2"/>
  <c r="BI422" i="2"/>
  <c r="BH422" i="2"/>
  <c r="BF422" i="2"/>
  <c r="BD422" i="2"/>
  <c r="AQ422" i="2"/>
  <c r="AP422" i="2"/>
  <c r="AR422" i="2" s="1"/>
  <c r="BU422" i="2" s="1"/>
  <c r="AA422" i="2"/>
  <c r="H422" i="2"/>
  <c r="CX421" i="2"/>
  <c r="CW421" i="2"/>
  <c r="CN421" i="2"/>
  <c r="CK421" i="2"/>
  <c r="CI421" i="2"/>
  <c r="CD421" i="2"/>
  <c r="CE421" i="2" s="1"/>
  <c r="CC421" i="2"/>
  <c r="BY421" i="2"/>
  <c r="CA421" i="2" s="1"/>
  <c r="BW421" i="2"/>
  <c r="BV421" i="2"/>
  <c r="BS421" i="2"/>
  <c r="BR421" i="2"/>
  <c r="BP421" i="2"/>
  <c r="BO421" i="2"/>
  <c r="BN421" i="2"/>
  <c r="BM421" i="2"/>
  <c r="BL421" i="2"/>
  <c r="BK421" i="2"/>
  <c r="BJ421" i="2"/>
  <c r="BI421" i="2"/>
  <c r="BH421" i="2"/>
  <c r="BF421" i="2"/>
  <c r="BD421" i="2"/>
  <c r="AQ421" i="2"/>
  <c r="AP421" i="2"/>
  <c r="AR421" i="2" s="1"/>
  <c r="BU421" i="2" s="1"/>
  <c r="AA421" i="2"/>
  <c r="H421" i="2"/>
  <c r="CX420" i="2"/>
  <c r="CW420" i="2"/>
  <c r="CN420" i="2"/>
  <c r="CK420" i="2"/>
  <c r="CI420" i="2"/>
  <c r="CD420" i="2"/>
  <c r="CE420" i="2" s="1"/>
  <c r="CC420" i="2"/>
  <c r="BY420" i="2"/>
  <c r="CA420" i="2" s="1"/>
  <c r="BW420" i="2"/>
  <c r="BV420" i="2"/>
  <c r="BS420" i="2"/>
  <c r="BR420" i="2"/>
  <c r="BP420" i="2"/>
  <c r="BO420" i="2"/>
  <c r="BN420" i="2"/>
  <c r="CV420" i="2" s="1"/>
  <c r="CY420" i="2" s="1"/>
  <c r="BM420" i="2"/>
  <c r="BL420" i="2"/>
  <c r="BK420" i="2"/>
  <c r="BJ420" i="2"/>
  <c r="BI420" i="2"/>
  <c r="BH420" i="2"/>
  <c r="BF420" i="2"/>
  <c r="BD420" i="2"/>
  <c r="AQ420" i="2"/>
  <c r="AP420" i="2"/>
  <c r="AR420" i="2" s="1"/>
  <c r="BU420" i="2" s="1"/>
  <c r="AA420" i="2"/>
  <c r="H420" i="2"/>
  <c r="CX419" i="2"/>
  <c r="CW419" i="2"/>
  <c r="CN419" i="2"/>
  <c r="CK419" i="2"/>
  <c r="CI419" i="2"/>
  <c r="CD419" i="2"/>
  <c r="CC419" i="2"/>
  <c r="BY419" i="2"/>
  <c r="CA419" i="2" s="1"/>
  <c r="BW419" i="2"/>
  <c r="BV419" i="2"/>
  <c r="BS419" i="2"/>
  <c r="BR419" i="2"/>
  <c r="BP419" i="2"/>
  <c r="BO419" i="2"/>
  <c r="BN419" i="2"/>
  <c r="BM419" i="2"/>
  <c r="BL419" i="2"/>
  <c r="BK419" i="2"/>
  <c r="BJ419" i="2"/>
  <c r="BI419" i="2"/>
  <c r="BH419" i="2"/>
  <c r="BF419" i="2"/>
  <c r="BD419" i="2"/>
  <c r="AQ419" i="2"/>
  <c r="AP419" i="2"/>
  <c r="AR419" i="2" s="1"/>
  <c r="BU419" i="2" s="1"/>
  <c r="AA419" i="2"/>
  <c r="H419" i="2"/>
  <c r="CX418" i="2"/>
  <c r="CW418" i="2"/>
  <c r="CN418" i="2"/>
  <c r="CK418" i="2"/>
  <c r="CI418" i="2"/>
  <c r="CD418" i="2"/>
  <c r="CC418" i="2"/>
  <c r="BY418" i="2"/>
  <c r="CA418" i="2" s="1"/>
  <c r="BW418" i="2"/>
  <c r="BV418" i="2"/>
  <c r="BS418" i="2"/>
  <c r="BR418" i="2"/>
  <c r="BP418" i="2"/>
  <c r="BO418" i="2"/>
  <c r="BN418" i="2"/>
  <c r="CV418" i="2" s="1"/>
  <c r="CR418" i="2" s="1"/>
  <c r="BM418" i="2"/>
  <c r="BL418" i="2"/>
  <c r="BK418" i="2"/>
  <c r="BJ418" i="2"/>
  <c r="BI418" i="2"/>
  <c r="BH418" i="2"/>
  <c r="BF418" i="2"/>
  <c r="BD418" i="2"/>
  <c r="AQ418" i="2"/>
  <c r="AP418" i="2"/>
  <c r="AR418" i="2" s="1"/>
  <c r="BU418" i="2" s="1"/>
  <c r="AA418" i="2"/>
  <c r="H418" i="2"/>
  <c r="DA417" i="2"/>
  <c r="CZ417" i="2"/>
  <c r="CX417" i="2"/>
  <c r="CW417" i="2"/>
  <c r="CK417" i="2"/>
  <c r="CI417" i="2"/>
  <c r="CD417" i="2"/>
  <c r="CE417" i="2" s="1"/>
  <c r="BY417" i="2"/>
  <c r="CA417" i="2" s="1"/>
  <c r="BW417" i="2"/>
  <c r="BV417" i="2"/>
  <c r="BS417" i="2"/>
  <c r="BR417" i="2"/>
  <c r="BP417" i="2"/>
  <c r="BN417" i="2"/>
  <c r="BK417" i="2"/>
  <c r="BJ417" i="2"/>
  <c r="BH417" i="2"/>
  <c r="BG417" i="2"/>
  <c r="BE417" i="2"/>
  <c r="BF417" i="2" s="1"/>
  <c r="BC417" i="2"/>
  <c r="BO417" i="2" s="1"/>
  <c r="AZ417" i="2"/>
  <c r="AY417" i="2"/>
  <c r="AX417" i="2"/>
  <c r="AW417" i="2"/>
  <c r="BD417" i="2" s="1"/>
  <c r="AV417" i="2"/>
  <c r="AU417" i="2"/>
  <c r="BM417" i="2" s="1"/>
  <c r="AT417" i="2"/>
  <c r="AS417" i="2"/>
  <c r="CC417" i="2" s="1"/>
  <c r="AP417" i="2"/>
  <c r="AR417" i="2" s="1"/>
  <c r="BU417" i="2" s="1"/>
  <c r="AO417" i="2"/>
  <c r="AN417" i="2"/>
  <c r="AM417" i="2"/>
  <c r="AL417" i="2"/>
  <c r="AK417" i="2"/>
  <c r="AJ417" i="2"/>
  <c r="AI417" i="2"/>
  <c r="Z417" i="2"/>
  <c r="CN417" i="2" s="1"/>
  <c r="Y417" i="2"/>
  <c r="X417" i="2"/>
  <c r="U417" i="2"/>
  <c r="T417" i="2"/>
  <c r="Q417" i="2"/>
  <c r="P417" i="2"/>
  <c r="O417" i="2"/>
  <c r="N417" i="2"/>
  <c r="BL417" i="2" s="1"/>
  <c r="M417" i="2"/>
  <c r="L417" i="2"/>
  <c r="K417" i="2"/>
  <c r="J417" i="2"/>
  <c r="BI417" i="2" s="1"/>
  <c r="I417" i="2"/>
  <c r="G417" i="2"/>
  <c r="F417" i="2"/>
  <c r="H417" i="2" s="1"/>
  <c r="CX416" i="2"/>
  <c r="CW416" i="2"/>
  <c r="CN416" i="2"/>
  <c r="CK416" i="2"/>
  <c r="CI416" i="2"/>
  <c r="CD416" i="2"/>
  <c r="CE416" i="2" s="1"/>
  <c r="CC416" i="2"/>
  <c r="BY416" i="2"/>
  <c r="CA416" i="2" s="1"/>
  <c r="BW416" i="2"/>
  <c r="BV416" i="2"/>
  <c r="BS416" i="2"/>
  <c r="BR416" i="2"/>
  <c r="BP416" i="2"/>
  <c r="BO416" i="2"/>
  <c r="BN416" i="2"/>
  <c r="BM416" i="2"/>
  <c r="BL416" i="2"/>
  <c r="BK416" i="2"/>
  <c r="BJ416" i="2"/>
  <c r="BI416" i="2"/>
  <c r="BH416" i="2"/>
  <c r="BF416" i="2"/>
  <c r="BD416" i="2"/>
  <c r="AR416" i="2"/>
  <c r="BU416" i="2" s="1"/>
  <c r="AQ416" i="2"/>
  <c r="AP416" i="2"/>
  <c r="AA416" i="2"/>
  <c r="H416" i="2"/>
  <c r="CX415" i="2"/>
  <c r="CW415" i="2"/>
  <c r="CN415" i="2"/>
  <c r="CK415" i="2"/>
  <c r="CI415" i="2"/>
  <c r="CD415" i="2"/>
  <c r="CC415" i="2"/>
  <c r="BY415" i="2"/>
  <c r="CA415" i="2" s="1"/>
  <c r="BW415" i="2"/>
  <c r="BV415" i="2"/>
  <c r="BS415" i="2"/>
  <c r="BR415" i="2"/>
  <c r="BP415" i="2"/>
  <c r="BO415" i="2"/>
  <c r="BN415" i="2"/>
  <c r="BM415" i="2"/>
  <c r="BL415" i="2"/>
  <c r="BK415" i="2"/>
  <c r="BJ415" i="2"/>
  <c r="BI415" i="2"/>
  <c r="BH415" i="2"/>
  <c r="BF415" i="2"/>
  <c r="BD415" i="2"/>
  <c r="AQ415" i="2"/>
  <c r="AP415" i="2"/>
  <c r="AR415" i="2" s="1"/>
  <c r="BU415" i="2" s="1"/>
  <c r="AA415" i="2"/>
  <c r="H415" i="2"/>
  <c r="CX414" i="2"/>
  <c r="CW414" i="2"/>
  <c r="CN414" i="2"/>
  <c r="CK414" i="2"/>
  <c r="CI414" i="2"/>
  <c r="CD414" i="2"/>
  <c r="CE414" i="2" s="1"/>
  <c r="CC414" i="2"/>
  <c r="BY414" i="2"/>
  <c r="CA414" i="2" s="1"/>
  <c r="BW414" i="2"/>
  <c r="BV414" i="2"/>
  <c r="BS414" i="2"/>
  <c r="BR414" i="2"/>
  <c r="BP414" i="2"/>
  <c r="BO414" i="2"/>
  <c r="BN414" i="2"/>
  <c r="BM414" i="2"/>
  <c r="BL414" i="2"/>
  <c r="BK414" i="2"/>
  <c r="BJ414" i="2"/>
  <c r="BI414" i="2"/>
  <c r="BH414" i="2"/>
  <c r="BF414" i="2"/>
  <c r="BD414" i="2"/>
  <c r="AQ414" i="2"/>
  <c r="AP414" i="2"/>
  <c r="AR414" i="2" s="1"/>
  <c r="BU414" i="2" s="1"/>
  <c r="AA414" i="2"/>
  <c r="H414" i="2"/>
  <c r="CX413" i="2"/>
  <c r="CW413" i="2"/>
  <c r="CV413" i="2"/>
  <c r="CY413" i="2" s="1"/>
  <c r="CN413" i="2"/>
  <c r="CK413" i="2"/>
  <c r="CI413" i="2"/>
  <c r="CD413" i="2"/>
  <c r="CE413" i="2" s="1"/>
  <c r="CC413" i="2"/>
  <c r="BY413" i="2"/>
  <c r="CA413" i="2" s="1"/>
  <c r="BW413" i="2"/>
  <c r="BV413" i="2"/>
  <c r="BS413" i="2"/>
  <c r="BR413" i="2"/>
  <c r="BP413" i="2"/>
  <c r="BO413" i="2"/>
  <c r="BN413" i="2"/>
  <c r="BM413" i="2"/>
  <c r="BL413" i="2"/>
  <c r="BK413" i="2"/>
  <c r="BJ413" i="2"/>
  <c r="BI413" i="2"/>
  <c r="BH413" i="2"/>
  <c r="BF413" i="2"/>
  <c r="BD413" i="2"/>
  <c r="AQ413" i="2"/>
  <c r="AP413" i="2"/>
  <c r="AR413" i="2" s="1"/>
  <c r="BU413" i="2" s="1"/>
  <c r="AA413" i="2"/>
  <c r="H413" i="2"/>
  <c r="CX412" i="2"/>
  <c r="CW412" i="2"/>
  <c r="CN412" i="2"/>
  <c r="CK412" i="2"/>
  <c r="CI412" i="2"/>
  <c r="CD412" i="2"/>
  <c r="CC412" i="2"/>
  <c r="BY412" i="2"/>
  <c r="CA412" i="2" s="1"/>
  <c r="BW412" i="2"/>
  <c r="BV412" i="2"/>
  <c r="BS412" i="2"/>
  <c r="BR412" i="2"/>
  <c r="BP412" i="2"/>
  <c r="BO412" i="2"/>
  <c r="BN412" i="2"/>
  <c r="BM412" i="2"/>
  <c r="BL412" i="2"/>
  <c r="BK412" i="2"/>
  <c r="BJ412" i="2"/>
  <c r="BI412" i="2"/>
  <c r="BH412" i="2"/>
  <c r="BF412" i="2"/>
  <c r="BD412" i="2"/>
  <c r="AQ412" i="2"/>
  <c r="AP412" i="2"/>
  <c r="AR412" i="2" s="1"/>
  <c r="BU412" i="2" s="1"/>
  <c r="AA412" i="2"/>
  <c r="H412" i="2"/>
  <c r="CX411" i="2"/>
  <c r="CW411" i="2"/>
  <c r="CN411" i="2"/>
  <c r="CK411" i="2"/>
  <c r="CI411" i="2"/>
  <c r="CD411" i="2"/>
  <c r="CE411" i="2" s="1"/>
  <c r="CC411" i="2"/>
  <c r="BY411" i="2"/>
  <c r="CA411" i="2" s="1"/>
  <c r="BW411" i="2"/>
  <c r="BV411" i="2"/>
  <c r="BS411" i="2"/>
  <c r="BR411" i="2"/>
  <c r="BP411" i="2"/>
  <c r="BO411" i="2"/>
  <c r="BN411" i="2"/>
  <c r="BM411" i="2"/>
  <c r="BL411" i="2"/>
  <c r="BK411" i="2"/>
  <c r="BJ411" i="2"/>
  <c r="BI411" i="2"/>
  <c r="BH411" i="2"/>
  <c r="BF411" i="2"/>
  <c r="BD411" i="2"/>
  <c r="AQ411" i="2"/>
  <c r="AP411" i="2"/>
  <c r="AR411" i="2" s="1"/>
  <c r="BU411" i="2" s="1"/>
  <c r="AA411" i="2"/>
  <c r="H411" i="2"/>
  <c r="DA410" i="2"/>
  <c r="CZ410" i="2"/>
  <c r="CX410" i="2"/>
  <c r="CW410" i="2"/>
  <c r="CN410" i="2"/>
  <c r="CK410" i="2"/>
  <c r="CI410" i="2"/>
  <c r="CA410" i="2"/>
  <c r="BY410" i="2"/>
  <c r="BW410" i="2"/>
  <c r="BV410" i="2"/>
  <c r="BS410" i="2"/>
  <c r="BR410" i="2"/>
  <c r="BP410" i="2"/>
  <c r="BN410" i="2"/>
  <c r="BM410" i="2"/>
  <c r="BL410" i="2"/>
  <c r="BK410" i="2"/>
  <c r="BJ410" i="2"/>
  <c r="BH410" i="2"/>
  <c r="BG410" i="2"/>
  <c r="BE410" i="2"/>
  <c r="BF410" i="2" s="1"/>
  <c r="BD410" i="2"/>
  <c r="BC410" i="2"/>
  <c r="BO410" i="2" s="1"/>
  <c r="AZ410" i="2"/>
  <c r="AY410" i="2"/>
  <c r="AX410" i="2"/>
  <c r="AW410" i="2"/>
  <c r="AV410" i="2"/>
  <c r="AU410" i="2"/>
  <c r="AT410" i="2"/>
  <c r="CD410" i="2" s="1"/>
  <c r="CE410" i="2" s="1"/>
  <c r="AS410" i="2"/>
  <c r="CC410" i="2" s="1"/>
  <c r="AP410" i="2"/>
  <c r="AR410" i="2" s="1"/>
  <c r="BU410" i="2" s="1"/>
  <c r="AO410" i="2"/>
  <c r="AN410" i="2"/>
  <c r="AM410" i="2"/>
  <c r="AL410" i="2"/>
  <c r="AK410" i="2"/>
  <c r="AJ410" i="2"/>
  <c r="AI410" i="2"/>
  <c r="AA410" i="2"/>
  <c r="Z410" i="2"/>
  <c r="Y410" i="2"/>
  <c r="X410" i="2"/>
  <c r="U410" i="2"/>
  <c r="T410" i="2"/>
  <c r="Q410" i="2"/>
  <c r="P410" i="2"/>
  <c r="O410" i="2"/>
  <c r="N410" i="2"/>
  <c r="M410" i="2"/>
  <c r="L410" i="2"/>
  <c r="K410" i="2"/>
  <c r="J410" i="2"/>
  <c r="BI410" i="2" s="1"/>
  <c r="I410" i="2"/>
  <c r="H410" i="2"/>
  <c r="G410" i="2"/>
  <c r="F410" i="2"/>
  <c r="CX409" i="2"/>
  <c r="CW409" i="2"/>
  <c r="CV409" i="2"/>
  <c r="CY409" i="2" s="1"/>
  <c r="CN409" i="2"/>
  <c r="CK409" i="2"/>
  <c r="CI409" i="2"/>
  <c r="CD409" i="2"/>
  <c r="CE409" i="2" s="1"/>
  <c r="CC409" i="2"/>
  <c r="BY409" i="2"/>
  <c r="CA409" i="2" s="1"/>
  <c r="BW409" i="2"/>
  <c r="BV409" i="2"/>
  <c r="BS409" i="2"/>
  <c r="BR409" i="2"/>
  <c r="BP409" i="2"/>
  <c r="BO409" i="2"/>
  <c r="BN409" i="2"/>
  <c r="BM409" i="2"/>
  <c r="BL409" i="2"/>
  <c r="BK409" i="2"/>
  <c r="BJ409" i="2"/>
  <c r="BI409" i="2"/>
  <c r="BH409" i="2"/>
  <c r="BF409" i="2"/>
  <c r="BD409" i="2"/>
  <c r="AQ409" i="2"/>
  <c r="AP409" i="2"/>
  <c r="AR409" i="2" s="1"/>
  <c r="BU409" i="2" s="1"/>
  <c r="AA409" i="2"/>
  <c r="H409" i="2"/>
  <c r="CX408" i="2"/>
  <c r="CW408" i="2"/>
  <c r="CN408" i="2"/>
  <c r="CK408" i="2"/>
  <c r="CI408" i="2"/>
  <c r="CD408" i="2"/>
  <c r="CC408" i="2"/>
  <c r="BY408" i="2"/>
  <c r="CA408" i="2" s="1"/>
  <c r="BW408" i="2"/>
  <c r="BV408" i="2"/>
  <c r="BS408" i="2"/>
  <c r="BR408" i="2"/>
  <c r="BP408" i="2"/>
  <c r="BO408" i="2"/>
  <c r="BN408" i="2"/>
  <c r="BM408" i="2"/>
  <c r="BL408" i="2"/>
  <c r="BK408" i="2"/>
  <c r="BJ408" i="2"/>
  <c r="BI408" i="2"/>
  <c r="BH408" i="2"/>
  <c r="BF408" i="2"/>
  <c r="BD408" i="2"/>
  <c r="AQ408" i="2"/>
  <c r="AP408" i="2"/>
  <c r="AR408" i="2" s="1"/>
  <c r="BU408" i="2" s="1"/>
  <c r="AA408" i="2"/>
  <c r="H408" i="2"/>
  <c r="CX407" i="2"/>
  <c r="CW407" i="2"/>
  <c r="CN407" i="2"/>
  <c r="CK407" i="2"/>
  <c r="CI407" i="2"/>
  <c r="CD407" i="2"/>
  <c r="CE407" i="2" s="1"/>
  <c r="CC407" i="2"/>
  <c r="BY407" i="2"/>
  <c r="CA407" i="2" s="1"/>
  <c r="BW407" i="2"/>
  <c r="BV407" i="2"/>
  <c r="BU407" i="2"/>
  <c r="BS407" i="2"/>
  <c r="BR407" i="2"/>
  <c r="BP407" i="2"/>
  <c r="BO407" i="2"/>
  <c r="BN407" i="2"/>
  <c r="BM407" i="2"/>
  <c r="BL407" i="2"/>
  <c r="BK407" i="2"/>
  <c r="BJ407" i="2"/>
  <c r="BI407" i="2"/>
  <c r="BH407" i="2"/>
  <c r="BF407" i="2"/>
  <c r="BD407" i="2"/>
  <c r="AQ407" i="2"/>
  <c r="AP407" i="2"/>
  <c r="AR407" i="2" s="1"/>
  <c r="AA407" i="2"/>
  <c r="H407" i="2"/>
  <c r="CX406" i="2"/>
  <c r="CW406" i="2"/>
  <c r="CN406" i="2"/>
  <c r="CK406" i="2"/>
  <c r="CI406" i="2"/>
  <c r="CD406" i="2"/>
  <c r="CE406" i="2" s="1"/>
  <c r="CC406" i="2"/>
  <c r="BY406" i="2"/>
  <c r="CA406" i="2" s="1"/>
  <c r="BW406" i="2"/>
  <c r="BV406" i="2"/>
  <c r="BU406" i="2"/>
  <c r="BS406" i="2"/>
  <c r="BR406" i="2"/>
  <c r="BP406" i="2"/>
  <c r="BO406" i="2"/>
  <c r="BN406" i="2"/>
  <c r="BM406" i="2"/>
  <c r="BL406" i="2"/>
  <c r="BK406" i="2"/>
  <c r="BJ406" i="2"/>
  <c r="BI406" i="2"/>
  <c r="BH406" i="2"/>
  <c r="BF406" i="2"/>
  <c r="BD406" i="2"/>
  <c r="AQ406" i="2"/>
  <c r="AP406" i="2"/>
  <c r="AR406" i="2" s="1"/>
  <c r="AA406" i="2"/>
  <c r="H406" i="2"/>
  <c r="CX405" i="2"/>
  <c r="CW405" i="2"/>
  <c r="CN405" i="2"/>
  <c r="CK405" i="2"/>
  <c r="CI405" i="2"/>
  <c r="CD405" i="2"/>
  <c r="CC405" i="2"/>
  <c r="BY405" i="2"/>
  <c r="CA405" i="2" s="1"/>
  <c r="BW405" i="2"/>
  <c r="BV405" i="2"/>
  <c r="BS405" i="2"/>
  <c r="BR405" i="2"/>
  <c r="BP405" i="2"/>
  <c r="BO405" i="2"/>
  <c r="BN405" i="2"/>
  <c r="BM405" i="2"/>
  <c r="BL405" i="2"/>
  <c r="BK405" i="2"/>
  <c r="BJ405" i="2"/>
  <c r="BI405" i="2"/>
  <c r="BH405" i="2"/>
  <c r="BF405" i="2"/>
  <c r="BD405" i="2"/>
  <c r="AQ405" i="2"/>
  <c r="AP405" i="2"/>
  <c r="AR405" i="2" s="1"/>
  <c r="BU405" i="2" s="1"/>
  <c r="AA405" i="2"/>
  <c r="H405" i="2"/>
  <c r="CX404" i="2"/>
  <c r="CW404" i="2"/>
  <c r="CN404" i="2"/>
  <c r="CK404" i="2"/>
  <c r="CI404" i="2"/>
  <c r="CD404" i="2"/>
  <c r="CE404" i="2" s="1"/>
  <c r="CC404" i="2"/>
  <c r="BY404" i="2"/>
  <c r="CA404" i="2" s="1"/>
  <c r="BW404" i="2"/>
  <c r="BV404" i="2"/>
  <c r="BS404" i="2"/>
  <c r="BR404" i="2"/>
  <c r="BP404" i="2"/>
  <c r="BO404" i="2"/>
  <c r="BN404" i="2"/>
  <c r="BM404" i="2"/>
  <c r="BL404" i="2"/>
  <c r="BK404" i="2"/>
  <c r="BJ404" i="2"/>
  <c r="BI404" i="2"/>
  <c r="BH404" i="2"/>
  <c r="BF404" i="2"/>
  <c r="BD404" i="2"/>
  <c r="AQ404" i="2"/>
  <c r="AP404" i="2"/>
  <c r="AR404" i="2" s="1"/>
  <c r="BU404" i="2" s="1"/>
  <c r="AA404" i="2"/>
  <c r="H404" i="2"/>
  <c r="CX403" i="2"/>
  <c r="CW403" i="2"/>
  <c r="CN403" i="2"/>
  <c r="CK403" i="2"/>
  <c r="CI403" i="2"/>
  <c r="CD403" i="2"/>
  <c r="CE403" i="2" s="1"/>
  <c r="CC403" i="2"/>
  <c r="BY403" i="2"/>
  <c r="CA403" i="2" s="1"/>
  <c r="BW403" i="2"/>
  <c r="BV403" i="2"/>
  <c r="BS403" i="2"/>
  <c r="BR403" i="2"/>
  <c r="BP403" i="2"/>
  <c r="BO403" i="2"/>
  <c r="BN403" i="2"/>
  <c r="BM403" i="2"/>
  <c r="BL403" i="2"/>
  <c r="BK403" i="2"/>
  <c r="BJ403" i="2"/>
  <c r="BI403" i="2"/>
  <c r="BH403" i="2"/>
  <c r="BF403" i="2"/>
  <c r="BD403" i="2"/>
  <c r="AQ403" i="2"/>
  <c r="AP403" i="2"/>
  <c r="AR403" i="2" s="1"/>
  <c r="BU403" i="2" s="1"/>
  <c r="AA403" i="2"/>
  <c r="H403" i="2"/>
  <c r="CX402" i="2"/>
  <c r="CW402" i="2"/>
  <c r="CN402" i="2"/>
  <c r="CK402" i="2"/>
  <c r="CI402" i="2"/>
  <c r="CD402" i="2"/>
  <c r="CE402" i="2" s="1"/>
  <c r="CC402" i="2"/>
  <c r="BY402" i="2"/>
  <c r="CA402" i="2" s="1"/>
  <c r="BW402" i="2"/>
  <c r="BV402" i="2"/>
  <c r="BS402" i="2"/>
  <c r="BR402" i="2"/>
  <c r="BP402" i="2"/>
  <c r="BO402" i="2"/>
  <c r="BN402" i="2"/>
  <c r="BM402" i="2"/>
  <c r="BL402" i="2"/>
  <c r="BK402" i="2"/>
  <c r="BJ402" i="2"/>
  <c r="BI402" i="2"/>
  <c r="BH402" i="2"/>
  <c r="BF402" i="2"/>
  <c r="BD402" i="2"/>
  <c r="AQ402" i="2"/>
  <c r="AP402" i="2"/>
  <c r="AR402" i="2" s="1"/>
  <c r="BU402" i="2" s="1"/>
  <c r="AA402" i="2"/>
  <c r="H402" i="2"/>
  <c r="CX401" i="2"/>
  <c r="CW401" i="2"/>
  <c r="CN401" i="2"/>
  <c r="CK401" i="2"/>
  <c r="CI401" i="2"/>
  <c r="CD401" i="2"/>
  <c r="CE401" i="2" s="1"/>
  <c r="CC401" i="2"/>
  <c r="BY401" i="2"/>
  <c r="CA401" i="2" s="1"/>
  <c r="BW401" i="2"/>
  <c r="BV401" i="2"/>
  <c r="BS401" i="2"/>
  <c r="BR401" i="2"/>
  <c r="BP401" i="2"/>
  <c r="BO401" i="2"/>
  <c r="BN401" i="2"/>
  <c r="BM401" i="2"/>
  <c r="BL401" i="2"/>
  <c r="BK401" i="2"/>
  <c r="BJ401" i="2"/>
  <c r="BI401" i="2"/>
  <c r="BH401" i="2"/>
  <c r="BF401" i="2"/>
  <c r="BD401" i="2"/>
  <c r="AQ401" i="2"/>
  <c r="AP401" i="2"/>
  <c r="AR401" i="2" s="1"/>
  <c r="BU401" i="2" s="1"/>
  <c r="AA401" i="2"/>
  <c r="H401" i="2"/>
  <c r="DA400" i="2"/>
  <c r="CZ400" i="2"/>
  <c r="CX400" i="2"/>
  <c r="CW400" i="2"/>
  <c r="CK400" i="2"/>
  <c r="CI400" i="2"/>
  <c r="BY400" i="2"/>
  <c r="CA400" i="2" s="1"/>
  <c r="BW400" i="2"/>
  <c r="BV400" i="2"/>
  <c r="BS400" i="2"/>
  <c r="BR400" i="2"/>
  <c r="BP400" i="2"/>
  <c r="BN400" i="2"/>
  <c r="BM400" i="2"/>
  <c r="BL400" i="2"/>
  <c r="BG400" i="2"/>
  <c r="BE400" i="2"/>
  <c r="BF400" i="2" s="1"/>
  <c r="BD400" i="2"/>
  <c r="BC400" i="2"/>
  <c r="BO400" i="2" s="1"/>
  <c r="AZ400" i="2"/>
  <c r="AY400" i="2"/>
  <c r="AX400" i="2"/>
  <c r="AW400" i="2"/>
  <c r="AV400" i="2"/>
  <c r="AU400" i="2"/>
  <c r="AT400" i="2"/>
  <c r="CD400" i="2" s="1"/>
  <c r="AS400" i="2"/>
  <c r="CC400" i="2" s="1"/>
  <c r="AP400" i="2"/>
  <c r="AR400" i="2" s="1"/>
  <c r="BU400" i="2" s="1"/>
  <c r="AO400" i="2"/>
  <c r="AN400" i="2"/>
  <c r="AM400" i="2"/>
  <c r="AL400" i="2"/>
  <c r="AK400" i="2"/>
  <c r="AJ400" i="2"/>
  <c r="AI400" i="2"/>
  <c r="AQ400" i="2" s="1"/>
  <c r="Z400" i="2"/>
  <c r="AA400" i="2" s="1"/>
  <c r="Y400" i="2"/>
  <c r="X400" i="2"/>
  <c r="U400" i="2"/>
  <c r="T400" i="2"/>
  <c r="Q400" i="2"/>
  <c r="P400" i="2"/>
  <c r="O400" i="2"/>
  <c r="N400" i="2"/>
  <c r="M400" i="2"/>
  <c r="BH400" i="2" s="1"/>
  <c r="L400" i="2"/>
  <c r="BK400" i="2" s="1"/>
  <c r="K400" i="2"/>
  <c r="BJ400" i="2" s="1"/>
  <c r="J400" i="2"/>
  <c r="BI400" i="2" s="1"/>
  <c r="I400" i="2"/>
  <c r="H400" i="2"/>
  <c r="G400" i="2"/>
  <c r="F400" i="2"/>
  <c r="CX399" i="2"/>
  <c r="CW399" i="2"/>
  <c r="CN399" i="2"/>
  <c r="CK399" i="2"/>
  <c r="CI399" i="2"/>
  <c r="CE399" i="2"/>
  <c r="CD399" i="2"/>
  <c r="CC399" i="2"/>
  <c r="BY399" i="2"/>
  <c r="CA399" i="2" s="1"/>
  <c r="BW399" i="2"/>
  <c r="BV399" i="2"/>
  <c r="BS399" i="2"/>
  <c r="BR399" i="2"/>
  <c r="BP399" i="2"/>
  <c r="BO399" i="2"/>
  <c r="BN399" i="2"/>
  <c r="BM399" i="2"/>
  <c r="BL399" i="2"/>
  <c r="BK399" i="2"/>
  <c r="BJ399" i="2"/>
  <c r="BI399" i="2"/>
  <c r="BH399" i="2"/>
  <c r="BF399" i="2"/>
  <c r="BD399" i="2"/>
  <c r="AQ399" i="2"/>
  <c r="AP399" i="2"/>
  <c r="AR399" i="2" s="1"/>
  <c r="BU399" i="2" s="1"/>
  <c r="AA399" i="2"/>
  <c r="H399" i="2"/>
  <c r="CX398" i="2"/>
  <c r="CW398" i="2"/>
  <c r="CN398" i="2"/>
  <c r="CK398" i="2"/>
  <c r="CI398" i="2"/>
  <c r="CD398" i="2"/>
  <c r="CE398" i="2" s="1"/>
  <c r="CC398" i="2"/>
  <c r="BY398" i="2"/>
  <c r="CA398" i="2" s="1"/>
  <c r="BW398" i="2"/>
  <c r="BV398" i="2"/>
  <c r="BS398" i="2"/>
  <c r="BR398" i="2"/>
  <c r="BP398" i="2"/>
  <c r="BO398" i="2"/>
  <c r="BN398" i="2"/>
  <c r="BM398" i="2"/>
  <c r="BL398" i="2"/>
  <c r="BK398" i="2"/>
  <c r="BJ398" i="2"/>
  <c r="BI398" i="2"/>
  <c r="BH398" i="2"/>
  <c r="BF398" i="2"/>
  <c r="BD398" i="2"/>
  <c r="AQ398" i="2"/>
  <c r="AP398" i="2"/>
  <c r="AR398" i="2" s="1"/>
  <c r="BU398" i="2" s="1"/>
  <c r="AA398" i="2"/>
  <c r="H398" i="2"/>
  <c r="CX397" i="2"/>
  <c r="CW397" i="2"/>
  <c r="CN397" i="2"/>
  <c r="CK397" i="2"/>
  <c r="CI397" i="2"/>
  <c r="CD397" i="2"/>
  <c r="CC397" i="2"/>
  <c r="BY397" i="2"/>
  <c r="CA397" i="2" s="1"/>
  <c r="BW397" i="2"/>
  <c r="BV397" i="2"/>
  <c r="BS397" i="2"/>
  <c r="BR397" i="2"/>
  <c r="BP397" i="2"/>
  <c r="BO397" i="2"/>
  <c r="BN397" i="2"/>
  <c r="BM397" i="2"/>
  <c r="BL397" i="2"/>
  <c r="BK397" i="2"/>
  <c r="BJ397" i="2"/>
  <c r="BI397" i="2"/>
  <c r="BH397" i="2"/>
  <c r="BF397" i="2"/>
  <c r="BD397" i="2"/>
  <c r="AQ397" i="2"/>
  <c r="AP397" i="2"/>
  <c r="AR397" i="2" s="1"/>
  <c r="BU397" i="2" s="1"/>
  <c r="AA397" i="2"/>
  <c r="H397" i="2"/>
  <c r="DA396" i="2"/>
  <c r="CZ396" i="2"/>
  <c r="CX396" i="2"/>
  <c r="CW396" i="2"/>
  <c r="CN396" i="2"/>
  <c r="CK396" i="2"/>
  <c r="CI396" i="2"/>
  <c r="CC396" i="2"/>
  <c r="BY396" i="2"/>
  <c r="CA396" i="2" s="1"/>
  <c r="BW396" i="2"/>
  <c r="BV396" i="2"/>
  <c r="BS396" i="2"/>
  <c r="BR396" i="2"/>
  <c r="BP396" i="2"/>
  <c r="BO396" i="2"/>
  <c r="BN396" i="2"/>
  <c r="BI396" i="2"/>
  <c r="BG396" i="2"/>
  <c r="BF396" i="2"/>
  <c r="BE396" i="2"/>
  <c r="BD396" i="2"/>
  <c r="BC396" i="2"/>
  <c r="AZ396" i="2"/>
  <c r="AY396" i="2"/>
  <c r="AX396" i="2"/>
  <c r="AW396" i="2"/>
  <c r="AV396" i="2"/>
  <c r="AU396" i="2"/>
  <c r="BM396" i="2" s="1"/>
  <c r="AT396" i="2"/>
  <c r="CD396" i="2" s="1"/>
  <c r="AS396" i="2"/>
  <c r="AP396" i="2"/>
  <c r="AR396" i="2" s="1"/>
  <c r="BU396" i="2" s="1"/>
  <c r="AO396" i="2"/>
  <c r="AN396" i="2"/>
  <c r="AM396" i="2"/>
  <c r="AL396" i="2"/>
  <c r="AK396" i="2"/>
  <c r="AJ396" i="2"/>
  <c r="AI396" i="2"/>
  <c r="AQ396" i="2" s="1"/>
  <c r="AA396" i="2"/>
  <c r="Z396" i="2"/>
  <c r="Y396" i="2"/>
  <c r="X396" i="2"/>
  <c r="U396" i="2"/>
  <c r="T396" i="2"/>
  <c r="Q396" i="2"/>
  <c r="P396" i="2"/>
  <c r="O396" i="2"/>
  <c r="N396" i="2"/>
  <c r="M396" i="2"/>
  <c r="L396" i="2"/>
  <c r="BK396" i="2" s="1"/>
  <c r="K396" i="2"/>
  <c r="BJ396" i="2" s="1"/>
  <c r="J396" i="2"/>
  <c r="I396" i="2"/>
  <c r="G396" i="2"/>
  <c r="F396" i="2"/>
  <c r="H396" i="2" s="1"/>
  <c r="DA395" i="2"/>
  <c r="CZ395" i="2"/>
  <c r="CX395" i="2"/>
  <c r="CW395" i="2"/>
  <c r="CN395" i="2"/>
  <c r="CK395" i="2"/>
  <c r="CI395" i="2"/>
  <c r="BY395" i="2"/>
  <c r="CA395" i="2" s="1"/>
  <c r="BW395" i="2"/>
  <c r="BV395" i="2"/>
  <c r="BS395" i="2"/>
  <c r="BR395" i="2"/>
  <c r="BP395" i="2"/>
  <c r="BN395" i="2"/>
  <c r="BL395" i="2"/>
  <c r="BG395" i="2"/>
  <c r="BE395" i="2"/>
  <c r="BF395" i="2" s="1"/>
  <c r="BD395" i="2"/>
  <c r="BC395" i="2"/>
  <c r="BO395" i="2" s="1"/>
  <c r="AZ395" i="2"/>
  <c r="AY395" i="2"/>
  <c r="AX395" i="2"/>
  <c r="AW395" i="2"/>
  <c r="AV395" i="2"/>
  <c r="AU395" i="2"/>
  <c r="BM395" i="2" s="1"/>
  <c r="AT395" i="2"/>
  <c r="CD395" i="2" s="1"/>
  <c r="CE395" i="2" s="1"/>
  <c r="AS395" i="2"/>
  <c r="CC395" i="2" s="1"/>
  <c r="AP395" i="2"/>
  <c r="AR395" i="2" s="1"/>
  <c r="BU395" i="2" s="1"/>
  <c r="AO395" i="2"/>
  <c r="AN395" i="2"/>
  <c r="AM395" i="2"/>
  <c r="AL395" i="2"/>
  <c r="AK395" i="2"/>
  <c r="AJ395" i="2"/>
  <c r="AI395" i="2"/>
  <c r="Z395" i="2"/>
  <c r="AA395" i="2" s="1"/>
  <c r="Y395" i="2"/>
  <c r="X395" i="2"/>
  <c r="U395" i="2"/>
  <c r="T395" i="2"/>
  <c r="Q395" i="2"/>
  <c r="P395" i="2"/>
  <c r="O395" i="2"/>
  <c r="N395" i="2"/>
  <c r="M395" i="2"/>
  <c r="BH395" i="2" s="1"/>
  <c r="L395" i="2"/>
  <c r="BK395" i="2" s="1"/>
  <c r="K395" i="2"/>
  <c r="BJ395" i="2" s="1"/>
  <c r="J395" i="2"/>
  <c r="BI395" i="2" s="1"/>
  <c r="I395" i="2"/>
  <c r="G395" i="2"/>
  <c r="F395" i="2"/>
  <c r="H395" i="2" s="1"/>
  <c r="CX394" i="2"/>
  <c r="CW394" i="2"/>
  <c r="CN394" i="2"/>
  <c r="CK394" i="2"/>
  <c r="CI394" i="2"/>
  <c r="CD394" i="2"/>
  <c r="CC394" i="2"/>
  <c r="CA394" i="2"/>
  <c r="BY394" i="2"/>
  <c r="BW394" i="2"/>
  <c r="BV394" i="2"/>
  <c r="BS394" i="2"/>
  <c r="BR394" i="2"/>
  <c r="BP394" i="2"/>
  <c r="BO394" i="2"/>
  <c r="BN394" i="2"/>
  <c r="BM394" i="2"/>
  <c r="BL394" i="2"/>
  <c r="BK394" i="2"/>
  <c r="BJ394" i="2"/>
  <c r="BI394" i="2"/>
  <c r="BH394" i="2"/>
  <c r="BF394" i="2"/>
  <c r="BD394" i="2"/>
  <c r="AQ394" i="2"/>
  <c r="AP394" i="2"/>
  <c r="AR394" i="2" s="1"/>
  <c r="BU394" i="2" s="1"/>
  <c r="AA394" i="2"/>
  <c r="H394" i="2"/>
  <c r="CX393" i="2"/>
  <c r="CW393" i="2"/>
  <c r="CN393" i="2"/>
  <c r="CK393" i="2"/>
  <c r="CI393" i="2"/>
  <c r="CD393" i="2"/>
  <c r="CE393" i="2" s="1"/>
  <c r="CC393" i="2"/>
  <c r="BY393" i="2"/>
  <c r="CA393" i="2" s="1"/>
  <c r="BW393" i="2"/>
  <c r="BV393" i="2"/>
  <c r="BS393" i="2"/>
  <c r="BR393" i="2"/>
  <c r="BP393" i="2"/>
  <c r="BO393" i="2"/>
  <c r="BN393" i="2"/>
  <c r="BM393" i="2"/>
  <c r="BL393" i="2"/>
  <c r="BK393" i="2"/>
  <c r="BJ393" i="2"/>
  <c r="BI393" i="2"/>
  <c r="BH393" i="2"/>
  <c r="BF393" i="2"/>
  <c r="BD393" i="2"/>
  <c r="AQ393" i="2"/>
  <c r="AP393" i="2"/>
  <c r="AR393" i="2" s="1"/>
  <c r="BU393" i="2" s="1"/>
  <c r="AA393" i="2"/>
  <c r="H393" i="2"/>
  <c r="CX392" i="2"/>
  <c r="CW392" i="2"/>
  <c r="CN392" i="2"/>
  <c r="CK392" i="2"/>
  <c r="CI392" i="2"/>
  <c r="CD392" i="2"/>
  <c r="CC392" i="2"/>
  <c r="BY392" i="2"/>
  <c r="CA392" i="2" s="1"/>
  <c r="BW392" i="2"/>
  <c r="BV392" i="2"/>
  <c r="BS392" i="2"/>
  <c r="BR392" i="2"/>
  <c r="BP392" i="2"/>
  <c r="BO392" i="2"/>
  <c r="BN392" i="2"/>
  <c r="BM392" i="2"/>
  <c r="BL392" i="2"/>
  <c r="BK392" i="2"/>
  <c r="BJ392" i="2"/>
  <c r="BI392" i="2"/>
  <c r="BH392" i="2"/>
  <c r="BF392" i="2"/>
  <c r="BD392" i="2"/>
  <c r="AQ392" i="2"/>
  <c r="AP392" i="2"/>
  <c r="AR392" i="2" s="1"/>
  <c r="BU392" i="2" s="1"/>
  <c r="AA392" i="2"/>
  <c r="H392" i="2"/>
  <c r="CX391" i="2"/>
  <c r="CW391" i="2"/>
  <c r="CN391" i="2"/>
  <c r="CK391" i="2"/>
  <c r="CI391" i="2"/>
  <c r="CD391" i="2"/>
  <c r="CE391" i="2" s="1"/>
  <c r="CC391" i="2"/>
  <c r="BY391" i="2"/>
  <c r="CA391" i="2" s="1"/>
  <c r="BW391" i="2"/>
  <c r="BV391" i="2"/>
  <c r="BS391" i="2"/>
  <c r="BR391" i="2"/>
  <c r="BP391" i="2"/>
  <c r="BO391" i="2"/>
  <c r="BN391" i="2"/>
  <c r="BM391" i="2"/>
  <c r="BL391" i="2"/>
  <c r="BK391" i="2"/>
  <c r="BJ391" i="2"/>
  <c r="BI391" i="2"/>
  <c r="BH391" i="2"/>
  <c r="BF391" i="2"/>
  <c r="BD391" i="2"/>
  <c r="AQ391" i="2"/>
  <c r="AP391" i="2"/>
  <c r="AR391" i="2" s="1"/>
  <c r="BU391" i="2" s="1"/>
  <c r="AA391" i="2"/>
  <c r="H391" i="2"/>
  <c r="CX390" i="2"/>
  <c r="CW390" i="2"/>
  <c r="CN390" i="2"/>
  <c r="CK390" i="2"/>
  <c r="CI390" i="2"/>
  <c r="CD390" i="2"/>
  <c r="CE390" i="2" s="1"/>
  <c r="CC390" i="2"/>
  <c r="BY390" i="2"/>
  <c r="CA390" i="2" s="1"/>
  <c r="BW390" i="2"/>
  <c r="BV390" i="2"/>
  <c r="BS390" i="2"/>
  <c r="BR390" i="2"/>
  <c r="BP390" i="2"/>
  <c r="BO390" i="2"/>
  <c r="BN390" i="2"/>
  <c r="BM390" i="2"/>
  <c r="BL390" i="2"/>
  <c r="BK390" i="2"/>
  <c r="BJ390" i="2"/>
  <c r="BI390" i="2"/>
  <c r="BH390" i="2"/>
  <c r="BF390" i="2"/>
  <c r="BD390" i="2"/>
  <c r="AQ390" i="2"/>
  <c r="AP390" i="2"/>
  <c r="AR390" i="2" s="1"/>
  <c r="BU390" i="2" s="1"/>
  <c r="AA390" i="2"/>
  <c r="H390" i="2"/>
  <c r="CX389" i="2"/>
  <c r="CW389" i="2"/>
  <c r="CN389" i="2"/>
  <c r="CK389" i="2"/>
  <c r="CI389" i="2"/>
  <c r="CD389" i="2"/>
  <c r="CC389" i="2"/>
  <c r="CA389" i="2"/>
  <c r="BY389" i="2"/>
  <c r="BW389" i="2"/>
  <c r="BV389" i="2"/>
  <c r="BS389" i="2"/>
  <c r="BR389" i="2"/>
  <c r="BP389" i="2"/>
  <c r="BO389" i="2"/>
  <c r="BN389" i="2"/>
  <c r="BM389" i="2"/>
  <c r="BL389" i="2"/>
  <c r="BK389" i="2"/>
  <c r="BJ389" i="2"/>
  <c r="BI389" i="2"/>
  <c r="BH389" i="2"/>
  <c r="BF389" i="2"/>
  <c r="BD389" i="2"/>
  <c r="AQ389" i="2"/>
  <c r="AP389" i="2"/>
  <c r="AR389" i="2" s="1"/>
  <c r="BU389" i="2" s="1"/>
  <c r="AA389" i="2"/>
  <c r="H389" i="2"/>
  <c r="CX388" i="2"/>
  <c r="CW388" i="2"/>
  <c r="CN388" i="2"/>
  <c r="CK388" i="2"/>
  <c r="CI388" i="2"/>
  <c r="CE388" i="2"/>
  <c r="CD388" i="2"/>
  <c r="CC388" i="2"/>
  <c r="BY388" i="2"/>
  <c r="CA388" i="2" s="1"/>
  <c r="BW388" i="2"/>
  <c r="BV388" i="2"/>
  <c r="BS388" i="2"/>
  <c r="BR388" i="2"/>
  <c r="BP388" i="2"/>
  <c r="BO388" i="2"/>
  <c r="BN388" i="2"/>
  <c r="BM388" i="2"/>
  <c r="BL388" i="2"/>
  <c r="BK388" i="2"/>
  <c r="BJ388" i="2"/>
  <c r="BI388" i="2"/>
  <c r="BH388" i="2"/>
  <c r="BF388" i="2"/>
  <c r="BD388" i="2"/>
  <c r="AQ388" i="2"/>
  <c r="AP388" i="2"/>
  <c r="AR388" i="2" s="1"/>
  <c r="BU388" i="2" s="1"/>
  <c r="AA388" i="2"/>
  <c r="H388" i="2"/>
  <c r="CX387" i="2"/>
  <c r="CW387" i="2"/>
  <c r="CN387" i="2"/>
  <c r="CK387" i="2"/>
  <c r="CI387" i="2"/>
  <c r="CD387" i="2"/>
  <c r="CE387" i="2" s="1"/>
  <c r="CC387" i="2"/>
  <c r="BY387" i="2"/>
  <c r="CA387" i="2" s="1"/>
  <c r="BW387" i="2"/>
  <c r="BV387" i="2"/>
  <c r="BS387" i="2"/>
  <c r="BR387" i="2"/>
  <c r="BP387" i="2"/>
  <c r="BO387" i="2"/>
  <c r="BN387" i="2"/>
  <c r="BM387" i="2"/>
  <c r="BL387" i="2"/>
  <c r="BK387" i="2"/>
  <c r="BJ387" i="2"/>
  <c r="BI387" i="2"/>
  <c r="BH387" i="2"/>
  <c r="BF387" i="2"/>
  <c r="BD387" i="2"/>
  <c r="AQ387" i="2"/>
  <c r="AP387" i="2"/>
  <c r="AR387" i="2" s="1"/>
  <c r="BU387" i="2" s="1"/>
  <c r="AA387" i="2"/>
  <c r="H387" i="2"/>
  <c r="CX386" i="2"/>
  <c r="CW386" i="2"/>
  <c r="CN386" i="2"/>
  <c r="CK386" i="2"/>
  <c r="CI386" i="2"/>
  <c r="CD386" i="2"/>
  <c r="CC386" i="2"/>
  <c r="BY386" i="2"/>
  <c r="CA386" i="2" s="1"/>
  <c r="BW386" i="2"/>
  <c r="BV386" i="2"/>
  <c r="BS386" i="2"/>
  <c r="BR386" i="2"/>
  <c r="BP386" i="2"/>
  <c r="BO386" i="2"/>
  <c r="BN386" i="2"/>
  <c r="BM386" i="2"/>
  <c r="BL386" i="2"/>
  <c r="BK386" i="2"/>
  <c r="BJ386" i="2"/>
  <c r="BI386" i="2"/>
  <c r="BH386" i="2"/>
  <c r="BF386" i="2"/>
  <c r="BD386" i="2"/>
  <c r="AQ386" i="2"/>
  <c r="AP386" i="2"/>
  <c r="AR386" i="2" s="1"/>
  <c r="BU386" i="2" s="1"/>
  <c r="AA386" i="2"/>
  <c r="H386" i="2"/>
  <c r="CX385" i="2"/>
  <c r="CW385" i="2"/>
  <c r="CN385" i="2"/>
  <c r="CK385" i="2"/>
  <c r="CI385" i="2"/>
  <c r="CD385" i="2"/>
  <c r="CE385" i="2" s="1"/>
  <c r="CC385" i="2"/>
  <c r="BY385" i="2"/>
  <c r="CA385" i="2" s="1"/>
  <c r="BW385" i="2"/>
  <c r="BV385" i="2"/>
  <c r="BS385" i="2"/>
  <c r="BR385" i="2"/>
  <c r="BP385" i="2"/>
  <c r="BO385" i="2"/>
  <c r="BN385" i="2"/>
  <c r="BM385" i="2"/>
  <c r="BL385" i="2"/>
  <c r="BK385" i="2"/>
  <c r="BJ385" i="2"/>
  <c r="BI385" i="2"/>
  <c r="BH385" i="2"/>
  <c r="BF385" i="2"/>
  <c r="BD385" i="2"/>
  <c r="AQ385" i="2"/>
  <c r="AP385" i="2"/>
  <c r="AR385" i="2" s="1"/>
  <c r="BU385" i="2" s="1"/>
  <c r="AA385" i="2"/>
  <c r="H385" i="2"/>
  <c r="CX384" i="2"/>
  <c r="CW384" i="2"/>
  <c r="CN384" i="2"/>
  <c r="CK384" i="2"/>
  <c r="CI384" i="2"/>
  <c r="CD384" i="2"/>
  <c r="CC384" i="2"/>
  <c r="CA384" i="2"/>
  <c r="BY384" i="2"/>
  <c r="BW384" i="2"/>
  <c r="BV384" i="2"/>
  <c r="BS384" i="2"/>
  <c r="BR384" i="2"/>
  <c r="BP384" i="2"/>
  <c r="BO384" i="2"/>
  <c r="BN384" i="2"/>
  <c r="BM384" i="2"/>
  <c r="BL384" i="2"/>
  <c r="BK384" i="2"/>
  <c r="BJ384" i="2"/>
  <c r="BI384" i="2"/>
  <c r="BH384" i="2"/>
  <c r="BF384" i="2"/>
  <c r="BD384" i="2"/>
  <c r="AQ384" i="2"/>
  <c r="AP384" i="2"/>
  <c r="AR384" i="2" s="1"/>
  <c r="BU384" i="2" s="1"/>
  <c r="AA384" i="2"/>
  <c r="H384" i="2"/>
  <c r="DA383" i="2"/>
  <c r="CZ383" i="2"/>
  <c r="CX383" i="2"/>
  <c r="CW383" i="2"/>
  <c r="CN383" i="2"/>
  <c r="CK383" i="2"/>
  <c r="CI383" i="2"/>
  <c r="BY383" i="2"/>
  <c r="CA383" i="2" s="1"/>
  <c r="BW383" i="2"/>
  <c r="BV383" i="2"/>
  <c r="BS383" i="2"/>
  <c r="BR383" i="2"/>
  <c r="BP383" i="2"/>
  <c r="BN383" i="2"/>
  <c r="CV383" i="2" s="1"/>
  <c r="BM383" i="2"/>
  <c r="BL383" i="2"/>
  <c r="BG383" i="2"/>
  <c r="BE383" i="2"/>
  <c r="BF383" i="2" s="1"/>
  <c r="BD383" i="2"/>
  <c r="BC383" i="2"/>
  <c r="BO383" i="2" s="1"/>
  <c r="AZ383" i="2"/>
  <c r="AY383" i="2"/>
  <c r="AX383" i="2"/>
  <c r="AW383" i="2"/>
  <c r="AV383" i="2"/>
  <c r="AU383" i="2"/>
  <c r="AT383" i="2"/>
  <c r="CD383" i="2" s="1"/>
  <c r="CE383" i="2" s="1"/>
  <c r="AS383" i="2"/>
  <c r="CC383" i="2" s="1"/>
  <c r="AP383" i="2"/>
  <c r="AR383" i="2" s="1"/>
  <c r="BU383" i="2" s="1"/>
  <c r="AO383" i="2"/>
  <c r="AN383" i="2"/>
  <c r="AM383" i="2"/>
  <c r="AL383" i="2"/>
  <c r="AK383" i="2"/>
  <c r="AJ383" i="2"/>
  <c r="AI383" i="2"/>
  <c r="AQ383" i="2" s="1"/>
  <c r="Z383" i="2"/>
  <c r="AA383" i="2" s="1"/>
  <c r="Y383" i="2"/>
  <c r="X383" i="2"/>
  <c r="U383" i="2"/>
  <c r="T383" i="2"/>
  <c r="Q383" i="2"/>
  <c r="P383" i="2"/>
  <c r="O383" i="2"/>
  <c r="N383" i="2"/>
  <c r="M383" i="2"/>
  <c r="BH383" i="2" s="1"/>
  <c r="L383" i="2"/>
  <c r="BK383" i="2" s="1"/>
  <c r="K383" i="2"/>
  <c r="BJ383" i="2" s="1"/>
  <c r="J383" i="2"/>
  <c r="BI383" i="2" s="1"/>
  <c r="I383" i="2"/>
  <c r="G383" i="2"/>
  <c r="F383" i="2"/>
  <c r="H383" i="2" s="1"/>
  <c r="CX382" i="2"/>
  <c r="CW382" i="2"/>
  <c r="CN382" i="2"/>
  <c r="CK382" i="2"/>
  <c r="CI382" i="2"/>
  <c r="CD382" i="2"/>
  <c r="CC382" i="2"/>
  <c r="CA382" i="2"/>
  <c r="BY382" i="2"/>
  <c r="BW382" i="2"/>
  <c r="BV382" i="2"/>
  <c r="BS382" i="2"/>
  <c r="BR382" i="2"/>
  <c r="BP382" i="2"/>
  <c r="BO382" i="2"/>
  <c r="BN382" i="2"/>
  <c r="BM382" i="2"/>
  <c r="BL382" i="2"/>
  <c r="BK382" i="2"/>
  <c r="BJ382" i="2"/>
  <c r="BI382" i="2"/>
  <c r="BH382" i="2"/>
  <c r="BF382" i="2"/>
  <c r="BD382" i="2"/>
  <c r="AQ382" i="2"/>
  <c r="AP382" i="2"/>
  <c r="AR382" i="2" s="1"/>
  <c r="BU382" i="2" s="1"/>
  <c r="AA382" i="2"/>
  <c r="H382" i="2"/>
  <c r="DA381" i="2"/>
  <c r="CZ381" i="2"/>
  <c r="CX381" i="2"/>
  <c r="CW381" i="2"/>
  <c r="CK381" i="2"/>
  <c r="CI381" i="2"/>
  <c r="CD381" i="2"/>
  <c r="CE381" i="2" s="1"/>
  <c r="CC381" i="2"/>
  <c r="BY381" i="2"/>
  <c r="CA381" i="2" s="1"/>
  <c r="BW381" i="2"/>
  <c r="BV381" i="2"/>
  <c r="BS381" i="2"/>
  <c r="BR381" i="2"/>
  <c r="BP381" i="2"/>
  <c r="BO381" i="2"/>
  <c r="BN381" i="2"/>
  <c r="BJ381" i="2"/>
  <c r="BI381" i="2"/>
  <c r="BG381" i="2"/>
  <c r="BF381" i="2"/>
  <c r="BE381" i="2"/>
  <c r="BC381" i="2"/>
  <c r="AZ381" i="2"/>
  <c r="AY381" i="2"/>
  <c r="AX381" i="2"/>
  <c r="AW381" i="2"/>
  <c r="BD381" i="2" s="1"/>
  <c r="AV381" i="2"/>
  <c r="AU381" i="2"/>
  <c r="BM381" i="2" s="1"/>
  <c r="AT381" i="2"/>
  <c r="AS381" i="2"/>
  <c r="AP381" i="2"/>
  <c r="AR381" i="2" s="1"/>
  <c r="BU381" i="2" s="1"/>
  <c r="AO381" i="2"/>
  <c r="AN381" i="2"/>
  <c r="AM381" i="2"/>
  <c r="AL381" i="2"/>
  <c r="AK381" i="2"/>
  <c r="AJ381" i="2"/>
  <c r="AI381" i="2"/>
  <c r="Z381" i="2"/>
  <c r="Y381" i="2"/>
  <c r="X381" i="2"/>
  <c r="U381" i="2"/>
  <c r="T381" i="2"/>
  <c r="Q381" i="2"/>
  <c r="P381" i="2"/>
  <c r="O381" i="2"/>
  <c r="N381" i="2"/>
  <c r="M381" i="2"/>
  <c r="BL381" i="2" s="1"/>
  <c r="L381" i="2"/>
  <c r="BK381" i="2" s="1"/>
  <c r="K381" i="2"/>
  <c r="J381" i="2"/>
  <c r="I381" i="2"/>
  <c r="G381" i="2"/>
  <c r="F381" i="2"/>
  <c r="H381" i="2" s="1"/>
  <c r="CX380" i="2"/>
  <c r="CW380" i="2"/>
  <c r="CN380" i="2"/>
  <c r="CK380" i="2"/>
  <c r="CI380" i="2"/>
  <c r="CE380" i="2"/>
  <c r="CD380" i="2"/>
  <c r="CC380" i="2"/>
  <c r="BY380" i="2"/>
  <c r="CA380" i="2" s="1"/>
  <c r="BW380" i="2"/>
  <c r="BV380" i="2"/>
  <c r="BS380" i="2"/>
  <c r="BR380" i="2"/>
  <c r="BP380" i="2"/>
  <c r="BO380" i="2"/>
  <c r="BN380" i="2"/>
  <c r="BM380" i="2"/>
  <c r="BL380" i="2"/>
  <c r="BK380" i="2"/>
  <c r="BJ380" i="2"/>
  <c r="BI380" i="2"/>
  <c r="BH380" i="2"/>
  <c r="BF380" i="2"/>
  <c r="BD380" i="2"/>
  <c r="AQ380" i="2"/>
  <c r="AP380" i="2"/>
  <c r="AR380" i="2" s="1"/>
  <c r="BU380" i="2" s="1"/>
  <c r="AA380" i="2"/>
  <c r="H380" i="2"/>
  <c r="CX379" i="2"/>
  <c r="CW379" i="2"/>
  <c r="CN379" i="2"/>
  <c r="CK379" i="2"/>
  <c r="CI379" i="2"/>
  <c r="CD379" i="2"/>
  <c r="CE379" i="2" s="1"/>
  <c r="CC379" i="2"/>
  <c r="BY379" i="2"/>
  <c r="CA379" i="2" s="1"/>
  <c r="BW379" i="2"/>
  <c r="BV379" i="2"/>
  <c r="BS379" i="2"/>
  <c r="BR379" i="2"/>
  <c r="BP379" i="2"/>
  <c r="BO379" i="2"/>
  <c r="BN379" i="2"/>
  <c r="BM379" i="2"/>
  <c r="BL379" i="2"/>
  <c r="BK379" i="2"/>
  <c r="BJ379" i="2"/>
  <c r="BI379" i="2"/>
  <c r="BH379" i="2"/>
  <c r="BF379" i="2"/>
  <c r="BD379" i="2"/>
  <c r="AR379" i="2"/>
  <c r="BU379" i="2" s="1"/>
  <c r="AQ379" i="2"/>
  <c r="AP379" i="2"/>
  <c r="AA379" i="2"/>
  <c r="H379" i="2"/>
  <c r="DA378" i="2"/>
  <c r="CZ378" i="2"/>
  <c r="CX378" i="2"/>
  <c r="CW378" i="2"/>
  <c r="CN378" i="2"/>
  <c r="CK378" i="2"/>
  <c r="CI378" i="2"/>
  <c r="BY378" i="2"/>
  <c r="CA378" i="2" s="1"/>
  <c r="BW378" i="2"/>
  <c r="BV378" i="2"/>
  <c r="BS378" i="2"/>
  <c r="BR378" i="2"/>
  <c r="BP378" i="2"/>
  <c r="BN378" i="2"/>
  <c r="BL378" i="2"/>
  <c r="BK378" i="2"/>
  <c r="BG378" i="2"/>
  <c r="BF378" i="2"/>
  <c r="BE378" i="2"/>
  <c r="BD378" i="2"/>
  <c r="BC378" i="2"/>
  <c r="BO378" i="2" s="1"/>
  <c r="AZ378" i="2"/>
  <c r="AY378" i="2"/>
  <c r="AX378" i="2"/>
  <c r="AW378" i="2"/>
  <c r="AV378" i="2"/>
  <c r="AU378" i="2"/>
  <c r="BM378" i="2" s="1"/>
  <c r="AT378" i="2"/>
  <c r="CD378" i="2" s="1"/>
  <c r="AS378" i="2"/>
  <c r="CC378" i="2" s="1"/>
  <c r="AP378" i="2"/>
  <c r="AR378" i="2" s="1"/>
  <c r="BU378" i="2" s="1"/>
  <c r="AO378" i="2"/>
  <c r="AN378" i="2"/>
  <c r="AM378" i="2"/>
  <c r="AL378" i="2"/>
  <c r="AK378" i="2"/>
  <c r="AJ378" i="2"/>
  <c r="AI378" i="2"/>
  <c r="Z378" i="2"/>
  <c r="AA378" i="2" s="1"/>
  <c r="Y378" i="2"/>
  <c r="X378" i="2"/>
  <c r="U378" i="2"/>
  <c r="T378" i="2"/>
  <c r="Q378" i="2"/>
  <c r="P378" i="2"/>
  <c r="O378" i="2"/>
  <c r="N378" i="2"/>
  <c r="M378" i="2"/>
  <c r="BH378" i="2" s="1"/>
  <c r="L378" i="2"/>
  <c r="K378" i="2"/>
  <c r="BJ378" i="2" s="1"/>
  <c r="J378" i="2"/>
  <c r="BI378" i="2" s="1"/>
  <c r="I378" i="2"/>
  <c r="G378" i="2"/>
  <c r="F378" i="2"/>
  <c r="H378" i="2" s="1"/>
  <c r="DA377" i="2"/>
  <c r="CZ377" i="2"/>
  <c r="CX377" i="2"/>
  <c r="CW377" i="2"/>
  <c r="CN377" i="2"/>
  <c r="CK377" i="2"/>
  <c r="CI377" i="2"/>
  <c r="CD377" i="2"/>
  <c r="CE377" i="2" s="1"/>
  <c r="CA377" i="2"/>
  <c r="BY377" i="2"/>
  <c r="BW377" i="2"/>
  <c r="BV377" i="2"/>
  <c r="BS377" i="2"/>
  <c r="BR377" i="2"/>
  <c r="BP377" i="2"/>
  <c r="BN377" i="2"/>
  <c r="CV377" i="2" s="1"/>
  <c r="CR377" i="2" s="1"/>
  <c r="BL377" i="2"/>
  <c r="BK377" i="2"/>
  <c r="BJ377" i="2"/>
  <c r="BG377" i="2"/>
  <c r="BE377" i="2"/>
  <c r="BF377" i="2" s="1"/>
  <c r="BD377" i="2"/>
  <c r="BC377" i="2"/>
  <c r="BO377" i="2" s="1"/>
  <c r="AZ377" i="2"/>
  <c r="AY377" i="2"/>
  <c r="AX377" i="2"/>
  <c r="AW377" i="2"/>
  <c r="AV377" i="2"/>
  <c r="AU377" i="2"/>
  <c r="BM377" i="2" s="1"/>
  <c r="AT377" i="2"/>
  <c r="AS377" i="2"/>
  <c r="CC377" i="2" s="1"/>
  <c r="AP377" i="2"/>
  <c r="AR377" i="2" s="1"/>
  <c r="BU377" i="2" s="1"/>
  <c r="AO377" i="2"/>
  <c r="AN377" i="2"/>
  <c r="AM377" i="2"/>
  <c r="AL377" i="2"/>
  <c r="AK377" i="2"/>
  <c r="AJ377" i="2"/>
  <c r="AI377" i="2"/>
  <c r="AA377" i="2"/>
  <c r="Z377" i="2"/>
  <c r="Y377" i="2"/>
  <c r="X377" i="2"/>
  <c r="U377" i="2"/>
  <c r="T377" i="2"/>
  <c r="Q377" i="2"/>
  <c r="P377" i="2"/>
  <c r="O377" i="2"/>
  <c r="N377" i="2"/>
  <c r="M377" i="2"/>
  <c r="BH377" i="2" s="1"/>
  <c r="L377" i="2"/>
  <c r="K377" i="2"/>
  <c r="J377" i="2"/>
  <c r="BI377" i="2" s="1"/>
  <c r="I377" i="2"/>
  <c r="H377" i="2"/>
  <c r="G377" i="2"/>
  <c r="F377" i="2"/>
  <c r="DA376" i="2"/>
  <c r="CZ376" i="2"/>
  <c r="CX376" i="2"/>
  <c r="CW376" i="2"/>
  <c r="CN376" i="2"/>
  <c r="CK376" i="2"/>
  <c r="CI376" i="2"/>
  <c r="CD376" i="2"/>
  <c r="CC376" i="2"/>
  <c r="BY376" i="2"/>
  <c r="CA376" i="2" s="1"/>
  <c r="BW376" i="2"/>
  <c r="BV376" i="2"/>
  <c r="BS376" i="2"/>
  <c r="BR376" i="2"/>
  <c r="BP376" i="2"/>
  <c r="BN376" i="2"/>
  <c r="BL376" i="2"/>
  <c r="BK376" i="2"/>
  <c r="BJ376" i="2"/>
  <c r="BI376" i="2"/>
  <c r="BH376" i="2"/>
  <c r="BG376" i="2"/>
  <c r="BE376" i="2"/>
  <c r="BF376" i="2" s="1"/>
  <c r="BD376" i="2"/>
  <c r="BC376" i="2"/>
  <c r="BO376" i="2" s="1"/>
  <c r="AZ376" i="2"/>
  <c r="AY376" i="2"/>
  <c r="AX376" i="2"/>
  <c r="AW376" i="2"/>
  <c r="AV376" i="2"/>
  <c r="AU376" i="2"/>
  <c r="BM376" i="2" s="1"/>
  <c r="AT376" i="2"/>
  <c r="AS376" i="2"/>
  <c r="AR376" i="2"/>
  <c r="BU376" i="2" s="1"/>
  <c r="AP376" i="2"/>
  <c r="AO376" i="2"/>
  <c r="AN376" i="2"/>
  <c r="AM376" i="2"/>
  <c r="AL376" i="2"/>
  <c r="AK376" i="2"/>
  <c r="AJ376" i="2"/>
  <c r="AI376" i="2"/>
  <c r="AA376" i="2"/>
  <c r="Z376" i="2"/>
  <c r="Y376" i="2"/>
  <c r="X376" i="2"/>
  <c r="U376" i="2"/>
  <c r="T376" i="2"/>
  <c r="Q376" i="2"/>
  <c r="P376" i="2"/>
  <c r="O376" i="2"/>
  <c r="N376" i="2"/>
  <c r="M376" i="2"/>
  <c r="L376" i="2"/>
  <c r="K376" i="2"/>
  <c r="J376" i="2"/>
  <c r="I376" i="2"/>
  <c r="H376" i="2"/>
  <c r="G376" i="2"/>
  <c r="F376" i="2"/>
  <c r="CX375" i="2"/>
  <c r="CW375" i="2"/>
  <c r="CN375" i="2"/>
  <c r="CK375" i="2"/>
  <c r="CI375" i="2"/>
  <c r="CD375" i="2"/>
  <c r="CE375" i="2" s="1"/>
  <c r="CC375" i="2"/>
  <c r="BY375" i="2"/>
  <c r="CA375" i="2" s="1"/>
  <c r="BW375" i="2"/>
  <c r="BV375" i="2"/>
  <c r="BS375" i="2"/>
  <c r="BR375" i="2"/>
  <c r="BP375" i="2"/>
  <c r="BO375" i="2"/>
  <c r="BN375" i="2"/>
  <c r="BM375" i="2"/>
  <c r="BL375" i="2"/>
  <c r="BK375" i="2"/>
  <c r="BJ375" i="2"/>
  <c r="BI375" i="2"/>
  <c r="BH375" i="2"/>
  <c r="BF375" i="2"/>
  <c r="BD375" i="2"/>
  <c r="AQ375" i="2"/>
  <c r="AP375" i="2"/>
  <c r="AR375" i="2" s="1"/>
  <c r="BU375" i="2" s="1"/>
  <c r="AA375" i="2"/>
  <c r="H375" i="2"/>
  <c r="CX374" i="2"/>
  <c r="CW374" i="2"/>
  <c r="CN374" i="2"/>
  <c r="CK374" i="2"/>
  <c r="CI374" i="2"/>
  <c r="CD374" i="2"/>
  <c r="CC374" i="2"/>
  <c r="CA374" i="2"/>
  <c r="BY374" i="2"/>
  <c r="BW374" i="2"/>
  <c r="BV374" i="2"/>
  <c r="BS374" i="2"/>
  <c r="BR374" i="2"/>
  <c r="BP374" i="2"/>
  <c r="BO374" i="2"/>
  <c r="BN374" i="2"/>
  <c r="BM374" i="2"/>
  <c r="BL374" i="2"/>
  <c r="BK374" i="2"/>
  <c r="BJ374" i="2"/>
  <c r="BI374" i="2"/>
  <c r="BH374" i="2"/>
  <c r="BF374" i="2"/>
  <c r="BD374" i="2"/>
  <c r="AQ374" i="2"/>
  <c r="AP374" i="2"/>
  <c r="AR374" i="2" s="1"/>
  <c r="BU374" i="2" s="1"/>
  <c r="AA374" i="2"/>
  <c r="H374" i="2"/>
  <c r="CX373" i="2"/>
  <c r="CW373" i="2"/>
  <c r="CN373" i="2"/>
  <c r="CK373" i="2"/>
  <c r="CI373" i="2"/>
  <c r="CD373" i="2"/>
  <c r="CE373" i="2" s="1"/>
  <c r="CC373" i="2"/>
  <c r="BY373" i="2"/>
  <c r="CA373" i="2" s="1"/>
  <c r="BW373" i="2"/>
  <c r="BV373" i="2"/>
  <c r="BS373" i="2"/>
  <c r="BR373" i="2"/>
  <c r="BP373" i="2"/>
  <c r="BO373" i="2"/>
  <c r="BN373" i="2"/>
  <c r="BM373" i="2"/>
  <c r="BL373" i="2"/>
  <c r="BK373" i="2"/>
  <c r="BJ373" i="2"/>
  <c r="BI373" i="2"/>
  <c r="BH373" i="2"/>
  <c r="BF373" i="2"/>
  <c r="BD373" i="2"/>
  <c r="AQ373" i="2"/>
  <c r="AP373" i="2"/>
  <c r="AR373" i="2" s="1"/>
  <c r="BU373" i="2" s="1"/>
  <c r="AA373" i="2"/>
  <c r="H373" i="2"/>
  <c r="CX372" i="2"/>
  <c r="CW372" i="2"/>
  <c r="CN372" i="2"/>
  <c r="CK372" i="2"/>
  <c r="CI372" i="2"/>
  <c r="CD372" i="2"/>
  <c r="CC372" i="2"/>
  <c r="BY372" i="2"/>
  <c r="CA372" i="2" s="1"/>
  <c r="BW372" i="2"/>
  <c r="BV372" i="2"/>
  <c r="BS372" i="2"/>
  <c r="BR372" i="2"/>
  <c r="BP372" i="2"/>
  <c r="BO372" i="2"/>
  <c r="BN372" i="2"/>
  <c r="BM372" i="2"/>
  <c r="BL372" i="2"/>
  <c r="BK372" i="2"/>
  <c r="BJ372" i="2"/>
  <c r="BI372" i="2"/>
  <c r="BH372" i="2"/>
  <c r="BF372" i="2"/>
  <c r="BD372" i="2"/>
  <c r="AQ372" i="2"/>
  <c r="AP372" i="2"/>
  <c r="AR372" i="2" s="1"/>
  <c r="BU372" i="2" s="1"/>
  <c r="AA372" i="2"/>
  <c r="H372" i="2"/>
  <c r="CX371" i="2"/>
  <c r="CW371" i="2"/>
  <c r="CN371" i="2"/>
  <c r="CK371" i="2"/>
  <c r="CI371" i="2"/>
  <c r="CE371" i="2"/>
  <c r="CD371" i="2"/>
  <c r="CC371" i="2"/>
  <c r="BY371" i="2"/>
  <c r="CA371" i="2" s="1"/>
  <c r="BW371" i="2"/>
  <c r="BV371" i="2"/>
  <c r="BS371" i="2"/>
  <c r="BR371" i="2"/>
  <c r="BP371" i="2"/>
  <c r="BO371" i="2"/>
  <c r="BN371" i="2"/>
  <c r="BM371" i="2"/>
  <c r="BL371" i="2"/>
  <c r="BK371" i="2"/>
  <c r="BJ371" i="2"/>
  <c r="BI371" i="2"/>
  <c r="BH371" i="2"/>
  <c r="BF371" i="2"/>
  <c r="BD371" i="2"/>
  <c r="AQ371" i="2"/>
  <c r="AP371" i="2"/>
  <c r="AR371" i="2" s="1"/>
  <c r="BU371" i="2" s="1"/>
  <c r="AA371" i="2"/>
  <c r="H371" i="2"/>
  <c r="CX370" i="2"/>
  <c r="CW370" i="2"/>
  <c r="CN370" i="2"/>
  <c r="CK370" i="2"/>
  <c r="CI370" i="2"/>
  <c r="CE370" i="2"/>
  <c r="CD370" i="2"/>
  <c r="CC370" i="2"/>
  <c r="CA370" i="2"/>
  <c r="BY370" i="2"/>
  <c r="BW370" i="2"/>
  <c r="BV370" i="2"/>
  <c r="BS370" i="2"/>
  <c r="BR370" i="2"/>
  <c r="BP370" i="2"/>
  <c r="BO370" i="2"/>
  <c r="BN370" i="2"/>
  <c r="BM370" i="2"/>
  <c r="BL370" i="2"/>
  <c r="BK370" i="2"/>
  <c r="BJ370" i="2"/>
  <c r="BI370" i="2"/>
  <c r="BH370" i="2"/>
  <c r="BF370" i="2"/>
  <c r="BD370" i="2"/>
  <c r="AQ370" i="2"/>
  <c r="AP370" i="2"/>
  <c r="AR370" i="2" s="1"/>
  <c r="BU370" i="2" s="1"/>
  <c r="AA370" i="2"/>
  <c r="H370" i="2"/>
  <c r="CX369" i="2"/>
  <c r="CW369" i="2"/>
  <c r="CN369" i="2"/>
  <c r="CK369" i="2"/>
  <c r="CI369" i="2"/>
  <c r="CD369" i="2"/>
  <c r="CE369" i="2" s="1"/>
  <c r="CC369" i="2"/>
  <c r="BY369" i="2"/>
  <c r="CA369" i="2" s="1"/>
  <c r="BW369" i="2"/>
  <c r="BV369" i="2"/>
  <c r="BS369" i="2"/>
  <c r="BR369" i="2"/>
  <c r="BP369" i="2"/>
  <c r="BO369" i="2"/>
  <c r="BN369" i="2"/>
  <c r="BM369" i="2"/>
  <c r="BL369" i="2"/>
  <c r="BK369" i="2"/>
  <c r="BJ369" i="2"/>
  <c r="BI369" i="2"/>
  <c r="BH369" i="2"/>
  <c r="BF369" i="2"/>
  <c r="BD369" i="2"/>
  <c r="AQ369" i="2"/>
  <c r="AP369" i="2"/>
  <c r="AR369" i="2" s="1"/>
  <c r="BU369" i="2" s="1"/>
  <c r="AA369" i="2"/>
  <c r="H369" i="2"/>
  <c r="CX368" i="2"/>
  <c r="CW368" i="2"/>
  <c r="CN368" i="2"/>
  <c r="CK368" i="2"/>
  <c r="CI368" i="2"/>
  <c r="CE368" i="2"/>
  <c r="CD368" i="2"/>
  <c r="CC368" i="2"/>
  <c r="BY368" i="2"/>
  <c r="CA368" i="2" s="1"/>
  <c r="BW368" i="2"/>
  <c r="BV368" i="2"/>
  <c r="BS368" i="2"/>
  <c r="BR368" i="2"/>
  <c r="BP368" i="2"/>
  <c r="BO368" i="2"/>
  <c r="BN368" i="2"/>
  <c r="BM368" i="2"/>
  <c r="BL368" i="2"/>
  <c r="BK368" i="2"/>
  <c r="BJ368" i="2"/>
  <c r="BI368" i="2"/>
  <c r="BH368" i="2"/>
  <c r="BF368" i="2"/>
  <c r="BD368" i="2"/>
  <c r="AQ368" i="2"/>
  <c r="AP368" i="2"/>
  <c r="AR368" i="2" s="1"/>
  <c r="BU368" i="2" s="1"/>
  <c r="AA368" i="2"/>
  <c r="H368" i="2"/>
  <c r="CX367" i="2"/>
  <c r="CW367" i="2"/>
  <c r="CN367" i="2"/>
  <c r="CK367" i="2"/>
  <c r="CI367" i="2"/>
  <c r="CD367" i="2"/>
  <c r="CE367" i="2" s="1"/>
  <c r="CC367" i="2"/>
  <c r="BY367" i="2"/>
  <c r="CA367" i="2" s="1"/>
  <c r="BW367" i="2"/>
  <c r="BV367" i="2"/>
  <c r="BS367" i="2"/>
  <c r="BR367" i="2"/>
  <c r="BP367" i="2"/>
  <c r="BO367" i="2"/>
  <c r="BN367" i="2"/>
  <c r="BM367" i="2"/>
  <c r="BL367" i="2"/>
  <c r="BK367" i="2"/>
  <c r="BJ367" i="2"/>
  <c r="BI367" i="2"/>
  <c r="BH367" i="2"/>
  <c r="BF367" i="2"/>
  <c r="BD367" i="2"/>
  <c r="AQ367" i="2"/>
  <c r="AP367" i="2"/>
  <c r="AR367" i="2" s="1"/>
  <c r="BU367" i="2" s="1"/>
  <c r="AA367" i="2"/>
  <c r="H367" i="2"/>
  <c r="DA366" i="2"/>
  <c r="CZ366" i="2"/>
  <c r="CX366" i="2"/>
  <c r="CW366" i="2"/>
  <c r="CN366" i="2"/>
  <c r="CK366" i="2"/>
  <c r="CI366" i="2"/>
  <c r="BY366" i="2"/>
  <c r="CA366" i="2" s="1"/>
  <c r="BW366" i="2"/>
  <c r="BV366" i="2"/>
  <c r="BS366" i="2"/>
  <c r="BR366" i="2"/>
  <c r="BP366" i="2"/>
  <c r="BN366" i="2"/>
  <c r="BL366" i="2"/>
  <c r="BK366" i="2"/>
  <c r="BG366" i="2"/>
  <c r="BF366" i="2"/>
  <c r="BE366" i="2"/>
  <c r="BD366" i="2"/>
  <c r="BC366" i="2"/>
  <c r="BO366" i="2" s="1"/>
  <c r="AZ366" i="2"/>
  <c r="AY366" i="2"/>
  <c r="AX366" i="2"/>
  <c r="AW366" i="2"/>
  <c r="AV366" i="2"/>
  <c r="AU366" i="2"/>
  <c r="BM366" i="2" s="1"/>
  <c r="AT366" i="2"/>
  <c r="CD366" i="2" s="1"/>
  <c r="AS366" i="2"/>
  <c r="CC366" i="2" s="1"/>
  <c r="AP366" i="2"/>
  <c r="AR366" i="2" s="1"/>
  <c r="BU366" i="2" s="1"/>
  <c r="AO366" i="2"/>
  <c r="AN366" i="2"/>
  <c r="AM366" i="2"/>
  <c r="AL366" i="2"/>
  <c r="AK366" i="2"/>
  <c r="AJ366" i="2"/>
  <c r="AI366" i="2"/>
  <c r="Z366" i="2"/>
  <c r="AA366" i="2" s="1"/>
  <c r="Y366" i="2"/>
  <c r="X366" i="2"/>
  <c r="U366" i="2"/>
  <c r="T366" i="2"/>
  <c r="Q366" i="2"/>
  <c r="P366" i="2"/>
  <c r="O366" i="2"/>
  <c r="N366" i="2"/>
  <c r="M366" i="2"/>
  <c r="BH366" i="2" s="1"/>
  <c r="L366" i="2"/>
  <c r="K366" i="2"/>
  <c r="BJ366" i="2" s="1"/>
  <c r="J366" i="2"/>
  <c r="BI366" i="2" s="1"/>
  <c r="I366" i="2"/>
  <c r="G366" i="2"/>
  <c r="F366" i="2"/>
  <c r="H366" i="2" s="1"/>
  <c r="CX365" i="2"/>
  <c r="CW365" i="2"/>
  <c r="CN365" i="2"/>
  <c r="CK365" i="2"/>
  <c r="CI365" i="2"/>
  <c r="CD365" i="2"/>
  <c r="CE365" i="2" s="1"/>
  <c r="CC365" i="2"/>
  <c r="BY365" i="2"/>
  <c r="CA365" i="2" s="1"/>
  <c r="BW365" i="2"/>
  <c r="BV365" i="2"/>
  <c r="BS365" i="2"/>
  <c r="BR365" i="2"/>
  <c r="BP365" i="2"/>
  <c r="BO365" i="2"/>
  <c r="BN365" i="2"/>
  <c r="BM365" i="2"/>
  <c r="BL365" i="2"/>
  <c r="BK365" i="2"/>
  <c r="BJ365" i="2"/>
  <c r="BI365" i="2"/>
  <c r="BH365" i="2"/>
  <c r="BF365" i="2"/>
  <c r="BD365" i="2"/>
  <c r="AQ365" i="2"/>
  <c r="AP365" i="2"/>
  <c r="AR365" i="2" s="1"/>
  <c r="BU365" i="2" s="1"/>
  <c r="AA365" i="2"/>
  <c r="H365" i="2"/>
  <c r="CX364" i="2"/>
  <c r="CW364" i="2"/>
  <c r="CN364" i="2"/>
  <c r="CK364" i="2"/>
  <c r="CI364" i="2"/>
  <c r="CD364" i="2"/>
  <c r="CE364" i="2" s="1"/>
  <c r="CC364" i="2"/>
  <c r="BY364" i="2"/>
  <c r="CA364" i="2" s="1"/>
  <c r="BW364" i="2"/>
  <c r="BV364" i="2"/>
  <c r="BS364" i="2"/>
  <c r="BR364" i="2"/>
  <c r="BP364" i="2"/>
  <c r="BO364" i="2"/>
  <c r="BN364" i="2"/>
  <c r="BM364" i="2"/>
  <c r="BL364" i="2"/>
  <c r="BK364" i="2"/>
  <c r="BJ364" i="2"/>
  <c r="BI364" i="2"/>
  <c r="BH364" i="2"/>
  <c r="BF364" i="2"/>
  <c r="BD364" i="2"/>
  <c r="AQ364" i="2"/>
  <c r="AP364" i="2"/>
  <c r="AR364" i="2" s="1"/>
  <c r="BU364" i="2" s="1"/>
  <c r="AA364" i="2"/>
  <c r="H364" i="2"/>
  <c r="CX363" i="2"/>
  <c r="CW363" i="2"/>
  <c r="CN363" i="2"/>
  <c r="CK363" i="2"/>
  <c r="CI363" i="2"/>
  <c r="CD363" i="2"/>
  <c r="CE363" i="2" s="1"/>
  <c r="CC363" i="2"/>
  <c r="BY363" i="2"/>
  <c r="CA363" i="2" s="1"/>
  <c r="BW363" i="2"/>
  <c r="BV363" i="2"/>
  <c r="BS363" i="2"/>
  <c r="BR363" i="2"/>
  <c r="BP363" i="2"/>
  <c r="BO363" i="2"/>
  <c r="BN363" i="2"/>
  <c r="BM363" i="2"/>
  <c r="BL363" i="2"/>
  <c r="BK363" i="2"/>
  <c r="BJ363" i="2"/>
  <c r="BI363" i="2"/>
  <c r="BH363" i="2"/>
  <c r="BF363" i="2"/>
  <c r="BD363" i="2"/>
  <c r="AQ363" i="2"/>
  <c r="AP363" i="2"/>
  <c r="AR363" i="2" s="1"/>
  <c r="BU363" i="2" s="1"/>
  <c r="AA363" i="2"/>
  <c r="H363" i="2"/>
  <c r="CX362" i="2"/>
  <c r="CW362" i="2"/>
  <c r="CN362" i="2"/>
  <c r="CK362" i="2"/>
  <c r="CI362" i="2"/>
  <c r="CD362" i="2"/>
  <c r="CC362" i="2"/>
  <c r="BY362" i="2"/>
  <c r="CA362" i="2" s="1"/>
  <c r="BW362" i="2"/>
  <c r="BV362" i="2"/>
  <c r="BS362" i="2"/>
  <c r="BR362" i="2"/>
  <c r="BP362" i="2"/>
  <c r="BO362" i="2"/>
  <c r="BN362" i="2"/>
  <c r="BM362" i="2"/>
  <c r="BL362" i="2"/>
  <c r="BK362" i="2"/>
  <c r="BJ362" i="2"/>
  <c r="BI362" i="2"/>
  <c r="BH362" i="2"/>
  <c r="BF362" i="2"/>
  <c r="BD362" i="2"/>
  <c r="AQ362" i="2"/>
  <c r="AP362" i="2"/>
  <c r="AR362" i="2" s="1"/>
  <c r="BU362" i="2" s="1"/>
  <c r="AA362" i="2"/>
  <c r="H362" i="2"/>
  <c r="DA361" i="2"/>
  <c r="CZ361" i="2"/>
  <c r="CX361" i="2"/>
  <c r="CW361" i="2"/>
  <c r="CK361" i="2"/>
  <c r="CI361" i="2"/>
  <c r="CD361" i="2"/>
  <c r="CE361" i="2" s="1"/>
  <c r="CC361" i="2"/>
  <c r="BY361" i="2"/>
  <c r="CA361" i="2" s="1"/>
  <c r="BW361" i="2"/>
  <c r="BV361" i="2"/>
  <c r="BS361" i="2"/>
  <c r="BR361" i="2"/>
  <c r="BP361" i="2"/>
  <c r="BO361" i="2"/>
  <c r="BN361" i="2"/>
  <c r="CV361" i="2" s="1"/>
  <c r="CR361" i="2" s="1"/>
  <c r="BJ361" i="2"/>
  <c r="BI361" i="2"/>
  <c r="BG361" i="2"/>
  <c r="BF361" i="2"/>
  <c r="BE361" i="2"/>
  <c r="BC361" i="2"/>
  <c r="AZ361" i="2"/>
  <c r="AY361" i="2"/>
  <c r="AX361" i="2"/>
  <c r="AW361" i="2"/>
  <c r="BD361" i="2" s="1"/>
  <c r="AV361" i="2"/>
  <c r="AU361" i="2"/>
  <c r="BM361" i="2" s="1"/>
  <c r="AT361" i="2"/>
  <c r="AS361" i="2"/>
  <c r="AP361" i="2"/>
  <c r="AR361" i="2" s="1"/>
  <c r="BU361" i="2" s="1"/>
  <c r="AO361" i="2"/>
  <c r="AN361" i="2"/>
  <c r="AM361" i="2"/>
  <c r="AL361" i="2"/>
  <c r="AK361" i="2"/>
  <c r="AJ361" i="2"/>
  <c r="AI361" i="2"/>
  <c r="Z361" i="2"/>
  <c r="Y361" i="2"/>
  <c r="X361" i="2"/>
  <c r="U361" i="2"/>
  <c r="T361" i="2"/>
  <c r="Q361" i="2"/>
  <c r="P361" i="2"/>
  <c r="O361" i="2"/>
  <c r="N361" i="2"/>
  <c r="M361" i="2"/>
  <c r="BL361" i="2" s="1"/>
  <c r="L361" i="2"/>
  <c r="BK361" i="2" s="1"/>
  <c r="K361" i="2"/>
  <c r="J361" i="2"/>
  <c r="I361" i="2"/>
  <c r="G361" i="2"/>
  <c r="F361" i="2"/>
  <c r="H361" i="2" s="1"/>
  <c r="CX360" i="2"/>
  <c r="CW360" i="2"/>
  <c r="CN360" i="2"/>
  <c r="CK360" i="2"/>
  <c r="CI360" i="2"/>
  <c r="CD360" i="2"/>
  <c r="CE360" i="2" s="1"/>
  <c r="CC360" i="2"/>
  <c r="BY360" i="2"/>
  <c r="CA360" i="2" s="1"/>
  <c r="BW360" i="2"/>
  <c r="BV360" i="2"/>
  <c r="BS360" i="2"/>
  <c r="BR360" i="2"/>
  <c r="BP360" i="2"/>
  <c r="BO360" i="2"/>
  <c r="BN360" i="2"/>
  <c r="BM360" i="2"/>
  <c r="BL360" i="2"/>
  <c r="BK360" i="2"/>
  <c r="BJ360" i="2"/>
  <c r="BI360" i="2"/>
  <c r="BH360" i="2"/>
  <c r="BF360" i="2"/>
  <c r="BD360" i="2"/>
  <c r="AQ360" i="2"/>
  <c r="AP360" i="2"/>
  <c r="AR360" i="2" s="1"/>
  <c r="BU360" i="2" s="1"/>
  <c r="AA360" i="2"/>
  <c r="H360" i="2"/>
  <c r="CX359" i="2"/>
  <c r="CW359" i="2"/>
  <c r="CN359" i="2"/>
  <c r="CK359" i="2"/>
  <c r="CI359" i="2"/>
  <c r="CD359" i="2"/>
  <c r="CE359" i="2" s="1"/>
  <c r="CC359" i="2"/>
  <c r="BY359" i="2"/>
  <c r="CA359" i="2" s="1"/>
  <c r="BW359" i="2"/>
  <c r="BV359" i="2"/>
  <c r="BS359" i="2"/>
  <c r="BR359" i="2"/>
  <c r="BP359" i="2"/>
  <c r="BO359" i="2"/>
  <c r="BN359" i="2"/>
  <c r="BM359" i="2"/>
  <c r="BL359" i="2"/>
  <c r="BK359" i="2"/>
  <c r="BJ359" i="2"/>
  <c r="BI359" i="2"/>
  <c r="BH359" i="2"/>
  <c r="BF359" i="2"/>
  <c r="BD359" i="2"/>
  <c r="AR359" i="2"/>
  <c r="BU359" i="2" s="1"/>
  <c r="AQ359" i="2"/>
  <c r="AP359" i="2"/>
  <c r="AA359" i="2"/>
  <c r="H359" i="2"/>
  <c r="CX358" i="2"/>
  <c r="CW358" i="2"/>
  <c r="CN358" i="2"/>
  <c r="CK358" i="2"/>
  <c r="CI358" i="2"/>
  <c r="CD358" i="2"/>
  <c r="CC358" i="2"/>
  <c r="CA358" i="2"/>
  <c r="BY358" i="2"/>
  <c r="BW358" i="2"/>
  <c r="BV358" i="2"/>
  <c r="BS358" i="2"/>
  <c r="BR358" i="2"/>
  <c r="BP358" i="2"/>
  <c r="BO358" i="2"/>
  <c r="BN358" i="2"/>
  <c r="BM358" i="2"/>
  <c r="BL358" i="2"/>
  <c r="BK358" i="2"/>
  <c r="BJ358" i="2"/>
  <c r="BI358" i="2"/>
  <c r="BH358" i="2"/>
  <c r="BF358" i="2"/>
  <c r="BD358" i="2"/>
  <c r="AQ358" i="2"/>
  <c r="AP358" i="2"/>
  <c r="AR358" i="2" s="1"/>
  <c r="BU358" i="2" s="1"/>
  <c r="AA358" i="2"/>
  <c r="H358" i="2"/>
  <c r="CX357" i="2"/>
  <c r="CW357" i="2"/>
  <c r="CN357" i="2"/>
  <c r="CK357" i="2"/>
  <c r="CI357" i="2"/>
  <c r="CD357" i="2"/>
  <c r="CE357" i="2" s="1"/>
  <c r="CC357" i="2"/>
  <c r="BY357" i="2"/>
  <c r="CA357" i="2" s="1"/>
  <c r="BW357" i="2"/>
  <c r="BV357" i="2"/>
  <c r="BS357" i="2"/>
  <c r="BR357" i="2"/>
  <c r="BP357" i="2"/>
  <c r="BO357" i="2"/>
  <c r="BN357" i="2"/>
  <c r="BM357" i="2"/>
  <c r="BL357" i="2"/>
  <c r="BK357" i="2"/>
  <c r="BJ357" i="2"/>
  <c r="BI357" i="2"/>
  <c r="BH357" i="2"/>
  <c r="BF357" i="2"/>
  <c r="BD357" i="2"/>
  <c r="AQ357" i="2"/>
  <c r="AP357" i="2"/>
  <c r="AR357" i="2" s="1"/>
  <c r="BU357" i="2" s="1"/>
  <c r="AA357" i="2"/>
  <c r="H357" i="2"/>
  <c r="CX356" i="2"/>
  <c r="CW356" i="2"/>
  <c r="CN356" i="2"/>
  <c r="CK356" i="2"/>
  <c r="CI356" i="2"/>
  <c r="CD356" i="2"/>
  <c r="CC356" i="2"/>
  <c r="CA356" i="2"/>
  <c r="BY356" i="2"/>
  <c r="BW356" i="2"/>
  <c r="BV356" i="2"/>
  <c r="BS356" i="2"/>
  <c r="BR356" i="2"/>
  <c r="BP356" i="2"/>
  <c r="BO356" i="2"/>
  <c r="BN356" i="2"/>
  <c r="BM356" i="2"/>
  <c r="BL356" i="2"/>
  <c r="BK356" i="2"/>
  <c r="BJ356" i="2"/>
  <c r="BI356" i="2"/>
  <c r="BH356" i="2"/>
  <c r="BF356" i="2"/>
  <c r="BD356" i="2"/>
  <c r="AQ356" i="2"/>
  <c r="AP356" i="2"/>
  <c r="AR356" i="2" s="1"/>
  <c r="BU356" i="2" s="1"/>
  <c r="AA356" i="2"/>
  <c r="H356" i="2"/>
  <c r="CX355" i="2"/>
  <c r="CW355" i="2"/>
  <c r="CN355" i="2"/>
  <c r="CK355" i="2"/>
  <c r="CI355" i="2"/>
  <c r="CD355" i="2"/>
  <c r="CE355" i="2" s="1"/>
  <c r="CC355" i="2"/>
  <c r="CA355" i="2"/>
  <c r="BY355" i="2"/>
  <c r="BW355" i="2"/>
  <c r="BV355" i="2"/>
  <c r="BS355" i="2"/>
  <c r="BR355" i="2"/>
  <c r="BP355" i="2"/>
  <c r="BO355" i="2"/>
  <c r="BN355" i="2"/>
  <c r="BM355" i="2"/>
  <c r="BL355" i="2"/>
  <c r="BK355" i="2"/>
  <c r="BJ355" i="2"/>
  <c r="BI355" i="2"/>
  <c r="BH355" i="2"/>
  <c r="BF355" i="2"/>
  <c r="BD355" i="2"/>
  <c r="AQ355" i="2"/>
  <c r="AP355" i="2"/>
  <c r="AR355" i="2" s="1"/>
  <c r="BU355" i="2" s="1"/>
  <c r="AA355" i="2"/>
  <c r="H355" i="2"/>
  <c r="DA354" i="2"/>
  <c r="CZ354" i="2"/>
  <c r="CX354" i="2"/>
  <c r="CW354" i="2"/>
  <c r="CK354" i="2"/>
  <c r="CI354" i="2"/>
  <c r="CD354" i="2"/>
  <c r="CC354" i="2"/>
  <c r="BY354" i="2"/>
  <c r="CA354" i="2" s="1"/>
  <c r="BW354" i="2"/>
  <c r="BV354" i="2"/>
  <c r="BS354" i="2"/>
  <c r="BR354" i="2"/>
  <c r="BP354" i="2"/>
  <c r="BO354" i="2"/>
  <c r="BN354" i="2"/>
  <c r="BJ354" i="2"/>
  <c r="BI354" i="2"/>
  <c r="BH354" i="2"/>
  <c r="BG354" i="2"/>
  <c r="BF354" i="2"/>
  <c r="BE354" i="2"/>
  <c r="BC354" i="2"/>
  <c r="AZ354" i="2"/>
  <c r="AY354" i="2"/>
  <c r="AX354" i="2"/>
  <c r="AW354" i="2"/>
  <c r="BD354" i="2" s="1"/>
  <c r="AV354" i="2"/>
  <c r="AU354" i="2"/>
  <c r="BM354" i="2" s="1"/>
  <c r="AT354" i="2"/>
  <c r="AS354" i="2"/>
  <c r="AP354" i="2"/>
  <c r="AR354" i="2" s="1"/>
  <c r="BU354" i="2" s="1"/>
  <c r="AO354" i="2"/>
  <c r="AN354" i="2"/>
  <c r="AM354" i="2"/>
  <c r="AL354" i="2"/>
  <c r="AK354" i="2"/>
  <c r="AJ354" i="2"/>
  <c r="AI354" i="2"/>
  <c r="AQ354" i="2" s="1"/>
  <c r="AA354" i="2"/>
  <c r="Z354" i="2"/>
  <c r="CN354" i="2" s="1"/>
  <c r="Y354" i="2"/>
  <c r="X354" i="2"/>
  <c r="U354" i="2"/>
  <c r="T354" i="2"/>
  <c r="Q354" i="2"/>
  <c r="P354" i="2"/>
  <c r="O354" i="2"/>
  <c r="N354" i="2"/>
  <c r="M354" i="2"/>
  <c r="BL354" i="2" s="1"/>
  <c r="L354" i="2"/>
  <c r="BK354" i="2" s="1"/>
  <c r="K354" i="2"/>
  <c r="J354" i="2"/>
  <c r="I354" i="2"/>
  <c r="G354" i="2"/>
  <c r="F354" i="2"/>
  <c r="DA353" i="2"/>
  <c r="CZ353" i="2"/>
  <c r="CX353" i="2"/>
  <c r="CW353" i="2"/>
  <c r="CR353" i="2"/>
  <c r="CK353" i="2"/>
  <c r="CI353" i="2"/>
  <c r="CC353" i="2"/>
  <c r="BY353" i="2"/>
  <c r="CA353" i="2" s="1"/>
  <c r="BW353" i="2"/>
  <c r="BV353" i="2"/>
  <c r="BS353" i="2"/>
  <c r="BR353" i="2"/>
  <c r="BP353" i="2"/>
  <c r="BO353" i="2"/>
  <c r="BN353" i="2"/>
  <c r="CV353" i="2" s="1"/>
  <c r="BI353" i="2"/>
  <c r="BG353" i="2"/>
  <c r="BF353" i="2"/>
  <c r="BE353" i="2"/>
  <c r="BC353" i="2"/>
  <c r="AZ353" i="2"/>
  <c r="AY353" i="2"/>
  <c r="AX353" i="2"/>
  <c r="AW353" i="2"/>
  <c r="BD353" i="2" s="1"/>
  <c r="AV353" i="2"/>
  <c r="AU353" i="2"/>
  <c r="BM353" i="2" s="1"/>
  <c r="AT353" i="2"/>
  <c r="CD353" i="2" s="1"/>
  <c r="AS353" i="2"/>
  <c r="AP353" i="2"/>
  <c r="AR353" i="2" s="1"/>
  <c r="BU353" i="2" s="1"/>
  <c r="AO353" i="2"/>
  <c r="AN353" i="2"/>
  <c r="AM353" i="2"/>
  <c r="AL353" i="2"/>
  <c r="AK353" i="2"/>
  <c r="AJ353" i="2"/>
  <c r="AI353" i="2"/>
  <c r="Z353" i="2"/>
  <c r="Y353" i="2"/>
  <c r="X353" i="2"/>
  <c r="U353" i="2"/>
  <c r="T353" i="2"/>
  <c r="Q353" i="2"/>
  <c r="P353" i="2"/>
  <c r="O353" i="2"/>
  <c r="N353" i="2"/>
  <c r="M353" i="2"/>
  <c r="BL353" i="2" s="1"/>
  <c r="L353" i="2"/>
  <c r="BK353" i="2" s="1"/>
  <c r="K353" i="2"/>
  <c r="BJ353" i="2" s="1"/>
  <c r="J353" i="2"/>
  <c r="I353" i="2"/>
  <c r="G353" i="2"/>
  <c r="F353" i="2"/>
  <c r="H353" i="2" s="1"/>
  <c r="CX352" i="2"/>
  <c r="CW352" i="2"/>
  <c r="CN352" i="2"/>
  <c r="CK352" i="2"/>
  <c r="CI352" i="2"/>
  <c r="CE352" i="2"/>
  <c r="CD352" i="2"/>
  <c r="CC352" i="2"/>
  <c r="BY352" i="2"/>
  <c r="CA352" i="2" s="1"/>
  <c r="BW352" i="2"/>
  <c r="BV352" i="2"/>
  <c r="BS352" i="2"/>
  <c r="BR352" i="2"/>
  <c r="BP352" i="2"/>
  <c r="BO352" i="2"/>
  <c r="BN352" i="2"/>
  <c r="BM352" i="2"/>
  <c r="BL352" i="2"/>
  <c r="BK352" i="2"/>
  <c r="BJ352" i="2"/>
  <c r="BI352" i="2"/>
  <c r="BH352" i="2"/>
  <c r="BF352" i="2"/>
  <c r="BD352" i="2"/>
  <c r="AQ352" i="2"/>
  <c r="AP352" i="2"/>
  <c r="AR352" i="2" s="1"/>
  <c r="BU352" i="2" s="1"/>
  <c r="AA352" i="2"/>
  <c r="H352" i="2"/>
  <c r="CX351" i="2"/>
  <c r="CW351" i="2"/>
  <c r="CN351" i="2"/>
  <c r="CK351" i="2"/>
  <c r="CI351" i="2"/>
  <c r="CD351" i="2"/>
  <c r="CE351" i="2" s="1"/>
  <c r="CC351" i="2"/>
  <c r="BY351" i="2"/>
  <c r="CA351" i="2" s="1"/>
  <c r="BW351" i="2"/>
  <c r="BV351" i="2"/>
  <c r="BS351" i="2"/>
  <c r="BR351" i="2"/>
  <c r="BP351" i="2"/>
  <c r="BO351" i="2"/>
  <c r="BN351" i="2"/>
  <c r="BM351" i="2"/>
  <c r="BL351" i="2"/>
  <c r="BK351" i="2"/>
  <c r="BJ351" i="2"/>
  <c r="BI351" i="2"/>
  <c r="BH351" i="2"/>
  <c r="BF351" i="2"/>
  <c r="BD351" i="2"/>
  <c r="AQ351" i="2"/>
  <c r="AP351" i="2"/>
  <c r="AR351" i="2" s="1"/>
  <c r="BU351" i="2" s="1"/>
  <c r="AA351" i="2"/>
  <c r="H351" i="2"/>
  <c r="CX350" i="2"/>
  <c r="CW350" i="2"/>
  <c r="CN350" i="2"/>
  <c r="CK350" i="2"/>
  <c r="CI350" i="2"/>
  <c r="CD350" i="2"/>
  <c r="CC350" i="2"/>
  <c r="BY350" i="2"/>
  <c r="CA350" i="2" s="1"/>
  <c r="BW350" i="2"/>
  <c r="BV350" i="2"/>
  <c r="BS350" i="2"/>
  <c r="BR350" i="2"/>
  <c r="BP350" i="2"/>
  <c r="BO350" i="2"/>
  <c r="BN350" i="2"/>
  <c r="BM350" i="2"/>
  <c r="BL350" i="2"/>
  <c r="BK350" i="2"/>
  <c r="BJ350" i="2"/>
  <c r="BI350" i="2"/>
  <c r="BH350" i="2"/>
  <c r="BF350" i="2"/>
  <c r="BD350" i="2"/>
  <c r="AQ350" i="2"/>
  <c r="AP350" i="2"/>
  <c r="AR350" i="2" s="1"/>
  <c r="BU350" i="2" s="1"/>
  <c r="AA350" i="2"/>
  <c r="H350" i="2"/>
  <c r="CX349" i="2"/>
  <c r="CW349" i="2"/>
  <c r="CN349" i="2"/>
  <c r="CK349" i="2"/>
  <c r="CI349" i="2"/>
  <c r="CD349" i="2"/>
  <c r="CE349" i="2" s="1"/>
  <c r="CC349" i="2"/>
  <c r="BY349" i="2"/>
  <c r="CA349" i="2" s="1"/>
  <c r="BW349" i="2"/>
  <c r="BV349" i="2"/>
  <c r="BS349" i="2"/>
  <c r="BR349" i="2"/>
  <c r="BP349" i="2"/>
  <c r="BO349" i="2"/>
  <c r="BN349" i="2"/>
  <c r="BM349" i="2"/>
  <c r="BL349" i="2"/>
  <c r="BK349" i="2"/>
  <c r="BJ349" i="2"/>
  <c r="BI349" i="2"/>
  <c r="BH349" i="2"/>
  <c r="BF349" i="2"/>
  <c r="BD349" i="2"/>
  <c r="AQ349" i="2"/>
  <c r="AP349" i="2"/>
  <c r="AR349" i="2" s="1"/>
  <c r="BU349" i="2" s="1"/>
  <c r="AA349" i="2"/>
  <c r="H349" i="2"/>
  <c r="CX348" i="2"/>
  <c r="CW348" i="2"/>
  <c r="CN348" i="2"/>
  <c r="CK348" i="2"/>
  <c r="CI348" i="2"/>
  <c r="CD348" i="2"/>
  <c r="CC348" i="2"/>
  <c r="BY348" i="2"/>
  <c r="CA348" i="2" s="1"/>
  <c r="BW348" i="2"/>
  <c r="BV348" i="2"/>
  <c r="BS348" i="2"/>
  <c r="BR348" i="2"/>
  <c r="BP348" i="2"/>
  <c r="BO348" i="2"/>
  <c r="BN348" i="2"/>
  <c r="BM348" i="2"/>
  <c r="BL348" i="2"/>
  <c r="BK348" i="2"/>
  <c r="BJ348" i="2"/>
  <c r="BI348" i="2"/>
  <c r="BH348" i="2"/>
  <c r="BF348" i="2"/>
  <c r="BD348" i="2"/>
  <c r="AQ348" i="2"/>
  <c r="AP348" i="2"/>
  <c r="AR348" i="2" s="1"/>
  <c r="BU348" i="2" s="1"/>
  <c r="AA348" i="2"/>
  <c r="H348" i="2"/>
  <c r="CX347" i="2"/>
  <c r="CW347" i="2"/>
  <c r="CN347" i="2"/>
  <c r="CK347" i="2"/>
  <c r="CI347" i="2"/>
  <c r="CD347" i="2"/>
  <c r="CE347" i="2" s="1"/>
  <c r="CC347" i="2"/>
  <c r="BY347" i="2"/>
  <c r="CA347" i="2" s="1"/>
  <c r="BW347" i="2"/>
  <c r="BV347" i="2"/>
  <c r="BS347" i="2"/>
  <c r="BR347" i="2"/>
  <c r="BP347" i="2"/>
  <c r="BO347" i="2"/>
  <c r="BN347" i="2"/>
  <c r="BM347" i="2"/>
  <c r="BL347" i="2"/>
  <c r="BK347" i="2"/>
  <c r="BJ347" i="2"/>
  <c r="BI347" i="2"/>
  <c r="BH347" i="2"/>
  <c r="BF347" i="2"/>
  <c r="BD347" i="2"/>
  <c r="AQ347" i="2"/>
  <c r="AP347" i="2"/>
  <c r="AR347" i="2" s="1"/>
  <c r="BU347" i="2" s="1"/>
  <c r="AA347" i="2"/>
  <c r="H347" i="2"/>
  <c r="CX346" i="2"/>
  <c r="CW346" i="2"/>
  <c r="CN346" i="2"/>
  <c r="CK346" i="2"/>
  <c r="CI346" i="2"/>
  <c r="CD346" i="2"/>
  <c r="CE346" i="2" s="1"/>
  <c r="CC346" i="2"/>
  <c r="BY346" i="2"/>
  <c r="CA346" i="2" s="1"/>
  <c r="BW346" i="2"/>
  <c r="BV346" i="2"/>
  <c r="BS346" i="2"/>
  <c r="BR346" i="2"/>
  <c r="BP346" i="2"/>
  <c r="BO346" i="2"/>
  <c r="BN346" i="2"/>
  <c r="BM346" i="2"/>
  <c r="BL346" i="2"/>
  <c r="BK346" i="2"/>
  <c r="BJ346" i="2"/>
  <c r="BI346" i="2"/>
  <c r="BH346" i="2"/>
  <c r="BF346" i="2"/>
  <c r="BD346" i="2"/>
  <c r="AQ346" i="2"/>
  <c r="AP346" i="2"/>
  <c r="AR346" i="2" s="1"/>
  <c r="BU346" i="2" s="1"/>
  <c r="AA346" i="2"/>
  <c r="H346" i="2"/>
  <c r="CX345" i="2"/>
  <c r="CW345" i="2"/>
  <c r="CN345" i="2"/>
  <c r="CK345" i="2"/>
  <c r="CI345" i="2"/>
  <c r="CD345" i="2"/>
  <c r="CE345" i="2" s="1"/>
  <c r="CC345" i="2"/>
  <c r="BY345" i="2"/>
  <c r="CA345" i="2" s="1"/>
  <c r="BW345" i="2"/>
  <c r="BV345" i="2"/>
  <c r="BS345" i="2"/>
  <c r="BR345" i="2"/>
  <c r="BP345" i="2"/>
  <c r="BO345" i="2"/>
  <c r="BN345" i="2"/>
  <c r="BM345" i="2"/>
  <c r="BL345" i="2"/>
  <c r="BK345" i="2"/>
  <c r="BJ345" i="2"/>
  <c r="BI345" i="2"/>
  <c r="BH345" i="2"/>
  <c r="BF345" i="2"/>
  <c r="BD345" i="2"/>
  <c r="AQ345" i="2"/>
  <c r="AP345" i="2"/>
  <c r="AR345" i="2" s="1"/>
  <c r="BU345" i="2" s="1"/>
  <c r="AA345" i="2"/>
  <c r="H345" i="2"/>
  <c r="CX344" i="2"/>
  <c r="CW344" i="2"/>
  <c r="CN344" i="2"/>
  <c r="CK344" i="2"/>
  <c r="CI344" i="2"/>
  <c r="CD344" i="2"/>
  <c r="CE344" i="2" s="1"/>
  <c r="CC344" i="2"/>
  <c r="BY344" i="2"/>
  <c r="CA344" i="2" s="1"/>
  <c r="BW344" i="2"/>
  <c r="BV344" i="2"/>
  <c r="BS344" i="2"/>
  <c r="BR344" i="2"/>
  <c r="BP344" i="2"/>
  <c r="BO344" i="2"/>
  <c r="BN344" i="2"/>
  <c r="BM344" i="2"/>
  <c r="BL344" i="2"/>
  <c r="BK344" i="2"/>
  <c r="BJ344" i="2"/>
  <c r="BI344" i="2"/>
  <c r="BH344" i="2"/>
  <c r="BF344" i="2"/>
  <c r="BD344" i="2"/>
  <c r="AQ344" i="2"/>
  <c r="AP344" i="2"/>
  <c r="AR344" i="2" s="1"/>
  <c r="BU344" i="2" s="1"/>
  <c r="AA344" i="2"/>
  <c r="H344" i="2"/>
  <c r="CX343" i="2"/>
  <c r="CW343" i="2"/>
  <c r="CN343" i="2"/>
  <c r="CK343" i="2"/>
  <c r="CI343" i="2"/>
  <c r="CD343" i="2"/>
  <c r="CE343" i="2" s="1"/>
  <c r="CC343" i="2"/>
  <c r="BY343" i="2"/>
  <c r="CA343" i="2" s="1"/>
  <c r="BW343" i="2"/>
  <c r="BV343" i="2"/>
  <c r="BS343" i="2"/>
  <c r="BR343" i="2"/>
  <c r="BP343" i="2"/>
  <c r="BO343" i="2"/>
  <c r="BN343" i="2"/>
  <c r="BM343" i="2"/>
  <c r="BL343" i="2"/>
  <c r="BK343" i="2"/>
  <c r="BJ343" i="2"/>
  <c r="BI343" i="2"/>
  <c r="BH343" i="2"/>
  <c r="BF343" i="2"/>
  <c r="BD343" i="2"/>
  <c r="AR343" i="2"/>
  <c r="BU343" i="2" s="1"/>
  <c r="AQ343" i="2"/>
  <c r="AP343" i="2"/>
  <c r="AA343" i="2"/>
  <c r="H343" i="2"/>
  <c r="CX342" i="2"/>
  <c r="CW342" i="2"/>
  <c r="CN342" i="2"/>
  <c r="CK342" i="2"/>
  <c r="CI342" i="2"/>
  <c r="CD342" i="2"/>
  <c r="CC342" i="2"/>
  <c r="BY342" i="2"/>
  <c r="CA342" i="2" s="1"/>
  <c r="BW342" i="2"/>
  <c r="BV342" i="2"/>
  <c r="BS342" i="2"/>
  <c r="BR342" i="2"/>
  <c r="BP342" i="2"/>
  <c r="BO342" i="2"/>
  <c r="BN342" i="2"/>
  <c r="BM342" i="2"/>
  <c r="BL342" i="2"/>
  <c r="BK342" i="2"/>
  <c r="BJ342" i="2"/>
  <c r="BI342" i="2"/>
  <c r="BH342" i="2"/>
  <c r="BF342" i="2"/>
  <c r="BD342" i="2"/>
  <c r="AQ342" i="2"/>
  <c r="AP342" i="2"/>
  <c r="AR342" i="2" s="1"/>
  <c r="BU342" i="2" s="1"/>
  <c r="AA342" i="2"/>
  <c r="H342" i="2"/>
  <c r="CX341" i="2"/>
  <c r="CW341" i="2"/>
  <c r="CN341" i="2"/>
  <c r="CK341" i="2"/>
  <c r="CI341" i="2"/>
  <c r="CD341" i="2"/>
  <c r="CE341" i="2" s="1"/>
  <c r="CC341" i="2"/>
  <c r="BY341" i="2"/>
  <c r="CA341" i="2" s="1"/>
  <c r="BW341" i="2"/>
  <c r="BV341" i="2"/>
  <c r="BS341" i="2"/>
  <c r="BR341" i="2"/>
  <c r="BP341" i="2"/>
  <c r="BO341" i="2"/>
  <c r="BN341" i="2"/>
  <c r="BM341" i="2"/>
  <c r="BL341" i="2"/>
  <c r="BK341" i="2"/>
  <c r="BJ341" i="2"/>
  <c r="BI341" i="2"/>
  <c r="BH341" i="2"/>
  <c r="BF341" i="2"/>
  <c r="BD341" i="2"/>
  <c r="AQ341" i="2"/>
  <c r="AP341" i="2"/>
  <c r="AR341" i="2" s="1"/>
  <c r="BU341" i="2" s="1"/>
  <c r="AA341" i="2"/>
  <c r="H341" i="2"/>
  <c r="DA340" i="2"/>
  <c r="CZ340" i="2"/>
  <c r="CX340" i="2"/>
  <c r="CW340" i="2"/>
  <c r="CN340" i="2"/>
  <c r="CK340" i="2"/>
  <c r="CI340" i="2"/>
  <c r="CD340" i="2"/>
  <c r="CC340" i="2"/>
  <c r="BY340" i="2"/>
  <c r="CA340" i="2" s="1"/>
  <c r="BW340" i="2"/>
  <c r="BV340" i="2"/>
  <c r="BS340" i="2"/>
  <c r="BR340" i="2"/>
  <c r="BP340" i="2"/>
  <c r="BO340" i="2"/>
  <c r="BN340" i="2"/>
  <c r="BL340" i="2"/>
  <c r="BK340" i="2"/>
  <c r="BJ340" i="2"/>
  <c r="BI340" i="2"/>
  <c r="BH340" i="2"/>
  <c r="BG340" i="2"/>
  <c r="BE340" i="2"/>
  <c r="BF340" i="2" s="1"/>
  <c r="BD340" i="2"/>
  <c r="BC340" i="2"/>
  <c r="AZ340" i="2"/>
  <c r="AY340" i="2"/>
  <c r="AX340" i="2"/>
  <c r="AW340" i="2"/>
  <c r="AV340" i="2"/>
  <c r="AU340" i="2"/>
  <c r="BM340" i="2" s="1"/>
  <c r="AT340" i="2"/>
  <c r="AS340" i="2"/>
  <c r="AP340" i="2"/>
  <c r="AR340" i="2" s="1"/>
  <c r="BU340" i="2" s="1"/>
  <c r="AO340" i="2"/>
  <c r="AN340" i="2"/>
  <c r="AM340" i="2"/>
  <c r="AL340" i="2"/>
  <c r="AK340" i="2"/>
  <c r="AJ340" i="2"/>
  <c r="AI340" i="2"/>
  <c r="AQ340" i="2" s="1"/>
  <c r="Z340" i="2"/>
  <c r="AA340" i="2" s="1"/>
  <c r="Y340" i="2"/>
  <c r="X340" i="2"/>
  <c r="U340" i="2"/>
  <c r="T340" i="2"/>
  <c r="Q340" i="2"/>
  <c r="P340" i="2"/>
  <c r="O340" i="2"/>
  <c r="N340" i="2"/>
  <c r="M340" i="2"/>
  <c r="L340" i="2"/>
  <c r="K340" i="2"/>
  <c r="J340" i="2"/>
  <c r="I340" i="2"/>
  <c r="H340" i="2"/>
  <c r="G340" i="2"/>
  <c r="F340" i="2"/>
  <c r="CX339" i="2"/>
  <c r="CW339" i="2"/>
  <c r="CN339" i="2"/>
  <c r="CK339" i="2"/>
  <c r="CI339" i="2"/>
  <c r="CD339" i="2"/>
  <c r="CE339" i="2" s="1"/>
  <c r="CC339" i="2"/>
  <c r="BY339" i="2"/>
  <c r="CA339" i="2" s="1"/>
  <c r="BW339" i="2"/>
  <c r="BV339" i="2"/>
  <c r="BS339" i="2"/>
  <c r="BR339" i="2"/>
  <c r="BP339" i="2"/>
  <c r="BO339" i="2"/>
  <c r="BN339" i="2"/>
  <c r="BM339" i="2"/>
  <c r="BL339" i="2"/>
  <c r="BK339" i="2"/>
  <c r="BJ339" i="2"/>
  <c r="BI339" i="2"/>
  <c r="BH339" i="2"/>
  <c r="BF339" i="2"/>
  <c r="BD339" i="2"/>
  <c r="AQ339" i="2"/>
  <c r="AP339" i="2"/>
  <c r="AR339" i="2" s="1"/>
  <c r="BU339" i="2" s="1"/>
  <c r="AA339" i="2"/>
  <c r="H339" i="2"/>
  <c r="CX338" i="2"/>
  <c r="CW338" i="2"/>
  <c r="CN338" i="2"/>
  <c r="CK338" i="2"/>
  <c r="CI338" i="2"/>
  <c r="CD338" i="2"/>
  <c r="CC338" i="2"/>
  <c r="BY338" i="2"/>
  <c r="CA338" i="2" s="1"/>
  <c r="BW338" i="2"/>
  <c r="BV338" i="2"/>
  <c r="BS338" i="2"/>
  <c r="BR338" i="2"/>
  <c r="BP338" i="2"/>
  <c r="BO338" i="2"/>
  <c r="BN338" i="2"/>
  <c r="BM338" i="2"/>
  <c r="BL338" i="2"/>
  <c r="BK338" i="2"/>
  <c r="BJ338" i="2"/>
  <c r="BI338" i="2"/>
  <c r="BH338" i="2"/>
  <c r="BF338" i="2"/>
  <c r="BD338" i="2"/>
  <c r="AQ338" i="2"/>
  <c r="AP338" i="2"/>
  <c r="AR338" i="2" s="1"/>
  <c r="BU338" i="2" s="1"/>
  <c r="AA338" i="2"/>
  <c r="H338" i="2"/>
  <c r="DA337" i="2"/>
  <c r="CZ337" i="2"/>
  <c r="CX337" i="2"/>
  <c r="CW337" i="2"/>
  <c r="CK337" i="2"/>
  <c r="CI337" i="2"/>
  <c r="CC337" i="2"/>
  <c r="BY337" i="2"/>
  <c r="CA337" i="2" s="1"/>
  <c r="BW337" i="2"/>
  <c r="BV337" i="2"/>
  <c r="BS337" i="2"/>
  <c r="BR337" i="2"/>
  <c r="BP337" i="2"/>
  <c r="BO337" i="2"/>
  <c r="BN337" i="2"/>
  <c r="BI337" i="2"/>
  <c r="BG337" i="2"/>
  <c r="BF337" i="2"/>
  <c r="BE337" i="2"/>
  <c r="BC337" i="2"/>
  <c r="AZ337" i="2"/>
  <c r="AY337" i="2"/>
  <c r="AX337" i="2"/>
  <c r="AW337" i="2"/>
  <c r="BD337" i="2" s="1"/>
  <c r="AV337" i="2"/>
  <c r="AU337" i="2"/>
  <c r="BM337" i="2" s="1"/>
  <c r="AT337" i="2"/>
  <c r="CD337" i="2" s="1"/>
  <c r="AS337" i="2"/>
  <c r="AP337" i="2"/>
  <c r="AR337" i="2" s="1"/>
  <c r="BU337" i="2" s="1"/>
  <c r="AO337" i="2"/>
  <c r="AN337" i="2"/>
  <c r="AM337" i="2"/>
  <c r="AL337" i="2"/>
  <c r="AK337" i="2"/>
  <c r="AJ337" i="2"/>
  <c r="AI337" i="2"/>
  <c r="Z337" i="2"/>
  <c r="Y337" i="2"/>
  <c r="X337" i="2"/>
  <c r="U337" i="2"/>
  <c r="T337" i="2"/>
  <c r="Q337" i="2"/>
  <c r="P337" i="2"/>
  <c r="O337" i="2"/>
  <c r="N337" i="2"/>
  <c r="M337" i="2"/>
  <c r="BL337" i="2" s="1"/>
  <c r="L337" i="2"/>
  <c r="BK337" i="2" s="1"/>
  <c r="K337" i="2"/>
  <c r="BJ337" i="2" s="1"/>
  <c r="J337" i="2"/>
  <c r="I337" i="2"/>
  <c r="G337" i="2"/>
  <c r="F337" i="2"/>
  <c r="H337" i="2" s="1"/>
  <c r="CX336" i="2"/>
  <c r="CW336" i="2"/>
  <c r="CN336" i="2"/>
  <c r="CK336" i="2"/>
  <c r="CI336" i="2"/>
  <c r="CD336" i="2"/>
  <c r="CE336" i="2" s="1"/>
  <c r="CC336" i="2"/>
  <c r="BY336" i="2"/>
  <c r="CA336" i="2" s="1"/>
  <c r="BW336" i="2"/>
  <c r="BV336" i="2"/>
  <c r="BS336" i="2"/>
  <c r="BR336" i="2"/>
  <c r="BP336" i="2"/>
  <c r="BO336" i="2"/>
  <c r="BN336" i="2"/>
  <c r="BM336" i="2"/>
  <c r="BL336" i="2"/>
  <c r="BK336" i="2"/>
  <c r="BJ336" i="2"/>
  <c r="BI336" i="2"/>
  <c r="BH336" i="2"/>
  <c r="BF336" i="2"/>
  <c r="BD336" i="2"/>
  <c r="AQ336" i="2"/>
  <c r="AP336" i="2"/>
  <c r="AR336" i="2" s="1"/>
  <c r="BU336" i="2" s="1"/>
  <c r="AA336" i="2"/>
  <c r="H336" i="2"/>
  <c r="DA335" i="2"/>
  <c r="CZ335" i="2"/>
  <c r="CX335" i="2"/>
  <c r="CW335" i="2"/>
  <c r="CK335" i="2"/>
  <c r="CI335" i="2"/>
  <c r="CD335" i="2"/>
  <c r="CE335" i="2" s="1"/>
  <c r="CC335" i="2"/>
  <c r="BY335" i="2"/>
  <c r="CA335" i="2" s="1"/>
  <c r="BW335" i="2"/>
  <c r="BV335" i="2"/>
  <c r="BS335" i="2"/>
  <c r="BR335" i="2"/>
  <c r="BP335" i="2"/>
  <c r="BN335" i="2"/>
  <c r="BK335" i="2"/>
  <c r="BJ335" i="2"/>
  <c r="BI335" i="2"/>
  <c r="BH335" i="2"/>
  <c r="BG335" i="2"/>
  <c r="BF335" i="2"/>
  <c r="BE335" i="2"/>
  <c r="BC335" i="2"/>
  <c r="BO335" i="2" s="1"/>
  <c r="AZ335" i="2"/>
  <c r="AY335" i="2"/>
  <c r="AX335" i="2"/>
  <c r="AW335" i="2"/>
  <c r="BD335" i="2" s="1"/>
  <c r="AV335" i="2"/>
  <c r="AU335" i="2"/>
  <c r="BM335" i="2" s="1"/>
  <c r="AT335" i="2"/>
  <c r="AS335" i="2"/>
  <c r="AP335" i="2"/>
  <c r="AR335" i="2" s="1"/>
  <c r="BU335" i="2" s="1"/>
  <c r="AO335" i="2"/>
  <c r="AN335" i="2"/>
  <c r="AM335" i="2"/>
  <c r="AL335" i="2"/>
  <c r="AK335" i="2"/>
  <c r="AJ335" i="2"/>
  <c r="AI335" i="2"/>
  <c r="AQ335" i="2" s="1"/>
  <c r="AA335" i="2"/>
  <c r="Z335" i="2"/>
  <c r="CN335" i="2" s="1"/>
  <c r="Y335" i="2"/>
  <c r="X335" i="2"/>
  <c r="U335" i="2"/>
  <c r="T335" i="2"/>
  <c r="Q335" i="2"/>
  <c r="P335" i="2"/>
  <c r="O335" i="2"/>
  <c r="N335" i="2"/>
  <c r="M335" i="2"/>
  <c r="BL335" i="2" s="1"/>
  <c r="L335" i="2"/>
  <c r="K335" i="2"/>
  <c r="J335" i="2"/>
  <c r="I335" i="2"/>
  <c r="H335" i="2"/>
  <c r="G335" i="2"/>
  <c r="F335" i="2"/>
  <c r="CX334" i="2"/>
  <c r="CW334" i="2"/>
  <c r="CN334" i="2"/>
  <c r="CK334" i="2"/>
  <c r="CI334" i="2"/>
  <c r="CD334" i="2"/>
  <c r="CE334" i="2" s="1"/>
  <c r="CC334" i="2"/>
  <c r="BY334" i="2"/>
  <c r="CA334" i="2" s="1"/>
  <c r="BW334" i="2"/>
  <c r="BV334" i="2"/>
  <c r="BS334" i="2"/>
  <c r="BR334" i="2"/>
  <c r="BP334" i="2"/>
  <c r="BO334" i="2"/>
  <c r="BN334" i="2"/>
  <c r="CV334" i="2" s="1"/>
  <c r="BM334" i="2"/>
  <c r="BL334" i="2"/>
  <c r="BK334" i="2"/>
  <c r="BJ334" i="2"/>
  <c r="BI334" i="2"/>
  <c r="BH334" i="2"/>
  <c r="BF334" i="2"/>
  <c r="BD334" i="2"/>
  <c r="AQ334" i="2"/>
  <c r="AP334" i="2"/>
  <c r="AR334" i="2" s="1"/>
  <c r="BU334" i="2" s="1"/>
  <c r="AA334" i="2"/>
  <c r="H334" i="2"/>
  <c r="CX333" i="2"/>
  <c r="CW333" i="2"/>
  <c r="CN333" i="2"/>
  <c r="CK333" i="2"/>
  <c r="CI333" i="2"/>
  <c r="CE333" i="2"/>
  <c r="CD333" i="2"/>
  <c r="CC333" i="2"/>
  <c r="BY333" i="2"/>
  <c r="CA333" i="2" s="1"/>
  <c r="BW333" i="2"/>
  <c r="BV333" i="2"/>
  <c r="BS333" i="2"/>
  <c r="BR333" i="2"/>
  <c r="BP333" i="2"/>
  <c r="BO333" i="2"/>
  <c r="BN333" i="2"/>
  <c r="BM333" i="2"/>
  <c r="BL333" i="2"/>
  <c r="BK333" i="2"/>
  <c r="BJ333" i="2"/>
  <c r="BI333" i="2"/>
  <c r="BH333" i="2"/>
  <c r="BF333" i="2"/>
  <c r="BD333" i="2"/>
  <c r="AQ333" i="2"/>
  <c r="AP333" i="2"/>
  <c r="AR333" i="2" s="1"/>
  <c r="BU333" i="2" s="1"/>
  <c r="AA333" i="2"/>
  <c r="H333" i="2"/>
  <c r="DA332" i="2"/>
  <c r="CZ332" i="2"/>
  <c r="CX332" i="2"/>
  <c r="CW332" i="2"/>
  <c r="CN332" i="2"/>
  <c r="CK332" i="2"/>
  <c r="CI332" i="2"/>
  <c r="BY332" i="2"/>
  <c r="CA332" i="2" s="1"/>
  <c r="BW332" i="2"/>
  <c r="BV332" i="2"/>
  <c r="BS332" i="2"/>
  <c r="BR332" i="2"/>
  <c r="BP332" i="2"/>
  <c r="BN332" i="2"/>
  <c r="BG332" i="2"/>
  <c r="BF332" i="2"/>
  <c r="BE332" i="2"/>
  <c r="BD332" i="2"/>
  <c r="BC332" i="2"/>
  <c r="BO332" i="2" s="1"/>
  <c r="AZ332" i="2"/>
  <c r="AY332" i="2"/>
  <c r="AX332" i="2"/>
  <c r="AW332" i="2"/>
  <c r="AV332" i="2"/>
  <c r="AU332" i="2"/>
  <c r="BM332" i="2" s="1"/>
  <c r="AT332" i="2"/>
  <c r="CD332" i="2" s="1"/>
  <c r="AS332" i="2"/>
  <c r="CC332" i="2" s="1"/>
  <c r="AP332" i="2"/>
  <c r="AR332" i="2" s="1"/>
  <c r="BU332" i="2" s="1"/>
  <c r="AO332" i="2"/>
  <c r="AN332" i="2"/>
  <c r="AM332" i="2"/>
  <c r="AL332" i="2"/>
  <c r="AK332" i="2"/>
  <c r="AJ332" i="2"/>
  <c r="AI332" i="2"/>
  <c r="AQ332" i="2" s="1"/>
  <c r="AA332" i="2"/>
  <c r="Z332" i="2"/>
  <c r="Y332" i="2"/>
  <c r="X332" i="2"/>
  <c r="U332" i="2"/>
  <c r="T332" i="2"/>
  <c r="Q332" i="2"/>
  <c r="P332" i="2"/>
  <c r="O332" i="2"/>
  <c r="N332" i="2"/>
  <c r="M332" i="2"/>
  <c r="L332" i="2"/>
  <c r="BK332" i="2" s="1"/>
  <c r="K332" i="2"/>
  <c r="BJ332" i="2" s="1"/>
  <c r="J332" i="2"/>
  <c r="BI332" i="2" s="1"/>
  <c r="I332" i="2"/>
  <c r="G332" i="2"/>
  <c r="H332" i="2" s="1"/>
  <c r="F332" i="2"/>
  <c r="CX331" i="2"/>
  <c r="CW331" i="2"/>
  <c r="CN331" i="2"/>
  <c r="CK331" i="2"/>
  <c r="CI331" i="2"/>
  <c r="CD331" i="2"/>
  <c r="CE331" i="2" s="1"/>
  <c r="CC331" i="2"/>
  <c r="BY331" i="2"/>
  <c r="CA331" i="2" s="1"/>
  <c r="BW331" i="2"/>
  <c r="BV331" i="2"/>
  <c r="BS331" i="2"/>
  <c r="BR331" i="2"/>
  <c r="BP331" i="2"/>
  <c r="BO331" i="2"/>
  <c r="BN331" i="2"/>
  <c r="BM331" i="2"/>
  <c r="BL331" i="2"/>
  <c r="BK331" i="2"/>
  <c r="BJ331" i="2"/>
  <c r="BI331" i="2"/>
  <c r="BH331" i="2"/>
  <c r="BF331" i="2"/>
  <c r="BD331" i="2"/>
  <c r="AQ331" i="2"/>
  <c r="AP331" i="2"/>
  <c r="AR331" i="2" s="1"/>
  <c r="BU331" i="2" s="1"/>
  <c r="AA331" i="2"/>
  <c r="H331" i="2"/>
  <c r="CX330" i="2"/>
  <c r="CW330" i="2"/>
  <c r="CN330" i="2"/>
  <c r="CK330" i="2"/>
  <c r="CI330" i="2"/>
  <c r="CD330" i="2"/>
  <c r="CE330" i="2" s="1"/>
  <c r="CC330" i="2"/>
  <c r="BY330" i="2"/>
  <c r="CA330" i="2" s="1"/>
  <c r="BW330" i="2"/>
  <c r="BV330" i="2"/>
  <c r="BS330" i="2"/>
  <c r="BR330" i="2"/>
  <c r="BP330" i="2"/>
  <c r="BO330" i="2"/>
  <c r="BN330" i="2"/>
  <c r="BM330" i="2"/>
  <c r="BL330" i="2"/>
  <c r="BK330" i="2"/>
  <c r="BJ330" i="2"/>
  <c r="BI330" i="2"/>
  <c r="BH330" i="2"/>
  <c r="BF330" i="2"/>
  <c r="BD330" i="2"/>
  <c r="AR330" i="2"/>
  <c r="BU330" i="2" s="1"/>
  <c r="AQ330" i="2"/>
  <c r="AP330" i="2"/>
  <c r="AA330" i="2"/>
  <c r="H330" i="2"/>
  <c r="DA329" i="2"/>
  <c r="CZ329" i="2"/>
  <c r="CX329" i="2"/>
  <c r="CW329" i="2"/>
  <c r="CN329" i="2"/>
  <c r="CK329" i="2"/>
  <c r="CI329" i="2"/>
  <c r="CD329" i="2"/>
  <c r="CE329" i="2" s="1"/>
  <c r="BY329" i="2"/>
  <c r="CA329" i="2" s="1"/>
  <c r="BW329" i="2"/>
  <c r="BV329" i="2"/>
  <c r="BS329" i="2"/>
  <c r="BR329" i="2"/>
  <c r="BP329" i="2"/>
  <c r="BN329" i="2"/>
  <c r="CV329" i="2" s="1"/>
  <c r="BL329" i="2"/>
  <c r="BK329" i="2"/>
  <c r="BJ329" i="2"/>
  <c r="BH329" i="2"/>
  <c r="BG329" i="2"/>
  <c r="BE329" i="2"/>
  <c r="BF329" i="2" s="1"/>
  <c r="BD329" i="2"/>
  <c r="BC329" i="2"/>
  <c r="BO329" i="2" s="1"/>
  <c r="AZ329" i="2"/>
  <c r="AY329" i="2"/>
  <c r="AX329" i="2"/>
  <c r="AW329" i="2"/>
  <c r="AV329" i="2"/>
  <c r="AU329" i="2"/>
  <c r="BM329" i="2" s="1"/>
  <c r="AT329" i="2"/>
  <c r="AS329" i="2"/>
  <c r="CC329" i="2" s="1"/>
  <c r="AP329" i="2"/>
  <c r="AR329" i="2" s="1"/>
  <c r="BU329" i="2" s="1"/>
  <c r="AO329" i="2"/>
  <c r="AN329" i="2"/>
  <c r="AM329" i="2"/>
  <c r="AL329" i="2"/>
  <c r="AK329" i="2"/>
  <c r="AJ329" i="2"/>
  <c r="AI329" i="2"/>
  <c r="AQ329" i="2" s="1"/>
  <c r="AA329" i="2"/>
  <c r="Z329" i="2"/>
  <c r="Y329" i="2"/>
  <c r="X329" i="2"/>
  <c r="U329" i="2"/>
  <c r="T329" i="2"/>
  <c r="Q329" i="2"/>
  <c r="P329" i="2"/>
  <c r="O329" i="2"/>
  <c r="N329" i="2"/>
  <c r="M329" i="2"/>
  <c r="L329" i="2"/>
  <c r="K329" i="2"/>
  <c r="J329" i="2"/>
  <c r="BI329" i="2" s="1"/>
  <c r="I329" i="2"/>
  <c r="H329" i="2"/>
  <c r="G329" i="2"/>
  <c r="F329" i="2"/>
  <c r="CX328" i="2"/>
  <c r="CW328" i="2"/>
  <c r="CN328" i="2"/>
  <c r="CK328" i="2"/>
  <c r="CI328" i="2"/>
  <c r="CD328" i="2"/>
  <c r="CC328" i="2"/>
  <c r="BY328" i="2"/>
  <c r="CA328" i="2" s="1"/>
  <c r="BW328" i="2"/>
  <c r="BV328" i="2"/>
  <c r="BS328" i="2"/>
  <c r="BR328" i="2"/>
  <c r="BP328" i="2"/>
  <c r="BO328" i="2"/>
  <c r="BN328" i="2"/>
  <c r="BM328" i="2"/>
  <c r="BL328" i="2"/>
  <c r="BK328" i="2"/>
  <c r="BJ328" i="2"/>
  <c r="BI328" i="2"/>
  <c r="BH328" i="2"/>
  <c r="BF328" i="2"/>
  <c r="BD328" i="2"/>
  <c r="AQ328" i="2"/>
  <c r="AP328" i="2"/>
  <c r="AR328" i="2" s="1"/>
  <c r="BU328" i="2" s="1"/>
  <c r="AA328" i="2"/>
  <c r="H328" i="2"/>
  <c r="CX327" i="2"/>
  <c r="CW327" i="2"/>
  <c r="CN327" i="2"/>
  <c r="CK327" i="2"/>
  <c r="CI327" i="2"/>
  <c r="CD327" i="2"/>
  <c r="CE327" i="2" s="1"/>
  <c r="CC327" i="2"/>
  <c r="BY327" i="2"/>
  <c r="CA327" i="2" s="1"/>
  <c r="BW327" i="2"/>
  <c r="BV327" i="2"/>
  <c r="BS327" i="2"/>
  <c r="BR327" i="2"/>
  <c r="BP327" i="2"/>
  <c r="BO327" i="2"/>
  <c r="BN327" i="2"/>
  <c r="BM327" i="2"/>
  <c r="BL327" i="2"/>
  <c r="BK327" i="2"/>
  <c r="BJ327" i="2"/>
  <c r="BI327" i="2"/>
  <c r="BH327" i="2"/>
  <c r="BF327" i="2"/>
  <c r="BD327" i="2"/>
  <c r="AQ327" i="2"/>
  <c r="AP327" i="2"/>
  <c r="AR327" i="2" s="1"/>
  <c r="BU327" i="2" s="1"/>
  <c r="AA327" i="2"/>
  <c r="H327" i="2"/>
  <c r="CX326" i="2"/>
  <c r="CW326" i="2"/>
  <c r="CN326" i="2"/>
  <c r="CK326" i="2"/>
  <c r="CI326" i="2"/>
  <c r="CD326" i="2"/>
  <c r="CE326" i="2" s="1"/>
  <c r="CC326" i="2"/>
  <c r="BY326" i="2"/>
  <c r="CA326" i="2" s="1"/>
  <c r="BW326" i="2"/>
  <c r="BV326" i="2"/>
  <c r="BS326" i="2"/>
  <c r="BR326" i="2"/>
  <c r="BP326" i="2"/>
  <c r="BO326" i="2"/>
  <c r="BN326" i="2"/>
  <c r="BM326" i="2"/>
  <c r="BL326" i="2"/>
  <c r="BK326" i="2"/>
  <c r="BJ326" i="2"/>
  <c r="BI326" i="2"/>
  <c r="BH326" i="2"/>
  <c r="BF326" i="2"/>
  <c r="BD326" i="2"/>
  <c r="AQ326" i="2"/>
  <c r="AP326" i="2"/>
  <c r="AR326" i="2" s="1"/>
  <c r="BU326" i="2" s="1"/>
  <c r="AA326" i="2"/>
  <c r="H326" i="2"/>
  <c r="CX325" i="2"/>
  <c r="CW325" i="2"/>
  <c r="CN325" i="2"/>
  <c r="CK325" i="2"/>
  <c r="CI325" i="2"/>
  <c r="CE325" i="2"/>
  <c r="CD325" i="2"/>
  <c r="CC325" i="2"/>
  <c r="BY325" i="2"/>
  <c r="CA325" i="2" s="1"/>
  <c r="BW325" i="2"/>
  <c r="BV325" i="2"/>
  <c r="BS325" i="2"/>
  <c r="BR325" i="2"/>
  <c r="BP325" i="2"/>
  <c r="BO325" i="2"/>
  <c r="BN325" i="2"/>
  <c r="BM325" i="2"/>
  <c r="BL325" i="2"/>
  <c r="BK325" i="2"/>
  <c r="BJ325" i="2"/>
  <c r="BI325" i="2"/>
  <c r="BH325" i="2"/>
  <c r="BF325" i="2"/>
  <c r="BD325" i="2"/>
  <c r="AQ325" i="2"/>
  <c r="AP325" i="2"/>
  <c r="AR325" i="2" s="1"/>
  <c r="BU325" i="2" s="1"/>
  <c r="AA325" i="2"/>
  <c r="H325" i="2"/>
  <c r="CX324" i="2"/>
  <c r="CW324" i="2"/>
  <c r="CN324" i="2"/>
  <c r="CK324" i="2"/>
  <c r="CI324" i="2"/>
  <c r="CD324" i="2"/>
  <c r="CE324" i="2" s="1"/>
  <c r="CC324" i="2"/>
  <c r="BY324" i="2"/>
  <c r="CA324" i="2" s="1"/>
  <c r="BW324" i="2"/>
  <c r="BV324" i="2"/>
  <c r="BS324" i="2"/>
  <c r="BR324" i="2"/>
  <c r="BP324" i="2"/>
  <c r="BO324" i="2"/>
  <c r="BN324" i="2"/>
  <c r="BM324" i="2"/>
  <c r="BL324" i="2"/>
  <c r="BK324" i="2"/>
  <c r="BJ324" i="2"/>
  <c r="BI324" i="2"/>
  <c r="BH324" i="2"/>
  <c r="BF324" i="2"/>
  <c r="BD324" i="2"/>
  <c r="AQ324" i="2"/>
  <c r="AP324" i="2"/>
  <c r="AR324" i="2" s="1"/>
  <c r="BU324" i="2" s="1"/>
  <c r="AA324" i="2"/>
  <c r="H324" i="2"/>
  <c r="CX323" i="2"/>
  <c r="CW323" i="2"/>
  <c r="CN323" i="2"/>
  <c r="CK323" i="2"/>
  <c r="CI323" i="2"/>
  <c r="CD323" i="2"/>
  <c r="CE323" i="2" s="1"/>
  <c r="CC323" i="2"/>
  <c r="BY323" i="2"/>
  <c r="CA323" i="2" s="1"/>
  <c r="BW323" i="2"/>
  <c r="BV323" i="2"/>
  <c r="BS323" i="2"/>
  <c r="BR323" i="2"/>
  <c r="BP323" i="2"/>
  <c r="BO323" i="2"/>
  <c r="BN323" i="2"/>
  <c r="BM323" i="2"/>
  <c r="BL323" i="2"/>
  <c r="BK323" i="2"/>
  <c r="BJ323" i="2"/>
  <c r="BI323" i="2"/>
  <c r="BH323" i="2"/>
  <c r="BF323" i="2"/>
  <c r="BD323" i="2"/>
  <c r="AQ323" i="2"/>
  <c r="AP323" i="2"/>
  <c r="AR323" i="2" s="1"/>
  <c r="BU323" i="2" s="1"/>
  <c r="AA323" i="2"/>
  <c r="H323" i="2"/>
  <c r="CX322" i="2"/>
  <c r="CW322" i="2"/>
  <c r="CN322" i="2"/>
  <c r="CK322" i="2"/>
  <c r="CI322" i="2"/>
  <c r="CD322" i="2"/>
  <c r="CC322" i="2"/>
  <c r="BY322" i="2"/>
  <c r="CA322" i="2" s="1"/>
  <c r="BW322" i="2"/>
  <c r="BV322" i="2"/>
  <c r="BS322" i="2"/>
  <c r="BR322" i="2"/>
  <c r="BP322" i="2"/>
  <c r="BO322" i="2"/>
  <c r="BN322" i="2"/>
  <c r="BM322" i="2"/>
  <c r="BL322" i="2"/>
  <c r="BK322" i="2"/>
  <c r="BJ322" i="2"/>
  <c r="BI322" i="2"/>
  <c r="BH322" i="2"/>
  <c r="BF322" i="2"/>
  <c r="BD322" i="2"/>
  <c r="AQ322" i="2"/>
  <c r="AP322" i="2"/>
  <c r="AR322" i="2" s="1"/>
  <c r="BU322" i="2" s="1"/>
  <c r="AA322" i="2"/>
  <c r="H322" i="2"/>
  <c r="CX321" i="2"/>
  <c r="CW321" i="2"/>
  <c r="CN321" i="2"/>
  <c r="CK321" i="2"/>
  <c r="CI321" i="2"/>
  <c r="CD321" i="2"/>
  <c r="CE321" i="2" s="1"/>
  <c r="CC321" i="2"/>
  <c r="BY321" i="2"/>
  <c r="CA321" i="2" s="1"/>
  <c r="BW321" i="2"/>
  <c r="BV321" i="2"/>
  <c r="BS321" i="2"/>
  <c r="BR321" i="2"/>
  <c r="BP321" i="2"/>
  <c r="BO321" i="2"/>
  <c r="BN321" i="2"/>
  <c r="BM321" i="2"/>
  <c r="BL321" i="2"/>
  <c r="BK321" i="2"/>
  <c r="BJ321" i="2"/>
  <c r="BI321" i="2"/>
  <c r="BH321" i="2"/>
  <c r="BF321" i="2"/>
  <c r="BD321" i="2"/>
  <c r="AQ321" i="2"/>
  <c r="AP321" i="2"/>
  <c r="AR321" i="2" s="1"/>
  <c r="BU321" i="2" s="1"/>
  <c r="AA321" i="2"/>
  <c r="H321" i="2"/>
  <c r="CX320" i="2"/>
  <c r="CW320" i="2"/>
  <c r="CN320" i="2"/>
  <c r="CK320" i="2"/>
  <c r="CI320" i="2"/>
  <c r="CD320" i="2"/>
  <c r="CC320" i="2"/>
  <c r="CA320" i="2"/>
  <c r="BY320" i="2"/>
  <c r="BW320" i="2"/>
  <c r="BV320" i="2"/>
  <c r="BS320" i="2"/>
  <c r="BR320" i="2"/>
  <c r="BP320" i="2"/>
  <c r="BO320" i="2"/>
  <c r="BN320" i="2"/>
  <c r="BM320" i="2"/>
  <c r="BL320" i="2"/>
  <c r="BK320" i="2"/>
  <c r="BJ320" i="2"/>
  <c r="BI320" i="2"/>
  <c r="BH320" i="2"/>
  <c r="BF320" i="2"/>
  <c r="BD320" i="2"/>
  <c r="AQ320" i="2"/>
  <c r="AP320" i="2"/>
  <c r="AR320" i="2" s="1"/>
  <c r="BU320" i="2" s="1"/>
  <c r="AA320" i="2"/>
  <c r="H320" i="2"/>
  <c r="CX319" i="2"/>
  <c r="CW319" i="2"/>
  <c r="CN319" i="2"/>
  <c r="CK319" i="2"/>
  <c r="CI319" i="2"/>
  <c r="CD319" i="2"/>
  <c r="CE319" i="2" s="1"/>
  <c r="CC319" i="2"/>
  <c r="BY319" i="2"/>
  <c r="CA319" i="2" s="1"/>
  <c r="BW319" i="2"/>
  <c r="BV319" i="2"/>
  <c r="BS319" i="2"/>
  <c r="BR319" i="2"/>
  <c r="BP319" i="2"/>
  <c r="BO319" i="2"/>
  <c r="BN319" i="2"/>
  <c r="BM319" i="2"/>
  <c r="BL319" i="2"/>
  <c r="BK319" i="2"/>
  <c r="BJ319" i="2"/>
  <c r="BI319" i="2"/>
  <c r="BH319" i="2"/>
  <c r="BF319" i="2"/>
  <c r="BD319" i="2"/>
  <c r="AQ319" i="2"/>
  <c r="AP319" i="2"/>
  <c r="AR319" i="2" s="1"/>
  <c r="BU319" i="2" s="1"/>
  <c r="AA319" i="2"/>
  <c r="H319" i="2"/>
  <c r="CX318" i="2"/>
  <c r="CW318" i="2"/>
  <c r="CN318" i="2"/>
  <c r="CK318" i="2"/>
  <c r="CI318" i="2"/>
  <c r="CD318" i="2"/>
  <c r="CE318" i="2" s="1"/>
  <c r="CC318" i="2"/>
  <c r="BY318" i="2"/>
  <c r="CA318" i="2" s="1"/>
  <c r="BW318" i="2"/>
  <c r="BV318" i="2"/>
  <c r="BS318" i="2"/>
  <c r="BR318" i="2"/>
  <c r="BP318" i="2"/>
  <c r="BO318" i="2"/>
  <c r="BN318" i="2"/>
  <c r="BM318" i="2"/>
  <c r="BL318" i="2"/>
  <c r="BK318" i="2"/>
  <c r="BJ318" i="2"/>
  <c r="BI318" i="2"/>
  <c r="BH318" i="2"/>
  <c r="BF318" i="2"/>
  <c r="BD318" i="2"/>
  <c r="AR318" i="2"/>
  <c r="BU318" i="2" s="1"/>
  <c r="AQ318" i="2"/>
  <c r="AP318" i="2"/>
  <c r="AA318" i="2"/>
  <c r="H318" i="2"/>
  <c r="CX317" i="2"/>
  <c r="CW317" i="2"/>
  <c r="CN317" i="2"/>
  <c r="CK317" i="2"/>
  <c r="CI317" i="2"/>
  <c r="CD317" i="2"/>
  <c r="CE317" i="2" s="1"/>
  <c r="CC317" i="2"/>
  <c r="CA317" i="2"/>
  <c r="BY317" i="2"/>
  <c r="BW317" i="2"/>
  <c r="BV317" i="2"/>
  <c r="BS317" i="2"/>
  <c r="BR317" i="2"/>
  <c r="BP317" i="2"/>
  <c r="BO317" i="2"/>
  <c r="BN317" i="2"/>
  <c r="BM317" i="2"/>
  <c r="BL317" i="2"/>
  <c r="BK317" i="2"/>
  <c r="BJ317" i="2"/>
  <c r="BI317" i="2"/>
  <c r="BH317" i="2"/>
  <c r="BF317" i="2"/>
  <c r="BD317" i="2"/>
  <c r="AQ317" i="2"/>
  <c r="AP317" i="2"/>
  <c r="AR317" i="2" s="1"/>
  <c r="BU317" i="2" s="1"/>
  <c r="AA317" i="2"/>
  <c r="H317" i="2"/>
  <c r="DA316" i="2"/>
  <c r="CZ316" i="2"/>
  <c r="CX316" i="2"/>
  <c r="CW316" i="2"/>
  <c r="CN316" i="2"/>
  <c r="CK316" i="2"/>
  <c r="CI316" i="2"/>
  <c r="CA316" i="2"/>
  <c r="BY316" i="2"/>
  <c r="BW316" i="2"/>
  <c r="BV316" i="2"/>
  <c r="BS316" i="2"/>
  <c r="BR316" i="2"/>
  <c r="BP316" i="2"/>
  <c r="BN316" i="2"/>
  <c r="CV316" i="2" s="1"/>
  <c r="BG316" i="2"/>
  <c r="BF316" i="2"/>
  <c r="BE316" i="2"/>
  <c r="BD316" i="2"/>
  <c r="BC316" i="2"/>
  <c r="BO316" i="2" s="1"/>
  <c r="AZ316" i="2"/>
  <c r="AY316" i="2"/>
  <c r="AX316" i="2"/>
  <c r="AW316" i="2"/>
  <c r="AV316" i="2"/>
  <c r="AU316" i="2"/>
  <c r="BM316" i="2" s="1"/>
  <c r="AT316" i="2"/>
  <c r="CD316" i="2" s="1"/>
  <c r="AS316" i="2"/>
  <c r="CC316" i="2" s="1"/>
  <c r="AP316" i="2"/>
  <c r="AR316" i="2" s="1"/>
  <c r="BU316" i="2" s="1"/>
  <c r="AO316" i="2"/>
  <c r="AN316" i="2"/>
  <c r="AM316" i="2"/>
  <c r="AL316" i="2"/>
  <c r="AK316" i="2"/>
  <c r="AJ316" i="2"/>
  <c r="AI316" i="2"/>
  <c r="AA316" i="2"/>
  <c r="Z316" i="2"/>
  <c r="Y316" i="2"/>
  <c r="X316" i="2"/>
  <c r="U316" i="2"/>
  <c r="T316" i="2"/>
  <c r="Q316" i="2"/>
  <c r="P316" i="2"/>
  <c r="O316" i="2"/>
  <c r="N316" i="2"/>
  <c r="M316" i="2"/>
  <c r="L316" i="2"/>
  <c r="BK316" i="2" s="1"/>
  <c r="K316" i="2"/>
  <c r="BJ316" i="2" s="1"/>
  <c r="J316" i="2"/>
  <c r="BI316" i="2" s="1"/>
  <c r="I316" i="2"/>
  <c r="G316" i="2"/>
  <c r="F316" i="2"/>
  <c r="H316" i="2" s="1"/>
  <c r="CX315" i="2"/>
  <c r="CW315" i="2"/>
  <c r="CN315" i="2"/>
  <c r="CK315" i="2"/>
  <c r="CI315" i="2"/>
  <c r="CD315" i="2"/>
  <c r="CE315" i="2" s="1"/>
  <c r="CC315" i="2"/>
  <c r="BY315" i="2"/>
  <c r="CA315" i="2" s="1"/>
  <c r="BW315" i="2"/>
  <c r="BV315" i="2"/>
  <c r="BU315" i="2"/>
  <c r="BS315" i="2"/>
  <c r="BR315" i="2"/>
  <c r="BP315" i="2"/>
  <c r="BO315" i="2"/>
  <c r="BN315" i="2"/>
  <c r="BM315" i="2"/>
  <c r="BL315" i="2"/>
  <c r="BK315" i="2"/>
  <c r="BJ315" i="2"/>
  <c r="BI315" i="2"/>
  <c r="BH315" i="2"/>
  <c r="BF315" i="2"/>
  <c r="BD315" i="2"/>
  <c r="AQ315" i="2"/>
  <c r="AP315" i="2"/>
  <c r="AR315" i="2" s="1"/>
  <c r="AA315" i="2"/>
  <c r="H315" i="2"/>
  <c r="CX314" i="2"/>
  <c r="CW314" i="2"/>
  <c r="CN314" i="2"/>
  <c r="CK314" i="2"/>
  <c r="CI314" i="2"/>
  <c r="CD314" i="2"/>
  <c r="CE314" i="2" s="1"/>
  <c r="CC314" i="2"/>
  <c r="BY314" i="2"/>
  <c r="CA314" i="2" s="1"/>
  <c r="BW314" i="2"/>
  <c r="BV314" i="2"/>
  <c r="BS314" i="2"/>
  <c r="BR314" i="2"/>
  <c r="BP314" i="2"/>
  <c r="BO314" i="2"/>
  <c r="BN314" i="2"/>
  <c r="BM314" i="2"/>
  <c r="BL314" i="2"/>
  <c r="BK314" i="2"/>
  <c r="BJ314" i="2"/>
  <c r="BI314" i="2"/>
  <c r="BH314" i="2"/>
  <c r="BF314" i="2"/>
  <c r="BD314" i="2"/>
  <c r="AQ314" i="2"/>
  <c r="AP314" i="2"/>
  <c r="AR314" i="2" s="1"/>
  <c r="BU314" i="2" s="1"/>
  <c r="AA314" i="2"/>
  <c r="H314" i="2"/>
  <c r="CX313" i="2"/>
  <c r="CW313" i="2"/>
  <c r="CN313" i="2"/>
  <c r="CK313" i="2"/>
  <c r="CI313" i="2"/>
  <c r="CD313" i="2"/>
  <c r="CE313" i="2" s="1"/>
  <c r="CC313" i="2"/>
  <c r="BY313" i="2"/>
  <c r="CA313" i="2" s="1"/>
  <c r="BW313" i="2"/>
  <c r="BV313" i="2"/>
  <c r="BS313" i="2"/>
  <c r="BR313" i="2"/>
  <c r="BP313" i="2"/>
  <c r="BO313" i="2"/>
  <c r="BN313" i="2"/>
  <c r="BM313" i="2"/>
  <c r="BL313" i="2"/>
  <c r="BK313" i="2"/>
  <c r="BJ313" i="2"/>
  <c r="BI313" i="2"/>
  <c r="BH313" i="2"/>
  <c r="BF313" i="2"/>
  <c r="BD313" i="2"/>
  <c r="AQ313" i="2"/>
  <c r="AP313" i="2"/>
  <c r="AR313" i="2" s="1"/>
  <c r="BU313" i="2" s="1"/>
  <c r="AA313" i="2"/>
  <c r="H313" i="2"/>
  <c r="DA312" i="2"/>
  <c r="CZ312" i="2"/>
  <c r="CX312" i="2"/>
  <c r="CW312" i="2"/>
  <c r="CN312" i="2"/>
  <c r="CK312" i="2"/>
  <c r="CI312" i="2"/>
  <c r="BY312" i="2"/>
  <c r="CA312" i="2" s="1"/>
  <c r="BW312" i="2"/>
  <c r="BV312" i="2"/>
  <c r="BS312" i="2"/>
  <c r="BR312" i="2"/>
  <c r="BP312" i="2"/>
  <c r="BO312" i="2"/>
  <c r="BN312" i="2"/>
  <c r="BG312" i="2"/>
  <c r="BF312" i="2"/>
  <c r="BE312" i="2"/>
  <c r="BD312" i="2"/>
  <c r="BC312" i="2"/>
  <c r="AZ312" i="2"/>
  <c r="AY312" i="2"/>
  <c r="AX312" i="2"/>
  <c r="AW312" i="2"/>
  <c r="AV312" i="2"/>
  <c r="AU312" i="2"/>
  <c r="BM312" i="2" s="1"/>
  <c r="AT312" i="2"/>
  <c r="CD312" i="2" s="1"/>
  <c r="AS312" i="2"/>
  <c r="CC312" i="2" s="1"/>
  <c r="AP312" i="2"/>
  <c r="AR312" i="2" s="1"/>
  <c r="BU312" i="2" s="1"/>
  <c r="AO312" i="2"/>
  <c r="AN312" i="2"/>
  <c r="AM312" i="2"/>
  <c r="AL312" i="2"/>
  <c r="AK312" i="2"/>
  <c r="AJ312" i="2"/>
  <c r="AI312" i="2"/>
  <c r="AQ312" i="2" s="1"/>
  <c r="AA312" i="2"/>
  <c r="Z312" i="2"/>
  <c r="Y312" i="2"/>
  <c r="X312" i="2"/>
  <c r="U312" i="2"/>
  <c r="T312" i="2"/>
  <c r="Q312" i="2"/>
  <c r="P312" i="2"/>
  <c r="O312" i="2"/>
  <c r="N312" i="2"/>
  <c r="M312" i="2"/>
  <c r="L312" i="2"/>
  <c r="BK312" i="2" s="1"/>
  <c r="K312" i="2"/>
  <c r="BJ312" i="2" s="1"/>
  <c r="J312" i="2"/>
  <c r="BI312" i="2" s="1"/>
  <c r="I312" i="2"/>
  <c r="G312" i="2"/>
  <c r="F312" i="2"/>
  <c r="H312" i="2" s="1"/>
  <c r="CX311" i="2"/>
  <c r="CW311" i="2"/>
  <c r="CN311" i="2"/>
  <c r="CK311" i="2"/>
  <c r="CI311" i="2"/>
  <c r="CD311" i="2"/>
  <c r="CE311" i="2" s="1"/>
  <c r="CC311" i="2"/>
  <c r="CA311" i="2"/>
  <c r="BY311" i="2"/>
  <c r="BW311" i="2"/>
  <c r="BV311" i="2"/>
  <c r="BS311" i="2"/>
  <c r="BR311" i="2"/>
  <c r="BP311" i="2"/>
  <c r="BO311" i="2"/>
  <c r="BN311" i="2"/>
  <c r="BM311" i="2"/>
  <c r="BL311" i="2"/>
  <c r="BK311" i="2"/>
  <c r="BJ311" i="2"/>
  <c r="BI311" i="2"/>
  <c r="BH311" i="2"/>
  <c r="BF311" i="2"/>
  <c r="BD311" i="2"/>
  <c r="AQ311" i="2"/>
  <c r="AP311" i="2"/>
  <c r="AR311" i="2" s="1"/>
  <c r="BU311" i="2" s="1"/>
  <c r="AA311" i="2"/>
  <c r="H311" i="2"/>
  <c r="CX310" i="2"/>
  <c r="CW310" i="2"/>
  <c r="CN310" i="2"/>
  <c r="CK310" i="2"/>
  <c r="CI310" i="2"/>
  <c r="CE310" i="2"/>
  <c r="CD310" i="2"/>
  <c r="CC310" i="2"/>
  <c r="BY310" i="2"/>
  <c r="CA310" i="2" s="1"/>
  <c r="BW310" i="2"/>
  <c r="BV310" i="2"/>
  <c r="BS310" i="2"/>
  <c r="BR310" i="2"/>
  <c r="BP310" i="2"/>
  <c r="BO310" i="2"/>
  <c r="BN310" i="2"/>
  <c r="BM310" i="2"/>
  <c r="BL310" i="2"/>
  <c r="BK310" i="2"/>
  <c r="BJ310" i="2"/>
  <c r="BI310" i="2"/>
  <c r="BH310" i="2"/>
  <c r="BF310" i="2"/>
  <c r="BD310" i="2"/>
  <c r="AR310" i="2"/>
  <c r="BU310" i="2" s="1"/>
  <c r="AQ310" i="2"/>
  <c r="AP310" i="2"/>
  <c r="AA310" i="2"/>
  <c r="H310" i="2"/>
  <c r="CX309" i="2"/>
  <c r="CW309" i="2"/>
  <c r="CN309" i="2"/>
  <c r="CK309" i="2"/>
  <c r="CI309" i="2"/>
  <c r="CD309" i="2"/>
  <c r="CE309" i="2" s="1"/>
  <c r="CC309" i="2"/>
  <c r="BY309" i="2"/>
  <c r="CA309" i="2" s="1"/>
  <c r="BW309" i="2"/>
  <c r="BV309" i="2"/>
  <c r="BS309" i="2"/>
  <c r="BR309" i="2"/>
  <c r="BP309" i="2"/>
  <c r="BO309" i="2"/>
  <c r="BN309" i="2"/>
  <c r="BM309" i="2"/>
  <c r="BL309" i="2"/>
  <c r="BK309" i="2"/>
  <c r="BJ309" i="2"/>
  <c r="BI309" i="2"/>
  <c r="BH309" i="2"/>
  <c r="BF309" i="2"/>
  <c r="BD309" i="2"/>
  <c r="AQ309" i="2"/>
  <c r="AP309" i="2"/>
  <c r="AR309" i="2" s="1"/>
  <c r="BU309" i="2" s="1"/>
  <c r="AA309" i="2"/>
  <c r="H309" i="2"/>
  <c r="CX308" i="2"/>
  <c r="CW308" i="2"/>
  <c r="CN308" i="2"/>
  <c r="CK308" i="2"/>
  <c r="CI308" i="2"/>
  <c r="CD308" i="2"/>
  <c r="CE308" i="2" s="1"/>
  <c r="CC308" i="2"/>
  <c r="BY308" i="2"/>
  <c r="CA308" i="2" s="1"/>
  <c r="BW308" i="2"/>
  <c r="BV308" i="2"/>
  <c r="BS308" i="2"/>
  <c r="BR308" i="2"/>
  <c r="BP308" i="2"/>
  <c r="BO308" i="2"/>
  <c r="BN308" i="2"/>
  <c r="BM308" i="2"/>
  <c r="BL308" i="2"/>
  <c r="BK308" i="2"/>
  <c r="BJ308" i="2"/>
  <c r="BI308" i="2"/>
  <c r="BH308" i="2"/>
  <c r="BF308" i="2"/>
  <c r="BD308" i="2"/>
  <c r="AQ308" i="2"/>
  <c r="AP308" i="2"/>
  <c r="AR308" i="2" s="1"/>
  <c r="BU308" i="2" s="1"/>
  <c r="AA308" i="2"/>
  <c r="H308" i="2"/>
  <c r="CX307" i="2"/>
  <c r="CW307" i="2"/>
  <c r="CN307" i="2"/>
  <c r="CK307" i="2"/>
  <c r="CI307" i="2"/>
  <c r="CD307" i="2"/>
  <c r="CE307" i="2" s="1"/>
  <c r="CC307" i="2"/>
  <c r="BY307" i="2"/>
  <c r="CA307" i="2" s="1"/>
  <c r="BW307" i="2"/>
  <c r="BV307" i="2"/>
  <c r="BS307" i="2"/>
  <c r="BR307" i="2"/>
  <c r="BP307" i="2"/>
  <c r="BO307" i="2"/>
  <c r="BN307" i="2"/>
  <c r="BM307" i="2"/>
  <c r="BL307" i="2"/>
  <c r="BK307" i="2"/>
  <c r="BJ307" i="2"/>
  <c r="BI307" i="2"/>
  <c r="BH307" i="2"/>
  <c r="BF307" i="2"/>
  <c r="BD307" i="2"/>
  <c r="AQ307" i="2"/>
  <c r="AP307" i="2"/>
  <c r="AR307" i="2" s="1"/>
  <c r="BU307" i="2" s="1"/>
  <c r="AA307" i="2"/>
  <c r="H307" i="2"/>
  <c r="CX306" i="2"/>
  <c r="CW306" i="2"/>
  <c r="CN306" i="2"/>
  <c r="CK306" i="2"/>
  <c r="CI306" i="2"/>
  <c r="CD306" i="2"/>
  <c r="CC306" i="2"/>
  <c r="BY306" i="2"/>
  <c r="CA306" i="2" s="1"/>
  <c r="BW306" i="2"/>
  <c r="BV306" i="2"/>
  <c r="BS306" i="2"/>
  <c r="BR306" i="2"/>
  <c r="BP306" i="2"/>
  <c r="BO306" i="2"/>
  <c r="BN306" i="2"/>
  <c r="BM306" i="2"/>
  <c r="BL306" i="2"/>
  <c r="BK306" i="2"/>
  <c r="BJ306" i="2"/>
  <c r="BI306" i="2"/>
  <c r="BH306" i="2"/>
  <c r="BF306" i="2"/>
  <c r="BD306" i="2"/>
  <c r="AQ306" i="2"/>
  <c r="AP306" i="2"/>
  <c r="AR306" i="2" s="1"/>
  <c r="BU306" i="2" s="1"/>
  <c r="AA306" i="2"/>
  <c r="H306" i="2"/>
  <c r="CX305" i="2"/>
  <c r="CW305" i="2"/>
  <c r="CN305" i="2"/>
  <c r="CK305" i="2"/>
  <c r="CI305" i="2"/>
  <c r="CD305" i="2"/>
  <c r="CE305" i="2" s="1"/>
  <c r="CC305" i="2"/>
  <c r="BY305" i="2"/>
  <c r="CA305" i="2" s="1"/>
  <c r="BW305" i="2"/>
  <c r="BV305" i="2"/>
  <c r="BS305" i="2"/>
  <c r="BR305" i="2"/>
  <c r="BP305" i="2"/>
  <c r="BO305" i="2"/>
  <c r="BN305" i="2"/>
  <c r="BM305" i="2"/>
  <c r="BL305" i="2"/>
  <c r="BK305" i="2"/>
  <c r="BJ305" i="2"/>
  <c r="BI305" i="2"/>
  <c r="BH305" i="2"/>
  <c r="BF305" i="2"/>
  <c r="BD305" i="2"/>
  <c r="AR305" i="2"/>
  <c r="BU305" i="2" s="1"/>
  <c r="AQ305" i="2"/>
  <c r="AP305" i="2"/>
  <c r="AA305" i="2"/>
  <c r="H305" i="2"/>
  <c r="CX304" i="2"/>
  <c r="CW304" i="2"/>
  <c r="CN304" i="2"/>
  <c r="CK304" i="2"/>
  <c r="CI304" i="2"/>
  <c r="CD304" i="2"/>
  <c r="CC304" i="2"/>
  <c r="BY304" i="2"/>
  <c r="CA304" i="2" s="1"/>
  <c r="BW304" i="2"/>
  <c r="BV304" i="2"/>
  <c r="BS304" i="2"/>
  <c r="BR304" i="2"/>
  <c r="BP304" i="2"/>
  <c r="BO304" i="2"/>
  <c r="BN304" i="2"/>
  <c r="BM304" i="2"/>
  <c r="BL304" i="2"/>
  <c r="BK304" i="2"/>
  <c r="BJ304" i="2"/>
  <c r="BI304" i="2"/>
  <c r="BH304" i="2"/>
  <c r="BF304" i="2"/>
  <c r="BD304" i="2"/>
  <c r="AQ304" i="2"/>
  <c r="AP304" i="2"/>
  <c r="AR304" i="2" s="1"/>
  <c r="BU304" i="2" s="1"/>
  <c r="AA304" i="2"/>
  <c r="H304" i="2"/>
  <c r="DA303" i="2"/>
  <c r="CZ303" i="2"/>
  <c r="CX303" i="2"/>
  <c r="CW303" i="2"/>
  <c r="CK303" i="2"/>
  <c r="CI303" i="2"/>
  <c r="BY303" i="2"/>
  <c r="CA303" i="2" s="1"/>
  <c r="BW303" i="2"/>
  <c r="BV303" i="2"/>
  <c r="BS303" i="2"/>
  <c r="BR303" i="2"/>
  <c r="BP303" i="2"/>
  <c r="BN303" i="2"/>
  <c r="BG303" i="2"/>
  <c r="BE303" i="2"/>
  <c r="BF303" i="2" s="1"/>
  <c r="BC303" i="2"/>
  <c r="BO303" i="2" s="1"/>
  <c r="AZ303" i="2"/>
  <c r="AY303" i="2"/>
  <c r="AX303" i="2"/>
  <c r="AW303" i="2"/>
  <c r="BD303" i="2" s="1"/>
  <c r="AV303" i="2"/>
  <c r="AU303" i="2"/>
  <c r="BM303" i="2" s="1"/>
  <c r="AT303" i="2"/>
  <c r="CD303" i="2" s="1"/>
  <c r="AS303" i="2"/>
  <c r="CC303" i="2" s="1"/>
  <c r="AP303" i="2"/>
  <c r="AR303" i="2" s="1"/>
  <c r="BU303" i="2" s="1"/>
  <c r="AO303" i="2"/>
  <c r="AN303" i="2"/>
  <c r="AM303" i="2"/>
  <c r="AL303" i="2"/>
  <c r="AK303" i="2"/>
  <c r="AJ303" i="2"/>
  <c r="AI303" i="2"/>
  <c r="AQ303" i="2" s="1"/>
  <c r="Z303" i="2"/>
  <c r="CN303" i="2" s="1"/>
  <c r="Y303" i="2"/>
  <c r="X303" i="2"/>
  <c r="U303" i="2"/>
  <c r="T303" i="2"/>
  <c r="Q303" i="2"/>
  <c r="P303" i="2"/>
  <c r="O303" i="2"/>
  <c r="N303" i="2"/>
  <c r="BL303" i="2" s="1"/>
  <c r="M303" i="2"/>
  <c r="BH303" i="2" s="1"/>
  <c r="L303" i="2"/>
  <c r="BK303" i="2" s="1"/>
  <c r="K303" i="2"/>
  <c r="BJ303" i="2" s="1"/>
  <c r="J303" i="2"/>
  <c r="BI303" i="2" s="1"/>
  <c r="I303" i="2"/>
  <c r="G303" i="2"/>
  <c r="F303" i="2"/>
  <c r="H303" i="2" s="1"/>
  <c r="CX302" i="2"/>
  <c r="CW302" i="2"/>
  <c r="CN302" i="2"/>
  <c r="CK302" i="2"/>
  <c r="CI302" i="2"/>
  <c r="CD302" i="2"/>
  <c r="CC302" i="2"/>
  <c r="BY302" i="2"/>
  <c r="CA302" i="2" s="1"/>
  <c r="BW302" i="2"/>
  <c r="BV302" i="2"/>
  <c r="BS302" i="2"/>
  <c r="BR302" i="2"/>
  <c r="BP302" i="2"/>
  <c r="BO302" i="2"/>
  <c r="BN302" i="2"/>
  <c r="BM302" i="2"/>
  <c r="BL302" i="2"/>
  <c r="BK302" i="2"/>
  <c r="BJ302" i="2"/>
  <c r="BI302" i="2"/>
  <c r="BH302" i="2"/>
  <c r="BF302" i="2"/>
  <c r="BD302" i="2"/>
  <c r="AQ302" i="2"/>
  <c r="AP302" i="2"/>
  <c r="AR302" i="2" s="1"/>
  <c r="BU302" i="2" s="1"/>
  <c r="AA302" i="2"/>
  <c r="H302" i="2"/>
  <c r="CX301" i="2"/>
  <c r="CW301" i="2"/>
  <c r="CN301" i="2"/>
  <c r="CK301" i="2"/>
  <c r="CI301" i="2"/>
  <c r="CD301" i="2"/>
  <c r="CE301" i="2" s="1"/>
  <c r="CC301" i="2"/>
  <c r="BY301" i="2"/>
  <c r="CA301" i="2" s="1"/>
  <c r="BW301" i="2"/>
  <c r="BV301" i="2"/>
  <c r="BS301" i="2"/>
  <c r="BR301" i="2"/>
  <c r="BP301" i="2"/>
  <c r="BO301" i="2"/>
  <c r="BN301" i="2"/>
  <c r="BM301" i="2"/>
  <c r="BL301" i="2"/>
  <c r="BK301" i="2"/>
  <c r="BJ301" i="2"/>
  <c r="BI301" i="2"/>
  <c r="BH301" i="2"/>
  <c r="BF301" i="2"/>
  <c r="BD301" i="2"/>
  <c r="AR301" i="2"/>
  <c r="BU301" i="2" s="1"/>
  <c r="AQ301" i="2"/>
  <c r="AP301" i="2"/>
  <c r="AA301" i="2"/>
  <c r="H301" i="2"/>
  <c r="CX300" i="2"/>
  <c r="CW300" i="2"/>
  <c r="CN300" i="2"/>
  <c r="CK300" i="2"/>
  <c r="CI300" i="2"/>
  <c r="CD300" i="2"/>
  <c r="CC300" i="2"/>
  <c r="BY300" i="2"/>
  <c r="CA300" i="2" s="1"/>
  <c r="BW300" i="2"/>
  <c r="BV300" i="2"/>
  <c r="BS300" i="2"/>
  <c r="BR300" i="2"/>
  <c r="BP300" i="2"/>
  <c r="BO300" i="2"/>
  <c r="BN300" i="2"/>
  <c r="BM300" i="2"/>
  <c r="BL300" i="2"/>
  <c r="BK300" i="2"/>
  <c r="BJ300" i="2"/>
  <c r="BI300" i="2"/>
  <c r="BH300" i="2"/>
  <c r="BF300" i="2"/>
  <c r="BD300" i="2"/>
  <c r="AR300" i="2"/>
  <c r="BU300" i="2" s="1"/>
  <c r="AQ300" i="2"/>
  <c r="AP300" i="2"/>
  <c r="AA300" i="2"/>
  <c r="H300" i="2"/>
  <c r="CX299" i="2"/>
  <c r="CW299" i="2"/>
  <c r="CN299" i="2"/>
  <c r="CK299" i="2"/>
  <c r="CI299" i="2"/>
  <c r="CD299" i="2"/>
  <c r="CE299" i="2" s="1"/>
  <c r="CC299" i="2"/>
  <c r="BY299" i="2"/>
  <c r="CA299" i="2" s="1"/>
  <c r="BW299" i="2"/>
  <c r="BV299" i="2"/>
  <c r="BS299" i="2"/>
  <c r="BR299" i="2"/>
  <c r="BP299" i="2"/>
  <c r="BO299" i="2"/>
  <c r="BN299" i="2"/>
  <c r="BM299" i="2"/>
  <c r="BL299" i="2"/>
  <c r="BK299" i="2"/>
  <c r="BJ299" i="2"/>
  <c r="BI299" i="2"/>
  <c r="BH299" i="2"/>
  <c r="BF299" i="2"/>
  <c r="BD299" i="2"/>
  <c r="AQ299" i="2"/>
  <c r="AP299" i="2"/>
  <c r="AR299" i="2" s="1"/>
  <c r="BU299" i="2" s="1"/>
  <c r="AA299" i="2"/>
  <c r="H299" i="2"/>
  <c r="CX298" i="2"/>
  <c r="CW298" i="2"/>
  <c r="CN298" i="2"/>
  <c r="CK298" i="2"/>
  <c r="CI298" i="2"/>
  <c r="CD298" i="2"/>
  <c r="CE298" i="2" s="1"/>
  <c r="CC298" i="2"/>
  <c r="BY298" i="2"/>
  <c r="CA298" i="2" s="1"/>
  <c r="BW298" i="2"/>
  <c r="BV298" i="2"/>
  <c r="BS298" i="2"/>
  <c r="BR298" i="2"/>
  <c r="BP298" i="2"/>
  <c r="BO298" i="2"/>
  <c r="BN298" i="2"/>
  <c r="BM298" i="2"/>
  <c r="BL298" i="2"/>
  <c r="BK298" i="2"/>
  <c r="BJ298" i="2"/>
  <c r="BI298" i="2"/>
  <c r="BH298" i="2"/>
  <c r="BF298" i="2"/>
  <c r="BD298" i="2"/>
  <c r="AR298" i="2"/>
  <c r="BU298" i="2" s="1"/>
  <c r="AQ298" i="2"/>
  <c r="AP298" i="2"/>
  <c r="AA298" i="2"/>
  <c r="H298" i="2"/>
  <c r="CX297" i="2"/>
  <c r="CW297" i="2"/>
  <c r="CN297" i="2"/>
  <c r="CK297" i="2"/>
  <c r="CI297" i="2"/>
  <c r="CE297" i="2"/>
  <c r="CD297" i="2"/>
  <c r="CC297" i="2"/>
  <c r="BY297" i="2"/>
  <c r="CA297" i="2" s="1"/>
  <c r="BW297" i="2"/>
  <c r="BV297" i="2"/>
  <c r="BS297" i="2"/>
  <c r="BR297" i="2"/>
  <c r="BP297" i="2"/>
  <c r="BO297" i="2"/>
  <c r="BN297" i="2"/>
  <c r="BM297" i="2"/>
  <c r="BL297" i="2"/>
  <c r="BK297" i="2"/>
  <c r="BJ297" i="2"/>
  <c r="BI297" i="2"/>
  <c r="BH297" i="2"/>
  <c r="BF297" i="2"/>
  <c r="BD297" i="2"/>
  <c r="AQ297" i="2"/>
  <c r="AP297" i="2"/>
  <c r="AR297" i="2" s="1"/>
  <c r="BU297" i="2" s="1"/>
  <c r="AA297" i="2"/>
  <c r="H297" i="2"/>
  <c r="CX296" i="2"/>
  <c r="CW296" i="2"/>
  <c r="CN296" i="2"/>
  <c r="CK296" i="2"/>
  <c r="CI296" i="2"/>
  <c r="CD296" i="2"/>
  <c r="CE296" i="2" s="1"/>
  <c r="CC296" i="2"/>
  <c r="BY296" i="2"/>
  <c r="CA296" i="2" s="1"/>
  <c r="BW296" i="2"/>
  <c r="BV296" i="2"/>
  <c r="BS296" i="2"/>
  <c r="BR296" i="2"/>
  <c r="BP296" i="2"/>
  <c r="BO296" i="2"/>
  <c r="BN296" i="2"/>
  <c r="BM296" i="2"/>
  <c r="BL296" i="2"/>
  <c r="BK296" i="2"/>
  <c r="BJ296" i="2"/>
  <c r="BI296" i="2"/>
  <c r="BH296" i="2"/>
  <c r="BF296" i="2"/>
  <c r="BD296" i="2"/>
  <c r="AQ296" i="2"/>
  <c r="AP296" i="2"/>
  <c r="AR296" i="2" s="1"/>
  <c r="BU296" i="2" s="1"/>
  <c r="AA296" i="2"/>
  <c r="H296" i="2"/>
  <c r="CX295" i="2"/>
  <c r="CW295" i="2"/>
  <c r="CN295" i="2"/>
  <c r="CK295" i="2"/>
  <c r="CI295" i="2"/>
  <c r="CD295" i="2"/>
  <c r="CE295" i="2" s="1"/>
  <c r="CC295" i="2"/>
  <c r="BY295" i="2"/>
  <c r="CA295" i="2" s="1"/>
  <c r="BW295" i="2"/>
  <c r="BV295" i="2"/>
  <c r="BS295" i="2"/>
  <c r="BR295" i="2"/>
  <c r="BP295" i="2"/>
  <c r="BO295" i="2"/>
  <c r="BN295" i="2"/>
  <c r="BM295" i="2"/>
  <c r="BL295" i="2"/>
  <c r="BK295" i="2"/>
  <c r="BJ295" i="2"/>
  <c r="BI295" i="2"/>
  <c r="BH295" i="2"/>
  <c r="BF295" i="2"/>
  <c r="BD295" i="2"/>
  <c r="AQ295" i="2"/>
  <c r="AP295" i="2"/>
  <c r="AR295" i="2" s="1"/>
  <c r="BU295" i="2" s="1"/>
  <c r="AA295" i="2"/>
  <c r="H295" i="2"/>
  <c r="CX294" i="2"/>
  <c r="CW294" i="2"/>
  <c r="CN294" i="2"/>
  <c r="CK294" i="2"/>
  <c r="CI294" i="2"/>
  <c r="CD294" i="2"/>
  <c r="CC294" i="2"/>
  <c r="CA294" i="2"/>
  <c r="BY294" i="2"/>
  <c r="BW294" i="2"/>
  <c r="BV294" i="2"/>
  <c r="BS294" i="2"/>
  <c r="BR294" i="2"/>
  <c r="BP294" i="2"/>
  <c r="BO294" i="2"/>
  <c r="BN294" i="2"/>
  <c r="BM294" i="2"/>
  <c r="BL294" i="2"/>
  <c r="BK294" i="2"/>
  <c r="BJ294" i="2"/>
  <c r="BI294" i="2"/>
  <c r="BH294" i="2"/>
  <c r="BF294" i="2"/>
  <c r="BD294" i="2"/>
  <c r="AQ294" i="2"/>
  <c r="AP294" i="2"/>
  <c r="AR294" i="2" s="1"/>
  <c r="BU294" i="2" s="1"/>
  <c r="AA294" i="2"/>
  <c r="H294" i="2"/>
  <c r="CX293" i="2"/>
  <c r="CW293" i="2"/>
  <c r="CN293" i="2"/>
  <c r="CK293" i="2"/>
  <c r="CI293" i="2"/>
  <c r="CD293" i="2"/>
  <c r="CE293" i="2" s="1"/>
  <c r="CC293" i="2"/>
  <c r="BY293" i="2"/>
  <c r="CA293" i="2" s="1"/>
  <c r="BW293" i="2"/>
  <c r="BV293" i="2"/>
  <c r="BS293" i="2"/>
  <c r="BR293" i="2"/>
  <c r="BP293" i="2"/>
  <c r="BO293" i="2"/>
  <c r="BN293" i="2"/>
  <c r="BM293" i="2"/>
  <c r="BL293" i="2"/>
  <c r="BK293" i="2"/>
  <c r="BJ293" i="2"/>
  <c r="BI293" i="2"/>
  <c r="BH293" i="2"/>
  <c r="BF293" i="2"/>
  <c r="BD293" i="2"/>
  <c r="AQ293" i="2"/>
  <c r="AP293" i="2"/>
  <c r="AR293" i="2" s="1"/>
  <c r="BU293" i="2" s="1"/>
  <c r="AA293" i="2"/>
  <c r="H293" i="2"/>
  <c r="CX292" i="2"/>
  <c r="CW292" i="2"/>
  <c r="CN292" i="2"/>
  <c r="CK292" i="2"/>
  <c r="CI292" i="2"/>
  <c r="CD292" i="2"/>
  <c r="CC292" i="2"/>
  <c r="CA292" i="2"/>
  <c r="BY292" i="2"/>
  <c r="BW292" i="2"/>
  <c r="BV292" i="2"/>
  <c r="BS292" i="2"/>
  <c r="BR292" i="2"/>
  <c r="BP292" i="2"/>
  <c r="BO292" i="2"/>
  <c r="BN292" i="2"/>
  <c r="BM292" i="2"/>
  <c r="BL292" i="2"/>
  <c r="BK292" i="2"/>
  <c r="BJ292" i="2"/>
  <c r="BI292" i="2"/>
  <c r="BH292" i="2"/>
  <c r="BF292" i="2"/>
  <c r="BD292" i="2"/>
  <c r="AQ292" i="2"/>
  <c r="AP292" i="2"/>
  <c r="AR292" i="2" s="1"/>
  <c r="BU292" i="2" s="1"/>
  <c r="AA292" i="2"/>
  <c r="H292" i="2"/>
  <c r="CX291" i="2"/>
  <c r="CW291" i="2"/>
  <c r="CN291" i="2"/>
  <c r="CK291" i="2"/>
  <c r="CI291" i="2"/>
  <c r="CD291" i="2"/>
  <c r="CE291" i="2" s="1"/>
  <c r="CC291" i="2"/>
  <c r="CA291" i="2"/>
  <c r="BY291" i="2"/>
  <c r="BW291" i="2"/>
  <c r="BV291" i="2"/>
  <c r="BS291" i="2"/>
  <c r="BR291" i="2"/>
  <c r="BP291" i="2"/>
  <c r="BO291" i="2"/>
  <c r="BN291" i="2"/>
  <c r="CV291" i="2" s="1"/>
  <c r="BM291" i="2"/>
  <c r="BL291" i="2"/>
  <c r="BK291" i="2"/>
  <c r="BJ291" i="2"/>
  <c r="BI291" i="2"/>
  <c r="BH291" i="2"/>
  <c r="BF291" i="2"/>
  <c r="BD291" i="2"/>
  <c r="AQ291" i="2"/>
  <c r="AP291" i="2"/>
  <c r="AR291" i="2" s="1"/>
  <c r="BU291" i="2" s="1"/>
  <c r="AA291" i="2"/>
  <c r="H291" i="2"/>
  <c r="CX290" i="2"/>
  <c r="CW290" i="2"/>
  <c r="CN290" i="2"/>
  <c r="CK290" i="2"/>
  <c r="CI290" i="2"/>
  <c r="CE290" i="2"/>
  <c r="CD290" i="2"/>
  <c r="CC290" i="2"/>
  <c r="BY290" i="2"/>
  <c r="CA290" i="2" s="1"/>
  <c r="BW290" i="2"/>
  <c r="BV290" i="2"/>
  <c r="BS290" i="2"/>
  <c r="BR290" i="2"/>
  <c r="BP290" i="2"/>
  <c r="BO290" i="2"/>
  <c r="BN290" i="2"/>
  <c r="BM290" i="2"/>
  <c r="BL290" i="2"/>
  <c r="BK290" i="2"/>
  <c r="BJ290" i="2"/>
  <c r="BI290" i="2"/>
  <c r="BH290" i="2"/>
  <c r="BF290" i="2"/>
  <c r="BD290" i="2"/>
  <c r="AQ290" i="2"/>
  <c r="AP290" i="2"/>
  <c r="AR290" i="2" s="1"/>
  <c r="BU290" i="2" s="1"/>
  <c r="AA290" i="2"/>
  <c r="H290" i="2"/>
  <c r="CX289" i="2"/>
  <c r="CW289" i="2"/>
  <c r="CN289" i="2"/>
  <c r="CK289" i="2"/>
  <c r="CI289" i="2"/>
  <c r="CE289" i="2"/>
  <c r="CD289" i="2"/>
  <c r="CC289" i="2"/>
  <c r="BY289" i="2"/>
  <c r="CA289" i="2" s="1"/>
  <c r="BW289" i="2"/>
  <c r="BV289" i="2"/>
  <c r="BS289" i="2"/>
  <c r="BR289" i="2"/>
  <c r="BP289" i="2"/>
  <c r="BO289" i="2"/>
  <c r="BN289" i="2"/>
  <c r="BM289" i="2"/>
  <c r="BL289" i="2"/>
  <c r="BK289" i="2"/>
  <c r="BJ289" i="2"/>
  <c r="BI289" i="2"/>
  <c r="BH289" i="2"/>
  <c r="BF289" i="2"/>
  <c r="BD289" i="2"/>
  <c r="AQ289" i="2"/>
  <c r="AP289" i="2"/>
  <c r="AR289" i="2" s="1"/>
  <c r="BU289" i="2" s="1"/>
  <c r="AA289" i="2"/>
  <c r="H289" i="2"/>
  <c r="CX288" i="2"/>
  <c r="CW288" i="2"/>
  <c r="CN288" i="2"/>
  <c r="CK288" i="2"/>
  <c r="CI288" i="2"/>
  <c r="CD288" i="2"/>
  <c r="CE288" i="2" s="1"/>
  <c r="CC288" i="2"/>
  <c r="BY288" i="2"/>
  <c r="CA288" i="2" s="1"/>
  <c r="BW288" i="2"/>
  <c r="BV288" i="2"/>
  <c r="BS288" i="2"/>
  <c r="BR288" i="2"/>
  <c r="BP288" i="2"/>
  <c r="BO288" i="2"/>
  <c r="BN288" i="2"/>
  <c r="BM288" i="2"/>
  <c r="BL288" i="2"/>
  <c r="BK288" i="2"/>
  <c r="BJ288" i="2"/>
  <c r="BI288" i="2"/>
  <c r="BH288" i="2"/>
  <c r="BF288" i="2"/>
  <c r="BD288" i="2"/>
  <c r="AQ288" i="2"/>
  <c r="AP288" i="2"/>
  <c r="AR288" i="2" s="1"/>
  <c r="BU288" i="2" s="1"/>
  <c r="AA288" i="2"/>
  <c r="H288" i="2"/>
  <c r="CX287" i="2"/>
  <c r="CW287" i="2"/>
  <c r="CN287" i="2"/>
  <c r="CK287" i="2"/>
  <c r="CI287" i="2"/>
  <c r="CD287" i="2"/>
  <c r="CE287" i="2" s="1"/>
  <c r="CC287" i="2"/>
  <c r="BY287" i="2"/>
  <c r="CA287" i="2" s="1"/>
  <c r="BW287" i="2"/>
  <c r="BV287" i="2"/>
  <c r="BS287" i="2"/>
  <c r="BR287" i="2"/>
  <c r="BP287" i="2"/>
  <c r="BO287" i="2"/>
  <c r="BN287" i="2"/>
  <c r="CV287" i="2" s="1"/>
  <c r="BM287" i="2"/>
  <c r="BL287" i="2"/>
  <c r="BK287" i="2"/>
  <c r="BJ287" i="2"/>
  <c r="BI287" i="2"/>
  <c r="BH287" i="2"/>
  <c r="BF287" i="2"/>
  <c r="BD287" i="2"/>
  <c r="AQ287" i="2"/>
  <c r="AP287" i="2"/>
  <c r="AR287" i="2" s="1"/>
  <c r="BU287" i="2" s="1"/>
  <c r="AA287" i="2"/>
  <c r="H287" i="2"/>
  <c r="CX286" i="2"/>
  <c r="CW286" i="2"/>
  <c r="CN286" i="2"/>
  <c r="CK286" i="2"/>
  <c r="CI286" i="2"/>
  <c r="CD286" i="2"/>
  <c r="CC286" i="2"/>
  <c r="BY286" i="2"/>
  <c r="CA286" i="2" s="1"/>
  <c r="BW286" i="2"/>
  <c r="BV286" i="2"/>
  <c r="BS286" i="2"/>
  <c r="BR286" i="2"/>
  <c r="BP286" i="2"/>
  <c r="BO286" i="2"/>
  <c r="BN286" i="2"/>
  <c r="CV286" i="2" s="1"/>
  <c r="CR286" i="2" s="1"/>
  <c r="BM286" i="2"/>
  <c r="BL286" i="2"/>
  <c r="BK286" i="2"/>
  <c r="BJ286" i="2"/>
  <c r="BI286" i="2"/>
  <c r="BH286" i="2"/>
  <c r="BF286" i="2"/>
  <c r="BD286" i="2"/>
  <c r="AQ286" i="2"/>
  <c r="AP286" i="2"/>
  <c r="AR286" i="2" s="1"/>
  <c r="BU286" i="2" s="1"/>
  <c r="AA286" i="2"/>
  <c r="H286" i="2"/>
  <c r="CX285" i="2"/>
  <c r="CW285" i="2"/>
  <c r="CN285" i="2"/>
  <c r="CK285" i="2"/>
  <c r="CI285" i="2"/>
  <c r="CE285" i="2"/>
  <c r="CD285" i="2"/>
  <c r="CC285" i="2"/>
  <c r="BY285" i="2"/>
  <c r="CA285" i="2" s="1"/>
  <c r="BW285" i="2"/>
  <c r="BV285" i="2"/>
  <c r="BS285" i="2"/>
  <c r="BR285" i="2"/>
  <c r="BP285" i="2"/>
  <c r="BO285" i="2"/>
  <c r="BN285" i="2"/>
  <c r="CV285" i="2" s="1"/>
  <c r="BM285" i="2"/>
  <c r="BL285" i="2"/>
  <c r="BK285" i="2"/>
  <c r="BJ285" i="2"/>
  <c r="BI285" i="2"/>
  <c r="BH285" i="2"/>
  <c r="BF285" i="2"/>
  <c r="BD285" i="2"/>
  <c r="AR285" i="2"/>
  <c r="BU285" i="2" s="1"/>
  <c r="AQ285" i="2"/>
  <c r="AP285" i="2"/>
  <c r="AA285" i="2"/>
  <c r="H285" i="2"/>
  <c r="CX284" i="2"/>
  <c r="CW284" i="2"/>
  <c r="CN284" i="2"/>
  <c r="CK284" i="2"/>
  <c r="CI284" i="2"/>
  <c r="CD284" i="2"/>
  <c r="CC284" i="2"/>
  <c r="BY284" i="2"/>
  <c r="CA284" i="2" s="1"/>
  <c r="BW284" i="2"/>
  <c r="BV284" i="2"/>
  <c r="BS284" i="2"/>
  <c r="BR284" i="2"/>
  <c r="BP284" i="2"/>
  <c r="BO284" i="2"/>
  <c r="BN284" i="2"/>
  <c r="CV284" i="2" s="1"/>
  <c r="BM284" i="2"/>
  <c r="BL284" i="2"/>
  <c r="BK284" i="2"/>
  <c r="BJ284" i="2"/>
  <c r="BI284" i="2"/>
  <c r="BH284" i="2"/>
  <c r="BF284" i="2"/>
  <c r="BD284" i="2"/>
  <c r="AQ284" i="2"/>
  <c r="AP284" i="2"/>
  <c r="AR284" i="2" s="1"/>
  <c r="BU284" i="2" s="1"/>
  <c r="AA284" i="2"/>
  <c r="H284" i="2"/>
  <c r="CX283" i="2"/>
  <c r="CW283" i="2"/>
  <c r="CN283" i="2"/>
  <c r="CK283" i="2"/>
  <c r="CI283" i="2"/>
  <c r="CD283" i="2"/>
  <c r="CE283" i="2" s="1"/>
  <c r="CC283" i="2"/>
  <c r="CA283" i="2"/>
  <c r="BY283" i="2"/>
  <c r="BW283" i="2"/>
  <c r="BV283" i="2"/>
  <c r="BS283" i="2"/>
  <c r="BR283" i="2"/>
  <c r="BP283" i="2"/>
  <c r="BO283" i="2"/>
  <c r="BN283" i="2"/>
  <c r="CV283" i="2" s="1"/>
  <c r="BM283" i="2"/>
  <c r="BL283" i="2"/>
  <c r="BK283" i="2"/>
  <c r="BJ283" i="2"/>
  <c r="BI283" i="2"/>
  <c r="BH283" i="2"/>
  <c r="BF283" i="2"/>
  <c r="BD283" i="2"/>
  <c r="AQ283" i="2"/>
  <c r="AP283" i="2"/>
  <c r="AR283" i="2" s="1"/>
  <c r="BU283" i="2" s="1"/>
  <c r="AA283" i="2"/>
  <c r="H283" i="2"/>
  <c r="CX282" i="2"/>
  <c r="CW282" i="2"/>
  <c r="CN282" i="2"/>
  <c r="CK282" i="2"/>
  <c r="CI282" i="2"/>
  <c r="CD282" i="2"/>
  <c r="CE282" i="2" s="1"/>
  <c r="CC282" i="2"/>
  <c r="CA282" i="2"/>
  <c r="BY282" i="2"/>
  <c r="BW282" i="2"/>
  <c r="BV282" i="2"/>
  <c r="BS282" i="2"/>
  <c r="BR282" i="2"/>
  <c r="BP282" i="2"/>
  <c r="BO282" i="2"/>
  <c r="BN282" i="2"/>
  <c r="CV282" i="2" s="1"/>
  <c r="BM282" i="2"/>
  <c r="BL282" i="2"/>
  <c r="BK282" i="2"/>
  <c r="BJ282" i="2"/>
  <c r="BI282" i="2"/>
  <c r="BH282" i="2"/>
  <c r="BF282" i="2"/>
  <c r="BD282" i="2"/>
  <c r="AQ282" i="2"/>
  <c r="AP282" i="2"/>
  <c r="AR282" i="2" s="1"/>
  <c r="BU282" i="2" s="1"/>
  <c r="AA282" i="2"/>
  <c r="H282" i="2"/>
  <c r="CX281" i="2"/>
  <c r="CW281" i="2"/>
  <c r="CN281" i="2"/>
  <c r="CK281" i="2"/>
  <c r="CI281" i="2"/>
  <c r="CD281" i="2"/>
  <c r="CE281" i="2" s="1"/>
  <c r="CC281" i="2"/>
  <c r="BY281" i="2"/>
  <c r="CA281" i="2" s="1"/>
  <c r="BW281" i="2"/>
  <c r="BV281" i="2"/>
  <c r="BS281" i="2"/>
  <c r="BR281" i="2"/>
  <c r="BP281" i="2"/>
  <c r="BO281" i="2"/>
  <c r="BN281" i="2"/>
  <c r="CV281" i="2" s="1"/>
  <c r="BM281" i="2"/>
  <c r="BL281" i="2"/>
  <c r="BK281" i="2"/>
  <c r="BJ281" i="2"/>
  <c r="BI281" i="2"/>
  <c r="BH281" i="2"/>
  <c r="BF281" i="2"/>
  <c r="BD281" i="2"/>
  <c r="AQ281" i="2"/>
  <c r="AP281" i="2"/>
  <c r="AR281" i="2" s="1"/>
  <c r="BU281" i="2" s="1"/>
  <c r="AA281" i="2"/>
  <c r="H281" i="2"/>
  <c r="CX280" i="2"/>
  <c r="CW280" i="2"/>
  <c r="CN280" i="2"/>
  <c r="CK280" i="2"/>
  <c r="CI280" i="2"/>
  <c r="CD280" i="2"/>
  <c r="CE280" i="2" s="1"/>
  <c r="CC280" i="2"/>
  <c r="BY280" i="2"/>
  <c r="CA280" i="2" s="1"/>
  <c r="BW280" i="2"/>
  <c r="BV280" i="2"/>
  <c r="BS280" i="2"/>
  <c r="BR280" i="2"/>
  <c r="BP280" i="2"/>
  <c r="BO280" i="2"/>
  <c r="BN280" i="2"/>
  <c r="BM280" i="2"/>
  <c r="BL280" i="2"/>
  <c r="BK280" i="2"/>
  <c r="BJ280" i="2"/>
  <c r="BI280" i="2"/>
  <c r="BH280" i="2"/>
  <c r="BF280" i="2"/>
  <c r="BD280" i="2"/>
  <c r="AQ280" i="2"/>
  <c r="AP280" i="2"/>
  <c r="AR280" i="2" s="1"/>
  <c r="BU280" i="2" s="1"/>
  <c r="AA280" i="2"/>
  <c r="H280" i="2"/>
  <c r="CX279" i="2"/>
  <c r="CW279" i="2"/>
  <c r="CN279" i="2"/>
  <c r="CK279" i="2"/>
  <c r="CI279" i="2"/>
  <c r="CD279" i="2"/>
  <c r="CE279" i="2" s="1"/>
  <c r="CC279" i="2"/>
  <c r="BY279" i="2"/>
  <c r="CA279" i="2" s="1"/>
  <c r="BW279" i="2"/>
  <c r="BV279" i="2"/>
  <c r="BS279" i="2"/>
  <c r="BR279" i="2"/>
  <c r="BP279" i="2"/>
  <c r="BO279" i="2"/>
  <c r="BN279" i="2"/>
  <c r="CV279" i="2" s="1"/>
  <c r="CY279" i="2" s="1"/>
  <c r="BM279" i="2"/>
  <c r="BL279" i="2"/>
  <c r="BK279" i="2"/>
  <c r="BJ279" i="2"/>
  <c r="BI279" i="2"/>
  <c r="BH279" i="2"/>
  <c r="BF279" i="2"/>
  <c r="BD279" i="2"/>
  <c r="AR279" i="2"/>
  <c r="BU279" i="2" s="1"/>
  <c r="AQ279" i="2"/>
  <c r="AP279" i="2"/>
  <c r="AA279" i="2"/>
  <c r="H279" i="2"/>
  <c r="CX278" i="2"/>
  <c r="CW278" i="2"/>
  <c r="CN278" i="2"/>
  <c r="CK278" i="2"/>
  <c r="CI278" i="2"/>
  <c r="CD278" i="2"/>
  <c r="CC278" i="2"/>
  <c r="CA278" i="2"/>
  <c r="BY278" i="2"/>
  <c r="BW278" i="2"/>
  <c r="BV278" i="2"/>
  <c r="BS278" i="2"/>
  <c r="BR278" i="2"/>
  <c r="BP278" i="2"/>
  <c r="BO278" i="2"/>
  <c r="BN278" i="2"/>
  <c r="BM278" i="2"/>
  <c r="BL278" i="2"/>
  <c r="BK278" i="2"/>
  <c r="BJ278" i="2"/>
  <c r="BI278" i="2"/>
  <c r="BH278" i="2"/>
  <c r="BF278" i="2"/>
  <c r="BD278" i="2"/>
  <c r="AQ278" i="2"/>
  <c r="AP278" i="2"/>
  <c r="AR278" i="2" s="1"/>
  <c r="BU278" i="2" s="1"/>
  <c r="AA278" i="2"/>
  <c r="H278" i="2"/>
  <c r="CX277" i="2"/>
  <c r="CW277" i="2"/>
  <c r="CN277" i="2"/>
  <c r="CK277" i="2"/>
  <c r="CI277" i="2"/>
  <c r="CD277" i="2"/>
  <c r="CE277" i="2" s="1"/>
  <c r="CC277" i="2"/>
  <c r="BY277" i="2"/>
  <c r="CA277" i="2" s="1"/>
  <c r="BW277" i="2"/>
  <c r="BV277" i="2"/>
  <c r="BS277" i="2"/>
  <c r="BR277" i="2"/>
  <c r="BP277" i="2"/>
  <c r="BO277" i="2"/>
  <c r="BN277" i="2"/>
  <c r="CV277" i="2" s="1"/>
  <c r="BM277" i="2"/>
  <c r="BL277" i="2"/>
  <c r="BK277" i="2"/>
  <c r="BJ277" i="2"/>
  <c r="BI277" i="2"/>
  <c r="BH277" i="2"/>
  <c r="BF277" i="2"/>
  <c r="BD277" i="2"/>
  <c r="AQ277" i="2"/>
  <c r="AP277" i="2"/>
  <c r="AR277" i="2" s="1"/>
  <c r="BU277" i="2" s="1"/>
  <c r="AA277" i="2"/>
  <c r="H277" i="2"/>
  <c r="CX276" i="2"/>
  <c r="CW276" i="2"/>
  <c r="CN276" i="2"/>
  <c r="CK276" i="2"/>
  <c r="CI276" i="2"/>
  <c r="CD276" i="2"/>
  <c r="CC276" i="2"/>
  <c r="BY276" i="2"/>
  <c r="CA276" i="2" s="1"/>
  <c r="BW276" i="2"/>
  <c r="BV276" i="2"/>
  <c r="BS276" i="2"/>
  <c r="BR276" i="2"/>
  <c r="BP276" i="2"/>
  <c r="BO276" i="2"/>
  <c r="BN276" i="2"/>
  <c r="BM276" i="2"/>
  <c r="BL276" i="2"/>
  <c r="BK276" i="2"/>
  <c r="BJ276" i="2"/>
  <c r="BI276" i="2"/>
  <c r="BH276" i="2"/>
  <c r="BF276" i="2"/>
  <c r="BD276" i="2"/>
  <c r="AQ276" i="2"/>
  <c r="AP276" i="2"/>
  <c r="AR276" i="2" s="1"/>
  <c r="BU276" i="2" s="1"/>
  <c r="AA276" i="2"/>
  <c r="H276" i="2"/>
  <c r="CX275" i="2"/>
  <c r="CW275" i="2"/>
  <c r="CN275" i="2"/>
  <c r="CK275" i="2"/>
  <c r="CI275" i="2"/>
  <c r="CE275" i="2"/>
  <c r="CD275" i="2"/>
  <c r="CC275" i="2"/>
  <c r="BY275" i="2"/>
  <c r="CA275" i="2" s="1"/>
  <c r="BW275" i="2"/>
  <c r="BV275" i="2"/>
  <c r="BU275" i="2"/>
  <c r="BS275" i="2"/>
  <c r="BR275" i="2"/>
  <c r="BP275" i="2"/>
  <c r="BO275" i="2"/>
  <c r="BN275" i="2"/>
  <c r="BM275" i="2"/>
  <c r="BL275" i="2"/>
  <c r="BK275" i="2"/>
  <c r="BJ275" i="2"/>
  <c r="BI275" i="2"/>
  <c r="BH275" i="2"/>
  <c r="BF275" i="2"/>
  <c r="BD275" i="2"/>
  <c r="AQ275" i="2"/>
  <c r="AP275" i="2"/>
  <c r="AR275" i="2" s="1"/>
  <c r="AA275" i="2"/>
  <c r="H275" i="2"/>
  <c r="DA274" i="2"/>
  <c r="CZ274" i="2"/>
  <c r="CX274" i="2"/>
  <c r="CW274" i="2"/>
  <c r="CK274" i="2"/>
  <c r="CI274" i="2"/>
  <c r="CD274" i="2"/>
  <c r="CC274" i="2"/>
  <c r="CA274" i="2"/>
  <c r="BY274" i="2"/>
  <c r="BW274" i="2"/>
  <c r="BV274" i="2"/>
  <c r="BS274" i="2"/>
  <c r="BR274" i="2"/>
  <c r="BP274" i="2"/>
  <c r="BO274" i="2"/>
  <c r="BN274" i="2"/>
  <c r="BJ274" i="2"/>
  <c r="BI274" i="2"/>
  <c r="BH274" i="2"/>
  <c r="BG274" i="2"/>
  <c r="BF274" i="2"/>
  <c r="BE274" i="2"/>
  <c r="BC274" i="2"/>
  <c r="AZ274" i="2"/>
  <c r="AY274" i="2"/>
  <c r="AX274" i="2"/>
  <c r="AW274" i="2"/>
  <c r="BD274" i="2" s="1"/>
  <c r="AV274" i="2"/>
  <c r="AU274" i="2"/>
  <c r="BM274" i="2" s="1"/>
  <c r="AT274" i="2"/>
  <c r="AS274" i="2"/>
  <c r="AP274" i="2"/>
  <c r="AR274" i="2" s="1"/>
  <c r="BU274" i="2" s="1"/>
  <c r="AO274" i="2"/>
  <c r="AN274" i="2"/>
  <c r="AM274" i="2"/>
  <c r="AL274" i="2"/>
  <c r="AK274" i="2"/>
  <c r="AJ274" i="2"/>
  <c r="AI274" i="2"/>
  <c r="AQ274" i="2" s="1"/>
  <c r="AA274" i="2"/>
  <c r="Z274" i="2"/>
  <c r="CN274" i="2" s="1"/>
  <c r="Y274" i="2"/>
  <c r="X274" i="2"/>
  <c r="U274" i="2"/>
  <c r="T274" i="2"/>
  <c r="Q274" i="2"/>
  <c r="P274" i="2"/>
  <c r="O274" i="2"/>
  <c r="N274" i="2"/>
  <c r="M274" i="2"/>
  <c r="BL274" i="2" s="1"/>
  <c r="L274" i="2"/>
  <c r="BK274" i="2" s="1"/>
  <c r="K274" i="2"/>
  <c r="J274" i="2"/>
  <c r="I274" i="2"/>
  <c r="G274" i="2"/>
  <c r="F274" i="2"/>
  <c r="CX273" i="2"/>
  <c r="CW273" i="2"/>
  <c r="CN273" i="2"/>
  <c r="CK273" i="2"/>
  <c r="CI273" i="2"/>
  <c r="CD273" i="2"/>
  <c r="CE273" i="2" s="1"/>
  <c r="CC273" i="2"/>
  <c r="BY273" i="2"/>
  <c r="CA273" i="2" s="1"/>
  <c r="BW273" i="2"/>
  <c r="BV273" i="2"/>
  <c r="BS273" i="2"/>
  <c r="BR273" i="2"/>
  <c r="BP273" i="2"/>
  <c r="BO273" i="2"/>
  <c r="BN273" i="2"/>
  <c r="BM273" i="2"/>
  <c r="BL273" i="2"/>
  <c r="BK273" i="2"/>
  <c r="BJ273" i="2"/>
  <c r="BI273" i="2"/>
  <c r="BH273" i="2"/>
  <c r="BF273" i="2"/>
  <c r="BD273" i="2"/>
  <c r="AQ273" i="2"/>
  <c r="AP273" i="2"/>
  <c r="AR273" i="2" s="1"/>
  <c r="BU273" i="2" s="1"/>
  <c r="AA273" i="2"/>
  <c r="H273" i="2"/>
  <c r="CX272" i="2"/>
  <c r="CW272" i="2"/>
  <c r="CN272" i="2"/>
  <c r="CK272" i="2"/>
  <c r="CI272" i="2"/>
  <c r="CD272" i="2"/>
  <c r="CC272" i="2"/>
  <c r="BY272" i="2"/>
  <c r="CA272" i="2" s="1"/>
  <c r="BW272" i="2"/>
  <c r="BV272" i="2"/>
  <c r="BS272" i="2"/>
  <c r="BR272" i="2"/>
  <c r="BP272" i="2"/>
  <c r="BO272" i="2"/>
  <c r="BN272" i="2"/>
  <c r="BM272" i="2"/>
  <c r="BL272" i="2"/>
  <c r="BK272" i="2"/>
  <c r="BJ272" i="2"/>
  <c r="BI272" i="2"/>
  <c r="BH272" i="2"/>
  <c r="BF272" i="2"/>
  <c r="BD272" i="2"/>
  <c r="AR272" i="2"/>
  <c r="BU272" i="2" s="1"/>
  <c r="AQ272" i="2"/>
  <c r="AP272" i="2"/>
  <c r="AA272" i="2"/>
  <c r="H272" i="2"/>
  <c r="DA271" i="2"/>
  <c r="CZ271" i="2"/>
  <c r="CX271" i="2"/>
  <c r="CW271" i="2"/>
  <c r="CN271" i="2"/>
  <c r="CK271" i="2"/>
  <c r="CI271" i="2"/>
  <c r="BY271" i="2"/>
  <c r="CA271" i="2" s="1"/>
  <c r="BW271" i="2"/>
  <c r="BV271" i="2"/>
  <c r="BS271" i="2"/>
  <c r="BR271" i="2"/>
  <c r="BP271" i="2"/>
  <c r="BN271" i="2"/>
  <c r="BL271" i="2"/>
  <c r="BG271" i="2"/>
  <c r="BE271" i="2"/>
  <c r="BF271" i="2" s="1"/>
  <c r="BD271" i="2"/>
  <c r="BC271" i="2"/>
  <c r="BO271" i="2" s="1"/>
  <c r="AZ271" i="2"/>
  <c r="AY271" i="2"/>
  <c r="AX271" i="2"/>
  <c r="AW271" i="2"/>
  <c r="AV271" i="2"/>
  <c r="AU271" i="2"/>
  <c r="BM271" i="2" s="1"/>
  <c r="AT271" i="2"/>
  <c r="CD271" i="2" s="1"/>
  <c r="CE271" i="2" s="1"/>
  <c r="AS271" i="2"/>
  <c r="CC271" i="2" s="1"/>
  <c r="AR271" i="2"/>
  <c r="BU271" i="2" s="1"/>
  <c r="AP271" i="2"/>
  <c r="AO271" i="2"/>
  <c r="AN271" i="2"/>
  <c r="AM271" i="2"/>
  <c r="AL271" i="2"/>
  <c r="AK271" i="2"/>
  <c r="AJ271" i="2"/>
  <c r="AI271" i="2"/>
  <c r="AQ271" i="2" s="1"/>
  <c r="Z271" i="2"/>
  <c r="AA271" i="2" s="1"/>
  <c r="Y271" i="2"/>
  <c r="X271" i="2"/>
  <c r="U271" i="2"/>
  <c r="T271" i="2"/>
  <c r="Q271" i="2"/>
  <c r="P271" i="2"/>
  <c r="O271" i="2"/>
  <c r="N271" i="2"/>
  <c r="M271" i="2"/>
  <c r="BH271" i="2" s="1"/>
  <c r="L271" i="2"/>
  <c r="BK271" i="2" s="1"/>
  <c r="K271" i="2"/>
  <c r="BJ271" i="2" s="1"/>
  <c r="J271" i="2"/>
  <c r="BI271" i="2" s="1"/>
  <c r="I271" i="2"/>
  <c r="G271" i="2"/>
  <c r="F271" i="2"/>
  <c r="H271" i="2" s="1"/>
  <c r="CX270" i="2"/>
  <c r="CW270" i="2"/>
  <c r="CN270" i="2"/>
  <c r="CK270" i="2"/>
  <c r="CI270" i="2"/>
  <c r="CD270" i="2"/>
  <c r="CC270" i="2"/>
  <c r="CA270" i="2"/>
  <c r="BY270" i="2"/>
  <c r="BW270" i="2"/>
  <c r="BV270" i="2"/>
  <c r="BS270" i="2"/>
  <c r="BR270" i="2"/>
  <c r="BP270" i="2"/>
  <c r="BO270" i="2"/>
  <c r="BN270" i="2"/>
  <c r="BM270" i="2"/>
  <c r="BL270" i="2"/>
  <c r="BK270" i="2"/>
  <c r="BJ270" i="2"/>
  <c r="BI270" i="2"/>
  <c r="BH270" i="2"/>
  <c r="BF270" i="2"/>
  <c r="BD270" i="2"/>
  <c r="AQ270" i="2"/>
  <c r="AP270" i="2"/>
  <c r="AR270" i="2" s="1"/>
  <c r="BU270" i="2" s="1"/>
  <c r="AA270" i="2"/>
  <c r="H270" i="2"/>
  <c r="CX269" i="2"/>
  <c r="CW269" i="2"/>
  <c r="CN269" i="2"/>
  <c r="CK269" i="2"/>
  <c r="CI269" i="2"/>
  <c r="CD269" i="2"/>
  <c r="CE269" i="2" s="1"/>
  <c r="CC269" i="2"/>
  <c r="BY269" i="2"/>
  <c r="CA269" i="2" s="1"/>
  <c r="BW269" i="2"/>
  <c r="BV269" i="2"/>
  <c r="BS269" i="2"/>
  <c r="BR269" i="2"/>
  <c r="BP269" i="2"/>
  <c r="BO269" i="2"/>
  <c r="BN269" i="2"/>
  <c r="BM269" i="2"/>
  <c r="BL269" i="2"/>
  <c r="BK269" i="2"/>
  <c r="BJ269" i="2"/>
  <c r="BI269" i="2"/>
  <c r="BH269" i="2"/>
  <c r="BF269" i="2"/>
  <c r="BD269" i="2"/>
  <c r="AQ269" i="2"/>
  <c r="AP269" i="2"/>
  <c r="AR269" i="2" s="1"/>
  <c r="BU269" i="2" s="1"/>
  <c r="AA269" i="2"/>
  <c r="H269" i="2"/>
  <c r="CX268" i="2"/>
  <c r="CW268" i="2"/>
  <c r="CN268" i="2"/>
  <c r="CK268" i="2"/>
  <c r="CI268" i="2"/>
  <c r="CD268" i="2"/>
  <c r="CC268" i="2"/>
  <c r="CA268" i="2"/>
  <c r="BY268" i="2"/>
  <c r="BW268" i="2"/>
  <c r="BV268" i="2"/>
  <c r="BS268" i="2"/>
  <c r="BR268" i="2"/>
  <c r="BP268" i="2"/>
  <c r="BO268" i="2"/>
  <c r="BN268" i="2"/>
  <c r="BM268" i="2"/>
  <c r="BL268" i="2"/>
  <c r="BK268" i="2"/>
  <c r="BJ268" i="2"/>
  <c r="BI268" i="2"/>
  <c r="BH268" i="2"/>
  <c r="BF268" i="2"/>
  <c r="BD268" i="2"/>
  <c r="AQ268" i="2"/>
  <c r="AP268" i="2"/>
  <c r="AR268" i="2" s="1"/>
  <c r="BU268" i="2" s="1"/>
  <c r="AA268" i="2"/>
  <c r="H268" i="2"/>
  <c r="CX267" i="2"/>
  <c r="CW267" i="2"/>
  <c r="CN267" i="2"/>
  <c r="CK267" i="2"/>
  <c r="CI267" i="2"/>
  <c r="CD267" i="2"/>
  <c r="CE267" i="2" s="1"/>
  <c r="CC267" i="2"/>
  <c r="BY267" i="2"/>
  <c r="CA267" i="2" s="1"/>
  <c r="BW267" i="2"/>
  <c r="BV267" i="2"/>
  <c r="BS267" i="2"/>
  <c r="BR267" i="2"/>
  <c r="BP267" i="2"/>
  <c r="BO267" i="2"/>
  <c r="BN267" i="2"/>
  <c r="BM267" i="2"/>
  <c r="BL267" i="2"/>
  <c r="BK267" i="2"/>
  <c r="BJ267" i="2"/>
  <c r="BI267" i="2"/>
  <c r="BH267" i="2"/>
  <c r="BF267" i="2"/>
  <c r="BD267" i="2"/>
  <c r="AQ267" i="2"/>
  <c r="AP267" i="2"/>
  <c r="AR267" i="2" s="1"/>
  <c r="BU267" i="2" s="1"/>
  <c r="AA267" i="2"/>
  <c r="H267" i="2"/>
  <c r="CX266" i="2"/>
  <c r="CW266" i="2"/>
  <c r="CN266" i="2"/>
  <c r="CK266" i="2"/>
  <c r="CI266" i="2"/>
  <c r="CE266" i="2"/>
  <c r="CD266" i="2"/>
  <c r="CC266" i="2"/>
  <c r="CA266" i="2"/>
  <c r="BY266" i="2"/>
  <c r="BW266" i="2"/>
  <c r="BV266" i="2"/>
  <c r="BS266" i="2"/>
  <c r="BR266" i="2"/>
  <c r="BP266" i="2"/>
  <c r="BO266" i="2"/>
  <c r="BN266" i="2"/>
  <c r="BM266" i="2"/>
  <c r="BL266" i="2"/>
  <c r="BK266" i="2"/>
  <c r="BJ266" i="2"/>
  <c r="BI266" i="2"/>
  <c r="BH266" i="2"/>
  <c r="BF266" i="2"/>
  <c r="BD266" i="2"/>
  <c r="AQ266" i="2"/>
  <c r="AP266" i="2"/>
  <c r="AR266" i="2" s="1"/>
  <c r="BU266" i="2" s="1"/>
  <c r="AA266" i="2"/>
  <c r="H266" i="2"/>
  <c r="CX265" i="2"/>
  <c r="CW265" i="2"/>
  <c r="CN265" i="2"/>
  <c r="CK265" i="2"/>
  <c r="CI265" i="2"/>
  <c r="CD265" i="2"/>
  <c r="CE265" i="2" s="1"/>
  <c r="CC265" i="2"/>
  <c r="BY265" i="2"/>
  <c r="CA265" i="2" s="1"/>
  <c r="BW265" i="2"/>
  <c r="BV265" i="2"/>
  <c r="BS265" i="2"/>
  <c r="BR265" i="2"/>
  <c r="BP265" i="2"/>
  <c r="BO265" i="2"/>
  <c r="BN265" i="2"/>
  <c r="BM265" i="2"/>
  <c r="BL265" i="2"/>
  <c r="BK265" i="2"/>
  <c r="BJ265" i="2"/>
  <c r="BI265" i="2"/>
  <c r="BH265" i="2"/>
  <c r="BF265" i="2"/>
  <c r="BD265" i="2"/>
  <c r="AQ265" i="2"/>
  <c r="AP265" i="2"/>
  <c r="AR265" i="2" s="1"/>
  <c r="BU265" i="2" s="1"/>
  <c r="AA265" i="2"/>
  <c r="H265" i="2"/>
  <c r="CX264" i="2"/>
  <c r="CW264" i="2"/>
  <c r="CN264" i="2"/>
  <c r="CK264" i="2"/>
  <c r="CI264" i="2"/>
  <c r="CD264" i="2"/>
  <c r="CE264" i="2" s="1"/>
  <c r="CC264" i="2"/>
  <c r="BY264" i="2"/>
  <c r="CA264" i="2" s="1"/>
  <c r="BW264" i="2"/>
  <c r="BV264" i="2"/>
  <c r="BS264" i="2"/>
  <c r="BR264" i="2"/>
  <c r="BP264" i="2"/>
  <c r="BO264" i="2"/>
  <c r="BN264" i="2"/>
  <c r="BM264" i="2"/>
  <c r="BL264" i="2"/>
  <c r="BK264" i="2"/>
  <c r="BJ264" i="2"/>
  <c r="BI264" i="2"/>
  <c r="BH264" i="2"/>
  <c r="BF264" i="2"/>
  <c r="BD264" i="2"/>
  <c r="AQ264" i="2"/>
  <c r="AP264" i="2"/>
  <c r="AR264" i="2" s="1"/>
  <c r="BU264" i="2" s="1"/>
  <c r="AA264" i="2"/>
  <c r="H264" i="2"/>
  <c r="CX263" i="2"/>
  <c r="CW263" i="2"/>
  <c r="CN263" i="2"/>
  <c r="CK263" i="2"/>
  <c r="CI263" i="2"/>
  <c r="CD263" i="2"/>
  <c r="CE263" i="2" s="1"/>
  <c r="CC263" i="2"/>
  <c r="BY263" i="2"/>
  <c r="CA263" i="2" s="1"/>
  <c r="BW263" i="2"/>
  <c r="BV263" i="2"/>
  <c r="BS263" i="2"/>
  <c r="BR263" i="2"/>
  <c r="BP263" i="2"/>
  <c r="BO263" i="2"/>
  <c r="BN263" i="2"/>
  <c r="BM263" i="2"/>
  <c r="BL263" i="2"/>
  <c r="BK263" i="2"/>
  <c r="BJ263" i="2"/>
  <c r="BI263" i="2"/>
  <c r="BH263" i="2"/>
  <c r="BF263" i="2"/>
  <c r="BD263" i="2"/>
  <c r="AQ263" i="2"/>
  <c r="AP263" i="2"/>
  <c r="AR263" i="2" s="1"/>
  <c r="BU263" i="2" s="1"/>
  <c r="AA263" i="2"/>
  <c r="H263" i="2"/>
  <c r="CX262" i="2"/>
  <c r="CW262" i="2"/>
  <c r="CN262" i="2"/>
  <c r="CK262" i="2"/>
  <c r="CI262" i="2"/>
  <c r="CD262" i="2"/>
  <c r="CC262" i="2"/>
  <c r="BY262" i="2"/>
  <c r="CA262" i="2" s="1"/>
  <c r="BW262" i="2"/>
  <c r="BV262" i="2"/>
  <c r="BS262" i="2"/>
  <c r="BR262" i="2"/>
  <c r="BP262" i="2"/>
  <c r="BO262" i="2"/>
  <c r="BN262" i="2"/>
  <c r="BM262" i="2"/>
  <c r="BL262" i="2"/>
  <c r="BK262" i="2"/>
  <c r="BJ262" i="2"/>
  <c r="BI262" i="2"/>
  <c r="BH262" i="2"/>
  <c r="BF262" i="2"/>
  <c r="BD262" i="2"/>
  <c r="AQ262" i="2"/>
  <c r="AP262" i="2"/>
  <c r="AR262" i="2" s="1"/>
  <c r="BU262" i="2" s="1"/>
  <c r="AA262" i="2"/>
  <c r="H262" i="2"/>
  <c r="CX261" i="2"/>
  <c r="CW261" i="2"/>
  <c r="CN261" i="2"/>
  <c r="CK261" i="2"/>
  <c r="CI261" i="2"/>
  <c r="CD261" i="2"/>
  <c r="CE261" i="2" s="1"/>
  <c r="CC261" i="2"/>
  <c r="BY261" i="2"/>
  <c r="CA261" i="2" s="1"/>
  <c r="BW261" i="2"/>
  <c r="BV261" i="2"/>
  <c r="BS261" i="2"/>
  <c r="BR261" i="2"/>
  <c r="BP261" i="2"/>
  <c r="BO261" i="2"/>
  <c r="BN261" i="2"/>
  <c r="BM261" i="2"/>
  <c r="BL261" i="2"/>
  <c r="BK261" i="2"/>
  <c r="BJ261" i="2"/>
  <c r="BI261" i="2"/>
  <c r="BH261" i="2"/>
  <c r="BF261" i="2"/>
  <c r="BD261" i="2"/>
  <c r="AQ261" i="2"/>
  <c r="AP261" i="2"/>
  <c r="AR261" i="2" s="1"/>
  <c r="BU261" i="2" s="1"/>
  <c r="AA261" i="2"/>
  <c r="H261" i="2"/>
  <c r="CX260" i="2"/>
  <c r="CW260" i="2"/>
  <c r="CN260" i="2"/>
  <c r="CK260" i="2"/>
  <c r="CI260" i="2"/>
  <c r="CD260" i="2"/>
  <c r="CC260" i="2"/>
  <c r="CA260" i="2"/>
  <c r="BY260" i="2"/>
  <c r="BW260" i="2"/>
  <c r="BV260" i="2"/>
  <c r="BS260" i="2"/>
  <c r="BR260" i="2"/>
  <c r="BP260" i="2"/>
  <c r="BO260" i="2"/>
  <c r="BN260" i="2"/>
  <c r="CV260" i="2" s="1"/>
  <c r="BM260" i="2"/>
  <c r="BL260" i="2"/>
  <c r="BK260" i="2"/>
  <c r="BJ260" i="2"/>
  <c r="BI260" i="2"/>
  <c r="BH260" i="2"/>
  <c r="BF260" i="2"/>
  <c r="BD260" i="2"/>
  <c r="AQ260" i="2"/>
  <c r="AP260" i="2"/>
  <c r="AR260" i="2" s="1"/>
  <c r="BU260" i="2" s="1"/>
  <c r="AA260" i="2"/>
  <c r="H260" i="2"/>
  <c r="CX259" i="2"/>
  <c r="CW259" i="2"/>
  <c r="CN259" i="2"/>
  <c r="CK259" i="2"/>
  <c r="CI259" i="2"/>
  <c r="CD259" i="2"/>
  <c r="CE259" i="2" s="1"/>
  <c r="CC259" i="2"/>
  <c r="BY259" i="2"/>
  <c r="CA259" i="2" s="1"/>
  <c r="BW259" i="2"/>
  <c r="BV259" i="2"/>
  <c r="BS259" i="2"/>
  <c r="BR259" i="2"/>
  <c r="BP259" i="2"/>
  <c r="BO259" i="2"/>
  <c r="BN259" i="2"/>
  <c r="BM259" i="2"/>
  <c r="BL259" i="2"/>
  <c r="BK259" i="2"/>
  <c r="BJ259" i="2"/>
  <c r="BI259" i="2"/>
  <c r="BH259" i="2"/>
  <c r="BF259" i="2"/>
  <c r="BD259" i="2"/>
  <c r="AQ259" i="2"/>
  <c r="AP259" i="2"/>
  <c r="AR259" i="2" s="1"/>
  <c r="BU259" i="2" s="1"/>
  <c r="AA259" i="2"/>
  <c r="H259" i="2"/>
  <c r="CX258" i="2"/>
  <c r="CW258" i="2"/>
  <c r="CN258" i="2"/>
  <c r="CK258" i="2"/>
  <c r="CI258" i="2"/>
  <c r="CD258" i="2"/>
  <c r="CE258" i="2" s="1"/>
  <c r="CC258" i="2"/>
  <c r="CA258" i="2"/>
  <c r="BY258" i="2"/>
  <c r="BW258" i="2"/>
  <c r="BV258" i="2"/>
  <c r="BS258" i="2"/>
  <c r="BR258" i="2"/>
  <c r="BP258" i="2"/>
  <c r="BO258" i="2"/>
  <c r="BN258" i="2"/>
  <c r="BM258" i="2"/>
  <c r="BL258" i="2"/>
  <c r="BK258" i="2"/>
  <c r="BJ258" i="2"/>
  <c r="BI258" i="2"/>
  <c r="BH258" i="2"/>
  <c r="BF258" i="2"/>
  <c r="BD258" i="2"/>
  <c r="AQ258" i="2"/>
  <c r="AP258" i="2"/>
  <c r="AR258" i="2" s="1"/>
  <c r="BU258" i="2" s="1"/>
  <c r="AA258" i="2"/>
  <c r="H258" i="2"/>
  <c r="CX257" i="2"/>
  <c r="CW257" i="2"/>
  <c r="CN257" i="2"/>
  <c r="CK257" i="2"/>
  <c r="CI257" i="2"/>
  <c r="CD257" i="2"/>
  <c r="CE257" i="2" s="1"/>
  <c r="CC257" i="2"/>
  <c r="BY257" i="2"/>
  <c r="CA257" i="2" s="1"/>
  <c r="BW257" i="2"/>
  <c r="BV257" i="2"/>
  <c r="BS257" i="2"/>
  <c r="BR257" i="2"/>
  <c r="BP257" i="2"/>
  <c r="BO257" i="2"/>
  <c r="BN257" i="2"/>
  <c r="BM257" i="2"/>
  <c r="BL257" i="2"/>
  <c r="BK257" i="2"/>
  <c r="BJ257" i="2"/>
  <c r="BI257" i="2"/>
  <c r="BH257" i="2"/>
  <c r="BF257" i="2"/>
  <c r="BD257" i="2"/>
  <c r="AQ257" i="2"/>
  <c r="AP257" i="2"/>
  <c r="AR257" i="2" s="1"/>
  <c r="BU257" i="2" s="1"/>
  <c r="AA257" i="2"/>
  <c r="H257" i="2"/>
  <c r="CX256" i="2"/>
  <c r="CW256" i="2"/>
  <c r="CN256" i="2"/>
  <c r="CK256" i="2"/>
  <c r="CI256" i="2"/>
  <c r="CE256" i="2"/>
  <c r="CD256" i="2"/>
  <c r="CC256" i="2"/>
  <c r="BY256" i="2"/>
  <c r="CA256" i="2" s="1"/>
  <c r="BW256" i="2"/>
  <c r="BV256" i="2"/>
  <c r="BS256" i="2"/>
  <c r="BR256" i="2"/>
  <c r="BP256" i="2"/>
  <c r="BO256" i="2"/>
  <c r="BN256" i="2"/>
  <c r="BM256" i="2"/>
  <c r="BL256" i="2"/>
  <c r="BK256" i="2"/>
  <c r="BJ256" i="2"/>
  <c r="BI256" i="2"/>
  <c r="BH256" i="2"/>
  <c r="BF256" i="2"/>
  <c r="BD256" i="2"/>
  <c r="AQ256" i="2"/>
  <c r="AP256" i="2"/>
  <c r="AR256" i="2" s="1"/>
  <c r="BU256" i="2" s="1"/>
  <c r="AA256" i="2"/>
  <c r="H256" i="2"/>
  <c r="CX255" i="2"/>
  <c r="CW255" i="2"/>
  <c r="CN255" i="2"/>
  <c r="CK255" i="2"/>
  <c r="CI255" i="2"/>
  <c r="CD255" i="2"/>
  <c r="CE255" i="2" s="1"/>
  <c r="CC255" i="2"/>
  <c r="BY255" i="2"/>
  <c r="CA255" i="2" s="1"/>
  <c r="BW255" i="2"/>
  <c r="BV255" i="2"/>
  <c r="BS255" i="2"/>
  <c r="BR255" i="2"/>
  <c r="BP255" i="2"/>
  <c r="BO255" i="2"/>
  <c r="BN255" i="2"/>
  <c r="BM255" i="2"/>
  <c r="BL255" i="2"/>
  <c r="BK255" i="2"/>
  <c r="BJ255" i="2"/>
  <c r="BI255" i="2"/>
  <c r="BH255" i="2"/>
  <c r="BF255" i="2"/>
  <c r="BD255" i="2"/>
  <c r="AQ255" i="2"/>
  <c r="AP255" i="2"/>
  <c r="AR255" i="2" s="1"/>
  <c r="BU255" i="2" s="1"/>
  <c r="AA255" i="2"/>
  <c r="H255" i="2"/>
  <c r="CX254" i="2"/>
  <c r="CW254" i="2"/>
  <c r="CN254" i="2"/>
  <c r="CK254" i="2"/>
  <c r="CI254" i="2"/>
  <c r="CD254" i="2"/>
  <c r="CC254" i="2"/>
  <c r="BY254" i="2"/>
  <c r="CA254" i="2" s="1"/>
  <c r="BW254" i="2"/>
  <c r="BV254" i="2"/>
  <c r="BS254" i="2"/>
  <c r="BR254" i="2"/>
  <c r="BP254" i="2"/>
  <c r="BO254" i="2"/>
  <c r="BN254" i="2"/>
  <c r="BM254" i="2"/>
  <c r="BL254" i="2"/>
  <c r="BK254" i="2"/>
  <c r="BJ254" i="2"/>
  <c r="BI254" i="2"/>
  <c r="BH254" i="2"/>
  <c r="BF254" i="2"/>
  <c r="BD254" i="2"/>
  <c r="AQ254" i="2"/>
  <c r="AP254" i="2"/>
  <c r="AR254" i="2" s="1"/>
  <c r="BU254" i="2" s="1"/>
  <c r="AA254" i="2"/>
  <c r="H254" i="2"/>
  <c r="CX253" i="2"/>
  <c r="CW253" i="2"/>
  <c r="CN253" i="2"/>
  <c r="CK253" i="2"/>
  <c r="CI253" i="2"/>
  <c r="CD253" i="2"/>
  <c r="CE253" i="2" s="1"/>
  <c r="CC253" i="2"/>
  <c r="BY253" i="2"/>
  <c r="CA253" i="2" s="1"/>
  <c r="BW253" i="2"/>
  <c r="BV253" i="2"/>
  <c r="BS253" i="2"/>
  <c r="BR253" i="2"/>
  <c r="BP253" i="2"/>
  <c r="BO253" i="2"/>
  <c r="BN253" i="2"/>
  <c r="BM253" i="2"/>
  <c r="BL253" i="2"/>
  <c r="BK253" i="2"/>
  <c r="BJ253" i="2"/>
  <c r="BI253" i="2"/>
  <c r="BH253" i="2"/>
  <c r="BF253" i="2"/>
  <c r="BD253" i="2"/>
  <c r="AQ253" i="2"/>
  <c r="AP253" i="2"/>
  <c r="AR253" i="2" s="1"/>
  <c r="BU253" i="2" s="1"/>
  <c r="AA253" i="2"/>
  <c r="H253" i="2"/>
  <c r="CX252" i="2"/>
  <c r="CW252" i="2"/>
  <c r="CN252" i="2"/>
  <c r="CK252" i="2"/>
  <c r="CI252" i="2"/>
  <c r="CD252" i="2"/>
  <c r="CC252" i="2"/>
  <c r="CA252" i="2"/>
  <c r="BY252" i="2"/>
  <c r="BW252" i="2"/>
  <c r="BV252" i="2"/>
  <c r="BS252" i="2"/>
  <c r="BR252" i="2"/>
  <c r="BP252" i="2"/>
  <c r="BO252" i="2"/>
  <c r="BN252" i="2"/>
  <c r="BM252" i="2"/>
  <c r="BL252" i="2"/>
  <c r="BK252" i="2"/>
  <c r="BJ252" i="2"/>
  <c r="BI252" i="2"/>
  <c r="BH252" i="2"/>
  <c r="BF252" i="2"/>
  <c r="BD252" i="2"/>
  <c r="AQ252" i="2"/>
  <c r="AP252" i="2"/>
  <c r="AR252" i="2" s="1"/>
  <c r="BU252" i="2" s="1"/>
  <c r="AA252" i="2"/>
  <c r="H252" i="2"/>
  <c r="CX251" i="2"/>
  <c r="CW251" i="2"/>
  <c r="CN251" i="2"/>
  <c r="CK251" i="2"/>
  <c r="CI251" i="2"/>
  <c r="CE251" i="2"/>
  <c r="CD251" i="2"/>
  <c r="CC251" i="2"/>
  <c r="CA251" i="2"/>
  <c r="BY251" i="2"/>
  <c r="BW251" i="2"/>
  <c r="BV251" i="2"/>
  <c r="BU251" i="2"/>
  <c r="BS251" i="2"/>
  <c r="BR251" i="2"/>
  <c r="BP251" i="2"/>
  <c r="BO251" i="2"/>
  <c r="BN251" i="2"/>
  <c r="CV251" i="2" s="1"/>
  <c r="BM251" i="2"/>
  <c r="BL251" i="2"/>
  <c r="BK251" i="2"/>
  <c r="BJ251" i="2"/>
  <c r="BI251" i="2"/>
  <c r="BH251" i="2"/>
  <c r="BF251" i="2"/>
  <c r="BD251" i="2"/>
  <c r="AQ251" i="2"/>
  <c r="AP251" i="2"/>
  <c r="AR251" i="2" s="1"/>
  <c r="AA251" i="2"/>
  <c r="H251" i="2"/>
  <c r="CX250" i="2"/>
  <c r="CW250" i="2"/>
  <c r="CN250" i="2"/>
  <c r="CK250" i="2"/>
  <c r="CI250" i="2"/>
  <c r="CD250" i="2"/>
  <c r="CE250" i="2" s="1"/>
  <c r="CC250" i="2"/>
  <c r="BY250" i="2"/>
  <c r="CA250" i="2" s="1"/>
  <c r="BW250" i="2"/>
  <c r="BV250" i="2"/>
  <c r="BS250" i="2"/>
  <c r="BR250" i="2"/>
  <c r="BP250" i="2"/>
  <c r="BO250" i="2"/>
  <c r="BN250" i="2"/>
  <c r="BM250" i="2"/>
  <c r="BL250" i="2"/>
  <c r="BK250" i="2"/>
  <c r="BJ250" i="2"/>
  <c r="BI250" i="2"/>
  <c r="BH250" i="2"/>
  <c r="BF250" i="2"/>
  <c r="BD250" i="2"/>
  <c r="AQ250" i="2"/>
  <c r="AP250" i="2"/>
  <c r="AR250" i="2" s="1"/>
  <c r="BU250" i="2" s="1"/>
  <c r="AA250" i="2"/>
  <c r="H250" i="2"/>
  <c r="CX249" i="2"/>
  <c r="CW249" i="2"/>
  <c r="CN249" i="2"/>
  <c r="CK249" i="2"/>
  <c r="CI249" i="2"/>
  <c r="CD249" i="2"/>
  <c r="CE249" i="2" s="1"/>
  <c r="CC249" i="2"/>
  <c r="BY249" i="2"/>
  <c r="CA249" i="2" s="1"/>
  <c r="BW249" i="2"/>
  <c r="BV249" i="2"/>
  <c r="BS249" i="2"/>
  <c r="BR249" i="2"/>
  <c r="BP249" i="2"/>
  <c r="BO249" i="2"/>
  <c r="BN249" i="2"/>
  <c r="BM249" i="2"/>
  <c r="BL249" i="2"/>
  <c r="BK249" i="2"/>
  <c r="BJ249" i="2"/>
  <c r="BI249" i="2"/>
  <c r="BH249" i="2"/>
  <c r="BF249" i="2"/>
  <c r="BD249" i="2"/>
  <c r="AQ249" i="2"/>
  <c r="AP249" i="2"/>
  <c r="AR249" i="2" s="1"/>
  <c r="BU249" i="2" s="1"/>
  <c r="AA249" i="2"/>
  <c r="H249" i="2"/>
  <c r="CX248" i="2"/>
  <c r="CW248" i="2"/>
  <c r="CN248" i="2"/>
  <c r="CK248" i="2"/>
  <c r="CI248" i="2"/>
  <c r="CD248" i="2"/>
  <c r="CE248" i="2" s="1"/>
  <c r="CC248" i="2"/>
  <c r="BY248" i="2"/>
  <c r="CA248" i="2" s="1"/>
  <c r="BW248" i="2"/>
  <c r="BV248" i="2"/>
  <c r="BS248" i="2"/>
  <c r="BR248" i="2"/>
  <c r="BP248" i="2"/>
  <c r="BO248" i="2"/>
  <c r="BN248" i="2"/>
  <c r="BM248" i="2"/>
  <c r="BL248" i="2"/>
  <c r="BK248" i="2"/>
  <c r="BJ248" i="2"/>
  <c r="BI248" i="2"/>
  <c r="BH248" i="2"/>
  <c r="BF248" i="2"/>
  <c r="BD248" i="2"/>
  <c r="AQ248" i="2"/>
  <c r="AP248" i="2"/>
  <c r="AR248" i="2" s="1"/>
  <c r="BU248" i="2" s="1"/>
  <c r="AA248" i="2"/>
  <c r="H248" i="2"/>
  <c r="CX247" i="2"/>
  <c r="CW247" i="2"/>
  <c r="CN247" i="2"/>
  <c r="CK247" i="2"/>
  <c r="CI247" i="2"/>
  <c r="CD247" i="2"/>
  <c r="CE247" i="2" s="1"/>
  <c r="CC247" i="2"/>
  <c r="BY247" i="2"/>
  <c r="CA247" i="2" s="1"/>
  <c r="BW247" i="2"/>
  <c r="BV247" i="2"/>
  <c r="BS247" i="2"/>
  <c r="BR247" i="2"/>
  <c r="BP247" i="2"/>
  <c r="BO247" i="2"/>
  <c r="BN247" i="2"/>
  <c r="BM247" i="2"/>
  <c r="BL247" i="2"/>
  <c r="BK247" i="2"/>
  <c r="BJ247" i="2"/>
  <c r="BI247" i="2"/>
  <c r="BH247" i="2"/>
  <c r="BF247" i="2"/>
  <c r="BD247" i="2"/>
  <c r="AR247" i="2"/>
  <c r="BU247" i="2" s="1"/>
  <c r="AQ247" i="2"/>
  <c r="AP247" i="2"/>
  <c r="AA247" i="2"/>
  <c r="H247" i="2"/>
  <c r="CX246" i="2"/>
  <c r="CW246" i="2"/>
  <c r="CN246" i="2"/>
  <c r="CK246" i="2"/>
  <c r="CI246" i="2"/>
  <c r="CD246" i="2"/>
  <c r="CC246" i="2"/>
  <c r="BY246" i="2"/>
  <c r="CA246" i="2" s="1"/>
  <c r="BW246" i="2"/>
  <c r="BV246" i="2"/>
  <c r="BS246" i="2"/>
  <c r="BR246" i="2"/>
  <c r="BP246" i="2"/>
  <c r="BO246" i="2"/>
  <c r="BN246" i="2"/>
  <c r="BM246" i="2"/>
  <c r="BL246" i="2"/>
  <c r="BK246" i="2"/>
  <c r="BJ246" i="2"/>
  <c r="BI246" i="2"/>
  <c r="BH246" i="2"/>
  <c r="BF246" i="2"/>
  <c r="BD246" i="2"/>
  <c r="AQ246" i="2"/>
  <c r="AP246" i="2"/>
  <c r="AR246" i="2" s="1"/>
  <c r="BU246" i="2" s="1"/>
  <c r="AA246" i="2"/>
  <c r="H246" i="2"/>
  <c r="CX245" i="2"/>
  <c r="CW245" i="2"/>
  <c r="CN245" i="2"/>
  <c r="CK245" i="2"/>
  <c r="CI245" i="2"/>
  <c r="CD245" i="2"/>
  <c r="CE245" i="2" s="1"/>
  <c r="CC245" i="2"/>
  <c r="BY245" i="2"/>
  <c r="CA245" i="2" s="1"/>
  <c r="BW245" i="2"/>
  <c r="BV245" i="2"/>
  <c r="BS245" i="2"/>
  <c r="BR245" i="2"/>
  <c r="BP245" i="2"/>
  <c r="BO245" i="2"/>
  <c r="BN245" i="2"/>
  <c r="BM245" i="2"/>
  <c r="BL245" i="2"/>
  <c r="BK245" i="2"/>
  <c r="BJ245" i="2"/>
  <c r="BI245" i="2"/>
  <c r="BH245" i="2"/>
  <c r="BF245" i="2"/>
  <c r="BD245" i="2"/>
  <c r="AQ245" i="2"/>
  <c r="AP245" i="2"/>
  <c r="AR245" i="2" s="1"/>
  <c r="BU245" i="2" s="1"/>
  <c r="AA245" i="2"/>
  <c r="H245" i="2"/>
  <c r="CX244" i="2"/>
  <c r="CW244" i="2"/>
  <c r="CN244" i="2"/>
  <c r="CK244" i="2"/>
  <c r="CI244" i="2"/>
  <c r="CD244" i="2"/>
  <c r="CC244" i="2"/>
  <c r="CA244" i="2"/>
  <c r="BY244" i="2"/>
  <c r="BW244" i="2"/>
  <c r="BV244" i="2"/>
  <c r="BS244" i="2"/>
  <c r="BR244" i="2"/>
  <c r="BP244" i="2"/>
  <c r="BO244" i="2"/>
  <c r="BN244" i="2"/>
  <c r="BM244" i="2"/>
  <c r="BL244" i="2"/>
  <c r="BK244" i="2"/>
  <c r="BJ244" i="2"/>
  <c r="BI244" i="2"/>
  <c r="BH244" i="2"/>
  <c r="BF244" i="2"/>
  <c r="BD244" i="2"/>
  <c r="AQ244" i="2"/>
  <c r="AP244" i="2"/>
  <c r="AR244" i="2" s="1"/>
  <c r="BU244" i="2" s="1"/>
  <c r="AA244" i="2"/>
  <c r="H244" i="2"/>
  <c r="DA243" i="2"/>
  <c r="CZ243" i="2"/>
  <c r="CX243" i="2"/>
  <c r="CW243" i="2"/>
  <c r="CN243" i="2"/>
  <c r="CK243" i="2"/>
  <c r="CI243" i="2"/>
  <c r="BY243" i="2"/>
  <c r="CA243" i="2" s="1"/>
  <c r="BW243" i="2"/>
  <c r="BV243" i="2"/>
  <c r="BS243" i="2"/>
  <c r="BR243" i="2"/>
  <c r="BP243" i="2"/>
  <c r="BO243" i="2"/>
  <c r="BN243" i="2"/>
  <c r="BM243" i="2"/>
  <c r="BL243" i="2"/>
  <c r="BG243" i="2"/>
  <c r="BE243" i="2"/>
  <c r="BF243" i="2" s="1"/>
  <c r="BD243" i="2"/>
  <c r="BC243" i="2"/>
  <c r="AZ243" i="2"/>
  <c r="AY243" i="2"/>
  <c r="AX243" i="2"/>
  <c r="AW243" i="2"/>
  <c r="AV243" i="2"/>
  <c r="AU243" i="2"/>
  <c r="AT243" i="2"/>
  <c r="CD243" i="2" s="1"/>
  <c r="CE243" i="2" s="1"/>
  <c r="AS243" i="2"/>
  <c r="CC243" i="2" s="1"/>
  <c r="AP243" i="2"/>
  <c r="AR243" i="2" s="1"/>
  <c r="BU243" i="2" s="1"/>
  <c r="AO243" i="2"/>
  <c r="AN243" i="2"/>
  <c r="AM243" i="2"/>
  <c r="AL243" i="2"/>
  <c r="AK243" i="2"/>
  <c r="AJ243" i="2"/>
  <c r="AI243" i="2"/>
  <c r="AQ243" i="2" s="1"/>
  <c r="Z243" i="2"/>
  <c r="AA243" i="2" s="1"/>
  <c r="Y243" i="2"/>
  <c r="X243" i="2"/>
  <c r="U243" i="2"/>
  <c r="T243" i="2"/>
  <c r="Q243" i="2"/>
  <c r="P243" i="2"/>
  <c r="O243" i="2"/>
  <c r="N243" i="2"/>
  <c r="M243" i="2"/>
  <c r="BH243" i="2" s="1"/>
  <c r="L243" i="2"/>
  <c r="BK243" i="2" s="1"/>
  <c r="K243" i="2"/>
  <c r="BJ243" i="2" s="1"/>
  <c r="J243" i="2"/>
  <c r="BI243" i="2" s="1"/>
  <c r="I243" i="2"/>
  <c r="G243" i="2"/>
  <c r="F243" i="2"/>
  <c r="H243" i="2" s="1"/>
  <c r="CX242" i="2"/>
  <c r="CW242" i="2"/>
  <c r="CN242" i="2"/>
  <c r="CK242" i="2"/>
  <c r="CI242" i="2"/>
  <c r="CD242" i="2"/>
  <c r="CC242" i="2"/>
  <c r="BY242" i="2"/>
  <c r="CA242" i="2" s="1"/>
  <c r="BW242" i="2"/>
  <c r="BV242" i="2"/>
  <c r="BS242" i="2"/>
  <c r="BR242" i="2"/>
  <c r="BP242" i="2"/>
  <c r="BO242" i="2"/>
  <c r="BN242" i="2"/>
  <c r="BM242" i="2"/>
  <c r="BL242" i="2"/>
  <c r="BK242" i="2"/>
  <c r="BJ242" i="2"/>
  <c r="BI242" i="2"/>
  <c r="BH242" i="2"/>
  <c r="BF242" i="2"/>
  <c r="BD242" i="2"/>
  <c r="AQ242" i="2"/>
  <c r="AP242" i="2"/>
  <c r="AR242" i="2" s="1"/>
  <c r="BU242" i="2" s="1"/>
  <c r="AA242" i="2"/>
  <c r="H242" i="2"/>
  <c r="CX241" i="2"/>
  <c r="CW241" i="2"/>
  <c r="CN241" i="2"/>
  <c r="CK241" i="2"/>
  <c r="CI241" i="2"/>
  <c r="CD241" i="2"/>
  <c r="CE241" i="2" s="1"/>
  <c r="CC241" i="2"/>
  <c r="BY241" i="2"/>
  <c r="CA241" i="2" s="1"/>
  <c r="BW241" i="2"/>
  <c r="BV241" i="2"/>
  <c r="BS241" i="2"/>
  <c r="BR241" i="2"/>
  <c r="BP241" i="2"/>
  <c r="BO241" i="2"/>
  <c r="BN241" i="2"/>
  <c r="BM241" i="2"/>
  <c r="BL241" i="2"/>
  <c r="BK241" i="2"/>
  <c r="BJ241" i="2"/>
  <c r="BI241" i="2"/>
  <c r="BH241" i="2"/>
  <c r="BF241" i="2"/>
  <c r="BD241" i="2"/>
  <c r="AQ241" i="2"/>
  <c r="AP241" i="2"/>
  <c r="AR241" i="2" s="1"/>
  <c r="BU241" i="2" s="1"/>
  <c r="AA241" i="2"/>
  <c r="H241" i="2"/>
  <c r="DA240" i="2"/>
  <c r="CZ240" i="2"/>
  <c r="CX240" i="2"/>
  <c r="CW240" i="2"/>
  <c r="CN240" i="2"/>
  <c r="CK240" i="2"/>
  <c r="CI240" i="2"/>
  <c r="CD240" i="2"/>
  <c r="CC240" i="2"/>
  <c r="CA240" i="2"/>
  <c r="BY240" i="2"/>
  <c r="BW240" i="2"/>
  <c r="BV240" i="2"/>
  <c r="BS240" i="2"/>
  <c r="BR240" i="2"/>
  <c r="BP240" i="2"/>
  <c r="BN240" i="2"/>
  <c r="BL240" i="2"/>
  <c r="BK240" i="2"/>
  <c r="BJ240" i="2"/>
  <c r="BI240" i="2"/>
  <c r="BH240" i="2"/>
  <c r="BG240" i="2"/>
  <c r="BE240" i="2"/>
  <c r="BF240" i="2" s="1"/>
  <c r="BD240" i="2"/>
  <c r="BC240" i="2"/>
  <c r="BO240" i="2" s="1"/>
  <c r="AZ240" i="2"/>
  <c r="AY240" i="2"/>
  <c r="AX240" i="2"/>
  <c r="AW240" i="2"/>
  <c r="AV240" i="2"/>
  <c r="AU240" i="2"/>
  <c r="BM240" i="2" s="1"/>
  <c r="AT240" i="2"/>
  <c r="AS240" i="2"/>
  <c r="AR240" i="2"/>
  <c r="BU240" i="2" s="1"/>
  <c r="AP240" i="2"/>
  <c r="AO240" i="2"/>
  <c r="AN240" i="2"/>
  <c r="AM240" i="2"/>
  <c r="AL240" i="2"/>
  <c r="AK240" i="2"/>
  <c r="AJ240" i="2"/>
  <c r="AI240" i="2"/>
  <c r="AQ240" i="2" s="1"/>
  <c r="AA240" i="2"/>
  <c r="Z240" i="2"/>
  <c r="Y240" i="2"/>
  <c r="X240" i="2"/>
  <c r="U240" i="2"/>
  <c r="T240" i="2"/>
  <c r="Q240" i="2"/>
  <c r="P240" i="2"/>
  <c r="O240" i="2"/>
  <c r="N240" i="2"/>
  <c r="M240" i="2"/>
  <c r="L240" i="2"/>
  <c r="K240" i="2"/>
  <c r="J240" i="2"/>
  <c r="I240" i="2"/>
  <c r="H240" i="2"/>
  <c r="G240" i="2"/>
  <c r="F240" i="2"/>
  <c r="CX239" i="2"/>
  <c r="CW239" i="2"/>
  <c r="CN239" i="2"/>
  <c r="CK239" i="2"/>
  <c r="CI239" i="2"/>
  <c r="CD239" i="2"/>
  <c r="CE239" i="2" s="1"/>
  <c r="CC239" i="2"/>
  <c r="BY239" i="2"/>
  <c r="CA239" i="2" s="1"/>
  <c r="BW239" i="2"/>
  <c r="BV239" i="2"/>
  <c r="BS239" i="2"/>
  <c r="BR239" i="2"/>
  <c r="BP239" i="2"/>
  <c r="BO239" i="2"/>
  <c r="BN239" i="2"/>
  <c r="BM239" i="2"/>
  <c r="BL239" i="2"/>
  <c r="BK239" i="2"/>
  <c r="BJ239" i="2"/>
  <c r="BI239" i="2"/>
  <c r="BH239" i="2"/>
  <c r="BF239" i="2"/>
  <c r="BD239" i="2"/>
  <c r="AQ239" i="2"/>
  <c r="AP239" i="2"/>
  <c r="AR239" i="2" s="1"/>
  <c r="BU239" i="2" s="1"/>
  <c r="AA239" i="2"/>
  <c r="H239" i="2"/>
  <c r="CX238" i="2"/>
  <c r="CW238" i="2"/>
  <c r="CN238" i="2"/>
  <c r="CK238" i="2"/>
  <c r="CI238" i="2"/>
  <c r="CD238" i="2"/>
  <c r="CC238" i="2"/>
  <c r="BY238" i="2"/>
  <c r="CA238" i="2" s="1"/>
  <c r="BW238" i="2"/>
  <c r="BV238" i="2"/>
  <c r="BS238" i="2"/>
  <c r="BR238" i="2"/>
  <c r="BP238" i="2"/>
  <c r="BO238" i="2"/>
  <c r="BN238" i="2"/>
  <c r="BM238" i="2"/>
  <c r="BL238" i="2"/>
  <c r="BK238" i="2"/>
  <c r="BJ238" i="2"/>
  <c r="BI238" i="2"/>
  <c r="BH238" i="2"/>
  <c r="BF238" i="2"/>
  <c r="BD238" i="2"/>
  <c r="AQ238" i="2"/>
  <c r="AP238" i="2"/>
  <c r="AR238" i="2" s="1"/>
  <c r="BU238" i="2" s="1"/>
  <c r="AA238" i="2"/>
  <c r="H238" i="2"/>
  <c r="DA237" i="2"/>
  <c r="CZ237" i="2"/>
  <c r="CX237" i="2"/>
  <c r="CW237" i="2"/>
  <c r="CK237" i="2"/>
  <c r="CI237" i="2"/>
  <c r="CC237" i="2"/>
  <c r="BY237" i="2"/>
  <c r="CA237" i="2" s="1"/>
  <c r="BW237" i="2"/>
  <c r="BV237" i="2"/>
  <c r="BS237" i="2"/>
  <c r="BR237" i="2"/>
  <c r="BP237" i="2"/>
  <c r="BO237" i="2"/>
  <c r="BN237" i="2"/>
  <c r="BI237" i="2"/>
  <c r="BG237" i="2"/>
  <c r="BF237" i="2"/>
  <c r="BE237" i="2"/>
  <c r="BC237" i="2"/>
  <c r="AZ237" i="2"/>
  <c r="AY237" i="2"/>
  <c r="AX237" i="2"/>
  <c r="AW237" i="2"/>
  <c r="BD237" i="2" s="1"/>
  <c r="AV237" i="2"/>
  <c r="AU237" i="2"/>
  <c r="BM237" i="2" s="1"/>
  <c r="AT237" i="2"/>
  <c r="CD237" i="2" s="1"/>
  <c r="AS237" i="2"/>
  <c r="AP237" i="2"/>
  <c r="AR237" i="2" s="1"/>
  <c r="BU237" i="2" s="1"/>
  <c r="AO237" i="2"/>
  <c r="AN237" i="2"/>
  <c r="AM237" i="2"/>
  <c r="AL237" i="2"/>
  <c r="AK237" i="2"/>
  <c r="AJ237" i="2"/>
  <c r="AI237" i="2"/>
  <c r="Z237" i="2"/>
  <c r="Y237" i="2"/>
  <c r="X237" i="2"/>
  <c r="U237" i="2"/>
  <c r="T237" i="2"/>
  <c r="Q237" i="2"/>
  <c r="P237" i="2"/>
  <c r="O237" i="2"/>
  <c r="N237" i="2"/>
  <c r="M237" i="2"/>
  <c r="L237" i="2"/>
  <c r="BK237" i="2" s="1"/>
  <c r="K237" i="2"/>
  <c r="BJ237" i="2" s="1"/>
  <c r="J237" i="2"/>
  <c r="I237" i="2"/>
  <c r="G237" i="2"/>
  <c r="F237" i="2"/>
  <c r="H237" i="2" s="1"/>
  <c r="CX236" i="2"/>
  <c r="CW236" i="2"/>
  <c r="CN236" i="2"/>
  <c r="CK236" i="2"/>
  <c r="CI236" i="2"/>
  <c r="CE236" i="2"/>
  <c r="CD236" i="2"/>
  <c r="CC236" i="2"/>
  <c r="BY236" i="2"/>
  <c r="CA236" i="2" s="1"/>
  <c r="BW236" i="2"/>
  <c r="BV236" i="2"/>
  <c r="BS236" i="2"/>
  <c r="BR236" i="2"/>
  <c r="BP236" i="2"/>
  <c r="BO236" i="2"/>
  <c r="BN236" i="2"/>
  <c r="BM236" i="2"/>
  <c r="BL236" i="2"/>
  <c r="BK236" i="2"/>
  <c r="BJ236" i="2"/>
  <c r="BI236" i="2"/>
  <c r="BH236" i="2"/>
  <c r="BF236" i="2"/>
  <c r="BD236" i="2"/>
  <c r="AQ236" i="2"/>
  <c r="AP236" i="2"/>
  <c r="AR236" i="2" s="1"/>
  <c r="BU236" i="2" s="1"/>
  <c r="AA236" i="2"/>
  <c r="H236" i="2"/>
  <c r="CX235" i="2"/>
  <c r="CW235" i="2"/>
  <c r="CN235" i="2"/>
  <c r="CK235" i="2"/>
  <c r="CI235" i="2"/>
  <c r="CD235" i="2"/>
  <c r="CE235" i="2" s="1"/>
  <c r="CC235" i="2"/>
  <c r="BY235" i="2"/>
  <c r="CA235" i="2" s="1"/>
  <c r="BW235" i="2"/>
  <c r="BV235" i="2"/>
  <c r="BS235" i="2"/>
  <c r="BR235" i="2"/>
  <c r="BP235" i="2"/>
  <c r="BO235" i="2"/>
  <c r="BN235" i="2"/>
  <c r="BM235" i="2"/>
  <c r="BL235" i="2"/>
  <c r="BK235" i="2"/>
  <c r="BJ235" i="2"/>
  <c r="BI235" i="2"/>
  <c r="BH235" i="2"/>
  <c r="BF235" i="2"/>
  <c r="BD235" i="2"/>
  <c r="AQ235" i="2"/>
  <c r="AP235" i="2"/>
  <c r="AR235" i="2" s="1"/>
  <c r="BU235" i="2" s="1"/>
  <c r="AA235" i="2"/>
  <c r="H235" i="2"/>
  <c r="CX234" i="2"/>
  <c r="CW234" i="2"/>
  <c r="CN234" i="2"/>
  <c r="CK234" i="2"/>
  <c r="CI234" i="2"/>
  <c r="CD234" i="2"/>
  <c r="CC234" i="2"/>
  <c r="CA234" i="2"/>
  <c r="BY234" i="2"/>
  <c r="BW234" i="2"/>
  <c r="BV234" i="2"/>
  <c r="BS234" i="2"/>
  <c r="BR234" i="2"/>
  <c r="BP234" i="2"/>
  <c r="BO234" i="2"/>
  <c r="BN234" i="2"/>
  <c r="BM234" i="2"/>
  <c r="BL234" i="2"/>
  <c r="BK234" i="2"/>
  <c r="BJ234" i="2"/>
  <c r="BI234" i="2"/>
  <c r="BH234" i="2"/>
  <c r="BF234" i="2"/>
  <c r="BD234" i="2"/>
  <c r="AQ234" i="2"/>
  <c r="AP234" i="2"/>
  <c r="AR234" i="2" s="1"/>
  <c r="BU234" i="2" s="1"/>
  <c r="AA234" i="2"/>
  <c r="H234" i="2"/>
  <c r="CX233" i="2"/>
  <c r="CW233" i="2"/>
  <c r="CN233" i="2"/>
  <c r="CK233" i="2"/>
  <c r="CI233" i="2"/>
  <c r="CD233" i="2"/>
  <c r="CE233" i="2" s="1"/>
  <c r="CC233" i="2"/>
  <c r="BY233" i="2"/>
  <c r="CA233" i="2" s="1"/>
  <c r="BW233" i="2"/>
  <c r="BV233" i="2"/>
  <c r="BS233" i="2"/>
  <c r="BR233" i="2"/>
  <c r="BP233" i="2"/>
  <c r="BO233" i="2"/>
  <c r="BN233" i="2"/>
  <c r="BM233" i="2"/>
  <c r="BL233" i="2"/>
  <c r="BK233" i="2"/>
  <c r="BJ233" i="2"/>
  <c r="BI233" i="2"/>
  <c r="BH233" i="2"/>
  <c r="BF233" i="2"/>
  <c r="BD233" i="2"/>
  <c r="AQ233" i="2"/>
  <c r="AP233" i="2"/>
  <c r="AR233" i="2" s="1"/>
  <c r="BU233" i="2" s="1"/>
  <c r="AA233" i="2"/>
  <c r="H233" i="2"/>
  <c r="CX232" i="2"/>
  <c r="CW232" i="2"/>
  <c r="CN232" i="2"/>
  <c r="CK232" i="2"/>
  <c r="CI232" i="2"/>
  <c r="CD232" i="2"/>
  <c r="CC232" i="2"/>
  <c r="BY232" i="2"/>
  <c r="CA232" i="2" s="1"/>
  <c r="BW232" i="2"/>
  <c r="BV232" i="2"/>
  <c r="BS232" i="2"/>
  <c r="BR232" i="2"/>
  <c r="BP232" i="2"/>
  <c r="BO232" i="2"/>
  <c r="BN232" i="2"/>
  <c r="BM232" i="2"/>
  <c r="BL232" i="2"/>
  <c r="BK232" i="2"/>
  <c r="BJ232" i="2"/>
  <c r="BI232" i="2"/>
  <c r="BH232" i="2"/>
  <c r="BF232" i="2"/>
  <c r="BD232" i="2"/>
  <c r="AQ232" i="2"/>
  <c r="AP232" i="2"/>
  <c r="AR232" i="2" s="1"/>
  <c r="BU232" i="2" s="1"/>
  <c r="AA232" i="2"/>
  <c r="H232" i="2"/>
  <c r="CX231" i="2"/>
  <c r="CW231" i="2"/>
  <c r="CN231" i="2"/>
  <c r="CK231" i="2"/>
  <c r="CI231" i="2"/>
  <c r="CD231" i="2"/>
  <c r="CC231" i="2"/>
  <c r="CA231" i="2"/>
  <c r="BY231" i="2"/>
  <c r="BW231" i="2"/>
  <c r="BV231" i="2"/>
  <c r="BS231" i="2"/>
  <c r="BR231" i="2"/>
  <c r="BP231" i="2"/>
  <c r="BO231" i="2"/>
  <c r="BN231" i="2"/>
  <c r="BM231" i="2"/>
  <c r="BL231" i="2"/>
  <c r="BK231" i="2"/>
  <c r="BJ231" i="2"/>
  <c r="BI231" i="2"/>
  <c r="BH231" i="2"/>
  <c r="BF231" i="2"/>
  <c r="BD231" i="2"/>
  <c r="AQ231" i="2"/>
  <c r="AP231" i="2"/>
  <c r="AR231" i="2" s="1"/>
  <c r="BU231" i="2" s="1"/>
  <c r="AA231" i="2"/>
  <c r="H231" i="2"/>
  <c r="CX230" i="2"/>
  <c r="CW230" i="2"/>
  <c r="CN230" i="2"/>
  <c r="CK230" i="2"/>
  <c r="CI230" i="2"/>
  <c r="CE230" i="2"/>
  <c r="CD230" i="2"/>
  <c r="CC230" i="2"/>
  <c r="BY230" i="2"/>
  <c r="CA230" i="2" s="1"/>
  <c r="BW230" i="2"/>
  <c r="BV230" i="2"/>
  <c r="BS230" i="2"/>
  <c r="BR230" i="2"/>
  <c r="BP230" i="2"/>
  <c r="BO230" i="2"/>
  <c r="BN230" i="2"/>
  <c r="BM230" i="2"/>
  <c r="BL230" i="2"/>
  <c r="BK230" i="2"/>
  <c r="BJ230" i="2"/>
  <c r="BI230" i="2"/>
  <c r="BH230" i="2"/>
  <c r="BF230" i="2"/>
  <c r="BD230" i="2"/>
  <c r="AQ230" i="2"/>
  <c r="AP230" i="2"/>
  <c r="AR230" i="2" s="1"/>
  <c r="BU230" i="2" s="1"/>
  <c r="AA230" i="2"/>
  <c r="H230" i="2"/>
  <c r="CX229" i="2"/>
  <c r="CW229" i="2"/>
  <c r="CN229" i="2"/>
  <c r="CK229" i="2"/>
  <c r="CI229" i="2"/>
  <c r="CD229" i="2"/>
  <c r="CE229" i="2" s="1"/>
  <c r="CC229" i="2"/>
  <c r="BY229" i="2"/>
  <c r="CA229" i="2" s="1"/>
  <c r="BW229" i="2"/>
  <c r="BV229" i="2"/>
  <c r="BS229" i="2"/>
  <c r="BR229" i="2"/>
  <c r="BP229" i="2"/>
  <c r="BO229" i="2"/>
  <c r="BN229" i="2"/>
  <c r="BM229" i="2"/>
  <c r="BL229" i="2"/>
  <c r="BK229" i="2"/>
  <c r="BJ229" i="2"/>
  <c r="BI229" i="2"/>
  <c r="BH229" i="2"/>
  <c r="BF229" i="2"/>
  <c r="BD229" i="2"/>
  <c r="AQ229" i="2"/>
  <c r="AP229" i="2"/>
  <c r="AR229" i="2" s="1"/>
  <c r="BU229" i="2" s="1"/>
  <c r="AA229" i="2"/>
  <c r="H229" i="2"/>
  <c r="CX228" i="2"/>
  <c r="CW228" i="2"/>
  <c r="CN228" i="2"/>
  <c r="CK228" i="2"/>
  <c r="CI228" i="2"/>
  <c r="CD228" i="2"/>
  <c r="CE228" i="2" s="1"/>
  <c r="CC228" i="2"/>
  <c r="BY228" i="2"/>
  <c r="CA228" i="2" s="1"/>
  <c r="BW228" i="2"/>
  <c r="BV228" i="2"/>
  <c r="BS228" i="2"/>
  <c r="BR228" i="2"/>
  <c r="BP228" i="2"/>
  <c r="BO228" i="2"/>
  <c r="BN228" i="2"/>
  <c r="BM228" i="2"/>
  <c r="BL228" i="2"/>
  <c r="BK228" i="2"/>
  <c r="BJ228" i="2"/>
  <c r="BI228" i="2"/>
  <c r="BH228" i="2"/>
  <c r="BF228" i="2"/>
  <c r="BD228" i="2"/>
  <c r="AQ228" i="2"/>
  <c r="AP228" i="2"/>
  <c r="AR228" i="2" s="1"/>
  <c r="BU228" i="2" s="1"/>
  <c r="AA228" i="2"/>
  <c r="H228" i="2"/>
  <c r="CX227" i="2"/>
  <c r="CW227" i="2"/>
  <c r="CN227" i="2"/>
  <c r="CK227" i="2"/>
  <c r="CI227" i="2"/>
  <c r="CD227" i="2"/>
  <c r="CE227" i="2" s="1"/>
  <c r="CC227" i="2"/>
  <c r="BY227" i="2"/>
  <c r="CA227" i="2" s="1"/>
  <c r="BW227" i="2"/>
  <c r="BV227" i="2"/>
  <c r="BS227" i="2"/>
  <c r="BR227" i="2"/>
  <c r="BP227" i="2"/>
  <c r="BO227" i="2"/>
  <c r="BN227" i="2"/>
  <c r="BM227" i="2"/>
  <c r="BL227" i="2"/>
  <c r="BK227" i="2"/>
  <c r="BJ227" i="2"/>
  <c r="BI227" i="2"/>
  <c r="BH227" i="2"/>
  <c r="BF227" i="2"/>
  <c r="BD227" i="2"/>
  <c r="AQ227" i="2"/>
  <c r="AP227" i="2"/>
  <c r="AR227" i="2" s="1"/>
  <c r="BU227" i="2" s="1"/>
  <c r="AA227" i="2"/>
  <c r="H227" i="2"/>
  <c r="CX226" i="2"/>
  <c r="CW226" i="2"/>
  <c r="CN226" i="2"/>
  <c r="CK226" i="2"/>
  <c r="CI226" i="2"/>
  <c r="CD226" i="2"/>
  <c r="CC226" i="2"/>
  <c r="CA226" i="2"/>
  <c r="BY226" i="2"/>
  <c r="BW226" i="2"/>
  <c r="BV226" i="2"/>
  <c r="BS226" i="2"/>
  <c r="BR226" i="2"/>
  <c r="BP226" i="2"/>
  <c r="BO226" i="2"/>
  <c r="BN226" i="2"/>
  <c r="BM226" i="2"/>
  <c r="BL226" i="2"/>
  <c r="BK226" i="2"/>
  <c r="BJ226" i="2"/>
  <c r="BI226" i="2"/>
  <c r="BH226" i="2"/>
  <c r="BF226" i="2"/>
  <c r="BD226" i="2"/>
  <c r="AQ226" i="2"/>
  <c r="AP226" i="2"/>
  <c r="AR226" i="2" s="1"/>
  <c r="BU226" i="2" s="1"/>
  <c r="AA226" i="2"/>
  <c r="H226" i="2"/>
  <c r="CX225" i="2"/>
  <c r="CW225" i="2"/>
  <c r="CN225" i="2"/>
  <c r="CK225" i="2"/>
  <c r="CI225" i="2"/>
  <c r="CD225" i="2"/>
  <c r="CE225" i="2" s="1"/>
  <c r="CC225" i="2"/>
  <c r="BY225" i="2"/>
  <c r="CA225" i="2" s="1"/>
  <c r="BW225" i="2"/>
  <c r="BV225" i="2"/>
  <c r="BS225" i="2"/>
  <c r="BR225" i="2"/>
  <c r="BP225" i="2"/>
  <c r="BO225" i="2"/>
  <c r="BN225" i="2"/>
  <c r="BM225" i="2"/>
  <c r="BL225" i="2"/>
  <c r="BK225" i="2"/>
  <c r="BJ225" i="2"/>
  <c r="BI225" i="2"/>
  <c r="BH225" i="2"/>
  <c r="BF225" i="2"/>
  <c r="BD225" i="2"/>
  <c r="AQ225" i="2"/>
  <c r="AP225" i="2"/>
  <c r="AR225" i="2" s="1"/>
  <c r="BU225" i="2" s="1"/>
  <c r="AA225" i="2"/>
  <c r="H225" i="2"/>
  <c r="CX224" i="2"/>
  <c r="CW224" i="2"/>
  <c r="CN224" i="2"/>
  <c r="CK224" i="2"/>
  <c r="CI224" i="2"/>
  <c r="CD224" i="2"/>
  <c r="CC224" i="2"/>
  <c r="BY224" i="2"/>
  <c r="CA224" i="2" s="1"/>
  <c r="BW224" i="2"/>
  <c r="BV224" i="2"/>
  <c r="BS224" i="2"/>
  <c r="BR224" i="2"/>
  <c r="BP224" i="2"/>
  <c r="BO224" i="2"/>
  <c r="BN224" i="2"/>
  <c r="BM224" i="2"/>
  <c r="BL224" i="2"/>
  <c r="BK224" i="2"/>
  <c r="BJ224" i="2"/>
  <c r="BI224" i="2"/>
  <c r="BH224" i="2"/>
  <c r="BF224" i="2"/>
  <c r="BD224" i="2"/>
  <c r="AQ224" i="2"/>
  <c r="AP224" i="2"/>
  <c r="AR224" i="2" s="1"/>
  <c r="BU224" i="2" s="1"/>
  <c r="AA224" i="2"/>
  <c r="H224" i="2"/>
  <c r="CX223" i="2"/>
  <c r="CW223" i="2"/>
  <c r="CN223" i="2"/>
  <c r="CK223" i="2"/>
  <c r="CI223" i="2"/>
  <c r="CE223" i="2"/>
  <c r="CD223" i="2"/>
  <c r="CC223" i="2"/>
  <c r="BY223" i="2"/>
  <c r="CA223" i="2" s="1"/>
  <c r="BW223" i="2"/>
  <c r="BV223" i="2"/>
  <c r="BS223" i="2"/>
  <c r="BR223" i="2"/>
  <c r="BP223" i="2"/>
  <c r="BO223" i="2"/>
  <c r="BN223" i="2"/>
  <c r="BM223" i="2"/>
  <c r="BL223" i="2"/>
  <c r="BK223" i="2"/>
  <c r="BJ223" i="2"/>
  <c r="BI223" i="2"/>
  <c r="BH223" i="2"/>
  <c r="BF223" i="2"/>
  <c r="BD223" i="2"/>
  <c r="AQ223" i="2"/>
  <c r="AP223" i="2"/>
  <c r="AR223" i="2" s="1"/>
  <c r="BU223" i="2" s="1"/>
  <c r="AA223" i="2"/>
  <c r="H223" i="2"/>
  <c r="CX222" i="2"/>
  <c r="CW222" i="2"/>
  <c r="CN222" i="2"/>
  <c r="CK222" i="2"/>
  <c r="CI222" i="2"/>
  <c r="CD222" i="2"/>
  <c r="CE222" i="2" s="1"/>
  <c r="CC222" i="2"/>
  <c r="CA222" i="2"/>
  <c r="BY222" i="2"/>
  <c r="BW222" i="2"/>
  <c r="BV222" i="2"/>
  <c r="BS222" i="2"/>
  <c r="BR222" i="2"/>
  <c r="BP222" i="2"/>
  <c r="BO222" i="2"/>
  <c r="BN222" i="2"/>
  <c r="BM222" i="2"/>
  <c r="BL222" i="2"/>
  <c r="BK222" i="2"/>
  <c r="BJ222" i="2"/>
  <c r="BI222" i="2"/>
  <c r="BH222" i="2"/>
  <c r="BF222" i="2"/>
  <c r="BD222" i="2"/>
  <c r="AQ222" i="2"/>
  <c r="AP222" i="2"/>
  <c r="AR222" i="2" s="1"/>
  <c r="BU222" i="2" s="1"/>
  <c r="AA222" i="2"/>
  <c r="H222" i="2"/>
  <c r="CX221" i="2"/>
  <c r="CW221" i="2"/>
  <c r="CN221" i="2"/>
  <c r="CK221" i="2"/>
  <c r="CI221" i="2"/>
  <c r="CD221" i="2"/>
  <c r="CE221" i="2" s="1"/>
  <c r="CC221" i="2"/>
  <c r="BY221" i="2"/>
  <c r="CA221" i="2" s="1"/>
  <c r="BW221" i="2"/>
  <c r="BV221" i="2"/>
  <c r="BU221" i="2"/>
  <c r="BS221" i="2"/>
  <c r="BR221" i="2"/>
  <c r="BP221" i="2"/>
  <c r="BO221" i="2"/>
  <c r="BN221" i="2"/>
  <c r="BM221" i="2"/>
  <c r="BL221" i="2"/>
  <c r="BK221" i="2"/>
  <c r="BJ221" i="2"/>
  <c r="BI221" i="2"/>
  <c r="BH221" i="2"/>
  <c r="BF221" i="2"/>
  <c r="BD221" i="2"/>
  <c r="AQ221" i="2"/>
  <c r="AP221" i="2"/>
  <c r="AR221" i="2" s="1"/>
  <c r="AA221" i="2"/>
  <c r="H221" i="2"/>
  <c r="CX220" i="2"/>
  <c r="CW220" i="2"/>
  <c r="CN220" i="2"/>
  <c r="CK220" i="2"/>
  <c r="CI220" i="2"/>
  <c r="CD220" i="2"/>
  <c r="CE220" i="2" s="1"/>
  <c r="CC220" i="2"/>
  <c r="BY220" i="2"/>
  <c r="CA220" i="2" s="1"/>
  <c r="BW220" i="2"/>
  <c r="BV220" i="2"/>
  <c r="BS220" i="2"/>
  <c r="BR220" i="2"/>
  <c r="BP220" i="2"/>
  <c r="BO220" i="2"/>
  <c r="BN220" i="2"/>
  <c r="BM220" i="2"/>
  <c r="BL220" i="2"/>
  <c r="BK220" i="2"/>
  <c r="BJ220" i="2"/>
  <c r="BI220" i="2"/>
  <c r="BH220" i="2"/>
  <c r="BF220" i="2"/>
  <c r="BD220" i="2"/>
  <c r="AQ220" i="2"/>
  <c r="AP220" i="2"/>
  <c r="AR220" i="2" s="1"/>
  <c r="BU220" i="2" s="1"/>
  <c r="AA220" i="2"/>
  <c r="H220" i="2"/>
  <c r="CX219" i="2"/>
  <c r="CW219" i="2"/>
  <c r="CN219" i="2"/>
  <c r="CK219" i="2"/>
  <c r="CI219" i="2"/>
  <c r="CD219" i="2"/>
  <c r="CE219" i="2" s="1"/>
  <c r="CC219" i="2"/>
  <c r="BY219" i="2"/>
  <c r="CA219" i="2" s="1"/>
  <c r="BW219" i="2"/>
  <c r="BV219" i="2"/>
  <c r="BS219" i="2"/>
  <c r="BR219" i="2"/>
  <c r="BP219" i="2"/>
  <c r="BO219" i="2"/>
  <c r="BN219" i="2"/>
  <c r="BM219" i="2"/>
  <c r="BL219" i="2"/>
  <c r="BK219" i="2"/>
  <c r="BJ219" i="2"/>
  <c r="BI219" i="2"/>
  <c r="BH219" i="2"/>
  <c r="BF219" i="2"/>
  <c r="BD219" i="2"/>
  <c r="AQ219" i="2"/>
  <c r="AP219" i="2"/>
  <c r="AR219" i="2" s="1"/>
  <c r="BU219" i="2" s="1"/>
  <c r="AA219" i="2"/>
  <c r="H219" i="2"/>
  <c r="CX218" i="2"/>
  <c r="CW218" i="2"/>
  <c r="CN218" i="2"/>
  <c r="CK218" i="2"/>
  <c r="CI218" i="2"/>
  <c r="CD218" i="2"/>
  <c r="CC218" i="2"/>
  <c r="CA218" i="2"/>
  <c r="BY218" i="2"/>
  <c r="BW218" i="2"/>
  <c r="BV218" i="2"/>
  <c r="BS218" i="2"/>
  <c r="BR218" i="2"/>
  <c r="BP218" i="2"/>
  <c r="BO218" i="2"/>
  <c r="BN218" i="2"/>
  <c r="BM218" i="2"/>
  <c r="BL218" i="2"/>
  <c r="BK218" i="2"/>
  <c r="BJ218" i="2"/>
  <c r="BI218" i="2"/>
  <c r="BH218" i="2"/>
  <c r="BF218" i="2"/>
  <c r="BD218" i="2"/>
  <c r="AQ218" i="2"/>
  <c r="AP218" i="2"/>
  <c r="AR218" i="2" s="1"/>
  <c r="BU218" i="2" s="1"/>
  <c r="AA218" i="2"/>
  <c r="H218" i="2"/>
  <c r="DA217" i="2"/>
  <c r="CZ217" i="2"/>
  <c r="CX217" i="2"/>
  <c r="CW217" i="2"/>
  <c r="CK217" i="2"/>
  <c r="CI217" i="2"/>
  <c r="CC217" i="2"/>
  <c r="BY217" i="2"/>
  <c r="CA217" i="2" s="1"/>
  <c r="BW217" i="2"/>
  <c r="BV217" i="2"/>
  <c r="BS217" i="2"/>
  <c r="BR217" i="2"/>
  <c r="BP217" i="2"/>
  <c r="BO217" i="2"/>
  <c r="BN217" i="2"/>
  <c r="CV217" i="2" s="1"/>
  <c r="BI217" i="2"/>
  <c r="BG217" i="2"/>
  <c r="BF217" i="2"/>
  <c r="BE217" i="2"/>
  <c r="BC217" i="2"/>
  <c r="AZ217" i="2"/>
  <c r="AY217" i="2"/>
  <c r="AX217" i="2"/>
  <c r="AW217" i="2"/>
  <c r="BD217" i="2" s="1"/>
  <c r="AV217" i="2"/>
  <c r="AU217" i="2"/>
  <c r="BM217" i="2" s="1"/>
  <c r="AT217" i="2"/>
  <c r="CD217" i="2" s="1"/>
  <c r="AS217" i="2"/>
  <c r="AP217" i="2"/>
  <c r="AR217" i="2" s="1"/>
  <c r="BU217" i="2" s="1"/>
  <c r="AO217" i="2"/>
  <c r="AN217" i="2"/>
  <c r="AM217" i="2"/>
  <c r="AL217" i="2"/>
  <c r="AK217" i="2"/>
  <c r="AJ217" i="2"/>
  <c r="AI217" i="2"/>
  <c r="AQ217" i="2" s="1"/>
  <c r="Z217" i="2"/>
  <c r="Y217" i="2"/>
  <c r="X217" i="2"/>
  <c r="U217" i="2"/>
  <c r="T217" i="2"/>
  <c r="Q217" i="2"/>
  <c r="P217" i="2"/>
  <c r="O217" i="2"/>
  <c r="N217" i="2"/>
  <c r="M217" i="2"/>
  <c r="L217" i="2"/>
  <c r="BK217" i="2" s="1"/>
  <c r="K217" i="2"/>
  <c r="BJ217" i="2" s="1"/>
  <c r="J217" i="2"/>
  <c r="I217" i="2"/>
  <c r="G217" i="2"/>
  <c r="F217" i="2"/>
  <c r="H217" i="2" s="1"/>
  <c r="CX216" i="2"/>
  <c r="CW216" i="2"/>
  <c r="CN216" i="2"/>
  <c r="CK216" i="2"/>
  <c r="CI216" i="2"/>
  <c r="CD216" i="2"/>
  <c r="CE216" i="2" s="1"/>
  <c r="CC216" i="2"/>
  <c r="BY216" i="2"/>
  <c r="CA216" i="2" s="1"/>
  <c r="BW216" i="2"/>
  <c r="BV216" i="2"/>
  <c r="BS216" i="2"/>
  <c r="BR216" i="2"/>
  <c r="BP216" i="2"/>
  <c r="BO216" i="2"/>
  <c r="BN216" i="2"/>
  <c r="BM216" i="2"/>
  <c r="BL216" i="2"/>
  <c r="BK216" i="2"/>
  <c r="BJ216" i="2"/>
  <c r="BI216" i="2"/>
  <c r="BH216" i="2"/>
  <c r="BF216" i="2"/>
  <c r="BD216" i="2"/>
  <c r="AQ216" i="2"/>
  <c r="AP216" i="2"/>
  <c r="AR216" i="2" s="1"/>
  <c r="BU216" i="2" s="1"/>
  <c r="AA216" i="2"/>
  <c r="H216" i="2"/>
  <c r="CX215" i="2"/>
  <c r="CW215" i="2"/>
  <c r="CN215" i="2"/>
  <c r="CK215" i="2"/>
  <c r="CI215" i="2"/>
  <c r="CD215" i="2"/>
  <c r="CE215" i="2" s="1"/>
  <c r="CC215" i="2"/>
  <c r="BY215" i="2"/>
  <c r="CA215" i="2" s="1"/>
  <c r="BW215" i="2"/>
  <c r="BV215" i="2"/>
  <c r="BS215" i="2"/>
  <c r="BR215" i="2"/>
  <c r="BP215" i="2"/>
  <c r="BO215" i="2"/>
  <c r="BN215" i="2"/>
  <c r="BM215" i="2"/>
  <c r="BL215" i="2"/>
  <c r="BK215" i="2"/>
  <c r="BJ215" i="2"/>
  <c r="BI215" i="2"/>
  <c r="BH215" i="2"/>
  <c r="BF215" i="2"/>
  <c r="BD215" i="2"/>
  <c r="AQ215" i="2"/>
  <c r="AP215" i="2"/>
  <c r="AR215" i="2" s="1"/>
  <c r="BU215" i="2" s="1"/>
  <c r="AA215" i="2"/>
  <c r="H215" i="2"/>
  <c r="CX214" i="2"/>
  <c r="CW214" i="2"/>
  <c r="CV214" i="2"/>
  <c r="CR214" i="2" s="1"/>
  <c r="CN214" i="2"/>
  <c r="CK214" i="2"/>
  <c r="CI214" i="2"/>
  <c r="CD214" i="2"/>
  <c r="CC214" i="2"/>
  <c r="BY214" i="2"/>
  <c r="CA214" i="2" s="1"/>
  <c r="BW214" i="2"/>
  <c r="BV214" i="2"/>
  <c r="BS214" i="2"/>
  <c r="BR214" i="2"/>
  <c r="BP214" i="2"/>
  <c r="BO214" i="2"/>
  <c r="BN214" i="2"/>
  <c r="BM214" i="2"/>
  <c r="BL214" i="2"/>
  <c r="BK214" i="2"/>
  <c r="BJ214" i="2"/>
  <c r="BI214" i="2"/>
  <c r="BH214" i="2"/>
  <c r="BF214" i="2"/>
  <c r="BD214" i="2"/>
  <c r="AQ214" i="2"/>
  <c r="AP214" i="2"/>
  <c r="AR214" i="2" s="1"/>
  <c r="BU214" i="2" s="1"/>
  <c r="AA214" i="2"/>
  <c r="H214" i="2"/>
  <c r="CX213" i="2"/>
  <c r="CW213" i="2"/>
  <c r="CN213" i="2"/>
  <c r="CK213" i="2"/>
  <c r="CI213" i="2"/>
  <c r="CD213" i="2"/>
  <c r="CE213" i="2" s="1"/>
  <c r="CC213" i="2"/>
  <c r="BY213" i="2"/>
  <c r="CA213" i="2" s="1"/>
  <c r="BW213" i="2"/>
  <c r="BV213" i="2"/>
  <c r="BS213" i="2"/>
  <c r="BR213" i="2"/>
  <c r="BP213" i="2"/>
  <c r="BO213" i="2"/>
  <c r="BN213" i="2"/>
  <c r="BM213" i="2"/>
  <c r="BL213" i="2"/>
  <c r="BK213" i="2"/>
  <c r="BJ213" i="2"/>
  <c r="BI213" i="2"/>
  <c r="BH213" i="2"/>
  <c r="BF213" i="2"/>
  <c r="BD213" i="2"/>
  <c r="AQ213" i="2"/>
  <c r="AP213" i="2"/>
  <c r="AR213" i="2" s="1"/>
  <c r="BU213" i="2" s="1"/>
  <c r="AA213" i="2"/>
  <c r="H213" i="2"/>
  <c r="DA212" i="2"/>
  <c r="CZ212" i="2"/>
  <c r="CX212" i="2"/>
  <c r="CW212" i="2"/>
  <c r="CN212" i="2"/>
  <c r="CK212" i="2"/>
  <c r="CI212" i="2"/>
  <c r="CC212" i="2"/>
  <c r="BY212" i="2"/>
  <c r="CA212" i="2" s="1"/>
  <c r="BW212" i="2"/>
  <c r="BV212" i="2"/>
  <c r="BS212" i="2"/>
  <c r="BR212" i="2"/>
  <c r="BP212" i="2"/>
  <c r="BO212" i="2"/>
  <c r="BN212" i="2"/>
  <c r="BL212" i="2"/>
  <c r="BK212" i="2"/>
  <c r="BJ212" i="2"/>
  <c r="BI212" i="2"/>
  <c r="BH212" i="2"/>
  <c r="BG212" i="2"/>
  <c r="BE212" i="2"/>
  <c r="BF212" i="2" s="1"/>
  <c r="BD212" i="2"/>
  <c r="BC212" i="2"/>
  <c r="AZ212" i="2"/>
  <c r="AY212" i="2"/>
  <c r="AX212" i="2"/>
  <c r="AW212" i="2"/>
  <c r="AV212" i="2"/>
  <c r="AU212" i="2"/>
  <c r="BM212" i="2" s="1"/>
  <c r="AT212" i="2"/>
  <c r="CD212" i="2" s="1"/>
  <c r="AS212" i="2"/>
  <c r="AP212" i="2"/>
  <c r="AR212" i="2" s="1"/>
  <c r="BU212" i="2" s="1"/>
  <c r="AO212" i="2"/>
  <c r="AN212" i="2"/>
  <c r="AM212" i="2"/>
  <c r="AL212" i="2"/>
  <c r="AK212" i="2"/>
  <c r="AJ212" i="2"/>
  <c r="AI212" i="2"/>
  <c r="AQ212" i="2" s="1"/>
  <c r="Z212" i="2"/>
  <c r="AA212" i="2" s="1"/>
  <c r="Y212" i="2"/>
  <c r="X212" i="2"/>
  <c r="U212" i="2"/>
  <c r="T212" i="2"/>
  <c r="Q212" i="2"/>
  <c r="P212" i="2"/>
  <c r="O212" i="2"/>
  <c r="N212" i="2"/>
  <c r="M212" i="2"/>
  <c r="L212" i="2"/>
  <c r="K212" i="2"/>
  <c r="J212" i="2"/>
  <c r="I212" i="2"/>
  <c r="H212" i="2"/>
  <c r="G212" i="2"/>
  <c r="F212" i="2"/>
  <c r="CX211" i="2"/>
  <c r="CW211" i="2"/>
  <c r="CN211" i="2"/>
  <c r="CK211" i="2"/>
  <c r="CI211" i="2"/>
  <c r="CD211" i="2"/>
  <c r="CE211" i="2" s="1"/>
  <c r="CC211" i="2"/>
  <c r="BY211" i="2"/>
  <c r="CA211" i="2" s="1"/>
  <c r="BW211" i="2"/>
  <c r="BV211" i="2"/>
  <c r="BS211" i="2"/>
  <c r="BR211" i="2"/>
  <c r="BP211" i="2"/>
  <c r="BO211" i="2"/>
  <c r="BN211" i="2"/>
  <c r="BM211" i="2"/>
  <c r="BL211" i="2"/>
  <c r="BK211" i="2"/>
  <c r="BJ211" i="2"/>
  <c r="BI211" i="2"/>
  <c r="BH211" i="2"/>
  <c r="BF211" i="2"/>
  <c r="BD211" i="2"/>
  <c r="AQ211" i="2"/>
  <c r="AP211" i="2"/>
  <c r="AR211" i="2" s="1"/>
  <c r="BU211" i="2" s="1"/>
  <c r="AA211" i="2"/>
  <c r="H211" i="2"/>
  <c r="CX210" i="2"/>
  <c r="CW210" i="2"/>
  <c r="CN210" i="2"/>
  <c r="CK210" i="2"/>
  <c r="CI210" i="2"/>
  <c r="CD210" i="2"/>
  <c r="CC210" i="2"/>
  <c r="BY210" i="2"/>
  <c r="CA210" i="2" s="1"/>
  <c r="BW210" i="2"/>
  <c r="BV210" i="2"/>
  <c r="BS210" i="2"/>
  <c r="BR210" i="2"/>
  <c r="BP210" i="2"/>
  <c r="BO210" i="2"/>
  <c r="BN210" i="2"/>
  <c r="BM210" i="2"/>
  <c r="BL210" i="2"/>
  <c r="BK210" i="2"/>
  <c r="BJ210" i="2"/>
  <c r="BI210" i="2"/>
  <c r="BH210" i="2"/>
  <c r="BF210" i="2"/>
  <c r="BD210" i="2"/>
  <c r="AQ210" i="2"/>
  <c r="AP210" i="2"/>
  <c r="AR210" i="2" s="1"/>
  <c r="BU210" i="2" s="1"/>
  <c r="AA210" i="2"/>
  <c r="H210" i="2"/>
  <c r="CX209" i="2"/>
  <c r="CW209" i="2"/>
  <c r="CN209" i="2"/>
  <c r="CK209" i="2"/>
  <c r="CI209" i="2"/>
  <c r="CD209" i="2"/>
  <c r="CE209" i="2" s="1"/>
  <c r="CC209" i="2"/>
  <c r="BY209" i="2"/>
  <c r="CA209" i="2" s="1"/>
  <c r="BW209" i="2"/>
  <c r="BV209" i="2"/>
  <c r="BS209" i="2"/>
  <c r="BR209" i="2"/>
  <c r="BP209" i="2"/>
  <c r="BO209" i="2"/>
  <c r="BN209" i="2"/>
  <c r="BM209" i="2"/>
  <c r="BL209" i="2"/>
  <c r="BK209" i="2"/>
  <c r="BJ209" i="2"/>
  <c r="BI209" i="2"/>
  <c r="BH209" i="2"/>
  <c r="BF209" i="2"/>
  <c r="BD209" i="2"/>
  <c r="AQ209" i="2"/>
  <c r="AP209" i="2"/>
  <c r="AR209" i="2" s="1"/>
  <c r="BU209" i="2" s="1"/>
  <c r="AA209" i="2"/>
  <c r="H209" i="2"/>
  <c r="CX208" i="2"/>
  <c r="CW208" i="2"/>
  <c r="CN208" i="2"/>
  <c r="CK208" i="2"/>
  <c r="CI208" i="2"/>
  <c r="CD208" i="2"/>
  <c r="CE208" i="2" s="1"/>
  <c r="CC208" i="2"/>
  <c r="BY208" i="2"/>
  <c r="CA208" i="2" s="1"/>
  <c r="BW208" i="2"/>
  <c r="BV208" i="2"/>
  <c r="BS208" i="2"/>
  <c r="BR208" i="2"/>
  <c r="BP208" i="2"/>
  <c r="BO208" i="2"/>
  <c r="BN208" i="2"/>
  <c r="BM208" i="2"/>
  <c r="BL208" i="2"/>
  <c r="BK208" i="2"/>
  <c r="BJ208" i="2"/>
  <c r="BI208" i="2"/>
  <c r="BH208" i="2"/>
  <c r="BF208" i="2"/>
  <c r="BD208" i="2"/>
  <c r="AR208" i="2"/>
  <c r="BU208" i="2" s="1"/>
  <c r="AQ208" i="2"/>
  <c r="AP208" i="2"/>
  <c r="AA208" i="2"/>
  <c r="H208" i="2"/>
  <c r="CX207" i="2"/>
  <c r="CW207" i="2"/>
  <c r="CN207" i="2"/>
  <c r="CK207" i="2"/>
  <c r="CI207" i="2"/>
  <c r="CD207" i="2"/>
  <c r="CE207" i="2" s="1"/>
  <c r="CC207" i="2"/>
  <c r="BY207" i="2"/>
  <c r="CA207" i="2" s="1"/>
  <c r="BW207" i="2"/>
  <c r="BV207" i="2"/>
  <c r="BS207" i="2"/>
  <c r="BR207" i="2"/>
  <c r="BP207" i="2"/>
  <c r="BO207" i="2"/>
  <c r="BN207" i="2"/>
  <c r="BM207" i="2"/>
  <c r="BL207" i="2"/>
  <c r="BK207" i="2"/>
  <c r="BJ207" i="2"/>
  <c r="BI207" i="2"/>
  <c r="BH207" i="2"/>
  <c r="BF207" i="2"/>
  <c r="BD207" i="2"/>
  <c r="AQ207" i="2"/>
  <c r="AP207" i="2"/>
  <c r="AR207" i="2" s="1"/>
  <c r="BU207" i="2" s="1"/>
  <c r="AA207" i="2"/>
  <c r="H207" i="2"/>
  <c r="CX206" i="2"/>
  <c r="CW206" i="2"/>
  <c r="CN206" i="2"/>
  <c r="CK206" i="2"/>
  <c r="CI206" i="2"/>
  <c r="CD206" i="2"/>
  <c r="CE206" i="2" s="1"/>
  <c r="CC206" i="2"/>
  <c r="BY206" i="2"/>
  <c r="CA206" i="2" s="1"/>
  <c r="BW206" i="2"/>
  <c r="BV206" i="2"/>
  <c r="BS206" i="2"/>
  <c r="BR206" i="2"/>
  <c r="BP206" i="2"/>
  <c r="BO206" i="2"/>
  <c r="BN206" i="2"/>
  <c r="BM206" i="2"/>
  <c r="BL206" i="2"/>
  <c r="BK206" i="2"/>
  <c r="BJ206" i="2"/>
  <c r="BI206" i="2"/>
  <c r="BH206" i="2"/>
  <c r="BF206" i="2"/>
  <c r="BD206" i="2"/>
  <c r="AQ206" i="2"/>
  <c r="AP206" i="2"/>
  <c r="AR206" i="2" s="1"/>
  <c r="BU206" i="2" s="1"/>
  <c r="AA206" i="2"/>
  <c r="H206" i="2"/>
  <c r="CX205" i="2"/>
  <c r="CW205" i="2"/>
  <c r="CN205" i="2"/>
  <c r="CK205" i="2"/>
  <c r="CI205" i="2"/>
  <c r="CE205" i="2"/>
  <c r="CD205" i="2"/>
  <c r="CC205" i="2"/>
  <c r="CA205" i="2"/>
  <c r="BY205" i="2"/>
  <c r="BW205" i="2"/>
  <c r="BV205" i="2"/>
  <c r="BS205" i="2"/>
  <c r="BR205" i="2"/>
  <c r="BP205" i="2"/>
  <c r="BO205" i="2"/>
  <c r="BN205" i="2"/>
  <c r="CV205" i="2" s="1"/>
  <c r="CY205" i="2" s="1"/>
  <c r="BM205" i="2"/>
  <c r="BL205" i="2"/>
  <c r="BK205" i="2"/>
  <c r="BJ205" i="2"/>
  <c r="BI205" i="2"/>
  <c r="BH205" i="2"/>
  <c r="BF205" i="2"/>
  <c r="BD205" i="2"/>
  <c r="AQ205" i="2"/>
  <c r="AP205" i="2"/>
  <c r="AR205" i="2" s="1"/>
  <c r="BU205" i="2" s="1"/>
  <c r="AA205" i="2"/>
  <c r="H205" i="2"/>
  <c r="CX204" i="2"/>
  <c r="CW204" i="2"/>
  <c r="CN204" i="2"/>
  <c r="CK204" i="2"/>
  <c r="CI204" i="2"/>
  <c r="CD204" i="2"/>
  <c r="CC204" i="2"/>
  <c r="BY204" i="2"/>
  <c r="CA204" i="2" s="1"/>
  <c r="BW204" i="2"/>
  <c r="BV204" i="2"/>
  <c r="BS204" i="2"/>
  <c r="BR204" i="2"/>
  <c r="BP204" i="2"/>
  <c r="BO204" i="2"/>
  <c r="BN204" i="2"/>
  <c r="BM204" i="2"/>
  <c r="BL204" i="2"/>
  <c r="BK204" i="2"/>
  <c r="BJ204" i="2"/>
  <c r="BI204" i="2"/>
  <c r="BH204" i="2"/>
  <c r="BF204" i="2"/>
  <c r="BD204" i="2"/>
  <c r="AQ204" i="2"/>
  <c r="AP204" i="2"/>
  <c r="AR204" i="2" s="1"/>
  <c r="BU204" i="2" s="1"/>
  <c r="AA204" i="2"/>
  <c r="H204" i="2"/>
  <c r="CX203" i="2"/>
  <c r="CW203" i="2"/>
  <c r="CN203" i="2"/>
  <c r="CK203" i="2"/>
  <c r="CI203" i="2"/>
  <c r="CD203" i="2"/>
  <c r="CE203" i="2" s="1"/>
  <c r="CC203" i="2"/>
  <c r="BY203" i="2"/>
  <c r="CA203" i="2" s="1"/>
  <c r="BW203" i="2"/>
  <c r="BV203" i="2"/>
  <c r="BS203" i="2"/>
  <c r="BR203" i="2"/>
  <c r="BP203" i="2"/>
  <c r="BO203" i="2"/>
  <c r="BN203" i="2"/>
  <c r="BM203" i="2"/>
  <c r="BL203" i="2"/>
  <c r="BK203" i="2"/>
  <c r="BJ203" i="2"/>
  <c r="BI203" i="2"/>
  <c r="BH203" i="2"/>
  <c r="BF203" i="2"/>
  <c r="BD203" i="2"/>
  <c r="AQ203" i="2"/>
  <c r="AP203" i="2"/>
  <c r="AR203" i="2" s="1"/>
  <c r="BU203" i="2" s="1"/>
  <c r="AA203" i="2"/>
  <c r="H203" i="2"/>
  <c r="CX202" i="2"/>
  <c r="CW202" i="2"/>
  <c r="CN202" i="2"/>
  <c r="CK202" i="2"/>
  <c r="CI202" i="2"/>
  <c r="CD202" i="2"/>
  <c r="CC202" i="2"/>
  <c r="BY202" i="2"/>
  <c r="CA202" i="2" s="1"/>
  <c r="BW202" i="2"/>
  <c r="BV202" i="2"/>
  <c r="BS202" i="2"/>
  <c r="BR202" i="2"/>
  <c r="BP202" i="2"/>
  <c r="BO202" i="2"/>
  <c r="BN202" i="2"/>
  <c r="BM202" i="2"/>
  <c r="BL202" i="2"/>
  <c r="BK202" i="2"/>
  <c r="BJ202" i="2"/>
  <c r="BI202" i="2"/>
  <c r="BH202" i="2"/>
  <c r="BF202" i="2"/>
  <c r="BD202" i="2"/>
  <c r="AQ202" i="2"/>
  <c r="AP202" i="2"/>
  <c r="AR202" i="2" s="1"/>
  <c r="BU202" i="2" s="1"/>
  <c r="AA202" i="2"/>
  <c r="H202" i="2"/>
  <c r="CX201" i="2"/>
  <c r="CW201" i="2"/>
  <c r="CN201" i="2"/>
  <c r="CK201" i="2"/>
  <c r="CI201" i="2"/>
  <c r="CD201" i="2"/>
  <c r="CC201" i="2"/>
  <c r="BY201" i="2"/>
  <c r="CA201" i="2" s="1"/>
  <c r="BW201" i="2"/>
  <c r="BV201" i="2"/>
  <c r="BS201" i="2"/>
  <c r="BR201" i="2"/>
  <c r="BP201" i="2"/>
  <c r="BO201" i="2"/>
  <c r="BN201" i="2"/>
  <c r="BM201" i="2"/>
  <c r="BL201" i="2"/>
  <c r="BK201" i="2"/>
  <c r="BJ201" i="2"/>
  <c r="BI201" i="2"/>
  <c r="BH201" i="2"/>
  <c r="BF201" i="2"/>
  <c r="BD201" i="2"/>
  <c r="AQ201" i="2"/>
  <c r="AP201" i="2"/>
  <c r="AR201" i="2" s="1"/>
  <c r="BU201" i="2" s="1"/>
  <c r="AA201" i="2"/>
  <c r="H201" i="2"/>
  <c r="CX200" i="2"/>
  <c r="CW200" i="2"/>
  <c r="CN200" i="2"/>
  <c r="CK200" i="2"/>
  <c r="CI200" i="2"/>
  <c r="CD200" i="2"/>
  <c r="CE200" i="2" s="1"/>
  <c r="CC200" i="2"/>
  <c r="BY200" i="2"/>
  <c r="CA200" i="2" s="1"/>
  <c r="BW200" i="2"/>
  <c r="BV200" i="2"/>
  <c r="BS200" i="2"/>
  <c r="BR200" i="2"/>
  <c r="BP200" i="2"/>
  <c r="BO200" i="2"/>
  <c r="BN200" i="2"/>
  <c r="BM200" i="2"/>
  <c r="BL200" i="2"/>
  <c r="BK200" i="2"/>
  <c r="BJ200" i="2"/>
  <c r="BI200" i="2"/>
  <c r="BH200" i="2"/>
  <c r="BF200" i="2"/>
  <c r="BD200" i="2"/>
  <c r="AQ200" i="2"/>
  <c r="AP200" i="2"/>
  <c r="AR200" i="2" s="1"/>
  <c r="BU200" i="2" s="1"/>
  <c r="AA200" i="2"/>
  <c r="H200" i="2"/>
  <c r="CX199" i="2"/>
  <c r="CW199" i="2"/>
  <c r="CN199" i="2"/>
  <c r="CK199" i="2"/>
  <c r="CI199" i="2"/>
  <c r="CD199" i="2"/>
  <c r="CC199" i="2"/>
  <c r="BY199" i="2"/>
  <c r="CA199" i="2" s="1"/>
  <c r="BW199" i="2"/>
  <c r="BV199" i="2"/>
  <c r="BS199" i="2"/>
  <c r="BR199" i="2"/>
  <c r="BP199" i="2"/>
  <c r="BO199" i="2"/>
  <c r="BN199" i="2"/>
  <c r="BM199" i="2"/>
  <c r="BL199" i="2"/>
  <c r="BK199" i="2"/>
  <c r="BJ199" i="2"/>
  <c r="BI199" i="2"/>
  <c r="BH199" i="2"/>
  <c r="BF199" i="2"/>
  <c r="BD199" i="2"/>
  <c r="AQ199" i="2"/>
  <c r="AP199" i="2"/>
  <c r="AR199" i="2" s="1"/>
  <c r="BU199" i="2" s="1"/>
  <c r="AA199" i="2"/>
  <c r="H199" i="2"/>
  <c r="CX198" i="2"/>
  <c r="CW198" i="2"/>
  <c r="CN198" i="2"/>
  <c r="CK198" i="2"/>
  <c r="CI198" i="2"/>
  <c r="CE198" i="2"/>
  <c r="CD198" i="2"/>
  <c r="CC198" i="2"/>
  <c r="CA198" i="2"/>
  <c r="BY198" i="2"/>
  <c r="BW198" i="2"/>
  <c r="BV198" i="2"/>
  <c r="BS198" i="2"/>
  <c r="BR198" i="2"/>
  <c r="BP198" i="2"/>
  <c r="BO198" i="2"/>
  <c r="BN198" i="2"/>
  <c r="BM198" i="2"/>
  <c r="BL198" i="2"/>
  <c r="BK198" i="2"/>
  <c r="BJ198" i="2"/>
  <c r="BI198" i="2"/>
  <c r="BH198" i="2"/>
  <c r="BF198" i="2"/>
  <c r="BD198" i="2"/>
  <c r="AQ198" i="2"/>
  <c r="AP198" i="2"/>
  <c r="AR198" i="2" s="1"/>
  <c r="BU198" i="2" s="1"/>
  <c r="AA198" i="2"/>
  <c r="H198" i="2"/>
  <c r="CX197" i="2"/>
  <c r="CW197" i="2"/>
  <c r="CN197" i="2"/>
  <c r="CK197" i="2"/>
  <c r="CI197" i="2"/>
  <c r="CD197" i="2"/>
  <c r="CE197" i="2" s="1"/>
  <c r="CC197" i="2"/>
  <c r="BY197" i="2"/>
  <c r="CA197" i="2" s="1"/>
  <c r="BW197" i="2"/>
  <c r="BV197" i="2"/>
  <c r="BS197" i="2"/>
  <c r="BR197" i="2"/>
  <c r="BP197" i="2"/>
  <c r="BO197" i="2"/>
  <c r="BN197" i="2"/>
  <c r="BM197" i="2"/>
  <c r="BL197" i="2"/>
  <c r="BK197" i="2"/>
  <c r="BJ197" i="2"/>
  <c r="BI197" i="2"/>
  <c r="BH197" i="2"/>
  <c r="BF197" i="2"/>
  <c r="BD197" i="2"/>
  <c r="AQ197" i="2"/>
  <c r="AP197" i="2"/>
  <c r="AR197" i="2" s="1"/>
  <c r="BU197" i="2" s="1"/>
  <c r="AA197" i="2"/>
  <c r="H197" i="2"/>
  <c r="CX196" i="2"/>
  <c r="CW196" i="2"/>
  <c r="CN196" i="2"/>
  <c r="CK196" i="2"/>
  <c r="CI196" i="2"/>
  <c r="CD196" i="2"/>
  <c r="CC196" i="2"/>
  <c r="BY196" i="2"/>
  <c r="CA196" i="2" s="1"/>
  <c r="BW196" i="2"/>
  <c r="BV196" i="2"/>
  <c r="BS196" i="2"/>
  <c r="BR196" i="2"/>
  <c r="BP196" i="2"/>
  <c r="BO196" i="2"/>
  <c r="BN196" i="2"/>
  <c r="BM196" i="2"/>
  <c r="BL196" i="2"/>
  <c r="BK196" i="2"/>
  <c r="BJ196" i="2"/>
  <c r="BI196" i="2"/>
  <c r="BH196" i="2"/>
  <c r="BF196" i="2"/>
  <c r="BD196" i="2"/>
  <c r="AQ196" i="2"/>
  <c r="AP196" i="2"/>
  <c r="AR196" i="2" s="1"/>
  <c r="BU196" i="2" s="1"/>
  <c r="AA196" i="2"/>
  <c r="H196" i="2"/>
  <c r="CX195" i="2"/>
  <c r="CW195" i="2"/>
  <c r="CN195" i="2"/>
  <c r="CK195" i="2"/>
  <c r="CI195" i="2"/>
  <c r="CD195" i="2"/>
  <c r="CE195" i="2" s="1"/>
  <c r="CC195" i="2"/>
  <c r="BY195" i="2"/>
  <c r="CA195" i="2" s="1"/>
  <c r="BW195" i="2"/>
  <c r="BV195" i="2"/>
  <c r="BS195" i="2"/>
  <c r="BR195" i="2"/>
  <c r="BP195" i="2"/>
  <c r="BO195" i="2"/>
  <c r="BN195" i="2"/>
  <c r="BM195" i="2"/>
  <c r="BL195" i="2"/>
  <c r="BK195" i="2"/>
  <c r="BJ195" i="2"/>
  <c r="BI195" i="2"/>
  <c r="BH195" i="2"/>
  <c r="BF195" i="2"/>
  <c r="BD195" i="2"/>
  <c r="AQ195" i="2"/>
  <c r="AP195" i="2"/>
  <c r="AR195" i="2" s="1"/>
  <c r="BU195" i="2" s="1"/>
  <c r="AA195" i="2"/>
  <c r="H195" i="2"/>
  <c r="CX194" i="2"/>
  <c r="CW194" i="2"/>
  <c r="CN194" i="2"/>
  <c r="CK194" i="2"/>
  <c r="CI194" i="2"/>
  <c r="CD194" i="2"/>
  <c r="CC194" i="2"/>
  <c r="BY194" i="2"/>
  <c r="CA194" i="2" s="1"/>
  <c r="BW194" i="2"/>
  <c r="BV194" i="2"/>
  <c r="BS194" i="2"/>
  <c r="BR194" i="2"/>
  <c r="BP194" i="2"/>
  <c r="BO194" i="2"/>
  <c r="BN194" i="2"/>
  <c r="BM194" i="2"/>
  <c r="BL194" i="2"/>
  <c r="BK194" i="2"/>
  <c r="BJ194" i="2"/>
  <c r="BI194" i="2"/>
  <c r="BH194" i="2"/>
  <c r="BF194" i="2"/>
  <c r="BD194" i="2"/>
  <c r="AQ194" i="2"/>
  <c r="AP194" i="2"/>
  <c r="AR194" i="2" s="1"/>
  <c r="BU194" i="2" s="1"/>
  <c r="AA194" i="2"/>
  <c r="H194" i="2"/>
  <c r="CX193" i="2"/>
  <c r="CW193" i="2"/>
  <c r="CN193" i="2"/>
  <c r="CK193" i="2"/>
  <c r="CI193" i="2"/>
  <c r="CD193" i="2"/>
  <c r="CE193" i="2" s="1"/>
  <c r="CC193" i="2"/>
  <c r="BY193" i="2"/>
  <c r="CA193" i="2" s="1"/>
  <c r="BW193" i="2"/>
  <c r="BV193" i="2"/>
  <c r="BS193" i="2"/>
  <c r="BR193" i="2"/>
  <c r="BP193" i="2"/>
  <c r="BO193" i="2"/>
  <c r="BN193" i="2"/>
  <c r="BM193" i="2"/>
  <c r="BL193" i="2"/>
  <c r="BK193" i="2"/>
  <c r="BJ193" i="2"/>
  <c r="BI193" i="2"/>
  <c r="BH193" i="2"/>
  <c r="BF193" i="2"/>
  <c r="BD193" i="2"/>
  <c r="AR193" i="2"/>
  <c r="BU193" i="2" s="1"/>
  <c r="AQ193" i="2"/>
  <c r="AP193" i="2"/>
  <c r="AA193" i="2"/>
  <c r="H193" i="2"/>
  <c r="DA192" i="2"/>
  <c r="CZ192" i="2"/>
  <c r="CX192" i="2"/>
  <c r="CW192" i="2"/>
  <c r="CK192" i="2"/>
  <c r="CI192" i="2"/>
  <c r="CD192" i="2"/>
  <c r="CC192" i="2"/>
  <c r="BY192" i="2"/>
  <c r="CA192" i="2" s="1"/>
  <c r="BW192" i="2"/>
  <c r="BV192" i="2"/>
  <c r="BS192" i="2"/>
  <c r="BR192" i="2"/>
  <c r="BP192" i="2"/>
  <c r="BO192" i="2"/>
  <c r="BN192" i="2"/>
  <c r="BK192" i="2"/>
  <c r="BJ192" i="2"/>
  <c r="BI192" i="2"/>
  <c r="BH192" i="2"/>
  <c r="BG192" i="2"/>
  <c r="BE192" i="2"/>
  <c r="BF192" i="2" s="1"/>
  <c r="BC192" i="2"/>
  <c r="AZ192" i="2"/>
  <c r="AY192" i="2"/>
  <c r="AX192" i="2"/>
  <c r="AW192" i="2"/>
  <c r="BD192" i="2" s="1"/>
  <c r="AV192" i="2"/>
  <c r="AU192" i="2"/>
  <c r="BM192" i="2" s="1"/>
  <c r="AT192" i="2"/>
  <c r="AS192" i="2"/>
  <c r="AP192" i="2"/>
  <c r="AR192" i="2" s="1"/>
  <c r="BU192" i="2" s="1"/>
  <c r="AO192" i="2"/>
  <c r="AN192" i="2"/>
  <c r="AM192" i="2"/>
  <c r="AL192" i="2"/>
  <c r="AK192" i="2"/>
  <c r="AJ192" i="2"/>
  <c r="AI192" i="2"/>
  <c r="Z192" i="2"/>
  <c r="Y192" i="2"/>
  <c r="X192" i="2"/>
  <c r="U192" i="2"/>
  <c r="T192" i="2"/>
  <c r="Q192" i="2"/>
  <c r="P192" i="2"/>
  <c r="O192" i="2"/>
  <c r="N192" i="2"/>
  <c r="BL192" i="2" s="1"/>
  <c r="M192" i="2"/>
  <c r="L192" i="2"/>
  <c r="K192" i="2"/>
  <c r="J192" i="2"/>
  <c r="I192" i="2"/>
  <c r="G192" i="2"/>
  <c r="F192" i="2"/>
  <c r="H192" i="2" s="1"/>
  <c r="CX191" i="2"/>
  <c r="CW191" i="2"/>
  <c r="CN191" i="2"/>
  <c r="CK191" i="2"/>
  <c r="CI191" i="2"/>
  <c r="CD191" i="2"/>
  <c r="CE191" i="2" s="1"/>
  <c r="CC191" i="2"/>
  <c r="BY191" i="2"/>
  <c r="CA191" i="2" s="1"/>
  <c r="BW191" i="2"/>
  <c r="BV191" i="2"/>
  <c r="BS191" i="2"/>
  <c r="BR191" i="2"/>
  <c r="BP191" i="2"/>
  <c r="BO191" i="2"/>
  <c r="BN191" i="2"/>
  <c r="BM191" i="2"/>
  <c r="BL191" i="2"/>
  <c r="BK191" i="2"/>
  <c r="BJ191" i="2"/>
  <c r="BI191" i="2"/>
  <c r="BH191" i="2"/>
  <c r="BF191" i="2"/>
  <c r="BD191" i="2"/>
  <c r="AR191" i="2"/>
  <c r="BU191" i="2" s="1"/>
  <c r="AQ191" i="2"/>
  <c r="AP191" i="2"/>
  <c r="AA191" i="2"/>
  <c r="H191" i="2"/>
  <c r="DA190" i="2"/>
  <c r="CZ190" i="2"/>
  <c r="CX190" i="2"/>
  <c r="CW190" i="2"/>
  <c r="CN190" i="2"/>
  <c r="CK190" i="2"/>
  <c r="CI190" i="2"/>
  <c r="BY190" i="2"/>
  <c r="CA190" i="2" s="1"/>
  <c r="BW190" i="2"/>
  <c r="BV190" i="2"/>
  <c r="BS190" i="2"/>
  <c r="BR190" i="2"/>
  <c r="BP190" i="2"/>
  <c r="BN190" i="2"/>
  <c r="BK190" i="2"/>
  <c r="BJ190" i="2"/>
  <c r="BI190" i="2"/>
  <c r="BG190" i="2"/>
  <c r="BF190" i="2"/>
  <c r="BE190" i="2"/>
  <c r="BD190" i="2"/>
  <c r="BC190" i="2"/>
  <c r="BO190" i="2" s="1"/>
  <c r="AZ190" i="2"/>
  <c r="AY190" i="2"/>
  <c r="AX190" i="2"/>
  <c r="AW190" i="2"/>
  <c r="AV190" i="2"/>
  <c r="AU190" i="2"/>
  <c r="BM190" i="2" s="1"/>
  <c r="AT190" i="2"/>
  <c r="CD190" i="2" s="1"/>
  <c r="AS190" i="2"/>
  <c r="CC190" i="2" s="1"/>
  <c r="AP190" i="2"/>
  <c r="AR190" i="2" s="1"/>
  <c r="BU190" i="2" s="1"/>
  <c r="AO190" i="2"/>
  <c r="AN190" i="2"/>
  <c r="AM190" i="2"/>
  <c r="AL190" i="2"/>
  <c r="AK190" i="2"/>
  <c r="AJ190" i="2"/>
  <c r="AI190" i="2"/>
  <c r="AQ190" i="2" s="1"/>
  <c r="Z190" i="2"/>
  <c r="AA190" i="2" s="1"/>
  <c r="Y190" i="2"/>
  <c r="X190" i="2"/>
  <c r="U190" i="2"/>
  <c r="T190" i="2"/>
  <c r="Q190" i="2"/>
  <c r="P190" i="2"/>
  <c r="O190" i="2"/>
  <c r="N190" i="2"/>
  <c r="M190" i="2"/>
  <c r="BH190" i="2" s="1"/>
  <c r="L190" i="2"/>
  <c r="K190" i="2"/>
  <c r="J190" i="2"/>
  <c r="I190" i="2"/>
  <c r="H190" i="2"/>
  <c r="G190" i="2"/>
  <c r="F190" i="2"/>
  <c r="CX189" i="2"/>
  <c r="CW189" i="2"/>
  <c r="CN189" i="2"/>
  <c r="CK189" i="2"/>
  <c r="CI189" i="2"/>
  <c r="CD189" i="2"/>
  <c r="CE189" i="2" s="1"/>
  <c r="CC189" i="2"/>
  <c r="BY189" i="2"/>
  <c r="CA189" i="2" s="1"/>
  <c r="BW189" i="2"/>
  <c r="BV189" i="2"/>
  <c r="BS189" i="2"/>
  <c r="BR189" i="2"/>
  <c r="BP189" i="2"/>
  <c r="BO189" i="2"/>
  <c r="BN189" i="2"/>
  <c r="BM189" i="2"/>
  <c r="BL189" i="2"/>
  <c r="BK189" i="2"/>
  <c r="BJ189" i="2"/>
  <c r="BI189" i="2"/>
  <c r="BH189" i="2"/>
  <c r="BF189" i="2"/>
  <c r="BD189" i="2"/>
  <c r="AQ189" i="2"/>
  <c r="AP189" i="2"/>
  <c r="AR189" i="2" s="1"/>
  <c r="BU189" i="2" s="1"/>
  <c r="AA189" i="2"/>
  <c r="H189" i="2"/>
  <c r="CX188" i="2"/>
  <c r="CW188" i="2"/>
  <c r="CN188" i="2"/>
  <c r="CK188" i="2"/>
  <c r="CI188" i="2"/>
  <c r="CD188" i="2"/>
  <c r="CC188" i="2"/>
  <c r="BY188" i="2"/>
  <c r="CA188" i="2" s="1"/>
  <c r="BW188" i="2"/>
  <c r="BV188" i="2"/>
  <c r="BS188" i="2"/>
  <c r="BR188" i="2"/>
  <c r="BP188" i="2"/>
  <c r="BO188" i="2"/>
  <c r="BN188" i="2"/>
  <c r="BM188" i="2"/>
  <c r="BL188" i="2"/>
  <c r="BK188" i="2"/>
  <c r="BJ188" i="2"/>
  <c r="BI188" i="2"/>
  <c r="BH188" i="2"/>
  <c r="BF188" i="2"/>
  <c r="BD188" i="2"/>
  <c r="AQ188" i="2"/>
  <c r="AP188" i="2"/>
  <c r="AR188" i="2" s="1"/>
  <c r="BU188" i="2" s="1"/>
  <c r="AA188" i="2"/>
  <c r="H188" i="2"/>
  <c r="CX187" i="2"/>
  <c r="CW187" i="2"/>
  <c r="CN187" i="2"/>
  <c r="CK187" i="2"/>
  <c r="CI187" i="2"/>
  <c r="CD187" i="2"/>
  <c r="CE187" i="2" s="1"/>
  <c r="CC187" i="2"/>
  <c r="BY187" i="2"/>
  <c r="CA187" i="2" s="1"/>
  <c r="BW187" i="2"/>
  <c r="BV187" i="2"/>
  <c r="BS187" i="2"/>
  <c r="BR187" i="2"/>
  <c r="BP187" i="2"/>
  <c r="BO187" i="2"/>
  <c r="BN187" i="2"/>
  <c r="BM187" i="2"/>
  <c r="BL187" i="2"/>
  <c r="BK187" i="2"/>
  <c r="BJ187" i="2"/>
  <c r="BI187" i="2"/>
  <c r="BH187" i="2"/>
  <c r="BF187" i="2"/>
  <c r="BD187" i="2"/>
  <c r="AQ187" i="2"/>
  <c r="AP187" i="2"/>
  <c r="AR187" i="2" s="1"/>
  <c r="BU187" i="2" s="1"/>
  <c r="AA187" i="2"/>
  <c r="H187" i="2"/>
  <c r="CX186" i="2"/>
  <c r="CW186" i="2"/>
  <c r="CN186" i="2"/>
  <c r="CK186" i="2"/>
  <c r="CI186" i="2"/>
  <c r="CD186" i="2"/>
  <c r="CC186" i="2"/>
  <c r="BY186" i="2"/>
  <c r="CA186" i="2" s="1"/>
  <c r="BW186" i="2"/>
  <c r="BV186" i="2"/>
  <c r="BS186" i="2"/>
  <c r="BR186" i="2"/>
  <c r="BP186" i="2"/>
  <c r="BO186" i="2"/>
  <c r="BN186" i="2"/>
  <c r="BM186" i="2"/>
  <c r="BL186" i="2"/>
  <c r="BK186" i="2"/>
  <c r="BJ186" i="2"/>
  <c r="BI186" i="2"/>
  <c r="BH186" i="2"/>
  <c r="BF186" i="2"/>
  <c r="BD186" i="2"/>
  <c r="AQ186" i="2"/>
  <c r="AP186" i="2"/>
  <c r="AR186" i="2" s="1"/>
  <c r="BU186" i="2" s="1"/>
  <c r="AA186" i="2"/>
  <c r="H186" i="2"/>
  <c r="CX185" i="2"/>
  <c r="CW185" i="2"/>
  <c r="CN185" i="2"/>
  <c r="CK185" i="2"/>
  <c r="CI185" i="2"/>
  <c r="CD185" i="2"/>
  <c r="CE185" i="2" s="1"/>
  <c r="CC185" i="2"/>
  <c r="BY185" i="2"/>
  <c r="CA185" i="2" s="1"/>
  <c r="BW185" i="2"/>
  <c r="BV185" i="2"/>
  <c r="BS185" i="2"/>
  <c r="BR185" i="2"/>
  <c r="BP185" i="2"/>
  <c r="BO185" i="2"/>
  <c r="BN185" i="2"/>
  <c r="BM185" i="2"/>
  <c r="BL185" i="2"/>
  <c r="BK185" i="2"/>
  <c r="BJ185" i="2"/>
  <c r="BI185" i="2"/>
  <c r="BH185" i="2"/>
  <c r="BF185" i="2"/>
  <c r="BD185" i="2"/>
  <c r="AQ185" i="2"/>
  <c r="AP185" i="2"/>
  <c r="AR185" i="2" s="1"/>
  <c r="BU185" i="2" s="1"/>
  <c r="AA185" i="2"/>
  <c r="H185" i="2"/>
  <c r="DA184" i="2"/>
  <c r="CZ184" i="2"/>
  <c r="CX184" i="2"/>
  <c r="CW184" i="2"/>
  <c r="CV184" i="2"/>
  <c r="CK184" i="2"/>
  <c r="CI184" i="2"/>
  <c r="CD184" i="2"/>
  <c r="CC184" i="2"/>
  <c r="BY184" i="2"/>
  <c r="CA184" i="2" s="1"/>
  <c r="BW184" i="2"/>
  <c r="BV184" i="2"/>
  <c r="BS184" i="2"/>
  <c r="BR184" i="2"/>
  <c r="BP184" i="2"/>
  <c r="BO184" i="2"/>
  <c r="BN184" i="2"/>
  <c r="BK184" i="2"/>
  <c r="BJ184" i="2"/>
  <c r="BI184" i="2"/>
  <c r="BH184" i="2"/>
  <c r="BG184" i="2"/>
  <c r="BE184" i="2"/>
  <c r="BF184" i="2" s="1"/>
  <c r="BC184" i="2"/>
  <c r="AZ184" i="2"/>
  <c r="AY184" i="2"/>
  <c r="AX184" i="2"/>
  <c r="AW184" i="2"/>
  <c r="BD184" i="2" s="1"/>
  <c r="AV184" i="2"/>
  <c r="AU184" i="2"/>
  <c r="BM184" i="2" s="1"/>
  <c r="AT184" i="2"/>
  <c r="AS184" i="2"/>
  <c r="AP184" i="2"/>
  <c r="AR184" i="2" s="1"/>
  <c r="BU184" i="2" s="1"/>
  <c r="AO184" i="2"/>
  <c r="AN184" i="2"/>
  <c r="AM184" i="2"/>
  <c r="AL184" i="2"/>
  <c r="AK184" i="2"/>
  <c r="AJ184" i="2"/>
  <c r="AI184" i="2"/>
  <c r="AQ184" i="2" s="1"/>
  <c r="AA184" i="2"/>
  <c r="Z184" i="2"/>
  <c r="CN184" i="2" s="1"/>
  <c r="Y184" i="2"/>
  <c r="X184" i="2"/>
  <c r="U184" i="2"/>
  <c r="T184" i="2"/>
  <c r="Q184" i="2"/>
  <c r="P184" i="2"/>
  <c r="O184" i="2"/>
  <c r="N184" i="2"/>
  <c r="BL184" i="2" s="1"/>
  <c r="M184" i="2"/>
  <c r="L184" i="2"/>
  <c r="K184" i="2"/>
  <c r="J184" i="2"/>
  <c r="I184" i="2"/>
  <c r="G184" i="2"/>
  <c r="H184" i="2" s="1"/>
  <c r="F184" i="2"/>
  <c r="DA183" i="2"/>
  <c r="CZ183" i="2"/>
  <c r="CX183" i="2"/>
  <c r="CW183" i="2"/>
  <c r="CK183" i="2"/>
  <c r="CI183" i="2"/>
  <c r="BY183" i="2"/>
  <c r="CA183" i="2" s="1"/>
  <c r="BW183" i="2"/>
  <c r="BV183" i="2"/>
  <c r="BS183" i="2"/>
  <c r="BR183" i="2"/>
  <c r="BP183" i="2"/>
  <c r="BN183" i="2"/>
  <c r="CV183" i="2" s="1"/>
  <c r="BK183" i="2"/>
  <c r="BG183" i="2"/>
  <c r="BF183" i="2"/>
  <c r="BE183" i="2"/>
  <c r="BC183" i="2"/>
  <c r="BO183" i="2" s="1"/>
  <c r="AZ183" i="2"/>
  <c r="AY183" i="2"/>
  <c r="AX183" i="2"/>
  <c r="AW183" i="2"/>
  <c r="BD183" i="2" s="1"/>
  <c r="AV183" i="2"/>
  <c r="AU183" i="2"/>
  <c r="BM183" i="2" s="1"/>
  <c r="AT183" i="2"/>
  <c r="CD183" i="2" s="1"/>
  <c r="CE183" i="2" s="1"/>
  <c r="AS183" i="2"/>
  <c r="CC183" i="2" s="1"/>
  <c r="AP183" i="2"/>
  <c r="AR183" i="2" s="1"/>
  <c r="BU183" i="2" s="1"/>
  <c r="AO183" i="2"/>
  <c r="AN183" i="2"/>
  <c r="AM183" i="2"/>
  <c r="AL183" i="2"/>
  <c r="AK183" i="2"/>
  <c r="AJ183" i="2"/>
  <c r="AI183" i="2"/>
  <c r="AQ183" i="2" s="1"/>
  <c r="Z183" i="2"/>
  <c r="CN183" i="2" s="1"/>
  <c r="Y183" i="2"/>
  <c r="X183" i="2"/>
  <c r="U183" i="2"/>
  <c r="T183" i="2"/>
  <c r="Q183" i="2"/>
  <c r="P183" i="2"/>
  <c r="O183" i="2"/>
  <c r="N183" i="2"/>
  <c r="M183" i="2"/>
  <c r="BL183" i="2" s="1"/>
  <c r="L183" i="2"/>
  <c r="K183" i="2"/>
  <c r="BJ183" i="2" s="1"/>
  <c r="J183" i="2"/>
  <c r="BI183" i="2" s="1"/>
  <c r="I183" i="2"/>
  <c r="H183" i="2"/>
  <c r="G183" i="2"/>
  <c r="F183" i="2"/>
  <c r="CX182" i="2"/>
  <c r="CW182" i="2"/>
  <c r="CN182" i="2"/>
  <c r="CK182" i="2"/>
  <c r="CI182" i="2"/>
  <c r="CD182" i="2"/>
  <c r="CE182" i="2" s="1"/>
  <c r="CC182" i="2"/>
  <c r="BY182" i="2"/>
  <c r="CA182" i="2" s="1"/>
  <c r="BW182" i="2"/>
  <c r="BV182" i="2"/>
  <c r="BS182" i="2"/>
  <c r="BR182" i="2"/>
  <c r="BP182" i="2"/>
  <c r="BO182" i="2"/>
  <c r="BN182" i="2"/>
  <c r="BM182" i="2"/>
  <c r="BL182" i="2"/>
  <c r="BK182" i="2"/>
  <c r="BJ182" i="2"/>
  <c r="BI182" i="2"/>
  <c r="BH182" i="2"/>
  <c r="BF182" i="2"/>
  <c r="BD182" i="2"/>
  <c r="AQ182" i="2"/>
  <c r="AP182" i="2"/>
  <c r="AR182" i="2" s="1"/>
  <c r="BU182" i="2" s="1"/>
  <c r="AA182" i="2"/>
  <c r="H182" i="2"/>
  <c r="CX181" i="2"/>
  <c r="CW181" i="2"/>
  <c r="CN181" i="2"/>
  <c r="CK181" i="2"/>
  <c r="CI181" i="2"/>
  <c r="CD181" i="2"/>
  <c r="CE181" i="2" s="1"/>
  <c r="CC181" i="2"/>
  <c r="BY181" i="2"/>
  <c r="CA181" i="2" s="1"/>
  <c r="BW181" i="2"/>
  <c r="BV181" i="2"/>
  <c r="BS181" i="2"/>
  <c r="BR181" i="2"/>
  <c r="BP181" i="2"/>
  <c r="BO181" i="2"/>
  <c r="BN181" i="2"/>
  <c r="BM181" i="2"/>
  <c r="BL181" i="2"/>
  <c r="BK181" i="2"/>
  <c r="BJ181" i="2"/>
  <c r="BI181" i="2"/>
  <c r="BH181" i="2"/>
  <c r="BF181" i="2"/>
  <c r="BD181" i="2"/>
  <c r="AQ181" i="2"/>
  <c r="AP181" i="2"/>
  <c r="AR181" i="2" s="1"/>
  <c r="BU181" i="2" s="1"/>
  <c r="AA181" i="2"/>
  <c r="H181" i="2"/>
  <c r="CX180" i="2"/>
  <c r="CW180" i="2"/>
  <c r="CR180" i="2"/>
  <c r="CN180" i="2"/>
  <c r="CK180" i="2"/>
  <c r="CI180" i="2"/>
  <c r="CD180" i="2"/>
  <c r="CC180" i="2"/>
  <c r="BY180" i="2"/>
  <c r="CA180" i="2" s="1"/>
  <c r="BW180" i="2"/>
  <c r="BV180" i="2"/>
  <c r="BS180" i="2"/>
  <c r="BR180" i="2"/>
  <c r="BP180" i="2"/>
  <c r="BO180" i="2"/>
  <c r="BN180" i="2"/>
  <c r="CV180" i="2" s="1"/>
  <c r="BM180" i="2"/>
  <c r="BL180" i="2"/>
  <c r="BK180" i="2"/>
  <c r="BJ180" i="2"/>
  <c r="BI180" i="2"/>
  <c r="BH180" i="2"/>
  <c r="BF180" i="2"/>
  <c r="BD180" i="2"/>
  <c r="AQ180" i="2"/>
  <c r="AP180" i="2"/>
  <c r="AR180" i="2" s="1"/>
  <c r="BU180" i="2" s="1"/>
  <c r="AA180" i="2"/>
  <c r="H180" i="2"/>
  <c r="CX179" i="2"/>
  <c r="CW179" i="2"/>
  <c r="CN179" i="2"/>
  <c r="CK179" i="2"/>
  <c r="CI179" i="2"/>
  <c r="CD179" i="2"/>
  <c r="CE179" i="2" s="1"/>
  <c r="CC179" i="2"/>
  <c r="BY179" i="2"/>
  <c r="CA179" i="2" s="1"/>
  <c r="BW179" i="2"/>
  <c r="BV179" i="2"/>
  <c r="BS179" i="2"/>
  <c r="BR179" i="2"/>
  <c r="BP179" i="2"/>
  <c r="BO179" i="2"/>
  <c r="BN179" i="2"/>
  <c r="BM179" i="2"/>
  <c r="BL179" i="2"/>
  <c r="BK179" i="2"/>
  <c r="BJ179" i="2"/>
  <c r="BI179" i="2"/>
  <c r="BH179" i="2"/>
  <c r="BF179" i="2"/>
  <c r="BD179" i="2"/>
  <c r="AQ179" i="2"/>
  <c r="AP179" i="2"/>
  <c r="AR179" i="2" s="1"/>
  <c r="BU179" i="2" s="1"/>
  <c r="AA179" i="2"/>
  <c r="H179" i="2"/>
  <c r="CX178" i="2"/>
  <c r="CW178" i="2"/>
  <c r="CN178" i="2"/>
  <c r="CK178" i="2"/>
  <c r="CI178" i="2"/>
  <c r="CD178" i="2"/>
  <c r="CC178" i="2"/>
  <c r="BY178" i="2"/>
  <c r="CA178" i="2" s="1"/>
  <c r="BW178" i="2"/>
  <c r="BV178" i="2"/>
  <c r="BS178" i="2"/>
  <c r="BR178" i="2"/>
  <c r="BP178" i="2"/>
  <c r="BO178" i="2"/>
  <c r="BN178" i="2"/>
  <c r="BM178" i="2"/>
  <c r="BL178" i="2"/>
  <c r="BK178" i="2"/>
  <c r="BJ178" i="2"/>
  <c r="BI178" i="2"/>
  <c r="BH178" i="2"/>
  <c r="BF178" i="2"/>
  <c r="BD178" i="2"/>
  <c r="AQ178" i="2"/>
  <c r="AP178" i="2"/>
  <c r="AR178" i="2" s="1"/>
  <c r="BU178" i="2" s="1"/>
  <c r="AA178" i="2"/>
  <c r="H178" i="2"/>
  <c r="CX177" i="2"/>
  <c r="CW177" i="2"/>
  <c r="CN177" i="2"/>
  <c r="CK177" i="2"/>
  <c r="CI177" i="2"/>
  <c r="CD177" i="2"/>
  <c r="CE177" i="2" s="1"/>
  <c r="CC177" i="2"/>
  <c r="BY177" i="2"/>
  <c r="CA177" i="2" s="1"/>
  <c r="BW177" i="2"/>
  <c r="BV177" i="2"/>
  <c r="BS177" i="2"/>
  <c r="BR177" i="2"/>
  <c r="BP177" i="2"/>
  <c r="BO177" i="2"/>
  <c r="BN177" i="2"/>
  <c r="BM177" i="2"/>
  <c r="BL177" i="2"/>
  <c r="BK177" i="2"/>
  <c r="BJ177" i="2"/>
  <c r="BI177" i="2"/>
  <c r="BH177" i="2"/>
  <c r="BF177" i="2"/>
  <c r="BD177" i="2"/>
  <c r="AQ177" i="2"/>
  <c r="AP177" i="2"/>
  <c r="AR177" i="2" s="1"/>
  <c r="BU177" i="2" s="1"/>
  <c r="AA177" i="2"/>
  <c r="H177" i="2"/>
  <c r="CX176" i="2"/>
  <c r="CW176" i="2"/>
  <c r="CN176" i="2"/>
  <c r="CK176" i="2"/>
  <c r="CI176" i="2"/>
  <c r="CD176" i="2"/>
  <c r="CC176" i="2"/>
  <c r="BY176" i="2"/>
  <c r="CA176" i="2" s="1"/>
  <c r="BW176" i="2"/>
  <c r="BV176" i="2"/>
  <c r="BS176" i="2"/>
  <c r="BR176" i="2"/>
  <c r="BP176" i="2"/>
  <c r="BO176" i="2"/>
  <c r="BN176" i="2"/>
  <c r="BM176" i="2"/>
  <c r="BL176" i="2"/>
  <c r="BK176" i="2"/>
  <c r="BJ176" i="2"/>
  <c r="BI176" i="2"/>
  <c r="BH176" i="2"/>
  <c r="BF176" i="2"/>
  <c r="BD176" i="2"/>
  <c r="AQ176" i="2"/>
  <c r="AP176" i="2"/>
  <c r="AR176" i="2" s="1"/>
  <c r="BU176" i="2" s="1"/>
  <c r="AA176" i="2"/>
  <c r="H176" i="2"/>
  <c r="CX175" i="2"/>
  <c r="CW175" i="2"/>
  <c r="CN175" i="2"/>
  <c r="CK175" i="2"/>
  <c r="CI175" i="2"/>
  <c r="CE175" i="2"/>
  <c r="CD175" i="2"/>
  <c r="CC175" i="2"/>
  <c r="CA175" i="2"/>
  <c r="BY175" i="2"/>
  <c r="BW175" i="2"/>
  <c r="BV175" i="2"/>
  <c r="BS175" i="2"/>
  <c r="BR175" i="2"/>
  <c r="BP175" i="2"/>
  <c r="BO175" i="2"/>
  <c r="BN175" i="2"/>
  <c r="BM175" i="2"/>
  <c r="BL175" i="2"/>
  <c r="BK175" i="2"/>
  <c r="BJ175" i="2"/>
  <c r="BI175" i="2"/>
  <c r="BH175" i="2"/>
  <c r="BF175" i="2"/>
  <c r="BD175" i="2"/>
  <c r="AQ175" i="2"/>
  <c r="AP175" i="2"/>
  <c r="AR175" i="2" s="1"/>
  <c r="BU175" i="2" s="1"/>
  <c r="AA175" i="2"/>
  <c r="H175" i="2"/>
  <c r="CX174" i="2"/>
  <c r="CW174" i="2"/>
  <c r="CN174" i="2"/>
  <c r="CK174" i="2"/>
  <c r="CI174" i="2"/>
  <c r="CD174" i="2"/>
  <c r="CE174" i="2" s="1"/>
  <c r="CC174" i="2"/>
  <c r="BY174" i="2"/>
  <c r="CA174" i="2" s="1"/>
  <c r="BW174" i="2"/>
  <c r="BV174" i="2"/>
  <c r="BS174" i="2"/>
  <c r="BR174" i="2"/>
  <c r="BP174" i="2"/>
  <c r="BO174" i="2"/>
  <c r="BN174" i="2"/>
  <c r="BM174" i="2"/>
  <c r="BL174" i="2"/>
  <c r="BK174" i="2"/>
  <c r="BJ174" i="2"/>
  <c r="BI174" i="2"/>
  <c r="BH174" i="2"/>
  <c r="BF174" i="2"/>
  <c r="BD174" i="2"/>
  <c r="AQ174" i="2"/>
  <c r="AP174" i="2"/>
  <c r="AR174" i="2" s="1"/>
  <c r="BU174" i="2" s="1"/>
  <c r="AA174" i="2"/>
  <c r="H174" i="2"/>
  <c r="CX173" i="2"/>
  <c r="CW173" i="2"/>
  <c r="CN173" i="2"/>
  <c r="CK173" i="2"/>
  <c r="CI173" i="2"/>
  <c r="CD173" i="2"/>
  <c r="CE173" i="2" s="1"/>
  <c r="CC173" i="2"/>
  <c r="BY173" i="2"/>
  <c r="CA173" i="2" s="1"/>
  <c r="BW173" i="2"/>
  <c r="BV173" i="2"/>
  <c r="BS173" i="2"/>
  <c r="BR173" i="2"/>
  <c r="BP173" i="2"/>
  <c r="BO173" i="2"/>
  <c r="BN173" i="2"/>
  <c r="BM173" i="2"/>
  <c r="BL173" i="2"/>
  <c r="BK173" i="2"/>
  <c r="BJ173" i="2"/>
  <c r="BI173" i="2"/>
  <c r="BH173" i="2"/>
  <c r="BF173" i="2"/>
  <c r="BD173" i="2"/>
  <c r="AQ173" i="2"/>
  <c r="AP173" i="2"/>
  <c r="AR173" i="2" s="1"/>
  <c r="BU173" i="2" s="1"/>
  <c r="AA173" i="2"/>
  <c r="H173" i="2"/>
  <c r="CX172" i="2"/>
  <c r="CW172" i="2"/>
  <c r="CN172" i="2"/>
  <c r="CK172" i="2"/>
  <c r="CI172" i="2"/>
  <c r="CD172" i="2"/>
  <c r="CC172" i="2"/>
  <c r="BY172" i="2"/>
  <c r="CA172" i="2" s="1"/>
  <c r="BW172" i="2"/>
  <c r="BV172" i="2"/>
  <c r="BS172" i="2"/>
  <c r="BR172" i="2"/>
  <c r="BP172" i="2"/>
  <c r="BO172" i="2"/>
  <c r="BN172" i="2"/>
  <c r="BM172" i="2"/>
  <c r="BL172" i="2"/>
  <c r="BK172" i="2"/>
  <c r="BJ172" i="2"/>
  <c r="BI172" i="2"/>
  <c r="BH172" i="2"/>
  <c r="BF172" i="2"/>
  <c r="BD172" i="2"/>
  <c r="AQ172" i="2"/>
  <c r="AP172" i="2"/>
  <c r="AR172" i="2" s="1"/>
  <c r="BU172" i="2" s="1"/>
  <c r="AA172" i="2"/>
  <c r="H172" i="2"/>
  <c r="CX171" i="2"/>
  <c r="CW171" i="2"/>
  <c r="CN171" i="2"/>
  <c r="CK171" i="2"/>
  <c r="CI171" i="2"/>
  <c r="CD171" i="2"/>
  <c r="CE171" i="2" s="1"/>
  <c r="CC171" i="2"/>
  <c r="BY171" i="2"/>
  <c r="CA171" i="2" s="1"/>
  <c r="BW171" i="2"/>
  <c r="BV171" i="2"/>
  <c r="BS171" i="2"/>
  <c r="BR171" i="2"/>
  <c r="BP171" i="2"/>
  <c r="BO171" i="2"/>
  <c r="BN171" i="2"/>
  <c r="BM171" i="2"/>
  <c r="BL171" i="2"/>
  <c r="BK171" i="2"/>
  <c r="BJ171" i="2"/>
  <c r="BI171" i="2"/>
  <c r="BH171" i="2"/>
  <c r="BF171" i="2"/>
  <c r="BD171" i="2"/>
  <c r="AR171" i="2"/>
  <c r="BU171" i="2" s="1"/>
  <c r="AQ171" i="2"/>
  <c r="AP171" i="2"/>
  <c r="AA171" i="2"/>
  <c r="H171" i="2"/>
  <c r="CX170" i="2"/>
  <c r="CW170" i="2"/>
  <c r="CV170" i="2"/>
  <c r="CY170" i="2" s="1"/>
  <c r="CN170" i="2"/>
  <c r="CK170" i="2"/>
  <c r="CI170" i="2"/>
  <c r="CD170" i="2"/>
  <c r="CC170" i="2"/>
  <c r="BY170" i="2"/>
  <c r="CA170" i="2" s="1"/>
  <c r="BW170" i="2"/>
  <c r="BV170" i="2"/>
  <c r="BS170" i="2"/>
  <c r="BR170" i="2"/>
  <c r="BP170" i="2"/>
  <c r="BO170" i="2"/>
  <c r="BN170" i="2"/>
  <c r="BM170" i="2"/>
  <c r="BL170" i="2"/>
  <c r="BK170" i="2"/>
  <c r="BJ170" i="2"/>
  <c r="BI170" i="2"/>
  <c r="BH170" i="2"/>
  <c r="BF170" i="2"/>
  <c r="BD170" i="2"/>
  <c r="AQ170" i="2"/>
  <c r="AP170" i="2"/>
  <c r="AR170" i="2" s="1"/>
  <c r="BU170" i="2" s="1"/>
  <c r="AA170" i="2"/>
  <c r="H170" i="2"/>
  <c r="CX169" i="2"/>
  <c r="CW169" i="2"/>
  <c r="CN169" i="2"/>
  <c r="CK169" i="2"/>
  <c r="CI169" i="2"/>
  <c r="CD169" i="2"/>
  <c r="CC169" i="2"/>
  <c r="BY169" i="2"/>
  <c r="CA169" i="2" s="1"/>
  <c r="BW169" i="2"/>
  <c r="BV169" i="2"/>
  <c r="BS169" i="2"/>
  <c r="BR169" i="2"/>
  <c r="BP169" i="2"/>
  <c r="BO169" i="2"/>
  <c r="BN169" i="2"/>
  <c r="BM169" i="2"/>
  <c r="BL169" i="2"/>
  <c r="BK169" i="2"/>
  <c r="BJ169" i="2"/>
  <c r="BI169" i="2"/>
  <c r="BH169" i="2"/>
  <c r="BF169" i="2"/>
  <c r="BD169" i="2"/>
  <c r="AQ169" i="2"/>
  <c r="AP169" i="2"/>
  <c r="AR169" i="2" s="1"/>
  <c r="BU169" i="2" s="1"/>
  <c r="AA169" i="2"/>
  <c r="H169" i="2"/>
  <c r="DA168" i="2"/>
  <c r="CZ168" i="2"/>
  <c r="CX168" i="2"/>
  <c r="CW168" i="2"/>
  <c r="CK168" i="2"/>
  <c r="CI168" i="2"/>
  <c r="BY168" i="2"/>
  <c r="CA168" i="2" s="1"/>
  <c r="BW168" i="2"/>
  <c r="BV168" i="2"/>
  <c r="BS168" i="2"/>
  <c r="BR168" i="2"/>
  <c r="BP168" i="2"/>
  <c r="BN168" i="2"/>
  <c r="BL168" i="2"/>
  <c r="BK168" i="2"/>
  <c r="BH168" i="2"/>
  <c r="BG168" i="2"/>
  <c r="BE168" i="2"/>
  <c r="BF168" i="2" s="1"/>
  <c r="BD168" i="2"/>
  <c r="BC168" i="2"/>
  <c r="BO168" i="2" s="1"/>
  <c r="AZ168" i="2"/>
  <c r="AY168" i="2"/>
  <c r="AX168" i="2"/>
  <c r="AW168" i="2"/>
  <c r="AV168" i="2"/>
  <c r="AU168" i="2"/>
  <c r="BM168" i="2" s="1"/>
  <c r="AT168" i="2"/>
  <c r="CD168" i="2" s="1"/>
  <c r="CE168" i="2" s="1"/>
  <c r="AS168" i="2"/>
  <c r="CC168" i="2" s="1"/>
  <c r="AP168" i="2"/>
  <c r="AR168" i="2" s="1"/>
  <c r="BU168" i="2" s="1"/>
  <c r="AO168" i="2"/>
  <c r="AN168" i="2"/>
  <c r="AM168" i="2"/>
  <c r="AL168" i="2"/>
  <c r="AK168" i="2"/>
  <c r="AJ168" i="2"/>
  <c r="AI168" i="2"/>
  <c r="AQ168" i="2" s="1"/>
  <c r="Z168" i="2"/>
  <c r="CN168" i="2" s="1"/>
  <c r="Y168" i="2"/>
  <c r="X168" i="2"/>
  <c r="U168" i="2"/>
  <c r="T168" i="2"/>
  <c r="Q168" i="2"/>
  <c r="P168" i="2"/>
  <c r="O168" i="2"/>
  <c r="N168" i="2"/>
  <c r="M168" i="2"/>
  <c r="L168" i="2"/>
  <c r="K168" i="2"/>
  <c r="BJ168" i="2" s="1"/>
  <c r="J168" i="2"/>
  <c r="BI168" i="2" s="1"/>
  <c r="I168" i="2"/>
  <c r="G168" i="2"/>
  <c r="F168" i="2"/>
  <c r="H168" i="2" s="1"/>
  <c r="DA167" i="2"/>
  <c r="CZ167" i="2"/>
  <c r="CX167" i="2"/>
  <c r="CW167" i="2"/>
  <c r="CK167" i="2"/>
  <c r="CI167" i="2"/>
  <c r="CD167" i="2"/>
  <c r="CE167" i="2" s="1"/>
  <c r="BY167" i="2"/>
  <c r="CA167" i="2" s="1"/>
  <c r="BW167" i="2"/>
  <c r="BV167" i="2"/>
  <c r="BS167" i="2"/>
  <c r="BR167" i="2"/>
  <c r="BP167" i="2"/>
  <c r="BO167" i="2"/>
  <c r="BN167" i="2"/>
  <c r="BK167" i="2"/>
  <c r="BJ167" i="2"/>
  <c r="BI167" i="2"/>
  <c r="BG167" i="2"/>
  <c r="BF167" i="2"/>
  <c r="BE167" i="2"/>
  <c r="BC167" i="2"/>
  <c r="AZ167" i="2"/>
  <c r="AY167" i="2"/>
  <c r="AX167" i="2"/>
  <c r="AW167" i="2"/>
  <c r="BD167" i="2" s="1"/>
  <c r="AV167" i="2"/>
  <c r="AU167" i="2"/>
  <c r="BM167" i="2" s="1"/>
  <c r="AT167" i="2"/>
  <c r="AS167" i="2"/>
  <c r="CC167" i="2" s="1"/>
  <c r="AP167" i="2"/>
  <c r="AR167" i="2" s="1"/>
  <c r="BU167" i="2" s="1"/>
  <c r="AO167" i="2"/>
  <c r="AN167" i="2"/>
  <c r="AM167" i="2"/>
  <c r="AL167" i="2"/>
  <c r="AK167" i="2"/>
  <c r="AJ167" i="2"/>
  <c r="AI167" i="2"/>
  <c r="AQ167" i="2" s="1"/>
  <c r="Z167" i="2"/>
  <c r="Y167" i="2"/>
  <c r="X167" i="2"/>
  <c r="U167" i="2"/>
  <c r="T167" i="2"/>
  <c r="Q167" i="2"/>
  <c r="P167" i="2"/>
  <c r="O167" i="2"/>
  <c r="N167" i="2"/>
  <c r="M167" i="2"/>
  <c r="BL167" i="2" s="1"/>
  <c r="L167" i="2"/>
  <c r="K167" i="2"/>
  <c r="J167" i="2"/>
  <c r="I167" i="2"/>
  <c r="G167" i="2"/>
  <c r="F167" i="2"/>
  <c r="H167" i="2" s="1"/>
  <c r="DA166" i="2"/>
  <c r="CZ166" i="2"/>
  <c r="CX166" i="2"/>
  <c r="CW166" i="2"/>
  <c r="CK166" i="2"/>
  <c r="CI166" i="2"/>
  <c r="CE166" i="2"/>
  <c r="CD166" i="2"/>
  <c r="BY166" i="2"/>
  <c r="CA166" i="2" s="1"/>
  <c r="BW166" i="2"/>
  <c r="BV166" i="2"/>
  <c r="BS166" i="2"/>
  <c r="BR166" i="2"/>
  <c r="BP166" i="2"/>
  <c r="BO166" i="2"/>
  <c r="BN166" i="2"/>
  <c r="CV166" i="2" s="1"/>
  <c r="BK166" i="2"/>
  <c r="BJ166" i="2"/>
  <c r="BG166" i="2"/>
  <c r="BF166" i="2"/>
  <c r="BE166" i="2"/>
  <c r="BC166" i="2"/>
  <c r="AZ166" i="2"/>
  <c r="AY166" i="2"/>
  <c r="AX166" i="2"/>
  <c r="AW166" i="2"/>
  <c r="BD166" i="2" s="1"/>
  <c r="AV166" i="2"/>
  <c r="AU166" i="2"/>
  <c r="BM166" i="2" s="1"/>
  <c r="AT166" i="2"/>
  <c r="AS166" i="2"/>
  <c r="CC166" i="2" s="1"/>
  <c r="AR166" i="2"/>
  <c r="BU166" i="2" s="1"/>
  <c r="AP166" i="2"/>
  <c r="AO166" i="2"/>
  <c r="AN166" i="2"/>
  <c r="AM166" i="2"/>
  <c r="AL166" i="2"/>
  <c r="AK166" i="2"/>
  <c r="AJ166" i="2"/>
  <c r="AI166" i="2"/>
  <c r="Z166" i="2"/>
  <c r="CN166" i="2" s="1"/>
  <c r="Y166" i="2"/>
  <c r="X166" i="2"/>
  <c r="U166" i="2"/>
  <c r="T166" i="2"/>
  <c r="Q166" i="2"/>
  <c r="P166" i="2"/>
  <c r="O166" i="2"/>
  <c r="N166" i="2"/>
  <c r="M166" i="2"/>
  <c r="BL166" i="2" s="1"/>
  <c r="L166" i="2"/>
  <c r="K166" i="2"/>
  <c r="J166" i="2"/>
  <c r="BI166" i="2" s="1"/>
  <c r="I166" i="2"/>
  <c r="H166" i="2"/>
  <c r="G166" i="2"/>
  <c r="F166" i="2"/>
  <c r="CX165" i="2"/>
  <c r="CW165" i="2"/>
  <c r="CN165" i="2"/>
  <c r="CK165" i="2"/>
  <c r="CI165" i="2"/>
  <c r="CD165" i="2"/>
  <c r="CC165" i="2"/>
  <c r="BY165" i="2"/>
  <c r="CA165" i="2" s="1"/>
  <c r="BW165" i="2"/>
  <c r="BV165" i="2"/>
  <c r="BS165" i="2"/>
  <c r="BR165" i="2"/>
  <c r="BP165" i="2"/>
  <c r="BO165" i="2"/>
  <c r="BN165" i="2"/>
  <c r="BM165" i="2"/>
  <c r="BL165" i="2"/>
  <c r="BK165" i="2"/>
  <c r="BJ165" i="2"/>
  <c r="BI165" i="2"/>
  <c r="BH165" i="2"/>
  <c r="BF165" i="2"/>
  <c r="BD165" i="2"/>
  <c r="AQ165" i="2"/>
  <c r="AP165" i="2"/>
  <c r="AR165" i="2" s="1"/>
  <c r="BU165" i="2" s="1"/>
  <c r="AA165" i="2"/>
  <c r="H165" i="2"/>
  <c r="DA164" i="2"/>
  <c r="CZ164" i="2"/>
  <c r="CX164" i="2"/>
  <c r="CW164" i="2"/>
  <c r="CK164" i="2"/>
  <c r="CI164" i="2"/>
  <c r="CD164" i="2"/>
  <c r="BY164" i="2"/>
  <c r="CA164" i="2" s="1"/>
  <c r="BW164" i="2"/>
  <c r="BV164" i="2"/>
  <c r="BS164" i="2"/>
  <c r="BR164" i="2"/>
  <c r="BP164" i="2"/>
  <c r="BN164" i="2"/>
  <c r="BM164" i="2"/>
  <c r="BL164" i="2"/>
  <c r="BK164" i="2"/>
  <c r="BI164" i="2"/>
  <c r="BH164" i="2"/>
  <c r="BG164" i="2"/>
  <c r="BE164" i="2"/>
  <c r="BF164" i="2" s="1"/>
  <c r="BC164" i="2"/>
  <c r="BO164" i="2" s="1"/>
  <c r="AZ164" i="2"/>
  <c r="AY164" i="2"/>
  <c r="AX164" i="2"/>
  <c r="AW164" i="2"/>
  <c r="BD164" i="2" s="1"/>
  <c r="AV164" i="2"/>
  <c r="AU164" i="2"/>
  <c r="AT164" i="2"/>
  <c r="AS164" i="2"/>
  <c r="CC164" i="2" s="1"/>
  <c r="AP164" i="2"/>
  <c r="AR164" i="2" s="1"/>
  <c r="BU164" i="2" s="1"/>
  <c r="AO164" i="2"/>
  <c r="AN164" i="2"/>
  <c r="AM164" i="2"/>
  <c r="AL164" i="2"/>
  <c r="AK164" i="2"/>
  <c r="AJ164" i="2"/>
  <c r="AI164" i="2"/>
  <c r="AQ164" i="2" s="1"/>
  <c r="AA164" i="2"/>
  <c r="Z164" i="2"/>
  <c r="CN164" i="2" s="1"/>
  <c r="Y164" i="2"/>
  <c r="X164" i="2"/>
  <c r="U164" i="2"/>
  <c r="T164" i="2"/>
  <c r="Q164" i="2"/>
  <c r="P164" i="2"/>
  <c r="O164" i="2"/>
  <c r="N164" i="2"/>
  <c r="M164" i="2"/>
  <c r="L164" i="2"/>
  <c r="K164" i="2"/>
  <c r="BJ164" i="2" s="1"/>
  <c r="J164" i="2"/>
  <c r="I164" i="2"/>
  <c r="G164" i="2"/>
  <c r="F164" i="2"/>
  <c r="CX163" i="2"/>
  <c r="CW163" i="2"/>
  <c r="CN163" i="2"/>
  <c r="CK163" i="2"/>
  <c r="CI163" i="2"/>
  <c r="CD163" i="2"/>
  <c r="CC163" i="2"/>
  <c r="BY163" i="2"/>
  <c r="CA163" i="2" s="1"/>
  <c r="BW163" i="2"/>
  <c r="BV163" i="2"/>
  <c r="BS163" i="2"/>
  <c r="BR163" i="2"/>
  <c r="BP163" i="2"/>
  <c r="BO163" i="2"/>
  <c r="BN163" i="2"/>
  <c r="BM163" i="2"/>
  <c r="BL163" i="2"/>
  <c r="BK163" i="2"/>
  <c r="BJ163" i="2"/>
  <c r="BI163" i="2"/>
  <c r="BH163" i="2"/>
  <c r="BF163" i="2"/>
  <c r="BD163" i="2"/>
  <c r="AQ163" i="2"/>
  <c r="AP163" i="2"/>
  <c r="AR163" i="2" s="1"/>
  <c r="BU163" i="2" s="1"/>
  <c r="AA163" i="2"/>
  <c r="H163" i="2"/>
  <c r="CX162" i="2"/>
  <c r="CW162" i="2"/>
  <c r="CN162" i="2"/>
  <c r="CK162" i="2"/>
  <c r="CI162" i="2"/>
  <c r="CD162" i="2"/>
  <c r="CC162" i="2"/>
  <c r="BY162" i="2"/>
  <c r="CA162" i="2" s="1"/>
  <c r="BW162" i="2"/>
  <c r="BV162" i="2"/>
  <c r="BS162" i="2"/>
  <c r="BR162" i="2"/>
  <c r="BP162" i="2"/>
  <c r="BO162" i="2"/>
  <c r="BN162" i="2"/>
  <c r="BM162" i="2"/>
  <c r="BL162" i="2"/>
  <c r="BK162" i="2"/>
  <c r="BJ162" i="2"/>
  <c r="BI162" i="2"/>
  <c r="BH162" i="2"/>
  <c r="BF162" i="2"/>
  <c r="BD162" i="2"/>
  <c r="AQ162" i="2"/>
  <c r="AP162" i="2"/>
  <c r="AR162" i="2" s="1"/>
  <c r="BU162" i="2" s="1"/>
  <c r="AA162" i="2"/>
  <c r="H162" i="2"/>
  <c r="DA161" i="2"/>
  <c r="CZ161" i="2"/>
  <c r="CX161" i="2"/>
  <c r="CW161" i="2"/>
  <c r="CN161" i="2"/>
  <c r="CK161" i="2"/>
  <c r="CI161" i="2"/>
  <c r="CC161" i="2"/>
  <c r="BY161" i="2"/>
  <c r="CA161" i="2" s="1"/>
  <c r="BW161" i="2"/>
  <c r="BV161" i="2"/>
  <c r="BS161" i="2"/>
  <c r="BR161" i="2"/>
  <c r="BP161" i="2"/>
  <c r="BO161" i="2"/>
  <c r="BN161" i="2"/>
  <c r="BM161" i="2"/>
  <c r="BL161" i="2"/>
  <c r="BI161" i="2"/>
  <c r="BH161" i="2"/>
  <c r="BG161" i="2"/>
  <c r="BE161" i="2"/>
  <c r="BF161" i="2" s="1"/>
  <c r="BD161" i="2"/>
  <c r="BC161" i="2"/>
  <c r="AZ161" i="2"/>
  <c r="AY161" i="2"/>
  <c r="AX161" i="2"/>
  <c r="AW161" i="2"/>
  <c r="AV161" i="2"/>
  <c r="AU161" i="2"/>
  <c r="AT161" i="2"/>
  <c r="CD161" i="2" s="1"/>
  <c r="AS161" i="2"/>
  <c r="AP161" i="2"/>
  <c r="AR161" i="2" s="1"/>
  <c r="BU161" i="2" s="1"/>
  <c r="AO161" i="2"/>
  <c r="AN161" i="2"/>
  <c r="AM161" i="2"/>
  <c r="AL161" i="2"/>
  <c r="AK161" i="2"/>
  <c r="AJ161" i="2"/>
  <c r="AI161" i="2"/>
  <c r="AQ161" i="2" s="1"/>
  <c r="AA161" i="2"/>
  <c r="Z161" i="2"/>
  <c r="Y161" i="2"/>
  <c r="X161" i="2"/>
  <c r="U161" i="2"/>
  <c r="T161" i="2"/>
  <c r="Q161" i="2"/>
  <c r="P161" i="2"/>
  <c r="O161" i="2"/>
  <c r="N161" i="2"/>
  <c r="M161" i="2"/>
  <c r="L161" i="2"/>
  <c r="BK161" i="2" s="1"/>
  <c r="K161" i="2"/>
  <c r="BJ161" i="2" s="1"/>
  <c r="J161" i="2"/>
  <c r="I161" i="2"/>
  <c r="H161" i="2"/>
  <c r="G161" i="2"/>
  <c r="F161" i="2"/>
  <c r="CX160" i="2"/>
  <c r="CW160" i="2"/>
  <c r="CN160" i="2"/>
  <c r="CK160" i="2"/>
  <c r="CI160" i="2"/>
  <c r="CD160" i="2"/>
  <c r="CE160" i="2" s="1"/>
  <c r="CC160" i="2"/>
  <c r="BY160" i="2"/>
  <c r="CA160" i="2" s="1"/>
  <c r="BW160" i="2"/>
  <c r="BV160" i="2"/>
  <c r="BS160" i="2"/>
  <c r="BR160" i="2"/>
  <c r="BP160" i="2"/>
  <c r="BO160" i="2"/>
  <c r="BN160" i="2"/>
  <c r="CV160" i="2" s="1"/>
  <c r="BM160" i="2"/>
  <c r="BL160" i="2"/>
  <c r="BK160" i="2"/>
  <c r="BJ160" i="2"/>
  <c r="BI160" i="2"/>
  <c r="BH160" i="2"/>
  <c r="BF160" i="2"/>
  <c r="BD160" i="2"/>
  <c r="AQ160" i="2"/>
  <c r="AP160" i="2"/>
  <c r="AR160" i="2" s="1"/>
  <c r="BU160" i="2" s="1"/>
  <c r="AA160" i="2"/>
  <c r="H160" i="2"/>
  <c r="CX159" i="2"/>
  <c r="CW159" i="2"/>
  <c r="CN159" i="2"/>
  <c r="CK159" i="2"/>
  <c r="CI159" i="2"/>
  <c r="CD159" i="2"/>
  <c r="CE159" i="2" s="1"/>
  <c r="CC159" i="2"/>
  <c r="BY159" i="2"/>
  <c r="CA159" i="2" s="1"/>
  <c r="BW159" i="2"/>
  <c r="BV159" i="2"/>
  <c r="BS159" i="2"/>
  <c r="BR159" i="2"/>
  <c r="BP159" i="2"/>
  <c r="BO159" i="2"/>
  <c r="BN159" i="2"/>
  <c r="BM159" i="2"/>
  <c r="BL159" i="2"/>
  <c r="BK159" i="2"/>
  <c r="BJ159" i="2"/>
  <c r="BI159" i="2"/>
  <c r="BH159" i="2"/>
  <c r="BF159" i="2"/>
  <c r="BD159" i="2"/>
  <c r="AQ159" i="2"/>
  <c r="AP159" i="2"/>
  <c r="AR159" i="2" s="1"/>
  <c r="BU159" i="2" s="1"/>
  <c r="AA159" i="2"/>
  <c r="H159" i="2"/>
  <c r="CX158" i="2"/>
  <c r="CW158" i="2"/>
  <c r="CN158" i="2"/>
  <c r="CK158" i="2"/>
  <c r="CI158" i="2"/>
  <c r="CE158" i="2"/>
  <c r="CD158" i="2"/>
  <c r="CC158" i="2"/>
  <c r="BY158" i="2"/>
  <c r="CA158" i="2" s="1"/>
  <c r="BW158" i="2"/>
  <c r="BV158" i="2"/>
  <c r="BS158" i="2"/>
  <c r="BR158" i="2"/>
  <c r="BP158" i="2"/>
  <c r="BO158" i="2"/>
  <c r="BN158" i="2"/>
  <c r="BM158" i="2"/>
  <c r="BL158" i="2"/>
  <c r="BK158" i="2"/>
  <c r="BJ158" i="2"/>
  <c r="BI158" i="2"/>
  <c r="BH158" i="2"/>
  <c r="BF158" i="2"/>
  <c r="BD158" i="2"/>
  <c r="AR158" i="2"/>
  <c r="BU158" i="2" s="1"/>
  <c r="AQ158" i="2"/>
  <c r="AP158" i="2"/>
  <c r="AA158" i="2"/>
  <c r="H158" i="2"/>
  <c r="DA157" i="2"/>
  <c r="CZ157" i="2"/>
  <c r="CX157" i="2"/>
  <c r="CW157" i="2"/>
  <c r="CK157" i="2"/>
  <c r="CI157" i="2"/>
  <c r="CC157" i="2"/>
  <c r="BY157" i="2"/>
  <c r="CA157" i="2" s="1"/>
  <c r="BW157" i="2"/>
  <c r="BV157" i="2"/>
  <c r="BS157" i="2"/>
  <c r="BR157" i="2"/>
  <c r="BP157" i="2"/>
  <c r="BO157" i="2"/>
  <c r="BN157" i="2"/>
  <c r="BL157" i="2"/>
  <c r="BJ157" i="2"/>
  <c r="BI157" i="2"/>
  <c r="BG157" i="2"/>
  <c r="BE157" i="2"/>
  <c r="BF157" i="2" s="1"/>
  <c r="BD157" i="2"/>
  <c r="BC157" i="2"/>
  <c r="AZ157" i="2"/>
  <c r="AY157" i="2"/>
  <c r="AX157" i="2"/>
  <c r="AW157" i="2"/>
  <c r="AV157" i="2"/>
  <c r="AU157" i="2"/>
  <c r="BM157" i="2" s="1"/>
  <c r="AT157" i="2"/>
  <c r="CD157" i="2" s="1"/>
  <c r="CE157" i="2" s="1"/>
  <c r="AS157" i="2"/>
  <c r="AR157" i="2"/>
  <c r="BU157" i="2" s="1"/>
  <c r="AP157" i="2"/>
  <c r="AO157" i="2"/>
  <c r="AN157" i="2"/>
  <c r="AM157" i="2"/>
  <c r="AL157" i="2"/>
  <c r="AK157" i="2"/>
  <c r="AJ157" i="2"/>
  <c r="AI157" i="2"/>
  <c r="Z157" i="2"/>
  <c r="CN157" i="2" s="1"/>
  <c r="Y157" i="2"/>
  <c r="X157" i="2"/>
  <c r="U157" i="2"/>
  <c r="T157" i="2"/>
  <c r="Q157" i="2"/>
  <c r="P157" i="2"/>
  <c r="O157" i="2"/>
  <c r="N157" i="2"/>
  <c r="M157" i="2"/>
  <c r="BH157" i="2" s="1"/>
  <c r="L157" i="2"/>
  <c r="BK157" i="2" s="1"/>
  <c r="K157" i="2"/>
  <c r="J157" i="2"/>
  <c r="I157" i="2"/>
  <c r="H157" i="2"/>
  <c r="G157" i="2"/>
  <c r="F157" i="2"/>
  <c r="CX156" i="2"/>
  <c r="CW156" i="2"/>
  <c r="CN156" i="2"/>
  <c r="CK156" i="2"/>
  <c r="CI156" i="2"/>
  <c r="CD156" i="2"/>
  <c r="CE156" i="2" s="1"/>
  <c r="CC156" i="2"/>
  <c r="BY156" i="2"/>
  <c r="CA156" i="2" s="1"/>
  <c r="BW156" i="2"/>
  <c r="BV156" i="2"/>
  <c r="BS156" i="2"/>
  <c r="BR156" i="2"/>
  <c r="BP156" i="2"/>
  <c r="BO156" i="2"/>
  <c r="BN156" i="2"/>
  <c r="BM156" i="2"/>
  <c r="BL156" i="2"/>
  <c r="BK156" i="2"/>
  <c r="BJ156" i="2"/>
  <c r="BI156" i="2"/>
  <c r="BH156" i="2"/>
  <c r="BF156" i="2"/>
  <c r="BD156" i="2"/>
  <c r="AQ156" i="2"/>
  <c r="AP156" i="2"/>
  <c r="AR156" i="2" s="1"/>
  <c r="BU156" i="2" s="1"/>
  <c r="AA156" i="2"/>
  <c r="H156" i="2"/>
  <c r="CX155" i="2"/>
  <c r="CW155" i="2"/>
  <c r="CN155" i="2"/>
  <c r="CK155" i="2"/>
  <c r="CI155" i="2"/>
  <c r="CD155" i="2"/>
  <c r="CE155" i="2" s="1"/>
  <c r="CC155" i="2"/>
  <c r="BY155" i="2"/>
  <c r="CA155" i="2" s="1"/>
  <c r="BW155" i="2"/>
  <c r="BV155" i="2"/>
  <c r="BS155" i="2"/>
  <c r="BR155" i="2"/>
  <c r="BP155" i="2"/>
  <c r="BO155" i="2"/>
  <c r="BN155" i="2"/>
  <c r="BM155" i="2"/>
  <c r="BL155" i="2"/>
  <c r="BK155" i="2"/>
  <c r="BJ155" i="2"/>
  <c r="BI155" i="2"/>
  <c r="BH155" i="2"/>
  <c r="BF155" i="2"/>
  <c r="BD155" i="2"/>
  <c r="AQ155" i="2"/>
  <c r="AP155" i="2"/>
  <c r="AR155" i="2" s="1"/>
  <c r="BU155" i="2" s="1"/>
  <c r="AA155" i="2"/>
  <c r="H155" i="2"/>
  <c r="CX154" i="2"/>
  <c r="CW154" i="2"/>
  <c r="CV154" i="2"/>
  <c r="CY154" i="2" s="1"/>
  <c r="CN154" i="2"/>
  <c r="CK154" i="2"/>
  <c r="CI154" i="2"/>
  <c r="CD154" i="2"/>
  <c r="CE154" i="2" s="1"/>
  <c r="CC154" i="2"/>
  <c r="BY154" i="2"/>
  <c r="CA154" i="2" s="1"/>
  <c r="BW154" i="2"/>
  <c r="BV154" i="2"/>
  <c r="BS154" i="2"/>
  <c r="BR154" i="2"/>
  <c r="BP154" i="2"/>
  <c r="BO154" i="2"/>
  <c r="BN154" i="2"/>
  <c r="BM154" i="2"/>
  <c r="BL154" i="2"/>
  <c r="BK154" i="2"/>
  <c r="BJ154" i="2"/>
  <c r="BI154" i="2"/>
  <c r="BH154" i="2"/>
  <c r="BF154" i="2"/>
  <c r="BD154" i="2"/>
  <c r="AQ154" i="2"/>
  <c r="AP154" i="2"/>
  <c r="AR154" i="2" s="1"/>
  <c r="BU154" i="2" s="1"/>
  <c r="AA154" i="2"/>
  <c r="H154" i="2"/>
  <c r="CX153" i="2"/>
  <c r="CW153" i="2"/>
  <c r="CN153" i="2"/>
  <c r="CK153" i="2"/>
  <c r="CI153" i="2"/>
  <c r="CD153" i="2"/>
  <c r="CE153" i="2" s="1"/>
  <c r="CC153" i="2"/>
  <c r="BY153" i="2"/>
  <c r="CA153" i="2" s="1"/>
  <c r="BW153" i="2"/>
  <c r="BV153" i="2"/>
  <c r="BS153" i="2"/>
  <c r="BR153" i="2"/>
  <c r="BP153" i="2"/>
  <c r="BO153" i="2"/>
  <c r="BN153" i="2"/>
  <c r="BM153" i="2"/>
  <c r="BL153" i="2"/>
  <c r="BK153" i="2"/>
  <c r="BJ153" i="2"/>
  <c r="BI153" i="2"/>
  <c r="BH153" i="2"/>
  <c r="BF153" i="2"/>
  <c r="BD153" i="2"/>
  <c r="AQ153" i="2"/>
  <c r="AP153" i="2"/>
  <c r="AR153" i="2" s="1"/>
  <c r="BU153" i="2" s="1"/>
  <c r="AA153" i="2"/>
  <c r="H153" i="2"/>
  <c r="DA152" i="2"/>
  <c r="CZ152" i="2"/>
  <c r="CX152" i="2"/>
  <c r="CW152" i="2"/>
  <c r="CK152" i="2"/>
  <c r="CI152" i="2"/>
  <c r="CD152" i="2"/>
  <c r="CC152" i="2"/>
  <c r="CA152" i="2"/>
  <c r="BY152" i="2"/>
  <c r="BW152" i="2"/>
  <c r="BV152" i="2"/>
  <c r="BS152" i="2"/>
  <c r="BR152" i="2"/>
  <c r="BP152" i="2"/>
  <c r="BO152" i="2"/>
  <c r="BN152" i="2"/>
  <c r="CV152" i="2" s="1"/>
  <c r="CR152" i="2" s="1"/>
  <c r="BM152" i="2"/>
  <c r="BK152" i="2"/>
  <c r="BJ152" i="2"/>
  <c r="BI152" i="2"/>
  <c r="BH152" i="2"/>
  <c r="BG152" i="2"/>
  <c r="BE152" i="2"/>
  <c r="BF152" i="2" s="1"/>
  <c r="BC152" i="2"/>
  <c r="AZ152" i="2"/>
  <c r="AY152" i="2"/>
  <c r="AX152" i="2"/>
  <c r="AW152" i="2"/>
  <c r="BD152" i="2" s="1"/>
  <c r="AV152" i="2"/>
  <c r="AU152" i="2"/>
  <c r="AT152" i="2"/>
  <c r="AS152" i="2"/>
  <c r="AP152" i="2"/>
  <c r="AR152" i="2" s="1"/>
  <c r="BU152" i="2" s="1"/>
  <c r="AO152" i="2"/>
  <c r="AN152" i="2"/>
  <c r="AM152" i="2"/>
  <c r="AL152" i="2"/>
  <c r="AK152" i="2"/>
  <c r="AJ152" i="2"/>
  <c r="AI152" i="2"/>
  <c r="AQ152" i="2" s="1"/>
  <c r="Z152" i="2"/>
  <c r="Y152" i="2"/>
  <c r="X152" i="2"/>
  <c r="U152" i="2"/>
  <c r="T152" i="2"/>
  <c r="Q152" i="2"/>
  <c r="P152" i="2"/>
  <c r="O152" i="2"/>
  <c r="N152" i="2"/>
  <c r="BL152" i="2" s="1"/>
  <c r="M152" i="2"/>
  <c r="L152" i="2"/>
  <c r="K152" i="2"/>
  <c r="J152" i="2"/>
  <c r="I152" i="2"/>
  <c r="G152" i="2"/>
  <c r="F152" i="2"/>
  <c r="H152" i="2" s="1"/>
  <c r="CX151" i="2"/>
  <c r="CW151" i="2"/>
  <c r="CN151" i="2"/>
  <c r="CK151" i="2"/>
  <c r="CI151" i="2"/>
  <c r="CD151" i="2"/>
  <c r="CE151" i="2" s="1"/>
  <c r="CC151" i="2"/>
  <c r="BY151" i="2"/>
  <c r="CA151" i="2" s="1"/>
  <c r="BW151" i="2"/>
  <c r="BV151" i="2"/>
  <c r="BS151" i="2"/>
  <c r="BR151" i="2"/>
  <c r="BP151" i="2"/>
  <c r="BO151" i="2"/>
  <c r="BN151" i="2"/>
  <c r="BM151" i="2"/>
  <c r="BL151" i="2"/>
  <c r="BK151" i="2"/>
  <c r="BJ151" i="2"/>
  <c r="BI151" i="2"/>
  <c r="BH151" i="2"/>
  <c r="BF151" i="2"/>
  <c r="BD151" i="2"/>
  <c r="AR151" i="2"/>
  <c r="BU151" i="2" s="1"/>
  <c r="AQ151" i="2"/>
  <c r="AP151" i="2"/>
  <c r="AA151" i="2"/>
  <c r="H151" i="2"/>
  <c r="CX150" i="2"/>
  <c r="CW150" i="2"/>
  <c r="CN150" i="2"/>
  <c r="CK150" i="2"/>
  <c r="CI150" i="2"/>
  <c r="CD150" i="2"/>
  <c r="CC150" i="2"/>
  <c r="BY150" i="2"/>
  <c r="CA150" i="2" s="1"/>
  <c r="BW150" i="2"/>
  <c r="BV150" i="2"/>
  <c r="BS150" i="2"/>
  <c r="BR150" i="2"/>
  <c r="BP150" i="2"/>
  <c r="BO150" i="2"/>
  <c r="BN150" i="2"/>
  <c r="BM150" i="2"/>
  <c r="BL150" i="2"/>
  <c r="BK150" i="2"/>
  <c r="BJ150" i="2"/>
  <c r="BI150" i="2"/>
  <c r="BH150" i="2"/>
  <c r="BF150" i="2"/>
  <c r="BD150" i="2"/>
  <c r="AQ150" i="2"/>
  <c r="AP150" i="2"/>
  <c r="AR150" i="2" s="1"/>
  <c r="BU150" i="2" s="1"/>
  <c r="AA150" i="2"/>
  <c r="H150" i="2"/>
  <c r="CX149" i="2"/>
  <c r="CW149" i="2"/>
  <c r="CN149" i="2"/>
  <c r="CK149" i="2"/>
  <c r="CI149" i="2"/>
  <c r="CE149" i="2"/>
  <c r="CD149" i="2"/>
  <c r="CC149" i="2"/>
  <c r="BY149" i="2"/>
  <c r="CA149" i="2" s="1"/>
  <c r="BW149" i="2"/>
  <c r="BV149" i="2"/>
  <c r="BS149" i="2"/>
  <c r="BR149" i="2"/>
  <c r="BP149" i="2"/>
  <c r="BO149" i="2"/>
  <c r="BN149" i="2"/>
  <c r="BM149" i="2"/>
  <c r="BL149" i="2"/>
  <c r="BK149" i="2"/>
  <c r="BJ149" i="2"/>
  <c r="BI149" i="2"/>
  <c r="BH149" i="2"/>
  <c r="BF149" i="2"/>
  <c r="BD149" i="2"/>
  <c r="AQ149" i="2"/>
  <c r="AP149" i="2"/>
  <c r="AR149" i="2" s="1"/>
  <c r="BU149" i="2" s="1"/>
  <c r="AA149" i="2"/>
  <c r="H149" i="2"/>
  <c r="CX148" i="2"/>
  <c r="CW148" i="2"/>
  <c r="CN148" i="2"/>
  <c r="CK148" i="2"/>
  <c r="CI148" i="2"/>
  <c r="CD148" i="2"/>
  <c r="CE148" i="2" s="1"/>
  <c r="CC148" i="2"/>
  <c r="BY148" i="2"/>
  <c r="CA148" i="2" s="1"/>
  <c r="BW148" i="2"/>
  <c r="BV148" i="2"/>
  <c r="BS148" i="2"/>
  <c r="BR148" i="2"/>
  <c r="BP148" i="2"/>
  <c r="BO148" i="2"/>
  <c r="BN148" i="2"/>
  <c r="BM148" i="2"/>
  <c r="BL148" i="2"/>
  <c r="BK148" i="2"/>
  <c r="BJ148" i="2"/>
  <c r="BI148" i="2"/>
  <c r="BH148" i="2"/>
  <c r="BF148" i="2"/>
  <c r="BD148" i="2"/>
  <c r="AR148" i="2"/>
  <c r="BU148" i="2" s="1"/>
  <c r="AQ148" i="2"/>
  <c r="AP148" i="2"/>
  <c r="AA148" i="2"/>
  <c r="H148" i="2"/>
  <c r="CX147" i="2"/>
  <c r="CW147" i="2"/>
  <c r="CN147" i="2"/>
  <c r="CK147" i="2"/>
  <c r="CI147" i="2"/>
  <c r="CD147" i="2"/>
  <c r="CE147" i="2" s="1"/>
  <c r="CC147" i="2"/>
  <c r="BY147" i="2"/>
  <c r="CA147" i="2" s="1"/>
  <c r="BW147" i="2"/>
  <c r="BV147" i="2"/>
  <c r="BS147" i="2"/>
  <c r="BR147" i="2"/>
  <c r="BP147" i="2"/>
  <c r="BO147" i="2"/>
  <c r="BN147" i="2"/>
  <c r="BM147" i="2"/>
  <c r="BL147" i="2"/>
  <c r="BK147" i="2"/>
  <c r="BJ147" i="2"/>
  <c r="BI147" i="2"/>
  <c r="BH147" i="2"/>
  <c r="BF147" i="2"/>
  <c r="BD147" i="2"/>
  <c r="AQ147" i="2"/>
  <c r="AP147" i="2"/>
  <c r="AR147" i="2" s="1"/>
  <c r="BU147" i="2" s="1"/>
  <c r="AA147" i="2"/>
  <c r="H147" i="2"/>
  <c r="CX146" i="2"/>
  <c r="CW146" i="2"/>
  <c r="CN146" i="2"/>
  <c r="CK146" i="2"/>
  <c r="CI146" i="2"/>
  <c r="CD146" i="2"/>
  <c r="CE146" i="2" s="1"/>
  <c r="CC146" i="2"/>
  <c r="BY146" i="2"/>
  <c r="CA146" i="2" s="1"/>
  <c r="BW146" i="2"/>
  <c r="BV146" i="2"/>
  <c r="BS146" i="2"/>
  <c r="BR146" i="2"/>
  <c r="BP146" i="2"/>
  <c r="BO146" i="2"/>
  <c r="BN146" i="2"/>
  <c r="BM146" i="2"/>
  <c r="BL146" i="2"/>
  <c r="BK146" i="2"/>
  <c r="BJ146" i="2"/>
  <c r="BI146" i="2"/>
  <c r="BH146" i="2"/>
  <c r="BF146" i="2"/>
  <c r="BD146" i="2"/>
  <c r="AQ146" i="2"/>
  <c r="AP146" i="2"/>
  <c r="AR146" i="2" s="1"/>
  <c r="BU146" i="2" s="1"/>
  <c r="AA146" i="2"/>
  <c r="H146" i="2"/>
  <c r="CX145" i="2"/>
  <c r="CW145" i="2"/>
  <c r="CN145" i="2"/>
  <c r="CK145" i="2"/>
  <c r="CI145" i="2"/>
  <c r="CD145" i="2"/>
  <c r="CE145" i="2" s="1"/>
  <c r="CC145" i="2"/>
  <c r="BY145" i="2"/>
  <c r="CA145" i="2" s="1"/>
  <c r="BW145" i="2"/>
  <c r="BV145" i="2"/>
  <c r="BS145" i="2"/>
  <c r="BR145" i="2"/>
  <c r="BP145" i="2"/>
  <c r="BO145" i="2"/>
  <c r="BN145" i="2"/>
  <c r="BM145" i="2"/>
  <c r="BL145" i="2"/>
  <c r="BK145" i="2"/>
  <c r="BJ145" i="2"/>
  <c r="BI145" i="2"/>
  <c r="BH145" i="2"/>
  <c r="BF145" i="2"/>
  <c r="BD145" i="2"/>
  <c r="AQ145" i="2"/>
  <c r="AP145" i="2"/>
  <c r="AR145" i="2" s="1"/>
  <c r="BU145" i="2" s="1"/>
  <c r="AA145" i="2"/>
  <c r="H145" i="2"/>
  <c r="CX144" i="2"/>
  <c r="CW144" i="2"/>
  <c r="CN144" i="2"/>
  <c r="CK144" i="2"/>
  <c r="CI144" i="2"/>
  <c r="CD144" i="2"/>
  <c r="CC144" i="2"/>
  <c r="CA144" i="2"/>
  <c r="BY144" i="2"/>
  <c r="BW144" i="2"/>
  <c r="BV144" i="2"/>
  <c r="BS144" i="2"/>
  <c r="BR144" i="2"/>
  <c r="BP144" i="2"/>
  <c r="BO144" i="2"/>
  <c r="BN144" i="2"/>
  <c r="BM144" i="2"/>
  <c r="BL144" i="2"/>
  <c r="BK144" i="2"/>
  <c r="BJ144" i="2"/>
  <c r="BI144" i="2"/>
  <c r="BH144" i="2"/>
  <c r="BF144" i="2"/>
  <c r="BD144" i="2"/>
  <c r="AQ144" i="2"/>
  <c r="AP144" i="2"/>
  <c r="AR144" i="2" s="1"/>
  <c r="BU144" i="2" s="1"/>
  <c r="AA144" i="2"/>
  <c r="H144" i="2"/>
  <c r="DA143" i="2"/>
  <c r="CZ143" i="2"/>
  <c r="CX143" i="2"/>
  <c r="CW143" i="2"/>
  <c r="CK143" i="2"/>
  <c r="CI143" i="2"/>
  <c r="CD143" i="2"/>
  <c r="CE143" i="2" s="1"/>
  <c r="CC143" i="2"/>
  <c r="BY143" i="2"/>
  <c r="CA143" i="2" s="1"/>
  <c r="BW143" i="2"/>
  <c r="BV143" i="2"/>
  <c r="BS143" i="2"/>
  <c r="BR143" i="2"/>
  <c r="BP143" i="2"/>
  <c r="BO143" i="2"/>
  <c r="BN143" i="2"/>
  <c r="BJ143" i="2"/>
  <c r="BI143" i="2"/>
  <c r="BG143" i="2"/>
  <c r="BF143" i="2"/>
  <c r="BE143" i="2"/>
  <c r="BC143" i="2"/>
  <c r="AZ143" i="2"/>
  <c r="AY143" i="2"/>
  <c r="AX143" i="2"/>
  <c r="AW143" i="2"/>
  <c r="BD143" i="2" s="1"/>
  <c r="AV143" i="2"/>
  <c r="AU143" i="2"/>
  <c r="BM143" i="2" s="1"/>
  <c r="AT143" i="2"/>
  <c r="AS143" i="2"/>
  <c r="AP143" i="2"/>
  <c r="AR143" i="2" s="1"/>
  <c r="BU143" i="2" s="1"/>
  <c r="AO143" i="2"/>
  <c r="AN143" i="2"/>
  <c r="AM143" i="2"/>
  <c r="AL143" i="2"/>
  <c r="AK143" i="2"/>
  <c r="AJ143" i="2"/>
  <c r="AI143" i="2"/>
  <c r="AQ143" i="2" s="1"/>
  <c r="Z143" i="2"/>
  <c r="CN143" i="2" s="1"/>
  <c r="Y143" i="2"/>
  <c r="X143" i="2"/>
  <c r="U143" i="2"/>
  <c r="T143" i="2"/>
  <c r="Q143" i="2"/>
  <c r="P143" i="2"/>
  <c r="O143" i="2"/>
  <c r="N143" i="2"/>
  <c r="M143" i="2"/>
  <c r="L143" i="2"/>
  <c r="BK143" i="2" s="1"/>
  <c r="K143" i="2"/>
  <c r="J143" i="2"/>
  <c r="I143" i="2"/>
  <c r="H143" i="2"/>
  <c r="G143" i="2"/>
  <c r="F143" i="2"/>
  <c r="DA142" i="2"/>
  <c r="CZ142" i="2"/>
  <c r="CX142" i="2"/>
  <c r="CW142" i="2"/>
  <c r="CN142" i="2"/>
  <c r="CK142" i="2"/>
  <c r="CI142" i="2"/>
  <c r="CC142" i="2"/>
  <c r="BY142" i="2"/>
  <c r="CA142" i="2" s="1"/>
  <c r="BW142" i="2"/>
  <c r="BV142" i="2"/>
  <c r="BS142" i="2"/>
  <c r="BR142" i="2"/>
  <c r="BP142" i="2"/>
  <c r="BO142" i="2"/>
  <c r="BN142" i="2"/>
  <c r="BM142" i="2"/>
  <c r="BI142" i="2"/>
  <c r="BH142" i="2"/>
  <c r="BG142" i="2"/>
  <c r="BE142" i="2"/>
  <c r="BF142" i="2" s="1"/>
  <c r="BD142" i="2"/>
  <c r="BC142" i="2"/>
  <c r="AZ142" i="2"/>
  <c r="AY142" i="2"/>
  <c r="AX142" i="2"/>
  <c r="AW142" i="2"/>
  <c r="AV142" i="2"/>
  <c r="AU142" i="2"/>
  <c r="AT142" i="2"/>
  <c r="CD142" i="2" s="1"/>
  <c r="CE142" i="2" s="1"/>
  <c r="AS142" i="2"/>
  <c r="AP142" i="2"/>
  <c r="AR142" i="2" s="1"/>
  <c r="BU142" i="2" s="1"/>
  <c r="AO142" i="2"/>
  <c r="AN142" i="2"/>
  <c r="AM142" i="2"/>
  <c r="AL142" i="2"/>
  <c r="AK142" i="2"/>
  <c r="AJ142" i="2"/>
  <c r="AI142" i="2"/>
  <c r="AA142" i="2"/>
  <c r="Z142" i="2"/>
  <c r="Y142" i="2"/>
  <c r="X142" i="2"/>
  <c r="U142" i="2"/>
  <c r="T142" i="2"/>
  <c r="Q142" i="2"/>
  <c r="P142" i="2"/>
  <c r="O142" i="2"/>
  <c r="N142" i="2"/>
  <c r="M142" i="2"/>
  <c r="BL142" i="2" s="1"/>
  <c r="L142" i="2"/>
  <c r="BK142" i="2" s="1"/>
  <c r="K142" i="2"/>
  <c r="BJ142" i="2" s="1"/>
  <c r="J142" i="2"/>
  <c r="I142" i="2"/>
  <c r="G142" i="2"/>
  <c r="F142" i="2"/>
  <c r="H142" i="2" s="1"/>
  <c r="DA141" i="2"/>
  <c r="CZ141" i="2"/>
  <c r="CX141" i="2"/>
  <c r="CW141" i="2"/>
  <c r="CN141" i="2"/>
  <c r="CK141" i="2"/>
  <c r="CI141" i="2"/>
  <c r="BY141" i="2"/>
  <c r="CA141" i="2" s="1"/>
  <c r="BW141" i="2"/>
  <c r="BV141" i="2"/>
  <c r="BS141" i="2"/>
  <c r="BR141" i="2"/>
  <c r="BP141" i="2"/>
  <c r="BO141" i="2"/>
  <c r="BN141" i="2"/>
  <c r="BL141" i="2"/>
  <c r="BG141" i="2"/>
  <c r="BE141" i="2"/>
  <c r="BF141" i="2" s="1"/>
  <c r="BD141" i="2"/>
  <c r="BC141" i="2"/>
  <c r="AZ141" i="2"/>
  <c r="AY141" i="2"/>
  <c r="AX141" i="2"/>
  <c r="AW141" i="2"/>
  <c r="AV141" i="2"/>
  <c r="AU141" i="2"/>
  <c r="BM141" i="2" s="1"/>
  <c r="AT141" i="2"/>
  <c r="CD141" i="2" s="1"/>
  <c r="AS141" i="2"/>
  <c r="CC141" i="2" s="1"/>
  <c r="AP141" i="2"/>
  <c r="AR141" i="2" s="1"/>
  <c r="BU141" i="2" s="1"/>
  <c r="AO141" i="2"/>
  <c r="AN141" i="2"/>
  <c r="AM141" i="2"/>
  <c r="AL141" i="2"/>
  <c r="AK141" i="2"/>
  <c r="AJ141" i="2"/>
  <c r="AI141" i="2"/>
  <c r="Z141" i="2"/>
  <c r="AA141" i="2" s="1"/>
  <c r="Y141" i="2"/>
  <c r="X141" i="2"/>
  <c r="U141" i="2"/>
  <c r="T141" i="2"/>
  <c r="Q141" i="2"/>
  <c r="P141" i="2"/>
  <c r="O141" i="2"/>
  <c r="N141" i="2"/>
  <c r="M141" i="2"/>
  <c r="BH141" i="2" s="1"/>
  <c r="L141" i="2"/>
  <c r="BK141" i="2" s="1"/>
  <c r="K141" i="2"/>
  <c r="BJ141" i="2" s="1"/>
  <c r="J141" i="2"/>
  <c r="BI141" i="2" s="1"/>
  <c r="I141" i="2"/>
  <c r="G141" i="2"/>
  <c r="F141" i="2"/>
  <c r="H141" i="2" s="1"/>
  <c r="CX140" i="2"/>
  <c r="CW140" i="2"/>
  <c r="CN140" i="2"/>
  <c r="CK140" i="2"/>
  <c r="CI140" i="2"/>
  <c r="CD140" i="2"/>
  <c r="CC140" i="2"/>
  <c r="BY140" i="2"/>
  <c r="CA140" i="2" s="1"/>
  <c r="BW140" i="2"/>
  <c r="BV140" i="2"/>
  <c r="BS140" i="2"/>
  <c r="BR140" i="2"/>
  <c r="BP140" i="2"/>
  <c r="BO140" i="2"/>
  <c r="BN140" i="2"/>
  <c r="BM140" i="2"/>
  <c r="BL140" i="2"/>
  <c r="BK140" i="2"/>
  <c r="BJ140" i="2"/>
  <c r="BI140" i="2"/>
  <c r="BH140" i="2"/>
  <c r="BF140" i="2"/>
  <c r="BD140" i="2"/>
  <c r="AQ140" i="2"/>
  <c r="AP140" i="2"/>
  <c r="AR140" i="2" s="1"/>
  <c r="BU140" i="2" s="1"/>
  <c r="AA140" i="2"/>
  <c r="H140" i="2"/>
  <c r="CX139" i="2"/>
  <c r="CW139" i="2"/>
  <c r="CN139" i="2"/>
  <c r="CK139" i="2"/>
  <c r="CI139" i="2"/>
  <c r="CD139" i="2"/>
  <c r="CE139" i="2" s="1"/>
  <c r="CC139" i="2"/>
  <c r="BY139" i="2"/>
  <c r="CA139" i="2" s="1"/>
  <c r="BW139" i="2"/>
  <c r="BV139" i="2"/>
  <c r="BS139" i="2"/>
  <c r="BR139" i="2"/>
  <c r="BP139" i="2"/>
  <c r="BO139" i="2"/>
  <c r="BN139" i="2"/>
  <c r="BM139" i="2"/>
  <c r="BL139" i="2"/>
  <c r="BK139" i="2"/>
  <c r="BJ139" i="2"/>
  <c r="BI139" i="2"/>
  <c r="BH139" i="2"/>
  <c r="BF139" i="2"/>
  <c r="BD139" i="2"/>
  <c r="AQ139" i="2"/>
  <c r="AP139" i="2"/>
  <c r="AR139" i="2" s="1"/>
  <c r="BU139" i="2" s="1"/>
  <c r="AA139" i="2"/>
  <c r="H139" i="2"/>
  <c r="CX138" i="2"/>
  <c r="CW138" i="2"/>
  <c r="CN138" i="2"/>
  <c r="CK138" i="2"/>
  <c r="CI138" i="2"/>
  <c r="CD138" i="2"/>
  <c r="CC138" i="2"/>
  <c r="BY138" i="2"/>
  <c r="CA138" i="2" s="1"/>
  <c r="BW138" i="2"/>
  <c r="BV138" i="2"/>
  <c r="BS138" i="2"/>
  <c r="BR138" i="2"/>
  <c r="BP138" i="2"/>
  <c r="BO138" i="2"/>
  <c r="BN138" i="2"/>
  <c r="BM138" i="2"/>
  <c r="BL138" i="2"/>
  <c r="BK138" i="2"/>
  <c r="BJ138" i="2"/>
  <c r="BI138" i="2"/>
  <c r="BH138" i="2"/>
  <c r="BF138" i="2"/>
  <c r="BD138" i="2"/>
  <c r="AQ138" i="2"/>
  <c r="AP138" i="2"/>
  <c r="AR138" i="2" s="1"/>
  <c r="BU138" i="2" s="1"/>
  <c r="AA138" i="2"/>
  <c r="H138" i="2"/>
  <c r="CX137" i="2"/>
  <c r="CW137" i="2"/>
  <c r="CN137" i="2"/>
  <c r="CK137" i="2"/>
  <c r="CI137" i="2"/>
  <c r="CD137" i="2"/>
  <c r="CC137" i="2"/>
  <c r="BY137" i="2"/>
  <c r="CA137" i="2" s="1"/>
  <c r="BW137" i="2"/>
  <c r="BV137" i="2"/>
  <c r="BS137" i="2"/>
  <c r="BR137" i="2"/>
  <c r="BP137" i="2"/>
  <c r="BO137" i="2"/>
  <c r="BN137" i="2"/>
  <c r="BM137" i="2"/>
  <c r="BL137" i="2"/>
  <c r="BK137" i="2"/>
  <c r="BJ137" i="2"/>
  <c r="BI137" i="2"/>
  <c r="BH137" i="2"/>
  <c r="BF137" i="2"/>
  <c r="BD137" i="2"/>
  <c r="AQ137" i="2"/>
  <c r="AP137" i="2"/>
  <c r="AR137" i="2" s="1"/>
  <c r="BU137" i="2" s="1"/>
  <c r="AA137" i="2"/>
  <c r="H137" i="2"/>
  <c r="CX136" i="2"/>
  <c r="CW136" i="2"/>
  <c r="CN136" i="2"/>
  <c r="CK136" i="2"/>
  <c r="CI136" i="2"/>
  <c r="CD136" i="2"/>
  <c r="CE136" i="2" s="1"/>
  <c r="CC136" i="2"/>
  <c r="BY136" i="2"/>
  <c r="CA136" i="2" s="1"/>
  <c r="BW136" i="2"/>
  <c r="BV136" i="2"/>
  <c r="BS136" i="2"/>
  <c r="BR136" i="2"/>
  <c r="BP136" i="2"/>
  <c r="BO136" i="2"/>
  <c r="BN136" i="2"/>
  <c r="BM136" i="2"/>
  <c r="BL136" i="2"/>
  <c r="BK136" i="2"/>
  <c r="BJ136" i="2"/>
  <c r="BI136" i="2"/>
  <c r="BH136" i="2"/>
  <c r="BF136" i="2"/>
  <c r="BD136" i="2"/>
  <c r="AQ136" i="2"/>
  <c r="AP136" i="2"/>
  <c r="AR136" i="2" s="1"/>
  <c r="BU136" i="2" s="1"/>
  <c r="AA136" i="2"/>
  <c r="H136" i="2"/>
  <c r="CX135" i="2"/>
  <c r="CW135" i="2"/>
  <c r="CN135" i="2"/>
  <c r="CK135" i="2"/>
  <c r="CI135" i="2"/>
  <c r="CE135" i="2"/>
  <c r="CD135" i="2"/>
  <c r="CC135" i="2"/>
  <c r="BY135" i="2"/>
  <c r="CA135" i="2" s="1"/>
  <c r="BW135" i="2"/>
  <c r="BV135" i="2"/>
  <c r="BS135" i="2"/>
  <c r="BR135" i="2"/>
  <c r="BP135" i="2"/>
  <c r="BO135" i="2"/>
  <c r="BN135" i="2"/>
  <c r="BM135" i="2"/>
  <c r="BL135" i="2"/>
  <c r="BK135" i="2"/>
  <c r="BJ135" i="2"/>
  <c r="BI135" i="2"/>
  <c r="BH135" i="2"/>
  <c r="BF135" i="2"/>
  <c r="BD135" i="2"/>
  <c r="AQ135" i="2"/>
  <c r="AP135" i="2"/>
  <c r="AR135" i="2" s="1"/>
  <c r="BU135" i="2" s="1"/>
  <c r="AA135" i="2"/>
  <c r="H135" i="2"/>
  <c r="CX134" i="2"/>
  <c r="CW134" i="2"/>
  <c r="CN134" i="2"/>
  <c r="CK134" i="2"/>
  <c r="CI134" i="2"/>
  <c r="CD134" i="2"/>
  <c r="CE134" i="2" s="1"/>
  <c r="CC134" i="2"/>
  <c r="BY134" i="2"/>
  <c r="CA134" i="2" s="1"/>
  <c r="BW134" i="2"/>
  <c r="BV134" i="2"/>
  <c r="BS134" i="2"/>
  <c r="BR134" i="2"/>
  <c r="BP134" i="2"/>
  <c r="BO134" i="2"/>
  <c r="BN134" i="2"/>
  <c r="BM134" i="2"/>
  <c r="BL134" i="2"/>
  <c r="BK134" i="2"/>
  <c r="BJ134" i="2"/>
  <c r="BI134" i="2"/>
  <c r="BH134" i="2"/>
  <c r="BF134" i="2"/>
  <c r="BD134" i="2"/>
  <c r="AQ134" i="2"/>
  <c r="AP134" i="2"/>
  <c r="AR134" i="2" s="1"/>
  <c r="BU134" i="2" s="1"/>
  <c r="AA134" i="2"/>
  <c r="H134" i="2"/>
  <c r="CX133" i="2"/>
  <c r="CW133" i="2"/>
  <c r="CN133" i="2"/>
  <c r="CK133" i="2"/>
  <c r="CI133" i="2"/>
  <c r="CD133" i="2"/>
  <c r="CE133" i="2" s="1"/>
  <c r="CC133" i="2"/>
  <c r="BY133" i="2"/>
  <c r="CA133" i="2" s="1"/>
  <c r="BW133" i="2"/>
  <c r="BV133" i="2"/>
  <c r="BS133" i="2"/>
  <c r="BR133" i="2"/>
  <c r="BP133" i="2"/>
  <c r="BO133" i="2"/>
  <c r="BN133" i="2"/>
  <c r="BM133" i="2"/>
  <c r="BL133" i="2"/>
  <c r="BK133" i="2"/>
  <c r="BJ133" i="2"/>
  <c r="BI133" i="2"/>
  <c r="BH133" i="2"/>
  <c r="BF133" i="2"/>
  <c r="BD133" i="2"/>
  <c r="AQ133" i="2"/>
  <c r="AP133" i="2"/>
  <c r="AR133" i="2" s="1"/>
  <c r="BU133" i="2" s="1"/>
  <c r="AA133" i="2"/>
  <c r="H133" i="2"/>
  <c r="CX132" i="2"/>
  <c r="CW132" i="2"/>
  <c r="CN132" i="2"/>
  <c r="CK132" i="2"/>
  <c r="CI132" i="2"/>
  <c r="CD132" i="2"/>
  <c r="CC132" i="2"/>
  <c r="CA132" i="2"/>
  <c r="BY132" i="2"/>
  <c r="BW132" i="2"/>
  <c r="BV132" i="2"/>
  <c r="BS132" i="2"/>
  <c r="BR132" i="2"/>
  <c r="BP132" i="2"/>
  <c r="BO132" i="2"/>
  <c r="BN132" i="2"/>
  <c r="CV132" i="2" s="1"/>
  <c r="CR132" i="2" s="1"/>
  <c r="BM132" i="2"/>
  <c r="BL132" i="2"/>
  <c r="BK132" i="2"/>
  <c r="BJ132" i="2"/>
  <c r="BI132" i="2"/>
  <c r="BH132" i="2"/>
  <c r="BF132" i="2"/>
  <c r="BD132" i="2"/>
  <c r="AQ132" i="2"/>
  <c r="AP132" i="2"/>
  <c r="AR132" i="2" s="1"/>
  <c r="BU132" i="2" s="1"/>
  <c r="AA132" i="2"/>
  <c r="H132" i="2"/>
  <c r="CX131" i="2"/>
  <c r="CW131" i="2"/>
  <c r="CN131" i="2"/>
  <c r="CK131" i="2"/>
  <c r="CI131" i="2"/>
  <c r="CD131" i="2"/>
  <c r="CE131" i="2" s="1"/>
  <c r="CC131" i="2"/>
  <c r="BY131" i="2"/>
  <c r="CA131" i="2" s="1"/>
  <c r="BW131" i="2"/>
  <c r="BV131" i="2"/>
  <c r="BS131" i="2"/>
  <c r="BR131" i="2"/>
  <c r="BP131" i="2"/>
  <c r="BO131" i="2"/>
  <c r="BN131" i="2"/>
  <c r="BM131" i="2"/>
  <c r="BL131" i="2"/>
  <c r="BK131" i="2"/>
  <c r="BJ131" i="2"/>
  <c r="BI131" i="2"/>
  <c r="BH131" i="2"/>
  <c r="BF131" i="2"/>
  <c r="BD131" i="2"/>
  <c r="AQ131" i="2"/>
  <c r="AP131" i="2"/>
  <c r="AR131" i="2" s="1"/>
  <c r="BU131" i="2" s="1"/>
  <c r="AA131" i="2"/>
  <c r="H131" i="2"/>
  <c r="CX130" i="2"/>
  <c r="CW130" i="2"/>
  <c r="CN130" i="2"/>
  <c r="CK130" i="2"/>
  <c r="CI130" i="2"/>
  <c r="CD130" i="2"/>
  <c r="CC130" i="2"/>
  <c r="BY130" i="2"/>
  <c r="CA130" i="2" s="1"/>
  <c r="BW130" i="2"/>
  <c r="BV130" i="2"/>
  <c r="BS130" i="2"/>
  <c r="BR130" i="2"/>
  <c r="BP130" i="2"/>
  <c r="BO130" i="2"/>
  <c r="BN130" i="2"/>
  <c r="BM130" i="2"/>
  <c r="BL130" i="2"/>
  <c r="BK130" i="2"/>
  <c r="BJ130" i="2"/>
  <c r="BI130" i="2"/>
  <c r="BH130" i="2"/>
  <c r="BF130" i="2"/>
  <c r="BD130" i="2"/>
  <c r="AQ130" i="2"/>
  <c r="AP130" i="2"/>
  <c r="AR130" i="2" s="1"/>
  <c r="BU130" i="2" s="1"/>
  <c r="AA130" i="2"/>
  <c r="H130" i="2"/>
  <c r="CX129" i="2"/>
  <c r="CW129" i="2"/>
  <c r="CN129" i="2"/>
  <c r="CK129" i="2"/>
  <c r="CI129" i="2"/>
  <c r="CD129" i="2"/>
  <c r="CC129" i="2"/>
  <c r="BY129" i="2"/>
  <c r="CA129" i="2" s="1"/>
  <c r="BW129" i="2"/>
  <c r="BV129" i="2"/>
  <c r="BS129" i="2"/>
  <c r="BR129" i="2"/>
  <c r="BP129" i="2"/>
  <c r="BO129" i="2"/>
  <c r="BN129" i="2"/>
  <c r="CV129" i="2" s="1"/>
  <c r="BM129" i="2"/>
  <c r="BL129" i="2"/>
  <c r="BK129" i="2"/>
  <c r="BJ129" i="2"/>
  <c r="BI129" i="2"/>
  <c r="BH129" i="2"/>
  <c r="BF129" i="2"/>
  <c r="BD129" i="2"/>
  <c r="AQ129" i="2"/>
  <c r="AP129" i="2"/>
  <c r="AR129" i="2" s="1"/>
  <c r="BU129" i="2" s="1"/>
  <c r="AA129" i="2"/>
  <c r="H129" i="2"/>
  <c r="DA128" i="2"/>
  <c r="CZ128" i="2"/>
  <c r="CX128" i="2"/>
  <c r="CW128" i="2"/>
  <c r="CK128" i="2"/>
  <c r="CI128" i="2"/>
  <c r="CD128" i="2"/>
  <c r="CC128" i="2"/>
  <c r="BY128" i="2"/>
  <c r="CA128" i="2" s="1"/>
  <c r="BW128" i="2"/>
  <c r="BV128" i="2"/>
  <c r="BS128" i="2"/>
  <c r="BR128" i="2"/>
  <c r="BP128" i="2"/>
  <c r="BO128" i="2"/>
  <c r="BN128" i="2"/>
  <c r="BK128" i="2"/>
  <c r="BJ128" i="2"/>
  <c r="BI128" i="2"/>
  <c r="BH128" i="2"/>
  <c r="BG128" i="2"/>
  <c r="BF128" i="2"/>
  <c r="BE128" i="2"/>
  <c r="BC128" i="2"/>
  <c r="AZ128" i="2"/>
  <c r="AY128" i="2"/>
  <c r="AX128" i="2"/>
  <c r="AW128" i="2"/>
  <c r="BD128" i="2" s="1"/>
  <c r="AV128" i="2"/>
  <c r="AU128" i="2"/>
  <c r="BM128" i="2" s="1"/>
  <c r="AT128" i="2"/>
  <c r="AS128" i="2"/>
  <c r="AP128" i="2"/>
  <c r="AR128" i="2" s="1"/>
  <c r="BU128" i="2" s="1"/>
  <c r="AO128" i="2"/>
  <c r="AN128" i="2"/>
  <c r="AM128" i="2"/>
  <c r="AL128" i="2"/>
  <c r="AK128" i="2"/>
  <c r="AJ128" i="2"/>
  <c r="AI128" i="2"/>
  <c r="Z128" i="2"/>
  <c r="Y128" i="2"/>
  <c r="X128" i="2"/>
  <c r="U128" i="2"/>
  <c r="T128" i="2"/>
  <c r="Q128" i="2"/>
  <c r="P128" i="2"/>
  <c r="O128" i="2"/>
  <c r="N128" i="2"/>
  <c r="M128" i="2"/>
  <c r="L128" i="2"/>
  <c r="K128" i="2"/>
  <c r="J128" i="2"/>
  <c r="I128" i="2"/>
  <c r="G128" i="2"/>
  <c r="F128" i="2"/>
  <c r="H128" i="2" s="1"/>
  <c r="CX127" i="2"/>
  <c r="CW127" i="2"/>
  <c r="CN127" i="2"/>
  <c r="CK127" i="2"/>
  <c r="CI127" i="2"/>
  <c r="CD127" i="2"/>
  <c r="CE127" i="2" s="1"/>
  <c r="CC127" i="2"/>
  <c r="BY127" i="2"/>
  <c r="CA127" i="2" s="1"/>
  <c r="BW127" i="2"/>
  <c r="BV127" i="2"/>
  <c r="BS127" i="2"/>
  <c r="BR127" i="2"/>
  <c r="BP127" i="2"/>
  <c r="BO127" i="2"/>
  <c r="BN127" i="2"/>
  <c r="BM127" i="2"/>
  <c r="BL127" i="2"/>
  <c r="BK127" i="2"/>
  <c r="BJ127" i="2"/>
  <c r="BI127" i="2"/>
  <c r="BH127" i="2"/>
  <c r="BF127" i="2"/>
  <c r="BD127" i="2"/>
  <c r="AQ127" i="2"/>
  <c r="AP127" i="2"/>
  <c r="AR127" i="2" s="1"/>
  <c r="BU127" i="2" s="1"/>
  <c r="AA127" i="2"/>
  <c r="H127" i="2"/>
  <c r="CX126" i="2"/>
  <c r="CW126" i="2"/>
  <c r="CN126" i="2"/>
  <c r="CK126" i="2"/>
  <c r="CI126" i="2"/>
  <c r="CD126" i="2"/>
  <c r="CC126" i="2"/>
  <c r="BY126" i="2"/>
  <c r="CA126" i="2" s="1"/>
  <c r="BW126" i="2"/>
  <c r="BV126" i="2"/>
  <c r="BS126" i="2"/>
  <c r="BR126" i="2"/>
  <c r="BP126" i="2"/>
  <c r="BO126" i="2"/>
  <c r="BN126" i="2"/>
  <c r="BM126" i="2"/>
  <c r="BL126" i="2"/>
  <c r="BK126" i="2"/>
  <c r="BJ126" i="2"/>
  <c r="BI126" i="2"/>
  <c r="BH126" i="2"/>
  <c r="BF126" i="2"/>
  <c r="BD126" i="2"/>
  <c r="AQ126" i="2"/>
  <c r="AP126" i="2"/>
  <c r="AR126" i="2" s="1"/>
  <c r="BU126" i="2" s="1"/>
  <c r="AA126" i="2"/>
  <c r="H126" i="2"/>
  <c r="CX125" i="2"/>
  <c r="CW125" i="2"/>
  <c r="CN125" i="2"/>
  <c r="CK125" i="2"/>
  <c r="CI125" i="2"/>
  <c r="CD125" i="2"/>
  <c r="CC125" i="2"/>
  <c r="BY125" i="2"/>
  <c r="CA125" i="2" s="1"/>
  <c r="BW125" i="2"/>
  <c r="BV125" i="2"/>
  <c r="BS125" i="2"/>
  <c r="BR125" i="2"/>
  <c r="BP125" i="2"/>
  <c r="BO125" i="2"/>
  <c r="BN125" i="2"/>
  <c r="BM125" i="2"/>
  <c r="BL125" i="2"/>
  <c r="BK125" i="2"/>
  <c r="BJ125" i="2"/>
  <c r="BI125" i="2"/>
  <c r="BH125" i="2"/>
  <c r="BF125" i="2"/>
  <c r="BD125" i="2"/>
  <c r="AQ125" i="2"/>
  <c r="AP125" i="2"/>
  <c r="AR125" i="2" s="1"/>
  <c r="BU125" i="2" s="1"/>
  <c r="AA125" i="2"/>
  <c r="H125" i="2"/>
  <c r="CX124" i="2"/>
  <c r="CW124" i="2"/>
  <c r="CN124" i="2"/>
  <c r="CK124" i="2"/>
  <c r="CI124" i="2"/>
  <c r="CD124" i="2"/>
  <c r="CE124" i="2" s="1"/>
  <c r="CC124" i="2"/>
  <c r="CA124" i="2"/>
  <c r="BY124" i="2"/>
  <c r="BW124" i="2"/>
  <c r="BV124" i="2"/>
  <c r="BS124" i="2"/>
  <c r="BR124" i="2"/>
  <c r="BP124" i="2"/>
  <c r="BO124" i="2"/>
  <c r="BN124" i="2"/>
  <c r="BM124" i="2"/>
  <c r="BL124" i="2"/>
  <c r="BK124" i="2"/>
  <c r="BJ124" i="2"/>
  <c r="BI124" i="2"/>
  <c r="BH124" i="2"/>
  <c r="BF124" i="2"/>
  <c r="BD124" i="2"/>
  <c r="AQ124" i="2"/>
  <c r="AP124" i="2"/>
  <c r="AR124" i="2" s="1"/>
  <c r="BU124" i="2" s="1"/>
  <c r="AA124" i="2"/>
  <c r="H124" i="2"/>
  <c r="CX123" i="2"/>
  <c r="CW123" i="2"/>
  <c r="CN123" i="2"/>
  <c r="CK123" i="2"/>
  <c r="CI123" i="2"/>
  <c r="CE123" i="2"/>
  <c r="CD123" i="2"/>
  <c r="CC123" i="2"/>
  <c r="BY123" i="2"/>
  <c r="CA123" i="2" s="1"/>
  <c r="BW123" i="2"/>
  <c r="BV123" i="2"/>
  <c r="BS123" i="2"/>
  <c r="BR123" i="2"/>
  <c r="BP123" i="2"/>
  <c r="BO123" i="2"/>
  <c r="BN123" i="2"/>
  <c r="BM123" i="2"/>
  <c r="BL123" i="2"/>
  <c r="BK123" i="2"/>
  <c r="BJ123" i="2"/>
  <c r="BI123" i="2"/>
  <c r="BH123" i="2"/>
  <c r="BF123" i="2"/>
  <c r="BD123" i="2"/>
  <c r="AQ123" i="2"/>
  <c r="AP123" i="2"/>
  <c r="AR123" i="2" s="1"/>
  <c r="BU123" i="2" s="1"/>
  <c r="AA123" i="2"/>
  <c r="H123" i="2"/>
  <c r="CX122" i="2"/>
  <c r="CW122" i="2"/>
  <c r="CN122" i="2"/>
  <c r="CK122" i="2"/>
  <c r="CI122" i="2"/>
  <c r="CE122" i="2"/>
  <c r="CD122" i="2"/>
  <c r="CC122" i="2"/>
  <c r="BY122" i="2"/>
  <c r="CA122" i="2" s="1"/>
  <c r="BW122" i="2"/>
  <c r="BV122" i="2"/>
  <c r="BS122" i="2"/>
  <c r="BR122" i="2"/>
  <c r="BP122" i="2"/>
  <c r="BO122" i="2"/>
  <c r="BN122" i="2"/>
  <c r="BM122" i="2"/>
  <c r="BL122" i="2"/>
  <c r="BK122" i="2"/>
  <c r="BJ122" i="2"/>
  <c r="BI122" i="2"/>
  <c r="BH122" i="2"/>
  <c r="BF122" i="2"/>
  <c r="BD122" i="2"/>
  <c r="AQ122" i="2"/>
  <c r="AP122" i="2"/>
  <c r="AR122" i="2" s="1"/>
  <c r="BU122" i="2" s="1"/>
  <c r="AA122" i="2"/>
  <c r="H122" i="2"/>
  <c r="DA121" i="2"/>
  <c r="CZ121" i="2"/>
  <c r="CX121" i="2"/>
  <c r="CW121" i="2"/>
  <c r="CK121" i="2"/>
  <c r="CI121" i="2"/>
  <c r="CD121" i="2"/>
  <c r="CE121" i="2" s="1"/>
  <c r="BY121" i="2"/>
  <c r="CA121" i="2" s="1"/>
  <c r="BW121" i="2"/>
  <c r="BV121" i="2"/>
  <c r="BS121" i="2"/>
  <c r="BR121" i="2"/>
  <c r="BP121" i="2"/>
  <c r="BN121" i="2"/>
  <c r="BK121" i="2"/>
  <c r="BJ121" i="2"/>
  <c r="BH121" i="2"/>
  <c r="BG121" i="2"/>
  <c r="BE121" i="2"/>
  <c r="BF121" i="2" s="1"/>
  <c r="BC121" i="2"/>
  <c r="BO121" i="2" s="1"/>
  <c r="AZ121" i="2"/>
  <c r="AY121" i="2"/>
  <c r="AX121" i="2"/>
  <c r="AW121" i="2"/>
  <c r="BD121" i="2" s="1"/>
  <c r="AV121" i="2"/>
  <c r="AU121" i="2"/>
  <c r="BM121" i="2" s="1"/>
  <c r="AT121" i="2"/>
  <c r="AS121" i="2"/>
  <c r="CC121" i="2" s="1"/>
  <c r="AP121" i="2"/>
  <c r="AR121" i="2" s="1"/>
  <c r="BU121" i="2" s="1"/>
  <c r="AO121" i="2"/>
  <c r="AN121" i="2"/>
  <c r="AM121" i="2"/>
  <c r="AL121" i="2"/>
  <c r="AK121" i="2"/>
  <c r="AJ121" i="2"/>
  <c r="AI121" i="2"/>
  <c r="AQ121" i="2" s="1"/>
  <c r="AA121" i="2"/>
  <c r="Z121" i="2"/>
  <c r="CN121" i="2" s="1"/>
  <c r="Y121" i="2"/>
  <c r="X121" i="2"/>
  <c r="U121" i="2"/>
  <c r="T121" i="2"/>
  <c r="Q121" i="2"/>
  <c r="P121" i="2"/>
  <c r="O121" i="2"/>
  <c r="N121" i="2"/>
  <c r="BL121" i="2" s="1"/>
  <c r="M121" i="2"/>
  <c r="L121" i="2"/>
  <c r="K121" i="2"/>
  <c r="J121" i="2"/>
  <c r="BI121" i="2" s="1"/>
  <c r="I121" i="2"/>
  <c r="G121" i="2"/>
  <c r="H121" i="2" s="1"/>
  <c r="F121" i="2"/>
  <c r="CX120" i="2"/>
  <c r="CW120" i="2"/>
  <c r="CN120" i="2"/>
  <c r="CK120" i="2"/>
  <c r="CI120" i="2"/>
  <c r="CD120" i="2"/>
  <c r="CE120" i="2" s="1"/>
  <c r="CC120" i="2"/>
  <c r="BY120" i="2"/>
  <c r="CA120" i="2" s="1"/>
  <c r="BW120" i="2"/>
  <c r="BV120" i="2"/>
  <c r="BS120" i="2"/>
  <c r="BR120" i="2"/>
  <c r="BP120" i="2"/>
  <c r="BO120" i="2"/>
  <c r="BN120" i="2"/>
  <c r="BM120" i="2"/>
  <c r="BL120" i="2"/>
  <c r="BK120" i="2"/>
  <c r="BJ120" i="2"/>
  <c r="BI120" i="2"/>
  <c r="BH120" i="2"/>
  <c r="BF120" i="2"/>
  <c r="BD120" i="2"/>
  <c r="AQ120" i="2"/>
  <c r="AP120" i="2"/>
  <c r="AR120" i="2" s="1"/>
  <c r="BU120" i="2" s="1"/>
  <c r="AA120" i="2"/>
  <c r="H120" i="2"/>
  <c r="CX119" i="2"/>
  <c r="CW119" i="2"/>
  <c r="CN119" i="2"/>
  <c r="CK119" i="2"/>
  <c r="CI119" i="2"/>
  <c r="CE119" i="2"/>
  <c r="CD119" i="2"/>
  <c r="CC119" i="2"/>
  <c r="CA119" i="2"/>
  <c r="BY119" i="2"/>
  <c r="BW119" i="2"/>
  <c r="BV119" i="2"/>
  <c r="BS119" i="2"/>
  <c r="BR119" i="2"/>
  <c r="BP119" i="2"/>
  <c r="BO119" i="2"/>
  <c r="BN119" i="2"/>
  <c r="BM119" i="2"/>
  <c r="BL119" i="2"/>
  <c r="BK119" i="2"/>
  <c r="BJ119" i="2"/>
  <c r="BI119" i="2"/>
  <c r="BH119" i="2"/>
  <c r="BF119" i="2"/>
  <c r="BD119" i="2"/>
  <c r="AQ119" i="2"/>
  <c r="AP119" i="2"/>
  <c r="AR119" i="2" s="1"/>
  <c r="BU119" i="2" s="1"/>
  <c r="AA119" i="2"/>
  <c r="H119" i="2"/>
  <c r="CX118" i="2"/>
  <c r="CW118" i="2"/>
  <c r="CN118" i="2"/>
  <c r="CK118" i="2"/>
  <c r="CI118" i="2"/>
  <c r="CD118" i="2"/>
  <c r="CE118" i="2" s="1"/>
  <c r="CC118" i="2"/>
  <c r="BY118" i="2"/>
  <c r="CA118" i="2" s="1"/>
  <c r="BW118" i="2"/>
  <c r="BV118" i="2"/>
  <c r="BU118" i="2"/>
  <c r="BS118" i="2"/>
  <c r="BR118" i="2"/>
  <c r="BP118" i="2"/>
  <c r="BO118" i="2"/>
  <c r="BN118" i="2"/>
  <c r="BM118" i="2"/>
  <c r="BL118" i="2"/>
  <c r="BK118" i="2"/>
  <c r="BJ118" i="2"/>
  <c r="BI118" i="2"/>
  <c r="BH118" i="2"/>
  <c r="BF118" i="2"/>
  <c r="BD118" i="2"/>
  <c r="AQ118" i="2"/>
  <c r="AP118" i="2"/>
  <c r="AR118" i="2" s="1"/>
  <c r="AA118" i="2"/>
  <c r="H118" i="2"/>
  <c r="CX117" i="2"/>
  <c r="CW117" i="2"/>
  <c r="CN117" i="2"/>
  <c r="CK117" i="2"/>
  <c r="CI117" i="2"/>
  <c r="CD117" i="2"/>
  <c r="CE117" i="2" s="1"/>
  <c r="CC117" i="2"/>
  <c r="BY117" i="2"/>
  <c r="CA117" i="2" s="1"/>
  <c r="BW117" i="2"/>
  <c r="BV117" i="2"/>
  <c r="BS117" i="2"/>
  <c r="BR117" i="2"/>
  <c r="BP117" i="2"/>
  <c r="BO117" i="2"/>
  <c r="BN117" i="2"/>
  <c r="BM117" i="2"/>
  <c r="BL117" i="2"/>
  <c r="BK117" i="2"/>
  <c r="BJ117" i="2"/>
  <c r="BI117" i="2"/>
  <c r="BH117" i="2"/>
  <c r="BF117" i="2"/>
  <c r="BD117" i="2"/>
  <c r="AQ117" i="2"/>
  <c r="AP117" i="2"/>
  <c r="AR117" i="2" s="1"/>
  <c r="BU117" i="2" s="1"/>
  <c r="AA117" i="2"/>
  <c r="H117" i="2"/>
  <c r="DA116" i="2"/>
  <c r="CZ116" i="2"/>
  <c r="CX116" i="2"/>
  <c r="CW116" i="2"/>
  <c r="CN116" i="2"/>
  <c r="CK116" i="2"/>
  <c r="CI116" i="2"/>
  <c r="BY116" i="2"/>
  <c r="CA116" i="2" s="1"/>
  <c r="BW116" i="2"/>
  <c r="BV116" i="2"/>
  <c r="BS116" i="2"/>
  <c r="BR116" i="2"/>
  <c r="BP116" i="2"/>
  <c r="BN116" i="2"/>
  <c r="BK116" i="2"/>
  <c r="BG116" i="2"/>
  <c r="BF116" i="2"/>
  <c r="BE116" i="2"/>
  <c r="BD116" i="2"/>
  <c r="BC116" i="2"/>
  <c r="BO116" i="2" s="1"/>
  <c r="AZ116" i="2"/>
  <c r="AY116" i="2"/>
  <c r="AX116" i="2"/>
  <c r="AW116" i="2"/>
  <c r="AV116" i="2"/>
  <c r="AU116" i="2"/>
  <c r="BM116" i="2" s="1"/>
  <c r="AT116" i="2"/>
  <c r="CD116" i="2" s="1"/>
  <c r="CE116" i="2" s="1"/>
  <c r="CF116" i="2" s="1"/>
  <c r="AS116" i="2"/>
  <c r="CC116" i="2" s="1"/>
  <c r="AP116" i="2"/>
  <c r="AR116" i="2" s="1"/>
  <c r="BU116" i="2" s="1"/>
  <c r="AO116" i="2"/>
  <c r="AN116" i="2"/>
  <c r="AM116" i="2"/>
  <c r="AL116" i="2"/>
  <c r="AK116" i="2"/>
  <c r="AJ116" i="2"/>
  <c r="AI116" i="2"/>
  <c r="AQ116" i="2" s="1"/>
  <c r="Z116" i="2"/>
  <c r="AA116" i="2" s="1"/>
  <c r="Y116" i="2"/>
  <c r="X116" i="2"/>
  <c r="U116" i="2"/>
  <c r="T116" i="2"/>
  <c r="Q116" i="2"/>
  <c r="P116" i="2"/>
  <c r="O116" i="2"/>
  <c r="N116" i="2"/>
  <c r="M116" i="2"/>
  <c r="BH116" i="2" s="1"/>
  <c r="L116" i="2"/>
  <c r="K116" i="2"/>
  <c r="BJ116" i="2" s="1"/>
  <c r="J116" i="2"/>
  <c r="BI116" i="2" s="1"/>
  <c r="I116" i="2"/>
  <c r="G116" i="2"/>
  <c r="F116" i="2"/>
  <c r="H116" i="2" s="1"/>
  <c r="CX115" i="2"/>
  <c r="CW115" i="2"/>
  <c r="CN115" i="2"/>
  <c r="CK115" i="2"/>
  <c r="CI115" i="2"/>
  <c r="CD115" i="2"/>
  <c r="CE115" i="2" s="1"/>
  <c r="CC115" i="2"/>
  <c r="BY115" i="2"/>
  <c r="CA115" i="2" s="1"/>
  <c r="BW115" i="2"/>
  <c r="BV115" i="2"/>
  <c r="BS115" i="2"/>
  <c r="BR115" i="2"/>
  <c r="BP115" i="2"/>
  <c r="BO115" i="2"/>
  <c r="BN115" i="2"/>
  <c r="BM115" i="2"/>
  <c r="BL115" i="2"/>
  <c r="BK115" i="2"/>
  <c r="BJ115" i="2"/>
  <c r="BI115" i="2"/>
  <c r="BH115" i="2"/>
  <c r="BF115" i="2"/>
  <c r="BD115" i="2"/>
  <c r="AQ115" i="2"/>
  <c r="AP115" i="2"/>
  <c r="AR115" i="2" s="1"/>
  <c r="BU115" i="2" s="1"/>
  <c r="AA115" i="2"/>
  <c r="H115" i="2"/>
  <c r="CX114" i="2"/>
  <c r="CW114" i="2"/>
  <c r="CN114" i="2"/>
  <c r="CK114" i="2"/>
  <c r="CI114" i="2"/>
  <c r="CD114" i="2"/>
  <c r="CE114" i="2" s="1"/>
  <c r="CC114" i="2"/>
  <c r="BY114" i="2"/>
  <c r="CA114" i="2" s="1"/>
  <c r="BW114" i="2"/>
  <c r="BV114" i="2"/>
  <c r="BS114" i="2"/>
  <c r="BR114" i="2"/>
  <c r="BP114" i="2"/>
  <c r="BO114" i="2"/>
  <c r="BN114" i="2"/>
  <c r="BM114" i="2"/>
  <c r="BL114" i="2"/>
  <c r="BK114" i="2"/>
  <c r="BJ114" i="2"/>
  <c r="BI114" i="2"/>
  <c r="BH114" i="2"/>
  <c r="BF114" i="2"/>
  <c r="BD114" i="2"/>
  <c r="AQ114" i="2"/>
  <c r="AP114" i="2"/>
  <c r="AR114" i="2" s="1"/>
  <c r="BU114" i="2" s="1"/>
  <c r="AA114" i="2"/>
  <c r="H114" i="2"/>
  <c r="CX113" i="2"/>
  <c r="CW113" i="2"/>
  <c r="CN113" i="2"/>
  <c r="CK113" i="2"/>
  <c r="CI113" i="2"/>
  <c r="CD113" i="2"/>
  <c r="CE113" i="2" s="1"/>
  <c r="CC113" i="2"/>
  <c r="BY113" i="2"/>
  <c r="CA113" i="2" s="1"/>
  <c r="BW113" i="2"/>
  <c r="BV113" i="2"/>
  <c r="BS113" i="2"/>
  <c r="BR113" i="2"/>
  <c r="BP113" i="2"/>
  <c r="BO113" i="2"/>
  <c r="BN113" i="2"/>
  <c r="BM113" i="2"/>
  <c r="BL113" i="2"/>
  <c r="BK113" i="2"/>
  <c r="BJ113" i="2"/>
  <c r="BI113" i="2"/>
  <c r="BH113" i="2"/>
  <c r="BF113" i="2"/>
  <c r="BD113" i="2"/>
  <c r="AR113" i="2"/>
  <c r="BU113" i="2" s="1"/>
  <c r="AQ113" i="2"/>
  <c r="AP113" i="2"/>
  <c r="AA113" i="2"/>
  <c r="H113" i="2"/>
  <c r="CX112" i="2"/>
  <c r="CW112" i="2"/>
  <c r="CN112" i="2"/>
  <c r="CK112" i="2"/>
  <c r="CI112" i="2"/>
  <c r="CD112" i="2"/>
  <c r="CC112" i="2"/>
  <c r="BY112" i="2"/>
  <c r="CA112" i="2" s="1"/>
  <c r="BW112" i="2"/>
  <c r="BV112" i="2"/>
  <c r="BS112" i="2"/>
  <c r="BR112" i="2"/>
  <c r="BP112" i="2"/>
  <c r="BO112" i="2"/>
  <c r="BN112" i="2"/>
  <c r="BM112" i="2"/>
  <c r="BL112" i="2"/>
  <c r="BK112" i="2"/>
  <c r="BJ112" i="2"/>
  <c r="BI112" i="2"/>
  <c r="BH112" i="2"/>
  <c r="BF112" i="2"/>
  <c r="BD112" i="2"/>
  <c r="AQ112" i="2"/>
  <c r="AP112" i="2"/>
  <c r="AR112" i="2" s="1"/>
  <c r="BU112" i="2" s="1"/>
  <c r="AA112" i="2"/>
  <c r="H112" i="2"/>
  <c r="CX111" i="2"/>
  <c r="CW111" i="2"/>
  <c r="CN111" i="2"/>
  <c r="CK111" i="2"/>
  <c r="CI111" i="2"/>
  <c r="CD111" i="2"/>
  <c r="CE111" i="2" s="1"/>
  <c r="CC111" i="2"/>
  <c r="BY111" i="2"/>
  <c r="CA111" i="2" s="1"/>
  <c r="BW111" i="2"/>
  <c r="BV111" i="2"/>
  <c r="BS111" i="2"/>
  <c r="BR111" i="2"/>
  <c r="BP111" i="2"/>
  <c r="BO111" i="2"/>
  <c r="BN111" i="2"/>
  <c r="BM111" i="2"/>
  <c r="BL111" i="2"/>
  <c r="BK111" i="2"/>
  <c r="BJ111" i="2"/>
  <c r="BI111" i="2"/>
  <c r="BH111" i="2"/>
  <c r="BF111" i="2"/>
  <c r="BD111" i="2"/>
  <c r="AR111" i="2"/>
  <c r="BU111" i="2" s="1"/>
  <c r="AQ111" i="2"/>
  <c r="AP111" i="2"/>
  <c r="AA111" i="2"/>
  <c r="H111" i="2"/>
  <c r="CX110" i="2"/>
  <c r="CW110" i="2"/>
  <c r="CN110" i="2"/>
  <c r="CK110" i="2"/>
  <c r="CI110" i="2"/>
  <c r="CD110" i="2"/>
  <c r="CC110" i="2"/>
  <c r="BY110" i="2"/>
  <c r="CA110" i="2" s="1"/>
  <c r="BW110" i="2"/>
  <c r="BV110" i="2"/>
  <c r="BS110" i="2"/>
  <c r="BR110" i="2"/>
  <c r="BP110" i="2"/>
  <c r="BO110" i="2"/>
  <c r="BN110" i="2"/>
  <c r="BM110" i="2"/>
  <c r="BL110" i="2"/>
  <c r="BK110" i="2"/>
  <c r="BJ110" i="2"/>
  <c r="BI110" i="2"/>
  <c r="BH110" i="2"/>
  <c r="BF110" i="2"/>
  <c r="BD110" i="2"/>
  <c r="AQ110" i="2"/>
  <c r="AP110" i="2"/>
  <c r="AR110" i="2" s="1"/>
  <c r="BU110" i="2" s="1"/>
  <c r="AA110" i="2"/>
  <c r="H110" i="2"/>
  <c r="CX109" i="2"/>
  <c r="CW109" i="2"/>
  <c r="CN109" i="2"/>
  <c r="CK109" i="2"/>
  <c r="CI109" i="2"/>
  <c r="CD109" i="2"/>
  <c r="CC109" i="2"/>
  <c r="BY109" i="2"/>
  <c r="CA109" i="2" s="1"/>
  <c r="BW109" i="2"/>
  <c r="BV109" i="2"/>
  <c r="BS109" i="2"/>
  <c r="BR109" i="2"/>
  <c r="BP109" i="2"/>
  <c r="BO109" i="2"/>
  <c r="BN109" i="2"/>
  <c r="BM109" i="2"/>
  <c r="BL109" i="2"/>
  <c r="BK109" i="2"/>
  <c r="BJ109" i="2"/>
  <c r="BI109" i="2"/>
  <c r="BH109" i="2"/>
  <c r="BF109" i="2"/>
  <c r="BD109" i="2"/>
  <c r="AQ109" i="2"/>
  <c r="AP109" i="2"/>
  <c r="AR109" i="2" s="1"/>
  <c r="BU109" i="2" s="1"/>
  <c r="AA109" i="2"/>
  <c r="H109" i="2"/>
  <c r="CX108" i="2"/>
  <c r="CW108" i="2"/>
  <c r="CN108" i="2"/>
  <c r="CK108" i="2"/>
  <c r="CI108" i="2"/>
  <c r="CD108" i="2"/>
  <c r="CE108" i="2" s="1"/>
  <c r="CC108" i="2"/>
  <c r="BY108" i="2"/>
  <c r="CA108" i="2" s="1"/>
  <c r="BW108" i="2"/>
  <c r="BV108" i="2"/>
  <c r="BS108" i="2"/>
  <c r="BR108" i="2"/>
  <c r="BP108" i="2"/>
  <c r="BO108" i="2"/>
  <c r="BN108" i="2"/>
  <c r="BM108" i="2"/>
  <c r="BL108" i="2"/>
  <c r="BK108" i="2"/>
  <c r="BJ108" i="2"/>
  <c r="BI108" i="2"/>
  <c r="BH108" i="2"/>
  <c r="BF108" i="2"/>
  <c r="BD108" i="2"/>
  <c r="AQ108" i="2"/>
  <c r="AP108" i="2"/>
  <c r="AR108" i="2" s="1"/>
  <c r="BU108" i="2" s="1"/>
  <c r="AA108" i="2"/>
  <c r="H108" i="2"/>
  <c r="CX107" i="2"/>
  <c r="CW107" i="2"/>
  <c r="CN107" i="2"/>
  <c r="CK107" i="2"/>
  <c r="CI107" i="2"/>
  <c r="CE107" i="2"/>
  <c r="CD107" i="2"/>
  <c r="CC107" i="2"/>
  <c r="BY107" i="2"/>
  <c r="CA107" i="2" s="1"/>
  <c r="BW107" i="2"/>
  <c r="BV107" i="2"/>
  <c r="BS107" i="2"/>
  <c r="BR107" i="2"/>
  <c r="BP107" i="2"/>
  <c r="BO107" i="2"/>
  <c r="BN107" i="2"/>
  <c r="BM107" i="2"/>
  <c r="BL107" i="2"/>
  <c r="BK107" i="2"/>
  <c r="BJ107" i="2"/>
  <c r="BI107" i="2"/>
  <c r="BH107" i="2"/>
  <c r="BF107" i="2"/>
  <c r="BD107" i="2"/>
  <c r="AQ107" i="2"/>
  <c r="AP107" i="2"/>
  <c r="AR107" i="2" s="1"/>
  <c r="BU107" i="2" s="1"/>
  <c r="AA107" i="2"/>
  <c r="H107" i="2"/>
  <c r="CX106" i="2"/>
  <c r="CW106" i="2"/>
  <c r="CN106" i="2"/>
  <c r="CK106" i="2"/>
  <c r="CI106" i="2"/>
  <c r="CD106" i="2"/>
  <c r="CE106" i="2" s="1"/>
  <c r="CC106" i="2"/>
  <c r="BY106" i="2"/>
  <c r="CA106" i="2" s="1"/>
  <c r="BW106" i="2"/>
  <c r="BV106" i="2"/>
  <c r="BU106" i="2"/>
  <c r="BS106" i="2"/>
  <c r="BR106" i="2"/>
  <c r="BP106" i="2"/>
  <c r="BO106" i="2"/>
  <c r="BN106" i="2"/>
  <c r="BM106" i="2"/>
  <c r="BL106" i="2"/>
  <c r="BK106" i="2"/>
  <c r="BJ106" i="2"/>
  <c r="BI106" i="2"/>
  <c r="BH106" i="2"/>
  <c r="BF106" i="2"/>
  <c r="BD106" i="2"/>
  <c r="AQ106" i="2"/>
  <c r="AP106" i="2"/>
  <c r="AR106" i="2" s="1"/>
  <c r="AA106" i="2"/>
  <c r="H106" i="2"/>
  <c r="CX105" i="2"/>
  <c r="CW105" i="2"/>
  <c r="CN105" i="2"/>
  <c r="CK105" i="2"/>
  <c r="CI105" i="2"/>
  <c r="CD105" i="2"/>
  <c r="CE105" i="2" s="1"/>
  <c r="CC105" i="2"/>
  <c r="BY105" i="2"/>
  <c r="CA105" i="2" s="1"/>
  <c r="BW105" i="2"/>
  <c r="BV105" i="2"/>
  <c r="BS105" i="2"/>
  <c r="BR105" i="2"/>
  <c r="BP105" i="2"/>
  <c r="BO105" i="2"/>
  <c r="BN105" i="2"/>
  <c r="BM105" i="2"/>
  <c r="BL105" i="2"/>
  <c r="BK105" i="2"/>
  <c r="BJ105" i="2"/>
  <c r="BI105" i="2"/>
  <c r="BH105" i="2"/>
  <c r="BF105" i="2"/>
  <c r="BD105" i="2"/>
  <c r="AQ105" i="2"/>
  <c r="AP105" i="2"/>
  <c r="AR105" i="2" s="1"/>
  <c r="BU105" i="2" s="1"/>
  <c r="AA105" i="2"/>
  <c r="H105" i="2"/>
  <c r="CX104" i="2"/>
  <c r="CW104" i="2"/>
  <c r="CN104" i="2"/>
  <c r="CK104" i="2"/>
  <c r="CI104" i="2"/>
  <c r="CD104" i="2"/>
  <c r="CC104" i="2"/>
  <c r="BY104" i="2"/>
  <c r="CA104" i="2" s="1"/>
  <c r="BW104" i="2"/>
  <c r="BV104" i="2"/>
  <c r="BS104" i="2"/>
  <c r="BR104" i="2"/>
  <c r="BP104" i="2"/>
  <c r="BO104" i="2"/>
  <c r="BN104" i="2"/>
  <c r="BM104" i="2"/>
  <c r="BL104" i="2"/>
  <c r="BK104" i="2"/>
  <c r="BJ104" i="2"/>
  <c r="BI104" i="2"/>
  <c r="BH104" i="2"/>
  <c r="BF104" i="2"/>
  <c r="BD104" i="2"/>
  <c r="AQ104" i="2"/>
  <c r="AP104" i="2"/>
  <c r="AR104" i="2" s="1"/>
  <c r="BU104" i="2" s="1"/>
  <c r="AA104" i="2"/>
  <c r="H104" i="2"/>
  <c r="CX103" i="2"/>
  <c r="CW103" i="2"/>
  <c r="CN103" i="2"/>
  <c r="CK103" i="2"/>
  <c r="CI103" i="2"/>
  <c r="CE103" i="2"/>
  <c r="CD103" i="2"/>
  <c r="CC103" i="2"/>
  <c r="BY103" i="2"/>
  <c r="CA103" i="2" s="1"/>
  <c r="BW103" i="2"/>
  <c r="BV103" i="2"/>
  <c r="BS103" i="2"/>
  <c r="BR103" i="2"/>
  <c r="BP103" i="2"/>
  <c r="BO103" i="2"/>
  <c r="BN103" i="2"/>
  <c r="BM103" i="2"/>
  <c r="BL103" i="2"/>
  <c r="BK103" i="2"/>
  <c r="BJ103" i="2"/>
  <c r="BI103" i="2"/>
  <c r="BH103" i="2"/>
  <c r="BF103" i="2"/>
  <c r="BD103" i="2"/>
  <c r="AQ103" i="2"/>
  <c r="AP103" i="2"/>
  <c r="AR103" i="2" s="1"/>
  <c r="BU103" i="2" s="1"/>
  <c r="AA103" i="2"/>
  <c r="H103" i="2"/>
  <c r="DA102" i="2"/>
  <c r="CZ102" i="2"/>
  <c r="CX102" i="2"/>
  <c r="CW102" i="2"/>
  <c r="CN102" i="2"/>
  <c r="CK102" i="2"/>
  <c r="CI102" i="2"/>
  <c r="CC102" i="2"/>
  <c r="BY102" i="2"/>
  <c r="CA102" i="2" s="1"/>
  <c r="BW102" i="2"/>
  <c r="BV102" i="2"/>
  <c r="BS102" i="2"/>
  <c r="BR102" i="2"/>
  <c r="BP102" i="2"/>
  <c r="BN102" i="2"/>
  <c r="CV102" i="2" s="1"/>
  <c r="CR102" i="2" s="1"/>
  <c r="BL102" i="2"/>
  <c r="BI102" i="2"/>
  <c r="BH102" i="2"/>
  <c r="BG102" i="2"/>
  <c r="BE102" i="2"/>
  <c r="BF102" i="2" s="1"/>
  <c r="BD102" i="2"/>
  <c r="BC102" i="2"/>
  <c r="BO102" i="2" s="1"/>
  <c r="AZ102" i="2"/>
  <c r="AY102" i="2"/>
  <c r="AX102" i="2"/>
  <c r="AW102" i="2"/>
  <c r="AV102" i="2"/>
  <c r="AU102" i="2"/>
  <c r="BM102" i="2" s="1"/>
  <c r="AT102" i="2"/>
  <c r="CD102" i="2" s="1"/>
  <c r="AS102" i="2"/>
  <c r="AR102" i="2"/>
  <c r="BU102" i="2" s="1"/>
  <c r="AP102" i="2"/>
  <c r="AO102" i="2"/>
  <c r="AN102" i="2"/>
  <c r="AM102" i="2"/>
  <c r="AL102" i="2"/>
  <c r="AK102" i="2"/>
  <c r="AJ102" i="2"/>
  <c r="AI102" i="2"/>
  <c r="AQ102" i="2" s="1"/>
  <c r="AA102" i="2"/>
  <c r="Z102" i="2"/>
  <c r="Y102" i="2"/>
  <c r="X102" i="2"/>
  <c r="U102" i="2"/>
  <c r="T102" i="2"/>
  <c r="Q102" i="2"/>
  <c r="P102" i="2"/>
  <c r="O102" i="2"/>
  <c r="N102" i="2"/>
  <c r="M102" i="2"/>
  <c r="L102" i="2"/>
  <c r="BK102" i="2" s="1"/>
  <c r="K102" i="2"/>
  <c r="BJ102" i="2" s="1"/>
  <c r="J102" i="2"/>
  <c r="I102" i="2"/>
  <c r="H102" i="2"/>
  <c r="G102" i="2"/>
  <c r="F102" i="2"/>
  <c r="CX101" i="2"/>
  <c r="CW101" i="2"/>
  <c r="CN101" i="2"/>
  <c r="CK101" i="2"/>
  <c r="CI101" i="2"/>
  <c r="CD101" i="2"/>
  <c r="CE101" i="2" s="1"/>
  <c r="CC101" i="2"/>
  <c r="BY101" i="2"/>
  <c r="CA101" i="2" s="1"/>
  <c r="BW101" i="2"/>
  <c r="BV101" i="2"/>
  <c r="BS101" i="2"/>
  <c r="BR101" i="2"/>
  <c r="BP101" i="2"/>
  <c r="BO101" i="2"/>
  <c r="BN101" i="2"/>
  <c r="BM101" i="2"/>
  <c r="BL101" i="2"/>
  <c r="BK101" i="2"/>
  <c r="BJ101" i="2"/>
  <c r="BI101" i="2"/>
  <c r="BH101" i="2"/>
  <c r="BF101" i="2"/>
  <c r="BD101" i="2"/>
  <c r="AQ101" i="2"/>
  <c r="AP101" i="2"/>
  <c r="AR101" i="2" s="1"/>
  <c r="BU101" i="2" s="1"/>
  <c r="AA101" i="2"/>
  <c r="H101" i="2"/>
  <c r="CX100" i="2"/>
  <c r="CW100" i="2"/>
  <c r="CN100" i="2"/>
  <c r="CK100" i="2"/>
  <c r="CI100" i="2"/>
  <c r="CD100" i="2"/>
  <c r="CC100" i="2"/>
  <c r="BY100" i="2"/>
  <c r="CA100" i="2" s="1"/>
  <c r="BW100" i="2"/>
  <c r="BV100" i="2"/>
  <c r="BS100" i="2"/>
  <c r="BR100" i="2"/>
  <c r="BP100" i="2"/>
  <c r="BO100" i="2"/>
  <c r="BN100" i="2"/>
  <c r="BM100" i="2"/>
  <c r="BL100" i="2"/>
  <c r="BK100" i="2"/>
  <c r="BJ100" i="2"/>
  <c r="BI100" i="2"/>
  <c r="BH100" i="2"/>
  <c r="BF100" i="2"/>
  <c r="BD100" i="2"/>
  <c r="AR100" i="2"/>
  <c r="BU100" i="2" s="1"/>
  <c r="AQ100" i="2"/>
  <c r="AP100" i="2"/>
  <c r="AA100" i="2"/>
  <c r="H100" i="2"/>
  <c r="CX99" i="2"/>
  <c r="CW99" i="2"/>
  <c r="CN99" i="2"/>
  <c r="CK99" i="2"/>
  <c r="CI99" i="2"/>
  <c r="CD99" i="2"/>
  <c r="CE99" i="2" s="1"/>
  <c r="CC99" i="2"/>
  <c r="BY99" i="2"/>
  <c r="CA99" i="2" s="1"/>
  <c r="BW99" i="2"/>
  <c r="BV99" i="2"/>
  <c r="BS99" i="2"/>
  <c r="BR99" i="2"/>
  <c r="BP99" i="2"/>
  <c r="BO99" i="2"/>
  <c r="BN99" i="2"/>
  <c r="BM99" i="2"/>
  <c r="BL99" i="2"/>
  <c r="BK99" i="2"/>
  <c r="BJ99" i="2"/>
  <c r="BI99" i="2"/>
  <c r="BH99" i="2"/>
  <c r="BF99" i="2"/>
  <c r="BD99" i="2"/>
  <c r="AQ99" i="2"/>
  <c r="AP99" i="2"/>
  <c r="AR99" i="2" s="1"/>
  <c r="BU99" i="2" s="1"/>
  <c r="AA99" i="2"/>
  <c r="H99" i="2"/>
  <c r="CX98" i="2"/>
  <c r="CW98" i="2"/>
  <c r="CN98" i="2"/>
  <c r="CK98" i="2"/>
  <c r="CI98" i="2"/>
  <c r="CD98" i="2"/>
  <c r="CC98" i="2"/>
  <c r="BY98" i="2"/>
  <c r="CA98" i="2" s="1"/>
  <c r="BW98" i="2"/>
  <c r="BV98" i="2"/>
  <c r="BS98" i="2"/>
  <c r="BR98" i="2"/>
  <c r="BP98" i="2"/>
  <c r="BO98" i="2"/>
  <c r="BN98" i="2"/>
  <c r="BM98" i="2"/>
  <c r="BL98" i="2"/>
  <c r="BK98" i="2"/>
  <c r="BJ98" i="2"/>
  <c r="BI98" i="2"/>
  <c r="BH98" i="2"/>
  <c r="BF98" i="2"/>
  <c r="BD98" i="2"/>
  <c r="AQ98" i="2"/>
  <c r="AP98" i="2"/>
  <c r="AR98" i="2" s="1"/>
  <c r="BU98" i="2" s="1"/>
  <c r="AA98" i="2"/>
  <c r="H98" i="2"/>
  <c r="CX97" i="2"/>
  <c r="CW97" i="2"/>
  <c r="CN97" i="2"/>
  <c r="CK97" i="2"/>
  <c r="CI97" i="2"/>
  <c r="CD97" i="2"/>
  <c r="CC97" i="2"/>
  <c r="BY97" i="2"/>
  <c r="CA97" i="2" s="1"/>
  <c r="BW97" i="2"/>
  <c r="BV97" i="2"/>
  <c r="BS97" i="2"/>
  <c r="BR97" i="2"/>
  <c r="BP97" i="2"/>
  <c r="BO97" i="2"/>
  <c r="BN97" i="2"/>
  <c r="CV97" i="2" s="1"/>
  <c r="BM97" i="2"/>
  <c r="BL97" i="2"/>
  <c r="BK97" i="2"/>
  <c r="BJ97" i="2"/>
  <c r="BI97" i="2"/>
  <c r="BH97" i="2"/>
  <c r="BF97" i="2"/>
  <c r="BD97" i="2"/>
  <c r="AQ97" i="2"/>
  <c r="AP97" i="2"/>
  <c r="AR97" i="2" s="1"/>
  <c r="BU97" i="2" s="1"/>
  <c r="AA97" i="2"/>
  <c r="H97" i="2"/>
  <c r="CX96" i="2"/>
  <c r="CW96" i="2"/>
  <c r="CN96" i="2"/>
  <c r="CK96" i="2"/>
  <c r="CI96" i="2"/>
  <c r="CD96" i="2"/>
  <c r="CE96" i="2" s="1"/>
  <c r="CC96" i="2"/>
  <c r="CA96" i="2"/>
  <c r="BY96" i="2"/>
  <c r="BW96" i="2"/>
  <c r="BV96" i="2"/>
  <c r="BS96" i="2"/>
  <c r="BR96" i="2"/>
  <c r="BP96" i="2"/>
  <c r="BO96" i="2"/>
  <c r="BN96" i="2"/>
  <c r="BM96" i="2"/>
  <c r="BL96" i="2"/>
  <c r="BK96" i="2"/>
  <c r="BJ96" i="2"/>
  <c r="BI96" i="2"/>
  <c r="BH96" i="2"/>
  <c r="BF96" i="2"/>
  <c r="BD96" i="2"/>
  <c r="AQ96" i="2"/>
  <c r="AP96" i="2"/>
  <c r="AR96" i="2" s="1"/>
  <c r="BU96" i="2" s="1"/>
  <c r="AA96" i="2"/>
  <c r="H96" i="2"/>
  <c r="CX95" i="2"/>
  <c r="CW95" i="2"/>
  <c r="CN95" i="2"/>
  <c r="CK95" i="2"/>
  <c r="CI95" i="2"/>
  <c r="CE95" i="2"/>
  <c r="CD95" i="2"/>
  <c r="CC95" i="2"/>
  <c r="CA95" i="2"/>
  <c r="BY95" i="2"/>
  <c r="BW95" i="2"/>
  <c r="BV95" i="2"/>
  <c r="BS95" i="2"/>
  <c r="BR95" i="2"/>
  <c r="BP95" i="2"/>
  <c r="BO95" i="2"/>
  <c r="BN95" i="2"/>
  <c r="BM95" i="2"/>
  <c r="BL95" i="2"/>
  <c r="BK95" i="2"/>
  <c r="BJ95" i="2"/>
  <c r="BI95" i="2"/>
  <c r="BH95" i="2"/>
  <c r="BF95" i="2"/>
  <c r="BD95" i="2"/>
  <c r="AQ95" i="2"/>
  <c r="AP95" i="2"/>
  <c r="AR95" i="2" s="1"/>
  <c r="BU95" i="2" s="1"/>
  <c r="AA95" i="2"/>
  <c r="H95" i="2"/>
  <c r="DA94" i="2"/>
  <c r="CZ94" i="2"/>
  <c r="CX94" i="2"/>
  <c r="CW94" i="2"/>
  <c r="CN94" i="2"/>
  <c r="CK94" i="2"/>
  <c r="CI94" i="2"/>
  <c r="CC94" i="2"/>
  <c r="CA94" i="2"/>
  <c r="BY94" i="2"/>
  <c r="BW94" i="2"/>
  <c r="BV94" i="2"/>
  <c r="BS94" i="2"/>
  <c r="BR94" i="2"/>
  <c r="BP94" i="2"/>
  <c r="BO94" i="2"/>
  <c r="BN94" i="2"/>
  <c r="BI94" i="2"/>
  <c r="BH94" i="2"/>
  <c r="BG94" i="2"/>
  <c r="BE94" i="2"/>
  <c r="BF94" i="2" s="1"/>
  <c r="BD94" i="2"/>
  <c r="BC94" i="2"/>
  <c r="AZ94" i="2"/>
  <c r="AY94" i="2"/>
  <c r="AX94" i="2"/>
  <c r="AW94" i="2"/>
  <c r="AV94" i="2"/>
  <c r="AU94" i="2"/>
  <c r="BM94" i="2" s="1"/>
  <c r="AT94" i="2"/>
  <c r="CD94" i="2" s="1"/>
  <c r="CE94" i="2" s="1"/>
  <c r="AS94" i="2"/>
  <c r="AP94" i="2"/>
  <c r="AR94" i="2" s="1"/>
  <c r="BU94" i="2" s="1"/>
  <c r="AO94" i="2"/>
  <c r="AN94" i="2"/>
  <c r="AM94" i="2"/>
  <c r="AL94" i="2"/>
  <c r="AK94" i="2"/>
  <c r="AJ94" i="2"/>
  <c r="AI94" i="2"/>
  <c r="AQ94" i="2" s="1"/>
  <c r="AA94" i="2"/>
  <c r="Z94" i="2"/>
  <c r="Y94" i="2"/>
  <c r="X94" i="2"/>
  <c r="U94" i="2"/>
  <c r="T94" i="2"/>
  <c r="Q94" i="2"/>
  <c r="P94" i="2"/>
  <c r="O94" i="2"/>
  <c r="N94" i="2"/>
  <c r="M94" i="2"/>
  <c r="BL94" i="2" s="1"/>
  <c r="L94" i="2"/>
  <c r="BK94" i="2" s="1"/>
  <c r="K94" i="2"/>
  <c r="BJ94" i="2" s="1"/>
  <c r="J94" i="2"/>
  <c r="I94" i="2"/>
  <c r="G94" i="2"/>
  <c r="H94" i="2" s="1"/>
  <c r="F94" i="2"/>
  <c r="CX93" i="2"/>
  <c r="CW93" i="2"/>
  <c r="CN93" i="2"/>
  <c r="CK93" i="2"/>
  <c r="CI93" i="2"/>
  <c r="CD93" i="2"/>
  <c r="CC93" i="2"/>
  <c r="BY93" i="2"/>
  <c r="CA93" i="2" s="1"/>
  <c r="BW93" i="2"/>
  <c r="BV93" i="2"/>
  <c r="BS93" i="2"/>
  <c r="BR93" i="2"/>
  <c r="BP93" i="2"/>
  <c r="BO93" i="2"/>
  <c r="BN93" i="2"/>
  <c r="BM93" i="2"/>
  <c r="BL93" i="2"/>
  <c r="BK93" i="2"/>
  <c r="BJ93" i="2"/>
  <c r="BI93" i="2"/>
  <c r="BH93" i="2"/>
  <c r="BF93" i="2"/>
  <c r="BD93" i="2"/>
  <c r="AQ93" i="2"/>
  <c r="AP93" i="2"/>
  <c r="AR93" i="2" s="1"/>
  <c r="BU93" i="2" s="1"/>
  <c r="AA93" i="2"/>
  <c r="H93" i="2"/>
  <c r="CX92" i="2"/>
  <c r="CW92" i="2"/>
  <c r="CN92" i="2"/>
  <c r="CK92" i="2"/>
  <c r="CI92" i="2"/>
  <c r="CD92" i="2"/>
  <c r="CE92" i="2" s="1"/>
  <c r="CC92" i="2"/>
  <c r="BY92" i="2"/>
  <c r="CA92" i="2" s="1"/>
  <c r="BW92" i="2"/>
  <c r="BV92" i="2"/>
  <c r="BS92" i="2"/>
  <c r="BR92" i="2"/>
  <c r="BP92" i="2"/>
  <c r="BO92" i="2"/>
  <c r="BN92" i="2"/>
  <c r="CV92" i="2" s="1"/>
  <c r="CY92" i="2" s="1"/>
  <c r="BM92" i="2"/>
  <c r="BL92" i="2"/>
  <c r="BK92" i="2"/>
  <c r="BJ92" i="2"/>
  <c r="BI92" i="2"/>
  <c r="BH92" i="2"/>
  <c r="BF92" i="2"/>
  <c r="BD92" i="2"/>
  <c r="AR92" i="2"/>
  <c r="BU92" i="2" s="1"/>
  <c r="AQ92" i="2"/>
  <c r="AP92" i="2"/>
  <c r="AA92" i="2"/>
  <c r="H92" i="2"/>
  <c r="CX91" i="2"/>
  <c r="CW91" i="2"/>
  <c r="CN91" i="2"/>
  <c r="CK91" i="2"/>
  <c r="CI91" i="2"/>
  <c r="CD91" i="2"/>
  <c r="CE91" i="2" s="1"/>
  <c r="CC91" i="2"/>
  <c r="BY91" i="2"/>
  <c r="CA91" i="2" s="1"/>
  <c r="BW91" i="2"/>
  <c r="BV91" i="2"/>
  <c r="BS91" i="2"/>
  <c r="BR91" i="2"/>
  <c r="BP91" i="2"/>
  <c r="BO91" i="2"/>
  <c r="BN91" i="2"/>
  <c r="BM91" i="2"/>
  <c r="BL91" i="2"/>
  <c r="BK91" i="2"/>
  <c r="BJ91" i="2"/>
  <c r="BI91" i="2"/>
  <c r="BH91" i="2"/>
  <c r="BF91" i="2"/>
  <c r="BD91" i="2"/>
  <c r="AQ91" i="2"/>
  <c r="AP91" i="2"/>
  <c r="AR91" i="2" s="1"/>
  <c r="BU91" i="2" s="1"/>
  <c r="AA91" i="2"/>
  <c r="H91" i="2"/>
  <c r="CX90" i="2"/>
  <c r="CW90" i="2"/>
  <c r="CN90" i="2"/>
  <c r="CK90" i="2"/>
  <c r="CI90" i="2"/>
  <c r="CD90" i="2"/>
  <c r="CE90" i="2" s="1"/>
  <c r="CC90" i="2"/>
  <c r="BY90" i="2"/>
  <c r="CA90" i="2" s="1"/>
  <c r="BW90" i="2"/>
  <c r="BV90" i="2"/>
  <c r="BS90" i="2"/>
  <c r="BR90" i="2"/>
  <c r="BP90" i="2"/>
  <c r="BO90" i="2"/>
  <c r="BN90" i="2"/>
  <c r="CV90" i="2" s="1"/>
  <c r="BM90" i="2"/>
  <c r="BL90" i="2"/>
  <c r="BK90" i="2"/>
  <c r="BJ90" i="2"/>
  <c r="BI90" i="2"/>
  <c r="BH90" i="2"/>
  <c r="BF90" i="2"/>
  <c r="BD90" i="2"/>
  <c r="AQ90" i="2"/>
  <c r="AP90" i="2"/>
  <c r="AR90" i="2" s="1"/>
  <c r="BU90" i="2" s="1"/>
  <c r="AA90" i="2"/>
  <c r="H90" i="2"/>
  <c r="CX89" i="2"/>
  <c r="CW89" i="2"/>
  <c r="CN89" i="2"/>
  <c r="CK89" i="2"/>
  <c r="CI89" i="2"/>
  <c r="CD89" i="2"/>
  <c r="CE89" i="2" s="1"/>
  <c r="CC89" i="2"/>
  <c r="BY89" i="2"/>
  <c r="CA89" i="2" s="1"/>
  <c r="BW89" i="2"/>
  <c r="BV89" i="2"/>
  <c r="BS89" i="2"/>
  <c r="BR89" i="2"/>
  <c r="BP89" i="2"/>
  <c r="BO89" i="2"/>
  <c r="BN89" i="2"/>
  <c r="BM89" i="2"/>
  <c r="BL89" i="2"/>
  <c r="BK89" i="2"/>
  <c r="BJ89" i="2"/>
  <c r="BI89" i="2"/>
  <c r="BH89" i="2"/>
  <c r="BF89" i="2"/>
  <c r="BD89" i="2"/>
  <c r="AQ89" i="2"/>
  <c r="AP89" i="2"/>
  <c r="AR89" i="2" s="1"/>
  <c r="BU89" i="2" s="1"/>
  <c r="AA89" i="2"/>
  <c r="H89" i="2"/>
  <c r="CX88" i="2"/>
  <c r="CW88" i="2"/>
  <c r="CN88" i="2"/>
  <c r="CK88" i="2"/>
  <c r="CI88" i="2"/>
  <c r="CD88" i="2"/>
  <c r="CC88" i="2"/>
  <c r="CA88" i="2"/>
  <c r="BY88" i="2"/>
  <c r="BW88" i="2"/>
  <c r="BV88" i="2"/>
  <c r="BS88" i="2"/>
  <c r="BR88" i="2"/>
  <c r="BP88" i="2"/>
  <c r="BO88" i="2"/>
  <c r="BN88" i="2"/>
  <c r="BM88" i="2"/>
  <c r="BL88" i="2"/>
  <c r="BK88" i="2"/>
  <c r="BJ88" i="2"/>
  <c r="BI88" i="2"/>
  <c r="BH88" i="2"/>
  <c r="BF88" i="2"/>
  <c r="BD88" i="2"/>
  <c r="AQ88" i="2"/>
  <c r="AP88" i="2"/>
  <c r="AR88" i="2" s="1"/>
  <c r="BU88" i="2" s="1"/>
  <c r="AA88" i="2"/>
  <c r="H88" i="2"/>
  <c r="CX87" i="2"/>
  <c r="CW87" i="2"/>
  <c r="CN87" i="2"/>
  <c r="CK87" i="2"/>
  <c r="CI87" i="2"/>
  <c r="CE87" i="2"/>
  <c r="CD87" i="2"/>
  <c r="CC87" i="2"/>
  <c r="BY87" i="2"/>
  <c r="CA87" i="2" s="1"/>
  <c r="BW87" i="2"/>
  <c r="BV87" i="2"/>
  <c r="BS87" i="2"/>
  <c r="BR87" i="2"/>
  <c r="BP87" i="2"/>
  <c r="BO87" i="2"/>
  <c r="BN87" i="2"/>
  <c r="BM87" i="2"/>
  <c r="BL87" i="2"/>
  <c r="BK87" i="2"/>
  <c r="BJ87" i="2"/>
  <c r="BI87" i="2"/>
  <c r="BH87" i="2"/>
  <c r="BF87" i="2"/>
  <c r="BD87" i="2"/>
  <c r="AQ87" i="2"/>
  <c r="AP87" i="2"/>
  <c r="AR87" i="2" s="1"/>
  <c r="BU87" i="2" s="1"/>
  <c r="AA87" i="2"/>
  <c r="H87" i="2"/>
  <c r="DA86" i="2"/>
  <c r="CZ86" i="2"/>
  <c r="CX86" i="2"/>
  <c r="CW86" i="2"/>
  <c r="CN86" i="2"/>
  <c r="CK86" i="2"/>
  <c r="CI86" i="2"/>
  <c r="CC86" i="2"/>
  <c r="BY86" i="2"/>
  <c r="CA86" i="2" s="1"/>
  <c r="BW86" i="2"/>
  <c r="BV86" i="2"/>
  <c r="BS86" i="2"/>
  <c r="BR86" i="2"/>
  <c r="BP86" i="2"/>
  <c r="BN86" i="2"/>
  <c r="BL86" i="2"/>
  <c r="BI86" i="2"/>
  <c r="BH86" i="2"/>
  <c r="BG86" i="2"/>
  <c r="BE86" i="2"/>
  <c r="BF86" i="2" s="1"/>
  <c r="BD86" i="2"/>
  <c r="BC86" i="2"/>
  <c r="BO86" i="2" s="1"/>
  <c r="AZ86" i="2"/>
  <c r="AY86" i="2"/>
  <c r="AX86" i="2"/>
  <c r="AW86" i="2"/>
  <c r="AV86" i="2"/>
  <c r="AU86" i="2"/>
  <c r="BM86" i="2" s="1"/>
  <c r="AT86" i="2"/>
  <c r="CD86" i="2" s="1"/>
  <c r="AS86" i="2"/>
  <c r="AP86" i="2"/>
  <c r="AR86" i="2" s="1"/>
  <c r="BU86" i="2" s="1"/>
  <c r="AO86" i="2"/>
  <c r="AN86" i="2"/>
  <c r="AM86" i="2"/>
  <c r="AL86" i="2"/>
  <c r="AK86" i="2"/>
  <c r="AJ86" i="2"/>
  <c r="AI86" i="2"/>
  <c r="AQ86" i="2" s="1"/>
  <c r="AA86" i="2"/>
  <c r="Z86" i="2"/>
  <c r="Y86" i="2"/>
  <c r="X86" i="2"/>
  <c r="U86" i="2"/>
  <c r="T86" i="2"/>
  <c r="Q86" i="2"/>
  <c r="P86" i="2"/>
  <c r="O86" i="2"/>
  <c r="N86" i="2"/>
  <c r="M86" i="2"/>
  <c r="L86" i="2"/>
  <c r="BK86" i="2" s="1"/>
  <c r="K86" i="2"/>
  <c r="BJ86" i="2" s="1"/>
  <c r="J86" i="2"/>
  <c r="I86" i="2"/>
  <c r="H86" i="2"/>
  <c r="G86" i="2"/>
  <c r="F86" i="2"/>
  <c r="CX85" i="2"/>
  <c r="CW85" i="2"/>
  <c r="CN85" i="2"/>
  <c r="CK85" i="2"/>
  <c r="CI85" i="2"/>
  <c r="CD85" i="2"/>
  <c r="CE85" i="2" s="1"/>
  <c r="CC85" i="2"/>
  <c r="BY85" i="2"/>
  <c r="CA85" i="2" s="1"/>
  <c r="BW85" i="2"/>
  <c r="BV85" i="2"/>
  <c r="BS85" i="2"/>
  <c r="BR85" i="2"/>
  <c r="BP85" i="2"/>
  <c r="BO85" i="2"/>
  <c r="BN85" i="2"/>
  <c r="BM85" i="2"/>
  <c r="BL85" i="2"/>
  <c r="BK85" i="2"/>
  <c r="BJ85" i="2"/>
  <c r="BI85" i="2"/>
  <c r="BH85" i="2"/>
  <c r="BF85" i="2"/>
  <c r="BD85" i="2"/>
  <c r="AQ85" i="2"/>
  <c r="AP85" i="2"/>
  <c r="AR85" i="2" s="1"/>
  <c r="BU85" i="2" s="1"/>
  <c r="AA85" i="2"/>
  <c r="H85" i="2"/>
  <c r="CX84" i="2"/>
  <c r="CW84" i="2"/>
  <c r="CN84" i="2"/>
  <c r="CK84" i="2"/>
  <c r="CI84" i="2"/>
  <c r="CD84" i="2"/>
  <c r="CC84" i="2"/>
  <c r="BY84" i="2"/>
  <c r="CA84" i="2" s="1"/>
  <c r="BW84" i="2"/>
  <c r="BV84" i="2"/>
  <c r="BS84" i="2"/>
  <c r="BR84" i="2"/>
  <c r="BP84" i="2"/>
  <c r="BO84" i="2"/>
  <c r="BN84" i="2"/>
  <c r="BM84" i="2"/>
  <c r="BL84" i="2"/>
  <c r="BK84" i="2"/>
  <c r="BJ84" i="2"/>
  <c r="BI84" i="2"/>
  <c r="BH84" i="2"/>
  <c r="BF84" i="2"/>
  <c r="BD84" i="2"/>
  <c r="AR84" i="2"/>
  <c r="BU84" i="2" s="1"/>
  <c r="AQ84" i="2"/>
  <c r="AP84" i="2"/>
  <c r="AA84" i="2"/>
  <c r="H84" i="2"/>
  <c r="CX83" i="2"/>
  <c r="CW83" i="2"/>
  <c r="CN83" i="2"/>
  <c r="CK83" i="2"/>
  <c r="CI83" i="2"/>
  <c r="CE83" i="2"/>
  <c r="CD83" i="2"/>
  <c r="CC83" i="2"/>
  <c r="BY83" i="2"/>
  <c r="CA83" i="2" s="1"/>
  <c r="BW83" i="2"/>
  <c r="BV83" i="2"/>
  <c r="BS83" i="2"/>
  <c r="BR83" i="2"/>
  <c r="BP83" i="2"/>
  <c r="BO83" i="2"/>
  <c r="BN83" i="2"/>
  <c r="BM83" i="2"/>
  <c r="BL83" i="2"/>
  <c r="BK83" i="2"/>
  <c r="BJ83" i="2"/>
  <c r="BI83" i="2"/>
  <c r="BH83" i="2"/>
  <c r="BF83" i="2"/>
  <c r="BD83" i="2"/>
  <c r="AR83" i="2"/>
  <c r="BU83" i="2" s="1"/>
  <c r="AQ83" i="2"/>
  <c r="AP83" i="2"/>
  <c r="AA83" i="2"/>
  <c r="H83" i="2"/>
  <c r="CX82" i="2"/>
  <c r="CW82" i="2"/>
  <c r="CN82" i="2"/>
  <c r="CK82" i="2"/>
  <c r="CI82" i="2"/>
  <c r="CD82" i="2"/>
  <c r="CC82" i="2"/>
  <c r="BY82" i="2"/>
  <c r="CA82" i="2" s="1"/>
  <c r="BW82" i="2"/>
  <c r="BV82" i="2"/>
  <c r="BS82" i="2"/>
  <c r="BR82" i="2"/>
  <c r="BP82" i="2"/>
  <c r="BO82" i="2"/>
  <c r="BN82" i="2"/>
  <c r="BM82" i="2"/>
  <c r="BL82" i="2"/>
  <c r="BK82" i="2"/>
  <c r="BJ82" i="2"/>
  <c r="BI82" i="2"/>
  <c r="BH82" i="2"/>
  <c r="BF82" i="2"/>
  <c r="BD82" i="2"/>
  <c r="AQ82" i="2"/>
  <c r="AP82" i="2"/>
  <c r="AR82" i="2" s="1"/>
  <c r="BU82" i="2" s="1"/>
  <c r="AA82" i="2"/>
  <c r="H82" i="2"/>
  <c r="CX81" i="2"/>
  <c r="CW81" i="2"/>
  <c r="CN81" i="2"/>
  <c r="CK81" i="2"/>
  <c r="CI81" i="2"/>
  <c r="CD81" i="2"/>
  <c r="CC81" i="2"/>
  <c r="BY81" i="2"/>
  <c r="CA81" i="2" s="1"/>
  <c r="BW81" i="2"/>
  <c r="BV81" i="2"/>
  <c r="BS81" i="2"/>
  <c r="BR81" i="2"/>
  <c r="BP81" i="2"/>
  <c r="BO81" i="2"/>
  <c r="BN81" i="2"/>
  <c r="BM81" i="2"/>
  <c r="BL81" i="2"/>
  <c r="BK81" i="2"/>
  <c r="BJ81" i="2"/>
  <c r="BI81" i="2"/>
  <c r="BH81" i="2"/>
  <c r="BF81" i="2"/>
  <c r="BD81" i="2"/>
  <c r="AQ81" i="2"/>
  <c r="AP81" i="2"/>
  <c r="AR81" i="2" s="1"/>
  <c r="BU81" i="2" s="1"/>
  <c r="AA81" i="2"/>
  <c r="H81" i="2"/>
  <c r="CX80" i="2"/>
  <c r="CW80" i="2"/>
  <c r="CN80" i="2"/>
  <c r="CK80" i="2"/>
  <c r="CI80" i="2"/>
  <c r="CD80" i="2"/>
  <c r="CE80" i="2" s="1"/>
  <c r="CC80" i="2"/>
  <c r="CA80" i="2"/>
  <c r="BY80" i="2"/>
  <c r="BW80" i="2"/>
  <c r="BV80" i="2"/>
  <c r="BS80" i="2"/>
  <c r="BR80" i="2"/>
  <c r="BP80" i="2"/>
  <c r="BO80" i="2"/>
  <c r="BN80" i="2"/>
  <c r="BM80" i="2"/>
  <c r="BL80" i="2"/>
  <c r="BK80" i="2"/>
  <c r="BJ80" i="2"/>
  <c r="BI80" i="2"/>
  <c r="BH80" i="2"/>
  <c r="BF80" i="2"/>
  <c r="BD80" i="2"/>
  <c r="AQ80" i="2"/>
  <c r="AP80" i="2"/>
  <c r="AR80" i="2" s="1"/>
  <c r="BU80" i="2" s="1"/>
  <c r="AA80" i="2"/>
  <c r="H80" i="2"/>
  <c r="CX79" i="2"/>
  <c r="CW79" i="2"/>
  <c r="CN79" i="2"/>
  <c r="CK79" i="2"/>
  <c r="CI79" i="2"/>
  <c r="CD79" i="2"/>
  <c r="CE79" i="2" s="1"/>
  <c r="CC79" i="2"/>
  <c r="BY79" i="2"/>
  <c r="CA79" i="2" s="1"/>
  <c r="BW79" i="2"/>
  <c r="BV79" i="2"/>
  <c r="BS79" i="2"/>
  <c r="BR79" i="2"/>
  <c r="BP79" i="2"/>
  <c r="BO79" i="2"/>
  <c r="BN79" i="2"/>
  <c r="BM79" i="2"/>
  <c r="BL79" i="2"/>
  <c r="BK79" i="2"/>
  <c r="BJ79" i="2"/>
  <c r="BI79" i="2"/>
  <c r="BH79" i="2"/>
  <c r="BF79" i="2"/>
  <c r="BD79" i="2"/>
  <c r="AQ79" i="2"/>
  <c r="AP79" i="2"/>
  <c r="AR79" i="2" s="1"/>
  <c r="BU79" i="2" s="1"/>
  <c r="AA79" i="2"/>
  <c r="H79" i="2"/>
  <c r="CX78" i="2"/>
  <c r="CW78" i="2"/>
  <c r="CN78" i="2"/>
  <c r="CK78" i="2"/>
  <c r="CI78" i="2"/>
  <c r="CD78" i="2"/>
  <c r="CE78" i="2" s="1"/>
  <c r="CC78" i="2"/>
  <c r="BY78" i="2"/>
  <c r="CA78" i="2" s="1"/>
  <c r="BW78" i="2"/>
  <c r="BV78" i="2"/>
  <c r="BS78" i="2"/>
  <c r="BR78" i="2"/>
  <c r="BP78" i="2"/>
  <c r="BO78" i="2"/>
  <c r="BN78" i="2"/>
  <c r="BM78" i="2"/>
  <c r="BL78" i="2"/>
  <c r="BK78" i="2"/>
  <c r="BJ78" i="2"/>
  <c r="BI78" i="2"/>
  <c r="BH78" i="2"/>
  <c r="BF78" i="2"/>
  <c r="BD78" i="2"/>
  <c r="AQ78" i="2"/>
  <c r="AP78" i="2"/>
  <c r="AR78" i="2" s="1"/>
  <c r="BU78" i="2" s="1"/>
  <c r="AA78" i="2"/>
  <c r="H78" i="2"/>
  <c r="CX77" i="2"/>
  <c r="CW77" i="2"/>
  <c r="CN77" i="2"/>
  <c r="CK77" i="2"/>
  <c r="CI77" i="2"/>
  <c r="CD77" i="2"/>
  <c r="CE77" i="2" s="1"/>
  <c r="CC77" i="2"/>
  <c r="BY77" i="2"/>
  <c r="CA77" i="2" s="1"/>
  <c r="BW77" i="2"/>
  <c r="BV77" i="2"/>
  <c r="BS77" i="2"/>
  <c r="BR77" i="2"/>
  <c r="BP77" i="2"/>
  <c r="BO77" i="2"/>
  <c r="BN77" i="2"/>
  <c r="BM77" i="2"/>
  <c r="BL77" i="2"/>
  <c r="BK77" i="2"/>
  <c r="BJ77" i="2"/>
  <c r="BI77" i="2"/>
  <c r="BH77" i="2"/>
  <c r="BF77" i="2"/>
  <c r="BD77" i="2"/>
  <c r="AQ77" i="2"/>
  <c r="AP77" i="2"/>
  <c r="AR77" i="2" s="1"/>
  <c r="BU77" i="2" s="1"/>
  <c r="AA77" i="2"/>
  <c r="H77" i="2"/>
  <c r="CX76" i="2"/>
  <c r="CW76" i="2"/>
  <c r="CN76" i="2"/>
  <c r="CK76" i="2"/>
  <c r="CI76" i="2"/>
  <c r="CD76" i="2"/>
  <c r="CC76" i="2"/>
  <c r="CA76" i="2"/>
  <c r="BY76" i="2"/>
  <c r="BW76" i="2"/>
  <c r="BV76" i="2"/>
  <c r="BS76" i="2"/>
  <c r="BR76" i="2"/>
  <c r="BP76" i="2"/>
  <c r="BO76" i="2"/>
  <c r="BN76" i="2"/>
  <c r="BM76" i="2"/>
  <c r="BL76" i="2"/>
  <c r="BK76" i="2"/>
  <c r="BJ76" i="2"/>
  <c r="BI76" i="2"/>
  <c r="BH76" i="2"/>
  <c r="BF76" i="2"/>
  <c r="BD76" i="2"/>
  <c r="AQ76" i="2"/>
  <c r="AP76" i="2"/>
  <c r="AR76" i="2" s="1"/>
  <c r="BU76" i="2" s="1"/>
  <c r="AA76" i="2"/>
  <c r="H76" i="2"/>
  <c r="CX75" i="2"/>
  <c r="CW75" i="2"/>
  <c r="CN75" i="2"/>
  <c r="CK75" i="2"/>
  <c r="CI75" i="2"/>
  <c r="CE75" i="2"/>
  <c r="CD75" i="2"/>
  <c r="CC75" i="2"/>
  <c r="BY75" i="2"/>
  <c r="CA75" i="2" s="1"/>
  <c r="BW75" i="2"/>
  <c r="BV75" i="2"/>
  <c r="BS75" i="2"/>
  <c r="BR75" i="2"/>
  <c r="BP75" i="2"/>
  <c r="BO75" i="2"/>
  <c r="BN75" i="2"/>
  <c r="BM75" i="2"/>
  <c r="BL75" i="2"/>
  <c r="BK75" i="2"/>
  <c r="BJ75" i="2"/>
  <c r="BI75" i="2"/>
  <c r="BH75" i="2"/>
  <c r="BF75" i="2"/>
  <c r="BD75" i="2"/>
  <c r="AR75" i="2"/>
  <c r="BU75" i="2" s="1"/>
  <c r="AQ75" i="2"/>
  <c r="AP75" i="2"/>
  <c r="AA75" i="2"/>
  <c r="H75" i="2"/>
  <c r="CX74" i="2"/>
  <c r="CW74" i="2"/>
  <c r="CN74" i="2"/>
  <c r="CK74" i="2"/>
  <c r="CI74" i="2"/>
  <c r="CD74" i="2"/>
  <c r="CC74" i="2"/>
  <c r="BY74" i="2"/>
  <c r="CA74" i="2" s="1"/>
  <c r="BW74" i="2"/>
  <c r="BV74" i="2"/>
  <c r="BS74" i="2"/>
  <c r="BR74" i="2"/>
  <c r="BP74" i="2"/>
  <c r="BO74" i="2"/>
  <c r="BN74" i="2"/>
  <c r="BM74" i="2"/>
  <c r="BL74" i="2"/>
  <c r="BK74" i="2"/>
  <c r="BJ74" i="2"/>
  <c r="BI74" i="2"/>
  <c r="BH74" i="2"/>
  <c r="BF74" i="2"/>
  <c r="BD74" i="2"/>
  <c r="AQ74" i="2"/>
  <c r="AP74" i="2"/>
  <c r="AR74" i="2" s="1"/>
  <c r="BU74" i="2" s="1"/>
  <c r="AA74" i="2"/>
  <c r="H74" i="2"/>
  <c r="CX73" i="2"/>
  <c r="CW73" i="2"/>
  <c r="CN73" i="2"/>
  <c r="CK73" i="2"/>
  <c r="CI73" i="2"/>
  <c r="CD73" i="2"/>
  <c r="CC73" i="2"/>
  <c r="BY73" i="2"/>
  <c r="CA73" i="2" s="1"/>
  <c r="BW73" i="2"/>
  <c r="BV73" i="2"/>
  <c r="BS73" i="2"/>
  <c r="BR73" i="2"/>
  <c r="BP73" i="2"/>
  <c r="BO73" i="2"/>
  <c r="BN73" i="2"/>
  <c r="BM73" i="2"/>
  <c r="BL73" i="2"/>
  <c r="BK73" i="2"/>
  <c r="BJ73" i="2"/>
  <c r="BI73" i="2"/>
  <c r="BH73" i="2"/>
  <c r="BF73" i="2"/>
  <c r="BD73" i="2"/>
  <c r="AQ73" i="2"/>
  <c r="AP73" i="2"/>
  <c r="AR73" i="2" s="1"/>
  <c r="BU73" i="2" s="1"/>
  <c r="AA73" i="2"/>
  <c r="H73" i="2"/>
  <c r="CX72" i="2"/>
  <c r="CW72" i="2"/>
  <c r="CN72" i="2"/>
  <c r="CK72" i="2"/>
  <c r="CI72" i="2"/>
  <c r="CD72" i="2"/>
  <c r="CE72" i="2" s="1"/>
  <c r="CC72" i="2"/>
  <c r="BY72" i="2"/>
  <c r="CA72" i="2" s="1"/>
  <c r="BW72" i="2"/>
  <c r="BV72" i="2"/>
  <c r="BS72" i="2"/>
  <c r="BR72" i="2"/>
  <c r="BP72" i="2"/>
  <c r="BO72" i="2"/>
  <c r="BN72" i="2"/>
  <c r="BM72" i="2"/>
  <c r="BL72" i="2"/>
  <c r="BK72" i="2"/>
  <c r="BJ72" i="2"/>
  <c r="BI72" i="2"/>
  <c r="BH72" i="2"/>
  <c r="BF72" i="2"/>
  <c r="BD72" i="2"/>
  <c r="AR72" i="2"/>
  <c r="BU72" i="2" s="1"/>
  <c r="AQ72" i="2"/>
  <c r="AP72" i="2"/>
  <c r="AA72" i="2"/>
  <c r="H72" i="2"/>
  <c r="CX71" i="2"/>
  <c r="CW71" i="2"/>
  <c r="CN71" i="2"/>
  <c r="CK71" i="2"/>
  <c r="CI71" i="2"/>
  <c r="CD71" i="2"/>
  <c r="CE71" i="2" s="1"/>
  <c r="CC71" i="2"/>
  <c r="BY71" i="2"/>
  <c r="CA71" i="2" s="1"/>
  <c r="BW71" i="2"/>
  <c r="BV71" i="2"/>
  <c r="BS71" i="2"/>
  <c r="BR71" i="2"/>
  <c r="BP71" i="2"/>
  <c r="BO71" i="2"/>
  <c r="BN71" i="2"/>
  <c r="BM71" i="2"/>
  <c r="BL71" i="2"/>
  <c r="BK71" i="2"/>
  <c r="BJ71" i="2"/>
  <c r="BI71" i="2"/>
  <c r="BH71" i="2"/>
  <c r="BF71" i="2"/>
  <c r="BD71" i="2"/>
  <c r="AQ71" i="2"/>
  <c r="AP71" i="2"/>
  <c r="AR71" i="2" s="1"/>
  <c r="BU71" i="2" s="1"/>
  <c r="AA71" i="2"/>
  <c r="H71" i="2"/>
  <c r="CX70" i="2"/>
  <c r="CW70" i="2"/>
  <c r="CN70" i="2"/>
  <c r="CK70" i="2"/>
  <c r="CI70" i="2"/>
  <c r="CD70" i="2"/>
  <c r="CE70" i="2" s="1"/>
  <c r="CC70" i="2"/>
  <c r="BY70" i="2"/>
  <c r="CA70" i="2" s="1"/>
  <c r="BW70" i="2"/>
  <c r="BV70" i="2"/>
  <c r="BS70" i="2"/>
  <c r="BR70" i="2"/>
  <c r="BP70" i="2"/>
  <c r="BO70" i="2"/>
  <c r="BN70" i="2"/>
  <c r="BM70" i="2"/>
  <c r="BL70" i="2"/>
  <c r="BK70" i="2"/>
  <c r="BJ70" i="2"/>
  <c r="BI70" i="2"/>
  <c r="BH70" i="2"/>
  <c r="BF70" i="2"/>
  <c r="BD70" i="2"/>
  <c r="AQ70" i="2"/>
  <c r="AP70" i="2"/>
  <c r="AR70" i="2" s="1"/>
  <c r="BU70" i="2" s="1"/>
  <c r="AA70" i="2"/>
  <c r="H70" i="2"/>
  <c r="CX69" i="2"/>
  <c r="CW69" i="2"/>
  <c r="CN69" i="2"/>
  <c r="CK69" i="2"/>
  <c r="CI69" i="2"/>
  <c r="CD69" i="2"/>
  <c r="CE69" i="2" s="1"/>
  <c r="CC69" i="2"/>
  <c r="BY69" i="2"/>
  <c r="CA69" i="2" s="1"/>
  <c r="BW69" i="2"/>
  <c r="BV69" i="2"/>
  <c r="BS69" i="2"/>
  <c r="BR69" i="2"/>
  <c r="BP69" i="2"/>
  <c r="BO69" i="2"/>
  <c r="BN69" i="2"/>
  <c r="BM69" i="2"/>
  <c r="BL69" i="2"/>
  <c r="BK69" i="2"/>
  <c r="BJ69" i="2"/>
  <c r="BI69" i="2"/>
  <c r="BH69" i="2"/>
  <c r="BF69" i="2"/>
  <c r="BD69" i="2"/>
  <c r="AQ69" i="2"/>
  <c r="AP69" i="2"/>
  <c r="AR69" i="2" s="1"/>
  <c r="BU69" i="2" s="1"/>
  <c r="AA69" i="2"/>
  <c r="H69" i="2"/>
  <c r="CX68" i="2"/>
  <c r="CW68" i="2"/>
  <c r="CN68" i="2"/>
  <c r="CK68" i="2"/>
  <c r="CI68" i="2"/>
  <c r="CD68" i="2"/>
  <c r="CC68" i="2"/>
  <c r="CA68" i="2"/>
  <c r="BY68" i="2"/>
  <c r="BW68" i="2"/>
  <c r="BV68" i="2"/>
  <c r="BS68" i="2"/>
  <c r="BR68" i="2"/>
  <c r="BP68" i="2"/>
  <c r="BO68" i="2"/>
  <c r="BN68" i="2"/>
  <c r="BM68" i="2"/>
  <c r="BL68" i="2"/>
  <c r="BK68" i="2"/>
  <c r="BJ68" i="2"/>
  <c r="BI68" i="2"/>
  <c r="BH68" i="2"/>
  <c r="BF68" i="2"/>
  <c r="BD68" i="2"/>
  <c r="AQ68" i="2"/>
  <c r="AP68" i="2"/>
  <c r="AR68" i="2" s="1"/>
  <c r="BU68" i="2" s="1"/>
  <c r="AA68" i="2"/>
  <c r="H68" i="2"/>
  <c r="CX67" i="2"/>
  <c r="CW67" i="2"/>
  <c r="CN67" i="2"/>
  <c r="CK67" i="2"/>
  <c r="CI67" i="2"/>
  <c r="CD67" i="2"/>
  <c r="CE67" i="2" s="1"/>
  <c r="CC67" i="2"/>
  <c r="BY67" i="2"/>
  <c r="CA67" i="2" s="1"/>
  <c r="BW67" i="2"/>
  <c r="BV67" i="2"/>
  <c r="BS67" i="2"/>
  <c r="BR67" i="2"/>
  <c r="BP67" i="2"/>
  <c r="BO67" i="2"/>
  <c r="BN67" i="2"/>
  <c r="BM67" i="2"/>
  <c r="BL67" i="2"/>
  <c r="BK67" i="2"/>
  <c r="BJ67" i="2"/>
  <c r="BI67" i="2"/>
  <c r="BH67" i="2"/>
  <c r="BF67" i="2"/>
  <c r="BD67" i="2"/>
  <c r="AQ67" i="2"/>
  <c r="AP67" i="2"/>
  <c r="AR67" i="2" s="1"/>
  <c r="BU67" i="2" s="1"/>
  <c r="AA67" i="2"/>
  <c r="H67" i="2"/>
  <c r="CX66" i="2"/>
  <c r="CW66" i="2"/>
  <c r="CN66" i="2"/>
  <c r="CK66" i="2"/>
  <c r="CI66" i="2"/>
  <c r="CD66" i="2"/>
  <c r="CC66" i="2"/>
  <c r="BY66" i="2"/>
  <c r="CA66" i="2" s="1"/>
  <c r="BW66" i="2"/>
  <c r="BV66" i="2"/>
  <c r="BS66" i="2"/>
  <c r="BR66" i="2"/>
  <c r="BP66" i="2"/>
  <c r="BO66" i="2"/>
  <c r="BN66" i="2"/>
  <c r="BM66" i="2"/>
  <c r="BL66" i="2"/>
  <c r="BK66" i="2"/>
  <c r="BJ66" i="2"/>
  <c r="BI66" i="2"/>
  <c r="BH66" i="2"/>
  <c r="BF66" i="2"/>
  <c r="BD66" i="2"/>
  <c r="AQ66" i="2"/>
  <c r="AP66" i="2"/>
  <c r="AR66" i="2" s="1"/>
  <c r="BU66" i="2" s="1"/>
  <c r="AA66" i="2"/>
  <c r="H66" i="2"/>
  <c r="CX65" i="2"/>
  <c r="CW65" i="2"/>
  <c r="CN65" i="2"/>
  <c r="CK65" i="2"/>
  <c r="CI65" i="2"/>
  <c r="CD65" i="2"/>
  <c r="CC65" i="2"/>
  <c r="BY65" i="2"/>
  <c r="CA65" i="2" s="1"/>
  <c r="BW65" i="2"/>
  <c r="BV65" i="2"/>
  <c r="BS65" i="2"/>
  <c r="BR65" i="2"/>
  <c r="BP65" i="2"/>
  <c r="BO65" i="2"/>
  <c r="BN65" i="2"/>
  <c r="BM65" i="2"/>
  <c r="BL65" i="2"/>
  <c r="BK65" i="2"/>
  <c r="BJ65" i="2"/>
  <c r="BI65" i="2"/>
  <c r="BH65" i="2"/>
  <c r="BF65" i="2"/>
  <c r="BD65" i="2"/>
  <c r="AR65" i="2"/>
  <c r="BU65" i="2" s="1"/>
  <c r="AQ65" i="2"/>
  <c r="AP65" i="2"/>
  <c r="AA65" i="2"/>
  <c r="H65" i="2"/>
  <c r="CX64" i="2"/>
  <c r="CW64" i="2"/>
  <c r="CN64" i="2"/>
  <c r="CK64" i="2"/>
  <c r="CI64" i="2"/>
  <c r="CD64" i="2"/>
  <c r="CE64" i="2" s="1"/>
  <c r="CC64" i="2"/>
  <c r="BY64" i="2"/>
  <c r="CA64" i="2" s="1"/>
  <c r="BW64" i="2"/>
  <c r="BV64" i="2"/>
  <c r="BS64" i="2"/>
  <c r="BR64" i="2"/>
  <c r="BP64" i="2"/>
  <c r="BO64" i="2"/>
  <c r="BN64" i="2"/>
  <c r="BM64" i="2"/>
  <c r="BL64" i="2"/>
  <c r="BK64" i="2"/>
  <c r="BJ64" i="2"/>
  <c r="BI64" i="2"/>
  <c r="BH64" i="2"/>
  <c r="BF64" i="2"/>
  <c r="BD64" i="2"/>
  <c r="AQ64" i="2"/>
  <c r="AP64" i="2"/>
  <c r="AR64" i="2" s="1"/>
  <c r="BU64" i="2" s="1"/>
  <c r="AA64" i="2"/>
  <c r="H64" i="2"/>
  <c r="DA63" i="2"/>
  <c r="CZ63" i="2"/>
  <c r="CX63" i="2"/>
  <c r="CW63" i="2"/>
  <c r="CN63" i="2"/>
  <c r="CK63" i="2"/>
  <c r="CI63" i="2"/>
  <c r="CD63" i="2"/>
  <c r="CC63" i="2"/>
  <c r="BY63" i="2"/>
  <c r="CA63" i="2" s="1"/>
  <c r="BW63" i="2"/>
  <c r="BV63" i="2"/>
  <c r="BS63" i="2"/>
  <c r="BR63" i="2"/>
  <c r="BP63" i="2"/>
  <c r="BN63" i="2"/>
  <c r="BL63" i="2"/>
  <c r="BJ63" i="2"/>
  <c r="BI63" i="2"/>
  <c r="BG63" i="2"/>
  <c r="BE63" i="2"/>
  <c r="BF63" i="2" s="1"/>
  <c r="BD63" i="2"/>
  <c r="BC63" i="2"/>
  <c r="BO63" i="2" s="1"/>
  <c r="AZ63" i="2"/>
  <c r="AY63" i="2"/>
  <c r="AX63" i="2"/>
  <c r="AW63" i="2"/>
  <c r="AV63" i="2"/>
  <c r="AU63" i="2"/>
  <c r="BM63" i="2" s="1"/>
  <c r="AT63" i="2"/>
  <c r="AS63" i="2"/>
  <c r="AP63" i="2"/>
  <c r="AR63" i="2" s="1"/>
  <c r="BU63" i="2" s="1"/>
  <c r="AO63" i="2"/>
  <c r="AN63" i="2"/>
  <c r="AM63" i="2"/>
  <c r="AL63" i="2"/>
  <c r="AK63" i="2"/>
  <c r="AJ63" i="2"/>
  <c r="AI63" i="2"/>
  <c r="Z63" i="2"/>
  <c r="AA63" i="2" s="1"/>
  <c r="Y63" i="2"/>
  <c r="X63" i="2"/>
  <c r="U63" i="2"/>
  <c r="T63" i="2"/>
  <c r="Q63" i="2"/>
  <c r="P63" i="2"/>
  <c r="O63" i="2"/>
  <c r="N63" i="2"/>
  <c r="M63" i="2"/>
  <c r="BH63" i="2" s="1"/>
  <c r="L63" i="2"/>
  <c r="BK63" i="2" s="1"/>
  <c r="K63" i="2"/>
  <c r="J63" i="2"/>
  <c r="I63" i="2"/>
  <c r="H63" i="2"/>
  <c r="G63" i="2"/>
  <c r="F63" i="2"/>
  <c r="CX62" i="2"/>
  <c r="CW62" i="2"/>
  <c r="CN62" i="2"/>
  <c r="CK62" i="2"/>
  <c r="CI62" i="2"/>
  <c r="CD62" i="2"/>
  <c r="CC62" i="2"/>
  <c r="BY62" i="2"/>
  <c r="CA62" i="2" s="1"/>
  <c r="BW62" i="2"/>
  <c r="BV62" i="2"/>
  <c r="BS62" i="2"/>
  <c r="BR62" i="2"/>
  <c r="BP62" i="2"/>
  <c r="BO62" i="2"/>
  <c r="BN62" i="2"/>
  <c r="BM62" i="2"/>
  <c r="BL62" i="2"/>
  <c r="BK62" i="2"/>
  <c r="BJ62" i="2"/>
  <c r="BI62" i="2"/>
  <c r="BH62" i="2"/>
  <c r="BF62" i="2"/>
  <c r="BD62" i="2"/>
  <c r="AQ62" i="2"/>
  <c r="AP62" i="2"/>
  <c r="AR62" i="2" s="1"/>
  <c r="BU62" i="2" s="1"/>
  <c r="AA62" i="2"/>
  <c r="H62" i="2"/>
  <c r="DA61" i="2"/>
  <c r="CZ61" i="2"/>
  <c r="CX61" i="2"/>
  <c r="CW61" i="2"/>
  <c r="CN61" i="2"/>
  <c r="CK61" i="2"/>
  <c r="CI61" i="2"/>
  <c r="BY61" i="2"/>
  <c r="CA61" i="2" s="1"/>
  <c r="BW61" i="2"/>
  <c r="BV61" i="2"/>
  <c r="BS61" i="2"/>
  <c r="BR61" i="2"/>
  <c r="BP61" i="2"/>
  <c r="BO61" i="2"/>
  <c r="BN61" i="2"/>
  <c r="BL61" i="2"/>
  <c r="BK61" i="2"/>
  <c r="BG61" i="2"/>
  <c r="BE61" i="2"/>
  <c r="BF61" i="2" s="1"/>
  <c r="BD61" i="2"/>
  <c r="BC61" i="2"/>
  <c r="AZ61" i="2"/>
  <c r="AY61" i="2"/>
  <c r="AX61" i="2"/>
  <c r="AW61" i="2"/>
  <c r="AV61" i="2"/>
  <c r="AU61" i="2"/>
  <c r="BM61" i="2" s="1"/>
  <c r="AT61" i="2"/>
  <c r="CD61" i="2" s="1"/>
  <c r="AS61" i="2"/>
  <c r="CC61" i="2" s="1"/>
  <c r="AP61" i="2"/>
  <c r="AR61" i="2" s="1"/>
  <c r="BU61" i="2" s="1"/>
  <c r="AO61" i="2"/>
  <c r="AN61" i="2"/>
  <c r="AM61" i="2"/>
  <c r="AL61" i="2"/>
  <c r="AK61" i="2"/>
  <c r="AJ61" i="2"/>
  <c r="AI61" i="2"/>
  <c r="AQ61" i="2" s="1"/>
  <c r="Z61" i="2"/>
  <c r="AA61" i="2" s="1"/>
  <c r="Y61" i="2"/>
  <c r="X61" i="2"/>
  <c r="U61" i="2"/>
  <c r="T61" i="2"/>
  <c r="Q61" i="2"/>
  <c r="P61" i="2"/>
  <c r="O61" i="2"/>
  <c r="N61" i="2"/>
  <c r="M61" i="2"/>
  <c r="BH61" i="2" s="1"/>
  <c r="L61" i="2"/>
  <c r="K61" i="2"/>
  <c r="BJ61" i="2" s="1"/>
  <c r="J61" i="2"/>
  <c r="BI61" i="2" s="1"/>
  <c r="I61" i="2"/>
  <c r="G61" i="2"/>
  <c r="F61" i="2"/>
  <c r="H61" i="2" s="1"/>
  <c r="CX60" i="2"/>
  <c r="CW60" i="2"/>
  <c r="CN60" i="2"/>
  <c r="CK60" i="2"/>
  <c r="CI60" i="2"/>
  <c r="CD60" i="2"/>
  <c r="CC60" i="2"/>
  <c r="BY60" i="2"/>
  <c r="CA60" i="2" s="1"/>
  <c r="BW60" i="2"/>
  <c r="BV60" i="2"/>
  <c r="BS60" i="2"/>
  <c r="BR60" i="2"/>
  <c r="BP60" i="2"/>
  <c r="BO60" i="2"/>
  <c r="BN60" i="2"/>
  <c r="BM60" i="2"/>
  <c r="BL60" i="2"/>
  <c r="BK60" i="2"/>
  <c r="BJ60" i="2"/>
  <c r="BI60" i="2"/>
  <c r="BH60" i="2"/>
  <c r="BF60" i="2"/>
  <c r="BD60" i="2"/>
  <c r="AQ60" i="2"/>
  <c r="AP60" i="2"/>
  <c r="AR60" i="2" s="1"/>
  <c r="BU60" i="2" s="1"/>
  <c r="AA60" i="2"/>
  <c r="H60" i="2"/>
  <c r="CX59" i="2"/>
  <c r="CW59" i="2"/>
  <c r="CN59" i="2"/>
  <c r="CK59" i="2"/>
  <c r="CI59" i="2"/>
  <c r="CD59" i="2"/>
  <c r="CE59" i="2" s="1"/>
  <c r="CC59" i="2"/>
  <c r="BY59" i="2"/>
  <c r="CA59" i="2" s="1"/>
  <c r="BW59" i="2"/>
  <c r="BV59" i="2"/>
  <c r="BS59" i="2"/>
  <c r="BR59" i="2"/>
  <c r="BP59" i="2"/>
  <c r="BO59" i="2"/>
  <c r="BN59" i="2"/>
  <c r="BM59" i="2"/>
  <c r="BL59" i="2"/>
  <c r="BK59" i="2"/>
  <c r="BJ59" i="2"/>
  <c r="BI59" i="2"/>
  <c r="BH59" i="2"/>
  <c r="BF59" i="2"/>
  <c r="BD59" i="2"/>
  <c r="AQ59" i="2"/>
  <c r="AP59" i="2"/>
  <c r="AR59" i="2" s="1"/>
  <c r="BU59" i="2" s="1"/>
  <c r="AA59" i="2"/>
  <c r="H59" i="2"/>
  <c r="CX58" i="2"/>
  <c r="CW58" i="2"/>
  <c r="CN58" i="2"/>
  <c r="CK58" i="2"/>
  <c r="CI58" i="2"/>
  <c r="CD58" i="2"/>
  <c r="CC58" i="2"/>
  <c r="BY58" i="2"/>
  <c r="CA58" i="2" s="1"/>
  <c r="BW58" i="2"/>
  <c r="BV58" i="2"/>
  <c r="BS58" i="2"/>
  <c r="BR58" i="2"/>
  <c r="BP58" i="2"/>
  <c r="BO58" i="2"/>
  <c r="BN58" i="2"/>
  <c r="BM58" i="2"/>
  <c r="BL58" i="2"/>
  <c r="BK58" i="2"/>
  <c r="BJ58" i="2"/>
  <c r="BI58" i="2"/>
  <c r="BH58" i="2"/>
  <c r="BF58" i="2"/>
  <c r="BD58" i="2"/>
  <c r="AQ58" i="2"/>
  <c r="AP58" i="2"/>
  <c r="AR58" i="2" s="1"/>
  <c r="BU58" i="2" s="1"/>
  <c r="AA58" i="2"/>
  <c r="H58" i="2"/>
  <c r="CX57" i="2"/>
  <c r="CW57" i="2"/>
  <c r="CN57" i="2"/>
  <c r="CK57" i="2"/>
  <c r="CI57" i="2"/>
  <c r="CD57" i="2"/>
  <c r="CC57" i="2"/>
  <c r="BY57" i="2"/>
  <c r="CA57" i="2" s="1"/>
  <c r="BW57" i="2"/>
  <c r="BV57" i="2"/>
  <c r="BS57" i="2"/>
  <c r="BR57" i="2"/>
  <c r="BP57" i="2"/>
  <c r="BO57" i="2"/>
  <c r="BN57" i="2"/>
  <c r="BM57" i="2"/>
  <c r="BL57" i="2"/>
  <c r="BK57" i="2"/>
  <c r="BJ57" i="2"/>
  <c r="BI57" i="2"/>
  <c r="BH57" i="2"/>
  <c r="BF57" i="2"/>
  <c r="BD57" i="2"/>
  <c r="AR57" i="2"/>
  <c r="BU57" i="2" s="1"/>
  <c r="AQ57" i="2"/>
  <c r="AP57" i="2"/>
  <c r="AA57" i="2"/>
  <c r="H57" i="2"/>
  <c r="CX56" i="2"/>
  <c r="CW56" i="2"/>
  <c r="CN56" i="2"/>
  <c r="CK56" i="2"/>
  <c r="CI56" i="2"/>
  <c r="CD56" i="2"/>
  <c r="CE56" i="2" s="1"/>
  <c r="CC56" i="2"/>
  <c r="BY56" i="2"/>
  <c r="CA56" i="2" s="1"/>
  <c r="BW56" i="2"/>
  <c r="BV56" i="2"/>
  <c r="BS56" i="2"/>
  <c r="BR56" i="2"/>
  <c r="BP56" i="2"/>
  <c r="BO56" i="2"/>
  <c r="BN56" i="2"/>
  <c r="CV56" i="2" s="1"/>
  <c r="CY56" i="2" s="1"/>
  <c r="BM56" i="2"/>
  <c r="BL56" i="2"/>
  <c r="BK56" i="2"/>
  <c r="BJ56" i="2"/>
  <c r="BI56" i="2"/>
  <c r="BH56" i="2"/>
  <c r="BF56" i="2"/>
  <c r="BD56" i="2"/>
  <c r="AQ56" i="2"/>
  <c r="AP56" i="2"/>
  <c r="AR56" i="2" s="1"/>
  <c r="BU56" i="2" s="1"/>
  <c r="AA56" i="2"/>
  <c r="H56" i="2"/>
  <c r="DA55" i="2"/>
  <c r="CZ55" i="2"/>
  <c r="CX55" i="2"/>
  <c r="CW55" i="2"/>
  <c r="CN55" i="2"/>
  <c r="CK55" i="2"/>
  <c r="CI55" i="2"/>
  <c r="CD55" i="2"/>
  <c r="CC55" i="2"/>
  <c r="BY55" i="2"/>
  <c r="CA55" i="2" s="1"/>
  <c r="BW55" i="2"/>
  <c r="BV55" i="2"/>
  <c r="BS55" i="2"/>
  <c r="BR55" i="2"/>
  <c r="BP55" i="2"/>
  <c r="BN55" i="2"/>
  <c r="BL55" i="2"/>
  <c r="BJ55" i="2"/>
  <c r="BI55" i="2"/>
  <c r="BG55" i="2"/>
  <c r="BE55" i="2"/>
  <c r="BF55" i="2" s="1"/>
  <c r="BD55" i="2"/>
  <c r="BC55" i="2"/>
  <c r="BO55" i="2" s="1"/>
  <c r="AZ55" i="2"/>
  <c r="AY55" i="2"/>
  <c r="AX55" i="2"/>
  <c r="AW55" i="2"/>
  <c r="AV55" i="2"/>
  <c r="AU55" i="2"/>
  <c r="BM55" i="2" s="1"/>
  <c r="AT55" i="2"/>
  <c r="AS55" i="2"/>
  <c r="AP55" i="2"/>
  <c r="AR55" i="2" s="1"/>
  <c r="BU55" i="2" s="1"/>
  <c r="AO55" i="2"/>
  <c r="AN55" i="2"/>
  <c r="AM55" i="2"/>
  <c r="AL55" i="2"/>
  <c r="AK55" i="2"/>
  <c r="AJ55" i="2"/>
  <c r="AI55" i="2"/>
  <c r="Z55" i="2"/>
  <c r="AA55" i="2" s="1"/>
  <c r="Y55" i="2"/>
  <c r="X55" i="2"/>
  <c r="U55" i="2"/>
  <c r="T55" i="2"/>
  <c r="Q55" i="2"/>
  <c r="P55" i="2"/>
  <c r="O55" i="2"/>
  <c r="N55" i="2"/>
  <c r="M55" i="2"/>
  <c r="BH55" i="2" s="1"/>
  <c r="L55" i="2"/>
  <c r="BK55" i="2" s="1"/>
  <c r="K55" i="2"/>
  <c r="J55" i="2"/>
  <c r="I55" i="2"/>
  <c r="H55" i="2"/>
  <c r="G55" i="2"/>
  <c r="F55" i="2"/>
  <c r="DA54" i="2"/>
  <c r="CZ54" i="2"/>
  <c r="CX54" i="2"/>
  <c r="CW54" i="2"/>
  <c r="CN54" i="2"/>
  <c r="CK54" i="2"/>
  <c r="CI54" i="2"/>
  <c r="CC54" i="2"/>
  <c r="BY54" i="2"/>
  <c r="CA54" i="2" s="1"/>
  <c r="BW54" i="2"/>
  <c r="BV54" i="2"/>
  <c r="BS54" i="2"/>
  <c r="BR54" i="2"/>
  <c r="BP54" i="2"/>
  <c r="BN54" i="2"/>
  <c r="BL54" i="2"/>
  <c r="BK54" i="2"/>
  <c r="BI54" i="2"/>
  <c r="BH54" i="2"/>
  <c r="BG54" i="2"/>
  <c r="BE54" i="2"/>
  <c r="BF54" i="2" s="1"/>
  <c r="BD54" i="2"/>
  <c r="BC54" i="2"/>
  <c r="BO54" i="2" s="1"/>
  <c r="AZ54" i="2"/>
  <c r="AY54" i="2"/>
  <c r="AX54" i="2"/>
  <c r="AW54" i="2"/>
  <c r="AV54" i="2"/>
  <c r="AU54" i="2"/>
  <c r="BM54" i="2" s="1"/>
  <c r="AT54" i="2"/>
  <c r="CD54" i="2" s="1"/>
  <c r="AS54" i="2"/>
  <c r="AP54" i="2"/>
  <c r="AR54" i="2" s="1"/>
  <c r="BU54" i="2" s="1"/>
  <c r="AO54" i="2"/>
  <c r="AN54" i="2"/>
  <c r="AM54" i="2"/>
  <c r="AL54" i="2"/>
  <c r="AK54" i="2"/>
  <c r="AJ54" i="2"/>
  <c r="AI54" i="2"/>
  <c r="AQ54" i="2" s="1"/>
  <c r="AA54" i="2"/>
  <c r="Z54" i="2"/>
  <c r="Y54" i="2"/>
  <c r="X54" i="2"/>
  <c r="U54" i="2"/>
  <c r="T54" i="2"/>
  <c r="Q54" i="2"/>
  <c r="P54" i="2"/>
  <c r="O54" i="2"/>
  <c r="N54" i="2"/>
  <c r="M54" i="2"/>
  <c r="L54" i="2"/>
  <c r="K54" i="2"/>
  <c r="BJ54" i="2" s="1"/>
  <c r="J54" i="2"/>
  <c r="I54" i="2"/>
  <c r="H54" i="2"/>
  <c r="G54" i="2"/>
  <c r="F54" i="2"/>
  <c r="CX53" i="2"/>
  <c r="CW53" i="2"/>
  <c r="CN53" i="2"/>
  <c r="CK53" i="2"/>
  <c r="CI53" i="2"/>
  <c r="CD53" i="2"/>
  <c r="CE53" i="2" s="1"/>
  <c r="CC53" i="2"/>
  <c r="CA53" i="2"/>
  <c r="BY53" i="2"/>
  <c r="BW53" i="2"/>
  <c r="BV53" i="2"/>
  <c r="BS53" i="2"/>
  <c r="BR53" i="2"/>
  <c r="BP53" i="2"/>
  <c r="BO53" i="2"/>
  <c r="BN53" i="2"/>
  <c r="BM53" i="2"/>
  <c r="BL53" i="2"/>
  <c r="BK53" i="2"/>
  <c r="BJ53" i="2"/>
  <c r="BI53" i="2"/>
  <c r="BH53" i="2"/>
  <c r="BF53" i="2"/>
  <c r="BD53" i="2"/>
  <c r="AQ53" i="2"/>
  <c r="AP53" i="2"/>
  <c r="AR53" i="2" s="1"/>
  <c r="BU53" i="2" s="1"/>
  <c r="AA53" i="2"/>
  <c r="H53" i="2"/>
  <c r="DA52" i="2"/>
  <c r="CZ52" i="2"/>
  <c r="CX52" i="2"/>
  <c r="CW52" i="2"/>
  <c r="CN52" i="2"/>
  <c r="CK52" i="2"/>
  <c r="CI52" i="2"/>
  <c r="CD52" i="2"/>
  <c r="CE52" i="2" s="1"/>
  <c r="BY52" i="2"/>
  <c r="CA52" i="2" s="1"/>
  <c r="BW52" i="2"/>
  <c r="BV52" i="2"/>
  <c r="BS52" i="2"/>
  <c r="BR52" i="2"/>
  <c r="BP52" i="2"/>
  <c r="BN52" i="2"/>
  <c r="BK52" i="2"/>
  <c r="BJ52" i="2"/>
  <c r="BG52" i="2"/>
  <c r="BF52" i="2"/>
  <c r="BE52" i="2"/>
  <c r="BD52" i="2"/>
  <c r="BC52" i="2"/>
  <c r="BO52" i="2" s="1"/>
  <c r="AZ52" i="2"/>
  <c r="AY52" i="2"/>
  <c r="AX52" i="2"/>
  <c r="AW52" i="2"/>
  <c r="AV52" i="2"/>
  <c r="AU52" i="2"/>
  <c r="BM52" i="2" s="1"/>
  <c r="AT52" i="2"/>
  <c r="AS52" i="2"/>
  <c r="CC52" i="2" s="1"/>
  <c r="AP52" i="2"/>
  <c r="AR52" i="2" s="1"/>
  <c r="BU52" i="2" s="1"/>
  <c r="AO52" i="2"/>
  <c r="AN52" i="2"/>
  <c r="AM52" i="2"/>
  <c r="AL52" i="2"/>
  <c r="AK52" i="2"/>
  <c r="AJ52" i="2"/>
  <c r="AI52" i="2"/>
  <c r="AQ52" i="2" s="1"/>
  <c r="Z52" i="2"/>
  <c r="AA52" i="2" s="1"/>
  <c r="Y52" i="2"/>
  <c r="X52" i="2"/>
  <c r="U52" i="2"/>
  <c r="T52" i="2"/>
  <c r="Q52" i="2"/>
  <c r="P52" i="2"/>
  <c r="O52" i="2"/>
  <c r="N52" i="2"/>
  <c r="M52" i="2"/>
  <c r="BH52" i="2" s="1"/>
  <c r="L52" i="2"/>
  <c r="K52" i="2"/>
  <c r="J52" i="2"/>
  <c r="BI52" i="2" s="1"/>
  <c r="I52" i="2"/>
  <c r="G52" i="2"/>
  <c r="F52" i="2"/>
  <c r="H52" i="2" s="1"/>
  <c r="CX51" i="2"/>
  <c r="CW51" i="2"/>
  <c r="CN51" i="2"/>
  <c r="CK51" i="2"/>
  <c r="CI51" i="2"/>
  <c r="CE51" i="2"/>
  <c r="CD51" i="2"/>
  <c r="CC51" i="2"/>
  <c r="BY51" i="2"/>
  <c r="CA51" i="2" s="1"/>
  <c r="BW51" i="2"/>
  <c r="BV51" i="2"/>
  <c r="BS51" i="2"/>
  <c r="BR51" i="2"/>
  <c r="BP51" i="2"/>
  <c r="BO51" i="2"/>
  <c r="BN51" i="2"/>
  <c r="BM51" i="2"/>
  <c r="BL51" i="2"/>
  <c r="BK51" i="2"/>
  <c r="BJ51" i="2"/>
  <c r="BI51" i="2"/>
  <c r="BH51" i="2"/>
  <c r="BF51" i="2"/>
  <c r="BD51" i="2"/>
  <c r="AQ51" i="2"/>
  <c r="AP51" i="2"/>
  <c r="AR51" i="2" s="1"/>
  <c r="BU51" i="2" s="1"/>
  <c r="AA51" i="2"/>
  <c r="H51" i="2"/>
  <c r="CX50" i="2"/>
  <c r="CW50" i="2"/>
  <c r="CN50" i="2"/>
  <c r="CK50" i="2"/>
  <c r="CI50" i="2"/>
  <c r="CD50" i="2"/>
  <c r="CE50" i="2" s="1"/>
  <c r="CC50" i="2"/>
  <c r="BY50" i="2"/>
  <c r="CA50" i="2" s="1"/>
  <c r="BW50" i="2"/>
  <c r="BV50" i="2"/>
  <c r="BS50" i="2"/>
  <c r="BR50" i="2"/>
  <c r="BP50" i="2"/>
  <c r="BO50" i="2"/>
  <c r="BN50" i="2"/>
  <c r="BM50" i="2"/>
  <c r="BL50" i="2"/>
  <c r="BK50" i="2"/>
  <c r="BJ50" i="2"/>
  <c r="BI50" i="2"/>
  <c r="BH50" i="2"/>
  <c r="BF50" i="2"/>
  <c r="BD50" i="2"/>
  <c r="AQ50" i="2"/>
  <c r="AP50" i="2"/>
  <c r="AR50" i="2" s="1"/>
  <c r="BU50" i="2" s="1"/>
  <c r="AA50" i="2"/>
  <c r="H50" i="2"/>
  <c r="CX49" i="2"/>
  <c r="CW49" i="2"/>
  <c r="CN49" i="2"/>
  <c r="CK49" i="2"/>
  <c r="CI49" i="2"/>
  <c r="CD49" i="2"/>
  <c r="CE49" i="2" s="1"/>
  <c r="CC49" i="2"/>
  <c r="BY49" i="2"/>
  <c r="CA49" i="2" s="1"/>
  <c r="BW49" i="2"/>
  <c r="BV49" i="2"/>
  <c r="BS49" i="2"/>
  <c r="BR49" i="2"/>
  <c r="BP49" i="2"/>
  <c r="BO49" i="2"/>
  <c r="BN49" i="2"/>
  <c r="BM49" i="2"/>
  <c r="BL49" i="2"/>
  <c r="BK49" i="2"/>
  <c r="BJ49" i="2"/>
  <c r="BI49" i="2"/>
  <c r="BH49" i="2"/>
  <c r="BF49" i="2"/>
  <c r="BD49" i="2"/>
  <c r="AQ49" i="2"/>
  <c r="AP49" i="2"/>
  <c r="AR49" i="2" s="1"/>
  <c r="BU49" i="2" s="1"/>
  <c r="AA49" i="2"/>
  <c r="H49" i="2"/>
  <c r="CX48" i="2"/>
  <c r="CW48" i="2"/>
  <c r="CN48" i="2"/>
  <c r="CK48" i="2"/>
  <c r="CI48" i="2"/>
  <c r="CD48" i="2"/>
  <c r="CC48" i="2"/>
  <c r="BY48" i="2"/>
  <c r="CA48" i="2" s="1"/>
  <c r="BW48" i="2"/>
  <c r="BV48" i="2"/>
  <c r="BS48" i="2"/>
  <c r="BR48" i="2"/>
  <c r="BP48" i="2"/>
  <c r="BO48" i="2"/>
  <c r="BN48" i="2"/>
  <c r="BM48" i="2"/>
  <c r="BL48" i="2"/>
  <c r="BK48" i="2"/>
  <c r="BJ48" i="2"/>
  <c r="BI48" i="2"/>
  <c r="BH48" i="2"/>
  <c r="BF48" i="2"/>
  <c r="BD48" i="2"/>
  <c r="AQ48" i="2"/>
  <c r="AP48" i="2"/>
  <c r="AR48" i="2" s="1"/>
  <c r="BU48" i="2" s="1"/>
  <c r="AA48" i="2"/>
  <c r="H48" i="2"/>
  <c r="CX47" i="2"/>
  <c r="CW47" i="2"/>
  <c r="CN47" i="2"/>
  <c r="CK47" i="2"/>
  <c r="CI47" i="2"/>
  <c r="CE47" i="2"/>
  <c r="CD47" i="2"/>
  <c r="CC47" i="2"/>
  <c r="BY47" i="2"/>
  <c r="CA47" i="2" s="1"/>
  <c r="BW47" i="2"/>
  <c r="BV47" i="2"/>
  <c r="BS47" i="2"/>
  <c r="BR47" i="2"/>
  <c r="BP47" i="2"/>
  <c r="BO47" i="2"/>
  <c r="BN47" i="2"/>
  <c r="BM47" i="2"/>
  <c r="BL47" i="2"/>
  <c r="BK47" i="2"/>
  <c r="BJ47" i="2"/>
  <c r="BI47" i="2"/>
  <c r="BH47" i="2"/>
  <c r="BF47" i="2"/>
  <c r="BD47" i="2"/>
  <c r="AQ47" i="2"/>
  <c r="AP47" i="2"/>
  <c r="AR47" i="2" s="1"/>
  <c r="BU47" i="2" s="1"/>
  <c r="AA47" i="2"/>
  <c r="H47" i="2"/>
  <c r="CX46" i="2"/>
  <c r="CW46" i="2"/>
  <c r="CN46" i="2"/>
  <c r="CK46" i="2"/>
  <c r="CI46" i="2"/>
  <c r="CD46" i="2"/>
  <c r="CC46" i="2"/>
  <c r="BY46" i="2"/>
  <c r="CA46" i="2" s="1"/>
  <c r="BW46" i="2"/>
  <c r="BV46" i="2"/>
  <c r="BS46" i="2"/>
  <c r="BR46" i="2"/>
  <c r="BP46" i="2"/>
  <c r="BO46" i="2"/>
  <c r="BN46" i="2"/>
  <c r="BM46" i="2"/>
  <c r="BL46" i="2"/>
  <c r="BK46" i="2"/>
  <c r="BJ46" i="2"/>
  <c r="BI46" i="2"/>
  <c r="BH46" i="2"/>
  <c r="BF46" i="2"/>
  <c r="BD46" i="2"/>
  <c r="AQ46" i="2"/>
  <c r="AP46" i="2"/>
  <c r="AR46" i="2" s="1"/>
  <c r="BU46" i="2" s="1"/>
  <c r="AA46" i="2"/>
  <c r="H46" i="2"/>
  <c r="CX45" i="2"/>
  <c r="CW45" i="2"/>
  <c r="CN45" i="2"/>
  <c r="CK45" i="2"/>
  <c r="CI45" i="2"/>
  <c r="CD45" i="2"/>
  <c r="CC45" i="2"/>
  <c r="BY45" i="2"/>
  <c r="CA45" i="2" s="1"/>
  <c r="BW45" i="2"/>
  <c r="BV45" i="2"/>
  <c r="BS45" i="2"/>
  <c r="BR45" i="2"/>
  <c r="BP45" i="2"/>
  <c r="BO45" i="2"/>
  <c r="BN45" i="2"/>
  <c r="BM45" i="2"/>
  <c r="BL45" i="2"/>
  <c r="BK45" i="2"/>
  <c r="BJ45" i="2"/>
  <c r="BI45" i="2"/>
  <c r="BH45" i="2"/>
  <c r="BF45" i="2"/>
  <c r="BD45" i="2"/>
  <c r="AQ45" i="2"/>
  <c r="AP45" i="2"/>
  <c r="AR45" i="2" s="1"/>
  <c r="BU45" i="2" s="1"/>
  <c r="AA45" i="2"/>
  <c r="H45" i="2"/>
  <c r="CX44" i="2"/>
  <c r="CW44" i="2"/>
  <c r="CN44" i="2"/>
  <c r="CK44" i="2"/>
  <c r="CI44" i="2"/>
  <c r="CD44" i="2"/>
  <c r="CE44" i="2" s="1"/>
  <c r="CC44" i="2"/>
  <c r="BY44" i="2"/>
  <c r="CA44" i="2" s="1"/>
  <c r="BW44" i="2"/>
  <c r="BV44" i="2"/>
  <c r="BS44" i="2"/>
  <c r="BR44" i="2"/>
  <c r="BP44" i="2"/>
  <c r="BO44" i="2"/>
  <c r="BN44" i="2"/>
  <c r="BM44" i="2"/>
  <c r="BL44" i="2"/>
  <c r="BK44" i="2"/>
  <c r="BJ44" i="2"/>
  <c r="BI44" i="2"/>
  <c r="BH44" i="2"/>
  <c r="BF44" i="2"/>
  <c r="BD44" i="2"/>
  <c r="AR44" i="2"/>
  <c r="BU44" i="2" s="1"/>
  <c r="AQ44" i="2"/>
  <c r="AP44" i="2"/>
  <c r="AA44" i="2"/>
  <c r="H44" i="2"/>
  <c r="CX43" i="2"/>
  <c r="CW43" i="2"/>
  <c r="CN43" i="2"/>
  <c r="CK43" i="2"/>
  <c r="CI43" i="2"/>
  <c r="CD43" i="2"/>
  <c r="CE43" i="2" s="1"/>
  <c r="CC43" i="2"/>
  <c r="BY43" i="2"/>
  <c r="CA43" i="2" s="1"/>
  <c r="BW43" i="2"/>
  <c r="BV43" i="2"/>
  <c r="BS43" i="2"/>
  <c r="BR43" i="2"/>
  <c r="BP43" i="2"/>
  <c r="BO43" i="2"/>
  <c r="BN43" i="2"/>
  <c r="BM43" i="2"/>
  <c r="BL43" i="2"/>
  <c r="BK43" i="2"/>
  <c r="BJ43" i="2"/>
  <c r="BI43" i="2"/>
  <c r="BH43" i="2"/>
  <c r="BF43" i="2"/>
  <c r="BD43" i="2"/>
  <c r="AQ43" i="2"/>
  <c r="AP43" i="2"/>
  <c r="AR43" i="2" s="1"/>
  <c r="BU43" i="2" s="1"/>
  <c r="AA43" i="2"/>
  <c r="H43" i="2"/>
  <c r="CX42" i="2"/>
  <c r="CW42" i="2"/>
  <c r="CN42" i="2"/>
  <c r="CK42" i="2"/>
  <c r="CI42" i="2"/>
  <c r="CD42" i="2"/>
  <c r="CE42" i="2" s="1"/>
  <c r="CC42" i="2"/>
  <c r="BY42" i="2"/>
  <c r="CA42" i="2" s="1"/>
  <c r="BW42" i="2"/>
  <c r="BV42" i="2"/>
  <c r="BS42" i="2"/>
  <c r="BR42" i="2"/>
  <c r="BP42" i="2"/>
  <c r="BO42" i="2"/>
  <c r="BN42" i="2"/>
  <c r="BM42" i="2"/>
  <c r="BL42" i="2"/>
  <c r="BK42" i="2"/>
  <c r="BJ42" i="2"/>
  <c r="BI42" i="2"/>
  <c r="BH42" i="2"/>
  <c r="BF42" i="2"/>
  <c r="BD42" i="2"/>
  <c r="AQ42" i="2"/>
  <c r="AP42" i="2"/>
  <c r="AR42" i="2" s="1"/>
  <c r="BU42" i="2" s="1"/>
  <c r="AA42" i="2"/>
  <c r="H42" i="2"/>
  <c r="CX41" i="2"/>
  <c r="CW41" i="2"/>
  <c r="CN41" i="2"/>
  <c r="CK41" i="2"/>
  <c r="CI41" i="2"/>
  <c r="CD41" i="2"/>
  <c r="CE41" i="2" s="1"/>
  <c r="CC41" i="2"/>
  <c r="BY41" i="2"/>
  <c r="CA41" i="2" s="1"/>
  <c r="BW41" i="2"/>
  <c r="BV41" i="2"/>
  <c r="BS41" i="2"/>
  <c r="BR41" i="2"/>
  <c r="BP41" i="2"/>
  <c r="BO41" i="2"/>
  <c r="BN41" i="2"/>
  <c r="BM41" i="2"/>
  <c r="BL41" i="2"/>
  <c r="BK41" i="2"/>
  <c r="BJ41" i="2"/>
  <c r="BI41" i="2"/>
  <c r="BH41" i="2"/>
  <c r="BF41" i="2"/>
  <c r="BD41" i="2"/>
  <c r="AQ41" i="2"/>
  <c r="AP41" i="2"/>
  <c r="AR41" i="2" s="1"/>
  <c r="BU41" i="2" s="1"/>
  <c r="AA41" i="2"/>
  <c r="H41" i="2"/>
  <c r="CX40" i="2"/>
  <c r="CW40" i="2"/>
  <c r="CN40" i="2"/>
  <c r="CK40" i="2"/>
  <c r="CI40" i="2"/>
  <c r="CD40" i="2"/>
  <c r="CC40" i="2"/>
  <c r="CA40" i="2"/>
  <c r="BY40" i="2"/>
  <c r="BW40" i="2"/>
  <c r="BV40" i="2"/>
  <c r="BS40" i="2"/>
  <c r="BR40" i="2"/>
  <c r="BP40" i="2"/>
  <c r="BO40" i="2"/>
  <c r="BN40" i="2"/>
  <c r="BM40" i="2"/>
  <c r="BL40" i="2"/>
  <c r="BK40" i="2"/>
  <c r="BJ40" i="2"/>
  <c r="BI40" i="2"/>
  <c r="BH40" i="2"/>
  <c r="BF40" i="2"/>
  <c r="BD40" i="2"/>
  <c r="AQ40" i="2"/>
  <c r="AP40" i="2"/>
  <c r="AR40" i="2" s="1"/>
  <c r="BU40" i="2" s="1"/>
  <c r="AA40" i="2"/>
  <c r="H40" i="2"/>
  <c r="CX39" i="2"/>
  <c r="CW39" i="2"/>
  <c r="CN39" i="2"/>
  <c r="CK39" i="2"/>
  <c r="CI39" i="2"/>
  <c r="CD39" i="2"/>
  <c r="CE39" i="2" s="1"/>
  <c r="CC39" i="2"/>
  <c r="BY39" i="2"/>
  <c r="CA39" i="2" s="1"/>
  <c r="BW39" i="2"/>
  <c r="BV39" i="2"/>
  <c r="BS39" i="2"/>
  <c r="BR39" i="2"/>
  <c r="BP39" i="2"/>
  <c r="BO39" i="2"/>
  <c r="BN39" i="2"/>
  <c r="BM39" i="2"/>
  <c r="BL39" i="2"/>
  <c r="BK39" i="2"/>
  <c r="BJ39" i="2"/>
  <c r="BI39" i="2"/>
  <c r="BH39" i="2"/>
  <c r="BF39" i="2"/>
  <c r="BD39" i="2"/>
  <c r="AQ39" i="2"/>
  <c r="AP39" i="2"/>
  <c r="AR39" i="2" s="1"/>
  <c r="BU39" i="2" s="1"/>
  <c r="AA39" i="2"/>
  <c r="H39" i="2"/>
  <c r="CX38" i="2"/>
  <c r="CW38" i="2"/>
  <c r="CN38" i="2"/>
  <c r="CK38" i="2"/>
  <c r="CI38" i="2"/>
  <c r="CD38" i="2"/>
  <c r="CC38" i="2"/>
  <c r="BY38" i="2"/>
  <c r="CA38" i="2" s="1"/>
  <c r="BW38" i="2"/>
  <c r="BV38" i="2"/>
  <c r="BS38" i="2"/>
  <c r="BR38" i="2"/>
  <c r="BP38" i="2"/>
  <c r="BO38" i="2"/>
  <c r="BN38" i="2"/>
  <c r="BM38" i="2"/>
  <c r="BL38" i="2"/>
  <c r="BK38" i="2"/>
  <c r="BJ38" i="2"/>
  <c r="BI38" i="2"/>
  <c r="BH38" i="2"/>
  <c r="BF38" i="2"/>
  <c r="BD38" i="2"/>
  <c r="AQ38" i="2"/>
  <c r="AP38" i="2"/>
  <c r="AR38" i="2" s="1"/>
  <c r="BU38" i="2" s="1"/>
  <c r="AA38" i="2"/>
  <c r="H38" i="2"/>
  <c r="CX37" i="2"/>
  <c r="CW37" i="2"/>
  <c r="CN37" i="2"/>
  <c r="CK37" i="2"/>
  <c r="CI37" i="2"/>
  <c r="CD37" i="2"/>
  <c r="CC37" i="2"/>
  <c r="BY37" i="2"/>
  <c r="CA37" i="2" s="1"/>
  <c r="BW37" i="2"/>
  <c r="BV37" i="2"/>
  <c r="BS37" i="2"/>
  <c r="BR37" i="2"/>
  <c r="BP37" i="2"/>
  <c r="BO37" i="2"/>
  <c r="BN37" i="2"/>
  <c r="BM37" i="2"/>
  <c r="BL37" i="2"/>
  <c r="BK37" i="2"/>
  <c r="BJ37" i="2"/>
  <c r="BI37" i="2"/>
  <c r="BH37" i="2"/>
  <c r="BF37" i="2"/>
  <c r="BD37" i="2"/>
  <c r="AQ37" i="2"/>
  <c r="AP37" i="2"/>
  <c r="AR37" i="2" s="1"/>
  <c r="BU37" i="2" s="1"/>
  <c r="AA37" i="2"/>
  <c r="H37" i="2"/>
  <c r="CX36" i="2"/>
  <c r="CW36" i="2"/>
  <c r="CN36" i="2"/>
  <c r="CK36" i="2"/>
  <c r="CI36" i="2"/>
  <c r="CD36" i="2"/>
  <c r="CE36" i="2" s="1"/>
  <c r="CC36" i="2"/>
  <c r="BY36" i="2"/>
  <c r="CA36" i="2" s="1"/>
  <c r="BW36" i="2"/>
  <c r="BV36" i="2"/>
  <c r="BS36" i="2"/>
  <c r="BR36" i="2"/>
  <c r="BP36" i="2"/>
  <c r="BO36" i="2"/>
  <c r="BN36" i="2"/>
  <c r="BM36" i="2"/>
  <c r="BL36" i="2"/>
  <c r="BK36" i="2"/>
  <c r="BJ36" i="2"/>
  <c r="BI36" i="2"/>
  <c r="BH36" i="2"/>
  <c r="BF36" i="2"/>
  <c r="BD36" i="2"/>
  <c r="AQ36" i="2"/>
  <c r="AP36" i="2"/>
  <c r="AR36" i="2" s="1"/>
  <c r="BU36" i="2" s="1"/>
  <c r="AA36" i="2"/>
  <c r="H36" i="2"/>
  <c r="CX35" i="2"/>
  <c r="CW35" i="2"/>
  <c r="CN35" i="2"/>
  <c r="CK35" i="2"/>
  <c r="CI35" i="2"/>
  <c r="CD35" i="2"/>
  <c r="CE35" i="2" s="1"/>
  <c r="CC35" i="2"/>
  <c r="BY35" i="2"/>
  <c r="CA35" i="2" s="1"/>
  <c r="BW35" i="2"/>
  <c r="BV35" i="2"/>
  <c r="BS35" i="2"/>
  <c r="BR35" i="2"/>
  <c r="BP35" i="2"/>
  <c r="BO35" i="2"/>
  <c r="BN35" i="2"/>
  <c r="BM35" i="2"/>
  <c r="BL35" i="2"/>
  <c r="BK35" i="2"/>
  <c r="BJ35" i="2"/>
  <c r="BI35" i="2"/>
  <c r="BH35" i="2"/>
  <c r="BF35" i="2"/>
  <c r="BD35" i="2"/>
  <c r="AQ35" i="2"/>
  <c r="AP35" i="2"/>
  <c r="AR35" i="2" s="1"/>
  <c r="BU35" i="2" s="1"/>
  <c r="AA35" i="2"/>
  <c r="H35" i="2"/>
  <c r="CX34" i="2"/>
  <c r="CW34" i="2"/>
  <c r="CN34" i="2"/>
  <c r="CK34" i="2"/>
  <c r="CI34" i="2"/>
  <c r="CE34" i="2"/>
  <c r="CD34" i="2"/>
  <c r="CC34" i="2"/>
  <c r="BY34" i="2"/>
  <c r="CA34" i="2" s="1"/>
  <c r="BW34" i="2"/>
  <c r="BV34" i="2"/>
  <c r="BS34" i="2"/>
  <c r="BR34" i="2"/>
  <c r="BP34" i="2"/>
  <c r="BO34" i="2"/>
  <c r="BN34" i="2"/>
  <c r="BM34" i="2"/>
  <c r="BL34" i="2"/>
  <c r="BK34" i="2"/>
  <c r="BJ34" i="2"/>
  <c r="BI34" i="2"/>
  <c r="BH34" i="2"/>
  <c r="BF34" i="2"/>
  <c r="BD34" i="2"/>
  <c r="AQ34" i="2"/>
  <c r="AP34" i="2"/>
  <c r="AR34" i="2" s="1"/>
  <c r="BU34" i="2" s="1"/>
  <c r="AA34" i="2"/>
  <c r="H34" i="2"/>
  <c r="DA33" i="2"/>
  <c r="CZ33" i="2"/>
  <c r="CX33" i="2"/>
  <c r="CW33" i="2"/>
  <c r="CK33" i="2"/>
  <c r="CI33" i="2"/>
  <c r="CD33" i="2"/>
  <c r="CE33" i="2" s="1"/>
  <c r="CC33" i="2"/>
  <c r="BY33" i="2"/>
  <c r="CA33" i="2" s="1"/>
  <c r="BW33" i="2"/>
  <c r="BV33" i="2"/>
  <c r="BS33" i="2"/>
  <c r="BR33" i="2"/>
  <c r="BP33" i="2"/>
  <c r="BO33" i="2"/>
  <c r="BN33" i="2"/>
  <c r="BK33" i="2"/>
  <c r="BJ33" i="2"/>
  <c r="BI33" i="2"/>
  <c r="BH33" i="2"/>
  <c r="BG33" i="2"/>
  <c r="BE33" i="2"/>
  <c r="BF33" i="2" s="1"/>
  <c r="BC33" i="2"/>
  <c r="AZ33" i="2"/>
  <c r="AY33" i="2"/>
  <c r="AX33" i="2"/>
  <c r="AW33" i="2"/>
  <c r="BD33" i="2" s="1"/>
  <c r="AV33" i="2"/>
  <c r="AU33" i="2"/>
  <c r="BM33" i="2" s="1"/>
  <c r="AT33" i="2"/>
  <c r="AS33" i="2"/>
  <c r="AP33" i="2"/>
  <c r="AR33" i="2" s="1"/>
  <c r="BU33" i="2" s="1"/>
  <c r="AO33" i="2"/>
  <c r="AN33" i="2"/>
  <c r="AM33" i="2"/>
  <c r="AL33" i="2"/>
  <c r="AK33" i="2"/>
  <c r="AJ33" i="2"/>
  <c r="AI33" i="2"/>
  <c r="AQ33" i="2" s="1"/>
  <c r="AA33" i="2"/>
  <c r="Z33" i="2"/>
  <c r="CN33" i="2" s="1"/>
  <c r="Y33" i="2"/>
  <c r="X33" i="2"/>
  <c r="U33" i="2"/>
  <c r="T33" i="2"/>
  <c r="Q33" i="2"/>
  <c r="P33" i="2"/>
  <c r="O33" i="2"/>
  <c r="N33" i="2"/>
  <c r="BL33" i="2" s="1"/>
  <c r="M33" i="2"/>
  <c r="L33" i="2"/>
  <c r="K33" i="2"/>
  <c r="J33" i="2"/>
  <c r="I33" i="2"/>
  <c r="G33" i="2"/>
  <c r="F33" i="2"/>
  <c r="H33" i="2" s="1"/>
  <c r="CX32" i="2"/>
  <c r="CW32" i="2"/>
  <c r="CN32" i="2"/>
  <c r="CK32" i="2"/>
  <c r="CI32" i="2"/>
  <c r="CD32" i="2"/>
  <c r="CE32" i="2" s="1"/>
  <c r="CC32" i="2"/>
  <c r="CA32" i="2"/>
  <c r="BY32" i="2"/>
  <c r="BW32" i="2"/>
  <c r="BV32" i="2"/>
  <c r="BS32" i="2"/>
  <c r="BR32" i="2"/>
  <c r="BP32" i="2"/>
  <c r="BO32" i="2"/>
  <c r="BN32" i="2"/>
  <c r="BM32" i="2"/>
  <c r="BL32" i="2"/>
  <c r="BK32" i="2"/>
  <c r="BJ32" i="2"/>
  <c r="BI32" i="2"/>
  <c r="BH32" i="2"/>
  <c r="BF32" i="2"/>
  <c r="BD32" i="2"/>
  <c r="AQ32" i="2"/>
  <c r="AP32" i="2"/>
  <c r="AR32" i="2" s="1"/>
  <c r="BU32" i="2" s="1"/>
  <c r="AA32" i="2"/>
  <c r="H32" i="2"/>
  <c r="CX31" i="2"/>
  <c r="CW31" i="2"/>
  <c r="CN31" i="2"/>
  <c r="CK31" i="2"/>
  <c r="CI31" i="2"/>
  <c r="CD31" i="2"/>
  <c r="CE31" i="2" s="1"/>
  <c r="CC31" i="2"/>
  <c r="BY31" i="2"/>
  <c r="CA31" i="2" s="1"/>
  <c r="BW31" i="2"/>
  <c r="BV31" i="2"/>
  <c r="BS31" i="2"/>
  <c r="BR31" i="2"/>
  <c r="BP31" i="2"/>
  <c r="BO31" i="2"/>
  <c r="BN31" i="2"/>
  <c r="BM31" i="2"/>
  <c r="BL31" i="2"/>
  <c r="BK31" i="2"/>
  <c r="BJ31" i="2"/>
  <c r="BI31" i="2"/>
  <c r="BH31" i="2"/>
  <c r="BF31" i="2"/>
  <c r="BD31" i="2"/>
  <c r="AQ31" i="2"/>
  <c r="AP31" i="2"/>
  <c r="AR31" i="2" s="1"/>
  <c r="BU31" i="2" s="1"/>
  <c r="AA31" i="2"/>
  <c r="H31" i="2"/>
  <c r="CX30" i="2"/>
  <c r="CW30" i="2"/>
  <c r="CN30" i="2"/>
  <c r="CK30" i="2"/>
  <c r="CI30" i="2"/>
  <c r="CE30" i="2"/>
  <c r="CF30" i="2" s="1"/>
  <c r="CH30" i="2" s="1"/>
  <c r="CD30" i="2"/>
  <c r="CC30" i="2"/>
  <c r="BY30" i="2"/>
  <c r="CA30" i="2" s="1"/>
  <c r="BW30" i="2"/>
  <c r="BV30" i="2"/>
  <c r="BS30" i="2"/>
  <c r="BR30" i="2"/>
  <c r="BP30" i="2"/>
  <c r="BO30" i="2"/>
  <c r="BN30" i="2"/>
  <c r="BM30" i="2"/>
  <c r="BL30" i="2"/>
  <c r="BK30" i="2"/>
  <c r="BJ30" i="2"/>
  <c r="BI30" i="2"/>
  <c r="BH30" i="2"/>
  <c r="BF30" i="2"/>
  <c r="BD30" i="2"/>
  <c r="AQ30" i="2"/>
  <c r="AP30" i="2"/>
  <c r="AR30" i="2" s="1"/>
  <c r="BU30" i="2" s="1"/>
  <c r="AA30" i="2"/>
  <c r="H30" i="2"/>
  <c r="CX29" i="2"/>
  <c r="CW29" i="2"/>
  <c r="CN29" i="2"/>
  <c r="CK29" i="2"/>
  <c r="CI29" i="2"/>
  <c r="CD29" i="2"/>
  <c r="CE29" i="2" s="1"/>
  <c r="CC29" i="2"/>
  <c r="BY29" i="2"/>
  <c r="CA29" i="2" s="1"/>
  <c r="BW29" i="2"/>
  <c r="BV29" i="2"/>
  <c r="BS29" i="2"/>
  <c r="BR29" i="2"/>
  <c r="BP29" i="2"/>
  <c r="BO29" i="2"/>
  <c r="BN29" i="2"/>
  <c r="BM29" i="2"/>
  <c r="BL29" i="2"/>
  <c r="BK29" i="2"/>
  <c r="BJ29" i="2"/>
  <c r="BI29" i="2"/>
  <c r="BH29" i="2"/>
  <c r="BF29" i="2"/>
  <c r="BD29" i="2"/>
  <c r="AQ29" i="2"/>
  <c r="AP29" i="2"/>
  <c r="AR29" i="2" s="1"/>
  <c r="BU29" i="2" s="1"/>
  <c r="AA29" i="2"/>
  <c r="H29" i="2"/>
  <c r="CX28" i="2"/>
  <c r="CW28" i="2"/>
  <c r="CN28" i="2"/>
  <c r="CK28" i="2"/>
  <c r="CI28" i="2"/>
  <c r="CD28" i="2"/>
  <c r="CC28" i="2"/>
  <c r="BY28" i="2"/>
  <c r="CA28" i="2" s="1"/>
  <c r="BW28" i="2"/>
  <c r="BV28" i="2"/>
  <c r="BS28" i="2"/>
  <c r="BR28" i="2"/>
  <c r="BP28" i="2"/>
  <c r="BO28" i="2"/>
  <c r="BN28" i="2"/>
  <c r="BM28" i="2"/>
  <c r="BL28" i="2"/>
  <c r="BK28" i="2"/>
  <c r="BJ28" i="2"/>
  <c r="BI28" i="2"/>
  <c r="BH28" i="2"/>
  <c r="BF28" i="2"/>
  <c r="BD28" i="2"/>
  <c r="AQ28" i="2"/>
  <c r="AP28" i="2"/>
  <c r="AR28" i="2" s="1"/>
  <c r="BU28" i="2" s="1"/>
  <c r="AA28" i="2"/>
  <c r="H28" i="2"/>
  <c r="CX27" i="2"/>
  <c r="CW27" i="2"/>
  <c r="CN27" i="2"/>
  <c r="CK27" i="2"/>
  <c r="CI27" i="2"/>
  <c r="CD27" i="2"/>
  <c r="CE27" i="2" s="1"/>
  <c r="CC27" i="2"/>
  <c r="BY27" i="2"/>
  <c r="CA27" i="2" s="1"/>
  <c r="BW27" i="2"/>
  <c r="BV27" i="2"/>
  <c r="BS27" i="2"/>
  <c r="BR27" i="2"/>
  <c r="BP27" i="2"/>
  <c r="BO27" i="2"/>
  <c r="BN27" i="2"/>
  <c r="BM27" i="2"/>
  <c r="BL27" i="2"/>
  <c r="BK27" i="2"/>
  <c r="BJ27" i="2"/>
  <c r="BI27" i="2"/>
  <c r="BH27" i="2"/>
  <c r="BF27" i="2"/>
  <c r="BD27" i="2"/>
  <c r="AR27" i="2"/>
  <c r="BU27" i="2" s="1"/>
  <c r="AQ27" i="2"/>
  <c r="AP27" i="2"/>
  <c r="AA27" i="2"/>
  <c r="H27" i="2"/>
  <c r="CX26" i="2"/>
  <c r="CW26" i="2"/>
  <c r="CN26" i="2"/>
  <c r="CK26" i="2"/>
  <c r="CI26" i="2"/>
  <c r="CD26" i="2"/>
  <c r="CC26" i="2"/>
  <c r="BY26" i="2"/>
  <c r="CA26" i="2" s="1"/>
  <c r="BW26" i="2"/>
  <c r="BV26" i="2"/>
  <c r="BS26" i="2"/>
  <c r="BR26" i="2"/>
  <c r="BP26" i="2"/>
  <c r="BO26" i="2"/>
  <c r="BN26" i="2"/>
  <c r="BM26" i="2"/>
  <c r="BL26" i="2"/>
  <c r="BK26" i="2"/>
  <c r="BJ26" i="2"/>
  <c r="BI26" i="2"/>
  <c r="BH26" i="2"/>
  <c r="BF26" i="2"/>
  <c r="BD26" i="2"/>
  <c r="AQ26" i="2"/>
  <c r="AP26" i="2"/>
  <c r="AR26" i="2" s="1"/>
  <c r="BU26" i="2" s="1"/>
  <c r="AA26" i="2"/>
  <c r="H26" i="2"/>
  <c r="CX25" i="2"/>
  <c r="CW25" i="2"/>
  <c r="CN25" i="2"/>
  <c r="CK25" i="2"/>
  <c r="CI25" i="2"/>
  <c r="CD25" i="2"/>
  <c r="CE25" i="2" s="1"/>
  <c r="CC25" i="2"/>
  <c r="BY25" i="2"/>
  <c r="CA25" i="2" s="1"/>
  <c r="BW25" i="2"/>
  <c r="BV25" i="2"/>
  <c r="BS25" i="2"/>
  <c r="BR25" i="2"/>
  <c r="BP25" i="2"/>
  <c r="BO25" i="2"/>
  <c r="BN25" i="2"/>
  <c r="BM25" i="2"/>
  <c r="BL25" i="2"/>
  <c r="BK25" i="2"/>
  <c r="BJ25" i="2"/>
  <c r="BI25" i="2"/>
  <c r="BH25" i="2"/>
  <c r="BF25" i="2"/>
  <c r="BD25" i="2"/>
  <c r="AQ25" i="2"/>
  <c r="AP25" i="2"/>
  <c r="AR25" i="2" s="1"/>
  <c r="BU25" i="2" s="1"/>
  <c r="AA25" i="2"/>
  <c r="H25" i="2"/>
  <c r="CX24" i="2"/>
  <c r="CW24" i="2"/>
  <c r="CN24" i="2"/>
  <c r="CK24" i="2"/>
  <c r="CI24" i="2"/>
  <c r="CD24" i="2"/>
  <c r="CE24" i="2" s="1"/>
  <c r="CF24" i="2" s="1"/>
  <c r="CC24" i="2"/>
  <c r="BY24" i="2"/>
  <c r="CA24" i="2" s="1"/>
  <c r="BW24" i="2"/>
  <c r="BV24" i="2"/>
  <c r="BS24" i="2"/>
  <c r="BR24" i="2"/>
  <c r="BP24" i="2"/>
  <c r="BO24" i="2"/>
  <c r="BN24" i="2"/>
  <c r="BM24" i="2"/>
  <c r="BL24" i="2"/>
  <c r="BK24" i="2"/>
  <c r="BJ24" i="2"/>
  <c r="BI24" i="2"/>
  <c r="BH24" i="2"/>
  <c r="BF24" i="2"/>
  <c r="BD24" i="2"/>
  <c r="AQ24" i="2"/>
  <c r="AP24" i="2"/>
  <c r="AR24" i="2" s="1"/>
  <c r="BU24" i="2" s="1"/>
  <c r="AA24" i="2"/>
  <c r="H24" i="2"/>
  <c r="DA23" i="2"/>
  <c r="CZ23" i="2"/>
  <c r="CX23" i="2"/>
  <c r="CW23" i="2"/>
  <c r="CN23" i="2"/>
  <c r="CK23" i="2"/>
  <c r="CI23" i="2"/>
  <c r="BY23" i="2"/>
  <c r="CA23" i="2" s="1"/>
  <c r="BW23" i="2"/>
  <c r="BV23" i="2"/>
  <c r="BS23" i="2"/>
  <c r="BR23" i="2"/>
  <c r="BP23" i="2"/>
  <c r="BN23" i="2"/>
  <c r="CV23" i="2" s="1"/>
  <c r="CR23" i="2" s="1"/>
  <c r="BL23" i="2"/>
  <c r="BK23" i="2"/>
  <c r="BJ23" i="2"/>
  <c r="BG23" i="2"/>
  <c r="BE23" i="2"/>
  <c r="BF23" i="2" s="1"/>
  <c r="BD23" i="2"/>
  <c r="BC23" i="2"/>
  <c r="BO23" i="2" s="1"/>
  <c r="AZ23" i="2"/>
  <c r="AY23" i="2"/>
  <c r="AX23" i="2"/>
  <c r="AW23" i="2"/>
  <c r="AV23" i="2"/>
  <c r="AU23" i="2"/>
  <c r="BM23" i="2" s="1"/>
  <c r="AT23" i="2"/>
  <c r="CD23" i="2" s="1"/>
  <c r="AS23" i="2"/>
  <c r="CC23" i="2" s="1"/>
  <c r="AP23" i="2"/>
  <c r="AR23" i="2" s="1"/>
  <c r="BU23" i="2" s="1"/>
  <c r="AO23" i="2"/>
  <c r="AN23" i="2"/>
  <c r="AM23" i="2"/>
  <c r="AL23" i="2"/>
  <c r="AK23" i="2"/>
  <c r="AJ23" i="2"/>
  <c r="AI23" i="2"/>
  <c r="AQ23" i="2" s="1"/>
  <c r="Z23" i="2"/>
  <c r="AA23" i="2" s="1"/>
  <c r="Y23" i="2"/>
  <c r="X23" i="2"/>
  <c r="U23" i="2"/>
  <c r="T23" i="2"/>
  <c r="Q23" i="2"/>
  <c r="P23" i="2"/>
  <c r="O23" i="2"/>
  <c r="N23" i="2"/>
  <c r="M23" i="2"/>
  <c r="BH23" i="2" s="1"/>
  <c r="L23" i="2"/>
  <c r="K23" i="2"/>
  <c r="J23" i="2"/>
  <c r="BI23" i="2" s="1"/>
  <c r="I23" i="2"/>
  <c r="H23" i="2"/>
  <c r="G23" i="2"/>
  <c r="F23" i="2"/>
  <c r="CX22" i="2"/>
  <c r="CW22" i="2"/>
  <c r="CN22" i="2"/>
  <c r="CK22" i="2"/>
  <c r="CI22" i="2"/>
  <c r="CD22" i="2"/>
  <c r="CC22" i="2"/>
  <c r="BY22" i="2"/>
  <c r="CA22" i="2" s="1"/>
  <c r="BW22" i="2"/>
  <c r="BV22" i="2"/>
  <c r="BS22" i="2"/>
  <c r="BR22" i="2"/>
  <c r="BP22" i="2"/>
  <c r="BO22" i="2"/>
  <c r="BN22" i="2"/>
  <c r="BM22" i="2"/>
  <c r="BL22" i="2"/>
  <c r="BK22" i="2"/>
  <c r="BJ22" i="2"/>
  <c r="BI22" i="2"/>
  <c r="BH22" i="2"/>
  <c r="BF22" i="2"/>
  <c r="BD22" i="2"/>
  <c r="AQ22" i="2"/>
  <c r="AP22" i="2"/>
  <c r="AR22" i="2" s="1"/>
  <c r="BU22" i="2" s="1"/>
  <c r="AA22" i="2"/>
  <c r="H22" i="2"/>
  <c r="CX21" i="2"/>
  <c r="CW21" i="2"/>
  <c r="CN21" i="2"/>
  <c r="CK21" i="2"/>
  <c r="CI21" i="2"/>
  <c r="CD21" i="2"/>
  <c r="CC21" i="2"/>
  <c r="BY21" i="2"/>
  <c r="CA21" i="2" s="1"/>
  <c r="BW21" i="2"/>
  <c r="BV21" i="2"/>
  <c r="BU21" i="2"/>
  <c r="BS21" i="2"/>
  <c r="BR21" i="2"/>
  <c r="BP21" i="2"/>
  <c r="BO21" i="2"/>
  <c r="BN21" i="2"/>
  <c r="CV21" i="2" s="1"/>
  <c r="CR21" i="2" s="1"/>
  <c r="BM21" i="2"/>
  <c r="BL21" i="2"/>
  <c r="BK21" i="2"/>
  <c r="BJ21" i="2"/>
  <c r="BI21" i="2"/>
  <c r="BH21" i="2"/>
  <c r="BF21" i="2"/>
  <c r="BD21" i="2"/>
  <c r="AQ21" i="2"/>
  <c r="AP21" i="2"/>
  <c r="AR21" i="2" s="1"/>
  <c r="AA21" i="2"/>
  <c r="H21" i="2"/>
  <c r="CX20" i="2"/>
  <c r="CW20" i="2"/>
  <c r="CN20" i="2"/>
  <c r="CK20" i="2"/>
  <c r="CI20" i="2"/>
  <c r="CD20" i="2"/>
  <c r="CE20" i="2" s="1"/>
  <c r="CC20" i="2"/>
  <c r="BY20" i="2"/>
  <c r="CA20" i="2" s="1"/>
  <c r="BW20" i="2"/>
  <c r="BV20" i="2"/>
  <c r="BS20" i="2"/>
  <c r="BR20" i="2"/>
  <c r="BP20" i="2"/>
  <c r="BO20" i="2"/>
  <c r="BN20" i="2"/>
  <c r="BM20" i="2"/>
  <c r="BL20" i="2"/>
  <c r="BK20" i="2"/>
  <c r="BJ20" i="2"/>
  <c r="BI20" i="2"/>
  <c r="BH20" i="2"/>
  <c r="BF20" i="2"/>
  <c r="BD20" i="2"/>
  <c r="AQ20" i="2"/>
  <c r="AP20" i="2"/>
  <c r="AR20" i="2" s="1"/>
  <c r="BU20" i="2" s="1"/>
  <c r="AA20" i="2"/>
  <c r="H20" i="2"/>
  <c r="CX19" i="2"/>
  <c r="CW19" i="2"/>
  <c r="CN19" i="2"/>
  <c r="CK19" i="2"/>
  <c r="CI19" i="2"/>
  <c r="CD19" i="2"/>
  <c r="CC19" i="2"/>
  <c r="BY19" i="2"/>
  <c r="CA19" i="2" s="1"/>
  <c r="BW19" i="2"/>
  <c r="BV19" i="2"/>
  <c r="BS19" i="2"/>
  <c r="BR19" i="2"/>
  <c r="BP19" i="2"/>
  <c r="BO19" i="2"/>
  <c r="BN19" i="2"/>
  <c r="BM19" i="2"/>
  <c r="BL19" i="2"/>
  <c r="BK19" i="2"/>
  <c r="BJ19" i="2"/>
  <c r="BI19" i="2"/>
  <c r="BH19" i="2"/>
  <c r="BF19" i="2"/>
  <c r="BD19" i="2"/>
  <c r="AQ19" i="2"/>
  <c r="AP19" i="2"/>
  <c r="AR19" i="2" s="1"/>
  <c r="BU19" i="2" s="1"/>
  <c r="AA19" i="2"/>
  <c r="H19" i="2"/>
  <c r="DA18" i="2"/>
  <c r="CZ18" i="2"/>
  <c r="CX18" i="2"/>
  <c r="CW18" i="2"/>
  <c r="CK18" i="2"/>
  <c r="CI18" i="2"/>
  <c r="CC18" i="2"/>
  <c r="BY18" i="2"/>
  <c r="CA18" i="2" s="1"/>
  <c r="BW18" i="2"/>
  <c r="BV18" i="2"/>
  <c r="BS18" i="2"/>
  <c r="BR18" i="2"/>
  <c r="BP18" i="2"/>
  <c r="BO18" i="2"/>
  <c r="BN18" i="2"/>
  <c r="BM18" i="2"/>
  <c r="BI18" i="2"/>
  <c r="BG18" i="2"/>
  <c r="BF18" i="2"/>
  <c r="BE18" i="2"/>
  <c r="BD18" i="2"/>
  <c r="BC18" i="2"/>
  <c r="AZ18" i="2"/>
  <c r="AY18" i="2"/>
  <c r="AX18" i="2"/>
  <c r="AW18" i="2"/>
  <c r="AV18" i="2"/>
  <c r="AU18" i="2"/>
  <c r="AT18" i="2"/>
  <c r="CD18" i="2" s="1"/>
  <c r="CE18" i="2" s="1"/>
  <c r="CF18" i="2" s="1"/>
  <c r="AS18" i="2"/>
  <c r="AP18" i="2"/>
  <c r="AR18" i="2" s="1"/>
  <c r="BU18" i="2" s="1"/>
  <c r="AO18" i="2"/>
  <c r="AN18" i="2"/>
  <c r="AM18" i="2"/>
  <c r="AL18" i="2"/>
  <c r="AK18" i="2"/>
  <c r="AJ18" i="2"/>
  <c r="AI18" i="2"/>
  <c r="Z18" i="2"/>
  <c r="AA18" i="2" s="1"/>
  <c r="Y18" i="2"/>
  <c r="X18" i="2"/>
  <c r="U18" i="2"/>
  <c r="T18" i="2"/>
  <c r="Q18" i="2"/>
  <c r="P18" i="2"/>
  <c r="O18" i="2"/>
  <c r="N18" i="2"/>
  <c r="M18" i="2"/>
  <c r="BH18" i="2" s="1"/>
  <c r="L18" i="2"/>
  <c r="BK18" i="2" s="1"/>
  <c r="K18" i="2"/>
  <c r="BJ18" i="2" s="1"/>
  <c r="J18" i="2"/>
  <c r="I18" i="2"/>
  <c r="G18" i="2"/>
  <c r="F18" i="2"/>
  <c r="H18" i="2" s="1"/>
  <c r="CX17" i="2"/>
  <c r="CW17" i="2"/>
  <c r="CN17" i="2"/>
  <c r="CK17" i="2"/>
  <c r="CI17" i="2"/>
  <c r="CD17" i="2"/>
  <c r="CE17" i="2" s="1"/>
  <c r="CF17" i="2" s="1"/>
  <c r="CC17" i="2"/>
  <c r="BY17" i="2"/>
  <c r="CA17" i="2" s="1"/>
  <c r="BW17" i="2"/>
  <c r="BV17" i="2"/>
  <c r="BS17" i="2"/>
  <c r="BR17" i="2"/>
  <c r="BP17" i="2"/>
  <c r="BO17" i="2"/>
  <c r="BN17" i="2"/>
  <c r="BM17" i="2"/>
  <c r="BL17" i="2"/>
  <c r="BK17" i="2"/>
  <c r="BJ17" i="2"/>
  <c r="BI17" i="2"/>
  <c r="BH17" i="2"/>
  <c r="BF17" i="2"/>
  <c r="BD17" i="2"/>
  <c r="AQ17" i="2"/>
  <c r="AP17" i="2"/>
  <c r="AR17" i="2" s="1"/>
  <c r="BU17" i="2" s="1"/>
  <c r="AA17" i="2"/>
  <c r="H17" i="2"/>
  <c r="CX16" i="2"/>
  <c r="CW16" i="2"/>
  <c r="CN16" i="2"/>
  <c r="CK16" i="2"/>
  <c r="CI16" i="2"/>
  <c r="CD16" i="2"/>
  <c r="CE16" i="2" s="1"/>
  <c r="CF16" i="2" s="1"/>
  <c r="CG16" i="2" s="1"/>
  <c r="CC16" i="2"/>
  <c r="BY16" i="2"/>
  <c r="CA16" i="2" s="1"/>
  <c r="BW16" i="2"/>
  <c r="BV16" i="2"/>
  <c r="BS16" i="2"/>
  <c r="BR16" i="2"/>
  <c r="BP16" i="2"/>
  <c r="BO16" i="2"/>
  <c r="BN16" i="2"/>
  <c r="BM16" i="2"/>
  <c r="BL16" i="2"/>
  <c r="BK16" i="2"/>
  <c r="BJ16" i="2"/>
  <c r="BI16" i="2"/>
  <c r="BH16" i="2"/>
  <c r="BF16" i="2"/>
  <c r="BD16" i="2"/>
  <c r="AQ16" i="2"/>
  <c r="AP16" i="2"/>
  <c r="AR16" i="2" s="1"/>
  <c r="BU16" i="2" s="1"/>
  <c r="AA16" i="2"/>
  <c r="H16" i="2"/>
  <c r="CX15" i="2"/>
  <c r="CW15" i="2"/>
  <c r="CN15" i="2"/>
  <c r="CK15" i="2"/>
  <c r="CI15" i="2"/>
  <c r="CD15" i="2"/>
  <c r="CC15" i="2"/>
  <c r="BY15" i="2"/>
  <c r="CA15" i="2" s="1"/>
  <c r="BW15" i="2"/>
  <c r="BV15" i="2"/>
  <c r="BS15" i="2"/>
  <c r="BR15" i="2"/>
  <c r="BP15" i="2"/>
  <c r="BO15" i="2"/>
  <c r="BN15" i="2"/>
  <c r="BM15" i="2"/>
  <c r="BL15" i="2"/>
  <c r="BK15" i="2"/>
  <c r="BJ15" i="2"/>
  <c r="BI15" i="2"/>
  <c r="BH15" i="2"/>
  <c r="BF15" i="2"/>
  <c r="BD15" i="2"/>
  <c r="AQ15" i="2"/>
  <c r="AP15" i="2"/>
  <c r="AR15" i="2" s="1"/>
  <c r="BU15" i="2" s="1"/>
  <c r="AA15" i="2"/>
  <c r="H15" i="2"/>
  <c r="CX14" i="2"/>
  <c r="CW14" i="2"/>
  <c r="CN14" i="2"/>
  <c r="CK14" i="2"/>
  <c r="CI14" i="2"/>
  <c r="CE14" i="2"/>
  <c r="CF14" i="2" s="1"/>
  <c r="CH14" i="2" s="1"/>
  <c r="CD14" i="2"/>
  <c r="CC14" i="2"/>
  <c r="BY14" i="2"/>
  <c r="CA14" i="2" s="1"/>
  <c r="BW14" i="2"/>
  <c r="BV14" i="2"/>
  <c r="BS14" i="2"/>
  <c r="BR14" i="2"/>
  <c r="BP14" i="2"/>
  <c r="BO14" i="2"/>
  <c r="BN14" i="2"/>
  <c r="BM14" i="2"/>
  <c r="BL14" i="2"/>
  <c r="BK14" i="2"/>
  <c r="BJ14" i="2"/>
  <c r="BI14" i="2"/>
  <c r="BH14" i="2"/>
  <c r="BF14" i="2"/>
  <c r="BD14" i="2"/>
  <c r="AQ14" i="2"/>
  <c r="AP14" i="2"/>
  <c r="AR14" i="2" s="1"/>
  <c r="BU14" i="2" s="1"/>
  <c r="AA14" i="2"/>
  <c r="H14" i="2"/>
  <c r="DA13" i="2"/>
  <c r="CZ13" i="2"/>
  <c r="CX13" i="2"/>
  <c r="CW13" i="2"/>
  <c r="CK13" i="2"/>
  <c r="CI13" i="2"/>
  <c r="CD13" i="2"/>
  <c r="CE13" i="2" s="1"/>
  <c r="CC13" i="2"/>
  <c r="BY13" i="2"/>
  <c r="CA13" i="2" s="1"/>
  <c r="BW13" i="2"/>
  <c r="BV13" i="2"/>
  <c r="BS13" i="2"/>
  <c r="BR13" i="2"/>
  <c r="BP13" i="2"/>
  <c r="BN13" i="2"/>
  <c r="CV13" i="2" s="1"/>
  <c r="CR13" i="2" s="1"/>
  <c r="BK13" i="2"/>
  <c r="BJ13" i="2"/>
  <c r="BI13" i="2"/>
  <c r="BH13" i="2"/>
  <c r="BG13" i="2"/>
  <c r="BE13" i="2"/>
  <c r="BF13" i="2" s="1"/>
  <c r="BC13" i="2"/>
  <c r="BO13" i="2" s="1"/>
  <c r="AZ13" i="2"/>
  <c r="AY13" i="2"/>
  <c r="AX13" i="2"/>
  <c r="AW13" i="2"/>
  <c r="BD13" i="2" s="1"/>
  <c r="AV13" i="2"/>
  <c r="AU13" i="2"/>
  <c r="BM13" i="2" s="1"/>
  <c r="AT13" i="2"/>
  <c r="AS13" i="2"/>
  <c r="AR13" i="2"/>
  <c r="BU13" i="2" s="1"/>
  <c r="AQ13" i="2"/>
  <c r="AP13" i="2"/>
  <c r="AO13" i="2"/>
  <c r="AN13" i="2"/>
  <c r="AM13" i="2"/>
  <c r="AL13" i="2"/>
  <c r="AK13" i="2"/>
  <c r="AJ13" i="2"/>
  <c r="AI13" i="2"/>
  <c r="AA13" i="2"/>
  <c r="Z13" i="2"/>
  <c r="CN13" i="2" s="1"/>
  <c r="Y13" i="2"/>
  <c r="X13" i="2"/>
  <c r="U13" i="2"/>
  <c r="T13" i="2"/>
  <c r="Q13" i="2"/>
  <c r="P13" i="2"/>
  <c r="O13" i="2"/>
  <c r="N13" i="2"/>
  <c r="BL13" i="2" s="1"/>
  <c r="M13" i="2"/>
  <c r="L13" i="2"/>
  <c r="K13" i="2"/>
  <c r="J13" i="2"/>
  <c r="I13" i="2"/>
  <c r="H13" i="2"/>
  <c r="G13" i="2"/>
  <c r="F13" i="2"/>
  <c r="DA12" i="2"/>
  <c r="CZ12" i="2"/>
  <c r="CX12" i="2"/>
  <c r="CW12" i="2"/>
  <c r="CK12" i="2"/>
  <c r="CI12" i="2"/>
  <c r="CD12" i="2"/>
  <c r="CC12" i="2"/>
  <c r="BY12" i="2"/>
  <c r="CA12" i="2" s="1"/>
  <c r="BW12" i="2"/>
  <c r="BV12" i="2"/>
  <c r="BS12" i="2"/>
  <c r="BR12" i="2"/>
  <c r="BP12" i="2"/>
  <c r="BO12" i="2"/>
  <c r="BN12" i="2"/>
  <c r="BK12" i="2"/>
  <c r="BJ12" i="2"/>
  <c r="BI12" i="2"/>
  <c r="BG12" i="2"/>
  <c r="BF12" i="2"/>
  <c r="BE12" i="2"/>
  <c r="BC12" i="2"/>
  <c r="AZ12" i="2"/>
  <c r="AY12" i="2"/>
  <c r="AX12" i="2"/>
  <c r="AW12" i="2"/>
  <c r="BD12" i="2" s="1"/>
  <c r="AV12" i="2"/>
  <c r="AU12" i="2"/>
  <c r="BM12" i="2" s="1"/>
  <c r="AT12" i="2"/>
  <c r="AS12" i="2"/>
  <c r="AP12" i="2"/>
  <c r="AR12" i="2" s="1"/>
  <c r="BU12" i="2" s="1"/>
  <c r="AO12" i="2"/>
  <c r="AN12" i="2"/>
  <c r="AM12" i="2"/>
  <c r="AL12" i="2"/>
  <c r="AK12" i="2"/>
  <c r="AJ12" i="2"/>
  <c r="AI12" i="2"/>
  <c r="AQ12" i="2" s="1"/>
  <c r="AA12" i="2"/>
  <c r="Z12" i="2"/>
  <c r="CN12" i="2" s="1"/>
  <c r="Y12" i="2"/>
  <c r="X12" i="2"/>
  <c r="U12" i="2"/>
  <c r="T12" i="2"/>
  <c r="Q12" i="2"/>
  <c r="P12" i="2"/>
  <c r="O12" i="2"/>
  <c r="N12" i="2"/>
  <c r="M12" i="2"/>
  <c r="BL12" i="2" s="1"/>
  <c r="L12" i="2"/>
  <c r="K12" i="2"/>
  <c r="J12" i="2"/>
  <c r="I12" i="2"/>
  <c r="G12" i="2"/>
  <c r="H12" i="2" s="1"/>
  <c r="F12" i="2"/>
  <c r="CX11" i="2"/>
  <c r="CW11" i="2"/>
  <c r="CN11" i="2"/>
  <c r="CK11" i="2"/>
  <c r="CI11" i="2"/>
  <c r="CD11" i="2"/>
  <c r="CE11" i="2" s="1"/>
  <c r="CC11" i="2"/>
  <c r="BY11" i="2"/>
  <c r="CA11" i="2" s="1"/>
  <c r="BW11" i="2"/>
  <c r="BV11" i="2"/>
  <c r="BS11" i="2"/>
  <c r="BR11" i="2"/>
  <c r="BP11" i="2"/>
  <c r="BO11" i="2"/>
  <c r="BN11" i="2"/>
  <c r="BM11" i="2"/>
  <c r="BL11" i="2"/>
  <c r="BK11" i="2"/>
  <c r="BJ11" i="2"/>
  <c r="BI11" i="2"/>
  <c r="BH11" i="2"/>
  <c r="BF11" i="2"/>
  <c r="BD11" i="2"/>
  <c r="AQ11" i="2"/>
  <c r="AP11" i="2"/>
  <c r="AR11" i="2" s="1"/>
  <c r="BU11" i="2" s="1"/>
  <c r="AA11" i="2"/>
  <c r="H11" i="2"/>
  <c r="DA10" i="2"/>
  <c r="CZ10" i="2"/>
  <c r="CX10" i="2"/>
  <c r="CW10" i="2"/>
  <c r="CN10" i="2"/>
  <c r="CK10" i="2"/>
  <c r="CI10" i="2"/>
  <c r="CE10" i="2"/>
  <c r="CF10" i="2" s="1"/>
  <c r="CD10" i="2"/>
  <c r="BY10" i="2"/>
  <c r="CA10" i="2" s="1"/>
  <c r="BW10" i="2"/>
  <c r="BV10" i="2"/>
  <c r="BS10" i="2"/>
  <c r="BR10" i="2"/>
  <c r="BP10" i="2"/>
  <c r="BN10" i="2"/>
  <c r="BL10" i="2"/>
  <c r="BK10" i="2"/>
  <c r="BJ10" i="2"/>
  <c r="BH10" i="2"/>
  <c r="BG10" i="2"/>
  <c r="BE10" i="2"/>
  <c r="BF10" i="2" s="1"/>
  <c r="BD10" i="2"/>
  <c r="BC10" i="2"/>
  <c r="BO10" i="2" s="1"/>
  <c r="AZ10" i="2"/>
  <c r="AY10" i="2"/>
  <c r="AX10" i="2"/>
  <c r="AW10" i="2"/>
  <c r="AV10" i="2"/>
  <c r="AU10" i="2"/>
  <c r="BM10" i="2" s="1"/>
  <c r="AT10" i="2"/>
  <c r="AS10" i="2"/>
  <c r="CC10" i="2" s="1"/>
  <c r="AP10" i="2"/>
  <c r="AR10" i="2" s="1"/>
  <c r="BU10" i="2" s="1"/>
  <c r="AO10" i="2"/>
  <c r="AN10" i="2"/>
  <c r="AM10" i="2"/>
  <c r="AL10" i="2"/>
  <c r="AK10" i="2"/>
  <c r="AJ10" i="2"/>
  <c r="AI10" i="2"/>
  <c r="AQ10" i="2" s="1"/>
  <c r="AA10" i="2"/>
  <c r="Z10" i="2"/>
  <c r="Y10" i="2"/>
  <c r="X10" i="2"/>
  <c r="U10" i="2"/>
  <c r="T10" i="2"/>
  <c r="Q10" i="2"/>
  <c r="P10" i="2"/>
  <c r="O10" i="2"/>
  <c r="N10" i="2"/>
  <c r="M10" i="2"/>
  <c r="L10" i="2"/>
  <c r="K10" i="2"/>
  <c r="J10" i="2"/>
  <c r="BI10" i="2" s="1"/>
  <c r="I10" i="2"/>
  <c r="H10" i="2"/>
  <c r="G10" i="2"/>
  <c r="F10" i="2"/>
  <c r="CX9" i="2"/>
  <c r="CW9" i="2"/>
  <c r="CN9" i="2"/>
  <c r="CK9" i="2"/>
  <c r="CI9" i="2"/>
  <c r="CD9" i="2"/>
  <c r="CE9" i="2" s="1"/>
  <c r="CC9" i="2"/>
  <c r="BY9" i="2"/>
  <c r="CA9" i="2" s="1"/>
  <c r="BW9" i="2"/>
  <c r="BV9" i="2"/>
  <c r="BS9" i="2"/>
  <c r="BR9" i="2"/>
  <c r="BP9" i="2"/>
  <c r="BO9" i="2"/>
  <c r="BN9" i="2"/>
  <c r="BM9" i="2"/>
  <c r="BL9" i="2"/>
  <c r="BK9" i="2"/>
  <c r="BJ9" i="2"/>
  <c r="BI9" i="2"/>
  <c r="BH9" i="2"/>
  <c r="BF9" i="2"/>
  <c r="BD9" i="2"/>
  <c r="AQ9" i="2"/>
  <c r="AP9" i="2"/>
  <c r="AR9" i="2" s="1"/>
  <c r="BU9" i="2" s="1"/>
  <c r="AA9" i="2"/>
  <c r="H9" i="2"/>
  <c r="CX8" i="2"/>
  <c r="CW8" i="2"/>
  <c r="CN8" i="2"/>
  <c r="CK8" i="2"/>
  <c r="CI8" i="2"/>
  <c r="CD8" i="2"/>
  <c r="CC8" i="2"/>
  <c r="CA8" i="2"/>
  <c r="BY8" i="2"/>
  <c r="BW8" i="2"/>
  <c r="BV8" i="2"/>
  <c r="BS8" i="2"/>
  <c r="BR8" i="2"/>
  <c r="BP8" i="2"/>
  <c r="BO8" i="2"/>
  <c r="BN8" i="2"/>
  <c r="BM8" i="2"/>
  <c r="BL8" i="2"/>
  <c r="BK8" i="2"/>
  <c r="BJ8" i="2"/>
  <c r="BI8" i="2"/>
  <c r="BH8" i="2"/>
  <c r="BF8" i="2"/>
  <c r="BD8" i="2"/>
  <c r="AQ8" i="2"/>
  <c r="AP8" i="2"/>
  <c r="AR8" i="2" s="1"/>
  <c r="BU8" i="2" s="1"/>
  <c r="AA8" i="2"/>
  <c r="H8" i="2"/>
  <c r="CX7" i="2"/>
  <c r="CW7" i="2"/>
  <c r="CN7" i="2"/>
  <c r="CK7" i="2"/>
  <c r="CI7" i="2"/>
  <c r="CD7" i="2"/>
  <c r="CE7" i="2" s="1"/>
  <c r="CF7" i="2" s="1"/>
  <c r="CC7" i="2"/>
  <c r="BY7" i="2"/>
  <c r="CA7" i="2" s="1"/>
  <c r="BW7" i="2"/>
  <c r="BV7" i="2"/>
  <c r="BS7" i="2"/>
  <c r="BR7" i="2"/>
  <c r="BP7" i="2"/>
  <c r="BO7" i="2"/>
  <c r="BN7" i="2"/>
  <c r="BM7" i="2"/>
  <c r="BL7" i="2"/>
  <c r="BK7" i="2"/>
  <c r="BJ7" i="2"/>
  <c r="BI7" i="2"/>
  <c r="BH7" i="2"/>
  <c r="BF7" i="2"/>
  <c r="BD7" i="2"/>
  <c r="AR7" i="2"/>
  <c r="BU7" i="2" s="1"/>
  <c r="AQ7" i="2"/>
  <c r="AP7" i="2"/>
  <c r="AA7" i="2"/>
  <c r="H7" i="2"/>
  <c r="CX6" i="2"/>
  <c r="CW6" i="2"/>
  <c r="CN6" i="2"/>
  <c r="CK6" i="2"/>
  <c r="CI6" i="2"/>
  <c r="CD6" i="2"/>
  <c r="CC6" i="2"/>
  <c r="BY6" i="2"/>
  <c r="CA6" i="2" s="1"/>
  <c r="BW6" i="2"/>
  <c r="BV6" i="2"/>
  <c r="BS6" i="2"/>
  <c r="BR6" i="2"/>
  <c r="BP6" i="2"/>
  <c r="BO6" i="2"/>
  <c r="BN6" i="2"/>
  <c r="BM6" i="2"/>
  <c r="BL6" i="2"/>
  <c r="BK6" i="2"/>
  <c r="BJ6" i="2"/>
  <c r="BI6" i="2"/>
  <c r="BH6" i="2"/>
  <c r="BF6" i="2"/>
  <c r="BD6" i="2"/>
  <c r="AQ6" i="2"/>
  <c r="AP6" i="2"/>
  <c r="AR6" i="2" s="1"/>
  <c r="BU6" i="2" s="1"/>
  <c r="AA6" i="2"/>
  <c r="H6" i="2"/>
  <c r="CX5" i="2"/>
  <c r="CW5" i="2"/>
  <c r="CN5" i="2"/>
  <c r="CK5" i="2"/>
  <c r="CI5" i="2"/>
  <c r="CD5" i="2"/>
  <c r="CE5" i="2" s="1"/>
  <c r="CF5" i="2" s="1"/>
  <c r="CC5" i="2"/>
  <c r="BY5" i="2"/>
  <c r="CA5" i="2" s="1"/>
  <c r="BW5" i="2"/>
  <c r="BV5" i="2"/>
  <c r="BS5" i="2"/>
  <c r="BR5" i="2"/>
  <c r="BP5" i="2"/>
  <c r="BO5" i="2"/>
  <c r="BN5" i="2"/>
  <c r="BM5" i="2"/>
  <c r="BL5" i="2"/>
  <c r="BK5" i="2"/>
  <c r="BJ5" i="2"/>
  <c r="BI5" i="2"/>
  <c r="BH5" i="2"/>
  <c r="BF5" i="2"/>
  <c r="BD5" i="2"/>
  <c r="AQ5" i="2"/>
  <c r="AP5" i="2"/>
  <c r="AR5" i="2" s="1"/>
  <c r="BU5" i="2" s="1"/>
  <c r="AA5" i="2"/>
  <c r="H5" i="2"/>
  <c r="CX4" i="2"/>
  <c r="CW4" i="2"/>
  <c r="CN4" i="2"/>
  <c r="CK4" i="2"/>
  <c r="CI4" i="2"/>
  <c r="CD4" i="2"/>
  <c r="CE4" i="2" s="1"/>
  <c r="CF4" i="2" s="1"/>
  <c r="CC4" i="2"/>
  <c r="BY4" i="2"/>
  <c r="CA4" i="2" s="1"/>
  <c r="BW4" i="2"/>
  <c r="BV4" i="2"/>
  <c r="BS4" i="2"/>
  <c r="BR4" i="2"/>
  <c r="BP4" i="2"/>
  <c r="BO4" i="2"/>
  <c r="BN4" i="2"/>
  <c r="CV4" i="2" s="1"/>
  <c r="BM4" i="2"/>
  <c r="BL4" i="2"/>
  <c r="BK4" i="2"/>
  <c r="BJ4" i="2"/>
  <c r="BI4" i="2"/>
  <c r="BH4" i="2"/>
  <c r="BF4" i="2"/>
  <c r="BD4" i="2"/>
  <c r="AQ4" i="2"/>
  <c r="AP4" i="2"/>
  <c r="AR4" i="2" s="1"/>
  <c r="BU4" i="2" s="1"/>
  <c r="AA4" i="2"/>
  <c r="H4" i="2"/>
  <c r="CX3" i="2"/>
  <c r="CW3" i="2"/>
  <c r="CN3" i="2"/>
  <c r="CK3" i="2"/>
  <c r="CI3" i="2"/>
  <c r="CD3" i="2"/>
  <c r="CC3" i="2"/>
  <c r="BY3" i="2"/>
  <c r="CA3" i="2" s="1"/>
  <c r="BW3" i="2"/>
  <c r="BV3" i="2"/>
  <c r="BU3" i="2"/>
  <c r="BS3" i="2"/>
  <c r="BR3" i="2"/>
  <c r="BP3" i="2"/>
  <c r="BO3" i="2"/>
  <c r="BN3" i="2"/>
  <c r="BM3" i="2"/>
  <c r="BL3" i="2"/>
  <c r="BK3" i="2"/>
  <c r="BJ3" i="2"/>
  <c r="BI3" i="2"/>
  <c r="BH3" i="2"/>
  <c r="BF3" i="2"/>
  <c r="BD3" i="2"/>
  <c r="AQ3" i="2"/>
  <c r="AP3" i="2"/>
  <c r="AR3" i="2" s="1"/>
  <c r="AA3" i="2"/>
  <c r="H3" i="2"/>
  <c r="CX2" i="2"/>
  <c r="CW2" i="2"/>
  <c r="CN2" i="2"/>
  <c r="CK2" i="2"/>
  <c r="CI2" i="2"/>
  <c r="CD2" i="2"/>
  <c r="CE2" i="2" s="1"/>
  <c r="CF2" i="2" s="1"/>
  <c r="CC2" i="2"/>
  <c r="BY2" i="2"/>
  <c r="CA2" i="2" s="1"/>
  <c r="BW2" i="2"/>
  <c r="BV2" i="2"/>
  <c r="BS2" i="2"/>
  <c r="BR2" i="2"/>
  <c r="BP2" i="2"/>
  <c r="BO2" i="2"/>
  <c r="BN2" i="2"/>
  <c r="BM2" i="2"/>
  <c r="BL2" i="2"/>
  <c r="BK2" i="2"/>
  <c r="BJ2" i="2"/>
  <c r="BI2" i="2"/>
  <c r="BH2" i="2"/>
  <c r="BF2" i="2"/>
  <c r="BD2" i="2"/>
  <c r="AQ2" i="2"/>
  <c r="AP2" i="2"/>
  <c r="AR2" i="2" s="1"/>
  <c r="BU2" i="2" s="1"/>
  <c r="AA2" i="2"/>
  <c r="H2" i="2"/>
  <c r="K5" i="1"/>
  <c r="J5" i="1"/>
  <c r="I5" i="1"/>
  <c r="H5" i="1"/>
  <c r="G5" i="1"/>
  <c r="F5" i="1"/>
  <c r="E5" i="1"/>
  <c r="D5" i="1"/>
  <c r="K2" i="1"/>
  <c r="J2" i="1"/>
  <c r="I2" i="1"/>
  <c r="H2" i="1"/>
  <c r="G2" i="1"/>
  <c r="F2" i="1"/>
  <c r="E2" i="1"/>
  <c r="CF280" i="2" s="1"/>
  <c r="CH280" i="2" s="1"/>
  <c r="D2" i="1"/>
  <c r="CR438" i="2" l="1"/>
  <c r="CY438" i="2"/>
  <c r="CV164" i="2"/>
  <c r="CY152" i="2"/>
  <c r="CY479" i="2"/>
  <c r="CV704" i="2"/>
  <c r="CY704" i="2" s="1"/>
  <c r="CV437" i="2"/>
  <c r="CY497" i="2"/>
  <c r="CY606" i="2"/>
  <c r="CY500" i="2"/>
  <c r="CY513" i="2"/>
  <c r="CR1734" i="2"/>
  <c r="CY1734" i="2"/>
  <c r="CR1438" i="2"/>
  <c r="CY792" i="2"/>
  <c r="CY1459" i="2"/>
  <c r="CR2526" i="2"/>
  <c r="CY2526" i="2"/>
  <c r="CY1621" i="2"/>
  <c r="CY1778" i="2"/>
  <c r="CR1778" i="2"/>
  <c r="CR1203" i="2"/>
  <c r="CR1341" i="2"/>
  <c r="CV1409" i="2"/>
  <c r="CV1467" i="2"/>
  <c r="CV2617" i="2"/>
  <c r="BP2213" i="2"/>
  <c r="BP2304" i="2"/>
  <c r="CV2616" i="2"/>
  <c r="CR2616" i="2" s="1"/>
  <c r="BP2276" i="2"/>
  <c r="BP2290" i="2"/>
  <c r="CV2618" i="2"/>
  <c r="CV2625" i="2"/>
  <c r="CV1753" i="2"/>
  <c r="BP2123" i="2"/>
  <c r="BR2326" i="2"/>
  <c r="BP2384" i="2"/>
  <c r="CY2465" i="2"/>
  <c r="BR2290" i="2"/>
  <c r="CV2626" i="2"/>
  <c r="CR496" i="2"/>
  <c r="CY496" i="2"/>
  <c r="CR535" i="2"/>
  <c r="CY535" i="2"/>
  <c r="CR447" i="2"/>
  <c r="CY447" i="2"/>
  <c r="CV128" i="2"/>
  <c r="CY128" i="2" s="1"/>
  <c r="CY160" i="2"/>
  <c r="CY730" i="2"/>
  <c r="CR730" i="2"/>
  <c r="CH17" i="2"/>
  <c r="CR90" i="2"/>
  <c r="CY90" i="2"/>
  <c r="CR251" i="2"/>
  <c r="CY251" i="2"/>
  <c r="CR283" i="2"/>
  <c r="CY283" i="2"/>
  <c r="CR291" i="2"/>
  <c r="CY291" i="2"/>
  <c r="CY555" i="2"/>
  <c r="CR555" i="2"/>
  <c r="CF11" i="2"/>
  <c r="CG11" i="2" s="1"/>
  <c r="CR281" i="2"/>
  <c r="CY281" i="2"/>
  <c r="CH10" i="2"/>
  <c r="CR329" i="2"/>
  <c r="CY329" i="2"/>
  <c r="CR456" i="2"/>
  <c r="CY456" i="2"/>
  <c r="CY639" i="2"/>
  <c r="CR639" i="2"/>
  <c r="CR467" i="2"/>
  <c r="CY467" i="2"/>
  <c r="CR527" i="2"/>
  <c r="CY527" i="2"/>
  <c r="CH116" i="2"/>
  <c r="CY217" i="2"/>
  <c r="CY662" i="2"/>
  <c r="CY696" i="2"/>
  <c r="CY1325" i="2"/>
  <c r="CR1325" i="2"/>
  <c r="CY1347" i="2"/>
  <c r="CR1347" i="2"/>
  <c r="CY499" i="2"/>
  <c r="CY504" i="2"/>
  <c r="CY1111" i="2"/>
  <c r="CR1111" i="2"/>
  <c r="CY180" i="2"/>
  <c r="CV429" i="2"/>
  <c r="CV597" i="2"/>
  <c r="CY888" i="2"/>
  <c r="CR888" i="2"/>
  <c r="CR217" i="2"/>
  <c r="CY353" i="2"/>
  <c r="CR420" i="2"/>
  <c r="CR479" i="2"/>
  <c r="CV595" i="2"/>
  <c r="CY431" i="2"/>
  <c r="CR836" i="2"/>
  <c r="CY836" i="2"/>
  <c r="CY361" i="2"/>
  <c r="CV690" i="2"/>
  <c r="CR900" i="2"/>
  <c r="CY900" i="2"/>
  <c r="CY1281" i="2"/>
  <c r="CR1281" i="2"/>
  <c r="CY1345" i="2"/>
  <c r="CY1502" i="2"/>
  <c r="CR1502" i="2"/>
  <c r="CY1255" i="2"/>
  <c r="CR902" i="2"/>
  <c r="CR1323" i="2"/>
  <c r="CR1343" i="2"/>
  <c r="CY1343" i="2"/>
  <c r="CY1423" i="2"/>
  <c r="CR1423" i="2"/>
  <c r="CY1466" i="2"/>
  <c r="CR1466" i="2"/>
  <c r="CV1139" i="2"/>
  <c r="CY1185" i="2"/>
  <c r="CY1113" i="2"/>
  <c r="CY1197" i="2"/>
  <c r="CV951" i="2"/>
  <c r="CV1031" i="2"/>
  <c r="CY1065" i="2"/>
  <c r="CV1129" i="2"/>
  <c r="CV1204" i="2"/>
  <c r="CY1242" i="2"/>
  <c r="CY1748" i="2"/>
  <c r="CR1748" i="2"/>
  <c r="CY1752" i="2"/>
  <c r="CR1752" i="2"/>
  <c r="CY1575" i="2"/>
  <c r="CY1728" i="2"/>
  <c r="CY1479" i="2"/>
  <c r="CY1607" i="2"/>
  <c r="CV1544" i="2"/>
  <c r="BP1588" i="2"/>
  <c r="CY1756" i="2"/>
  <c r="CR1756" i="2"/>
  <c r="CY2497" i="2"/>
  <c r="CR2497" i="2"/>
  <c r="CR2134" i="2"/>
  <c r="CY1885" i="2"/>
  <c r="CV1744" i="2"/>
  <c r="BP1845" i="2"/>
  <c r="CV1767" i="2"/>
  <c r="CY2485" i="2"/>
  <c r="CR2485" i="2"/>
  <c r="CV1795" i="2"/>
  <c r="CV2623" i="2"/>
  <c r="CY2292" i="2"/>
  <c r="BP2460" i="2"/>
  <c r="CR2465" i="2"/>
  <c r="CV2624" i="2"/>
  <c r="BP2343" i="2"/>
  <c r="BP2324" i="2"/>
  <c r="BP2350" i="2"/>
  <c r="BP2368" i="2"/>
  <c r="BP2451" i="2"/>
  <c r="CG7" i="2"/>
  <c r="CP7" i="2" s="1"/>
  <c r="CH7" i="2"/>
  <c r="CP11" i="2"/>
  <c r="CG24" i="2"/>
  <c r="CH24" i="2"/>
  <c r="CL280" i="2"/>
  <c r="CJ280" i="2"/>
  <c r="BX280" i="2"/>
  <c r="BX10" i="2"/>
  <c r="CJ10" i="2"/>
  <c r="CL10" i="2"/>
  <c r="CG14" i="2"/>
  <c r="CJ17" i="2"/>
  <c r="BX17" i="2"/>
  <c r="CL17" i="2"/>
  <c r="CJ14" i="2"/>
  <c r="BX14" i="2"/>
  <c r="CL14" i="2"/>
  <c r="BX30" i="2"/>
  <c r="CJ30" i="2"/>
  <c r="CL30" i="2"/>
  <c r="CH16" i="2"/>
  <c r="CL116" i="2"/>
  <c r="CJ116" i="2"/>
  <c r="BX116" i="2"/>
  <c r="CY4" i="2"/>
  <c r="CR4" i="2"/>
  <c r="CH4" i="2"/>
  <c r="CG4" i="2"/>
  <c r="CH18" i="2"/>
  <c r="CJ18" i="2" s="1"/>
  <c r="CH5" i="2"/>
  <c r="CG5" i="2"/>
  <c r="CP5" i="2" s="1"/>
  <c r="CG2" i="2"/>
  <c r="CH2" i="2"/>
  <c r="CP16" i="2"/>
  <c r="CE23" i="2"/>
  <c r="CF23" i="2" s="1"/>
  <c r="CF53" i="2"/>
  <c r="CE61" i="2"/>
  <c r="CF61" i="2" s="1"/>
  <c r="CG61" i="2" s="1"/>
  <c r="CP61" i="2" s="1"/>
  <c r="CE65" i="2"/>
  <c r="CF65" i="2" s="1"/>
  <c r="CH65" i="2" s="1"/>
  <c r="CE73" i="2"/>
  <c r="CF73" i="2" s="1"/>
  <c r="CH73" i="2" s="1"/>
  <c r="CE81" i="2"/>
  <c r="CF81" i="2" s="1"/>
  <c r="CF87" i="2"/>
  <c r="CG87" i="2" s="1"/>
  <c r="CF91" i="2"/>
  <c r="CF124" i="2"/>
  <c r="CF146" i="2"/>
  <c r="CH146" i="2" s="1"/>
  <c r="CN152" i="2"/>
  <c r="AA152" i="2"/>
  <c r="CE12" i="2"/>
  <c r="CF12" i="2" s="1"/>
  <c r="CH12" i="2" s="1"/>
  <c r="CF175" i="2"/>
  <c r="CH175" i="2" s="1"/>
  <c r="CF497" i="2"/>
  <c r="CR534" i="2"/>
  <c r="CY534" i="2"/>
  <c r="CF542" i="2"/>
  <c r="CH542" i="2" s="1"/>
  <c r="CF572" i="2"/>
  <c r="CG572" i="2" s="1"/>
  <c r="CE605" i="2"/>
  <c r="CF605" i="2" s="1"/>
  <c r="CG605" i="2" s="1"/>
  <c r="CF631" i="2"/>
  <c r="CV7" i="2"/>
  <c r="CL7" i="2"/>
  <c r="BH12" i="2"/>
  <c r="CE15" i="2"/>
  <c r="CF15" i="2" s="1"/>
  <c r="CH15" i="2" s="1"/>
  <c r="CY21" i="2"/>
  <c r="CY23" i="2"/>
  <c r="AQ63" i="2"/>
  <c r="CE63" i="2"/>
  <c r="CF63" i="2" s="1"/>
  <c r="CF64" i="2"/>
  <c r="CF72" i="2"/>
  <c r="CF80" i="2"/>
  <c r="CE86" i="2"/>
  <c r="CF86" i="2" s="1"/>
  <c r="CH86" i="2" s="1"/>
  <c r="CF89" i="2"/>
  <c r="CE109" i="2"/>
  <c r="CF109" i="2" s="1"/>
  <c r="CH109" i="2" s="1"/>
  <c r="CF120" i="2"/>
  <c r="CF121" i="2"/>
  <c r="CH121" i="2" s="1"/>
  <c r="CF122" i="2"/>
  <c r="CH122" i="2" s="1"/>
  <c r="CF131" i="2"/>
  <c r="CG131" i="2" s="1"/>
  <c r="CF135" i="2"/>
  <c r="CF139" i="2"/>
  <c r="CG139" i="2" s="1"/>
  <c r="AQ142" i="2"/>
  <c r="CF151" i="2"/>
  <c r="AQ157" i="2"/>
  <c r="CF158" i="2"/>
  <c r="H164" i="2"/>
  <c r="CY164" i="2"/>
  <c r="CR164" i="2"/>
  <c r="CE164" i="2"/>
  <c r="CF164" i="2" s="1"/>
  <c r="CG164" i="2" s="1"/>
  <c r="CF167" i="2"/>
  <c r="CF174" i="2"/>
  <c r="CE178" i="2"/>
  <c r="CF178" i="2" s="1"/>
  <c r="CG178" i="2" s="1"/>
  <c r="CE180" i="2"/>
  <c r="CF180" i="2" s="1"/>
  <c r="CH180" i="2" s="1"/>
  <c r="CJ180" i="2" s="1"/>
  <c r="CY184" i="2"/>
  <c r="CR184" i="2"/>
  <c r="AQ192" i="2"/>
  <c r="CF195" i="2"/>
  <c r="CF198" i="2"/>
  <c r="CF203" i="2"/>
  <c r="CE212" i="2"/>
  <c r="CF212" i="2" s="1"/>
  <c r="CG212" i="2" s="1"/>
  <c r="CF296" i="2"/>
  <c r="CH296" i="2" s="1"/>
  <c r="CF345" i="2"/>
  <c r="CH345" i="2" s="1"/>
  <c r="CF41" i="2"/>
  <c r="CG6" i="2"/>
  <c r="CE6" i="2"/>
  <c r="CF6" i="2" s="1"/>
  <c r="CH6" i="2" s="1"/>
  <c r="CH91" i="2"/>
  <c r="CF101" i="2"/>
  <c r="CF123" i="2"/>
  <c r="CH123" i="2" s="1"/>
  <c r="CG135" i="2"/>
  <c r="CF145" i="2"/>
  <c r="CF156" i="2"/>
  <c r="CG156" i="2" s="1"/>
  <c r="CE161" i="2"/>
  <c r="CF161" i="2" s="1"/>
  <c r="CG161" i="2" s="1"/>
  <c r="CN192" i="2"/>
  <c r="AA192" i="2"/>
  <c r="CE303" i="2"/>
  <c r="CF303" i="2" s="1"/>
  <c r="CG303" i="2"/>
  <c r="CF490" i="2"/>
  <c r="CF517" i="2"/>
  <c r="CF528" i="2"/>
  <c r="CG528" i="2" s="1"/>
  <c r="CF593" i="2"/>
  <c r="CF635" i="2"/>
  <c r="CG635" i="2" s="1"/>
  <c r="CF649" i="2"/>
  <c r="BX15" i="2"/>
  <c r="AQ18" i="2"/>
  <c r="CG18" i="2"/>
  <c r="CF27" i="2"/>
  <c r="CG27" i="2" s="1"/>
  <c r="CP27" i="2" s="1"/>
  <c r="CG28" i="2"/>
  <c r="CP28" i="2" s="1"/>
  <c r="CE28" i="2"/>
  <c r="CF28" i="2" s="1"/>
  <c r="CH28" i="2" s="1"/>
  <c r="CJ28" i="2" s="1"/>
  <c r="CF29" i="2"/>
  <c r="CE45" i="2"/>
  <c r="CF45" i="2" s="1"/>
  <c r="CH45" i="2" s="1"/>
  <c r="CE57" i="2"/>
  <c r="CF57" i="2" s="1"/>
  <c r="CH57" i="2" s="1"/>
  <c r="CF67" i="2"/>
  <c r="CG67" i="2" s="1"/>
  <c r="CP67" i="2" s="1"/>
  <c r="CF71" i="2"/>
  <c r="CG71" i="2" s="1"/>
  <c r="CF75" i="2"/>
  <c r="CG75" i="2" s="1"/>
  <c r="CF79" i="2"/>
  <c r="CG79" i="2" s="1"/>
  <c r="CF83" i="2"/>
  <c r="CP87" i="2"/>
  <c r="CR97" i="2"/>
  <c r="CY97" i="2"/>
  <c r="CF119" i="2"/>
  <c r="CF134" i="2"/>
  <c r="CH135" i="2"/>
  <c r="CJ135" i="2" s="1"/>
  <c r="CF142" i="2"/>
  <c r="CH142" i="2" s="1"/>
  <c r="BL143" i="2"/>
  <c r="BH143" i="2"/>
  <c r="CF168" i="2"/>
  <c r="CF171" i="2"/>
  <c r="CH171" i="2" s="1"/>
  <c r="CF173" i="2"/>
  <c r="CL180" i="2"/>
  <c r="CN217" i="2"/>
  <c r="AA217" i="2"/>
  <c r="CF277" i="2"/>
  <c r="CG277" i="2" s="1"/>
  <c r="CF288" i="2"/>
  <c r="CH288" i="2" s="1"/>
  <c r="CF423" i="2"/>
  <c r="CF444" i="2"/>
  <c r="CH444" i="2" s="1"/>
  <c r="CF32" i="2"/>
  <c r="CF34" i="2"/>
  <c r="CH34" i="2" s="1"/>
  <c r="CF90" i="2"/>
  <c r="CH90" i="2" s="1"/>
  <c r="CF127" i="2"/>
  <c r="CG127" i="2" s="1"/>
  <c r="CF136" i="2"/>
  <c r="CG158" i="2"/>
  <c r="CP158" i="2" s="1"/>
  <c r="CF193" i="2"/>
  <c r="CG193" i="2" s="1"/>
  <c r="CF213" i="2"/>
  <c r="CG213" i="2" s="1"/>
  <c r="CF220" i="2"/>
  <c r="CF308" i="2"/>
  <c r="CH308" i="2" s="1"/>
  <c r="CF367" i="2"/>
  <c r="CG367" i="2" s="1"/>
  <c r="CR429" i="2"/>
  <c r="CY429" i="2"/>
  <c r="CY502" i="2"/>
  <c r="CR502" i="2"/>
  <c r="CF525" i="2"/>
  <c r="CF553" i="2"/>
  <c r="CF653" i="2"/>
  <c r="CY13" i="2"/>
  <c r="CE3" i="2"/>
  <c r="CF3" i="2" s="1"/>
  <c r="CE8" i="2"/>
  <c r="CF8" i="2" s="1"/>
  <c r="CH8" i="2" s="1"/>
  <c r="CG10" i="2"/>
  <c r="CM10" i="2" s="1"/>
  <c r="CO10" i="2" s="1"/>
  <c r="CG30" i="2"/>
  <c r="CM30" i="2" s="1"/>
  <c r="CO30" i="2" s="1"/>
  <c r="CE37" i="2"/>
  <c r="CF37" i="2" s="1"/>
  <c r="CH37" i="2" s="1"/>
  <c r="CE54" i="2"/>
  <c r="CF54" i="2" s="1"/>
  <c r="AQ55" i="2"/>
  <c r="CE55" i="2"/>
  <c r="CF55" i="2" s="1"/>
  <c r="CH55" i="2" s="1"/>
  <c r="CF56" i="2"/>
  <c r="CF70" i="2"/>
  <c r="CH70" i="2" s="1"/>
  <c r="CH71" i="2"/>
  <c r="CJ71" i="2" s="1"/>
  <c r="CF78" i="2"/>
  <c r="CH78" i="2" s="1"/>
  <c r="CH79" i="2"/>
  <c r="CJ79" i="2" s="1"/>
  <c r="CE97" i="2"/>
  <c r="CF97" i="2" s="1"/>
  <c r="CF108" i="2"/>
  <c r="CF118" i="2"/>
  <c r="CH118" i="2" s="1"/>
  <c r="CP127" i="2"/>
  <c r="CR128" i="2"/>
  <c r="CF133" i="2"/>
  <c r="AQ141" i="2"/>
  <c r="CL142" i="2"/>
  <c r="CF157" i="2"/>
  <c r="CG157" i="2" s="1"/>
  <c r="CP157" i="2" s="1"/>
  <c r="CE163" i="2"/>
  <c r="CF163" i="2" s="1"/>
  <c r="CH163" i="2" s="1"/>
  <c r="CG163" i="2"/>
  <c r="CH173" i="2"/>
  <c r="CF185" i="2"/>
  <c r="CG185" i="2" s="1"/>
  <c r="CF187" i="2"/>
  <c r="CF191" i="2"/>
  <c r="CG191" i="2" s="1"/>
  <c r="CF249" i="2"/>
  <c r="BL316" i="2"/>
  <c r="BH316" i="2"/>
  <c r="CY316" i="2"/>
  <c r="CR316" i="2"/>
  <c r="CF390" i="2"/>
  <c r="CF9" i="2"/>
  <c r="CG9" i="2" s="1"/>
  <c r="CL18" i="2"/>
  <c r="CE19" i="2"/>
  <c r="CF19" i="2" s="1"/>
  <c r="CF44" i="2"/>
  <c r="CF51" i="2"/>
  <c r="CG51" i="2" s="1"/>
  <c r="CF59" i="2"/>
  <c r="CG59" i="2" s="1"/>
  <c r="CF69" i="2"/>
  <c r="CF77" i="2"/>
  <c r="CF85" i="2"/>
  <c r="CF103" i="2"/>
  <c r="CG103" i="2" s="1"/>
  <c r="CP103" i="2" s="1"/>
  <c r="CF107" i="2"/>
  <c r="CF111" i="2"/>
  <c r="CF115" i="2"/>
  <c r="CG115" i="2" s="1"/>
  <c r="CF117" i="2"/>
  <c r="BL128" i="2"/>
  <c r="CP131" i="2"/>
  <c r="CP139" i="2"/>
  <c r="CE141" i="2"/>
  <c r="CF141" i="2" s="1"/>
  <c r="CG141" i="2" s="1"/>
  <c r="CF143" i="2"/>
  <c r="CF149" i="2"/>
  <c r="CE170" i="2"/>
  <c r="CF170" i="2" s="1"/>
  <c r="CG170" i="2" s="1"/>
  <c r="CE176" i="2"/>
  <c r="CF176" i="2" s="1"/>
  <c r="CY183" i="2"/>
  <c r="CR183" i="2"/>
  <c r="CH185" i="2"/>
  <c r="CJ185" i="2" s="1"/>
  <c r="CE342" i="2"/>
  <c r="CF342" i="2" s="1"/>
  <c r="CG342" i="2" s="1"/>
  <c r="CE21" i="2"/>
  <c r="CF21" i="2" s="1"/>
  <c r="CL24" i="2"/>
  <c r="BL18" i="2"/>
  <c r="CF31" i="2"/>
  <c r="CG31" i="2" s="1"/>
  <c r="CF36" i="2"/>
  <c r="CF43" i="2"/>
  <c r="CG43" i="2" s="1"/>
  <c r="CF47" i="2"/>
  <c r="CG47" i="2" s="1"/>
  <c r="CP47" i="2" s="1"/>
  <c r="CF50" i="2"/>
  <c r="CH50" i="2" s="1"/>
  <c r="CF52" i="2"/>
  <c r="CP75" i="2"/>
  <c r="CE93" i="2"/>
  <c r="CF93" i="2" s="1"/>
  <c r="CH93" i="2" s="1"/>
  <c r="CF96" i="2"/>
  <c r="CE102" i="2"/>
  <c r="CF102" i="2" s="1"/>
  <c r="CH102" i="2" s="1"/>
  <c r="CF106" i="2"/>
  <c r="CF114" i="2"/>
  <c r="CH114" i="2" s="1"/>
  <c r="CG125" i="2"/>
  <c r="CE125" i="2"/>
  <c r="CF125" i="2" s="1"/>
  <c r="CH125" i="2" s="1"/>
  <c r="CN128" i="2"/>
  <c r="AA128" i="2"/>
  <c r="CR129" i="2"/>
  <c r="CY129" i="2"/>
  <c r="CP135" i="2"/>
  <c r="CF148" i="2"/>
  <c r="CF153" i="2"/>
  <c r="CF154" i="2"/>
  <c r="CF160" i="2"/>
  <c r="CG160" i="2" s="1"/>
  <c r="CP160" i="2" s="1"/>
  <c r="CY166" i="2"/>
  <c r="CR166" i="2"/>
  <c r="CE172" i="2"/>
  <c r="CF172" i="2" s="1"/>
  <c r="CH172" i="2" s="1"/>
  <c r="CJ172" i="2" s="1"/>
  <c r="CF216" i="2"/>
  <c r="CH216" i="2" s="1"/>
  <c r="CE231" i="2"/>
  <c r="CF231" i="2" s="1"/>
  <c r="CG231" i="2" s="1"/>
  <c r="CF293" i="2"/>
  <c r="CG293" i="2" s="1"/>
  <c r="CF319" i="2"/>
  <c r="CF416" i="2"/>
  <c r="CG416" i="2" s="1"/>
  <c r="CF13" i="2"/>
  <c r="CV14" i="2"/>
  <c r="CG17" i="2"/>
  <c r="CM17" i="2" s="1"/>
  <c r="CO17" i="2" s="1"/>
  <c r="CH11" i="2"/>
  <c r="CJ11" i="2" s="1"/>
  <c r="CP14" i="2"/>
  <c r="CL16" i="2"/>
  <c r="CM16" i="2" s="1"/>
  <c r="CO16" i="2" s="1"/>
  <c r="BX18" i="2"/>
  <c r="CV18" i="2" s="1"/>
  <c r="CN18" i="2"/>
  <c r="CP18" i="2" s="1"/>
  <c r="CF20" i="2"/>
  <c r="CF25" i="2"/>
  <c r="CH25" i="2" s="1"/>
  <c r="CF33" i="2"/>
  <c r="CG33" i="2" s="1"/>
  <c r="CG34" i="2"/>
  <c r="CF35" i="2"/>
  <c r="CH35" i="2" s="1"/>
  <c r="CF39" i="2"/>
  <c r="CG39" i="2" s="1"/>
  <c r="CF42" i="2"/>
  <c r="CH42" i="2" s="1"/>
  <c r="CH43" i="2"/>
  <c r="CF49" i="2"/>
  <c r="CP79" i="2"/>
  <c r="CG91" i="2"/>
  <c r="CF92" i="2"/>
  <c r="CF94" i="2"/>
  <c r="CH94" i="2" s="1"/>
  <c r="CL94" i="2" s="1"/>
  <c r="CF95" i="2"/>
  <c r="CG95" i="2" s="1"/>
  <c r="CF99" i="2"/>
  <c r="CG99" i="2" s="1"/>
  <c r="CF105" i="2"/>
  <c r="CF113" i="2"/>
  <c r="CG116" i="2"/>
  <c r="AQ128" i="2"/>
  <c r="CE129" i="2"/>
  <c r="CF129" i="2" s="1"/>
  <c r="CH129" i="2" s="1"/>
  <c r="CE137" i="2"/>
  <c r="CF137" i="2" s="1"/>
  <c r="CH137" i="2" s="1"/>
  <c r="CG146" i="2"/>
  <c r="CV146" i="2" s="1"/>
  <c r="CF147" i="2"/>
  <c r="CG147" i="2" s="1"/>
  <c r="CF159" i="2"/>
  <c r="CE162" i="2"/>
  <c r="CF162" i="2" s="1"/>
  <c r="CG162" i="2" s="1"/>
  <c r="AQ166" i="2"/>
  <c r="CN167" i="2"/>
  <c r="AA167" i="2"/>
  <c r="CE169" i="2"/>
  <c r="CF169" i="2" s="1"/>
  <c r="CH169" i="2" s="1"/>
  <c r="CL172" i="2"/>
  <c r="CF179" i="2"/>
  <c r="CH179" i="2" s="1"/>
  <c r="CE184" i="2"/>
  <c r="CF184" i="2" s="1"/>
  <c r="CG184" i="2" s="1"/>
  <c r="CE186" i="2"/>
  <c r="CF186" i="2" s="1"/>
  <c r="CG186" i="2" s="1"/>
  <c r="CP186" i="2" s="1"/>
  <c r="CE190" i="2"/>
  <c r="CF190" i="2" s="1"/>
  <c r="CH190" i="2" s="1"/>
  <c r="CP191" i="2"/>
  <c r="CE199" i="2"/>
  <c r="CF199" i="2" s="1"/>
  <c r="CG199" i="2" s="1"/>
  <c r="CF207" i="2"/>
  <c r="CG207" i="2" s="1"/>
  <c r="CE218" i="2"/>
  <c r="CF218" i="2" s="1"/>
  <c r="CG218" i="2" s="1"/>
  <c r="CG246" i="2"/>
  <c r="CE246" i="2"/>
  <c r="CF246" i="2" s="1"/>
  <c r="CH246" i="2" s="1"/>
  <c r="BX246" i="2" s="1"/>
  <c r="CY287" i="2"/>
  <c r="CR287" i="2"/>
  <c r="BL52" i="2"/>
  <c r="BL116" i="2"/>
  <c r="CR154" i="2"/>
  <c r="CH156" i="2"/>
  <c r="CH157" i="2"/>
  <c r="CL157" i="2" s="1"/>
  <c r="CG159" i="2"/>
  <c r="CP159" i="2" s="1"/>
  <c r="BH167" i="2"/>
  <c r="CR170" i="2"/>
  <c r="CF206" i="2"/>
  <c r="CV212" i="2"/>
  <c r="CP213" i="2"/>
  <c r="CF229" i="2"/>
  <c r="CG229" i="2" s="1"/>
  <c r="BL237" i="2"/>
  <c r="BH237" i="2"/>
  <c r="CE238" i="2"/>
  <c r="CF238" i="2" s="1"/>
  <c r="CG238" i="2" s="1"/>
  <c r="CP238" i="2" s="1"/>
  <c r="CH249" i="2"/>
  <c r="CJ249" i="2" s="1"/>
  <c r="CF255" i="2"/>
  <c r="CG255" i="2" s="1"/>
  <c r="CF287" i="2"/>
  <c r="CF291" i="2"/>
  <c r="CF301" i="2"/>
  <c r="CG301" i="2" s="1"/>
  <c r="CF305" i="2"/>
  <c r="CG305" i="2" s="1"/>
  <c r="CF317" i="2"/>
  <c r="CF323" i="2"/>
  <c r="CG323" i="2" s="1"/>
  <c r="BL332" i="2"/>
  <c r="BH332" i="2"/>
  <c r="CF334" i="2"/>
  <c r="CN337" i="2"/>
  <c r="AA337" i="2"/>
  <c r="CF339" i="2"/>
  <c r="CG339" i="2" s="1"/>
  <c r="CH342" i="2"/>
  <c r="CE350" i="2"/>
  <c r="CF350" i="2" s="1"/>
  <c r="CG350" i="2" s="1"/>
  <c r="CN353" i="2"/>
  <c r="AA353" i="2"/>
  <c r="CF360" i="2"/>
  <c r="CH360" i="2" s="1"/>
  <c r="CF363" i="2"/>
  <c r="CG363" i="2" s="1"/>
  <c r="CH367" i="2"/>
  <c r="CJ367" i="2" s="1"/>
  <c r="AQ377" i="2"/>
  <c r="CF380" i="2"/>
  <c r="CH380" i="2" s="1"/>
  <c r="CY383" i="2"/>
  <c r="CR383" i="2"/>
  <c r="CF387" i="2"/>
  <c r="CG387" i="2" s="1"/>
  <c r="AQ395" i="2"/>
  <c r="CE396" i="2"/>
  <c r="CF396" i="2" s="1"/>
  <c r="CH396" i="2" s="1"/>
  <c r="CL396" i="2" s="1"/>
  <c r="CF410" i="2"/>
  <c r="CG410" i="2" s="1"/>
  <c r="CF411" i="2"/>
  <c r="CY418" i="2"/>
  <c r="CE419" i="2"/>
  <c r="CF419" i="2" s="1"/>
  <c r="CG419" i="2" s="1"/>
  <c r="CF426" i="2"/>
  <c r="CF436" i="2"/>
  <c r="CH436" i="2" s="1"/>
  <c r="CH27" i="2"/>
  <c r="CJ27" i="2" s="1"/>
  <c r="CH39" i="2"/>
  <c r="CJ39" i="2" s="1"/>
  <c r="CE40" i="2"/>
  <c r="CF40" i="2" s="1"/>
  <c r="CH40" i="2" s="1"/>
  <c r="CH47" i="2"/>
  <c r="CE48" i="2"/>
  <c r="CF48" i="2" s="1"/>
  <c r="CR56" i="2"/>
  <c r="CH59" i="2"/>
  <c r="CJ59" i="2" s="1"/>
  <c r="CE60" i="2"/>
  <c r="CF60" i="2" s="1"/>
  <c r="CH60" i="2" s="1"/>
  <c r="CH61" i="2"/>
  <c r="CE68" i="2"/>
  <c r="CF68" i="2" s="1"/>
  <c r="CG68" i="2" s="1"/>
  <c r="CP68" i="2" s="1"/>
  <c r="CL71" i="2"/>
  <c r="CH75" i="2"/>
  <c r="CJ75" i="2" s="1"/>
  <c r="CE76" i="2"/>
  <c r="CF76" i="2" s="1"/>
  <c r="CG76" i="2" s="1"/>
  <c r="CL79" i="2"/>
  <c r="CE84" i="2"/>
  <c r="CF84" i="2" s="1"/>
  <c r="CH84" i="2" s="1"/>
  <c r="CH87" i="2"/>
  <c r="CJ87" i="2" s="1"/>
  <c r="CE88" i="2"/>
  <c r="CF88" i="2" s="1"/>
  <c r="CH88" i="2" s="1"/>
  <c r="CR92" i="2"/>
  <c r="CH99" i="2"/>
  <c r="CJ99" i="2" s="1"/>
  <c r="CE100" i="2"/>
  <c r="CF100" i="2" s="1"/>
  <c r="CH100" i="2" s="1"/>
  <c r="CY102" i="2"/>
  <c r="CH103" i="2"/>
  <c r="CJ103" i="2" s="1"/>
  <c r="CE104" i="2"/>
  <c r="CF104" i="2" s="1"/>
  <c r="CE112" i="2"/>
  <c r="CF112" i="2" s="1"/>
  <c r="CH112" i="2" s="1"/>
  <c r="CH127" i="2"/>
  <c r="CJ127" i="2" s="1"/>
  <c r="BX131" i="2"/>
  <c r="CV131" i="2" s="1"/>
  <c r="CH131" i="2"/>
  <c r="CJ131" i="2" s="1"/>
  <c r="CE132" i="2"/>
  <c r="CF132" i="2" s="1"/>
  <c r="CH132" i="2" s="1"/>
  <c r="CY132" i="2"/>
  <c r="CL135" i="2"/>
  <c r="CH139" i="2"/>
  <c r="CE140" i="2"/>
  <c r="CF140" i="2" s="1"/>
  <c r="CH140" i="2" s="1"/>
  <c r="CH141" i="2"/>
  <c r="CJ141" i="2" s="1"/>
  <c r="AA143" i="2"/>
  <c r="CE144" i="2"/>
  <c r="CF144" i="2" s="1"/>
  <c r="CH144" i="2" s="1"/>
  <c r="CE150" i="2"/>
  <c r="CF150" i="2" s="1"/>
  <c r="CE152" i="2"/>
  <c r="CF152" i="2" s="1"/>
  <c r="CG152" i="2" s="1"/>
  <c r="CH159" i="2"/>
  <c r="CH160" i="2"/>
  <c r="CR160" i="2"/>
  <c r="CH161" i="2"/>
  <c r="CL173" i="2"/>
  <c r="CH184" i="2"/>
  <c r="CF197" i="2"/>
  <c r="CF205" i="2"/>
  <c r="CH205" i="2" s="1"/>
  <c r="CJ205" i="2" s="1"/>
  <c r="CR205" i="2"/>
  <c r="CH207" i="2"/>
  <c r="CY214" i="2"/>
  <c r="CH218" i="2"/>
  <c r="CH229" i="2"/>
  <c r="CJ229" i="2" s="1"/>
  <c r="CF235" i="2"/>
  <c r="CN237" i="2"/>
  <c r="AA237" i="2"/>
  <c r="CH255" i="2"/>
  <c r="BX255" i="2" s="1"/>
  <c r="CF264" i="2"/>
  <c r="CH264" i="2" s="1"/>
  <c r="CE270" i="2"/>
  <c r="CF270" i="2" s="1"/>
  <c r="CG270" i="2" s="1"/>
  <c r="CP270" i="2" s="1"/>
  <c r="CF275" i="2"/>
  <c r="CY282" i="2"/>
  <c r="CR282" i="2"/>
  <c r="CF289" i="2"/>
  <c r="CG289" i="2" s="1"/>
  <c r="BL312" i="2"/>
  <c r="BH312" i="2"/>
  <c r="CF315" i="2"/>
  <c r="CH323" i="2"/>
  <c r="CJ323" i="2" s="1"/>
  <c r="CF333" i="2"/>
  <c r="CH333" i="2" s="1"/>
  <c r="AQ337" i="2"/>
  <c r="CH339" i="2"/>
  <c r="CJ339" i="2" s="1"/>
  <c r="BX339" i="2"/>
  <c r="CL339" i="2"/>
  <c r="CH350" i="2"/>
  <c r="AQ353" i="2"/>
  <c r="CF355" i="2"/>
  <c r="CH355" i="2" s="1"/>
  <c r="CH363" i="2"/>
  <c r="CJ363" i="2" s="1"/>
  <c r="AQ366" i="2"/>
  <c r="CF371" i="2"/>
  <c r="CH371" i="2" s="1"/>
  <c r="CF375" i="2"/>
  <c r="CG375" i="2" s="1"/>
  <c r="CY377" i="2"/>
  <c r="CE394" i="2"/>
  <c r="CF394" i="2" s="1"/>
  <c r="CF395" i="2"/>
  <c r="CG395" i="2" s="1"/>
  <c r="CP395" i="2" s="1"/>
  <c r="CF404" i="2"/>
  <c r="CF449" i="2"/>
  <c r="CG449" i="2" s="1"/>
  <c r="CF468" i="2"/>
  <c r="CH158" i="2"/>
  <c r="CH170" i="2"/>
  <c r="CJ170" i="2" s="1"/>
  <c r="CF177" i="2"/>
  <c r="CG177" i="2" s="1"/>
  <c r="CH178" i="2"/>
  <c r="CJ178" i="2" s="1"/>
  <c r="BX178" i="2"/>
  <c r="CF183" i="2"/>
  <c r="CF189" i="2"/>
  <c r="CH189" i="2" s="1"/>
  <c r="CJ189" i="2" s="1"/>
  <c r="BL190" i="2"/>
  <c r="CH199" i="2"/>
  <c r="CE214" i="2"/>
  <c r="CF214" i="2" s="1"/>
  <c r="CG214" i="2" s="1"/>
  <c r="CP214" i="2" s="1"/>
  <c r="CE217" i="2"/>
  <c r="CF217" i="2" s="1"/>
  <c r="CH217" i="2" s="1"/>
  <c r="CJ217" i="2" s="1"/>
  <c r="CF221" i="2"/>
  <c r="CG221" i="2" s="1"/>
  <c r="CF223" i="2"/>
  <c r="CH231" i="2"/>
  <c r="CE232" i="2"/>
  <c r="CF232" i="2" s="1"/>
  <c r="CG232" i="2" s="1"/>
  <c r="CF236" i="2"/>
  <c r="CH236" i="2" s="1"/>
  <c r="AQ237" i="2"/>
  <c r="CF248" i="2"/>
  <c r="CH248" i="2" s="1"/>
  <c r="CF259" i="2"/>
  <c r="CH270" i="2"/>
  <c r="CF271" i="2"/>
  <c r="CF279" i="2"/>
  <c r="CG279" i="2" s="1"/>
  <c r="CR284" i="2"/>
  <c r="CY284" i="2"/>
  <c r="CY285" i="2"/>
  <c r="CR285" i="2"/>
  <c r="CE286" i="2"/>
  <c r="CF286" i="2" s="1"/>
  <c r="CG286" i="2" s="1"/>
  <c r="CP286" i="2" s="1"/>
  <c r="CH289" i="2"/>
  <c r="CJ289" i="2" s="1"/>
  <c r="CF295" i="2"/>
  <c r="CG295" i="2" s="1"/>
  <c r="CF299" i="2"/>
  <c r="CF313" i="2"/>
  <c r="CG313" i="2" s="1"/>
  <c r="AQ316" i="2"/>
  <c r="CF327" i="2"/>
  <c r="CF330" i="2"/>
  <c r="CF331" i="2"/>
  <c r="CL333" i="2"/>
  <c r="CE337" i="2"/>
  <c r="CF337" i="2" s="1"/>
  <c r="CF341" i="2"/>
  <c r="CF344" i="2"/>
  <c r="CE353" i="2"/>
  <c r="CF353" i="2" s="1"/>
  <c r="CF359" i="2"/>
  <c r="CG359" i="2" s="1"/>
  <c r="CF369" i="2"/>
  <c r="CG369" i="2" s="1"/>
  <c r="CH375" i="2"/>
  <c r="CJ375" i="2" s="1"/>
  <c r="BX375" i="2"/>
  <c r="AQ376" i="2"/>
  <c r="CF377" i="2"/>
  <c r="CH377" i="2" s="1"/>
  <c r="CF379" i="2"/>
  <c r="CG379" i="2" s="1"/>
  <c r="CF407" i="2"/>
  <c r="CY437" i="2"/>
  <c r="CR437" i="2"/>
  <c r="CE46" i="2"/>
  <c r="CF46" i="2" s="1"/>
  <c r="CG46" i="2" s="1"/>
  <c r="CE58" i="2"/>
  <c r="CF58" i="2" s="1"/>
  <c r="CG58" i="2" s="1"/>
  <c r="CE62" i="2"/>
  <c r="CF62" i="2" s="1"/>
  <c r="CG62" i="2" s="1"/>
  <c r="CE66" i="2"/>
  <c r="CF66" i="2" s="1"/>
  <c r="CH66" i="2" s="1"/>
  <c r="CE74" i="2"/>
  <c r="CF74" i="2" s="1"/>
  <c r="CG74" i="2" s="1"/>
  <c r="CE82" i="2"/>
  <c r="CF82" i="2" s="1"/>
  <c r="CG82" i="2" s="1"/>
  <c r="CE98" i="2"/>
  <c r="CF98" i="2" s="1"/>
  <c r="CE110" i="2"/>
  <c r="CF110" i="2" s="1"/>
  <c r="CG110" i="2" s="1"/>
  <c r="CE126" i="2"/>
  <c r="CF126" i="2" s="1"/>
  <c r="CH126" i="2" s="1"/>
  <c r="CE128" i="2"/>
  <c r="CF128" i="2" s="1"/>
  <c r="CH128" i="2" s="1"/>
  <c r="BX128" i="2" s="1"/>
  <c r="CE130" i="2"/>
  <c r="CF130" i="2" s="1"/>
  <c r="CH130" i="2" s="1"/>
  <c r="CE138" i="2"/>
  <c r="CF138" i="2" s="1"/>
  <c r="CG138" i="2" s="1"/>
  <c r="CH164" i="2"/>
  <c r="BX164" i="2" s="1"/>
  <c r="CE165" i="2"/>
  <c r="CF165" i="2" s="1"/>
  <c r="CH165" i="2" s="1"/>
  <c r="BH183" i="2"/>
  <c r="CP185" i="2"/>
  <c r="CE201" i="2"/>
  <c r="CF201" i="2" s="1"/>
  <c r="CG201" i="2" s="1"/>
  <c r="CL205" i="2"/>
  <c r="CF208" i="2"/>
  <c r="CF215" i="2"/>
  <c r="CH221" i="2"/>
  <c r="CH232" i="2"/>
  <c r="CJ232" i="2" s="1"/>
  <c r="CE234" i="2"/>
  <c r="CF234" i="2" s="1"/>
  <c r="CG234" i="2" s="1"/>
  <c r="CE237" i="2"/>
  <c r="CF237" i="2" s="1"/>
  <c r="CE242" i="2"/>
  <c r="CF242" i="2" s="1"/>
  <c r="CG242" i="2" s="1"/>
  <c r="CP246" i="2"/>
  <c r="CE254" i="2"/>
  <c r="CF254" i="2" s="1"/>
  <c r="CG254" i="2" s="1"/>
  <c r="CF257" i="2"/>
  <c r="CG257" i="2" s="1"/>
  <c r="CF263" i="2"/>
  <c r="CP277" i="2"/>
  <c r="CH279" i="2"/>
  <c r="CJ279" i="2" s="1"/>
  <c r="CF281" i="2"/>
  <c r="CG281" i="2" s="1"/>
  <c r="CH286" i="2"/>
  <c r="CP293" i="2"/>
  <c r="CF297" i="2"/>
  <c r="CG297" i="2" s="1"/>
  <c r="CF307" i="2"/>
  <c r="CF311" i="2"/>
  <c r="CH313" i="2"/>
  <c r="CJ313" i="2" s="1"/>
  <c r="CE316" i="2"/>
  <c r="CF316" i="2" s="1"/>
  <c r="CH316" i="2" s="1"/>
  <c r="CE322" i="2"/>
  <c r="CF322" i="2" s="1"/>
  <c r="CG322" i="2" s="1"/>
  <c r="CF325" i="2"/>
  <c r="CG325" i="2" s="1"/>
  <c r="CF336" i="2"/>
  <c r="CE338" i="2"/>
  <c r="CF338" i="2" s="1"/>
  <c r="CG338" i="2" s="1"/>
  <c r="CP338" i="2" s="1"/>
  <c r="CE340" i="2"/>
  <c r="CF340" i="2" s="1"/>
  <c r="CG340" i="2" s="1"/>
  <c r="CF349" i="2"/>
  <c r="CF352" i="2"/>
  <c r="CE362" i="2"/>
  <c r="CF362" i="2" s="1"/>
  <c r="CH362" i="2" s="1"/>
  <c r="CF365" i="2"/>
  <c r="CG365" i="2" s="1"/>
  <c r="CE366" i="2"/>
  <c r="CF366" i="2" s="1"/>
  <c r="CH366" i="2" s="1"/>
  <c r="CH369" i="2"/>
  <c r="CJ369" i="2" s="1"/>
  <c r="CH379" i="2"/>
  <c r="CE382" i="2"/>
  <c r="CF382" i="2" s="1"/>
  <c r="CH382" i="2" s="1"/>
  <c r="CF383" i="2"/>
  <c r="CG383" i="2" s="1"/>
  <c r="CE386" i="2"/>
  <c r="CF386" i="2" s="1"/>
  <c r="CG386" i="2" s="1"/>
  <c r="CF398" i="2"/>
  <c r="CF425" i="2"/>
  <c r="CE22" i="2"/>
  <c r="CF22" i="2" s="1"/>
  <c r="CH22" i="2" s="1"/>
  <c r="BX28" i="2"/>
  <c r="CV28" i="2" s="1"/>
  <c r="BX40" i="2"/>
  <c r="CH152" i="2"/>
  <c r="BX152" i="2" s="1"/>
  <c r="BH166" i="2"/>
  <c r="AA168" i="2"/>
  <c r="BX172" i="2"/>
  <c r="CH177" i="2"/>
  <c r="BX177" i="2" s="1"/>
  <c r="BX180" i="2"/>
  <c r="CL189" i="2"/>
  <c r="CE196" i="2"/>
  <c r="CF196" i="2" s="1"/>
  <c r="CH196" i="2" s="1"/>
  <c r="CE204" i="2"/>
  <c r="CF204" i="2" s="1"/>
  <c r="CH204" i="2" s="1"/>
  <c r="BX205" i="2"/>
  <c r="CE224" i="2"/>
  <c r="CF224" i="2" s="1"/>
  <c r="CG224" i="2" s="1"/>
  <c r="CF227" i="2"/>
  <c r="CG227" i="2" s="1"/>
  <c r="CF233" i="2"/>
  <c r="CH242" i="2"/>
  <c r="CF243" i="2"/>
  <c r="CG243" i="2" s="1"/>
  <c r="CF247" i="2"/>
  <c r="CH254" i="2"/>
  <c r="CH257" i="2"/>
  <c r="CJ257" i="2" s="1"/>
  <c r="CH281" i="2"/>
  <c r="CJ281" i="2" s="1"/>
  <c r="CF285" i="2"/>
  <c r="CG285" i="2" s="1"/>
  <c r="CP285" i="2" s="1"/>
  <c r="CP301" i="2"/>
  <c r="CP303" i="2"/>
  <c r="CP305" i="2"/>
  <c r="CF309" i="2"/>
  <c r="CH322" i="2"/>
  <c r="CE332" i="2"/>
  <c r="CF332" i="2" s="1"/>
  <c r="CH332" i="2" s="1"/>
  <c r="CL332" i="2" s="1"/>
  <c r="CY334" i="2"/>
  <c r="CR334" i="2"/>
  <c r="CH338" i="2"/>
  <c r="CF343" i="2"/>
  <c r="CG343" i="2" s="1"/>
  <c r="CE374" i="2"/>
  <c r="CF374" i="2" s="1"/>
  <c r="CG374" i="2" s="1"/>
  <c r="AQ378" i="2"/>
  <c r="BL396" i="2"/>
  <c r="BH396" i="2"/>
  <c r="CE400" i="2"/>
  <c r="CF400" i="2" s="1"/>
  <c r="CH400" i="2" s="1"/>
  <c r="CF406" i="2"/>
  <c r="CH406" i="2" s="1"/>
  <c r="CJ406" i="2" s="1"/>
  <c r="CE412" i="2"/>
  <c r="CF412" i="2" s="1"/>
  <c r="CG412" i="2" s="1"/>
  <c r="CP412" i="2" s="1"/>
  <c r="CF466" i="2"/>
  <c r="CF471" i="2"/>
  <c r="CG471" i="2" s="1"/>
  <c r="CE26" i="2"/>
  <c r="CF26" i="2" s="1"/>
  <c r="CH26" i="2" s="1"/>
  <c r="CJ26" i="2" s="1"/>
  <c r="CE38" i="2"/>
  <c r="CF38" i="2" s="1"/>
  <c r="CG38" i="2" s="1"/>
  <c r="CF2591" i="2"/>
  <c r="CG2591" i="2" s="1"/>
  <c r="CF2621" i="2"/>
  <c r="CG2621" i="2" s="1"/>
  <c r="CF2572" i="2"/>
  <c r="CF2568" i="2"/>
  <c r="CG2568" i="2" s="1"/>
  <c r="CF2586" i="2"/>
  <c r="CF2582" i="2"/>
  <c r="CH2582" i="2" s="1"/>
  <c r="CJ2582" i="2" s="1"/>
  <c r="CF2598" i="2"/>
  <c r="CF2580" i="2"/>
  <c r="CF2587" i="2"/>
  <c r="CG2587" i="2" s="1"/>
  <c r="CF2583" i="2"/>
  <c r="CG2583" i="2" s="1"/>
  <c r="CF2539" i="2"/>
  <c r="CG2539" i="2" s="1"/>
  <c r="CF2530" i="2"/>
  <c r="CF2551" i="2"/>
  <c r="CF2544" i="2"/>
  <c r="CF2543" i="2"/>
  <c r="CF2536" i="2"/>
  <c r="CH2536" i="2" s="1"/>
  <c r="CF2554" i="2"/>
  <c r="CF2541" i="2"/>
  <c r="CG2541" i="2" s="1"/>
  <c r="CF2534" i="2"/>
  <c r="CG2534" i="2" s="1"/>
  <c r="CF2508" i="2"/>
  <c r="CF2505" i="2"/>
  <c r="CF2472" i="2"/>
  <c r="CG2472" i="2" s="1"/>
  <c r="CF2493" i="2"/>
  <c r="CF2485" i="2"/>
  <c r="CF2464" i="2"/>
  <c r="CG2464" i="2" s="1"/>
  <c r="CF2462" i="2"/>
  <c r="CG2462" i="2" s="1"/>
  <c r="CF2459" i="2"/>
  <c r="CG2459" i="2" s="1"/>
  <c r="CF2439" i="2"/>
  <c r="CG2439" i="2" s="1"/>
  <c r="CF2470" i="2"/>
  <c r="CF2467" i="2"/>
  <c r="CF2460" i="2"/>
  <c r="CH2460" i="2" s="1"/>
  <c r="CF2406" i="2"/>
  <c r="CF2393" i="2"/>
  <c r="CF2392" i="2"/>
  <c r="CF2366" i="2"/>
  <c r="CF2377" i="2"/>
  <c r="CF2336" i="2"/>
  <c r="CG2336" i="2" s="1"/>
  <c r="CF2332" i="2"/>
  <c r="CG2332" i="2" s="1"/>
  <c r="CF2400" i="2"/>
  <c r="CG2400" i="2" s="1"/>
  <c r="CF2337" i="2"/>
  <c r="CF2331" i="2"/>
  <c r="CF2330" i="2"/>
  <c r="CF2329" i="2"/>
  <c r="CF2328" i="2"/>
  <c r="CF2312" i="2"/>
  <c r="CF2381" i="2"/>
  <c r="CG2381" i="2" s="1"/>
  <c r="CF2402" i="2"/>
  <c r="CF2362" i="2"/>
  <c r="CF2345" i="2"/>
  <c r="CG2345" i="2" s="1"/>
  <c r="CF2318" i="2"/>
  <c r="CH2318" i="2" s="1"/>
  <c r="CF2295" i="2"/>
  <c r="CG2295" i="2" s="1"/>
  <c r="CF2284" i="2"/>
  <c r="CF2272" i="2"/>
  <c r="CF2303" i="2"/>
  <c r="CG2303" i="2" s="1"/>
  <c r="CF2292" i="2"/>
  <c r="CG2292" i="2" s="1"/>
  <c r="CF2307" i="2"/>
  <c r="CG2307" i="2" s="1"/>
  <c r="CF2297" i="2"/>
  <c r="CF2361" i="2"/>
  <c r="CF2310" i="2"/>
  <c r="CH2310" i="2" s="1"/>
  <c r="CF2264" i="2"/>
  <c r="CG2264" i="2" s="1"/>
  <c r="CF2241" i="2"/>
  <c r="CG2241" i="2" s="1"/>
  <c r="CF2223" i="2"/>
  <c r="CG2223" i="2" s="1"/>
  <c r="CF2215" i="2"/>
  <c r="CG2215" i="2" s="1"/>
  <c r="CF2203" i="2"/>
  <c r="CG2203" i="2" s="1"/>
  <c r="CF2260" i="2"/>
  <c r="CG2260" i="2" s="1"/>
  <c r="CF2252" i="2"/>
  <c r="CG2252" i="2" s="1"/>
  <c r="CF2243" i="2"/>
  <c r="CF2186" i="2"/>
  <c r="CF2191" i="2"/>
  <c r="CG2191" i="2" s="1"/>
  <c r="CF2168" i="2"/>
  <c r="CH2168" i="2" s="1"/>
  <c r="CF2200" i="2"/>
  <c r="CF2199" i="2"/>
  <c r="CG2199" i="2" s="1"/>
  <c r="CF2160" i="2"/>
  <c r="CG2160" i="2" s="1"/>
  <c r="CF2204" i="2"/>
  <c r="CF2183" i="2"/>
  <c r="CG2183" i="2" s="1"/>
  <c r="CF2180" i="2"/>
  <c r="CF2082" i="2"/>
  <c r="CG2082" i="2" s="1"/>
  <c r="CF2140" i="2"/>
  <c r="CG2140" i="2" s="1"/>
  <c r="CF2137" i="2"/>
  <c r="CF2118" i="2"/>
  <c r="CF2110" i="2"/>
  <c r="CF2100" i="2"/>
  <c r="CF2053" i="2"/>
  <c r="CF2041" i="2"/>
  <c r="CF2033" i="2"/>
  <c r="CF2066" i="2"/>
  <c r="CG2066" i="2" s="1"/>
  <c r="CF2063" i="2"/>
  <c r="CG2063" i="2" s="1"/>
  <c r="CF1980" i="2"/>
  <c r="CG1980" i="2" s="1"/>
  <c r="CF1972" i="2"/>
  <c r="CG1972" i="2" s="1"/>
  <c r="CF1968" i="2"/>
  <c r="CG1968" i="2" s="1"/>
  <c r="CF1960" i="2"/>
  <c r="CG1960" i="2" s="1"/>
  <c r="CF1952" i="2"/>
  <c r="CG1952" i="2" s="1"/>
  <c r="CF1944" i="2"/>
  <c r="CG1944" i="2" s="1"/>
  <c r="CF1936" i="2"/>
  <c r="CG1936" i="2" s="1"/>
  <c r="CF1932" i="2"/>
  <c r="CG1932" i="2" s="1"/>
  <c r="CF2025" i="2"/>
  <c r="CF2021" i="2"/>
  <c r="CG2021" i="2" s="1"/>
  <c r="CF2022" i="2"/>
  <c r="CF2001" i="2"/>
  <c r="CG2001" i="2" s="1"/>
  <c r="CF1993" i="2"/>
  <c r="CG1993" i="2" s="1"/>
  <c r="CF1981" i="2"/>
  <c r="CF1973" i="2"/>
  <c r="CF1961" i="2"/>
  <c r="CF1937" i="2"/>
  <c r="CF1902" i="2"/>
  <c r="CG1902" i="2" s="1"/>
  <c r="CF1889" i="2"/>
  <c r="CG1889" i="2" s="1"/>
  <c r="CF1881" i="2"/>
  <c r="CG1881" i="2" s="1"/>
  <c r="CF1917" i="2"/>
  <c r="CH1917" i="2" s="1"/>
  <c r="CF1901" i="2"/>
  <c r="CG1901" i="2" s="1"/>
  <c r="CF1897" i="2"/>
  <c r="CF1896" i="2"/>
  <c r="CF1953" i="2"/>
  <c r="CF1916" i="2"/>
  <c r="CF1850" i="2"/>
  <c r="CF1842" i="2"/>
  <c r="CF1798" i="2"/>
  <c r="CF1834" i="2"/>
  <c r="CF1790" i="2"/>
  <c r="CF1945" i="2"/>
  <c r="CF1905" i="2"/>
  <c r="CF1826" i="2"/>
  <c r="CF1720" i="2"/>
  <c r="CF1712" i="2"/>
  <c r="CF1704" i="2"/>
  <c r="CF1696" i="2"/>
  <c r="CH1696" i="2" s="1"/>
  <c r="CF1892" i="2"/>
  <c r="CF1818" i="2"/>
  <c r="CF1794" i="2"/>
  <c r="CF1810" i="2"/>
  <c r="CF1777" i="2"/>
  <c r="CG1777" i="2" s="1"/>
  <c r="CF1888" i="2"/>
  <c r="CG1888" i="2" s="1"/>
  <c r="CF1878" i="2"/>
  <c r="CF1802" i="2"/>
  <c r="CF1884" i="2"/>
  <c r="CF1866" i="2"/>
  <c r="CF1858" i="2"/>
  <c r="CF1745" i="2"/>
  <c r="CH1745" i="2" s="1"/>
  <c r="CF1741" i="2"/>
  <c r="CH1741" i="2" s="1"/>
  <c r="CF1733" i="2"/>
  <c r="CH1733" i="2" s="1"/>
  <c r="CF1721" i="2"/>
  <c r="CH1721" i="2" s="1"/>
  <c r="CF1697" i="2"/>
  <c r="CH1697" i="2" s="1"/>
  <c r="CF1705" i="2"/>
  <c r="CH1705" i="2" s="1"/>
  <c r="CF1713" i="2"/>
  <c r="CH1713" i="2" s="1"/>
  <c r="CF1702" i="2"/>
  <c r="CG1702" i="2" s="1"/>
  <c r="CF1694" i="2"/>
  <c r="CG1694" i="2" s="1"/>
  <c r="CF1686" i="2"/>
  <c r="CG1686" i="2" s="1"/>
  <c r="CF1652" i="2"/>
  <c r="CG1652" i="2" s="1"/>
  <c r="CF1675" i="2"/>
  <c r="CG1675" i="2" s="1"/>
  <c r="CF1653" i="2"/>
  <c r="CF1568" i="2"/>
  <c r="CG1568" i="2" s="1"/>
  <c r="CF1560" i="2"/>
  <c r="CF1556" i="2"/>
  <c r="CF1552" i="2"/>
  <c r="CF1625" i="2"/>
  <c r="CH1625" i="2" s="1"/>
  <c r="CF1617" i="2"/>
  <c r="CH1617" i="2" s="1"/>
  <c r="CF1609" i="2"/>
  <c r="CH1609" i="2" s="1"/>
  <c r="CF1605" i="2"/>
  <c r="CF1628" i="2"/>
  <c r="CG1628" i="2" s="1"/>
  <c r="CF1629" i="2"/>
  <c r="CF1595" i="2"/>
  <c r="CF1587" i="2"/>
  <c r="CF1583" i="2"/>
  <c r="CF1661" i="2"/>
  <c r="CH1661" i="2" s="1"/>
  <c r="CF1624" i="2"/>
  <c r="CG1624" i="2" s="1"/>
  <c r="CF1616" i="2"/>
  <c r="CG1616" i="2" s="1"/>
  <c r="CF1608" i="2"/>
  <c r="CG1608" i="2" s="1"/>
  <c r="CF1573" i="2"/>
  <c r="CF1569" i="2"/>
  <c r="CF1561" i="2"/>
  <c r="CF1557" i="2"/>
  <c r="CF1553" i="2"/>
  <c r="CF1545" i="2"/>
  <c r="CF1517" i="2"/>
  <c r="CG1517" i="2" s="1"/>
  <c r="CF1514" i="2"/>
  <c r="CF1513" i="2"/>
  <c r="CF1399" i="2"/>
  <c r="CH1399" i="2" s="1"/>
  <c r="CF1387" i="2"/>
  <c r="CH1387" i="2" s="1"/>
  <c r="CF1525" i="2"/>
  <c r="CG1525" i="2" s="1"/>
  <c r="CF1436" i="2"/>
  <c r="CG1436" i="2" s="1"/>
  <c r="CF1541" i="2"/>
  <c r="CF1498" i="2"/>
  <c r="CF1410" i="2"/>
  <c r="CF1402" i="2"/>
  <c r="CG1402" i="2" s="1"/>
  <c r="CF1398" i="2"/>
  <c r="CG1398" i="2" s="1"/>
  <c r="CF1509" i="2"/>
  <c r="CF1507" i="2"/>
  <c r="CG1507" i="2" s="1"/>
  <c r="CF1475" i="2"/>
  <c r="CF1472" i="2"/>
  <c r="CG1472" i="2" s="1"/>
  <c r="CF1464" i="2"/>
  <c r="CF1360" i="2"/>
  <c r="CH1360" i="2" s="1"/>
  <c r="CF1362" i="2"/>
  <c r="CG1362" i="2" s="1"/>
  <c r="CF1361" i="2"/>
  <c r="CG1361" i="2" s="1"/>
  <c r="CF1378" i="2"/>
  <c r="CG1378" i="2" s="1"/>
  <c r="CF1358" i="2"/>
  <c r="CG1358" i="2" s="1"/>
  <c r="CF1350" i="2"/>
  <c r="CG1350" i="2" s="1"/>
  <c r="CF1338" i="2"/>
  <c r="CF1330" i="2"/>
  <c r="CF1310" i="2"/>
  <c r="CF1302" i="2"/>
  <c r="CF1294" i="2"/>
  <c r="CF1237" i="2"/>
  <c r="CG1237" i="2" s="1"/>
  <c r="CF1202" i="2"/>
  <c r="CG1202" i="2" s="1"/>
  <c r="CF1198" i="2"/>
  <c r="CG1198" i="2" s="1"/>
  <c r="CF1190" i="2"/>
  <c r="CG1190" i="2" s="1"/>
  <c r="CF1178" i="2"/>
  <c r="CF1170" i="2"/>
  <c r="CF1162" i="2"/>
  <c r="CF1158" i="2"/>
  <c r="CF1154" i="2"/>
  <c r="CF1150" i="2"/>
  <c r="CF1146" i="2"/>
  <c r="CF1138" i="2"/>
  <c r="CF1130" i="2"/>
  <c r="CF1122" i="2"/>
  <c r="CF1114" i="2"/>
  <c r="CF1231" i="2"/>
  <c r="CF1266" i="2"/>
  <c r="CF1221" i="2"/>
  <c r="CG1221" i="2" s="1"/>
  <c r="CF1234" i="2"/>
  <c r="CF1218" i="2"/>
  <c r="CF1214" i="2"/>
  <c r="CF1211" i="2"/>
  <c r="CF1199" i="2"/>
  <c r="CF1191" i="2"/>
  <c r="CF1215" i="2"/>
  <c r="CF1059" i="2"/>
  <c r="CF1048" i="2"/>
  <c r="CG1048" i="2" s="1"/>
  <c r="CF1039" i="2"/>
  <c r="CF1038" i="2"/>
  <c r="CF1106" i="2"/>
  <c r="CF1094" i="2"/>
  <c r="CG1094" i="2" s="1"/>
  <c r="CF1082" i="2"/>
  <c r="CF1080" i="2"/>
  <c r="CG1080" i="2" s="1"/>
  <c r="CF1064" i="2"/>
  <c r="CG1064" i="2" s="1"/>
  <c r="CF1076" i="2"/>
  <c r="CG1076" i="2" s="1"/>
  <c r="CF1058" i="2"/>
  <c r="CG1058" i="2" s="1"/>
  <c r="CF1088" i="2"/>
  <c r="CH1088" i="2" s="1"/>
  <c r="CF1071" i="2"/>
  <c r="CF1050" i="2"/>
  <c r="CG1050" i="2" s="1"/>
  <c r="CF1022" i="2"/>
  <c r="CG1022" i="2" s="1"/>
  <c r="CF1083" i="2"/>
  <c r="CF1026" i="2"/>
  <c r="CF1098" i="2"/>
  <c r="CF1070" i="2"/>
  <c r="CF959" i="2"/>
  <c r="CF871" i="2"/>
  <c r="CF863" i="2"/>
  <c r="CF855" i="2"/>
  <c r="CF843" i="2"/>
  <c r="CF831" i="2"/>
  <c r="CF827" i="2"/>
  <c r="CF819" i="2"/>
  <c r="CF803" i="2"/>
  <c r="CF799" i="2"/>
  <c r="CF791" i="2"/>
  <c r="CF787" i="2"/>
  <c r="CF775" i="2"/>
  <c r="CF762" i="2"/>
  <c r="CG762" i="2" s="1"/>
  <c r="CF753" i="2"/>
  <c r="CF749" i="2"/>
  <c r="CF741" i="2"/>
  <c r="CF733" i="2"/>
  <c r="CF725" i="2"/>
  <c r="CF962" i="2"/>
  <c r="CG962" i="2" s="1"/>
  <c r="CF954" i="2"/>
  <c r="CG954" i="2" s="1"/>
  <c r="CF946" i="2"/>
  <c r="CG946" i="2" s="1"/>
  <c r="CF971" i="2"/>
  <c r="CF717" i="2"/>
  <c r="CF697" i="2"/>
  <c r="CF677" i="2"/>
  <c r="CF669" i="2"/>
  <c r="CF648" i="2"/>
  <c r="CF640" i="2"/>
  <c r="CF636" i="2"/>
  <c r="CG636" i="2" s="1"/>
  <c r="CF628" i="2"/>
  <c r="CG628" i="2" s="1"/>
  <c r="CV628" i="2" s="1"/>
  <c r="CF620" i="2"/>
  <c r="CG620" i="2" s="1"/>
  <c r="CF604" i="2"/>
  <c r="CF600" i="2"/>
  <c r="CF592" i="2"/>
  <c r="CF584" i="2"/>
  <c r="CF576" i="2"/>
  <c r="CF568" i="2"/>
  <c r="CF552" i="2"/>
  <c r="CF540" i="2"/>
  <c r="CF532" i="2"/>
  <c r="CF524" i="2"/>
  <c r="CF504" i="2"/>
  <c r="CF496" i="2"/>
  <c r="CF488" i="2"/>
  <c r="CF480" i="2"/>
  <c r="CF705" i="2"/>
  <c r="CF680" i="2"/>
  <c r="CG680" i="2" s="1"/>
  <c r="CF539" i="2"/>
  <c r="CF531" i="2"/>
  <c r="CF523" i="2"/>
  <c r="CG523" i="2" s="1"/>
  <c r="CF472" i="2"/>
  <c r="CF421" i="2"/>
  <c r="CG421" i="2" s="1"/>
  <c r="CF403" i="2"/>
  <c r="CH403" i="2" s="1"/>
  <c r="CL403" i="2" s="1"/>
  <c r="CF402" i="2"/>
  <c r="CF401" i="2"/>
  <c r="CF393" i="2"/>
  <c r="CF385" i="2"/>
  <c r="CF373" i="2"/>
  <c r="CG373" i="2" s="1"/>
  <c r="CP373" i="2" s="1"/>
  <c r="CF357" i="2"/>
  <c r="CG357" i="2" s="1"/>
  <c r="CF321" i="2"/>
  <c r="CG321" i="2" s="1"/>
  <c r="CP321" i="2" s="1"/>
  <c r="CF269" i="2"/>
  <c r="CG269" i="2" s="1"/>
  <c r="CP269" i="2" s="1"/>
  <c r="CF261" i="2"/>
  <c r="CG261" i="2" s="1"/>
  <c r="CF253" i="2"/>
  <c r="CG253" i="2" s="1"/>
  <c r="CF245" i="2"/>
  <c r="CF241" i="2"/>
  <c r="CF464" i="2"/>
  <c r="CF424" i="2"/>
  <c r="CF399" i="2"/>
  <c r="CH399" i="2" s="1"/>
  <c r="CJ399" i="2" s="1"/>
  <c r="CF370" i="2"/>
  <c r="CF326" i="2"/>
  <c r="CF318" i="2"/>
  <c r="CF314" i="2"/>
  <c r="CF310" i="2"/>
  <c r="CF298" i="2"/>
  <c r="CF290" i="2"/>
  <c r="CF282" i="2"/>
  <c r="CF266" i="2"/>
  <c r="CF258" i="2"/>
  <c r="CF250" i="2"/>
  <c r="CF230" i="2"/>
  <c r="CF222" i="2"/>
  <c r="CF456" i="2"/>
  <c r="CH456" i="2" s="1"/>
  <c r="CF452" i="2"/>
  <c r="CH452" i="2" s="1"/>
  <c r="BX71" i="2"/>
  <c r="BX79" i="2"/>
  <c r="BX91" i="2"/>
  <c r="BX135" i="2"/>
  <c r="AA157" i="2"/>
  <c r="AA166" i="2"/>
  <c r="CL170" i="2"/>
  <c r="CG171" i="2"/>
  <c r="CP171" i="2" s="1"/>
  <c r="CG173" i="2"/>
  <c r="CV173" i="2" s="1"/>
  <c r="CL178" i="2"/>
  <c r="CG179" i="2"/>
  <c r="AA183" i="2"/>
  <c r="CE188" i="2"/>
  <c r="CF188" i="2" s="1"/>
  <c r="CH188" i="2" s="1"/>
  <c r="BX189" i="2"/>
  <c r="CF200" i="2"/>
  <c r="CE210" i="2"/>
  <c r="CF210" i="2" s="1"/>
  <c r="CG210" i="2" s="1"/>
  <c r="CP210" i="2" s="1"/>
  <c r="CF211" i="2"/>
  <c r="CG211" i="2" s="1"/>
  <c r="CH212" i="2"/>
  <c r="BX217" i="2"/>
  <c r="CH224" i="2"/>
  <c r="BX224" i="2" s="1"/>
  <c r="CE226" i="2"/>
  <c r="CF226" i="2" s="1"/>
  <c r="CH226" i="2" s="1"/>
  <c r="CE240" i="2"/>
  <c r="CF240" i="2" s="1"/>
  <c r="CP243" i="2"/>
  <c r="CF267" i="2"/>
  <c r="CY277" i="2"/>
  <c r="CR277" i="2"/>
  <c r="CE278" i="2"/>
  <c r="CF278" i="2" s="1"/>
  <c r="CG278" i="2" s="1"/>
  <c r="CP278" i="2" s="1"/>
  <c r="CF283" i="2"/>
  <c r="CE294" i="2"/>
  <c r="CF294" i="2" s="1"/>
  <c r="CH294" i="2" s="1"/>
  <c r="CE312" i="2"/>
  <c r="CF312" i="2" s="1"/>
  <c r="CH312" i="2" s="1"/>
  <c r="CF335" i="2"/>
  <c r="CH335" i="2" s="1"/>
  <c r="CH343" i="2"/>
  <c r="CJ343" i="2" s="1"/>
  <c r="CF351" i="2"/>
  <c r="CG351" i="2" s="1"/>
  <c r="CE358" i="2"/>
  <c r="CF358" i="2" s="1"/>
  <c r="CN361" i="2"/>
  <c r="CP361" i="2" s="1"/>
  <c r="AA361" i="2"/>
  <c r="CF361" i="2"/>
  <c r="CG361" i="2" s="1"/>
  <c r="CF368" i="2"/>
  <c r="CH368" i="2" s="1"/>
  <c r="CH374" i="2"/>
  <c r="CE376" i="2"/>
  <c r="CF376" i="2" s="1"/>
  <c r="CG376" i="2" s="1"/>
  <c r="CN381" i="2"/>
  <c r="AA381" i="2"/>
  <c r="CF381" i="2"/>
  <c r="CL406" i="2"/>
  <c r="CF420" i="2"/>
  <c r="CG420" i="2" s="1"/>
  <c r="CF155" i="2"/>
  <c r="CG155" i="2" s="1"/>
  <c r="CV155" i="2" s="1"/>
  <c r="CF166" i="2"/>
  <c r="CG166" i="2" s="1"/>
  <c r="CF181" i="2"/>
  <c r="CH181" i="2" s="1"/>
  <c r="CF182" i="2"/>
  <c r="CE192" i="2"/>
  <c r="CF192" i="2" s="1"/>
  <c r="CH192" i="2" s="1"/>
  <c r="CH193" i="2"/>
  <c r="CJ193" i="2" s="1"/>
  <c r="CE194" i="2"/>
  <c r="CF194" i="2" s="1"/>
  <c r="CG194" i="2" s="1"/>
  <c r="CH201" i="2"/>
  <c r="BX201" i="2" s="1"/>
  <c r="CE202" i="2"/>
  <c r="CF202" i="2" s="1"/>
  <c r="CG202" i="2" s="1"/>
  <c r="CP207" i="2"/>
  <c r="CF209" i="2"/>
  <c r="CG209" i="2" s="1"/>
  <c r="CP209" i="2" s="1"/>
  <c r="CH213" i="2"/>
  <c r="BL217" i="2"/>
  <c r="BH217" i="2"/>
  <c r="CF219" i="2"/>
  <c r="CF225" i="2"/>
  <c r="CG225" i="2" s="1"/>
  <c r="CP225" i="2" s="1"/>
  <c r="CF228" i="2"/>
  <c r="CH228" i="2" s="1"/>
  <c r="CL232" i="2"/>
  <c r="CF239" i="2"/>
  <c r="CG249" i="2"/>
  <c r="CF251" i="2"/>
  <c r="CH251" i="2" s="1"/>
  <c r="CF256" i="2"/>
  <c r="CR260" i="2"/>
  <c r="CY260" i="2"/>
  <c r="CE262" i="2"/>
  <c r="CF262" i="2" s="1"/>
  <c r="CF265" i="2"/>
  <c r="CH265" i="2" s="1"/>
  <c r="CF273" i="2"/>
  <c r="CG273" i="2" s="1"/>
  <c r="CV273" i="2" s="1"/>
  <c r="H274" i="2"/>
  <c r="CH278" i="2"/>
  <c r="CR279" i="2"/>
  <c r="CE302" i="2"/>
  <c r="CF302" i="2" s="1"/>
  <c r="CG302" i="2" s="1"/>
  <c r="CE306" i="2"/>
  <c r="CF306" i="2" s="1"/>
  <c r="CH306" i="2" s="1"/>
  <c r="CF324" i="2"/>
  <c r="CH324" i="2" s="1"/>
  <c r="CF329" i="2"/>
  <c r="CG345" i="2"/>
  <c r="CF346" i="2"/>
  <c r="CF347" i="2"/>
  <c r="H354" i="2"/>
  <c r="CG360" i="2"/>
  <c r="AQ361" i="2"/>
  <c r="CF364" i="2"/>
  <c r="CH364" i="2" s="1"/>
  <c r="CH376" i="2"/>
  <c r="CE378" i="2"/>
  <c r="CF378" i="2" s="1"/>
  <c r="CH378" i="2" s="1"/>
  <c r="CG380" i="2"/>
  <c r="AQ381" i="2"/>
  <c r="CF388" i="2"/>
  <c r="CH388" i="2" s="1"/>
  <c r="CF391" i="2"/>
  <c r="CH391" i="2" s="1"/>
  <c r="BX399" i="2"/>
  <c r="CE405" i="2"/>
  <c r="CF405" i="2" s="1"/>
  <c r="CH405" i="2" s="1"/>
  <c r="CE408" i="2"/>
  <c r="CF408" i="2" s="1"/>
  <c r="AQ410" i="2"/>
  <c r="CE431" i="2"/>
  <c r="CF431" i="2" s="1"/>
  <c r="CG431" i="2" s="1"/>
  <c r="CF437" i="2"/>
  <c r="CF459" i="2"/>
  <c r="CF475" i="2"/>
  <c r="CH475" i="2" s="1"/>
  <c r="BX475" i="2" s="1"/>
  <c r="CL229" i="2"/>
  <c r="CH243" i="2"/>
  <c r="CL249" i="2"/>
  <c r="CL257" i="2"/>
  <c r="CH269" i="2"/>
  <c r="CJ269" i="2" s="1"/>
  <c r="CH277" i="2"/>
  <c r="CG280" i="2"/>
  <c r="CM280" i="2" s="1"/>
  <c r="CO280" i="2" s="1"/>
  <c r="CL281" i="2"/>
  <c r="CH285" i="2"/>
  <c r="CJ285" i="2" s="1"/>
  <c r="CY286" i="2"/>
  <c r="CG288" i="2"/>
  <c r="CP288" i="2" s="1"/>
  <c r="CL289" i="2"/>
  <c r="CH293" i="2"/>
  <c r="CJ293" i="2" s="1"/>
  <c r="CG296" i="2"/>
  <c r="CP296" i="2" s="1"/>
  <c r="CH301" i="2"/>
  <c r="CJ301" i="2" s="1"/>
  <c r="CH303" i="2"/>
  <c r="CH305" i="2"/>
  <c r="CJ305" i="2" s="1"/>
  <c r="CG308" i="2"/>
  <c r="CP308" i="2" s="1"/>
  <c r="CL313" i="2"/>
  <c r="CH321" i="2"/>
  <c r="BH337" i="2"/>
  <c r="BH353" i="2"/>
  <c r="CH357" i="2"/>
  <c r="CJ357" i="2" s="1"/>
  <c r="BH361" i="2"/>
  <c r="CL369" i="2"/>
  <c r="CH373" i="2"/>
  <c r="CJ373" i="2" s="1"/>
  <c r="BH381" i="2"/>
  <c r="CH383" i="2"/>
  <c r="CJ383" i="2" s="1"/>
  <c r="CH395" i="2"/>
  <c r="CR409" i="2"/>
  <c r="CH410" i="2"/>
  <c r="CR413" i="2"/>
  <c r="CH421" i="2"/>
  <c r="CF433" i="2"/>
  <c r="CE440" i="2"/>
  <c r="CF440" i="2" s="1"/>
  <c r="CH440" i="2" s="1"/>
  <c r="CF443" i="2"/>
  <c r="CG443" i="2" s="1"/>
  <c r="CF447" i="2"/>
  <c r="CG447" i="2" s="1"/>
  <c r="CF458" i="2"/>
  <c r="CH459" i="2"/>
  <c r="CH471" i="2"/>
  <c r="CL471" i="2" s="1"/>
  <c r="CF474" i="2"/>
  <c r="CF492" i="2"/>
  <c r="CG492" i="2" s="1"/>
  <c r="CP492" i="2" s="1"/>
  <c r="CF499" i="2"/>
  <c r="CG499" i="2" s="1"/>
  <c r="CP499" i="2" s="1"/>
  <c r="CF500" i="2"/>
  <c r="CG500" i="2" s="1"/>
  <c r="CF505" i="2"/>
  <c r="CF507" i="2"/>
  <c r="CG507" i="2" s="1"/>
  <c r="CR509" i="2"/>
  <c r="CY509" i="2"/>
  <c r="CF527" i="2"/>
  <c r="CG527" i="2" s="1"/>
  <c r="CF559" i="2"/>
  <c r="CG559" i="2" s="1"/>
  <c r="CF580" i="2"/>
  <c r="CG580" i="2" s="1"/>
  <c r="CF616" i="2"/>
  <c r="CG616" i="2" s="1"/>
  <c r="CF629" i="2"/>
  <c r="CF633" i="2"/>
  <c r="CP636" i="2"/>
  <c r="CF644" i="2"/>
  <c r="CG644" i="2" s="1"/>
  <c r="CF657" i="2"/>
  <c r="CH657" i="2" s="1"/>
  <c r="CF672" i="2"/>
  <c r="CE389" i="2"/>
  <c r="CF389" i="2" s="1"/>
  <c r="CH389" i="2" s="1"/>
  <c r="CE397" i="2"/>
  <c r="CF397" i="2" s="1"/>
  <c r="CH397" i="2" s="1"/>
  <c r="CJ397" i="2" s="1"/>
  <c r="CH416" i="2"/>
  <c r="CJ416" i="2" s="1"/>
  <c r="CH419" i="2"/>
  <c r="CJ419" i="2" s="1"/>
  <c r="BX419" i="2"/>
  <c r="CP420" i="2"/>
  <c r="CE427" i="2"/>
  <c r="CF427" i="2" s="1"/>
  <c r="CG427" i="2" s="1"/>
  <c r="CE429" i="2"/>
  <c r="CF429" i="2" s="1"/>
  <c r="CG429" i="2" s="1"/>
  <c r="CE438" i="2"/>
  <c r="CF438" i="2" s="1"/>
  <c r="CH438" i="2" s="1"/>
  <c r="CF446" i="2"/>
  <c r="CF448" i="2"/>
  <c r="CG448" i="2" s="1"/>
  <c r="CH449" i="2"/>
  <c r="CF451" i="2"/>
  <c r="CG451" i="2" s="1"/>
  <c r="CE462" i="2"/>
  <c r="CF462" i="2" s="1"/>
  <c r="CH462" i="2" s="1"/>
  <c r="CG478" i="2"/>
  <c r="CE478" i="2"/>
  <c r="CF478" i="2" s="1"/>
  <c r="CH478" i="2" s="1"/>
  <c r="CF481" i="2"/>
  <c r="CF483" i="2"/>
  <c r="CG483" i="2" s="1"/>
  <c r="CP483" i="2" s="1"/>
  <c r="CF487" i="2"/>
  <c r="CY495" i="2"/>
  <c r="CR495" i="2"/>
  <c r="CH499" i="2"/>
  <c r="CF509" i="2"/>
  <c r="CG509" i="2" s="1"/>
  <c r="CY518" i="2"/>
  <c r="CR518" i="2"/>
  <c r="CR519" i="2"/>
  <c r="CY519" i="2"/>
  <c r="CF520" i="2"/>
  <c r="CF534" i="2"/>
  <c r="CH534" i="2" s="1"/>
  <c r="CF537" i="2"/>
  <c r="CG537" i="2" s="1"/>
  <c r="CY541" i="2"/>
  <c r="CR541" i="2"/>
  <c r="CH559" i="2"/>
  <c r="CL559" i="2" s="1"/>
  <c r="CF561" i="2"/>
  <c r="CG561" i="2" s="1"/>
  <c r="CF567" i="2"/>
  <c r="CG567" i="2" s="1"/>
  <c r="CV567" i="2" s="1"/>
  <c r="CY569" i="2"/>
  <c r="CR569" i="2"/>
  <c r="CR597" i="2"/>
  <c r="CY597" i="2"/>
  <c r="CF597" i="2"/>
  <c r="CG597" i="2" s="1"/>
  <c r="CF599" i="2"/>
  <c r="CG599" i="2" s="1"/>
  <c r="CY601" i="2"/>
  <c r="CR601" i="2"/>
  <c r="CE602" i="2"/>
  <c r="CF602" i="2" s="1"/>
  <c r="CG602" i="2" s="1"/>
  <c r="CF607" i="2"/>
  <c r="CH607" i="2" s="1"/>
  <c r="CF611" i="2"/>
  <c r="CG611" i="2" s="1"/>
  <c r="CF615" i="2"/>
  <c r="BX199" i="2"/>
  <c r="BX207" i="2"/>
  <c r="BX231" i="2"/>
  <c r="CE244" i="2"/>
  <c r="CF244" i="2" s="1"/>
  <c r="CG244" i="2" s="1"/>
  <c r="CE252" i="2"/>
  <c r="CF252" i="2" s="1"/>
  <c r="CH252" i="2" s="1"/>
  <c r="CE260" i="2"/>
  <c r="CF260" i="2" s="1"/>
  <c r="CH260" i="2" s="1"/>
  <c r="CE268" i="2"/>
  <c r="CF268" i="2" s="1"/>
  <c r="CH268" i="2" s="1"/>
  <c r="CE272" i="2"/>
  <c r="CF272" i="2" s="1"/>
  <c r="CH272" i="2" s="1"/>
  <c r="CE274" i="2"/>
  <c r="CF274" i="2" s="1"/>
  <c r="CH274" i="2" s="1"/>
  <c r="CE276" i="2"/>
  <c r="CF276" i="2" s="1"/>
  <c r="CE284" i="2"/>
  <c r="CF284" i="2" s="1"/>
  <c r="CE292" i="2"/>
  <c r="CF292" i="2" s="1"/>
  <c r="CH292" i="2" s="1"/>
  <c r="CE300" i="2"/>
  <c r="CF300" i="2" s="1"/>
  <c r="CH300" i="2" s="1"/>
  <c r="AA303" i="2"/>
  <c r="CE304" i="2"/>
  <c r="CF304" i="2" s="1"/>
  <c r="CH304" i="2" s="1"/>
  <c r="CE320" i="2"/>
  <c r="CF320" i="2" s="1"/>
  <c r="CG320" i="2" s="1"/>
  <c r="CE328" i="2"/>
  <c r="CF328" i="2" s="1"/>
  <c r="CG328" i="2" s="1"/>
  <c r="CE348" i="2"/>
  <c r="CF348" i="2" s="1"/>
  <c r="CG348" i="2" s="1"/>
  <c r="CE354" i="2"/>
  <c r="CF354" i="2" s="1"/>
  <c r="CE356" i="2"/>
  <c r="CF356" i="2" s="1"/>
  <c r="CH356" i="2" s="1"/>
  <c r="CE372" i="2"/>
  <c r="CF372" i="2" s="1"/>
  <c r="CG372" i="2" s="1"/>
  <c r="CE384" i="2"/>
  <c r="CF384" i="2" s="1"/>
  <c r="CG384" i="2" s="1"/>
  <c r="CE392" i="2"/>
  <c r="CF392" i="2" s="1"/>
  <c r="CG392" i="2" s="1"/>
  <c r="BX406" i="2"/>
  <c r="AA417" i="2"/>
  <c r="CH427" i="2"/>
  <c r="BX427" i="2"/>
  <c r="AQ434" i="2"/>
  <c r="CF454" i="2"/>
  <c r="CG456" i="2"/>
  <c r="CF465" i="2"/>
  <c r="CE470" i="2"/>
  <c r="CF470" i="2" s="1"/>
  <c r="CH470" i="2" s="1"/>
  <c r="CH483" i="2"/>
  <c r="CF485" i="2"/>
  <c r="CG485" i="2" s="1"/>
  <c r="CP485" i="2" s="1"/>
  <c r="CY503" i="2"/>
  <c r="CR503" i="2"/>
  <c r="CH509" i="2"/>
  <c r="CF519" i="2"/>
  <c r="CP528" i="2"/>
  <c r="CV529" i="2"/>
  <c r="CH537" i="2"/>
  <c r="BX537" i="2" s="1"/>
  <c r="CR544" i="2"/>
  <c r="CY544" i="2"/>
  <c r="CY546" i="2"/>
  <c r="CR546" i="2"/>
  <c r="CF548" i="2"/>
  <c r="CH561" i="2"/>
  <c r="CY565" i="2"/>
  <c r="CR565" i="2"/>
  <c r="CF571" i="2"/>
  <c r="CG571" i="2" s="1"/>
  <c r="CP572" i="2"/>
  <c r="CF575" i="2"/>
  <c r="CG575" i="2" s="1"/>
  <c r="CP575" i="2" s="1"/>
  <c r="CF588" i="2"/>
  <c r="CG588" i="2" s="1"/>
  <c r="CV588" i="2" s="1"/>
  <c r="CR595" i="2"/>
  <c r="CY595" i="2"/>
  <c r="CH597" i="2"/>
  <c r="CF603" i="2"/>
  <c r="CF609" i="2"/>
  <c r="CG609" i="2" s="1"/>
  <c r="CH620" i="2"/>
  <c r="CF624" i="2"/>
  <c r="CP635" i="2"/>
  <c r="CF637" i="2"/>
  <c r="CE638" i="2"/>
  <c r="CF638" i="2" s="1"/>
  <c r="CF652" i="2"/>
  <c r="CG652" i="2" s="1"/>
  <c r="CP652" i="2" s="1"/>
  <c r="BX218" i="2"/>
  <c r="BX242" i="2"/>
  <c r="BX270" i="2"/>
  <c r="BX278" i="2"/>
  <c r="BX286" i="2"/>
  <c r="BX322" i="2"/>
  <c r="BX338" i="2"/>
  <c r="BX342" i="2"/>
  <c r="BX350" i="2"/>
  <c r="BX374" i="2"/>
  <c r="CG399" i="2"/>
  <c r="CH412" i="2"/>
  <c r="CE415" i="2"/>
  <c r="CF415" i="2" s="1"/>
  <c r="CG415" i="2" s="1"/>
  <c r="AQ417" i="2"/>
  <c r="CE418" i="2"/>
  <c r="CF418" i="2" s="1"/>
  <c r="CP421" i="2"/>
  <c r="CG424" i="2"/>
  <c r="CE430" i="2"/>
  <c r="CF430" i="2" s="1"/>
  <c r="CH430" i="2" s="1"/>
  <c r="CE434" i="2"/>
  <c r="CF434" i="2" s="1"/>
  <c r="CE442" i="2"/>
  <c r="CF442" i="2" s="1"/>
  <c r="CH442" i="2" s="1"/>
  <c r="CP449" i="2"/>
  <c r="CF457" i="2"/>
  <c r="CF473" i="2"/>
  <c r="CF489" i="2"/>
  <c r="CF491" i="2"/>
  <c r="CG491" i="2" s="1"/>
  <c r="CF495" i="2"/>
  <c r="CG495" i="2" s="1"/>
  <c r="CP500" i="2"/>
  <c r="CY510" i="2"/>
  <c r="CR510" i="2"/>
  <c r="CF516" i="2"/>
  <c r="CG516" i="2" s="1"/>
  <c r="CP516" i="2" s="1"/>
  <c r="CF526" i="2"/>
  <c r="CF529" i="2"/>
  <c r="CG529" i="2" s="1"/>
  <c r="CY538" i="2"/>
  <c r="CR538" i="2"/>
  <c r="CF541" i="2"/>
  <c r="CF547" i="2"/>
  <c r="CF558" i="2"/>
  <c r="CF569" i="2"/>
  <c r="CH571" i="2"/>
  <c r="CJ571" i="2" s="1"/>
  <c r="CF573" i="2"/>
  <c r="CF579" i="2"/>
  <c r="CG579" i="2" s="1"/>
  <c r="CP580" i="2"/>
  <c r="CF583" i="2"/>
  <c r="CG583" i="2" s="1"/>
  <c r="CP583" i="2" s="1"/>
  <c r="CY591" i="2"/>
  <c r="CR591" i="2"/>
  <c r="CF596" i="2"/>
  <c r="CG596" i="2" s="1"/>
  <c r="CE598" i="2"/>
  <c r="CF598" i="2" s="1"/>
  <c r="CH598" i="2" s="1"/>
  <c r="CL598" i="2" s="1"/>
  <c r="CE606" i="2"/>
  <c r="CF606" i="2" s="1"/>
  <c r="CG606" i="2" s="1"/>
  <c r="CH609" i="2"/>
  <c r="CP616" i="2"/>
  <c r="CF619" i="2"/>
  <c r="CG619" i="2" s="1"/>
  <c r="CP619" i="2" s="1"/>
  <c r="CV635" i="2"/>
  <c r="CF643" i="2"/>
  <c r="CG643" i="2" s="1"/>
  <c r="CP644" i="2"/>
  <c r="CH652" i="2"/>
  <c r="CE659" i="2"/>
  <c r="CF659" i="2" s="1"/>
  <c r="CF661" i="2"/>
  <c r="CF664" i="2"/>
  <c r="CG664" i="2" s="1"/>
  <c r="CP664" i="2" s="1"/>
  <c r="BX229" i="2"/>
  <c r="BX249" i="2"/>
  <c r="BX257" i="2"/>
  <c r="BX281" i="2"/>
  <c r="BX289" i="2"/>
  <c r="BX313" i="2"/>
  <c r="BX369" i="2"/>
  <c r="BX389" i="2"/>
  <c r="BX397" i="2"/>
  <c r="CN400" i="2"/>
  <c r="CG403" i="2"/>
  <c r="CP416" i="2"/>
  <c r="CL419" i="2"/>
  <c r="CF428" i="2"/>
  <c r="CG428" i="2" s="1"/>
  <c r="CH431" i="2"/>
  <c r="CF432" i="2"/>
  <c r="CF439" i="2"/>
  <c r="CG439" i="2" s="1"/>
  <c r="CF445" i="2"/>
  <c r="CE450" i="2"/>
  <c r="CF450" i="2" s="1"/>
  <c r="CH450" i="2" s="1"/>
  <c r="CF461" i="2"/>
  <c r="CG461" i="2" s="1"/>
  <c r="CF477" i="2"/>
  <c r="CG477" i="2" s="1"/>
  <c r="CV486" i="2"/>
  <c r="CH491" i="2"/>
  <c r="CF493" i="2"/>
  <c r="CG493" i="2" s="1"/>
  <c r="CP493" i="2" s="1"/>
  <c r="CF498" i="2"/>
  <c r="CF503" i="2"/>
  <c r="CF506" i="2"/>
  <c r="CP509" i="2"/>
  <c r="CR521" i="2"/>
  <c r="CY521" i="2"/>
  <c r="CP537" i="2"/>
  <c r="CF543" i="2"/>
  <c r="CG543" i="2" s="1"/>
  <c r="CF544" i="2"/>
  <c r="CE545" i="2"/>
  <c r="CF545" i="2" s="1"/>
  <c r="CP561" i="2"/>
  <c r="CF563" i="2"/>
  <c r="CG563" i="2" s="1"/>
  <c r="CP563" i="2" s="1"/>
  <c r="CR564" i="2"/>
  <c r="CY564" i="2"/>
  <c r="CF577" i="2"/>
  <c r="CH579" i="2"/>
  <c r="CJ579" i="2" s="1"/>
  <c r="CF581" i="2"/>
  <c r="CF617" i="2"/>
  <c r="CP620" i="2"/>
  <c r="CG623" i="2"/>
  <c r="CP623" i="2" s="1"/>
  <c r="CH628" i="2"/>
  <c r="CF632" i="2"/>
  <c r="CF641" i="2"/>
  <c r="CF647" i="2"/>
  <c r="CG647" i="2" s="1"/>
  <c r="CP647" i="2" s="1"/>
  <c r="CV651" i="2"/>
  <c r="CP410" i="2"/>
  <c r="CF414" i="2"/>
  <c r="CF417" i="2"/>
  <c r="CH417" i="2" s="1"/>
  <c r="BH432" i="2"/>
  <c r="BL432" i="2"/>
  <c r="CF435" i="2"/>
  <c r="CG435" i="2" s="1"/>
  <c r="CG436" i="2"/>
  <c r="CP436" i="2" s="1"/>
  <c r="CG444" i="2"/>
  <c r="CP444" i="2" s="1"/>
  <c r="CP448" i="2"/>
  <c r="CF453" i="2"/>
  <c r="CF455" i="2"/>
  <c r="CG467" i="2"/>
  <c r="CF469" i="2"/>
  <c r="CG469" i="2" s="1"/>
  <c r="CF482" i="2"/>
  <c r="CH493" i="2"/>
  <c r="CF501" i="2"/>
  <c r="CF508" i="2"/>
  <c r="CG508" i="2" s="1"/>
  <c r="CE511" i="2"/>
  <c r="CF511" i="2" s="1"/>
  <c r="CG511" i="2" s="1"/>
  <c r="CF513" i="2"/>
  <c r="CG515" i="2"/>
  <c r="CF521" i="2"/>
  <c r="CF533" i="2"/>
  <c r="CF536" i="2"/>
  <c r="CG536" i="2" s="1"/>
  <c r="CP536" i="2" s="1"/>
  <c r="CR542" i="2"/>
  <c r="CY542" i="2"/>
  <c r="CH543" i="2"/>
  <c r="CJ543" i="2" s="1"/>
  <c r="CF551" i="2"/>
  <c r="CF557" i="2"/>
  <c r="CG557" i="2" s="1"/>
  <c r="CF560" i="2"/>
  <c r="CG560" i="2" s="1"/>
  <c r="CF587" i="2"/>
  <c r="CG587" i="2" s="1"/>
  <c r="CP587" i="2" s="1"/>
  <c r="CP588" i="2"/>
  <c r="CF591" i="2"/>
  <c r="CG591" i="2" s="1"/>
  <c r="CE601" i="2"/>
  <c r="CF601" i="2" s="1"/>
  <c r="CG601" i="2" s="1"/>
  <c r="CP609" i="2"/>
  <c r="CV616" i="2"/>
  <c r="CF623" i="2"/>
  <c r="CR625" i="2"/>
  <c r="CY625" i="2"/>
  <c r="CF627" i="2"/>
  <c r="CG627" i="2" s="1"/>
  <c r="CG406" i="2"/>
  <c r="CF409" i="2"/>
  <c r="CG409" i="2" s="1"/>
  <c r="CF413" i="2"/>
  <c r="CG413" i="2" s="1"/>
  <c r="CH420" i="2"/>
  <c r="CJ420" i="2" s="1"/>
  <c r="BX420" i="2"/>
  <c r="CE422" i="2"/>
  <c r="CF422" i="2" s="1"/>
  <c r="CH422" i="2" s="1"/>
  <c r="CJ422" i="2" s="1"/>
  <c r="CH424" i="2"/>
  <c r="BX424" i="2" s="1"/>
  <c r="CF441" i="2"/>
  <c r="CG441" i="2" s="1"/>
  <c r="CP441" i="2" s="1"/>
  <c r="CV443" i="2"/>
  <c r="CG452" i="2"/>
  <c r="CG459" i="2"/>
  <c r="CP459" i="2" s="1"/>
  <c r="CF460" i="2"/>
  <c r="CG460" i="2" s="1"/>
  <c r="CP460" i="2" s="1"/>
  <c r="CF463" i="2"/>
  <c r="CG463" i="2" s="1"/>
  <c r="CF467" i="2"/>
  <c r="CH467" i="2" s="1"/>
  <c r="CG475" i="2"/>
  <c r="CF476" i="2"/>
  <c r="CH477" i="2"/>
  <c r="CF479" i="2"/>
  <c r="CG479" i="2" s="1"/>
  <c r="CF484" i="2"/>
  <c r="CG484" i="2" s="1"/>
  <c r="CP484" i="2" s="1"/>
  <c r="CY494" i="2"/>
  <c r="CR494" i="2"/>
  <c r="CF515" i="2"/>
  <c r="CH515" i="2" s="1"/>
  <c r="CP529" i="2"/>
  <c r="CF535" i="2"/>
  <c r="CH535" i="2" s="1"/>
  <c r="CY539" i="2"/>
  <c r="CR539" i="2"/>
  <c r="CG542" i="2"/>
  <c r="CF549" i="2"/>
  <c r="CF555" i="2"/>
  <c r="CG555" i="2" s="1"/>
  <c r="CF556" i="2"/>
  <c r="CG556" i="2" s="1"/>
  <c r="CP556" i="2" s="1"/>
  <c r="CF564" i="2"/>
  <c r="CH564" i="2" s="1"/>
  <c r="CE565" i="2"/>
  <c r="CF565" i="2" s="1"/>
  <c r="CG565" i="2" s="1"/>
  <c r="CF585" i="2"/>
  <c r="CF589" i="2"/>
  <c r="CG589" i="2" s="1"/>
  <c r="CP589" i="2" s="1"/>
  <c r="CF595" i="2"/>
  <c r="CG595" i="2" s="1"/>
  <c r="CP596" i="2"/>
  <c r="CF608" i="2"/>
  <c r="CF613" i="2"/>
  <c r="CG613" i="2" s="1"/>
  <c r="CP613" i="2" s="1"/>
  <c r="CF621" i="2"/>
  <c r="CH623" i="2"/>
  <c r="CJ623" i="2" s="1"/>
  <c r="CF625" i="2"/>
  <c r="CP628" i="2"/>
  <c r="CH636" i="2"/>
  <c r="CF639" i="2"/>
  <c r="CG639" i="2" s="1"/>
  <c r="CP639" i="2" s="1"/>
  <c r="CR642" i="2"/>
  <c r="CY642" i="2"/>
  <c r="CP643" i="2"/>
  <c r="CF651" i="2"/>
  <c r="CH651" i="2" s="1"/>
  <c r="CE512" i="2"/>
  <c r="CF512" i="2" s="1"/>
  <c r="CH512" i="2" s="1"/>
  <c r="CE514" i="2"/>
  <c r="CF514" i="2" s="1"/>
  <c r="CH514" i="2" s="1"/>
  <c r="CN545" i="2"/>
  <c r="CE554" i="2"/>
  <c r="CF554" i="2" s="1"/>
  <c r="CH554" i="2" s="1"/>
  <c r="CN565" i="2"/>
  <c r="CE570" i="2"/>
  <c r="CF570" i="2" s="1"/>
  <c r="CE578" i="2"/>
  <c r="CF578" i="2" s="1"/>
  <c r="CH578" i="2" s="1"/>
  <c r="CE586" i="2"/>
  <c r="CF586" i="2" s="1"/>
  <c r="CH586" i="2" s="1"/>
  <c r="CE594" i="2"/>
  <c r="CF594" i="2" s="1"/>
  <c r="CH594" i="2" s="1"/>
  <c r="CN601" i="2"/>
  <c r="CN605" i="2"/>
  <c r="CE622" i="2"/>
  <c r="CF622" i="2" s="1"/>
  <c r="CH622" i="2" s="1"/>
  <c r="CE630" i="2"/>
  <c r="CF630" i="2" s="1"/>
  <c r="CE642" i="2"/>
  <c r="CF642" i="2" s="1"/>
  <c r="CE650" i="2"/>
  <c r="CF650" i="2" s="1"/>
  <c r="CG650" i="2" s="1"/>
  <c r="CF668" i="2"/>
  <c r="CF675" i="2"/>
  <c r="CH675" i="2" s="1"/>
  <c r="AQ682" i="2"/>
  <c r="CF682" i="2"/>
  <c r="CH682" i="2" s="1"/>
  <c r="AA686" i="2"/>
  <c r="CN686" i="2"/>
  <c r="AA690" i="2"/>
  <c r="CN690" i="2"/>
  <c r="CF710" i="2"/>
  <c r="CG710" i="2" s="1"/>
  <c r="CF716" i="2"/>
  <c r="CH716" i="2" s="1"/>
  <c r="BX716" i="2" s="1"/>
  <c r="CF732" i="2"/>
  <c r="CF756" i="2"/>
  <c r="CG756" i="2" s="1"/>
  <c r="CF759" i="2"/>
  <c r="CG759" i="2" s="1"/>
  <c r="CF761" i="2"/>
  <c r="CV762" i="2"/>
  <c r="CP762" i="2"/>
  <c r="CF767" i="2"/>
  <c r="CG767" i="2" s="1"/>
  <c r="CF774" i="2"/>
  <c r="CF800" i="2"/>
  <c r="CE801" i="2"/>
  <c r="CF801" i="2" s="1"/>
  <c r="CH801" i="2" s="1"/>
  <c r="CF806" i="2"/>
  <c r="CG806" i="2" s="1"/>
  <c r="CF842" i="2"/>
  <c r="CH842" i="2" s="1"/>
  <c r="CF854" i="2"/>
  <c r="CF884" i="2"/>
  <c r="CG884" i="2" s="1"/>
  <c r="CF914" i="2"/>
  <c r="CG914" i="2" s="1"/>
  <c r="CF935" i="2"/>
  <c r="CF937" i="2"/>
  <c r="AA440" i="2"/>
  <c r="BH440" i="2"/>
  <c r="CH448" i="2"/>
  <c r="CJ448" i="2" s="1"/>
  <c r="CR497" i="2"/>
  <c r="BX500" i="2"/>
  <c r="CH500" i="2"/>
  <c r="CJ500" i="2" s="1"/>
  <c r="CH508" i="2"/>
  <c r="CJ508" i="2" s="1"/>
  <c r="BL512" i="2"/>
  <c r="CN512" i="2"/>
  <c r="CR513" i="2"/>
  <c r="CH528" i="2"/>
  <c r="CJ528" i="2" s="1"/>
  <c r="BL544" i="2"/>
  <c r="CH556" i="2"/>
  <c r="CJ556" i="2" s="1"/>
  <c r="CH560" i="2"/>
  <c r="BL564" i="2"/>
  <c r="CH572" i="2"/>
  <c r="CJ572" i="2" s="1"/>
  <c r="CH580" i="2"/>
  <c r="CJ580" i="2" s="1"/>
  <c r="CH588" i="2"/>
  <c r="CJ588" i="2" s="1"/>
  <c r="CH596" i="2"/>
  <c r="CH602" i="2"/>
  <c r="CJ602" i="2" s="1"/>
  <c r="CH606" i="2"/>
  <c r="CJ606" i="2" s="1"/>
  <c r="AA612" i="2"/>
  <c r="BH612" i="2"/>
  <c r="CH616" i="2"/>
  <c r="CJ616" i="2" s="1"/>
  <c r="CH644" i="2"/>
  <c r="CJ644" i="2" s="1"/>
  <c r="CE645" i="2"/>
  <c r="CF645" i="2" s="1"/>
  <c r="CH645" i="2" s="1"/>
  <c r="CE658" i="2"/>
  <c r="CF658" i="2" s="1"/>
  <c r="CG658" i="2" s="1"/>
  <c r="CE663" i="2"/>
  <c r="CF663" i="2" s="1"/>
  <c r="CF666" i="2"/>
  <c r="CH680" i="2"/>
  <c r="CJ680" i="2" s="1"/>
  <c r="CE683" i="2"/>
  <c r="CF683" i="2" s="1"/>
  <c r="CH683" i="2" s="1"/>
  <c r="CF684" i="2"/>
  <c r="CG684" i="2" s="1"/>
  <c r="CE687" i="2"/>
  <c r="CF687" i="2" s="1"/>
  <c r="CH687" i="2" s="1"/>
  <c r="CF688" i="2"/>
  <c r="CG688" i="2" s="1"/>
  <c r="CF690" i="2"/>
  <c r="CG690" i="2" s="1"/>
  <c r="CF694" i="2"/>
  <c r="CG694" i="2" s="1"/>
  <c r="CF700" i="2"/>
  <c r="CG700" i="2" s="1"/>
  <c r="CF704" i="2"/>
  <c r="CH704" i="2" s="1"/>
  <c r="CJ704" i="2" s="1"/>
  <c r="CF720" i="2"/>
  <c r="CG720" i="2" s="1"/>
  <c r="CF724" i="2"/>
  <c r="CG724" i="2" s="1"/>
  <c r="CH732" i="2"/>
  <c r="CJ732" i="2" s="1"/>
  <c r="CE765" i="2"/>
  <c r="CF765" i="2" s="1"/>
  <c r="CH765" i="2" s="1"/>
  <c r="CF788" i="2"/>
  <c r="CF792" i="2"/>
  <c r="CF808" i="2"/>
  <c r="CG808" i="2" s="1"/>
  <c r="CE809" i="2"/>
  <c r="CF809" i="2" s="1"/>
  <c r="CG809" i="2" s="1"/>
  <c r="CP809" i="2" s="1"/>
  <c r="CR818" i="2"/>
  <c r="CY818" i="2"/>
  <c r="CF830" i="2"/>
  <c r="CG830" i="2" s="1"/>
  <c r="CF838" i="2"/>
  <c r="CG838" i="2" s="1"/>
  <c r="CY869" i="2"/>
  <c r="CR869" i="2"/>
  <c r="CF872" i="2"/>
  <c r="CE873" i="2"/>
  <c r="CF873" i="2" s="1"/>
  <c r="CH873" i="2" s="1"/>
  <c r="CG873" i="2"/>
  <c r="CF891" i="2"/>
  <c r="CF908" i="2"/>
  <c r="CG908" i="2" s="1"/>
  <c r="CF916" i="2"/>
  <c r="CG916" i="2" s="1"/>
  <c r="CF930" i="2"/>
  <c r="CG930" i="2" s="1"/>
  <c r="CF941" i="2"/>
  <c r="CH495" i="2"/>
  <c r="CR500" i="2"/>
  <c r="CH523" i="2"/>
  <c r="CJ523" i="2" s="1"/>
  <c r="CY524" i="2"/>
  <c r="CY532" i="2"/>
  <c r="CY540" i="2"/>
  <c r="CL543" i="2"/>
  <c r="CR556" i="2"/>
  <c r="CH565" i="2"/>
  <c r="CJ565" i="2" s="1"/>
  <c r="CH575" i="2"/>
  <c r="CJ575" i="2" s="1"/>
  <c r="CL579" i="2"/>
  <c r="CH583" i="2"/>
  <c r="CJ583" i="2" s="1"/>
  <c r="CY584" i="2"/>
  <c r="CH591" i="2"/>
  <c r="CJ591" i="2" s="1"/>
  <c r="BH603" i="2"/>
  <c r="CH605" i="2"/>
  <c r="CJ605" i="2" s="1"/>
  <c r="CR606" i="2"/>
  <c r="CH611" i="2"/>
  <c r="CJ611" i="2" s="1"/>
  <c r="CL623" i="2"/>
  <c r="CH635" i="2"/>
  <c r="CJ635" i="2" s="1"/>
  <c r="CH639" i="2"/>
  <c r="CJ639" i="2" s="1"/>
  <c r="CR644" i="2"/>
  <c r="CG651" i="2"/>
  <c r="CP651" i="2" s="1"/>
  <c r="CF654" i="2"/>
  <c r="CY674" i="2"/>
  <c r="CR674" i="2"/>
  <c r="CG676" i="2"/>
  <c r="CH684" i="2"/>
  <c r="CJ684" i="2" s="1"/>
  <c r="CH724" i="2"/>
  <c r="BX724" i="2" s="1"/>
  <c r="CF769" i="2"/>
  <c r="CG769" i="2" s="1"/>
  <c r="CF771" i="2"/>
  <c r="CG771" i="2" s="1"/>
  <c r="CF773" i="2"/>
  <c r="CG773" i="2" s="1"/>
  <c r="CF814" i="2"/>
  <c r="CF826" i="2"/>
  <c r="CG826" i="2" s="1"/>
  <c r="CH830" i="2"/>
  <c r="CF840" i="2"/>
  <c r="CG840" i="2" s="1"/>
  <c r="CF844" i="2"/>
  <c r="CV858" i="2"/>
  <c r="CE864" i="2"/>
  <c r="CF864" i="2" s="1"/>
  <c r="CH864" i="2" s="1"/>
  <c r="CF866" i="2"/>
  <c r="CG866" i="2" s="1"/>
  <c r="CP866" i="2" s="1"/>
  <c r="CF868" i="2"/>
  <c r="CF902" i="2"/>
  <c r="CG902" i="2" s="1"/>
  <c r="CF903" i="2"/>
  <c r="CE904" i="2"/>
  <c r="CF904" i="2" s="1"/>
  <c r="CG904" i="2" s="1"/>
  <c r="CF918" i="2"/>
  <c r="CG918" i="2" s="1"/>
  <c r="CF932" i="2"/>
  <c r="CG932" i="2" s="1"/>
  <c r="CF939" i="2"/>
  <c r="CF952" i="2"/>
  <c r="CG952" i="2" s="1"/>
  <c r="CE655" i="2"/>
  <c r="CF655" i="2" s="1"/>
  <c r="CH655" i="2" s="1"/>
  <c r="CF670" i="2"/>
  <c r="CH670" i="2" s="1"/>
  <c r="CE671" i="2"/>
  <c r="CF671" i="2" s="1"/>
  <c r="CF676" i="2"/>
  <c r="CH676" i="2" s="1"/>
  <c r="BX676" i="2" s="1"/>
  <c r="CE691" i="2"/>
  <c r="CF691" i="2" s="1"/>
  <c r="CH691" i="2" s="1"/>
  <c r="CF692" i="2"/>
  <c r="CG692" i="2" s="1"/>
  <c r="CF708" i="2"/>
  <c r="CG708" i="2" s="1"/>
  <c r="CE715" i="2"/>
  <c r="CF715" i="2" s="1"/>
  <c r="CH715" i="2" s="1"/>
  <c r="CF734" i="2"/>
  <c r="CF736" i="2"/>
  <c r="CG736" i="2" s="1"/>
  <c r="CF750" i="2"/>
  <c r="CG750" i="2" s="1"/>
  <c r="CP759" i="2"/>
  <c r="CF763" i="2"/>
  <c r="CP806" i="2"/>
  <c r="CE841" i="2"/>
  <c r="CF841" i="2" s="1"/>
  <c r="CH841" i="2" s="1"/>
  <c r="CL841" i="2" s="1"/>
  <c r="CF852" i="2"/>
  <c r="CE869" i="2"/>
  <c r="CF869" i="2" s="1"/>
  <c r="CF899" i="2"/>
  <c r="CE900" i="2"/>
  <c r="CF900" i="2" s="1"/>
  <c r="CH902" i="2"/>
  <c r="CF910" i="2"/>
  <c r="CG910" i="2" s="1"/>
  <c r="CH918" i="2"/>
  <c r="CJ918" i="2" s="1"/>
  <c r="CF920" i="2"/>
  <c r="CF927" i="2"/>
  <c r="CH927" i="2" s="1"/>
  <c r="CF943" i="2"/>
  <c r="CE951" i="2"/>
  <c r="CF951" i="2" s="1"/>
  <c r="CH951" i="2" s="1"/>
  <c r="CR951" i="2"/>
  <c r="CY951" i="2"/>
  <c r="BX421" i="2"/>
  <c r="BX431" i="2"/>
  <c r="BX449" i="2"/>
  <c r="BX477" i="2"/>
  <c r="CE486" i="2"/>
  <c r="CF486" i="2" s="1"/>
  <c r="CH486" i="2" s="1"/>
  <c r="CE494" i="2"/>
  <c r="CF494" i="2" s="1"/>
  <c r="CH494" i="2" s="1"/>
  <c r="CE502" i="2"/>
  <c r="CF502" i="2" s="1"/>
  <c r="CH502" i="2" s="1"/>
  <c r="BX509" i="2"/>
  <c r="CE510" i="2"/>
  <c r="CF510" i="2" s="1"/>
  <c r="CE518" i="2"/>
  <c r="CF518" i="2" s="1"/>
  <c r="CG518" i="2" s="1"/>
  <c r="CE522" i="2"/>
  <c r="CF522" i="2" s="1"/>
  <c r="CH522" i="2" s="1"/>
  <c r="CE530" i="2"/>
  <c r="CF530" i="2" s="1"/>
  <c r="CH530" i="2" s="1"/>
  <c r="CE538" i="2"/>
  <c r="CF538" i="2" s="1"/>
  <c r="CE546" i="2"/>
  <c r="CF546" i="2" s="1"/>
  <c r="CE550" i="2"/>
  <c r="CF550" i="2" s="1"/>
  <c r="CH550" i="2" s="1"/>
  <c r="BX561" i="2"/>
  <c r="CE562" i="2"/>
  <c r="CF562" i="2" s="1"/>
  <c r="CG562" i="2" s="1"/>
  <c r="CE566" i="2"/>
  <c r="CF566" i="2" s="1"/>
  <c r="CG566" i="2" s="1"/>
  <c r="CE574" i="2"/>
  <c r="CF574" i="2" s="1"/>
  <c r="CE582" i="2"/>
  <c r="CF582" i="2" s="1"/>
  <c r="CG582" i="2" s="1"/>
  <c r="CV582" i="2" s="1"/>
  <c r="CE590" i="2"/>
  <c r="CF590" i="2" s="1"/>
  <c r="CH590" i="2" s="1"/>
  <c r="BX609" i="2"/>
  <c r="CE610" i="2"/>
  <c r="CF610" i="2" s="1"/>
  <c r="CH610" i="2" s="1"/>
  <c r="CE612" i="2"/>
  <c r="CF612" i="2" s="1"/>
  <c r="CH612" i="2" s="1"/>
  <c r="CE614" i="2"/>
  <c r="CF614" i="2" s="1"/>
  <c r="CE618" i="2"/>
  <c r="CF618" i="2" s="1"/>
  <c r="CH618" i="2" s="1"/>
  <c r="CE626" i="2"/>
  <c r="CF626" i="2" s="1"/>
  <c r="CG626" i="2" s="1"/>
  <c r="CE634" i="2"/>
  <c r="CF634" i="2" s="1"/>
  <c r="CH634" i="2" s="1"/>
  <c r="CE646" i="2"/>
  <c r="CF646" i="2" s="1"/>
  <c r="CH646" i="2" s="1"/>
  <c r="CL646" i="2" s="1"/>
  <c r="CE656" i="2"/>
  <c r="CF656" i="2" s="1"/>
  <c r="CG656" i="2" s="1"/>
  <c r="CG657" i="2"/>
  <c r="CH658" i="2"/>
  <c r="CE662" i="2"/>
  <c r="CF662" i="2" s="1"/>
  <c r="CG662" i="2" s="1"/>
  <c r="CG670" i="2"/>
  <c r="CY679" i="2"/>
  <c r="CP680" i="2"/>
  <c r="CF698" i="2"/>
  <c r="CE703" i="2"/>
  <c r="CF703" i="2" s="1"/>
  <c r="CH703" i="2" s="1"/>
  <c r="CP710" i="2"/>
  <c r="CE723" i="2"/>
  <c r="CF723" i="2" s="1"/>
  <c r="CH723" i="2" s="1"/>
  <c r="CF738" i="2"/>
  <c r="CG738" i="2" s="1"/>
  <c r="CP738" i="2" s="1"/>
  <c r="CF740" i="2"/>
  <c r="CG740" i="2" s="1"/>
  <c r="CV740" i="2" s="1"/>
  <c r="CF752" i="2"/>
  <c r="CG752" i="2" s="1"/>
  <c r="CF780" i="2"/>
  <c r="CF794" i="2"/>
  <c r="CF802" i="2"/>
  <c r="CH802" i="2" s="1"/>
  <c r="CV806" i="2"/>
  <c r="CP808" i="2"/>
  <c r="CF816" i="2"/>
  <c r="CG816" i="2" s="1"/>
  <c r="CE817" i="2"/>
  <c r="CF817" i="2" s="1"/>
  <c r="CH817" i="2" s="1"/>
  <c r="CF824" i="2"/>
  <c r="CE825" i="2"/>
  <c r="CF825" i="2" s="1"/>
  <c r="CH825" i="2" s="1"/>
  <c r="CF832" i="2"/>
  <c r="CF834" i="2"/>
  <c r="CP838" i="2"/>
  <c r="CF846" i="2"/>
  <c r="CG846" i="2" s="1"/>
  <c r="CF856" i="2"/>
  <c r="CF876" i="2"/>
  <c r="CF878" i="2"/>
  <c r="CG878" i="2" s="1"/>
  <c r="CF887" i="2"/>
  <c r="CE888" i="2"/>
  <c r="CF888" i="2" s="1"/>
  <c r="CH888" i="2" s="1"/>
  <c r="CF890" i="2"/>
  <c r="CG890" i="2" s="1"/>
  <c r="CF907" i="2"/>
  <c r="CH907" i="2" s="1"/>
  <c r="CP908" i="2"/>
  <c r="BX410" i="2"/>
  <c r="BX412" i="2"/>
  <c r="BX620" i="2"/>
  <c r="BX628" i="2"/>
  <c r="BX636" i="2"/>
  <c r="CN659" i="2"/>
  <c r="CF667" i="2"/>
  <c r="CH667" i="2" s="1"/>
  <c r="CF674" i="2"/>
  <c r="CR679" i="2"/>
  <c r="CR681" i="2"/>
  <c r="CY681" i="2"/>
  <c r="CP684" i="2"/>
  <c r="CR704" i="2"/>
  <c r="CF714" i="2"/>
  <c r="CG714" i="2" s="1"/>
  <c r="CP714" i="2" s="1"/>
  <c r="CF718" i="2"/>
  <c r="CF726" i="2"/>
  <c r="CF728" i="2"/>
  <c r="CG728" i="2" s="1"/>
  <c r="CH752" i="2"/>
  <c r="CV759" i="2"/>
  <c r="CP771" i="2"/>
  <c r="CF776" i="2"/>
  <c r="CF782" i="2"/>
  <c r="CF796" i="2"/>
  <c r="CG796" i="2" s="1"/>
  <c r="CP796" i="2" s="1"/>
  <c r="CF798" i="2"/>
  <c r="CG798" i="2" s="1"/>
  <c r="CE818" i="2"/>
  <c r="CF818" i="2" s="1"/>
  <c r="CP826" i="2"/>
  <c r="CF836" i="2"/>
  <c r="CG836" i="2" s="1"/>
  <c r="CF848" i="2"/>
  <c r="CG848" i="2" s="1"/>
  <c r="CP848" i="2" s="1"/>
  <c r="CF858" i="2"/>
  <c r="CG858" i="2" s="1"/>
  <c r="CP858" i="2" s="1"/>
  <c r="CF862" i="2"/>
  <c r="CG862" i="2" s="1"/>
  <c r="CP862" i="2" s="1"/>
  <c r="CH890" i="2"/>
  <c r="CL890" i="2" s="1"/>
  <c r="CF892" i="2"/>
  <c r="CF912" i="2"/>
  <c r="CG912" i="2" s="1"/>
  <c r="CF922" i="2"/>
  <c r="BX459" i="2"/>
  <c r="BX483" i="2"/>
  <c r="BX491" i="2"/>
  <c r="BX499" i="2"/>
  <c r="BX543" i="2"/>
  <c r="BX571" i="2"/>
  <c r="BX579" i="2"/>
  <c r="BX623" i="2"/>
  <c r="CH656" i="2"/>
  <c r="H659" i="2"/>
  <c r="CH662" i="2"/>
  <c r="BX662" i="2" s="1"/>
  <c r="CF678" i="2"/>
  <c r="CG678" i="2" s="1"/>
  <c r="CE679" i="2"/>
  <c r="CF679" i="2" s="1"/>
  <c r="CG679" i="2" s="1"/>
  <c r="CV688" i="2"/>
  <c r="CE696" i="2"/>
  <c r="CF696" i="2" s="1"/>
  <c r="CH696" i="2" s="1"/>
  <c r="CL696" i="2" s="1"/>
  <c r="CF702" i="2"/>
  <c r="CG702" i="2" s="1"/>
  <c r="CF706" i="2"/>
  <c r="CV710" i="2"/>
  <c r="CG711" i="2"/>
  <c r="CE711" i="2"/>
  <c r="CF711" i="2" s="1"/>
  <c r="CH711" i="2" s="1"/>
  <c r="AQ712" i="2"/>
  <c r="CF722" i="2"/>
  <c r="CF730" i="2"/>
  <c r="CG730" i="2" s="1"/>
  <c r="CP730" i="2" s="1"/>
  <c r="CF778" i="2"/>
  <c r="CG778" i="2" s="1"/>
  <c r="CV778" i="2" s="1"/>
  <c r="CF784" i="2"/>
  <c r="CF786" i="2"/>
  <c r="CG786" i="2" s="1"/>
  <c r="CH798" i="2"/>
  <c r="CJ798" i="2" s="1"/>
  <c r="CF810" i="2"/>
  <c r="CG810" i="2" s="1"/>
  <c r="CF820" i="2"/>
  <c r="CE821" i="2"/>
  <c r="CF821" i="2" s="1"/>
  <c r="CF822" i="2"/>
  <c r="CG822" i="2" s="1"/>
  <c r="CP822" i="2" s="1"/>
  <c r="CE828" i="2"/>
  <c r="CF828" i="2" s="1"/>
  <c r="CG828" i="2" s="1"/>
  <c r="CR854" i="2"/>
  <c r="CY854" i="2"/>
  <c r="CF860" i="2"/>
  <c r="CG860" i="2" s="1"/>
  <c r="CP860" i="2" s="1"/>
  <c r="CH862" i="2"/>
  <c r="CJ862" i="2" s="1"/>
  <c r="CY873" i="2"/>
  <c r="CR873" i="2"/>
  <c r="CR877" i="2"/>
  <c r="CY877" i="2"/>
  <c r="CF880" i="2"/>
  <c r="CG880" i="2" s="1"/>
  <c r="CP880" i="2" s="1"/>
  <c r="CF882" i="2"/>
  <c r="CG882" i="2" s="1"/>
  <c r="CP882" i="2" s="1"/>
  <c r="CF894" i="2"/>
  <c r="CG894" i="2" s="1"/>
  <c r="CF898" i="2"/>
  <c r="CV908" i="2"/>
  <c r="CP910" i="2"/>
  <c r="CV914" i="2"/>
  <c r="CV916" i="2"/>
  <c r="CV918" i="2"/>
  <c r="CF924" i="2"/>
  <c r="CG924" i="2" s="1"/>
  <c r="CP924" i="2" s="1"/>
  <c r="CV652" i="2"/>
  <c r="CL652" i="2"/>
  <c r="CF660" i="2"/>
  <c r="CG660" i="2" s="1"/>
  <c r="CE665" i="2"/>
  <c r="CF665" i="2" s="1"/>
  <c r="CH665" i="2" s="1"/>
  <c r="CG675" i="2"/>
  <c r="CV675" i="2" s="1"/>
  <c r="AA682" i="2"/>
  <c r="CN682" i="2"/>
  <c r="CF686" i="2"/>
  <c r="CH686" i="2" s="1"/>
  <c r="CY694" i="2"/>
  <c r="CF712" i="2"/>
  <c r="CG712" i="2" s="1"/>
  <c r="CP712" i="2" s="1"/>
  <c r="CG732" i="2"/>
  <c r="CP732" i="2" s="1"/>
  <c r="CF742" i="2"/>
  <c r="CF744" i="2"/>
  <c r="CG744" i="2" s="1"/>
  <c r="CF746" i="2"/>
  <c r="CG746" i="2" s="1"/>
  <c r="CF748" i="2"/>
  <c r="CH748" i="2" s="1"/>
  <c r="CF754" i="2"/>
  <c r="CH786" i="2"/>
  <c r="CJ786" i="2" s="1"/>
  <c r="CE790" i="2"/>
  <c r="CF790" i="2" s="1"/>
  <c r="CH790" i="2" s="1"/>
  <c r="CL801" i="2"/>
  <c r="CF804" i="2"/>
  <c r="CF812" i="2"/>
  <c r="CG812" i="2" s="1"/>
  <c r="CP816" i="2"/>
  <c r="CF850" i="2"/>
  <c r="CG850" i="2" s="1"/>
  <c r="CP850" i="2" s="1"/>
  <c r="CF870" i="2"/>
  <c r="CH870" i="2" s="1"/>
  <c r="CJ870" i="2" s="1"/>
  <c r="CE874" i="2"/>
  <c r="CF874" i="2" s="1"/>
  <c r="CG874" i="2" s="1"/>
  <c r="CP874" i="2" s="1"/>
  <c r="CF886" i="2"/>
  <c r="CG886" i="2" s="1"/>
  <c r="CV886" i="2" s="1"/>
  <c r="CR889" i="2"/>
  <c r="CY889" i="2"/>
  <c r="CP890" i="2"/>
  <c r="CY891" i="2"/>
  <c r="CR891" i="2"/>
  <c r="CF896" i="2"/>
  <c r="CG896" i="2" s="1"/>
  <c r="CH904" i="2"/>
  <c r="CL904" i="2" s="1"/>
  <c r="CF906" i="2"/>
  <c r="CF919" i="2"/>
  <c r="CH919" i="2" s="1"/>
  <c r="CF926" i="2"/>
  <c r="CG926" i="2" s="1"/>
  <c r="CF928" i="2"/>
  <c r="CY930" i="2"/>
  <c r="CR930" i="2"/>
  <c r="BL690" i="2"/>
  <c r="BL694" i="2"/>
  <c r="CN694" i="2"/>
  <c r="BX710" i="2"/>
  <c r="CH710" i="2"/>
  <c r="CJ710" i="2" s="1"/>
  <c r="CH712" i="2"/>
  <c r="BX712" i="2" s="1"/>
  <c r="CH714" i="2"/>
  <c r="CJ714" i="2" s="1"/>
  <c r="CH730" i="2"/>
  <c r="CJ730" i="2" s="1"/>
  <c r="CE731" i="2"/>
  <c r="CF731" i="2" s="1"/>
  <c r="CH731" i="2" s="1"/>
  <c r="CH738" i="2"/>
  <c r="CJ738" i="2" s="1"/>
  <c r="CE739" i="2"/>
  <c r="CF739" i="2" s="1"/>
  <c r="CH739" i="2" s="1"/>
  <c r="CH746" i="2"/>
  <c r="CJ746" i="2" s="1"/>
  <c r="CE747" i="2"/>
  <c r="CF747" i="2" s="1"/>
  <c r="CH747" i="2" s="1"/>
  <c r="AA750" i="2"/>
  <c r="CE751" i="2"/>
  <c r="CF751" i="2" s="1"/>
  <c r="CE758" i="2"/>
  <c r="CF758" i="2" s="1"/>
  <c r="CH758" i="2" s="1"/>
  <c r="CH759" i="2"/>
  <c r="CJ759" i="2" s="1"/>
  <c r="CE760" i="2"/>
  <c r="CF760" i="2" s="1"/>
  <c r="CH760" i="2" s="1"/>
  <c r="CE766" i="2"/>
  <c r="CF766" i="2" s="1"/>
  <c r="CH766" i="2" s="1"/>
  <c r="BL767" i="2"/>
  <c r="CN767" i="2"/>
  <c r="CP767" i="2" s="1"/>
  <c r="CH771" i="2"/>
  <c r="CE772" i="2"/>
  <c r="CF772" i="2" s="1"/>
  <c r="CH772" i="2" s="1"/>
  <c r="CE785" i="2"/>
  <c r="CF785" i="2" s="1"/>
  <c r="CH785" i="2" s="1"/>
  <c r="CH796" i="2"/>
  <c r="CJ796" i="2" s="1"/>
  <c r="CE797" i="2"/>
  <c r="CF797" i="2" s="1"/>
  <c r="CH808" i="2"/>
  <c r="CJ808" i="2" s="1"/>
  <c r="CE813" i="2"/>
  <c r="CF813" i="2" s="1"/>
  <c r="CH813" i="2" s="1"/>
  <c r="CH816" i="2"/>
  <c r="AA828" i="2"/>
  <c r="CE829" i="2"/>
  <c r="CF829" i="2" s="1"/>
  <c r="CH829" i="2" s="1"/>
  <c r="CN836" i="2"/>
  <c r="CN840" i="2"/>
  <c r="CP840" i="2" s="1"/>
  <c r="CE849" i="2"/>
  <c r="CF849" i="2" s="1"/>
  <c r="CH849" i="2" s="1"/>
  <c r="CH860" i="2"/>
  <c r="CJ860" i="2" s="1"/>
  <c r="CE861" i="2"/>
  <c r="CF861" i="2" s="1"/>
  <c r="CH861" i="2" s="1"/>
  <c r="AA864" i="2"/>
  <c r="CN868" i="2"/>
  <c r="CH874" i="2"/>
  <c r="CJ874" i="2" s="1"/>
  <c r="CE877" i="2"/>
  <c r="CF877" i="2" s="1"/>
  <c r="CH877" i="2" s="1"/>
  <c r="CH878" i="2"/>
  <c r="CH880" i="2"/>
  <c r="CJ880" i="2" s="1"/>
  <c r="CE881" i="2"/>
  <c r="CF881" i="2" s="1"/>
  <c r="CH881" i="2" s="1"/>
  <c r="CH884" i="2"/>
  <c r="CJ884" i="2" s="1"/>
  <c r="CE885" i="2"/>
  <c r="CF885" i="2" s="1"/>
  <c r="CH885" i="2" s="1"/>
  <c r="AA888" i="2"/>
  <c r="CE889" i="2"/>
  <c r="CF889" i="2" s="1"/>
  <c r="CH889" i="2" s="1"/>
  <c r="CE897" i="2"/>
  <c r="CF897" i="2" s="1"/>
  <c r="CH897" i="2" s="1"/>
  <c r="AA900" i="2"/>
  <c r="CE901" i="2"/>
  <c r="CF901" i="2" s="1"/>
  <c r="CH901" i="2" s="1"/>
  <c r="AA904" i="2"/>
  <c r="CE905" i="2"/>
  <c r="CF905" i="2" s="1"/>
  <c r="CH912" i="2"/>
  <c r="CJ912" i="2" s="1"/>
  <c r="CH916" i="2"/>
  <c r="CJ916" i="2" s="1"/>
  <c r="CE917" i="2"/>
  <c r="CF917" i="2" s="1"/>
  <c r="CH917" i="2" s="1"/>
  <c r="CH924" i="2"/>
  <c r="CJ924" i="2" s="1"/>
  <c r="CE925" i="2"/>
  <c r="CF925" i="2" s="1"/>
  <c r="CH925" i="2" s="1"/>
  <c r="CG927" i="2"/>
  <c r="CH932" i="2"/>
  <c r="BX932" i="2" s="1"/>
  <c r="CE933" i="2"/>
  <c r="CF933" i="2" s="1"/>
  <c r="CH933" i="2" s="1"/>
  <c r="CF938" i="2"/>
  <c r="CG938" i="2" s="1"/>
  <c r="CF942" i="2"/>
  <c r="CG942" i="2" s="1"/>
  <c r="CE961" i="2"/>
  <c r="CF961" i="2" s="1"/>
  <c r="CH961" i="2" s="1"/>
  <c r="CF964" i="2"/>
  <c r="CG964" i="2" s="1"/>
  <c r="CN966" i="2"/>
  <c r="AA966" i="2"/>
  <c r="CF970" i="2"/>
  <c r="CG970" i="2" s="1"/>
  <c r="CP970" i="2" s="1"/>
  <c r="CF976" i="2"/>
  <c r="CF987" i="2"/>
  <c r="CE992" i="2"/>
  <c r="CF992" i="2" s="1"/>
  <c r="CG992" i="2" s="1"/>
  <c r="CF1021" i="2"/>
  <c r="CH1021" i="2" s="1"/>
  <c r="CV1022" i="2"/>
  <c r="CP1022" i="2"/>
  <c r="CF1024" i="2"/>
  <c r="CG1024" i="2" s="1"/>
  <c r="CP1024" i="2" s="1"/>
  <c r="CF1047" i="2"/>
  <c r="CH1047" i="2" s="1"/>
  <c r="CF1068" i="2"/>
  <c r="CG1068" i="2" s="1"/>
  <c r="CH762" i="2"/>
  <c r="CJ762" i="2" s="1"/>
  <c r="BL766" i="2"/>
  <c r="BH779" i="2"/>
  <c r="BH823" i="2"/>
  <c r="BH851" i="2"/>
  <c r="CF936" i="2"/>
  <c r="CF950" i="2"/>
  <c r="CG950" i="2" s="1"/>
  <c r="CY953" i="2"/>
  <c r="CV954" i="2"/>
  <c r="CF958" i="2"/>
  <c r="CG958" i="2" s="1"/>
  <c r="CF1003" i="2"/>
  <c r="CF1012" i="2"/>
  <c r="CR1043" i="2"/>
  <c r="CY1043" i="2"/>
  <c r="CE673" i="2"/>
  <c r="CF673" i="2" s="1"/>
  <c r="CE681" i="2"/>
  <c r="CF681" i="2" s="1"/>
  <c r="CH681" i="2" s="1"/>
  <c r="CE685" i="2"/>
  <c r="CF685" i="2" s="1"/>
  <c r="CH685" i="2" s="1"/>
  <c r="BX685" i="2" s="1"/>
  <c r="CE689" i="2"/>
  <c r="CF689" i="2" s="1"/>
  <c r="CG689" i="2" s="1"/>
  <c r="CE693" i="2"/>
  <c r="CF693" i="2" s="1"/>
  <c r="CG693" i="2" s="1"/>
  <c r="BX694" i="2"/>
  <c r="CH694" i="2"/>
  <c r="CJ694" i="2" s="1"/>
  <c r="CH700" i="2"/>
  <c r="CJ700" i="2" s="1"/>
  <c r="CE701" i="2"/>
  <c r="CF701" i="2" s="1"/>
  <c r="CH701" i="2" s="1"/>
  <c r="CH708" i="2"/>
  <c r="CJ708" i="2" s="1"/>
  <c r="CE709" i="2"/>
  <c r="CF709" i="2" s="1"/>
  <c r="CH709" i="2" s="1"/>
  <c r="AA712" i="2"/>
  <c r="CE713" i="2"/>
  <c r="CF713" i="2" s="1"/>
  <c r="CH713" i="2" s="1"/>
  <c r="CH720" i="2"/>
  <c r="BX720" i="2" s="1"/>
  <c r="CE721" i="2"/>
  <c r="CF721" i="2" s="1"/>
  <c r="CH721" i="2" s="1"/>
  <c r="CH728" i="2"/>
  <c r="CJ728" i="2" s="1"/>
  <c r="CE729" i="2"/>
  <c r="CF729" i="2" s="1"/>
  <c r="CH729" i="2" s="1"/>
  <c r="CL732" i="2"/>
  <c r="CH736" i="2"/>
  <c r="CL736" i="2" s="1"/>
  <c r="CE737" i="2"/>
  <c r="CF737" i="2" s="1"/>
  <c r="CH744" i="2"/>
  <c r="CJ744" i="2" s="1"/>
  <c r="CE745" i="2"/>
  <c r="CF745" i="2" s="1"/>
  <c r="CG745" i="2" s="1"/>
  <c r="CL752" i="2"/>
  <c r="CH756" i="2"/>
  <c r="CJ756" i="2" s="1"/>
  <c r="CE757" i="2"/>
  <c r="CF757" i="2" s="1"/>
  <c r="CH757" i="2" s="1"/>
  <c r="CH767" i="2"/>
  <c r="CJ767" i="2" s="1"/>
  <c r="CH769" i="2"/>
  <c r="CE770" i="2"/>
  <c r="CF770" i="2" s="1"/>
  <c r="CH778" i="2"/>
  <c r="CJ778" i="2" s="1"/>
  <c r="CE783" i="2"/>
  <c r="CF783" i="2" s="1"/>
  <c r="CH783" i="2" s="1"/>
  <c r="CE795" i="2"/>
  <c r="CF795" i="2" s="1"/>
  <c r="CH795" i="2" s="1"/>
  <c r="CH806" i="2"/>
  <c r="CJ806" i="2" s="1"/>
  <c r="CE807" i="2"/>
  <c r="CF807" i="2" s="1"/>
  <c r="CH810" i="2"/>
  <c r="CJ810" i="2" s="1"/>
  <c r="CE811" i="2"/>
  <c r="CF811" i="2" s="1"/>
  <c r="CG811" i="2" s="1"/>
  <c r="AA814" i="2"/>
  <c r="CE815" i="2"/>
  <c r="CF815" i="2" s="1"/>
  <c r="CG815" i="2" s="1"/>
  <c r="CY817" i="2"/>
  <c r="BL818" i="2"/>
  <c r="AA822" i="2"/>
  <c r="CE835" i="2"/>
  <c r="CF835" i="2" s="1"/>
  <c r="CH835" i="2" s="1"/>
  <c r="CH836" i="2"/>
  <c r="CH838" i="2"/>
  <c r="CJ838" i="2" s="1"/>
  <c r="CE839" i="2"/>
  <c r="CF839" i="2" s="1"/>
  <c r="CG839" i="2" s="1"/>
  <c r="CH840" i="2"/>
  <c r="CJ840" i="2" s="1"/>
  <c r="CH846" i="2"/>
  <c r="CE847" i="2"/>
  <c r="CF847" i="2" s="1"/>
  <c r="CH847" i="2" s="1"/>
  <c r="AA850" i="2"/>
  <c r="BL854" i="2"/>
  <c r="CH858" i="2"/>
  <c r="CJ858" i="2" s="1"/>
  <c r="CE859" i="2"/>
  <c r="CF859" i="2" s="1"/>
  <c r="CG859" i="2" s="1"/>
  <c r="CL864" i="2"/>
  <c r="CE865" i="2"/>
  <c r="CF865" i="2" s="1"/>
  <c r="CY865" i="2"/>
  <c r="CH866" i="2"/>
  <c r="CJ866" i="2" s="1"/>
  <c r="CE867" i="2"/>
  <c r="CF867" i="2" s="1"/>
  <c r="CH867" i="2" s="1"/>
  <c r="BX867" i="2" s="1"/>
  <c r="AA874" i="2"/>
  <c r="CE875" i="2"/>
  <c r="CF875" i="2" s="1"/>
  <c r="CH875" i="2" s="1"/>
  <c r="AA878" i="2"/>
  <c r="CE879" i="2"/>
  <c r="CF879" i="2" s="1"/>
  <c r="CG879" i="2" s="1"/>
  <c r="AA882" i="2"/>
  <c r="CE883" i="2"/>
  <c r="CF883" i="2" s="1"/>
  <c r="CG883" i="2" s="1"/>
  <c r="CE895" i="2"/>
  <c r="CF895" i="2" s="1"/>
  <c r="CH895" i="2" s="1"/>
  <c r="CH910" i="2"/>
  <c r="CJ910" i="2" s="1"/>
  <c r="CE911" i="2"/>
  <c r="CF911" i="2" s="1"/>
  <c r="CH911" i="2" s="1"/>
  <c r="CY911" i="2"/>
  <c r="CE913" i="2"/>
  <c r="CF913" i="2" s="1"/>
  <c r="CH913" i="2" s="1"/>
  <c r="CH914" i="2"/>
  <c r="CE915" i="2"/>
  <c r="CF915" i="2" s="1"/>
  <c r="CH915" i="2" s="1"/>
  <c r="CL918" i="2"/>
  <c r="CE923" i="2"/>
  <c r="CF923" i="2" s="1"/>
  <c r="CH923" i="2" s="1"/>
  <c r="CH930" i="2"/>
  <c r="CE931" i="2"/>
  <c r="CF931" i="2" s="1"/>
  <c r="CE934" i="2"/>
  <c r="CF934" i="2" s="1"/>
  <c r="CG934" i="2" s="1"/>
  <c r="CH937" i="2"/>
  <c r="CL937" i="2" s="1"/>
  <c r="CH938" i="2"/>
  <c r="CJ938" i="2" s="1"/>
  <c r="CF940" i="2"/>
  <c r="CH942" i="2"/>
  <c r="CP946" i="2"/>
  <c r="CE949" i="2"/>
  <c r="CF949" i="2" s="1"/>
  <c r="CH949" i="2" s="1"/>
  <c r="CP954" i="2"/>
  <c r="CE957" i="2"/>
  <c r="CF957" i="2" s="1"/>
  <c r="CH957" i="2" s="1"/>
  <c r="CP962" i="2"/>
  <c r="CF979" i="2"/>
  <c r="CF984" i="2"/>
  <c r="CG984" i="2" s="1"/>
  <c r="CP984" i="2" s="1"/>
  <c r="CF996" i="2"/>
  <c r="CG996" i="2" s="1"/>
  <c r="CP996" i="2" s="1"/>
  <c r="CF1014" i="2"/>
  <c r="CG1014" i="2" s="1"/>
  <c r="CP1014" i="2" s="1"/>
  <c r="CF1016" i="2"/>
  <c r="CG1016" i="2" s="1"/>
  <c r="CF1020" i="2"/>
  <c r="CF1051" i="2"/>
  <c r="BH869" i="2"/>
  <c r="BH873" i="2"/>
  <c r="BX881" i="2"/>
  <c r="BX885" i="2"/>
  <c r="CF944" i="2"/>
  <c r="CG944" i="2" s="1"/>
  <c r="CF966" i="2"/>
  <c r="CH966" i="2" s="1"/>
  <c r="CJ966" i="2" s="1"/>
  <c r="CE967" i="2"/>
  <c r="CF967" i="2" s="1"/>
  <c r="CH967" i="2" s="1"/>
  <c r="CF974" i="2"/>
  <c r="CG974" i="2" s="1"/>
  <c r="CP974" i="2" s="1"/>
  <c r="CF986" i="2"/>
  <c r="CG986" i="2" s="1"/>
  <c r="CH996" i="2"/>
  <c r="CF998" i="2"/>
  <c r="CG998" i="2" s="1"/>
  <c r="CP998" i="2" s="1"/>
  <c r="CF1008" i="2"/>
  <c r="CR1031" i="2"/>
  <c r="CY1031" i="2"/>
  <c r="CF1035" i="2"/>
  <c r="CF1037" i="2"/>
  <c r="CE1078" i="2"/>
  <c r="CF1078" i="2" s="1"/>
  <c r="CG1078" i="2"/>
  <c r="CE1090" i="2"/>
  <c r="CF1090" i="2" s="1"/>
  <c r="CG1090" i="2"/>
  <c r="CP1090" i="2" s="1"/>
  <c r="CE695" i="2"/>
  <c r="CF695" i="2" s="1"/>
  <c r="CE699" i="2"/>
  <c r="CF699" i="2" s="1"/>
  <c r="CH699" i="2" s="1"/>
  <c r="CE707" i="2"/>
  <c r="CF707" i="2" s="1"/>
  <c r="CH707" i="2" s="1"/>
  <c r="CE719" i="2"/>
  <c r="CF719" i="2" s="1"/>
  <c r="CH719" i="2" s="1"/>
  <c r="CE727" i="2"/>
  <c r="CF727" i="2" s="1"/>
  <c r="CH727" i="2" s="1"/>
  <c r="CE735" i="2"/>
  <c r="CF735" i="2" s="1"/>
  <c r="CH735" i="2" s="1"/>
  <c r="CE743" i="2"/>
  <c r="CF743" i="2" s="1"/>
  <c r="CH743" i="2" s="1"/>
  <c r="CE755" i="2"/>
  <c r="CF755" i="2" s="1"/>
  <c r="CH755" i="2" s="1"/>
  <c r="CE764" i="2"/>
  <c r="CF764" i="2" s="1"/>
  <c r="CE768" i="2"/>
  <c r="CF768" i="2" s="1"/>
  <c r="CE777" i="2"/>
  <c r="CF777" i="2" s="1"/>
  <c r="CH777" i="2" s="1"/>
  <c r="CE779" i="2"/>
  <c r="CF779" i="2" s="1"/>
  <c r="CH779" i="2" s="1"/>
  <c r="CE781" i="2"/>
  <c r="CF781" i="2" s="1"/>
  <c r="CH781" i="2" s="1"/>
  <c r="CE789" i="2"/>
  <c r="CF789" i="2" s="1"/>
  <c r="CH789" i="2" s="1"/>
  <c r="CE793" i="2"/>
  <c r="CF793" i="2" s="1"/>
  <c r="CH793" i="2" s="1"/>
  <c r="CE805" i="2"/>
  <c r="CF805" i="2" s="1"/>
  <c r="CH805" i="2" s="1"/>
  <c r="CE823" i="2"/>
  <c r="CF823" i="2" s="1"/>
  <c r="CE833" i="2"/>
  <c r="CF833" i="2" s="1"/>
  <c r="CE837" i="2"/>
  <c r="CF837" i="2" s="1"/>
  <c r="CH837" i="2" s="1"/>
  <c r="CE845" i="2"/>
  <c r="CF845" i="2" s="1"/>
  <c r="CH845" i="2" s="1"/>
  <c r="CE851" i="2"/>
  <c r="CF851" i="2" s="1"/>
  <c r="CH851" i="2" s="1"/>
  <c r="CE853" i="2"/>
  <c r="CF853" i="2" s="1"/>
  <c r="CH853" i="2" s="1"/>
  <c r="CE857" i="2"/>
  <c r="CF857" i="2" s="1"/>
  <c r="CH857" i="2" s="1"/>
  <c r="CE893" i="2"/>
  <c r="CF893" i="2" s="1"/>
  <c r="CH893" i="2" s="1"/>
  <c r="CE909" i="2"/>
  <c r="CF909" i="2" s="1"/>
  <c r="CE921" i="2"/>
  <c r="CF921" i="2" s="1"/>
  <c r="CH921" i="2" s="1"/>
  <c r="CE929" i="2"/>
  <c r="CF929" i="2" s="1"/>
  <c r="CH929" i="2" s="1"/>
  <c r="AA940" i="2"/>
  <c r="CF948" i="2"/>
  <c r="CG948" i="2" s="1"/>
  <c r="CV948" i="2" s="1"/>
  <c r="CH952" i="2"/>
  <c r="CJ952" i="2" s="1"/>
  <c r="CF956" i="2"/>
  <c r="CG956" i="2" s="1"/>
  <c r="CV956" i="2" s="1"/>
  <c r="CE960" i="2"/>
  <c r="CF960" i="2" s="1"/>
  <c r="CH960" i="2" s="1"/>
  <c r="CL960" i="2" s="1"/>
  <c r="CE965" i="2"/>
  <c r="CF965" i="2" s="1"/>
  <c r="CH965" i="2" s="1"/>
  <c r="CL966" i="2"/>
  <c r="CF968" i="2"/>
  <c r="CF978" i="2"/>
  <c r="CF982" i="2"/>
  <c r="CG982" i="2" s="1"/>
  <c r="CF990" i="2"/>
  <c r="CG990" i="2" s="1"/>
  <c r="CP990" i="2" s="1"/>
  <c r="CF1000" i="2"/>
  <c r="CG1000" i="2" s="1"/>
  <c r="CF1002" i="2"/>
  <c r="CH1002" i="2" s="1"/>
  <c r="CY1006" i="2"/>
  <c r="CR1006" i="2"/>
  <c r="CF1010" i="2"/>
  <c r="CG1010" i="2" s="1"/>
  <c r="CF1030" i="2"/>
  <c r="CG1030" i="2" s="1"/>
  <c r="CP1030" i="2" s="1"/>
  <c r="CF1043" i="2"/>
  <c r="CF1056" i="2"/>
  <c r="CG1056" i="2" s="1"/>
  <c r="CH1058" i="2"/>
  <c r="CF1092" i="2"/>
  <c r="CG1092" i="2" s="1"/>
  <c r="CP1092" i="2" s="1"/>
  <c r="BX729" i="2"/>
  <c r="CF1004" i="2"/>
  <c r="CE1023" i="2"/>
  <c r="CF1023" i="2" s="1"/>
  <c r="CH1023" i="2" s="1"/>
  <c r="CF1025" i="2"/>
  <c r="CH1025" i="2" s="1"/>
  <c r="CL1025" i="2" s="1"/>
  <c r="CR1038" i="2"/>
  <c r="CY1038" i="2"/>
  <c r="CH1050" i="2"/>
  <c r="CF1053" i="2"/>
  <c r="BX732" i="2"/>
  <c r="BX786" i="2"/>
  <c r="BX798" i="2"/>
  <c r="BX802" i="2"/>
  <c r="BX870" i="2"/>
  <c r="BX918" i="2"/>
  <c r="CP938" i="2"/>
  <c r="CE963" i="2"/>
  <c r="CF963" i="2" s="1"/>
  <c r="CH963" i="2" s="1"/>
  <c r="CE972" i="2"/>
  <c r="CF972" i="2" s="1"/>
  <c r="CG972" i="2" s="1"/>
  <c r="CE977" i="2"/>
  <c r="CF977" i="2" s="1"/>
  <c r="CH977" i="2" s="1"/>
  <c r="CF994" i="2"/>
  <c r="CF1006" i="2"/>
  <c r="CG1006" i="2" s="1"/>
  <c r="CF1019" i="2"/>
  <c r="CH1019" i="2" s="1"/>
  <c r="CH1022" i="2"/>
  <c r="CJ1022" i="2" s="1"/>
  <c r="CP1094" i="2"/>
  <c r="CG937" i="2"/>
  <c r="CE945" i="2"/>
  <c r="CF945" i="2" s="1"/>
  <c r="CH945" i="2" s="1"/>
  <c r="CH946" i="2"/>
  <c r="CJ946" i="2" s="1"/>
  <c r="CE947" i="2"/>
  <c r="CF947" i="2" s="1"/>
  <c r="CH947" i="2" s="1"/>
  <c r="AQ951" i="2"/>
  <c r="CV952" i="2"/>
  <c r="CP952" i="2"/>
  <c r="CE953" i="2"/>
  <c r="CF953" i="2" s="1"/>
  <c r="CH954" i="2"/>
  <c r="CJ954" i="2" s="1"/>
  <c r="CE955" i="2"/>
  <c r="CF955" i="2" s="1"/>
  <c r="CH955" i="2" s="1"/>
  <c r="CH962" i="2"/>
  <c r="BL966" i="2"/>
  <c r="BH966" i="2"/>
  <c r="BX966" i="2"/>
  <c r="CE969" i="2"/>
  <c r="CF969" i="2" s="1"/>
  <c r="CH969" i="2" s="1"/>
  <c r="CH972" i="2"/>
  <c r="CV986" i="2"/>
  <c r="CP1010" i="2"/>
  <c r="CF1034" i="2"/>
  <c r="CG1034" i="2" s="1"/>
  <c r="CP1034" i="2" s="1"/>
  <c r="CF1036" i="2"/>
  <c r="CH1036" i="2" s="1"/>
  <c r="CF1042" i="2"/>
  <c r="CG1042" i="2" s="1"/>
  <c r="AA984" i="2"/>
  <c r="CE985" i="2"/>
  <c r="CF985" i="2" s="1"/>
  <c r="CH985" i="2" s="1"/>
  <c r="CN992" i="2"/>
  <c r="CE1001" i="2"/>
  <c r="CF1001" i="2" s="1"/>
  <c r="CH1001" i="2" s="1"/>
  <c r="CE1017" i="2"/>
  <c r="CF1017" i="2" s="1"/>
  <c r="CH1017" i="2" s="1"/>
  <c r="CG1021" i="2"/>
  <c r="CE1033" i="2"/>
  <c r="CF1033" i="2" s="1"/>
  <c r="CG1033" i="2" s="1"/>
  <c r="CV1033" i="2" s="1"/>
  <c r="CV1058" i="2"/>
  <c r="CF1061" i="2"/>
  <c r="CH1064" i="2"/>
  <c r="H1065" i="2"/>
  <c r="AA1065" i="2"/>
  <c r="CH1080" i="2"/>
  <c r="BX1080" i="2" s="1"/>
  <c r="CF1099" i="2"/>
  <c r="CF1100" i="2"/>
  <c r="CH1100" i="2" s="1"/>
  <c r="CF1127" i="2"/>
  <c r="CR1129" i="2"/>
  <c r="CY1129" i="2"/>
  <c r="CF1181" i="2"/>
  <c r="CG1181" i="2" s="1"/>
  <c r="CF1183" i="2"/>
  <c r="CF1187" i="2"/>
  <c r="CG1187" i="2" s="1"/>
  <c r="CE1200" i="2"/>
  <c r="CF1200" i="2" s="1"/>
  <c r="CG1200" i="2" s="1"/>
  <c r="CE980" i="2"/>
  <c r="CF980" i="2" s="1"/>
  <c r="CG980" i="2" s="1"/>
  <c r="AA983" i="2"/>
  <c r="BH983" i="2"/>
  <c r="CE988" i="2"/>
  <c r="CF988" i="2" s="1"/>
  <c r="CG988" i="2" s="1"/>
  <c r="BH995" i="2"/>
  <c r="BH1007" i="2"/>
  <c r="BH1011" i="2"/>
  <c r="CG1035" i="2"/>
  <c r="CH1048" i="2"/>
  <c r="BX1048" i="2"/>
  <c r="CF1055" i="2"/>
  <c r="CG1055" i="2" s="1"/>
  <c r="CP1055" i="2" s="1"/>
  <c r="CF1066" i="2"/>
  <c r="CG1066" i="2" s="1"/>
  <c r="BH1074" i="2"/>
  <c r="CF1074" i="2"/>
  <c r="CH1074" i="2" s="1"/>
  <c r="CF1087" i="2"/>
  <c r="CG1087" i="2" s="1"/>
  <c r="CP1087" i="2" s="1"/>
  <c r="CE1089" i="2"/>
  <c r="CF1089" i="2" s="1"/>
  <c r="CG1089" i="2" s="1"/>
  <c r="CF1109" i="2"/>
  <c r="CF1111" i="2"/>
  <c r="CG1111" i="2" s="1"/>
  <c r="CG1112" i="2"/>
  <c r="CV1112" i="2" s="1"/>
  <c r="CE1112" i="2"/>
  <c r="CF1112" i="2" s="1"/>
  <c r="CH1112" i="2" s="1"/>
  <c r="CF1135" i="2"/>
  <c r="CG1135" i="2" s="1"/>
  <c r="CF1163" i="2"/>
  <c r="CH1187" i="2"/>
  <c r="CG1206" i="2"/>
  <c r="CP1206" i="2" s="1"/>
  <c r="CY1212" i="2"/>
  <c r="CR1212" i="2"/>
  <c r="CE1220" i="2"/>
  <c r="CF1220" i="2" s="1"/>
  <c r="CG1220" i="2" s="1"/>
  <c r="CP1221" i="2"/>
  <c r="CF1225" i="2"/>
  <c r="CG1225" i="2" s="1"/>
  <c r="CF1227" i="2"/>
  <c r="CH1227" i="2" s="1"/>
  <c r="CF1232" i="2"/>
  <c r="CG1242" i="2"/>
  <c r="CP1242" i="2" s="1"/>
  <c r="CE1242" i="2"/>
  <c r="CF1242" i="2" s="1"/>
  <c r="CH1242" i="2" s="1"/>
  <c r="CF1258" i="2"/>
  <c r="CE975" i="2"/>
  <c r="CF975" i="2" s="1"/>
  <c r="CH975" i="2" s="1"/>
  <c r="CH990" i="2"/>
  <c r="CE991" i="2"/>
  <c r="CF991" i="2" s="1"/>
  <c r="CH992" i="2"/>
  <c r="CJ992" i="2" s="1"/>
  <c r="CE999" i="2"/>
  <c r="CF999" i="2" s="1"/>
  <c r="CH1010" i="2"/>
  <c r="CJ1010" i="2" s="1"/>
  <c r="CE1015" i="2"/>
  <c r="CF1015" i="2" s="1"/>
  <c r="CG1015" i="2" s="1"/>
  <c r="CE1018" i="2"/>
  <c r="CF1018" i="2" s="1"/>
  <c r="CH1024" i="2"/>
  <c r="CL1024" i="2" s="1"/>
  <c r="CE1027" i="2"/>
  <c r="CF1027" i="2" s="1"/>
  <c r="CH1027" i="2" s="1"/>
  <c r="CH1035" i="2"/>
  <c r="CJ1035" i="2" s="1"/>
  <c r="CH1037" i="2"/>
  <c r="CJ1037" i="2" s="1"/>
  <c r="CY1040" i="2"/>
  <c r="CF1060" i="2"/>
  <c r="CR1065" i="2"/>
  <c r="CH1068" i="2"/>
  <c r="CJ1068" i="2" s="1"/>
  <c r="CP1076" i="2"/>
  <c r="CH1078" i="2"/>
  <c r="CJ1078" i="2" s="1"/>
  <c r="BX1078" i="2"/>
  <c r="CF1085" i="2"/>
  <c r="CH1092" i="2"/>
  <c r="BX1092" i="2" s="1"/>
  <c r="CR1102" i="2"/>
  <c r="CY1102" i="2"/>
  <c r="CE1104" i="2"/>
  <c r="CF1104" i="2" s="1"/>
  <c r="CG1104" i="2" s="1"/>
  <c r="CE1110" i="2"/>
  <c r="CF1110" i="2" s="1"/>
  <c r="CG1116" i="2"/>
  <c r="CE1118" i="2"/>
  <c r="CF1118" i="2" s="1"/>
  <c r="CG1118" i="2" s="1"/>
  <c r="CP1118" i="2" s="1"/>
  <c r="CH1135" i="2"/>
  <c r="CL1135" i="2" s="1"/>
  <c r="CF1139" i="2"/>
  <c r="CF1151" i="2"/>
  <c r="CE1152" i="2"/>
  <c r="CF1152" i="2" s="1"/>
  <c r="CH1152" i="2" s="1"/>
  <c r="CL1152" i="2" s="1"/>
  <c r="CF1159" i="2"/>
  <c r="CE1160" i="2"/>
  <c r="CF1160" i="2" s="1"/>
  <c r="CF1165" i="2"/>
  <c r="CG1165" i="2" s="1"/>
  <c r="CV1165" i="2" s="1"/>
  <c r="CF1167" i="2"/>
  <c r="CG1167" i="2" s="1"/>
  <c r="CV1167" i="2" s="1"/>
  <c r="CF1169" i="2"/>
  <c r="CF1193" i="2"/>
  <c r="CG1193" i="2" s="1"/>
  <c r="CF1206" i="2"/>
  <c r="CH1206" i="2" s="1"/>
  <c r="CF1210" i="2"/>
  <c r="CG1210" i="2" s="1"/>
  <c r="BX1227" i="2"/>
  <c r="CF1229" i="2"/>
  <c r="CG1229" i="2" s="1"/>
  <c r="CF1245" i="2"/>
  <c r="CG1245" i="2" s="1"/>
  <c r="CP1245" i="2" s="1"/>
  <c r="CG1019" i="2"/>
  <c r="CV1024" i="2"/>
  <c r="CH1055" i="2"/>
  <c r="CJ1055" i="2" s="1"/>
  <c r="CG1057" i="2"/>
  <c r="CP1057" i="2" s="1"/>
  <c r="CE1057" i="2"/>
  <c r="CF1057" i="2" s="1"/>
  <c r="CF1063" i="2"/>
  <c r="CH1063" i="2" s="1"/>
  <c r="CP1064" i="2"/>
  <c r="CF1065" i="2"/>
  <c r="CE1075" i="2"/>
  <c r="CF1075" i="2" s="1"/>
  <c r="CG1075" i="2" s="1"/>
  <c r="CV1076" i="2"/>
  <c r="CF1079" i="2"/>
  <c r="CP1080" i="2"/>
  <c r="CF1101" i="2"/>
  <c r="CF1103" i="2"/>
  <c r="CG1103" i="2" s="1"/>
  <c r="CP1103" i="2" s="1"/>
  <c r="CF1116" i="2"/>
  <c r="CH1116" i="2" s="1"/>
  <c r="CF1117" i="2"/>
  <c r="CH1118" i="2"/>
  <c r="CG1126" i="2"/>
  <c r="CE1126" i="2"/>
  <c r="CF1126" i="2" s="1"/>
  <c r="CF1186" i="2"/>
  <c r="CG1186" i="2" s="1"/>
  <c r="CV1186" i="2" s="1"/>
  <c r="CR1204" i="2"/>
  <c r="CY1204" i="2"/>
  <c r="CF1208" i="2"/>
  <c r="CE973" i="2"/>
  <c r="CF973" i="2" s="1"/>
  <c r="CH973" i="2" s="1"/>
  <c r="CE981" i="2"/>
  <c r="CF981" i="2" s="1"/>
  <c r="CH981" i="2" s="1"/>
  <c r="CE983" i="2"/>
  <c r="CF983" i="2" s="1"/>
  <c r="CH983" i="2" s="1"/>
  <c r="CE989" i="2"/>
  <c r="CF989" i="2" s="1"/>
  <c r="CG989" i="2" s="1"/>
  <c r="CE993" i="2"/>
  <c r="CF993" i="2" s="1"/>
  <c r="CH993" i="2" s="1"/>
  <c r="CE995" i="2"/>
  <c r="CF995" i="2" s="1"/>
  <c r="CH995" i="2" s="1"/>
  <c r="CE997" i="2"/>
  <c r="CF997" i="2" s="1"/>
  <c r="CH997" i="2" s="1"/>
  <c r="CE1005" i="2"/>
  <c r="CF1005" i="2" s="1"/>
  <c r="CE1007" i="2"/>
  <c r="CF1007" i="2" s="1"/>
  <c r="CE1009" i="2"/>
  <c r="CF1009" i="2" s="1"/>
  <c r="CH1009" i="2" s="1"/>
  <c r="CE1011" i="2"/>
  <c r="CF1011" i="2" s="1"/>
  <c r="CH1011" i="2" s="1"/>
  <c r="CE1013" i="2"/>
  <c r="CF1013" i="2" s="1"/>
  <c r="CH1013" i="2" s="1"/>
  <c r="CE1028" i="2"/>
  <c r="CF1028" i="2" s="1"/>
  <c r="CG1028" i="2" s="1"/>
  <c r="BH1031" i="2"/>
  <c r="CE1031" i="2"/>
  <c r="CF1031" i="2" s="1"/>
  <c r="CH1031" i="2" s="1"/>
  <c r="CJ1031" i="2" s="1"/>
  <c r="CH1034" i="2"/>
  <c r="BX1034" i="2" s="1"/>
  <c r="CE1044" i="2"/>
  <c r="CF1044" i="2" s="1"/>
  <c r="CH1044" i="2" s="1"/>
  <c r="CP1048" i="2"/>
  <c r="CG1063" i="2"/>
  <c r="CL1068" i="2"/>
  <c r="CF1073" i="2"/>
  <c r="CE1077" i="2"/>
  <c r="CF1077" i="2" s="1"/>
  <c r="CG1077" i="2" s="1"/>
  <c r="CL1078" i="2"/>
  <c r="CY1079" i="2"/>
  <c r="CV1080" i="2"/>
  <c r="CF1084" i="2"/>
  <c r="CG1088" i="2"/>
  <c r="CE1102" i="2"/>
  <c r="CF1102" i="2" s="1"/>
  <c r="CG1102" i="2" s="1"/>
  <c r="CH1104" i="2"/>
  <c r="CF1115" i="2"/>
  <c r="CF1124" i="2"/>
  <c r="CH1124" i="2" s="1"/>
  <c r="CF1125" i="2"/>
  <c r="CH1126" i="2"/>
  <c r="CG1132" i="2"/>
  <c r="CE1134" i="2"/>
  <c r="CF1134" i="2" s="1"/>
  <c r="CG1134" i="2" s="1"/>
  <c r="CP1135" i="2"/>
  <c r="CY1148" i="2"/>
  <c r="CR1148" i="2"/>
  <c r="CF1171" i="2"/>
  <c r="CF1185" i="2"/>
  <c r="CF1195" i="2"/>
  <c r="CG1195" i="2" s="1"/>
  <c r="CF1203" i="2"/>
  <c r="CG1203" i="2" s="1"/>
  <c r="CP1203" i="2" s="1"/>
  <c r="CF1204" i="2"/>
  <c r="CF1205" i="2"/>
  <c r="CG1205" i="2" s="1"/>
  <c r="CE1223" i="2"/>
  <c r="CF1223" i="2" s="1"/>
  <c r="CH1223" i="2" s="1"/>
  <c r="CF1250" i="2"/>
  <c r="BX1022" i="2"/>
  <c r="CL1035" i="2"/>
  <c r="CG1036" i="2"/>
  <c r="CP1036" i="2" s="1"/>
  <c r="CE1040" i="2"/>
  <c r="CF1040" i="2" s="1"/>
  <c r="CH1040" i="2" s="1"/>
  <c r="CE1041" i="2"/>
  <c r="CF1041" i="2" s="1"/>
  <c r="CH1041" i="2" s="1"/>
  <c r="CF1045" i="2"/>
  <c r="CV1048" i="2"/>
  <c r="CF1054" i="2"/>
  <c r="CH1057" i="2"/>
  <c r="BX1057" i="2" s="1"/>
  <c r="CF1067" i="2"/>
  <c r="CG1067" i="2" s="1"/>
  <c r="CP1068" i="2"/>
  <c r="CH1075" i="2"/>
  <c r="AQ1078" i="2"/>
  <c r="CP1078" i="2"/>
  <c r="CE1081" i="2"/>
  <c r="CF1081" i="2" s="1"/>
  <c r="CG1081" i="2" s="1"/>
  <c r="CH1102" i="2"/>
  <c r="CP1111" i="2"/>
  <c r="CF1123" i="2"/>
  <c r="CF1132" i="2"/>
  <c r="CH1132" i="2" s="1"/>
  <c r="CF1133" i="2"/>
  <c r="CF1141" i="2"/>
  <c r="CF1173" i="2"/>
  <c r="CG1173" i="2" s="1"/>
  <c r="CF1175" i="2"/>
  <c r="CF1177" i="2"/>
  <c r="CG1177" i="2" s="1"/>
  <c r="CV1187" i="2"/>
  <c r="CP1198" i="2"/>
  <c r="CH1203" i="2"/>
  <c r="CP1210" i="2"/>
  <c r="CE1224" i="2"/>
  <c r="CF1224" i="2" s="1"/>
  <c r="CG1224" i="2" s="1"/>
  <c r="CF1226" i="2"/>
  <c r="CE1244" i="2"/>
  <c r="CF1244" i="2" s="1"/>
  <c r="CL1022" i="2"/>
  <c r="CG1025" i="2"/>
  <c r="CF1029" i="2"/>
  <c r="CG1029" i="2" s="1"/>
  <c r="H1031" i="2"/>
  <c r="CP1035" i="2"/>
  <c r="CF1046" i="2"/>
  <c r="CF1052" i="2"/>
  <c r="CL1055" i="2"/>
  <c r="CH1056" i="2"/>
  <c r="BX1056" i="2" s="1"/>
  <c r="CL1058" i="2"/>
  <c r="CY1068" i="2"/>
  <c r="CF1072" i="2"/>
  <c r="CH1090" i="2"/>
  <c r="CF1091" i="2"/>
  <c r="CG1091" i="2" s="1"/>
  <c r="CP1091" i="2" s="1"/>
  <c r="CE1093" i="2"/>
  <c r="CF1093" i="2" s="1"/>
  <c r="CG1093" i="2" s="1"/>
  <c r="CE1097" i="2"/>
  <c r="CF1097" i="2" s="1"/>
  <c r="CH1097" i="2" s="1"/>
  <c r="CF1107" i="2"/>
  <c r="CF1108" i="2"/>
  <c r="CH1108" i="2" s="1"/>
  <c r="CF1131" i="2"/>
  <c r="CF1143" i="2"/>
  <c r="CF1147" i="2"/>
  <c r="CE1148" i="2"/>
  <c r="CF1148" i="2" s="1"/>
  <c r="CH1148" i="2" s="1"/>
  <c r="CF1201" i="2"/>
  <c r="CG1201" i="2" s="1"/>
  <c r="CP1201" i="2" s="1"/>
  <c r="CF1217" i="2"/>
  <c r="CG1217" i="2" s="1"/>
  <c r="CF1032" i="2"/>
  <c r="CG1037" i="2"/>
  <c r="CE1049" i="2"/>
  <c r="CF1049" i="2" s="1"/>
  <c r="CH1049" i="2" s="1"/>
  <c r="CF1062" i="2"/>
  <c r="CG1062" i="2" s="1"/>
  <c r="CE1069" i="2"/>
  <c r="CF1069" i="2" s="1"/>
  <c r="CG1069" i="2" s="1"/>
  <c r="CV1069" i="2" s="1"/>
  <c r="CH1076" i="2"/>
  <c r="BX1076" i="2" s="1"/>
  <c r="CF1086" i="2"/>
  <c r="CH1086" i="2" s="1"/>
  <c r="CH1094" i="2"/>
  <c r="CL1094" i="2" s="1"/>
  <c r="CF1095" i="2"/>
  <c r="CF1096" i="2"/>
  <c r="CH1096" i="2" s="1"/>
  <c r="CG1100" i="2"/>
  <c r="CF1119" i="2"/>
  <c r="CG1119" i="2" s="1"/>
  <c r="CP1119" i="2" s="1"/>
  <c r="CR1139" i="2"/>
  <c r="CY1139" i="2"/>
  <c r="CF1140" i="2"/>
  <c r="CF1161" i="2"/>
  <c r="CG1161" i="2" s="1"/>
  <c r="CV1161" i="2" s="1"/>
  <c r="CF1179" i="2"/>
  <c r="CP1190" i="2"/>
  <c r="CF1194" i="2"/>
  <c r="CG1194" i="2" s="1"/>
  <c r="CP1194" i="2" s="1"/>
  <c r="CV1198" i="2"/>
  <c r="CH1201" i="2"/>
  <c r="CF1207" i="2"/>
  <c r="CG1207" i="2" s="1"/>
  <c r="CF1213" i="2"/>
  <c r="CH1221" i="2"/>
  <c r="CH1231" i="2"/>
  <c r="CJ1231" i="2" s="1"/>
  <c r="CE1120" i="2"/>
  <c r="CF1120" i="2" s="1"/>
  <c r="CG1120" i="2" s="1"/>
  <c r="CE1128" i="2"/>
  <c r="CF1128" i="2" s="1"/>
  <c r="CG1128" i="2" s="1"/>
  <c r="CE1136" i="2"/>
  <c r="CF1136" i="2" s="1"/>
  <c r="CG1136" i="2" s="1"/>
  <c r="CE1144" i="2"/>
  <c r="CF1144" i="2" s="1"/>
  <c r="CG1144" i="2" s="1"/>
  <c r="AA1155" i="2"/>
  <c r="CE1156" i="2"/>
  <c r="CF1156" i="2" s="1"/>
  <c r="CH1167" i="2"/>
  <c r="CJ1167" i="2" s="1"/>
  <c r="CE1168" i="2"/>
  <c r="CF1168" i="2" s="1"/>
  <c r="CE1176" i="2"/>
  <c r="CF1176" i="2" s="1"/>
  <c r="CH1176" i="2" s="1"/>
  <c r="CE1184" i="2"/>
  <c r="CF1184" i="2" s="1"/>
  <c r="CH1184" i="2" s="1"/>
  <c r="BX1187" i="2"/>
  <c r="CE1188" i="2"/>
  <c r="CF1188" i="2" s="1"/>
  <c r="CH1188" i="2" s="1"/>
  <c r="CE1196" i="2"/>
  <c r="CF1196" i="2" s="1"/>
  <c r="CH1196" i="2" s="1"/>
  <c r="AA1203" i="2"/>
  <c r="CH1205" i="2"/>
  <c r="CJ1205" i="2" s="1"/>
  <c r="CE1216" i="2"/>
  <c r="CF1216" i="2" s="1"/>
  <c r="BL1230" i="2"/>
  <c r="BX1231" i="2"/>
  <c r="CG1241" i="2"/>
  <c r="CF1255" i="2"/>
  <c r="CG1255" i="2" s="1"/>
  <c r="CE1272" i="2"/>
  <c r="CF1272" i="2" s="1"/>
  <c r="CH1272" i="2" s="1"/>
  <c r="CF1291" i="2"/>
  <c r="CG1291" i="2" s="1"/>
  <c r="CF1311" i="2"/>
  <c r="CF1339" i="2"/>
  <c r="CH1339" i="2" s="1"/>
  <c r="CH1361" i="2"/>
  <c r="CF1363" i="2"/>
  <c r="CR1185" i="2"/>
  <c r="CH1190" i="2"/>
  <c r="CJ1190" i="2" s="1"/>
  <c r="CH1198" i="2"/>
  <c r="CL1198" i="2" s="1"/>
  <c r="CH1202" i="2"/>
  <c r="CJ1202" i="2" s="1"/>
  <c r="CH1210" i="2"/>
  <c r="CJ1210" i="2" s="1"/>
  <c r="CE1228" i="2"/>
  <c r="CF1228" i="2" s="1"/>
  <c r="CG1228" i="2" s="1"/>
  <c r="CH1237" i="2"/>
  <c r="CJ1237" i="2" s="1"/>
  <c r="CE1238" i="2"/>
  <c r="CF1238" i="2" s="1"/>
  <c r="CF1241" i="2"/>
  <c r="CF1253" i="2"/>
  <c r="CG1253" i="2" s="1"/>
  <c r="CE1254" i="2"/>
  <c r="CF1254" i="2" s="1"/>
  <c r="CH1254" i="2" s="1"/>
  <c r="CF1259" i="2"/>
  <c r="CF1263" i="2"/>
  <c r="CF1283" i="2"/>
  <c r="CH1283" i="2" s="1"/>
  <c r="CE1306" i="2"/>
  <c r="CF1306" i="2" s="1"/>
  <c r="CF1327" i="2"/>
  <c r="CH1327" i="2" s="1"/>
  <c r="CF1347" i="2"/>
  <c r="CG1347" i="2" s="1"/>
  <c r="CP1347" i="2" s="1"/>
  <c r="CY1349" i="2"/>
  <c r="CR1349" i="2"/>
  <c r="CP1350" i="2"/>
  <c r="CF1365" i="2"/>
  <c r="CF1386" i="2"/>
  <c r="CH1386" i="2" s="1"/>
  <c r="CE1142" i="2"/>
  <c r="CF1142" i="2" s="1"/>
  <c r="CE1166" i="2"/>
  <c r="CF1166" i="2" s="1"/>
  <c r="CH1173" i="2"/>
  <c r="CJ1173" i="2" s="1"/>
  <c r="CE1174" i="2"/>
  <c r="CF1174" i="2" s="1"/>
  <c r="CH1181" i="2"/>
  <c r="CL1181" i="2" s="1"/>
  <c r="CE1182" i="2"/>
  <c r="CF1182" i="2" s="1"/>
  <c r="BX1193" i="2"/>
  <c r="CH1193" i="2"/>
  <c r="CJ1193" i="2" s="1"/>
  <c r="CR1200" i="2"/>
  <c r="CH1220" i="2"/>
  <c r="CJ1220" i="2" s="1"/>
  <c r="CY1221" i="2"/>
  <c r="BL1222" i="2"/>
  <c r="CH1225" i="2"/>
  <c r="CH1232" i="2"/>
  <c r="CE1236" i="2"/>
  <c r="CF1236" i="2" s="1"/>
  <c r="CH1236" i="2" s="1"/>
  <c r="CF1239" i="2"/>
  <c r="CH1241" i="2"/>
  <c r="CJ1241" i="2" s="1"/>
  <c r="BX1241" i="2"/>
  <c r="CE1246" i="2"/>
  <c r="CF1246" i="2" s="1"/>
  <c r="CG1246" i="2" s="1"/>
  <c r="CP1246" i="2" s="1"/>
  <c r="CF1247" i="2"/>
  <c r="CF1261" i="2"/>
  <c r="CG1261" i="2" s="1"/>
  <c r="CV1261" i="2" s="1"/>
  <c r="CE1262" i="2"/>
  <c r="CF1262" i="2" s="1"/>
  <c r="CF1267" i="2"/>
  <c r="CG1267" i="2" s="1"/>
  <c r="CF1271" i="2"/>
  <c r="CG1271" i="2" s="1"/>
  <c r="CV1271" i="2" s="1"/>
  <c r="CF1275" i="2"/>
  <c r="CH1275" i="2" s="1"/>
  <c r="CF1282" i="2"/>
  <c r="CE1298" i="2"/>
  <c r="CF1298" i="2" s="1"/>
  <c r="CF1341" i="2"/>
  <c r="CV1350" i="2"/>
  <c r="CF1354" i="2"/>
  <c r="CG1354" i="2" s="1"/>
  <c r="CG1360" i="2"/>
  <c r="BX1090" i="2"/>
  <c r="BX1104" i="2"/>
  <c r="CE1105" i="2"/>
  <c r="CF1105" i="2" s="1"/>
  <c r="CE1113" i="2"/>
  <c r="CF1113" i="2" s="1"/>
  <c r="CH1113" i="2" s="1"/>
  <c r="CE1121" i="2"/>
  <c r="CF1121" i="2" s="1"/>
  <c r="CH1121" i="2" s="1"/>
  <c r="BX1121" i="2" s="1"/>
  <c r="CE1129" i="2"/>
  <c r="CF1129" i="2" s="1"/>
  <c r="CG1129" i="2" s="1"/>
  <c r="CE1137" i="2"/>
  <c r="CF1137" i="2" s="1"/>
  <c r="CE1145" i="2"/>
  <c r="CF1145" i="2" s="1"/>
  <c r="CH1145" i="2" s="1"/>
  <c r="CL1145" i="2" s="1"/>
  <c r="BH1148" i="2"/>
  <c r="CE1149" i="2"/>
  <c r="CF1149" i="2" s="1"/>
  <c r="CG1149" i="2" s="1"/>
  <c r="CP1149" i="2" s="1"/>
  <c r="BH1152" i="2"/>
  <c r="CE1153" i="2"/>
  <c r="CF1153" i="2" s="1"/>
  <c r="CG1153" i="2" s="1"/>
  <c r="CE1155" i="2"/>
  <c r="CF1155" i="2" s="1"/>
  <c r="CE1157" i="2"/>
  <c r="CF1157" i="2" s="1"/>
  <c r="BH1160" i="2"/>
  <c r="CE1189" i="2"/>
  <c r="CF1189" i="2" s="1"/>
  <c r="CH1189" i="2" s="1"/>
  <c r="CE1197" i="2"/>
  <c r="CF1197" i="2" s="1"/>
  <c r="CE1209" i="2"/>
  <c r="CF1209" i="2" s="1"/>
  <c r="CH1209" i="2" s="1"/>
  <c r="CH1246" i="2"/>
  <c r="CH1267" i="2"/>
  <c r="CF1269" i="2"/>
  <c r="CG1269" i="2" s="1"/>
  <c r="CE1270" i="2"/>
  <c r="CF1270" i="2" s="1"/>
  <c r="CG1270" i="2" s="1"/>
  <c r="CF1274" i="2"/>
  <c r="CF1279" i="2"/>
  <c r="CY1288" i="2"/>
  <c r="CR1288" i="2"/>
  <c r="CE1290" i="2"/>
  <c r="CF1290" i="2" s="1"/>
  <c r="CG1290" i="2" s="1"/>
  <c r="CF1305" i="2"/>
  <c r="CF1313" i="2"/>
  <c r="CG1313" i="2" s="1"/>
  <c r="CF1319" i="2"/>
  <c r="CR1321" i="2"/>
  <c r="CY1321" i="2"/>
  <c r="CR1324" i="2"/>
  <c r="CY1324" i="2"/>
  <c r="CE1343" i="2"/>
  <c r="CF1343" i="2" s="1"/>
  <c r="CG1343" i="2" s="1"/>
  <c r="CF1351" i="2"/>
  <c r="CG1353" i="2"/>
  <c r="CV1353" i="2" s="1"/>
  <c r="CH1354" i="2"/>
  <c r="CJ1354" i="2" s="1"/>
  <c r="CE1164" i="2"/>
  <c r="CF1164" i="2" s="1"/>
  <c r="CH1164" i="2" s="1"/>
  <c r="CE1172" i="2"/>
  <c r="CF1172" i="2" s="1"/>
  <c r="CH1172" i="2" s="1"/>
  <c r="CE1180" i="2"/>
  <c r="CF1180" i="2" s="1"/>
  <c r="CE1192" i="2"/>
  <c r="CF1192" i="2" s="1"/>
  <c r="CE1212" i="2"/>
  <c r="CF1212" i="2" s="1"/>
  <c r="CH1212" i="2" s="1"/>
  <c r="CE1219" i="2"/>
  <c r="CF1219" i="2" s="1"/>
  <c r="CH1219" i="2" s="1"/>
  <c r="AA1222" i="2"/>
  <c r="CP1237" i="2"/>
  <c r="CE1248" i="2"/>
  <c r="CF1248" i="2" s="1"/>
  <c r="CH1248" i="2" s="1"/>
  <c r="CE1286" i="2"/>
  <c r="CF1286" i="2" s="1"/>
  <c r="CG1286" i="2" s="1"/>
  <c r="CF1287" i="2"/>
  <c r="CH1290" i="2"/>
  <c r="CF1297" i="2"/>
  <c r="CF1315" i="2"/>
  <c r="CG1315" i="2" s="1"/>
  <c r="CY1326" i="2"/>
  <c r="CR1326" i="2"/>
  <c r="CF1331" i="2"/>
  <c r="CH1331" i="2" s="1"/>
  <c r="CF1353" i="2"/>
  <c r="CH1362" i="2"/>
  <c r="CL1362" i="2" s="1"/>
  <c r="CF1364" i="2"/>
  <c r="CG1364" i="2" s="1"/>
  <c r="CP1364" i="2" s="1"/>
  <c r="CF1373" i="2"/>
  <c r="BX1102" i="2"/>
  <c r="BX1118" i="2"/>
  <c r="BX1126" i="2"/>
  <c r="CE1222" i="2"/>
  <c r="CF1222" i="2" s="1"/>
  <c r="CH1222" i="2" s="1"/>
  <c r="CE1230" i="2"/>
  <c r="CF1230" i="2" s="1"/>
  <c r="CH1230" i="2" s="1"/>
  <c r="CG1231" i="2"/>
  <c r="CF1233" i="2"/>
  <c r="CE1240" i="2"/>
  <c r="CF1240" i="2" s="1"/>
  <c r="CH1240" i="2" s="1"/>
  <c r="AQ1242" i="2"/>
  <c r="BL1242" i="2"/>
  <c r="CF1243" i="2"/>
  <c r="CR1256" i="2"/>
  <c r="CY1256" i="2"/>
  <c r="CY1276" i="2"/>
  <c r="CR1276" i="2"/>
  <c r="CG1278" i="2"/>
  <c r="CP1278" i="2" s="1"/>
  <c r="CE1278" i="2"/>
  <c r="CF1278" i="2" s="1"/>
  <c r="CH1286" i="2"/>
  <c r="CF1289" i="2"/>
  <c r="CF1321" i="2"/>
  <c r="CF1326" i="2"/>
  <c r="CF1333" i="2"/>
  <c r="CF1337" i="2"/>
  <c r="CH1337" i="2" s="1"/>
  <c r="CJ1337" i="2" s="1"/>
  <c r="CF1345" i="2"/>
  <c r="CG1345" i="2" s="1"/>
  <c r="CY1352" i="2"/>
  <c r="CR1352" i="2"/>
  <c r="CP1354" i="2"/>
  <c r="CP1358" i="2"/>
  <c r="BX1203" i="2"/>
  <c r="CG1227" i="2"/>
  <c r="CE1251" i="2"/>
  <c r="CF1251" i="2" s="1"/>
  <c r="CP1253" i="2"/>
  <c r="CR1255" i="2"/>
  <c r="CE1256" i="2"/>
  <c r="CF1256" i="2" s="1"/>
  <c r="CH1256" i="2" s="1"/>
  <c r="CH1278" i="2"/>
  <c r="CV1283" i="2"/>
  <c r="CF1285" i="2"/>
  <c r="CF1303" i="2"/>
  <c r="CF1307" i="2"/>
  <c r="CG1307" i="2" s="1"/>
  <c r="CF1323" i="2"/>
  <c r="CF1335" i="2"/>
  <c r="CG1344" i="2"/>
  <c r="CR1348" i="2"/>
  <c r="CY1348" i="2"/>
  <c r="CP1362" i="2"/>
  <c r="CF1370" i="2"/>
  <c r="CG1370" i="2" s="1"/>
  <c r="CH1224" i="2"/>
  <c r="CJ1224" i="2" s="1"/>
  <c r="BX1224" i="2"/>
  <c r="CG1232" i="2"/>
  <c r="CP1232" i="2" s="1"/>
  <c r="CF1235" i="2"/>
  <c r="CE1264" i="2"/>
  <c r="CF1264" i="2" s="1"/>
  <c r="CR1272" i="2"/>
  <c r="CY1272" i="2"/>
  <c r="CF1277" i="2"/>
  <c r="CG1277" i="2" s="1"/>
  <c r="CP1290" i="2"/>
  <c r="CF1295" i="2"/>
  <c r="CF1299" i="2"/>
  <c r="CG1299" i="2" s="1"/>
  <c r="CE1312" i="2"/>
  <c r="CF1312" i="2" s="1"/>
  <c r="CH1312" i="2" s="1"/>
  <c r="CF1318" i="2"/>
  <c r="CF1329" i="2"/>
  <c r="CG1339" i="2"/>
  <c r="CV1339" i="2" s="1"/>
  <c r="CF1344" i="2"/>
  <c r="CH1344" i="2" s="1"/>
  <c r="CF1352" i="2"/>
  <c r="CF1355" i="2"/>
  <c r="CF1359" i="2"/>
  <c r="CF1375" i="2"/>
  <c r="BL1312" i="2"/>
  <c r="CF1366" i="2"/>
  <c r="CF1382" i="2"/>
  <c r="CY1387" i="2"/>
  <c r="CR1387" i="2"/>
  <c r="CF1394" i="2"/>
  <c r="CG1394" i="2" s="1"/>
  <c r="CV1394" i="2" s="1"/>
  <c r="CE1396" i="2"/>
  <c r="CF1396" i="2" s="1"/>
  <c r="CH1396" i="2" s="1"/>
  <c r="BX1396" i="2" s="1"/>
  <c r="CF1403" i="2"/>
  <c r="CH1403" i="2" s="1"/>
  <c r="CF1414" i="2"/>
  <c r="CF1418" i="2"/>
  <c r="CF1425" i="2"/>
  <c r="CF1427" i="2"/>
  <c r="CH1427" i="2" s="1"/>
  <c r="CF1430" i="2"/>
  <c r="CY1449" i="2"/>
  <c r="CR1449" i="2"/>
  <c r="CF1454" i="2"/>
  <c r="CF1456" i="2"/>
  <c r="CF1460" i="2"/>
  <c r="CG1460" i="2" s="1"/>
  <c r="CF1474" i="2"/>
  <c r="CF1501" i="2"/>
  <c r="CG1501" i="2" s="1"/>
  <c r="CE1280" i="2"/>
  <c r="CF1280" i="2" s="1"/>
  <c r="CN1287" i="2"/>
  <c r="CE1292" i="2"/>
  <c r="CF1292" i="2" s="1"/>
  <c r="CG1292" i="2" s="1"/>
  <c r="CP1292" i="2" s="1"/>
  <c r="CE1300" i="2"/>
  <c r="CF1300" i="2" s="1"/>
  <c r="CG1300" i="2" s="1"/>
  <c r="CE1308" i="2"/>
  <c r="CF1308" i="2" s="1"/>
  <c r="CE1316" i="2"/>
  <c r="CF1316" i="2" s="1"/>
  <c r="CH1316" i="2" s="1"/>
  <c r="CR1320" i="2"/>
  <c r="CE1324" i="2"/>
  <c r="CF1324" i="2" s="1"/>
  <c r="CG1324" i="2" s="1"/>
  <c r="CE1336" i="2"/>
  <c r="CF1336" i="2" s="1"/>
  <c r="CR1340" i="2"/>
  <c r="CH1347" i="2"/>
  <c r="CJ1347" i="2" s="1"/>
  <c r="CE1348" i="2"/>
  <c r="CF1348" i="2" s="1"/>
  <c r="CE1356" i="2"/>
  <c r="CF1356" i="2" s="1"/>
  <c r="CH1356" i="2" s="1"/>
  <c r="CF1374" i="2"/>
  <c r="CG1374" i="2" s="1"/>
  <c r="CF1390" i="2"/>
  <c r="CG1390" i="2" s="1"/>
  <c r="CF1395" i="2"/>
  <c r="CG1395" i="2" s="1"/>
  <c r="CP1395" i="2" s="1"/>
  <c r="CV1398" i="2"/>
  <c r="CE1400" i="2"/>
  <c r="CF1400" i="2" s="1"/>
  <c r="CG1400" i="2" s="1"/>
  <c r="CP1400" i="2" s="1"/>
  <c r="CV1402" i="2"/>
  <c r="CF1420" i="2"/>
  <c r="CE1428" i="2"/>
  <c r="CF1428" i="2" s="1"/>
  <c r="CF1432" i="2"/>
  <c r="CG1432" i="2" s="1"/>
  <c r="CP1432" i="2" s="1"/>
  <c r="CF1441" i="2"/>
  <c r="CG1441" i="2" s="1"/>
  <c r="CF1445" i="2"/>
  <c r="CF1458" i="2"/>
  <c r="CE1459" i="2"/>
  <c r="CF1459" i="2" s="1"/>
  <c r="CH1459" i="2" s="1"/>
  <c r="CH1460" i="2"/>
  <c r="CF1462" i="2"/>
  <c r="CF1469" i="2"/>
  <c r="CH1469" i="2" s="1"/>
  <c r="CF1490" i="2"/>
  <c r="CH1490" i="2" s="1"/>
  <c r="CF1491" i="2"/>
  <c r="CH1491" i="2" s="1"/>
  <c r="CH1350" i="2"/>
  <c r="CL1354" i="2"/>
  <c r="CH1358" i="2"/>
  <c r="CE1367" i="2"/>
  <c r="CF1367" i="2" s="1"/>
  <c r="CE1368" i="2"/>
  <c r="CF1368" i="2" s="1"/>
  <c r="CG1368" i="2" s="1"/>
  <c r="CP1368" i="2" s="1"/>
  <c r="CP1370" i="2"/>
  <c r="CF1383" i="2"/>
  <c r="AQ1386" i="2"/>
  <c r="CF1391" i="2"/>
  <c r="CG1391" i="2" s="1"/>
  <c r="CH1394" i="2"/>
  <c r="CH1400" i="2"/>
  <c r="CF1405" i="2"/>
  <c r="CY1409" i="2"/>
  <c r="CR1409" i="2"/>
  <c r="CF1434" i="2"/>
  <c r="CG1434" i="2" s="1"/>
  <c r="CH1436" i="2"/>
  <c r="CP1472" i="2"/>
  <c r="CF1476" i="2"/>
  <c r="CG1476" i="2" s="1"/>
  <c r="CP1476" i="2" s="1"/>
  <c r="CE1477" i="2"/>
  <c r="CF1477" i="2" s="1"/>
  <c r="CH1477" i="2" s="1"/>
  <c r="CF1480" i="2"/>
  <c r="CG1480" i="2" s="1"/>
  <c r="CF1488" i="2"/>
  <c r="CG1488" i="2" s="1"/>
  <c r="CH1245" i="2"/>
  <c r="BX1253" i="2"/>
  <c r="CV1253" i="2" s="1"/>
  <c r="CH1253" i="2"/>
  <c r="CJ1253" i="2" s="1"/>
  <c r="CH1269" i="2"/>
  <c r="CH1277" i="2"/>
  <c r="CY1278" i="2"/>
  <c r="AA1313" i="2"/>
  <c r="CE1314" i="2"/>
  <c r="CF1314" i="2" s="1"/>
  <c r="CE1322" i="2"/>
  <c r="CF1322" i="2" s="1"/>
  <c r="CH1322" i="2" s="1"/>
  <c r="BX1322" i="2" s="1"/>
  <c r="CY1322" i="2"/>
  <c r="CE1334" i="2"/>
  <c r="CF1334" i="2" s="1"/>
  <c r="CL1337" i="2"/>
  <c r="CE1342" i="2"/>
  <c r="CF1342" i="2" s="1"/>
  <c r="CG1342" i="2" s="1"/>
  <c r="CY1342" i="2"/>
  <c r="CH1343" i="2"/>
  <c r="CJ1343" i="2" s="1"/>
  <c r="CH1345" i="2"/>
  <c r="BX1345" i="2" s="1"/>
  <c r="CE1346" i="2"/>
  <c r="CF1346" i="2" s="1"/>
  <c r="CH1346" i="2" s="1"/>
  <c r="CY1346" i="2"/>
  <c r="CH1353" i="2"/>
  <c r="CJ1353" i="2" s="1"/>
  <c r="CH1374" i="2"/>
  <c r="CH1378" i="2"/>
  <c r="CJ1378" i="2" s="1"/>
  <c r="CF1381" i="2"/>
  <c r="CH1381" i="2" s="1"/>
  <c r="CF1384" i="2"/>
  <c r="CG1384" i="2" s="1"/>
  <c r="CG1386" i="2"/>
  <c r="CP1386" i="2" s="1"/>
  <c r="CL1386" i="2"/>
  <c r="CG1387" i="2"/>
  <c r="CF1392" i="2"/>
  <c r="CG1392" i="2" s="1"/>
  <c r="CP1392" i="2" s="1"/>
  <c r="CF1409" i="2"/>
  <c r="CH1434" i="2"/>
  <c r="CF1449" i="2"/>
  <c r="CG1449" i="2" s="1"/>
  <c r="CF1453" i="2"/>
  <c r="CP1460" i="2"/>
  <c r="CY1467" i="2"/>
  <c r="CR1467" i="2"/>
  <c r="CF1479" i="2"/>
  <c r="CH1479" i="2" s="1"/>
  <c r="CH1480" i="2"/>
  <c r="CR1497" i="2"/>
  <c r="CY1497" i="2"/>
  <c r="CE1249" i="2"/>
  <c r="CF1249" i="2" s="1"/>
  <c r="CE1257" i="2"/>
  <c r="CF1257" i="2" s="1"/>
  <c r="CE1265" i="2"/>
  <c r="CF1265" i="2" s="1"/>
  <c r="CH1265" i="2" s="1"/>
  <c r="CE1273" i="2"/>
  <c r="CF1273" i="2" s="1"/>
  <c r="CH1273" i="2" s="1"/>
  <c r="CE1281" i="2"/>
  <c r="CF1281" i="2" s="1"/>
  <c r="CG1281" i="2" s="1"/>
  <c r="CE1293" i="2"/>
  <c r="CF1293" i="2" s="1"/>
  <c r="CE1301" i="2"/>
  <c r="CF1301" i="2" s="1"/>
  <c r="CE1309" i="2"/>
  <c r="CF1309" i="2" s="1"/>
  <c r="CH1309" i="2" s="1"/>
  <c r="CE1317" i="2"/>
  <c r="CF1317" i="2" s="1"/>
  <c r="CH1317" i="2" s="1"/>
  <c r="CE1325" i="2"/>
  <c r="CF1325" i="2" s="1"/>
  <c r="CH1325" i="2" s="1"/>
  <c r="CE1349" i="2"/>
  <c r="CF1349" i="2" s="1"/>
  <c r="CH1349" i="2" s="1"/>
  <c r="CE1357" i="2"/>
  <c r="CF1357" i="2" s="1"/>
  <c r="CF1372" i="2"/>
  <c r="CF1376" i="2"/>
  <c r="CG1376" i="2" s="1"/>
  <c r="AQ1384" i="2"/>
  <c r="CH1391" i="2"/>
  <c r="AQ1392" i="2"/>
  <c r="CH1398" i="2"/>
  <c r="CJ1398" i="2" s="1"/>
  <c r="CH1402" i="2"/>
  <c r="CJ1402" i="2" s="1"/>
  <c r="CF1411" i="2"/>
  <c r="CH1411" i="2" s="1"/>
  <c r="CR1412" i="2"/>
  <c r="CY1412" i="2"/>
  <c r="CF1417" i="2"/>
  <c r="CF1419" i="2"/>
  <c r="CF1422" i="2"/>
  <c r="CG1422" i="2" s="1"/>
  <c r="CF1426" i="2"/>
  <c r="CG1426" i="2" s="1"/>
  <c r="CF1429" i="2"/>
  <c r="CF1431" i="2"/>
  <c r="CH1431" i="2" s="1"/>
  <c r="CP1436" i="2"/>
  <c r="CF1440" i="2"/>
  <c r="CG1440" i="2" s="1"/>
  <c r="CV1440" i="2" s="1"/>
  <c r="CP1441" i="2"/>
  <c r="CF1444" i="2"/>
  <c r="CG1444" i="2" s="1"/>
  <c r="CH1449" i="2"/>
  <c r="CF1468" i="2"/>
  <c r="CG1468" i="2" s="1"/>
  <c r="CF1482" i="2"/>
  <c r="CG1482" i="2" s="1"/>
  <c r="CF1484" i="2"/>
  <c r="CG1484" i="2" s="1"/>
  <c r="CE1252" i="2"/>
  <c r="CF1252" i="2" s="1"/>
  <c r="CH1252" i="2" s="1"/>
  <c r="BX1252" i="2" s="1"/>
  <c r="CE1260" i="2"/>
  <c r="CF1260" i="2" s="1"/>
  <c r="BX1267" i="2"/>
  <c r="CE1268" i="2"/>
  <c r="CF1268" i="2" s="1"/>
  <c r="CH1268" i="2" s="1"/>
  <c r="CE1276" i="2"/>
  <c r="CF1276" i="2" s="1"/>
  <c r="CE1284" i="2"/>
  <c r="CF1284" i="2" s="1"/>
  <c r="CH1284" i="2" s="1"/>
  <c r="CE1288" i="2"/>
  <c r="CF1288" i="2" s="1"/>
  <c r="CH1288" i="2" s="1"/>
  <c r="CE1296" i="2"/>
  <c r="CF1296" i="2" s="1"/>
  <c r="CH1296" i="2" s="1"/>
  <c r="CE1304" i="2"/>
  <c r="CF1304" i="2" s="1"/>
  <c r="CH1304" i="2" s="1"/>
  <c r="CE1320" i="2"/>
  <c r="CF1320" i="2" s="1"/>
  <c r="CE1328" i="2"/>
  <c r="CF1328" i="2" s="1"/>
  <c r="CE1332" i="2"/>
  <c r="CF1332" i="2" s="1"/>
  <c r="CH1332" i="2" s="1"/>
  <c r="CL1332" i="2" s="1"/>
  <c r="CE1340" i="2"/>
  <c r="CF1340" i="2" s="1"/>
  <c r="CH1340" i="2" s="1"/>
  <c r="CL1340" i="2" s="1"/>
  <c r="CH1368" i="2"/>
  <c r="BX1368" i="2" s="1"/>
  <c r="CY1377" i="2"/>
  <c r="CF1388" i="2"/>
  <c r="CF1404" i="2"/>
  <c r="CR1410" i="2"/>
  <c r="CY1410" i="2"/>
  <c r="CE1412" i="2"/>
  <c r="CF1412" i="2" s="1"/>
  <c r="CH1412" i="2" s="1"/>
  <c r="CL1412" i="2" s="1"/>
  <c r="CH1422" i="2"/>
  <c r="CE1438" i="2"/>
  <c r="CF1438" i="2" s="1"/>
  <c r="CH1438" i="2" s="1"/>
  <c r="CH1440" i="2"/>
  <c r="CF1442" i="2"/>
  <c r="CG1442" i="2" s="1"/>
  <c r="CF1457" i="2"/>
  <c r="CH1457" i="2" s="1"/>
  <c r="CF1461" i="2"/>
  <c r="CH1461" i="2" s="1"/>
  <c r="CE1466" i="2"/>
  <c r="CF1466" i="2" s="1"/>
  <c r="CG1466" i="2" s="1"/>
  <c r="CP1480" i="2"/>
  <c r="BX1246" i="2"/>
  <c r="BX1254" i="2"/>
  <c r="BX1290" i="2"/>
  <c r="BX1354" i="2"/>
  <c r="CH1376" i="2"/>
  <c r="BX1376" i="2" s="1"/>
  <c r="CP1378" i="2"/>
  <c r="CF1380" i="2"/>
  <c r="CF1385" i="2"/>
  <c r="CH1385" i="2" s="1"/>
  <c r="CF1393" i="2"/>
  <c r="CF1397" i="2"/>
  <c r="CP1398" i="2"/>
  <c r="CV1401" i="2"/>
  <c r="CP1402" i="2"/>
  <c r="CF1433" i="2"/>
  <c r="CF1437" i="2"/>
  <c r="CV1441" i="2"/>
  <c r="CF1446" i="2"/>
  <c r="CF1448" i="2"/>
  <c r="CG1448" i="2" s="1"/>
  <c r="CP1448" i="2" s="1"/>
  <c r="CP1449" i="2"/>
  <c r="CF1452" i="2"/>
  <c r="CG1452" i="2" s="1"/>
  <c r="CP1452" i="2" s="1"/>
  <c r="CF1467" i="2"/>
  <c r="CH1467" i="2" s="1"/>
  <c r="CF1470" i="2"/>
  <c r="CG1470" i="2" s="1"/>
  <c r="CE1486" i="2"/>
  <c r="CF1486" i="2" s="1"/>
  <c r="CG1486" i="2"/>
  <c r="CY1492" i="2"/>
  <c r="CR1492" i="2"/>
  <c r="CF1499" i="2"/>
  <c r="CH1499" i="2" s="1"/>
  <c r="CE1510" i="2"/>
  <c r="CF1510" i="2" s="1"/>
  <c r="CG1510" i="2" s="1"/>
  <c r="BX1325" i="2"/>
  <c r="BX1337" i="2"/>
  <c r="CH1364" i="2"/>
  <c r="CJ1364" i="2" s="1"/>
  <c r="CE1369" i="2"/>
  <c r="CF1369" i="2" s="1"/>
  <c r="CH1369" i="2" s="1"/>
  <c r="CH1370" i="2"/>
  <c r="CJ1370" i="2" s="1"/>
  <c r="CE1371" i="2"/>
  <c r="CF1371" i="2" s="1"/>
  <c r="CE1377" i="2"/>
  <c r="CF1377" i="2" s="1"/>
  <c r="CH1377" i="2" s="1"/>
  <c r="BH1386" i="2"/>
  <c r="BL1386" i="2"/>
  <c r="CF1389" i="2"/>
  <c r="CH1389" i="2" s="1"/>
  <c r="CP1391" i="2"/>
  <c r="CG1399" i="2"/>
  <c r="CF1401" i="2"/>
  <c r="CH1401" i="2" s="1"/>
  <c r="CG1403" i="2"/>
  <c r="CV1403" i="2" s="1"/>
  <c r="CF1406" i="2"/>
  <c r="CG1406" i="2" s="1"/>
  <c r="CV1406" i="2" s="1"/>
  <c r="CF1421" i="2"/>
  <c r="CG1427" i="2"/>
  <c r="CP1440" i="2"/>
  <c r="CP1444" i="2"/>
  <c r="CH1448" i="2"/>
  <c r="CJ1448" i="2" s="1"/>
  <c r="CF1450" i="2"/>
  <c r="CG1474" i="2"/>
  <c r="CE1478" i="2"/>
  <c r="CF1478" i="2" s="1"/>
  <c r="CF1481" i="2"/>
  <c r="CH1481" i="2" s="1"/>
  <c r="CF1493" i="2"/>
  <c r="CH1509" i="2"/>
  <c r="CJ1509" i="2" s="1"/>
  <c r="CH1384" i="2"/>
  <c r="CH1390" i="2"/>
  <c r="BX1390" i="2" s="1"/>
  <c r="CL1398" i="2"/>
  <c r="CE1407" i="2"/>
  <c r="CF1407" i="2" s="1"/>
  <c r="CG1407" i="2" s="1"/>
  <c r="CG1409" i="2"/>
  <c r="CP1409" i="2" s="1"/>
  <c r="CE1413" i="2"/>
  <c r="CF1413" i="2" s="1"/>
  <c r="CH1413" i="2" s="1"/>
  <c r="BX1413" i="2" s="1"/>
  <c r="CE1415" i="2"/>
  <c r="CF1415" i="2" s="1"/>
  <c r="CG1417" i="2"/>
  <c r="CE1423" i="2"/>
  <c r="CF1423" i="2" s="1"/>
  <c r="CG1423" i="2" s="1"/>
  <c r="CG1425" i="2"/>
  <c r="CP1425" i="2" s="1"/>
  <c r="CE1435" i="2"/>
  <c r="CF1435" i="2" s="1"/>
  <c r="CG1435" i="2" s="1"/>
  <c r="AA1438" i="2"/>
  <c r="CE1439" i="2"/>
  <c r="CF1439" i="2" s="1"/>
  <c r="CE1447" i="2"/>
  <c r="CF1447" i="2" s="1"/>
  <c r="CH1447" i="2" s="1"/>
  <c r="CE1455" i="2"/>
  <c r="CF1455" i="2" s="1"/>
  <c r="CH1455" i="2" s="1"/>
  <c r="CG1461" i="2"/>
  <c r="CN1466" i="2"/>
  <c r="CG1467" i="2"/>
  <c r="CG1469" i="2"/>
  <c r="CH1474" i="2"/>
  <c r="CJ1474" i="2" s="1"/>
  <c r="CN1478" i="2"/>
  <c r="CG1479" i="2"/>
  <c r="CP1479" i="2" s="1"/>
  <c r="CG1481" i="2"/>
  <c r="BL1486" i="2"/>
  <c r="CN1486" i="2"/>
  <c r="CE1508" i="2"/>
  <c r="CF1508" i="2" s="1"/>
  <c r="CG1508" i="2" s="1"/>
  <c r="CF1511" i="2"/>
  <c r="CH1513" i="2"/>
  <c r="CF1515" i="2"/>
  <c r="CH1515" i="2" s="1"/>
  <c r="CF1520" i="2"/>
  <c r="CG1520" i="2" s="1"/>
  <c r="CE1523" i="2"/>
  <c r="CF1523" i="2" s="1"/>
  <c r="AQ1529" i="2"/>
  <c r="CF1533" i="2"/>
  <c r="CG1533" i="2" s="1"/>
  <c r="CF1534" i="2"/>
  <c r="CF1536" i="2"/>
  <c r="CE1539" i="2"/>
  <c r="CF1539" i="2" s="1"/>
  <c r="CG1539" i="2" s="1"/>
  <c r="CF1542" i="2"/>
  <c r="CR1544" i="2"/>
  <c r="CY1544" i="2"/>
  <c r="CH1552" i="2"/>
  <c r="CJ1552" i="2" s="1"/>
  <c r="CH1560" i="2"/>
  <c r="CJ1560" i="2" s="1"/>
  <c r="CF1570" i="2"/>
  <c r="CF1576" i="2"/>
  <c r="CH1576" i="2" s="1"/>
  <c r="CF1586" i="2"/>
  <c r="CG1586" i="2" s="1"/>
  <c r="CF1588" i="2"/>
  <c r="CH1588" i="2" s="1"/>
  <c r="CF1600" i="2"/>
  <c r="CH1600" i="2" s="1"/>
  <c r="CG1620" i="2"/>
  <c r="CF1646" i="2"/>
  <c r="CH1646" i="2" s="1"/>
  <c r="CH1409" i="2"/>
  <c r="CN1413" i="2"/>
  <c r="CH1417" i="2"/>
  <c r="CL1417" i="2" s="1"/>
  <c r="CH1425" i="2"/>
  <c r="CJ1425" i="2" s="1"/>
  <c r="BX1449" i="2"/>
  <c r="BL1477" i="2"/>
  <c r="CF1521" i="2"/>
  <c r="CF1522" i="2"/>
  <c r="CY1525" i="2"/>
  <c r="CR1525" i="2"/>
  <c r="CF1529" i="2"/>
  <c r="CH1529" i="2" s="1"/>
  <c r="CG1534" i="2"/>
  <c r="CF1537" i="2"/>
  <c r="CF1538" i="2"/>
  <c r="CG1538" i="2" s="1"/>
  <c r="CF1547" i="2"/>
  <c r="CF1565" i="2"/>
  <c r="CG1565" i="2" s="1"/>
  <c r="CE1571" i="2"/>
  <c r="CF1571" i="2" s="1"/>
  <c r="CH1571" i="2" s="1"/>
  <c r="CL1571" i="2" s="1"/>
  <c r="CF1580" i="2"/>
  <c r="CH1580" i="2" s="1"/>
  <c r="CH1605" i="2"/>
  <c r="BX1605" i="2" s="1"/>
  <c r="CF1613" i="2"/>
  <c r="CG1613" i="2" s="1"/>
  <c r="CG1617" i="2"/>
  <c r="CF1620" i="2"/>
  <c r="CH1620" i="2" s="1"/>
  <c r="CF1636" i="2"/>
  <c r="CG1636" i="2" s="1"/>
  <c r="CF1638" i="2"/>
  <c r="CH1638" i="2" s="1"/>
  <c r="BL1428" i="2"/>
  <c r="CN1428" i="2"/>
  <c r="CH1432" i="2"/>
  <c r="BX1432" i="2" s="1"/>
  <c r="CL1438" i="2"/>
  <c r="CH1444" i="2"/>
  <c r="CJ1444" i="2" s="1"/>
  <c r="CL1448" i="2"/>
  <c r="CH1452" i="2"/>
  <c r="CJ1452" i="2" s="1"/>
  <c r="CR1459" i="2"/>
  <c r="CE1465" i="2"/>
  <c r="CF1465" i="2" s="1"/>
  <c r="CH1465" i="2" s="1"/>
  <c r="CH1466" i="2"/>
  <c r="BX1466" i="2" s="1"/>
  <c r="CH1472" i="2"/>
  <c r="CJ1472" i="2" s="1"/>
  <c r="CE1473" i="2"/>
  <c r="CF1473" i="2" s="1"/>
  <c r="CH1473" i="2" s="1"/>
  <c r="CR1479" i="2"/>
  <c r="CH1484" i="2"/>
  <c r="CJ1484" i="2" s="1"/>
  <c r="CE1485" i="2"/>
  <c r="CF1485" i="2" s="1"/>
  <c r="CH1486" i="2"/>
  <c r="CJ1486" i="2" s="1"/>
  <c r="CH1488" i="2"/>
  <c r="CJ1488" i="2" s="1"/>
  <c r="CE1489" i="2"/>
  <c r="CF1489" i="2" s="1"/>
  <c r="CH1489" i="2" s="1"/>
  <c r="AA1494" i="2"/>
  <c r="CF1494" i="2"/>
  <c r="CF1496" i="2"/>
  <c r="CE1497" i="2"/>
  <c r="CF1497" i="2" s="1"/>
  <c r="CH1501" i="2"/>
  <c r="BH1502" i="2"/>
  <c r="CF1502" i="2"/>
  <c r="CF1504" i="2"/>
  <c r="CE1505" i="2"/>
  <c r="CF1505" i="2" s="1"/>
  <c r="CG1505" i="2" s="1"/>
  <c r="CH1508" i="2"/>
  <c r="CL1508" i="2" s="1"/>
  <c r="CP1517" i="2"/>
  <c r="CG1522" i="2"/>
  <c r="CP1522" i="2" s="1"/>
  <c r="CF1526" i="2"/>
  <c r="CH1533" i="2"/>
  <c r="BX1533" i="2" s="1"/>
  <c r="CH1534" i="2"/>
  <c r="CE1544" i="2"/>
  <c r="CF1544" i="2" s="1"/>
  <c r="CG1556" i="2"/>
  <c r="CF1562" i="2"/>
  <c r="CH1565" i="2"/>
  <c r="CF1574" i="2"/>
  <c r="CE1575" i="2"/>
  <c r="CF1575" i="2" s="1"/>
  <c r="CH1575" i="2" s="1"/>
  <c r="CL1575" i="2" s="1"/>
  <c r="CL1580" i="2"/>
  <c r="CY1589" i="2"/>
  <c r="CR1589" i="2"/>
  <c r="CF1610" i="2"/>
  <c r="CF1627" i="2"/>
  <c r="CG1627" i="2" s="1"/>
  <c r="CE1408" i="2"/>
  <c r="CF1408" i="2" s="1"/>
  <c r="CG1408" i="2" s="1"/>
  <c r="CE1416" i="2"/>
  <c r="CF1416" i="2" s="1"/>
  <c r="CH1416" i="2" s="1"/>
  <c r="CE1424" i="2"/>
  <c r="CF1424" i="2" s="1"/>
  <c r="CH1424" i="2" s="1"/>
  <c r="BH1491" i="2"/>
  <c r="CF1495" i="2"/>
  <c r="CH1495" i="2" s="1"/>
  <c r="CF1503" i="2"/>
  <c r="CH1507" i="2"/>
  <c r="CL1507" i="2" s="1"/>
  <c r="CV1515" i="2"/>
  <c r="CH1522" i="2"/>
  <c r="BX1522" i="2" s="1"/>
  <c r="CF1527" i="2"/>
  <c r="CH1527" i="2" s="1"/>
  <c r="CH1538" i="2"/>
  <c r="CF1549" i="2"/>
  <c r="CG1549" i="2" s="1"/>
  <c r="CF1578" i="2"/>
  <c r="CE1579" i="2"/>
  <c r="CF1579" i="2" s="1"/>
  <c r="CH1579" i="2" s="1"/>
  <c r="CL1579" i="2" s="1"/>
  <c r="CE1584" i="2"/>
  <c r="CF1584" i="2" s="1"/>
  <c r="CG1584" i="2" s="1"/>
  <c r="CF1599" i="2"/>
  <c r="CF1622" i="2"/>
  <c r="CF1633" i="2"/>
  <c r="CF1643" i="2"/>
  <c r="CE1379" i="2"/>
  <c r="CF1379" i="2" s="1"/>
  <c r="BX1398" i="2"/>
  <c r="BX1402" i="2"/>
  <c r="CE1443" i="2"/>
  <c r="CF1443" i="2" s="1"/>
  <c r="CH1443" i="2" s="1"/>
  <c r="CE1451" i="2"/>
  <c r="CF1451" i="2" s="1"/>
  <c r="CE1463" i="2"/>
  <c r="CF1463" i="2" s="1"/>
  <c r="CG1463" i="2" s="1"/>
  <c r="CE1471" i="2"/>
  <c r="CF1471" i="2" s="1"/>
  <c r="CH1471" i="2" s="1"/>
  <c r="BX1471" i="2" s="1"/>
  <c r="CE1483" i="2"/>
  <c r="CF1483" i="2" s="1"/>
  <c r="CH1483" i="2" s="1"/>
  <c r="CE1487" i="2"/>
  <c r="CF1487" i="2" s="1"/>
  <c r="BH1492" i="2"/>
  <c r="CH1505" i="2"/>
  <c r="CN1510" i="2"/>
  <c r="BL1516" i="2"/>
  <c r="CF1530" i="2"/>
  <c r="CF1546" i="2"/>
  <c r="CE1554" i="2"/>
  <c r="CF1554" i="2" s="1"/>
  <c r="CG1554" i="2" s="1"/>
  <c r="CH1556" i="2"/>
  <c r="CJ1556" i="2" s="1"/>
  <c r="CF1564" i="2"/>
  <c r="CG1564" i="2" s="1"/>
  <c r="CP1565" i="2"/>
  <c r="CF1590" i="2"/>
  <c r="CF1592" i="2"/>
  <c r="CG1592" i="2" s="1"/>
  <c r="CF1594" i="2"/>
  <c r="CH1594" i="2" s="1"/>
  <c r="CF1603" i="2"/>
  <c r="CG1609" i="2"/>
  <c r="CF1612" i="2"/>
  <c r="CF1619" i="2"/>
  <c r="CP1620" i="2"/>
  <c r="CF1635" i="2"/>
  <c r="CG1635" i="2" s="1"/>
  <c r="CE1648" i="2"/>
  <c r="CF1648" i="2" s="1"/>
  <c r="CG1491" i="2"/>
  <c r="AA1492" i="2"/>
  <c r="H1502" i="2"/>
  <c r="AA1502" i="2"/>
  <c r="CR1510" i="2"/>
  <c r="CG1513" i="2"/>
  <c r="CR1516" i="2"/>
  <c r="CY1516" i="2"/>
  <c r="CF1518" i="2"/>
  <c r="CF1528" i="2"/>
  <c r="CG1528" i="2" s="1"/>
  <c r="BL1529" i="2"/>
  <c r="BH1529" i="2"/>
  <c r="CF1531" i="2"/>
  <c r="CH1531" i="2" s="1"/>
  <c r="CP1533" i="2"/>
  <c r="CF1566" i="2"/>
  <c r="CG1566" i="2" s="1"/>
  <c r="CF1577" i="2"/>
  <c r="CF1596" i="2"/>
  <c r="CE1597" i="2"/>
  <c r="CF1597" i="2" s="1"/>
  <c r="CH1597" i="2" s="1"/>
  <c r="CL1597" i="2" s="1"/>
  <c r="CE1604" i="2"/>
  <c r="CF1604" i="2" s="1"/>
  <c r="CF1606" i="2"/>
  <c r="CF1614" i="2"/>
  <c r="CG1614" i="2" s="1"/>
  <c r="CP1614" i="2" s="1"/>
  <c r="CV1617" i="2"/>
  <c r="CP1617" i="2"/>
  <c r="BX1424" i="2"/>
  <c r="BX1436" i="2"/>
  <c r="BX1440" i="2"/>
  <c r="BX1448" i="2"/>
  <c r="BX1460" i="2"/>
  <c r="BX1480" i="2"/>
  <c r="CF1492" i="2"/>
  <c r="CH1492" i="2" s="1"/>
  <c r="AQ1502" i="2"/>
  <c r="CF1506" i="2"/>
  <c r="CH1506" i="2" s="1"/>
  <c r="CP1507" i="2"/>
  <c r="CE1516" i="2"/>
  <c r="CF1516" i="2" s="1"/>
  <c r="CH1516" i="2" s="1"/>
  <c r="CF1519" i="2"/>
  <c r="CP1538" i="2"/>
  <c r="CF1543" i="2"/>
  <c r="CH1543" i="2" s="1"/>
  <c r="CF1548" i="2"/>
  <c r="CG1548" i="2" s="1"/>
  <c r="CP1549" i="2"/>
  <c r="CG1552" i="2"/>
  <c r="CP1552" i="2" s="1"/>
  <c r="CP1556" i="2"/>
  <c r="CF1558" i="2"/>
  <c r="CG1560" i="2"/>
  <c r="CH1566" i="2"/>
  <c r="CH1568" i="2"/>
  <c r="CJ1568" i="2" s="1"/>
  <c r="CF1581" i="2"/>
  <c r="CF1589" i="2"/>
  <c r="CF1601" i="2"/>
  <c r="CG1602" i="2"/>
  <c r="CF1621" i="2"/>
  <c r="CG1621" i="2" s="1"/>
  <c r="CF1632" i="2"/>
  <c r="CF1637" i="2"/>
  <c r="BX1483" i="2"/>
  <c r="CG1499" i="2"/>
  <c r="CF1500" i="2"/>
  <c r="CP1501" i="2"/>
  <c r="CG1509" i="2"/>
  <c r="CE1512" i="2"/>
  <c r="CF1512" i="2" s="1"/>
  <c r="CG1515" i="2"/>
  <c r="CP1525" i="2"/>
  <c r="CF1532" i="2"/>
  <c r="CE1535" i="2"/>
  <c r="CF1535" i="2" s="1"/>
  <c r="CG1535" i="2" s="1"/>
  <c r="AQ1536" i="2"/>
  <c r="CF1550" i="2"/>
  <c r="CE1559" i="2"/>
  <c r="CF1559" i="2" s="1"/>
  <c r="CH1559" i="2" s="1"/>
  <c r="CF1563" i="2"/>
  <c r="CF1572" i="2"/>
  <c r="CH1572" i="2" s="1"/>
  <c r="CJ1572" i="2" s="1"/>
  <c r="CG1576" i="2"/>
  <c r="CP1576" i="2" s="1"/>
  <c r="CE1582" i="2"/>
  <c r="CF1582" i="2" s="1"/>
  <c r="CH1582" i="2" s="1"/>
  <c r="CG1588" i="2"/>
  <c r="CP1592" i="2"/>
  <c r="CF1598" i="2"/>
  <c r="CG1600" i="2"/>
  <c r="CP1600" i="2" s="1"/>
  <c r="CF1602" i="2"/>
  <c r="CH1602" i="2" s="1"/>
  <c r="CG1605" i="2"/>
  <c r="CP1605" i="2" s="1"/>
  <c r="CE1607" i="2"/>
  <c r="CF1607" i="2" s="1"/>
  <c r="CH1607" i="2" s="1"/>
  <c r="CF1611" i="2"/>
  <c r="CF1618" i="2"/>
  <c r="CG1625" i="2"/>
  <c r="CP1625" i="2" s="1"/>
  <c r="CP1635" i="2"/>
  <c r="CG1640" i="2"/>
  <c r="CP1640" i="2" s="1"/>
  <c r="CE1640" i="2"/>
  <c r="CF1640" i="2" s="1"/>
  <c r="CH1640" i="2" s="1"/>
  <c r="CG1594" i="2"/>
  <c r="CH1653" i="2"/>
  <c r="CE1662" i="2"/>
  <c r="CF1662" i="2" s="1"/>
  <c r="CG1662" i="2" s="1"/>
  <c r="CE1667" i="2"/>
  <c r="CF1667" i="2" s="1"/>
  <c r="CG1667" i="2" s="1"/>
  <c r="CF1668" i="2"/>
  <c r="BL1669" i="2"/>
  <c r="BH1669" i="2"/>
  <c r="CF1685" i="2"/>
  <c r="CH1685" i="2" s="1"/>
  <c r="BX1538" i="2"/>
  <c r="CE1551" i="2"/>
  <c r="CF1551" i="2" s="1"/>
  <c r="AA1554" i="2"/>
  <c r="CE1555" i="2"/>
  <c r="CF1555" i="2" s="1"/>
  <c r="CH1555" i="2" s="1"/>
  <c r="CE1567" i="2"/>
  <c r="CF1567" i="2" s="1"/>
  <c r="CH1567" i="2" s="1"/>
  <c r="BX1567" i="2" s="1"/>
  <c r="BX1584" i="2"/>
  <c r="CH1584" i="2"/>
  <c r="BX1594" i="2"/>
  <c r="CE1630" i="2"/>
  <c r="CF1630" i="2" s="1"/>
  <c r="CH1630" i="2" s="1"/>
  <c r="CL1630" i="2" s="1"/>
  <c r="CE1631" i="2"/>
  <c r="CF1631" i="2" s="1"/>
  <c r="CG1631" i="2" s="1"/>
  <c r="CV1640" i="2"/>
  <c r="CE1641" i="2"/>
  <c r="CF1641" i="2" s="1"/>
  <c r="CH1641" i="2" s="1"/>
  <c r="CN1641" i="2"/>
  <c r="CF1642" i="2"/>
  <c r="CH1652" i="2"/>
  <c r="CJ1652" i="2" s="1"/>
  <c r="CF1657" i="2"/>
  <c r="CG1657" i="2" s="1"/>
  <c r="CE1659" i="2"/>
  <c r="CF1659" i="2" s="1"/>
  <c r="CG1659" i="2" s="1"/>
  <c r="CF1664" i="2"/>
  <c r="CH1664" i="2" s="1"/>
  <c r="CH1667" i="2"/>
  <c r="BX1667" i="2" s="1"/>
  <c r="CF1670" i="2"/>
  <c r="CG1670" i="2" s="1"/>
  <c r="AQ1671" i="2"/>
  <c r="CF1680" i="2"/>
  <c r="CH1680" i="2" s="1"/>
  <c r="CJ1680" i="2" s="1"/>
  <c r="CH1517" i="2"/>
  <c r="BX1517" i="2" s="1"/>
  <c r="CH1525" i="2"/>
  <c r="BX1525" i="2" s="1"/>
  <c r="BL1597" i="2"/>
  <c r="CH1613" i="2"/>
  <c r="BX1613" i="2" s="1"/>
  <c r="CH1621" i="2"/>
  <c r="CJ1621" i="2" s="1"/>
  <c r="CP1628" i="2"/>
  <c r="CP1636" i="2"/>
  <c r="CE1651" i="2"/>
  <c r="CF1651" i="2" s="1"/>
  <c r="CG1651" i="2" s="1"/>
  <c r="CF1655" i="2"/>
  <c r="CF1656" i="2"/>
  <c r="CR1659" i="2"/>
  <c r="CY1659" i="2"/>
  <c r="CH1670" i="2"/>
  <c r="CF1677" i="2"/>
  <c r="CH1677" i="2" s="1"/>
  <c r="CF1689" i="2"/>
  <c r="CH1689" i="2" s="1"/>
  <c r="CH1520" i="2"/>
  <c r="CJ1520" i="2" s="1"/>
  <c r="CH1528" i="2"/>
  <c r="AA1536" i="2"/>
  <c r="BL1544" i="2"/>
  <c r="CL1552" i="2"/>
  <c r="CL1556" i="2"/>
  <c r="CR1559" i="2"/>
  <c r="CL1560" i="2"/>
  <c r="CH1564" i="2"/>
  <c r="CJ1564" i="2" s="1"/>
  <c r="CL1572" i="2"/>
  <c r="CR1575" i="2"/>
  <c r="AA1584" i="2"/>
  <c r="CE1585" i="2"/>
  <c r="CF1585" i="2" s="1"/>
  <c r="CH1585" i="2" s="1"/>
  <c r="BX1592" i="2"/>
  <c r="CH1592" i="2"/>
  <c r="CJ1592" i="2" s="1"/>
  <c r="CE1593" i="2"/>
  <c r="CF1593" i="2" s="1"/>
  <c r="CH1593" i="2" s="1"/>
  <c r="BX1593" i="2" s="1"/>
  <c r="BH1604" i="2"/>
  <c r="CH1608" i="2"/>
  <c r="CJ1608" i="2" s="1"/>
  <c r="CH1616" i="2"/>
  <c r="CJ1616" i="2" s="1"/>
  <c r="CR1621" i="2"/>
  <c r="CH1624" i="2"/>
  <c r="CJ1624" i="2" s="1"/>
  <c r="CH1631" i="2"/>
  <c r="CL1631" i="2" s="1"/>
  <c r="CH1635" i="2"/>
  <c r="CJ1635" i="2" s="1"/>
  <c r="CF1666" i="2"/>
  <c r="CE1671" i="2"/>
  <c r="CF1671" i="2" s="1"/>
  <c r="CH1671" i="2" s="1"/>
  <c r="CE1678" i="2"/>
  <c r="CF1678" i="2" s="1"/>
  <c r="CG1678" i="2" s="1"/>
  <c r="CE1524" i="2"/>
  <c r="CF1524" i="2" s="1"/>
  <c r="CG1524" i="2" s="1"/>
  <c r="CE1540" i="2"/>
  <c r="CF1540" i="2" s="1"/>
  <c r="CG1540" i="2" s="1"/>
  <c r="CF1644" i="2"/>
  <c r="CG1644" i="2" s="1"/>
  <c r="CF1649" i="2"/>
  <c r="CG1649" i="2" s="1"/>
  <c r="CG1669" i="2"/>
  <c r="CV1669" i="2" s="1"/>
  <c r="CE1669" i="2"/>
  <c r="CF1669" i="2" s="1"/>
  <c r="CH1669" i="2" s="1"/>
  <c r="CF1672" i="2"/>
  <c r="CF1688" i="2"/>
  <c r="CH1688" i="2" s="1"/>
  <c r="CE1591" i="2"/>
  <c r="CF1591" i="2" s="1"/>
  <c r="CE1615" i="2"/>
  <c r="CF1615" i="2" s="1"/>
  <c r="CG1615" i="2" s="1"/>
  <c r="CE1623" i="2"/>
  <c r="CF1623" i="2" s="1"/>
  <c r="CH1623" i="2" s="1"/>
  <c r="CH1628" i="2"/>
  <c r="BX1628" i="2" s="1"/>
  <c r="CH1636" i="2"/>
  <c r="BX1636" i="2" s="1"/>
  <c r="CF1650" i="2"/>
  <c r="CG1653" i="2"/>
  <c r="CR1662" i="2"/>
  <c r="CG1664" i="2"/>
  <c r="CF1665" i="2"/>
  <c r="CY1673" i="2"/>
  <c r="CR1673" i="2"/>
  <c r="CF1674" i="2"/>
  <c r="CP1675" i="2"/>
  <c r="CF1679" i="2"/>
  <c r="CH1679" i="2" s="1"/>
  <c r="CF1681" i="2"/>
  <c r="CH1681" i="2" s="1"/>
  <c r="CL1681" i="2" s="1"/>
  <c r="BX1501" i="2"/>
  <c r="BX1585" i="2"/>
  <c r="CE1626" i="2"/>
  <c r="CF1626" i="2" s="1"/>
  <c r="CG1626" i="2" s="1"/>
  <c r="CF1634" i="2"/>
  <c r="CH1634" i="2" s="1"/>
  <c r="CF1639" i="2"/>
  <c r="CG1639" i="2" s="1"/>
  <c r="AA1662" i="2"/>
  <c r="CN1662" i="2"/>
  <c r="CH1704" i="2"/>
  <c r="CJ1704" i="2" s="1"/>
  <c r="BX1552" i="2"/>
  <c r="BX1556" i="2"/>
  <c r="BX1560" i="2"/>
  <c r="BX1572" i="2"/>
  <c r="BX1600" i="2"/>
  <c r="BL1640" i="2"/>
  <c r="CF1645" i="2"/>
  <c r="CG1645" i="2" s="1"/>
  <c r="CP1645" i="2" s="1"/>
  <c r="CE1647" i="2"/>
  <c r="CF1647" i="2" s="1"/>
  <c r="CF1658" i="2"/>
  <c r="H1659" i="2"/>
  <c r="CH1659" i="2"/>
  <c r="CJ1659" i="2" s="1"/>
  <c r="CG1661" i="2"/>
  <c r="AQ1662" i="2"/>
  <c r="CE1663" i="2"/>
  <c r="CF1663" i="2" s="1"/>
  <c r="CH1663" i="2" s="1"/>
  <c r="AQ1664" i="2"/>
  <c r="BL1671" i="2"/>
  <c r="BH1671" i="2"/>
  <c r="CF1673" i="2"/>
  <c r="CE1654" i="2"/>
  <c r="CF1654" i="2" s="1"/>
  <c r="CH1654" i="2" s="1"/>
  <c r="CL1654" i="2" s="1"/>
  <c r="CE1660" i="2"/>
  <c r="CF1660" i="2" s="1"/>
  <c r="AA1671" i="2"/>
  <c r="CN1678" i="2"/>
  <c r="CV1686" i="2"/>
  <c r="CP1686" i="2"/>
  <c r="CF1693" i="2"/>
  <c r="CG1693" i="2" s="1"/>
  <c r="CV1694" i="2"/>
  <c r="CP1694" i="2"/>
  <c r="CL1697" i="2"/>
  <c r="CF1698" i="2"/>
  <c r="CF1700" i="2"/>
  <c r="CV1702" i="2"/>
  <c r="CG1704" i="2"/>
  <c r="CG1709" i="2"/>
  <c r="CP1709" i="2" s="1"/>
  <c r="CE1709" i="2"/>
  <c r="CF1709" i="2" s="1"/>
  <c r="CF1710" i="2"/>
  <c r="CG1710" i="2" s="1"/>
  <c r="CF1714" i="2"/>
  <c r="CH1720" i="2"/>
  <c r="CJ1720" i="2" s="1"/>
  <c r="CF1723" i="2"/>
  <c r="CL1741" i="2"/>
  <c r="CY1753" i="2"/>
  <c r="CR1753" i="2"/>
  <c r="CF1768" i="2"/>
  <c r="CG1768" i="2" s="1"/>
  <c r="CF1772" i="2"/>
  <c r="BL1660" i="2"/>
  <c r="BH1668" i="2"/>
  <c r="CG1685" i="2"/>
  <c r="CF1707" i="2"/>
  <c r="CH1709" i="2"/>
  <c r="BX1709" i="2" s="1"/>
  <c r="CG1713" i="2"/>
  <c r="CF1728" i="2"/>
  <c r="CL1733" i="2"/>
  <c r="CL1745" i="2"/>
  <c r="CY1750" i="2"/>
  <c r="CR1750" i="2"/>
  <c r="CE1754" i="2"/>
  <c r="CF1754" i="2" s="1"/>
  <c r="CG1754" i="2" s="1"/>
  <c r="CE1756" i="2"/>
  <c r="CF1756" i="2" s="1"/>
  <c r="CG1756" i="2" s="1"/>
  <c r="CF1761" i="2"/>
  <c r="CH1761" i="2" s="1"/>
  <c r="CH1768" i="2"/>
  <c r="CJ1768" i="2" s="1"/>
  <c r="CF1774" i="2"/>
  <c r="CG1677" i="2"/>
  <c r="CF1682" i="2"/>
  <c r="CE1683" i="2"/>
  <c r="CF1683" i="2" s="1"/>
  <c r="CH1683" i="2" s="1"/>
  <c r="CE1684" i="2"/>
  <c r="CF1684" i="2" s="1"/>
  <c r="CH1684" i="2" s="1"/>
  <c r="CL1688" i="2"/>
  <c r="CG1696" i="2"/>
  <c r="CE1701" i="2"/>
  <c r="CF1701" i="2" s="1"/>
  <c r="CG1701" i="2" s="1"/>
  <c r="CE1703" i="2"/>
  <c r="CF1703" i="2" s="1"/>
  <c r="CG1703" i="2" s="1"/>
  <c r="CG1705" i="2"/>
  <c r="CP1705" i="2" s="1"/>
  <c r="CG1719" i="2"/>
  <c r="CE1719" i="2"/>
  <c r="CF1719" i="2" s="1"/>
  <c r="CF1722" i="2"/>
  <c r="CF1736" i="2"/>
  <c r="CH1675" i="2"/>
  <c r="CH1678" i="2"/>
  <c r="BX1678" i="2" s="1"/>
  <c r="CG1680" i="2"/>
  <c r="CV1680" i="2" s="1"/>
  <c r="CF1690" i="2"/>
  <c r="CF1691" i="2"/>
  <c r="CF1692" i="2"/>
  <c r="CG1692" i="2" s="1"/>
  <c r="CV1692" i="2" s="1"/>
  <c r="CE1695" i="2"/>
  <c r="CF1695" i="2" s="1"/>
  <c r="CF1699" i="2"/>
  <c r="CH1701" i="2"/>
  <c r="BX1701" i="2" s="1"/>
  <c r="CL1704" i="2"/>
  <c r="CG1712" i="2"/>
  <c r="CH1719" i="2"/>
  <c r="CF1738" i="2"/>
  <c r="CG1738" i="2" s="1"/>
  <c r="CP1738" i="2" s="1"/>
  <c r="CY1742" i="2"/>
  <c r="CR1742" i="2"/>
  <c r="CY1744" i="2"/>
  <c r="CR1744" i="2"/>
  <c r="CF1750" i="2"/>
  <c r="CG1750" i="2" s="1"/>
  <c r="CF1765" i="2"/>
  <c r="CH1765" i="2" s="1"/>
  <c r="CL1765" i="2" s="1"/>
  <c r="CF1769" i="2"/>
  <c r="CH1769" i="2" s="1"/>
  <c r="CL1769" i="2" s="1"/>
  <c r="CF1779" i="2"/>
  <c r="CG1779" i="2" s="1"/>
  <c r="BH1670" i="2"/>
  <c r="AA1673" i="2"/>
  <c r="CE1687" i="2"/>
  <c r="CF1687" i="2" s="1"/>
  <c r="CH1687" i="2" s="1"/>
  <c r="CJ1687" i="2" s="1"/>
  <c r="CG1697" i="2"/>
  <c r="CY1699" i="2"/>
  <c r="CR1699" i="2"/>
  <c r="CP1710" i="2"/>
  <c r="CL1713" i="2"/>
  <c r="CF1718" i="2"/>
  <c r="CG1718" i="2" s="1"/>
  <c r="CG1721" i="2"/>
  <c r="CP1721" i="2" s="1"/>
  <c r="CE1753" i="2"/>
  <c r="CF1753" i="2" s="1"/>
  <c r="CH1753" i="2" s="1"/>
  <c r="CY1767" i="2"/>
  <c r="CR1767" i="2"/>
  <c r="CF1781" i="2"/>
  <c r="CG1781" i="2" s="1"/>
  <c r="AA1670" i="2"/>
  <c r="CR1674" i="2"/>
  <c r="CE1676" i="2"/>
  <c r="CF1676" i="2" s="1"/>
  <c r="CH1676" i="2" s="1"/>
  <c r="CH1686" i="2"/>
  <c r="BX1686" i="2"/>
  <c r="CH1694" i="2"/>
  <c r="BX1694" i="2"/>
  <c r="CL1696" i="2"/>
  <c r="CH1702" i="2"/>
  <c r="CJ1702" i="2" s="1"/>
  <c r="BX1704" i="2"/>
  <c r="CH1712" i="2"/>
  <c r="CJ1712" i="2" s="1"/>
  <c r="BX1712" i="2"/>
  <c r="CF1724" i="2"/>
  <c r="CG1724" i="2" s="1"/>
  <c r="CF1730" i="2"/>
  <c r="CG1730" i="2" s="1"/>
  <c r="CF1734" i="2"/>
  <c r="CF1735" i="2"/>
  <c r="CF1746" i="2"/>
  <c r="CE1748" i="2"/>
  <c r="CF1748" i="2" s="1"/>
  <c r="CH1748" i="2" s="1"/>
  <c r="CG1748" i="2"/>
  <c r="CY1754" i="2"/>
  <c r="CR1754" i="2"/>
  <c r="CF1762" i="2"/>
  <c r="CG1762" i="2" s="1"/>
  <c r="CE1763" i="2"/>
  <c r="CF1763" i="2" s="1"/>
  <c r="CF1775" i="2"/>
  <c r="CG1775" i="2" s="1"/>
  <c r="CL1705" i="2"/>
  <c r="CF1706" i="2"/>
  <c r="CE1708" i="2"/>
  <c r="CF1708" i="2" s="1"/>
  <c r="CH1708" i="2" s="1"/>
  <c r="CG1720" i="2"/>
  <c r="CL1721" i="2"/>
  <c r="CF1726" i="2"/>
  <c r="CG1726" i="2" s="1"/>
  <c r="CP1726" i="2" s="1"/>
  <c r="CY1733" i="2"/>
  <c r="CR1733" i="2"/>
  <c r="CG1741" i="2"/>
  <c r="CE1747" i="2"/>
  <c r="CF1747" i="2" s="1"/>
  <c r="CH1747" i="2" s="1"/>
  <c r="CP1750" i="2"/>
  <c r="CF1758" i="2"/>
  <c r="CG1758" i="2" s="1"/>
  <c r="CL1689" i="2"/>
  <c r="CP1702" i="2"/>
  <c r="CE1711" i="2"/>
  <c r="CF1711" i="2" s="1"/>
  <c r="CH1711" i="2" s="1"/>
  <c r="BX1711" i="2" s="1"/>
  <c r="CF1715" i="2"/>
  <c r="CF1716" i="2"/>
  <c r="CG1716" i="2" s="1"/>
  <c r="CG1733" i="2"/>
  <c r="CE1742" i="2"/>
  <c r="CF1742" i="2" s="1"/>
  <c r="CH1742" i="2" s="1"/>
  <c r="CG1745" i="2"/>
  <c r="CE1752" i="2"/>
  <c r="CF1752" i="2" s="1"/>
  <c r="CH1752" i="2" s="1"/>
  <c r="CF1766" i="2"/>
  <c r="CG1766" i="2" s="1"/>
  <c r="CP1766" i="2" s="1"/>
  <c r="CE1767" i="2"/>
  <c r="CF1767" i="2" s="1"/>
  <c r="CH1767" i="2" s="1"/>
  <c r="CH1777" i="2"/>
  <c r="BL1767" i="2"/>
  <c r="CF1771" i="2"/>
  <c r="CE1778" i="2"/>
  <c r="CF1778" i="2" s="1"/>
  <c r="CE1780" i="2"/>
  <c r="CF1780" i="2" s="1"/>
  <c r="CG1780" i="2" s="1"/>
  <c r="AQ1783" i="2"/>
  <c r="CF1785" i="2"/>
  <c r="CG1785" i="2" s="1"/>
  <c r="CF1787" i="2"/>
  <c r="CG1787" i="2" s="1"/>
  <c r="CF1793" i="2"/>
  <c r="CF1811" i="2"/>
  <c r="CG1824" i="2"/>
  <c r="CE1824" i="2"/>
  <c r="CF1824" i="2" s="1"/>
  <c r="CH1824" i="2" s="1"/>
  <c r="CF1837" i="2"/>
  <c r="CG1837" i="2" s="1"/>
  <c r="CF1845" i="2"/>
  <c r="CG1845" i="2" s="1"/>
  <c r="CP1845" i="2" s="1"/>
  <c r="CF1857" i="2"/>
  <c r="CG1857" i="2" s="1"/>
  <c r="CY1860" i="2"/>
  <c r="CR1860" i="2"/>
  <c r="CF1871" i="2"/>
  <c r="CG1871" i="2" s="1"/>
  <c r="CF1875" i="2"/>
  <c r="CG1875" i="2" s="1"/>
  <c r="CF1908" i="2"/>
  <c r="CR1910" i="2"/>
  <c r="CY1910" i="2"/>
  <c r="CE1919" i="2"/>
  <c r="CF1919" i="2" s="1"/>
  <c r="CH1919" i="2" s="1"/>
  <c r="CF1950" i="2"/>
  <c r="CG1950" i="2" s="1"/>
  <c r="CH1726" i="2"/>
  <c r="CJ1726" i="2" s="1"/>
  <c r="CE1731" i="2"/>
  <c r="CF1731" i="2" s="1"/>
  <c r="CH1731" i="2" s="1"/>
  <c r="CE1739" i="2"/>
  <c r="CF1739" i="2" s="1"/>
  <c r="AA1742" i="2"/>
  <c r="BH1742" i="2"/>
  <c r="CE1743" i="2"/>
  <c r="CF1743" i="2" s="1"/>
  <c r="CH1743" i="2" s="1"/>
  <c r="CH1750" i="2"/>
  <c r="CJ1750" i="2" s="1"/>
  <c r="CE1751" i="2"/>
  <c r="CF1751" i="2" s="1"/>
  <c r="AA1754" i="2"/>
  <c r="BH1754" i="2"/>
  <c r="CE1755" i="2"/>
  <c r="CF1755" i="2" s="1"/>
  <c r="CG1755" i="2" s="1"/>
  <c r="CE1759" i="2"/>
  <c r="CF1759" i="2" s="1"/>
  <c r="CH1759" i="2" s="1"/>
  <c r="CG1761" i="2"/>
  <c r="CG1765" i="2"/>
  <c r="CG1769" i="2"/>
  <c r="CP1769" i="2" s="1"/>
  <c r="AA1778" i="2"/>
  <c r="BH1778" i="2"/>
  <c r="CE1783" i="2"/>
  <c r="CF1783" i="2" s="1"/>
  <c r="CG1783" i="2" s="1"/>
  <c r="CE1786" i="2"/>
  <c r="CF1786" i="2" s="1"/>
  <c r="CG1786" i="2" s="1"/>
  <c r="CF1807" i="2"/>
  <c r="CG1807" i="2" s="1"/>
  <c r="CF1819" i="2"/>
  <c r="CE1832" i="2"/>
  <c r="CF1832" i="2" s="1"/>
  <c r="CH1832" i="2" s="1"/>
  <c r="CF1853" i="2"/>
  <c r="CG1853" i="2" s="1"/>
  <c r="CP1853" i="2" s="1"/>
  <c r="CF1865" i="2"/>
  <c r="CG1865" i="2" s="1"/>
  <c r="CY1868" i="2"/>
  <c r="CR1868" i="2"/>
  <c r="CE1915" i="2"/>
  <c r="CF1915" i="2" s="1"/>
  <c r="CG1915" i="2" s="1"/>
  <c r="CF1926" i="2"/>
  <c r="BH1753" i="2"/>
  <c r="CF1773" i="2"/>
  <c r="CG1773" i="2" s="1"/>
  <c r="CV1773" i="2" s="1"/>
  <c r="CP1781" i="2"/>
  <c r="CY1783" i="2"/>
  <c r="CH1785" i="2"/>
  <c r="CJ1785" i="2" s="1"/>
  <c r="CH1787" i="2"/>
  <c r="CJ1787" i="2" s="1"/>
  <c r="CE1796" i="2"/>
  <c r="CF1796" i="2" s="1"/>
  <c r="CH1796" i="2" s="1"/>
  <c r="CF1801" i="2"/>
  <c r="CF1815" i="2"/>
  <c r="CG1815" i="2" s="1"/>
  <c r="CV1815" i="2" s="1"/>
  <c r="CF1827" i="2"/>
  <c r="CV1837" i="2"/>
  <c r="CG1840" i="2"/>
  <c r="CE1840" i="2"/>
  <c r="CF1840" i="2" s="1"/>
  <c r="CH1840" i="2" s="1"/>
  <c r="CE1848" i="2"/>
  <c r="CF1848" i="2" s="1"/>
  <c r="CH1848" i="2" s="1"/>
  <c r="CF1861" i="2"/>
  <c r="CG1861" i="2" s="1"/>
  <c r="CV1861" i="2" s="1"/>
  <c r="CF1877" i="2"/>
  <c r="CE1717" i="2"/>
  <c r="CF1717" i="2" s="1"/>
  <c r="CH1717" i="2" s="1"/>
  <c r="CE1725" i="2"/>
  <c r="CF1725" i="2" s="1"/>
  <c r="CE1727" i="2"/>
  <c r="CF1727" i="2" s="1"/>
  <c r="CG1727" i="2" s="1"/>
  <c r="CE1729" i="2"/>
  <c r="CF1729" i="2" s="1"/>
  <c r="CG1729" i="2" s="1"/>
  <c r="CY1729" i="2"/>
  <c r="CE1737" i="2"/>
  <c r="CF1737" i="2" s="1"/>
  <c r="CH1737" i="2" s="1"/>
  <c r="AA1748" i="2"/>
  <c r="CE1749" i="2"/>
  <c r="CF1749" i="2" s="1"/>
  <c r="CG1749" i="2" s="1"/>
  <c r="AA1752" i="2"/>
  <c r="AA1756" i="2"/>
  <c r="CE1757" i="2"/>
  <c r="CF1757" i="2" s="1"/>
  <c r="CH1757" i="2" s="1"/>
  <c r="CL1768" i="2"/>
  <c r="CF1809" i="2"/>
  <c r="CG1809" i="2" s="1"/>
  <c r="CV1809" i="2" s="1"/>
  <c r="CF1823" i="2"/>
  <c r="CF1835" i="2"/>
  <c r="CE1856" i="2"/>
  <c r="CF1856" i="2" s="1"/>
  <c r="CH1856" i="2" s="1"/>
  <c r="CF1869" i="2"/>
  <c r="CG1869" i="2" s="1"/>
  <c r="CP1869" i="2" s="1"/>
  <c r="CF1882" i="2"/>
  <c r="CE1923" i="2"/>
  <c r="CF1923" i="2" s="1"/>
  <c r="CG1923" i="2" s="1"/>
  <c r="BX1719" i="2"/>
  <c r="BX1731" i="2"/>
  <c r="CE1732" i="2"/>
  <c r="CF1732" i="2" s="1"/>
  <c r="CG1732" i="2" s="1"/>
  <c r="CE1740" i="2"/>
  <c r="CF1740" i="2" s="1"/>
  <c r="CG1740" i="2" s="1"/>
  <c r="CE1744" i="2"/>
  <c r="CF1744" i="2" s="1"/>
  <c r="CH1744" i="2" s="1"/>
  <c r="BX1759" i="2"/>
  <c r="CE1760" i="2"/>
  <c r="CF1760" i="2" s="1"/>
  <c r="CH1760" i="2" s="1"/>
  <c r="CE1764" i="2"/>
  <c r="CF1764" i="2" s="1"/>
  <c r="CG1764" i="2" s="1"/>
  <c r="CH1773" i="2"/>
  <c r="BX1773" i="2" s="1"/>
  <c r="CE1776" i="2"/>
  <c r="CF1776" i="2" s="1"/>
  <c r="CH1776" i="2" s="1"/>
  <c r="CN1795" i="2"/>
  <c r="AA1795" i="2"/>
  <c r="CF1799" i="2"/>
  <c r="CG1799" i="2" s="1"/>
  <c r="CP1799" i="2" s="1"/>
  <c r="CF1805" i="2"/>
  <c r="CF1817" i="2"/>
  <c r="CG1817" i="2" s="1"/>
  <c r="CF1831" i="2"/>
  <c r="CG1831" i="2" s="1"/>
  <c r="CP1837" i="2"/>
  <c r="CF1843" i="2"/>
  <c r="CF1851" i="2"/>
  <c r="CE1864" i="2"/>
  <c r="CF1864" i="2" s="1"/>
  <c r="CH1864" i="2" s="1"/>
  <c r="AQ1873" i="2"/>
  <c r="CE1894" i="2"/>
  <c r="CF1894" i="2" s="1"/>
  <c r="CG1894" i="2"/>
  <c r="CE1784" i="2"/>
  <c r="CF1784" i="2" s="1"/>
  <c r="CH1784" i="2" s="1"/>
  <c r="CF1789" i="2"/>
  <c r="CF1813" i="2"/>
  <c r="CG1813" i="2" s="1"/>
  <c r="CP1813" i="2" s="1"/>
  <c r="CF1825" i="2"/>
  <c r="CG1825" i="2" s="1"/>
  <c r="CV1825" i="2" s="1"/>
  <c r="CF1839" i="2"/>
  <c r="CG1839" i="2" s="1"/>
  <c r="CV1839" i="2" s="1"/>
  <c r="CF1847" i="2"/>
  <c r="CG1847" i="2" s="1"/>
  <c r="CF1859" i="2"/>
  <c r="CE1872" i="2"/>
  <c r="CF1872" i="2" s="1"/>
  <c r="CH1872" i="2" s="1"/>
  <c r="CG1876" i="2"/>
  <c r="CE1876" i="2"/>
  <c r="CF1876" i="2" s="1"/>
  <c r="CH1876" i="2" s="1"/>
  <c r="CF1886" i="2"/>
  <c r="CG1893" i="2"/>
  <c r="CE1893" i="2"/>
  <c r="CF1893" i="2" s="1"/>
  <c r="CH1893" i="2" s="1"/>
  <c r="CF1910" i="2"/>
  <c r="CG1910" i="2" s="1"/>
  <c r="CP1910" i="2" s="1"/>
  <c r="CE1914" i="2"/>
  <c r="CF1914" i="2" s="1"/>
  <c r="CG1914" i="2" s="1"/>
  <c r="CP1914" i="2" s="1"/>
  <c r="BH1925" i="2"/>
  <c r="CL1777" i="2"/>
  <c r="CE1782" i="2"/>
  <c r="CF1782" i="2" s="1"/>
  <c r="CG1782" i="2" s="1"/>
  <c r="CF1791" i="2"/>
  <c r="CE1808" i="2"/>
  <c r="CF1808" i="2" s="1"/>
  <c r="CH1808" i="2" s="1"/>
  <c r="CF1821" i="2"/>
  <c r="CH1825" i="2"/>
  <c r="CJ1825" i="2" s="1"/>
  <c r="CF1833" i="2"/>
  <c r="CG1833" i="2" s="1"/>
  <c r="CV1833" i="2" s="1"/>
  <c r="CF1855" i="2"/>
  <c r="CG1855" i="2" s="1"/>
  <c r="CF1867" i="2"/>
  <c r="CF1873" i="2"/>
  <c r="CG1873" i="2" s="1"/>
  <c r="CP1873" i="2" s="1"/>
  <c r="CE1885" i="2"/>
  <c r="CF1885" i="2" s="1"/>
  <c r="CH1885" i="2" s="1"/>
  <c r="CF1890" i="2"/>
  <c r="CE1907" i="2"/>
  <c r="CF1907" i="2" s="1"/>
  <c r="CH1907" i="2" s="1"/>
  <c r="CG1908" i="2"/>
  <c r="CF1927" i="2"/>
  <c r="CE1933" i="2"/>
  <c r="CF1933" i="2" s="1"/>
  <c r="CG1933" i="2" s="1"/>
  <c r="BX1768" i="2"/>
  <c r="CV1768" i="2" s="1"/>
  <c r="CE1770" i="2"/>
  <c r="CF1770" i="2" s="1"/>
  <c r="CG1770" i="2" s="1"/>
  <c r="CH1781" i="2"/>
  <c r="CJ1781" i="2" s="1"/>
  <c r="AA1783" i="2"/>
  <c r="CN1783" i="2"/>
  <c r="CP1783" i="2" s="1"/>
  <c r="CE1788" i="2"/>
  <c r="CF1788" i="2" s="1"/>
  <c r="CH1788" i="2" s="1"/>
  <c r="CE1795" i="2"/>
  <c r="CF1795" i="2" s="1"/>
  <c r="CG1795" i="2" s="1"/>
  <c r="CF1797" i="2"/>
  <c r="CH1797" i="2" s="1"/>
  <c r="CF1803" i="2"/>
  <c r="CV1813" i="2"/>
  <c r="CE1816" i="2"/>
  <c r="CF1816" i="2" s="1"/>
  <c r="CV1824" i="2"/>
  <c r="CF1829" i="2"/>
  <c r="CG1829" i="2" s="1"/>
  <c r="CF1841" i="2"/>
  <c r="CG1841" i="2" s="1"/>
  <c r="CV1841" i="2" s="1"/>
  <c r="CF1849" i="2"/>
  <c r="CG1849" i="2" s="1"/>
  <c r="CF1863" i="2"/>
  <c r="CG1863" i="2" s="1"/>
  <c r="CV1871" i="2"/>
  <c r="CF1879" i="2"/>
  <c r="CF1904" i="2"/>
  <c r="CF1920" i="2"/>
  <c r="CG1920" i="2" s="1"/>
  <c r="CP1920" i="2" s="1"/>
  <c r="CF1921" i="2"/>
  <c r="CF1964" i="2"/>
  <c r="CG1964" i="2" s="1"/>
  <c r="CV1964" i="2" s="1"/>
  <c r="CF2005" i="2"/>
  <c r="CG2005" i="2" s="1"/>
  <c r="CF2009" i="2"/>
  <c r="CG2009" i="2" s="1"/>
  <c r="CF2017" i="2"/>
  <c r="CG2017" i="2" s="1"/>
  <c r="CV2017" i="2" s="1"/>
  <c r="CH1815" i="2"/>
  <c r="CH1831" i="2"/>
  <c r="CJ1831" i="2" s="1"/>
  <c r="CH1847" i="2"/>
  <c r="CL1847" i="2" s="1"/>
  <c r="CH1863" i="2"/>
  <c r="CJ1863" i="2" s="1"/>
  <c r="CH1873" i="2"/>
  <c r="CH1875" i="2"/>
  <c r="CJ1875" i="2" s="1"/>
  <c r="CH1881" i="2"/>
  <c r="CL1881" i="2" s="1"/>
  <c r="CR1881" i="2"/>
  <c r="CH1889" i="2"/>
  <c r="CH1902" i="2"/>
  <c r="CH1908" i="2"/>
  <c r="CJ1908" i="2" s="1"/>
  <c r="CE1918" i="2"/>
  <c r="CF1918" i="2" s="1"/>
  <c r="CH1918" i="2" s="1"/>
  <c r="BH1921" i="2"/>
  <c r="CG1922" i="2"/>
  <c r="CE1922" i="2"/>
  <c r="CF1922" i="2" s="1"/>
  <c r="CH1922" i="2" s="1"/>
  <c r="CE1931" i="2"/>
  <c r="CF1931" i="2" s="1"/>
  <c r="CG1931" i="2" s="1"/>
  <c r="CP1932" i="2"/>
  <c r="CH1936" i="2"/>
  <c r="CJ1936" i="2" s="1"/>
  <c r="BX1936" i="2"/>
  <c r="CF1941" i="2"/>
  <c r="CG1941" i="2" s="1"/>
  <c r="CF1958" i="2"/>
  <c r="CG1958" i="2" s="1"/>
  <c r="CF1966" i="2"/>
  <c r="CG1966" i="2" s="1"/>
  <c r="CP1966" i="2" s="1"/>
  <c r="CH1968" i="2"/>
  <c r="CJ1968" i="2" s="1"/>
  <c r="CF1976" i="2"/>
  <c r="CG1976" i="2" s="1"/>
  <c r="CF1983" i="2"/>
  <c r="CF1992" i="2"/>
  <c r="CH1992" i="2" s="1"/>
  <c r="CV1993" i="2"/>
  <c r="CP1993" i="2"/>
  <c r="CF2028" i="2"/>
  <c r="CG2028" i="2" s="1"/>
  <c r="CH1888" i="2"/>
  <c r="CJ1888" i="2" s="1"/>
  <c r="CP1901" i="2"/>
  <c r="CF1909" i="2"/>
  <c r="CH1909" i="2" s="1"/>
  <c r="CE1912" i="2"/>
  <c r="CF1912" i="2" s="1"/>
  <c r="CH1915" i="2"/>
  <c r="CJ1915" i="2" s="1"/>
  <c r="CG1917" i="2"/>
  <c r="CF1924" i="2"/>
  <c r="CG1924" i="2" s="1"/>
  <c r="CH1931" i="2"/>
  <c r="CF1939" i="2"/>
  <c r="CF1940" i="2"/>
  <c r="CG1940" i="2" s="1"/>
  <c r="CH1944" i="2"/>
  <c r="CJ1944" i="2" s="1"/>
  <c r="CF1949" i="2"/>
  <c r="CG1949" i="2" s="1"/>
  <c r="CH1950" i="2"/>
  <c r="CF1978" i="2"/>
  <c r="CG1978" i="2" s="1"/>
  <c r="CV1978" i="2" s="1"/>
  <c r="CH1980" i="2"/>
  <c r="CJ1980" i="2" s="1"/>
  <c r="CF1985" i="2"/>
  <c r="CF1990" i="2"/>
  <c r="CF1996" i="2"/>
  <c r="CG1996" i="2" s="1"/>
  <c r="CV1996" i="2" s="1"/>
  <c r="CF2000" i="2"/>
  <c r="CH2000" i="2" s="1"/>
  <c r="CV2001" i="2"/>
  <c r="CP2001" i="2"/>
  <c r="CF2011" i="2"/>
  <c r="CG2011" i="2" s="1"/>
  <c r="CP2011" i="2" s="1"/>
  <c r="CF2023" i="2"/>
  <c r="CE1806" i="2"/>
  <c r="CF1806" i="2" s="1"/>
  <c r="CH1806" i="2" s="1"/>
  <c r="CH1813" i="2"/>
  <c r="CE1814" i="2"/>
  <c r="CF1814" i="2" s="1"/>
  <c r="CG1814" i="2" s="1"/>
  <c r="CP1814" i="2" s="1"/>
  <c r="CE1822" i="2"/>
  <c r="CF1822" i="2" s="1"/>
  <c r="CH1822" i="2" s="1"/>
  <c r="CH1829" i="2"/>
  <c r="CJ1829" i="2" s="1"/>
  <c r="CE1830" i="2"/>
  <c r="CF1830" i="2" s="1"/>
  <c r="CG1830" i="2" s="1"/>
  <c r="CH1837" i="2"/>
  <c r="CJ1837" i="2" s="1"/>
  <c r="CE1838" i="2"/>
  <c r="CF1838" i="2" s="1"/>
  <c r="CH1838" i="2" s="1"/>
  <c r="CH1845" i="2"/>
  <c r="CJ1845" i="2" s="1"/>
  <c r="CE1846" i="2"/>
  <c r="CF1846" i="2" s="1"/>
  <c r="CH1846" i="2" s="1"/>
  <c r="CH1853" i="2"/>
  <c r="CJ1853" i="2" s="1"/>
  <c r="CE1854" i="2"/>
  <c r="CF1854" i="2" s="1"/>
  <c r="CE1862" i="2"/>
  <c r="CF1862" i="2" s="1"/>
  <c r="CG1862" i="2" s="1"/>
  <c r="CH1869" i="2"/>
  <c r="CJ1869" i="2" s="1"/>
  <c r="CE1870" i="2"/>
  <c r="CF1870" i="2" s="1"/>
  <c r="CH1870" i="2" s="1"/>
  <c r="AA1873" i="2"/>
  <c r="BH1873" i="2"/>
  <c r="CE1874" i="2"/>
  <c r="CF1874" i="2" s="1"/>
  <c r="CH1874" i="2" s="1"/>
  <c r="CH1894" i="2"/>
  <c r="CJ1894" i="2" s="1"/>
  <c r="CL1908" i="2"/>
  <c r="CG1909" i="2"/>
  <c r="CP1909" i="2" s="1"/>
  <c r="CF1911" i="2"/>
  <c r="CH1914" i="2"/>
  <c r="BX1914" i="2"/>
  <c r="H1921" i="2"/>
  <c r="CL1922" i="2"/>
  <c r="AQ1925" i="2"/>
  <c r="CF1928" i="2"/>
  <c r="CG1928" i="2" s="1"/>
  <c r="CV1928" i="2" s="1"/>
  <c r="CF1930" i="2"/>
  <c r="CE1935" i="2"/>
  <c r="CF1935" i="2" s="1"/>
  <c r="CG1935" i="2" s="1"/>
  <c r="CP1936" i="2"/>
  <c r="CH1940" i="2"/>
  <c r="CF1947" i="2"/>
  <c r="CF1948" i="2"/>
  <c r="CG1948" i="2" s="1"/>
  <c r="CP1948" i="2" s="1"/>
  <c r="CH1952" i="2"/>
  <c r="CJ1952" i="2" s="1"/>
  <c r="CF1957" i="2"/>
  <c r="CH1958" i="2"/>
  <c r="CF1963" i="2"/>
  <c r="CP1968" i="2"/>
  <c r="CF1994" i="2"/>
  <c r="CF1998" i="2"/>
  <c r="CF2004" i="2"/>
  <c r="CG2004" i="2" s="1"/>
  <c r="CP2005" i="2"/>
  <c r="CE2012" i="2"/>
  <c r="CF2012" i="2" s="1"/>
  <c r="CH2012" i="2" s="1"/>
  <c r="CF1898" i="2"/>
  <c r="CP1902" i="2"/>
  <c r="CN1908" i="2"/>
  <c r="AQ1921" i="2"/>
  <c r="CE1929" i="2"/>
  <c r="CF1929" i="2" s="1"/>
  <c r="CG1929" i="2" s="1"/>
  <c r="CF1938" i="2"/>
  <c r="CE1943" i="2"/>
  <c r="CF1943" i="2" s="1"/>
  <c r="CP1944" i="2"/>
  <c r="CH1948" i="2"/>
  <c r="BX1948" i="2" s="1"/>
  <c r="CP1950" i="2"/>
  <c r="CF1955" i="2"/>
  <c r="CF1956" i="2"/>
  <c r="CG1956" i="2" s="1"/>
  <c r="CP1956" i="2" s="1"/>
  <c r="CH1960" i="2"/>
  <c r="CJ1960" i="2" s="1"/>
  <c r="CF1970" i="2"/>
  <c r="CG1970" i="2" s="1"/>
  <c r="CH1972" i="2"/>
  <c r="CJ1972" i="2" s="1"/>
  <c r="CF1975" i="2"/>
  <c r="CF1982" i="2"/>
  <c r="CF2002" i="2"/>
  <c r="CF2006" i="2"/>
  <c r="CG2006" i="2" s="1"/>
  <c r="CV2006" i="2" s="1"/>
  <c r="CF2008" i="2"/>
  <c r="CV2009" i="2"/>
  <c r="CF2014" i="2"/>
  <c r="CF2018" i="2"/>
  <c r="CH2018" i="2" s="1"/>
  <c r="CV2021" i="2"/>
  <c r="CE1792" i="2"/>
  <c r="CF1792" i="2" s="1"/>
  <c r="CE1800" i="2"/>
  <c r="CF1800" i="2" s="1"/>
  <c r="CH1800" i="2" s="1"/>
  <c r="CE1804" i="2"/>
  <c r="CF1804" i="2" s="1"/>
  <c r="CH1804" i="2" s="1"/>
  <c r="CE1812" i="2"/>
  <c r="CF1812" i="2" s="1"/>
  <c r="CH1812" i="2" s="1"/>
  <c r="CE1820" i="2"/>
  <c r="CF1820" i="2" s="1"/>
  <c r="CH1820" i="2" s="1"/>
  <c r="CE1828" i="2"/>
  <c r="CF1828" i="2" s="1"/>
  <c r="CH1828" i="2" s="1"/>
  <c r="CE1836" i="2"/>
  <c r="CF1836" i="2" s="1"/>
  <c r="CH1836" i="2" s="1"/>
  <c r="CE1844" i="2"/>
  <c r="CF1844" i="2" s="1"/>
  <c r="CE1852" i="2"/>
  <c r="CF1852" i="2" s="1"/>
  <c r="CH1852" i="2" s="1"/>
  <c r="CE1860" i="2"/>
  <c r="CF1860" i="2" s="1"/>
  <c r="CH1860" i="2" s="1"/>
  <c r="CE1868" i="2"/>
  <c r="CF1868" i="2" s="1"/>
  <c r="CH1868" i="2" s="1"/>
  <c r="CE1880" i="2"/>
  <c r="CF1880" i="2" s="1"/>
  <c r="CH1880" i="2" s="1"/>
  <c r="CE1887" i="2"/>
  <c r="CF1887" i="2" s="1"/>
  <c r="CH1887" i="2" s="1"/>
  <c r="CE1895" i="2"/>
  <c r="CF1895" i="2" s="1"/>
  <c r="CH1895" i="2" s="1"/>
  <c r="CE1899" i="2"/>
  <c r="CF1899" i="2" s="1"/>
  <c r="CH1899" i="2" s="1"/>
  <c r="CY1902" i="2"/>
  <c r="AA1919" i="2"/>
  <c r="CF1925" i="2"/>
  <c r="CF1946" i="2"/>
  <c r="CE1951" i="2"/>
  <c r="CF1951" i="2" s="1"/>
  <c r="CG1951" i="2" s="1"/>
  <c r="CP1952" i="2"/>
  <c r="CH1956" i="2"/>
  <c r="BX1956" i="2" s="1"/>
  <c r="CP1958" i="2"/>
  <c r="CF1965" i="2"/>
  <c r="CG1965" i="2" s="1"/>
  <c r="CP1965" i="2" s="1"/>
  <c r="CH1970" i="2"/>
  <c r="CP1978" i="2"/>
  <c r="CF1984" i="2"/>
  <c r="CF1988" i="2"/>
  <c r="CG1988" i="2" s="1"/>
  <c r="CV2005" i="2"/>
  <c r="CF2010" i="2"/>
  <c r="CF2016" i="2"/>
  <c r="CG2016" i="2" s="1"/>
  <c r="CV2016" i="2" s="1"/>
  <c r="CV2028" i="2"/>
  <c r="CE1883" i="2"/>
  <c r="CF1883" i="2" s="1"/>
  <c r="CH1883" i="2" s="1"/>
  <c r="CE1891" i="2"/>
  <c r="CF1891" i="2" s="1"/>
  <c r="CH1891" i="2" s="1"/>
  <c r="CE1900" i="2"/>
  <c r="CF1900" i="2" s="1"/>
  <c r="CH1900" i="2" s="1"/>
  <c r="CH1901" i="2"/>
  <c r="CR1902" i="2"/>
  <c r="CF1906" i="2"/>
  <c r="H1910" i="2"/>
  <c r="CF1913" i="2"/>
  <c r="CG1913" i="2" s="1"/>
  <c r="CP1913" i="2" s="1"/>
  <c r="CN1918" i="2"/>
  <c r="AQ1919" i="2"/>
  <c r="CN1922" i="2"/>
  <c r="AA1922" i="2"/>
  <c r="CF1934" i="2"/>
  <c r="CG1934" i="2" s="1"/>
  <c r="CP1940" i="2"/>
  <c r="CH1951" i="2"/>
  <c r="CF1954" i="2"/>
  <c r="CE1959" i="2"/>
  <c r="CF1959" i="2" s="1"/>
  <c r="CP1960" i="2"/>
  <c r="CF1962" i="2"/>
  <c r="CH1965" i="2"/>
  <c r="BX1965" i="2" s="1"/>
  <c r="CF1974" i="2"/>
  <c r="CF1977" i="2"/>
  <c r="CF1986" i="2"/>
  <c r="CG1986" i="2" s="1"/>
  <c r="CP1986" i="2" s="1"/>
  <c r="CH1988" i="2"/>
  <c r="CP1888" i="2"/>
  <c r="CE1903" i="2"/>
  <c r="CF1903" i="2" s="1"/>
  <c r="CH1903" i="2" s="1"/>
  <c r="AQ1910" i="2"/>
  <c r="BL1918" i="2"/>
  <c r="CN1924" i="2"/>
  <c r="AA1924" i="2"/>
  <c r="CH1932" i="2"/>
  <c r="CR1933" i="2"/>
  <c r="CY1933" i="2"/>
  <c r="CF1942" i="2"/>
  <c r="CG1942" i="2" s="1"/>
  <c r="CV1942" i="2" s="1"/>
  <c r="CR1949" i="2"/>
  <c r="CY1949" i="2"/>
  <c r="CY1950" i="2"/>
  <c r="CR1950" i="2"/>
  <c r="CP1970" i="2"/>
  <c r="CH1986" i="2"/>
  <c r="CF1997" i="2"/>
  <c r="CG1997" i="2" s="1"/>
  <c r="CV1997" i="2" s="1"/>
  <c r="CP2006" i="2"/>
  <c r="CF2013" i="2"/>
  <c r="CF2019" i="2"/>
  <c r="CE2049" i="2"/>
  <c r="CF2049" i="2" s="1"/>
  <c r="CG2049" i="2" s="1"/>
  <c r="CF2062" i="2"/>
  <c r="CH2062" i="2" s="1"/>
  <c r="CF2070" i="2"/>
  <c r="CH2070" i="2" s="1"/>
  <c r="BX1958" i="2"/>
  <c r="CE1967" i="2"/>
  <c r="CF1967" i="2" s="1"/>
  <c r="CH1967" i="2" s="1"/>
  <c r="CE1969" i="2"/>
  <c r="CF1969" i="2" s="1"/>
  <c r="CG1969" i="2" s="1"/>
  <c r="BX1970" i="2"/>
  <c r="CE1971" i="2"/>
  <c r="CF1971" i="2" s="1"/>
  <c r="CH1971" i="2" s="1"/>
  <c r="BX1971" i="2" s="1"/>
  <c r="CE1979" i="2"/>
  <c r="CF1979" i="2" s="1"/>
  <c r="CG1979" i="2" s="1"/>
  <c r="CE1987" i="2"/>
  <c r="CF1987" i="2" s="1"/>
  <c r="CH1987" i="2" s="1"/>
  <c r="CE1989" i="2"/>
  <c r="CF1989" i="2" s="1"/>
  <c r="CH1989" i="2" s="1"/>
  <c r="CE1991" i="2"/>
  <c r="CF1991" i="2" s="1"/>
  <c r="CH1991" i="2" s="1"/>
  <c r="CE1999" i="2"/>
  <c r="CF1999" i="2" s="1"/>
  <c r="CH1999" i="2" s="1"/>
  <c r="CE2007" i="2"/>
  <c r="CF2007" i="2" s="1"/>
  <c r="CG2007" i="2" s="1"/>
  <c r="CV2007" i="2" s="1"/>
  <c r="CH2009" i="2"/>
  <c r="BX2009" i="2" s="1"/>
  <c r="CH2011" i="2"/>
  <c r="BX2011" i="2" s="1"/>
  <c r="CE2020" i="2"/>
  <c r="CF2020" i="2" s="1"/>
  <c r="CH2020" i="2" s="1"/>
  <c r="CH2028" i="2"/>
  <c r="BX2028" i="2" s="1"/>
  <c r="CE2037" i="2"/>
  <c r="CF2037" i="2" s="1"/>
  <c r="CE2047" i="2"/>
  <c r="CF2047" i="2" s="1"/>
  <c r="CH2047" i="2" s="1"/>
  <c r="CF2048" i="2"/>
  <c r="CP2063" i="2"/>
  <c r="CP2066" i="2"/>
  <c r="CE2067" i="2"/>
  <c r="CF2067" i="2" s="1"/>
  <c r="CG2067" i="2" s="1"/>
  <c r="CN1933" i="2"/>
  <c r="CP1933" i="2" s="1"/>
  <c r="CN1969" i="2"/>
  <c r="BL1989" i="2"/>
  <c r="CN1989" i="2"/>
  <c r="CH1993" i="2"/>
  <c r="CJ1993" i="2" s="1"/>
  <c r="CH2001" i="2"/>
  <c r="CJ2001" i="2" s="1"/>
  <c r="CF2015" i="2"/>
  <c r="CE2024" i="2"/>
  <c r="CF2024" i="2" s="1"/>
  <c r="CH2024" i="2" s="1"/>
  <c r="CF2036" i="2"/>
  <c r="CG2036" i="2" s="1"/>
  <c r="CE2045" i="2"/>
  <c r="CF2045" i="2" s="1"/>
  <c r="CG2045" i="2" s="1"/>
  <c r="BH2055" i="2"/>
  <c r="BL2055" i="2"/>
  <c r="CE2071" i="2"/>
  <c r="CF2071" i="2" s="1"/>
  <c r="CH2071" i="2" s="1"/>
  <c r="CJ2071" i="2" s="1"/>
  <c r="BX1940" i="2"/>
  <c r="CL1968" i="2"/>
  <c r="CL1972" i="2"/>
  <c r="CH1996" i="2"/>
  <c r="CH2004" i="2"/>
  <c r="CJ2004" i="2" s="1"/>
  <c r="CP2021" i="2"/>
  <c r="CF2029" i="2"/>
  <c r="CG2029" i="2" s="1"/>
  <c r="CE2030" i="2"/>
  <c r="CF2030" i="2" s="1"/>
  <c r="CF2044" i="2"/>
  <c r="CG2044" i="2" s="1"/>
  <c r="CP2044" i="2" s="1"/>
  <c r="CF2054" i="2"/>
  <c r="CH2054" i="2" s="1"/>
  <c r="CE2061" i="2"/>
  <c r="CF2061" i="2" s="1"/>
  <c r="CG2061" i="2" s="1"/>
  <c r="CF2069" i="2"/>
  <c r="BX1931" i="2"/>
  <c r="BX1951" i="2"/>
  <c r="AQ2055" i="2"/>
  <c r="CF2074" i="2"/>
  <c r="CG2074" i="2" s="1"/>
  <c r="CE1995" i="2"/>
  <c r="CF1995" i="2" s="1"/>
  <c r="CE2003" i="2"/>
  <c r="CF2003" i="2" s="1"/>
  <c r="CH2003" i="2" s="1"/>
  <c r="AA2011" i="2"/>
  <c r="AA2019" i="2"/>
  <c r="CF2026" i="2"/>
  <c r="CF2034" i="2"/>
  <c r="CF2050" i="2"/>
  <c r="CE2055" i="2"/>
  <c r="CF2055" i="2" s="1"/>
  <c r="CH2055" i="2" s="1"/>
  <c r="CL2055" i="2" s="1"/>
  <c r="CF2060" i="2"/>
  <c r="CG2060" i="2" s="1"/>
  <c r="CP2009" i="2"/>
  <c r="CP2017" i="2"/>
  <c r="CH2021" i="2"/>
  <c r="CJ2021" i="2" s="1"/>
  <c r="CE2027" i="2"/>
  <c r="CF2027" i="2" s="1"/>
  <c r="CH2027" i="2" s="1"/>
  <c r="CP2028" i="2"/>
  <c r="CF2032" i="2"/>
  <c r="CH2032" i="2" s="1"/>
  <c r="CP2036" i="2"/>
  <c r="CF2038" i="2"/>
  <c r="CG2038" i="2" s="1"/>
  <c r="CF2042" i="2"/>
  <c r="CF2059" i="2"/>
  <c r="CG2059" i="2" s="1"/>
  <c r="BX1968" i="2"/>
  <c r="CV1968" i="2" s="1"/>
  <c r="BX1972" i="2"/>
  <c r="CV1972" i="2" s="1"/>
  <c r="BX1992" i="2"/>
  <c r="CF2040" i="2"/>
  <c r="CH2040" i="2" s="1"/>
  <c r="CF2046" i="2"/>
  <c r="CG2046" i="2" s="1"/>
  <c r="AQ2047" i="2"/>
  <c r="CF2057" i="2"/>
  <c r="CF2058" i="2"/>
  <c r="CH2058" i="2" s="1"/>
  <c r="CH2063" i="2"/>
  <c r="CJ2063" i="2" s="1"/>
  <c r="CH2066" i="2"/>
  <c r="CJ2066" i="2" s="1"/>
  <c r="AA2071" i="2"/>
  <c r="CN2071" i="2"/>
  <c r="CL2071" i="2"/>
  <c r="CN2055" i="2"/>
  <c r="CG2062" i="2"/>
  <c r="CF2113" i="2"/>
  <c r="CF2124" i="2"/>
  <c r="CG2124" i="2" s="1"/>
  <c r="CP2124" i="2" s="1"/>
  <c r="CE2031" i="2"/>
  <c r="CF2031" i="2" s="1"/>
  <c r="CG2031" i="2" s="1"/>
  <c r="CE2039" i="2"/>
  <c r="CF2039" i="2" s="1"/>
  <c r="CE2051" i="2"/>
  <c r="CF2051" i="2" s="1"/>
  <c r="CG2051" i="2" s="1"/>
  <c r="CF2075" i="2"/>
  <c r="CH2075" i="2" s="1"/>
  <c r="CF2079" i="2"/>
  <c r="CE2084" i="2"/>
  <c r="CF2084" i="2" s="1"/>
  <c r="CG2084" i="2" s="1"/>
  <c r="CG2110" i="2"/>
  <c r="CY2119" i="2"/>
  <c r="CR2119" i="2"/>
  <c r="CF2083" i="2"/>
  <c r="CH2083" i="2" s="1"/>
  <c r="CH2084" i="2"/>
  <c r="CF2089" i="2"/>
  <c r="CH2089" i="2" s="1"/>
  <c r="CL2089" i="2" s="1"/>
  <c r="CE2093" i="2"/>
  <c r="CF2093" i="2" s="1"/>
  <c r="CF2095" i="2"/>
  <c r="CG2095" i="2" s="1"/>
  <c r="CF2106" i="2"/>
  <c r="CG2106" i="2" s="1"/>
  <c r="CF2117" i="2"/>
  <c r="BL2071" i="2"/>
  <c r="CF2076" i="2"/>
  <c r="CH2076" i="2" s="1"/>
  <c r="CE2080" i="2"/>
  <c r="CF2080" i="2" s="1"/>
  <c r="CH2080" i="2" s="1"/>
  <c r="AA2087" i="2"/>
  <c r="CN2087" i="2"/>
  <c r="CF2103" i="2"/>
  <c r="CH2110" i="2"/>
  <c r="CF2112" i="2"/>
  <c r="CF2115" i="2"/>
  <c r="CF2119" i="2"/>
  <c r="CE2052" i="2"/>
  <c r="CF2052" i="2" s="1"/>
  <c r="CE2056" i="2"/>
  <c r="CF2056" i="2" s="1"/>
  <c r="CH2056" i="2" s="1"/>
  <c r="CE2064" i="2"/>
  <c r="CF2064" i="2" s="1"/>
  <c r="CH2064" i="2" s="1"/>
  <c r="BX2071" i="2"/>
  <c r="AQ2087" i="2"/>
  <c r="CF2091" i="2"/>
  <c r="CE2092" i="2"/>
  <c r="CF2092" i="2" s="1"/>
  <c r="CH2092" i="2" s="1"/>
  <c r="CL2092" i="2" s="1"/>
  <c r="CF2097" i="2"/>
  <c r="CG2097" i="2" s="1"/>
  <c r="CP2097" i="2" s="1"/>
  <c r="CR2102" i="2"/>
  <c r="CY2102" i="2"/>
  <c r="CF2105" i="2"/>
  <c r="CG2105" i="2" s="1"/>
  <c r="CF2121" i="2"/>
  <c r="CH2121" i="2" s="1"/>
  <c r="CF2135" i="2"/>
  <c r="CE2145" i="2"/>
  <c r="CF2145" i="2" s="1"/>
  <c r="CH2145" i="2" s="1"/>
  <c r="CF2146" i="2"/>
  <c r="CH2146" i="2" s="1"/>
  <c r="CL2146" i="2" s="1"/>
  <c r="CE2035" i="2"/>
  <c r="CF2035" i="2" s="1"/>
  <c r="CG2035" i="2" s="1"/>
  <c r="CE2043" i="2"/>
  <c r="CF2043" i="2" s="1"/>
  <c r="CG2043" i="2" s="1"/>
  <c r="CH2067" i="2"/>
  <c r="CF2072" i="2"/>
  <c r="CH2072" i="2" s="1"/>
  <c r="CJ2072" i="2" s="1"/>
  <c r="CF2087" i="2"/>
  <c r="CF2101" i="2"/>
  <c r="CH2101" i="2" s="1"/>
  <c r="CL2101" i="2" s="1"/>
  <c r="CG2118" i="2"/>
  <c r="CF2123" i="2"/>
  <c r="CF2132" i="2"/>
  <c r="CG2132" i="2" s="1"/>
  <c r="CP2132" i="2" s="1"/>
  <c r="CF2068" i="2"/>
  <c r="CG2068" i="2" s="1"/>
  <c r="CE2077" i="2"/>
  <c r="CF2077" i="2" s="1"/>
  <c r="CH2077" i="2" s="1"/>
  <c r="CF2081" i="2"/>
  <c r="CG2081" i="2" s="1"/>
  <c r="CP2082" i="2"/>
  <c r="CG2102" i="2"/>
  <c r="CE2102" i="2"/>
  <c r="CF2102" i="2" s="1"/>
  <c r="CH2102" i="2" s="1"/>
  <c r="CF2109" i="2"/>
  <c r="CG2109" i="2" s="1"/>
  <c r="CF2114" i="2"/>
  <c r="CG2114" i="2" s="1"/>
  <c r="CV2114" i="2" s="1"/>
  <c r="CF2065" i="2"/>
  <c r="CG2065" i="2" s="1"/>
  <c r="CF2073" i="2"/>
  <c r="CH2073" i="2" s="1"/>
  <c r="CF2085" i="2"/>
  <c r="CG2085" i="2" s="1"/>
  <c r="CE2088" i="2"/>
  <c r="CF2088" i="2" s="1"/>
  <c r="CH2088" i="2" s="1"/>
  <c r="CL2088" i="2" s="1"/>
  <c r="CF2090" i="2"/>
  <c r="CF2104" i="2"/>
  <c r="CF2107" i="2"/>
  <c r="CF2111" i="2"/>
  <c r="CH2118" i="2"/>
  <c r="CF2120" i="2"/>
  <c r="CE2131" i="2"/>
  <c r="CF2131" i="2" s="1"/>
  <c r="CN2095" i="2"/>
  <c r="CF2138" i="2"/>
  <c r="CE2141" i="2"/>
  <c r="CF2141" i="2" s="1"/>
  <c r="CF2163" i="2"/>
  <c r="CG2163" i="2" s="1"/>
  <c r="CV2163" i="2" s="1"/>
  <c r="CF2173" i="2"/>
  <c r="CF2182" i="2"/>
  <c r="CH2182" i="2" s="1"/>
  <c r="CL2182" i="2" s="1"/>
  <c r="CV2191" i="2"/>
  <c r="CH2082" i="2"/>
  <c r="BL2102" i="2"/>
  <c r="CH2106" i="2"/>
  <c r="CH2114" i="2"/>
  <c r="CJ2114" i="2" s="1"/>
  <c r="BP2124" i="2"/>
  <c r="CE2127" i="2"/>
  <c r="CF2127" i="2" s="1"/>
  <c r="CH2127" i="2" s="1"/>
  <c r="CF2130" i="2"/>
  <c r="CH2138" i="2"/>
  <c r="BX2138" i="2" s="1"/>
  <c r="CE2143" i="2"/>
  <c r="CF2143" i="2" s="1"/>
  <c r="CF2175" i="2"/>
  <c r="CG2175" i="2" s="1"/>
  <c r="CE2176" i="2"/>
  <c r="CF2176" i="2" s="1"/>
  <c r="CH2176" i="2" s="1"/>
  <c r="CF2187" i="2"/>
  <c r="CE2078" i="2"/>
  <c r="CF2078" i="2" s="1"/>
  <c r="CH2078" i="2" s="1"/>
  <c r="CE2086" i="2"/>
  <c r="CF2086" i="2" s="1"/>
  <c r="CG2086" i="2" s="1"/>
  <c r="CE2094" i="2"/>
  <c r="CF2094" i="2" s="1"/>
  <c r="CG2094" i="2" s="1"/>
  <c r="CH2095" i="2"/>
  <c r="CJ2095" i="2" s="1"/>
  <c r="CE2098" i="2"/>
  <c r="CF2098" i="2" s="1"/>
  <c r="CG2098" i="2" s="1"/>
  <c r="CH2109" i="2"/>
  <c r="CJ2109" i="2" s="1"/>
  <c r="CH2135" i="2"/>
  <c r="CF2148" i="2"/>
  <c r="CF2152" i="2"/>
  <c r="CG2152" i="2" s="1"/>
  <c r="CP2152" i="2" s="1"/>
  <c r="CF2156" i="2"/>
  <c r="CF2158" i="2"/>
  <c r="CG2158" i="2" s="1"/>
  <c r="CF2166" i="2"/>
  <c r="CG2166" i="2" s="1"/>
  <c r="CF2126" i="2"/>
  <c r="CG2126" i="2" s="1"/>
  <c r="CF2134" i="2"/>
  <c r="CF2136" i="2"/>
  <c r="CG2136" i="2" s="1"/>
  <c r="CP2136" i="2" s="1"/>
  <c r="CP2140" i="2"/>
  <c r="CH2152" i="2"/>
  <c r="CJ2152" i="2" s="1"/>
  <c r="CF2154" i="2"/>
  <c r="CG2154" i="2" s="1"/>
  <c r="CF2155" i="2"/>
  <c r="CH2155" i="2" s="1"/>
  <c r="CF2179" i="2"/>
  <c r="CG2179" i="2" s="1"/>
  <c r="CE2192" i="2"/>
  <c r="CF2192" i="2" s="1"/>
  <c r="CE2096" i="2"/>
  <c r="CF2096" i="2" s="1"/>
  <c r="CH2096" i="2" s="1"/>
  <c r="CE2108" i="2"/>
  <c r="CF2108" i="2" s="1"/>
  <c r="CG2108" i="2" s="1"/>
  <c r="CE2116" i="2"/>
  <c r="CF2116" i="2" s="1"/>
  <c r="CH2116" i="2" s="1"/>
  <c r="CE2129" i="2"/>
  <c r="CF2129" i="2" s="1"/>
  <c r="CH2129" i="2" s="1"/>
  <c r="CF2142" i="2"/>
  <c r="CF2144" i="2"/>
  <c r="CG2144" i="2" s="1"/>
  <c r="CF2174" i="2"/>
  <c r="CG2174" i="2" s="1"/>
  <c r="CP2174" i="2" s="1"/>
  <c r="CF2184" i="2"/>
  <c r="CE2099" i="2"/>
  <c r="CF2099" i="2" s="1"/>
  <c r="CH2099" i="2" s="1"/>
  <c r="BX2118" i="2"/>
  <c r="CE2125" i="2"/>
  <c r="CF2125" i="2" s="1"/>
  <c r="CH2125" i="2" s="1"/>
  <c r="CE2151" i="2"/>
  <c r="CF2151" i="2" s="1"/>
  <c r="CG2151" i="2" s="1"/>
  <c r="CF2164" i="2"/>
  <c r="CG2164" i="2" s="1"/>
  <c r="CE2165" i="2"/>
  <c r="CF2165" i="2" s="1"/>
  <c r="CG2165" i="2" s="1"/>
  <c r="CF2122" i="2"/>
  <c r="BL2128" i="2"/>
  <c r="BH2128" i="2"/>
  <c r="CF2128" i="2"/>
  <c r="CF2157" i="2"/>
  <c r="CH2157" i="2" s="1"/>
  <c r="CP2160" i="2"/>
  <c r="CF2167" i="2"/>
  <c r="CF2171" i="2"/>
  <c r="CG2171" i="2" s="1"/>
  <c r="CF2178" i="2"/>
  <c r="CP2186" i="2"/>
  <c r="CN2128" i="2"/>
  <c r="AA2128" i="2"/>
  <c r="CE2133" i="2"/>
  <c r="CF2133" i="2" s="1"/>
  <c r="CH2133" i="2" s="1"/>
  <c r="CG2135" i="2"/>
  <c r="CP2135" i="2" s="1"/>
  <c r="CG2138" i="2"/>
  <c r="H2145" i="2"/>
  <c r="CF2150" i="2"/>
  <c r="CG2150" i="2" s="1"/>
  <c r="CF2153" i="2"/>
  <c r="CH2153" i="2" s="1"/>
  <c r="CG2173" i="2"/>
  <c r="CF2185" i="2"/>
  <c r="CH2185" i="2" s="1"/>
  <c r="CF2197" i="2"/>
  <c r="CH2197" i="2" s="1"/>
  <c r="BL2208" i="2"/>
  <c r="BH2208" i="2"/>
  <c r="CF2210" i="2"/>
  <c r="CH2210" i="2" s="1"/>
  <c r="CF2211" i="2"/>
  <c r="CG2211" i="2" s="1"/>
  <c r="CP2211" i="2" s="1"/>
  <c r="CF2217" i="2"/>
  <c r="CF2240" i="2"/>
  <c r="CF2256" i="2"/>
  <c r="CG2155" i="2"/>
  <c r="CG2157" i="2"/>
  <c r="CH2164" i="2"/>
  <c r="CH2173" i="2"/>
  <c r="CL2173" i="2" s="1"/>
  <c r="CH2175" i="2"/>
  <c r="BX2175" i="2" s="1"/>
  <c r="CN2176" i="2"/>
  <c r="H2188" i="2"/>
  <c r="AA2188" i="2"/>
  <c r="BL2188" i="2"/>
  <c r="CE2190" i="2"/>
  <c r="CF2190" i="2" s="1"/>
  <c r="CG2190" i="2" s="1"/>
  <c r="CP2190" i="2" s="1"/>
  <c r="CP2191" i="2"/>
  <c r="H2196" i="2"/>
  <c r="CE2214" i="2"/>
  <c r="CF2214" i="2" s="1"/>
  <c r="CG2214" i="2" s="1"/>
  <c r="CP2215" i="2"/>
  <c r="CF2227" i="2"/>
  <c r="CF2229" i="2"/>
  <c r="CE2230" i="2"/>
  <c r="CF2230" i="2" s="1"/>
  <c r="CH2230" i="2" s="1"/>
  <c r="CF2232" i="2"/>
  <c r="CH2232" i="2" s="1"/>
  <c r="CF2237" i="2"/>
  <c r="CG2237" i="2" s="1"/>
  <c r="CH2165" i="2"/>
  <c r="CJ2165" i="2" s="1"/>
  <c r="CF2177" i="2"/>
  <c r="CH2178" i="2"/>
  <c r="CL2178" i="2" s="1"/>
  <c r="BH2184" i="2"/>
  <c r="AQ2188" i="2"/>
  <c r="CE2202" i="2"/>
  <c r="CF2202" i="2" s="1"/>
  <c r="CH2202" i="2" s="1"/>
  <c r="CJ2202" i="2" s="1"/>
  <c r="CH2203" i="2"/>
  <c r="CL2203" i="2"/>
  <c r="CF2206" i="2"/>
  <c r="CH2206" i="2" s="1"/>
  <c r="CF2207" i="2"/>
  <c r="CG2207" i="2" s="1"/>
  <c r="CP2207" i="2" s="1"/>
  <c r="CF2209" i="2"/>
  <c r="CF2219" i="2"/>
  <c r="CG2219" i="2" s="1"/>
  <c r="CH2223" i="2"/>
  <c r="CH2140" i="2"/>
  <c r="CJ2140" i="2" s="1"/>
  <c r="CE2149" i="2"/>
  <c r="CF2149" i="2" s="1"/>
  <c r="CH2149" i="2" s="1"/>
  <c r="CH2160" i="2"/>
  <c r="CE2161" i="2"/>
  <c r="CF2161" i="2" s="1"/>
  <c r="CG2161" i="2" s="1"/>
  <c r="CE2169" i="2"/>
  <c r="CF2169" i="2" s="1"/>
  <c r="CH2169" i="2" s="1"/>
  <c r="CE2170" i="2"/>
  <c r="CF2170" i="2" s="1"/>
  <c r="CH2170" i="2" s="1"/>
  <c r="H2176" i="2"/>
  <c r="CE2181" i="2"/>
  <c r="CF2181" i="2" s="1"/>
  <c r="CH2181" i="2" s="1"/>
  <c r="CE2196" i="2"/>
  <c r="CF2196" i="2" s="1"/>
  <c r="CH2199" i="2"/>
  <c r="CJ2199" i="2" s="1"/>
  <c r="AQ2208" i="2"/>
  <c r="CF2208" i="2"/>
  <c r="CH2208" i="2" s="1"/>
  <c r="CF2255" i="2"/>
  <c r="AQ2176" i="2"/>
  <c r="AA2184" i="2"/>
  <c r="CG2186" i="2"/>
  <c r="CP2203" i="2"/>
  <c r="CF2205" i="2"/>
  <c r="CH2205" i="2" s="1"/>
  <c r="CL2206" i="2"/>
  <c r="CF2213" i="2"/>
  <c r="CF2216" i="2"/>
  <c r="CE2222" i="2"/>
  <c r="CF2222" i="2" s="1"/>
  <c r="CH2222" i="2" s="1"/>
  <c r="CP2223" i="2"/>
  <c r="CP2237" i="2"/>
  <c r="CF2244" i="2"/>
  <c r="CG2244" i="2" s="1"/>
  <c r="CP2244" i="2" s="1"/>
  <c r="CF2248" i="2"/>
  <c r="CG2248" i="2" s="1"/>
  <c r="CP2248" i="2" s="1"/>
  <c r="CE2139" i="2"/>
  <c r="CF2139" i="2" s="1"/>
  <c r="CH2139" i="2" s="1"/>
  <c r="CJ2139" i="2" s="1"/>
  <c r="CE2147" i="2"/>
  <c r="CF2147" i="2" s="1"/>
  <c r="CH2147" i="2" s="1"/>
  <c r="CL2147" i="2" s="1"/>
  <c r="CE2159" i="2"/>
  <c r="CF2159" i="2" s="1"/>
  <c r="CH2159" i="2" s="1"/>
  <c r="CE2162" i="2"/>
  <c r="CF2162" i="2" s="1"/>
  <c r="CG2162" i="2" s="1"/>
  <c r="CG2168" i="2"/>
  <c r="CP2168" i="2" s="1"/>
  <c r="CP2175" i="2"/>
  <c r="AQ2184" i="2"/>
  <c r="CE2188" i="2"/>
  <c r="CF2188" i="2" s="1"/>
  <c r="CH2188" i="2" s="1"/>
  <c r="CL2188" i="2" s="1"/>
  <c r="CF2195" i="2"/>
  <c r="CG2195" i="2" s="1"/>
  <c r="CP2199" i="2"/>
  <c r="CE2201" i="2"/>
  <c r="CF2201" i="2" s="1"/>
  <c r="CG2201" i="2" s="1"/>
  <c r="CF2218" i="2"/>
  <c r="CH2218" i="2" s="1"/>
  <c r="CP2219" i="2"/>
  <c r="CF2224" i="2"/>
  <c r="CH2224" i="2" s="1"/>
  <c r="CE2225" i="2"/>
  <c r="CF2225" i="2" s="1"/>
  <c r="CH2225" i="2" s="1"/>
  <c r="CL2225" i="2" s="1"/>
  <c r="CF2228" i="2"/>
  <c r="CH2228" i="2" s="1"/>
  <c r="CF2231" i="2"/>
  <c r="CG2231" i="2" s="1"/>
  <c r="CF2233" i="2"/>
  <c r="CG2233" i="2" s="1"/>
  <c r="CF2238" i="2"/>
  <c r="CG2238" i="2" s="1"/>
  <c r="CF2172" i="2"/>
  <c r="CP2183" i="2"/>
  <c r="CH2191" i="2"/>
  <c r="CJ2191" i="2" s="1"/>
  <c r="AQ2192" i="2"/>
  <c r="CF2193" i="2"/>
  <c r="CV2203" i="2"/>
  <c r="CH2241" i="2"/>
  <c r="CL2241" i="2" s="1"/>
  <c r="CH2171" i="2"/>
  <c r="BX2171" i="2" s="1"/>
  <c r="CG2178" i="2"/>
  <c r="CP2178" i="2" s="1"/>
  <c r="CH2179" i="2"/>
  <c r="CJ2179" i="2" s="1"/>
  <c r="CG2182" i="2"/>
  <c r="CG2185" i="2"/>
  <c r="CH2186" i="2"/>
  <c r="CL2186" i="2" s="1"/>
  <c r="CE2189" i="2"/>
  <c r="CF2189" i="2" s="1"/>
  <c r="CG2189" i="2" s="1"/>
  <c r="CF2194" i="2"/>
  <c r="BH2196" i="2"/>
  <c r="CE2198" i="2"/>
  <c r="CF2198" i="2" s="1"/>
  <c r="CH2198" i="2" s="1"/>
  <c r="CN2201" i="2"/>
  <c r="CH2215" i="2"/>
  <c r="CJ2215" i="2" s="1"/>
  <c r="CG2221" i="2"/>
  <c r="CP2221" i="2" s="1"/>
  <c r="CE2221" i="2"/>
  <c r="CF2221" i="2" s="1"/>
  <c r="CH2221" i="2" s="1"/>
  <c r="CF2235" i="2"/>
  <c r="CG2240" i="2"/>
  <c r="CH2243" i="2"/>
  <c r="BL2230" i="2"/>
  <c r="CH2240" i="2"/>
  <c r="CF2259" i="2"/>
  <c r="CH2259" i="2" s="1"/>
  <c r="AA2225" i="2"/>
  <c r="CE2226" i="2"/>
  <c r="CF2226" i="2" s="1"/>
  <c r="CG2228" i="2"/>
  <c r="CG2232" i="2"/>
  <c r="CF2246" i="2"/>
  <c r="CE2250" i="2"/>
  <c r="CF2250" i="2" s="1"/>
  <c r="CH2250" i="2" s="1"/>
  <c r="CE2254" i="2"/>
  <c r="CF2254" i="2" s="1"/>
  <c r="CH2254" i="2" s="1"/>
  <c r="CG2255" i="2"/>
  <c r="CP2260" i="2"/>
  <c r="CP2264" i="2"/>
  <c r="CF2280" i="2"/>
  <c r="CG2280" i="2" s="1"/>
  <c r="CP2280" i="2" s="1"/>
  <c r="CE2306" i="2"/>
  <c r="CF2306" i="2" s="1"/>
  <c r="CG2306" i="2" s="1"/>
  <c r="CP2306" i="2" s="1"/>
  <c r="CF2242" i="2"/>
  <c r="CG2242" i="2" s="1"/>
  <c r="CF2253" i="2"/>
  <c r="CH2253" i="2" s="1"/>
  <c r="CF2300" i="2"/>
  <c r="CH2183" i="2"/>
  <c r="CH2195" i="2"/>
  <c r="CJ2195" i="2" s="1"/>
  <c r="CH2211" i="2"/>
  <c r="CE2212" i="2"/>
  <c r="CF2212" i="2" s="1"/>
  <c r="CH2219" i="2"/>
  <c r="CJ2219" i="2" s="1"/>
  <c r="CE2220" i="2"/>
  <c r="CF2220" i="2" s="1"/>
  <c r="CH2220" i="2" s="1"/>
  <c r="CE2236" i="2"/>
  <c r="CF2236" i="2" s="1"/>
  <c r="CH2236" i="2" s="1"/>
  <c r="CH2238" i="2"/>
  <c r="CL2238" i="2" s="1"/>
  <c r="CE2239" i="2"/>
  <c r="CF2239" i="2" s="1"/>
  <c r="CH2239" i="2" s="1"/>
  <c r="CF2245" i="2"/>
  <c r="CG2253" i="2"/>
  <c r="CF2257" i="2"/>
  <c r="CE2262" i="2"/>
  <c r="CF2262" i="2" s="1"/>
  <c r="CF2265" i="2"/>
  <c r="CF2271" i="2"/>
  <c r="CG2271" i="2" s="1"/>
  <c r="CF2276" i="2"/>
  <c r="CG2276" i="2" s="1"/>
  <c r="CP2276" i="2" s="1"/>
  <c r="CF2288" i="2"/>
  <c r="CV2303" i="2"/>
  <c r="CH2255" i="2"/>
  <c r="CL2255" i="2" s="1"/>
  <c r="CF2261" i="2"/>
  <c r="CF2263" i="2"/>
  <c r="CH2263" i="2" s="1"/>
  <c r="CL2263" i="2" s="1"/>
  <c r="BL2268" i="2"/>
  <c r="BH2268" i="2"/>
  <c r="CH2271" i="2"/>
  <c r="CJ2271" i="2" s="1"/>
  <c r="CH2276" i="2"/>
  <c r="CF2279" i="2"/>
  <c r="CG2279" i="2" s="1"/>
  <c r="CP2279" i="2" s="1"/>
  <c r="CF2283" i="2"/>
  <c r="CH2292" i="2"/>
  <c r="CJ2292" i="2" s="1"/>
  <c r="CL2297" i="2"/>
  <c r="CE2234" i="2"/>
  <c r="CF2234" i="2" s="1"/>
  <c r="CP2240" i="2"/>
  <c r="CF2251" i="2"/>
  <c r="CH2251" i="2" s="1"/>
  <c r="CL2251" i="2" s="1"/>
  <c r="CF2258" i="2"/>
  <c r="CH2258" i="2" s="1"/>
  <c r="CG2266" i="2"/>
  <c r="CP2266" i="2" s="1"/>
  <c r="CE2266" i="2"/>
  <c r="CF2266" i="2" s="1"/>
  <c r="AQ2270" i="2"/>
  <c r="CF2281" i="2"/>
  <c r="CG2281" i="2" s="1"/>
  <c r="CG2243" i="2"/>
  <c r="CP2243" i="2" s="1"/>
  <c r="CF2249" i="2"/>
  <c r="CP2252" i="2"/>
  <c r="CH2264" i="2"/>
  <c r="CJ2264" i="2" s="1"/>
  <c r="CH2266" i="2"/>
  <c r="CF2267" i="2"/>
  <c r="CG2267" i="2" s="1"/>
  <c r="CP2267" i="2" s="1"/>
  <c r="CF2269" i="2"/>
  <c r="CE2270" i="2"/>
  <c r="CF2270" i="2" s="1"/>
  <c r="CH2270" i="2" s="1"/>
  <c r="CF2275" i="2"/>
  <c r="CG2275" i="2" s="1"/>
  <c r="CF2287" i="2"/>
  <c r="CG2287" i="2" s="1"/>
  <c r="CP2287" i="2" s="1"/>
  <c r="CY2289" i="2"/>
  <c r="CR2289" i="2"/>
  <c r="CE2247" i="2"/>
  <c r="CF2247" i="2" s="1"/>
  <c r="CH2247" i="2" s="1"/>
  <c r="CG2259" i="2"/>
  <c r="CP2259" i="2" s="1"/>
  <c r="CF2273" i="2"/>
  <c r="CF2277" i="2"/>
  <c r="CG2278" i="2"/>
  <c r="CE2278" i="2"/>
  <c r="CF2278" i="2" s="1"/>
  <c r="CH2278" i="2" s="1"/>
  <c r="CF2285" i="2"/>
  <c r="CF2289" i="2"/>
  <c r="CF2296" i="2"/>
  <c r="CH2296" i="2" s="1"/>
  <c r="CF2302" i="2"/>
  <c r="CH2302" i="2" s="1"/>
  <c r="CE2282" i="2"/>
  <c r="CF2282" i="2" s="1"/>
  <c r="CH2282" i="2" s="1"/>
  <c r="CE2290" i="2"/>
  <c r="CF2290" i="2" s="1"/>
  <c r="CH2290" i="2" s="1"/>
  <c r="BX2290" i="2" s="1"/>
  <c r="CF2299" i="2"/>
  <c r="CG2299" i="2" s="1"/>
  <c r="CH2303" i="2"/>
  <c r="CL2303" i="2" s="1"/>
  <c r="CF2305" i="2"/>
  <c r="CH2305" i="2" s="1"/>
  <c r="CF2317" i="2"/>
  <c r="CE2322" i="2"/>
  <c r="CF2322" i="2" s="1"/>
  <c r="CH2322" i="2" s="1"/>
  <c r="CL2322" i="2" s="1"/>
  <c r="CF2349" i="2"/>
  <c r="CF2367" i="2"/>
  <c r="CH2367" i="2" s="1"/>
  <c r="CF2371" i="2"/>
  <c r="CH2371" i="2" s="1"/>
  <c r="CH2244" i="2"/>
  <c r="CJ2244" i="2" s="1"/>
  <c r="CH2252" i="2"/>
  <c r="BX2252" i="2" s="1"/>
  <c r="CH2260" i="2"/>
  <c r="CJ2260" i="2" s="1"/>
  <c r="AA2268" i="2"/>
  <c r="CE2291" i="2"/>
  <c r="CF2291" i="2" s="1"/>
  <c r="CH2291" i="2" s="1"/>
  <c r="CH2295" i="2"/>
  <c r="BX2295" i="2" s="1"/>
  <c r="CN2321" i="2"/>
  <c r="AA2321" i="2"/>
  <c r="CE2323" i="2"/>
  <c r="CF2323" i="2" s="1"/>
  <c r="CH2323" i="2" s="1"/>
  <c r="CF2326" i="2"/>
  <c r="CH2326" i="2" s="1"/>
  <c r="CF2327" i="2"/>
  <c r="CG2327" i="2" s="1"/>
  <c r="CF2341" i="2"/>
  <c r="CF2386" i="2"/>
  <c r="CG2386" i="2" s="1"/>
  <c r="CH2275" i="2"/>
  <c r="CH2279" i="2"/>
  <c r="CJ2279" i="2" s="1"/>
  <c r="CG2297" i="2"/>
  <c r="CP2297" i="2" s="1"/>
  <c r="CN2299" i="2"/>
  <c r="CP2299" i="2" s="1"/>
  <c r="AA2299" i="2"/>
  <c r="CH2299" i="2"/>
  <c r="CJ2299" i="2" s="1"/>
  <c r="AQ2304" i="2"/>
  <c r="CF2311" i="2"/>
  <c r="CG2311" i="2" s="1"/>
  <c r="CE2313" i="2"/>
  <c r="CF2313" i="2" s="1"/>
  <c r="CE2316" i="2"/>
  <c r="CF2316" i="2" s="1"/>
  <c r="CH2316" i="2" s="1"/>
  <c r="CE2320" i="2"/>
  <c r="CF2320" i="2" s="1"/>
  <c r="CH2320" i="2" s="1"/>
  <c r="AQ2321" i="2"/>
  <c r="CH2331" i="2"/>
  <c r="CF2335" i="2"/>
  <c r="CF2344" i="2"/>
  <c r="CH2344" i="2" s="1"/>
  <c r="CF2348" i="2"/>
  <c r="CE2364" i="2"/>
  <c r="CF2364" i="2" s="1"/>
  <c r="CH2364" i="2" s="1"/>
  <c r="CL2364" i="2"/>
  <c r="CH2297" i="2"/>
  <c r="CJ2297" i="2" s="1"/>
  <c r="CP2303" i="2"/>
  <c r="H2308" i="2"/>
  <c r="CH2311" i="2"/>
  <c r="CF2340" i="2"/>
  <c r="CH2345" i="2"/>
  <c r="CE2379" i="2"/>
  <c r="CF2379" i="2" s="1"/>
  <c r="CG2379" i="2" s="1"/>
  <c r="CE2268" i="2"/>
  <c r="CF2268" i="2" s="1"/>
  <c r="CE2274" i="2"/>
  <c r="CF2274" i="2" s="1"/>
  <c r="CH2274" i="2" s="1"/>
  <c r="CE2286" i="2"/>
  <c r="CF2286" i="2" s="1"/>
  <c r="CH2286" i="2" s="1"/>
  <c r="CF2293" i="2"/>
  <c r="CH2293" i="2" s="1"/>
  <c r="CH2307" i="2"/>
  <c r="BX2307" i="2" s="1"/>
  <c r="CE2309" i="2"/>
  <c r="CF2309" i="2" s="1"/>
  <c r="CG2309" i="2" s="1"/>
  <c r="CE2314" i="2"/>
  <c r="CF2314" i="2" s="1"/>
  <c r="CH2314" i="2" s="1"/>
  <c r="CF2315" i="2"/>
  <c r="CG2315" i="2" s="1"/>
  <c r="CP2315" i="2" s="1"/>
  <c r="CE2321" i="2"/>
  <c r="CF2321" i="2" s="1"/>
  <c r="CH2321" i="2" s="1"/>
  <c r="CE2347" i="2"/>
  <c r="CF2347" i="2" s="1"/>
  <c r="CH2347" i="2" s="1"/>
  <c r="BX2292" i="2"/>
  <c r="CE2294" i="2"/>
  <c r="CF2294" i="2" s="1"/>
  <c r="CH2294" i="2" s="1"/>
  <c r="BX2297" i="2"/>
  <c r="CE2298" i="2"/>
  <c r="CF2298" i="2" s="1"/>
  <c r="CH2298" i="2" s="1"/>
  <c r="CL2298" i="2" s="1"/>
  <c r="CE2304" i="2"/>
  <c r="CF2304" i="2" s="1"/>
  <c r="CH2304" i="2" s="1"/>
  <c r="CE2308" i="2"/>
  <c r="CF2308" i="2" s="1"/>
  <c r="CG2308" i="2" s="1"/>
  <c r="CG2318" i="2"/>
  <c r="CF2333" i="2"/>
  <c r="CF2334" i="2"/>
  <c r="CG2334" i="2" s="1"/>
  <c r="BH2342" i="2"/>
  <c r="CP2345" i="2"/>
  <c r="CF2372" i="2"/>
  <c r="CF2397" i="2"/>
  <c r="CL2292" i="2"/>
  <c r="CP2295" i="2"/>
  <c r="CV2299" i="2"/>
  <c r="CG2300" i="2"/>
  <c r="CG2305" i="2"/>
  <c r="CP2307" i="2"/>
  <c r="CG2310" i="2"/>
  <c r="CV2310" i="2" s="1"/>
  <c r="H2322" i="2"/>
  <c r="CF2325" i="2"/>
  <c r="CG2325" i="2" s="1"/>
  <c r="CH2300" i="2"/>
  <c r="CF2301" i="2"/>
  <c r="CH2301" i="2" s="1"/>
  <c r="BL2304" i="2"/>
  <c r="CF2319" i="2"/>
  <c r="CH2325" i="2"/>
  <c r="CJ2325" i="2" s="1"/>
  <c r="CH2332" i="2"/>
  <c r="CJ2332" i="2" s="1"/>
  <c r="CF2343" i="2"/>
  <c r="CH2343" i="2" s="1"/>
  <c r="CF2346" i="2"/>
  <c r="CG2349" i="2"/>
  <c r="CF2353" i="2"/>
  <c r="CG2353" i="2" s="1"/>
  <c r="CF2365" i="2"/>
  <c r="CF2357" i="2"/>
  <c r="BL2369" i="2"/>
  <c r="BH2369" i="2"/>
  <c r="CP2381" i="2"/>
  <c r="CE2387" i="2"/>
  <c r="CF2387" i="2" s="1"/>
  <c r="CG2387" i="2" s="1"/>
  <c r="CF2417" i="2"/>
  <c r="CG2417" i="2" s="1"/>
  <c r="AA2323" i="2"/>
  <c r="BH2323" i="2"/>
  <c r="CE2324" i="2"/>
  <c r="CF2324" i="2" s="1"/>
  <c r="CH2336" i="2"/>
  <c r="CJ2336" i="2" s="1"/>
  <c r="CF2342" i="2"/>
  <c r="CG2343" i="2"/>
  <c r="CG2367" i="2"/>
  <c r="CF2368" i="2"/>
  <c r="CF2373" i="2"/>
  <c r="CG2373" i="2" s="1"/>
  <c r="CP2373" i="2" s="1"/>
  <c r="CF2356" i="2"/>
  <c r="CF2358" i="2"/>
  <c r="CG2358" i="2" s="1"/>
  <c r="CE2360" i="2"/>
  <c r="CF2360" i="2" s="1"/>
  <c r="CG2360" i="2" s="1"/>
  <c r="CH2361" i="2"/>
  <c r="CJ2361" i="2" s="1"/>
  <c r="CG2369" i="2"/>
  <c r="CH2379" i="2"/>
  <c r="BX2379" i="2" s="1"/>
  <c r="CF2382" i="2"/>
  <c r="AQ2396" i="2"/>
  <c r="CG2331" i="2"/>
  <c r="CE2351" i="2"/>
  <c r="CF2351" i="2" s="1"/>
  <c r="CG2351" i="2" s="1"/>
  <c r="CF2352" i="2"/>
  <c r="CF2355" i="2"/>
  <c r="CF2359" i="2"/>
  <c r="CF2369" i="2"/>
  <c r="CH2369" i="2" s="1"/>
  <c r="CF2370" i="2"/>
  <c r="CE2375" i="2"/>
  <c r="CF2375" i="2" s="1"/>
  <c r="CG2375" i="2" s="1"/>
  <c r="CN2378" i="2"/>
  <c r="AA2378" i="2"/>
  <c r="CF2395" i="2"/>
  <c r="CE2396" i="2"/>
  <c r="CF2396" i="2" s="1"/>
  <c r="CH2396" i="2" s="1"/>
  <c r="CE2338" i="2"/>
  <c r="CF2338" i="2" s="1"/>
  <c r="CH2338" i="2" s="1"/>
  <c r="CE2339" i="2"/>
  <c r="CF2339" i="2" s="1"/>
  <c r="CH2339" i="2" s="1"/>
  <c r="AQ2342" i="2"/>
  <c r="CH2349" i="2"/>
  <c r="CF2354" i="2"/>
  <c r="CH2354" i="2" s="1"/>
  <c r="CH2358" i="2"/>
  <c r="AQ2378" i="2"/>
  <c r="CF2391" i="2"/>
  <c r="CH2391" i="2" s="1"/>
  <c r="BX2391" i="2" s="1"/>
  <c r="CF2394" i="2"/>
  <c r="CH2394" i="2" s="1"/>
  <c r="CF2409" i="2"/>
  <c r="CG2409" i="2" s="1"/>
  <c r="CF2414" i="2"/>
  <c r="CP2336" i="2"/>
  <c r="CG2354" i="2"/>
  <c r="CF2363" i="2"/>
  <c r="CF2384" i="2"/>
  <c r="CG2384" i="2" s="1"/>
  <c r="CP2386" i="2"/>
  <c r="CF2422" i="2"/>
  <c r="BX2325" i="2"/>
  <c r="CF2350" i="2"/>
  <c r="CG2350" i="2" s="1"/>
  <c r="CH2351" i="2"/>
  <c r="CF2374" i="2"/>
  <c r="CG2374" i="2" s="1"/>
  <c r="CG2378" i="2"/>
  <c r="CE2378" i="2"/>
  <c r="CF2378" i="2" s="1"/>
  <c r="CH2378" i="2" s="1"/>
  <c r="CE2390" i="2"/>
  <c r="CF2390" i="2" s="1"/>
  <c r="CH2390" i="2" s="1"/>
  <c r="CF2404" i="2"/>
  <c r="CF2416" i="2"/>
  <c r="CF2436" i="2"/>
  <c r="CG2361" i="2"/>
  <c r="CG2402" i="2"/>
  <c r="CE2410" i="2"/>
  <c r="CF2410" i="2" s="1"/>
  <c r="CG2410" i="2" s="1"/>
  <c r="CE2420" i="2"/>
  <c r="CF2420" i="2" s="1"/>
  <c r="CF2421" i="2"/>
  <c r="CF2425" i="2"/>
  <c r="CG2425" i="2" s="1"/>
  <c r="CP2425" i="2" s="1"/>
  <c r="CF2429" i="2"/>
  <c r="CG2429" i="2" s="1"/>
  <c r="CF2433" i="2"/>
  <c r="CG2433" i="2" s="1"/>
  <c r="CF2444" i="2"/>
  <c r="CH2381" i="2"/>
  <c r="CJ2381" i="2" s="1"/>
  <c r="CH2400" i="2"/>
  <c r="CH2402" i="2"/>
  <c r="CJ2402" i="2" s="1"/>
  <c r="CF2405" i="2"/>
  <c r="CG2405" i="2" s="1"/>
  <c r="CF2411" i="2"/>
  <c r="CE2415" i="2"/>
  <c r="CF2415" i="2" s="1"/>
  <c r="CH2415" i="2" s="1"/>
  <c r="CH2417" i="2"/>
  <c r="CF2424" i="2"/>
  <c r="CH2425" i="2"/>
  <c r="BX2425" i="2" s="1"/>
  <c r="CH2429" i="2"/>
  <c r="CJ2429" i="2" s="1"/>
  <c r="CF2442" i="2"/>
  <c r="CF2453" i="2"/>
  <c r="CE2385" i="2"/>
  <c r="CF2385" i="2" s="1"/>
  <c r="CG2385" i="2" s="1"/>
  <c r="CF2403" i="2"/>
  <c r="CG2403" i="2" s="1"/>
  <c r="CH2409" i="2"/>
  <c r="CE2376" i="2"/>
  <c r="CF2376" i="2" s="1"/>
  <c r="CH2376" i="2" s="1"/>
  <c r="CL2376" i="2" s="1"/>
  <c r="CE2380" i="2"/>
  <c r="CF2380" i="2" s="1"/>
  <c r="CG2380" i="2" s="1"/>
  <c r="CE2388" i="2"/>
  <c r="CF2388" i="2" s="1"/>
  <c r="CG2388" i="2" s="1"/>
  <c r="AA2396" i="2"/>
  <c r="CF2401" i="2"/>
  <c r="BL2404" i="2"/>
  <c r="CE2407" i="2"/>
  <c r="CF2407" i="2" s="1"/>
  <c r="CG2407" i="2" s="1"/>
  <c r="CE2428" i="2"/>
  <c r="CF2428" i="2" s="1"/>
  <c r="CH2428" i="2" s="1"/>
  <c r="CP2433" i="2"/>
  <c r="CF2437" i="2"/>
  <c r="CE2383" i="2"/>
  <c r="CF2383" i="2" s="1"/>
  <c r="CH2383" i="2" s="1"/>
  <c r="AQ2404" i="2"/>
  <c r="CF2408" i="2"/>
  <c r="CG2408" i="2" s="1"/>
  <c r="CE2412" i="2"/>
  <c r="CF2412" i="2" s="1"/>
  <c r="CH2412" i="2" s="1"/>
  <c r="CF2413" i="2"/>
  <c r="CG2413" i="2" s="1"/>
  <c r="CV2417" i="2"/>
  <c r="CP2417" i="2"/>
  <c r="CF2432" i="2"/>
  <c r="CG2432" i="2" s="1"/>
  <c r="BX2349" i="2"/>
  <c r="CP2409" i="2"/>
  <c r="CF2427" i="2"/>
  <c r="CF2430" i="2"/>
  <c r="CE2435" i="2"/>
  <c r="CF2435" i="2" s="1"/>
  <c r="CF2445" i="2"/>
  <c r="CG2445" i="2" s="1"/>
  <c r="CF2448" i="2"/>
  <c r="CF2389" i="2"/>
  <c r="CG2389" i="2" s="1"/>
  <c r="CF2398" i="2"/>
  <c r="CH2398" i="2" s="1"/>
  <c r="CF2399" i="2"/>
  <c r="CG2399" i="2" s="1"/>
  <c r="CP2400" i="2"/>
  <c r="CF2419" i="2"/>
  <c r="CH2432" i="2"/>
  <c r="CF2443" i="2"/>
  <c r="CF2447" i="2"/>
  <c r="AQ2454" i="2"/>
  <c r="CF2455" i="2"/>
  <c r="CG2455" i="2" s="1"/>
  <c r="CF2456" i="2"/>
  <c r="CV2459" i="2"/>
  <c r="CH2439" i="2"/>
  <c r="CJ2439" i="2" s="1"/>
  <c r="CE2440" i="2"/>
  <c r="CF2440" i="2" s="1"/>
  <c r="CH2440" i="2" s="1"/>
  <c r="CE2454" i="2"/>
  <c r="CF2454" i="2" s="1"/>
  <c r="CE2476" i="2"/>
  <c r="CF2476" i="2" s="1"/>
  <c r="CH2476" i="2" s="1"/>
  <c r="CE2423" i="2"/>
  <c r="CF2423" i="2" s="1"/>
  <c r="CG2423" i="2" s="1"/>
  <c r="CV2423" i="2" s="1"/>
  <c r="CE2431" i="2"/>
  <c r="CF2431" i="2" s="1"/>
  <c r="CH2431" i="2" s="1"/>
  <c r="BX2431" i="2" s="1"/>
  <c r="CH2444" i="2"/>
  <c r="CF2449" i="2"/>
  <c r="CG2449" i="2" s="1"/>
  <c r="CF2471" i="2"/>
  <c r="CH2471" i="2" s="1"/>
  <c r="BX2471" i="2" s="1"/>
  <c r="BX2417" i="2"/>
  <c r="CE2418" i="2"/>
  <c r="CF2418" i="2" s="1"/>
  <c r="CH2418" i="2" s="1"/>
  <c r="CE2426" i="2"/>
  <c r="CF2426" i="2" s="1"/>
  <c r="CH2426" i="2" s="1"/>
  <c r="CE2434" i="2"/>
  <c r="CF2434" i="2" s="1"/>
  <c r="CE2438" i="2"/>
  <c r="CF2438" i="2" s="1"/>
  <c r="CG2438" i="2" s="1"/>
  <c r="CF2446" i="2"/>
  <c r="CH2446" i="2" s="1"/>
  <c r="CH2459" i="2"/>
  <c r="CJ2459" i="2" s="1"/>
  <c r="CL2459" i="2"/>
  <c r="CH2462" i="2"/>
  <c r="CJ2462" i="2" s="1"/>
  <c r="CL2483" i="2"/>
  <c r="BX2400" i="2"/>
  <c r="CE2441" i="2"/>
  <c r="CF2441" i="2" s="1"/>
  <c r="CH2441" i="2" s="1"/>
  <c r="CF2450" i="2"/>
  <c r="CH2450" i="2" s="1"/>
  <c r="CE2458" i="2"/>
  <c r="CF2458" i="2" s="1"/>
  <c r="CH2458" i="2" s="1"/>
  <c r="CF2451" i="2"/>
  <c r="CG2460" i="2"/>
  <c r="CH2464" i="2"/>
  <c r="CJ2464" i="2" s="1"/>
  <c r="CF2473" i="2"/>
  <c r="CG2473" i="2" s="1"/>
  <c r="CP2473" i="2" s="1"/>
  <c r="BH2443" i="2"/>
  <c r="CG2444" i="2"/>
  <c r="CN2444" i="2"/>
  <c r="CF2452" i="2"/>
  <c r="CG2452" i="2" s="1"/>
  <c r="CP2452" i="2" s="1"/>
  <c r="H2454" i="2"/>
  <c r="AA2454" i="2"/>
  <c r="CF2457" i="2"/>
  <c r="CG2457" i="2" s="1"/>
  <c r="CF2477" i="2"/>
  <c r="CE2466" i="2"/>
  <c r="CF2466" i="2" s="1"/>
  <c r="CH2466" i="2" s="1"/>
  <c r="CH2472" i="2"/>
  <c r="CL2472" i="2" s="1"/>
  <c r="CF2504" i="2"/>
  <c r="CH2504" i="2" s="1"/>
  <c r="CE2461" i="2"/>
  <c r="CF2461" i="2" s="1"/>
  <c r="CG2461" i="2" s="1"/>
  <c r="CE2474" i="2"/>
  <c r="CF2474" i="2" s="1"/>
  <c r="CG2474" i="2" s="1"/>
  <c r="CF2489" i="2"/>
  <c r="CE2491" i="2"/>
  <c r="CF2491" i="2" s="1"/>
  <c r="CG2491" i="2" s="1"/>
  <c r="CE2465" i="2"/>
  <c r="CF2465" i="2" s="1"/>
  <c r="CG2465" i="2" s="1"/>
  <c r="CP2465" i="2" s="1"/>
  <c r="CE2480" i="2"/>
  <c r="CF2480" i="2" s="1"/>
  <c r="CH2480" i="2" s="1"/>
  <c r="CG2485" i="2"/>
  <c r="CP2485" i="2" s="1"/>
  <c r="CR2486" i="2"/>
  <c r="CY2486" i="2"/>
  <c r="CF2490" i="2"/>
  <c r="CF2494" i="2"/>
  <c r="CF2509" i="2"/>
  <c r="CG2509" i="2" s="1"/>
  <c r="CF2517" i="2"/>
  <c r="BX2458" i="2"/>
  <c r="CG2490" i="2"/>
  <c r="CG2493" i="2"/>
  <c r="CE2495" i="2"/>
  <c r="CF2495" i="2" s="1"/>
  <c r="CG2495" i="2" s="1"/>
  <c r="CF2513" i="2"/>
  <c r="CY2483" i="2"/>
  <c r="CH2490" i="2"/>
  <c r="CF2497" i="2"/>
  <c r="CF2498" i="2"/>
  <c r="CG2498" i="2" s="1"/>
  <c r="CE2501" i="2"/>
  <c r="CF2501" i="2" s="1"/>
  <c r="CH2501" i="2" s="1"/>
  <c r="CF2506" i="2"/>
  <c r="CG2506" i="2" s="1"/>
  <c r="CV2506" i="2" s="1"/>
  <c r="CG2508" i="2"/>
  <c r="CV2508" i="2" s="1"/>
  <c r="CF2463" i="2"/>
  <c r="CH2465" i="2"/>
  <c r="BX2465" i="2"/>
  <c r="CE2468" i="2"/>
  <c r="CF2468" i="2" s="1"/>
  <c r="CH2468" i="2" s="1"/>
  <c r="CF2469" i="2"/>
  <c r="CF2481" i="2"/>
  <c r="CG2481" i="2" s="1"/>
  <c r="CV2481" i="2" s="1"/>
  <c r="CF2486" i="2"/>
  <c r="CF2487" i="2"/>
  <c r="CV2505" i="2"/>
  <c r="CG2505" i="2"/>
  <c r="CF2479" i="2"/>
  <c r="CG2483" i="2"/>
  <c r="CE2483" i="2"/>
  <c r="CF2483" i="2" s="1"/>
  <c r="CH2483" i="2" s="1"/>
  <c r="CF2520" i="2"/>
  <c r="CG2520" i="2" s="1"/>
  <c r="CP2520" i="2" s="1"/>
  <c r="CF2475" i="2"/>
  <c r="CF2482" i="2"/>
  <c r="CH2482" i="2" s="1"/>
  <c r="CF2488" i="2"/>
  <c r="CH2488" i="2" s="1"/>
  <c r="CV2490" i="2"/>
  <c r="CP2490" i="2"/>
  <c r="CF2502" i="2"/>
  <c r="CG2502" i="2" s="1"/>
  <c r="CG2504" i="2"/>
  <c r="CH2505" i="2"/>
  <c r="CF2515" i="2"/>
  <c r="BX2490" i="2"/>
  <c r="CH2530" i="2"/>
  <c r="CP2534" i="2"/>
  <c r="CF2549" i="2"/>
  <c r="CH2551" i="2"/>
  <c r="CL2551" i="2" s="1"/>
  <c r="CE2564" i="2"/>
  <c r="CF2564" i="2" s="1"/>
  <c r="CH2564" i="2" s="1"/>
  <c r="CE2478" i="2"/>
  <c r="CF2478" i="2" s="1"/>
  <c r="CH2478" i="2" s="1"/>
  <c r="CH2485" i="2"/>
  <c r="CJ2485" i="2" s="1"/>
  <c r="CH2493" i="2"/>
  <c r="CJ2493" i="2" s="1"/>
  <c r="CF2514" i="2"/>
  <c r="CF2522" i="2"/>
  <c r="CF2527" i="2"/>
  <c r="CF2511" i="2"/>
  <c r="CH2511" i="2" s="1"/>
  <c r="CJ2511" i="2" s="1"/>
  <c r="CF2519" i="2"/>
  <c r="CH2519" i="2" s="1"/>
  <c r="CF2535" i="2"/>
  <c r="CG2535" i="2" s="1"/>
  <c r="CP2536" i="2"/>
  <c r="CF2546" i="2"/>
  <c r="CG2546" i="2" s="1"/>
  <c r="CE2484" i="2"/>
  <c r="CF2484" i="2" s="1"/>
  <c r="CG2484" i="2" s="1"/>
  <c r="CE2492" i="2"/>
  <c r="CF2492" i="2" s="1"/>
  <c r="CG2492" i="2" s="1"/>
  <c r="CE2496" i="2"/>
  <c r="CF2496" i="2" s="1"/>
  <c r="CH2498" i="2"/>
  <c r="CL2498" i="2" s="1"/>
  <c r="CE2499" i="2"/>
  <c r="CF2499" i="2" s="1"/>
  <c r="CH2499" i="2" s="1"/>
  <c r="CL2499" i="2" s="1"/>
  <c r="CH2502" i="2"/>
  <c r="CL2502" i="2" s="1"/>
  <c r="CE2503" i="2"/>
  <c r="CF2503" i="2" s="1"/>
  <c r="CH2503" i="2" s="1"/>
  <c r="BH2505" i="2"/>
  <c r="CH2506" i="2"/>
  <c r="CL2506" i="2" s="1"/>
  <c r="CE2507" i="2"/>
  <c r="CF2507" i="2" s="1"/>
  <c r="CH2507" i="2" s="1"/>
  <c r="CL2507" i="2" s="1"/>
  <c r="AQ2515" i="2"/>
  <c r="CE2526" i="2"/>
  <c r="CF2526" i="2" s="1"/>
  <c r="CH2526" i="2" s="1"/>
  <c r="H2505" i="2"/>
  <c r="CE2518" i="2"/>
  <c r="CF2518" i="2" s="1"/>
  <c r="CH2518" i="2" s="1"/>
  <c r="CH2520" i="2"/>
  <c r="CH2543" i="2"/>
  <c r="CE2500" i="2"/>
  <c r="CF2500" i="2" s="1"/>
  <c r="CG2500" i="2" s="1"/>
  <c r="AQ2501" i="2"/>
  <c r="CP2504" i="2"/>
  <c r="AQ2505" i="2"/>
  <c r="CF2516" i="2"/>
  <c r="CG2516" i="2" s="1"/>
  <c r="CF2531" i="2"/>
  <c r="CF2510" i="2"/>
  <c r="CF2512" i="2"/>
  <c r="CG2512" i="2" s="1"/>
  <c r="CH2516" i="2"/>
  <c r="BX2516" i="2" s="1"/>
  <c r="CF2524" i="2"/>
  <c r="CG2524" i="2" s="1"/>
  <c r="CV2524" i="2" s="1"/>
  <c r="CF2528" i="2"/>
  <c r="CG2528" i="2" s="1"/>
  <c r="CE2532" i="2"/>
  <c r="CF2532" i="2" s="1"/>
  <c r="CH2532" i="2" s="1"/>
  <c r="CF2537" i="2"/>
  <c r="CG2537" i="2" s="1"/>
  <c r="CP2537" i="2" s="1"/>
  <c r="CV2546" i="2"/>
  <c r="CH2508" i="2"/>
  <c r="CH2512" i="2"/>
  <c r="CJ2512" i="2" s="1"/>
  <c r="CF2540" i="2"/>
  <c r="CF2547" i="2"/>
  <c r="CH2547" i="2" s="1"/>
  <c r="BX2547" i="2" s="1"/>
  <c r="CG2519" i="2"/>
  <c r="CH2539" i="2"/>
  <c r="BX2539" i="2" s="1"/>
  <c r="CV2539" i="2" s="1"/>
  <c r="CF2559" i="2"/>
  <c r="CF2567" i="2"/>
  <c r="CH2567" i="2" s="1"/>
  <c r="CP2535" i="2"/>
  <c r="CG2543" i="2"/>
  <c r="CP2543" i="2" s="1"/>
  <c r="CF2552" i="2"/>
  <c r="BH2553" i="2"/>
  <c r="CH2534" i="2"/>
  <c r="CJ2534" i="2" s="1"/>
  <c r="CG2536" i="2"/>
  <c r="CH2541" i="2"/>
  <c r="CJ2541" i="2" s="1"/>
  <c r="CE2550" i="2"/>
  <c r="CF2550" i="2" s="1"/>
  <c r="CH2550" i="2" s="1"/>
  <c r="CF2545" i="2"/>
  <c r="CF2548" i="2"/>
  <c r="CG2548" i="2" s="1"/>
  <c r="CG2551" i="2"/>
  <c r="CF2561" i="2"/>
  <c r="CG2561" i="2" s="1"/>
  <c r="CP2561" i="2" s="1"/>
  <c r="CF2565" i="2"/>
  <c r="CG2565" i="2" s="1"/>
  <c r="CF2569" i="2"/>
  <c r="CE2521" i="2"/>
  <c r="CF2521" i="2" s="1"/>
  <c r="CH2521" i="2" s="1"/>
  <c r="CE2523" i="2"/>
  <c r="CF2523" i="2" s="1"/>
  <c r="CH2523" i="2" s="1"/>
  <c r="CE2525" i="2"/>
  <c r="CF2525" i="2" s="1"/>
  <c r="CH2525" i="2" s="1"/>
  <c r="CE2529" i="2"/>
  <c r="CF2529" i="2" s="1"/>
  <c r="CG2529" i="2" s="1"/>
  <c r="CG2530" i="2"/>
  <c r="CE2533" i="2"/>
  <c r="CF2533" i="2" s="1"/>
  <c r="CG2533" i="2" s="1"/>
  <c r="CP2533" i="2" s="1"/>
  <c r="CH2535" i="2"/>
  <c r="BX2535" i="2" s="1"/>
  <c r="CE2538" i="2"/>
  <c r="CF2538" i="2" s="1"/>
  <c r="CH2538" i="2" s="1"/>
  <c r="CL2538" i="2" s="1"/>
  <c r="BX2541" i="2"/>
  <c r="CE2542" i="2"/>
  <c r="CF2542" i="2" s="1"/>
  <c r="CH2542" i="2" s="1"/>
  <c r="AQ2553" i="2"/>
  <c r="CP2539" i="2"/>
  <c r="CG2540" i="2"/>
  <c r="CP2540" i="2" s="1"/>
  <c r="CV2541" i="2"/>
  <c r="CL2543" i="2"/>
  <c r="CE2553" i="2"/>
  <c r="CF2553" i="2" s="1"/>
  <c r="CH2553" i="2" s="1"/>
  <c r="CL2553" i="2" s="1"/>
  <c r="CF2556" i="2"/>
  <c r="CG2556" i="2" s="1"/>
  <c r="CV2556" i="2" s="1"/>
  <c r="AQ2564" i="2"/>
  <c r="CH2540" i="2"/>
  <c r="BX2540" i="2" s="1"/>
  <c r="CG2559" i="2"/>
  <c r="CF2574" i="2"/>
  <c r="CH2574" i="2" s="1"/>
  <c r="CF2557" i="2"/>
  <c r="CF2563" i="2"/>
  <c r="CE2566" i="2"/>
  <c r="CF2566" i="2" s="1"/>
  <c r="CH2566" i="2" s="1"/>
  <c r="CH2568" i="2"/>
  <c r="CJ2568" i="2" s="1"/>
  <c r="CF2589" i="2"/>
  <c r="CF2575" i="2"/>
  <c r="CG2575" i="2" s="1"/>
  <c r="CP2575" i="2" s="1"/>
  <c r="CF2571" i="2"/>
  <c r="CG2571" i="2" s="1"/>
  <c r="CE2555" i="2"/>
  <c r="CF2555" i="2" s="1"/>
  <c r="CH2555" i="2" s="1"/>
  <c r="CH2559" i="2"/>
  <c r="BX2559" i="2" s="1"/>
  <c r="CP2568" i="2"/>
  <c r="CH2586" i="2"/>
  <c r="CJ2586" i="2" s="1"/>
  <c r="CF2558" i="2"/>
  <c r="CE2560" i="2"/>
  <c r="CF2560" i="2" s="1"/>
  <c r="CG2560" i="2" s="1"/>
  <c r="CP2560" i="2" s="1"/>
  <c r="CY2569" i="2"/>
  <c r="CR2569" i="2"/>
  <c r="CF2579" i="2"/>
  <c r="CG2579" i="2" s="1"/>
  <c r="CP2565" i="2"/>
  <c r="CG2570" i="2"/>
  <c r="CV2570" i="2" s="1"/>
  <c r="CE2570" i="2"/>
  <c r="CF2570" i="2" s="1"/>
  <c r="CH2570" i="2" s="1"/>
  <c r="CE2562" i="2"/>
  <c r="CF2562" i="2" s="1"/>
  <c r="CH2562" i="2" s="1"/>
  <c r="CG2567" i="2"/>
  <c r="CF2576" i="2"/>
  <c r="CF2594" i="2"/>
  <c r="CG2594" i="2" s="1"/>
  <c r="CH2579" i="2"/>
  <c r="CE2581" i="2"/>
  <c r="CF2581" i="2" s="1"/>
  <c r="CH2581" i="2" s="1"/>
  <c r="CH2583" i="2"/>
  <c r="CJ2583" i="2" s="1"/>
  <c r="BL2584" i="2"/>
  <c r="CE2585" i="2"/>
  <c r="CF2585" i="2" s="1"/>
  <c r="CH2587" i="2"/>
  <c r="AQ2593" i="2"/>
  <c r="CH2594" i="2"/>
  <c r="CY2625" i="2"/>
  <c r="CR2625" i="2"/>
  <c r="CH2565" i="2"/>
  <c r="BX2565" i="2" s="1"/>
  <c r="CG2580" i="2"/>
  <c r="CV2580" i="2" s="1"/>
  <c r="CG2582" i="2"/>
  <c r="CP2582" i="2" s="1"/>
  <c r="AQ2584" i="2"/>
  <c r="CN2584" i="2"/>
  <c r="CG2586" i="2"/>
  <c r="CP2586" i="2" s="1"/>
  <c r="CF2588" i="2"/>
  <c r="CH2591" i="2"/>
  <c r="CJ2591" i="2" s="1"/>
  <c r="CF2597" i="2"/>
  <c r="CR2624" i="2"/>
  <c r="CY2624" i="2"/>
  <c r="CR2567" i="2"/>
  <c r="CE2578" i="2"/>
  <c r="CF2578" i="2" s="1"/>
  <c r="CG2578" i="2" s="1"/>
  <c r="CH2580" i="2"/>
  <c r="BX2580" i="2" s="1"/>
  <c r="H2592" i="2"/>
  <c r="CE2593" i="2"/>
  <c r="CF2593" i="2" s="1"/>
  <c r="CH2593" i="2" s="1"/>
  <c r="CF2596" i="2"/>
  <c r="CH2596" i="2" s="1"/>
  <c r="CL2596" i="2" s="1"/>
  <c r="CF2602" i="2"/>
  <c r="CH2602" i="2" s="1"/>
  <c r="CF2609" i="2"/>
  <c r="CF2573" i="2"/>
  <c r="CG2573" i="2" s="1"/>
  <c r="CE2584" i="2"/>
  <c r="CF2584" i="2" s="1"/>
  <c r="CF2590" i="2"/>
  <c r="CH2590" i="2" s="1"/>
  <c r="CP2583" i="2"/>
  <c r="CP2587" i="2"/>
  <c r="CP2591" i="2"/>
  <c r="CE2604" i="2"/>
  <c r="CF2604" i="2" s="1"/>
  <c r="CG2604" i="2"/>
  <c r="CE2577" i="2"/>
  <c r="CF2577" i="2" s="1"/>
  <c r="CH2577" i="2" s="1"/>
  <c r="CL2582" i="2"/>
  <c r="CG2592" i="2"/>
  <c r="CF2595" i="2"/>
  <c r="CG2595" i="2" s="1"/>
  <c r="CP2595" i="2" s="1"/>
  <c r="CE2599" i="2"/>
  <c r="CF2599" i="2" s="1"/>
  <c r="CG2599" i="2" s="1"/>
  <c r="CH2575" i="2"/>
  <c r="CJ2575" i="2" s="1"/>
  <c r="BX2582" i="2"/>
  <c r="CF2592" i="2"/>
  <c r="CH2592" i="2" s="1"/>
  <c r="CH2595" i="2"/>
  <c r="CL2595" i="2" s="1"/>
  <c r="CE2610" i="2"/>
  <c r="CF2610" i="2" s="1"/>
  <c r="CH2610" i="2" s="1"/>
  <c r="CY2616" i="2"/>
  <c r="CF2618" i="2"/>
  <c r="CF2601" i="2"/>
  <c r="CG2601" i="2" s="1"/>
  <c r="CF2615" i="2"/>
  <c r="CF2616" i="2"/>
  <c r="CH2616" i="2" s="1"/>
  <c r="CF2617" i="2"/>
  <c r="CG2617" i="2" s="1"/>
  <c r="CP2617" i="2" s="1"/>
  <c r="CV2620" i="2"/>
  <c r="CF2626" i="2"/>
  <c r="CF2623" i="2"/>
  <c r="CF2624" i="2"/>
  <c r="CH2624" i="2" s="1"/>
  <c r="CF2625" i="2"/>
  <c r="CG2625" i="2" s="1"/>
  <c r="CP2625" i="2" s="1"/>
  <c r="CH2601" i="2"/>
  <c r="CV2621" i="2"/>
  <c r="CP2621" i="2"/>
  <c r="CV2622" i="2"/>
  <c r="CE2600" i="2"/>
  <c r="CF2600" i="2" s="1"/>
  <c r="CF2614" i="2"/>
  <c r="CN2593" i="2"/>
  <c r="H2602" i="2"/>
  <c r="CE2607" i="2"/>
  <c r="CF2607" i="2" s="1"/>
  <c r="CH2607" i="2" s="1"/>
  <c r="CE2611" i="2"/>
  <c r="CF2611" i="2" s="1"/>
  <c r="CG2611" i="2" s="1"/>
  <c r="CY2618" i="2"/>
  <c r="CR2618" i="2"/>
  <c r="CV2619" i="2"/>
  <c r="CF2622" i="2"/>
  <c r="AQ2602" i="2"/>
  <c r="CF2605" i="2"/>
  <c r="CG2605" i="2" s="1"/>
  <c r="CF2606" i="2"/>
  <c r="CH2606" i="2" s="1"/>
  <c r="CH2611" i="2"/>
  <c r="BX2611" i="2" s="1"/>
  <c r="CY2617" i="2"/>
  <c r="CR2617" i="2"/>
  <c r="CE2619" i="2"/>
  <c r="CF2619" i="2" s="1"/>
  <c r="CG2619" i="2" s="1"/>
  <c r="CY2626" i="2"/>
  <c r="CR2626" i="2"/>
  <c r="BL2593" i="2"/>
  <c r="CP2601" i="2"/>
  <c r="CG2602" i="2"/>
  <c r="CP2602" i="2" s="1"/>
  <c r="CE2603" i="2"/>
  <c r="CF2603" i="2" s="1"/>
  <c r="CH2603" i="2" s="1"/>
  <c r="CL2603" i="2" s="1"/>
  <c r="CH2604" i="2"/>
  <c r="CY2623" i="2"/>
  <c r="CR2623" i="2"/>
  <c r="CN2604" i="2"/>
  <c r="CP2604" i="2" s="1"/>
  <c r="CE2613" i="2"/>
  <c r="CF2613" i="2" s="1"/>
  <c r="CH2621" i="2"/>
  <c r="CJ2621" i="2" s="1"/>
  <c r="CE2608" i="2"/>
  <c r="CF2608" i="2" s="1"/>
  <c r="CH2608" i="2" s="1"/>
  <c r="CE2612" i="2"/>
  <c r="CF2612" i="2" s="1"/>
  <c r="CH2612" i="2" s="1"/>
  <c r="CE2620" i="2"/>
  <c r="CF2620" i="2" s="1"/>
  <c r="CG2620" i="2" s="1"/>
  <c r="CJ2323" i="2" l="1"/>
  <c r="CL2323" i="2"/>
  <c r="BX2323" i="2"/>
  <c r="CJ2185" i="2"/>
  <c r="BX2185" i="2"/>
  <c r="CJ2504" i="2"/>
  <c r="BX2504" i="2"/>
  <c r="CG1959" i="2"/>
  <c r="CH1959" i="2"/>
  <c r="CH2491" i="2"/>
  <c r="BX2491" i="2" s="1"/>
  <c r="CG2323" i="2"/>
  <c r="CP2323" i="2" s="1"/>
  <c r="CG2322" i="2"/>
  <c r="CG2263" i="2"/>
  <c r="CH2037" i="2"/>
  <c r="CG2037" i="2"/>
  <c r="CJ1988" i="2"/>
  <c r="BX1988" i="2"/>
  <c r="CV1931" i="2"/>
  <c r="CP1931" i="2"/>
  <c r="CH2599" i="2"/>
  <c r="CL2599" i="2" s="1"/>
  <c r="CG2596" i="2"/>
  <c r="CP2596" i="2" s="1"/>
  <c r="CG2542" i="2"/>
  <c r="CH2473" i="2"/>
  <c r="CJ2473" i="2" s="1"/>
  <c r="CG2480" i="2"/>
  <c r="CG2476" i="2"/>
  <c r="CH2407" i="2"/>
  <c r="CH2353" i="2"/>
  <c r="BX2353" i="2" s="1"/>
  <c r="CG2316" i="2"/>
  <c r="CJ2110" i="2"/>
  <c r="BX2110" i="2"/>
  <c r="CG2069" i="2"/>
  <c r="CH2069" i="2"/>
  <c r="BX2069" i="2" s="1"/>
  <c r="CH2548" i="2"/>
  <c r="BX2548" i="2" s="1"/>
  <c r="CP2163" i="2"/>
  <c r="CG2087" i="2"/>
  <c r="CH2087" i="2"/>
  <c r="CJ2087" i="2" s="1"/>
  <c r="CH2537" i="2"/>
  <c r="BX2537" i="2" s="1"/>
  <c r="BX2511" i="2"/>
  <c r="CH2474" i="2"/>
  <c r="BX2474" i="2" s="1"/>
  <c r="CH2461" i="2"/>
  <c r="CH2384" i="2"/>
  <c r="BX2384" i="2" s="1"/>
  <c r="CG2376" i="2"/>
  <c r="CG2296" i="2"/>
  <c r="CP2296" i="2" s="1"/>
  <c r="BX2244" i="2"/>
  <c r="BX2219" i="2"/>
  <c r="CG2210" i="2"/>
  <c r="CL2202" i="2"/>
  <c r="CG2188" i="2"/>
  <c r="CP2188" i="2" s="1"/>
  <c r="CJ2203" i="2"/>
  <c r="BX2203" i="2"/>
  <c r="CH2163" i="2"/>
  <c r="CH2131" i="2"/>
  <c r="CG2131" i="2"/>
  <c r="CP2131" i="2" s="1"/>
  <c r="CH2533" i="2"/>
  <c r="CJ2533" i="2" s="1"/>
  <c r="CH2495" i="2"/>
  <c r="CJ2495" i="2" s="1"/>
  <c r="CP2444" i="2"/>
  <c r="CG2426" i="2"/>
  <c r="CL2439" i="2"/>
  <c r="CH2281" i="2"/>
  <c r="CL2244" i="2"/>
  <c r="CG2019" i="2"/>
  <c r="CP2019" i="2" s="1"/>
  <c r="CH2019" i="2"/>
  <c r="BX2019" i="2" s="1"/>
  <c r="CP1915" i="2"/>
  <c r="CV1915" i="2"/>
  <c r="CH2556" i="2"/>
  <c r="CG2302" i="2"/>
  <c r="CG2202" i="2"/>
  <c r="CV2202" i="2" s="1"/>
  <c r="CG2167" i="2"/>
  <c r="CP2167" i="2" s="1"/>
  <c r="CH2167" i="2"/>
  <c r="BX2167" i="2" s="1"/>
  <c r="CH1984" i="2"/>
  <c r="BX1984" i="2" s="1"/>
  <c r="CG1984" i="2"/>
  <c r="BX2621" i="2"/>
  <c r="CL2621" i="2"/>
  <c r="BX2534" i="2"/>
  <c r="CG2518" i="2"/>
  <c r="CV2518" i="2" s="1"/>
  <c r="CH2433" i="2"/>
  <c r="BX2433" i="2" s="1"/>
  <c r="CH2360" i="2"/>
  <c r="CH2387" i="2"/>
  <c r="BX2387" i="2" s="1"/>
  <c r="CH2309" i="2"/>
  <c r="CG2320" i="2"/>
  <c r="CG2270" i="2"/>
  <c r="CG2197" i="2"/>
  <c r="CG2213" i="2"/>
  <c r="CH2213" i="2"/>
  <c r="CG2156" i="2"/>
  <c r="CP2156" i="2" s="1"/>
  <c r="CH2156" i="2"/>
  <c r="CV2011" i="2"/>
  <c r="CH1756" i="2"/>
  <c r="CJ1756" i="2" s="1"/>
  <c r="BX1564" i="2"/>
  <c r="CH1549" i="2"/>
  <c r="BX1549" i="2" s="1"/>
  <c r="BX1484" i="2"/>
  <c r="CL1402" i="2"/>
  <c r="CG1256" i="2"/>
  <c r="CP1256" i="2" s="1"/>
  <c r="CH1255" i="2"/>
  <c r="CJ1255" i="2" s="1"/>
  <c r="CH1128" i="2"/>
  <c r="BX1128" i="2" s="1"/>
  <c r="CG1209" i="2"/>
  <c r="CH1103" i="2"/>
  <c r="BX1035" i="2"/>
  <c r="CH1014" i="2"/>
  <c r="CJ1014" i="2" s="1"/>
  <c r="CH988" i="2"/>
  <c r="CG907" i="2"/>
  <c r="CV907" i="2" s="1"/>
  <c r="CV712" i="2"/>
  <c r="CG837" i="2"/>
  <c r="CL343" i="2"/>
  <c r="CH162" i="2"/>
  <c r="BX162" i="2" s="1"/>
  <c r="CV67" i="2"/>
  <c r="CH51" i="2"/>
  <c r="CH1861" i="2"/>
  <c r="CJ1861" i="2" s="1"/>
  <c r="BX1831" i="2"/>
  <c r="CH1833" i="2"/>
  <c r="CJ1833" i="2" s="1"/>
  <c r="CH1627" i="2"/>
  <c r="CH1586" i="2"/>
  <c r="CJ1586" i="2" s="1"/>
  <c r="CG1401" i="2"/>
  <c r="CH1392" i="2"/>
  <c r="BX1392" i="2" s="1"/>
  <c r="CH627" i="2"/>
  <c r="CH253" i="2"/>
  <c r="CJ253" i="2" s="1"/>
  <c r="CH359" i="2"/>
  <c r="CH238" i="2"/>
  <c r="BX238" i="2" s="1"/>
  <c r="CH67" i="2"/>
  <c r="CJ67" i="2" s="1"/>
  <c r="CH2097" i="2"/>
  <c r="CJ2097" i="2" s="1"/>
  <c r="CH2038" i="2"/>
  <c r="CG2024" i="2"/>
  <c r="CV2024" i="2" s="1"/>
  <c r="CL1888" i="2"/>
  <c r="CH1976" i="2"/>
  <c r="BX1976" i="2" s="1"/>
  <c r="CH1923" i="2"/>
  <c r="BX1923" i="2" s="1"/>
  <c r="CH1964" i="2"/>
  <c r="CP1861" i="2"/>
  <c r="CH1857" i="2"/>
  <c r="CJ1857" i="2" s="1"/>
  <c r="CH1738" i="2"/>
  <c r="CJ1738" i="2" s="1"/>
  <c r="CH1754" i="2"/>
  <c r="CH1724" i="2"/>
  <c r="BX1724" i="2" s="1"/>
  <c r="CG1689" i="2"/>
  <c r="CH1710" i="2"/>
  <c r="CJ1710" i="2" s="1"/>
  <c r="CG1681" i="2"/>
  <c r="CP1681" i="2" s="1"/>
  <c r="BX1680" i="2"/>
  <c r="CL1680" i="2"/>
  <c r="CH1510" i="2"/>
  <c r="CP1486" i="2"/>
  <c r="CP1466" i="2"/>
  <c r="CG1377" i="2"/>
  <c r="CH1313" i="2"/>
  <c r="BX1202" i="2"/>
  <c r="CH1134" i="2"/>
  <c r="BX1134" i="2" s="1"/>
  <c r="BX1037" i="2"/>
  <c r="CG1124" i="2"/>
  <c r="CL1031" i="2"/>
  <c r="CH1006" i="2"/>
  <c r="CJ1006" i="2" s="1"/>
  <c r="CH1000" i="2"/>
  <c r="CG947" i="2"/>
  <c r="CH984" i="2"/>
  <c r="CL786" i="2"/>
  <c r="BX728" i="2"/>
  <c r="BX708" i="2"/>
  <c r="CH970" i="2"/>
  <c r="BX884" i="2"/>
  <c r="BX583" i="2"/>
  <c r="BX556" i="2"/>
  <c r="CL616" i="2"/>
  <c r="CH297" i="2"/>
  <c r="BX297" i="2" s="1"/>
  <c r="BX39" i="2"/>
  <c r="CG102" i="2"/>
  <c r="CP102" i="2" s="1"/>
  <c r="CH191" i="2"/>
  <c r="CG8" i="2"/>
  <c r="CP8" i="2" s="1"/>
  <c r="CG122" i="2"/>
  <c r="CH2068" i="2"/>
  <c r="CJ2068" i="2" s="1"/>
  <c r="CH1807" i="2"/>
  <c r="CJ1807" i="2" s="1"/>
  <c r="CH1865" i="2"/>
  <c r="CH1692" i="2"/>
  <c r="BX1692" i="2" s="1"/>
  <c r="CH1644" i="2"/>
  <c r="BX1644" i="2" s="1"/>
  <c r="CH1468" i="2"/>
  <c r="CH1395" i="2"/>
  <c r="BX1395" i="2" s="1"/>
  <c r="CG1337" i="2"/>
  <c r="CL1241" i="2"/>
  <c r="CH1200" i="2"/>
  <c r="CJ1200" i="2" s="1"/>
  <c r="CH1299" i="2"/>
  <c r="CL1299" i="2" s="1"/>
  <c r="CG1148" i="2"/>
  <c r="CG1096" i="2"/>
  <c r="CL1210" i="2"/>
  <c r="CH1030" i="2"/>
  <c r="CJ1030" i="2" s="1"/>
  <c r="CH982" i="2"/>
  <c r="CJ982" i="2" s="1"/>
  <c r="BX954" i="2"/>
  <c r="BX946" i="2"/>
  <c r="CV946" i="2" s="1"/>
  <c r="CG1013" i="2"/>
  <c r="CG1001" i="2"/>
  <c r="CL759" i="2"/>
  <c r="CG704" i="2"/>
  <c r="CH351" i="2"/>
  <c r="BX232" i="2"/>
  <c r="CL375" i="2"/>
  <c r="CL363" i="2"/>
  <c r="CG86" i="2"/>
  <c r="CP86" i="2" s="1"/>
  <c r="CV1037" i="2"/>
  <c r="CH998" i="2"/>
  <c r="CG709" i="2"/>
  <c r="CP709" i="2" s="1"/>
  <c r="CH536" i="2"/>
  <c r="CH451" i="2"/>
  <c r="CL500" i="2"/>
  <c r="CH325" i="2"/>
  <c r="CH2086" i="2"/>
  <c r="CH1910" i="2"/>
  <c r="BX1910" i="2" s="1"/>
  <c r="CH1871" i="2"/>
  <c r="CJ1871" i="2" s="1"/>
  <c r="CL1825" i="2"/>
  <c r="CH1718" i="2"/>
  <c r="CG1638" i="2"/>
  <c r="CG1506" i="2"/>
  <c r="BX1509" i="2"/>
  <c r="CG1527" i="2"/>
  <c r="CG1412" i="2"/>
  <c r="BX1353" i="2"/>
  <c r="CH1261" i="2"/>
  <c r="CJ1261" i="2" s="1"/>
  <c r="CG1240" i="2"/>
  <c r="CV1240" i="2" s="1"/>
  <c r="CH1089" i="2"/>
  <c r="BX1089" i="2" s="1"/>
  <c r="CV1057" i="2"/>
  <c r="CL946" i="2"/>
  <c r="BX838" i="2"/>
  <c r="BX700" i="2"/>
  <c r="CH848" i="2"/>
  <c r="CP740" i="2"/>
  <c r="CG817" i="2"/>
  <c r="CP817" i="2" s="1"/>
  <c r="CH647" i="2"/>
  <c r="BX647" i="2" s="1"/>
  <c r="CL571" i="2"/>
  <c r="BX644" i="2"/>
  <c r="CG417" i="2"/>
  <c r="CG397" i="2"/>
  <c r="CH214" i="2"/>
  <c r="CV257" i="2"/>
  <c r="CH186" i="2"/>
  <c r="CH2036" i="2"/>
  <c r="CJ2036" i="2" s="1"/>
  <c r="BX2072" i="2"/>
  <c r="CH2061" i="2"/>
  <c r="BX2061" i="2" s="1"/>
  <c r="CH2017" i="2"/>
  <c r="BX2017" i="2" s="1"/>
  <c r="CH2016" i="2"/>
  <c r="CL1781" i="2"/>
  <c r="BX1825" i="2"/>
  <c r="CH1786" i="2"/>
  <c r="BX1786" i="2" s="1"/>
  <c r="BX1568" i="2"/>
  <c r="CH1649" i="2"/>
  <c r="CH1651" i="2"/>
  <c r="CL1568" i="2"/>
  <c r="CH1614" i="2"/>
  <c r="CL1509" i="2"/>
  <c r="CG1571" i="2"/>
  <c r="CG1369" i="2"/>
  <c r="CH1441" i="2"/>
  <c r="BX1441" i="2" s="1"/>
  <c r="CL1231" i="2"/>
  <c r="CG1272" i="2"/>
  <c r="CP1272" i="2" s="1"/>
  <c r="CH1111" i="2"/>
  <c r="BX1111" i="2" s="1"/>
  <c r="CH1066" i="2"/>
  <c r="BX1066" i="2" s="1"/>
  <c r="CH986" i="2"/>
  <c r="CH958" i="2"/>
  <c r="BX958" i="2" s="1"/>
  <c r="CL870" i="2"/>
  <c r="BX916" i="2"/>
  <c r="CG790" i="2"/>
  <c r="CL728" i="2"/>
  <c r="CH750" i="2"/>
  <c r="CH690" i="2"/>
  <c r="CJ690" i="2" s="1"/>
  <c r="CH567" i="2"/>
  <c r="CJ567" i="2" s="1"/>
  <c r="CH428" i="2"/>
  <c r="CH429" i="2"/>
  <c r="BX429" i="2" s="1"/>
  <c r="CG462" i="2"/>
  <c r="BX293" i="2"/>
  <c r="CH273" i="2"/>
  <c r="CJ273" i="2" s="1"/>
  <c r="CH361" i="2"/>
  <c r="CG192" i="2"/>
  <c r="CH295" i="2"/>
  <c r="CJ295" i="2" s="1"/>
  <c r="CG216" i="2"/>
  <c r="CP216" i="2" s="1"/>
  <c r="CH387" i="2"/>
  <c r="CJ387" i="2" s="1"/>
  <c r="CH115" i="2"/>
  <c r="CJ2378" i="2"/>
  <c r="BX2378" i="2"/>
  <c r="CL2378" i="2"/>
  <c r="CP1923" i="2"/>
  <c r="CV1923" i="2"/>
  <c r="CJ1760" i="2"/>
  <c r="CL1760" i="2"/>
  <c r="BX1760" i="2"/>
  <c r="CP1976" i="2"/>
  <c r="CV1976" i="2"/>
  <c r="CJ2259" i="2"/>
  <c r="BX2259" i="2"/>
  <c r="CL2259" i="2"/>
  <c r="CJ1899" i="2"/>
  <c r="CL1899" i="2"/>
  <c r="BX1899" i="2"/>
  <c r="CJ1576" i="2"/>
  <c r="CL1576" i="2"/>
  <c r="BX1576" i="2"/>
  <c r="CH2560" i="2"/>
  <c r="CG2612" i="2"/>
  <c r="CV2612" i="2" s="1"/>
  <c r="CP2524" i="2"/>
  <c r="CH2484" i="2"/>
  <c r="CJ2484" i="2" s="1"/>
  <c r="CL2493" i="2"/>
  <c r="CG2398" i="2"/>
  <c r="BX2429" i="2"/>
  <c r="CH2410" i="2"/>
  <c r="CG2431" i="2"/>
  <c r="CP2431" i="2" s="1"/>
  <c r="CG2394" i="2"/>
  <c r="CH2385" i="2"/>
  <c r="CG2383" i="2"/>
  <c r="CH2327" i="2"/>
  <c r="CH2306" i="2"/>
  <c r="CG2291" i="2"/>
  <c r="CP2291" i="2" s="1"/>
  <c r="BX2140" i="2"/>
  <c r="CG2230" i="2"/>
  <c r="CH2150" i="2"/>
  <c r="CJ2150" i="2" s="1"/>
  <c r="CH2162" i="2"/>
  <c r="CJ2162" i="2" s="1"/>
  <c r="CH2151" i="2"/>
  <c r="BX2151" i="2" s="1"/>
  <c r="BX2114" i="2"/>
  <c r="CG2083" i="2"/>
  <c r="CG2040" i="2"/>
  <c r="CH2031" i="2"/>
  <c r="CG1903" i="2"/>
  <c r="CP1903" i="2" s="1"/>
  <c r="CG1967" i="2"/>
  <c r="CP1967" i="2" s="1"/>
  <c r="BX1845" i="2"/>
  <c r="CV1845" i="2" s="1"/>
  <c r="CV2019" i="2"/>
  <c r="CH1814" i="2"/>
  <c r="CG1759" i="2"/>
  <c r="CG1654" i="2"/>
  <c r="CG1543" i="2"/>
  <c r="CH1554" i="2"/>
  <c r="CL1554" i="2" s="1"/>
  <c r="CL1370" i="2"/>
  <c r="CH1435" i="2"/>
  <c r="BX1435" i="2" s="1"/>
  <c r="CG1385" i="2"/>
  <c r="CH1249" i="2"/>
  <c r="CG1249" i="2"/>
  <c r="CG1413" i="2"/>
  <c r="CG1346" i="2"/>
  <c r="CH1298" i="2"/>
  <c r="BX1298" i="2" s="1"/>
  <c r="CG1298" i="2"/>
  <c r="CV1128" i="2"/>
  <c r="CP1128" i="2"/>
  <c r="CH2620" i="2"/>
  <c r="CL2485" i="2"/>
  <c r="CH2492" i="2"/>
  <c r="BX2492" i="2" s="1"/>
  <c r="CH2389" i="2"/>
  <c r="CH2399" i="2"/>
  <c r="CL2399" i="2" s="1"/>
  <c r="CH2374" i="2"/>
  <c r="BX2374" i="2" s="1"/>
  <c r="CH2308" i="2"/>
  <c r="BX2308" i="2" s="1"/>
  <c r="BX2264" i="2"/>
  <c r="CL2165" i="2"/>
  <c r="CM2165" i="2" s="1"/>
  <c r="CO2165" i="2" s="1"/>
  <c r="CL2199" i="2"/>
  <c r="CG2239" i="2"/>
  <c r="CG2139" i="2"/>
  <c r="BX1869" i="2"/>
  <c r="BX1915" i="2"/>
  <c r="BX1863" i="2"/>
  <c r="CG1846" i="2"/>
  <c r="CG1868" i="2"/>
  <c r="CG1848" i="2"/>
  <c r="CG1711" i="2"/>
  <c r="CP1711" i="2" s="1"/>
  <c r="CG1747" i="2"/>
  <c r="CG1744" i="2"/>
  <c r="CG1757" i="2"/>
  <c r="CH1766" i="2"/>
  <c r="CH1645" i="2"/>
  <c r="CJ1645" i="2" s="1"/>
  <c r="CH1639" i="2"/>
  <c r="CG1582" i="2"/>
  <c r="CG1531" i="2"/>
  <c r="BX1452" i="2"/>
  <c r="BX1370" i="2"/>
  <c r="CG1382" i="2"/>
  <c r="CH1382" i="2"/>
  <c r="CH1342" i="2"/>
  <c r="CG1174" i="2"/>
  <c r="CP1174" i="2" s="1"/>
  <c r="CH1174" i="2"/>
  <c r="CG1054" i="2"/>
  <c r="CP1054" i="2" s="1"/>
  <c r="CH1054" i="2"/>
  <c r="BX1054" i="2" s="1"/>
  <c r="CG2503" i="2"/>
  <c r="CV2244" i="2"/>
  <c r="CH2161" i="2"/>
  <c r="CH2098" i="2"/>
  <c r="CJ2098" i="2" s="1"/>
  <c r="CG1797" i="2"/>
  <c r="CH1770" i="2"/>
  <c r="CH1849" i="2"/>
  <c r="CH1732" i="2"/>
  <c r="CH1727" i="2"/>
  <c r="BX1727" i="2" s="1"/>
  <c r="CH1755" i="2"/>
  <c r="BX1755" i="2" s="1"/>
  <c r="CL1624" i="2"/>
  <c r="CJ1269" i="2"/>
  <c r="BX1269" i="2"/>
  <c r="CG1416" i="2"/>
  <c r="CG1273" i="2"/>
  <c r="CG1233" i="2"/>
  <c r="CH1233" i="2"/>
  <c r="CJ1233" i="2" s="1"/>
  <c r="CJ1002" i="2"/>
  <c r="BX1002" i="2"/>
  <c r="CL1002" i="2"/>
  <c r="CG2550" i="2"/>
  <c r="CH2546" i="2"/>
  <c r="CL2546" i="2" s="1"/>
  <c r="CG2501" i="2"/>
  <c r="CP2501" i="2" s="1"/>
  <c r="CG2450" i="2"/>
  <c r="CL2462" i="2"/>
  <c r="CG2471" i="2"/>
  <c r="CG2441" i="2"/>
  <c r="CG2390" i="2"/>
  <c r="CG2347" i="2"/>
  <c r="CG2298" i="2"/>
  <c r="CM2298" i="2" s="1"/>
  <c r="CO2298" i="2" s="1"/>
  <c r="CG2290" i="2"/>
  <c r="CL2191" i="2"/>
  <c r="BX2163" i="2"/>
  <c r="CH2189" i="2"/>
  <c r="CL2152" i="2"/>
  <c r="BX2109" i="2"/>
  <c r="CH2035" i="2"/>
  <c r="CG2071" i="2"/>
  <c r="CM2071" i="2" s="1"/>
  <c r="BX1837" i="2"/>
  <c r="CH1839" i="2"/>
  <c r="CG1992" i="2"/>
  <c r="BX1781" i="2"/>
  <c r="CV1781" i="2" s="1"/>
  <c r="CH1795" i="2"/>
  <c r="CJ1795" i="2" s="1"/>
  <c r="CL1807" i="2"/>
  <c r="BX1787" i="2"/>
  <c r="BX1857" i="2"/>
  <c r="CV1857" i="2" s="1"/>
  <c r="CG1737" i="2"/>
  <c r="CG1717" i="2"/>
  <c r="CG1687" i="2"/>
  <c r="CG1679" i="2"/>
  <c r="CV1679" i="2" s="1"/>
  <c r="CG1634" i="2"/>
  <c r="CG1597" i="2"/>
  <c r="BX1488" i="2"/>
  <c r="BX1472" i="2"/>
  <c r="CV1472" i="2" s="1"/>
  <c r="CH1276" i="2"/>
  <c r="CL1276" i="2" s="1"/>
  <c r="CG1276" i="2"/>
  <c r="CH1407" i="2"/>
  <c r="CG1293" i="2"/>
  <c r="CH1293" i="2"/>
  <c r="CJ1313" i="2"/>
  <c r="CL1313" i="2"/>
  <c r="CG1490" i="2"/>
  <c r="CP1490" i="2" s="1"/>
  <c r="CL1364" i="2"/>
  <c r="CG1323" i="2"/>
  <c r="CH1323" i="2"/>
  <c r="CH1197" i="2"/>
  <c r="CG1197" i="2"/>
  <c r="CP199" i="2"/>
  <c r="CV199" i="2"/>
  <c r="CP2580" i="2"/>
  <c r="CG2590" i="2"/>
  <c r="CG2521" i="2"/>
  <c r="CG2511" i="2"/>
  <c r="CH2481" i="2"/>
  <c r="BX2462" i="2"/>
  <c r="CH2455" i="2"/>
  <c r="BX2455" i="2" s="1"/>
  <c r="CG2339" i="2"/>
  <c r="BX2332" i="2"/>
  <c r="BX2299" i="2"/>
  <c r="CG2282" i="2"/>
  <c r="BX2191" i="2"/>
  <c r="CG2236" i="2"/>
  <c r="CP2236" i="2" s="1"/>
  <c r="CH2190" i="2"/>
  <c r="CJ2190" i="2" s="1"/>
  <c r="CH2214" i="2"/>
  <c r="BX2214" i="2" s="1"/>
  <c r="CG2116" i="2"/>
  <c r="CV2116" i="2" s="1"/>
  <c r="BX2066" i="2"/>
  <c r="CG1971" i="2"/>
  <c r="CG1891" i="2"/>
  <c r="CL1915" i="2"/>
  <c r="BX1833" i="2"/>
  <c r="CV1869" i="2"/>
  <c r="CL1875" i="2"/>
  <c r="CG1899" i="2"/>
  <c r="CG1767" i="2"/>
  <c r="CG1676" i="2"/>
  <c r="CG1743" i="2"/>
  <c r="CH1662" i="2"/>
  <c r="CG1579" i="2"/>
  <c r="BX1444" i="2"/>
  <c r="BX1425" i="2"/>
  <c r="CG1357" i="2"/>
  <c r="CH1357" i="2"/>
  <c r="BX1261" i="2"/>
  <c r="CJ1358" i="2"/>
  <c r="CL1358" i="2"/>
  <c r="CH1348" i="2"/>
  <c r="BX1348" i="2" s="1"/>
  <c r="CG1348" i="2"/>
  <c r="BX1313" i="2"/>
  <c r="CG1483" i="2"/>
  <c r="CH1306" i="2"/>
  <c r="CG1306" i="2"/>
  <c r="CP1306" i="2" s="1"/>
  <c r="CH1156" i="2"/>
  <c r="CG1156" i="2"/>
  <c r="CG1213" i="2"/>
  <c r="CH1213" i="2"/>
  <c r="CH1140" i="2"/>
  <c r="CG1140" i="2"/>
  <c r="CP1075" i="2"/>
  <c r="CV1075" i="2"/>
  <c r="CJ842" i="2"/>
  <c r="CL842" i="2"/>
  <c r="BX842" i="2"/>
  <c r="CH2625" i="2"/>
  <c r="CG2616" i="2"/>
  <c r="BX2575" i="2"/>
  <c r="CL2534" i="2"/>
  <c r="CG2446" i="2"/>
  <c r="BX2402" i="2"/>
  <c r="BX2464" i="2"/>
  <c r="CM2378" i="2"/>
  <c r="CO2378" i="2" s="1"/>
  <c r="CH2350" i="2"/>
  <c r="BX2350" i="2" s="1"/>
  <c r="CV2323" i="2"/>
  <c r="CL2264" i="2"/>
  <c r="CG2258" i="2"/>
  <c r="CL2219" i="2"/>
  <c r="CH2154" i="2"/>
  <c r="CG2147" i="2"/>
  <c r="CH2046" i="2"/>
  <c r="CL1861" i="2"/>
  <c r="CG1760" i="2"/>
  <c r="CL1592" i="2"/>
  <c r="CG1641" i="2"/>
  <c r="CV1641" i="2" s="1"/>
  <c r="CG1593" i="2"/>
  <c r="CH1442" i="2"/>
  <c r="CG1438" i="2"/>
  <c r="CP1438" i="2" s="1"/>
  <c r="CG1411" i="2"/>
  <c r="CG1314" i="2"/>
  <c r="CH1314" i="2"/>
  <c r="BX1314" i="2" s="1"/>
  <c r="CG1458" i="2"/>
  <c r="CV1458" i="2" s="1"/>
  <c r="CH1458" i="2"/>
  <c r="CG1308" i="2"/>
  <c r="CH1308" i="2"/>
  <c r="BX1308" i="2" s="1"/>
  <c r="CG1443" i="2"/>
  <c r="CG1252" i="2"/>
  <c r="CG1244" i="2"/>
  <c r="CH1244" i="2"/>
  <c r="BX1244" i="2" s="1"/>
  <c r="CP602" i="2"/>
  <c r="CV602" i="2"/>
  <c r="CL2541" i="2"/>
  <c r="CG2478" i="2"/>
  <c r="CH2452" i="2"/>
  <c r="CH2423" i="2"/>
  <c r="CG2391" i="2"/>
  <c r="CL2402" i="2"/>
  <c r="CL2215" i="2"/>
  <c r="CG2208" i="2"/>
  <c r="BX2097" i="2"/>
  <c r="CG2127" i="2"/>
  <c r="CG2058" i="2"/>
  <c r="BX2021" i="2"/>
  <c r="CG2056" i="2"/>
  <c r="CP2056" i="2" s="1"/>
  <c r="CG1991" i="2"/>
  <c r="CH1978" i="2"/>
  <c r="BX1978" i="2" s="1"/>
  <c r="CH1862" i="2"/>
  <c r="BX1862" i="2" s="1"/>
  <c r="CG1836" i="2"/>
  <c r="CL1829" i="2"/>
  <c r="CH1782" i="2"/>
  <c r="BX1782" i="2" s="1"/>
  <c r="BX1649" i="2"/>
  <c r="BX1608" i="2"/>
  <c r="CV1608" i="2" s="1"/>
  <c r="CL1652" i="2"/>
  <c r="CL1621" i="2"/>
  <c r="CG1555" i="2"/>
  <c r="CG1495" i="2"/>
  <c r="CV1495" i="2" s="1"/>
  <c r="CH1539" i="2"/>
  <c r="BX1539" i="2" s="1"/>
  <c r="CJ1390" i="2"/>
  <c r="CL1390" i="2"/>
  <c r="CH1470" i="2"/>
  <c r="CH1426" i="2"/>
  <c r="BX1343" i="2"/>
  <c r="CJ1350" i="2"/>
  <c r="BX1350" i="2"/>
  <c r="CG1285" i="2"/>
  <c r="CH1285" i="2"/>
  <c r="CH1072" i="2"/>
  <c r="CG1072" i="2"/>
  <c r="CH2619" i="2"/>
  <c r="BX2619" i="2" s="1"/>
  <c r="CG2606" i="2"/>
  <c r="CH2617" i="2"/>
  <c r="CG2577" i="2"/>
  <c r="CG2555" i="2"/>
  <c r="CG2553" i="2"/>
  <c r="CH2524" i="2"/>
  <c r="BX2524" i="2" s="1"/>
  <c r="BX2459" i="2"/>
  <c r="CL2429" i="2"/>
  <c r="CL2381" i="2"/>
  <c r="CH2388" i="2"/>
  <c r="CH2315" i="2"/>
  <c r="CJ2315" i="2" s="1"/>
  <c r="CG2314" i="2"/>
  <c r="CG2326" i="2"/>
  <c r="CL2271" i="2"/>
  <c r="CG2274" i="2"/>
  <c r="CG2224" i="2"/>
  <c r="BX2215" i="2"/>
  <c r="CV2215" i="2" s="1"/>
  <c r="CG2206" i="2"/>
  <c r="CH2158" i="2"/>
  <c r="CG2146" i="2"/>
  <c r="CP2146" i="2" s="1"/>
  <c r="CP2095" i="2"/>
  <c r="CG2145" i="2"/>
  <c r="CH2059" i="2"/>
  <c r="CG2032" i="2"/>
  <c r="CP2032" i="2" s="1"/>
  <c r="CL2016" i="2"/>
  <c r="CH1966" i="2"/>
  <c r="BX1966" i="2" s="1"/>
  <c r="BX1908" i="2"/>
  <c r="CH1817" i="2"/>
  <c r="CG1856" i="2"/>
  <c r="CG1919" i="2"/>
  <c r="BX1652" i="2"/>
  <c r="CG1623" i="2"/>
  <c r="CG1575" i="2"/>
  <c r="CL1586" i="2"/>
  <c r="CJ1409" i="2"/>
  <c r="CL1409" i="2"/>
  <c r="CG1257" i="2"/>
  <c r="CP1257" i="2" s="1"/>
  <c r="CH1257" i="2"/>
  <c r="CG1312" i="2"/>
  <c r="CH1264" i="2"/>
  <c r="CG1264" i="2"/>
  <c r="CP1264" i="2" s="1"/>
  <c r="CG1259" i="2"/>
  <c r="CP1259" i="2" s="1"/>
  <c r="CH1259" i="2"/>
  <c r="BX1259" i="2" s="1"/>
  <c r="CV1224" i="2"/>
  <c r="CP1224" i="2"/>
  <c r="CG1185" i="2"/>
  <c r="CH1185" i="2"/>
  <c r="BX1185" i="2" s="1"/>
  <c r="CH1315" i="2"/>
  <c r="BX1200" i="2"/>
  <c r="BX1167" i="2"/>
  <c r="CH1067" i="2"/>
  <c r="CH1077" i="2"/>
  <c r="CJ1077" i="2" s="1"/>
  <c r="CG1108" i="2"/>
  <c r="CL1030" i="2"/>
  <c r="CH1149" i="2"/>
  <c r="BX1014" i="2"/>
  <c r="CH1016" i="2"/>
  <c r="CL954" i="2"/>
  <c r="CG969" i="2"/>
  <c r="BX952" i="2"/>
  <c r="CH950" i="2"/>
  <c r="BX938" i="2"/>
  <c r="CL798" i="2"/>
  <c r="BX744" i="2"/>
  <c r="CH822" i="2"/>
  <c r="CJ822" i="2" s="1"/>
  <c r="CP694" i="2"/>
  <c r="CL924" i="2"/>
  <c r="CL860" i="2"/>
  <c r="CG915" i="2"/>
  <c r="CG723" i="2"/>
  <c r="CH908" i="2"/>
  <c r="CG864" i="2"/>
  <c r="CP864" i="2" s="1"/>
  <c r="CL710" i="2"/>
  <c r="CG682" i="2"/>
  <c r="CP682" i="2" s="1"/>
  <c r="BX567" i="2"/>
  <c r="CH809" i="2"/>
  <c r="BX809" i="2" s="1"/>
  <c r="CG765" i="2"/>
  <c r="CP765" i="2" s="1"/>
  <c r="CH492" i="2"/>
  <c r="BX492" i="2" s="1"/>
  <c r="CG685" i="2"/>
  <c r="CH566" i="2"/>
  <c r="BX566" i="2" s="1"/>
  <c r="CH461" i="2"/>
  <c r="BX461" i="2" s="1"/>
  <c r="CH679" i="2"/>
  <c r="CH518" i="2"/>
  <c r="CL565" i="2"/>
  <c r="CM565" i="2" s="1"/>
  <c r="CO565" i="2" s="1"/>
  <c r="CG622" i="2"/>
  <c r="BX416" i="2"/>
  <c r="CH413" i="2"/>
  <c r="CG312" i="2"/>
  <c r="CV312" i="2" s="1"/>
  <c r="CH386" i="2"/>
  <c r="CG366" i="2"/>
  <c r="CP366" i="2" s="1"/>
  <c r="BX323" i="2"/>
  <c r="CL217" i="2"/>
  <c r="CL373" i="2"/>
  <c r="CG66" i="2"/>
  <c r="CH33" i="2"/>
  <c r="BX33" i="2" s="1"/>
  <c r="CV17" i="2"/>
  <c r="CG923" i="2"/>
  <c r="CG316" i="2"/>
  <c r="CH372" i="2"/>
  <c r="CH155" i="2"/>
  <c r="CH31" i="2"/>
  <c r="CG100" i="2"/>
  <c r="CG142" i="2"/>
  <c r="CL141" i="2"/>
  <c r="CH1087" i="2"/>
  <c r="CG963" i="2"/>
  <c r="CP963" i="2" s="1"/>
  <c r="CL952" i="2"/>
  <c r="CG1011" i="2"/>
  <c r="CG973" i="2"/>
  <c r="BX866" i="2"/>
  <c r="BX880" i="2"/>
  <c r="BX730" i="2"/>
  <c r="CG842" i="2"/>
  <c r="CH883" i="2"/>
  <c r="CL708" i="2"/>
  <c r="CH773" i="2"/>
  <c r="CH601" i="2"/>
  <c r="BX565" i="2"/>
  <c r="BX523" i="2"/>
  <c r="CV523" i="2" s="1"/>
  <c r="CH484" i="2"/>
  <c r="CJ484" i="2" s="1"/>
  <c r="CG422" i="2"/>
  <c r="CL583" i="2"/>
  <c r="CH485" i="2"/>
  <c r="BX485" i="2" s="1"/>
  <c r="CH527" i="2"/>
  <c r="CG438" i="2"/>
  <c r="CG522" i="2"/>
  <c r="BX273" i="2"/>
  <c r="CG306" i="2"/>
  <c r="CG294" i="2"/>
  <c r="CG265" i="2"/>
  <c r="CH209" i="2"/>
  <c r="CG165" i="2"/>
  <c r="CP17" i="2"/>
  <c r="CH302" i="2"/>
  <c r="BX26" i="2"/>
  <c r="CY1795" i="2"/>
  <c r="CR1795" i="2"/>
  <c r="CR690" i="2"/>
  <c r="CY690" i="2"/>
  <c r="CG1331" i="2"/>
  <c r="CV1331" i="2" s="1"/>
  <c r="BX1173" i="2"/>
  <c r="CG1254" i="2"/>
  <c r="CP1254" i="2" s="1"/>
  <c r="BX1190" i="2"/>
  <c r="CH1093" i="2"/>
  <c r="BX1093" i="2" s="1"/>
  <c r="CL1103" i="2"/>
  <c r="CH944" i="2"/>
  <c r="BX944" i="2" s="1"/>
  <c r="CG1031" i="2"/>
  <c r="CG960" i="2"/>
  <c r="CL880" i="2"/>
  <c r="CH839" i="2"/>
  <c r="CL778" i="2"/>
  <c r="CG707" i="2"/>
  <c r="CH693" i="2"/>
  <c r="CG795" i="2"/>
  <c r="CV795" i="2" s="1"/>
  <c r="CH460" i="2"/>
  <c r="BX460" i="2" s="1"/>
  <c r="CG889" i="2"/>
  <c r="CG530" i="2"/>
  <c r="CH469" i="2"/>
  <c r="CH348" i="2"/>
  <c r="CL348" i="2" s="1"/>
  <c r="BX141" i="2"/>
  <c r="CH384" i="2"/>
  <c r="CG55" i="2"/>
  <c r="CL87" i="2"/>
  <c r="CV30" i="2"/>
  <c r="CG618" i="2"/>
  <c r="CH95" i="2"/>
  <c r="CL95" i="2" s="1"/>
  <c r="CG65" i="2"/>
  <c r="CV65" i="2" s="1"/>
  <c r="BX11" i="2"/>
  <c r="CP1261" i="2"/>
  <c r="CH1291" i="2"/>
  <c r="BX1210" i="2"/>
  <c r="CH1120" i="2"/>
  <c r="CM1025" i="2"/>
  <c r="CO1025" i="2" s="1"/>
  <c r="CH1069" i="2"/>
  <c r="BX1069" i="2" s="1"/>
  <c r="CP992" i="2"/>
  <c r="CG1023" i="2"/>
  <c r="CP1023" i="2" s="1"/>
  <c r="CL998" i="2"/>
  <c r="CG1002" i="2"/>
  <c r="CG967" i="2"/>
  <c r="BX810" i="2"/>
  <c r="BX756" i="2"/>
  <c r="CH1042" i="2"/>
  <c r="BX808" i="2"/>
  <c r="CG877" i="2"/>
  <c r="CG716" i="2"/>
  <c r="CV716" i="2" s="1"/>
  <c r="CG665" i="2"/>
  <c r="CP665" i="2" s="1"/>
  <c r="CH689" i="2"/>
  <c r="CH599" i="2"/>
  <c r="BX508" i="2"/>
  <c r="CH886" i="2"/>
  <c r="BX886" i="2" s="1"/>
  <c r="CP690" i="2"/>
  <c r="CH626" i="2"/>
  <c r="CG470" i="2"/>
  <c r="CG440" i="2"/>
  <c r="CP440" i="2" s="1"/>
  <c r="CL397" i="2"/>
  <c r="BX305" i="2"/>
  <c r="CH261" i="2"/>
  <c r="CG332" i="2"/>
  <c r="CH234" i="2"/>
  <c r="BX234" i="2" s="1"/>
  <c r="CG362" i="2"/>
  <c r="BX387" i="2"/>
  <c r="CV387" i="2" s="1"/>
  <c r="BX363" i="2"/>
  <c r="BX127" i="2"/>
  <c r="CH110" i="2"/>
  <c r="CG172" i="2"/>
  <c r="CP172" i="2" s="1"/>
  <c r="CG45" i="2"/>
  <c r="CP45" i="2" s="1"/>
  <c r="CG180" i="2"/>
  <c r="CP180" i="2" s="1"/>
  <c r="CG128" i="2"/>
  <c r="CH9" i="2"/>
  <c r="CG1396" i="2"/>
  <c r="CH1292" i="2"/>
  <c r="CH1165" i="2"/>
  <c r="CH1207" i="2"/>
  <c r="CG1049" i="2"/>
  <c r="CP1049" i="2" s="1"/>
  <c r="BX982" i="2"/>
  <c r="CV982" i="2" s="1"/>
  <c r="CP982" i="2"/>
  <c r="CH934" i="2"/>
  <c r="CL1037" i="2"/>
  <c r="BX778" i="2"/>
  <c r="BX924" i="2"/>
  <c r="CP836" i="2"/>
  <c r="CG805" i="2"/>
  <c r="CV805" i="2" s="1"/>
  <c r="CG841" i="2"/>
  <c r="CP841" i="2" s="1"/>
  <c r="CH828" i="2"/>
  <c r="CH619" i="2"/>
  <c r="CJ619" i="2" s="1"/>
  <c r="CL884" i="2"/>
  <c r="CG687" i="2"/>
  <c r="CL746" i="2"/>
  <c r="CH664" i="2"/>
  <c r="CJ664" i="2" s="1"/>
  <c r="CH587" i="2"/>
  <c r="CL420" i="2"/>
  <c r="CL575" i="2"/>
  <c r="CG590" i="2"/>
  <c r="CH365" i="2"/>
  <c r="CH435" i="2"/>
  <c r="CG356" i="2"/>
  <c r="CG50" i="2"/>
  <c r="CH76" i="2"/>
  <c r="CL131" i="2"/>
  <c r="CP30" i="2"/>
  <c r="CH1270" i="2"/>
  <c r="CG1176" i="2"/>
  <c r="CP1176" i="2" s="1"/>
  <c r="CG983" i="2"/>
  <c r="CL862" i="2"/>
  <c r="CG919" i="2"/>
  <c r="CG851" i="2"/>
  <c r="CH688" i="2"/>
  <c r="CL744" i="2"/>
  <c r="CH562" i="2"/>
  <c r="CG535" i="2"/>
  <c r="CH439" i="2"/>
  <c r="CH328" i="2"/>
  <c r="BX328" i="2" s="1"/>
  <c r="CL357" i="2"/>
  <c r="CL103" i="2"/>
  <c r="CG88" i="2"/>
  <c r="CH38" i="2"/>
  <c r="CL556" i="2"/>
  <c r="CH1228" i="2"/>
  <c r="BX1228" i="2" s="1"/>
  <c r="BX1205" i="2"/>
  <c r="CG1086" i="2"/>
  <c r="CP1167" i="2"/>
  <c r="CH974" i="2"/>
  <c r="BX974" i="2" s="1"/>
  <c r="BX862" i="2"/>
  <c r="CV1025" i="2"/>
  <c r="CH894" i="2"/>
  <c r="CJ894" i="2" s="1"/>
  <c r="BX806" i="2"/>
  <c r="CH882" i="2"/>
  <c r="CJ882" i="2" s="1"/>
  <c r="BX796" i="2"/>
  <c r="BX738" i="2"/>
  <c r="CH702" i="2"/>
  <c r="CJ702" i="2" s="1"/>
  <c r="CL762" i="2"/>
  <c r="CH826" i="2"/>
  <c r="CL826" i="2" s="1"/>
  <c r="BX591" i="2"/>
  <c r="CH516" i="2"/>
  <c r="CJ516" i="2" s="1"/>
  <c r="CG610" i="2"/>
  <c r="CH447" i="2"/>
  <c r="BX447" i="2" s="1"/>
  <c r="BX383" i="2"/>
  <c r="CG388" i="2"/>
  <c r="CH340" i="2"/>
  <c r="BX340" i="2" s="1"/>
  <c r="BX295" i="2"/>
  <c r="CG196" i="2"/>
  <c r="CG377" i="2"/>
  <c r="CP377" i="2" s="1"/>
  <c r="CL323" i="2"/>
  <c r="CL293" i="2"/>
  <c r="BX67" i="2"/>
  <c r="CG190" i="2"/>
  <c r="CL67" i="2"/>
  <c r="CG37" i="2"/>
  <c r="CG494" i="2"/>
  <c r="CH58" i="2"/>
  <c r="CG118" i="2"/>
  <c r="CG84" i="2"/>
  <c r="CR2508" i="2"/>
  <c r="CY2508" i="2"/>
  <c r="CP2590" i="2"/>
  <c r="CP2567" i="2"/>
  <c r="CP2529" i="2"/>
  <c r="CP2500" i="2"/>
  <c r="CP2484" i="2"/>
  <c r="CV2484" i="2"/>
  <c r="CJ2519" i="2"/>
  <c r="BX2519" i="2"/>
  <c r="CL2519" i="2"/>
  <c r="CM2519" i="2" s="1"/>
  <c r="CO2519" i="2" s="1"/>
  <c r="CG2489" i="2"/>
  <c r="CH2489" i="2"/>
  <c r="CJ2423" i="2"/>
  <c r="CL2423" i="2"/>
  <c r="BX2423" i="2"/>
  <c r="CJ2358" i="2"/>
  <c r="CL2358" i="2"/>
  <c r="BX2358" i="2"/>
  <c r="CL2300" i="2"/>
  <c r="CJ2300" i="2"/>
  <c r="BX2300" i="2"/>
  <c r="CJ2240" i="2"/>
  <c r="BX2240" i="2"/>
  <c r="CH2196" i="2"/>
  <c r="CG2196" i="2"/>
  <c r="CL2125" i="2"/>
  <c r="CJ2125" i="2"/>
  <c r="CP2110" i="2"/>
  <c r="CV2110" i="2"/>
  <c r="CM1908" i="2"/>
  <c r="CO1908" i="2" s="1"/>
  <c r="CV1908" i="2" s="1"/>
  <c r="CL1757" i="2"/>
  <c r="CJ1757" i="2"/>
  <c r="BX1757" i="2"/>
  <c r="CG1700" i="2"/>
  <c r="CH1700" i="2"/>
  <c r="CJ830" i="2"/>
  <c r="CL830" i="2"/>
  <c r="CM830" i="2" s="1"/>
  <c r="CO830" i="2" s="1"/>
  <c r="BX830" i="2"/>
  <c r="CH2614" i="2"/>
  <c r="CG2614" i="2"/>
  <c r="CM2551" i="2"/>
  <c r="CO2551" i="2" s="1"/>
  <c r="CP2551" i="2"/>
  <c r="CJ2432" i="2"/>
  <c r="CL2432" i="2"/>
  <c r="CM2432" i="2" s="1"/>
  <c r="CO2432" i="2" s="1"/>
  <c r="BX2432" i="2"/>
  <c r="CV2432" i="2" s="1"/>
  <c r="CR2423" i="2"/>
  <c r="CY2423" i="2"/>
  <c r="CJ2388" i="2"/>
  <c r="BX2388" i="2"/>
  <c r="CL2388" i="2"/>
  <c r="CJ2307" i="2"/>
  <c r="CL2307" i="2"/>
  <c r="CP2316" i="2"/>
  <c r="CG2227" i="2"/>
  <c r="CH2227" i="2"/>
  <c r="CJ2161" i="2"/>
  <c r="BX2161" i="2"/>
  <c r="CL2161" i="2"/>
  <c r="CM2161" i="2" s="1"/>
  <c r="CO2161" i="2" s="1"/>
  <c r="CJ1967" i="2"/>
  <c r="CL1967" i="2"/>
  <c r="BX1967" i="2"/>
  <c r="CL1874" i="2"/>
  <c r="CJ1874" i="2"/>
  <c r="BX1874" i="2"/>
  <c r="CR1931" i="2"/>
  <c r="CY1931" i="2"/>
  <c r="CG1823" i="2"/>
  <c r="CH1823" i="2"/>
  <c r="CG1739" i="2"/>
  <c r="CH1739" i="2"/>
  <c r="CP1582" i="2"/>
  <c r="CY1033" i="2"/>
  <c r="CR1033" i="2"/>
  <c r="CJ226" i="2"/>
  <c r="CL226" i="2"/>
  <c r="BX226" i="2"/>
  <c r="CP281" i="2"/>
  <c r="CM281" i="2"/>
  <c r="CO281" i="2" s="1"/>
  <c r="CJ2612" i="2"/>
  <c r="CL2612" i="2"/>
  <c r="CM2612" i="2" s="1"/>
  <c r="CO2612" i="2" s="1"/>
  <c r="BX2612" i="2"/>
  <c r="CJ2620" i="2"/>
  <c r="BX2620" i="2"/>
  <c r="CG2609" i="2"/>
  <c r="CH2609" i="2"/>
  <c r="CP2578" i="2"/>
  <c r="CJ2560" i="2"/>
  <c r="CL2560" i="2"/>
  <c r="BX2560" i="2"/>
  <c r="CV2555" i="2"/>
  <c r="CP2555" i="2"/>
  <c r="CJ2556" i="2"/>
  <c r="BX2556" i="2"/>
  <c r="CL2556" i="2"/>
  <c r="CY2541" i="2"/>
  <c r="CR2541" i="2"/>
  <c r="CP2548" i="2"/>
  <c r="CP2519" i="2"/>
  <c r="CV2519" i="2"/>
  <c r="CG2547" i="2"/>
  <c r="CH2454" i="2"/>
  <c r="CG2454" i="2"/>
  <c r="CP2408" i="2"/>
  <c r="CL2409" i="2"/>
  <c r="CM2409" i="2" s="1"/>
  <c r="CO2409" i="2" s="1"/>
  <c r="CJ2409" i="2"/>
  <c r="BX2409" i="2"/>
  <c r="CH2404" i="2"/>
  <c r="CG2404" i="2"/>
  <c r="CL2385" i="2"/>
  <c r="CJ2385" i="2"/>
  <c r="BX2385" i="2"/>
  <c r="CG2395" i="2"/>
  <c r="CH2395" i="2"/>
  <c r="CP2367" i="2"/>
  <c r="CG2321" i="2"/>
  <c r="CJ2345" i="2"/>
  <c r="BX2345" i="2"/>
  <c r="CL2345" i="2"/>
  <c r="CG2335" i="2"/>
  <c r="CH2335" i="2"/>
  <c r="CH2313" i="2"/>
  <c r="CG2313" i="2"/>
  <c r="CL2291" i="2"/>
  <c r="CJ2291" i="2"/>
  <c r="BX2291" i="2"/>
  <c r="CL2281" i="2"/>
  <c r="CJ2281" i="2"/>
  <c r="CH2283" i="2"/>
  <c r="CG2283" i="2"/>
  <c r="CY2303" i="2"/>
  <c r="CR2303" i="2"/>
  <c r="CJ2183" i="2"/>
  <c r="CL2183" i="2"/>
  <c r="BX2183" i="2"/>
  <c r="CV2201" i="2"/>
  <c r="CG2128" i="2"/>
  <c r="CH2128" i="2"/>
  <c r="CH2141" i="2"/>
  <c r="CG2141" i="2"/>
  <c r="CJ2118" i="2"/>
  <c r="CL2118" i="2"/>
  <c r="CP2085" i="2"/>
  <c r="CP2086" i="2"/>
  <c r="CH2091" i="2"/>
  <c r="CG2091" i="2"/>
  <c r="CG2052" i="2"/>
  <c r="CH2052" i="2"/>
  <c r="CJ2084" i="2"/>
  <c r="BX2084" i="2"/>
  <c r="CL2084" i="2"/>
  <c r="CP2031" i="2"/>
  <c r="CP2058" i="2"/>
  <c r="CL2035" i="2"/>
  <c r="CJ2035" i="2"/>
  <c r="BX2035" i="2"/>
  <c r="CJ2047" i="2"/>
  <c r="CL2047" i="2"/>
  <c r="BX2047" i="2"/>
  <c r="CP1959" i="2"/>
  <c r="CJ1901" i="2"/>
  <c r="CL1901" i="2"/>
  <c r="BX1901" i="2"/>
  <c r="CY2006" i="2"/>
  <c r="CR2006" i="2"/>
  <c r="CM1967" i="2"/>
  <c r="CO1967" i="2" s="1"/>
  <c r="CV1967" i="2"/>
  <c r="CH1943" i="2"/>
  <c r="CG1943" i="2"/>
  <c r="CY2016" i="2"/>
  <c r="CR2016" i="2"/>
  <c r="CJ1909" i="2"/>
  <c r="BX1909" i="2"/>
  <c r="CL1909" i="2"/>
  <c r="CY1993" i="2"/>
  <c r="CR1993" i="2"/>
  <c r="CL1964" i="2"/>
  <c r="CJ1964" i="2"/>
  <c r="BX1964" i="2"/>
  <c r="CH1816" i="2"/>
  <c r="CG1816" i="2"/>
  <c r="CG1890" i="2"/>
  <c r="CH1890" i="2"/>
  <c r="CJ1817" i="2"/>
  <c r="BX1817" i="2"/>
  <c r="CL1817" i="2"/>
  <c r="CP1740" i="2"/>
  <c r="CR1869" i="2"/>
  <c r="CY1869" i="2"/>
  <c r="CP1727" i="2"/>
  <c r="CY1833" i="2"/>
  <c r="CR1833" i="2"/>
  <c r="CY1857" i="2"/>
  <c r="CR1857" i="2"/>
  <c r="CJ1849" i="2"/>
  <c r="BX1849" i="2"/>
  <c r="CL1849" i="2"/>
  <c r="CH1778" i="2"/>
  <c r="CG1778" i="2"/>
  <c r="CP1760" i="2"/>
  <c r="CM1760" i="2"/>
  <c r="CO1760" i="2" s="1"/>
  <c r="CV1760" i="2"/>
  <c r="CJ1708" i="2"/>
  <c r="CL1708" i="2"/>
  <c r="BX1708" i="2"/>
  <c r="CV1676" i="2"/>
  <c r="CP1676" i="2"/>
  <c r="CP1759" i="2"/>
  <c r="CG1647" i="2"/>
  <c r="CH1647" i="2"/>
  <c r="CP1540" i="2"/>
  <c r="CJ1651" i="2"/>
  <c r="CL1651" i="2"/>
  <c r="CM1651" i="2" s="1"/>
  <c r="CO1651" i="2" s="1"/>
  <c r="CV1651" i="2" s="1"/>
  <c r="BX1651" i="2"/>
  <c r="CP1659" i="2"/>
  <c r="CG1532" i="2"/>
  <c r="CH1532" i="2"/>
  <c r="CP1602" i="2"/>
  <c r="CJ1554" i="2"/>
  <c r="BX1554" i="2"/>
  <c r="CP1249" i="2"/>
  <c r="CJ1207" i="2"/>
  <c r="CL1207" i="2"/>
  <c r="BX1207" i="2"/>
  <c r="CV1207" i="2" s="1"/>
  <c r="CG1226" i="2"/>
  <c r="CH1226" i="2"/>
  <c r="CJ981" i="2"/>
  <c r="CL981" i="2"/>
  <c r="BX981" i="2"/>
  <c r="CY778" i="2"/>
  <c r="CR778" i="2"/>
  <c r="CR740" i="2"/>
  <c r="CY740" i="2"/>
  <c r="CR795" i="2"/>
  <c r="CY795" i="2"/>
  <c r="CP724" i="2"/>
  <c r="CV724" i="2"/>
  <c r="CG533" i="2"/>
  <c r="CH533" i="2"/>
  <c r="CP360" i="2"/>
  <c r="CH329" i="2"/>
  <c r="CG329" i="2"/>
  <c r="CR30" i="2"/>
  <c r="CY30" i="2"/>
  <c r="CG2613" i="2"/>
  <c r="CH2613" i="2"/>
  <c r="CR2580" i="2"/>
  <c r="CY2580" i="2"/>
  <c r="CJ2506" i="2"/>
  <c r="BX2506" i="2"/>
  <c r="CY2481" i="2"/>
  <c r="CR2481" i="2"/>
  <c r="CH2443" i="2"/>
  <c r="CG2443" i="2"/>
  <c r="CP2394" i="2"/>
  <c r="CJ2223" i="2"/>
  <c r="BX2223" i="2"/>
  <c r="CV2223" i="2" s="1"/>
  <c r="CL2223" i="2"/>
  <c r="CM2223" i="2" s="1"/>
  <c r="CO2223" i="2" s="1"/>
  <c r="CH2093" i="2"/>
  <c r="CG2093" i="2"/>
  <c r="CJ1999" i="2"/>
  <c r="CL1999" i="2"/>
  <c r="BX1999" i="2"/>
  <c r="CR1996" i="2"/>
  <c r="CY1996" i="2"/>
  <c r="CP1797" i="2"/>
  <c r="CG1882" i="2"/>
  <c r="CH1882" i="2"/>
  <c r="CJ1684" i="2"/>
  <c r="BX1684" i="2"/>
  <c r="CL1684" i="2"/>
  <c r="CH1445" i="2"/>
  <c r="CG1445" i="2"/>
  <c r="CP837" i="2"/>
  <c r="CG632" i="2"/>
  <c r="CH632" i="2"/>
  <c r="CJ2565" i="2"/>
  <c r="CL2565" i="2"/>
  <c r="CL2295" i="2"/>
  <c r="CJ2295" i="2"/>
  <c r="CJ2160" i="2"/>
  <c r="CL2160" i="2"/>
  <c r="BX2160" i="2"/>
  <c r="CJ2086" i="2"/>
  <c r="CL2086" i="2"/>
  <c r="CM2086" i="2" s="1"/>
  <c r="CO2086" i="2" s="1"/>
  <c r="BX2086" i="2"/>
  <c r="CY2011" i="2"/>
  <c r="CR2011" i="2"/>
  <c r="CJ1770" i="2"/>
  <c r="BX1770" i="2"/>
  <c r="CL1770" i="2"/>
  <c r="CP1651" i="2"/>
  <c r="CP1535" i="2"/>
  <c r="CP1467" i="2"/>
  <c r="CG1008" i="2"/>
  <c r="CH1008" i="2"/>
  <c r="CY582" i="2"/>
  <c r="CR582" i="2"/>
  <c r="CY567" i="2"/>
  <c r="CR567" i="2"/>
  <c r="CG341" i="2"/>
  <c r="CH341" i="2"/>
  <c r="CJ2611" i="2"/>
  <c r="CL2611" i="2"/>
  <c r="CJ2606" i="2"/>
  <c r="CL2606" i="2"/>
  <c r="BX2606" i="2"/>
  <c r="BX2523" i="2"/>
  <c r="CL2523" i="2"/>
  <c r="CJ2523" i="2"/>
  <c r="CJ2547" i="2"/>
  <c r="CL2547" i="2"/>
  <c r="CJ2518" i="2"/>
  <c r="CL2518" i="2"/>
  <c r="BX2518" i="2"/>
  <c r="CJ2526" i="2"/>
  <c r="CL2526" i="2"/>
  <c r="BX2526" i="2"/>
  <c r="CP2474" i="2"/>
  <c r="CV2474" i="2"/>
  <c r="CJ2492" i="2"/>
  <c r="CL2492" i="2"/>
  <c r="CM2492" i="2" s="1"/>
  <c r="CO2492" i="2" s="1"/>
  <c r="CP2438" i="2"/>
  <c r="CP2426" i="2"/>
  <c r="CJ2407" i="2"/>
  <c r="CL2407" i="2"/>
  <c r="CM2407" i="2" s="1"/>
  <c r="CO2407" i="2" s="1"/>
  <c r="BX2407" i="2"/>
  <c r="CM2388" i="2"/>
  <c r="CO2388" i="2" s="1"/>
  <c r="CV2388" i="2" s="1"/>
  <c r="CP2388" i="2"/>
  <c r="CP2407" i="2"/>
  <c r="CJ2415" i="2"/>
  <c r="CL2415" i="2"/>
  <c r="BX2415" i="2"/>
  <c r="CG2421" i="2"/>
  <c r="CH2421" i="2"/>
  <c r="CJ2399" i="2"/>
  <c r="BX2399" i="2"/>
  <c r="CJ2354" i="2"/>
  <c r="CL2354" i="2"/>
  <c r="CP2391" i="2"/>
  <c r="CJ2360" i="2"/>
  <c r="BX2360" i="2"/>
  <c r="CL2360" i="2"/>
  <c r="CP2339" i="2"/>
  <c r="CP2369" i="2"/>
  <c r="CG2365" i="2"/>
  <c r="CH2365" i="2"/>
  <c r="CJ2308" i="2"/>
  <c r="CL2308" i="2"/>
  <c r="CM2308" i="2" s="1"/>
  <c r="CO2308" i="2" s="1"/>
  <c r="CV2308" i="2" s="1"/>
  <c r="CJ2321" i="2"/>
  <c r="BX2321" i="2"/>
  <c r="CJ2331" i="2"/>
  <c r="BX2331" i="2"/>
  <c r="CL2331" i="2"/>
  <c r="CJ2275" i="2"/>
  <c r="CL2275" i="2"/>
  <c r="CM2275" i="2" s="1"/>
  <c r="CO2275" i="2" s="1"/>
  <c r="CG2317" i="2"/>
  <c r="CH2317" i="2"/>
  <c r="CL2282" i="2"/>
  <c r="CJ2282" i="2"/>
  <c r="BX2282" i="2"/>
  <c r="CL2247" i="2"/>
  <c r="CJ2247" i="2"/>
  <c r="BX2247" i="2"/>
  <c r="CG2288" i="2"/>
  <c r="CH2288" i="2"/>
  <c r="CL2290" i="2"/>
  <c r="CM2290" i="2" s="1"/>
  <c r="CO2290" i="2" s="1"/>
  <c r="CJ2290" i="2"/>
  <c r="CV2290" i="2" s="1"/>
  <c r="CP2290" i="2"/>
  <c r="CP2210" i="2"/>
  <c r="CP2189" i="2"/>
  <c r="CJ2225" i="2"/>
  <c r="BX2225" i="2"/>
  <c r="CM2202" i="2"/>
  <c r="CO2202" i="2" s="1"/>
  <c r="CP2202" i="2"/>
  <c r="CJ2099" i="2"/>
  <c r="BX2099" i="2"/>
  <c r="CL2099" i="2"/>
  <c r="CL2116" i="2"/>
  <c r="CM2116" i="2" s="1"/>
  <c r="CO2116" i="2" s="1"/>
  <c r="CJ2116" i="2"/>
  <c r="BX2116" i="2"/>
  <c r="BX2125" i="2"/>
  <c r="CJ2082" i="2"/>
  <c r="BX2082" i="2"/>
  <c r="CL2082" i="2"/>
  <c r="BX2073" i="2"/>
  <c r="CL2073" i="2"/>
  <c r="CJ2073" i="2"/>
  <c r="CP2084" i="2"/>
  <c r="CM2084" i="2"/>
  <c r="CO2084" i="2" s="1"/>
  <c r="CV2084" i="2" s="1"/>
  <c r="CV2031" i="2"/>
  <c r="CH1995" i="2"/>
  <c r="CG1995" i="2"/>
  <c r="CJ2037" i="2"/>
  <c r="CL2037" i="2"/>
  <c r="BX2037" i="2"/>
  <c r="CJ1987" i="2"/>
  <c r="CL1987" i="2"/>
  <c r="BX1987" i="2"/>
  <c r="CJ1900" i="2"/>
  <c r="BX1900" i="2"/>
  <c r="CL1900" i="2"/>
  <c r="CL1822" i="2"/>
  <c r="CJ1822" i="2"/>
  <c r="BX1822" i="2"/>
  <c r="CJ1992" i="2"/>
  <c r="CV1992" i="2" s="1"/>
  <c r="CL1992" i="2"/>
  <c r="CM1992" i="2" s="1"/>
  <c r="CO1992" i="2" s="1"/>
  <c r="CM1922" i="2"/>
  <c r="CO1922" i="2" s="1"/>
  <c r="CP1992" i="2"/>
  <c r="CJ1776" i="2"/>
  <c r="CL1776" i="2"/>
  <c r="BX1776" i="2"/>
  <c r="CP1732" i="2"/>
  <c r="CH1725" i="2"/>
  <c r="CG1725" i="2"/>
  <c r="CJ1731" i="2"/>
  <c r="CL1731" i="2"/>
  <c r="CP1703" i="2"/>
  <c r="CJ1679" i="2"/>
  <c r="BX1679" i="2"/>
  <c r="CL1679" i="2"/>
  <c r="CP1754" i="2"/>
  <c r="CM1713" i="2"/>
  <c r="CO1713" i="2" s="1"/>
  <c r="CP1713" i="2"/>
  <c r="CJ1663" i="2"/>
  <c r="CL1663" i="2"/>
  <c r="BX1663" i="2"/>
  <c r="CY1669" i="2"/>
  <c r="CR1669" i="2"/>
  <c r="CP1524" i="2"/>
  <c r="CR1608" i="2"/>
  <c r="CY1608" i="2"/>
  <c r="CJ1677" i="2"/>
  <c r="BX1677" i="2"/>
  <c r="CL1677" i="2"/>
  <c r="CR1692" i="2"/>
  <c r="CY1692" i="2"/>
  <c r="CP1634" i="2"/>
  <c r="CV1634" i="2"/>
  <c r="CH1485" i="2"/>
  <c r="CG1485" i="2"/>
  <c r="CH1523" i="2"/>
  <c r="CG1523" i="2"/>
  <c r="CL1434" i="2"/>
  <c r="CM1434" i="2" s="1"/>
  <c r="CO1434" i="2" s="1"/>
  <c r="CJ1434" i="2"/>
  <c r="BX1434" i="2"/>
  <c r="BX1361" i="2"/>
  <c r="CJ1361" i="2"/>
  <c r="CL1361" i="2"/>
  <c r="CJ1075" i="2"/>
  <c r="CL1075" i="2"/>
  <c r="BX1075" i="2"/>
  <c r="CP1077" i="2"/>
  <c r="CH1007" i="2"/>
  <c r="CG1007" i="2"/>
  <c r="CY1075" i="2"/>
  <c r="CR1075" i="2"/>
  <c r="CJ930" i="2"/>
  <c r="CL930" i="2"/>
  <c r="CM930" i="2" s="1"/>
  <c r="CO930" i="2" s="1"/>
  <c r="BX930" i="2"/>
  <c r="CJ1047" i="2"/>
  <c r="CL1047" i="2"/>
  <c r="BX1047" i="2"/>
  <c r="CG906" i="2"/>
  <c r="CH906" i="2"/>
  <c r="CP566" i="2"/>
  <c r="CL522" i="2"/>
  <c r="CJ522" i="2"/>
  <c r="BX522" i="2"/>
  <c r="CH941" i="2"/>
  <c r="CG941" i="2"/>
  <c r="CY762" i="2"/>
  <c r="CR762" i="2"/>
  <c r="CP557" i="2"/>
  <c r="CJ192" i="2"/>
  <c r="BX192" i="2"/>
  <c r="CL192" i="2"/>
  <c r="CJ171" i="2"/>
  <c r="CL171" i="2"/>
  <c r="BX171" i="2"/>
  <c r="CG2401" i="2"/>
  <c r="CH2401" i="2"/>
  <c r="CP2375" i="2"/>
  <c r="CP2383" i="2"/>
  <c r="CP2334" i="2"/>
  <c r="CP2379" i="2"/>
  <c r="CJ2296" i="2"/>
  <c r="CL2296" i="2"/>
  <c r="CL2236" i="2"/>
  <c r="CJ2236" i="2"/>
  <c r="BX2236" i="2"/>
  <c r="CV2190" i="2"/>
  <c r="CV2162" i="2"/>
  <c r="CG2103" i="2"/>
  <c r="CH2103" i="2"/>
  <c r="CP2051" i="2"/>
  <c r="CG1985" i="2"/>
  <c r="CH1985" i="2"/>
  <c r="CJ1919" i="2"/>
  <c r="BX1919" i="2"/>
  <c r="CL1919" i="2"/>
  <c r="CH737" i="2"/>
  <c r="CG737" i="2"/>
  <c r="CR17" i="2"/>
  <c r="CY17" i="2"/>
  <c r="CR2539" i="2"/>
  <c r="CY2539" i="2"/>
  <c r="CM2485" i="2"/>
  <c r="CO2485" i="2" s="1"/>
  <c r="CJ2389" i="2"/>
  <c r="BX2389" i="2"/>
  <c r="CL2389" i="2"/>
  <c r="CH2039" i="2"/>
  <c r="CG2039" i="2"/>
  <c r="CJ1996" i="2"/>
  <c r="BX1996" i="2"/>
  <c r="CP1830" i="2"/>
  <c r="CV1830" i="2"/>
  <c r="CJ1847" i="2"/>
  <c r="BX1847" i="2"/>
  <c r="CP1729" i="2"/>
  <c r="CL1717" i="2"/>
  <c r="CM1717" i="2" s="1"/>
  <c r="CO1717" i="2" s="1"/>
  <c r="CJ1717" i="2"/>
  <c r="BX1717" i="2"/>
  <c r="CV1717" i="2"/>
  <c r="CP1717" i="2"/>
  <c r="CH1500" i="2"/>
  <c r="CG1500" i="2"/>
  <c r="CH1329" i="2"/>
  <c r="CG1329" i="2"/>
  <c r="CP1001" i="2"/>
  <c r="CP386" i="2"/>
  <c r="CV386" i="2"/>
  <c r="CP2611" i="2"/>
  <c r="CM2611" i="2"/>
  <c r="CO2611" i="2" s="1"/>
  <c r="CL2620" i="2"/>
  <c r="CM2620" i="2" s="1"/>
  <c r="CO2620" i="2" s="1"/>
  <c r="CJ2607" i="2"/>
  <c r="BX2607" i="2"/>
  <c r="CL2607" i="2"/>
  <c r="CJ2579" i="2"/>
  <c r="BX2579" i="2"/>
  <c r="CM2560" i="2"/>
  <c r="CO2560" i="2" s="1"/>
  <c r="CV2560" i="2" s="1"/>
  <c r="CH2589" i="2"/>
  <c r="CG2589" i="2"/>
  <c r="CJ2516" i="2"/>
  <c r="CL2516" i="2"/>
  <c r="CM2516" i="2" s="1"/>
  <c r="CO2516" i="2" s="1"/>
  <c r="CP2516" i="2"/>
  <c r="CG2526" i="2"/>
  <c r="CR2524" i="2"/>
  <c r="CY2524" i="2"/>
  <c r="CG2523" i="2"/>
  <c r="CG2497" i="2"/>
  <c r="CH2497" i="2"/>
  <c r="CL2495" i="2"/>
  <c r="CM2495" i="2" s="1"/>
  <c r="CO2495" i="2" s="1"/>
  <c r="CG2434" i="2"/>
  <c r="CH2434" i="2"/>
  <c r="CH2435" i="2"/>
  <c r="CG2435" i="2"/>
  <c r="CM2423" i="2"/>
  <c r="CO2423" i="2" s="1"/>
  <c r="CP2423" i="2"/>
  <c r="CP2403" i="2"/>
  <c r="CG2415" i="2"/>
  <c r="CH2420" i="2"/>
  <c r="CG2420" i="2"/>
  <c r="BX2354" i="2"/>
  <c r="CL2351" i="2"/>
  <c r="CJ2351" i="2"/>
  <c r="BX2351" i="2"/>
  <c r="CG2359" i="2"/>
  <c r="CH2359" i="2"/>
  <c r="CP2343" i="2"/>
  <c r="CH2408" i="2"/>
  <c r="CL2321" i="2"/>
  <c r="CH2397" i="2"/>
  <c r="CG2397" i="2"/>
  <c r="CJ2294" i="2"/>
  <c r="BX2294" i="2"/>
  <c r="CL2294" i="2"/>
  <c r="BX2275" i="2"/>
  <c r="CY2323" i="2"/>
  <c r="CR2323" i="2"/>
  <c r="BX2281" i="2"/>
  <c r="CJ2251" i="2"/>
  <c r="BX2251" i="2"/>
  <c r="CJ2263" i="2"/>
  <c r="BX2263" i="2"/>
  <c r="CP2228" i="2"/>
  <c r="CY2202" i="2"/>
  <c r="CR2202" i="2"/>
  <c r="CJ2171" i="2"/>
  <c r="CL2171" i="2"/>
  <c r="CG2225" i="2"/>
  <c r="CP2208" i="2"/>
  <c r="CL2210" i="2"/>
  <c r="CM2210" i="2" s="1"/>
  <c r="CO2210" i="2" s="1"/>
  <c r="CJ2210" i="2"/>
  <c r="BX2210" i="2"/>
  <c r="CH2184" i="2"/>
  <c r="CG2184" i="2"/>
  <c r="CP2108" i="2"/>
  <c r="CV2108" i="2"/>
  <c r="CP2154" i="2"/>
  <c r="CP2158" i="2"/>
  <c r="CJ2067" i="2"/>
  <c r="CL2067" i="2"/>
  <c r="BX2067" i="2"/>
  <c r="CG2117" i="2"/>
  <c r="CH2117" i="2"/>
  <c r="CH2113" i="2"/>
  <c r="CG2113" i="2"/>
  <c r="CP2040" i="2"/>
  <c r="CH2050" i="2"/>
  <c r="CG2050" i="2"/>
  <c r="CG2030" i="2"/>
  <c r="CH2030" i="2"/>
  <c r="CP1979" i="2"/>
  <c r="CV1979" i="2"/>
  <c r="CJ2070" i="2"/>
  <c r="BX2070" i="2"/>
  <c r="CL2070" i="2"/>
  <c r="CR2007" i="2"/>
  <c r="CY2007" i="2"/>
  <c r="CH2010" i="2"/>
  <c r="CG2010" i="2"/>
  <c r="CH1792" i="2"/>
  <c r="CG1792" i="2"/>
  <c r="CV1984" i="2"/>
  <c r="CP1984" i="2"/>
  <c r="CP1929" i="2"/>
  <c r="CL1870" i="2"/>
  <c r="CJ1870" i="2"/>
  <c r="BX1870" i="2"/>
  <c r="CV1814" i="2"/>
  <c r="CY2001" i="2"/>
  <c r="CR2001" i="2"/>
  <c r="CY1841" i="2"/>
  <c r="CR1841" i="2"/>
  <c r="CP1782" i="2"/>
  <c r="CP1868" i="2"/>
  <c r="CP1749" i="2"/>
  <c r="CG1751" i="2"/>
  <c r="CH1751" i="2"/>
  <c r="CP1899" i="2"/>
  <c r="CM1899" i="2"/>
  <c r="CO1899" i="2" s="1"/>
  <c r="CV1899" i="2" s="1"/>
  <c r="CH1793" i="2"/>
  <c r="CG1793" i="2"/>
  <c r="CJ1752" i="2"/>
  <c r="BX1752" i="2"/>
  <c r="CL1752" i="2"/>
  <c r="CP1748" i="2"/>
  <c r="CH1703" i="2"/>
  <c r="CP1701" i="2"/>
  <c r="CP1743" i="2"/>
  <c r="CH1660" i="2"/>
  <c r="CG1660" i="2"/>
  <c r="CP1639" i="2"/>
  <c r="CR1640" i="2"/>
  <c r="CY1640" i="2"/>
  <c r="CL1685" i="2"/>
  <c r="CJ1685" i="2"/>
  <c r="BX1685" i="2"/>
  <c r="CH1563" i="2"/>
  <c r="CG1563" i="2"/>
  <c r="CR1495" i="2"/>
  <c r="CY1495" i="2"/>
  <c r="CP1593" i="2"/>
  <c r="CV1593" i="2"/>
  <c r="CH1336" i="2"/>
  <c r="CG1336" i="2"/>
  <c r="CP1483" i="2"/>
  <c r="CG1414" i="2"/>
  <c r="CH1414" i="2"/>
  <c r="CG1366" i="2"/>
  <c r="CH1366" i="2"/>
  <c r="CH1262" i="2"/>
  <c r="CG1262" i="2"/>
  <c r="CH1238" i="2"/>
  <c r="CG1238" i="2"/>
  <c r="CL1120" i="2"/>
  <c r="CM1120" i="2" s="1"/>
  <c r="CO1120" i="2" s="1"/>
  <c r="CJ1120" i="2"/>
  <c r="BX1120" i="2"/>
  <c r="CP1089" i="2"/>
  <c r="CJ1036" i="2"/>
  <c r="BX1036" i="2"/>
  <c r="CL1036" i="2"/>
  <c r="CM1036" i="2" s="1"/>
  <c r="CO1036" i="2" s="1"/>
  <c r="CV1036" i="2" s="1"/>
  <c r="CP983" i="2"/>
  <c r="CJ658" i="2"/>
  <c r="CL658" i="2"/>
  <c r="CM658" i="2" s="1"/>
  <c r="CO658" i="2" s="1"/>
  <c r="BX658" i="2"/>
  <c r="CV658" i="2" s="1"/>
  <c r="CH869" i="2"/>
  <c r="CG869" i="2"/>
  <c r="CJ535" i="2"/>
  <c r="BX535" i="2"/>
  <c r="CL535" i="2"/>
  <c r="CP348" i="2"/>
  <c r="CM348" i="2"/>
  <c r="CO348" i="2" s="1"/>
  <c r="CV348" i="2"/>
  <c r="CP438" i="2"/>
  <c r="CP447" i="2"/>
  <c r="CJ306" i="2"/>
  <c r="CL306" i="2"/>
  <c r="CM306" i="2" s="1"/>
  <c r="CO306" i="2" s="1"/>
  <c r="BX306" i="2"/>
  <c r="CV306" i="2" s="1"/>
  <c r="CJ213" i="2"/>
  <c r="CL213" i="2"/>
  <c r="BX213" i="2"/>
  <c r="CJ340" i="2"/>
  <c r="CL340" i="2"/>
  <c r="CP325" i="2"/>
  <c r="CH394" i="2"/>
  <c r="CG394" i="2"/>
  <c r="CP218" i="2"/>
  <c r="CY173" i="2"/>
  <c r="CR173" i="2"/>
  <c r="CL6" i="2"/>
  <c r="CM6" i="2" s="1"/>
  <c r="CO6" i="2" s="1"/>
  <c r="BX6" i="2"/>
  <c r="CJ6" i="2"/>
  <c r="CH2585" i="2"/>
  <c r="CG2585" i="2"/>
  <c r="CJ2444" i="2"/>
  <c r="CL2444" i="2"/>
  <c r="BX2444" i="2"/>
  <c r="CL2426" i="2"/>
  <c r="CM2426" i="2" s="1"/>
  <c r="CO2426" i="2" s="1"/>
  <c r="CJ2426" i="2"/>
  <c r="BX2426" i="2"/>
  <c r="CJ2304" i="2"/>
  <c r="CL2304" i="2"/>
  <c r="BX2304" i="2"/>
  <c r="CP2326" i="2"/>
  <c r="CV2326" i="2"/>
  <c r="CH2262" i="2"/>
  <c r="CG2262" i="2"/>
  <c r="CY1968" i="2"/>
  <c r="CR1968" i="2"/>
  <c r="CJ1902" i="2"/>
  <c r="BX1902" i="2"/>
  <c r="CL1902" i="2"/>
  <c r="CM1770" i="2"/>
  <c r="CO1770" i="2" s="1"/>
  <c r="CV1770" i="2"/>
  <c r="CP1770" i="2"/>
  <c r="CP1719" i="2"/>
  <c r="CP1667" i="2"/>
  <c r="CG1155" i="2"/>
  <c r="CH1155" i="2"/>
  <c r="CP973" i="2"/>
  <c r="CP915" i="2"/>
  <c r="CJ66" i="2"/>
  <c r="BX66" i="2"/>
  <c r="CL66" i="2"/>
  <c r="CP100" i="2"/>
  <c r="CM142" i="2"/>
  <c r="CO142" i="2" s="1"/>
  <c r="CP142" i="2"/>
  <c r="BX2495" i="2"/>
  <c r="CH2368" i="2"/>
  <c r="CG2368" i="2"/>
  <c r="CG2289" i="2"/>
  <c r="CH2289" i="2"/>
  <c r="CH2194" i="2"/>
  <c r="CG2194" i="2"/>
  <c r="CJ2176" i="2"/>
  <c r="CL2176" i="2"/>
  <c r="BX2176" i="2"/>
  <c r="CH2048" i="2"/>
  <c r="CG2048" i="2"/>
  <c r="CG1939" i="2"/>
  <c r="CH1939" i="2"/>
  <c r="CJ1865" i="2"/>
  <c r="BX1865" i="2"/>
  <c r="CL1865" i="2"/>
  <c r="CV1755" i="2"/>
  <c r="CP1755" i="2"/>
  <c r="CG1695" i="2"/>
  <c r="CH1695" i="2"/>
  <c r="CH1714" i="2"/>
  <c r="CG1714" i="2"/>
  <c r="CH1596" i="2"/>
  <c r="CG1596" i="2"/>
  <c r="CG868" i="2"/>
  <c r="CH868" i="2"/>
  <c r="CP599" i="2"/>
  <c r="CH319" i="2"/>
  <c r="CG319" i="2"/>
  <c r="CR199" i="2"/>
  <c r="CY199" i="2"/>
  <c r="CH631" i="2"/>
  <c r="CG631" i="2"/>
  <c r="CJ2608" i="2"/>
  <c r="CL2608" i="2"/>
  <c r="BX2608" i="2"/>
  <c r="CY2612" i="2"/>
  <c r="CR2612" i="2"/>
  <c r="CG2600" i="2"/>
  <c r="CH2600" i="2"/>
  <c r="CP2612" i="2"/>
  <c r="CG2610" i="2"/>
  <c r="CL2579" i="2"/>
  <c r="CJ2559" i="2"/>
  <c r="CL2559" i="2"/>
  <c r="CM2559" i="2" s="1"/>
  <c r="CO2559" i="2" s="1"/>
  <c r="CJ2564" i="2"/>
  <c r="BX2564" i="2"/>
  <c r="CL2564" i="2"/>
  <c r="CJ2490" i="2"/>
  <c r="CL2490" i="2"/>
  <c r="CP2495" i="2"/>
  <c r="CJ2471" i="2"/>
  <c r="CV2471" i="2" s="1"/>
  <c r="CL2471" i="2"/>
  <c r="CM2471" i="2" s="1"/>
  <c r="CO2471" i="2" s="1"/>
  <c r="CL2466" i="2"/>
  <c r="CJ2466" i="2"/>
  <c r="BX2466" i="2"/>
  <c r="CG2451" i="2"/>
  <c r="CH2451" i="2"/>
  <c r="CJ2458" i="2"/>
  <c r="CL2458" i="2"/>
  <c r="CP2380" i="2"/>
  <c r="CH2438" i="2"/>
  <c r="CH2342" i="2"/>
  <c r="CG2342" i="2"/>
  <c r="CH2319" i="2"/>
  <c r="CG2319" i="2"/>
  <c r="CG2372" i="2"/>
  <c r="CH2372" i="2"/>
  <c r="CJ2314" i="2"/>
  <c r="CL2314" i="2"/>
  <c r="BX2314" i="2"/>
  <c r="CJ2311" i="2"/>
  <c r="CL2311" i="2"/>
  <c r="CM2311" i="2" s="1"/>
  <c r="CO2311" i="2" s="1"/>
  <c r="BX2311" i="2"/>
  <c r="CJ2305" i="2"/>
  <c r="CL2305" i="2"/>
  <c r="BX2305" i="2"/>
  <c r="CJ2278" i="2"/>
  <c r="CL2278" i="2"/>
  <c r="BX2278" i="2"/>
  <c r="CM2271" i="2"/>
  <c r="CO2271" i="2" s="1"/>
  <c r="CP2271" i="2"/>
  <c r="CL2240" i="2"/>
  <c r="CP2274" i="2"/>
  <c r="CM2255" i="2"/>
  <c r="CO2255" i="2" s="1"/>
  <c r="CP2255" i="2"/>
  <c r="CG2226" i="2"/>
  <c r="CH2226" i="2"/>
  <c r="CP2270" i="2"/>
  <c r="CG2235" i="2"/>
  <c r="CH2235" i="2"/>
  <c r="CP2164" i="2"/>
  <c r="CP2162" i="2"/>
  <c r="CP2151" i="2"/>
  <c r="CL2096" i="2"/>
  <c r="CJ2096" i="2"/>
  <c r="BX2096" i="2"/>
  <c r="CG2134" i="2"/>
  <c r="CH2134" i="2"/>
  <c r="CP2094" i="2"/>
  <c r="CG2143" i="2"/>
  <c r="CH2143" i="2"/>
  <c r="CY2116" i="2"/>
  <c r="CR2116" i="2"/>
  <c r="CP2081" i="2"/>
  <c r="CP2043" i="2"/>
  <c r="CV2043" i="2"/>
  <c r="CP2105" i="2"/>
  <c r="CH2034" i="2"/>
  <c r="CG2034" i="2"/>
  <c r="CJ1932" i="2"/>
  <c r="BX1932" i="2"/>
  <c r="CL1932" i="2"/>
  <c r="CG1977" i="2"/>
  <c r="CH1977" i="2"/>
  <c r="CJ1895" i="2"/>
  <c r="CL1895" i="2"/>
  <c r="BX1895" i="2"/>
  <c r="CH1844" i="2"/>
  <c r="CG1844" i="2"/>
  <c r="CP2004" i="2"/>
  <c r="CV2004" i="2"/>
  <c r="CP1935" i="2"/>
  <c r="CH1911" i="2"/>
  <c r="CG1911" i="2"/>
  <c r="CJ1813" i="2"/>
  <c r="BX1813" i="2"/>
  <c r="CL1813" i="2"/>
  <c r="CJ2000" i="2"/>
  <c r="CL2000" i="2"/>
  <c r="BX2000" i="2"/>
  <c r="CL1950" i="2"/>
  <c r="CM1950" i="2" s="1"/>
  <c r="CO1950" i="2" s="1"/>
  <c r="CJ1950" i="2"/>
  <c r="BX1950" i="2"/>
  <c r="CJ1918" i="2"/>
  <c r="BX1918" i="2"/>
  <c r="CL1918" i="2"/>
  <c r="CJ1873" i="2"/>
  <c r="CL1873" i="2"/>
  <c r="BX1873" i="2"/>
  <c r="CJ1815" i="2"/>
  <c r="BX1815" i="2"/>
  <c r="CL1815" i="2"/>
  <c r="CY1781" i="2"/>
  <c r="CR1781" i="2"/>
  <c r="CG1789" i="2"/>
  <c r="CH1789" i="2"/>
  <c r="CP1764" i="2"/>
  <c r="CP1848" i="2"/>
  <c r="CP1836" i="2"/>
  <c r="CV1836" i="2"/>
  <c r="CV1786" i="2"/>
  <c r="CP1786" i="2"/>
  <c r="CJ1718" i="2"/>
  <c r="CL1718" i="2"/>
  <c r="BX1718" i="2"/>
  <c r="CV1718" i="2" s="1"/>
  <c r="CM1745" i="2"/>
  <c r="CO1745" i="2" s="1"/>
  <c r="CP1745" i="2"/>
  <c r="CJ1748" i="2"/>
  <c r="CL1748" i="2"/>
  <c r="CM1748" i="2" s="1"/>
  <c r="CO1748" i="2" s="1"/>
  <c r="BX1748" i="2"/>
  <c r="CP1693" i="2"/>
  <c r="CL1623" i="2"/>
  <c r="CJ1623" i="2"/>
  <c r="BX1623" i="2"/>
  <c r="CL1593" i="2"/>
  <c r="CM1593" i="2" s="1"/>
  <c r="CO1593" i="2" s="1"/>
  <c r="CJ1593" i="2"/>
  <c r="CP1594" i="2"/>
  <c r="CV1594" i="2"/>
  <c r="CG1598" i="2"/>
  <c r="CH1598" i="2"/>
  <c r="CH1512" i="2"/>
  <c r="CG1512" i="2"/>
  <c r="CG1637" i="2"/>
  <c r="CH1637" i="2"/>
  <c r="CM1554" i="2"/>
  <c r="CO1554" i="2" s="1"/>
  <c r="CV1554" i="2" s="1"/>
  <c r="CP1554" i="2"/>
  <c r="CR1641" i="2"/>
  <c r="CY1641" i="2"/>
  <c r="CH1542" i="2"/>
  <c r="CG1542" i="2"/>
  <c r="CJ1442" i="2"/>
  <c r="CL1442" i="2"/>
  <c r="BX1442" i="2"/>
  <c r="CV1413" i="2"/>
  <c r="CP1156" i="2"/>
  <c r="CP969" i="2"/>
  <c r="CG978" i="2"/>
  <c r="CH978" i="2"/>
  <c r="CG922" i="2"/>
  <c r="CH922" i="2"/>
  <c r="CH832" i="2"/>
  <c r="CG832" i="2"/>
  <c r="CG920" i="2"/>
  <c r="CH920" i="2"/>
  <c r="CP328" i="2"/>
  <c r="CG358" i="2"/>
  <c r="CH358" i="2"/>
  <c r="CJ386" i="2"/>
  <c r="CL386" i="2"/>
  <c r="CM386" i="2" s="1"/>
  <c r="CO386" i="2" s="1"/>
  <c r="BX386" i="2"/>
  <c r="CJ435" i="2"/>
  <c r="BX435" i="2"/>
  <c r="CL435" i="2"/>
  <c r="CM435" i="2" s="1"/>
  <c r="CO435" i="2" s="1"/>
  <c r="CH48" i="2"/>
  <c r="CG48" i="2"/>
  <c r="CM170" i="2"/>
  <c r="CO170" i="2" s="1"/>
  <c r="CP170" i="2"/>
  <c r="CG19" i="2"/>
  <c r="CH19" i="2"/>
  <c r="CJ38" i="2"/>
  <c r="BX38" i="2"/>
  <c r="CL38" i="2"/>
  <c r="CH2584" i="2"/>
  <c r="CG2584" i="2"/>
  <c r="CL2418" i="2"/>
  <c r="CJ2418" i="2"/>
  <c r="BX2418" i="2"/>
  <c r="CG2424" i="2"/>
  <c r="CH2424" i="2"/>
  <c r="CH2324" i="2"/>
  <c r="CG2324" i="2"/>
  <c r="CP2161" i="2"/>
  <c r="CV2161" i="2"/>
  <c r="CP811" i="2"/>
  <c r="CG2456" i="2"/>
  <c r="CH2456" i="2"/>
  <c r="CH2442" i="2"/>
  <c r="CG2442" i="2"/>
  <c r="CM2351" i="2"/>
  <c r="CO2351" i="2" s="1"/>
  <c r="CV2351" i="2" s="1"/>
  <c r="CP2351" i="2"/>
  <c r="CR2310" i="2"/>
  <c r="CY2310" i="2"/>
  <c r="CG2246" i="2"/>
  <c r="CH2246" i="2"/>
  <c r="CJ2241" i="2"/>
  <c r="BX2241" i="2"/>
  <c r="CP2098" i="2"/>
  <c r="CG1854" i="2"/>
  <c r="CH1854" i="2"/>
  <c r="CY1768" i="2"/>
  <c r="CR1768" i="2"/>
  <c r="CJ1744" i="2"/>
  <c r="BX1744" i="2"/>
  <c r="CL1620" i="2"/>
  <c r="CJ1620" i="2"/>
  <c r="BX1620" i="2"/>
  <c r="CG1018" i="2"/>
  <c r="CH1018" i="2"/>
  <c r="CG2615" i="2"/>
  <c r="CH2615" i="2"/>
  <c r="CJ2610" i="2"/>
  <c r="CL2610" i="2"/>
  <c r="BX2610" i="2"/>
  <c r="CJ2601" i="2"/>
  <c r="BX2601" i="2"/>
  <c r="CL2601" i="2"/>
  <c r="CM2606" i="2"/>
  <c r="CO2606" i="2" s="1"/>
  <c r="CP2606" i="2"/>
  <c r="CG2607" i="2"/>
  <c r="CR2570" i="2"/>
  <c r="CY2570" i="2"/>
  <c r="CH2558" i="2"/>
  <c r="CG2558" i="2"/>
  <c r="CY2556" i="2"/>
  <c r="CR2556" i="2"/>
  <c r="CL2535" i="2"/>
  <c r="CJ2535" i="2"/>
  <c r="CJ2520" i="2"/>
  <c r="CL2520" i="2"/>
  <c r="BX2520" i="2"/>
  <c r="CP2521" i="2"/>
  <c r="CJ2482" i="2"/>
  <c r="CL2482" i="2"/>
  <c r="BX2482" i="2"/>
  <c r="CJ2604" i="2"/>
  <c r="CL2604" i="2"/>
  <c r="BX2604" i="2"/>
  <c r="CP2619" i="2"/>
  <c r="CP2550" i="2"/>
  <c r="BX2553" i="2"/>
  <c r="CJ2553" i="2"/>
  <c r="CJ2524" i="2"/>
  <c r="CL2524" i="2"/>
  <c r="CH2496" i="2"/>
  <c r="CG2496" i="2"/>
  <c r="CG2564" i="2"/>
  <c r="CJ2483" i="2"/>
  <c r="BX2483" i="2"/>
  <c r="CG2463" i="2"/>
  <c r="CH2463" i="2"/>
  <c r="CG2458" i="2"/>
  <c r="CM2399" i="2"/>
  <c r="CO2399" i="2" s="1"/>
  <c r="CP2399" i="2"/>
  <c r="CJ2384" i="2"/>
  <c r="CL2384" i="2"/>
  <c r="CH2363" i="2"/>
  <c r="CG2363" i="2"/>
  <c r="CM2360" i="2"/>
  <c r="CO2360" i="2" s="1"/>
  <c r="CP2360" i="2"/>
  <c r="CJ2309" i="2"/>
  <c r="CL2309" i="2"/>
  <c r="CM2309" i="2" s="1"/>
  <c r="CO2309" i="2" s="1"/>
  <c r="BX2309" i="2"/>
  <c r="CH2268" i="2"/>
  <c r="CG2268" i="2"/>
  <c r="CP2321" i="2"/>
  <c r="CJ2252" i="2"/>
  <c r="CL2252" i="2"/>
  <c r="CJ2303" i="2"/>
  <c r="BX2303" i="2"/>
  <c r="CM2278" i="2"/>
  <c r="CO2278" i="2" s="1"/>
  <c r="CV2278" i="2" s="1"/>
  <c r="CP2278" i="2"/>
  <c r="CG2294" i="2"/>
  <c r="CJ2270" i="2"/>
  <c r="BX2270" i="2"/>
  <c r="CL2270" i="2"/>
  <c r="CM2270" i="2" s="1"/>
  <c r="CO2270" i="2" s="1"/>
  <c r="CH2212" i="2"/>
  <c r="CG2212" i="2"/>
  <c r="CJ2221" i="2"/>
  <c r="BX2221" i="2"/>
  <c r="CL2221" i="2"/>
  <c r="CJ2159" i="2"/>
  <c r="BX2159" i="2"/>
  <c r="CL2159" i="2"/>
  <c r="CV2236" i="2"/>
  <c r="CJ2170" i="2"/>
  <c r="BX2170" i="2"/>
  <c r="CL2170" i="2"/>
  <c r="CH2242" i="2"/>
  <c r="CJ2178" i="2"/>
  <c r="BX2178" i="2"/>
  <c r="CH2192" i="2"/>
  <c r="CG2192" i="2"/>
  <c r="CL2135" i="2"/>
  <c r="CJ2135" i="2"/>
  <c r="BX2135" i="2"/>
  <c r="CH2104" i="2"/>
  <c r="CG2104" i="2"/>
  <c r="CJ2077" i="2"/>
  <c r="CL2077" i="2"/>
  <c r="BX2077" i="2"/>
  <c r="CM2035" i="2"/>
  <c r="CO2035" i="2" s="1"/>
  <c r="CP2035" i="2"/>
  <c r="CV2035" i="2"/>
  <c r="CG2073" i="2"/>
  <c r="CP2046" i="2"/>
  <c r="CV2045" i="2"/>
  <c r="CP2045" i="2"/>
  <c r="CJ1971" i="2"/>
  <c r="CV1971" i="2" s="1"/>
  <c r="CL1971" i="2"/>
  <c r="CM1971" i="2" s="1"/>
  <c r="CO1971" i="2" s="1"/>
  <c r="CP2049" i="2"/>
  <c r="CV2049" i="2"/>
  <c r="CR1997" i="2"/>
  <c r="CY1997" i="2"/>
  <c r="CP1991" i="2"/>
  <c r="CP1891" i="2"/>
  <c r="CG1955" i="2"/>
  <c r="CH1955" i="2"/>
  <c r="CG1957" i="2"/>
  <c r="CH1957" i="2"/>
  <c r="CG1930" i="2"/>
  <c r="CH1930" i="2"/>
  <c r="CL1838" i="2"/>
  <c r="CJ1838" i="2"/>
  <c r="BX1838" i="2"/>
  <c r="CL1806" i="2"/>
  <c r="CJ1806" i="2"/>
  <c r="BX1806" i="2"/>
  <c r="CY2019" i="2"/>
  <c r="CR2019" i="2"/>
  <c r="CR1964" i="2"/>
  <c r="CY1964" i="2"/>
  <c r="CG1821" i="2"/>
  <c r="CH1821" i="2"/>
  <c r="CG1805" i="2"/>
  <c r="CH1805" i="2"/>
  <c r="CL1744" i="2"/>
  <c r="CJ1759" i="2"/>
  <c r="CL1759" i="2"/>
  <c r="CM1759" i="2" s="1"/>
  <c r="CO1759" i="2" s="1"/>
  <c r="CJ1743" i="2"/>
  <c r="CL1743" i="2"/>
  <c r="CM1743" i="2" s="1"/>
  <c r="CO1743" i="2" s="1"/>
  <c r="BX1743" i="2"/>
  <c r="CV1743" i="2" s="1"/>
  <c r="CJ1742" i="2"/>
  <c r="CL1742" i="2"/>
  <c r="BX1742" i="2"/>
  <c r="CR1861" i="2"/>
  <c r="CY1861" i="2"/>
  <c r="CH1693" i="2"/>
  <c r="CG1723" i="2"/>
  <c r="CH1723" i="2"/>
  <c r="CP1615" i="2"/>
  <c r="CH1666" i="2"/>
  <c r="CG1666" i="2"/>
  <c r="CJ1627" i="2"/>
  <c r="BX1627" i="2"/>
  <c r="CL1627" i="2"/>
  <c r="CM1627" i="2" s="1"/>
  <c r="CO1627" i="2" s="1"/>
  <c r="CJ1555" i="2"/>
  <c r="CL1555" i="2"/>
  <c r="BX1555" i="2"/>
  <c r="CJ1594" i="2"/>
  <c r="CL1594" i="2"/>
  <c r="CM1594" i="2" s="1"/>
  <c r="CO1594" i="2" s="1"/>
  <c r="CJ1265" i="2"/>
  <c r="BX1265" i="2"/>
  <c r="CL1265" i="2"/>
  <c r="CY1394" i="2"/>
  <c r="CR1394" i="2"/>
  <c r="CJ1286" i="2"/>
  <c r="CL1286" i="2"/>
  <c r="BX1286" i="2"/>
  <c r="CJ536" i="2"/>
  <c r="CL536" i="2"/>
  <c r="BX536" i="2"/>
  <c r="CG545" i="2"/>
  <c r="CH545" i="2"/>
  <c r="CJ469" i="2"/>
  <c r="CL469" i="2"/>
  <c r="BX469" i="2"/>
  <c r="CP138" i="2"/>
  <c r="CH2563" i="2"/>
  <c r="CG2563" i="2"/>
  <c r="CP2478" i="2"/>
  <c r="BX2441" i="2"/>
  <c r="CL2441" i="2"/>
  <c r="CM2441" i="2" s="1"/>
  <c r="CO2441" i="2" s="1"/>
  <c r="CJ2441" i="2"/>
  <c r="CJ2391" i="2"/>
  <c r="CL2391" i="2"/>
  <c r="CM2391" i="2" s="1"/>
  <c r="CO2391" i="2" s="1"/>
  <c r="CJ2316" i="2"/>
  <c r="CL2316" i="2"/>
  <c r="CM2316" i="2" s="1"/>
  <c r="CO2316" i="2" s="1"/>
  <c r="BX2316" i="2"/>
  <c r="CG2187" i="2"/>
  <c r="CH2187" i="2"/>
  <c r="CJ2040" i="2"/>
  <c r="CL2040" i="2"/>
  <c r="CM2040" i="2" s="1"/>
  <c r="CO2040" i="2" s="1"/>
  <c r="BX2040" i="2"/>
  <c r="CP2061" i="2"/>
  <c r="CP1951" i="2"/>
  <c r="CG1921" i="2"/>
  <c r="CH1921" i="2"/>
  <c r="CH1763" i="2"/>
  <c r="CG1763" i="2"/>
  <c r="CG1674" i="2"/>
  <c r="CH1674" i="2"/>
  <c r="CH1611" i="2"/>
  <c r="CG1611" i="2"/>
  <c r="CP1531" i="2"/>
  <c r="CJ962" i="2"/>
  <c r="CL962" i="2"/>
  <c r="BX962" i="2"/>
  <c r="CJ836" i="2"/>
  <c r="BX836" i="2"/>
  <c r="CL836" i="2"/>
  <c r="CP650" i="2"/>
  <c r="BX2538" i="2"/>
  <c r="CJ2538" i="2"/>
  <c r="CL2508" i="2"/>
  <c r="CM2508" i="2" s="1"/>
  <c r="CO2508" i="2" s="1"/>
  <c r="CJ2508" i="2"/>
  <c r="BX2508" i="2"/>
  <c r="CV2500" i="2"/>
  <c r="CJ2431" i="2"/>
  <c r="CL2431" i="2"/>
  <c r="CP2441" i="2"/>
  <c r="CL2400" i="2"/>
  <c r="CJ2400" i="2"/>
  <c r="BX2296" i="2"/>
  <c r="CY2215" i="2"/>
  <c r="CR2215" i="2"/>
  <c r="CJ2031" i="2"/>
  <c r="BX2031" i="2"/>
  <c r="CL2031" i="2"/>
  <c r="CM2031" i="2" s="1"/>
  <c r="CO2031" i="2" s="1"/>
  <c r="CG1999" i="2"/>
  <c r="CG2008" i="2"/>
  <c r="CH2008" i="2"/>
  <c r="CG1912" i="2"/>
  <c r="CH1912" i="2"/>
  <c r="CY1815" i="2"/>
  <c r="CR1815" i="2"/>
  <c r="CP1780" i="2"/>
  <c r="CJ1732" i="2"/>
  <c r="BX1732" i="2"/>
  <c r="CL1732" i="2"/>
  <c r="CM1732" i="2" s="1"/>
  <c r="CO1732" i="2" s="1"/>
  <c r="CP1756" i="2"/>
  <c r="CJ1165" i="2"/>
  <c r="CL1165" i="2"/>
  <c r="BX1165" i="2"/>
  <c r="CJ847" i="2"/>
  <c r="CL847" i="2"/>
  <c r="BX847" i="2"/>
  <c r="CJ2595" i="2"/>
  <c r="BX2595" i="2"/>
  <c r="CV2595" i="2" s="1"/>
  <c r="CJ2590" i="2"/>
  <c r="CL2590" i="2"/>
  <c r="CM2590" i="2" s="1"/>
  <c r="CO2590" i="2" s="1"/>
  <c r="BX2590" i="2"/>
  <c r="CJ2587" i="2"/>
  <c r="BX2587" i="2"/>
  <c r="CL2587" i="2"/>
  <c r="CH2576" i="2"/>
  <c r="CG2576" i="2"/>
  <c r="CM2579" i="2"/>
  <c r="CO2579" i="2" s="1"/>
  <c r="CV2579" i="2" s="1"/>
  <c r="CP2579" i="2"/>
  <c r="CP2571" i="2"/>
  <c r="CM2553" i="2"/>
  <c r="CO2553" i="2" s="1"/>
  <c r="CP2553" i="2"/>
  <c r="CJ2542" i="2"/>
  <c r="CL2542" i="2"/>
  <c r="BX2542" i="2"/>
  <c r="CJ2550" i="2"/>
  <c r="CL2550" i="2"/>
  <c r="CM2550" i="2" s="1"/>
  <c r="CO2550" i="2" s="1"/>
  <c r="BX2550" i="2"/>
  <c r="CR2518" i="2"/>
  <c r="CY2518" i="2"/>
  <c r="CP2492" i="2"/>
  <c r="CV2492" i="2"/>
  <c r="CH2500" i="2"/>
  <c r="CG2486" i="2"/>
  <c r="CH2486" i="2"/>
  <c r="CP2508" i="2"/>
  <c r="CP2509" i="2"/>
  <c r="CP2491" i="2"/>
  <c r="CV2491" i="2"/>
  <c r="CG2477" i="2"/>
  <c r="CH2477" i="2"/>
  <c r="CJ2461" i="2"/>
  <c r="BX2461" i="2"/>
  <c r="CL2461" i="2"/>
  <c r="CP2446" i="2"/>
  <c r="CH2437" i="2"/>
  <c r="CG2437" i="2"/>
  <c r="CJ2376" i="2"/>
  <c r="BX2376" i="2"/>
  <c r="CH2375" i="2"/>
  <c r="CM2300" i="2"/>
  <c r="CO2300" i="2" s="1"/>
  <c r="CV2300" i="2" s="1"/>
  <c r="CP2300" i="2"/>
  <c r="CP2308" i="2"/>
  <c r="CP2309" i="2"/>
  <c r="CV2252" i="2"/>
  <c r="CP2327" i="2"/>
  <c r="CG2277" i="2"/>
  <c r="CH2277" i="2"/>
  <c r="CG2247" i="2"/>
  <c r="CH2234" i="2"/>
  <c r="CG2234" i="2"/>
  <c r="CJ2255" i="2"/>
  <c r="BX2255" i="2"/>
  <c r="CM2263" i="2"/>
  <c r="CO2263" i="2" s="1"/>
  <c r="CV2263" i="2"/>
  <c r="CP2263" i="2"/>
  <c r="CJ2211" i="2"/>
  <c r="CL2211" i="2"/>
  <c r="BX2211" i="2"/>
  <c r="CP2242" i="2"/>
  <c r="CM2221" i="2"/>
  <c r="CO2221" i="2" s="1"/>
  <c r="CV2221" i="2"/>
  <c r="CM2182" i="2"/>
  <c r="CO2182" i="2" s="1"/>
  <c r="CP2182" i="2"/>
  <c r="CG2256" i="2"/>
  <c r="CH2256" i="2"/>
  <c r="CP2128" i="2"/>
  <c r="CJ2078" i="2"/>
  <c r="BX2078" i="2"/>
  <c r="CL2078" i="2"/>
  <c r="CJ2106" i="2"/>
  <c r="CL2106" i="2"/>
  <c r="BX2106" i="2"/>
  <c r="CV2109" i="2"/>
  <c r="CP2109" i="2"/>
  <c r="CY1972" i="2"/>
  <c r="CR1972" i="2"/>
  <c r="CJ2032" i="2"/>
  <c r="CL2032" i="2"/>
  <c r="BX2032" i="2"/>
  <c r="CJ2062" i="2"/>
  <c r="BX2062" i="2"/>
  <c r="CL2062" i="2"/>
  <c r="CM2062" i="2" s="1"/>
  <c r="CO2062" i="2" s="1"/>
  <c r="CR2024" i="2"/>
  <c r="CY2024" i="2"/>
  <c r="CP2007" i="2"/>
  <c r="CL1986" i="2"/>
  <c r="CJ1986" i="2"/>
  <c r="BX1986" i="2"/>
  <c r="CP1988" i="2"/>
  <c r="CP1908" i="2"/>
  <c r="CL1996" i="2"/>
  <c r="CR1928" i="2"/>
  <c r="CY1928" i="2"/>
  <c r="CV1862" i="2"/>
  <c r="CP1862" i="2"/>
  <c r="CJ1797" i="2"/>
  <c r="BX1797" i="2"/>
  <c r="CL1797" i="2"/>
  <c r="CM1797" i="2" s="1"/>
  <c r="CO1797" i="2" s="1"/>
  <c r="CY1839" i="2"/>
  <c r="CR1839" i="2"/>
  <c r="CL1737" i="2"/>
  <c r="CM1737" i="2" s="1"/>
  <c r="CO1737" i="2" s="1"/>
  <c r="CJ1737" i="2"/>
  <c r="BX1737" i="2"/>
  <c r="CG1877" i="2"/>
  <c r="CH1877" i="2"/>
  <c r="CM1919" i="2"/>
  <c r="CO1919" i="2" s="1"/>
  <c r="CP1919" i="2"/>
  <c r="CV1919" i="2"/>
  <c r="CP1775" i="2"/>
  <c r="CJ1678" i="2"/>
  <c r="CL1678" i="2"/>
  <c r="CM1678" i="2" s="1"/>
  <c r="CO1678" i="2" s="1"/>
  <c r="CM1685" i="2"/>
  <c r="CO1685" i="2" s="1"/>
  <c r="CP1685" i="2"/>
  <c r="CH1591" i="2"/>
  <c r="CG1591" i="2"/>
  <c r="CJ1528" i="2"/>
  <c r="BX1528" i="2"/>
  <c r="CL1528" i="2"/>
  <c r="CH1656" i="2"/>
  <c r="CG1656" i="2"/>
  <c r="CG1550" i="2"/>
  <c r="CH1550" i="2"/>
  <c r="CM1623" i="2"/>
  <c r="CO1623" i="2" s="1"/>
  <c r="CV1623" i="2" s="1"/>
  <c r="CP1623" i="2"/>
  <c r="CL1565" i="2"/>
  <c r="CJ1565" i="2"/>
  <c r="BX1565" i="2"/>
  <c r="CJ1401" i="2"/>
  <c r="BX1401" i="2"/>
  <c r="CL1401" i="2"/>
  <c r="CM1401" i="2" s="1"/>
  <c r="CO1401" i="2" s="1"/>
  <c r="CG1450" i="2"/>
  <c r="CH1450" i="2"/>
  <c r="CJ1317" i="2"/>
  <c r="CL1317" i="2"/>
  <c r="BX1317" i="2"/>
  <c r="CR1261" i="2"/>
  <c r="CY1261" i="2"/>
  <c r="CP1129" i="2"/>
  <c r="CV1360" i="2"/>
  <c r="CP1360" i="2"/>
  <c r="CJ1000" i="2"/>
  <c r="CL1000" i="2"/>
  <c r="BX1000" i="2"/>
  <c r="CP944" i="2"/>
  <c r="CP919" i="2"/>
  <c r="CH804" i="2"/>
  <c r="CG804" i="2"/>
  <c r="CL693" i="2"/>
  <c r="CJ693" i="2"/>
  <c r="BX693" i="2"/>
  <c r="CJ451" i="2"/>
  <c r="BX451" i="2"/>
  <c r="CL451" i="2"/>
  <c r="CJ261" i="2"/>
  <c r="CL261" i="2"/>
  <c r="BX261" i="2"/>
  <c r="CG349" i="2"/>
  <c r="CH349" i="2"/>
  <c r="CP196" i="2"/>
  <c r="CP66" i="2"/>
  <c r="CM66" i="2"/>
  <c r="CO66" i="2" s="1"/>
  <c r="CV66" i="2"/>
  <c r="CP229" i="2"/>
  <c r="CM229" i="2"/>
  <c r="CO229" i="2" s="1"/>
  <c r="CV229" i="2"/>
  <c r="CJ123" i="2"/>
  <c r="BX123" i="2"/>
  <c r="CL123" i="2"/>
  <c r="CJ2205" i="2"/>
  <c r="BX2205" i="2"/>
  <c r="CL2205" i="2"/>
  <c r="CP2126" i="2"/>
  <c r="BX2075" i="2"/>
  <c r="CL2075" i="2"/>
  <c r="CJ2075" i="2"/>
  <c r="CH2085" i="2"/>
  <c r="CV2029" i="2"/>
  <c r="CY1978" i="2"/>
  <c r="CR1978" i="2"/>
  <c r="CP1817" i="2"/>
  <c r="CM1817" i="2"/>
  <c r="CO1817" i="2" s="1"/>
  <c r="CL1846" i="2"/>
  <c r="CM1846" i="2" s="1"/>
  <c r="CO1846" i="2" s="1"/>
  <c r="CJ1846" i="2"/>
  <c r="CP1716" i="2"/>
  <c r="CL1756" i="2"/>
  <c r="CM1756" i="2" s="1"/>
  <c r="CO1756" i="2" s="1"/>
  <c r="CH1774" i="2"/>
  <c r="CG1774" i="2"/>
  <c r="CY1773" i="2"/>
  <c r="CR1773" i="2"/>
  <c r="CH1698" i="2"/>
  <c r="CG1698" i="2"/>
  <c r="CG1551" i="2"/>
  <c r="CH1551" i="2"/>
  <c r="CH1601" i="2"/>
  <c r="CG1601" i="2"/>
  <c r="CL1531" i="2"/>
  <c r="CM1531" i="2" s="1"/>
  <c r="CO1531" i="2" s="1"/>
  <c r="CJ1531" i="2"/>
  <c r="BX1531" i="2"/>
  <c r="CV1531" i="2" s="1"/>
  <c r="CM1579" i="2"/>
  <c r="CO1579" i="2" s="1"/>
  <c r="CP1579" i="2"/>
  <c r="CJ1534" i="2"/>
  <c r="CL1534" i="2"/>
  <c r="CH1547" i="2"/>
  <c r="CG1547" i="2"/>
  <c r="CP1401" i="2"/>
  <c r="CJ1468" i="2"/>
  <c r="CL1468" i="2"/>
  <c r="BX1468" i="2"/>
  <c r="CP1153" i="2"/>
  <c r="CG1263" i="2"/>
  <c r="CH1263" i="2"/>
  <c r="CL1086" i="2"/>
  <c r="CJ1086" i="2"/>
  <c r="BX1086" i="2"/>
  <c r="CP1126" i="2"/>
  <c r="CY806" i="2"/>
  <c r="CR806" i="2"/>
  <c r="CJ828" i="2"/>
  <c r="CL828" i="2"/>
  <c r="CM828" i="2" s="1"/>
  <c r="CO828" i="2" s="1"/>
  <c r="BX828" i="2"/>
  <c r="CH761" i="2"/>
  <c r="CG761" i="2"/>
  <c r="CJ628" i="2"/>
  <c r="CL628" i="2"/>
  <c r="CG503" i="2"/>
  <c r="CH503" i="2"/>
  <c r="CH526" i="2"/>
  <c r="CG526" i="2"/>
  <c r="CH638" i="2"/>
  <c r="CG638" i="2"/>
  <c r="CJ607" i="2"/>
  <c r="BX607" i="2"/>
  <c r="CP507" i="2"/>
  <c r="CV507" i="2"/>
  <c r="CJ413" i="2"/>
  <c r="CL413" i="2"/>
  <c r="CR257" i="2"/>
  <c r="CY257" i="2"/>
  <c r="CM192" i="2"/>
  <c r="CO192" i="2" s="1"/>
  <c r="CV192" i="2"/>
  <c r="CP365" i="2"/>
  <c r="CJ221" i="2"/>
  <c r="BX221" i="2"/>
  <c r="CL221" i="2"/>
  <c r="CG271" i="2"/>
  <c r="CH271" i="2"/>
  <c r="CP177" i="2"/>
  <c r="CJ47" i="2"/>
  <c r="CL47" i="2"/>
  <c r="BX47" i="2"/>
  <c r="CH36" i="2"/>
  <c r="CG36" i="2"/>
  <c r="CJ191" i="2"/>
  <c r="BX191" i="2"/>
  <c r="CP163" i="2"/>
  <c r="CH97" i="2"/>
  <c r="CG97" i="2"/>
  <c r="CG517" i="2"/>
  <c r="CH517" i="2"/>
  <c r="CV6" i="2"/>
  <c r="CJ2603" i="2"/>
  <c r="BX2603" i="2"/>
  <c r="CH2626" i="2"/>
  <c r="CG2626" i="2"/>
  <c r="CJ2592" i="2"/>
  <c r="BX2592" i="2"/>
  <c r="CL2592" i="2"/>
  <c r="BX2602" i="2"/>
  <c r="CL2602" i="2"/>
  <c r="CJ2602" i="2"/>
  <c r="CG2597" i="2"/>
  <c r="CH2597" i="2"/>
  <c r="CG2608" i="2"/>
  <c r="CH2571" i="2"/>
  <c r="CJ2555" i="2"/>
  <c r="CL2555" i="2"/>
  <c r="CM2555" i="2" s="1"/>
  <c r="CO2555" i="2" s="1"/>
  <c r="BX2555" i="2"/>
  <c r="CH2561" i="2"/>
  <c r="BX2533" i="2"/>
  <c r="CM2543" i="2"/>
  <c r="CO2543" i="2" s="1"/>
  <c r="CR2546" i="2"/>
  <c r="CY2546" i="2"/>
  <c r="CL2532" i="2"/>
  <c r="CJ2532" i="2"/>
  <c r="BX2532" i="2"/>
  <c r="CG2538" i="2"/>
  <c r="CG2525" i="2"/>
  <c r="CL2504" i="2"/>
  <c r="CP2542" i="2"/>
  <c r="CH2522" i="2"/>
  <c r="CG2522" i="2"/>
  <c r="BX2551" i="2"/>
  <c r="CJ2551" i="2"/>
  <c r="CL2484" i="2"/>
  <c r="CM2484" i="2" s="1"/>
  <c r="CO2484" i="2" s="1"/>
  <c r="CP2506" i="2"/>
  <c r="CM2506" i="2"/>
  <c r="CO2506" i="2" s="1"/>
  <c r="CH2513" i="2"/>
  <c r="CG2513" i="2"/>
  <c r="CH2517" i="2"/>
  <c r="CG2517" i="2"/>
  <c r="CH2494" i="2"/>
  <c r="CG2494" i="2"/>
  <c r="BX2480" i="2"/>
  <c r="CL2480" i="2"/>
  <c r="CJ2480" i="2"/>
  <c r="CG2507" i="2"/>
  <c r="CG2499" i="2"/>
  <c r="CG2482" i="2"/>
  <c r="CL2473" i="2"/>
  <c r="CM2473" i="2" s="1"/>
  <c r="CO2473" i="2" s="1"/>
  <c r="CJ2450" i="2"/>
  <c r="CL2450" i="2"/>
  <c r="BX2450" i="2"/>
  <c r="CL2398" i="2"/>
  <c r="CJ2398" i="2"/>
  <c r="BX2398" i="2"/>
  <c r="CG2412" i="2"/>
  <c r="CL2433" i="2"/>
  <c r="CJ2433" i="2"/>
  <c r="CV2433" i="2" s="1"/>
  <c r="CH2386" i="2"/>
  <c r="CH2380" i="2"/>
  <c r="CP2350" i="2"/>
  <c r="CP2384" i="2"/>
  <c r="CM2384" i="2"/>
  <c r="CO2384" i="2" s="1"/>
  <c r="CV2384" i="2" s="1"/>
  <c r="CM2358" i="2"/>
  <c r="CO2358" i="2" s="1"/>
  <c r="CP2358" i="2"/>
  <c r="CL2336" i="2"/>
  <c r="CH2357" i="2"/>
  <c r="CG2357" i="2"/>
  <c r="CH2334" i="2"/>
  <c r="CY2299" i="2"/>
  <c r="CR2299" i="2"/>
  <c r="CH2348" i="2"/>
  <c r="CG2348" i="2"/>
  <c r="CM2297" i="2"/>
  <c r="CO2297" i="2" s="1"/>
  <c r="CV2297" i="2" s="1"/>
  <c r="CH2267" i="2"/>
  <c r="CG2301" i="2"/>
  <c r="CJ2302" i="2"/>
  <c r="BX2302" i="2"/>
  <c r="CL2302" i="2"/>
  <c r="CH2285" i="2"/>
  <c r="CG2285" i="2"/>
  <c r="CH2269" i="2"/>
  <c r="CG2269" i="2"/>
  <c r="CJ2258" i="2"/>
  <c r="CL2258" i="2"/>
  <c r="BX2258" i="2"/>
  <c r="CG2251" i="2"/>
  <c r="BX2239" i="2"/>
  <c r="CL2239" i="2"/>
  <c r="CM2239" i="2" s="1"/>
  <c r="CO2239" i="2" s="1"/>
  <c r="CJ2239" i="2"/>
  <c r="CV2239" i="2" s="1"/>
  <c r="CJ2254" i="2"/>
  <c r="BX2254" i="2"/>
  <c r="CL2254" i="2"/>
  <c r="CG2220" i="2"/>
  <c r="CP2201" i="2"/>
  <c r="CL2179" i="2"/>
  <c r="CH2233" i="2"/>
  <c r="CY2203" i="2"/>
  <c r="CR2203" i="2"/>
  <c r="CP2238" i="2"/>
  <c r="CM2238" i="2"/>
  <c r="CO2238" i="2" s="1"/>
  <c r="CL2224" i="2"/>
  <c r="CJ2224" i="2"/>
  <c r="BX2224" i="2"/>
  <c r="CJ2147" i="2"/>
  <c r="BX2147" i="2"/>
  <c r="CG2218" i="2"/>
  <c r="CP2195" i="2"/>
  <c r="CM2219" i="2"/>
  <c r="CO2219" i="2" s="1"/>
  <c r="CV2219" i="2" s="1"/>
  <c r="CJ2206" i="2"/>
  <c r="BX2206" i="2"/>
  <c r="CG2170" i="2"/>
  <c r="CJ2173" i="2"/>
  <c r="BX2173" i="2"/>
  <c r="CP2155" i="2"/>
  <c r="BX2162" i="2"/>
  <c r="CP2138" i="2"/>
  <c r="CG2159" i="2"/>
  <c r="CH2136" i="2"/>
  <c r="CL2162" i="2"/>
  <c r="CM2162" i="2" s="1"/>
  <c r="CO2162" i="2" s="1"/>
  <c r="CG2129" i="2"/>
  <c r="BX2095" i="2"/>
  <c r="CG2176" i="2"/>
  <c r="CH2074" i="2"/>
  <c r="CL2140" i="2"/>
  <c r="CL2114" i="2"/>
  <c r="CM2114" i="2" s="1"/>
  <c r="CO2114" i="2" s="1"/>
  <c r="CG2099" i="2"/>
  <c r="CJ2069" i="2"/>
  <c r="CL2069" i="2"/>
  <c r="CH2044" i="2"/>
  <c r="CG2080" i="2"/>
  <c r="CL2066" i="2"/>
  <c r="CL2068" i="2"/>
  <c r="CG2057" i="2"/>
  <c r="CH2057" i="2"/>
  <c r="BX2038" i="2"/>
  <c r="BX1980" i="2"/>
  <c r="CL2072" i="2"/>
  <c r="CH2051" i="2"/>
  <c r="CG2054" i="2"/>
  <c r="CJ2024" i="2"/>
  <c r="BX2024" i="2"/>
  <c r="CL2024" i="2"/>
  <c r="BX1993" i="2"/>
  <c r="CG2047" i="2"/>
  <c r="CJ1989" i="2"/>
  <c r="BX1989" i="2"/>
  <c r="CL1989" i="2"/>
  <c r="CL2046" i="2"/>
  <c r="CM2046" i="2" s="1"/>
  <c r="CO2046" i="2" s="1"/>
  <c r="BX1846" i="2"/>
  <c r="CY2028" i="2"/>
  <c r="CR2028" i="2"/>
  <c r="CH2006" i="2"/>
  <c r="CG1989" i="2"/>
  <c r="CL1887" i="2"/>
  <c r="CJ1887" i="2"/>
  <c r="BX1887" i="2"/>
  <c r="CL1828" i="2"/>
  <c r="CJ1828" i="2"/>
  <c r="BX1828" i="2"/>
  <c r="CL2004" i="2"/>
  <c r="CM2004" i="2" s="1"/>
  <c r="CO2004" i="2" s="1"/>
  <c r="CH1938" i="2"/>
  <c r="CG1938" i="2"/>
  <c r="CH1898" i="2"/>
  <c r="CG1898" i="2"/>
  <c r="CG2012" i="2"/>
  <c r="CL1952" i="2"/>
  <c r="CM1952" i="2" s="1"/>
  <c r="CO1952" i="2" s="1"/>
  <c r="CP1942" i="2"/>
  <c r="BX1853" i="2"/>
  <c r="CV1853" i="2" s="1"/>
  <c r="CJ1923" i="2"/>
  <c r="CL1923" i="2"/>
  <c r="CH2007" i="2"/>
  <c r="CH1933" i="2"/>
  <c r="CJ1889" i="2"/>
  <c r="BX1889" i="2"/>
  <c r="CH1830" i="2"/>
  <c r="CR1813" i="2"/>
  <c r="CY1813" i="2"/>
  <c r="CG1907" i="2"/>
  <c r="CG1885" i="2"/>
  <c r="CL1831" i="2"/>
  <c r="CL1795" i="2"/>
  <c r="CG1880" i="2"/>
  <c r="CM1813" i="2"/>
  <c r="CO1813" i="2" s="1"/>
  <c r="CL1784" i="2"/>
  <c r="BX1784" i="2"/>
  <c r="CJ1784" i="2"/>
  <c r="CJ1864" i="2"/>
  <c r="BX1864" i="2"/>
  <c r="CL1864" i="2"/>
  <c r="CH1843" i="2"/>
  <c r="CG1843" i="2"/>
  <c r="CG1776" i="2"/>
  <c r="CG1860" i="2"/>
  <c r="CG1874" i="2"/>
  <c r="CM1861" i="2"/>
  <c r="CO1861" i="2" s="1"/>
  <c r="CH1827" i="2"/>
  <c r="CG1827" i="2"/>
  <c r="CL1787" i="2"/>
  <c r="CJ1832" i="2"/>
  <c r="BX1832" i="2"/>
  <c r="CL1832" i="2"/>
  <c r="CM1807" i="2"/>
  <c r="CO1807" i="2" s="1"/>
  <c r="CP1807" i="2"/>
  <c r="BX1756" i="2"/>
  <c r="BX1750" i="2"/>
  <c r="BX1738" i="2"/>
  <c r="CG1828" i="2"/>
  <c r="CV1807" i="2"/>
  <c r="CM1787" i="2"/>
  <c r="CO1787" i="2" s="1"/>
  <c r="CV1787" i="2" s="1"/>
  <c r="CP1787" i="2"/>
  <c r="CJ1777" i="2"/>
  <c r="BX1777" i="2"/>
  <c r="CV1777" i="2" s="1"/>
  <c r="CG1742" i="2"/>
  <c r="CG1715" i="2"/>
  <c r="CH1715" i="2"/>
  <c r="CH1746" i="2"/>
  <c r="CG1746" i="2"/>
  <c r="CY1679" i="2"/>
  <c r="CR1679" i="2"/>
  <c r="CM1781" i="2"/>
  <c r="CO1781" i="2" s="1"/>
  <c r="CL1753" i="2"/>
  <c r="CJ1753" i="2"/>
  <c r="BX1753" i="2"/>
  <c r="CP1712" i="2"/>
  <c r="CP1692" i="2"/>
  <c r="CG1731" i="2"/>
  <c r="CL1709" i="2"/>
  <c r="CJ1709" i="2"/>
  <c r="CM1679" i="2"/>
  <c r="CO1679" i="2" s="1"/>
  <c r="CH1772" i="2"/>
  <c r="CG1772" i="2"/>
  <c r="CL1720" i="2"/>
  <c r="CY1686" i="2"/>
  <c r="CR1686" i="2"/>
  <c r="CG1684" i="2"/>
  <c r="CH1548" i="2"/>
  <c r="CL1670" i="2"/>
  <c r="CJ1670" i="2"/>
  <c r="BX1670" i="2"/>
  <c r="CP1653" i="2"/>
  <c r="CL1645" i="2"/>
  <c r="CM1645" i="2" s="1"/>
  <c r="CO1645" i="2" s="1"/>
  <c r="CP1638" i="2"/>
  <c r="BX1586" i="2"/>
  <c r="CG1683" i="2"/>
  <c r="CM1586" i="2"/>
  <c r="CO1586" i="2" s="1"/>
  <c r="CP1586" i="2"/>
  <c r="BX1607" i="2"/>
  <c r="CL1607" i="2"/>
  <c r="CJ1607" i="2"/>
  <c r="CM1576" i="2"/>
  <c r="CO1576" i="2" s="1"/>
  <c r="CV1576" i="2" s="1"/>
  <c r="CM1621" i="2"/>
  <c r="CO1621" i="2" s="1"/>
  <c r="CP1621" i="2"/>
  <c r="CG1572" i="2"/>
  <c r="CM1552" i="2"/>
  <c r="CO1552" i="2" s="1"/>
  <c r="CV1552" i="2"/>
  <c r="CL1506" i="2"/>
  <c r="CJ1506" i="2"/>
  <c r="BX1506" i="2"/>
  <c r="CL1564" i="2"/>
  <c r="CH1619" i="2"/>
  <c r="CG1619" i="2"/>
  <c r="CJ1538" i="2"/>
  <c r="CL1538" i="2"/>
  <c r="CJ1507" i="2"/>
  <c r="BX1507" i="2"/>
  <c r="CP1560" i="2"/>
  <c r="CH1615" i="2"/>
  <c r="CG1536" i="2"/>
  <c r="CH1536" i="2"/>
  <c r="CP1481" i="2"/>
  <c r="CP1423" i="2"/>
  <c r="CP1399" i="2"/>
  <c r="CJ1377" i="2"/>
  <c r="CL1377" i="2"/>
  <c r="BX1377" i="2"/>
  <c r="CG1397" i="2"/>
  <c r="CH1397" i="2"/>
  <c r="CL1422" i="2"/>
  <c r="CJ1422" i="2"/>
  <c r="BX1422" i="2"/>
  <c r="CL1407" i="2"/>
  <c r="CJ1407" i="2"/>
  <c r="BX1407" i="2"/>
  <c r="CJ1249" i="2"/>
  <c r="BX1249" i="2"/>
  <c r="CL1249" i="2"/>
  <c r="CM1249" i="2" s="1"/>
  <c r="CO1249" i="2" s="1"/>
  <c r="CL1413" i="2"/>
  <c r="CM1413" i="2" s="1"/>
  <c r="CO1413" i="2" s="1"/>
  <c r="CJ1413" i="2"/>
  <c r="CM1386" i="2"/>
  <c r="CO1386" i="2" s="1"/>
  <c r="CJ1245" i="2"/>
  <c r="CL1245" i="2"/>
  <c r="BX1245" i="2"/>
  <c r="CJ1382" i="2"/>
  <c r="BX1382" i="2"/>
  <c r="CG1462" i="2"/>
  <c r="CH1462" i="2"/>
  <c r="CJ1369" i="2"/>
  <c r="BX1369" i="2"/>
  <c r="CL1369" i="2"/>
  <c r="CM1369" i="2" s="1"/>
  <c r="CO1369" i="2" s="1"/>
  <c r="CP1300" i="2"/>
  <c r="CR1440" i="2"/>
  <c r="CY1440" i="2"/>
  <c r="CJ1396" i="2"/>
  <c r="CL1396" i="2"/>
  <c r="CR1353" i="2"/>
  <c r="CY1353" i="2"/>
  <c r="CG1335" i="2"/>
  <c r="CH1335" i="2"/>
  <c r="CM1286" i="2"/>
  <c r="CO1286" i="2" s="1"/>
  <c r="CV1286" i="2" s="1"/>
  <c r="CP1286" i="2"/>
  <c r="CH1180" i="2"/>
  <c r="CG1180" i="2"/>
  <c r="CH1319" i="2"/>
  <c r="CG1319" i="2"/>
  <c r="CJ1121" i="2"/>
  <c r="CL1121" i="2"/>
  <c r="CJ1293" i="2"/>
  <c r="CL1293" i="2"/>
  <c r="BX1293" i="2"/>
  <c r="CH1182" i="2"/>
  <c r="CG1182" i="2"/>
  <c r="CG1142" i="2"/>
  <c r="CH1142" i="2"/>
  <c r="CH1168" i="2"/>
  <c r="CG1168" i="2"/>
  <c r="CY1198" i="2"/>
  <c r="CR1198" i="2"/>
  <c r="CG1097" i="2"/>
  <c r="CG1047" i="2"/>
  <c r="CP1132" i="2"/>
  <c r="CV1132" i="2"/>
  <c r="CP1088" i="2"/>
  <c r="CH1229" i="2"/>
  <c r="CP1197" i="2"/>
  <c r="CP1124" i="2"/>
  <c r="CV1124" i="2"/>
  <c r="CH1160" i="2"/>
  <c r="CG1160" i="2"/>
  <c r="CJ974" i="2"/>
  <c r="CL974" i="2"/>
  <c r="CV1176" i="2"/>
  <c r="CJ1112" i="2"/>
  <c r="CL1112" i="2"/>
  <c r="BX1112" i="2"/>
  <c r="CP980" i="2"/>
  <c r="CG1127" i="2"/>
  <c r="CH1127" i="2"/>
  <c r="BX1031" i="2"/>
  <c r="CJ972" i="2"/>
  <c r="CL972" i="2"/>
  <c r="BX972" i="2"/>
  <c r="CP947" i="2"/>
  <c r="CM1000" i="2"/>
  <c r="CO1000" i="2" s="1"/>
  <c r="CP1000" i="2"/>
  <c r="CH909" i="2"/>
  <c r="CG909" i="2"/>
  <c r="CH833" i="2"/>
  <c r="CG833" i="2"/>
  <c r="CH768" i="2"/>
  <c r="CG768" i="2"/>
  <c r="CL699" i="2"/>
  <c r="CJ699" i="2"/>
  <c r="BX699" i="2"/>
  <c r="CG940" i="2"/>
  <c r="CH940" i="2"/>
  <c r="CG865" i="2"/>
  <c r="CH865" i="2"/>
  <c r="CJ846" i="2"/>
  <c r="CL846" i="2"/>
  <c r="BX846" i="2"/>
  <c r="CJ783" i="2"/>
  <c r="CL783" i="2"/>
  <c r="BX783" i="2"/>
  <c r="CJ1042" i="2"/>
  <c r="BX1042" i="2"/>
  <c r="CL1042" i="2"/>
  <c r="CJ932" i="2"/>
  <c r="CL932" i="2"/>
  <c r="CL881" i="2"/>
  <c r="CJ881" i="2"/>
  <c r="CP877" i="2"/>
  <c r="CY716" i="2"/>
  <c r="CR716" i="2"/>
  <c r="CG782" i="2"/>
  <c r="CH782" i="2"/>
  <c r="CP805" i="2"/>
  <c r="CL610" i="2"/>
  <c r="CJ610" i="2"/>
  <c r="BX610" i="2"/>
  <c r="CP750" i="2"/>
  <c r="CM904" i="2"/>
  <c r="CO904" i="2" s="1"/>
  <c r="CP904" i="2"/>
  <c r="CJ864" i="2"/>
  <c r="BX864" i="2"/>
  <c r="CJ724" i="2"/>
  <c r="CL724" i="2"/>
  <c r="CM724" i="2" s="1"/>
  <c r="CO724" i="2" s="1"/>
  <c r="CJ809" i="2"/>
  <c r="CV809" i="2" s="1"/>
  <c r="CL809" i="2"/>
  <c r="CM809" i="2" s="1"/>
  <c r="CO809" i="2" s="1"/>
  <c r="CJ682" i="2"/>
  <c r="CL682" i="2"/>
  <c r="BX682" i="2"/>
  <c r="CH630" i="2"/>
  <c r="CG630" i="2"/>
  <c r="CP565" i="2"/>
  <c r="CP555" i="2"/>
  <c r="CG476" i="2"/>
  <c r="CH476" i="2"/>
  <c r="CM406" i="2"/>
  <c r="CO406" i="2" s="1"/>
  <c r="CP406" i="2"/>
  <c r="CV406" i="2"/>
  <c r="CP515" i="2"/>
  <c r="CM469" i="2"/>
  <c r="CO469" i="2" s="1"/>
  <c r="CV469" i="2"/>
  <c r="CM543" i="2"/>
  <c r="CO543" i="2" s="1"/>
  <c r="CV543" i="2" s="1"/>
  <c r="CV643" i="2"/>
  <c r="CP606" i="2"/>
  <c r="CM583" i="2"/>
  <c r="CO583" i="2" s="1"/>
  <c r="CV583" i="2"/>
  <c r="CH558" i="2"/>
  <c r="CG558" i="2"/>
  <c r="CL518" i="2"/>
  <c r="CJ518" i="2"/>
  <c r="BX518" i="2"/>
  <c r="CP392" i="2"/>
  <c r="CJ268" i="2"/>
  <c r="BX268" i="2"/>
  <c r="CL268" i="2"/>
  <c r="CH507" i="2"/>
  <c r="CP429" i="2"/>
  <c r="CG607" i="2"/>
  <c r="CG505" i="2"/>
  <c r="CH505" i="2"/>
  <c r="CJ471" i="2"/>
  <c r="BX471" i="2"/>
  <c r="CJ321" i="2"/>
  <c r="CL321" i="2"/>
  <c r="BX321" i="2"/>
  <c r="CJ277" i="2"/>
  <c r="CL277" i="2"/>
  <c r="CM277" i="2" s="1"/>
  <c r="CO277" i="2" s="1"/>
  <c r="CJ376" i="2"/>
  <c r="CL376" i="2"/>
  <c r="BX376" i="2"/>
  <c r="CH256" i="2"/>
  <c r="CG256" i="2"/>
  <c r="CL228" i="2"/>
  <c r="CJ228" i="2"/>
  <c r="BX228" i="2"/>
  <c r="CH182" i="2"/>
  <c r="CG182" i="2"/>
  <c r="CP38" i="2"/>
  <c r="CM38" i="2"/>
  <c r="CO38" i="2" s="1"/>
  <c r="CJ362" i="2"/>
  <c r="CL362" i="2"/>
  <c r="CM362" i="2" s="1"/>
  <c r="CO362" i="2" s="1"/>
  <c r="BX362" i="2"/>
  <c r="CM340" i="2"/>
  <c r="CO340" i="2" s="1"/>
  <c r="CV340" i="2" s="1"/>
  <c r="CP58" i="2"/>
  <c r="CP306" i="2"/>
  <c r="CG235" i="2"/>
  <c r="CH235" i="2"/>
  <c r="CH197" i="2"/>
  <c r="CG197" i="2"/>
  <c r="CH104" i="2"/>
  <c r="CG104" i="2"/>
  <c r="CJ40" i="2"/>
  <c r="CL40" i="2"/>
  <c r="CP419" i="2"/>
  <c r="CM419" i="2"/>
  <c r="CO419" i="2" s="1"/>
  <c r="CV419" i="2"/>
  <c r="CJ372" i="2"/>
  <c r="CL372" i="2"/>
  <c r="BX372" i="2"/>
  <c r="CV350" i="2"/>
  <c r="CP350" i="2"/>
  <c r="CJ209" i="2"/>
  <c r="BX209" i="2"/>
  <c r="CL209" i="2"/>
  <c r="CP165" i="2"/>
  <c r="CG137" i="2"/>
  <c r="CG105" i="2"/>
  <c r="CH105" i="2"/>
  <c r="CJ43" i="2"/>
  <c r="BX43" i="2"/>
  <c r="CL43" i="2"/>
  <c r="CH106" i="2"/>
  <c r="CG106" i="2"/>
  <c r="CL191" i="2"/>
  <c r="CH149" i="2"/>
  <c r="CG149" i="2"/>
  <c r="CP88" i="2"/>
  <c r="CH653" i="2"/>
  <c r="CG653" i="2"/>
  <c r="CJ58" i="2"/>
  <c r="BX58" i="2"/>
  <c r="CL58" i="2"/>
  <c r="CM58" i="2" s="1"/>
  <c r="CO58" i="2" s="1"/>
  <c r="CH120" i="2"/>
  <c r="CG120" i="2"/>
  <c r="CH64" i="2"/>
  <c r="CG64" i="2"/>
  <c r="BX2101" i="2"/>
  <c r="CJ2101" i="2"/>
  <c r="CG2101" i="2"/>
  <c r="CJ2083" i="2"/>
  <c r="BX2083" i="2"/>
  <c r="CL2083" i="2"/>
  <c r="CJ2058" i="2"/>
  <c r="BX2058" i="2"/>
  <c r="CL2058" i="2"/>
  <c r="CM2058" i="2" s="1"/>
  <c r="CO2058" i="2" s="1"/>
  <c r="CM2032" i="2"/>
  <c r="CO2032" i="2" s="1"/>
  <c r="CJ1991" i="2"/>
  <c r="BX1991" i="2"/>
  <c r="CL1991" i="2"/>
  <c r="CM1991" i="2" s="1"/>
  <c r="CO1991" i="2" s="1"/>
  <c r="CJ1959" i="2"/>
  <c r="CL1959" i="2"/>
  <c r="CM1959" i="2" s="1"/>
  <c r="CO1959" i="2" s="1"/>
  <c r="CH1974" i="2"/>
  <c r="CG1974" i="2"/>
  <c r="CH1982" i="2"/>
  <c r="CG1982" i="2"/>
  <c r="CH1994" i="2"/>
  <c r="CG1994" i="2"/>
  <c r="CM1909" i="2"/>
  <c r="CO1909" i="2" s="1"/>
  <c r="CH1867" i="2"/>
  <c r="CG1867" i="2"/>
  <c r="CL1862" i="2"/>
  <c r="CM1862" i="2" s="1"/>
  <c r="CO1862" i="2" s="1"/>
  <c r="CJ1862" i="2"/>
  <c r="CJ1675" i="2"/>
  <c r="CL1675" i="2"/>
  <c r="CG1655" i="2"/>
  <c r="CH1655" i="2"/>
  <c r="CP1657" i="2"/>
  <c r="CH1451" i="2"/>
  <c r="CG1451" i="2"/>
  <c r="CJ1508" i="2"/>
  <c r="BX1508" i="2"/>
  <c r="CH1493" i="2"/>
  <c r="CG1493" i="2"/>
  <c r="CY1441" i="2"/>
  <c r="CR1441" i="2"/>
  <c r="CV1376" i="2"/>
  <c r="CP1376" i="2"/>
  <c r="CG1333" i="2"/>
  <c r="CH1333" i="2"/>
  <c r="CP1136" i="2"/>
  <c r="CP1217" i="2"/>
  <c r="CV1217" i="2"/>
  <c r="CP1072" i="2"/>
  <c r="CH1005" i="2"/>
  <c r="CG1005" i="2"/>
  <c r="CY1165" i="2"/>
  <c r="CR1165" i="2"/>
  <c r="CJ1048" i="2"/>
  <c r="CL1048" i="2"/>
  <c r="CP1066" i="2"/>
  <c r="CG1004" i="2"/>
  <c r="CH1004" i="2"/>
  <c r="CP879" i="2"/>
  <c r="CL713" i="2"/>
  <c r="CJ713" i="2"/>
  <c r="BX713" i="2"/>
  <c r="CM960" i="2"/>
  <c r="CO960" i="2" s="1"/>
  <c r="CP679" i="2"/>
  <c r="CJ627" i="2"/>
  <c r="BX627" i="2"/>
  <c r="CG847" i="2"/>
  <c r="CG642" i="2"/>
  <c r="CH642" i="2"/>
  <c r="CP530" i="2"/>
  <c r="CP591" i="2"/>
  <c r="CP415" i="2"/>
  <c r="CJ597" i="2"/>
  <c r="BX597" i="2"/>
  <c r="CJ272" i="2"/>
  <c r="BX272" i="2"/>
  <c r="CP597" i="2"/>
  <c r="CM559" i="2"/>
  <c r="CO559" i="2" s="1"/>
  <c r="CP559" i="2"/>
  <c r="CM397" i="2"/>
  <c r="CO397" i="2" s="1"/>
  <c r="CV397" i="2" s="1"/>
  <c r="CP397" i="2"/>
  <c r="CG309" i="2"/>
  <c r="CH309" i="2"/>
  <c r="CG307" i="2"/>
  <c r="CH307" i="2"/>
  <c r="CJ130" i="2"/>
  <c r="BX130" i="2"/>
  <c r="CL130" i="2"/>
  <c r="CP62" i="2"/>
  <c r="CH337" i="2"/>
  <c r="CG337" i="2"/>
  <c r="CP232" i="2"/>
  <c r="CM232" i="2"/>
  <c r="CO232" i="2" s="1"/>
  <c r="CV232" i="2" s="1"/>
  <c r="CJ161" i="2"/>
  <c r="BX161" i="2"/>
  <c r="CV68" i="2"/>
  <c r="CP322" i="2"/>
  <c r="CJ137" i="2"/>
  <c r="BX137" i="2"/>
  <c r="CL137" i="2"/>
  <c r="CJ110" i="2"/>
  <c r="BX110" i="2"/>
  <c r="CL110" i="2"/>
  <c r="CP212" i="2"/>
  <c r="CJ121" i="2"/>
  <c r="BX121" i="2"/>
  <c r="CL121" i="2"/>
  <c r="CP618" i="2"/>
  <c r="CV618" i="2"/>
  <c r="CG2603" i="2"/>
  <c r="CM2596" i="2"/>
  <c r="CO2596" i="2" s="1"/>
  <c r="CJ2624" i="2"/>
  <c r="BX2624" i="2"/>
  <c r="CL2624" i="2"/>
  <c r="CG2624" i="2"/>
  <c r="CL2583" i="2"/>
  <c r="CH2605" i="2"/>
  <c r="BX2586" i="2"/>
  <c r="CL2575" i="2"/>
  <c r="CP2599" i="2"/>
  <c r="CM2599" i="2"/>
  <c r="CO2599" i="2" s="1"/>
  <c r="CJ2577" i="2"/>
  <c r="CL2577" i="2"/>
  <c r="BX2577" i="2"/>
  <c r="BX2596" i="2"/>
  <c r="CJ2596" i="2"/>
  <c r="CJ2580" i="2"/>
  <c r="CL2580" i="2"/>
  <c r="BX2591" i="2"/>
  <c r="CM2582" i="2"/>
  <c r="CO2582" i="2" s="1"/>
  <c r="CV2582" i="2" s="1"/>
  <c r="CJ2570" i="2"/>
  <c r="BX2570" i="2"/>
  <c r="CL2570" i="2"/>
  <c r="CL2568" i="2"/>
  <c r="CH2573" i="2"/>
  <c r="CP2530" i="2"/>
  <c r="CG2532" i="2"/>
  <c r="CH2509" i="2"/>
  <c r="CJ2543" i="2"/>
  <c r="BX2543" i="2"/>
  <c r="BX2546" i="2"/>
  <c r="CJ2546" i="2"/>
  <c r="BX2503" i="2"/>
  <c r="CL2503" i="2"/>
  <c r="CM2503" i="2" s="1"/>
  <c r="CO2503" i="2" s="1"/>
  <c r="CJ2503" i="2"/>
  <c r="CP2546" i="2"/>
  <c r="CM2546" i="2"/>
  <c r="CO2546" i="2" s="1"/>
  <c r="CH2514" i="2"/>
  <c r="CG2514" i="2"/>
  <c r="BX2493" i="2"/>
  <c r="CH2549" i="2"/>
  <c r="CG2549" i="2"/>
  <c r="CH2515" i="2"/>
  <c r="CG2515" i="2"/>
  <c r="BX2484" i="2"/>
  <c r="CH2475" i="2"/>
  <c r="CG2475" i="2"/>
  <c r="CG2488" i="2"/>
  <c r="CY2505" i="2"/>
  <c r="CR2505" i="2"/>
  <c r="CP2481" i="2"/>
  <c r="CL2511" i="2"/>
  <c r="CP2505" i="2"/>
  <c r="CJ2472" i="2"/>
  <c r="BX2472" i="2"/>
  <c r="CH2449" i="2"/>
  <c r="CP2457" i="2"/>
  <c r="CH2457" i="2"/>
  <c r="CH2445" i="2"/>
  <c r="CH2419" i="2"/>
  <c r="CG2419" i="2"/>
  <c r="CR2417" i="2"/>
  <c r="CY2417" i="2"/>
  <c r="CH2411" i="2"/>
  <c r="CG2411" i="2"/>
  <c r="BX2381" i="2"/>
  <c r="CM2433" i="2"/>
  <c r="CO2433" i="2" s="1"/>
  <c r="CJ2390" i="2"/>
  <c r="BX2390" i="2"/>
  <c r="CL2390" i="2"/>
  <c r="CJ2394" i="2"/>
  <c r="BX2394" i="2"/>
  <c r="CL2394" i="2"/>
  <c r="CM2394" i="2" s="1"/>
  <c r="CO2394" i="2" s="1"/>
  <c r="CJ2349" i="2"/>
  <c r="CL2349" i="2"/>
  <c r="CH2355" i="2"/>
  <c r="CG2355" i="2"/>
  <c r="CP2331" i="2"/>
  <c r="CM2331" i="2"/>
  <c r="CO2331" i="2" s="1"/>
  <c r="CV2331" i="2" s="1"/>
  <c r="CG2356" i="2"/>
  <c r="CH2356" i="2"/>
  <c r="CP2353" i="2"/>
  <c r="CL2332" i="2"/>
  <c r="CG2304" i="2"/>
  <c r="CG2340" i="2"/>
  <c r="CH2340" i="2"/>
  <c r="CH2287" i="2"/>
  <c r="BX2322" i="2"/>
  <c r="CJ2322" i="2"/>
  <c r="CH2273" i="2"/>
  <c r="CG2273" i="2"/>
  <c r="CJ2238" i="2"/>
  <c r="BX2238" i="2"/>
  <c r="CH2207" i="2"/>
  <c r="CG2254" i="2"/>
  <c r="CM2224" i="2"/>
  <c r="CO2224" i="2" s="1"/>
  <c r="CP2224" i="2"/>
  <c r="CG2198" i="2"/>
  <c r="BX2179" i="2"/>
  <c r="CH2231" i="2"/>
  <c r="CL2190" i="2"/>
  <c r="CM2190" i="2" s="1"/>
  <c r="CO2190" i="2" s="1"/>
  <c r="CH2216" i="2"/>
  <c r="CG2216" i="2"/>
  <c r="BX2202" i="2"/>
  <c r="BX2190" i="2"/>
  <c r="BX2149" i="2"/>
  <c r="CL2149" i="2"/>
  <c r="CJ2149" i="2"/>
  <c r="BX2165" i="2"/>
  <c r="CL2154" i="2"/>
  <c r="CM2154" i="2" s="1"/>
  <c r="CO2154" i="2" s="1"/>
  <c r="CL2157" i="2"/>
  <c r="CJ2157" i="2"/>
  <c r="BX2157" i="2"/>
  <c r="CH2144" i="2"/>
  <c r="BX2098" i="2"/>
  <c r="CL2155" i="2"/>
  <c r="CM2155" i="2" s="1"/>
  <c r="CO2155" i="2" s="1"/>
  <c r="CJ2155" i="2"/>
  <c r="BX2155" i="2"/>
  <c r="CM2146" i="2"/>
  <c r="CO2146" i="2" s="1"/>
  <c r="CH2124" i="2"/>
  <c r="CJ2138" i="2"/>
  <c r="CL2138" i="2"/>
  <c r="CM2138" i="2" s="1"/>
  <c r="CO2138" i="2" s="1"/>
  <c r="CV2138" i="2" s="1"/>
  <c r="CL2098" i="2"/>
  <c r="CM2098" i="2" s="1"/>
  <c r="CO2098" i="2" s="1"/>
  <c r="CG2149" i="2"/>
  <c r="CH2094" i="2"/>
  <c r="CG2072" i="2"/>
  <c r="CL2097" i="2"/>
  <c r="CG2077" i="2"/>
  <c r="CJ2146" i="2"/>
  <c r="BX2146" i="2"/>
  <c r="CV2146" i="2" s="1"/>
  <c r="CH2108" i="2"/>
  <c r="CH2126" i="2"/>
  <c r="CH2112" i="2"/>
  <c r="CG2112" i="2"/>
  <c r="CL2095" i="2"/>
  <c r="CJ2080" i="2"/>
  <c r="CL2080" i="2"/>
  <c r="BX2080" i="2"/>
  <c r="CG2089" i="2"/>
  <c r="CG2096" i="2"/>
  <c r="CL2063" i="2"/>
  <c r="CG2018" i="2"/>
  <c r="CG2055" i="2"/>
  <c r="CH2029" i="2"/>
  <c r="BX1959" i="2"/>
  <c r="CV1959" i="2" s="1"/>
  <c r="CH2045" i="2"/>
  <c r="CL1988" i="2"/>
  <c r="CM1988" i="2" s="1"/>
  <c r="CO1988" i="2" s="1"/>
  <c r="CV1988" i="2" s="1"/>
  <c r="CH2015" i="2"/>
  <c r="CG2015" i="2"/>
  <c r="CP1989" i="2"/>
  <c r="CP2060" i="2"/>
  <c r="CL2028" i="2"/>
  <c r="CJ2028" i="2"/>
  <c r="CL2011" i="2"/>
  <c r="CM2011" i="2" s="1"/>
  <c r="CO2011" i="2" s="1"/>
  <c r="CJ2011" i="2"/>
  <c r="CG2003" i="2"/>
  <c r="CP1924" i="2"/>
  <c r="CJ1903" i="2"/>
  <c r="CL1903" i="2"/>
  <c r="BX1903" i="2"/>
  <c r="CH1954" i="2"/>
  <c r="CG1954" i="2"/>
  <c r="CG1906" i="2"/>
  <c r="CH1906" i="2"/>
  <c r="CG2027" i="2"/>
  <c r="CR2005" i="2"/>
  <c r="CY2005" i="2"/>
  <c r="CG1883" i="2"/>
  <c r="CL1820" i="2"/>
  <c r="CJ1820" i="2"/>
  <c r="BX1820" i="2"/>
  <c r="CR2021" i="2"/>
  <c r="CY2021" i="2"/>
  <c r="CH2002" i="2"/>
  <c r="CG2002" i="2"/>
  <c r="CL1960" i="2"/>
  <c r="CH1935" i="2"/>
  <c r="CG1895" i="2"/>
  <c r="CP1964" i="2"/>
  <c r="BX1952" i="2"/>
  <c r="CV1952" i="2" s="1"/>
  <c r="CL1940" i="2"/>
  <c r="CJ1940" i="2"/>
  <c r="BX1829" i="2"/>
  <c r="CP1997" i="2"/>
  <c r="CL1976" i="2"/>
  <c r="CJ1976" i="2"/>
  <c r="CL1944" i="2"/>
  <c r="CP1934" i="2"/>
  <c r="CH2005" i="2"/>
  <c r="CG1987" i="2"/>
  <c r="CG1918" i="2"/>
  <c r="BX1871" i="2"/>
  <c r="BX1839" i="2"/>
  <c r="BX1807" i="2"/>
  <c r="CG1904" i="2"/>
  <c r="CH1904" i="2"/>
  <c r="CP1863" i="2"/>
  <c r="CM1829" i="2"/>
  <c r="CO1829" i="2" s="1"/>
  <c r="CP1928" i="2"/>
  <c r="CG1812" i="2"/>
  <c r="BX1795" i="2"/>
  <c r="CL1894" i="2"/>
  <c r="CH1859" i="2"/>
  <c r="CG1859" i="2"/>
  <c r="CP1825" i="2"/>
  <c r="CM1825" i="2"/>
  <c r="CO1825" i="2" s="1"/>
  <c r="CG1784" i="2"/>
  <c r="CG1864" i="2"/>
  <c r="CP1795" i="2"/>
  <c r="CH1783" i="2"/>
  <c r="CG1800" i="2"/>
  <c r="CL1786" i="2"/>
  <c r="CM1786" i="2" s="1"/>
  <c r="CO1786" i="2" s="1"/>
  <c r="CJ1786" i="2"/>
  <c r="CH1775" i="2"/>
  <c r="CG1832" i="2"/>
  <c r="CH1780" i="2"/>
  <c r="CM1765" i="2"/>
  <c r="CO1765" i="2" s="1"/>
  <c r="CP1765" i="2"/>
  <c r="CP1857" i="2"/>
  <c r="CP1785" i="2"/>
  <c r="CH1771" i="2"/>
  <c r="CG1771" i="2"/>
  <c r="CM1741" i="2"/>
  <c r="CO1741" i="2" s="1"/>
  <c r="CL1724" i="2"/>
  <c r="CM1724" i="2" s="1"/>
  <c r="CO1724" i="2" s="1"/>
  <c r="CJ1724" i="2"/>
  <c r="CG1688" i="2"/>
  <c r="CP1724" i="2"/>
  <c r="CJ1694" i="2"/>
  <c r="CL1694" i="2"/>
  <c r="CG1753" i="2"/>
  <c r="CP1697" i="2"/>
  <c r="CM1697" i="2"/>
  <c r="CO1697" i="2" s="1"/>
  <c r="BX1659" i="2"/>
  <c r="CH1691" i="2"/>
  <c r="CG1691" i="2"/>
  <c r="CV1712" i="2"/>
  <c r="CH1729" i="2"/>
  <c r="CH1707" i="2"/>
  <c r="CG1707" i="2"/>
  <c r="CP1768" i="2"/>
  <c r="CM1768" i="2"/>
  <c r="CO1768" i="2" s="1"/>
  <c r="BX1720" i="2"/>
  <c r="CV1720" i="2" s="1"/>
  <c r="CJ1654" i="2"/>
  <c r="BX1654" i="2"/>
  <c r="CH1658" i="2"/>
  <c r="CG1658" i="2"/>
  <c r="CH1650" i="2"/>
  <c r="CG1650" i="2"/>
  <c r="CH1672" i="2"/>
  <c r="CG1672" i="2"/>
  <c r="CP1649" i="2"/>
  <c r="BX1675" i="2"/>
  <c r="CL1639" i="2"/>
  <c r="CM1639" i="2" s="1"/>
  <c r="CO1639" i="2" s="1"/>
  <c r="BX1624" i="2"/>
  <c r="BX1520" i="2"/>
  <c r="BX1621" i="2"/>
  <c r="CP1670" i="2"/>
  <c r="CM1670" i="2"/>
  <c r="CO1670" i="2" s="1"/>
  <c r="BX1645" i="2"/>
  <c r="CJ1584" i="2"/>
  <c r="CL1584" i="2"/>
  <c r="CJ1640" i="2"/>
  <c r="CL1640" i="2"/>
  <c r="CM1640" i="2" s="1"/>
  <c r="CO1640" i="2" s="1"/>
  <c r="BX1640" i="2"/>
  <c r="CG1607" i="2"/>
  <c r="CM1509" i="2"/>
  <c r="CO1509" i="2" s="1"/>
  <c r="CV1509" i="2" s="1"/>
  <c r="CP1509" i="2"/>
  <c r="CL1616" i="2"/>
  <c r="CH1540" i="2"/>
  <c r="CP1491" i="2"/>
  <c r="CG1487" i="2"/>
  <c r="CH1487" i="2"/>
  <c r="CH1578" i="2"/>
  <c r="CG1578" i="2"/>
  <c r="CH1503" i="2"/>
  <c r="CG1503" i="2"/>
  <c r="CM1575" i="2"/>
  <c r="CO1575" i="2" s="1"/>
  <c r="CP1575" i="2"/>
  <c r="CH1504" i="2"/>
  <c r="CG1504" i="2"/>
  <c r="CM1571" i="2"/>
  <c r="CO1571" i="2" s="1"/>
  <c r="CP1571" i="2"/>
  <c r="CG1521" i="2"/>
  <c r="CH1521" i="2"/>
  <c r="CM1620" i="2"/>
  <c r="CO1620" i="2" s="1"/>
  <c r="CV1620" i="2" s="1"/>
  <c r="CH1535" i="2"/>
  <c r="CM1417" i="2"/>
  <c r="CO1417" i="2" s="1"/>
  <c r="CP1417" i="2"/>
  <c r="CG1478" i="2"/>
  <c r="CH1478" i="2"/>
  <c r="BX1364" i="2"/>
  <c r="CH1301" i="2"/>
  <c r="CG1301" i="2"/>
  <c r="CP1411" i="2"/>
  <c r="CV1411" i="2"/>
  <c r="CL1346" i="2"/>
  <c r="CM1346" i="2" s="1"/>
  <c r="CO1346" i="2" s="1"/>
  <c r="CJ1346" i="2"/>
  <c r="BX1346" i="2"/>
  <c r="CG1334" i="2"/>
  <c r="CH1334" i="2"/>
  <c r="CJ1277" i="2"/>
  <c r="BX1277" i="2"/>
  <c r="CJ1458" i="2"/>
  <c r="BX1458" i="2"/>
  <c r="CL1458" i="2"/>
  <c r="CL1382" i="2"/>
  <c r="CJ1460" i="2"/>
  <c r="CV1460" i="2" s="1"/>
  <c r="CL1460" i="2"/>
  <c r="CM1396" i="2"/>
  <c r="CO1396" i="2" s="1"/>
  <c r="CV1396" i="2" s="1"/>
  <c r="CP1396" i="2"/>
  <c r="CH1352" i="2"/>
  <c r="CG1352" i="2"/>
  <c r="CP1312" i="2"/>
  <c r="CH1243" i="2"/>
  <c r="CG1243" i="2"/>
  <c r="CP1346" i="2"/>
  <c r="CP1343" i="2"/>
  <c r="CJ1267" i="2"/>
  <c r="CL1267" i="2"/>
  <c r="CM1267" i="2" s="1"/>
  <c r="CO1267" i="2" s="1"/>
  <c r="CL1209" i="2"/>
  <c r="CM1209" i="2" s="1"/>
  <c r="CO1209" i="2" s="1"/>
  <c r="CJ1209" i="2"/>
  <c r="BX1209" i="2"/>
  <c r="CJ1113" i="2"/>
  <c r="BX1113" i="2"/>
  <c r="CL1113" i="2"/>
  <c r="CJ1181" i="2"/>
  <c r="BX1181" i="2"/>
  <c r="CJ1198" i="2"/>
  <c r="BX1198" i="2"/>
  <c r="CM1276" i="2"/>
  <c r="CO1276" i="2" s="1"/>
  <c r="CP1276" i="2"/>
  <c r="CP1120" i="2"/>
  <c r="CV1120" i="2"/>
  <c r="CH1081" i="2"/>
  <c r="CM1086" i="2"/>
  <c r="CO1086" i="2" s="1"/>
  <c r="CP1086" i="2"/>
  <c r="CV1086" i="2"/>
  <c r="CR1224" i="2"/>
  <c r="CY1224" i="2"/>
  <c r="CH1141" i="2"/>
  <c r="CG1141" i="2"/>
  <c r="CH1084" i="2"/>
  <c r="CG1084" i="2"/>
  <c r="CH1159" i="2"/>
  <c r="CG1159" i="2"/>
  <c r="CJ1089" i="2"/>
  <c r="CV1089" i="2" s="1"/>
  <c r="CL1089" i="2"/>
  <c r="CM1089" i="2" s="1"/>
  <c r="CO1089" i="2" s="1"/>
  <c r="CH1033" i="2"/>
  <c r="CH991" i="2"/>
  <c r="CG991" i="2"/>
  <c r="CP1220" i="2"/>
  <c r="CV1220" i="2"/>
  <c r="CH1163" i="2"/>
  <c r="CG1163" i="2"/>
  <c r="CM1112" i="2"/>
  <c r="CO1112" i="2" s="1"/>
  <c r="CP1112" i="2"/>
  <c r="CV1126" i="2"/>
  <c r="CJ1080" i="2"/>
  <c r="CL1080" i="2"/>
  <c r="CH1015" i="2"/>
  <c r="CY946" i="2"/>
  <c r="CR946" i="2"/>
  <c r="CH823" i="2"/>
  <c r="CG823" i="2"/>
  <c r="CH764" i="2"/>
  <c r="CG764" i="2"/>
  <c r="CH695" i="2"/>
  <c r="CG695" i="2"/>
  <c r="CJ996" i="2"/>
  <c r="CL996" i="2"/>
  <c r="CM996" i="2" s="1"/>
  <c r="CO996" i="2" s="1"/>
  <c r="BX996" i="2"/>
  <c r="CJ915" i="2"/>
  <c r="BX915" i="2"/>
  <c r="CL915" i="2"/>
  <c r="CM915" i="2" s="1"/>
  <c r="CO915" i="2" s="1"/>
  <c r="CJ895" i="2"/>
  <c r="CL895" i="2"/>
  <c r="BX895" i="2"/>
  <c r="CJ875" i="2"/>
  <c r="CL875" i="2"/>
  <c r="BX875" i="2"/>
  <c r="CG807" i="2"/>
  <c r="CH807" i="2"/>
  <c r="CJ729" i="2"/>
  <c r="CL729" i="2"/>
  <c r="CL709" i="2"/>
  <c r="CJ709" i="2"/>
  <c r="BX709" i="2"/>
  <c r="CM693" i="2"/>
  <c r="CO693" i="2" s="1"/>
  <c r="CP693" i="2"/>
  <c r="CJ839" i="2"/>
  <c r="CL839" i="2"/>
  <c r="CM839" i="2" s="1"/>
  <c r="CO839" i="2" s="1"/>
  <c r="BX839" i="2"/>
  <c r="CG898" i="2"/>
  <c r="CH898" i="2"/>
  <c r="CP828" i="2"/>
  <c r="CH706" i="2"/>
  <c r="CG706" i="2"/>
  <c r="CH856" i="2"/>
  <c r="CG856" i="2"/>
  <c r="CJ802" i="2"/>
  <c r="CL802" i="2"/>
  <c r="CJ750" i="2"/>
  <c r="BX750" i="2"/>
  <c r="CL750" i="2"/>
  <c r="CM750" i="2" s="1"/>
  <c r="CO750" i="2" s="1"/>
  <c r="CL550" i="2"/>
  <c r="CJ550" i="2"/>
  <c r="BX550" i="2"/>
  <c r="CH510" i="2"/>
  <c r="CG510" i="2"/>
  <c r="CJ902" i="2"/>
  <c r="BX902" i="2"/>
  <c r="CL902" i="2"/>
  <c r="CM736" i="2"/>
  <c r="CO736" i="2" s="1"/>
  <c r="CP736" i="2"/>
  <c r="CV736" i="2"/>
  <c r="CJ647" i="2"/>
  <c r="CV647" i="2" s="1"/>
  <c r="CL647" i="2"/>
  <c r="CH666" i="2"/>
  <c r="CG666" i="2"/>
  <c r="CP475" i="2"/>
  <c r="CG513" i="2"/>
  <c r="CH513" i="2"/>
  <c r="CP467" i="2"/>
  <c r="CP656" i="2"/>
  <c r="CJ679" i="2"/>
  <c r="BX679" i="2"/>
  <c r="CL679" i="2"/>
  <c r="CM679" i="2" s="1"/>
  <c r="CO679" i="2" s="1"/>
  <c r="CG489" i="2"/>
  <c r="CH489" i="2"/>
  <c r="CH434" i="2"/>
  <c r="CG434" i="2"/>
  <c r="CP399" i="2"/>
  <c r="CL429" i="2"/>
  <c r="CM429" i="2" s="1"/>
  <c r="CO429" i="2" s="1"/>
  <c r="CJ429" i="2"/>
  <c r="CP384" i="2"/>
  <c r="CJ260" i="2"/>
  <c r="BX260" i="2"/>
  <c r="CL260" i="2"/>
  <c r="CL644" i="2"/>
  <c r="CP427" i="2"/>
  <c r="CJ389" i="2"/>
  <c r="CL389" i="2"/>
  <c r="BX277" i="2"/>
  <c r="CY273" i="2"/>
  <c r="CR273" i="2"/>
  <c r="CP202" i="2"/>
  <c r="CV202" i="2"/>
  <c r="CG233" i="2"/>
  <c r="CH233" i="2"/>
  <c r="CV362" i="2"/>
  <c r="CP362" i="2"/>
  <c r="CG263" i="2"/>
  <c r="CH263" i="2"/>
  <c r="CJ126" i="2"/>
  <c r="BX126" i="2"/>
  <c r="CL126" i="2"/>
  <c r="CP46" i="2"/>
  <c r="CM369" i="2"/>
  <c r="CO369" i="2" s="1"/>
  <c r="CV369" i="2"/>
  <c r="CP369" i="2"/>
  <c r="CH259" i="2"/>
  <c r="CG259" i="2"/>
  <c r="CJ158" i="2"/>
  <c r="BX158" i="2"/>
  <c r="CV158" i="2" s="1"/>
  <c r="CL158" i="2"/>
  <c r="CP289" i="2"/>
  <c r="CM289" i="2"/>
  <c r="CO289" i="2" s="1"/>
  <c r="CV289" i="2" s="1"/>
  <c r="CY131" i="2"/>
  <c r="CR131" i="2"/>
  <c r="CJ84" i="2"/>
  <c r="CL84" i="2"/>
  <c r="CM84" i="2" s="1"/>
  <c r="CO84" i="2" s="1"/>
  <c r="BX84" i="2"/>
  <c r="CH206" i="2"/>
  <c r="CG206" i="2"/>
  <c r="CJ156" i="2"/>
  <c r="BX156" i="2"/>
  <c r="CP184" i="2"/>
  <c r="CP162" i="2"/>
  <c r="CV162" i="2"/>
  <c r="CR14" i="2"/>
  <c r="CY14" i="2"/>
  <c r="CP231" i="2"/>
  <c r="CH52" i="2"/>
  <c r="CG52" i="2"/>
  <c r="CR146" i="2"/>
  <c r="CY146" i="2"/>
  <c r="CP51" i="2"/>
  <c r="CP494" i="2"/>
  <c r="CH220" i="2"/>
  <c r="CG220" i="2"/>
  <c r="CP122" i="2"/>
  <c r="CH134" i="2"/>
  <c r="CG134" i="2"/>
  <c r="CG83" i="2"/>
  <c r="CH83" i="2"/>
  <c r="CR628" i="2"/>
  <c r="CY628" i="2"/>
  <c r="CL161" i="2"/>
  <c r="CH63" i="2"/>
  <c r="CG63" i="2"/>
  <c r="CG15" i="2"/>
  <c r="CP152" i="2"/>
  <c r="CP84" i="2"/>
  <c r="CM2236" i="2"/>
  <c r="CO2236" i="2" s="1"/>
  <c r="CL2175" i="2"/>
  <c r="CJ2175" i="2"/>
  <c r="CM2147" i="2"/>
  <c r="CO2147" i="2" s="1"/>
  <c r="CP2147" i="2"/>
  <c r="CM2118" i="2"/>
  <c r="CO2118" i="2" s="1"/>
  <c r="CV2118" i="2" s="1"/>
  <c r="CM2067" i="2"/>
  <c r="CO2067" i="2" s="1"/>
  <c r="CJ2012" i="2"/>
  <c r="BX2012" i="2"/>
  <c r="CL2012" i="2"/>
  <c r="CP1833" i="2"/>
  <c r="CG1900" i="2"/>
  <c r="CM1894" i="2"/>
  <c r="CO1894" i="2" s="1"/>
  <c r="CP1894" i="2"/>
  <c r="CP1846" i="2"/>
  <c r="CR1845" i="2"/>
  <c r="CY1845" i="2"/>
  <c r="CH1926" i="2"/>
  <c r="CG1926" i="2"/>
  <c r="CL1727" i="2"/>
  <c r="CM1727" i="2" s="1"/>
  <c r="CO1727" i="2" s="1"/>
  <c r="CJ1727" i="2"/>
  <c r="CJ1711" i="2"/>
  <c r="CV1711" i="2" s="1"/>
  <c r="CL1711" i="2"/>
  <c r="CL1659" i="2"/>
  <c r="CM1659" i="2" s="1"/>
  <c r="CO1659" i="2" s="1"/>
  <c r="CJ1636" i="2"/>
  <c r="CV1636" i="2" s="1"/>
  <c r="CL1636" i="2"/>
  <c r="CM1636" i="2" s="1"/>
  <c r="CO1636" i="2" s="1"/>
  <c r="CL1653" i="2"/>
  <c r="CM1653" i="2" s="1"/>
  <c r="CO1653" i="2" s="1"/>
  <c r="CJ1653" i="2"/>
  <c r="CP1499" i="2"/>
  <c r="CR1253" i="2"/>
  <c r="CY1253" i="2"/>
  <c r="CP1443" i="2"/>
  <c r="CJ1230" i="2"/>
  <c r="CL1230" i="2"/>
  <c r="BX1230" i="2"/>
  <c r="CJ1225" i="2"/>
  <c r="CL1225" i="2"/>
  <c r="CM1225" i="2" s="1"/>
  <c r="CO1225" i="2" s="1"/>
  <c r="BX1225" i="2"/>
  <c r="CJ973" i="2"/>
  <c r="BX973" i="2"/>
  <c r="CV973" i="2" s="1"/>
  <c r="CL973" i="2"/>
  <c r="CM973" i="2" s="1"/>
  <c r="CO973" i="2" s="1"/>
  <c r="CP1225" i="2"/>
  <c r="CL917" i="2"/>
  <c r="CJ917" i="2"/>
  <c r="BX917" i="2"/>
  <c r="CJ712" i="2"/>
  <c r="CL712" i="2"/>
  <c r="CG876" i="2"/>
  <c r="CH876" i="2"/>
  <c r="CP692" i="2"/>
  <c r="CH570" i="2"/>
  <c r="CG570" i="2"/>
  <c r="CG581" i="2"/>
  <c r="CH581" i="2"/>
  <c r="CJ2619" i="2"/>
  <c r="CL2619" i="2"/>
  <c r="CM2619" i="2" s="1"/>
  <c r="CO2619" i="2" s="1"/>
  <c r="CR2622" i="2"/>
  <c r="CY2622" i="2"/>
  <c r="CM2580" i="2"/>
  <c r="CO2580" i="2" s="1"/>
  <c r="CP2570" i="2"/>
  <c r="CM2570" i="2"/>
  <c r="CO2570" i="2" s="1"/>
  <c r="CM2575" i="2"/>
  <c r="CO2575" i="2" s="1"/>
  <c r="CV2575" i="2" s="1"/>
  <c r="BX2568" i="2"/>
  <c r="CH2557" i="2"/>
  <c r="CG2557" i="2"/>
  <c r="CJ2540" i="2"/>
  <c r="CL2540" i="2"/>
  <c r="CM2540" i="2" s="1"/>
  <c r="CO2540" i="2" s="1"/>
  <c r="CH2569" i="2"/>
  <c r="CG2569" i="2"/>
  <c r="BX2512" i="2"/>
  <c r="CP2518" i="2"/>
  <c r="CM2518" i="2"/>
  <c r="CO2518" i="2" s="1"/>
  <c r="CL2521" i="2"/>
  <c r="CM2521" i="2" s="1"/>
  <c r="CO2521" i="2" s="1"/>
  <c r="CJ2521" i="2"/>
  <c r="CJ2502" i="2"/>
  <c r="BX2502" i="2"/>
  <c r="CP2528" i="2"/>
  <c r="CM2511" i="2"/>
  <c r="CO2511" i="2" s="1"/>
  <c r="CP2511" i="2"/>
  <c r="BX2473" i="2"/>
  <c r="CG2469" i="2"/>
  <c r="CH2469" i="2"/>
  <c r="CL2501" i="2"/>
  <c r="CJ2501" i="2"/>
  <c r="BX2501" i="2"/>
  <c r="CP2480" i="2"/>
  <c r="CM2480" i="2"/>
  <c r="CO2480" i="2" s="1"/>
  <c r="CV2480" i="2" s="1"/>
  <c r="CL2464" i="2"/>
  <c r="CP2455" i="2"/>
  <c r="CL2476" i="2"/>
  <c r="CJ2476" i="2"/>
  <c r="BX2476" i="2"/>
  <c r="CJ2440" i="2"/>
  <c r="BX2440" i="2"/>
  <c r="CL2440" i="2"/>
  <c r="CG2418" i="2"/>
  <c r="CM2389" i="2"/>
  <c r="CO2389" i="2" s="1"/>
  <c r="CP2389" i="2"/>
  <c r="CP2413" i="2"/>
  <c r="CV2413" i="2"/>
  <c r="CH2405" i="2"/>
  <c r="CL2410" i="2"/>
  <c r="CM2410" i="2" s="1"/>
  <c r="CO2410" i="2" s="1"/>
  <c r="CJ2410" i="2"/>
  <c r="CM2431" i="2"/>
  <c r="CO2431" i="2" s="1"/>
  <c r="CP2410" i="2"/>
  <c r="CP2390" i="2"/>
  <c r="CM2390" i="2"/>
  <c r="CO2390" i="2" s="1"/>
  <c r="CH2414" i="2"/>
  <c r="CG2414" i="2"/>
  <c r="CM2385" i="2"/>
  <c r="CO2385" i="2" s="1"/>
  <c r="CH2370" i="2"/>
  <c r="CG2370" i="2"/>
  <c r="CL2353" i="2"/>
  <c r="CM2353" i="2" s="1"/>
  <c r="CO2353" i="2" s="1"/>
  <c r="CJ2353" i="2"/>
  <c r="BX2361" i="2"/>
  <c r="CL2374" i="2"/>
  <c r="CJ2374" i="2"/>
  <c r="BX2336" i="2"/>
  <c r="CM2376" i="2"/>
  <c r="CO2376" i="2" s="1"/>
  <c r="CM2349" i="2"/>
  <c r="CO2349" i="2" s="1"/>
  <c r="BX2315" i="2"/>
  <c r="CM2296" i="2"/>
  <c r="CO2296" i="2" s="1"/>
  <c r="CJ2347" i="2"/>
  <c r="BX2347" i="2"/>
  <c r="CL2347" i="2"/>
  <c r="CH2373" i="2"/>
  <c r="CJ2344" i="2"/>
  <c r="CL2344" i="2"/>
  <c r="BX2344" i="2"/>
  <c r="CJ2306" i="2"/>
  <c r="CL2306" i="2"/>
  <c r="CM2306" i="2" s="1"/>
  <c r="CO2306" i="2" s="1"/>
  <c r="CL2326" i="2"/>
  <c r="CM2326" i="2" s="1"/>
  <c r="CO2326" i="2" s="1"/>
  <c r="CJ2326" i="2"/>
  <c r="BX2326" i="2"/>
  <c r="CM2322" i="2"/>
  <c r="CO2322" i="2" s="1"/>
  <c r="CP2322" i="2"/>
  <c r="CV2322" i="2"/>
  <c r="CM2291" i="2"/>
  <c r="CO2291" i="2" s="1"/>
  <c r="CG2249" i="2"/>
  <c r="CH2249" i="2"/>
  <c r="CJ2276" i="2"/>
  <c r="CL2276" i="2"/>
  <c r="CM2276" i="2" s="1"/>
  <c r="CO2276" i="2" s="1"/>
  <c r="CH2257" i="2"/>
  <c r="CG2257" i="2"/>
  <c r="CJ2250" i="2"/>
  <c r="CL2250" i="2"/>
  <c r="BX2250" i="2"/>
  <c r="CH2237" i="2"/>
  <c r="CJ2243" i="2"/>
  <c r="BX2243" i="2"/>
  <c r="CL2198" i="2"/>
  <c r="CJ2198" i="2"/>
  <c r="BX2198" i="2"/>
  <c r="CL2167" i="2"/>
  <c r="CJ2167" i="2"/>
  <c r="CP2233" i="2"/>
  <c r="CH2201" i="2"/>
  <c r="BX2188" i="2"/>
  <c r="CJ2188" i="2"/>
  <c r="CP2213" i="2"/>
  <c r="CH2174" i="2"/>
  <c r="CL2232" i="2"/>
  <c r="CJ2232" i="2"/>
  <c r="BX2232" i="2"/>
  <c r="CV2232" i="2" s="1"/>
  <c r="CG2153" i="2"/>
  <c r="CJ2197" i="2"/>
  <c r="CL2197" i="2"/>
  <c r="BX2197" i="2"/>
  <c r="CM2175" i="2"/>
  <c r="CO2175" i="2" s="1"/>
  <c r="CV2175" i="2" s="1"/>
  <c r="CM2135" i="2"/>
  <c r="CO2135" i="2" s="1"/>
  <c r="CV2135" i="2" s="1"/>
  <c r="CG2122" i="2"/>
  <c r="CH2122" i="2"/>
  <c r="CY2163" i="2"/>
  <c r="CR2163" i="2"/>
  <c r="CM2179" i="2"/>
  <c r="CO2179" i="2" s="1"/>
  <c r="CL2150" i="2"/>
  <c r="CM2150" i="2" s="1"/>
  <c r="CO2150" i="2" s="1"/>
  <c r="CM2097" i="2"/>
  <c r="CO2097" i="2" s="1"/>
  <c r="CV2097" i="2" s="1"/>
  <c r="CY2191" i="2"/>
  <c r="CR2191" i="2"/>
  <c r="CV2147" i="2"/>
  <c r="CL2131" i="2"/>
  <c r="CJ2131" i="2"/>
  <c r="BX2131" i="2"/>
  <c r="CG2111" i="2"/>
  <c r="CH2111" i="2"/>
  <c r="CH2090" i="2"/>
  <c r="CG2090" i="2"/>
  <c r="BX2087" i="2"/>
  <c r="CG2070" i="2"/>
  <c r="BX2145" i="2"/>
  <c r="CL2145" i="2"/>
  <c r="CM2145" i="2" s="1"/>
  <c r="CO2145" i="2" s="1"/>
  <c r="CJ2145" i="2"/>
  <c r="CJ2076" i="2"/>
  <c r="CL2076" i="2"/>
  <c r="BX2076" i="2"/>
  <c r="CM2106" i="2"/>
  <c r="CO2106" i="2" s="1"/>
  <c r="BX2089" i="2"/>
  <c r="CJ2089" i="2"/>
  <c r="CP2118" i="2"/>
  <c r="CG2078" i="2"/>
  <c r="CP2062" i="2"/>
  <c r="CJ2055" i="2"/>
  <c r="BX2055" i="2"/>
  <c r="CH2026" i="2"/>
  <c r="CG2026" i="2"/>
  <c r="CO2071" i="2"/>
  <c r="CV2071" i="2" s="1"/>
  <c r="CH2065" i="2"/>
  <c r="CP2024" i="2"/>
  <c r="CM2024" i="2"/>
  <c r="CO2024" i="2" s="1"/>
  <c r="CR1923" i="2"/>
  <c r="CY1923" i="2"/>
  <c r="CM1903" i="2"/>
  <c r="CO1903" i="2" s="1"/>
  <c r="CJ1951" i="2"/>
  <c r="CV1951" i="2" s="1"/>
  <c r="CL1951" i="2"/>
  <c r="CM1951" i="2" s="1"/>
  <c r="CO1951" i="2" s="1"/>
  <c r="CP1922" i="2"/>
  <c r="CL1891" i="2"/>
  <c r="CM1891" i="2" s="1"/>
  <c r="CO1891" i="2" s="1"/>
  <c r="CJ1891" i="2"/>
  <c r="BX1891" i="2"/>
  <c r="CH1946" i="2"/>
  <c r="CG1946" i="2"/>
  <c r="CH1929" i="2"/>
  <c r="CL1880" i="2"/>
  <c r="CJ1880" i="2"/>
  <c r="BX1880" i="2"/>
  <c r="CL1812" i="2"/>
  <c r="CJ1812" i="2"/>
  <c r="BX1812" i="2"/>
  <c r="CG2020" i="2"/>
  <c r="CR1976" i="2"/>
  <c r="CY1976" i="2"/>
  <c r="BX1960" i="2"/>
  <c r="CL1948" i="2"/>
  <c r="CJ1948" i="2"/>
  <c r="CL1978" i="2"/>
  <c r="CM1978" i="2" s="1"/>
  <c r="CO1978" i="2" s="1"/>
  <c r="CJ1978" i="2"/>
  <c r="BX1944" i="2"/>
  <c r="CJ1931" i="2"/>
  <c r="CL1931" i="2"/>
  <c r="BX1888" i="2"/>
  <c r="CG2000" i="2"/>
  <c r="CH1942" i="2"/>
  <c r="CM1976" i="2"/>
  <c r="CO1976" i="2" s="1"/>
  <c r="CP1841" i="2"/>
  <c r="CR1824" i="2"/>
  <c r="CY1824" i="2"/>
  <c r="CY1809" i="2"/>
  <c r="CR1809" i="2"/>
  <c r="CM1795" i="2"/>
  <c r="CO1795" i="2" s="1"/>
  <c r="CP1855" i="2"/>
  <c r="CJ1893" i="2"/>
  <c r="BX1893" i="2"/>
  <c r="CJ1876" i="2"/>
  <c r="BX1876" i="2"/>
  <c r="CL1876" i="2"/>
  <c r="CJ1856" i="2"/>
  <c r="BX1856" i="2"/>
  <c r="CL1856" i="2"/>
  <c r="CP1809" i="2"/>
  <c r="CL1889" i="2"/>
  <c r="CL1871" i="2"/>
  <c r="CL1853" i="2"/>
  <c r="CM1853" i="2" s="1"/>
  <c r="CO1853" i="2" s="1"/>
  <c r="CJ1840" i="2"/>
  <c r="BX1840" i="2"/>
  <c r="CL1840" i="2"/>
  <c r="BX1785" i="2"/>
  <c r="CV1785" i="2" s="1"/>
  <c r="CP1773" i="2"/>
  <c r="CM1915" i="2"/>
  <c r="CO1915" i="2" s="1"/>
  <c r="CP1865" i="2"/>
  <c r="CM1865" i="2"/>
  <c r="CO1865" i="2" s="1"/>
  <c r="CH1730" i="2"/>
  <c r="CJ1824" i="2"/>
  <c r="BX1824" i="2"/>
  <c r="CL1824" i="2"/>
  <c r="CG1752" i="2"/>
  <c r="CP1737" i="2"/>
  <c r="BX1702" i="2"/>
  <c r="CJ1676" i="2"/>
  <c r="CL1676" i="2"/>
  <c r="CM1676" i="2" s="1"/>
  <c r="CO1676" i="2" s="1"/>
  <c r="BX1676" i="2"/>
  <c r="CH1740" i="2"/>
  <c r="CM1721" i="2"/>
  <c r="CO1721" i="2" s="1"/>
  <c r="CH1690" i="2"/>
  <c r="CG1690" i="2"/>
  <c r="CV1846" i="2"/>
  <c r="BX1710" i="2"/>
  <c r="CH1728" i="2"/>
  <c r="CG1728" i="2"/>
  <c r="CM1709" i="2"/>
  <c r="CO1709" i="2" s="1"/>
  <c r="CR1680" i="2"/>
  <c r="CY1680" i="2"/>
  <c r="BX1653" i="2"/>
  <c r="CG1663" i="2"/>
  <c r="CL1634" i="2"/>
  <c r="CM1634" i="2" s="1"/>
  <c r="CO1634" i="2" s="1"/>
  <c r="CJ1634" i="2"/>
  <c r="BX1634" i="2"/>
  <c r="CP1669" i="2"/>
  <c r="CJ1628" i="2"/>
  <c r="CL1628" i="2"/>
  <c r="CJ1669" i="2"/>
  <c r="BX1669" i="2"/>
  <c r="CJ1613" i="2"/>
  <c r="CL1613" i="2"/>
  <c r="CG1708" i="2"/>
  <c r="CJ1630" i="2"/>
  <c r="BX1630" i="2"/>
  <c r="CP1679" i="2"/>
  <c r="CM1631" i="2"/>
  <c r="CO1631" i="2" s="1"/>
  <c r="CP1631" i="2"/>
  <c r="CG1559" i="2"/>
  <c r="CH1524" i="2"/>
  <c r="CJ1614" i="2"/>
  <c r="CL1614" i="2"/>
  <c r="CM1614" i="2" s="1"/>
  <c r="CO1614" i="2" s="1"/>
  <c r="CL1566" i="2"/>
  <c r="CM1566" i="2" s="1"/>
  <c r="CO1566" i="2" s="1"/>
  <c r="CJ1566" i="2"/>
  <c r="CJ1492" i="2"/>
  <c r="BX1492" i="2"/>
  <c r="CL1492" i="2"/>
  <c r="CH1606" i="2"/>
  <c r="CG1606" i="2"/>
  <c r="CP1528" i="2"/>
  <c r="CM1528" i="2"/>
  <c r="CO1528" i="2" s="1"/>
  <c r="CV1528" i="2" s="1"/>
  <c r="CH1648" i="2"/>
  <c r="CG1648" i="2"/>
  <c r="CG1612" i="2"/>
  <c r="CH1612" i="2"/>
  <c r="CL1483" i="2"/>
  <c r="CM1483" i="2" s="1"/>
  <c r="CO1483" i="2" s="1"/>
  <c r="CJ1483" i="2"/>
  <c r="CH1599" i="2"/>
  <c r="CG1599" i="2"/>
  <c r="CP1408" i="2"/>
  <c r="CH1610" i="2"/>
  <c r="CG1610" i="2"/>
  <c r="CG1526" i="2"/>
  <c r="CH1526" i="2"/>
  <c r="CH1502" i="2"/>
  <c r="CG1502" i="2"/>
  <c r="CJ1489" i="2"/>
  <c r="BX1489" i="2"/>
  <c r="CL1489" i="2"/>
  <c r="CL1608" i="2"/>
  <c r="CG1537" i="2"/>
  <c r="CH1537" i="2"/>
  <c r="CL1520" i="2"/>
  <c r="CM1520" i="2" s="1"/>
  <c r="CO1520" i="2" s="1"/>
  <c r="CJ1513" i="2"/>
  <c r="CL1513" i="2"/>
  <c r="BX1513" i="2"/>
  <c r="CG1415" i="2"/>
  <c r="CH1415" i="2"/>
  <c r="CP1427" i="2"/>
  <c r="CH1371" i="2"/>
  <c r="CG1371" i="2"/>
  <c r="CL1457" i="2"/>
  <c r="CJ1457" i="2"/>
  <c r="BX1457" i="2"/>
  <c r="CH1328" i="2"/>
  <c r="CG1328" i="2"/>
  <c r="CH1419" i="2"/>
  <c r="CG1419" i="2"/>
  <c r="CJ1349" i="2"/>
  <c r="BX1349" i="2"/>
  <c r="CL1349" i="2"/>
  <c r="CJ1345" i="2"/>
  <c r="CL1345" i="2"/>
  <c r="CH1428" i="2"/>
  <c r="CG1428" i="2"/>
  <c r="CJ1356" i="2"/>
  <c r="CL1356" i="2"/>
  <c r="BX1356" i="2"/>
  <c r="CH1235" i="2"/>
  <c r="CG1235" i="2"/>
  <c r="CG1230" i="2"/>
  <c r="CL1342" i="2"/>
  <c r="CJ1342" i="2"/>
  <c r="BX1342" i="2"/>
  <c r="CJ1197" i="2"/>
  <c r="BX1197" i="2"/>
  <c r="CL1197" i="2"/>
  <c r="CM1197" i="2" s="1"/>
  <c r="CO1197" i="2" s="1"/>
  <c r="CG1105" i="2"/>
  <c r="CH1105" i="2"/>
  <c r="CM1342" i="2"/>
  <c r="CO1342" i="2" s="1"/>
  <c r="CH1365" i="2"/>
  <c r="CG1365" i="2"/>
  <c r="CV1228" i="2"/>
  <c r="CP1100" i="2"/>
  <c r="CG1143" i="2"/>
  <c r="CH1143" i="2"/>
  <c r="CJ1097" i="2"/>
  <c r="BX1097" i="2"/>
  <c r="CL1097" i="2"/>
  <c r="CP1177" i="2"/>
  <c r="CJ1063" i="2"/>
  <c r="CL1063" i="2"/>
  <c r="BX1063" i="2"/>
  <c r="CP1028" i="2"/>
  <c r="CY1024" i="2"/>
  <c r="CR1024" i="2"/>
  <c r="CP1116" i="2"/>
  <c r="CV1116" i="2"/>
  <c r="CY1057" i="2"/>
  <c r="CR1057" i="2"/>
  <c r="CJ990" i="2"/>
  <c r="BX990" i="2"/>
  <c r="CG994" i="2"/>
  <c r="CH994" i="2"/>
  <c r="CL990" i="2"/>
  <c r="CR948" i="2"/>
  <c r="CY948" i="2"/>
  <c r="CP960" i="2"/>
  <c r="CJ914" i="2"/>
  <c r="CL914" i="2"/>
  <c r="BX914" i="2"/>
  <c r="CP689" i="2"/>
  <c r="CM1031" i="2"/>
  <c r="CO1031" i="2" s="1"/>
  <c r="CP1031" i="2"/>
  <c r="CJ816" i="2"/>
  <c r="CL816" i="2"/>
  <c r="CG928" i="2"/>
  <c r="CH928" i="2"/>
  <c r="CH742" i="2"/>
  <c r="CG742" i="2"/>
  <c r="CP786" i="2"/>
  <c r="CM786" i="2"/>
  <c r="CO786" i="2" s="1"/>
  <c r="CV786" i="2" s="1"/>
  <c r="CG722" i="2"/>
  <c r="CH722" i="2"/>
  <c r="CJ890" i="2"/>
  <c r="BX890" i="2"/>
  <c r="CP851" i="2"/>
  <c r="CH818" i="2"/>
  <c r="CG818" i="2"/>
  <c r="CH674" i="2"/>
  <c r="CG674" i="2"/>
  <c r="CP707" i="2"/>
  <c r="CJ676" i="2"/>
  <c r="CL676" i="2"/>
  <c r="CL634" i="2"/>
  <c r="CJ634" i="2"/>
  <c r="BX634" i="2"/>
  <c r="CL590" i="2"/>
  <c r="CM590" i="2" s="1"/>
  <c r="CO590" i="2" s="1"/>
  <c r="CJ590" i="2"/>
  <c r="BX590" i="2"/>
  <c r="CH546" i="2"/>
  <c r="CG546" i="2"/>
  <c r="CH900" i="2"/>
  <c r="CG900" i="2"/>
  <c r="CH734" i="2"/>
  <c r="CG734" i="2"/>
  <c r="CR675" i="2"/>
  <c r="CY675" i="2"/>
  <c r="CY858" i="2"/>
  <c r="CR858" i="2"/>
  <c r="CG814" i="2"/>
  <c r="CH814" i="2"/>
  <c r="CM709" i="2"/>
  <c r="CO709" i="2" s="1"/>
  <c r="CV709" i="2" s="1"/>
  <c r="CV923" i="2"/>
  <c r="CP923" i="2"/>
  <c r="CJ716" i="2"/>
  <c r="CL716" i="2"/>
  <c r="CH663" i="2"/>
  <c r="CG663" i="2"/>
  <c r="CJ560" i="2"/>
  <c r="CL560" i="2"/>
  <c r="BX560" i="2"/>
  <c r="CJ492" i="2"/>
  <c r="CL492" i="2"/>
  <c r="CP889" i="2"/>
  <c r="CH774" i="2"/>
  <c r="CG774" i="2"/>
  <c r="CP704" i="2"/>
  <c r="CG608" i="2"/>
  <c r="CH608" i="2"/>
  <c r="CH549" i="2"/>
  <c r="CG549" i="2"/>
  <c r="CJ515" i="2"/>
  <c r="CL515" i="2"/>
  <c r="CM515" i="2" s="1"/>
  <c r="CO515" i="2" s="1"/>
  <c r="CP422" i="2"/>
  <c r="CP610" i="2"/>
  <c r="CM610" i="2"/>
  <c r="CO610" i="2" s="1"/>
  <c r="CP511" i="2"/>
  <c r="CG445" i="2"/>
  <c r="CH445" i="2"/>
  <c r="CM579" i="2"/>
  <c r="CO579" i="2" s="1"/>
  <c r="CV579" i="2" s="1"/>
  <c r="CP579" i="2"/>
  <c r="CG541" i="2"/>
  <c r="CH541" i="2"/>
  <c r="CJ485" i="2"/>
  <c r="CL485" i="2"/>
  <c r="CM485" i="2" s="1"/>
  <c r="CO485" i="2" s="1"/>
  <c r="CV485" i="2" s="1"/>
  <c r="CL626" i="2"/>
  <c r="CJ626" i="2"/>
  <c r="BX626" i="2"/>
  <c r="CY588" i="2"/>
  <c r="CR588" i="2"/>
  <c r="CG465" i="2"/>
  <c r="CH465" i="2"/>
  <c r="CP372" i="2"/>
  <c r="CM372" i="2"/>
  <c r="CO372" i="2" s="1"/>
  <c r="CV372" i="2" s="1"/>
  <c r="CJ252" i="2"/>
  <c r="BX252" i="2"/>
  <c r="CL252" i="2"/>
  <c r="CP622" i="2"/>
  <c r="CJ559" i="2"/>
  <c r="BX559" i="2"/>
  <c r="CG520" i="2"/>
  <c r="CH520" i="2"/>
  <c r="CP527" i="2"/>
  <c r="CP431" i="2"/>
  <c r="CJ348" i="2"/>
  <c r="BX348" i="2"/>
  <c r="CJ265" i="2"/>
  <c r="BX265" i="2"/>
  <c r="CG381" i="2"/>
  <c r="CH381" i="2"/>
  <c r="CP294" i="2"/>
  <c r="CH267" i="2"/>
  <c r="CG267" i="2"/>
  <c r="CJ212" i="2"/>
  <c r="CL212" i="2"/>
  <c r="CM212" i="2" s="1"/>
  <c r="CO212" i="2" s="1"/>
  <c r="BX212" i="2"/>
  <c r="CG222" i="2"/>
  <c r="CH222" i="2"/>
  <c r="CG310" i="2"/>
  <c r="CH310" i="2"/>
  <c r="CG241" i="2"/>
  <c r="CH241" i="2"/>
  <c r="CG385" i="2"/>
  <c r="CH385" i="2"/>
  <c r="CG531" i="2"/>
  <c r="CH531" i="2"/>
  <c r="CH524" i="2"/>
  <c r="CG524" i="2"/>
  <c r="CH600" i="2"/>
  <c r="CG600" i="2"/>
  <c r="CH677" i="2"/>
  <c r="CG677" i="2"/>
  <c r="CH733" i="2"/>
  <c r="CG733" i="2"/>
  <c r="CH799" i="2"/>
  <c r="CG799" i="2"/>
  <c r="CH871" i="2"/>
  <c r="CG871" i="2"/>
  <c r="CG1071" i="2"/>
  <c r="CH1071" i="2"/>
  <c r="CG1106" i="2"/>
  <c r="CH1106" i="2"/>
  <c r="CH1211" i="2"/>
  <c r="CG1211" i="2"/>
  <c r="CG1122" i="2"/>
  <c r="CH1122" i="2"/>
  <c r="CH1170" i="2"/>
  <c r="CG1170" i="2"/>
  <c r="CH1310" i="2"/>
  <c r="CG1310" i="2"/>
  <c r="CJ1360" i="2"/>
  <c r="CL1360" i="2"/>
  <c r="CM1360" i="2" s="1"/>
  <c r="CO1360" i="2" s="1"/>
  <c r="BX1360" i="2"/>
  <c r="CG1410" i="2"/>
  <c r="CH1410" i="2"/>
  <c r="CG1514" i="2"/>
  <c r="CH1514" i="2"/>
  <c r="CP1608" i="2"/>
  <c r="CM1608" i="2"/>
  <c r="CO1608" i="2" s="1"/>
  <c r="CM1628" i="2"/>
  <c r="CO1628" i="2" s="1"/>
  <c r="CV1628" i="2"/>
  <c r="CM1568" i="2"/>
  <c r="CO1568" i="2" s="1"/>
  <c r="CV1568" i="2" s="1"/>
  <c r="CP1568" i="2"/>
  <c r="CJ1705" i="2"/>
  <c r="BX1705" i="2"/>
  <c r="CH1884" i="2"/>
  <c r="CG1884" i="2"/>
  <c r="CH1892" i="2"/>
  <c r="CG1892" i="2"/>
  <c r="CG1790" i="2"/>
  <c r="CH1790" i="2"/>
  <c r="CH1897" i="2"/>
  <c r="CG1897" i="2"/>
  <c r="CH1973" i="2"/>
  <c r="CG1973" i="2"/>
  <c r="CM2066" i="2"/>
  <c r="CO2066" i="2" s="1"/>
  <c r="CV2066" i="2" s="1"/>
  <c r="CM2140" i="2"/>
  <c r="CO2140" i="2" s="1"/>
  <c r="CV2140" i="2" s="1"/>
  <c r="BX2168" i="2"/>
  <c r="CL2168" i="2"/>
  <c r="CM2168" i="2" s="1"/>
  <c r="CO2168" i="2" s="1"/>
  <c r="CJ2168" i="2"/>
  <c r="CM2303" i="2"/>
  <c r="CO2303" i="2" s="1"/>
  <c r="CM2381" i="2"/>
  <c r="CO2381" i="2" s="1"/>
  <c r="CM2332" i="2"/>
  <c r="CO2332" i="2" s="1"/>
  <c r="CV2332" i="2" s="1"/>
  <c r="CP2332" i="2"/>
  <c r="CH2467" i="2"/>
  <c r="CG2467" i="2"/>
  <c r="CM2472" i="2"/>
  <c r="CO2472" i="2" s="1"/>
  <c r="CP2472" i="2"/>
  <c r="CH2544" i="2"/>
  <c r="CG2544" i="2"/>
  <c r="CG228" i="2"/>
  <c r="CJ196" i="2"/>
  <c r="CL196" i="2"/>
  <c r="CM196" i="2" s="1"/>
  <c r="CO196" i="2" s="1"/>
  <c r="BX196" i="2"/>
  <c r="CJ379" i="2"/>
  <c r="BX379" i="2"/>
  <c r="CL379" i="2"/>
  <c r="CH237" i="2"/>
  <c r="CG237" i="2"/>
  <c r="CJ165" i="2"/>
  <c r="BX165" i="2"/>
  <c r="CL165" i="2"/>
  <c r="CM165" i="2" s="1"/>
  <c r="CO165" i="2" s="1"/>
  <c r="CP110" i="2"/>
  <c r="CM110" i="2"/>
  <c r="CO110" i="2" s="1"/>
  <c r="CV110" i="2"/>
  <c r="CP257" i="2"/>
  <c r="CM257" i="2"/>
  <c r="CO257" i="2" s="1"/>
  <c r="CG223" i="2"/>
  <c r="CH223" i="2"/>
  <c r="CG468" i="2"/>
  <c r="CH468" i="2"/>
  <c r="CJ218" i="2"/>
  <c r="CL218" i="2"/>
  <c r="CM218" i="2" s="1"/>
  <c r="CO218" i="2" s="1"/>
  <c r="CJ61" i="2"/>
  <c r="CL61" i="2"/>
  <c r="CM61" i="2" s="1"/>
  <c r="CO61" i="2" s="1"/>
  <c r="BX61" i="2"/>
  <c r="CL383" i="2"/>
  <c r="CG287" i="2"/>
  <c r="CH287" i="2"/>
  <c r="CJ155" i="2"/>
  <c r="BX155" i="2"/>
  <c r="CJ179" i="2"/>
  <c r="CL179" i="2"/>
  <c r="BX179" i="2"/>
  <c r="CH20" i="2"/>
  <c r="CG20" i="2"/>
  <c r="CH13" i="2"/>
  <c r="CG13" i="2"/>
  <c r="CL155" i="2"/>
  <c r="CJ51" i="2"/>
  <c r="CL51" i="2"/>
  <c r="CM51" i="2" s="1"/>
  <c r="CO51" i="2" s="1"/>
  <c r="BX51" i="2"/>
  <c r="CV342" i="2"/>
  <c r="CP342" i="2"/>
  <c r="CP50" i="2"/>
  <c r="CJ384" i="2"/>
  <c r="CL384" i="2"/>
  <c r="CM384" i="2" s="1"/>
  <c r="CO384" i="2" s="1"/>
  <c r="BX384" i="2"/>
  <c r="CM191" i="2"/>
  <c r="CO191" i="2" s="1"/>
  <c r="CY602" i="2"/>
  <c r="CR602" i="2"/>
  <c r="CG121" i="2"/>
  <c r="CG168" i="2"/>
  <c r="CH168" i="2"/>
  <c r="CM79" i="2"/>
  <c r="CO79" i="2" s="1"/>
  <c r="CV79" i="2" s="1"/>
  <c r="CM161" i="2"/>
  <c r="CO161" i="2" s="1"/>
  <c r="CV161" i="2" s="1"/>
  <c r="CP161" i="2"/>
  <c r="CJ91" i="2"/>
  <c r="CL91" i="2"/>
  <c r="CJ33" i="2"/>
  <c r="CL33" i="2"/>
  <c r="CM33" i="2" s="1"/>
  <c r="CO33" i="2" s="1"/>
  <c r="CM178" i="2"/>
  <c r="CO178" i="2" s="1"/>
  <c r="CV178" i="2" s="1"/>
  <c r="CP178" i="2"/>
  <c r="CG89" i="2"/>
  <c r="CH89" i="2"/>
  <c r="CL15" i="2"/>
  <c r="CJ15" i="2"/>
  <c r="CH81" i="2"/>
  <c r="CG81" i="2"/>
  <c r="CH23" i="2"/>
  <c r="CG23" i="2"/>
  <c r="CJ9" i="2"/>
  <c r="BX9" i="2"/>
  <c r="CL9" i="2"/>
  <c r="CG2205" i="2"/>
  <c r="CL2129" i="2"/>
  <c r="CJ2129" i="2"/>
  <c r="BX2129" i="2"/>
  <c r="CP2065" i="2"/>
  <c r="BX2121" i="2"/>
  <c r="CL2121" i="2"/>
  <c r="CJ2121" i="2"/>
  <c r="CJ2054" i="2"/>
  <c r="BX2054" i="2"/>
  <c r="CL2054" i="2"/>
  <c r="CL1970" i="2"/>
  <c r="CJ1970" i="2"/>
  <c r="CV1970" i="2" s="1"/>
  <c r="CM1964" i="2"/>
  <c r="CO1964" i="2" s="1"/>
  <c r="CJ1885" i="2"/>
  <c r="BX1885" i="2"/>
  <c r="CL1885" i="2"/>
  <c r="CL1814" i="2"/>
  <c r="CM1814" i="2" s="1"/>
  <c r="CO1814" i="2" s="1"/>
  <c r="CJ1814" i="2"/>
  <c r="CP1757" i="2"/>
  <c r="CM1757" i="2"/>
  <c r="CO1757" i="2" s="1"/>
  <c r="CV1757" i="2" s="1"/>
  <c r="CP1654" i="2"/>
  <c r="CM1654" i="2"/>
  <c r="CO1654" i="2" s="1"/>
  <c r="CJ1517" i="2"/>
  <c r="CL1517" i="2"/>
  <c r="CH1668" i="2"/>
  <c r="CG1668" i="2"/>
  <c r="CL1505" i="2"/>
  <c r="CM1505" i="2" s="1"/>
  <c r="CO1505" i="2" s="1"/>
  <c r="CJ1505" i="2"/>
  <c r="BX1646" i="2"/>
  <c r="CJ1646" i="2"/>
  <c r="CL1646" i="2"/>
  <c r="CP1308" i="2"/>
  <c r="CJ1228" i="2"/>
  <c r="CL1228" i="2"/>
  <c r="CM1228" i="2" s="1"/>
  <c r="CO1228" i="2" s="1"/>
  <c r="CH1073" i="2"/>
  <c r="CG1073" i="2"/>
  <c r="CH797" i="2"/>
  <c r="CG797" i="2"/>
  <c r="CM862" i="2"/>
  <c r="CO862" i="2" s="1"/>
  <c r="CV862" i="2"/>
  <c r="CP752" i="2"/>
  <c r="CM752" i="2"/>
  <c r="CO752" i="2" s="1"/>
  <c r="CL689" i="2"/>
  <c r="CM689" i="2" s="1"/>
  <c r="CO689" i="2" s="1"/>
  <c r="CJ689" i="2"/>
  <c r="BX689" i="2"/>
  <c r="CH891" i="2"/>
  <c r="CG891" i="2"/>
  <c r="CP773" i="2"/>
  <c r="CV685" i="2"/>
  <c r="CP685" i="2"/>
  <c r="CG551" i="2"/>
  <c r="CH551" i="2"/>
  <c r="CH544" i="2"/>
  <c r="CG544" i="2"/>
  <c r="CH2618" i="2"/>
  <c r="CG2618" i="2"/>
  <c r="CY2620" i="2"/>
  <c r="CR2620" i="2"/>
  <c r="CM2595" i="2"/>
  <c r="CO2595" i="2" s="1"/>
  <c r="CJ2581" i="2"/>
  <c r="BX2581" i="2"/>
  <c r="CL2581" i="2"/>
  <c r="CJ2548" i="2"/>
  <c r="CV2548" i="2" s="1"/>
  <c r="CL2548" i="2"/>
  <c r="CM2548" i="2" s="1"/>
  <c r="CO2548" i="2" s="1"/>
  <c r="CL2505" i="2"/>
  <c r="CM2505" i="2" s="1"/>
  <c r="CO2505" i="2" s="1"/>
  <c r="CJ2505" i="2"/>
  <c r="BX2505" i="2"/>
  <c r="CP2483" i="2"/>
  <c r="CM2483" i="2"/>
  <c r="CO2483" i="2" s="1"/>
  <c r="CL2468" i="2"/>
  <c r="CJ2468" i="2"/>
  <c r="BX2468" i="2"/>
  <c r="CM2501" i="2"/>
  <c r="CO2501" i="2" s="1"/>
  <c r="CM2493" i="2"/>
  <c r="CO2493" i="2" s="1"/>
  <c r="CJ2491" i="2"/>
  <c r="CL2491" i="2"/>
  <c r="CM2491" i="2" s="1"/>
  <c r="CO2491" i="2" s="1"/>
  <c r="CP2493" i="2"/>
  <c r="CM2476" i="2"/>
  <c r="CO2476" i="2" s="1"/>
  <c r="CP2476" i="2"/>
  <c r="CH2448" i="2"/>
  <c r="CG2448" i="2"/>
  <c r="CP2432" i="2"/>
  <c r="CJ2412" i="2"/>
  <c r="BX2412" i="2"/>
  <c r="CL2412" i="2"/>
  <c r="CL2383" i="2"/>
  <c r="CM2383" i="2" s="1"/>
  <c r="CO2383" i="2" s="1"/>
  <c r="CJ2383" i="2"/>
  <c r="BX2383" i="2"/>
  <c r="CJ2428" i="2"/>
  <c r="BX2428" i="2"/>
  <c r="CL2428" i="2"/>
  <c r="CH2453" i="2"/>
  <c r="CG2453" i="2"/>
  <c r="CP2405" i="2"/>
  <c r="CG2436" i="2"/>
  <c r="CH2436" i="2"/>
  <c r="CV2389" i="2"/>
  <c r="CL2369" i="2"/>
  <c r="CM2369" i="2" s="1"/>
  <c r="CO2369" i="2" s="1"/>
  <c r="CJ2369" i="2"/>
  <c r="BX2369" i="2"/>
  <c r="CV2369" i="2" s="1"/>
  <c r="CG2352" i="2"/>
  <c r="CH2352" i="2"/>
  <c r="CH2382" i="2"/>
  <c r="CG2382" i="2"/>
  <c r="CJ2387" i="2"/>
  <c r="CL2387" i="2"/>
  <c r="CM2387" i="2" s="1"/>
  <c r="CO2387" i="2" s="1"/>
  <c r="CV2387" i="2" s="1"/>
  <c r="CP2387" i="2"/>
  <c r="CG2346" i="2"/>
  <c r="CH2346" i="2"/>
  <c r="CP2325" i="2"/>
  <c r="CM2305" i="2"/>
  <c r="CO2305" i="2" s="1"/>
  <c r="CP2318" i="2"/>
  <c r="CP2347" i="2"/>
  <c r="CM2347" i="2"/>
  <c r="CO2347" i="2" s="1"/>
  <c r="CP2314" i="2"/>
  <c r="CM2314" i="2"/>
  <c r="CO2314" i="2" s="1"/>
  <c r="BX2293" i="2"/>
  <c r="CL2293" i="2"/>
  <c r="CJ2293" i="2"/>
  <c r="CM2302" i="2"/>
  <c r="CO2302" i="2" s="1"/>
  <c r="CP2320" i="2"/>
  <c r="CP2305" i="2"/>
  <c r="CP2311" i="2"/>
  <c r="CL2371" i="2"/>
  <c r="CJ2371" i="2"/>
  <c r="BX2371" i="2"/>
  <c r="CL2266" i="2"/>
  <c r="CM2266" i="2" s="1"/>
  <c r="CO2266" i="2" s="1"/>
  <c r="CJ2266" i="2"/>
  <c r="CM2281" i="2"/>
  <c r="CO2281" i="2" s="1"/>
  <c r="CP2281" i="2"/>
  <c r="CH2261" i="2"/>
  <c r="CG2261" i="2"/>
  <c r="CP2253" i="2"/>
  <c r="BX2220" i="2"/>
  <c r="CL2220" i="2"/>
  <c r="CJ2220" i="2"/>
  <c r="CJ2253" i="2"/>
  <c r="BX2253" i="2"/>
  <c r="CV2253" i="2" s="1"/>
  <c r="CL2253" i="2"/>
  <c r="CM2253" i="2" s="1"/>
  <c r="CO2253" i="2" s="1"/>
  <c r="CP2282" i="2"/>
  <c r="CM2282" i="2"/>
  <c r="CO2282" i="2" s="1"/>
  <c r="CM2240" i="2"/>
  <c r="CO2240" i="2" s="1"/>
  <c r="CP2197" i="2"/>
  <c r="CM2197" i="2"/>
  <c r="CO2197" i="2" s="1"/>
  <c r="CP2231" i="2"/>
  <c r="CM2188" i="2"/>
  <c r="CO2188" i="2" s="1"/>
  <c r="CG2181" i="2"/>
  <c r="CP2230" i="2"/>
  <c r="CJ2164" i="2"/>
  <c r="BX2164" i="2"/>
  <c r="CH2217" i="2"/>
  <c r="CG2217" i="2"/>
  <c r="CL2153" i="2"/>
  <c r="CJ2153" i="2"/>
  <c r="BX2153" i="2"/>
  <c r="CL2133" i="2"/>
  <c r="BX2133" i="2"/>
  <c r="CJ2133" i="2"/>
  <c r="CP2171" i="2"/>
  <c r="CM2171" i="2"/>
  <c r="CO2171" i="2" s="1"/>
  <c r="CV2171" i="2" s="1"/>
  <c r="CP2166" i="2"/>
  <c r="CH2130" i="2"/>
  <c r="CG2130" i="2"/>
  <c r="CM2095" i="2"/>
  <c r="CO2095" i="2" s="1"/>
  <c r="CP2127" i="2"/>
  <c r="CM2131" i="2"/>
  <c r="CO2131" i="2" s="1"/>
  <c r="CV2131" i="2" s="1"/>
  <c r="CL2109" i="2"/>
  <c r="CM2109" i="2" s="1"/>
  <c r="CO2109" i="2" s="1"/>
  <c r="CH2081" i="2"/>
  <c r="BX2064" i="2"/>
  <c r="CL2064" i="2"/>
  <c r="CJ2064" i="2"/>
  <c r="CM2069" i="2"/>
  <c r="CO2069" i="2" s="1"/>
  <c r="CP2069" i="2"/>
  <c r="CP2038" i="2"/>
  <c r="CV2067" i="2"/>
  <c r="CH2043" i="2"/>
  <c r="CL1980" i="2"/>
  <c r="CM1980" i="2" s="1"/>
  <c r="CO1980" i="2" s="1"/>
  <c r="CG2064" i="2"/>
  <c r="CV2032" i="2"/>
  <c r="CM2037" i="2"/>
  <c r="CO2037" i="2" s="1"/>
  <c r="CV2037" i="2" s="1"/>
  <c r="CJ2020" i="2"/>
  <c r="BX2020" i="2"/>
  <c r="CL2020" i="2"/>
  <c r="CL2009" i="2"/>
  <c r="CM2009" i="2" s="1"/>
  <c r="CO2009" i="2" s="1"/>
  <c r="CJ2009" i="2"/>
  <c r="CP1971" i="2"/>
  <c r="CM1986" i="2"/>
  <c r="CO1986" i="2" s="1"/>
  <c r="CL1965" i="2"/>
  <c r="CM1965" i="2" s="1"/>
  <c r="CO1965" i="2" s="1"/>
  <c r="CJ1965" i="2"/>
  <c r="CP1949" i="2"/>
  <c r="CL1883" i="2"/>
  <c r="CJ1883" i="2"/>
  <c r="BX1883" i="2"/>
  <c r="CY2017" i="2"/>
  <c r="CR2017" i="2"/>
  <c r="CH1928" i="2"/>
  <c r="CJ1910" i="2"/>
  <c r="CL1910" i="2"/>
  <c r="CM1910" i="2" s="1"/>
  <c r="CO1910" i="2" s="1"/>
  <c r="CL1868" i="2"/>
  <c r="CM1868" i="2" s="1"/>
  <c r="CO1868" i="2" s="1"/>
  <c r="CJ1868" i="2"/>
  <c r="BX1868" i="2"/>
  <c r="CL1804" i="2"/>
  <c r="CJ1804" i="2"/>
  <c r="BX1804" i="2"/>
  <c r="CL2018" i="2"/>
  <c r="CJ2018" i="2"/>
  <c r="BX2018" i="2"/>
  <c r="CG1975" i="2"/>
  <c r="CH1975" i="2"/>
  <c r="CG1963" i="2"/>
  <c r="CH1963" i="2"/>
  <c r="CH1949" i="2"/>
  <c r="CH2023" i="2"/>
  <c r="CG2023" i="2"/>
  <c r="CL1966" i="2"/>
  <c r="CJ1966" i="2"/>
  <c r="CM1996" i="2"/>
  <c r="CO1996" i="2" s="1"/>
  <c r="CM1931" i="2"/>
  <c r="CO1931" i="2" s="1"/>
  <c r="CJ1881" i="2"/>
  <c r="BX1881" i="2"/>
  <c r="CL2001" i="2"/>
  <c r="CM2001" i="2" s="1"/>
  <c r="CO2001" i="2" s="1"/>
  <c r="CH1779" i="2"/>
  <c r="CG1927" i="2"/>
  <c r="CH1927" i="2"/>
  <c r="CJ1808" i="2"/>
  <c r="BX1808" i="2"/>
  <c r="CL1808" i="2"/>
  <c r="CP1893" i="2"/>
  <c r="CM1876" i="2"/>
  <c r="CO1876" i="2" s="1"/>
  <c r="CG1822" i="2"/>
  <c r="CG1804" i="2"/>
  <c r="CM1831" i="2"/>
  <c r="CO1831" i="2" s="1"/>
  <c r="CP1831" i="2"/>
  <c r="CL1773" i="2"/>
  <c r="CM1773" i="2" s="1"/>
  <c r="CO1773" i="2" s="1"/>
  <c r="CJ1773" i="2"/>
  <c r="CM1923" i="2"/>
  <c r="CO1923" i="2" s="1"/>
  <c r="CM1856" i="2"/>
  <c r="CO1856" i="2" s="1"/>
  <c r="CH1835" i="2"/>
  <c r="CG1835" i="2"/>
  <c r="CP1779" i="2"/>
  <c r="CG1870" i="2"/>
  <c r="CG1852" i="2"/>
  <c r="CM1840" i="2"/>
  <c r="CO1840" i="2" s="1"/>
  <c r="CM1815" i="2"/>
  <c r="CO1815" i="2" s="1"/>
  <c r="CP1815" i="2"/>
  <c r="CJ1796" i="2"/>
  <c r="BX1796" i="2"/>
  <c r="CL1796" i="2"/>
  <c r="CL1863" i="2"/>
  <c r="CM1863" i="2" s="1"/>
  <c r="CO1863" i="2" s="1"/>
  <c r="CV1863" i="2" s="1"/>
  <c r="CL1845" i="2"/>
  <c r="CM1845" i="2" s="1"/>
  <c r="CO1845" i="2" s="1"/>
  <c r="CY1825" i="2"/>
  <c r="CR1825" i="2"/>
  <c r="CM1875" i="2"/>
  <c r="CO1875" i="2" s="1"/>
  <c r="CP1875" i="2"/>
  <c r="CH1841" i="2"/>
  <c r="CM1824" i="2"/>
  <c r="CO1824" i="2" s="1"/>
  <c r="CL1782" i="2"/>
  <c r="CM1782" i="2" s="1"/>
  <c r="CO1782" i="2" s="1"/>
  <c r="CJ1782" i="2"/>
  <c r="CP1767" i="2"/>
  <c r="CM1733" i="2"/>
  <c r="CO1733" i="2" s="1"/>
  <c r="CM1711" i="2"/>
  <c r="CO1711" i="2" s="1"/>
  <c r="CP1720" i="2"/>
  <c r="CM1720" i="2"/>
  <c r="CO1720" i="2" s="1"/>
  <c r="CH1706" i="2"/>
  <c r="CG1706" i="2"/>
  <c r="CJ1692" i="2"/>
  <c r="CL1692" i="2"/>
  <c r="CM1692" i="2" s="1"/>
  <c r="CO1692" i="2" s="1"/>
  <c r="CL1750" i="2"/>
  <c r="CL1738" i="2"/>
  <c r="CM1718" i="2"/>
  <c r="CO1718" i="2" s="1"/>
  <c r="CP1687" i="2"/>
  <c r="CJ1769" i="2"/>
  <c r="BX1769" i="2"/>
  <c r="CJ1755" i="2"/>
  <c r="CL1755" i="2"/>
  <c r="CM1755" i="2" s="1"/>
  <c r="CO1755" i="2" s="1"/>
  <c r="CP1689" i="2"/>
  <c r="CM1689" i="2"/>
  <c r="CO1689" i="2" s="1"/>
  <c r="CH1722" i="2"/>
  <c r="CG1722" i="2"/>
  <c r="CM1696" i="2"/>
  <c r="CO1696" i="2" s="1"/>
  <c r="CP1696" i="2"/>
  <c r="CH1764" i="2"/>
  <c r="CH1749" i="2"/>
  <c r="CP1730" i="2"/>
  <c r="CP1718" i="2"/>
  <c r="CP1678" i="2"/>
  <c r="CJ1681" i="2"/>
  <c r="BX1681" i="2"/>
  <c r="CJ1644" i="2"/>
  <c r="CL1644" i="2"/>
  <c r="CM1644" i="2" s="1"/>
  <c r="CO1644" i="2" s="1"/>
  <c r="CV1644" i="2" s="1"/>
  <c r="BX1671" i="2"/>
  <c r="CJ1671" i="2"/>
  <c r="CL1585" i="2"/>
  <c r="CJ1585" i="2"/>
  <c r="CL1687" i="2"/>
  <c r="CM1687" i="2" s="1"/>
  <c r="CO1687" i="2" s="1"/>
  <c r="CJ1667" i="2"/>
  <c r="CL1667" i="2"/>
  <c r="CM1667" i="2" s="1"/>
  <c r="CO1667" i="2" s="1"/>
  <c r="CG1642" i="2"/>
  <c r="CH1642" i="2"/>
  <c r="CJ1567" i="2"/>
  <c r="CL1567" i="2"/>
  <c r="BX1534" i="2"/>
  <c r="CV1534" i="2" s="1"/>
  <c r="CH1618" i="2"/>
  <c r="CG1618" i="2"/>
  <c r="BX1602" i="2"/>
  <c r="CL1602" i="2"/>
  <c r="CM1602" i="2" s="1"/>
  <c r="CO1602" i="2" s="1"/>
  <c r="CJ1602" i="2"/>
  <c r="CJ1559" i="2"/>
  <c r="BX1559" i="2"/>
  <c r="CL1559" i="2"/>
  <c r="CH1632" i="2"/>
  <c r="CG1632" i="2"/>
  <c r="CP1548" i="2"/>
  <c r="CH1519" i="2"/>
  <c r="CG1519" i="2"/>
  <c r="CH1604" i="2"/>
  <c r="CG1604" i="2"/>
  <c r="CG1585" i="2"/>
  <c r="CH1546" i="2"/>
  <c r="CG1546" i="2"/>
  <c r="CL1471" i="2"/>
  <c r="CJ1471" i="2"/>
  <c r="CH1574" i="2"/>
  <c r="CG1574" i="2"/>
  <c r="CL1605" i="2"/>
  <c r="CM1605" i="2" s="1"/>
  <c r="CO1605" i="2" s="1"/>
  <c r="CJ1605" i="2"/>
  <c r="CV1605" i="2" s="1"/>
  <c r="CG1567" i="2"/>
  <c r="CM1534" i="2"/>
  <c r="CO1534" i="2" s="1"/>
  <c r="CP1534" i="2"/>
  <c r="CJ1417" i="2"/>
  <c r="BX1417" i="2"/>
  <c r="CG1511" i="2"/>
  <c r="CH1511" i="2"/>
  <c r="CH1439" i="2"/>
  <c r="CG1439" i="2"/>
  <c r="CG1489" i="2"/>
  <c r="CP1442" i="2"/>
  <c r="CM1442" i="2"/>
  <c r="CO1442" i="2" s="1"/>
  <c r="CV1442" i="2"/>
  <c r="CG1388" i="2"/>
  <c r="CH1388" i="2"/>
  <c r="CH1320" i="2"/>
  <c r="CG1320" i="2"/>
  <c r="CH1260" i="2"/>
  <c r="CG1260" i="2"/>
  <c r="CM1468" i="2"/>
  <c r="CO1468" i="2" s="1"/>
  <c r="CV1468" i="2" s="1"/>
  <c r="CP1468" i="2"/>
  <c r="CL1322" i="2"/>
  <c r="CJ1322" i="2"/>
  <c r="CJ1400" i="2"/>
  <c r="BX1400" i="2"/>
  <c r="CL1400" i="2"/>
  <c r="CJ1348" i="2"/>
  <c r="CL1348" i="2"/>
  <c r="CJ1316" i="2"/>
  <c r="CL1316" i="2"/>
  <c r="BX1316" i="2"/>
  <c r="CH1280" i="2"/>
  <c r="CG1280" i="2"/>
  <c r="CG1456" i="2"/>
  <c r="CH1456" i="2"/>
  <c r="CR1331" i="2"/>
  <c r="CY1331" i="2"/>
  <c r="CJ1189" i="2"/>
  <c r="CL1189" i="2"/>
  <c r="BX1189" i="2"/>
  <c r="CJ1145" i="2"/>
  <c r="BX1145" i="2"/>
  <c r="CG1341" i="2"/>
  <c r="CH1341" i="2"/>
  <c r="CL1254" i="2"/>
  <c r="CJ1254" i="2"/>
  <c r="CH1217" i="2"/>
  <c r="CP1357" i="2"/>
  <c r="CL1314" i="2"/>
  <c r="CM1314" i="2" s="1"/>
  <c r="CO1314" i="2" s="1"/>
  <c r="CJ1314" i="2"/>
  <c r="CG1316" i="2"/>
  <c r="CL1188" i="2"/>
  <c r="CJ1188" i="2"/>
  <c r="BX1188" i="2"/>
  <c r="CP1228" i="2"/>
  <c r="CH1136" i="2"/>
  <c r="CP1096" i="2"/>
  <c r="CG1175" i="2"/>
  <c r="CH1175" i="2"/>
  <c r="CP1081" i="2"/>
  <c r="CV1081" i="2"/>
  <c r="CP989" i="2"/>
  <c r="CH1065" i="2"/>
  <c r="CG1065" i="2"/>
  <c r="CH1110" i="2"/>
  <c r="CG1110" i="2"/>
  <c r="CJ1069" i="2"/>
  <c r="CL1069" i="2"/>
  <c r="CY1167" i="2"/>
  <c r="CR1167" i="2"/>
  <c r="CR1112" i="2"/>
  <c r="CY1112" i="2"/>
  <c r="CH953" i="2"/>
  <c r="CG953" i="2"/>
  <c r="CJ988" i="2"/>
  <c r="CL988" i="2"/>
  <c r="CJ958" i="2"/>
  <c r="CL958" i="2"/>
  <c r="CP859" i="2"/>
  <c r="CV839" i="2"/>
  <c r="CP839" i="2"/>
  <c r="CP745" i="2"/>
  <c r="CL685" i="2"/>
  <c r="CM685" i="2" s="1"/>
  <c r="CO685" i="2" s="1"/>
  <c r="CJ685" i="2"/>
  <c r="CR1022" i="2"/>
  <c r="CY1022" i="2"/>
  <c r="CR956" i="2"/>
  <c r="CY956" i="2"/>
  <c r="CJ878" i="2"/>
  <c r="CL878" i="2"/>
  <c r="BX878" i="2"/>
  <c r="CJ848" i="2"/>
  <c r="CL848" i="2"/>
  <c r="CM848" i="2" s="1"/>
  <c r="CO848" i="2" s="1"/>
  <c r="BX816" i="2"/>
  <c r="CL758" i="2"/>
  <c r="CJ758" i="2"/>
  <c r="BX758" i="2"/>
  <c r="CL731" i="2"/>
  <c r="CJ731" i="2"/>
  <c r="BX731" i="2"/>
  <c r="CG784" i="2"/>
  <c r="CH784" i="2"/>
  <c r="CJ883" i="2"/>
  <c r="CL883" i="2"/>
  <c r="BX883" i="2"/>
  <c r="CJ670" i="2"/>
  <c r="CL670" i="2"/>
  <c r="BX670" i="2"/>
  <c r="CJ888" i="2"/>
  <c r="BX888" i="2"/>
  <c r="CJ817" i="2"/>
  <c r="CL817" i="2"/>
  <c r="BX817" i="2"/>
  <c r="CG794" i="2"/>
  <c r="CH794" i="2"/>
  <c r="CP626" i="2"/>
  <c r="CM626" i="2"/>
  <c r="CO626" i="2" s="1"/>
  <c r="CP582" i="2"/>
  <c r="CH538" i="2"/>
  <c r="CG538" i="2"/>
  <c r="CJ715" i="2"/>
  <c r="BX715" i="2"/>
  <c r="CL715" i="2"/>
  <c r="CH671" i="2"/>
  <c r="CG671" i="2"/>
  <c r="CY805" i="2"/>
  <c r="CR805" i="2"/>
  <c r="CM682" i="2"/>
  <c r="CO682" i="2" s="1"/>
  <c r="CV682" i="2"/>
  <c r="CL607" i="2"/>
  <c r="CL597" i="2"/>
  <c r="CM597" i="2" s="1"/>
  <c r="CO597" i="2" s="1"/>
  <c r="CY523" i="2"/>
  <c r="CR523" i="2"/>
  <c r="CH872" i="2"/>
  <c r="CG872" i="2"/>
  <c r="CP795" i="2"/>
  <c r="CG758" i="2"/>
  <c r="CJ886" i="2"/>
  <c r="CL886" i="2"/>
  <c r="CL566" i="2"/>
  <c r="CM566" i="2" s="1"/>
  <c r="CO566" i="2" s="1"/>
  <c r="CJ566" i="2"/>
  <c r="CG624" i="2"/>
  <c r="CH624" i="2"/>
  <c r="CJ356" i="2"/>
  <c r="CL356" i="2"/>
  <c r="BX356" i="2"/>
  <c r="CP244" i="2"/>
  <c r="CV244" i="2"/>
  <c r="CP590" i="2"/>
  <c r="CG446" i="2"/>
  <c r="CH446" i="2"/>
  <c r="CL272" i="2"/>
  <c r="CP522" i="2"/>
  <c r="CM522" i="2"/>
  <c r="CO522" i="2" s="1"/>
  <c r="CV522" i="2"/>
  <c r="CJ243" i="2"/>
  <c r="CL243" i="2"/>
  <c r="BX243" i="2"/>
  <c r="CH347" i="2"/>
  <c r="CG347" i="2"/>
  <c r="CP302" i="2"/>
  <c r="CJ201" i="2"/>
  <c r="CL201" i="2"/>
  <c r="CY155" i="2"/>
  <c r="CR155" i="2"/>
  <c r="CP265" i="2"/>
  <c r="CM179" i="2"/>
  <c r="CO179" i="2" s="1"/>
  <c r="CP179" i="2"/>
  <c r="CV179" i="2"/>
  <c r="CH230" i="2"/>
  <c r="CG230" i="2"/>
  <c r="CG314" i="2"/>
  <c r="CH314" i="2"/>
  <c r="CG245" i="2"/>
  <c r="CH245" i="2"/>
  <c r="CG393" i="2"/>
  <c r="CH393" i="2"/>
  <c r="CG539" i="2"/>
  <c r="CH539" i="2"/>
  <c r="CH532" i="2"/>
  <c r="CG532" i="2"/>
  <c r="CH604" i="2"/>
  <c r="CG604" i="2"/>
  <c r="CH697" i="2"/>
  <c r="CG697" i="2"/>
  <c r="CH741" i="2"/>
  <c r="CG741" i="2"/>
  <c r="CH803" i="2"/>
  <c r="CG803" i="2"/>
  <c r="CH959" i="2"/>
  <c r="CG959" i="2"/>
  <c r="CJ1088" i="2"/>
  <c r="CL1088" i="2"/>
  <c r="CM1088" i="2" s="1"/>
  <c r="CO1088" i="2" s="1"/>
  <c r="BX1088" i="2"/>
  <c r="CG1038" i="2"/>
  <c r="CH1038" i="2"/>
  <c r="CG1214" i="2"/>
  <c r="CH1214" i="2"/>
  <c r="CG1130" i="2"/>
  <c r="CH1130" i="2"/>
  <c r="CH1178" i="2"/>
  <c r="CG1178" i="2"/>
  <c r="CH1330" i="2"/>
  <c r="CG1330" i="2"/>
  <c r="CG1464" i="2"/>
  <c r="CH1464" i="2"/>
  <c r="CH1498" i="2"/>
  <c r="CG1498" i="2"/>
  <c r="CM1517" i="2"/>
  <c r="CO1517" i="2" s="1"/>
  <c r="CV1517" i="2"/>
  <c r="CP1616" i="2"/>
  <c r="CM1616" i="2"/>
  <c r="CO1616" i="2" s="1"/>
  <c r="CJ1697" i="2"/>
  <c r="BX1697" i="2"/>
  <c r="CV1697" i="2" s="1"/>
  <c r="CH1802" i="2"/>
  <c r="CG1802" i="2"/>
  <c r="CJ1696" i="2"/>
  <c r="BX1696" i="2"/>
  <c r="CV1696" i="2" s="1"/>
  <c r="CH1834" i="2"/>
  <c r="CG1834" i="2"/>
  <c r="CM1901" i="2"/>
  <c r="CO1901" i="2" s="1"/>
  <c r="CH1981" i="2"/>
  <c r="CG1981" i="2"/>
  <c r="CM1944" i="2"/>
  <c r="CO1944" i="2" s="1"/>
  <c r="CG2033" i="2"/>
  <c r="CH2033" i="2"/>
  <c r="CM2082" i="2"/>
  <c r="CO2082" i="2" s="1"/>
  <c r="CV2082" i="2" s="1"/>
  <c r="CM2191" i="2"/>
  <c r="CO2191" i="2" s="1"/>
  <c r="CM2241" i="2"/>
  <c r="CO2241" i="2" s="1"/>
  <c r="CP2241" i="2"/>
  <c r="CH2272" i="2"/>
  <c r="CG2272" i="2"/>
  <c r="CH2312" i="2"/>
  <c r="CG2312" i="2"/>
  <c r="CM2336" i="2"/>
  <c r="CO2336" i="2" s="1"/>
  <c r="CH2470" i="2"/>
  <c r="CG2470" i="2"/>
  <c r="CM471" i="2"/>
  <c r="CO471" i="2" s="1"/>
  <c r="CV471" i="2" s="1"/>
  <c r="CP471" i="2"/>
  <c r="CJ365" i="2"/>
  <c r="CL365" i="2"/>
  <c r="CM365" i="2" s="1"/>
  <c r="CO365" i="2" s="1"/>
  <c r="BX365" i="2"/>
  <c r="CV365" i="2" s="1"/>
  <c r="CM332" i="2"/>
  <c r="CO332" i="2" s="1"/>
  <c r="CP332" i="2"/>
  <c r="CJ254" i="2"/>
  <c r="CL254" i="2"/>
  <c r="BX254" i="2"/>
  <c r="CL399" i="2"/>
  <c r="CM399" i="2" s="1"/>
  <c r="CO399" i="2" s="1"/>
  <c r="CV399" i="2" s="1"/>
  <c r="CH208" i="2"/>
  <c r="CG208" i="2"/>
  <c r="CG98" i="2"/>
  <c r="CH98" i="2"/>
  <c r="CL467" i="2"/>
  <c r="CM467" i="2" s="1"/>
  <c r="CO467" i="2" s="1"/>
  <c r="CJ467" i="2"/>
  <c r="BX467" i="2"/>
  <c r="CP297" i="2"/>
  <c r="CP221" i="2"/>
  <c r="CM221" i="2"/>
  <c r="CO221" i="2" s="1"/>
  <c r="CV221" i="2"/>
  <c r="CP313" i="2"/>
  <c r="CM313" i="2"/>
  <c r="CO313" i="2" s="1"/>
  <c r="CV313" i="2"/>
  <c r="CJ139" i="2"/>
  <c r="CL139" i="2"/>
  <c r="CM139" i="2" s="1"/>
  <c r="CO139" i="2" s="1"/>
  <c r="CL360" i="2"/>
  <c r="CM360" i="2" s="1"/>
  <c r="CO360" i="2" s="1"/>
  <c r="CJ360" i="2"/>
  <c r="BX360" i="2"/>
  <c r="CP255" i="2"/>
  <c r="CM95" i="2"/>
  <c r="CO95" i="2" s="1"/>
  <c r="CP95" i="2"/>
  <c r="CR65" i="2"/>
  <c r="CY65" i="2"/>
  <c r="CJ35" i="2"/>
  <c r="CL35" i="2"/>
  <c r="BX35" i="2"/>
  <c r="CG154" i="2"/>
  <c r="CH154" i="2"/>
  <c r="CV115" i="2"/>
  <c r="CP115" i="2"/>
  <c r="CH187" i="2"/>
  <c r="CG187" i="2"/>
  <c r="CH54" i="2"/>
  <c r="CG54" i="2"/>
  <c r="CP193" i="2"/>
  <c r="CG32" i="2"/>
  <c r="CH32" i="2"/>
  <c r="CL156" i="2"/>
  <c r="CM156" i="2" s="1"/>
  <c r="CO156" i="2" s="1"/>
  <c r="CV156" i="2" s="1"/>
  <c r="CG119" i="2"/>
  <c r="CH119" i="2"/>
  <c r="CP156" i="2"/>
  <c r="CH174" i="2"/>
  <c r="CG174" i="2"/>
  <c r="CV88" i="2"/>
  <c r="CP4" i="2"/>
  <c r="CP2239" i="2"/>
  <c r="CH2177" i="2"/>
  <c r="CG2177" i="2"/>
  <c r="CM2157" i="2"/>
  <c r="CO2157" i="2" s="1"/>
  <c r="CP2157" i="2"/>
  <c r="CP2139" i="2"/>
  <c r="CH2115" i="2"/>
  <c r="CG2115" i="2"/>
  <c r="CP2083" i="2"/>
  <c r="CM2083" i="2"/>
  <c r="CO2083" i="2" s="1"/>
  <c r="CL2017" i="2"/>
  <c r="CM2017" i="2" s="1"/>
  <c r="CO2017" i="2" s="1"/>
  <c r="CJ2017" i="2"/>
  <c r="CL1907" i="2"/>
  <c r="CJ1907" i="2"/>
  <c r="BX1907" i="2"/>
  <c r="CH1913" i="2"/>
  <c r="CH1801" i="2"/>
  <c r="CG1801" i="2"/>
  <c r="CP1677" i="2"/>
  <c r="CM1677" i="2"/>
  <c r="CO1677" i="2" s="1"/>
  <c r="CV1677" i="2" s="1"/>
  <c r="CM1681" i="2"/>
  <c r="CO1681" i="2" s="1"/>
  <c r="CJ1688" i="2"/>
  <c r="BX1688" i="2"/>
  <c r="CM1513" i="2"/>
  <c r="CO1513" i="2" s="1"/>
  <c r="CV1513" i="2"/>
  <c r="CJ1432" i="2"/>
  <c r="CL1432" i="2"/>
  <c r="CL1499" i="2"/>
  <c r="CM1499" i="2" s="1"/>
  <c r="CO1499" i="2" s="1"/>
  <c r="CJ1499" i="2"/>
  <c r="BX1499" i="2"/>
  <c r="CJ1309" i="2"/>
  <c r="CL1309" i="2"/>
  <c r="BX1309" i="2"/>
  <c r="CP1324" i="2"/>
  <c r="CR1161" i="2"/>
  <c r="CY1161" i="2"/>
  <c r="CP1134" i="2"/>
  <c r="CJ1135" i="2"/>
  <c r="BX1135" i="2"/>
  <c r="CG1183" i="2"/>
  <c r="CH1183" i="2"/>
  <c r="CJ1050" i="2"/>
  <c r="CL1050" i="2"/>
  <c r="BX1050" i="2"/>
  <c r="CJ942" i="2"/>
  <c r="BX942" i="2"/>
  <c r="CL942" i="2"/>
  <c r="CJ757" i="2"/>
  <c r="CL757" i="2"/>
  <c r="BX757" i="2"/>
  <c r="CJ748" i="2"/>
  <c r="BX748" i="2"/>
  <c r="CL748" i="2"/>
  <c r="CP518" i="2"/>
  <c r="CM518" i="2"/>
  <c r="CO518" i="2" s="1"/>
  <c r="CY907" i="2"/>
  <c r="CR907" i="2"/>
  <c r="CJ2599" i="2"/>
  <c r="BX2599" i="2"/>
  <c r="CM2604" i="2"/>
  <c r="CO2604" i="2" s="1"/>
  <c r="CH2578" i="2"/>
  <c r="CJ2594" i="2"/>
  <c r="BX2594" i="2"/>
  <c r="CP2594" i="2"/>
  <c r="CV2594" i="2"/>
  <c r="CJ2574" i="2"/>
  <c r="CL2574" i="2"/>
  <c r="BX2574" i="2"/>
  <c r="CL2539" i="2"/>
  <c r="CJ2539" i="2"/>
  <c r="CP2620" i="2"/>
  <c r="BX2583" i="2"/>
  <c r="CR2621" i="2"/>
  <c r="CY2621" i="2"/>
  <c r="CP2616" i="2"/>
  <c r="CG2574" i="2"/>
  <c r="CM2592" i="2"/>
  <c r="CO2592" i="2" s="1"/>
  <c r="CG2593" i="2"/>
  <c r="CP2593" i="2" s="1"/>
  <c r="CH2588" i="2"/>
  <c r="CG2588" i="2"/>
  <c r="CL2594" i="2"/>
  <c r="CM2594" i="2" s="1"/>
  <c r="CO2594" i="2" s="1"/>
  <c r="CG2581" i="2"/>
  <c r="CG2562" i="2"/>
  <c r="CJ2566" i="2"/>
  <c r="BX2566" i="2"/>
  <c r="CL2566" i="2"/>
  <c r="CP2559" i="2"/>
  <c r="BX2521" i="2"/>
  <c r="CV2521" i="2" s="1"/>
  <c r="CH2545" i="2"/>
  <c r="CG2545" i="2"/>
  <c r="CL2567" i="2"/>
  <c r="CM2567" i="2" s="1"/>
  <c r="CO2567" i="2" s="1"/>
  <c r="CJ2567" i="2"/>
  <c r="BX2567" i="2"/>
  <c r="CL2512" i="2"/>
  <c r="CM2512" i="2" s="1"/>
  <c r="CO2512" i="2" s="1"/>
  <c r="CV2512" i="2" s="1"/>
  <c r="CM2524" i="2"/>
  <c r="CO2524" i="2" s="1"/>
  <c r="CV2511" i="2"/>
  <c r="CH2531" i="2"/>
  <c r="CG2531" i="2"/>
  <c r="CH2529" i="2"/>
  <c r="CP2512" i="2"/>
  <c r="BX2499" i="2"/>
  <c r="CJ2499" i="2"/>
  <c r="CM2535" i="2"/>
  <c r="CO2535" i="2" s="1"/>
  <c r="CH2527" i="2"/>
  <c r="CG2527" i="2"/>
  <c r="BX2485" i="2"/>
  <c r="CL2533" i="2"/>
  <c r="CM2504" i="2"/>
  <c r="CO2504" i="2" s="1"/>
  <c r="CV2504" i="2" s="1"/>
  <c r="CY2490" i="2"/>
  <c r="CR2490" i="2"/>
  <c r="CM2520" i="2"/>
  <c r="CO2520" i="2" s="1"/>
  <c r="CG2479" i="2"/>
  <c r="CH2479" i="2"/>
  <c r="CP2503" i="2"/>
  <c r="CM2490" i="2"/>
  <c r="CO2490" i="2" s="1"/>
  <c r="CL2474" i="2"/>
  <c r="CM2474" i="2" s="1"/>
  <c r="CO2474" i="2" s="1"/>
  <c r="CJ2474" i="2"/>
  <c r="CR2506" i="2"/>
  <c r="CY2506" i="2"/>
  <c r="CV2493" i="2"/>
  <c r="CG2466" i="2"/>
  <c r="BX2410" i="2"/>
  <c r="CV2410" i="2" s="1"/>
  <c r="CP2449" i="2"/>
  <c r="BX2439" i="2"/>
  <c r="CV2439" i="2" s="1"/>
  <c r="CP2445" i="2"/>
  <c r="CH2430" i="2"/>
  <c r="CG2430" i="2"/>
  <c r="CP2398" i="2"/>
  <c r="CM2398" i="2"/>
  <c r="CO2398" i="2" s="1"/>
  <c r="CG2428" i="2"/>
  <c r="CH2403" i="2"/>
  <c r="CL2417" i="2"/>
  <c r="CJ2417" i="2"/>
  <c r="CP2429" i="2"/>
  <c r="CM2429" i="2"/>
  <c r="CO2429" i="2" s="1"/>
  <c r="CV2429" i="2" s="1"/>
  <c r="CG2416" i="2"/>
  <c r="CH2416" i="2"/>
  <c r="CM2374" i="2"/>
  <c r="CO2374" i="2" s="1"/>
  <c r="CP2374" i="2"/>
  <c r="CH2422" i="2"/>
  <c r="CG2422" i="2"/>
  <c r="CM2354" i="2"/>
  <c r="CO2354" i="2" s="1"/>
  <c r="CP2354" i="2"/>
  <c r="CJ2339" i="2"/>
  <c r="BX2339" i="2"/>
  <c r="CL2339" i="2"/>
  <c r="CM2339" i="2" s="1"/>
  <c r="CO2339" i="2" s="1"/>
  <c r="CL2396" i="2"/>
  <c r="CJ2396" i="2"/>
  <c r="BX2396" i="2"/>
  <c r="BX2306" i="2"/>
  <c r="CJ2379" i="2"/>
  <c r="CL2379" i="2"/>
  <c r="CM2379" i="2" s="1"/>
  <c r="CO2379" i="2" s="1"/>
  <c r="CL2361" i="2"/>
  <c r="CM2361" i="2" s="1"/>
  <c r="CO2361" i="2" s="1"/>
  <c r="CG2371" i="2"/>
  <c r="CL2350" i="2"/>
  <c r="CM2350" i="2" s="1"/>
  <c r="CO2350" i="2" s="1"/>
  <c r="CJ2350" i="2"/>
  <c r="CP2302" i="2"/>
  <c r="CL2315" i="2"/>
  <c r="CM2315" i="2" s="1"/>
  <c r="CO2315" i="2" s="1"/>
  <c r="CH2333" i="2"/>
  <c r="CG2333" i="2"/>
  <c r="BX2276" i="2"/>
  <c r="BX2286" i="2"/>
  <c r="CL2286" i="2"/>
  <c r="CJ2286" i="2"/>
  <c r="CJ2364" i="2"/>
  <c r="BX2364" i="2"/>
  <c r="CL2320" i="2"/>
  <c r="CM2320" i="2" s="1"/>
  <c r="CO2320" i="2" s="1"/>
  <c r="CJ2320" i="2"/>
  <c r="BX2320" i="2"/>
  <c r="CV2320" i="2" s="1"/>
  <c r="CH2341" i="2"/>
  <c r="CG2341" i="2"/>
  <c r="BX2260" i="2"/>
  <c r="CV2260" i="2" s="1"/>
  <c r="CL2367" i="2"/>
  <c r="CM2367" i="2" s="1"/>
  <c r="CO2367" i="2" s="1"/>
  <c r="CJ2367" i="2"/>
  <c r="BX2367" i="2"/>
  <c r="CV2367" i="2" s="1"/>
  <c r="CG2338" i="2"/>
  <c r="CM2259" i="2"/>
  <c r="CO2259" i="2" s="1"/>
  <c r="CL2279" i="2"/>
  <c r="CM2279" i="2" s="1"/>
  <c r="CO2279" i="2" s="1"/>
  <c r="BX2271" i="2"/>
  <c r="CV2271" i="2" s="1"/>
  <c r="CP2258" i="2"/>
  <c r="CM2258" i="2"/>
  <c r="CO2258" i="2" s="1"/>
  <c r="CV2314" i="2"/>
  <c r="BX2195" i="2"/>
  <c r="CG2286" i="2"/>
  <c r="CP2298" i="2"/>
  <c r="CP2275" i="2"/>
  <c r="CG2250" i="2"/>
  <c r="CJ2186" i="2"/>
  <c r="BX2186" i="2"/>
  <c r="CV2186" i="2" s="1"/>
  <c r="CM2178" i="2"/>
  <c r="CO2178" i="2" s="1"/>
  <c r="CG2193" i="2"/>
  <c r="CH2193" i="2"/>
  <c r="CL2228" i="2"/>
  <c r="CM2228" i="2" s="1"/>
  <c r="CO2228" i="2" s="1"/>
  <c r="CJ2228" i="2"/>
  <c r="BX2228" i="2"/>
  <c r="CL2218" i="2"/>
  <c r="CJ2218" i="2"/>
  <c r="BX2218" i="2"/>
  <c r="CM2244" i="2"/>
  <c r="CO2244" i="2" s="1"/>
  <c r="CG2222" i="2"/>
  <c r="CL2208" i="2"/>
  <c r="CM2208" i="2" s="1"/>
  <c r="CO2208" i="2" s="1"/>
  <c r="CJ2208" i="2"/>
  <c r="BX2208" i="2"/>
  <c r="BX2199" i="2"/>
  <c r="CJ2169" i="2"/>
  <c r="BX2169" i="2"/>
  <c r="CL2169" i="2"/>
  <c r="CJ2214" i="2"/>
  <c r="CL2214" i="2"/>
  <c r="CM2214" i="2" s="1"/>
  <c r="CO2214" i="2" s="1"/>
  <c r="CV2214" i="2" s="1"/>
  <c r="CP2179" i="2"/>
  <c r="CL2230" i="2"/>
  <c r="CM2230" i="2" s="1"/>
  <c r="CO2230" i="2" s="1"/>
  <c r="CJ2230" i="2"/>
  <c r="BX2230" i="2"/>
  <c r="BX2150" i="2"/>
  <c r="CM2173" i="2"/>
  <c r="CO2173" i="2" s="1"/>
  <c r="CP2173" i="2"/>
  <c r="CL2185" i="2"/>
  <c r="CP2150" i="2"/>
  <c r="CG2133" i="2"/>
  <c r="CM2167" i="2"/>
  <c r="CO2167" i="2" s="1"/>
  <c r="CJ2151" i="2"/>
  <c r="CV2151" i="2" s="1"/>
  <c r="CL2151" i="2"/>
  <c r="CM2151" i="2" s="1"/>
  <c r="CO2151" i="2" s="1"/>
  <c r="CH2132" i="2"/>
  <c r="BX2139" i="2"/>
  <c r="CG2125" i="2"/>
  <c r="CH2142" i="2"/>
  <c r="CG2142" i="2"/>
  <c r="CH2166" i="2"/>
  <c r="BX2152" i="2"/>
  <c r="CV2152" i="2" s="1"/>
  <c r="CP2165" i="2"/>
  <c r="CM2152" i="2"/>
  <c r="CO2152" i="2" s="1"/>
  <c r="CP2145" i="2"/>
  <c r="CL2110" i="2"/>
  <c r="CM2110" i="2" s="1"/>
  <c r="CO2110" i="2" s="1"/>
  <c r="CH2107" i="2"/>
  <c r="CG2107" i="2"/>
  <c r="CG2088" i="2"/>
  <c r="CL2102" i="2"/>
  <c r="CJ2102" i="2"/>
  <c r="BX2102" i="2"/>
  <c r="CL2087" i="2"/>
  <c r="CM2087" i="2" s="1"/>
  <c r="CO2087" i="2" s="1"/>
  <c r="CV2087" i="2" s="1"/>
  <c r="CM2068" i="2"/>
  <c r="CO2068" i="2" s="1"/>
  <c r="CP2068" i="2"/>
  <c r="CP2106" i="2"/>
  <c r="CG2092" i="2"/>
  <c r="CG2076" i="2"/>
  <c r="BX2063" i="2"/>
  <c r="CG2121" i="2"/>
  <c r="CP2087" i="2"/>
  <c r="BX2036" i="2"/>
  <c r="CV2036" i="2" s="1"/>
  <c r="CP2114" i="2"/>
  <c r="CP2067" i="2"/>
  <c r="BX2059" i="2"/>
  <c r="CV2038" i="2"/>
  <c r="CJ2061" i="2"/>
  <c r="CV2061" i="2" s="1"/>
  <c r="CL2061" i="2"/>
  <c r="CM2061" i="2" s="1"/>
  <c r="CO2061" i="2" s="1"/>
  <c r="BX2004" i="2"/>
  <c r="CH2013" i="2"/>
  <c r="CG2013" i="2"/>
  <c r="CL1993" i="2"/>
  <c r="CL1984" i="2"/>
  <c r="CM1984" i="2" s="1"/>
  <c r="CO1984" i="2" s="1"/>
  <c r="CJ1984" i="2"/>
  <c r="CH1962" i="2"/>
  <c r="CG1962" i="2"/>
  <c r="CY1942" i="2"/>
  <c r="CR1942" i="2"/>
  <c r="CP1918" i="2"/>
  <c r="BX1814" i="2"/>
  <c r="CM2016" i="2"/>
  <c r="CO2016" i="2" s="1"/>
  <c r="CP1996" i="2"/>
  <c r="CL1956" i="2"/>
  <c r="CJ1956" i="2"/>
  <c r="CV1956" i="2" s="1"/>
  <c r="CP1941" i="2"/>
  <c r="CG1925" i="2"/>
  <c r="CH1925" i="2"/>
  <c r="BX1894" i="2"/>
  <c r="CV1894" i="2" s="1"/>
  <c r="CL1860" i="2"/>
  <c r="CJ1860" i="2"/>
  <c r="BX1860" i="2"/>
  <c r="CL1800" i="2"/>
  <c r="CJ1800" i="2"/>
  <c r="BX1800" i="2"/>
  <c r="CH2014" i="2"/>
  <c r="CG2014" i="2"/>
  <c r="CM1948" i="2"/>
  <c r="CO1948" i="2" s="1"/>
  <c r="CL2021" i="2"/>
  <c r="CH1990" i="2"/>
  <c r="CG1990" i="2"/>
  <c r="CV1965" i="2"/>
  <c r="CH1941" i="2"/>
  <c r="CG1983" i="2"/>
  <c r="CH1983" i="2"/>
  <c r="CH1855" i="2"/>
  <c r="CH1969" i="2"/>
  <c r="CG1838" i="2"/>
  <c r="CG1820" i="2"/>
  <c r="CH1803" i="2"/>
  <c r="CG1803" i="2"/>
  <c r="CJ1788" i="2"/>
  <c r="BX1788" i="2"/>
  <c r="CL1788" i="2"/>
  <c r="CP1840" i="2"/>
  <c r="CG1808" i="2"/>
  <c r="CJ1872" i="2"/>
  <c r="BX1872" i="2"/>
  <c r="CL1872" i="2"/>
  <c r="CM1847" i="2"/>
  <c r="CO1847" i="2" s="1"/>
  <c r="CP1847" i="2"/>
  <c r="CH1934" i="2"/>
  <c r="CP1824" i="2"/>
  <c r="CH1809" i="2"/>
  <c r="CV1831" i="2"/>
  <c r="CG1806" i="2"/>
  <c r="CR1837" i="2"/>
  <c r="CY1837" i="2"/>
  <c r="CG1796" i="2"/>
  <c r="CL1785" i="2"/>
  <c r="CM1785" i="2" s="1"/>
  <c r="CO1785" i="2" s="1"/>
  <c r="CG1887" i="2"/>
  <c r="CV1840" i="2"/>
  <c r="CM1871" i="2"/>
  <c r="CO1871" i="2" s="1"/>
  <c r="CP1871" i="2"/>
  <c r="CL1767" i="2"/>
  <c r="CM1767" i="2" s="1"/>
  <c r="CO1767" i="2" s="1"/>
  <c r="CJ1767" i="2"/>
  <c r="BX1767" i="2"/>
  <c r="CL1726" i="2"/>
  <c r="CM1726" i="2" s="1"/>
  <c r="CO1726" i="2" s="1"/>
  <c r="CP1747" i="2"/>
  <c r="CG1735" i="2"/>
  <c r="CH1735" i="2"/>
  <c r="CL1702" i="2"/>
  <c r="CV1737" i="2"/>
  <c r="CV1829" i="2"/>
  <c r="CV1766" i="2"/>
  <c r="CM1750" i="2"/>
  <c r="CO1750" i="2" s="1"/>
  <c r="CM1738" i="2"/>
  <c r="CO1738" i="2" s="1"/>
  <c r="CL1701" i="2"/>
  <c r="CM1701" i="2" s="1"/>
  <c r="CO1701" i="2" s="1"/>
  <c r="CJ1701" i="2"/>
  <c r="CP1741" i="2"/>
  <c r="CL1710" i="2"/>
  <c r="CM1710" i="2" s="1"/>
  <c r="CO1710" i="2" s="1"/>
  <c r="CJ1683" i="2"/>
  <c r="BX1683" i="2"/>
  <c r="CL1683" i="2"/>
  <c r="CJ1761" i="2"/>
  <c r="BX1761" i="2"/>
  <c r="CP1762" i="2"/>
  <c r="CH1716" i="2"/>
  <c r="CM1704" i="2"/>
  <c r="CO1704" i="2" s="1"/>
  <c r="CV1704" i="2" s="1"/>
  <c r="CP1704" i="2"/>
  <c r="CH1673" i="2"/>
  <c r="CG1673" i="2"/>
  <c r="CP1626" i="2"/>
  <c r="CH1665" i="2"/>
  <c r="CG1665" i="2"/>
  <c r="CG1671" i="2"/>
  <c r="BX1635" i="2"/>
  <c r="BX1616" i="2"/>
  <c r="CV1616" i="2" s="1"/>
  <c r="BX1689" i="2"/>
  <c r="CJ1689" i="2"/>
  <c r="CG1646" i="2"/>
  <c r="CV1681" i="2"/>
  <c r="BX1664" i="2"/>
  <c r="CL1664" i="2"/>
  <c r="CJ1664" i="2"/>
  <c r="CP1641" i="2"/>
  <c r="BX1566" i="2"/>
  <c r="CP1555" i="2"/>
  <c r="CM1555" i="2"/>
  <c r="CO1555" i="2" s="1"/>
  <c r="CM1506" i="2"/>
  <c r="CO1506" i="2" s="1"/>
  <c r="CV1506" i="2" s="1"/>
  <c r="CP1506" i="2"/>
  <c r="CG1630" i="2"/>
  <c r="CH1581" i="2"/>
  <c r="CG1581" i="2"/>
  <c r="CM1560" i="2"/>
  <c r="CO1560" i="2" s="1"/>
  <c r="CV1560" i="2" s="1"/>
  <c r="CJ1516" i="2"/>
  <c r="CL1516" i="2"/>
  <c r="BX1516" i="2"/>
  <c r="CL1635" i="2"/>
  <c r="CP1543" i="2"/>
  <c r="CG1518" i="2"/>
  <c r="CH1518" i="2"/>
  <c r="CH1603" i="2"/>
  <c r="CG1603" i="2"/>
  <c r="CP1588" i="2"/>
  <c r="CJ1522" i="2"/>
  <c r="CL1522" i="2"/>
  <c r="CH1544" i="2"/>
  <c r="CG1544" i="2"/>
  <c r="CY1472" i="2"/>
  <c r="CR1472" i="2"/>
  <c r="CJ1638" i="2"/>
  <c r="CL1638" i="2"/>
  <c r="CM1638" i="2" s="1"/>
  <c r="CO1638" i="2" s="1"/>
  <c r="BX1638" i="2"/>
  <c r="CM1565" i="2"/>
  <c r="CO1565" i="2" s="1"/>
  <c r="CL1529" i="2"/>
  <c r="CJ1529" i="2"/>
  <c r="BX1529" i="2"/>
  <c r="CJ1510" i="2"/>
  <c r="BX1510" i="2"/>
  <c r="CL1510" i="2"/>
  <c r="CM1510" i="2" s="1"/>
  <c r="CO1510" i="2" s="1"/>
  <c r="CL1600" i="2"/>
  <c r="CJ1600" i="2"/>
  <c r="CG1529" i="2"/>
  <c r="CM1508" i="2"/>
  <c r="CO1508" i="2" s="1"/>
  <c r="CP1508" i="2"/>
  <c r="CJ1384" i="2"/>
  <c r="CL1384" i="2"/>
  <c r="BX1384" i="2"/>
  <c r="CJ1440" i="2"/>
  <c r="CL1440" i="2"/>
  <c r="CP1385" i="2"/>
  <c r="CP1281" i="2"/>
  <c r="CJ1374" i="2"/>
  <c r="BX1374" i="2"/>
  <c r="CP1314" i="2"/>
  <c r="CJ1436" i="2"/>
  <c r="CL1436" i="2"/>
  <c r="CM1436" i="2" s="1"/>
  <c r="CO1436" i="2" s="1"/>
  <c r="CV1436" i="2" s="1"/>
  <c r="CL1394" i="2"/>
  <c r="CM1394" i="2" s="1"/>
  <c r="CO1394" i="2" s="1"/>
  <c r="CJ1394" i="2"/>
  <c r="BX1394" i="2"/>
  <c r="CH1367" i="2"/>
  <c r="CG1367" i="2"/>
  <c r="CJ1416" i="2"/>
  <c r="CL1416" i="2"/>
  <c r="BX1416" i="2"/>
  <c r="CJ1315" i="2"/>
  <c r="CL1315" i="2"/>
  <c r="BX1315" i="2"/>
  <c r="CG1454" i="2"/>
  <c r="CH1454" i="2"/>
  <c r="CR1339" i="2"/>
  <c r="CY1339" i="2"/>
  <c r="CH1295" i="2"/>
  <c r="CG1295" i="2"/>
  <c r="CJ1278" i="2"/>
  <c r="CL1278" i="2"/>
  <c r="BX1278" i="2"/>
  <c r="CP1252" i="2"/>
  <c r="CP1345" i="2"/>
  <c r="CM1345" i="2"/>
  <c r="CO1345" i="2" s="1"/>
  <c r="CV1273" i="2"/>
  <c r="CP1273" i="2"/>
  <c r="CH1373" i="2"/>
  <c r="CG1373" i="2"/>
  <c r="CH1297" i="2"/>
  <c r="CG1297" i="2"/>
  <c r="CL1270" i="2"/>
  <c r="CM1270" i="2" s="1"/>
  <c r="CO1270" i="2" s="1"/>
  <c r="CJ1270" i="2"/>
  <c r="BX1270" i="2"/>
  <c r="CH1137" i="2"/>
  <c r="CG1137" i="2"/>
  <c r="CY1271" i="2"/>
  <c r="CR1271" i="2"/>
  <c r="CJ1236" i="2"/>
  <c r="CL1236" i="2"/>
  <c r="BX1236" i="2"/>
  <c r="CJ1213" i="2"/>
  <c r="CL1213" i="2"/>
  <c r="BX1213" i="2"/>
  <c r="CJ1221" i="2"/>
  <c r="CL1221" i="2"/>
  <c r="CM1221" i="2" s="1"/>
  <c r="CO1221" i="2" s="1"/>
  <c r="BX1221" i="2"/>
  <c r="CH1179" i="2"/>
  <c r="CG1179" i="2"/>
  <c r="CY1069" i="2"/>
  <c r="CR1069" i="2"/>
  <c r="CY1037" i="2"/>
  <c r="CR1037" i="2"/>
  <c r="CH1177" i="2"/>
  <c r="CG1046" i="2"/>
  <c r="CH1046" i="2"/>
  <c r="CH1115" i="2"/>
  <c r="CG1115" i="2"/>
  <c r="BX988" i="2"/>
  <c r="CJ1174" i="2"/>
  <c r="CL1174" i="2"/>
  <c r="CM1174" i="2" s="1"/>
  <c r="CO1174" i="2" s="1"/>
  <c r="BX1174" i="2"/>
  <c r="CJ1149" i="2"/>
  <c r="CL1149" i="2"/>
  <c r="CM1149" i="2" s="1"/>
  <c r="CO1149" i="2" s="1"/>
  <c r="BX1149" i="2"/>
  <c r="CP1104" i="2"/>
  <c r="CV1104" i="2"/>
  <c r="CP1209" i="2"/>
  <c r="CP1200" i="2"/>
  <c r="CJ1064" i="2"/>
  <c r="BX1064" i="2"/>
  <c r="CL1064" i="2"/>
  <c r="CM972" i="2"/>
  <c r="CO972" i="2" s="1"/>
  <c r="CV972" i="2" s="1"/>
  <c r="CP972" i="2"/>
  <c r="CL1023" i="2"/>
  <c r="CM1023" i="2" s="1"/>
  <c r="CO1023" i="2" s="1"/>
  <c r="CJ1023" i="2"/>
  <c r="BX1023" i="2"/>
  <c r="CG1051" i="2"/>
  <c r="CH1051" i="2"/>
  <c r="CP934" i="2"/>
  <c r="CV934" i="2"/>
  <c r="CL888" i="2"/>
  <c r="CJ867" i="2"/>
  <c r="CL867" i="2"/>
  <c r="CP815" i="2"/>
  <c r="CG770" i="2"/>
  <c r="CH770" i="2"/>
  <c r="CL721" i="2"/>
  <c r="CJ721" i="2"/>
  <c r="BX721" i="2"/>
  <c r="CL701" i="2"/>
  <c r="CJ701" i="2"/>
  <c r="BX701" i="2"/>
  <c r="CP1015" i="2"/>
  <c r="CL885" i="2"/>
  <c r="CJ885" i="2"/>
  <c r="BX848" i="2"/>
  <c r="CJ771" i="2"/>
  <c r="CL771" i="2"/>
  <c r="CH751" i="2"/>
  <c r="CG751" i="2"/>
  <c r="CG917" i="2"/>
  <c r="CH821" i="2"/>
  <c r="CG821" i="2"/>
  <c r="CJ752" i="2"/>
  <c r="BX752" i="2"/>
  <c r="CV752" i="2" s="1"/>
  <c r="CV960" i="2"/>
  <c r="CG888" i="2"/>
  <c r="CP662" i="2"/>
  <c r="CL618" i="2"/>
  <c r="CM618" i="2" s="1"/>
  <c r="CO618" i="2" s="1"/>
  <c r="CJ618" i="2"/>
  <c r="BX618" i="2"/>
  <c r="CR886" i="2"/>
  <c r="CY886" i="2"/>
  <c r="CG715" i="2"/>
  <c r="CM932" i="2"/>
  <c r="CO932" i="2" s="1"/>
  <c r="CV932" i="2" s="1"/>
  <c r="CP932" i="2"/>
  <c r="CL700" i="2"/>
  <c r="CP676" i="2"/>
  <c r="CM676" i="2"/>
  <c r="CO676" i="2" s="1"/>
  <c r="CV676" i="2"/>
  <c r="CP830" i="2"/>
  <c r="CH792" i="2"/>
  <c r="CG792" i="2"/>
  <c r="CP700" i="2"/>
  <c r="CM700" i="2"/>
  <c r="CO700" i="2" s="1"/>
  <c r="CV700" i="2"/>
  <c r="CJ683" i="2"/>
  <c r="BX683" i="2"/>
  <c r="CL683" i="2"/>
  <c r="CJ596" i="2"/>
  <c r="CL596" i="2"/>
  <c r="CH668" i="2"/>
  <c r="CG668" i="2"/>
  <c r="CL627" i="2"/>
  <c r="CM627" i="2" s="1"/>
  <c r="CO627" i="2" s="1"/>
  <c r="CV627" i="2" s="1"/>
  <c r="CP627" i="2"/>
  <c r="CL562" i="2"/>
  <c r="CJ562" i="2"/>
  <c r="BX562" i="2"/>
  <c r="CG501" i="2"/>
  <c r="CH501" i="2"/>
  <c r="CJ417" i="2"/>
  <c r="CL417" i="2"/>
  <c r="BX417" i="2"/>
  <c r="CH659" i="2"/>
  <c r="CG659" i="2"/>
  <c r="CG573" i="2"/>
  <c r="CH573" i="2"/>
  <c r="CV656" i="2"/>
  <c r="CG548" i="2"/>
  <c r="CH548" i="2"/>
  <c r="CR529" i="2"/>
  <c r="CY529" i="2"/>
  <c r="CP491" i="2"/>
  <c r="CH354" i="2"/>
  <c r="CG354" i="2"/>
  <c r="CH284" i="2"/>
  <c r="CG284" i="2"/>
  <c r="CM575" i="2"/>
  <c r="CO575" i="2" s="1"/>
  <c r="CV575" i="2"/>
  <c r="CP469" i="2"/>
  <c r="CG672" i="2"/>
  <c r="CH672" i="2"/>
  <c r="CJ395" i="2"/>
  <c r="CL395" i="2"/>
  <c r="BX395" i="2"/>
  <c r="BX357" i="2"/>
  <c r="CH408" i="2"/>
  <c r="CG408" i="2"/>
  <c r="CJ294" i="2"/>
  <c r="CL294" i="2"/>
  <c r="CM294" i="2" s="1"/>
  <c r="CO294" i="2" s="1"/>
  <c r="BX294" i="2"/>
  <c r="CH262" i="2"/>
  <c r="CG262" i="2"/>
  <c r="CP194" i="2"/>
  <c r="CJ297" i="2"/>
  <c r="CV297" i="2" s="1"/>
  <c r="CL297" i="2"/>
  <c r="CM297" i="2" s="1"/>
  <c r="CO297" i="2" s="1"/>
  <c r="CG247" i="2"/>
  <c r="CH247" i="2"/>
  <c r="CP224" i="2"/>
  <c r="CM254" i="2"/>
  <c r="CO254" i="2" s="1"/>
  <c r="CV254" i="2" s="1"/>
  <c r="CP254" i="2"/>
  <c r="CL164" i="2"/>
  <c r="CJ164" i="2"/>
  <c r="CP82" i="2"/>
  <c r="CH353" i="2"/>
  <c r="CG353" i="2"/>
  <c r="CL328" i="2"/>
  <c r="CM328" i="2" s="1"/>
  <c r="CO328" i="2" s="1"/>
  <c r="CJ328" i="2"/>
  <c r="CH183" i="2"/>
  <c r="CG183" i="2"/>
  <c r="CY312" i="2"/>
  <c r="CR312" i="2"/>
  <c r="CJ255" i="2"/>
  <c r="CV255" i="2" s="1"/>
  <c r="CL255" i="2"/>
  <c r="CM255" i="2" s="1"/>
  <c r="CO255" i="2" s="1"/>
  <c r="CJ184" i="2"/>
  <c r="BX184" i="2"/>
  <c r="CL184" i="2"/>
  <c r="CM184" i="2" s="1"/>
  <c r="CO184" i="2" s="1"/>
  <c r="BX139" i="2"/>
  <c r="CP76" i="2"/>
  <c r="BX27" i="2"/>
  <c r="CV27" i="2" s="1"/>
  <c r="CP356" i="2"/>
  <c r="CM356" i="2"/>
  <c r="CO356" i="2" s="1"/>
  <c r="CV356" i="2" s="1"/>
  <c r="CP234" i="2"/>
  <c r="CG94" i="2"/>
  <c r="CY18" i="2"/>
  <c r="CR18" i="2"/>
  <c r="CJ125" i="2"/>
  <c r="BX125" i="2"/>
  <c r="CL125" i="2"/>
  <c r="CH21" i="2"/>
  <c r="CG21" i="2"/>
  <c r="CG111" i="2"/>
  <c r="CH111" i="2"/>
  <c r="CJ37" i="2"/>
  <c r="BX37" i="2"/>
  <c r="CV37" i="2" s="1"/>
  <c r="CL37" i="2"/>
  <c r="CG3" i="2"/>
  <c r="CH3" i="2"/>
  <c r="CP543" i="2"/>
  <c r="CJ76" i="2"/>
  <c r="CL76" i="2"/>
  <c r="CM76" i="2" s="1"/>
  <c r="CO76" i="2" s="1"/>
  <c r="BX76" i="2"/>
  <c r="CV76" i="2" s="1"/>
  <c r="CP118" i="2"/>
  <c r="CM71" i="2"/>
  <c r="CO71" i="2" s="1"/>
  <c r="CV71" i="2"/>
  <c r="CP71" i="2"/>
  <c r="CH167" i="2"/>
  <c r="CG167" i="2"/>
  <c r="CV118" i="2"/>
  <c r="CH124" i="2"/>
  <c r="CG124" i="2"/>
  <c r="CJ4" i="2"/>
  <c r="BX4" i="2"/>
  <c r="CL4" i="2"/>
  <c r="CM4" i="2" s="1"/>
  <c r="CO4" i="2" s="1"/>
  <c r="CJ2181" i="2"/>
  <c r="CL2181" i="2"/>
  <c r="BX2181" i="2"/>
  <c r="CR2244" i="2"/>
  <c r="CY2244" i="2"/>
  <c r="CP2116" i="2"/>
  <c r="CY2114" i="2"/>
  <c r="CR2114" i="2"/>
  <c r="CL1836" i="2"/>
  <c r="CM1836" i="2" s="1"/>
  <c r="CO1836" i="2" s="1"/>
  <c r="CJ1836" i="2"/>
  <c r="BX1836" i="2"/>
  <c r="CY1871" i="2"/>
  <c r="CR1871" i="2"/>
  <c r="CM1769" i="2"/>
  <c r="CO1769" i="2" s="1"/>
  <c r="CH1811" i="2"/>
  <c r="CG1811" i="2"/>
  <c r="CP1744" i="2"/>
  <c r="CM1744" i="2"/>
  <c r="CO1744" i="2" s="1"/>
  <c r="CH1736" i="2"/>
  <c r="CG1736" i="2"/>
  <c r="CP1495" i="2"/>
  <c r="CP1227" i="2"/>
  <c r="CH1192" i="2"/>
  <c r="CG1192" i="2"/>
  <c r="CP1270" i="2"/>
  <c r="CM1293" i="2"/>
  <c r="CO1293" i="2" s="1"/>
  <c r="CP1293" i="2"/>
  <c r="CV1293" i="2"/>
  <c r="CL1201" i="2"/>
  <c r="CJ1201" i="2"/>
  <c r="BX1201" i="2"/>
  <c r="CV1201" i="2" s="1"/>
  <c r="CP1033" i="2"/>
  <c r="CJ835" i="2"/>
  <c r="CL835" i="2"/>
  <c r="BX835" i="2"/>
  <c r="CJ736" i="2"/>
  <c r="BX736" i="2"/>
  <c r="CJ904" i="2"/>
  <c r="BX904" i="2"/>
  <c r="CV904" i="2" s="1"/>
  <c r="CP562" i="2"/>
  <c r="CM562" i="2"/>
  <c r="CO562" i="2" s="1"/>
  <c r="CV562" i="2"/>
  <c r="CP320" i="2"/>
  <c r="CM2602" i="2"/>
  <c r="CO2602" i="2" s="1"/>
  <c r="CG2623" i="2"/>
  <c r="CH2623" i="2"/>
  <c r="CH2622" i="2"/>
  <c r="CG2622" i="2"/>
  <c r="CJ2593" i="2"/>
  <c r="CL2593" i="2"/>
  <c r="BX2593" i="2"/>
  <c r="CL2591" i="2"/>
  <c r="CJ2562" i="2"/>
  <c r="CL2562" i="2"/>
  <c r="BX2562" i="2"/>
  <c r="CM2565" i="2"/>
  <c r="CO2565" i="2" s="1"/>
  <c r="CM2533" i="2"/>
  <c r="CO2533" i="2" s="1"/>
  <c r="CP2605" i="2"/>
  <c r="CR2619" i="2"/>
  <c r="CY2619" i="2"/>
  <c r="CJ2616" i="2"/>
  <c r="BX2616" i="2"/>
  <c r="CL2616" i="2"/>
  <c r="CM2616" i="2" s="1"/>
  <c r="CO2616" i="2" s="1"/>
  <c r="CM2601" i="2"/>
  <c r="CO2601" i="2" s="1"/>
  <c r="CL2586" i="2"/>
  <c r="CM2586" i="2" s="1"/>
  <c r="CO2586" i="2" s="1"/>
  <c r="CV2592" i="2"/>
  <c r="CP2573" i="2"/>
  <c r="CP2592" i="2"/>
  <c r="CV2573" i="2"/>
  <c r="CP2577" i="2"/>
  <c r="CM2577" i="2"/>
  <c r="CO2577" i="2" s="1"/>
  <c r="CG2566" i="2"/>
  <c r="CP2556" i="2"/>
  <c r="CM2556" i="2"/>
  <c r="CO2556" i="2" s="1"/>
  <c r="CL2537" i="2"/>
  <c r="CM2537" i="2" s="1"/>
  <c r="CO2537" i="2" s="1"/>
  <c r="CJ2537" i="2"/>
  <c r="BX2525" i="2"/>
  <c r="CL2525" i="2"/>
  <c r="CJ2525" i="2"/>
  <c r="CM2542" i="2"/>
  <c r="CO2542" i="2" s="1"/>
  <c r="CH2552" i="2"/>
  <c r="CG2552" i="2"/>
  <c r="CH2528" i="2"/>
  <c r="CG2510" i="2"/>
  <c r="CH2510" i="2"/>
  <c r="CJ2507" i="2"/>
  <c r="BX2507" i="2"/>
  <c r="CJ2498" i="2"/>
  <c r="BX2498" i="2"/>
  <c r="CL2478" i="2"/>
  <c r="CM2478" i="2" s="1"/>
  <c r="CO2478" i="2" s="1"/>
  <c r="BX2478" i="2"/>
  <c r="CJ2478" i="2"/>
  <c r="CL2530" i="2"/>
  <c r="CM2530" i="2" s="1"/>
  <c r="CO2530" i="2" s="1"/>
  <c r="CJ2530" i="2"/>
  <c r="BX2530" i="2"/>
  <c r="CP2502" i="2"/>
  <c r="CM2502" i="2"/>
  <c r="CO2502" i="2" s="1"/>
  <c r="CL2488" i="2"/>
  <c r="BX2488" i="2"/>
  <c r="CJ2488" i="2"/>
  <c r="CV2502" i="2"/>
  <c r="CG2487" i="2"/>
  <c r="CH2487" i="2"/>
  <c r="CJ2465" i="2"/>
  <c r="CL2465" i="2"/>
  <c r="CM2465" i="2" s="1"/>
  <c r="CO2465" i="2" s="1"/>
  <c r="CP2498" i="2"/>
  <c r="CM2498" i="2"/>
  <c r="CO2498" i="2" s="1"/>
  <c r="CG2468" i="2"/>
  <c r="CV2503" i="2"/>
  <c r="CM2444" i="2"/>
  <c r="CO2444" i="2" s="1"/>
  <c r="CM2450" i="2"/>
  <c r="CO2450" i="2" s="1"/>
  <c r="CP2450" i="2"/>
  <c r="CP2461" i="2"/>
  <c r="CM2461" i="2"/>
  <c r="CO2461" i="2" s="1"/>
  <c r="CP2460" i="2"/>
  <c r="CJ2446" i="2"/>
  <c r="CL2446" i="2"/>
  <c r="CM2446" i="2" s="1"/>
  <c r="CO2446" i="2" s="1"/>
  <c r="BX2446" i="2"/>
  <c r="CP2471" i="2"/>
  <c r="CJ2455" i="2"/>
  <c r="CL2455" i="2"/>
  <c r="CM2455" i="2" s="1"/>
  <c r="CO2455" i="2" s="1"/>
  <c r="CY2459" i="2"/>
  <c r="CR2459" i="2"/>
  <c r="CG2447" i="2"/>
  <c r="CH2447" i="2"/>
  <c r="CH2427" i="2"/>
  <c r="CG2427" i="2"/>
  <c r="CH2413" i="2"/>
  <c r="CL2425" i="2"/>
  <c r="CM2425" i="2" s="1"/>
  <c r="CO2425" i="2" s="1"/>
  <c r="CJ2425" i="2"/>
  <c r="CG2440" i="2"/>
  <c r="CM2402" i="2"/>
  <c r="CO2402" i="2" s="1"/>
  <c r="CV2402" i="2" s="1"/>
  <c r="CP2402" i="2"/>
  <c r="CV2378" i="2"/>
  <c r="CP2361" i="2"/>
  <c r="CJ2338" i="2"/>
  <c r="BX2338" i="2"/>
  <c r="CG2396" i="2"/>
  <c r="CP2378" i="2"/>
  <c r="CP2376" i="2"/>
  <c r="CL2325" i="2"/>
  <c r="CM2325" i="2" s="1"/>
  <c r="CO2325" i="2" s="1"/>
  <c r="CV2325" i="2" s="1"/>
  <c r="CG2344" i="2"/>
  <c r="CM2417" i="2"/>
  <c r="CO2417" i="2" s="1"/>
  <c r="CP2385" i="2"/>
  <c r="CL2343" i="2"/>
  <c r="CM2343" i="2" s="1"/>
  <c r="CO2343" i="2" s="1"/>
  <c r="CJ2343" i="2"/>
  <c r="BX2343" i="2"/>
  <c r="CJ2301" i="2"/>
  <c r="CL2301" i="2"/>
  <c r="BX2301" i="2"/>
  <c r="CP2310" i="2"/>
  <c r="CJ2298" i="2"/>
  <c r="BX2298" i="2"/>
  <c r="BX2266" i="2"/>
  <c r="CV2266" i="2" s="1"/>
  <c r="BX2274" i="2"/>
  <c r="CL2274" i="2"/>
  <c r="CM2274" i="2" s="1"/>
  <c r="CO2274" i="2" s="1"/>
  <c r="CJ2274" i="2"/>
  <c r="CP2349" i="2"/>
  <c r="CG2364" i="2"/>
  <c r="BX2279" i="2"/>
  <c r="CL2338" i="2"/>
  <c r="CM2323" i="2"/>
  <c r="CO2323" i="2" s="1"/>
  <c r="CL2260" i="2"/>
  <c r="CH2248" i="2"/>
  <c r="CL2299" i="2"/>
  <c r="CM2299" i="2" s="1"/>
  <c r="CO2299" i="2" s="1"/>
  <c r="CV2305" i="2"/>
  <c r="CH2265" i="2"/>
  <c r="CG2265" i="2"/>
  <c r="CH2245" i="2"/>
  <c r="CG2245" i="2"/>
  <c r="CH2280" i="2"/>
  <c r="CL2243" i="2"/>
  <c r="CM2243" i="2" s="1"/>
  <c r="CO2243" i="2" s="1"/>
  <c r="CG2293" i="2"/>
  <c r="CV2258" i="2"/>
  <c r="CM2232" i="2"/>
  <c r="CO2232" i="2" s="1"/>
  <c r="CP2232" i="2"/>
  <c r="CL2195" i="2"/>
  <c r="CM2195" i="2" s="1"/>
  <c r="CO2195" i="2" s="1"/>
  <c r="CP2185" i="2"/>
  <c r="CM2185" i="2"/>
  <c r="CO2185" i="2" s="1"/>
  <c r="CV2185" i="2" s="1"/>
  <c r="CL2213" i="2"/>
  <c r="CM2213" i="2" s="1"/>
  <c r="CO2213" i="2" s="1"/>
  <c r="CG2172" i="2"/>
  <c r="CH2172" i="2"/>
  <c r="CP2214" i="2"/>
  <c r="CL2222" i="2"/>
  <c r="CJ2222" i="2"/>
  <c r="BX2222" i="2"/>
  <c r="CM2186" i="2"/>
  <c r="CO2186" i="2" s="1"/>
  <c r="CH2209" i="2"/>
  <c r="CG2209" i="2"/>
  <c r="CH2229" i="2"/>
  <c r="CG2229" i="2"/>
  <c r="CM2206" i="2"/>
  <c r="CO2206" i="2" s="1"/>
  <c r="CP2206" i="2"/>
  <c r="CV2259" i="2"/>
  <c r="CM2211" i="2"/>
  <c r="CO2211" i="2" s="1"/>
  <c r="CL2189" i="2"/>
  <c r="CM2189" i="2" s="1"/>
  <c r="CO2189" i="2" s="1"/>
  <c r="CL2164" i="2"/>
  <c r="CM2164" i="2" s="1"/>
  <c r="CO2164" i="2" s="1"/>
  <c r="CG2169" i="2"/>
  <c r="CV2157" i="2"/>
  <c r="CV2188" i="2"/>
  <c r="CL2139" i="2"/>
  <c r="CM2139" i="2" s="1"/>
  <c r="CO2139" i="2" s="1"/>
  <c r="CH2148" i="2"/>
  <c r="CG2148" i="2"/>
  <c r="CP2144" i="2"/>
  <c r="CL2127" i="2"/>
  <c r="CM2127" i="2" s="1"/>
  <c r="CO2127" i="2" s="1"/>
  <c r="CJ2127" i="2"/>
  <c r="BX2127" i="2"/>
  <c r="CJ2182" i="2"/>
  <c r="BX2182" i="2"/>
  <c r="CH2120" i="2"/>
  <c r="CG2120" i="2"/>
  <c r="CJ2088" i="2"/>
  <c r="BX2088" i="2"/>
  <c r="CP2102" i="2"/>
  <c r="CM2102" i="2"/>
  <c r="CO2102" i="2" s="1"/>
  <c r="CH2123" i="2"/>
  <c r="CG2123" i="2"/>
  <c r="CH2105" i="2"/>
  <c r="CJ2092" i="2"/>
  <c r="BX2092" i="2"/>
  <c r="CP2074" i="2"/>
  <c r="BX2056" i="2"/>
  <c r="CL2056" i="2"/>
  <c r="CM2056" i="2" s="1"/>
  <c r="CO2056" i="2" s="1"/>
  <c r="CJ2056" i="2"/>
  <c r="CG2119" i="2"/>
  <c r="CH2119" i="2"/>
  <c r="BX2068" i="2"/>
  <c r="CV2068" i="2" s="1"/>
  <c r="CG2075" i="2"/>
  <c r="CH2079" i="2"/>
  <c r="CG2079" i="2"/>
  <c r="CP2055" i="2"/>
  <c r="CH2060" i="2"/>
  <c r="CP2059" i="2"/>
  <c r="CH2042" i="2"/>
  <c r="CG2042" i="2"/>
  <c r="CL2027" i="2"/>
  <c r="CJ2027" i="2"/>
  <c r="BX2027" i="2"/>
  <c r="CP2037" i="2"/>
  <c r="CL2003" i="2"/>
  <c r="CJ2003" i="2"/>
  <c r="BX2003" i="2"/>
  <c r="CL2036" i="2"/>
  <c r="CM2036" i="2" s="1"/>
  <c r="CO2036" i="2" s="1"/>
  <c r="BX2001" i="2"/>
  <c r="CP1969" i="2"/>
  <c r="CH2049" i="2"/>
  <c r="CL2019" i="2"/>
  <c r="CM2019" i="2" s="1"/>
  <c r="CO2019" i="2" s="1"/>
  <c r="CJ2019" i="2"/>
  <c r="CP2029" i="2"/>
  <c r="CY1915" i="2"/>
  <c r="CR1915" i="2"/>
  <c r="CH1979" i="2"/>
  <c r="CL1852" i="2"/>
  <c r="CJ1852" i="2"/>
  <c r="BX1852" i="2"/>
  <c r="CY2009" i="2"/>
  <c r="CR2009" i="2"/>
  <c r="CM1970" i="2"/>
  <c r="CO1970" i="2" s="1"/>
  <c r="CM1956" i="2"/>
  <c r="CO1956" i="2" s="1"/>
  <c r="CH1998" i="2"/>
  <c r="CG1998" i="2"/>
  <c r="CL1958" i="2"/>
  <c r="CM1958" i="2" s="1"/>
  <c r="CO1958" i="2" s="1"/>
  <c r="CJ1958" i="2"/>
  <c r="CV1958" i="2" s="1"/>
  <c r="CG1947" i="2"/>
  <c r="CH1947" i="2"/>
  <c r="CJ1914" i="2"/>
  <c r="CL1914" i="2"/>
  <c r="CM1914" i="2" s="1"/>
  <c r="CO1914" i="2" s="1"/>
  <c r="BX1861" i="2"/>
  <c r="CM1940" i="2"/>
  <c r="CO1940" i="2" s="1"/>
  <c r="CV1940" i="2" s="1"/>
  <c r="CH1924" i="2"/>
  <c r="CM2028" i="2"/>
  <c r="CO2028" i="2" s="1"/>
  <c r="CM1966" i="2"/>
  <c r="CO1966" i="2" s="1"/>
  <c r="CL1936" i="2"/>
  <c r="CM1936" i="2" s="1"/>
  <c r="CO1936" i="2" s="1"/>
  <c r="CV1936" i="2" s="1"/>
  <c r="CJ1922" i="2"/>
  <c r="BX1922" i="2"/>
  <c r="CV1922" i="2" s="1"/>
  <c r="BX1875" i="2"/>
  <c r="CV1875" i="2" s="1"/>
  <c r="CP2016" i="2"/>
  <c r="CH1997" i="2"/>
  <c r="CV1966" i="2"/>
  <c r="CH1879" i="2"/>
  <c r="CG1879" i="2"/>
  <c r="CP1849" i="2"/>
  <c r="CM1849" i="2"/>
  <c r="CO1849" i="2" s="1"/>
  <c r="CL1833" i="2"/>
  <c r="CM1833" i="2" s="1"/>
  <c r="CO1833" i="2" s="1"/>
  <c r="CG1788" i="2"/>
  <c r="CP1917" i="2"/>
  <c r="CL1893" i="2"/>
  <c r="CM1893" i="2" s="1"/>
  <c r="CO1893" i="2" s="1"/>
  <c r="CM1873" i="2"/>
  <c r="CO1873" i="2" s="1"/>
  <c r="CH1791" i="2"/>
  <c r="CG1791" i="2"/>
  <c r="CH1886" i="2"/>
  <c r="CG1886" i="2"/>
  <c r="CG1872" i="2"/>
  <c r="CP1839" i="2"/>
  <c r="CH1799" i="2"/>
  <c r="CL1869" i="2"/>
  <c r="CM1869" i="2" s="1"/>
  <c r="CO1869" i="2" s="1"/>
  <c r="CH1851" i="2"/>
  <c r="CG1851" i="2"/>
  <c r="CP1829" i="2"/>
  <c r="CJ1848" i="2"/>
  <c r="BX1848" i="2"/>
  <c r="CL1848" i="2"/>
  <c r="CM1848" i="2" s="1"/>
  <c r="CO1848" i="2" s="1"/>
  <c r="CP1876" i="2"/>
  <c r="CL1857" i="2"/>
  <c r="CM1857" i="2" s="1"/>
  <c r="CO1857" i="2" s="1"/>
  <c r="CL1837" i="2"/>
  <c r="CM1837" i="2" s="1"/>
  <c r="CO1837" i="2" s="1"/>
  <c r="CH1819" i="2"/>
  <c r="CG1819" i="2"/>
  <c r="CH1758" i="2"/>
  <c r="BX1726" i="2"/>
  <c r="CH1920" i="2"/>
  <c r="CV1817" i="2"/>
  <c r="CH1762" i="2"/>
  <c r="CJ1747" i="2"/>
  <c r="BX1747" i="2"/>
  <c r="CH1734" i="2"/>
  <c r="CG1734" i="2"/>
  <c r="CL1712" i="2"/>
  <c r="CM1712" i="2" s="1"/>
  <c r="CO1712" i="2" s="1"/>
  <c r="CJ1686" i="2"/>
  <c r="CL1686" i="2"/>
  <c r="CP1761" i="2"/>
  <c r="CL1747" i="2"/>
  <c r="CM1747" i="2" s="1"/>
  <c r="CO1747" i="2" s="1"/>
  <c r="CJ1765" i="2"/>
  <c r="BX1765" i="2"/>
  <c r="CV1765" i="2" s="1"/>
  <c r="CP1733" i="2"/>
  <c r="CJ1719" i="2"/>
  <c r="CV1719" i="2" s="1"/>
  <c r="CL1719" i="2"/>
  <c r="CM1719" i="2" s="1"/>
  <c r="CO1719" i="2" s="1"/>
  <c r="CH1699" i="2"/>
  <c r="CG1699" i="2"/>
  <c r="CP1680" i="2"/>
  <c r="CM1680" i="2"/>
  <c r="CO1680" i="2" s="1"/>
  <c r="CL1761" i="2"/>
  <c r="CM1761" i="2" s="1"/>
  <c r="CO1761" i="2" s="1"/>
  <c r="CV1761" i="2" s="1"/>
  <c r="CM1705" i="2"/>
  <c r="CO1705" i="2" s="1"/>
  <c r="CH1682" i="2"/>
  <c r="CG1682" i="2"/>
  <c r="CP1758" i="2"/>
  <c r="BX1687" i="2"/>
  <c r="CV1687" i="2" s="1"/>
  <c r="CV1724" i="2"/>
  <c r="CY1702" i="2"/>
  <c r="CR1702" i="2"/>
  <c r="CY1694" i="2"/>
  <c r="CR1694" i="2"/>
  <c r="CL1671" i="2"/>
  <c r="CP1662" i="2"/>
  <c r="BX1505" i="2"/>
  <c r="CP1664" i="2"/>
  <c r="CM1664" i="2"/>
  <c r="CO1664" i="2" s="1"/>
  <c r="BX1614" i="2"/>
  <c r="CV1614" i="2" s="1"/>
  <c r="CP1661" i="2"/>
  <c r="CL1669" i="2"/>
  <c r="CM1669" i="2" s="1"/>
  <c r="CO1669" i="2" s="1"/>
  <c r="CJ1631" i="2"/>
  <c r="BX1631" i="2"/>
  <c r="CH1657" i="2"/>
  <c r="CP1644" i="2"/>
  <c r="CJ1525" i="2"/>
  <c r="CL1525" i="2"/>
  <c r="CJ1641" i="2"/>
  <c r="CL1641" i="2"/>
  <c r="CM1641" i="2" s="1"/>
  <c r="CO1641" i="2" s="1"/>
  <c r="BX1641" i="2"/>
  <c r="CM1600" i="2"/>
  <c r="CO1600" i="2" s="1"/>
  <c r="CV1600" i="2" s="1"/>
  <c r="BX1582" i="2"/>
  <c r="CL1582" i="2"/>
  <c r="CM1582" i="2" s="1"/>
  <c r="CO1582" i="2" s="1"/>
  <c r="CJ1582" i="2"/>
  <c r="CP1515" i="2"/>
  <c r="CH1626" i="2"/>
  <c r="CH1558" i="2"/>
  <c r="CG1558" i="2"/>
  <c r="CL1543" i="2"/>
  <c r="CM1543" i="2" s="1"/>
  <c r="CO1543" i="2" s="1"/>
  <c r="CJ1543" i="2"/>
  <c r="BX1543" i="2"/>
  <c r="CG1516" i="2"/>
  <c r="CP1597" i="2"/>
  <c r="CM1597" i="2"/>
  <c r="CO1597" i="2" s="1"/>
  <c r="CP1539" i="2"/>
  <c r="CP1463" i="2"/>
  <c r="CH1379" i="2"/>
  <c r="CG1379" i="2"/>
  <c r="CM1584" i="2"/>
  <c r="CO1584" i="2" s="1"/>
  <c r="CP1584" i="2"/>
  <c r="CJ1424" i="2"/>
  <c r="CL1424" i="2"/>
  <c r="CV1597" i="2"/>
  <c r="CP1513" i="2"/>
  <c r="CH1497" i="2"/>
  <c r="CG1497" i="2"/>
  <c r="CJ1466" i="2"/>
  <c r="CL1466" i="2"/>
  <c r="CM1466" i="2" s="1"/>
  <c r="CO1466" i="2" s="1"/>
  <c r="CP1505" i="2"/>
  <c r="CP1435" i="2"/>
  <c r="CM1407" i="2"/>
  <c r="CO1407" i="2" s="1"/>
  <c r="CV1407" i="2"/>
  <c r="CP1407" i="2"/>
  <c r="CL1452" i="2"/>
  <c r="CY1406" i="2"/>
  <c r="CR1406" i="2"/>
  <c r="CJ1438" i="2"/>
  <c r="BX1438" i="2"/>
  <c r="CJ1252" i="2"/>
  <c r="CV1252" i="2" s="1"/>
  <c r="CL1252" i="2"/>
  <c r="CM1252" i="2" s="1"/>
  <c r="CO1252" i="2" s="1"/>
  <c r="CJ1391" i="2"/>
  <c r="CL1391" i="2"/>
  <c r="BX1391" i="2"/>
  <c r="CJ1325" i="2"/>
  <c r="CL1325" i="2"/>
  <c r="CJ1273" i="2"/>
  <c r="BX1273" i="2"/>
  <c r="CL1273" i="2"/>
  <c r="CM1273" i="2" s="1"/>
  <c r="CO1273" i="2" s="1"/>
  <c r="CL1480" i="2"/>
  <c r="CJ1480" i="2"/>
  <c r="CL1374" i="2"/>
  <c r="CP1434" i="2"/>
  <c r="CM1416" i="2"/>
  <c r="CO1416" i="2" s="1"/>
  <c r="CP1416" i="2"/>
  <c r="CJ1292" i="2"/>
  <c r="CL1292" i="2"/>
  <c r="CM1292" i="2" s="1"/>
  <c r="CO1292" i="2" s="1"/>
  <c r="CV1292" i="2" s="1"/>
  <c r="BX1292" i="2"/>
  <c r="CH1251" i="2"/>
  <c r="CG1251" i="2"/>
  <c r="CP1342" i="2"/>
  <c r="CH1289" i="2"/>
  <c r="CG1289" i="2"/>
  <c r="CP1233" i="2"/>
  <c r="CJ1257" i="2"/>
  <c r="BX1257" i="2"/>
  <c r="CL1257" i="2"/>
  <c r="CM1257" i="2" s="1"/>
  <c r="CO1257" i="2" s="1"/>
  <c r="BX1219" i="2"/>
  <c r="CJ1219" i="2"/>
  <c r="CL1219" i="2"/>
  <c r="CG1279" i="2"/>
  <c r="CH1279" i="2"/>
  <c r="CG1157" i="2"/>
  <c r="CH1157" i="2"/>
  <c r="CV1308" i="2"/>
  <c r="CP1267" i="2"/>
  <c r="CG1166" i="2"/>
  <c r="CH1166" i="2"/>
  <c r="CJ1306" i="2"/>
  <c r="CL1306" i="2"/>
  <c r="CM1306" i="2" s="1"/>
  <c r="CO1306" i="2" s="1"/>
  <c r="BX1306" i="2"/>
  <c r="CL1277" i="2"/>
  <c r="CR1240" i="2"/>
  <c r="CY1240" i="2"/>
  <c r="CH1363" i="2"/>
  <c r="CG1363" i="2"/>
  <c r="CJ1299" i="2"/>
  <c r="BX1299" i="2"/>
  <c r="CH1216" i="2"/>
  <c r="CG1216" i="2"/>
  <c r="CP1144" i="2"/>
  <c r="CP1161" i="2"/>
  <c r="CJ1067" i="2"/>
  <c r="BX1067" i="2"/>
  <c r="CL1067" i="2"/>
  <c r="CH1032" i="2"/>
  <c r="CG1032" i="2"/>
  <c r="CP1244" i="2"/>
  <c r="CR1128" i="2"/>
  <c r="CY1128" i="2"/>
  <c r="CG1188" i="2"/>
  <c r="CJ1104" i="2"/>
  <c r="CL1104" i="2"/>
  <c r="CM1104" i="2" s="1"/>
  <c r="CO1104" i="2" s="1"/>
  <c r="BX983" i="2"/>
  <c r="CJ983" i="2"/>
  <c r="CL983" i="2"/>
  <c r="CM983" i="2" s="1"/>
  <c r="CO983" i="2" s="1"/>
  <c r="CJ1111" i="2"/>
  <c r="CL1111" i="2"/>
  <c r="CG1079" i="2"/>
  <c r="CH1079" i="2"/>
  <c r="CP1229" i="2"/>
  <c r="CG1169" i="2"/>
  <c r="CH1169" i="2"/>
  <c r="CH999" i="2"/>
  <c r="CG999" i="2"/>
  <c r="CV1206" i="2"/>
  <c r="CM988" i="2"/>
  <c r="CO988" i="2" s="1"/>
  <c r="CP988" i="2"/>
  <c r="CV1149" i="2"/>
  <c r="CH1061" i="2"/>
  <c r="CG1061" i="2"/>
  <c r="CP1013" i="2"/>
  <c r="CV1013" i="2"/>
  <c r="CV980" i="2"/>
  <c r="CJ960" i="2"/>
  <c r="BX960" i="2"/>
  <c r="CP1011" i="2"/>
  <c r="CV1011" i="2"/>
  <c r="CM974" i="2"/>
  <c r="CO974" i="2" s="1"/>
  <c r="CV974" i="2" s="1"/>
  <c r="CY1025" i="2"/>
  <c r="CR1025" i="2"/>
  <c r="CH931" i="2"/>
  <c r="CG931" i="2"/>
  <c r="CJ911" i="2"/>
  <c r="CL911" i="2"/>
  <c r="BX911" i="2"/>
  <c r="CM883" i="2"/>
  <c r="CO883" i="2" s="1"/>
  <c r="CV883" i="2" s="1"/>
  <c r="CP883" i="2"/>
  <c r="CJ795" i="2"/>
  <c r="CL795" i="2"/>
  <c r="CM795" i="2" s="1"/>
  <c r="CO795" i="2" s="1"/>
  <c r="BX795" i="2"/>
  <c r="CJ769" i="2"/>
  <c r="CL769" i="2"/>
  <c r="CM769" i="2" s="1"/>
  <c r="CO769" i="2" s="1"/>
  <c r="BX769" i="2"/>
  <c r="CJ720" i="2"/>
  <c r="CL720" i="2"/>
  <c r="CH673" i="2"/>
  <c r="CG673" i="2"/>
  <c r="CY954" i="2"/>
  <c r="CR954" i="2"/>
  <c r="CH905" i="2"/>
  <c r="CG905" i="2"/>
  <c r="BX771" i="2"/>
  <c r="CH754" i="2"/>
  <c r="CG754" i="2"/>
  <c r="CJ686" i="2"/>
  <c r="CL686" i="2"/>
  <c r="BX686" i="2"/>
  <c r="CR652" i="2"/>
  <c r="CY652" i="2"/>
  <c r="CY916" i="2"/>
  <c r="CR916" i="2"/>
  <c r="CH820" i="2"/>
  <c r="CG820" i="2"/>
  <c r="CJ656" i="2"/>
  <c r="CL656" i="2"/>
  <c r="CM656" i="2" s="1"/>
  <c r="CO656" i="2" s="1"/>
  <c r="BX656" i="2"/>
  <c r="BX515" i="2"/>
  <c r="CV515" i="2" s="1"/>
  <c r="CG834" i="2"/>
  <c r="CH834" i="2"/>
  <c r="CG731" i="2"/>
  <c r="CH692" i="2"/>
  <c r="CH614" i="2"/>
  <c r="CG614" i="2"/>
  <c r="CH574" i="2"/>
  <c r="CG574" i="2"/>
  <c r="CG885" i="2"/>
  <c r="CJ826" i="2"/>
  <c r="BX826" i="2"/>
  <c r="CG699" i="2"/>
  <c r="CJ495" i="2"/>
  <c r="CL495" i="2"/>
  <c r="BX495" i="2"/>
  <c r="CG683" i="2"/>
  <c r="BX596" i="2"/>
  <c r="CJ460" i="2"/>
  <c r="CL460" i="2"/>
  <c r="CG935" i="2"/>
  <c r="CH935" i="2"/>
  <c r="CH625" i="2"/>
  <c r="CG625" i="2"/>
  <c r="CP595" i="2"/>
  <c r="CV460" i="2"/>
  <c r="CM560" i="2"/>
  <c r="CO560" i="2" s="1"/>
  <c r="CV560" i="2"/>
  <c r="CP560" i="2"/>
  <c r="CM535" i="2"/>
  <c r="CO535" i="2" s="1"/>
  <c r="CP535" i="2"/>
  <c r="CJ493" i="2"/>
  <c r="CL493" i="2"/>
  <c r="BX493" i="2"/>
  <c r="CG414" i="2"/>
  <c r="CH414" i="2"/>
  <c r="CP658" i="2"/>
  <c r="CG457" i="2"/>
  <c r="CH457" i="2"/>
  <c r="CH418" i="2"/>
  <c r="CG418" i="2"/>
  <c r="BX413" i="2"/>
  <c r="CH276" i="2"/>
  <c r="CG276" i="2"/>
  <c r="CM571" i="2"/>
  <c r="CO571" i="2" s="1"/>
  <c r="CV571" i="2"/>
  <c r="CP571" i="2"/>
  <c r="CG487" i="2"/>
  <c r="CH487" i="2"/>
  <c r="CV626" i="2"/>
  <c r="CP567" i="2"/>
  <c r="CJ303" i="2"/>
  <c r="CL303" i="2"/>
  <c r="BX303" i="2"/>
  <c r="CL265" i="2"/>
  <c r="CM265" i="2" s="1"/>
  <c r="CO265" i="2" s="1"/>
  <c r="CV265" i="2" s="1"/>
  <c r="CJ439" i="2"/>
  <c r="BX439" i="2"/>
  <c r="CL439" i="2"/>
  <c r="CM376" i="2"/>
  <c r="CO376" i="2" s="1"/>
  <c r="CV376" i="2"/>
  <c r="CP376" i="2"/>
  <c r="CH240" i="2"/>
  <c r="CG240" i="2"/>
  <c r="CG200" i="2"/>
  <c r="CH200" i="2"/>
  <c r="CP388" i="2"/>
  <c r="CJ214" i="2"/>
  <c r="CL214" i="2"/>
  <c r="BX214" i="2"/>
  <c r="CM201" i="2"/>
  <c r="CO201" i="2" s="1"/>
  <c r="CV201" i="2" s="1"/>
  <c r="CP201" i="2"/>
  <c r="CP74" i="2"/>
  <c r="CH150" i="2"/>
  <c r="CG150" i="2"/>
  <c r="CH317" i="2"/>
  <c r="CG317" i="2"/>
  <c r="CV147" i="2"/>
  <c r="CP147" i="2"/>
  <c r="CJ94" i="2"/>
  <c r="BX94" i="2"/>
  <c r="CP33" i="2"/>
  <c r="CV33" i="2"/>
  <c r="CP340" i="2"/>
  <c r="CM172" i="2"/>
  <c r="CO172" i="2" s="1"/>
  <c r="CV172" i="2" s="1"/>
  <c r="CM125" i="2"/>
  <c r="CO125" i="2" s="1"/>
  <c r="CP125" i="2"/>
  <c r="CM43" i="2"/>
  <c r="CO43" i="2" s="1"/>
  <c r="CV43" i="2" s="1"/>
  <c r="CP43" i="2"/>
  <c r="CH176" i="2"/>
  <c r="CG176" i="2"/>
  <c r="CG107" i="2"/>
  <c r="CH107" i="2"/>
  <c r="CL27" i="2"/>
  <c r="CM37" i="2"/>
  <c r="CO37" i="2" s="1"/>
  <c r="CP37" i="2"/>
  <c r="CL530" i="2"/>
  <c r="CM530" i="2" s="1"/>
  <c r="CO530" i="2" s="1"/>
  <c r="CJ530" i="2"/>
  <c r="BX530" i="2"/>
  <c r="CV135" i="2"/>
  <c r="CJ302" i="2"/>
  <c r="CL302" i="2"/>
  <c r="CM302" i="2" s="1"/>
  <c r="CO302" i="2" s="1"/>
  <c r="BX302" i="2"/>
  <c r="CV302" i="2" s="1"/>
  <c r="CM164" i="2"/>
  <c r="CO164" i="2" s="1"/>
  <c r="CP164" i="2"/>
  <c r="CJ128" i="2"/>
  <c r="CL128" i="2"/>
  <c r="CM128" i="2" s="1"/>
  <c r="CO128" i="2" s="1"/>
  <c r="CP31" i="2"/>
  <c r="BX12" i="2"/>
  <c r="CL12" i="2"/>
  <c r="CJ12" i="2"/>
  <c r="CJ95" i="2"/>
  <c r="BX95" i="2"/>
  <c r="CP65" i="2"/>
  <c r="CG1530" i="2"/>
  <c r="CH1530" i="2"/>
  <c r="CP1510" i="2"/>
  <c r="BX1443" i="2"/>
  <c r="CL1443" i="2"/>
  <c r="CM1443" i="2" s="1"/>
  <c r="CO1443" i="2" s="1"/>
  <c r="CJ1443" i="2"/>
  <c r="CJ1495" i="2"/>
  <c r="BX1495" i="2"/>
  <c r="CL1495" i="2"/>
  <c r="CM1495" i="2" s="1"/>
  <c r="CO1495" i="2" s="1"/>
  <c r="CL1533" i="2"/>
  <c r="CM1533" i="2" s="1"/>
  <c r="CO1533" i="2" s="1"/>
  <c r="CJ1533" i="2"/>
  <c r="CL1501" i="2"/>
  <c r="CM1501" i="2" s="1"/>
  <c r="CO1501" i="2" s="1"/>
  <c r="CJ1501" i="2"/>
  <c r="CJ1465" i="2"/>
  <c r="BX1465" i="2"/>
  <c r="CL1465" i="2"/>
  <c r="CP1609" i="2"/>
  <c r="BX1588" i="2"/>
  <c r="CL1588" i="2"/>
  <c r="CM1588" i="2" s="1"/>
  <c r="CO1588" i="2" s="1"/>
  <c r="CJ1588" i="2"/>
  <c r="CP1520" i="2"/>
  <c r="CP1474" i="2"/>
  <c r="CH1421" i="2"/>
  <c r="CG1421" i="2"/>
  <c r="CP1470" i="2"/>
  <c r="CM1452" i="2"/>
  <c r="CO1452" i="2" s="1"/>
  <c r="CL1484" i="2"/>
  <c r="CM1484" i="2" s="1"/>
  <c r="CO1484" i="2" s="1"/>
  <c r="CV1484" i="2" s="1"/>
  <c r="CL1304" i="2"/>
  <c r="BX1304" i="2"/>
  <c r="CJ1304" i="2"/>
  <c r="CP1484" i="2"/>
  <c r="BX1431" i="2"/>
  <c r="CL1431" i="2"/>
  <c r="CJ1431" i="2"/>
  <c r="CL1479" i="2"/>
  <c r="CM1479" i="2" s="1"/>
  <c r="CO1479" i="2" s="1"/>
  <c r="CJ1479" i="2"/>
  <c r="BX1479" i="2"/>
  <c r="CG1431" i="2"/>
  <c r="CM1384" i="2"/>
  <c r="CO1384" i="2" s="1"/>
  <c r="CL1357" i="2"/>
  <c r="CM1357" i="2" s="1"/>
  <c r="CO1357" i="2" s="1"/>
  <c r="CM1480" i="2"/>
  <c r="CO1480" i="2" s="1"/>
  <c r="CG1471" i="2"/>
  <c r="CG1381" i="2"/>
  <c r="CG1459" i="2"/>
  <c r="CP1394" i="2"/>
  <c r="CL1350" i="2"/>
  <c r="CJ1312" i="2"/>
  <c r="BX1312" i="2"/>
  <c r="CG1309" i="2"/>
  <c r="CJ1256" i="2"/>
  <c r="BX1256" i="2"/>
  <c r="CL1256" i="2"/>
  <c r="CM1364" i="2"/>
  <c r="CO1364" i="2" s="1"/>
  <c r="CG1340" i="2"/>
  <c r="CH1281" i="2"/>
  <c r="CG1265" i="2"/>
  <c r="CJ1248" i="2"/>
  <c r="BX1248" i="2"/>
  <c r="CL1248" i="2"/>
  <c r="BX1172" i="2"/>
  <c r="CL1172" i="2"/>
  <c r="CJ1172" i="2"/>
  <c r="CG1356" i="2"/>
  <c r="CG1317" i="2"/>
  <c r="CP1277" i="2"/>
  <c r="CG1248" i="2"/>
  <c r="CG1282" i="2"/>
  <c r="CH1282" i="2"/>
  <c r="BX1291" i="2"/>
  <c r="CG1332" i="2"/>
  <c r="CP1291" i="2"/>
  <c r="CL1096" i="2"/>
  <c r="CM1096" i="2" s="1"/>
  <c r="CO1096" i="2" s="1"/>
  <c r="CJ1096" i="2"/>
  <c r="BX1096" i="2"/>
  <c r="CH1153" i="2"/>
  <c r="CP1140" i="2"/>
  <c r="BX1077" i="2"/>
  <c r="CJ1056" i="2"/>
  <c r="CL1056" i="2"/>
  <c r="CH1195" i="2"/>
  <c r="CJ1057" i="2"/>
  <c r="CL1057" i="2"/>
  <c r="CH1045" i="2"/>
  <c r="CG1045" i="2"/>
  <c r="CH1186" i="2"/>
  <c r="BX1044" i="2"/>
  <c r="CL1044" i="2"/>
  <c r="CJ1044" i="2"/>
  <c r="CH1208" i="2"/>
  <c r="CG1208" i="2"/>
  <c r="CL1193" i="2"/>
  <c r="CM1193" i="2" s="1"/>
  <c r="CO1193" i="2" s="1"/>
  <c r="CV1193" i="2" s="1"/>
  <c r="CH1144" i="2"/>
  <c r="BX1087" i="2"/>
  <c r="CY1076" i="2"/>
  <c r="CR1076" i="2"/>
  <c r="CH1085" i="2"/>
  <c r="CG1085" i="2"/>
  <c r="CM1055" i="2"/>
  <c r="CO1055" i="2" s="1"/>
  <c r="BX1030" i="2"/>
  <c r="CG1258" i="2"/>
  <c r="CH1258" i="2"/>
  <c r="CM1111" i="2"/>
  <c r="CO1111" i="2" s="1"/>
  <c r="CM1181" i="2"/>
  <c r="CO1181" i="2" s="1"/>
  <c r="CP1181" i="2"/>
  <c r="CH1091" i="2"/>
  <c r="CY1058" i="2"/>
  <c r="CR1058" i="2"/>
  <c r="CH1029" i="2"/>
  <c r="CJ969" i="2"/>
  <c r="BX969" i="2"/>
  <c r="CL969" i="2"/>
  <c r="CM969" i="2" s="1"/>
  <c r="CO969" i="2" s="1"/>
  <c r="CP1037" i="2"/>
  <c r="CH980" i="2"/>
  <c r="BX963" i="2"/>
  <c r="CL963" i="2"/>
  <c r="CJ963" i="2"/>
  <c r="CM1030" i="2"/>
  <c r="CO1030" i="2" s="1"/>
  <c r="BX893" i="2"/>
  <c r="CL893" i="2"/>
  <c r="CJ893" i="2"/>
  <c r="BX805" i="2"/>
  <c r="CL805" i="2"/>
  <c r="CM805" i="2" s="1"/>
  <c r="CO805" i="2" s="1"/>
  <c r="CJ805" i="2"/>
  <c r="BX755" i="2"/>
  <c r="CL755" i="2"/>
  <c r="CJ755" i="2"/>
  <c r="CH1028" i="2"/>
  <c r="BX967" i="2"/>
  <c r="CL967" i="2"/>
  <c r="CJ967" i="2"/>
  <c r="CL950" i="2"/>
  <c r="CM950" i="2" s="1"/>
  <c r="CO950" i="2" s="1"/>
  <c r="CH1020" i="2"/>
  <c r="CG1020" i="2"/>
  <c r="CH979" i="2"/>
  <c r="CG979" i="2"/>
  <c r="CJ957" i="2"/>
  <c r="BX957" i="2"/>
  <c r="CL957" i="2"/>
  <c r="CL938" i="2"/>
  <c r="CH1012" i="2"/>
  <c r="CG1012" i="2"/>
  <c r="CH989" i="2"/>
  <c r="BX970" i="2"/>
  <c r="CP950" i="2"/>
  <c r="CL1021" i="2"/>
  <c r="CJ1021" i="2"/>
  <c r="BX1021" i="2"/>
  <c r="CG981" i="2"/>
  <c r="CL901" i="2"/>
  <c r="CJ901" i="2"/>
  <c r="BX901" i="2"/>
  <c r="CL861" i="2"/>
  <c r="CJ861" i="2"/>
  <c r="BX861" i="2"/>
  <c r="CP926" i="2"/>
  <c r="CM886" i="2"/>
  <c r="CO886" i="2" s="1"/>
  <c r="CG681" i="2"/>
  <c r="CY914" i="2"/>
  <c r="CR914" i="2"/>
  <c r="CM778" i="2"/>
  <c r="CO778" i="2" s="1"/>
  <c r="CP778" i="2"/>
  <c r="CM836" i="2"/>
  <c r="CO836" i="2" s="1"/>
  <c r="CG779" i="2"/>
  <c r="CM728" i="2"/>
  <c r="CO728" i="2" s="1"/>
  <c r="CV728" i="2" s="1"/>
  <c r="CP728" i="2"/>
  <c r="CH887" i="2"/>
  <c r="CG887" i="2"/>
  <c r="CH745" i="2"/>
  <c r="CJ703" i="2"/>
  <c r="BX703" i="2"/>
  <c r="CL703" i="2"/>
  <c r="BX612" i="2"/>
  <c r="CL612" i="2"/>
  <c r="CJ612" i="2"/>
  <c r="CH879" i="2"/>
  <c r="CL866" i="2"/>
  <c r="CM841" i="2"/>
  <c r="CO841" i="2" s="1"/>
  <c r="CJ691" i="2"/>
  <c r="CL691" i="2"/>
  <c r="BX691" i="2"/>
  <c r="CH964" i="2"/>
  <c r="CP886" i="2"/>
  <c r="CH844" i="2"/>
  <c r="CG844" i="2"/>
  <c r="CH788" i="2"/>
  <c r="CG788" i="2"/>
  <c r="CL756" i="2"/>
  <c r="CG727" i="2"/>
  <c r="CH956" i="2"/>
  <c r="CM884" i="2"/>
  <c r="CO884" i="2" s="1"/>
  <c r="CV884" i="2" s="1"/>
  <c r="CP884" i="2"/>
  <c r="CM759" i="2"/>
  <c r="CO759" i="2" s="1"/>
  <c r="CG739" i="2"/>
  <c r="CL702" i="2"/>
  <c r="CM702" i="2" s="1"/>
  <c r="CO702" i="2" s="1"/>
  <c r="CL622" i="2"/>
  <c r="CM622" i="2" s="1"/>
  <c r="CO622" i="2" s="1"/>
  <c r="CJ622" i="2"/>
  <c r="BX622" i="2"/>
  <c r="CV622" i="2" s="1"/>
  <c r="CL554" i="2"/>
  <c r="CJ554" i="2"/>
  <c r="BX554" i="2"/>
  <c r="CR651" i="2"/>
  <c r="CY651" i="2"/>
  <c r="CM623" i="2"/>
  <c r="CO623" i="2" s="1"/>
  <c r="CM439" i="2"/>
  <c r="CO439" i="2" s="1"/>
  <c r="CP439" i="2"/>
  <c r="CM417" i="2"/>
  <c r="CO417" i="2" s="1"/>
  <c r="CP657" i="2"/>
  <c r="CY635" i="2"/>
  <c r="CR635" i="2"/>
  <c r="CJ609" i="2"/>
  <c r="CL609" i="2"/>
  <c r="CL588" i="2"/>
  <c r="CM588" i="2" s="1"/>
  <c r="CO588" i="2" s="1"/>
  <c r="CV484" i="2"/>
  <c r="CJ620" i="2"/>
  <c r="CV620" i="2" s="1"/>
  <c r="CL620" i="2"/>
  <c r="CM620" i="2" s="1"/>
  <c r="CO620" i="2" s="1"/>
  <c r="CG514" i="2"/>
  <c r="CL448" i="2"/>
  <c r="CM448" i="2" s="1"/>
  <c r="CO448" i="2" s="1"/>
  <c r="CL427" i="2"/>
  <c r="CM427" i="2" s="1"/>
  <c r="CO427" i="2" s="1"/>
  <c r="CJ427" i="2"/>
  <c r="BX274" i="2"/>
  <c r="CL274" i="2"/>
  <c r="CJ274" i="2"/>
  <c r="CH615" i="2"/>
  <c r="CG615" i="2"/>
  <c r="CL602" i="2"/>
  <c r="CM602" i="2" s="1"/>
  <c r="CO602" i="2" s="1"/>
  <c r="CL499" i="2"/>
  <c r="CM499" i="2" s="1"/>
  <c r="CO499" i="2" s="1"/>
  <c r="CJ499" i="2"/>
  <c r="BX462" i="2"/>
  <c r="CJ462" i="2"/>
  <c r="CL462" i="2"/>
  <c r="CP417" i="2"/>
  <c r="CJ657" i="2"/>
  <c r="BX657" i="2"/>
  <c r="CL657" i="2"/>
  <c r="CM657" i="2" s="1"/>
  <c r="CO657" i="2" s="1"/>
  <c r="CV657" i="2" s="1"/>
  <c r="CG502" i="2"/>
  <c r="CP477" i="2"/>
  <c r="CG433" i="2"/>
  <c r="CH433" i="2"/>
  <c r="CG346" i="2"/>
  <c r="CH346" i="2"/>
  <c r="CL285" i="2"/>
  <c r="CM285" i="2" s="1"/>
  <c r="CO285" i="2" s="1"/>
  <c r="CG252" i="2"/>
  <c r="CJ181" i="2"/>
  <c r="BX181" i="2"/>
  <c r="CM420" i="2"/>
  <c r="CO420" i="2" s="1"/>
  <c r="CP381" i="2"/>
  <c r="CJ312" i="2"/>
  <c r="BX312" i="2"/>
  <c r="CG251" i="2"/>
  <c r="CP211" i="2"/>
  <c r="CP173" i="2"/>
  <c r="CM173" i="2"/>
  <c r="CO173" i="2" s="1"/>
  <c r="CG250" i="2"/>
  <c r="CH250" i="2"/>
  <c r="CG318" i="2"/>
  <c r="CH318" i="2"/>
  <c r="CH401" i="2"/>
  <c r="CG401" i="2"/>
  <c r="CH540" i="2"/>
  <c r="CG540" i="2"/>
  <c r="CH717" i="2"/>
  <c r="CG717" i="2"/>
  <c r="CH749" i="2"/>
  <c r="CG749" i="2"/>
  <c r="CH819" i="2"/>
  <c r="CG819" i="2"/>
  <c r="CG1070" i="2"/>
  <c r="CH1070" i="2"/>
  <c r="CM1058" i="2"/>
  <c r="CO1058" i="2" s="1"/>
  <c r="CP1058" i="2"/>
  <c r="CH1039" i="2"/>
  <c r="CG1039" i="2"/>
  <c r="CH1218" i="2"/>
  <c r="CG1218" i="2"/>
  <c r="CH1138" i="2"/>
  <c r="CG1138" i="2"/>
  <c r="CH1338" i="2"/>
  <c r="CG1338" i="2"/>
  <c r="CH1541" i="2"/>
  <c r="CG1541" i="2"/>
  <c r="CH1545" i="2"/>
  <c r="CG1545" i="2"/>
  <c r="CP1624" i="2"/>
  <c r="CM1624" i="2"/>
  <c r="CO1624" i="2" s="1"/>
  <c r="BX1609" i="2"/>
  <c r="CL1609" i="2"/>
  <c r="CJ1609" i="2"/>
  <c r="CM1675" i="2"/>
  <c r="CO1675" i="2" s="1"/>
  <c r="CJ1721" i="2"/>
  <c r="BX1721" i="2"/>
  <c r="CV1721" i="2" s="1"/>
  <c r="CH1878" i="2"/>
  <c r="CG1878" i="2"/>
  <c r="CH1798" i="2"/>
  <c r="CG1798" i="2"/>
  <c r="CL1917" i="2"/>
  <c r="CM1917" i="2" s="1"/>
  <c r="CO1917" i="2" s="1"/>
  <c r="CJ1917" i="2"/>
  <c r="BX1917" i="2"/>
  <c r="CM1993" i="2"/>
  <c r="CO1993" i="2" s="1"/>
  <c r="CG2041" i="2"/>
  <c r="CH2041" i="2"/>
  <c r="CH2180" i="2"/>
  <c r="CG2180" i="2"/>
  <c r="CM2264" i="2"/>
  <c r="CO2264" i="2" s="1"/>
  <c r="CV2264" i="2" s="1"/>
  <c r="CH2284" i="2"/>
  <c r="CG2284" i="2"/>
  <c r="CG2328" i="2"/>
  <c r="CH2328" i="2"/>
  <c r="CH2377" i="2"/>
  <c r="CG2377" i="2"/>
  <c r="CM2439" i="2"/>
  <c r="CO2439" i="2" s="1"/>
  <c r="CP2439" i="2"/>
  <c r="CM2568" i="2"/>
  <c r="CO2568" i="2" s="1"/>
  <c r="CV2568" i="2"/>
  <c r="CG466" i="2"/>
  <c r="CH466" i="2"/>
  <c r="CG364" i="2"/>
  <c r="CJ338" i="2"/>
  <c r="CV338" i="2" s="1"/>
  <c r="CL338" i="2"/>
  <c r="CM338" i="2" s="1"/>
  <c r="CO338" i="2" s="1"/>
  <c r="CM243" i="2"/>
  <c r="CO243" i="2" s="1"/>
  <c r="CP227" i="2"/>
  <c r="CJ152" i="2"/>
  <c r="CL152" i="2"/>
  <c r="CM152" i="2" s="1"/>
  <c r="CO152" i="2" s="1"/>
  <c r="CJ22" i="2"/>
  <c r="BX22" i="2"/>
  <c r="CM383" i="2"/>
  <c r="CO383" i="2" s="1"/>
  <c r="CJ316" i="2"/>
  <c r="BX316" i="2"/>
  <c r="CJ286" i="2"/>
  <c r="CL286" i="2"/>
  <c r="CG389" i="2"/>
  <c r="CH327" i="2"/>
  <c r="CG327" i="2"/>
  <c r="CL305" i="2"/>
  <c r="CP295" i="2"/>
  <c r="CJ270" i="2"/>
  <c r="CL270" i="2"/>
  <c r="CL236" i="2"/>
  <c r="CJ236" i="2"/>
  <c r="BX236" i="2"/>
  <c r="CP253" i="2"/>
  <c r="CG189" i="2"/>
  <c r="CJ160" i="2"/>
  <c r="BX160" i="2"/>
  <c r="CG371" i="2"/>
  <c r="CG355" i="2"/>
  <c r="CJ342" i="2"/>
  <c r="CL342" i="2"/>
  <c r="CM342" i="2" s="1"/>
  <c r="CO342" i="2" s="1"/>
  <c r="CG334" i="2"/>
  <c r="CH334" i="2"/>
  <c r="CG236" i="2"/>
  <c r="CG205" i="2"/>
  <c r="CH194" i="2"/>
  <c r="CJ190" i="2"/>
  <c r="CL190" i="2"/>
  <c r="CM190" i="2" s="1"/>
  <c r="CO190" i="2" s="1"/>
  <c r="BX190" i="2"/>
  <c r="CH92" i="2"/>
  <c r="CG92" i="2"/>
  <c r="CL42" i="2"/>
  <c r="CJ42" i="2"/>
  <c r="BX42" i="2"/>
  <c r="CM293" i="2"/>
  <c r="CO293" i="2" s="1"/>
  <c r="CV293" i="2" s="1"/>
  <c r="CL216" i="2"/>
  <c r="CM216" i="2" s="1"/>
  <c r="CO216" i="2" s="1"/>
  <c r="CJ216" i="2"/>
  <c r="BX216" i="2"/>
  <c r="CV216" i="2" s="1"/>
  <c r="CG153" i="2"/>
  <c r="CH153" i="2"/>
  <c r="CG132" i="2"/>
  <c r="CJ102" i="2"/>
  <c r="BX102" i="2"/>
  <c r="CL102" i="2"/>
  <c r="CM102" i="2" s="1"/>
  <c r="CO102" i="2" s="1"/>
  <c r="CL50" i="2"/>
  <c r="CM50" i="2" s="1"/>
  <c r="CO50" i="2" s="1"/>
  <c r="CJ50" i="2"/>
  <c r="BX50" i="2"/>
  <c r="CG35" i="2"/>
  <c r="CL185" i="2"/>
  <c r="CM185" i="2" s="1"/>
  <c r="CO185" i="2" s="1"/>
  <c r="CG143" i="2"/>
  <c r="CH143" i="2"/>
  <c r="CG85" i="2"/>
  <c r="CH85" i="2"/>
  <c r="CG272" i="2"/>
  <c r="CL163" i="2"/>
  <c r="CM163" i="2" s="1"/>
  <c r="CO163" i="2" s="1"/>
  <c r="CJ163" i="2"/>
  <c r="BX163" i="2"/>
  <c r="CH138" i="2"/>
  <c r="CL78" i="2"/>
  <c r="CJ78" i="2"/>
  <c r="BX78" i="2"/>
  <c r="CM213" i="2"/>
  <c r="CO213" i="2" s="1"/>
  <c r="CH68" i="2"/>
  <c r="CL288" i="2"/>
  <c r="CM288" i="2" s="1"/>
  <c r="CO288" i="2" s="1"/>
  <c r="CJ288" i="2"/>
  <c r="BX288" i="2"/>
  <c r="CJ142" i="2"/>
  <c r="BX142" i="2"/>
  <c r="CG130" i="2"/>
  <c r="CG78" i="2"/>
  <c r="CM67" i="2"/>
  <c r="CO67" i="2" s="1"/>
  <c r="CJ45" i="2"/>
  <c r="BX45" i="2"/>
  <c r="CV45" i="2" s="1"/>
  <c r="CL45" i="2"/>
  <c r="CH29" i="2"/>
  <c r="CG29" i="2"/>
  <c r="CH490" i="2"/>
  <c r="CG490" i="2"/>
  <c r="CG145" i="2"/>
  <c r="CH145" i="2"/>
  <c r="CH203" i="2"/>
  <c r="CG203" i="2"/>
  <c r="CL127" i="2"/>
  <c r="CM127" i="2" s="1"/>
  <c r="CO127" i="2" s="1"/>
  <c r="CV127" i="2" s="1"/>
  <c r="CJ86" i="2"/>
  <c r="BX86" i="2"/>
  <c r="CL86" i="2"/>
  <c r="CL542" i="2"/>
  <c r="CJ542" i="2"/>
  <c r="BX542" i="2"/>
  <c r="CG123" i="2"/>
  <c r="CL1549" i="2"/>
  <c r="CM1549" i="2" s="1"/>
  <c r="CO1549" i="2" s="1"/>
  <c r="CJ1549" i="2"/>
  <c r="CH1643" i="2"/>
  <c r="CG1643" i="2"/>
  <c r="CH1622" i="2"/>
  <c r="CG1622" i="2"/>
  <c r="CR1515" i="2"/>
  <c r="CY1515" i="2"/>
  <c r="CP1627" i="2"/>
  <c r="CP1527" i="2"/>
  <c r="BX1580" i="2"/>
  <c r="CJ1580" i="2"/>
  <c r="CP1413" i="2"/>
  <c r="CP1478" i="2"/>
  <c r="CP1461" i="2"/>
  <c r="CH1437" i="2"/>
  <c r="CG1437" i="2"/>
  <c r="CJ1376" i="2"/>
  <c r="CL1376" i="2"/>
  <c r="CM1376" i="2" s="1"/>
  <c r="CO1376" i="2" s="1"/>
  <c r="CH1482" i="2"/>
  <c r="CM1438" i="2"/>
  <c r="CO1438" i="2" s="1"/>
  <c r="CH1404" i="2"/>
  <c r="CG1404" i="2"/>
  <c r="CL1296" i="2"/>
  <c r="BX1296" i="2"/>
  <c r="CJ1296" i="2"/>
  <c r="CH1429" i="2"/>
  <c r="CG1429" i="2"/>
  <c r="CH1372" i="2"/>
  <c r="CG1372" i="2"/>
  <c r="CJ1381" i="2"/>
  <c r="BX1381" i="2"/>
  <c r="CL1381" i="2"/>
  <c r="CV1452" i="2"/>
  <c r="CM1391" i="2"/>
  <c r="CO1391" i="2" s="1"/>
  <c r="CL1459" i="2"/>
  <c r="CJ1459" i="2"/>
  <c r="BX1459" i="2"/>
  <c r="CL1425" i="2"/>
  <c r="CL1472" i="2"/>
  <c r="CM1472" i="2" s="1"/>
  <c r="CO1472" i="2" s="1"/>
  <c r="CH1430" i="2"/>
  <c r="CG1430" i="2"/>
  <c r="CH1408" i="2"/>
  <c r="CP1348" i="2"/>
  <c r="CM1348" i="2"/>
  <c r="CO1348" i="2" s="1"/>
  <c r="CG1325" i="2"/>
  <c r="CM1370" i="2"/>
  <c r="CO1370" i="2" s="1"/>
  <c r="CV1370" i="2" s="1"/>
  <c r="CM1256" i="2"/>
  <c r="CO1256" i="2" s="1"/>
  <c r="CL1353" i="2"/>
  <c r="CH1326" i="2"/>
  <c r="CG1326" i="2"/>
  <c r="CL1269" i="2"/>
  <c r="CJ1240" i="2"/>
  <c r="CL1240" i="2"/>
  <c r="BX1240" i="2"/>
  <c r="CL1222" i="2"/>
  <c r="CJ1222" i="2"/>
  <c r="BX1222" i="2"/>
  <c r="CJ1362" i="2"/>
  <c r="BX1362" i="2"/>
  <c r="BX1164" i="2"/>
  <c r="CL1164" i="2"/>
  <c r="CJ1164" i="2"/>
  <c r="CH1305" i="2"/>
  <c r="CG1305" i="2"/>
  <c r="CG1274" i="2"/>
  <c r="CH1274" i="2"/>
  <c r="CL1246" i="2"/>
  <c r="CJ1246" i="2"/>
  <c r="CG1219" i="2"/>
  <c r="CM1354" i="2"/>
  <c r="CO1354" i="2" s="1"/>
  <c r="CV1354" i="2" s="1"/>
  <c r="CH1239" i="2"/>
  <c r="CG1239" i="2"/>
  <c r="CG1275" i="2"/>
  <c r="BX1237" i="2"/>
  <c r="CV1237" i="2" s="1"/>
  <c r="CL1343" i="2"/>
  <c r="CM1343" i="2" s="1"/>
  <c r="CO1343" i="2" s="1"/>
  <c r="CH1311" i="2"/>
  <c r="CG1311" i="2"/>
  <c r="CJ1272" i="2"/>
  <c r="BX1272" i="2"/>
  <c r="CL1272" i="2"/>
  <c r="CP1241" i="2"/>
  <c r="CM1241" i="2"/>
  <c r="CO1241" i="2" s="1"/>
  <c r="CL1184" i="2"/>
  <c r="CJ1184" i="2"/>
  <c r="BX1184" i="2"/>
  <c r="CL1128" i="2"/>
  <c r="CM1128" i="2" s="1"/>
  <c r="CO1128" i="2" s="1"/>
  <c r="CJ1128" i="2"/>
  <c r="CH1095" i="2"/>
  <c r="CG1095" i="2"/>
  <c r="CJ1076" i="2"/>
  <c r="CL1076" i="2"/>
  <c r="CL1173" i="2"/>
  <c r="CM1173" i="2" s="1"/>
  <c r="CO1173" i="2" s="1"/>
  <c r="CG1113" i="2"/>
  <c r="CL1205" i="2"/>
  <c r="CM1205" i="2" s="1"/>
  <c r="CO1205" i="2" s="1"/>
  <c r="CV1205" i="2" s="1"/>
  <c r="CP1173" i="2"/>
  <c r="CJ1134" i="2"/>
  <c r="CL1134" i="2"/>
  <c r="CM1134" i="2" s="1"/>
  <c r="CO1134" i="2" s="1"/>
  <c r="CP1108" i="2"/>
  <c r="CM1056" i="2"/>
  <c r="CO1056" i="2" s="1"/>
  <c r="CJ1041" i="2"/>
  <c r="BX1041" i="2"/>
  <c r="CL1224" i="2"/>
  <c r="CM1224" i="2" s="1"/>
  <c r="CO1224" i="2" s="1"/>
  <c r="CH1204" i="2"/>
  <c r="CG1204" i="2"/>
  <c r="CH1171" i="2"/>
  <c r="CG1171" i="2"/>
  <c r="CY1080" i="2"/>
  <c r="CR1080" i="2"/>
  <c r="CP1069" i="2"/>
  <c r="CG1041" i="2"/>
  <c r="BX997" i="2"/>
  <c r="CL997" i="2"/>
  <c r="CJ997" i="2"/>
  <c r="CV1173" i="2"/>
  <c r="CH1129" i="2"/>
  <c r="BX1068" i="2"/>
  <c r="CJ1242" i="2"/>
  <c r="CL1242" i="2"/>
  <c r="BX1242" i="2"/>
  <c r="CL1200" i="2"/>
  <c r="CM1200" i="2" s="1"/>
  <c r="CO1200" i="2" s="1"/>
  <c r="CH1109" i="2"/>
  <c r="CG1109" i="2"/>
  <c r="CV1087" i="2"/>
  <c r="CP1063" i="2"/>
  <c r="CG1040" i="2"/>
  <c r="CG1196" i="2"/>
  <c r="CH1161" i="2"/>
  <c r="CG1121" i="2"/>
  <c r="CG1074" i="2"/>
  <c r="CM1021" i="2"/>
  <c r="CO1021" i="2" s="1"/>
  <c r="CL985" i="2"/>
  <c r="CJ985" i="2"/>
  <c r="BX985" i="2"/>
  <c r="CL1006" i="2"/>
  <c r="CR986" i="2"/>
  <c r="CY986" i="2"/>
  <c r="CJ977" i="2"/>
  <c r="BX977" i="2"/>
  <c r="CL977" i="2"/>
  <c r="CM963" i="2"/>
  <c r="CO963" i="2" s="1"/>
  <c r="CL1077" i="2"/>
  <c r="CM1077" i="2" s="1"/>
  <c r="CO1077" i="2" s="1"/>
  <c r="CP956" i="2"/>
  <c r="BX857" i="2"/>
  <c r="CL857" i="2"/>
  <c r="CJ857" i="2"/>
  <c r="BX793" i="2"/>
  <c r="CL793" i="2"/>
  <c r="CJ793" i="2"/>
  <c r="BX743" i="2"/>
  <c r="CL743" i="2"/>
  <c r="CJ743" i="2"/>
  <c r="CL1041" i="2"/>
  <c r="CP967" i="2"/>
  <c r="CM967" i="2"/>
  <c r="CO967" i="2" s="1"/>
  <c r="CP1016" i="2"/>
  <c r="CJ913" i="2"/>
  <c r="BX913" i="2"/>
  <c r="CL913" i="2"/>
  <c r="CG949" i="2"/>
  <c r="CV1030" i="2"/>
  <c r="CP964" i="2"/>
  <c r="CP942" i="2"/>
  <c r="CM942" i="2"/>
  <c r="CO942" i="2" s="1"/>
  <c r="CP927" i="2"/>
  <c r="CL877" i="2"/>
  <c r="CM877" i="2" s="1"/>
  <c r="CO877" i="2" s="1"/>
  <c r="CJ877" i="2"/>
  <c r="BX877" i="2"/>
  <c r="CL747" i="2"/>
  <c r="CJ747" i="2"/>
  <c r="BX747" i="2"/>
  <c r="CP896" i="2"/>
  <c r="CG853" i="2"/>
  <c r="CJ790" i="2"/>
  <c r="BX790" i="2"/>
  <c r="CL790" i="2"/>
  <c r="CP675" i="2"/>
  <c r="CL912" i="2"/>
  <c r="CP810" i="2"/>
  <c r="CG772" i="2"/>
  <c r="CG748" i="2"/>
  <c r="CY712" i="2"/>
  <c r="CR712" i="2"/>
  <c r="CJ662" i="2"/>
  <c r="CL662" i="2"/>
  <c r="CM662" i="2" s="1"/>
  <c r="CO662" i="2" s="1"/>
  <c r="CM912" i="2"/>
  <c r="CO912" i="2" s="1"/>
  <c r="CP912" i="2"/>
  <c r="CH776" i="2"/>
  <c r="CG776" i="2"/>
  <c r="CH726" i="2"/>
  <c r="CG726" i="2"/>
  <c r="CJ667" i="2"/>
  <c r="CL667" i="2"/>
  <c r="BX667" i="2"/>
  <c r="CL934" i="2"/>
  <c r="CM934" i="2" s="1"/>
  <c r="CO934" i="2" s="1"/>
  <c r="CL910" i="2"/>
  <c r="CG760" i="2"/>
  <c r="CJ723" i="2"/>
  <c r="BX723" i="2"/>
  <c r="CL723" i="2"/>
  <c r="CM723" i="2" s="1"/>
  <c r="CO723" i="2" s="1"/>
  <c r="CG703" i="2"/>
  <c r="CM670" i="2"/>
  <c r="CO670" i="2" s="1"/>
  <c r="BX502" i="2"/>
  <c r="CL502" i="2"/>
  <c r="CJ502" i="2"/>
  <c r="CH899" i="2"/>
  <c r="CG899" i="2"/>
  <c r="CJ841" i="2"/>
  <c r="BX841" i="2"/>
  <c r="CG802" i="2"/>
  <c r="CG747" i="2"/>
  <c r="CG691" i="2"/>
  <c r="CH903" i="2"/>
  <c r="CG903" i="2"/>
  <c r="CM866" i="2"/>
  <c r="CO866" i="2" s="1"/>
  <c r="CV866" i="2" s="1"/>
  <c r="CM771" i="2"/>
  <c r="CO771" i="2" s="1"/>
  <c r="CG729" i="2"/>
  <c r="CL694" i="2"/>
  <c r="CM694" i="2" s="1"/>
  <c r="CO694" i="2" s="1"/>
  <c r="CL688" i="2"/>
  <c r="BX605" i="2"/>
  <c r="BX575" i="2"/>
  <c r="CP916" i="2"/>
  <c r="CG881" i="2"/>
  <c r="CL767" i="2"/>
  <c r="BX588" i="2"/>
  <c r="BX528" i="2"/>
  <c r="BX484" i="2"/>
  <c r="BX448" i="2"/>
  <c r="CV448" i="2" s="1"/>
  <c r="CH926" i="2"/>
  <c r="CG793" i="2"/>
  <c r="CG721" i="2"/>
  <c r="CG701" i="2"/>
  <c r="CH678" i="2"/>
  <c r="BX664" i="2"/>
  <c r="CP605" i="2"/>
  <c r="CP545" i="2"/>
  <c r="CG621" i="2"/>
  <c r="CH621" i="2"/>
  <c r="CL564" i="2"/>
  <c r="CJ564" i="2"/>
  <c r="BX564" i="2"/>
  <c r="CP542" i="2"/>
  <c r="CM542" i="2"/>
  <c r="CO542" i="2" s="1"/>
  <c r="CG486" i="2"/>
  <c r="CG455" i="2"/>
  <c r="CH455" i="2"/>
  <c r="CP435" i="2"/>
  <c r="CM647" i="2"/>
  <c r="CO647" i="2" s="1"/>
  <c r="CG577" i="2"/>
  <c r="CH577" i="2"/>
  <c r="CL516" i="2"/>
  <c r="CM516" i="2" s="1"/>
  <c r="CO516" i="2" s="1"/>
  <c r="CH498" i="2"/>
  <c r="CG498" i="2"/>
  <c r="CH432" i="2"/>
  <c r="CG432" i="2"/>
  <c r="CG634" i="2"/>
  <c r="CG569" i="2"/>
  <c r="CH569" i="2"/>
  <c r="CH511" i="2"/>
  <c r="CP452" i="2"/>
  <c r="CJ430" i="2"/>
  <c r="BX430" i="2"/>
  <c r="CL430" i="2"/>
  <c r="CL412" i="2"/>
  <c r="CJ412" i="2"/>
  <c r="CG637" i="2"/>
  <c r="CH637" i="2"/>
  <c r="CL611" i="2"/>
  <c r="CG594" i="2"/>
  <c r="CJ561" i="2"/>
  <c r="CL561" i="2"/>
  <c r="CL483" i="2"/>
  <c r="CM483" i="2" s="1"/>
  <c r="CO483" i="2" s="1"/>
  <c r="CJ483" i="2"/>
  <c r="CV483" i="2" s="1"/>
  <c r="CP462" i="2"/>
  <c r="CM462" i="2"/>
  <c r="CO462" i="2" s="1"/>
  <c r="CG430" i="2"/>
  <c r="CG655" i="2"/>
  <c r="CL635" i="2"/>
  <c r="CH582" i="2"/>
  <c r="CV516" i="2"/>
  <c r="CL475" i="2"/>
  <c r="CM475" i="2" s="1"/>
  <c r="CO475" i="2" s="1"/>
  <c r="CJ475" i="2"/>
  <c r="CP443" i="2"/>
  <c r="CL410" i="2"/>
  <c r="CM410" i="2" s="1"/>
  <c r="CO410" i="2" s="1"/>
  <c r="CJ410" i="2"/>
  <c r="CP345" i="2"/>
  <c r="CL251" i="2"/>
  <c r="CJ251" i="2"/>
  <c r="BX251" i="2"/>
  <c r="CM209" i="2"/>
  <c r="CO209" i="2" s="1"/>
  <c r="CP312" i="2"/>
  <c r="CJ188" i="2"/>
  <c r="CL188" i="2"/>
  <c r="BX188" i="2"/>
  <c r="CM171" i="2"/>
  <c r="CO171" i="2" s="1"/>
  <c r="CG258" i="2"/>
  <c r="CH258" i="2"/>
  <c r="CG326" i="2"/>
  <c r="CH326" i="2"/>
  <c r="CM261" i="2"/>
  <c r="CO261" i="2" s="1"/>
  <c r="CH402" i="2"/>
  <c r="CG402" i="2"/>
  <c r="CH705" i="2"/>
  <c r="CG705" i="2"/>
  <c r="CH552" i="2"/>
  <c r="CG552" i="2"/>
  <c r="CM628" i="2"/>
  <c r="CO628" i="2" s="1"/>
  <c r="CH971" i="2"/>
  <c r="CG971" i="2"/>
  <c r="CH753" i="2"/>
  <c r="CG753" i="2"/>
  <c r="CH827" i="2"/>
  <c r="CG827" i="2"/>
  <c r="CG1098" i="2"/>
  <c r="CH1098" i="2"/>
  <c r="CM1076" i="2"/>
  <c r="CO1076" i="2" s="1"/>
  <c r="CM1048" i="2"/>
  <c r="CO1048" i="2" s="1"/>
  <c r="CH1234" i="2"/>
  <c r="CG1234" i="2"/>
  <c r="CH1146" i="2"/>
  <c r="CG1146" i="2"/>
  <c r="CM1198" i="2"/>
  <c r="CO1198" i="2" s="1"/>
  <c r="CM1350" i="2"/>
  <c r="CO1350" i="2" s="1"/>
  <c r="CH1475" i="2"/>
  <c r="CG1475" i="2"/>
  <c r="CH1553" i="2"/>
  <c r="CG1553" i="2"/>
  <c r="CL1661" i="2"/>
  <c r="CM1661" i="2" s="1"/>
  <c r="CO1661" i="2" s="1"/>
  <c r="CJ1661" i="2"/>
  <c r="BX1661" i="2"/>
  <c r="BX1617" i="2"/>
  <c r="CL1617" i="2"/>
  <c r="CJ1617" i="2"/>
  <c r="CP1652" i="2"/>
  <c r="CM1652" i="2"/>
  <c r="CO1652" i="2" s="1"/>
  <c r="CV1652" i="2" s="1"/>
  <c r="CJ1733" i="2"/>
  <c r="BX1733" i="2"/>
  <c r="CM1888" i="2"/>
  <c r="CO1888" i="2" s="1"/>
  <c r="CH1842" i="2"/>
  <c r="CG1842" i="2"/>
  <c r="CM1881" i="2"/>
  <c r="CO1881" i="2" s="1"/>
  <c r="CP1881" i="2"/>
  <c r="CM1960" i="2"/>
  <c r="CO1960" i="2" s="1"/>
  <c r="CG2053" i="2"/>
  <c r="CH2053" i="2"/>
  <c r="CM2183" i="2"/>
  <c r="CO2183" i="2" s="1"/>
  <c r="CL2310" i="2"/>
  <c r="CM2310" i="2" s="1"/>
  <c r="CO2310" i="2" s="1"/>
  <c r="CJ2310" i="2"/>
  <c r="BX2310" i="2"/>
  <c r="CM2295" i="2"/>
  <c r="CO2295" i="2" s="1"/>
  <c r="CG2329" i="2"/>
  <c r="CH2329" i="2"/>
  <c r="CH2366" i="2"/>
  <c r="CG2366" i="2"/>
  <c r="CP2459" i="2"/>
  <c r="CM2459" i="2"/>
  <c r="CO2459" i="2" s="1"/>
  <c r="CM2534" i="2"/>
  <c r="CO2534" i="2" s="1"/>
  <c r="CV2534" i="2" s="1"/>
  <c r="CM2539" i="2"/>
  <c r="CO2539" i="2" s="1"/>
  <c r="CG2572" i="2"/>
  <c r="CH2572" i="2"/>
  <c r="CJ400" i="2"/>
  <c r="BX400" i="2"/>
  <c r="CG335" i="2"/>
  <c r="CJ242" i="2"/>
  <c r="CL242" i="2"/>
  <c r="CJ177" i="2"/>
  <c r="CL177" i="2"/>
  <c r="CM177" i="2" s="1"/>
  <c r="CO177" i="2" s="1"/>
  <c r="CG398" i="2"/>
  <c r="CH398" i="2"/>
  <c r="CJ382" i="2"/>
  <c r="BX382" i="2"/>
  <c r="CL382" i="2"/>
  <c r="CG368" i="2"/>
  <c r="CP316" i="2"/>
  <c r="CH244" i="2"/>
  <c r="CL162" i="2"/>
  <c r="CM162" i="2" s="1"/>
  <c r="CO162" i="2" s="1"/>
  <c r="CJ162" i="2"/>
  <c r="CP456" i="2"/>
  <c r="CP383" i="2"/>
  <c r="CH404" i="2"/>
  <c r="CG404" i="2"/>
  <c r="CL355" i="2"/>
  <c r="CJ355" i="2"/>
  <c r="BX355" i="2"/>
  <c r="CL264" i="2"/>
  <c r="CJ264" i="2"/>
  <c r="BX264" i="2"/>
  <c r="CV243" i="2"/>
  <c r="CJ159" i="2"/>
  <c r="BX159" i="2"/>
  <c r="CJ144" i="2"/>
  <c r="BX144" i="2"/>
  <c r="CL144" i="2"/>
  <c r="BX103" i="2"/>
  <c r="CJ88" i="2"/>
  <c r="BX88" i="2"/>
  <c r="CL88" i="2"/>
  <c r="CM88" i="2" s="1"/>
  <c r="CO88" i="2" s="1"/>
  <c r="CJ60" i="2"/>
  <c r="BX60" i="2"/>
  <c r="CL60" i="2"/>
  <c r="CJ396" i="2"/>
  <c r="BX396" i="2"/>
  <c r="CL380" i="2"/>
  <c r="CJ380" i="2"/>
  <c r="BX380" i="2"/>
  <c r="CG333" i="2"/>
  <c r="CM305" i="2"/>
  <c r="CO305" i="2" s="1"/>
  <c r="CV305" i="2" s="1"/>
  <c r="CG248" i="2"/>
  <c r="CP190" i="2"/>
  <c r="CP146" i="2"/>
  <c r="CJ129" i="2"/>
  <c r="BX129" i="2"/>
  <c r="CL129" i="2"/>
  <c r="CP116" i="2"/>
  <c r="CM116" i="2"/>
  <c r="CO116" i="2" s="1"/>
  <c r="CM91" i="2"/>
  <c r="CO91" i="2" s="1"/>
  <c r="CV91" i="2" s="1"/>
  <c r="CG148" i="2"/>
  <c r="CH148" i="2"/>
  <c r="CL114" i="2"/>
  <c r="CJ114" i="2"/>
  <c r="BX114" i="2"/>
  <c r="CH210" i="2"/>
  <c r="BX185" i="2"/>
  <c r="CM141" i="2"/>
  <c r="CO141" i="2" s="1"/>
  <c r="CG117" i="2"/>
  <c r="CH117" i="2"/>
  <c r="CH74" i="2"/>
  <c r="CH44" i="2"/>
  <c r="CG44" i="2"/>
  <c r="CG133" i="2"/>
  <c r="CH133" i="2"/>
  <c r="CL118" i="2"/>
  <c r="CM118" i="2" s="1"/>
  <c r="CO118" i="2" s="1"/>
  <c r="CJ118" i="2"/>
  <c r="BX118" i="2"/>
  <c r="CP91" i="2"/>
  <c r="CL75" i="2"/>
  <c r="CP10" i="2"/>
  <c r="CG525" i="2"/>
  <c r="CH525" i="2"/>
  <c r="CH46" i="2"/>
  <c r="CM45" i="2"/>
  <c r="CO45" i="2" s="1"/>
  <c r="CH555" i="2"/>
  <c r="CL484" i="2"/>
  <c r="CV141" i="2"/>
  <c r="CG101" i="2"/>
  <c r="CH101" i="2"/>
  <c r="CP6" i="2"/>
  <c r="CL296" i="2"/>
  <c r="CM296" i="2" s="1"/>
  <c r="CO296" i="2" s="1"/>
  <c r="CJ296" i="2"/>
  <c r="BX296" i="2"/>
  <c r="CG126" i="2"/>
  <c r="CG112" i="2"/>
  <c r="CM86" i="2"/>
  <c r="CO86" i="2" s="1"/>
  <c r="CH147" i="2"/>
  <c r="CG90" i="2"/>
  <c r="CJ5" i="2"/>
  <c r="BX5" i="2"/>
  <c r="CL5" i="2"/>
  <c r="CM5" i="2" s="1"/>
  <c r="CO5" i="2" s="1"/>
  <c r="CJ1473" i="2"/>
  <c r="BX1473" i="2"/>
  <c r="CL1473" i="2"/>
  <c r="CJ1539" i="2"/>
  <c r="CV1539" i="2" s="1"/>
  <c r="CL1539" i="2"/>
  <c r="CM1539" i="2" s="1"/>
  <c r="CO1539" i="2" s="1"/>
  <c r="CH1570" i="2"/>
  <c r="CG1570" i="2"/>
  <c r="CL1515" i="2"/>
  <c r="CM1515" i="2" s="1"/>
  <c r="CO1515" i="2" s="1"/>
  <c r="CJ1515" i="2"/>
  <c r="BX1515" i="2"/>
  <c r="CL1467" i="2"/>
  <c r="CM1467" i="2" s="1"/>
  <c r="CO1467" i="2" s="1"/>
  <c r="CJ1467" i="2"/>
  <c r="BX1467" i="2"/>
  <c r="CL1435" i="2"/>
  <c r="CM1435" i="2" s="1"/>
  <c r="CO1435" i="2" s="1"/>
  <c r="CJ1435" i="2"/>
  <c r="CV1435" i="2" s="1"/>
  <c r="CH1393" i="2"/>
  <c r="CG1393" i="2"/>
  <c r="CH1463" i="2"/>
  <c r="CY1403" i="2"/>
  <c r="CR1403" i="2"/>
  <c r="CL1288" i="2"/>
  <c r="BX1288" i="2"/>
  <c r="CJ1288" i="2"/>
  <c r="CP1426" i="2"/>
  <c r="CH1476" i="2"/>
  <c r="CH1453" i="2"/>
  <c r="CG1453" i="2"/>
  <c r="CJ1395" i="2"/>
  <c r="CL1395" i="2"/>
  <c r="CM1395" i="2" s="1"/>
  <c r="CO1395" i="2" s="1"/>
  <c r="CL1378" i="2"/>
  <c r="CL1477" i="2"/>
  <c r="CJ1477" i="2"/>
  <c r="BX1477" i="2"/>
  <c r="CL1474" i="2"/>
  <c r="CM1474" i="2" s="1"/>
  <c r="CO1474" i="2" s="1"/>
  <c r="CP1458" i="2"/>
  <c r="CM1458" i="2"/>
  <c r="CO1458" i="2" s="1"/>
  <c r="CH1423" i="2"/>
  <c r="CR1402" i="2"/>
  <c r="CY1402" i="2"/>
  <c r="CM1390" i="2"/>
  <c r="CO1390" i="2" s="1"/>
  <c r="CP1390" i="2"/>
  <c r="CV1390" i="2"/>
  <c r="CG1492" i="2"/>
  <c r="BX1427" i="2"/>
  <c r="CL1427" i="2"/>
  <c r="CM1427" i="2" s="1"/>
  <c r="CO1427" i="2" s="1"/>
  <c r="CJ1427" i="2"/>
  <c r="CH1406" i="2"/>
  <c r="CP1307" i="2"/>
  <c r="CG1288" i="2"/>
  <c r="CL1233" i="2"/>
  <c r="CM1233" i="2" s="1"/>
  <c r="CO1233" i="2" s="1"/>
  <c r="CH1324" i="2"/>
  <c r="CM1278" i="2"/>
  <c r="CO1278" i="2" s="1"/>
  <c r="CM1337" i="2"/>
  <c r="CO1337" i="2" s="1"/>
  <c r="CJ1308" i="2"/>
  <c r="CL1308" i="2"/>
  <c r="CM1308" i="2" s="1"/>
  <c r="CO1308" i="2" s="1"/>
  <c r="CJ1290" i="2"/>
  <c r="CL1290" i="2"/>
  <c r="CM1290" i="2" s="1"/>
  <c r="CO1290" i="2" s="1"/>
  <c r="CL1261" i="2"/>
  <c r="CM1261" i="2" s="1"/>
  <c r="CO1261" i="2" s="1"/>
  <c r="CM1240" i="2"/>
  <c r="CO1240" i="2" s="1"/>
  <c r="CP1353" i="2"/>
  <c r="CM1353" i="2"/>
  <c r="CO1353" i="2" s="1"/>
  <c r="CP1331" i="2"/>
  <c r="CY1350" i="2"/>
  <c r="CR1350" i="2"/>
  <c r="CJ1275" i="2"/>
  <c r="BX1275" i="2"/>
  <c r="CL1275" i="2"/>
  <c r="CJ1259" i="2"/>
  <c r="CV1259" i="2" s="1"/>
  <c r="CL1259" i="2"/>
  <c r="CM1259" i="2" s="1"/>
  <c r="CO1259" i="2" s="1"/>
  <c r="CH1247" i="2"/>
  <c r="CG1247" i="2"/>
  <c r="CJ1327" i="2"/>
  <c r="BX1327" i="2"/>
  <c r="CL1327" i="2"/>
  <c r="CM1254" i="2"/>
  <c r="CO1254" i="2" s="1"/>
  <c r="CG1327" i="2"/>
  <c r="CM1272" i="2"/>
  <c r="CO1272" i="2" s="1"/>
  <c r="CL1156" i="2"/>
  <c r="CM1156" i="2" s="1"/>
  <c r="CO1156" i="2" s="1"/>
  <c r="CJ1156" i="2"/>
  <c r="BX1156" i="2"/>
  <c r="CV1254" i="2"/>
  <c r="CJ1094" i="2"/>
  <c r="BX1094" i="2"/>
  <c r="CL1054" i="2"/>
  <c r="CM1054" i="2" s="1"/>
  <c r="CO1054" i="2" s="1"/>
  <c r="CJ1054" i="2"/>
  <c r="CP1148" i="2"/>
  <c r="CL1072" i="2"/>
  <c r="CM1072" i="2" s="1"/>
  <c r="CO1072" i="2" s="1"/>
  <c r="CJ1072" i="2"/>
  <c r="BX1072" i="2"/>
  <c r="CG1052" i="2"/>
  <c r="CH1052" i="2"/>
  <c r="CL1203" i="2"/>
  <c r="CM1203" i="2" s="1"/>
  <c r="CO1203" i="2" s="1"/>
  <c r="CJ1203" i="2"/>
  <c r="CL1190" i="2"/>
  <c r="CM1190" i="2" s="1"/>
  <c r="CO1190" i="2" s="1"/>
  <c r="CV1190" i="2" s="1"/>
  <c r="CH1133" i="2"/>
  <c r="CG1133" i="2"/>
  <c r="CM1067" i="2"/>
  <c r="CO1067" i="2" s="1"/>
  <c r="CJ1040" i="2"/>
  <c r="BX1040" i="2"/>
  <c r="CL1223" i="2"/>
  <c r="CJ1223" i="2"/>
  <c r="BX1223" i="2"/>
  <c r="CG1184" i="2"/>
  <c r="CJ1126" i="2"/>
  <c r="CL1126" i="2"/>
  <c r="CM1126" i="2" s="1"/>
  <c r="CO1126" i="2" s="1"/>
  <c r="BX1013" i="2"/>
  <c r="CL1013" i="2"/>
  <c r="CM1013" i="2" s="1"/>
  <c r="CO1013" i="2" s="1"/>
  <c r="CJ1013" i="2"/>
  <c r="CG1222" i="2"/>
  <c r="CJ1118" i="2"/>
  <c r="CL1118" i="2"/>
  <c r="CM1118" i="2" s="1"/>
  <c r="CO1118" i="2" s="1"/>
  <c r="CM1075" i="2"/>
  <c r="CO1075" i="2" s="1"/>
  <c r="CM1057" i="2"/>
  <c r="CO1057" i="2" s="1"/>
  <c r="CM1210" i="2"/>
  <c r="CO1210" i="2" s="1"/>
  <c r="CV1210" i="2" s="1"/>
  <c r="CP1193" i="2"/>
  <c r="CM1165" i="2"/>
  <c r="CO1165" i="2" s="1"/>
  <c r="CP1165" i="2"/>
  <c r="CV1140" i="2"/>
  <c r="CM1242" i="2"/>
  <c r="CO1242" i="2" s="1"/>
  <c r="CM1135" i="2"/>
  <c r="CO1135" i="2" s="1"/>
  <c r="CH1062" i="2"/>
  <c r="CH1194" i="2"/>
  <c r="CL1017" i="2"/>
  <c r="CJ1017" i="2"/>
  <c r="BX1017" i="2"/>
  <c r="CP1042" i="2"/>
  <c r="CM1042" i="2"/>
  <c r="CO1042" i="2" s="1"/>
  <c r="CG985" i="2"/>
  <c r="CL955" i="2"/>
  <c r="CJ955" i="2"/>
  <c r="BX955" i="2"/>
  <c r="CY952" i="2"/>
  <c r="CR952" i="2"/>
  <c r="CL945" i="2"/>
  <c r="CJ945" i="2"/>
  <c r="BX945" i="2"/>
  <c r="CM1006" i="2"/>
  <c r="CO1006" i="2" s="1"/>
  <c r="CG977" i="2"/>
  <c r="CG1017" i="2"/>
  <c r="CL982" i="2"/>
  <c r="CJ1058" i="2"/>
  <c r="BX1058" i="2"/>
  <c r="CV1021" i="2"/>
  <c r="CM990" i="2"/>
  <c r="CO990" i="2" s="1"/>
  <c r="BX929" i="2"/>
  <c r="CL929" i="2"/>
  <c r="CJ929" i="2"/>
  <c r="BX853" i="2"/>
  <c r="CL853" i="2"/>
  <c r="CJ853" i="2"/>
  <c r="BX789" i="2"/>
  <c r="CL789" i="2"/>
  <c r="CJ789" i="2"/>
  <c r="BX735" i="2"/>
  <c r="CL735" i="2"/>
  <c r="CJ735" i="2"/>
  <c r="CP1002" i="2"/>
  <c r="CM1002" i="2"/>
  <c r="CO1002" i="2" s="1"/>
  <c r="CV1002" i="2" s="1"/>
  <c r="CG993" i="2"/>
  <c r="CJ949" i="2"/>
  <c r="BX949" i="2"/>
  <c r="CL949" i="2"/>
  <c r="CJ923" i="2"/>
  <c r="BX923" i="2"/>
  <c r="CL923" i="2"/>
  <c r="CM923" i="2" s="1"/>
  <c r="CO923" i="2" s="1"/>
  <c r="BX767" i="2"/>
  <c r="CG1044" i="2"/>
  <c r="BX762" i="2"/>
  <c r="CL961" i="2"/>
  <c r="CJ961" i="2"/>
  <c r="CL925" i="2"/>
  <c r="CJ925" i="2"/>
  <c r="BX925" i="2"/>
  <c r="CL897" i="2"/>
  <c r="CJ897" i="2"/>
  <c r="BX897" i="2"/>
  <c r="BX860" i="2"/>
  <c r="CL829" i="2"/>
  <c r="CJ829" i="2"/>
  <c r="BX829" i="2"/>
  <c r="CL813" i="2"/>
  <c r="CJ813" i="2"/>
  <c r="BX813" i="2"/>
  <c r="CL785" i="2"/>
  <c r="CJ785" i="2"/>
  <c r="BX785" i="2"/>
  <c r="CL766" i="2"/>
  <c r="CJ766" i="2"/>
  <c r="BX766" i="2"/>
  <c r="CL894" i="2"/>
  <c r="CM894" i="2" s="1"/>
  <c r="CO894" i="2" s="1"/>
  <c r="CL822" i="2"/>
  <c r="CP790" i="2"/>
  <c r="CM790" i="2"/>
  <c r="CO790" i="2" s="1"/>
  <c r="CM716" i="2"/>
  <c r="CO716" i="2" s="1"/>
  <c r="CM924" i="2"/>
  <c r="CO924" i="2" s="1"/>
  <c r="CG870" i="2"/>
  <c r="CG789" i="2"/>
  <c r="CJ696" i="2"/>
  <c r="BX696" i="2"/>
  <c r="CG829" i="2"/>
  <c r="CH718" i="2"/>
  <c r="CG718" i="2"/>
  <c r="CG929" i="2"/>
  <c r="CM846" i="2"/>
  <c r="CO846" i="2" s="1"/>
  <c r="CP846" i="2"/>
  <c r="CM817" i="2"/>
  <c r="CO817" i="2" s="1"/>
  <c r="CG757" i="2"/>
  <c r="CP723" i="2"/>
  <c r="CG667" i="2"/>
  <c r="BX646" i="2"/>
  <c r="CJ646" i="2"/>
  <c r="CL951" i="2"/>
  <c r="CJ951" i="2"/>
  <c r="BX951" i="2"/>
  <c r="CM910" i="2"/>
  <c r="CO910" i="2" s="1"/>
  <c r="CG895" i="2"/>
  <c r="CL840" i="2"/>
  <c r="CG686" i="2"/>
  <c r="CP686" i="2" s="1"/>
  <c r="CP918" i="2"/>
  <c r="CM918" i="2"/>
  <c r="CO918" i="2" s="1"/>
  <c r="CP902" i="2"/>
  <c r="CM902" i="2"/>
  <c r="CO902" i="2" s="1"/>
  <c r="CP812" i="2"/>
  <c r="CG785" i="2"/>
  <c r="CG719" i="2"/>
  <c r="CL704" i="2"/>
  <c r="CM704" i="2" s="1"/>
  <c r="CO704" i="2" s="1"/>
  <c r="CP930" i="2"/>
  <c r="CG861" i="2"/>
  <c r="CG766" i="2"/>
  <c r="CP688" i="2"/>
  <c r="CM688" i="2"/>
  <c r="CO688" i="2" s="1"/>
  <c r="CH660" i="2"/>
  <c r="CG921" i="2"/>
  <c r="CG875" i="2"/>
  <c r="CG857" i="2"/>
  <c r="CM767" i="2"/>
  <c r="CO767" i="2" s="1"/>
  <c r="CP601" i="2"/>
  <c r="CL514" i="2"/>
  <c r="CJ514" i="2"/>
  <c r="BX514" i="2"/>
  <c r="CJ636" i="2"/>
  <c r="CL636" i="2"/>
  <c r="CM636" i="2" s="1"/>
  <c r="CO636" i="2" s="1"/>
  <c r="CL591" i="2"/>
  <c r="CM591" i="2" s="1"/>
  <c r="CO591" i="2" s="1"/>
  <c r="CM484" i="2"/>
  <c r="CO484" i="2" s="1"/>
  <c r="CP463" i="2"/>
  <c r="CG453" i="2"/>
  <c r="CH453" i="2"/>
  <c r="CJ431" i="2"/>
  <c r="CL431" i="2"/>
  <c r="CM431" i="2" s="1"/>
  <c r="CO431" i="2" s="1"/>
  <c r="CG661" i="2"/>
  <c r="CH661" i="2"/>
  <c r="CJ652" i="2"/>
  <c r="BX652" i="2"/>
  <c r="CL606" i="2"/>
  <c r="CM606" i="2" s="1"/>
  <c r="CO606" i="2" s="1"/>
  <c r="CJ598" i="2"/>
  <c r="BX598" i="2"/>
  <c r="CH547" i="2"/>
  <c r="CG547" i="2"/>
  <c r="CM495" i="2"/>
  <c r="CO495" i="2" s="1"/>
  <c r="CP495" i="2"/>
  <c r="CM652" i="2"/>
  <c r="CO652" i="2" s="1"/>
  <c r="CM609" i="2"/>
  <c r="CO609" i="2" s="1"/>
  <c r="CJ509" i="2"/>
  <c r="CL509" i="2"/>
  <c r="CG454" i="2"/>
  <c r="CH454" i="2"/>
  <c r="CP424" i="2"/>
  <c r="BX304" i="2"/>
  <c r="CL304" i="2"/>
  <c r="CJ304" i="2"/>
  <c r="CG586" i="2"/>
  <c r="CG550" i="2"/>
  <c r="CL534" i="2"/>
  <c r="CJ534" i="2"/>
  <c r="BX534" i="2"/>
  <c r="CG481" i="2"/>
  <c r="CH481" i="2"/>
  <c r="CM451" i="2"/>
  <c r="CO451" i="2" s="1"/>
  <c r="CP451" i="2"/>
  <c r="CH443" i="2"/>
  <c r="CH633" i="2"/>
  <c r="CG633" i="2"/>
  <c r="CM616" i="2"/>
  <c r="CO616" i="2" s="1"/>
  <c r="CG534" i="2"/>
  <c r="CM500" i="2"/>
  <c r="CO500" i="2" s="1"/>
  <c r="CG474" i="2"/>
  <c r="CH474" i="2"/>
  <c r="CV462" i="2"/>
  <c r="CH441" i="2"/>
  <c r="BX373" i="2"/>
  <c r="BX301" i="2"/>
  <c r="CV301" i="2" s="1"/>
  <c r="CG437" i="2"/>
  <c r="CH437" i="2"/>
  <c r="CJ405" i="2"/>
  <c r="CL405" i="2"/>
  <c r="BX405" i="2"/>
  <c r="CL391" i="2"/>
  <c r="CJ391" i="2"/>
  <c r="BX391" i="2"/>
  <c r="CM380" i="2"/>
  <c r="CO380" i="2" s="1"/>
  <c r="CL364" i="2"/>
  <c r="CJ364" i="2"/>
  <c r="BX364" i="2"/>
  <c r="CL324" i="2"/>
  <c r="CJ324" i="2"/>
  <c r="BX324" i="2"/>
  <c r="CJ278" i="2"/>
  <c r="CL278" i="2"/>
  <c r="CP249" i="2"/>
  <c r="CM249" i="2"/>
  <c r="CO249" i="2" s="1"/>
  <c r="CH392" i="2"/>
  <c r="CL368" i="2"/>
  <c r="CJ368" i="2"/>
  <c r="BX368" i="2"/>
  <c r="CH283" i="2"/>
  <c r="CG283" i="2"/>
  <c r="CG226" i="2"/>
  <c r="CG266" i="2"/>
  <c r="CH266" i="2"/>
  <c r="CG370" i="2"/>
  <c r="CH370" i="2"/>
  <c r="CJ403" i="2"/>
  <c r="BX403" i="2"/>
  <c r="CH480" i="2"/>
  <c r="CG480" i="2"/>
  <c r="CH568" i="2"/>
  <c r="CG568" i="2"/>
  <c r="CM946" i="2"/>
  <c r="CO946" i="2" s="1"/>
  <c r="CM762" i="2"/>
  <c r="CO762" i="2" s="1"/>
  <c r="CH831" i="2"/>
  <c r="CG831" i="2"/>
  <c r="CH1026" i="2"/>
  <c r="CG1026" i="2"/>
  <c r="CM1064" i="2"/>
  <c r="CO1064" i="2" s="1"/>
  <c r="CG1059" i="2"/>
  <c r="CH1059" i="2"/>
  <c r="CH1150" i="2"/>
  <c r="CG1150" i="2"/>
  <c r="CP1202" i="2"/>
  <c r="CM1358" i="2"/>
  <c r="CO1358" i="2" s="1"/>
  <c r="CM1507" i="2"/>
  <c r="CO1507" i="2" s="1"/>
  <c r="CM1525" i="2"/>
  <c r="CO1525" i="2" s="1"/>
  <c r="CH1557" i="2"/>
  <c r="CG1557" i="2"/>
  <c r="CH1583" i="2"/>
  <c r="CG1583" i="2"/>
  <c r="BX1625" i="2"/>
  <c r="CL1625" i="2"/>
  <c r="CM1625" i="2" s="1"/>
  <c r="CO1625" i="2" s="1"/>
  <c r="CJ1625" i="2"/>
  <c r="CM1686" i="2"/>
  <c r="CO1686" i="2" s="1"/>
  <c r="CJ1741" i="2"/>
  <c r="BX1741" i="2"/>
  <c r="CP1777" i="2"/>
  <c r="CM1777" i="2"/>
  <c r="CO1777" i="2" s="1"/>
  <c r="CH1850" i="2"/>
  <c r="CG1850" i="2"/>
  <c r="CM1889" i="2"/>
  <c r="CO1889" i="2" s="1"/>
  <c r="CP1889" i="2"/>
  <c r="CH2022" i="2"/>
  <c r="CG2022" i="2"/>
  <c r="CM1968" i="2"/>
  <c r="CO1968" i="2" s="1"/>
  <c r="CH2100" i="2"/>
  <c r="CG2100" i="2"/>
  <c r="CH2204" i="2"/>
  <c r="CG2204" i="2"/>
  <c r="CM2252" i="2"/>
  <c r="CO2252" i="2" s="1"/>
  <c r="CL2318" i="2"/>
  <c r="CM2318" i="2" s="1"/>
  <c r="CO2318" i="2" s="1"/>
  <c r="CJ2318" i="2"/>
  <c r="BX2318" i="2"/>
  <c r="CG2330" i="2"/>
  <c r="CH2330" i="2"/>
  <c r="CH2392" i="2"/>
  <c r="CG2392" i="2"/>
  <c r="CP2462" i="2"/>
  <c r="CM2462" i="2"/>
  <c r="CO2462" i="2" s="1"/>
  <c r="CV2462" i="2" s="1"/>
  <c r="CM2541" i="2"/>
  <c r="CO2541" i="2" s="1"/>
  <c r="CP2541" i="2"/>
  <c r="CM2583" i="2"/>
  <c r="CO2583" i="2" s="1"/>
  <c r="CM2621" i="2"/>
  <c r="CO2621" i="2" s="1"/>
  <c r="CG400" i="2"/>
  <c r="CG324" i="2"/>
  <c r="CP261" i="2"/>
  <c r="CJ204" i="2"/>
  <c r="CL204" i="2"/>
  <c r="BX204" i="2"/>
  <c r="CH425" i="2"/>
  <c r="CG425" i="2"/>
  <c r="CG382" i="2"/>
  <c r="CL279" i="2"/>
  <c r="CG204" i="2"/>
  <c r="CP379" i="2"/>
  <c r="CM379" i="2"/>
  <c r="CO379" i="2" s="1"/>
  <c r="CP280" i="2"/>
  <c r="CV249" i="2"/>
  <c r="CG217" i="2"/>
  <c r="CM217" i="2" s="1"/>
  <c r="CO217" i="2" s="1"/>
  <c r="CL199" i="2"/>
  <c r="CJ199" i="2"/>
  <c r="CL400" i="2"/>
  <c r="CG304" i="2"/>
  <c r="CH275" i="2"/>
  <c r="CG275" i="2"/>
  <c r="CG260" i="2"/>
  <c r="CL207" i="2"/>
  <c r="CM207" i="2" s="1"/>
  <c r="CO207" i="2" s="1"/>
  <c r="CJ207" i="2"/>
  <c r="CJ132" i="2"/>
  <c r="BX132" i="2"/>
  <c r="CL132" i="2"/>
  <c r="BX75" i="2"/>
  <c r="CJ436" i="2"/>
  <c r="BX436" i="2"/>
  <c r="CV436" i="2" s="1"/>
  <c r="CL436" i="2"/>
  <c r="CM436" i="2" s="1"/>
  <c r="CO436" i="2" s="1"/>
  <c r="CG396" i="2"/>
  <c r="CL367" i="2"/>
  <c r="CP339" i="2"/>
  <c r="CM339" i="2"/>
  <c r="CO339" i="2" s="1"/>
  <c r="CG274" i="2"/>
  <c r="CJ246" i="2"/>
  <c r="CL246" i="2"/>
  <c r="CH166" i="2"/>
  <c r="CJ169" i="2"/>
  <c r="BX169" i="2"/>
  <c r="CL169" i="2"/>
  <c r="CG129" i="2"/>
  <c r="CG113" i="2"/>
  <c r="CH113" i="2"/>
  <c r="CG49" i="2"/>
  <c r="CH49" i="2"/>
  <c r="CG26" i="2"/>
  <c r="CH96" i="2"/>
  <c r="CG96" i="2"/>
  <c r="CL59" i="2"/>
  <c r="CM59" i="2" s="1"/>
  <c r="CO59" i="2" s="1"/>
  <c r="CM47" i="2"/>
  <c r="CO47" i="2" s="1"/>
  <c r="CG69" i="2"/>
  <c r="CH69" i="2"/>
  <c r="CH320" i="2"/>
  <c r="CG144" i="2"/>
  <c r="CV116" i="2"/>
  <c r="CH56" i="2"/>
  <c r="CG56" i="2"/>
  <c r="CL28" i="2"/>
  <c r="CM28" i="2" s="1"/>
  <c r="CO28" i="2" s="1"/>
  <c r="CL639" i="2"/>
  <c r="CM639" i="2" s="1"/>
  <c r="CO639" i="2" s="1"/>
  <c r="CG578" i="2"/>
  <c r="CP367" i="2"/>
  <c r="CM367" i="2"/>
  <c r="CO367" i="2" s="1"/>
  <c r="CH211" i="2"/>
  <c r="CM158" i="2"/>
  <c r="CO158" i="2" s="1"/>
  <c r="CV103" i="2"/>
  <c r="CL39" i="2"/>
  <c r="CM39" i="2" s="1"/>
  <c r="CO39" i="2" s="1"/>
  <c r="CV451" i="2"/>
  <c r="CG40" i="2"/>
  <c r="CG649" i="2"/>
  <c r="CH649" i="2"/>
  <c r="CM303" i="2"/>
  <c r="CO303" i="2" s="1"/>
  <c r="CM135" i="2"/>
  <c r="CO135" i="2" s="1"/>
  <c r="CG41" i="2"/>
  <c r="CH41" i="2"/>
  <c r="CJ345" i="2"/>
  <c r="BX345" i="2"/>
  <c r="CL345" i="2"/>
  <c r="CM345" i="2" s="1"/>
  <c r="CO345" i="2" s="1"/>
  <c r="CG264" i="2"/>
  <c r="CM180" i="2"/>
  <c r="CO180" i="2" s="1"/>
  <c r="CJ109" i="2"/>
  <c r="BX109" i="2"/>
  <c r="CL109" i="2"/>
  <c r="CH80" i="2"/>
  <c r="CG80" i="2"/>
  <c r="CG22" i="2"/>
  <c r="CY7" i="2"/>
  <c r="CR7" i="2"/>
  <c r="CL146" i="2"/>
  <c r="CM146" i="2" s="1"/>
  <c r="CO146" i="2" s="1"/>
  <c r="CJ146" i="2"/>
  <c r="BX146" i="2"/>
  <c r="CJ73" i="2"/>
  <c r="BX73" i="2"/>
  <c r="CL73" i="2"/>
  <c r="CP59" i="2"/>
  <c r="CM14" i="2"/>
  <c r="CO14" i="2" s="1"/>
  <c r="CH1589" i="2"/>
  <c r="CG1589" i="2"/>
  <c r="CM1635" i="2"/>
  <c r="CO1635" i="2" s="1"/>
  <c r="CV1635" i="2" s="1"/>
  <c r="CM1592" i="2"/>
  <c r="CO1592" i="2" s="1"/>
  <c r="CP1564" i="2"/>
  <c r="CM1564" i="2"/>
  <c r="CO1564" i="2" s="1"/>
  <c r="CV1564" i="2" s="1"/>
  <c r="CH1633" i="2"/>
  <c r="CG1633" i="2"/>
  <c r="CH1562" i="2"/>
  <c r="CG1562" i="2"/>
  <c r="CM1522" i="2"/>
  <c r="CO1522" i="2" s="1"/>
  <c r="CH1496" i="2"/>
  <c r="CG1496" i="2"/>
  <c r="BX1486" i="2"/>
  <c r="CM1617" i="2"/>
  <c r="CO1617" i="2" s="1"/>
  <c r="CM1538" i="2"/>
  <c r="CO1538" i="2" s="1"/>
  <c r="BX1409" i="2"/>
  <c r="BX1474" i="2"/>
  <c r="CG1457" i="2"/>
  <c r="CM1425" i="2"/>
  <c r="CO1425" i="2" s="1"/>
  <c r="CV1425" i="2" s="1"/>
  <c r="CM1409" i="2"/>
  <c r="CO1409" i="2" s="1"/>
  <c r="CP1482" i="2"/>
  <c r="CG1465" i="2"/>
  <c r="CM1448" i="2"/>
  <c r="CO1448" i="2" s="1"/>
  <c r="CH1433" i="2"/>
  <c r="CG1433" i="2"/>
  <c r="CG1389" i="2"/>
  <c r="CL1461" i="2"/>
  <c r="CM1461" i="2" s="1"/>
  <c r="CO1461" i="2" s="1"/>
  <c r="CJ1461" i="2"/>
  <c r="BX1461" i="2"/>
  <c r="CJ1412" i="2"/>
  <c r="BX1412" i="2"/>
  <c r="CJ1368" i="2"/>
  <c r="CL1368" i="2"/>
  <c r="CM1368" i="2" s="1"/>
  <c r="CO1368" i="2" s="1"/>
  <c r="BX1284" i="2"/>
  <c r="CJ1284" i="2"/>
  <c r="CM1440" i="2"/>
  <c r="CO1440" i="2" s="1"/>
  <c r="CG1424" i="2"/>
  <c r="BX1378" i="2"/>
  <c r="CP1488" i="2"/>
  <c r="CG1477" i="2"/>
  <c r="CV1448" i="2"/>
  <c r="CH1405" i="2"/>
  <c r="CG1405" i="2"/>
  <c r="CP1384" i="2"/>
  <c r="BX1358" i="2"/>
  <c r="CL1469" i="2"/>
  <c r="CJ1469" i="2"/>
  <c r="BX1469" i="2"/>
  <c r="CM1460" i="2"/>
  <c r="CO1460" i="2" s="1"/>
  <c r="BX1403" i="2"/>
  <c r="CL1403" i="2"/>
  <c r="CJ1403" i="2"/>
  <c r="CH1359" i="2"/>
  <c r="CG1359" i="2"/>
  <c r="CL1344" i="2"/>
  <c r="CJ1344" i="2"/>
  <c r="BX1344" i="2"/>
  <c r="CL1323" i="2"/>
  <c r="CM1323" i="2" s="1"/>
  <c r="CO1323" i="2" s="1"/>
  <c r="CH1307" i="2"/>
  <c r="CG1284" i="2"/>
  <c r="CJ1264" i="2"/>
  <c r="BX1264" i="2"/>
  <c r="CL1264" i="2"/>
  <c r="CP1323" i="2"/>
  <c r="CH1303" i="2"/>
  <c r="CG1303" i="2"/>
  <c r="BX1233" i="2"/>
  <c r="CH1321" i="2"/>
  <c r="CG1321" i="2"/>
  <c r="CL1220" i="2"/>
  <c r="CM1220" i="2" s="1"/>
  <c r="CO1220" i="2" s="1"/>
  <c r="CH1287" i="2"/>
  <c r="CG1287" i="2"/>
  <c r="CP1287" i="2" s="1"/>
  <c r="CH1351" i="2"/>
  <c r="CG1351" i="2"/>
  <c r="CM1313" i="2"/>
  <c r="CO1313" i="2" s="1"/>
  <c r="CV1313" i="2" s="1"/>
  <c r="CG1349" i="2"/>
  <c r="BX1255" i="2"/>
  <c r="CG1236" i="2"/>
  <c r="BX1220" i="2"/>
  <c r="CJ1386" i="2"/>
  <c r="BX1386" i="2"/>
  <c r="CG1322" i="2"/>
  <c r="CL1237" i="2"/>
  <c r="CM1237" i="2" s="1"/>
  <c r="CO1237" i="2" s="1"/>
  <c r="CJ1339" i="2"/>
  <c r="BX1339" i="2"/>
  <c r="CL1339" i="2"/>
  <c r="CL1285" i="2"/>
  <c r="CM1285" i="2" s="1"/>
  <c r="CO1285" i="2" s="1"/>
  <c r="CP1255" i="2"/>
  <c r="CP1240" i="2"/>
  <c r="CM1213" i="2"/>
  <c r="CO1213" i="2" s="1"/>
  <c r="CP1213" i="2"/>
  <c r="BX1140" i="2"/>
  <c r="CL1140" i="2"/>
  <c r="CM1140" i="2" s="1"/>
  <c r="CO1140" i="2" s="1"/>
  <c r="CJ1140" i="2"/>
  <c r="CJ1049" i="2"/>
  <c r="CL1049" i="2"/>
  <c r="BX1049" i="2"/>
  <c r="CP1186" i="2"/>
  <c r="CJ1148" i="2"/>
  <c r="BX1148" i="2"/>
  <c r="CH1131" i="2"/>
  <c r="CG1131" i="2"/>
  <c r="CL1108" i="2"/>
  <c r="CM1108" i="2" s="1"/>
  <c r="CO1108" i="2" s="1"/>
  <c r="CJ1108" i="2"/>
  <c r="BX1108" i="2"/>
  <c r="CP1029" i="2"/>
  <c r="CL1202" i="2"/>
  <c r="CM1202" i="2" s="1"/>
  <c r="CO1202" i="2" s="1"/>
  <c r="CV1202" i="2" s="1"/>
  <c r="CY1187" i="2"/>
  <c r="CR1187" i="2"/>
  <c r="CL1148" i="2"/>
  <c r="CM1148" i="2" s="1"/>
  <c r="CO1148" i="2" s="1"/>
  <c r="BX1132" i="2"/>
  <c r="CL1132" i="2"/>
  <c r="CM1132" i="2" s="1"/>
  <c r="CO1132" i="2" s="1"/>
  <c r="CJ1132" i="2"/>
  <c r="CG1223" i="2"/>
  <c r="CH1125" i="2"/>
  <c r="CG1125" i="2"/>
  <c r="BX1011" i="2"/>
  <c r="CL1011" i="2"/>
  <c r="CM1011" i="2" s="1"/>
  <c r="CO1011" i="2" s="1"/>
  <c r="CJ1011" i="2"/>
  <c r="BX995" i="2"/>
  <c r="CL995" i="2"/>
  <c r="CJ995" i="2"/>
  <c r="CL1167" i="2"/>
  <c r="CM1167" i="2" s="1"/>
  <c r="CO1167" i="2" s="1"/>
  <c r="CH1117" i="2"/>
  <c r="CG1117" i="2"/>
  <c r="CM1103" i="2"/>
  <c r="CO1103" i="2" s="1"/>
  <c r="BX1055" i="2"/>
  <c r="CV1055" i="2" s="1"/>
  <c r="CG1152" i="2"/>
  <c r="CH1139" i="2"/>
  <c r="CG1139" i="2"/>
  <c r="CP1093" i="2"/>
  <c r="CJ1027" i="2"/>
  <c r="BX1027" i="2"/>
  <c r="CL1027" i="2"/>
  <c r="BX1010" i="2"/>
  <c r="CV1103" i="2"/>
  <c r="CV1108" i="2"/>
  <c r="CG955" i="2"/>
  <c r="CG945" i="2"/>
  <c r="CG995" i="2"/>
  <c r="CV1019" i="2"/>
  <c r="CH968" i="2"/>
  <c r="CG968" i="2"/>
  <c r="BX851" i="2"/>
  <c r="CL851" i="2"/>
  <c r="CM851" i="2" s="1"/>
  <c r="CO851" i="2" s="1"/>
  <c r="CV851" i="2" s="1"/>
  <c r="CJ851" i="2"/>
  <c r="BX781" i="2"/>
  <c r="CL781" i="2"/>
  <c r="CJ781" i="2"/>
  <c r="BX727" i="2"/>
  <c r="CL727" i="2"/>
  <c r="CJ727" i="2"/>
  <c r="CP1021" i="2"/>
  <c r="CP986" i="2"/>
  <c r="CG965" i="2"/>
  <c r="CJ937" i="2"/>
  <c r="BX937" i="2"/>
  <c r="BX858" i="2"/>
  <c r="BX840" i="2"/>
  <c r="CP1006" i="2"/>
  <c r="CG1009" i="2"/>
  <c r="CH976" i="2"/>
  <c r="CG976" i="2"/>
  <c r="CG961" i="2"/>
  <c r="CM938" i="2"/>
  <c r="CO938" i="2" s="1"/>
  <c r="BX912" i="2"/>
  <c r="CV912" i="2" s="1"/>
  <c r="CH896" i="2"/>
  <c r="BX882" i="2"/>
  <c r="CV882" i="2" s="1"/>
  <c r="CH850" i="2"/>
  <c r="CH812" i="2"/>
  <c r="CL760" i="2"/>
  <c r="CJ760" i="2"/>
  <c r="BX760" i="2"/>
  <c r="BX746" i="2"/>
  <c r="CV746" i="2" s="1"/>
  <c r="BX702" i="2"/>
  <c r="CV702" i="2" s="1"/>
  <c r="CG933" i="2"/>
  <c r="CL919" i="2"/>
  <c r="CM919" i="2" s="1"/>
  <c r="CO919" i="2" s="1"/>
  <c r="CJ919" i="2"/>
  <c r="BX919" i="2"/>
  <c r="CL882" i="2"/>
  <c r="CM882" i="2" s="1"/>
  <c r="CO882" i="2" s="1"/>
  <c r="CG867" i="2"/>
  <c r="CM746" i="2"/>
  <c r="CO746" i="2" s="1"/>
  <c r="CG735" i="2"/>
  <c r="CL714" i="2"/>
  <c r="CM714" i="2" s="1"/>
  <c r="CO714" i="2" s="1"/>
  <c r="BX665" i="2"/>
  <c r="CL665" i="2"/>
  <c r="CJ665" i="2"/>
  <c r="CM822" i="2"/>
  <c r="CO822" i="2" s="1"/>
  <c r="CJ711" i="2"/>
  <c r="BX711" i="2"/>
  <c r="CL711" i="2"/>
  <c r="CM711" i="2" s="1"/>
  <c r="CO711" i="2" s="1"/>
  <c r="CG696" i="2"/>
  <c r="CV790" i="2"/>
  <c r="CH740" i="2"/>
  <c r="CL907" i="2"/>
  <c r="CM907" i="2" s="1"/>
  <c r="CO907" i="2" s="1"/>
  <c r="CJ907" i="2"/>
  <c r="BX907" i="2"/>
  <c r="CG825" i="2"/>
  <c r="CM816" i="2"/>
  <c r="CO816" i="2" s="1"/>
  <c r="CG755" i="2"/>
  <c r="BX494" i="2"/>
  <c r="CL494" i="2"/>
  <c r="CM494" i="2" s="1"/>
  <c r="CO494" i="2" s="1"/>
  <c r="CJ494" i="2"/>
  <c r="CG951" i="2"/>
  <c r="CL927" i="2"/>
  <c r="CM927" i="2" s="1"/>
  <c r="CO927" i="2" s="1"/>
  <c r="CJ927" i="2"/>
  <c r="BX927" i="2"/>
  <c r="CH763" i="2"/>
  <c r="CG763" i="2"/>
  <c r="CG743" i="2"/>
  <c r="CP708" i="2"/>
  <c r="CM708" i="2"/>
  <c r="CO708" i="2" s="1"/>
  <c r="CV708" i="2" s="1"/>
  <c r="CP678" i="2"/>
  <c r="CM952" i="2"/>
  <c r="CO952" i="2" s="1"/>
  <c r="CL916" i="2"/>
  <c r="CM916" i="2" s="1"/>
  <c r="CO916" i="2" s="1"/>
  <c r="CM840" i="2"/>
  <c r="CO840" i="2" s="1"/>
  <c r="CM826" i="2"/>
  <c r="CO826" i="2" s="1"/>
  <c r="CG783" i="2"/>
  <c r="CP769" i="2"/>
  <c r="BX704" i="2"/>
  <c r="BX690" i="2"/>
  <c r="BX684" i="2"/>
  <c r="BX639" i="2"/>
  <c r="BX619" i="2"/>
  <c r="CG913" i="2"/>
  <c r="CG835" i="2"/>
  <c r="CL806" i="2"/>
  <c r="CM806" i="2" s="1"/>
  <c r="CO806" i="2" s="1"/>
  <c r="CJ765" i="2"/>
  <c r="BX765" i="2"/>
  <c r="CL765" i="2"/>
  <c r="CP720" i="2"/>
  <c r="CM720" i="2"/>
  <c r="CO720" i="2" s="1"/>
  <c r="CJ687" i="2"/>
  <c r="CL687" i="2"/>
  <c r="BX687" i="2"/>
  <c r="BX680" i="2"/>
  <c r="BX606" i="2"/>
  <c r="BX580" i="2"/>
  <c r="CG801" i="2"/>
  <c r="CM756" i="2"/>
  <c r="CO756" i="2" s="1"/>
  <c r="CV756" i="2" s="1"/>
  <c r="CP756" i="2"/>
  <c r="CJ675" i="2"/>
  <c r="CL675" i="2"/>
  <c r="CM675" i="2" s="1"/>
  <c r="CO675" i="2" s="1"/>
  <c r="BX675" i="2"/>
  <c r="CL664" i="2"/>
  <c r="CM664" i="2" s="1"/>
  <c r="CO664" i="2" s="1"/>
  <c r="CL594" i="2"/>
  <c r="CJ594" i="2"/>
  <c r="BX594" i="2"/>
  <c r="CL512" i="2"/>
  <c r="CJ512" i="2"/>
  <c r="BX512" i="2"/>
  <c r="CH557" i="2"/>
  <c r="CJ461" i="2"/>
  <c r="CL461" i="2"/>
  <c r="CM461" i="2" s="1"/>
  <c r="CO461" i="2" s="1"/>
  <c r="CY443" i="2"/>
  <c r="CR443" i="2"/>
  <c r="CL428" i="2"/>
  <c r="CL523" i="2"/>
  <c r="CH643" i="2"/>
  <c r="CL619" i="2"/>
  <c r="CH529" i="2"/>
  <c r="CM493" i="2"/>
  <c r="CO493" i="2" s="1"/>
  <c r="CM428" i="2"/>
  <c r="CO428" i="2" s="1"/>
  <c r="CH415" i="2"/>
  <c r="CH650" i="2"/>
  <c r="CG598" i="2"/>
  <c r="CG473" i="2"/>
  <c r="CH473" i="2"/>
  <c r="CV508" i="2"/>
  <c r="BX470" i="2"/>
  <c r="CJ470" i="2"/>
  <c r="CL470" i="2"/>
  <c r="CL422" i="2"/>
  <c r="CM422" i="2" s="1"/>
  <c r="CO422" i="2" s="1"/>
  <c r="CG612" i="2"/>
  <c r="CL601" i="2"/>
  <c r="CM601" i="2" s="1"/>
  <c r="CO601" i="2" s="1"/>
  <c r="BX478" i="2"/>
  <c r="CJ478" i="2"/>
  <c r="CL478" i="2"/>
  <c r="CJ449" i="2"/>
  <c r="CL449" i="2"/>
  <c r="CM449" i="2" s="1"/>
  <c r="CO449" i="2" s="1"/>
  <c r="CV449" i="2" s="1"/>
  <c r="CP428" i="2"/>
  <c r="CL416" i="2"/>
  <c r="CM416" i="2" s="1"/>
  <c r="CO416" i="2" s="1"/>
  <c r="CV416" i="2" s="1"/>
  <c r="CG646" i="2"/>
  <c r="CP461" i="2"/>
  <c r="BX440" i="2"/>
  <c r="CV440" i="2" s="1"/>
  <c r="CJ440" i="2"/>
  <c r="CL440" i="2"/>
  <c r="CH409" i="2"/>
  <c r="BX285" i="2"/>
  <c r="BX253" i="2"/>
  <c r="CG405" i="2"/>
  <c r="CG378" i="2"/>
  <c r="CL361" i="2"/>
  <c r="CM361" i="2" s="1"/>
  <c r="CO361" i="2" s="1"/>
  <c r="CL351" i="2"/>
  <c r="CG219" i="2"/>
  <c r="CH219" i="2"/>
  <c r="BX193" i="2"/>
  <c r="CP166" i="2"/>
  <c r="CG391" i="2"/>
  <c r="BX343" i="2"/>
  <c r="CV280" i="2"/>
  <c r="CG282" i="2"/>
  <c r="CH282" i="2"/>
  <c r="CM321" i="2"/>
  <c r="CO321" i="2" s="1"/>
  <c r="CV321" i="2" s="1"/>
  <c r="CH488" i="2"/>
  <c r="CG488" i="2"/>
  <c r="CH576" i="2"/>
  <c r="CG576" i="2"/>
  <c r="CH640" i="2"/>
  <c r="CG640" i="2"/>
  <c r="CM954" i="2"/>
  <c r="CO954" i="2" s="1"/>
  <c r="CH775" i="2"/>
  <c r="CG775" i="2"/>
  <c r="CH843" i="2"/>
  <c r="CG843" i="2"/>
  <c r="CG1083" i="2"/>
  <c r="CH1083" i="2"/>
  <c r="CM1080" i="2"/>
  <c r="CO1080" i="2" s="1"/>
  <c r="CH1215" i="2"/>
  <c r="CG1215" i="2"/>
  <c r="CG1266" i="2"/>
  <c r="CH1266" i="2"/>
  <c r="CH1154" i="2"/>
  <c r="CG1154" i="2"/>
  <c r="CM1378" i="2"/>
  <c r="CO1378" i="2" s="1"/>
  <c r="CL1387" i="2"/>
  <c r="CM1387" i="2" s="1"/>
  <c r="CO1387" i="2" s="1"/>
  <c r="CJ1387" i="2"/>
  <c r="BX1387" i="2"/>
  <c r="CH1561" i="2"/>
  <c r="CG1561" i="2"/>
  <c r="CH1587" i="2"/>
  <c r="CG1587" i="2"/>
  <c r="CM1694" i="2"/>
  <c r="CO1694" i="2" s="1"/>
  <c r="CJ1745" i="2"/>
  <c r="BX1745" i="2"/>
  <c r="CH1810" i="2"/>
  <c r="CG1810" i="2"/>
  <c r="CH1826" i="2"/>
  <c r="CG1826" i="2"/>
  <c r="CG1916" i="2"/>
  <c r="CH1916" i="2"/>
  <c r="CM1902" i="2"/>
  <c r="CO1902" i="2" s="1"/>
  <c r="CM2021" i="2"/>
  <c r="CO2021" i="2" s="1"/>
  <c r="CP1972" i="2"/>
  <c r="CM1972" i="2"/>
  <c r="CO1972" i="2" s="1"/>
  <c r="CM2160" i="2"/>
  <c r="CO2160" i="2" s="1"/>
  <c r="CM2260" i="2"/>
  <c r="CO2260" i="2" s="1"/>
  <c r="CM2345" i="2"/>
  <c r="CO2345" i="2" s="1"/>
  <c r="CH2393" i="2"/>
  <c r="CG2393" i="2"/>
  <c r="CM2464" i="2"/>
  <c r="CO2464" i="2" s="1"/>
  <c r="CV2464" i="2" s="1"/>
  <c r="CP2464" i="2"/>
  <c r="CG2554" i="2"/>
  <c r="CH2554" i="2"/>
  <c r="CM2587" i="2"/>
  <c r="CO2587" i="2" s="1"/>
  <c r="CM2591" i="2"/>
  <c r="CO2591" i="2" s="1"/>
  <c r="CJ322" i="2"/>
  <c r="CV322" i="2" s="1"/>
  <c r="CL322" i="2"/>
  <c r="CM322" i="2" s="1"/>
  <c r="CO322" i="2" s="1"/>
  <c r="CG188" i="2"/>
  <c r="BX422" i="2"/>
  <c r="CP380" i="2"/>
  <c r="CL366" i="2"/>
  <c r="CM366" i="2" s="1"/>
  <c r="CO366" i="2" s="1"/>
  <c r="CJ366" i="2"/>
  <c r="BX366" i="2"/>
  <c r="CL295" i="2"/>
  <c r="CM295" i="2" s="1"/>
  <c r="CO295" i="2" s="1"/>
  <c r="BX279" i="2"/>
  <c r="CL377" i="2"/>
  <c r="CM377" i="2" s="1"/>
  <c r="CO377" i="2" s="1"/>
  <c r="CJ377" i="2"/>
  <c r="BX377" i="2"/>
  <c r="CP279" i="2"/>
  <c r="CM279" i="2"/>
  <c r="CO279" i="2" s="1"/>
  <c r="CL248" i="2"/>
  <c r="CJ248" i="2"/>
  <c r="BX248" i="2"/>
  <c r="CJ231" i="2"/>
  <c r="CL231" i="2"/>
  <c r="CM231" i="2" s="1"/>
  <c r="CO231" i="2" s="1"/>
  <c r="BX170" i="2"/>
  <c r="CL387" i="2"/>
  <c r="CP375" i="2"/>
  <c r="CM375" i="2"/>
  <c r="CO375" i="2" s="1"/>
  <c r="CV375" i="2" s="1"/>
  <c r="CJ333" i="2"/>
  <c r="BX333" i="2"/>
  <c r="CG300" i="2"/>
  <c r="CV171" i="2"/>
  <c r="CJ112" i="2"/>
  <c r="BX112" i="2"/>
  <c r="CL112" i="2"/>
  <c r="CJ100" i="2"/>
  <c r="BX100" i="2"/>
  <c r="CV100" i="2" s="1"/>
  <c r="CL100" i="2"/>
  <c r="CM100" i="2" s="1"/>
  <c r="CO100" i="2" s="1"/>
  <c r="BX87" i="2"/>
  <c r="CV87" i="2" s="1"/>
  <c r="BX59" i="2"/>
  <c r="CH411" i="2"/>
  <c r="CG411" i="2"/>
  <c r="BX367" i="2"/>
  <c r="CV367" i="2" s="1"/>
  <c r="CP353" i="2"/>
  <c r="CG292" i="2"/>
  <c r="CL273" i="2"/>
  <c r="CH202" i="2"/>
  <c r="CG169" i="2"/>
  <c r="CL160" i="2"/>
  <c r="CJ25" i="2"/>
  <c r="BX25" i="2"/>
  <c r="CL25" i="2"/>
  <c r="CL253" i="2"/>
  <c r="CM253" i="2" s="1"/>
  <c r="CO253" i="2" s="1"/>
  <c r="CG140" i="2"/>
  <c r="CL159" i="2"/>
  <c r="CM159" i="2" s="1"/>
  <c r="CO159" i="2" s="1"/>
  <c r="CG114" i="2"/>
  <c r="CM103" i="2"/>
  <c r="CO103" i="2" s="1"/>
  <c r="CL11" i="2"/>
  <c r="CM11" i="2" s="1"/>
  <c r="CO11" i="2" s="1"/>
  <c r="CV11" i="2" s="1"/>
  <c r="CJ173" i="2"/>
  <c r="BX173" i="2"/>
  <c r="CJ55" i="2"/>
  <c r="BX55" i="2"/>
  <c r="CL55" i="2"/>
  <c r="CM55" i="2" s="1"/>
  <c r="CO55" i="2" s="1"/>
  <c r="CH479" i="2"/>
  <c r="CL308" i="2"/>
  <c r="CJ308" i="2"/>
  <c r="BX308" i="2"/>
  <c r="CG60" i="2"/>
  <c r="CH227" i="2"/>
  <c r="CM75" i="2"/>
  <c r="CO75" i="2" s="1"/>
  <c r="CH62" i="2"/>
  <c r="CM27" i="2"/>
  <c r="CO27" i="2" s="1"/>
  <c r="CG593" i="2"/>
  <c r="CH593" i="2"/>
  <c r="CP192" i="2"/>
  <c r="CH198" i="2"/>
  <c r="CG198" i="2"/>
  <c r="CH151" i="2"/>
  <c r="CG151" i="2"/>
  <c r="CG109" i="2"/>
  <c r="CH595" i="2"/>
  <c r="CG12" i="2"/>
  <c r="CG175" i="2"/>
  <c r="CL99" i="2"/>
  <c r="CG73" i="2"/>
  <c r="CJ2" i="2"/>
  <c r="CL2" i="2"/>
  <c r="BX2" i="2"/>
  <c r="CV10" i="2"/>
  <c r="CL1455" i="2"/>
  <c r="CJ1455" i="2"/>
  <c r="BX1455" i="2"/>
  <c r="CL1481" i="2"/>
  <c r="CM1481" i="2" s="1"/>
  <c r="CO1481" i="2" s="1"/>
  <c r="CJ1481" i="2"/>
  <c r="BX1481" i="2"/>
  <c r="CP1406" i="2"/>
  <c r="CM1377" i="2"/>
  <c r="CO1377" i="2" s="1"/>
  <c r="CP1377" i="2"/>
  <c r="CP1369" i="2"/>
  <c r="CG1446" i="2"/>
  <c r="CH1446" i="2"/>
  <c r="CY1401" i="2"/>
  <c r="CR1401" i="2"/>
  <c r="BX1385" i="2"/>
  <c r="CL1385" i="2"/>
  <c r="CM1385" i="2" s="1"/>
  <c r="CO1385" i="2" s="1"/>
  <c r="CJ1385" i="2"/>
  <c r="CP1412" i="2"/>
  <c r="CM1412" i="2"/>
  <c r="CO1412" i="2" s="1"/>
  <c r="CJ1340" i="2"/>
  <c r="BX1340" i="2"/>
  <c r="BX1276" i="2"/>
  <c r="CJ1276" i="2"/>
  <c r="CG1473" i="2"/>
  <c r="CG1455" i="2"/>
  <c r="CL1488" i="2"/>
  <c r="CM1488" i="2" s="1"/>
  <c r="CO1488" i="2" s="1"/>
  <c r="CV1488" i="2" s="1"/>
  <c r="CG1447" i="2"/>
  <c r="CH1383" i="2"/>
  <c r="CG1383" i="2"/>
  <c r="BX1491" i="2"/>
  <c r="CL1491" i="2"/>
  <c r="CM1491" i="2" s="1"/>
  <c r="CO1491" i="2" s="1"/>
  <c r="CJ1491" i="2"/>
  <c r="CH1420" i="2"/>
  <c r="CG1420" i="2"/>
  <c r="CM1400" i="2"/>
  <c r="CO1400" i="2" s="1"/>
  <c r="CV1400" i="2" s="1"/>
  <c r="CP1374" i="2"/>
  <c r="CM1374" i="2"/>
  <c r="CO1374" i="2" s="1"/>
  <c r="CR1458" i="2"/>
  <c r="CY1458" i="2"/>
  <c r="CM1382" i="2"/>
  <c r="CO1382" i="2" s="1"/>
  <c r="CP1382" i="2"/>
  <c r="CV1382" i="2"/>
  <c r="CH1375" i="2"/>
  <c r="CG1375" i="2"/>
  <c r="CP1339" i="2"/>
  <c r="CM1339" i="2"/>
  <c r="CO1339" i="2" s="1"/>
  <c r="CM1264" i="2"/>
  <c r="CO1264" i="2" s="1"/>
  <c r="CM1344" i="2"/>
  <c r="CO1344" i="2" s="1"/>
  <c r="CP1344" i="2"/>
  <c r="CH1300" i="2"/>
  <c r="CR1283" i="2"/>
  <c r="CY1283" i="2"/>
  <c r="CG1296" i="2"/>
  <c r="CG1304" i="2"/>
  <c r="CM1269" i="2"/>
  <c r="CO1269" i="2" s="1"/>
  <c r="CL1347" i="2"/>
  <c r="CM1347" i="2" s="1"/>
  <c r="CO1347" i="2" s="1"/>
  <c r="CP1271" i="2"/>
  <c r="CM1246" i="2"/>
  <c r="CO1246" i="2" s="1"/>
  <c r="CV1246" i="2"/>
  <c r="CJ1232" i="2"/>
  <c r="BX1232" i="2"/>
  <c r="CG1268" i="2"/>
  <c r="CL1284" i="2"/>
  <c r="CP1269" i="2"/>
  <c r="CL1196" i="2"/>
  <c r="CJ1196" i="2"/>
  <c r="BX1196" i="2"/>
  <c r="CL1176" i="2"/>
  <c r="CM1176" i="2" s="1"/>
  <c r="CO1176" i="2" s="1"/>
  <c r="CJ1176" i="2"/>
  <c r="BX1176" i="2"/>
  <c r="CG1189" i="2"/>
  <c r="CJ1093" i="2"/>
  <c r="CL1093" i="2"/>
  <c r="CM1093" i="2" s="1"/>
  <c r="CO1093" i="2" s="1"/>
  <c r="CM1069" i="2"/>
  <c r="CO1069" i="2" s="1"/>
  <c r="CM1049" i="2"/>
  <c r="CO1049" i="2" s="1"/>
  <c r="CR1186" i="2"/>
  <c r="CY1186" i="2"/>
  <c r="CH1147" i="2"/>
  <c r="CG1147" i="2"/>
  <c r="CH1107" i="2"/>
  <c r="CG1107" i="2"/>
  <c r="CJ1090" i="2"/>
  <c r="CL1090" i="2"/>
  <c r="CM1090" i="2" s="1"/>
  <c r="CO1090" i="2" s="1"/>
  <c r="CV1090" i="2" s="1"/>
  <c r="CM1201" i="2"/>
  <c r="CO1201" i="2" s="1"/>
  <c r="CL1185" i="2"/>
  <c r="CM1185" i="2" s="1"/>
  <c r="CO1185" i="2" s="1"/>
  <c r="CJ1185" i="2"/>
  <c r="CG1145" i="2"/>
  <c r="CV1049" i="2"/>
  <c r="CH1250" i="2"/>
  <c r="CG1250" i="2"/>
  <c r="CP1195" i="2"/>
  <c r="BX1124" i="2"/>
  <c r="CL1124" i="2"/>
  <c r="CM1124" i="2" s="1"/>
  <c r="CO1124" i="2" s="1"/>
  <c r="CJ1124" i="2"/>
  <c r="BX1009" i="2"/>
  <c r="CL1009" i="2"/>
  <c r="CJ1009" i="2"/>
  <c r="BX993" i="2"/>
  <c r="CL993" i="2"/>
  <c r="CJ993" i="2"/>
  <c r="BX1116" i="2"/>
  <c r="CL1116" i="2"/>
  <c r="CM1116" i="2" s="1"/>
  <c r="CO1116" i="2" s="1"/>
  <c r="CJ1116" i="2"/>
  <c r="CH1101" i="2"/>
  <c r="CG1101" i="2"/>
  <c r="CP1067" i="2"/>
  <c r="CM1245" i="2"/>
  <c r="CO1245" i="2" s="1"/>
  <c r="CJ1206" i="2"/>
  <c r="BX1206" i="2"/>
  <c r="CL1206" i="2"/>
  <c r="CM1206" i="2" s="1"/>
  <c r="CO1206" i="2" s="1"/>
  <c r="CP1185" i="2"/>
  <c r="CJ1152" i="2"/>
  <c r="BX1152" i="2"/>
  <c r="CJ1092" i="2"/>
  <c r="CV1092" i="2" s="1"/>
  <c r="CL1092" i="2"/>
  <c r="CM1092" i="2" s="1"/>
  <c r="CO1092" i="2" s="1"/>
  <c r="CJ1024" i="2"/>
  <c r="BX1024" i="2"/>
  <c r="CL1187" i="2"/>
  <c r="CJ1187" i="2"/>
  <c r="CP1102" i="2"/>
  <c r="CL1074" i="2"/>
  <c r="CJ1074" i="2"/>
  <c r="BX1074" i="2"/>
  <c r="CP1056" i="2"/>
  <c r="CG1172" i="2"/>
  <c r="CH1119" i="2"/>
  <c r="CL1100" i="2"/>
  <c r="CM1100" i="2" s="1"/>
  <c r="CO1100" i="2" s="1"/>
  <c r="CJ1100" i="2"/>
  <c r="BX1100" i="2"/>
  <c r="CL1040" i="2"/>
  <c r="CG997" i="2"/>
  <c r="CM937" i="2"/>
  <c r="CO937" i="2" s="1"/>
  <c r="CP937" i="2"/>
  <c r="CJ1019" i="2"/>
  <c r="BX1019" i="2"/>
  <c r="CL1019" i="2"/>
  <c r="CM1019" i="2" s="1"/>
  <c r="CO1019" i="2" s="1"/>
  <c r="CG1053" i="2"/>
  <c r="CH1053" i="2"/>
  <c r="CG1027" i="2"/>
  <c r="CL1010" i="2"/>
  <c r="CM1010" i="2" s="1"/>
  <c r="CO1010" i="2" s="1"/>
  <c r="CL992" i="2"/>
  <c r="CM992" i="2" s="1"/>
  <c r="CO992" i="2" s="1"/>
  <c r="CH1043" i="2"/>
  <c r="CG1043" i="2"/>
  <c r="BX921" i="2"/>
  <c r="CL921" i="2"/>
  <c r="CJ921" i="2"/>
  <c r="BX845" i="2"/>
  <c r="CL845" i="2"/>
  <c r="CJ845" i="2"/>
  <c r="BX779" i="2"/>
  <c r="CL779" i="2"/>
  <c r="CJ779" i="2"/>
  <c r="CL719" i="2"/>
  <c r="CJ719" i="2"/>
  <c r="BX719" i="2"/>
  <c r="CM1078" i="2"/>
  <c r="CO1078" i="2" s="1"/>
  <c r="CV1078" i="2" s="1"/>
  <c r="CL1016" i="2"/>
  <c r="CM1016" i="2" s="1"/>
  <c r="CO1016" i="2" s="1"/>
  <c r="CP1019" i="2"/>
  <c r="CP958" i="2"/>
  <c r="CM958" i="2"/>
  <c r="CO958" i="2" s="1"/>
  <c r="CH936" i="2"/>
  <c r="CG936" i="2"/>
  <c r="CP1025" i="2"/>
  <c r="CL739" i="2"/>
  <c r="CJ739" i="2"/>
  <c r="BX739" i="2"/>
  <c r="CG845" i="2"/>
  <c r="CM732" i="2"/>
  <c r="CO732" i="2" s="1"/>
  <c r="CG713" i="2"/>
  <c r="CM665" i="2"/>
  <c r="CO665" i="2" s="1"/>
  <c r="CR908" i="2"/>
  <c r="CY908" i="2"/>
  <c r="CM860" i="2"/>
  <c r="CO860" i="2" s="1"/>
  <c r="CV860" i="2" s="1"/>
  <c r="CV732" i="2"/>
  <c r="CP711" i="2"/>
  <c r="CV926" i="2"/>
  <c r="CY759" i="2"/>
  <c r="CR759" i="2"/>
  <c r="CL738" i="2"/>
  <c r="CP659" i="2"/>
  <c r="CM878" i="2"/>
  <c r="CO878" i="2" s="1"/>
  <c r="CL825" i="2"/>
  <c r="CJ825" i="2"/>
  <c r="BX825" i="2"/>
  <c r="CH811" i="2"/>
  <c r="CP798" i="2"/>
  <c r="CM798" i="2"/>
  <c r="CO798" i="2" s="1"/>
  <c r="CV798" i="2" s="1"/>
  <c r="CH780" i="2"/>
  <c r="CG780" i="2"/>
  <c r="CH698" i="2"/>
  <c r="CG698" i="2"/>
  <c r="CH948" i="2"/>
  <c r="CG925" i="2"/>
  <c r="CL874" i="2"/>
  <c r="CM874" i="2" s="1"/>
  <c r="CO874" i="2" s="1"/>
  <c r="CH859" i="2"/>
  <c r="CG813" i="2"/>
  <c r="CV796" i="2"/>
  <c r="BX655" i="2"/>
  <c r="CL655" i="2"/>
  <c r="CJ655" i="2"/>
  <c r="CG897" i="2"/>
  <c r="CM864" i="2"/>
  <c r="CO864" i="2" s="1"/>
  <c r="CL838" i="2"/>
  <c r="CM838" i="2" s="1"/>
  <c r="CO838" i="2" s="1"/>
  <c r="CV838" i="2" s="1"/>
  <c r="CL808" i="2"/>
  <c r="CM808" i="2" s="1"/>
  <c r="CO808" i="2" s="1"/>
  <c r="CV808" i="2" s="1"/>
  <c r="CG777" i="2"/>
  <c r="CP746" i="2"/>
  <c r="CH654" i="2"/>
  <c r="CG654" i="2"/>
  <c r="CV927" i="2"/>
  <c r="CP894" i="2"/>
  <c r="CP873" i="2"/>
  <c r="CG781" i="2"/>
  <c r="CM765" i="2"/>
  <c r="CO765" i="2" s="1"/>
  <c r="CM687" i="2"/>
  <c r="CO687" i="2" s="1"/>
  <c r="CP687" i="2"/>
  <c r="CV938" i="2"/>
  <c r="CM914" i="2"/>
  <c r="CO914" i="2" s="1"/>
  <c r="CP914" i="2"/>
  <c r="CH854" i="2"/>
  <c r="CG854" i="2"/>
  <c r="CV826" i="2"/>
  <c r="CJ801" i="2"/>
  <c r="BX801" i="2"/>
  <c r="CL586" i="2"/>
  <c r="CJ586" i="2"/>
  <c r="BX586" i="2"/>
  <c r="CJ651" i="2"/>
  <c r="BX651" i="2"/>
  <c r="CL651" i="2"/>
  <c r="CM556" i="2"/>
  <c r="CO556" i="2" s="1"/>
  <c r="CL508" i="2"/>
  <c r="CM508" i="2" s="1"/>
  <c r="CO508" i="2" s="1"/>
  <c r="CP479" i="2"/>
  <c r="CM460" i="2"/>
  <c r="CO460" i="2" s="1"/>
  <c r="CL424" i="2"/>
  <c r="CM424" i="2" s="1"/>
  <c r="CO424" i="2" s="1"/>
  <c r="CJ424" i="2"/>
  <c r="CM413" i="2"/>
  <c r="CO413" i="2" s="1"/>
  <c r="CP413" i="2"/>
  <c r="CG564" i="2"/>
  <c r="CH521" i="2"/>
  <c r="CG521" i="2"/>
  <c r="CH482" i="2"/>
  <c r="CG482" i="2"/>
  <c r="CG641" i="2"/>
  <c r="CH641" i="2"/>
  <c r="CH617" i="2"/>
  <c r="CG617" i="2"/>
  <c r="CL491" i="2"/>
  <c r="CM491" i="2" s="1"/>
  <c r="CO491" i="2" s="1"/>
  <c r="CJ491" i="2"/>
  <c r="CV491" i="2" s="1"/>
  <c r="BX450" i="2"/>
  <c r="CJ450" i="2"/>
  <c r="CL450" i="2"/>
  <c r="CP403" i="2"/>
  <c r="CM403" i="2"/>
  <c r="CO403" i="2" s="1"/>
  <c r="CM596" i="2"/>
  <c r="CO596" i="2" s="1"/>
  <c r="CV596" i="2" s="1"/>
  <c r="BX442" i="2"/>
  <c r="CJ442" i="2"/>
  <c r="CL442" i="2"/>
  <c r="CG603" i="2"/>
  <c r="CH603" i="2"/>
  <c r="CG554" i="2"/>
  <c r="CJ537" i="2"/>
  <c r="CL537" i="2"/>
  <c r="CM537" i="2" s="1"/>
  <c r="CO537" i="2" s="1"/>
  <c r="CH519" i="2"/>
  <c r="CG519" i="2"/>
  <c r="CP470" i="2"/>
  <c r="CM470" i="2"/>
  <c r="CO470" i="2" s="1"/>
  <c r="CV435" i="2"/>
  <c r="BX300" i="2"/>
  <c r="CL300" i="2"/>
  <c r="CJ300" i="2"/>
  <c r="CM611" i="2"/>
  <c r="CO611" i="2" s="1"/>
  <c r="CP611" i="2"/>
  <c r="CP478" i="2"/>
  <c r="CM478" i="2"/>
  <c r="CO478" i="2" s="1"/>
  <c r="CV439" i="2"/>
  <c r="CM644" i="2"/>
  <c r="CO644" i="2" s="1"/>
  <c r="CG629" i="2"/>
  <c r="CH629" i="2"/>
  <c r="CL528" i="2"/>
  <c r="CM492" i="2"/>
  <c r="CO492" i="2" s="1"/>
  <c r="CV492" i="2" s="1"/>
  <c r="CL459" i="2"/>
  <c r="CJ459" i="2"/>
  <c r="CM440" i="2"/>
  <c r="CO440" i="2" s="1"/>
  <c r="CM308" i="2"/>
  <c r="CO308" i="2" s="1"/>
  <c r="CL388" i="2"/>
  <c r="CM388" i="2" s="1"/>
  <c r="CO388" i="2" s="1"/>
  <c r="CJ388" i="2"/>
  <c r="BX388" i="2"/>
  <c r="CL378" i="2"/>
  <c r="CJ378" i="2"/>
  <c r="BX378" i="2"/>
  <c r="CM273" i="2"/>
  <c r="CO273" i="2" s="1"/>
  <c r="CG239" i="2"/>
  <c r="CH239" i="2"/>
  <c r="CM155" i="2"/>
  <c r="CO155" i="2" s="1"/>
  <c r="CP155" i="2"/>
  <c r="CJ374" i="2"/>
  <c r="CL374" i="2"/>
  <c r="CP351" i="2"/>
  <c r="CM351" i="2"/>
  <c r="CO351" i="2" s="1"/>
  <c r="CV296" i="2"/>
  <c r="CL269" i="2"/>
  <c r="CM269" i="2" s="1"/>
  <c r="CO269" i="2" s="1"/>
  <c r="CJ224" i="2"/>
  <c r="CL224" i="2"/>
  <c r="CM224" i="2" s="1"/>
  <c r="CO224" i="2" s="1"/>
  <c r="CJ452" i="2"/>
  <c r="BX452" i="2"/>
  <c r="CV452" i="2" s="1"/>
  <c r="CL452" i="2"/>
  <c r="CM452" i="2" s="1"/>
  <c r="CO452" i="2" s="1"/>
  <c r="CG290" i="2"/>
  <c r="CH290" i="2"/>
  <c r="CM357" i="2"/>
  <c r="CO357" i="2" s="1"/>
  <c r="CH472" i="2"/>
  <c r="CG472" i="2"/>
  <c r="CH496" i="2"/>
  <c r="CG496" i="2"/>
  <c r="CH584" i="2"/>
  <c r="CG584" i="2"/>
  <c r="CH648" i="2"/>
  <c r="CG648" i="2"/>
  <c r="CM962" i="2"/>
  <c r="CO962" i="2" s="1"/>
  <c r="CH787" i="2"/>
  <c r="CG787" i="2"/>
  <c r="CH855" i="2"/>
  <c r="CG855" i="2"/>
  <c r="CM1022" i="2"/>
  <c r="CO1022" i="2" s="1"/>
  <c r="CG1082" i="2"/>
  <c r="CH1082" i="2"/>
  <c r="CH1191" i="2"/>
  <c r="CG1191" i="2"/>
  <c r="CH1158" i="2"/>
  <c r="CG1158" i="2"/>
  <c r="CG1294" i="2"/>
  <c r="CH1294" i="2"/>
  <c r="CM1361" i="2"/>
  <c r="CO1361" i="2" s="1"/>
  <c r="CP1361" i="2"/>
  <c r="CM1398" i="2"/>
  <c r="CO1398" i="2" s="1"/>
  <c r="BX1399" i="2"/>
  <c r="CV1399" i="2" s="1"/>
  <c r="CL1399" i="2"/>
  <c r="CM1399" i="2" s="1"/>
  <c r="CO1399" i="2" s="1"/>
  <c r="CJ1399" i="2"/>
  <c r="CH1569" i="2"/>
  <c r="CG1569" i="2"/>
  <c r="CH1595" i="2"/>
  <c r="CG1595" i="2"/>
  <c r="CM1702" i="2"/>
  <c r="CO1702" i="2" s="1"/>
  <c r="CH1858" i="2"/>
  <c r="CG1858" i="2"/>
  <c r="CG1794" i="2"/>
  <c r="CH1794" i="2"/>
  <c r="CG1905" i="2"/>
  <c r="CH1905" i="2"/>
  <c r="CH1953" i="2"/>
  <c r="CG1953" i="2"/>
  <c r="CH1937" i="2"/>
  <c r="CG1937" i="2"/>
  <c r="CH2025" i="2"/>
  <c r="CG2025" i="2"/>
  <c r="CP1980" i="2"/>
  <c r="CM2199" i="2"/>
  <c r="CO2199" i="2" s="1"/>
  <c r="CM2203" i="2"/>
  <c r="CO2203" i="2" s="1"/>
  <c r="CM2307" i="2"/>
  <c r="CO2307" i="2" s="1"/>
  <c r="CV2307" i="2" s="1"/>
  <c r="CH2362" i="2"/>
  <c r="CG2362" i="2"/>
  <c r="CG2337" i="2"/>
  <c r="CH2337" i="2"/>
  <c r="CH2406" i="2"/>
  <c r="CG2406" i="2"/>
  <c r="CL2536" i="2"/>
  <c r="CM2536" i="2" s="1"/>
  <c r="CO2536" i="2" s="1"/>
  <c r="CJ2536" i="2"/>
  <c r="BX2536" i="2"/>
  <c r="CM412" i="2"/>
  <c r="CO412" i="2" s="1"/>
  <c r="CM374" i="2"/>
  <c r="CO374" i="2" s="1"/>
  <c r="CV374" i="2" s="1"/>
  <c r="CP343" i="2"/>
  <c r="CM343" i="2"/>
  <c r="CO343" i="2" s="1"/>
  <c r="CL312" i="2"/>
  <c r="CM312" i="2" s="1"/>
  <c r="CO312" i="2" s="1"/>
  <c r="CG268" i="2"/>
  <c r="CP357" i="2"/>
  <c r="CH311" i="2"/>
  <c r="CG311" i="2"/>
  <c r="CM242" i="2"/>
  <c r="CO242" i="2" s="1"/>
  <c r="CG215" i="2"/>
  <c r="CH215" i="2"/>
  <c r="CH407" i="2"/>
  <c r="CG407" i="2"/>
  <c r="CV345" i="2"/>
  <c r="CH331" i="2"/>
  <c r="CG331" i="2"/>
  <c r="CL301" i="2"/>
  <c r="CM301" i="2" s="1"/>
  <c r="CO301" i="2" s="1"/>
  <c r="CM286" i="2"/>
  <c r="CO286" i="2" s="1"/>
  <c r="CM214" i="2"/>
  <c r="CO214" i="2" s="1"/>
  <c r="CL371" i="2"/>
  <c r="CJ371" i="2"/>
  <c r="BX371" i="2"/>
  <c r="CJ350" i="2"/>
  <c r="CL350" i="2"/>
  <c r="CM350" i="2" s="1"/>
  <c r="CO350" i="2" s="1"/>
  <c r="CL316" i="2"/>
  <c r="CM316" i="2" s="1"/>
  <c r="CO316" i="2" s="1"/>
  <c r="CV295" i="2"/>
  <c r="CM270" i="2"/>
  <c r="CO270" i="2" s="1"/>
  <c r="CJ238" i="2"/>
  <c r="CL238" i="2"/>
  <c r="CP374" i="2"/>
  <c r="CH291" i="2"/>
  <c r="CG291" i="2"/>
  <c r="CH225" i="2"/>
  <c r="CR212" i="2"/>
  <c r="CY212" i="2"/>
  <c r="CM246" i="2"/>
  <c r="CO246" i="2" s="1"/>
  <c r="CM99" i="2"/>
  <c r="CO99" i="2" s="1"/>
  <c r="CP34" i="2"/>
  <c r="CP128" i="2"/>
  <c r="CJ93" i="2"/>
  <c r="BX93" i="2"/>
  <c r="CL93" i="2"/>
  <c r="CG42" i="2"/>
  <c r="CG25" i="2"/>
  <c r="CL26" i="2"/>
  <c r="CV242" i="2"/>
  <c r="CH82" i="2"/>
  <c r="CM9" i="2"/>
  <c r="CO9" i="2" s="1"/>
  <c r="CP9" i="2"/>
  <c r="CP242" i="2"/>
  <c r="CP141" i="2"/>
  <c r="CH108" i="2"/>
  <c r="CG108" i="2"/>
  <c r="BX8" i="2"/>
  <c r="CJ8" i="2"/>
  <c r="CV8" i="2" s="1"/>
  <c r="CL8" i="2"/>
  <c r="CM8" i="2" s="1"/>
  <c r="CO8" i="2" s="1"/>
  <c r="CH136" i="2"/>
  <c r="CG136" i="2"/>
  <c r="CL90" i="2"/>
  <c r="CJ90" i="2"/>
  <c r="BX90" i="2"/>
  <c r="CJ444" i="2"/>
  <c r="BX444" i="2"/>
  <c r="CV444" i="2" s="1"/>
  <c r="CL444" i="2"/>
  <c r="CJ57" i="2"/>
  <c r="BX57" i="2"/>
  <c r="CL57" i="2"/>
  <c r="CM18" i="2"/>
  <c r="CO18" i="2" s="1"/>
  <c r="CM635" i="2"/>
  <c r="CO635" i="2" s="1"/>
  <c r="CM528" i="2"/>
  <c r="CO528" i="2" s="1"/>
  <c r="CH463" i="2"/>
  <c r="CH195" i="2"/>
  <c r="CG195" i="2"/>
  <c r="CM131" i="2"/>
  <c r="CO131" i="2" s="1"/>
  <c r="CH72" i="2"/>
  <c r="CG72" i="2"/>
  <c r="CP39" i="2"/>
  <c r="CH589" i="2"/>
  <c r="CG512" i="2"/>
  <c r="CL175" i="2"/>
  <c r="CJ175" i="2"/>
  <c r="BX175" i="2"/>
  <c r="CM87" i="2"/>
  <c r="CO87" i="2" s="1"/>
  <c r="CP55" i="2"/>
  <c r="CM2" i="2"/>
  <c r="CO2" i="2" s="1"/>
  <c r="CP2" i="2"/>
  <c r="CJ24" i="2"/>
  <c r="BX24" i="2"/>
  <c r="CJ7" i="2"/>
  <c r="BX7" i="2"/>
  <c r="CR1617" i="2"/>
  <c r="CY1617" i="2"/>
  <c r="CJ1597" i="2"/>
  <c r="BX1597" i="2"/>
  <c r="CH1577" i="2"/>
  <c r="CG1577" i="2"/>
  <c r="CM1609" i="2"/>
  <c r="CO1609" i="2" s="1"/>
  <c r="CH1590" i="2"/>
  <c r="CG1590" i="2"/>
  <c r="CJ1579" i="2"/>
  <c r="BX1579" i="2"/>
  <c r="CV1579" i="2" s="1"/>
  <c r="CL1527" i="2"/>
  <c r="CM1527" i="2" s="1"/>
  <c r="CO1527" i="2" s="1"/>
  <c r="CJ1527" i="2"/>
  <c r="BX1527" i="2"/>
  <c r="CV1592" i="2"/>
  <c r="CJ1575" i="2"/>
  <c r="BX1575" i="2"/>
  <c r="CM1556" i="2"/>
  <c r="CO1556" i="2" s="1"/>
  <c r="CV1556" i="2" s="1"/>
  <c r="CH1494" i="2"/>
  <c r="CG1494" i="2"/>
  <c r="CM1613" i="2"/>
  <c r="CO1613" i="2" s="1"/>
  <c r="CP1613" i="2"/>
  <c r="CJ1571" i="2"/>
  <c r="BX1571" i="2"/>
  <c r="CG1580" i="2"/>
  <c r="CP1566" i="2"/>
  <c r="CM1469" i="2"/>
  <c r="CO1469" i="2" s="1"/>
  <c r="CP1469" i="2"/>
  <c r="CL1447" i="2"/>
  <c r="CJ1447" i="2"/>
  <c r="BX1447" i="2"/>
  <c r="CP1403" i="2"/>
  <c r="CM1403" i="2"/>
  <c r="CO1403" i="2" s="1"/>
  <c r="BX1389" i="2"/>
  <c r="CL1389" i="2"/>
  <c r="CJ1389" i="2"/>
  <c r="CG1380" i="2"/>
  <c r="CH1380" i="2"/>
  <c r="CL1444" i="2"/>
  <c r="CM1444" i="2" s="1"/>
  <c r="CO1444" i="2" s="1"/>
  <c r="CV1444" i="2" s="1"/>
  <c r="CL1392" i="2"/>
  <c r="CM1392" i="2" s="1"/>
  <c r="CO1392" i="2" s="1"/>
  <c r="CJ1392" i="2"/>
  <c r="CJ1332" i="2"/>
  <c r="BX1332" i="2"/>
  <c r="BX1268" i="2"/>
  <c r="CJ1268" i="2"/>
  <c r="CL1449" i="2"/>
  <c r="CM1449" i="2" s="1"/>
  <c r="CO1449" i="2" s="1"/>
  <c r="CJ1449" i="2"/>
  <c r="CM1422" i="2"/>
  <c r="CO1422" i="2" s="1"/>
  <c r="CP1422" i="2"/>
  <c r="BX1411" i="2"/>
  <c r="CL1411" i="2"/>
  <c r="CM1411" i="2" s="1"/>
  <c r="CO1411" i="2" s="1"/>
  <c r="CJ1411" i="2"/>
  <c r="CP1387" i="2"/>
  <c r="CL1486" i="2"/>
  <c r="CM1486" i="2" s="1"/>
  <c r="CO1486" i="2" s="1"/>
  <c r="CL1441" i="2"/>
  <c r="CM1441" i="2" s="1"/>
  <c r="CO1441" i="2" s="1"/>
  <c r="CJ1441" i="2"/>
  <c r="CJ1490" i="2"/>
  <c r="BX1490" i="2"/>
  <c r="CL1490" i="2"/>
  <c r="CM1490" i="2" s="1"/>
  <c r="CO1490" i="2" s="1"/>
  <c r="CM1432" i="2"/>
  <c r="CO1432" i="2" s="1"/>
  <c r="CR1398" i="2"/>
  <c r="CY1398" i="2"/>
  <c r="BX1347" i="2"/>
  <c r="CH1418" i="2"/>
  <c r="CG1418" i="2"/>
  <c r="CH1355" i="2"/>
  <c r="CG1355" i="2"/>
  <c r="CH1318" i="2"/>
  <c r="CG1318" i="2"/>
  <c r="CM1299" i="2"/>
  <c r="CO1299" i="2" s="1"/>
  <c r="CP1299" i="2"/>
  <c r="CM1277" i="2"/>
  <c r="CO1277" i="2" s="1"/>
  <c r="CL1244" i="2"/>
  <c r="CM1244" i="2" s="1"/>
  <c r="CO1244" i="2" s="1"/>
  <c r="CJ1244" i="2"/>
  <c r="CP1298" i="2"/>
  <c r="CV1264" i="2"/>
  <c r="CL1312" i="2"/>
  <c r="CM1312" i="2" s="1"/>
  <c r="CO1312" i="2" s="1"/>
  <c r="CM1231" i="2"/>
  <c r="CO1231" i="2" s="1"/>
  <c r="CP1231" i="2"/>
  <c r="CJ1331" i="2"/>
  <c r="BX1331" i="2"/>
  <c r="CL1331" i="2"/>
  <c r="CM1331" i="2" s="1"/>
  <c r="CO1331" i="2" s="1"/>
  <c r="CM1315" i="2"/>
  <c r="CO1315" i="2" s="1"/>
  <c r="CP1315" i="2"/>
  <c r="CH1271" i="2"/>
  <c r="CV1232" i="2"/>
  <c r="BX1212" i="2"/>
  <c r="CL1212" i="2"/>
  <c r="CJ1212" i="2"/>
  <c r="CP1313" i="2"/>
  <c r="CJ1298" i="2"/>
  <c r="CL1298" i="2"/>
  <c r="CM1298" i="2" s="1"/>
  <c r="CO1298" i="2" s="1"/>
  <c r="CL1268" i="2"/>
  <c r="CL1253" i="2"/>
  <c r="CM1253" i="2" s="1"/>
  <c r="CO1253" i="2" s="1"/>
  <c r="CV1344" i="2"/>
  <c r="CL1255" i="2"/>
  <c r="CM1255" i="2" s="1"/>
  <c r="CO1255" i="2" s="1"/>
  <c r="CV1337" i="2"/>
  <c r="CJ1283" i="2"/>
  <c r="BX1283" i="2"/>
  <c r="CL1283" i="2"/>
  <c r="CV1231" i="2"/>
  <c r="CV1364" i="2"/>
  <c r="CP1337" i="2"/>
  <c r="CG1283" i="2"/>
  <c r="CV1269" i="2"/>
  <c r="CM1207" i="2"/>
  <c r="CO1207" i="2" s="1"/>
  <c r="CP1207" i="2"/>
  <c r="CM1037" i="2"/>
  <c r="CO1037" i="2" s="1"/>
  <c r="CP1062" i="2"/>
  <c r="CG1164" i="2"/>
  <c r="CH1123" i="2"/>
  <c r="CG1123" i="2"/>
  <c r="CJ1102" i="2"/>
  <c r="CL1102" i="2"/>
  <c r="CM1102" i="2" s="1"/>
  <c r="CO1102" i="2" s="1"/>
  <c r="CY1048" i="2"/>
  <c r="CR1048" i="2"/>
  <c r="CV1241" i="2"/>
  <c r="CM1063" i="2"/>
  <c r="CO1063" i="2" s="1"/>
  <c r="CL1034" i="2"/>
  <c r="CM1034" i="2" s="1"/>
  <c r="CO1034" i="2" s="1"/>
  <c r="CJ1034" i="2"/>
  <c r="CG1212" i="2"/>
  <c r="CL1066" i="2"/>
  <c r="CM1066" i="2" s="1"/>
  <c r="CO1066" i="2" s="1"/>
  <c r="CJ1066" i="2"/>
  <c r="CV1066" i="2" s="1"/>
  <c r="CL1232" i="2"/>
  <c r="CM1232" i="2" s="1"/>
  <c r="CO1232" i="2" s="1"/>
  <c r="CP1205" i="2"/>
  <c r="CH1151" i="2"/>
  <c r="CG1151" i="2"/>
  <c r="CG1060" i="2"/>
  <c r="CH1060" i="2"/>
  <c r="BX1006" i="2"/>
  <c r="BX992" i="2"/>
  <c r="BX975" i="2"/>
  <c r="CL975" i="2"/>
  <c r="CJ975" i="2"/>
  <c r="CJ1227" i="2"/>
  <c r="CL1227" i="2"/>
  <c r="CM1227" i="2" s="1"/>
  <c r="CO1227" i="2" s="1"/>
  <c r="CM1035" i="2"/>
  <c r="CO1035" i="2" s="1"/>
  <c r="CV1035" i="2"/>
  <c r="CM1187" i="2"/>
  <c r="CO1187" i="2" s="1"/>
  <c r="CP1187" i="2"/>
  <c r="CH1099" i="2"/>
  <c r="CG1099" i="2"/>
  <c r="CL1001" i="2"/>
  <c r="CM1001" i="2" s="1"/>
  <c r="CO1001" i="2" s="1"/>
  <c r="CJ1001" i="2"/>
  <c r="BX1001" i="2"/>
  <c r="CL947" i="2"/>
  <c r="CM947" i="2" s="1"/>
  <c r="CO947" i="2" s="1"/>
  <c r="CJ947" i="2"/>
  <c r="BX947" i="2"/>
  <c r="CJ1025" i="2"/>
  <c r="BX1025" i="2"/>
  <c r="CJ944" i="2"/>
  <c r="CV944" i="2" s="1"/>
  <c r="CL944" i="2"/>
  <c r="CM944" i="2" s="1"/>
  <c r="CO944" i="2" s="1"/>
  <c r="CM982" i="2"/>
  <c r="CO982" i="2" s="1"/>
  <c r="CJ965" i="2"/>
  <c r="BX965" i="2"/>
  <c r="CL965" i="2"/>
  <c r="CP948" i="2"/>
  <c r="BX837" i="2"/>
  <c r="CL837" i="2"/>
  <c r="CM837" i="2" s="1"/>
  <c r="CO837" i="2" s="1"/>
  <c r="CJ837" i="2"/>
  <c r="BX777" i="2"/>
  <c r="CL777" i="2"/>
  <c r="CJ777" i="2"/>
  <c r="CL707" i="2"/>
  <c r="CM707" i="2" s="1"/>
  <c r="CO707" i="2" s="1"/>
  <c r="CJ707" i="2"/>
  <c r="BX707" i="2"/>
  <c r="CL1014" i="2"/>
  <c r="CM1014" i="2" s="1"/>
  <c r="CO1014" i="2" s="1"/>
  <c r="CV1014" i="2" s="1"/>
  <c r="CM998" i="2"/>
  <c r="CO998" i="2" s="1"/>
  <c r="CG966" i="2"/>
  <c r="CP966" i="2" s="1"/>
  <c r="BX910" i="2"/>
  <c r="CV910" i="2" s="1"/>
  <c r="BX894" i="2"/>
  <c r="CV894" i="2" s="1"/>
  <c r="BX681" i="2"/>
  <c r="CL681" i="2"/>
  <c r="CJ681" i="2"/>
  <c r="CH1003" i="2"/>
  <c r="CG1003" i="2"/>
  <c r="CG975" i="2"/>
  <c r="CG957" i="2"/>
  <c r="CM1068" i="2"/>
  <c r="CO1068" i="2" s="1"/>
  <c r="CM1024" i="2"/>
  <c r="CO1024" i="2" s="1"/>
  <c r="CH987" i="2"/>
  <c r="CG987" i="2"/>
  <c r="CL933" i="2"/>
  <c r="CJ933" i="2"/>
  <c r="BX933" i="2"/>
  <c r="CP907" i="2"/>
  <c r="CL889" i="2"/>
  <c r="CM889" i="2" s="1"/>
  <c r="CO889" i="2" s="1"/>
  <c r="CJ889" i="2"/>
  <c r="BX889" i="2"/>
  <c r="BX874" i="2"/>
  <c r="CL849" i="2"/>
  <c r="CJ849" i="2"/>
  <c r="BX849" i="2"/>
  <c r="BX822" i="2"/>
  <c r="CV822" i="2" s="1"/>
  <c r="CL772" i="2"/>
  <c r="CJ772" i="2"/>
  <c r="BX772" i="2"/>
  <c r="BX759" i="2"/>
  <c r="BX714" i="2"/>
  <c r="CG911" i="2"/>
  <c r="CP842" i="2"/>
  <c r="CM842" i="2"/>
  <c r="CO842" i="2" s="1"/>
  <c r="CV842" i="2" s="1"/>
  <c r="CL810" i="2"/>
  <c r="CM810" i="2" s="1"/>
  <c r="CO810" i="2" s="1"/>
  <c r="CV810" i="2" s="1"/>
  <c r="CM744" i="2"/>
  <c r="CO744" i="2" s="1"/>
  <c r="CV744" i="2" s="1"/>
  <c r="CP744" i="2"/>
  <c r="CL730" i="2"/>
  <c r="CM730" i="2" s="1"/>
  <c r="CO730" i="2" s="1"/>
  <c r="CM712" i="2"/>
  <c r="CO712" i="2" s="1"/>
  <c r="CP660" i="2"/>
  <c r="CR918" i="2"/>
  <c r="CY918" i="2"/>
  <c r="CG901" i="2"/>
  <c r="CM880" i="2"/>
  <c r="CO880" i="2" s="1"/>
  <c r="CV880" i="2" s="1"/>
  <c r="CL858" i="2"/>
  <c r="CM858" i="2" s="1"/>
  <c r="CO858" i="2" s="1"/>
  <c r="CL796" i="2"/>
  <c r="CM796" i="2" s="1"/>
  <c r="CO796" i="2" s="1"/>
  <c r="CY710" i="2"/>
  <c r="CR710" i="2"/>
  <c r="CR688" i="2"/>
  <c r="CY688" i="2"/>
  <c r="CH892" i="2"/>
  <c r="CG892" i="2"/>
  <c r="BX961" i="2"/>
  <c r="CM890" i="2"/>
  <c r="CO890" i="2" s="1"/>
  <c r="CV890" i="2" s="1"/>
  <c r="CP878" i="2"/>
  <c r="CH824" i="2"/>
  <c r="CG824" i="2"/>
  <c r="CM738" i="2"/>
  <c r="CO738" i="2" s="1"/>
  <c r="CV738" i="2" s="1"/>
  <c r="BX486" i="2"/>
  <c r="CL486" i="2"/>
  <c r="CJ486" i="2"/>
  <c r="CG943" i="2"/>
  <c r="CH943" i="2"/>
  <c r="CV924" i="2"/>
  <c r="CH852" i="2"/>
  <c r="CG852" i="2"/>
  <c r="CP716" i="2"/>
  <c r="CG939" i="2"/>
  <c r="CH939" i="2"/>
  <c r="CP702" i="2"/>
  <c r="CL690" i="2"/>
  <c r="CM690" i="2" s="1"/>
  <c r="CO690" i="2" s="1"/>
  <c r="CL684" i="2"/>
  <c r="CM684" i="2" s="1"/>
  <c r="CO684" i="2" s="1"/>
  <c r="CM651" i="2"/>
  <c r="CO651" i="2" s="1"/>
  <c r="BX635" i="2"/>
  <c r="BX611" i="2"/>
  <c r="CV611" i="2" s="1"/>
  <c r="CG893" i="2"/>
  <c r="CL873" i="2"/>
  <c r="CM873" i="2" s="1"/>
  <c r="CO873" i="2" s="1"/>
  <c r="CJ873" i="2"/>
  <c r="BX873" i="2"/>
  <c r="CG849" i="2"/>
  <c r="CH815" i="2"/>
  <c r="CL680" i="2"/>
  <c r="CM680" i="2" s="1"/>
  <c r="CO680" i="2" s="1"/>
  <c r="CJ645" i="2"/>
  <c r="BX645" i="2"/>
  <c r="CL645" i="2"/>
  <c r="BX616" i="2"/>
  <c r="BX602" i="2"/>
  <c r="BX572" i="2"/>
  <c r="BX516" i="2"/>
  <c r="CH800" i="2"/>
  <c r="CG800" i="2"/>
  <c r="CM710" i="2"/>
  <c r="CO710" i="2" s="1"/>
  <c r="CP670" i="2"/>
  <c r="CL578" i="2"/>
  <c r="CJ578" i="2"/>
  <c r="BX578" i="2"/>
  <c r="CG585" i="2"/>
  <c r="CH585" i="2"/>
  <c r="CJ477" i="2"/>
  <c r="CL477" i="2"/>
  <c r="CM477" i="2" s="1"/>
  <c r="CO477" i="2" s="1"/>
  <c r="CM459" i="2"/>
  <c r="CO459" i="2" s="1"/>
  <c r="CP409" i="2"/>
  <c r="CG645" i="2"/>
  <c r="CY616" i="2"/>
  <c r="CR616" i="2"/>
  <c r="CH563" i="2"/>
  <c r="CM536" i="2"/>
  <c r="CO536" i="2" s="1"/>
  <c r="CV536" i="2" s="1"/>
  <c r="CM444" i="2"/>
  <c r="CO444" i="2" s="1"/>
  <c r="CH506" i="2"/>
  <c r="CG506" i="2"/>
  <c r="CY486" i="2"/>
  <c r="CR486" i="2"/>
  <c r="CG450" i="2"/>
  <c r="CM619" i="2"/>
  <c r="CO619" i="2" s="1"/>
  <c r="CL605" i="2"/>
  <c r="CM605" i="2" s="1"/>
  <c r="CO605" i="2" s="1"/>
  <c r="CV461" i="2"/>
  <c r="CG442" i="2"/>
  <c r="CL599" i="2"/>
  <c r="CM599" i="2" s="1"/>
  <c r="CO599" i="2" s="1"/>
  <c r="CL567" i="2"/>
  <c r="CM567" i="2" s="1"/>
  <c r="CO567" i="2" s="1"/>
  <c r="BX292" i="2"/>
  <c r="CL292" i="2"/>
  <c r="CJ292" i="2"/>
  <c r="CV623" i="2"/>
  <c r="CV609" i="2"/>
  <c r="CL580" i="2"/>
  <c r="CM580" i="2" s="1"/>
  <c r="CO580" i="2" s="1"/>
  <c r="CM561" i="2"/>
  <c r="CO561" i="2" s="1"/>
  <c r="CM509" i="2"/>
  <c r="CO509" i="2" s="1"/>
  <c r="CL447" i="2"/>
  <c r="CM447" i="2" s="1"/>
  <c r="CO447" i="2" s="1"/>
  <c r="CJ447" i="2"/>
  <c r="CJ438" i="2"/>
  <c r="BX438" i="2"/>
  <c r="CL438" i="2"/>
  <c r="CM438" i="2" s="1"/>
  <c r="CO438" i="2" s="1"/>
  <c r="CL572" i="2"/>
  <c r="CM572" i="2" s="1"/>
  <c r="CO572" i="2" s="1"/>
  <c r="CP508" i="2"/>
  <c r="CG458" i="2"/>
  <c r="CH458" i="2"/>
  <c r="CJ421" i="2"/>
  <c r="CL421" i="2"/>
  <c r="CM421" i="2" s="1"/>
  <c r="CO421" i="2" s="1"/>
  <c r="BX269" i="2"/>
  <c r="CV308" i="2"/>
  <c r="CJ335" i="2"/>
  <c r="BX335" i="2"/>
  <c r="CL335" i="2"/>
  <c r="CM278" i="2"/>
  <c r="CO278" i="2" s="1"/>
  <c r="CV278" i="2" s="1"/>
  <c r="CG181" i="2"/>
  <c r="CJ456" i="2"/>
  <c r="BX456" i="2"/>
  <c r="CL456" i="2"/>
  <c r="CM456" i="2" s="1"/>
  <c r="CO456" i="2" s="1"/>
  <c r="CG298" i="2"/>
  <c r="CH298" i="2"/>
  <c r="CH464" i="2"/>
  <c r="CG464" i="2"/>
  <c r="CM373" i="2"/>
  <c r="CO373" i="2" s="1"/>
  <c r="CM523" i="2"/>
  <c r="CO523" i="2" s="1"/>
  <c r="CH504" i="2"/>
  <c r="CG504" i="2"/>
  <c r="CH592" i="2"/>
  <c r="CG592" i="2"/>
  <c r="CH669" i="2"/>
  <c r="CG669" i="2"/>
  <c r="CH725" i="2"/>
  <c r="CG725" i="2"/>
  <c r="CH791" i="2"/>
  <c r="CG791" i="2"/>
  <c r="CH863" i="2"/>
  <c r="CG863" i="2"/>
  <c r="CM1050" i="2"/>
  <c r="CO1050" i="2" s="1"/>
  <c r="CP1050" i="2"/>
  <c r="CM1094" i="2"/>
  <c r="CO1094" i="2" s="1"/>
  <c r="CH1199" i="2"/>
  <c r="CG1199" i="2"/>
  <c r="CG1114" i="2"/>
  <c r="CH1114" i="2"/>
  <c r="CH1162" i="2"/>
  <c r="CG1162" i="2"/>
  <c r="CG1302" i="2"/>
  <c r="CH1302" i="2"/>
  <c r="CM1362" i="2"/>
  <c r="CO1362" i="2" s="1"/>
  <c r="CM1402" i="2"/>
  <c r="CO1402" i="2" s="1"/>
  <c r="CH1573" i="2"/>
  <c r="CG1573" i="2"/>
  <c r="CH1629" i="2"/>
  <c r="CG1629" i="2"/>
  <c r="CJ1713" i="2"/>
  <c r="BX1713" i="2"/>
  <c r="CH1866" i="2"/>
  <c r="CG1866" i="2"/>
  <c r="CH1818" i="2"/>
  <c r="CG1818" i="2"/>
  <c r="CH1945" i="2"/>
  <c r="CG1945" i="2"/>
  <c r="CG1896" i="2"/>
  <c r="CH1896" i="2"/>
  <c r="CH1961" i="2"/>
  <c r="CG1961" i="2"/>
  <c r="CM1932" i="2"/>
  <c r="CO1932" i="2" s="1"/>
  <c r="CM2063" i="2"/>
  <c r="CO2063" i="2" s="1"/>
  <c r="CG2137" i="2"/>
  <c r="CH2137" i="2"/>
  <c r="CG2200" i="2"/>
  <c r="CH2200" i="2"/>
  <c r="CM2215" i="2"/>
  <c r="CO2215" i="2" s="1"/>
  <c r="CP2292" i="2"/>
  <c r="CM2292" i="2"/>
  <c r="CO2292" i="2" s="1"/>
  <c r="CM2400" i="2"/>
  <c r="CO2400" i="2" s="1"/>
  <c r="CL2460" i="2"/>
  <c r="CM2460" i="2" s="1"/>
  <c r="CO2460" i="2" s="1"/>
  <c r="CJ2460" i="2"/>
  <c r="BX2460" i="2"/>
  <c r="CH2598" i="2"/>
  <c r="CG2598" i="2"/>
  <c r="CV373" i="2"/>
  <c r="CJ332" i="2"/>
  <c r="BX332" i="2"/>
  <c r="CJ234" i="2"/>
  <c r="CL234" i="2"/>
  <c r="CM234" i="2" s="1"/>
  <c r="CO234" i="2" s="1"/>
  <c r="CH352" i="2"/>
  <c r="CG352" i="2"/>
  <c r="CH336" i="2"/>
  <c r="CG336" i="2"/>
  <c r="CP359" i="2"/>
  <c r="CH344" i="2"/>
  <c r="CG344" i="2"/>
  <c r="CG330" i="2"/>
  <c r="CH330" i="2"/>
  <c r="CH299" i="2"/>
  <c r="CG299" i="2"/>
  <c r="CP273" i="2"/>
  <c r="CM395" i="2"/>
  <c r="CO395" i="2" s="1"/>
  <c r="CH315" i="2"/>
  <c r="CG315" i="2"/>
  <c r="CV269" i="2"/>
  <c r="CJ140" i="2"/>
  <c r="BX140" i="2"/>
  <c r="CL140" i="2"/>
  <c r="BX99" i="2"/>
  <c r="CV99" i="2" s="1"/>
  <c r="CH426" i="2"/>
  <c r="CG426" i="2"/>
  <c r="CP387" i="2"/>
  <c r="CM387" i="2"/>
  <c r="CO387" i="2" s="1"/>
  <c r="CP363" i="2"/>
  <c r="CM363" i="2"/>
  <c r="CO363" i="2" s="1"/>
  <c r="CV363" i="2" s="1"/>
  <c r="CP337" i="2"/>
  <c r="CP323" i="2"/>
  <c r="CM323" i="2"/>
  <c r="CO323" i="2" s="1"/>
  <c r="CV323" i="2" s="1"/>
  <c r="CM238" i="2"/>
  <c r="CO238" i="2" s="1"/>
  <c r="CL181" i="2"/>
  <c r="CJ157" i="2"/>
  <c r="BX157" i="2"/>
  <c r="CM199" i="2"/>
  <c r="CO199" i="2" s="1"/>
  <c r="CY67" i="2"/>
  <c r="CR67" i="2"/>
  <c r="CM160" i="2"/>
  <c r="CO160" i="2" s="1"/>
  <c r="CG93" i="2"/>
  <c r="CG77" i="2"/>
  <c r="CH77" i="2"/>
  <c r="CG390" i="2"/>
  <c r="CH390" i="2"/>
  <c r="CM157" i="2"/>
  <c r="CO157" i="2" s="1"/>
  <c r="CL70" i="2"/>
  <c r="CJ70" i="2"/>
  <c r="BX70" i="2"/>
  <c r="CV39" i="2"/>
  <c r="CL22" i="2"/>
  <c r="CH613" i="2"/>
  <c r="CG553" i="2"/>
  <c r="CH553" i="2"/>
  <c r="CL34" i="2"/>
  <c r="CM34" i="2" s="1"/>
  <c r="CO34" i="2" s="1"/>
  <c r="CJ34" i="2"/>
  <c r="BX34" i="2"/>
  <c r="CG423" i="2"/>
  <c r="CH423" i="2"/>
  <c r="CG70" i="2"/>
  <c r="CG57" i="2"/>
  <c r="CP523" i="2"/>
  <c r="CL193" i="2"/>
  <c r="CM193" i="2" s="1"/>
  <c r="CO193" i="2" s="1"/>
  <c r="CL122" i="2"/>
  <c r="CM122" i="2" s="1"/>
  <c r="CO122" i="2" s="1"/>
  <c r="CJ122" i="2"/>
  <c r="BX122" i="2"/>
  <c r="CV122" i="2" s="1"/>
  <c r="CP99" i="2"/>
  <c r="CG497" i="2"/>
  <c r="CH497" i="2"/>
  <c r="CV339" i="2"/>
  <c r="CV86" i="2"/>
  <c r="CJ65" i="2"/>
  <c r="BX65" i="2"/>
  <c r="CL65" i="2"/>
  <c r="CM65" i="2" s="1"/>
  <c r="CO65" i="2" s="1"/>
  <c r="CG53" i="2"/>
  <c r="CH53" i="2"/>
  <c r="CJ16" i="2"/>
  <c r="BX16" i="2"/>
  <c r="CV16" i="2" s="1"/>
  <c r="CM24" i="2"/>
  <c r="CO24" i="2" s="1"/>
  <c r="CP24" i="2"/>
  <c r="CM7" i="2"/>
  <c r="CO7" i="2" s="1"/>
  <c r="CV2441" i="2" l="1"/>
  <c r="CV332" i="2"/>
  <c r="CV711" i="2"/>
  <c r="CV1427" i="2"/>
  <c r="CV1395" i="2"/>
  <c r="CV270" i="2"/>
  <c r="CV2241" i="2"/>
  <c r="CV2240" i="2"/>
  <c r="CJ2016" i="2"/>
  <c r="BX2016" i="2"/>
  <c r="CJ361" i="2"/>
  <c r="BX361" i="2"/>
  <c r="CV1782" i="2"/>
  <c r="CV84" i="2"/>
  <c r="CV1627" i="2"/>
  <c r="CJ325" i="2"/>
  <c r="CL325" i="2"/>
  <c r="CM325" i="2" s="1"/>
  <c r="CO325" i="2" s="1"/>
  <c r="CV325" i="2" s="1"/>
  <c r="BX325" i="2"/>
  <c r="CJ984" i="2"/>
  <c r="BX984" i="2"/>
  <c r="CL984" i="2"/>
  <c r="CM984" i="2" s="1"/>
  <c r="CO984" i="2" s="1"/>
  <c r="CV984" i="2" s="1"/>
  <c r="CJ2156" i="2"/>
  <c r="BX2156" i="2"/>
  <c r="CL2156" i="2"/>
  <c r="CM2156" i="2" s="1"/>
  <c r="CO2156" i="2" s="1"/>
  <c r="CV2156" i="2" s="1"/>
  <c r="CV2537" i="2"/>
  <c r="CV1088" i="2"/>
  <c r="CV1769" i="2"/>
  <c r="CV1991" i="2"/>
  <c r="CV1042" i="2"/>
  <c r="CV2551" i="2"/>
  <c r="CJ1649" i="2"/>
  <c r="CL1649" i="2"/>
  <c r="CM1649" i="2" s="1"/>
  <c r="CO1649" i="2" s="1"/>
  <c r="CV1649" i="2" s="1"/>
  <c r="CJ359" i="2"/>
  <c r="BX359" i="2"/>
  <c r="CL359" i="2"/>
  <c r="CM359" i="2" s="1"/>
  <c r="CO359" i="2" s="1"/>
  <c r="CV359" i="2" s="1"/>
  <c r="CV947" i="2"/>
  <c r="CV50" i="2"/>
  <c r="CV2339" i="2"/>
  <c r="CV2276" i="2"/>
  <c r="CV1277" i="2"/>
  <c r="CV2596" i="2"/>
  <c r="CV2398" i="2"/>
  <c r="CV2160" i="2"/>
  <c r="CV2409" i="2"/>
  <c r="CV2165" i="2"/>
  <c r="CJ115" i="2"/>
  <c r="CL115" i="2"/>
  <c r="CM115" i="2" s="1"/>
  <c r="CO115" i="2" s="1"/>
  <c r="BX115" i="2"/>
  <c r="CJ2213" i="2"/>
  <c r="BX2213" i="2"/>
  <c r="CV2213" i="2" s="1"/>
  <c r="CV2460" i="2"/>
  <c r="CV421" i="2"/>
  <c r="CV2536" i="2"/>
  <c r="CV224" i="2"/>
  <c r="CV388" i="2"/>
  <c r="CV665" i="2"/>
  <c r="CV1156" i="2"/>
  <c r="CV1480" i="2"/>
  <c r="CV2498" i="2"/>
  <c r="CJ186" i="2"/>
  <c r="BX186" i="2"/>
  <c r="CV186" i="2" s="1"/>
  <c r="CL186" i="2"/>
  <c r="CM186" i="2" s="1"/>
  <c r="CO186" i="2" s="1"/>
  <c r="CJ351" i="2"/>
  <c r="BX351" i="2"/>
  <c r="CV351" i="2" s="1"/>
  <c r="CJ2163" i="2"/>
  <c r="CL2163" i="2"/>
  <c r="CM2163" i="2" s="1"/>
  <c r="CO2163" i="2" s="1"/>
  <c r="CV1549" i="2"/>
  <c r="CJ428" i="2"/>
  <c r="BX428" i="2"/>
  <c r="CV428" i="2" s="1"/>
  <c r="CJ970" i="2"/>
  <c r="CL970" i="2"/>
  <c r="CM970" i="2" s="1"/>
  <c r="CO970" i="2" s="1"/>
  <c r="CJ1754" i="2"/>
  <c r="BX1754" i="2"/>
  <c r="CL1754" i="2"/>
  <c r="CM1754" i="2" s="1"/>
  <c r="CO1754" i="2" s="1"/>
  <c r="CV34" i="2"/>
  <c r="CV1745" i="2"/>
  <c r="CV841" i="2"/>
  <c r="CV1063" i="2"/>
  <c r="CV1891" i="2"/>
  <c r="CV2590" i="2"/>
  <c r="CV2604" i="2"/>
  <c r="CV2407" i="2"/>
  <c r="CJ986" i="2"/>
  <c r="BX986" i="2"/>
  <c r="CL986" i="2"/>
  <c r="CM986" i="2" s="1"/>
  <c r="CO986" i="2" s="1"/>
  <c r="CJ998" i="2"/>
  <c r="BX998" i="2"/>
  <c r="CV998" i="2" s="1"/>
  <c r="CJ2038" i="2"/>
  <c r="CL2038" i="2"/>
  <c r="CM2038" i="2" s="1"/>
  <c r="CO2038" i="2" s="1"/>
  <c r="CJ1103" i="2"/>
  <c r="BX1103" i="2"/>
  <c r="CY982" i="2"/>
  <c r="CR982" i="2"/>
  <c r="CV1501" i="2"/>
  <c r="CR387" i="2"/>
  <c r="CY387" i="2"/>
  <c r="CV477" i="2"/>
  <c r="CV707" i="2"/>
  <c r="CV837" i="2"/>
  <c r="CV238" i="2"/>
  <c r="CV1491" i="2"/>
  <c r="CV1481" i="2"/>
  <c r="CV253" i="2"/>
  <c r="CV919" i="2"/>
  <c r="CV1290" i="2"/>
  <c r="CV1917" i="2"/>
  <c r="CV427" i="2"/>
  <c r="CV1056" i="2"/>
  <c r="CV493" i="2"/>
  <c r="CV1299" i="2"/>
  <c r="CV2274" i="2"/>
  <c r="CV2343" i="2"/>
  <c r="CV125" i="2"/>
  <c r="CV1023" i="2"/>
  <c r="CV1314" i="2"/>
  <c r="CV1602" i="2"/>
  <c r="CV2383" i="2"/>
  <c r="CV1505" i="2"/>
  <c r="CV384" i="2"/>
  <c r="CV590" i="2"/>
  <c r="CV1613" i="2"/>
  <c r="CV1876" i="2"/>
  <c r="CV1584" i="2"/>
  <c r="CV1369" i="2"/>
  <c r="CV2535" i="2"/>
  <c r="CV38" i="2"/>
  <c r="CV2311" i="2"/>
  <c r="CJ1291" i="2"/>
  <c r="CL1291" i="2"/>
  <c r="CM1291" i="2" s="1"/>
  <c r="CO1291" i="2" s="1"/>
  <c r="CJ950" i="2"/>
  <c r="BX950" i="2"/>
  <c r="CV1856" i="2"/>
  <c r="CP1856" i="2"/>
  <c r="CJ2046" i="2"/>
  <c r="BX2046" i="2"/>
  <c r="CV2046" i="2" s="1"/>
  <c r="CJ2481" i="2"/>
  <c r="BX2481" i="2"/>
  <c r="CL2481" i="2"/>
  <c r="CM2481" i="2" s="1"/>
  <c r="CO2481" i="2" s="1"/>
  <c r="CV157" i="2"/>
  <c r="CV1713" i="2"/>
  <c r="CV1661" i="2"/>
  <c r="CV2182" i="2"/>
  <c r="CV1664" i="2"/>
  <c r="CV2350" i="2"/>
  <c r="CV1667" i="2"/>
  <c r="CV1705" i="2"/>
  <c r="CV990" i="2"/>
  <c r="CV1944" i="2"/>
  <c r="CV1654" i="2"/>
  <c r="CV2095" i="2"/>
  <c r="CV1797" i="2"/>
  <c r="CV2255" i="2"/>
  <c r="CV2542" i="2"/>
  <c r="CV2178" i="2"/>
  <c r="CV1847" i="2"/>
  <c r="CV1434" i="2"/>
  <c r="CJ934" i="2"/>
  <c r="BX934" i="2"/>
  <c r="CJ1285" i="2"/>
  <c r="BX1285" i="2"/>
  <c r="CJ2452" i="2"/>
  <c r="BX2452" i="2"/>
  <c r="CV2452" i="2" s="1"/>
  <c r="CL2452" i="2"/>
  <c r="CM2452" i="2" s="1"/>
  <c r="CO2452" i="2" s="1"/>
  <c r="CJ1662" i="2"/>
  <c r="BX1662" i="2"/>
  <c r="CL1662" i="2"/>
  <c r="CM1662" i="2" s="1"/>
  <c r="CO1662" i="2" s="1"/>
  <c r="CJ1323" i="2"/>
  <c r="BX1323" i="2"/>
  <c r="CJ2189" i="2"/>
  <c r="BX2189" i="2"/>
  <c r="CJ1766" i="2"/>
  <c r="CL1766" i="2"/>
  <c r="CM1766" i="2" s="1"/>
  <c r="CO1766" i="2" s="1"/>
  <c r="BX1766" i="2"/>
  <c r="CV459" i="2"/>
  <c r="CV1054" i="2"/>
  <c r="CV1533" i="2"/>
  <c r="CV1067" i="2"/>
  <c r="CV1726" i="2"/>
  <c r="CV2298" i="2"/>
  <c r="CV1522" i="2"/>
  <c r="CV218" i="2"/>
  <c r="CV2374" i="2"/>
  <c r="CV750" i="2"/>
  <c r="CV915" i="2"/>
  <c r="CV1709" i="2"/>
  <c r="CV1565" i="2"/>
  <c r="CV2062" i="2"/>
  <c r="CV2316" i="2"/>
  <c r="CV2426" i="2"/>
  <c r="CV2210" i="2"/>
  <c r="CV2565" i="2"/>
  <c r="CJ1087" i="2"/>
  <c r="CL1087" i="2"/>
  <c r="CM1087" i="2" s="1"/>
  <c r="CO1087" i="2" s="1"/>
  <c r="CJ2158" i="2"/>
  <c r="CL2158" i="2"/>
  <c r="CM2158" i="2" s="1"/>
  <c r="CO2158" i="2" s="1"/>
  <c r="BX2158" i="2"/>
  <c r="CV1285" i="2"/>
  <c r="CP1285" i="2"/>
  <c r="CJ2154" i="2"/>
  <c r="BX2154" i="2"/>
  <c r="CV2154" i="2" s="1"/>
  <c r="CJ1839" i="2"/>
  <c r="CL1839" i="2"/>
  <c r="CM1839" i="2" s="1"/>
  <c r="CO1839" i="2" s="1"/>
  <c r="CV714" i="2"/>
  <c r="CV2318" i="2"/>
  <c r="CV412" i="2"/>
  <c r="CV963" i="2"/>
  <c r="CV942" i="2"/>
  <c r="CV566" i="2"/>
  <c r="CV816" i="2"/>
  <c r="CV2167" i="2"/>
  <c r="CV1727" i="2"/>
  <c r="CV1422" i="2"/>
  <c r="CV693" i="2"/>
  <c r="CV1986" i="2"/>
  <c r="CV2211" i="2"/>
  <c r="CV2431" i="2"/>
  <c r="CV2553" i="2"/>
  <c r="CV1873" i="2"/>
  <c r="CV1685" i="2"/>
  <c r="CV2606" i="2"/>
  <c r="CV2385" i="2"/>
  <c r="CJ688" i="2"/>
  <c r="BX688" i="2"/>
  <c r="CJ2617" i="2"/>
  <c r="BX2617" i="2"/>
  <c r="CL2617" i="2"/>
  <c r="CM2617" i="2" s="1"/>
  <c r="CO2617" i="2" s="1"/>
  <c r="CV1490" i="2"/>
  <c r="CV1100" i="2"/>
  <c r="CV1368" i="2"/>
  <c r="CV636" i="2"/>
  <c r="CV1609" i="2"/>
  <c r="CV530" i="2"/>
  <c r="CV1391" i="2"/>
  <c r="CV1582" i="2"/>
  <c r="CV1747" i="2"/>
  <c r="CV417" i="2"/>
  <c r="CV1270" i="2"/>
  <c r="CV958" i="2"/>
  <c r="CV2083" i="2"/>
  <c r="CV1645" i="2"/>
  <c r="CV2533" i="2"/>
  <c r="CV2601" i="2"/>
  <c r="CV2559" i="2"/>
  <c r="CJ587" i="2"/>
  <c r="BX587" i="2"/>
  <c r="CL587" i="2"/>
  <c r="CM587" i="2" s="1"/>
  <c r="CO587" i="2" s="1"/>
  <c r="CJ1016" i="2"/>
  <c r="BX1016" i="2"/>
  <c r="CV1016" i="2" s="1"/>
  <c r="CJ1357" i="2"/>
  <c r="BX1357" i="2"/>
  <c r="CV1357" i="2" s="1"/>
  <c r="CV1093" i="2"/>
  <c r="CV1010" i="2"/>
  <c r="CV59" i="2"/>
  <c r="CV1072" i="2"/>
  <c r="CV159" i="2"/>
  <c r="CV177" i="2"/>
  <c r="CV723" i="2"/>
  <c r="CV190" i="2"/>
  <c r="CV967" i="2"/>
  <c r="CV1096" i="2"/>
  <c r="CV1257" i="2"/>
  <c r="CV1374" i="2"/>
  <c r="CV1384" i="2"/>
  <c r="CV2195" i="2"/>
  <c r="CV2379" i="2"/>
  <c r="CV670" i="2"/>
  <c r="CV1417" i="2"/>
  <c r="CV165" i="2"/>
  <c r="CV2155" i="2"/>
  <c r="CV58" i="2"/>
  <c r="CV2206" i="2"/>
  <c r="CV828" i="2"/>
  <c r="CV2400" i="2"/>
  <c r="CV2444" i="2"/>
  <c r="CV2399" i="2"/>
  <c r="CV2291" i="2"/>
  <c r="CV2345" i="2"/>
  <c r="CV2358" i="2"/>
  <c r="CJ908" i="2"/>
  <c r="CL908" i="2"/>
  <c r="CM908" i="2" s="1"/>
  <c r="CO908" i="2" s="1"/>
  <c r="BX908" i="2"/>
  <c r="CV874" i="2"/>
  <c r="CV1392" i="2"/>
  <c r="CV1385" i="2"/>
  <c r="CV937" i="2"/>
  <c r="CV380" i="2"/>
  <c r="CV142" i="2"/>
  <c r="CV970" i="2"/>
  <c r="CV95" i="2"/>
  <c r="CV771" i="2"/>
  <c r="CV720" i="2"/>
  <c r="CV1631" i="2"/>
  <c r="CV2446" i="2"/>
  <c r="CV1174" i="2"/>
  <c r="CV878" i="2"/>
  <c r="CV988" i="2"/>
  <c r="CV2164" i="2"/>
  <c r="CV689" i="2"/>
  <c r="CV9" i="2"/>
  <c r="CV61" i="2"/>
  <c r="CV2197" i="2"/>
  <c r="CV2540" i="2"/>
  <c r="CV1624" i="2"/>
  <c r="CV2098" i="2"/>
  <c r="CV2179" i="2"/>
  <c r="CV1249" i="2"/>
  <c r="CV1538" i="2"/>
  <c r="CV2550" i="2"/>
  <c r="CV2391" i="2"/>
  <c r="CY2391" i="2" s="1"/>
  <c r="CV2516" i="2"/>
  <c r="CV1909" i="2"/>
  <c r="CJ599" i="2"/>
  <c r="BX599" i="2"/>
  <c r="CJ601" i="2"/>
  <c r="BX601" i="2"/>
  <c r="CJ31" i="2"/>
  <c r="CL31" i="2"/>
  <c r="CM31" i="2" s="1"/>
  <c r="CO31" i="2" s="1"/>
  <c r="BX31" i="2"/>
  <c r="CV31" i="2" s="1"/>
  <c r="CJ2059" i="2"/>
  <c r="CL2059" i="2"/>
  <c r="CM2059" i="2" s="1"/>
  <c r="CO2059" i="2" s="1"/>
  <c r="CJ1426" i="2"/>
  <c r="CL1426" i="2"/>
  <c r="CM1426" i="2" s="1"/>
  <c r="CO1426" i="2" s="1"/>
  <c r="BX1426" i="2"/>
  <c r="CP2071" i="2"/>
  <c r="CV1001" i="2"/>
  <c r="CY1001" i="2" s="1"/>
  <c r="CV1034" i="2"/>
  <c r="CV969" i="2"/>
  <c r="CV2189" i="2"/>
  <c r="CV1432" i="2"/>
  <c r="CV360" i="2"/>
  <c r="CV2461" i="2"/>
  <c r="CV2611" i="2"/>
  <c r="CV2295" i="2"/>
  <c r="CV830" i="2"/>
  <c r="CJ527" i="2"/>
  <c r="CL527" i="2"/>
  <c r="CM527" i="2" s="1"/>
  <c r="CO527" i="2" s="1"/>
  <c r="BX527" i="2"/>
  <c r="CJ773" i="2"/>
  <c r="CL773" i="2"/>
  <c r="CM773" i="2" s="1"/>
  <c r="CO773" i="2" s="1"/>
  <c r="BX773" i="2"/>
  <c r="CJ1470" i="2"/>
  <c r="BX1470" i="2"/>
  <c r="CL1470" i="2"/>
  <c r="CM1470" i="2" s="1"/>
  <c r="CO1470" i="2" s="1"/>
  <c r="CJ2625" i="2"/>
  <c r="CL2625" i="2"/>
  <c r="CM2625" i="2" s="1"/>
  <c r="CO2625" i="2" s="1"/>
  <c r="BX2625" i="2"/>
  <c r="CJ1639" i="2"/>
  <c r="BX1639" i="2"/>
  <c r="CJ2327" i="2"/>
  <c r="BX2327" i="2"/>
  <c r="CL2327" i="2"/>
  <c r="CM2327" i="2" s="1"/>
  <c r="CO2327" i="2" s="1"/>
  <c r="CR2098" i="2"/>
  <c r="CY2098" i="2"/>
  <c r="CR2391" i="2"/>
  <c r="CR2351" i="2"/>
  <c r="CY2351" i="2"/>
  <c r="CY1554" i="2"/>
  <c r="CR1554" i="2"/>
  <c r="CY2516" i="2"/>
  <c r="CR2516" i="2"/>
  <c r="CY2388" i="2"/>
  <c r="CR2388" i="2"/>
  <c r="CY1909" i="2"/>
  <c r="CR1909" i="2"/>
  <c r="CY2307" i="2"/>
  <c r="CR2307" i="2"/>
  <c r="CY1014" i="2"/>
  <c r="CR1014" i="2"/>
  <c r="CY944" i="2"/>
  <c r="CR944" i="2"/>
  <c r="CV1227" i="2"/>
  <c r="CY1034" i="2"/>
  <c r="CR1034" i="2"/>
  <c r="CY1444" i="2"/>
  <c r="CR1444" i="2"/>
  <c r="CV537" i="2"/>
  <c r="CV410" i="2"/>
  <c r="CY127" i="2"/>
  <c r="CR127" i="2"/>
  <c r="CR969" i="2"/>
  <c r="CY969" i="2"/>
  <c r="CR43" i="2"/>
  <c r="CY43" i="2"/>
  <c r="CR515" i="2"/>
  <c r="CY515" i="2"/>
  <c r="CV769" i="2"/>
  <c r="CV1306" i="2"/>
  <c r="CR1292" i="2"/>
  <c r="CY1292" i="2"/>
  <c r="CY2189" i="2"/>
  <c r="CR2189" i="2"/>
  <c r="CR2186" i="2"/>
  <c r="CY2186" i="2"/>
  <c r="CY1432" i="2"/>
  <c r="CR1432" i="2"/>
  <c r="CY360" i="2"/>
  <c r="CR360" i="2"/>
  <c r="CY471" i="2"/>
  <c r="CR471" i="2"/>
  <c r="CY1644" i="2"/>
  <c r="CR1644" i="2"/>
  <c r="CY161" i="2"/>
  <c r="CR161" i="2"/>
  <c r="CY2332" i="2"/>
  <c r="CR2332" i="2"/>
  <c r="CR485" i="2"/>
  <c r="CY485" i="2"/>
  <c r="CY2071" i="2"/>
  <c r="CR2071" i="2"/>
  <c r="CY1636" i="2"/>
  <c r="CR1636" i="2"/>
  <c r="CR2138" i="2"/>
  <c r="CY2138" i="2"/>
  <c r="CY1787" i="2"/>
  <c r="CR1787" i="2"/>
  <c r="CR2384" i="2"/>
  <c r="CY2384" i="2"/>
  <c r="CY2551" i="2"/>
  <c r="CR2551" i="2"/>
  <c r="CR2461" i="2"/>
  <c r="CY2461" i="2"/>
  <c r="CY2590" i="2"/>
  <c r="CR2590" i="2"/>
  <c r="CV2309" i="2"/>
  <c r="CY658" i="2"/>
  <c r="CR658" i="2"/>
  <c r="CY1899" i="2"/>
  <c r="CR1899" i="2"/>
  <c r="CY2308" i="2"/>
  <c r="CR2308" i="2"/>
  <c r="CR2407" i="2"/>
  <c r="CY2407" i="2"/>
  <c r="CY2611" i="2"/>
  <c r="CR2611" i="2"/>
  <c r="CY2295" i="2"/>
  <c r="CR2295" i="2"/>
  <c r="CY2432" i="2"/>
  <c r="CR2432" i="2"/>
  <c r="CR830" i="2"/>
  <c r="CY830" i="2"/>
  <c r="CY596" i="2"/>
  <c r="CR596" i="2"/>
  <c r="CR2131" i="2"/>
  <c r="CY2131" i="2"/>
  <c r="CY1988" i="2"/>
  <c r="CR1988" i="2"/>
  <c r="CR477" i="2"/>
  <c r="CY477" i="2"/>
  <c r="CY707" i="2"/>
  <c r="CR707" i="2"/>
  <c r="CR238" i="2"/>
  <c r="CY238" i="2"/>
  <c r="CY1491" i="2"/>
  <c r="CR1491" i="2"/>
  <c r="CY416" i="2"/>
  <c r="CR416" i="2"/>
  <c r="CV1486" i="2"/>
  <c r="CR1564" i="2"/>
  <c r="CY1564" i="2"/>
  <c r="CY1190" i="2"/>
  <c r="CR1190" i="2"/>
  <c r="CR1290" i="2"/>
  <c r="CY1290" i="2"/>
  <c r="CR1549" i="2"/>
  <c r="CY1549" i="2"/>
  <c r="CR1917" i="2"/>
  <c r="CY1917" i="2"/>
  <c r="CY427" i="2"/>
  <c r="CR427" i="2"/>
  <c r="CY1056" i="2"/>
  <c r="CR1056" i="2"/>
  <c r="CV1312" i="2"/>
  <c r="CR493" i="2"/>
  <c r="CY493" i="2"/>
  <c r="CV983" i="2"/>
  <c r="CY1299" i="2"/>
  <c r="CR1299" i="2"/>
  <c r="CY1252" i="2"/>
  <c r="CR1252" i="2"/>
  <c r="CY1936" i="2"/>
  <c r="CR1936" i="2"/>
  <c r="CY2274" i="2"/>
  <c r="CR2274" i="2"/>
  <c r="CR2343" i="2"/>
  <c r="CY2343" i="2"/>
  <c r="CR125" i="2"/>
  <c r="CY125" i="2"/>
  <c r="CY255" i="2"/>
  <c r="CR255" i="2"/>
  <c r="CR1023" i="2"/>
  <c r="CY1023" i="2"/>
  <c r="CY1894" i="2"/>
  <c r="CR1894" i="2"/>
  <c r="CY2521" i="2"/>
  <c r="CR2521" i="2"/>
  <c r="CY156" i="2"/>
  <c r="CR156" i="2"/>
  <c r="CR1314" i="2"/>
  <c r="CY1314" i="2"/>
  <c r="CY1602" i="2"/>
  <c r="CR1602" i="2"/>
  <c r="CY2383" i="2"/>
  <c r="CR2383" i="2"/>
  <c r="CR1505" i="2"/>
  <c r="CY1505" i="2"/>
  <c r="CR1757" i="2"/>
  <c r="CY1757" i="2"/>
  <c r="CR384" i="2"/>
  <c r="CY384" i="2"/>
  <c r="CY590" i="2"/>
  <c r="CR590" i="2"/>
  <c r="CY1613" i="2"/>
  <c r="CR1613" i="2"/>
  <c r="CR1876" i="2"/>
  <c r="CY1876" i="2"/>
  <c r="CR1951" i="2"/>
  <c r="CY1951" i="2"/>
  <c r="CR2276" i="2"/>
  <c r="CY2276" i="2"/>
  <c r="CY1584" i="2"/>
  <c r="CR1584" i="2"/>
  <c r="CR1959" i="2"/>
  <c r="CY1959" i="2"/>
  <c r="CR397" i="2"/>
  <c r="CY397" i="2"/>
  <c r="CY1369" i="2"/>
  <c r="CR1369" i="2"/>
  <c r="CY2535" i="2"/>
  <c r="CR2535" i="2"/>
  <c r="CY38" i="2"/>
  <c r="CR38" i="2"/>
  <c r="CR2311" i="2"/>
  <c r="CY2311" i="2"/>
  <c r="CY874" i="2"/>
  <c r="CR874" i="2"/>
  <c r="CY937" i="2"/>
  <c r="CR937" i="2"/>
  <c r="CY142" i="2"/>
  <c r="CR142" i="2"/>
  <c r="CY970" i="2"/>
  <c r="CR970" i="2"/>
  <c r="CR95" i="2"/>
  <c r="CY95" i="2"/>
  <c r="CY1631" i="2"/>
  <c r="CR1631" i="2"/>
  <c r="CR1174" i="2"/>
  <c r="CY1174" i="2"/>
  <c r="CR1468" i="2"/>
  <c r="CY1468" i="2"/>
  <c r="CY9" i="2"/>
  <c r="CR9" i="2"/>
  <c r="CY2540" i="2"/>
  <c r="CR2540" i="2"/>
  <c r="CY744" i="2"/>
  <c r="CR744" i="2"/>
  <c r="CY837" i="2"/>
  <c r="CR837" i="2"/>
  <c r="CY860" i="2"/>
  <c r="CR860" i="2"/>
  <c r="CY1481" i="2"/>
  <c r="CR1481" i="2"/>
  <c r="CY253" i="2"/>
  <c r="CR253" i="2"/>
  <c r="CY919" i="2"/>
  <c r="CR919" i="2"/>
  <c r="CY157" i="2"/>
  <c r="CR157" i="2"/>
  <c r="CY1713" i="2"/>
  <c r="CR1713" i="2"/>
  <c r="CY808" i="2"/>
  <c r="CR808" i="2"/>
  <c r="CV55" i="2"/>
  <c r="CV231" i="2"/>
  <c r="CY321" i="2"/>
  <c r="CR321" i="2"/>
  <c r="CV193" i="2"/>
  <c r="CY1202" i="2"/>
  <c r="CR1202" i="2"/>
  <c r="CY1313" i="2"/>
  <c r="CR1313" i="2"/>
  <c r="CV1233" i="2"/>
  <c r="CV1461" i="2"/>
  <c r="CY448" i="2"/>
  <c r="CR448" i="2"/>
  <c r="CV1134" i="2"/>
  <c r="CR45" i="2"/>
  <c r="CY45" i="2"/>
  <c r="CV163" i="2"/>
  <c r="CY1205" i="2"/>
  <c r="CR1205" i="2"/>
  <c r="CV1443" i="2"/>
  <c r="CR201" i="2"/>
  <c r="CY201" i="2"/>
  <c r="CR265" i="2"/>
  <c r="CY265" i="2"/>
  <c r="CR1719" i="2"/>
  <c r="CY1719" i="2"/>
  <c r="CY2182" i="2"/>
  <c r="CR2182" i="2"/>
  <c r="CR2266" i="2"/>
  <c r="CY2266" i="2"/>
  <c r="CV2478" i="2"/>
  <c r="CR37" i="2"/>
  <c r="CY37" i="2"/>
  <c r="CV2208" i="2"/>
  <c r="CV2228" i="2"/>
  <c r="CY2271" i="2"/>
  <c r="CR2271" i="2"/>
  <c r="CY2350" i="2"/>
  <c r="CR2350" i="2"/>
  <c r="CY2537" i="2"/>
  <c r="CR2537" i="2"/>
  <c r="CY1667" i="2"/>
  <c r="CR1667" i="2"/>
  <c r="CY1769" i="2"/>
  <c r="CR1769" i="2"/>
  <c r="CR1782" i="2"/>
  <c r="CY1782" i="2"/>
  <c r="CY1863" i="2"/>
  <c r="CR1863" i="2"/>
  <c r="CY2548" i="2"/>
  <c r="CR2548" i="2"/>
  <c r="CY178" i="2"/>
  <c r="CR178" i="2"/>
  <c r="CY990" i="2"/>
  <c r="CR990" i="2"/>
  <c r="CY1063" i="2"/>
  <c r="CR1063" i="2"/>
  <c r="CR2480" i="2"/>
  <c r="CY2480" i="2"/>
  <c r="CV1267" i="2"/>
  <c r="CY1649" i="2"/>
  <c r="CR1649" i="2"/>
  <c r="CR1654" i="2"/>
  <c r="CY1654" i="2"/>
  <c r="CV2394" i="2"/>
  <c r="CY2095" i="2"/>
  <c r="CR2095" i="2"/>
  <c r="CY1797" i="2"/>
  <c r="CR1797" i="2"/>
  <c r="CY2255" i="2"/>
  <c r="CR2255" i="2"/>
  <c r="CR2542" i="2"/>
  <c r="CY2542" i="2"/>
  <c r="CY2178" i="2"/>
  <c r="CR2178" i="2"/>
  <c r="CY1434" i="2"/>
  <c r="CR1434" i="2"/>
  <c r="CV2086" i="2"/>
  <c r="CR890" i="2"/>
  <c r="CY890" i="2"/>
  <c r="CY1392" i="2"/>
  <c r="CR1392" i="2"/>
  <c r="CY380" i="2"/>
  <c r="CR380" i="2"/>
  <c r="CR883" i="2"/>
  <c r="CY883" i="2"/>
  <c r="CY2325" i="2"/>
  <c r="CR2325" i="2"/>
  <c r="CR2151" i="2"/>
  <c r="CY2151" i="2"/>
  <c r="CR689" i="2"/>
  <c r="CY689" i="2"/>
  <c r="CR372" i="2"/>
  <c r="CY372" i="2"/>
  <c r="CY1249" i="2"/>
  <c r="CR1249" i="2"/>
  <c r="CY738" i="2"/>
  <c r="CR738" i="2"/>
  <c r="CR947" i="2"/>
  <c r="CY947" i="2"/>
  <c r="CR444" i="2"/>
  <c r="CY444" i="2"/>
  <c r="CR8" i="2"/>
  <c r="CY8" i="2"/>
  <c r="CR459" i="2"/>
  <c r="CY459" i="2"/>
  <c r="CY838" i="2"/>
  <c r="CR838" i="2"/>
  <c r="CR798" i="2"/>
  <c r="CY798" i="2"/>
  <c r="CR1090" i="2"/>
  <c r="CY1090" i="2"/>
  <c r="CY1745" i="2"/>
  <c r="CR1745" i="2"/>
  <c r="CY756" i="2"/>
  <c r="CR756" i="2"/>
  <c r="CR665" i="2"/>
  <c r="CY665" i="2"/>
  <c r="CY1425" i="2"/>
  <c r="CR1425" i="2"/>
  <c r="CR436" i="2"/>
  <c r="CY436" i="2"/>
  <c r="CR1435" i="2"/>
  <c r="CY1435" i="2"/>
  <c r="CV475" i="2"/>
  <c r="CR2264" i="2"/>
  <c r="CY2264" i="2"/>
  <c r="CY1193" i="2"/>
  <c r="CR1193" i="2"/>
  <c r="CR1533" i="2"/>
  <c r="CY1533" i="2"/>
  <c r="CY1067" i="2"/>
  <c r="CR1067" i="2"/>
  <c r="CR1614" i="2"/>
  <c r="CY1614" i="2"/>
  <c r="CY1726" i="2"/>
  <c r="CR1726" i="2"/>
  <c r="CY1958" i="2"/>
  <c r="CR1958" i="2"/>
  <c r="CR2298" i="2"/>
  <c r="CY2298" i="2"/>
  <c r="CR76" i="2"/>
  <c r="CY76" i="2"/>
  <c r="CR1436" i="2"/>
  <c r="CY1436" i="2"/>
  <c r="CY1522" i="2"/>
  <c r="CR1522" i="2"/>
  <c r="CY1506" i="2"/>
  <c r="CR1506" i="2"/>
  <c r="CV1701" i="2"/>
  <c r="CR2339" i="2"/>
  <c r="CY2339" i="2"/>
  <c r="CR2512" i="2"/>
  <c r="CY2512" i="2"/>
  <c r="CR2253" i="2"/>
  <c r="CY2253" i="2"/>
  <c r="CR218" i="2"/>
  <c r="CY218" i="2"/>
  <c r="CY2232" i="2"/>
  <c r="CR2232" i="2"/>
  <c r="CY2374" i="2"/>
  <c r="CR2374" i="2"/>
  <c r="CR2575" i="2"/>
  <c r="CY2575" i="2"/>
  <c r="CR2118" i="2"/>
  <c r="CY2118" i="2"/>
  <c r="CR84" i="2"/>
  <c r="CY84" i="2"/>
  <c r="CR750" i="2"/>
  <c r="CY750" i="2"/>
  <c r="CR915" i="2"/>
  <c r="CY915" i="2"/>
  <c r="CR2331" i="2"/>
  <c r="CY2331" i="2"/>
  <c r="CR809" i="2"/>
  <c r="CY809" i="2"/>
  <c r="CR1042" i="2"/>
  <c r="CY1042" i="2"/>
  <c r="CY1709" i="2"/>
  <c r="CR1709" i="2"/>
  <c r="CR1565" i="2"/>
  <c r="CY1565" i="2"/>
  <c r="CR2316" i="2"/>
  <c r="CY2316" i="2"/>
  <c r="CR1743" i="2"/>
  <c r="CY1743" i="2"/>
  <c r="CR2426" i="2"/>
  <c r="CY2426" i="2"/>
  <c r="CR306" i="2"/>
  <c r="CY306" i="2"/>
  <c r="CY2210" i="2"/>
  <c r="CR2210" i="2"/>
  <c r="CY1992" i="2"/>
  <c r="CR1992" i="2"/>
  <c r="CY2084" i="2"/>
  <c r="CR2084" i="2"/>
  <c r="CY2565" i="2"/>
  <c r="CR2565" i="2"/>
  <c r="CR2240" i="2"/>
  <c r="CY2240" i="2"/>
  <c r="CR122" i="2"/>
  <c r="CY122" i="2"/>
  <c r="CR278" i="2"/>
  <c r="CY278" i="2"/>
  <c r="CR842" i="2"/>
  <c r="CY842" i="2"/>
  <c r="CR1066" i="2"/>
  <c r="CY1066" i="2"/>
  <c r="CR374" i="2"/>
  <c r="CY374" i="2"/>
  <c r="CR1092" i="2"/>
  <c r="CY1092" i="2"/>
  <c r="CR100" i="2"/>
  <c r="CY100" i="2"/>
  <c r="CR322" i="2"/>
  <c r="CY322" i="2"/>
  <c r="CY714" i="2"/>
  <c r="CR714" i="2"/>
  <c r="CY851" i="2"/>
  <c r="CR851" i="2"/>
  <c r="CR1635" i="2"/>
  <c r="CY1635" i="2"/>
  <c r="CR28" i="2"/>
  <c r="CY28" i="2"/>
  <c r="CY2318" i="2"/>
  <c r="CR2318" i="2"/>
  <c r="CY1210" i="2"/>
  <c r="CR1210" i="2"/>
  <c r="CY1427" i="2"/>
  <c r="CR1427" i="2"/>
  <c r="CR1395" i="2"/>
  <c r="CY1395" i="2"/>
  <c r="CR91" i="2"/>
  <c r="CY91" i="2"/>
  <c r="CR483" i="2"/>
  <c r="CY483" i="2"/>
  <c r="CR412" i="2"/>
  <c r="CY412" i="2"/>
  <c r="CR963" i="2"/>
  <c r="CY963" i="2"/>
  <c r="CY1484" i="2"/>
  <c r="CR1484" i="2"/>
  <c r="CY1761" i="2"/>
  <c r="CR1761" i="2"/>
  <c r="CY1765" i="2"/>
  <c r="CR1765" i="2"/>
  <c r="CV1848" i="2"/>
  <c r="CV2127" i="2"/>
  <c r="CY627" i="2"/>
  <c r="CR627" i="2"/>
  <c r="CY2087" i="2"/>
  <c r="CR2087" i="2"/>
  <c r="CV2139" i="2"/>
  <c r="CR2214" i="2"/>
  <c r="CY2214" i="2"/>
  <c r="CY2320" i="2"/>
  <c r="CR2320" i="2"/>
  <c r="CR2504" i="2"/>
  <c r="CY2504" i="2"/>
  <c r="CY942" i="2"/>
  <c r="CR942" i="2"/>
  <c r="CV1499" i="2"/>
  <c r="CY566" i="2"/>
  <c r="CR566" i="2"/>
  <c r="CR786" i="2"/>
  <c r="CY786" i="2"/>
  <c r="CY1891" i="2"/>
  <c r="CR1891" i="2"/>
  <c r="CR2135" i="2"/>
  <c r="CY2135" i="2"/>
  <c r="CR2167" i="2"/>
  <c r="CY2167" i="2"/>
  <c r="CR1727" i="2"/>
  <c r="CY1727" i="2"/>
  <c r="CR399" i="2"/>
  <c r="CY399" i="2"/>
  <c r="CY232" i="2"/>
  <c r="CR232" i="2"/>
  <c r="CY1422" i="2"/>
  <c r="CR1422" i="2"/>
  <c r="CR1531" i="2"/>
  <c r="CY1531" i="2"/>
  <c r="CR693" i="2"/>
  <c r="CY693" i="2"/>
  <c r="CY1986" i="2"/>
  <c r="CR1986" i="2"/>
  <c r="CR2211" i="2"/>
  <c r="CY2211" i="2"/>
  <c r="CR2431" i="2"/>
  <c r="CY2431" i="2"/>
  <c r="CY1873" i="2"/>
  <c r="CR1873" i="2"/>
  <c r="CY1036" i="2"/>
  <c r="CR1036" i="2"/>
  <c r="CY1685" i="2"/>
  <c r="CR1685" i="2"/>
  <c r="CY2606" i="2"/>
  <c r="CR2606" i="2"/>
  <c r="CY1651" i="2"/>
  <c r="CR1651" i="2"/>
  <c r="CR2385" i="2"/>
  <c r="CY2385" i="2"/>
  <c r="CR720" i="2"/>
  <c r="CY720" i="2"/>
  <c r="CY1687" i="2"/>
  <c r="CR1687" i="2"/>
  <c r="CY932" i="2"/>
  <c r="CR932" i="2"/>
  <c r="CR988" i="2"/>
  <c r="CY988" i="2"/>
  <c r="CY2164" i="2"/>
  <c r="CR2164" i="2"/>
  <c r="CR1286" i="2"/>
  <c r="CY1286" i="2"/>
  <c r="CY2550" i="2"/>
  <c r="CR2550" i="2"/>
  <c r="CY536" i="2"/>
  <c r="CR536" i="2"/>
  <c r="CY2460" i="2"/>
  <c r="CR2460" i="2"/>
  <c r="CR421" i="2"/>
  <c r="CY421" i="2"/>
  <c r="CY894" i="2"/>
  <c r="CR894" i="2"/>
  <c r="CY910" i="2"/>
  <c r="CR910" i="2"/>
  <c r="CY1579" i="2"/>
  <c r="CR1579" i="2"/>
  <c r="CR452" i="2"/>
  <c r="CY452" i="2"/>
  <c r="CR1400" i="2"/>
  <c r="CY1400" i="2"/>
  <c r="CV234" i="2"/>
  <c r="CV1244" i="2"/>
  <c r="CY1556" i="2"/>
  <c r="CR1556" i="2"/>
  <c r="CY492" i="2"/>
  <c r="CR492" i="2"/>
  <c r="CR491" i="2"/>
  <c r="CY491" i="2"/>
  <c r="CY1100" i="2"/>
  <c r="CR1100" i="2"/>
  <c r="CY1488" i="2"/>
  <c r="CR1488" i="2"/>
  <c r="CY702" i="2"/>
  <c r="CR702" i="2"/>
  <c r="CY1368" i="2"/>
  <c r="CR1368" i="2"/>
  <c r="CR636" i="2"/>
  <c r="CY636" i="2"/>
  <c r="CY305" i="2"/>
  <c r="CR305" i="2"/>
  <c r="CR216" i="2"/>
  <c r="CY216" i="2"/>
  <c r="CR338" i="2"/>
  <c r="CY338" i="2"/>
  <c r="CR1609" i="2"/>
  <c r="CY1609" i="2"/>
  <c r="CY530" i="2"/>
  <c r="CR530" i="2"/>
  <c r="CY1582" i="2"/>
  <c r="CR1582" i="2"/>
  <c r="CV2056" i="2"/>
  <c r="CR417" i="2"/>
  <c r="CY417" i="2"/>
  <c r="CR1270" i="2"/>
  <c r="CY1270" i="2"/>
  <c r="CR1956" i="2"/>
  <c r="CY1956" i="2"/>
  <c r="CY1696" i="2"/>
  <c r="CR1696" i="2"/>
  <c r="CY958" i="2"/>
  <c r="CR958" i="2"/>
  <c r="CR2171" i="2"/>
  <c r="CY2171" i="2"/>
  <c r="CY2369" i="2"/>
  <c r="CR2369" i="2"/>
  <c r="CV196" i="2"/>
  <c r="CY2097" i="2"/>
  <c r="CR2097" i="2"/>
  <c r="CR1277" i="2"/>
  <c r="CY1277" i="2"/>
  <c r="CY1720" i="2"/>
  <c r="CR1720" i="2"/>
  <c r="CR2083" i="2"/>
  <c r="CY2083" i="2"/>
  <c r="CY1645" i="2"/>
  <c r="CR1645" i="2"/>
  <c r="CR2239" i="2"/>
  <c r="CY2239" i="2"/>
  <c r="CV1678" i="2"/>
  <c r="CY2601" i="2"/>
  <c r="CR2601" i="2"/>
  <c r="CY2559" i="2"/>
  <c r="CR2559" i="2"/>
  <c r="CR1385" i="2"/>
  <c r="CY1385" i="2"/>
  <c r="CY866" i="2"/>
  <c r="CR866" i="2"/>
  <c r="CY771" i="2"/>
  <c r="CR771" i="2"/>
  <c r="CY1600" i="2"/>
  <c r="CR1600" i="2"/>
  <c r="CY2446" i="2"/>
  <c r="CR2446" i="2"/>
  <c r="CY2152" i="2"/>
  <c r="CR2152" i="2"/>
  <c r="CY878" i="2"/>
  <c r="CR878" i="2"/>
  <c r="CY61" i="2"/>
  <c r="CR61" i="2"/>
  <c r="CR2197" i="2"/>
  <c r="CY2197" i="2"/>
  <c r="CY1538" i="2"/>
  <c r="CR1538" i="2"/>
  <c r="CY359" i="2"/>
  <c r="CR359" i="2"/>
  <c r="CY2536" i="2"/>
  <c r="CR2536" i="2"/>
  <c r="CY1399" i="2"/>
  <c r="CR1399" i="2"/>
  <c r="CY224" i="2"/>
  <c r="CR224" i="2"/>
  <c r="CY1093" i="2"/>
  <c r="CR1093" i="2"/>
  <c r="CR11" i="2"/>
  <c r="CY11" i="2"/>
  <c r="CR711" i="2"/>
  <c r="CY711" i="2"/>
  <c r="CY746" i="2"/>
  <c r="CR746" i="2"/>
  <c r="CY912" i="2"/>
  <c r="CR912" i="2"/>
  <c r="CY1010" i="2"/>
  <c r="CR1010" i="2"/>
  <c r="CY1055" i="2"/>
  <c r="CR1055" i="2"/>
  <c r="CY59" i="2"/>
  <c r="CR59" i="2"/>
  <c r="CY2462" i="2"/>
  <c r="CR2462" i="2"/>
  <c r="CR1072" i="2"/>
  <c r="CY1072" i="2"/>
  <c r="CY1539" i="2"/>
  <c r="CR1539" i="2"/>
  <c r="CY159" i="2"/>
  <c r="CR159" i="2"/>
  <c r="CR177" i="2"/>
  <c r="CY177" i="2"/>
  <c r="CY841" i="2"/>
  <c r="CR841" i="2"/>
  <c r="CR723" i="2"/>
  <c r="CY723" i="2"/>
  <c r="CR50" i="2"/>
  <c r="CY50" i="2"/>
  <c r="CR449" i="2"/>
  <c r="CY449" i="2"/>
  <c r="CR620" i="2"/>
  <c r="CY620" i="2"/>
  <c r="CY884" i="2"/>
  <c r="CR884" i="2"/>
  <c r="CR967" i="2"/>
  <c r="CY967" i="2"/>
  <c r="CY1096" i="2"/>
  <c r="CR1096" i="2"/>
  <c r="CY1257" i="2"/>
  <c r="CR1257" i="2"/>
  <c r="CV1543" i="2"/>
  <c r="CR904" i="2"/>
  <c r="CY904" i="2"/>
  <c r="CV328" i="2"/>
  <c r="CR254" i="2"/>
  <c r="CY254" i="2"/>
  <c r="CY1374" i="2"/>
  <c r="CR1374" i="2"/>
  <c r="CY1384" i="2"/>
  <c r="CR1384" i="2"/>
  <c r="CR2061" i="2"/>
  <c r="CY2061" i="2"/>
  <c r="CR2195" i="2"/>
  <c r="CY2195" i="2"/>
  <c r="CY2367" i="2"/>
  <c r="CR2367" i="2"/>
  <c r="CR2379" i="2"/>
  <c r="CY2379" i="2"/>
  <c r="CR1677" i="2"/>
  <c r="CY1677" i="2"/>
  <c r="CR670" i="2"/>
  <c r="CY670" i="2"/>
  <c r="CY1417" i="2"/>
  <c r="CR1417" i="2"/>
  <c r="CY165" i="2"/>
  <c r="CR165" i="2"/>
  <c r="CV1483" i="2"/>
  <c r="CY647" i="2"/>
  <c r="CR647" i="2"/>
  <c r="CY1089" i="2"/>
  <c r="CR1089" i="2"/>
  <c r="CY1396" i="2"/>
  <c r="CR1396" i="2"/>
  <c r="CV1520" i="2"/>
  <c r="CY2155" i="2"/>
  <c r="CR2155" i="2"/>
  <c r="CY58" i="2"/>
  <c r="CR58" i="2"/>
  <c r="CR828" i="2"/>
  <c r="CY828" i="2"/>
  <c r="CR2400" i="2"/>
  <c r="CY2400" i="2"/>
  <c r="CV2040" i="2"/>
  <c r="CR1627" i="2"/>
  <c r="CY1627" i="2"/>
  <c r="CR2278" i="2"/>
  <c r="CY2278" i="2"/>
  <c r="CY2471" i="2"/>
  <c r="CR2471" i="2"/>
  <c r="CY2444" i="2"/>
  <c r="CR2444" i="2"/>
  <c r="CY2291" i="2"/>
  <c r="CR2291" i="2"/>
  <c r="CY2358" i="2"/>
  <c r="CR2358" i="2"/>
  <c r="CP1896" i="2"/>
  <c r="CP1003" i="2"/>
  <c r="CP2337" i="2"/>
  <c r="CP1294" i="2"/>
  <c r="CV1294" i="2"/>
  <c r="CY375" i="2"/>
  <c r="CR375" i="2"/>
  <c r="CV619" i="2"/>
  <c r="CM400" i="2"/>
  <c r="CO400" i="2" s="1"/>
  <c r="CV400" i="2"/>
  <c r="CJ633" i="2"/>
  <c r="BX633" i="2"/>
  <c r="CL633" i="2"/>
  <c r="CJ398" i="2"/>
  <c r="BX398" i="2"/>
  <c r="CL398" i="2"/>
  <c r="CJ1475" i="2"/>
  <c r="BX1475" i="2"/>
  <c r="CL1475" i="2"/>
  <c r="CY516" i="2"/>
  <c r="CR516" i="2"/>
  <c r="CP486" i="2"/>
  <c r="CM486" i="2"/>
  <c r="CO486" i="2" s="1"/>
  <c r="CJ1161" i="2"/>
  <c r="CL1161" i="2"/>
  <c r="CM1161" i="2" s="1"/>
  <c r="CO1161" i="2" s="1"/>
  <c r="BX1161" i="2"/>
  <c r="CP29" i="2"/>
  <c r="CV29" i="2"/>
  <c r="CL1144" i="2"/>
  <c r="CM1144" i="2" s="1"/>
  <c r="CO1144" i="2" s="1"/>
  <c r="CJ1144" i="2"/>
  <c r="BX1144" i="2"/>
  <c r="CM1309" i="2"/>
  <c r="CO1309" i="2" s="1"/>
  <c r="CP1309" i="2"/>
  <c r="CV1309" i="2"/>
  <c r="CR571" i="2"/>
  <c r="CY571" i="2"/>
  <c r="CJ1289" i="2"/>
  <c r="BX1289" i="2"/>
  <c r="CL1289" i="2"/>
  <c r="CR1724" i="2"/>
  <c r="CY1724" i="2"/>
  <c r="CJ1879" i="2"/>
  <c r="BX1879" i="2"/>
  <c r="CL1879" i="2"/>
  <c r="CP1925" i="2"/>
  <c r="CP1130" i="2"/>
  <c r="CP604" i="2"/>
  <c r="CP758" i="2"/>
  <c r="CM758" i="2"/>
  <c r="CO758" i="2" s="1"/>
  <c r="CV758" i="2" s="1"/>
  <c r="BX1706" i="2"/>
  <c r="CJ1706" i="2"/>
  <c r="CL1706" i="2"/>
  <c r="CL2618" i="2"/>
  <c r="CJ2618" i="2"/>
  <c r="BX2618" i="2"/>
  <c r="CP1073" i="2"/>
  <c r="CP81" i="2"/>
  <c r="CL1371" i="2"/>
  <c r="CJ1371" i="2"/>
  <c r="BX1371" i="2"/>
  <c r="CP1599" i="2"/>
  <c r="CL259" i="2"/>
  <c r="CJ259" i="2"/>
  <c r="BX259" i="2"/>
  <c r="CJ1672" i="2"/>
  <c r="CL1672" i="2"/>
  <c r="BX1672" i="2"/>
  <c r="CM1832" i="2"/>
  <c r="CO1832" i="2" s="1"/>
  <c r="CP1832" i="2"/>
  <c r="CV1832" i="2"/>
  <c r="CM1895" i="2"/>
  <c r="CO1895" i="2" s="1"/>
  <c r="CV1895" i="2" s="1"/>
  <c r="CP1895" i="2"/>
  <c r="CL2108" i="2"/>
  <c r="CM2108" i="2" s="1"/>
  <c r="CO2108" i="2" s="1"/>
  <c r="CJ2108" i="2"/>
  <c r="BX2108" i="2"/>
  <c r="CY31" i="2"/>
  <c r="CR31" i="2"/>
  <c r="CP505" i="2"/>
  <c r="CV1245" i="2"/>
  <c r="CY2398" i="2"/>
  <c r="CR2398" i="2"/>
  <c r="CP2538" i="2"/>
  <c r="CM2538" i="2"/>
  <c r="CO2538" i="2" s="1"/>
  <c r="CV2538" i="2"/>
  <c r="CP97" i="2"/>
  <c r="CL2437" i="2"/>
  <c r="CJ2437" i="2"/>
  <c r="BX2437" i="2"/>
  <c r="CR2441" i="2"/>
  <c r="CY2441" i="2"/>
  <c r="BX2212" i="2"/>
  <c r="CL2212" i="2"/>
  <c r="CJ2212" i="2"/>
  <c r="CJ48" i="2"/>
  <c r="BX48" i="2"/>
  <c r="CL48" i="2"/>
  <c r="CL1844" i="2"/>
  <c r="CJ1844" i="2"/>
  <c r="BX1844" i="2"/>
  <c r="CP2600" i="2"/>
  <c r="CR325" i="2"/>
  <c r="CY325" i="2"/>
  <c r="CP2113" i="2"/>
  <c r="CV2113" i="2"/>
  <c r="CJ2408" i="2"/>
  <c r="CL2408" i="2"/>
  <c r="CM2408" i="2" s="1"/>
  <c r="CO2408" i="2" s="1"/>
  <c r="BX2408" i="2"/>
  <c r="CL1725" i="2"/>
  <c r="CJ1725" i="2"/>
  <c r="BX1725" i="2"/>
  <c r="CP2288" i="2"/>
  <c r="CJ464" i="2"/>
  <c r="BX464" i="2"/>
  <c r="CL464" i="2"/>
  <c r="CJ1003" i="2"/>
  <c r="BX1003" i="2"/>
  <c r="CV1003" i="2" s="1"/>
  <c r="CL1003" i="2"/>
  <c r="CM1003" i="2" s="1"/>
  <c r="CO1003" i="2" s="1"/>
  <c r="CJ1318" i="2"/>
  <c r="BX1318" i="2"/>
  <c r="CL1318" i="2"/>
  <c r="BX2025" i="2"/>
  <c r="CJ2025" i="2"/>
  <c r="CL2025" i="2"/>
  <c r="CP1158" i="2"/>
  <c r="CV1158" i="2"/>
  <c r="CP780" i="2"/>
  <c r="CP1420" i="2"/>
  <c r="CV1420" i="2"/>
  <c r="CJ282" i="2"/>
  <c r="BX282" i="2"/>
  <c r="CL282" i="2"/>
  <c r="CV1469" i="2"/>
  <c r="CM264" i="2"/>
  <c r="CO264" i="2" s="1"/>
  <c r="CV264" i="2"/>
  <c r="CP264" i="2"/>
  <c r="CJ113" i="2"/>
  <c r="BX113" i="2"/>
  <c r="CL113" i="2"/>
  <c r="CJ2330" i="2"/>
  <c r="BX2330" i="2"/>
  <c r="CL2330" i="2"/>
  <c r="CP661" i="2"/>
  <c r="CJ1098" i="2"/>
  <c r="BX1098" i="2"/>
  <c r="CL1098" i="2"/>
  <c r="CL577" i="2"/>
  <c r="CJ577" i="2"/>
  <c r="BX577" i="2"/>
  <c r="CP1239" i="2"/>
  <c r="CL1429" i="2"/>
  <c r="CJ1429" i="2"/>
  <c r="BX1429" i="2"/>
  <c r="CJ29" i="2"/>
  <c r="BX29" i="2"/>
  <c r="CL29" i="2"/>
  <c r="CM29" i="2" s="1"/>
  <c r="CO29" i="2" s="1"/>
  <c r="CP85" i="2"/>
  <c r="CM779" i="2"/>
  <c r="CO779" i="2" s="1"/>
  <c r="CV779" i="2"/>
  <c r="CP779" i="2"/>
  <c r="CJ1421" i="2"/>
  <c r="BX1421" i="2"/>
  <c r="CL1421" i="2"/>
  <c r="CR147" i="2"/>
  <c r="CY147" i="2"/>
  <c r="CL1626" i="2"/>
  <c r="CM1626" i="2" s="1"/>
  <c r="CO1626" i="2" s="1"/>
  <c r="CJ1626" i="2"/>
  <c r="BX1626" i="2"/>
  <c r="CY1966" i="2"/>
  <c r="CR1966" i="2"/>
  <c r="CP2172" i="2"/>
  <c r="CM2396" i="2"/>
  <c r="CO2396" i="2" s="1"/>
  <c r="CV2396" i="2" s="1"/>
  <c r="CP2396" i="2"/>
  <c r="CR2503" i="2"/>
  <c r="CY2503" i="2"/>
  <c r="CM917" i="2"/>
  <c r="CO917" i="2" s="1"/>
  <c r="CV917" i="2"/>
  <c r="CP917" i="2"/>
  <c r="CV1416" i="2"/>
  <c r="BX1665" i="2"/>
  <c r="CJ1665" i="2"/>
  <c r="CL1665" i="2"/>
  <c r="CP953" i="2"/>
  <c r="CP1456" i="2"/>
  <c r="CP2023" i="2"/>
  <c r="CV2023" i="2"/>
  <c r="CP2467" i="2"/>
  <c r="CV1106" i="2"/>
  <c r="CP1106" i="2"/>
  <c r="CL465" i="2"/>
  <c r="CJ465" i="2"/>
  <c r="BX465" i="2"/>
  <c r="CP734" i="2"/>
  <c r="CV734" i="2"/>
  <c r="CV1105" i="2"/>
  <c r="CP1105" i="2"/>
  <c r="CM1663" i="2"/>
  <c r="CO1663" i="2" s="1"/>
  <c r="CV1663" i="2" s="1"/>
  <c r="CP1663" i="2"/>
  <c r="CJ1946" i="2"/>
  <c r="BX1946" i="2"/>
  <c r="CL1946" i="2"/>
  <c r="CP2111" i="2"/>
  <c r="CV2111" i="2"/>
  <c r="CY2322" i="2"/>
  <c r="CR2322" i="2"/>
  <c r="CY2413" i="2"/>
  <c r="CR2413" i="2"/>
  <c r="CP2557" i="2"/>
  <c r="CJ206" i="2"/>
  <c r="BX206" i="2"/>
  <c r="CL206" i="2"/>
  <c r="CJ1163" i="2"/>
  <c r="BX1163" i="2"/>
  <c r="CL1163" i="2"/>
  <c r="CJ1141" i="2"/>
  <c r="BX1141" i="2"/>
  <c r="CL1141" i="2"/>
  <c r="CJ1243" i="2"/>
  <c r="BX1243" i="2"/>
  <c r="CL1243" i="2"/>
  <c r="CP1578" i="2"/>
  <c r="CJ1540" i="2"/>
  <c r="CL1540" i="2"/>
  <c r="CM1540" i="2" s="1"/>
  <c r="CO1540" i="2" s="1"/>
  <c r="BX1540" i="2"/>
  <c r="CR1624" i="2"/>
  <c r="CY1624" i="2"/>
  <c r="CP1650" i="2"/>
  <c r="CJ1691" i="2"/>
  <c r="BX1691" i="2"/>
  <c r="CL1691" i="2"/>
  <c r="CM1784" i="2"/>
  <c r="CO1784" i="2" s="1"/>
  <c r="CP1784" i="2"/>
  <c r="CV1784" i="2"/>
  <c r="CJ1935" i="2"/>
  <c r="CL1935" i="2"/>
  <c r="CM1935" i="2" s="1"/>
  <c r="CO1935" i="2" s="1"/>
  <c r="BX1935" i="2"/>
  <c r="CR2146" i="2"/>
  <c r="CY2146" i="2"/>
  <c r="CY2179" i="2"/>
  <c r="CR2179" i="2"/>
  <c r="CP2340" i="2"/>
  <c r="CV2591" i="2"/>
  <c r="CP1004" i="2"/>
  <c r="CP1005" i="2"/>
  <c r="CP1994" i="2"/>
  <c r="CJ64" i="2"/>
  <c r="BX64" i="2"/>
  <c r="CL64" i="2"/>
  <c r="CJ653" i="2"/>
  <c r="BX653" i="2"/>
  <c r="CL653" i="2"/>
  <c r="CM137" i="2"/>
  <c r="CO137" i="2" s="1"/>
  <c r="CV137" i="2"/>
  <c r="CP137" i="2"/>
  <c r="CR350" i="2"/>
  <c r="CY350" i="2"/>
  <c r="CM607" i="2"/>
  <c r="CO607" i="2" s="1"/>
  <c r="CV607" i="2"/>
  <c r="CP607" i="2"/>
  <c r="CJ940" i="2"/>
  <c r="BX940" i="2"/>
  <c r="CL940" i="2"/>
  <c r="BX833" i="2"/>
  <c r="CL833" i="2"/>
  <c r="CJ833" i="2"/>
  <c r="CJ1160" i="2"/>
  <c r="BX1160" i="2"/>
  <c r="CL1160" i="2"/>
  <c r="CJ1182" i="2"/>
  <c r="CL1182" i="2"/>
  <c r="CM1182" i="2" s="1"/>
  <c r="CO1182" i="2" s="1"/>
  <c r="BX1182" i="2"/>
  <c r="CP1180" i="2"/>
  <c r="CJ1397" i="2"/>
  <c r="CL1397" i="2"/>
  <c r="BX1397" i="2"/>
  <c r="CJ1619" i="2"/>
  <c r="BX1619" i="2"/>
  <c r="CL1619" i="2"/>
  <c r="CY1807" i="2"/>
  <c r="CR1807" i="2"/>
  <c r="CM1874" i="2"/>
  <c r="CO1874" i="2" s="1"/>
  <c r="CP1874" i="2"/>
  <c r="CV1874" i="2"/>
  <c r="CM1907" i="2"/>
  <c r="CO1907" i="2" s="1"/>
  <c r="CV1907" i="2" s="1"/>
  <c r="CP1907" i="2"/>
  <c r="CP2012" i="2"/>
  <c r="CM2012" i="2"/>
  <c r="CO2012" i="2" s="1"/>
  <c r="CV2012" i="2"/>
  <c r="CM2047" i="2"/>
  <c r="CO2047" i="2" s="1"/>
  <c r="CV2047" i="2" s="1"/>
  <c r="CP2047" i="2"/>
  <c r="CV1980" i="2"/>
  <c r="CM2176" i="2"/>
  <c r="CO2176" i="2" s="1"/>
  <c r="CV2176" i="2"/>
  <c r="CY2206" i="2"/>
  <c r="CR2206" i="2"/>
  <c r="CJ2233" i="2"/>
  <c r="CL2233" i="2"/>
  <c r="CM2233" i="2" s="1"/>
  <c r="CO2233" i="2" s="1"/>
  <c r="BX2233" i="2"/>
  <c r="CV2233" i="2" s="1"/>
  <c r="CJ2269" i="2"/>
  <c r="BX2269" i="2"/>
  <c r="CL2269" i="2"/>
  <c r="BX2357" i="2"/>
  <c r="CL2357" i="2"/>
  <c r="CJ2357" i="2"/>
  <c r="CM2482" i="2"/>
  <c r="CO2482" i="2" s="1"/>
  <c r="CV2482" i="2"/>
  <c r="CP2482" i="2"/>
  <c r="CV2517" i="2"/>
  <c r="CP2517" i="2"/>
  <c r="CJ2561" i="2"/>
  <c r="CL2561" i="2"/>
  <c r="CM2561" i="2" s="1"/>
  <c r="CO2561" i="2" s="1"/>
  <c r="BX2561" i="2"/>
  <c r="CV2561" i="2" s="1"/>
  <c r="CJ97" i="2"/>
  <c r="BX97" i="2"/>
  <c r="CL97" i="2"/>
  <c r="CM97" i="2" s="1"/>
  <c r="CO97" i="2" s="1"/>
  <c r="CJ271" i="2"/>
  <c r="CL271" i="2"/>
  <c r="BX271" i="2"/>
  <c r="CJ503" i="2"/>
  <c r="CL503" i="2"/>
  <c r="BX503" i="2"/>
  <c r="BX1698" i="2"/>
  <c r="CJ1698" i="2"/>
  <c r="CL1698" i="2"/>
  <c r="CP349" i="2"/>
  <c r="CV349" i="2"/>
  <c r="CP1656" i="2"/>
  <c r="CY1919" i="2"/>
  <c r="CR1919" i="2"/>
  <c r="CY2062" i="2"/>
  <c r="CR2062" i="2"/>
  <c r="CY2068" i="2"/>
  <c r="CR2068" i="2"/>
  <c r="CL2234" i="2"/>
  <c r="CM2234" i="2" s="1"/>
  <c r="CO2234" i="2" s="1"/>
  <c r="CJ2234" i="2"/>
  <c r="BX2234" i="2"/>
  <c r="CY2491" i="2"/>
  <c r="CR2491" i="2"/>
  <c r="CP2486" i="2"/>
  <c r="CV962" i="2"/>
  <c r="CJ1674" i="2"/>
  <c r="BX1674" i="2"/>
  <c r="CL1674" i="2"/>
  <c r="CP1723" i="2"/>
  <c r="CJ1805" i="2"/>
  <c r="CL1805" i="2"/>
  <c r="BX1805" i="2"/>
  <c r="CP1930" i="2"/>
  <c r="CR1991" i="2"/>
  <c r="CY1991" i="2"/>
  <c r="CP2104" i="2"/>
  <c r="CM2564" i="2"/>
  <c r="CO2564" i="2" s="1"/>
  <c r="CP2564" i="2"/>
  <c r="CV2564" i="2"/>
  <c r="CJ1018" i="2"/>
  <c r="CL1018" i="2"/>
  <c r="BX1018" i="2"/>
  <c r="CP2442" i="2"/>
  <c r="CP2424" i="2"/>
  <c r="CJ832" i="2"/>
  <c r="BX832" i="2"/>
  <c r="CL832" i="2"/>
  <c r="CR1156" i="2"/>
  <c r="CY1156" i="2"/>
  <c r="CJ1637" i="2"/>
  <c r="BX1637" i="2"/>
  <c r="CL1637" i="2"/>
  <c r="CP1789" i="2"/>
  <c r="CP2034" i="2"/>
  <c r="CV2034" i="2"/>
  <c r="CP2143" i="2"/>
  <c r="CR2140" i="2"/>
  <c r="CY2140" i="2"/>
  <c r="CJ2319" i="2"/>
  <c r="CL2319" i="2"/>
  <c r="BX2319" i="2"/>
  <c r="CV1596" i="2"/>
  <c r="CP1596" i="2"/>
  <c r="CL2048" i="2"/>
  <c r="CJ2048" i="2"/>
  <c r="BX2048" i="2"/>
  <c r="CP2368" i="2"/>
  <c r="CY973" i="2"/>
  <c r="CR973" i="2"/>
  <c r="CP1414" i="2"/>
  <c r="CJ1751" i="2"/>
  <c r="CL1751" i="2"/>
  <c r="BX1751" i="2"/>
  <c r="CR1814" i="2"/>
  <c r="CY1814" i="2"/>
  <c r="CJ2030" i="2"/>
  <c r="CL2030" i="2"/>
  <c r="BX2030" i="2"/>
  <c r="BX2113" i="2"/>
  <c r="CL2113" i="2"/>
  <c r="CM2113" i="2" s="1"/>
  <c r="CO2113" i="2" s="1"/>
  <c r="CJ2113" i="2"/>
  <c r="CV2275" i="2"/>
  <c r="CV2354" i="2"/>
  <c r="CJ2497" i="2"/>
  <c r="BX2497" i="2"/>
  <c r="CL2497" i="2"/>
  <c r="CR1717" i="2"/>
  <c r="CY1717" i="2"/>
  <c r="CY2185" i="2"/>
  <c r="CR2185" i="2"/>
  <c r="CR1971" i="2"/>
  <c r="CY1971" i="2"/>
  <c r="CY2190" i="2"/>
  <c r="CR2190" i="2"/>
  <c r="CP1523" i="2"/>
  <c r="CY1922" i="2"/>
  <c r="CR1922" i="2"/>
  <c r="CY2290" i="2"/>
  <c r="CR2290" i="2"/>
  <c r="CJ1445" i="2"/>
  <c r="BX1445" i="2"/>
  <c r="CL1445" i="2"/>
  <c r="CL2443" i="2"/>
  <c r="CJ2443" i="2"/>
  <c r="BX2443" i="2"/>
  <c r="CP2613" i="2"/>
  <c r="CL533" i="2"/>
  <c r="CJ533" i="2"/>
  <c r="BX533" i="2"/>
  <c r="CP1226" i="2"/>
  <c r="CR1605" i="2"/>
  <c r="CY1605" i="2"/>
  <c r="CR1676" i="2"/>
  <c r="CY1676" i="2"/>
  <c r="CJ1816" i="2"/>
  <c r="BX1816" i="2"/>
  <c r="CL1816" i="2"/>
  <c r="CL2141" i="2"/>
  <c r="BX2141" i="2"/>
  <c r="CJ2141" i="2"/>
  <c r="CY2484" i="2"/>
  <c r="CR2484" i="2"/>
  <c r="CM464" i="2"/>
  <c r="CO464" i="2" s="1"/>
  <c r="CP464" i="2"/>
  <c r="CV464" i="2"/>
  <c r="CJ1271" i="2"/>
  <c r="BX1271" i="2"/>
  <c r="CL1271" i="2"/>
  <c r="CM1271" i="2" s="1"/>
  <c r="CO1271" i="2" s="1"/>
  <c r="CM1318" i="2"/>
  <c r="CO1318" i="2" s="1"/>
  <c r="CP1318" i="2"/>
  <c r="CV1318" i="2"/>
  <c r="CJ1494" i="2"/>
  <c r="BX1494" i="2"/>
  <c r="CL1494" i="2"/>
  <c r="CJ463" i="2"/>
  <c r="CL463" i="2"/>
  <c r="CM463" i="2" s="1"/>
  <c r="CO463" i="2" s="1"/>
  <c r="BX463" i="2"/>
  <c r="CR345" i="2"/>
  <c r="CY345" i="2"/>
  <c r="CJ1569" i="2"/>
  <c r="BX1569" i="2"/>
  <c r="CL1569" i="2"/>
  <c r="CP855" i="2"/>
  <c r="CM1268" i="2"/>
  <c r="CO1268" i="2" s="1"/>
  <c r="CV1268" i="2" s="1"/>
  <c r="CP1268" i="2"/>
  <c r="CP1447" i="2"/>
  <c r="CM1447" i="2"/>
  <c r="CO1447" i="2" s="1"/>
  <c r="CV1447" i="2" s="1"/>
  <c r="CJ62" i="2"/>
  <c r="BX62" i="2"/>
  <c r="CL62" i="2"/>
  <c r="CM62" i="2" s="1"/>
  <c r="CO62" i="2" s="1"/>
  <c r="CM965" i="2"/>
  <c r="CO965" i="2" s="1"/>
  <c r="CV965" i="2"/>
  <c r="CP965" i="2"/>
  <c r="CJ2392" i="2"/>
  <c r="BX2392" i="2"/>
  <c r="CL2392" i="2"/>
  <c r="CM1288" i="2"/>
  <c r="CO1288" i="2" s="1"/>
  <c r="CP1288" i="2"/>
  <c r="CM1275" i="2"/>
  <c r="CO1275" i="2" s="1"/>
  <c r="CP1275" i="2"/>
  <c r="CV1275" i="2"/>
  <c r="CP1541" i="2"/>
  <c r="CP739" i="2"/>
  <c r="CM739" i="2"/>
  <c r="CO739" i="2" s="1"/>
  <c r="CV739" i="2" s="1"/>
  <c r="CM681" i="2"/>
  <c r="CO681" i="2" s="1"/>
  <c r="CP681" i="2"/>
  <c r="CJ1216" i="2"/>
  <c r="BX1216" i="2"/>
  <c r="CL1216" i="2"/>
  <c r="CY1747" i="2"/>
  <c r="CR1747" i="2"/>
  <c r="CL1947" i="2"/>
  <c r="CJ1947" i="2"/>
  <c r="BX1947" i="2"/>
  <c r="CY2165" i="2"/>
  <c r="CR2165" i="2"/>
  <c r="CR27" i="2"/>
  <c r="CY27" i="2"/>
  <c r="BX284" i="2"/>
  <c r="CL284" i="2"/>
  <c r="CJ284" i="2"/>
  <c r="CY882" i="2"/>
  <c r="CR882" i="2"/>
  <c r="CP1295" i="2"/>
  <c r="CP1603" i="2"/>
  <c r="CJ2013" i="2"/>
  <c r="BX2013" i="2"/>
  <c r="CL2013" i="2"/>
  <c r="CM2092" i="2"/>
  <c r="CO2092" i="2" s="1"/>
  <c r="CV2092" i="2" s="1"/>
  <c r="CP2092" i="2"/>
  <c r="CM2581" i="2"/>
  <c r="CO2581" i="2" s="1"/>
  <c r="CV2581" i="2" s="1"/>
  <c r="CP2581" i="2"/>
  <c r="CY1513" i="2"/>
  <c r="CR1513" i="2"/>
  <c r="CL1802" i="2"/>
  <c r="CJ1802" i="2"/>
  <c r="BX1802" i="2"/>
  <c r="CR839" i="2"/>
  <c r="CY839" i="2"/>
  <c r="CR1705" i="2"/>
  <c r="CY1705" i="2"/>
  <c r="CR622" i="2"/>
  <c r="CY622" i="2"/>
  <c r="BX1419" i="2"/>
  <c r="CL1419" i="2"/>
  <c r="CJ1419" i="2"/>
  <c r="CY1944" i="2"/>
  <c r="CR1944" i="2"/>
  <c r="CJ2405" i="2"/>
  <c r="BX2405" i="2"/>
  <c r="CV2405" i="2" s="1"/>
  <c r="CL2405" i="2"/>
  <c r="CM2405" i="2" s="1"/>
  <c r="CO2405" i="2" s="1"/>
  <c r="CY440" i="2"/>
  <c r="CR440" i="2"/>
  <c r="CM1163" i="2"/>
  <c r="CO1163" i="2" s="1"/>
  <c r="CV1163" i="2"/>
  <c r="CP1163" i="2"/>
  <c r="CJ2231" i="2"/>
  <c r="CL2231" i="2"/>
  <c r="CM2231" i="2" s="1"/>
  <c r="CO2231" i="2" s="1"/>
  <c r="BX2231" i="2"/>
  <c r="CV2231" i="2" s="1"/>
  <c r="CJ2411" i="2"/>
  <c r="CL2411" i="2"/>
  <c r="BX2411" i="2"/>
  <c r="CP2549" i="2"/>
  <c r="CM64" i="2"/>
  <c r="CO64" i="2" s="1"/>
  <c r="CP64" i="2"/>
  <c r="CV64" i="2"/>
  <c r="CR469" i="2"/>
  <c r="CY469" i="2"/>
  <c r="CR1088" i="2"/>
  <c r="CY1088" i="2"/>
  <c r="CP1182" i="2"/>
  <c r="CP1619" i="2"/>
  <c r="CM1619" i="2"/>
  <c r="CO1619" i="2" s="1"/>
  <c r="CP1885" i="2"/>
  <c r="CM1885" i="2"/>
  <c r="CO1885" i="2" s="1"/>
  <c r="CJ2044" i="2"/>
  <c r="CL2044" i="2"/>
  <c r="CM2044" i="2" s="1"/>
  <c r="CO2044" i="2" s="1"/>
  <c r="BX2044" i="2"/>
  <c r="CV2044" i="2" s="1"/>
  <c r="CP2269" i="2"/>
  <c r="CM2269" i="2"/>
  <c r="CO2269" i="2" s="1"/>
  <c r="CV2269" i="2"/>
  <c r="CM2357" i="2"/>
  <c r="CO2357" i="2" s="1"/>
  <c r="CV2357" i="2" s="1"/>
  <c r="CP2357" i="2"/>
  <c r="CL2626" i="2"/>
  <c r="CJ2626" i="2"/>
  <c r="BX2626" i="2"/>
  <c r="CL526" i="2"/>
  <c r="CJ526" i="2"/>
  <c r="BX526" i="2"/>
  <c r="CP1698" i="2"/>
  <c r="CV1698" i="2"/>
  <c r="CM1698" i="2"/>
  <c r="CO1698" i="2" s="1"/>
  <c r="CR2066" i="2"/>
  <c r="CY2066" i="2"/>
  <c r="CP2234" i="2"/>
  <c r="CV2234" i="2"/>
  <c r="CP2477" i="2"/>
  <c r="CY1560" i="2"/>
  <c r="CR1560" i="2"/>
  <c r="CL1723" i="2"/>
  <c r="CM1723" i="2" s="1"/>
  <c r="CO1723" i="2" s="1"/>
  <c r="CJ1723" i="2"/>
  <c r="BX1723" i="2"/>
  <c r="CJ2192" i="2"/>
  <c r="CL2192" i="2"/>
  <c r="BX2192" i="2"/>
  <c r="CL1911" i="2"/>
  <c r="CJ1911" i="2"/>
  <c r="BX1911" i="2"/>
  <c r="CL1414" i="2"/>
  <c r="CM1414" i="2" s="1"/>
  <c r="CO1414" i="2" s="1"/>
  <c r="CJ1414" i="2"/>
  <c r="BX1414" i="2"/>
  <c r="CY1847" i="2"/>
  <c r="CR1847" i="2"/>
  <c r="CM1445" i="2"/>
  <c r="CO1445" i="2" s="1"/>
  <c r="CP1445" i="2"/>
  <c r="CJ1226" i="2"/>
  <c r="BX1226" i="2"/>
  <c r="CV1226" i="2" s="1"/>
  <c r="CL1226" i="2"/>
  <c r="CM1226" i="2" s="1"/>
  <c r="CO1226" i="2" s="1"/>
  <c r="CY1908" i="2"/>
  <c r="CR1908" i="2"/>
  <c r="CY323" i="2"/>
  <c r="CR323" i="2"/>
  <c r="CP400" i="2"/>
  <c r="CJ892" i="2"/>
  <c r="BX892" i="2"/>
  <c r="CL892" i="2"/>
  <c r="CV407" i="2"/>
  <c r="CP407" i="2"/>
  <c r="CY439" i="2"/>
  <c r="CR439" i="2"/>
  <c r="CP1446" i="2"/>
  <c r="CM140" i="2"/>
  <c r="CO140" i="2" s="1"/>
  <c r="CP140" i="2"/>
  <c r="CV140" i="2"/>
  <c r="CJ2393" i="2"/>
  <c r="BX2393" i="2"/>
  <c r="CL2393" i="2"/>
  <c r="CM1349" i="2"/>
  <c r="CO1349" i="2" s="1"/>
  <c r="CP1349" i="2"/>
  <c r="CL649" i="2"/>
  <c r="CM649" i="2" s="1"/>
  <c r="CO649" i="2" s="1"/>
  <c r="CJ649" i="2"/>
  <c r="BX649" i="2"/>
  <c r="CL1850" i="2"/>
  <c r="CJ1850" i="2"/>
  <c r="BX1850" i="2"/>
  <c r="CM719" i="2"/>
  <c r="CO719" i="2" s="1"/>
  <c r="CP719" i="2"/>
  <c r="CV719" i="2"/>
  <c r="CJ1247" i="2"/>
  <c r="BX1247" i="2"/>
  <c r="CL1247" i="2"/>
  <c r="CP90" i="2"/>
  <c r="CM90" i="2"/>
  <c r="CO90" i="2" s="1"/>
  <c r="CY1661" i="2"/>
  <c r="CR1661" i="2"/>
  <c r="CL582" i="2"/>
  <c r="CM582" i="2" s="1"/>
  <c r="CO582" i="2" s="1"/>
  <c r="CJ582" i="2"/>
  <c r="BX582" i="2"/>
  <c r="CP899" i="2"/>
  <c r="CV899" i="2"/>
  <c r="CP1430" i="2"/>
  <c r="CV1430" i="2"/>
  <c r="CM123" i="2"/>
  <c r="CO123" i="2" s="1"/>
  <c r="CV123" i="2"/>
  <c r="CP123" i="2"/>
  <c r="CP2377" i="2"/>
  <c r="CJ819" i="2"/>
  <c r="BX819" i="2"/>
  <c r="CL819" i="2"/>
  <c r="CJ1091" i="2"/>
  <c r="CL1091" i="2"/>
  <c r="CM1091" i="2" s="1"/>
  <c r="CO1091" i="2" s="1"/>
  <c r="BX1091" i="2"/>
  <c r="CV1091" i="2" s="1"/>
  <c r="CP625" i="2"/>
  <c r="CP1497" i="2"/>
  <c r="CR1201" i="2"/>
  <c r="CY1201" i="2"/>
  <c r="CR1965" i="2"/>
  <c r="CY1965" i="2"/>
  <c r="CJ1801" i="2"/>
  <c r="BX1801" i="2"/>
  <c r="CL1801" i="2"/>
  <c r="CJ208" i="2"/>
  <c r="CL208" i="2"/>
  <c r="BX208" i="2"/>
  <c r="CL1214" i="2"/>
  <c r="CJ1214" i="2"/>
  <c r="BX1214" i="2"/>
  <c r="CY682" i="2"/>
  <c r="CR682" i="2"/>
  <c r="CP2453" i="2"/>
  <c r="CP222" i="2"/>
  <c r="CR1846" i="2"/>
  <c r="CY1846" i="2"/>
  <c r="CJ2237" i="2"/>
  <c r="BX2237" i="2"/>
  <c r="CV2237" i="2" s="1"/>
  <c r="CL2237" i="2"/>
  <c r="CM2237" i="2" s="1"/>
  <c r="CO2237" i="2" s="1"/>
  <c r="CY162" i="2"/>
  <c r="CR162" i="2"/>
  <c r="CJ2549" i="2"/>
  <c r="CL2549" i="2"/>
  <c r="CM2549" i="2" s="1"/>
  <c r="CO2549" i="2" s="1"/>
  <c r="BX2549" i="2"/>
  <c r="CJ613" i="2"/>
  <c r="CL613" i="2"/>
  <c r="CM613" i="2" s="1"/>
  <c r="CO613" i="2" s="1"/>
  <c r="BX613" i="2"/>
  <c r="CV613" i="2" s="1"/>
  <c r="CJ426" i="2"/>
  <c r="CL426" i="2"/>
  <c r="BX426" i="2"/>
  <c r="CP2137" i="2"/>
  <c r="CL1945" i="2"/>
  <c r="CJ1945" i="2"/>
  <c r="BX1945" i="2"/>
  <c r="CJ1629" i="2"/>
  <c r="BX1629" i="2"/>
  <c r="CL1629" i="2"/>
  <c r="CJ1162" i="2"/>
  <c r="BX1162" i="2"/>
  <c r="CL1162" i="2"/>
  <c r="CP863" i="2"/>
  <c r="CP592" i="2"/>
  <c r="CJ298" i="2"/>
  <c r="BX298" i="2"/>
  <c r="CL298" i="2"/>
  <c r="CP458" i="2"/>
  <c r="CP450" i="2"/>
  <c r="CM450" i="2"/>
  <c r="CO450" i="2" s="1"/>
  <c r="CV450" i="2" s="1"/>
  <c r="CL585" i="2"/>
  <c r="CJ585" i="2"/>
  <c r="BX585" i="2"/>
  <c r="CJ800" i="2"/>
  <c r="BX800" i="2"/>
  <c r="CL800" i="2"/>
  <c r="CY924" i="2"/>
  <c r="CR924" i="2"/>
  <c r="CJ824" i="2"/>
  <c r="BX824" i="2"/>
  <c r="CL824" i="2"/>
  <c r="CM901" i="2"/>
  <c r="CO901" i="2" s="1"/>
  <c r="CV901" i="2"/>
  <c r="CP901" i="2"/>
  <c r="CP987" i="2"/>
  <c r="CY1035" i="2"/>
  <c r="CR1035" i="2"/>
  <c r="CV1298" i="2"/>
  <c r="CP1355" i="2"/>
  <c r="CM1580" i="2"/>
  <c r="CO1580" i="2" s="1"/>
  <c r="CP1580" i="2"/>
  <c r="CV1580" i="2"/>
  <c r="CP1590" i="2"/>
  <c r="CJ82" i="2"/>
  <c r="BX82" i="2"/>
  <c r="CV82" i="2" s="1"/>
  <c r="CL82" i="2"/>
  <c r="CM82" i="2" s="1"/>
  <c r="CO82" i="2" s="1"/>
  <c r="CJ407" i="2"/>
  <c r="BX407" i="2"/>
  <c r="CL407" i="2"/>
  <c r="CM407" i="2" s="1"/>
  <c r="CO407" i="2" s="1"/>
  <c r="CJ2362" i="2"/>
  <c r="BX2362" i="2"/>
  <c r="CL2362" i="2"/>
  <c r="CP1937" i="2"/>
  <c r="CP1858" i="2"/>
  <c r="CJ1158" i="2"/>
  <c r="BX1158" i="2"/>
  <c r="CL1158" i="2"/>
  <c r="CM1158" i="2" s="1"/>
  <c r="CO1158" i="2" s="1"/>
  <c r="CP787" i="2"/>
  <c r="CJ496" i="2"/>
  <c r="BX496" i="2"/>
  <c r="CL496" i="2"/>
  <c r="CY435" i="2"/>
  <c r="CR435" i="2"/>
  <c r="CP554" i="2"/>
  <c r="CM554" i="2"/>
  <c r="CO554" i="2" s="1"/>
  <c r="CV554" i="2" s="1"/>
  <c r="CJ617" i="2"/>
  <c r="BX617" i="2"/>
  <c r="CL617" i="2"/>
  <c r="CJ859" i="2"/>
  <c r="CL859" i="2"/>
  <c r="CM859" i="2" s="1"/>
  <c r="CO859" i="2" s="1"/>
  <c r="BX859" i="2"/>
  <c r="CJ780" i="2"/>
  <c r="BX780" i="2"/>
  <c r="CL780" i="2"/>
  <c r="CM780" i="2" s="1"/>
  <c r="CO780" i="2" s="1"/>
  <c r="CP1043" i="2"/>
  <c r="CP1101" i="2"/>
  <c r="CV1101" i="2"/>
  <c r="CP1250" i="2"/>
  <c r="CJ1420" i="2"/>
  <c r="BX1420" i="2"/>
  <c r="CL1420" i="2"/>
  <c r="CM1420" i="2" s="1"/>
  <c r="CO1420" i="2" s="1"/>
  <c r="CP73" i="2"/>
  <c r="CM73" i="2"/>
  <c r="CO73" i="2" s="1"/>
  <c r="CV73" i="2"/>
  <c r="CP198" i="2"/>
  <c r="CJ227" i="2"/>
  <c r="BX227" i="2"/>
  <c r="CL227" i="2"/>
  <c r="CM227" i="2" s="1"/>
  <c r="CO227" i="2" s="1"/>
  <c r="CJ411" i="2"/>
  <c r="BX411" i="2"/>
  <c r="CL411" i="2"/>
  <c r="CV1916" i="2"/>
  <c r="CP1916" i="2"/>
  <c r="CP1587" i="2"/>
  <c r="CV1587" i="2"/>
  <c r="CJ1083" i="2"/>
  <c r="CL1083" i="2"/>
  <c r="BX1083" i="2"/>
  <c r="CJ640" i="2"/>
  <c r="BX640" i="2"/>
  <c r="CL640" i="2"/>
  <c r="CM282" i="2"/>
  <c r="CO282" i="2" s="1"/>
  <c r="CP282" i="2"/>
  <c r="CJ219" i="2"/>
  <c r="BX219" i="2"/>
  <c r="CL219" i="2"/>
  <c r="CJ409" i="2"/>
  <c r="CL409" i="2"/>
  <c r="CM409" i="2" s="1"/>
  <c r="CO409" i="2" s="1"/>
  <c r="BX409" i="2"/>
  <c r="CV580" i="2"/>
  <c r="CV684" i="2"/>
  <c r="CP763" i="2"/>
  <c r="CJ896" i="2"/>
  <c r="BX896" i="2"/>
  <c r="CL896" i="2"/>
  <c r="CM896" i="2" s="1"/>
  <c r="CO896" i="2" s="1"/>
  <c r="CV840" i="2"/>
  <c r="CP1117" i="2"/>
  <c r="CP1321" i="2"/>
  <c r="CP1389" i="2"/>
  <c r="CM1389" i="2"/>
  <c r="CO1389" i="2" s="1"/>
  <c r="CV1389" i="2"/>
  <c r="CM1457" i="2"/>
  <c r="CO1457" i="2" s="1"/>
  <c r="CV1457" i="2" s="1"/>
  <c r="CP1457" i="2"/>
  <c r="CJ1496" i="2"/>
  <c r="BX1496" i="2"/>
  <c r="CL1496" i="2"/>
  <c r="CM22" i="2"/>
  <c r="CO22" i="2" s="1"/>
  <c r="CP22" i="2"/>
  <c r="CV22" i="2"/>
  <c r="CP649" i="2"/>
  <c r="CV649" i="2"/>
  <c r="CJ211" i="2"/>
  <c r="CL211" i="2"/>
  <c r="CM211" i="2" s="1"/>
  <c r="CO211" i="2" s="1"/>
  <c r="BX211" i="2"/>
  <c r="CP56" i="2"/>
  <c r="CM113" i="2"/>
  <c r="CO113" i="2" s="1"/>
  <c r="CP113" i="2"/>
  <c r="CV113" i="2"/>
  <c r="CM274" i="2"/>
  <c r="CO274" i="2" s="1"/>
  <c r="CV274" i="2" s="1"/>
  <c r="CP274" i="2"/>
  <c r="CP275" i="2"/>
  <c r="CJ425" i="2"/>
  <c r="BX425" i="2"/>
  <c r="CL425" i="2"/>
  <c r="CP2330" i="2"/>
  <c r="CM2330" i="2"/>
  <c r="CO2330" i="2" s="1"/>
  <c r="CV2330" i="2" s="1"/>
  <c r="CJ2100" i="2"/>
  <c r="BX2100" i="2"/>
  <c r="CL2100" i="2"/>
  <c r="CP1583" i="2"/>
  <c r="CJ1026" i="2"/>
  <c r="BX1026" i="2"/>
  <c r="CL1026" i="2"/>
  <c r="CP480" i="2"/>
  <c r="CP266" i="2"/>
  <c r="CP474" i="2"/>
  <c r="CV474" i="2"/>
  <c r="CJ443" i="2"/>
  <c r="CL443" i="2"/>
  <c r="CM443" i="2" s="1"/>
  <c r="CO443" i="2" s="1"/>
  <c r="BX443" i="2"/>
  <c r="CP550" i="2"/>
  <c r="CM550" i="2"/>
  <c r="CO550" i="2" s="1"/>
  <c r="CV550" i="2" s="1"/>
  <c r="CJ547" i="2"/>
  <c r="BX547" i="2"/>
  <c r="CL547" i="2"/>
  <c r="CP766" i="2"/>
  <c r="CM766" i="2"/>
  <c r="CO766" i="2" s="1"/>
  <c r="CV766" i="2" s="1"/>
  <c r="CP785" i="2"/>
  <c r="CM785" i="2"/>
  <c r="CO785" i="2" s="1"/>
  <c r="CV785" i="2" s="1"/>
  <c r="CP667" i="2"/>
  <c r="CM667" i="2"/>
  <c r="CO667" i="2" s="1"/>
  <c r="CV667" i="2"/>
  <c r="CP929" i="2"/>
  <c r="CM929" i="2"/>
  <c r="CO929" i="2" s="1"/>
  <c r="CV929" i="2"/>
  <c r="CP870" i="2"/>
  <c r="CM870" i="2"/>
  <c r="CO870" i="2" s="1"/>
  <c r="CV870" i="2" s="1"/>
  <c r="CY1021" i="2"/>
  <c r="CR1021" i="2"/>
  <c r="CL1052" i="2"/>
  <c r="CJ1052" i="2"/>
  <c r="BX1052" i="2"/>
  <c r="CM1327" i="2"/>
  <c r="CO1327" i="2" s="1"/>
  <c r="CV1327" i="2"/>
  <c r="CP1327" i="2"/>
  <c r="CL1463" i="2"/>
  <c r="CM1463" i="2" s="1"/>
  <c r="CO1463" i="2" s="1"/>
  <c r="CJ1463" i="2"/>
  <c r="BX1463" i="2"/>
  <c r="CJ147" i="2"/>
  <c r="CL147" i="2"/>
  <c r="CM147" i="2" s="1"/>
  <c r="CO147" i="2" s="1"/>
  <c r="BX147" i="2"/>
  <c r="CJ46" i="2"/>
  <c r="BX46" i="2"/>
  <c r="CL46" i="2"/>
  <c r="CM46" i="2" s="1"/>
  <c r="CO46" i="2" s="1"/>
  <c r="CP117" i="2"/>
  <c r="CV117" i="2"/>
  <c r="CJ148" i="2"/>
  <c r="BX148" i="2"/>
  <c r="CL148" i="2"/>
  <c r="CL2572" i="2"/>
  <c r="CJ2572" i="2"/>
  <c r="BX2572" i="2"/>
  <c r="BX2329" i="2"/>
  <c r="CJ2329" i="2"/>
  <c r="CL2329" i="2"/>
  <c r="CP2053" i="2"/>
  <c r="CM1098" i="2"/>
  <c r="CO1098" i="2" s="1"/>
  <c r="CV1098" i="2" s="1"/>
  <c r="CP1098" i="2"/>
  <c r="CV552" i="2"/>
  <c r="CP552" i="2"/>
  <c r="CP326" i="2"/>
  <c r="CP634" i="2"/>
  <c r="CM634" i="2"/>
  <c r="CO634" i="2" s="1"/>
  <c r="CV634" i="2" s="1"/>
  <c r="CM577" i="2"/>
  <c r="CO577" i="2" s="1"/>
  <c r="CP577" i="2"/>
  <c r="CV577" i="2"/>
  <c r="CP903" i="2"/>
  <c r="CL899" i="2"/>
  <c r="CM899" i="2" s="1"/>
  <c r="CO899" i="2" s="1"/>
  <c r="CJ899" i="2"/>
  <c r="BX899" i="2"/>
  <c r="CP726" i="2"/>
  <c r="CP949" i="2"/>
  <c r="CM949" i="2"/>
  <c r="CO949" i="2" s="1"/>
  <c r="CV949" i="2"/>
  <c r="CM1040" i="2"/>
  <c r="CO1040" i="2" s="1"/>
  <c r="CP1040" i="2"/>
  <c r="CM1113" i="2"/>
  <c r="CO1113" i="2" s="1"/>
  <c r="CP1113" i="2"/>
  <c r="CJ1239" i="2"/>
  <c r="BX1239" i="2"/>
  <c r="CL1239" i="2"/>
  <c r="CM1239" i="2" s="1"/>
  <c r="CO1239" i="2" s="1"/>
  <c r="CP1305" i="2"/>
  <c r="CJ1430" i="2"/>
  <c r="BX1430" i="2"/>
  <c r="CL1430" i="2"/>
  <c r="CM1430" i="2" s="1"/>
  <c r="CO1430" i="2" s="1"/>
  <c r="CY1452" i="2"/>
  <c r="CR1452" i="2"/>
  <c r="CP1622" i="2"/>
  <c r="CP203" i="2"/>
  <c r="CV203" i="2"/>
  <c r="CV288" i="2"/>
  <c r="CJ138" i="2"/>
  <c r="BX138" i="2"/>
  <c r="CV138" i="2" s="1"/>
  <c r="CL138" i="2"/>
  <c r="CM138" i="2" s="1"/>
  <c r="CO138" i="2" s="1"/>
  <c r="CJ143" i="2"/>
  <c r="BX143" i="2"/>
  <c r="CL143" i="2"/>
  <c r="CY293" i="2"/>
  <c r="CR293" i="2"/>
  <c r="CM355" i="2"/>
  <c r="CO355" i="2" s="1"/>
  <c r="CV355" i="2" s="1"/>
  <c r="CP355" i="2"/>
  <c r="CL327" i="2"/>
  <c r="CJ327" i="2"/>
  <c r="BX327" i="2"/>
  <c r="CM364" i="2"/>
  <c r="CO364" i="2" s="1"/>
  <c r="CV364" i="2"/>
  <c r="CP364" i="2"/>
  <c r="CJ2377" i="2"/>
  <c r="BX2377" i="2"/>
  <c r="CV2377" i="2" s="1"/>
  <c r="CL2377" i="2"/>
  <c r="CM2377" i="2" s="1"/>
  <c r="CO2377" i="2" s="1"/>
  <c r="CJ2180" i="2"/>
  <c r="CL2180" i="2"/>
  <c r="BX2180" i="2"/>
  <c r="CP1798" i="2"/>
  <c r="CP1039" i="2"/>
  <c r="CV749" i="2"/>
  <c r="CP749" i="2"/>
  <c r="CP401" i="2"/>
  <c r="CV401" i="2"/>
  <c r="CP433" i="2"/>
  <c r="CP615" i="2"/>
  <c r="CP844" i="2"/>
  <c r="CJ989" i="2"/>
  <c r="CL989" i="2"/>
  <c r="CM989" i="2" s="1"/>
  <c r="CO989" i="2" s="1"/>
  <c r="BX989" i="2"/>
  <c r="CL979" i="2"/>
  <c r="CJ979" i="2"/>
  <c r="BX979" i="2"/>
  <c r="CJ1085" i="2"/>
  <c r="BX1085" i="2"/>
  <c r="CL1085" i="2"/>
  <c r="CP1208" i="2"/>
  <c r="CJ1045" i="2"/>
  <c r="BX1045" i="2"/>
  <c r="CL1045" i="2"/>
  <c r="CM1332" i="2"/>
  <c r="CO1332" i="2" s="1"/>
  <c r="CV1332" i="2" s="1"/>
  <c r="CP1332" i="2"/>
  <c r="CP1356" i="2"/>
  <c r="CM1356" i="2"/>
  <c r="CO1356" i="2" s="1"/>
  <c r="CV1356" i="2"/>
  <c r="CJ1281" i="2"/>
  <c r="CL1281" i="2"/>
  <c r="CM1281" i="2" s="1"/>
  <c r="CO1281" i="2" s="1"/>
  <c r="BX1281" i="2"/>
  <c r="CP1381" i="2"/>
  <c r="CM1381" i="2"/>
  <c r="CO1381" i="2" s="1"/>
  <c r="CV1381" i="2"/>
  <c r="CL176" i="2"/>
  <c r="CJ176" i="2"/>
  <c r="BX176" i="2"/>
  <c r="CP276" i="2"/>
  <c r="CJ625" i="2"/>
  <c r="BX625" i="2"/>
  <c r="CL625" i="2"/>
  <c r="CM625" i="2" s="1"/>
  <c r="CO625" i="2" s="1"/>
  <c r="CP614" i="2"/>
  <c r="CY1011" i="2"/>
  <c r="CR1011" i="2"/>
  <c r="CY1013" i="2"/>
  <c r="CR1013" i="2"/>
  <c r="CJ1157" i="2"/>
  <c r="CL1157" i="2"/>
  <c r="BX1157" i="2"/>
  <c r="CP1251" i="2"/>
  <c r="CL1497" i="2"/>
  <c r="CM1497" i="2" s="1"/>
  <c r="CO1497" i="2" s="1"/>
  <c r="CJ1497" i="2"/>
  <c r="BX1497" i="2"/>
  <c r="CP1699" i="2"/>
  <c r="CJ1762" i="2"/>
  <c r="BX1762" i="2"/>
  <c r="CL1762" i="2"/>
  <c r="CM1762" i="2" s="1"/>
  <c r="CO1762" i="2" s="1"/>
  <c r="CM1872" i="2"/>
  <c r="CO1872" i="2" s="1"/>
  <c r="CV1872" i="2"/>
  <c r="CP1872" i="2"/>
  <c r="CJ1997" i="2"/>
  <c r="BX1997" i="2"/>
  <c r="CL1997" i="2"/>
  <c r="CM1997" i="2" s="1"/>
  <c r="CO1997" i="2" s="1"/>
  <c r="CJ1924" i="2"/>
  <c r="BX1924" i="2"/>
  <c r="CL1924" i="2"/>
  <c r="CM1924" i="2" s="1"/>
  <c r="CO1924" i="2" s="1"/>
  <c r="CJ2042" i="2"/>
  <c r="BX2042" i="2"/>
  <c r="CL2042" i="2"/>
  <c r="CP2075" i="2"/>
  <c r="CM2075" i="2"/>
  <c r="CO2075" i="2" s="1"/>
  <c r="CV2075" i="2"/>
  <c r="CR2188" i="2"/>
  <c r="CY2188" i="2"/>
  <c r="CP2176" i="2"/>
  <c r="CR2258" i="2"/>
  <c r="CY2258" i="2"/>
  <c r="CR2305" i="2"/>
  <c r="CY2305" i="2"/>
  <c r="CM2364" i="2"/>
  <c r="CO2364" i="2" s="1"/>
  <c r="CV2364" i="2" s="1"/>
  <c r="CP2364" i="2"/>
  <c r="CV2425" i="2"/>
  <c r="CP2468" i="2"/>
  <c r="CM2468" i="2"/>
  <c r="CO2468" i="2" s="1"/>
  <c r="CV2468" i="2"/>
  <c r="CP2510" i="2"/>
  <c r="CY2573" i="2"/>
  <c r="CR2573" i="2"/>
  <c r="CP1192" i="2"/>
  <c r="CL1736" i="2"/>
  <c r="CJ1736" i="2"/>
  <c r="BX1736" i="2"/>
  <c r="CJ167" i="2"/>
  <c r="BX167" i="2"/>
  <c r="CL167" i="2"/>
  <c r="CM167" i="2" s="1"/>
  <c r="CO167" i="2" s="1"/>
  <c r="CJ111" i="2"/>
  <c r="BX111" i="2"/>
  <c r="CL111" i="2"/>
  <c r="CL408" i="2"/>
  <c r="CJ408" i="2"/>
  <c r="BX408" i="2"/>
  <c r="CJ672" i="2"/>
  <c r="BX672" i="2"/>
  <c r="CL672" i="2"/>
  <c r="CJ354" i="2"/>
  <c r="CL354" i="2"/>
  <c r="BX354" i="2"/>
  <c r="CR656" i="2"/>
  <c r="CY656" i="2"/>
  <c r="CJ501" i="2"/>
  <c r="CL501" i="2"/>
  <c r="BX501" i="2"/>
  <c r="CP715" i="2"/>
  <c r="CM715" i="2"/>
  <c r="CO715" i="2" s="1"/>
  <c r="CV715" i="2" s="1"/>
  <c r="CM888" i="2"/>
  <c r="CO888" i="2" s="1"/>
  <c r="CP888" i="2"/>
  <c r="CP770" i="2"/>
  <c r="CJ1297" i="2"/>
  <c r="BX1297" i="2"/>
  <c r="CL1297" i="2"/>
  <c r="CM1646" i="2"/>
  <c r="CO1646" i="2" s="1"/>
  <c r="CV1646" i="2"/>
  <c r="CP1646" i="2"/>
  <c r="CR1737" i="2"/>
  <c r="CY1737" i="2"/>
  <c r="CM1887" i="2"/>
  <c r="CO1887" i="2" s="1"/>
  <c r="CV1887" i="2" s="1"/>
  <c r="CP1887" i="2"/>
  <c r="CJ1809" i="2"/>
  <c r="BX1809" i="2"/>
  <c r="CL1809" i="2"/>
  <c r="CM1809" i="2" s="1"/>
  <c r="CO1809" i="2" s="1"/>
  <c r="CM1808" i="2"/>
  <c r="CO1808" i="2" s="1"/>
  <c r="CP1808" i="2"/>
  <c r="CV1808" i="2"/>
  <c r="CM1838" i="2"/>
  <c r="CO1838" i="2" s="1"/>
  <c r="CV1838" i="2"/>
  <c r="CP1838" i="2"/>
  <c r="CP1990" i="2"/>
  <c r="CP1962" i="2"/>
  <c r="CV1962" i="2"/>
  <c r="CP2107" i="2"/>
  <c r="CJ2166" i="2"/>
  <c r="CL2166" i="2"/>
  <c r="CM2166" i="2" s="1"/>
  <c r="CO2166" i="2" s="1"/>
  <c r="BX2166" i="2"/>
  <c r="CV2166" i="2" s="1"/>
  <c r="CV2150" i="2"/>
  <c r="CM2222" i="2"/>
  <c r="CO2222" i="2" s="1"/>
  <c r="CP2222" i="2"/>
  <c r="CV2222" i="2"/>
  <c r="CJ2193" i="2"/>
  <c r="CL2193" i="2"/>
  <c r="BX2193" i="2"/>
  <c r="BX2341" i="2"/>
  <c r="CL2341" i="2"/>
  <c r="CJ2341" i="2"/>
  <c r="CL2422" i="2"/>
  <c r="CJ2422" i="2"/>
  <c r="BX2422" i="2"/>
  <c r="CP2430" i="2"/>
  <c r="CR2410" i="2"/>
  <c r="CY2410" i="2"/>
  <c r="CP2588" i="2"/>
  <c r="CV1050" i="2"/>
  <c r="CJ1913" i="2"/>
  <c r="CL1913" i="2"/>
  <c r="CM1913" i="2" s="1"/>
  <c r="CO1913" i="2" s="1"/>
  <c r="BX1913" i="2"/>
  <c r="CJ2177" i="2"/>
  <c r="CL2177" i="2"/>
  <c r="BX2177" i="2"/>
  <c r="CJ174" i="2"/>
  <c r="BX174" i="2"/>
  <c r="CL174" i="2"/>
  <c r="CV32" i="2"/>
  <c r="CP32" i="2"/>
  <c r="CJ187" i="2"/>
  <c r="BX187" i="2"/>
  <c r="CL187" i="2"/>
  <c r="CR313" i="2"/>
  <c r="CY313" i="2"/>
  <c r="CL2470" i="2"/>
  <c r="CJ2470" i="2"/>
  <c r="BX2470" i="2"/>
  <c r="CP1464" i="2"/>
  <c r="CM1214" i="2"/>
  <c r="CO1214" i="2" s="1"/>
  <c r="CV1214" i="2"/>
  <c r="CP1214" i="2"/>
  <c r="CP803" i="2"/>
  <c r="CP532" i="2"/>
  <c r="CJ314" i="2"/>
  <c r="BX314" i="2"/>
  <c r="CL314" i="2"/>
  <c r="CJ794" i="2"/>
  <c r="CL794" i="2"/>
  <c r="BX794" i="2"/>
  <c r="CL953" i="2"/>
  <c r="CM953" i="2" s="1"/>
  <c r="CO953" i="2" s="1"/>
  <c r="CJ953" i="2"/>
  <c r="BX953" i="2"/>
  <c r="CL1110" i="2"/>
  <c r="CJ1110" i="2"/>
  <c r="BX1110" i="2"/>
  <c r="CV1110" i="2" s="1"/>
  <c r="CP1280" i="2"/>
  <c r="BX1260" i="2"/>
  <c r="CJ1260" i="2"/>
  <c r="CL1260" i="2"/>
  <c r="CM1489" i="2"/>
  <c r="CO1489" i="2" s="1"/>
  <c r="CV1489" i="2" s="1"/>
  <c r="CP1489" i="2"/>
  <c r="CP1519" i="2"/>
  <c r="CJ1841" i="2"/>
  <c r="BX1841" i="2"/>
  <c r="CL1841" i="2"/>
  <c r="CM1841" i="2" s="1"/>
  <c r="CO1841" i="2" s="1"/>
  <c r="CM1870" i="2"/>
  <c r="CO1870" i="2" s="1"/>
  <c r="CV1870" i="2"/>
  <c r="CP1870" i="2"/>
  <c r="CJ2023" i="2"/>
  <c r="BX2023" i="2"/>
  <c r="CL2023" i="2"/>
  <c r="CM2023" i="2" s="1"/>
  <c r="CO2023" i="2" s="1"/>
  <c r="CL2043" i="2"/>
  <c r="CM2043" i="2" s="1"/>
  <c r="CO2043" i="2" s="1"/>
  <c r="CJ2043" i="2"/>
  <c r="BX2043" i="2"/>
  <c r="CL2453" i="2"/>
  <c r="CM2453" i="2" s="1"/>
  <c r="CO2453" i="2" s="1"/>
  <c r="CJ2453" i="2"/>
  <c r="BX2453" i="2"/>
  <c r="CP2205" i="2"/>
  <c r="CM2205" i="2"/>
  <c r="CO2205" i="2" s="1"/>
  <c r="CV2205" i="2"/>
  <c r="CJ168" i="2"/>
  <c r="CL168" i="2"/>
  <c r="BX168" i="2"/>
  <c r="CJ2467" i="2"/>
  <c r="BX2467" i="2"/>
  <c r="CL2467" i="2"/>
  <c r="CM2467" i="2" s="1"/>
  <c r="CO2467" i="2" s="1"/>
  <c r="CV2168" i="2"/>
  <c r="CJ1790" i="2"/>
  <c r="BX1790" i="2"/>
  <c r="CL1790" i="2"/>
  <c r="CY1568" i="2"/>
  <c r="CR1568" i="2"/>
  <c r="CP1514" i="2"/>
  <c r="CP1170" i="2"/>
  <c r="CV1170" i="2"/>
  <c r="CJ1071" i="2"/>
  <c r="CL1071" i="2"/>
  <c r="BX1071" i="2"/>
  <c r="CP677" i="2"/>
  <c r="CJ385" i="2"/>
  <c r="BX385" i="2"/>
  <c r="CL385" i="2"/>
  <c r="CM465" i="2"/>
  <c r="CO465" i="2" s="1"/>
  <c r="CV465" i="2" s="1"/>
  <c r="CP465" i="2"/>
  <c r="CL541" i="2"/>
  <c r="CJ541" i="2"/>
  <c r="BX541" i="2"/>
  <c r="CP549" i="2"/>
  <c r="CJ663" i="2"/>
  <c r="BX663" i="2"/>
  <c r="CL663" i="2"/>
  <c r="CJ734" i="2"/>
  <c r="BX734" i="2"/>
  <c r="CL734" i="2"/>
  <c r="CM734" i="2" s="1"/>
  <c r="CO734" i="2" s="1"/>
  <c r="CP742" i="2"/>
  <c r="CP1235" i="2"/>
  <c r="CJ1328" i="2"/>
  <c r="BX1328" i="2"/>
  <c r="CL1328" i="2"/>
  <c r="CL1537" i="2"/>
  <c r="CJ1537" i="2"/>
  <c r="BX1537" i="2"/>
  <c r="CJ1526" i="2"/>
  <c r="CL1526" i="2"/>
  <c r="BX1526" i="2"/>
  <c r="CV1653" i="2"/>
  <c r="CP1690" i="2"/>
  <c r="CP2026" i="2"/>
  <c r="CV2026" i="2"/>
  <c r="CV2145" i="2"/>
  <c r="CL2174" i="2"/>
  <c r="CM2174" i="2" s="1"/>
  <c r="CO2174" i="2" s="1"/>
  <c r="CJ2174" i="2"/>
  <c r="BX2174" i="2"/>
  <c r="CV2174" i="2" s="1"/>
  <c r="CV2315" i="2"/>
  <c r="CV2476" i="2"/>
  <c r="BX2557" i="2"/>
  <c r="CL2557" i="2"/>
  <c r="CM2557" i="2" s="1"/>
  <c r="CO2557" i="2" s="1"/>
  <c r="CJ2557" i="2"/>
  <c r="CJ83" i="2"/>
  <c r="CL83" i="2"/>
  <c r="BX83" i="2"/>
  <c r="CL220" i="2"/>
  <c r="CJ220" i="2"/>
  <c r="BX220" i="2"/>
  <c r="CP52" i="2"/>
  <c r="CR369" i="2"/>
  <c r="CY369" i="2"/>
  <c r="CY202" i="2"/>
  <c r="CR202" i="2"/>
  <c r="CP434" i="2"/>
  <c r="CY736" i="2"/>
  <c r="CR736" i="2"/>
  <c r="BX510" i="2"/>
  <c r="CL510" i="2"/>
  <c r="CJ510" i="2"/>
  <c r="CJ898" i="2"/>
  <c r="BX898" i="2"/>
  <c r="CL898" i="2"/>
  <c r="CP695" i="2"/>
  <c r="CJ1015" i="2"/>
  <c r="CL1015" i="2"/>
  <c r="CM1015" i="2" s="1"/>
  <c r="CO1015" i="2" s="1"/>
  <c r="BX1015" i="2"/>
  <c r="CY1220" i="2"/>
  <c r="CR1220" i="2"/>
  <c r="CJ1578" i="2"/>
  <c r="BX1578" i="2"/>
  <c r="CL1578" i="2"/>
  <c r="CM1578" i="2" s="1"/>
  <c r="CO1578" i="2" s="1"/>
  <c r="BX1650" i="2"/>
  <c r="CL1650" i="2"/>
  <c r="CM1650" i="2" s="1"/>
  <c r="CO1650" i="2" s="1"/>
  <c r="CJ1650" i="2"/>
  <c r="CJ1775" i="2"/>
  <c r="CL1775" i="2"/>
  <c r="CM1775" i="2" s="1"/>
  <c r="CO1775" i="2" s="1"/>
  <c r="BX1775" i="2"/>
  <c r="CP1883" i="2"/>
  <c r="CM1883" i="2"/>
  <c r="CO1883" i="2" s="1"/>
  <c r="CV1883" i="2"/>
  <c r="CJ1954" i="2"/>
  <c r="BX1954" i="2"/>
  <c r="CL1954" i="2"/>
  <c r="CJ2144" i="2"/>
  <c r="BX2144" i="2"/>
  <c r="CV2144" i="2" s="1"/>
  <c r="CL2144" i="2"/>
  <c r="CM2144" i="2" s="1"/>
  <c r="CO2144" i="2" s="1"/>
  <c r="CM2198" i="2"/>
  <c r="CO2198" i="2" s="1"/>
  <c r="CV2198" i="2" s="1"/>
  <c r="CP2198" i="2"/>
  <c r="CP2273" i="2"/>
  <c r="CM2304" i="2"/>
  <c r="CO2304" i="2" s="1"/>
  <c r="CV2304" i="2" s="1"/>
  <c r="CP2304" i="2"/>
  <c r="CV2472" i="2"/>
  <c r="CP2488" i="2"/>
  <c r="CM2488" i="2"/>
  <c r="CO2488" i="2" s="1"/>
  <c r="CV2488" i="2"/>
  <c r="CJ307" i="2"/>
  <c r="BX307" i="2"/>
  <c r="CL307" i="2"/>
  <c r="CL642" i="2"/>
  <c r="CJ642" i="2"/>
  <c r="BX642" i="2"/>
  <c r="BX1005" i="2"/>
  <c r="CL1005" i="2"/>
  <c r="CM1005" i="2" s="1"/>
  <c r="CO1005" i="2" s="1"/>
  <c r="CJ1005" i="2"/>
  <c r="CJ1994" i="2"/>
  <c r="BX1994" i="2"/>
  <c r="CL1994" i="2"/>
  <c r="CM1994" i="2" s="1"/>
  <c r="CO1994" i="2" s="1"/>
  <c r="CP120" i="2"/>
  <c r="CP106" i="2"/>
  <c r="CM940" i="2"/>
  <c r="CO940" i="2" s="1"/>
  <c r="CP940" i="2"/>
  <c r="CV940" i="2"/>
  <c r="CP909" i="2"/>
  <c r="CY1124" i="2"/>
  <c r="CR1124" i="2"/>
  <c r="BX1180" i="2"/>
  <c r="CL1180" i="2"/>
  <c r="CM1180" i="2" s="1"/>
  <c r="CO1180" i="2" s="1"/>
  <c r="CJ1180" i="2"/>
  <c r="CM1397" i="2"/>
  <c r="CO1397" i="2" s="1"/>
  <c r="CV1397" i="2"/>
  <c r="CP1397" i="2"/>
  <c r="CM1572" i="2"/>
  <c r="CO1572" i="2" s="1"/>
  <c r="CV1572" i="2" s="1"/>
  <c r="CP1572" i="2"/>
  <c r="CL1715" i="2"/>
  <c r="CJ1715" i="2"/>
  <c r="BX1715" i="2"/>
  <c r="CM1828" i="2"/>
  <c r="CO1828" i="2" s="1"/>
  <c r="CP1828" i="2"/>
  <c r="CV1828" i="2"/>
  <c r="CM1860" i="2"/>
  <c r="CO1860" i="2" s="1"/>
  <c r="CP1860" i="2"/>
  <c r="CJ2007" i="2"/>
  <c r="CL2007" i="2"/>
  <c r="CM2007" i="2" s="1"/>
  <c r="CO2007" i="2" s="1"/>
  <c r="BX2007" i="2"/>
  <c r="CP1898" i="2"/>
  <c r="CV2069" i="2"/>
  <c r="CV2224" i="2"/>
  <c r="CP2285" i="2"/>
  <c r="CP2348" i="2"/>
  <c r="CP2499" i="2"/>
  <c r="CM2499" i="2"/>
  <c r="CO2499" i="2" s="1"/>
  <c r="CV2499" i="2"/>
  <c r="CL2517" i="2"/>
  <c r="CM2517" i="2" s="1"/>
  <c r="CO2517" i="2" s="1"/>
  <c r="CJ2517" i="2"/>
  <c r="BX2517" i="2"/>
  <c r="CV47" i="2"/>
  <c r="CM271" i="2"/>
  <c r="CO271" i="2" s="1"/>
  <c r="CV271" i="2" s="1"/>
  <c r="CP271" i="2"/>
  <c r="CY192" i="2"/>
  <c r="CR192" i="2"/>
  <c r="CM503" i="2"/>
  <c r="CO503" i="2" s="1"/>
  <c r="CP503" i="2"/>
  <c r="CP1547" i="2"/>
  <c r="CJ2085" i="2"/>
  <c r="CL2085" i="2"/>
  <c r="CM2085" i="2" s="1"/>
  <c r="CO2085" i="2" s="1"/>
  <c r="BX2085" i="2"/>
  <c r="CV2085" i="2" s="1"/>
  <c r="CY66" i="2"/>
  <c r="CR66" i="2"/>
  <c r="CV261" i="2"/>
  <c r="CR1360" i="2"/>
  <c r="CY1360" i="2"/>
  <c r="CL1656" i="2"/>
  <c r="CM1656" i="2" s="1"/>
  <c r="CO1656" i="2" s="1"/>
  <c r="CJ1656" i="2"/>
  <c r="BX1656" i="2"/>
  <c r="CV1656" i="2" s="1"/>
  <c r="CM2247" i="2"/>
  <c r="CO2247" i="2" s="1"/>
  <c r="CV2247" i="2"/>
  <c r="CP2247" i="2"/>
  <c r="CJ2500" i="2"/>
  <c r="BX2500" i="2"/>
  <c r="CL2500" i="2"/>
  <c r="CM2500" i="2" s="1"/>
  <c r="CO2500" i="2" s="1"/>
  <c r="CV2587" i="2"/>
  <c r="CM1674" i="2"/>
  <c r="CO1674" i="2" s="1"/>
  <c r="CP1674" i="2"/>
  <c r="CJ2187" i="2"/>
  <c r="CL2187" i="2"/>
  <c r="BX2187" i="2"/>
  <c r="CJ545" i="2"/>
  <c r="CL545" i="2"/>
  <c r="BX545" i="2"/>
  <c r="CL1693" i="2"/>
  <c r="CM1693" i="2" s="1"/>
  <c r="CO1693" i="2" s="1"/>
  <c r="CJ1693" i="2"/>
  <c r="BX1693" i="2"/>
  <c r="CM1805" i="2"/>
  <c r="CO1805" i="2" s="1"/>
  <c r="CP1805" i="2"/>
  <c r="CV1805" i="2"/>
  <c r="CL1957" i="2"/>
  <c r="CJ1957" i="2"/>
  <c r="BX1957" i="2"/>
  <c r="CM2073" i="2"/>
  <c r="CO2073" i="2" s="1"/>
  <c r="CV2073" i="2" s="1"/>
  <c r="CP2073" i="2"/>
  <c r="CL2104" i="2"/>
  <c r="CM2104" i="2" s="1"/>
  <c r="CO2104" i="2" s="1"/>
  <c r="CJ2104" i="2"/>
  <c r="BX2104" i="2"/>
  <c r="CV2270" i="2"/>
  <c r="CP2496" i="2"/>
  <c r="CM2607" i="2"/>
  <c r="CO2607" i="2" s="1"/>
  <c r="CV2607" i="2" s="1"/>
  <c r="CP2607" i="2"/>
  <c r="CM1018" i="2"/>
  <c r="CO1018" i="2" s="1"/>
  <c r="CV1018" i="2" s="1"/>
  <c r="CP1018" i="2"/>
  <c r="CJ2246" i="2"/>
  <c r="CL2246" i="2"/>
  <c r="BX2246" i="2"/>
  <c r="CJ2442" i="2"/>
  <c r="BX2442" i="2"/>
  <c r="CL2442" i="2"/>
  <c r="CM2442" i="2" s="1"/>
  <c r="CO2442" i="2" s="1"/>
  <c r="CJ19" i="2"/>
  <c r="CL19" i="2"/>
  <c r="BX19" i="2"/>
  <c r="CJ922" i="2"/>
  <c r="BX922" i="2"/>
  <c r="CL922" i="2"/>
  <c r="CP1542" i="2"/>
  <c r="CM1637" i="2"/>
  <c r="CO1637" i="2" s="1"/>
  <c r="CV1637" i="2" s="1"/>
  <c r="CP1637" i="2"/>
  <c r="CY1718" i="2"/>
  <c r="CR1718" i="2"/>
  <c r="CJ2034" i="2"/>
  <c r="BX2034" i="2"/>
  <c r="CL2034" i="2"/>
  <c r="CM2034" i="2" s="1"/>
  <c r="CO2034" i="2" s="1"/>
  <c r="CJ2235" i="2"/>
  <c r="BX2235" i="2"/>
  <c r="CL2235" i="2"/>
  <c r="CP2342" i="2"/>
  <c r="CP319" i="2"/>
  <c r="BX1596" i="2"/>
  <c r="CL1596" i="2"/>
  <c r="CM1596" i="2" s="1"/>
  <c r="CO1596" i="2" s="1"/>
  <c r="CJ1596" i="2"/>
  <c r="CJ2368" i="2"/>
  <c r="BX2368" i="2"/>
  <c r="CV2368" i="2" s="1"/>
  <c r="CL2368" i="2"/>
  <c r="CM2368" i="2" s="1"/>
  <c r="CO2368" i="2" s="1"/>
  <c r="CP1238" i="2"/>
  <c r="CM1751" i="2"/>
  <c r="CO1751" i="2" s="1"/>
  <c r="CV1751" i="2"/>
  <c r="CP1751" i="2"/>
  <c r="CR1984" i="2"/>
  <c r="CY1984" i="2"/>
  <c r="CM2030" i="2"/>
  <c r="CO2030" i="2" s="1"/>
  <c r="CP2030" i="2"/>
  <c r="CV2030" i="2"/>
  <c r="CJ2117" i="2"/>
  <c r="BX2117" i="2"/>
  <c r="CL2117" i="2"/>
  <c r="CP2184" i="2"/>
  <c r="CM2225" i="2"/>
  <c r="CO2225" i="2" s="1"/>
  <c r="CV2225" i="2"/>
  <c r="CP2225" i="2"/>
  <c r="CV2420" i="2"/>
  <c r="CP2420" i="2"/>
  <c r="CP2435" i="2"/>
  <c r="CM2497" i="2"/>
  <c r="CO2497" i="2" s="1"/>
  <c r="CP2497" i="2"/>
  <c r="CP1329" i="2"/>
  <c r="CR1830" i="2"/>
  <c r="CY1830" i="2"/>
  <c r="CP737" i="2"/>
  <c r="CV941" i="2"/>
  <c r="CP941" i="2"/>
  <c r="CJ906" i="2"/>
  <c r="BX906" i="2"/>
  <c r="CL906" i="2"/>
  <c r="CJ1523" i="2"/>
  <c r="BX1523" i="2"/>
  <c r="CL1523" i="2"/>
  <c r="CM1523" i="2" s="1"/>
  <c r="CO1523" i="2" s="1"/>
  <c r="CP1995" i="2"/>
  <c r="CV1995" i="2"/>
  <c r="CJ632" i="2"/>
  <c r="BX632" i="2"/>
  <c r="CL632" i="2"/>
  <c r="CY2223" i="2"/>
  <c r="CR2223" i="2"/>
  <c r="CM533" i="2"/>
  <c r="CO533" i="2" s="1"/>
  <c r="CP533" i="2"/>
  <c r="CV533" i="2"/>
  <c r="CY1207" i="2"/>
  <c r="CR1207" i="2"/>
  <c r="CP1778" i="2"/>
  <c r="CV1901" i="2"/>
  <c r="CM2321" i="2"/>
  <c r="CO2321" i="2" s="1"/>
  <c r="CV2321" i="2"/>
  <c r="CR2110" i="2"/>
  <c r="CY2110" i="2"/>
  <c r="CJ1794" i="2"/>
  <c r="BX1794" i="2"/>
  <c r="CL1794" i="2"/>
  <c r="CJ584" i="2"/>
  <c r="BX584" i="2"/>
  <c r="CL584" i="2"/>
  <c r="CJ521" i="2"/>
  <c r="BX521" i="2"/>
  <c r="CL521" i="2"/>
  <c r="CJ698" i="2"/>
  <c r="BX698" i="2"/>
  <c r="CL698" i="2"/>
  <c r="CP1053" i="2"/>
  <c r="CY1382" i="2"/>
  <c r="CR1382" i="2"/>
  <c r="CM2393" i="2"/>
  <c r="CO2393" i="2" s="1"/>
  <c r="CV2393" i="2" s="1"/>
  <c r="CP2393" i="2"/>
  <c r="CP473" i="2"/>
  <c r="CP1044" i="2"/>
  <c r="CM1044" i="2"/>
  <c r="CO1044" i="2" s="1"/>
  <c r="CV1044" i="2"/>
  <c r="CM1247" i="2"/>
  <c r="CO1247" i="2" s="1"/>
  <c r="CP1247" i="2"/>
  <c r="CV1247" i="2"/>
  <c r="CJ1453" i="2"/>
  <c r="BX1453" i="2"/>
  <c r="CL1453" i="2"/>
  <c r="CJ74" i="2"/>
  <c r="BX74" i="2"/>
  <c r="CV74" i="2" s="1"/>
  <c r="CL74" i="2"/>
  <c r="CM74" i="2" s="1"/>
  <c r="CO74" i="2" s="1"/>
  <c r="CP2366" i="2"/>
  <c r="CP1171" i="2"/>
  <c r="CP1274" i="2"/>
  <c r="CP1218" i="2"/>
  <c r="CV1218" i="2"/>
  <c r="CR376" i="2"/>
  <c r="CY376" i="2"/>
  <c r="CR974" i="2"/>
  <c r="CY974" i="2"/>
  <c r="CJ1558" i="2"/>
  <c r="BX1558" i="2"/>
  <c r="CL1558" i="2"/>
  <c r="CP2265" i="2"/>
  <c r="CP2447" i="2"/>
  <c r="CR118" i="2"/>
  <c r="CY118" i="2"/>
  <c r="CR1766" i="2"/>
  <c r="CY1766" i="2"/>
  <c r="CJ1498" i="2"/>
  <c r="CL1498" i="2"/>
  <c r="BX1498" i="2"/>
  <c r="CR270" i="2"/>
  <c r="CY270" i="2"/>
  <c r="CJ1456" i="2"/>
  <c r="CL1456" i="2"/>
  <c r="CM1456" i="2" s="1"/>
  <c r="CO1456" i="2" s="1"/>
  <c r="BX1456" i="2"/>
  <c r="CV1456" i="2" s="1"/>
  <c r="CM2064" i="2"/>
  <c r="CO2064" i="2" s="1"/>
  <c r="CV2064" i="2"/>
  <c r="CP2064" i="2"/>
  <c r="CV733" i="2"/>
  <c r="CP733" i="2"/>
  <c r="CY880" i="2"/>
  <c r="CR880" i="2"/>
  <c r="CR1528" i="2"/>
  <c r="CY1528" i="2"/>
  <c r="CJ2111" i="2"/>
  <c r="BX2111" i="2"/>
  <c r="CL2111" i="2"/>
  <c r="CM2111" i="2" s="1"/>
  <c r="CO2111" i="2" s="1"/>
  <c r="CV2473" i="2"/>
  <c r="CM1141" i="2"/>
  <c r="CO1141" i="2" s="1"/>
  <c r="CP1141" i="2"/>
  <c r="CV1141" i="2"/>
  <c r="CY1411" i="2"/>
  <c r="CR1411" i="2"/>
  <c r="CP1521" i="2"/>
  <c r="CJ1771" i="2"/>
  <c r="BX1771" i="2"/>
  <c r="CL1771" i="2"/>
  <c r="CP2356" i="2"/>
  <c r="CP476" i="2"/>
  <c r="CV476" i="2"/>
  <c r="CJ1319" i="2"/>
  <c r="BX1319" i="2"/>
  <c r="CL1319" i="2"/>
  <c r="CL1615" i="2"/>
  <c r="CM1615" i="2" s="1"/>
  <c r="CO1615" i="2" s="1"/>
  <c r="CJ1615" i="2"/>
  <c r="BX1615" i="2"/>
  <c r="CJ2074" i="2"/>
  <c r="CL2074" i="2"/>
  <c r="CM2074" i="2" s="1"/>
  <c r="CO2074" i="2" s="1"/>
  <c r="BX2074" i="2"/>
  <c r="CR2533" i="2"/>
  <c r="CY2533" i="2"/>
  <c r="CR507" i="2"/>
  <c r="CY507" i="2"/>
  <c r="CR1862" i="2"/>
  <c r="CY1862" i="2"/>
  <c r="CJ2486" i="2"/>
  <c r="BX2486" i="2"/>
  <c r="CL2486" i="2"/>
  <c r="CM2486" i="2" s="1"/>
  <c r="CO2486" i="2" s="1"/>
  <c r="CL2576" i="2"/>
  <c r="CJ2576" i="2"/>
  <c r="BX2576" i="2"/>
  <c r="CY2043" i="2"/>
  <c r="CR2043" i="2"/>
  <c r="CR1593" i="2"/>
  <c r="CY1593" i="2"/>
  <c r="CR2160" i="2"/>
  <c r="CY2160" i="2"/>
  <c r="CM1816" i="2"/>
  <c r="CO1816" i="2" s="1"/>
  <c r="CP1816" i="2"/>
  <c r="CV1816" i="2"/>
  <c r="CJ2137" i="2"/>
  <c r="CL2137" i="2"/>
  <c r="CM2137" i="2" s="1"/>
  <c r="CO2137" i="2" s="1"/>
  <c r="BX2137" i="2"/>
  <c r="BX669" i="2"/>
  <c r="CJ669" i="2"/>
  <c r="CL669" i="2"/>
  <c r="CJ563" i="2"/>
  <c r="CL563" i="2"/>
  <c r="CM563" i="2" s="1"/>
  <c r="CO563" i="2" s="1"/>
  <c r="BX563" i="2"/>
  <c r="CJ852" i="2"/>
  <c r="BX852" i="2"/>
  <c r="CL852" i="2"/>
  <c r="CR732" i="2"/>
  <c r="CY732" i="2"/>
  <c r="CV366" i="2"/>
  <c r="CP260" i="2"/>
  <c r="CM260" i="2"/>
  <c r="CO260" i="2" s="1"/>
  <c r="CV767" i="2"/>
  <c r="CJ2366" i="2"/>
  <c r="BX2366" i="2"/>
  <c r="CL2366" i="2"/>
  <c r="CM2366" i="2" s="1"/>
  <c r="CO2366" i="2" s="1"/>
  <c r="CJ326" i="2"/>
  <c r="BX326" i="2"/>
  <c r="CV326" i="2" s="1"/>
  <c r="CL326" i="2"/>
  <c r="CM326" i="2" s="1"/>
  <c r="CO326" i="2" s="1"/>
  <c r="CP569" i="2"/>
  <c r="CY388" i="2"/>
  <c r="CR388" i="2"/>
  <c r="CP2042" i="2"/>
  <c r="CM2042" i="2"/>
  <c r="CO2042" i="2" s="1"/>
  <c r="CV2042" i="2" s="1"/>
  <c r="CP1736" i="2"/>
  <c r="CM1736" i="2"/>
  <c r="CO1736" i="2" s="1"/>
  <c r="CV1736" i="2" s="1"/>
  <c r="CJ770" i="2"/>
  <c r="CL770" i="2"/>
  <c r="CM770" i="2" s="1"/>
  <c r="CO770" i="2" s="1"/>
  <c r="BX770" i="2"/>
  <c r="CY1721" i="2"/>
  <c r="CR1721" i="2"/>
  <c r="CM1820" i="2"/>
  <c r="CO1820" i="2" s="1"/>
  <c r="CP1820" i="2"/>
  <c r="CV1820" i="2"/>
  <c r="CY2429" i="2"/>
  <c r="CR2429" i="2"/>
  <c r="CM174" i="2"/>
  <c r="CO174" i="2" s="1"/>
  <c r="CV174" i="2"/>
  <c r="CP174" i="2"/>
  <c r="CP245" i="2"/>
  <c r="CM1110" i="2"/>
  <c r="CO1110" i="2" s="1"/>
  <c r="CP1110" i="2"/>
  <c r="CR1480" i="2"/>
  <c r="CY1480" i="2"/>
  <c r="CL1897" i="2"/>
  <c r="BX1897" i="2"/>
  <c r="CJ1897" i="2"/>
  <c r="CJ1599" i="2"/>
  <c r="BX1599" i="2"/>
  <c r="CL1599" i="2"/>
  <c r="CM1599" i="2" s="1"/>
  <c r="CO1599" i="2" s="1"/>
  <c r="CV2353" i="2"/>
  <c r="CP220" i="2"/>
  <c r="CM220" i="2"/>
  <c r="CO220" i="2" s="1"/>
  <c r="CV220" i="2"/>
  <c r="CR289" i="2"/>
  <c r="CY289" i="2"/>
  <c r="CP233" i="2"/>
  <c r="CP510" i="2"/>
  <c r="CM510" i="2"/>
  <c r="CO510" i="2" s="1"/>
  <c r="CJ423" i="2"/>
  <c r="BX423" i="2"/>
  <c r="CL423" i="2"/>
  <c r="CM423" i="2" s="1"/>
  <c r="CO423" i="2" s="1"/>
  <c r="CJ390" i="2"/>
  <c r="BX390" i="2"/>
  <c r="CL390" i="2"/>
  <c r="CM390" i="2" s="1"/>
  <c r="CO390" i="2" s="1"/>
  <c r="CP423" i="2"/>
  <c r="CV423" i="2"/>
  <c r="CP390" i="2"/>
  <c r="CV390" i="2"/>
  <c r="CP167" i="2"/>
  <c r="CP1818" i="2"/>
  <c r="CV1818" i="2"/>
  <c r="CP1573" i="2"/>
  <c r="CJ1114" i="2"/>
  <c r="BX1114" i="2"/>
  <c r="CL1114" i="2"/>
  <c r="CJ863" i="2"/>
  <c r="BX863" i="2"/>
  <c r="CL863" i="2"/>
  <c r="CM863" i="2" s="1"/>
  <c r="CO863" i="2" s="1"/>
  <c r="CJ592" i="2"/>
  <c r="BX592" i="2"/>
  <c r="CL592" i="2"/>
  <c r="CM592" i="2" s="1"/>
  <c r="CO592" i="2" s="1"/>
  <c r="CM298" i="2"/>
  <c r="CO298" i="2" s="1"/>
  <c r="CP298" i="2"/>
  <c r="CV298" i="2"/>
  <c r="CM585" i="2"/>
  <c r="CO585" i="2" s="1"/>
  <c r="CP585" i="2"/>
  <c r="CV585" i="2"/>
  <c r="CP893" i="2"/>
  <c r="CM893" i="2"/>
  <c r="CO893" i="2" s="1"/>
  <c r="CV893" i="2" s="1"/>
  <c r="CL943" i="2"/>
  <c r="CJ943" i="2"/>
  <c r="BX943" i="2"/>
  <c r="CL987" i="2"/>
  <c r="CM987" i="2" s="1"/>
  <c r="CO987" i="2" s="1"/>
  <c r="CJ987" i="2"/>
  <c r="BX987" i="2"/>
  <c r="CV987" i="2" s="1"/>
  <c r="CL1060" i="2"/>
  <c r="CJ1060" i="2"/>
  <c r="BX1060" i="2"/>
  <c r="CP1212" i="2"/>
  <c r="CM1212" i="2"/>
  <c r="CO1212" i="2" s="1"/>
  <c r="CL1355" i="2"/>
  <c r="CM1355" i="2" s="1"/>
  <c r="CO1355" i="2" s="1"/>
  <c r="CJ1355" i="2"/>
  <c r="BX1355" i="2"/>
  <c r="CV1355" i="2" s="1"/>
  <c r="CV1571" i="2"/>
  <c r="CJ1590" i="2"/>
  <c r="BX1590" i="2"/>
  <c r="CV1590" i="2" s="1"/>
  <c r="CL1590" i="2"/>
  <c r="CM1590" i="2" s="1"/>
  <c r="CO1590" i="2" s="1"/>
  <c r="CP72" i="2"/>
  <c r="CP108" i="2"/>
  <c r="CR242" i="2"/>
  <c r="CY242" i="2"/>
  <c r="CY295" i="2"/>
  <c r="CR295" i="2"/>
  <c r="CJ215" i="2"/>
  <c r="BX215" i="2"/>
  <c r="CL215" i="2"/>
  <c r="CL1937" i="2"/>
  <c r="CM1937" i="2" s="1"/>
  <c r="CO1937" i="2" s="1"/>
  <c r="CJ1937" i="2"/>
  <c r="BX1937" i="2"/>
  <c r="CV1937" i="2" s="1"/>
  <c r="CL1858" i="2"/>
  <c r="CM1858" i="2" s="1"/>
  <c r="CO1858" i="2" s="1"/>
  <c r="CJ1858" i="2"/>
  <c r="BX1858" i="2"/>
  <c r="CP1191" i="2"/>
  <c r="CJ787" i="2"/>
  <c r="BX787" i="2"/>
  <c r="CL787" i="2"/>
  <c r="CM787" i="2" s="1"/>
  <c r="CO787" i="2" s="1"/>
  <c r="CP472" i="2"/>
  <c r="CL603" i="2"/>
  <c r="CJ603" i="2"/>
  <c r="BX603" i="2"/>
  <c r="CL641" i="2"/>
  <c r="CJ641" i="2"/>
  <c r="BX641" i="2"/>
  <c r="CY938" i="2"/>
  <c r="CR938" i="2"/>
  <c r="CL1043" i="2"/>
  <c r="CM1043" i="2" s="1"/>
  <c r="CO1043" i="2" s="1"/>
  <c r="BX1043" i="2"/>
  <c r="CJ1043" i="2"/>
  <c r="CJ1119" i="2"/>
  <c r="CL1119" i="2"/>
  <c r="CM1119" i="2" s="1"/>
  <c r="CO1119" i="2" s="1"/>
  <c r="BX1119" i="2"/>
  <c r="CJ1101" i="2"/>
  <c r="BX1101" i="2"/>
  <c r="CL1101" i="2"/>
  <c r="CM1101" i="2" s="1"/>
  <c r="CO1101" i="2" s="1"/>
  <c r="CJ1250" i="2"/>
  <c r="BX1250" i="2"/>
  <c r="CV1250" i="2" s="1"/>
  <c r="CL1250" i="2"/>
  <c r="CM1250" i="2" s="1"/>
  <c r="CO1250" i="2" s="1"/>
  <c r="CP1455" i="2"/>
  <c r="CM1455" i="2"/>
  <c r="CO1455" i="2" s="1"/>
  <c r="CV1455" i="2" s="1"/>
  <c r="CJ198" i="2"/>
  <c r="BX198" i="2"/>
  <c r="CV198" i="2" s="1"/>
  <c r="CL198" i="2"/>
  <c r="CM198" i="2" s="1"/>
  <c r="CO198" i="2" s="1"/>
  <c r="CM60" i="2"/>
  <c r="CO60" i="2" s="1"/>
  <c r="CP60" i="2"/>
  <c r="CV60" i="2"/>
  <c r="CJ202" i="2"/>
  <c r="CL202" i="2"/>
  <c r="CM202" i="2" s="1"/>
  <c r="CO202" i="2" s="1"/>
  <c r="BX202" i="2"/>
  <c r="CJ2554" i="2"/>
  <c r="CL2554" i="2"/>
  <c r="BX2554" i="2"/>
  <c r="CV1826" i="2"/>
  <c r="CP1826" i="2"/>
  <c r="CJ1587" i="2"/>
  <c r="BX1587" i="2"/>
  <c r="CL1587" i="2"/>
  <c r="CM1587" i="2" s="1"/>
  <c r="CO1587" i="2" s="1"/>
  <c r="CP1154" i="2"/>
  <c r="CP1083" i="2"/>
  <c r="CM1083" i="2"/>
  <c r="CO1083" i="2" s="1"/>
  <c r="CV1083" i="2"/>
  <c r="CP576" i="2"/>
  <c r="CY280" i="2"/>
  <c r="CR280" i="2"/>
  <c r="CM219" i="2"/>
  <c r="CO219" i="2" s="1"/>
  <c r="CP219" i="2"/>
  <c r="CV219" i="2"/>
  <c r="CM598" i="2"/>
  <c r="CO598" i="2" s="1"/>
  <c r="CV598" i="2" s="1"/>
  <c r="CP598" i="2"/>
  <c r="CJ643" i="2"/>
  <c r="CL643" i="2"/>
  <c r="CM643" i="2" s="1"/>
  <c r="CO643" i="2" s="1"/>
  <c r="BX643" i="2"/>
  <c r="CJ557" i="2"/>
  <c r="BX557" i="2"/>
  <c r="CL557" i="2"/>
  <c r="CM557" i="2" s="1"/>
  <c r="CO557" i="2" s="1"/>
  <c r="CV765" i="2"/>
  <c r="CJ763" i="2"/>
  <c r="BX763" i="2"/>
  <c r="CL763" i="2"/>
  <c r="CM763" i="2" s="1"/>
  <c r="CO763" i="2" s="1"/>
  <c r="CJ740" i="2"/>
  <c r="CL740" i="2"/>
  <c r="CM740" i="2" s="1"/>
  <c r="CO740" i="2" s="1"/>
  <c r="BX740" i="2"/>
  <c r="CM945" i="2"/>
  <c r="CO945" i="2" s="1"/>
  <c r="CP945" i="2"/>
  <c r="CV945" i="2"/>
  <c r="CJ1117" i="2"/>
  <c r="BX1117" i="2"/>
  <c r="CL1117" i="2"/>
  <c r="CM1117" i="2" s="1"/>
  <c r="CO1117" i="2" s="1"/>
  <c r="CP1125" i="2"/>
  <c r="CV1125" i="2"/>
  <c r="CM1322" i="2"/>
  <c r="CO1322" i="2" s="1"/>
  <c r="CP1322" i="2"/>
  <c r="CP1351" i="2"/>
  <c r="CV1351" i="2"/>
  <c r="CJ1321" i="2"/>
  <c r="BX1321" i="2"/>
  <c r="CL1321" i="2"/>
  <c r="CM1321" i="2" s="1"/>
  <c r="CO1321" i="2" s="1"/>
  <c r="CP1359" i="2"/>
  <c r="CP1433" i="2"/>
  <c r="CV1433" i="2"/>
  <c r="CV1474" i="2"/>
  <c r="CP80" i="2"/>
  <c r="CJ56" i="2"/>
  <c r="BX56" i="2"/>
  <c r="CL56" i="2"/>
  <c r="CM56" i="2" s="1"/>
  <c r="CO56" i="2" s="1"/>
  <c r="CP96" i="2"/>
  <c r="CM129" i="2"/>
  <c r="CO129" i="2" s="1"/>
  <c r="CP129" i="2"/>
  <c r="CV75" i="2"/>
  <c r="CL275" i="2"/>
  <c r="CM275" i="2" s="1"/>
  <c r="CO275" i="2" s="1"/>
  <c r="CJ275" i="2"/>
  <c r="BX275" i="2"/>
  <c r="CV275" i="2" s="1"/>
  <c r="CJ1583" i="2"/>
  <c r="BX1583" i="2"/>
  <c r="CL1583" i="2"/>
  <c r="CM1583" i="2" s="1"/>
  <c r="CO1583" i="2" s="1"/>
  <c r="CP1150" i="2"/>
  <c r="CP831" i="2"/>
  <c r="CJ480" i="2"/>
  <c r="BX480" i="2"/>
  <c r="CV480" i="2" s="1"/>
  <c r="CL480" i="2"/>
  <c r="CM480" i="2" s="1"/>
  <c r="CO480" i="2" s="1"/>
  <c r="CM226" i="2"/>
  <c r="CO226" i="2" s="1"/>
  <c r="CP226" i="2"/>
  <c r="CV226" i="2"/>
  <c r="BX437" i="2"/>
  <c r="CJ437" i="2"/>
  <c r="CL437" i="2"/>
  <c r="CP586" i="2"/>
  <c r="CM586" i="2"/>
  <c r="CO586" i="2" s="1"/>
  <c r="CV586" i="2" s="1"/>
  <c r="CP857" i="2"/>
  <c r="CM857" i="2"/>
  <c r="CO857" i="2" s="1"/>
  <c r="CV857" i="2" s="1"/>
  <c r="CM895" i="2"/>
  <c r="CO895" i="2" s="1"/>
  <c r="CV895" i="2"/>
  <c r="CP895" i="2"/>
  <c r="CP718" i="2"/>
  <c r="CY1140" i="2"/>
  <c r="CR1140" i="2"/>
  <c r="CP1052" i="2"/>
  <c r="CM1052" i="2"/>
  <c r="CO1052" i="2" s="1"/>
  <c r="CV1052" i="2" s="1"/>
  <c r="CV1094" i="2"/>
  <c r="CR1259" i="2"/>
  <c r="CY1259" i="2"/>
  <c r="CL1406" i="2"/>
  <c r="CM1406" i="2" s="1"/>
  <c r="CO1406" i="2" s="1"/>
  <c r="CJ1406" i="2"/>
  <c r="BX1406" i="2"/>
  <c r="CP1393" i="2"/>
  <c r="CJ101" i="2"/>
  <c r="BX101" i="2"/>
  <c r="CL101" i="2"/>
  <c r="CL525" i="2"/>
  <c r="CJ525" i="2"/>
  <c r="BX525" i="2"/>
  <c r="CJ133" i="2"/>
  <c r="BX133" i="2"/>
  <c r="CL133" i="2"/>
  <c r="CM148" i="2"/>
  <c r="CO148" i="2" s="1"/>
  <c r="CV148" i="2" s="1"/>
  <c r="CP148" i="2"/>
  <c r="CY243" i="2"/>
  <c r="CR243" i="2"/>
  <c r="CP404" i="2"/>
  <c r="CM2572" i="2"/>
  <c r="CO2572" i="2" s="1"/>
  <c r="CP2572" i="2"/>
  <c r="CV2572" i="2"/>
  <c r="CM2329" i="2"/>
  <c r="CO2329" i="2" s="1"/>
  <c r="CV2329" i="2" s="1"/>
  <c r="CP2329" i="2"/>
  <c r="CP1146" i="2"/>
  <c r="CV827" i="2"/>
  <c r="CP827" i="2"/>
  <c r="CJ552" i="2"/>
  <c r="BX552" i="2"/>
  <c r="CL552" i="2"/>
  <c r="CM552" i="2" s="1"/>
  <c r="CO552" i="2" s="1"/>
  <c r="CJ258" i="2"/>
  <c r="BX258" i="2"/>
  <c r="CL258" i="2"/>
  <c r="CM655" i="2"/>
  <c r="CO655" i="2" s="1"/>
  <c r="CV655" i="2" s="1"/>
  <c r="CP655" i="2"/>
  <c r="CV561" i="2"/>
  <c r="CL903" i="2"/>
  <c r="CM903" i="2" s="1"/>
  <c r="CO903" i="2" s="1"/>
  <c r="CJ903" i="2"/>
  <c r="BX903" i="2"/>
  <c r="CJ726" i="2"/>
  <c r="BX726" i="2"/>
  <c r="CL726" i="2"/>
  <c r="CM726" i="2" s="1"/>
  <c r="CO726" i="2" s="1"/>
  <c r="CM1041" i="2"/>
  <c r="CO1041" i="2" s="1"/>
  <c r="CP1041" i="2"/>
  <c r="CV1041" i="2"/>
  <c r="CP1204" i="2"/>
  <c r="CR1354" i="2"/>
  <c r="CY1354" i="2"/>
  <c r="CJ1305" i="2"/>
  <c r="BX1305" i="2"/>
  <c r="CV1305" i="2" s="1"/>
  <c r="CL1305" i="2"/>
  <c r="CM1305" i="2" s="1"/>
  <c r="CO1305" i="2" s="1"/>
  <c r="CP1437" i="2"/>
  <c r="CJ1622" i="2"/>
  <c r="BX1622" i="2"/>
  <c r="CL1622" i="2"/>
  <c r="CM1622" i="2" s="1"/>
  <c r="CO1622" i="2" s="1"/>
  <c r="CJ203" i="2"/>
  <c r="BX203" i="2"/>
  <c r="CL203" i="2"/>
  <c r="CM203" i="2" s="1"/>
  <c r="CO203" i="2" s="1"/>
  <c r="CM143" i="2"/>
  <c r="CO143" i="2" s="1"/>
  <c r="CP143" i="2"/>
  <c r="CV143" i="2"/>
  <c r="CJ194" i="2"/>
  <c r="BX194" i="2"/>
  <c r="CV194" i="2" s="1"/>
  <c r="CL194" i="2"/>
  <c r="CM194" i="2" s="1"/>
  <c r="CO194" i="2" s="1"/>
  <c r="CM371" i="2"/>
  <c r="CO371" i="2" s="1"/>
  <c r="CP371" i="2"/>
  <c r="CV371" i="2"/>
  <c r="CM389" i="2"/>
  <c r="CO389" i="2" s="1"/>
  <c r="CP389" i="2"/>
  <c r="CV389" i="2"/>
  <c r="CL466" i="2"/>
  <c r="CJ466" i="2"/>
  <c r="BX466" i="2"/>
  <c r="BX2328" i="2"/>
  <c r="CJ2328" i="2"/>
  <c r="CL2328" i="2"/>
  <c r="CJ2041" i="2"/>
  <c r="BX2041" i="2"/>
  <c r="CL2041" i="2"/>
  <c r="CJ1798" i="2"/>
  <c r="BX1798" i="2"/>
  <c r="CL1798" i="2"/>
  <c r="CM1798" i="2" s="1"/>
  <c r="CO1798" i="2" s="1"/>
  <c r="CP1338" i="2"/>
  <c r="CV1338" i="2"/>
  <c r="CL1039" i="2"/>
  <c r="CM1039" i="2" s="1"/>
  <c r="CO1039" i="2" s="1"/>
  <c r="CJ1039" i="2"/>
  <c r="BX1039" i="2"/>
  <c r="CJ749" i="2"/>
  <c r="BX749" i="2"/>
  <c r="CL749" i="2"/>
  <c r="CM749" i="2" s="1"/>
  <c r="CO749" i="2" s="1"/>
  <c r="CJ401" i="2"/>
  <c r="BX401" i="2"/>
  <c r="CL401" i="2"/>
  <c r="CM401" i="2" s="1"/>
  <c r="CO401" i="2" s="1"/>
  <c r="CJ615" i="2"/>
  <c r="BX615" i="2"/>
  <c r="CV615" i="2" s="1"/>
  <c r="CL615" i="2"/>
  <c r="CM615" i="2" s="1"/>
  <c r="CO615" i="2" s="1"/>
  <c r="CJ844" i="2"/>
  <c r="BX844" i="2"/>
  <c r="CV844" i="2" s="1"/>
  <c r="CL844" i="2"/>
  <c r="CM844" i="2" s="1"/>
  <c r="CO844" i="2" s="1"/>
  <c r="CP981" i="2"/>
  <c r="CM981" i="2"/>
  <c r="CO981" i="2" s="1"/>
  <c r="CV981" i="2" s="1"/>
  <c r="CP1012" i="2"/>
  <c r="CP1020" i="2"/>
  <c r="CV1020" i="2"/>
  <c r="CL1208" i="2"/>
  <c r="CM1208" i="2" s="1"/>
  <c r="CO1208" i="2" s="1"/>
  <c r="CJ1208" i="2"/>
  <c r="BX1208" i="2"/>
  <c r="CJ1153" i="2"/>
  <c r="CL1153" i="2"/>
  <c r="CM1153" i="2" s="1"/>
  <c r="CO1153" i="2" s="1"/>
  <c r="BX1153" i="2"/>
  <c r="CV1291" i="2"/>
  <c r="CM1340" i="2"/>
  <c r="CO1340" i="2" s="1"/>
  <c r="CP1340" i="2"/>
  <c r="CM1471" i="2"/>
  <c r="CO1471" i="2" s="1"/>
  <c r="CV1471" i="2" s="1"/>
  <c r="CP1471" i="2"/>
  <c r="CV1588" i="2"/>
  <c r="CY33" i="2"/>
  <c r="CR33" i="2"/>
  <c r="CP317" i="2"/>
  <c r="CJ200" i="2"/>
  <c r="BX200" i="2"/>
  <c r="CL200" i="2"/>
  <c r="BX276" i="2"/>
  <c r="CL276" i="2"/>
  <c r="CM276" i="2" s="1"/>
  <c r="CO276" i="2" s="1"/>
  <c r="CJ276" i="2"/>
  <c r="CJ935" i="2"/>
  <c r="BX935" i="2"/>
  <c r="CL935" i="2"/>
  <c r="BX614" i="2"/>
  <c r="CL614" i="2"/>
  <c r="CM614" i="2" s="1"/>
  <c r="CO614" i="2" s="1"/>
  <c r="CJ614" i="2"/>
  <c r="CP1363" i="2"/>
  <c r="CJ1166" i="2"/>
  <c r="CL1166" i="2"/>
  <c r="BX1166" i="2"/>
  <c r="CM1157" i="2"/>
  <c r="CO1157" i="2" s="1"/>
  <c r="CP1157" i="2"/>
  <c r="CV1157" i="2"/>
  <c r="CJ1251" i="2"/>
  <c r="CL1251" i="2"/>
  <c r="CM1251" i="2" s="1"/>
  <c r="CO1251" i="2" s="1"/>
  <c r="BX1251" i="2"/>
  <c r="CP1379" i="2"/>
  <c r="CM1516" i="2"/>
  <c r="CO1516" i="2" s="1"/>
  <c r="CP1516" i="2"/>
  <c r="CL1699" i="2"/>
  <c r="CM1699" i="2" s="1"/>
  <c r="CO1699" i="2" s="1"/>
  <c r="CJ1699" i="2"/>
  <c r="BX1699" i="2"/>
  <c r="CY1817" i="2"/>
  <c r="CR1817" i="2"/>
  <c r="CP1851" i="2"/>
  <c r="CP1886" i="2"/>
  <c r="CM1788" i="2"/>
  <c r="CO1788" i="2" s="1"/>
  <c r="CV1788" i="2" s="1"/>
  <c r="CP1788" i="2"/>
  <c r="CY2157" i="2"/>
  <c r="CR2157" i="2"/>
  <c r="CP2293" i="2"/>
  <c r="CM2293" i="2"/>
  <c r="CO2293" i="2" s="1"/>
  <c r="CV2293" i="2" s="1"/>
  <c r="CP2622" i="2"/>
  <c r="CY562" i="2"/>
  <c r="CR562" i="2"/>
  <c r="BX1192" i="2"/>
  <c r="CL1192" i="2"/>
  <c r="CM1192" i="2" s="1"/>
  <c r="CO1192" i="2" s="1"/>
  <c r="CJ1192" i="2"/>
  <c r="CM111" i="2"/>
  <c r="CO111" i="2" s="1"/>
  <c r="CV111" i="2" s="1"/>
  <c r="CP111" i="2"/>
  <c r="CM94" i="2"/>
  <c r="CO94" i="2" s="1"/>
  <c r="CV94" i="2" s="1"/>
  <c r="CP94" i="2"/>
  <c r="CV139" i="2"/>
  <c r="CP183" i="2"/>
  <c r="CM672" i="2"/>
  <c r="CO672" i="2" s="1"/>
  <c r="CV672" i="2"/>
  <c r="CP672" i="2"/>
  <c r="CJ573" i="2"/>
  <c r="CL573" i="2"/>
  <c r="BX573" i="2"/>
  <c r="CM501" i="2"/>
  <c r="CO501" i="2" s="1"/>
  <c r="CP501" i="2"/>
  <c r="CV501" i="2"/>
  <c r="CR700" i="2"/>
  <c r="CY700" i="2"/>
  <c r="CY676" i="2"/>
  <c r="CR676" i="2"/>
  <c r="CY960" i="2"/>
  <c r="CR960" i="2"/>
  <c r="CP751" i="2"/>
  <c r="CR1104" i="2"/>
  <c r="CY1104" i="2"/>
  <c r="CV1213" i="2"/>
  <c r="CP1373" i="2"/>
  <c r="CM1529" i="2"/>
  <c r="CO1529" i="2" s="1"/>
  <c r="CV1529" i="2" s="1"/>
  <c r="CP1529" i="2"/>
  <c r="CP1544" i="2"/>
  <c r="CJ1518" i="2"/>
  <c r="CL1518" i="2"/>
  <c r="BX1518" i="2"/>
  <c r="CJ1969" i="2"/>
  <c r="CL1969" i="2"/>
  <c r="CM1969" i="2" s="1"/>
  <c r="CO1969" i="2" s="1"/>
  <c r="BX1969" i="2"/>
  <c r="CL1990" i="2"/>
  <c r="CM1990" i="2" s="1"/>
  <c r="CO1990" i="2" s="1"/>
  <c r="CJ1990" i="2"/>
  <c r="BX1990" i="2"/>
  <c r="CV1990" i="2" s="1"/>
  <c r="CJ1962" i="2"/>
  <c r="BX1962" i="2"/>
  <c r="CL1962" i="2"/>
  <c r="CM1962" i="2" s="1"/>
  <c r="CO1962" i="2" s="1"/>
  <c r="CR2036" i="2"/>
  <c r="CY2036" i="2"/>
  <c r="CJ2107" i="2"/>
  <c r="BX2107" i="2"/>
  <c r="CV2107" i="2" s="1"/>
  <c r="CL2107" i="2"/>
  <c r="CM2107" i="2" s="1"/>
  <c r="CO2107" i="2" s="1"/>
  <c r="CP2142" i="2"/>
  <c r="CM2133" i="2"/>
  <c r="CO2133" i="2" s="1"/>
  <c r="CV2133" i="2" s="1"/>
  <c r="CP2133" i="2"/>
  <c r="CM2193" i="2"/>
  <c r="CO2193" i="2" s="1"/>
  <c r="CP2193" i="2"/>
  <c r="CV2193" i="2"/>
  <c r="CP2286" i="2"/>
  <c r="CM2286" i="2"/>
  <c r="CO2286" i="2" s="1"/>
  <c r="CV2286" i="2"/>
  <c r="CM2371" i="2"/>
  <c r="CO2371" i="2" s="1"/>
  <c r="CP2371" i="2"/>
  <c r="CV2371" i="2"/>
  <c r="CL2430" i="2"/>
  <c r="CM2430" i="2" s="1"/>
  <c r="CO2430" i="2" s="1"/>
  <c r="CJ2430" i="2"/>
  <c r="BX2430" i="2"/>
  <c r="CL2529" i="2"/>
  <c r="CM2529" i="2" s="1"/>
  <c r="CO2529" i="2" s="1"/>
  <c r="CJ2529" i="2"/>
  <c r="BX2529" i="2"/>
  <c r="CL2588" i="2"/>
  <c r="CM2588" i="2" s="1"/>
  <c r="CO2588" i="2" s="1"/>
  <c r="CJ2588" i="2"/>
  <c r="BX2588" i="2"/>
  <c r="CY2594" i="2"/>
  <c r="CR2594" i="2"/>
  <c r="CV2599" i="2"/>
  <c r="CV2115" i="2"/>
  <c r="CP2115" i="2"/>
  <c r="CY2082" i="2"/>
  <c r="CR2082" i="2"/>
  <c r="CV1834" i="2"/>
  <c r="CP1834" i="2"/>
  <c r="CP1330" i="2"/>
  <c r="CJ1038" i="2"/>
  <c r="BX1038" i="2"/>
  <c r="CL1038" i="2"/>
  <c r="CJ803" i="2"/>
  <c r="BX803" i="2"/>
  <c r="CL803" i="2"/>
  <c r="CM803" i="2" s="1"/>
  <c r="CO803" i="2" s="1"/>
  <c r="CJ532" i="2"/>
  <c r="BX532" i="2"/>
  <c r="CL532" i="2"/>
  <c r="CM532" i="2" s="1"/>
  <c r="CO532" i="2" s="1"/>
  <c r="CM314" i="2"/>
  <c r="CO314" i="2" s="1"/>
  <c r="CP314" i="2"/>
  <c r="CV314" i="2"/>
  <c r="CP347" i="2"/>
  <c r="CV347" i="2"/>
  <c r="CP872" i="2"/>
  <c r="CP538" i="2"/>
  <c r="CM794" i="2"/>
  <c r="CO794" i="2" s="1"/>
  <c r="CP794" i="2"/>
  <c r="CV794" i="2"/>
  <c r="CP1065" i="2"/>
  <c r="CJ1217" i="2"/>
  <c r="BX1217" i="2"/>
  <c r="CL1217" i="2"/>
  <c r="CM1217" i="2" s="1"/>
  <c r="CO1217" i="2" s="1"/>
  <c r="CJ1280" i="2"/>
  <c r="BX1280" i="2"/>
  <c r="CV1280" i="2" s="1"/>
  <c r="CL1280" i="2"/>
  <c r="CM1280" i="2" s="1"/>
  <c r="CO1280" i="2" s="1"/>
  <c r="CP1320" i="2"/>
  <c r="CP1439" i="2"/>
  <c r="CV1439" i="2"/>
  <c r="CP1567" i="2"/>
  <c r="CM1567" i="2"/>
  <c r="CO1567" i="2" s="1"/>
  <c r="CV1567" i="2" s="1"/>
  <c r="CP1546" i="2"/>
  <c r="CL1519" i="2"/>
  <c r="CM1519" i="2" s="1"/>
  <c r="CO1519" i="2" s="1"/>
  <c r="CJ1519" i="2"/>
  <c r="BX1519" i="2"/>
  <c r="CJ1642" i="2"/>
  <c r="CL1642" i="2"/>
  <c r="BX1642" i="2"/>
  <c r="CL1949" i="2"/>
  <c r="CM1949" i="2" s="1"/>
  <c r="CO1949" i="2" s="1"/>
  <c r="CJ1949" i="2"/>
  <c r="BX1949" i="2"/>
  <c r="CL1928" i="2"/>
  <c r="CM1928" i="2" s="1"/>
  <c r="CO1928" i="2" s="1"/>
  <c r="CJ1928" i="2"/>
  <c r="BX1928" i="2"/>
  <c r="CY2067" i="2"/>
  <c r="CR2067" i="2"/>
  <c r="CP2181" i="2"/>
  <c r="CM2181" i="2"/>
  <c r="CO2181" i="2" s="1"/>
  <c r="CV2181" i="2" s="1"/>
  <c r="CY2389" i="2"/>
  <c r="CR2389" i="2"/>
  <c r="CP544" i="2"/>
  <c r="CP1668" i="2"/>
  <c r="CM168" i="2"/>
  <c r="CO168" i="2" s="1"/>
  <c r="CV168" i="2" s="1"/>
  <c r="CP168" i="2"/>
  <c r="CV237" i="2"/>
  <c r="CM1790" i="2"/>
  <c r="CO1790" i="2" s="1"/>
  <c r="CP1790" i="2"/>
  <c r="CV1790" i="2"/>
  <c r="CJ1410" i="2"/>
  <c r="BX1410" i="2"/>
  <c r="CL1410" i="2"/>
  <c r="CJ1170" i="2"/>
  <c r="BX1170" i="2"/>
  <c r="CL1170" i="2"/>
  <c r="CM1170" i="2" s="1"/>
  <c r="CO1170" i="2" s="1"/>
  <c r="CM1071" i="2"/>
  <c r="CO1071" i="2" s="1"/>
  <c r="CV1071" i="2" s="1"/>
  <c r="CP1071" i="2"/>
  <c r="BX677" i="2"/>
  <c r="CJ677" i="2"/>
  <c r="CL677" i="2"/>
  <c r="CM677" i="2" s="1"/>
  <c r="CO677" i="2" s="1"/>
  <c r="CM385" i="2"/>
  <c r="CO385" i="2" s="1"/>
  <c r="CV385" i="2" s="1"/>
  <c r="CP385" i="2"/>
  <c r="CM541" i="2"/>
  <c r="CO541" i="2" s="1"/>
  <c r="CP541" i="2"/>
  <c r="CJ549" i="2"/>
  <c r="BX549" i="2"/>
  <c r="CL549" i="2"/>
  <c r="CM549" i="2" s="1"/>
  <c r="CO549" i="2" s="1"/>
  <c r="CJ814" i="2"/>
  <c r="CL814" i="2"/>
  <c r="BX814" i="2"/>
  <c r="CP900" i="2"/>
  <c r="CJ742" i="2"/>
  <c r="BX742" i="2"/>
  <c r="CL742" i="2"/>
  <c r="CM742" i="2" s="1"/>
  <c r="CO742" i="2" s="1"/>
  <c r="CY1116" i="2"/>
  <c r="CR1116" i="2"/>
  <c r="CP1365" i="2"/>
  <c r="CJ1235" i="2"/>
  <c r="BX1235" i="2"/>
  <c r="CV1235" i="2" s="1"/>
  <c r="CL1235" i="2"/>
  <c r="CM1235" i="2" s="1"/>
  <c r="CO1235" i="2" s="1"/>
  <c r="CM1537" i="2"/>
  <c r="CO1537" i="2" s="1"/>
  <c r="CV1537" i="2" s="1"/>
  <c r="CP1537" i="2"/>
  <c r="CM1526" i="2"/>
  <c r="CO1526" i="2" s="1"/>
  <c r="CP1526" i="2"/>
  <c r="CV1526" i="2"/>
  <c r="CP1606" i="2"/>
  <c r="CJ1690" i="2"/>
  <c r="BX1690" i="2"/>
  <c r="CL1690" i="2"/>
  <c r="CM1690" i="2" s="1"/>
  <c r="CO1690" i="2" s="1"/>
  <c r="CL1942" i="2"/>
  <c r="CM1942" i="2" s="1"/>
  <c r="CO1942" i="2" s="1"/>
  <c r="CJ1942" i="2"/>
  <c r="BX1942" i="2"/>
  <c r="CV1948" i="2"/>
  <c r="CL2026" i="2"/>
  <c r="CM2026" i="2" s="1"/>
  <c r="CO2026" i="2" s="1"/>
  <c r="CJ2026" i="2"/>
  <c r="BX2026" i="2"/>
  <c r="CP2370" i="2"/>
  <c r="CV2501" i="2"/>
  <c r="CJ876" i="2"/>
  <c r="CL876" i="2"/>
  <c r="BX876" i="2"/>
  <c r="CM83" i="2"/>
  <c r="CO83" i="2" s="1"/>
  <c r="CV83" i="2" s="1"/>
  <c r="CP83" i="2"/>
  <c r="CL52" i="2"/>
  <c r="CM52" i="2" s="1"/>
  <c r="CO52" i="2" s="1"/>
  <c r="CJ52" i="2"/>
  <c r="BX52" i="2"/>
  <c r="CJ263" i="2"/>
  <c r="BX263" i="2"/>
  <c r="CL263" i="2"/>
  <c r="CJ434" i="2"/>
  <c r="BX434" i="2"/>
  <c r="CV434" i="2" s="1"/>
  <c r="CL434" i="2"/>
  <c r="CM434" i="2" s="1"/>
  <c r="CO434" i="2" s="1"/>
  <c r="CP856" i="2"/>
  <c r="CM898" i="2"/>
  <c r="CO898" i="2" s="1"/>
  <c r="CV898" i="2" s="1"/>
  <c r="CP898" i="2"/>
  <c r="CJ807" i="2"/>
  <c r="CL807" i="2"/>
  <c r="BX807" i="2"/>
  <c r="CL695" i="2"/>
  <c r="CM695" i="2" s="1"/>
  <c r="CO695" i="2" s="1"/>
  <c r="CJ695" i="2"/>
  <c r="BX695" i="2"/>
  <c r="CV1159" i="2"/>
  <c r="CP1159" i="2"/>
  <c r="CL1334" i="2"/>
  <c r="CJ1334" i="2"/>
  <c r="BX1334" i="2"/>
  <c r="CP1301" i="2"/>
  <c r="CV1301" i="2"/>
  <c r="CP1504" i="2"/>
  <c r="CL1487" i="2"/>
  <c r="CJ1487" i="2"/>
  <c r="BX1487" i="2"/>
  <c r="CV1675" i="2"/>
  <c r="CP1688" i="2"/>
  <c r="CM1688" i="2"/>
  <c r="CO1688" i="2" s="1"/>
  <c r="CV1688" i="2" s="1"/>
  <c r="CM1918" i="2"/>
  <c r="CO1918" i="2" s="1"/>
  <c r="CV1918" i="2" s="1"/>
  <c r="CP2002" i="2"/>
  <c r="CV2002" i="2"/>
  <c r="CV1903" i="2"/>
  <c r="CJ2029" i="2"/>
  <c r="CL2029" i="2"/>
  <c r="CM2029" i="2" s="1"/>
  <c r="CO2029" i="2" s="1"/>
  <c r="BX2029" i="2"/>
  <c r="CM2077" i="2"/>
  <c r="CO2077" i="2" s="1"/>
  <c r="CV2077" i="2"/>
  <c r="CP2077" i="2"/>
  <c r="CJ2273" i="2"/>
  <c r="BX2273" i="2"/>
  <c r="CL2273" i="2"/>
  <c r="CM2273" i="2" s="1"/>
  <c r="CO2273" i="2" s="1"/>
  <c r="CP2355" i="2"/>
  <c r="CV2390" i="2"/>
  <c r="CP2419" i="2"/>
  <c r="CV2419" i="2"/>
  <c r="CP2475" i="2"/>
  <c r="CP2514" i="2"/>
  <c r="CJ2573" i="2"/>
  <c r="BX2573" i="2"/>
  <c r="CL2573" i="2"/>
  <c r="CM2573" i="2" s="1"/>
  <c r="CO2573" i="2" s="1"/>
  <c r="CJ337" i="2"/>
  <c r="BX337" i="2"/>
  <c r="CL337" i="2"/>
  <c r="CM337" i="2" s="1"/>
  <c r="CO337" i="2" s="1"/>
  <c r="CP307" i="2"/>
  <c r="CM307" i="2"/>
  <c r="CO307" i="2" s="1"/>
  <c r="CV307" i="2" s="1"/>
  <c r="CP642" i="2"/>
  <c r="CM642" i="2"/>
  <c r="CO642" i="2" s="1"/>
  <c r="CP1493" i="2"/>
  <c r="CP1982" i="2"/>
  <c r="CJ120" i="2"/>
  <c r="BX120" i="2"/>
  <c r="CL120" i="2"/>
  <c r="CM120" i="2" s="1"/>
  <c r="CO120" i="2" s="1"/>
  <c r="CL106" i="2"/>
  <c r="CM106" i="2" s="1"/>
  <c r="CO106" i="2" s="1"/>
  <c r="CJ106" i="2"/>
  <c r="BX106" i="2"/>
  <c r="CV106" i="2" s="1"/>
  <c r="CP104" i="2"/>
  <c r="CP256" i="2"/>
  <c r="CJ782" i="2"/>
  <c r="BX782" i="2"/>
  <c r="CL782" i="2"/>
  <c r="BX909" i="2"/>
  <c r="CL909" i="2"/>
  <c r="CM909" i="2" s="1"/>
  <c r="CO909" i="2" s="1"/>
  <c r="CJ909" i="2"/>
  <c r="CY1132" i="2"/>
  <c r="CR1132" i="2"/>
  <c r="CP1168" i="2"/>
  <c r="CV1168" i="2"/>
  <c r="CV1670" i="2"/>
  <c r="CM1731" i="2"/>
  <c r="CO1731" i="2" s="1"/>
  <c r="CV1731" i="2" s="1"/>
  <c r="CP1731" i="2"/>
  <c r="CM1715" i="2"/>
  <c r="CO1715" i="2" s="1"/>
  <c r="CP1715" i="2"/>
  <c r="CV1715" i="2"/>
  <c r="CM1776" i="2"/>
  <c r="CO1776" i="2" s="1"/>
  <c r="CV1776" i="2" s="1"/>
  <c r="CP1776" i="2"/>
  <c r="BX1898" i="2"/>
  <c r="CV1898" i="2" s="1"/>
  <c r="CL1898" i="2"/>
  <c r="CM1898" i="2" s="1"/>
  <c r="CO1898" i="2" s="1"/>
  <c r="CJ1898" i="2"/>
  <c r="CJ2057" i="2"/>
  <c r="BX2057" i="2"/>
  <c r="CL2057" i="2"/>
  <c r="CM2099" i="2"/>
  <c r="CO2099" i="2" s="1"/>
  <c r="CV2099" i="2"/>
  <c r="CP2099" i="2"/>
  <c r="CY2156" i="2"/>
  <c r="CR2156" i="2"/>
  <c r="CR2219" i="2"/>
  <c r="CY2219" i="2"/>
  <c r="CM2251" i="2"/>
  <c r="CO2251" i="2" s="1"/>
  <c r="CP2251" i="2"/>
  <c r="CV2251" i="2"/>
  <c r="CJ2285" i="2"/>
  <c r="BX2285" i="2"/>
  <c r="CL2285" i="2"/>
  <c r="CM2285" i="2" s="1"/>
  <c r="CO2285" i="2" s="1"/>
  <c r="CJ2348" i="2"/>
  <c r="BX2348" i="2"/>
  <c r="CL2348" i="2"/>
  <c r="CM2348" i="2" s="1"/>
  <c r="CO2348" i="2" s="1"/>
  <c r="CJ2380" i="2"/>
  <c r="BX2380" i="2"/>
  <c r="CL2380" i="2"/>
  <c r="CM2380" i="2" s="1"/>
  <c r="CO2380" i="2" s="1"/>
  <c r="CV2450" i="2"/>
  <c r="CP2507" i="2"/>
  <c r="CM2507" i="2"/>
  <c r="CO2507" i="2" s="1"/>
  <c r="CV2507" i="2" s="1"/>
  <c r="CP2513" i="2"/>
  <c r="CP2522" i="2"/>
  <c r="CV2522" i="2"/>
  <c r="CV2602" i="2"/>
  <c r="CL1547" i="2"/>
  <c r="CM1547" i="2" s="1"/>
  <c r="CO1547" i="2" s="1"/>
  <c r="CJ1547" i="2"/>
  <c r="BX1547" i="2"/>
  <c r="CP804" i="2"/>
  <c r="CY2109" i="2"/>
  <c r="CR2109" i="2"/>
  <c r="CR2221" i="2"/>
  <c r="CY2221" i="2"/>
  <c r="CL2277" i="2"/>
  <c r="CJ2277" i="2"/>
  <c r="BX2277" i="2"/>
  <c r="CJ2375" i="2"/>
  <c r="CL2375" i="2"/>
  <c r="CM2375" i="2" s="1"/>
  <c r="CO2375" i="2" s="1"/>
  <c r="BX2375" i="2"/>
  <c r="CY2492" i="2"/>
  <c r="CR2492" i="2"/>
  <c r="CL1912" i="2"/>
  <c r="CJ1912" i="2"/>
  <c r="BX1912" i="2"/>
  <c r="CP1763" i="2"/>
  <c r="CM2187" i="2"/>
  <c r="CO2187" i="2" s="1"/>
  <c r="CV2187" i="2"/>
  <c r="CP2187" i="2"/>
  <c r="CM545" i="2"/>
  <c r="CO545" i="2" s="1"/>
  <c r="CV545" i="2"/>
  <c r="CP1666" i="2"/>
  <c r="CJ1821" i="2"/>
  <c r="BX1821" i="2"/>
  <c r="CL1821" i="2"/>
  <c r="CM1957" i="2"/>
  <c r="CO1957" i="2" s="1"/>
  <c r="CV1957" i="2"/>
  <c r="CP1957" i="2"/>
  <c r="CY2035" i="2"/>
  <c r="CR2035" i="2"/>
  <c r="CJ2242" i="2"/>
  <c r="CL2242" i="2"/>
  <c r="CM2242" i="2" s="1"/>
  <c r="CO2242" i="2" s="1"/>
  <c r="BX2242" i="2"/>
  <c r="CV2242" i="2" s="1"/>
  <c r="CM2458" i="2"/>
  <c r="CO2458" i="2" s="1"/>
  <c r="CV2458" i="2"/>
  <c r="CP2458" i="2"/>
  <c r="CJ2496" i="2"/>
  <c r="BX2496" i="2"/>
  <c r="CL2496" i="2"/>
  <c r="CM2496" i="2" s="1"/>
  <c r="CO2496" i="2" s="1"/>
  <c r="CL1854" i="2"/>
  <c r="CJ1854" i="2"/>
  <c r="BX1854" i="2"/>
  <c r="CM2246" i="2"/>
  <c r="CO2246" i="2" s="1"/>
  <c r="CP2246" i="2"/>
  <c r="CV2246" i="2"/>
  <c r="CJ2456" i="2"/>
  <c r="BX2456" i="2"/>
  <c r="CL2456" i="2"/>
  <c r="CR2161" i="2"/>
  <c r="CY2161" i="2"/>
  <c r="CM19" i="2"/>
  <c r="CO19" i="2" s="1"/>
  <c r="CV19" i="2" s="1"/>
  <c r="CP19" i="2"/>
  <c r="CM922" i="2"/>
  <c r="CO922" i="2" s="1"/>
  <c r="CP922" i="2"/>
  <c r="CV922" i="2"/>
  <c r="CJ1542" i="2"/>
  <c r="BX1542" i="2"/>
  <c r="CL1542" i="2"/>
  <c r="CM1542" i="2" s="1"/>
  <c r="CO1542" i="2" s="1"/>
  <c r="CP1512" i="2"/>
  <c r="CM2235" i="2"/>
  <c r="CO2235" i="2" s="1"/>
  <c r="CP2235" i="2"/>
  <c r="CV2235" i="2"/>
  <c r="CJ2342" i="2"/>
  <c r="BX2342" i="2"/>
  <c r="CL2342" i="2"/>
  <c r="CM2342" i="2" s="1"/>
  <c r="CO2342" i="2" s="1"/>
  <c r="CJ2451" i="2"/>
  <c r="CL2451" i="2"/>
  <c r="BX2451" i="2"/>
  <c r="CL319" i="2"/>
  <c r="CM319" i="2" s="1"/>
  <c r="CO319" i="2" s="1"/>
  <c r="CJ319" i="2"/>
  <c r="BX319" i="2"/>
  <c r="CP1714" i="2"/>
  <c r="CV1865" i="2"/>
  <c r="CV2495" i="2"/>
  <c r="CP2585" i="2"/>
  <c r="CL1238" i="2"/>
  <c r="CM1238" i="2" s="1"/>
  <c r="CO1238" i="2" s="1"/>
  <c r="CJ1238" i="2"/>
  <c r="BX1238" i="2"/>
  <c r="CP2050" i="2"/>
  <c r="CM2117" i="2"/>
  <c r="CO2117" i="2" s="1"/>
  <c r="CV2117" i="2"/>
  <c r="CP2117" i="2"/>
  <c r="CJ2184" i="2"/>
  <c r="CL2184" i="2"/>
  <c r="CM2184" i="2" s="1"/>
  <c r="CO2184" i="2" s="1"/>
  <c r="BX2184" i="2"/>
  <c r="CJ2420" i="2"/>
  <c r="BX2420" i="2"/>
  <c r="CL2420" i="2"/>
  <c r="CM2420" i="2" s="1"/>
  <c r="CO2420" i="2" s="1"/>
  <c r="CL2435" i="2"/>
  <c r="CM2435" i="2" s="1"/>
  <c r="CO2435" i="2" s="1"/>
  <c r="CJ2435" i="2"/>
  <c r="BX2435" i="2"/>
  <c r="CM2523" i="2"/>
  <c r="CO2523" i="2" s="1"/>
  <c r="CV2523" i="2" s="1"/>
  <c r="CP2523" i="2"/>
  <c r="CJ1329" i="2"/>
  <c r="BX1329" i="2"/>
  <c r="CL1329" i="2"/>
  <c r="CM1329" i="2" s="1"/>
  <c r="CO1329" i="2" s="1"/>
  <c r="CJ737" i="2"/>
  <c r="CL737" i="2"/>
  <c r="CM737" i="2" s="1"/>
  <c r="CO737" i="2" s="1"/>
  <c r="BX737" i="2"/>
  <c r="CJ2401" i="2"/>
  <c r="CL2401" i="2"/>
  <c r="BX2401" i="2"/>
  <c r="CL941" i="2"/>
  <c r="CM941" i="2" s="1"/>
  <c r="CO941" i="2" s="1"/>
  <c r="CJ941" i="2"/>
  <c r="BX941" i="2"/>
  <c r="CP906" i="2"/>
  <c r="CM906" i="2"/>
  <c r="CO906" i="2" s="1"/>
  <c r="CV906" i="2"/>
  <c r="CL1995" i="2"/>
  <c r="CM1995" i="2" s="1"/>
  <c r="CO1995" i="2" s="1"/>
  <c r="CJ1995" i="2"/>
  <c r="BX1995" i="2"/>
  <c r="CJ2365" i="2"/>
  <c r="BX2365" i="2"/>
  <c r="CL2365" i="2"/>
  <c r="CY2474" i="2"/>
  <c r="CR2474" i="2"/>
  <c r="CM632" i="2"/>
  <c r="CO632" i="2" s="1"/>
  <c r="CP632" i="2"/>
  <c r="CV632" i="2"/>
  <c r="CY724" i="2"/>
  <c r="CR724" i="2"/>
  <c r="CJ1778" i="2"/>
  <c r="CL1778" i="2"/>
  <c r="CM1778" i="2" s="1"/>
  <c r="CO1778" i="2" s="1"/>
  <c r="BX1778" i="2"/>
  <c r="CJ2128" i="2"/>
  <c r="BX2128" i="2"/>
  <c r="CL2128" i="2"/>
  <c r="CP2313" i="2"/>
  <c r="CR2555" i="2"/>
  <c r="CY2555" i="2"/>
  <c r="CJ2609" i="2"/>
  <c r="BX2609" i="2"/>
  <c r="CL2609" i="2"/>
  <c r="CJ2227" i="2"/>
  <c r="BX2227" i="2"/>
  <c r="CL2227" i="2"/>
  <c r="CJ1700" i="2"/>
  <c r="CL1700" i="2"/>
  <c r="BX1700" i="2"/>
  <c r="CP53" i="2"/>
  <c r="CP315" i="2"/>
  <c r="CP1302" i="2"/>
  <c r="CY1231" i="2"/>
  <c r="CR1231" i="2"/>
  <c r="CY796" i="2"/>
  <c r="CR796" i="2"/>
  <c r="CY103" i="2"/>
  <c r="CR103" i="2"/>
  <c r="CP49" i="2"/>
  <c r="CM382" i="2"/>
  <c r="CO382" i="2" s="1"/>
  <c r="CV382" i="2"/>
  <c r="CP382" i="2"/>
  <c r="CJ661" i="2"/>
  <c r="BX661" i="2"/>
  <c r="CV661" i="2" s="1"/>
  <c r="CL661" i="2"/>
  <c r="CM661" i="2" s="1"/>
  <c r="CO661" i="2" s="1"/>
  <c r="CL569" i="2"/>
  <c r="CM569" i="2" s="1"/>
  <c r="CO569" i="2" s="1"/>
  <c r="CJ569" i="2"/>
  <c r="BX569" i="2"/>
  <c r="CM881" i="2"/>
  <c r="CO881" i="2" s="1"/>
  <c r="CV881" i="2" s="1"/>
  <c r="CP881" i="2"/>
  <c r="CP703" i="2"/>
  <c r="CM703" i="2"/>
  <c r="CO703" i="2" s="1"/>
  <c r="CV703" i="2" s="1"/>
  <c r="CJ1482" i="2"/>
  <c r="BX1482" i="2"/>
  <c r="CL1482" i="2"/>
  <c r="CM1482" i="2" s="1"/>
  <c r="CO1482" i="2" s="1"/>
  <c r="CP250" i="2"/>
  <c r="CP788" i="2"/>
  <c r="CP107" i="2"/>
  <c r="CM683" i="2"/>
  <c r="CO683" i="2" s="1"/>
  <c r="CP683" i="2"/>
  <c r="CV683" i="2"/>
  <c r="CR1149" i="2"/>
  <c r="CY1149" i="2"/>
  <c r="CR1407" i="2"/>
  <c r="CY1407" i="2"/>
  <c r="CP1819" i="2"/>
  <c r="CV1819" i="2"/>
  <c r="CJ2209" i="2"/>
  <c r="BX2209" i="2"/>
  <c r="CL2209" i="2"/>
  <c r="CM1806" i="2"/>
  <c r="CO1806" i="2" s="1"/>
  <c r="CV1806" i="2" s="1"/>
  <c r="CP1806" i="2"/>
  <c r="CM1801" i="2"/>
  <c r="CO1801" i="2" s="1"/>
  <c r="CV1801" i="2" s="1"/>
  <c r="CP1801" i="2"/>
  <c r="CP1981" i="2"/>
  <c r="CY816" i="2"/>
  <c r="CR816" i="2"/>
  <c r="CR79" i="2"/>
  <c r="CY79" i="2"/>
  <c r="CP223" i="2"/>
  <c r="CP1310" i="2"/>
  <c r="CV1710" i="2"/>
  <c r="CV2361" i="2"/>
  <c r="CR1697" i="2"/>
  <c r="CY1697" i="2"/>
  <c r="CM1812" i="2"/>
  <c r="CO1812" i="2" s="1"/>
  <c r="CP1812" i="2"/>
  <c r="CV1812" i="2"/>
  <c r="CP2089" i="2"/>
  <c r="CM2089" i="2"/>
  <c r="CO2089" i="2" s="1"/>
  <c r="CV2089" i="2"/>
  <c r="BX2340" i="2"/>
  <c r="CJ2340" i="2"/>
  <c r="CL2340" i="2"/>
  <c r="CM2340" i="2" s="1"/>
  <c r="CO2340" i="2" s="1"/>
  <c r="CP105" i="2"/>
  <c r="CP235" i="2"/>
  <c r="CV235" i="2"/>
  <c r="CP833" i="2"/>
  <c r="CM833" i="2"/>
  <c r="CO833" i="2" s="1"/>
  <c r="CV833" i="2"/>
  <c r="CR1711" i="2"/>
  <c r="CY1711" i="2"/>
  <c r="CJ1933" i="2"/>
  <c r="CL1933" i="2"/>
  <c r="CM1933" i="2" s="1"/>
  <c r="CO1933" i="2" s="1"/>
  <c r="BX1933" i="2"/>
  <c r="CP2170" i="2"/>
  <c r="CM2170" i="2"/>
  <c r="CO2170" i="2" s="1"/>
  <c r="CV2170" i="2" s="1"/>
  <c r="CR365" i="2"/>
  <c r="CY365" i="2"/>
  <c r="CJ349" i="2"/>
  <c r="BX349" i="2"/>
  <c r="CL349" i="2"/>
  <c r="CM349" i="2" s="1"/>
  <c r="CO349" i="2" s="1"/>
  <c r="CP1550" i="2"/>
  <c r="CR2300" i="2"/>
  <c r="CY2300" i="2"/>
  <c r="CJ2424" i="2"/>
  <c r="BX2424" i="2"/>
  <c r="CL2424" i="2"/>
  <c r="CM2424" i="2" s="1"/>
  <c r="CO2424" i="2" s="1"/>
  <c r="CJ1789" i="2"/>
  <c r="BX1789" i="2"/>
  <c r="CL1789" i="2"/>
  <c r="CM1789" i="2" s="1"/>
  <c r="CO1789" i="2" s="1"/>
  <c r="CP2048" i="2"/>
  <c r="CM2048" i="2"/>
  <c r="CO2048" i="2" s="1"/>
  <c r="CV2048" i="2"/>
  <c r="CR2037" i="2"/>
  <c r="CY2037" i="2"/>
  <c r="CP1985" i="2"/>
  <c r="CM2443" i="2"/>
  <c r="CO2443" i="2" s="1"/>
  <c r="CP2443" i="2"/>
  <c r="CV2443" i="2"/>
  <c r="CP1532" i="2"/>
  <c r="CM2141" i="2"/>
  <c r="CO2141" i="2" s="1"/>
  <c r="CV2141" i="2" s="1"/>
  <c r="CP2141" i="2"/>
  <c r="CY2519" i="2"/>
  <c r="CR2519" i="2"/>
  <c r="CJ2196" i="2"/>
  <c r="BX2196" i="2"/>
  <c r="CL2196" i="2"/>
  <c r="CY99" i="2"/>
  <c r="CR99" i="2"/>
  <c r="CL344" i="2"/>
  <c r="CJ344" i="2"/>
  <c r="BX344" i="2"/>
  <c r="CM1162" i="2"/>
  <c r="CO1162" i="2" s="1"/>
  <c r="CP1162" i="2"/>
  <c r="CV1162" i="2"/>
  <c r="CR1264" i="2"/>
  <c r="CY1264" i="2"/>
  <c r="CM564" i="2"/>
  <c r="CO564" i="2" s="1"/>
  <c r="CP564" i="2"/>
  <c r="CP813" i="2"/>
  <c r="CM813" i="2"/>
  <c r="CO813" i="2" s="1"/>
  <c r="CV813" i="2" s="1"/>
  <c r="CJ1916" i="2"/>
  <c r="BX1916" i="2"/>
  <c r="CL1916" i="2"/>
  <c r="CM1916" i="2" s="1"/>
  <c r="CO1916" i="2" s="1"/>
  <c r="CM801" i="2"/>
  <c r="CO801" i="2" s="1"/>
  <c r="CV801" i="2" s="1"/>
  <c r="CP801" i="2"/>
  <c r="CV1625" i="2"/>
  <c r="CM1026" i="2"/>
  <c r="CO1026" i="2" s="1"/>
  <c r="CP1026" i="2"/>
  <c r="CV1026" i="2"/>
  <c r="CM686" i="2"/>
  <c r="CO686" i="2" s="1"/>
  <c r="CV686" i="2" s="1"/>
  <c r="CP985" i="2"/>
  <c r="CM985" i="2"/>
  <c r="CO985" i="2" s="1"/>
  <c r="CV985" i="2" s="1"/>
  <c r="CJ244" i="2"/>
  <c r="BX244" i="2"/>
  <c r="CL244" i="2"/>
  <c r="CM244" i="2" s="1"/>
  <c r="CO244" i="2" s="1"/>
  <c r="CY1030" i="2"/>
  <c r="CR1030" i="2"/>
  <c r="CP1045" i="2"/>
  <c r="CM1045" i="2"/>
  <c r="CO1045" i="2" s="1"/>
  <c r="CV1045" i="2" s="1"/>
  <c r="CM1265" i="2"/>
  <c r="CO1265" i="2" s="1"/>
  <c r="CV1265" i="2" s="1"/>
  <c r="CP1265" i="2"/>
  <c r="CP176" i="2"/>
  <c r="CM176" i="2"/>
  <c r="CO176" i="2" s="1"/>
  <c r="CV176" i="2"/>
  <c r="CJ1819" i="2"/>
  <c r="BX1819" i="2"/>
  <c r="CL1819" i="2"/>
  <c r="CM1819" i="2" s="1"/>
  <c r="CO1819" i="2" s="1"/>
  <c r="CM1947" i="2"/>
  <c r="CO1947" i="2" s="1"/>
  <c r="CP1947" i="2"/>
  <c r="CV1947" i="2"/>
  <c r="CR2259" i="2"/>
  <c r="CY2259" i="2"/>
  <c r="CM2440" i="2"/>
  <c r="CO2440" i="2" s="1"/>
  <c r="CP2440" i="2"/>
  <c r="CV2440" i="2"/>
  <c r="CM408" i="2"/>
  <c r="CO408" i="2" s="1"/>
  <c r="CP408" i="2"/>
  <c r="CV408" i="2"/>
  <c r="CP548" i="2"/>
  <c r="CJ1295" i="2"/>
  <c r="BX1295" i="2"/>
  <c r="CL1295" i="2"/>
  <c r="CM1295" i="2" s="1"/>
  <c r="CO1295" i="2" s="1"/>
  <c r="CY1831" i="2"/>
  <c r="CR1831" i="2"/>
  <c r="CM187" i="2"/>
  <c r="CO187" i="2" s="1"/>
  <c r="CP187" i="2"/>
  <c r="CV187" i="2"/>
  <c r="CL1981" i="2"/>
  <c r="CM1981" i="2" s="1"/>
  <c r="CO1981" i="2" s="1"/>
  <c r="CJ1981" i="2"/>
  <c r="BX1981" i="2"/>
  <c r="CL959" i="2"/>
  <c r="CJ959" i="2"/>
  <c r="BX959" i="2"/>
  <c r="CM1852" i="2"/>
  <c r="CO1852" i="2" s="1"/>
  <c r="CP1852" i="2"/>
  <c r="CV1852" i="2"/>
  <c r="CJ733" i="2"/>
  <c r="BX733" i="2"/>
  <c r="CL733" i="2"/>
  <c r="CM733" i="2" s="1"/>
  <c r="CO733" i="2" s="1"/>
  <c r="CJ774" i="2"/>
  <c r="BX774" i="2"/>
  <c r="CL774" i="2"/>
  <c r="CY1228" i="2"/>
  <c r="CR1228" i="2"/>
  <c r="CM1328" i="2"/>
  <c r="CO1328" i="2" s="1"/>
  <c r="CV1328" i="2" s="1"/>
  <c r="CP1328" i="2"/>
  <c r="CP1954" i="2"/>
  <c r="CM1954" i="2"/>
  <c r="CO1954" i="2" s="1"/>
  <c r="CV1954" i="2"/>
  <c r="CY39" i="2"/>
  <c r="CR39" i="2"/>
  <c r="CJ77" i="2"/>
  <c r="BX77" i="2"/>
  <c r="CL77" i="2"/>
  <c r="CY363" i="2"/>
  <c r="CR363" i="2"/>
  <c r="CP299" i="2"/>
  <c r="CL1818" i="2"/>
  <c r="CM1818" i="2" s="1"/>
  <c r="CO1818" i="2" s="1"/>
  <c r="CJ1818" i="2"/>
  <c r="BX1818" i="2"/>
  <c r="CJ1573" i="2"/>
  <c r="BX1573" i="2"/>
  <c r="CL1573" i="2"/>
  <c r="CM1573" i="2" s="1"/>
  <c r="CO1573" i="2" s="1"/>
  <c r="CM1114" i="2"/>
  <c r="CO1114" i="2" s="1"/>
  <c r="CP1114" i="2"/>
  <c r="CV1114" i="2"/>
  <c r="CP791" i="2"/>
  <c r="CP504" i="2"/>
  <c r="CY308" i="2"/>
  <c r="CR308" i="2"/>
  <c r="CP645" i="2"/>
  <c r="CM645" i="2"/>
  <c r="CO645" i="2" s="1"/>
  <c r="CV645" i="2"/>
  <c r="CM943" i="2"/>
  <c r="CO943" i="2" s="1"/>
  <c r="CV943" i="2" s="1"/>
  <c r="CP943" i="2"/>
  <c r="CY822" i="2"/>
  <c r="CR822" i="2"/>
  <c r="CM1060" i="2"/>
  <c r="CO1060" i="2" s="1"/>
  <c r="CP1060" i="2"/>
  <c r="CV1060" i="2"/>
  <c r="CP1123" i="2"/>
  <c r="CR1269" i="2"/>
  <c r="CY1269" i="2"/>
  <c r="CY1337" i="2"/>
  <c r="CR1337" i="2"/>
  <c r="CR1592" i="2"/>
  <c r="CY1592" i="2"/>
  <c r="CJ72" i="2"/>
  <c r="BX72" i="2"/>
  <c r="CV72" i="2" s="1"/>
  <c r="CL72" i="2"/>
  <c r="CM72" i="2" s="1"/>
  <c r="CO72" i="2" s="1"/>
  <c r="CJ108" i="2"/>
  <c r="BX108" i="2"/>
  <c r="CV108" i="2" s="1"/>
  <c r="CL108" i="2"/>
  <c r="CM108" i="2" s="1"/>
  <c r="CO108" i="2" s="1"/>
  <c r="CJ225" i="2"/>
  <c r="CL225" i="2"/>
  <c r="CM225" i="2" s="1"/>
  <c r="CO225" i="2" s="1"/>
  <c r="BX225" i="2"/>
  <c r="CM215" i="2"/>
  <c r="CO215" i="2" s="1"/>
  <c r="CP215" i="2"/>
  <c r="CV215" i="2"/>
  <c r="CP268" i="2"/>
  <c r="CM268" i="2"/>
  <c r="CO268" i="2" s="1"/>
  <c r="CV268" i="2"/>
  <c r="CP1953" i="2"/>
  <c r="CJ1191" i="2"/>
  <c r="BX1191" i="2"/>
  <c r="CV1191" i="2" s="1"/>
  <c r="CL1191" i="2"/>
  <c r="CM1191" i="2" s="1"/>
  <c r="CO1191" i="2" s="1"/>
  <c r="CJ472" i="2"/>
  <c r="BX472" i="2"/>
  <c r="CV472" i="2" s="1"/>
  <c r="CL472" i="2"/>
  <c r="CM472" i="2" s="1"/>
  <c r="CO472" i="2" s="1"/>
  <c r="CM603" i="2"/>
  <c r="CO603" i="2" s="1"/>
  <c r="CV603" i="2" s="1"/>
  <c r="CP603" i="2"/>
  <c r="CM641" i="2"/>
  <c r="CO641" i="2" s="1"/>
  <c r="CV641" i="2" s="1"/>
  <c r="CP641" i="2"/>
  <c r="CV424" i="2"/>
  <c r="CY927" i="2"/>
  <c r="CR927" i="2"/>
  <c r="CM897" i="2"/>
  <c r="CO897" i="2" s="1"/>
  <c r="CV897" i="2" s="1"/>
  <c r="CP897" i="2"/>
  <c r="CM925" i="2"/>
  <c r="CO925" i="2" s="1"/>
  <c r="CV925" i="2"/>
  <c r="CP925" i="2"/>
  <c r="CP1172" i="2"/>
  <c r="CM1172" i="2"/>
  <c r="CO1172" i="2" s="1"/>
  <c r="CV1172" i="2"/>
  <c r="CY1049" i="2"/>
  <c r="CR1049" i="2"/>
  <c r="CP1107" i="2"/>
  <c r="CV1107" i="2"/>
  <c r="CR1246" i="2"/>
  <c r="CY1246" i="2"/>
  <c r="CM1304" i="2"/>
  <c r="CO1304" i="2" s="1"/>
  <c r="CP1304" i="2"/>
  <c r="CV1304" i="2"/>
  <c r="CM1473" i="2"/>
  <c r="CO1473" i="2" s="1"/>
  <c r="CV1473" i="2" s="1"/>
  <c r="CP1473" i="2"/>
  <c r="CM175" i="2"/>
  <c r="CO175" i="2" s="1"/>
  <c r="CV175" i="2" s="1"/>
  <c r="CP175" i="2"/>
  <c r="CY171" i="2"/>
  <c r="CR171" i="2"/>
  <c r="CM2554" i="2"/>
  <c r="CO2554" i="2" s="1"/>
  <c r="CV2554" i="2" s="1"/>
  <c r="CP2554" i="2"/>
  <c r="CL1826" i="2"/>
  <c r="CM1826" i="2" s="1"/>
  <c r="CO1826" i="2" s="1"/>
  <c r="CJ1826" i="2"/>
  <c r="BX1826" i="2"/>
  <c r="CP1561" i="2"/>
  <c r="CJ1154" i="2"/>
  <c r="BX1154" i="2"/>
  <c r="CL1154" i="2"/>
  <c r="CM1154" i="2" s="1"/>
  <c r="CO1154" i="2" s="1"/>
  <c r="CP843" i="2"/>
  <c r="CJ576" i="2"/>
  <c r="BX576" i="2"/>
  <c r="CL576" i="2"/>
  <c r="CM576" i="2" s="1"/>
  <c r="CO576" i="2" s="1"/>
  <c r="CV343" i="2"/>
  <c r="CV470" i="2"/>
  <c r="CL650" i="2"/>
  <c r="CM650" i="2" s="1"/>
  <c r="CO650" i="2" s="1"/>
  <c r="CJ650" i="2"/>
  <c r="BX650" i="2"/>
  <c r="CV680" i="2"/>
  <c r="CP755" i="2"/>
  <c r="CM755" i="2"/>
  <c r="CO755" i="2" s="1"/>
  <c r="CV755" i="2" s="1"/>
  <c r="CR790" i="2"/>
  <c r="CY790" i="2"/>
  <c r="CM867" i="2"/>
  <c r="CO867" i="2" s="1"/>
  <c r="CV867" i="2" s="1"/>
  <c r="CP867" i="2"/>
  <c r="CM955" i="2"/>
  <c r="CO955" i="2" s="1"/>
  <c r="CP955" i="2"/>
  <c r="CV955" i="2"/>
  <c r="CJ1125" i="2"/>
  <c r="BX1125" i="2"/>
  <c r="CL1125" i="2"/>
  <c r="CM1125" i="2" s="1"/>
  <c r="CO1125" i="2" s="1"/>
  <c r="CV1386" i="2"/>
  <c r="CJ1351" i="2"/>
  <c r="BX1351" i="2"/>
  <c r="CL1351" i="2"/>
  <c r="CM1351" i="2" s="1"/>
  <c r="CO1351" i="2" s="1"/>
  <c r="CJ1359" i="2"/>
  <c r="BX1359" i="2"/>
  <c r="CL1359" i="2"/>
  <c r="CM1359" i="2" s="1"/>
  <c r="CO1359" i="2" s="1"/>
  <c r="CV1358" i="2"/>
  <c r="CV1378" i="2"/>
  <c r="CJ1433" i="2"/>
  <c r="BX1433" i="2"/>
  <c r="CL1433" i="2"/>
  <c r="CM1433" i="2" s="1"/>
  <c r="CO1433" i="2" s="1"/>
  <c r="CP1562" i="2"/>
  <c r="CJ80" i="2"/>
  <c r="BX80" i="2"/>
  <c r="CL80" i="2"/>
  <c r="CM80" i="2" s="1"/>
  <c r="CO80" i="2" s="1"/>
  <c r="CR116" i="2"/>
  <c r="CY116" i="2"/>
  <c r="CJ96" i="2"/>
  <c r="BX96" i="2"/>
  <c r="CL96" i="2"/>
  <c r="CM96" i="2" s="1"/>
  <c r="CO96" i="2" s="1"/>
  <c r="CP304" i="2"/>
  <c r="CM304" i="2"/>
  <c r="CO304" i="2" s="1"/>
  <c r="CV304" i="2" s="1"/>
  <c r="CP2022" i="2"/>
  <c r="CV2022" i="2"/>
  <c r="CV1741" i="2"/>
  <c r="CP1557" i="2"/>
  <c r="CJ1150" i="2"/>
  <c r="BX1150" i="2"/>
  <c r="CL1150" i="2"/>
  <c r="CM1150" i="2" s="1"/>
  <c r="CO1150" i="2" s="1"/>
  <c r="CL831" i="2"/>
  <c r="CM831" i="2" s="1"/>
  <c r="CO831" i="2" s="1"/>
  <c r="CJ831" i="2"/>
  <c r="BX831" i="2"/>
  <c r="CV831" i="2" s="1"/>
  <c r="CV403" i="2"/>
  <c r="CP283" i="2"/>
  <c r="CM437" i="2"/>
  <c r="CO437" i="2" s="1"/>
  <c r="CP437" i="2"/>
  <c r="CP534" i="2"/>
  <c r="CM534" i="2"/>
  <c r="CO534" i="2" s="1"/>
  <c r="CM875" i="2"/>
  <c r="CO875" i="2" s="1"/>
  <c r="CV875" i="2"/>
  <c r="CP875" i="2"/>
  <c r="CJ718" i="2"/>
  <c r="BX718" i="2"/>
  <c r="CL718" i="2"/>
  <c r="CM718" i="2" s="1"/>
  <c r="CO718" i="2" s="1"/>
  <c r="CV1118" i="2"/>
  <c r="CP1184" i="2"/>
  <c r="CM1184" i="2"/>
  <c r="CO1184" i="2" s="1"/>
  <c r="CV1184" i="2"/>
  <c r="BX1393" i="2"/>
  <c r="CL1393" i="2"/>
  <c r="CM1393" i="2" s="1"/>
  <c r="CO1393" i="2" s="1"/>
  <c r="CJ1393" i="2"/>
  <c r="CM112" i="2"/>
  <c r="CO112" i="2" s="1"/>
  <c r="CP112" i="2"/>
  <c r="CV112" i="2"/>
  <c r="CM101" i="2"/>
  <c r="CO101" i="2" s="1"/>
  <c r="CP101" i="2"/>
  <c r="CV101" i="2"/>
  <c r="CM525" i="2"/>
  <c r="CO525" i="2" s="1"/>
  <c r="CV525" i="2" s="1"/>
  <c r="CP525" i="2"/>
  <c r="CM133" i="2"/>
  <c r="CO133" i="2" s="1"/>
  <c r="CP133" i="2"/>
  <c r="CV133" i="2"/>
  <c r="CV185" i="2"/>
  <c r="CJ404" i="2"/>
  <c r="BX404" i="2"/>
  <c r="CL404" i="2"/>
  <c r="CM404" i="2" s="1"/>
  <c r="CO404" i="2" s="1"/>
  <c r="CM368" i="2"/>
  <c r="CO368" i="2" s="1"/>
  <c r="CV368" i="2" s="1"/>
  <c r="CP368" i="2"/>
  <c r="CY1652" i="2"/>
  <c r="CR1652" i="2"/>
  <c r="CP1553" i="2"/>
  <c r="CJ1146" i="2"/>
  <c r="BX1146" i="2"/>
  <c r="CV1146" i="2" s="1"/>
  <c r="CL1146" i="2"/>
  <c r="CM1146" i="2" s="1"/>
  <c r="CO1146" i="2" s="1"/>
  <c r="CL827" i="2"/>
  <c r="CM827" i="2" s="1"/>
  <c r="CO827" i="2" s="1"/>
  <c r="CJ827" i="2"/>
  <c r="BX827" i="2"/>
  <c r="CP705" i="2"/>
  <c r="CM258" i="2"/>
  <c r="CO258" i="2" s="1"/>
  <c r="CP258" i="2"/>
  <c r="CV258" i="2"/>
  <c r="CM430" i="2"/>
  <c r="CO430" i="2" s="1"/>
  <c r="CV430" i="2" s="1"/>
  <c r="CP430" i="2"/>
  <c r="CP594" i="2"/>
  <c r="CM594" i="2"/>
  <c r="CO594" i="2" s="1"/>
  <c r="CV594" i="2" s="1"/>
  <c r="CP432" i="2"/>
  <c r="CV664" i="2"/>
  <c r="CV528" i="2"/>
  <c r="CV605" i="2"/>
  <c r="CM691" i="2"/>
  <c r="CO691" i="2" s="1"/>
  <c r="CV691" i="2" s="1"/>
  <c r="CP691" i="2"/>
  <c r="CP760" i="2"/>
  <c r="CM760" i="2"/>
  <c r="CO760" i="2" s="1"/>
  <c r="CV760" i="2"/>
  <c r="CP776" i="2"/>
  <c r="CY1087" i="2"/>
  <c r="CR1087" i="2"/>
  <c r="CL1204" i="2"/>
  <c r="CM1204" i="2" s="1"/>
  <c r="CO1204" i="2" s="1"/>
  <c r="CJ1204" i="2"/>
  <c r="BX1204" i="2"/>
  <c r="CP1311" i="2"/>
  <c r="CM1219" i="2"/>
  <c r="CO1219" i="2" s="1"/>
  <c r="CV1219" i="2"/>
  <c r="CP1219" i="2"/>
  <c r="CY1370" i="2"/>
  <c r="CR1370" i="2"/>
  <c r="CL1437" i="2"/>
  <c r="CM1437" i="2" s="1"/>
  <c r="CO1437" i="2" s="1"/>
  <c r="CJ1437" i="2"/>
  <c r="BX1437" i="2"/>
  <c r="CP1643" i="2"/>
  <c r="CJ145" i="2"/>
  <c r="BX145" i="2"/>
  <c r="CL145" i="2"/>
  <c r="CM132" i="2"/>
  <c r="CO132" i="2" s="1"/>
  <c r="CP132" i="2"/>
  <c r="CM205" i="2"/>
  <c r="CO205" i="2" s="1"/>
  <c r="CP205" i="2"/>
  <c r="CM466" i="2"/>
  <c r="CO466" i="2" s="1"/>
  <c r="CP466" i="2"/>
  <c r="CV466" i="2"/>
  <c r="CM2328" i="2"/>
  <c r="CO2328" i="2" s="1"/>
  <c r="CV2328" i="2" s="1"/>
  <c r="CP2328" i="2"/>
  <c r="CM2041" i="2"/>
  <c r="CO2041" i="2" s="1"/>
  <c r="CP2041" i="2"/>
  <c r="CV2041" i="2"/>
  <c r="CP1878" i="2"/>
  <c r="CJ1338" i="2"/>
  <c r="BX1338" i="2"/>
  <c r="CL1338" i="2"/>
  <c r="CM1338" i="2" s="1"/>
  <c r="CO1338" i="2" s="1"/>
  <c r="CP717" i="2"/>
  <c r="CP252" i="2"/>
  <c r="CM252" i="2"/>
  <c r="CO252" i="2" s="1"/>
  <c r="CV252" i="2"/>
  <c r="CP502" i="2"/>
  <c r="CM502" i="2"/>
  <c r="CO502" i="2" s="1"/>
  <c r="CP514" i="2"/>
  <c r="CM514" i="2"/>
  <c r="CO514" i="2" s="1"/>
  <c r="CV514" i="2" s="1"/>
  <c r="CJ956" i="2"/>
  <c r="BX956" i="2"/>
  <c r="CL956" i="2"/>
  <c r="CM956" i="2" s="1"/>
  <c r="CO956" i="2" s="1"/>
  <c r="CJ879" i="2"/>
  <c r="CL879" i="2"/>
  <c r="CM879" i="2" s="1"/>
  <c r="CO879" i="2" s="1"/>
  <c r="BX879" i="2"/>
  <c r="CJ745" i="2"/>
  <c r="CL745" i="2"/>
  <c r="CM745" i="2" s="1"/>
  <c r="CO745" i="2" s="1"/>
  <c r="BX745" i="2"/>
  <c r="CJ1012" i="2"/>
  <c r="BX1012" i="2"/>
  <c r="CV1012" i="2" s="1"/>
  <c r="CL1012" i="2"/>
  <c r="CM1012" i="2" s="1"/>
  <c r="CO1012" i="2" s="1"/>
  <c r="CJ1020" i="2"/>
  <c r="CL1020" i="2"/>
  <c r="CM1020" i="2" s="1"/>
  <c r="CO1020" i="2" s="1"/>
  <c r="BX1020" i="2"/>
  <c r="CJ1530" i="2"/>
  <c r="CL1530" i="2"/>
  <c r="BX1530" i="2"/>
  <c r="CJ317" i="2"/>
  <c r="BX317" i="2"/>
  <c r="CL317" i="2"/>
  <c r="CM317" i="2" s="1"/>
  <c r="CO317" i="2" s="1"/>
  <c r="CM200" i="2"/>
  <c r="CO200" i="2" s="1"/>
  <c r="CP200" i="2"/>
  <c r="CV200" i="2"/>
  <c r="CY626" i="2"/>
  <c r="CR626" i="2"/>
  <c r="CJ414" i="2"/>
  <c r="BX414" i="2"/>
  <c r="CL414" i="2"/>
  <c r="CY560" i="2"/>
  <c r="CR560" i="2"/>
  <c r="CM935" i="2"/>
  <c r="CO935" i="2" s="1"/>
  <c r="CV935" i="2"/>
  <c r="CP935" i="2"/>
  <c r="CM699" i="2"/>
  <c r="CO699" i="2" s="1"/>
  <c r="CV699" i="2" s="1"/>
  <c r="CP699" i="2"/>
  <c r="CJ692" i="2"/>
  <c r="BX692" i="2"/>
  <c r="CL692" i="2"/>
  <c r="CM692" i="2" s="1"/>
  <c r="CO692" i="2" s="1"/>
  <c r="CP820" i="2"/>
  <c r="CP673" i="2"/>
  <c r="CV931" i="2"/>
  <c r="CP931" i="2"/>
  <c r="CR1206" i="2"/>
  <c r="CY1206" i="2"/>
  <c r="CJ1363" i="2"/>
  <c r="BX1363" i="2"/>
  <c r="CV1363" i="2" s="1"/>
  <c r="CL1363" i="2"/>
  <c r="CM1363" i="2" s="1"/>
  <c r="CO1363" i="2" s="1"/>
  <c r="CM1166" i="2"/>
  <c r="CO1166" i="2" s="1"/>
  <c r="CV1166" i="2" s="1"/>
  <c r="CP1166" i="2"/>
  <c r="CJ1279" i="2"/>
  <c r="CL1279" i="2"/>
  <c r="BX1279" i="2"/>
  <c r="CR1391" i="2"/>
  <c r="CY1391" i="2"/>
  <c r="CL1379" i="2"/>
  <c r="CM1379" i="2" s="1"/>
  <c r="CO1379" i="2" s="1"/>
  <c r="CJ1379" i="2"/>
  <c r="BX1379" i="2"/>
  <c r="CV1379" i="2" s="1"/>
  <c r="CP1682" i="2"/>
  <c r="CV1682" i="2"/>
  <c r="CJ1851" i="2"/>
  <c r="BX1851" i="2"/>
  <c r="CL1851" i="2"/>
  <c r="CM1851" i="2" s="1"/>
  <c r="CO1851" i="2" s="1"/>
  <c r="CJ1886" i="2"/>
  <c r="BX1886" i="2"/>
  <c r="CL1886" i="2"/>
  <c r="CM1886" i="2" s="1"/>
  <c r="CO1886" i="2" s="1"/>
  <c r="CY1875" i="2"/>
  <c r="CR1875" i="2"/>
  <c r="CP1998" i="2"/>
  <c r="CV1998" i="2"/>
  <c r="CP2120" i="2"/>
  <c r="CV2120" i="2"/>
  <c r="CP2148" i="2"/>
  <c r="CM2169" i="2"/>
  <c r="CO2169" i="2" s="1"/>
  <c r="CV2169" i="2" s="1"/>
  <c r="CP2169" i="2"/>
  <c r="CJ2248" i="2"/>
  <c r="BX2248" i="2"/>
  <c r="CV2248" i="2" s="1"/>
  <c r="CL2248" i="2"/>
  <c r="CM2248" i="2" s="1"/>
  <c r="CO2248" i="2" s="1"/>
  <c r="CJ2413" i="2"/>
  <c r="BX2413" i="2"/>
  <c r="CL2413" i="2"/>
  <c r="CM2413" i="2" s="1"/>
  <c r="CO2413" i="2" s="1"/>
  <c r="CJ2528" i="2"/>
  <c r="CL2528" i="2"/>
  <c r="CM2528" i="2" s="1"/>
  <c r="CO2528" i="2" s="1"/>
  <c r="BX2528" i="2"/>
  <c r="BX2622" i="2"/>
  <c r="CL2622" i="2"/>
  <c r="CM2622" i="2" s="1"/>
  <c r="CO2622" i="2" s="1"/>
  <c r="CJ2622" i="2"/>
  <c r="CY1293" i="2"/>
  <c r="CR1293" i="2"/>
  <c r="CP21" i="2"/>
  <c r="BX183" i="2"/>
  <c r="CJ183" i="2"/>
  <c r="CL183" i="2"/>
  <c r="CM183" i="2" s="1"/>
  <c r="CO183" i="2" s="1"/>
  <c r="CJ247" i="2"/>
  <c r="BX247" i="2"/>
  <c r="CL247" i="2"/>
  <c r="CV262" i="2"/>
  <c r="CP262" i="2"/>
  <c r="CV357" i="2"/>
  <c r="CM573" i="2"/>
  <c r="CO573" i="2" s="1"/>
  <c r="CP573" i="2"/>
  <c r="CV573" i="2"/>
  <c r="CP668" i="2"/>
  <c r="CL751" i="2"/>
  <c r="CM751" i="2" s="1"/>
  <c r="CO751" i="2" s="1"/>
  <c r="CJ751" i="2"/>
  <c r="BX751" i="2"/>
  <c r="CV751" i="2" s="1"/>
  <c r="CL1051" i="2"/>
  <c r="CJ1051" i="2"/>
  <c r="BX1051" i="2"/>
  <c r="CP1137" i="2"/>
  <c r="CJ1373" i="2"/>
  <c r="BX1373" i="2"/>
  <c r="CL1373" i="2"/>
  <c r="CM1373" i="2" s="1"/>
  <c r="CO1373" i="2" s="1"/>
  <c r="CL1454" i="2"/>
  <c r="CJ1454" i="2"/>
  <c r="BX1454" i="2"/>
  <c r="CP1367" i="2"/>
  <c r="CV1367" i="2"/>
  <c r="CJ1544" i="2"/>
  <c r="BX1544" i="2"/>
  <c r="CL1544" i="2"/>
  <c r="CM1544" i="2" s="1"/>
  <c r="CO1544" i="2" s="1"/>
  <c r="CM1518" i="2"/>
  <c r="CO1518" i="2" s="1"/>
  <c r="CV1518" i="2" s="1"/>
  <c r="CP1518" i="2"/>
  <c r="CP1581" i="2"/>
  <c r="CV1566" i="2"/>
  <c r="CV1689" i="2"/>
  <c r="CL1934" i="2"/>
  <c r="CM1934" i="2" s="1"/>
  <c r="CO1934" i="2" s="1"/>
  <c r="CJ1934" i="2"/>
  <c r="BX1934" i="2"/>
  <c r="CJ2142" i="2"/>
  <c r="BX2142" i="2"/>
  <c r="CV2142" i="2" s="1"/>
  <c r="CL2142" i="2"/>
  <c r="CM2142" i="2" s="1"/>
  <c r="CO2142" i="2" s="1"/>
  <c r="CV2230" i="2"/>
  <c r="CM2338" i="2"/>
  <c r="CO2338" i="2" s="1"/>
  <c r="CV2338" i="2" s="1"/>
  <c r="CP2338" i="2"/>
  <c r="CP2333" i="2"/>
  <c r="CM2466" i="2"/>
  <c r="CO2466" i="2" s="1"/>
  <c r="CP2466" i="2"/>
  <c r="CV2466" i="2"/>
  <c r="CP2531" i="2"/>
  <c r="CV2531" i="2"/>
  <c r="CM2593" i="2"/>
  <c r="CO2593" i="2" s="1"/>
  <c r="CV2593" i="2"/>
  <c r="CV2583" i="2"/>
  <c r="CJ2115" i="2"/>
  <c r="BX2115" i="2"/>
  <c r="CL2115" i="2"/>
  <c r="CM2115" i="2" s="1"/>
  <c r="CO2115" i="2" s="1"/>
  <c r="CR115" i="2"/>
  <c r="CY115" i="2"/>
  <c r="CP2312" i="2"/>
  <c r="CL1834" i="2"/>
  <c r="CM1834" i="2" s="1"/>
  <c r="CO1834" i="2" s="1"/>
  <c r="CJ1834" i="2"/>
  <c r="BX1834" i="2"/>
  <c r="CJ1330" i="2"/>
  <c r="BX1330" i="2"/>
  <c r="CV1330" i="2" s="1"/>
  <c r="CL1330" i="2"/>
  <c r="CM1330" i="2" s="1"/>
  <c r="CO1330" i="2" s="1"/>
  <c r="CP1038" i="2"/>
  <c r="CM1038" i="2"/>
  <c r="CO1038" i="2" s="1"/>
  <c r="CP741" i="2"/>
  <c r="CJ539" i="2"/>
  <c r="BX539" i="2"/>
  <c r="CL539" i="2"/>
  <c r="CP230" i="2"/>
  <c r="CL347" i="2"/>
  <c r="CM347" i="2" s="1"/>
  <c r="CO347" i="2" s="1"/>
  <c r="CJ347" i="2"/>
  <c r="BX347" i="2"/>
  <c r="CL446" i="2"/>
  <c r="CJ446" i="2"/>
  <c r="BX446" i="2"/>
  <c r="CJ872" i="2"/>
  <c r="BX872" i="2"/>
  <c r="CV872" i="2" s="1"/>
  <c r="CL872" i="2"/>
  <c r="CM872" i="2" s="1"/>
  <c r="CO872" i="2" s="1"/>
  <c r="CL538" i="2"/>
  <c r="CM538" i="2" s="1"/>
  <c r="CO538" i="2" s="1"/>
  <c r="CJ538" i="2"/>
  <c r="BX538" i="2"/>
  <c r="CJ1065" i="2"/>
  <c r="CL1065" i="2"/>
  <c r="CM1065" i="2" s="1"/>
  <c r="CO1065" i="2" s="1"/>
  <c r="BX1065" i="2"/>
  <c r="CJ1175" i="2"/>
  <c r="CL1175" i="2"/>
  <c r="BX1175" i="2"/>
  <c r="CJ1320" i="2"/>
  <c r="BX1320" i="2"/>
  <c r="CL1320" i="2"/>
  <c r="CM1320" i="2" s="1"/>
  <c r="CO1320" i="2" s="1"/>
  <c r="CL1439" i="2"/>
  <c r="CM1439" i="2" s="1"/>
  <c r="CO1439" i="2" s="1"/>
  <c r="CJ1439" i="2"/>
  <c r="BX1439" i="2"/>
  <c r="CJ1546" i="2"/>
  <c r="BX1546" i="2"/>
  <c r="CV1546" i="2" s="1"/>
  <c r="CL1546" i="2"/>
  <c r="CM1546" i="2" s="1"/>
  <c r="CO1546" i="2" s="1"/>
  <c r="CM1642" i="2"/>
  <c r="CO1642" i="2" s="1"/>
  <c r="CP1642" i="2"/>
  <c r="CV1642" i="2"/>
  <c r="CL1749" i="2"/>
  <c r="CM1749" i="2" s="1"/>
  <c r="CO1749" i="2" s="1"/>
  <c r="CJ1749" i="2"/>
  <c r="BX1749" i="2"/>
  <c r="CP1835" i="2"/>
  <c r="CV1835" i="2"/>
  <c r="CM1804" i="2"/>
  <c r="CO1804" i="2" s="1"/>
  <c r="CV1804" i="2" s="1"/>
  <c r="CP1804" i="2"/>
  <c r="CL1963" i="2"/>
  <c r="CJ1963" i="2"/>
  <c r="BX1963" i="2"/>
  <c r="CP2382" i="2"/>
  <c r="CJ2436" i="2"/>
  <c r="BX2436" i="2"/>
  <c r="CL2436" i="2"/>
  <c r="CL544" i="2"/>
  <c r="CM544" i="2" s="1"/>
  <c r="CO544" i="2" s="1"/>
  <c r="CJ544" i="2"/>
  <c r="BX544" i="2"/>
  <c r="CP891" i="2"/>
  <c r="CR862" i="2"/>
  <c r="CY862" i="2"/>
  <c r="BX1668" i="2"/>
  <c r="CL1668" i="2"/>
  <c r="CM1668" i="2" s="1"/>
  <c r="CO1668" i="2" s="1"/>
  <c r="CJ1668" i="2"/>
  <c r="CJ89" i="2"/>
  <c r="BX89" i="2"/>
  <c r="CL89" i="2"/>
  <c r="CM121" i="2"/>
  <c r="CO121" i="2" s="1"/>
  <c r="CV121" i="2"/>
  <c r="CP121" i="2"/>
  <c r="CP13" i="2"/>
  <c r="CJ237" i="2"/>
  <c r="BX237" i="2"/>
  <c r="CL237" i="2"/>
  <c r="CM237" i="2" s="1"/>
  <c r="CO237" i="2" s="1"/>
  <c r="CM228" i="2"/>
  <c r="CO228" i="2" s="1"/>
  <c r="CV228" i="2" s="1"/>
  <c r="CP228" i="2"/>
  <c r="CP1892" i="2"/>
  <c r="CV1892" i="2"/>
  <c r="CM1410" i="2"/>
  <c r="CO1410" i="2" s="1"/>
  <c r="CP1410" i="2"/>
  <c r="CJ1122" i="2"/>
  <c r="BX1122" i="2"/>
  <c r="CL1122" i="2"/>
  <c r="CP871" i="2"/>
  <c r="CP600" i="2"/>
  <c r="CJ241" i="2"/>
  <c r="CL241" i="2"/>
  <c r="BX241" i="2"/>
  <c r="CJ520" i="2"/>
  <c r="CL520" i="2"/>
  <c r="BX520" i="2"/>
  <c r="CJ608" i="2"/>
  <c r="BX608" i="2"/>
  <c r="CL608" i="2"/>
  <c r="CM814" i="2"/>
  <c r="CO814" i="2" s="1"/>
  <c r="CV814" i="2" s="1"/>
  <c r="CP814" i="2"/>
  <c r="CJ900" i="2"/>
  <c r="BX900" i="2"/>
  <c r="CL900" i="2"/>
  <c r="CM900" i="2" s="1"/>
  <c r="CO900" i="2" s="1"/>
  <c r="CP674" i="2"/>
  <c r="CJ928" i="2"/>
  <c r="BX928" i="2"/>
  <c r="CL928" i="2"/>
  <c r="CJ1143" i="2"/>
  <c r="CL1143" i="2"/>
  <c r="BX1143" i="2"/>
  <c r="CL1365" i="2"/>
  <c r="CM1365" i="2" s="1"/>
  <c r="CO1365" i="2" s="1"/>
  <c r="CJ1365" i="2"/>
  <c r="BX1365" i="2"/>
  <c r="CL1415" i="2"/>
  <c r="CJ1415" i="2"/>
  <c r="BX1415" i="2"/>
  <c r="CP1610" i="2"/>
  <c r="CL1612" i="2"/>
  <c r="CJ1612" i="2"/>
  <c r="BX1612" i="2"/>
  <c r="CJ1606" i="2"/>
  <c r="BX1606" i="2"/>
  <c r="CV1606" i="2" s="1"/>
  <c r="CL1606" i="2"/>
  <c r="CM1606" i="2" s="1"/>
  <c r="CO1606" i="2" s="1"/>
  <c r="CJ1524" i="2"/>
  <c r="BX1524" i="2"/>
  <c r="CL1524" i="2"/>
  <c r="CM1524" i="2" s="1"/>
  <c r="CO1524" i="2" s="1"/>
  <c r="CM1752" i="2"/>
  <c r="CO1752" i="2" s="1"/>
  <c r="CP1752" i="2"/>
  <c r="CM2000" i="2"/>
  <c r="CO2000" i="2" s="1"/>
  <c r="CV2000" i="2"/>
  <c r="CP2000" i="2"/>
  <c r="CM2070" i="2"/>
  <c r="CO2070" i="2" s="1"/>
  <c r="CP2070" i="2"/>
  <c r="CV2070" i="2"/>
  <c r="CJ2249" i="2"/>
  <c r="CL2249" i="2"/>
  <c r="BX2249" i="2"/>
  <c r="CJ2370" i="2"/>
  <c r="BX2370" i="2"/>
  <c r="CL2370" i="2"/>
  <c r="CM2370" i="2" s="1"/>
  <c r="CO2370" i="2" s="1"/>
  <c r="CJ581" i="2"/>
  <c r="CL581" i="2"/>
  <c r="BX581" i="2"/>
  <c r="CM876" i="2"/>
  <c r="CO876" i="2" s="1"/>
  <c r="CV876" i="2" s="1"/>
  <c r="CP876" i="2"/>
  <c r="CM15" i="2"/>
  <c r="CO15" i="2" s="1"/>
  <c r="CV15" i="2"/>
  <c r="CP15" i="2"/>
  <c r="CP134" i="2"/>
  <c r="CV134" i="2"/>
  <c r="CP263" i="2"/>
  <c r="CM263" i="2"/>
  <c r="CO263" i="2" s="1"/>
  <c r="CV263" i="2"/>
  <c r="CL489" i="2"/>
  <c r="CJ489" i="2"/>
  <c r="BX489" i="2"/>
  <c r="CP666" i="2"/>
  <c r="CJ856" i="2"/>
  <c r="BX856" i="2"/>
  <c r="CL856" i="2"/>
  <c r="CM856" i="2" s="1"/>
  <c r="CO856" i="2" s="1"/>
  <c r="CM807" i="2"/>
  <c r="CO807" i="2" s="1"/>
  <c r="CV807" i="2" s="1"/>
  <c r="CP807" i="2"/>
  <c r="CP764" i="2"/>
  <c r="CJ1159" i="2"/>
  <c r="BX1159" i="2"/>
  <c r="CL1159" i="2"/>
  <c r="CM1159" i="2" s="1"/>
  <c r="CO1159" i="2" s="1"/>
  <c r="CR1086" i="2"/>
  <c r="CY1086" i="2"/>
  <c r="CR1460" i="2"/>
  <c r="CY1460" i="2"/>
  <c r="CM1334" i="2"/>
  <c r="CO1334" i="2" s="1"/>
  <c r="CV1334" i="2" s="1"/>
  <c r="CP1334" i="2"/>
  <c r="CJ1301" i="2"/>
  <c r="CL1301" i="2"/>
  <c r="CM1301" i="2" s="1"/>
  <c r="CO1301" i="2" s="1"/>
  <c r="BX1301" i="2"/>
  <c r="CJ1535" i="2"/>
  <c r="BX1535" i="2"/>
  <c r="CV1535" i="2" s="1"/>
  <c r="CL1535" i="2"/>
  <c r="CM1535" i="2" s="1"/>
  <c r="CO1535" i="2" s="1"/>
  <c r="CJ1504" i="2"/>
  <c r="BX1504" i="2"/>
  <c r="CL1504" i="2"/>
  <c r="CM1504" i="2" s="1"/>
  <c r="CO1504" i="2" s="1"/>
  <c r="CM1487" i="2"/>
  <c r="CO1487" i="2" s="1"/>
  <c r="CV1487" i="2"/>
  <c r="CP1487" i="2"/>
  <c r="CY1509" i="2"/>
  <c r="CR1509" i="2"/>
  <c r="CP1658" i="2"/>
  <c r="CP1707" i="2"/>
  <c r="CP1859" i="2"/>
  <c r="CP1987" i="2"/>
  <c r="CM1987" i="2"/>
  <c r="CO1987" i="2" s="1"/>
  <c r="CV1987" i="2" s="1"/>
  <c r="CJ2002" i="2"/>
  <c r="BX2002" i="2"/>
  <c r="CL2002" i="2"/>
  <c r="CM2002" i="2" s="1"/>
  <c r="CO2002" i="2" s="1"/>
  <c r="CM2055" i="2"/>
  <c r="CO2055" i="2" s="1"/>
  <c r="CV2055" i="2" s="1"/>
  <c r="CJ2124" i="2"/>
  <c r="CL2124" i="2"/>
  <c r="CM2124" i="2" s="1"/>
  <c r="CO2124" i="2" s="1"/>
  <c r="BX2124" i="2"/>
  <c r="BX2355" i="2"/>
  <c r="CL2355" i="2"/>
  <c r="CM2355" i="2" s="1"/>
  <c r="CO2355" i="2" s="1"/>
  <c r="CJ2355" i="2"/>
  <c r="CJ2419" i="2"/>
  <c r="BX2419" i="2"/>
  <c r="CL2419" i="2"/>
  <c r="CM2419" i="2" s="1"/>
  <c r="CO2419" i="2" s="1"/>
  <c r="CJ2475" i="2"/>
  <c r="CL2475" i="2"/>
  <c r="CM2475" i="2" s="1"/>
  <c r="CO2475" i="2" s="1"/>
  <c r="BX2475" i="2"/>
  <c r="BX2514" i="2"/>
  <c r="CJ2514" i="2"/>
  <c r="CL2514" i="2"/>
  <c r="CM2514" i="2" s="1"/>
  <c r="CO2514" i="2" s="1"/>
  <c r="CV2543" i="2"/>
  <c r="CV2586" i="2"/>
  <c r="CM2603" i="2"/>
  <c r="CO2603" i="2" s="1"/>
  <c r="CV2603" i="2" s="1"/>
  <c r="CP2603" i="2"/>
  <c r="CR68" i="2"/>
  <c r="CY68" i="2"/>
  <c r="CJ309" i="2"/>
  <c r="BX309" i="2"/>
  <c r="CL309" i="2"/>
  <c r="CM847" i="2"/>
  <c r="CO847" i="2" s="1"/>
  <c r="CV847" i="2"/>
  <c r="CP847" i="2"/>
  <c r="CJ1333" i="2"/>
  <c r="BX1333" i="2"/>
  <c r="CL1333" i="2"/>
  <c r="CJ1493" i="2"/>
  <c r="BX1493" i="2"/>
  <c r="CL1493" i="2"/>
  <c r="CM1493" i="2" s="1"/>
  <c r="CO1493" i="2" s="1"/>
  <c r="CJ1655" i="2"/>
  <c r="BX1655" i="2"/>
  <c r="CL1655" i="2"/>
  <c r="CP1867" i="2"/>
  <c r="CV1867" i="2"/>
  <c r="CJ1982" i="2"/>
  <c r="BX1982" i="2"/>
  <c r="CL1982" i="2"/>
  <c r="CM1982" i="2" s="1"/>
  <c r="CO1982" i="2" s="1"/>
  <c r="CP2101" i="2"/>
  <c r="CM2101" i="2"/>
  <c r="CO2101" i="2" s="1"/>
  <c r="CV2101" i="2"/>
  <c r="CJ104" i="2"/>
  <c r="BX104" i="2"/>
  <c r="CV104" i="2" s="1"/>
  <c r="CL104" i="2"/>
  <c r="CM104" i="2" s="1"/>
  <c r="CO104" i="2" s="1"/>
  <c r="CL256" i="2"/>
  <c r="CM256" i="2" s="1"/>
  <c r="CO256" i="2" s="1"/>
  <c r="CJ256" i="2"/>
  <c r="BX256" i="2"/>
  <c r="CL507" i="2"/>
  <c r="CM507" i="2" s="1"/>
  <c r="CO507" i="2" s="1"/>
  <c r="CJ507" i="2"/>
  <c r="BX507" i="2"/>
  <c r="CR643" i="2"/>
  <c r="CY643" i="2"/>
  <c r="CY406" i="2"/>
  <c r="CR406" i="2"/>
  <c r="CP630" i="2"/>
  <c r="CM782" i="2"/>
  <c r="CO782" i="2" s="1"/>
  <c r="CV782" i="2" s="1"/>
  <c r="CP782" i="2"/>
  <c r="CV846" i="2"/>
  <c r="CR1176" i="2"/>
  <c r="CY1176" i="2"/>
  <c r="CL1168" i="2"/>
  <c r="CM1168" i="2" s="1"/>
  <c r="CO1168" i="2" s="1"/>
  <c r="CJ1168" i="2"/>
  <c r="BX1168" i="2"/>
  <c r="CJ1462" i="2"/>
  <c r="CL1462" i="2"/>
  <c r="BX1462" i="2"/>
  <c r="CV1507" i="2"/>
  <c r="CM1742" i="2"/>
  <c r="CO1742" i="2" s="1"/>
  <c r="CP1742" i="2"/>
  <c r="CP1843" i="2"/>
  <c r="CL1830" i="2"/>
  <c r="CM1830" i="2" s="1"/>
  <c r="CO1830" i="2" s="1"/>
  <c r="CJ1830" i="2"/>
  <c r="BX1830" i="2"/>
  <c r="CP1938" i="2"/>
  <c r="CM2057" i="2"/>
  <c r="CO2057" i="2" s="1"/>
  <c r="CV2057" i="2" s="1"/>
  <c r="CP2057" i="2"/>
  <c r="CM2129" i="2"/>
  <c r="CO2129" i="2" s="1"/>
  <c r="CV2129" i="2" s="1"/>
  <c r="CP2129" i="2"/>
  <c r="CM2220" i="2"/>
  <c r="CO2220" i="2" s="1"/>
  <c r="CP2220" i="2"/>
  <c r="CV2220" i="2"/>
  <c r="CJ2386" i="2"/>
  <c r="CL2386" i="2"/>
  <c r="CM2386" i="2" s="1"/>
  <c r="CO2386" i="2" s="1"/>
  <c r="BX2386" i="2"/>
  <c r="CL2513" i="2"/>
  <c r="CM2513" i="2" s="1"/>
  <c r="CO2513" i="2" s="1"/>
  <c r="BX2513" i="2"/>
  <c r="CV2513" i="2" s="1"/>
  <c r="CJ2513" i="2"/>
  <c r="CJ2522" i="2"/>
  <c r="BX2522" i="2"/>
  <c r="CL2522" i="2"/>
  <c r="CM2522" i="2" s="1"/>
  <c r="CO2522" i="2" s="1"/>
  <c r="CJ1263" i="2"/>
  <c r="CL1263" i="2"/>
  <c r="BX1263" i="2"/>
  <c r="CP1601" i="2"/>
  <c r="CP1774" i="2"/>
  <c r="CJ804" i="2"/>
  <c r="BX804" i="2"/>
  <c r="CL804" i="2"/>
  <c r="CM804" i="2" s="1"/>
  <c r="CO804" i="2" s="1"/>
  <c r="CJ1450" i="2"/>
  <c r="CL1450" i="2"/>
  <c r="BX1450" i="2"/>
  <c r="CY1623" i="2"/>
  <c r="CR1623" i="2"/>
  <c r="CJ1877" i="2"/>
  <c r="CL1877" i="2"/>
  <c r="BX1877" i="2"/>
  <c r="CY2263" i="2"/>
  <c r="CR2263" i="2"/>
  <c r="CM2277" i="2"/>
  <c r="CO2277" i="2" s="1"/>
  <c r="CP2277" i="2"/>
  <c r="CV2277" i="2"/>
  <c r="CV1732" i="2"/>
  <c r="CM1912" i="2"/>
  <c r="CO1912" i="2" s="1"/>
  <c r="CV1912" i="2" s="1"/>
  <c r="CP1912" i="2"/>
  <c r="CJ1763" i="2"/>
  <c r="BX1763" i="2"/>
  <c r="CL1763" i="2"/>
  <c r="CM1763" i="2" s="1"/>
  <c r="CO1763" i="2" s="1"/>
  <c r="CV1555" i="2"/>
  <c r="BX1666" i="2"/>
  <c r="CL1666" i="2"/>
  <c r="CM1666" i="2" s="1"/>
  <c r="CO1666" i="2" s="1"/>
  <c r="CJ1666" i="2"/>
  <c r="CV1759" i="2"/>
  <c r="CM1821" i="2"/>
  <c r="CO1821" i="2" s="1"/>
  <c r="CP1821" i="2"/>
  <c r="CV1821" i="2"/>
  <c r="CL1955" i="2"/>
  <c r="CJ1955" i="2"/>
  <c r="BX1955" i="2"/>
  <c r="CR2045" i="2"/>
  <c r="CY2045" i="2"/>
  <c r="CP2294" i="2"/>
  <c r="CM2294" i="2"/>
  <c r="CO2294" i="2" s="1"/>
  <c r="CV2294" i="2"/>
  <c r="CP2363" i="2"/>
  <c r="CY2604" i="2"/>
  <c r="CR2604" i="2"/>
  <c r="CM1854" i="2"/>
  <c r="CO1854" i="2" s="1"/>
  <c r="CV1854" i="2"/>
  <c r="CP1854" i="2"/>
  <c r="CP2456" i="2"/>
  <c r="CM2456" i="2"/>
  <c r="CO2456" i="2" s="1"/>
  <c r="CV2456" i="2"/>
  <c r="CJ978" i="2"/>
  <c r="CL978" i="2"/>
  <c r="BX978" i="2"/>
  <c r="CJ1512" i="2"/>
  <c r="BX1512" i="2"/>
  <c r="CL1512" i="2"/>
  <c r="CM1512" i="2" s="1"/>
  <c r="CO1512" i="2" s="1"/>
  <c r="CR2004" i="2"/>
  <c r="CY2004" i="2"/>
  <c r="CJ1977" i="2"/>
  <c r="CL1977" i="2"/>
  <c r="BX1977" i="2"/>
  <c r="CM2451" i="2"/>
  <c r="CO2451" i="2" s="1"/>
  <c r="CV2451" i="2" s="1"/>
  <c r="CP2451" i="2"/>
  <c r="CM2610" i="2"/>
  <c r="CO2610" i="2" s="1"/>
  <c r="CV2610" i="2" s="1"/>
  <c r="CP2610" i="2"/>
  <c r="CJ1714" i="2"/>
  <c r="BX1714" i="2"/>
  <c r="CL1714" i="2"/>
  <c r="CM1714" i="2" s="1"/>
  <c r="CO1714" i="2" s="1"/>
  <c r="CJ1155" i="2"/>
  <c r="CL1155" i="2"/>
  <c r="BX1155" i="2"/>
  <c r="CJ2585" i="2"/>
  <c r="BX2585" i="2"/>
  <c r="CV2585" i="2" s="1"/>
  <c r="CL2585" i="2"/>
  <c r="CM2585" i="2" s="1"/>
  <c r="CO2585" i="2" s="1"/>
  <c r="CP1262" i="2"/>
  <c r="CP1660" i="2"/>
  <c r="CP1793" i="2"/>
  <c r="CP1792" i="2"/>
  <c r="CJ2050" i="2"/>
  <c r="CL2050" i="2"/>
  <c r="CM2050" i="2" s="1"/>
  <c r="CO2050" i="2" s="1"/>
  <c r="BX2050" i="2"/>
  <c r="CR2154" i="2"/>
  <c r="CY2154" i="2"/>
  <c r="CJ2359" i="2"/>
  <c r="CL2359" i="2"/>
  <c r="BX2359" i="2"/>
  <c r="CM2415" i="2"/>
  <c r="CO2415" i="2" s="1"/>
  <c r="CV2415" i="2"/>
  <c r="CP2415" i="2"/>
  <c r="CL2434" i="2"/>
  <c r="CJ2434" i="2"/>
  <c r="BX2434" i="2"/>
  <c r="CR386" i="2"/>
  <c r="CY386" i="2"/>
  <c r="CP2401" i="2"/>
  <c r="CM2401" i="2"/>
  <c r="CO2401" i="2" s="1"/>
  <c r="CV2401" i="2" s="1"/>
  <c r="CP1007" i="2"/>
  <c r="CP1485" i="2"/>
  <c r="CY2031" i="2"/>
  <c r="CR2031" i="2"/>
  <c r="CV2282" i="2"/>
  <c r="CM2365" i="2"/>
  <c r="CO2365" i="2" s="1"/>
  <c r="CV2365" i="2" s="1"/>
  <c r="CP2365" i="2"/>
  <c r="CY2399" i="2"/>
  <c r="CR2399" i="2"/>
  <c r="CJ1008" i="2"/>
  <c r="CL1008" i="2"/>
  <c r="BX1008" i="2"/>
  <c r="CP329" i="2"/>
  <c r="CJ1647" i="2"/>
  <c r="CL1647" i="2"/>
  <c r="BX1647" i="2"/>
  <c r="CP1943" i="2"/>
  <c r="CM2128" i="2"/>
  <c r="CO2128" i="2" s="1"/>
  <c r="CV2128" i="2" s="1"/>
  <c r="CP2283" i="2"/>
  <c r="CJ2313" i="2"/>
  <c r="BX2313" i="2"/>
  <c r="CL2313" i="2"/>
  <c r="CM2313" i="2" s="1"/>
  <c r="CO2313" i="2" s="1"/>
  <c r="CP2404" i="2"/>
  <c r="CM2609" i="2"/>
  <c r="CO2609" i="2" s="1"/>
  <c r="CV2609" i="2" s="1"/>
  <c r="CP2609" i="2"/>
  <c r="CJ1739" i="2"/>
  <c r="CL1739" i="2"/>
  <c r="BX1739" i="2"/>
  <c r="CM2227" i="2"/>
  <c r="CO2227" i="2" s="1"/>
  <c r="CV2227" i="2" s="1"/>
  <c r="CP2227" i="2"/>
  <c r="CP1700" i="2"/>
  <c r="CM1700" i="2"/>
  <c r="CO1700" i="2" s="1"/>
  <c r="CV1700" i="2"/>
  <c r="CJ2489" i="2"/>
  <c r="CL2489" i="2"/>
  <c r="BX2489" i="2"/>
  <c r="CL352" i="2"/>
  <c r="CJ352" i="2"/>
  <c r="BX352" i="2"/>
  <c r="CL311" i="2"/>
  <c r="CJ311" i="2"/>
  <c r="BX311" i="2"/>
  <c r="CJ1300" i="2"/>
  <c r="CL1300" i="2"/>
  <c r="CM1300" i="2" s="1"/>
  <c r="CO1300" i="2" s="1"/>
  <c r="BX1300" i="2"/>
  <c r="CL1446" i="2"/>
  <c r="CM1446" i="2" s="1"/>
  <c r="CO1446" i="2" s="1"/>
  <c r="CJ1446" i="2"/>
  <c r="BX1446" i="2"/>
  <c r="CP151" i="2"/>
  <c r="CL1215" i="2"/>
  <c r="CJ1215" i="2"/>
  <c r="BX1215" i="2"/>
  <c r="CM612" i="2"/>
  <c r="CO612" i="2" s="1"/>
  <c r="CV612" i="2" s="1"/>
  <c r="CP612" i="2"/>
  <c r="CY810" i="2"/>
  <c r="CR810" i="2"/>
  <c r="CP1009" i="2"/>
  <c r="CM1009" i="2"/>
  <c r="CO1009" i="2" s="1"/>
  <c r="CV1009" i="2" s="1"/>
  <c r="CR1448" i="2"/>
  <c r="CY1448" i="2"/>
  <c r="CL2204" i="2"/>
  <c r="CJ2204" i="2"/>
  <c r="BX2204" i="2"/>
  <c r="CP568" i="2"/>
  <c r="CL454" i="2"/>
  <c r="CJ454" i="2"/>
  <c r="BX454" i="2"/>
  <c r="CY1390" i="2"/>
  <c r="CR1390" i="2"/>
  <c r="CJ1570" i="2"/>
  <c r="BX1570" i="2"/>
  <c r="CL1570" i="2"/>
  <c r="CP793" i="2"/>
  <c r="CM793" i="2"/>
  <c r="CO793" i="2" s="1"/>
  <c r="CV793" i="2" s="1"/>
  <c r="CM1429" i="2"/>
  <c r="CO1429" i="2" s="1"/>
  <c r="CP1429" i="2"/>
  <c r="CV1429" i="2"/>
  <c r="CJ85" i="2"/>
  <c r="BX85" i="2"/>
  <c r="CL85" i="2"/>
  <c r="CM85" i="2" s="1"/>
  <c r="CO85" i="2" s="1"/>
  <c r="CY728" i="2"/>
  <c r="CR728" i="2"/>
  <c r="CP1046" i="2"/>
  <c r="CP1665" i="2"/>
  <c r="CM1665" i="2"/>
  <c r="CO1665" i="2" s="1"/>
  <c r="CV1665" i="2"/>
  <c r="CL1941" i="2"/>
  <c r="CM1941" i="2" s="1"/>
  <c r="CO1941" i="2" s="1"/>
  <c r="CJ1941" i="2"/>
  <c r="BX1941" i="2"/>
  <c r="CY2260" i="2"/>
  <c r="CR2260" i="2"/>
  <c r="CR88" i="2"/>
  <c r="CY88" i="2"/>
  <c r="CY332" i="2"/>
  <c r="CR332" i="2"/>
  <c r="CJ245" i="2"/>
  <c r="CL245" i="2"/>
  <c r="CM245" i="2" s="1"/>
  <c r="CO245" i="2" s="1"/>
  <c r="BX245" i="2"/>
  <c r="CP784" i="2"/>
  <c r="CJ1604" i="2"/>
  <c r="BX1604" i="2"/>
  <c r="CL1604" i="2"/>
  <c r="CP1722" i="2"/>
  <c r="CJ2261" i="2"/>
  <c r="BX2261" i="2"/>
  <c r="CL2261" i="2"/>
  <c r="CP1897" i="2"/>
  <c r="CM1897" i="2"/>
  <c r="CO1897" i="2" s="1"/>
  <c r="CV1897" i="2"/>
  <c r="CJ222" i="2"/>
  <c r="BX222" i="2"/>
  <c r="CL222" i="2"/>
  <c r="CM222" i="2" s="1"/>
  <c r="CO222" i="2" s="1"/>
  <c r="CP445" i="2"/>
  <c r="CJ1105" i="2"/>
  <c r="BX1105" i="2"/>
  <c r="CL1105" i="2"/>
  <c r="CM1105" i="2" s="1"/>
  <c r="CO1105" i="2" s="1"/>
  <c r="CP1946" i="2"/>
  <c r="CM1946" i="2"/>
  <c r="CO1946" i="2" s="1"/>
  <c r="CV1946" i="2" s="1"/>
  <c r="CM2078" i="2"/>
  <c r="CO2078" i="2" s="1"/>
  <c r="CV2078" i="2" s="1"/>
  <c r="CP2078" i="2"/>
  <c r="CM1243" i="2"/>
  <c r="CO1243" i="2" s="1"/>
  <c r="CV1243" i="2" s="1"/>
  <c r="CP1243" i="2"/>
  <c r="CM1864" i="2"/>
  <c r="CO1864" i="2" s="1"/>
  <c r="CP1864" i="2"/>
  <c r="CV1864" i="2"/>
  <c r="CM2532" i="2"/>
  <c r="CO2532" i="2" s="1"/>
  <c r="CV2532" i="2" s="1"/>
  <c r="CP2532" i="2"/>
  <c r="CP832" i="2"/>
  <c r="CM832" i="2"/>
  <c r="CO832" i="2" s="1"/>
  <c r="CV832" i="2"/>
  <c r="CL2143" i="2"/>
  <c r="CM2143" i="2" s="1"/>
  <c r="CO2143" i="2" s="1"/>
  <c r="CJ2143" i="2"/>
  <c r="BX2143" i="2"/>
  <c r="CR1755" i="2"/>
  <c r="CY1755" i="2"/>
  <c r="CJ2093" i="2"/>
  <c r="BX2093" i="2"/>
  <c r="CL2093" i="2"/>
  <c r="CY2345" i="2"/>
  <c r="CR2345" i="2"/>
  <c r="CM1945" i="2"/>
  <c r="CO1945" i="2" s="1"/>
  <c r="CV1945" i="2" s="1"/>
  <c r="CP1945" i="2"/>
  <c r="CL458" i="2"/>
  <c r="CM458" i="2" s="1"/>
  <c r="CO458" i="2" s="1"/>
  <c r="CJ458" i="2"/>
  <c r="BX458" i="2"/>
  <c r="CM2362" i="2"/>
  <c r="CO2362" i="2" s="1"/>
  <c r="CV2362" i="2" s="1"/>
  <c r="CP2362" i="2"/>
  <c r="CJ855" i="2"/>
  <c r="BX855" i="2"/>
  <c r="CV855" i="2" s="1"/>
  <c r="CL855" i="2"/>
  <c r="CM855" i="2" s="1"/>
  <c r="CO855" i="2" s="1"/>
  <c r="CP617" i="2"/>
  <c r="CM617" i="2"/>
  <c r="CO617" i="2" s="1"/>
  <c r="CV617" i="2"/>
  <c r="CP845" i="2"/>
  <c r="CM845" i="2"/>
  <c r="CO845" i="2" s="1"/>
  <c r="CV845" i="2" s="1"/>
  <c r="CJ151" i="2"/>
  <c r="BX151" i="2"/>
  <c r="CL151" i="2"/>
  <c r="CM151" i="2" s="1"/>
  <c r="CO151" i="2" s="1"/>
  <c r="CM411" i="2"/>
  <c r="CO411" i="2" s="1"/>
  <c r="CV411" i="2"/>
  <c r="CP411" i="2"/>
  <c r="CM640" i="2"/>
  <c r="CO640" i="2" s="1"/>
  <c r="CV640" i="2"/>
  <c r="CP640" i="2"/>
  <c r="CP1477" i="2"/>
  <c r="CM1477" i="2"/>
  <c r="CO1477" i="2" s="1"/>
  <c r="CV1477" i="2" s="1"/>
  <c r="CJ266" i="2"/>
  <c r="BX266" i="2"/>
  <c r="CV266" i="2" s="1"/>
  <c r="CL266" i="2"/>
  <c r="CM266" i="2" s="1"/>
  <c r="CO266" i="2" s="1"/>
  <c r="CM547" i="2"/>
  <c r="CO547" i="2" s="1"/>
  <c r="CV547" i="2" s="1"/>
  <c r="CP547" i="2"/>
  <c r="CP333" i="2"/>
  <c r="CM333" i="2"/>
  <c r="CO333" i="2" s="1"/>
  <c r="CV333" i="2" s="1"/>
  <c r="CP398" i="2"/>
  <c r="CM398" i="2"/>
  <c r="CO398" i="2" s="1"/>
  <c r="CV398" i="2" s="1"/>
  <c r="CJ926" i="2"/>
  <c r="BX926" i="2"/>
  <c r="CL926" i="2"/>
  <c r="CM926" i="2" s="1"/>
  <c r="CO926" i="2" s="1"/>
  <c r="CJ1326" i="2"/>
  <c r="BX1326" i="2"/>
  <c r="CL1326" i="2"/>
  <c r="CJ1541" i="2"/>
  <c r="BX1541" i="2"/>
  <c r="CL1541" i="2"/>
  <c r="CM1541" i="2" s="1"/>
  <c r="CO1541" i="2" s="1"/>
  <c r="CJ980" i="2"/>
  <c r="CL980" i="2"/>
  <c r="CM980" i="2" s="1"/>
  <c r="CO980" i="2" s="1"/>
  <c r="BX980" i="2"/>
  <c r="CL574" i="2"/>
  <c r="CJ574" i="2"/>
  <c r="BX574" i="2"/>
  <c r="CL2265" i="2"/>
  <c r="CM2265" i="2" s="1"/>
  <c r="CO2265" i="2" s="1"/>
  <c r="CJ2265" i="2"/>
  <c r="BX2265" i="2"/>
  <c r="CR972" i="2"/>
  <c r="CY972" i="2"/>
  <c r="CP1297" i="2"/>
  <c r="CM1297" i="2"/>
  <c r="CO1297" i="2" s="1"/>
  <c r="CV1297" i="2"/>
  <c r="CJ1603" i="2"/>
  <c r="BX1603" i="2"/>
  <c r="CV1603" i="2" s="1"/>
  <c r="CL1603" i="2"/>
  <c r="CM1603" i="2" s="1"/>
  <c r="CO1603" i="2" s="1"/>
  <c r="CR1829" i="2"/>
  <c r="CY1829" i="2"/>
  <c r="CJ32" i="2"/>
  <c r="BX32" i="2"/>
  <c r="CL32" i="2"/>
  <c r="CM32" i="2" s="1"/>
  <c r="CO32" i="2" s="1"/>
  <c r="CJ1464" i="2"/>
  <c r="CL1464" i="2"/>
  <c r="CM1464" i="2" s="1"/>
  <c r="CO1464" i="2" s="1"/>
  <c r="BX1464" i="2"/>
  <c r="CL1136" i="2"/>
  <c r="CM1136" i="2" s="1"/>
  <c r="CO1136" i="2" s="1"/>
  <c r="CJ1136" i="2"/>
  <c r="BX1136" i="2"/>
  <c r="CM1260" i="2"/>
  <c r="CO1260" i="2" s="1"/>
  <c r="CP1260" i="2"/>
  <c r="CV1260" i="2"/>
  <c r="CJ1722" i="2"/>
  <c r="BX1722" i="2"/>
  <c r="CL1722" i="2"/>
  <c r="CM1722" i="2" s="1"/>
  <c r="CO1722" i="2" s="1"/>
  <c r="BX1073" i="2"/>
  <c r="CJ1073" i="2"/>
  <c r="CL1073" i="2"/>
  <c r="CM1073" i="2" s="1"/>
  <c r="CO1073" i="2" s="1"/>
  <c r="CJ1310" i="2"/>
  <c r="BX1310" i="2"/>
  <c r="CL1310" i="2"/>
  <c r="CM1310" i="2" s="1"/>
  <c r="CO1310" i="2" s="1"/>
  <c r="CJ381" i="2"/>
  <c r="BX381" i="2"/>
  <c r="CL381" i="2"/>
  <c r="CM381" i="2" s="1"/>
  <c r="CO381" i="2" s="1"/>
  <c r="CM663" i="2"/>
  <c r="CO663" i="2" s="1"/>
  <c r="CV663" i="2"/>
  <c r="CP663" i="2"/>
  <c r="CJ1428" i="2"/>
  <c r="BX1428" i="2"/>
  <c r="CV1428" i="2" s="1"/>
  <c r="CL1428" i="2"/>
  <c r="CM1428" i="2" s="1"/>
  <c r="CO1428" i="2" s="1"/>
  <c r="CJ1502" i="2"/>
  <c r="BX1502" i="2"/>
  <c r="CL1502" i="2"/>
  <c r="CY16" i="2"/>
  <c r="CR16" i="2"/>
  <c r="CM77" i="2"/>
  <c r="CO77" i="2" s="1"/>
  <c r="CP77" i="2"/>
  <c r="CV77" i="2"/>
  <c r="CL299" i="2"/>
  <c r="CM299" i="2" s="1"/>
  <c r="CO299" i="2" s="1"/>
  <c r="CJ299" i="2"/>
  <c r="BX299" i="2"/>
  <c r="CP506" i="2"/>
  <c r="CR1490" i="2"/>
  <c r="CY1490" i="2"/>
  <c r="CJ1380" i="2"/>
  <c r="BX1380" i="2"/>
  <c r="CL1380" i="2"/>
  <c r="CV1527" i="2"/>
  <c r="CP1577" i="2"/>
  <c r="CV24" i="2"/>
  <c r="CP136" i="2"/>
  <c r="CM25" i="2"/>
  <c r="CO25" i="2" s="1"/>
  <c r="CV25" i="2" s="1"/>
  <c r="CP25" i="2"/>
  <c r="CP291" i="2"/>
  <c r="CP2406" i="2"/>
  <c r="CL1953" i="2"/>
  <c r="CM1953" i="2" s="1"/>
  <c r="CO1953" i="2" s="1"/>
  <c r="CJ1953" i="2"/>
  <c r="BX1953" i="2"/>
  <c r="CV1953" i="2" s="1"/>
  <c r="CP1595" i="2"/>
  <c r="CV1595" i="2"/>
  <c r="CJ1082" i="2"/>
  <c r="BX1082" i="2"/>
  <c r="CL1082" i="2"/>
  <c r="CP648" i="2"/>
  <c r="CJ239" i="2"/>
  <c r="CL239" i="2"/>
  <c r="BX239" i="2"/>
  <c r="CP482" i="2"/>
  <c r="CP654" i="2"/>
  <c r="CJ948" i="2"/>
  <c r="CL948" i="2"/>
  <c r="CM948" i="2" s="1"/>
  <c r="CO948" i="2" s="1"/>
  <c r="BX948" i="2"/>
  <c r="CJ811" i="2"/>
  <c r="CL811" i="2"/>
  <c r="CM811" i="2" s="1"/>
  <c r="CO811" i="2" s="1"/>
  <c r="BX811" i="2"/>
  <c r="CV811" i="2" s="1"/>
  <c r="CY1078" i="2"/>
  <c r="CR1078" i="2"/>
  <c r="CJ1107" i="2"/>
  <c r="BX1107" i="2"/>
  <c r="CL1107" i="2"/>
  <c r="CM1107" i="2" s="1"/>
  <c r="CO1107" i="2" s="1"/>
  <c r="CM1296" i="2"/>
  <c r="CO1296" i="2" s="1"/>
  <c r="CP1296" i="2"/>
  <c r="CV1296" i="2"/>
  <c r="CM12" i="2"/>
  <c r="CO12" i="2" s="1"/>
  <c r="CV12" i="2" s="1"/>
  <c r="CP12" i="2"/>
  <c r="CL593" i="2"/>
  <c r="CJ593" i="2"/>
  <c r="BX593" i="2"/>
  <c r="CP292" i="2"/>
  <c r="CM292" i="2"/>
  <c r="CO292" i="2" s="1"/>
  <c r="CV292" i="2"/>
  <c r="CY87" i="2"/>
  <c r="CR87" i="2"/>
  <c r="CP300" i="2"/>
  <c r="CM300" i="2"/>
  <c r="CO300" i="2" s="1"/>
  <c r="CV300" i="2"/>
  <c r="CV422" i="2"/>
  <c r="CY2464" i="2"/>
  <c r="CR2464" i="2"/>
  <c r="CP1810" i="2"/>
  <c r="CV1810" i="2"/>
  <c r="CJ1561" i="2"/>
  <c r="BX1561" i="2"/>
  <c r="CL1561" i="2"/>
  <c r="CM1561" i="2" s="1"/>
  <c r="CO1561" i="2" s="1"/>
  <c r="CJ1266" i="2"/>
  <c r="BX1266" i="2"/>
  <c r="CL1266" i="2"/>
  <c r="CJ843" i="2"/>
  <c r="BX843" i="2"/>
  <c r="CV843" i="2" s="1"/>
  <c r="CL843" i="2"/>
  <c r="CM843" i="2" s="1"/>
  <c r="CO843" i="2" s="1"/>
  <c r="CP488" i="2"/>
  <c r="CY508" i="2"/>
  <c r="CR508" i="2"/>
  <c r="CJ415" i="2"/>
  <c r="CL415" i="2"/>
  <c r="CM415" i="2" s="1"/>
  <c r="CO415" i="2" s="1"/>
  <c r="BX415" i="2"/>
  <c r="CV687" i="2"/>
  <c r="CM961" i="2"/>
  <c r="CO961" i="2" s="1"/>
  <c r="CP961" i="2"/>
  <c r="CV961" i="2"/>
  <c r="CP968" i="2"/>
  <c r="CY1108" i="2"/>
  <c r="CR1108" i="2"/>
  <c r="CP1139" i="2"/>
  <c r="CP1223" i="2"/>
  <c r="CM1223" i="2"/>
  <c r="CO1223" i="2" s="1"/>
  <c r="CV1223" i="2"/>
  <c r="CP1131" i="2"/>
  <c r="CV1131" i="2"/>
  <c r="CM1284" i="2"/>
  <c r="CO1284" i="2" s="1"/>
  <c r="CP1284" i="2"/>
  <c r="CV1284" i="2"/>
  <c r="CJ1562" i="2"/>
  <c r="BX1562" i="2"/>
  <c r="CL1562" i="2"/>
  <c r="CM1562" i="2" s="1"/>
  <c r="CO1562" i="2" s="1"/>
  <c r="CP1589" i="2"/>
  <c r="CJ41" i="2"/>
  <c r="BX41" i="2"/>
  <c r="CL41" i="2"/>
  <c r="CM40" i="2"/>
  <c r="CO40" i="2" s="1"/>
  <c r="CV40" i="2"/>
  <c r="CP40" i="2"/>
  <c r="CP578" i="2"/>
  <c r="CM578" i="2"/>
  <c r="CO578" i="2" s="1"/>
  <c r="CV578" i="2" s="1"/>
  <c r="CM144" i="2"/>
  <c r="CO144" i="2" s="1"/>
  <c r="CV144" i="2"/>
  <c r="CP144" i="2"/>
  <c r="CM26" i="2"/>
  <c r="CO26" i="2" s="1"/>
  <c r="CV26" i="2" s="1"/>
  <c r="CP26" i="2"/>
  <c r="CM204" i="2"/>
  <c r="CO204" i="2" s="1"/>
  <c r="CV204" i="2" s="1"/>
  <c r="CP204" i="2"/>
  <c r="CJ2022" i="2"/>
  <c r="BX2022" i="2"/>
  <c r="CL2022" i="2"/>
  <c r="CM2022" i="2" s="1"/>
  <c r="CO2022" i="2" s="1"/>
  <c r="CJ1557" i="2"/>
  <c r="BX1557" i="2"/>
  <c r="CL1557" i="2"/>
  <c r="CM1557" i="2" s="1"/>
  <c r="CO1557" i="2" s="1"/>
  <c r="CL283" i="2"/>
  <c r="CM283" i="2" s="1"/>
  <c r="CO283" i="2" s="1"/>
  <c r="CJ283" i="2"/>
  <c r="BX283" i="2"/>
  <c r="CY301" i="2"/>
  <c r="CR301" i="2"/>
  <c r="CL481" i="2"/>
  <c r="CJ481" i="2"/>
  <c r="BX481" i="2"/>
  <c r="CJ453" i="2"/>
  <c r="BX453" i="2"/>
  <c r="CL453" i="2"/>
  <c r="CP921" i="2"/>
  <c r="CM921" i="2"/>
  <c r="CO921" i="2" s="1"/>
  <c r="CV921" i="2"/>
  <c r="CM861" i="2"/>
  <c r="CO861" i="2" s="1"/>
  <c r="CV861" i="2" s="1"/>
  <c r="CP861" i="2"/>
  <c r="CP829" i="2"/>
  <c r="CM829" i="2"/>
  <c r="CO829" i="2" s="1"/>
  <c r="CV829" i="2" s="1"/>
  <c r="CP1133" i="2"/>
  <c r="CV1133" i="2"/>
  <c r="CR1254" i="2"/>
  <c r="CY1254" i="2"/>
  <c r="CJ1324" i="2"/>
  <c r="CL1324" i="2"/>
  <c r="CM1324" i="2" s="1"/>
  <c r="CO1324" i="2" s="1"/>
  <c r="BX1324" i="2"/>
  <c r="CL1423" i="2"/>
  <c r="CM1423" i="2" s="1"/>
  <c r="CO1423" i="2" s="1"/>
  <c r="CJ1423" i="2"/>
  <c r="BX1423" i="2"/>
  <c r="CP126" i="2"/>
  <c r="CM126" i="2"/>
  <c r="CO126" i="2" s="1"/>
  <c r="CV126" i="2"/>
  <c r="CY141" i="2"/>
  <c r="CR141" i="2"/>
  <c r="CP44" i="2"/>
  <c r="CJ210" i="2"/>
  <c r="BX210" i="2"/>
  <c r="CL210" i="2"/>
  <c r="CM210" i="2" s="1"/>
  <c r="CO210" i="2" s="1"/>
  <c r="CY2534" i="2"/>
  <c r="CR2534" i="2"/>
  <c r="CJ1553" i="2"/>
  <c r="BX1553" i="2"/>
  <c r="CL1553" i="2"/>
  <c r="CM1553" i="2" s="1"/>
  <c r="CO1553" i="2" s="1"/>
  <c r="CV1234" i="2"/>
  <c r="CP1234" i="2"/>
  <c r="CP753" i="2"/>
  <c r="CJ705" i="2"/>
  <c r="BX705" i="2"/>
  <c r="CV705" i="2" s="1"/>
  <c r="CL705" i="2"/>
  <c r="CM705" i="2" s="1"/>
  <c r="CO705" i="2" s="1"/>
  <c r="CL432" i="2"/>
  <c r="CM432" i="2" s="1"/>
  <c r="CO432" i="2" s="1"/>
  <c r="CJ432" i="2"/>
  <c r="BX432" i="2"/>
  <c r="CJ678" i="2"/>
  <c r="CL678" i="2"/>
  <c r="CM678" i="2" s="1"/>
  <c r="CO678" i="2" s="1"/>
  <c r="BX678" i="2"/>
  <c r="CP747" i="2"/>
  <c r="CM747" i="2"/>
  <c r="CO747" i="2" s="1"/>
  <c r="CV747" i="2"/>
  <c r="CJ776" i="2"/>
  <c r="BX776" i="2"/>
  <c r="CL776" i="2"/>
  <c r="CM776" i="2" s="1"/>
  <c r="CO776" i="2" s="1"/>
  <c r="CM748" i="2"/>
  <c r="CO748" i="2" s="1"/>
  <c r="CV748" i="2" s="1"/>
  <c r="CP748" i="2"/>
  <c r="CJ1129" i="2"/>
  <c r="CL1129" i="2"/>
  <c r="CM1129" i="2" s="1"/>
  <c r="CO1129" i="2" s="1"/>
  <c r="BX1129" i="2"/>
  <c r="CJ1311" i="2"/>
  <c r="BX1311" i="2"/>
  <c r="CL1311" i="2"/>
  <c r="CM1311" i="2" s="1"/>
  <c r="CO1311" i="2" s="1"/>
  <c r="CM1325" i="2"/>
  <c r="CO1325" i="2" s="1"/>
  <c r="CP1325" i="2"/>
  <c r="CP1404" i="2"/>
  <c r="CV1404" i="2"/>
  <c r="CJ1643" i="2"/>
  <c r="CL1643" i="2"/>
  <c r="CM1643" i="2" s="1"/>
  <c r="CO1643" i="2" s="1"/>
  <c r="BX1643" i="2"/>
  <c r="CM145" i="2"/>
  <c r="CO145" i="2" s="1"/>
  <c r="CV145" i="2" s="1"/>
  <c r="CP145" i="2"/>
  <c r="CJ68" i="2"/>
  <c r="CL68" i="2"/>
  <c r="CM68" i="2" s="1"/>
  <c r="CO68" i="2" s="1"/>
  <c r="BX68" i="2"/>
  <c r="CM35" i="2"/>
  <c r="CO35" i="2" s="1"/>
  <c r="CP35" i="2"/>
  <c r="CV35" i="2"/>
  <c r="CJ153" i="2"/>
  <c r="BX153" i="2"/>
  <c r="CL153" i="2"/>
  <c r="CM236" i="2"/>
  <c r="CO236" i="2" s="1"/>
  <c r="CV236" i="2"/>
  <c r="CP236" i="2"/>
  <c r="CY2568" i="2"/>
  <c r="CR2568" i="2"/>
  <c r="CP2284" i="2"/>
  <c r="CL1878" i="2"/>
  <c r="CM1878" i="2" s="1"/>
  <c r="CO1878" i="2" s="1"/>
  <c r="CJ1878" i="2"/>
  <c r="BX1878" i="2"/>
  <c r="CJ717" i="2"/>
  <c r="BX717" i="2"/>
  <c r="CL717" i="2"/>
  <c r="CM717" i="2" s="1"/>
  <c r="CO717" i="2" s="1"/>
  <c r="CJ318" i="2"/>
  <c r="BX318" i="2"/>
  <c r="CL318" i="2"/>
  <c r="CM251" i="2"/>
  <c r="CO251" i="2" s="1"/>
  <c r="CP251" i="2"/>
  <c r="CJ964" i="2"/>
  <c r="CL964" i="2"/>
  <c r="CM964" i="2" s="1"/>
  <c r="CO964" i="2" s="1"/>
  <c r="BX964" i="2"/>
  <c r="CP887" i="2"/>
  <c r="CV887" i="2"/>
  <c r="CJ1258" i="2"/>
  <c r="BX1258" i="2"/>
  <c r="CL1258" i="2"/>
  <c r="CL1195" i="2"/>
  <c r="CM1195" i="2" s="1"/>
  <c r="CO1195" i="2" s="1"/>
  <c r="CJ1195" i="2"/>
  <c r="BX1195" i="2"/>
  <c r="CJ1282" i="2"/>
  <c r="BX1282" i="2"/>
  <c r="CL1282" i="2"/>
  <c r="CP1428" i="2"/>
  <c r="CM1530" i="2"/>
  <c r="CO1530" i="2" s="1"/>
  <c r="CV1530" i="2" s="1"/>
  <c r="CP1530" i="2"/>
  <c r="CR135" i="2"/>
  <c r="CY135" i="2"/>
  <c r="CP150" i="2"/>
  <c r="CP240" i="2"/>
  <c r="CJ487" i="2"/>
  <c r="BX487" i="2"/>
  <c r="CL487" i="2"/>
  <c r="CP418" i="2"/>
  <c r="CP414" i="2"/>
  <c r="CM414" i="2"/>
  <c r="CO414" i="2" s="1"/>
  <c r="CV414" i="2" s="1"/>
  <c r="CP731" i="2"/>
  <c r="CM731" i="2"/>
  <c r="CO731" i="2" s="1"/>
  <c r="CV731" i="2" s="1"/>
  <c r="CJ820" i="2"/>
  <c r="BX820" i="2"/>
  <c r="CL820" i="2"/>
  <c r="CM820" i="2" s="1"/>
  <c r="CO820" i="2" s="1"/>
  <c r="CP754" i="2"/>
  <c r="BX673" i="2"/>
  <c r="CL673" i="2"/>
  <c r="CM673" i="2" s="1"/>
  <c r="CO673" i="2" s="1"/>
  <c r="CJ673" i="2"/>
  <c r="CJ931" i="2"/>
  <c r="BX931" i="2"/>
  <c r="CL931" i="2"/>
  <c r="CM931" i="2" s="1"/>
  <c r="CO931" i="2" s="1"/>
  <c r="CJ1079" i="2"/>
  <c r="CL1079" i="2"/>
  <c r="BX1079" i="2"/>
  <c r="CP1032" i="2"/>
  <c r="CM1279" i="2"/>
  <c r="CO1279" i="2" s="1"/>
  <c r="CP1279" i="2"/>
  <c r="CV1279" i="2"/>
  <c r="CR1597" i="2"/>
  <c r="CY1597" i="2"/>
  <c r="CJ1682" i="2"/>
  <c r="BX1682" i="2"/>
  <c r="CL1682" i="2"/>
  <c r="CM1682" i="2" s="1"/>
  <c r="CO1682" i="2" s="1"/>
  <c r="CL1920" i="2"/>
  <c r="CM1920" i="2" s="1"/>
  <c r="CO1920" i="2" s="1"/>
  <c r="CJ1920" i="2"/>
  <c r="BX1920" i="2"/>
  <c r="CV1920" i="2" s="1"/>
  <c r="CR1940" i="2"/>
  <c r="CY1940" i="2"/>
  <c r="CL1998" i="2"/>
  <c r="CM1998" i="2" s="1"/>
  <c r="CO1998" i="2" s="1"/>
  <c r="CJ1998" i="2"/>
  <c r="BX1998" i="2"/>
  <c r="CJ2049" i="2"/>
  <c r="CL2049" i="2"/>
  <c r="CM2049" i="2" s="1"/>
  <c r="CO2049" i="2" s="1"/>
  <c r="BX2049" i="2"/>
  <c r="CL2060" i="2"/>
  <c r="CM2060" i="2" s="1"/>
  <c r="CO2060" i="2" s="1"/>
  <c r="CJ2060" i="2"/>
  <c r="BX2060" i="2"/>
  <c r="CJ2119" i="2"/>
  <c r="BX2119" i="2"/>
  <c r="CL2119" i="2"/>
  <c r="CL2105" i="2"/>
  <c r="CM2105" i="2" s="1"/>
  <c r="CO2105" i="2" s="1"/>
  <c r="CJ2105" i="2"/>
  <c r="BX2105" i="2"/>
  <c r="CL2120" i="2"/>
  <c r="CM2120" i="2" s="1"/>
  <c r="CO2120" i="2" s="1"/>
  <c r="CJ2120" i="2"/>
  <c r="BX2120" i="2"/>
  <c r="CJ2148" i="2"/>
  <c r="BX2148" i="2"/>
  <c r="CL2148" i="2"/>
  <c r="CM2148" i="2" s="1"/>
  <c r="CO2148" i="2" s="1"/>
  <c r="CP2229" i="2"/>
  <c r="CJ2280" i="2"/>
  <c r="CL2280" i="2"/>
  <c r="CM2280" i="2" s="1"/>
  <c r="CO2280" i="2" s="1"/>
  <c r="BX2280" i="2"/>
  <c r="CM2344" i="2"/>
  <c r="CO2344" i="2" s="1"/>
  <c r="CV2344" i="2" s="1"/>
  <c r="CP2344" i="2"/>
  <c r="CY2378" i="2"/>
  <c r="CR2378" i="2"/>
  <c r="CP2427" i="2"/>
  <c r="CV2455" i="2"/>
  <c r="CR2498" i="2"/>
  <c r="CY2498" i="2"/>
  <c r="CP2552" i="2"/>
  <c r="CL2623" i="2"/>
  <c r="CJ2623" i="2"/>
  <c r="BX2623" i="2"/>
  <c r="CR71" i="2"/>
  <c r="CY71" i="2"/>
  <c r="CJ3" i="2"/>
  <c r="CL3" i="2"/>
  <c r="BX3" i="2"/>
  <c r="CJ21" i="2"/>
  <c r="BX21" i="2"/>
  <c r="CL21" i="2"/>
  <c r="CM21" i="2" s="1"/>
  <c r="CO21" i="2" s="1"/>
  <c r="CR356" i="2"/>
  <c r="CY356" i="2"/>
  <c r="CP247" i="2"/>
  <c r="CM247" i="2"/>
  <c r="CO247" i="2" s="1"/>
  <c r="CV247" i="2"/>
  <c r="CJ262" i="2"/>
  <c r="CL262" i="2"/>
  <c r="CM262" i="2" s="1"/>
  <c r="CO262" i="2" s="1"/>
  <c r="BX262" i="2"/>
  <c r="CV395" i="2"/>
  <c r="CY575" i="2"/>
  <c r="CR575" i="2"/>
  <c r="CJ668" i="2"/>
  <c r="BX668" i="2"/>
  <c r="CL668" i="2"/>
  <c r="CM668" i="2" s="1"/>
  <c r="CO668" i="2" s="1"/>
  <c r="CP1051" i="2"/>
  <c r="CM1051" i="2"/>
  <c r="CO1051" i="2" s="1"/>
  <c r="CV1051" i="2" s="1"/>
  <c r="CP1115" i="2"/>
  <c r="CJ1137" i="2"/>
  <c r="BX1137" i="2"/>
  <c r="CL1137" i="2"/>
  <c r="CM1137" i="2" s="1"/>
  <c r="CO1137" i="2" s="1"/>
  <c r="CM1454" i="2"/>
  <c r="CO1454" i="2" s="1"/>
  <c r="CV1454" i="2" s="1"/>
  <c r="CP1454" i="2"/>
  <c r="CJ1367" i="2"/>
  <c r="BX1367" i="2"/>
  <c r="CL1367" i="2"/>
  <c r="CM1367" i="2" s="1"/>
  <c r="CO1367" i="2" s="1"/>
  <c r="CJ1581" i="2"/>
  <c r="BX1581" i="2"/>
  <c r="CV1581" i="2" s="1"/>
  <c r="CL1581" i="2"/>
  <c r="CM1581" i="2" s="1"/>
  <c r="CO1581" i="2" s="1"/>
  <c r="CR1616" i="2"/>
  <c r="CY1616" i="2"/>
  <c r="CP1673" i="2"/>
  <c r="CL1735" i="2"/>
  <c r="CJ1735" i="2"/>
  <c r="BX1735" i="2"/>
  <c r="CM1796" i="2"/>
  <c r="CO1796" i="2" s="1"/>
  <c r="CV1796" i="2"/>
  <c r="CP1796" i="2"/>
  <c r="CJ1855" i="2"/>
  <c r="BX1855" i="2"/>
  <c r="CL1855" i="2"/>
  <c r="CM1855" i="2" s="1"/>
  <c r="CO1855" i="2" s="1"/>
  <c r="CY2038" i="2"/>
  <c r="CR2038" i="2"/>
  <c r="CP2121" i="2"/>
  <c r="CM2121" i="2"/>
  <c r="CO2121" i="2" s="1"/>
  <c r="CV2121" i="2" s="1"/>
  <c r="CM2125" i="2"/>
  <c r="CO2125" i="2" s="1"/>
  <c r="CV2125" i="2" s="1"/>
  <c r="CP2125" i="2"/>
  <c r="CV2199" i="2"/>
  <c r="CY2314" i="2"/>
  <c r="CR2314" i="2"/>
  <c r="CL2333" i="2"/>
  <c r="CM2333" i="2" s="1"/>
  <c r="CO2333" i="2" s="1"/>
  <c r="CJ2333" i="2"/>
  <c r="BX2333" i="2"/>
  <c r="CR2387" i="2"/>
  <c r="CY2387" i="2"/>
  <c r="CJ2403" i="2"/>
  <c r="BX2403" i="2"/>
  <c r="CL2403" i="2"/>
  <c r="CM2403" i="2" s="1"/>
  <c r="CO2403" i="2" s="1"/>
  <c r="CY2493" i="2"/>
  <c r="CR2493" i="2"/>
  <c r="CJ2479" i="2"/>
  <c r="BX2479" i="2"/>
  <c r="CL2479" i="2"/>
  <c r="CP2527" i="2"/>
  <c r="CJ2531" i="2"/>
  <c r="BX2531" i="2"/>
  <c r="CL2531" i="2"/>
  <c r="CM2531" i="2" s="1"/>
  <c r="CO2531" i="2" s="1"/>
  <c r="CP2545" i="2"/>
  <c r="CJ1183" i="2"/>
  <c r="CL1183" i="2"/>
  <c r="BX1183" i="2"/>
  <c r="CR221" i="2"/>
  <c r="CY221" i="2"/>
  <c r="CJ2312" i="2"/>
  <c r="BX2312" i="2"/>
  <c r="CL2312" i="2"/>
  <c r="CM2312" i="2" s="1"/>
  <c r="CO2312" i="2" s="1"/>
  <c r="CJ2033" i="2"/>
  <c r="BX2033" i="2"/>
  <c r="CL2033" i="2"/>
  <c r="CY1517" i="2"/>
  <c r="CR1517" i="2"/>
  <c r="CP1178" i="2"/>
  <c r="CJ741" i="2"/>
  <c r="BX741" i="2"/>
  <c r="CL741" i="2"/>
  <c r="CM741" i="2" s="1"/>
  <c r="CO741" i="2" s="1"/>
  <c r="CM539" i="2"/>
  <c r="CO539" i="2" s="1"/>
  <c r="CP539" i="2"/>
  <c r="BX230" i="2"/>
  <c r="CJ230" i="2"/>
  <c r="CL230" i="2"/>
  <c r="CM230" i="2" s="1"/>
  <c r="CO230" i="2" s="1"/>
  <c r="CM446" i="2"/>
  <c r="CO446" i="2" s="1"/>
  <c r="CV446" i="2" s="1"/>
  <c r="CP446" i="2"/>
  <c r="CP671" i="2"/>
  <c r="CM1175" i="2"/>
  <c r="CO1175" i="2" s="1"/>
  <c r="CV1175" i="2" s="1"/>
  <c r="CP1175" i="2"/>
  <c r="CJ1388" i="2"/>
  <c r="BX1388" i="2"/>
  <c r="CL1388" i="2"/>
  <c r="CJ1511" i="2"/>
  <c r="CL1511" i="2"/>
  <c r="BX1511" i="2"/>
  <c r="CM1585" i="2"/>
  <c r="CO1585" i="2" s="1"/>
  <c r="CV1585" i="2" s="1"/>
  <c r="CP1585" i="2"/>
  <c r="CJ1764" i="2"/>
  <c r="CL1764" i="2"/>
  <c r="CM1764" i="2" s="1"/>
  <c r="CO1764" i="2" s="1"/>
  <c r="BX1764" i="2"/>
  <c r="CJ1835" i="2"/>
  <c r="BX1835" i="2"/>
  <c r="CL1835" i="2"/>
  <c r="CM1835" i="2" s="1"/>
  <c r="CO1835" i="2" s="1"/>
  <c r="CM1822" i="2"/>
  <c r="CO1822" i="2" s="1"/>
  <c r="CV1822" i="2"/>
  <c r="CP1822" i="2"/>
  <c r="CL1927" i="2"/>
  <c r="CJ1927" i="2"/>
  <c r="BX1927" i="2"/>
  <c r="CM1963" i="2"/>
  <c r="CO1963" i="2" s="1"/>
  <c r="CP1963" i="2"/>
  <c r="CV1963" i="2"/>
  <c r="CP2217" i="2"/>
  <c r="CJ2346" i="2"/>
  <c r="CL2346" i="2"/>
  <c r="BX2346" i="2"/>
  <c r="CJ2382" i="2"/>
  <c r="BX2382" i="2"/>
  <c r="CL2382" i="2"/>
  <c r="CM2382" i="2" s="1"/>
  <c r="CO2382" i="2" s="1"/>
  <c r="CM2436" i="2"/>
  <c r="CO2436" i="2" s="1"/>
  <c r="CV2436" i="2" s="1"/>
  <c r="CP2436" i="2"/>
  <c r="CJ551" i="2"/>
  <c r="BX551" i="2"/>
  <c r="CL551" i="2"/>
  <c r="CL891" i="2"/>
  <c r="CM891" i="2" s="1"/>
  <c r="CO891" i="2" s="1"/>
  <c r="CJ891" i="2"/>
  <c r="BX891" i="2"/>
  <c r="CY1970" i="2"/>
  <c r="CR1970" i="2"/>
  <c r="CM89" i="2"/>
  <c r="CO89" i="2" s="1"/>
  <c r="CP89" i="2"/>
  <c r="CV89" i="2"/>
  <c r="CJ13" i="2"/>
  <c r="CL13" i="2"/>
  <c r="CM13" i="2" s="1"/>
  <c r="CO13" i="2" s="1"/>
  <c r="BX13" i="2"/>
  <c r="CJ287" i="2"/>
  <c r="BX287" i="2"/>
  <c r="CL287" i="2"/>
  <c r="CJ468" i="2"/>
  <c r="BX468" i="2"/>
  <c r="CL468" i="2"/>
  <c r="CY110" i="2"/>
  <c r="CR110" i="2"/>
  <c r="CP2544" i="2"/>
  <c r="CV2544" i="2"/>
  <c r="CJ1892" i="2"/>
  <c r="BX1892" i="2"/>
  <c r="CL1892" i="2"/>
  <c r="CM1892" i="2" s="1"/>
  <c r="CO1892" i="2" s="1"/>
  <c r="CR1628" i="2"/>
  <c r="CY1628" i="2"/>
  <c r="CM1122" i="2"/>
  <c r="CO1122" i="2" s="1"/>
  <c r="CP1122" i="2"/>
  <c r="CV1122" i="2"/>
  <c r="CJ871" i="2"/>
  <c r="BX871" i="2"/>
  <c r="CL871" i="2"/>
  <c r="CM871" i="2" s="1"/>
  <c r="CO871" i="2" s="1"/>
  <c r="CJ600" i="2"/>
  <c r="BX600" i="2"/>
  <c r="CL600" i="2"/>
  <c r="CM600" i="2" s="1"/>
  <c r="CO600" i="2" s="1"/>
  <c r="CM241" i="2"/>
  <c r="CO241" i="2" s="1"/>
  <c r="CV241" i="2"/>
  <c r="CP241" i="2"/>
  <c r="CP267" i="2"/>
  <c r="CM520" i="2"/>
  <c r="CO520" i="2" s="1"/>
  <c r="CV520" i="2" s="1"/>
  <c r="CP520" i="2"/>
  <c r="CR579" i="2"/>
  <c r="CY579" i="2"/>
  <c r="CM608" i="2"/>
  <c r="CO608" i="2" s="1"/>
  <c r="CV608" i="2" s="1"/>
  <c r="CP608" i="2"/>
  <c r="CP546" i="2"/>
  <c r="CJ674" i="2"/>
  <c r="BX674" i="2"/>
  <c r="CL674" i="2"/>
  <c r="CM674" i="2" s="1"/>
  <c r="CO674" i="2" s="1"/>
  <c r="CJ722" i="2"/>
  <c r="BX722" i="2"/>
  <c r="CL722" i="2"/>
  <c r="CM928" i="2"/>
  <c r="CO928" i="2" s="1"/>
  <c r="CV928" i="2"/>
  <c r="CP928" i="2"/>
  <c r="CJ994" i="2"/>
  <c r="CL994" i="2"/>
  <c r="BX994" i="2"/>
  <c r="CM1143" i="2"/>
  <c r="CO1143" i="2" s="1"/>
  <c r="CV1143" i="2"/>
  <c r="CP1143" i="2"/>
  <c r="CP1415" i="2"/>
  <c r="CM1415" i="2"/>
  <c r="CO1415" i="2" s="1"/>
  <c r="CV1415" i="2"/>
  <c r="CJ1610" i="2"/>
  <c r="BX1610" i="2"/>
  <c r="CL1610" i="2"/>
  <c r="CM1610" i="2" s="1"/>
  <c r="CO1610" i="2" s="1"/>
  <c r="CM1612" i="2"/>
  <c r="CO1612" i="2" s="1"/>
  <c r="CV1612" i="2" s="1"/>
  <c r="CP1612" i="2"/>
  <c r="CM1559" i="2"/>
  <c r="CO1559" i="2" s="1"/>
  <c r="CP1559" i="2"/>
  <c r="CJ1740" i="2"/>
  <c r="BX1740" i="2"/>
  <c r="CL1740" i="2"/>
  <c r="CM1740" i="2" s="1"/>
  <c r="CO1740" i="2" s="1"/>
  <c r="CV1888" i="2"/>
  <c r="CV1960" i="2"/>
  <c r="CY2147" i="2"/>
  <c r="CR2147" i="2"/>
  <c r="CJ2122" i="2"/>
  <c r="BX2122" i="2"/>
  <c r="CL2122" i="2"/>
  <c r="CM2153" i="2"/>
  <c r="CO2153" i="2" s="1"/>
  <c r="CP2153" i="2"/>
  <c r="CV2153" i="2"/>
  <c r="CM2249" i="2"/>
  <c r="CO2249" i="2" s="1"/>
  <c r="CP2249" i="2"/>
  <c r="CV2249" i="2"/>
  <c r="CL2373" i="2"/>
  <c r="CM2373" i="2" s="1"/>
  <c r="CO2373" i="2" s="1"/>
  <c r="CJ2373" i="2"/>
  <c r="BX2373" i="2"/>
  <c r="CV2336" i="2"/>
  <c r="CP2569" i="2"/>
  <c r="CM581" i="2"/>
  <c r="CO581" i="2" s="1"/>
  <c r="CV581" i="2"/>
  <c r="CP581" i="2"/>
  <c r="CP63" i="2"/>
  <c r="CL134" i="2"/>
  <c r="CM134" i="2" s="1"/>
  <c r="CO134" i="2" s="1"/>
  <c r="CJ134" i="2"/>
  <c r="BX134" i="2"/>
  <c r="CY158" i="2"/>
  <c r="CR158" i="2"/>
  <c r="CM489" i="2"/>
  <c r="CO489" i="2" s="1"/>
  <c r="CP489" i="2"/>
  <c r="CV489" i="2"/>
  <c r="CL513" i="2"/>
  <c r="CJ513" i="2"/>
  <c r="BX513" i="2"/>
  <c r="CJ666" i="2"/>
  <c r="BX666" i="2"/>
  <c r="CV666" i="2" s="1"/>
  <c r="CL666" i="2"/>
  <c r="CM666" i="2" s="1"/>
  <c r="CO666" i="2" s="1"/>
  <c r="CP706" i="2"/>
  <c r="CV706" i="2"/>
  <c r="BX764" i="2"/>
  <c r="CL764" i="2"/>
  <c r="CM764" i="2" s="1"/>
  <c r="CO764" i="2" s="1"/>
  <c r="CJ764" i="2"/>
  <c r="CR1126" i="2"/>
  <c r="CY1126" i="2"/>
  <c r="CP991" i="2"/>
  <c r="CV1209" i="2"/>
  <c r="CP1352" i="2"/>
  <c r="CY1620" i="2"/>
  <c r="CR1620" i="2"/>
  <c r="BX1658" i="2"/>
  <c r="CV1658" i="2" s="1"/>
  <c r="CL1658" i="2"/>
  <c r="CM1658" i="2" s="1"/>
  <c r="CO1658" i="2" s="1"/>
  <c r="CJ1658" i="2"/>
  <c r="CL1707" i="2"/>
  <c r="CM1707" i="2" s="1"/>
  <c r="CO1707" i="2" s="1"/>
  <c r="CJ1707" i="2"/>
  <c r="BX1707" i="2"/>
  <c r="CM1800" i="2"/>
  <c r="CO1800" i="2" s="1"/>
  <c r="CV1800" i="2" s="1"/>
  <c r="CP1800" i="2"/>
  <c r="CJ1859" i="2"/>
  <c r="BX1859" i="2"/>
  <c r="CL1859" i="2"/>
  <c r="CM1859" i="2" s="1"/>
  <c r="CO1859" i="2" s="1"/>
  <c r="CJ1904" i="2"/>
  <c r="BX1904" i="2"/>
  <c r="CL1904" i="2"/>
  <c r="CJ2005" i="2"/>
  <c r="CL2005" i="2"/>
  <c r="CM2005" i="2" s="1"/>
  <c r="CO2005" i="2" s="1"/>
  <c r="BX2005" i="2"/>
  <c r="CM2018" i="2"/>
  <c r="CO2018" i="2" s="1"/>
  <c r="CV2018" i="2"/>
  <c r="CP2018" i="2"/>
  <c r="CP2112" i="2"/>
  <c r="CV2112" i="2"/>
  <c r="CM2072" i="2"/>
  <c r="CO2072" i="2" s="1"/>
  <c r="CV2072" i="2" s="1"/>
  <c r="CP2072" i="2"/>
  <c r="CP2216" i="2"/>
  <c r="CM2254" i="2"/>
  <c r="CO2254" i="2" s="1"/>
  <c r="CP2254" i="2"/>
  <c r="CV2254" i="2"/>
  <c r="CJ2445" i="2"/>
  <c r="BX2445" i="2"/>
  <c r="CL2445" i="2"/>
  <c r="CM2445" i="2" s="1"/>
  <c r="CO2445" i="2" s="1"/>
  <c r="CY2596" i="2"/>
  <c r="CR2596" i="2"/>
  <c r="CL2605" i="2"/>
  <c r="CM2605" i="2" s="1"/>
  <c r="CO2605" i="2" s="1"/>
  <c r="CJ2605" i="2"/>
  <c r="BX2605" i="2"/>
  <c r="CY618" i="2"/>
  <c r="CR618" i="2"/>
  <c r="CP309" i="2"/>
  <c r="CM309" i="2"/>
  <c r="CO309" i="2" s="1"/>
  <c r="CV309" i="2" s="1"/>
  <c r="CM1333" i="2"/>
  <c r="CO1333" i="2" s="1"/>
  <c r="CV1333" i="2" s="1"/>
  <c r="CP1333" i="2"/>
  <c r="CV1508" i="2"/>
  <c r="CM1655" i="2"/>
  <c r="CO1655" i="2" s="1"/>
  <c r="CV1655" i="2" s="1"/>
  <c r="CP1655" i="2"/>
  <c r="CJ1867" i="2"/>
  <c r="BX1867" i="2"/>
  <c r="CL1867" i="2"/>
  <c r="CM1867" i="2" s="1"/>
  <c r="CO1867" i="2" s="1"/>
  <c r="CP1974" i="2"/>
  <c r="CP149" i="2"/>
  <c r="CP197" i="2"/>
  <c r="CL630" i="2"/>
  <c r="CM630" i="2" s="1"/>
  <c r="CO630" i="2" s="1"/>
  <c r="CJ630" i="2"/>
  <c r="BX630" i="2"/>
  <c r="CV610" i="2"/>
  <c r="CJ1127" i="2"/>
  <c r="CL1127" i="2"/>
  <c r="BX1127" i="2"/>
  <c r="CP1462" i="2"/>
  <c r="CM1462" i="2"/>
  <c r="CO1462" i="2" s="1"/>
  <c r="CV1462" i="2" s="1"/>
  <c r="CP1683" i="2"/>
  <c r="CM1683" i="2"/>
  <c r="CO1683" i="2" s="1"/>
  <c r="CV1683" i="2"/>
  <c r="CY1777" i="2"/>
  <c r="CR1777" i="2"/>
  <c r="CV1738" i="2"/>
  <c r="CJ1843" i="2"/>
  <c r="BX1843" i="2"/>
  <c r="CL1843" i="2"/>
  <c r="CM1843" i="2" s="1"/>
  <c r="CO1843" i="2" s="1"/>
  <c r="CM1880" i="2"/>
  <c r="CO1880" i="2" s="1"/>
  <c r="CP1880" i="2"/>
  <c r="CV1880" i="2"/>
  <c r="CJ1938" i="2"/>
  <c r="BX1938" i="2"/>
  <c r="CL1938" i="2"/>
  <c r="CM1938" i="2" s="1"/>
  <c r="CO1938" i="2" s="1"/>
  <c r="CM1989" i="2"/>
  <c r="CO1989" i="2" s="1"/>
  <c r="CV1989" i="2" s="1"/>
  <c r="CM2218" i="2"/>
  <c r="CO2218" i="2" s="1"/>
  <c r="CV2218" i="2" s="1"/>
  <c r="CP2218" i="2"/>
  <c r="CV2302" i="2"/>
  <c r="CR2433" i="2"/>
  <c r="CY2433" i="2"/>
  <c r="CJ2571" i="2"/>
  <c r="CL2571" i="2"/>
  <c r="CM2571" i="2" s="1"/>
  <c r="CO2571" i="2" s="1"/>
  <c r="BX2571" i="2"/>
  <c r="CY6" i="2"/>
  <c r="CR6" i="2"/>
  <c r="CV191" i="2"/>
  <c r="CP237" i="2"/>
  <c r="CP638" i="2"/>
  <c r="CV638" i="2"/>
  <c r="CP761" i="2"/>
  <c r="CM1263" i="2"/>
  <c r="CO1263" i="2" s="1"/>
  <c r="CV1263" i="2" s="1"/>
  <c r="CP1263" i="2"/>
  <c r="CJ1601" i="2"/>
  <c r="BX1601" i="2"/>
  <c r="CL1601" i="2"/>
  <c r="CM1601" i="2" s="1"/>
  <c r="CO1601" i="2" s="1"/>
  <c r="CL1774" i="2"/>
  <c r="CM1774" i="2" s="1"/>
  <c r="CO1774" i="2" s="1"/>
  <c r="CJ1774" i="2"/>
  <c r="BX1774" i="2"/>
  <c r="CP868" i="2"/>
  <c r="CP1450" i="2"/>
  <c r="CM1450" i="2"/>
  <c r="CO1450" i="2" s="1"/>
  <c r="CV1450" i="2"/>
  <c r="CP1877" i="2"/>
  <c r="CM1877" i="2"/>
  <c r="CO1877" i="2" s="1"/>
  <c r="CV1877" i="2"/>
  <c r="CV2106" i="2"/>
  <c r="CV2376" i="2"/>
  <c r="CY2579" i="2"/>
  <c r="CR2579" i="2"/>
  <c r="CJ2008" i="2"/>
  <c r="BX2008" i="2"/>
  <c r="CL2008" i="2"/>
  <c r="CV2296" i="2"/>
  <c r="CR2500" i="2"/>
  <c r="CY2500" i="2"/>
  <c r="CL1921" i="2"/>
  <c r="BX1921" i="2"/>
  <c r="CJ1921" i="2"/>
  <c r="CM1955" i="2"/>
  <c r="CO1955" i="2" s="1"/>
  <c r="CP1955" i="2"/>
  <c r="CV1955" i="2"/>
  <c r="CP2268" i="2"/>
  <c r="CL2363" i="2"/>
  <c r="CM2363" i="2" s="1"/>
  <c r="CO2363" i="2" s="1"/>
  <c r="CJ2363" i="2"/>
  <c r="BX2363" i="2"/>
  <c r="CJ2463" i="2"/>
  <c r="BX2463" i="2"/>
  <c r="CL2463" i="2"/>
  <c r="CM978" i="2"/>
  <c r="CO978" i="2" s="1"/>
  <c r="CV978" i="2" s="1"/>
  <c r="CP978" i="2"/>
  <c r="CR1413" i="2"/>
  <c r="CY1413" i="2"/>
  <c r="CJ1598" i="2"/>
  <c r="CL1598" i="2"/>
  <c r="BX1598" i="2"/>
  <c r="CM1977" i="2"/>
  <c r="CO1977" i="2" s="1"/>
  <c r="CV1977" i="2"/>
  <c r="CP1977" i="2"/>
  <c r="CJ2134" i="2"/>
  <c r="BX2134" i="2"/>
  <c r="CL2134" i="2"/>
  <c r="CJ2226" i="2"/>
  <c r="CL2226" i="2"/>
  <c r="BX2226" i="2"/>
  <c r="CL2438" i="2"/>
  <c r="CM2438" i="2" s="1"/>
  <c r="CO2438" i="2" s="1"/>
  <c r="CJ2438" i="2"/>
  <c r="BX2438" i="2"/>
  <c r="CJ1695" i="2"/>
  <c r="CL1695" i="2"/>
  <c r="BX1695" i="2"/>
  <c r="CP2194" i="2"/>
  <c r="CM1155" i="2"/>
  <c r="CO1155" i="2" s="1"/>
  <c r="CP1155" i="2"/>
  <c r="CV1155" i="2"/>
  <c r="CY1770" i="2"/>
  <c r="CR1770" i="2"/>
  <c r="CP2262" i="2"/>
  <c r="CV213" i="2"/>
  <c r="CL1262" i="2"/>
  <c r="CM1262" i="2" s="1"/>
  <c r="CO1262" i="2" s="1"/>
  <c r="CJ1262" i="2"/>
  <c r="BX1262" i="2"/>
  <c r="CV1262" i="2" s="1"/>
  <c r="CJ1660" i="2"/>
  <c r="BX1660" i="2"/>
  <c r="CL1660" i="2"/>
  <c r="CM1660" i="2" s="1"/>
  <c r="CO1660" i="2" s="1"/>
  <c r="CJ1793" i="2"/>
  <c r="BX1793" i="2"/>
  <c r="CL1793" i="2"/>
  <c r="CM1793" i="2" s="1"/>
  <c r="CO1793" i="2" s="1"/>
  <c r="CL1792" i="2"/>
  <c r="CM1792" i="2" s="1"/>
  <c r="CO1792" i="2" s="1"/>
  <c r="BX1792" i="2"/>
  <c r="CV1792" i="2" s="1"/>
  <c r="CJ1792" i="2"/>
  <c r="CR1979" i="2"/>
  <c r="CY1979" i="2"/>
  <c r="CP2397" i="2"/>
  <c r="CM2359" i="2"/>
  <c r="CO2359" i="2" s="1"/>
  <c r="CV2359" i="2" s="1"/>
  <c r="CP2359" i="2"/>
  <c r="CP2434" i="2"/>
  <c r="CM2434" i="2"/>
  <c r="CO2434" i="2" s="1"/>
  <c r="CV2434" i="2"/>
  <c r="CP1500" i="2"/>
  <c r="CJ2103" i="2"/>
  <c r="BX2103" i="2"/>
  <c r="CL2103" i="2"/>
  <c r="BX1007" i="2"/>
  <c r="CL1007" i="2"/>
  <c r="CM1007" i="2" s="1"/>
  <c r="CO1007" i="2" s="1"/>
  <c r="CJ1007" i="2"/>
  <c r="CV1361" i="2"/>
  <c r="CJ1485" i="2"/>
  <c r="BX1485" i="2"/>
  <c r="CL1485" i="2"/>
  <c r="CM1485" i="2" s="1"/>
  <c r="CO1485" i="2" s="1"/>
  <c r="CV2360" i="2"/>
  <c r="CM1008" i="2"/>
  <c r="CO1008" i="2" s="1"/>
  <c r="CV1008" i="2"/>
  <c r="CP1008" i="2"/>
  <c r="CJ1882" i="2"/>
  <c r="BX1882" i="2"/>
  <c r="CL1882" i="2"/>
  <c r="CL329" i="2"/>
  <c r="CM329" i="2" s="1"/>
  <c r="CO329" i="2" s="1"/>
  <c r="CJ329" i="2"/>
  <c r="BX329" i="2"/>
  <c r="CM1647" i="2"/>
  <c r="CO1647" i="2" s="1"/>
  <c r="CP1647" i="2"/>
  <c r="CV1647" i="2"/>
  <c r="CV1849" i="2"/>
  <c r="CJ1943" i="2"/>
  <c r="CL1943" i="2"/>
  <c r="CM1943" i="2" s="1"/>
  <c r="CO1943" i="2" s="1"/>
  <c r="BX1943" i="2"/>
  <c r="CV1943" i="2" s="1"/>
  <c r="CJ2052" i="2"/>
  <c r="CL2052" i="2"/>
  <c r="BX2052" i="2"/>
  <c r="CY2201" i="2"/>
  <c r="CR2201" i="2"/>
  <c r="CJ2283" i="2"/>
  <c r="BX2283" i="2"/>
  <c r="CL2283" i="2"/>
  <c r="CM2283" i="2" s="1"/>
  <c r="CO2283" i="2" s="1"/>
  <c r="CJ2335" i="2"/>
  <c r="CL2335" i="2"/>
  <c r="BX2335" i="2"/>
  <c r="CL2404" i="2"/>
  <c r="CM2404" i="2" s="1"/>
  <c r="CO2404" i="2" s="1"/>
  <c r="CJ2404" i="2"/>
  <c r="BX2404" i="2"/>
  <c r="CP2454" i="2"/>
  <c r="CM1739" i="2"/>
  <c r="CO1739" i="2" s="1"/>
  <c r="CV1739" i="2" s="1"/>
  <c r="CP1739" i="2"/>
  <c r="CP2614" i="2"/>
  <c r="CP2489" i="2"/>
  <c r="CM2489" i="2"/>
  <c r="CO2489" i="2" s="1"/>
  <c r="CV2489" i="2"/>
  <c r="CP70" i="2"/>
  <c r="CM70" i="2"/>
  <c r="CO70" i="2" s="1"/>
  <c r="CV70" i="2" s="1"/>
  <c r="CP2200" i="2"/>
  <c r="CM669" i="2"/>
  <c r="CO669" i="2" s="1"/>
  <c r="CV669" i="2" s="1"/>
  <c r="CP669" i="2"/>
  <c r="CP852" i="2"/>
  <c r="CM852" i="2"/>
  <c r="CO852" i="2" s="1"/>
  <c r="CV852" i="2" s="1"/>
  <c r="CP892" i="2"/>
  <c r="CM892" i="2"/>
  <c r="CO892" i="2" s="1"/>
  <c r="CV892" i="2" s="1"/>
  <c r="CR984" i="2"/>
  <c r="CY984" i="2"/>
  <c r="CJ854" i="2"/>
  <c r="BX854" i="2"/>
  <c r="CL854" i="2"/>
  <c r="CJ850" i="2"/>
  <c r="BX850" i="2"/>
  <c r="CL850" i="2"/>
  <c r="CM850" i="2" s="1"/>
  <c r="CO850" i="2" s="1"/>
  <c r="CM995" i="2"/>
  <c r="CO995" i="2" s="1"/>
  <c r="CV995" i="2" s="1"/>
  <c r="CP995" i="2"/>
  <c r="CP69" i="2"/>
  <c r="CV69" i="2"/>
  <c r="CM1850" i="2"/>
  <c r="CO1850" i="2" s="1"/>
  <c r="CV1850" i="2" s="1"/>
  <c r="CP1850" i="2"/>
  <c r="CP370" i="2"/>
  <c r="CL1842" i="2"/>
  <c r="CJ1842" i="2"/>
  <c r="BX1842" i="2"/>
  <c r="CP621" i="2"/>
  <c r="CV621" i="2"/>
  <c r="CP853" i="2"/>
  <c r="CM853" i="2"/>
  <c r="CO853" i="2" s="1"/>
  <c r="CV853" i="2"/>
  <c r="CM1326" i="2"/>
  <c r="CO1326" i="2" s="1"/>
  <c r="CP1326" i="2"/>
  <c r="CJ540" i="2"/>
  <c r="BX540" i="2"/>
  <c r="CL540" i="2"/>
  <c r="CV1077" i="2"/>
  <c r="CY172" i="2"/>
  <c r="CR172" i="2"/>
  <c r="CP457" i="2"/>
  <c r="CV457" i="2"/>
  <c r="CP574" i="2"/>
  <c r="CM574" i="2"/>
  <c r="CO574" i="2" s="1"/>
  <c r="CV574" i="2"/>
  <c r="CP905" i="2"/>
  <c r="CJ1169" i="2"/>
  <c r="CL1169" i="2"/>
  <c r="CM1169" i="2" s="1"/>
  <c r="CO1169" i="2" s="1"/>
  <c r="BX1169" i="2"/>
  <c r="CR1308" i="2"/>
  <c r="CY1308" i="2"/>
  <c r="CL2172" i="2"/>
  <c r="CM2172" i="2" s="1"/>
  <c r="CO2172" i="2" s="1"/>
  <c r="CJ2172" i="2"/>
  <c r="BX2172" i="2"/>
  <c r="CV2172" i="2" s="1"/>
  <c r="CP2487" i="2"/>
  <c r="CV2487" i="2"/>
  <c r="CY1704" i="2"/>
  <c r="CR1704" i="2"/>
  <c r="CM2250" i="2"/>
  <c r="CO2250" i="2" s="1"/>
  <c r="CP2250" i="2"/>
  <c r="CV2250" i="2"/>
  <c r="CJ2578" i="2"/>
  <c r="BX2578" i="2"/>
  <c r="CL2578" i="2"/>
  <c r="CM2578" i="2" s="1"/>
  <c r="CO2578" i="2" s="1"/>
  <c r="CP208" i="2"/>
  <c r="CM208" i="2"/>
  <c r="CO208" i="2" s="1"/>
  <c r="CV208" i="2"/>
  <c r="CY522" i="2"/>
  <c r="CR522" i="2"/>
  <c r="CY1534" i="2"/>
  <c r="CR1534" i="2"/>
  <c r="CR685" i="2"/>
  <c r="CY685" i="2"/>
  <c r="CV51" i="2"/>
  <c r="CJ531" i="2"/>
  <c r="CL531" i="2"/>
  <c r="BX531" i="2"/>
  <c r="CY2175" i="2"/>
  <c r="CR2175" i="2"/>
  <c r="CJ1926" i="2"/>
  <c r="BX1926" i="2"/>
  <c r="CL1926" i="2"/>
  <c r="CJ233" i="2"/>
  <c r="CL233" i="2"/>
  <c r="CM233" i="2" s="1"/>
  <c r="CO233" i="2" s="1"/>
  <c r="BX233" i="2"/>
  <c r="CR1120" i="2"/>
  <c r="CY1120" i="2"/>
  <c r="CJ1503" i="2"/>
  <c r="BX1503" i="2"/>
  <c r="CL1503" i="2"/>
  <c r="CP1906" i="2"/>
  <c r="CY2582" i="2"/>
  <c r="CR2582" i="2"/>
  <c r="BX1451" i="2"/>
  <c r="CL1451" i="2"/>
  <c r="CJ1451" i="2"/>
  <c r="CM653" i="2"/>
  <c r="CO653" i="2" s="1"/>
  <c r="CV653" i="2" s="1"/>
  <c r="CP653" i="2"/>
  <c r="CY583" i="2"/>
  <c r="CR583" i="2"/>
  <c r="CM1160" i="2"/>
  <c r="CO1160" i="2" s="1"/>
  <c r="CP1160" i="2"/>
  <c r="CV1160" i="2"/>
  <c r="CY1552" i="2"/>
  <c r="CR1552" i="2"/>
  <c r="CJ36" i="2"/>
  <c r="BX36" i="2"/>
  <c r="CL36" i="2"/>
  <c r="CL1591" i="2"/>
  <c r="CJ1591" i="2"/>
  <c r="BX1591" i="2"/>
  <c r="CR1002" i="2"/>
  <c r="CY1002" i="2"/>
  <c r="CY2241" i="2"/>
  <c r="CR2241" i="2"/>
  <c r="CP2319" i="2"/>
  <c r="CM2319" i="2"/>
  <c r="CO2319" i="2" s="1"/>
  <c r="CV2319" i="2" s="1"/>
  <c r="CJ2039" i="2"/>
  <c r="CL2039" i="2"/>
  <c r="BX2039" i="2"/>
  <c r="CY2297" i="2"/>
  <c r="CR2297" i="2"/>
  <c r="CJ2613" i="2"/>
  <c r="CL2613" i="2"/>
  <c r="CM2613" i="2" s="1"/>
  <c r="CO2613" i="2" s="1"/>
  <c r="BX2613" i="2"/>
  <c r="CJ2091" i="2"/>
  <c r="BX2091" i="2"/>
  <c r="CL2091" i="2"/>
  <c r="CL315" i="2"/>
  <c r="CM315" i="2" s="1"/>
  <c r="CO315" i="2" s="1"/>
  <c r="CJ315" i="2"/>
  <c r="BX315" i="2"/>
  <c r="CM1629" i="2"/>
  <c r="CO1629" i="2" s="1"/>
  <c r="CV1629" i="2" s="1"/>
  <c r="CP1629" i="2"/>
  <c r="CP824" i="2"/>
  <c r="CM824" i="2"/>
  <c r="CO824" i="2" s="1"/>
  <c r="CV824" i="2"/>
  <c r="CV992" i="2"/>
  <c r="CM1794" i="2"/>
  <c r="CO1794" i="2" s="1"/>
  <c r="CV1794" i="2" s="1"/>
  <c r="CP1794" i="2"/>
  <c r="CM496" i="2"/>
  <c r="CO496" i="2" s="1"/>
  <c r="CP496" i="2"/>
  <c r="CM933" i="2"/>
  <c r="CO933" i="2" s="1"/>
  <c r="CV933" i="2"/>
  <c r="CP933" i="2"/>
  <c r="CR249" i="2"/>
  <c r="CY249" i="2"/>
  <c r="CP2100" i="2"/>
  <c r="CM2100" i="2"/>
  <c r="CO2100" i="2" s="1"/>
  <c r="CV2100" i="2" s="1"/>
  <c r="CJ392" i="2"/>
  <c r="CL392" i="2"/>
  <c r="CM392" i="2" s="1"/>
  <c r="CO392" i="2" s="1"/>
  <c r="BX392" i="2"/>
  <c r="CM454" i="2"/>
  <c r="CO454" i="2" s="1"/>
  <c r="CV454" i="2" s="1"/>
  <c r="CP454" i="2"/>
  <c r="CR1054" i="2"/>
  <c r="CY1054" i="2"/>
  <c r="CJ117" i="2"/>
  <c r="BX117" i="2"/>
  <c r="CL117" i="2"/>
  <c r="CM117" i="2" s="1"/>
  <c r="CO117" i="2" s="1"/>
  <c r="CP1196" i="2"/>
  <c r="CM1196" i="2"/>
  <c r="CO1196" i="2" s="1"/>
  <c r="CV1196" i="2"/>
  <c r="CM2180" i="2"/>
  <c r="CO2180" i="2" s="1"/>
  <c r="CV2180" i="2" s="1"/>
  <c r="CP2180" i="2"/>
  <c r="CJ788" i="2"/>
  <c r="BX788" i="2"/>
  <c r="CL788" i="2"/>
  <c r="CM788" i="2" s="1"/>
  <c r="CO788" i="2" s="1"/>
  <c r="BX1028" i="2"/>
  <c r="CJ1028" i="2"/>
  <c r="CL1028" i="2"/>
  <c r="CM1028" i="2" s="1"/>
  <c r="CO1028" i="2" s="1"/>
  <c r="CP1169" i="2"/>
  <c r="CV1169" i="2"/>
  <c r="CV2279" i="2"/>
  <c r="CR2502" i="2"/>
  <c r="CY2502" i="2"/>
  <c r="CJ1177" i="2"/>
  <c r="BX1177" i="2"/>
  <c r="CV1177" i="2" s="1"/>
  <c r="CL1177" i="2"/>
  <c r="CM1177" i="2" s="1"/>
  <c r="CO1177" i="2" s="1"/>
  <c r="CY1681" i="2"/>
  <c r="CR1681" i="2"/>
  <c r="CR1840" i="2"/>
  <c r="CY1840" i="2"/>
  <c r="CM2088" i="2"/>
  <c r="CO2088" i="2" s="1"/>
  <c r="CV2088" i="2" s="1"/>
  <c r="CP2088" i="2"/>
  <c r="CP2177" i="2"/>
  <c r="CM2177" i="2"/>
  <c r="CO2177" i="2" s="1"/>
  <c r="CV2177" i="2" s="1"/>
  <c r="CR302" i="2"/>
  <c r="CY302" i="2"/>
  <c r="CR752" i="2"/>
  <c r="CY752" i="2"/>
  <c r="CJ81" i="2"/>
  <c r="BX81" i="2"/>
  <c r="CV81" i="2" s="1"/>
  <c r="CL81" i="2"/>
  <c r="CM81" i="2" s="1"/>
  <c r="CO81" i="2" s="1"/>
  <c r="CJ1514" i="2"/>
  <c r="BX1514" i="2"/>
  <c r="CL1514" i="2"/>
  <c r="CM1514" i="2" s="1"/>
  <c r="CO1514" i="2" s="1"/>
  <c r="CM531" i="2"/>
  <c r="CO531" i="2" s="1"/>
  <c r="CV531" i="2" s="1"/>
  <c r="CP531" i="2"/>
  <c r="CP336" i="2"/>
  <c r="CV1961" i="2"/>
  <c r="CP1961" i="2"/>
  <c r="CP1199" i="2"/>
  <c r="CV1199" i="2"/>
  <c r="CJ504" i="2"/>
  <c r="BX504" i="2"/>
  <c r="CL504" i="2"/>
  <c r="CM504" i="2" s="1"/>
  <c r="CO504" i="2" s="1"/>
  <c r="CR609" i="2"/>
  <c r="CY609" i="2"/>
  <c r="CP442" i="2"/>
  <c r="CM442" i="2"/>
  <c r="CO442" i="2" s="1"/>
  <c r="CV442" i="2" s="1"/>
  <c r="CP1151" i="2"/>
  <c r="CJ1123" i="2"/>
  <c r="BX1123" i="2"/>
  <c r="CL1123" i="2"/>
  <c r="CM1123" i="2" s="1"/>
  <c r="CO1123" i="2" s="1"/>
  <c r="CM1283" i="2"/>
  <c r="CO1283" i="2" s="1"/>
  <c r="CP1283" i="2"/>
  <c r="CP1418" i="2"/>
  <c r="CL497" i="2"/>
  <c r="CJ497" i="2"/>
  <c r="BX497" i="2"/>
  <c r="CJ330" i="2"/>
  <c r="BX330" i="2"/>
  <c r="CL330" i="2"/>
  <c r="CL336" i="2"/>
  <c r="CM336" i="2" s="1"/>
  <c r="CO336" i="2" s="1"/>
  <c r="CJ336" i="2"/>
  <c r="BX336" i="2"/>
  <c r="CP2598" i="2"/>
  <c r="CL1961" i="2"/>
  <c r="CM1961" i="2" s="1"/>
  <c r="CO1961" i="2" s="1"/>
  <c r="CJ1961" i="2"/>
  <c r="BX1961" i="2"/>
  <c r="CL1866" i="2"/>
  <c r="CJ1866" i="2"/>
  <c r="BX1866" i="2"/>
  <c r="CJ1199" i="2"/>
  <c r="BX1199" i="2"/>
  <c r="CL1199" i="2"/>
  <c r="CM1199" i="2" s="1"/>
  <c r="CO1199" i="2" s="1"/>
  <c r="CV725" i="2"/>
  <c r="CP725" i="2"/>
  <c r="CR623" i="2"/>
  <c r="CY623" i="2"/>
  <c r="CR461" i="2"/>
  <c r="CY461" i="2"/>
  <c r="CL506" i="2"/>
  <c r="CM506" i="2" s="1"/>
  <c r="CO506" i="2" s="1"/>
  <c r="CJ506" i="2"/>
  <c r="BX506" i="2"/>
  <c r="CV572" i="2"/>
  <c r="CJ815" i="2"/>
  <c r="CL815" i="2"/>
  <c r="CM815" i="2" s="1"/>
  <c r="CO815" i="2" s="1"/>
  <c r="BX815" i="2"/>
  <c r="CY611" i="2"/>
  <c r="CR611" i="2"/>
  <c r="CP939" i="2"/>
  <c r="CV939" i="2"/>
  <c r="CM911" i="2"/>
  <c r="CO911" i="2" s="1"/>
  <c r="CP911" i="2"/>
  <c r="CP957" i="2"/>
  <c r="CM957" i="2"/>
  <c r="CO957" i="2" s="1"/>
  <c r="CV957" i="2" s="1"/>
  <c r="CP1099" i="2"/>
  <c r="CV1099" i="2"/>
  <c r="CJ1151" i="2"/>
  <c r="BX1151" i="2"/>
  <c r="CL1151" i="2"/>
  <c r="CM1151" i="2" s="1"/>
  <c r="CO1151" i="2" s="1"/>
  <c r="CP1164" i="2"/>
  <c r="CM1164" i="2"/>
  <c r="CO1164" i="2" s="1"/>
  <c r="CV1164" i="2"/>
  <c r="CY1344" i="2"/>
  <c r="CR1344" i="2"/>
  <c r="CJ1418" i="2"/>
  <c r="BX1418" i="2"/>
  <c r="CL1418" i="2"/>
  <c r="CM1418" i="2" s="1"/>
  <c r="CO1418" i="2" s="1"/>
  <c r="CP1380" i="2"/>
  <c r="CM1380" i="2"/>
  <c r="CO1380" i="2" s="1"/>
  <c r="CV1380" i="2" s="1"/>
  <c r="CJ1577" i="2"/>
  <c r="BX1577" i="2"/>
  <c r="CL1577" i="2"/>
  <c r="CM1577" i="2" s="1"/>
  <c r="CO1577" i="2" s="1"/>
  <c r="CM512" i="2"/>
  <c r="CO512" i="2" s="1"/>
  <c r="CV512" i="2"/>
  <c r="CP195" i="2"/>
  <c r="CJ136" i="2"/>
  <c r="BX136" i="2"/>
  <c r="CV136" i="2" s="1"/>
  <c r="CL136" i="2"/>
  <c r="CM136" i="2" s="1"/>
  <c r="CO136" i="2" s="1"/>
  <c r="CP42" i="2"/>
  <c r="CM42" i="2"/>
  <c r="CO42" i="2" s="1"/>
  <c r="CV42" i="2" s="1"/>
  <c r="CY186" i="2"/>
  <c r="CR186" i="2"/>
  <c r="CL291" i="2"/>
  <c r="CM291" i="2" s="1"/>
  <c r="CO291" i="2" s="1"/>
  <c r="CJ291" i="2"/>
  <c r="BX291" i="2"/>
  <c r="CP331" i="2"/>
  <c r="CL2406" i="2"/>
  <c r="CM2406" i="2" s="1"/>
  <c r="CO2406" i="2" s="1"/>
  <c r="CJ2406" i="2"/>
  <c r="BX2406" i="2"/>
  <c r="CL1905" i="2"/>
  <c r="CJ1905" i="2"/>
  <c r="BX1905" i="2"/>
  <c r="CJ1595" i="2"/>
  <c r="BX1595" i="2"/>
  <c r="CL1595" i="2"/>
  <c r="CM1595" i="2" s="1"/>
  <c r="CO1595" i="2" s="1"/>
  <c r="CM1082" i="2"/>
  <c r="CO1082" i="2" s="1"/>
  <c r="CP1082" i="2"/>
  <c r="CV1082" i="2"/>
  <c r="CJ648" i="2"/>
  <c r="BX648" i="2"/>
  <c r="CL648" i="2"/>
  <c r="CM648" i="2" s="1"/>
  <c r="CO648" i="2" s="1"/>
  <c r="CJ290" i="2"/>
  <c r="BX290" i="2"/>
  <c r="CL290" i="2"/>
  <c r="CY296" i="2"/>
  <c r="CR296" i="2"/>
  <c r="CM239" i="2"/>
  <c r="CO239" i="2" s="1"/>
  <c r="CP239" i="2"/>
  <c r="CV239" i="2"/>
  <c r="CL629" i="2"/>
  <c r="CJ629" i="2"/>
  <c r="BX629" i="2"/>
  <c r="CP519" i="2"/>
  <c r="CL482" i="2"/>
  <c r="CM482" i="2" s="1"/>
  <c r="CO482" i="2" s="1"/>
  <c r="CJ482" i="2"/>
  <c r="BX482" i="2"/>
  <c r="CR826" i="2"/>
  <c r="CY826" i="2"/>
  <c r="CJ654" i="2"/>
  <c r="BX654" i="2"/>
  <c r="CL654" i="2"/>
  <c r="CM654" i="2" s="1"/>
  <c r="CO654" i="2" s="1"/>
  <c r="CR926" i="2"/>
  <c r="CY926" i="2"/>
  <c r="CM713" i="2"/>
  <c r="CO713" i="2" s="1"/>
  <c r="CV713" i="2" s="1"/>
  <c r="CP713" i="2"/>
  <c r="CP936" i="2"/>
  <c r="CM1027" i="2"/>
  <c r="CO1027" i="2" s="1"/>
  <c r="CP1027" i="2"/>
  <c r="CV1027" i="2"/>
  <c r="CP997" i="2"/>
  <c r="CM997" i="2"/>
  <c r="CO997" i="2" s="1"/>
  <c r="CV997" i="2" s="1"/>
  <c r="CM1145" i="2"/>
  <c r="CO1145" i="2" s="1"/>
  <c r="CV1145" i="2"/>
  <c r="CP1145" i="2"/>
  <c r="CP1147" i="2"/>
  <c r="CV1147" i="2"/>
  <c r="CM1189" i="2"/>
  <c r="CO1189" i="2" s="1"/>
  <c r="CV1189" i="2" s="1"/>
  <c r="CP1189" i="2"/>
  <c r="CP1375" i="2"/>
  <c r="CP1383" i="2"/>
  <c r="CR10" i="2"/>
  <c r="CY10" i="2"/>
  <c r="CJ595" i="2"/>
  <c r="BX595" i="2"/>
  <c r="CL595" i="2"/>
  <c r="CM595" i="2" s="1"/>
  <c r="CO595" i="2" s="1"/>
  <c r="CM593" i="2"/>
  <c r="CO593" i="2" s="1"/>
  <c r="CV593" i="2" s="1"/>
  <c r="CP593" i="2"/>
  <c r="CM188" i="2"/>
  <c r="CO188" i="2" s="1"/>
  <c r="CV188" i="2"/>
  <c r="CP188" i="2"/>
  <c r="CL1810" i="2"/>
  <c r="CM1810" i="2" s="1"/>
  <c r="CO1810" i="2" s="1"/>
  <c r="CJ1810" i="2"/>
  <c r="BX1810" i="2"/>
  <c r="CM1266" i="2"/>
  <c r="CO1266" i="2" s="1"/>
  <c r="CV1266" i="2" s="1"/>
  <c r="CP1266" i="2"/>
  <c r="CP775" i="2"/>
  <c r="CJ488" i="2"/>
  <c r="BX488" i="2"/>
  <c r="CL488" i="2"/>
  <c r="CM488" i="2" s="1"/>
  <c r="CO488" i="2" s="1"/>
  <c r="CM391" i="2"/>
  <c r="CO391" i="2" s="1"/>
  <c r="CV391" i="2" s="1"/>
  <c r="CP391" i="2"/>
  <c r="CM378" i="2"/>
  <c r="CO378" i="2" s="1"/>
  <c r="CV378" i="2"/>
  <c r="CP378" i="2"/>
  <c r="CV478" i="2"/>
  <c r="CM835" i="2"/>
  <c r="CO835" i="2" s="1"/>
  <c r="CV835" i="2" s="1"/>
  <c r="CP835" i="2"/>
  <c r="CR708" i="2"/>
  <c r="CY708" i="2"/>
  <c r="CM825" i="2"/>
  <c r="CO825" i="2" s="1"/>
  <c r="CV825" i="2" s="1"/>
  <c r="CP825" i="2"/>
  <c r="CP976" i="2"/>
  <c r="CJ968" i="2"/>
  <c r="BX968" i="2"/>
  <c r="CL968" i="2"/>
  <c r="CM968" i="2" s="1"/>
  <c r="CO968" i="2" s="1"/>
  <c r="CJ1139" i="2"/>
  <c r="BX1139" i="2"/>
  <c r="CL1139" i="2"/>
  <c r="CM1139" i="2" s="1"/>
  <c r="CO1139" i="2" s="1"/>
  <c r="CJ1131" i="2"/>
  <c r="BX1131" i="2"/>
  <c r="CL1131" i="2"/>
  <c r="CM1131" i="2" s="1"/>
  <c r="CO1131" i="2" s="1"/>
  <c r="CV1303" i="2"/>
  <c r="CP1303" i="2"/>
  <c r="CJ1307" i="2"/>
  <c r="CL1307" i="2"/>
  <c r="CM1307" i="2" s="1"/>
  <c r="CO1307" i="2" s="1"/>
  <c r="BX1307" i="2"/>
  <c r="CP1405" i="2"/>
  <c r="CV1405" i="2"/>
  <c r="CM1465" i="2"/>
  <c r="CO1465" i="2" s="1"/>
  <c r="CV1465" i="2" s="1"/>
  <c r="CP1465" i="2"/>
  <c r="CP1633" i="2"/>
  <c r="CJ1589" i="2"/>
  <c r="BX1589" i="2"/>
  <c r="CL1589" i="2"/>
  <c r="CM1589" i="2" s="1"/>
  <c r="CO1589" i="2" s="1"/>
  <c r="CM41" i="2"/>
  <c r="CO41" i="2" s="1"/>
  <c r="CP41" i="2"/>
  <c r="CV41" i="2"/>
  <c r="CY451" i="2"/>
  <c r="CR451" i="2"/>
  <c r="CL320" i="2"/>
  <c r="CM320" i="2" s="1"/>
  <c r="CO320" i="2" s="1"/>
  <c r="CJ320" i="2"/>
  <c r="BX320" i="2"/>
  <c r="CJ1059" i="2"/>
  <c r="CL1059" i="2"/>
  <c r="BX1059" i="2"/>
  <c r="CM481" i="2"/>
  <c r="CO481" i="2" s="1"/>
  <c r="CP481" i="2"/>
  <c r="CV481" i="2"/>
  <c r="CM453" i="2"/>
  <c r="CO453" i="2" s="1"/>
  <c r="CP453" i="2"/>
  <c r="CV453" i="2"/>
  <c r="CJ660" i="2"/>
  <c r="CL660" i="2"/>
  <c r="CM660" i="2" s="1"/>
  <c r="CO660" i="2" s="1"/>
  <c r="BX660" i="2"/>
  <c r="CM757" i="2"/>
  <c r="CO757" i="2" s="1"/>
  <c r="CV757" i="2" s="1"/>
  <c r="CP757" i="2"/>
  <c r="CM1017" i="2"/>
  <c r="CO1017" i="2" s="1"/>
  <c r="CV1017" i="2" s="1"/>
  <c r="CP1017" i="2"/>
  <c r="CM1222" i="2"/>
  <c r="CO1222" i="2" s="1"/>
  <c r="CV1222" i="2" s="1"/>
  <c r="CP1222" i="2"/>
  <c r="CJ1133" i="2"/>
  <c r="BX1133" i="2"/>
  <c r="CL1133" i="2"/>
  <c r="CM1133" i="2" s="1"/>
  <c r="CO1133" i="2" s="1"/>
  <c r="CJ44" i="2"/>
  <c r="BX44" i="2"/>
  <c r="CL44" i="2"/>
  <c r="CM44" i="2" s="1"/>
  <c r="CO44" i="2" s="1"/>
  <c r="CJ1234" i="2"/>
  <c r="BX1234" i="2"/>
  <c r="CL1234" i="2"/>
  <c r="CM1234" i="2" s="1"/>
  <c r="CO1234" i="2" s="1"/>
  <c r="CJ753" i="2"/>
  <c r="BX753" i="2"/>
  <c r="CL753" i="2"/>
  <c r="CM753" i="2" s="1"/>
  <c r="CO753" i="2" s="1"/>
  <c r="CP402" i="2"/>
  <c r="CV402" i="2"/>
  <c r="CL637" i="2"/>
  <c r="CJ637" i="2"/>
  <c r="BX637" i="2"/>
  <c r="CP498" i="2"/>
  <c r="CJ455" i="2"/>
  <c r="BX455" i="2"/>
  <c r="CL455" i="2"/>
  <c r="CM701" i="2"/>
  <c r="CO701" i="2" s="1"/>
  <c r="CV701" i="2" s="1"/>
  <c r="CP701" i="2"/>
  <c r="CP802" i="2"/>
  <c r="CM802" i="2"/>
  <c r="CO802" i="2" s="1"/>
  <c r="CV802" i="2" s="1"/>
  <c r="CP772" i="2"/>
  <c r="CM772" i="2"/>
  <c r="CO772" i="2" s="1"/>
  <c r="CV772" i="2" s="1"/>
  <c r="CP1074" i="2"/>
  <c r="CM1074" i="2"/>
  <c r="CO1074" i="2" s="1"/>
  <c r="CV1074" i="2"/>
  <c r="CP1109" i="2"/>
  <c r="CV1109" i="2"/>
  <c r="CP1095" i="2"/>
  <c r="CP1372" i="2"/>
  <c r="CV1372" i="2"/>
  <c r="CJ1404" i="2"/>
  <c r="BX1404" i="2"/>
  <c r="CL1404" i="2"/>
  <c r="CM1404" i="2" s="1"/>
  <c r="CO1404" i="2" s="1"/>
  <c r="CP490" i="2"/>
  <c r="CP78" i="2"/>
  <c r="CM78" i="2"/>
  <c r="CO78" i="2" s="1"/>
  <c r="CV78" i="2" s="1"/>
  <c r="CM153" i="2"/>
  <c r="CO153" i="2" s="1"/>
  <c r="CV153" i="2" s="1"/>
  <c r="CP153" i="2"/>
  <c r="CP92" i="2"/>
  <c r="CJ334" i="2"/>
  <c r="BX334" i="2"/>
  <c r="CL334" i="2"/>
  <c r="CP189" i="2"/>
  <c r="CM189" i="2"/>
  <c r="CO189" i="2" s="1"/>
  <c r="CV189" i="2" s="1"/>
  <c r="CJ2284" i="2"/>
  <c r="BX2284" i="2"/>
  <c r="CL2284" i="2"/>
  <c r="CM2284" i="2" s="1"/>
  <c r="CO2284" i="2" s="1"/>
  <c r="CP1545" i="2"/>
  <c r="CP1138" i="2"/>
  <c r="CJ1070" i="2"/>
  <c r="BX1070" i="2"/>
  <c r="CL1070" i="2"/>
  <c r="CM318" i="2"/>
  <c r="CO318" i="2" s="1"/>
  <c r="CV318" i="2" s="1"/>
  <c r="CP318" i="2"/>
  <c r="CJ346" i="2"/>
  <c r="BX346" i="2"/>
  <c r="CL346" i="2"/>
  <c r="CP727" i="2"/>
  <c r="CM727" i="2"/>
  <c r="CO727" i="2" s="1"/>
  <c r="CV727" i="2" s="1"/>
  <c r="CL887" i="2"/>
  <c r="CM887" i="2" s="1"/>
  <c r="CO887" i="2" s="1"/>
  <c r="CJ887" i="2"/>
  <c r="BX887" i="2"/>
  <c r="CJ1029" i="2"/>
  <c r="BX1029" i="2"/>
  <c r="CV1029" i="2" s="1"/>
  <c r="CL1029" i="2"/>
  <c r="CM1029" i="2" s="1"/>
  <c r="CO1029" i="2" s="1"/>
  <c r="CM1258" i="2"/>
  <c r="CO1258" i="2" s="1"/>
  <c r="CP1258" i="2"/>
  <c r="CV1258" i="2"/>
  <c r="CM1282" i="2"/>
  <c r="CO1282" i="2" s="1"/>
  <c r="CP1282" i="2"/>
  <c r="CV1282" i="2"/>
  <c r="CP217" i="2"/>
  <c r="CJ150" i="2"/>
  <c r="CL150" i="2"/>
  <c r="CM150" i="2" s="1"/>
  <c r="CO150" i="2" s="1"/>
  <c r="BX150" i="2"/>
  <c r="CJ240" i="2"/>
  <c r="CL240" i="2"/>
  <c r="CM240" i="2" s="1"/>
  <c r="CO240" i="2" s="1"/>
  <c r="BX240" i="2"/>
  <c r="CM487" i="2"/>
  <c r="CO487" i="2" s="1"/>
  <c r="CV487" i="2" s="1"/>
  <c r="CP487" i="2"/>
  <c r="CJ418" i="2"/>
  <c r="CL418" i="2"/>
  <c r="CM418" i="2" s="1"/>
  <c r="CO418" i="2" s="1"/>
  <c r="BX418" i="2"/>
  <c r="CY460" i="2"/>
  <c r="CR460" i="2"/>
  <c r="CJ834" i="2"/>
  <c r="BX834" i="2"/>
  <c r="CL834" i="2"/>
  <c r="CJ754" i="2"/>
  <c r="BX754" i="2"/>
  <c r="CL754" i="2"/>
  <c r="CM754" i="2" s="1"/>
  <c r="CO754" i="2" s="1"/>
  <c r="CP1061" i="2"/>
  <c r="CP999" i="2"/>
  <c r="CM1079" i="2"/>
  <c r="CO1079" i="2" s="1"/>
  <c r="CP1079" i="2"/>
  <c r="CP1188" i="2"/>
  <c r="CM1188" i="2"/>
  <c r="CO1188" i="2" s="1"/>
  <c r="CV1188" i="2"/>
  <c r="CL1032" i="2"/>
  <c r="CM1032" i="2" s="1"/>
  <c r="CO1032" i="2" s="1"/>
  <c r="CJ1032" i="2"/>
  <c r="BX1032" i="2"/>
  <c r="CP1734" i="2"/>
  <c r="CP1791" i="2"/>
  <c r="CM2119" i="2"/>
  <c r="CO2119" i="2" s="1"/>
  <c r="CP2119" i="2"/>
  <c r="CP2123" i="2"/>
  <c r="CJ2229" i="2"/>
  <c r="BX2229" i="2"/>
  <c r="CL2229" i="2"/>
  <c r="CM2229" i="2" s="1"/>
  <c r="CO2229" i="2" s="1"/>
  <c r="CP2245" i="2"/>
  <c r="CJ2427" i="2"/>
  <c r="BX2427" i="2"/>
  <c r="CL2427" i="2"/>
  <c r="CM2427" i="2" s="1"/>
  <c r="CO2427" i="2" s="1"/>
  <c r="CJ2552" i="2"/>
  <c r="BX2552" i="2"/>
  <c r="CL2552" i="2"/>
  <c r="CM2552" i="2" s="1"/>
  <c r="CO2552" i="2" s="1"/>
  <c r="CM2623" i="2"/>
  <c r="CO2623" i="2" s="1"/>
  <c r="CP2623" i="2"/>
  <c r="CP1811" i="2"/>
  <c r="CV1811" i="2"/>
  <c r="CP124" i="2"/>
  <c r="CM3" i="2"/>
  <c r="CO3" i="2" s="1"/>
  <c r="CP3" i="2"/>
  <c r="CV3" i="2"/>
  <c r="CV294" i="2"/>
  <c r="CJ659" i="2"/>
  <c r="BX659" i="2"/>
  <c r="CL659" i="2"/>
  <c r="CM659" i="2" s="1"/>
  <c r="CO659" i="2" s="1"/>
  <c r="CP792" i="2"/>
  <c r="CP821" i="2"/>
  <c r="CV1064" i="2"/>
  <c r="CJ1115" i="2"/>
  <c r="BX1115" i="2"/>
  <c r="CL1115" i="2"/>
  <c r="CM1115" i="2" s="1"/>
  <c r="CO1115" i="2" s="1"/>
  <c r="CP1179" i="2"/>
  <c r="CY1273" i="2"/>
  <c r="CR1273" i="2"/>
  <c r="CV1315" i="2"/>
  <c r="CV1638" i="2"/>
  <c r="CM1630" i="2"/>
  <c r="CO1630" i="2" s="1"/>
  <c r="CP1630" i="2"/>
  <c r="CV1630" i="2"/>
  <c r="CL1673" i="2"/>
  <c r="CM1673" i="2" s="1"/>
  <c r="CO1673" i="2" s="1"/>
  <c r="CJ1673" i="2"/>
  <c r="BX1673" i="2"/>
  <c r="CM1735" i="2"/>
  <c r="CO1735" i="2" s="1"/>
  <c r="CV1735" i="2" s="1"/>
  <c r="CP1735" i="2"/>
  <c r="CL1983" i="2"/>
  <c r="CJ1983" i="2"/>
  <c r="BX1983" i="2"/>
  <c r="CP2014" i="2"/>
  <c r="CV2014" i="2"/>
  <c r="CV2059" i="2"/>
  <c r="CV2063" i="2"/>
  <c r="CJ2416" i="2"/>
  <c r="BX2416" i="2"/>
  <c r="CL2416" i="2"/>
  <c r="CM2428" i="2"/>
  <c r="CO2428" i="2" s="1"/>
  <c r="CV2428" i="2" s="1"/>
  <c r="CP2428" i="2"/>
  <c r="CY2439" i="2"/>
  <c r="CR2439" i="2"/>
  <c r="CP2479" i="2"/>
  <c r="CM2479" i="2"/>
  <c r="CO2479" i="2" s="1"/>
  <c r="CV2479" i="2"/>
  <c r="CJ2527" i="2"/>
  <c r="BX2527" i="2"/>
  <c r="CL2527" i="2"/>
  <c r="CM2527" i="2" s="1"/>
  <c r="CO2527" i="2" s="1"/>
  <c r="CY2511" i="2"/>
  <c r="CR2511" i="2"/>
  <c r="CJ2545" i="2"/>
  <c r="BX2545" i="2"/>
  <c r="CL2545" i="2"/>
  <c r="CM2545" i="2" s="1"/>
  <c r="CO2545" i="2" s="1"/>
  <c r="CM2574" i="2"/>
  <c r="CO2574" i="2" s="1"/>
  <c r="CV2574" i="2" s="1"/>
  <c r="CP2574" i="2"/>
  <c r="CM1183" i="2"/>
  <c r="CO1183" i="2" s="1"/>
  <c r="CV1183" i="2" s="1"/>
  <c r="CP1183" i="2"/>
  <c r="CJ119" i="2"/>
  <c r="BX119" i="2"/>
  <c r="CL119" i="2"/>
  <c r="CP54" i="2"/>
  <c r="CJ154" i="2"/>
  <c r="BX154" i="2"/>
  <c r="CL154" i="2"/>
  <c r="CJ98" i="2"/>
  <c r="BX98" i="2"/>
  <c r="CL98" i="2"/>
  <c r="CP2272" i="2"/>
  <c r="CM2033" i="2"/>
  <c r="CO2033" i="2" s="1"/>
  <c r="CP2033" i="2"/>
  <c r="CV2033" i="2"/>
  <c r="CJ1178" i="2"/>
  <c r="BX1178" i="2"/>
  <c r="CV1178" i="2" s="1"/>
  <c r="CL1178" i="2"/>
  <c r="CM1178" i="2" s="1"/>
  <c r="CO1178" i="2" s="1"/>
  <c r="CP697" i="2"/>
  <c r="CJ393" i="2"/>
  <c r="BX393" i="2"/>
  <c r="CL393" i="2"/>
  <c r="CY179" i="2"/>
  <c r="CR179" i="2"/>
  <c r="CJ624" i="2"/>
  <c r="CL624" i="2"/>
  <c r="BX624" i="2"/>
  <c r="CJ671" i="2"/>
  <c r="CL671" i="2"/>
  <c r="CM671" i="2" s="1"/>
  <c r="CO671" i="2" s="1"/>
  <c r="BX671" i="2"/>
  <c r="CM1316" i="2"/>
  <c r="CO1316" i="2" s="1"/>
  <c r="CP1316" i="2"/>
  <c r="CV1316" i="2"/>
  <c r="CJ1341" i="2"/>
  <c r="BX1341" i="2"/>
  <c r="CL1341" i="2"/>
  <c r="CP1388" i="2"/>
  <c r="CM1388" i="2"/>
  <c r="CO1388" i="2" s="1"/>
  <c r="CV1388" i="2" s="1"/>
  <c r="CM1511" i="2"/>
  <c r="CO1511" i="2" s="1"/>
  <c r="CV1511" i="2" s="1"/>
  <c r="CP1511" i="2"/>
  <c r="CP1574" i="2"/>
  <c r="CP1632" i="2"/>
  <c r="CP1618" i="2"/>
  <c r="CM1927" i="2"/>
  <c r="CO1927" i="2" s="1"/>
  <c r="CV1927" i="2" s="1"/>
  <c r="CP1927" i="2"/>
  <c r="CL1975" i="2"/>
  <c r="CJ1975" i="2"/>
  <c r="BX1975" i="2"/>
  <c r="CP2130" i="2"/>
  <c r="CJ2217" i="2"/>
  <c r="BX2217" i="2"/>
  <c r="CV2217" i="2" s="1"/>
  <c r="CL2217" i="2"/>
  <c r="CM2217" i="2" s="1"/>
  <c r="CO2217" i="2" s="1"/>
  <c r="CM2346" i="2"/>
  <c r="CO2346" i="2" s="1"/>
  <c r="CV2346" i="2"/>
  <c r="CP2346" i="2"/>
  <c r="CJ2352" i="2"/>
  <c r="BX2352" i="2"/>
  <c r="CL2352" i="2"/>
  <c r="CP2448" i="2"/>
  <c r="CM551" i="2"/>
  <c r="CO551" i="2" s="1"/>
  <c r="CP551" i="2"/>
  <c r="CV551" i="2"/>
  <c r="CP797" i="2"/>
  <c r="CV797" i="2"/>
  <c r="CP23" i="2"/>
  <c r="CR342" i="2"/>
  <c r="CY342" i="2"/>
  <c r="CP20" i="2"/>
  <c r="CP287" i="2"/>
  <c r="CM287" i="2"/>
  <c r="CO287" i="2" s="1"/>
  <c r="CM468" i="2"/>
  <c r="CO468" i="2" s="1"/>
  <c r="CV468" i="2" s="1"/>
  <c r="CP468" i="2"/>
  <c r="CJ2544" i="2"/>
  <c r="BX2544" i="2"/>
  <c r="CL2544" i="2"/>
  <c r="CM2544" i="2" s="1"/>
  <c r="CO2544" i="2" s="1"/>
  <c r="CP1973" i="2"/>
  <c r="CP1884" i="2"/>
  <c r="CP1211" i="2"/>
  <c r="CP799" i="2"/>
  <c r="CP524" i="2"/>
  <c r="CJ310" i="2"/>
  <c r="BX310" i="2"/>
  <c r="CL310" i="2"/>
  <c r="CL267" i="2"/>
  <c r="CM267" i="2" s="1"/>
  <c r="CO267" i="2" s="1"/>
  <c r="CJ267" i="2"/>
  <c r="BX267" i="2"/>
  <c r="CV559" i="2"/>
  <c r="BX546" i="2"/>
  <c r="CL546" i="2"/>
  <c r="CM546" i="2" s="1"/>
  <c r="CO546" i="2" s="1"/>
  <c r="CJ546" i="2"/>
  <c r="CP818" i="2"/>
  <c r="CM722" i="2"/>
  <c r="CO722" i="2" s="1"/>
  <c r="CV722" i="2"/>
  <c r="CP722" i="2"/>
  <c r="CM994" i="2"/>
  <c r="CO994" i="2" s="1"/>
  <c r="CV994" i="2" s="1"/>
  <c r="CP994" i="2"/>
  <c r="CP1648" i="2"/>
  <c r="CV1648" i="2"/>
  <c r="CP1708" i="2"/>
  <c r="CM1708" i="2"/>
  <c r="CO1708" i="2" s="1"/>
  <c r="CV1708" i="2" s="1"/>
  <c r="CP1728" i="2"/>
  <c r="CR1785" i="2"/>
  <c r="CY1785" i="2"/>
  <c r="CV1893" i="2"/>
  <c r="CJ2065" i="2"/>
  <c r="CL2065" i="2"/>
  <c r="CM2065" i="2" s="1"/>
  <c r="CO2065" i="2" s="1"/>
  <c r="BX2065" i="2"/>
  <c r="CP2090" i="2"/>
  <c r="CM2122" i="2"/>
  <c r="CO2122" i="2" s="1"/>
  <c r="CV2122" i="2" s="1"/>
  <c r="CP2122" i="2"/>
  <c r="CP2418" i="2"/>
  <c r="CM2418" i="2"/>
  <c r="CO2418" i="2" s="1"/>
  <c r="CV2418" i="2"/>
  <c r="CJ2469" i="2"/>
  <c r="BX2469" i="2"/>
  <c r="CL2469" i="2"/>
  <c r="CL2569" i="2"/>
  <c r="CM2569" i="2" s="1"/>
  <c r="CO2569" i="2" s="1"/>
  <c r="CJ2569" i="2"/>
  <c r="BX2569" i="2"/>
  <c r="CP570" i="2"/>
  <c r="CV570" i="2"/>
  <c r="CM1900" i="2"/>
  <c r="CO1900" i="2" s="1"/>
  <c r="CV1900" i="2" s="1"/>
  <c r="CP1900" i="2"/>
  <c r="CJ63" i="2"/>
  <c r="BX63" i="2"/>
  <c r="CL63" i="2"/>
  <c r="CM63" i="2" s="1"/>
  <c r="CO63" i="2" s="1"/>
  <c r="CR362" i="2"/>
  <c r="CY362" i="2"/>
  <c r="CM513" i="2"/>
  <c r="CO513" i="2" s="1"/>
  <c r="CP513" i="2"/>
  <c r="CJ706" i="2"/>
  <c r="BX706" i="2"/>
  <c r="CL706" i="2"/>
  <c r="CM706" i="2" s="1"/>
  <c r="CO706" i="2" s="1"/>
  <c r="CP823" i="2"/>
  <c r="CJ991" i="2"/>
  <c r="BX991" i="2"/>
  <c r="CL991" i="2"/>
  <c r="CM991" i="2" s="1"/>
  <c r="CO991" i="2" s="1"/>
  <c r="CP1084" i="2"/>
  <c r="CV1084" i="2"/>
  <c r="CL1352" i="2"/>
  <c r="CM1352" i="2" s="1"/>
  <c r="CO1352" i="2" s="1"/>
  <c r="CJ1352" i="2"/>
  <c r="BX1352" i="2"/>
  <c r="CJ1478" i="2"/>
  <c r="CL1478" i="2"/>
  <c r="BX1478" i="2"/>
  <c r="CM1607" i="2"/>
  <c r="CO1607" i="2" s="1"/>
  <c r="CP1607" i="2"/>
  <c r="CL1729" i="2"/>
  <c r="CM1729" i="2" s="1"/>
  <c r="CO1729" i="2" s="1"/>
  <c r="CJ1729" i="2"/>
  <c r="BX1729" i="2"/>
  <c r="CM1753" i="2"/>
  <c r="CO1753" i="2" s="1"/>
  <c r="CP1753" i="2"/>
  <c r="CJ1783" i="2"/>
  <c r="CL1783" i="2"/>
  <c r="CM1783" i="2" s="1"/>
  <c r="CO1783" i="2" s="1"/>
  <c r="BX1783" i="2"/>
  <c r="CM1904" i="2"/>
  <c r="CO1904" i="2" s="1"/>
  <c r="CV1904" i="2"/>
  <c r="CP1904" i="2"/>
  <c r="CY1952" i="2"/>
  <c r="CR1952" i="2"/>
  <c r="CM2027" i="2"/>
  <c r="CO2027" i="2" s="1"/>
  <c r="CP2027" i="2"/>
  <c r="CV2027" i="2"/>
  <c r="CP2015" i="2"/>
  <c r="CV2015" i="2"/>
  <c r="CL2112" i="2"/>
  <c r="CM2112" i="2" s="1"/>
  <c r="CO2112" i="2" s="1"/>
  <c r="CJ2112" i="2"/>
  <c r="BX2112" i="2"/>
  <c r="CJ2094" i="2"/>
  <c r="CL2094" i="2"/>
  <c r="CM2094" i="2" s="1"/>
  <c r="CO2094" i="2" s="1"/>
  <c r="BX2094" i="2"/>
  <c r="CL2216" i="2"/>
  <c r="CM2216" i="2" s="1"/>
  <c r="CO2216" i="2" s="1"/>
  <c r="CJ2216" i="2"/>
  <c r="BX2216" i="2"/>
  <c r="CJ2207" i="2"/>
  <c r="BX2207" i="2"/>
  <c r="CL2207" i="2"/>
  <c r="CM2207" i="2" s="1"/>
  <c r="CO2207" i="2" s="1"/>
  <c r="CV2349" i="2"/>
  <c r="CV2381" i="2"/>
  <c r="CL2457" i="2"/>
  <c r="CM2457" i="2" s="1"/>
  <c r="CO2457" i="2" s="1"/>
  <c r="CJ2457" i="2"/>
  <c r="BX2457" i="2"/>
  <c r="CP2515" i="2"/>
  <c r="CJ2509" i="2"/>
  <c r="CL2509" i="2"/>
  <c r="CM2509" i="2" s="1"/>
  <c r="CO2509" i="2" s="1"/>
  <c r="BX2509" i="2"/>
  <c r="CV2509" i="2" s="1"/>
  <c r="CV2577" i="2"/>
  <c r="CY1217" i="2"/>
  <c r="CR1217" i="2"/>
  <c r="CJ1974" i="2"/>
  <c r="BX1974" i="2"/>
  <c r="CL1974" i="2"/>
  <c r="CM1974" i="2" s="1"/>
  <c r="CO1974" i="2" s="1"/>
  <c r="CL149" i="2"/>
  <c r="CM149" i="2" s="1"/>
  <c r="CO149" i="2" s="1"/>
  <c r="CJ149" i="2"/>
  <c r="BX149" i="2"/>
  <c r="CV209" i="2"/>
  <c r="CY419" i="2"/>
  <c r="CR419" i="2"/>
  <c r="CJ197" i="2"/>
  <c r="CL197" i="2"/>
  <c r="CM197" i="2" s="1"/>
  <c r="CO197" i="2" s="1"/>
  <c r="BX197" i="2"/>
  <c r="CR340" i="2"/>
  <c r="CY340" i="2"/>
  <c r="CP182" i="2"/>
  <c r="CV182" i="2"/>
  <c r="CP558" i="2"/>
  <c r="CV558" i="2"/>
  <c r="CR543" i="2"/>
  <c r="CY543" i="2"/>
  <c r="CV864" i="2"/>
  <c r="CP768" i="2"/>
  <c r="CM1127" i="2"/>
  <c r="CO1127" i="2" s="1"/>
  <c r="CV1127" i="2" s="1"/>
  <c r="CP1127" i="2"/>
  <c r="CM1047" i="2"/>
  <c r="CO1047" i="2" s="1"/>
  <c r="CV1047" i="2" s="1"/>
  <c r="CP1047" i="2"/>
  <c r="CJ1142" i="2"/>
  <c r="CL1142" i="2"/>
  <c r="BX1142" i="2"/>
  <c r="CJ1335" i="2"/>
  <c r="CL1335" i="2"/>
  <c r="BX1335" i="2"/>
  <c r="CJ1536" i="2"/>
  <c r="CL1536" i="2"/>
  <c r="BX1536" i="2"/>
  <c r="CY1576" i="2"/>
  <c r="CR1576" i="2"/>
  <c r="CV1586" i="2"/>
  <c r="CJ1548" i="2"/>
  <c r="CL1548" i="2"/>
  <c r="CM1548" i="2" s="1"/>
  <c r="CO1548" i="2" s="1"/>
  <c r="BX1548" i="2"/>
  <c r="CP1772" i="2"/>
  <c r="CP1746" i="2"/>
  <c r="CP1827" i="2"/>
  <c r="CV1827" i="2"/>
  <c r="CV1889" i="2"/>
  <c r="CR1853" i="2"/>
  <c r="CY1853" i="2"/>
  <c r="CL2006" i="2"/>
  <c r="CM2006" i="2" s="1"/>
  <c r="CO2006" i="2" s="1"/>
  <c r="CJ2006" i="2"/>
  <c r="BX2006" i="2"/>
  <c r="CP2054" i="2"/>
  <c r="CM2054" i="2"/>
  <c r="CO2054" i="2" s="1"/>
  <c r="CV2054" i="2"/>
  <c r="CJ2136" i="2"/>
  <c r="BX2136" i="2"/>
  <c r="CL2136" i="2"/>
  <c r="CM2136" i="2" s="1"/>
  <c r="CO2136" i="2" s="1"/>
  <c r="CV2173" i="2"/>
  <c r="CJ2334" i="2"/>
  <c r="BX2334" i="2"/>
  <c r="CL2334" i="2"/>
  <c r="CM2334" i="2" s="1"/>
  <c r="CO2334" i="2" s="1"/>
  <c r="CM2608" i="2"/>
  <c r="CO2608" i="2" s="1"/>
  <c r="CV2608" i="2" s="1"/>
  <c r="CP2608" i="2"/>
  <c r="CJ517" i="2"/>
  <c r="CL517" i="2"/>
  <c r="BX517" i="2"/>
  <c r="CJ638" i="2"/>
  <c r="BX638" i="2"/>
  <c r="CL638" i="2"/>
  <c r="CM638" i="2" s="1"/>
  <c r="CO638" i="2" s="1"/>
  <c r="CJ761" i="2"/>
  <c r="CL761" i="2"/>
  <c r="CM761" i="2" s="1"/>
  <c r="CO761" i="2" s="1"/>
  <c r="BX761" i="2"/>
  <c r="CJ1551" i="2"/>
  <c r="CL1551" i="2"/>
  <c r="BX1551" i="2"/>
  <c r="CV1000" i="2"/>
  <c r="CJ2256" i="2"/>
  <c r="CL2256" i="2"/>
  <c r="BX2256" i="2"/>
  <c r="CM2008" i="2"/>
  <c r="CO2008" i="2" s="1"/>
  <c r="CP2008" i="2"/>
  <c r="CV2008" i="2"/>
  <c r="CP1921" i="2"/>
  <c r="CM1921" i="2"/>
  <c r="CO1921" i="2" s="1"/>
  <c r="CV1921" i="2"/>
  <c r="CP2563" i="2"/>
  <c r="CV2563" i="2"/>
  <c r="CR2049" i="2"/>
  <c r="CY2049" i="2"/>
  <c r="CL2268" i="2"/>
  <c r="CM2268" i="2" s="1"/>
  <c r="CO2268" i="2" s="1"/>
  <c r="CJ2268" i="2"/>
  <c r="BX2268" i="2"/>
  <c r="CP2463" i="2"/>
  <c r="CM2463" i="2"/>
  <c r="CO2463" i="2" s="1"/>
  <c r="CV2463" i="2" s="1"/>
  <c r="CV2520" i="2"/>
  <c r="CP2558" i="2"/>
  <c r="CP2584" i="2"/>
  <c r="CP2324" i="2"/>
  <c r="CJ2584" i="2"/>
  <c r="BX2584" i="2"/>
  <c r="CL2584" i="2"/>
  <c r="CM2584" i="2" s="1"/>
  <c r="CO2584" i="2" s="1"/>
  <c r="CJ920" i="2"/>
  <c r="CL920" i="2"/>
  <c r="BX920" i="2"/>
  <c r="CM1598" i="2"/>
  <c r="CO1598" i="2" s="1"/>
  <c r="CP1598" i="2"/>
  <c r="CV1598" i="2"/>
  <c r="CR1786" i="2"/>
  <c r="CY1786" i="2"/>
  <c r="CP2134" i="2"/>
  <c r="CM2134" i="2"/>
  <c r="CO2134" i="2" s="1"/>
  <c r="CM2226" i="2"/>
  <c r="CO2226" i="2" s="1"/>
  <c r="CV2226" i="2" s="1"/>
  <c r="CP2226" i="2"/>
  <c r="CJ2372" i="2"/>
  <c r="BX2372" i="2"/>
  <c r="CL2372" i="2"/>
  <c r="CP631" i="2"/>
  <c r="CM1695" i="2"/>
  <c r="CO1695" i="2" s="1"/>
  <c r="CV1695" i="2"/>
  <c r="CP1695" i="2"/>
  <c r="CL1939" i="2"/>
  <c r="CJ1939" i="2"/>
  <c r="BX1939" i="2"/>
  <c r="BX2194" i="2"/>
  <c r="CL2194" i="2"/>
  <c r="CM2194" i="2" s="1"/>
  <c r="CO2194" i="2" s="1"/>
  <c r="CJ2194" i="2"/>
  <c r="CJ2262" i="2"/>
  <c r="CL2262" i="2"/>
  <c r="CM2262" i="2" s="1"/>
  <c r="CO2262" i="2" s="1"/>
  <c r="BX2262" i="2"/>
  <c r="CP394" i="2"/>
  <c r="CP869" i="2"/>
  <c r="CJ1366" i="2"/>
  <c r="BX1366" i="2"/>
  <c r="CL1366" i="2"/>
  <c r="CP1336" i="2"/>
  <c r="CV1336" i="2"/>
  <c r="CP1563" i="2"/>
  <c r="CJ1703" i="2"/>
  <c r="CL1703" i="2"/>
  <c r="CM1703" i="2" s="1"/>
  <c r="CO1703" i="2" s="1"/>
  <c r="BX1703" i="2"/>
  <c r="CP2010" i="2"/>
  <c r="CV2010" i="2"/>
  <c r="CV2281" i="2"/>
  <c r="CJ2397" i="2"/>
  <c r="CL2397" i="2"/>
  <c r="CM2397" i="2" s="1"/>
  <c r="CO2397" i="2" s="1"/>
  <c r="BX2397" i="2"/>
  <c r="CM2526" i="2"/>
  <c r="CO2526" i="2" s="1"/>
  <c r="CP2526" i="2"/>
  <c r="CP2589" i="2"/>
  <c r="CJ1500" i="2"/>
  <c r="BX1500" i="2"/>
  <c r="CL1500" i="2"/>
  <c r="CM1500" i="2" s="1"/>
  <c r="CO1500" i="2" s="1"/>
  <c r="CM2103" i="2"/>
  <c r="CO2103" i="2" s="1"/>
  <c r="CV2103" i="2" s="1"/>
  <c r="CP2103" i="2"/>
  <c r="CY1634" i="2"/>
  <c r="CR1634" i="2"/>
  <c r="CJ2421" i="2"/>
  <c r="BX2421" i="2"/>
  <c r="CL2421" i="2"/>
  <c r="CJ341" i="2"/>
  <c r="BX341" i="2"/>
  <c r="CL341" i="2"/>
  <c r="CM1882" i="2"/>
  <c r="CO1882" i="2" s="1"/>
  <c r="CV1882" i="2" s="1"/>
  <c r="CP1882" i="2"/>
  <c r="CJ1890" i="2"/>
  <c r="CL1890" i="2"/>
  <c r="BX1890" i="2"/>
  <c r="CR1967" i="2"/>
  <c r="CY1967" i="2"/>
  <c r="CM2052" i="2"/>
  <c r="CO2052" i="2" s="1"/>
  <c r="CP2052" i="2"/>
  <c r="CV2052" i="2"/>
  <c r="CP2335" i="2"/>
  <c r="CM2335" i="2"/>
  <c r="CO2335" i="2" s="1"/>
  <c r="CV2335" i="2" s="1"/>
  <c r="CJ2395" i="2"/>
  <c r="BX2395" i="2"/>
  <c r="CL2395" i="2"/>
  <c r="CR2409" i="2"/>
  <c r="CY2409" i="2"/>
  <c r="CJ2454" i="2"/>
  <c r="BX2454" i="2"/>
  <c r="CL2454" i="2"/>
  <c r="CM2454" i="2" s="1"/>
  <c r="CO2454" i="2" s="1"/>
  <c r="CJ1823" i="2"/>
  <c r="BX1823" i="2"/>
  <c r="CL1823" i="2"/>
  <c r="BX2614" i="2"/>
  <c r="CJ2614" i="2"/>
  <c r="CL2614" i="2"/>
  <c r="CM2614" i="2" s="1"/>
  <c r="CO2614" i="2" s="1"/>
  <c r="CL553" i="2"/>
  <c r="CM553" i="2" s="1"/>
  <c r="CO553" i="2" s="1"/>
  <c r="CV553" i="2" s="1"/>
  <c r="CJ553" i="2"/>
  <c r="BX553" i="2"/>
  <c r="CM344" i="2"/>
  <c r="CO344" i="2" s="1"/>
  <c r="CP344" i="2"/>
  <c r="CV344" i="2"/>
  <c r="CY657" i="2"/>
  <c r="CR657" i="2"/>
  <c r="CP2025" i="2"/>
  <c r="CM2025" i="2"/>
  <c r="CO2025" i="2" s="1"/>
  <c r="CV2025" i="2"/>
  <c r="CP777" i="2"/>
  <c r="CM777" i="2"/>
  <c r="CO777" i="2" s="1"/>
  <c r="CV777" i="2" s="1"/>
  <c r="CP951" i="2"/>
  <c r="CM951" i="2"/>
  <c r="CO951" i="2" s="1"/>
  <c r="CY462" i="2"/>
  <c r="CR462" i="2"/>
  <c r="CP993" i="2"/>
  <c r="CM993" i="2"/>
  <c r="CO993" i="2" s="1"/>
  <c r="CV993" i="2" s="1"/>
  <c r="CL1062" i="2"/>
  <c r="CM1062" i="2" s="1"/>
  <c r="CO1062" i="2" s="1"/>
  <c r="CJ1062" i="2"/>
  <c r="BX1062" i="2"/>
  <c r="CV1062" i="2" s="1"/>
  <c r="CL971" i="2"/>
  <c r="CM971" i="2" s="1"/>
  <c r="CO971" i="2" s="1"/>
  <c r="CJ971" i="2"/>
  <c r="BX971" i="2"/>
  <c r="CJ1408" i="2"/>
  <c r="CL1408" i="2"/>
  <c r="CM1408" i="2" s="1"/>
  <c r="CO1408" i="2" s="1"/>
  <c r="BX1408" i="2"/>
  <c r="CV1408" i="2" s="1"/>
  <c r="CR190" i="2"/>
  <c r="CY190" i="2"/>
  <c r="CM819" i="2"/>
  <c r="CO819" i="2" s="1"/>
  <c r="CV819" i="2" s="1"/>
  <c r="CP819" i="2"/>
  <c r="CP1421" i="2"/>
  <c r="CM1421" i="2"/>
  <c r="CO1421" i="2" s="1"/>
  <c r="CV1421" i="2" s="1"/>
  <c r="CP2079" i="2"/>
  <c r="CJ353" i="2"/>
  <c r="BX353" i="2"/>
  <c r="CL353" i="2"/>
  <c r="CJ548" i="2"/>
  <c r="BX548" i="2"/>
  <c r="CL548" i="2"/>
  <c r="CM548" i="2" s="1"/>
  <c r="CO548" i="2" s="1"/>
  <c r="CY1664" i="2"/>
  <c r="CR1664" i="2"/>
  <c r="CJ1803" i="2"/>
  <c r="BX1803" i="2"/>
  <c r="CL1803" i="2"/>
  <c r="CR297" i="2"/>
  <c r="CY297" i="2"/>
  <c r="CM959" i="2"/>
  <c r="CO959" i="2" s="1"/>
  <c r="CV959" i="2" s="1"/>
  <c r="CP959" i="2"/>
  <c r="CR244" i="2"/>
  <c r="CY244" i="2"/>
  <c r="CJ1106" i="2"/>
  <c r="BX1106" i="2"/>
  <c r="CL1106" i="2"/>
  <c r="CM1106" i="2" s="1"/>
  <c r="CO1106" i="2" s="1"/>
  <c r="CM774" i="2"/>
  <c r="CO774" i="2" s="1"/>
  <c r="CV774" i="2" s="1"/>
  <c r="CP774" i="2"/>
  <c r="CM1230" i="2"/>
  <c r="CO1230" i="2" s="1"/>
  <c r="CV1230" i="2" s="1"/>
  <c r="CP1230" i="2"/>
  <c r="CM1502" i="2"/>
  <c r="CO1502" i="2" s="1"/>
  <c r="CP1502" i="2"/>
  <c r="CJ1730" i="2"/>
  <c r="BX1730" i="2"/>
  <c r="CL1730" i="2"/>
  <c r="CM1730" i="2" s="1"/>
  <c r="CO1730" i="2" s="1"/>
  <c r="CP2020" i="2"/>
  <c r="CM2020" i="2"/>
  <c r="CO2020" i="2" s="1"/>
  <c r="CV2020" i="2"/>
  <c r="CL2257" i="2"/>
  <c r="CJ2257" i="2"/>
  <c r="BX2257" i="2"/>
  <c r="CL2414" i="2"/>
  <c r="CJ2414" i="2"/>
  <c r="BX2414" i="2"/>
  <c r="CM206" i="2"/>
  <c r="CO206" i="2" s="1"/>
  <c r="CP206" i="2"/>
  <c r="CV206" i="2"/>
  <c r="CP1691" i="2"/>
  <c r="CM1691" i="2"/>
  <c r="CO1691" i="2" s="1"/>
  <c r="CV1691" i="2"/>
  <c r="CL2449" i="2"/>
  <c r="CM2449" i="2" s="1"/>
  <c r="CO2449" i="2" s="1"/>
  <c r="CJ2449" i="2"/>
  <c r="BX2449" i="2"/>
  <c r="CJ1004" i="2"/>
  <c r="CL1004" i="2"/>
  <c r="CM1004" i="2" s="1"/>
  <c r="CO1004" i="2" s="1"/>
  <c r="BX1004" i="2"/>
  <c r="CP865" i="2"/>
  <c r="CJ2267" i="2"/>
  <c r="CL2267" i="2"/>
  <c r="CM2267" i="2" s="1"/>
  <c r="CO2267" i="2" s="1"/>
  <c r="BX2267" i="2"/>
  <c r="CJ2494" i="2"/>
  <c r="BX2494" i="2"/>
  <c r="CL2494" i="2"/>
  <c r="CP2597" i="2"/>
  <c r="CY2029" i="2"/>
  <c r="CR2029" i="2"/>
  <c r="CJ1611" i="2"/>
  <c r="BX1611" i="2"/>
  <c r="CL1611" i="2"/>
  <c r="CJ1930" i="2"/>
  <c r="CL1930" i="2"/>
  <c r="CM1930" i="2" s="1"/>
  <c r="CO1930" i="2" s="1"/>
  <c r="BX1930" i="2"/>
  <c r="CY2553" i="2"/>
  <c r="CR2553" i="2"/>
  <c r="CP2615" i="2"/>
  <c r="CV2615" i="2"/>
  <c r="CP358" i="2"/>
  <c r="CY1836" i="2"/>
  <c r="CR1836" i="2"/>
  <c r="CP2289" i="2"/>
  <c r="CR1501" i="2"/>
  <c r="CY1501" i="2"/>
  <c r="CY2560" i="2"/>
  <c r="CR2560" i="2"/>
  <c r="CP2317" i="2"/>
  <c r="CY1357" i="2"/>
  <c r="CR1357" i="2"/>
  <c r="CP553" i="2"/>
  <c r="CP426" i="2"/>
  <c r="CM426" i="2"/>
  <c r="CO426" i="2" s="1"/>
  <c r="CV426" i="2" s="1"/>
  <c r="CP800" i="2"/>
  <c r="CM800" i="2"/>
  <c r="CO800" i="2" s="1"/>
  <c r="CV800" i="2" s="1"/>
  <c r="CR34" i="2"/>
  <c r="CY34" i="2"/>
  <c r="CM169" i="2"/>
  <c r="CO169" i="2" s="1"/>
  <c r="CV169" i="2" s="1"/>
  <c r="CP169" i="2"/>
  <c r="CJ529" i="2"/>
  <c r="CL529" i="2"/>
  <c r="CM529" i="2" s="1"/>
  <c r="CO529" i="2" s="1"/>
  <c r="BX529" i="2"/>
  <c r="CP743" i="2"/>
  <c r="CM743" i="2"/>
  <c r="CO743" i="2" s="1"/>
  <c r="CV743" i="2" s="1"/>
  <c r="CP735" i="2"/>
  <c r="CM735" i="2"/>
  <c r="CO735" i="2" s="1"/>
  <c r="CV735" i="2"/>
  <c r="CP1496" i="2"/>
  <c r="CM1496" i="2"/>
  <c r="CO1496" i="2" s="1"/>
  <c r="CV1496" i="2" s="1"/>
  <c r="CV246" i="2"/>
  <c r="CM425" i="2"/>
  <c r="CO425" i="2" s="1"/>
  <c r="CV425" i="2" s="1"/>
  <c r="CP425" i="2"/>
  <c r="CJ568" i="2"/>
  <c r="BX568" i="2"/>
  <c r="CL568" i="2"/>
  <c r="CM568" i="2" s="1"/>
  <c r="CO568" i="2" s="1"/>
  <c r="CL474" i="2"/>
  <c r="CM474" i="2" s="1"/>
  <c r="CO474" i="2" s="1"/>
  <c r="CJ474" i="2"/>
  <c r="BX474" i="2"/>
  <c r="CP789" i="2"/>
  <c r="CM789" i="2"/>
  <c r="CO789" i="2" s="1"/>
  <c r="CV789" i="2" s="1"/>
  <c r="CL1476" i="2"/>
  <c r="CM1476" i="2" s="1"/>
  <c r="CO1476" i="2" s="1"/>
  <c r="CJ1476" i="2"/>
  <c r="BX1476" i="2"/>
  <c r="CJ2053" i="2"/>
  <c r="BX2053" i="2"/>
  <c r="CL2053" i="2"/>
  <c r="CM2053" i="2" s="1"/>
  <c r="CO2053" i="2" s="1"/>
  <c r="CJ1171" i="2"/>
  <c r="BX1171" i="2"/>
  <c r="CL1171" i="2"/>
  <c r="CM1171" i="2" s="1"/>
  <c r="CO1171" i="2" s="1"/>
  <c r="CM327" i="2"/>
  <c r="CO327" i="2" s="1"/>
  <c r="CV327" i="2"/>
  <c r="CP327" i="2"/>
  <c r="CJ1218" i="2"/>
  <c r="BX1218" i="2"/>
  <c r="CL1218" i="2"/>
  <c r="CM1218" i="2" s="1"/>
  <c r="CO1218" i="2" s="1"/>
  <c r="BX433" i="2"/>
  <c r="CJ433" i="2"/>
  <c r="CL433" i="2"/>
  <c r="CM433" i="2" s="1"/>
  <c r="CO433" i="2" s="1"/>
  <c r="CM979" i="2"/>
  <c r="CO979" i="2" s="1"/>
  <c r="CV979" i="2" s="1"/>
  <c r="CP979" i="2"/>
  <c r="CP1085" i="2"/>
  <c r="CM1085" i="2"/>
  <c r="CO1085" i="2" s="1"/>
  <c r="CV1085" i="2"/>
  <c r="CM1317" i="2"/>
  <c r="CO1317" i="2" s="1"/>
  <c r="CP1317" i="2"/>
  <c r="CV1317" i="2"/>
  <c r="CM1459" i="2"/>
  <c r="CO1459" i="2" s="1"/>
  <c r="CP1459" i="2"/>
  <c r="CL905" i="2"/>
  <c r="CM905" i="2" s="1"/>
  <c r="CO905" i="2" s="1"/>
  <c r="CJ905" i="2"/>
  <c r="BX905" i="2"/>
  <c r="CJ2079" i="2"/>
  <c r="BX2079" i="2"/>
  <c r="CL2079" i="2"/>
  <c r="CM2079" i="2" s="1"/>
  <c r="CO2079" i="2" s="1"/>
  <c r="CJ2510" i="2"/>
  <c r="CL2510" i="2"/>
  <c r="CM2510" i="2" s="1"/>
  <c r="CO2510" i="2" s="1"/>
  <c r="BX2510" i="2"/>
  <c r="CM354" i="2"/>
  <c r="CO354" i="2" s="1"/>
  <c r="CV354" i="2" s="1"/>
  <c r="CP354" i="2"/>
  <c r="CR934" i="2"/>
  <c r="CY934" i="2"/>
  <c r="CL1716" i="2"/>
  <c r="CM1716" i="2" s="1"/>
  <c r="CO1716" i="2" s="1"/>
  <c r="CJ1716" i="2"/>
  <c r="BX1716" i="2"/>
  <c r="CV1716" i="2" s="1"/>
  <c r="CM2341" i="2"/>
  <c r="CO2341" i="2" s="1"/>
  <c r="CV2341" i="2" s="1"/>
  <c r="CP2341" i="2"/>
  <c r="CM2422" i="2"/>
  <c r="CO2422" i="2" s="1"/>
  <c r="CV2422" i="2"/>
  <c r="CP2422" i="2"/>
  <c r="CM2470" i="2"/>
  <c r="CO2470" i="2" s="1"/>
  <c r="CV2470" i="2" s="1"/>
  <c r="CP2470" i="2"/>
  <c r="CJ604" i="2"/>
  <c r="BX604" i="2"/>
  <c r="CV604" i="2" s="1"/>
  <c r="CL604" i="2"/>
  <c r="CM604" i="2" s="1"/>
  <c r="CO604" i="2" s="1"/>
  <c r="CY1081" i="2"/>
  <c r="CR1081" i="2"/>
  <c r="CR709" i="2"/>
  <c r="CY709" i="2"/>
  <c r="CJ2045" i="2"/>
  <c r="CL2045" i="2"/>
  <c r="CM2045" i="2" s="1"/>
  <c r="CO2045" i="2" s="1"/>
  <c r="BX2045" i="2"/>
  <c r="CR86" i="2"/>
  <c r="CY86" i="2"/>
  <c r="CY339" i="2"/>
  <c r="CR339" i="2"/>
  <c r="CY373" i="2"/>
  <c r="CR373" i="2"/>
  <c r="CM1866" i="2"/>
  <c r="CO1866" i="2" s="1"/>
  <c r="CP1866" i="2"/>
  <c r="CV1866" i="2"/>
  <c r="CJ791" i="2"/>
  <c r="BX791" i="2"/>
  <c r="CL791" i="2"/>
  <c r="CM791" i="2" s="1"/>
  <c r="CO791" i="2" s="1"/>
  <c r="CY428" i="2"/>
  <c r="CR428" i="2"/>
  <c r="CL939" i="2"/>
  <c r="CM939" i="2" s="1"/>
  <c r="CO939" i="2" s="1"/>
  <c r="CJ939" i="2"/>
  <c r="BX939" i="2"/>
  <c r="CJ53" i="2"/>
  <c r="BX53" i="2"/>
  <c r="CL53" i="2"/>
  <c r="CM53" i="2" s="1"/>
  <c r="CO53" i="2" s="1"/>
  <c r="CM497" i="2"/>
  <c r="CO497" i="2" s="1"/>
  <c r="CP497" i="2"/>
  <c r="CM57" i="2"/>
  <c r="CO57" i="2" s="1"/>
  <c r="CV57" i="2"/>
  <c r="CP57" i="2"/>
  <c r="CP93" i="2"/>
  <c r="CM93" i="2"/>
  <c r="CO93" i="2" s="1"/>
  <c r="CV93" i="2"/>
  <c r="CY269" i="2"/>
  <c r="CR269" i="2"/>
  <c r="CM330" i="2"/>
  <c r="CO330" i="2" s="1"/>
  <c r="CP330" i="2"/>
  <c r="CV330" i="2"/>
  <c r="CM352" i="2"/>
  <c r="CO352" i="2" s="1"/>
  <c r="CV352" i="2" s="1"/>
  <c r="CP352" i="2"/>
  <c r="CJ2598" i="2"/>
  <c r="BX2598" i="2"/>
  <c r="CL2598" i="2"/>
  <c r="CM2598" i="2" s="1"/>
  <c r="CO2598" i="2" s="1"/>
  <c r="CL2200" i="2"/>
  <c r="CM2200" i="2" s="1"/>
  <c r="CO2200" i="2" s="1"/>
  <c r="CJ2200" i="2"/>
  <c r="BX2200" i="2"/>
  <c r="CJ1896" i="2"/>
  <c r="BX1896" i="2"/>
  <c r="CL1896" i="2"/>
  <c r="CM1896" i="2" s="1"/>
  <c r="CO1896" i="2" s="1"/>
  <c r="CJ1302" i="2"/>
  <c r="BX1302" i="2"/>
  <c r="CL1302" i="2"/>
  <c r="CM1302" i="2" s="1"/>
  <c r="CO1302" i="2" s="1"/>
  <c r="CJ725" i="2"/>
  <c r="BX725" i="2"/>
  <c r="CL725" i="2"/>
  <c r="CM725" i="2" s="1"/>
  <c r="CO725" i="2" s="1"/>
  <c r="CP181" i="2"/>
  <c r="CM181" i="2"/>
  <c r="CO181" i="2" s="1"/>
  <c r="CV181" i="2" s="1"/>
  <c r="CM849" i="2"/>
  <c r="CO849" i="2" s="1"/>
  <c r="CV849" i="2" s="1"/>
  <c r="CP849" i="2"/>
  <c r="CP975" i="2"/>
  <c r="CM975" i="2"/>
  <c r="CO975" i="2" s="1"/>
  <c r="CV975" i="2" s="1"/>
  <c r="CM966" i="2"/>
  <c r="CO966" i="2" s="1"/>
  <c r="CV966" i="2" s="1"/>
  <c r="CJ1099" i="2"/>
  <c r="BX1099" i="2"/>
  <c r="CL1099" i="2"/>
  <c r="CM1099" i="2" s="1"/>
  <c r="CO1099" i="2" s="1"/>
  <c r="CR1241" i="2"/>
  <c r="CY1241" i="2"/>
  <c r="CR1364" i="2"/>
  <c r="CY1364" i="2"/>
  <c r="CY1232" i="2"/>
  <c r="CR1232" i="2"/>
  <c r="CM1494" i="2"/>
  <c r="CO1494" i="2" s="1"/>
  <c r="CV1494" i="2" s="1"/>
  <c r="CP1494" i="2"/>
  <c r="CJ589" i="2"/>
  <c r="CL589" i="2"/>
  <c r="CM589" i="2" s="1"/>
  <c r="CO589" i="2" s="1"/>
  <c r="BX589" i="2"/>
  <c r="CJ195" i="2"/>
  <c r="CL195" i="2"/>
  <c r="CM195" i="2" s="1"/>
  <c r="CO195" i="2" s="1"/>
  <c r="BX195" i="2"/>
  <c r="CL331" i="2"/>
  <c r="CM331" i="2" s="1"/>
  <c r="CO331" i="2" s="1"/>
  <c r="CJ331" i="2"/>
  <c r="BX331" i="2"/>
  <c r="CM311" i="2"/>
  <c r="CO311" i="2" s="1"/>
  <c r="CV311" i="2"/>
  <c r="CP311" i="2"/>
  <c r="BX2337" i="2"/>
  <c r="CJ2337" i="2"/>
  <c r="CL2337" i="2"/>
  <c r="CM2337" i="2" s="1"/>
  <c r="CO2337" i="2" s="1"/>
  <c r="CP1905" i="2"/>
  <c r="CM1905" i="2"/>
  <c r="CO1905" i="2" s="1"/>
  <c r="CV1905" i="2" s="1"/>
  <c r="CM1569" i="2"/>
  <c r="CO1569" i="2" s="1"/>
  <c r="CP1569" i="2"/>
  <c r="CV1569" i="2"/>
  <c r="CJ1294" i="2"/>
  <c r="BX1294" i="2"/>
  <c r="CL1294" i="2"/>
  <c r="CM1294" i="2" s="1"/>
  <c r="CO1294" i="2" s="1"/>
  <c r="CM584" i="2"/>
  <c r="CO584" i="2" s="1"/>
  <c r="CP584" i="2"/>
  <c r="CM290" i="2"/>
  <c r="CO290" i="2" s="1"/>
  <c r="CP290" i="2"/>
  <c r="CV290" i="2"/>
  <c r="CM629" i="2"/>
  <c r="CO629" i="2" s="1"/>
  <c r="CP629" i="2"/>
  <c r="CV629" i="2"/>
  <c r="CJ519" i="2"/>
  <c r="BX519" i="2"/>
  <c r="CL519" i="2"/>
  <c r="CM519" i="2" s="1"/>
  <c r="CO519" i="2" s="1"/>
  <c r="CM521" i="2"/>
  <c r="CO521" i="2" s="1"/>
  <c r="CP521" i="2"/>
  <c r="CP854" i="2"/>
  <c r="CM854" i="2"/>
  <c r="CO854" i="2" s="1"/>
  <c r="CP781" i="2"/>
  <c r="CM781" i="2"/>
  <c r="CO781" i="2" s="1"/>
  <c r="CV781" i="2" s="1"/>
  <c r="CP698" i="2"/>
  <c r="CM698" i="2"/>
  <c r="CO698" i="2" s="1"/>
  <c r="CV698" i="2"/>
  <c r="CJ936" i="2"/>
  <c r="CL936" i="2"/>
  <c r="CM936" i="2" s="1"/>
  <c r="CO936" i="2" s="1"/>
  <c r="BX936" i="2"/>
  <c r="CL1053" i="2"/>
  <c r="CM1053" i="2" s="1"/>
  <c r="CO1053" i="2" s="1"/>
  <c r="CJ1053" i="2"/>
  <c r="BX1053" i="2"/>
  <c r="CJ1147" i="2"/>
  <c r="BX1147" i="2"/>
  <c r="CL1147" i="2"/>
  <c r="CM1147" i="2" s="1"/>
  <c r="CO1147" i="2" s="1"/>
  <c r="CL1375" i="2"/>
  <c r="CM1375" i="2" s="1"/>
  <c r="CO1375" i="2" s="1"/>
  <c r="CJ1375" i="2"/>
  <c r="BX1375" i="2"/>
  <c r="CV1375" i="2" s="1"/>
  <c r="CJ1383" i="2"/>
  <c r="BX1383" i="2"/>
  <c r="CV1383" i="2" s="1"/>
  <c r="CL1383" i="2"/>
  <c r="CM1383" i="2" s="1"/>
  <c r="CO1383" i="2" s="1"/>
  <c r="CV2" i="2"/>
  <c r="CP109" i="2"/>
  <c r="CM109" i="2"/>
  <c r="CO109" i="2" s="1"/>
  <c r="CV109" i="2"/>
  <c r="CJ479" i="2"/>
  <c r="CL479" i="2"/>
  <c r="CM479" i="2" s="1"/>
  <c r="CO479" i="2" s="1"/>
  <c r="BX479" i="2"/>
  <c r="CP114" i="2"/>
  <c r="CM114" i="2"/>
  <c r="CO114" i="2" s="1"/>
  <c r="CV114" i="2" s="1"/>
  <c r="CY367" i="2"/>
  <c r="CR367" i="2"/>
  <c r="CM1215" i="2"/>
  <c r="CO1215" i="2" s="1"/>
  <c r="CP1215" i="2"/>
  <c r="CV1215" i="2"/>
  <c r="CJ775" i="2"/>
  <c r="BX775" i="2"/>
  <c r="CL775" i="2"/>
  <c r="CM775" i="2" s="1"/>
  <c r="CO775" i="2" s="1"/>
  <c r="CM405" i="2"/>
  <c r="CO405" i="2" s="1"/>
  <c r="CV405" i="2" s="1"/>
  <c r="CP405" i="2"/>
  <c r="CP646" i="2"/>
  <c r="CM646" i="2"/>
  <c r="CO646" i="2" s="1"/>
  <c r="CV646" i="2"/>
  <c r="CL473" i="2"/>
  <c r="CM473" i="2" s="1"/>
  <c r="CO473" i="2" s="1"/>
  <c r="CJ473" i="2"/>
  <c r="BX473" i="2"/>
  <c r="CV473" i="2" s="1"/>
  <c r="CM913" i="2"/>
  <c r="CO913" i="2" s="1"/>
  <c r="CV913" i="2"/>
  <c r="CP913" i="2"/>
  <c r="CM783" i="2"/>
  <c r="CO783" i="2" s="1"/>
  <c r="CV783" i="2" s="1"/>
  <c r="CP783" i="2"/>
  <c r="CM696" i="2"/>
  <c r="CO696" i="2" s="1"/>
  <c r="CP696" i="2"/>
  <c r="CJ812" i="2"/>
  <c r="BX812" i="2"/>
  <c r="CL812" i="2"/>
  <c r="CM812" i="2" s="1"/>
  <c r="CO812" i="2" s="1"/>
  <c r="CJ976" i="2"/>
  <c r="BX976" i="2"/>
  <c r="CL976" i="2"/>
  <c r="CM976" i="2" s="1"/>
  <c r="CO976" i="2" s="1"/>
  <c r="CY1019" i="2"/>
  <c r="CR1019" i="2"/>
  <c r="CY1103" i="2"/>
  <c r="CR1103" i="2"/>
  <c r="CM1152" i="2"/>
  <c r="CO1152" i="2" s="1"/>
  <c r="CV1152" i="2" s="1"/>
  <c r="CP1152" i="2"/>
  <c r="CM1236" i="2"/>
  <c r="CO1236" i="2" s="1"/>
  <c r="CV1236" i="2"/>
  <c r="CP1236" i="2"/>
  <c r="CJ1287" i="2"/>
  <c r="BX1287" i="2"/>
  <c r="CV1287" i="2" s="1"/>
  <c r="CL1287" i="2"/>
  <c r="CM1287" i="2" s="1"/>
  <c r="CO1287" i="2" s="1"/>
  <c r="CJ1303" i="2"/>
  <c r="BX1303" i="2"/>
  <c r="CL1303" i="2"/>
  <c r="CM1303" i="2" s="1"/>
  <c r="CO1303" i="2" s="1"/>
  <c r="CJ1405" i="2"/>
  <c r="BX1405" i="2"/>
  <c r="CL1405" i="2"/>
  <c r="CM1405" i="2" s="1"/>
  <c r="CO1405" i="2" s="1"/>
  <c r="CM1424" i="2"/>
  <c r="CO1424" i="2" s="1"/>
  <c r="CV1424" i="2"/>
  <c r="CP1424" i="2"/>
  <c r="BX1633" i="2"/>
  <c r="CL1633" i="2"/>
  <c r="CM1633" i="2" s="1"/>
  <c r="CO1633" i="2" s="1"/>
  <c r="CJ1633" i="2"/>
  <c r="CJ69" i="2"/>
  <c r="BX69" i="2"/>
  <c r="CL69" i="2"/>
  <c r="CM69" i="2" s="1"/>
  <c r="CO69" i="2" s="1"/>
  <c r="CJ49" i="2"/>
  <c r="BX49" i="2"/>
  <c r="CV49" i="2" s="1"/>
  <c r="CL49" i="2"/>
  <c r="CM49" i="2" s="1"/>
  <c r="CO49" i="2" s="1"/>
  <c r="CJ166" i="2"/>
  <c r="BX166" i="2"/>
  <c r="CL166" i="2"/>
  <c r="CM166" i="2" s="1"/>
  <c r="CO166" i="2" s="1"/>
  <c r="CM396" i="2"/>
  <c r="CO396" i="2" s="1"/>
  <c r="CP396" i="2"/>
  <c r="CV396" i="2"/>
  <c r="CV207" i="2"/>
  <c r="CM324" i="2"/>
  <c r="CO324" i="2" s="1"/>
  <c r="CV324" i="2" s="1"/>
  <c r="CP324" i="2"/>
  <c r="CM2392" i="2"/>
  <c r="CO2392" i="2" s="1"/>
  <c r="CV2392" i="2" s="1"/>
  <c r="CP2392" i="2"/>
  <c r="CM2204" i="2"/>
  <c r="CO2204" i="2" s="1"/>
  <c r="CV2204" i="2" s="1"/>
  <c r="CP2204" i="2"/>
  <c r="CP1059" i="2"/>
  <c r="CM1059" i="2"/>
  <c r="CO1059" i="2" s="1"/>
  <c r="CV1059" i="2"/>
  <c r="CJ370" i="2"/>
  <c r="BX370" i="2"/>
  <c r="CL370" i="2"/>
  <c r="CM370" i="2" s="1"/>
  <c r="CO370" i="2" s="1"/>
  <c r="CJ441" i="2"/>
  <c r="CL441" i="2"/>
  <c r="CM441" i="2" s="1"/>
  <c r="CO441" i="2" s="1"/>
  <c r="BX441" i="2"/>
  <c r="CP633" i="2"/>
  <c r="CM633" i="2"/>
  <c r="CO633" i="2" s="1"/>
  <c r="CV633" i="2"/>
  <c r="CM977" i="2"/>
  <c r="CO977" i="2" s="1"/>
  <c r="CV977" i="2"/>
  <c r="CP977" i="2"/>
  <c r="CJ1194" i="2"/>
  <c r="CL1194" i="2"/>
  <c r="CM1194" i="2" s="1"/>
  <c r="CO1194" i="2" s="1"/>
  <c r="BX1194" i="2"/>
  <c r="CM1492" i="2"/>
  <c r="CO1492" i="2" s="1"/>
  <c r="CP1492" i="2"/>
  <c r="CM1453" i="2"/>
  <c r="CO1453" i="2" s="1"/>
  <c r="CV1453" i="2"/>
  <c r="CP1453" i="2"/>
  <c r="CP1570" i="2"/>
  <c r="CM1570" i="2"/>
  <c r="CO1570" i="2" s="1"/>
  <c r="CV1570" i="2" s="1"/>
  <c r="CV5" i="2"/>
  <c r="CJ555" i="2"/>
  <c r="CL555" i="2"/>
  <c r="CM555" i="2" s="1"/>
  <c r="CO555" i="2" s="1"/>
  <c r="BX555" i="2"/>
  <c r="CM248" i="2"/>
  <c r="CO248" i="2" s="1"/>
  <c r="CV248" i="2" s="1"/>
  <c r="CP248" i="2"/>
  <c r="CM335" i="2"/>
  <c r="CO335" i="2" s="1"/>
  <c r="CV335" i="2"/>
  <c r="CP335" i="2"/>
  <c r="CM1842" i="2"/>
  <c r="CO1842" i="2" s="1"/>
  <c r="CP1842" i="2"/>
  <c r="CV1842" i="2"/>
  <c r="CP1475" i="2"/>
  <c r="CM1475" i="2"/>
  <c r="CO1475" i="2" s="1"/>
  <c r="CV1475" i="2"/>
  <c r="CP971" i="2"/>
  <c r="CJ402" i="2"/>
  <c r="BX402" i="2"/>
  <c r="CL402" i="2"/>
  <c r="CM402" i="2" s="1"/>
  <c r="CO402" i="2" s="1"/>
  <c r="CM637" i="2"/>
  <c r="CO637" i="2" s="1"/>
  <c r="CP637" i="2"/>
  <c r="CV637" i="2"/>
  <c r="CJ511" i="2"/>
  <c r="CL511" i="2"/>
  <c r="CM511" i="2" s="1"/>
  <c r="CO511" i="2" s="1"/>
  <c r="BX511" i="2"/>
  <c r="CL498" i="2"/>
  <c r="CM498" i="2" s="1"/>
  <c r="CO498" i="2" s="1"/>
  <c r="CJ498" i="2"/>
  <c r="BX498" i="2"/>
  <c r="CM455" i="2"/>
  <c r="CO455" i="2" s="1"/>
  <c r="CV455" i="2" s="1"/>
  <c r="CP455" i="2"/>
  <c r="CL621" i="2"/>
  <c r="CM621" i="2" s="1"/>
  <c r="CO621" i="2" s="1"/>
  <c r="CJ621" i="2"/>
  <c r="BX621" i="2"/>
  <c r="CM721" i="2"/>
  <c r="CO721" i="2" s="1"/>
  <c r="CV721" i="2" s="1"/>
  <c r="CP721" i="2"/>
  <c r="CM729" i="2"/>
  <c r="CO729" i="2" s="1"/>
  <c r="CV729" i="2" s="1"/>
  <c r="CP729" i="2"/>
  <c r="CM1121" i="2"/>
  <c r="CO1121" i="2" s="1"/>
  <c r="CV1121" i="2"/>
  <c r="CP1121" i="2"/>
  <c r="CJ1109" i="2"/>
  <c r="BX1109" i="2"/>
  <c r="CL1109" i="2"/>
  <c r="CM1109" i="2" s="1"/>
  <c r="CO1109" i="2" s="1"/>
  <c r="CY1173" i="2"/>
  <c r="CR1173" i="2"/>
  <c r="CJ1095" i="2"/>
  <c r="BX1095" i="2"/>
  <c r="CL1095" i="2"/>
  <c r="CM1095" i="2" s="1"/>
  <c r="CO1095" i="2" s="1"/>
  <c r="CR1237" i="2"/>
  <c r="CY1237" i="2"/>
  <c r="CJ1274" i="2"/>
  <c r="BX1274" i="2"/>
  <c r="CL1274" i="2"/>
  <c r="CM1274" i="2" s="1"/>
  <c r="CO1274" i="2" s="1"/>
  <c r="CV1362" i="2"/>
  <c r="CJ1372" i="2"/>
  <c r="BX1372" i="2"/>
  <c r="CL1372" i="2"/>
  <c r="CM1372" i="2" s="1"/>
  <c r="CO1372" i="2" s="1"/>
  <c r="CL490" i="2"/>
  <c r="CM490" i="2" s="1"/>
  <c r="CO490" i="2" s="1"/>
  <c r="CJ490" i="2"/>
  <c r="BX490" i="2"/>
  <c r="CP130" i="2"/>
  <c r="CM130" i="2"/>
  <c r="CO130" i="2" s="1"/>
  <c r="CV130" i="2" s="1"/>
  <c r="CP272" i="2"/>
  <c r="CM272" i="2"/>
  <c r="CO272" i="2" s="1"/>
  <c r="CV272" i="2" s="1"/>
  <c r="CJ92" i="2"/>
  <c r="BX92" i="2"/>
  <c r="CL92" i="2"/>
  <c r="CM92" i="2" s="1"/>
  <c r="CO92" i="2" s="1"/>
  <c r="CM334" i="2"/>
  <c r="CO334" i="2" s="1"/>
  <c r="CP334" i="2"/>
  <c r="CJ1545" i="2"/>
  <c r="BX1545" i="2"/>
  <c r="CL1545" i="2"/>
  <c r="CM1545" i="2" s="1"/>
  <c r="CO1545" i="2" s="1"/>
  <c r="CJ1138" i="2"/>
  <c r="BX1138" i="2"/>
  <c r="CL1138" i="2"/>
  <c r="CM1138" i="2" s="1"/>
  <c r="CO1138" i="2" s="1"/>
  <c r="CM1070" i="2"/>
  <c r="CO1070" i="2" s="1"/>
  <c r="CV1070" i="2" s="1"/>
  <c r="CP1070" i="2"/>
  <c r="CM540" i="2"/>
  <c r="CO540" i="2" s="1"/>
  <c r="CP540" i="2"/>
  <c r="CJ250" i="2"/>
  <c r="BX250" i="2"/>
  <c r="CL250" i="2"/>
  <c r="CM250" i="2" s="1"/>
  <c r="CO250" i="2" s="1"/>
  <c r="CM346" i="2"/>
  <c r="CO346" i="2" s="1"/>
  <c r="CP346" i="2"/>
  <c r="CV346" i="2"/>
  <c r="CY484" i="2"/>
  <c r="CR484" i="2"/>
  <c r="CJ1186" i="2"/>
  <c r="CL1186" i="2"/>
  <c r="CM1186" i="2" s="1"/>
  <c r="CO1186" i="2" s="1"/>
  <c r="BX1186" i="2"/>
  <c r="CM1248" i="2"/>
  <c r="CO1248" i="2" s="1"/>
  <c r="CV1248" i="2" s="1"/>
  <c r="CP1248" i="2"/>
  <c r="CP1431" i="2"/>
  <c r="CM1431" i="2"/>
  <c r="CO1431" i="2" s="1"/>
  <c r="CV1431" i="2"/>
  <c r="CJ107" i="2"/>
  <c r="BX107" i="2"/>
  <c r="CV107" i="2" s="1"/>
  <c r="CL107" i="2"/>
  <c r="CM107" i="2" s="1"/>
  <c r="CO107" i="2" s="1"/>
  <c r="CV303" i="2"/>
  <c r="CL457" i="2"/>
  <c r="CM457" i="2" s="1"/>
  <c r="CO457" i="2" s="1"/>
  <c r="CJ457" i="2"/>
  <c r="BX457" i="2"/>
  <c r="CM885" i="2"/>
  <c r="CO885" i="2" s="1"/>
  <c r="CP885" i="2"/>
  <c r="CV885" i="2"/>
  <c r="CM834" i="2"/>
  <c r="CO834" i="2" s="1"/>
  <c r="CV834" i="2"/>
  <c r="CP834" i="2"/>
  <c r="CR980" i="2"/>
  <c r="CY980" i="2"/>
  <c r="CL1061" i="2"/>
  <c r="CM1061" i="2" s="1"/>
  <c r="CO1061" i="2" s="1"/>
  <c r="CJ1061" i="2"/>
  <c r="BX1061" i="2"/>
  <c r="CJ999" i="2"/>
  <c r="BX999" i="2"/>
  <c r="CL999" i="2"/>
  <c r="CM999" i="2" s="1"/>
  <c r="CO999" i="2" s="1"/>
  <c r="CM1216" i="2"/>
  <c r="CO1216" i="2" s="1"/>
  <c r="CP1216" i="2"/>
  <c r="CV1216" i="2"/>
  <c r="CP1289" i="2"/>
  <c r="CM1289" i="2"/>
  <c r="CO1289" i="2" s="1"/>
  <c r="CV1289" i="2" s="1"/>
  <c r="CP1558" i="2"/>
  <c r="CM1558" i="2"/>
  <c r="CO1558" i="2" s="1"/>
  <c r="CV1558" i="2" s="1"/>
  <c r="CJ1657" i="2"/>
  <c r="BX1657" i="2"/>
  <c r="CL1657" i="2"/>
  <c r="CM1657" i="2" s="1"/>
  <c r="CO1657" i="2" s="1"/>
  <c r="CJ1734" i="2"/>
  <c r="BX1734" i="2"/>
  <c r="CL1734" i="2"/>
  <c r="CM1734" i="2" s="1"/>
  <c r="CO1734" i="2" s="1"/>
  <c r="CJ1758" i="2"/>
  <c r="CL1758" i="2"/>
  <c r="CM1758" i="2" s="1"/>
  <c r="CO1758" i="2" s="1"/>
  <c r="BX1758" i="2"/>
  <c r="CJ1799" i="2"/>
  <c r="CL1799" i="2"/>
  <c r="CM1799" i="2" s="1"/>
  <c r="CO1799" i="2" s="1"/>
  <c r="BX1799" i="2"/>
  <c r="CJ1791" i="2"/>
  <c r="BX1791" i="2"/>
  <c r="CL1791" i="2"/>
  <c r="CM1791" i="2" s="1"/>
  <c r="CO1791" i="2" s="1"/>
  <c r="CP1879" i="2"/>
  <c r="CM1879" i="2"/>
  <c r="CO1879" i="2" s="1"/>
  <c r="CV1879" i="2"/>
  <c r="CV1914" i="2"/>
  <c r="CJ1979" i="2"/>
  <c r="CL1979" i="2"/>
  <c r="CM1979" i="2" s="1"/>
  <c r="CO1979" i="2" s="1"/>
  <c r="BX1979" i="2"/>
  <c r="CL2123" i="2"/>
  <c r="CM2123" i="2" s="1"/>
  <c r="CO2123" i="2" s="1"/>
  <c r="CJ2123" i="2"/>
  <c r="BX2123" i="2"/>
  <c r="CP2209" i="2"/>
  <c r="CM2209" i="2"/>
  <c r="CO2209" i="2" s="1"/>
  <c r="CV2209" i="2" s="1"/>
  <c r="CJ2245" i="2"/>
  <c r="BX2245" i="2"/>
  <c r="CL2245" i="2"/>
  <c r="CM2245" i="2" s="1"/>
  <c r="CO2245" i="2" s="1"/>
  <c r="CY2402" i="2"/>
  <c r="CR2402" i="2"/>
  <c r="CJ2447" i="2"/>
  <c r="BX2447" i="2"/>
  <c r="CL2447" i="2"/>
  <c r="CM2447" i="2" s="1"/>
  <c r="CO2447" i="2" s="1"/>
  <c r="CL2487" i="2"/>
  <c r="CM2487" i="2" s="1"/>
  <c r="CO2487" i="2" s="1"/>
  <c r="CJ2487" i="2"/>
  <c r="BX2487" i="2"/>
  <c r="CV2530" i="2"/>
  <c r="CM2566" i="2"/>
  <c r="CO2566" i="2" s="1"/>
  <c r="CP2566" i="2"/>
  <c r="CV2566" i="2"/>
  <c r="CR2592" i="2"/>
  <c r="CY2592" i="2"/>
  <c r="CJ1811" i="2"/>
  <c r="BX1811" i="2"/>
  <c r="CL1811" i="2"/>
  <c r="CM1811" i="2" s="1"/>
  <c r="CO1811" i="2" s="1"/>
  <c r="CJ124" i="2"/>
  <c r="BX124" i="2"/>
  <c r="CL124" i="2"/>
  <c r="CM124" i="2" s="1"/>
  <c r="CO124" i="2" s="1"/>
  <c r="CM353" i="2"/>
  <c r="CO353" i="2" s="1"/>
  <c r="CP284" i="2"/>
  <c r="CM284" i="2"/>
  <c r="CO284" i="2" s="1"/>
  <c r="CJ792" i="2"/>
  <c r="BX792" i="2"/>
  <c r="CL792" i="2"/>
  <c r="CM792" i="2" s="1"/>
  <c r="CO792" i="2" s="1"/>
  <c r="CL821" i="2"/>
  <c r="CM821" i="2" s="1"/>
  <c r="CO821" i="2" s="1"/>
  <c r="CJ821" i="2"/>
  <c r="BX821" i="2"/>
  <c r="CV848" i="2"/>
  <c r="CJ1046" i="2"/>
  <c r="BX1046" i="2"/>
  <c r="CL1046" i="2"/>
  <c r="CM1046" i="2" s="1"/>
  <c r="CO1046" i="2" s="1"/>
  <c r="CJ1179" i="2"/>
  <c r="BX1179" i="2"/>
  <c r="CL1179" i="2"/>
  <c r="CM1179" i="2" s="1"/>
  <c r="CO1179" i="2" s="1"/>
  <c r="CM1671" i="2"/>
  <c r="CO1671" i="2" s="1"/>
  <c r="CV1671" i="2" s="1"/>
  <c r="CP1671" i="2"/>
  <c r="CP1803" i="2"/>
  <c r="CM1803" i="2"/>
  <c r="CO1803" i="2" s="1"/>
  <c r="CV1803" i="2" s="1"/>
  <c r="CM1983" i="2"/>
  <c r="CO1983" i="2" s="1"/>
  <c r="CP1983" i="2"/>
  <c r="CV1983" i="2"/>
  <c r="CL2014" i="2"/>
  <c r="CM2014" i="2" s="1"/>
  <c r="CO2014" i="2" s="1"/>
  <c r="CJ2014" i="2"/>
  <c r="BX2014" i="2"/>
  <c r="CL1925" i="2"/>
  <c r="CM1925" i="2" s="1"/>
  <c r="CO1925" i="2" s="1"/>
  <c r="BX1925" i="2"/>
  <c r="CJ1925" i="2"/>
  <c r="CM2013" i="2"/>
  <c r="CO2013" i="2" s="1"/>
  <c r="CP2013" i="2"/>
  <c r="CV2013" i="2"/>
  <c r="CM2076" i="2"/>
  <c r="CO2076" i="2" s="1"/>
  <c r="CP2076" i="2"/>
  <c r="CV2076" i="2"/>
  <c r="CJ2132" i="2"/>
  <c r="CL2132" i="2"/>
  <c r="CM2132" i="2" s="1"/>
  <c r="CO2132" i="2" s="1"/>
  <c r="BX2132" i="2"/>
  <c r="CV2306" i="2"/>
  <c r="CM2416" i="2"/>
  <c r="CO2416" i="2" s="1"/>
  <c r="CP2416" i="2"/>
  <c r="CV2416" i="2"/>
  <c r="CY2452" i="2"/>
  <c r="CR2452" i="2"/>
  <c r="CM2562" i="2"/>
  <c r="CO2562" i="2" s="1"/>
  <c r="CV2562" i="2" s="1"/>
  <c r="CP2562" i="2"/>
  <c r="CV1135" i="2"/>
  <c r="CM119" i="2"/>
  <c r="CO119" i="2" s="1"/>
  <c r="CV119" i="2"/>
  <c r="CP119" i="2"/>
  <c r="CJ54" i="2"/>
  <c r="BX54" i="2"/>
  <c r="CL54" i="2"/>
  <c r="CM54" i="2" s="1"/>
  <c r="CO54" i="2" s="1"/>
  <c r="CM154" i="2"/>
  <c r="CO154" i="2" s="1"/>
  <c r="CP154" i="2"/>
  <c r="CP98" i="2"/>
  <c r="CM98" i="2"/>
  <c r="CO98" i="2" s="1"/>
  <c r="CV98" i="2" s="1"/>
  <c r="CJ2272" i="2"/>
  <c r="BX2272" i="2"/>
  <c r="CV2272" i="2" s="1"/>
  <c r="CL2272" i="2"/>
  <c r="CM2272" i="2" s="1"/>
  <c r="CO2272" i="2" s="1"/>
  <c r="CM1802" i="2"/>
  <c r="CO1802" i="2" s="1"/>
  <c r="CV1802" i="2" s="1"/>
  <c r="CP1802" i="2"/>
  <c r="CM1498" i="2"/>
  <c r="CO1498" i="2" s="1"/>
  <c r="CV1498" i="2" s="1"/>
  <c r="CP1498" i="2"/>
  <c r="CJ1130" i="2"/>
  <c r="BX1130" i="2"/>
  <c r="CL1130" i="2"/>
  <c r="CM1130" i="2" s="1"/>
  <c r="CO1130" i="2" s="1"/>
  <c r="CJ697" i="2"/>
  <c r="BX697" i="2"/>
  <c r="CL697" i="2"/>
  <c r="CM697" i="2" s="1"/>
  <c r="CO697" i="2" s="1"/>
  <c r="CM393" i="2"/>
  <c r="CO393" i="2" s="1"/>
  <c r="CV393" i="2"/>
  <c r="CP393" i="2"/>
  <c r="CM624" i="2"/>
  <c r="CO624" i="2" s="1"/>
  <c r="CV624" i="2"/>
  <c r="CP624" i="2"/>
  <c r="CP512" i="2"/>
  <c r="CJ784" i="2"/>
  <c r="CL784" i="2"/>
  <c r="CM784" i="2" s="1"/>
  <c r="CO784" i="2" s="1"/>
  <c r="BX784" i="2"/>
  <c r="CM1341" i="2"/>
  <c r="CO1341" i="2" s="1"/>
  <c r="CP1341" i="2"/>
  <c r="CR1442" i="2"/>
  <c r="CY1442" i="2"/>
  <c r="CJ1574" i="2"/>
  <c r="BX1574" i="2"/>
  <c r="CL1574" i="2"/>
  <c r="CM1574" i="2" s="1"/>
  <c r="CO1574" i="2" s="1"/>
  <c r="CM1604" i="2"/>
  <c r="CO1604" i="2" s="1"/>
  <c r="CV1604" i="2" s="1"/>
  <c r="CP1604" i="2"/>
  <c r="CJ1632" i="2"/>
  <c r="BX1632" i="2"/>
  <c r="CV1632" i="2" s="1"/>
  <c r="CL1632" i="2"/>
  <c r="CM1632" i="2" s="1"/>
  <c r="CO1632" i="2" s="1"/>
  <c r="CJ1618" i="2"/>
  <c r="BX1618" i="2"/>
  <c r="CL1618" i="2"/>
  <c r="CM1618" i="2" s="1"/>
  <c r="CO1618" i="2" s="1"/>
  <c r="CP1706" i="2"/>
  <c r="CM1706" i="2"/>
  <c r="CO1706" i="2" s="1"/>
  <c r="CV1706" i="2" s="1"/>
  <c r="CJ1779" i="2"/>
  <c r="CL1779" i="2"/>
  <c r="CM1779" i="2" s="1"/>
  <c r="CO1779" i="2" s="1"/>
  <c r="BX1779" i="2"/>
  <c r="CM1975" i="2"/>
  <c r="CO1975" i="2" s="1"/>
  <c r="CP1975" i="2"/>
  <c r="CV1975" i="2"/>
  <c r="CY2032" i="2"/>
  <c r="CR2032" i="2"/>
  <c r="CJ2081" i="2"/>
  <c r="BX2081" i="2"/>
  <c r="CL2081" i="2"/>
  <c r="CM2081" i="2" s="1"/>
  <c r="CO2081" i="2" s="1"/>
  <c r="CJ2130" i="2"/>
  <c r="BX2130" i="2"/>
  <c r="CL2130" i="2"/>
  <c r="CM2130" i="2" s="1"/>
  <c r="CO2130" i="2" s="1"/>
  <c r="CP2261" i="2"/>
  <c r="CM2261" i="2"/>
  <c r="CO2261" i="2" s="1"/>
  <c r="CV2261" i="2"/>
  <c r="CP2352" i="2"/>
  <c r="CM2352" i="2"/>
  <c r="CO2352" i="2" s="1"/>
  <c r="CV2352" i="2"/>
  <c r="CL2448" i="2"/>
  <c r="CM2448" i="2" s="1"/>
  <c r="CO2448" i="2" s="1"/>
  <c r="BX2448" i="2"/>
  <c r="CJ2448" i="2"/>
  <c r="CM2618" i="2"/>
  <c r="CO2618" i="2" s="1"/>
  <c r="CP2618" i="2"/>
  <c r="CL797" i="2"/>
  <c r="CM797" i="2" s="1"/>
  <c r="CO797" i="2" s="1"/>
  <c r="CJ797" i="2"/>
  <c r="BX797" i="2"/>
  <c r="CJ23" i="2"/>
  <c r="BX23" i="2"/>
  <c r="CL23" i="2"/>
  <c r="CM23" i="2" s="1"/>
  <c r="CO23" i="2" s="1"/>
  <c r="CJ20" i="2"/>
  <c r="BX20" i="2"/>
  <c r="CV20" i="2" s="1"/>
  <c r="CL20" i="2"/>
  <c r="CM20" i="2" s="1"/>
  <c r="CO20" i="2" s="1"/>
  <c r="CJ223" i="2"/>
  <c r="CL223" i="2"/>
  <c r="CM223" i="2" s="1"/>
  <c r="CO223" i="2" s="1"/>
  <c r="BX223" i="2"/>
  <c r="CV379" i="2"/>
  <c r="CL1973" i="2"/>
  <c r="CM1973" i="2" s="1"/>
  <c r="CO1973" i="2" s="1"/>
  <c r="CJ1973" i="2"/>
  <c r="BX1973" i="2"/>
  <c r="CV1973" i="2" s="1"/>
  <c r="CJ1884" i="2"/>
  <c r="BX1884" i="2"/>
  <c r="CV1884" i="2" s="1"/>
  <c r="CL1884" i="2"/>
  <c r="CM1884" i="2" s="1"/>
  <c r="CO1884" i="2" s="1"/>
  <c r="CJ1211" i="2"/>
  <c r="BX1211" i="2"/>
  <c r="CL1211" i="2"/>
  <c r="CM1211" i="2" s="1"/>
  <c r="CO1211" i="2" s="1"/>
  <c r="CJ799" i="2"/>
  <c r="BX799" i="2"/>
  <c r="CV799" i="2" s="1"/>
  <c r="CL799" i="2"/>
  <c r="CM799" i="2" s="1"/>
  <c r="CO799" i="2" s="1"/>
  <c r="CJ524" i="2"/>
  <c r="BX524" i="2"/>
  <c r="CL524" i="2"/>
  <c r="CM524" i="2" s="1"/>
  <c r="CO524" i="2" s="1"/>
  <c r="CM310" i="2"/>
  <c r="CO310" i="2" s="1"/>
  <c r="CV310" i="2" s="1"/>
  <c r="CP310" i="2"/>
  <c r="CJ445" i="2"/>
  <c r="BX445" i="2"/>
  <c r="CL445" i="2"/>
  <c r="CM445" i="2" s="1"/>
  <c r="CO445" i="2" s="1"/>
  <c r="CR923" i="2"/>
  <c r="CY923" i="2"/>
  <c r="CJ818" i="2"/>
  <c r="BX818" i="2"/>
  <c r="CL818" i="2"/>
  <c r="CM818" i="2" s="1"/>
  <c r="CO818" i="2" s="1"/>
  <c r="CP1419" i="2"/>
  <c r="CM1419" i="2"/>
  <c r="CO1419" i="2" s="1"/>
  <c r="CV1419" i="2"/>
  <c r="CM1371" i="2"/>
  <c r="CO1371" i="2" s="1"/>
  <c r="CV1371" i="2" s="1"/>
  <c r="CP1371" i="2"/>
  <c r="BX1648" i="2"/>
  <c r="CJ1648" i="2"/>
  <c r="CL1648" i="2"/>
  <c r="CM1648" i="2" s="1"/>
  <c r="CO1648" i="2" s="1"/>
  <c r="CL1728" i="2"/>
  <c r="CM1728" i="2" s="1"/>
  <c r="CO1728" i="2" s="1"/>
  <c r="CJ1728" i="2"/>
  <c r="BX1728" i="2"/>
  <c r="CJ1929" i="2"/>
  <c r="CL1929" i="2"/>
  <c r="CM1929" i="2" s="1"/>
  <c r="CO1929" i="2" s="1"/>
  <c r="BX1929" i="2"/>
  <c r="CJ2090" i="2"/>
  <c r="BX2090" i="2"/>
  <c r="CV2090" i="2" s="1"/>
  <c r="CL2090" i="2"/>
  <c r="CM2090" i="2" s="1"/>
  <c r="CO2090" i="2" s="1"/>
  <c r="CJ2201" i="2"/>
  <c r="BX2201" i="2"/>
  <c r="CL2201" i="2"/>
  <c r="CM2201" i="2" s="1"/>
  <c r="CO2201" i="2" s="1"/>
  <c r="CV2243" i="2"/>
  <c r="CM2257" i="2"/>
  <c r="CO2257" i="2" s="1"/>
  <c r="CP2257" i="2"/>
  <c r="CV2257" i="2"/>
  <c r="CV2347" i="2"/>
  <c r="CM2414" i="2"/>
  <c r="CO2414" i="2" s="1"/>
  <c r="CV2414" i="2"/>
  <c r="CP2414" i="2"/>
  <c r="CP2469" i="2"/>
  <c r="CM2469" i="2"/>
  <c r="CO2469" i="2" s="1"/>
  <c r="CV2469" i="2" s="1"/>
  <c r="CL570" i="2"/>
  <c r="CM570" i="2" s="1"/>
  <c r="CO570" i="2" s="1"/>
  <c r="CJ570" i="2"/>
  <c r="BX570" i="2"/>
  <c r="CV1225" i="2"/>
  <c r="CP1926" i="2"/>
  <c r="CM1926" i="2"/>
  <c r="CO1926" i="2" s="1"/>
  <c r="CV1926" i="2"/>
  <c r="CM259" i="2"/>
  <c r="CO259" i="2" s="1"/>
  <c r="CP259" i="2"/>
  <c r="CV259" i="2"/>
  <c r="CV996" i="2"/>
  <c r="BX823" i="2"/>
  <c r="CL823" i="2"/>
  <c r="CM823" i="2" s="1"/>
  <c r="CO823" i="2" s="1"/>
  <c r="CJ823" i="2"/>
  <c r="CJ1033" i="2"/>
  <c r="BX1033" i="2"/>
  <c r="CL1033" i="2"/>
  <c r="CM1033" i="2" s="1"/>
  <c r="CO1033" i="2" s="1"/>
  <c r="CL1084" i="2"/>
  <c r="CM1084" i="2" s="1"/>
  <c r="CO1084" i="2" s="1"/>
  <c r="CJ1084" i="2"/>
  <c r="BX1084" i="2"/>
  <c r="CJ1081" i="2"/>
  <c r="CL1081" i="2"/>
  <c r="CM1081" i="2" s="1"/>
  <c r="CO1081" i="2" s="1"/>
  <c r="BX1081" i="2"/>
  <c r="CV1181" i="2"/>
  <c r="CM1478" i="2"/>
  <c r="CO1478" i="2" s="1"/>
  <c r="CV1478" i="2"/>
  <c r="CL1521" i="2"/>
  <c r="CM1521" i="2" s="1"/>
  <c r="CO1521" i="2" s="1"/>
  <c r="CJ1521" i="2"/>
  <c r="BX1521" i="2"/>
  <c r="CP1503" i="2"/>
  <c r="CM1503" i="2"/>
  <c r="CO1503" i="2" s="1"/>
  <c r="CV1503" i="2" s="1"/>
  <c r="CM1672" i="2"/>
  <c r="CO1672" i="2" s="1"/>
  <c r="CV1672" i="2" s="1"/>
  <c r="CP1672" i="2"/>
  <c r="CY1712" i="2"/>
  <c r="CR1712" i="2"/>
  <c r="CM1771" i="2"/>
  <c r="CO1771" i="2" s="1"/>
  <c r="CP1771" i="2"/>
  <c r="CV1771" i="2"/>
  <c r="CJ1780" i="2"/>
  <c r="BX1780" i="2"/>
  <c r="CL1780" i="2"/>
  <c r="CM1780" i="2" s="1"/>
  <c r="CO1780" i="2" s="1"/>
  <c r="CL1906" i="2"/>
  <c r="CM1906" i="2" s="1"/>
  <c r="CO1906" i="2" s="1"/>
  <c r="CJ1906" i="2"/>
  <c r="BX1906" i="2"/>
  <c r="CV1906" i="2" s="1"/>
  <c r="CM2003" i="2"/>
  <c r="CO2003" i="2" s="1"/>
  <c r="CP2003" i="2"/>
  <c r="CV2003" i="2"/>
  <c r="CJ2015" i="2"/>
  <c r="BX2015" i="2"/>
  <c r="CL2015" i="2"/>
  <c r="CM2015" i="2" s="1"/>
  <c r="CO2015" i="2" s="1"/>
  <c r="CP2096" i="2"/>
  <c r="CM2096" i="2"/>
  <c r="CO2096" i="2" s="1"/>
  <c r="CV2096" i="2"/>
  <c r="CJ2126" i="2"/>
  <c r="CL2126" i="2"/>
  <c r="CM2126" i="2" s="1"/>
  <c r="CO2126" i="2" s="1"/>
  <c r="BX2126" i="2"/>
  <c r="CP2149" i="2"/>
  <c r="CM2149" i="2"/>
  <c r="CO2149" i="2" s="1"/>
  <c r="CV2149" i="2"/>
  <c r="CV2238" i="2"/>
  <c r="CJ2287" i="2"/>
  <c r="BX2287" i="2"/>
  <c r="CV2287" i="2" s="1"/>
  <c r="CL2287" i="2"/>
  <c r="CM2287" i="2" s="1"/>
  <c r="CO2287" i="2" s="1"/>
  <c r="CJ2356" i="2"/>
  <c r="BX2356" i="2"/>
  <c r="CL2356" i="2"/>
  <c r="CM2356" i="2" s="1"/>
  <c r="CO2356" i="2" s="1"/>
  <c r="CM2411" i="2"/>
  <c r="CO2411" i="2" s="1"/>
  <c r="CP2411" i="2"/>
  <c r="CV2411" i="2"/>
  <c r="CL2515" i="2"/>
  <c r="CM2515" i="2" s="1"/>
  <c r="CO2515" i="2" s="1"/>
  <c r="CJ2515" i="2"/>
  <c r="BX2515" i="2"/>
  <c r="CP2624" i="2"/>
  <c r="CM2624" i="2"/>
  <c r="CO2624" i="2" s="1"/>
  <c r="CY1376" i="2"/>
  <c r="CR1376" i="2"/>
  <c r="CP1451" i="2"/>
  <c r="CM1451" i="2"/>
  <c r="CO1451" i="2" s="1"/>
  <c r="CV1451" i="2" s="1"/>
  <c r="CV2058" i="2"/>
  <c r="CJ105" i="2"/>
  <c r="BX105" i="2"/>
  <c r="CL105" i="2"/>
  <c r="CM105" i="2" s="1"/>
  <c r="CO105" i="2" s="1"/>
  <c r="CJ235" i="2"/>
  <c r="CL235" i="2"/>
  <c r="CM235" i="2" s="1"/>
  <c r="CO235" i="2" s="1"/>
  <c r="BX235" i="2"/>
  <c r="CJ182" i="2"/>
  <c r="BX182" i="2"/>
  <c r="CL182" i="2"/>
  <c r="CM182" i="2" s="1"/>
  <c r="CO182" i="2" s="1"/>
  <c r="CL505" i="2"/>
  <c r="CM505" i="2" s="1"/>
  <c r="CO505" i="2" s="1"/>
  <c r="CJ505" i="2"/>
  <c r="BX505" i="2"/>
  <c r="CL558" i="2"/>
  <c r="CM558" i="2" s="1"/>
  <c r="CO558" i="2" s="1"/>
  <c r="CJ558" i="2"/>
  <c r="BX558" i="2"/>
  <c r="CJ476" i="2"/>
  <c r="BX476" i="2"/>
  <c r="CL476" i="2"/>
  <c r="CM476" i="2" s="1"/>
  <c r="CO476" i="2" s="1"/>
  <c r="CJ865" i="2"/>
  <c r="CL865" i="2"/>
  <c r="CM865" i="2" s="1"/>
  <c r="CO865" i="2" s="1"/>
  <c r="BX865" i="2"/>
  <c r="BX768" i="2"/>
  <c r="CL768" i="2"/>
  <c r="CM768" i="2" s="1"/>
  <c r="CO768" i="2" s="1"/>
  <c r="CJ768" i="2"/>
  <c r="CJ1229" i="2"/>
  <c r="BX1229" i="2"/>
  <c r="CL1229" i="2"/>
  <c r="CM1229" i="2" s="1"/>
  <c r="CO1229" i="2" s="1"/>
  <c r="CM1097" i="2"/>
  <c r="CO1097" i="2" s="1"/>
  <c r="CV1097" i="2"/>
  <c r="CP1097" i="2"/>
  <c r="CM1142" i="2"/>
  <c r="CO1142" i="2" s="1"/>
  <c r="CV1142" i="2" s="1"/>
  <c r="CP1142" i="2"/>
  <c r="CM1319" i="2"/>
  <c r="CO1319" i="2" s="1"/>
  <c r="CV1319" i="2" s="1"/>
  <c r="CP1319" i="2"/>
  <c r="CM1335" i="2"/>
  <c r="CO1335" i="2" s="1"/>
  <c r="CV1335" i="2" s="1"/>
  <c r="CP1335" i="2"/>
  <c r="CM1536" i="2"/>
  <c r="CO1536" i="2" s="1"/>
  <c r="CV1536" i="2" s="1"/>
  <c r="CP1536" i="2"/>
  <c r="CP1684" i="2"/>
  <c r="CM1684" i="2"/>
  <c r="CO1684" i="2" s="1"/>
  <c r="CV1684" i="2"/>
  <c r="CJ1772" i="2"/>
  <c r="BX1772" i="2"/>
  <c r="CL1772" i="2"/>
  <c r="CM1772" i="2" s="1"/>
  <c r="CO1772" i="2" s="1"/>
  <c r="CJ1746" i="2"/>
  <c r="BX1746" i="2"/>
  <c r="CL1746" i="2"/>
  <c r="CM1746" i="2" s="1"/>
  <c r="CO1746" i="2" s="1"/>
  <c r="CJ1827" i="2"/>
  <c r="BX1827" i="2"/>
  <c r="CL1827" i="2"/>
  <c r="CM1827" i="2" s="1"/>
  <c r="CO1827" i="2" s="1"/>
  <c r="CJ2051" i="2"/>
  <c r="BX2051" i="2"/>
  <c r="CL2051" i="2"/>
  <c r="CM2051" i="2" s="1"/>
  <c r="CO2051" i="2" s="1"/>
  <c r="CP2080" i="2"/>
  <c r="CM2080" i="2"/>
  <c r="CO2080" i="2" s="1"/>
  <c r="CV2080" i="2"/>
  <c r="CM2159" i="2"/>
  <c r="CO2159" i="2" s="1"/>
  <c r="CV2159" i="2" s="1"/>
  <c r="CP2159" i="2"/>
  <c r="CM2301" i="2"/>
  <c r="CO2301" i="2" s="1"/>
  <c r="CP2301" i="2"/>
  <c r="CV2301" i="2"/>
  <c r="CM2412" i="2"/>
  <c r="CO2412" i="2" s="1"/>
  <c r="CV2412" i="2"/>
  <c r="CP2412" i="2"/>
  <c r="CP2494" i="2"/>
  <c r="CM2494" i="2"/>
  <c r="CO2494" i="2" s="1"/>
  <c r="CV2494" i="2"/>
  <c r="CP2525" i="2"/>
  <c r="CM2525" i="2"/>
  <c r="CO2525" i="2" s="1"/>
  <c r="CV2525" i="2" s="1"/>
  <c r="CJ2597" i="2"/>
  <c r="BX2597" i="2"/>
  <c r="CL2597" i="2"/>
  <c r="CM2597" i="2" s="1"/>
  <c r="CO2597" i="2" s="1"/>
  <c r="CM2626" i="2"/>
  <c r="CO2626" i="2" s="1"/>
  <c r="CP2626" i="2"/>
  <c r="CM517" i="2"/>
  <c r="CO517" i="2" s="1"/>
  <c r="CV517" i="2" s="1"/>
  <c r="CP517" i="2"/>
  <c r="CM36" i="2"/>
  <c r="CO36" i="2" s="1"/>
  <c r="CP36" i="2"/>
  <c r="CV36" i="2"/>
  <c r="CP526" i="2"/>
  <c r="CM526" i="2"/>
  <c r="CO526" i="2" s="1"/>
  <c r="CV526" i="2"/>
  <c r="CM1551" i="2"/>
  <c r="CO1551" i="2" s="1"/>
  <c r="CV1551" i="2" s="1"/>
  <c r="CP1551" i="2"/>
  <c r="CR229" i="2"/>
  <c r="CY229" i="2"/>
  <c r="CL1550" i="2"/>
  <c r="CM1550" i="2" s="1"/>
  <c r="CO1550" i="2" s="1"/>
  <c r="CJ1550" i="2"/>
  <c r="BX1550" i="2"/>
  <c r="CM1591" i="2"/>
  <c r="CO1591" i="2" s="1"/>
  <c r="CP1591" i="2"/>
  <c r="CV1591" i="2"/>
  <c r="CM2256" i="2"/>
  <c r="CO2256" i="2" s="1"/>
  <c r="CP2256" i="2"/>
  <c r="CV2256" i="2"/>
  <c r="CY2252" i="2"/>
  <c r="CR2252" i="2"/>
  <c r="CM2437" i="2"/>
  <c r="CO2437" i="2" s="1"/>
  <c r="CV2437" i="2" s="1"/>
  <c r="CP2437" i="2"/>
  <c r="CJ2477" i="2"/>
  <c r="CL2477" i="2"/>
  <c r="CM2477" i="2" s="1"/>
  <c r="CO2477" i="2" s="1"/>
  <c r="BX2477" i="2"/>
  <c r="CM2576" i="2"/>
  <c r="CO2576" i="2" s="1"/>
  <c r="CV2576" i="2" s="1"/>
  <c r="CP2576" i="2"/>
  <c r="CY2595" i="2"/>
  <c r="CR2595" i="2"/>
  <c r="CP1999" i="2"/>
  <c r="CM1999" i="2"/>
  <c r="CO1999" i="2" s="1"/>
  <c r="CV1999" i="2"/>
  <c r="CP1611" i="2"/>
  <c r="CM1611" i="2"/>
  <c r="CO1611" i="2" s="1"/>
  <c r="CV1611" i="2" s="1"/>
  <c r="CJ2563" i="2"/>
  <c r="BX2563" i="2"/>
  <c r="CL2563" i="2"/>
  <c r="CM2563" i="2" s="1"/>
  <c r="CO2563" i="2" s="1"/>
  <c r="CM2192" i="2"/>
  <c r="CO2192" i="2" s="1"/>
  <c r="CV2192" i="2"/>
  <c r="CP2192" i="2"/>
  <c r="CR2236" i="2"/>
  <c r="CY2236" i="2"/>
  <c r="CM2212" i="2"/>
  <c r="CO2212" i="2" s="1"/>
  <c r="CP2212" i="2"/>
  <c r="CV2212" i="2"/>
  <c r="CL2558" i="2"/>
  <c r="CM2558" i="2" s="1"/>
  <c r="CO2558" i="2" s="1"/>
  <c r="CJ2558" i="2"/>
  <c r="BX2558" i="2"/>
  <c r="CL2615" i="2"/>
  <c r="CM2615" i="2" s="1"/>
  <c r="CO2615" i="2" s="1"/>
  <c r="CJ2615" i="2"/>
  <c r="BX2615" i="2"/>
  <c r="CJ2324" i="2"/>
  <c r="CL2324" i="2"/>
  <c r="CM2324" i="2" s="1"/>
  <c r="CO2324" i="2" s="1"/>
  <c r="BX2324" i="2"/>
  <c r="CM48" i="2"/>
  <c r="CO48" i="2" s="1"/>
  <c r="CV48" i="2"/>
  <c r="CP48" i="2"/>
  <c r="CJ358" i="2"/>
  <c r="CL358" i="2"/>
  <c r="CM358" i="2" s="1"/>
  <c r="CO358" i="2" s="1"/>
  <c r="BX358" i="2"/>
  <c r="CM920" i="2"/>
  <c r="CO920" i="2" s="1"/>
  <c r="CV920" i="2" s="1"/>
  <c r="CP920" i="2"/>
  <c r="CY1594" i="2"/>
  <c r="CR1594" i="2"/>
  <c r="CP1911" i="2"/>
  <c r="CM1911" i="2"/>
  <c r="CO1911" i="2" s="1"/>
  <c r="CV1911" i="2"/>
  <c r="CM1844" i="2"/>
  <c r="CO1844" i="2" s="1"/>
  <c r="CV1844" i="2" s="1"/>
  <c r="CP1844" i="2"/>
  <c r="CV1932" i="2"/>
  <c r="CP2372" i="2"/>
  <c r="CM2372" i="2"/>
  <c r="CO2372" i="2" s="1"/>
  <c r="CV2372" i="2" s="1"/>
  <c r="CJ2600" i="2"/>
  <c r="BX2600" i="2"/>
  <c r="CL2600" i="2"/>
  <c r="CM2600" i="2" s="1"/>
  <c r="CO2600" i="2" s="1"/>
  <c r="CJ631" i="2"/>
  <c r="BX631" i="2"/>
  <c r="CL631" i="2"/>
  <c r="CM631" i="2" s="1"/>
  <c r="CO631" i="2" s="1"/>
  <c r="CJ868" i="2"/>
  <c r="BX868" i="2"/>
  <c r="CL868" i="2"/>
  <c r="CM868" i="2" s="1"/>
  <c r="CO868" i="2" s="1"/>
  <c r="CM1939" i="2"/>
  <c r="CO1939" i="2" s="1"/>
  <c r="CV1939" i="2" s="1"/>
  <c r="CP1939" i="2"/>
  <c r="CL2289" i="2"/>
  <c r="CM2289" i="2" s="1"/>
  <c r="CO2289" i="2" s="1"/>
  <c r="CJ2289" i="2"/>
  <c r="BX2289" i="2"/>
  <c r="CY2326" i="2"/>
  <c r="CR2326" i="2"/>
  <c r="CJ394" i="2"/>
  <c r="BX394" i="2"/>
  <c r="CL394" i="2"/>
  <c r="CM394" i="2" s="1"/>
  <c r="CO394" i="2" s="1"/>
  <c r="CR348" i="2"/>
  <c r="CY348" i="2"/>
  <c r="CJ869" i="2"/>
  <c r="BX869" i="2"/>
  <c r="CL869" i="2"/>
  <c r="CM869" i="2" s="1"/>
  <c r="CO869" i="2" s="1"/>
  <c r="CM1366" i="2"/>
  <c r="CO1366" i="2" s="1"/>
  <c r="CV1366" i="2" s="1"/>
  <c r="CP1366" i="2"/>
  <c r="CJ1336" i="2"/>
  <c r="CL1336" i="2"/>
  <c r="CM1336" i="2" s="1"/>
  <c r="CO1336" i="2" s="1"/>
  <c r="BX1336" i="2"/>
  <c r="CL1563" i="2"/>
  <c r="CM1563" i="2" s="1"/>
  <c r="CO1563" i="2" s="1"/>
  <c r="CJ1563" i="2"/>
  <c r="BX1563" i="2"/>
  <c r="CL2010" i="2"/>
  <c r="CM2010" i="2" s="1"/>
  <c r="CO2010" i="2" s="1"/>
  <c r="CJ2010" i="2"/>
  <c r="BX2010" i="2"/>
  <c r="CY2108" i="2"/>
  <c r="CR2108" i="2"/>
  <c r="CJ2589" i="2"/>
  <c r="CL2589" i="2"/>
  <c r="CM2589" i="2" s="1"/>
  <c r="CO2589" i="2" s="1"/>
  <c r="BX2589" i="2"/>
  <c r="CV2589" i="2" s="1"/>
  <c r="CM2039" i="2"/>
  <c r="CO2039" i="2" s="1"/>
  <c r="CP2039" i="2"/>
  <c r="CV2039" i="2"/>
  <c r="CJ1985" i="2"/>
  <c r="BX1985" i="2"/>
  <c r="CV1985" i="2" s="1"/>
  <c r="CL1985" i="2"/>
  <c r="CM1985" i="2" s="1"/>
  <c r="CO1985" i="2" s="1"/>
  <c r="CY2162" i="2"/>
  <c r="CR2162" i="2"/>
  <c r="CM1725" i="2"/>
  <c r="CO1725" i="2" s="1"/>
  <c r="CV1725" i="2"/>
  <c r="CP1725" i="2"/>
  <c r="CJ2288" i="2"/>
  <c r="CL2288" i="2"/>
  <c r="CM2288" i="2" s="1"/>
  <c r="CO2288" i="2" s="1"/>
  <c r="BX2288" i="2"/>
  <c r="CJ2317" i="2"/>
  <c r="BX2317" i="2"/>
  <c r="CL2317" i="2"/>
  <c r="CM2317" i="2" s="1"/>
  <c r="CO2317" i="2" s="1"/>
  <c r="CP2421" i="2"/>
  <c r="CM2421" i="2"/>
  <c r="CO2421" i="2" s="1"/>
  <c r="CV2421" i="2"/>
  <c r="CM341" i="2"/>
  <c r="CO341" i="2" s="1"/>
  <c r="CV341" i="2"/>
  <c r="CP341" i="2"/>
  <c r="CM2093" i="2"/>
  <c r="CO2093" i="2" s="1"/>
  <c r="CV2093" i="2" s="1"/>
  <c r="CP2093" i="2"/>
  <c r="CJ1532" i="2"/>
  <c r="CL1532" i="2"/>
  <c r="CM1532" i="2" s="1"/>
  <c r="CO1532" i="2" s="1"/>
  <c r="BX1532" i="2"/>
  <c r="CV1532" i="2" s="1"/>
  <c r="CY1760" i="2"/>
  <c r="CR1760" i="2"/>
  <c r="CM1890" i="2"/>
  <c r="CO1890" i="2" s="1"/>
  <c r="CV1890" i="2" s="1"/>
  <c r="CP1890" i="2"/>
  <c r="CP2091" i="2"/>
  <c r="CM2091" i="2"/>
  <c r="CO2091" i="2" s="1"/>
  <c r="CV2091" i="2"/>
  <c r="CV2183" i="2"/>
  <c r="CM2395" i="2"/>
  <c r="CO2395" i="2" s="1"/>
  <c r="CV2395" i="2" s="1"/>
  <c r="CP2395" i="2"/>
  <c r="CM2547" i="2"/>
  <c r="CO2547" i="2" s="1"/>
  <c r="CP2547" i="2"/>
  <c r="CV2547" i="2"/>
  <c r="CM1823" i="2"/>
  <c r="CO1823" i="2" s="1"/>
  <c r="CP1823" i="2"/>
  <c r="CV1823" i="2"/>
  <c r="CM2196" i="2"/>
  <c r="CO2196" i="2" s="1"/>
  <c r="CV2196" i="2" s="1"/>
  <c r="CP2196" i="2"/>
  <c r="CY351" i="2" l="1"/>
  <c r="CR351" i="2"/>
  <c r="CY998" i="2"/>
  <c r="CR998" i="2"/>
  <c r="CY2213" i="2"/>
  <c r="CR2213" i="2"/>
  <c r="CV250" i="2"/>
  <c r="CV2200" i="2"/>
  <c r="CV2284" i="2"/>
  <c r="CV753" i="2"/>
  <c r="CV1774" i="2"/>
  <c r="CV230" i="2"/>
  <c r="CV2148" i="2"/>
  <c r="CV2386" i="2"/>
  <c r="CV576" i="2"/>
  <c r="CV2424" i="2"/>
  <c r="CV120" i="2"/>
  <c r="CV695" i="2"/>
  <c r="CV1519" i="2"/>
  <c r="CV2545" i="2"/>
  <c r="CV2552" i="2"/>
  <c r="CV150" i="2"/>
  <c r="CV1938" i="2"/>
  <c r="CV1073" i="2"/>
  <c r="CV1512" i="2"/>
  <c r="CV1373" i="2"/>
  <c r="CV96" i="2"/>
  <c r="CV1690" i="2"/>
  <c r="CV1414" i="2"/>
  <c r="CV1639" i="2"/>
  <c r="CV773" i="2"/>
  <c r="CR1001" i="2"/>
  <c r="CV1229" i="2"/>
  <c r="CV105" i="2"/>
  <c r="CV2356" i="2"/>
  <c r="CV1211" i="2"/>
  <c r="CV2447" i="2"/>
  <c r="CV2404" i="2"/>
  <c r="CV1485" i="2"/>
  <c r="CV2363" i="2"/>
  <c r="CV1610" i="2"/>
  <c r="CV2313" i="2"/>
  <c r="CV804" i="2"/>
  <c r="CV879" i="2"/>
  <c r="CV1295" i="2"/>
  <c r="CV1005" i="2"/>
  <c r="CV124" i="2"/>
  <c r="CV1476" i="2"/>
  <c r="CV2614" i="2"/>
  <c r="CV2397" i="2"/>
  <c r="CV2366" i="2"/>
  <c r="CV2467" i="2"/>
  <c r="CV599" i="2"/>
  <c r="CV490" i="2"/>
  <c r="CV1274" i="2"/>
  <c r="CV1974" i="2"/>
  <c r="CV320" i="2"/>
  <c r="CV1707" i="2"/>
  <c r="CV820" i="2"/>
  <c r="CV317" i="2"/>
  <c r="CV1437" i="2"/>
  <c r="CV1789" i="2"/>
  <c r="CV1329" i="2"/>
  <c r="CV319" i="2"/>
  <c r="CV2549" i="2"/>
  <c r="CV80" i="2"/>
  <c r="CV1238" i="2"/>
  <c r="CV909" i="2"/>
  <c r="CV2327" i="2"/>
  <c r="CV1470" i="2"/>
  <c r="CV2317" i="2"/>
  <c r="CV1563" i="2"/>
  <c r="CV1746" i="2"/>
  <c r="CV1521" i="2"/>
  <c r="CV54" i="2"/>
  <c r="CV433" i="2"/>
  <c r="CV1171" i="2"/>
  <c r="CV1500" i="2"/>
  <c r="CV267" i="2"/>
  <c r="CV654" i="2"/>
  <c r="CV151" i="2"/>
  <c r="CV2143" i="2"/>
  <c r="CV222" i="2"/>
  <c r="CV1504" i="2"/>
  <c r="CV1524" i="2"/>
  <c r="CV52" i="2"/>
  <c r="CV2588" i="2"/>
  <c r="CV1858" i="2"/>
  <c r="CV1994" i="2"/>
  <c r="CV587" i="2"/>
  <c r="CY599" i="2"/>
  <c r="CR599" i="2"/>
  <c r="CY1016" i="2"/>
  <c r="CR1016" i="2"/>
  <c r="CY2046" i="2"/>
  <c r="CR2046" i="2"/>
  <c r="CR1639" i="2"/>
  <c r="CY1639" i="2"/>
  <c r="CV1772" i="2"/>
  <c r="CV823" i="2"/>
  <c r="CV697" i="2"/>
  <c r="CV1179" i="2"/>
  <c r="CV441" i="2"/>
  <c r="CV936" i="2"/>
  <c r="CV195" i="2"/>
  <c r="CV1896" i="2"/>
  <c r="CV2079" i="2"/>
  <c r="CV548" i="2"/>
  <c r="CV2194" i="2"/>
  <c r="CV2584" i="2"/>
  <c r="CV671" i="2"/>
  <c r="CV1115" i="2"/>
  <c r="CV1793" i="2"/>
  <c r="CV1843" i="2"/>
  <c r="CV1137" i="2"/>
  <c r="CV2280" i="2"/>
  <c r="CV2060" i="2"/>
  <c r="CV964" i="2"/>
  <c r="CV1643" i="2"/>
  <c r="CV1311" i="2"/>
  <c r="CV245" i="2"/>
  <c r="CV1982" i="2"/>
  <c r="CV1493" i="2"/>
  <c r="CV1573" i="2"/>
  <c r="CV1542" i="2"/>
  <c r="CV337" i="2"/>
  <c r="CV549" i="2"/>
  <c r="CV677" i="2"/>
  <c r="CV2430" i="2"/>
  <c r="CV1192" i="2"/>
  <c r="CV1208" i="2"/>
  <c r="CV1583" i="2"/>
  <c r="CV592" i="2"/>
  <c r="CV1578" i="2"/>
  <c r="CV167" i="2"/>
  <c r="CV1239" i="2"/>
  <c r="CV2132" i="2"/>
  <c r="CV812" i="2"/>
  <c r="CV53" i="2"/>
  <c r="CV568" i="2"/>
  <c r="CV1004" i="2"/>
  <c r="CV971" i="2"/>
  <c r="CV315" i="2"/>
  <c r="CV299" i="2"/>
  <c r="CV1136" i="2"/>
  <c r="CV1941" i="2"/>
  <c r="CV2370" i="2"/>
  <c r="CV1154" i="2"/>
  <c r="CV1981" i="2"/>
  <c r="CV1913" i="2"/>
  <c r="CV780" i="2"/>
  <c r="CV1540" i="2"/>
  <c r="CV2558" i="2"/>
  <c r="CV2515" i="2"/>
  <c r="CV1925" i="2"/>
  <c r="CV2050" i="2"/>
  <c r="CV2514" i="2"/>
  <c r="CV1150" i="2"/>
  <c r="CV1359" i="2"/>
  <c r="CV1798" i="2"/>
  <c r="CV726" i="2"/>
  <c r="CV1117" i="2"/>
  <c r="CV863" i="2"/>
  <c r="CV1463" i="2"/>
  <c r="CV859" i="2"/>
  <c r="CV1445" i="2"/>
  <c r="CV2245" i="2"/>
  <c r="CV1791" i="2"/>
  <c r="CV1138" i="2"/>
  <c r="CV370" i="2"/>
  <c r="CV775" i="2"/>
  <c r="CV991" i="2"/>
  <c r="CV1418" i="2"/>
  <c r="CV1151" i="2"/>
  <c r="CV392" i="2"/>
  <c r="CV1855" i="2"/>
  <c r="CV1562" i="2"/>
  <c r="CV1722" i="2"/>
  <c r="CV1446" i="2"/>
  <c r="CV2355" i="2"/>
  <c r="CV1851" i="2"/>
  <c r="CV2285" i="2"/>
  <c r="CV2273" i="2"/>
  <c r="CV1015" i="2"/>
  <c r="CV1182" i="2"/>
  <c r="CR1285" i="2"/>
  <c r="CY1285" i="2"/>
  <c r="CV1929" i="2"/>
  <c r="CV1061" i="2"/>
  <c r="CV1053" i="2"/>
  <c r="CV331" i="2"/>
  <c r="CV2333" i="2"/>
  <c r="CV1251" i="2"/>
  <c r="CV1039" i="2"/>
  <c r="CV903" i="2"/>
  <c r="CV770" i="2"/>
  <c r="CV2137" i="2"/>
  <c r="CV2074" i="2"/>
  <c r="CV2158" i="2"/>
  <c r="CR1856" i="2"/>
  <c r="CY1856" i="2"/>
  <c r="CV2324" i="2"/>
  <c r="CV223" i="2"/>
  <c r="CV2130" i="2"/>
  <c r="CV1799" i="2"/>
  <c r="CV976" i="2"/>
  <c r="CV2598" i="2"/>
  <c r="CV2216" i="2"/>
  <c r="CV659" i="2"/>
  <c r="CV1577" i="2"/>
  <c r="CV336" i="2"/>
  <c r="CV788" i="2"/>
  <c r="CV630" i="2"/>
  <c r="CV415" i="2"/>
  <c r="CV1749" i="2"/>
  <c r="CV404" i="2"/>
  <c r="CV1924" i="2"/>
  <c r="CV1723" i="2"/>
  <c r="CV1619" i="2"/>
  <c r="CV1426" i="2"/>
  <c r="CV950" i="2"/>
  <c r="CR2356" i="2"/>
  <c r="CY2356" i="2"/>
  <c r="CR1985" i="2"/>
  <c r="CY1985" i="2"/>
  <c r="CR2437" i="2"/>
  <c r="CY2437" i="2"/>
  <c r="CY823" i="2"/>
  <c r="CR823" i="2"/>
  <c r="CY697" i="2"/>
  <c r="CR697" i="2"/>
  <c r="CR1179" i="2"/>
  <c r="CY1179" i="2"/>
  <c r="CY130" i="2"/>
  <c r="CR130" i="2"/>
  <c r="CR1570" i="2"/>
  <c r="CY1570" i="2"/>
  <c r="CY49" i="2"/>
  <c r="CR49" i="2"/>
  <c r="CY1152" i="2"/>
  <c r="CR1152" i="2"/>
  <c r="CY936" i="2"/>
  <c r="CR936" i="2"/>
  <c r="CY195" i="2"/>
  <c r="CR195" i="2"/>
  <c r="CR1896" i="2"/>
  <c r="CY1896" i="2"/>
  <c r="CY2079" i="2"/>
  <c r="CR2079" i="2"/>
  <c r="CY548" i="2"/>
  <c r="CR548" i="2"/>
  <c r="CR2194" i="2"/>
  <c r="CY2194" i="2"/>
  <c r="CY2584" i="2"/>
  <c r="CR2584" i="2"/>
  <c r="CR1708" i="2"/>
  <c r="CY1708" i="2"/>
  <c r="CR1388" i="2"/>
  <c r="CY1388" i="2"/>
  <c r="CY671" i="2"/>
  <c r="CR671" i="2"/>
  <c r="CY2574" i="2"/>
  <c r="CR2574" i="2"/>
  <c r="CR1115" i="2"/>
  <c r="CY1115" i="2"/>
  <c r="CV1032" i="2"/>
  <c r="CR1465" i="2"/>
  <c r="CY1465" i="2"/>
  <c r="CY136" i="2"/>
  <c r="CR136" i="2"/>
  <c r="CR1380" i="2"/>
  <c r="CY1380" i="2"/>
  <c r="CR1943" i="2"/>
  <c r="CY1943" i="2"/>
  <c r="CY2359" i="2"/>
  <c r="CR2359" i="2"/>
  <c r="CR1793" i="2"/>
  <c r="CY1793" i="2"/>
  <c r="CR1989" i="2"/>
  <c r="CY1989" i="2"/>
  <c r="CR1843" i="2"/>
  <c r="CY1843" i="2"/>
  <c r="CR1462" i="2"/>
  <c r="CY1462" i="2"/>
  <c r="CR1655" i="2"/>
  <c r="CY1655" i="2"/>
  <c r="CY520" i="2"/>
  <c r="CR520" i="2"/>
  <c r="CY1581" i="2"/>
  <c r="CR1581" i="2"/>
  <c r="CR1137" i="2"/>
  <c r="CY1137" i="2"/>
  <c r="CR1643" i="2"/>
  <c r="CY1643" i="2"/>
  <c r="CR1311" i="2"/>
  <c r="CY1311" i="2"/>
  <c r="CY1953" i="2"/>
  <c r="CR1953" i="2"/>
  <c r="CY245" i="2"/>
  <c r="CR245" i="2"/>
  <c r="CY793" i="2"/>
  <c r="CR793" i="2"/>
  <c r="CR1982" i="2"/>
  <c r="CY1982" i="2"/>
  <c r="CR1493" i="2"/>
  <c r="CY1493" i="2"/>
  <c r="CY2055" i="2"/>
  <c r="CR2055" i="2"/>
  <c r="CR1334" i="2"/>
  <c r="CY1334" i="2"/>
  <c r="CR1518" i="2"/>
  <c r="CY1518" i="2"/>
  <c r="CR751" i="2"/>
  <c r="CY751" i="2"/>
  <c r="CR2169" i="2"/>
  <c r="CY2169" i="2"/>
  <c r="CY1379" i="2"/>
  <c r="CR1379" i="2"/>
  <c r="CR1012" i="2"/>
  <c r="CY1012" i="2"/>
  <c r="CR867" i="2"/>
  <c r="CY867" i="2"/>
  <c r="CY603" i="2"/>
  <c r="CR603" i="2"/>
  <c r="CY1573" i="2"/>
  <c r="CR1573" i="2"/>
  <c r="CR1542" i="2"/>
  <c r="CY1542" i="2"/>
  <c r="CY337" i="2"/>
  <c r="CR337" i="2"/>
  <c r="CR549" i="2"/>
  <c r="CY549" i="2"/>
  <c r="CY677" i="2"/>
  <c r="CR677" i="2"/>
  <c r="CY2430" i="2"/>
  <c r="CR2430" i="2"/>
  <c r="CR2107" i="2"/>
  <c r="CY2107" i="2"/>
  <c r="CY1192" i="2"/>
  <c r="CR1192" i="2"/>
  <c r="CR1208" i="2"/>
  <c r="CY1208" i="2"/>
  <c r="CR1583" i="2"/>
  <c r="CY1583" i="2"/>
  <c r="CR198" i="2"/>
  <c r="CY198" i="2"/>
  <c r="CY1937" i="2"/>
  <c r="CR1937" i="2"/>
  <c r="CY1355" i="2"/>
  <c r="CR1355" i="2"/>
  <c r="CY987" i="2"/>
  <c r="CR987" i="2"/>
  <c r="CR592" i="2"/>
  <c r="CY592" i="2"/>
  <c r="CR1736" i="2"/>
  <c r="CY1736" i="2"/>
  <c r="CR1656" i="2"/>
  <c r="CY1656" i="2"/>
  <c r="CR1578" i="2"/>
  <c r="CY1578" i="2"/>
  <c r="CR167" i="2"/>
  <c r="CY167" i="2"/>
  <c r="CY1239" i="2"/>
  <c r="CR1239" i="2"/>
  <c r="CY1457" i="2"/>
  <c r="CR1457" i="2"/>
  <c r="CR758" i="2"/>
  <c r="CY758" i="2"/>
  <c r="CY1563" i="2"/>
  <c r="CR1563" i="2"/>
  <c r="CR2324" i="2"/>
  <c r="CY2324" i="2"/>
  <c r="CV631" i="2"/>
  <c r="CR1772" i="2"/>
  <c r="CY1772" i="2"/>
  <c r="CV505" i="2"/>
  <c r="CY1884" i="2"/>
  <c r="CR1884" i="2"/>
  <c r="CY1802" i="2"/>
  <c r="CR1802" i="2"/>
  <c r="CY124" i="2"/>
  <c r="CR124" i="2"/>
  <c r="CV394" i="2"/>
  <c r="CY1939" i="2"/>
  <c r="CR1939" i="2"/>
  <c r="CV2600" i="2"/>
  <c r="CV1550" i="2"/>
  <c r="CY1335" i="2"/>
  <c r="CR1335" i="2"/>
  <c r="CV445" i="2"/>
  <c r="CV2123" i="2"/>
  <c r="CV2337" i="2"/>
  <c r="CY53" i="2"/>
  <c r="CR53" i="2"/>
  <c r="CV791" i="2"/>
  <c r="CR568" i="2"/>
  <c r="CY568" i="2"/>
  <c r="CV1930" i="2"/>
  <c r="CR1004" i="2"/>
  <c r="CY1004" i="2"/>
  <c r="CY819" i="2"/>
  <c r="CR819" i="2"/>
  <c r="CY971" i="2"/>
  <c r="CR971" i="2"/>
  <c r="CY1882" i="2"/>
  <c r="CR1882" i="2"/>
  <c r="CV2268" i="2"/>
  <c r="CV149" i="2"/>
  <c r="CV2229" i="2"/>
  <c r="CR713" i="2"/>
  <c r="CY713" i="2"/>
  <c r="CV482" i="2"/>
  <c r="CV648" i="2"/>
  <c r="CY2180" i="2"/>
  <c r="CR2180" i="2"/>
  <c r="CY1794" i="2"/>
  <c r="CR1794" i="2"/>
  <c r="CR315" i="2"/>
  <c r="CY315" i="2"/>
  <c r="CR852" i="2"/>
  <c r="CY852" i="2"/>
  <c r="CV2283" i="2"/>
  <c r="CV871" i="2"/>
  <c r="CV717" i="2"/>
  <c r="CV776" i="2"/>
  <c r="CV432" i="2"/>
  <c r="CR299" i="2"/>
  <c r="CY299" i="2"/>
  <c r="CR1477" i="2"/>
  <c r="CY1477" i="2"/>
  <c r="CY2532" i="2"/>
  <c r="CR2532" i="2"/>
  <c r="CV1714" i="2"/>
  <c r="CR2370" i="2"/>
  <c r="CY2370" i="2"/>
  <c r="CV1886" i="2"/>
  <c r="CR1166" i="2"/>
  <c r="CY1166" i="2"/>
  <c r="CY1154" i="2"/>
  <c r="CR1154" i="2"/>
  <c r="CR897" i="2"/>
  <c r="CY897" i="2"/>
  <c r="CY1981" i="2"/>
  <c r="CR1981" i="2"/>
  <c r="CV2342" i="2"/>
  <c r="CV2348" i="2"/>
  <c r="CR1537" i="2"/>
  <c r="CY1537" i="2"/>
  <c r="CV742" i="2"/>
  <c r="CV614" i="2"/>
  <c r="CV1599" i="2"/>
  <c r="CY326" i="2"/>
  <c r="CR326" i="2"/>
  <c r="CR2393" i="2"/>
  <c r="CY2393" i="2"/>
  <c r="CV1180" i="2"/>
  <c r="CY2467" i="2"/>
  <c r="CR2467" i="2"/>
  <c r="CV2453" i="2"/>
  <c r="CY634" i="2"/>
  <c r="CR634" i="2"/>
  <c r="CR766" i="2"/>
  <c r="CY766" i="2"/>
  <c r="CR780" i="2"/>
  <c r="CY780" i="2"/>
  <c r="CR2047" i="2"/>
  <c r="CY2047" i="2"/>
  <c r="CY799" i="2"/>
  <c r="CR799" i="2"/>
  <c r="CY1973" i="2"/>
  <c r="CR1973" i="2"/>
  <c r="CY20" i="2"/>
  <c r="CR20" i="2"/>
  <c r="CR1632" i="2"/>
  <c r="CY1632" i="2"/>
  <c r="CY2272" i="2"/>
  <c r="CR2272" i="2"/>
  <c r="CR54" i="2"/>
  <c r="CY54" i="2"/>
  <c r="CY1070" i="2"/>
  <c r="CR1070" i="2"/>
  <c r="CR490" i="2"/>
  <c r="CY490" i="2"/>
  <c r="CY1274" i="2"/>
  <c r="CR1274" i="2"/>
  <c r="CY2204" i="2"/>
  <c r="CR2204" i="2"/>
  <c r="CR1287" i="2"/>
  <c r="CY1287" i="2"/>
  <c r="CY473" i="2"/>
  <c r="CR473" i="2"/>
  <c r="CY966" i="2"/>
  <c r="CR966" i="2"/>
  <c r="CY2200" i="2"/>
  <c r="CR2200" i="2"/>
  <c r="CY433" i="2"/>
  <c r="CR433" i="2"/>
  <c r="CR1171" i="2"/>
  <c r="CY1171" i="2"/>
  <c r="CR169" i="2"/>
  <c r="CY169" i="2"/>
  <c r="CR2614" i="2"/>
  <c r="CY2614" i="2"/>
  <c r="CR2397" i="2"/>
  <c r="CY2397" i="2"/>
  <c r="CR1900" i="2"/>
  <c r="CY1900" i="2"/>
  <c r="CR2217" i="2"/>
  <c r="CY2217" i="2"/>
  <c r="CR2545" i="2"/>
  <c r="CY2545" i="2"/>
  <c r="CR2552" i="2"/>
  <c r="CY2552" i="2"/>
  <c r="CR150" i="2"/>
  <c r="CY150" i="2"/>
  <c r="CY2284" i="2"/>
  <c r="CR2284" i="2"/>
  <c r="CR701" i="2"/>
  <c r="CY701" i="2"/>
  <c r="CY997" i="2"/>
  <c r="CR997" i="2"/>
  <c r="CR81" i="2"/>
  <c r="CY81" i="2"/>
  <c r="CR2172" i="2"/>
  <c r="CY2172" i="2"/>
  <c r="CY1850" i="2"/>
  <c r="CR1850" i="2"/>
  <c r="CY2404" i="2"/>
  <c r="CR2404" i="2"/>
  <c r="CR1485" i="2"/>
  <c r="CY1485" i="2"/>
  <c r="CY2363" i="2"/>
  <c r="CR2363" i="2"/>
  <c r="CR1938" i="2"/>
  <c r="CY1938" i="2"/>
  <c r="CY666" i="2"/>
  <c r="CR666" i="2"/>
  <c r="CY230" i="2"/>
  <c r="CR230" i="2"/>
  <c r="CR820" i="2"/>
  <c r="CY820" i="2"/>
  <c r="CR578" i="2"/>
  <c r="CY578" i="2"/>
  <c r="CR1073" i="2"/>
  <c r="CY1073" i="2"/>
  <c r="CY151" i="2"/>
  <c r="CR151" i="2"/>
  <c r="CY855" i="2"/>
  <c r="CR855" i="2"/>
  <c r="CY1945" i="2"/>
  <c r="CR1945" i="2"/>
  <c r="CR2143" i="2"/>
  <c r="CY2143" i="2"/>
  <c r="CY222" i="2"/>
  <c r="CR222" i="2"/>
  <c r="CR2128" i="2"/>
  <c r="CY2128" i="2"/>
  <c r="CR804" i="2"/>
  <c r="CY804" i="2"/>
  <c r="CR104" i="2"/>
  <c r="CY104" i="2"/>
  <c r="CR807" i="2"/>
  <c r="CY807" i="2"/>
  <c r="CY1606" i="2"/>
  <c r="CR1606" i="2"/>
  <c r="CR1373" i="2"/>
  <c r="CY1373" i="2"/>
  <c r="CY80" i="2"/>
  <c r="CR80" i="2"/>
  <c r="CR472" i="2"/>
  <c r="CY472" i="2"/>
  <c r="CY108" i="2"/>
  <c r="CR108" i="2"/>
  <c r="CR1295" i="2"/>
  <c r="CY1295" i="2"/>
  <c r="CY801" i="2"/>
  <c r="CR801" i="2"/>
  <c r="CY2424" i="2"/>
  <c r="CR2424" i="2"/>
  <c r="CR1329" i="2"/>
  <c r="CY1329" i="2"/>
  <c r="CR319" i="2"/>
  <c r="CY319" i="2"/>
  <c r="CR2507" i="2"/>
  <c r="CY2507" i="2"/>
  <c r="CR434" i="2"/>
  <c r="CY434" i="2"/>
  <c r="CR1690" i="2"/>
  <c r="CY1690" i="2"/>
  <c r="CR1519" i="2"/>
  <c r="CY1519" i="2"/>
  <c r="CY2588" i="2"/>
  <c r="CR2588" i="2"/>
  <c r="CR1529" i="2"/>
  <c r="CY1529" i="2"/>
  <c r="CR1788" i="2"/>
  <c r="CY1788" i="2"/>
  <c r="CR844" i="2"/>
  <c r="CY844" i="2"/>
  <c r="CR1305" i="2"/>
  <c r="CY1305" i="2"/>
  <c r="CR586" i="2"/>
  <c r="CY586" i="2"/>
  <c r="CR275" i="2"/>
  <c r="CY275" i="2"/>
  <c r="CR1455" i="2"/>
  <c r="CY1455" i="2"/>
  <c r="CV787" i="2"/>
  <c r="CY1489" i="2"/>
  <c r="CR1489" i="2"/>
  <c r="CY2549" i="2"/>
  <c r="CR2549" i="2"/>
  <c r="CR2357" i="2"/>
  <c r="CY2357" i="2"/>
  <c r="CR1895" i="2"/>
  <c r="CY1895" i="2"/>
  <c r="CY2317" i="2"/>
  <c r="CR2317" i="2"/>
  <c r="CR2372" i="2"/>
  <c r="CY2372" i="2"/>
  <c r="CR1319" i="2"/>
  <c r="CY1319" i="2"/>
  <c r="CR2515" i="2"/>
  <c r="CY2515" i="2"/>
  <c r="CR1672" i="2"/>
  <c r="CY1672" i="2"/>
  <c r="CY2090" i="2"/>
  <c r="CR2090" i="2"/>
  <c r="CV1130" i="2"/>
  <c r="CY1925" i="2"/>
  <c r="CR1925" i="2"/>
  <c r="CR1803" i="2"/>
  <c r="CY1803" i="2"/>
  <c r="CV1046" i="2"/>
  <c r="CV999" i="2"/>
  <c r="CR1248" i="2"/>
  <c r="CY1248" i="2"/>
  <c r="CY248" i="2"/>
  <c r="CR248" i="2"/>
  <c r="CR114" i="2"/>
  <c r="CY114" i="2"/>
  <c r="CR975" i="2"/>
  <c r="CY975" i="2"/>
  <c r="CV905" i="2"/>
  <c r="CY777" i="2"/>
  <c r="CR777" i="2"/>
  <c r="CY2103" i="2"/>
  <c r="CR2103" i="2"/>
  <c r="CV2262" i="2"/>
  <c r="CV197" i="2"/>
  <c r="CY1735" i="2"/>
  <c r="CR1735" i="2"/>
  <c r="CV754" i="2"/>
  <c r="CV44" i="2"/>
  <c r="CY825" i="2"/>
  <c r="CR825" i="2"/>
  <c r="CY1266" i="2"/>
  <c r="CR1266" i="2"/>
  <c r="CY593" i="2"/>
  <c r="CR593" i="2"/>
  <c r="CV506" i="2"/>
  <c r="CV1123" i="2"/>
  <c r="CR454" i="2"/>
  <c r="CY454" i="2"/>
  <c r="CV233" i="2"/>
  <c r="CV1660" i="2"/>
  <c r="CV1601" i="2"/>
  <c r="CR1333" i="2"/>
  <c r="CY1333" i="2"/>
  <c r="CV1859" i="2"/>
  <c r="CY1612" i="2"/>
  <c r="CR1612" i="2"/>
  <c r="CR1051" i="2"/>
  <c r="CY1051" i="2"/>
  <c r="CV1878" i="2"/>
  <c r="CV1553" i="2"/>
  <c r="CV1561" i="2"/>
  <c r="CV381" i="2"/>
  <c r="CV85" i="2"/>
  <c r="CY2050" i="2"/>
  <c r="CR2050" i="2"/>
  <c r="CY2585" i="2"/>
  <c r="CR2585" i="2"/>
  <c r="CV1666" i="2"/>
  <c r="CR2514" i="2"/>
  <c r="CY2514" i="2"/>
  <c r="CV1365" i="2"/>
  <c r="CV1668" i="2"/>
  <c r="CR1363" i="2"/>
  <c r="CY1363" i="2"/>
  <c r="CR514" i="2"/>
  <c r="CY514" i="2"/>
  <c r="CY2328" i="2"/>
  <c r="CR2328" i="2"/>
  <c r="CY1150" i="2"/>
  <c r="CR1150" i="2"/>
  <c r="CR1359" i="2"/>
  <c r="CY1359" i="2"/>
  <c r="CR1238" i="2"/>
  <c r="CY1238" i="2"/>
  <c r="CV1547" i="2"/>
  <c r="CR106" i="2"/>
  <c r="CY106" i="2"/>
  <c r="CR1235" i="2"/>
  <c r="CY1235" i="2"/>
  <c r="CV803" i="2"/>
  <c r="CY1798" i="2"/>
  <c r="CR1798" i="2"/>
  <c r="CR726" i="2"/>
  <c r="CY726" i="2"/>
  <c r="CR480" i="2"/>
  <c r="CY480" i="2"/>
  <c r="CY1117" i="2"/>
  <c r="CR1117" i="2"/>
  <c r="CY863" i="2"/>
  <c r="CR863" i="2"/>
  <c r="CV2104" i="2"/>
  <c r="CY1572" i="2"/>
  <c r="CR1572" i="2"/>
  <c r="CR1994" i="2"/>
  <c r="CY1994" i="2"/>
  <c r="CY2377" i="2"/>
  <c r="CR2377" i="2"/>
  <c r="CR1445" i="2"/>
  <c r="CY1445" i="2"/>
  <c r="CR2589" i="2"/>
  <c r="CY2589" i="2"/>
  <c r="CY2558" i="2"/>
  <c r="CR2558" i="2"/>
  <c r="CV2288" i="2"/>
  <c r="CV2477" i="2"/>
  <c r="CV2597" i="2"/>
  <c r="CR2245" i="2"/>
  <c r="CY2245" i="2"/>
  <c r="CR1791" i="2"/>
  <c r="CY1791" i="2"/>
  <c r="CY1138" i="2"/>
  <c r="CR1138" i="2"/>
  <c r="CV498" i="2"/>
  <c r="CY370" i="2"/>
  <c r="CR370" i="2"/>
  <c r="CY775" i="2"/>
  <c r="CR775" i="2"/>
  <c r="CR604" i="2"/>
  <c r="CY604" i="2"/>
  <c r="CR2341" i="2"/>
  <c r="CY2341" i="2"/>
  <c r="CY425" i="2"/>
  <c r="CR425" i="2"/>
  <c r="CY743" i="2"/>
  <c r="CR743" i="2"/>
  <c r="CR1230" i="2"/>
  <c r="CY1230" i="2"/>
  <c r="CR2226" i="2"/>
  <c r="CY2226" i="2"/>
  <c r="CR991" i="2"/>
  <c r="CY991" i="2"/>
  <c r="CY727" i="2"/>
  <c r="CR727" i="2"/>
  <c r="CR1017" i="2"/>
  <c r="CY1017" i="2"/>
  <c r="CR1189" i="2"/>
  <c r="CY1189" i="2"/>
  <c r="CV2406" i="2"/>
  <c r="CR1418" i="2"/>
  <c r="CY1418" i="2"/>
  <c r="CR1151" i="2"/>
  <c r="CY1151" i="2"/>
  <c r="CY2088" i="2"/>
  <c r="CR2088" i="2"/>
  <c r="CY1658" i="2"/>
  <c r="CR1658" i="2"/>
  <c r="CY2436" i="2"/>
  <c r="CR2436" i="2"/>
  <c r="CR1585" i="2"/>
  <c r="CY1585" i="2"/>
  <c r="CY1175" i="2"/>
  <c r="CR1175" i="2"/>
  <c r="CR731" i="2"/>
  <c r="CY731" i="2"/>
  <c r="CR204" i="2"/>
  <c r="CY204" i="2"/>
  <c r="CR1562" i="2"/>
  <c r="CY1562" i="2"/>
  <c r="CR1722" i="2"/>
  <c r="CY1722" i="2"/>
  <c r="CV1464" i="2"/>
  <c r="CV2265" i="2"/>
  <c r="CY845" i="2"/>
  <c r="CR845" i="2"/>
  <c r="CY1446" i="2"/>
  <c r="CR1446" i="2"/>
  <c r="CR2609" i="2"/>
  <c r="CY2609" i="2"/>
  <c r="CY2401" i="2"/>
  <c r="CR2401" i="2"/>
  <c r="CV2475" i="2"/>
  <c r="CR2355" i="2"/>
  <c r="CY2355" i="2"/>
  <c r="CR1987" i="2"/>
  <c r="CY1987" i="2"/>
  <c r="CV856" i="2"/>
  <c r="CY2338" i="2"/>
  <c r="CR2338" i="2"/>
  <c r="CR1851" i="2"/>
  <c r="CY1851" i="2"/>
  <c r="CR430" i="2"/>
  <c r="CY430" i="2"/>
  <c r="CV718" i="2"/>
  <c r="CY943" i="2"/>
  <c r="CR943" i="2"/>
  <c r="CY686" i="2"/>
  <c r="CR686" i="2"/>
  <c r="CV2340" i="2"/>
  <c r="CV2184" i="2"/>
  <c r="CV2496" i="2"/>
  <c r="CR2285" i="2"/>
  <c r="CY2285" i="2"/>
  <c r="CR2273" i="2"/>
  <c r="CY2273" i="2"/>
  <c r="CV763" i="2"/>
  <c r="CV1523" i="2"/>
  <c r="CR355" i="2"/>
  <c r="CY355" i="2"/>
  <c r="CR1182" i="2"/>
  <c r="CY1182" i="2"/>
  <c r="CY2159" i="2"/>
  <c r="CR2159" i="2"/>
  <c r="CR1746" i="2"/>
  <c r="CY1746" i="2"/>
  <c r="CR1142" i="2"/>
  <c r="CY1142" i="2"/>
  <c r="CY1451" i="2"/>
  <c r="CR1451" i="2"/>
  <c r="CR1211" i="2"/>
  <c r="CY1211" i="2"/>
  <c r="CV2448" i="2"/>
  <c r="CY1604" i="2"/>
  <c r="CR1604" i="2"/>
  <c r="CV784" i="2"/>
  <c r="CR1289" i="2"/>
  <c r="CY1289" i="2"/>
  <c r="CR1061" i="2"/>
  <c r="CY1061" i="2"/>
  <c r="CR107" i="2"/>
  <c r="CY107" i="2"/>
  <c r="CY250" i="2"/>
  <c r="CR250" i="2"/>
  <c r="CR721" i="2"/>
  <c r="CY721" i="2"/>
  <c r="CR1383" i="2"/>
  <c r="CY1383" i="2"/>
  <c r="CR1053" i="2"/>
  <c r="CY1053" i="2"/>
  <c r="CR1905" i="2"/>
  <c r="CY1905" i="2"/>
  <c r="CR331" i="2"/>
  <c r="CY331" i="2"/>
  <c r="CV1302" i="2"/>
  <c r="CV2510" i="2"/>
  <c r="CV2053" i="2"/>
  <c r="CR800" i="2"/>
  <c r="CY800" i="2"/>
  <c r="CY993" i="2"/>
  <c r="CR993" i="2"/>
  <c r="CY1500" i="2"/>
  <c r="CR1500" i="2"/>
  <c r="CV761" i="2"/>
  <c r="CY1047" i="2"/>
  <c r="CR1047" i="2"/>
  <c r="CR1974" i="2"/>
  <c r="CY1974" i="2"/>
  <c r="CY1178" i="2"/>
  <c r="CR1178" i="2"/>
  <c r="CV2427" i="2"/>
  <c r="CY753" i="2"/>
  <c r="CR753" i="2"/>
  <c r="CR391" i="2"/>
  <c r="CY391" i="2"/>
  <c r="CR654" i="2"/>
  <c r="CY654" i="2"/>
  <c r="CR42" i="2"/>
  <c r="CY42" i="2"/>
  <c r="CY531" i="2"/>
  <c r="CR531" i="2"/>
  <c r="CY1792" i="2"/>
  <c r="CR1792" i="2"/>
  <c r="CR1262" i="2"/>
  <c r="CY1262" i="2"/>
  <c r="CY1610" i="2"/>
  <c r="CR1610" i="2"/>
  <c r="CR2333" i="2"/>
  <c r="CY2333" i="2"/>
  <c r="CR2148" i="2"/>
  <c r="CY2148" i="2"/>
  <c r="CY705" i="2"/>
  <c r="CR705" i="2"/>
  <c r="CY843" i="2"/>
  <c r="CR843" i="2"/>
  <c r="CR1428" i="2"/>
  <c r="CY1428" i="2"/>
  <c r="CR1603" i="2"/>
  <c r="CY1603" i="2"/>
  <c r="CR2362" i="2"/>
  <c r="CY2362" i="2"/>
  <c r="CR2513" i="2"/>
  <c r="CY2513" i="2"/>
  <c r="CR1546" i="2"/>
  <c r="CY1546" i="2"/>
  <c r="CY1146" i="2"/>
  <c r="CR1146" i="2"/>
  <c r="CY525" i="2"/>
  <c r="CR525" i="2"/>
  <c r="CY96" i="2"/>
  <c r="CR96" i="2"/>
  <c r="CR576" i="2"/>
  <c r="CY576" i="2"/>
  <c r="CR175" i="2"/>
  <c r="CY175" i="2"/>
  <c r="CR1191" i="2"/>
  <c r="CY1191" i="2"/>
  <c r="CY72" i="2"/>
  <c r="CR72" i="2"/>
  <c r="CY2523" i="2"/>
  <c r="CR2523" i="2"/>
  <c r="CR1898" i="2"/>
  <c r="CY1898" i="2"/>
  <c r="CY909" i="2"/>
  <c r="CR909" i="2"/>
  <c r="CY307" i="2"/>
  <c r="CR307" i="2"/>
  <c r="CY385" i="2"/>
  <c r="CR385" i="2"/>
  <c r="CR1280" i="2"/>
  <c r="CY1280" i="2"/>
  <c r="CR2133" i="2"/>
  <c r="CY2133" i="2"/>
  <c r="CY111" i="2"/>
  <c r="CR111" i="2"/>
  <c r="CR1251" i="2"/>
  <c r="CY1251" i="2"/>
  <c r="CR615" i="2"/>
  <c r="CY615" i="2"/>
  <c r="CR1039" i="2"/>
  <c r="CY1039" i="2"/>
  <c r="CY903" i="2"/>
  <c r="CR903" i="2"/>
  <c r="CY1250" i="2"/>
  <c r="CR1250" i="2"/>
  <c r="CY1858" i="2"/>
  <c r="CR1858" i="2"/>
  <c r="CR1590" i="2"/>
  <c r="CY1590" i="2"/>
  <c r="CR770" i="2"/>
  <c r="CY770" i="2"/>
  <c r="CR2366" i="2"/>
  <c r="CY2366" i="2"/>
  <c r="CY2137" i="2"/>
  <c r="CR2137" i="2"/>
  <c r="CR2368" i="2"/>
  <c r="CY2368" i="2"/>
  <c r="CY1637" i="2"/>
  <c r="CR1637" i="2"/>
  <c r="CY2581" i="2"/>
  <c r="CR2581" i="2"/>
  <c r="CY1663" i="2"/>
  <c r="CR1663" i="2"/>
  <c r="CY1003" i="2"/>
  <c r="CR1003" i="2"/>
  <c r="CR2196" i="2"/>
  <c r="CY2196" i="2"/>
  <c r="CV868" i="2"/>
  <c r="CY2525" i="2"/>
  <c r="CR2525" i="2"/>
  <c r="CR223" i="2"/>
  <c r="CY223" i="2"/>
  <c r="CY2130" i="2"/>
  <c r="CR2130" i="2"/>
  <c r="CR1498" i="2"/>
  <c r="CY1498" i="2"/>
  <c r="CR1671" i="2"/>
  <c r="CY1671" i="2"/>
  <c r="CV821" i="2"/>
  <c r="CR272" i="2"/>
  <c r="CY272" i="2"/>
  <c r="CY976" i="2"/>
  <c r="CR976" i="2"/>
  <c r="CR783" i="2"/>
  <c r="CY783" i="2"/>
  <c r="CY781" i="2"/>
  <c r="CR781" i="2"/>
  <c r="CR849" i="2"/>
  <c r="CY849" i="2"/>
  <c r="CR2598" i="2"/>
  <c r="CY2598" i="2"/>
  <c r="CR1421" i="2"/>
  <c r="CY1421" i="2"/>
  <c r="CY2335" i="2"/>
  <c r="CR2335" i="2"/>
  <c r="CY2216" i="2"/>
  <c r="CR2216" i="2"/>
  <c r="CY468" i="2"/>
  <c r="CR468" i="2"/>
  <c r="CY1183" i="2"/>
  <c r="CR1183" i="2"/>
  <c r="CY659" i="2"/>
  <c r="CR659" i="2"/>
  <c r="CY487" i="2"/>
  <c r="CR487" i="2"/>
  <c r="CR78" i="2"/>
  <c r="CY78" i="2"/>
  <c r="CR757" i="2"/>
  <c r="CY757" i="2"/>
  <c r="CY1577" i="2"/>
  <c r="CR1577" i="2"/>
  <c r="CY336" i="2"/>
  <c r="CR336" i="2"/>
  <c r="CY442" i="2"/>
  <c r="CR442" i="2"/>
  <c r="CR788" i="2"/>
  <c r="CY788" i="2"/>
  <c r="CY995" i="2"/>
  <c r="CR995" i="2"/>
  <c r="CR630" i="2"/>
  <c r="CY630" i="2"/>
  <c r="CY2072" i="2"/>
  <c r="CR2072" i="2"/>
  <c r="CY1800" i="2"/>
  <c r="CR1800" i="2"/>
  <c r="CV764" i="2"/>
  <c r="CV600" i="2"/>
  <c r="CV2382" i="2"/>
  <c r="CV741" i="2"/>
  <c r="CY1454" i="2"/>
  <c r="CR1454" i="2"/>
  <c r="CV668" i="2"/>
  <c r="CR861" i="2"/>
  <c r="CY861" i="2"/>
  <c r="CV1557" i="2"/>
  <c r="CY26" i="2"/>
  <c r="CR26" i="2"/>
  <c r="CY12" i="2"/>
  <c r="CR12" i="2"/>
  <c r="CR25" i="2"/>
  <c r="CY25" i="2"/>
  <c r="CV1310" i="2"/>
  <c r="CV1541" i="2"/>
  <c r="CY398" i="2"/>
  <c r="CR398" i="2"/>
  <c r="CV458" i="2"/>
  <c r="CY1243" i="2"/>
  <c r="CR1243" i="2"/>
  <c r="CY2365" i="2"/>
  <c r="CR2365" i="2"/>
  <c r="CV1763" i="2"/>
  <c r="CR2129" i="2"/>
  <c r="CY2129" i="2"/>
  <c r="CV256" i="2"/>
  <c r="CR2603" i="2"/>
  <c r="CY2603" i="2"/>
  <c r="CR228" i="2"/>
  <c r="CY228" i="2"/>
  <c r="CY404" i="2"/>
  <c r="CR404" i="2"/>
  <c r="CV1393" i="2"/>
  <c r="CY641" i="2"/>
  <c r="CR641" i="2"/>
  <c r="CR813" i="2"/>
  <c r="CY813" i="2"/>
  <c r="CV737" i="2"/>
  <c r="CV2435" i="2"/>
  <c r="CV1622" i="2"/>
  <c r="CY2329" i="2"/>
  <c r="CR2329" i="2"/>
  <c r="CY148" i="2"/>
  <c r="CR148" i="2"/>
  <c r="CR598" i="2"/>
  <c r="CY598" i="2"/>
  <c r="CV2442" i="2"/>
  <c r="CV1650" i="2"/>
  <c r="CV2557" i="2"/>
  <c r="CR870" i="2"/>
  <c r="CY870" i="2"/>
  <c r="CY1723" i="2"/>
  <c r="CR1723" i="2"/>
  <c r="CR1907" i="2"/>
  <c r="CY1907" i="2"/>
  <c r="CR1619" i="2"/>
  <c r="CY1619" i="2"/>
  <c r="CY2396" i="2"/>
  <c r="CR2396" i="2"/>
  <c r="CY105" i="2"/>
  <c r="CR105" i="2"/>
  <c r="CR1532" i="2"/>
  <c r="CY1532" i="2"/>
  <c r="CR920" i="2"/>
  <c r="CY920" i="2"/>
  <c r="CV768" i="2"/>
  <c r="CY1844" i="2"/>
  <c r="CR1844" i="2"/>
  <c r="CV358" i="2"/>
  <c r="CR1551" i="2"/>
  <c r="CY1551" i="2"/>
  <c r="CR1906" i="2"/>
  <c r="CY1906" i="2"/>
  <c r="CR1521" i="2"/>
  <c r="CY1521" i="2"/>
  <c r="CY1371" i="2"/>
  <c r="CR1371" i="2"/>
  <c r="CV1618" i="2"/>
  <c r="CV1574" i="2"/>
  <c r="CY2447" i="2"/>
  <c r="CR2447" i="2"/>
  <c r="CV1545" i="2"/>
  <c r="CV1095" i="2"/>
  <c r="CY324" i="2"/>
  <c r="CR324" i="2"/>
  <c r="CV1633" i="2"/>
  <c r="CR1375" i="2"/>
  <c r="CY1375" i="2"/>
  <c r="CR181" i="2"/>
  <c r="CY181" i="2"/>
  <c r="CR2470" i="2"/>
  <c r="CY2470" i="2"/>
  <c r="CY979" i="2"/>
  <c r="CR979" i="2"/>
  <c r="CR426" i="2"/>
  <c r="CY426" i="2"/>
  <c r="CY553" i="2"/>
  <c r="CR553" i="2"/>
  <c r="CV2454" i="2"/>
  <c r="CV63" i="2"/>
  <c r="CY2122" i="2"/>
  <c r="CR2122" i="2"/>
  <c r="CR267" i="2"/>
  <c r="CY267" i="2"/>
  <c r="CY1511" i="2"/>
  <c r="CR1511" i="2"/>
  <c r="CV2527" i="2"/>
  <c r="CR2428" i="2"/>
  <c r="CY2428" i="2"/>
  <c r="CV240" i="2"/>
  <c r="CR802" i="2"/>
  <c r="CY802" i="2"/>
  <c r="CV968" i="2"/>
  <c r="CR835" i="2"/>
  <c r="CY835" i="2"/>
  <c r="CV488" i="2"/>
  <c r="CR957" i="2"/>
  <c r="CY957" i="2"/>
  <c r="CV1514" i="2"/>
  <c r="CR2100" i="2"/>
  <c r="CY2100" i="2"/>
  <c r="CV2613" i="2"/>
  <c r="CR892" i="2"/>
  <c r="CY892" i="2"/>
  <c r="CV1007" i="2"/>
  <c r="CY1774" i="2"/>
  <c r="CR1774" i="2"/>
  <c r="CY1707" i="2"/>
  <c r="CR1707" i="2"/>
  <c r="CR446" i="2"/>
  <c r="CY446" i="2"/>
  <c r="CV2312" i="2"/>
  <c r="CV673" i="2"/>
  <c r="CY266" i="2"/>
  <c r="CR266" i="2"/>
  <c r="CY2227" i="2"/>
  <c r="CR2227" i="2"/>
  <c r="CR2313" i="2"/>
  <c r="CY2313" i="2"/>
  <c r="CY1512" i="2"/>
  <c r="CR1512" i="2"/>
  <c r="CR1504" i="2"/>
  <c r="CY1504" i="2"/>
  <c r="CR872" i="2"/>
  <c r="CY872" i="2"/>
  <c r="CY1330" i="2"/>
  <c r="CR1330" i="2"/>
  <c r="CR2142" i="2"/>
  <c r="CY2142" i="2"/>
  <c r="CR317" i="2"/>
  <c r="CY317" i="2"/>
  <c r="CY1437" i="2"/>
  <c r="CR1437" i="2"/>
  <c r="CY831" i="2"/>
  <c r="CR831" i="2"/>
  <c r="CY1789" i="2"/>
  <c r="CR1789" i="2"/>
  <c r="CR1801" i="2"/>
  <c r="CY1801" i="2"/>
  <c r="CY661" i="2"/>
  <c r="CR661" i="2"/>
  <c r="CY1776" i="2"/>
  <c r="CR1776" i="2"/>
  <c r="CY120" i="2"/>
  <c r="CR120" i="2"/>
  <c r="CY1918" i="2"/>
  <c r="CR1918" i="2"/>
  <c r="CY695" i="2"/>
  <c r="CR695" i="2"/>
  <c r="CR52" i="2"/>
  <c r="CY52" i="2"/>
  <c r="CY168" i="2"/>
  <c r="CR168" i="2"/>
  <c r="CY1990" i="2"/>
  <c r="CR1990" i="2"/>
  <c r="CV276" i="2"/>
  <c r="CR1052" i="2"/>
  <c r="CY1052" i="2"/>
  <c r="CR1456" i="2"/>
  <c r="CY1456" i="2"/>
  <c r="CR2073" i="2"/>
  <c r="CY2073" i="2"/>
  <c r="CY1005" i="2"/>
  <c r="CR1005" i="2"/>
  <c r="CY2198" i="2"/>
  <c r="CR2198" i="2"/>
  <c r="CY465" i="2"/>
  <c r="CR465" i="2"/>
  <c r="CR1110" i="2"/>
  <c r="CY1110" i="2"/>
  <c r="CY1887" i="2"/>
  <c r="CR1887" i="2"/>
  <c r="CR274" i="2"/>
  <c r="CY274" i="2"/>
  <c r="CY1226" i="2"/>
  <c r="CR1226" i="2"/>
  <c r="CY1414" i="2"/>
  <c r="CR1414" i="2"/>
  <c r="CY2092" i="2"/>
  <c r="CR2092" i="2"/>
  <c r="CY310" i="2"/>
  <c r="CR310" i="2"/>
  <c r="CR2209" i="2"/>
  <c r="CY2209" i="2"/>
  <c r="CR729" i="2"/>
  <c r="CY729" i="2"/>
  <c r="CY2392" i="2"/>
  <c r="CR2392" i="2"/>
  <c r="CY812" i="2"/>
  <c r="CR812" i="2"/>
  <c r="CR913" i="2"/>
  <c r="CY913" i="2"/>
  <c r="CR405" i="2"/>
  <c r="CY405" i="2"/>
  <c r="CY352" i="2"/>
  <c r="CR352" i="2"/>
  <c r="CR246" i="2"/>
  <c r="CY246" i="2"/>
  <c r="CR774" i="2"/>
  <c r="CY774" i="2"/>
  <c r="CY2008" i="2"/>
  <c r="CR2008" i="2"/>
  <c r="CR2577" i="2"/>
  <c r="CY2577" i="2"/>
  <c r="CR2015" i="2"/>
  <c r="CY2015" i="2"/>
  <c r="CR797" i="2"/>
  <c r="CY797" i="2"/>
  <c r="CY1927" i="2"/>
  <c r="CR1927" i="2"/>
  <c r="CR294" i="2"/>
  <c r="CY294" i="2"/>
  <c r="CY189" i="2"/>
  <c r="CR189" i="2"/>
  <c r="CY153" i="2"/>
  <c r="CR153" i="2"/>
  <c r="CR772" i="2"/>
  <c r="CY772" i="2"/>
  <c r="CY481" i="2"/>
  <c r="CR481" i="2"/>
  <c r="CY378" i="2"/>
  <c r="CR378" i="2"/>
  <c r="CY1961" i="2"/>
  <c r="CR1961" i="2"/>
  <c r="CR2319" i="2"/>
  <c r="CY2319" i="2"/>
  <c r="CY621" i="2"/>
  <c r="CR621" i="2"/>
  <c r="CR1739" i="2"/>
  <c r="CY1739" i="2"/>
  <c r="CY213" i="2"/>
  <c r="CR213" i="2"/>
  <c r="CY978" i="2"/>
  <c r="CR978" i="2"/>
  <c r="CY1877" i="2"/>
  <c r="CR1877" i="2"/>
  <c r="CY2218" i="2"/>
  <c r="CR2218" i="2"/>
  <c r="CY1880" i="2"/>
  <c r="CR1880" i="2"/>
  <c r="CY2125" i="2"/>
  <c r="CR2125" i="2"/>
  <c r="CR2280" i="2"/>
  <c r="CY2280" i="2"/>
  <c r="CR829" i="2"/>
  <c r="CY829" i="2"/>
  <c r="CY24" i="2"/>
  <c r="CR24" i="2"/>
  <c r="CY77" i="2"/>
  <c r="CR77" i="2"/>
  <c r="CR547" i="2"/>
  <c r="CY547" i="2"/>
  <c r="CR2101" i="2"/>
  <c r="CY2101" i="2"/>
  <c r="CY1535" i="2"/>
  <c r="CR1535" i="2"/>
  <c r="CY876" i="2"/>
  <c r="CR876" i="2"/>
  <c r="CR879" i="2"/>
  <c r="CY879" i="2"/>
  <c r="CR1219" i="2"/>
  <c r="CY1219" i="2"/>
  <c r="CY691" i="2"/>
  <c r="CR691" i="2"/>
  <c r="CR112" i="2"/>
  <c r="CY112" i="2"/>
  <c r="CY1741" i="2"/>
  <c r="CR1741" i="2"/>
  <c r="CY470" i="2"/>
  <c r="CR470" i="2"/>
  <c r="CR408" i="2"/>
  <c r="CY408" i="2"/>
  <c r="CY1947" i="2"/>
  <c r="CR1947" i="2"/>
  <c r="CR2170" i="2"/>
  <c r="CY2170" i="2"/>
  <c r="CY833" i="2"/>
  <c r="CR833" i="2"/>
  <c r="CY2450" i="2"/>
  <c r="CR2450" i="2"/>
  <c r="CR1688" i="2"/>
  <c r="CY1688" i="2"/>
  <c r="CR1071" i="2"/>
  <c r="CY1071" i="2"/>
  <c r="CY2181" i="2"/>
  <c r="CR2181" i="2"/>
  <c r="CR2599" i="2"/>
  <c r="CY2599" i="2"/>
  <c r="CR501" i="2"/>
  <c r="CY501" i="2"/>
  <c r="CY1471" i="2"/>
  <c r="CR1471" i="2"/>
  <c r="CR655" i="2"/>
  <c r="CY655" i="2"/>
  <c r="CR895" i="2"/>
  <c r="CY895" i="2"/>
  <c r="CY1125" i="2"/>
  <c r="CR1125" i="2"/>
  <c r="CR2074" i="2"/>
  <c r="CY2074" i="2"/>
  <c r="CY74" i="2"/>
  <c r="CR74" i="2"/>
  <c r="CR1044" i="2"/>
  <c r="CY1044" i="2"/>
  <c r="CY2225" i="2"/>
  <c r="CR2225" i="2"/>
  <c r="CY2030" i="2"/>
  <c r="CR2030" i="2"/>
  <c r="CR2488" i="2"/>
  <c r="CY2488" i="2"/>
  <c r="CR2026" i="2"/>
  <c r="CY2026" i="2"/>
  <c r="CY1170" i="2"/>
  <c r="CR1170" i="2"/>
  <c r="CY32" i="2"/>
  <c r="CR32" i="2"/>
  <c r="CY1913" i="2"/>
  <c r="CR1913" i="2"/>
  <c r="CY2150" i="2"/>
  <c r="CR2150" i="2"/>
  <c r="CR1808" i="2"/>
  <c r="CY1808" i="2"/>
  <c r="CR2468" i="2"/>
  <c r="CY2468" i="2"/>
  <c r="CY138" i="2"/>
  <c r="CR138" i="2"/>
  <c r="CR949" i="2"/>
  <c r="CY949" i="2"/>
  <c r="CY1098" i="2"/>
  <c r="CR1098" i="2"/>
  <c r="CY1463" i="2"/>
  <c r="CR1463" i="2"/>
  <c r="CY1916" i="2"/>
  <c r="CR1916" i="2"/>
  <c r="CR1298" i="2"/>
  <c r="CY1298" i="2"/>
  <c r="CR1430" i="2"/>
  <c r="CY1430" i="2"/>
  <c r="CY719" i="2"/>
  <c r="CR719" i="2"/>
  <c r="CR2044" i="2"/>
  <c r="CY2044" i="2"/>
  <c r="CY2231" i="2"/>
  <c r="CR2231" i="2"/>
  <c r="CY2482" i="2"/>
  <c r="CR2482" i="2"/>
  <c r="CR2233" i="2"/>
  <c r="CY2233" i="2"/>
  <c r="CY1540" i="2"/>
  <c r="CR1540" i="2"/>
  <c r="CY400" i="2"/>
  <c r="CR400" i="2"/>
  <c r="CR234" i="2"/>
  <c r="CY234" i="2"/>
  <c r="CY2139" i="2"/>
  <c r="CR2139" i="2"/>
  <c r="CR2478" i="2"/>
  <c r="CY2478" i="2"/>
  <c r="CR2309" i="2"/>
  <c r="CY2309" i="2"/>
  <c r="CY2469" i="2"/>
  <c r="CR2469" i="2"/>
  <c r="CR2212" i="2"/>
  <c r="CY2212" i="2"/>
  <c r="CY2411" i="2"/>
  <c r="CR2411" i="2"/>
  <c r="CR2562" i="2"/>
  <c r="CY2562" i="2"/>
  <c r="CY2132" i="2"/>
  <c r="CR2132" i="2"/>
  <c r="CR2566" i="2"/>
  <c r="CY2566" i="2"/>
  <c r="CY1914" i="2"/>
  <c r="CR1914" i="2"/>
  <c r="CY455" i="2"/>
  <c r="CR455" i="2"/>
  <c r="CR633" i="2"/>
  <c r="CY633" i="2"/>
  <c r="CR109" i="2"/>
  <c r="CY109" i="2"/>
  <c r="CY629" i="2"/>
  <c r="CR629" i="2"/>
  <c r="CY1494" i="2"/>
  <c r="CR1494" i="2"/>
  <c r="CY2422" i="2"/>
  <c r="CR2422" i="2"/>
  <c r="CY1317" i="2"/>
  <c r="CR1317" i="2"/>
  <c r="CR327" i="2"/>
  <c r="CY327" i="2"/>
  <c r="CR1476" i="2"/>
  <c r="CY1476" i="2"/>
  <c r="CR1496" i="2"/>
  <c r="CY1496" i="2"/>
  <c r="CR1691" i="2"/>
  <c r="CY1691" i="2"/>
  <c r="CV1730" i="2"/>
  <c r="CY959" i="2"/>
  <c r="CR959" i="2"/>
  <c r="CR1062" i="2"/>
  <c r="CY1062" i="2"/>
  <c r="CY1598" i="2"/>
  <c r="CR1598" i="2"/>
  <c r="CR2520" i="2"/>
  <c r="CY2520" i="2"/>
  <c r="CY2173" i="2"/>
  <c r="CR2173" i="2"/>
  <c r="CY1127" i="2"/>
  <c r="CR1127" i="2"/>
  <c r="CY2509" i="2"/>
  <c r="CR2509" i="2"/>
  <c r="CY1904" i="2"/>
  <c r="CR1904" i="2"/>
  <c r="CR570" i="2"/>
  <c r="CY570" i="2"/>
  <c r="CY2033" i="2"/>
  <c r="CR2033" i="2"/>
  <c r="CR2479" i="2"/>
  <c r="CY2479" i="2"/>
  <c r="CY3" i="2"/>
  <c r="CR3" i="2"/>
  <c r="CY318" i="2"/>
  <c r="CR318" i="2"/>
  <c r="CR1222" i="2"/>
  <c r="CY1222" i="2"/>
  <c r="CR1145" i="2"/>
  <c r="CY1145" i="2"/>
  <c r="CY1082" i="2"/>
  <c r="CR1082" i="2"/>
  <c r="CR1099" i="2"/>
  <c r="CY1099" i="2"/>
  <c r="CY939" i="2"/>
  <c r="CR939" i="2"/>
  <c r="CY572" i="2"/>
  <c r="CR572" i="2"/>
  <c r="CY2279" i="2"/>
  <c r="CR2279" i="2"/>
  <c r="CR392" i="2"/>
  <c r="CY392" i="2"/>
  <c r="CY992" i="2"/>
  <c r="CR992" i="2"/>
  <c r="CR2487" i="2"/>
  <c r="CY2487" i="2"/>
  <c r="CY669" i="2"/>
  <c r="CR669" i="2"/>
  <c r="CR2489" i="2"/>
  <c r="CY2489" i="2"/>
  <c r="CR1008" i="2"/>
  <c r="CY1008" i="2"/>
  <c r="CR2434" i="2"/>
  <c r="CY2434" i="2"/>
  <c r="CR1977" i="2"/>
  <c r="CY1977" i="2"/>
  <c r="CR1683" i="2"/>
  <c r="CY1683" i="2"/>
  <c r="CR309" i="2"/>
  <c r="CY309" i="2"/>
  <c r="CR581" i="2"/>
  <c r="CY581" i="2"/>
  <c r="CY2249" i="2"/>
  <c r="CR2249" i="2"/>
  <c r="CR1415" i="2"/>
  <c r="CY1415" i="2"/>
  <c r="CY241" i="2"/>
  <c r="CR241" i="2"/>
  <c r="CY1122" i="2"/>
  <c r="CR1122" i="2"/>
  <c r="CR2544" i="2"/>
  <c r="CY2544" i="2"/>
  <c r="CY1855" i="2"/>
  <c r="CR1855" i="2"/>
  <c r="CR236" i="2"/>
  <c r="CY236" i="2"/>
  <c r="CR144" i="2"/>
  <c r="CY144" i="2"/>
  <c r="CY1284" i="2"/>
  <c r="CR1284" i="2"/>
  <c r="CY961" i="2"/>
  <c r="CR961" i="2"/>
  <c r="CR292" i="2"/>
  <c r="CY292" i="2"/>
  <c r="CR1897" i="2"/>
  <c r="CY1897" i="2"/>
  <c r="CR1941" i="2"/>
  <c r="CY1941" i="2"/>
  <c r="CR2282" i="2"/>
  <c r="CY2282" i="2"/>
  <c r="CR1759" i="2"/>
  <c r="CY1759" i="2"/>
  <c r="CR1912" i="2"/>
  <c r="CY1912" i="2"/>
  <c r="CR134" i="2"/>
  <c r="CY134" i="2"/>
  <c r="CY814" i="2"/>
  <c r="CR814" i="2"/>
  <c r="CR1749" i="2"/>
  <c r="CY1749" i="2"/>
  <c r="CY2466" i="2"/>
  <c r="CR2466" i="2"/>
  <c r="CR1689" i="2"/>
  <c r="CY1689" i="2"/>
  <c r="CR573" i="2"/>
  <c r="CY573" i="2"/>
  <c r="CY699" i="2"/>
  <c r="CR699" i="2"/>
  <c r="CR594" i="2"/>
  <c r="CY594" i="2"/>
  <c r="CY368" i="2"/>
  <c r="CR368" i="2"/>
  <c r="CR1118" i="2"/>
  <c r="CY1118" i="2"/>
  <c r="CY2022" i="2"/>
  <c r="CR2022" i="2"/>
  <c r="CR955" i="2"/>
  <c r="CY955" i="2"/>
  <c r="CY755" i="2"/>
  <c r="CR755" i="2"/>
  <c r="CY343" i="2"/>
  <c r="CR343" i="2"/>
  <c r="CY2554" i="2"/>
  <c r="CR2554" i="2"/>
  <c r="CR1473" i="2"/>
  <c r="CY1473" i="2"/>
  <c r="CR1107" i="2"/>
  <c r="CY1107" i="2"/>
  <c r="CR424" i="2"/>
  <c r="CY424" i="2"/>
  <c r="CR268" i="2"/>
  <c r="CY268" i="2"/>
  <c r="CR1060" i="2"/>
  <c r="CY1060" i="2"/>
  <c r="CR645" i="2"/>
  <c r="CY645" i="2"/>
  <c r="CY1328" i="2"/>
  <c r="CR1328" i="2"/>
  <c r="CY1265" i="2"/>
  <c r="CR1265" i="2"/>
  <c r="CY1026" i="2"/>
  <c r="CR1026" i="2"/>
  <c r="CR1806" i="2"/>
  <c r="CY1806" i="2"/>
  <c r="CR382" i="2"/>
  <c r="CY382" i="2"/>
  <c r="CR2458" i="2"/>
  <c r="CY2458" i="2"/>
  <c r="CR1957" i="2"/>
  <c r="CY1957" i="2"/>
  <c r="CY545" i="2"/>
  <c r="CR545" i="2"/>
  <c r="CR1731" i="2"/>
  <c r="CY1731" i="2"/>
  <c r="CR1159" i="2"/>
  <c r="CY1159" i="2"/>
  <c r="CY83" i="2"/>
  <c r="CR83" i="2"/>
  <c r="CY1790" i="2"/>
  <c r="CR1790" i="2"/>
  <c r="CY314" i="2"/>
  <c r="CR314" i="2"/>
  <c r="CY1834" i="2"/>
  <c r="CR1834" i="2"/>
  <c r="CR2293" i="2"/>
  <c r="CY2293" i="2"/>
  <c r="CY981" i="2"/>
  <c r="CR981" i="2"/>
  <c r="CY194" i="2"/>
  <c r="CR194" i="2"/>
  <c r="CY1474" i="2"/>
  <c r="CR1474" i="2"/>
  <c r="CV557" i="2"/>
  <c r="CY219" i="2"/>
  <c r="CR219" i="2"/>
  <c r="CR1083" i="2"/>
  <c r="CY1083" i="2"/>
  <c r="CY585" i="2"/>
  <c r="CR585" i="2"/>
  <c r="CY1820" i="2"/>
  <c r="CR1820" i="2"/>
  <c r="CY767" i="2"/>
  <c r="CR767" i="2"/>
  <c r="CY476" i="2"/>
  <c r="CR476" i="2"/>
  <c r="CR1218" i="2"/>
  <c r="CY1218" i="2"/>
  <c r="CR1018" i="2"/>
  <c r="CY1018" i="2"/>
  <c r="CY2085" i="2"/>
  <c r="CR2085" i="2"/>
  <c r="CY940" i="2"/>
  <c r="CR940" i="2"/>
  <c r="CR1015" i="2"/>
  <c r="CY1015" i="2"/>
  <c r="CR2166" i="2"/>
  <c r="CY2166" i="2"/>
  <c r="CR1356" i="2"/>
  <c r="CY1356" i="2"/>
  <c r="CR667" i="2"/>
  <c r="CY667" i="2"/>
  <c r="CY113" i="2"/>
  <c r="CR113" i="2"/>
  <c r="CY649" i="2"/>
  <c r="CR649" i="2"/>
  <c r="CR901" i="2"/>
  <c r="CY901" i="2"/>
  <c r="CY2405" i="2"/>
  <c r="CR2405" i="2"/>
  <c r="CR1447" i="2"/>
  <c r="CY1447" i="2"/>
  <c r="CY962" i="2"/>
  <c r="CR962" i="2"/>
  <c r="CY2561" i="2"/>
  <c r="CR2561" i="2"/>
  <c r="CR1874" i="2"/>
  <c r="CY1874" i="2"/>
  <c r="CR137" i="2"/>
  <c r="CY137" i="2"/>
  <c r="CY2111" i="2"/>
  <c r="CR2111" i="2"/>
  <c r="CR2023" i="2"/>
  <c r="CY2023" i="2"/>
  <c r="CY264" i="2"/>
  <c r="CR264" i="2"/>
  <c r="CY1701" i="2"/>
  <c r="CR1701" i="2"/>
  <c r="CR2086" i="2"/>
  <c r="CY2086" i="2"/>
  <c r="CR1134" i="2"/>
  <c r="CY1134" i="2"/>
  <c r="CR1306" i="2"/>
  <c r="CY1306" i="2"/>
  <c r="CY1227" i="2"/>
  <c r="CR1227" i="2"/>
  <c r="CY1771" i="2"/>
  <c r="CR1771" i="2"/>
  <c r="CR1799" i="2"/>
  <c r="CY1799" i="2"/>
  <c r="CR2395" i="2"/>
  <c r="CY2395" i="2"/>
  <c r="CY1684" i="2"/>
  <c r="CR1684" i="2"/>
  <c r="CY2096" i="2"/>
  <c r="CR2096" i="2"/>
  <c r="CR1929" i="2"/>
  <c r="CY1929" i="2"/>
  <c r="CY1823" i="2"/>
  <c r="CR1823" i="2"/>
  <c r="CR1911" i="2"/>
  <c r="CY1911" i="2"/>
  <c r="CY1591" i="2"/>
  <c r="CR1591" i="2"/>
  <c r="CR2412" i="2"/>
  <c r="CY2412" i="2"/>
  <c r="CR2080" i="2"/>
  <c r="CY2080" i="2"/>
  <c r="CR2238" i="2"/>
  <c r="CY2238" i="2"/>
  <c r="CY2243" i="2"/>
  <c r="CR2243" i="2"/>
  <c r="CY379" i="2"/>
  <c r="CR379" i="2"/>
  <c r="CY1975" i="2"/>
  <c r="CR1975" i="2"/>
  <c r="CR1879" i="2"/>
  <c r="CY1879" i="2"/>
  <c r="CV1657" i="2"/>
  <c r="CY1216" i="2"/>
  <c r="CR1216" i="2"/>
  <c r="CY1431" i="2"/>
  <c r="CR1431" i="2"/>
  <c r="CY637" i="2"/>
  <c r="CR637" i="2"/>
  <c r="CR335" i="2"/>
  <c r="CY335" i="2"/>
  <c r="CR5" i="2"/>
  <c r="CY5" i="2"/>
  <c r="CR1059" i="2"/>
  <c r="CY1059" i="2"/>
  <c r="CY330" i="2"/>
  <c r="CR330" i="2"/>
  <c r="CY1866" i="2"/>
  <c r="CR1866" i="2"/>
  <c r="CY2052" i="2"/>
  <c r="CR2052" i="2"/>
  <c r="CY1695" i="2"/>
  <c r="CR1695" i="2"/>
  <c r="CR2463" i="2"/>
  <c r="CY2463" i="2"/>
  <c r="CY2563" i="2"/>
  <c r="CR2563" i="2"/>
  <c r="CY1586" i="2"/>
  <c r="CR1586" i="2"/>
  <c r="CR558" i="2"/>
  <c r="CY558" i="2"/>
  <c r="CY2381" i="2"/>
  <c r="CR2381" i="2"/>
  <c r="CV2094" i="2"/>
  <c r="CR2418" i="2"/>
  <c r="CY2418" i="2"/>
  <c r="CY994" i="2"/>
  <c r="CR994" i="2"/>
  <c r="CY1630" i="2"/>
  <c r="CR1630" i="2"/>
  <c r="CY1258" i="2"/>
  <c r="CR1258" i="2"/>
  <c r="CR1109" i="2"/>
  <c r="CY1109" i="2"/>
  <c r="CY402" i="2"/>
  <c r="CR402" i="2"/>
  <c r="CV660" i="2"/>
  <c r="CV1307" i="2"/>
  <c r="CR188" i="2"/>
  <c r="CY188" i="2"/>
  <c r="CY725" i="2"/>
  <c r="CR725" i="2"/>
  <c r="CY2177" i="2"/>
  <c r="CR2177" i="2"/>
  <c r="CR1169" i="2"/>
  <c r="CY1169" i="2"/>
  <c r="CR933" i="2"/>
  <c r="CY933" i="2"/>
  <c r="CR824" i="2"/>
  <c r="CY824" i="2"/>
  <c r="CV2578" i="2"/>
  <c r="CY457" i="2"/>
  <c r="CR457" i="2"/>
  <c r="CV2571" i="2"/>
  <c r="CY610" i="2"/>
  <c r="CR610" i="2"/>
  <c r="CV1764" i="2"/>
  <c r="CY247" i="2"/>
  <c r="CR247" i="2"/>
  <c r="CR2060" i="2"/>
  <c r="CY2060" i="2"/>
  <c r="CY887" i="2"/>
  <c r="CR887" i="2"/>
  <c r="CY1404" i="2"/>
  <c r="CR1404" i="2"/>
  <c r="CY126" i="2"/>
  <c r="CR126" i="2"/>
  <c r="CY1296" i="2"/>
  <c r="CR1296" i="2"/>
  <c r="CR811" i="2"/>
  <c r="CY811" i="2"/>
  <c r="CY1260" i="2"/>
  <c r="CR1260" i="2"/>
  <c r="CR640" i="2"/>
  <c r="CY640" i="2"/>
  <c r="CR1700" i="2"/>
  <c r="CY1700" i="2"/>
  <c r="CY1487" i="2"/>
  <c r="CR1487" i="2"/>
  <c r="CY2230" i="2"/>
  <c r="CR2230" i="2"/>
  <c r="CY1566" i="2"/>
  <c r="CR1566" i="2"/>
  <c r="CR1682" i="2"/>
  <c r="CY1682" i="2"/>
  <c r="CR925" i="2"/>
  <c r="CY925" i="2"/>
  <c r="CY1162" i="2"/>
  <c r="CR1162" i="2"/>
  <c r="CV1482" i="2"/>
  <c r="CY2117" i="2"/>
  <c r="CR2117" i="2"/>
  <c r="CV2380" i="2"/>
  <c r="CY2251" i="2"/>
  <c r="CR2251" i="2"/>
  <c r="CY2099" i="2"/>
  <c r="CR2099" i="2"/>
  <c r="CY2419" i="2"/>
  <c r="CR2419" i="2"/>
  <c r="CY1903" i="2"/>
  <c r="CR1903" i="2"/>
  <c r="CY1301" i="2"/>
  <c r="CR1301" i="2"/>
  <c r="CR898" i="2"/>
  <c r="CY898" i="2"/>
  <c r="CY2193" i="2"/>
  <c r="CR2193" i="2"/>
  <c r="CR389" i="2"/>
  <c r="CY389" i="2"/>
  <c r="CY827" i="2"/>
  <c r="CR827" i="2"/>
  <c r="CY2572" i="2"/>
  <c r="CR2572" i="2"/>
  <c r="CY857" i="2"/>
  <c r="CR857" i="2"/>
  <c r="CR1433" i="2"/>
  <c r="CY1433" i="2"/>
  <c r="CV1119" i="2"/>
  <c r="CY423" i="2"/>
  <c r="CR423" i="2"/>
  <c r="CR220" i="2"/>
  <c r="CY220" i="2"/>
  <c r="CV563" i="2"/>
  <c r="CR2473" i="2"/>
  <c r="CY2473" i="2"/>
  <c r="CY2270" i="2"/>
  <c r="CR2270" i="2"/>
  <c r="CR2587" i="2"/>
  <c r="CY2587" i="2"/>
  <c r="CR2499" i="2"/>
  <c r="CY2499" i="2"/>
  <c r="CR2476" i="2"/>
  <c r="CY2476" i="2"/>
  <c r="CR2205" i="2"/>
  <c r="CY2205" i="2"/>
  <c r="CY1214" i="2"/>
  <c r="CR1214" i="2"/>
  <c r="CY364" i="2"/>
  <c r="CR364" i="2"/>
  <c r="CY288" i="2"/>
  <c r="CR288" i="2"/>
  <c r="CR554" i="2"/>
  <c r="CY554" i="2"/>
  <c r="CY1580" i="2"/>
  <c r="CR1580" i="2"/>
  <c r="CR1698" i="2"/>
  <c r="CY1698" i="2"/>
  <c r="CY349" i="2"/>
  <c r="CR349" i="2"/>
  <c r="CY2591" i="2"/>
  <c r="CR2591" i="2"/>
  <c r="CV1935" i="2"/>
  <c r="CV1626" i="2"/>
  <c r="CV2408" i="2"/>
  <c r="CR1245" i="2"/>
  <c r="CY1245" i="2"/>
  <c r="CV1144" i="2"/>
  <c r="CY619" i="2"/>
  <c r="CR619" i="2"/>
  <c r="CY2056" i="2"/>
  <c r="CR2056" i="2"/>
  <c r="CR475" i="2"/>
  <c r="CY475" i="2"/>
  <c r="CR193" i="2"/>
  <c r="CY193" i="2"/>
  <c r="CY769" i="2"/>
  <c r="CR769" i="2"/>
  <c r="CR2306" i="2"/>
  <c r="CY2306" i="2"/>
  <c r="CR1097" i="2"/>
  <c r="CY1097" i="2"/>
  <c r="CR1926" i="2"/>
  <c r="CY1926" i="2"/>
  <c r="CR2183" i="2"/>
  <c r="CY2183" i="2"/>
  <c r="CY341" i="2"/>
  <c r="CR341" i="2"/>
  <c r="CR2149" i="2"/>
  <c r="CY2149" i="2"/>
  <c r="CY393" i="2"/>
  <c r="CR393" i="2"/>
  <c r="CV1758" i="2"/>
  <c r="CR1475" i="2"/>
  <c r="CY1475" i="2"/>
  <c r="CV1194" i="2"/>
  <c r="CY1236" i="2"/>
  <c r="CR1236" i="2"/>
  <c r="CR57" i="2"/>
  <c r="CY57" i="2"/>
  <c r="CY2615" i="2"/>
  <c r="CR2615" i="2"/>
  <c r="CR1408" i="2"/>
  <c r="CY1408" i="2"/>
  <c r="CY344" i="2"/>
  <c r="CR344" i="2"/>
  <c r="CY2281" i="2"/>
  <c r="CR2281" i="2"/>
  <c r="CV2136" i="2"/>
  <c r="CR2349" i="2"/>
  <c r="CY2349" i="2"/>
  <c r="CY2027" i="2"/>
  <c r="CR2027" i="2"/>
  <c r="CR1084" i="2"/>
  <c r="CY1084" i="2"/>
  <c r="CV2065" i="2"/>
  <c r="CY551" i="2"/>
  <c r="CR551" i="2"/>
  <c r="CY41" i="2"/>
  <c r="CR41" i="2"/>
  <c r="CY1164" i="2"/>
  <c r="CR1164" i="2"/>
  <c r="CV850" i="2"/>
  <c r="CY2360" i="2"/>
  <c r="CR2360" i="2"/>
  <c r="CR1450" i="2"/>
  <c r="CY1450" i="2"/>
  <c r="CR638" i="2"/>
  <c r="CY638" i="2"/>
  <c r="CY2018" i="2"/>
  <c r="CR2018" i="2"/>
  <c r="CR1209" i="2"/>
  <c r="CY1209" i="2"/>
  <c r="CR928" i="2"/>
  <c r="CY928" i="2"/>
  <c r="CR2121" i="2"/>
  <c r="CY2121" i="2"/>
  <c r="CR747" i="2"/>
  <c r="CY747" i="2"/>
  <c r="CY1234" i="2"/>
  <c r="CR1234" i="2"/>
  <c r="CV210" i="2"/>
  <c r="CY422" i="2"/>
  <c r="CR422" i="2"/>
  <c r="CR1297" i="2"/>
  <c r="CY1297" i="2"/>
  <c r="CY2078" i="2"/>
  <c r="CR2078" i="2"/>
  <c r="CY612" i="2"/>
  <c r="CR612" i="2"/>
  <c r="CR2415" i="2"/>
  <c r="CY2415" i="2"/>
  <c r="CY2610" i="2"/>
  <c r="CR2610" i="2"/>
  <c r="CY2456" i="2"/>
  <c r="CR2456" i="2"/>
  <c r="CY1507" i="2"/>
  <c r="CR1507" i="2"/>
  <c r="CR847" i="2"/>
  <c r="CY847" i="2"/>
  <c r="CV2124" i="2"/>
  <c r="CR2070" i="2"/>
  <c r="CY2070" i="2"/>
  <c r="CR121" i="2"/>
  <c r="CY121" i="2"/>
  <c r="CY1804" i="2"/>
  <c r="CR1804" i="2"/>
  <c r="CR2583" i="2"/>
  <c r="CY2583" i="2"/>
  <c r="CR252" i="2"/>
  <c r="CY252" i="2"/>
  <c r="CY605" i="2"/>
  <c r="CR605" i="2"/>
  <c r="CY1114" i="2"/>
  <c r="CR1114" i="2"/>
  <c r="CR2440" i="2"/>
  <c r="CY2440" i="2"/>
  <c r="CY235" i="2"/>
  <c r="CR235" i="2"/>
  <c r="CY632" i="2"/>
  <c r="CR632" i="2"/>
  <c r="CR2235" i="2"/>
  <c r="CY2235" i="2"/>
  <c r="CY2242" i="2"/>
  <c r="CR2242" i="2"/>
  <c r="CY1670" i="2"/>
  <c r="CR1670" i="2"/>
  <c r="CR2002" i="2"/>
  <c r="CY2002" i="2"/>
  <c r="CY1675" i="2"/>
  <c r="CR1675" i="2"/>
  <c r="CY139" i="2"/>
  <c r="CR139" i="2"/>
  <c r="CY1020" i="2"/>
  <c r="CR1020" i="2"/>
  <c r="CY1338" i="2"/>
  <c r="CR1338" i="2"/>
  <c r="CY143" i="2"/>
  <c r="CR143" i="2"/>
  <c r="CR226" i="2"/>
  <c r="CY226" i="2"/>
  <c r="CR1351" i="2"/>
  <c r="CY1351" i="2"/>
  <c r="CY1826" i="2"/>
  <c r="CR1826" i="2"/>
  <c r="CR60" i="2"/>
  <c r="CY60" i="2"/>
  <c r="CY1818" i="2"/>
  <c r="CR1818" i="2"/>
  <c r="CR1816" i="2"/>
  <c r="CY1816" i="2"/>
  <c r="CV1615" i="2"/>
  <c r="CY733" i="2"/>
  <c r="CR733" i="2"/>
  <c r="CY533" i="2"/>
  <c r="CR533" i="2"/>
  <c r="CY1995" i="2"/>
  <c r="CR1995" i="2"/>
  <c r="CY2224" i="2"/>
  <c r="CR2224" i="2"/>
  <c r="CY2472" i="2"/>
  <c r="CR2472" i="2"/>
  <c r="CY1883" i="2"/>
  <c r="CR1883" i="2"/>
  <c r="CY2315" i="2"/>
  <c r="CR2315" i="2"/>
  <c r="CY2168" i="2"/>
  <c r="CR2168" i="2"/>
  <c r="CY1050" i="2"/>
  <c r="CR1050" i="2"/>
  <c r="CR2425" i="2"/>
  <c r="CY2425" i="2"/>
  <c r="CR1872" i="2"/>
  <c r="CY1872" i="2"/>
  <c r="CR1381" i="2"/>
  <c r="CY1381" i="2"/>
  <c r="CV989" i="2"/>
  <c r="CY749" i="2"/>
  <c r="CR749" i="2"/>
  <c r="CY203" i="2"/>
  <c r="CR203" i="2"/>
  <c r="CV46" i="2"/>
  <c r="CR474" i="2"/>
  <c r="CY474" i="2"/>
  <c r="CR73" i="2"/>
  <c r="CY73" i="2"/>
  <c r="CY899" i="2"/>
  <c r="CR899" i="2"/>
  <c r="CR1275" i="2"/>
  <c r="CY1275" i="2"/>
  <c r="CR464" i="2"/>
  <c r="CY464" i="2"/>
  <c r="CY2354" i="2"/>
  <c r="CR2354" i="2"/>
  <c r="CR2012" i="2"/>
  <c r="CY2012" i="2"/>
  <c r="CY1105" i="2"/>
  <c r="CR1105" i="2"/>
  <c r="CY779" i="2"/>
  <c r="CR779" i="2"/>
  <c r="CY1469" i="2"/>
  <c r="CR1469" i="2"/>
  <c r="CR196" i="2"/>
  <c r="CY196" i="2"/>
  <c r="CR1267" i="2"/>
  <c r="CY1267" i="2"/>
  <c r="CY1443" i="2"/>
  <c r="CR1443" i="2"/>
  <c r="CY983" i="2"/>
  <c r="CR983" i="2"/>
  <c r="CR410" i="2"/>
  <c r="CY410" i="2"/>
  <c r="CY36" i="2"/>
  <c r="CR36" i="2"/>
  <c r="CY1181" i="2"/>
  <c r="CR1181" i="2"/>
  <c r="CR1706" i="2"/>
  <c r="CY1706" i="2"/>
  <c r="CR1611" i="2"/>
  <c r="CY1611" i="2"/>
  <c r="CY2576" i="2"/>
  <c r="CR2576" i="2"/>
  <c r="CR517" i="2"/>
  <c r="CY517" i="2"/>
  <c r="CY2301" i="2"/>
  <c r="CR2301" i="2"/>
  <c r="CY1536" i="2"/>
  <c r="CR1536" i="2"/>
  <c r="CY1229" i="2"/>
  <c r="CR1229" i="2"/>
  <c r="CY1225" i="2"/>
  <c r="CR1225" i="2"/>
  <c r="CY2414" i="2"/>
  <c r="CR2414" i="2"/>
  <c r="CR2352" i="2"/>
  <c r="CY2352" i="2"/>
  <c r="CY98" i="2"/>
  <c r="CR98" i="2"/>
  <c r="CY2076" i="2"/>
  <c r="CR2076" i="2"/>
  <c r="CR2530" i="2"/>
  <c r="CY2530" i="2"/>
  <c r="CR1558" i="2"/>
  <c r="CY1558" i="2"/>
  <c r="CR441" i="2"/>
  <c r="CY441" i="2"/>
  <c r="CR2" i="2"/>
  <c r="CY2" i="2"/>
  <c r="CR698" i="2"/>
  <c r="CY698" i="2"/>
  <c r="CY290" i="2"/>
  <c r="CR290" i="2"/>
  <c r="CY1569" i="2"/>
  <c r="CR1569" i="2"/>
  <c r="CR354" i="2"/>
  <c r="CY354" i="2"/>
  <c r="CR1085" i="2"/>
  <c r="CY1085" i="2"/>
  <c r="CY789" i="2"/>
  <c r="CR789" i="2"/>
  <c r="CY735" i="2"/>
  <c r="CR735" i="2"/>
  <c r="CR206" i="2"/>
  <c r="CY206" i="2"/>
  <c r="CY2010" i="2"/>
  <c r="CR2010" i="2"/>
  <c r="CY2608" i="2"/>
  <c r="CR2608" i="2"/>
  <c r="CR559" i="2"/>
  <c r="CY559" i="2"/>
  <c r="CR2063" i="2"/>
  <c r="CY2063" i="2"/>
  <c r="CR1372" i="2"/>
  <c r="CY1372" i="2"/>
  <c r="CR1199" i="2"/>
  <c r="CY1199" i="2"/>
  <c r="CY2250" i="2"/>
  <c r="CR2250" i="2"/>
  <c r="CY69" i="2"/>
  <c r="CR69" i="2"/>
  <c r="CY2376" i="2"/>
  <c r="CR2376" i="2"/>
  <c r="CV2445" i="2"/>
  <c r="CR706" i="2"/>
  <c r="CY706" i="2"/>
  <c r="CY2153" i="2"/>
  <c r="CR2153" i="2"/>
  <c r="CY1960" i="2"/>
  <c r="CR1960" i="2"/>
  <c r="CR1796" i="2"/>
  <c r="CY1796" i="2"/>
  <c r="CV2105" i="2"/>
  <c r="CV1195" i="2"/>
  <c r="CY145" i="2"/>
  <c r="CR145" i="2"/>
  <c r="CR1131" i="2"/>
  <c r="CY1131" i="2"/>
  <c r="CY687" i="2"/>
  <c r="CR687" i="2"/>
  <c r="CR300" i="2"/>
  <c r="CY300" i="2"/>
  <c r="CR1527" i="2"/>
  <c r="CY1527" i="2"/>
  <c r="CY663" i="2"/>
  <c r="CR663" i="2"/>
  <c r="CR1864" i="2"/>
  <c r="CY1864" i="2"/>
  <c r="CR1665" i="2"/>
  <c r="CY1665" i="2"/>
  <c r="CY1732" i="2"/>
  <c r="CR1732" i="2"/>
  <c r="CY2386" i="2"/>
  <c r="CR2386" i="2"/>
  <c r="CY846" i="2"/>
  <c r="CR846" i="2"/>
  <c r="CY1524" i="2"/>
  <c r="CR1524" i="2"/>
  <c r="CY1642" i="2"/>
  <c r="CR1642" i="2"/>
  <c r="CY2593" i="2"/>
  <c r="CR2593" i="2"/>
  <c r="CY1367" i="2"/>
  <c r="CR1367" i="2"/>
  <c r="CY357" i="2"/>
  <c r="CR357" i="2"/>
  <c r="CY2248" i="2"/>
  <c r="CR2248" i="2"/>
  <c r="CR2120" i="2"/>
  <c r="CY2120" i="2"/>
  <c r="CY528" i="2"/>
  <c r="CR528" i="2"/>
  <c r="CR304" i="2"/>
  <c r="CY304" i="2"/>
  <c r="CR680" i="2"/>
  <c r="CY680" i="2"/>
  <c r="CY1304" i="2"/>
  <c r="CR1304" i="2"/>
  <c r="CY215" i="2"/>
  <c r="CR215" i="2"/>
  <c r="CY1852" i="2"/>
  <c r="CR1852" i="2"/>
  <c r="CY1045" i="2"/>
  <c r="CR1045" i="2"/>
  <c r="CR985" i="2"/>
  <c r="CY985" i="2"/>
  <c r="CR1625" i="2"/>
  <c r="CY1625" i="2"/>
  <c r="CR2089" i="2"/>
  <c r="CY2089" i="2"/>
  <c r="CY2361" i="2"/>
  <c r="CR2361" i="2"/>
  <c r="CR703" i="2"/>
  <c r="CY703" i="2"/>
  <c r="CY922" i="2"/>
  <c r="CR922" i="2"/>
  <c r="CR2187" i="2"/>
  <c r="CY2187" i="2"/>
  <c r="CR1168" i="2"/>
  <c r="CY1168" i="2"/>
  <c r="CY237" i="2"/>
  <c r="CR237" i="2"/>
  <c r="CR1567" i="2"/>
  <c r="CY1567" i="2"/>
  <c r="CY794" i="2"/>
  <c r="CR794" i="2"/>
  <c r="CY2371" i="2"/>
  <c r="CR2371" i="2"/>
  <c r="CY1213" i="2"/>
  <c r="CR1213" i="2"/>
  <c r="CY94" i="2"/>
  <c r="CR94" i="2"/>
  <c r="CR1157" i="2"/>
  <c r="CY1157" i="2"/>
  <c r="CY1291" i="2"/>
  <c r="CR1291" i="2"/>
  <c r="CY298" i="2"/>
  <c r="CR298" i="2"/>
  <c r="CR2042" i="2"/>
  <c r="CY2042" i="2"/>
  <c r="CY366" i="2"/>
  <c r="CR366" i="2"/>
  <c r="CY2321" i="2"/>
  <c r="CR2321" i="2"/>
  <c r="CY2607" i="2"/>
  <c r="CR2607" i="2"/>
  <c r="CR1805" i="2"/>
  <c r="CY1805" i="2"/>
  <c r="CY271" i="2"/>
  <c r="CR271" i="2"/>
  <c r="CY2069" i="2"/>
  <c r="CR2069" i="2"/>
  <c r="CY2304" i="2"/>
  <c r="CR2304" i="2"/>
  <c r="CY2174" i="2"/>
  <c r="CR2174" i="2"/>
  <c r="CY1646" i="2"/>
  <c r="CR1646" i="2"/>
  <c r="CR2364" i="2"/>
  <c r="CY2364" i="2"/>
  <c r="CY1332" i="2"/>
  <c r="CR1332" i="2"/>
  <c r="CY577" i="2"/>
  <c r="CR577" i="2"/>
  <c r="CR1327" i="2"/>
  <c r="CY1327" i="2"/>
  <c r="CR785" i="2"/>
  <c r="CY785" i="2"/>
  <c r="CY22" i="2"/>
  <c r="CR22" i="2"/>
  <c r="CR684" i="2"/>
  <c r="CY684" i="2"/>
  <c r="CR1587" i="2"/>
  <c r="CY1587" i="2"/>
  <c r="CR1101" i="2"/>
  <c r="CY1101" i="2"/>
  <c r="CR859" i="2"/>
  <c r="CY859" i="2"/>
  <c r="CR613" i="2"/>
  <c r="CY613" i="2"/>
  <c r="CY1091" i="2"/>
  <c r="CR1091" i="2"/>
  <c r="CY2234" i="2"/>
  <c r="CR2234" i="2"/>
  <c r="CR1163" i="2"/>
  <c r="CY1163" i="2"/>
  <c r="CR965" i="2"/>
  <c r="CY965" i="2"/>
  <c r="CY1268" i="2"/>
  <c r="CR1268" i="2"/>
  <c r="CY2275" i="2"/>
  <c r="CR2275" i="2"/>
  <c r="CY1596" i="2"/>
  <c r="CR1596" i="2"/>
  <c r="CR607" i="2"/>
  <c r="CY607" i="2"/>
  <c r="CY1106" i="2"/>
  <c r="CR1106" i="2"/>
  <c r="CR1416" i="2"/>
  <c r="CY1416" i="2"/>
  <c r="CR328" i="2"/>
  <c r="CY328" i="2"/>
  <c r="CY2228" i="2"/>
  <c r="CR2228" i="2"/>
  <c r="CY1461" i="2"/>
  <c r="CR1461" i="2"/>
  <c r="CR537" i="2"/>
  <c r="CY537" i="2"/>
  <c r="CY2287" i="2"/>
  <c r="CR2287" i="2"/>
  <c r="CR2547" i="2"/>
  <c r="CY2547" i="2"/>
  <c r="CY2421" i="2"/>
  <c r="CR2421" i="2"/>
  <c r="CR526" i="2"/>
  <c r="CY526" i="2"/>
  <c r="CR996" i="2"/>
  <c r="CY996" i="2"/>
  <c r="CY1419" i="2"/>
  <c r="CR1419" i="2"/>
  <c r="CV1779" i="2"/>
  <c r="CR119" i="2"/>
  <c r="CY119" i="2"/>
  <c r="CY2416" i="2"/>
  <c r="CR2416" i="2"/>
  <c r="CY346" i="2"/>
  <c r="CR346" i="2"/>
  <c r="CY646" i="2"/>
  <c r="CR646" i="2"/>
  <c r="CR2020" i="2"/>
  <c r="CY2020" i="2"/>
  <c r="CR1336" i="2"/>
  <c r="CY1336" i="2"/>
  <c r="CR1921" i="2"/>
  <c r="CY1921" i="2"/>
  <c r="CR2054" i="2"/>
  <c r="CY2054" i="2"/>
  <c r="CY1889" i="2"/>
  <c r="CR1889" i="2"/>
  <c r="CR182" i="2"/>
  <c r="CY182" i="2"/>
  <c r="CV2207" i="2"/>
  <c r="CY722" i="2"/>
  <c r="CR722" i="2"/>
  <c r="CR2346" i="2"/>
  <c r="CY2346" i="2"/>
  <c r="CR1316" i="2"/>
  <c r="CY1316" i="2"/>
  <c r="CY2059" i="2"/>
  <c r="CR2059" i="2"/>
  <c r="CR1638" i="2"/>
  <c r="CY1638" i="2"/>
  <c r="CR1188" i="2"/>
  <c r="CY1188" i="2"/>
  <c r="CR1074" i="2"/>
  <c r="CY1074" i="2"/>
  <c r="CY453" i="2"/>
  <c r="CR453" i="2"/>
  <c r="CR1147" i="2"/>
  <c r="CY1147" i="2"/>
  <c r="CR1177" i="2"/>
  <c r="CY1177" i="2"/>
  <c r="CY1629" i="2"/>
  <c r="CR1629" i="2"/>
  <c r="CR653" i="2"/>
  <c r="CY653" i="2"/>
  <c r="CY853" i="2"/>
  <c r="CR853" i="2"/>
  <c r="CY1263" i="2"/>
  <c r="CR1263" i="2"/>
  <c r="CY1508" i="2"/>
  <c r="CR1508" i="2"/>
  <c r="CY489" i="2"/>
  <c r="CR489" i="2"/>
  <c r="CY2336" i="2"/>
  <c r="CR2336" i="2"/>
  <c r="CY1888" i="2"/>
  <c r="CR1888" i="2"/>
  <c r="CY1143" i="2"/>
  <c r="CR1143" i="2"/>
  <c r="CR1822" i="2"/>
  <c r="CY1822" i="2"/>
  <c r="CR2344" i="2"/>
  <c r="CY2344" i="2"/>
  <c r="CR1920" i="2"/>
  <c r="CY1920" i="2"/>
  <c r="CY1279" i="2"/>
  <c r="CR1279" i="2"/>
  <c r="CY414" i="2"/>
  <c r="CR414" i="2"/>
  <c r="CR1530" i="2"/>
  <c r="CY1530" i="2"/>
  <c r="CY964" i="2"/>
  <c r="CR964" i="2"/>
  <c r="CR748" i="2"/>
  <c r="CY748" i="2"/>
  <c r="CY1133" i="2"/>
  <c r="CR1133" i="2"/>
  <c r="CY415" i="2"/>
  <c r="CR415" i="2"/>
  <c r="CR1136" i="2"/>
  <c r="CY1136" i="2"/>
  <c r="CR333" i="2"/>
  <c r="CY333" i="2"/>
  <c r="CY411" i="2"/>
  <c r="CR411" i="2"/>
  <c r="CR617" i="2"/>
  <c r="CY617" i="2"/>
  <c r="CR1946" i="2"/>
  <c r="CY1946" i="2"/>
  <c r="CY1009" i="2"/>
  <c r="CR1009" i="2"/>
  <c r="CY2451" i="2"/>
  <c r="CR2451" i="2"/>
  <c r="CR1555" i="2"/>
  <c r="CY1555" i="2"/>
  <c r="CY2277" i="2"/>
  <c r="CR2277" i="2"/>
  <c r="CY2057" i="2"/>
  <c r="CR2057" i="2"/>
  <c r="CY782" i="2"/>
  <c r="CR782" i="2"/>
  <c r="CY2586" i="2"/>
  <c r="CR2586" i="2"/>
  <c r="CY15" i="2"/>
  <c r="CR15" i="2"/>
  <c r="CV2528" i="2"/>
  <c r="CY935" i="2"/>
  <c r="CR935" i="2"/>
  <c r="CV745" i="2"/>
  <c r="CR466" i="2"/>
  <c r="CY466" i="2"/>
  <c r="CR760" i="2"/>
  <c r="CY760" i="2"/>
  <c r="CR664" i="2"/>
  <c r="CY664" i="2"/>
  <c r="CY101" i="2"/>
  <c r="CR101" i="2"/>
  <c r="CR1378" i="2"/>
  <c r="CY1378" i="2"/>
  <c r="CR1386" i="2"/>
  <c r="CY1386" i="2"/>
  <c r="CV650" i="2"/>
  <c r="CY187" i="2"/>
  <c r="CR187" i="2"/>
  <c r="CR2443" i="2"/>
  <c r="CY2443" i="2"/>
  <c r="CR2048" i="2"/>
  <c r="CY2048" i="2"/>
  <c r="CY1710" i="2"/>
  <c r="CR1710" i="2"/>
  <c r="CY683" i="2"/>
  <c r="CR683" i="2"/>
  <c r="CY2495" i="2"/>
  <c r="CR2495" i="2"/>
  <c r="CY1715" i="2"/>
  <c r="CR1715" i="2"/>
  <c r="CR2390" i="2"/>
  <c r="CY2390" i="2"/>
  <c r="CR2077" i="2"/>
  <c r="CY2077" i="2"/>
  <c r="CR1948" i="2"/>
  <c r="CY1948" i="2"/>
  <c r="CV1153" i="2"/>
  <c r="CR371" i="2"/>
  <c r="CY371" i="2"/>
  <c r="CY75" i="2"/>
  <c r="CR75" i="2"/>
  <c r="CR2353" i="2"/>
  <c r="CY2353" i="2"/>
  <c r="CR174" i="2"/>
  <c r="CY174" i="2"/>
  <c r="CY1247" i="2"/>
  <c r="CR1247" i="2"/>
  <c r="CR941" i="2"/>
  <c r="CY941" i="2"/>
  <c r="CR2420" i="2"/>
  <c r="CY2420" i="2"/>
  <c r="CY1828" i="2"/>
  <c r="CR1828" i="2"/>
  <c r="CY2222" i="2"/>
  <c r="CR2222" i="2"/>
  <c r="CY1924" i="2"/>
  <c r="CR1924" i="2"/>
  <c r="CY550" i="2"/>
  <c r="CR550" i="2"/>
  <c r="CY2330" i="2"/>
  <c r="CR2330" i="2"/>
  <c r="CR1389" i="2"/>
  <c r="CY1389" i="2"/>
  <c r="CY840" i="2"/>
  <c r="CR840" i="2"/>
  <c r="CY580" i="2"/>
  <c r="CR580" i="2"/>
  <c r="CY82" i="2"/>
  <c r="CR82" i="2"/>
  <c r="CY2237" i="2"/>
  <c r="CR2237" i="2"/>
  <c r="CR2269" i="2"/>
  <c r="CY2269" i="2"/>
  <c r="CR739" i="2"/>
  <c r="CY739" i="2"/>
  <c r="CY1318" i="2"/>
  <c r="CR1318" i="2"/>
  <c r="CR2564" i="2"/>
  <c r="CY2564" i="2"/>
  <c r="CR2517" i="2"/>
  <c r="CY2517" i="2"/>
  <c r="CY2176" i="2"/>
  <c r="CR2176" i="2"/>
  <c r="CY1784" i="2"/>
  <c r="CR1784" i="2"/>
  <c r="CR734" i="2"/>
  <c r="CY734" i="2"/>
  <c r="CY1158" i="2"/>
  <c r="CR1158" i="2"/>
  <c r="CR2113" i="2"/>
  <c r="CY2113" i="2"/>
  <c r="CR2538" i="2"/>
  <c r="CY2538" i="2"/>
  <c r="CY29" i="2"/>
  <c r="CR29" i="2"/>
  <c r="CY1294" i="2"/>
  <c r="CR1294" i="2"/>
  <c r="CY2040" i="2"/>
  <c r="CR2040" i="2"/>
  <c r="CY1483" i="2"/>
  <c r="CR1483" i="2"/>
  <c r="CR2127" i="2"/>
  <c r="CY2127" i="2"/>
  <c r="CY2208" i="2"/>
  <c r="CR2208" i="2"/>
  <c r="CY1233" i="2"/>
  <c r="CR1233" i="2"/>
  <c r="CR231" i="2"/>
  <c r="CY231" i="2"/>
  <c r="CY2093" i="2"/>
  <c r="CR2093" i="2"/>
  <c r="CY624" i="2"/>
  <c r="CR624" i="2"/>
  <c r="CR885" i="2"/>
  <c r="CY885" i="2"/>
  <c r="CR2091" i="2"/>
  <c r="CY2091" i="2"/>
  <c r="CR2039" i="2"/>
  <c r="CY2039" i="2"/>
  <c r="CY1932" i="2"/>
  <c r="CR1932" i="2"/>
  <c r="CR48" i="2"/>
  <c r="CY48" i="2"/>
  <c r="CR2494" i="2"/>
  <c r="CY2494" i="2"/>
  <c r="CV2051" i="2"/>
  <c r="CR2058" i="2"/>
  <c r="CY2058" i="2"/>
  <c r="CV2126" i="2"/>
  <c r="CV1780" i="2"/>
  <c r="CY1478" i="2"/>
  <c r="CR1478" i="2"/>
  <c r="CR259" i="2"/>
  <c r="CY259" i="2"/>
  <c r="CR2347" i="2"/>
  <c r="CY2347" i="2"/>
  <c r="CV2081" i="2"/>
  <c r="CY834" i="2"/>
  <c r="CR834" i="2"/>
  <c r="CY303" i="2"/>
  <c r="CR303" i="2"/>
  <c r="CR1121" i="2"/>
  <c r="CY1121" i="2"/>
  <c r="CY1842" i="2"/>
  <c r="CR1842" i="2"/>
  <c r="CR207" i="2"/>
  <c r="CY207" i="2"/>
  <c r="CY1215" i="2"/>
  <c r="CR1215" i="2"/>
  <c r="CR311" i="2"/>
  <c r="CY311" i="2"/>
  <c r="CV589" i="2"/>
  <c r="CR1716" i="2"/>
  <c r="CY1716" i="2"/>
  <c r="CV2267" i="2"/>
  <c r="CV2449" i="2"/>
  <c r="CR2025" i="2"/>
  <c r="CY2025" i="2"/>
  <c r="CY1000" i="2"/>
  <c r="CR1000" i="2"/>
  <c r="CR1827" i="2"/>
  <c r="CY1827" i="2"/>
  <c r="CY1893" i="2"/>
  <c r="CR1893" i="2"/>
  <c r="CY1648" i="2"/>
  <c r="CR1648" i="2"/>
  <c r="CR2014" i="2"/>
  <c r="CY2014" i="2"/>
  <c r="CY1315" i="2"/>
  <c r="CR1315" i="2"/>
  <c r="CY1029" i="2"/>
  <c r="CR1029" i="2"/>
  <c r="CR320" i="2"/>
  <c r="CY320" i="2"/>
  <c r="CR1303" i="2"/>
  <c r="CY1303" i="2"/>
  <c r="CY478" i="2"/>
  <c r="CR478" i="2"/>
  <c r="CR1027" i="2"/>
  <c r="CY1027" i="2"/>
  <c r="CY239" i="2"/>
  <c r="CR239" i="2"/>
  <c r="CR512" i="2"/>
  <c r="CY512" i="2"/>
  <c r="CV815" i="2"/>
  <c r="CR1196" i="2"/>
  <c r="CY1196" i="2"/>
  <c r="CY208" i="2"/>
  <c r="CR208" i="2"/>
  <c r="CR70" i="2"/>
  <c r="CY70" i="2"/>
  <c r="CY1849" i="2"/>
  <c r="CR1849" i="2"/>
  <c r="CR1155" i="2"/>
  <c r="CY1155" i="2"/>
  <c r="CY1955" i="2"/>
  <c r="CR1955" i="2"/>
  <c r="CY2296" i="2"/>
  <c r="CR2296" i="2"/>
  <c r="CY1738" i="2"/>
  <c r="CR1738" i="2"/>
  <c r="CV2605" i="2"/>
  <c r="CY2254" i="2"/>
  <c r="CR2254" i="2"/>
  <c r="CV2373" i="2"/>
  <c r="CY608" i="2"/>
  <c r="CR608" i="2"/>
  <c r="CY1963" i="2"/>
  <c r="CR1963" i="2"/>
  <c r="CV2403" i="2"/>
  <c r="CY395" i="2"/>
  <c r="CR395" i="2"/>
  <c r="CR35" i="2"/>
  <c r="CY35" i="2"/>
  <c r="CV678" i="2"/>
  <c r="CY921" i="2"/>
  <c r="CR921" i="2"/>
  <c r="CY1810" i="2"/>
  <c r="CR1810" i="2"/>
  <c r="CR832" i="2"/>
  <c r="CY832" i="2"/>
  <c r="CV1300" i="2"/>
  <c r="CY2294" i="2"/>
  <c r="CR2294" i="2"/>
  <c r="CR1821" i="2"/>
  <c r="CY1821" i="2"/>
  <c r="CR1867" i="2"/>
  <c r="CY1867" i="2"/>
  <c r="CY2543" i="2"/>
  <c r="CR2543" i="2"/>
  <c r="CY263" i="2"/>
  <c r="CR263" i="2"/>
  <c r="CR1835" i="2"/>
  <c r="CY1835" i="2"/>
  <c r="CY2531" i="2"/>
  <c r="CR2531" i="2"/>
  <c r="CV1934" i="2"/>
  <c r="CR262" i="2"/>
  <c r="CY262" i="2"/>
  <c r="CR931" i="2"/>
  <c r="CY931" i="2"/>
  <c r="CY200" i="2"/>
  <c r="CR200" i="2"/>
  <c r="CR185" i="2"/>
  <c r="CY185" i="2"/>
  <c r="CR1184" i="2"/>
  <c r="CY1184" i="2"/>
  <c r="CR875" i="2"/>
  <c r="CY875" i="2"/>
  <c r="CY403" i="2"/>
  <c r="CR403" i="2"/>
  <c r="CY1358" i="2"/>
  <c r="CR1358" i="2"/>
  <c r="CY1172" i="2"/>
  <c r="CR1172" i="2"/>
  <c r="CR1954" i="2"/>
  <c r="CY1954" i="2"/>
  <c r="CR176" i="2"/>
  <c r="CY176" i="2"/>
  <c r="CR1819" i="2"/>
  <c r="CY1819" i="2"/>
  <c r="CR906" i="2"/>
  <c r="CY906" i="2"/>
  <c r="CY1865" i="2"/>
  <c r="CR1865" i="2"/>
  <c r="CV2375" i="2"/>
  <c r="CR2602" i="2"/>
  <c r="CY2602" i="2"/>
  <c r="CY2501" i="2"/>
  <c r="CR2501" i="2"/>
  <c r="CR347" i="2"/>
  <c r="CY347" i="2"/>
  <c r="CR2115" i="2"/>
  <c r="CY2115" i="2"/>
  <c r="CV2529" i="2"/>
  <c r="CV1969" i="2"/>
  <c r="CY1588" i="2"/>
  <c r="CR1588" i="2"/>
  <c r="CR1041" i="2"/>
  <c r="CY1041" i="2"/>
  <c r="CY1094" i="2"/>
  <c r="CR1094" i="2"/>
  <c r="CY945" i="2"/>
  <c r="CR945" i="2"/>
  <c r="CY893" i="2"/>
  <c r="CR893" i="2"/>
  <c r="CY2064" i="2"/>
  <c r="CR2064" i="2"/>
  <c r="CY1901" i="2"/>
  <c r="CR1901" i="2"/>
  <c r="CR1751" i="2"/>
  <c r="CY1751" i="2"/>
  <c r="CY261" i="2"/>
  <c r="CR261" i="2"/>
  <c r="CY47" i="2"/>
  <c r="CR47" i="2"/>
  <c r="CY2144" i="2"/>
  <c r="CR2144" i="2"/>
  <c r="CV1775" i="2"/>
  <c r="CY1653" i="2"/>
  <c r="CR1653" i="2"/>
  <c r="CR1838" i="2"/>
  <c r="CY1838" i="2"/>
  <c r="CR715" i="2"/>
  <c r="CY715" i="2"/>
  <c r="CR2075" i="2"/>
  <c r="CY2075" i="2"/>
  <c r="CV1762" i="2"/>
  <c r="CR552" i="2"/>
  <c r="CY552" i="2"/>
  <c r="CY929" i="2"/>
  <c r="CR929" i="2"/>
  <c r="CV211" i="2"/>
  <c r="CV227" i="2"/>
  <c r="CY450" i="2"/>
  <c r="CR450" i="2"/>
  <c r="CR123" i="2"/>
  <c r="CY123" i="2"/>
  <c r="CR140" i="2"/>
  <c r="CY140" i="2"/>
  <c r="CR2034" i="2"/>
  <c r="CY2034" i="2"/>
  <c r="CR917" i="2"/>
  <c r="CY917" i="2"/>
  <c r="CR1832" i="2"/>
  <c r="CY1832" i="2"/>
  <c r="CR1520" i="2"/>
  <c r="CY1520" i="2"/>
  <c r="CY1678" i="2"/>
  <c r="CR1678" i="2"/>
  <c r="CR1848" i="2"/>
  <c r="CY1848" i="2"/>
  <c r="CR2394" i="2"/>
  <c r="CY2394" i="2"/>
  <c r="CY163" i="2"/>
  <c r="CR163" i="2"/>
  <c r="CR55" i="2"/>
  <c r="CY55" i="2"/>
  <c r="CY1312" i="2"/>
  <c r="CR1312" i="2"/>
  <c r="CR1503" i="2"/>
  <c r="CY1503" i="2"/>
  <c r="CY1983" i="2"/>
  <c r="CR1983" i="2"/>
  <c r="CY1890" i="2"/>
  <c r="CR1890" i="2"/>
  <c r="CR1725" i="2"/>
  <c r="CY1725" i="2"/>
  <c r="CY1366" i="2"/>
  <c r="CR1366" i="2"/>
  <c r="CY2192" i="2"/>
  <c r="CR2192" i="2"/>
  <c r="CR1999" i="2"/>
  <c r="CY1999" i="2"/>
  <c r="CR2256" i="2"/>
  <c r="CY2256" i="2"/>
  <c r="CY2003" i="2"/>
  <c r="CR2003" i="2"/>
  <c r="CY2257" i="2"/>
  <c r="CR2257" i="2"/>
  <c r="CR2261" i="2"/>
  <c r="CY2261" i="2"/>
  <c r="CY1135" i="2"/>
  <c r="CR1135" i="2"/>
  <c r="CY2013" i="2"/>
  <c r="CR2013" i="2"/>
  <c r="CY848" i="2"/>
  <c r="CR848" i="2"/>
  <c r="CR1362" i="2"/>
  <c r="CY1362" i="2"/>
  <c r="CV511" i="2"/>
  <c r="CR1453" i="2"/>
  <c r="CY1453" i="2"/>
  <c r="CR977" i="2"/>
  <c r="CY977" i="2"/>
  <c r="CY396" i="2"/>
  <c r="CR396" i="2"/>
  <c r="CR1424" i="2"/>
  <c r="CY1424" i="2"/>
  <c r="CR93" i="2"/>
  <c r="CY93" i="2"/>
  <c r="CV1703" i="2"/>
  <c r="CV2334" i="2"/>
  <c r="CV1548" i="2"/>
  <c r="CR864" i="2"/>
  <c r="CY864" i="2"/>
  <c r="CY209" i="2"/>
  <c r="CR209" i="2"/>
  <c r="CV2457" i="2"/>
  <c r="CY1064" i="2"/>
  <c r="CR1064" i="2"/>
  <c r="CR1811" i="2"/>
  <c r="CY1811" i="2"/>
  <c r="CY1282" i="2"/>
  <c r="CR1282" i="2"/>
  <c r="CR1405" i="2"/>
  <c r="CY1405" i="2"/>
  <c r="CV1028" i="2"/>
  <c r="CY1160" i="2"/>
  <c r="CR1160" i="2"/>
  <c r="CR51" i="2"/>
  <c r="CY51" i="2"/>
  <c r="CY574" i="2"/>
  <c r="CR574" i="2"/>
  <c r="CY1077" i="2"/>
  <c r="CR1077" i="2"/>
  <c r="CY1647" i="2"/>
  <c r="CR1647" i="2"/>
  <c r="CY1361" i="2"/>
  <c r="CR1361" i="2"/>
  <c r="CV2438" i="2"/>
  <c r="CY2106" i="2"/>
  <c r="CR2106" i="2"/>
  <c r="CY191" i="2"/>
  <c r="CR191" i="2"/>
  <c r="CR2302" i="2"/>
  <c r="CY2302" i="2"/>
  <c r="CR2112" i="2"/>
  <c r="CY2112" i="2"/>
  <c r="CV1740" i="2"/>
  <c r="CY89" i="2"/>
  <c r="CR89" i="2"/>
  <c r="CY2199" i="2"/>
  <c r="CR2199" i="2"/>
  <c r="CR2455" i="2"/>
  <c r="CY2455" i="2"/>
  <c r="CR40" i="2"/>
  <c r="CY40" i="2"/>
  <c r="CY1223" i="2"/>
  <c r="CR1223" i="2"/>
  <c r="CR1595" i="2"/>
  <c r="CY1595" i="2"/>
  <c r="CY1429" i="2"/>
  <c r="CR1429" i="2"/>
  <c r="CR1854" i="2"/>
  <c r="CY1854" i="2"/>
  <c r="CR2220" i="2"/>
  <c r="CY2220" i="2"/>
  <c r="CY2000" i="2"/>
  <c r="CR2000" i="2"/>
  <c r="CY1892" i="2"/>
  <c r="CR1892" i="2"/>
  <c r="CY1998" i="2"/>
  <c r="CR1998" i="2"/>
  <c r="CV692" i="2"/>
  <c r="CY2041" i="2"/>
  <c r="CR2041" i="2"/>
  <c r="CY258" i="2"/>
  <c r="CR258" i="2"/>
  <c r="CY133" i="2"/>
  <c r="CR133" i="2"/>
  <c r="CV225" i="2"/>
  <c r="CR2141" i="2"/>
  <c r="CY2141" i="2"/>
  <c r="CY1812" i="2"/>
  <c r="CR1812" i="2"/>
  <c r="CR881" i="2"/>
  <c r="CY881" i="2"/>
  <c r="CY19" i="2"/>
  <c r="CR19" i="2"/>
  <c r="CY2246" i="2"/>
  <c r="CR2246" i="2"/>
  <c r="CY2522" i="2"/>
  <c r="CR2522" i="2"/>
  <c r="CR1526" i="2"/>
  <c r="CY1526" i="2"/>
  <c r="CR1439" i="2"/>
  <c r="CY1439" i="2"/>
  <c r="CY2286" i="2"/>
  <c r="CR2286" i="2"/>
  <c r="CY672" i="2"/>
  <c r="CR672" i="2"/>
  <c r="CR561" i="2"/>
  <c r="CY561" i="2"/>
  <c r="CR765" i="2"/>
  <c r="CY765" i="2"/>
  <c r="CY1571" i="2"/>
  <c r="CR1571" i="2"/>
  <c r="CY390" i="2"/>
  <c r="CR390" i="2"/>
  <c r="CY1141" i="2"/>
  <c r="CR1141" i="2"/>
  <c r="CV1693" i="2"/>
  <c r="CR2247" i="2"/>
  <c r="CY2247" i="2"/>
  <c r="CY1397" i="2"/>
  <c r="CR1397" i="2"/>
  <c r="CR2145" i="2"/>
  <c r="CY2145" i="2"/>
  <c r="CR1870" i="2"/>
  <c r="CY1870" i="2"/>
  <c r="CR1962" i="2"/>
  <c r="CY1962" i="2"/>
  <c r="CY401" i="2"/>
  <c r="CR401" i="2"/>
  <c r="CY117" i="2"/>
  <c r="CR117" i="2"/>
  <c r="CV896" i="2"/>
  <c r="CY407" i="2"/>
  <c r="CR407" i="2"/>
  <c r="CY64" i="2"/>
  <c r="CR64" i="2"/>
  <c r="CV62" i="2"/>
  <c r="CV463" i="2"/>
  <c r="CY1980" i="2"/>
  <c r="CR1980" i="2"/>
  <c r="CY1420" i="2"/>
  <c r="CR1420" i="2"/>
  <c r="CY1309" i="2"/>
  <c r="CR1309" i="2"/>
  <c r="CY1543" i="2"/>
  <c r="CR1543" i="2"/>
  <c r="CR1244" i="2"/>
  <c r="CY1244" i="2"/>
  <c r="CR1499" i="2"/>
  <c r="CY1499" i="2"/>
  <c r="CY1486" i="2"/>
  <c r="CR1486" i="2"/>
  <c r="CR773" i="2" l="1"/>
  <c r="CY773" i="2"/>
  <c r="CR1470" i="2"/>
  <c r="CY1470" i="2"/>
  <c r="CR2327" i="2"/>
  <c r="CY2327" i="2"/>
  <c r="CR587" i="2"/>
  <c r="CY587" i="2"/>
  <c r="CY2158" i="2"/>
  <c r="CR2158" i="2"/>
  <c r="CY950" i="2"/>
  <c r="CR950" i="2"/>
  <c r="CY1426" i="2"/>
  <c r="CR1426" i="2"/>
  <c r="CR1703" i="2"/>
  <c r="CY1703" i="2"/>
  <c r="CR1300" i="2"/>
  <c r="CY1300" i="2"/>
  <c r="CR2051" i="2"/>
  <c r="CY2051" i="2"/>
  <c r="CR1779" i="2"/>
  <c r="CY1779" i="2"/>
  <c r="CR2105" i="2"/>
  <c r="CY2105" i="2"/>
  <c r="CR1194" i="2"/>
  <c r="CY1194" i="2"/>
  <c r="CY1626" i="2"/>
  <c r="CR1626" i="2"/>
  <c r="CY1764" i="2"/>
  <c r="CR1764" i="2"/>
  <c r="CR1657" i="2"/>
  <c r="CY1657" i="2"/>
  <c r="CR673" i="2"/>
  <c r="CY673" i="2"/>
  <c r="CY1007" i="2"/>
  <c r="CR1007" i="2"/>
  <c r="CR358" i="2"/>
  <c r="CY358" i="2"/>
  <c r="CY2053" i="2"/>
  <c r="CR2053" i="2"/>
  <c r="CR2448" i="2"/>
  <c r="CY2448" i="2"/>
  <c r="CR763" i="2"/>
  <c r="CY763" i="2"/>
  <c r="CY2475" i="2"/>
  <c r="CR2475" i="2"/>
  <c r="CR2104" i="2"/>
  <c r="CY2104" i="2"/>
  <c r="CY1547" i="2"/>
  <c r="CR1547" i="2"/>
  <c r="CY1561" i="2"/>
  <c r="CR1561" i="2"/>
  <c r="CR506" i="2"/>
  <c r="CY506" i="2"/>
  <c r="CR754" i="2"/>
  <c r="CY754" i="2"/>
  <c r="CY1130" i="2"/>
  <c r="CR1130" i="2"/>
  <c r="CY2342" i="2"/>
  <c r="CR2342" i="2"/>
  <c r="CR648" i="2"/>
  <c r="CY648" i="2"/>
  <c r="CR631" i="2"/>
  <c r="CY631" i="2"/>
  <c r="CY692" i="2"/>
  <c r="CR692" i="2"/>
  <c r="CY2457" i="2"/>
  <c r="CR2457" i="2"/>
  <c r="CY1934" i="2"/>
  <c r="CR1934" i="2"/>
  <c r="CR2373" i="2"/>
  <c r="CY2373" i="2"/>
  <c r="CR1153" i="2"/>
  <c r="CY1153" i="2"/>
  <c r="CY2445" i="2"/>
  <c r="CR2445" i="2"/>
  <c r="CR1935" i="2"/>
  <c r="CY1935" i="2"/>
  <c r="CR2094" i="2"/>
  <c r="CY2094" i="2"/>
  <c r="CY2312" i="2"/>
  <c r="CR2312" i="2"/>
  <c r="CR488" i="2"/>
  <c r="CY488" i="2"/>
  <c r="CR63" i="2"/>
  <c r="CY63" i="2"/>
  <c r="CR668" i="2"/>
  <c r="CY668" i="2"/>
  <c r="CY868" i="2"/>
  <c r="CR868" i="2"/>
  <c r="CR761" i="2"/>
  <c r="CY761" i="2"/>
  <c r="CY2510" i="2"/>
  <c r="CR2510" i="2"/>
  <c r="CY2265" i="2"/>
  <c r="CR2265" i="2"/>
  <c r="CY2406" i="2"/>
  <c r="CR2406" i="2"/>
  <c r="CY2597" i="2"/>
  <c r="CR2597" i="2"/>
  <c r="CY1666" i="2"/>
  <c r="CR1666" i="2"/>
  <c r="CY1553" i="2"/>
  <c r="CR1553" i="2"/>
  <c r="CR905" i="2"/>
  <c r="CY905" i="2"/>
  <c r="CR1886" i="2"/>
  <c r="CY1886" i="2"/>
  <c r="CR482" i="2"/>
  <c r="CY482" i="2"/>
  <c r="CY225" i="2"/>
  <c r="CR225" i="2"/>
  <c r="CY1740" i="2"/>
  <c r="CR1740" i="2"/>
  <c r="CR1762" i="2"/>
  <c r="CY1762" i="2"/>
  <c r="CR1969" i="2"/>
  <c r="CY1969" i="2"/>
  <c r="CR2449" i="2"/>
  <c r="CY2449" i="2"/>
  <c r="CY210" i="2"/>
  <c r="CR210" i="2"/>
  <c r="CY2527" i="2"/>
  <c r="CR2527" i="2"/>
  <c r="CY2454" i="2"/>
  <c r="CR2454" i="2"/>
  <c r="CR1095" i="2"/>
  <c r="CY1095" i="2"/>
  <c r="CY2427" i="2"/>
  <c r="CR2427" i="2"/>
  <c r="CY1302" i="2"/>
  <c r="CR1302" i="2"/>
  <c r="CY1464" i="2"/>
  <c r="CR1464" i="2"/>
  <c r="CR498" i="2"/>
  <c r="CY498" i="2"/>
  <c r="CR2477" i="2"/>
  <c r="CY2477" i="2"/>
  <c r="CY1878" i="2"/>
  <c r="CR1878" i="2"/>
  <c r="CY1601" i="2"/>
  <c r="CR1601" i="2"/>
  <c r="CR999" i="2"/>
  <c r="CY999" i="2"/>
  <c r="CY2453" i="2"/>
  <c r="CR2453" i="2"/>
  <c r="CR1599" i="2"/>
  <c r="CY1599" i="2"/>
  <c r="CY791" i="2"/>
  <c r="CR791" i="2"/>
  <c r="CY1550" i="2"/>
  <c r="CR1550" i="2"/>
  <c r="CR2438" i="2"/>
  <c r="CY2438" i="2"/>
  <c r="CR511" i="2"/>
  <c r="CY511" i="2"/>
  <c r="CY1775" i="2"/>
  <c r="CR1775" i="2"/>
  <c r="CY2529" i="2"/>
  <c r="CR2529" i="2"/>
  <c r="CR2267" i="2"/>
  <c r="CY2267" i="2"/>
  <c r="CR745" i="2"/>
  <c r="CY745" i="2"/>
  <c r="CR2207" i="2"/>
  <c r="CY2207" i="2"/>
  <c r="CY989" i="2"/>
  <c r="CR989" i="2"/>
  <c r="CY2136" i="2"/>
  <c r="CR2136" i="2"/>
  <c r="CY1758" i="2"/>
  <c r="CR1758" i="2"/>
  <c r="CY1119" i="2"/>
  <c r="CR1119" i="2"/>
  <c r="CY2571" i="2"/>
  <c r="CR2571" i="2"/>
  <c r="CY1307" i="2"/>
  <c r="CR1307" i="2"/>
  <c r="CR2613" i="2"/>
  <c r="CY2613" i="2"/>
  <c r="CY1545" i="2"/>
  <c r="CR1545" i="2"/>
  <c r="CY768" i="2"/>
  <c r="CR768" i="2"/>
  <c r="CY256" i="2"/>
  <c r="CR256" i="2"/>
  <c r="CR458" i="2"/>
  <c r="CY458" i="2"/>
  <c r="CR856" i="2"/>
  <c r="CY856" i="2"/>
  <c r="CR2288" i="2"/>
  <c r="CY2288" i="2"/>
  <c r="CY803" i="2"/>
  <c r="CR803" i="2"/>
  <c r="CR1660" i="2"/>
  <c r="CY1660" i="2"/>
  <c r="CY197" i="2"/>
  <c r="CR197" i="2"/>
  <c r="CR1046" i="2"/>
  <c r="CY1046" i="2"/>
  <c r="CY614" i="2"/>
  <c r="CR614" i="2"/>
  <c r="CR432" i="2"/>
  <c r="CY432" i="2"/>
  <c r="CR2600" i="2"/>
  <c r="CY2600" i="2"/>
  <c r="CR1032" i="2"/>
  <c r="CY1032" i="2"/>
  <c r="CY1693" i="2"/>
  <c r="CR1693" i="2"/>
  <c r="CY896" i="2"/>
  <c r="CR896" i="2"/>
  <c r="CY227" i="2"/>
  <c r="CR227" i="2"/>
  <c r="CR2375" i="2"/>
  <c r="CY2375" i="2"/>
  <c r="CY2403" i="2"/>
  <c r="CR2403" i="2"/>
  <c r="CY2605" i="2"/>
  <c r="CR2605" i="2"/>
  <c r="CY1780" i="2"/>
  <c r="CR1780" i="2"/>
  <c r="CY1615" i="2"/>
  <c r="CR1615" i="2"/>
  <c r="CY2065" i="2"/>
  <c r="CR2065" i="2"/>
  <c r="CR1144" i="2"/>
  <c r="CY1144" i="2"/>
  <c r="CY2380" i="2"/>
  <c r="CR2380" i="2"/>
  <c r="CY660" i="2"/>
  <c r="CR660" i="2"/>
  <c r="CY1730" i="2"/>
  <c r="CR1730" i="2"/>
  <c r="CY968" i="2"/>
  <c r="CR968" i="2"/>
  <c r="CR2557" i="2"/>
  <c r="CY2557" i="2"/>
  <c r="CR1393" i="2"/>
  <c r="CY1393" i="2"/>
  <c r="CY741" i="2"/>
  <c r="CR741" i="2"/>
  <c r="CR718" i="2"/>
  <c r="CY718" i="2"/>
  <c r="CY233" i="2"/>
  <c r="CR233" i="2"/>
  <c r="CY2262" i="2"/>
  <c r="CR2262" i="2"/>
  <c r="CR742" i="2"/>
  <c r="CY742" i="2"/>
  <c r="CR1714" i="2"/>
  <c r="CY1714" i="2"/>
  <c r="CR776" i="2"/>
  <c r="CY776" i="2"/>
  <c r="CR2229" i="2"/>
  <c r="CY2229" i="2"/>
  <c r="CY211" i="2"/>
  <c r="CR211" i="2"/>
  <c r="CR815" i="2"/>
  <c r="CY815" i="2"/>
  <c r="CR2081" i="2"/>
  <c r="CY2081" i="2"/>
  <c r="CY2126" i="2"/>
  <c r="CR2126" i="2"/>
  <c r="CY850" i="2"/>
  <c r="CR850" i="2"/>
  <c r="CR276" i="2"/>
  <c r="CY276" i="2"/>
  <c r="CY1650" i="2"/>
  <c r="CR1650" i="2"/>
  <c r="CR1622" i="2"/>
  <c r="CY1622" i="2"/>
  <c r="CR2382" i="2"/>
  <c r="CY2382" i="2"/>
  <c r="CY784" i="2"/>
  <c r="CR784" i="2"/>
  <c r="CR2496" i="2"/>
  <c r="CY2496" i="2"/>
  <c r="CY1668" i="2"/>
  <c r="CR1668" i="2"/>
  <c r="CY787" i="2"/>
  <c r="CR787" i="2"/>
  <c r="CY1180" i="2"/>
  <c r="CR1180" i="2"/>
  <c r="CY717" i="2"/>
  <c r="CR717" i="2"/>
  <c r="CR149" i="2"/>
  <c r="CY149" i="2"/>
  <c r="CY2337" i="2"/>
  <c r="CR2337" i="2"/>
  <c r="CY505" i="2"/>
  <c r="CR505" i="2"/>
  <c r="CR1028" i="2"/>
  <c r="CY1028" i="2"/>
  <c r="CR1548" i="2"/>
  <c r="CY1548" i="2"/>
  <c r="CR589" i="2"/>
  <c r="CY589" i="2"/>
  <c r="CR650" i="2"/>
  <c r="CY650" i="2"/>
  <c r="CR2528" i="2"/>
  <c r="CY2528" i="2"/>
  <c r="CY46" i="2"/>
  <c r="CR46" i="2"/>
  <c r="CR563" i="2"/>
  <c r="CY563" i="2"/>
  <c r="CY2578" i="2"/>
  <c r="CR2578" i="2"/>
  <c r="CR1514" i="2"/>
  <c r="CY1514" i="2"/>
  <c r="CR1574" i="2"/>
  <c r="CY1574" i="2"/>
  <c r="CY2442" i="2"/>
  <c r="CR2442" i="2"/>
  <c r="CR2435" i="2"/>
  <c r="CY2435" i="2"/>
  <c r="CY1763" i="2"/>
  <c r="CR1763" i="2"/>
  <c r="CY1541" i="2"/>
  <c r="CR1541" i="2"/>
  <c r="CY1557" i="2"/>
  <c r="CR1557" i="2"/>
  <c r="CR600" i="2"/>
  <c r="CY600" i="2"/>
  <c r="CY821" i="2"/>
  <c r="CR821" i="2"/>
  <c r="CY2184" i="2"/>
  <c r="CR2184" i="2"/>
  <c r="CR1365" i="2"/>
  <c r="CY1365" i="2"/>
  <c r="CY85" i="2"/>
  <c r="CR85" i="2"/>
  <c r="CY871" i="2"/>
  <c r="CR871" i="2"/>
  <c r="CY2268" i="2"/>
  <c r="CR2268" i="2"/>
  <c r="CR2123" i="2"/>
  <c r="CY2123" i="2"/>
  <c r="CR394" i="2"/>
  <c r="CY394" i="2"/>
  <c r="CY463" i="2"/>
  <c r="CR463" i="2"/>
  <c r="CY62" i="2"/>
  <c r="CR62" i="2"/>
  <c r="CR2334" i="2"/>
  <c r="CY2334" i="2"/>
  <c r="CR678" i="2"/>
  <c r="CY678" i="2"/>
  <c r="CY1195" i="2"/>
  <c r="CR1195" i="2"/>
  <c r="CY2124" i="2"/>
  <c r="CR2124" i="2"/>
  <c r="CY2408" i="2"/>
  <c r="CR2408" i="2"/>
  <c r="CR1482" i="2"/>
  <c r="CY1482" i="2"/>
  <c r="CR557" i="2"/>
  <c r="CY557" i="2"/>
  <c r="CR240" i="2"/>
  <c r="CY240" i="2"/>
  <c r="CR1633" i="2"/>
  <c r="CY1633" i="2"/>
  <c r="CY1618" i="2"/>
  <c r="CR1618" i="2"/>
  <c r="CR737" i="2"/>
  <c r="CY737" i="2"/>
  <c r="CY1310" i="2"/>
  <c r="CR1310" i="2"/>
  <c r="CY764" i="2"/>
  <c r="CR764" i="2"/>
  <c r="CY1523" i="2"/>
  <c r="CR1523" i="2"/>
  <c r="CY2340" i="2"/>
  <c r="CR2340" i="2"/>
  <c r="CY381" i="2"/>
  <c r="CR381" i="2"/>
  <c r="CR1859" i="2"/>
  <c r="CY1859" i="2"/>
  <c r="CR1123" i="2"/>
  <c r="CY1123" i="2"/>
  <c r="CY44" i="2"/>
  <c r="CR44" i="2"/>
  <c r="CR2348" i="2"/>
  <c r="CY2348" i="2"/>
  <c r="CR2283" i="2"/>
  <c r="CY2283" i="2"/>
  <c r="CY1930" i="2"/>
  <c r="CR1930" i="2"/>
  <c r="CY445" i="2"/>
  <c r="CR445" i="2"/>
</calcChain>
</file>

<file path=xl/sharedStrings.xml><?xml version="1.0" encoding="utf-8"?>
<sst xmlns="http://schemas.openxmlformats.org/spreadsheetml/2006/main" count="57254" uniqueCount="6771">
  <si>
    <t>Region Name</t>
  </si>
  <si>
    <t>Region Type</t>
  </si>
  <si>
    <t>Data Type</t>
  </si>
  <si>
    <t>Nassau</t>
  </si>
  <si>
    <t>county</t>
  </si>
  <si>
    <t>All Homes</t>
  </si>
  <si>
    <t>Adv No.</t>
  </si>
  <si>
    <t>County</t>
  </si>
  <si>
    <t>Account No.</t>
  </si>
  <si>
    <t>Amount</t>
  </si>
  <si>
    <t>Tax_Year</t>
  </si>
  <si>
    <t>TSR_Check</t>
  </si>
  <si>
    <t>Lumentum Check</t>
  </si>
  <si>
    <t>Amount Check</t>
  </si>
  <si>
    <t>Location_House_Number</t>
  </si>
  <si>
    <t>Location_City</t>
  </si>
  <si>
    <t>Location_State</t>
  </si>
  <si>
    <t>Location_Zip_4</t>
  </si>
  <si>
    <t>Location_Full_Street_Address</t>
  </si>
  <si>
    <t>Location_City_State_Zip</t>
  </si>
  <si>
    <t>Longitude</t>
  </si>
  <si>
    <t>Latitude</t>
  </si>
  <si>
    <t>Current_Owner</t>
  </si>
  <si>
    <t>County_Land_Use</t>
  </si>
  <si>
    <t>County_Land_Use_Desc</t>
  </si>
  <si>
    <t>Standardized_Land_Use</t>
  </si>
  <si>
    <t>Standardized_Land_Use_Desc</t>
  </si>
  <si>
    <t>Assessment_Year</t>
  </si>
  <si>
    <t>Total_Assessed_Value</t>
  </si>
  <si>
    <t>Market_Value_Year</t>
  </si>
  <si>
    <t>Total_Market_Value</t>
  </si>
  <si>
    <t>Tax_Amount</t>
  </si>
  <si>
    <t>Annual/Current Tax</t>
  </si>
  <si>
    <t>Cnty. Owned 2017</t>
  </si>
  <si>
    <t>Cnty. Owned 2016</t>
  </si>
  <si>
    <t>Cnty. Owned 2015</t>
  </si>
  <si>
    <t>Cnty. Owned 2014</t>
  </si>
  <si>
    <t>Cnty. Owned 2013</t>
  </si>
  <si>
    <t>Cnty. Owned 2012</t>
  </si>
  <si>
    <t>Cnty. Owned 2011</t>
  </si>
  <si>
    <t>Cert_Holder_Type1</t>
  </si>
  <si>
    <t>Cert_Holder_Type2</t>
  </si>
  <si>
    <t>Cert_Holder_Type3</t>
  </si>
  <si>
    <t>Cert_Holder_Type4</t>
  </si>
  <si>
    <t>Cert_Holder_Type5</t>
  </si>
  <si>
    <t>Cert_Holder_Type6</t>
  </si>
  <si>
    <t>Cert_Holder_Type7</t>
  </si>
  <si>
    <t>Adv County Cert</t>
  </si>
  <si>
    <t>TSR County Cert</t>
  </si>
  <si>
    <t>Prior Cnty-Owned (past 7 years)</t>
  </si>
  <si>
    <t>Latest_Arms_Length_Sale_Date</t>
  </si>
  <si>
    <t>Latest_Arms_Length_Sale_Price</t>
  </si>
  <si>
    <t>Loan1_Amount</t>
  </si>
  <si>
    <t>Loan1_Type</t>
  </si>
  <si>
    <t>environmentalsubjectsitefoundcount</t>
  </si>
  <si>
    <t>environmentalsitefoundcount</t>
  </si>
  <si>
    <t>environmentalscore</t>
  </si>
  <si>
    <t>FLD_CLASS</t>
  </si>
  <si>
    <t>Prior Liens Outstanding</t>
  </si>
  <si>
    <t>HX</t>
  </si>
  <si>
    <t>Tax Deed History</t>
  </si>
  <si>
    <t>Environment File TSR For Test</t>
  </si>
  <si>
    <t>Environment File Lumentum</t>
  </si>
  <si>
    <t>Environment File Lumentum For Test</t>
  </si>
  <si>
    <t>CDD Bond</t>
  </si>
  <si>
    <t>Address</t>
  </si>
  <si>
    <t>City</t>
  </si>
  <si>
    <t>State</t>
  </si>
  <si>
    <t>Zip</t>
  </si>
  <si>
    <t>Full Address</t>
  </si>
  <si>
    <t>Loan?</t>
  </si>
  <si>
    <t>Lien &lt; $150</t>
  </si>
  <si>
    <t>Tax Deed History_2</t>
  </si>
  <si>
    <t>Bad Address</t>
  </si>
  <si>
    <t>Zillow Test</t>
  </si>
  <si>
    <t>EPA</t>
  </si>
  <si>
    <t>CDD</t>
  </si>
  <si>
    <t>Flood</t>
  </si>
  <si>
    <t>Multiple Liens for Sale</t>
  </si>
  <si>
    <t>Priors</t>
  </si>
  <si>
    <t>Prior Screen</t>
  </si>
  <si>
    <t>AV</t>
  </si>
  <si>
    <t>Equalization Ratio</t>
  </si>
  <si>
    <t>Equalized AV</t>
  </si>
  <si>
    <t>Zestimate</t>
  </si>
  <si>
    <t>Latest ALS Date</t>
  </si>
  <si>
    <t>Latest ALS Price</t>
  </si>
  <si>
    <t>Sale Year (if &gt; $1k)</t>
  </si>
  <si>
    <t>Market Index</t>
  </si>
  <si>
    <t>Value to use</t>
  </si>
  <si>
    <t>Sales Data within 7 years</t>
  </si>
  <si>
    <t>Use Code</t>
  </si>
  <si>
    <t>Vacant, No Sales Data</t>
  </si>
  <si>
    <t>Hx</t>
  </si>
  <si>
    <t>Haircut</t>
  </si>
  <si>
    <t>Adj Value for Calc</t>
  </si>
  <si>
    <t>Foreclosure (All-in $)</t>
  </si>
  <si>
    <t>Solv Prem</t>
  </si>
  <si>
    <t>LTV</t>
  </si>
  <si>
    <t>Bad Data/Other</t>
  </si>
  <si>
    <t>Google Test</t>
  </si>
  <si>
    <t>Google Assessment</t>
  </si>
  <si>
    <t>Available</t>
  </si>
  <si>
    <t>Data Change</t>
  </si>
  <si>
    <t>Bid?</t>
  </si>
  <si>
    <t>Lien Ref</t>
  </si>
  <si>
    <t>Face</t>
  </si>
  <si>
    <t>Large Liens?</t>
  </si>
  <si>
    <t>GovernmentLien</t>
  </si>
  <si>
    <t>LisPendens</t>
  </si>
  <si>
    <t>03-1N-23-0000-0008-0010</t>
  </si>
  <si>
    <t>04-1N-23-0000-0001-0020</t>
  </si>
  <si>
    <t>04-1N-23-0000-0001-0080</t>
  </si>
  <si>
    <t>04-1N-23-0000-0003-0090</t>
  </si>
  <si>
    <t>04-1N-23-0000-0003-0120</t>
  </si>
  <si>
    <t>04-1N-23-0000-0005-0010</t>
  </si>
  <si>
    <t>04-1N-23-0000-0005-0080</t>
  </si>
  <si>
    <t>04-1N-23-0000-0005-0090</t>
  </si>
  <si>
    <t>04-1N-23-0000-0005-0120</t>
  </si>
  <si>
    <t>04-1N-23-0000-0005-0130</t>
  </si>
  <si>
    <t>04-1N-23-0000-0005-0160</t>
  </si>
  <si>
    <t>04-1N-23-0000-0005-0230</t>
  </si>
  <si>
    <t>04-1N-23-0000-0005-0240</t>
  </si>
  <si>
    <t>04-1N-23-0000-0005-0270</t>
  </si>
  <si>
    <t>04-1N-23-0000-0005-0280</t>
  </si>
  <si>
    <t>05-1N-23-0000-0001-0030</t>
  </si>
  <si>
    <t>06-1N-23-0000-0002-0000</t>
  </si>
  <si>
    <t>12-1N-23-0000-0007-0010</t>
  </si>
  <si>
    <t>12-1N-23-0000-0008-0040</t>
  </si>
  <si>
    <t>12-1N-23-0000-0009-0010</t>
  </si>
  <si>
    <t>19-1N-23-0000-0006-0010</t>
  </si>
  <si>
    <t>19-1N-23-0000-0006-0020</t>
  </si>
  <si>
    <t>19-1N-23-0000-0007-0030</t>
  </si>
  <si>
    <t>20-1N-23-0000-0003-0080</t>
  </si>
  <si>
    <t>20-1N-23-0000-0009-0010</t>
  </si>
  <si>
    <t>20-1N-23-0000-0009-0030</t>
  </si>
  <si>
    <t>23-1N-23-034D-0003-0000</t>
  </si>
  <si>
    <t>23-1N-23-034D-0004-0000</t>
  </si>
  <si>
    <t>23-1N-23-034D-0013-0000</t>
  </si>
  <si>
    <t>23-1N-23-034D-0037-0000</t>
  </si>
  <si>
    <t>23-1N-23-034D-0039-0000</t>
  </si>
  <si>
    <t>23-1N-23-034D-0059-0000</t>
  </si>
  <si>
    <t>23-1N-23-034D-0062-0000</t>
  </si>
  <si>
    <t>23-1N-23-034D-0069-0000</t>
  </si>
  <si>
    <t>23-1N-23-034D-0082-0000</t>
  </si>
  <si>
    <t>23-1N-23-034D-0083-0000</t>
  </si>
  <si>
    <t>23-1N-23-034D-0091-0000</t>
  </si>
  <si>
    <t>23-1N-23-034D-0094-0000</t>
  </si>
  <si>
    <t>24-1N-23-0000-0001-0060</t>
  </si>
  <si>
    <t>24-1N-23-0000-0001-0130</t>
  </si>
  <si>
    <t>24-1N-23-0000-0001-0180</t>
  </si>
  <si>
    <t>24-1N-23-0000-0001-0190</t>
  </si>
  <si>
    <t>04-1S-23-0000-0007-0010</t>
  </si>
  <si>
    <t>04-1S-23-0000-0007-0020</t>
  </si>
  <si>
    <t>04-1S-23-0000-0009-0210</t>
  </si>
  <si>
    <t>04-1S-23-0000-0009-0260</t>
  </si>
  <si>
    <t>07-1S-23-0000-0001-0030</t>
  </si>
  <si>
    <t>08-1S-23-0000-0001-0020</t>
  </si>
  <si>
    <t>08-1S-23-0000-0001-0050</t>
  </si>
  <si>
    <t>08-1S-23-0000-0001-0080</t>
  </si>
  <si>
    <t>08-1S-23-0000-0002-0010</t>
  </si>
  <si>
    <t>08-1S-23-0000-0002-0020</t>
  </si>
  <si>
    <t>08-1S-23-0000-0002-0220</t>
  </si>
  <si>
    <t>08-1S-23-0000-0002-0230</t>
  </si>
  <si>
    <t>08-1S-23-0000-0006-0180</t>
  </si>
  <si>
    <t>08-1S-23-0000-0006-0250</t>
  </si>
  <si>
    <t>08-1S-23-1830-0009-0000</t>
  </si>
  <si>
    <t>08-1S-23-1830-0015-0000</t>
  </si>
  <si>
    <t>08-1S-23-1830-0017-0000</t>
  </si>
  <si>
    <t>08-1S-23-1830-0028-0000</t>
  </si>
  <si>
    <t>08-1S-23-1830-0038-0000</t>
  </si>
  <si>
    <t>08-1S-23-1830-0039-0000</t>
  </si>
  <si>
    <t>08-1S-23-1830-0055-0000</t>
  </si>
  <si>
    <t>08-1S-23-1830-0056-0000</t>
  </si>
  <si>
    <t>08-1S-23-1830-0057-0000</t>
  </si>
  <si>
    <t>08-1S-23-1830-0058-0000</t>
  </si>
  <si>
    <t>08-1S-23-1830-0059-0000</t>
  </si>
  <si>
    <t>08-1S-23-1830-0060-0000</t>
  </si>
  <si>
    <t>08-1S-23-1830-0066-0000</t>
  </si>
  <si>
    <t>08-1S-23-1830-0073-0000</t>
  </si>
  <si>
    <t>08-1S-23-1830-0074-0000</t>
  </si>
  <si>
    <t>08-1S-23-1830-0094-0000</t>
  </si>
  <si>
    <t>08-1S-23-1830-0097-0000</t>
  </si>
  <si>
    <t>08-1S-23-1830-0113-0000</t>
  </si>
  <si>
    <t>17-1S-23-0000-0003-0000</t>
  </si>
  <si>
    <t>17-1S-23-0000-0003-0030</t>
  </si>
  <si>
    <t>17-1S-23-0270-0004-0000</t>
  </si>
  <si>
    <t>17-1S-23-0270-0011-0000</t>
  </si>
  <si>
    <t>17-1S-23-0270-0012-0000</t>
  </si>
  <si>
    <t>19-1S-23-0000-0005-0050</t>
  </si>
  <si>
    <t>33-1S-23-0000-0003-0000</t>
  </si>
  <si>
    <t>33-1S-23-0000-0005-0010</t>
  </si>
  <si>
    <t>37-1S-23-0000-0006-0020</t>
  </si>
  <si>
    <t>02-2N-23-0000-0002-0000</t>
  </si>
  <si>
    <t>02-2N-23-0000-0004-0010</t>
  </si>
  <si>
    <t>02-2N-23-0000-0005-0030</t>
  </si>
  <si>
    <t>03-2N-23-0000-0005-0040</t>
  </si>
  <si>
    <t>03-2N-23-0000-0007-0000</t>
  </si>
  <si>
    <t>03-2N-23-0000-0007-0030</t>
  </si>
  <si>
    <t>03-2N-23-0000-0007-0050</t>
  </si>
  <si>
    <t>03-2N-23-0000-0007-0060</t>
  </si>
  <si>
    <t>03-2N-23-0000-0007-0080</t>
  </si>
  <si>
    <t>03-2N-23-0000-0009-0010</t>
  </si>
  <si>
    <t>09-2N-23-0000-0002-0000</t>
  </si>
  <si>
    <t>09-2N-23-0000-0003-0000</t>
  </si>
  <si>
    <t>09-2N-23-0000-0005-0000</t>
  </si>
  <si>
    <t>10-2N-23-0000-0003-0010</t>
  </si>
  <si>
    <t>10-2N-23-0000-0007-0000</t>
  </si>
  <si>
    <t>10-2N-23-0000-0008-0000</t>
  </si>
  <si>
    <t>10-2N-23-0000-0008-0060</t>
  </si>
  <si>
    <t>10-2N-23-0000-0008-0080</t>
  </si>
  <si>
    <t>10-2N-23-0000-0013-0000</t>
  </si>
  <si>
    <t>10-2N-23-0000-0015-0020</t>
  </si>
  <si>
    <t>11-2N-23-0000-0005-0020</t>
  </si>
  <si>
    <t>13-2N-23-0000-0002-0000</t>
  </si>
  <si>
    <t>15-2N-23-0000-0005-0270</t>
  </si>
  <si>
    <t>15-2N-23-0000-0006-0020</t>
  </si>
  <si>
    <t>15-2N-23-0000-0006-0040</t>
  </si>
  <si>
    <t>15-2N-23-0000-0006-0080</t>
  </si>
  <si>
    <t>15-2N-23-0000-0006-0100</t>
  </si>
  <si>
    <t>15-2N-23-0000-0006-0120</t>
  </si>
  <si>
    <t>15-2N-23-0000-0007-0000</t>
  </si>
  <si>
    <t>15-2N-23-0000-0008-0000</t>
  </si>
  <si>
    <t>15-2N-23-0000-0008-0100</t>
  </si>
  <si>
    <t>15-2N-23-0000-0009-0000</t>
  </si>
  <si>
    <t>15-2N-23-0000-0009-0110</t>
  </si>
  <si>
    <t>16-2N-23-0000-0001-0110</t>
  </si>
  <si>
    <t>16-2N-23-0000-0001-0130</t>
  </si>
  <si>
    <t>16-2N-23-0000-0001-0160</t>
  </si>
  <si>
    <t>16-2N-23-0000-0003-0000</t>
  </si>
  <si>
    <t>16-2N-23-1850-0001-0000</t>
  </si>
  <si>
    <t>16-2N-23-1850-0002-0000</t>
  </si>
  <si>
    <t>16-2N-23-1850-0003-0000</t>
  </si>
  <si>
    <t>16-2N-23-1850-0004-0000</t>
  </si>
  <si>
    <t>22-2N-23-0000-0002-0000</t>
  </si>
  <si>
    <t>23-2N-23-0000-0001-0050</t>
  </si>
  <si>
    <t>23-2N-23-0000-0002-0100</t>
  </si>
  <si>
    <t>23-2N-23-1803-0005-0010</t>
  </si>
  <si>
    <t>25-2N-23-0000-0002-0010</t>
  </si>
  <si>
    <t>26-2N-23-0000-0002-0000</t>
  </si>
  <si>
    <t>26-2N-23-0000-0002-0010</t>
  </si>
  <si>
    <t>26-2N-23-0000-0005-0020</t>
  </si>
  <si>
    <t>26-2N-23-0000-0005-0150</t>
  </si>
  <si>
    <t>27-2N-23-0000-0001-0000</t>
  </si>
  <si>
    <t>27-2N-23-0000-0001-0070</t>
  </si>
  <si>
    <t>27-2N-23-0000-0001-0130</t>
  </si>
  <si>
    <t>27-2N-23-0000-0001-0190</t>
  </si>
  <si>
    <t>27-2N-23-0000-0001-0210</t>
  </si>
  <si>
    <t>27-2N-23-0000-0001-0220</t>
  </si>
  <si>
    <t>27-2N-23-0000-0003-0030</t>
  </si>
  <si>
    <t>27-2N-23-0000-0005-0050</t>
  </si>
  <si>
    <t>27-2N-23-0000-0005-0090</t>
  </si>
  <si>
    <t>27-2N-23-0000-0005-0100</t>
  </si>
  <si>
    <t>27-2N-23-0000-0006-0020</t>
  </si>
  <si>
    <t>27-2N-23-0000-0007-0060</t>
  </si>
  <si>
    <t>27-2N-23-0000-0007-0180</t>
  </si>
  <si>
    <t>27-2N-23-0000-0009-0000</t>
  </si>
  <si>
    <t>27-2N-23-0000-0009-0040</t>
  </si>
  <si>
    <t>28-2N-23-0000-0003-0010</t>
  </si>
  <si>
    <t>33-2N-23-0000-0001-0010</t>
  </si>
  <si>
    <t>33-2N-23-0000-0001-0140</t>
  </si>
  <si>
    <t>34-2N-23-0000-0001-0080</t>
  </si>
  <si>
    <t>34-2N-23-0000-0002-0060</t>
  </si>
  <si>
    <t>34-2N-23-0000-0002-0080</t>
  </si>
  <si>
    <t>34-2N-23-0000-0003-0030</t>
  </si>
  <si>
    <t>34-2N-23-0000-0005-0040</t>
  </si>
  <si>
    <t>34-2N-23-0000-0005-0100</t>
  </si>
  <si>
    <t>34-2N-23-0000-0007-0110</t>
  </si>
  <si>
    <t>34-2N-23-0000-0008-0000</t>
  </si>
  <si>
    <t>05-2S-23-0000-0003-0040</t>
  </si>
  <si>
    <t>05-2S-23-0000-0003-0170</t>
  </si>
  <si>
    <t>05-2S-23-1500-0007-0000</t>
  </si>
  <si>
    <t>06-2S-23-0000-0002-0030</t>
  </si>
  <si>
    <t>06-2S-23-0000-0006-0000</t>
  </si>
  <si>
    <t>07-2S-23-0000-0003-0070</t>
  </si>
  <si>
    <t>07-2S-23-0000-0003-0080</t>
  </si>
  <si>
    <t>07-2S-23-0000-0003-0120</t>
  </si>
  <si>
    <t>07-2S-23-0000-0004-0070</t>
  </si>
  <si>
    <t>08-2S-23-0000-0002-0050</t>
  </si>
  <si>
    <t>15-2S-23-0000-0001-0020</t>
  </si>
  <si>
    <t>16-2S-23-0000-0002-0020</t>
  </si>
  <si>
    <t>21-2S-23-0000-0002-0010</t>
  </si>
  <si>
    <t>21-2S-23-0000-0002-0040</t>
  </si>
  <si>
    <t>21-2S-23-0000-0002-0060</t>
  </si>
  <si>
    <t>21-2S-23-0000-0003-0000</t>
  </si>
  <si>
    <t>21-2S-23-0000-0003-0020</t>
  </si>
  <si>
    <t>21-2S-23-0000-0007-0040</t>
  </si>
  <si>
    <t>21-2S-23-0000-0008-0000</t>
  </si>
  <si>
    <t>21-2S-23-0000-0009-0020</t>
  </si>
  <si>
    <t>02-3N-23-2020-0010-0010</t>
  </si>
  <si>
    <t>02-3N-23-2020-0018-0000</t>
  </si>
  <si>
    <t>03-3N-23-0000-0001-00M1</t>
  </si>
  <si>
    <t>04-3N-23-0000-0001-00M1</t>
  </si>
  <si>
    <t>04-3N-23-0000-0002-0040</t>
  </si>
  <si>
    <t>09-3N-23-2020-0041-0000</t>
  </si>
  <si>
    <t>09-3N-23-2020-0041-0010</t>
  </si>
  <si>
    <t>09-3N-23-2020-0045-0010</t>
  </si>
  <si>
    <t>10-3N-23-2020-0013-0010</t>
  </si>
  <si>
    <t>12-3N-23-2020-0003-0000</t>
  </si>
  <si>
    <t>12-3N-23-2020-0018-0010</t>
  </si>
  <si>
    <t>14-3N-23-2020-0016-0000</t>
  </si>
  <si>
    <t>14-3N-23-2020-0020-0000</t>
  </si>
  <si>
    <t>16-3N-23-2020-0029-0000</t>
  </si>
  <si>
    <t>33-3N-23-0000-0002-0030</t>
  </si>
  <si>
    <t>37-3N-23-0000-0001-0030</t>
  </si>
  <si>
    <t>37-3N-23-0000-0001-0200</t>
  </si>
  <si>
    <t>37-3N-23-0000-0001-0330</t>
  </si>
  <si>
    <t>37-3N-23-0000-0001-0510</t>
  </si>
  <si>
    <t>37-3N-23-0000-0001-0530</t>
  </si>
  <si>
    <t>37-3N-23-2070-0001-0000</t>
  </si>
  <si>
    <t>37-3N-23-2070-0002-0000</t>
  </si>
  <si>
    <t>37-3N-23-2070-0026-0000</t>
  </si>
  <si>
    <t>37-3N-23-2070-0030-0000</t>
  </si>
  <si>
    <t>37-3N-23-2070-0053-0000</t>
  </si>
  <si>
    <t>39-3N-23-1860-0006-0000</t>
  </si>
  <si>
    <t>12-4N-23-0000-0001-0000</t>
  </si>
  <si>
    <t>12-4N-23-0000-0002-0000</t>
  </si>
  <si>
    <t>14-4N-23-0000-0005-0000</t>
  </si>
  <si>
    <t>14-4N-23-0000-0006-0000</t>
  </si>
  <si>
    <t>14-4N-23-0000-0016-0060</t>
  </si>
  <si>
    <t>14-4N-23-0000-0016-0090</t>
  </si>
  <si>
    <t>14-4N-23-0190-0001-0000</t>
  </si>
  <si>
    <t>22-4N-23-0000-0002-0070</t>
  </si>
  <si>
    <t>22-4N-23-0000-0003-0030</t>
  </si>
  <si>
    <t>22-4N-23-0000-0003-0080</t>
  </si>
  <si>
    <t>23-4N-23-0000-0006-0010</t>
  </si>
  <si>
    <t>23-4N-23-0000-0007-0060</t>
  </si>
  <si>
    <t>23-4N-23-0000-0013-0010</t>
  </si>
  <si>
    <t>23-4N-23-0000-0013-0020</t>
  </si>
  <si>
    <t>23-4N-23-0000-0013-0030</t>
  </si>
  <si>
    <t>23-4N-23-2020-0020-0020</t>
  </si>
  <si>
    <t>23-4N-23-2020-0021-0020</t>
  </si>
  <si>
    <t>23-4N-23-2020-0023-0010</t>
  </si>
  <si>
    <t>23-4N-23-2020-0050-0010</t>
  </si>
  <si>
    <t>24-4N-23-0000-0002-0000</t>
  </si>
  <si>
    <t>25-4N-23-0000-0003-0040</t>
  </si>
  <si>
    <t>25-4N-23-2020-0016-0030</t>
  </si>
  <si>
    <t>25-4N-23-2020-0029-0000</t>
  </si>
  <si>
    <t>26-4N-23-0000-0001-0040</t>
  </si>
  <si>
    <t>26-4N-23-0000-0001-0050</t>
  </si>
  <si>
    <t>26-4N-23-0000-0001-0150</t>
  </si>
  <si>
    <t>26-4N-23-0000-0001-0250</t>
  </si>
  <si>
    <t>26-4N-23-0000-0001-0340</t>
  </si>
  <si>
    <t>26-4N-23-0000-0001-0380</t>
  </si>
  <si>
    <t>26-4N-23-0000-0001-0410</t>
  </si>
  <si>
    <t>27-4N-23-0000-0001-0030</t>
  </si>
  <si>
    <t>27-4N-23-0000-0002-0010</t>
  </si>
  <si>
    <t>27-4N-23-0000-0007-0010</t>
  </si>
  <si>
    <t>27-4N-23-0000-0007-0050</t>
  </si>
  <si>
    <t>27-4N-23-0000-0007-0100</t>
  </si>
  <si>
    <t>27-4N-23-0000-0008-0050</t>
  </si>
  <si>
    <t>27-4N-23-0000-0009-0130</t>
  </si>
  <si>
    <t>27-4N-23-0000-0011-0000</t>
  </si>
  <si>
    <t>28-4N-23-0000-0007-0010</t>
  </si>
  <si>
    <t>33-4N-23-0000-0006-0020</t>
  </si>
  <si>
    <t>33-4N-23-2020-0044-0000</t>
  </si>
  <si>
    <t>33-4N-23-2020-0045-0020</t>
  </si>
  <si>
    <t>33-4N-23-2020-0049-0010</t>
  </si>
  <si>
    <t>34-4N-23-0000-0001-0080</t>
  </si>
  <si>
    <t>34-4N-23-0000-0001-0090</t>
  </si>
  <si>
    <t>34-4N-23-0000-0002-0060</t>
  </si>
  <si>
    <t>34-4N-23-2020-0025-0010</t>
  </si>
  <si>
    <t>35-4N-23-2020-0033-0070</t>
  </si>
  <si>
    <t>36-4N-23-2020-0001-0000</t>
  </si>
  <si>
    <t>36-4N-23-2020-0002-0010</t>
  </si>
  <si>
    <t>36-4N-23-2020-0003-0020</t>
  </si>
  <si>
    <t>41-4N-23-0000-0001-0050</t>
  </si>
  <si>
    <t>41-4N-23-1210-0008-0000</t>
  </si>
  <si>
    <t>41-4N-23-2100-0003-0050</t>
  </si>
  <si>
    <t>41-4N-23-2100-0004-0070</t>
  </si>
  <si>
    <t>41-4N-23-2100-0004-0080</t>
  </si>
  <si>
    <t>41-4N-23-2100-0005-0020</t>
  </si>
  <si>
    <t>47-4N-23-0000-0001-0040</t>
  </si>
  <si>
    <t>49-4N-23-0000-0007-0010</t>
  </si>
  <si>
    <t>01-1N-24-0000-0001-0020</t>
  </si>
  <si>
    <t>01-1N-24-0000-0002-0130</t>
  </si>
  <si>
    <t>01-1N-24-0000-0003-0100</t>
  </si>
  <si>
    <t>01-1N-24-0000-0003-0230</t>
  </si>
  <si>
    <t>01-1N-24-1370-0011-0000</t>
  </si>
  <si>
    <t>01-1N-24-192S-0006-0000</t>
  </si>
  <si>
    <t>02-1N-24-2180-1377-0000</t>
  </si>
  <si>
    <t>11-1N-24-2180-0014-0000</t>
  </si>
  <si>
    <t>11-1N-24-2180-0016-0010</t>
  </si>
  <si>
    <t>11-1N-24-2180-0040-0040</t>
  </si>
  <si>
    <t>11-1N-24-2180-0040-0050</t>
  </si>
  <si>
    <t>11-1N-24-2180-0053-0030</t>
  </si>
  <si>
    <t>11-1N-24-2180-0056-0010</t>
  </si>
  <si>
    <t>14-1N-24-2180-0089-0000</t>
  </si>
  <si>
    <t>14-1N-24-2180-0106-0000</t>
  </si>
  <si>
    <t>14-1N-24-2180-0517-0000</t>
  </si>
  <si>
    <t>14-1N-24-2180-0539-0000</t>
  </si>
  <si>
    <t>14-1N-24-2180-0699-0000</t>
  </si>
  <si>
    <t>14-1N-24-2180-0749-0000</t>
  </si>
  <si>
    <t>14-1N-24-2180-0761-0000</t>
  </si>
  <si>
    <t>14-1N-24-2180-1046-0000</t>
  </si>
  <si>
    <t>14-1N-24-2180-1049-0000</t>
  </si>
  <si>
    <t>14-1N-24-2180-1184-0000</t>
  </si>
  <si>
    <t>14-1N-24-2180-1190-0000</t>
  </si>
  <si>
    <t>14-1N-24-2180-1191-0010</t>
  </si>
  <si>
    <t>14-1N-24-2180-1191-0020</t>
  </si>
  <si>
    <t>15-1N-24-2180-1229-0020</t>
  </si>
  <si>
    <t>15-1N-24-2180-1235-0020</t>
  </si>
  <si>
    <t>16-1N-24-2090-0001-0000</t>
  </si>
  <si>
    <t>16-1N-24-2090-0010-0000</t>
  </si>
  <si>
    <t>16-1N-24-2090-0013-0000</t>
  </si>
  <si>
    <t>16-1N-24-2090-0020-0000</t>
  </si>
  <si>
    <t>16-1N-24-2090-0038-0000</t>
  </si>
  <si>
    <t>16-1N-24-2090-0071-0000</t>
  </si>
  <si>
    <t>17-1N-24-2091-0003-0000</t>
  </si>
  <si>
    <t>17-1N-24-2091-0005-0000</t>
  </si>
  <si>
    <t>17-1N-24-2091-0025-0000</t>
  </si>
  <si>
    <t>20-1N-24-0000-0002-0050</t>
  </si>
  <si>
    <t>20-1N-24-0000-0002-0090</t>
  </si>
  <si>
    <t>23-1N-24-2180-1270-0010</t>
  </si>
  <si>
    <t>23-1N-24-2180-1273-0000</t>
  </si>
  <si>
    <t>23-1N-24-2180-1287-0000</t>
  </si>
  <si>
    <t>23-1N-24-2180-1296-0050</t>
  </si>
  <si>
    <t>23-1N-24-2180-1299-0030</t>
  </si>
  <si>
    <t>23-1N-24-2180-1299-0050</t>
  </si>
  <si>
    <t>23-1N-24-2180-1300-0050</t>
  </si>
  <si>
    <t>23-1N-24-2180-1300-0060</t>
  </si>
  <si>
    <t>23-1N-24-2180-1300-0070</t>
  </si>
  <si>
    <t>23-1N-24-2180-1307-0000</t>
  </si>
  <si>
    <t>24-1N-24-0150-0001-0000</t>
  </si>
  <si>
    <t>24-1N-24-0150-0007-0000</t>
  </si>
  <si>
    <t>24-1N-24-0150-0008-0000</t>
  </si>
  <si>
    <t>24-1N-24-0150-0012-0000</t>
  </si>
  <si>
    <t>24-1N-24-0750-0001-0091</t>
  </si>
  <si>
    <t>24-1N-24-0750-0002-0013</t>
  </si>
  <si>
    <t>24-1N-24-0750-0003-0080</t>
  </si>
  <si>
    <t>24-1N-24-0750-0003-0124</t>
  </si>
  <si>
    <t>24-1N-24-0750-0003-0282</t>
  </si>
  <si>
    <t>24-1N-24-0750-0003-0285</t>
  </si>
  <si>
    <t>24-1N-24-0750-0004-0072</t>
  </si>
  <si>
    <t>24-1N-24-0750-0004-0090</t>
  </si>
  <si>
    <t>24-1N-24-0750-0004-0101</t>
  </si>
  <si>
    <t>24-1N-24-0750-0004-0152</t>
  </si>
  <si>
    <t>24-1N-24-0750-0004-0153</t>
  </si>
  <si>
    <t>24-1N-24-0750-0004-0161</t>
  </si>
  <si>
    <t>24-1N-24-0750-0004-0170</t>
  </si>
  <si>
    <t>24-1N-24-0750-0004-0172</t>
  </si>
  <si>
    <t>25-1N-24-0080-0001-0000</t>
  </si>
  <si>
    <t>25-1N-24-0080-0004-0000</t>
  </si>
  <si>
    <t>28-1N-24-0000-0001-0020</t>
  </si>
  <si>
    <t>28-1N-24-0000-0001-0210</t>
  </si>
  <si>
    <t>28-1N-24-0000-0002-0000</t>
  </si>
  <si>
    <t>33-1N-24-0000-0001-0140</t>
  </si>
  <si>
    <t>33-1N-24-2050-0007-0000</t>
  </si>
  <si>
    <t>33-1N-24-2050-0008-0000</t>
  </si>
  <si>
    <t>33-1N-24-2050-0011-0000</t>
  </si>
  <si>
    <t>33-1N-24-2050-0014-0000</t>
  </si>
  <si>
    <t>33-1N-24-2050-0017-0000</t>
  </si>
  <si>
    <t>33-1N-24-2050-0020-0000</t>
  </si>
  <si>
    <t>33-1N-24-2051-0005-0000</t>
  </si>
  <si>
    <t>33-1N-24-2051-000A-0000</t>
  </si>
  <si>
    <t>33-1N-24-2052-0006-0000</t>
  </si>
  <si>
    <t>33-1N-24-2052-0025-0000</t>
  </si>
  <si>
    <t>33-1N-24-2052-0026-0000</t>
  </si>
  <si>
    <t>33-1N-24-2052-0027-0000</t>
  </si>
  <si>
    <t>33-1N-24-2052-0028-0000</t>
  </si>
  <si>
    <t>37-1N-24-2220-0002-0070</t>
  </si>
  <si>
    <t>37-1N-24-2220-0002-00M0</t>
  </si>
  <si>
    <t>37-1N-24-2220-0002-0110</t>
  </si>
  <si>
    <t>02-1S-24-0000-0001-0120</t>
  </si>
  <si>
    <t>02-1S-24-0000-0002-0050</t>
  </si>
  <si>
    <t>02-1S-24-1990-0017-0000</t>
  </si>
  <si>
    <t>03-1S-24-0000-0002-0100</t>
  </si>
  <si>
    <t>04-1S-24-0000-0007-0010</t>
  </si>
  <si>
    <t>04-1S-24-0000-0007-0060</t>
  </si>
  <si>
    <t>05-1S-24-0000-0003-00M0</t>
  </si>
  <si>
    <t>05-1S-24-0000-0004-0180</t>
  </si>
  <si>
    <t>05-1S-24-0000-0004-0190</t>
  </si>
  <si>
    <t>05-1S-24-0000-0014-0010</t>
  </si>
  <si>
    <t>08-1S-24-1610-0008-0000</t>
  </si>
  <si>
    <t>19-1S-24-0000-0001-0160</t>
  </si>
  <si>
    <t>19-1S-24-0000-0004-0170</t>
  </si>
  <si>
    <t>29-1S-24-0000-0003-0130</t>
  </si>
  <si>
    <t>30-1S-24-0000-0018-0050</t>
  </si>
  <si>
    <t>30-1S-24-2120-0020-0000</t>
  </si>
  <si>
    <t>30-1S-24-2120-0022-0000</t>
  </si>
  <si>
    <t>02-2N-24-0000-0001-0070</t>
  </si>
  <si>
    <t>02-2N-24-0000-0003-0040</t>
  </si>
  <si>
    <t>02-2N-24-0000-0003-0090</t>
  </si>
  <si>
    <t>02-2N-24-0000-0003-0100</t>
  </si>
  <si>
    <t>02-2N-24-0000-0004-0060</t>
  </si>
  <si>
    <t>03-2N-24-0000-0001-00M0</t>
  </si>
  <si>
    <t>03-2N-24-0000-0003-0000</t>
  </si>
  <si>
    <t>11-2N-24-0000-0004-0000</t>
  </si>
  <si>
    <t>11-2N-24-1641-0002-0000</t>
  </si>
  <si>
    <t>11-2N-24-1641-0003-0000</t>
  </si>
  <si>
    <t>11-2N-24-1641-0010-0000</t>
  </si>
  <si>
    <t>12-2N-24-0000-0001-00M1</t>
  </si>
  <si>
    <t>12-2N-24-0000-0003-0080</t>
  </si>
  <si>
    <t>12-2N-24-0000-0003-0120</t>
  </si>
  <si>
    <t>12-2N-24-0000-0003-0140</t>
  </si>
  <si>
    <t>12-2N-24-0000-0003-0150</t>
  </si>
  <si>
    <t>12-2N-24-0000-0003-0220</t>
  </si>
  <si>
    <t>12-2N-24-0000-0003-0230</t>
  </si>
  <si>
    <t>12-2N-24-0000-0004-0070</t>
  </si>
  <si>
    <t>12-2N-24-1640-0009-0000</t>
  </si>
  <si>
    <t>12-2N-24-1640-0014-0000</t>
  </si>
  <si>
    <t>13-2N-24-0000-0002-0200</t>
  </si>
  <si>
    <t>13-2N-24-0212-0024-0000</t>
  </si>
  <si>
    <t>13-2N-24-0212-0030-0000</t>
  </si>
  <si>
    <t>14-2N-24-0000-0004-0060</t>
  </si>
  <si>
    <t>14-2N-24-0000-0004-0100</t>
  </si>
  <si>
    <t>14-2N-24-0000-0004-0110</t>
  </si>
  <si>
    <t>14-2N-24-0000-0004-0120</t>
  </si>
  <si>
    <t>23-2N-24-0000-0001-0060</t>
  </si>
  <si>
    <t>23-2N-24-0000-0001-0220</t>
  </si>
  <si>
    <t>24-2N-24-0000-0011-0000</t>
  </si>
  <si>
    <t>24-2N-24-0000-0012-0010</t>
  </si>
  <si>
    <t>24-2N-24-0000-0014-0050</t>
  </si>
  <si>
    <t>24-2N-24-0000-0014-0060</t>
  </si>
  <si>
    <t>24-2N-24-0000-0014-0110</t>
  </si>
  <si>
    <t>24-2N-24-0000-0014-0150</t>
  </si>
  <si>
    <t>24-2N-24-0000-0016-0060</t>
  </si>
  <si>
    <t>24-2N-24-0000-0018-0010</t>
  </si>
  <si>
    <t>25-2N-24-0000-0015-0010</t>
  </si>
  <si>
    <t>25-2N-24-0000-0017-0010</t>
  </si>
  <si>
    <t>25-2N-24-0000-0017-0040</t>
  </si>
  <si>
    <t>25-2N-24-0000-0017-0070</t>
  </si>
  <si>
    <t>25-2N-24-226B-0060-0040</t>
  </si>
  <si>
    <t>26-2N-24-0000-0004-0140</t>
  </si>
  <si>
    <t>26-2N-24-0000-0004-0170</t>
  </si>
  <si>
    <t>26-2N-24-0000-0011-0010</t>
  </si>
  <si>
    <t>26-2N-24-0000-0015-0000</t>
  </si>
  <si>
    <t>27-2N-24-0000-0002-0060</t>
  </si>
  <si>
    <t>27-2N-24-228D-0059-0030</t>
  </si>
  <si>
    <t>28-2N-24-0000-0007-0040</t>
  </si>
  <si>
    <t>35-2N-24-0000-0002-0080</t>
  </si>
  <si>
    <t>36-2N-24-0000-0003-0030</t>
  </si>
  <si>
    <t>38-2N-24-0000-0002-0040</t>
  </si>
  <si>
    <t>38-2N-24-0000-0002-0100</t>
  </si>
  <si>
    <t>03-3N-24-0000-0001-0030</t>
  </si>
  <si>
    <t>03-3N-24-0000-0001-0050</t>
  </si>
  <si>
    <t>03-3N-24-0000-0001-0060</t>
  </si>
  <si>
    <t>03-3N-24-0000-0002-0010</t>
  </si>
  <si>
    <t>03-3N-24-0000-0004-0010</t>
  </si>
  <si>
    <t>03-3N-24-0000-0004-00M0</t>
  </si>
  <si>
    <t>03-3N-24-0000-0004-0110</t>
  </si>
  <si>
    <t>03-3N-24-2020-0023-0110</t>
  </si>
  <si>
    <t>03-3N-24-2300-0017-0010</t>
  </si>
  <si>
    <t>03-3N-24-2300-0017-0030</t>
  </si>
  <si>
    <t>04-3N-24-0000-0004-0090</t>
  </si>
  <si>
    <t>05-3N-24-0000-0007-0010</t>
  </si>
  <si>
    <t>05-3N-24-0000-0014-0010</t>
  </si>
  <si>
    <t>05-3N-24-0000-0017-0020</t>
  </si>
  <si>
    <t>05-3N-24-0000-0018-0000</t>
  </si>
  <si>
    <t>05-3N-24-0000-0029-0030</t>
  </si>
  <si>
    <t>05-3N-24-0000-0031-0000</t>
  </si>
  <si>
    <t>05-3N-24-0000-0031-0010</t>
  </si>
  <si>
    <t>05-3N-24-0000-0031-0030</t>
  </si>
  <si>
    <t>05-3N-24-0000-0033-0000</t>
  </si>
  <si>
    <t>05-3N-24-0000-0035-0000</t>
  </si>
  <si>
    <t>05-3N-24-0000-0035-0010</t>
  </si>
  <si>
    <t>05-3N-24-2020-0001-0010</t>
  </si>
  <si>
    <t>05-3N-24-2020-0011-0000</t>
  </si>
  <si>
    <t>05-3N-24-2020-0011-0010</t>
  </si>
  <si>
    <t>05-3N-24-2020-0011-0030</t>
  </si>
  <si>
    <t>05-3N-24-2020-0012-0010</t>
  </si>
  <si>
    <t>05-3N-24-2330-0026-0000</t>
  </si>
  <si>
    <t>05-3N-24-2340-0003-0020</t>
  </si>
  <si>
    <t>05-3N-24-2340-0006-0030</t>
  </si>
  <si>
    <t>05-3N-24-2340-0013-0030</t>
  </si>
  <si>
    <t>05-3N-24-2340-0014-0040</t>
  </si>
  <si>
    <t>05-3N-24-2360-0015-0000</t>
  </si>
  <si>
    <t>07-3N-24-2020-0050-0000</t>
  </si>
  <si>
    <t>07-3N-24-2020-0059-0000</t>
  </si>
  <si>
    <t>07-3N-24-2020-0060-0010</t>
  </si>
  <si>
    <t>07-3N-24-2020-0060-0020</t>
  </si>
  <si>
    <t>08-3N-24-2380-0009-0022</t>
  </si>
  <si>
    <t>08-3N-24-2380-0009-0030</t>
  </si>
  <si>
    <t>08-3N-24-2380-0010-0033</t>
  </si>
  <si>
    <t>08-3N-24-2380-0010-0034</t>
  </si>
  <si>
    <t>08-3N-24-2380-0011-0023</t>
  </si>
  <si>
    <t>08-3N-24-2380-0012-0032</t>
  </si>
  <si>
    <t>08-3N-24-2380-0012-0041</t>
  </si>
  <si>
    <t>08-3N-24-2380-0018-0044</t>
  </si>
  <si>
    <t>08-3N-24-2380-0019-0042</t>
  </si>
  <si>
    <t>08-3N-24-2380-0023-0010</t>
  </si>
  <si>
    <t>08-3N-24-2380-0023-0032</t>
  </si>
  <si>
    <t>08-3N-24-2380-0023-0034</t>
  </si>
  <si>
    <t>08-3N-24-2380-0023-0035</t>
  </si>
  <si>
    <t>08-3N-24-2380-0025-0011</t>
  </si>
  <si>
    <t>08-3N-24-2380-0025-0013</t>
  </si>
  <si>
    <t>08-3N-24-2380-0063-0010</t>
  </si>
  <si>
    <t>08-3N-24-2380-0063-0033</t>
  </si>
  <si>
    <t>08-3N-24-2380-0065-0020</t>
  </si>
  <si>
    <t>08-3N-24-2380-0066-0032</t>
  </si>
  <si>
    <t>08-3N-24-2380-0067-0031</t>
  </si>
  <si>
    <t>08-3N-24-2380-0072-0040</t>
  </si>
  <si>
    <t>08-3N-24-2380-0074-0023</t>
  </si>
  <si>
    <t>08-3N-24-2380-0074-0024</t>
  </si>
  <si>
    <t>08-3N-24-2380-0074-0025</t>
  </si>
  <si>
    <t>08-3N-24-2380-0074-0031</t>
  </si>
  <si>
    <t>08-3N-24-2380-0076-0080</t>
  </si>
  <si>
    <t>08-3N-24-2380-0076-0082</t>
  </si>
  <si>
    <t>08-3N-24-2380-0077-0010</t>
  </si>
  <si>
    <t>08-3N-24-2380-0077-0060</t>
  </si>
  <si>
    <t>08-3N-24-2380-0083-0011</t>
  </si>
  <si>
    <t>08-3N-24-2380-0085-0042</t>
  </si>
  <si>
    <t>08-3N-24-2380-0094-0080</t>
  </si>
  <si>
    <t>08-3N-24-2380-0102-0020</t>
  </si>
  <si>
    <t>08-3N-24-2380-0103-0070</t>
  </si>
  <si>
    <t>08-3N-24-2380-0103-0110</t>
  </si>
  <si>
    <t>08-3N-24-2380-0104-0010</t>
  </si>
  <si>
    <t>08-3N-24-2380-0108-0200</t>
  </si>
  <si>
    <t>08-3N-24-2380-0110-0090</t>
  </si>
  <si>
    <t>08-3N-24-2380-0114-0040</t>
  </si>
  <si>
    <t>08-3N-24-2380-0115-0070</t>
  </si>
  <si>
    <t>08-3N-24-2380-0117-0090</t>
  </si>
  <si>
    <t>08-3N-24-2380-0117-0190</t>
  </si>
  <si>
    <t>08-3N-24-2380-0120-0130</t>
  </si>
  <si>
    <t>08-3N-24-2380-0123-0010</t>
  </si>
  <si>
    <t>08-3N-24-2380-0123-0060</t>
  </si>
  <si>
    <t>08-3N-24-2380-0128-0130</t>
  </si>
  <si>
    <t>08-3N-24-2380-0130-0040</t>
  </si>
  <si>
    <t>08-3N-24-2380-0130-0060</t>
  </si>
  <si>
    <t>08-3N-24-2380-0131-0010</t>
  </si>
  <si>
    <t>08-3N-24-2380-0132-0130</t>
  </si>
  <si>
    <t>08-3N-24-2380-0133-0180</t>
  </si>
  <si>
    <t>08-3N-24-2380-0134-0010</t>
  </si>
  <si>
    <t>08-3N-24-2380-0134-0050</t>
  </si>
  <si>
    <t>08-3N-24-2380-0134-0130</t>
  </si>
  <si>
    <t>08-3N-24-2380-0134-0170</t>
  </si>
  <si>
    <t>08-3N-24-2380-0135-0200</t>
  </si>
  <si>
    <t>08-3N-24-2380-0136-0130</t>
  </si>
  <si>
    <t>08-3N-24-2380-0138-0130</t>
  </si>
  <si>
    <t>08-3N-24-2380-0140-0110</t>
  </si>
  <si>
    <t>08-3N-24-2380-0145-0070</t>
  </si>
  <si>
    <t>08-3N-24-2380-0147-0180</t>
  </si>
  <si>
    <t>08-3N-24-2380-0148-0190</t>
  </si>
  <si>
    <t>08-3N-24-2380-0150-0010</t>
  </si>
  <si>
    <t>08-3N-24-2380-0150-0050</t>
  </si>
  <si>
    <t>08-3N-24-2380-0151-0160</t>
  </si>
  <si>
    <t>08-3N-24-2380-0154-0010</t>
  </si>
  <si>
    <t>08-3N-24-2380-0155-0130</t>
  </si>
  <si>
    <t>08-3N-24-2380-0157-0180</t>
  </si>
  <si>
    <t>08-3N-24-2380-0168-0050</t>
  </si>
  <si>
    <t>08-3N-24-2380-0173-0040</t>
  </si>
  <si>
    <t>08-3N-24-2380-0173-0050</t>
  </si>
  <si>
    <t>08-3N-24-2380-0176-0070</t>
  </si>
  <si>
    <t>08-3N-24-2380-0178-0170</t>
  </si>
  <si>
    <t>08-3N-24-2380-0180-0090</t>
  </si>
  <si>
    <t>08-3N-24-2380-0183-0130</t>
  </si>
  <si>
    <t>08-3N-24-2380-0184-0180</t>
  </si>
  <si>
    <t>08-3N-24-2380-0184-0200</t>
  </si>
  <si>
    <t>08-3N-24-2380-0197-0080</t>
  </si>
  <si>
    <t>08-3N-24-2380-0199-0140</t>
  </si>
  <si>
    <t>08-3N-24-2380-0199-0220</t>
  </si>
  <si>
    <t>08-3N-24-2380-0201-0130</t>
  </si>
  <si>
    <t>08-3N-24-2380-0203-0080</t>
  </si>
  <si>
    <t>08-3N-24-2380-0203-0100</t>
  </si>
  <si>
    <t>08-3N-24-2380-0208-0040</t>
  </si>
  <si>
    <t>08-3N-24-2380-0214-0070</t>
  </si>
  <si>
    <t>08-3N-24-2380-0218-0010</t>
  </si>
  <si>
    <t>08-3N-24-2380-0219-0210</t>
  </si>
  <si>
    <t>08-3N-24-2381-0001-0000</t>
  </si>
  <si>
    <t>08-3N-24-2381-0003-0000</t>
  </si>
  <si>
    <t>08-3N-24-2420-000E-0140</t>
  </si>
  <si>
    <t>08-3N-24-2440-0006-0020</t>
  </si>
  <si>
    <t>09-3N-24-0000-0004-0070</t>
  </si>
  <si>
    <t>09-3N-24-0000-0020-0000</t>
  </si>
  <si>
    <t>09-3N-24-0000-0022-0010</t>
  </si>
  <si>
    <t>09-3N-24-2480-000A-0000</t>
  </si>
  <si>
    <t>09-3N-24-2480-0018-0010</t>
  </si>
  <si>
    <t>10-3N-24-073A-0001-0000</t>
  </si>
  <si>
    <t>10-3N-24-0775-0005-0000</t>
  </si>
  <si>
    <t>10-3N-24-2320-0040-0020</t>
  </si>
  <si>
    <t>10-3N-24-2320-0040-0040</t>
  </si>
  <si>
    <t>10-3N-24-2320-0040-0050</t>
  </si>
  <si>
    <t>10-3N-24-2320-0041-0040</t>
  </si>
  <si>
    <t>10-3N-24-2320-0042-0050</t>
  </si>
  <si>
    <t>10-3N-24-2320-0043-0030</t>
  </si>
  <si>
    <t>15-3N-24-0000-0002-0000</t>
  </si>
  <si>
    <t>15-3N-24-0000-0002-0040</t>
  </si>
  <si>
    <t>15-3N-24-0000-0002-0050</t>
  </si>
  <si>
    <t>15-3N-24-0000-0002-0060</t>
  </si>
  <si>
    <t>15-3N-24-0000-0006-0000</t>
  </si>
  <si>
    <t>15-3N-24-2320-0017-0030</t>
  </si>
  <si>
    <t>16-3N-24-0000-0006-0270</t>
  </si>
  <si>
    <t>16-3N-24-0000-0006-0290</t>
  </si>
  <si>
    <t>16-3N-24-0000-0015-0000</t>
  </si>
  <si>
    <t>16-3N-24-0000-0015-0010</t>
  </si>
  <si>
    <t>16-3N-24-0000-0024-0050</t>
  </si>
  <si>
    <t>16-3N-24-1270-0004-0000</t>
  </si>
  <si>
    <t>16-3N-24-1270-0014-0000</t>
  </si>
  <si>
    <t>16-3N-24-2020-0034-0030</t>
  </si>
  <si>
    <t>16-3N-24-2320-0001-0000</t>
  </si>
  <si>
    <t>16-3N-24-2320-0001-0020</t>
  </si>
  <si>
    <t>16-3N-24-2320-0002-0010</t>
  </si>
  <si>
    <t>16-3N-24-2320-0003-0020</t>
  </si>
  <si>
    <t>16-3N-24-2580-0029-0020</t>
  </si>
  <si>
    <t>17-3N-24-2020-0022-0040</t>
  </si>
  <si>
    <t>17-3N-24-2020-0037-0000</t>
  </si>
  <si>
    <t>17-3N-24-2020-0053-0100</t>
  </si>
  <si>
    <t>17-3N-24-2020-0055-0020</t>
  </si>
  <si>
    <t>17-3N-24-2020-0057-0000</t>
  </si>
  <si>
    <t>17-3N-24-2640-0002-0100</t>
  </si>
  <si>
    <t>20-3N-24-0000-0007-0000</t>
  </si>
  <si>
    <t>20-3N-24-0000-0007-0020</t>
  </si>
  <si>
    <t>20-3N-24-2020-0023-0010</t>
  </si>
  <si>
    <t>20-3N-24-2020-0046-0000</t>
  </si>
  <si>
    <t>20-3N-24-2020-0047-0000</t>
  </si>
  <si>
    <t>21-3N-24-2020-0051-0010</t>
  </si>
  <si>
    <t>21-3N-24-2020-0063-0030</t>
  </si>
  <si>
    <t>22-3N-24-2320-0006-0010</t>
  </si>
  <si>
    <t>22-3N-24-2320-0010-0020</t>
  </si>
  <si>
    <t>24-3N-24-0000-0002-00M0</t>
  </si>
  <si>
    <t>26-3N-24-2300-0017-0040</t>
  </si>
  <si>
    <t>26-3N-24-2300-0018-0010</t>
  </si>
  <si>
    <t>26-3N-24-2300-0018-0030</t>
  </si>
  <si>
    <t>26-3N-24-2300-0018-0050</t>
  </si>
  <si>
    <t>26-3N-24-2300-0019-0020</t>
  </si>
  <si>
    <t>26-3N-24-2300-0022-0040</t>
  </si>
  <si>
    <t>27-3N-24-0000-0001-0000</t>
  </si>
  <si>
    <t>27-3N-24-0000-0001-0040</t>
  </si>
  <si>
    <t>27-3N-24-2020-0037-0010</t>
  </si>
  <si>
    <t>27-3N-24-2020-0057-0010</t>
  </si>
  <si>
    <t>27-3N-24-2020-0057-0040</t>
  </si>
  <si>
    <t>27-3N-24-2020-0061-0020</t>
  </si>
  <si>
    <t>27-3N-24-2020-0062-0020</t>
  </si>
  <si>
    <t>28-3N-24-0000-0001-0040</t>
  </si>
  <si>
    <t>28-3N-24-0000-0001-0100</t>
  </si>
  <si>
    <t>28-3N-24-0000-0001-0200</t>
  </si>
  <si>
    <t>28-3N-24-2020-0043-0020</t>
  </si>
  <si>
    <t>28-3N-24-2020-0044-0010</t>
  </si>
  <si>
    <t>29-3N-24-0000-0003-0060</t>
  </si>
  <si>
    <t>29-3N-24-2020-0012-0020</t>
  </si>
  <si>
    <t>29-3N-24-2020-0020-0000</t>
  </si>
  <si>
    <t>29-3N-24-2020-0032-0030</t>
  </si>
  <si>
    <t>29-3N-24-2020-0032-0040</t>
  </si>
  <si>
    <t>30-3N-24-0000-0007-0020</t>
  </si>
  <si>
    <t>36-3N-24-0000-0001-0000</t>
  </si>
  <si>
    <t>37-3N-24-0000-0003-0000</t>
  </si>
  <si>
    <t>37-3N-24-0000-0005-0000</t>
  </si>
  <si>
    <t>37-3N-24-0000-0005-0010</t>
  </si>
  <si>
    <t>37-3N-24-0000-0010-0030</t>
  </si>
  <si>
    <t>37-3N-24-0000-0013-0020</t>
  </si>
  <si>
    <t>37-3N-24-0000-0016-0030</t>
  </si>
  <si>
    <t>37-3N-24-2710-0002-0000</t>
  </si>
  <si>
    <t>37-3N-24-2710-0003-0000</t>
  </si>
  <si>
    <t>37-3N-24-2710-0014-0000</t>
  </si>
  <si>
    <t>37-3N-24-2710-0018-0000</t>
  </si>
  <si>
    <t>37-3N-24-2710-0027-0000</t>
  </si>
  <si>
    <t>37-3N-24-2720-0002-0000</t>
  </si>
  <si>
    <t>37-3N-24-2720-0005-0020</t>
  </si>
  <si>
    <t>38-3N-24-0000-0004-0000</t>
  </si>
  <si>
    <t>38-3N-24-0000-0004-0010</t>
  </si>
  <si>
    <t>05-4N-24-0000-0001-0010</t>
  </si>
  <si>
    <t>05-4N-24-0000-0001-0040</t>
  </si>
  <si>
    <t>05-4N-24-0000-0006-0020</t>
  </si>
  <si>
    <t>05-4N-24-0000-0006-0030</t>
  </si>
  <si>
    <t>05-4N-24-1630-0009-0000</t>
  </si>
  <si>
    <t>05-4N-24-1630-0013-0000</t>
  </si>
  <si>
    <t>07-4N-24-0000-0006-0150</t>
  </si>
  <si>
    <t>07-4N-24-0000-0009-0000</t>
  </si>
  <si>
    <t>09-4N-24-0000-0002-0030</t>
  </si>
  <si>
    <t>09-4N-24-0000-0002-0140</t>
  </si>
  <si>
    <t>16-4N-24-0000-0007-0000</t>
  </si>
  <si>
    <t>16-4N-24-0180-0004-0000</t>
  </si>
  <si>
    <t>16-4N-24-0180-0005-0000</t>
  </si>
  <si>
    <t>17-4N-24-0000-0001-0020</t>
  </si>
  <si>
    <t>17-4N-24-0000-0008-0010</t>
  </si>
  <si>
    <t>18-4N-24-0000-0004-0010</t>
  </si>
  <si>
    <t>19-4N-24-0000-0004-0030</t>
  </si>
  <si>
    <t>19-4N-24-1212-0013-0000</t>
  </si>
  <si>
    <t>19-4N-24-1212-0015-0000</t>
  </si>
  <si>
    <t>21-4N-24-0000-0005-0010</t>
  </si>
  <si>
    <t>21-4N-24-0000-0005-0020</t>
  </si>
  <si>
    <t>24-4N-24-0000-0006-0010</t>
  </si>
  <si>
    <t>25-4N-24-2020-0003-0010</t>
  </si>
  <si>
    <t>28-4N-24-2020-0004-0030</t>
  </si>
  <si>
    <t>30-4N-24-0000-0004-0000</t>
  </si>
  <si>
    <t>30-4N-24-0000-0008-0000</t>
  </si>
  <si>
    <t>30-4N-24-0000-0009-0000</t>
  </si>
  <si>
    <t>30-4N-24-0000-0013-0010</t>
  </si>
  <si>
    <t>30-4N-24-2740-0001-0000</t>
  </si>
  <si>
    <t>30-4N-24-2740-0003-0000</t>
  </si>
  <si>
    <t>30-4N-24-2740-0020-0010</t>
  </si>
  <si>
    <t>31-4N-24-0000-0002-0000</t>
  </si>
  <si>
    <t>31-4N-24-2020-0062-0020</t>
  </si>
  <si>
    <t>32-4N-24-0000-0003-0020</t>
  </si>
  <si>
    <t>32-4N-24-0000-0005-0010</t>
  </si>
  <si>
    <t>32-4N-24-0000-0017-0040</t>
  </si>
  <si>
    <t>32-4N-24-2020-0008-0020</t>
  </si>
  <si>
    <t>34-4N-24-2020-0005-0000</t>
  </si>
  <si>
    <t>34-4N-24-2020-0008-0020</t>
  </si>
  <si>
    <t>34-4N-24-2020-0011-0010</t>
  </si>
  <si>
    <t>38-4N-24-0000-0001-0000</t>
  </si>
  <si>
    <t>28-5N-24-0000-0001-0020</t>
  </si>
  <si>
    <t>03-1N-25-0000-0001-0060</t>
  </si>
  <si>
    <t>03-1N-25-0000-0001-0270</t>
  </si>
  <si>
    <t>03-1N-25-0000-0001-0310</t>
  </si>
  <si>
    <t>03-1N-25-0000-0003-0060</t>
  </si>
  <si>
    <t>03-1N-25-0620-0001-0000</t>
  </si>
  <si>
    <t>03-1N-25-0620-0006-0000</t>
  </si>
  <si>
    <t>03-1N-25-0621-0007-0000</t>
  </si>
  <si>
    <t>03-1N-25-1421-0004-0000</t>
  </si>
  <si>
    <t>03-1N-25-2750-0003-0000</t>
  </si>
  <si>
    <t>03-1N-25-2752-0017-0000</t>
  </si>
  <si>
    <t>03-1N-25-2752-0026-0000</t>
  </si>
  <si>
    <t>03-1N-25-2752-0027-0000</t>
  </si>
  <si>
    <t>03-1N-25-2752-0030-0000</t>
  </si>
  <si>
    <t>03-1N-25-2752-0042-0000</t>
  </si>
  <si>
    <t>04-1N-25-0000-0006-0000</t>
  </si>
  <si>
    <t>04-1N-25-2755-0020-0000</t>
  </si>
  <si>
    <t>04-1N-25-2755-0035-0000</t>
  </si>
  <si>
    <t>04-1N-25-2760-0008-0030</t>
  </si>
  <si>
    <t>04-1N-25-2760-0009-0030</t>
  </si>
  <si>
    <t>04-1N-25-2760-0013-0020</t>
  </si>
  <si>
    <t>04-1N-25-2760-0014-0040</t>
  </si>
  <si>
    <t>04-1N-25-276C-0010-0000</t>
  </si>
  <si>
    <t>04-1N-25-276C-0018-0000</t>
  </si>
  <si>
    <t>04-1N-25-276C-0029-0000</t>
  </si>
  <si>
    <t>04-1N-25-276C-0042-0000</t>
  </si>
  <si>
    <t>04-1N-25-2780-0002-0000</t>
  </si>
  <si>
    <t>04-1N-25-2780-0003-0010</t>
  </si>
  <si>
    <t>04-1N-25-2780-0004-0000</t>
  </si>
  <si>
    <t>04-1N-25-2786-0002-0000</t>
  </si>
  <si>
    <t>04-1N-25-2786-0017-0000</t>
  </si>
  <si>
    <t>04-1N-25-2786-0024-0000</t>
  </si>
  <si>
    <t>04-1N-25-2786-0026-0000</t>
  </si>
  <si>
    <t>04-1N-25-2800-0046-0000</t>
  </si>
  <si>
    <t>04-1N-25-2800-0051-0000</t>
  </si>
  <si>
    <t>04-1N-25-2800-0063-0000</t>
  </si>
  <si>
    <t>04-1N-25-2820-0013-0000</t>
  </si>
  <si>
    <t>06-1N-25-0973-0002-0000</t>
  </si>
  <si>
    <t>06-1N-25-199S-0001-0230</t>
  </si>
  <si>
    <t>06-1N-25-199S-0049-0000</t>
  </si>
  <si>
    <t>06-1N-25-199S-0107-0000</t>
  </si>
  <si>
    <t>06-1N-25-199S-0117-0000</t>
  </si>
  <si>
    <t>06-1N-25-199S-0118-0000</t>
  </si>
  <si>
    <t>06-1N-25-199S-0149-0000</t>
  </si>
  <si>
    <t>06-1N-25-199S-0168-0000</t>
  </si>
  <si>
    <t>06-1N-25-199S-0187-0000</t>
  </si>
  <si>
    <t>06-1N-25-199S-0195-0000</t>
  </si>
  <si>
    <t>06-1N-25-199S-0211-0000</t>
  </si>
  <si>
    <t>06-1N-25-199S-0216-0000</t>
  </si>
  <si>
    <t>06-1N-25-199S-0238-0000</t>
  </si>
  <si>
    <t>06-1N-25-199S-0239-0000</t>
  </si>
  <si>
    <t>06-1N-25-199S-0240-0000</t>
  </si>
  <si>
    <t>06-1N-25-199S-0241-0000</t>
  </si>
  <si>
    <t>06-1N-25-199S-0277-0000</t>
  </si>
  <si>
    <t>06-1N-25-2920-0001-0033</t>
  </si>
  <si>
    <t>06-1N-25-2920-0001-0092</t>
  </si>
  <si>
    <t>06-1N-25-2920-0002-0072</t>
  </si>
  <si>
    <t>06-1N-25-2920-0002-0092</t>
  </si>
  <si>
    <t>09-1N-25-0670-0001-0010</t>
  </si>
  <si>
    <t>09-1N-25-0670-0002-0060</t>
  </si>
  <si>
    <t>09-1N-25-0670-0002-0130</t>
  </si>
  <si>
    <t>09-1N-25-0672-0016-0000</t>
  </si>
  <si>
    <t>09-1N-25-0672-0030-0000</t>
  </si>
  <si>
    <t>10-1N-25-0000-0012-0000</t>
  </si>
  <si>
    <t>10-1N-25-022H-0003-0000</t>
  </si>
  <si>
    <t>10-1N-25-022H-0005-0000</t>
  </si>
  <si>
    <t>10-1N-25-022H-0006-0000</t>
  </si>
  <si>
    <t>10-1N-25-2880-0001-0130</t>
  </si>
  <si>
    <t>10-1N-25-2880-0002-0060</t>
  </si>
  <si>
    <t>10-1N-25-2880-0003-0030</t>
  </si>
  <si>
    <t>10-1N-25-2880-0003-0130</t>
  </si>
  <si>
    <t>10-1N-25-2880-0003-0140</t>
  </si>
  <si>
    <t>10-1N-25-2880-0004-0030</t>
  </si>
  <si>
    <t>10-1N-25-2880-0006-0040</t>
  </si>
  <si>
    <t>10-1N-25-2880-0006-0080</t>
  </si>
  <si>
    <t>10-1N-25-2880-000C-0012</t>
  </si>
  <si>
    <t>10-1N-25-2882-0006-0000</t>
  </si>
  <si>
    <t>10-1N-25-2882-0011-0000</t>
  </si>
  <si>
    <t>10-1N-25-2882-0015-0000</t>
  </si>
  <si>
    <t>16-1N-25-0000-0001-0220</t>
  </si>
  <si>
    <t>16-1N-25-0000-0001-0350</t>
  </si>
  <si>
    <t>16-1N-25-0000-0001-0380</t>
  </si>
  <si>
    <t>16-1N-25-0000-0011-0040</t>
  </si>
  <si>
    <t>16-1N-25-0000-0012-0010</t>
  </si>
  <si>
    <t>16-1N-25-0000-0012-0030</t>
  </si>
  <si>
    <t>16-1N-25-2900-0004-0020</t>
  </si>
  <si>
    <t>16-1N-25-2900-0010-0000</t>
  </si>
  <si>
    <t>16-1N-25-2900-0010-0010</t>
  </si>
  <si>
    <t>16-1N-25-2900-0013-0020</t>
  </si>
  <si>
    <t>16-1N-25-2900-0017-0000</t>
  </si>
  <si>
    <t>16-1N-25-2900-0027-0010</t>
  </si>
  <si>
    <t>16-1N-25-2900-0027-0030</t>
  </si>
  <si>
    <t>16-1N-25-2900-0028-0010</t>
  </si>
  <si>
    <t>16-1N-25-2910-0008-0000</t>
  </si>
  <si>
    <t>16-1N-25-2910-0019-0000</t>
  </si>
  <si>
    <t>16-1N-25-2910-0019-0020</t>
  </si>
  <si>
    <t>16-1N-25-2910-0030-0000</t>
  </si>
  <si>
    <t>16-1N-25-2912-0003-0090</t>
  </si>
  <si>
    <t>16-1N-25-2912-0004-0090</t>
  </si>
  <si>
    <t>16-1N-25-2912-0005-0070</t>
  </si>
  <si>
    <t>16-1N-25-2912-0006-0130</t>
  </si>
  <si>
    <t>16-1N-25-2912-0007-0040</t>
  </si>
  <si>
    <t>16-1N-25-2912-0008-0120</t>
  </si>
  <si>
    <t>20-1N-25-0000-0006-0010</t>
  </si>
  <si>
    <t>20-1N-25-0000-0006-0020</t>
  </si>
  <si>
    <t>29-1N-25-0000-0002-0000</t>
  </si>
  <si>
    <t>31-1N-25-0000-0001-0000</t>
  </si>
  <si>
    <t>31-1N-25-0000-0002-0100</t>
  </si>
  <si>
    <t>37-1N-25-0000-0004-0010</t>
  </si>
  <si>
    <t>37-1N-25-0000-0004-0070</t>
  </si>
  <si>
    <t>37-1N-25-0000-0005-0150</t>
  </si>
  <si>
    <t>37-1N-25-0000-0010-0060</t>
  </si>
  <si>
    <t>37-1N-25-0000-0018-0000</t>
  </si>
  <si>
    <t>37-1N-25-0000-0019-0040</t>
  </si>
  <si>
    <t>37-1N-25-2940-0005-0080</t>
  </si>
  <si>
    <t>37-1N-25-2950-0001-0150</t>
  </si>
  <si>
    <t>37-1N-25-296A-0008-0000</t>
  </si>
  <si>
    <t>37-1N-25-296A-0054-0000</t>
  </si>
  <si>
    <t>37-1N-25-296A-0055-0000</t>
  </si>
  <si>
    <t>37-1N-25-296C-0019-0000</t>
  </si>
  <si>
    <t>37-1N-25-299A-0026-0000</t>
  </si>
  <si>
    <t>37-1N-25-299A-0032-0000</t>
  </si>
  <si>
    <t>37-1N-25-299A-0037-0000</t>
  </si>
  <si>
    <t>37-1N-25-299A-0041-0000</t>
  </si>
  <si>
    <t>37-1N-25-299C-0014-0000</t>
  </si>
  <si>
    <t>37-1N-25-299C-0037-0000</t>
  </si>
  <si>
    <t>37-1N-25-299C-0046-0000</t>
  </si>
  <si>
    <t>37-1N-25-299C-0048-0000</t>
  </si>
  <si>
    <t>37-1N-25-299D-0008-0000</t>
  </si>
  <si>
    <t>37-1N-25-299D-0009-0000</t>
  </si>
  <si>
    <t>37-1N-25-299E-0025-0000</t>
  </si>
  <si>
    <t>37-1N-25-299E-0034-0000</t>
  </si>
  <si>
    <t>37-1N-25-299E-0035-0000</t>
  </si>
  <si>
    <t>37-1N-25-299E-0039-0000</t>
  </si>
  <si>
    <t>37-1N-25-299E-0040-0000</t>
  </si>
  <si>
    <t>37-1N-25-299E-0050-0000</t>
  </si>
  <si>
    <t>37-1N-25-299F-0003-0000</t>
  </si>
  <si>
    <t>37-1N-25-299F-0013-0000</t>
  </si>
  <si>
    <t>37-1N-25-299F-0017-0000</t>
  </si>
  <si>
    <t>37-1N-25-299F-0033-0000</t>
  </si>
  <si>
    <t>37-1N-25-299F-0034-0000</t>
  </si>
  <si>
    <t>37-1N-25-299F-0060-0000</t>
  </si>
  <si>
    <t>37-1N-25-299F-0061-0000</t>
  </si>
  <si>
    <t>37-1N-25-299F-0062-0000</t>
  </si>
  <si>
    <t>37-1N-25-299F-0071-0000</t>
  </si>
  <si>
    <t>37-1N-25-299F-0080-0000</t>
  </si>
  <si>
    <t>37-1N-25-299F-0083-0000</t>
  </si>
  <si>
    <t>37-1N-25-299F-0084-0000</t>
  </si>
  <si>
    <t>37-1N-25-299F-0095-0000</t>
  </si>
  <si>
    <t>37-1N-25-299F-0110-0000</t>
  </si>
  <si>
    <t>37-1N-25-299F-0117-0000</t>
  </si>
  <si>
    <t>37-1N-25-299F-0118-0000</t>
  </si>
  <si>
    <t>37-1N-25-299F-0124-0000</t>
  </si>
  <si>
    <t>37-1N-25-299F-0126-0000</t>
  </si>
  <si>
    <t>37-1N-25-299G-0008-0000</t>
  </si>
  <si>
    <t>37-1N-25-299L-0002-0020</t>
  </si>
  <si>
    <t>37-1N-25-299M-0001-0000</t>
  </si>
  <si>
    <t>37-1N-25-299M-0003-0000</t>
  </si>
  <si>
    <t>37-1N-25-299M-0007-0000</t>
  </si>
  <si>
    <t>37-1N-25-299M-0011-0000</t>
  </si>
  <si>
    <t>37-1N-25-299N-0002-0050</t>
  </si>
  <si>
    <t>37-1N-25-299N-0002-0080</t>
  </si>
  <si>
    <t>37-1N-25-299O-0013-0000</t>
  </si>
  <si>
    <t>37-1N-25-299O-0021-0000</t>
  </si>
  <si>
    <t>37-1N-25-299O-0022-0000</t>
  </si>
  <si>
    <t>37-1N-25-299R-0013-0000</t>
  </si>
  <si>
    <t>37-1N-25-299R-0029-0000</t>
  </si>
  <si>
    <t>37-1N-25-299S-0001-0120</t>
  </si>
  <si>
    <t>37-1N-25-299S-0001-0190</t>
  </si>
  <si>
    <t>37-1N-25-299S-0001-0220</t>
  </si>
  <si>
    <t>37-1N-25-299S-0001-0280</t>
  </si>
  <si>
    <t>37-1N-25-299S-0001-0400</t>
  </si>
  <si>
    <t>37-1N-25-299S-0001-0500</t>
  </si>
  <si>
    <t>37-1N-25-299S-0001-0580</t>
  </si>
  <si>
    <t>37-1N-25-299S-0001-0740</t>
  </si>
  <si>
    <t>37-1N-25-299S-0002-0010</t>
  </si>
  <si>
    <t>37-1N-25-299S-0002-0090</t>
  </si>
  <si>
    <t>37-1N-25-299S-0002-0130</t>
  </si>
  <si>
    <t>37-1N-25-299S-0002-0180</t>
  </si>
  <si>
    <t>37-1N-25-299S-0002-0210</t>
  </si>
  <si>
    <t>37-1N-25-299S-0003-0110</t>
  </si>
  <si>
    <t>37-1N-25-299S-0003-0200</t>
  </si>
  <si>
    <t>37-1N-25-299S-0003-0280</t>
  </si>
  <si>
    <t>37-1N-25-299S-0003-0330</t>
  </si>
  <si>
    <t>37-1N-25-299S-0004-0170</t>
  </si>
  <si>
    <t>37-1N-25-299S-0004-0210</t>
  </si>
  <si>
    <t>37-1N-25-299S-0004-0350</t>
  </si>
  <si>
    <t>37-1N-25-299S-0004-0380</t>
  </si>
  <si>
    <t>37-1N-25-299S-0006-0220</t>
  </si>
  <si>
    <t>37-1N-25-299S-0007-0050</t>
  </si>
  <si>
    <t>37-1N-25-299S-0007-0060</t>
  </si>
  <si>
    <t>37-1N-25-299S-0007-0140</t>
  </si>
  <si>
    <t>37-1N-25-299S-0008-0050</t>
  </si>
  <si>
    <t>37-1N-25-299S-0009-0080</t>
  </si>
  <si>
    <t>37-1N-25-299S-0009-0081</t>
  </si>
  <si>
    <t>37-1N-25-299S-0009-0090</t>
  </si>
  <si>
    <t>37-1N-25-299S-0009-0140</t>
  </si>
  <si>
    <t>03-2N-25-0000-0001-0080</t>
  </si>
  <si>
    <t>03-2N-25-0000-0001-0170</t>
  </si>
  <si>
    <t>03-2N-25-0000-0001-0200</t>
  </si>
  <si>
    <t>03-2N-25-0000-0004-0010</t>
  </si>
  <si>
    <t>03-2N-25-0000-0006-0010</t>
  </si>
  <si>
    <t>07-2N-25-0000-0005-0000</t>
  </si>
  <si>
    <t>07-2N-25-0000-0006-0000</t>
  </si>
  <si>
    <t>07-2N-25-0000-0006-0010</t>
  </si>
  <si>
    <t>07-2N-25-0000-0006-00M1</t>
  </si>
  <si>
    <t>07-2N-25-0000-0007-0000</t>
  </si>
  <si>
    <t>09-2N-25-0000-0003-0030</t>
  </si>
  <si>
    <t>12-2N-25-0000-0002-0050</t>
  </si>
  <si>
    <t>12-2N-25-2350-0004-0000</t>
  </si>
  <si>
    <t>14-2N-25-0000-0001-0020</t>
  </si>
  <si>
    <t>14-2N-25-0000-0001-0040</t>
  </si>
  <si>
    <t>15-2N-25-0000-0001-0070</t>
  </si>
  <si>
    <t>15-2N-25-2980-0001-0010</t>
  </si>
  <si>
    <t>15-2N-25-2980-0009-0030</t>
  </si>
  <si>
    <t>16-2N-25-0000-0003-0000</t>
  </si>
  <si>
    <t>16-2N-25-0000-0005-0010</t>
  </si>
  <si>
    <t>17-2N-25-0000-0003-00M1</t>
  </si>
  <si>
    <t>17-2N-25-0000-0011-0130</t>
  </si>
  <si>
    <t>17-2N-25-0000-0011-0160</t>
  </si>
  <si>
    <t>17-2N-25-0000-0011-0170</t>
  </si>
  <si>
    <t>17-2N-25-0000-0012-0000</t>
  </si>
  <si>
    <t>17-2N-25-3010-0017-0000</t>
  </si>
  <si>
    <t>18-2N-25-3000-0005-0110</t>
  </si>
  <si>
    <t>18-2N-25-3000-0008-0000</t>
  </si>
  <si>
    <t>18-2N-25-3000-0009-0000</t>
  </si>
  <si>
    <t>18-2N-25-3000-0011-0000</t>
  </si>
  <si>
    <t>18-2N-25-3000-0016-0240</t>
  </si>
  <si>
    <t>18-2N-25-3000-0022-0210</t>
  </si>
  <si>
    <t>19-2N-25-0000-0001-0000</t>
  </si>
  <si>
    <t>19-2N-25-0000-0005-0010</t>
  </si>
  <si>
    <t>19-2N-25-0000-0017-0000</t>
  </si>
  <si>
    <t>19-2N-25-0000-0017-0010</t>
  </si>
  <si>
    <t>19-2N-25-0000-0017-0030</t>
  </si>
  <si>
    <t>19-2N-25-0000-0019-0000</t>
  </si>
  <si>
    <t>19-2N-25-0000-0019-0010</t>
  </si>
  <si>
    <t>19-2N-25-0000-0026-0020</t>
  </si>
  <si>
    <t>19-2N-25-0000-0028-0010</t>
  </si>
  <si>
    <t>19-2N-25-0000-0033-0020</t>
  </si>
  <si>
    <t>19-2N-25-0000-0033-0090</t>
  </si>
  <si>
    <t>19-2N-25-0000-0033-0200</t>
  </si>
  <si>
    <t>19-2N-25-0000-0035-0010</t>
  </si>
  <si>
    <t>19-2N-25-0000-0040-0000</t>
  </si>
  <si>
    <t>19-2N-25-0000-0042-0030</t>
  </si>
  <si>
    <t>19-2N-25-0000-0051-0000</t>
  </si>
  <si>
    <t>19-2N-25-0000-0052-0010</t>
  </si>
  <si>
    <t>19-2N-25-0000-0054-0000</t>
  </si>
  <si>
    <t>19-2N-25-0000-0055-0010</t>
  </si>
  <si>
    <t>19-2N-25-0000-0075-0000</t>
  </si>
  <si>
    <t>19-2N-25-0000-0084-0000</t>
  </si>
  <si>
    <t>19-2N-25-0000-0102-0010</t>
  </si>
  <si>
    <t>19-2N-25-0000-0102-0040</t>
  </si>
  <si>
    <t>19-2N-25-0000-0102-0050</t>
  </si>
  <si>
    <t>19-2N-25-0000-0102-0080</t>
  </si>
  <si>
    <t>19-2N-25-0000-0108-0000</t>
  </si>
  <si>
    <t>19-2N-25-0000-0110-0000</t>
  </si>
  <si>
    <t>19-2N-25-0000-0111-0000</t>
  </si>
  <si>
    <t>19-2N-25-0000-0118-0010</t>
  </si>
  <si>
    <t>19-2N-25-0000-0132-0000</t>
  </si>
  <si>
    <t>19-2N-25-0000-0135-0000</t>
  </si>
  <si>
    <t>19-2N-25-0000-0143-0000</t>
  </si>
  <si>
    <t>19-2N-25-0000-0143-0010</t>
  </si>
  <si>
    <t>19-2N-25-0000-0143-0020</t>
  </si>
  <si>
    <t>19-2N-25-0000-0144-0000</t>
  </si>
  <si>
    <t>19-2N-25-0000-0145-0000</t>
  </si>
  <si>
    <t>19-2N-25-0000-0147-0000</t>
  </si>
  <si>
    <t>19-2N-25-0000-0147-0010</t>
  </si>
  <si>
    <t>19-2N-25-0000-0147-0020</t>
  </si>
  <si>
    <t>19-2N-25-0000-0149-0030</t>
  </si>
  <si>
    <t>19-2N-25-0000-0149-0040</t>
  </si>
  <si>
    <t>19-2N-25-3020-0018-0000</t>
  </si>
  <si>
    <t>19-2N-25-3020-0033-0000</t>
  </si>
  <si>
    <t>20-2N-25-0000-0011-0000</t>
  </si>
  <si>
    <t>21-2N-25-0000-0005-0000</t>
  </si>
  <si>
    <t>21-2N-25-0000-0005-0020</t>
  </si>
  <si>
    <t>22-2N-25-1460-0003-0000</t>
  </si>
  <si>
    <t>22-2N-25-1460-0004-0000</t>
  </si>
  <si>
    <t>22-2N-25-1460-0005-0000</t>
  </si>
  <si>
    <t>22-2N-25-1460-0010-0000</t>
  </si>
  <si>
    <t>22-2N-25-1460-0020-0000</t>
  </si>
  <si>
    <t>25-2N-25-0000-0001-0100</t>
  </si>
  <si>
    <t>26-2N-25-0000-0001-0200</t>
  </si>
  <si>
    <t>26-2N-25-0672-0001-0000</t>
  </si>
  <si>
    <t>27-2N-25-0000-0004-0120</t>
  </si>
  <si>
    <t>27-2N-25-0000-0004-0280</t>
  </si>
  <si>
    <t>27-2N-25-0000-0004-0300</t>
  </si>
  <si>
    <t>27-2N-25-0000-0005-0050</t>
  </si>
  <si>
    <t>27-2N-25-8600-0003-0000</t>
  </si>
  <si>
    <t>28-2N-25-0150-0005-0000</t>
  </si>
  <si>
    <t>28-2N-25-3060-0002-0010</t>
  </si>
  <si>
    <t>28-2N-25-3060-0003-0000</t>
  </si>
  <si>
    <t>28-2N-25-3060-0007-0010</t>
  </si>
  <si>
    <t>28-2N-25-3060-0010-0010</t>
  </si>
  <si>
    <t>28-2N-25-3060-0012-0010</t>
  </si>
  <si>
    <t>28-2N-25-3060-0012-0050</t>
  </si>
  <si>
    <t>28-2N-25-3060-0017-0000</t>
  </si>
  <si>
    <t>28-2N-25-3060-0025-0020</t>
  </si>
  <si>
    <t>28-2N-25-3060-0033-0050</t>
  </si>
  <si>
    <t>28-2N-25-3060-0047-0030</t>
  </si>
  <si>
    <t>29-2N-25-0000-0005-0000</t>
  </si>
  <si>
    <t>29-2N-25-0000-0008-0000</t>
  </si>
  <si>
    <t>29-2N-25-0000-0010-0070</t>
  </si>
  <si>
    <t>29-2N-25-0000-0012-0000</t>
  </si>
  <si>
    <t>29-2N-25-0000-0016-0010</t>
  </si>
  <si>
    <t>29-2N-25-0000-0016-0100</t>
  </si>
  <si>
    <t>29-2N-25-0000-0026-0000</t>
  </si>
  <si>
    <t>29-2N-25-3120-0009-0000</t>
  </si>
  <si>
    <t>29-2N-25-3120-0012-0000</t>
  </si>
  <si>
    <t>29-2N-25-3120-0013-0000</t>
  </si>
  <si>
    <t>29-2N-25-3120-0041-0000</t>
  </si>
  <si>
    <t>29-2N-25-3120-0070-0000</t>
  </si>
  <si>
    <t>29-2N-25-3160-0002-0064</t>
  </si>
  <si>
    <t>29-2N-25-3200-0002-0010</t>
  </si>
  <si>
    <t>29-2N-25-3200-0003-0010</t>
  </si>
  <si>
    <t>29-2N-25-3200-0003-0030</t>
  </si>
  <si>
    <t>29-2N-25-3200-0003-0040</t>
  </si>
  <si>
    <t>29-2N-25-3220-0003-0021</t>
  </si>
  <si>
    <t>29-2N-25-3220-0003-0046</t>
  </si>
  <si>
    <t>29-2N-25-3220-0003-0052</t>
  </si>
  <si>
    <t>29-2N-25-3220-0003-0053</t>
  </si>
  <si>
    <t>29-2N-25-3220-0003-0054</t>
  </si>
  <si>
    <t>30-2N-25-0000-0001-0020</t>
  </si>
  <si>
    <t>30-2N-25-0000-0001-0060</t>
  </si>
  <si>
    <t>30-2N-25-0000-0003-0140</t>
  </si>
  <si>
    <t>30-2N-25-0000-0004-0070</t>
  </si>
  <si>
    <t>30-2N-25-0000-0009-0000</t>
  </si>
  <si>
    <t>30-2N-25-0000-0016-0000</t>
  </si>
  <si>
    <t>30-2N-25-0000-0017-0000</t>
  </si>
  <si>
    <t>30-2N-25-0000-0019-0000</t>
  </si>
  <si>
    <t>30-2N-25-0000-0033-0010</t>
  </si>
  <si>
    <t>30-2N-25-0000-0037-0000</t>
  </si>
  <si>
    <t>32-2N-25-0000-0002-0020</t>
  </si>
  <si>
    <t>32-2N-25-0000-0007-0000</t>
  </si>
  <si>
    <t>32-2N-25-0000-0007-0010</t>
  </si>
  <si>
    <t>32-2N-25-0000-0009-0030</t>
  </si>
  <si>
    <t>32-2N-25-019B-0041-0000</t>
  </si>
  <si>
    <t>32-2N-25-019B-0059-0000</t>
  </si>
  <si>
    <t>32-2N-25-019B-0060-0000</t>
  </si>
  <si>
    <t>32-2N-25-019B-0061-0000</t>
  </si>
  <si>
    <t>32-2N-25-2920-0002-0020</t>
  </si>
  <si>
    <t>32-2N-25-2920-0002-0041</t>
  </si>
  <si>
    <t>32-2N-25-2920-0002-0061</t>
  </si>
  <si>
    <t>32-2N-25-2920-0002-0067</t>
  </si>
  <si>
    <t>32-2N-25-2920-0002-0610</t>
  </si>
  <si>
    <t>32-2N-25-2920-0003-0040</t>
  </si>
  <si>
    <t>32-2N-25-2920-0003-0101</t>
  </si>
  <si>
    <t>32-2N-25-4020-0004-0000</t>
  </si>
  <si>
    <t>32-2N-25-4020-0004-0020</t>
  </si>
  <si>
    <t>32-2N-25-4020-0006-0040</t>
  </si>
  <si>
    <t>32-2N-25-4020-0010-0020</t>
  </si>
  <si>
    <t>32-2N-25-5750-0008-0000</t>
  </si>
  <si>
    <t>32-2N-25-5750-0009-0000</t>
  </si>
  <si>
    <t>33-2N-25-0000-0002-0000</t>
  </si>
  <si>
    <t>33-2N-25-0000-0015-0190</t>
  </si>
  <si>
    <t>33-2N-25-0000-0015-0200</t>
  </si>
  <si>
    <t>34-2N-25-0000-0001-0090</t>
  </si>
  <si>
    <t>34-2N-25-0000-0008-0030</t>
  </si>
  <si>
    <t>42-2N-25-0000-0001-00M1</t>
  </si>
  <si>
    <t>42-2N-25-0000-0013-0010</t>
  </si>
  <si>
    <t>42-2N-25-0000-0013-0020</t>
  </si>
  <si>
    <t>42-2N-25-0000-0015-0010</t>
  </si>
  <si>
    <t>42-2N-25-0000-0019-0010</t>
  </si>
  <si>
    <t>42-2N-25-0000-0019-0030</t>
  </si>
  <si>
    <t>42-2N-25-0000-0021-0000</t>
  </si>
  <si>
    <t>46-2N-25-0000-0002-0030</t>
  </si>
  <si>
    <t>46-2N-25-0000-0014-0030</t>
  </si>
  <si>
    <t>46-2N-25-0000-0017-0010</t>
  </si>
  <si>
    <t>46-2N-25-0000-0020-0010</t>
  </si>
  <si>
    <t>46-2N-25-0240-0022-0000</t>
  </si>
  <si>
    <t>46-2N-25-197A-0003-0110</t>
  </si>
  <si>
    <t>46-2N-25-197B-0005-0050</t>
  </si>
  <si>
    <t>46-2N-25-197B-0005-0060</t>
  </si>
  <si>
    <t>46-2N-25-197D-0013-0020</t>
  </si>
  <si>
    <t>46-2N-25-197D-0014-0170</t>
  </si>
  <si>
    <t>46-2N-25-197D-0014-0330</t>
  </si>
  <si>
    <t>46-2N-25-197D-0014-0340</t>
  </si>
  <si>
    <t>47-2N-25-0000-0004-0060</t>
  </si>
  <si>
    <t>47-2N-25-0000-0005-0010</t>
  </si>
  <si>
    <t>47-2N-25-0000-0006-0010</t>
  </si>
  <si>
    <t>47-2N-25-4080-0008-0010</t>
  </si>
  <si>
    <t>47-2N-25-4080-0011-0040</t>
  </si>
  <si>
    <t>47-2N-25-4080-0014-0030</t>
  </si>
  <si>
    <t>47-2N-25-4080-0017-0040</t>
  </si>
  <si>
    <t>47-2N-25-720S-0005-0000</t>
  </si>
  <si>
    <t>49-2N-25-4100-0003-0010</t>
  </si>
  <si>
    <t>49-2N-25-4100-0003-0050</t>
  </si>
  <si>
    <t>49-2N-25-4100-0008-0010</t>
  </si>
  <si>
    <t>49-2N-25-4100-0013-0010</t>
  </si>
  <si>
    <t>49-2N-25-4120-0007-0000</t>
  </si>
  <si>
    <t>49-2N-25-4140-0007-0000</t>
  </si>
  <si>
    <t>49-2N-25-4140-0008-0000</t>
  </si>
  <si>
    <t>49-2N-25-4140-0016-0000</t>
  </si>
  <si>
    <t>49-2N-25-4140-0016-0010</t>
  </si>
  <si>
    <t>49-2N-25-4140-0017-0000</t>
  </si>
  <si>
    <t>49-2N-25-4140-0019-0000</t>
  </si>
  <si>
    <t>49-2N-25-4150-000A-0070</t>
  </si>
  <si>
    <t>49-2N-25-4150-000B-0011</t>
  </si>
  <si>
    <t>49-2N-25-4150-000B-0140</t>
  </si>
  <si>
    <t>49-2N-25-4150-000B-0150</t>
  </si>
  <si>
    <t>49-2N-25-4150-000B-0160</t>
  </si>
  <si>
    <t>49-2N-25-4150-000B-0170</t>
  </si>
  <si>
    <t>49-2N-25-4150-000B-0180</t>
  </si>
  <si>
    <t>49-2N-25-4150-000B-0190</t>
  </si>
  <si>
    <t>49-2N-25-4160-0003-0010</t>
  </si>
  <si>
    <t>49-2N-25-4160-0003-0020</t>
  </si>
  <si>
    <t>49-2N-25-4160-0004-0010</t>
  </si>
  <si>
    <t>49-2N-25-4160-0004-0020</t>
  </si>
  <si>
    <t>50-2N-25-0000-0001-0030</t>
  </si>
  <si>
    <t>51-2N-25-0000-0001-0010</t>
  </si>
  <si>
    <t>51-2N-25-0000-0011-0000</t>
  </si>
  <si>
    <t>51-2N-25-0000-0012-0000</t>
  </si>
  <si>
    <t>51-2N-25-0000-0015-0000</t>
  </si>
  <si>
    <t>51-2N-25-0000-0016-0000</t>
  </si>
  <si>
    <t>51-2N-25-0000-0021-0000</t>
  </si>
  <si>
    <t>51-2N-25-0000-0023-0000</t>
  </si>
  <si>
    <t>51-2N-25-0000-0024-0000</t>
  </si>
  <si>
    <t>51-2N-25-0000-0027-0000</t>
  </si>
  <si>
    <t>51-2N-25-0000-0033-0020</t>
  </si>
  <si>
    <t>51-2N-25-0000-0042-0000</t>
  </si>
  <si>
    <t>51-2N-25-0000-0044-0010</t>
  </si>
  <si>
    <t>51-2N-25-0000-0045-0000</t>
  </si>
  <si>
    <t>51-2N-25-0000-0046-0000</t>
  </si>
  <si>
    <t>51-2N-25-0000-0051-0000</t>
  </si>
  <si>
    <t>51-2N-25-0000-0052-0000</t>
  </si>
  <si>
    <t>51-2N-25-0000-0053-0000</t>
  </si>
  <si>
    <t>51-2N-25-0000-0059-0000</t>
  </si>
  <si>
    <t>51-2N-25-0000-0060-0010</t>
  </si>
  <si>
    <t>51-2N-25-0000-0062-0000</t>
  </si>
  <si>
    <t>51-2N-25-0000-0068-0000</t>
  </si>
  <si>
    <t>51-2N-25-4170-0006-0000</t>
  </si>
  <si>
    <t>51-2N-25-4170-0008-0000</t>
  </si>
  <si>
    <t>51-2N-25-4170-0009-0000</t>
  </si>
  <si>
    <t>51-2N-25-4170-0019-0000</t>
  </si>
  <si>
    <t>51-2N-25-4170-0025-0000</t>
  </si>
  <si>
    <t>51-2N-25-4170-0026-0000</t>
  </si>
  <si>
    <t>51-2N-25-4170-0027-0000</t>
  </si>
  <si>
    <t>51-2N-25-4170-0036-0000</t>
  </si>
  <si>
    <t>51-2N-25-4170-0038-0000</t>
  </si>
  <si>
    <t>51-2N-25-4170-0039-0000</t>
  </si>
  <si>
    <t>51-2N-25-4170-0045-0000</t>
  </si>
  <si>
    <t>51-2N-25-4170-0049-0000</t>
  </si>
  <si>
    <t>51-2N-25-4170-0057-0000</t>
  </si>
  <si>
    <t>51-2N-25-4170-0060-0000</t>
  </si>
  <si>
    <t>51-2N-25-4170-0061-0000</t>
  </si>
  <si>
    <t>51-2N-25-4170-0062-0000</t>
  </si>
  <si>
    <t>51-2N-25-4170-0065-0000</t>
  </si>
  <si>
    <t>51-2N-25-4170-0066-0000</t>
  </si>
  <si>
    <t>51-2N-25-4170-0070-0000</t>
  </si>
  <si>
    <t>51-2N-25-4170-0077-0000</t>
  </si>
  <si>
    <t>51-2N-25-4170-0079-0000</t>
  </si>
  <si>
    <t>51-2N-25-4170-0080-0000</t>
  </si>
  <si>
    <t>51-2N-25-4170-0081-0000</t>
  </si>
  <si>
    <t>51-2N-25-4180-0009-0000</t>
  </si>
  <si>
    <t>51-2N-25-4180-0012-0000</t>
  </si>
  <si>
    <t>51-2N-25-4190-0001-0000</t>
  </si>
  <si>
    <t>51-2N-25-4240-0001-0000</t>
  </si>
  <si>
    <t>51-2N-25-4240-0011-0000</t>
  </si>
  <si>
    <t>51-2N-25-4240-0014-0000</t>
  </si>
  <si>
    <t>51-2N-25-4240-0015-0000</t>
  </si>
  <si>
    <t>05-3N-25-0000-0001-0090</t>
  </si>
  <si>
    <t>08-3N-25-0000-0003-0000</t>
  </si>
  <si>
    <t>08-3N-25-0000-0003-0030</t>
  </si>
  <si>
    <t>09-3N-25-0000-0002-0010</t>
  </si>
  <si>
    <t>09-3N-25-0000-0002-0030</t>
  </si>
  <si>
    <t>12-3N-25-0000-0001-0010</t>
  </si>
  <si>
    <t>16-3N-25-0000-0001-00M0</t>
  </si>
  <si>
    <t>16-3N-25-0000-0002-0000</t>
  </si>
  <si>
    <t>27-3N-25-0000-0003-0070</t>
  </si>
  <si>
    <t>27-3N-25-0000-0004-0020</t>
  </si>
  <si>
    <t>27-3N-25-2345-0001-0000</t>
  </si>
  <si>
    <t>27-3N-25-2345-0002-0000</t>
  </si>
  <si>
    <t>28-3N-25-0000-0002-0010</t>
  </si>
  <si>
    <t>34-3N-25-0000-0003-0010</t>
  </si>
  <si>
    <t>34-3N-25-0000-0003-0020</t>
  </si>
  <si>
    <t>35-3N-25-1810-0006-0000</t>
  </si>
  <si>
    <t>35-3N-25-1810-0075-0000</t>
  </si>
  <si>
    <t>35-3N-25-1810-0076-0000</t>
  </si>
  <si>
    <t>35-3N-25-1810-0078-0000</t>
  </si>
  <si>
    <t>35-3N-25-1810-0093-0000</t>
  </si>
  <si>
    <t>35-3N-25-1810-0094-0000</t>
  </si>
  <si>
    <t>40-3N-25-0000-0001-0110</t>
  </si>
  <si>
    <t>40-3N-25-0000-0001-0160</t>
  </si>
  <si>
    <t>40-3N-25-0000-0001-0210</t>
  </si>
  <si>
    <t>48-3N-25-0000-0001-0040</t>
  </si>
  <si>
    <t>48-3N-25-4195-0001-0000</t>
  </si>
  <si>
    <t>48-3N-25-4195-0002-0000</t>
  </si>
  <si>
    <t>48-3N-25-4195-000H-0000</t>
  </si>
  <si>
    <t>48-3N-25-4195-0025-0000</t>
  </si>
  <si>
    <t>48-3N-25-4195-0027-0000</t>
  </si>
  <si>
    <t>48-3N-25-4195-0037-0000</t>
  </si>
  <si>
    <t>48-3N-25-4196-000L-0000</t>
  </si>
  <si>
    <t>48-3N-25-4196-000N-0000</t>
  </si>
  <si>
    <t>48-3N-25-4196-0104-0000</t>
  </si>
  <si>
    <t>48-3N-25-4196-0118-0000</t>
  </si>
  <si>
    <t>48-3N-25-4196-0126-0000</t>
  </si>
  <si>
    <t>48-3N-25-4196-0132-0000</t>
  </si>
  <si>
    <t>48-3N-25-4196-0133-0000</t>
  </si>
  <si>
    <t>18-4N-25-0000-0005-0000</t>
  </si>
  <si>
    <t>18-4N-25-0000-0005-0040</t>
  </si>
  <si>
    <t>18-4N-25-0000-0007-0080</t>
  </si>
  <si>
    <t>19-4N-25-0000-0002-0070</t>
  </si>
  <si>
    <t>19-4N-25-4200-0004-0010</t>
  </si>
  <si>
    <t>19-4N-25-4200-0004-0030</t>
  </si>
  <si>
    <t>19-4N-25-4200-0004-0040</t>
  </si>
  <si>
    <t>19-4N-25-4200-0005-0010</t>
  </si>
  <si>
    <t>20-4N-25-0000-0003-0030</t>
  </si>
  <si>
    <t>20-4N-25-0000-0006-0000</t>
  </si>
  <si>
    <t>20-4N-25-0000-0009-0060</t>
  </si>
  <si>
    <t>20-4N-25-0000-0010-0080</t>
  </si>
  <si>
    <t>20-4N-25-4210-0001-0000</t>
  </si>
  <si>
    <t>21-4N-25-0000-0001-0010</t>
  </si>
  <si>
    <t>22-4N-25-0000-0004-0010</t>
  </si>
  <si>
    <t>26-4N-25-0000-0007-0090</t>
  </si>
  <si>
    <t>26-4N-25-0000-0007-0150</t>
  </si>
  <si>
    <t>29-4N-25-0000-0003-0070</t>
  </si>
  <si>
    <t>32-4N-25-0000-0001-0020</t>
  </si>
  <si>
    <t>32-4N-25-0000-0001-0030</t>
  </si>
  <si>
    <t>32-4N-25-0000-0001-00M0</t>
  </si>
  <si>
    <t>34-4N-25-0000-0001-0000</t>
  </si>
  <si>
    <t>35-4N-25-0000-0001-0010</t>
  </si>
  <si>
    <t>35-4N-25-0000-0001-0030</t>
  </si>
  <si>
    <t>35-4N-25-0000-0003-0000</t>
  </si>
  <si>
    <t>35-4N-25-0000-0003-0010</t>
  </si>
  <si>
    <t>35-4N-25-0000-0005-0000</t>
  </si>
  <si>
    <t>35-4N-25-0000-0005-0050</t>
  </si>
  <si>
    <t>35-4N-25-0000-0008-0080</t>
  </si>
  <si>
    <t>35-4N-25-0000-0009-0130</t>
  </si>
  <si>
    <t>35-4N-25-4220-0001-0020</t>
  </si>
  <si>
    <t>35-4N-25-4220-0002-0020</t>
  </si>
  <si>
    <t>35-4N-25-4220-0003-0030</t>
  </si>
  <si>
    <t>38-4N-25-0000-0012-0000</t>
  </si>
  <si>
    <t>43-4N-25-0000-0002-0030</t>
  </si>
  <si>
    <t>43-4N-25-0000-0002-0080</t>
  </si>
  <si>
    <t>43-4N-25-0000-0002-0220</t>
  </si>
  <si>
    <t>43-4N-25-0000-0002-0230</t>
  </si>
  <si>
    <t>43-4N-25-0000-0002-0290</t>
  </si>
  <si>
    <t>48-4N-25-0000-0001-0120</t>
  </si>
  <si>
    <t>48-4N-25-0000-0001-0150</t>
  </si>
  <si>
    <t>48-4N-25-0000-0001-0260</t>
  </si>
  <si>
    <t>49-4N-25-4260-0003-0012</t>
  </si>
  <si>
    <t>49-4N-25-4260-0004-0010</t>
  </si>
  <si>
    <t>49-4N-25-4260-0004-0040</t>
  </si>
  <si>
    <t>01-2N-26-0000-0007-0010</t>
  </si>
  <si>
    <t>02-2N-26-0000-0004-0100</t>
  </si>
  <si>
    <t>02-2N-26-0000-0004-0110</t>
  </si>
  <si>
    <t>03-2N-26-0000-0001-0020</t>
  </si>
  <si>
    <t>03-2N-26-0000-0001-0080</t>
  </si>
  <si>
    <t>03-2N-26-0000-0001-0110</t>
  </si>
  <si>
    <t>03-2N-26-0000-0001-0120</t>
  </si>
  <si>
    <t>05-2N-26-0000-0004-0090</t>
  </si>
  <si>
    <t>05-2N-26-0000-0004-0130</t>
  </si>
  <si>
    <t>05-2N-26-0000-0004-0150</t>
  </si>
  <si>
    <t>05-2N-26-1875-0001-0000</t>
  </si>
  <si>
    <t>05-2N-26-1875-0002-0000</t>
  </si>
  <si>
    <t>05-2N-26-1875-0003-0000</t>
  </si>
  <si>
    <t>05-2N-26-1875-0004-0000</t>
  </si>
  <si>
    <t>07-2N-26-0000-0002-0010</t>
  </si>
  <si>
    <t>11-2N-26-1830-0122-0000</t>
  </si>
  <si>
    <t>11-2N-26-2050-0185-0000</t>
  </si>
  <si>
    <t>12-2N-26-1603-0014-0000</t>
  </si>
  <si>
    <t>13-2N-26-4200-0023-0000</t>
  </si>
  <si>
    <t>14-2N-26-4280-0002-0000</t>
  </si>
  <si>
    <t>14-2N-26-4280-0002-0160</t>
  </si>
  <si>
    <t>14-2N-26-4280-0002-0260</t>
  </si>
  <si>
    <t>14-2N-26-4280-0002-0270</t>
  </si>
  <si>
    <t>14-2N-26-4280-0011-0000</t>
  </si>
  <si>
    <t>14-2N-26-4280-0023-0030</t>
  </si>
  <si>
    <t>14-2N-26-4280-0033-0100</t>
  </si>
  <si>
    <t>01-3N-26-0000-0001-0010</t>
  </si>
  <si>
    <t>01-3N-26-0000-0001-0020</t>
  </si>
  <si>
    <t>01-3N-26-0000-0001-0030</t>
  </si>
  <si>
    <t>01-3N-26-0000-0001-0050</t>
  </si>
  <si>
    <t>02-3N-26-0000-0001-0030</t>
  </si>
  <si>
    <t>02-3N-26-0000-0001-0060</t>
  </si>
  <si>
    <t>02-3N-26-0000-0001-0090</t>
  </si>
  <si>
    <t>02-3N-26-0000-0009-0000</t>
  </si>
  <si>
    <t>02-3N-26-0000-0013-0030</t>
  </si>
  <si>
    <t>02-3N-26-0000-0013-0040</t>
  </si>
  <si>
    <t>07-3N-26-0000-0002-0000</t>
  </si>
  <si>
    <t>07-3N-26-0000-0002-0030</t>
  </si>
  <si>
    <t>07-3N-26-0000-0003-0000</t>
  </si>
  <si>
    <t>07-3N-26-0000-0006-0070</t>
  </si>
  <si>
    <t>07-3N-26-0000-0007-0010</t>
  </si>
  <si>
    <t>07-3N-26-0000-0011-0000</t>
  </si>
  <si>
    <t>07-3N-26-0000-0011-0010</t>
  </si>
  <si>
    <t>08-3N-26-0000-0001-0020</t>
  </si>
  <si>
    <t>08-3N-26-0000-0001-0050</t>
  </si>
  <si>
    <t>08-3N-26-0000-0002-0080</t>
  </si>
  <si>
    <t>08-3N-26-0000-0002-0100</t>
  </si>
  <si>
    <t>38-3N-26-0000-0001-0010</t>
  </si>
  <si>
    <t>38-3N-26-0000-0001-0040</t>
  </si>
  <si>
    <t>41-3N-26-0000-0004-0000</t>
  </si>
  <si>
    <t>35-4N-26-0000-0001-0050</t>
  </si>
  <si>
    <t>35-4N-26-0000-0001-0100</t>
  </si>
  <si>
    <t>36-4N-26-0000-0001-0010</t>
  </si>
  <si>
    <t>38-4N-26-0000-0001-0010</t>
  </si>
  <si>
    <t>38-4N-26-0000-0001-0020</t>
  </si>
  <si>
    <t>41-4N-26-0000-0003-0000</t>
  </si>
  <si>
    <t>01-2N-27-0000-0003-0140</t>
  </si>
  <si>
    <t>01-2N-27-0000-0003-0150</t>
  </si>
  <si>
    <t>01-2N-27-0000-0003-0160</t>
  </si>
  <si>
    <t>04-2N-27-0000-0003-0100</t>
  </si>
  <si>
    <t>04-2N-27-0000-0003-0180</t>
  </si>
  <si>
    <t>04-2N-27-0000-0003-0300</t>
  </si>
  <si>
    <t>04-2N-27-0000-0003-0350</t>
  </si>
  <si>
    <t>04-2N-27-0000-0003-0450</t>
  </si>
  <si>
    <t>04-2N-27-0000-0003-0640</t>
  </si>
  <si>
    <t>04-2N-27-0000-0004-0010</t>
  </si>
  <si>
    <t>04-2N-27-0000-0004-0050</t>
  </si>
  <si>
    <t>04-2N-27-4290-000A-0020</t>
  </si>
  <si>
    <t>04-2N-27-4290-000A-0040</t>
  </si>
  <si>
    <t>04-2N-27-4290-0016-0000</t>
  </si>
  <si>
    <t>04-2N-27-4290-0018-0000</t>
  </si>
  <si>
    <t>04-2N-27-4290-0027-0000</t>
  </si>
  <si>
    <t>04-2N-27-4290-0046-0000</t>
  </si>
  <si>
    <t>04-2N-27-4290-0046-0010</t>
  </si>
  <si>
    <t>04-2N-27-4300-0014-0000</t>
  </si>
  <si>
    <t>04-2N-27-4300-0015-0010</t>
  </si>
  <si>
    <t>04-2N-27-4300-0019-0062</t>
  </si>
  <si>
    <t>05-2N-27-0000-0001-0060</t>
  </si>
  <si>
    <t>05-2N-27-4292-0021-0000</t>
  </si>
  <si>
    <t>05-2N-27-4292-0056-0000</t>
  </si>
  <si>
    <t>05-2N-27-4292-0058-0000</t>
  </si>
  <si>
    <t>05-2N-27-4292-0075-0000</t>
  </si>
  <si>
    <t>05-2N-27-4292-0077-0000</t>
  </si>
  <si>
    <t>06-2N-27-0000-0005-0020</t>
  </si>
  <si>
    <t>06-2N-27-0000-0005-0090</t>
  </si>
  <si>
    <t>07-2N-27-0000-0002-0060</t>
  </si>
  <si>
    <t>08-2N-27-0000-0005-0340</t>
  </si>
  <si>
    <t>09-2N-27-0230-0027-0000</t>
  </si>
  <si>
    <t>09-2N-27-0230-0063-0000</t>
  </si>
  <si>
    <t>09-2N-27-0230-0073-0000</t>
  </si>
  <si>
    <t>12-2N-27-1460-0040-0000</t>
  </si>
  <si>
    <t>12-2N-27-1460-0358-0000</t>
  </si>
  <si>
    <t>12-2N-27-1460-0385-0000</t>
  </si>
  <si>
    <t>18-2N-27-4315-0010-0000</t>
  </si>
  <si>
    <t>18-2N-27-4315-0040-0000</t>
  </si>
  <si>
    <t>18-2N-27-4315-0050-0000</t>
  </si>
  <si>
    <t>18-2N-27-4315-0051-0000</t>
  </si>
  <si>
    <t>18-2N-27-4315-0052-0000</t>
  </si>
  <si>
    <t>18-2N-27-4315-0053-0000</t>
  </si>
  <si>
    <t>18-2N-27-4315-0054-0000</t>
  </si>
  <si>
    <t>18-2N-27-4315-0055-0000</t>
  </si>
  <si>
    <t>18-2N-27-4315-0056-0000</t>
  </si>
  <si>
    <t>18-2N-27-4315-0061-0000</t>
  </si>
  <si>
    <t>18-2N-27-4316-0012-0000</t>
  </si>
  <si>
    <t>18-2N-27-4316-0016-0000</t>
  </si>
  <si>
    <t>18-2N-27-4316-0021-0000</t>
  </si>
  <si>
    <t>18-2N-27-4316-0022-0000</t>
  </si>
  <si>
    <t>18-2N-27-4316-0024-0000</t>
  </si>
  <si>
    <t>18-2N-27-4316-0030-0000</t>
  </si>
  <si>
    <t>18-2N-27-4316-0031-0000</t>
  </si>
  <si>
    <t>18-2N-27-431A-000C-0000</t>
  </si>
  <si>
    <t>18-2N-27-431A-000D-0000</t>
  </si>
  <si>
    <t>21-2N-27-0000-0001-0020</t>
  </si>
  <si>
    <t>21-2N-27-0000-0001-0030</t>
  </si>
  <si>
    <t>21-2N-27-0000-0001-0050</t>
  </si>
  <si>
    <t>21-2N-27-0000-0001-0070</t>
  </si>
  <si>
    <t>21-2N-27-0000-0001-0080</t>
  </si>
  <si>
    <t>21-2N-27-0000-0001-0090</t>
  </si>
  <si>
    <t>21-2N-27-0000-0001-00M0</t>
  </si>
  <si>
    <t>21-2N-27-0000-0001-0100</t>
  </si>
  <si>
    <t>21-2N-27-0000-0001-0110</t>
  </si>
  <si>
    <t>21-2N-27-0000-0001-0120</t>
  </si>
  <si>
    <t>21-2N-27-0000-0001-0130</t>
  </si>
  <si>
    <t>21-2N-27-0000-0001-0140</t>
  </si>
  <si>
    <t>21-2N-27-0000-0001-0150</t>
  </si>
  <si>
    <t>21-2N-27-0000-0001-0160</t>
  </si>
  <si>
    <t>21-2N-27-0000-0001-0170</t>
  </si>
  <si>
    <t>21-2N-27-0000-0001-0180</t>
  </si>
  <si>
    <t>21-2N-27-0000-0001-0190</t>
  </si>
  <si>
    <t>25-2N-27-1475-0001-0100</t>
  </si>
  <si>
    <t>25-2N-27-1475-0001-0310</t>
  </si>
  <si>
    <t>25-2N-27-1475-0001-0320</t>
  </si>
  <si>
    <t>25-2N-27-1475-0001-0340</t>
  </si>
  <si>
    <t>25-2N-27-1475-0001-0640</t>
  </si>
  <si>
    <t>25-2N-27-1475-0001-0690</t>
  </si>
  <si>
    <t>25-2N-27-1475-0002-0210</t>
  </si>
  <si>
    <t>25-2N-27-1475-0002-0220</t>
  </si>
  <si>
    <t>36-2N-27-525N-0005-0000</t>
  </si>
  <si>
    <t>36-2N-27-525N-0015-0000</t>
  </si>
  <si>
    <t>36-2N-27-525N-0019-0000</t>
  </si>
  <si>
    <t>36-2N-27-525N-0041-0000</t>
  </si>
  <si>
    <t>36-2N-27-525N-0045-0000</t>
  </si>
  <si>
    <t>36-2N-27-525N-0046-0000</t>
  </si>
  <si>
    <t>36-2N-27-525P-0001-0070</t>
  </si>
  <si>
    <t>36-2N-27-525P-0002-0030</t>
  </si>
  <si>
    <t>36-2N-27-525P-0002-0050</t>
  </si>
  <si>
    <t>36-2N-27-525P-0004-0020</t>
  </si>
  <si>
    <t>36-2N-27-525Q-0002-0050</t>
  </si>
  <si>
    <t>36-2N-27-525Q-0002-0110</t>
  </si>
  <si>
    <t>36-2N-27-525Q-0003-0020</t>
  </si>
  <si>
    <t>36-2N-27-525Q-0004-0010</t>
  </si>
  <si>
    <t>36-2N-27-525Q-0004-0050</t>
  </si>
  <si>
    <t>37-2N-27-0000-0001-0220</t>
  </si>
  <si>
    <t>38-2N-27-0000-0008-0020</t>
  </si>
  <si>
    <t>38-2N-27-0000-0008-0040</t>
  </si>
  <si>
    <t>38-2N-27-0000-0011-0010</t>
  </si>
  <si>
    <t>38-2N-27-0000-0011-0030</t>
  </si>
  <si>
    <t>38-2N-27-0000-0014-0060</t>
  </si>
  <si>
    <t>38-2N-27-0000-0014-0170</t>
  </si>
  <si>
    <t>38-2N-27-0000-0017-0000</t>
  </si>
  <si>
    <t>38-2N-27-0000-0018-0030</t>
  </si>
  <si>
    <t>38-2N-27-0580-0006-0000</t>
  </si>
  <si>
    <t>38-2N-27-1270-000D-0010</t>
  </si>
  <si>
    <t>38-2N-27-127C-0071-0000</t>
  </si>
  <si>
    <t>38-2N-27-1330-0028-0000</t>
  </si>
  <si>
    <t>38-2N-27-1331-0031-0000</t>
  </si>
  <si>
    <t>38-2N-27-1525-0010-0000</t>
  </si>
  <si>
    <t>42-2N-27-0000-0001-0230</t>
  </si>
  <si>
    <t>42-2N-27-0000-0001-0310</t>
  </si>
  <si>
    <t>42-2N-27-0000-0001-0350</t>
  </si>
  <si>
    <t>42-2N-27-0000-0002-0220</t>
  </si>
  <si>
    <t>42-2N-27-0000-0002-0310</t>
  </si>
  <si>
    <t>42-2N-27-0000-0009-0010</t>
  </si>
  <si>
    <t>42-2N-27-0000-0018-0000</t>
  </si>
  <si>
    <t>42-2N-27-0000-0019-0010</t>
  </si>
  <si>
    <t>42-2N-27-0000-0023-0000</t>
  </si>
  <si>
    <t>42-2N-27-0000-0023-0010</t>
  </si>
  <si>
    <t>42-2N-27-0000-0023-0030</t>
  </si>
  <si>
    <t>42-2N-27-0000-0026-0000</t>
  </si>
  <si>
    <t>42-2N-27-0000-0026-0030</t>
  </si>
  <si>
    <t>42-2N-27-0000-0031-0000</t>
  </si>
  <si>
    <t>42-2N-27-0000-0032-0000</t>
  </si>
  <si>
    <t>42-2N-27-0000-0033-0000</t>
  </si>
  <si>
    <t>42-2N-27-0000-0039-0000</t>
  </si>
  <si>
    <t>42-2N-27-0000-0043-0000</t>
  </si>
  <si>
    <t>42-2N-27-0000-0044-0020</t>
  </si>
  <si>
    <t>42-2N-27-0000-0056-0010</t>
  </si>
  <si>
    <t>42-2N-27-0000-0058-0020</t>
  </si>
  <si>
    <t>42-2N-27-0000-0065-0000</t>
  </si>
  <si>
    <t>42-2N-27-0000-0066-0000</t>
  </si>
  <si>
    <t>42-2N-27-0000-0079-0010</t>
  </si>
  <si>
    <t>42-2N-27-0000-0084-0000</t>
  </si>
  <si>
    <t>42-2N-27-0000-0085-0010</t>
  </si>
  <si>
    <t>42-2N-27-0000-0086-0000</t>
  </si>
  <si>
    <t>42-2N-27-0000-0086-0020</t>
  </si>
  <si>
    <t>42-2N-27-0000-0091-0010</t>
  </si>
  <si>
    <t>42-2N-27-0000-0095-0000</t>
  </si>
  <si>
    <t>42-2N-27-0000-0096-0000</t>
  </si>
  <si>
    <t>42-2N-27-0000-0096-0010</t>
  </si>
  <si>
    <t>42-2N-27-1330-0004-0000</t>
  </si>
  <si>
    <t>42-2N-27-430C-0003-0000</t>
  </si>
  <si>
    <t>42-2N-27-430C-0017-0000</t>
  </si>
  <si>
    <t>42-2N-27-430C-0022-0000</t>
  </si>
  <si>
    <t>42-2N-27-430C-0031-0000</t>
  </si>
  <si>
    <t>42-2N-27-4310-0008-0000</t>
  </si>
  <si>
    <t>42-2N-27-4310-0009-0000</t>
  </si>
  <si>
    <t>42-2N-27-4320-0005-0030</t>
  </si>
  <si>
    <t>42-2N-27-4340-0003-0020</t>
  </si>
  <si>
    <t>42-2N-27-4340-0011-0000</t>
  </si>
  <si>
    <t>42-2N-27-4340-0011-0030</t>
  </si>
  <si>
    <t>42-2N-27-4340-0014-0000</t>
  </si>
  <si>
    <t>42-2N-27-4350-0008-0000</t>
  </si>
  <si>
    <t>42-2N-27-4350-0010-0000</t>
  </si>
  <si>
    <t>42-2N-27-4350-0011-0000</t>
  </si>
  <si>
    <t>42-2N-27-4350-0017-0000</t>
  </si>
  <si>
    <t>42-2N-27-4350-0018-0000</t>
  </si>
  <si>
    <t>42-2N-27-4350-0019-0000</t>
  </si>
  <si>
    <t>42-2N-27-4350-0020-0000</t>
  </si>
  <si>
    <t>42-2N-27-4350-0021-0000</t>
  </si>
  <si>
    <t>42-2N-27-4350-0022-0000</t>
  </si>
  <si>
    <t>42-2N-27-435H-0231-0000</t>
  </si>
  <si>
    <t>42-2N-27-4360-0010-0000</t>
  </si>
  <si>
    <t>42-2N-27-437S-0007-0000</t>
  </si>
  <si>
    <t>42-2N-27-4380-0001-0010</t>
  </si>
  <si>
    <t>42-2N-27-4380-0002-0100</t>
  </si>
  <si>
    <t>42-2N-27-438U-0006-0000</t>
  </si>
  <si>
    <t>42-2N-27-438U-0007-0000</t>
  </si>
  <si>
    <t>42-2N-27-438U-0009-0000</t>
  </si>
  <si>
    <t>42-2N-27-438U-0010-0000</t>
  </si>
  <si>
    <t>42-2N-27-4400-0003-0200</t>
  </si>
  <si>
    <t>42-2N-27-4400-0004-0010</t>
  </si>
  <si>
    <t>42-2N-27-4460-0001-0000</t>
  </si>
  <si>
    <t>42-2N-27-4460-0027-0000</t>
  </si>
  <si>
    <t>42-2N-27-4460-0028-0000</t>
  </si>
  <si>
    <t>42-2N-27-4480-0002-0000</t>
  </si>
  <si>
    <t>42-2N-27-4487-0004-0000</t>
  </si>
  <si>
    <t>42-2N-27-4487-0013-0000</t>
  </si>
  <si>
    <t>42-2N-27-4487-0032-0000</t>
  </si>
  <si>
    <t>42-2N-27-4487-0033-0000</t>
  </si>
  <si>
    <t>42-2N-27-4487-0033-0010</t>
  </si>
  <si>
    <t>42-2N-27-4490-0004-0000</t>
  </si>
  <si>
    <t>42-2N-27-4500-0006-0020</t>
  </si>
  <si>
    <t>42-2N-27-4500-0007-0090</t>
  </si>
  <si>
    <t>42-2N-27-4500-0008-0030</t>
  </si>
  <si>
    <t>42-2N-27-4500-0009-0060</t>
  </si>
  <si>
    <t>42-2N-27-4500-0010-0010</t>
  </si>
  <si>
    <t>42-2N-27-4500-0010-0030</t>
  </si>
  <si>
    <t>42-2N-27-4500-0022-0040</t>
  </si>
  <si>
    <t>42-2N-27-4540-0011-0010</t>
  </si>
  <si>
    <t>42-2N-27-4540-0014-0020</t>
  </si>
  <si>
    <t>42-2N-27-4540-0015-0010</t>
  </si>
  <si>
    <t>42-2N-27-4600-0007-0010</t>
  </si>
  <si>
    <t>42-2N-27-4607-0011-0010</t>
  </si>
  <si>
    <t>42-2N-27-4607-0012-0000</t>
  </si>
  <si>
    <t>42-2N-27-4610-0002-0000</t>
  </si>
  <si>
    <t>42-2N-27-4610-0016-0000</t>
  </si>
  <si>
    <t>42-2N-27-4612-0002-0170</t>
  </si>
  <si>
    <t>42-2N-27-4612-0002-0230</t>
  </si>
  <si>
    <t>42-2N-27-4612-0002-0320</t>
  </si>
  <si>
    <t>42-2N-27-4612-0004-0260</t>
  </si>
  <si>
    <t>42-2N-27-4612-0004-0300</t>
  </si>
  <si>
    <t>42-2N-27-4612-0004-0320</t>
  </si>
  <si>
    <t>42-2N-27-4612-0005-0070</t>
  </si>
  <si>
    <t>42-2N-27-4612-0006-0110</t>
  </si>
  <si>
    <t>42-2N-27-4612-0007-0110</t>
  </si>
  <si>
    <t>42-2N-27-4612-0007-0200</t>
  </si>
  <si>
    <t>42-2N-27-4612-0007-0280</t>
  </si>
  <si>
    <t>42-2N-27-4612-0007-0310</t>
  </si>
  <si>
    <t>42-2N-27-4612-0007-0370</t>
  </si>
  <si>
    <t>42-2N-27-4613-0001-0110</t>
  </si>
  <si>
    <t>42-2N-27-4613-0003-0170</t>
  </si>
  <si>
    <t>42-2N-27-4613-0004-0020</t>
  </si>
  <si>
    <t>42-2N-27-4613-0004-0110</t>
  </si>
  <si>
    <t>42-2N-27-4613-0005-0070</t>
  </si>
  <si>
    <t>42-2N-27-4613-0005-0100</t>
  </si>
  <si>
    <t>42-2N-27-4613-0007-0050</t>
  </si>
  <si>
    <t>42-2N-27-4613-0007-0090</t>
  </si>
  <si>
    <t>42-2N-27-4613-0008-0090</t>
  </si>
  <si>
    <t>42-2N-27-4613-0008-0190</t>
  </si>
  <si>
    <t>42-2N-27-4613-0008-0220</t>
  </si>
  <si>
    <t>42-2N-27-4613-0008-0270</t>
  </si>
  <si>
    <t>42-2N-27-4613-0009-0070</t>
  </si>
  <si>
    <t>42-2N-27-4613-0009-0080</t>
  </si>
  <si>
    <t>42-2N-27-4613-0009-0090</t>
  </si>
  <si>
    <t>42-2N-27-4613-0009-0150</t>
  </si>
  <si>
    <t>42-2N-27-4613-0010-0020</t>
  </si>
  <si>
    <t>42-2N-27-4613-0010-0040</t>
  </si>
  <si>
    <t>42-2N-27-4613-0010-0190</t>
  </si>
  <si>
    <t>42-2N-27-4613-0011-0010</t>
  </si>
  <si>
    <t>42-2N-27-4613-0011-0070</t>
  </si>
  <si>
    <t>42-2N-27-4613-0012-0030</t>
  </si>
  <si>
    <t>42-2N-27-4614-0001-0030</t>
  </si>
  <si>
    <t>42-2N-27-4614-0001-0040</t>
  </si>
  <si>
    <t>42-2N-27-4614-0001-0060</t>
  </si>
  <si>
    <t>42-2N-27-4614-0001-0110</t>
  </si>
  <si>
    <t>42-2N-27-4614-0001-0120</t>
  </si>
  <si>
    <t>42-2N-27-4614-0001-0140</t>
  </si>
  <si>
    <t>42-2N-27-4614-0001-0150</t>
  </si>
  <si>
    <t>42-2N-27-4614-0001-0200</t>
  </si>
  <si>
    <t>42-2N-27-4614-0002-0050</t>
  </si>
  <si>
    <t>42-2N-27-4614-0002-0072</t>
  </si>
  <si>
    <t>42-2N-27-4614-0003-0070</t>
  </si>
  <si>
    <t>42-2N-27-461A-0006-0000</t>
  </si>
  <si>
    <t>43-2N-27-4620-0006-0000</t>
  </si>
  <si>
    <t>43-2N-27-4620-0022-0000</t>
  </si>
  <si>
    <t>43-2N-27-4621-0002-0100</t>
  </si>
  <si>
    <t>43-2N-27-4621-0002-0150</t>
  </si>
  <si>
    <t>43-2N-27-4621-0002-0160</t>
  </si>
  <si>
    <t>43-2N-27-4621-0002-0290</t>
  </si>
  <si>
    <t>43-2N-27-4621-0002-0380</t>
  </si>
  <si>
    <t>43-2N-27-4621-0003-0080</t>
  </si>
  <si>
    <t>43-2N-27-4621-0004-0060</t>
  </si>
  <si>
    <t>43-2N-27-4621-0004-0080</t>
  </si>
  <si>
    <t>43-2N-27-4621-0005-0040</t>
  </si>
  <si>
    <t>43-2N-27-4621-0005-0050</t>
  </si>
  <si>
    <t>43-2N-27-4622-0007-0200</t>
  </si>
  <si>
    <t>43-2N-27-4622-0007-0400</t>
  </si>
  <si>
    <t>43-2N-27-4622-0007-0430</t>
  </si>
  <si>
    <t>43-2N-27-4622-0007-0590</t>
  </si>
  <si>
    <t>43-2N-27-4622-0008-0140</t>
  </si>
  <si>
    <t>43-2N-27-4622-0008-0280</t>
  </si>
  <si>
    <t>43-2N-27-4622-0008-0290</t>
  </si>
  <si>
    <t>43-2N-27-4622-0008-0500</t>
  </si>
  <si>
    <t>43-2N-27-4622-0008-0520</t>
  </si>
  <si>
    <t>43-2N-27-4622-0009-0240</t>
  </si>
  <si>
    <t>43-2N-27-4622-0009-0280</t>
  </si>
  <si>
    <t>43-2N-27-4622-0009-0300</t>
  </si>
  <si>
    <t>43-2N-27-4622-0009-0340</t>
  </si>
  <si>
    <t>43-2N-27-4640-0035-0000</t>
  </si>
  <si>
    <t>43-2N-27-4640-0038-0000</t>
  </si>
  <si>
    <t>43-2N-27-4640-0046-0000</t>
  </si>
  <si>
    <t>43-2N-27-4641-0001-0150</t>
  </si>
  <si>
    <t>43-2N-27-4642-0002-0000</t>
  </si>
  <si>
    <t>43-2N-27-4642-0007-0000</t>
  </si>
  <si>
    <t>43-2N-27-4642-0027-0000</t>
  </si>
  <si>
    <t>43-2N-27-4642-0041-0000</t>
  </si>
  <si>
    <t>43-2N-27-4642-0046-0000</t>
  </si>
  <si>
    <t>43-2N-27-4643-0030-0000</t>
  </si>
  <si>
    <t>43-2N-27-4643-0040-0000</t>
  </si>
  <si>
    <t>43-2N-27-4643-0042-0000</t>
  </si>
  <si>
    <t>43-2N-27-4645-0003-0000</t>
  </si>
  <si>
    <t>43-2N-27-4645-0026-0000</t>
  </si>
  <si>
    <t>43-2N-27-4647-0006-0130</t>
  </si>
  <si>
    <t>43-2N-27-4647-0006-0160</t>
  </si>
  <si>
    <t>43-2N-27-4648-0001-0010</t>
  </si>
  <si>
    <t>43-2N-27-4648-0001-0070</t>
  </si>
  <si>
    <t>43-2N-27-4648-0001-0140</t>
  </si>
  <si>
    <t>43-2N-27-4648-0001-0160</t>
  </si>
  <si>
    <t>43-2N-27-4648-0002-0050</t>
  </si>
  <si>
    <t>43-2N-27-4648-0002-0060</t>
  </si>
  <si>
    <t>43-2N-27-4648-0002-0070</t>
  </si>
  <si>
    <t>43-2N-27-4648-0003-0080</t>
  </si>
  <si>
    <t>43-2N-27-4648-0003-0140</t>
  </si>
  <si>
    <t>43-2N-27-4648-0005-0060</t>
  </si>
  <si>
    <t>43-2N-27-4648-0005-0190</t>
  </si>
  <si>
    <t>43-2N-27-4648-0005-0240</t>
  </si>
  <si>
    <t>43-2N-27-4651-0008-0000</t>
  </si>
  <si>
    <t>43-2N-27-4651-0014-0000</t>
  </si>
  <si>
    <t>43-2N-27-4651-0024-0000</t>
  </si>
  <si>
    <t>43-2N-27-4651-0030-0000</t>
  </si>
  <si>
    <t>43-2N-27-4651-0043-0000</t>
  </si>
  <si>
    <t>43-2N-27-4651-0046-0000</t>
  </si>
  <si>
    <t>43-2N-27-4653-0010-0000</t>
  </si>
  <si>
    <t>44-2N-27-0000-0001-0090</t>
  </si>
  <si>
    <t>44-2N-27-0000-0001-0200</t>
  </si>
  <si>
    <t>44-2N-27-0000-0010-0000</t>
  </si>
  <si>
    <t>37-3N-27-0135-0007-0000</t>
  </si>
  <si>
    <t>37-3N-27-0135-0008-0000</t>
  </si>
  <si>
    <t>37-3N-27-0135-0009-0000</t>
  </si>
  <si>
    <t>37-3N-27-0135-0010-0000</t>
  </si>
  <si>
    <t>37-3N-27-0135-0011-0000</t>
  </si>
  <si>
    <t>37-3N-27-0135-0012-0000</t>
  </si>
  <si>
    <t>37-3N-27-0136-0032-0000</t>
  </si>
  <si>
    <t>37-3N-27-4680-0004-0110</t>
  </si>
  <si>
    <t>37-3N-27-4680-0004-0150</t>
  </si>
  <si>
    <t>38-3N-27-4690-0010-0000</t>
  </si>
  <si>
    <t>38-3N-27-4690-0029-0000</t>
  </si>
  <si>
    <t>38-3N-27-4690-0044-0000</t>
  </si>
  <si>
    <t>38-3N-27-4690-0053-0010</t>
  </si>
  <si>
    <t>39-3N-27-0000-0001-0030</t>
  </si>
  <si>
    <t>39-3N-27-0000-0001-0060</t>
  </si>
  <si>
    <t>39-3N-27-0000-0001-0120</t>
  </si>
  <si>
    <t>39-3N-27-0000-0001-0300</t>
  </si>
  <si>
    <t>50-3N-27-0000-0001-0050</t>
  </si>
  <si>
    <t>50-3N-27-0000-0001-0060</t>
  </si>
  <si>
    <t>50-3N-27-0000-0012-0000</t>
  </si>
  <si>
    <t>50-3N-27-0000-0016-0000</t>
  </si>
  <si>
    <t>50-3N-27-0000-0023-0000</t>
  </si>
  <si>
    <t>50-3N-27-4720-0077-0000</t>
  </si>
  <si>
    <t>50-3N-27-4720-0081-0000</t>
  </si>
  <si>
    <t>50-3N-27-4720-0084-0010</t>
  </si>
  <si>
    <t>50-3N-27-4720-0106-0010</t>
  </si>
  <si>
    <t>50-3N-27-4781-0018-0000</t>
  </si>
  <si>
    <t>51-3N-27-0000-0001-0040</t>
  </si>
  <si>
    <t>51-3N-27-0000-0001-0200</t>
  </si>
  <si>
    <t>51-3N-27-0000-0008-0010</t>
  </si>
  <si>
    <t>51-3N-27-0000-0013-0100</t>
  </si>
  <si>
    <t>51-3N-27-0000-0017-0000</t>
  </si>
  <si>
    <t>51-3N-27-0000-0030-0030</t>
  </si>
  <si>
    <t>51-3N-27-0000-0037-0060</t>
  </si>
  <si>
    <t>51-3N-27-0000-0044-0030</t>
  </si>
  <si>
    <t>51-3N-27-0000-0053-0010</t>
  </si>
  <si>
    <t>51-3N-27-0000-0053-0020</t>
  </si>
  <si>
    <t>51-3N-27-0000-0053-0040</t>
  </si>
  <si>
    <t>51-3N-27-0000-0060-0040</t>
  </si>
  <si>
    <t>51-3N-27-0000-0066-0010</t>
  </si>
  <si>
    <t>51-3N-27-0000-0067-0010</t>
  </si>
  <si>
    <t>51-3N-27-0000-0067-0020</t>
  </si>
  <si>
    <t>51-3N-27-0497-0003-0000</t>
  </si>
  <si>
    <t>51-3N-27-0497-0005-0000</t>
  </si>
  <si>
    <t>51-3N-27-0497-0006-0000</t>
  </si>
  <si>
    <t>51-3N-27-1626-0002-0000</t>
  </si>
  <si>
    <t>51-3N-27-1627-0009-0000</t>
  </si>
  <si>
    <t>51-3N-27-1627-0084-0000</t>
  </si>
  <si>
    <t>51-3N-27-4800-0006-0000</t>
  </si>
  <si>
    <t>51-3N-27-4820-0030-0000</t>
  </si>
  <si>
    <t>51-3N-27-4820-0031-0000</t>
  </si>
  <si>
    <t>51-3N-27-4820-0032-0000</t>
  </si>
  <si>
    <t>51-3N-27-4820-0038-0000</t>
  </si>
  <si>
    <t>51-3N-27-4820-0044-0000</t>
  </si>
  <si>
    <t>51-3N-27-4840-0017-0000</t>
  </si>
  <si>
    <t>51-3N-27-4860-000A-0040</t>
  </si>
  <si>
    <t>51-3N-27-4860-000A-0100</t>
  </si>
  <si>
    <t>51-3N-27-4881-0017-0000</t>
  </si>
  <si>
    <t>51-3N-27-4881-0018-0000</t>
  </si>
  <si>
    <t>51-3N-27-4881-0023-0000</t>
  </si>
  <si>
    <t>51-3N-27-4881-0028-0000</t>
  </si>
  <si>
    <t>51-3N-27-4881-0035-0000</t>
  </si>
  <si>
    <t>51-3N-27-4881-0051-0000</t>
  </si>
  <si>
    <t>51-3N-27-4881-0055-0000</t>
  </si>
  <si>
    <t>51-3N-27-4881-0056-0000</t>
  </si>
  <si>
    <t>51-3N-27-4881-0072-0000</t>
  </si>
  <si>
    <t>51-3N-27-4881-0075-0000</t>
  </si>
  <si>
    <t>51-3N-27-4881-0096-0000</t>
  </si>
  <si>
    <t>51-3N-27-4881-0107-0000</t>
  </si>
  <si>
    <t>51-3N-27-4881-0129-0000</t>
  </si>
  <si>
    <t>51-3N-27-4881-0130-0000</t>
  </si>
  <si>
    <t>51-3N-27-4881-0151-0000</t>
  </si>
  <si>
    <t>51-3N-27-4881-0152-0000</t>
  </si>
  <si>
    <t>51-3N-27-4881-0156-0000</t>
  </si>
  <si>
    <t>51-3N-27-4881-0179-0000</t>
  </si>
  <si>
    <t>52-3N-27-0000-0002-0150</t>
  </si>
  <si>
    <t>52-3N-27-0000-0002-0330</t>
  </si>
  <si>
    <t>52-3N-27-0000-0002-0360</t>
  </si>
  <si>
    <t>52-3N-27-0000-0002-0650</t>
  </si>
  <si>
    <t>52-3N-27-4890-0002-0000</t>
  </si>
  <si>
    <t>52-3N-27-4890-0017-0000</t>
  </si>
  <si>
    <t>52-3N-27-4890-0018-0000</t>
  </si>
  <si>
    <t>52-3N-27-4890-0026-0010</t>
  </si>
  <si>
    <t>13-2N-28-0000-0002-0080</t>
  </si>
  <si>
    <t>14-2N-28-0000-0005-0000</t>
  </si>
  <si>
    <t>14-2N-28-0000-0007-0000</t>
  </si>
  <si>
    <t>14-2N-28-0000-0007-0050</t>
  </si>
  <si>
    <t>14-2N-28-0000-0007-0060</t>
  </si>
  <si>
    <t>14-2N-28-0000-0007-0110</t>
  </si>
  <si>
    <t>14-2N-28-0000-0007-0170</t>
  </si>
  <si>
    <t>14-2N-28-0000-0007-0190</t>
  </si>
  <si>
    <t>14-2N-28-0000-0008-0000</t>
  </si>
  <si>
    <t>24-2N-28-0000-0002-0020</t>
  </si>
  <si>
    <t>24-2N-28-0000-0005-0000</t>
  </si>
  <si>
    <t>24-2N-28-0000-0006-0000</t>
  </si>
  <si>
    <t>24-2N-28-0000-0007-0000</t>
  </si>
  <si>
    <t>24-2N-28-0000-0007-0010</t>
  </si>
  <si>
    <t>24-2N-28-0000-0011-0000</t>
  </si>
  <si>
    <t>24-2N-28-0000-0017-0010</t>
  </si>
  <si>
    <t>24-2N-28-0000-0020-0000</t>
  </si>
  <si>
    <t>24-2N-28-0000-0037-0000</t>
  </si>
  <si>
    <t>24-2N-28-0000-0038-0050</t>
  </si>
  <si>
    <t>24-2N-28-4940-0005-0000</t>
  </si>
  <si>
    <t>24-2N-28-4940-0013-0000</t>
  </si>
  <si>
    <t>24-2N-28-4940-0014-0000</t>
  </si>
  <si>
    <t>24-2N-28-4940-0015-0000</t>
  </si>
  <si>
    <t>24-2N-28-4940-0016-0000</t>
  </si>
  <si>
    <t>25-2N-28-0000-0001-0050</t>
  </si>
  <si>
    <t>25-2N-28-0000-0002-0030</t>
  </si>
  <si>
    <t>25-2N-28-0000-0002-0280</t>
  </si>
  <si>
    <t>25-2N-28-0000-0002-0400</t>
  </si>
  <si>
    <t>25-2N-28-0000-0002-0720</t>
  </si>
  <si>
    <t>25-2N-28-0000-0002-0730</t>
  </si>
  <si>
    <t>25-2N-28-027C-0808-0000</t>
  </si>
  <si>
    <t>25-2N-28-027C-1101-0000</t>
  </si>
  <si>
    <t>25-2N-28-027C-1307-0000</t>
  </si>
  <si>
    <t>25-2N-28-027C-1404-0000</t>
  </si>
  <si>
    <t>25-2N-28-027C-2607-0000</t>
  </si>
  <si>
    <t>25-2N-28-027C-2702-0000</t>
  </si>
  <si>
    <t>25-2N-28-0551-0067-0000</t>
  </si>
  <si>
    <t>26-2N-28-006A-0068-0000</t>
  </si>
  <si>
    <t>26-2N-28-006A-0127-0000</t>
  </si>
  <si>
    <t>26-2N-28-006A-0145-0000</t>
  </si>
  <si>
    <t>26-2N-28-006A-0223-0000</t>
  </si>
  <si>
    <t>26-2N-28-006A-0262-0000</t>
  </si>
  <si>
    <t>26-2N-28-168P-0003-0000</t>
  </si>
  <si>
    <t>26-2N-28-168P-0004-0000</t>
  </si>
  <si>
    <t>26-2N-28-168P-0005-0000</t>
  </si>
  <si>
    <t>26-2N-28-168P-0006-0000</t>
  </si>
  <si>
    <t>26-2N-28-168P-0007-0000</t>
  </si>
  <si>
    <t>26-2N-28-168P-0008-0000</t>
  </si>
  <si>
    <t>26-2N-28-168P-0011-0000</t>
  </si>
  <si>
    <t>26-2N-28-168P-0012-0000</t>
  </si>
  <si>
    <t>26-2N-28-168P-0013-0000</t>
  </si>
  <si>
    <t>26-2N-28-168P-0014-0000</t>
  </si>
  <si>
    <t>27-2N-28-0000-0004-0000</t>
  </si>
  <si>
    <t>27-2N-28-004L-0127-0000</t>
  </si>
  <si>
    <t>27-2N-28-004L-0G22-0000</t>
  </si>
  <si>
    <t>27-2N-28-004L-0G30-0000</t>
  </si>
  <si>
    <t>27-2N-28-004L-1222-0000</t>
  </si>
  <si>
    <t>27-2N-28-004L-1524-0000</t>
  </si>
  <si>
    <t>27-2N-28-014A-0006-0000</t>
  </si>
  <si>
    <t>27-2N-28-014A-000A-0000</t>
  </si>
  <si>
    <t>27-2N-28-014A-000B-0000</t>
  </si>
  <si>
    <t>27-2N-28-141A-0004-0010</t>
  </si>
  <si>
    <t>28-2N-28-0000-0002-0000</t>
  </si>
  <si>
    <t>29-2N-28-0000-0002-0040</t>
  </si>
  <si>
    <t>29-2N-28-4950-0020-0000</t>
  </si>
  <si>
    <t>30-2N-28-0150-0095-0000</t>
  </si>
  <si>
    <t>31-2N-28-0000-0003-0090</t>
  </si>
  <si>
    <t>31-2N-28-0000-0003-0170</t>
  </si>
  <si>
    <t>31-2N-28-0000-0003-0190</t>
  </si>
  <si>
    <t>31-2N-28-0235-0004-0000</t>
  </si>
  <si>
    <t>31-2N-28-0235-0005-0000</t>
  </si>
  <si>
    <t>31-2N-28-0235-0012-0000</t>
  </si>
  <si>
    <t>31-2N-28-1400-0007-0010</t>
  </si>
  <si>
    <t>31-2N-28-1600-0001-0000</t>
  </si>
  <si>
    <t>31-2N-28-1600-0002-0000</t>
  </si>
  <si>
    <t>31-2N-28-1600-0003-0000</t>
  </si>
  <si>
    <t>31-2N-28-1600-0015-0000</t>
  </si>
  <si>
    <t>31-2N-28-1600-0020-0000</t>
  </si>
  <si>
    <t>31-2N-28-1600-0027-0000</t>
  </si>
  <si>
    <t>31-2N-28-1600-0036-0000</t>
  </si>
  <si>
    <t>31-2N-28-1600-0045-0000</t>
  </si>
  <si>
    <t>31-2N-28-1601-0031-0000</t>
  </si>
  <si>
    <t>31-2N-28-1601-0057-0000</t>
  </si>
  <si>
    <t>31-2N-28-1875-0001-0060</t>
  </si>
  <si>
    <t>31-2N-28-1875-0004-0010</t>
  </si>
  <si>
    <t>31-2N-28-4955-0001-0020</t>
  </si>
  <si>
    <t>31-2N-28-4955-0001-0090</t>
  </si>
  <si>
    <t>31-2N-28-4955-0003-0060</t>
  </si>
  <si>
    <t>31-2N-28-4955-0003-0080</t>
  </si>
  <si>
    <t>31-2N-28-4955-0004-0020</t>
  </si>
  <si>
    <t>32-2N-28-0000-0009-0000</t>
  </si>
  <si>
    <t>32-2N-28-0000-0012-0100</t>
  </si>
  <si>
    <t>32-2N-28-0000-0015-0000</t>
  </si>
  <si>
    <t>32-2N-28-0000-0022-0070</t>
  </si>
  <si>
    <t>32-2N-28-0000-0025-0080</t>
  </si>
  <si>
    <t>32-2N-28-0000-0026-0020</t>
  </si>
  <si>
    <t>32-2N-28-005A-0023-0000</t>
  </si>
  <si>
    <t>32-2N-28-005A-0031-0000</t>
  </si>
  <si>
    <t>32-2N-28-0150-0001-0050</t>
  </si>
  <si>
    <t>32-2N-28-0150-0001-0060</t>
  </si>
  <si>
    <t>32-2N-28-0150-0001-0150</t>
  </si>
  <si>
    <t>32-2N-28-0150-0001-0160</t>
  </si>
  <si>
    <t>32-2N-28-0150-0002-0030</t>
  </si>
  <si>
    <t>34-2N-28-0000-0001-0070</t>
  </si>
  <si>
    <t>34-2N-28-0000-0002-0010</t>
  </si>
  <si>
    <t>34-2N-28-0000-0007-0030</t>
  </si>
  <si>
    <t>34-2N-28-0000-0009-0000</t>
  </si>
  <si>
    <t>34-2N-28-0000-0010-0000</t>
  </si>
  <si>
    <t>34-2N-28-4980-0041-0000</t>
  </si>
  <si>
    <t>34-2N-28-5132-0009-0000</t>
  </si>
  <si>
    <t>34-2N-28-5132-0011-0000</t>
  </si>
  <si>
    <t>34-2N-28-5132-0012-0000</t>
  </si>
  <si>
    <t>35-2N-28-0000-0001-0020</t>
  </si>
  <si>
    <t>35-2N-28-0000-0001-0100</t>
  </si>
  <si>
    <t>35-2N-28-0000-0001-0220</t>
  </si>
  <si>
    <t>35-2N-28-0000-0001-0250</t>
  </si>
  <si>
    <t>35-2N-28-0000-0001-0270</t>
  </si>
  <si>
    <t>35-2N-28-0000-0001-0300</t>
  </si>
  <si>
    <t>35-2N-28-0000-0001-0320</t>
  </si>
  <si>
    <t>35-2N-28-0000-0001-0500</t>
  </si>
  <si>
    <t>35-2N-28-0000-0001-0690</t>
  </si>
  <si>
    <t>35-2N-28-0000-0001-0810</t>
  </si>
  <si>
    <t>35-2N-28-0000-0001-0860</t>
  </si>
  <si>
    <t>35-2N-28-0000-0001-0920</t>
  </si>
  <si>
    <t>35-2N-28-0000-0001-1020</t>
  </si>
  <si>
    <t>35-2N-28-0000-0001-1030</t>
  </si>
  <si>
    <t>35-2N-28-0000-0001-1120</t>
  </si>
  <si>
    <t>35-2N-28-1401-0001-0000</t>
  </si>
  <si>
    <t>35-2N-28-1401-0002-0000</t>
  </si>
  <si>
    <t>35-2N-28-1401-0003-0000</t>
  </si>
  <si>
    <t>35-2N-28-1401-0004-0010</t>
  </si>
  <si>
    <t>37-2N-28-0000-0001-0000</t>
  </si>
  <si>
    <t>37-2N-28-1320-0031-0000</t>
  </si>
  <si>
    <t>37-2N-28-209T-0121-0000</t>
  </si>
  <si>
    <t>37-2N-28-209T-0122-0000</t>
  </si>
  <si>
    <t>37-2N-28-209T-0123-0000</t>
  </si>
  <si>
    <t>37-2N-28-209T-0124-0000</t>
  </si>
  <si>
    <t>37-2N-28-209T-0131-0000</t>
  </si>
  <si>
    <t>37-2N-28-209T-0132-0000</t>
  </si>
  <si>
    <t>37-2N-28-209T-0133-0000</t>
  </si>
  <si>
    <t>37-2N-28-209T-0134-0000</t>
  </si>
  <si>
    <t>37-2N-28-209T-0141-0000</t>
  </si>
  <si>
    <t>37-2N-28-209T-0142-0000</t>
  </si>
  <si>
    <t>37-2N-28-209T-0143-0000</t>
  </si>
  <si>
    <t>37-2N-28-209T-0144-0000</t>
  </si>
  <si>
    <t>37-2N-28-209T-0221-0000</t>
  </si>
  <si>
    <t>37-2N-28-209T-0222-0000</t>
  </si>
  <si>
    <t>37-2N-28-209T-0223-0000</t>
  </si>
  <si>
    <t>37-2N-28-209T-0224-0000</t>
  </si>
  <si>
    <t>37-2N-28-209T-0231-0000</t>
  </si>
  <si>
    <t>37-2N-28-209T-0232-0000</t>
  </si>
  <si>
    <t>37-2N-28-209T-0233-0000</t>
  </si>
  <si>
    <t>37-2N-28-209T-0234-0000</t>
  </si>
  <si>
    <t>37-2N-28-209T-0241-0000</t>
  </si>
  <si>
    <t>37-2N-28-209T-0242-0000</t>
  </si>
  <si>
    <t>37-2N-28-209T-0243-0000</t>
  </si>
  <si>
    <t>37-2N-28-209T-0244-0000</t>
  </si>
  <si>
    <t>37-2N-28-209T-0321-0000</t>
  </si>
  <si>
    <t>37-2N-28-209T-0322-0000</t>
  </si>
  <si>
    <t>37-2N-28-209T-0323-0000</t>
  </si>
  <si>
    <t>37-2N-28-209T-0324-0000</t>
  </si>
  <si>
    <t>37-2N-28-209T-0331-0000</t>
  </si>
  <si>
    <t>37-2N-28-209T-0332-0000</t>
  </si>
  <si>
    <t>37-2N-28-209T-0333-0000</t>
  </si>
  <si>
    <t>37-2N-28-209T-0334-0000</t>
  </si>
  <si>
    <t>37-2N-28-209T-0341-0000</t>
  </si>
  <si>
    <t>37-2N-28-209T-0342-0000</t>
  </si>
  <si>
    <t>37-2N-28-209T-0343-0000</t>
  </si>
  <si>
    <t>37-2N-28-209T-0344-0000</t>
  </si>
  <si>
    <t>37-2N-28-227V-005A-0000</t>
  </si>
  <si>
    <t>37-2N-28-227W-0016-0000</t>
  </si>
  <si>
    <t>37-2N-28-5000-000A-0000</t>
  </si>
  <si>
    <t>37-2N-28-5000-0022-0000</t>
  </si>
  <si>
    <t>37-2N-28-5000-0046-0000</t>
  </si>
  <si>
    <t>37-2N-28-5000-0074-0000</t>
  </si>
  <si>
    <t>37-2N-28-5000-0076-0000</t>
  </si>
  <si>
    <t>37-2N-28-5000-0203-0000</t>
  </si>
  <si>
    <t>37-2N-28-5000-0212-0000</t>
  </si>
  <si>
    <t>37-2N-28-5000-0212-0010</t>
  </si>
  <si>
    <t>38-2N-28-0180-0044-0000</t>
  </si>
  <si>
    <t>38-2N-28-0180-0045-0000</t>
  </si>
  <si>
    <t>38-2N-28-0180-0050-0000</t>
  </si>
  <si>
    <t>39-2N-28-0000-0002-0030</t>
  </si>
  <si>
    <t>39-2N-28-0000-0002-0080</t>
  </si>
  <si>
    <t>39-2N-28-0000-0002-0110</t>
  </si>
  <si>
    <t>39-2N-28-0000-0010-0000</t>
  </si>
  <si>
    <t>39-2N-28-0000-0012-0100</t>
  </si>
  <si>
    <t>39-2N-28-0000-0013-0010</t>
  </si>
  <si>
    <t>39-2N-28-0000-0013-0030</t>
  </si>
  <si>
    <t>39-2N-28-0000-0013-0040</t>
  </si>
  <si>
    <t>39-2N-28-0000-0014-0000</t>
  </si>
  <si>
    <t>39-2N-28-0000-0015-0000</t>
  </si>
  <si>
    <t>39-2N-28-0000-0016-0000</t>
  </si>
  <si>
    <t>39-2N-28-0000-0016-0010</t>
  </si>
  <si>
    <t>39-2N-28-011B-0002-0000</t>
  </si>
  <si>
    <t>39-2N-28-5020-0007-0000</t>
  </si>
  <si>
    <t>39-2N-28-5020-000C-0000</t>
  </si>
  <si>
    <t>39-2N-28-5020-0012-0000</t>
  </si>
  <si>
    <t>40-2N-28-0000-0020-0000</t>
  </si>
  <si>
    <t>40-2N-28-0000-0027-0000</t>
  </si>
  <si>
    <t>40-2N-28-0000-0049-0140</t>
  </si>
  <si>
    <t>40-2N-28-1590-0102-0000</t>
  </si>
  <si>
    <t>40-2N-28-159O-0001-0000</t>
  </si>
  <si>
    <t>41-2N-28-0000-0003-0080</t>
  </si>
  <si>
    <t>41-2N-28-0000-0006-0000</t>
  </si>
  <si>
    <t>43-2N-28-0000-0001-0090</t>
  </si>
  <si>
    <t>43-2N-28-0000-0001-0120</t>
  </si>
  <si>
    <t>43-2N-28-0000-0001-0140</t>
  </si>
  <si>
    <t>43-2N-28-0000-0003-0000</t>
  </si>
  <si>
    <t>43-2N-28-0000-0003-0040</t>
  </si>
  <si>
    <t>43-2N-28-0000-0003-0050</t>
  </si>
  <si>
    <t>43-2N-28-0000-0003-0060</t>
  </si>
  <si>
    <t>44-2N-28-0000-0023-0010</t>
  </si>
  <si>
    <t>44-2N-28-0000-0029-0030</t>
  </si>
  <si>
    <t>44-2N-28-5120-000A-0160</t>
  </si>
  <si>
    <t>44-2N-28-5130-0013-0000</t>
  </si>
  <si>
    <t>44-2N-28-5130-0032-0000</t>
  </si>
  <si>
    <t>44-2N-28-5130-0054-0000</t>
  </si>
  <si>
    <t>44-2N-28-5130-0063-0000</t>
  </si>
  <si>
    <t>44-2N-28-5136-0002-0000</t>
  </si>
  <si>
    <t>44-2N-28-5136-0003-0000</t>
  </si>
  <si>
    <t>44-2N-28-5160-000A-0140</t>
  </si>
  <si>
    <t>44-2N-28-5180-0005-0020</t>
  </si>
  <si>
    <t>44-2N-28-5210-0006-0000</t>
  </si>
  <si>
    <t>44-2N-28-5210-0010-0000</t>
  </si>
  <si>
    <t>44-2N-28-5210-0013-0010</t>
  </si>
  <si>
    <t>44-2N-28-5210-0047-0020</t>
  </si>
  <si>
    <t>44-2N-28-5210-0054-0010</t>
  </si>
  <si>
    <t>45-2N-28-0000-0003-0000</t>
  </si>
  <si>
    <t>45-2N-28-0000-0007-0020</t>
  </si>
  <si>
    <t>45-2N-28-0000-0011-0000</t>
  </si>
  <si>
    <t>45-2N-28-0000-0012-0010</t>
  </si>
  <si>
    <t>45-2N-28-0000-0015-0010</t>
  </si>
  <si>
    <t>45-2N-28-5220-000E-0000</t>
  </si>
  <si>
    <t>45-2N-28-5220-000H-0000</t>
  </si>
  <si>
    <t>45-2N-28-5240-0011-0000</t>
  </si>
  <si>
    <t>45-2N-28-525A-0047-0000</t>
  </si>
  <si>
    <t>45-2N-28-525B-0001-0000</t>
  </si>
  <si>
    <t>45-2N-28-525B-0011-0000</t>
  </si>
  <si>
    <t>45-2N-28-525B-0017-0000</t>
  </si>
  <si>
    <t>45-2N-28-525B-0031-0000</t>
  </si>
  <si>
    <t>45-2N-28-525B-0034-0000</t>
  </si>
  <si>
    <t>45-2N-28-525B-0039-0000</t>
  </si>
  <si>
    <t>45-2N-28-525C-0005-0000</t>
  </si>
  <si>
    <t>45-2N-28-525C-0008-0000</t>
  </si>
  <si>
    <t>45-2N-28-525C-0028-0000</t>
  </si>
  <si>
    <t>45-2N-28-525C-0034-0000</t>
  </si>
  <si>
    <t>45-2N-28-525C-0044-0000</t>
  </si>
  <si>
    <t>45-2N-28-525C-0046-0000</t>
  </si>
  <si>
    <t>45-2N-28-525C-0048-0000</t>
  </si>
  <si>
    <t>45-2N-28-525C-0049-0000</t>
  </si>
  <si>
    <t>45-2N-28-525D-0001-0000</t>
  </si>
  <si>
    <t>45-2N-28-525D-0003-0000</t>
  </si>
  <si>
    <t>45-2N-28-525D-0018-0000</t>
  </si>
  <si>
    <t>45-2N-28-525F-0010-0000</t>
  </si>
  <si>
    <t>45-2N-28-525F-0013-0000</t>
  </si>
  <si>
    <t>45-2N-28-545K-0002-0000</t>
  </si>
  <si>
    <t>45-2N-28-550A-0001-0020</t>
  </si>
  <si>
    <t>45-2N-28-550A-0001-0050</t>
  </si>
  <si>
    <t>45-2N-28-550A-0001-0320</t>
  </si>
  <si>
    <t>45-2N-28-550B-0002-0120</t>
  </si>
  <si>
    <t>45-2N-28-550B-0002-0180</t>
  </si>
  <si>
    <t>45-2N-28-550B-0002-0281</t>
  </si>
  <si>
    <t>45-2N-28-550B-0002-0460</t>
  </si>
  <si>
    <t>45-2N-28-550B-0003-0460</t>
  </si>
  <si>
    <t>45-2N-28-550B-0003-0510</t>
  </si>
  <si>
    <t>45-2N-28-550C-0006-0000</t>
  </si>
  <si>
    <t>45-2N-28-550D-0004-0000</t>
  </si>
  <si>
    <t>45-2N-28-550D-0009-0000</t>
  </si>
  <si>
    <t>45-2N-28-550D-0013-0000</t>
  </si>
  <si>
    <t>45-2N-28-550D-0016-0000</t>
  </si>
  <si>
    <t>45-2N-28-550E-0016-0010</t>
  </si>
  <si>
    <t>45-2N-28-550E-0016-0020</t>
  </si>
  <si>
    <t>45-2N-28-550E-0024-0000</t>
  </si>
  <si>
    <t>46-2N-28-0000-0009-0000</t>
  </si>
  <si>
    <t>50-2N-28-0000-0004-0000</t>
  </si>
  <si>
    <t>51-2N-28-0000-0002-0000</t>
  </si>
  <si>
    <t>27-3N-28-1192-0009-0000</t>
  </si>
  <si>
    <t>27-3N-28-1192-0018-0000</t>
  </si>
  <si>
    <t>27-3N-28-1192-0019-0000</t>
  </si>
  <si>
    <t>27-3N-28-1192-0026-0000</t>
  </si>
  <si>
    <t>27-3N-28-1192-0027-0000</t>
  </si>
  <si>
    <t>27-3N-28-1192-0028-0000</t>
  </si>
  <si>
    <t>27-3N-28-1192-0029-0000</t>
  </si>
  <si>
    <t>27-3N-28-1192-0035-0000</t>
  </si>
  <si>
    <t>37-3N-28-0740-0184-0000</t>
  </si>
  <si>
    <t>37-3N-28-0740-0212-0000</t>
  </si>
  <si>
    <t>37-3N-28-0741-0542-0000</t>
  </si>
  <si>
    <t>37-3N-28-0741-0543-0000</t>
  </si>
  <si>
    <t>37-3N-28-0741-0544-0000</t>
  </si>
  <si>
    <t>37-3N-28-0741-0570-0000</t>
  </si>
  <si>
    <t>37-3N-28-0743-0479-0000</t>
  </si>
  <si>
    <t>37-3N-28-0743-0486-0000</t>
  </si>
  <si>
    <t>37-3N-28-0743-0487-0000</t>
  </si>
  <si>
    <t>37-3N-28-0743-0489-0000</t>
  </si>
  <si>
    <t>37-3N-28-0743-0494-0000</t>
  </si>
  <si>
    <t>37-3N-28-0743-0495-0000</t>
  </si>
  <si>
    <t>37-3N-28-0743-0503-0000</t>
  </si>
  <si>
    <t>37-3N-28-0743-0515-0000</t>
  </si>
  <si>
    <t>37-3N-28-0743-0519-0000</t>
  </si>
  <si>
    <t>37-3N-28-0743-0520-0000</t>
  </si>
  <si>
    <t>37-3N-28-0743-0521-0000</t>
  </si>
  <si>
    <t>37-3N-28-0745-0727-0000</t>
  </si>
  <si>
    <t>37-3N-28-0745-0735-0000</t>
  </si>
  <si>
    <t>37-3N-28-0745-0736-0000</t>
  </si>
  <si>
    <t>37-3N-28-0745-0739-0000</t>
  </si>
  <si>
    <t>38-3N-28-0000-0001-0000</t>
  </si>
  <si>
    <t>38-3N-28-0000-0002-0000</t>
  </si>
  <si>
    <t>38-3N-28-0000-0002-0010</t>
  </si>
  <si>
    <t>38-3N-28-0000-0002-0040</t>
  </si>
  <si>
    <t>38-3N-28-0000-0003-0000</t>
  </si>
  <si>
    <t>38-3N-28-0000-0012-0070</t>
  </si>
  <si>
    <t>38-3N-28-0000-0012-0090</t>
  </si>
  <si>
    <t>38-3N-28-0000-0012-0120</t>
  </si>
  <si>
    <t>38-3N-28-0000-0012-0130</t>
  </si>
  <si>
    <t>38-3N-28-0000-0012-0230</t>
  </si>
  <si>
    <t>41-3N-28-0000-0002-0000</t>
  </si>
  <si>
    <t>41-3N-28-1250-000B-0000</t>
  </si>
  <si>
    <t>41-3N-28-1250-0020-0000</t>
  </si>
  <si>
    <t>41-3N-28-1250-0043-0000</t>
  </si>
  <si>
    <t>41-3N-28-1250-0052-0000</t>
  </si>
  <si>
    <t>41-3N-28-1250-0053-0000</t>
  </si>
  <si>
    <t>41-3N-28-1250-0054-0000</t>
  </si>
  <si>
    <t>41-3N-28-1250-0056-0000</t>
  </si>
  <si>
    <t>41-3N-28-1250-0057-0000</t>
  </si>
  <si>
    <t>41-3N-28-1250-0065-0000</t>
  </si>
  <si>
    <t>41-3N-28-1250-0070-0000</t>
  </si>
  <si>
    <t>41-3N-28-1250-0072-0000</t>
  </si>
  <si>
    <t>41-3N-28-1250-0073-0000</t>
  </si>
  <si>
    <t>41-3N-28-1250-0074-0000</t>
  </si>
  <si>
    <t>41-3N-28-1250-0075-0000</t>
  </si>
  <si>
    <t>41-3N-28-1250-0076-0000</t>
  </si>
  <si>
    <t>41-3N-28-1250-0085-0000</t>
  </si>
  <si>
    <t>41-3N-28-1250-0091-0000</t>
  </si>
  <si>
    <t>41-3N-28-1250-0092-0000</t>
  </si>
  <si>
    <t>41-3N-28-1250-0093-0000</t>
  </si>
  <si>
    <t>41-3N-28-1250-0096-0000</t>
  </si>
  <si>
    <t>41-3N-28-1250-0098-0000</t>
  </si>
  <si>
    <t>41-3N-28-1250-0099-0000</t>
  </si>
  <si>
    <t>41-3N-28-1250-0102-0000</t>
  </si>
  <si>
    <t>41-3N-28-1250-0104-0000</t>
  </si>
  <si>
    <t>41-3N-28-1250-0106-0000</t>
  </si>
  <si>
    <t>41-3N-28-1250-0110-0000</t>
  </si>
  <si>
    <t>41-3N-28-1250-0111-0000</t>
  </si>
  <si>
    <t>41-3N-28-1250-0115-0000</t>
  </si>
  <si>
    <t>41-3N-28-1250-0117-0000</t>
  </si>
  <si>
    <t>41-3N-28-1250-0119-0000</t>
  </si>
  <si>
    <t>41-3N-28-1250-0120-0000</t>
  </si>
  <si>
    <t>41-3N-28-1250-0123-0000</t>
  </si>
  <si>
    <t>41-3N-28-1250-0124-0000</t>
  </si>
  <si>
    <t>41-3N-28-1250-0130-0000</t>
  </si>
  <si>
    <t>41-3N-28-1250-0131-0000</t>
  </si>
  <si>
    <t>41-3N-28-1250-0132-0000</t>
  </si>
  <si>
    <t>41-3N-28-1250-0133-0000</t>
  </si>
  <si>
    <t>41-3N-28-1250-0135-0000</t>
  </si>
  <si>
    <t>41-3N-28-1250-0136-0000</t>
  </si>
  <si>
    <t>41-3N-28-1250-0137-0000</t>
  </si>
  <si>
    <t>41-3N-28-1250-0138-0000</t>
  </si>
  <si>
    <t>41-3N-28-1250-0139-0000</t>
  </si>
  <si>
    <t>41-3N-28-1250-0140-0000</t>
  </si>
  <si>
    <t>41-3N-28-1250-0143-0000</t>
  </si>
  <si>
    <t>41-3N-28-1250-0144-0000</t>
  </si>
  <si>
    <t>42-3N-28-0000-0001-0000</t>
  </si>
  <si>
    <t>42-3N-28-0000-0003-0010</t>
  </si>
  <si>
    <t>42-3N-28-0000-0009-0020</t>
  </si>
  <si>
    <t>42-3N-28-0000-0012-0000</t>
  </si>
  <si>
    <t>42-3N-28-0000-0013-0000</t>
  </si>
  <si>
    <t>42-3N-28-0000-0014-0010</t>
  </si>
  <si>
    <t>42-3N-28-0000-0014-0020</t>
  </si>
  <si>
    <t>42-3N-28-0000-0015-0000</t>
  </si>
  <si>
    <t>42-3N-28-5080-0007-0010</t>
  </si>
  <si>
    <t>42-3N-28-5080-0015-0090</t>
  </si>
  <si>
    <t>42-3N-28-5080-0015-0160</t>
  </si>
  <si>
    <t>42-3N-28-5080-0030-0030</t>
  </si>
  <si>
    <t>42-3N-28-5080-0037-0020</t>
  </si>
  <si>
    <t>43-3N-28-0000-0012-0000</t>
  </si>
  <si>
    <t>43-3N-28-0000-0016-0060</t>
  </si>
  <si>
    <t>43-3N-28-0000-0017-0110</t>
  </si>
  <si>
    <t>43-3N-28-1510-0014-0000</t>
  </si>
  <si>
    <t>43-3N-28-509B-0012-0000</t>
  </si>
  <si>
    <t>43-3N-28-509C-0012-0000</t>
  </si>
  <si>
    <t>43-3N-28-509C-0015-0000</t>
  </si>
  <si>
    <t>43-3N-28-509C-0019-0000</t>
  </si>
  <si>
    <t>43-3N-28-509C-0031-0000</t>
  </si>
  <si>
    <t>43-3N-28-509D-0009-0000</t>
  </si>
  <si>
    <t>43-3N-28-509D-0010-0000</t>
  </si>
  <si>
    <t>43-3N-28-509D-0012-0000</t>
  </si>
  <si>
    <t>43-3N-28-509D-0022-0000</t>
  </si>
  <si>
    <t>43-3N-28-509D-0029-0000</t>
  </si>
  <si>
    <t>43-3N-28-509D-0056-0000</t>
  </si>
  <si>
    <t>43-3N-28-509D-0067-0000</t>
  </si>
  <si>
    <t>43-3N-28-509D-0068-0000</t>
  </si>
  <si>
    <t>43-3N-28-509E-0009-0000</t>
  </si>
  <si>
    <t>43-3N-28-509F-0008-0000</t>
  </si>
  <si>
    <t>43-3N-28-5100-0008-0000</t>
  </si>
  <si>
    <t>43-3N-28-5110-0013-0010</t>
  </si>
  <si>
    <t>44-3N-28-0000-0001-0020</t>
  </si>
  <si>
    <t>44-3N-28-5300-0011-0000</t>
  </si>
  <si>
    <t>44-3N-28-5300-0012-0000</t>
  </si>
  <si>
    <t>44-3N-28-5300-0016-0000</t>
  </si>
  <si>
    <t>44-3N-28-5300-0020-0000</t>
  </si>
  <si>
    <t>45-3N-28-0000-0003-0130</t>
  </si>
  <si>
    <t>45-3N-28-0240-0011-0000</t>
  </si>
  <si>
    <t>46-3N-28-0000-0007-0450</t>
  </si>
  <si>
    <t>46-3N-28-5055-0005-0000</t>
  </si>
  <si>
    <t>46-3N-28-5065-0001-0000</t>
  </si>
  <si>
    <t>46-3N-28-5065-0002-0000</t>
  </si>
  <si>
    <t>46-3N-28-507F-0001-0000</t>
  </si>
  <si>
    <t>46-3N-28-507F-0016-0000</t>
  </si>
  <si>
    <t>46-3N-28-509H-0008-0000</t>
  </si>
  <si>
    <t>46-3N-28-510O-0001-0000</t>
  </si>
  <si>
    <t>46-3N-28-5482-0002-0000</t>
  </si>
  <si>
    <t>46-3N-28-5482-0003-0000</t>
  </si>
  <si>
    <t>46-3N-28-5484-0010-0000</t>
  </si>
  <si>
    <t>46-3N-28-5500-0011-0000</t>
  </si>
  <si>
    <t>46-3N-28-576A-0006-0000</t>
  </si>
  <si>
    <t>46-3N-28-5800-0003-0000</t>
  </si>
  <si>
    <t>46-3N-28-6205-0034-0000</t>
  </si>
  <si>
    <t>48-3N-28-0130-0009-0000</t>
  </si>
  <si>
    <t>48-3N-28-0130-0010-0000</t>
  </si>
  <si>
    <t>48-3N-28-0130-0049-0000</t>
  </si>
  <si>
    <t>50-3N-28-0000-0002-0000</t>
  </si>
  <si>
    <t>50-3N-28-0000-0002-0010</t>
  </si>
  <si>
    <t>50-3N-28-0000-0002-0020</t>
  </si>
  <si>
    <t>50-3N-28-0000-0016-0090</t>
  </si>
  <si>
    <t>50-3N-28-0000-0016-0160</t>
  </si>
  <si>
    <t>50-3N-28-0000-0016-0170</t>
  </si>
  <si>
    <t>50-3N-28-0000-0017-0020</t>
  </si>
  <si>
    <t>50-3N-28-0000-0022-0010</t>
  </si>
  <si>
    <t>50-3N-28-0000-0029-0370</t>
  </si>
  <si>
    <t>50-3N-28-0000-0035-0000</t>
  </si>
  <si>
    <t>50-3N-28-0000-0039-0010</t>
  </si>
  <si>
    <t>50-3N-28-0000-0042-0030</t>
  </si>
  <si>
    <t>50-3N-28-016B-0017-0000</t>
  </si>
  <si>
    <t>50-3N-28-0305-0001-0000</t>
  </si>
  <si>
    <t>50-3N-28-0305-0005-0000</t>
  </si>
  <si>
    <t>50-3N-28-0305-0007-0000</t>
  </si>
  <si>
    <t>50-3N-28-0305-0008-0000</t>
  </si>
  <si>
    <t>50-3N-28-0305-0015-0000</t>
  </si>
  <si>
    <t>50-3N-28-0305-0016-0000</t>
  </si>
  <si>
    <t>50-3N-28-0305-0017-0000</t>
  </si>
  <si>
    <t>50-3N-28-0305-0018-0000</t>
  </si>
  <si>
    <t>50-3N-28-0305-0019-0000</t>
  </si>
  <si>
    <t>50-3N-28-0305-0020-0000</t>
  </si>
  <si>
    <t>50-3N-28-5280-0008-0000</t>
  </si>
  <si>
    <t>63-3N-28-0000-0004-0000</t>
  </si>
  <si>
    <t>64-3N-28-0000-0002-0000</t>
  </si>
  <si>
    <t>09-3N-29-0000-0003-0040</t>
  </si>
  <si>
    <t>01-6N-29-1300-0061-0000</t>
  </si>
  <si>
    <t>01-6N-29-V020-0403-0000</t>
  </si>
  <si>
    <t>01-6N-29-V020-0421-0000</t>
  </si>
  <si>
    <t>01-6N-29-V040-3030-0000</t>
  </si>
  <si>
    <t>01-6N-29-V040-3060-0000</t>
  </si>
  <si>
    <t>01-6N-29-V090-3211-0000</t>
  </si>
  <si>
    <t>01-6N-29-V120-1324-0000</t>
  </si>
  <si>
    <t>01-6N-29-V14A-1016-0000</t>
  </si>
  <si>
    <t>01-6N-29-V14A-1022-0000</t>
  </si>
  <si>
    <t>01-6N-29-V14B-1161-0000</t>
  </si>
  <si>
    <t>01-6N-29-V160-2109-0000</t>
  </si>
  <si>
    <t>01-6N-29-V17A-0277-0000</t>
  </si>
  <si>
    <t>02-6N-29-DCCO-0001-0210</t>
  </si>
  <si>
    <t>02-6N-29-V003-1602-0000</t>
  </si>
  <si>
    <t>00-00-30-0080-0001-0000</t>
  </si>
  <si>
    <t>00-00-30-0087-0001-00C0</t>
  </si>
  <si>
    <t>00-00-30-0090-000A-1130</t>
  </si>
  <si>
    <t>00-00-30-0090-000A-1140</t>
  </si>
  <si>
    <t>00-00-30-010A-0002-0130</t>
  </si>
  <si>
    <t>00-00-30-010A-0003-0182</t>
  </si>
  <si>
    <t>00-00-30-010A-0004-0250</t>
  </si>
  <si>
    <t>00-00-30-010A-0007-0500</t>
  </si>
  <si>
    <t>00-00-30-010A-0007-0550</t>
  </si>
  <si>
    <t>00-00-30-010B-0011-0050</t>
  </si>
  <si>
    <t>00-00-30-010B-0011-0060</t>
  </si>
  <si>
    <t>00-00-30-010B-0011-0080</t>
  </si>
  <si>
    <t>00-00-30-010B-0011-0100</t>
  </si>
  <si>
    <t>00-00-30-010B-0011-0110</t>
  </si>
  <si>
    <t>00-00-30-010B-0012-0070</t>
  </si>
  <si>
    <t>00-00-30-010B-0012-0080</t>
  </si>
  <si>
    <t>00-00-30-010B-0015-0070</t>
  </si>
  <si>
    <t>00-00-30-010B-0015-0110</t>
  </si>
  <si>
    <t>00-00-30-010B-0015-0120</t>
  </si>
  <si>
    <t>00-00-30-010B-0016-0060</t>
  </si>
  <si>
    <t>00-00-30-010B-0017-0100</t>
  </si>
  <si>
    <t>00-00-30-010B-0017-0120</t>
  </si>
  <si>
    <t>00-00-30-010B-0018-0070</t>
  </si>
  <si>
    <t>00-00-30-010B-0018-0090</t>
  </si>
  <si>
    <t>00-00-30-010B-0018-0130</t>
  </si>
  <si>
    <t>00-00-30-010B-0018-0140</t>
  </si>
  <si>
    <t>00-00-30-010B-0018-0150</t>
  </si>
  <si>
    <t>00-00-30-010B-0018-0160</t>
  </si>
  <si>
    <t>00-00-30-010C-0001-0270</t>
  </si>
  <si>
    <t>00-00-30-010C-0001-0280</t>
  </si>
  <si>
    <t>00-00-30-010C-0002-0100</t>
  </si>
  <si>
    <t>00-00-30-010C-0002-0110</t>
  </si>
  <si>
    <t>00-00-30-010C-0002-0180</t>
  </si>
  <si>
    <t>00-00-30-010D-0005-0010</t>
  </si>
  <si>
    <t>00-00-30-010D-0005-0030</t>
  </si>
  <si>
    <t>00-00-30-010D-0006-0020</t>
  </si>
  <si>
    <t>00-00-30-010D-0006-0040</t>
  </si>
  <si>
    <t>00-00-30-010D-0011-0020</t>
  </si>
  <si>
    <t>00-00-30-0120-0024-0000</t>
  </si>
  <si>
    <t>00-00-30-0131-0010-0000</t>
  </si>
  <si>
    <t>00-00-30-0131-0014-0000</t>
  </si>
  <si>
    <t>00-00-30-0140-0011-0000</t>
  </si>
  <si>
    <t>00-00-30-0150-0005-0000</t>
  </si>
  <si>
    <t>00-00-30-0170-0009-0000</t>
  </si>
  <si>
    <t>00-00-30-0174-0036-0000</t>
  </si>
  <si>
    <t>00-00-30-0174-0051-0000</t>
  </si>
  <si>
    <t>00-00-30-019C-0021-0000</t>
  </si>
  <si>
    <t>00-00-30-019C-0030-0000</t>
  </si>
  <si>
    <t>00-00-30-019C-0033-0000</t>
  </si>
  <si>
    <t>00-00-30-019C-0050-0000</t>
  </si>
  <si>
    <t>00-00-30-0200-0002-0000</t>
  </si>
  <si>
    <t>00-00-30-0200-0004-0000</t>
  </si>
  <si>
    <t>00-00-30-021C-0054-0000</t>
  </si>
  <si>
    <t>00-00-30-021E-0027-0000</t>
  </si>
  <si>
    <t>00-00-30-0220-0002-0000</t>
  </si>
  <si>
    <t>00-00-30-0220-0004-0000</t>
  </si>
  <si>
    <t>00-00-30-0220-0013-0000</t>
  </si>
  <si>
    <t>00-00-30-0220-0015-0000</t>
  </si>
  <si>
    <t>00-00-30-0220-0025-0000</t>
  </si>
  <si>
    <t>00-00-30-024B-0045-0000</t>
  </si>
  <si>
    <t>00-00-30-024B-0050-0000</t>
  </si>
  <si>
    <t>00-00-30-0250-0055-0000</t>
  </si>
  <si>
    <t>00-00-30-0254-0005-0000</t>
  </si>
  <si>
    <t>00-00-30-026G-201A-0000</t>
  </si>
  <si>
    <t>00-00-30-026G-201H-0000</t>
  </si>
  <si>
    <t>00-00-30-0280-0014-0000</t>
  </si>
  <si>
    <t>00-00-30-0280-0016-0000</t>
  </si>
  <si>
    <t>00-00-30-0280-0017-0000</t>
  </si>
  <si>
    <t>00-00-30-0280-0018-0000</t>
  </si>
  <si>
    <t>00-00-30-0280-0022-0000</t>
  </si>
  <si>
    <t>00-00-30-028V-0003-03B0</t>
  </si>
  <si>
    <t>00-00-30-0290-0001-0020</t>
  </si>
  <si>
    <t>00-00-30-0310-0018-0000</t>
  </si>
  <si>
    <t>00-00-30-031B-0011-0000</t>
  </si>
  <si>
    <t>00-00-30-031B-0023-0000</t>
  </si>
  <si>
    <t>00-00-30-0320-0006-0000</t>
  </si>
  <si>
    <t>00-00-30-034B-0007-0020</t>
  </si>
  <si>
    <t>00-00-30-034B-0018-0000</t>
  </si>
  <si>
    <t>00-00-30-034C-0002-0000</t>
  </si>
  <si>
    <t>00-00-30-0360-0005-0000</t>
  </si>
  <si>
    <t>00-00-30-0380-0041-0000</t>
  </si>
  <si>
    <t>00-00-30-0380-0042-0000</t>
  </si>
  <si>
    <t>00-00-30-042C-000E-0050</t>
  </si>
  <si>
    <t>00-00-30-042C-000G-0060</t>
  </si>
  <si>
    <t>00-00-30-042C-000G-0080</t>
  </si>
  <si>
    <t>00-00-30-042D-000I-0030</t>
  </si>
  <si>
    <t>00-00-30-042D-000I-0050</t>
  </si>
  <si>
    <t>00-00-30-042D-000M-0050</t>
  </si>
  <si>
    <t>00-00-30-042D-000N-0050</t>
  </si>
  <si>
    <t>00-00-30-042D-000P-0040</t>
  </si>
  <si>
    <t>00-00-30-042D-000P-0060</t>
  </si>
  <si>
    <t>00-00-30-042D-000P-0070</t>
  </si>
  <si>
    <t>00-00-30-042D-000P-0080</t>
  </si>
  <si>
    <t>00-00-30-0438-0003-0000</t>
  </si>
  <si>
    <t>00-00-30-043B-0001-0000</t>
  </si>
  <si>
    <t>00-00-30-043C-0013-0000</t>
  </si>
  <si>
    <t>00-00-30-0440-0001-0000</t>
  </si>
  <si>
    <t>00-00-30-0440-0002-0000</t>
  </si>
  <si>
    <t>00-00-30-0440-0003-0000</t>
  </si>
  <si>
    <t>00-00-30-0440-0004-0000</t>
  </si>
  <si>
    <t>00-00-30-0440-0005-0000</t>
  </si>
  <si>
    <t>00-00-30-0440-0008-0000</t>
  </si>
  <si>
    <t>00-00-30-0440-0009-0000</t>
  </si>
  <si>
    <t>00-00-30-0440-0010-0000</t>
  </si>
  <si>
    <t>00-00-30-0440-0011-0000</t>
  </si>
  <si>
    <t>00-00-30-0440-0012-0000</t>
  </si>
  <si>
    <t>00-00-30-0440-0013-0000</t>
  </si>
  <si>
    <t>00-00-30-0440-0014-0000</t>
  </si>
  <si>
    <t>00-00-30-0440-0015-0000</t>
  </si>
  <si>
    <t>00-00-30-0440-0016-0000</t>
  </si>
  <si>
    <t>00-00-30-0440-0017-0000</t>
  </si>
  <si>
    <t>00-00-30-0440-0018-0000</t>
  </si>
  <si>
    <t>00-00-30-0440-0019-0000</t>
  </si>
  <si>
    <t>00-00-30-0440-0020-0000</t>
  </si>
  <si>
    <t>00-00-30-0440-0021-0000</t>
  </si>
  <si>
    <t>00-00-30-0440-0022-0000</t>
  </si>
  <si>
    <t>00-00-30-0440-0024-0000</t>
  </si>
  <si>
    <t>00-00-30-0440-0025-0000</t>
  </si>
  <si>
    <t>00-00-30-0440-0026-0000</t>
  </si>
  <si>
    <t>00-00-30-0440-0028-0000</t>
  </si>
  <si>
    <t>00-00-30-0440-0029-0000</t>
  </si>
  <si>
    <t>00-00-30-0440-0030-0000</t>
  </si>
  <si>
    <t>00-00-30-0440-0033-0000</t>
  </si>
  <si>
    <t>00-00-30-044A-0004-0030</t>
  </si>
  <si>
    <t>00-00-30-044A-0025-0030</t>
  </si>
  <si>
    <t>00-00-30-044B-0028-0010</t>
  </si>
  <si>
    <t>00-00-30-044B-0028-0012</t>
  </si>
  <si>
    <t>00-00-30-044B-0028-0014</t>
  </si>
  <si>
    <t>00-00-30-044B-0091-0020</t>
  </si>
  <si>
    <t>00-00-30-044B-0093-0000</t>
  </si>
  <si>
    <t>00-00-30-044B-0105-0002</t>
  </si>
  <si>
    <t>00-00-30-044D-0032-0000</t>
  </si>
  <si>
    <t>00-00-30-046F-0005-0000</t>
  </si>
  <si>
    <t>00-00-30-046F-0024-0000</t>
  </si>
  <si>
    <t>00-00-30-0510-0004-0000</t>
  </si>
  <si>
    <t>00-00-30-0513-0029-0000</t>
  </si>
  <si>
    <t>00-00-30-0540-0006-0000</t>
  </si>
  <si>
    <t>00-00-30-056O-0021-0000</t>
  </si>
  <si>
    <t>00-00-30-056O-0022-0000</t>
  </si>
  <si>
    <t>00-00-30-0600-0001-0220</t>
  </si>
  <si>
    <t>00-00-30-0600-0002-0020</t>
  </si>
  <si>
    <t>00-00-30-0600-0002-0071</t>
  </si>
  <si>
    <t>00-00-30-0610-0001-0000</t>
  </si>
  <si>
    <t>00-00-30-0640-0025-0000</t>
  </si>
  <si>
    <t>00-00-30-065S-0200-0000</t>
  </si>
  <si>
    <t>00-00-30-065S-0201-0000</t>
  </si>
  <si>
    <t>00-00-30-065S-0202-0000</t>
  </si>
  <si>
    <t>00-00-30-065S-0203-0000</t>
  </si>
  <si>
    <t>00-00-30-0740-0060-0020</t>
  </si>
  <si>
    <t>00-00-30-0741-0093-0000</t>
  </si>
  <si>
    <t>00-00-30-0741-0101-0000</t>
  </si>
  <si>
    <t>00-00-30-0760-0004-0170</t>
  </si>
  <si>
    <t>00-00-30-0760-0006-0020</t>
  </si>
  <si>
    <t>00-00-30-0760-0042-0000</t>
  </si>
  <si>
    <t>00-00-30-0780-0003-0000</t>
  </si>
  <si>
    <t>00-00-30-0780-0019-0080</t>
  </si>
  <si>
    <t>00-00-30-0800-0001-0030</t>
  </si>
  <si>
    <t>00-00-30-0800-0030-0030</t>
  </si>
  <si>
    <t>00-00-30-0800-0030-0040</t>
  </si>
  <si>
    <t>00-00-30-0800-0031-0010</t>
  </si>
  <si>
    <t>00-00-30-0800-0042-0050</t>
  </si>
  <si>
    <t>00-00-30-0820-0012-0030</t>
  </si>
  <si>
    <t>00-00-30-085U-0011-0000</t>
  </si>
  <si>
    <t>00-00-30-0880-0001-0000</t>
  </si>
  <si>
    <t>00-00-30-0880-0004-0000</t>
  </si>
  <si>
    <t>00-00-30-0880-0010-0000</t>
  </si>
  <si>
    <t>00-00-30-090C-0008-0000</t>
  </si>
  <si>
    <t>00-SB-30-022C-0G71-0000</t>
  </si>
  <si>
    <t>00-SB-30-022C-7402-0000</t>
  </si>
  <si>
    <t>00-SB-30-065B-0027-0000</t>
  </si>
  <si>
    <t>00-SB-30-065B-0028-0000</t>
  </si>
  <si>
    <t>00-SB-30-065B-0059-0000</t>
  </si>
  <si>
    <t>00-SB-30-1520-0001-0000</t>
  </si>
  <si>
    <t>00-SB-30-152P-0068-0000</t>
  </si>
  <si>
    <t>00-SB-30-152P-0C11-0000</t>
  </si>
  <si>
    <t>00-SB-30-157V-0016-0000</t>
  </si>
  <si>
    <t>00-SB-30-1900-0204-0000</t>
  </si>
  <si>
    <t>00-SB-30-1900-0211-0000</t>
  </si>
  <si>
    <t>00-00-31-087I-0046-0000</t>
  </si>
  <si>
    <t>00-00-31-087I-0097-0000</t>
  </si>
  <si>
    <t>00-00-31-1010-0017-0000</t>
  </si>
  <si>
    <t>00-00-31-1010-0019-0000</t>
  </si>
  <si>
    <t>00-00-31-1010-0023-0000</t>
  </si>
  <si>
    <t>00-00-31-1010-0069-0000</t>
  </si>
  <si>
    <t>00-00-31-1014-0001-0000</t>
  </si>
  <si>
    <t>00-00-31-1014-0002-0000</t>
  </si>
  <si>
    <t>00-00-31-1014-0003-0000</t>
  </si>
  <si>
    <t>00-00-31-1014-0004-0000</t>
  </si>
  <si>
    <t>00-00-31-1015-0010-0000</t>
  </si>
  <si>
    <t>00-00-31-1017-0019-0000</t>
  </si>
  <si>
    <t>00-00-31-1017-0023-0000</t>
  </si>
  <si>
    <t>00-00-31-1017-0028-0000</t>
  </si>
  <si>
    <t>00-00-31-1017-0029-0000</t>
  </si>
  <si>
    <t>00-00-31-1020-0056-0010</t>
  </si>
  <si>
    <t>00-00-31-102U-P101-0000</t>
  </si>
  <si>
    <t>00-00-31-102U-P102-0000</t>
  </si>
  <si>
    <t>00-00-31-102U-P201-0000</t>
  </si>
  <si>
    <t>00-00-31-102U-P202-0000</t>
  </si>
  <si>
    <t>00-00-31-102U-S101-0000</t>
  </si>
  <si>
    <t>00-00-31-102U-S102-0000</t>
  </si>
  <si>
    <t>00-00-31-102U-S103-0000</t>
  </si>
  <si>
    <t>00-00-31-1030-002K-0000</t>
  </si>
  <si>
    <t>00-00-31-1030-002L-0000</t>
  </si>
  <si>
    <t>00-00-31-1030-003B-0000</t>
  </si>
  <si>
    <t>00-00-31-1030-005L-0000</t>
  </si>
  <si>
    <t>00-00-31-1030-007J-0000</t>
  </si>
  <si>
    <t>00-00-31-1035-0007-0108</t>
  </si>
  <si>
    <t>00-00-31-1040-0026-0100</t>
  </si>
  <si>
    <t>00-00-31-1060-000B-0021</t>
  </si>
  <si>
    <t>00-00-31-1060-000F-0022</t>
  </si>
  <si>
    <t>00-00-31-1060-000F-0042</t>
  </si>
  <si>
    <t>00-00-31-1060-000J-0021</t>
  </si>
  <si>
    <t>00-00-31-1060-000J-0052</t>
  </si>
  <si>
    <t>00-00-31-114A-0045-0000</t>
  </si>
  <si>
    <t>00-00-31-114A-0061-0000</t>
  </si>
  <si>
    <t>00-00-31-114A-0067-0050</t>
  </si>
  <si>
    <t>00-00-31-114A-0094-0000</t>
  </si>
  <si>
    <t>00-00-31-114B-0006-0010</t>
  </si>
  <si>
    <t>00-00-31-1180-0072-0010</t>
  </si>
  <si>
    <t>00-00-31-1240-0003-0050</t>
  </si>
  <si>
    <t>00-00-31-1250-6312-0000</t>
  </si>
  <si>
    <t>00-00-31-125C-0101-0000</t>
  </si>
  <si>
    <t>00-00-31-126B-0013-0000</t>
  </si>
  <si>
    <t>00-00-31-126B-0014-0000</t>
  </si>
  <si>
    <t>00-00-31-128A-0027-0000</t>
  </si>
  <si>
    <t>00-00-31-128A-0028-0000</t>
  </si>
  <si>
    <t>00-00-31-128A-0037-0000</t>
  </si>
  <si>
    <t>00-00-31-128R-000E-0030</t>
  </si>
  <si>
    <t>00-00-31-128R-000F-0050</t>
  </si>
  <si>
    <t>00-00-31-128R-000I-0020</t>
  </si>
  <si>
    <t>00-00-31-128R-000L-0010</t>
  </si>
  <si>
    <t>00-00-31-134A-0084-0000</t>
  </si>
  <si>
    <t>00-00-31-134A-0094-0000</t>
  </si>
  <si>
    <t>00-00-31-134A-0101-0000</t>
  </si>
  <si>
    <t>00-00-31-134B-0145-0000</t>
  </si>
  <si>
    <t>00-00-31-134B-0183-0000</t>
  </si>
  <si>
    <t>00-00-31-134B-0189-0000</t>
  </si>
  <si>
    <t>00-00-31-134B-0192-0000</t>
  </si>
  <si>
    <t>00-00-31-134B-0238-00B0</t>
  </si>
  <si>
    <t>00-00-31-1360-0033-0000</t>
  </si>
  <si>
    <t>00-00-31-1390-0012-0030</t>
  </si>
  <si>
    <t>00-00-31-1390-0013-0000</t>
  </si>
  <si>
    <t>00-00-31-141K-0100-0000</t>
  </si>
  <si>
    <t>00-00-31-142I-0013-0000</t>
  </si>
  <si>
    <t>00-00-31-142L-0007-00E0</t>
  </si>
  <si>
    <t>00-00-31-143B-0012-0000</t>
  </si>
  <si>
    <t>00-00-31-143B-0015-0000</t>
  </si>
  <si>
    <t>00-00-31-143C-0039-0000</t>
  </si>
  <si>
    <t>00-00-31-1460-0013-0000</t>
  </si>
  <si>
    <t>00-00-31-147L-008B-0000</t>
  </si>
  <si>
    <t>00-00-31-147L-017B-0000</t>
  </si>
  <si>
    <t>00-00-31-147L-026A-0000</t>
  </si>
  <si>
    <t>00-00-31-1480-0025-0000</t>
  </si>
  <si>
    <t>00-00-31-150C-0005-0110</t>
  </si>
  <si>
    <t>00-00-31-150F-0007-0140</t>
  </si>
  <si>
    <t>00-00-31-150F-0007-0160</t>
  </si>
  <si>
    <t>00-00-31-150F-0007-0180</t>
  </si>
  <si>
    <t>00-00-31-150F-0008-0050</t>
  </si>
  <si>
    <t>00-00-31-150F-0008-0070</t>
  </si>
  <si>
    <t>00-00-31-150F-0008-0110</t>
  </si>
  <si>
    <t>00-00-31-1520-0002-0020</t>
  </si>
  <si>
    <t>00-00-31-1520-0003-0060</t>
  </si>
  <si>
    <t>00-00-31-1540-0017-0010</t>
  </si>
  <si>
    <t>00-00-31-155E-0008-0000</t>
  </si>
  <si>
    <t>00-00-31-155I-2168-00A0</t>
  </si>
  <si>
    <t>00-00-31-155I-2168-00B0</t>
  </si>
  <si>
    <t>00-00-31-155R-0018-0000</t>
  </si>
  <si>
    <t>00-00-31-155S-0017-0000</t>
  </si>
  <si>
    <t>00-00-31-1580-0012-0040</t>
  </si>
  <si>
    <t>00-00-31-1580-0023-0010</t>
  </si>
  <si>
    <t>00-00-31-1600-0002-0020</t>
  </si>
  <si>
    <t>00-00-31-1600-0004-0040</t>
  </si>
  <si>
    <t>00-00-31-1600-0228-0020</t>
  </si>
  <si>
    <t>00-00-31-1611-0003-0000</t>
  </si>
  <si>
    <t>00-00-31-1611-0006-0000</t>
  </si>
  <si>
    <t>00-00-31-1611-0007-0000</t>
  </si>
  <si>
    <t>00-00-31-1611-0010-0000</t>
  </si>
  <si>
    <t>00-00-31-1611-0013-0000</t>
  </si>
  <si>
    <t>00-00-31-1611-0014-0000</t>
  </si>
  <si>
    <t>00-00-31-1611-0016-0000</t>
  </si>
  <si>
    <t>00-00-31-1611-0019-0000</t>
  </si>
  <si>
    <t>00-00-31-1611-0024-0000</t>
  </si>
  <si>
    <t>00-00-31-1611-0026-0000</t>
  </si>
  <si>
    <t>00-00-31-1611-0027-0000</t>
  </si>
  <si>
    <t>00-00-31-1611-0028-0000</t>
  </si>
  <si>
    <t>00-00-31-1611-0030-0000</t>
  </si>
  <si>
    <t>00-00-31-1611-0036-0000</t>
  </si>
  <si>
    <t>00-00-31-1611-0040-0000</t>
  </si>
  <si>
    <t>00-00-31-1632-0407-0000</t>
  </si>
  <si>
    <t>00-00-31-163P-00E1-0000</t>
  </si>
  <si>
    <t>00-00-31-163V-0003-0000</t>
  </si>
  <si>
    <t>00-00-31-1652-0001-0000</t>
  </si>
  <si>
    <t>00-00-31-1665-0110-0000</t>
  </si>
  <si>
    <t>00-00-31-1665-0111-0000</t>
  </si>
  <si>
    <t>00-00-31-1665-0313-0000</t>
  </si>
  <si>
    <t>00-00-31-1670-0006-0000</t>
  </si>
  <si>
    <t>00-00-31-1676-0034-0000</t>
  </si>
  <si>
    <t>00-00-31-1678-0026-0000</t>
  </si>
  <si>
    <t>00-00-31-167C-0009-0000</t>
  </si>
  <si>
    <t>00-00-31-167C-0027-0000</t>
  </si>
  <si>
    <t>00-00-31-1680-0010-0120</t>
  </si>
  <si>
    <t>00-00-31-1680-0013-0110</t>
  </si>
  <si>
    <t>00-00-31-1680-0013-0290</t>
  </si>
  <si>
    <t>00-00-31-1680-0019-0110</t>
  </si>
  <si>
    <t>00-00-31-1680-0019-0120</t>
  </si>
  <si>
    <t>00-00-31-1681-0004-0000</t>
  </si>
  <si>
    <t>00-00-31-1690-0004-0000</t>
  </si>
  <si>
    <t>00-00-31-1690-0017-0010</t>
  </si>
  <si>
    <t>00-00-31-1700-0022-0000</t>
  </si>
  <si>
    <t>00-00-31-1700-0023-0000</t>
  </si>
  <si>
    <t>00-00-31-1720-000A-0110</t>
  </si>
  <si>
    <t>00-00-31-1720-000A-0140</t>
  </si>
  <si>
    <t>00-00-31-1741-0001-0010</t>
  </si>
  <si>
    <t>00-00-31-1760-0005-0020</t>
  </si>
  <si>
    <t>00-00-31-179D-348B-0000</t>
  </si>
  <si>
    <t>00-00-31-1800-0001-0012</t>
  </si>
  <si>
    <t>00-00-31-1800-0008-0020</t>
  </si>
  <si>
    <t>00-00-31-1800-0008-0310</t>
  </si>
  <si>
    <t>00-00-31-1800-0010-0150</t>
  </si>
  <si>
    <t>00-00-31-1800-0011-0240</t>
  </si>
  <si>
    <t>00-00-31-1800-0017-0180</t>
  </si>
  <si>
    <t>00-00-31-1800-0019-0020</t>
  </si>
  <si>
    <t>00-00-31-1800-0019-0130</t>
  </si>
  <si>
    <t>00-00-31-1800-0019-0140</t>
  </si>
  <si>
    <t>00-00-31-1800-0023-0130</t>
  </si>
  <si>
    <t>00-00-31-1800-0026-0020</t>
  </si>
  <si>
    <t>00-00-31-1800-0026-0050</t>
  </si>
  <si>
    <t>00-00-31-1800-0026-0140</t>
  </si>
  <si>
    <t>00-00-31-1800-0026-0150</t>
  </si>
  <si>
    <t>00-00-31-1800-0027-0041</t>
  </si>
  <si>
    <t>00-00-31-1800-0030-0014</t>
  </si>
  <si>
    <t>00-00-31-1800-0033-0130</t>
  </si>
  <si>
    <t>00-00-31-1800-0041-0030</t>
  </si>
  <si>
    <t>00-00-31-1800-0048-0031</t>
  </si>
  <si>
    <t>00-00-31-1800-0048-0041</t>
  </si>
  <si>
    <t>00-00-31-1800-0048-0042</t>
  </si>
  <si>
    <t>00-00-31-1800-0048-0051</t>
  </si>
  <si>
    <t>00-00-31-1800-0049-0010</t>
  </si>
  <si>
    <t>00-00-31-1800-0051-0060</t>
  </si>
  <si>
    <t>00-00-31-1800-0052-0021</t>
  </si>
  <si>
    <t>00-00-31-1800-0052-0022</t>
  </si>
  <si>
    <t>00-00-31-1800-0054-0051</t>
  </si>
  <si>
    <t>00-00-31-1800-0054-0052</t>
  </si>
  <si>
    <t>00-00-31-1800-0054-0053</t>
  </si>
  <si>
    <t>00-00-31-1800-0055-0032</t>
  </si>
  <si>
    <t>00-00-31-1800-0065-0011</t>
  </si>
  <si>
    <t>00-00-31-1800-0067-0080</t>
  </si>
  <si>
    <t>00-00-31-1800-0068-0040</t>
  </si>
  <si>
    <t>00-00-31-1800-0071-0031</t>
  </si>
  <si>
    <t>00-00-31-1800-0072-0011</t>
  </si>
  <si>
    <t>00-00-31-1800-0072-0012</t>
  </si>
  <si>
    <t>00-00-31-1800-0072-0013</t>
  </si>
  <si>
    <t>00-00-31-1800-0072-0020</t>
  </si>
  <si>
    <t>00-00-31-1800-0072-0030</t>
  </si>
  <si>
    <t>00-00-31-1800-0072-0071</t>
  </si>
  <si>
    <t>00-00-31-1800-0072-0072</t>
  </si>
  <si>
    <t>00-00-31-1800-0077-0031</t>
  </si>
  <si>
    <t>00-00-31-1800-0077-0071</t>
  </si>
  <si>
    <t>00-00-31-1800-0078-0020</t>
  </si>
  <si>
    <t>00-00-31-1800-0080-0011</t>
  </si>
  <si>
    <t>00-00-31-1800-0081-0030</t>
  </si>
  <si>
    <t>00-00-31-1800-0082-0050</t>
  </si>
  <si>
    <t>00-00-31-1800-0082-0080</t>
  </si>
  <si>
    <t>00-00-31-1800-0084-0040</t>
  </si>
  <si>
    <t>00-00-31-1800-0084-0051</t>
  </si>
  <si>
    <t>00-00-31-1800-0084-0080</t>
  </si>
  <si>
    <t>00-00-31-1800-0129-0030</t>
  </si>
  <si>
    <t>00-00-31-1800-0129-0062</t>
  </si>
  <si>
    <t>00-00-31-1800-0130-0022</t>
  </si>
  <si>
    <t>00-00-31-1800-0130-0052</t>
  </si>
  <si>
    <t>00-00-31-1800-0130-0060</t>
  </si>
  <si>
    <t>00-00-31-1800-0130-0071</t>
  </si>
  <si>
    <t>00-00-31-1800-0133-0060</t>
  </si>
  <si>
    <t>00-00-31-1800-0134-0062</t>
  </si>
  <si>
    <t>00-00-31-1800-0135-0050</t>
  </si>
  <si>
    <t>00-00-31-1800-0135-0070</t>
  </si>
  <si>
    <t>00-00-31-1800-0139-0080</t>
  </si>
  <si>
    <t>00-00-31-1800-0139-0130</t>
  </si>
  <si>
    <t>00-00-31-1800-0140-0070</t>
  </si>
  <si>
    <t>00-00-31-1800-0143-0021</t>
  </si>
  <si>
    <t>00-00-31-1800-0143-0022</t>
  </si>
  <si>
    <t>00-00-31-1800-0143-0042</t>
  </si>
  <si>
    <t>00-00-31-1800-0146-0022</t>
  </si>
  <si>
    <t>00-00-31-1800-0146-0061</t>
  </si>
  <si>
    <t>00-00-31-1800-0156-0270</t>
  </si>
  <si>
    <t>00-00-31-1800-0157-0011</t>
  </si>
  <si>
    <t>00-00-31-1800-0158-0070</t>
  </si>
  <si>
    <t>00-00-31-1800-0160-0030</t>
  </si>
  <si>
    <t>00-00-31-1800-0168-0090</t>
  </si>
  <si>
    <t>00-00-31-1800-0170-0070</t>
  </si>
  <si>
    <t>00-00-31-1800-0171-0110</t>
  </si>
  <si>
    <t>00-00-31-1800-0171-0190</t>
  </si>
  <si>
    <t>00-00-31-1800-0172-0310</t>
  </si>
  <si>
    <t>00-00-31-1800-0181-0020</t>
  </si>
  <si>
    <t>00-00-31-1800-0182-0071</t>
  </si>
  <si>
    <t>00-00-31-1800-0182-0072</t>
  </si>
  <si>
    <t>00-00-31-1800-0185-0010</t>
  </si>
  <si>
    <t>00-00-31-1800-0187-0070</t>
  </si>
  <si>
    <t>00-00-31-1800-0188-0080</t>
  </si>
  <si>
    <t>00-00-31-1800-0190-0010</t>
  </si>
  <si>
    <t>00-00-31-1800-0190-0070</t>
  </si>
  <si>
    <t>00-00-31-1800-0192-0020</t>
  </si>
  <si>
    <t>00-00-31-1800-0192-0030</t>
  </si>
  <si>
    <t>00-00-31-1800-0193-0030</t>
  </si>
  <si>
    <t>00-00-31-1800-0193-0042</t>
  </si>
  <si>
    <t>00-00-31-1800-0196-0010</t>
  </si>
  <si>
    <t>00-00-31-1800-0196-0080</t>
  </si>
  <si>
    <t>00-00-31-1800-0199-0030</t>
  </si>
  <si>
    <t>00-00-31-1800-0199-0081</t>
  </si>
  <si>
    <t>00-00-31-1800-0201-0010</t>
  </si>
  <si>
    <t>00-00-31-1800-0201-0020</t>
  </si>
  <si>
    <t>00-00-31-1800-0201-0050</t>
  </si>
  <si>
    <t>00-00-31-1800-0201-0070</t>
  </si>
  <si>
    <t>00-00-31-1800-0206-0070</t>
  </si>
  <si>
    <t>00-00-31-1800-0209-0011</t>
  </si>
  <si>
    <t>00-00-31-1800-0209-0012</t>
  </si>
  <si>
    <t>00-00-31-1800-0213-0022</t>
  </si>
  <si>
    <t>00-00-31-1800-0213-0061</t>
  </si>
  <si>
    <t>00-00-31-1800-0213-0091</t>
  </si>
  <si>
    <t>00-00-31-1800-0213-0094</t>
  </si>
  <si>
    <t>00-00-31-1800-0213-0103</t>
  </si>
  <si>
    <t>00-00-31-1800-0214-01A0</t>
  </si>
  <si>
    <t>00-00-31-1800-0214-03D2</t>
  </si>
  <si>
    <t>00-00-31-1800-0214-06A1</t>
  </si>
  <si>
    <t>00-00-31-1800-0214-07A2</t>
  </si>
  <si>
    <t>00-00-31-1800-0214-07D1</t>
  </si>
  <si>
    <t>00-00-31-1800-0214-08D0</t>
  </si>
  <si>
    <t>00-00-31-1800-0214-09C2</t>
  </si>
  <si>
    <t>00-00-31-1800-0214-10B0</t>
  </si>
  <si>
    <t>00-00-31-1800-0215-02C1</t>
  </si>
  <si>
    <t>00-00-31-1800-0215-10A0</t>
  </si>
  <si>
    <t>00-00-31-1800-0216-03D0</t>
  </si>
  <si>
    <t>00-00-31-1800-0216-04A0</t>
  </si>
  <si>
    <t>00-00-31-1800-0216-04D2</t>
  </si>
  <si>
    <t>00-00-31-1800-0216-05D0</t>
  </si>
  <si>
    <t>00-00-31-1800-0216-08B0</t>
  </si>
  <si>
    <t>00-00-31-1800-0230-01A0</t>
  </si>
  <si>
    <t>00-00-31-1800-0230-03A0</t>
  </si>
  <si>
    <t>00-00-31-1800-0230-03D0</t>
  </si>
  <si>
    <t>00-00-31-1800-0230-05B0</t>
  </si>
  <si>
    <t>00-00-31-1800-0230-08B0</t>
  </si>
  <si>
    <t>00-00-31-1800-0230-08D0</t>
  </si>
  <si>
    <t>00-00-31-1800-0230-09C0</t>
  </si>
  <si>
    <t>00-00-31-1800-0230-09D0</t>
  </si>
  <si>
    <t>00-00-31-1800-0231-02C2</t>
  </si>
  <si>
    <t>00-00-31-1800-0232-05C2</t>
  </si>
  <si>
    <t>00-00-31-1800-0233-0023</t>
  </si>
  <si>
    <t>00-00-31-1800-0233-0041</t>
  </si>
  <si>
    <t>00-00-31-1800-0233-0046</t>
  </si>
  <si>
    <t>00-00-31-1800-0233-0076</t>
  </si>
  <si>
    <t>00-00-31-1800-0233-0093</t>
  </si>
  <si>
    <t>00-00-31-1800-0238-0070</t>
  </si>
  <si>
    <t>00-00-31-1800-0240-0091</t>
  </si>
  <si>
    <t>00-00-31-1800-0241-1090</t>
  </si>
  <si>
    <t>00-00-31-1800-0242-02C0</t>
  </si>
  <si>
    <t>00-00-31-1800-0242-10A0</t>
  </si>
  <si>
    <t>00-00-31-1800-0243-05C0</t>
  </si>
  <si>
    <t>00-00-31-1800-0243-05D0</t>
  </si>
  <si>
    <t>00-00-31-1800-0243-06D0</t>
  </si>
  <si>
    <t>00-00-31-1800-0244-06A2</t>
  </si>
  <si>
    <t>00-00-31-1800-0244-10B1</t>
  </si>
  <si>
    <t>00-00-31-1800-0245-01B1</t>
  </si>
  <si>
    <t>00-00-31-1800-0245-02A0</t>
  </si>
  <si>
    <t>00-00-31-1800-0245-10A0</t>
  </si>
  <si>
    <t>00-00-31-1800-0253-0051</t>
  </si>
  <si>
    <t>00-00-31-1800-0256-0102</t>
  </si>
  <si>
    <t>00-00-31-1800-0258-0050</t>
  </si>
  <si>
    <t>00-00-31-1800-0258-R10C</t>
  </si>
  <si>
    <t>00-00-31-1800-0261-0091</t>
  </si>
  <si>
    <t>00-00-31-1800-0262-0041</t>
  </si>
  <si>
    <t>00-00-31-1800-0266-0061</t>
  </si>
  <si>
    <t>00-00-31-1800-0269-0280</t>
  </si>
  <si>
    <t>00-00-31-1800-0271-0110</t>
  </si>
  <si>
    <t>00-00-31-1800-0273-0010</t>
  </si>
  <si>
    <t>00-00-31-1800-0280-0080</t>
  </si>
  <si>
    <t>00-00-31-1800-0281-0002</t>
  </si>
  <si>
    <t>00-00-31-1800-0281-0020</t>
  </si>
  <si>
    <t>00-00-31-1800-0308-0080</t>
  </si>
  <si>
    <t>00-00-31-1800-0309-0032</t>
  </si>
  <si>
    <t>00-00-31-1800-0310-0050</t>
  </si>
  <si>
    <t>35-2N-28-0000-0001-1130</t>
  </si>
  <si>
    <t>#N/A</t>
  </si>
  <si>
    <t>26216 H</t>
  </si>
  <si>
    <t>361293 M</t>
  </si>
  <si>
    <t>A1A</t>
  </si>
  <si>
    <t>515 J</t>
  </si>
  <si>
    <t>HILLIARD</t>
  </si>
  <si>
    <t>BRYCEVILLE</t>
  </si>
  <si>
    <t>OUTSIDE COUNTY</t>
  </si>
  <si>
    <t>BALDWIN</t>
  </si>
  <si>
    <t>YULEE</t>
  </si>
  <si>
    <t>CALLAHAN</t>
  </si>
  <si>
    <t>FERNANDINA BEACH</t>
  </si>
  <si>
    <t>FERNANDINA</t>
  </si>
  <si>
    <t>Florida</t>
  </si>
  <si>
    <t>2803 SR 2</t>
  </si>
  <si>
    <t>18150 HOOT OWL HOLW</t>
  </si>
  <si>
    <t>18205 HOOT OWL HOLW</t>
  </si>
  <si>
    <t>2476 SR 2</t>
  </si>
  <si>
    <t>17465 WHEELING TR</t>
  </si>
  <si>
    <t>SR 2</t>
  </si>
  <si>
    <t>17201 OAK HILL RD</t>
  </si>
  <si>
    <t>2475 SR 2</t>
  </si>
  <si>
    <t>17324 OAK HILL RD</t>
  </si>
  <si>
    <t>OAK HILL RD</t>
  </si>
  <si>
    <t>OFF SR 2</t>
  </si>
  <si>
    <t>16540 OAK HILL RD</t>
  </si>
  <si>
    <t>15552 HOWARD RD</t>
  </si>
  <si>
    <t>15358 HOWARD RD</t>
  </si>
  <si>
    <t>HOWARD RD</t>
  </si>
  <si>
    <t>14739 CR 121</t>
  </si>
  <si>
    <t>14621 CR 121</t>
  </si>
  <si>
    <t>2527 JIMMY CONNER PL</t>
  </si>
  <si>
    <t>13421 FOX TAIL LN</t>
  </si>
  <si>
    <t>2668 PARMENTER RD</t>
  </si>
  <si>
    <t>DEEP CREEK DR</t>
  </si>
  <si>
    <t>DUNROVEN DR</t>
  </si>
  <si>
    <t>DEACON DR</t>
  </si>
  <si>
    <t>BULLOCK BLUFF RD</t>
  </si>
  <si>
    <t>3783 HAMP HICKS RD</t>
  </si>
  <si>
    <t>3991 HAMP HICKS RD</t>
  </si>
  <si>
    <t>3342 STARDUST RD</t>
  </si>
  <si>
    <t>3330 STARDUST RD</t>
  </si>
  <si>
    <t>2187 KINARD RD</t>
  </si>
  <si>
    <t>2191 KINARD RD</t>
  </si>
  <si>
    <t>2662 EASTWOOD DR</t>
  </si>
  <si>
    <t>3009 EASTWOOD DR</t>
  </si>
  <si>
    <t>BRIE WAY</t>
  </si>
  <si>
    <t>1848 DB HICKS RD</t>
  </si>
  <si>
    <t>1682 PALTO PL</t>
  </si>
  <si>
    <t>1776 DB HICKS RD</t>
  </si>
  <si>
    <t>1505 WILLS LN</t>
  </si>
  <si>
    <t>CORTEZ RD</t>
  </si>
  <si>
    <t>OFF BUCKS WAY</t>
  </si>
  <si>
    <t>11514 CR 121</t>
  </si>
  <si>
    <t>11837 CR 121</t>
  </si>
  <si>
    <t>11761 CR 121</t>
  </si>
  <si>
    <t>11003 CR 121</t>
  </si>
  <si>
    <t>CR 119</t>
  </si>
  <si>
    <t>1680 CR 119</t>
  </si>
  <si>
    <t>2250 CR 119</t>
  </si>
  <si>
    <t>2286 CR 119</t>
  </si>
  <si>
    <t>1719 CR 119</t>
  </si>
  <si>
    <t>1647 CR 119</t>
  </si>
  <si>
    <t>10033 CR 121</t>
  </si>
  <si>
    <t>9823 SIERRA GATEWAY</t>
  </si>
  <si>
    <t>1032 SIERRA WOODS RD</t>
  </si>
  <si>
    <t>1328 COUNTRYSIDE ACRES AVE</t>
  </si>
  <si>
    <t>1540 COUNTRYSIDE ACRES AV</t>
  </si>
  <si>
    <t>1582 COUNTRYSIDE ACRES AVE</t>
  </si>
  <si>
    <t>631 PEACE LILY LN</t>
  </si>
  <si>
    <t>8035 WILDCAT WAY</t>
  </si>
  <si>
    <t>6654 CR 121</t>
  </si>
  <si>
    <t>6914 CR 121</t>
  </si>
  <si>
    <t>4489 CR 108</t>
  </si>
  <si>
    <t>SMITH RD</t>
  </si>
  <si>
    <t>CR 121</t>
  </si>
  <si>
    <t>24892 CR 121</t>
  </si>
  <si>
    <t>25014 CR 121</t>
  </si>
  <si>
    <t>2496 SIKES DR</t>
  </si>
  <si>
    <t>SIKES DR</t>
  </si>
  <si>
    <t>RUBY LN</t>
  </si>
  <si>
    <t>3364 JESSIE RD</t>
  </si>
  <si>
    <t>24355 CR 121</t>
  </si>
  <si>
    <t>ROY SIKES RD</t>
  </si>
  <si>
    <t>25012 WILSON CARROLL LN</t>
  </si>
  <si>
    <t>2744 SIKES DR</t>
  </si>
  <si>
    <t>23356 SMITH RD N</t>
  </si>
  <si>
    <t>RIVER RD</t>
  </si>
  <si>
    <t>23291 CR 121</t>
  </si>
  <si>
    <t>22090 CREWS RD</t>
  </si>
  <si>
    <t>2638 FOLLY LN</t>
  </si>
  <si>
    <t>2691 FOLLY LN</t>
  </si>
  <si>
    <t>22246 CREWS RD</t>
  </si>
  <si>
    <t>22330 CREWS RD</t>
  </si>
  <si>
    <t>21964 CREWS RD</t>
  </si>
  <si>
    <t>22870 CR 121</t>
  </si>
  <si>
    <t>22866 CR 121</t>
  </si>
  <si>
    <t>22717 CR 121</t>
  </si>
  <si>
    <t>2595 CHOLERTON LN</t>
  </si>
  <si>
    <t>2449 CHOLERTON LN</t>
  </si>
  <si>
    <t>CHOLERTON LN</t>
  </si>
  <si>
    <t>21967 CR 121</t>
  </si>
  <si>
    <t>4548 RIVER RD</t>
  </si>
  <si>
    <t>4359 RIVER RD</t>
  </si>
  <si>
    <t>6134 RIVER RD</t>
  </si>
  <si>
    <t>4413 ROWE CUTOFF RD</t>
  </si>
  <si>
    <t>OFF ROWE CUT-OFF RD</t>
  </si>
  <si>
    <t>4000 HASSELL LN</t>
  </si>
  <si>
    <t>CONNER COLLINS RD</t>
  </si>
  <si>
    <t>HENRY LEE RD</t>
  </si>
  <si>
    <t>20106 JAGUAR DR</t>
  </si>
  <si>
    <t>2974 JANE LN</t>
  </si>
  <si>
    <t>3458 BARBARA LN</t>
  </si>
  <si>
    <t>19295 ASHCRAFT LN</t>
  </si>
  <si>
    <t>20362 CR 121</t>
  </si>
  <si>
    <t>20460 CR 121</t>
  </si>
  <si>
    <t>19288 SCENIC RIVER DR</t>
  </si>
  <si>
    <t>2892 BARBARA LN</t>
  </si>
  <si>
    <t>20346 CR 121</t>
  </si>
  <si>
    <t>CONNER RD</t>
  </si>
  <si>
    <t>19861 CR 121</t>
  </si>
  <si>
    <t>PAINT HORSE TR</t>
  </si>
  <si>
    <t>18401 CONNER RD</t>
  </si>
  <si>
    <t>RUTH LN</t>
  </si>
  <si>
    <t>HORSESHOE CIR</t>
  </si>
  <si>
    <t>5937 PRINGLE RD</t>
  </si>
  <si>
    <t>892 MIDDLE RD</t>
  </si>
  <si>
    <t>575 WHOA LN</t>
  </si>
  <si>
    <t>WOODCHUCK PL</t>
  </si>
  <si>
    <t>3470 CR 121</t>
  </si>
  <si>
    <t>3417 CR 121</t>
  </si>
  <si>
    <t>3407 CR 121</t>
  </si>
  <si>
    <t>3402 CR 121</t>
  </si>
  <si>
    <t>2361 PRAIRIE DOG LN</t>
  </si>
  <si>
    <t>2333 CARTER ST</t>
  </si>
  <si>
    <t>2310 CARTER ST</t>
  </si>
  <si>
    <t>CANAL RD</t>
  </si>
  <si>
    <t>17805 CORNERSTONE RD</t>
  </si>
  <si>
    <t>CORNERSTONE RD</t>
  </si>
  <si>
    <t>31599 CR 121</t>
  </si>
  <si>
    <t>17252 WHISTLER SPRING LN</t>
  </si>
  <si>
    <t>17416 WHISTLER SPRING LN</t>
  </si>
  <si>
    <t>17153 WHISTLER SPRING LN</t>
  </si>
  <si>
    <t>17194 BUCKSKIN RD</t>
  </si>
  <si>
    <t>27065 PEE WEE LN</t>
  </si>
  <si>
    <t>27769 GOODWIN RD</t>
  </si>
  <si>
    <t>17146 LARAMIE TR</t>
  </si>
  <si>
    <t>24374 TUGGLE RD</t>
  </si>
  <si>
    <t>29570 NICK BAY LN</t>
  </si>
  <si>
    <t>10955 MULBERRY LANDING ANX</t>
  </si>
  <si>
    <t>17094 MCCAULEY LN</t>
  </si>
  <si>
    <t>10975 MULBERRY LANDING ANX</t>
  </si>
  <si>
    <t>MULBERRY LANDING ANX</t>
  </si>
  <si>
    <t>31718 CR 121</t>
  </si>
  <si>
    <t>31688 CR 121</t>
  </si>
  <si>
    <t>1037 MULBERRY LANDING RD</t>
  </si>
  <si>
    <t>29620 NICK BAY LN</t>
  </si>
  <si>
    <t>MULBERRY LANDING RD N</t>
  </si>
  <si>
    <t>29984 CR 121</t>
  </si>
  <si>
    <t>28154 LAKE HAMPTON RD</t>
  </si>
  <si>
    <t>LAKE HAMPTON RD</t>
  </si>
  <si>
    <t>28131 CHURCH DR</t>
  </si>
  <si>
    <t>241965 CR 121</t>
  </si>
  <si>
    <t>241884 CR 121</t>
  </si>
  <si>
    <t>28154 ORLEANS RD</t>
  </si>
  <si>
    <t>JOHNSON RD</t>
  </si>
  <si>
    <t>TRIGG RD</t>
  </si>
  <si>
    <t>28853 TRIGG RD</t>
  </si>
  <si>
    <t>28325 CHARITY LN</t>
  </si>
  <si>
    <t>241835 CR 121</t>
  </si>
  <si>
    <t>241836 CR 121</t>
  </si>
  <si>
    <t>28100 TRIGG RD</t>
  </si>
  <si>
    <t>241797 CR 121</t>
  </si>
  <si>
    <t>241811 CR 121</t>
  </si>
  <si>
    <t>281101 SUNDBERG RD</t>
  </si>
  <si>
    <t>US HWY 1</t>
  </si>
  <si>
    <t>28063 POTOCHNIK RD</t>
  </si>
  <si>
    <t>171361 ANDREWS RD</t>
  </si>
  <si>
    <t>AMBER JACK LN</t>
  </si>
  <si>
    <t>28805 SUNDBERG RD</t>
  </si>
  <si>
    <t>28897 SUNDBERG RD</t>
  </si>
  <si>
    <t>241738 CR 121</t>
  </si>
  <si>
    <t>241756 CR 121</t>
  </si>
  <si>
    <t>18110 GERANIUM LN</t>
  </si>
  <si>
    <t>241716 CR 121</t>
  </si>
  <si>
    <t>27165 PAWNEE TRL</t>
  </si>
  <si>
    <t>171057 HODGES RD</t>
  </si>
  <si>
    <t>HODGES RD</t>
  </si>
  <si>
    <t>OFF HODGES RD</t>
  </si>
  <si>
    <t>BROKEN ARROW RD</t>
  </si>
  <si>
    <t>18520 BROKEN ARROW RD</t>
  </si>
  <si>
    <t>1942 TOMPKINS LANDING RD</t>
  </si>
  <si>
    <t>KNIGHT RD</t>
  </si>
  <si>
    <t>272832 CONNER NELSON RD</t>
  </si>
  <si>
    <t>241614 CR 121</t>
  </si>
  <si>
    <t>241583 CR 121</t>
  </si>
  <si>
    <t>17801 ANDREWS RD</t>
  </si>
  <si>
    <t>GEIGER RD</t>
  </si>
  <si>
    <t>27359 GEIGER RD</t>
  </si>
  <si>
    <t>29506 SCOTTS LANDING RD</t>
  </si>
  <si>
    <t>28123 COFFEE MILL LN</t>
  </si>
  <si>
    <t>29131 ST MARYS CIR</t>
  </si>
  <si>
    <t>TWO WATERS LN</t>
  </si>
  <si>
    <t>ST MARYS CIR</t>
  </si>
  <si>
    <t>TRACEY RD</t>
  </si>
  <si>
    <t>2845 FOXGLOVE PL</t>
  </si>
  <si>
    <t>44191 KINGBIRD DR</t>
  </si>
  <si>
    <t>44110 SANDY FORD RD</t>
  </si>
  <si>
    <t>44244 HIGGINBOTHAM DR</t>
  </si>
  <si>
    <t>HIGGINBOTHAM RD</t>
  </si>
  <si>
    <t>34295 DAYBREAK DR</t>
  </si>
  <si>
    <t>34143 OLD BALDWIN RD</t>
  </si>
  <si>
    <t>34505 LEMONWOOD LN</t>
  </si>
  <si>
    <t>33681 WOODS LN</t>
  </si>
  <si>
    <t>33685 WOODS LN</t>
  </si>
  <si>
    <t>CRAWFORD RD</t>
  </si>
  <si>
    <t>24890 CRAWFORD RD</t>
  </si>
  <si>
    <t>US HWY 301</t>
  </si>
  <si>
    <t>33600 CROSSFIRE TR</t>
  </si>
  <si>
    <t>33575 RATTLESNAKE TRL</t>
  </si>
  <si>
    <t>33350 CRIPPLE HORSE TRL</t>
  </si>
  <si>
    <t>SAGEBRUSH LN</t>
  </si>
  <si>
    <t>34477 WELCH RD</t>
  </si>
  <si>
    <t>33414 WOODS LN</t>
  </si>
  <si>
    <t>33247 TUPELO LN</t>
  </si>
  <si>
    <t>WIREGRASS WAY</t>
  </si>
  <si>
    <t>33348 HALF HITCH DR</t>
  </si>
  <si>
    <t>33250 WIREGRASS WAY</t>
  </si>
  <si>
    <t>34978 STEEPLE CHASE WAY</t>
  </si>
  <si>
    <t>33250 TUPELO LN</t>
  </si>
  <si>
    <t>34507 MITIGATION TR</t>
  </si>
  <si>
    <t>34483 MITIGATION TR</t>
  </si>
  <si>
    <t>35030 HEARTHSTONE WAY</t>
  </si>
  <si>
    <t>33354 CONLEY RD</t>
  </si>
  <si>
    <t>33480 RATTLESNAKE TRL</t>
  </si>
  <si>
    <t>34100 BREADCRUMB TRL</t>
  </si>
  <si>
    <t>33136 RATTLESNAKE TRL</t>
  </si>
  <si>
    <t>MEADOWS LN</t>
  </si>
  <si>
    <t>33585 MEADOWS LN</t>
  </si>
  <si>
    <t>33599 MEADOWS LN</t>
  </si>
  <si>
    <t>33695 MEADOWS LN</t>
  </si>
  <si>
    <t>43235 BLAIR CT</t>
  </si>
  <si>
    <t>43428 THOMAS CREEK RD</t>
  </si>
  <si>
    <t>43180 BLAIR CT</t>
  </si>
  <si>
    <t>43338 THOMAS CREEK RD</t>
  </si>
  <si>
    <t>431066 KEEN CEMETERY RD</t>
  </si>
  <si>
    <t>43257 CLAXTON CIR</t>
  </si>
  <si>
    <t>IMAGINE LN</t>
  </si>
  <si>
    <t>43013 LARSEN RD</t>
  </si>
  <si>
    <t>43212 THOMAS CREEK RD</t>
  </si>
  <si>
    <t>43114 MORRIS DR</t>
  </si>
  <si>
    <t>43002 KIDS COACH LN</t>
  </si>
  <si>
    <t>43087 KIDS COACH LN</t>
  </si>
  <si>
    <t>43377 LARSEN RD</t>
  </si>
  <si>
    <t>BRANDON WAY</t>
  </si>
  <si>
    <t>43075 CHEROKEE TRL</t>
  </si>
  <si>
    <t>43201 ELLIS AVE</t>
  </si>
  <si>
    <t>HARVEY DR</t>
  </si>
  <si>
    <t>BROOKS RD</t>
  </si>
  <si>
    <t>13499 OPUS RD</t>
  </si>
  <si>
    <t>13268 US HWY 301</t>
  </si>
  <si>
    <t>13128 US HWY 301</t>
  </si>
  <si>
    <t>8095 PODER PL</t>
  </si>
  <si>
    <t>12918 US HWY 301</t>
  </si>
  <si>
    <t>12808 US HWY 301</t>
  </si>
  <si>
    <t>12801 US HWY 301</t>
  </si>
  <si>
    <t>12775 US HWY 301</t>
  </si>
  <si>
    <t>13397 US HWY 301</t>
  </si>
  <si>
    <t>12909 US HWY 301</t>
  </si>
  <si>
    <t>445073 US HWY 301</t>
  </si>
  <si>
    <t>12076 THORNHILL PL</t>
  </si>
  <si>
    <t>11385 GOLDEN EAGLE PL</t>
  </si>
  <si>
    <t>11773 SUNOWA SPRINGS TR</t>
  </si>
  <si>
    <t>11331 WATERLOO LN</t>
  </si>
  <si>
    <t>8278 FORD RD</t>
  </si>
  <si>
    <t>11313 VERDIE CEMETERY RD</t>
  </si>
  <si>
    <t>12039 US HWY 301</t>
  </si>
  <si>
    <t>11935 US HWY 301</t>
  </si>
  <si>
    <t>7790 FORD RD</t>
  </si>
  <si>
    <t>11143 HWY 301</t>
  </si>
  <si>
    <t>6625 CR 119</t>
  </si>
  <si>
    <t>8070 ANDREA PL</t>
  </si>
  <si>
    <t>7998 RAILROAD RD</t>
  </si>
  <si>
    <t>7699 US HWY 301</t>
  </si>
  <si>
    <t>7677 US HY 301</t>
  </si>
  <si>
    <t>36227 FAIRVIEW LN</t>
  </si>
  <si>
    <t>36070 DYAL RD</t>
  </si>
  <si>
    <t>452314 OLD DIXIE HWY</t>
  </si>
  <si>
    <t>36160 FAIRVIEW LN</t>
  </si>
  <si>
    <t>35502 GLORY RD</t>
  </si>
  <si>
    <t>35121 PERRET PLANTATION RD</t>
  </si>
  <si>
    <t>35041 DUCKPOND CT</t>
  </si>
  <si>
    <t>35488 BRADDOCK RD</t>
  </si>
  <si>
    <t>35086 BRADDOCK RD</t>
  </si>
  <si>
    <t>35518 BRADDOCK RD</t>
  </si>
  <si>
    <t>BRADDOCK RD</t>
  </si>
  <si>
    <t>OLD DIXIE HWY</t>
  </si>
  <si>
    <t>451431 OLD DIXIE HWY</t>
  </si>
  <si>
    <t>35579 GLORY RD</t>
  </si>
  <si>
    <t>450827 OLD DIXIE HWY</t>
  </si>
  <si>
    <t>45272 GAIL DR</t>
  </si>
  <si>
    <t>35027 QUAIL RD</t>
  </si>
  <si>
    <t>35033 QUAIL RD</t>
  </si>
  <si>
    <t>35023 QUAIL RD</t>
  </si>
  <si>
    <t>QUAIL RD</t>
  </si>
  <si>
    <t>6029 QUAIL RD</t>
  </si>
  <si>
    <t>35752 QUAIL RD</t>
  </si>
  <si>
    <t>OFF QUAIL RD</t>
  </si>
  <si>
    <t>45275 BROWNS FARM RD</t>
  </si>
  <si>
    <t>34706 HATHAWAY DR</t>
  </si>
  <si>
    <t>615550 RIVER RD</t>
  </si>
  <si>
    <t>35262 GOODBREAD RD</t>
  </si>
  <si>
    <t>35056 MARY RD</t>
  </si>
  <si>
    <t>35019 MARY RD</t>
  </si>
  <si>
    <t>613386 RIVER RD</t>
  </si>
  <si>
    <t>613048 RIVER RD</t>
  </si>
  <si>
    <t>34002 SIX CAR LN</t>
  </si>
  <si>
    <t>COQUINA WAY</t>
  </si>
  <si>
    <t>36059 ATKINSON LN</t>
  </si>
  <si>
    <t>36160 COTTONMOUTH LN</t>
  </si>
  <si>
    <t>37572 PINERIDGE RD</t>
  </si>
  <si>
    <t>37610 PINERIDGE RD</t>
  </si>
  <si>
    <t>37595 OLD PINERIDGE RD</t>
  </si>
  <si>
    <t>37402 OLD PINERIDGE RD</t>
  </si>
  <si>
    <t>37179 COYOTE DR</t>
  </si>
  <si>
    <t>KINGS FERRY RD</t>
  </si>
  <si>
    <t>SWEARINGEN RD</t>
  </si>
  <si>
    <t>552355 US HWY 1</t>
  </si>
  <si>
    <t>552169 US HWY 1</t>
  </si>
  <si>
    <t>552121 US HWY 1</t>
  </si>
  <si>
    <t>EIGHTH AV</t>
  </si>
  <si>
    <t>552073 US HWY 1</t>
  </si>
  <si>
    <t>552110 US HWY 1</t>
  </si>
  <si>
    <t>OFF GEORGIA ST</t>
  </si>
  <si>
    <t>27093 ROWE LN</t>
  </si>
  <si>
    <t>271363 GEORGIA ST</t>
  </si>
  <si>
    <t>ROWE LN</t>
  </si>
  <si>
    <t>271315 GEORGIA ST</t>
  </si>
  <si>
    <t>27245 KARA CIR</t>
  </si>
  <si>
    <t>371145 OXFORD ST</t>
  </si>
  <si>
    <t>OXFORD ST</t>
  </si>
  <si>
    <t>3737 WEBB ST</t>
  </si>
  <si>
    <t>552367 US HWY 1</t>
  </si>
  <si>
    <t>27092 GEORGIA ST</t>
  </si>
  <si>
    <t>27664 GEORGIA ST</t>
  </si>
  <si>
    <t>GEORGIA ST</t>
  </si>
  <si>
    <t>27708 GEORGIA ST</t>
  </si>
  <si>
    <t>37461 FIRST ST W</t>
  </si>
  <si>
    <t>FIRST ST W</t>
  </si>
  <si>
    <t>551690 US HWY 1</t>
  </si>
  <si>
    <t>W FIRST ST</t>
  </si>
  <si>
    <t>551722 US HWY 1</t>
  </si>
  <si>
    <t>37090 ORANGE ST</t>
  </si>
  <si>
    <t>37039 FOURTH ST W</t>
  </si>
  <si>
    <t>551943 US HWY 1</t>
  </si>
  <si>
    <t>552017 US HWY 1</t>
  </si>
  <si>
    <t>37046 SEVENTH ST W</t>
  </si>
  <si>
    <t>552035 US HWY 1</t>
  </si>
  <si>
    <t>552085 US HY 1</t>
  </si>
  <si>
    <t>552047 US HWY 1</t>
  </si>
  <si>
    <t>37937 OXFORD ST</t>
  </si>
  <si>
    <t>PINE ST</t>
  </si>
  <si>
    <t>37988 OXFORD ST</t>
  </si>
  <si>
    <t>361930 PINE ST</t>
  </si>
  <si>
    <t>37601 NEW OAK ST</t>
  </si>
  <si>
    <t>37293 W FIFTH ST</t>
  </si>
  <si>
    <t>37313 FIFTH ST W</t>
  </si>
  <si>
    <t>37392 SIXTH ST W</t>
  </si>
  <si>
    <t>37505 NEW OAK ST</t>
  </si>
  <si>
    <t>37495 NEW OAK ST</t>
  </si>
  <si>
    <t>37054 FOURTH ST W</t>
  </si>
  <si>
    <t>OAK ST</t>
  </si>
  <si>
    <t>37092 NEW OAK ST</t>
  </si>
  <si>
    <t>37055 FIRST ST W</t>
  </si>
  <si>
    <t>SEVENTH AV</t>
  </si>
  <si>
    <t>8300 W SEVENTH AV</t>
  </si>
  <si>
    <t>SIXTH AV</t>
  </si>
  <si>
    <t>FIFTH AV</t>
  </si>
  <si>
    <t>27201 FIFTH AVE W</t>
  </si>
  <si>
    <t>27254 FIFTH AVE W</t>
  </si>
  <si>
    <t>27236 FIFTH AVE W</t>
  </si>
  <si>
    <t>FOURTH &amp; FIFTH AV</t>
  </si>
  <si>
    <t>27106 FIFTH AVE W</t>
  </si>
  <si>
    <t>THIRD AV</t>
  </si>
  <si>
    <t>27302 MONTANA ST</t>
  </si>
  <si>
    <t>27173 FOURTH AVE W</t>
  </si>
  <si>
    <t>W THIRD AV</t>
  </si>
  <si>
    <t>27272 MONTANA ST</t>
  </si>
  <si>
    <t>27273 W THIRD AV</t>
  </si>
  <si>
    <t>FOURTH AV</t>
  </si>
  <si>
    <t>27247 THIRD AVE W</t>
  </si>
  <si>
    <t>27206 MISSOURI ST</t>
  </si>
  <si>
    <t>SECOND AV</t>
  </si>
  <si>
    <t>27185 THIRD AVE W</t>
  </si>
  <si>
    <t>3RD &amp; KENTUCKY ST</t>
  </si>
  <si>
    <t>27130 KENTUCKY ST</t>
  </si>
  <si>
    <t>27146 FIRST AVE W</t>
  </si>
  <si>
    <t>27312 FIRST AVE W</t>
  </si>
  <si>
    <t>27427 FIRST AVE W</t>
  </si>
  <si>
    <t>W FIRST AV</t>
  </si>
  <si>
    <t>27103 FIRST AVE W</t>
  </si>
  <si>
    <t>NEW FRONT ST</t>
  </si>
  <si>
    <t>BAY RD</t>
  </si>
  <si>
    <t>27353 NEW FRONT ST</t>
  </si>
  <si>
    <t>27071 INDIANA ST</t>
  </si>
  <si>
    <t>MOLLY LN</t>
  </si>
  <si>
    <t>11TH AV</t>
  </si>
  <si>
    <t>W TENTH AV</t>
  </si>
  <si>
    <t>27426 W 10TH AV</t>
  </si>
  <si>
    <t>12TH AV</t>
  </si>
  <si>
    <t>27193 FOURTEENTH AVE W</t>
  </si>
  <si>
    <t>27730 KENTUCKY ST</t>
  </si>
  <si>
    <t>37059 PECAN ST</t>
  </si>
  <si>
    <t>37085 PECAN ST</t>
  </si>
  <si>
    <t>2406 CYPRESS ST</t>
  </si>
  <si>
    <t>37134 WALKER ST</t>
  </si>
  <si>
    <t>371440 EASTWOOD RD</t>
  </si>
  <si>
    <t>37013 OXFORD ST</t>
  </si>
  <si>
    <t>MILL ST</t>
  </si>
  <si>
    <t>151040 CR 108</t>
  </si>
  <si>
    <t>151084 CR 108</t>
  </si>
  <si>
    <t>37076 MUNDEE PL</t>
  </si>
  <si>
    <t>37362 BULFORD RD</t>
  </si>
  <si>
    <t>37172 BULFORD RD</t>
  </si>
  <si>
    <t>ESMT OFF ALICE ST</t>
  </si>
  <si>
    <t>EASTWOOD RD</t>
  </si>
  <si>
    <t>ALICE ST</t>
  </si>
  <si>
    <t>551091 US HWY 1</t>
  </si>
  <si>
    <t>37093 TESTONE LN</t>
  </si>
  <si>
    <t>3786 JOY LN</t>
  </si>
  <si>
    <t>37551 INGHAM RD</t>
  </si>
  <si>
    <t>INGHAM RD</t>
  </si>
  <si>
    <t>37405 HENRY SMITH RD</t>
  </si>
  <si>
    <t>37166 LORENA DR</t>
  </si>
  <si>
    <t>3755 LORENA DR</t>
  </si>
  <si>
    <t>551378 US HWY 1</t>
  </si>
  <si>
    <t>7624 NYRENS WY</t>
  </si>
  <si>
    <t>NYRENS WY</t>
  </si>
  <si>
    <t>NYRENS WAY</t>
  </si>
  <si>
    <t>37017 LITTLE MAGNOLIA CT</t>
  </si>
  <si>
    <t>2783 GARTH LN</t>
  </si>
  <si>
    <t>27138 BENT CREEK CIR</t>
  </si>
  <si>
    <t>FRIENDSHIP CIR</t>
  </si>
  <si>
    <t>36422 PINE ST</t>
  </si>
  <si>
    <t>3714 RAVEN DR</t>
  </si>
  <si>
    <t>CR 108</t>
  </si>
  <si>
    <t>37341 TOM BROWN RD</t>
  </si>
  <si>
    <t>37263 TOM BROWN RD</t>
  </si>
  <si>
    <t>15616 CR 108</t>
  </si>
  <si>
    <t>15595 CR 108</t>
  </si>
  <si>
    <t>15585 CR 108</t>
  </si>
  <si>
    <t>36507 PRATT SIDING RD</t>
  </si>
  <si>
    <t>550602 US HWY 1</t>
  </si>
  <si>
    <t>36624 PATSY LN</t>
  </si>
  <si>
    <t>36328 PATSY LN</t>
  </si>
  <si>
    <t>36144 PRATT SIDING RD</t>
  </si>
  <si>
    <t>36270 PRATT SIDING RD</t>
  </si>
  <si>
    <t>36748 WEDGEWOOD WAY</t>
  </si>
  <si>
    <t>37170 PEANUT TRL</t>
  </si>
  <si>
    <t>36117 VICTORY LN</t>
  </si>
  <si>
    <t>36001 ALDERWOOD ST</t>
  </si>
  <si>
    <t>36124 UTOPIA TL</t>
  </si>
  <si>
    <t>36027 BETTS RD</t>
  </si>
  <si>
    <t>VIOLET LN</t>
  </si>
  <si>
    <t>36325 BETTS RD</t>
  </si>
  <si>
    <t>26216 H A STOKES RD</t>
  </si>
  <si>
    <t>26544 WILLIE HODGES RD</t>
  </si>
  <si>
    <t>15561 CR 108</t>
  </si>
  <si>
    <t>WILLIE HODGES RD</t>
  </si>
  <si>
    <t>361293 M SIKES RD</t>
  </si>
  <si>
    <t>545760 US HWY 1</t>
  </si>
  <si>
    <t>545740 US HWY 1</t>
  </si>
  <si>
    <t>36001 RANMART WAY</t>
  </si>
  <si>
    <t>545605 US HWY 1</t>
  </si>
  <si>
    <t>545819 US HWY 1</t>
  </si>
  <si>
    <t>36341 HOLIDAY DR</t>
  </si>
  <si>
    <t>36315 HOLIDAY DR</t>
  </si>
  <si>
    <t>36031 HOLIDAY DR</t>
  </si>
  <si>
    <t>36064 HOLIDAY DR</t>
  </si>
  <si>
    <t>36366 HOLIDAY DR</t>
  </si>
  <si>
    <t>J W ELLIOTT DR</t>
  </si>
  <si>
    <t>DYAL RD</t>
  </si>
  <si>
    <t>36583 DYAL RD</t>
  </si>
  <si>
    <t>PENNY HADDOCK RD</t>
  </si>
  <si>
    <t>29964 KARA LYNN LN</t>
  </si>
  <si>
    <t>291395 PENNY HADDOCK RD</t>
  </si>
  <si>
    <t>292041 PENNY HADDOCK RD</t>
  </si>
  <si>
    <t>29114 PIGEON CREEK RD</t>
  </si>
  <si>
    <t>282085 LAKE HAMPTON RD</t>
  </si>
  <si>
    <t>39107 HIERS WAY</t>
  </si>
  <si>
    <t>39313 KOLARS FERRY RD</t>
  </si>
  <si>
    <t>MURRHEE RD</t>
  </si>
  <si>
    <t>273491 MURRHEE RD</t>
  </si>
  <si>
    <t>273471 MURRHEE RD</t>
  </si>
  <si>
    <t>274000 MURRHEE RD</t>
  </si>
  <si>
    <t>3846 COLLECTION PL</t>
  </si>
  <si>
    <t>29946 PIGEON CREEK RD</t>
  </si>
  <si>
    <t>554041 US HWY 1</t>
  </si>
  <si>
    <t>553936 US HWY 1</t>
  </si>
  <si>
    <t>375037 KINGS FERRY RD</t>
  </si>
  <si>
    <t>38084 DAHOMA RD</t>
  </si>
  <si>
    <t>553584 US HWY 1</t>
  </si>
  <si>
    <t>553777 US HWY 1</t>
  </si>
  <si>
    <t>28104 JACKSON TRL</t>
  </si>
  <si>
    <t>553519 US HWY 1</t>
  </si>
  <si>
    <t>553408 US HY 1</t>
  </si>
  <si>
    <t>553079 US HWY 1</t>
  </si>
  <si>
    <t>37116 POWER DR</t>
  </si>
  <si>
    <t>552959 US HWY 1</t>
  </si>
  <si>
    <t>SR 115</t>
  </si>
  <si>
    <t>37168 ABERCORN RD</t>
  </si>
  <si>
    <t>LIBBY RD</t>
  </si>
  <si>
    <t>392273 PROSPECT LANDING RD</t>
  </si>
  <si>
    <t>54163 CRAVEY RD</t>
  </si>
  <si>
    <t>CHURCH RD</t>
  </si>
  <si>
    <t>54123 CHURCH RD</t>
  </si>
  <si>
    <t>54143 HONEYSUCKLE LN</t>
  </si>
  <si>
    <t>54051 HONEYSUCKLE LN</t>
  </si>
  <si>
    <t>54267 CHURCH RD</t>
  </si>
  <si>
    <t>54310 CHURCH RD</t>
  </si>
  <si>
    <t>54460 CHURCH RD</t>
  </si>
  <si>
    <t>54572 CHURCH RD</t>
  </si>
  <si>
    <t>54439 CHURCH RD</t>
  </si>
  <si>
    <t>44097 CUSHMAN RD</t>
  </si>
  <si>
    <t>44303 CHARWOOD DR</t>
  </si>
  <si>
    <t>44002 CHARWOOD DR</t>
  </si>
  <si>
    <t>44136 MCKENDREE DR</t>
  </si>
  <si>
    <t>44182 MCKENDREE DR</t>
  </si>
  <si>
    <t>541064 US HWY 1</t>
  </si>
  <si>
    <t>44127 MCKENDREE DR</t>
  </si>
  <si>
    <t>44839 PINEBREEZE CIR</t>
  </si>
  <si>
    <t>44609 PINEBREEZE CIR</t>
  </si>
  <si>
    <t>44536 PINEBREEZE CIR</t>
  </si>
  <si>
    <t>44802 PINEBREEZE CIR</t>
  </si>
  <si>
    <t>44014 CUSHMAN RD</t>
  </si>
  <si>
    <t>44002 CUSHMAN RD</t>
  </si>
  <si>
    <t>44725 ARTESIAN BLVD</t>
  </si>
  <si>
    <t>44329 PINEBREEZE CIR</t>
  </si>
  <si>
    <t>44187 PINEBREEZE CIR</t>
  </si>
  <si>
    <t>44145 PINEBREEZE CIR</t>
  </si>
  <si>
    <t>44329 LEE DR</t>
  </si>
  <si>
    <t>44257 LEE DR</t>
  </si>
  <si>
    <t>44041 LEE DR</t>
  </si>
  <si>
    <t>44086 BECKER AVE</t>
  </si>
  <si>
    <t>44170 DALES PL</t>
  </si>
  <si>
    <t>44140 QUAIL RIDGE DR</t>
  </si>
  <si>
    <t>SWALLOWFORK AV</t>
  </si>
  <si>
    <t>44965 SWALLOWFORK AVE</t>
  </si>
  <si>
    <t>44061 MAYHAW LN</t>
  </si>
  <si>
    <t>44079 MAYHAW LN</t>
  </si>
  <si>
    <t>44866 SWALLOWFORK AVE</t>
  </si>
  <si>
    <t>44039 BAYBERRY CT</t>
  </si>
  <si>
    <t>44100 WILLOW LN</t>
  </si>
  <si>
    <t>44059 RED OAK CT</t>
  </si>
  <si>
    <t>RED OAK CT</t>
  </si>
  <si>
    <t>44013 LITTLE LIVE OAK LN</t>
  </si>
  <si>
    <t>BREEZY LN</t>
  </si>
  <si>
    <t>MAGNOLIA LN</t>
  </si>
  <si>
    <t>44092 DALES PL</t>
  </si>
  <si>
    <t>44001 GWEN AVE</t>
  </si>
  <si>
    <t>44055 SWALLOWFORK AVE</t>
  </si>
  <si>
    <t>CALLAHAN AV</t>
  </si>
  <si>
    <t>44134 CATIES WAY</t>
  </si>
  <si>
    <t>44320 CATIES WAY</t>
  </si>
  <si>
    <t>44500 CATIES WAY</t>
  </si>
  <si>
    <t>44904 GREEN MEADOWS LN</t>
  </si>
  <si>
    <t>44959 GREEN MEADOWS LN</t>
  </si>
  <si>
    <t>54100 CHURCH RD</t>
  </si>
  <si>
    <t>54162 HERON RD</t>
  </si>
  <si>
    <t>54080 PELICAN RD</t>
  </si>
  <si>
    <t>54360 PELICAN RD</t>
  </si>
  <si>
    <t>54388 PELICAN RD</t>
  </si>
  <si>
    <t>54076 SEAGULL DR</t>
  </si>
  <si>
    <t>54203 PLANTATION RD</t>
  </si>
  <si>
    <t>54083 PLANTATION RD</t>
  </si>
  <si>
    <t>54138 CHURCH RD</t>
  </si>
  <si>
    <t>54115 SUNSHINE DR</t>
  </si>
  <si>
    <t>54072 SUNSHINE DR</t>
  </si>
  <si>
    <t>54180 SUNSHINE DR</t>
  </si>
  <si>
    <t>HURST RD</t>
  </si>
  <si>
    <t>54366 HURST RD</t>
  </si>
  <si>
    <t>44011 MCSWAIN CIR</t>
  </si>
  <si>
    <t>43303 RATLIFF RD</t>
  </si>
  <si>
    <t>43383 RATLIFF RD</t>
  </si>
  <si>
    <t>43056 PINEWOOD CT</t>
  </si>
  <si>
    <t>43433 RATLIFF RD</t>
  </si>
  <si>
    <t>43501 RATLIFF RD</t>
  </si>
  <si>
    <t>43434 RATLIFF RD</t>
  </si>
  <si>
    <t>43432 RATLIFF RD</t>
  </si>
  <si>
    <t>43416 RATLIFF RD</t>
  </si>
  <si>
    <t>43755 FREEDOM DR</t>
  </si>
  <si>
    <t>43111 FREEDOM DR</t>
  </si>
  <si>
    <t>FREEDOM DR</t>
  </si>
  <si>
    <t>44090 WOODLAND CIR</t>
  </si>
  <si>
    <t>44752 WOODLAND CIR</t>
  </si>
  <si>
    <t>44467 WOODRIDGE DR</t>
  </si>
  <si>
    <t>44013 WOODLAND CIR</t>
  </si>
  <si>
    <t>44099 OAKWOOD LN</t>
  </si>
  <si>
    <t>43247 PINEWOOD CT</t>
  </si>
  <si>
    <t>43239 RATLIFF RD</t>
  </si>
  <si>
    <t>43162 SMITTY RD</t>
  </si>
  <si>
    <t>43624 LARSEN RD</t>
  </si>
  <si>
    <t>43008 THOMAS CREEK DR</t>
  </si>
  <si>
    <t>54002 DEERFIELD COUNTRY CLUB RD</t>
  </si>
  <si>
    <t>DEERFIELD COUNTRY CLUB RD</t>
  </si>
  <si>
    <t>54152 FOURACRE CIR</t>
  </si>
  <si>
    <t>54212 ROY BOOTH RD</t>
  </si>
  <si>
    <t>RATLIFF RD</t>
  </si>
  <si>
    <t>540363 US HWY 1</t>
  </si>
  <si>
    <t>54049 DEERFIELD COUNTRY CLUB RD</t>
  </si>
  <si>
    <t>540388 LEM TURNER RD</t>
  </si>
  <si>
    <t>54142 LEE STONER RD</t>
  </si>
  <si>
    <t>54069 LISA DR</t>
  </si>
  <si>
    <t>54661 VONTZ CIR</t>
  </si>
  <si>
    <t>54517 VONTZ CIR</t>
  </si>
  <si>
    <t>VONTZ CIR</t>
  </si>
  <si>
    <t>54171 MARLEE RD</t>
  </si>
  <si>
    <t>54291 MARLEE RD</t>
  </si>
  <si>
    <t>54520 JONAS DR</t>
  </si>
  <si>
    <t>54079 JONAS DR</t>
  </si>
  <si>
    <t>54434 MARLEE RD</t>
  </si>
  <si>
    <t>54446 MARLEE RD</t>
  </si>
  <si>
    <t>54613 MARLEE RD</t>
  </si>
  <si>
    <t>54463 MARLEE RD</t>
  </si>
  <si>
    <t>54417 MARLEE RD</t>
  </si>
  <si>
    <t>54029 LAWHON RD</t>
  </si>
  <si>
    <t>54283 LAWHON RD</t>
  </si>
  <si>
    <t>54046 SHEFFIELD RD</t>
  </si>
  <si>
    <t>54058 LAWHON RD</t>
  </si>
  <si>
    <t>540701 LEM TURNER RD</t>
  </si>
  <si>
    <t>54034 CORNELIA CT</t>
  </si>
  <si>
    <t>54068 CORNELIA CT</t>
  </si>
  <si>
    <t>54020 JENELLE CT</t>
  </si>
  <si>
    <t>54626 SHEFFIELD RD</t>
  </si>
  <si>
    <t>540939 LEM TURNER RD</t>
  </si>
  <si>
    <t>540955 LEM TURNER RD</t>
  </si>
  <si>
    <t>54908 CHURCH RD</t>
  </si>
  <si>
    <t>54242 VONTZ CIR</t>
  </si>
  <si>
    <t>54095 ROY BOOTH RD</t>
  </si>
  <si>
    <t>54067 CHARLOTTE DR</t>
  </si>
  <si>
    <t>54134 DEBRA LN</t>
  </si>
  <si>
    <t>54125 EVA CT</t>
  </si>
  <si>
    <t>54055 EVA CT</t>
  </si>
  <si>
    <t>54494 POINT SOUTH DR</t>
  </si>
  <si>
    <t>54001 WANDA WAY</t>
  </si>
  <si>
    <t>54011 WANDA WAY</t>
  </si>
  <si>
    <t>54693 CHURCH RD</t>
  </si>
  <si>
    <t>54661 CHURCH RD</t>
  </si>
  <si>
    <t>54345 HAZEL JONES RD</t>
  </si>
  <si>
    <t>54171 HAZEL JONES RD</t>
  </si>
  <si>
    <t>54081 VIKKI RD</t>
  </si>
  <si>
    <t>54047 TROOPER CT</t>
  </si>
  <si>
    <t>54273 ROY BOOTH RD</t>
  </si>
  <si>
    <t>DORNBUSH RD</t>
  </si>
  <si>
    <t>54436 ARMSTRONG RD</t>
  </si>
  <si>
    <t>54320 ARMSTRONG RD</t>
  </si>
  <si>
    <t>54176 ARMSTRONG RD</t>
  </si>
  <si>
    <t>ARMSTRONG RD</t>
  </si>
  <si>
    <t>54326 BEA RD</t>
  </si>
  <si>
    <t>54365 ARMSTRONG RD</t>
  </si>
  <si>
    <t>54200 DORNBUSH RD</t>
  </si>
  <si>
    <t>54439 BEA RD</t>
  </si>
  <si>
    <t>54185 HELLER RD</t>
  </si>
  <si>
    <t>54174 HELLER RD</t>
  </si>
  <si>
    <t>54194 JEANNIE RD</t>
  </si>
  <si>
    <t>54162 VIKKI RD</t>
  </si>
  <si>
    <t>VIKKI RD</t>
  </si>
  <si>
    <t>54115 JEANNIE RD</t>
  </si>
  <si>
    <t>45544 MUSSLEWHITE RD</t>
  </si>
  <si>
    <t>56585 DAVIS RD</t>
  </si>
  <si>
    <t>45617 MUSSLEWHITE RD</t>
  </si>
  <si>
    <t>56695 DAVIS RD</t>
  </si>
  <si>
    <t>UD HWY 1</t>
  </si>
  <si>
    <t>MUSSLEWHITE RD</t>
  </si>
  <si>
    <t>SR 200</t>
  </si>
  <si>
    <t>55193 WHITE OAKS PL</t>
  </si>
  <si>
    <t>55058 THOMAS RD</t>
  </si>
  <si>
    <t>450769 SR 200</t>
  </si>
  <si>
    <t>55126 THOMAS RD</t>
  </si>
  <si>
    <t>55049 THOMAS RD</t>
  </si>
  <si>
    <t>450671 SR 200 W</t>
  </si>
  <si>
    <t>45489 JONES WAY</t>
  </si>
  <si>
    <t>45082 RAINY LN</t>
  </si>
  <si>
    <t>PRECIOUS PL</t>
  </si>
  <si>
    <t>45052 KEY LN</t>
  </si>
  <si>
    <t>45125 EULA B RD</t>
  </si>
  <si>
    <t>ZIDELL RD</t>
  </si>
  <si>
    <t>45417 ZIDELL RD</t>
  </si>
  <si>
    <t>45560 HILL RD</t>
  </si>
  <si>
    <t>HILL RD</t>
  </si>
  <si>
    <t>45063 ELMWOOD LN</t>
  </si>
  <si>
    <t>45063 ELMWOOD RD</t>
  </si>
  <si>
    <t>45051 ELMWOOD RD</t>
  </si>
  <si>
    <t>ROBERTS RD</t>
  </si>
  <si>
    <t>45273 BLUME DR</t>
  </si>
  <si>
    <t>35808 QUAIL RD</t>
  </si>
  <si>
    <t>45175 WARDLAW CIR</t>
  </si>
  <si>
    <t>BY PASS RD</t>
  </si>
  <si>
    <t>45059 ARLINE RD</t>
  </si>
  <si>
    <t>45091 WORDLAW CIR</t>
  </si>
  <si>
    <t>45371 MORGAN CIR</t>
  </si>
  <si>
    <t>45435 MORGAN CIR</t>
  </si>
  <si>
    <t>DENEFIELD RD</t>
  </si>
  <si>
    <t>45064 COLSON RD</t>
  </si>
  <si>
    <t>45263 WHITFIELD RD</t>
  </si>
  <si>
    <t>45243 WHITFIELD RD</t>
  </si>
  <si>
    <t>WHITFIELD RD</t>
  </si>
  <si>
    <t>45174 ARLINE RD</t>
  </si>
  <si>
    <t>45029 STRAWBERRY LN</t>
  </si>
  <si>
    <t>STRAWBERRY LN</t>
  </si>
  <si>
    <t>45055 STRAWBERRY LN</t>
  </si>
  <si>
    <t>45092 WHITE RD</t>
  </si>
  <si>
    <t>450027 OLD DIXIE HWY</t>
  </si>
  <si>
    <t>450426 OLD DIXIE HWY</t>
  </si>
  <si>
    <t>45972 DIXIE AVE</t>
  </si>
  <si>
    <t>BENRAY LN</t>
  </si>
  <si>
    <t>45002 BENRAY LN</t>
  </si>
  <si>
    <t>45126 AMERICAN DREAM DR</t>
  </si>
  <si>
    <t>45176 AMERICAN DREAM DR</t>
  </si>
  <si>
    <t>45196 AMERICAN DREAM DR</t>
  </si>
  <si>
    <t>45338 AMERICAN DREAM DR</t>
  </si>
  <si>
    <t>45361 AMERICAN DREAM DR</t>
  </si>
  <si>
    <t>45979 BISMARK RD</t>
  </si>
  <si>
    <t>55798 BEAR RUN RD</t>
  </si>
  <si>
    <t>BEAR RUN RD</t>
  </si>
  <si>
    <t>54593 MARSH RD</t>
  </si>
  <si>
    <t>54481 MARSH RD</t>
  </si>
  <si>
    <t>54388 MARSH RD</t>
  </si>
  <si>
    <t>55138 PEACEFUL TRAIL DR</t>
  </si>
  <si>
    <t>45229 BISMARK RD</t>
  </si>
  <si>
    <t>45116 KILPATRICK RD</t>
  </si>
  <si>
    <t>45113 SNICKERS TL</t>
  </si>
  <si>
    <t>45151 KILPATRICK RD</t>
  </si>
  <si>
    <t>45228 BISMARK RD</t>
  </si>
  <si>
    <t>45001 REVERE ST</t>
  </si>
  <si>
    <t>QUIP CT</t>
  </si>
  <si>
    <t>45018 HEMMINGWAY LN</t>
  </si>
  <si>
    <t>45030 REVERE ST</t>
  </si>
  <si>
    <t>CIRCLE DR</t>
  </si>
  <si>
    <t>45164 STRATTON RD</t>
  </si>
  <si>
    <t>45200 DORMAN PL</t>
  </si>
  <si>
    <t>450047 SR 200</t>
  </si>
  <si>
    <t>45063 DRAGONFLY WAY</t>
  </si>
  <si>
    <t>45065 DRAGONFLY WAY</t>
  </si>
  <si>
    <t>618291 DR MARTIN LUTHER KING JR AVE</t>
  </si>
  <si>
    <t>45321 GREEN AVE</t>
  </si>
  <si>
    <t>45367 GREEN AVE</t>
  </si>
  <si>
    <t>45383 GREEN AVE</t>
  </si>
  <si>
    <t>45125 SECOND AVE</t>
  </si>
  <si>
    <t>45300 BOOTH ST</t>
  </si>
  <si>
    <t>45219 MICKLER ST</t>
  </si>
  <si>
    <t>45030 PUMPKIN CT</t>
  </si>
  <si>
    <t>45025 PUMPKIN CT</t>
  </si>
  <si>
    <t>45127 BOOTH ST</t>
  </si>
  <si>
    <t>45110 THIRD AVE</t>
  </si>
  <si>
    <t>45098 THIRD AVE</t>
  </si>
  <si>
    <t>45096 THIRD AV</t>
  </si>
  <si>
    <t>45102 THIRD AV</t>
  </si>
  <si>
    <t>OAK TR</t>
  </si>
  <si>
    <t>617365 BRANDIES AV</t>
  </si>
  <si>
    <t>45276 MORGAN CIR</t>
  </si>
  <si>
    <t>45100 PONY TRL</t>
  </si>
  <si>
    <t>44087 WOODSIDE LN</t>
  </si>
  <si>
    <t>541703 US HWY 1</t>
  </si>
  <si>
    <t>541763 US HWY 1</t>
  </si>
  <si>
    <t>541661 US HWY 1</t>
  </si>
  <si>
    <t>44401 MARY SAULS CIR</t>
  </si>
  <si>
    <t>46069 ROBINWOOD TRL</t>
  </si>
  <si>
    <t>46051 ROBINWOOD TRL</t>
  </si>
  <si>
    <t>46033 ROBINWOOD TRL</t>
  </si>
  <si>
    <t>PICKETT ST</t>
  </si>
  <si>
    <t>44186 NASSAU AVE</t>
  </si>
  <si>
    <t>44427 COMMANCHEE RD</t>
  </si>
  <si>
    <t>44385 COMMANCHEE RD</t>
  </si>
  <si>
    <t>COMMANCHEE RD</t>
  </si>
  <si>
    <t>44121 LINDSEY LN</t>
  </si>
  <si>
    <t>MARY SAULS CIR</t>
  </si>
  <si>
    <t>44354 CATTLE BEND DR</t>
  </si>
  <si>
    <t>45775 PICKETT ST</t>
  </si>
  <si>
    <t>LUCKY LN</t>
  </si>
  <si>
    <t>44156 LUCKY LN</t>
  </si>
  <si>
    <t>541692 LEM TURNER RD</t>
  </si>
  <si>
    <t>44208 REBECCA LN</t>
  </si>
  <si>
    <t>LEM TURNER RD</t>
  </si>
  <si>
    <t>54482 WILBUR JONES RD</t>
  </si>
  <si>
    <t>450584 SR 200</t>
  </si>
  <si>
    <t>55060 ZWEIFEL RD</t>
  </si>
  <si>
    <t>45958 BISMARK RD</t>
  </si>
  <si>
    <t>54131 OGILVIE RD</t>
  </si>
  <si>
    <t>54466 OGILVIE RD</t>
  </si>
  <si>
    <t>54720 OGILVIE RD</t>
  </si>
  <si>
    <t>54096 BAYLAND DR</t>
  </si>
  <si>
    <t>55012 DEER RUN RD</t>
  </si>
  <si>
    <t>55668 YELLOW JACKET DR</t>
  </si>
  <si>
    <t>55690 YELLOW JACKET DR</t>
  </si>
  <si>
    <t>54651 SPRING LAKE DR</t>
  </si>
  <si>
    <t>55016 BEAR RUN RD</t>
  </si>
  <si>
    <t>55025 CUB CT</t>
  </si>
  <si>
    <t>55073 CUB CT</t>
  </si>
  <si>
    <t>45215 SEMINOLE TRL</t>
  </si>
  <si>
    <t>45217 PETREE RD</t>
  </si>
  <si>
    <t>450279 SR 200</t>
  </si>
  <si>
    <t>450322 SR 200</t>
  </si>
  <si>
    <t>450348 SR 200</t>
  </si>
  <si>
    <t>45500 STRATTON RD</t>
  </si>
  <si>
    <t>45366 FIFTH AVE</t>
  </si>
  <si>
    <t>PICKETT AV</t>
  </si>
  <si>
    <t>ROBINWOOD CIR</t>
  </si>
  <si>
    <t>45944 PICKETT ST</t>
  </si>
  <si>
    <t>45084 MICKLER ST</t>
  </si>
  <si>
    <t>45097 MICKLER ST</t>
  </si>
  <si>
    <t>45105 MICKLER ST</t>
  </si>
  <si>
    <t>45138 BROWN ST</t>
  </si>
  <si>
    <t>45102 BROWN ST</t>
  </si>
  <si>
    <t>45050 HISTORICAL LN</t>
  </si>
  <si>
    <t>542834 US HWY 1</t>
  </si>
  <si>
    <t>542766 US HWY 1</t>
  </si>
  <si>
    <t>542738 US HWY 1</t>
  </si>
  <si>
    <t>45035 TAYLOR RD</t>
  </si>
  <si>
    <t>45101 HOLLOWAY LN</t>
  </si>
  <si>
    <t>DR MARTIN LUTHER KING JR AV</t>
  </si>
  <si>
    <t>HOLLOWAY LN</t>
  </si>
  <si>
    <t>618620 DR MARTIN LUTHER KING JR AVE</t>
  </si>
  <si>
    <t>450145 SR 200</t>
  </si>
  <si>
    <t>5185 SR 200</t>
  </si>
  <si>
    <t>450135 SR 200</t>
  </si>
  <si>
    <t>45040 JAMES ST</t>
  </si>
  <si>
    <t>45039 EVELYN ST</t>
  </si>
  <si>
    <t>45042 EVELYN ST</t>
  </si>
  <si>
    <t>45168 JAMES ST</t>
  </si>
  <si>
    <t>45089 JAMES ST</t>
  </si>
  <si>
    <t>45063 ANNIE LAURA ST</t>
  </si>
  <si>
    <t>45035 JAMES ST</t>
  </si>
  <si>
    <t>45052 LUTHER ST</t>
  </si>
  <si>
    <t>45108 LUTHER ST</t>
  </si>
  <si>
    <t>45099 LUTHER ST</t>
  </si>
  <si>
    <t>45055 LUTHER ST</t>
  </si>
  <si>
    <t>45053 LUTHER ST</t>
  </si>
  <si>
    <t>45023 LUTHER ST</t>
  </si>
  <si>
    <t>LUTHER ST</t>
  </si>
  <si>
    <t>45001 LUTHER ST</t>
  </si>
  <si>
    <t>45038 MARVIN ST</t>
  </si>
  <si>
    <t>45057 MARVIN ST</t>
  </si>
  <si>
    <t>45041 MARVIN ST</t>
  </si>
  <si>
    <t>45029 MARVIN ST</t>
  </si>
  <si>
    <t>45021 MARVIN ST</t>
  </si>
  <si>
    <t>542588 US HWY 1</t>
  </si>
  <si>
    <t>45056 RHODEN LN</t>
  </si>
  <si>
    <t>542616 US HWY 1</t>
  </si>
  <si>
    <t>45168 PAGE ST</t>
  </si>
  <si>
    <t>DIXIE AV</t>
  </si>
  <si>
    <t>45826 DIXIE AVE</t>
  </si>
  <si>
    <t>47450 JACKSON COVE RD</t>
  </si>
  <si>
    <t>151495 CR 108</t>
  </si>
  <si>
    <t>MIDDLE RD</t>
  </si>
  <si>
    <t>47225 MIDDLE RD</t>
  </si>
  <si>
    <t>152985 CR 108</t>
  </si>
  <si>
    <t>46551 MIDDLE RD</t>
  </si>
  <si>
    <t>46667 MIDDLE RD</t>
  </si>
  <si>
    <t>56126 BOGGY TRL</t>
  </si>
  <si>
    <t>55206 BARTRAM TR</t>
  </si>
  <si>
    <t>55169 BARTRAM TR</t>
  </si>
  <si>
    <t>BARTRAM TR</t>
  </si>
  <si>
    <t>54118 TROTTER LN</t>
  </si>
  <si>
    <t>TROTTER LN</t>
  </si>
  <si>
    <t>152981 CR 108</t>
  </si>
  <si>
    <t>ALDERMAN DR</t>
  </si>
  <si>
    <t>56206 HICKOX LN</t>
  </si>
  <si>
    <t>56375 COLBY DR</t>
  </si>
  <si>
    <t>56467 NASSAU OAKS DR</t>
  </si>
  <si>
    <t>56193 COLBY DR</t>
  </si>
  <si>
    <t>56392 NASSAU OAKS DR</t>
  </si>
  <si>
    <t>56414 NASSAU OAKS DR</t>
  </si>
  <si>
    <t>56525 NASSAU OAKS DR</t>
  </si>
  <si>
    <t>56234 NASSAU OAKS DR</t>
  </si>
  <si>
    <t>56178 NASSAU OAKS DR</t>
  </si>
  <si>
    <t>56491 NASSAU OAKS DR</t>
  </si>
  <si>
    <t>56151 NASSAU OAKS DR</t>
  </si>
  <si>
    <t>56023 NASSAU OAKS DR</t>
  </si>
  <si>
    <t>56204 COLBY DR</t>
  </si>
  <si>
    <t>56234 COLBY DR</t>
  </si>
  <si>
    <t>4891 WHITAKER RD</t>
  </si>
  <si>
    <t>48050 ROBINS NEST WAY</t>
  </si>
  <si>
    <t>376175 KINGS FERRY RD</t>
  </si>
  <si>
    <t>48454 HADDOCK RD</t>
  </si>
  <si>
    <t>48133 INDIAN SUMMER PL</t>
  </si>
  <si>
    <t>481209 HADDOCK RD</t>
  </si>
  <si>
    <t>48658 CRAWFORD LN</t>
  </si>
  <si>
    <t>48303 CRAWFORD LN</t>
  </si>
  <si>
    <t>473951 MIDDLE RD</t>
  </si>
  <si>
    <t>574715 LESSIE RD</t>
  </si>
  <si>
    <t>574154 LESSIE RD</t>
  </si>
  <si>
    <t>572734 LESSIE RD</t>
  </si>
  <si>
    <t>LESSIE RD</t>
  </si>
  <si>
    <t>NARROW WAY</t>
  </si>
  <si>
    <t>LOGGING RD</t>
  </si>
  <si>
    <t>MELTON RD</t>
  </si>
  <si>
    <t>58893 COOPERS NECK RD</t>
  </si>
  <si>
    <t>MASON RD</t>
  </si>
  <si>
    <t>58261 MELTON RD</t>
  </si>
  <si>
    <t>58291 TIMMONS RD</t>
  </si>
  <si>
    <t>571639 LESSIE RD</t>
  </si>
  <si>
    <t>58104 COOPERS NECK RD</t>
  </si>
  <si>
    <t>COOPERS NECK RD</t>
  </si>
  <si>
    <t>474630 MIDDLE RD</t>
  </si>
  <si>
    <t>ROY HADDOCK RD</t>
  </si>
  <si>
    <t>481424 HADDOCK RD</t>
  </si>
  <si>
    <t>474278 MIDDLE RD</t>
  </si>
  <si>
    <t>KOLARS FERRY RD</t>
  </si>
  <si>
    <t>76023 BILLS TR</t>
  </si>
  <si>
    <t>77002 HALLMARK LN</t>
  </si>
  <si>
    <t>66616 FRED MINER ESTATE DR</t>
  </si>
  <si>
    <t>66040 IONA PL</t>
  </si>
  <si>
    <t>FRED MINER ESTATE DR</t>
  </si>
  <si>
    <t>GUSSIE LN</t>
  </si>
  <si>
    <t>66146 GUSSIE LN</t>
  </si>
  <si>
    <t>66110 ROCKING HORSE LN</t>
  </si>
  <si>
    <t>66144 ROCKING HORSE LN</t>
  </si>
  <si>
    <t>66178 ROCKING HORSE LN</t>
  </si>
  <si>
    <t>66208 ROCKING HORSE LN</t>
  </si>
  <si>
    <t>56124 DIXON TRL</t>
  </si>
  <si>
    <t>75102 FERN CREEK DR</t>
  </si>
  <si>
    <t>76282 DEERWOOD DR</t>
  </si>
  <si>
    <t>75028 EDWARDS RD</t>
  </si>
  <si>
    <t>75135 RANDY RD</t>
  </si>
  <si>
    <t>OFF RANDY RD</t>
  </si>
  <si>
    <t>75076 EASY ST</t>
  </si>
  <si>
    <t>75039 PARRISH RD</t>
  </si>
  <si>
    <t>75115 TWISTED OAK DR</t>
  </si>
  <si>
    <t>HANCE PKWY</t>
  </si>
  <si>
    <t>77455 HORNE LAKE CIR</t>
  </si>
  <si>
    <t>77411 HORNE LAKE CIR</t>
  </si>
  <si>
    <t>US HWY 17</t>
  </si>
  <si>
    <t>77219 HANCE PARK WAY</t>
  </si>
  <si>
    <t>JACOBS RD</t>
  </si>
  <si>
    <t>2582 CR 108</t>
  </si>
  <si>
    <t>ESMT OFF CR 108</t>
  </si>
  <si>
    <t>152996 CR 108</t>
  </si>
  <si>
    <t>67002 JACOBS RD</t>
  </si>
  <si>
    <t>67014 JACOBS RD</t>
  </si>
  <si>
    <t>153359 CR 108</t>
  </si>
  <si>
    <t>2197 CR 108</t>
  </si>
  <si>
    <t>67027 ELNORA LN</t>
  </si>
  <si>
    <t>ELNORA ST</t>
  </si>
  <si>
    <t>77206 DAWSON RD</t>
  </si>
  <si>
    <t>HORNE LAKE PKWY</t>
  </si>
  <si>
    <t>77780 HORNE LAKE CIR</t>
  </si>
  <si>
    <t>68117 CORNING CT</t>
  </si>
  <si>
    <t>LOFTON BLVD</t>
  </si>
  <si>
    <t>95734 AMELIA CONCOURSE</t>
  </si>
  <si>
    <t>CARDINAL RD</t>
  </si>
  <si>
    <t>ROBIN RD</t>
  </si>
  <si>
    <t>86288 MACAW RD</t>
  </si>
  <si>
    <t>MACAW RD</t>
  </si>
  <si>
    <t>86448 MACAW RD</t>
  </si>
  <si>
    <t>85765 NORTH HARTS RD</t>
  </si>
  <si>
    <t>86122 WHIPPOORWILL PL</t>
  </si>
  <si>
    <t>85783 NORTH HARTS RD</t>
  </si>
  <si>
    <t>HUMMINGBIRD LN</t>
  </si>
  <si>
    <t>86318 CARDINAL RD</t>
  </si>
  <si>
    <t>86499 CARDINAL RD</t>
  </si>
  <si>
    <t>86158 WREN RD</t>
  </si>
  <si>
    <t>86723 CARDINAL RD</t>
  </si>
  <si>
    <t>86050 OAK TREE LN</t>
  </si>
  <si>
    <t>76506 DOVE RD</t>
  </si>
  <si>
    <t>DOVE RD</t>
  </si>
  <si>
    <t>76260 DOVE RD</t>
  </si>
  <si>
    <t>76230 DOVE RD</t>
  </si>
  <si>
    <t>76087 CATHY LN</t>
  </si>
  <si>
    <t>76461 DOVE RD</t>
  </si>
  <si>
    <t>75908 MENTORIA RD</t>
  </si>
  <si>
    <t>PINE CREST RD</t>
  </si>
  <si>
    <t>76070 WALTHOUR PL</t>
  </si>
  <si>
    <t>85119 ETHYL LN</t>
  </si>
  <si>
    <t>86081 JORDAN CT</t>
  </si>
  <si>
    <t>86152 MONTAUK DR</t>
  </si>
  <si>
    <t>85042 NAPEAGUE DR</t>
  </si>
  <si>
    <t>85055 NAPEAGUE DR</t>
  </si>
  <si>
    <t>75586 JOHNSON LAKE RD</t>
  </si>
  <si>
    <t>75820 JOHNSON LAKE RD</t>
  </si>
  <si>
    <t>JOHNSON LAKE RD</t>
  </si>
  <si>
    <t>75072 JOHNSON LAKE RD</t>
  </si>
  <si>
    <t>75229 JOHNSON LAKE RD</t>
  </si>
  <si>
    <t>75343 JOHNSON LAKE RD</t>
  </si>
  <si>
    <t>75353 JOHNSON LAKE RD</t>
  </si>
  <si>
    <t>75389 JOHNSON LAKE RD</t>
  </si>
  <si>
    <t>75014 SEMPER FI DR</t>
  </si>
  <si>
    <t>75523 JOHNSON LAKE RD</t>
  </si>
  <si>
    <t>75625 JOHNSON LAKE RD</t>
  </si>
  <si>
    <t>75641 JOHNSON LAKE RD</t>
  </si>
  <si>
    <t>850117 US HWY 17</t>
  </si>
  <si>
    <t>850075 US HWY 17</t>
  </si>
  <si>
    <t>85324 LIL WILLIAM RD</t>
  </si>
  <si>
    <t>85257 BURMEISTER RD</t>
  </si>
  <si>
    <t>BURMEISTER RD</t>
  </si>
  <si>
    <t>85129 BURMEISTER RD</t>
  </si>
  <si>
    <t>85132 LINA RD</t>
  </si>
  <si>
    <t>85288 LINA RD</t>
  </si>
  <si>
    <t>85262 BURMEISTER RD</t>
  </si>
  <si>
    <t>85244 BURMEISTER RD</t>
  </si>
  <si>
    <t>85336 SCHUBERT RD</t>
  </si>
  <si>
    <t>2901 SCHUBERT RD</t>
  </si>
  <si>
    <t>SCHUBERT CT</t>
  </si>
  <si>
    <t>85216 LINDA HALL RD</t>
  </si>
  <si>
    <t>85034 ADMIRAL AVE</t>
  </si>
  <si>
    <t>85165 SCHUBERT RD</t>
  </si>
  <si>
    <t>85367 SCHUBERT RD</t>
  </si>
  <si>
    <t>85423 LINDA HALL RD</t>
  </si>
  <si>
    <t>85363 LINDA HALL RD</t>
  </si>
  <si>
    <t>85182 LONNIE CREWS RD</t>
  </si>
  <si>
    <t>85355 LONNIE CREWS RD</t>
  </si>
  <si>
    <t>85441 LONNIE CREWS RD</t>
  </si>
  <si>
    <t>85505 LONNIE CREWS RD</t>
  </si>
  <si>
    <t>85502 LONNIE CREWS RD</t>
  </si>
  <si>
    <t>OFF LONNIE CREWS RD</t>
  </si>
  <si>
    <t>463773 EAST SR 200</t>
  </si>
  <si>
    <t>463471 SR 200</t>
  </si>
  <si>
    <t>DICHARIA ST</t>
  </si>
  <si>
    <t>463400 SR 200</t>
  </si>
  <si>
    <t>EAST SR 200</t>
  </si>
  <si>
    <t>85798 MINER RD</t>
  </si>
  <si>
    <t>463493 SR 200</t>
  </si>
  <si>
    <t>86187 APPALOOSA AVE</t>
  </si>
  <si>
    <t>ST PAUL BLVD</t>
  </si>
  <si>
    <t>83151 ST MARK DR</t>
  </si>
  <si>
    <t>86253 MEADOWFIELD BLUFFS RD</t>
  </si>
  <si>
    <t>86239 FIELDSTONE DR</t>
  </si>
  <si>
    <t>CREEK DR</t>
  </si>
  <si>
    <t>85115 HADDOCK RD</t>
  </si>
  <si>
    <t>TURK LN</t>
  </si>
  <si>
    <t>850709 US HWY 17</t>
  </si>
  <si>
    <t>850646 US HWY 17</t>
  </si>
  <si>
    <t>86153 KUTANA DR</t>
  </si>
  <si>
    <t>86013 KUTANA DR</t>
  </si>
  <si>
    <t>86002 HENDERSON AVE</t>
  </si>
  <si>
    <t>PINEWOOD DR</t>
  </si>
  <si>
    <t>86220 PINEWOOD DR</t>
  </si>
  <si>
    <t>86394 PINEWOOD DR</t>
  </si>
  <si>
    <t>PALM TREE DR</t>
  </si>
  <si>
    <t>86129 PALM TREE DR</t>
  </si>
  <si>
    <t>463200 SR 200</t>
  </si>
  <si>
    <t>SPICEWOOD DR</t>
  </si>
  <si>
    <t>SPICEWOOD ST</t>
  </si>
  <si>
    <t>86075 SOWELL RD</t>
  </si>
  <si>
    <t>850568 US HWY 17</t>
  </si>
  <si>
    <t>HARTS RD</t>
  </si>
  <si>
    <t>85043 HARTS RD</t>
  </si>
  <si>
    <t>85011 HARTS RD</t>
  </si>
  <si>
    <t>85006 DURRANCE AVE</t>
  </si>
  <si>
    <t>85020 HALLS LN</t>
  </si>
  <si>
    <t>85042 HALLS LN</t>
  </si>
  <si>
    <t>85019 HALLS LN</t>
  </si>
  <si>
    <t>463360 SR 200</t>
  </si>
  <si>
    <t>85051 EADY LN</t>
  </si>
  <si>
    <t>85285 LINDSEY KAY CT</t>
  </si>
  <si>
    <t>85373 LINDSEY KAY CT</t>
  </si>
  <si>
    <t>YANIE RD</t>
  </si>
  <si>
    <t>86139 YANIE RD</t>
  </si>
  <si>
    <t>86021 HENDERSON AVE</t>
  </si>
  <si>
    <t>85938 NORTH HARTS RD</t>
  </si>
  <si>
    <t>106 HARTS RD</t>
  </si>
  <si>
    <t>86150 HAYLEY PL</t>
  </si>
  <si>
    <t>86011 CARR VILLAGE RD</t>
  </si>
  <si>
    <t>86047 CARR VILLAGE RD</t>
  </si>
  <si>
    <t>DUNCAN RD</t>
  </si>
  <si>
    <t>86065 DUNCAN RD</t>
  </si>
  <si>
    <t>86058 SOWELL RD</t>
  </si>
  <si>
    <t>86050 DUKE RD</t>
  </si>
  <si>
    <t>86030 DUKE RD</t>
  </si>
  <si>
    <t>86263 SAND HICKORY TRL</t>
  </si>
  <si>
    <t>85129 WINONA BAYVIEW RD</t>
  </si>
  <si>
    <t>85205 WINONA BAYVIEW RD</t>
  </si>
  <si>
    <t>85186 TRINITY CIR</t>
  </si>
  <si>
    <t>COMMERCIAL PARK DR</t>
  </si>
  <si>
    <t>85082 COMMERCIAL PARK DR</t>
  </si>
  <si>
    <t>85049 COMMERCIAL PARK DR</t>
  </si>
  <si>
    <t>86798 HESTER DR</t>
  </si>
  <si>
    <t>85191 AUSMUS AVE</t>
  </si>
  <si>
    <t>85125 RADIO AVE</t>
  </si>
  <si>
    <t>85051 CONDOR LN</t>
  </si>
  <si>
    <t>CONDOR LN</t>
  </si>
  <si>
    <t>85537 NORTH HARTS RD</t>
  </si>
  <si>
    <t>85020 PEACOCK CT</t>
  </si>
  <si>
    <t>85488 NORTH HARTS RD</t>
  </si>
  <si>
    <t>85494 NORTH HARTS RD</t>
  </si>
  <si>
    <t>85498 NORTH HARTS RD</t>
  </si>
  <si>
    <t>85101 WINDY OAKS LN</t>
  </si>
  <si>
    <t>85049 WILSON ST</t>
  </si>
  <si>
    <t>85102 AIRPLANE LN</t>
  </si>
  <si>
    <t>85208 HARTS RD</t>
  </si>
  <si>
    <t>85202 HARTS RD</t>
  </si>
  <si>
    <t>85050 MYRTICE RD</t>
  </si>
  <si>
    <t>85086 PATCHES LN</t>
  </si>
  <si>
    <t>85123 TELEPHONE LN</t>
  </si>
  <si>
    <t>ALENE RD</t>
  </si>
  <si>
    <t>86071 DORSEY LN</t>
  </si>
  <si>
    <t>85535 HADDOCK RD</t>
  </si>
  <si>
    <t>85134 THERESA RD</t>
  </si>
  <si>
    <t>85052 THERESA RD</t>
  </si>
  <si>
    <t>85161 JOANN RD</t>
  </si>
  <si>
    <t>85143 THERESA RD</t>
  </si>
  <si>
    <t>85199 THERESA RD</t>
  </si>
  <si>
    <t>85161 MADELINE RD</t>
  </si>
  <si>
    <t>85362 JOANN RD</t>
  </si>
  <si>
    <t>85534 KIRKLAND RD</t>
  </si>
  <si>
    <t>85228 KIRKLAND RD</t>
  </si>
  <si>
    <t>85163 MINER RD</t>
  </si>
  <si>
    <t>85233 RENIA ST</t>
  </si>
  <si>
    <t>85352 DUANE RD</t>
  </si>
  <si>
    <t>85123 DUANE RD</t>
  </si>
  <si>
    <t>85031 DUANE RD</t>
  </si>
  <si>
    <t>85615 RADIO AVE</t>
  </si>
  <si>
    <t>85525 RADIO AVE</t>
  </si>
  <si>
    <t>85165 ASHLEY AVE</t>
  </si>
  <si>
    <t>85249 ASHLEY AVE</t>
  </si>
  <si>
    <t>85389 ASHLEY AVE</t>
  </si>
  <si>
    <t>85248 ASHLEY AVE</t>
  </si>
  <si>
    <t>85222 ASHLEY AVE</t>
  </si>
  <si>
    <t>85184 ASHLEY AVE</t>
  </si>
  <si>
    <t>85024 ASHLEY AVE</t>
  </si>
  <si>
    <t>85292 ROSE MARIE RD</t>
  </si>
  <si>
    <t>85221 TINYA RD</t>
  </si>
  <si>
    <t>85321 THERESA RD</t>
  </si>
  <si>
    <t>85200 TINYA RD</t>
  </si>
  <si>
    <t>85449 BROOKE ST</t>
  </si>
  <si>
    <t>85289 DUANE RD</t>
  </si>
  <si>
    <t>85247 DUANE RD</t>
  </si>
  <si>
    <t>85513 ASHLEY AVE</t>
  </si>
  <si>
    <t>85487 ASHLEY AVE</t>
  </si>
  <si>
    <t>85726 RADIO AVE</t>
  </si>
  <si>
    <t>85756 RADIO AVE</t>
  </si>
  <si>
    <t>85809 RADIO AVE</t>
  </si>
  <si>
    <t>85220 TERRY RD</t>
  </si>
  <si>
    <t>TERRY RD</t>
  </si>
  <si>
    <t>85398 THERESA RD</t>
  </si>
  <si>
    <t>85633 ALENE RD</t>
  </si>
  <si>
    <t>85012 BLACKMON RD</t>
  </si>
  <si>
    <t>85370 STEPHEN RD</t>
  </si>
  <si>
    <t>85237 DAVID RD</t>
  </si>
  <si>
    <t>85203 DAVID RD</t>
  </si>
  <si>
    <t>85128 ANGIE RD</t>
  </si>
  <si>
    <t>85477 BLACKMON RD</t>
  </si>
  <si>
    <t>85295 STEPHEN RD</t>
  </si>
  <si>
    <t>85321 ANGIE RD</t>
  </si>
  <si>
    <t>85669 BLACKMON RD</t>
  </si>
  <si>
    <t>85635 PHILLIPS RD</t>
  </si>
  <si>
    <t>85357 DICK KING RD</t>
  </si>
  <si>
    <t>85444 HADDOCK RD</t>
  </si>
  <si>
    <t>85528 HADDOCK RD</t>
  </si>
  <si>
    <t>85860 HADDOCK RD</t>
  </si>
  <si>
    <t>85276 DAVID RD</t>
  </si>
  <si>
    <t>85030 DICK KING RD</t>
  </si>
  <si>
    <t>85644 DICK KING RD</t>
  </si>
  <si>
    <t>85700 DICK KING RD</t>
  </si>
  <si>
    <t>85172 PHILLIPS RD</t>
  </si>
  <si>
    <t>85276 PHILLIPS RD</t>
  </si>
  <si>
    <t>85338 PHILLIPS RD</t>
  </si>
  <si>
    <t>85496 PHILLIPS RD</t>
  </si>
  <si>
    <t>85628 AVANT RD</t>
  </si>
  <si>
    <t>85880 AVANT RD</t>
  </si>
  <si>
    <t>85008 WILSON NECK RD</t>
  </si>
  <si>
    <t>85316 ELISE RD</t>
  </si>
  <si>
    <t>85315 WESLEY RD</t>
  </si>
  <si>
    <t>85262 LINDA RD</t>
  </si>
  <si>
    <t>85126 LINDA RD</t>
  </si>
  <si>
    <t>85344 LANA RD</t>
  </si>
  <si>
    <t>85592 LANA RD</t>
  </si>
  <si>
    <t>85642 LANA RD</t>
  </si>
  <si>
    <t>85063 BLACKMON RD</t>
  </si>
  <si>
    <t>85393 BLACKMON RD</t>
  </si>
  <si>
    <t>85007 CLAXTON RD</t>
  </si>
  <si>
    <t>85071 CLAXTON RD</t>
  </si>
  <si>
    <t>85737 LANA RD</t>
  </si>
  <si>
    <t>85571 LANA RD</t>
  </si>
  <si>
    <t>85714 CLAXTON RD</t>
  </si>
  <si>
    <t>85113 SARA RD</t>
  </si>
  <si>
    <t>85089 SARA RD</t>
  </si>
  <si>
    <t>85225 FAYE RD</t>
  </si>
  <si>
    <t>85396 CLAXTON RD</t>
  </si>
  <si>
    <t>85162 ALGER RD</t>
  </si>
  <si>
    <t>85020 CLAXTON RD</t>
  </si>
  <si>
    <t>85279 WILSON NECK RD</t>
  </si>
  <si>
    <t>85735 WILSON NECK RD</t>
  </si>
  <si>
    <t>85250 WILSON NECK RD</t>
  </si>
  <si>
    <t>85162 WILSON NECK RD</t>
  </si>
  <si>
    <t>85991 WILSON NECK RD</t>
  </si>
  <si>
    <t>76375 HARPER CHAPEL</t>
  </si>
  <si>
    <t>CRANDALL RD</t>
  </si>
  <si>
    <t>462974 SR 200</t>
  </si>
  <si>
    <t>87259 LENTS RD</t>
  </si>
  <si>
    <t>87263 LENTS RD</t>
  </si>
  <si>
    <t>87267 LENTS RD</t>
  </si>
  <si>
    <t>87271 LENTS RD</t>
  </si>
  <si>
    <t>87275 LENTS RD</t>
  </si>
  <si>
    <t>87279 LENTS RD</t>
  </si>
  <si>
    <t>ROSES BLUFF RD</t>
  </si>
  <si>
    <t>87581 ROSES BLUFF RD</t>
  </si>
  <si>
    <t>87509 HAVEN RD</t>
  </si>
  <si>
    <t>87465 ROSES BLUFF RD</t>
  </si>
  <si>
    <t>87596 HAVEN RD</t>
  </si>
  <si>
    <t>87115 BROOKER RD</t>
  </si>
  <si>
    <t>87270 BELL RIVER EST RD</t>
  </si>
  <si>
    <t>GOODBREAD RD</t>
  </si>
  <si>
    <t>76044 QUAIL RIDGE RD</t>
  </si>
  <si>
    <t>86033 MCKENDREE DR</t>
  </si>
  <si>
    <t>463081 SR 200</t>
  </si>
  <si>
    <t>851008 US HWY 17</t>
  </si>
  <si>
    <t>851026 US HWY 17</t>
  </si>
  <si>
    <t>851036 US HWY 17 DR</t>
  </si>
  <si>
    <t>86101 PAGES DAIRY RD</t>
  </si>
  <si>
    <t>86015 EZELL LN</t>
  </si>
  <si>
    <t>86055 EZELL LN</t>
  </si>
  <si>
    <t>86543 PAGES DAIRY RD</t>
  </si>
  <si>
    <t>850914 US HWY 17</t>
  </si>
  <si>
    <t>86102 HICKOX RD</t>
  </si>
  <si>
    <t>86190 PAGES DAIRY RD</t>
  </si>
  <si>
    <t>86013 CHARMED WAY</t>
  </si>
  <si>
    <t>86033 WAYLON ST</t>
  </si>
  <si>
    <t>86001 WAYLON ST</t>
  </si>
  <si>
    <t>WAYLON ST</t>
  </si>
  <si>
    <t>86013 BOBBY DR</t>
  </si>
  <si>
    <t>OFF PAGES DAIRY RD</t>
  </si>
  <si>
    <t>86570 PAGES DAIRY RD</t>
  </si>
  <si>
    <t>PAGES DAIRY RD</t>
  </si>
  <si>
    <t>86223 PAGES DAIRY RD</t>
  </si>
  <si>
    <t>86209 PAGES DAIRY RD</t>
  </si>
  <si>
    <t>86375 WORTHINGTON DR</t>
  </si>
  <si>
    <t>86961 WORTHINGTON DR</t>
  </si>
  <si>
    <t>86842 WORTHINGTON DR</t>
  </si>
  <si>
    <t>86075 FLORIDA AVE</t>
  </si>
  <si>
    <t>86054 OAK ST</t>
  </si>
  <si>
    <t>86067 OAK ST</t>
  </si>
  <si>
    <t>463152 SR 200</t>
  </si>
  <si>
    <t>86078 CLYDE ST</t>
  </si>
  <si>
    <t>86018 CLYDE ST</t>
  </si>
  <si>
    <t>86209 HILL VALLEY AVE</t>
  </si>
  <si>
    <t>86063 HILL VALLEY AVE</t>
  </si>
  <si>
    <t>86112 HILL VALLEY AVE</t>
  </si>
  <si>
    <t>86326 HILL VALLEY AVE</t>
  </si>
  <si>
    <t>86423 JEAN RD</t>
  </si>
  <si>
    <t>86313 JEAN RD</t>
  </si>
  <si>
    <t>86277 JEAN RD</t>
  </si>
  <si>
    <t>86204 JEAN RD</t>
  </si>
  <si>
    <t>86294 JEAN RD</t>
  </si>
  <si>
    <t>86258 TIMBER RIDGE ST</t>
  </si>
  <si>
    <t>86262 YULEE HILLS RD</t>
  </si>
  <si>
    <t>86419 TIMBER RIDGE ST</t>
  </si>
  <si>
    <t>897 YULEE HILLS RD</t>
  </si>
  <si>
    <t>86016 RUSH RD</t>
  </si>
  <si>
    <t>86100 RON NELSON LN</t>
  </si>
  <si>
    <t>86385 HARRY GREEN RD</t>
  </si>
  <si>
    <t>AMELIA ISLAND PKWY</t>
  </si>
  <si>
    <t>5162 FIRST COAST HWY</t>
  </si>
  <si>
    <t>STEWART AV</t>
  </si>
  <si>
    <t>1510 STEWART AVE</t>
  </si>
  <si>
    <t>1428 STEWART AVE</t>
  </si>
  <si>
    <t>1618 STEWART AVE</t>
  </si>
  <si>
    <t>96142 BLACKROCK RD</t>
  </si>
  <si>
    <t>PRINCE DR OFF A1A</t>
  </si>
  <si>
    <t>69 PRINCE DR</t>
  </si>
  <si>
    <t>PRINCE DR</t>
  </si>
  <si>
    <t>96101 NORTH PRINCE DR</t>
  </si>
  <si>
    <t>96079 NORTH PRINCE DR</t>
  </si>
  <si>
    <t>464101 SR 200</t>
  </si>
  <si>
    <t>96053 MT ZION LOOP</t>
  </si>
  <si>
    <t>MT ZION AV</t>
  </si>
  <si>
    <t>96025 ZION CT</t>
  </si>
  <si>
    <t>96466 MT ZION LOOP</t>
  </si>
  <si>
    <t>ZION CIR</t>
  </si>
  <si>
    <t>A1A/ZION CR</t>
  </si>
  <si>
    <t>A1A/ ZION CR</t>
  </si>
  <si>
    <t>BLACKROCK RD</t>
  </si>
  <si>
    <t>96063 BLACKROCK RD</t>
  </si>
  <si>
    <t>AMELIA CONCOURSE</t>
  </si>
  <si>
    <t>463949 SR 200</t>
  </si>
  <si>
    <t>96062 STONEY CREEK PKWY</t>
  </si>
  <si>
    <t>96041 COTTAGE CT</t>
  </si>
  <si>
    <t>96013 COTTAGE CT</t>
  </si>
  <si>
    <t>96022 COTTAGE CT</t>
  </si>
  <si>
    <t>96094 STONEY DR</t>
  </si>
  <si>
    <t>96138 STONEY DR</t>
  </si>
  <si>
    <t>33119 SUNNY PARKE CIR</t>
  </si>
  <si>
    <t>95092 BUCKEYE CT</t>
  </si>
  <si>
    <t>95034 BERMUDA DR</t>
  </si>
  <si>
    <t>95012 SUNFLOWER CT</t>
  </si>
  <si>
    <t>95048 SUGARBERRY CT</t>
  </si>
  <si>
    <t>95040 KESTREL CT</t>
  </si>
  <si>
    <t>94006 HEMLOCK CT</t>
  </si>
  <si>
    <t>94008 HEMLOCK CT</t>
  </si>
  <si>
    <t>94010 HEMLOCK CT</t>
  </si>
  <si>
    <t>94012 HEMLOCK CT</t>
  </si>
  <si>
    <t>94014 HEMLOCK CT</t>
  </si>
  <si>
    <t>94016 HEMLOCK CT</t>
  </si>
  <si>
    <t>94022 HEMLOCK CT</t>
  </si>
  <si>
    <t>94024 HEMLOCK CT</t>
  </si>
  <si>
    <t>94028 HEMLOCK CT</t>
  </si>
  <si>
    <t>94030 HEMLOCK CT</t>
  </si>
  <si>
    <t>942699 OLD NASSAUVILLE RD</t>
  </si>
  <si>
    <t>PARADISE COMMONS</t>
  </si>
  <si>
    <t>23671 BAHAMA PT 1222</t>
  </si>
  <si>
    <t>23583 BAHAMA PT 1524</t>
  </si>
  <si>
    <t>23722 ARRIGO BLVD</t>
  </si>
  <si>
    <t>ARRIGO BLVD</t>
  </si>
  <si>
    <t>ARRIGO BV</t>
  </si>
  <si>
    <t>96029 PARLIAMENT DR</t>
  </si>
  <si>
    <t>95139 RANCH WAY</t>
  </si>
  <si>
    <t>95199 MARC ANTHONY RD</t>
  </si>
  <si>
    <t>85352 AMARYLLIS CT</t>
  </si>
  <si>
    <t>95274 CATALINA DR</t>
  </si>
  <si>
    <t>95323 KAREN WALK</t>
  </si>
  <si>
    <t>95232 BARBARAS PL</t>
  </si>
  <si>
    <t>95260 BARBARAS PL</t>
  </si>
  <si>
    <t>95466 BARBARAS PL</t>
  </si>
  <si>
    <t>95272 KAREN WALK</t>
  </si>
  <si>
    <t>95587 LEO DR</t>
  </si>
  <si>
    <t>95304 LEO DR</t>
  </si>
  <si>
    <t>95160 LEO DR</t>
  </si>
  <si>
    <t>95118 LOUISE CT</t>
  </si>
  <si>
    <t>95135 WILDWOOD CIR</t>
  </si>
  <si>
    <t>95025 GREENBERRY RD</t>
  </si>
  <si>
    <t>95066 JUSTIN CT</t>
  </si>
  <si>
    <t>JUSTIN CT</t>
  </si>
  <si>
    <t>95320 PLUM LOOP</t>
  </si>
  <si>
    <t>95398 PLUM LOOP</t>
  </si>
  <si>
    <t>95083 BLUE LN</t>
  </si>
  <si>
    <t>95054 ORIOLE ST</t>
  </si>
  <si>
    <t>HENDRICKS RD</t>
  </si>
  <si>
    <t>95124 BROOKHILL PL</t>
  </si>
  <si>
    <t>95276 AMBERWOOD LN</t>
  </si>
  <si>
    <t>95129 BIG OAK AVE</t>
  </si>
  <si>
    <t>BIG OAK AV</t>
  </si>
  <si>
    <t>95027 PETUNIA CT</t>
  </si>
  <si>
    <t>95003 PETUNIA CT</t>
  </si>
  <si>
    <t>95184 BIG OAK AVE</t>
  </si>
  <si>
    <t>95024 DENISE ST</t>
  </si>
  <si>
    <t>95177 WILDER BLVD</t>
  </si>
  <si>
    <t>941046 OLD NASSAUVILLE RD</t>
  </si>
  <si>
    <t>WILDER RD</t>
  </si>
  <si>
    <t>95085 WILDER BV</t>
  </si>
  <si>
    <t>95133 WILDER BLVD</t>
  </si>
  <si>
    <t>WILDER PL</t>
  </si>
  <si>
    <t>85581 LONNIE CREWS RD</t>
  </si>
  <si>
    <t>95379 DOUGLAS RD</t>
  </si>
  <si>
    <t>85044 CREWS RD</t>
  </si>
  <si>
    <t>95525 DOUGLAS RD</t>
  </si>
  <si>
    <t>95003 ACORN LN</t>
  </si>
  <si>
    <t>85072 PATRICIA CT</t>
  </si>
  <si>
    <t>CREWS RD</t>
  </si>
  <si>
    <t>85142 CREWS RD</t>
  </si>
  <si>
    <t>85551 LONNIE CREWS RD</t>
  </si>
  <si>
    <t>85042 PATRICIA CT</t>
  </si>
  <si>
    <t>85086 PATRICIA CT</t>
  </si>
  <si>
    <t>85072 CREWS RD</t>
  </si>
  <si>
    <t>95206 KAREN WALK</t>
  </si>
  <si>
    <t>95180 KAREN WALK</t>
  </si>
  <si>
    <t>95154 KAREN WALK</t>
  </si>
  <si>
    <t>474639 SR 200</t>
  </si>
  <si>
    <t>96144 MARSH LAKES DR</t>
  </si>
  <si>
    <t>96121 TUSCANY WAY</t>
  </si>
  <si>
    <t>96122 TUSCANY WAY</t>
  </si>
  <si>
    <t>96123 TUSCANY WAY</t>
  </si>
  <si>
    <t>96124 TUSCANY WAY</t>
  </si>
  <si>
    <t>96131 TUSCANY WAY</t>
  </si>
  <si>
    <t>96132 TUSCANY WAY</t>
  </si>
  <si>
    <t>96133 TUSCANY WAY</t>
  </si>
  <si>
    <t>96134 TUSCANY WAY</t>
  </si>
  <si>
    <t>96141 TUSCANY WAY</t>
  </si>
  <si>
    <t>96142 TUSCANY WAY</t>
  </si>
  <si>
    <t>96143 TUSCANY WAY</t>
  </si>
  <si>
    <t>96144 TUSCANY WAY</t>
  </si>
  <si>
    <t>96221 TUSCANY WAY</t>
  </si>
  <si>
    <t>96222 TUSCANY WAY</t>
  </si>
  <si>
    <t>96223 TUSCANY WAY</t>
  </si>
  <si>
    <t>96224 TUSCANY WAY</t>
  </si>
  <si>
    <t>96231 TUSCANY WAY</t>
  </si>
  <si>
    <t>96232 TUSCANY WAY</t>
  </si>
  <si>
    <t>96233 TUSCANY WAY</t>
  </si>
  <si>
    <t>96234 TUSCANY WAY</t>
  </si>
  <si>
    <t>96241 TUSCANY WAY</t>
  </si>
  <si>
    <t>96242 TUSCANY WAY</t>
  </si>
  <si>
    <t>96243 TUSCANY WAY</t>
  </si>
  <si>
    <t>96244 TUSCANY WAY</t>
  </si>
  <si>
    <t>96321 TUSCANY WAY</t>
  </si>
  <si>
    <t>96322 TUSCANY WAY</t>
  </si>
  <si>
    <t>96323 TUSCANY WAY</t>
  </si>
  <si>
    <t>96324 TUSCANY WAY</t>
  </si>
  <si>
    <t>96331 TUSCANY WAY</t>
  </si>
  <si>
    <t>96332 TUSCANY WAY</t>
  </si>
  <si>
    <t>96333 TUSCANY WAY</t>
  </si>
  <si>
    <t>96334 TUSCANY WAY</t>
  </si>
  <si>
    <t>96341 TUSCANY WAY</t>
  </si>
  <si>
    <t>96342 TUSCANY WAY</t>
  </si>
  <si>
    <t>96343 TUSCANY WAY</t>
  </si>
  <si>
    <t>96344 TUSCANY WAY</t>
  </si>
  <si>
    <t>95158 VILLAGE DR</t>
  </si>
  <si>
    <t>95287 VILLAGE DR</t>
  </si>
  <si>
    <t>LIMPKIN LN</t>
  </si>
  <si>
    <t>PINEY ISLAND DR</t>
  </si>
  <si>
    <t>96044 PINEY ISLAND DR</t>
  </si>
  <si>
    <t>96034 PINEY ISLAND DR</t>
  </si>
  <si>
    <t>91006 FIDDLER DR</t>
  </si>
  <si>
    <t>CRANE DR</t>
  </si>
  <si>
    <t>96067 BRADY POINT RD</t>
  </si>
  <si>
    <t>96073 BRADY POINT RD</t>
  </si>
  <si>
    <t>96187 BRADY POINT RD</t>
  </si>
  <si>
    <t>ONEIL SCOTT RD</t>
  </si>
  <si>
    <t>BARNWELL RD</t>
  </si>
  <si>
    <t>95102 BARNWELL RD</t>
  </si>
  <si>
    <t>96060 JASON WAY</t>
  </si>
  <si>
    <t>ONEIL-SCOTT RD</t>
  </si>
  <si>
    <t>96302 ONEIL-SCOTT RD</t>
  </si>
  <si>
    <t>96101 LONNIES LN</t>
  </si>
  <si>
    <t>96059 LONNIES LN</t>
  </si>
  <si>
    <t>96216 ONEIL-SCOTT RD</t>
  </si>
  <si>
    <t>96299 ONEIL-SCOTT RD</t>
  </si>
  <si>
    <t>96275 ONEIL-SCOTT RD</t>
  </si>
  <si>
    <t>BARNWELL CIR</t>
  </si>
  <si>
    <t>OFF BARNWELL RD</t>
  </si>
  <si>
    <t>L S MORRISON DR</t>
  </si>
  <si>
    <t>96179 HARDY ALLEN RD</t>
  </si>
  <si>
    <t>95096 PALMETTO TRL</t>
  </si>
  <si>
    <t>96568 CALHOUN RD</t>
  </si>
  <si>
    <t>LITTLEBERRY LN</t>
  </si>
  <si>
    <t>96044 LITTLEBERRY LN</t>
  </si>
  <si>
    <t>FRANK WARD RD</t>
  </si>
  <si>
    <t>95082 FRANK WARD RD</t>
  </si>
  <si>
    <t>TAMMY TL</t>
  </si>
  <si>
    <t>95098 FRANK WARD RD</t>
  </si>
  <si>
    <t>95184 FLATWOODS TL</t>
  </si>
  <si>
    <t>95184 FLATWOODS TRL</t>
  </si>
  <si>
    <t>OFF FRANK WARD RD</t>
  </si>
  <si>
    <t>95366 ARBOR LN</t>
  </si>
  <si>
    <t>941490 OLD NASSAUVILLE RD</t>
  </si>
  <si>
    <t>95083 STINGRAY LN</t>
  </si>
  <si>
    <t>95143 ELLIS LANDING RD</t>
  </si>
  <si>
    <t>95084 GERALD CIR</t>
  </si>
  <si>
    <t>95221 GERALD CIR</t>
  </si>
  <si>
    <t>ELLIS LANDING RD</t>
  </si>
  <si>
    <t>95458 ALLIGATOR CREEK RD</t>
  </si>
  <si>
    <t>95145 ARBOR LN</t>
  </si>
  <si>
    <t>95020 LADYFISH LN</t>
  </si>
  <si>
    <t>1670 SR 107-A</t>
  </si>
  <si>
    <t>95149 RAINBOW ACRES RD</t>
  </si>
  <si>
    <t>95237 RAINBOW ACRES RD</t>
  </si>
  <si>
    <t>95379 ALLIGATOR CREEK RD</t>
  </si>
  <si>
    <t>95002 CANOE LN</t>
  </si>
  <si>
    <t>OFF SR 107</t>
  </si>
  <si>
    <t>940261 OLD NASSAUVILLE RD</t>
  </si>
  <si>
    <t>95050 ALBERT WAY</t>
  </si>
  <si>
    <t>940272 OLD NASSAUVILLE RD</t>
  </si>
  <si>
    <t>WINTERBERRY AV</t>
  </si>
  <si>
    <t>940496 OLD NASSAUVILLE RD</t>
  </si>
  <si>
    <t>94061 DUCK LAKE DR</t>
  </si>
  <si>
    <t>94146 DUCK LAKE DR</t>
  </si>
  <si>
    <t>94204 DUCK LAKE DR</t>
  </si>
  <si>
    <t>94654 DUCK LAKE DR</t>
  </si>
  <si>
    <t>DUCK LAKE DR</t>
  </si>
  <si>
    <t>94070 WINTERBERRY AVE</t>
  </si>
  <si>
    <t>CHRISTOPHER LN</t>
  </si>
  <si>
    <t>94390 DUCK LAKE DR</t>
  </si>
  <si>
    <t>PALM CR</t>
  </si>
  <si>
    <t>94245 PALM CIR</t>
  </si>
  <si>
    <t>85766 OWENS RD</t>
  </si>
  <si>
    <t>85700 OWENS RD</t>
  </si>
  <si>
    <t>940732 OLD NASSAUVILLE RD</t>
  </si>
  <si>
    <t>95297 SANTA JUANA RD</t>
  </si>
  <si>
    <t>95363 SANTA JUANA RD</t>
  </si>
  <si>
    <t>95364 CLEARWATER RD</t>
  </si>
  <si>
    <t>95190 CLEARWATER RD</t>
  </si>
  <si>
    <t>95096 MOBLEY HEIGHTS RD</t>
  </si>
  <si>
    <t>95633 SPRINGHILL RD</t>
  </si>
  <si>
    <t>940847 OLD NASSAUVILLE RD</t>
  </si>
  <si>
    <t>940917 OLD NASSAUVILLE RD</t>
  </si>
  <si>
    <t>95282 SANTA JUANA RD</t>
  </si>
  <si>
    <t>85735 LONNIE CREWS RD</t>
  </si>
  <si>
    <t>85795 OWENS RD</t>
  </si>
  <si>
    <t>95147 MOBLEY HEIGHTS RD</t>
  </si>
  <si>
    <t>95187 MOBLEY HEIGHTS RD</t>
  </si>
  <si>
    <t>95077 CAROLINE WAY</t>
  </si>
  <si>
    <t>95188 CAROLINE WAY</t>
  </si>
  <si>
    <t>95195 BOBCAT LN</t>
  </si>
  <si>
    <t>96008 WADES PL</t>
  </si>
  <si>
    <t>OFF AMELIA RD</t>
  </si>
  <si>
    <t>OFF CLEMENTS RD</t>
  </si>
  <si>
    <t>2178 SHELL COVE CR</t>
  </si>
  <si>
    <t>2142 SHELL COVE CR</t>
  </si>
  <si>
    <t>2138 SHELL COVE CR</t>
  </si>
  <si>
    <t>2110 SHELL COVE CR</t>
  </si>
  <si>
    <t>2106 SHELL COVE CR</t>
  </si>
  <si>
    <t>2102 SHELL COVE CR</t>
  </si>
  <si>
    <t>2101 SHELL COVE CR</t>
  </si>
  <si>
    <t>2123 SHELL COVE CR</t>
  </si>
  <si>
    <t>96593 COMMODORE POINT DR</t>
  </si>
  <si>
    <t>96080 STONEY GLEN CT</t>
  </si>
  <si>
    <t>95962 GRAYLON DR</t>
  </si>
  <si>
    <t>95974 GRAYLON DR</t>
  </si>
  <si>
    <t>95986 GRAYLON DR</t>
  </si>
  <si>
    <t>97597 ALBATROSS DR</t>
  </si>
  <si>
    <t>97612 ALBATROSS DR</t>
  </si>
  <si>
    <t>97654 ALBATROSS DR</t>
  </si>
  <si>
    <t>97660 ALBATROSS DR</t>
  </si>
  <si>
    <t>97672 ALBATROSS DR</t>
  </si>
  <si>
    <t>97708 ALBATROSS DR</t>
  </si>
  <si>
    <t>97756 ALBATROSS DR</t>
  </si>
  <si>
    <t>97717 ALBATROSS DR</t>
  </si>
  <si>
    <t>97689 ALBATROSS DR</t>
  </si>
  <si>
    <t>97681 ALBATROSS DR</t>
  </si>
  <si>
    <t>97669 ALBATROSS DR</t>
  </si>
  <si>
    <t>96060 BREEZEWAY CT</t>
  </si>
  <si>
    <t>96085 BREEZEWAY CT</t>
  </si>
  <si>
    <t>96079 BREEZEWAY CT</t>
  </si>
  <si>
    <t>96063 BREEZEWAY CT</t>
  </si>
  <si>
    <t>96275 YAHTZEE LN</t>
  </si>
  <si>
    <t>YAHTZEE RD</t>
  </si>
  <si>
    <t>96310 BLACKROCK RD</t>
  </si>
  <si>
    <t>96074 YAHTZEE LN</t>
  </si>
  <si>
    <t>96311 BLACKROCK RD</t>
  </si>
  <si>
    <t>96019 DURDEN RD</t>
  </si>
  <si>
    <t>96181 DURDEN RD</t>
  </si>
  <si>
    <t>96223 PIRATES BLUFF RD</t>
  </si>
  <si>
    <t>96166 PIRATES BLUFF RD</t>
  </si>
  <si>
    <t>GRANDVIEW MNR</t>
  </si>
  <si>
    <t>LENTS RD</t>
  </si>
  <si>
    <t>28820 GRANDVIEW MNR</t>
  </si>
  <si>
    <t>29770 SOUTHERN HERITAGE PL</t>
  </si>
  <si>
    <t>28886 GRANDVIEW MNR</t>
  </si>
  <si>
    <t>28900 GRANDVIEW MNR</t>
  </si>
  <si>
    <t>28920 GRANDVIEW MNR</t>
  </si>
  <si>
    <t>28968 GRANDVIEW MNR</t>
  </si>
  <si>
    <t>28990 GRANDVIEW MNR</t>
  </si>
  <si>
    <t>29114 GRANDVIEW MNR</t>
  </si>
  <si>
    <t>29184 GRANDVIEW MNR</t>
  </si>
  <si>
    <t>29212 GRANDVIEW MNR</t>
  </si>
  <si>
    <t>29226 GRANDVIEW MNR</t>
  </si>
  <si>
    <t>29242 GRANDVIEW MNR</t>
  </si>
  <si>
    <t>29258 GRANDVIEW MNR</t>
  </si>
  <si>
    <t>29272 GRANDVIEW MNR</t>
  </si>
  <si>
    <t>28132 GRANDVIEW MNR</t>
  </si>
  <si>
    <t>28376 GRANDVIEW MNR</t>
  </si>
  <si>
    <t>28424 GRANDVIEW MNR</t>
  </si>
  <si>
    <t>28466 GRANDVIEW MNR</t>
  </si>
  <si>
    <t>28341 GRANDVIEW MNR</t>
  </si>
  <si>
    <t>29263 GRANDVIEW MNR</t>
  </si>
  <si>
    <t>29223 GRANDVIEW MNR</t>
  </si>
  <si>
    <t>29133 GRANDVIEW MNR</t>
  </si>
  <si>
    <t>29103 GRANDVIEW MNR</t>
  </si>
  <si>
    <t>29003 GRANDVIEW MNR</t>
  </si>
  <si>
    <t>28935 GRANDVIEW MNR</t>
  </si>
  <si>
    <t>28919 GRANDVIEW MNR</t>
  </si>
  <si>
    <t>28024 VIEUX CARRE</t>
  </si>
  <si>
    <t>28060 VIEUX CARRE</t>
  </si>
  <si>
    <t>28282 VIEUX CARRE</t>
  </si>
  <si>
    <t>28302 VIEUX CARRE</t>
  </si>
  <si>
    <t>28326 VIEUX CARRE</t>
  </si>
  <si>
    <t>28354 VIEUX CARRE</t>
  </si>
  <si>
    <t>28442 VIEUX CARRE</t>
  </si>
  <si>
    <t>28468 VIEUX CARRE</t>
  </si>
  <si>
    <t>VIEUX CARRE</t>
  </si>
  <si>
    <t>28576 VIEUX CARRE</t>
  </si>
  <si>
    <t>28634 VIEUX CARRE</t>
  </si>
  <si>
    <t>28872 VIEUX CARRE</t>
  </si>
  <si>
    <t>28936 VIEUX CARRE</t>
  </si>
  <si>
    <t>BELLEVILLE LN</t>
  </si>
  <si>
    <t>97205 BELLEVILLE LN</t>
  </si>
  <si>
    <t>2225 CHESTER RD</t>
  </si>
  <si>
    <t>97590 CHESTER RIVER RD</t>
  </si>
  <si>
    <t>CHESTER RIVER RD</t>
  </si>
  <si>
    <t>97573 CHESTER RIVER RD</t>
  </si>
  <si>
    <t>LOVERS LN</t>
  </si>
  <si>
    <t>96837 BLACKROCK RD</t>
  </si>
  <si>
    <t>96797 BLACKROCK RD</t>
  </si>
  <si>
    <t>96785 BLACKROCK RD</t>
  </si>
  <si>
    <t>PO FOLKS WAY</t>
  </si>
  <si>
    <t>2142 CHESTER RD</t>
  </si>
  <si>
    <t>97059 MITCHELL RD</t>
  </si>
  <si>
    <t>BELL LAGOON DR</t>
  </si>
  <si>
    <t>88101 MAYBOURNE RD</t>
  </si>
  <si>
    <t>97081 MORGANS WAY</t>
  </si>
  <si>
    <t>LAFFITES WAY</t>
  </si>
  <si>
    <t>97441 PIRATES POINT RD</t>
  </si>
  <si>
    <t>97253 PIRATES POINT RD</t>
  </si>
  <si>
    <t>97562 PIRATES POINT RD</t>
  </si>
  <si>
    <t>97552 PIRATES POINT RD</t>
  </si>
  <si>
    <t>97524 PIRATES POINT RD</t>
  </si>
  <si>
    <t>97352 PIRATES POINT RD</t>
  </si>
  <si>
    <t>PIRATES POINT RD</t>
  </si>
  <si>
    <t>97528 PIRATES WAY</t>
  </si>
  <si>
    <t>97376 PIRATES WAY</t>
  </si>
  <si>
    <t>97358 PIRATES WAY</t>
  </si>
  <si>
    <t>97253 CARAVEL TRL</t>
  </si>
  <si>
    <t>97174 CUTLASS WAY</t>
  </si>
  <si>
    <t>96650 CHESTER RD</t>
  </si>
  <si>
    <t>96633 CHESTER RD</t>
  </si>
  <si>
    <t>96730 BLACKROCK RD</t>
  </si>
  <si>
    <t>97343 AMY DR</t>
  </si>
  <si>
    <t>97326 AMY DR</t>
  </si>
  <si>
    <t>OFF OPAL AV</t>
  </si>
  <si>
    <t>96278 CAPTAINS POINTE RD</t>
  </si>
  <si>
    <t>96203 MARSH HEN RD</t>
  </si>
  <si>
    <t>96082 PARK PL</t>
  </si>
  <si>
    <t>96090 PARK PL</t>
  </si>
  <si>
    <t>96033 HIDDEN MARSH LN</t>
  </si>
  <si>
    <t>95008 SEA HAWK PL</t>
  </si>
  <si>
    <t>96205 HIGH POINTE DR</t>
  </si>
  <si>
    <t>95345 BARNWELL RD</t>
  </si>
  <si>
    <t>BAY VIEW DR</t>
  </si>
  <si>
    <t>96001 BAY VIEW DR</t>
  </si>
  <si>
    <t>97096 MILL POND LN</t>
  </si>
  <si>
    <t>96412 MARSH HEN RD</t>
  </si>
  <si>
    <t>96618 SOAP CREEK DR</t>
  </si>
  <si>
    <t>97160 GLEN ST</t>
  </si>
  <si>
    <t>SWAMP FEVER LN</t>
  </si>
  <si>
    <t>98234 SWAMP FEVER LN</t>
  </si>
  <si>
    <t>95996 CONNER LN</t>
  </si>
  <si>
    <t>96080 CONNER LN</t>
  </si>
  <si>
    <t>95988 CONNER LN</t>
  </si>
  <si>
    <t>96215 MARANATHA RD</t>
  </si>
  <si>
    <t>96245 CONFEDERATE OAKS DR</t>
  </si>
  <si>
    <t>FREEMAN RD</t>
  </si>
  <si>
    <t>96510 BLACKROCK RD</t>
  </si>
  <si>
    <t>96349 SOUTHERN LILY DR</t>
  </si>
  <si>
    <t>96413 GRANITE TR</t>
  </si>
  <si>
    <t>96381 GRANITE TR</t>
  </si>
  <si>
    <t>96365 GRANITE TR</t>
  </si>
  <si>
    <t>96357 GRANITE TR</t>
  </si>
  <si>
    <t>96301 GRANITE TR</t>
  </si>
  <si>
    <t>96304 GRANITE TR</t>
  </si>
  <si>
    <t>96312 GRANITE TR</t>
  </si>
  <si>
    <t>96320 GRANITE TR</t>
  </si>
  <si>
    <t>96328 GRANITE TR</t>
  </si>
  <si>
    <t>96336 GRANITE TR</t>
  </si>
  <si>
    <t>96182 GLENWOOD RD</t>
  </si>
  <si>
    <t>1021 FLETCHER AVE N</t>
  </si>
  <si>
    <t>115 MARSH CREEK RD</t>
  </si>
  <si>
    <t>403 BEACHSIDE PL</t>
  </si>
  <si>
    <t>421 BEACHSIDE PL</t>
  </si>
  <si>
    <t>3030 SEA MARSH RD</t>
  </si>
  <si>
    <t>3060 SEA MARSH RD</t>
  </si>
  <si>
    <t>3211 SEA MARSH RD</t>
  </si>
  <si>
    <t>1016 CAPTAINS COURT DR</t>
  </si>
  <si>
    <t>1022 CAPTAINS COURT DR</t>
  </si>
  <si>
    <t>2109 BEACH WOOD RD</t>
  </si>
  <si>
    <t>317 SANDCASTLES CT</t>
  </si>
  <si>
    <t>BEACH WALKER RD</t>
  </si>
  <si>
    <t>1602 SEA DUNES PL</t>
  </si>
  <si>
    <t>116 BONNIEVIEW RD</t>
  </si>
  <si>
    <t>8030 FIRST COAST HWY 1-C</t>
  </si>
  <si>
    <t>4800 AMELIA ISLAND PKWY A-113</t>
  </si>
  <si>
    <t>4800 AMELIA ISLAND PKWY A-114</t>
  </si>
  <si>
    <t>5472 GREGG ST</t>
  </si>
  <si>
    <t>5487 GREGG ST</t>
  </si>
  <si>
    <t>5443 GREGG ST</t>
  </si>
  <si>
    <t>1827 LEWIS ST</t>
  </si>
  <si>
    <t>WALDRON ST</t>
  </si>
  <si>
    <t>5445 JAMES ST</t>
  </si>
  <si>
    <t>ERVIN ST</t>
  </si>
  <si>
    <t>5442 ERVIN ST</t>
  </si>
  <si>
    <t>1815 LEWIS ST</t>
  </si>
  <si>
    <t>LEWIS ST</t>
  </si>
  <si>
    <t>LEE ST</t>
  </si>
  <si>
    <t>LEONARD ST</t>
  </si>
  <si>
    <t>1705 LEWIS ST</t>
  </si>
  <si>
    <t>MARY AV</t>
  </si>
  <si>
    <t>5437 LEONARD ST</t>
  </si>
  <si>
    <t>1713 LEONARD ST</t>
  </si>
  <si>
    <t>GREGG ST</t>
  </si>
  <si>
    <t>5537 GREGG ST</t>
  </si>
  <si>
    <t>5553 GREGG ST</t>
  </si>
  <si>
    <t>1736 LEWIS ST</t>
  </si>
  <si>
    <t>1748 LEWIS ST</t>
  </si>
  <si>
    <t>1720 LEWIS ST</t>
  </si>
  <si>
    <t>1827 8TH ST S</t>
  </si>
  <si>
    <t>9574 HILDRETH LN</t>
  </si>
  <si>
    <t>5021 KAREN ST</t>
  </si>
  <si>
    <t>779 ADAMS RD</t>
  </si>
  <si>
    <t>847 CASHEN DR</t>
  </si>
  <si>
    <t>2018 CASHEN WOOD DR</t>
  </si>
  <si>
    <t>2361 CASHEN WOOD DR</t>
  </si>
  <si>
    <t>4749 ST MARC CT</t>
  </si>
  <si>
    <t>4762 ST MARC CT</t>
  </si>
  <si>
    <t>4814 WESTWIND CT</t>
  </si>
  <si>
    <t>105 DRURY RD</t>
  </si>
  <si>
    <t>1889 DRURY RD</t>
  </si>
  <si>
    <t>IAN DR</t>
  </si>
  <si>
    <t>1521 IAN DR</t>
  </si>
  <si>
    <t>1447 HOLLY DR</t>
  </si>
  <si>
    <t>5332 FLORENCE POINT DR</t>
  </si>
  <si>
    <t>961687 GATEWAY BLVD 201A</t>
  </si>
  <si>
    <t>961687 GATEWAY BLVD 201H</t>
  </si>
  <si>
    <t>AVERY RD</t>
  </si>
  <si>
    <t>1477 AVERY RD</t>
  </si>
  <si>
    <t>1450 AVERY RD</t>
  </si>
  <si>
    <t>95024 BARCLAY PL 3B</t>
  </si>
  <si>
    <t>2622 BAILEY RD</t>
  </si>
  <si>
    <t>1726 BLUE HERON LN</t>
  </si>
  <si>
    <t>1711 BLUE HERON LN</t>
  </si>
  <si>
    <t>732 KENNETH CT</t>
  </si>
  <si>
    <t>W PETERS RD</t>
  </si>
  <si>
    <t>1940 SYCAMORE LN</t>
  </si>
  <si>
    <t>515 J I TAYLOR CT</t>
  </si>
  <si>
    <t>FIRST COAST HWY</t>
  </si>
  <si>
    <t>2327 AMELIA RD</t>
  </si>
  <si>
    <t>2311 AMELIA RD</t>
  </si>
  <si>
    <t>1954 CLINCH DR</t>
  </si>
  <si>
    <t>769 MOURNING DOVE LN</t>
  </si>
  <si>
    <t>1963 OAK DR</t>
  </si>
  <si>
    <t>1888 PINE DR</t>
  </si>
  <si>
    <t>1893 PALM DR</t>
  </si>
  <si>
    <t>749 WAX WING LN</t>
  </si>
  <si>
    <t>761 WAX WING LN</t>
  </si>
  <si>
    <t>773 WAX WING LN</t>
  </si>
  <si>
    <t>95580 BURNEY RD</t>
  </si>
  <si>
    <t>2117 OAK BLUFF CT</t>
  </si>
  <si>
    <t>2950 RIVERBEND WALK</t>
  </si>
  <si>
    <t>2946 RIVERBEND WALK</t>
  </si>
  <si>
    <t>2942 RIVERBEND WALK</t>
  </si>
  <si>
    <t>2938 RIVERBEND WALK</t>
  </si>
  <si>
    <t>2934 RIVERBEND WALK</t>
  </si>
  <si>
    <t>2922 RIVERBEND WALK</t>
  </si>
  <si>
    <t>2918 RIVERBEND WALK</t>
  </si>
  <si>
    <t>2914 RIVERBEND WALK</t>
  </si>
  <si>
    <t>2910 RIVERBEND WALK</t>
  </si>
  <si>
    <t>2906 RIVERBEND WALK</t>
  </si>
  <si>
    <t>2901 RIVERBEND WALK</t>
  </si>
  <si>
    <t>2905 RIVERBEND WALK</t>
  </si>
  <si>
    <t>2909 RIVERBEND WALK</t>
  </si>
  <si>
    <t>2913 RIVERBEND WALK</t>
  </si>
  <si>
    <t>2917 RIVERBEND WALK</t>
  </si>
  <si>
    <t>2921 RIVERBEND WALK</t>
  </si>
  <si>
    <t>2925 RIVERBEND WALK</t>
  </si>
  <si>
    <t>2929 RIVERBEND WALK</t>
  </si>
  <si>
    <t>2933 RIVERBEND WALK</t>
  </si>
  <si>
    <t>2937 RIVERBEND WALK</t>
  </si>
  <si>
    <t>2945 RIVERBEND WALK</t>
  </si>
  <si>
    <t>2949 RIVERBEND WALK</t>
  </si>
  <si>
    <t>2953 RIVERBEND WALK</t>
  </si>
  <si>
    <t>2961 RIVERBEND WALK</t>
  </si>
  <si>
    <t>2965 RIVERBEND WALK</t>
  </si>
  <si>
    <t>2969 RIVERBEND WALK</t>
  </si>
  <si>
    <t>2980 RIVERBEND WALK</t>
  </si>
  <si>
    <t>3030 AMELIA RD</t>
  </si>
  <si>
    <t>2863 SEMINOLE AV</t>
  </si>
  <si>
    <t>AMELIA RD</t>
  </si>
  <si>
    <t>3017 AMELIA RD</t>
  </si>
  <si>
    <t>3021 AMELIA RD</t>
  </si>
  <si>
    <t>2634 MIDWAY RD</t>
  </si>
  <si>
    <t>2619 MIDWAY RD</t>
  </si>
  <si>
    <t>2840 SEA GRAPE NORTH DR</t>
  </si>
  <si>
    <t>1638 OCEAN FOREST DR</t>
  </si>
  <si>
    <t>PLANTATION OAKS LN</t>
  </si>
  <si>
    <t>2040 RAYON RD</t>
  </si>
  <si>
    <t>ROWAN OAK</t>
  </si>
  <si>
    <t>195 ROWAN OAK PL</t>
  </si>
  <si>
    <t>2195 SADLER RD</t>
  </si>
  <si>
    <t>2728 SADLER RD</t>
  </si>
  <si>
    <t>SADLER RD</t>
  </si>
  <si>
    <t>1467 ROBIN HOOD DR</t>
  </si>
  <si>
    <t>5211 S FLETCHER AV 200</t>
  </si>
  <si>
    <t>5211 S FLETCHER AV 201</t>
  </si>
  <si>
    <t>5211 S FLETCHER AV 202</t>
  </si>
  <si>
    <t>5211 S FLETCHER AV 203</t>
  </si>
  <si>
    <t>2633 AMELIA RD</t>
  </si>
  <si>
    <t>96171 OCEAN BREEZE DR</t>
  </si>
  <si>
    <t>96119 OCEAN BREEZE DR</t>
  </si>
  <si>
    <t>MANUCY RD</t>
  </si>
  <si>
    <t>4820 FIRST COAST HWY</t>
  </si>
  <si>
    <t>PHILIPS MANOR PL</t>
  </si>
  <si>
    <t>FIRST COAST HY</t>
  </si>
  <si>
    <t>4856 WHY RD</t>
  </si>
  <si>
    <t>CLINCH DR</t>
  </si>
  <si>
    <t>762 GEIGER RD</t>
  </si>
  <si>
    <t>1862 CLINCH DR</t>
  </si>
  <si>
    <t>1982 BOLES CIR</t>
  </si>
  <si>
    <t>1601 LEWIS ST</t>
  </si>
  <si>
    <t>2954 TIDEWATER ST</t>
  </si>
  <si>
    <t>539 SUNSET RD</t>
  </si>
  <si>
    <t>540 SUNSET RD</t>
  </si>
  <si>
    <t>CARLTON DUNES DR</t>
  </si>
  <si>
    <t>95030 CAPTAINS WAY</t>
  </si>
  <si>
    <t>1857 OCEAN VILLAGE PL</t>
  </si>
  <si>
    <t>5010 SUMMER BEACH BLVD 204</t>
  </si>
  <si>
    <t>5010 SUMMER BEACH BLVD 211</t>
  </si>
  <si>
    <t>568 SPANISH WAY W</t>
  </si>
  <si>
    <t>570 SANTA MARIA DR</t>
  </si>
  <si>
    <t>3240 S FLETCHER AV 217</t>
  </si>
  <si>
    <t>3240 S FLETCHER AV 219</t>
  </si>
  <si>
    <t>3240 S FLETCHER AV 223</t>
  </si>
  <si>
    <t>3240 S FLETCHER AV 669</t>
  </si>
  <si>
    <t>2383 SHANNON RD</t>
  </si>
  <si>
    <t>2432 LYNNDALE RD</t>
  </si>
  <si>
    <t>2416 LYNNDALE RD</t>
  </si>
  <si>
    <t>2887 JAMESTOWN RD</t>
  </si>
  <si>
    <t>2385 JAMESTOWN RD</t>
  </si>
  <si>
    <t>31 FLETCHER AVE S</t>
  </si>
  <si>
    <t>1416 PARK AV 101</t>
  </si>
  <si>
    <t>1416 PARK AV 102</t>
  </si>
  <si>
    <t>1416 PARK AV 201</t>
  </si>
  <si>
    <t>1416 PARK AV 202</t>
  </si>
  <si>
    <t>1880 S 14TH ST 101</t>
  </si>
  <si>
    <t>1880 S 14TH ST 102</t>
  </si>
  <si>
    <t>1880 S 14TH ST 103</t>
  </si>
  <si>
    <t>3350 S FLETCHER AV 2K</t>
  </si>
  <si>
    <t>3350 S FLETCHER AV 2L</t>
  </si>
  <si>
    <t>3350 S FLETCHER AV 3B</t>
  </si>
  <si>
    <t>3350 S FLETCHER AV 5L</t>
  </si>
  <si>
    <t>3350 S FLETCHER AV 7J</t>
  </si>
  <si>
    <t>1060 FLETCHER AVE S</t>
  </si>
  <si>
    <t>2002 HIGHLAND ST</t>
  </si>
  <si>
    <t>2022 ALACHUA ST</t>
  </si>
  <si>
    <t>1624 HIGHLAND ST</t>
  </si>
  <si>
    <t>1601 ALACHUA ST</t>
  </si>
  <si>
    <t>2377 FLETCHER AVE S</t>
  </si>
  <si>
    <t>2700 FLETCHER AVE S</t>
  </si>
  <si>
    <t>FLETCHER AVE S</t>
  </si>
  <si>
    <t>2453 1ST AV</t>
  </si>
  <si>
    <t>1920 BEECH ST</t>
  </si>
  <si>
    <t>631 TARPON AV 6312</t>
  </si>
  <si>
    <t>2811 ATLANTIC AV 101</t>
  </si>
  <si>
    <t>1123 FLETCHER AVE N</t>
  </si>
  <si>
    <t>1125 FLETCHER AVE N</t>
  </si>
  <si>
    <t>512 STANLEY DR</t>
  </si>
  <si>
    <t>508 STANLEY DR</t>
  </si>
  <si>
    <t>1809 HIGHLAND DR</t>
  </si>
  <si>
    <t>2643 FOREST RIDGE DR</t>
  </si>
  <si>
    <t>2742 FOREST RIDGE DR</t>
  </si>
  <si>
    <t>2701 FOREST RIDGE DR</t>
  </si>
  <si>
    <t>729 OCEAN AV</t>
  </si>
  <si>
    <t>625 OCEAN AVE</t>
  </si>
  <si>
    <t>626 N FLETCHER AV</t>
  </si>
  <si>
    <t>827 FLETCHER AVE N</t>
  </si>
  <si>
    <t>731 FLETCHER AVE N</t>
  </si>
  <si>
    <t>725 FLETCHER AVE N U&amp;D</t>
  </si>
  <si>
    <t>432 TARPON AVE B</t>
  </si>
  <si>
    <t>2180 FLETCHER AVE S</t>
  </si>
  <si>
    <t>2976 1ST AV A</t>
  </si>
  <si>
    <t>1ST AV</t>
  </si>
  <si>
    <t>1035 ISLE OF PALMS LN</t>
  </si>
  <si>
    <t>2328 SADLER RD 7-E</t>
  </si>
  <si>
    <t>2202 WILL HARDEE RD</t>
  </si>
  <si>
    <t>2232 WILL HARDEE RD</t>
  </si>
  <si>
    <t>2133 CANTERBURY LN</t>
  </si>
  <si>
    <t>1482 FLETCHER AVE S</t>
  </si>
  <si>
    <t>1116 NATURES WALK DR B</t>
  </si>
  <si>
    <t>1131 NATURES WALK CT B</t>
  </si>
  <si>
    <t>2072 NATURES LN A</t>
  </si>
  <si>
    <t>33 OAK GROVE PL</t>
  </si>
  <si>
    <t>301 16TH ST S</t>
  </si>
  <si>
    <t>503 S 17TH ST</t>
  </si>
  <si>
    <t>505 17TH ST S</t>
  </si>
  <si>
    <t>507 17TH ST S</t>
  </si>
  <si>
    <t>404 17TH ST S</t>
  </si>
  <si>
    <t>406 17TH ST S</t>
  </si>
  <si>
    <t>500 17TH ST S</t>
  </si>
  <si>
    <t>487 FLETCHER AVE S ABC</t>
  </si>
  <si>
    <t>1060 JEAN LAFITTE AVE</t>
  </si>
  <si>
    <t>1441 N FLETCHER AV</t>
  </si>
  <si>
    <t>2168 1ST AVE A</t>
  </si>
  <si>
    <t>2168 1ST AVE B</t>
  </si>
  <si>
    <t>138 OCEAN RIDGE DR</t>
  </si>
  <si>
    <t>990 OCEAN OVERLOOK DR</t>
  </si>
  <si>
    <t>1132 WHITE ST</t>
  </si>
  <si>
    <t>1521 ALACHUA ST</t>
  </si>
  <si>
    <t>1503 BROOME ST</t>
  </si>
  <si>
    <t>1804 BEECH ST</t>
  </si>
  <si>
    <t>1512 COASTAL OAKS CIR</t>
  </si>
  <si>
    <t>1518 COASTAL OAKS CIR E</t>
  </si>
  <si>
    <t>1520 COASTAL OAKS CIR E</t>
  </si>
  <si>
    <t>1526 COASTAL OAKS CIR E</t>
  </si>
  <si>
    <t>1532 COASTAL OAKS DR</t>
  </si>
  <si>
    <t>1534 COASTAL OAKS DR</t>
  </si>
  <si>
    <t>1538 COASTAL OAKS DR</t>
  </si>
  <si>
    <t>1543 COASTAL OAKS DR</t>
  </si>
  <si>
    <t>1553 COASTAL OAKS CIR N</t>
  </si>
  <si>
    <t>1557 COASTAL OAKS CIR N</t>
  </si>
  <si>
    <t>1559 COASTAL OAKS CIR W</t>
  </si>
  <si>
    <t>1561 COASTAL OAKS CIR W</t>
  </si>
  <si>
    <t>1565 COASTAL OAKS CIR W</t>
  </si>
  <si>
    <t>1505 COASTAL OAKS CIR</t>
  </si>
  <si>
    <t>1521 COASTAL OAKS CIR E</t>
  </si>
  <si>
    <t>3460 S FLETCHER AV 407</t>
  </si>
  <si>
    <t>1601 NECTARINE ST E1</t>
  </si>
  <si>
    <t>851 PARKVIEW PL W</t>
  </si>
  <si>
    <t>2763 LONG BOAT DR</t>
  </si>
  <si>
    <t>3056 FLETCHER AVE S 110</t>
  </si>
  <si>
    <t>3056 FLETCHER AVE S 111</t>
  </si>
  <si>
    <t>3056 FLETCHER AVE S 313</t>
  </si>
  <si>
    <t>3165 S FLETCHER AV 6</t>
  </si>
  <si>
    <t>2752 SEA GROVE LN</t>
  </si>
  <si>
    <t>MAGNOLIA WOODS CT</t>
  </si>
  <si>
    <t>SAFE HARBOR LN</t>
  </si>
  <si>
    <t>3381 FLETCHER AVE S</t>
  </si>
  <si>
    <t>3635 FLETCHER AVE S</t>
  </si>
  <si>
    <t>3580 1ST AVE</t>
  </si>
  <si>
    <t>MINNALOTA AV</t>
  </si>
  <si>
    <t>3978 1ST AV</t>
  </si>
  <si>
    <t>34 14TH ST N</t>
  </si>
  <si>
    <t>843 MARY ST</t>
  </si>
  <si>
    <t>3075 1ST AVE</t>
  </si>
  <si>
    <t>3094 1ST AVE</t>
  </si>
  <si>
    <t>3205 EVENTIDE CT</t>
  </si>
  <si>
    <t>201 FRONT ST N</t>
  </si>
  <si>
    <t>348 FLETCHER AVE S B</t>
  </si>
  <si>
    <t>101 CENTRE ST</t>
  </si>
  <si>
    <t>N 2ND ST</t>
  </si>
  <si>
    <t>211 BROOME ST</t>
  </si>
  <si>
    <t>211 S 4TH ST</t>
  </si>
  <si>
    <t>331 4TH ST N</t>
  </si>
  <si>
    <t>N 4TH ST</t>
  </si>
  <si>
    <t>N 5TH ST</t>
  </si>
  <si>
    <t>DADE ST</t>
  </si>
  <si>
    <t>415 CENTRE ST</t>
  </si>
  <si>
    <t>216 4TH ST S A&amp;B</t>
  </si>
  <si>
    <t>222 4TH ST S</t>
  </si>
  <si>
    <t>410 BEECH ST</t>
  </si>
  <si>
    <t>S 5TH ST</t>
  </si>
  <si>
    <t>CENTRE ST</t>
  </si>
  <si>
    <t>N 6TH ST</t>
  </si>
  <si>
    <t>S 7TH ST</t>
  </si>
  <si>
    <t>218 9TH ST S</t>
  </si>
  <si>
    <t>905 CEDAR ST</t>
  </si>
  <si>
    <t>901 CEDAR ST</t>
  </si>
  <si>
    <t>913 CEDAR ST</t>
  </si>
  <si>
    <t>112 9TH ST S</t>
  </si>
  <si>
    <t>N 10TH ST</t>
  </si>
  <si>
    <t>16 10TH ST N</t>
  </si>
  <si>
    <t>125 11TH ST S</t>
  </si>
  <si>
    <t>1015 BEECH ST</t>
  </si>
  <si>
    <t>BEECH ST</t>
  </si>
  <si>
    <t>222 10TH ST S</t>
  </si>
  <si>
    <t>432 ESCAMBIA ST</t>
  </si>
  <si>
    <t>N 8TH ST</t>
  </si>
  <si>
    <t>CALHOUN ST</t>
  </si>
  <si>
    <t>222 N 8TH ST</t>
  </si>
  <si>
    <t>316 N 8TH ST</t>
  </si>
  <si>
    <t>319 N 9TH ST</t>
  </si>
  <si>
    <t>N 9TH ST</t>
  </si>
  <si>
    <t>320 9TH ST N</t>
  </si>
  <si>
    <t>222 10TH ST N</t>
  </si>
  <si>
    <t>N 11TH ST</t>
  </si>
  <si>
    <t>1009 CALHOUN ST</t>
  </si>
  <si>
    <t>1012 FRANKLIN ST</t>
  </si>
  <si>
    <t>320 8TH ST S</t>
  </si>
  <si>
    <t>323 S 9TH ST</t>
  </si>
  <si>
    <t>316 9TH ST S U&amp;D</t>
  </si>
  <si>
    <t>317 10TH ST S</t>
  </si>
  <si>
    <t>311 10TH ST S</t>
  </si>
  <si>
    <t>S 10TH ST</t>
  </si>
  <si>
    <t>423 9TH ST S</t>
  </si>
  <si>
    <t>425 S 8TH ST</t>
  </si>
  <si>
    <t>425 8TH ST S</t>
  </si>
  <si>
    <t>531 6TH ST S</t>
  </si>
  <si>
    <t>511 6TH ST S</t>
  </si>
  <si>
    <t>517 7TH ST S</t>
  </si>
  <si>
    <t>514 9TH ST S</t>
  </si>
  <si>
    <t>530 9TH ST S A&amp;B</t>
  </si>
  <si>
    <t>S 9TH ST</t>
  </si>
  <si>
    <t>619 10TH ST S</t>
  </si>
  <si>
    <t>1012 GUM ST</t>
  </si>
  <si>
    <t>1010 HICKORY ST A&amp;B</t>
  </si>
  <si>
    <t>806 S 9TH ST</t>
  </si>
  <si>
    <t>1014 10TH ST S</t>
  </si>
  <si>
    <t>1023 10TH ST S</t>
  </si>
  <si>
    <t>814 JASMINE ST</t>
  </si>
  <si>
    <t>1111 10TH ST S</t>
  </si>
  <si>
    <t>1111 11TH ST S</t>
  </si>
  <si>
    <t>1115 11TH ST S</t>
  </si>
  <si>
    <t>1223 5TH ST S</t>
  </si>
  <si>
    <t>360 MAGNOLIA ST</t>
  </si>
  <si>
    <t>1311 4TH ST S</t>
  </si>
  <si>
    <t>1320 5TH ST S</t>
  </si>
  <si>
    <t>1322 6TH ST S</t>
  </si>
  <si>
    <t>1330 6TH ST S</t>
  </si>
  <si>
    <t>1090 OLIVE ST</t>
  </si>
  <si>
    <t>1474 CLINCH DR</t>
  </si>
  <si>
    <t>514 NOVELTY ST</t>
  </si>
  <si>
    <t>1466 S 5TH ST</t>
  </si>
  <si>
    <t>S 6TH ST</t>
  </si>
  <si>
    <t>1534 8TH ST S</t>
  </si>
  <si>
    <t>S 8TH ST</t>
  </si>
  <si>
    <t>820 11TH ST S</t>
  </si>
  <si>
    <t>815 12TH ST S</t>
  </si>
  <si>
    <t>DIVISION ST</t>
  </si>
  <si>
    <t>602 11TH ST S</t>
  </si>
  <si>
    <t>1109 GUM ST</t>
  </si>
  <si>
    <t>722 DIVISION ST</t>
  </si>
  <si>
    <t>710 DIVISION ST</t>
  </si>
  <si>
    <t>707 12TH ST S</t>
  </si>
  <si>
    <t>631 12TH ST S</t>
  </si>
  <si>
    <t>631 S 12TH ST</t>
  </si>
  <si>
    <t>421 DIVISION ST</t>
  </si>
  <si>
    <t>S 11TH ST</t>
  </si>
  <si>
    <t>304 DIVISION ST</t>
  </si>
  <si>
    <t>200 S 12TH ST</t>
  </si>
  <si>
    <t>S 12TH ST</t>
  </si>
  <si>
    <t>227 VERNON ST</t>
  </si>
  <si>
    <t>330 12TH ST S</t>
  </si>
  <si>
    <t>302 VERNON ST</t>
  </si>
  <si>
    <t>229 13TH ST S</t>
  </si>
  <si>
    <t>225 13TH ST S</t>
  </si>
  <si>
    <t>217 13TH ST S</t>
  </si>
  <si>
    <t>ELM ST</t>
  </si>
  <si>
    <t>731 VERNON ST</t>
  </si>
  <si>
    <t>816 12TH ST S</t>
  </si>
  <si>
    <t>909 VERNON ST</t>
  </si>
  <si>
    <t>920 VERNON ST</t>
  </si>
  <si>
    <t>816 VERNON ST</t>
  </si>
  <si>
    <t>1107 14TH ST S</t>
  </si>
  <si>
    <t>615 14TH ST S</t>
  </si>
  <si>
    <t>14TH ST S</t>
  </si>
  <si>
    <t>216 13TH ST S</t>
  </si>
  <si>
    <t>1316 BEECH ST</t>
  </si>
  <si>
    <t>1323 BEECH ST</t>
  </si>
  <si>
    <t>128 13TH TER N</t>
  </si>
  <si>
    <t>9 14TH ST N</t>
  </si>
  <si>
    <t>213 13TH TER N</t>
  </si>
  <si>
    <t>225 13TH TER N</t>
  </si>
  <si>
    <t>205 14TH ST N</t>
  </si>
  <si>
    <t>1401 HIGHLAND DR</t>
  </si>
  <si>
    <t>1423 FRANKLIN ST</t>
  </si>
  <si>
    <t>502 14TH ST S</t>
  </si>
  <si>
    <t>1463 NECTARINE ST</t>
  </si>
  <si>
    <t>216 CENTRE ST</t>
  </si>
  <si>
    <t>117 2ND ST S</t>
  </si>
  <si>
    <t>208 BEECH ST</t>
  </si>
  <si>
    <t>314 ELM ST</t>
  </si>
  <si>
    <t>S 3RD ST</t>
  </si>
  <si>
    <t>1241 S 8TH ST</t>
  </si>
  <si>
    <t>1335 S 8TH ST</t>
  </si>
  <si>
    <t>HILLIARD FL 32046</t>
  </si>
  <si>
    <t>BRYCEVILLE FL 32009</t>
  </si>
  <si>
    <t>OUTSIDE COUNTY FL 32009</t>
  </si>
  <si>
    <t>HILLIARD FL 32034</t>
  </si>
  <si>
    <t>BALDWIN FL 32234</t>
  </si>
  <si>
    <t>YULEE FL 32097</t>
  </si>
  <si>
    <t>CALLAHAN FL 32011</t>
  </si>
  <si>
    <t>CALLAHAN FL 32097</t>
  </si>
  <si>
    <t>FERNANDINA BEACH FL 32034</t>
  </si>
  <si>
    <t>YULEE FL 32037</t>
  </si>
  <si>
    <t>FERNANDINA BEACH FL 32023</t>
  </si>
  <si>
    <t>FERNANDINA FL 32034</t>
  </si>
  <si>
    <t>TANNER IRIS C BRADDOCK</t>
  </si>
  <si>
    <t>MILLER SARAH ANN</t>
  </si>
  <si>
    <t>HARTMAN GEORGE ALLEN</t>
  </si>
  <si>
    <t>FERGUSON ROBERT DALE</t>
  </si>
  <si>
    <t>TANNER IRIS BRADDOCK</t>
  </si>
  <si>
    <t>BURNSED JAMES FRANKLIN</t>
  </si>
  <si>
    <t>TANNER IRIS C &amp; LINDA &amp; WILBUR L RYALS</t>
  </si>
  <si>
    <t>TANNER IRIS</t>
  </si>
  <si>
    <t>BERKE JOSEPH F JR</t>
  </si>
  <si>
    <t>GORDON MICHAEL VERNON &amp;</t>
  </si>
  <si>
    <t>SNOWDEN DENISE B</t>
  </si>
  <si>
    <t>BARBER GLENDA S</t>
  </si>
  <si>
    <t>GILL JIMMY LEWIS</t>
  </si>
  <si>
    <t>JOHNS AUDREY H</t>
  </si>
  <si>
    <t>MUMFORD HARRY JAMES</t>
  </si>
  <si>
    <t>MUMFORD JAMES</t>
  </si>
  <si>
    <t>ROBINSON STEPHEN L &amp; DENISE B</t>
  </si>
  <si>
    <t>BERNHARDT JOSE M</t>
  </si>
  <si>
    <t>FABRIZIO ANTHONY JR &amp; REILLY CAREN</t>
  </si>
  <si>
    <t>PIAZZA YOLANDE &amp;</t>
  </si>
  <si>
    <t>MARRERO JOSE R</t>
  </si>
  <si>
    <t>HERITAGE INVESTMENT CO LLC</t>
  </si>
  <si>
    <t>SCHULZE WALTER W</t>
  </si>
  <si>
    <t>GOLDEN PHILIP G &amp;</t>
  </si>
  <si>
    <t>COX GROVER CLEVELAND &amp; EVA M</t>
  </si>
  <si>
    <t>EL-BAHRI ANDRE</t>
  </si>
  <si>
    <t>MCMILLAN JAMES M</t>
  </si>
  <si>
    <t>HOWARD NATASCHA FIEGE &amp; JAMES</t>
  </si>
  <si>
    <t>HAMMOND HOLDINGS OF JACKSONVILLE LLC</t>
  </si>
  <si>
    <t>STARR FRANKLIN P &amp; LINDA J</t>
  </si>
  <si>
    <t>PORTER JOHN C II</t>
  </si>
  <si>
    <t>GAMBRELL ROBERT J</t>
  </si>
  <si>
    <t>HYGEMA DAVID P &amp; SHARON L</t>
  </si>
  <si>
    <t>MARTIN ROBERT RYAN &amp;</t>
  </si>
  <si>
    <t>RAULERSON STEPHEN M</t>
  </si>
  <si>
    <t>COLEMAN JACOB</t>
  </si>
  <si>
    <t>BRYANT GLENN R SR &amp; TERESA T</t>
  </si>
  <si>
    <t>AGUILERA ADAM</t>
  </si>
  <si>
    <t>WILSON GARY M</t>
  </si>
  <si>
    <t>WILKINSON LUCIA MARIE</t>
  </si>
  <si>
    <t>HRABEL WM F</t>
  </si>
  <si>
    <t>BARNES JOSHUA C EST &amp; BARNES REBECCA E</t>
  </si>
  <si>
    <t>PERRY JUSTIN O</t>
  </si>
  <si>
    <t>CLANTON PATRICIA</t>
  </si>
  <si>
    <t>HUBBARD SHARON</t>
  </si>
  <si>
    <t>COMBS CATHERINE &amp; SLAY WILLIAM RAY (JT/RS)</t>
  </si>
  <si>
    <t>KEITH THOMAS</t>
  </si>
  <si>
    <t>VAUGHN WEYMAN E &amp; THERESA A</t>
  </si>
  <si>
    <t>WILSON GARY M &amp; PAMELA T</t>
  </si>
  <si>
    <t>MEEKS WALTER C JR EST</t>
  </si>
  <si>
    <t>SISLEY JASON WILLIAM</t>
  </si>
  <si>
    <t>GILBERT ALICE FAYE</t>
  </si>
  <si>
    <t>THOMAS RALPH M &amp; BEVERLY J</t>
  </si>
  <si>
    <t>BARNCORD PATRICIA</t>
  </si>
  <si>
    <t>WIGHTMAN MARK</t>
  </si>
  <si>
    <t>BRANNAN RONNIE</t>
  </si>
  <si>
    <t>EDENFIELD CLAYTON A</t>
  </si>
  <si>
    <t>GORDON JEAN &amp;</t>
  </si>
  <si>
    <t>SHROWDER JAMES</t>
  </si>
  <si>
    <t>MEEKS-JOHNSON SARA MELANIE</t>
  </si>
  <si>
    <t>8035 WILDCAT LAND TRUST</t>
  </si>
  <si>
    <t>MANSER JACK</t>
  </si>
  <si>
    <t>LAMPRECHT FRED WILLIAM</t>
  </si>
  <si>
    <t>MCDANIEL LONNIE J</t>
  </si>
  <si>
    <t>AFSHAR JAMES</t>
  </si>
  <si>
    <t>ADAMS MARY RETHA L/E</t>
  </si>
  <si>
    <t>ADAMS MARK WESLEY</t>
  </si>
  <si>
    <t>FOURNIER LORAINE L/E</t>
  </si>
  <si>
    <t>HARRIS SHERRI SIKES</t>
  </si>
  <si>
    <t>DEGARMO KEEGHAN</t>
  </si>
  <si>
    <t>MANGES HARRY E</t>
  </si>
  <si>
    <t>CANADAY KENNETH E</t>
  </si>
  <si>
    <t>DYAL KENNETH MYRON</t>
  </si>
  <si>
    <t>DYAL KENNETH</t>
  </si>
  <si>
    <t>DYAL KENNETH M</t>
  </si>
  <si>
    <t>CARROLL WOODROW W</t>
  </si>
  <si>
    <t>ANDERSON JOSEPH M</t>
  </si>
  <si>
    <t>REID JUSTIN SCOT &amp; KRISTEN L</t>
  </si>
  <si>
    <t>RNHJ HOLDINGS INC</t>
  </si>
  <si>
    <t>WHITFIELD MARIE CACERES</t>
  </si>
  <si>
    <t>CASTLEBERRY MARVIN C JR &amp; CASTLEBERRY KENNA C EST</t>
  </si>
  <si>
    <t>BURNSED JAMES F</t>
  </si>
  <si>
    <t>CASTLEBERRY MARVIN C</t>
  </si>
  <si>
    <t>BEAUDRY ROBERT</t>
  </si>
  <si>
    <t>WALKER JASON M &amp; CHRISTY M</t>
  </si>
  <si>
    <t>NAYLOR GREGORY R &amp; ELIZABETH D</t>
  </si>
  <si>
    <t>MILLIKIN PATRICIA A</t>
  </si>
  <si>
    <t>ROWELL DAPHNE M</t>
  </si>
  <si>
    <t>WILSON DAVID</t>
  </si>
  <si>
    <t>MASTERS RALPH R</t>
  </si>
  <si>
    <t>CONNER JR JOSHUA</t>
  </si>
  <si>
    <t>ASHLEY CHRISTOPHER S &amp; SHANNON</t>
  </si>
  <si>
    <t>HORNE CRAIG L &amp; LYDIA R</t>
  </si>
  <si>
    <t>TARRIS BOB TRUSTEE OF BOJU TRUST</t>
  </si>
  <si>
    <t>CONNER GERALD DALE EST</t>
  </si>
  <si>
    <t>NASSAU TIMBER &amp; LAND HOLDINGS LLC</t>
  </si>
  <si>
    <t>OCEANS EIGHT CREATIVE</t>
  </si>
  <si>
    <t>OCEANS EIGHT CREATIVE GROUP</t>
  </si>
  <si>
    <t>OCEANS EIGHT CREATIVE GROUP LLC</t>
  </si>
  <si>
    <t>SHOTT KELLY LYNN &amp; CHRISTOPHER</t>
  </si>
  <si>
    <t>MUMFORD MELISSA D</t>
  </si>
  <si>
    <t>CONLEY DARRELL S JR &amp; CRYSTAL</t>
  </si>
  <si>
    <t>RODRIGUEZ NOWELL D</t>
  </si>
  <si>
    <t>RING STEVEN CHARLES</t>
  </si>
  <si>
    <t>CLEMONS KELLY G</t>
  </si>
  <si>
    <t>CREWS RHONDA M &amp; JOHN G</t>
  </si>
  <si>
    <t>PENDERGRASS JOHN M</t>
  </si>
  <si>
    <t>RING STEVEN C &amp; SANDRA S</t>
  </si>
  <si>
    <t>MCLENDON LUTHER S</t>
  </si>
  <si>
    <t>FLINK STEVE W</t>
  </si>
  <si>
    <t>RAULERSON STEPHEN D</t>
  </si>
  <si>
    <t>CONNER RICHARD A</t>
  </si>
  <si>
    <t>PINER JAMES F JR</t>
  </si>
  <si>
    <t>SMITHS INVESTMENT CORP</t>
  </si>
  <si>
    <t>AVERY TANGIE J</t>
  </si>
  <si>
    <t>PRICE BONNIE J &amp; DARYL B</t>
  </si>
  <si>
    <t>TRAVIS RICHARD A</t>
  </si>
  <si>
    <t>TOMLIN DANIEL S &amp; DONNA M</t>
  </si>
  <si>
    <t>STEWART MATTHEW</t>
  </si>
  <si>
    <t>CRAWFORD WILLIAM R</t>
  </si>
  <si>
    <t>HODGES WENDY LEE</t>
  </si>
  <si>
    <t>STEWART JOHN T</t>
  </si>
  <si>
    <t>BECK JAMES D EST</t>
  </si>
  <si>
    <t>BROOKS BOBBY ELBERT</t>
  </si>
  <si>
    <t>DEDMON DERRY W &amp; M L</t>
  </si>
  <si>
    <t>SCHONBRUN HARVEY</t>
  </si>
  <si>
    <t>COAST TO COAST INC</t>
  </si>
  <si>
    <t>TAYLOR ASHLEY DIANNE</t>
  </si>
  <si>
    <t>GUYNN SHELTON J</t>
  </si>
  <si>
    <t>GUYNN SHELTON J &amp; RHONDA L</t>
  </si>
  <si>
    <t>MOODY WILLIAM A &amp; BECKY &amp;</t>
  </si>
  <si>
    <t>SIKES CLAUDE R &amp; TERESA B</t>
  </si>
  <si>
    <t>CORNWALL DAWN</t>
  </si>
  <si>
    <t>GEIGER RICHARD A &amp; KRISTIN C</t>
  </si>
  <si>
    <t>BROWN NANCY VANZANT</t>
  </si>
  <si>
    <t>TAYLOR JIMMY DALE</t>
  </si>
  <si>
    <t>TYSON JACK</t>
  </si>
  <si>
    <t>MCCAULEY JAMES</t>
  </si>
  <si>
    <t>SIMMONS JAMES ANDREW</t>
  </si>
  <si>
    <t>KISER ALAN L &amp; WENDY D</t>
  </si>
  <si>
    <t>PEDERSEN ROBERT L</t>
  </si>
  <si>
    <t>STOKES MICHAEL T &amp; JESSICA D</t>
  </si>
  <si>
    <t>TAYLOR NICHOLAS A</t>
  </si>
  <si>
    <t>PARMLEY CHANCIE</t>
  </si>
  <si>
    <t>HOLLEY MARCUS &amp; NICOLA</t>
  </si>
  <si>
    <t>SWORD LOIS C</t>
  </si>
  <si>
    <t>JPMORGAN CHASE BANK</t>
  </si>
  <si>
    <t>WACTER STEVE E</t>
  </si>
  <si>
    <t>WAITE RONALD W &amp;</t>
  </si>
  <si>
    <t>MCINTOSH ELIZABETH A</t>
  </si>
  <si>
    <t>MUSGROVE FLOYD M</t>
  </si>
  <si>
    <t>BLALOCK RICKY B</t>
  </si>
  <si>
    <t>LISTER STEVEN E &amp;</t>
  </si>
  <si>
    <t>HARRIS JAMES E</t>
  </si>
  <si>
    <t>COOPER MEGEN</t>
  </si>
  <si>
    <t>YARBERRY KATHERINE</t>
  </si>
  <si>
    <t>MORGAN PHILLIP BRUCE L/E</t>
  </si>
  <si>
    <t>MADDOX TEISHA</t>
  </si>
  <si>
    <t>DEWITT DOUGLASS E EST &amp;</t>
  </si>
  <si>
    <t>CROCKETT EARLAND M</t>
  </si>
  <si>
    <t>PHILLIPS GARY</t>
  </si>
  <si>
    <t>ROBLING BETTY JEAN</t>
  </si>
  <si>
    <t>ANDREU ALAN A</t>
  </si>
  <si>
    <t>STONE CHERYL A</t>
  </si>
  <si>
    <t>HADDOCK TIMBER INC</t>
  </si>
  <si>
    <t>STRICKLAND ASHLEY L DONN</t>
  </si>
  <si>
    <t>DYAL JARRETT LEE</t>
  </si>
  <si>
    <t>BURKETT DALE</t>
  </si>
  <si>
    <t>KING SANDY</t>
  </si>
  <si>
    <t>SIEMER BRUCE &amp; CONSUELA</t>
  </si>
  <si>
    <t>POPE JAMES MATTHEW &amp; CHRISTINA</t>
  </si>
  <si>
    <t>ROWE REGINA DAWN</t>
  </si>
  <si>
    <t>BARLANTI ROBERT A &amp; KIMBERLY Z</t>
  </si>
  <si>
    <t>JOHNSON KELLY</t>
  </si>
  <si>
    <t>LEE JOSEPH E &amp; KAREN D</t>
  </si>
  <si>
    <t>21ST MORTGAGE CORPORATION</t>
  </si>
  <si>
    <t>JEANPIERRE FRANCENOR</t>
  </si>
  <si>
    <t>HINES MARVIN LEE</t>
  </si>
  <si>
    <t>SMITH BARRY D</t>
  </si>
  <si>
    <t>BROWN JOHN WAYNE EST</t>
  </si>
  <si>
    <t>BELL RONALD LESTER</t>
  </si>
  <si>
    <t>JAMES TOMMY L &amp; KRISTINA G</t>
  </si>
  <si>
    <t>WHITTLE PATRICIA JEAN</t>
  </si>
  <si>
    <t>MCCULLOUGH MARCUS ANTHONY</t>
  </si>
  <si>
    <t>LOTT NICOLE</t>
  </si>
  <si>
    <t>WHITTLE JEAN WILDES</t>
  </si>
  <si>
    <t>HENDERSON MARTY C</t>
  </si>
  <si>
    <t>HADDOCK RODNEY</t>
  </si>
  <si>
    <t>HADDOCK RODNEY DEWAYNE</t>
  </si>
  <si>
    <t>HADDOCK BRANDI DALE</t>
  </si>
  <si>
    <t>BECK KAREN LYNN</t>
  </si>
  <si>
    <t>HUCKLEBY RHONDA L</t>
  </si>
  <si>
    <t>HADDOCK BRANDI DALE &amp;</t>
  </si>
  <si>
    <t>WHITTLE PATRICIA</t>
  </si>
  <si>
    <t>EQUITY TRUST COMPANY</t>
  </si>
  <si>
    <t>HARVILL LINDA</t>
  </si>
  <si>
    <t>THIGPEN LORITA J</t>
  </si>
  <si>
    <t>BOUCHARD JOSEPH E IV &amp;</t>
  </si>
  <si>
    <t>TYNER ALBERT J &amp; MARGARET S</t>
  </si>
  <si>
    <t>REAVES SHAWN C</t>
  </si>
  <si>
    <t>DENMARK DARRELL A</t>
  </si>
  <si>
    <t>GREGG JOSHUA D &amp;</t>
  </si>
  <si>
    <t>MEADOWS CARSON D</t>
  </si>
  <si>
    <t>STEWART WILLIAM</t>
  </si>
  <si>
    <t>MCSWAIN SONIA DELORES</t>
  </si>
  <si>
    <t>PRESCOTT ARNOLD L</t>
  </si>
  <si>
    <t>ZAKRZEWSKI RANDY J</t>
  </si>
  <si>
    <t>MILLER TRACY DENIEL EST</t>
  </si>
  <si>
    <t>PICKETT CHARLES A</t>
  </si>
  <si>
    <t>ZINN RICHARD L</t>
  </si>
  <si>
    <t>HOBBS KATHRYN M</t>
  </si>
  <si>
    <t>KUNTZ WALTER F &amp; KENNETH J</t>
  </si>
  <si>
    <t>SHIRK G M  MRS</t>
  </si>
  <si>
    <t>SNYDER DONALD</t>
  </si>
  <si>
    <t>LINDSEY JAMES</t>
  </si>
  <si>
    <t>LINDSEY CHARLES R</t>
  </si>
  <si>
    <t>CHURCH KIM</t>
  </si>
  <si>
    <t>CHURCH JOSEPH R &amp; KIM</t>
  </si>
  <si>
    <t>WELCH LESLEY JUNIOR EST</t>
  </si>
  <si>
    <t>HIGGINBOTHAM CHARLES</t>
  </si>
  <si>
    <t>HARRISON THOMAS J</t>
  </si>
  <si>
    <t>DEMPSEY ROBERT T</t>
  </si>
  <si>
    <t>CONGER GARY DANIEL &amp;</t>
  </si>
  <si>
    <t>BAHRI NABIL &amp; SOHA</t>
  </si>
  <si>
    <t>BLAISE JORDYNE &amp; BLAISE DUMARSAIS (JT/RS)</t>
  </si>
  <si>
    <t>MCKENZIE JAY</t>
  </si>
  <si>
    <t>WOODARD CATHERINE P</t>
  </si>
  <si>
    <t>RAMIREZ KAREN</t>
  </si>
  <si>
    <t>GRAY DANIEL J &amp; AMANDA K</t>
  </si>
  <si>
    <t>CONLEY DARRELL JR &amp; CRYSTAL</t>
  </si>
  <si>
    <t>LIGHTSEY LARRY L</t>
  </si>
  <si>
    <t>NELSON BRIAN EDWARD</t>
  </si>
  <si>
    <t>GRIFFIS LAURA MARIE</t>
  </si>
  <si>
    <t>TRUGLIO JOSEPH</t>
  </si>
  <si>
    <t>HENDRICKS DANIEL R</t>
  </si>
  <si>
    <t>STRICKLAND RICHARD G</t>
  </si>
  <si>
    <t>NIGHTINGALE THATCHER C</t>
  </si>
  <si>
    <t>SPENCER ZACHARY W</t>
  </si>
  <si>
    <t>TINDOL BOBBY C</t>
  </si>
  <si>
    <t>RODRIGUEZ MELISSA L</t>
  </si>
  <si>
    <t>EBY PETER JOHN &amp;</t>
  </si>
  <si>
    <t>JARVIS KENNETH &amp; ANNETTE</t>
  </si>
  <si>
    <t>TANNER JUSTIN E &amp; MISINEC ERIN N</t>
  </si>
  <si>
    <t>LAND THOMAS F JR</t>
  </si>
  <si>
    <t>SHELBY ASHLEY R</t>
  </si>
  <si>
    <t>MORRIS DENNIS E &amp; MARY M</t>
  </si>
  <si>
    <t>WILKES SHEILA D L/E</t>
  </si>
  <si>
    <t>WILKES SHEILA D &amp;</t>
  </si>
  <si>
    <t>BUDZEAK ALAN</t>
  </si>
  <si>
    <t>WILKES SHEILA D</t>
  </si>
  <si>
    <t>MERCHANT JOHN R</t>
  </si>
  <si>
    <t>ARENBURGH WILLIAM PAUL</t>
  </si>
  <si>
    <t>ARENBURGH SUSAN</t>
  </si>
  <si>
    <t>ROWLAND WENDELL D</t>
  </si>
  <si>
    <t>BUSTION GERALD W</t>
  </si>
  <si>
    <t>SMITH JULIE A</t>
  </si>
  <si>
    <t>ERVIN-HURD PATRICIA F</t>
  </si>
  <si>
    <t>MOODY WANELL</t>
  </si>
  <si>
    <t>THOMAS ADRAIN R</t>
  </si>
  <si>
    <t>TOM FORD BUILDERS LLC</t>
  </si>
  <si>
    <t>WYATT LUKEVA F EST &amp;</t>
  </si>
  <si>
    <t>MANNING WILLIAM A</t>
  </si>
  <si>
    <t>GARNER DAVID M</t>
  </si>
  <si>
    <t>KREDELL SAMUEL</t>
  </si>
  <si>
    <t>GANDY JAMES N JR ETAL</t>
  </si>
  <si>
    <t>CARTER ARTHUR M &amp; DONNA LYNN</t>
  </si>
  <si>
    <t>CANTRELL WILLIAM</t>
  </si>
  <si>
    <t>PARKER MARIAN S EST</t>
  </si>
  <si>
    <t>FRITTON ARTHUR J</t>
  </si>
  <si>
    <t>TRNKA KRISTINA BROWN</t>
  </si>
  <si>
    <t>GRIFFIN VICKY</t>
  </si>
  <si>
    <t>FORD THOMAS R</t>
  </si>
  <si>
    <t>GREEN RONALD L SR &amp; LYNN W</t>
  </si>
  <si>
    <t>WHITTEMORE MANCIL</t>
  </si>
  <si>
    <t>WILLIAMS JOHN K</t>
  </si>
  <si>
    <t>CARR RONALD LEWIS JR</t>
  </si>
  <si>
    <t>ABERNATHY MIA L</t>
  </si>
  <si>
    <t>RAY RICHARD C &amp; DARA L</t>
  </si>
  <si>
    <t>SAWYER MICHAEL J</t>
  </si>
  <si>
    <t>GRIFFIN CAROLYN A</t>
  </si>
  <si>
    <t>BRANDT STEPHEN &amp;</t>
  </si>
  <si>
    <t>JOHNSON MARVIN EDWIN</t>
  </si>
  <si>
    <t>GODWIN NADINE TAYLOR</t>
  </si>
  <si>
    <t>BELL DIANE &amp; SLOVAK JEAN</t>
  </si>
  <si>
    <t>FOURAKER JOYCE B</t>
  </si>
  <si>
    <t>BIANCO RICHARD &amp; EILEEN</t>
  </si>
  <si>
    <t>FOURAKER BRANDON</t>
  </si>
  <si>
    <t>GRAHAM SHARI T</t>
  </si>
  <si>
    <t>MAXWELL KYLE &amp; GENEVA N</t>
  </si>
  <si>
    <t>G&amp;H LAND &amp; TIMBER INVESTMENTS LLC</t>
  </si>
  <si>
    <t>BRADDOCK DOROTHY T</t>
  </si>
  <si>
    <t>REGISTER CHARLES D</t>
  </si>
  <si>
    <t>LAURAMORE RODNEY W</t>
  </si>
  <si>
    <t>HALL NANCY J &amp; DARRELL L</t>
  </si>
  <si>
    <t>WHALEY KENNETH M &amp; WHALEY TERRY ANNE</t>
  </si>
  <si>
    <t>HESSONG JOHN</t>
  </si>
  <si>
    <t>MCRAE DAVID A &amp; PATRICIA A</t>
  </si>
  <si>
    <t>COPE MORGAN &amp; KATHY</t>
  </si>
  <si>
    <t>FRESHWATER CHARLES DAVID</t>
  </si>
  <si>
    <t>JOHNSON JOHN K</t>
  </si>
  <si>
    <t>CLINE MARK ALLEN</t>
  </si>
  <si>
    <t>SIMMONS IDELIA</t>
  </si>
  <si>
    <t>RAYSOR CHARLES H &amp; PAULINE F</t>
  </si>
  <si>
    <t>NELSON FREDEVA M (1/2 INT) &amp; NELSON CAROL L (1/4 INT) &amp; ELLIS RAY (1/4 INT)</t>
  </si>
  <si>
    <t>SIMMONS DERREL L</t>
  </si>
  <si>
    <t>BALDERSON JERRY M</t>
  </si>
  <si>
    <t>PERRET MARY S</t>
  </si>
  <si>
    <t>PERRET MICHAEL E JR</t>
  </si>
  <si>
    <t>REDDISH LINDA SUE</t>
  </si>
  <si>
    <t>HURST RONNIE HOWARD JR</t>
  </si>
  <si>
    <t>HURST RONNIE &amp; HEATHER</t>
  </si>
  <si>
    <t>UNKNOWN</t>
  </si>
  <si>
    <t>SMITH DAVID P</t>
  </si>
  <si>
    <t>WALTER ERNEST ESTATE</t>
  </si>
  <si>
    <t>DYAL TERRANCE WARREN JR</t>
  </si>
  <si>
    <t>BARBER ROY E</t>
  </si>
  <si>
    <t>MIZELL WALTER S</t>
  </si>
  <si>
    <t>HIGGINBOTHAM CHRISTINE</t>
  </si>
  <si>
    <t>REED HUBERT E</t>
  </si>
  <si>
    <t>REED HUBERT E JR &amp; DEBBIE SUE</t>
  </si>
  <si>
    <t>KINCADE RALPH RICHARD</t>
  </si>
  <si>
    <t>DAUGHTRY CHARLES E</t>
  </si>
  <si>
    <t>WADE TONYA M</t>
  </si>
  <si>
    <t>PEARSON PHILLIP CAREY</t>
  </si>
  <si>
    <t>MASON WILBUR</t>
  </si>
  <si>
    <t>MUSSELMAN DIANA FREDIA</t>
  </si>
  <si>
    <t>YOUNG DARIN P &amp; YOUNG NEAL D (JT/RS)</t>
  </si>
  <si>
    <t>SMITH ROBERTA A</t>
  </si>
  <si>
    <t>LIBBY ARTHUR DALE &amp; JANICE P</t>
  </si>
  <si>
    <t>ALLPHIN TRUDI</t>
  </si>
  <si>
    <t>HARGROVE ALTAMESE G</t>
  </si>
  <si>
    <t>CICERO JOSEPH S</t>
  </si>
  <si>
    <t>ROWE MELVERINE EST</t>
  </si>
  <si>
    <t>CURRIN SHERRIE L &amp;</t>
  </si>
  <si>
    <t>DAY KATRIENA V E EST</t>
  </si>
  <si>
    <t>BELL SENIE D</t>
  </si>
  <si>
    <t>COBB LINDA L EST</t>
  </si>
  <si>
    <t>DONLEY HOLMAN EST</t>
  </si>
  <si>
    <t>DONELY ARTHUR &amp; SHEILA</t>
  </si>
  <si>
    <t>BROWN LATASHIA &amp; BYRD DEBORAH EST &amp; BYRD OSCAR E EST</t>
  </si>
  <si>
    <t>PADGETT CHRISTINA FAY</t>
  </si>
  <si>
    <t>MCCONNELL RICHARD W</t>
  </si>
  <si>
    <t>ROBINSON EARL L</t>
  </si>
  <si>
    <t>SADESKY STEVE JR</t>
  </si>
  <si>
    <t>SADESKY STEVE P</t>
  </si>
  <si>
    <t>HARRIS ELMO A</t>
  </si>
  <si>
    <t>GUYNN GERALD J &amp; DAPHNE M</t>
  </si>
  <si>
    <t>HOFFMAN JAMES</t>
  </si>
  <si>
    <t>LARGIN JAMES A EST</t>
  </si>
  <si>
    <t>FIRST STOP FLORIDA LLC</t>
  </si>
  <si>
    <t>SCOTT JEANNE</t>
  </si>
  <si>
    <t>ROBERSON CLIFTON H &amp; ELAINE M</t>
  </si>
  <si>
    <t>ROBERSON CLIFTON H &amp; ELAINE D</t>
  </si>
  <si>
    <t>CALHOUN JOE</t>
  </si>
  <si>
    <t>HALL STEPHANIE</t>
  </si>
  <si>
    <t>SMITH CHARLENE R &amp; REGINALD SR</t>
  </si>
  <si>
    <t>GORDON JACKIE L</t>
  </si>
  <si>
    <t>JACKSON ALFRED</t>
  </si>
  <si>
    <t>KELLY JOANNE</t>
  </si>
  <si>
    <t>BARNES J T &amp; BARBARA</t>
  </si>
  <si>
    <t>MITCHELL LARRY D</t>
  </si>
  <si>
    <t>JONES DAVID J &amp; KEISHA M</t>
  </si>
  <si>
    <t>EDWARDS VIRGINIA JORDAN</t>
  </si>
  <si>
    <t>MITCHELL EDDIE</t>
  </si>
  <si>
    <t>EASTER TIMOTHY DALE</t>
  </si>
  <si>
    <t>ATKINSON MARYANN &amp; BEASLEY SANDRA JEANETTE &amp; NANGLE HEATHER LEANNE</t>
  </si>
  <si>
    <t>MOON JEAN</t>
  </si>
  <si>
    <t>POPE W  ET AL</t>
  </si>
  <si>
    <t>THOMAS W L JR &amp; LAFAYNE</t>
  </si>
  <si>
    <t>RAM PROPERTIES</t>
  </si>
  <si>
    <t>ROCK N LEE LLC</t>
  </si>
  <si>
    <t>BARROW ALMA M EST</t>
  </si>
  <si>
    <t>BULLOCK LOUIS A</t>
  </si>
  <si>
    <t>REUSS EMILY EST</t>
  </si>
  <si>
    <t>HIGGINBOTHAM DEAN E</t>
  </si>
  <si>
    <t>GEOGHAGAN DANIEL A</t>
  </si>
  <si>
    <t>HIGGINBOTHAM LELAND KIRK</t>
  </si>
  <si>
    <t>MIXON RICHARD E JR</t>
  </si>
  <si>
    <t>LAWSON ROBERT &amp; JOSETTA</t>
  </si>
  <si>
    <t>PENSA ROBERT P</t>
  </si>
  <si>
    <t>YOUNG R E</t>
  </si>
  <si>
    <t>BADER ULRICH</t>
  </si>
  <si>
    <t>HOLLEY MARCUS W</t>
  </si>
  <si>
    <t>LAURENDINE KEE &amp; BENITA F &amp; LYNN CONSTANCE F</t>
  </si>
  <si>
    <t>HAQUE MOHAMMED</t>
  </si>
  <si>
    <t>HARVILL LINDA G</t>
  </si>
  <si>
    <t>ISHAM ROBERT J &amp; ALANA</t>
  </si>
  <si>
    <t>STETSON THEODORE</t>
  </si>
  <si>
    <t>BRUCE JOHNNIE F &amp; RICH J W &amp; ROBERT TAYLOR</t>
  </si>
  <si>
    <t>BULLARD LUCAS D</t>
  </si>
  <si>
    <t>HOFFMAN JAMES J</t>
  </si>
  <si>
    <t>LEE LARRY F EST &amp; LEE JAUNELL</t>
  </si>
  <si>
    <t>MIKKELSON CARL G EST</t>
  </si>
  <si>
    <t>DOHR LILAS H TRUSTEE OF THE LILAS DOHR REVOC TRUST</t>
  </si>
  <si>
    <t>PIERSON KRISTINA</t>
  </si>
  <si>
    <t>CALHOUN PAULINE</t>
  </si>
  <si>
    <t>BALLARD BERENDA F</t>
  </si>
  <si>
    <t>HOWARD A E (ESTATE)</t>
  </si>
  <si>
    <t>STOCKTON C  B</t>
  </si>
  <si>
    <t>BRYCE ROBERT W SR HEIRS TRUST</t>
  </si>
  <si>
    <t>BELL RONALD WAYNE &amp; BELL DONALD GARY</t>
  </si>
  <si>
    <t>JOHNSON HAROLD F</t>
  </si>
  <si>
    <t>KELLY JEAN VALERIE</t>
  </si>
  <si>
    <t>SCAFF CHARLES R II</t>
  </si>
  <si>
    <t>HESS JEANNIE</t>
  </si>
  <si>
    <t>SAMPSON JAMES</t>
  </si>
  <si>
    <t>FOSSICK DEBORAH G</t>
  </si>
  <si>
    <t>TERRELL ALVIN D</t>
  </si>
  <si>
    <t>DONELY DAVID EST</t>
  </si>
  <si>
    <t>ANDERSON JAMES A</t>
  </si>
  <si>
    <t>MCLEMORE CHARLES L</t>
  </si>
  <si>
    <t>GREENWELL KEVIN</t>
  </si>
  <si>
    <t>DUBOSE KAREN</t>
  </si>
  <si>
    <t>SMITH BRANDON K &amp; DEANNA M</t>
  </si>
  <si>
    <t>ROBERTSON CYNTHIA T</t>
  </si>
  <si>
    <t>SELLERS TINA</t>
  </si>
  <si>
    <t>OKEFENOKEE II L C</t>
  </si>
  <si>
    <t>OKEFENOKEE II LC</t>
  </si>
  <si>
    <t>WELLS VIRGINIA J EST</t>
  </si>
  <si>
    <t>HAMMAGE &amp; SKEET LLC</t>
  </si>
  <si>
    <t>SIMS PATRICK E</t>
  </si>
  <si>
    <t>SIMS PATRICK</t>
  </si>
  <si>
    <t>NICKS JAMES C JR &amp; BETTY M</t>
  </si>
  <si>
    <t>GUYNN SHELTON</t>
  </si>
  <si>
    <t>SMALLWOOD CHARLES A</t>
  </si>
  <si>
    <t>ALESSI MICHAEL</t>
  </si>
  <si>
    <t>MUMFORD MELISSA</t>
  </si>
  <si>
    <t>LATHAM EMILY EST</t>
  </si>
  <si>
    <t>NYREN GERALD</t>
  </si>
  <si>
    <t>BOWMAN WENDY</t>
  </si>
  <si>
    <t>RIVER CITY HOLDINGS LLC</t>
  </si>
  <si>
    <t>STOKES RAYMOND CHRISTOPHER</t>
  </si>
  <si>
    <t>HOLDEN DAVID &amp; MELISSA</t>
  </si>
  <si>
    <t>WEST JAMIE L L/E</t>
  </si>
  <si>
    <t>HILLIARD LLC</t>
  </si>
  <si>
    <t>CHRISTENSEN EMMA MRS</t>
  </si>
  <si>
    <t>REWIS BILLY CHARLES</t>
  </si>
  <si>
    <t>HOBBS BENJAMIN FRANKLIN &amp; HOBBS GORDON F &amp; CONNIE(JT/RS)</t>
  </si>
  <si>
    <t>HODGES WILL RANDALL &amp; LISA K &amp;</t>
  </si>
  <si>
    <t>GILL TROY V SR &amp; DONNA E H</t>
  </si>
  <si>
    <t>BEST CAROLINE EST</t>
  </si>
  <si>
    <t>PERKINS SANDRA M</t>
  </si>
  <si>
    <t>BOYLES GLEN E</t>
  </si>
  <si>
    <t>MILLER DWAINE K</t>
  </si>
  <si>
    <t>FIGUEIRA FELIPE</t>
  </si>
  <si>
    <t>MANN ROBERT D</t>
  </si>
  <si>
    <t>WILKES PAUL B</t>
  </si>
  <si>
    <t>HENRY ANNETTE A</t>
  </si>
  <si>
    <t>PORTER MATTHEW B &amp; CONNIE FAYE</t>
  </si>
  <si>
    <t>CRANE THOMAS PAUL</t>
  </si>
  <si>
    <t>SKELTON MARCUS EUGENE</t>
  </si>
  <si>
    <t>CARTER KENNETH WYATT</t>
  </si>
  <si>
    <t>BROWN IDA E STOKES EST</t>
  </si>
  <si>
    <t>MCCULLOUGH DOUGLAS MARK</t>
  </si>
  <si>
    <t>SPANN GARY H</t>
  </si>
  <si>
    <t>JONES RHONDA LARGIN</t>
  </si>
  <si>
    <t>TANNER HENRY</t>
  </si>
  <si>
    <t>HENDERSON CECIL R</t>
  </si>
  <si>
    <t>KELLY RANDY P</t>
  </si>
  <si>
    <t>BREWER DORIS L</t>
  </si>
  <si>
    <t>S TRANSPORTATION INC</t>
  </si>
  <si>
    <t>SAPP MELODY L</t>
  </si>
  <si>
    <t>SHAW DONALD GRAHAM</t>
  </si>
  <si>
    <t>BANNISTER ERNEST M</t>
  </si>
  <si>
    <t>NEVES RAYMOND H</t>
  </si>
  <si>
    <t>GATLIN LINDA</t>
  </si>
  <si>
    <t>GILDNER AMY &amp; MIXON KALA K &amp; AMANDA D</t>
  </si>
  <si>
    <t>EVERLY JOHNNY</t>
  </si>
  <si>
    <t>THORNTON ARTHUR PAUL</t>
  </si>
  <si>
    <t>SCOTT JEANNE H</t>
  </si>
  <si>
    <t>DAVIS MARK L</t>
  </si>
  <si>
    <t>HADDOCK BRAND D</t>
  </si>
  <si>
    <t>KEENE HAL L</t>
  </si>
  <si>
    <t>JORDAN THEODORE C</t>
  </si>
  <si>
    <t>EADY WILLIAM JR</t>
  </si>
  <si>
    <t>KELLEY ROBERT L</t>
  </si>
  <si>
    <t>HOLSOMBACH HELEN A</t>
  </si>
  <si>
    <t>HANNAH CLYDE C</t>
  </si>
  <si>
    <t>SALIS JAMES</t>
  </si>
  <si>
    <t>PARKER DOREEN</t>
  </si>
  <si>
    <t>WILCOX RICHARD T</t>
  </si>
  <si>
    <t>STUTSMAN KELLI ELAINE</t>
  </si>
  <si>
    <t>MCLENDON LUTHER</t>
  </si>
  <si>
    <t>KING SHAUN</t>
  </si>
  <si>
    <t>BRADDOCK CLAUDINE P</t>
  </si>
  <si>
    <t>FOLEY PETER BRUCE</t>
  </si>
  <si>
    <t>PERMIS PASCAL</t>
  </si>
  <si>
    <t>MUHEISEN NAJHY</t>
  </si>
  <si>
    <t>HOLOKA NAOMI</t>
  </si>
  <si>
    <t>HOGAN LARRY</t>
  </si>
  <si>
    <t>SNIPES VELAR O</t>
  </si>
  <si>
    <t>FRANKLIN KEN</t>
  </si>
  <si>
    <t>HADDOCK RODNEY D</t>
  </si>
  <si>
    <t>DEMAGGIO PETE</t>
  </si>
  <si>
    <t>ALDERMAN KENNETH W</t>
  </si>
  <si>
    <t>LOWERY LEE D</t>
  </si>
  <si>
    <t>MOWERY JOSEPH L</t>
  </si>
  <si>
    <t>LSF9 MASTER PARTICIPATION TRST</t>
  </si>
  <si>
    <t>JOHNSON VERNON</t>
  </si>
  <si>
    <t>REED FLAVIUS THOMAS</t>
  </si>
  <si>
    <t>POTURICH NICHOLAS J</t>
  </si>
  <si>
    <t>DAVIS BILLY WAYNE</t>
  </si>
  <si>
    <t>BAKER SUSAN B</t>
  </si>
  <si>
    <t>HALL EUGENE</t>
  </si>
  <si>
    <t>MEEKS GARY L</t>
  </si>
  <si>
    <t>JOHNSON TONY M</t>
  </si>
  <si>
    <t>BROWN ROBYN L</t>
  </si>
  <si>
    <t>HELBERT MARK EDWARD</t>
  </si>
  <si>
    <t>MYERS CHARLES R</t>
  </si>
  <si>
    <t>GORDEN MARY</t>
  </si>
  <si>
    <t>OWENS LEONARD W</t>
  </si>
  <si>
    <t>MILLER BRIAN K</t>
  </si>
  <si>
    <t>PETERS CLINTON</t>
  </si>
  <si>
    <t>MCKENDREE JOSEPH</t>
  </si>
  <si>
    <t>MCBEE MICHAEL E</t>
  </si>
  <si>
    <t>GREEN JOSEPH BRIAN</t>
  </si>
  <si>
    <t>DENHAM PERRY P</t>
  </si>
  <si>
    <t>LUKE KENNETH CARLTON</t>
  </si>
  <si>
    <t>CROCCO BARTHOLOMEW L</t>
  </si>
  <si>
    <t>MULLIGAN FRANK</t>
  </si>
  <si>
    <t>STRINE TRACEY H</t>
  </si>
  <si>
    <t>SWEAT CHARLES</t>
  </si>
  <si>
    <t>SWEAT ROBYN M</t>
  </si>
  <si>
    <t>FENCIK KRISTIE LEEANN</t>
  </si>
  <si>
    <t>POWELL TANYA NYE</t>
  </si>
  <si>
    <t>OLDAKER KATHY W</t>
  </si>
  <si>
    <t>MONCRIEF JULIE S</t>
  </si>
  <si>
    <t>HART JACQUELINE</t>
  </si>
  <si>
    <t>RODGERS ANN M</t>
  </si>
  <si>
    <t>SELF ROBERT SEAN</t>
  </si>
  <si>
    <t>FRAME CHARLES</t>
  </si>
  <si>
    <t>TALLMAN RANDY</t>
  </si>
  <si>
    <t>JAN INVESTMENT GROUP INC</t>
  </si>
  <si>
    <t>MARTIN BERNARD K</t>
  </si>
  <si>
    <t>WEAKLEY ANGELA</t>
  </si>
  <si>
    <t>SLUDER RALPH L</t>
  </si>
  <si>
    <t>SIMPKINS CREGG A</t>
  </si>
  <si>
    <t>DALTON SEAN ALLAN FLOYD</t>
  </si>
  <si>
    <t>SHEARER MATTHEW A</t>
  </si>
  <si>
    <t>GLOUNER GREGORY D</t>
  </si>
  <si>
    <t>JONES GWEN W</t>
  </si>
  <si>
    <t>BRIGMOND WANELL K</t>
  </si>
  <si>
    <t>WOODARD RUSSELL</t>
  </si>
  <si>
    <t>PARKER CREIGHTON MILLICENT</t>
  </si>
  <si>
    <t>BAILEY LAUREL</t>
  </si>
  <si>
    <t>HARTMAN KATHRYN ANNE</t>
  </si>
  <si>
    <t>WIGGINS JESSICA K</t>
  </si>
  <si>
    <t>JACKMAN CHRIS</t>
  </si>
  <si>
    <t>LOUDERMILK ROBERT W</t>
  </si>
  <si>
    <t>GROGAN CHAD E</t>
  </si>
  <si>
    <t>HENDRICKS DANIEL</t>
  </si>
  <si>
    <t>MCCOY MARC</t>
  </si>
  <si>
    <t>GREENE KENNETH L</t>
  </si>
  <si>
    <t>ABD AHMAD I</t>
  </si>
  <si>
    <t>HURSEY JASON</t>
  </si>
  <si>
    <t>SMITH ALLISON</t>
  </si>
  <si>
    <t>FINCH NINA</t>
  </si>
  <si>
    <t>KEEFER RONALD L</t>
  </si>
  <si>
    <t>MESSER LINDA C</t>
  </si>
  <si>
    <t>HARGROVE DAVID G</t>
  </si>
  <si>
    <t>GULBRANDSEN RICHARD</t>
  </si>
  <si>
    <t>GANGER TAMMY LYNN</t>
  </si>
  <si>
    <t>MILLER JOE W</t>
  </si>
  <si>
    <t>HUMPHRIES CHRISTINE</t>
  </si>
  <si>
    <t>SWAIN CYNTHIA</t>
  </si>
  <si>
    <t>MATHIS GLORIA L</t>
  </si>
  <si>
    <t>FARMER SR DANIEL C</t>
  </si>
  <si>
    <t>CARROLL JODY LEE</t>
  </si>
  <si>
    <t>WARREN WILLIAM</t>
  </si>
  <si>
    <t>SHEPARD STEPHEN M</t>
  </si>
  <si>
    <t>BALOUTA RAFAT</t>
  </si>
  <si>
    <t>MOSER GRACE E</t>
  </si>
  <si>
    <t>VICKERS JUDY K</t>
  </si>
  <si>
    <t>AMOS CHRISTY L</t>
  </si>
  <si>
    <t>HUNT DEBORAH M</t>
  </si>
  <si>
    <t>SHRADER RORIE J</t>
  </si>
  <si>
    <t>EVANS GLORIA</t>
  </si>
  <si>
    <t>EVANS GLORIA JEAN</t>
  </si>
  <si>
    <t>HARRISON THOMAS</t>
  </si>
  <si>
    <t>NETTLES AL W</t>
  </si>
  <si>
    <t>CONNOR JAMES E</t>
  </si>
  <si>
    <t>SIKES JACQUELINE</t>
  </si>
  <si>
    <t>BOWEN STEVEN</t>
  </si>
  <si>
    <t>KOSTENSKI SUZANNE D</t>
  </si>
  <si>
    <t>CROSBY JOHN B JR &amp; KELLY ANN</t>
  </si>
  <si>
    <t>DEDMAN RANDY</t>
  </si>
  <si>
    <t>BARBER CAROLYN ELIZABETH</t>
  </si>
  <si>
    <t>MIN JAMES BYUNG KWAN</t>
  </si>
  <si>
    <t>MULRAIN KATHRYN WOOD</t>
  </si>
  <si>
    <t>WINDHAM JOHN T</t>
  </si>
  <si>
    <t>HIGGINBOTHAM RAYMOND R</t>
  </si>
  <si>
    <t>CABELL JOHN</t>
  </si>
  <si>
    <t>SHUMAN STACY SHANE</t>
  </si>
  <si>
    <t>FAIN HAROLD DEAN</t>
  </si>
  <si>
    <t>MCVEY CHRISTOPHER</t>
  </si>
  <si>
    <t>LEWIS JOHN E</t>
  </si>
  <si>
    <t>CLARK JULIAN W</t>
  </si>
  <si>
    <t>JENNINGS MELYNDA</t>
  </si>
  <si>
    <t>SKIPPER DEBORAH S</t>
  </si>
  <si>
    <t>SCOTT JEANNE HENDERSON</t>
  </si>
  <si>
    <t>FISHER ROBERT E</t>
  </si>
  <si>
    <t>MABRY NATHANIEL O</t>
  </si>
  <si>
    <t>EBY TERRY</t>
  </si>
  <si>
    <t>NEW KINGS ROAD ENTERPRISES LLC</t>
  </si>
  <si>
    <t>BARRY RUDY B</t>
  </si>
  <si>
    <t>MCGINLEY GARY R</t>
  </si>
  <si>
    <t>GRIFFIN GERALD R</t>
  </si>
  <si>
    <t>BARRY RUBY BETSY</t>
  </si>
  <si>
    <t>LOVE JOSEPH R</t>
  </si>
  <si>
    <t>CASWELL DAVID</t>
  </si>
  <si>
    <t>SHAW CHRISTOPHER W</t>
  </si>
  <si>
    <t>POWELL MATTHEW W</t>
  </si>
  <si>
    <t>GREEN DARLA J</t>
  </si>
  <si>
    <t>RAULERSON BETTY JO</t>
  </si>
  <si>
    <t>PEYTON ROBERT D</t>
  </si>
  <si>
    <t>TURNER GEORGE</t>
  </si>
  <si>
    <t>NETTLES JOE</t>
  </si>
  <si>
    <t>BROWN ROBYN</t>
  </si>
  <si>
    <t>PITTMAN CHRISTOPHER JON</t>
  </si>
  <si>
    <t>MARTINEZ LEANN M</t>
  </si>
  <si>
    <t>MARTINEZ LEANNE M</t>
  </si>
  <si>
    <t>RAY RICHARD</t>
  </si>
  <si>
    <t>ALLEN NORMAN ROBERT</t>
  </si>
  <si>
    <t>CONNOR DEBBIE D</t>
  </si>
  <si>
    <t>CORDELL BRENDA T</t>
  </si>
  <si>
    <t>HAYES KENNETH</t>
  </si>
  <si>
    <t>FORBES TROY A</t>
  </si>
  <si>
    <t>SOLANA JUDY</t>
  </si>
  <si>
    <t>HIXON NORMA M</t>
  </si>
  <si>
    <t>ROTHSTEIN SIMON D</t>
  </si>
  <si>
    <t>BRADDOCK GRADY E</t>
  </si>
  <si>
    <t>BRADDOCK GRADY JR</t>
  </si>
  <si>
    <t>WADE LINDA Y</t>
  </si>
  <si>
    <t>STONE PATRICK S</t>
  </si>
  <si>
    <t>MULLIS KATISHA ANN</t>
  </si>
  <si>
    <t>EDENFIELD BOBBIE E</t>
  </si>
  <si>
    <t>GRIFFIN CAROLYN ANN</t>
  </si>
  <si>
    <t>HICKEN DAVID WAYNE</t>
  </si>
  <si>
    <t>JONES PAUL L</t>
  </si>
  <si>
    <t>WILLIAMS LAWTON</t>
  </si>
  <si>
    <t>KENNISON ROBERT E</t>
  </si>
  <si>
    <t>WALTERS LARRY J</t>
  </si>
  <si>
    <t>WEAVER RHENDA S</t>
  </si>
  <si>
    <t>LOVE STEVEN</t>
  </si>
  <si>
    <t>DAUGHTRY JOSEPH JR</t>
  </si>
  <si>
    <t>SHELFER CANDLE R</t>
  </si>
  <si>
    <t>MOSER MICHAEL W</t>
  </si>
  <si>
    <t>MCDOWELL JOHN L</t>
  </si>
  <si>
    <t>NORRIS DONNA KAY</t>
  </si>
  <si>
    <t>HMS AMELIA INC</t>
  </si>
  <si>
    <t>CZINDER BARBARA A</t>
  </si>
  <si>
    <t>BECKER MARVIN ROY</t>
  </si>
  <si>
    <t>EDWARDS EVAN W &amp; ALISON D</t>
  </si>
  <si>
    <t>DAVIS JOEL L</t>
  </si>
  <si>
    <t>BELL CAROL ANN</t>
  </si>
  <si>
    <t>BELL FRANKLIN AARON</t>
  </si>
  <si>
    <t>WALL TIMBER PRODUCTS INC</t>
  </si>
  <si>
    <t>HALEY WILLIAM J</t>
  </si>
  <si>
    <t>BROWN JEAN</t>
  </si>
  <si>
    <t>THOMPSON GARY</t>
  </si>
  <si>
    <t>ARMSTRONG DORIS C</t>
  </si>
  <si>
    <t>WILLIAMS CATHY LOWE</t>
  </si>
  <si>
    <t>CARRIGG DAVID</t>
  </si>
  <si>
    <t>BROWN JOHNNY L</t>
  </si>
  <si>
    <t>WALKER MICHAEL L</t>
  </si>
  <si>
    <t>FRISON HILDA JONES</t>
  </si>
  <si>
    <t>MITCHELL GREGORY</t>
  </si>
  <si>
    <t>OLIVER BARRY</t>
  </si>
  <si>
    <t>BRAY DILLON</t>
  </si>
  <si>
    <t>AARON FRANKLIN</t>
  </si>
  <si>
    <t>WITT GARY C</t>
  </si>
  <si>
    <t>MITCHELL ARCHIE A</t>
  </si>
  <si>
    <t>ELEBY DAVID</t>
  </si>
  <si>
    <t>MITCHELL ARCHIE ANTHONY</t>
  </si>
  <si>
    <t>WAY RONNIE L</t>
  </si>
  <si>
    <t>SHEFFIELD EMILY</t>
  </si>
  <si>
    <t>ALDERMAN BERNICE W</t>
  </si>
  <si>
    <t>BLUME IDEE</t>
  </si>
  <si>
    <t>DUTTON DONALD D</t>
  </si>
  <si>
    <t>WRIGHT CURTIS M</t>
  </si>
  <si>
    <t>NELSON EDWARD ELLIS TRUST FOR CAROL LA RAE NELSON</t>
  </si>
  <si>
    <t>HAMPTON KEVA</t>
  </si>
  <si>
    <t>LAST FRANK III</t>
  </si>
  <si>
    <t>CRYSTAL I LLC</t>
  </si>
  <si>
    <t>WILSON MALINDA E</t>
  </si>
  <si>
    <t>THOMPSON A J</t>
  </si>
  <si>
    <t>COAKLEY EMMITT D</t>
  </si>
  <si>
    <t>KILLINGS LENDFORD</t>
  </si>
  <si>
    <t>WILLIAMS ANTHONY</t>
  </si>
  <si>
    <t>MELTON CHAD</t>
  </si>
  <si>
    <t>JANUSZKIEWICZ LEE EDWARD</t>
  </si>
  <si>
    <t>JONES LATHERN B</t>
  </si>
  <si>
    <t>REED BETTY JEAN</t>
  </si>
  <si>
    <t>MAIN LINE TIMBER LLC</t>
  </si>
  <si>
    <t>HIGGINBOTHAM ALBERT L</t>
  </si>
  <si>
    <t>PATTERSON MARK</t>
  </si>
  <si>
    <t>SAMPSON JAMES L</t>
  </si>
  <si>
    <t>BYRD JEAN</t>
  </si>
  <si>
    <t>WYNDAM MARISSA</t>
  </si>
  <si>
    <t>GUY THIAM</t>
  </si>
  <si>
    <t>TOY GEORGETTE C</t>
  </si>
  <si>
    <t>U Y PROPERTIES LLC</t>
  </si>
  <si>
    <t>TOY RYAN J</t>
  </si>
  <si>
    <t>TOY CAROLYN GEORGETTE</t>
  </si>
  <si>
    <t>PIPPIN PERRY J</t>
  </si>
  <si>
    <t>JONES RICHARD A</t>
  </si>
  <si>
    <t>GREEN RANDALL B</t>
  </si>
  <si>
    <t>WALKER GEORGE T</t>
  </si>
  <si>
    <t>RAY RICHARD C</t>
  </si>
  <si>
    <t>SCARBOROUGH GLENDA L</t>
  </si>
  <si>
    <t>PARKERSON RHETT P</t>
  </si>
  <si>
    <t>CONNER CHAD DANIEL</t>
  </si>
  <si>
    <t>GARNER SCOTT E</t>
  </si>
  <si>
    <t>LUCAS MARY T</t>
  </si>
  <si>
    <t>SMITH MONICA LINETTE</t>
  </si>
  <si>
    <t>FRALICK MARTHA A</t>
  </si>
  <si>
    <t>CRAY PRIMULA H</t>
  </si>
  <si>
    <t>FOX J LEE</t>
  </si>
  <si>
    <t>FISHER MARGARET SUE</t>
  </si>
  <si>
    <t>ANDERSON KIMBERLY</t>
  </si>
  <si>
    <t>HODGES ROGER L</t>
  </si>
  <si>
    <t>BENNETT JUDSON B</t>
  </si>
  <si>
    <t>SIMMONS JACQUELINE</t>
  </si>
  <si>
    <t>G &amp; H LAND DEVELOPMENT LLC</t>
  </si>
  <si>
    <t>BRADDOCK DALE P</t>
  </si>
  <si>
    <t>JONES ALLEN LAMARR</t>
  </si>
  <si>
    <t>BRADDOCK CAROL E</t>
  </si>
  <si>
    <t>BELL RONALD WAYNE</t>
  </si>
  <si>
    <t>MCGRATH DONNA</t>
  </si>
  <si>
    <t>BUILDING BLOCKS ACADEMY LLC</t>
  </si>
  <si>
    <t>KELLY DAVID M &amp; KELLY KERSTI G (JT/RS)</t>
  </si>
  <si>
    <t>MCANINCH ELLIS L</t>
  </si>
  <si>
    <t>CALLAHAN FUNERAL HOME INC</t>
  </si>
  <si>
    <t>MORGAN RUBY A</t>
  </si>
  <si>
    <t>PETTY DAWN L</t>
  </si>
  <si>
    <t>DELL DEBORAH H</t>
  </si>
  <si>
    <t>WHIDDEN LOREN G</t>
  </si>
  <si>
    <t>DUEY-DODGE AMY LEGARE</t>
  </si>
  <si>
    <t>MASSIS GASSAN B</t>
  </si>
  <si>
    <t>ALLEN TRAVIS JOEL</t>
  </si>
  <si>
    <t>GREENE KENNETH LEE</t>
  </si>
  <si>
    <t>NEWCOMB ETHEL S</t>
  </si>
  <si>
    <t>SHAW GLORIA &amp; CARTER JERALD &amp; CARTER TIFTON</t>
  </si>
  <si>
    <t>GODWIN JR DAVID ANTHONY</t>
  </si>
  <si>
    <t>SLAY RILEY JR</t>
  </si>
  <si>
    <t>BECK STANLEY R</t>
  </si>
  <si>
    <t>KIMES DONDI CLINTON</t>
  </si>
  <si>
    <t>ARNOLD CHRISTOPHER M</t>
  </si>
  <si>
    <t>NOBLES JOHN</t>
  </si>
  <si>
    <t>ARNOLD KEITH</t>
  </si>
  <si>
    <t>AGUILAR JOSE LUIS</t>
  </si>
  <si>
    <t>DON CARTER PLUMBING INC</t>
  </si>
  <si>
    <t>TURNING LEAF HOMEOWNERS ASSOCIATION OF N</t>
  </si>
  <si>
    <t>WHITLEY CHRISTY LEE</t>
  </si>
  <si>
    <t>G &amp; H LAND &amp; TIMBER INVESTMENTS LLC</t>
  </si>
  <si>
    <t>GRESSMAN LINDA J</t>
  </si>
  <si>
    <t>ARMSTRONG R  H</t>
  </si>
  <si>
    <t>RICKS JOEY</t>
  </si>
  <si>
    <t>PHILLIPS CLINT</t>
  </si>
  <si>
    <t>HARTLEY JOSEPHINE M</t>
  </si>
  <si>
    <t>HUNT GRACE DIANE</t>
  </si>
  <si>
    <t>CARTER BRYANT STEVEN</t>
  </si>
  <si>
    <t>STRAWN STEPHANIE MUSGROVE</t>
  </si>
  <si>
    <t>MILEY BEVERLY BAKER</t>
  </si>
  <si>
    <t>GORE RICHARD R</t>
  </si>
  <si>
    <t>BRACKETT EDWARD C</t>
  </si>
  <si>
    <t>LARSON GARY R</t>
  </si>
  <si>
    <t>GREEN FERLANDIS F</t>
  </si>
  <si>
    <t>SUBER CHRISTIE</t>
  </si>
  <si>
    <t>HIGHLINK LLC</t>
  </si>
  <si>
    <t>WASHINGTON GEORGE III</t>
  </si>
  <si>
    <t>PETREE LYNDA F</t>
  </si>
  <si>
    <t>MILLIGAN RONALD</t>
  </si>
  <si>
    <t>HUTSON JULIE WILDES</t>
  </si>
  <si>
    <t>HUTSON RODNEY L</t>
  </si>
  <si>
    <t>VICTORY VISION INC</t>
  </si>
  <si>
    <t>HIGGINBOTHAM MARY ANN</t>
  </si>
  <si>
    <t>BROOKINS FRANK R</t>
  </si>
  <si>
    <t>NOT AVAILABLE FROM THE COUNTY</t>
  </si>
  <si>
    <t>MEDSKER ADMIRAL L</t>
  </si>
  <si>
    <t>HACK SHANNON</t>
  </si>
  <si>
    <t>JAN INVESTMENT INC</t>
  </si>
  <si>
    <t>MURPHY RONALD JASON &amp; MURPHY SHARON A (JT/RS)</t>
  </si>
  <si>
    <t>TANNER KENNETH EDEE</t>
  </si>
  <si>
    <t>SIKES J  F</t>
  </si>
  <si>
    <t>5T WEALTH PARTNERS LP</t>
  </si>
  <si>
    <t>ST WEALTH PARTNERS LP</t>
  </si>
  <si>
    <t>ROHE ERIN PA</t>
  </si>
  <si>
    <t>COLSON JOE L &amp; COLSON JANETTE J &amp; DELOURS &amp; JONES LAURA COLSON</t>
  </si>
  <si>
    <t>GRIFFIN ANDREW</t>
  </si>
  <si>
    <t>JONES ROBERT</t>
  </si>
  <si>
    <t>C WEST NASSAU CHARITIES LLC</t>
  </si>
  <si>
    <t>MILLIGAN RONALD G</t>
  </si>
  <si>
    <t>WILLIAMS ROBERT L</t>
  </si>
  <si>
    <t>NELSON MARTHA</t>
  </si>
  <si>
    <t>LALLAMANT STEVEN R</t>
  </si>
  <si>
    <t>ADAMS RICHARD D</t>
  </si>
  <si>
    <t>MCGRIFF ROBERT</t>
  </si>
  <si>
    <t>BROOKS MYRTLE H</t>
  </si>
  <si>
    <t>HUNTER DON &amp; SYLVESTER &amp; HUNTER CLIFTON EST &amp; RAINEY GERALDINE</t>
  </si>
  <si>
    <t>OLIVER JETROE M</t>
  </si>
  <si>
    <t>MCCOLLUM EDWARD</t>
  </si>
  <si>
    <t>AJP PROPERTIES LLC</t>
  </si>
  <si>
    <t>PATRICK ADRIAN LEE</t>
  </si>
  <si>
    <t>HOWELL MYRA GAIL</t>
  </si>
  <si>
    <t>ONEAL LORIE</t>
  </si>
  <si>
    <t>MADDOX TROY ALEX</t>
  </si>
  <si>
    <t>FLAKE LARRY NORMAN</t>
  </si>
  <si>
    <t>PREMIER HMES OF NORTH FLORIDA</t>
  </si>
  <si>
    <t>REMISEWS RELASES</t>
  </si>
  <si>
    <t>TIMMONS LEONARD JR</t>
  </si>
  <si>
    <t>HAM KAROLINE</t>
  </si>
  <si>
    <t>WAPN</t>
  </si>
  <si>
    <t>DAVIS L C (EST)</t>
  </si>
  <si>
    <t>MELTON GEORGE L</t>
  </si>
  <si>
    <t>WOODS RUTH</t>
  </si>
  <si>
    <t>WOODS JOHN R</t>
  </si>
  <si>
    <t>JOURNEY INVESTMENTS LLC</t>
  </si>
  <si>
    <t>MELTON ALLEN</t>
  </si>
  <si>
    <t>WILLIAMS WILLIE C</t>
  </si>
  <si>
    <t>MELTON PATRICIA ANN</t>
  </si>
  <si>
    <t>MELTON PATRICIA ANN &amp; MELTON JAMES R LEE EST</t>
  </si>
  <si>
    <t>JOSEPH WILLIAM G</t>
  </si>
  <si>
    <t>MCNIGHT RODNEY OHARA</t>
  </si>
  <si>
    <t>MLN MANAGEMENT CO</t>
  </si>
  <si>
    <t>GRIMAGE MAGGIE</t>
  </si>
  <si>
    <t>GRIMMAGE RUFUS</t>
  </si>
  <si>
    <t>JACKSON LARRY GENE JR &amp; JACKSON SHERI</t>
  </si>
  <si>
    <t>SHEPHERD ALAN D</t>
  </si>
  <si>
    <t>BRANTLEY SANDRA DRAKE</t>
  </si>
  <si>
    <t>DELOACH ROBERT E</t>
  </si>
  <si>
    <t>CAMS DEMOLITION &amp; DISPOSAL INC</t>
  </si>
  <si>
    <t>ALESSI ANTHONY</t>
  </si>
  <si>
    <t>HOLTON JOHN</t>
  </si>
  <si>
    <t>BROWN MARY C</t>
  </si>
  <si>
    <t>CRAWFORD ROBERT L</t>
  </si>
  <si>
    <t>TAYLOR JAMES V</t>
  </si>
  <si>
    <t>JACKSON JR LARRY GENE</t>
  </si>
  <si>
    <t>ALBERTIE CORA</t>
  </si>
  <si>
    <t>HENDRIX MAX</t>
  </si>
  <si>
    <t>MASON WADE</t>
  </si>
  <si>
    <t>SHIVER ASHLEY</t>
  </si>
  <si>
    <t>REA KODY LEE</t>
  </si>
  <si>
    <t>KIRKLAND REA LEE</t>
  </si>
  <si>
    <t>EARICK VIRGINIA L</t>
  </si>
  <si>
    <t>WATSON RICHARD</t>
  </si>
  <si>
    <t>CURRENT RICHARD K</t>
  </si>
  <si>
    <t>GLISSON SIDNEY R</t>
  </si>
  <si>
    <t>MAYBERRY KENNETH R</t>
  </si>
  <si>
    <t>JONES CHARLES A</t>
  </si>
  <si>
    <t>CARROLL MARILYN J</t>
  </si>
  <si>
    <t>THOMAS KENNETH J</t>
  </si>
  <si>
    <t>JONASSEN BARBARA E</t>
  </si>
  <si>
    <t>HERR CRAIG M</t>
  </si>
  <si>
    <t>REYNOLDS KIMBERLY D</t>
  </si>
  <si>
    <t>WHITTAKER CHARLES E</t>
  </si>
  <si>
    <t>HOGAN ROGER N</t>
  </si>
  <si>
    <t>WILSON AUSTIN L</t>
  </si>
  <si>
    <t>HULS JAMES</t>
  </si>
  <si>
    <t>TYLER KENNETH</t>
  </si>
  <si>
    <t>TYLER KENNETH M</t>
  </si>
  <si>
    <t>TIMMONS HELEN</t>
  </si>
  <si>
    <t>BUTLER GRAYMOND E</t>
  </si>
  <si>
    <t>HADDOCK WINONA</t>
  </si>
  <si>
    <t>REED MS JENNIFER L</t>
  </si>
  <si>
    <t>ROBERTS RICHARD E</t>
  </si>
  <si>
    <t>KATO JOHN H</t>
  </si>
  <si>
    <t>MALONE ERIC M</t>
  </si>
  <si>
    <t>WILLIAMSON GERALD M</t>
  </si>
  <si>
    <t>ARMSTRONG ROY L</t>
  </si>
  <si>
    <t>BOYNT WANDA SWILLEY</t>
  </si>
  <si>
    <t>HOWARD CAROL</t>
  </si>
  <si>
    <t>THOMAS ADRIAN RANDOLPH</t>
  </si>
  <si>
    <t>WANG PETER</t>
  </si>
  <si>
    <t>FAVORS MICHAEL FLOYD</t>
  </si>
  <si>
    <t>MASON JOHN</t>
  </si>
  <si>
    <t>COONER PHILLIP M</t>
  </si>
  <si>
    <t>JONES BELINDA M</t>
  </si>
  <si>
    <t>SCOTT VICTORIA M</t>
  </si>
  <si>
    <t>WALTER TERESA LYNN</t>
  </si>
  <si>
    <t>CHEAVERS EVERETT</t>
  </si>
  <si>
    <t>BREAKER MARY LOUISE</t>
  </si>
  <si>
    <t>POHL LEE NORA JO WINGATE</t>
  </si>
  <si>
    <t>HOOVER ADAM E</t>
  </si>
  <si>
    <t>HOOVER WILLIAM L</t>
  </si>
  <si>
    <t>HOOVER APRIL</t>
  </si>
  <si>
    <t>HOOVER JOHN L</t>
  </si>
  <si>
    <t>WADE JASON &amp; OLIVER EMILY LYNN</t>
  </si>
  <si>
    <t>GARRETT FLOYD L</t>
  </si>
  <si>
    <t>JOHNSON BRENDA C</t>
  </si>
  <si>
    <t>JOHNSON REBECCA M</t>
  </si>
  <si>
    <t>HIGGS JACK H</t>
  </si>
  <si>
    <t>CRIBB CHARLES R</t>
  </si>
  <si>
    <t>POLAND LOIS MINER</t>
  </si>
  <si>
    <t>GILL CHARLES B</t>
  </si>
  <si>
    <t>BROWN ROBERT CHARLES</t>
  </si>
  <si>
    <t>PREMIER HOMES OF NORTH FLORIDA INC</t>
  </si>
  <si>
    <t>ROCKING HORSE DEVELOPMENT INC</t>
  </si>
  <si>
    <t>MORGAN PAMELA J</t>
  </si>
  <si>
    <t>IWANIUSZ MICHAEL WILLIAM</t>
  </si>
  <si>
    <t>COLE HERMAN K</t>
  </si>
  <si>
    <t>SMIT ROBIN</t>
  </si>
  <si>
    <t>WEINBERG DOUGLAS E</t>
  </si>
  <si>
    <t>WEINBERG DAVID</t>
  </si>
  <si>
    <t>HIGGS JACK</t>
  </si>
  <si>
    <t>TESTON ELLA JEAN EILEEN</t>
  </si>
  <si>
    <t>COATS THOMAS I</t>
  </si>
  <si>
    <t>HORNE ELWIN G</t>
  </si>
  <si>
    <t>17/95 RV PARK LLC</t>
  </si>
  <si>
    <t>PTRO INC</t>
  </si>
  <si>
    <t>JACOBS TERRY</t>
  </si>
  <si>
    <t>JACOBS VERONA &amp; JACOBS FRANSCENA M EST &amp; JACOBS FRANK</t>
  </si>
  <si>
    <t>MURPHY ERIC</t>
  </si>
  <si>
    <t>RAINEY BRENDA</t>
  </si>
  <si>
    <t>JONES ROBERT JR &amp; JONES PAUL &amp; PETER &amp; HAROLD M</t>
  </si>
  <si>
    <t>JONES PETER</t>
  </si>
  <si>
    <t>TEMPLES TIMOTHY SR</t>
  </si>
  <si>
    <t>TEMPLES TIMOTHY SCOTT</t>
  </si>
  <si>
    <t>ALBERTIE VERNICE</t>
  </si>
  <si>
    <t>ALBERTIE JANICE L</t>
  </si>
  <si>
    <t>SCOTT WILLIE J</t>
  </si>
  <si>
    <t>GET &amp; SAVE LLC</t>
  </si>
  <si>
    <t>FERGUSON GLENDA S</t>
  </si>
  <si>
    <t>TREVETT FAMILY COMPANIES INC</t>
  </si>
  <si>
    <t>LOFTON POINTE INC</t>
  </si>
  <si>
    <t>ROBINSON JO ANN</t>
  </si>
  <si>
    <t>PATTON SYLVIA A</t>
  </si>
  <si>
    <t>PATTON RANDALL C</t>
  </si>
  <si>
    <t>DUNMAN MARSHALL WILBUR</t>
  </si>
  <si>
    <t>LEE GEORGE G</t>
  </si>
  <si>
    <t>DUNMAN MARSHALL W</t>
  </si>
  <si>
    <t>WHISENANT WILLIAM TIMOTHY</t>
  </si>
  <si>
    <t>VERONA V LLC</t>
  </si>
  <si>
    <t>MCKENDREE ROY V</t>
  </si>
  <si>
    <t>JOHNSON RICHARD F</t>
  </si>
  <si>
    <t>NEAL GEORGE G</t>
  </si>
  <si>
    <t>KRAUSS ANNIE RUTH</t>
  </si>
  <si>
    <t>ROE C LARRY</t>
  </si>
  <si>
    <t>MOSLEY JOYCE MICHELLE</t>
  </si>
  <si>
    <t>DURRANCE JOLENE JONES</t>
  </si>
  <si>
    <t>LEONARD CHARLES</t>
  </si>
  <si>
    <t>MOORE DON RANDOLPH</t>
  </si>
  <si>
    <t>KENNISON RONNIE</t>
  </si>
  <si>
    <t>TESTA ANTHONY MICHAEL</t>
  </si>
  <si>
    <t>BRYANT DARRYL J</t>
  </si>
  <si>
    <t>DINKINS CLIFFORD N</t>
  </si>
  <si>
    <t>SCOTT JANICE C</t>
  </si>
  <si>
    <t>WALLACE JUDY</t>
  </si>
  <si>
    <t>ANDERSON KELLIN</t>
  </si>
  <si>
    <t>GLEASON MARK</t>
  </si>
  <si>
    <t>HAM MICHAEL</t>
  </si>
  <si>
    <t>GRESHAM ELBERT THOMAS</t>
  </si>
  <si>
    <t>LEE MATTEW</t>
  </si>
  <si>
    <t>ZELL DONALD D</t>
  </si>
  <si>
    <t>YOUNG JAMES M</t>
  </si>
  <si>
    <t>MEADOWS MELISSA</t>
  </si>
  <si>
    <t>MILES MATTHEW S</t>
  </si>
  <si>
    <t>BULLOCK DARYL D</t>
  </si>
  <si>
    <t>WILLIAMSON KENNETH</t>
  </si>
  <si>
    <t>KNAUSS DENNIS M</t>
  </si>
  <si>
    <t>WESLEY ALFRED L</t>
  </si>
  <si>
    <t>HALL LINDA LEIGH</t>
  </si>
  <si>
    <t>COKER TAMMIE</t>
  </si>
  <si>
    <t>BRYAN FREDERICK SR</t>
  </si>
  <si>
    <t>BRYAN F A</t>
  </si>
  <si>
    <t>BRYAN F A &amp; CATHERINE B</t>
  </si>
  <si>
    <t>HAIR TONY RAY</t>
  </si>
  <si>
    <t>MENTER DOROTHY J</t>
  </si>
  <si>
    <t>TAYLOR OSCAR VINCE</t>
  </si>
  <si>
    <t>BALLARD JOHN M</t>
  </si>
  <si>
    <t>WALKER STACEY R</t>
  </si>
  <si>
    <t>DUBBERLY WILLIAM O</t>
  </si>
  <si>
    <t>LUCAS DALE A</t>
  </si>
  <si>
    <t>PAULK PATRICIA</t>
  </si>
  <si>
    <t>JESSE JEAN</t>
  </si>
  <si>
    <t>THEOBALD THOMAS ANDREW</t>
  </si>
  <si>
    <t>THEOBALD THOMAS A</t>
  </si>
  <si>
    <t>DUNCUM BRIAN E</t>
  </si>
  <si>
    <t>KOHLENBERGER GLENDA G</t>
  </si>
  <si>
    <t>KOHLENBERGER ALAN</t>
  </si>
  <si>
    <t>NUNEZ JEFFREY L</t>
  </si>
  <si>
    <t>MANN RANDALL W</t>
  </si>
  <si>
    <t>MCKINNEY JAMES A</t>
  </si>
  <si>
    <t>WAY ELIPHUS JEROME</t>
  </si>
  <si>
    <t>NIX CLAUDE E</t>
  </si>
  <si>
    <t>PARKER ALMA GENE</t>
  </si>
  <si>
    <t>CRAWFORD STEVE M</t>
  </si>
  <si>
    <t>ALLISON VENTURES LLC</t>
  </si>
  <si>
    <t>GRIFFIN ROBERT B</t>
  </si>
  <si>
    <t>KIMCO NASSAU LLC</t>
  </si>
  <si>
    <t>HILLIARD TRUCK &amp; AUTO INC</t>
  </si>
  <si>
    <t>DICHARIA ANNA MARIE</t>
  </si>
  <si>
    <t>THOMAS ANDREW</t>
  </si>
  <si>
    <t>HAYWOOD FRED</t>
  </si>
  <si>
    <t>FADEL ABDALLAH FARES</t>
  </si>
  <si>
    <t>MINER STEVEN M</t>
  </si>
  <si>
    <t>GOTCH JOHN</t>
  </si>
  <si>
    <t>HOLZENDORF DWAYNE K</t>
  </si>
  <si>
    <t>BARNARD DENISE R</t>
  </si>
  <si>
    <t>STRICKLAND ARLENE L</t>
  </si>
  <si>
    <t>KUCHES CHRISTOPHER E</t>
  </si>
  <si>
    <t>DAVIS BRETT L</t>
  </si>
  <si>
    <t>PIKULA BYRON KYLE</t>
  </si>
  <si>
    <t>FKCL INVESTMENTS IINC</t>
  </si>
  <si>
    <t>PEARCE CAROLEE J</t>
  </si>
  <si>
    <t>GILBERT BESSIE LEE</t>
  </si>
  <si>
    <t>COLLINS FRANK</t>
  </si>
  <si>
    <t>THOMAS ANDREW C</t>
  </si>
  <si>
    <t>LILLIE ALBERT MAE</t>
  </si>
  <si>
    <t>SIMMONS EDDIE</t>
  </si>
  <si>
    <t>WOODBURY MARIE G</t>
  </si>
  <si>
    <t>GILYARD ELIZABETH</t>
  </si>
  <si>
    <t>MOBLEY MARGARET</t>
  </si>
  <si>
    <t>MOBLEY GRANDVILLE</t>
  </si>
  <si>
    <t>JACKSON FRANCENA</t>
  </si>
  <si>
    <t>MOBLEY GAIL</t>
  </si>
  <si>
    <t>PRINCE G A (EST)</t>
  </si>
  <si>
    <t>COLLYMORE MICHAEL</t>
  </si>
  <si>
    <t>EVANS JOSEPH</t>
  </si>
  <si>
    <t>REPO YULEE CENTER</t>
  </si>
  <si>
    <t>CLAXTON JOHN L</t>
  </si>
  <si>
    <t>NORMAN TRAE</t>
  </si>
  <si>
    <t>WILSON DAVID GLEN</t>
  </si>
  <si>
    <t>AB HARTS ROAD LLC</t>
  </si>
  <si>
    <t>ANDREWS KIMBER L</t>
  </si>
  <si>
    <t>HALL COREY DURAND</t>
  </si>
  <si>
    <t>WARREN RICKY LAMAR</t>
  </si>
  <si>
    <t>WARREN SHIRLEY HALL</t>
  </si>
  <si>
    <t>G CUBED LLC</t>
  </si>
  <si>
    <t>WHICKER SOLO 401 K TRUST</t>
  </si>
  <si>
    <t>ROSE JOHN C</t>
  </si>
  <si>
    <t>FRANCIS JAMES G &amp; FRANCIS VELMA J EST</t>
  </si>
  <si>
    <t>BOLDEN SAMUEL SR</t>
  </si>
  <si>
    <t>REEVES ANGELA E</t>
  </si>
  <si>
    <t>DANIEL ROBERT K</t>
  </si>
  <si>
    <t>MORGAN RUSSELL JR</t>
  </si>
  <si>
    <t>LITTLES JEANIE M</t>
  </si>
  <si>
    <t>MCKINNON DORIS G</t>
  </si>
  <si>
    <t>DAVIS MARK DUNCAN</t>
  </si>
  <si>
    <t>TURNER REBECCA A</t>
  </si>
  <si>
    <t>GUINN ROBERT R</t>
  </si>
  <si>
    <t>MYERS BONNIE FAYE</t>
  </si>
  <si>
    <t>DONALDSON CAROLYN R</t>
  </si>
  <si>
    <t>LASSERRE CURTISS H</t>
  </si>
  <si>
    <t>GRAHAM SHELVIA J</t>
  </si>
  <si>
    <t>HOLLAND DEBBIE</t>
  </si>
  <si>
    <t>SECOND AMENDMENT INC</t>
  </si>
  <si>
    <t>STEVENSON COLLISION CENTER INC</t>
  </si>
  <si>
    <t>STRUBLE RONALD JOE</t>
  </si>
  <si>
    <t>BAILEY SHAWN M</t>
  </si>
  <si>
    <t>CRUMP LESLIE L</t>
  </si>
  <si>
    <t>MOORE LINDA M</t>
  </si>
  <si>
    <t>MOORE DAVID C</t>
  </si>
  <si>
    <t>MUHS KENNETH M</t>
  </si>
  <si>
    <t>HESSENAUER BRIAN</t>
  </si>
  <si>
    <t>PETERSON CLAYTON R</t>
  </si>
  <si>
    <t>HOWARD CONNIE C STEVENS</t>
  </si>
  <si>
    <t>HOWARD LORRAINE R</t>
  </si>
  <si>
    <t>HESSENAUER BRIAN T</t>
  </si>
  <si>
    <t>LAYDEN HARRIETT LORRAINE</t>
  </si>
  <si>
    <t>CRAWFORD STEVEN M</t>
  </si>
  <si>
    <t>ROBERTS JASON DARRELL</t>
  </si>
  <si>
    <t>CHANCEY DANIEL JR</t>
  </si>
  <si>
    <t>SHAVERS JAMES DOUGLAS</t>
  </si>
  <si>
    <t>MELISSA ACRES LLC</t>
  </si>
  <si>
    <t>STEPHENS TIMOTHY</t>
  </si>
  <si>
    <t>VERA KEVIN</t>
  </si>
  <si>
    <t>MCCORMICK CHRISTOPHER W</t>
  </si>
  <si>
    <t>CHANCEY SR DANIEL B</t>
  </si>
  <si>
    <t>YARBROUGH JAMES C</t>
  </si>
  <si>
    <t>WILLIAMS JEREMIAH P</t>
  </si>
  <si>
    <t>HERRERA GENEVA M</t>
  </si>
  <si>
    <t>CREWS LINDA</t>
  </si>
  <si>
    <t>NEVES LACINDA</t>
  </si>
  <si>
    <t>ROMAN WALTER D</t>
  </si>
  <si>
    <t>SHEFFIELD CHARLES</t>
  </si>
  <si>
    <t>COFFEY KELLY J</t>
  </si>
  <si>
    <t>HUNTER ROBERT H</t>
  </si>
  <si>
    <t>ROWELL CHRISTOPHER KELLY</t>
  </si>
  <si>
    <t>DERAWAY JASON L</t>
  </si>
  <si>
    <t>ALSPAUGH SCOTT A</t>
  </si>
  <si>
    <t>LOVE JIMMIE JO</t>
  </si>
  <si>
    <t>SCOATES GEORGE R</t>
  </si>
  <si>
    <t>DIPPY NATHAN A</t>
  </si>
  <si>
    <t>HIGHSMITH DANIEL M</t>
  </si>
  <si>
    <t>JONES LARRY K</t>
  </si>
  <si>
    <t>BROWN BRIAN D</t>
  </si>
  <si>
    <t>DAVIS MITCHELL W</t>
  </si>
  <si>
    <t>LYNCH-ORTIZ REBEKAH</t>
  </si>
  <si>
    <t>YOUMANS JUDITH BLOUNT</t>
  </si>
  <si>
    <t>LIVINGSTON JENNIFER T</t>
  </si>
  <si>
    <t>BLAKE RHONDA MOBLEY</t>
  </si>
  <si>
    <t>VARGO DAVID JOSEPH</t>
  </si>
  <si>
    <t>BRUSSELL DON S</t>
  </si>
  <si>
    <t>HUTCHERSON DONALD R</t>
  </si>
  <si>
    <t>MABE WILLIAM D</t>
  </si>
  <si>
    <t>GROVE NANCY ANN</t>
  </si>
  <si>
    <t>OLIVER RUBY E</t>
  </si>
  <si>
    <t>DAVIS SANDRA A</t>
  </si>
  <si>
    <t>DAVIS WILLIAM R</t>
  </si>
  <si>
    <t>BENDER JOHN A</t>
  </si>
  <si>
    <t>WHITMAN BEVERLY A</t>
  </si>
  <si>
    <t>CHRISTMAS CHRISTOPHER D</t>
  </si>
  <si>
    <t>HOOVER TODD S</t>
  </si>
  <si>
    <t>SHEFFIELD WILLIAM F &amp; PHILIPS ELISE &amp; BLACKMON HARRY</t>
  </si>
  <si>
    <t>RITTER ELIZABETH ANN</t>
  </si>
  <si>
    <t>TAYLOR GREGORY L</t>
  </si>
  <si>
    <t>KRZEMINSKI ADGELE P</t>
  </si>
  <si>
    <t>FRANKLIN W J SR &amp; EMILY D</t>
  </si>
  <si>
    <t>SAPP CHARLES L</t>
  </si>
  <si>
    <t>CARPENTER JOHN W</t>
  </si>
  <si>
    <t>HARDING ROBERT</t>
  </si>
  <si>
    <t>REEVES PROPERTIES INC</t>
  </si>
  <si>
    <t>MARCUMM MERRI &amp; VANWEY ROBERT LEE &amp; JOHN H &amp; VANWEY RONALD A &amp; DONALD ETAL</t>
  </si>
  <si>
    <t>ROBERTSON LOUELLA</t>
  </si>
  <si>
    <t>BUFORD BOBBY SHEA SHERIDAN</t>
  </si>
  <si>
    <t>DAVIS CELESTA JEANNINE</t>
  </si>
  <si>
    <t>SHAW ZACHERY K</t>
  </si>
  <si>
    <t>SILLS JOHN F</t>
  </si>
  <si>
    <t>CHANCEY DANIEL B</t>
  </si>
  <si>
    <t>BARRY JAMES K</t>
  </si>
  <si>
    <t>BARLOW R CASH</t>
  </si>
  <si>
    <t>BRANCH WILLIAM E</t>
  </si>
  <si>
    <t>SAWYER HOYET E</t>
  </si>
  <si>
    <t>LAIRSEY CASEY C</t>
  </si>
  <si>
    <t>CARTER CARLTON LEE</t>
  </si>
  <si>
    <t>TURLINGTON RALPH T</t>
  </si>
  <si>
    <t>HYERS STEVE</t>
  </si>
  <si>
    <t>JOHNSON WILLIAM M</t>
  </si>
  <si>
    <t>APPLEWHITE MICHAEL K</t>
  </si>
  <si>
    <t>BELL JAMES GREGORY</t>
  </si>
  <si>
    <t>WILLIAMS FAMILY LIVING TRUST</t>
  </si>
  <si>
    <t>MILLER LUTHER M</t>
  </si>
  <si>
    <t>BROWNING CALVIN</t>
  </si>
  <si>
    <t>EDWARDS DEBRA L</t>
  </si>
  <si>
    <t>MELVIN KENNETH J</t>
  </si>
  <si>
    <t>MULLIN HENRY J</t>
  </si>
  <si>
    <t>NELSON BARBARA</t>
  </si>
  <si>
    <t>MOORE JON M</t>
  </si>
  <si>
    <t>JOHNSON WILLIAM PRESTON</t>
  </si>
  <si>
    <t>CHAIRES CHRISTINA</t>
  </si>
  <si>
    <t>DAVIDSON MELISSA A</t>
  </si>
  <si>
    <t>JOHNSON MICHAEL L</t>
  </si>
  <si>
    <t>HARPE CONNIE D</t>
  </si>
  <si>
    <t>JOHNSON MICHAEL</t>
  </si>
  <si>
    <t>GRAVES JEFFREY LEE</t>
  </si>
  <si>
    <t>ADAMS JOHN</t>
  </si>
  <si>
    <t>HOFFMAN STEPHEN W</t>
  </si>
  <si>
    <t>MURRAY TAMMY M</t>
  </si>
  <si>
    <t>GILES JAMES R</t>
  </si>
  <si>
    <t>DOSSENBACK MICHAEL J</t>
  </si>
  <si>
    <t>FOUNTAIN HUBERT RAYMOND</t>
  </si>
  <si>
    <t>JOHNSON SAMUEL E</t>
  </si>
  <si>
    <t>ANDERSON MICHAEL A</t>
  </si>
  <si>
    <t>TALBOT KAREN E</t>
  </si>
  <si>
    <t>CAMPBELL LISA V</t>
  </si>
  <si>
    <t>HARPER CHAPEL LLC</t>
  </si>
  <si>
    <t>STRICKLAND JOHN D</t>
  </si>
  <si>
    <t>BELLS RIVER SIX LLC</t>
  </si>
  <si>
    <t>WAREH F</t>
  </si>
  <si>
    <t>AMERICAN RECOVERY CORPORATION INC OF USA</t>
  </si>
  <si>
    <t>LAWRENCE LYNDA JEAN &amp; BONNIE LOU TOLBERT LITEBORN &amp; TED TOLBERT</t>
  </si>
  <si>
    <t>BATTLES TOMMY D</t>
  </si>
  <si>
    <t>WILLIAMS LARRY SHELTON</t>
  </si>
  <si>
    <t>COVER ALAN B</t>
  </si>
  <si>
    <t>DONNA LYNNE CUSTOM HOMES INC</t>
  </si>
  <si>
    <t>AZOR PATRICK G</t>
  </si>
  <si>
    <t>HALLS SALVAGE LLC</t>
  </si>
  <si>
    <t>MOSES WILLIAM HAROLD</t>
  </si>
  <si>
    <t>WOODWARD SPALDING K</t>
  </si>
  <si>
    <t>ARGOS READY MIX LLC</t>
  </si>
  <si>
    <t>GIBSON ELVA DARLENE</t>
  </si>
  <si>
    <t>REBELROAMER LLC</t>
  </si>
  <si>
    <t>STEWART SR TERRELL L</t>
  </si>
  <si>
    <t>WILKINS RONALD C</t>
  </si>
  <si>
    <t>KENNEDY MICHAEL KEVIN</t>
  </si>
  <si>
    <t>PAGE JOHN E</t>
  </si>
  <si>
    <t>MORGAN RUSSELL H</t>
  </si>
  <si>
    <t>PORCH SWING PROPERTIES LLC</t>
  </si>
  <si>
    <t>HICKOX LOIS P</t>
  </si>
  <si>
    <t>GRAVES CHARLOTTE</t>
  </si>
  <si>
    <t>JOHNSON CAMEIL</t>
  </si>
  <si>
    <t>BLAKE CHRIS</t>
  </si>
  <si>
    <t>BROWN KIMBERLY S</t>
  </si>
  <si>
    <t>KEPNER FRANK</t>
  </si>
  <si>
    <t>KEPNER FRANK A</t>
  </si>
  <si>
    <t>ETHRIDGE LILLIAN B</t>
  </si>
  <si>
    <t>SEWELL ROBERT B</t>
  </si>
  <si>
    <t>HALLMARK HOMES INC</t>
  </si>
  <si>
    <t>STEPHENSON DANIEL M</t>
  </si>
  <si>
    <t>BREELAND DONNA R</t>
  </si>
  <si>
    <t>PRITCHARD KENNETH C</t>
  </si>
  <si>
    <t>STUART LOUIS</t>
  </si>
  <si>
    <t>WILLIAMS EVA M</t>
  </si>
  <si>
    <t>POWELL JOYCE E</t>
  </si>
  <si>
    <t>ALL AMERICAN OIL LLC</t>
  </si>
  <si>
    <t>DANIEL MUTT J</t>
  </si>
  <si>
    <t>WINDER VI LLC</t>
  </si>
  <si>
    <t>ROYAL DAVID R</t>
  </si>
  <si>
    <t>POPE JOHN R</t>
  </si>
  <si>
    <t>TRUJILLO KIMBERLY BELL</t>
  </si>
  <si>
    <t>MIXON DARRELL G</t>
  </si>
  <si>
    <t>ALLEN MARION J</t>
  </si>
  <si>
    <t>MUSIC STEVE</t>
  </si>
  <si>
    <t>FREEMAN SIDNEY A JR &amp; DOYLE BARBARA &amp; JAMES</t>
  </si>
  <si>
    <t>OSBORNE GERALDINE</t>
  </si>
  <si>
    <t>HANIFEE JASON</t>
  </si>
  <si>
    <t>GUEST VERNON WAYNE</t>
  </si>
  <si>
    <t>POTTS HERBERT MICHAEL</t>
  </si>
  <si>
    <t>HALE DENNIS MICHAEL</t>
  </si>
  <si>
    <t>RUSS LISA VALERIE &amp; KINDT CHARLES &amp; DALE S</t>
  </si>
  <si>
    <t>GREEN HARRY E</t>
  </si>
  <si>
    <t>CRUMP LESLIE LANDRUM</t>
  </si>
  <si>
    <t>CLARINET I LLC</t>
  </si>
  <si>
    <t>HOLLIDAY JOHN F</t>
  </si>
  <si>
    <t>FOSTER MARY</t>
  </si>
  <si>
    <t>EMORY EUGENE K</t>
  </si>
  <si>
    <t>TINER JAMES P</t>
  </si>
  <si>
    <t>HUGHES WILLIAM S</t>
  </si>
  <si>
    <t>ALDERMAN ANTHONY</t>
  </si>
  <si>
    <t>ALBERTIE DOLPHUS SR</t>
  </si>
  <si>
    <t>ALBERTIE THELMA W</t>
  </si>
  <si>
    <t>BAKER SIDNEY</t>
  </si>
  <si>
    <t>HOLZENDORF QUINN</t>
  </si>
  <si>
    <t>SOLOMON CLAUDIA H</t>
  </si>
  <si>
    <t>WATSON FRANK</t>
  </si>
  <si>
    <t>GOLPHIN ESTELLA B</t>
  </si>
  <si>
    <t>GILYARD ALLEAN D</t>
  </si>
  <si>
    <t>OSTEEN DEMPS JR</t>
  </si>
  <si>
    <t>DEMPS JR OSTEAN</t>
  </si>
  <si>
    <t>HARTLEY JAMES E</t>
  </si>
  <si>
    <t>BRASWELL ENTERPRISES II INC</t>
  </si>
  <si>
    <t>HARRISON GEORGE WAYNE</t>
  </si>
  <si>
    <t>CAMPO RICHARD</t>
  </si>
  <si>
    <t>DEAVER RAYMON T</t>
  </si>
  <si>
    <t>LATZA SABINE DOROTHEE</t>
  </si>
  <si>
    <t>ROSS WILLIAM L</t>
  </si>
  <si>
    <t>RIVERSIDED HOMES OF NORTH</t>
  </si>
  <si>
    <t>GOWER JAMES N</t>
  </si>
  <si>
    <t>HEIDER JEANETTE D</t>
  </si>
  <si>
    <t>WEEKLEY HOMES LP</t>
  </si>
  <si>
    <t>ADVANTAGE HOME BUILDERS INC</t>
  </si>
  <si>
    <t>AMELIA INVEST LLC</t>
  </si>
  <si>
    <t>ANDREWS WALTER F</t>
  </si>
  <si>
    <t>LINDSAY DEBORAH L</t>
  </si>
  <si>
    <t>SOWELL NOLAN C</t>
  </si>
  <si>
    <t>W R HOWELL COMPANY</t>
  </si>
  <si>
    <t>CARTRETTE GARY</t>
  </si>
  <si>
    <t>HEAPE BARBARA L</t>
  </si>
  <si>
    <t>D R HORTON INC-JACKSONVILLE</t>
  </si>
  <si>
    <t>BOONE DANIEL</t>
  </si>
  <si>
    <t>WOODS MARTY W</t>
  </si>
  <si>
    <t>WORTMAN VICKIE</t>
  </si>
  <si>
    <t>COLLINS MARYANN</t>
  </si>
  <si>
    <t>DEJESUS LUIS</t>
  </si>
  <si>
    <t>HAYS ANN M</t>
  </si>
  <si>
    <t>SANDERS LUANN L</t>
  </si>
  <si>
    <t>WEAVER RICHARD D</t>
  </si>
  <si>
    <t>ROLSTON KRISTIN P</t>
  </si>
  <si>
    <t>HALL JESSIE LEE</t>
  </si>
  <si>
    <t>MAXELL DANNY L</t>
  </si>
  <si>
    <t>JENKINS DEAH LYNN</t>
  </si>
  <si>
    <t>OAKES MICHAEL A</t>
  </si>
  <si>
    <t>EVANS WILLIAM P</t>
  </si>
  <si>
    <t>KNOX MATTHEW</t>
  </si>
  <si>
    <t>MAXWELL DANNY L</t>
  </si>
  <si>
    <t>HOETZLEIN SUSAN C</t>
  </si>
  <si>
    <t>JOHNSON MATTHEW BRANDON</t>
  </si>
  <si>
    <t>BOATRIGHT CYNTHIA K</t>
  </si>
  <si>
    <t>DELILLE DERRICK ANDREW</t>
  </si>
  <si>
    <t>LIGHT BRIGHT SOCIETY</t>
  </si>
  <si>
    <t>BLUE JAMES C</t>
  </si>
  <si>
    <t>BLUE JAMES C JR &amp; BLUE ROBERT E SR &amp; BENJAMIN J &amp; CORA STEVENSON &amp; LYNDON BLUE</t>
  </si>
  <si>
    <t>STEWART KYLE W</t>
  </si>
  <si>
    <t>HOLLAND MICHAEL</t>
  </si>
  <si>
    <t>LANDRUM CARL J</t>
  </si>
  <si>
    <t>LANDRUM ANNIE C</t>
  </si>
  <si>
    <t>BEDELL HARRIET RUSHAWN</t>
  </si>
  <si>
    <t>KRUPAR MICHAEL A</t>
  </si>
  <si>
    <t>SMITH VERNITHA G</t>
  </si>
  <si>
    <t>WILDER JOHN A</t>
  </si>
  <si>
    <t>BARBER JESSICA</t>
  </si>
  <si>
    <t>WARD BRUCE</t>
  </si>
  <si>
    <t>BURNSED GARY CLAYTON</t>
  </si>
  <si>
    <t>PHG REAL ESTATE LLC</t>
  </si>
  <si>
    <t>GIBSON JUDY L</t>
  </si>
  <si>
    <t>JUSTICE JENNIFER</t>
  </si>
  <si>
    <t>SPAULDING TERRY G</t>
  </si>
  <si>
    <t>PICKETT JAMES WALLACE</t>
  </si>
  <si>
    <t>THOMAS WILLIAM DOYLE DEAN</t>
  </si>
  <si>
    <t>HESTER JODI L</t>
  </si>
  <si>
    <t>JACKSON JEFFREY B</t>
  </si>
  <si>
    <t>PICKETT JOHN T</t>
  </si>
  <si>
    <t>MILLS JAMES E</t>
  </si>
  <si>
    <t>LOVE HOERLE-DAVIS</t>
  </si>
  <si>
    <t>PICKETT MATT STEVEN</t>
  </si>
  <si>
    <t>DOUGLAS A B</t>
  </si>
  <si>
    <t>ZIMMERMAN JILL E</t>
  </si>
  <si>
    <t>WEBB MATTHEW</t>
  </si>
  <si>
    <t>PINEY ISLAND PARTNERSHIP</t>
  </si>
  <si>
    <t>MATTHEWS BRIAN</t>
  </si>
  <si>
    <t>TUSCANY PRESERVE LLC</t>
  </si>
  <si>
    <t>ROWE CAROLYN G</t>
  </si>
  <si>
    <t>TRAVER MICHAEL D</t>
  </si>
  <si>
    <t>HILL SR MAHLON HUBERT</t>
  </si>
  <si>
    <t>BEAN WARREN C</t>
  </si>
  <si>
    <t>DYE AMY L</t>
  </si>
  <si>
    <t>WATKIVS TAMARA A VECCHIARELLO</t>
  </si>
  <si>
    <t>MUSIC BLAKLY J</t>
  </si>
  <si>
    <t>ROWE JONATHAN M</t>
  </si>
  <si>
    <t>SALCICCIOLI JOHN</t>
  </si>
  <si>
    <t>KRYSIAK ALICE</t>
  </si>
  <si>
    <t>ESB INVESTMENTS LLC</t>
  </si>
  <si>
    <t>JONES CHARLIE C</t>
  </si>
  <si>
    <t>BROWN JESSE V</t>
  </si>
  <si>
    <t>SCOTT LOIS B</t>
  </si>
  <si>
    <t>SCOTT STANLEY V</t>
  </si>
  <si>
    <t>CRIBB PATRICIA A</t>
  </si>
  <si>
    <t>JONES OSCAR</t>
  </si>
  <si>
    <t>BENJAMIN MARY L</t>
  </si>
  <si>
    <t>JONES CHARLIE</t>
  </si>
  <si>
    <t>FRENCH MARGIE C</t>
  </si>
  <si>
    <t>TOLLISON HUGH K SR &amp; H KENNETH JR &amp; LAWTON TOLLISON</t>
  </si>
  <si>
    <t>WATKINS THOMAS</t>
  </si>
  <si>
    <t>L S &amp; ELIZABETH MORRISON</t>
  </si>
  <si>
    <t>FRANCIS MCCORMISK WAYNE</t>
  </si>
  <si>
    <t>NORMANDIN MELINDA K</t>
  </si>
  <si>
    <t>LEIGH JAMES NELSON</t>
  </si>
  <si>
    <t>JENKINS JOHN A</t>
  </si>
  <si>
    <t>HORTON JR JOHN D</t>
  </si>
  <si>
    <t>MCCARROLL MICHAEL ORY</t>
  </si>
  <si>
    <t>CUMMING WILLIE CARL</t>
  </si>
  <si>
    <t>MANCIL LARRY E</t>
  </si>
  <si>
    <t>LITTLE JOSEPH C &amp; L C</t>
  </si>
  <si>
    <t>MARSH DENNIS LEE</t>
  </si>
  <si>
    <t>TAYLOR HOWARD L</t>
  </si>
  <si>
    <t>MIRSCHELL JOHN H</t>
  </si>
  <si>
    <t>THOMAS DAVID R</t>
  </si>
  <si>
    <t>BOUDROW REANNA A</t>
  </si>
  <si>
    <t>WILSON AVA A</t>
  </si>
  <si>
    <t>CORBITT RONALD</t>
  </si>
  <si>
    <t>CARTER EDWARD M</t>
  </si>
  <si>
    <t>SEVILLA CHRISTOPHER J</t>
  </si>
  <si>
    <t>DENMARK GARY</t>
  </si>
  <si>
    <t>PRINCE CHAPEL AME CHURCH OF NASSAUVILLE</t>
  </si>
  <si>
    <t>WALL BRIAN A</t>
  </si>
  <si>
    <t>ALBERT EUGENE</t>
  </si>
  <si>
    <t>DUEY JOHN CRAIG</t>
  </si>
  <si>
    <t>MANGE JOE W</t>
  </si>
  <si>
    <t>PANKE RUSSELL E</t>
  </si>
  <si>
    <t>DAVIS SUSAN M</t>
  </si>
  <si>
    <t>DAVIS MARK D</t>
  </si>
  <si>
    <t>NICHOLS LINDA R &amp; PAUL E</t>
  </si>
  <si>
    <t>SCOTT-CHUNG MEIBECK LEE (TRSTEE OF) SCOTT-CHUNG FAMILY TRUST</t>
  </si>
  <si>
    <t>BEST ALVIN A</t>
  </si>
  <si>
    <t>PARKER JAMES O</t>
  </si>
  <si>
    <t>RICHARDSON MICHAEL</t>
  </si>
  <si>
    <t>NYREN GERALD PAUL</t>
  </si>
  <si>
    <t>PEGG R KEVIN</t>
  </si>
  <si>
    <t>TRANTHAM BENJAMIN F</t>
  </si>
  <si>
    <t>BAKER SHANNON L</t>
  </si>
  <si>
    <t>BAYVIEW LOAN SERVICING LLC</t>
  </si>
  <si>
    <t>OVERLY TERRY L</t>
  </si>
  <si>
    <t>WILLIAMS OLVAN E</t>
  </si>
  <si>
    <t>DELAPP JULIA B</t>
  </si>
  <si>
    <t>DEONAS NICK D</t>
  </si>
  <si>
    <t>YAKUNOVICH IVAN</t>
  </si>
  <si>
    <t>FIGUEROA ELIAZAR PERALTA</t>
  </si>
  <si>
    <t>KING JEREMY A</t>
  </si>
  <si>
    <t>THORNTON BILLY J</t>
  </si>
  <si>
    <t>BROWN JAMES</t>
  </si>
  <si>
    <t>HATCH DAVID J</t>
  </si>
  <si>
    <t>JOHNS DONNA M</t>
  </si>
  <si>
    <t>MADDOX DAWN</t>
  </si>
  <si>
    <t>JS JACKSON PROPERTIES LLC</t>
  </si>
  <si>
    <t>THORNTON KENNETH DANIEL</t>
  </si>
  <si>
    <t>TESTON EILEEN</t>
  </si>
  <si>
    <t>KLARER MRS J</t>
  </si>
  <si>
    <t>KLARER JOHN MRS</t>
  </si>
  <si>
    <t>ROBINSON CREEK 34 LLC</t>
  </si>
  <si>
    <t>ARTISAN HOMES LLC</t>
  </si>
  <si>
    <t>MAGNOLIA HOMES INC</t>
  </si>
  <si>
    <t>GOODFEY JEFFREY H</t>
  </si>
  <si>
    <t>SAPIKOWSKI SANDRA KAYE</t>
  </si>
  <si>
    <t>HERON ISLES JOINT VENTURE  LLP</t>
  </si>
  <si>
    <t>NEW ATLANTIC BUILDERS INC</t>
  </si>
  <si>
    <t>HERON ISLES JOINT VENTURE LLP</t>
  </si>
  <si>
    <t>BOWDEN DONNA M</t>
  </si>
  <si>
    <t>OLIVER MARIA</t>
  </si>
  <si>
    <t>RUSS DONALD</t>
  </si>
  <si>
    <t>FOURTEENTH STREET PROPERTIES LLC</t>
  </si>
  <si>
    <t>LEIBMAN MARILYN C</t>
  </si>
  <si>
    <t>CINTRON EDDIE</t>
  </si>
  <si>
    <t>STRICKLAND HOLLOWAY III</t>
  </si>
  <si>
    <t>FOWLER F ROGER</t>
  </si>
  <si>
    <t>LIGHTHOUSE POINTE DEV LLC</t>
  </si>
  <si>
    <t>WATERMANS BLUFF 20 LLC</t>
  </si>
  <si>
    <t>TREVETT BUILDING SYSTEMS OF FLORIDA LLC</t>
  </si>
  <si>
    <t>DJOKOTO EMMANUEL</t>
  </si>
  <si>
    <t>BLUE POTATO PROPERTIES LLC</t>
  </si>
  <si>
    <t>BARBER JAMES DANIEL</t>
  </si>
  <si>
    <t>LEVY KENNETH W</t>
  </si>
  <si>
    <t>HARRIS LEONARD I</t>
  </si>
  <si>
    <t>BARBER LORI MICHELE</t>
  </si>
  <si>
    <t>BARBER JAMES D</t>
  </si>
  <si>
    <t>PIRATES TRADING POST INC</t>
  </si>
  <si>
    <t>ELLIS KRISTEN D</t>
  </si>
  <si>
    <t>RAWLS EDWIN E</t>
  </si>
  <si>
    <t>STEWART WILLIAM ELSWORTH</t>
  </si>
  <si>
    <t>MITCHELL KENNETH LEE</t>
  </si>
  <si>
    <t>WILLIAMS VERNON SR</t>
  </si>
  <si>
    <t>GIORDANO ROBERT</t>
  </si>
  <si>
    <t>NEIL SHAWN E</t>
  </si>
  <si>
    <t>TAUSCHER LILLIAN G</t>
  </si>
  <si>
    <t>MCFADDEN KYLE E</t>
  </si>
  <si>
    <t>SOUTHWELL DWIGHT L</t>
  </si>
  <si>
    <t>THOMPSON SHAWN D</t>
  </si>
  <si>
    <t>WILSON ADAM</t>
  </si>
  <si>
    <t>FRASER DAVID K</t>
  </si>
  <si>
    <t>DOBBINS JOHN</t>
  </si>
  <si>
    <t>HOLDER MAROLYN K</t>
  </si>
  <si>
    <t>BLAKE CHRISTOPHER T</t>
  </si>
  <si>
    <t>BRANAN CHARLES R</t>
  </si>
  <si>
    <t>BERRYHILL ALMA F EST &amp; HUGH D &amp; BONNIE B ARNOLD</t>
  </si>
  <si>
    <t>POTEAT SHIRLEY A</t>
  </si>
  <si>
    <t>CARTWRIGHT JAMES E</t>
  </si>
  <si>
    <t>KIDD KELLEY</t>
  </si>
  <si>
    <t>MATTHEW 25 INVESTMENTS LLC</t>
  </si>
  <si>
    <t>MITCHELL JARELL DASHAWN</t>
  </si>
  <si>
    <t>DAVIS RHONDA J</t>
  </si>
  <si>
    <t>SHRADER RORIE JENNINGS</t>
  </si>
  <si>
    <t>WYLIE ROBERT M</t>
  </si>
  <si>
    <t>THOMASON PATRICK E</t>
  </si>
  <si>
    <t>CAPITAL MARKETS GROUP</t>
  </si>
  <si>
    <t>JONES TODD</t>
  </si>
  <si>
    <t>4-Y PROPERTIES LLC</t>
  </si>
  <si>
    <t>COX DORIS A</t>
  </si>
  <si>
    <t>STECKLER EDWARD H</t>
  </si>
  <si>
    <t>MOORE DAVID</t>
  </si>
  <si>
    <t>LEE CARL</t>
  </si>
  <si>
    <t>PEACOCK JAMES C</t>
  </si>
  <si>
    <t>SABO JOHN</t>
  </si>
  <si>
    <t>RABOIN DANIEL</t>
  </si>
  <si>
    <t>LENDRY HOMES LLC</t>
  </si>
  <si>
    <t>STEPHENS MICHAEL E</t>
  </si>
  <si>
    <t>TODD DEBRA B</t>
  </si>
  <si>
    <t>THRIFT DEBRA BROOK</t>
  </si>
  <si>
    <t>WALTON DAVID</t>
  </si>
  <si>
    <t>ISLAND MISSION</t>
  </si>
  <si>
    <t>ROWLAND HEATHER D</t>
  </si>
  <si>
    <t>VANZANT OSCAR D</t>
  </si>
  <si>
    <t>PARKER MICHAEL W</t>
  </si>
  <si>
    <t>SCARBORO JOHN P</t>
  </si>
  <si>
    <t>NORTON DEAN</t>
  </si>
  <si>
    <t>BLACKROCK PARK LLP</t>
  </si>
  <si>
    <t>BRASWELL STEVEN W</t>
  </si>
  <si>
    <t>SWANN S  A</t>
  </si>
  <si>
    <t>SORRELLS BILLY JOEY</t>
  </si>
  <si>
    <t>WHTV AMELIA PARTNERS LLC</t>
  </si>
  <si>
    <t>RAY STUART N</t>
  </si>
  <si>
    <t>COLE ALICE</t>
  </si>
  <si>
    <t>STAFFORD LAURA C</t>
  </si>
  <si>
    <t>STEINEMANN GEOFFREY S</t>
  </si>
  <si>
    <t>STANWICH MORTGAGE LOAN TRUST</t>
  </si>
  <si>
    <t>MURRAY KEVIN E</t>
  </si>
  <si>
    <t>ARENA PAMELA J</t>
  </si>
  <si>
    <t>JARDINE WALTER B</t>
  </si>
  <si>
    <t>CHOW WILLIAM H</t>
  </si>
  <si>
    <t>AMELIA ISLAND HOLDING COMPANY</t>
  </si>
  <si>
    <t>LEARSY FLORENCE LEE</t>
  </si>
  <si>
    <t>METTS DIANA</t>
  </si>
  <si>
    <t>MARTIN ROBERT B</t>
  </si>
  <si>
    <t>COOK KATHLEEN HATCHER</t>
  </si>
  <si>
    <t>FLUKER N  E</t>
  </si>
  <si>
    <t>WILLIAMS PEARL</t>
  </si>
  <si>
    <t>WILLIAMS PEARL H</t>
  </si>
  <si>
    <t>C M BROOKS L L C</t>
  </si>
  <si>
    <t>CHATMAN JACOB L</t>
  </si>
  <si>
    <t>KING FRANCINA C (2/3 INT) &amp; KING ALONZO D (1/6 INT) &amp; KING PILAR B (1/6 INT)</t>
  </si>
  <si>
    <t>BAUGH RUBYE E</t>
  </si>
  <si>
    <t>TRUE BLUE VENTURES LLC</t>
  </si>
  <si>
    <t>FREDERICK NICKOLE E</t>
  </si>
  <si>
    <t>JONES JACKSON CYNTHIA DEBORAH</t>
  </si>
  <si>
    <t>JONES CARITON D</t>
  </si>
  <si>
    <t>JONES CARLTON D</t>
  </si>
  <si>
    <t>HOLMES JOHN T</t>
  </si>
  <si>
    <t>SMITH KEVIN B</t>
  </si>
  <si>
    <t>GADSON ROSELLA</t>
  </si>
  <si>
    <t>NISSEN NATHANIEL P</t>
  </si>
  <si>
    <t>GREEN THERESA</t>
  </si>
  <si>
    <t>DOLLISON BOBBY</t>
  </si>
  <si>
    <t>HOOKER WILLIE F</t>
  </si>
  <si>
    <t>ROBINSON W RUSSELL</t>
  </si>
  <si>
    <t>DOBSON ERIN C</t>
  </si>
  <si>
    <t>GAFFNEY JOHNNY</t>
  </si>
  <si>
    <t>CINTRON EDWIN</t>
  </si>
  <si>
    <t>DOBSEN ERIN C</t>
  </si>
  <si>
    <t>ROWE KENNETH E</t>
  </si>
  <si>
    <t>LOGAN SCOTT D</t>
  </si>
  <si>
    <t>EMBRICK MARK C</t>
  </si>
  <si>
    <t>MERRITT TEREASA STURGES</t>
  </si>
  <si>
    <t>ALEXANDER JERETT ROY</t>
  </si>
  <si>
    <t>QUINN TAMMY B</t>
  </si>
  <si>
    <t>LEYENDECKER RONALD N</t>
  </si>
  <si>
    <t>NABORS ANDREW</t>
  </si>
  <si>
    <t>THARIN RUSSELL JR</t>
  </si>
  <si>
    <t>DRURY LINDA DARLENE</t>
  </si>
  <si>
    <t>KIMBALL BEVERLY ANN</t>
  </si>
  <si>
    <t>HOWE GLYNOVA J</t>
  </si>
  <si>
    <t>SALARY HENRY M</t>
  </si>
  <si>
    <t>HENDERSON FRANCES E</t>
  </si>
  <si>
    <t>EDMONDSON JOHN STEPHEN</t>
  </si>
  <si>
    <t>SHACKLEFORD ROBERT</t>
  </si>
  <si>
    <t>WIDE SKY PROPERTIES LLC</t>
  </si>
  <si>
    <t>BROWN MERLIN A</t>
  </si>
  <si>
    <t>SAUNDERS MONICA L</t>
  </si>
  <si>
    <t>HARRIS IAN C &amp; BACON CEDRIC G &amp; RODRIC L</t>
  </si>
  <si>
    <t>YOUNG SHARON A</t>
  </si>
  <si>
    <t>CALDWELL SARAH A</t>
  </si>
  <si>
    <t>HILL ERNEST R</t>
  </si>
  <si>
    <t>BARRY MICHAEL D</t>
  </si>
  <si>
    <t>DUBBERLY JR JAMES C</t>
  </si>
  <si>
    <t>SHAVE JON</t>
  </si>
  <si>
    <t>DAVIS JOHN L</t>
  </si>
  <si>
    <t>FULLWOOD SHERMAN ROBERT</t>
  </si>
  <si>
    <t>BELL SARAH</t>
  </si>
  <si>
    <t>ROWLAND JANAN LYNN</t>
  </si>
  <si>
    <t>ROWLAND JANAN L</t>
  </si>
  <si>
    <t>HOMEFREE PROPERTY SOLUTIONS LLC</t>
  </si>
  <si>
    <t>HASPEL ROY L</t>
  </si>
  <si>
    <t>HICKS KENNETH D</t>
  </si>
  <si>
    <t>GIBSON NANCY</t>
  </si>
  <si>
    <t>DRURY JOHNNY C</t>
  </si>
  <si>
    <t>TAYLOR JIMMY M</t>
  </si>
  <si>
    <t>KILGORE GEORGE B &amp;</t>
  </si>
  <si>
    <t>COLON MICHAEL A</t>
  </si>
  <si>
    <t>KELLEY EDWARD L</t>
  </si>
  <si>
    <t>SUMMERWOODS OF AMELIA ISLAND LLC</t>
  </si>
  <si>
    <t>PATEL LISA</t>
  </si>
  <si>
    <t>OCEAN BREEZE OF AMELIA LLC</t>
  </si>
  <si>
    <t>THE ASPIRE AT AMELIA II LLC</t>
  </si>
  <si>
    <t>FRENCH DEAN D</t>
  </si>
  <si>
    <t>OCONNER JAMES PRATT</t>
  </si>
  <si>
    <t>RAY BARBARA DZIOB</t>
  </si>
  <si>
    <t>SINGLETON BRIAN</t>
  </si>
  <si>
    <t>THOMSON MARK S</t>
  </si>
  <si>
    <t>BARNARD CODY A</t>
  </si>
  <si>
    <t>BRYAN TRESSA</t>
  </si>
  <si>
    <t>SPENCER-BELL PROPERTIES LLC</t>
  </si>
  <si>
    <t>LANDINGS AMELIA PROPERTY</t>
  </si>
  <si>
    <t>WINGATE JOY MIXON</t>
  </si>
  <si>
    <t>AMELIA PROPERTIES LLC</t>
  </si>
  <si>
    <t>ECHARD BRIAN D</t>
  </si>
  <si>
    <t>ABERSON JAMES E</t>
  </si>
  <si>
    <t>PHILIPS JANE G</t>
  </si>
  <si>
    <t>ENCLAVE PHASE 2 INVESTMENT L LC</t>
  </si>
  <si>
    <t>WILKES CHARLES R</t>
  </si>
  <si>
    <t>LEE LYNDA H</t>
  </si>
  <si>
    <t>TAVANIS AUDREY</t>
  </si>
  <si>
    <t>DUKES LARRY B</t>
  </si>
  <si>
    <t>THOMAS ROSA</t>
  </si>
  <si>
    <t>COLEMAN KIMBERLY J</t>
  </si>
  <si>
    <t>MAYO AMY J</t>
  </si>
  <si>
    <t>MAYO EDISON HOBART</t>
  </si>
  <si>
    <t>TYNDALL DAVID R</t>
  </si>
  <si>
    <t>CRADDOCK MARY KING</t>
  </si>
  <si>
    <t>CLIFTON JOE CROSBY</t>
  </si>
  <si>
    <t>LASH MARY</t>
  </si>
  <si>
    <t>MCNIEL WILLIAM H</t>
  </si>
  <si>
    <t>ADLER JOAN G</t>
  </si>
  <si>
    <t>HADDOCK EDD WAYNE</t>
  </si>
  <si>
    <t>SEGAL HOWARD</t>
  </si>
  <si>
    <t>WALKER TAMMY CISCO</t>
  </si>
  <si>
    <t>STRICKLAND DEVIN B</t>
  </si>
  <si>
    <t>NEWTON JAMES E</t>
  </si>
  <si>
    <t>W J CAPITAL LLC</t>
  </si>
  <si>
    <t>CAPPS INVESTMENT HOLDINGS LLC</t>
  </si>
  <si>
    <t>PEMBROKE PINES ENVESTORS LLC</t>
  </si>
  <si>
    <t>OCONNER JAMES MITCHELL</t>
  </si>
  <si>
    <t>NASSAU EQUIPMENT INC</t>
  </si>
  <si>
    <t>THE PARKIN COMPANY</t>
  </si>
  <si>
    <t>AMELIA PARK TOWN CENTER LLC</t>
  </si>
  <si>
    <t>TUCKER MARY ALICE TRUST</t>
  </si>
  <si>
    <t>SMITH MARY DUNCAN</t>
  </si>
  <si>
    <t>CARTER SUSAN</t>
  </si>
  <si>
    <t>HUGHES DENNIS F</t>
  </si>
  <si>
    <t>DAUGHTREY JAMES T</t>
  </si>
  <si>
    <t>SMITH CHESTER M</t>
  </si>
  <si>
    <t>RENFROW BENJAMIN E</t>
  </si>
  <si>
    <t>MURRAY DANIEL N</t>
  </si>
  <si>
    <t>CAMPBELL JOHN C</t>
  </si>
  <si>
    <t>FERRELL DEBORAH</t>
  </si>
  <si>
    <t>RICHARDS JANET CHASE</t>
  </si>
  <si>
    <t>LASSERRE CHARLES W</t>
  </si>
  <si>
    <t>JONAS BRADFORD LEE</t>
  </si>
  <si>
    <t>WALL EDWARD MILTON</t>
  </si>
  <si>
    <t>BRUCE MARGARITE P</t>
  </si>
  <si>
    <t>SCARBOROUGH LONNIE T</t>
  </si>
  <si>
    <t>CROSBY ROBERT EUGENE</t>
  </si>
  <si>
    <t>NACHBAUER MATTHEW E</t>
  </si>
  <si>
    <t>SHAFFER APRIL A</t>
  </si>
  <si>
    <t>AUCK DONNA M</t>
  </si>
  <si>
    <t>DEMKO DONNA J</t>
  </si>
  <si>
    <t>ASLEEP AT THE REEL LLC</t>
  </si>
  <si>
    <t>HILL JOHN W</t>
  </si>
  <si>
    <t>CROOM CONNIE</t>
  </si>
  <si>
    <t>AGRONOW DAN</t>
  </si>
  <si>
    <t>FISHER GREGORY A</t>
  </si>
  <si>
    <t>BATES TODD</t>
  </si>
  <si>
    <t>SMITH MATTHEW</t>
  </si>
  <si>
    <t>AKINS VICTORIA H</t>
  </si>
  <si>
    <t>VESTAL CURTIS D</t>
  </si>
  <si>
    <t>RUSSELL JERRY L</t>
  </si>
  <si>
    <t>JULIAO RICARDO</t>
  </si>
  <si>
    <t>RIVER GREEN ESTATES LLC</t>
  </si>
  <si>
    <t>DEADY ERIC M</t>
  </si>
  <si>
    <t>TAYLOR SCOTT</t>
  </si>
  <si>
    <t>NIPPER JUSTIN</t>
  </si>
  <si>
    <t>THOMASON JOSEPH D</t>
  </si>
  <si>
    <t>BERRY NANCY W</t>
  </si>
  <si>
    <t>NIXON WILLIAM F</t>
  </si>
  <si>
    <t>SALAMATIN JAMES N</t>
  </si>
  <si>
    <t>LAND CAROLYN</t>
  </si>
  <si>
    <t>BERRY CHARLES V</t>
  </si>
  <si>
    <t>ERDMANN THOMAS J</t>
  </si>
  <si>
    <t>HOLLAND CHRISTOPHER A</t>
  </si>
  <si>
    <t>LIPINSKI DOLORES J</t>
  </si>
  <si>
    <t>FEDERAL NATIONAL MORTGAGE</t>
  </si>
  <si>
    <t>TAYLOR JIMMY R</t>
  </si>
  <si>
    <t>PATTERSON EDWARD G</t>
  </si>
  <si>
    <t>HORNSBY STACEY L</t>
  </si>
  <si>
    <t>EBENAL AMY R</t>
  </si>
  <si>
    <t>J R HOLDINGS OF NORTH FLORIDA INC</t>
  </si>
  <si>
    <t>JOHN R EVANS LIVING IRREVOCABLE TRUST</t>
  </si>
  <si>
    <t>DOUGLAS COMPANIES LLC</t>
  </si>
  <si>
    <t>MATNEY JIMMY L</t>
  </si>
  <si>
    <t>TAYLOR MONTIE E</t>
  </si>
  <si>
    <t>PAULS DEBORAH A &amp; MARTIN A</t>
  </si>
  <si>
    <t>PARKIN PETER GORDON</t>
  </si>
  <si>
    <t>BROWN PAMELA L</t>
  </si>
  <si>
    <t>DOBROSKY TERRENCE A</t>
  </si>
  <si>
    <t>GRIFFIN LYNDA K</t>
  </si>
  <si>
    <t>THOMAS KIMBERLY</t>
  </si>
  <si>
    <t>METCALF JR RAY</t>
  </si>
  <si>
    <t>WARNER BRETT C</t>
  </si>
  <si>
    <t>TRAPNELL RALPH</t>
  </si>
  <si>
    <t>JAMES LESLIE PROPERTIES LLC</t>
  </si>
  <si>
    <t>SCARBORO JOHN</t>
  </si>
  <si>
    <t>CRIBBS JACK W</t>
  </si>
  <si>
    <t>HANEY HALLE B</t>
  </si>
  <si>
    <t>HARTLEY CHRISTOPHER C</t>
  </si>
  <si>
    <t>URIE ANTHONY M</t>
  </si>
  <si>
    <t>SHAW HERBERT</t>
  </si>
  <si>
    <t>ALPHA INVESTMENTS OF ST AUGUSTINE LLC</t>
  </si>
  <si>
    <t>TUTEN FRANK D</t>
  </si>
  <si>
    <t>RIVER GREEN ESTATE LLC</t>
  </si>
  <si>
    <t>TOLBERT CARLTON E JR &amp; WILSON-TOLBERT ROBIN G (38.6%) &amp; WILSON KATHLEEN M ETAL</t>
  </si>
  <si>
    <t>LEE MICHAEL PAUL</t>
  </si>
  <si>
    <t>TOUNDAS PATRICIA C</t>
  </si>
  <si>
    <t>CLAYTON KERSTIN (3/16%) &amp; HOLMES WM O &amp; LAWRENCE &amp; HOLMES THEODORE ETAL</t>
  </si>
  <si>
    <t>VILLANI NICHOLAS</t>
  </si>
  <si>
    <t>TAYLOR MAMIE</t>
  </si>
  <si>
    <t>HOWARD JAMES W</t>
  </si>
  <si>
    <t>STEWART WILLIAM E</t>
  </si>
  <si>
    <t>WHITMIRE JENNIFER N</t>
  </si>
  <si>
    <t>RICHO JEROME</t>
  </si>
  <si>
    <t>KHEMANI LISA</t>
  </si>
  <si>
    <t>BREAKER MARY L</t>
  </si>
  <si>
    <t>CHAMPION WALTER</t>
  </si>
  <si>
    <t>NORTHWOODS LLC</t>
  </si>
  <si>
    <t>HARRIS JR CHARLES E</t>
  </si>
  <si>
    <t>MACEDONIA A M E  CHURCH</t>
  </si>
  <si>
    <t>BLUE QUINTIN O</t>
  </si>
  <si>
    <t>MACEDONIA A M E CHURCH</t>
  </si>
  <si>
    <t>JOHNSON GEORGIA L EST &amp; SPAULDING LOURYNE &amp; ANNETTE &amp; HUGHLEY JEANNETTE ET AL</t>
  </si>
  <si>
    <t>DAVIS-TAYLOR CECILIA M</t>
  </si>
  <si>
    <t>BAKER INEZ</t>
  </si>
  <si>
    <t>RICHO EDDIE JR &amp; CATHERINE SUSIE RICHO &amp; JACKSON AMBLER MARIE RICHO</t>
  </si>
  <si>
    <t>BLUE ROBERT</t>
  </si>
  <si>
    <t>BLUE SHUNTAY LAWANNA</t>
  </si>
  <si>
    <t>RAYSOR SHUNTAY B</t>
  </si>
  <si>
    <t>DAVIS JOHN B</t>
  </si>
  <si>
    <t>SHINE CELESTINE</t>
  </si>
  <si>
    <t>SNIPE VIOLA</t>
  </si>
  <si>
    <t>WRIGHT LOIS</t>
  </si>
  <si>
    <t>TIFTON NASSAU LLC</t>
  </si>
  <si>
    <t>DAVIS ANDREA</t>
  </si>
  <si>
    <t>ALBERTIE GREGORY K</t>
  </si>
  <si>
    <t>BOOTH SHARON H</t>
  </si>
  <si>
    <t>RILEY FANNIE MAE</t>
  </si>
  <si>
    <t>RILEY IDA MAE &amp; RILELY IRA &amp; REBECCA &amp; HELEN M</t>
  </si>
  <si>
    <t>BUILDING AMELIA LLC</t>
  </si>
  <si>
    <t>TOLBERT CARLTON E</t>
  </si>
  <si>
    <t>YOUMAN EARL</t>
  </si>
  <si>
    <t>RAYSOR ROBIN R</t>
  </si>
  <si>
    <t>HAIR TONY R</t>
  </si>
  <si>
    <t>JONES TERRY</t>
  </si>
  <si>
    <t>BROWN ALDO R</t>
  </si>
  <si>
    <t>TESTON RASTUS T</t>
  </si>
  <si>
    <t>WARREN GILBERT</t>
  </si>
  <si>
    <t>RIVER GREEN STATE</t>
  </si>
  <si>
    <t>HOLCEY MARK C &amp; HOLCEY CARLOS D &amp; CHERRELL M &amp; HOLCEY GUS A</t>
  </si>
  <si>
    <t>TYLER ONEAL JR (TRUSTEE OF) ONEAL TYLER SR FAMILY</t>
  </si>
  <si>
    <t>JGSP INVESTMENTS LLC</t>
  </si>
  <si>
    <t>EVANS JESSIE H</t>
  </si>
  <si>
    <t>MCCOY BERTHA</t>
  </si>
  <si>
    <t>TYLER LEONIA M</t>
  </si>
  <si>
    <t>OLSON THOMAS WALTER</t>
  </si>
  <si>
    <t>KYLE ELAINE STEWART</t>
  </si>
  <si>
    <t>FISHER PAMELIA F</t>
  </si>
  <si>
    <t>POLLARD JAVONE D</t>
  </si>
  <si>
    <t>MARTIN ROBERT</t>
  </si>
  <si>
    <t>DOUGLAS MARK S</t>
  </si>
  <si>
    <t>FRENCH SUSAN N</t>
  </si>
  <si>
    <t>LOVE SHEILA A</t>
  </si>
  <si>
    <t>NAGLE EARL S</t>
  </si>
  <si>
    <t>THRIFT BARBARA SUE</t>
  </si>
  <si>
    <t>GALLUP WILLIAM F</t>
  </si>
  <si>
    <t>FELDMAN IRMA K</t>
  </si>
  <si>
    <t>BRAND JANICE</t>
  </si>
  <si>
    <t>PLATT MICHAEL V</t>
  </si>
  <si>
    <t>HOOPER SPICER</t>
  </si>
  <si>
    <t>HOOPER JACKIE LASHAWN</t>
  </si>
  <si>
    <t>HOOPER MARION H</t>
  </si>
  <si>
    <t>SIMMONS ARTHUR</t>
  </si>
  <si>
    <t>GALLUP WILLIAM</t>
  </si>
  <si>
    <t>BLUE BENJAMIN J &amp; BLUE JAMES C JR &amp; ROBERT E SR &amp; CORA STEVENSON &amp; LYNDON BLUE</t>
  </si>
  <si>
    <t>JONES JOHN CHARLES</t>
  </si>
  <si>
    <t>CMR ISLAND LLC</t>
  </si>
  <si>
    <t>CMR ISLAND INC</t>
  </si>
  <si>
    <t>HARDY MERRITT S</t>
  </si>
  <si>
    <t>MCNEIL DELORES M</t>
  </si>
  <si>
    <t>RICHO ABRAHAM</t>
  </si>
  <si>
    <t>ABENDROTH AMANDA</t>
  </si>
  <si>
    <t>DUFFY TAWN CHRISTOPHER</t>
  </si>
  <si>
    <t>WHICKER DANA ROBERT</t>
  </si>
  <si>
    <t>RICHO DAYLON</t>
  </si>
  <si>
    <t>SMITH MENTORIA</t>
  </si>
  <si>
    <t>MARTIN SHERRI</t>
  </si>
  <si>
    <t>SADLER BELLE</t>
  </si>
  <si>
    <t>REMSON DOROTHY</t>
  </si>
  <si>
    <t>SOUTHERS REBECCA G EST &amp; BAILEY DAISEY M</t>
  </si>
  <si>
    <t>THE AMERICAN LEGION DEPARTMENT OF FLORID</t>
  </si>
  <si>
    <t>BENTON TOMMIE L</t>
  </si>
  <si>
    <t>JONES CATHERINE &amp; JONES CORNELLIA &amp; RICHARD SONIA &amp; BRENDA</t>
  </si>
  <si>
    <t>DEMPS OSTEAN JR</t>
  </si>
  <si>
    <t>SIMS DORIS J</t>
  </si>
  <si>
    <t>THOMAS LORA ANN</t>
  </si>
  <si>
    <t>ROBERTS TERRY LEE</t>
  </si>
  <si>
    <t>WILLIAMSON JAMES JR</t>
  </si>
  <si>
    <t>MITCHELL LOVELY JEAN</t>
  </si>
  <si>
    <t>WILSON NETHERLAND A</t>
  </si>
  <si>
    <t>MURPHY LONNIE HOWARD</t>
  </si>
  <si>
    <t>MCLAUGHLIN HOLLE M</t>
  </si>
  <si>
    <t>BENJAMIN CARL T</t>
  </si>
  <si>
    <t>HILL SHEILA</t>
  </si>
  <si>
    <t>BEACH DANA</t>
  </si>
  <si>
    <t>GEORGE PATSY SUE</t>
  </si>
  <si>
    <t>BOUNDS JUDY</t>
  </si>
  <si>
    <t>RYALS JUANITA C</t>
  </si>
  <si>
    <t>VELTRE JOE A</t>
  </si>
  <si>
    <t>SUPAN CURT J</t>
  </si>
  <si>
    <t>YOUNG PATRICIA</t>
  </si>
  <si>
    <t>CEMR INC</t>
  </si>
  <si>
    <t>BURGESS ANNETTE J</t>
  </si>
  <si>
    <t>FERNANDINA BEACH VACATION RENTALS LLC</t>
  </si>
  <si>
    <t>GIEDRYS NORA</t>
  </si>
  <si>
    <t>DRAKUS NICHOLAS L</t>
  </si>
  <si>
    <t>GAGE SCOTT MICHAEL</t>
  </si>
  <si>
    <t>HODGES WILL RANDALL</t>
  </si>
  <si>
    <t>MOBILE HOMES</t>
  </si>
  <si>
    <t>TIMBERLAND - SITE INDEX 70 TO 79</t>
  </si>
  <si>
    <t>GRAZING LAND SOIL CAPABILITY CLASS I</t>
  </si>
  <si>
    <t>VACANT RESIDENTIAL</t>
  </si>
  <si>
    <t>SINGLE FAMILY</t>
  </si>
  <si>
    <t>IMPROVED AGRICULTURAL</t>
  </si>
  <si>
    <t>TIMBERLAND NOT CLASSIFIED BY SITE INDEX TO PINES</t>
  </si>
  <si>
    <t>TIMBERLAND - SITE INDEX 80 TO 89</t>
  </si>
  <si>
    <t>ORNAMENTALS, MISCELLANEOUS AGRICULTURAL</t>
  </si>
  <si>
    <t>TIMBERLAND - SITE INDEX 90 AND ABOVE</t>
  </si>
  <si>
    <t>SUBSURFACE RIGHTS</t>
  </si>
  <si>
    <t>ACREAGE NOT ZONED AGRICULTURAL</t>
  </si>
  <si>
    <t>VACANT COMMERCIAL</t>
  </si>
  <si>
    <t>TOURIST ATTRACTIONS, PERMANENT EXHIBITS, OTHER ENTERTAINMENT FACILITIES, FAIRGRO</t>
  </si>
  <si>
    <t>TIMBERLAND - SITE INDEX 60 TO 69</t>
  </si>
  <si>
    <t>OFFICE BUILDINGS, NON-PROFESSIONAL SERVICES BUILDINGS, ONE STORY</t>
  </si>
  <si>
    <t>MULTI-FAMILY - LESS THAN 10 UNITS</t>
  </si>
  <si>
    <t>LIGHT MANUFACTURING, SMALL EQUIPMENT MANUFACTURING, SMALL MACHINE SHOPS, INSTRUM</t>
  </si>
  <si>
    <t>WAREHOUSING, DISTRIBUTION TERMINALS, TRUCKING TERMINALS, VAN AND STORAGE WAREHOU</t>
  </si>
  <si>
    <t>STORES, ONE STORY</t>
  </si>
  <si>
    <t>SUPERMARKETS</t>
  </si>
  <si>
    <t>VEHICLE SALES/REPAIR/STORAGE/RENTAL; GARAGES, MARINE/FARM EQUIPMENT/MACHINERY</t>
  </si>
  <si>
    <t>PARKING LOTS (COMMERCIAL OR PATRON), MOBILE HOME PARKS</t>
  </si>
  <si>
    <t>MIXED USE - STORE &amp; OFFICE OR STORE &amp; RESIDENTIAL OR RESIDENTIAL COMBINATION</t>
  </si>
  <si>
    <t>MULTI-FAMILY - 10 UNITS OR MORE</t>
  </si>
  <si>
    <t>VACANT INDUSTRIAL</t>
  </si>
  <si>
    <t>NIGHTCLUBS, COCKTAIL LOUNGES, BARS</t>
  </si>
  <si>
    <t>HOTELS, MOTELS</t>
  </si>
  <si>
    <t>GOLF COURSES, DRIVING RANGES</t>
  </si>
  <si>
    <t>REPAIR SERVICE SHOPS (EXCLUDING AUTOMOTIVE), RADIO AND T.V. REPAIR, REFRIGERATIO</t>
  </si>
  <si>
    <t>COMMUNITY SHOPPING CENTERS</t>
  </si>
  <si>
    <t>PRIVATE SCHOOLS AND OTHER COLLEGES</t>
  </si>
  <si>
    <t>MORTUARIES, CEMETERIES, CREMATORIUMS</t>
  </si>
  <si>
    <t>CLUBS, LODGES, UNION HALLS</t>
  </si>
  <si>
    <t>SEWAGE DISPOSAL, SOLID WASTE, BORROW PITS, DRAINAGE RESERVOIRS, WASTE LANDS, MAR</t>
  </si>
  <si>
    <t>UTILITY, GAS AND ELECTRICITY, TELEPHONE AND TELEGRAPH, LOCALLY ASSESSED RAILROAD</t>
  </si>
  <si>
    <t>COLLEGES</t>
  </si>
  <si>
    <t>RESTAURANTS, CAFETERIAS</t>
  </si>
  <si>
    <t>CONDOMINIA</t>
  </si>
  <si>
    <t>RIVERS AND LAKES, SUBMERGED LANDS</t>
  </si>
  <si>
    <t>OFFICE BUILDINGS, NON-PROFESSIONAL SERVICES BUILDINGS, MULTI-STORY</t>
  </si>
  <si>
    <t>WHOLESALE OUTLETS, PRODUCE HOUSES, MANUFACTURING OUTLETS</t>
  </si>
  <si>
    <t>PROFESSIONAL SERVICES BUILDINGS</t>
  </si>
  <si>
    <t>Mobile home</t>
  </si>
  <si>
    <t>Timberland Forest Trees (Agricultural)</t>
  </si>
  <si>
    <t>Range land (grazing)</t>
  </si>
  <si>
    <t>Residential-Vacant Land</t>
  </si>
  <si>
    <t>Single Family Residential</t>
  </si>
  <si>
    <t>Agricultural / Rural (General)</t>
  </si>
  <si>
    <t>Horticulture Growing Houses Ornamental (Agricultural)</t>
  </si>
  <si>
    <t>Commercial-Vacant Land</t>
  </si>
  <si>
    <t>Amusement Park Tourist Attraction</t>
  </si>
  <si>
    <t>Office Bldg (General)</t>
  </si>
  <si>
    <t>Vacant Land (General)</t>
  </si>
  <si>
    <t>Manufacturing (light)</t>
  </si>
  <si>
    <t>Distribution Warehouse (Regional)</t>
  </si>
  <si>
    <t>Commercial (General)</t>
  </si>
  <si>
    <t>Grocery Supermarket</t>
  </si>
  <si>
    <t>Vehicle Rentals Vehicle Sales (auto/truck/RV/boat/etc.)</t>
  </si>
  <si>
    <t>Mobile Home Park Trailer Park</t>
  </si>
  <si>
    <t>Multi-Family Dwellings (Generic any combination 2+)</t>
  </si>
  <si>
    <t>Store/Office (mixed use)</t>
  </si>
  <si>
    <t>Industrial-Vacant Land</t>
  </si>
  <si>
    <t>Nightclub (Cocktail Lounge)</t>
  </si>
  <si>
    <t>Hotel</t>
  </si>
  <si>
    <t>Golf Course</t>
  </si>
  <si>
    <t>Service Shop (TV radio electric plumbing)</t>
  </si>
  <si>
    <t>Parochial School Private School</t>
  </si>
  <si>
    <t>Crematorium Mortuary (Exempt)</t>
  </si>
  <si>
    <t>Clubs Lodges Professional Associations</t>
  </si>
  <si>
    <t>Waste Disposal Sewage (processing; disposal; storage; treatment)</t>
  </si>
  <si>
    <t>Public Utility (Electric; Water; Gas; etc.)</t>
  </si>
  <si>
    <t>Colleges University-PUBLIC</t>
  </si>
  <si>
    <t>Restaurant</t>
  </si>
  <si>
    <t>Condominium (Residential)</t>
  </si>
  <si>
    <t>Institutional-Vacant Land</t>
  </si>
  <si>
    <t>Waste Land Marsh Swamp Submerged-Vacant Land</t>
  </si>
  <si>
    <t>Office Bldg (multi-story)</t>
  </si>
  <si>
    <t>Wholesale Outlet Discount Store (Franchise)</t>
  </si>
  <si>
    <t>Professional Bldg (legal; insurance; real estate; business)</t>
  </si>
  <si>
    <t>Community: Shopping Plaza Shopping Center Mini-Mall</t>
  </si>
  <si>
    <t>No</t>
  </si>
  <si>
    <t>Yes</t>
  </si>
  <si>
    <t>I</t>
  </si>
  <si>
    <t>C</t>
  </si>
  <si>
    <t>NEW CONVENTIONAL</t>
  </si>
  <si>
    <t>BALLOON</t>
  </si>
  <si>
    <t>SELLER TAKE-BACK</t>
  </si>
  <si>
    <t>FUTURE ADVANCE CLAUSE / OPEN END MORTGAGE</t>
  </si>
  <si>
    <t>STAND ALONE FIRST</t>
  </si>
  <si>
    <t>BUILDING OR CONSTRUCTION LOAN</t>
  </si>
  <si>
    <t>COMMERCIAL</t>
  </si>
  <si>
    <t>NEGATIVE AMORTIZATION</t>
  </si>
  <si>
    <t>PURCHASE MONEY MORTGAGE</t>
  </si>
  <si>
    <t>FHA</t>
  </si>
  <si>
    <t>FANNIE MAE/FREDDIE MAC</t>
  </si>
  <si>
    <t>VA</t>
  </si>
  <si>
    <t>STAND ALONE SECOND</t>
  </si>
  <si>
    <t>ARM</t>
  </si>
  <si>
    <t>Potential Low Risk</t>
  </si>
  <si>
    <t>Potential High Risk</t>
  </si>
  <si>
    <t>Potential Medium Risk</t>
  </si>
  <si>
    <t>High</t>
  </si>
  <si>
    <t>Minimal</t>
  </si>
  <si>
    <t>Moderate</t>
  </si>
  <si>
    <t>Without Environmental Issues</t>
  </si>
  <si>
    <t>Commercial Hazardous Waste Handlers</t>
  </si>
  <si>
    <t>SOLID WASTE</t>
  </si>
  <si>
    <t>Contaminated Discharge Parcels</t>
  </si>
  <si>
    <t>Solid Waste Facility</t>
  </si>
  <si>
    <t>None</t>
  </si>
  <si>
    <t>RIVER GLENN CDD</t>
  </si>
  <si>
    <t>AMELIA NATIONAL CDD</t>
  </si>
  <si>
    <t>AMELIA CONCOURSE CDD</t>
  </si>
  <si>
    <t>HERON ISLES CDD</t>
  </si>
  <si>
    <t>N/A</t>
  </si>
  <si>
    <t>Use Code
(For Filtering)</t>
  </si>
  <si>
    <t>Property Type</t>
  </si>
  <si>
    <t>Tang Class</t>
  </si>
  <si>
    <t xml:space="preserve"> </t>
  </si>
  <si>
    <t>Single Family</t>
  </si>
  <si>
    <t>Mobile Homes</t>
  </si>
  <si>
    <t>Multi family &gt;=10 units</t>
  </si>
  <si>
    <t>Condominium</t>
  </si>
  <si>
    <t>Cooperatives</t>
  </si>
  <si>
    <t xml:space="preserve">Retirement Homes </t>
  </si>
  <si>
    <t>Misc. Residential</t>
  </si>
  <si>
    <t>Multi-family apts &lt; 10 units</t>
  </si>
  <si>
    <t>Stores, One Story</t>
  </si>
  <si>
    <t>Mixed Use</t>
  </si>
  <si>
    <t>Department Stores</t>
  </si>
  <si>
    <t>Supermarkets</t>
  </si>
  <si>
    <t>Regional Shopping Centers</t>
  </si>
  <si>
    <t>Community Shopping Centers</t>
  </si>
  <si>
    <t>Office Buildings, Non-Professional Service Bldg, One Story</t>
  </si>
  <si>
    <t>Office Buildings, Non-Professional Service Bldg, Multi-Story</t>
  </si>
  <si>
    <t>Professional Service Buildings</t>
  </si>
  <si>
    <t>Medical Condominium</t>
  </si>
  <si>
    <t>Airports (Private or Commercial), Bus Terminals, Marine Terminals, Piers, Marinas</t>
  </si>
  <si>
    <t>Restaurants, Cafeterias</t>
  </si>
  <si>
    <t>Drive-In Restaurants</t>
  </si>
  <si>
    <t>Financial Institutions (Banks, Savings and Loan Companies, Mortgage)</t>
  </si>
  <si>
    <t>Insurance Company Offices</t>
  </si>
  <si>
    <t>Repair Service Shops (Excluding Auto), Radio &amp; TV Repair, Refrigeration Service, Electric Repair, Laundries, Laundromats</t>
  </si>
  <si>
    <t>Auto Sales, Auto Repair &amp; Storage, Auto Service Shops, Body and Fender Shops, Commercial Garages, Farm &amp; Machinery Sales &amp; Service, Auto Rental, Marine Equipment, Trailers and Related Equipment, Mobile Home Sales, Motorcycles, Construction Vehicle Sales</t>
  </si>
  <si>
    <t>Parking Lots (Commercial or Patron), Mobile Home Parks</t>
  </si>
  <si>
    <t>Wholesale Outlets, Produce Houses</t>
  </si>
  <si>
    <t>Florist, Greenhouses</t>
  </si>
  <si>
    <t>Drive-In Theaters, Open Stadiums</t>
  </si>
  <si>
    <t>Enclosed Theaters, Enclosed Auditoriums</t>
  </si>
  <si>
    <t>Nightclubs, Cocktail Lounges, Bars</t>
  </si>
  <si>
    <t>Bowling Alleys, Skating Rinks, Pool Halls, Enclosed Arenas</t>
  </si>
  <si>
    <t>Camps</t>
  </si>
  <si>
    <t>Racetracks: Horse, Auto, or Dog</t>
  </si>
  <si>
    <t>Golf Courses, Driving Ranges</t>
  </si>
  <si>
    <t>Hotels, Motels</t>
  </si>
  <si>
    <t>Light manufacturing, small equipment manufacturing plants, small machine shops, instrument manufacturing printing plants</t>
  </si>
  <si>
    <t>Heavy industrial, heavy equipment, manufacturing, large equipment shops, foundries, steel</t>
  </si>
  <si>
    <t>Lumber yards, sawmills, planing mills</t>
  </si>
  <si>
    <t>Packing plants, fruit and vegetable packing plants, meat packing plants</t>
  </si>
  <si>
    <t>Canneries, fruit and vegetable, bottlers and brewers distilleries, wineries</t>
  </si>
  <si>
    <t>Other food processing, candy factories, bakeries, potato chip factories</t>
  </si>
  <si>
    <t>Warehousing, distribution terminals, trucking terminals, van and storage warehousing</t>
  </si>
  <si>
    <t>Industrial Condominium</t>
  </si>
  <si>
    <t>Churches</t>
  </si>
  <si>
    <t>Private schools and colleges</t>
  </si>
  <si>
    <t>Privately owned hospitals</t>
  </si>
  <si>
    <t>Orphanages, other non-profit or charitable services</t>
  </si>
  <si>
    <t>Homes for the aged</t>
  </si>
  <si>
    <t>Mortuaries, cemeteries, crematoriums</t>
  </si>
  <si>
    <t>Clubs, lodges, union halls</t>
  </si>
  <si>
    <t>Sanitariums, convalescent and rest homes</t>
  </si>
  <si>
    <t>Colleges</t>
  </si>
  <si>
    <t>Hospitals</t>
  </si>
  <si>
    <t>Utility, gas and electricity, telephone and telegraph, locally assessed railroads, water and sewer service, pipelines, canals, radio/television communication</t>
  </si>
  <si>
    <t>Unknown</t>
  </si>
  <si>
    <t>Vacant Residential</t>
  </si>
  <si>
    <t>Undefined Reserv for DOR</t>
  </si>
  <si>
    <t>Vacant Commercial</t>
  </si>
  <si>
    <t>Service Stations</t>
  </si>
  <si>
    <t>Tourist Attractions, Permanent Exhibits, Other Entertainment Facilities, Fairgrounds (Privately Owned)</t>
  </si>
  <si>
    <t>Vacant Industrial</t>
  </si>
  <si>
    <t>Mineral processing, phosphate processing, cement plants, refineries, clay plants, rock and gravel plants</t>
  </si>
  <si>
    <t>Open storage, new and used building supplies, junk yards, auto wrecking, fuel storage, equipment and material storage</t>
  </si>
  <si>
    <t>Improved agricultural</t>
  </si>
  <si>
    <t>Cropland Class I</t>
  </si>
  <si>
    <t>Cropland Class II</t>
  </si>
  <si>
    <t>Cropland Class III</t>
  </si>
  <si>
    <t>Timberland - site index 90 and above</t>
  </si>
  <si>
    <t>Timberland - site index 80 to 89</t>
  </si>
  <si>
    <t>Timberland - site index 70 to 79</t>
  </si>
  <si>
    <t>Timberland - site index 60 to 69</t>
  </si>
  <si>
    <t>Timberland - site index 50 to 59</t>
  </si>
  <si>
    <t>Timberland not classified</t>
  </si>
  <si>
    <t>Grazing land soil capability Class I</t>
  </si>
  <si>
    <t>Grazing land soil capability Class II</t>
  </si>
  <si>
    <t>Grazing land soil capability Class III</t>
  </si>
  <si>
    <t>Grazing land soil capability Class IV</t>
  </si>
  <si>
    <t>Grazing land soil capability Class V</t>
  </si>
  <si>
    <t>Grazing land soil capability Class VI</t>
  </si>
  <si>
    <t>Orchard Groves, Citrus, etc.</t>
  </si>
  <si>
    <t>Poultry, bees, tropical fish, rabbits, etc.</t>
  </si>
  <si>
    <t>Dairies, feed lots</t>
  </si>
  <si>
    <t>Ornamentals Misc agric.</t>
  </si>
  <si>
    <t>Vacant Institutional</t>
  </si>
  <si>
    <t>Cultural organizations, facilities Government</t>
  </si>
  <si>
    <t>Undefined – Reserved for future use</t>
  </si>
  <si>
    <t>Military</t>
  </si>
  <si>
    <t>Forest, parks, recreational areas</t>
  </si>
  <si>
    <t>Public county schools – include all property of Board of Public Instruction</t>
  </si>
  <si>
    <t>Counties (other than public schools, colleges, hospitals) including non-municipal, governments</t>
  </si>
  <si>
    <t>State, other than military, forests, parks, recreational areas, colleges, hospitals</t>
  </si>
  <si>
    <t>Federal, other than military, forests, parks, recreational areas, hospitals, colleges</t>
  </si>
  <si>
    <t>Municipal, other than parks, recreational areas, colleges, hospitals</t>
  </si>
  <si>
    <t>Leasehold interests (government owned property leased by a non-governmental lessee)</t>
  </si>
  <si>
    <t>Mining lands, petroleum lands, or gas lands</t>
  </si>
  <si>
    <t>Subsurface rights</t>
  </si>
  <si>
    <t>Right-of-way, streets, roads, irrigation channel, ditch, etc.</t>
  </si>
  <si>
    <t>Rivers and lakes, submerged lands</t>
  </si>
  <si>
    <t>Sewage disposal, solid waste, borrow pits, drainage reservoirs, waste lands, marsh, sand dunes, swamps</t>
  </si>
  <si>
    <t>Outdoor recreational or parkland, or high-water recharge subject to classified use assessment</t>
  </si>
  <si>
    <t>Centrally assessed</t>
  </si>
  <si>
    <t>Acreage not zoned agricultural</t>
  </si>
  <si>
    <t>S</t>
  </si>
  <si>
    <t>R</t>
  </si>
  <si>
    <t>V</t>
  </si>
  <si>
    <t>Row Labels</t>
  </si>
  <si>
    <t>*Bid</t>
  </si>
  <si>
    <t>County Held Lien</t>
  </si>
  <si>
    <t>FMV&lt;$30K</t>
  </si>
  <si>
    <t>Lien&lt;$150</t>
  </si>
  <si>
    <t>Too Many Priors</t>
  </si>
  <si>
    <t>Grand Total</t>
  </si>
  <si>
    <t>Sum of Amount</t>
  </si>
  <si>
    <t>Count of Adv No.</t>
  </si>
  <si>
    <t>check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</si>
</sst>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yyyy\-mm\-dd\ hh:mm:ss"/>
    <numFmt numFmtId="166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D9D9D9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6" fontId="0" fillId="0" borderId="0" xfId="0" applyNumberFormat="1"/>
    <xf numFmtId="0" fontId="0" fillId="4" borderId="0" xfId="0" applyFill="1"/>
    <xf numFmtId="0" fontId="0" fillId="0" borderId="0" xfId="0" applyFill="1"/>
  </cellXfs>
  <cellStyles count="1">
    <cellStyle name="Normal" xfId="0" builtinId="0"/>
  </cellStyles>
  <dxfs count="4">
    <dxf>
      <numFmt numFmtId="166" formatCode="_(&quot;$&quot;* #,##0_);_(&quot;$&quot;* \(#,##0\);_(&quot;$&quot;* &quot;-&quot;??_);_(@_)"/>
    </dxf>
    <dxf>
      <numFmt numFmtId="165" formatCode="_(&quot;$&quot;* #,##0.0_);_(&quot;$&quot;* \(#,##0.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obert Hughes" refreshedDate="43226.614524884259" createdVersion="6" refreshedVersion="6" minRefreshableVersion="3" recordCount="2625">
  <cacheSource type="worksheet">
    <worksheetSource ref="A1:DA2626" sheet="Data"/>
  </cacheSource>
  <cacheFields count="105">
    <cacheField name="Adv No." numFmtId="0">
      <sharedItems containsSemiMixedTypes="0" containsString="0" containsNumber="1" containsInteger="1" minValue="1" maxValue="2625"/>
    </cacheField>
    <cacheField name="County" numFmtId="0">
      <sharedItems/>
    </cacheField>
    <cacheField name="Account No." numFmtId="0">
      <sharedItems/>
    </cacheField>
    <cacheField name="Amount" numFmtId="0">
      <sharedItems containsSemiMixedTypes="0" containsString="0" containsNumber="1" minValue="37.46" maxValue="31833.61"/>
    </cacheField>
    <cacheField name="Tax_Year" numFmtId="0">
      <sharedItems containsSemiMixedTypes="0" containsString="0" containsNumber="1" containsInteger="1" minValue="2013" maxValue="2017"/>
    </cacheField>
    <cacheField name="TSR_Check" numFmtId="0">
      <sharedItems containsMixedTypes="1" containsNumber="1" minValue="37.619999999999997" maxValue="31833.61"/>
    </cacheField>
    <cacheField name="Lumentum Check" numFmtId="0">
      <sharedItems containsMixedTypes="1" containsNumber="1" minValue="37.619999999999997" maxValue="31833.61"/>
    </cacheField>
    <cacheField name="Amount Check" numFmtId="0">
      <sharedItems containsMixedTypes="1" containsNumber="1" minValue="-5.0000000000011369E-2" maxValue="0"/>
    </cacheField>
    <cacheField name="Location_House_Number" numFmtId="0">
      <sharedItems containsBlank="1" containsMixedTypes="1" containsNumber="1" containsInteger="1" minValue="9" maxValue="961687"/>
    </cacheField>
    <cacheField name="Location_City" numFmtId="0">
      <sharedItems containsMixedTypes="1" containsNumber="1" containsInteger="1" minValue="0" maxValue="0"/>
    </cacheField>
    <cacheField name="Location_State" numFmtId="0">
      <sharedItems/>
    </cacheField>
    <cacheField name="Location_Zip_4" numFmtId="0">
      <sharedItems containsMixedTypes="1" containsNumber="1" containsInteger="1" minValue="0" maxValue="32234"/>
    </cacheField>
    <cacheField name="Location_Full_Street_Address" numFmtId="0">
      <sharedItems containsMixedTypes="1" containsNumber="1" containsInteger="1" minValue="0" maxValue="0"/>
    </cacheField>
    <cacheField name="Location_City_State_Zip" numFmtId="0">
      <sharedItems containsMixedTypes="1" containsNumber="1" containsInteger="1" minValue="0" maxValue="0"/>
    </cacheField>
    <cacheField name="Longitude" numFmtId="0">
      <sharedItems containsMixedTypes="1" containsNumber="1" minValue="-82.039213443737395" maxValue="0"/>
    </cacheField>
    <cacheField name="Latitude" numFmtId="0">
      <sharedItems containsMixedTypes="1" containsNumber="1" minValue="0" maxValue="30.816444269617001"/>
    </cacheField>
    <cacheField name="Current_Owner" numFmtId="0">
      <sharedItems containsMixedTypes="1" containsNumber="1" containsInteger="1" minValue="0" maxValue="0"/>
    </cacheField>
    <cacheField name="County_Land_Use" numFmtId="0">
      <sharedItems containsString="0" containsBlank="1" containsNumber="1" containsInteger="1" minValue="0" maxValue="99"/>
    </cacheField>
    <cacheField name="County_Land_Use_Desc" numFmtId="0">
      <sharedItems containsBlank="1"/>
    </cacheField>
    <cacheField name="Standardized_Land_Use" numFmtId="0">
      <sharedItems containsMixedTypes="1" containsNumber="1" containsInteger="1" minValue="0" maxValue="9216"/>
    </cacheField>
    <cacheField name="Standardized_Land_Use_Desc" numFmtId="0">
      <sharedItems containsMixedTypes="1" containsNumber="1" containsInteger="1" minValue="0" maxValue="0"/>
    </cacheField>
    <cacheField name="Assessment_Year" numFmtId="0">
      <sharedItems containsSemiMixedTypes="0" containsString="0" containsNumber="1" containsInteger="1" minValue="2014" maxValue="2017"/>
    </cacheField>
    <cacheField name="Total_Assessed_Value" numFmtId="0">
      <sharedItems containsSemiMixedTypes="0" containsString="0" containsNumber="1" containsInteger="1" minValue="320" maxValue="2054244"/>
    </cacheField>
    <cacheField name="Market_Value_Year" numFmtId="0">
      <sharedItems containsMixedTypes="1" containsNumber="1" containsInteger="1" minValue="0" maxValue="2017"/>
    </cacheField>
    <cacheField name="Total_Market_Value" numFmtId="0">
      <sharedItems containsMixedTypes="1" containsNumber="1" containsInteger="1" minValue="0" maxValue="1635778"/>
    </cacheField>
    <cacheField name="Tax_Amount" numFmtId="0">
      <sharedItems containsMixedTypes="1" containsNumber="1" minValue="0" maxValue="29405.1"/>
    </cacheField>
    <cacheField name="Annual/Current Tax" numFmtId="0">
      <sharedItems containsSemiMixedTypes="0" containsString="0" containsNumber="1" minValue="0" maxValue="3.9475346753582401"/>
    </cacheField>
    <cacheField name="Cnty. Owned 2017" numFmtId="0">
      <sharedItems containsBlank="1"/>
    </cacheField>
    <cacheField name="Cnty. Owned 2016" numFmtId="0">
      <sharedItems containsBlank="1"/>
    </cacheField>
    <cacheField name="Cnty. Owned 2015" numFmtId="0">
      <sharedItems containsBlank="1"/>
    </cacheField>
    <cacheField name="Cnty. Owned 2014" numFmtId="0">
      <sharedItems containsBlank="1"/>
    </cacheField>
    <cacheField name="Cnty. Owned 2013" numFmtId="0">
      <sharedItems containsBlank="1"/>
    </cacheField>
    <cacheField name="Cnty. Owned 2012" numFmtId="0">
      <sharedItems containsBlank="1"/>
    </cacheField>
    <cacheField name="Cnty. Owned 2011" numFmtId="0">
      <sharedItems containsBlank="1"/>
    </cacheField>
    <cacheField name="Cert_Holder_Type1" numFmtId="0">
      <sharedItems containsMixedTypes="1" containsNumber="1" containsInteger="1" minValue="0" maxValue="0"/>
    </cacheField>
    <cacheField name="Cert_Holder_Type2" numFmtId="0">
      <sharedItems containsMixedTypes="1" containsNumber="1" containsInteger="1" minValue="0" maxValue="0"/>
    </cacheField>
    <cacheField name="Cert_Holder_Type3" numFmtId="0">
      <sharedItems containsMixedTypes="1" containsNumber="1" containsInteger="1" minValue="0" maxValue="0"/>
    </cacheField>
    <cacheField name="Cert_Holder_Type4" numFmtId="0">
      <sharedItems containsMixedTypes="1" containsNumber="1" containsInteger="1" minValue="0" maxValue="0"/>
    </cacheField>
    <cacheField name="Cert_Holder_Type5" numFmtId="0">
      <sharedItems containsMixedTypes="1" containsNumber="1" containsInteger="1" minValue="0" maxValue="0"/>
    </cacheField>
    <cacheField name="Cert_Holder_Type6" numFmtId="0">
      <sharedItems containsMixedTypes="1" containsNumber="1" containsInteger="1" minValue="0" maxValue="0"/>
    </cacheField>
    <cacheField name="Cert_Holder_Type7" numFmtId="0">
      <sharedItems containsMixedTypes="1" containsNumber="1" containsInteger="1" minValue="0" maxValue="0"/>
    </cacheField>
    <cacheField name="Adv County Cert" numFmtId="0">
      <sharedItems/>
    </cacheField>
    <cacheField name="TSR County Cert" numFmtId="0">
      <sharedItems/>
    </cacheField>
    <cacheField name="Prior Cnty-Owned (past 7 years)" numFmtId="0">
      <sharedItems/>
    </cacheField>
    <cacheField name="Latest_Arms_Length_Sale_Date" numFmtId="0">
      <sharedItems containsMixedTypes="1" containsNumber="1" containsInteger="1" minValue="0" maxValue="0"/>
    </cacheField>
    <cacheField name="Latest_Arms_Length_Sale_Price" numFmtId="0">
      <sharedItems containsMixedTypes="1" containsNumber="1" containsInteger="1" minValue="0" maxValue="0"/>
    </cacheField>
    <cacheField name="Loan1_Amount" numFmtId="0">
      <sharedItems containsMixedTypes="1" containsNumber="1" containsInteger="1" minValue="0" maxValue="1755000"/>
    </cacheField>
    <cacheField name="Loan1_Type" numFmtId="0">
      <sharedItems containsMixedTypes="1" containsNumber="1" containsInteger="1" minValue="0" maxValue="0"/>
    </cacheField>
    <cacheField name="environmentalsubjectsitefoundcount" numFmtId="0">
      <sharedItems containsMixedTypes="1" containsNumber="1" containsInteger="1" minValue="0" maxValue="4"/>
    </cacheField>
    <cacheField name="environmentalsitefoundcount" numFmtId="0">
      <sharedItems containsMixedTypes="1" containsNumber="1" containsInteger="1" minValue="0" maxValue="75"/>
    </cacheField>
    <cacheField name="environmentalscore" numFmtId="0">
      <sharedItems containsMixedTypes="1" containsNumber="1" containsInteger="1" minValue="0" maxValue="0"/>
    </cacheField>
    <cacheField name="FLD_CLASS" numFmtId="0">
      <sharedItems containsMixedTypes="1" containsNumber="1" containsInteger="1" minValue="0" maxValue="0"/>
    </cacheField>
    <cacheField name="Prior Liens Outstanding" numFmtId="0">
      <sharedItems containsSemiMixedTypes="0" containsString="0" containsNumber="1" containsInteger="1" minValue="0" maxValue="9"/>
    </cacheField>
    <cacheField name="HX" numFmtId="0">
      <sharedItems/>
    </cacheField>
    <cacheField name="Tax Deed History" numFmtId="0">
      <sharedItems containsMixedTypes="1" containsNumber="1" containsInteger="1" minValue="0" maxValue="0"/>
    </cacheField>
    <cacheField name="Environment File TSR For Test" numFmtId="0">
      <sharedItems/>
    </cacheField>
    <cacheField name="Environment File Lumentum" numFmtId="0">
      <sharedItems/>
    </cacheField>
    <cacheField name="Environment File Lumentum For Test" numFmtId="0">
      <sharedItems/>
    </cacheField>
    <cacheField name="CDD Bond" numFmtId="0">
      <sharedItems/>
    </cacheField>
    <cacheField name="Address" numFmtId="0">
      <sharedItems containsMixedTypes="1" containsNumber="1" containsInteger="1" minValue="0" maxValue="0"/>
    </cacheField>
    <cacheField name="City" numFmtId="0">
      <sharedItems/>
    </cacheField>
    <cacheField name="State" numFmtId="0">
      <sharedItems/>
    </cacheField>
    <cacheField name="Zip" numFmtId="0">
      <sharedItems containsMixedTypes="1" containsNumber="1" containsInteger="1" minValue="0" maxValue="32234"/>
    </cacheField>
    <cacheField name="Full Address" numFmtId="0">
      <sharedItems/>
    </cacheField>
    <cacheField name="Loan?" numFmtId="0">
      <sharedItems/>
    </cacheField>
    <cacheField name="Lien &lt; $150" numFmtId="0">
      <sharedItems/>
    </cacheField>
    <cacheField name="Tax Deed History_2" numFmtId="0">
      <sharedItems/>
    </cacheField>
    <cacheField name="Bad Address" numFmtId="0">
      <sharedItems/>
    </cacheField>
    <cacheField name="Zillow Test" numFmtId="0">
      <sharedItems/>
    </cacheField>
    <cacheField name="EPA" numFmtId="0">
      <sharedItems/>
    </cacheField>
    <cacheField name="CDD" numFmtId="0">
      <sharedItems/>
    </cacheField>
    <cacheField name="Flood" numFmtId="0">
      <sharedItems/>
    </cacheField>
    <cacheField name="Prior Cnty-Owned (past 7 years)2" numFmtId="0">
      <sharedItems/>
    </cacheField>
    <cacheField name="Multiple Liens for Sale" numFmtId="0">
      <sharedItems/>
    </cacheField>
    <cacheField name="Priors" numFmtId="0">
      <sharedItems containsSemiMixedTypes="0" containsString="0" containsNumber="1" containsInteger="1" minValue="0" maxValue="9"/>
    </cacheField>
    <cacheField name="Prior Screen" numFmtId="0">
      <sharedItems/>
    </cacheField>
    <cacheField name="AV" numFmtId="0">
      <sharedItems containsSemiMixedTypes="0" containsString="0" containsNumber="1" containsInteger="1" minValue="320" maxValue="2054244"/>
    </cacheField>
    <cacheField name="Equalization Ratio" numFmtId="0">
      <sharedItems containsSemiMixedTypes="0" containsString="0" containsNumber="1" containsInteger="1" minValue="1" maxValue="1"/>
    </cacheField>
    <cacheField name="Equalized AV" numFmtId="0">
      <sharedItems containsSemiMixedTypes="0" containsString="0" containsNumber="1" containsInteger="1" minValue="320" maxValue="2054244"/>
    </cacheField>
    <cacheField name="Zestimate" numFmtId="0">
      <sharedItems containsNonDate="0" containsString="0" containsBlank="1"/>
    </cacheField>
    <cacheField name="Latest ALS Date" numFmtId="0">
      <sharedItems containsMixedTypes="1" containsNumber="1" containsInteger="1" minValue="0" maxValue="0"/>
    </cacheField>
    <cacheField name="Latest ALS Price" numFmtId="0">
      <sharedItems containsMixedTypes="1" containsNumber="1" containsInteger="1" minValue="0" maxValue="0"/>
    </cacheField>
    <cacheField name="Sale Year (if &gt; $1k)" numFmtId="0">
      <sharedItems/>
    </cacheField>
    <cacheField name="Market Index" numFmtId="0">
      <sharedItems/>
    </cacheField>
    <cacheField name="Value to use" numFmtId="0">
      <sharedItems containsSemiMixedTypes="0" containsString="0" containsNumber="1" containsInteger="1" minValue="320" maxValue="2054244"/>
    </cacheField>
    <cacheField name="Sales Data within 7 years" numFmtId="0">
      <sharedItems/>
    </cacheField>
    <cacheField name="Use Code" numFmtId="0">
      <sharedItems/>
    </cacheField>
    <cacheField name="Vacant, No Sales Data" numFmtId="0">
      <sharedItems/>
    </cacheField>
    <cacheField name="Hx2" numFmtId="0">
      <sharedItems/>
    </cacheField>
    <cacheField name="Haircut" numFmtId="0">
      <sharedItems containsSemiMixedTypes="0" containsString="0" containsNumber="1" minValue="0" maxValue="0.67"/>
    </cacheField>
    <cacheField name="Adj Value for Calc" numFmtId="0">
      <sharedItems containsSemiMixedTypes="0" containsString="0" containsNumber="1" minValue="0" maxValue="799980"/>
    </cacheField>
    <cacheField name="Foreclosure (All-in $)" numFmtId="0">
      <sharedItems containsMixedTypes="1" containsNumber="1" minValue="150.84" maxValue="127334.44"/>
    </cacheField>
    <cacheField name="Solv Prem" numFmtId="0">
      <sharedItems containsMixedTypes="1" containsNumber="1" minValue="-85040.5" maxValue="717281.94000000006"/>
    </cacheField>
    <cacheField name="LTV" numFmtId="0">
      <sharedItems containsMixedTypes="1" containsNumber="1" minValue="1.8459964185213611E-2" maxValue="1.3351333333333333"/>
    </cacheField>
    <cacheField name="Bad Data/Other" numFmtId="0">
      <sharedItems containsNonDate="0" containsString="0" containsBlank="1"/>
    </cacheField>
    <cacheField name="Google Test" numFmtId="0">
      <sharedItems/>
    </cacheField>
    <cacheField name="Google Assessment" numFmtId="0">
      <sharedItems containsNonDate="0" containsString="0" containsBlank="1"/>
    </cacheField>
    <cacheField name="Available" numFmtId="0">
      <sharedItems containsNonDate="0" containsString="0" containsBlank="1"/>
    </cacheField>
    <cacheField name="Data Change" numFmtId="0">
      <sharedItems containsNonDate="0" containsString="0" containsBlank="1"/>
    </cacheField>
    <cacheField name="Bid?" numFmtId="0">
      <sharedItems count="8">
        <s v="*Bid"/>
        <s v="Vacant, No Sales Data"/>
        <s v="Lien&lt;$150"/>
        <s v="Too Many Priors"/>
        <s v="FMV&lt;$30K"/>
        <e v="#N/A"/>
        <s v="County Held Lien"/>
        <s v="EPA"/>
      </sharedItems>
    </cacheField>
    <cacheField name="Lien Ref" numFmtId="0">
      <sharedItems containsSemiMixedTypes="0" containsString="0" containsNumber="1" containsInteger="1" minValue="1" maxValue="2625"/>
    </cacheField>
    <cacheField name="Face" numFmtId="0">
      <sharedItems containsSemiMixedTypes="0" containsString="0" containsNumber="1" minValue="37.46" maxValue="31833.61"/>
    </cacheField>
    <cacheField name="Large Liens?" numFmtId="0">
      <sharedItems/>
    </cacheField>
    <cacheField name="GovernmentLien" numFmtId="0">
      <sharedItems containsMixedTypes="1" containsNumber="1" containsInteger="1" minValue="0" maxValue="0"/>
    </cacheField>
    <cacheField name="LisPendens" numFmtId="0">
      <sharedItems containsMixedTypes="1" containsNumber="1" containsInteger="1" minValue="0" maxValue="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625">
  <r>
    <n v="1"/>
    <s v="Nassau"/>
    <s v="03-1N-23-0000-0008-0010"/>
    <n v="582.82000000000005"/>
    <n v="2017"/>
    <n v="582.82000000000005"/>
    <n v="582.82000000000005"/>
    <n v="0"/>
    <n v="2803"/>
    <s v="HILLIARD"/>
    <s v="Florida"/>
    <n v="32046"/>
    <s v="2803 SR 2"/>
    <s v="HILLIARD FL 32046"/>
    <n v="-82.002846170338799"/>
    <n v="30.524315033667399"/>
    <s v="TANNER IRIS C BRADDOCK"/>
    <n v="2"/>
    <s v="MOBILE HOMES"/>
    <n v="1006"/>
    <s v="Mobile home"/>
    <n v="2017"/>
    <n v="33643"/>
    <n v="2017"/>
    <n v="33643"/>
    <n v="509.31"/>
    <n v="0.87387186438351461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2803 SR 2"/>
    <s v="Hilliard"/>
    <s v="Florida"/>
    <n v="32046"/>
    <s v="2803 SR 2 HILLIARD FL 32046"/>
    <s v=""/>
    <s v="Pass"/>
    <s v="No"/>
    <s v="FV&lt;$10K"/>
    <s v="N/A"/>
    <s v="No, &lt; $20K Lien"/>
    <s v="No, Lien &lt; $20K"/>
    <s v="N/A"/>
    <s v="No"/>
    <s v="No"/>
    <n v="0"/>
    <s v="No"/>
    <n v="33643"/>
    <n v="1"/>
    <n v="33643"/>
    <m/>
    <n v="0"/>
    <n v="0"/>
    <s v=""/>
    <e v="#N/A"/>
    <n v="33643"/>
    <s v="No"/>
    <s v="R"/>
    <s v="No"/>
    <s v="No"/>
    <n v="0.35"/>
    <n v="11775.05"/>
    <n v="2331.2800000000002"/>
    <n v="9443.7699999999986"/>
    <n v="6.929465267663408E-2"/>
    <m/>
    <s v="No"/>
    <m/>
    <m/>
    <m/>
    <x v="0"/>
    <n v="1"/>
    <n v="582.82000000000005"/>
    <s v="Ok"/>
    <n v="0"/>
    <n v="0"/>
  </r>
  <r>
    <n v="2"/>
    <s v="Nassau"/>
    <s v="04-1N-23-0000-0001-0020"/>
    <n v="659.47"/>
    <n v="2017"/>
    <n v="659.47"/>
    <n v="659.47"/>
    <n v="0"/>
    <n v="18150"/>
    <s v="HILLIARD"/>
    <s v="Florida"/>
    <n v="32046"/>
    <s v="18150 HOOT OWL HOLW"/>
    <s v="HILLIARD FL 32046"/>
    <n v="-82.010917961410797"/>
    <n v="30.533736865513799"/>
    <s v="MILLER SARAH ANN"/>
    <n v="56"/>
    <s v="TIMBERLAND - SITE INDEX 70 TO 79"/>
    <n v="7009"/>
    <s v="Timberland Forest Trees (Agricultural)"/>
    <n v="2017"/>
    <n v="77428"/>
    <n v="2017"/>
    <n v="205074"/>
    <n v="580.17999999999995"/>
    <n v="0.87976708569002371"/>
    <s v="No"/>
    <m/>
    <m/>
    <m/>
    <m/>
    <s v="No"/>
    <m/>
    <s v="I"/>
    <s v="I"/>
    <s v="I"/>
    <s v="I"/>
    <n v="0"/>
    <n v="0"/>
    <n v="0"/>
    <s v="No"/>
    <s v="No"/>
    <s v="No"/>
    <n v="0"/>
    <n v="0"/>
    <n v="0"/>
    <n v="0"/>
    <n v="0"/>
    <n v="0"/>
    <s v="Potential Low Risk"/>
    <n v="0"/>
    <n v="0"/>
    <s v="Yes"/>
    <s v="No"/>
    <s v="No"/>
    <s v="Without Environmental Issues"/>
    <s v="No"/>
    <s v="None"/>
    <s v="18150 HOOT OWL HOLW"/>
    <s v="Hilliard"/>
    <s v="Florida"/>
    <n v="32046"/>
    <s v="18150 HOOT OWL HOLW HILLIARD FL 32046"/>
    <s v=""/>
    <s v="Pass"/>
    <s v="No"/>
    <s v="FV&lt;$10K"/>
    <s v="N/A"/>
    <s v="No, &lt; $20K Lien"/>
    <s v="No, Lien &lt; $20K"/>
    <s v="N/A"/>
    <s v="No"/>
    <s v="No"/>
    <n v="0"/>
    <s v="No"/>
    <n v="77428"/>
    <n v="1"/>
    <n v="77428"/>
    <m/>
    <n v="0"/>
    <n v="0"/>
    <s v=""/>
    <e v="#N/A"/>
    <n v="77428"/>
    <s v="No"/>
    <s v="V"/>
    <s v="Yes"/>
    <s v="Yes"/>
    <n v="0"/>
    <n v="0"/>
    <n v="2637.88"/>
    <n v="-2637.88"/>
    <n v="3.4068812315958055E-2"/>
    <m/>
    <s v="No"/>
    <m/>
    <m/>
    <m/>
    <x v="1"/>
    <n v="2"/>
    <n v="659.47"/>
    <s v="Ok"/>
    <n v="0"/>
    <n v="0"/>
  </r>
  <r>
    <n v="3"/>
    <s v="Nassau"/>
    <s v="04-1N-23-0000-0001-0080"/>
    <n v="121.11"/>
    <n v="2017"/>
    <n v="121.11"/>
    <n v="121.11"/>
    <n v="0"/>
    <n v="18205"/>
    <s v="HILLIARD"/>
    <s v="Florida"/>
    <n v="32046"/>
    <s v="18205 HOOT OWL HOLW"/>
    <s v="HILLIARD FL 32046"/>
    <n v="-82.008079740870897"/>
    <n v="30.5338135768447"/>
    <s v="MILLER SARAH ANN"/>
    <n v="60"/>
    <s v="GRAZING LAND SOIL CAPABILITY CLASS I"/>
    <n v="7003"/>
    <s v="Range land (grazing)"/>
    <n v="2017"/>
    <n v="4915"/>
    <n v="2017"/>
    <n v="44400"/>
    <n v="82.4"/>
    <n v="0.68037321443316001"/>
    <s v="No"/>
    <m/>
    <m/>
    <m/>
    <m/>
    <s v="No"/>
    <m/>
    <s v="I"/>
    <s v="I"/>
    <s v="I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18205 HOOT OWL HOLW"/>
    <s v="Hilliard"/>
    <s v="Florida"/>
    <n v="32046"/>
    <s v="18205 HOOT OWL HOLW HILLIARD FL 32046"/>
    <s v=""/>
    <s v="Lien&lt;$150"/>
    <s v="No"/>
    <s v="FV&lt;$10K"/>
    <s v="N/A"/>
    <s v="No, &lt; $20K Lien"/>
    <s v="No, Lien &lt; $20K"/>
    <s v="N/A"/>
    <s v="No"/>
    <s v="No"/>
    <n v="0"/>
    <s v="No"/>
    <n v="4915"/>
    <n v="1"/>
    <n v="4915"/>
    <m/>
    <n v="0"/>
    <n v="0"/>
    <s v=""/>
    <e v="#N/A"/>
    <n v="4915"/>
    <s v="No"/>
    <s v="V"/>
    <s v="Yes"/>
    <s v="No"/>
    <n v="0"/>
    <n v="0"/>
    <n v="484.44"/>
    <n v="-484.44"/>
    <n v="9.8563580874872839E-2"/>
    <m/>
    <s v="No"/>
    <m/>
    <m/>
    <m/>
    <x v="2"/>
    <n v="3"/>
    <n v="121.11"/>
    <s v="Ok"/>
    <n v="0"/>
    <n v="0"/>
  </r>
  <r>
    <n v="4"/>
    <s v="Nassau"/>
    <s v="04-1N-23-0000-0003-0090"/>
    <n v="819.19"/>
    <n v="2017"/>
    <n v="819.19"/>
    <n v="819.19"/>
    <n v="0"/>
    <n v="2476"/>
    <s v="HILLIARD"/>
    <s v="Florida"/>
    <n v="32046"/>
    <s v="2476 SR 2"/>
    <s v="HILLIARD FL 32046"/>
    <n v="-82.007722739701904"/>
    <n v="30.525598375496202"/>
    <s v="HARTMAN GEORGE ALLEN"/>
    <n v="2"/>
    <s v="MOBILE HOMES"/>
    <n v="1006"/>
    <s v="Mobile home"/>
    <n v="2017"/>
    <n v="47293"/>
    <n v="2017"/>
    <n v="49099"/>
    <n v="727.86"/>
    <n v="0.88851182265408513"/>
    <s v="No"/>
    <m/>
    <s v="No"/>
    <s v="No"/>
    <m/>
    <s v="No"/>
    <m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High"/>
    <n v="1"/>
    <s v="No"/>
    <s v="Yes"/>
    <s v="No"/>
    <s v="Without Environmental Issues"/>
    <s v="No"/>
    <s v="None"/>
    <s v="2476 SR 2"/>
    <s v="Hilliard"/>
    <s v="Florida"/>
    <n v="32046"/>
    <s v="2476 SR 2 HILLIARD FL 32046"/>
    <s v=""/>
    <s v="Pass"/>
    <s v="Yes"/>
    <s v="FV&lt;$10K"/>
    <s v="N/A"/>
    <s v="No, &lt; $20K Lien"/>
    <s v="No, Lien &lt; $20K"/>
    <s v="N/A"/>
    <s v="No"/>
    <s v="No"/>
    <n v="1"/>
    <s v="No"/>
    <n v="47293"/>
    <n v="1"/>
    <n v="47293"/>
    <m/>
    <n v="0"/>
    <n v="0"/>
    <s v=""/>
    <e v="#N/A"/>
    <n v="47293"/>
    <s v="No"/>
    <s v="R"/>
    <s v="No"/>
    <s v="No"/>
    <n v="0.35"/>
    <n v="16552.55"/>
    <n v="4095.9500000000003"/>
    <n v="12456.599999999999"/>
    <n v="8.6607954665595344E-2"/>
    <m/>
    <s v="No"/>
    <m/>
    <m/>
    <m/>
    <x v="0"/>
    <n v="4"/>
    <n v="819.19"/>
    <s v="Ok"/>
    <n v="0"/>
    <n v="0"/>
  </r>
  <r>
    <n v="5"/>
    <s v="Nassau"/>
    <s v="04-1N-23-0000-0003-0120"/>
    <n v="656.11"/>
    <n v="2017"/>
    <n v="656.11"/>
    <n v="656.11"/>
    <n v="0"/>
    <n v="17465"/>
    <s v="HILLIARD"/>
    <s v="Florida"/>
    <n v="32046"/>
    <s v="17465 WHEELING TR"/>
    <s v="HILLIARD FL 32046"/>
    <n v="-82.009168573485098"/>
    <n v="30.526124433043101"/>
    <s v="FERGUSON ROBERT DALE"/>
    <n v="2"/>
    <s v="MOBILE HOMES"/>
    <n v="1006"/>
    <s v="Mobile home"/>
    <n v="2017"/>
    <n v="38119"/>
    <n v="2017"/>
    <n v="38119"/>
    <n v="577.08000000000004"/>
    <n v="0.87954763682919024"/>
    <s v="No"/>
    <s v="No"/>
    <s v="No"/>
    <s v="No"/>
    <s v="No"/>
    <s v="No"/>
    <m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3"/>
    <s v="No"/>
    <s v="Yes"/>
    <s v="No"/>
    <s v="Without Environmental Issues"/>
    <s v="No"/>
    <s v="None"/>
    <s v="17465 WHEELING TR"/>
    <s v="Hilliard"/>
    <s v="Florida"/>
    <n v="32046"/>
    <s v="17465 WHEELING TR HILLIARD FL 32046"/>
    <s v=""/>
    <s v="Pass"/>
    <s v="Yes"/>
    <s v="FV&lt;$10K"/>
    <s v="N/A"/>
    <s v="No, &lt; $20K Lien"/>
    <s v="No, Lien &lt; $20K"/>
    <s v="N/A"/>
    <s v="No"/>
    <s v="No"/>
    <n v="3"/>
    <s v="Yes"/>
    <n v="38119"/>
    <n v="1"/>
    <n v="38119"/>
    <m/>
    <n v="0"/>
    <n v="0"/>
    <s v=""/>
    <e v="#N/A"/>
    <n v="38119"/>
    <s v="No"/>
    <s v="R"/>
    <s v="No"/>
    <s v="No"/>
    <n v="0.35"/>
    <n v="13341.65"/>
    <n v="4592.7699999999995"/>
    <n v="8748.880000000001"/>
    <n v="0.12048505994386001"/>
    <m/>
    <s v="No"/>
    <m/>
    <m/>
    <m/>
    <x v="3"/>
    <n v="5"/>
    <n v="656.11"/>
    <s v="Ok"/>
    <n v="0"/>
    <n v="0"/>
  </r>
  <r>
    <n v="6"/>
    <s v="Nassau"/>
    <s v="04-1N-23-0000-0005-0010"/>
    <n v="526.87"/>
    <n v="2017"/>
    <n v="526.87"/>
    <n v="526.87"/>
    <n v="0"/>
    <m/>
    <s v="HILLIARD"/>
    <s v="Florida"/>
    <n v="32046"/>
    <s v="SR 2"/>
    <s v="HILLIARD FL 32046"/>
    <n v="-82.007790589560301"/>
    <n v="30.523040766392601"/>
    <s v="TANNER IRIS BRADDOCK"/>
    <n v="0"/>
    <s v="VACANT RESIDENTIAL"/>
    <n v="8001"/>
    <s v="Residential-Vacant Land"/>
    <n v="2017"/>
    <n v="18522"/>
    <n v="2017"/>
    <n v="45375"/>
    <n v="457.57"/>
    <n v="0.86846850266669195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SR 2"/>
    <s v="Hilliard"/>
    <s v="Florida"/>
    <n v="32046"/>
    <s v="SR 2 HILLIARD FL 32046"/>
    <s v=""/>
    <s v="Pass"/>
    <s v="No"/>
    <s v="FV&lt;$10K"/>
    <s v="N/A"/>
    <s v="No, &lt; $20K Lien"/>
    <s v="No, Lien &lt; $20K"/>
    <s v="N/A"/>
    <s v="No"/>
    <s v="No"/>
    <n v="0"/>
    <s v="No"/>
    <n v="18522"/>
    <n v="1"/>
    <n v="18522"/>
    <m/>
    <n v="0"/>
    <n v="0"/>
    <s v=""/>
    <e v="#N/A"/>
    <n v="18522"/>
    <s v="No"/>
    <s v="V"/>
    <s v="Yes"/>
    <s v="No"/>
    <n v="0"/>
    <n v="0"/>
    <n v="2107.48"/>
    <n v="-2107.48"/>
    <n v="0.1137825288845697"/>
    <m/>
    <s v="No"/>
    <m/>
    <m/>
    <m/>
    <x v="4"/>
    <n v="6"/>
    <n v="526.87"/>
    <s v="Ok"/>
    <n v="0"/>
    <n v="0"/>
  </r>
  <r>
    <n v="7"/>
    <s v="Nassau"/>
    <s v="04-1N-23-0000-0005-0080"/>
    <n v="581.49"/>
    <n v="2017"/>
    <n v="581.49"/>
    <n v="581.49"/>
    <n v="0"/>
    <n v="17201"/>
    <s v="HILLIARD"/>
    <s v="Florida"/>
    <n v="32046"/>
    <s v="17201 OAK HILL RD"/>
    <s v="HILLIARD FL 32046"/>
    <n v="-82.006195151852594"/>
    <n v="30.5222918634122"/>
    <s v="BURNSED JAMES FRANKLIN"/>
    <n v="0"/>
    <s v="VACANT RESIDENTIAL"/>
    <n v="8001"/>
    <s v="Residential-Vacant Land"/>
    <n v="2017"/>
    <n v="33562"/>
    <n v="2017"/>
    <n v="33562"/>
    <n v="508.08"/>
    <n v="0.87375535262859205"/>
    <s v="No"/>
    <s v="No"/>
    <s v="No"/>
    <s v="No"/>
    <s v="No"/>
    <m/>
    <s v="No"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17201 OAK HILL RD"/>
    <s v="Hilliard"/>
    <s v="Florida"/>
    <n v="32046"/>
    <s v="17201 OAK HILL RD HILLIARD FL 32046"/>
    <s v=""/>
    <s v="Pass"/>
    <s v="No"/>
    <s v="FV&lt;$10K"/>
    <s v="N/A"/>
    <s v="No, &lt; $20K Lien"/>
    <s v="No, Lien &lt; $20K"/>
    <s v="N/A"/>
    <s v="No"/>
    <s v="No"/>
    <n v="1"/>
    <s v="No"/>
    <n v="33562"/>
    <n v="1"/>
    <n v="33562"/>
    <m/>
    <n v="0"/>
    <n v="0"/>
    <s v=""/>
    <e v="#N/A"/>
    <n v="33562"/>
    <s v="No"/>
    <s v="V"/>
    <s v="Yes"/>
    <s v="No"/>
    <n v="0"/>
    <n v="0"/>
    <n v="2907.45"/>
    <n v="-2907.45"/>
    <n v="8.6629223526607471E-2"/>
    <m/>
    <s v="No"/>
    <m/>
    <m/>
    <m/>
    <x v="1"/>
    <n v="7"/>
    <n v="581.49"/>
    <s v="Ok"/>
    <n v="0"/>
    <n v="0"/>
  </r>
  <r>
    <n v="8"/>
    <s v="Nassau"/>
    <s v="04-1N-23-0000-0005-0090"/>
    <n v="589.89"/>
    <n v="2017"/>
    <n v="589.89"/>
    <n v="589.89"/>
    <n v="0"/>
    <n v="2475"/>
    <s v="HILLIARD"/>
    <s v="Florida"/>
    <n v="32046"/>
    <s v="2475 SR 2"/>
    <s v="HILLIARD FL 32046"/>
    <n v="-82.0071562818449"/>
    <n v="30.5245311504511"/>
    <s v="TANNER IRIS BRADDOCK"/>
    <n v="1"/>
    <s v="SINGLE FAMILY"/>
    <n v="1001"/>
    <s v="Single Family Residential"/>
    <n v="2017"/>
    <n v="100777"/>
    <n v="2017"/>
    <n v="123878"/>
    <n v="515.84"/>
    <n v="0.87446812117513439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n v="0"/>
    <s v="No"/>
    <s v="Without Environmental Issues"/>
    <s v="No"/>
    <s v="None"/>
    <s v="2475 SR 2"/>
    <s v="Hilliard"/>
    <s v="Florida"/>
    <n v="32046"/>
    <s v="2475 SR 2 HILLIARD FL 32046"/>
    <s v=""/>
    <s v="Pass"/>
    <s v="No"/>
    <s v="FV&lt;$10K"/>
    <s v="N/A"/>
    <s v="No, &lt; $20K Lien"/>
    <s v="No, Lien &lt; $20K"/>
    <s v="N/A"/>
    <s v="No"/>
    <s v="No"/>
    <n v="0"/>
    <s v="No"/>
    <n v="100777"/>
    <n v="1"/>
    <n v="100777"/>
    <m/>
    <n v="0"/>
    <n v="0"/>
    <s v=""/>
    <e v="#N/A"/>
    <n v="100777"/>
    <s v="No"/>
    <s v="S"/>
    <s v="No"/>
    <s v="Yes"/>
    <n v="0.67"/>
    <n v="67520.590000000011"/>
    <n v="2359.56"/>
    <n v="65161.030000000013"/>
    <n v="2.3413675739504054E-2"/>
    <m/>
    <s v="No"/>
    <m/>
    <m/>
    <m/>
    <x v="0"/>
    <n v="8"/>
    <n v="589.89"/>
    <s v="Ok"/>
    <n v="0"/>
    <n v="0"/>
  </r>
  <r>
    <n v="9"/>
    <s v="Nassau"/>
    <s v="04-1N-23-0000-0005-0120"/>
    <n v="2068.2399999999998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163474"/>
    <e v="#N/A"/>
    <e v="#N/A"/>
    <e v="#N/A"/>
    <n v="0"/>
    <m/>
    <s v="No"/>
    <s v="No"/>
    <s v="No"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163474"/>
    <n v="1"/>
    <n v="163474"/>
    <m/>
    <e v="#N/A"/>
    <e v="#N/A"/>
    <s v=""/>
    <e v="#N/A"/>
    <n v="163474"/>
    <s v="No"/>
    <s v="R"/>
    <s v="No"/>
    <s v="Yes"/>
    <n v="0.67"/>
    <n v="109527.58"/>
    <e v="#N/A"/>
    <e v="#N/A"/>
    <e v="#N/A"/>
    <m/>
    <e v="#N/A"/>
    <m/>
    <m/>
    <m/>
    <x v="5"/>
    <n v="9"/>
    <n v="2068.2399999999998"/>
    <e v="#N/A"/>
    <e v="#N/A"/>
    <e v="#N/A"/>
  </r>
  <r>
    <n v="10"/>
    <s v="Nassau"/>
    <s v="04-1N-23-0000-0005-0130"/>
    <n v="1091.8699999999999"/>
    <n v="2017"/>
    <n v="1091.8699999999999"/>
    <n v="1091.8699999999999"/>
    <n v="0"/>
    <n v="17324"/>
    <s v="HILLIARD"/>
    <s v="Florida"/>
    <n v="32046"/>
    <s v="17324 OAK HILL RD"/>
    <s v="HILLIARD FL 32046"/>
    <n v="-82.006565353920493"/>
    <n v="30.5234964085146"/>
    <s v="TANNER IRIS C &amp; LINDA &amp; WILBUR L RYALS"/>
    <n v="2"/>
    <s v="MOBILE HOMES"/>
    <n v="1006"/>
    <s v="Mobile home"/>
    <n v="2017"/>
    <n v="62436"/>
    <n v="2017"/>
    <n v="67709"/>
    <n v="980"/>
    <n v="0.89754274776301213"/>
    <s v="No"/>
    <s v="No"/>
    <m/>
    <m/>
    <m/>
    <s v="No"/>
    <m/>
    <s v="I"/>
    <s v="I"/>
    <s v="I"/>
    <s v="I"/>
    <s v="I"/>
    <n v="0"/>
    <n v="0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17324 OAK HILL RD"/>
    <s v="Hilliard"/>
    <s v="Florida"/>
    <n v="32046"/>
    <s v="17324 OAK HILL RD HILLIARD FL 32046"/>
    <s v=""/>
    <s v="Pass"/>
    <s v="No"/>
    <s v="FV&lt;$10K"/>
    <s v="N/A"/>
    <s v="No, &lt; $20K Lien"/>
    <s v="No, Lien &lt; $20K"/>
    <s v="N/A"/>
    <s v="No"/>
    <s v="No"/>
    <n v="1"/>
    <s v="No"/>
    <n v="62436"/>
    <n v="1"/>
    <n v="62436"/>
    <m/>
    <n v="0"/>
    <n v="0"/>
    <s v=""/>
    <e v="#N/A"/>
    <n v="62436"/>
    <s v="No"/>
    <s v="R"/>
    <s v="No"/>
    <s v="No"/>
    <n v="0.35"/>
    <n v="21852.6"/>
    <n v="5459.3499999999995"/>
    <n v="16393.25"/>
    <n v="8.7439137676981221E-2"/>
    <m/>
    <s v="No"/>
    <m/>
    <m/>
    <m/>
    <x v="0"/>
    <n v="10"/>
    <n v="1091.8699999999999"/>
    <s v="Ok"/>
    <n v="0"/>
    <n v="0"/>
  </r>
  <r>
    <n v="11"/>
    <s v="Nassau"/>
    <s v="04-1N-23-0000-0005-0160"/>
    <n v="623.12"/>
    <n v="2017"/>
    <e v="#N/A"/>
    <e v="#N/A"/>
    <e v="#N/A"/>
    <e v="#N/A"/>
    <e v="#N/A"/>
    <e v="#N/A"/>
    <e v="#N/A"/>
    <e v="#N/A"/>
    <e v="#N/A"/>
    <e v="#N/A"/>
    <e v="#N/A"/>
    <e v="#N/A"/>
    <n v="1"/>
    <s v="SINGLE FAMILY"/>
    <e v="#N/A"/>
    <e v="#N/A"/>
    <n v="2017"/>
    <n v="73052"/>
    <e v="#N/A"/>
    <e v="#N/A"/>
    <e v="#N/A"/>
    <n v="0"/>
    <m/>
    <m/>
    <m/>
    <m/>
    <s v="No"/>
    <s v="No"/>
    <s v="No"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73052"/>
    <n v="1"/>
    <n v="73052"/>
    <m/>
    <e v="#N/A"/>
    <e v="#N/A"/>
    <s v=""/>
    <e v="#N/A"/>
    <n v="73052"/>
    <s v="No"/>
    <s v="S"/>
    <s v="No"/>
    <s v="Yes"/>
    <n v="0.67"/>
    <n v="48944.840000000004"/>
    <e v="#N/A"/>
    <e v="#N/A"/>
    <e v="#N/A"/>
    <m/>
    <e v="#N/A"/>
    <m/>
    <m/>
    <m/>
    <x v="5"/>
    <n v="11"/>
    <n v="623.12"/>
    <e v="#N/A"/>
    <e v="#N/A"/>
    <e v="#N/A"/>
  </r>
  <r>
    <n v="12"/>
    <s v="Nassau"/>
    <s v="04-1N-23-0000-0005-0230"/>
    <n v="92.43"/>
    <n v="2017"/>
    <e v="#N/A"/>
    <e v="#N/A"/>
    <e v="#N/A"/>
    <e v="#N/A"/>
    <e v="#N/A"/>
    <e v="#N/A"/>
    <e v="#N/A"/>
    <e v="#N/A"/>
    <e v="#N/A"/>
    <e v="#N/A"/>
    <e v="#N/A"/>
    <e v="#N/A"/>
    <n v="0"/>
    <s v="VACANT RESIDENTIAL"/>
    <e v="#N/A"/>
    <e v="#N/A"/>
    <n v="2017"/>
    <n v="3690"/>
    <e v="#N/A"/>
    <e v="#N/A"/>
    <e v="#N/A"/>
    <n v="0"/>
    <m/>
    <m/>
    <m/>
    <m/>
    <s v="No"/>
    <s v="No"/>
    <s v="No"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Lien&lt;$150"/>
    <e v="#N/A"/>
    <s v="FV&lt;$10K"/>
    <s v="N/A"/>
    <s v="No, &lt; $20K Lien"/>
    <s v="No, Lien &lt; $20K"/>
    <s v="N/A"/>
    <s v="No"/>
    <s v="No"/>
    <n v="0"/>
    <s v="No"/>
    <n v="3690"/>
    <n v="1"/>
    <n v="3690"/>
    <m/>
    <e v="#N/A"/>
    <e v="#N/A"/>
    <s v=""/>
    <e v="#N/A"/>
    <n v="3690"/>
    <s v="No"/>
    <s v="V"/>
    <s v="Yes"/>
    <s v="No"/>
    <n v="0"/>
    <n v="0"/>
    <e v="#N/A"/>
    <e v="#N/A"/>
    <e v="#N/A"/>
    <m/>
    <s v="No"/>
    <m/>
    <m/>
    <m/>
    <x v="2"/>
    <n v="12"/>
    <n v="92.43"/>
    <s v="Ok"/>
    <e v="#N/A"/>
    <e v="#N/A"/>
  </r>
  <r>
    <n v="13"/>
    <s v="Nassau"/>
    <s v="04-1N-23-0000-0005-0240"/>
    <n v="277.60000000000002"/>
    <n v="2017"/>
    <n v="277.60000000000002"/>
    <n v="277.60000000000002"/>
    <n v="0"/>
    <m/>
    <s v="HILLIARD"/>
    <s v="Florida"/>
    <n v="32046"/>
    <s v="OAK HILL RD"/>
    <s v="HILLIARD FL 32046"/>
    <n v="-82.008872857815206"/>
    <n v="30.522030567863599"/>
    <s v="TANNER IRIS"/>
    <n v="0"/>
    <s v="VACANT RESIDENTIAL"/>
    <n v="8001"/>
    <s v="Residential-Vacant Land"/>
    <n v="2017"/>
    <n v="15000"/>
    <n v="2017"/>
    <n v="15000"/>
    <n v="227.09"/>
    <n v="0.81804755043227662"/>
    <m/>
    <s v="No"/>
    <s v="No"/>
    <s v="No"/>
    <m/>
    <m/>
    <m/>
    <s v="I"/>
    <s v="I"/>
    <s v="I"/>
    <n v="0"/>
    <n v="0"/>
    <n v="0"/>
    <n v="0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OAK HILL RD"/>
    <s v="Hilliard"/>
    <s v="Florida"/>
    <n v="32046"/>
    <s v="OAK HILL RD HILLIARD FL 32046"/>
    <s v=""/>
    <s v="Pass"/>
    <s v="No"/>
    <s v="FV&lt;$10K"/>
    <s v="N/A"/>
    <s v="No, &lt; $20K Lien"/>
    <s v="No, Lien &lt; $20K"/>
    <s v="N/A"/>
    <s v="No"/>
    <s v="No"/>
    <n v="0"/>
    <s v="No"/>
    <n v="15000"/>
    <n v="1"/>
    <n v="15000"/>
    <m/>
    <n v="0"/>
    <n v="0"/>
    <s v=""/>
    <e v="#N/A"/>
    <n v="15000"/>
    <s v="No"/>
    <s v="V"/>
    <s v="Yes"/>
    <s v="No"/>
    <n v="0"/>
    <n v="0"/>
    <n v="1110.4000000000001"/>
    <n v="-1110.4000000000001"/>
    <n v="7.4026666666666671E-2"/>
    <m/>
    <s v="No"/>
    <m/>
    <m/>
    <m/>
    <x v="4"/>
    <n v="13"/>
    <n v="277.60000000000002"/>
    <s v="Ok"/>
    <n v="0"/>
    <n v="0"/>
  </r>
  <r>
    <n v="14"/>
    <s v="Nassau"/>
    <s v="04-1N-23-0000-0005-0270"/>
    <n v="424.95"/>
    <n v="2017"/>
    <n v="424.95"/>
    <n v="424.95"/>
    <n v="0"/>
    <m/>
    <s v="HILLIARD"/>
    <s v="Florida"/>
    <n v="32046"/>
    <s v="OFF SR 2"/>
    <s v="HILLIARD FL 32046"/>
    <n v="-82.008888384701393"/>
    <n v="30.522852857355801"/>
    <s v="TANNER IRIS"/>
    <n v="0"/>
    <s v="VACANT RESIDENTIAL"/>
    <n v="8001"/>
    <s v="Residential-Vacant Land"/>
    <n v="2017"/>
    <n v="24000"/>
    <n v="2017"/>
    <n v="24000"/>
    <n v="363.34"/>
    <n v="0.85501823743969874"/>
    <m/>
    <s v="No"/>
    <s v="No"/>
    <s v="No"/>
    <m/>
    <m/>
    <m/>
    <s v="I"/>
    <s v="I"/>
    <s v="I"/>
    <n v="0"/>
    <n v="0"/>
    <n v="0"/>
    <n v="0"/>
    <s v="No"/>
    <s v="No"/>
    <s v="No"/>
    <n v="0"/>
    <n v="0"/>
    <n v="0"/>
    <n v="0"/>
    <n v="0"/>
    <n v="0"/>
    <s v="Potential Low Risk"/>
    <s v="High"/>
    <n v="0"/>
    <s v="No"/>
    <s v="No"/>
    <s v="No"/>
    <s v="Without Environmental Issues"/>
    <s v="No"/>
    <s v="None"/>
    <s v="OFF SR 2"/>
    <s v="Hilliard"/>
    <s v="Florida"/>
    <n v="32046"/>
    <s v="OFF SR 2 HILLIARD FL 32046"/>
    <s v=""/>
    <s v="Pass"/>
    <s v="No"/>
    <s v="FV&lt;$10K"/>
    <s v="N/A"/>
    <s v="No, &lt; $20K Lien"/>
    <s v="No, Lien &lt; $20K"/>
    <s v="N/A"/>
    <s v="No"/>
    <s v="No"/>
    <n v="0"/>
    <s v="No"/>
    <n v="24000"/>
    <n v="1"/>
    <n v="24000"/>
    <m/>
    <n v="0"/>
    <n v="0"/>
    <s v=""/>
    <e v="#N/A"/>
    <n v="24000"/>
    <s v="No"/>
    <s v="V"/>
    <s v="Yes"/>
    <s v="No"/>
    <n v="0"/>
    <n v="0"/>
    <n v="1699.8"/>
    <n v="-1699.8"/>
    <n v="7.0824999999999999E-2"/>
    <m/>
    <s v="No"/>
    <m/>
    <m/>
    <m/>
    <x v="4"/>
    <n v="14"/>
    <n v="424.95"/>
    <s v="Ok"/>
    <n v="0"/>
    <n v="0"/>
  </r>
  <r>
    <n v="15"/>
    <s v="Nassau"/>
    <s v="04-1N-23-0000-0005-0280"/>
    <n v="582.12"/>
    <n v="2017"/>
    <n v="582.12"/>
    <n v="582.12"/>
    <n v="0"/>
    <m/>
    <s v="HILLIARD"/>
    <s v="Florida"/>
    <n v="32046"/>
    <s v="SR 2"/>
    <s v="HILLIARD FL 32046"/>
    <n v="-82.004738412863006"/>
    <n v="30.524389006029701"/>
    <s v="TANNER IRIS BRADDOCK"/>
    <n v="0"/>
    <s v="VACANT RESIDENTIAL"/>
    <n v="8001"/>
    <s v="Residential-Vacant Land"/>
    <n v="2017"/>
    <n v="33600"/>
    <n v="2017"/>
    <n v="33600"/>
    <n v="508.66"/>
    <n v="0.87380608809180238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SR 2"/>
    <s v="Hilliard"/>
    <s v="Florida"/>
    <n v="32046"/>
    <s v="SR 2 HILLIARD FL 32046"/>
    <s v=""/>
    <s v="Pass"/>
    <s v="No"/>
    <s v="FV&lt;$10K"/>
    <s v="N/A"/>
    <s v="No, &lt; $20K Lien"/>
    <s v="No, Lien &lt; $20K"/>
    <s v="N/A"/>
    <s v="No"/>
    <s v="No"/>
    <n v="0"/>
    <s v="No"/>
    <n v="33600"/>
    <n v="1"/>
    <n v="33600"/>
    <m/>
    <n v="0"/>
    <n v="0"/>
    <s v=""/>
    <e v="#N/A"/>
    <n v="33600"/>
    <s v="No"/>
    <s v="V"/>
    <s v="Yes"/>
    <s v="No"/>
    <n v="0"/>
    <n v="0"/>
    <n v="2328.48"/>
    <n v="-2328.48"/>
    <n v="6.93E-2"/>
    <m/>
    <s v="No"/>
    <m/>
    <m/>
    <m/>
    <x v="1"/>
    <n v="15"/>
    <n v="582.12"/>
    <s v="Ok"/>
    <n v="0"/>
    <n v="0"/>
  </r>
  <r>
    <n v="16"/>
    <s v="Nassau"/>
    <s v="05-1N-23-0000-0001-0030"/>
    <n v="1827.59"/>
    <n v="2017"/>
    <n v="1827.59"/>
    <n v="1827.59"/>
    <n v="0"/>
    <n v="16540"/>
    <s v="HILLIARD"/>
    <s v="Florida"/>
    <n v="32046"/>
    <s v="16540 OAK HILL RD"/>
    <s v="HILLIARD FL 32046"/>
    <n v="-82.010829549442803"/>
    <n v="30.5126172070214"/>
    <s v="BERKE JOSEPH F JR"/>
    <n v="1"/>
    <s v="SINGLE FAMILY"/>
    <n v="1001"/>
    <s v="Single Family Residential"/>
    <n v="2017"/>
    <n v="109671"/>
    <n v="2017"/>
    <n v="109671"/>
    <n v="1660.28"/>
    <n v="0.90845320887069858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16540 OAK HILL RD"/>
    <s v="Hilliard"/>
    <s v="Florida"/>
    <n v="32046"/>
    <s v="16540 OAK HILL RD HILLIARD FL 32046"/>
    <s v=""/>
    <s v="Pass"/>
    <s v="No"/>
    <s v="FV&lt;$10K"/>
    <s v="N/A"/>
    <s v="No, &lt; $20K Lien"/>
    <s v="No, Lien &lt; $20K"/>
    <s v="N/A"/>
    <s v="No"/>
    <s v="No"/>
    <n v="0"/>
    <s v="No"/>
    <n v="109671"/>
    <n v="1"/>
    <n v="109671"/>
    <m/>
    <n v="0"/>
    <n v="0"/>
    <s v=""/>
    <e v="#N/A"/>
    <n v="109671"/>
    <s v="No"/>
    <s v="S"/>
    <s v="No"/>
    <s v="No"/>
    <n v="0.35"/>
    <n v="38384.85"/>
    <n v="7310.36"/>
    <n v="31074.489999999998"/>
    <n v="6.6657183758696462E-2"/>
    <m/>
    <s v="No"/>
    <m/>
    <m/>
    <m/>
    <x v="0"/>
    <n v="16"/>
    <n v="1827.59"/>
    <s v="Ok"/>
    <n v="0"/>
    <n v="0"/>
  </r>
  <r>
    <n v="17"/>
    <s v="Nassau"/>
    <s v="06-1N-23-0000-0002-0000"/>
    <n v="5500.98"/>
    <n v="2017"/>
    <e v="#N/A"/>
    <e v="#N/A"/>
    <e v="#N/A"/>
    <e v="#N/A"/>
    <e v="#N/A"/>
    <e v="#N/A"/>
    <e v="#N/A"/>
    <e v="#N/A"/>
    <e v="#N/A"/>
    <e v="#N/A"/>
    <e v="#N/A"/>
    <e v="#N/A"/>
    <n v="50"/>
    <s v="IMPROVED AGRICULTURAL"/>
    <e v="#N/A"/>
    <e v="#N/A"/>
    <n v="2017"/>
    <n v="334032"/>
    <e v="#N/A"/>
    <e v="#N/A"/>
    <e v="#N/A"/>
    <n v="0"/>
    <s v="No"/>
    <s v="No"/>
    <s v="No"/>
    <s v="No"/>
    <s v="No"/>
    <s v="No"/>
    <s v="No"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334032"/>
    <n v="1"/>
    <n v="334032"/>
    <m/>
    <e v="#N/A"/>
    <e v="#N/A"/>
    <s v=""/>
    <e v="#N/A"/>
    <n v="334032"/>
    <s v="No"/>
    <s v="V"/>
    <s v="Yes"/>
    <s v="No"/>
    <n v="0"/>
    <n v="0"/>
    <e v="#N/A"/>
    <e v="#N/A"/>
    <e v="#N/A"/>
    <m/>
    <s v="No"/>
    <m/>
    <m/>
    <m/>
    <x v="1"/>
    <n v="17"/>
    <n v="5500.98"/>
    <s v="Ok"/>
    <e v="#N/A"/>
    <e v="#N/A"/>
  </r>
  <r>
    <n v="18"/>
    <s v="Nassau"/>
    <s v="12-1N-23-0000-0007-0010"/>
    <n v="446.19"/>
    <n v="2017"/>
    <n v="446.19"/>
    <n v="446.19"/>
    <n v="0"/>
    <n v="15552"/>
    <s v="BRYCEVILLE"/>
    <s v="Florida"/>
    <n v="32009"/>
    <s v="15552 HOWARD RD"/>
    <s v="BRYCEVILLE FL 32009"/>
    <n v="-82.007380077477094"/>
    <n v="30.4975696898675"/>
    <s v="GORDON MICHAEL VERNON &amp;"/>
    <n v="2"/>
    <s v="MOBILE HOMES"/>
    <n v="1006"/>
    <s v="Mobile home"/>
    <n v="2017"/>
    <n v="50682"/>
    <n v="2017"/>
    <n v="63970"/>
    <n v="382.98"/>
    <n v="0.85833389363275736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Yes"/>
    <s v="No"/>
    <s v="No"/>
    <s v="Without Environmental Issues"/>
    <s v="No"/>
    <s v="None"/>
    <s v="15552 HOWARD RD"/>
    <s v="Bryceville"/>
    <s v="Florida"/>
    <n v="32009"/>
    <s v="15552 HOWARD RD BRYCEVILLE FL 32009"/>
    <s v=""/>
    <s v="Pass"/>
    <s v="No"/>
    <s v="FV&lt;$10K"/>
    <s v="N/A"/>
    <s v="No, &lt; $20K Lien"/>
    <s v="No, Lien &lt; $20K"/>
    <s v="N/A"/>
    <s v="No"/>
    <s v="No"/>
    <n v="1"/>
    <s v="No"/>
    <n v="50682"/>
    <n v="1"/>
    <n v="50682"/>
    <m/>
    <n v="0"/>
    <n v="0"/>
    <s v=""/>
    <e v="#N/A"/>
    <n v="50682"/>
    <s v="No"/>
    <s v="R"/>
    <s v="No"/>
    <s v="Yes"/>
    <n v="0.67"/>
    <n v="33956.94"/>
    <n v="2230.9499999999998"/>
    <n v="31725.99"/>
    <n v="4.401858648040724E-2"/>
    <m/>
    <s v="No"/>
    <m/>
    <m/>
    <m/>
    <x v="0"/>
    <n v="18"/>
    <n v="446.19"/>
    <s v="Ok"/>
    <n v="0"/>
    <n v="0"/>
  </r>
  <r>
    <n v="19"/>
    <s v="Nassau"/>
    <s v="12-1N-23-0000-0008-0040"/>
    <n v="811.34"/>
    <n v="2017"/>
    <n v="811.34"/>
    <n v="811.34"/>
    <n v="0"/>
    <n v="15358"/>
    <s v="BRYCEVILLE"/>
    <s v="Florida"/>
    <n v="32009"/>
    <s v="15358 HOWARD RD"/>
    <s v="BRYCEVILLE FL 32009"/>
    <n v="-82.007630447973099"/>
    <n v="30.494682405665799"/>
    <s v="SNOWDEN DENISE B"/>
    <n v="2"/>
    <s v="MOBILE HOMES"/>
    <n v="1006"/>
    <s v="Mobile home"/>
    <n v="2017"/>
    <n v="42639"/>
    <n v="2017"/>
    <n v="54024"/>
    <n v="720.61"/>
    <n v="0.8881726526487046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15358 HOWARD RD"/>
    <s v="Bryceville"/>
    <s v="Florida"/>
    <n v="32009"/>
    <s v="15358 HOWARD RD BRYCEVILLE FL 32009"/>
    <s v=""/>
    <s v="Pass"/>
    <s v="No"/>
    <s v="FV&lt;$10K"/>
    <s v="N/A"/>
    <s v="No, &lt; $20K Lien"/>
    <s v="No, Lien &lt; $20K"/>
    <s v="N/A"/>
    <s v="No"/>
    <s v="No"/>
    <n v="1"/>
    <s v="No"/>
    <n v="42639"/>
    <n v="1"/>
    <n v="42639"/>
    <m/>
    <n v="0"/>
    <n v="0"/>
    <s v=""/>
    <e v="#N/A"/>
    <n v="42639"/>
    <s v="No"/>
    <s v="R"/>
    <s v="No"/>
    <s v="No"/>
    <n v="0.35"/>
    <n v="14923.65"/>
    <n v="4056.7000000000003"/>
    <n v="10866.949999999999"/>
    <n v="9.5140598982152491E-2"/>
    <m/>
    <s v="No"/>
    <m/>
    <m/>
    <m/>
    <x v="0"/>
    <n v="19"/>
    <n v="811.34"/>
    <s v="Ok"/>
    <n v="0"/>
    <n v="0"/>
  </r>
  <r>
    <n v="20"/>
    <s v="Nassau"/>
    <s v="12-1N-23-0000-0009-0010"/>
    <n v="71.83"/>
    <n v="2017"/>
    <n v="71.83"/>
    <n v="71.83"/>
    <n v="0"/>
    <m/>
    <s v="BRYCEVILLE"/>
    <s v="Florida"/>
    <n v="32009"/>
    <s v="HOWARD RD"/>
    <s v="BRYCEVILLE FL 32009"/>
    <n v="-82.006952218359501"/>
    <n v="30.494694453798701"/>
    <s v="BARBER GLENDA S"/>
    <n v="0"/>
    <s v="VACANT RESIDENTIAL"/>
    <n v="8001"/>
    <s v="Residential-Vacant Land"/>
    <n v="2017"/>
    <n v="2251"/>
    <n v="2017"/>
    <n v="2670"/>
    <n v="36.83"/>
    <n v="0.51273841013504107"/>
    <s v="No"/>
    <s v="No"/>
    <s v="No"/>
    <s v="No"/>
    <s v="No"/>
    <s v="No"/>
    <s v="No"/>
    <s v="I"/>
    <s v="I"/>
    <s v="I"/>
    <s v="I"/>
    <s v="C"/>
    <s v="I"/>
    <s v="I"/>
    <s v="No"/>
    <s v="Yes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HOWARD RD"/>
    <s v="Bryceville"/>
    <s v="Florida"/>
    <n v="32009"/>
    <s v="HOWARD RD BRYCEVILLE FL 32009"/>
    <s v=""/>
    <s v="Lien&lt;$150"/>
    <s v="No"/>
    <s v="FV&lt;$10K"/>
    <s v="N/A"/>
    <s v="No, &lt; $20K Lien"/>
    <s v="No, Lien &lt; $20K"/>
    <s v="N/A"/>
    <s v="No"/>
    <s v="No"/>
    <n v="1"/>
    <s v="No"/>
    <n v="2251"/>
    <n v="1"/>
    <n v="2251"/>
    <m/>
    <n v="0"/>
    <n v="0"/>
    <s v=""/>
    <e v="#N/A"/>
    <n v="2251"/>
    <s v="No"/>
    <s v="V"/>
    <s v="Yes"/>
    <s v="No"/>
    <n v="0"/>
    <n v="0"/>
    <n v="359.15"/>
    <n v="-359.15"/>
    <n v="0.15955131052865393"/>
    <m/>
    <s v="No"/>
    <m/>
    <m/>
    <m/>
    <x v="2"/>
    <n v="20"/>
    <n v="71.83"/>
    <s v="Ok"/>
    <n v="0"/>
    <n v="0"/>
  </r>
  <r>
    <n v="21"/>
    <s v="Nassau"/>
    <s v="19-1N-23-0000-0006-0010"/>
    <n v="454.78"/>
    <n v="2017"/>
    <n v="454.78"/>
    <n v="454.78"/>
    <n v="0"/>
    <n v="14739"/>
    <s v="BRYCEVILLE"/>
    <s v="Florida"/>
    <n v="32009"/>
    <s v="14739 CR 121"/>
    <s v="BRYCEVILLE FL 32009"/>
    <n v="-81.998142442495507"/>
    <n v="30.466565697245102"/>
    <s v="GILL JIMMY LEWIS"/>
    <n v="2"/>
    <s v="MOBILE HOMES"/>
    <n v="1006"/>
    <s v="Mobile home"/>
    <n v="2017"/>
    <n v="25822"/>
    <n v="2017"/>
    <n v="25822"/>
    <n v="390.92"/>
    <n v="0.85958045648445414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14739 CR 121"/>
    <s v="Bryceville"/>
    <s v="Florida"/>
    <n v="32009"/>
    <s v="14739 CR 121 BRYCEVILLE FL 32009"/>
    <s v=""/>
    <s v="Pass"/>
    <s v="No"/>
    <s v="FV&lt;$10K"/>
    <s v="N/A"/>
    <s v="No, &lt; $20K Lien"/>
    <s v="No, Lien &lt; $20K"/>
    <s v="N/A"/>
    <s v="No"/>
    <s v="No"/>
    <n v="1"/>
    <s v="No"/>
    <n v="25822"/>
    <n v="1"/>
    <n v="25822"/>
    <m/>
    <n v="0"/>
    <n v="0"/>
    <s v=""/>
    <e v="#N/A"/>
    <n v="25822"/>
    <s v="No"/>
    <s v="R"/>
    <s v="No"/>
    <s v="No"/>
    <n v="0.35"/>
    <n v="9037.6999999999989"/>
    <n v="2273.8999999999996"/>
    <n v="6763.7999999999993"/>
    <n v="8.8060568507474235E-2"/>
    <m/>
    <s v="No"/>
    <m/>
    <m/>
    <m/>
    <x v="4"/>
    <n v="21"/>
    <n v="454.78"/>
    <s v="Ok"/>
    <n v="0"/>
    <n v="0"/>
  </r>
  <r>
    <n v="22"/>
    <s v="Nassau"/>
    <s v="19-1N-23-0000-0006-0020"/>
    <n v="100.12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41015"/>
    <e v="#N/A"/>
    <e v="#N/A"/>
    <e v="#N/A"/>
    <n v="0"/>
    <m/>
    <m/>
    <m/>
    <s v="No"/>
    <s v="No"/>
    <m/>
    <s v="No"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Lien&lt;$150"/>
    <e v="#N/A"/>
    <s v="FV&lt;$10K"/>
    <s v="N/A"/>
    <s v="No, &lt; $20K Lien"/>
    <s v="No, Lien &lt; $20K"/>
    <s v="N/A"/>
    <s v="No"/>
    <s v="No"/>
    <n v="0"/>
    <s v="No"/>
    <n v="41015"/>
    <n v="1"/>
    <n v="41015"/>
    <m/>
    <e v="#N/A"/>
    <e v="#N/A"/>
    <s v=""/>
    <e v="#N/A"/>
    <n v="41015"/>
    <s v="No"/>
    <s v="R"/>
    <s v="No"/>
    <s v="Yes"/>
    <n v="0.67"/>
    <n v="27480.050000000003"/>
    <e v="#N/A"/>
    <e v="#N/A"/>
    <e v="#N/A"/>
    <m/>
    <s v="No"/>
    <m/>
    <m/>
    <m/>
    <x v="2"/>
    <n v="22"/>
    <n v="100.12"/>
    <s v="Ok"/>
    <e v="#N/A"/>
    <e v="#N/A"/>
  </r>
  <r>
    <n v="23"/>
    <s v="Nassau"/>
    <s v="19-1N-23-0000-0007-0030"/>
    <n v="627.91"/>
    <n v="2017"/>
    <n v="627.91"/>
    <n v="627.91"/>
    <n v="0"/>
    <n v="14621"/>
    <s v="BRYCEVILLE"/>
    <s v="Florida"/>
    <n v="32009"/>
    <s v="14621 CR 121"/>
    <s v="BRYCEVILLE FL 32009"/>
    <n v="-81.998315576006405"/>
    <n v="30.464669018559601"/>
    <s v="JOHNS AUDREY H"/>
    <n v="2"/>
    <s v="MOBILE HOMES"/>
    <n v="1006"/>
    <s v="Mobile home"/>
    <n v="2017"/>
    <n v="32214"/>
    <n v="2017"/>
    <n v="41809"/>
    <n v="551"/>
    <n v="0.87751429344969822"/>
    <s v="No"/>
    <s v="No"/>
    <s v="No"/>
    <m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14621 CR 121"/>
    <s v="Bryceville"/>
    <s v="Florida"/>
    <n v="32009"/>
    <s v="14621 CR 121 BRYCEVILLE FL 32009"/>
    <s v=""/>
    <s v="Pass"/>
    <s v="No"/>
    <s v="FV&lt;$10K"/>
    <s v="N/A"/>
    <s v="No, &lt; $20K Lien"/>
    <s v="No, Lien &lt; $20K"/>
    <s v="N/A"/>
    <s v="No"/>
    <s v="No"/>
    <n v="0"/>
    <s v="No"/>
    <n v="32214"/>
    <n v="1"/>
    <n v="32214"/>
    <m/>
    <n v="0"/>
    <n v="0"/>
    <s v=""/>
    <e v="#N/A"/>
    <n v="32214"/>
    <s v="No"/>
    <s v="R"/>
    <s v="No"/>
    <s v="No"/>
    <n v="0.35"/>
    <n v="11274.9"/>
    <n v="2511.64"/>
    <n v="8763.26"/>
    <n v="7.7967343391072197E-2"/>
    <m/>
    <s v="No"/>
    <m/>
    <m/>
    <m/>
    <x v="0"/>
    <n v="23"/>
    <n v="627.91"/>
    <s v="Ok"/>
    <n v="0"/>
    <n v="0"/>
  </r>
  <r>
    <n v="24"/>
    <s v="Nassau"/>
    <s v="20-1N-23-0000-0003-0080"/>
    <n v="3183.03"/>
    <n v="2017"/>
    <n v="3183.03"/>
    <n v="3183.03"/>
    <n v="0"/>
    <n v="2527"/>
    <s v="BRYCEVILLE"/>
    <s v="Florida"/>
    <n v="32009"/>
    <s v="2527 JIMMY CONNER PL"/>
    <s v="BRYCEVILLE FL 32009"/>
    <n v="-82.009689574639395"/>
    <n v="30.472816587582798"/>
    <s v="MUMFORD HARRY JAMES"/>
    <n v="1"/>
    <s v="SINGLE FAMILY"/>
    <n v="1001"/>
    <s v="Single Family Residential"/>
    <n v="2017"/>
    <n v="231561"/>
    <n v="2017"/>
    <n v="306557"/>
    <n v="2913.57"/>
    <n v="0.91534481296123504"/>
    <m/>
    <m/>
    <m/>
    <s v="No"/>
    <m/>
    <m/>
    <s v="No"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s v="Minimal"/>
    <n v="0"/>
    <s v="Yes"/>
    <s v="No"/>
    <s v="No"/>
    <s v="Without Environmental Issues"/>
    <s v="No"/>
    <s v="None"/>
    <s v="2527 JIMMY CONNER PL"/>
    <s v="Bryceville"/>
    <s v="Florida"/>
    <n v="32009"/>
    <s v="2527 JIMMY CONNER PL BRYCEVILLE FL 32009"/>
    <s v=""/>
    <s v="Pass"/>
    <s v="No"/>
    <s v="FV&lt;$10K"/>
    <s v="N/A"/>
    <s v="No, &lt; $20K Lien"/>
    <s v="No, Lien &lt; $20K"/>
    <s v="N/A"/>
    <s v="No"/>
    <s v="No"/>
    <n v="0"/>
    <s v="No"/>
    <n v="231561"/>
    <n v="1"/>
    <n v="231561"/>
    <m/>
    <n v="0"/>
    <n v="0"/>
    <s v=""/>
    <e v="#N/A"/>
    <n v="231561"/>
    <s v="No"/>
    <s v="S"/>
    <s v="No"/>
    <s v="Yes"/>
    <n v="0.67"/>
    <n v="155145.87"/>
    <n v="12732.12"/>
    <n v="142413.75"/>
    <n v="5.4983870340860511E-2"/>
    <m/>
    <s v="No"/>
    <m/>
    <m/>
    <m/>
    <x v="0"/>
    <n v="24"/>
    <n v="3183.03"/>
    <s v="Ok"/>
    <n v="0"/>
    <n v="0"/>
  </r>
  <r>
    <n v="25"/>
    <s v="Nassau"/>
    <s v="20-1N-23-0000-0009-0010"/>
    <n v="2386.08"/>
    <n v="2017"/>
    <n v="2386.08"/>
    <n v="2386.08"/>
    <n v="0"/>
    <n v="13421"/>
    <s v="BRYCEVILLE"/>
    <s v="Florida"/>
    <n v="32009"/>
    <s v="13421 FOX TAIL LN"/>
    <s v="BRYCEVILLE FL 32009"/>
    <n v="-82.006003592197899"/>
    <n v="30.468703576114699"/>
    <s v="MUMFORD JAMES"/>
    <n v="2"/>
    <s v="MOBILE HOMES"/>
    <n v="1006"/>
    <s v="Mobile home"/>
    <n v="2017"/>
    <n v="143781"/>
    <n v="2017"/>
    <n v="143781"/>
    <n v="2176.6799999999998"/>
    <n v="0.9122409977871655"/>
    <m/>
    <m/>
    <m/>
    <m/>
    <m/>
    <m/>
    <m/>
    <n v="0"/>
    <n v="0"/>
    <n v="0"/>
    <n v="0"/>
    <n v="0"/>
    <n v="0"/>
    <n v="0"/>
    <s v="No"/>
    <s v="No"/>
    <s v="No"/>
    <n v="0"/>
    <n v="0"/>
    <n v="140000"/>
    <s v="NEW CONVENTIONAL"/>
    <n v="0"/>
    <n v="0"/>
    <s v="Potential Low Risk"/>
    <n v="0"/>
    <n v="0"/>
    <s v="No"/>
    <n v="0"/>
    <s v="No"/>
    <s v="Without Environmental Issues"/>
    <s v="No"/>
    <s v="None"/>
    <s v="13421 FOX TAIL LN"/>
    <s v="Bryceville"/>
    <s v="Florida"/>
    <n v="32009"/>
    <s v="13421 FOX TAIL LN BRYCEVILLE FL 32009"/>
    <s v="L"/>
    <s v="Pass"/>
    <s v="No"/>
    <s v="FV&lt;$10K"/>
    <s v="N/A"/>
    <s v="No, &lt; $20K Lien"/>
    <s v="No, Lien &lt; $20K"/>
    <s v="N/A"/>
    <s v="No"/>
    <s v="No"/>
    <n v="0"/>
    <s v="No"/>
    <n v="143781"/>
    <n v="1"/>
    <n v="143781"/>
    <m/>
    <n v="0"/>
    <n v="0"/>
    <s v=""/>
    <e v="#N/A"/>
    <n v="143781"/>
    <s v="No"/>
    <s v="R"/>
    <s v="No"/>
    <s v="No"/>
    <n v="0.35"/>
    <n v="50323.35"/>
    <n v="9544.32"/>
    <n v="40779.03"/>
    <n v="6.6380954368101486E-2"/>
    <m/>
    <s v="No"/>
    <m/>
    <m/>
    <m/>
    <x v="0"/>
    <n v="25"/>
    <n v="2386.08"/>
    <s v="Ok"/>
    <n v="0"/>
    <n v="0"/>
  </r>
  <r>
    <n v="26"/>
    <s v="Nassau"/>
    <s v="20-1N-23-0000-0009-0030"/>
    <n v="909.87"/>
    <n v="2017"/>
    <n v="909.87"/>
    <n v="909.87"/>
    <n v="0"/>
    <n v="2668"/>
    <s v="BRYCEVILLE"/>
    <s v="Florida"/>
    <n v="32009"/>
    <s v="2668 PARMENTER RD"/>
    <s v="BRYCEVILLE FL 32009"/>
    <n v="0"/>
    <n v="0"/>
    <s v="ROBINSON STEPHEN L &amp; DENISE B"/>
    <n v="50"/>
    <s v="IMPROVED AGRICULTURAL"/>
    <n v="7000"/>
    <s v="Agricultural / Rural (General)"/>
    <n v="2017"/>
    <n v="53618"/>
    <n v="2017"/>
    <n v="98858"/>
    <n v="811.72"/>
    <n v="0.89212744677811118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n v="0"/>
    <n v="0"/>
    <n v="0"/>
    <s v="No"/>
    <n v="0"/>
    <s v="No"/>
    <s v="Without Environmental Issues"/>
    <s v="No"/>
    <s v="None"/>
    <s v="2668 PARMENTER RD"/>
    <s v="Bryceville"/>
    <s v="Florida"/>
    <n v="32009"/>
    <s v="2668 PARMENTER RD BRYCEVILLE FL 32009"/>
    <s v=""/>
    <s v="Pass"/>
    <s v="No"/>
    <s v="FV&lt;$10K"/>
    <s v="N/A"/>
    <s v="No, &lt; $20K Lien"/>
    <s v="No, Lien &lt; $20K"/>
    <s v="N/A"/>
    <s v="No"/>
    <s v="No"/>
    <n v="0"/>
    <s v="No"/>
    <n v="53618"/>
    <n v="1"/>
    <n v="53618"/>
    <m/>
    <n v="0"/>
    <n v="0"/>
    <s v=""/>
    <e v="#N/A"/>
    <n v="53618"/>
    <s v="No"/>
    <s v="V"/>
    <s v="Yes"/>
    <s v="No"/>
    <n v="0"/>
    <n v="0"/>
    <n v="3639.48"/>
    <n v="-3639.48"/>
    <n v="6.7877951434219846E-2"/>
    <m/>
    <s v="No"/>
    <m/>
    <m/>
    <m/>
    <x v="1"/>
    <n v="26"/>
    <n v="909.87"/>
    <s v="Ok"/>
    <n v="0"/>
    <n v="0"/>
  </r>
  <r>
    <n v="27"/>
    <s v="Nassau"/>
    <s v="23-1N-23-034D-0003-0000"/>
    <n v="901.6"/>
    <n v="2017"/>
    <n v="901.6"/>
    <n v="901.6"/>
    <n v="0"/>
    <m/>
    <s v="BRYCEVILLE"/>
    <s v="Florida"/>
    <n v="32009"/>
    <s v="DEEP CREEK DR"/>
    <s v="BRYCEVILLE FL 32009"/>
    <n v="-82.007501827262999"/>
    <n v="30.450565620453599"/>
    <s v="BERNHARDT JOSE M"/>
    <n v="0"/>
    <s v="VACANT RESIDENTIAL"/>
    <n v="8001"/>
    <s v="Residential-Vacant Land"/>
    <n v="2017"/>
    <n v="53112"/>
    <n v="2017"/>
    <n v="53112"/>
    <n v="804.07"/>
    <n v="0.89182564330079861"/>
    <m/>
    <m/>
    <m/>
    <m/>
    <m/>
    <s v="No"/>
    <s v="No"/>
    <s v="I"/>
    <s v="I"/>
    <s v="I"/>
    <n v="0"/>
    <n v="0"/>
    <n v="0"/>
    <n v="0"/>
    <s v="No"/>
    <s v="No"/>
    <s v="No"/>
    <n v="0"/>
    <n v="0"/>
    <n v="55920"/>
    <s v="UNKNOWN"/>
    <n v="0"/>
    <n v="0"/>
    <s v="Potential Low Risk"/>
    <n v="0"/>
    <n v="0"/>
    <s v="No"/>
    <s v="No"/>
    <s v="No"/>
    <s v="Without Environmental Issues"/>
    <s v="No"/>
    <s v="None"/>
    <s v="DEEP CREEK DR"/>
    <s v="Bryceville"/>
    <s v="Florida"/>
    <n v="32009"/>
    <s v="DEEP CREEK DR BRYCEVILLE FL 32009"/>
    <s v="L"/>
    <s v="Pass"/>
    <s v="No"/>
    <s v="FV&lt;$10K"/>
    <s v="N/A"/>
    <s v="No, &lt; $20K Lien"/>
    <s v="No, Lien &lt; $20K"/>
    <s v="N/A"/>
    <s v="No"/>
    <s v="No"/>
    <n v="0"/>
    <s v="No"/>
    <n v="53112"/>
    <n v="1"/>
    <n v="53112"/>
    <m/>
    <n v="0"/>
    <n v="0"/>
    <s v=""/>
    <e v="#N/A"/>
    <n v="53112"/>
    <s v="No"/>
    <s v="V"/>
    <s v="Yes"/>
    <s v="No"/>
    <n v="0"/>
    <n v="0"/>
    <n v="3606.4"/>
    <n v="-3606.4"/>
    <n v="6.7901792438620281E-2"/>
    <m/>
    <s v="No"/>
    <m/>
    <m/>
    <m/>
    <x v="1"/>
    <n v="27"/>
    <n v="901.6"/>
    <s v="Ok"/>
    <n v="0"/>
    <n v="0"/>
  </r>
  <r>
    <n v="28"/>
    <s v="Nassau"/>
    <s v="23-1N-23-034D-0004-0000"/>
    <n v="502.56"/>
    <n v="2017"/>
    <n v="502.56"/>
    <n v="502.56"/>
    <n v="0"/>
    <m/>
    <s v="BRYCEVILLE"/>
    <s v="Florida"/>
    <n v="32009"/>
    <s v="DEEP CREEK DR"/>
    <s v="BRYCEVILLE FL 32009"/>
    <n v="-82.006839754716097"/>
    <n v="30.451486369101801"/>
    <s v="FABRIZIO ANTHONY JR &amp; REILLY CAREN"/>
    <n v="0"/>
    <s v="VACANT RESIDENTIAL"/>
    <n v="8001"/>
    <s v="Residential-Vacant Land"/>
    <n v="2017"/>
    <n v="28740"/>
    <n v="2017"/>
    <n v="28740"/>
    <n v="435.1"/>
    <n v="0.8657672715695639"/>
    <s v="No"/>
    <m/>
    <m/>
    <m/>
    <m/>
    <s v="No"/>
    <s v="No"/>
    <s v="I"/>
    <s v="I"/>
    <s v="I"/>
    <s v="I"/>
    <n v="0"/>
    <n v="0"/>
    <n v="0"/>
    <s v="No"/>
    <s v="No"/>
    <s v="No"/>
    <n v="0"/>
    <n v="0"/>
    <n v="0"/>
    <n v="0"/>
    <n v="0"/>
    <n v="0"/>
    <s v="Potential Low Risk"/>
    <n v="0"/>
    <n v="1"/>
    <s v="No"/>
    <s v="No"/>
    <s v="No"/>
    <s v="Without Environmental Issues"/>
    <s v="No"/>
    <s v="None"/>
    <s v="DEEP CREEK DR"/>
    <s v="Bryceville"/>
    <s v="Florida"/>
    <n v="32009"/>
    <s v="DEEP CREEK DR BRYCEVILLE FL 32009"/>
    <s v=""/>
    <s v="Pass"/>
    <s v="No"/>
    <s v="FV&lt;$10K"/>
    <s v="N/A"/>
    <s v="No, &lt; $20K Lien"/>
    <s v="No, Lien &lt; $20K"/>
    <s v="N/A"/>
    <s v="No"/>
    <s v="No"/>
    <n v="1"/>
    <s v="No"/>
    <n v="28740"/>
    <n v="1"/>
    <n v="28740"/>
    <m/>
    <n v="0"/>
    <n v="0"/>
    <s v=""/>
    <e v="#N/A"/>
    <n v="28740"/>
    <s v="No"/>
    <s v="V"/>
    <s v="Yes"/>
    <s v="No"/>
    <n v="0"/>
    <n v="0"/>
    <n v="2512.8000000000002"/>
    <n v="-2512.8000000000002"/>
    <n v="8.7432150313152407E-2"/>
    <m/>
    <s v="No"/>
    <m/>
    <m/>
    <m/>
    <x v="4"/>
    <n v="28"/>
    <n v="502.56"/>
    <s v="Ok"/>
    <n v="0"/>
    <n v="0"/>
  </r>
  <r>
    <n v="29"/>
    <s v="Nassau"/>
    <s v="23-1N-23-034D-0013-0000"/>
    <n v="824.35"/>
    <n v="2017"/>
    <n v="824.35"/>
    <n v="824.35"/>
    <n v="0"/>
    <m/>
    <s v="BRYCEVILLE"/>
    <s v="Florida"/>
    <n v="32009"/>
    <s v="DEEP CREEK DR"/>
    <s v="BRYCEVILLE FL 32009"/>
    <n v="-82.013780094975402"/>
    <n v="30.453450121436202"/>
    <s v="PIAZZA YOLANDE &amp;"/>
    <n v="0"/>
    <s v="VACANT RESIDENTIAL"/>
    <n v="8001"/>
    <s v="Residential-Vacant Land"/>
    <n v="2017"/>
    <n v="48395"/>
    <n v="2017"/>
    <n v="48395"/>
    <n v="732.64"/>
    <n v="0.88874871110571962"/>
    <m/>
    <m/>
    <s v="No"/>
    <m/>
    <m/>
    <s v="No"/>
    <s v="No"/>
    <s v="I"/>
    <s v="I"/>
    <s v="I"/>
    <s v="I"/>
    <n v="0"/>
    <n v="0"/>
    <n v="0"/>
    <s v="No"/>
    <s v="No"/>
    <s v="No"/>
    <n v="0"/>
    <n v="0"/>
    <n v="47900"/>
    <s v="BALLOON"/>
    <n v="0"/>
    <n v="0"/>
    <s v="Potential Low Risk"/>
    <n v="0"/>
    <n v="0"/>
    <s v="No"/>
    <s v="No"/>
    <s v="No"/>
    <s v="Without Environmental Issues"/>
    <s v="No"/>
    <s v="None"/>
    <s v="DEEP CREEK DR"/>
    <s v="Bryceville"/>
    <s v="Florida"/>
    <n v="32009"/>
    <s v="DEEP CREEK DR BRYCEVILLE FL 32009"/>
    <s v="L"/>
    <s v="Pass"/>
    <s v="No"/>
    <s v="FV&lt;$10K"/>
    <s v="N/A"/>
    <s v="No, &lt; $20K Lien"/>
    <s v="No, Lien &lt; $20K"/>
    <s v="N/A"/>
    <s v="No"/>
    <s v="No"/>
    <n v="0"/>
    <s v="No"/>
    <n v="48395"/>
    <n v="1"/>
    <n v="48395"/>
    <m/>
    <n v="0"/>
    <n v="0"/>
    <s v=""/>
    <e v="#N/A"/>
    <n v="48395"/>
    <s v="No"/>
    <s v="V"/>
    <s v="Yes"/>
    <s v="No"/>
    <n v="0"/>
    <n v="0"/>
    <n v="3297.4"/>
    <n v="-3297.4"/>
    <n v="6.8135137927471848E-2"/>
    <m/>
    <s v="No"/>
    <m/>
    <m/>
    <m/>
    <x v="1"/>
    <n v="29"/>
    <n v="824.35"/>
    <s v="Ok"/>
    <n v="0"/>
    <n v="0"/>
  </r>
  <r>
    <n v="30"/>
    <s v="Nassau"/>
    <s v="23-1N-23-034D-0037-0000"/>
    <n v="609.71"/>
    <n v="2017"/>
    <n v="609.71"/>
    <n v="609.71"/>
    <n v="0"/>
    <m/>
    <s v="BRYCEVILLE"/>
    <s v="Florida"/>
    <n v="32009"/>
    <s v="DUNROVEN DR"/>
    <s v="BRYCEVILLE FL 32009"/>
    <n v="-82.014725034713095"/>
    <n v="30.4592912810032"/>
    <s v="MARRERO JOSE R"/>
    <n v="0"/>
    <s v="VACANT RESIDENTIAL"/>
    <n v="8001"/>
    <s v="Residential-Vacant Land"/>
    <n v="2017"/>
    <n v="47267"/>
    <n v="2017"/>
    <n v="47267"/>
    <n v="715.57"/>
    <n v="1.173623525938561"/>
    <s v="No"/>
    <m/>
    <m/>
    <m/>
    <m/>
    <s v="No"/>
    <s v="No"/>
    <s v="I"/>
    <s v="I"/>
    <s v="I"/>
    <s v="I"/>
    <n v="0"/>
    <n v="0"/>
    <n v="0"/>
    <s v="No"/>
    <s v="No"/>
    <s v="No"/>
    <n v="0"/>
    <n v="0"/>
    <n v="29900"/>
    <s v="SELLER TAKE-BACK"/>
    <n v="0"/>
    <n v="0"/>
    <s v="Potential Low Risk"/>
    <n v="0"/>
    <n v="0"/>
    <s v="No"/>
    <s v="No"/>
    <s v="No"/>
    <s v="Without Environmental Issues"/>
    <s v="No"/>
    <s v="None"/>
    <s v="DUNROVEN DR"/>
    <s v="Bryceville"/>
    <s v="Florida"/>
    <n v="32009"/>
    <s v="DUNROVEN DR BRYCEVILLE FL 32009"/>
    <s v="L"/>
    <s v="Pass"/>
    <s v="No"/>
    <s v="FV&lt;$10K"/>
    <s v="N/A"/>
    <s v="No, &lt; $20K Lien"/>
    <s v="No, Lien &lt; $20K"/>
    <s v="N/A"/>
    <s v="No"/>
    <s v="No"/>
    <n v="0"/>
    <s v="No"/>
    <n v="47267"/>
    <n v="1"/>
    <n v="47267"/>
    <m/>
    <n v="0"/>
    <n v="0"/>
    <s v=""/>
    <e v="#N/A"/>
    <n v="47267"/>
    <s v="No"/>
    <s v="V"/>
    <s v="Yes"/>
    <s v="No"/>
    <n v="0"/>
    <n v="0"/>
    <n v="2756.42"/>
    <n v="-2756.42"/>
    <n v="5.8315949816997059E-2"/>
    <m/>
    <s v="No"/>
    <m/>
    <m/>
    <m/>
    <x v="1"/>
    <n v="30"/>
    <n v="609.71"/>
    <s v="Ok"/>
    <n v="0"/>
    <n v="0"/>
  </r>
  <r>
    <n v="31"/>
    <s v="Nassau"/>
    <s v="23-1N-23-034D-0039-0000"/>
    <n v="420.01"/>
    <n v="2017"/>
    <n v="420.01"/>
    <n v="420.01"/>
    <n v="0"/>
    <m/>
    <s v="BRYCEVILLE"/>
    <s v="Florida"/>
    <n v="32009"/>
    <s v="DUNROVEN DR"/>
    <s v="BRYCEVILLE FL 32009"/>
    <n v="-82.015325495731005"/>
    <n v="30.460979196129301"/>
    <s v="HERITAGE INVESTMENT CO LLC"/>
    <n v="0"/>
    <s v="VACANT RESIDENTIAL"/>
    <n v="8001"/>
    <s v="Residential-Vacant Land"/>
    <n v="2017"/>
    <n v="12109"/>
    <n v="2017"/>
    <n v="38700"/>
    <n v="358.77"/>
    <n v="0.8541939477631485"/>
    <s v="No"/>
    <s v="No"/>
    <m/>
    <s v="No"/>
    <m/>
    <m/>
    <m/>
    <s v="I"/>
    <s v="I"/>
    <s v="I"/>
    <n v="0"/>
    <n v="0"/>
    <n v="0"/>
    <n v="0"/>
    <s v="No"/>
    <s v="No"/>
    <s v="No"/>
    <n v="0"/>
    <n v="0"/>
    <n v="126920"/>
    <s v="UNKNOWN"/>
    <n v="0"/>
    <n v="0"/>
    <s v="Potential Low Risk"/>
    <s v="Minimal"/>
    <n v="1"/>
    <s v="No"/>
    <s v="No"/>
    <s v="No"/>
    <s v="Without Environmental Issues"/>
    <s v="No"/>
    <s v="None"/>
    <s v="DUNROVEN DR"/>
    <s v="Bryceville"/>
    <s v="Florida"/>
    <n v="32009"/>
    <s v="DUNROVEN DR BRYCEVILLE FL 32009"/>
    <s v="L"/>
    <s v="Pass"/>
    <s v="No"/>
    <s v="FV&lt;$10K"/>
    <s v="N/A"/>
    <s v="No, &lt; $20K Lien"/>
    <s v="No, Lien &lt; $20K"/>
    <s v="N/A"/>
    <s v="No"/>
    <s v="No"/>
    <n v="1"/>
    <s v="No"/>
    <n v="12109"/>
    <n v="1"/>
    <n v="12109"/>
    <m/>
    <n v="0"/>
    <n v="0"/>
    <s v=""/>
    <e v="#N/A"/>
    <n v="12109"/>
    <s v="No"/>
    <s v="V"/>
    <s v="Yes"/>
    <s v="No"/>
    <n v="0"/>
    <n v="0"/>
    <n v="2100.0500000000002"/>
    <n v="-2100.0500000000002"/>
    <n v="0.17342885457098028"/>
    <m/>
    <s v="No"/>
    <m/>
    <m/>
    <m/>
    <x v="4"/>
    <n v="31"/>
    <n v="420.01"/>
    <s v="Ok"/>
    <n v="0"/>
    <n v="0"/>
  </r>
  <r>
    <n v="32"/>
    <s v="Nassau"/>
    <s v="23-1N-23-034D-0059-0000"/>
    <n v="779.39"/>
    <n v="2017"/>
    <e v="#N/A"/>
    <e v="#N/A"/>
    <e v="#N/A"/>
    <e v="#N/A"/>
    <e v="#N/A"/>
    <e v="#N/A"/>
    <e v="#N/A"/>
    <e v="#N/A"/>
    <e v="#N/A"/>
    <e v="#N/A"/>
    <e v="#N/A"/>
    <e v="#N/A"/>
    <n v="0"/>
    <s v="VACANT RESIDENTIAL"/>
    <e v="#N/A"/>
    <e v="#N/A"/>
    <n v="2017"/>
    <n v="45649"/>
    <e v="#N/A"/>
    <e v="#N/A"/>
    <e v="#N/A"/>
    <n v="0"/>
    <m/>
    <m/>
    <m/>
    <m/>
    <m/>
    <s v="No"/>
    <s v="No"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45649"/>
    <n v="1"/>
    <n v="45649"/>
    <m/>
    <e v="#N/A"/>
    <e v="#N/A"/>
    <s v=""/>
    <e v="#N/A"/>
    <n v="45649"/>
    <s v="No"/>
    <s v="V"/>
    <s v="Yes"/>
    <s v="No"/>
    <n v="0"/>
    <n v="0"/>
    <e v="#N/A"/>
    <e v="#N/A"/>
    <e v="#N/A"/>
    <m/>
    <s v="No"/>
    <m/>
    <m/>
    <m/>
    <x v="1"/>
    <n v="32"/>
    <n v="779.39"/>
    <s v="Ok"/>
    <e v="#N/A"/>
    <e v="#N/A"/>
  </r>
  <r>
    <n v="33"/>
    <s v="Nassau"/>
    <s v="23-1N-23-034D-0062-0000"/>
    <n v="726.92"/>
    <n v="2017"/>
    <n v="726.92"/>
    <n v="726.92"/>
    <n v="0"/>
    <m/>
    <s v="BRYCEVILLE"/>
    <s v="Florida"/>
    <n v="32009"/>
    <s v="DEACON DR"/>
    <s v="BRYCEVILLE FL 32009"/>
    <n v="-82.007603060571"/>
    <n v="30.469437411325799"/>
    <s v="SCHULZE WALTER W"/>
    <n v="0"/>
    <s v="VACANT RESIDENTIAL"/>
    <n v="8001"/>
    <s v="Residential-Vacant Land"/>
    <n v="2017"/>
    <n v="42444"/>
    <n v="2017"/>
    <n v="42444"/>
    <n v="642.54999999999995"/>
    <n v="0.88393495845485059"/>
    <m/>
    <m/>
    <m/>
    <m/>
    <m/>
    <s v="No"/>
    <s v="No"/>
    <s v="I"/>
    <s v="I"/>
    <s v="I"/>
    <n v="0"/>
    <n v="0"/>
    <n v="0"/>
    <n v="0"/>
    <s v="No"/>
    <s v="No"/>
    <s v="No"/>
    <n v="0"/>
    <n v="0"/>
    <n v="43920"/>
    <s v="SELLER TAKE-BACK"/>
    <n v="0"/>
    <n v="0"/>
    <s v="Potential Low Risk"/>
    <n v="0"/>
    <n v="0"/>
    <s v="No"/>
    <s v="No"/>
    <s v="No"/>
    <s v="Without Environmental Issues"/>
    <s v="No"/>
    <s v="None"/>
    <s v="DEACON DR"/>
    <s v="Bryceville"/>
    <s v="Florida"/>
    <n v="32009"/>
    <s v="DEACON DR BRYCEVILLE FL 32009"/>
    <s v="L"/>
    <s v="Pass"/>
    <s v="No"/>
    <s v="FV&lt;$10K"/>
    <s v="N/A"/>
    <s v="No, &lt; $20K Lien"/>
    <s v="No, Lien &lt; $20K"/>
    <s v="N/A"/>
    <s v="No"/>
    <s v="No"/>
    <n v="0"/>
    <s v="No"/>
    <n v="42444"/>
    <n v="1"/>
    <n v="42444"/>
    <m/>
    <n v="0"/>
    <n v="0"/>
    <s v=""/>
    <e v="#N/A"/>
    <n v="42444"/>
    <s v="No"/>
    <s v="V"/>
    <s v="Yes"/>
    <s v="No"/>
    <n v="0"/>
    <n v="0"/>
    <n v="2907.68"/>
    <n v="-2907.68"/>
    <n v="6.8506267081330688E-2"/>
    <m/>
    <s v="No"/>
    <m/>
    <m/>
    <m/>
    <x v="1"/>
    <n v="33"/>
    <n v="726.92"/>
    <s v="Ok"/>
    <n v="0"/>
    <n v="0"/>
  </r>
  <r>
    <n v="34"/>
    <s v="Nassau"/>
    <s v="23-1N-23-034D-0069-0000"/>
    <n v="741.93"/>
    <n v="2017"/>
    <n v="741.93"/>
    <n v="741.93"/>
    <n v="0"/>
    <m/>
    <s v="BRYCEVILLE"/>
    <s v="Florida"/>
    <n v="32009"/>
    <s v="DEACON DR"/>
    <s v="BRYCEVILLE FL 32009"/>
    <n v="-82.012158512151501"/>
    <n v="30.465918172096099"/>
    <s v="GOLDEN PHILIP G &amp;"/>
    <n v="0"/>
    <s v="VACANT RESIDENTIAL"/>
    <n v="8001"/>
    <s v="Residential-Vacant Land"/>
    <n v="2017"/>
    <n v="43360"/>
    <n v="2017"/>
    <n v="43360"/>
    <n v="656.43"/>
    <n v="0.88476001779143587"/>
    <m/>
    <m/>
    <m/>
    <m/>
    <m/>
    <s v="No"/>
    <s v="No"/>
    <s v="I"/>
    <s v="I"/>
    <s v="I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DEACON DR"/>
    <s v="Bryceville"/>
    <s v="Florida"/>
    <n v="32009"/>
    <s v="DEACON DR BRYCEVILLE FL 32009"/>
    <s v=""/>
    <s v="Pass"/>
    <s v="No"/>
    <s v="FV&lt;$10K"/>
    <s v="N/A"/>
    <s v="No, &lt; $20K Lien"/>
    <s v="No, Lien &lt; $20K"/>
    <s v="N/A"/>
    <s v="No"/>
    <s v="No"/>
    <n v="0"/>
    <s v="No"/>
    <n v="43360"/>
    <n v="1"/>
    <n v="43360"/>
    <m/>
    <n v="0"/>
    <n v="0"/>
    <s v=""/>
    <e v="#N/A"/>
    <n v="43360"/>
    <s v="No"/>
    <s v="V"/>
    <s v="Yes"/>
    <s v="No"/>
    <n v="0"/>
    <n v="0"/>
    <n v="2967.72"/>
    <n v="-2967.72"/>
    <n v="6.844372693726937E-2"/>
    <m/>
    <s v="No"/>
    <m/>
    <m/>
    <m/>
    <x v="1"/>
    <n v="34"/>
    <n v="741.93"/>
    <s v="Ok"/>
    <n v="0"/>
    <n v="0"/>
  </r>
  <r>
    <n v="35"/>
    <s v="Nassau"/>
    <s v="23-1N-23-034D-0082-0000"/>
    <n v="639.1"/>
    <n v="2017"/>
    <n v="639.1"/>
    <n v="639.1"/>
    <n v="0"/>
    <m/>
    <s v="BRYCEVILLE"/>
    <s v="Florida"/>
    <n v="32009"/>
    <s v="DEEP CREEK DR"/>
    <s v="BRYCEVILLE FL 32009"/>
    <n v="-82.016520113931605"/>
    <n v="30.4546593511918"/>
    <s v="COX GROVER CLEVELAND &amp; EVA M"/>
    <n v="0"/>
    <s v="VACANT RESIDENTIAL"/>
    <n v="8001"/>
    <s v="Residential-Vacant Land"/>
    <n v="2017"/>
    <n v="37080"/>
    <n v="2017"/>
    <n v="37080"/>
    <n v="561.35"/>
    <n v="0.8783445470192458"/>
    <s v="No"/>
    <m/>
    <m/>
    <m/>
    <m/>
    <s v="No"/>
    <s v="No"/>
    <s v="I"/>
    <s v="I"/>
    <s v="I"/>
    <s v="I"/>
    <s v="I"/>
    <n v="0"/>
    <n v="0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DEEP CREEK DR"/>
    <s v="Bryceville"/>
    <s v="Florida"/>
    <n v="32009"/>
    <s v="DEEP CREEK DR BRYCEVILLE FL 32009"/>
    <s v=""/>
    <s v="Pass"/>
    <s v="No"/>
    <s v="FV&lt;$10K"/>
    <s v="N/A"/>
    <s v="No, &lt; $20K Lien"/>
    <s v="No, Lien &lt; $20K"/>
    <s v="N/A"/>
    <s v="No"/>
    <s v="No"/>
    <n v="0"/>
    <s v="No"/>
    <n v="37080"/>
    <n v="1"/>
    <n v="37080"/>
    <m/>
    <n v="0"/>
    <n v="0"/>
    <s v=""/>
    <e v="#N/A"/>
    <n v="37080"/>
    <s v="No"/>
    <s v="V"/>
    <s v="Yes"/>
    <s v="No"/>
    <n v="0"/>
    <n v="0"/>
    <n v="2556.4"/>
    <n v="-2556.4"/>
    <n v="6.8942826321467102E-2"/>
    <m/>
    <s v="No"/>
    <m/>
    <m/>
    <m/>
    <x v="1"/>
    <n v="35"/>
    <n v="639.1"/>
    <s v="Ok"/>
    <n v="0"/>
    <n v="0"/>
  </r>
  <r>
    <n v="36"/>
    <s v="Nassau"/>
    <s v="23-1N-23-034D-0083-0000"/>
    <n v="896.47"/>
    <n v="2017"/>
    <n v="896.47"/>
    <n v="896.47"/>
    <n v="0"/>
    <m/>
    <s v="BRYCEVILLE"/>
    <s v="Florida"/>
    <n v="32009"/>
    <s v="BULLOCK BLUFF RD"/>
    <s v="BRYCEVILLE FL 32009"/>
    <n v="-82.017431497594799"/>
    <n v="30.4553114565478"/>
    <s v="EL-BAHRI ANDRE"/>
    <n v="0"/>
    <s v="VACANT RESIDENTIAL"/>
    <n v="8001"/>
    <s v="Residential-Vacant Land"/>
    <n v="2017"/>
    <n v="52800"/>
    <n v="2017"/>
    <n v="52800"/>
    <n v="799.32"/>
    <n v="0.89163050631922991"/>
    <s v="No"/>
    <s v="No"/>
    <m/>
    <m/>
    <m/>
    <s v="No"/>
    <s v="No"/>
    <s v="I"/>
    <s v="I"/>
    <s v="I"/>
    <s v="I"/>
    <s v="I"/>
    <s v="I"/>
    <n v="0"/>
    <s v="No"/>
    <s v="No"/>
    <s v="No"/>
    <n v="0"/>
    <n v="0"/>
    <n v="47920"/>
    <s v="SELLER TAKE-BACK"/>
    <n v="0"/>
    <n v="0"/>
    <s v="Potential Low Risk"/>
    <s v="Minimal"/>
    <n v="0"/>
    <s v="No"/>
    <s v="No"/>
    <s v="No"/>
    <s v="Without Environmental Issues"/>
    <s v="No"/>
    <s v="None"/>
    <s v="BULLOCK BLUFF RD"/>
    <s v="Bryceville"/>
    <s v="Florida"/>
    <n v="32009"/>
    <s v="BULLOCK BLUFF RD BRYCEVILLE FL 32009"/>
    <s v="L"/>
    <s v="Pass"/>
    <s v="No"/>
    <s v="FV&lt;$10K"/>
    <s v="N/A"/>
    <s v="No, &lt; $20K Lien"/>
    <s v="No, Lien &lt; $20K"/>
    <s v="N/A"/>
    <s v="No"/>
    <s v="No"/>
    <n v="0"/>
    <s v="No"/>
    <n v="52800"/>
    <n v="1"/>
    <n v="52800"/>
    <m/>
    <n v="0"/>
    <n v="0"/>
    <s v=""/>
    <e v="#N/A"/>
    <n v="52800"/>
    <s v="No"/>
    <s v="V"/>
    <s v="Yes"/>
    <s v="No"/>
    <n v="0"/>
    <n v="0"/>
    <n v="3585.88"/>
    <n v="-3585.88"/>
    <n v="6.7914393939393941E-2"/>
    <m/>
    <s v="No"/>
    <m/>
    <m/>
    <m/>
    <x v="1"/>
    <n v="36"/>
    <n v="896.47"/>
    <s v="Ok"/>
    <n v="0"/>
    <n v="0"/>
  </r>
  <r>
    <n v="37"/>
    <s v="Nassau"/>
    <s v="23-1N-23-034D-0091-0000"/>
    <n v="916.71"/>
    <n v="2017"/>
    <n v="916.71"/>
    <n v="916.71"/>
    <n v="0"/>
    <m/>
    <s v="BRYCEVILLE"/>
    <s v="Florida"/>
    <n v="32009"/>
    <s v="BULLOCK BLUFF RD"/>
    <s v="BRYCEVILLE FL 32009"/>
    <n v="-82.019260537608304"/>
    <n v="30.460281000923601"/>
    <s v="MCMILLAN JAMES M"/>
    <n v="0"/>
    <s v="VACANT RESIDENTIAL"/>
    <n v="8001"/>
    <s v="Residential-Vacant Land"/>
    <n v="2017"/>
    <n v="54036"/>
    <n v="2017"/>
    <n v="54036"/>
    <n v="818.04"/>
    <n v="0.89236508819583071"/>
    <s v="No"/>
    <s v="No"/>
    <m/>
    <m/>
    <m/>
    <s v="No"/>
    <s v="No"/>
    <s v="I"/>
    <s v="I"/>
    <s v="I"/>
    <s v="I"/>
    <s v="I"/>
    <n v="0"/>
    <n v="0"/>
    <s v="No"/>
    <s v="No"/>
    <s v="No"/>
    <n v="0"/>
    <n v="0"/>
    <n v="0"/>
    <n v="0"/>
    <n v="0"/>
    <n v="0"/>
    <s v="Potential Low Risk"/>
    <s v="High"/>
    <n v="2"/>
    <s v="No"/>
    <s v="No"/>
    <s v="No"/>
    <s v="Without Environmental Issues"/>
    <s v="No"/>
    <s v="None"/>
    <s v="BULLOCK BLUFF RD"/>
    <s v="Bryceville"/>
    <s v="Florida"/>
    <n v="32009"/>
    <s v="BULLOCK BLUFF RD BRYCEVILLE FL 32009"/>
    <s v=""/>
    <s v="Pass"/>
    <s v="No"/>
    <s v="FV&lt;$10K"/>
    <s v="N/A"/>
    <s v="No, &lt; $20K Lien"/>
    <s v="No, Lien &lt; $20K"/>
    <s v="N/A"/>
    <s v="No"/>
    <s v="No"/>
    <n v="2"/>
    <s v="No"/>
    <n v="54036"/>
    <n v="1"/>
    <n v="54036"/>
    <m/>
    <n v="0"/>
    <n v="0"/>
    <s v=""/>
    <e v="#N/A"/>
    <n v="54036"/>
    <s v="No"/>
    <s v="V"/>
    <s v="Yes"/>
    <s v="No"/>
    <n v="0"/>
    <n v="0"/>
    <n v="5500.26"/>
    <n v="-5500.26"/>
    <n v="0.10178880746169221"/>
    <m/>
    <s v="No"/>
    <m/>
    <m/>
    <m/>
    <x v="1"/>
    <n v="37"/>
    <n v="916.71"/>
    <s v="Ok"/>
    <n v="0"/>
    <n v="0"/>
  </r>
  <r>
    <n v="38"/>
    <s v="Nassau"/>
    <s v="23-1N-23-034D-0094-0000"/>
    <n v="985"/>
    <n v="2017"/>
    <n v="985"/>
    <n v="985"/>
    <n v="0"/>
    <m/>
    <s v="BRYCEVILLE"/>
    <s v="Florida"/>
    <n v="32009"/>
    <s v="BULLOCK BLUFF RD"/>
    <s v="BRYCEVILLE FL 32009"/>
    <n v="-82.020121026108797"/>
    <n v="30.458091908383501"/>
    <s v="HOWARD NATASCHA FIEGE &amp; JAMES"/>
    <n v="0"/>
    <s v="VACANT RESIDENTIAL"/>
    <n v="8001"/>
    <s v="Residential-Vacant Land"/>
    <n v="2017"/>
    <n v="58206"/>
    <n v="2017"/>
    <n v="58206"/>
    <n v="881.18"/>
    <n v="0.89459898477157351"/>
    <m/>
    <s v="No"/>
    <m/>
    <m/>
    <m/>
    <s v="No"/>
    <s v="No"/>
    <s v="I"/>
    <s v="I"/>
    <s v="I"/>
    <s v="I"/>
    <n v="0"/>
    <n v="0"/>
    <n v="0"/>
    <s v="No"/>
    <s v="No"/>
    <s v="No"/>
    <n v="0"/>
    <n v="0"/>
    <n v="39900"/>
    <s v="UNKNOWN"/>
    <n v="0"/>
    <n v="0"/>
    <s v="Potential Low Risk"/>
    <s v="High"/>
    <n v="0"/>
    <s v="No"/>
    <s v="No"/>
    <s v="No"/>
    <s v="Without Environmental Issues"/>
    <s v="No"/>
    <s v="None"/>
    <s v="BULLOCK BLUFF RD"/>
    <s v="Bryceville"/>
    <s v="Florida"/>
    <n v="32009"/>
    <s v="BULLOCK BLUFF RD BRYCEVILLE FL 32009"/>
    <s v="L"/>
    <s v="Pass"/>
    <s v="No"/>
    <s v="FV&lt;$10K"/>
    <s v="N/A"/>
    <s v="No, &lt; $20K Lien"/>
    <s v="No, Lien &lt; $20K"/>
    <s v="N/A"/>
    <s v="No"/>
    <s v="No"/>
    <n v="0"/>
    <s v="No"/>
    <n v="58206"/>
    <n v="1"/>
    <n v="58206"/>
    <m/>
    <n v="0"/>
    <n v="0"/>
    <s v=""/>
    <e v="#N/A"/>
    <n v="58206"/>
    <s v="No"/>
    <s v="V"/>
    <s v="Yes"/>
    <s v="No"/>
    <n v="0"/>
    <n v="0"/>
    <n v="3940"/>
    <n v="-3940"/>
    <n v="6.769061608768856E-2"/>
    <m/>
    <s v="No"/>
    <m/>
    <m/>
    <m/>
    <x v="1"/>
    <n v="38"/>
    <n v="985"/>
    <s v="Ok"/>
    <n v="0"/>
    <n v="0"/>
  </r>
  <r>
    <n v="39"/>
    <s v="Nassau"/>
    <s v="24-1N-23-0000-0001-0060"/>
    <n v="1052.32"/>
    <n v="2017"/>
    <n v="1052.3699999999999"/>
    <n v="1052.32"/>
    <n v="-4.9999999999954525E-2"/>
    <n v="3783"/>
    <s v="BRYCEVILLE"/>
    <s v="Florida"/>
    <n v="32009"/>
    <s v="3783 HAMP HICKS RD"/>
    <s v="BRYCEVILLE FL 32009"/>
    <n v="-81.990088533592896"/>
    <n v="30.459459137720099"/>
    <s v="HAMMOND HOLDINGS OF JACKSONVILLE LLC"/>
    <n v="2"/>
    <s v="MOBILE HOMES"/>
    <n v="1006"/>
    <s v="Mobile home"/>
    <n v="2017"/>
    <n v="59637"/>
    <n v="2017"/>
    <n v="65788"/>
    <n v="943.43"/>
    <n v="0.89652387106583553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47591"/>
    <s v="SELLER TAKE-BACK"/>
    <n v="0"/>
    <n v="0"/>
    <s v="Potential Low Risk"/>
    <s v="Minimal"/>
    <n v="2"/>
    <s v="No"/>
    <s v="No"/>
    <s v="No"/>
    <s v="Without Environmental Issues"/>
    <s v="No"/>
    <s v="None"/>
    <s v="3783 HAMP HICKS RD"/>
    <s v="Bryceville"/>
    <s v="Florida"/>
    <n v="32009"/>
    <s v="3783 HAMP HICKS RD BRYCEVILLE FL 32009"/>
    <s v="L"/>
    <s v="Pass"/>
    <s v="No"/>
    <s v="FV&lt;$10K"/>
    <s v="N/A"/>
    <s v="No, &lt; $20K Lien"/>
    <s v="No, Lien &lt; $20K"/>
    <s v="N/A"/>
    <s v="No"/>
    <s v="No"/>
    <n v="2"/>
    <s v="Yes"/>
    <n v="59637"/>
    <n v="1"/>
    <n v="59637"/>
    <m/>
    <n v="0"/>
    <n v="0"/>
    <s v=""/>
    <e v="#N/A"/>
    <n v="59637"/>
    <s v="No"/>
    <s v="R"/>
    <s v="No"/>
    <s v="No"/>
    <n v="0.35"/>
    <n v="20872.949999999997"/>
    <n v="6313.9199999999992"/>
    <n v="14559.029999999999"/>
    <n v="0.10587252879923537"/>
    <m/>
    <s v="No"/>
    <m/>
    <m/>
    <m/>
    <x v="3"/>
    <n v="39"/>
    <n v="1052.32"/>
    <s v="Ok"/>
    <n v="0"/>
    <n v="0"/>
  </r>
  <r>
    <n v="40"/>
    <s v="Nassau"/>
    <s v="24-1N-23-0000-0001-0130"/>
    <n v="812.32"/>
    <n v="2017"/>
    <n v="812.32"/>
    <n v="812.32"/>
    <n v="0"/>
    <n v="3991"/>
    <s v="BRYCEVILLE"/>
    <s v="Florida"/>
    <n v="32009"/>
    <s v="3991 HAMP HICKS RD"/>
    <s v="BRYCEVILLE FL 32009"/>
    <n v="-81.992000056938195"/>
    <n v="30.461963363907699"/>
    <s v="STARR FRANKLIN P &amp; LINDA J"/>
    <n v="0"/>
    <s v="VACANT RESIDENTIAL"/>
    <n v="8001"/>
    <s v="Residential-Vacant Land"/>
    <n v="2017"/>
    <n v="47660"/>
    <n v="2017"/>
    <n v="47660"/>
    <n v="721.51"/>
    <n v="0.88820908016545197"/>
    <m/>
    <m/>
    <m/>
    <m/>
    <m/>
    <m/>
    <s v="No"/>
    <s v="I"/>
    <n v="0"/>
    <n v="0"/>
    <n v="0"/>
    <n v="0"/>
    <n v="0"/>
    <n v="0"/>
    <s v="No"/>
    <s v="No"/>
    <s v="No"/>
    <n v="0"/>
    <n v="0"/>
    <n v="78000"/>
    <s v="SELLER TAKE-BACK"/>
    <n v="0"/>
    <n v="0"/>
    <s v="Potential Low Risk"/>
    <s v="Minimal"/>
    <n v="0"/>
    <s v="No"/>
    <s v="No"/>
    <s v="No"/>
    <s v="Without Environmental Issues"/>
    <s v="No"/>
    <s v="None"/>
    <s v="3991 HAMP HICKS RD"/>
    <s v="Bryceville"/>
    <s v="Florida"/>
    <n v="32009"/>
    <s v="3991 HAMP HICKS RD BRYCEVILLE FL 32009"/>
    <s v="L"/>
    <s v="Pass"/>
    <s v="No"/>
    <s v="FV&lt;$10K"/>
    <s v="N/A"/>
    <s v="No, &lt; $20K Lien"/>
    <s v="No, Lien &lt; $20K"/>
    <s v="N/A"/>
    <s v="No"/>
    <s v="No"/>
    <n v="0"/>
    <s v="No"/>
    <n v="47660"/>
    <n v="1"/>
    <n v="47660"/>
    <m/>
    <n v="0"/>
    <n v="0"/>
    <s v=""/>
    <e v="#N/A"/>
    <n v="47660"/>
    <s v="No"/>
    <s v="V"/>
    <s v="Yes"/>
    <s v="No"/>
    <n v="0"/>
    <n v="0"/>
    <n v="3249.28"/>
    <n v="-3249.28"/>
    <n v="6.8176248426353336E-2"/>
    <m/>
    <s v="No"/>
    <m/>
    <m/>
    <m/>
    <x v="1"/>
    <n v="40"/>
    <n v="812.32"/>
    <s v="Ok"/>
    <n v="0"/>
    <n v="0"/>
  </r>
  <r>
    <n v="41"/>
    <s v="Nassau"/>
    <s v="24-1N-23-0000-0001-0180"/>
    <n v="1460.02"/>
    <n v="2017"/>
    <n v="1460.02"/>
    <n v="1460.02"/>
    <n v="0"/>
    <n v="3342"/>
    <s v="BRYCEVILLE"/>
    <s v="Florida"/>
    <n v="32009"/>
    <s v="3342 STARDUST RD"/>
    <s v="BRYCEVILLE FL 32009"/>
    <n v="-81.992452239283395"/>
    <n v="30.459733459557899"/>
    <s v="PORTER JOHN C II"/>
    <n v="2"/>
    <s v="MOBILE HOMES"/>
    <n v="1006"/>
    <s v="Mobile home"/>
    <n v="2017"/>
    <n v="87220"/>
    <n v="2017"/>
    <n v="87220"/>
    <n v="1320.41"/>
    <n v="0.90437802221887376"/>
    <m/>
    <s v="No"/>
    <m/>
    <s v="No"/>
    <m/>
    <s v="No"/>
    <m/>
    <s v="I"/>
    <s v="I"/>
    <s v="I"/>
    <s v="I"/>
    <n v="0"/>
    <n v="0"/>
    <n v="0"/>
    <s v="No"/>
    <s v="No"/>
    <s v="No"/>
    <n v="0"/>
    <n v="0"/>
    <n v="0"/>
    <n v="0"/>
    <n v="0"/>
    <n v="0"/>
    <s v="Potential Low Risk"/>
    <s v="High"/>
    <n v="0"/>
    <s v="No"/>
    <s v="No"/>
    <s v="No"/>
    <s v="Without Environmental Issues"/>
    <s v="No"/>
    <s v="None"/>
    <s v="3342 STARDUST RD"/>
    <s v="Bryceville"/>
    <s v="Florida"/>
    <n v="32009"/>
    <s v="3342 STARDUST RD BRYCEVILLE FL 32009"/>
    <s v=""/>
    <s v="Pass"/>
    <s v="No"/>
    <s v="FV&lt;$10K"/>
    <s v="N/A"/>
    <s v="No, &lt; $20K Lien"/>
    <s v="No, Lien &lt; $20K"/>
    <s v="N/A"/>
    <s v="No"/>
    <s v="No"/>
    <n v="0"/>
    <s v="No"/>
    <n v="87220"/>
    <n v="1"/>
    <n v="87220"/>
    <m/>
    <n v="0"/>
    <n v="0"/>
    <s v=""/>
    <e v="#N/A"/>
    <n v="87220"/>
    <s v="No"/>
    <s v="R"/>
    <s v="No"/>
    <s v="No"/>
    <n v="0.35"/>
    <n v="30526.999999999996"/>
    <n v="5840.08"/>
    <n v="24686.92"/>
    <n v="6.695803714744325E-2"/>
    <m/>
    <s v="No"/>
    <m/>
    <m/>
    <m/>
    <x v="0"/>
    <n v="41"/>
    <n v="1460.02"/>
    <s v="Ok"/>
    <n v="0"/>
    <n v="0"/>
  </r>
  <r>
    <n v="42"/>
    <s v="Nassau"/>
    <s v="24-1N-23-0000-0001-0190"/>
    <n v="439.88"/>
    <n v="2017"/>
    <n v="439.88"/>
    <n v="439.88"/>
    <n v="0"/>
    <n v="3330"/>
    <s v="BRYCEVILLE"/>
    <s v="Florida"/>
    <n v="32009"/>
    <s v="3330 STARDUST RD"/>
    <s v="BRYCEVILLE FL 32009"/>
    <n v="-81.991134832688303"/>
    <n v="30.459425673738199"/>
    <s v="GAMBRELL ROBERT J"/>
    <n v="2"/>
    <s v="MOBILE HOMES"/>
    <n v="1006"/>
    <s v="Mobile home"/>
    <n v="2017"/>
    <n v="49913"/>
    <n v="2017"/>
    <n v="61798"/>
    <n v="377.15"/>
    <n v="0.85739292534327538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Yes"/>
    <s v="No"/>
    <s v="No"/>
    <s v="Without Environmental Issues"/>
    <s v="No"/>
    <s v="None"/>
    <s v="3330 STARDUST RD"/>
    <s v="Bryceville"/>
    <s v="Florida"/>
    <n v="32009"/>
    <s v="3330 STARDUST RD BRYCEVILLE FL 32009"/>
    <s v=""/>
    <s v="Pass"/>
    <s v="No"/>
    <s v="FV&lt;$10K"/>
    <s v="N/A"/>
    <s v="No, &lt; $20K Lien"/>
    <s v="No, Lien &lt; $20K"/>
    <s v="N/A"/>
    <s v="No"/>
    <s v="No"/>
    <n v="1"/>
    <s v="No"/>
    <n v="49913"/>
    <n v="1"/>
    <n v="49913"/>
    <m/>
    <n v="0"/>
    <n v="0"/>
    <s v=""/>
    <e v="#N/A"/>
    <n v="49913"/>
    <s v="No"/>
    <s v="R"/>
    <s v="No"/>
    <s v="Yes"/>
    <n v="0.67"/>
    <n v="33441.71"/>
    <n v="2199.4"/>
    <n v="31242.309999999998"/>
    <n v="4.4064672530202555E-2"/>
    <m/>
    <s v="No"/>
    <m/>
    <m/>
    <m/>
    <x v="0"/>
    <n v="42"/>
    <n v="439.88"/>
    <s v="Ok"/>
    <n v="0"/>
    <n v="0"/>
  </r>
  <r>
    <n v="43"/>
    <s v="Nassau"/>
    <s v="04-1S-23-0000-0007-0010"/>
    <n v="575.33000000000004"/>
    <n v="2017"/>
    <n v="575.33000000000004"/>
    <n v="575.33000000000004"/>
    <n v="0"/>
    <n v="2187"/>
    <s v="BRYCEVILLE"/>
    <s v="Florida"/>
    <n v="32009"/>
    <s v="2187 KINARD RD"/>
    <s v="BRYCEVILLE FL 32009"/>
    <n v="-82.014584022388107"/>
    <n v="30.440572427932601"/>
    <s v="HYGEMA DAVID P &amp; SHARON L"/>
    <n v="2"/>
    <s v="MOBILE HOMES"/>
    <n v="1006"/>
    <s v="Mobile home"/>
    <n v="2017"/>
    <n v="68780"/>
    <n v="2017"/>
    <n v="86618"/>
    <n v="502.39"/>
    <n v="0.87322058644603961"/>
    <m/>
    <m/>
    <m/>
    <m/>
    <s v="No"/>
    <s v="No"/>
    <m/>
    <s v="I"/>
    <s v="I"/>
    <n v="0"/>
    <n v="0"/>
    <n v="0"/>
    <n v="0"/>
    <n v="0"/>
    <s v="No"/>
    <s v="No"/>
    <s v="No"/>
    <n v="0"/>
    <n v="0"/>
    <n v="93000"/>
    <s v="SELLER TAKE-BACK"/>
    <n v="0"/>
    <n v="0"/>
    <s v="Potential Low Risk"/>
    <s v="Minimal"/>
    <n v="0"/>
    <s v="Yes"/>
    <s v="No"/>
    <s v="No"/>
    <s v="Without Environmental Issues"/>
    <s v="No"/>
    <s v="None"/>
    <s v="2187 KINARD RD"/>
    <s v="Bryceville"/>
    <s v="Florida"/>
    <n v="32009"/>
    <s v="2187 KINARD RD BRYCEVILLE FL 32009"/>
    <s v="L"/>
    <s v="Pass"/>
    <s v="No"/>
    <s v="FV&lt;$10K"/>
    <s v="N/A"/>
    <s v="No, &lt; $20K Lien"/>
    <s v="No, Lien &lt; $20K"/>
    <s v="N/A"/>
    <s v="No"/>
    <s v="No"/>
    <n v="0"/>
    <s v="No"/>
    <n v="68780"/>
    <n v="1"/>
    <n v="68780"/>
    <m/>
    <n v="0"/>
    <n v="0"/>
    <s v=""/>
    <e v="#N/A"/>
    <n v="68780"/>
    <s v="No"/>
    <s v="R"/>
    <s v="No"/>
    <s v="Yes"/>
    <n v="0.67"/>
    <n v="46082.600000000006"/>
    <n v="2301.3200000000002"/>
    <n v="43781.280000000006"/>
    <n v="3.3459145100319866E-2"/>
    <m/>
    <s v="No"/>
    <m/>
    <m/>
    <m/>
    <x v="0"/>
    <n v="43"/>
    <n v="575.33000000000004"/>
    <s v="Ok"/>
    <n v="0"/>
    <n v="0"/>
  </r>
  <r>
    <n v="44"/>
    <s v="Nassau"/>
    <s v="04-1S-23-0000-0007-0020"/>
    <n v="1044.8499999999999"/>
    <n v="2017"/>
    <n v="1044.8499999999999"/>
    <n v="1044.8499999999999"/>
    <n v="0"/>
    <n v="2191"/>
    <s v="BRYCEVILLE"/>
    <s v="Florida"/>
    <n v="32009"/>
    <s v="2191 KINARD RD"/>
    <s v="BRYCEVILLE FL 32009"/>
    <n v="-82.014988474807396"/>
    <n v="30.440579632326301"/>
    <s v="MARTIN ROBERT RYAN &amp;"/>
    <n v="2"/>
    <s v="MOBILE HOMES"/>
    <n v="1006"/>
    <s v="Mobile home"/>
    <n v="2017"/>
    <n v="86862"/>
    <n v="2017"/>
    <n v="89610"/>
    <n v="936.52"/>
    <n v="0.89632004593960857"/>
    <s v="No"/>
    <s v="No"/>
    <s v="No"/>
    <m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2"/>
    <s v="Yes"/>
    <s v="No"/>
    <s v="No"/>
    <s v="Without Environmental Issues"/>
    <s v="No"/>
    <s v="None"/>
    <s v="2191 KINARD RD"/>
    <s v="Bryceville"/>
    <s v="Florida"/>
    <n v="32009"/>
    <s v="2191 KINARD RD BRYCEVILLE FL 32009"/>
    <s v=""/>
    <s v="Pass"/>
    <s v="No"/>
    <s v="FV&lt;$10K"/>
    <s v="N/A"/>
    <s v="No, &lt; $20K Lien"/>
    <s v="No, Lien &lt; $20K"/>
    <s v="N/A"/>
    <s v="No"/>
    <s v="No"/>
    <n v="2"/>
    <s v="Yes"/>
    <n v="86862"/>
    <n v="1"/>
    <n v="86862"/>
    <m/>
    <n v="0"/>
    <n v="0"/>
    <s v=""/>
    <e v="#N/A"/>
    <n v="86862"/>
    <s v="No"/>
    <s v="R"/>
    <s v="No"/>
    <s v="Yes"/>
    <n v="0.67"/>
    <n v="58197.54"/>
    <n v="6269.1"/>
    <n v="51928.44"/>
    <n v="7.2173102162050154E-2"/>
    <m/>
    <s v="No"/>
    <m/>
    <m/>
    <m/>
    <x v="3"/>
    <n v="44"/>
    <n v="1044.8499999999999"/>
    <s v="Ok"/>
    <n v="0"/>
    <n v="0"/>
  </r>
  <r>
    <n v="45"/>
    <s v="Nassau"/>
    <s v="04-1S-23-0000-0009-0210"/>
    <n v="691.57"/>
    <n v="2017"/>
    <n v="691.57"/>
    <n v="691.57"/>
    <n v="0"/>
    <n v="2662"/>
    <s v="BRYCEVILLE"/>
    <s v="Florida"/>
    <n v="32009"/>
    <s v="2662 EASTWOOD DR"/>
    <s v="BRYCEVILLE FL 32009"/>
    <n v="-82.006276682168902"/>
    <n v="30.4400995524799"/>
    <s v="RAULERSON STEPHEN M"/>
    <n v="1"/>
    <s v="SINGLE FAMILY"/>
    <n v="1001"/>
    <s v="Single Family Residential"/>
    <n v="2017"/>
    <n v="198511"/>
    <n v="2017"/>
    <n v="252388"/>
    <n v="2413.21"/>
    <n v="3.4894659976575038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n v="0"/>
    <s v="No"/>
    <s v="Without Environmental Issues"/>
    <s v="No"/>
    <s v="None"/>
    <s v="2662 EASTWOOD DR"/>
    <s v="Bryceville"/>
    <s v="Florida"/>
    <n v="32009"/>
    <s v="2662 EASTWOOD DR BRYCEVILLE FL 32009"/>
    <s v=""/>
    <s v="Pass"/>
    <s v="No"/>
    <s v="FV&lt;$10K"/>
    <s v="N/A"/>
    <s v="No, &lt; $20K Lien"/>
    <s v="No, Lien &lt; $20K"/>
    <s v="N/A"/>
    <s v="No"/>
    <s v="No"/>
    <n v="0"/>
    <s v="No"/>
    <n v="198511"/>
    <n v="1"/>
    <n v="198511"/>
    <m/>
    <n v="0"/>
    <n v="0"/>
    <s v=""/>
    <e v="#N/A"/>
    <n v="198511"/>
    <s v="No"/>
    <s v="S"/>
    <s v="No"/>
    <s v="Yes"/>
    <n v="0.67"/>
    <n v="133002.37"/>
    <n v="7931.2"/>
    <n v="125071.17"/>
    <n v="3.9953453461017273E-2"/>
    <m/>
    <s v="No"/>
    <m/>
    <m/>
    <m/>
    <x v="0"/>
    <n v="45"/>
    <n v="691.57"/>
    <s v="Ok"/>
    <n v="0"/>
    <n v="0"/>
  </r>
  <r>
    <n v="46"/>
    <s v="Nassau"/>
    <s v="04-1S-23-0000-0009-0260"/>
    <n v="802.06"/>
    <n v="2017"/>
    <n v="802.06"/>
    <n v="802.06"/>
    <n v="0"/>
    <n v="3009"/>
    <s v="BRYCEVILLE"/>
    <s v="Florida"/>
    <n v="32009"/>
    <s v="3009 EASTWOOD DR"/>
    <s v="BRYCEVILLE FL 32009"/>
    <n v="-82.004050518827697"/>
    <n v="30.434952521660399"/>
    <s v="COLEMAN JACOB"/>
    <n v="2"/>
    <s v="MOBILE HOMES"/>
    <n v="1006"/>
    <s v="Mobile home"/>
    <n v="2017"/>
    <n v="47033"/>
    <n v="2017"/>
    <n v="47033"/>
    <n v="712.03"/>
    <n v="0.8877515397850535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3009 EASTWOOD DR"/>
    <s v="Bryceville"/>
    <s v="Florida"/>
    <n v="32009"/>
    <s v="3009 EASTWOOD DR BRYCEVILLE FL 32009"/>
    <s v=""/>
    <s v="Pass"/>
    <s v="No"/>
    <s v="FV&lt;$10K"/>
    <s v="N/A"/>
    <s v="No, &lt; $20K Lien"/>
    <s v="No, Lien &lt; $20K"/>
    <s v="N/A"/>
    <s v="No"/>
    <s v="No"/>
    <n v="0"/>
    <s v="No"/>
    <n v="47033"/>
    <n v="1"/>
    <n v="47033"/>
    <m/>
    <n v="0"/>
    <n v="0"/>
    <s v=""/>
    <e v="#N/A"/>
    <n v="47033"/>
    <s v="No"/>
    <s v="R"/>
    <s v="No"/>
    <s v="No"/>
    <n v="0.35"/>
    <n v="16461.55"/>
    <n v="3208.24"/>
    <n v="13253.31"/>
    <n v="6.8212531626730161E-2"/>
    <m/>
    <s v="No"/>
    <m/>
    <m/>
    <m/>
    <x v="0"/>
    <n v="46"/>
    <n v="802.06"/>
    <s v="Ok"/>
    <n v="0"/>
    <n v="0"/>
  </r>
  <r>
    <n v="47"/>
    <s v="Nassau"/>
    <s v="07-1S-23-0000-0001-0030"/>
    <n v="169.37"/>
    <n v="2017"/>
    <n v="169.37"/>
    <n v="169.37"/>
    <n v="0"/>
    <m/>
    <s v="BRYCEVILLE"/>
    <s v="Florida"/>
    <n v="32009"/>
    <s v="BRIE WAY"/>
    <s v="BRYCEVILLE FL 32009"/>
    <n v="-82.034651118336299"/>
    <n v="30.429891908043999"/>
    <s v="BRYANT GLENN R SR &amp; TERESA T"/>
    <n v="0"/>
    <s v="VACANT RESIDENTIAL"/>
    <n v="8001"/>
    <s v="Residential-Vacant Land"/>
    <n v="2017"/>
    <n v="7920"/>
    <n v="2017"/>
    <n v="9000"/>
    <n v="127.02"/>
    <n v="0.74995571824998519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BRIE WAY"/>
    <s v="Bryceville"/>
    <s v="Florida"/>
    <n v="32009"/>
    <s v="BRIE WAY BRYCEVILLE FL 32009"/>
    <s v=""/>
    <s v="Pass"/>
    <s v="No"/>
    <s v="FV&lt;$10K"/>
    <s v="N/A"/>
    <s v="No, &lt; $20K Lien"/>
    <s v="No, Lien &lt; $20K"/>
    <s v="N/A"/>
    <s v="No"/>
    <s v="No"/>
    <n v="0"/>
    <s v="No"/>
    <n v="7920"/>
    <n v="1"/>
    <n v="7920"/>
    <m/>
    <n v="0"/>
    <n v="0"/>
    <s v=""/>
    <e v="#N/A"/>
    <n v="7920"/>
    <s v="No"/>
    <s v="V"/>
    <s v="Yes"/>
    <s v="No"/>
    <n v="0"/>
    <n v="0"/>
    <n v="677.48"/>
    <n v="-677.48"/>
    <n v="8.5540404040404042E-2"/>
    <m/>
    <s v="No"/>
    <m/>
    <m/>
    <m/>
    <x v="4"/>
    <n v="47"/>
    <n v="169.37"/>
    <s v="Ok"/>
    <n v="0"/>
    <n v="0"/>
  </r>
  <r>
    <n v="48"/>
    <s v="Nassau"/>
    <s v="08-1S-23-0000-0001-0020"/>
    <n v="1628.92"/>
    <n v="2017"/>
    <n v="1628.92"/>
    <n v="1628.92"/>
    <n v="0"/>
    <n v="1848"/>
    <s v="BRYCEVILLE"/>
    <s v="Florida"/>
    <n v="32009"/>
    <s v="1848 DB HICKS RD"/>
    <s v="BRYCEVILLE FL 32009"/>
    <n v="-82.019297655973702"/>
    <n v="30.430807302347301"/>
    <s v="AGUILERA ADAM"/>
    <n v="1"/>
    <s v="SINGLE FAMILY"/>
    <n v="1001"/>
    <s v="Single Family Residential"/>
    <n v="2017"/>
    <n v="97536"/>
    <n v="2017"/>
    <n v="97536"/>
    <n v="1476.58"/>
    <n v="0.90647791174520531"/>
    <s v="No"/>
    <m/>
    <s v="No"/>
    <s v="No"/>
    <m/>
    <s v="No"/>
    <s v="No"/>
    <s v="I"/>
    <s v="I"/>
    <s v="I"/>
    <s v="I"/>
    <s v="I"/>
    <s v="I"/>
    <s v="I"/>
    <s v="No"/>
    <s v="No"/>
    <s v="No"/>
    <n v="0"/>
    <n v="0"/>
    <n v="36885"/>
    <s v="SELLER TAKE-BACK"/>
    <n v="0"/>
    <n v="0"/>
    <s v="Potential Low Risk"/>
    <s v="Minimal"/>
    <n v="2"/>
    <s v="No"/>
    <s v="Yes"/>
    <s v="No"/>
    <s v="Without Environmental Issues"/>
    <s v="No"/>
    <s v="None"/>
    <s v="1848 DB HICKS RD"/>
    <s v="Bryceville"/>
    <s v="Florida"/>
    <n v="32009"/>
    <s v="1848 DB HICKS RD BRYCEVILLE FL 32009"/>
    <s v="L"/>
    <s v="Pass"/>
    <s v="Yes"/>
    <s v="FV&lt;$10K"/>
    <s v="N/A"/>
    <s v="No, &lt; $20K Lien"/>
    <s v="No, Lien &lt; $20K"/>
    <s v="N/A"/>
    <s v="No"/>
    <s v="No"/>
    <n v="2"/>
    <s v="Yes"/>
    <n v="97536"/>
    <n v="1"/>
    <n v="97536"/>
    <m/>
    <n v="0"/>
    <n v="0"/>
    <s v=""/>
    <e v="#N/A"/>
    <n v="97536"/>
    <s v="No"/>
    <s v="S"/>
    <s v="No"/>
    <s v="No"/>
    <n v="0.35"/>
    <n v="34137.599999999999"/>
    <n v="9773.52"/>
    <n v="24364.079999999998"/>
    <n v="0.10020423228346458"/>
    <m/>
    <s v="No"/>
    <m/>
    <m/>
    <m/>
    <x v="3"/>
    <n v="48"/>
    <n v="1628.92"/>
    <s v="Ok"/>
    <n v="0"/>
    <n v="0"/>
  </r>
  <r>
    <n v="49"/>
    <s v="Nassau"/>
    <s v="08-1S-23-0000-0001-0050"/>
    <n v="1781.08"/>
    <n v="2017"/>
    <n v="1781.08"/>
    <n v="1781.08"/>
    <n v="0"/>
    <n v="1682"/>
    <s v="BRYCEVILLE"/>
    <s v="Florida"/>
    <n v="32009"/>
    <s v="1682 PALTO PL"/>
    <s v="BRYCEVILLE FL 32009"/>
    <n v="-82.021270342512906"/>
    <n v="30.433394332787199"/>
    <s v="WILSON GARY M"/>
    <n v="1"/>
    <s v="SINGLE FAMILY"/>
    <n v="1001"/>
    <s v="Single Family Residential"/>
    <n v="2017"/>
    <n v="145934"/>
    <n v="2017"/>
    <n v="159722"/>
    <n v="1617.27"/>
    <n v="0.90802771352213263"/>
    <s v="No"/>
    <s v="No"/>
    <s v="No"/>
    <m/>
    <m/>
    <m/>
    <m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Minimal"/>
    <n v="0"/>
    <s v="Yes"/>
    <s v="No"/>
    <s v="No"/>
    <s v="Without Environmental Issues"/>
    <s v="No"/>
    <s v="None"/>
    <s v="1682 PALTO PL"/>
    <s v="Bryceville"/>
    <s v="Florida"/>
    <n v="32009"/>
    <s v="1682 PALTO PL BRYCEVILLE FL 32009"/>
    <s v=""/>
    <s v="Pass"/>
    <s v="No"/>
    <s v="FV&lt;$10K"/>
    <s v="N/A"/>
    <s v="No, &lt; $20K Lien"/>
    <s v="No, Lien &lt; $20K"/>
    <s v="N/A"/>
    <s v="No"/>
    <s v="No"/>
    <n v="0"/>
    <s v="No"/>
    <n v="145934"/>
    <n v="1"/>
    <n v="145934"/>
    <m/>
    <n v="0"/>
    <n v="0"/>
    <s v=""/>
    <e v="#N/A"/>
    <n v="145934"/>
    <s v="No"/>
    <s v="S"/>
    <s v="No"/>
    <s v="Yes"/>
    <n v="0.67"/>
    <n v="97775.78"/>
    <n v="7124.32"/>
    <n v="90651.459999999992"/>
    <n v="4.8818781092822783E-2"/>
    <m/>
    <s v="No"/>
    <m/>
    <m/>
    <m/>
    <x v="0"/>
    <n v="49"/>
    <n v="1781.08"/>
    <s v="Ok"/>
    <n v="0"/>
    <n v="0"/>
  </r>
  <r>
    <n v="50"/>
    <s v="Nassau"/>
    <s v="08-1S-23-0000-0001-0080"/>
    <n v="1777.28"/>
    <n v="2017"/>
    <n v="1777.28"/>
    <n v="1777.28"/>
    <n v="0"/>
    <n v="1776"/>
    <s v="BRYCEVILLE"/>
    <s v="Florida"/>
    <n v="32009"/>
    <s v="1776 DB HICKS RD"/>
    <s v="BRYCEVILLE FL 32009"/>
    <n v="-82.020976197538204"/>
    <n v="30.4311394652796"/>
    <s v="WILKINSON LUCIA MARIE"/>
    <n v="1"/>
    <s v="SINGLE FAMILY"/>
    <n v="1001"/>
    <s v="Single Family Residential"/>
    <n v="2017"/>
    <n v="145702"/>
    <n v="2017"/>
    <n v="189563"/>
    <n v="1613.76"/>
    <n v="0.90799423838674831"/>
    <s v="No"/>
    <m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0"/>
    <s v="Yes"/>
    <s v="No"/>
    <s v="No"/>
    <s v="Without Environmental Issues"/>
    <s v="No"/>
    <s v="None"/>
    <s v="1776 DB HICKS RD"/>
    <s v="Bryceville"/>
    <s v="Florida"/>
    <n v="32009"/>
    <s v="1776 DB HICKS RD BRYCEVILLE FL 32009"/>
    <s v=""/>
    <s v="Pass"/>
    <s v="No"/>
    <s v="FV&lt;$10K"/>
    <s v="N/A"/>
    <s v="No, &lt; $20K Lien"/>
    <s v="No, Lien &lt; $20K"/>
    <s v="N/A"/>
    <s v="No"/>
    <s v="No"/>
    <n v="0"/>
    <s v="No"/>
    <n v="145702"/>
    <n v="1"/>
    <n v="145702"/>
    <m/>
    <n v="0"/>
    <n v="0"/>
    <s v=""/>
    <e v="#N/A"/>
    <n v="145702"/>
    <s v="No"/>
    <s v="S"/>
    <s v="No"/>
    <s v="Yes"/>
    <n v="0.67"/>
    <n v="97620.340000000011"/>
    <n v="7109.12"/>
    <n v="90511.220000000016"/>
    <n v="4.8792192282878753E-2"/>
    <m/>
    <s v="No"/>
    <m/>
    <m/>
    <m/>
    <x v="0"/>
    <n v="50"/>
    <n v="1777.28"/>
    <s v="Ok"/>
    <n v="0"/>
    <n v="0"/>
  </r>
  <r>
    <n v="51"/>
    <s v="Nassau"/>
    <s v="08-1S-23-0000-0002-0010"/>
    <n v="1016.62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60139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60139"/>
    <n v="1"/>
    <n v="60139"/>
    <m/>
    <e v="#N/A"/>
    <e v="#N/A"/>
    <s v=""/>
    <e v="#N/A"/>
    <n v="60139"/>
    <s v="No"/>
    <s v="R"/>
    <s v="No"/>
    <s v="No"/>
    <n v="0.35"/>
    <n v="21048.649999999998"/>
    <e v="#N/A"/>
    <e v="#N/A"/>
    <e v="#N/A"/>
    <m/>
    <e v="#N/A"/>
    <m/>
    <m/>
    <m/>
    <x v="5"/>
    <n v="51"/>
    <n v="1016.62"/>
    <e v="#N/A"/>
    <e v="#N/A"/>
    <e v="#N/A"/>
  </r>
  <r>
    <n v="52"/>
    <s v="Nassau"/>
    <s v="08-1S-23-0000-0002-0020"/>
    <n v="2073.4699999999998"/>
    <n v="2017"/>
    <n v="2073.4699999999998"/>
    <n v="2073.4699999999998"/>
    <n v="0"/>
    <n v="1505"/>
    <s v="BRYCEVILLE"/>
    <s v="Florida"/>
    <n v="32009"/>
    <s v="1505 WILLS LN"/>
    <s v="BRYCEVILLE FL 32009"/>
    <n v="-82.024889408529205"/>
    <n v="30.428545435502802"/>
    <s v="HRABEL WM F"/>
    <n v="50"/>
    <s v="IMPROVED AGRICULTURAL"/>
    <n v="7000"/>
    <s v="Agricultural / Rural (General)"/>
    <n v="2017"/>
    <n v="124688"/>
    <n v="2017"/>
    <n v="208020"/>
    <n v="1887.63"/>
    <n v="0.91037246740970468"/>
    <s v="No"/>
    <m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1505 WILLS LN"/>
    <s v="Bryceville"/>
    <s v="Florida"/>
    <n v="32009"/>
    <s v="1505 WILLS LN BRYCEVILLE FL 32009"/>
    <s v=""/>
    <s v="Pass"/>
    <s v="No"/>
    <s v="FV&lt;$10K"/>
    <s v="N/A"/>
    <s v="No, &lt; $20K Lien"/>
    <s v="No, Lien &lt; $20K"/>
    <s v="N/A"/>
    <s v="No"/>
    <s v="No"/>
    <n v="0"/>
    <s v="No"/>
    <n v="124688"/>
    <n v="1"/>
    <n v="124688"/>
    <m/>
    <n v="0"/>
    <n v="0"/>
    <s v=""/>
    <e v="#N/A"/>
    <n v="124688"/>
    <s v="No"/>
    <s v="V"/>
    <s v="Yes"/>
    <s v="No"/>
    <n v="0"/>
    <n v="0"/>
    <n v="8293.8799999999992"/>
    <n v="-8293.8799999999992"/>
    <n v="6.6517066598229174E-2"/>
    <m/>
    <s v="No"/>
    <m/>
    <m/>
    <m/>
    <x v="1"/>
    <n v="52"/>
    <n v="2073.4699999999998"/>
    <s v="Ok"/>
    <n v="0"/>
    <n v="0"/>
  </r>
  <r>
    <n v="53"/>
    <s v="Nassau"/>
    <s v="08-1S-23-0000-0002-0220"/>
    <n v="534.71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30705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30705"/>
    <n v="1"/>
    <n v="30705"/>
    <m/>
    <e v="#N/A"/>
    <e v="#N/A"/>
    <s v=""/>
    <e v="#N/A"/>
    <n v="30705"/>
    <s v="No"/>
    <s v="R"/>
    <s v="No"/>
    <s v="No"/>
    <n v="0.35"/>
    <n v="10746.75"/>
    <e v="#N/A"/>
    <e v="#N/A"/>
    <e v="#N/A"/>
    <m/>
    <e v="#N/A"/>
    <m/>
    <m/>
    <m/>
    <x v="5"/>
    <n v="53"/>
    <n v="534.71"/>
    <e v="#N/A"/>
    <e v="#N/A"/>
    <e v="#N/A"/>
  </r>
  <r>
    <n v="54"/>
    <s v="Nassau"/>
    <s v="08-1S-23-0000-0002-0230"/>
    <n v="490.59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56903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56903"/>
    <n v="1"/>
    <n v="56903"/>
    <m/>
    <e v="#N/A"/>
    <e v="#N/A"/>
    <s v=""/>
    <e v="#N/A"/>
    <n v="56903"/>
    <s v="No"/>
    <s v="R"/>
    <s v="No"/>
    <s v="Yes"/>
    <n v="0.67"/>
    <n v="38125.01"/>
    <e v="#N/A"/>
    <e v="#N/A"/>
    <e v="#N/A"/>
    <m/>
    <e v="#N/A"/>
    <m/>
    <m/>
    <m/>
    <x v="5"/>
    <n v="54"/>
    <n v="490.59"/>
    <e v="#N/A"/>
    <e v="#N/A"/>
    <e v="#N/A"/>
  </r>
  <r>
    <n v="55"/>
    <s v="Nassau"/>
    <s v="08-1S-23-0000-0006-0180"/>
    <n v="71.38"/>
    <n v="2017"/>
    <n v="71.38"/>
    <n v="71.38"/>
    <n v="0"/>
    <m/>
    <s v="BRYCEVILLE"/>
    <s v="Florida"/>
    <n v="32009"/>
    <s v="CORTEZ RD"/>
    <s v="BRYCEVILLE FL 32009"/>
    <n v="-82.032809935724799"/>
    <n v="30.4209799498691"/>
    <s v="BARNES JOSHUA C EST &amp; BARNES REBECCA E"/>
    <n v="0"/>
    <s v="VACANT RESIDENTIAL"/>
    <n v="8001"/>
    <s v="Residential-Vacant Land"/>
    <n v="2017"/>
    <n v="2270"/>
    <n v="2017"/>
    <n v="2580"/>
    <n v="36.409999999999997"/>
    <n v="0.51008685906416362"/>
    <s v="No"/>
    <s v="No"/>
    <s v="No"/>
    <s v="Yes"/>
    <s v="No"/>
    <s v="No"/>
    <s v="No"/>
    <s v="I"/>
    <s v="I"/>
    <s v="I"/>
    <s v="C"/>
    <s v="I"/>
    <s v="I"/>
    <s v="I"/>
    <s v="Yes"/>
    <s v="Yes"/>
    <s v="Yes"/>
    <n v="0"/>
    <n v="0"/>
    <n v="0"/>
    <n v="0"/>
    <n v="0"/>
    <n v="0"/>
    <s v="Potential Low Risk"/>
    <s v="Minimal"/>
    <n v="7"/>
    <s v="No"/>
    <s v="No"/>
    <s v="No"/>
    <s v="Without Environmental Issues"/>
    <s v="No"/>
    <s v="None"/>
    <s v="CORTEZ RD"/>
    <s v="Bryceville"/>
    <s v="Florida"/>
    <n v="32009"/>
    <s v="CORTEZ RD BRYCEVILLE FL 32009"/>
    <s v=""/>
    <s v="Lien&lt;$150"/>
    <s v="No"/>
    <s v="FV&lt;$10K"/>
    <s v="N/A"/>
    <s v="No, &lt; $20K Lien"/>
    <s v="No, Lien &lt; $20K"/>
    <s v="N/A"/>
    <s v="Yes"/>
    <s v="No"/>
    <n v="7"/>
    <s v="No"/>
    <n v="2270"/>
    <n v="1"/>
    <n v="2270"/>
    <m/>
    <n v="0"/>
    <n v="0"/>
    <s v=""/>
    <e v="#N/A"/>
    <n v="2270"/>
    <s v="No"/>
    <s v="V"/>
    <s v="Yes"/>
    <s v="No"/>
    <n v="0"/>
    <n v="0"/>
    <n v="785.18"/>
    <n v="-785.18"/>
    <n v="0.34589427312775328"/>
    <m/>
    <s v="No"/>
    <m/>
    <m/>
    <m/>
    <x v="2"/>
    <n v="55"/>
    <n v="71.38"/>
    <s v="Ok"/>
    <n v="0"/>
    <n v="0"/>
  </r>
  <r>
    <n v="56"/>
    <s v="Nassau"/>
    <s v="08-1S-23-0000-0006-0250"/>
    <n v="247.22"/>
    <n v="2017"/>
    <n v="247.22"/>
    <n v="247.22"/>
    <n v="0"/>
    <m/>
    <s v="BRYCEVILLE"/>
    <s v="Florida"/>
    <n v="32009"/>
    <s v="OFF BUCKS WAY"/>
    <s v="BRYCEVILLE FL 32009"/>
    <n v="-82.028533529025694"/>
    <n v="30.420931780225601"/>
    <s v="PERRY JUSTIN O"/>
    <n v="0"/>
    <s v="VACANT RESIDENTIAL"/>
    <n v="8001"/>
    <s v="Residential-Vacant Land"/>
    <n v="2017"/>
    <n v="11713"/>
    <n v="2017"/>
    <n v="15000"/>
    <n v="199"/>
    <n v="0.80495105573982684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OFF BUCKS WAY"/>
    <s v="Bryceville"/>
    <s v="Florida"/>
    <n v="32009"/>
    <s v="OFF BUCKS WAY BRYCEVILLE FL 32009"/>
    <s v=""/>
    <s v="Pass"/>
    <s v="No"/>
    <s v="FV&lt;$10K"/>
    <s v="N/A"/>
    <s v="No, &lt; $20K Lien"/>
    <s v="No, Lien &lt; $20K"/>
    <s v="N/A"/>
    <s v="No"/>
    <s v="No"/>
    <n v="0"/>
    <s v="No"/>
    <n v="11713"/>
    <n v="1"/>
    <n v="11713"/>
    <m/>
    <n v="0"/>
    <n v="0"/>
    <s v=""/>
    <e v="#N/A"/>
    <n v="11713"/>
    <s v="No"/>
    <s v="V"/>
    <s v="Yes"/>
    <s v="No"/>
    <n v="0"/>
    <n v="0"/>
    <n v="988.88"/>
    <n v="-988.88"/>
    <n v="8.4425851617860495E-2"/>
    <m/>
    <s v="No"/>
    <m/>
    <m/>
    <m/>
    <x v="4"/>
    <n v="56"/>
    <n v="247.22"/>
    <s v="Ok"/>
    <n v="0"/>
    <n v="0"/>
  </r>
  <r>
    <n v="57"/>
    <s v="Nassau"/>
    <s v="08-1S-23-1830-0009-0000"/>
    <n v="699"/>
    <n v="2017"/>
    <n v="699"/>
    <n v="699"/>
    <n v="0"/>
    <n v="11514"/>
    <s v="BRYCEVILLE"/>
    <s v="Florida"/>
    <n v="32009"/>
    <s v="11514 CR 121"/>
    <s v="BRYCEVILLE FL 32009"/>
    <n v="-82.023106115141999"/>
    <n v="30.426196159826102"/>
    <s v="CLANTON PATRICIA"/>
    <n v="1"/>
    <s v="SINGLE FAMILY"/>
    <n v="1001"/>
    <s v="Single Family Residential"/>
    <n v="2017"/>
    <n v="107046"/>
    <n v="2017"/>
    <n v="118636"/>
    <n v="616.74"/>
    <n v="0.88231759656652364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High"/>
    <n v="1"/>
    <s v="Yes"/>
    <s v="No"/>
    <s v="No"/>
    <s v="Without Environmental Issues"/>
    <s v="No"/>
    <s v="None"/>
    <s v="11514 CR 121"/>
    <s v="Bryceville"/>
    <s v="Florida"/>
    <n v="32009"/>
    <s v="11514 CR 121 BRYCEVILLE FL 32009"/>
    <s v=""/>
    <s v="Pass"/>
    <s v="No"/>
    <s v="FV&lt;$10K"/>
    <s v="N/A"/>
    <s v="No, &lt; $20K Lien"/>
    <s v="No, Lien &lt; $20K"/>
    <s v="N/A"/>
    <s v="No"/>
    <s v="No"/>
    <n v="1"/>
    <s v="No"/>
    <n v="107046"/>
    <n v="1"/>
    <n v="107046"/>
    <m/>
    <n v="0"/>
    <n v="0"/>
    <s v=""/>
    <e v="#N/A"/>
    <n v="107046"/>
    <s v="No"/>
    <s v="S"/>
    <s v="No"/>
    <s v="Yes"/>
    <n v="0.67"/>
    <n v="71720.820000000007"/>
    <n v="3495"/>
    <n v="68225.820000000007"/>
    <n v="3.264951516170618E-2"/>
    <m/>
    <s v="No"/>
    <m/>
    <m/>
    <m/>
    <x v="0"/>
    <n v="57"/>
    <n v="699"/>
    <s v="Ok"/>
    <n v="0"/>
    <n v="0"/>
  </r>
  <r>
    <n v="58"/>
    <s v="Nassau"/>
    <s v="08-1S-23-1830-0015-0000"/>
    <n v="1613.34"/>
    <n v="2017"/>
    <n v="1613.34"/>
    <n v="1613.34"/>
    <n v="0"/>
    <n v="11837"/>
    <s v="BRYCEVILLE"/>
    <s v="Florida"/>
    <n v="32009"/>
    <s v="11837 CR 121"/>
    <s v="BRYCEVILLE FL 32009"/>
    <n v="-82.018349964981894"/>
    <n v="30.429083377233201"/>
    <s v="HUBBARD SHARON"/>
    <n v="2"/>
    <s v="MOBILE HOMES"/>
    <n v="1006"/>
    <s v="Mobile home"/>
    <n v="2017"/>
    <n v="96585"/>
    <n v="2017"/>
    <n v="96585"/>
    <n v="1462.17"/>
    <n v="0.90629997396704987"/>
    <m/>
    <s v="No"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11837 CR 121"/>
    <s v="Bryceville"/>
    <s v="Florida"/>
    <n v="32009"/>
    <s v="11837 CR 121 BRYCEVILLE FL 32009"/>
    <s v=""/>
    <s v="Pass"/>
    <s v="No"/>
    <s v="FV&lt;$10K"/>
    <s v="N/A"/>
    <s v="No, &lt; $20K Lien"/>
    <s v="No, Lien &lt; $20K"/>
    <s v="N/A"/>
    <s v="No"/>
    <s v="No"/>
    <n v="0"/>
    <s v="No"/>
    <n v="96585"/>
    <n v="1"/>
    <n v="96585"/>
    <m/>
    <n v="0"/>
    <n v="0"/>
    <s v=""/>
    <e v="#N/A"/>
    <n v="96585"/>
    <s v="No"/>
    <s v="R"/>
    <s v="No"/>
    <s v="No"/>
    <n v="0.35"/>
    <n v="33804.75"/>
    <n v="6453.36"/>
    <n v="27351.39"/>
    <n v="6.6815343997515139E-2"/>
    <m/>
    <s v="No"/>
    <m/>
    <m/>
    <m/>
    <x v="0"/>
    <n v="58"/>
    <n v="1613.34"/>
    <s v="Ok"/>
    <n v="0"/>
    <n v="0"/>
  </r>
  <r>
    <n v="59"/>
    <s v="Nassau"/>
    <s v="08-1S-23-1830-0017-0000"/>
    <n v="505.05"/>
    <n v="2017"/>
    <n v="505.05"/>
    <n v="505.05"/>
    <n v="0"/>
    <n v="11761"/>
    <s v="BRYCEVILLE"/>
    <s v="Florida"/>
    <n v="32009"/>
    <s v="11761 CR 121"/>
    <s v="BRYCEVILLE FL 32009"/>
    <n v="-82.018966068002399"/>
    <n v="30.428331750381702"/>
    <s v="COMBS CATHERINE &amp; SLAY WILLIAM RAY (JT/RS)"/>
    <n v="1"/>
    <s v="SINGLE FAMILY"/>
    <n v="1001"/>
    <s v="Single Family Residential"/>
    <n v="2017"/>
    <n v="58930"/>
    <n v="2017"/>
    <n v="70324"/>
    <n v="437.4"/>
    <n v="0.86605286605286602"/>
    <s v="No"/>
    <m/>
    <m/>
    <s v="No"/>
    <s v="No"/>
    <s v="No"/>
    <s v="No"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n v="0"/>
    <n v="1"/>
    <s v="Yes"/>
    <s v="No"/>
    <s v="No"/>
    <s v="Without Environmental Issues"/>
    <s v="No"/>
    <s v="None"/>
    <s v="11761 CR 121"/>
    <s v="Bryceville"/>
    <s v="Florida"/>
    <n v="32009"/>
    <s v="11761 CR 121 BRYCEVILLE FL 32009"/>
    <s v=""/>
    <s v="Pass"/>
    <s v="No"/>
    <s v="FV&lt;$10K"/>
    <s v="N/A"/>
    <s v="No, &lt; $20K Lien"/>
    <s v="No, Lien &lt; $20K"/>
    <s v="N/A"/>
    <s v="No"/>
    <s v="No"/>
    <n v="1"/>
    <s v="No"/>
    <n v="58930"/>
    <n v="1"/>
    <n v="58930"/>
    <m/>
    <n v="0"/>
    <n v="0"/>
    <s v=""/>
    <e v="#N/A"/>
    <n v="58930"/>
    <s v="No"/>
    <s v="S"/>
    <s v="No"/>
    <s v="Yes"/>
    <n v="0.67"/>
    <n v="39483.100000000006"/>
    <n v="2525.25"/>
    <n v="36957.850000000006"/>
    <n v="4.2851688443916514E-2"/>
    <m/>
    <s v="No"/>
    <m/>
    <m/>
    <m/>
    <x v="0"/>
    <n v="59"/>
    <n v="505.05"/>
    <s v="Ok"/>
    <n v="0"/>
    <n v="0"/>
  </r>
  <r>
    <n v="60"/>
    <s v="Nassau"/>
    <s v="08-1S-23-1830-0028-0000"/>
    <n v="794.09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46546"/>
    <e v="#N/A"/>
    <e v="#N/A"/>
    <e v="#N/A"/>
    <n v="0"/>
    <s v="No"/>
    <m/>
    <m/>
    <m/>
    <m/>
    <s v="No"/>
    <s v="No"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1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1"/>
    <s v="No"/>
    <n v="46546"/>
    <n v="1"/>
    <n v="46546"/>
    <m/>
    <e v="#N/A"/>
    <e v="#N/A"/>
    <s v=""/>
    <e v="#N/A"/>
    <n v="46546"/>
    <s v="No"/>
    <s v="R"/>
    <s v="No"/>
    <s v="No"/>
    <n v="0.35"/>
    <n v="16291.099999999999"/>
    <e v="#N/A"/>
    <e v="#N/A"/>
    <e v="#N/A"/>
    <m/>
    <e v="#N/A"/>
    <m/>
    <m/>
    <m/>
    <x v="5"/>
    <n v="60"/>
    <n v="794.09"/>
    <e v="#N/A"/>
    <e v="#N/A"/>
    <e v="#N/A"/>
  </r>
  <r>
    <n v="61"/>
    <s v="Nassau"/>
    <s v="08-1S-23-1830-0038-0000"/>
    <n v="499.97"/>
    <n v="2017"/>
    <n v="499.97"/>
    <n v="499.97"/>
    <n v="0"/>
    <n v="11003"/>
    <s v="BRYCEVILLE"/>
    <s v="Florida"/>
    <n v="32009"/>
    <s v="11003 CR 121"/>
    <s v="BRYCEVILLE FL 32009"/>
    <n v="-82.024767135473795"/>
    <n v="30.419066091247899"/>
    <s v="KEITH THOMAS"/>
    <n v="2"/>
    <s v="MOBILE HOMES"/>
    <n v="1006"/>
    <s v="Mobile home"/>
    <n v="2017"/>
    <n v="58219"/>
    <n v="2017"/>
    <n v="67589"/>
    <n v="432.71"/>
    <n v="0.86547192831569886"/>
    <m/>
    <m/>
    <m/>
    <m/>
    <m/>
    <m/>
    <m/>
    <n v="0"/>
    <n v="0"/>
    <n v="0"/>
    <n v="0"/>
    <n v="0"/>
    <n v="0"/>
    <n v="0"/>
    <s v="No"/>
    <s v="No"/>
    <s v="No"/>
    <n v="0"/>
    <n v="0"/>
    <n v="93800"/>
    <n v="0"/>
    <n v="0"/>
    <n v="0"/>
    <s v="Potential Low Risk"/>
    <s v="High"/>
    <n v="0"/>
    <s v="Yes"/>
    <n v="0"/>
    <s v="No"/>
    <s v="Without Environmental Issues"/>
    <s v="No"/>
    <s v="None"/>
    <s v="11003 CR 121"/>
    <s v="Bryceville"/>
    <s v="Florida"/>
    <n v="32009"/>
    <s v="11003 CR 121 BRYCEVILLE FL 32009"/>
    <s v="L"/>
    <s v="Pass"/>
    <s v="No"/>
    <s v="FV&lt;$10K"/>
    <s v="N/A"/>
    <s v="No, &lt; $20K Lien"/>
    <s v="No, Lien &lt; $20K"/>
    <s v="N/A"/>
    <s v="No"/>
    <s v="No"/>
    <n v="0"/>
    <s v="No"/>
    <n v="58219"/>
    <n v="1"/>
    <n v="58219"/>
    <m/>
    <n v="0"/>
    <n v="0"/>
    <s v=""/>
    <e v="#N/A"/>
    <n v="58219"/>
    <s v="No"/>
    <s v="R"/>
    <s v="No"/>
    <s v="Yes"/>
    <n v="0.67"/>
    <n v="39006.730000000003"/>
    <n v="1999.88"/>
    <n v="37006.850000000006"/>
    <n v="3.4350985073601403E-2"/>
    <m/>
    <s v="No"/>
    <m/>
    <m/>
    <m/>
    <x v="0"/>
    <n v="61"/>
    <n v="499.97"/>
    <s v="Ok"/>
    <n v="0"/>
    <n v="0"/>
  </r>
  <r>
    <n v="62"/>
    <s v="Nassau"/>
    <s v="08-1S-23-1830-0039-0000"/>
    <n v="961.47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56770"/>
    <e v="#N/A"/>
    <e v="#N/A"/>
    <e v="#N/A"/>
    <n v="0"/>
    <m/>
    <m/>
    <m/>
    <m/>
    <s v="No"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56770"/>
    <n v="1"/>
    <n v="56770"/>
    <m/>
    <e v="#N/A"/>
    <e v="#N/A"/>
    <s v=""/>
    <e v="#N/A"/>
    <n v="56770"/>
    <s v="No"/>
    <s v="R"/>
    <s v="No"/>
    <s v="No"/>
    <n v="0.35"/>
    <n v="19869.5"/>
    <e v="#N/A"/>
    <e v="#N/A"/>
    <e v="#N/A"/>
    <m/>
    <e v="#N/A"/>
    <m/>
    <m/>
    <m/>
    <x v="5"/>
    <n v="62"/>
    <n v="961.47"/>
    <e v="#N/A"/>
    <e v="#N/A"/>
    <e v="#N/A"/>
  </r>
  <r>
    <n v="63"/>
    <s v="Nassau"/>
    <s v="08-1S-23-1830-0055-0000"/>
    <n v="292.33"/>
    <n v="2017"/>
    <n v="292.33"/>
    <n v="292.33"/>
    <n v="0"/>
    <m/>
    <s v="BRYCEVILLE"/>
    <s v="Florida"/>
    <n v="32009"/>
    <s v="CR 119"/>
    <s v="BRYCEVILLE FL 32009"/>
    <n v="-82.027018239063096"/>
    <n v="30.411434729266102"/>
    <s v="VAUGHN WEYMAN E &amp; THERESA A"/>
    <n v="0"/>
    <s v="VACANT RESIDENTIAL"/>
    <n v="8001"/>
    <s v="Residential-Vacant Land"/>
    <n v="2017"/>
    <n v="15900"/>
    <n v="2017"/>
    <n v="15900"/>
    <n v="240.71"/>
    <n v="0.82341873909622698"/>
    <s v="No"/>
    <m/>
    <s v="No"/>
    <m/>
    <m/>
    <m/>
    <s v="No"/>
    <s v="I"/>
    <s v="I"/>
    <s v="I"/>
    <n v="0"/>
    <n v="0"/>
    <n v="0"/>
    <n v="0"/>
    <s v="No"/>
    <s v="No"/>
    <s v="No"/>
    <n v="0"/>
    <n v="0"/>
    <n v="0"/>
    <n v="0"/>
    <n v="0"/>
    <n v="0"/>
    <s v="Potential Low Risk"/>
    <n v="0"/>
    <n v="1"/>
    <s v="No"/>
    <s v="No"/>
    <s v="No"/>
    <s v="Without Environmental Issues"/>
    <s v="No"/>
    <s v="None"/>
    <s v="CR 119"/>
    <s v="Bryceville"/>
    <s v="Florida"/>
    <n v="32009"/>
    <s v="CR 119 BRYCEVILLE FL 32009"/>
    <s v=""/>
    <s v="Pass"/>
    <s v="No"/>
    <s v="FV&lt;$10K"/>
    <s v="N/A"/>
    <s v="No, &lt; $20K Lien"/>
    <s v="No, Lien &lt; $20K"/>
    <s v="N/A"/>
    <s v="No"/>
    <s v="No"/>
    <n v="1"/>
    <s v="No"/>
    <n v="15900"/>
    <n v="1"/>
    <n v="15900"/>
    <m/>
    <n v="0"/>
    <n v="0"/>
    <s v=""/>
    <e v="#N/A"/>
    <n v="15900"/>
    <s v="No"/>
    <s v="V"/>
    <s v="Yes"/>
    <s v="No"/>
    <n v="0"/>
    <n v="0"/>
    <n v="1461.6499999999999"/>
    <n v="-1461.6499999999999"/>
    <n v="9.1927672955974829E-2"/>
    <m/>
    <s v="No"/>
    <m/>
    <m/>
    <m/>
    <x v="4"/>
    <n v="63"/>
    <n v="292.33"/>
    <s v="Ok"/>
    <n v="0"/>
    <n v="0"/>
  </r>
  <r>
    <n v="64"/>
    <s v="Nassau"/>
    <s v="08-1S-23-1830-0056-0000"/>
    <n v="338.5"/>
    <n v="2017"/>
    <n v="338.5"/>
    <n v="338.5"/>
    <n v="0"/>
    <m/>
    <s v="BRYCEVILLE"/>
    <s v="Florida"/>
    <n v="32009"/>
    <s v="CR 119"/>
    <s v="BRYCEVILLE FL 32009"/>
    <n v="-82.026530932728704"/>
    <n v="30.4110923220295"/>
    <s v="VAUGHN WEYMAN E &amp; THERESA A"/>
    <n v="0"/>
    <s v="VACANT RESIDENTIAL"/>
    <n v="8001"/>
    <s v="Residential-Vacant Land"/>
    <n v="2017"/>
    <n v="14641"/>
    <n v="2017"/>
    <n v="24000"/>
    <n v="283.39999999999998"/>
    <n v="0.83722304283604132"/>
    <s v="No"/>
    <m/>
    <s v="No"/>
    <m/>
    <m/>
    <m/>
    <s v="No"/>
    <s v="I"/>
    <s v="I"/>
    <s v="I"/>
    <n v="0"/>
    <n v="0"/>
    <n v="0"/>
    <n v="0"/>
    <s v="No"/>
    <s v="No"/>
    <s v="No"/>
    <n v="0"/>
    <n v="0"/>
    <n v="0"/>
    <n v="0"/>
    <n v="0"/>
    <n v="0"/>
    <s v="Potential Low Risk"/>
    <n v="0"/>
    <n v="1"/>
    <s v="No"/>
    <s v="No"/>
    <s v="No"/>
    <s v="Without Environmental Issues"/>
    <s v="No"/>
    <s v="None"/>
    <s v="CR 119"/>
    <s v="Bryceville"/>
    <s v="Florida"/>
    <n v="32009"/>
    <s v="CR 119 BRYCEVILLE FL 32009"/>
    <s v=""/>
    <s v="Pass"/>
    <s v="No"/>
    <s v="FV&lt;$10K"/>
    <s v="N/A"/>
    <s v="No, &lt; $20K Lien"/>
    <s v="No, Lien &lt; $20K"/>
    <s v="N/A"/>
    <s v="No"/>
    <s v="No"/>
    <n v="1"/>
    <s v="No"/>
    <n v="14641"/>
    <n v="1"/>
    <n v="14641"/>
    <m/>
    <n v="0"/>
    <n v="0"/>
    <s v=""/>
    <e v="#N/A"/>
    <n v="14641"/>
    <s v="No"/>
    <s v="V"/>
    <s v="Yes"/>
    <s v="No"/>
    <n v="0"/>
    <n v="0"/>
    <n v="1692.5"/>
    <n v="-1692.5"/>
    <n v="0.11560002732053822"/>
    <m/>
    <s v="No"/>
    <m/>
    <m/>
    <m/>
    <x v="4"/>
    <n v="64"/>
    <n v="338.5"/>
    <s v="Ok"/>
    <n v="0"/>
    <n v="0"/>
  </r>
  <r>
    <n v="65"/>
    <s v="Nassau"/>
    <s v="08-1S-23-1830-0057-0000"/>
    <n v="338.5"/>
    <n v="2017"/>
    <n v="338.5"/>
    <n v="338.5"/>
    <n v="0"/>
    <m/>
    <s v="BRYCEVILLE"/>
    <s v="Florida"/>
    <n v="32009"/>
    <s v="CR 119"/>
    <s v="BRYCEVILLE FL 32009"/>
    <n v="-82.026168044635298"/>
    <n v="30.4108255983605"/>
    <s v="VAUGHN WEYMAN E &amp; THERESA A"/>
    <n v="0"/>
    <s v="VACANT RESIDENTIAL"/>
    <n v="8001"/>
    <s v="Residential-Vacant Land"/>
    <n v="2017"/>
    <n v="14641"/>
    <n v="2017"/>
    <n v="24000"/>
    <n v="283.39999999999998"/>
    <n v="0.83722304283604132"/>
    <s v="No"/>
    <m/>
    <m/>
    <s v="No"/>
    <m/>
    <m/>
    <s v="No"/>
    <s v="I"/>
    <s v="I"/>
    <s v="I"/>
    <n v="0"/>
    <n v="0"/>
    <n v="0"/>
    <n v="0"/>
    <s v="No"/>
    <s v="No"/>
    <s v="No"/>
    <n v="0"/>
    <n v="0"/>
    <n v="0"/>
    <n v="0"/>
    <n v="0"/>
    <n v="0"/>
    <s v="Potential Low Risk"/>
    <n v="0"/>
    <n v="1"/>
    <s v="No"/>
    <s v="No"/>
    <s v="No"/>
    <s v="Without Environmental Issues"/>
    <s v="No"/>
    <s v="None"/>
    <s v="CR 119"/>
    <s v="Bryceville"/>
    <s v="Florida"/>
    <n v="32009"/>
    <s v="CR 119 BRYCEVILLE FL 32009"/>
    <s v=""/>
    <s v="Pass"/>
    <s v="No"/>
    <s v="FV&lt;$10K"/>
    <s v="N/A"/>
    <s v="No, &lt; $20K Lien"/>
    <s v="No, Lien &lt; $20K"/>
    <s v="N/A"/>
    <s v="No"/>
    <s v="No"/>
    <n v="1"/>
    <s v="No"/>
    <n v="14641"/>
    <n v="1"/>
    <n v="14641"/>
    <m/>
    <n v="0"/>
    <n v="0"/>
    <s v=""/>
    <e v="#N/A"/>
    <n v="14641"/>
    <s v="No"/>
    <s v="V"/>
    <s v="Yes"/>
    <s v="No"/>
    <n v="0"/>
    <n v="0"/>
    <n v="1692.5"/>
    <n v="-1692.5"/>
    <n v="0.11560002732053822"/>
    <m/>
    <s v="No"/>
    <m/>
    <m/>
    <m/>
    <x v="4"/>
    <n v="65"/>
    <n v="338.5"/>
    <s v="Ok"/>
    <n v="0"/>
    <n v="0"/>
  </r>
  <r>
    <n v="66"/>
    <s v="Nassau"/>
    <s v="08-1S-23-1830-0058-0000"/>
    <n v="338.5"/>
    <n v="2017"/>
    <n v="338.5"/>
    <n v="338.5"/>
    <n v="0"/>
    <m/>
    <s v="BRYCEVILLE"/>
    <s v="Florida"/>
    <n v="32009"/>
    <s v="CR 119"/>
    <s v="BRYCEVILLE FL 32009"/>
    <n v="-82.025805162682104"/>
    <n v="30.4105588775715"/>
    <s v="VAUGHN WEYMAN E &amp; THERESA A"/>
    <n v="0"/>
    <s v="VACANT RESIDENTIAL"/>
    <n v="8001"/>
    <s v="Residential-Vacant Land"/>
    <n v="2017"/>
    <n v="14641"/>
    <n v="2017"/>
    <n v="24000"/>
    <n v="283.39999999999998"/>
    <n v="0.83722304283604132"/>
    <s v="No"/>
    <m/>
    <m/>
    <s v="No"/>
    <m/>
    <m/>
    <s v="No"/>
    <s v="I"/>
    <s v="I"/>
    <s v="I"/>
    <n v="0"/>
    <n v="0"/>
    <n v="0"/>
    <n v="0"/>
    <s v="No"/>
    <s v="No"/>
    <s v="No"/>
    <n v="0"/>
    <n v="0"/>
    <n v="0"/>
    <n v="0"/>
    <n v="0"/>
    <n v="0"/>
    <s v="Potential Low Risk"/>
    <n v="0"/>
    <n v="1"/>
    <s v="No"/>
    <s v="No"/>
    <s v="No"/>
    <s v="Without Environmental Issues"/>
    <s v="No"/>
    <s v="None"/>
    <s v="CR 119"/>
    <s v="Bryceville"/>
    <s v="Florida"/>
    <n v="32009"/>
    <s v="CR 119 BRYCEVILLE FL 32009"/>
    <s v=""/>
    <s v="Pass"/>
    <s v="No"/>
    <s v="FV&lt;$10K"/>
    <s v="N/A"/>
    <s v="No, &lt; $20K Lien"/>
    <s v="No, Lien &lt; $20K"/>
    <s v="N/A"/>
    <s v="No"/>
    <s v="No"/>
    <n v="1"/>
    <s v="No"/>
    <n v="14641"/>
    <n v="1"/>
    <n v="14641"/>
    <m/>
    <n v="0"/>
    <n v="0"/>
    <s v=""/>
    <e v="#N/A"/>
    <n v="14641"/>
    <s v="No"/>
    <s v="V"/>
    <s v="Yes"/>
    <s v="No"/>
    <n v="0"/>
    <n v="0"/>
    <n v="1692.5"/>
    <n v="-1692.5"/>
    <n v="0.11560002732053822"/>
    <m/>
    <s v="No"/>
    <m/>
    <m/>
    <m/>
    <x v="4"/>
    <n v="66"/>
    <n v="338.5"/>
    <s v="Ok"/>
    <n v="0"/>
    <n v="0"/>
  </r>
  <r>
    <n v="67"/>
    <s v="Nassau"/>
    <s v="08-1S-23-1830-0059-0000"/>
    <n v="338.5"/>
    <n v="2017"/>
    <n v="338.5"/>
    <n v="338.5"/>
    <n v="0"/>
    <m/>
    <s v="BRYCEVILLE"/>
    <s v="Florida"/>
    <n v="32009"/>
    <s v="CR 119"/>
    <s v="BRYCEVILLE FL 32009"/>
    <n v="-82.025442296769398"/>
    <n v="30.410292149000998"/>
    <s v="VAUGHN WEYMAN E &amp; THERESA A"/>
    <n v="0"/>
    <s v="VACANT RESIDENTIAL"/>
    <n v="8001"/>
    <s v="Residential-Vacant Land"/>
    <n v="2017"/>
    <n v="14641"/>
    <n v="2017"/>
    <n v="24000"/>
    <n v="283.39999999999998"/>
    <n v="0.83722304283604132"/>
    <s v="No"/>
    <m/>
    <s v="No"/>
    <s v="No"/>
    <m/>
    <m/>
    <s v="No"/>
    <s v="I"/>
    <s v="I"/>
    <s v="I"/>
    <s v="I"/>
    <n v="0"/>
    <n v="0"/>
    <n v="0"/>
    <s v="No"/>
    <s v="No"/>
    <s v="No"/>
    <n v="0"/>
    <n v="0"/>
    <n v="0"/>
    <n v="0"/>
    <n v="0"/>
    <n v="0"/>
    <s v="Potential Low Risk"/>
    <n v="0"/>
    <n v="1"/>
    <s v="No"/>
    <s v="No"/>
    <s v="No"/>
    <s v="Without Environmental Issues"/>
    <s v="No"/>
    <s v="None"/>
    <s v="CR 119"/>
    <s v="Bryceville"/>
    <s v="Florida"/>
    <n v="32009"/>
    <s v="CR 119 BRYCEVILLE FL 32009"/>
    <s v=""/>
    <s v="Pass"/>
    <s v="No"/>
    <s v="FV&lt;$10K"/>
    <s v="N/A"/>
    <s v="No, &lt; $20K Lien"/>
    <s v="No, Lien &lt; $20K"/>
    <s v="N/A"/>
    <s v="No"/>
    <s v="No"/>
    <n v="1"/>
    <s v="No"/>
    <n v="14641"/>
    <n v="1"/>
    <n v="14641"/>
    <m/>
    <n v="0"/>
    <n v="0"/>
    <s v=""/>
    <e v="#N/A"/>
    <n v="14641"/>
    <s v="No"/>
    <s v="V"/>
    <s v="Yes"/>
    <s v="No"/>
    <n v="0"/>
    <n v="0"/>
    <n v="1692.5"/>
    <n v="-1692.5"/>
    <n v="0.11560002732053822"/>
    <m/>
    <s v="No"/>
    <m/>
    <m/>
    <m/>
    <x v="4"/>
    <n v="67"/>
    <n v="338.5"/>
    <s v="Ok"/>
    <n v="0"/>
    <n v="0"/>
  </r>
  <r>
    <n v="68"/>
    <s v="Nassau"/>
    <s v="08-1S-23-1830-0060-0000"/>
    <n v="228.47"/>
    <n v="2017"/>
    <n v="228.47"/>
    <n v="228.47"/>
    <n v="0"/>
    <m/>
    <s v="BRYCEVILLE"/>
    <s v="Florida"/>
    <n v="32009"/>
    <s v="CR 119"/>
    <s v="BRYCEVILLE FL 32009"/>
    <n v="-82.025079410887997"/>
    <n v="30.410025433169"/>
    <s v="VAUGHN WEYMAN E &amp; THERESA A"/>
    <n v="0"/>
    <s v="VACANT RESIDENTIAL"/>
    <n v="8001"/>
    <s v="Residential-Vacant Land"/>
    <n v="2017"/>
    <n v="12000"/>
    <n v="2017"/>
    <n v="12000"/>
    <n v="181.66"/>
    <n v="0.79511533242876531"/>
    <s v="No"/>
    <m/>
    <s v="No"/>
    <s v="No"/>
    <m/>
    <m/>
    <s v="No"/>
    <s v="I"/>
    <s v="I"/>
    <s v="I"/>
    <s v="I"/>
    <n v="0"/>
    <n v="0"/>
    <n v="0"/>
    <s v="No"/>
    <s v="No"/>
    <s v="No"/>
    <n v="0"/>
    <n v="0"/>
    <n v="0"/>
    <n v="0"/>
    <n v="0"/>
    <n v="0"/>
    <s v="Potential Low Risk"/>
    <n v="0"/>
    <n v="1"/>
    <s v="No"/>
    <s v="No"/>
    <s v="No"/>
    <s v="Without Environmental Issues"/>
    <s v="No"/>
    <s v="None"/>
    <s v="CR 119"/>
    <s v="Bryceville"/>
    <s v="Florida"/>
    <n v="32009"/>
    <s v="CR 119 BRYCEVILLE FL 32009"/>
    <s v=""/>
    <s v="Pass"/>
    <s v="No"/>
    <s v="FV&lt;$10K"/>
    <s v="N/A"/>
    <s v="No, &lt; $20K Lien"/>
    <s v="No, Lien &lt; $20K"/>
    <s v="N/A"/>
    <s v="No"/>
    <s v="No"/>
    <n v="1"/>
    <s v="No"/>
    <n v="12000"/>
    <n v="1"/>
    <n v="12000"/>
    <m/>
    <n v="0"/>
    <n v="0"/>
    <s v=""/>
    <e v="#N/A"/>
    <n v="12000"/>
    <s v="No"/>
    <s v="V"/>
    <s v="Yes"/>
    <s v="No"/>
    <n v="0"/>
    <n v="0"/>
    <n v="1142.3499999999999"/>
    <n v="-1142.3499999999999"/>
    <n v="9.5195833333333327E-2"/>
    <m/>
    <s v="No"/>
    <m/>
    <m/>
    <m/>
    <x v="4"/>
    <n v="68"/>
    <n v="228.47"/>
    <s v="Ok"/>
    <n v="0"/>
    <n v="0"/>
  </r>
  <r>
    <n v="69"/>
    <s v="Nassau"/>
    <s v="08-1S-23-1830-0066-0000"/>
    <n v="602.29999999999995"/>
    <n v="2017"/>
    <n v="602.29999999999995"/>
    <n v="602.29999999999995"/>
    <n v="0"/>
    <n v="1680"/>
    <s v="BRYCEVILLE"/>
    <s v="Florida"/>
    <n v="32009"/>
    <s v="1680 CR 119"/>
    <s v="BRYCEVILLE FL 32009"/>
    <n v="-82.022515136457201"/>
    <n v="30.4081405592195"/>
    <s v="WILSON GARY M &amp; PAMELA T"/>
    <n v="2"/>
    <s v="MOBILE HOMES"/>
    <n v="1006"/>
    <s v="Mobile home"/>
    <n v="2017"/>
    <n v="34833"/>
    <n v="2017"/>
    <n v="34833"/>
    <n v="527.32000000000005"/>
    <n v="0.87551054291881136"/>
    <s v="No"/>
    <m/>
    <m/>
    <m/>
    <m/>
    <m/>
    <m/>
    <s v="I"/>
    <s v="I"/>
    <n v="0"/>
    <n v="0"/>
    <n v="0"/>
    <n v="0"/>
    <n v="0"/>
    <s v="No"/>
    <s v="No"/>
    <s v="No"/>
    <n v="0"/>
    <n v="0"/>
    <n v="52637"/>
    <s v="UNKNOWN"/>
    <n v="0"/>
    <n v="0"/>
    <s v="Potential Low Risk"/>
    <n v="0"/>
    <n v="1"/>
    <s v="No"/>
    <s v="No"/>
    <s v="No"/>
    <s v="Without Environmental Issues"/>
    <s v="No"/>
    <s v="None"/>
    <s v="1680 CR 119"/>
    <s v="Bryceville"/>
    <s v="Florida"/>
    <n v="32009"/>
    <s v="1680 CR 119 BRYCEVILLE FL 32009"/>
    <s v="L"/>
    <s v="Pass"/>
    <s v="No"/>
    <s v="FV&lt;$10K"/>
    <s v="N/A"/>
    <s v="No, &lt; $20K Lien"/>
    <s v="No, Lien &lt; $20K"/>
    <s v="N/A"/>
    <s v="No"/>
    <s v="No"/>
    <n v="1"/>
    <s v="No"/>
    <n v="34833"/>
    <n v="1"/>
    <n v="34833"/>
    <m/>
    <n v="0"/>
    <n v="0"/>
    <s v=""/>
    <e v="#N/A"/>
    <n v="34833"/>
    <s v="No"/>
    <s v="R"/>
    <s v="No"/>
    <s v="No"/>
    <n v="0.35"/>
    <n v="12191.55"/>
    <n v="3011.5"/>
    <n v="9180.0499999999993"/>
    <n v="8.6455372778686881E-2"/>
    <m/>
    <s v="No"/>
    <m/>
    <m/>
    <m/>
    <x v="0"/>
    <n v="69"/>
    <n v="602.29999999999995"/>
    <s v="Ok"/>
    <n v="0"/>
    <n v="0"/>
  </r>
  <r>
    <n v="70"/>
    <s v="Nassau"/>
    <s v="08-1S-23-1830-0073-0000"/>
    <n v="538.1"/>
    <n v="2017"/>
    <n v="538.1"/>
    <n v="538.1"/>
    <n v="0"/>
    <n v="2250"/>
    <s v="BRYCEVILLE"/>
    <s v="Florida"/>
    <n v="32009"/>
    <s v="2250 CR 119"/>
    <s v="BRYCEVILLE FL 32009"/>
    <n v="-82.014498065244595"/>
    <n v="30.4041760515018"/>
    <s v="MEEKS WALTER C JR EST"/>
    <n v="2"/>
    <s v="MOBILE HOMES"/>
    <n v="1006"/>
    <s v="Mobile home"/>
    <n v="2017"/>
    <n v="63561"/>
    <n v="2017"/>
    <n v="74504"/>
    <n v="467.96"/>
    <n v="0.86965248095149594"/>
    <s v="No"/>
    <m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n v="0"/>
    <n v="1"/>
    <s v="Yes"/>
    <s v="No"/>
    <s v="No"/>
    <s v="Without Environmental Issues"/>
    <s v="No"/>
    <s v="None"/>
    <s v="2250 CR 119"/>
    <s v="Bryceville"/>
    <s v="Florida"/>
    <n v="32009"/>
    <s v="2250 CR 119 BRYCEVILLE FL 32009"/>
    <s v=""/>
    <s v="Pass"/>
    <s v="No"/>
    <s v="FV&lt;$10K"/>
    <s v="N/A"/>
    <s v="No, &lt; $20K Lien"/>
    <s v="No, Lien &lt; $20K"/>
    <s v="N/A"/>
    <s v="No"/>
    <s v="No"/>
    <n v="1"/>
    <s v="No"/>
    <n v="63561"/>
    <n v="1"/>
    <n v="63561"/>
    <m/>
    <n v="0"/>
    <n v="0"/>
    <s v=""/>
    <e v="#N/A"/>
    <n v="63561"/>
    <s v="No"/>
    <s v="R"/>
    <s v="No"/>
    <s v="Yes"/>
    <n v="0.67"/>
    <n v="42585.87"/>
    <n v="2690.5"/>
    <n v="39895.370000000003"/>
    <n v="4.2329415836755244E-2"/>
    <m/>
    <s v="No"/>
    <m/>
    <m/>
    <m/>
    <x v="0"/>
    <n v="70"/>
    <n v="538.1"/>
    <s v="Ok"/>
    <n v="0"/>
    <n v="0"/>
  </r>
  <r>
    <n v="71"/>
    <s v="Nassau"/>
    <s v="08-1S-23-1830-0074-0000"/>
    <n v="952.48"/>
    <n v="2017"/>
    <n v="952.48"/>
    <n v="952.48"/>
    <n v="0"/>
    <n v="2286"/>
    <s v="BRYCEVILLE"/>
    <s v="Florida"/>
    <n v="32009"/>
    <s v="2286 CR 119"/>
    <s v="BRYCEVILLE FL 32009"/>
    <n v="-82.014262045337105"/>
    <n v="30.403687199384599"/>
    <s v="SISLEY JASON WILLIAM"/>
    <n v="1"/>
    <s v="SINGLE FAMILY"/>
    <n v="1001"/>
    <s v="Single Family Residential"/>
    <n v="2017"/>
    <n v="95325"/>
    <n v="2017"/>
    <n v="105501"/>
    <n v="851.12"/>
    <n v="0.89358306736099447"/>
    <s v="No"/>
    <s v="No"/>
    <m/>
    <s v="No"/>
    <m/>
    <m/>
    <m/>
    <s v="I"/>
    <s v="I"/>
    <s v="I"/>
    <s v="I"/>
    <s v="I"/>
    <n v="0"/>
    <n v="0"/>
    <s v="No"/>
    <s v="No"/>
    <s v="No"/>
    <n v="0"/>
    <n v="0"/>
    <n v="0"/>
    <n v="0"/>
    <n v="0"/>
    <n v="0"/>
    <s v="Potential Low Risk"/>
    <s v="Minimal"/>
    <n v="1"/>
    <s v="Yes"/>
    <s v="No"/>
    <s v="No"/>
    <s v="Without Environmental Issues"/>
    <s v="No"/>
    <s v="None"/>
    <s v="2286 CR 119"/>
    <s v="Bryceville"/>
    <s v="Florida"/>
    <n v="32009"/>
    <s v="2286 CR 119 BRYCEVILLE FL 32009"/>
    <s v=""/>
    <s v="Pass"/>
    <s v="No"/>
    <s v="FV&lt;$10K"/>
    <s v="N/A"/>
    <s v="No, &lt; $20K Lien"/>
    <s v="No, Lien &lt; $20K"/>
    <s v="N/A"/>
    <s v="No"/>
    <s v="No"/>
    <n v="1"/>
    <s v="No"/>
    <n v="95325"/>
    <n v="1"/>
    <n v="95325"/>
    <m/>
    <n v="0"/>
    <n v="0"/>
    <s v=""/>
    <e v="#N/A"/>
    <n v="95325"/>
    <s v="No"/>
    <s v="S"/>
    <s v="No"/>
    <s v="Yes"/>
    <n v="0.67"/>
    <n v="63867.750000000007"/>
    <n v="4762.3999999999996"/>
    <n v="59105.350000000006"/>
    <n v="4.9959611854183052E-2"/>
    <m/>
    <s v="No"/>
    <m/>
    <m/>
    <m/>
    <x v="0"/>
    <n v="71"/>
    <n v="952.48"/>
    <s v="Ok"/>
    <n v="0"/>
    <n v="0"/>
  </r>
  <r>
    <n v="72"/>
    <s v="Nassau"/>
    <s v="08-1S-23-1830-0094-0000"/>
    <n v="424.95"/>
    <n v="2017"/>
    <n v="424.95"/>
    <n v="424.95"/>
    <n v="0"/>
    <n v="1719"/>
    <s v="BRYCEVILLE"/>
    <s v="Florida"/>
    <n v="32009"/>
    <s v="1719 CR 119"/>
    <s v="BRYCEVILLE FL 32009"/>
    <n v="-82.023551396429994"/>
    <n v="30.4064438256313"/>
    <s v="GILBERT ALICE FAYE"/>
    <n v="0"/>
    <s v="VACANT RESIDENTIAL"/>
    <n v="8001"/>
    <s v="Residential-Vacant Land"/>
    <n v="2017"/>
    <n v="24000"/>
    <n v="2017"/>
    <n v="24000"/>
    <n v="363.34"/>
    <n v="0.85501823743969874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1719 CR 119"/>
    <s v="Bryceville"/>
    <s v="Florida"/>
    <n v="32009"/>
    <s v="1719 CR 119 BRYCEVILLE FL 32009"/>
    <s v=""/>
    <s v="Pass"/>
    <s v="No"/>
    <s v="FV&lt;$10K"/>
    <s v="N/A"/>
    <s v="No, &lt; $20K Lien"/>
    <s v="No, Lien &lt; $20K"/>
    <s v="N/A"/>
    <s v="No"/>
    <s v="No"/>
    <n v="0"/>
    <s v="No"/>
    <n v="24000"/>
    <n v="1"/>
    <n v="24000"/>
    <m/>
    <n v="0"/>
    <n v="0"/>
    <s v=""/>
    <e v="#N/A"/>
    <n v="24000"/>
    <s v="No"/>
    <s v="V"/>
    <s v="Yes"/>
    <s v="No"/>
    <n v="0"/>
    <n v="0"/>
    <n v="1699.8"/>
    <n v="-1699.8"/>
    <n v="7.0824999999999999E-2"/>
    <m/>
    <s v="No"/>
    <m/>
    <m/>
    <m/>
    <x v="4"/>
    <n v="72"/>
    <n v="424.95"/>
    <s v="Ok"/>
    <n v="0"/>
    <n v="0"/>
  </r>
  <r>
    <n v="73"/>
    <s v="Nassau"/>
    <s v="08-1S-23-1830-0097-0000"/>
    <n v="574.27"/>
    <n v="2017"/>
    <n v="574.27"/>
    <n v="574.27"/>
    <n v="0"/>
    <n v="1647"/>
    <s v="BRYCEVILLE"/>
    <s v="Florida"/>
    <n v="32009"/>
    <s v="1647 CR 119"/>
    <s v="BRYCEVILLE FL 32009"/>
    <n v="-82.024882020658296"/>
    <n v="30.407421207594599"/>
    <s v="THOMAS RALPH M &amp; BEVERLY J"/>
    <n v="2"/>
    <s v="MOBILE HOMES"/>
    <n v="1006"/>
    <s v="Mobile home"/>
    <n v="2017"/>
    <n v="68632"/>
    <n v="2017"/>
    <n v="82656"/>
    <n v="501.41"/>
    <n v="0.87312588155397297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2"/>
    <s v="Yes"/>
    <s v="No"/>
    <s v="No"/>
    <s v="Without Environmental Issues"/>
    <s v="No"/>
    <s v="None"/>
    <s v="1647 CR 119"/>
    <s v="Bryceville"/>
    <s v="Florida"/>
    <n v="32009"/>
    <s v="1647 CR 119 BRYCEVILLE FL 32009"/>
    <s v=""/>
    <s v="Pass"/>
    <s v="No"/>
    <s v="FV&lt;$10K"/>
    <s v="N/A"/>
    <s v="No, &lt; $20K Lien"/>
    <s v="No, Lien &lt; $20K"/>
    <s v="N/A"/>
    <s v="No"/>
    <s v="No"/>
    <n v="2"/>
    <s v="Yes"/>
    <n v="68632"/>
    <n v="1"/>
    <n v="68632"/>
    <m/>
    <n v="0"/>
    <n v="0"/>
    <s v=""/>
    <e v="#N/A"/>
    <n v="68632"/>
    <s v="No"/>
    <s v="R"/>
    <s v="No"/>
    <s v="Yes"/>
    <n v="0.67"/>
    <n v="45983.44"/>
    <n v="3445.62"/>
    <n v="42537.82"/>
    <n v="5.0204277887865717E-2"/>
    <m/>
    <s v="No"/>
    <m/>
    <m/>
    <m/>
    <x v="3"/>
    <n v="73"/>
    <n v="574.27"/>
    <s v="Ok"/>
    <n v="0"/>
    <n v="0"/>
  </r>
  <r>
    <n v="74"/>
    <s v="Nassau"/>
    <s v="08-1S-23-1830-0113-0000"/>
    <n v="1197.47"/>
    <n v="2017"/>
    <n v="1197.47"/>
    <n v="1197.47"/>
    <n v="0"/>
    <n v="10033"/>
    <s v="BRYCEVILLE"/>
    <s v="Florida"/>
    <n v="32009"/>
    <s v="10033 CR 121"/>
    <s v="BRYCEVILLE FL 32009"/>
    <n v="-82.030457240725994"/>
    <n v="30.405577094542"/>
    <s v="BARNCORD PATRICIA"/>
    <n v="2"/>
    <s v="MOBILE HOMES"/>
    <n v="1006"/>
    <s v="Mobile home"/>
    <n v="2017"/>
    <n v="71184"/>
    <n v="2017"/>
    <n v="71184"/>
    <n v="1077.6400000000001"/>
    <n v="0.89993068719884428"/>
    <s v="No"/>
    <m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n v="0"/>
    <n v="1"/>
    <s v="No"/>
    <s v="No"/>
    <s v="No"/>
    <s v="Without Environmental Issues"/>
    <s v="No"/>
    <s v="None"/>
    <s v="10033 CR 121"/>
    <s v="Bryceville"/>
    <s v="Florida"/>
    <n v="32009"/>
    <s v="10033 CR 121 BRYCEVILLE FL 32009"/>
    <s v=""/>
    <s v="Pass"/>
    <s v="No"/>
    <s v="FV&lt;$10K"/>
    <s v="N/A"/>
    <s v="No, &lt; $20K Lien"/>
    <s v="No, Lien &lt; $20K"/>
    <s v="N/A"/>
    <s v="No"/>
    <s v="No"/>
    <n v="1"/>
    <s v="No"/>
    <n v="71184"/>
    <n v="1"/>
    <n v="71184"/>
    <m/>
    <n v="0"/>
    <n v="0"/>
    <s v=""/>
    <e v="#N/A"/>
    <n v="71184"/>
    <s v="No"/>
    <s v="R"/>
    <s v="No"/>
    <s v="No"/>
    <n v="0.35"/>
    <n v="24914.399999999998"/>
    <n v="5987.35"/>
    <n v="18927.049999999996"/>
    <n v="8.4110895706900432E-2"/>
    <m/>
    <s v="No"/>
    <m/>
    <m/>
    <m/>
    <x v="0"/>
    <n v="74"/>
    <n v="1197.47"/>
    <s v="Ok"/>
    <n v="0"/>
    <n v="0"/>
  </r>
  <r>
    <n v="75"/>
    <s v="Nassau"/>
    <s v="17-1S-23-0000-0003-0000"/>
    <n v="1842.77"/>
    <n v="2017"/>
    <n v="1842.77"/>
    <n v="1842.77"/>
    <n v="0"/>
    <n v="9823"/>
    <s v="BRYCEVILLE"/>
    <s v="Florida"/>
    <n v="32009"/>
    <s v="9823 SIERRA GATEWAY"/>
    <s v="BRYCEVILLE FL 32009"/>
    <n v="-82.031102530398002"/>
    <n v="30.415788677143698"/>
    <s v="WIGHTMAN MARK"/>
    <n v="50"/>
    <s v="IMPROVED AGRICULTURAL"/>
    <n v="7000"/>
    <s v="Agricultural / Rural (General)"/>
    <n v="2017"/>
    <n v="110597"/>
    <n v="2017"/>
    <n v="257062"/>
    <n v="1674.31"/>
    <n v="0.90858327409280593"/>
    <m/>
    <m/>
    <m/>
    <m/>
    <m/>
    <s v="No"/>
    <m/>
    <s v="I"/>
    <n v="0"/>
    <n v="0"/>
    <n v="0"/>
    <n v="0"/>
    <n v="0"/>
    <n v="0"/>
    <s v="No"/>
    <s v="No"/>
    <s v="No"/>
    <n v="0"/>
    <n v="0"/>
    <n v="60000"/>
    <s v="SELLER TAKE-BACK"/>
    <n v="0"/>
    <n v="0"/>
    <s v="Potential Low Risk"/>
    <n v="0"/>
    <n v="0"/>
    <s v="No"/>
    <s v="No"/>
    <s v="No"/>
    <s v="Without Environmental Issues"/>
    <s v="No"/>
    <s v="None"/>
    <s v="9823 SIERRA GATEWAY"/>
    <s v="Bryceville"/>
    <s v="Florida"/>
    <n v="32009"/>
    <s v="9823 SIERRA GATEWAY BRYCEVILLE FL 32009"/>
    <s v="L"/>
    <s v="Pass"/>
    <s v="No"/>
    <s v="FV&lt;$10K"/>
    <s v="N/A"/>
    <s v="No, &lt; $20K Lien"/>
    <s v="No, Lien &lt; $20K"/>
    <s v="N/A"/>
    <s v="No"/>
    <s v="No"/>
    <n v="0"/>
    <s v="No"/>
    <n v="110597"/>
    <n v="1"/>
    <n v="110597"/>
    <m/>
    <n v="0"/>
    <n v="0"/>
    <s v=""/>
    <e v="#N/A"/>
    <n v="110597"/>
    <s v="No"/>
    <s v="V"/>
    <s v="Yes"/>
    <s v="No"/>
    <n v="0"/>
    <n v="0"/>
    <n v="7371.08"/>
    <n v="-7371.08"/>
    <n v="6.6648100762226825E-2"/>
    <m/>
    <s v="No"/>
    <m/>
    <m/>
    <m/>
    <x v="1"/>
    <n v="75"/>
    <n v="1842.77"/>
    <s v="Ok"/>
    <n v="0"/>
    <n v="0"/>
  </r>
  <r>
    <n v="76"/>
    <s v="Nassau"/>
    <s v="17-1S-23-0000-0003-0030"/>
    <n v="3120.6"/>
    <n v="2017"/>
    <n v="3120.6"/>
    <n v="3120.6"/>
    <n v="0"/>
    <n v="1032"/>
    <s v="BRYCEVILLE"/>
    <s v="Florida"/>
    <n v="32009"/>
    <s v="1032 SIERRA WOODS RD"/>
    <s v="BRYCEVILLE FL 32009"/>
    <n v="-82.031736668025303"/>
    <n v="30.4134671778009"/>
    <s v="BRANNAN RONNIE"/>
    <n v="1"/>
    <s v="SINGLE FAMILY"/>
    <n v="1001"/>
    <s v="Single Family Residential"/>
    <n v="2017"/>
    <n v="188643"/>
    <n v="2017"/>
    <n v="188643"/>
    <n v="2855.84"/>
    <n v="0.91515734153688399"/>
    <s v="No"/>
    <m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1032 SIERRA WOODS RD"/>
    <s v="Bryceville"/>
    <s v="Florida"/>
    <n v="32009"/>
    <s v="1032 SIERRA WOODS RD BRYCEVILLE FL 32009"/>
    <s v=""/>
    <s v="Pass"/>
    <s v="No"/>
    <s v="FV&lt;$10K"/>
    <s v="N/A"/>
    <s v="No, &lt; $20K Lien"/>
    <s v="No, Lien &lt; $20K"/>
    <s v="N/A"/>
    <s v="No"/>
    <s v="No"/>
    <n v="0"/>
    <s v="No"/>
    <n v="188643"/>
    <n v="1"/>
    <n v="188643"/>
    <m/>
    <n v="0"/>
    <n v="0"/>
    <s v=""/>
    <e v="#N/A"/>
    <n v="188643"/>
    <s v="No"/>
    <s v="S"/>
    <s v="No"/>
    <s v="No"/>
    <n v="0.35"/>
    <n v="66025.05"/>
    <n v="12482.4"/>
    <n v="53542.65"/>
    <n v="6.6169431147723473E-2"/>
    <m/>
    <s v="No"/>
    <m/>
    <m/>
    <m/>
    <x v="0"/>
    <n v="76"/>
    <n v="3120.6"/>
    <s v="Ok"/>
    <n v="0"/>
    <n v="0"/>
  </r>
  <r>
    <n v="77"/>
    <s v="Nassau"/>
    <s v="17-1S-23-0270-0004-0000"/>
    <n v="496.78"/>
    <n v="2017"/>
    <n v="496.78"/>
    <n v="496.78"/>
    <n v="0"/>
    <n v="1328"/>
    <s v="BRYCEVILLE"/>
    <s v="Florida"/>
    <n v="32009"/>
    <s v="1328 COUNTRYSIDE ACRES AVE"/>
    <s v="BRYCEVILLE FL 32009"/>
    <n v="-82.027488249915606"/>
    <n v="30.407343123027101"/>
    <s v="EDENFIELD CLAYTON A"/>
    <n v="2"/>
    <s v="MOBILE HOMES"/>
    <n v="1006"/>
    <s v="Mobile home"/>
    <n v="2017"/>
    <n v="57772"/>
    <n v="2017"/>
    <n v="72193"/>
    <n v="429.76"/>
    <n v="0.86509118724586342"/>
    <s v="No"/>
    <m/>
    <m/>
    <s v="No"/>
    <m/>
    <s v="No"/>
    <s v="No"/>
    <s v="I"/>
    <s v="I"/>
    <s v="I"/>
    <s v="I"/>
    <s v="I"/>
    <n v="0"/>
    <n v="0"/>
    <s v="No"/>
    <s v="No"/>
    <s v="No"/>
    <n v="0"/>
    <n v="0"/>
    <n v="0"/>
    <n v="0"/>
    <n v="0"/>
    <n v="0"/>
    <s v="Potential Low Risk"/>
    <n v="0"/>
    <n v="1"/>
    <s v="Yes"/>
    <s v="Yes"/>
    <s v="No"/>
    <s v="Without Environmental Issues"/>
    <s v="No"/>
    <s v="None"/>
    <s v="1328 COUNTRYSIDE ACRES AVE"/>
    <s v="Bryceville"/>
    <s v="Florida"/>
    <n v="32009"/>
    <s v="1328 COUNTRYSIDE ACRES AVE BRYCEVILLE FL 32009"/>
    <s v=""/>
    <s v="Pass"/>
    <s v="Yes"/>
    <s v="FV&lt;$10K"/>
    <s v="N/A"/>
    <s v="No, &lt; $20K Lien"/>
    <s v="No, Lien &lt; $20K"/>
    <s v="N/A"/>
    <s v="No"/>
    <s v="No"/>
    <n v="1"/>
    <s v="No"/>
    <n v="57772"/>
    <n v="1"/>
    <n v="57772"/>
    <m/>
    <n v="0"/>
    <n v="0"/>
    <s v=""/>
    <e v="#N/A"/>
    <n v="57772"/>
    <s v="No"/>
    <s v="R"/>
    <s v="No"/>
    <s v="Yes"/>
    <n v="0.67"/>
    <n v="38707.240000000005"/>
    <n v="2483.8999999999996"/>
    <n v="36223.340000000004"/>
    <n v="4.2994876410717989E-2"/>
    <m/>
    <s v="No"/>
    <m/>
    <m/>
    <m/>
    <x v="0"/>
    <n v="77"/>
    <n v="496.78"/>
    <s v="Ok"/>
    <n v="0"/>
    <n v="0"/>
  </r>
  <r>
    <n v="78"/>
    <s v="Nassau"/>
    <s v="17-1S-23-0270-0011-0000"/>
    <n v="1351.52"/>
    <n v="2017"/>
    <n v="1351.52"/>
    <n v="1351.52"/>
    <n v="0"/>
    <n v="1540"/>
    <s v="BRYCEVILLE"/>
    <s v="Florida"/>
    <n v="32009"/>
    <s v="1540 COUNTRYSIDE ACRES AV"/>
    <s v="BRYCEVILLE FL 32009"/>
    <n v="-82.025077585021805"/>
    <n v="30.4055428107939"/>
    <s v="GORDON JEAN &amp;"/>
    <n v="2"/>
    <s v="MOBILE HOMES"/>
    <n v="1006"/>
    <s v="Mobile home"/>
    <n v="2017"/>
    <n v="76674"/>
    <n v="2017"/>
    <n v="85666"/>
    <n v="1220.0899999999999"/>
    <n v="0.90275393630874867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1540 COUNTRYSIDE ACRES AV"/>
    <s v="Bryceville"/>
    <s v="Florida"/>
    <n v="32009"/>
    <s v="1540 COUNTRYSIDE ACRES AV BRYCEVILLE FL 32009"/>
    <s v=""/>
    <s v="Pass"/>
    <s v="No"/>
    <s v="FV&lt;$10K"/>
    <s v="N/A"/>
    <s v="No, &lt; $20K Lien"/>
    <s v="No, Lien &lt; $20K"/>
    <s v="N/A"/>
    <s v="No"/>
    <s v="No"/>
    <n v="1"/>
    <s v="No"/>
    <n v="76674"/>
    <n v="1"/>
    <n v="76674"/>
    <m/>
    <n v="0"/>
    <n v="0"/>
    <s v=""/>
    <e v="#N/A"/>
    <n v="76674"/>
    <s v="No"/>
    <s v="R"/>
    <s v="No"/>
    <s v="No"/>
    <n v="0.35"/>
    <n v="26835.899999999998"/>
    <n v="6757.6"/>
    <n v="20078.299999999996"/>
    <n v="8.8134178469885499E-2"/>
    <m/>
    <s v="No"/>
    <m/>
    <m/>
    <m/>
    <x v="0"/>
    <n v="78"/>
    <n v="1351.52"/>
    <s v="Ok"/>
    <n v="0"/>
    <n v="0"/>
  </r>
  <r>
    <n v="79"/>
    <s v="Nassau"/>
    <s v="17-1S-23-0270-0012-0000"/>
    <n v="520.62"/>
    <n v="2017"/>
    <n v="520.62"/>
    <n v="520.62"/>
    <n v="0"/>
    <n v="1582"/>
    <s v="BRYCEVILLE"/>
    <s v="Florida"/>
    <n v="32009"/>
    <s v="1582 COUNTRYSIDE ACRES AVE"/>
    <s v="BRYCEVILLE FL 32009"/>
    <n v="-82.024433959729905"/>
    <n v="30.405013604424301"/>
    <s v="SHROWDER JAMES"/>
    <n v="2"/>
    <s v="MOBILE HOMES"/>
    <n v="1006"/>
    <s v="Mobile home"/>
    <n v="2017"/>
    <n v="61113"/>
    <n v="2017"/>
    <n v="67823"/>
    <n v="451.8"/>
    <n v="0.86781145557220241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0"/>
    <s v="Yes"/>
    <s v="Yes"/>
    <s v="No"/>
    <s v="Without Environmental Issues"/>
    <s v="No"/>
    <s v="None"/>
    <s v="1582 COUNTRYSIDE ACRES AVE"/>
    <s v="Bryceville"/>
    <s v="Florida"/>
    <n v="32009"/>
    <s v="1582 COUNTRYSIDE ACRES AVE BRYCEVILLE FL 32009"/>
    <s v=""/>
    <s v="Pass"/>
    <s v="Yes"/>
    <s v="FV&lt;$10K"/>
    <s v="N/A"/>
    <s v="No, &lt; $20K Lien"/>
    <s v="No, Lien &lt; $20K"/>
    <s v="N/A"/>
    <s v="No"/>
    <s v="No"/>
    <n v="0"/>
    <s v="No"/>
    <n v="61113"/>
    <n v="1"/>
    <n v="61113"/>
    <m/>
    <n v="0"/>
    <n v="0"/>
    <s v=""/>
    <e v="#N/A"/>
    <n v="61113"/>
    <s v="No"/>
    <s v="R"/>
    <s v="No"/>
    <s v="Yes"/>
    <n v="0.67"/>
    <n v="40945.71"/>
    <n v="2082.48"/>
    <n v="38863.229999999996"/>
    <n v="3.4075892199695645E-2"/>
    <m/>
    <s v="No"/>
    <m/>
    <m/>
    <m/>
    <x v="0"/>
    <n v="79"/>
    <n v="520.62"/>
    <s v="Ok"/>
    <n v="0"/>
    <n v="0"/>
  </r>
  <r>
    <n v="80"/>
    <s v="Nassau"/>
    <s v="19-1S-23-0000-0005-0050"/>
    <n v="1240.25"/>
    <n v="2017"/>
    <n v="1240.25"/>
    <n v="1240.25"/>
    <n v="0"/>
    <n v="631"/>
    <s v="OUTSIDE COUNTY"/>
    <s v="Florida"/>
    <n v="32009"/>
    <s v="631 PEACE LILY LN"/>
    <s v="OUTSIDE COUNTY FL 32009"/>
    <n v="-82.039213443737395"/>
    <n v="30.3939350165771"/>
    <s v="MEEKS-JOHNSON SARA MELANIE"/>
    <n v="1"/>
    <s v="SINGLE FAMILY"/>
    <n v="1001"/>
    <s v="Single Family Residential"/>
    <n v="2017"/>
    <n v="112901"/>
    <n v="2017"/>
    <n v="133756"/>
    <n v="1117.19"/>
    <n v="0.90077806893771417"/>
    <m/>
    <s v="No"/>
    <s v="No"/>
    <m/>
    <s v="No"/>
    <m/>
    <s v="No"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Minimal"/>
    <n v="0"/>
    <s v="Yes"/>
    <s v="No"/>
    <s v="No"/>
    <s v="Without Environmental Issues"/>
    <s v="No"/>
    <s v="None"/>
    <s v="631 PEACE LILY LN"/>
    <s v="Outside County"/>
    <s v="Florida"/>
    <n v="32009"/>
    <s v="631 PEACE LILY LN OUTSIDE COUNTY FL 32009"/>
    <s v=""/>
    <s v="Pass"/>
    <s v="No"/>
    <s v="FV&lt;$10K"/>
    <s v="N/A"/>
    <s v="No, &lt; $20K Lien"/>
    <s v="No, Lien &lt; $20K"/>
    <s v="N/A"/>
    <s v="No"/>
    <s v="No"/>
    <n v="0"/>
    <s v="No"/>
    <n v="112901"/>
    <n v="1"/>
    <n v="112901"/>
    <m/>
    <n v="0"/>
    <n v="0"/>
    <s v=""/>
    <e v="#N/A"/>
    <n v="112901"/>
    <s v="No"/>
    <s v="S"/>
    <s v="No"/>
    <s v="Yes"/>
    <n v="0.67"/>
    <n v="75643.67"/>
    <n v="4961"/>
    <n v="70682.67"/>
    <n v="4.3941151982710515E-2"/>
    <m/>
    <s v="No"/>
    <m/>
    <m/>
    <m/>
    <x v="0"/>
    <n v="80"/>
    <n v="1240.25"/>
    <s v="Ok"/>
    <n v="0"/>
    <n v="0"/>
  </r>
  <r>
    <n v="81"/>
    <s v="Nassau"/>
    <s v="33-1S-23-0000-0003-0000"/>
    <n v="1345.33"/>
    <n v="2017"/>
    <n v="1345.33"/>
    <n v="1345.33"/>
    <n v="0"/>
    <n v="8035"/>
    <s v="BRYCEVILLE"/>
    <s v="Florida"/>
    <n v="32009"/>
    <s v="8035 WILDCAT WAY"/>
    <s v="BRYCEVILLE FL 32009"/>
    <n v="-82.015760580489101"/>
    <n v="30.371943988416401"/>
    <s v="8035 WILDCAT LAND TRUST"/>
    <n v="1"/>
    <s v="SINGLE FAMILY"/>
    <n v="1001"/>
    <s v="Single Family Residential"/>
    <n v="2017"/>
    <n v="80215"/>
    <n v="2017"/>
    <n v="80215"/>
    <n v="1214.3599999999999"/>
    <n v="0.90264842083355012"/>
    <s v="No"/>
    <s v="No"/>
    <m/>
    <m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2"/>
    <s v="Potential High Risk"/>
    <s v="High"/>
    <n v="3"/>
    <s v="No"/>
    <s v="Yes"/>
    <s v="No"/>
    <s v="Without Environmental Issues"/>
    <s v="No"/>
    <s v="None"/>
    <s v="8035 WILDCAT WAY"/>
    <s v="Bryceville"/>
    <s v="Florida"/>
    <n v="32009"/>
    <s v="8035 WILDCAT WAY BRYCEVILLE FL 32009"/>
    <s v=""/>
    <s v="Pass"/>
    <s v="Yes"/>
    <s v="FV&lt;$10K"/>
    <s v="N/A"/>
    <s v="No, &lt; $20K Lien"/>
    <s v="No, Lien &lt; $20K"/>
    <s v="N/A"/>
    <s v="No"/>
    <s v="No"/>
    <n v="3"/>
    <s v="Yes"/>
    <n v="80215"/>
    <n v="1"/>
    <n v="80215"/>
    <m/>
    <n v="0"/>
    <n v="0"/>
    <s v=""/>
    <e v="#N/A"/>
    <n v="80215"/>
    <s v="No"/>
    <s v="S"/>
    <s v="No"/>
    <s v="No"/>
    <n v="0.35"/>
    <n v="28075.25"/>
    <n v="9417.31"/>
    <n v="18657.940000000002"/>
    <n v="0.11740086018824408"/>
    <m/>
    <s v="No"/>
    <m/>
    <m/>
    <m/>
    <x v="3"/>
    <n v="81"/>
    <n v="1345.33"/>
    <s v="Ok"/>
    <n v="0"/>
    <n v="0"/>
  </r>
  <r>
    <n v="82"/>
    <s v="Nassau"/>
    <s v="33-1S-23-0000-0005-0010"/>
    <n v="286.70999999999998"/>
    <n v="2017"/>
    <n v="286.70999999999998"/>
    <n v="286.70999999999998"/>
    <n v="0"/>
    <n v="6654"/>
    <s v="BRYCEVILLE"/>
    <s v="Florida"/>
    <n v="32009"/>
    <s v="6654 CR 121"/>
    <s v="BRYCEVILLE FL 32009"/>
    <n v="-82.011613480408599"/>
    <n v="30.3628443020669"/>
    <s v="MANSER JACK"/>
    <n v="2"/>
    <s v="MOBILE HOMES"/>
    <n v="1006"/>
    <s v="Mobile home"/>
    <n v="2017"/>
    <n v="40557"/>
    <n v="2017"/>
    <n v="59688"/>
    <n v="235.51"/>
    <n v="0.82142234313417739"/>
    <m/>
    <m/>
    <s v="No"/>
    <s v="No"/>
    <s v="No"/>
    <m/>
    <m/>
    <s v="I"/>
    <s v="I"/>
    <s v="I"/>
    <s v="I"/>
    <n v="0"/>
    <n v="0"/>
    <n v="0"/>
    <s v="No"/>
    <s v="No"/>
    <s v="No"/>
    <n v="0"/>
    <n v="0"/>
    <n v="0"/>
    <n v="0"/>
    <n v="0"/>
    <n v="0"/>
    <s v="Potential Low Risk"/>
    <s v="Minimal"/>
    <n v="0"/>
    <s v="Yes"/>
    <s v="No"/>
    <s v="No"/>
    <s v="Without Environmental Issues"/>
    <s v="No"/>
    <s v="None"/>
    <s v="6654 CR 121"/>
    <s v="Bryceville"/>
    <s v="Florida"/>
    <n v="32009"/>
    <s v="6654 CR 121 BRYCEVILLE FL 32009"/>
    <s v=""/>
    <s v="Pass"/>
    <s v="No"/>
    <s v="FV&lt;$10K"/>
    <s v="N/A"/>
    <s v="No, &lt; $20K Lien"/>
    <s v="No, Lien &lt; $20K"/>
    <s v="N/A"/>
    <s v="No"/>
    <s v="No"/>
    <n v="0"/>
    <s v="No"/>
    <n v="40557"/>
    <n v="1"/>
    <n v="40557"/>
    <m/>
    <n v="0"/>
    <n v="0"/>
    <s v=""/>
    <e v="#N/A"/>
    <n v="40557"/>
    <s v="No"/>
    <s v="R"/>
    <s v="No"/>
    <s v="Yes"/>
    <n v="0.67"/>
    <n v="27173.190000000002"/>
    <n v="1146.8399999999999"/>
    <n v="26026.350000000002"/>
    <n v="2.8277239440787038E-2"/>
    <m/>
    <s v="No"/>
    <m/>
    <m/>
    <m/>
    <x v="0"/>
    <n v="82"/>
    <n v="286.70999999999998"/>
    <s v="Ok"/>
    <n v="0"/>
    <n v="0"/>
  </r>
  <r>
    <n v="83"/>
    <s v="Nassau"/>
    <s v="37-1S-23-0000-0006-0020"/>
    <n v="317.12"/>
    <n v="2017"/>
    <n v="317.12"/>
    <n v="317.12"/>
    <n v="0"/>
    <n v="6914"/>
    <s v="BRYCEVILLE"/>
    <s v="Florida"/>
    <n v="32009"/>
    <s v="6914 CR 121"/>
    <s v="BRYCEVILLE FL 32009"/>
    <n v="-82.016121879902101"/>
    <n v="30.367425978185899"/>
    <s v="LAMPRECHT FRED WILLIAM"/>
    <n v="2"/>
    <s v="MOBILE HOMES"/>
    <n v="1006"/>
    <s v="Mobile home"/>
    <n v="2017"/>
    <n v="42414"/>
    <n v="2017"/>
    <n v="56245"/>
    <n v="263.63"/>
    <n v="0.83132568113017147"/>
    <s v="No"/>
    <m/>
    <m/>
    <s v="No"/>
    <s v="No"/>
    <s v="No"/>
    <m/>
    <s v="I"/>
    <s v="I"/>
    <s v="I"/>
    <s v="I"/>
    <s v="C"/>
    <n v="0"/>
    <n v="0"/>
    <s v="No"/>
    <s v="Yes"/>
    <s v="No"/>
    <n v="0"/>
    <n v="0"/>
    <n v="0"/>
    <n v="0"/>
    <n v="0"/>
    <n v="0"/>
    <s v="Potential Low Risk"/>
    <n v="0"/>
    <n v="0"/>
    <s v="Yes"/>
    <s v="No"/>
    <s v="No"/>
    <s v="Without Environmental Issues"/>
    <s v="No"/>
    <s v="None"/>
    <s v="6914 CR 121"/>
    <s v="Bryceville"/>
    <s v="Florida"/>
    <n v="32009"/>
    <s v="6914 CR 121 BRYCEVILLE FL 32009"/>
    <s v=""/>
    <s v="Pass"/>
    <s v="No"/>
    <s v="FV&lt;$10K"/>
    <s v="N/A"/>
    <s v="No, &lt; $20K Lien"/>
    <s v="No, Lien &lt; $20K"/>
    <s v="N/A"/>
    <s v="No"/>
    <s v="No"/>
    <n v="0"/>
    <s v="No"/>
    <n v="42414"/>
    <n v="1"/>
    <n v="42414"/>
    <m/>
    <n v="0"/>
    <n v="0"/>
    <s v=""/>
    <e v="#N/A"/>
    <n v="42414"/>
    <s v="No"/>
    <s v="R"/>
    <s v="No"/>
    <s v="Yes"/>
    <n v="0.67"/>
    <n v="28417.38"/>
    <n v="1268.48"/>
    <n v="27148.9"/>
    <n v="2.990710614419767E-2"/>
    <m/>
    <s v="No"/>
    <m/>
    <m/>
    <m/>
    <x v="0"/>
    <n v="83"/>
    <n v="317.12"/>
    <s v="Ok"/>
    <n v="0"/>
    <n v="0"/>
  </r>
  <r>
    <n v="84"/>
    <s v="Nassau"/>
    <s v="02-2N-23-0000-0002-0000"/>
    <n v="3798.93"/>
    <n v="2017"/>
    <n v="3798.93"/>
    <n v="3798.93"/>
    <n v="0"/>
    <n v="4489"/>
    <s v="HILLIARD"/>
    <s v="Florida"/>
    <n v="32046"/>
    <s v="4489 CR 108"/>
    <s v="HILLIARD FL 32046"/>
    <n v="-81.981407566548398"/>
    <n v="30.6194342813329"/>
    <s v="MCDANIEL LONNIE J"/>
    <n v="1"/>
    <s v="SINGLE FAMILY"/>
    <n v="1001"/>
    <s v="Single Family Residential"/>
    <n v="2017"/>
    <n v="230075"/>
    <n v="2017"/>
    <n v="230075"/>
    <n v="3483.06"/>
    <n v="0.91685290331751312"/>
    <s v="No"/>
    <s v="No"/>
    <m/>
    <m/>
    <m/>
    <m/>
    <m/>
    <s v="I"/>
    <s v="I"/>
    <s v="I"/>
    <s v="I"/>
    <n v="0"/>
    <n v="0"/>
    <n v="0"/>
    <s v="No"/>
    <s v="No"/>
    <s v="No"/>
    <n v="0"/>
    <n v="0"/>
    <n v="136000"/>
    <s v="UNKNOWN"/>
    <n v="0"/>
    <n v="0"/>
    <s v="Potential Low Risk"/>
    <s v="High"/>
    <n v="0"/>
    <s v="No"/>
    <s v="No"/>
    <s v="No"/>
    <s v="Without Environmental Issues"/>
    <s v="No"/>
    <s v="None"/>
    <s v="4489 CR 108"/>
    <s v="Hilliard"/>
    <s v="Florida"/>
    <n v="32046"/>
    <s v="4489 CR 108 HILLIARD FL 32046"/>
    <s v="L"/>
    <s v="Pass"/>
    <s v="No"/>
    <s v="FV&lt;$10K"/>
    <s v="N/A"/>
    <s v="No, &lt; $20K Lien"/>
    <s v="No, Lien &lt; $20K"/>
    <s v="N/A"/>
    <s v="No"/>
    <s v="No"/>
    <n v="0"/>
    <s v="No"/>
    <n v="230075"/>
    <n v="1"/>
    <n v="230075"/>
    <m/>
    <n v="0"/>
    <n v="0"/>
    <s v=""/>
    <e v="#N/A"/>
    <n v="230075"/>
    <s v="No"/>
    <s v="S"/>
    <s v="No"/>
    <s v="No"/>
    <n v="0.35"/>
    <n v="80526.25"/>
    <n v="15195.72"/>
    <n v="65330.53"/>
    <n v="6.6046810822557853E-2"/>
    <m/>
    <s v="No"/>
    <m/>
    <m/>
    <m/>
    <x v="0"/>
    <n v="84"/>
    <n v="3798.93"/>
    <s v="Ok"/>
    <n v="0"/>
    <n v="0"/>
  </r>
  <r>
    <n v="85"/>
    <s v="Nassau"/>
    <s v="02-2N-23-0000-0004-0010"/>
    <n v="248.54"/>
    <n v="2017"/>
    <e v="#N/A"/>
    <e v="#N/A"/>
    <e v="#N/A"/>
    <e v="#N/A"/>
    <e v="#N/A"/>
    <e v="#N/A"/>
    <e v="#N/A"/>
    <e v="#N/A"/>
    <e v="#N/A"/>
    <e v="#N/A"/>
    <e v="#N/A"/>
    <e v="#N/A"/>
    <n v="1"/>
    <s v="SINGLE FAMILY"/>
    <e v="#N/A"/>
    <e v="#N/A"/>
    <n v="2017"/>
    <n v="38226"/>
    <e v="#N/A"/>
    <e v="#N/A"/>
    <e v="#N/A"/>
    <n v="0"/>
    <s v="No"/>
    <s v="No"/>
    <s v="No"/>
    <s v="No"/>
    <m/>
    <m/>
    <s v="No"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38226"/>
    <n v="1"/>
    <n v="38226"/>
    <m/>
    <e v="#N/A"/>
    <e v="#N/A"/>
    <s v=""/>
    <e v="#N/A"/>
    <n v="38226"/>
    <s v="No"/>
    <s v="S"/>
    <s v="No"/>
    <s v="Yes"/>
    <n v="0.67"/>
    <n v="25611.420000000002"/>
    <e v="#N/A"/>
    <e v="#N/A"/>
    <e v="#N/A"/>
    <m/>
    <e v="#N/A"/>
    <m/>
    <m/>
    <m/>
    <x v="5"/>
    <n v="85"/>
    <n v="248.54"/>
    <e v="#N/A"/>
    <e v="#N/A"/>
    <e v="#N/A"/>
  </r>
  <r>
    <n v="86"/>
    <s v="Nassau"/>
    <s v="02-2N-23-0000-0005-0030"/>
    <n v="540.21"/>
    <n v="2017"/>
    <n v="540.21"/>
    <n v="540.21"/>
    <n v="0"/>
    <m/>
    <s v="HILLIARD"/>
    <s v="Florida"/>
    <n v="32046"/>
    <s v="SMITH RD"/>
    <s v="HILLIARD FL 32046"/>
    <n v="-81.986680377685204"/>
    <n v="30.616761163970601"/>
    <s v="AFSHAR JAMES"/>
    <n v="0"/>
    <s v="VACANT RESIDENTIAL"/>
    <n v="8001"/>
    <s v="Residential-Vacant Land"/>
    <n v="2017"/>
    <n v="31040"/>
    <n v="2017"/>
    <n v="31040"/>
    <n v="469.91"/>
    <n v="0.86986542270598466"/>
    <s v="No"/>
    <s v="No"/>
    <s v="No"/>
    <s v="No"/>
    <s v="No"/>
    <s v="No"/>
    <m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SMITH RD"/>
    <s v="Hilliard"/>
    <s v="Florida"/>
    <n v="32046"/>
    <s v="SMITH RD HILLIARD FL 32046"/>
    <s v=""/>
    <s v="Pass"/>
    <s v="No"/>
    <s v="FV&lt;$10K"/>
    <s v="N/A"/>
    <s v="No, &lt; $20K Lien"/>
    <s v="No, Lien &lt; $20K"/>
    <s v="N/A"/>
    <s v="No"/>
    <s v="No"/>
    <n v="1"/>
    <s v="No"/>
    <n v="31040"/>
    <n v="1"/>
    <n v="31040"/>
    <m/>
    <n v="0"/>
    <n v="0"/>
    <s v=""/>
    <e v="#N/A"/>
    <n v="31040"/>
    <s v="No"/>
    <s v="V"/>
    <s v="Yes"/>
    <s v="No"/>
    <n v="0"/>
    <n v="0"/>
    <n v="2701.05"/>
    <n v="-2701.05"/>
    <n v="8.7018363402061857E-2"/>
    <m/>
    <s v="No"/>
    <m/>
    <m/>
    <m/>
    <x v="1"/>
    <n v="86"/>
    <n v="540.21"/>
    <s v="Ok"/>
    <n v="0"/>
    <n v="0"/>
  </r>
  <r>
    <n v="87"/>
    <s v="Nassau"/>
    <s v="03-2N-23-0000-0005-0040"/>
    <n v="329.66"/>
    <n v="2017"/>
    <n v="329.66"/>
    <n v="329.66"/>
    <n v="0"/>
    <m/>
    <s v="HILLIARD"/>
    <s v="Florida"/>
    <n v="32046"/>
    <s v="CR 121"/>
    <s v="HILLIARD FL 32046"/>
    <n v="-82.002124383578007"/>
    <n v="30.614193212669999"/>
    <s v="ADAMS MARY RETHA L/E"/>
    <n v="0"/>
    <s v="VACANT RESIDENTIAL"/>
    <n v="8001"/>
    <s v="Residential-Vacant Land"/>
    <n v="2017"/>
    <n v="17160"/>
    <n v="2017"/>
    <n v="19500"/>
    <n v="275.23"/>
    <n v="0.83489049323545472"/>
    <s v="No"/>
    <m/>
    <m/>
    <m/>
    <m/>
    <m/>
    <s v="No"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CR 121"/>
    <s v="Hilliard"/>
    <s v="Florida"/>
    <n v="32046"/>
    <s v="CR 121 HILLIARD FL 32046"/>
    <s v=""/>
    <s v="Pass"/>
    <s v="No"/>
    <s v="FV&lt;$10K"/>
    <s v="N/A"/>
    <s v="No, &lt; $20K Lien"/>
    <s v="No, Lien &lt; $20K"/>
    <s v="N/A"/>
    <s v="No"/>
    <s v="No"/>
    <n v="0"/>
    <s v="No"/>
    <n v="17160"/>
    <n v="1"/>
    <n v="17160"/>
    <m/>
    <n v="0"/>
    <n v="0"/>
    <s v=""/>
    <e v="#N/A"/>
    <n v="17160"/>
    <s v="No"/>
    <s v="V"/>
    <s v="Yes"/>
    <s v="No"/>
    <n v="0"/>
    <n v="0"/>
    <n v="1318.64"/>
    <n v="-1318.64"/>
    <n v="7.6843822843822851E-2"/>
    <m/>
    <s v="No"/>
    <m/>
    <m/>
    <m/>
    <x v="4"/>
    <n v="87"/>
    <n v="329.66"/>
    <s v="Ok"/>
    <n v="0"/>
    <n v="0"/>
  </r>
  <r>
    <n v="88"/>
    <s v="Nassau"/>
    <s v="03-2N-23-0000-0007-0000"/>
    <n v="430.61"/>
    <n v="2017"/>
    <n v="430.61"/>
    <n v="430.61"/>
    <n v="0"/>
    <n v="24892"/>
    <s v="HILLIARD"/>
    <s v="Florida"/>
    <n v="32046"/>
    <s v="24892 CR 121"/>
    <s v="HILLIARD FL 32046"/>
    <n v="-82.004368226874703"/>
    <n v="30.6141324221696"/>
    <s v="ADAMS MARY RETHA L/E"/>
    <n v="59"/>
    <s v="TIMBERLAND NOT CLASSIFIED BY SITE INDEX TO PINES"/>
    <n v="7009"/>
    <s v="Timberland Forest Trees (Agricultural)"/>
    <n v="2017"/>
    <n v="49346"/>
    <n v="2017"/>
    <n v="135740"/>
    <n v="368.57"/>
    <n v="0.85592531525045856"/>
    <s v="No"/>
    <m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s v="No"/>
    <s v="No"/>
    <s v="Without Environmental Issues"/>
    <s v="No"/>
    <s v="None"/>
    <s v="24892 CR 121"/>
    <s v="Hilliard"/>
    <s v="Florida"/>
    <n v="32046"/>
    <s v="24892 CR 121 HILLIARD FL 32046"/>
    <s v=""/>
    <s v="Pass"/>
    <s v="No"/>
    <s v="FV&lt;$10K"/>
    <s v="N/A"/>
    <s v="No, &lt; $20K Lien"/>
    <s v="No, Lien &lt; $20K"/>
    <s v="N/A"/>
    <s v="No"/>
    <s v="No"/>
    <n v="0"/>
    <s v="No"/>
    <n v="49346"/>
    <n v="1"/>
    <n v="49346"/>
    <m/>
    <n v="0"/>
    <n v="0"/>
    <s v=""/>
    <e v="#N/A"/>
    <n v="49346"/>
    <s v="No"/>
    <s v="V"/>
    <s v="Yes"/>
    <s v="Yes"/>
    <n v="0"/>
    <n v="0"/>
    <n v="1722.44"/>
    <n v="-1722.44"/>
    <n v="3.4905362136748677E-2"/>
    <m/>
    <s v="No"/>
    <m/>
    <m/>
    <m/>
    <x v="1"/>
    <n v="88"/>
    <n v="430.61"/>
    <s v="Ok"/>
    <n v="0"/>
    <n v="0"/>
  </r>
  <r>
    <n v="89"/>
    <s v="Nassau"/>
    <s v="03-2N-23-0000-0007-0030"/>
    <n v="82.84"/>
    <n v="2017"/>
    <n v="82.84"/>
    <n v="82.84"/>
    <n v="0"/>
    <m/>
    <s v="HILLIARD"/>
    <s v="Florida"/>
    <n v="32046"/>
    <s v="CR 121"/>
    <s v="HILLIARD FL 32046"/>
    <n v="-82.004199894142502"/>
    <n v="30.6155757181768"/>
    <s v="ADAMS MARK WESLEY"/>
    <n v="56"/>
    <s v="TIMBERLAND - SITE INDEX 70 TO 79"/>
    <n v="7009"/>
    <s v="Timberland Forest Trees (Agricultural)"/>
    <n v="2017"/>
    <n v="3105"/>
    <n v="2017"/>
    <n v="30025"/>
    <n v="47.01"/>
    <n v="0.56747947851279568"/>
    <s v="No"/>
    <m/>
    <m/>
    <m/>
    <m/>
    <m/>
    <m/>
    <s v="I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CR 121"/>
    <s v="Hilliard"/>
    <s v="Florida"/>
    <n v="32046"/>
    <s v="CR 121 HILLIARD FL 32046"/>
    <s v=""/>
    <s v="Lien&lt;$150"/>
    <s v="No"/>
    <s v="FV&lt;$10K"/>
    <s v="N/A"/>
    <s v="No, &lt; $20K Lien"/>
    <s v="No, Lien &lt; $20K"/>
    <s v="N/A"/>
    <s v="No"/>
    <s v="No"/>
    <n v="0"/>
    <s v="No"/>
    <n v="3105"/>
    <n v="1"/>
    <n v="3105"/>
    <m/>
    <n v="0"/>
    <n v="0"/>
    <s v=""/>
    <e v="#N/A"/>
    <n v="3105"/>
    <s v="No"/>
    <s v="V"/>
    <s v="Yes"/>
    <s v="No"/>
    <n v="0"/>
    <n v="0"/>
    <n v="331.36"/>
    <n v="-331.36"/>
    <n v="0.1067181964573269"/>
    <m/>
    <s v="No"/>
    <m/>
    <m/>
    <m/>
    <x v="2"/>
    <n v="89"/>
    <n v="82.84"/>
    <s v="Ok"/>
    <n v="0"/>
    <n v="0"/>
  </r>
  <r>
    <n v="90"/>
    <s v="Nassau"/>
    <s v="03-2N-23-0000-0007-0050"/>
    <n v="412.09"/>
    <n v="2017"/>
    <n v="412.09"/>
    <n v="412.09"/>
    <n v="0"/>
    <n v="25014"/>
    <s v="HILLIARD"/>
    <s v="Florida"/>
    <n v="32046"/>
    <s v="25014 CR 121"/>
    <s v="HILLIARD FL 32046"/>
    <n v="-82.003840335048494"/>
    <n v="30.616393647603299"/>
    <s v="FOURNIER LORAINE L/E"/>
    <n v="2"/>
    <s v="MOBILE HOMES"/>
    <n v="1006"/>
    <s v="Mobile home"/>
    <n v="2017"/>
    <n v="48215"/>
    <n v="2017"/>
    <n v="48215"/>
    <n v="351.45"/>
    <n v="0.85284767890509361"/>
    <s v="No"/>
    <m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n v="0"/>
    <n v="1"/>
    <s v="Yes"/>
    <s v="No"/>
    <s v="No"/>
    <s v="Without Environmental Issues"/>
    <s v="No"/>
    <s v="None"/>
    <s v="25014 CR 121"/>
    <s v="Hilliard"/>
    <s v="Florida"/>
    <n v="32046"/>
    <s v="25014 CR 121 HILLIARD FL 32046"/>
    <s v=""/>
    <s v="Pass"/>
    <s v="No"/>
    <s v="FV&lt;$10K"/>
    <s v="N/A"/>
    <s v="No, &lt; $20K Lien"/>
    <s v="No, Lien &lt; $20K"/>
    <s v="N/A"/>
    <s v="No"/>
    <s v="No"/>
    <n v="1"/>
    <s v="No"/>
    <n v="48215"/>
    <n v="1"/>
    <n v="48215"/>
    <m/>
    <n v="0"/>
    <n v="0"/>
    <s v=""/>
    <e v="#N/A"/>
    <n v="48215"/>
    <s v="No"/>
    <s v="R"/>
    <s v="No"/>
    <s v="Yes"/>
    <n v="0.67"/>
    <n v="32304.050000000003"/>
    <n v="2060.4499999999998"/>
    <n v="30243.600000000002"/>
    <n v="4.273462615368661E-2"/>
    <m/>
    <s v="No"/>
    <m/>
    <m/>
    <m/>
    <x v="0"/>
    <n v="90"/>
    <n v="412.09"/>
    <s v="Ok"/>
    <n v="0"/>
    <n v="0"/>
  </r>
  <r>
    <n v="91"/>
    <s v="Nassau"/>
    <s v="03-2N-23-0000-0007-0060"/>
    <n v="50.8"/>
    <n v="2017"/>
    <n v="50.8"/>
    <n v="50.8"/>
    <n v="0"/>
    <m/>
    <s v="HILLIARD"/>
    <s v="Florida"/>
    <n v="32046"/>
    <s v="CR 121"/>
    <s v="HILLIARD FL 32046"/>
    <n v="-82.005832803409106"/>
    <n v="30.615558144409899"/>
    <s v="ADAMS MARK WESLEY"/>
    <n v="56"/>
    <s v="TIMBERLAND - SITE INDEX 70 TO 79"/>
    <n v="7009"/>
    <s v="Timberland Forest Trees (Agricultural)"/>
    <n v="2017"/>
    <n v="1148"/>
    <n v="2017"/>
    <n v="47520"/>
    <n v="17.38"/>
    <n v="0.3421259842519685"/>
    <s v="No"/>
    <m/>
    <m/>
    <m/>
    <m/>
    <m/>
    <m/>
    <s v="I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CR 121"/>
    <s v="Hilliard"/>
    <s v="Florida"/>
    <n v="32046"/>
    <s v="CR 121 HILLIARD FL 32046"/>
    <s v=""/>
    <s v="Lien&lt;$150"/>
    <s v="No"/>
    <s v="FV&lt;$10K"/>
    <s v="N/A"/>
    <s v="No, &lt; $20K Lien"/>
    <s v="No, Lien &lt; $20K"/>
    <s v="N/A"/>
    <s v="No"/>
    <s v="No"/>
    <n v="0"/>
    <s v="No"/>
    <n v="1148"/>
    <n v="1"/>
    <n v="1148"/>
    <m/>
    <n v="0"/>
    <n v="0"/>
    <s v=""/>
    <e v="#N/A"/>
    <n v="1148"/>
    <s v="No"/>
    <s v="V"/>
    <s v="Yes"/>
    <s v="No"/>
    <n v="0"/>
    <n v="0"/>
    <n v="203.2"/>
    <n v="-203.2"/>
    <n v="0.17700348432055749"/>
    <m/>
    <s v="No"/>
    <m/>
    <m/>
    <m/>
    <x v="2"/>
    <n v="91"/>
    <n v="50.8"/>
    <s v="Ok"/>
    <n v="0"/>
    <n v="0"/>
  </r>
  <r>
    <n v="92"/>
    <s v="Nassau"/>
    <s v="03-2N-23-0000-0007-0080"/>
    <n v="555.91999999999996"/>
    <n v="2017"/>
    <n v="555.91999999999996"/>
    <n v="555.91999999999996"/>
    <n v="0"/>
    <m/>
    <s v="HILLIARD"/>
    <s v="Florida"/>
    <n v="32046"/>
    <s v="CR 121"/>
    <s v="HILLIARD FL 32046"/>
    <n v="-82.005841286328106"/>
    <n v="30.614785665515999"/>
    <s v="ADAMS MARK WESLEY"/>
    <n v="0"/>
    <s v="VACANT RESIDENTIAL"/>
    <n v="8001"/>
    <s v="Residential-Vacant Land"/>
    <n v="2017"/>
    <n v="32000"/>
    <n v="2017"/>
    <n v="32000"/>
    <n v="484.44"/>
    <n v="0.87142034825154702"/>
    <s v="No"/>
    <s v="No"/>
    <m/>
    <s v="No"/>
    <m/>
    <m/>
    <s v="No"/>
    <s v="I"/>
    <s v="I"/>
    <s v="I"/>
    <s v="I"/>
    <n v="0"/>
    <n v="0"/>
    <n v="0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CR 121"/>
    <s v="Hilliard"/>
    <s v="Florida"/>
    <n v="32046"/>
    <s v="CR 121 HILLIARD FL 32046"/>
    <s v=""/>
    <s v="Pass"/>
    <s v="No"/>
    <s v="FV&lt;$10K"/>
    <s v="N/A"/>
    <s v="No, &lt; $20K Lien"/>
    <s v="No, Lien &lt; $20K"/>
    <s v="N/A"/>
    <s v="No"/>
    <s v="No"/>
    <n v="0"/>
    <s v="No"/>
    <n v="32000"/>
    <n v="1"/>
    <n v="32000"/>
    <m/>
    <n v="0"/>
    <n v="0"/>
    <s v=""/>
    <e v="#N/A"/>
    <n v="32000"/>
    <s v="No"/>
    <s v="V"/>
    <s v="Yes"/>
    <s v="No"/>
    <n v="0"/>
    <n v="0"/>
    <n v="2223.6799999999998"/>
    <n v="-2223.6799999999998"/>
    <n v="6.9489999999999996E-2"/>
    <m/>
    <s v="No"/>
    <m/>
    <m/>
    <m/>
    <x v="1"/>
    <n v="92"/>
    <n v="555.91999999999996"/>
    <s v="Ok"/>
    <n v="0"/>
    <n v="0"/>
  </r>
  <r>
    <n v="93"/>
    <s v="Nassau"/>
    <s v="03-2N-23-0000-0009-0010"/>
    <n v="3496.7"/>
    <n v="2017"/>
    <e v="#N/A"/>
    <e v="#N/A"/>
    <e v="#N/A"/>
    <e v="#N/A"/>
    <e v="#N/A"/>
    <e v="#N/A"/>
    <e v="#N/A"/>
    <e v="#N/A"/>
    <e v="#N/A"/>
    <e v="#N/A"/>
    <e v="#N/A"/>
    <e v="#N/A"/>
    <n v="1"/>
    <s v="SINGLE FAMILY"/>
    <e v="#N/A"/>
    <e v="#N/A"/>
    <n v="2017"/>
    <n v="250719"/>
    <e v="#N/A"/>
    <e v="#N/A"/>
    <e v="#N/A"/>
    <n v="0"/>
    <s v="No"/>
    <s v="No"/>
    <s v="No"/>
    <s v="No"/>
    <s v="No"/>
    <s v="No"/>
    <s v="No"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250719"/>
    <n v="1"/>
    <n v="250719"/>
    <m/>
    <e v="#N/A"/>
    <e v="#N/A"/>
    <s v=""/>
    <e v="#N/A"/>
    <n v="250719"/>
    <s v="No"/>
    <s v="S"/>
    <s v="No"/>
    <s v="Yes"/>
    <n v="0.67"/>
    <n v="167981.73"/>
    <e v="#N/A"/>
    <e v="#N/A"/>
    <e v="#N/A"/>
    <m/>
    <e v="#N/A"/>
    <m/>
    <m/>
    <m/>
    <x v="5"/>
    <n v="93"/>
    <n v="3496.7"/>
    <e v="#N/A"/>
    <e v="#N/A"/>
    <e v="#N/A"/>
  </r>
  <r>
    <n v="94"/>
    <s v="Nassau"/>
    <s v="09-2N-23-0000-0002-0000"/>
    <n v="1564.6"/>
    <n v="2017"/>
    <n v="1564.6"/>
    <n v="1564.6"/>
    <n v="0"/>
    <n v="2496"/>
    <s v="HILLIARD"/>
    <s v="Florida"/>
    <n v="32046"/>
    <s v="2496 SIKES DR"/>
    <s v="HILLIARD FL 32046"/>
    <n v="-82.007246063546205"/>
    <n v="30.600874917901301"/>
    <s v="HARRIS SHERRI SIKES"/>
    <n v="50"/>
    <s v="IMPROVED AGRICULTURAL"/>
    <n v="7000"/>
    <s v="Agricultural / Rural (General)"/>
    <n v="2017"/>
    <n v="132123"/>
    <n v="2017"/>
    <n v="211353"/>
    <n v="1417.11"/>
    <n v="0.90573309472069541"/>
    <m/>
    <m/>
    <m/>
    <s v="No"/>
    <m/>
    <s v="No"/>
    <s v="No"/>
    <s v="I"/>
    <s v="I"/>
    <s v="I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s v="No"/>
    <s v="No"/>
    <s v="Without Environmental Issues"/>
    <s v="No"/>
    <s v="None"/>
    <s v="2496 SIKES DR"/>
    <s v="Hilliard"/>
    <s v="Florida"/>
    <n v="32046"/>
    <s v="2496 SIKES DR HILLIARD FL 32046"/>
    <s v=""/>
    <s v="Pass"/>
    <s v="No"/>
    <s v="FV&lt;$10K"/>
    <s v="N/A"/>
    <s v="No, &lt; $20K Lien"/>
    <s v="No, Lien &lt; $20K"/>
    <s v="N/A"/>
    <s v="No"/>
    <s v="No"/>
    <n v="0"/>
    <s v="No"/>
    <n v="132123"/>
    <n v="1"/>
    <n v="132123"/>
    <m/>
    <n v="0"/>
    <n v="0"/>
    <s v=""/>
    <e v="#N/A"/>
    <n v="132123"/>
    <s v="No"/>
    <s v="V"/>
    <s v="Yes"/>
    <s v="Yes"/>
    <n v="0"/>
    <n v="0"/>
    <n v="6258.4"/>
    <n v="-6258.4"/>
    <n v="4.7367982864452061E-2"/>
    <m/>
    <s v="No"/>
    <m/>
    <m/>
    <m/>
    <x v="1"/>
    <n v="94"/>
    <n v="1564.6"/>
    <s v="Ok"/>
    <n v="0"/>
    <n v="0"/>
  </r>
  <r>
    <n v="95"/>
    <s v="Nassau"/>
    <s v="09-2N-23-0000-0003-0000"/>
    <n v="1093.32"/>
    <n v="2017"/>
    <n v="1093.32"/>
    <n v="1093.32"/>
    <n v="0"/>
    <m/>
    <s v="HILLIARD"/>
    <s v="Florida"/>
    <n v="32046"/>
    <s v="SIKES DR"/>
    <s v="HILLIARD FL 32046"/>
    <n v="-82.017065467102896"/>
    <n v="30.605334139282402"/>
    <s v="DEGARMO KEEGHAN"/>
    <n v="59"/>
    <s v="TIMBERLAND NOT CLASSIFIED BY SITE INDEX TO PINES"/>
    <n v="7009"/>
    <s v="Timberland Forest Trees (Agricultural)"/>
    <n v="2017"/>
    <n v="64683"/>
    <n v="2017"/>
    <n v="335736"/>
    <n v="981.34"/>
    <n v="0.89757801924413716"/>
    <m/>
    <s v="No"/>
    <s v="No"/>
    <m/>
    <s v="No"/>
    <m/>
    <s v="No"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High"/>
    <n v="0"/>
    <s v="No"/>
    <s v="No"/>
    <s v="No"/>
    <s v="Without Environmental Issues"/>
    <s v="No"/>
    <s v="None"/>
    <s v="SIKES DR"/>
    <s v="Hilliard"/>
    <s v="Florida"/>
    <n v="32046"/>
    <s v="SIKES DR HILLIARD FL 32046"/>
    <s v=""/>
    <s v="Pass"/>
    <s v="No"/>
    <s v="FV&lt;$10K"/>
    <s v="N/A"/>
    <s v="No, &lt; $20K Lien"/>
    <s v="No, Lien &lt; $20K"/>
    <s v="N/A"/>
    <s v="No"/>
    <s v="No"/>
    <n v="0"/>
    <s v="No"/>
    <n v="64683"/>
    <n v="1"/>
    <n v="64683"/>
    <m/>
    <n v="0"/>
    <n v="0"/>
    <s v=""/>
    <e v="#N/A"/>
    <n v="64683"/>
    <s v="No"/>
    <s v="V"/>
    <s v="Yes"/>
    <s v="No"/>
    <n v="0"/>
    <n v="0"/>
    <n v="4373.28"/>
    <n v="-4373.28"/>
    <n v="6.7610964240990667E-2"/>
    <m/>
    <s v="No"/>
    <m/>
    <m/>
    <m/>
    <x v="1"/>
    <n v="95"/>
    <n v="1093.32"/>
    <s v="Ok"/>
    <n v="0"/>
    <n v="0"/>
  </r>
  <r>
    <n v="96"/>
    <s v="Nassau"/>
    <s v="09-2N-23-0000-0005-0000"/>
    <n v="70.819999999999993"/>
    <n v="2017"/>
    <n v="70.819999999999993"/>
    <n v="70.819999999999993"/>
    <n v="0"/>
    <m/>
    <s v="HILLIARD"/>
    <s v="Florida"/>
    <n v="32046"/>
    <s v="RUBY LN"/>
    <s v="HILLIARD FL 32046"/>
    <n v="-82.0060262085468"/>
    <n v="30.595187521772999"/>
    <s v="MANGES HARRY E"/>
    <n v="0"/>
    <s v="VACANT RESIDENTIAL"/>
    <n v="8001"/>
    <s v="Residential-Vacant Land"/>
    <n v="2017"/>
    <n v="2370"/>
    <n v="2017"/>
    <n v="2370"/>
    <n v="35.89"/>
    <n v="0.50677774639932227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RUBY LN"/>
    <s v="Hilliard"/>
    <s v="Florida"/>
    <n v="32046"/>
    <s v="RUBY LN HILLIARD FL 32046"/>
    <s v=""/>
    <s v="Lien&lt;$150"/>
    <s v="No"/>
    <s v="FV&lt;$10K"/>
    <s v="N/A"/>
    <s v="No, &lt; $20K Lien"/>
    <s v="No, Lien &lt; $20K"/>
    <s v="N/A"/>
    <s v="No"/>
    <s v="No"/>
    <n v="1"/>
    <s v="No"/>
    <n v="2370"/>
    <n v="1"/>
    <n v="2370"/>
    <m/>
    <n v="0"/>
    <n v="0"/>
    <s v=""/>
    <e v="#N/A"/>
    <n v="2370"/>
    <s v="No"/>
    <s v="V"/>
    <s v="Yes"/>
    <s v="No"/>
    <n v="0"/>
    <n v="0"/>
    <n v="354.09999999999997"/>
    <n v="-354.09999999999997"/>
    <n v="0.14940928270042192"/>
    <m/>
    <s v="No"/>
    <m/>
    <m/>
    <m/>
    <x v="2"/>
    <n v="96"/>
    <n v="70.819999999999993"/>
    <s v="Ok"/>
    <n v="0"/>
    <n v="0"/>
  </r>
  <r>
    <n v="97"/>
    <s v="Nassau"/>
    <s v="10-2N-23-0000-0003-0010"/>
    <n v="1418.79"/>
    <n v="2017"/>
    <n v="1418.79"/>
    <n v="1418.79"/>
    <n v="0"/>
    <n v="3364"/>
    <s v="HILLIARD"/>
    <s v="Florida"/>
    <n v="32046"/>
    <s v="3364 JESSIE RD"/>
    <s v="HILLIARD FL 32046"/>
    <n v="-81.995369999614297"/>
    <n v="30.603490095053701"/>
    <s v="CANADAY KENNETH E"/>
    <n v="1"/>
    <s v="SINGLE FAMILY"/>
    <n v="1001"/>
    <s v="Single Family Residential"/>
    <n v="2017"/>
    <n v="123806"/>
    <n v="2017"/>
    <n v="123806"/>
    <n v="1282.28"/>
    <n v="0.90378421048921964"/>
    <s v="No"/>
    <m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n v="0"/>
    <n v="1"/>
    <s v="Yes"/>
    <s v="No"/>
    <s v="No"/>
    <s v="Without Environmental Issues"/>
    <s v="No"/>
    <s v="None"/>
    <s v="3364 JESSIE RD"/>
    <s v="Hilliard"/>
    <s v="Florida"/>
    <n v="32046"/>
    <s v="3364 JESSIE RD HILLIARD FL 32046"/>
    <s v=""/>
    <s v="Pass"/>
    <s v="No"/>
    <s v="FV&lt;$10K"/>
    <s v="N/A"/>
    <s v="No, &lt; $20K Lien"/>
    <s v="No, Lien &lt; $20K"/>
    <s v="N/A"/>
    <s v="No"/>
    <s v="No"/>
    <n v="1"/>
    <s v="No"/>
    <n v="123806"/>
    <n v="1"/>
    <n v="123806"/>
    <m/>
    <n v="0"/>
    <n v="0"/>
    <s v=""/>
    <e v="#N/A"/>
    <n v="123806"/>
    <s v="No"/>
    <s v="S"/>
    <s v="No"/>
    <s v="Yes"/>
    <n v="0.67"/>
    <n v="82950.02"/>
    <n v="7093.95"/>
    <n v="75856.070000000007"/>
    <n v="5.7298919276933265E-2"/>
    <m/>
    <s v="No"/>
    <m/>
    <m/>
    <m/>
    <x v="0"/>
    <n v="97"/>
    <n v="1418.79"/>
    <s v="Ok"/>
    <n v="0"/>
    <n v="0"/>
  </r>
  <r>
    <n v="98"/>
    <s v="Nassau"/>
    <s v="10-2N-23-0000-0007-0000"/>
    <n v="2044.42"/>
    <n v="2017"/>
    <n v="2044.42"/>
    <n v="2044.42"/>
    <n v="0"/>
    <n v="24355"/>
    <s v="HILLIARD"/>
    <s v="Florida"/>
    <n v="32046"/>
    <s v="24355 CR 121"/>
    <s v="HILLIARD FL 32046"/>
    <n v="-81.998469964839103"/>
    <n v="30.608588598958701"/>
    <s v="DYAL KENNETH MYRON"/>
    <n v="1"/>
    <s v="SINGLE FAMILY"/>
    <n v="1001"/>
    <s v="Single Family Residential"/>
    <n v="2017"/>
    <n v="122915"/>
    <n v="2017"/>
    <n v="122915"/>
    <n v="1860.77"/>
    <n v="0.9101701215992799"/>
    <s v="No"/>
    <s v="No"/>
    <s v="No"/>
    <s v="No"/>
    <m/>
    <m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24355 CR 121"/>
    <s v="Hilliard"/>
    <s v="Florida"/>
    <n v="32046"/>
    <s v="24355 CR 121 HILLIARD FL 32046"/>
    <s v=""/>
    <s v="Pass"/>
    <s v="No"/>
    <s v="FV&lt;$10K"/>
    <s v="N/A"/>
    <s v="No, &lt; $20K Lien"/>
    <s v="No, Lien &lt; $20K"/>
    <s v="N/A"/>
    <s v="No"/>
    <s v="No"/>
    <n v="1"/>
    <s v="No"/>
    <n v="122915"/>
    <n v="1"/>
    <n v="122915"/>
    <m/>
    <n v="0"/>
    <n v="0"/>
    <s v=""/>
    <e v="#N/A"/>
    <n v="122915"/>
    <s v="No"/>
    <s v="S"/>
    <s v="No"/>
    <s v="No"/>
    <n v="0.35"/>
    <n v="43020.25"/>
    <n v="10222.1"/>
    <n v="32798.15"/>
    <n v="8.3163975104747184E-2"/>
    <m/>
    <s v="No"/>
    <m/>
    <m/>
    <m/>
    <x v="0"/>
    <n v="98"/>
    <n v="2044.42"/>
    <s v="Ok"/>
    <n v="0"/>
    <n v="0"/>
  </r>
  <r>
    <n v="99"/>
    <s v="Nassau"/>
    <s v="10-2N-23-0000-0008-0000"/>
    <n v="1267.47"/>
    <n v="2017"/>
    <n v="1267.47"/>
    <n v="1267.47"/>
    <n v="0"/>
    <m/>
    <s v="HILLIARD"/>
    <s v="Florida"/>
    <n v="32046"/>
    <s v="CR 121"/>
    <s v="HILLIARD FL 32046"/>
    <n v="-82.005338168167199"/>
    <n v="30.608137231011199"/>
    <s v="DYAL KENNETH"/>
    <n v="0"/>
    <s v="VACANT RESIDENTIAL"/>
    <n v="8001"/>
    <s v="Residential-Vacant Land"/>
    <n v="2017"/>
    <n v="75460"/>
    <n v="2017"/>
    <n v="75460"/>
    <n v="1142.3699999999999"/>
    <n v="0.90129943903997722"/>
    <s v="No"/>
    <s v="No"/>
    <s v="No"/>
    <s v="No"/>
    <m/>
    <m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High"/>
    <n v="1"/>
    <s v="No"/>
    <s v="No"/>
    <s v="No"/>
    <s v="Without Environmental Issues"/>
    <s v="No"/>
    <s v="None"/>
    <s v="CR 121"/>
    <s v="Hilliard"/>
    <s v="Florida"/>
    <n v="32046"/>
    <s v="CR 121 HILLIARD FL 32046"/>
    <s v=""/>
    <s v="Pass"/>
    <s v="No"/>
    <s v="FV&lt;$10K"/>
    <s v="N/A"/>
    <s v="No, &lt; $20K Lien"/>
    <s v="No, Lien &lt; $20K"/>
    <s v="N/A"/>
    <s v="No"/>
    <s v="No"/>
    <n v="1"/>
    <s v="No"/>
    <n v="75460"/>
    <n v="1"/>
    <n v="75460"/>
    <m/>
    <n v="0"/>
    <n v="0"/>
    <s v=""/>
    <e v="#N/A"/>
    <n v="75460"/>
    <s v="No"/>
    <s v="V"/>
    <s v="Yes"/>
    <s v="No"/>
    <n v="0"/>
    <n v="0"/>
    <n v="6337.35"/>
    <n v="-6337.35"/>
    <n v="8.3982904850251797E-2"/>
    <m/>
    <s v="No"/>
    <m/>
    <m/>
    <m/>
    <x v="1"/>
    <n v="99"/>
    <n v="1267.47"/>
    <s v="Ok"/>
    <n v="0"/>
    <n v="0"/>
  </r>
  <r>
    <n v="100"/>
    <s v="Nassau"/>
    <s v="10-2N-23-0000-0008-0060"/>
    <n v="346.35"/>
    <n v="2017"/>
    <n v="346.35"/>
    <n v="346.35"/>
    <n v="0"/>
    <m/>
    <s v="HILLIARD"/>
    <s v="Florida"/>
    <n v="32046"/>
    <s v="ROY SIKES RD"/>
    <s v="HILLIARD FL 32046"/>
    <n v="-82.006273245709806"/>
    <n v="30.609020715735699"/>
    <s v="DYAL KENNETH M"/>
    <n v="0"/>
    <s v="VACANT RESIDENTIAL"/>
    <n v="8001"/>
    <s v="Residential-Vacant Land"/>
    <n v="2017"/>
    <n v="19200"/>
    <n v="2017"/>
    <n v="19200"/>
    <n v="290.66000000000003"/>
    <n v="0.83920889273855925"/>
    <s v="No"/>
    <s v="No"/>
    <s v="No"/>
    <s v="No"/>
    <m/>
    <m/>
    <s v="No"/>
    <s v="I"/>
    <s v="I"/>
    <s v="I"/>
    <s v="I"/>
    <s v="I"/>
    <n v="0"/>
    <n v="0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ROY SIKES RD"/>
    <s v="Hilliard"/>
    <s v="Florida"/>
    <n v="32046"/>
    <s v="ROY SIKES RD HILLIARD FL 32046"/>
    <s v=""/>
    <s v="Pass"/>
    <s v="No"/>
    <s v="FV&lt;$10K"/>
    <s v="N/A"/>
    <s v="No, &lt; $20K Lien"/>
    <s v="No, Lien &lt; $20K"/>
    <s v="N/A"/>
    <s v="No"/>
    <s v="No"/>
    <n v="1"/>
    <s v="No"/>
    <n v="19200"/>
    <n v="1"/>
    <n v="19200"/>
    <m/>
    <n v="0"/>
    <n v="0"/>
    <s v=""/>
    <e v="#N/A"/>
    <n v="19200"/>
    <s v="No"/>
    <s v="V"/>
    <s v="Yes"/>
    <s v="No"/>
    <n v="0"/>
    <n v="0"/>
    <n v="1731.75"/>
    <n v="-1731.75"/>
    <n v="9.0195312499999999E-2"/>
    <m/>
    <s v="No"/>
    <m/>
    <m/>
    <m/>
    <x v="4"/>
    <n v="100"/>
    <n v="346.35"/>
    <s v="Ok"/>
    <n v="0"/>
    <n v="0"/>
  </r>
  <r>
    <n v="101"/>
    <s v="Nassau"/>
    <s v="10-2N-23-0000-0008-0080"/>
    <n v="113.11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29954"/>
    <e v="#N/A"/>
    <e v="#N/A"/>
    <e v="#N/A"/>
    <n v="0"/>
    <s v="No"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Lien&lt;$150"/>
    <e v="#N/A"/>
    <s v="FV&lt;$10K"/>
    <s v="N/A"/>
    <s v="No, &lt; $20K Lien"/>
    <s v="No, Lien &lt; $20K"/>
    <s v="N/A"/>
    <s v="No"/>
    <s v="No"/>
    <n v="0"/>
    <s v="No"/>
    <n v="29954"/>
    <n v="1"/>
    <n v="29954"/>
    <m/>
    <e v="#N/A"/>
    <e v="#N/A"/>
    <s v=""/>
    <e v="#N/A"/>
    <n v="29954"/>
    <s v="No"/>
    <s v="R"/>
    <s v="No"/>
    <s v="Yes"/>
    <n v="0.67"/>
    <n v="20069.18"/>
    <e v="#N/A"/>
    <e v="#N/A"/>
    <e v="#N/A"/>
    <m/>
    <s v="No"/>
    <m/>
    <m/>
    <m/>
    <x v="2"/>
    <n v="101"/>
    <n v="113.11"/>
    <s v="Ok"/>
    <e v="#N/A"/>
    <e v="#N/A"/>
  </r>
  <r>
    <n v="102"/>
    <s v="Nassau"/>
    <s v="10-2N-23-0000-0013-0000"/>
    <n v="430.91"/>
    <n v="2017"/>
    <n v="430.91"/>
    <n v="430.91"/>
    <n v="0"/>
    <n v="25012"/>
    <s v="HILLIARD"/>
    <s v="Florida"/>
    <n v="32046"/>
    <s v="25012 WILSON CARROLL LN"/>
    <s v="HILLIARD FL 32046"/>
    <n v="-82.0008085848782"/>
    <n v="30.602941355389898"/>
    <s v="CARROLL WOODROW W"/>
    <n v="55"/>
    <s v="TIMBERLAND - SITE INDEX 80 TO 89"/>
    <n v="7009"/>
    <s v="Timberland Forest Trees (Agricultural)"/>
    <n v="2017"/>
    <n v="49864"/>
    <n v="2017"/>
    <n v="108197"/>
    <n v="368.84"/>
    <n v="0.85595600009282669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n v="0"/>
    <s v="No"/>
    <s v="Without Environmental Issues"/>
    <s v="No"/>
    <s v="None"/>
    <s v="25012 WILSON CARROLL LN"/>
    <s v="Hilliard"/>
    <s v="Florida"/>
    <n v="32046"/>
    <s v="25012 WILSON CARROLL LN HILLIARD FL 32046"/>
    <s v=""/>
    <s v="Pass"/>
    <s v="No"/>
    <s v="FV&lt;$10K"/>
    <s v="N/A"/>
    <s v="No, &lt; $20K Lien"/>
    <s v="No, Lien &lt; $20K"/>
    <s v="N/A"/>
    <s v="No"/>
    <s v="No"/>
    <n v="0"/>
    <s v="No"/>
    <n v="49864"/>
    <n v="1"/>
    <n v="49864"/>
    <m/>
    <n v="0"/>
    <n v="0"/>
    <s v=""/>
    <e v="#N/A"/>
    <n v="49864"/>
    <s v="No"/>
    <s v="V"/>
    <s v="Yes"/>
    <s v="Yes"/>
    <n v="0"/>
    <n v="0"/>
    <n v="1723.64"/>
    <n v="-1723.64"/>
    <n v="3.4566821755174074E-2"/>
    <m/>
    <s v="No"/>
    <m/>
    <m/>
    <m/>
    <x v="1"/>
    <n v="102"/>
    <n v="430.91"/>
    <s v="Ok"/>
    <n v="0"/>
    <n v="0"/>
  </r>
  <r>
    <n v="103"/>
    <s v="Nassau"/>
    <s v="10-2N-23-0000-0015-0020"/>
    <n v="837.58"/>
    <n v="2017"/>
    <n v="837.58"/>
    <n v="837.58"/>
    <n v="0"/>
    <n v="2744"/>
    <s v="HILLIARD"/>
    <s v="Florida"/>
    <n v="32046"/>
    <s v="2744 SIKES DR"/>
    <s v="HILLIARD FL 32046"/>
    <n v="-82.002273028834793"/>
    <n v="30.599629232214198"/>
    <s v="ANDERSON JOSEPH M"/>
    <n v="2"/>
    <s v="MOBILE HOMES"/>
    <n v="1006"/>
    <s v="Mobile home"/>
    <n v="2017"/>
    <n v="68359"/>
    <n v="2017"/>
    <n v="68359"/>
    <n v="1034.8699999999999"/>
    <n v="1.2355476491797797"/>
    <m/>
    <m/>
    <m/>
    <m/>
    <m/>
    <m/>
    <s v="No"/>
    <s v="I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2744 SIKES DR"/>
    <s v="Hilliard"/>
    <s v="Florida"/>
    <n v="32046"/>
    <s v="2744 SIKES DR HILLIARD FL 32046"/>
    <s v=""/>
    <s v="Pass"/>
    <s v="No"/>
    <s v="FV&lt;$10K"/>
    <s v="N/A"/>
    <s v="No, &lt; $20K Lien"/>
    <s v="No, Lien &lt; $20K"/>
    <s v="N/A"/>
    <s v="No"/>
    <s v="No"/>
    <n v="0"/>
    <s v="No"/>
    <n v="68359"/>
    <n v="1"/>
    <n v="68359"/>
    <m/>
    <n v="0"/>
    <n v="0"/>
    <s v=""/>
    <e v="#N/A"/>
    <n v="68359"/>
    <s v="No"/>
    <s v="R"/>
    <s v="No"/>
    <s v="No"/>
    <n v="0.35"/>
    <n v="23925.649999999998"/>
    <n v="3942.1899999999996"/>
    <n v="19983.46"/>
    <n v="5.7668924355242172E-2"/>
    <m/>
    <s v="No"/>
    <m/>
    <m/>
    <m/>
    <x v="0"/>
    <n v="103"/>
    <n v="837.58"/>
    <s v="Ok"/>
    <n v="0"/>
    <n v="0"/>
  </r>
  <r>
    <n v="104"/>
    <s v="Nassau"/>
    <s v="11-2N-23-0000-0005-0020"/>
    <n v="1471.51"/>
    <n v="2017"/>
    <n v="1471.51"/>
    <n v="1471.51"/>
    <n v="0"/>
    <n v="23356"/>
    <s v="HILLIARD"/>
    <s v="Florida"/>
    <n v="32046"/>
    <s v="23356 SMITH RD N"/>
    <s v="HILLIARD FL 32046"/>
    <n v="-81.985062575868696"/>
    <n v="30.609224119170701"/>
    <s v="REID JUSTIN SCOT &amp; KRISTEN L"/>
    <n v="2"/>
    <s v="MOBILE HOMES"/>
    <n v="1006"/>
    <s v="Mobile home"/>
    <n v="2017"/>
    <n v="87921"/>
    <n v="2017"/>
    <n v="87921"/>
    <n v="1331.03"/>
    <n v="0.90453343844078526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23356 SMITH RD N"/>
    <s v="Hilliard"/>
    <s v="Florida"/>
    <n v="32046"/>
    <s v="23356 SMITH RD N HILLIARD FL 32046"/>
    <s v=""/>
    <s v="Pass"/>
    <s v="No"/>
    <s v="FV&lt;$10K"/>
    <s v="N/A"/>
    <s v="No, &lt; $20K Lien"/>
    <s v="No, Lien &lt; $20K"/>
    <s v="N/A"/>
    <s v="No"/>
    <s v="No"/>
    <n v="0"/>
    <s v="No"/>
    <n v="87921"/>
    <n v="1"/>
    <n v="87921"/>
    <m/>
    <n v="0"/>
    <n v="0"/>
    <s v=""/>
    <e v="#N/A"/>
    <n v="87921"/>
    <s v="No"/>
    <s v="R"/>
    <s v="No"/>
    <s v="No"/>
    <n v="0.35"/>
    <n v="30772.35"/>
    <n v="5886.04"/>
    <n v="24886.309999999998"/>
    <n v="6.694691825616178E-2"/>
    <m/>
    <s v="No"/>
    <m/>
    <m/>
    <m/>
    <x v="0"/>
    <n v="104"/>
    <n v="1471.51"/>
    <s v="Ok"/>
    <n v="0"/>
    <n v="0"/>
  </r>
  <r>
    <n v="105"/>
    <s v="Nassau"/>
    <s v="13-2N-23-0000-0002-0000"/>
    <n v="772.87"/>
    <n v="2017"/>
    <n v="772.87"/>
    <n v="772.87"/>
    <n v="0"/>
    <m/>
    <s v="HILLIARD"/>
    <s v="Florida"/>
    <n v="32046"/>
    <s v="RIVER RD"/>
    <s v="HILLIARD FL 32046"/>
    <n v="-81.961658305489706"/>
    <n v="30.5831086527187"/>
    <s v="RNHJ HOLDINGS INC"/>
    <n v="56"/>
    <s v="TIMBERLAND - SITE INDEX 70 TO 79"/>
    <n v="7009"/>
    <s v="Timberland Forest Trees (Agricultural)"/>
    <n v="2017"/>
    <n v="45250"/>
    <n v="2017"/>
    <n v="288000"/>
    <n v="685.04"/>
    <n v="0.88635863728699515"/>
    <s v="No"/>
    <m/>
    <m/>
    <s v="No"/>
    <s v="No"/>
    <s v="No"/>
    <m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n v="0"/>
    <n v="1"/>
    <s v="No"/>
    <s v="No"/>
    <s v="No"/>
    <s v="Without Environmental Issues"/>
    <s v="No"/>
    <s v="None"/>
    <s v="RIVER RD"/>
    <s v="Hilliard"/>
    <s v="Florida"/>
    <n v="32046"/>
    <s v="RIVER RD HILLIARD FL 32046"/>
    <s v=""/>
    <s v="Pass"/>
    <s v="No"/>
    <s v="FV&lt;$10K"/>
    <s v="N/A"/>
    <s v="No, &lt; $20K Lien"/>
    <s v="No, Lien &lt; $20K"/>
    <s v="N/A"/>
    <s v="No"/>
    <s v="No"/>
    <n v="1"/>
    <s v="No"/>
    <n v="45250"/>
    <n v="1"/>
    <n v="45250"/>
    <m/>
    <n v="0"/>
    <n v="0"/>
    <s v=""/>
    <e v="#N/A"/>
    <n v="45250"/>
    <s v="No"/>
    <s v="V"/>
    <s v="Yes"/>
    <s v="No"/>
    <n v="0"/>
    <n v="0"/>
    <n v="3864.35"/>
    <n v="-3864.35"/>
    <n v="8.5400000000000004E-2"/>
    <m/>
    <s v="No"/>
    <m/>
    <m/>
    <m/>
    <x v="1"/>
    <n v="105"/>
    <n v="772.87"/>
    <s v="Ok"/>
    <n v="0"/>
    <n v="0"/>
  </r>
  <r>
    <n v="106"/>
    <s v="Nassau"/>
    <s v="15-2N-23-0000-0005-0270"/>
    <n v="1765.03"/>
    <n v="2017"/>
    <n v="1765.03"/>
    <n v="1765.03"/>
    <n v="0"/>
    <n v="23291"/>
    <s v="HILLIARD"/>
    <s v="Florida"/>
    <n v="32046"/>
    <s v="23291 CR 121"/>
    <s v="HILLIARD FL 32046"/>
    <n v="-81.998647722302493"/>
    <n v="30.591944051154599"/>
    <s v="WHITFIELD MARIE CACERES"/>
    <n v="1"/>
    <s v="SINGLE FAMILY"/>
    <n v="1001"/>
    <s v="Single Family Residential"/>
    <n v="2017"/>
    <n v="144953"/>
    <n v="2017"/>
    <n v="168753"/>
    <n v="1602.43"/>
    <n v="0.90787691993903796"/>
    <s v="No"/>
    <s v="No"/>
    <m/>
    <m/>
    <m/>
    <m/>
    <m/>
    <s v="I"/>
    <s v="I"/>
    <s v="I"/>
    <s v="I"/>
    <n v="0"/>
    <n v="0"/>
    <n v="0"/>
    <s v="No"/>
    <s v="No"/>
    <s v="No"/>
    <n v="0"/>
    <n v="0"/>
    <n v="0"/>
    <n v="0"/>
    <n v="0"/>
    <n v="1"/>
    <s v="Potential Low Risk"/>
    <s v="Minimal"/>
    <n v="2"/>
    <s v="Yes"/>
    <s v="No"/>
    <s v="No"/>
    <s v="Without Environmental Issues"/>
    <s v="No"/>
    <s v="None"/>
    <s v="23291 CR 121"/>
    <s v="Hilliard"/>
    <s v="Florida"/>
    <n v="32046"/>
    <s v="23291 CR 121 HILLIARD FL 32046"/>
    <s v=""/>
    <s v="Pass"/>
    <s v="No"/>
    <s v="FV&lt;$10K"/>
    <s v="N/A"/>
    <s v="No, &lt; $20K Lien"/>
    <s v="No, Lien &lt; $20K"/>
    <s v="N/A"/>
    <s v="No"/>
    <s v="No"/>
    <n v="2"/>
    <s v="Yes"/>
    <n v="144953"/>
    <n v="1"/>
    <n v="144953"/>
    <m/>
    <n v="0"/>
    <n v="0"/>
    <s v=""/>
    <e v="#N/A"/>
    <n v="144953"/>
    <s v="No"/>
    <s v="S"/>
    <s v="No"/>
    <s v="Yes"/>
    <n v="0.67"/>
    <n v="97118.510000000009"/>
    <n v="10590.18"/>
    <n v="86528.330000000016"/>
    <n v="7.3059405462460245E-2"/>
    <m/>
    <s v="No"/>
    <m/>
    <m/>
    <m/>
    <x v="3"/>
    <n v="106"/>
    <n v="1765.03"/>
    <s v="Ok"/>
    <n v="0"/>
    <n v="0"/>
  </r>
  <r>
    <n v="107"/>
    <s v="Nassau"/>
    <s v="15-2N-23-0000-0006-0020"/>
    <n v="388.2"/>
    <n v="2017"/>
    <n v="388.2"/>
    <n v="388.2"/>
    <n v="0"/>
    <n v="22090"/>
    <s v="HILLIARD"/>
    <s v="Florida"/>
    <n v="32046"/>
    <s v="22090 CREWS RD"/>
    <s v="HILLIARD FL 32046"/>
    <n v="-82.002907067135496"/>
    <n v="30.591352562859701"/>
    <s v="CASTLEBERRY MARVIN C JR &amp; CASTLEBERRY KENNA C EST"/>
    <n v="2"/>
    <s v="MOBILE HOMES"/>
    <n v="1006"/>
    <s v="Mobile home"/>
    <n v="2017"/>
    <n v="41586"/>
    <n v="2017"/>
    <n v="43512"/>
    <n v="329.36"/>
    <n v="0.84842864502833593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Yes"/>
    <s v="No"/>
    <s v="No"/>
    <s v="Without Environmental Issues"/>
    <s v="No"/>
    <s v="None"/>
    <s v="22090 CREWS RD"/>
    <s v="Hilliard"/>
    <s v="Florida"/>
    <n v="32046"/>
    <s v="22090 CREWS RD HILLIARD FL 32046"/>
    <s v=""/>
    <s v="Pass"/>
    <s v="No"/>
    <s v="FV&lt;$10K"/>
    <s v="N/A"/>
    <s v="No, &lt; $20K Lien"/>
    <s v="No, Lien &lt; $20K"/>
    <s v="N/A"/>
    <s v="No"/>
    <s v="No"/>
    <n v="1"/>
    <s v="No"/>
    <n v="41586"/>
    <n v="1"/>
    <n v="41586"/>
    <m/>
    <n v="0"/>
    <n v="0"/>
    <s v=""/>
    <e v="#N/A"/>
    <n v="41586"/>
    <s v="No"/>
    <s v="R"/>
    <s v="No"/>
    <s v="Yes"/>
    <n v="0.67"/>
    <n v="27862.620000000003"/>
    <n v="1941"/>
    <n v="25921.620000000003"/>
    <n v="4.6674361563987882E-2"/>
    <m/>
    <s v="No"/>
    <m/>
    <m/>
    <m/>
    <x v="0"/>
    <n v="107"/>
    <n v="388.2"/>
    <s v="Ok"/>
    <n v="0"/>
    <n v="0"/>
  </r>
  <r>
    <n v="108"/>
    <s v="Nassau"/>
    <s v="15-2N-23-0000-0006-0040"/>
    <n v="418.44"/>
    <n v="2017"/>
    <n v="418.44"/>
    <n v="418.44"/>
    <n v="0"/>
    <n v="2638"/>
    <s v="HILLIARD"/>
    <s v="Florida"/>
    <n v="32046"/>
    <s v="2638 FOLLY LN"/>
    <s v="HILLIARD FL 32046"/>
    <n v="-82.0053719671116"/>
    <n v="30.592115811257301"/>
    <s v="BURNSED JAMES F"/>
    <n v="0"/>
    <s v="VACANT RESIDENTIAL"/>
    <n v="8001"/>
    <s v="Residential-Vacant Land"/>
    <n v="2017"/>
    <n v="20429"/>
    <n v="2017"/>
    <n v="27713"/>
    <n v="357.32"/>
    <n v="0.85393365835006207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3"/>
    <s v="No"/>
    <s v="No"/>
    <s v="No"/>
    <s v="Without Environmental Issues"/>
    <s v="No"/>
    <s v="None"/>
    <s v="2638 FOLLY LN"/>
    <s v="Hilliard"/>
    <s v="Florida"/>
    <n v="32046"/>
    <s v="2638 FOLLY LN HILLIARD FL 32046"/>
    <s v=""/>
    <s v="Pass"/>
    <s v="No"/>
    <s v="FV&lt;$10K"/>
    <s v="N/A"/>
    <s v="No, &lt; $20K Lien"/>
    <s v="No, Lien &lt; $20K"/>
    <s v="N/A"/>
    <s v="No"/>
    <s v="No"/>
    <n v="3"/>
    <s v="No"/>
    <n v="20429"/>
    <n v="1"/>
    <n v="20429"/>
    <m/>
    <n v="0"/>
    <n v="0"/>
    <s v=""/>
    <e v="#N/A"/>
    <n v="20429"/>
    <s v="No"/>
    <s v="V"/>
    <s v="Yes"/>
    <s v="No"/>
    <n v="0"/>
    <n v="0"/>
    <n v="2929.08"/>
    <n v="-2929.08"/>
    <n v="0.14337853052033872"/>
    <m/>
    <s v="No"/>
    <m/>
    <m/>
    <m/>
    <x v="4"/>
    <n v="108"/>
    <n v="418.44"/>
    <s v="Ok"/>
    <n v="0"/>
    <n v="0"/>
  </r>
  <r>
    <n v="109"/>
    <s v="Nassau"/>
    <s v="15-2N-23-0000-0006-0080"/>
    <n v="1084.05"/>
    <n v="2017"/>
    <n v="1084.05"/>
    <n v="1084.05"/>
    <n v="0"/>
    <n v="2691"/>
    <s v="HILLIARD"/>
    <s v="Florida"/>
    <n v="32046"/>
    <s v="2691 FOLLY LN"/>
    <s v="HILLIARD FL 32046"/>
    <n v="-82.004808366336505"/>
    <n v="30.591339542258201"/>
    <s v="CASTLEBERRY MARVIN C"/>
    <n v="1"/>
    <s v="SINGLE FAMILY"/>
    <n v="1001"/>
    <s v="Single Family Residential"/>
    <n v="2017"/>
    <n v="103860"/>
    <n v="2017"/>
    <n v="119744"/>
    <n v="972.77"/>
    <n v="0.89734790830681244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Yes"/>
    <s v="No"/>
    <s v="No"/>
    <s v="Without Environmental Issues"/>
    <s v="No"/>
    <s v="None"/>
    <s v="2691 FOLLY LN"/>
    <s v="Hilliard"/>
    <s v="Florida"/>
    <n v="32046"/>
    <s v="2691 FOLLY LN HILLIARD FL 32046"/>
    <s v=""/>
    <s v="Pass"/>
    <s v="No"/>
    <s v="FV&lt;$10K"/>
    <s v="N/A"/>
    <s v="No, &lt; $20K Lien"/>
    <s v="No, Lien &lt; $20K"/>
    <s v="N/A"/>
    <s v="No"/>
    <s v="No"/>
    <n v="1"/>
    <s v="No"/>
    <n v="103860"/>
    <n v="1"/>
    <n v="103860"/>
    <m/>
    <n v="0"/>
    <n v="0"/>
    <s v=""/>
    <e v="#N/A"/>
    <n v="103860"/>
    <s v="No"/>
    <s v="S"/>
    <s v="No"/>
    <s v="Yes"/>
    <n v="0.67"/>
    <n v="69586.2"/>
    <n v="5420.25"/>
    <n v="64165.95"/>
    <n v="5.2188041594454074E-2"/>
    <m/>
    <s v="No"/>
    <m/>
    <m/>
    <m/>
    <x v="0"/>
    <n v="109"/>
    <n v="1084.05"/>
    <s v="Ok"/>
    <n v="0"/>
    <n v="0"/>
  </r>
  <r>
    <n v="110"/>
    <s v="Nassau"/>
    <s v="15-2N-23-0000-0006-0100"/>
    <n v="1225.96"/>
    <n v="2017"/>
    <n v="1225.96"/>
    <n v="1225.96"/>
    <n v="0"/>
    <n v="22246"/>
    <s v="HILLIARD"/>
    <s v="Florida"/>
    <n v="32046"/>
    <s v="22246 CREWS RD"/>
    <s v="HILLIARD FL 32046"/>
    <n v="-82.004152321158898"/>
    <n v="30.592900644398298"/>
    <s v="BEAUDRY ROBERT"/>
    <n v="2"/>
    <s v="MOBILE HOMES"/>
    <n v="1006"/>
    <s v="Mobile home"/>
    <n v="2017"/>
    <n v="112028"/>
    <n v="2017"/>
    <n v="119602"/>
    <n v="1103.98"/>
    <n v="0.90050246337564033"/>
    <s v="No"/>
    <m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Yes"/>
    <s v="No"/>
    <s v="No"/>
    <s v="Without Environmental Issues"/>
    <s v="No"/>
    <s v="None"/>
    <s v="22246 CREWS RD"/>
    <s v="Hilliard"/>
    <s v="Florida"/>
    <n v="32046"/>
    <s v="22246 CREWS RD HILLIARD FL 32046"/>
    <s v=""/>
    <s v="Pass"/>
    <s v="No"/>
    <s v="FV&lt;$10K"/>
    <s v="N/A"/>
    <s v="No, &lt; $20K Lien"/>
    <s v="No, Lien &lt; $20K"/>
    <s v="N/A"/>
    <s v="No"/>
    <s v="No"/>
    <n v="1"/>
    <s v="No"/>
    <n v="112028"/>
    <n v="1"/>
    <n v="112028"/>
    <m/>
    <n v="0"/>
    <n v="0"/>
    <s v=""/>
    <e v="#N/A"/>
    <n v="112028"/>
    <s v="No"/>
    <s v="R"/>
    <s v="No"/>
    <s v="Yes"/>
    <n v="0.67"/>
    <n v="75058.760000000009"/>
    <n v="6129.8"/>
    <n v="68928.960000000006"/>
    <n v="5.4716677973363805E-2"/>
    <m/>
    <s v="No"/>
    <m/>
    <m/>
    <m/>
    <x v="0"/>
    <n v="110"/>
    <n v="1225.96"/>
    <s v="Ok"/>
    <n v="0"/>
    <n v="0"/>
  </r>
  <r>
    <n v="111"/>
    <s v="Nassau"/>
    <s v="15-2N-23-0000-0006-0120"/>
    <n v="399.22"/>
    <n v="2017"/>
    <n v="399.22"/>
    <n v="399.22"/>
    <n v="0"/>
    <n v="22330"/>
    <s v="HILLIARD"/>
    <s v="Florida"/>
    <n v="32046"/>
    <s v="22330 CREWS RD"/>
    <s v="HILLIARD FL 32046"/>
    <n v="-82.003752672492197"/>
    <n v="30.593790285244001"/>
    <s v="WALKER JASON M &amp; CHRISTY M"/>
    <n v="0"/>
    <s v="VACANT RESIDENTIAL"/>
    <n v="8001"/>
    <s v="Residential-Vacant Land"/>
    <n v="2017"/>
    <n v="19360"/>
    <n v="2017"/>
    <n v="26400"/>
    <n v="339.54"/>
    <n v="0.85050849155853914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22330 CREWS RD"/>
    <s v="Hilliard"/>
    <s v="Florida"/>
    <n v="32046"/>
    <s v="22330 CREWS RD HILLIARD FL 32046"/>
    <s v=""/>
    <s v="Pass"/>
    <s v="No"/>
    <s v="FV&lt;$10K"/>
    <s v="N/A"/>
    <s v="No, &lt; $20K Lien"/>
    <s v="No, Lien &lt; $20K"/>
    <s v="N/A"/>
    <s v="No"/>
    <s v="No"/>
    <n v="0"/>
    <s v="No"/>
    <n v="19360"/>
    <n v="1"/>
    <n v="19360"/>
    <m/>
    <n v="0"/>
    <n v="0"/>
    <s v=""/>
    <e v="#N/A"/>
    <n v="19360"/>
    <s v="No"/>
    <s v="V"/>
    <s v="Yes"/>
    <s v="No"/>
    <n v="0"/>
    <n v="0"/>
    <n v="1596.88"/>
    <n v="-1596.88"/>
    <n v="8.2483471074380171E-2"/>
    <m/>
    <s v="No"/>
    <m/>
    <m/>
    <m/>
    <x v="4"/>
    <n v="111"/>
    <n v="399.22"/>
    <s v="Ok"/>
    <n v="0"/>
    <n v="0"/>
  </r>
  <r>
    <n v="112"/>
    <s v="Nassau"/>
    <s v="15-2N-23-0000-0007-0000"/>
    <n v="954.86"/>
    <n v="2017"/>
    <n v="954.86"/>
    <n v="954.86"/>
    <n v="0"/>
    <n v="21964"/>
    <s v="HILLIARD"/>
    <s v="Florida"/>
    <n v="32046"/>
    <s v="21964 CREWS RD"/>
    <s v="HILLIARD FL 32046"/>
    <n v="-82.0029016482614"/>
    <n v="30.5893460007123"/>
    <s v="NAYLOR GREGORY R &amp; ELIZABETH D"/>
    <n v="2"/>
    <s v="MOBILE HOMES"/>
    <n v="1006"/>
    <s v="Mobile home"/>
    <n v="2017"/>
    <n v="56366"/>
    <n v="2017"/>
    <n v="56366"/>
    <n v="853.31"/>
    <n v="0.89364933079194853"/>
    <m/>
    <m/>
    <m/>
    <m/>
    <s v="No"/>
    <m/>
    <m/>
    <s v="I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21964 CREWS RD"/>
    <s v="Hilliard"/>
    <s v="Florida"/>
    <n v="32046"/>
    <s v="21964 CREWS RD HILLIARD FL 32046"/>
    <s v=""/>
    <s v="Pass"/>
    <s v="No"/>
    <s v="FV&lt;$10K"/>
    <s v="N/A"/>
    <s v="No, &lt; $20K Lien"/>
    <s v="No, Lien &lt; $20K"/>
    <s v="N/A"/>
    <s v="No"/>
    <s v="No"/>
    <n v="0"/>
    <s v="No"/>
    <n v="56366"/>
    <n v="1"/>
    <n v="56366"/>
    <m/>
    <n v="0"/>
    <n v="0"/>
    <s v=""/>
    <e v="#N/A"/>
    <n v="56366"/>
    <s v="No"/>
    <s v="R"/>
    <s v="No"/>
    <s v="No"/>
    <n v="0.35"/>
    <n v="19728.099999999999"/>
    <n v="3819.44"/>
    <n v="15908.659999999998"/>
    <n v="6.7761416456729229E-2"/>
    <m/>
    <s v="No"/>
    <m/>
    <m/>
    <m/>
    <x v="0"/>
    <n v="112"/>
    <n v="954.86"/>
    <s v="Ok"/>
    <n v="0"/>
    <n v="0"/>
  </r>
  <r>
    <n v="113"/>
    <s v="Nassau"/>
    <s v="15-2N-23-0000-0008-0000"/>
    <n v="634.17999999999995"/>
    <n v="2017"/>
    <n v="634.17999999999995"/>
    <n v="634.17999999999995"/>
    <n v="0"/>
    <n v="22870"/>
    <s v="HILLIARD"/>
    <s v="Florida"/>
    <n v="32046"/>
    <s v="22870 CR 121"/>
    <s v="HILLIARD FL 32046"/>
    <n v="-81.999849822274399"/>
    <n v="30.5870270201758"/>
    <s v="MILLIKIN PATRICIA A"/>
    <n v="1"/>
    <s v="SINGLE FAMILY"/>
    <n v="1001"/>
    <s v="Single Family Residential"/>
    <n v="2017"/>
    <n v="36780"/>
    <n v="2017"/>
    <n v="36780"/>
    <n v="556.79999999999995"/>
    <n v="0.87798416853259331"/>
    <m/>
    <m/>
    <m/>
    <m/>
    <s v="No"/>
    <s v="No"/>
    <s v="No"/>
    <s v="I"/>
    <s v="I"/>
    <s v="I"/>
    <s v="I"/>
    <n v="0"/>
    <n v="0"/>
    <n v="0"/>
    <s v="No"/>
    <s v="No"/>
    <s v="No"/>
    <n v="0"/>
    <n v="0"/>
    <n v="0"/>
    <n v="0"/>
    <n v="0"/>
    <n v="6"/>
    <s v="Potential High Risk"/>
    <n v="0"/>
    <n v="0"/>
    <s v="No"/>
    <s v="No"/>
    <s v="No"/>
    <s v="Commercial Hazardous Waste Handlers"/>
    <s v="Yes"/>
    <s v="None"/>
    <s v="22870 CR 121"/>
    <s v="Hilliard"/>
    <s v="Florida"/>
    <n v="32046"/>
    <s v="22870 CR 121 HILLIARD FL 32046"/>
    <s v=""/>
    <s v="Pass"/>
    <s v="No"/>
    <s v="FV&lt;$10K"/>
    <s v="N/A"/>
    <s v="No, &lt; $20K Lien"/>
    <s v="No, Lien &lt; $20K"/>
    <s v="N/A"/>
    <s v="No"/>
    <s v="No"/>
    <n v="0"/>
    <s v="No"/>
    <n v="36780"/>
    <n v="1"/>
    <n v="36780"/>
    <m/>
    <n v="0"/>
    <n v="0"/>
    <s v=""/>
    <e v="#N/A"/>
    <n v="36780"/>
    <s v="No"/>
    <s v="S"/>
    <s v="No"/>
    <s v="No"/>
    <n v="0.35"/>
    <n v="12873"/>
    <n v="2536.7199999999998"/>
    <n v="10336.280000000001"/>
    <n v="6.8970092441544312E-2"/>
    <m/>
    <s v="No"/>
    <m/>
    <m/>
    <m/>
    <x v="0"/>
    <n v="113"/>
    <n v="634.17999999999995"/>
    <s v="Ok"/>
    <n v="0"/>
    <n v="0"/>
  </r>
  <r>
    <n v="114"/>
    <s v="Nassau"/>
    <s v="15-2N-23-0000-0008-0100"/>
    <n v="380.29"/>
    <n v="2017"/>
    <n v="380.29"/>
    <n v="380.29"/>
    <n v="0"/>
    <n v="22866"/>
    <s v="HILLIARD"/>
    <s v="Florida"/>
    <n v="32046"/>
    <s v="22866 CR 121"/>
    <s v="HILLIARD FL 32046"/>
    <n v="-81.999870487651705"/>
    <n v="30.586665562169198"/>
    <s v="ROWELL DAPHNE M"/>
    <n v="0"/>
    <s v="VACANT RESIDENTIAL"/>
    <n v="8001"/>
    <s v="Residential-Vacant Land"/>
    <n v="2017"/>
    <n v="19668"/>
    <n v="2017"/>
    <n v="23350"/>
    <n v="322.04000000000002"/>
    <n v="0.84682742117857424"/>
    <m/>
    <s v="No"/>
    <m/>
    <m/>
    <m/>
    <m/>
    <m/>
    <s v="I"/>
    <n v="0"/>
    <n v="0"/>
    <n v="0"/>
    <n v="0"/>
    <n v="0"/>
    <n v="0"/>
    <s v="No"/>
    <s v="No"/>
    <s v="No"/>
    <n v="0"/>
    <n v="0"/>
    <n v="0"/>
    <n v="0"/>
    <n v="0"/>
    <n v="6"/>
    <s v="Potential Medium Risk"/>
    <s v="Minimal"/>
    <n v="0"/>
    <s v="No"/>
    <s v="No"/>
    <s v="No"/>
    <s v="Without Environmental Issues"/>
    <s v="No"/>
    <s v="None"/>
    <s v="22866 CR 121"/>
    <s v="Hilliard"/>
    <s v="Florida"/>
    <n v="32046"/>
    <s v="22866 CR 121 HILLIARD FL 32046"/>
    <s v=""/>
    <s v="Pass"/>
    <s v="No"/>
    <s v="FV&lt;$10K"/>
    <s v="N/A"/>
    <s v="No, &lt; $20K Lien"/>
    <s v="No, Lien &lt; $20K"/>
    <s v="N/A"/>
    <s v="No"/>
    <s v="No"/>
    <n v="0"/>
    <s v="No"/>
    <n v="19668"/>
    <n v="1"/>
    <n v="19668"/>
    <m/>
    <n v="0"/>
    <n v="0"/>
    <s v=""/>
    <e v="#N/A"/>
    <n v="19668"/>
    <s v="No"/>
    <s v="V"/>
    <s v="Yes"/>
    <s v="No"/>
    <n v="0"/>
    <n v="0"/>
    <n v="1521.16"/>
    <n v="-1521.16"/>
    <n v="7.7341875127110035E-2"/>
    <m/>
    <s v="No"/>
    <m/>
    <m/>
    <m/>
    <x v="4"/>
    <n v="114"/>
    <n v="380.29"/>
    <s v="Ok"/>
    <n v="0"/>
    <n v="0"/>
  </r>
  <r>
    <n v="115"/>
    <s v="Nassau"/>
    <s v="15-2N-23-0000-0009-0000"/>
    <n v="152.03"/>
    <n v="2017"/>
    <e v="#N/A"/>
    <e v="#N/A"/>
    <e v="#N/A"/>
    <e v="#N/A"/>
    <e v="#N/A"/>
    <e v="#N/A"/>
    <e v="#N/A"/>
    <e v="#N/A"/>
    <e v="#N/A"/>
    <e v="#N/A"/>
    <e v="#N/A"/>
    <e v="#N/A"/>
    <n v="55"/>
    <s v="TIMBERLAND - SITE INDEX 80 TO 89"/>
    <e v="#N/A"/>
    <e v="#N/A"/>
    <n v="2017"/>
    <n v="7330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7330"/>
    <n v="1"/>
    <n v="7330"/>
    <m/>
    <e v="#N/A"/>
    <e v="#N/A"/>
    <s v=""/>
    <e v="#N/A"/>
    <n v="7330"/>
    <s v="No"/>
    <s v="V"/>
    <s v="Yes"/>
    <s v="No"/>
    <n v="0"/>
    <n v="0"/>
    <e v="#N/A"/>
    <e v="#N/A"/>
    <e v="#N/A"/>
    <m/>
    <s v="No"/>
    <m/>
    <m/>
    <m/>
    <x v="4"/>
    <n v="115"/>
    <n v="152.03"/>
    <s v="Ok"/>
    <e v="#N/A"/>
    <e v="#N/A"/>
  </r>
  <r>
    <n v="116"/>
    <s v="Nassau"/>
    <s v="15-2N-23-0000-0009-0110"/>
    <n v="430.46"/>
    <n v="2017"/>
    <n v="430.46"/>
    <n v="430.46"/>
    <n v="0"/>
    <n v="22717"/>
    <s v="HILLIARD"/>
    <s v="Florida"/>
    <n v="32046"/>
    <s v="22717 CR 121"/>
    <s v="HILLIARD FL 32046"/>
    <n v="-81.997803123316402"/>
    <n v="30.5843485717518"/>
    <s v="WILSON DAVID"/>
    <n v="2"/>
    <s v="MOBILE HOMES"/>
    <n v="1006"/>
    <s v="Mobile home"/>
    <n v="2017"/>
    <n v="24337"/>
    <n v="2017"/>
    <n v="24337"/>
    <n v="368.44"/>
    <n v="0.85592157227152355"/>
    <s v="No"/>
    <m/>
    <s v="No"/>
    <s v="No"/>
    <s v="No"/>
    <m/>
    <m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Minimal"/>
    <n v="1"/>
    <s v="No"/>
    <s v="Yes"/>
    <s v="No"/>
    <s v="Without Environmental Issues"/>
    <s v="No"/>
    <s v="None"/>
    <s v="22717 CR 121"/>
    <s v="Hilliard"/>
    <s v="Florida"/>
    <n v="32046"/>
    <s v="22717 CR 121 HILLIARD FL 32046"/>
    <s v=""/>
    <s v="Pass"/>
    <s v="Yes"/>
    <s v="FV&lt;$10K"/>
    <s v="N/A"/>
    <s v="No, &lt; $20K Lien"/>
    <s v="No, Lien &lt; $20K"/>
    <s v="N/A"/>
    <s v="No"/>
    <s v="No"/>
    <n v="1"/>
    <s v="No"/>
    <n v="24337"/>
    <n v="1"/>
    <n v="24337"/>
    <m/>
    <n v="0"/>
    <n v="0"/>
    <s v=""/>
    <e v="#N/A"/>
    <n v="24337"/>
    <s v="No"/>
    <s v="R"/>
    <s v="No"/>
    <s v="No"/>
    <n v="0.35"/>
    <n v="8517.9499999999989"/>
    <n v="2152.2999999999997"/>
    <n v="6365.65"/>
    <n v="8.8437358754160325E-2"/>
    <m/>
    <s v="No"/>
    <m/>
    <m/>
    <m/>
    <x v="4"/>
    <n v="116"/>
    <n v="430.46"/>
    <s v="Ok"/>
    <n v="0"/>
    <n v="0"/>
  </r>
  <r>
    <n v="117"/>
    <s v="Nassau"/>
    <s v="16-2N-23-0000-0001-0110"/>
    <n v="228.91"/>
    <n v="2017"/>
    <n v="228.91"/>
    <n v="228.91"/>
    <n v="0"/>
    <n v="2691"/>
    <s v="HILLIARD"/>
    <s v="Florida"/>
    <n v="32034"/>
    <s v="2691 FOLLY LN"/>
    <s v="HILLIARD FL 32034"/>
    <n v="-82.005927114262803"/>
    <n v="30.591333241293899"/>
    <s v="CASTLEBERRY MARVIN C"/>
    <n v="0"/>
    <s v="VACANT RESIDENTIAL"/>
    <n v="8001"/>
    <s v="Residential-Vacant Land"/>
    <n v="2017"/>
    <n v="11352"/>
    <n v="2017"/>
    <n v="12900"/>
    <n v="182.07"/>
    <n v="0.7953780961950111"/>
    <s v="No"/>
    <m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Yes"/>
    <s v="No"/>
    <s v="Without Environmental Issues"/>
    <s v="No"/>
    <s v="None"/>
    <s v="2691 FOLLY LN"/>
    <s v="Hilliard"/>
    <s v="Florida"/>
    <n v="32034"/>
    <s v="2691 FOLLY LN HILLIARD FL 32034"/>
    <s v=""/>
    <s v="Pass"/>
    <s v="Yes"/>
    <s v="FV&lt;$10K"/>
    <s v="N/A"/>
    <s v="No, &lt; $20K Lien"/>
    <s v="No, Lien &lt; $20K"/>
    <s v="N/A"/>
    <s v="No"/>
    <s v="No"/>
    <n v="1"/>
    <s v="No"/>
    <n v="11352"/>
    <n v="1"/>
    <n v="11352"/>
    <m/>
    <n v="0"/>
    <n v="0"/>
    <s v=""/>
    <e v="#N/A"/>
    <n v="11352"/>
    <s v="No"/>
    <s v="V"/>
    <s v="Yes"/>
    <s v="No"/>
    <n v="0"/>
    <n v="0"/>
    <n v="1144.55"/>
    <n v="-1144.55"/>
    <n v="0.1008236434108527"/>
    <m/>
    <s v="No"/>
    <m/>
    <m/>
    <m/>
    <x v="4"/>
    <n v="117"/>
    <n v="228.91"/>
    <s v="Ok"/>
    <n v="0"/>
    <n v="0"/>
  </r>
  <r>
    <n v="118"/>
    <s v="Nassau"/>
    <s v="16-2N-23-0000-0001-0130"/>
    <n v="1112.48"/>
    <n v="2017"/>
    <n v="1112.48"/>
    <n v="1112.48"/>
    <n v="0"/>
    <n v="2595"/>
    <s v="HILLIARD"/>
    <s v="Florida"/>
    <n v="32046"/>
    <s v="2595 CHOLERTON LN"/>
    <s v="HILLIARD FL 32046"/>
    <n v="-82.006286383887797"/>
    <n v="30.592754967186099"/>
    <s v="BEAUDRY ROBERT"/>
    <n v="2"/>
    <s v="MOBILE HOMES"/>
    <n v="1006"/>
    <s v="Mobile home"/>
    <n v="2017"/>
    <n v="63703"/>
    <n v="2017"/>
    <n v="68957"/>
    <n v="999.06"/>
    <n v="0.89804760535020844"/>
    <m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0"/>
    <s v="No"/>
    <s v="Yes"/>
    <s v="No"/>
    <s v="Without Environmental Issues"/>
    <s v="No"/>
    <s v="None"/>
    <s v="2595 CHOLERTON LN"/>
    <s v="Hilliard"/>
    <s v="Florida"/>
    <n v="32046"/>
    <s v="2595 CHOLERTON LN HILLIARD FL 32046"/>
    <s v=""/>
    <s v="Pass"/>
    <s v="Yes"/>
    <s v="FV&lt;$10K"/>
    <s v="N/A"/>
    <s v="No, &lt; $20K Lien"/>
    <s v="No, Lien &lt; $20K"/>
    <s v="N/A"/>
    <s v="No"/>
    <s v="No"/>
    <n v="0"/>
    <s v="No"/>
    <n v="63703"/>
    <n v="1"/>
    <n v="63703"/>
    <m/>
    <n v="0"/>
    <n v="0"/>
    <s v=""/>
    <e v="#N/A"/>
    <n v="63703"/>
    <s v="No"/>
    <s v="R"/>
    <s v="No"/>
    <s v="No"/>
    <n v="0.35"/>
    <n v="22296.05"/>
    <n v="4449.92"/>
    <n v="17846.129999999997"/>
    <n v="6.9854166993705169E-2"/>
    <m/>
    <s v="No"/>
    <m/>
    <m/>
    <m/>
    <x v="0"/>
    <n v="118"/>
    <n v="1112.48"/>
    <s v="Ok"/>
    <n v="0"/>
    <n v="0"/>
  </r>
  <r>
    <n v="119"/>
    <s v="Nassau"/>
    <s v="16-2N-23-0000-0001-0160"/>
    <n v="2050.4699999999998"/>
    <n v="2017"/>
    <n v="2050.4699999999998"/>
    <n v="2050.4699999999998"/>
    <n v="0"/>
    <n v="2449"/>
    <s v="HILLIARD"/>
    <s v="Florida"/>
    <n v="32046"/>
    <s v="2449 CHOLERTON LN"/>
    <s v="HILLIARD FL 32046"/>
    <n v="-82.008380439032905"/>
    <n v="30.591792618350901"/>
    <s v="MASTERS RALPH R"/>
    <n v="2"/>
    <s v="MOBILE HOMES"/>
    <n v="1006"/>
    <s v="Mobile home"/>
    <n v="2017"/>
    <n v="123283"/>
    <n v="2017"/>
    <n v="123283"/>
    <n v="1866.36"/>
    <n v="0.91021082971221234"/>
    <s v="No"/>
    <m/>
    <m/>
    <m/>
    <m/>
    <m/>
    <m/>
    <s v="I"/>
    <n v="0"/>
    <n v="0"/>
    <n v="0"/>
    <n v="0"/>
    <n v="0"/>
    <n v="0"/>
    <s v="No"/>
    <s v="No"/>
    <s v="No"/>
    <n v="0"/>
    <n v="0"/>
    <n v="0"/>
    <n v="0"/>
    <n v="0"/>
    <n v="1"/>
    <s v="Potential Low Risk"/>
    <n v="0"/>
    <n v="1"/>
    <s v="No"/>
    <s v="No"/>
    <s v="No"/>
    <s v="Without Environmental Issues"/>
    <s v="No"/>
    <s v="None"/>
    <s v="2449 CHOLERTON LN"/>
    <s v="Hilliard"/>
    <s v="Florida"/>
    <n v="32046"/>
    <s v="2449 CHOLERTON LN HILLIARD FL 32046"/>
    <s v=""/>
    <s v="Pass"/>
    <s v="No"/>
    <s v="FV&lt;$10K"/>
    <s v="N/A"/>
    <s v="No, &lt; $20K Lien"/>
    <s v="No, Lien &lt; $20K"/>
    <s v="N/A"/>
    <s v="No"/>
    <s v="No"/>
    <n v="1"/>
    <s v="No"/>
    <n v="123283"/>
    <n v="1"/>
    <n v="123283"/>
    <m/>
    <n v="0"/>
    <n v="0"/>
    <s v=""/>
    <e v="#N/A"/>
    <n v="123283"/>
    <s v="No"/>
    <s v="R"/>
    <s v="No"/>
    <s v="No"/>
    <n v="0.35"/>
    <n v="43149.049999999996"/>
    <n v="10252.349999999999"/>
    <n v="32896.699999999997"/>
    <n v="8.3161100881711178E-2"/>
    <m/>
    <s v="No"/>
    <m/>
    <m/>
    <m/>
    <x v="0"/>
    <n v="119"/>
    <n v="2050.4699999999998"/>
    <s v="Ok"/>
    <n v="0"/>
    <n v="0"/>
  </r>
  <r>
    <n v="120"/>
    <s v="Nassau"/>
    <s v="16-2N-23-0000-0003-0000"/>
    <n v="339.29"/>
    <n v="2017"/>
    <e v="#N/A"/>
    <e v="#N/A"/>
    <e v="#N/A"/>
    <e v="#N/A"/>
    <e v="#N/A"/>
    <e v="#N/A"/>
    <e v="#N/A"/>
    <e v="#N/A"/>
    <e v="#N/A"/>
    <e v="#N/A"/>
    <e v="#N/A"/>
    <e v="#N/A"/>
    <n v="56"/>
    <s v="TIMBERLAND - SITE INDEX 70 TO 79"/>
    <e v="#N/A"/>
    <e v="#N/A"/>
    <n v="2017"/>
    <n v="18770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18770"/>
    <n v="1"/>
    <n v="18770"/>
    <m/>
    <e v="#N/A"/>
    <e v="#N/A"/>
    <s v=""/>
    <e v="#N/A"/>
    <n v="18770"/>
    <s v="No"/>
    <s v="V"/>
    <s v="Yes"/>
    <s v="No"/>
    <n v="0"/>
    <n v="0"/>
    <e v="#N/A"/>
    <e v="#N/A"/>
    <e v="#N/A"/>
    <m/>
    <s v="No"/>
    <m/>
    <m/>
    <m/>
    <x v="4"/>
    <n v="120"/>
    <n v="339.29"/>
    <s v="Ok"/>
    <e v="#N/A"/>
    <e v="#N/A"/>
  </r>
  <r>
    <n v="121"/>
    <s v="Nassau"/>
    <s v="16-2N-23-1850-0001-0000"/>
    <n v="563.79"/>
    <n v="2017"/>
    <n v="563.79"/>
    <n v="563.79"/>
    <n v="0"/>
    <m/>
    <s v="HILLIARD"/>
    <s v="Florida"/>
    <n v="32046"/>
    <s v="CHOLERTON LN"/>
    <s v="HILLIARD FL 32046"/>
    <n v="-82.010737438259596"/>
    <n v="30.591125549783001"/>
    <s v="MANGES HARRY E"/>
    <n v="0"/>
    <s v="VACANT RESIDENTIAL"/>
    <n v="8001"/>
    <s v="Residential-Vacant Land"/>
    <n v="2017"/>
    <n v="32480"/>
    <n v="2017"/>
    <n v="32480"/>
    <n v="491.72"/>
    <n v="0.87216871530179685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1"/>
    <s v="Potential Medium Risk"/>
    <s v="High"/>
    <n v="1"/>
    <s v="No"/>
    <s v="No"/>
    <s v="No"/>
    <s v="Without Environmental Issues"/>
    <s v="No"/>
    <s v="None"/>
    <s v="CHOLERTON LN"/>
    <s v="Hilliard"/>
    <s v="Florida"/>
    <n v="32046"/>
    <s v="CHOLERTON LN HILLIARD FL 32046"/>
    <s v=""/>
    <s v="Pass"/>
    <s v="No"/>
    <s v="FV&lt;$10K"/>
    <s v="N/A"/>
    <s v="No, &lt; $20K Lien"/>
    <s v="No, Lien &lt; $20K"/>
    <s v="N/A"/>
    <s v="No"/>
    <s v="No"/>
    <n v="1"/>
    <s v="No"/>
    <n v="32480"/>
    <n v="1"/>
    <n v="32480"/>
    <m/>
    <n v="0"/>
    <n v="0"/>
    <s v=""/>
    <e v="#N/A"/>
    <n v="32480"/>
    <s v="No"/>
    <s v="V"/>
    <s v="Yes"/>
    <s v="No"/>
    <n v="0"/>
    <n v="0"/>
    <n v="2818.95"/>
    <n v="-2818.95"/>
    <n v="8.6790332512315271E-2"/>
    <m/>
    <s v="No"/>
    <m/>
    <m/>
    <m/>
    <x v="1"/>
    <n v="121"/>
    <n v="563.79"/>
    <s v="Ok"/>
    <n v="0"/>
    <n v="0"/>
  </r>
  <r>
    <n v="122"/>
    <s v="Nassau"/>
    <s v="16-2N-23-1850-0002-0000"/>
    <n v="559.85"/>
    <n v="2017"/>
    <n v="559.85"/>
    <n v="559.85"/>
    <n v="0"/>
    <m/>
    <s v="HILLIARD"/>
    <s v="Florida"/>
    <n v="32046"/>
    <s v="CHOLERTON LN"/>
    <s v="HILLIARD FL 32046"/>
    <n v="-82.010675668863797"/>
    <n v="30.5916369934858"/>
    <s v="MANGES HARRY E"/>
    <n v="0"/>
    <s v="VACANT RESIDENTIAL"/>
    <n v="8001"/>
    <s v="Residential-Vacant Land"/>
    <n v="2017"/>
    <n v="32240"/>
    <n v="2017"/>
    <n v="32240"/>
    <n v="488.07"/>
    <n v="0.87178708582656061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1"/>
    <s v="Potential Low Risk"/>
    <s v="High"/>
    <n v="1"/>
    <s v="No"/>
    <s v="No"/>
    <s v="No"/>
    <s v="Without Environmental Issues"/>
    <s v="No"/>
    <s v="None"/>
    <s v="CHOLERTON LN"/>
    <s v="Hilliard"/>
    <s v="Florida"/>
    <n v="32046"/>
    <s v="CHOLERTON LN HILLIARD FL 32046"/>
    <s v=""/>
    <s v="Pass"/>
    <s v="No"/>
    <s v="FV&lt;$10K"/>
    <s v="N/A"/>
    <s v="No, &lt; $20K Lien"/>
    <s v="No, Lien &lt; $20K"/>
    <s v="N/A"/>
    <s v="No"/>
    <s v="No"/>
    <n v="1"/>
    <s v="No"/>
    <n v="32240"/>
    <n v="1"/>
    <n v="32240"/>
    <m/>
    <n v="0"/>
    <n v="0"/>
    <s v=""/>
    <e v="#N/A"/>
    <n v="32240"/>
    <s v="No"/>
    <s v="V"/>
    <s v="Yes"/>
    <s v="No"/>
    <n v="0"/>
    <n v="0"/>
    <n v="2799.25"/>
    <n v="-2799.25"/>
    <n v="8.6825372208436724E-2"/>
    <m/>
    <s v="No"/>
    <m/>
    <m/>
    <m/>
    <x v="1"/>
    <n v="122"/>
    <n v="559.85"/>
    <s v="Ok"/>
    <n v="0"/>
    <n v="0"/>
  </r>
  <r>
    <n v="123"/>
    <s v="Nassau"/>
    <s v="16-2N-23-1850-0003-0000"/>
    <n v="593.91"/>
    <n v="2017"/>
    <n v="593.91"/>
    <n v="593.91"/>
    <n v="0"/>
    <m/>
    <s v="HILLIARD"/>
    <s v="Florida"/>
    <n v="32046"/>
    <s v="CHOLERTON LN"/>
    <s v="HILLIARD FL 32046"/>
    <n v="-82.0105570053055"/>
    <n v="30.592150411271"/>
    <s v="MANGES HARRY E"/>
    <n v="0"/>
    <s v="VACANT RESIDENTIAL"/>
    <n v="8001"/>
    <s v="Residential-Vacant Land"/>
    <n v="2017"/>
    <n v="34320"/>
    <n v="2017"/>
    <n v="34320"/>
    <n v="519.55999999999995"/>
    <n v="0.87481268205620377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1"/>
    <s v="Potential Low Risk"/>
    <s v="High"/>
    <n v="1"/>
    <s v="No"/>
    <s v="No"/>
    <s v="No"/>
    <s v="Without Environmental Issues"/>
    <s v="No"/>
    <s v="None"/>
    <s v="CHOLERTON LN"/>
    <s v="Hilliard"/>
    <s v="Florida"/>
    <n v="32046"/>
    <s v="CHOLERTON LN HILLIARD FL 32046"/>
    <s v=""/>
    <s v="Pass"/>
    <s v="No"/>
    <s v="FV&lt;$10K"/>
    <s v="N/A"/>
    <s v="No, &lt; $20K Lien"/>
    <s v="No, Lien &lt; $20K"/>
    <s v="N/A"/>
    <s v="No"/>
    <s v="No"/>
    <n v="1"/>
    <s v="No"/>
    <n v="34320"/>
    <n v="1"/>
    <n v="34320"/>
    <m/>
    <n v="0"/>
    <n v="0"/>
    <s v=""/>
    <e v="#N/A"/>
    <n v="34320"/>
    <s v="No"/>
    <s v="V"/>
    <s v="Yes"/>
    <s v="No"/>
    <n v="0"/>
    <n v="0"/>
    <n v="2969.5499999999997"/>
    <n v="-2969.5499999999997"/>
    <n v="8.6525349650349637E-2"/>
    <m/>
    <s v="No"/>
    <m/>
    <m/>
    <m/>
    <x v="1"/>
    <n v="123"/>
    <n v="593.91"/>
    <s v="Ok"/>
    <n v="0"/>
    <n v="0"/>
  </r>
  <r>
    <n v="124"/>
    <s v="Nassau"/>
    <s v="16-2N-23-1850-0004-0000"/>
    <n v="686.92"/>
    <n v="2017"/>
    <n v="686.92"/>
    <n v="686.92"/>
    <n v="0"/>
    <m/>
    <s v="HILLIARD"/>
    <s v="Florida"/>
    <n v="32046"/>
    <s v="CHOLERTON LN"/>
    <s v="HILLIARD FL 32046"/>
    <n v="-82.0107360801086"/>
    <n v="30.5926616978537"/>
    <s v="MANGES HARRY E"/>
    <n v="0"/>
    <s v="VACANT RESIDENTIAL"/>
    <n v="8001"/>
    <s v="Residential-Vacant Land"/>
    <n v="2017"/>
    <n v="40000"/>
    <n v="2017"/>
    <n v="40000"/>
    <n v="605.55999999999995"/>
    <n v="0.88155826005939553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1"/>
    <s v="Potential Low Risk"/>
    <s v="High"/>
    <n v="1"/>
    <s v="No"/>
    <s v="No"/>
    <s v="No"/>
    <s v="Without Environmental Issues"/>
    <s v="No"/>
    <s v="None"/>
    <s v="CHOLERTON LN"/>
    <s v="Hilliard"/>
    <s v="Florida"/>
    <n v="32046"/>
    <s v="CHOLERTON LN HILLIARD FL 32046"/>
    <s v=""/>
    <s v="Pass"/>
    <s v="No"/>
    <s v="FV&lt;$10K"/>
    <s v="N/A"/>
    <s v="No, &lt; $20K Lien"/>
    <s v="No, Lien &lt; $20K"/>
    <s v="N/A"/>
    <s v="No"/>
    <s v="No"/>
    <n v="1"/>
    <s v="No"/>
    <n v="40000"/>
    <n v="1"/>
    <n v="40000"/>
    <m/>
    <n v="0"/>
    <n v="0"/>
    <s v=""/>
    <e v="#N/A"/>
    <n v="40000"/>
    <s v="No"/>
    <s v="V"/>
    <s v="Yes"/>
    <s v="No"/>
    <n v="0"/>
    <n v="0"/>
    <n v="3434.6"/>
    <n v="-3434.6"/>
    <n v="8.5864999999999997E-2"/>
    <m/>
    <s v="No"/>
    <m/>
    <m/>
    <m/>
    <x v="1"/>
    <n v="124"/>
    <n v="686.92"/>
    <s v="Ok"/>
    <n v="0"/>
    <n v="0"/>
  </r>
  <r>
    <n v="125"/>
    <s v="Nassau"/>
    <s v="22-2N-23-0000-0002-0000"/>
    <n v="704.33"/>
    <n v="2017"/>
    <n v="704.33"/>
    <n v="704.33"/>
    <n v="0"/>
    <n v="21967"/>
    <s v="HILLIARD"/>
    <s v="Florida"/>
    <n v="32046"/>
    <s v="21967 CR 121"/>
    <s v="HILLIARD FL 32046"/>
    <n v="-81.991903097198303"/>
    <n v="30.574162823469901"/>
    <s v="CONNER JR JOSHUA"/>
    <n v="69"/>
    <s v="ORNAMENTALS, MISCELLANEOUS AGRICULTURAL"/>
    <n v="7017"/>
    <s v="Horticulture Growing Houses Ornamental (Agricultural)"/>
    <n v="2017"/>
    <n v="41064"/>
    <n v="2017"/>
    <n v="263427"/>
    <n v="621.66"/>
    <n v="0.88262604177019288"/>
    <m/>
    <m/>
    <m/>
    <m/>
    <m/>
    <m/>
    <m/>
    <n v="0"/>
    <n v="0"/>
    <n v="0"/>
    <n v="0"/>
    <n v="0"/>
    <n v="0"/>
    <n v="0"/>
    <s v="No"/>
    <s v="No"/>
    <s v="No"/>
    <n v="0"/>
    <n v="0"/>
    <n v="48000"/>
    <s v="BALLOON"/>
    <n v="0"/>
    <n v="0"/>
    <s v="Potential Low Risk"/>
    <n v="0"/>
    <n v="0"/>
    <s v="No"/>
    <n v="0"/>
    <s v="No"/>
    <s v="Without Environmental Issues"/>
    <s v="No"/>
    <s v="None"/>
    <s v="21967 CR 121"/>
    <s v="Hilliard"/>
    <s v="Florida"/>
    <n v="32046"/>
    <s v="21967 CR 121 HILLIARD FL 32046"/>
    <s v="L"/>
    <s v="Pass"/>
    <s v="No"/>
    <s v="FV&lt;$10K"/>
    <s v="N/A"/>
    <s v="No, &lt; $20K Lien"/>
    <s v="No, Lien &lt; $20K"/>
    <s v="N/A"/>
    <s v="No"/>
    <s v="No"/>
    <n v="0"/>
    <s v="No"/>
    <n v="41064"/>
    <n v="1"/>
    <n v="41064"/>
    <m/>
    <n v="0"/>
    <n v="0"/>
    <s v=""/>
    <e v="#N/A"/>
    <n v="41064"/>
    <s v="No"/>
    <s v="V"/>
    <s v="Yes"/>
    <s v="No"/>
    <n v="0"/>
    <n v="0"/>
    <n v="2817.32"/>
    <n v="-2817.32"/>
    <n v="6.8608026495226973E-2"/>
    <m/>
    <s v="No"/>
    <m/>
    <m/>
    <m/>
    <x v="1"/>
    <n v="125"/>
    <n v="704.33"/>
    <s v="Ok"/>
    <n v="0"/>
    <n v="0"/>
  </r>
  <r>
    <n v="126"/>
    <s v="Nassau"/>
    <s v="23-2N-23-0000-0001-0050"/>
    <n v="903.07"/>
    <n v="2017"/>
    <n v="903.07"/>
    <n v="903.07"/>
    <n v="0"/>
    <n v="4548"/>
    <s v="HILLIARD"/>
    <s v="Florida"/>
    <n v="32046"/>
    <s v="4548 RIVER RD"/>
    <s v="HILLIARD FL 32046"/>
    <n v="-81.974604134847894"/>
    <n v="30.579177390143201"/>
    <s v="ASHLEY CHRISTOPHER S &amp; SHANNON"/>
    <n v="2"/>
    <s v="MOBILE HOMES"/>
    <n v="1006"/>
    <s v="Mobile home"/>
    <n v="2017"/>
    <n v="92307"/>
    <n v="2017"/>
    <n v="104007"/>
    <n v="805.43"/>
    <n v="0.89187992071489464"/>
    <m/>
    <s v="No"/>
    <m/>
    <m/>
    <s v="No"/>
    <s v="No"/>
    <m/>
    <s v="I"/>
    <s v="I"/>
    <s v="I"/>
    <s v="I"/>
    <n v="0"/>
    <n v="0"/>
    <n v="0"/>
    <s v="No"/>
    <s v="No"/>
    <s v="No"/>
    <n v="0"/>
    <n v="0"/>
    <n v="92000"/>
    <s v="NEW CONVENTIONAL"/>
    <n v="0"/>
    <n v="0"/>
    <s v="Potential Low Risk"/>
    <s v="High"/>
    <n v="0"/>
    <s v="Yes"/>
    <s v="No"/>
    <s v="No"/>
    <s v="Without Environmental Issues"/>
    <s v="No"/>
    <s v="None"/>
    <s v="4548 RIVER RD"/>
    <s v="Hilliard"/>
    <s v="Florida"/>
    <n v="32046"/>
    <s v="4548 RIVER RD HILLIARD FL 32046"/>
    <s v="L"/>
    <s v="Pass"/>
    <s v="No"/>
    <s v="FV&lt;$10K"/>
    <s v="N/A"/>
    <s v="No, &lt; $20K Lien"/>
    <s v="No, Lien &lt; $20K"/>
    <s v="N/A"/>
    <s v="No"/>
    <s v="No"/>
    <n v="0"/>
    <s v="No"/>
    <n v="92307"/>
    <n v="1"/>
    <n v="92307"/>
    <m/>
    <n v="0"/>
    <n v="0"/>
    <s v=""/>
    <e v="#N/A"/>
    <n v="92307"/>
    <s v="No"/>
    <s v="R"/>
    <s v="No"/>
    <s v="Yes"/>
    <n v="0.67"/>
    <n v="61845.69"/>
    <n v="3612.28"/>
    <n v="58233.41"/>
    <n v="3.9133326833284583E-2"/>
    <m/>
    <s v="No"/>
    <m/>
    <m/>
    <m/>
    <x v="0"/>
    <n v="126"/>
    <n v="903.07"/>
    <s v="Ok"/>
    <n v="0"/>
    <n v="0"/>
  </r>
  <r>
    <n v="127"/>
    <s v="Nassau"/>
    <s v="23-2N-23-0000-0002-0100"/>
    <n v="219.49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36451"/>
    <e v="#N/A"/>
    <e v="#N/A"/>
    <e v="#N/A"/>
    <n v="0"/>
    <s v="Yes"/>
    <m/>
    <m/>
    <m/>
    <s v="No"/>
    <m/>
    <m/>
    <e v="#N/A"/>
    <e v="#N/A"/>
    <e v="#N/A"/>
    <e v="#N/A"/>
    <e v="#N/A"/>
    <e v="#N/A"/>
    <e v="#N/A"/>
    <s v="Yes"/>
    <s v="No"/>
    <s v="Yes"/>
    <e v="#N/A"/>
    <e v="#N/A"/>
    <e v="#N/A"/>
    <e v="#N/A"/>
    <e v="#N/A"/>
    <e v="#N/A"/>
    <e v="#N/A"/>
    <e v="#N/A"/>
    <n v="1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Yes"/>
    <s v="No"/>
    <n v="1"/>
    <s v="No"/>
    <n v="36451"/>
    <n v="1"/>
    <n v="36451"/>
    <m/>
    <e v="#N/A"/>
    <e v="#N/A"/>
    <s v=""/>
    <e v="#N/A"/>
    <n v="36451"/>
    <s v="No"/>
    <s v="R"/>
    <s v="No"/>
    <s v="Yes"/>
    <n v="0.67"/>
    <n v="24422.170000000002"/>
    <e v="#N/A"/>
    <e v="#N/A"/>
    <e v="#N/A"/>
    <m/>
    <s v="No"/>
    <m/>
    <m/>
    <m/>
    <x v="6"/>
    <n v="127"/>
    <n v="219.49"/>
    <s v="Ok"/>
    <e v="#N/A"/>
    <e v="#N/A"/>
  </r>
  <r>
    <n v="128"/>
    <s v="Nassau"/>
    <s v="23-2N-23-1803-0005-0010"/>
    <n v="132.88"/>
    <n v="2017"/>
    <n v="132.88"/>
    <n v="132.88"/>
    <n v="0"/>
    <n v="4359"/>
    <s v="HILLIARD"/>
    <s v="Florida"/>
    <n v="32046"/>
    <s v="4359 RIVER RD"/>
    <s v="HILLIARD FL 32046"/>
    <n v="-81.979286039595493"/>
    <n v="30.578951226009799"/>
    <s v="HORNE CRAIG L &amp; LYDIA R"/>
    <n v="0"/>
    <s v="VACANT RESIDENTIAL"/>
    <n v="8001"/>
    <s v="Residential-Vacant Land"/>
    <n v="2017"/>
    <n v="6144"/>
    <n v="2017"/>
    <n v="6183"/>
    <n v="93.28"/>
    <n v="0.70198675496688745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s v="High"/>
    <n v="0"/>
    <s v="No"/>
    <n v="0"/>
    <s v="No"/>
    <s v="Without Environmental Issues"/>
    <s v="No"/>
    <s v="None"/>
    <s v="4359 RIVER RD"/>
    <s v="Hilliard"/>
    <s v="Florida"/>
    <n v="32046"/>
    <s v="4359 RIVER RD HILLIARD FL 32046"/>
    <s v=""/>
    <s v="Lien&lt;$150"/>
    <s v="No"/>
    <s v="FV&lt;$10K"/>
    <s v="N/A"/>
    <s v="No, &lt; $20K Lien"/>
    <s v="No, Lien &lt; $20K"/>
    <s v="N/A"/>
    <s v="No"/>
    <s v="No"/>
    <n v="0"/>
    <s v="No"/>
    <n v="6144"/>
    <n v="1"/>
    <n v="6144"/>
    <m/>
    <n v="0"/>
    <n v="0"/>
    <s v=""/>
    <e v="#N/A"/>
    <n v="6144"/>
    <s v="No"/>
    <s v="V"/>
    <s v="Yes"/>
    <s v="No"/>
    <n v="0"/>
    <n v="0"/>
    <n v="531.52"/>
    <n v="-531.52"/>
    <n v="8.6510416666666659E-2"/>
    <m/>
    <s v="No"/>
    <m/>
    <m/>
    <m/>
    <x v="2"/>
    <n v="128"/>
    <n v="132.88"/>
    <s v="Ok"/>
    <n v="0"/>
    <n v="0"/>
  </r>
  <r>
    <n v="129"/>
    <s v="Nassau"/>
    <s v="25-2N-23-0000-0002-0010"/>
    <n v="749.27"/>
    <n v="2017"/>
    <n v="749.27"/>
    <n v="749.27"/>
    <n v="0"/>
    <n v="6134"/>
    <s v="HILLIARD"/>
    <s v="Florida"/>
    <n v="32046"/>
    <s v="6134 RIVER RD"/>
    <s v="HILLIARD FL 32046"/>
    <n v="-81.957265953813206"/>
    <n v="30.565102144478502"/>
    <s v="TARRIS BOB TRUSTEE OF BOJU TRUST"/>
    <n v="2"/>
    <s v="MOBILE HOMES"/>
    <n v="1006"/>
    <s v="Mobile home"/>
    <n v="2017"/>
    <n v="42365"/>
    <n v="2017"/>
    <n v="45678"/>
    <n v="663.21"/>
    <n v="0.88514153776342308"/>
    <s v="No"/>
    <s v="No"/>
    <m/>
    <m/>
    <m/>
    <s v="No"/>
    <s v="No"/>
    <s v="I"/>
    <s v="I"/>
    <s v="I"/>
    <s v="I"/>
    <s v="I"/>
    <s v="I"/>
    <n v="0"/>
    <s v="No"/>
    <s v="No"/>
    <s v="No"/>
    <n v="0"/>
    <n v="0"/>
    <n v="26000"/>
    <n v="0"/>
    <n v="0"/>
    <n v="0"/>
    <s v="Potential Low Risk"/>
    <s v="Minimal"/>
    <n v="1"/>
    <s v="No"/>
    <s v="No"/>
    <s v="No"/>
    <s v="Without Environmental Issues"/>
    <s v="No"/>
    <s v="None"/>
    <s v="6134 RIVER RD"/>
    <s v="Hilliard"/>
    <s v="Florida"/>
    <n v="32046"/>
    <s v="6134 RIVER RD HILLIARD FL 32046"/>
    <s v="L"/>
    <s v="Pass"/>
    <s v="No"/>
    <s v="FV&lt;$10K"/>
    <s v="N/A"/>
    <s v="No, &lt; $20K Lien"/>
    <s v="No, Lien &lt; $20K"/>
    <s v="N/A"/>
    <s v="No"/>
    <s v="No"/>
    <n v="1"/>
    <s v="No"/>
    <n v="42365"/>
    <n v="1"/>
    <n v="42365"/>
    <m/>
    <n v="0"/>
    <n v="0"/>
    <s v=""/>
    <e v="#N/A"/>
    <n v="42365"/>
    <s v="No"/>
    <s v="R"/>
    <s v="No"/>
    <s v="No"/>
    <n v="0.35"/>
    <n v="14827.749999999998"/>
    <n v="3746.35"/>
    <n v="11081.399999999998"/>
    <n v="8.843030803729493E-2"/>
    <m/>
    <s v="No"/>
    <m/>
    <m/>
    <m/>
    <x v="0"/>
    <n v="129"/>
    <n v="749.27"/>
    <s v="Ok"/>
    <n v="0"/>
    <n v="0"/>
  </r>
  <r>
    <n v="130"/>
    <s v="Nassau"/>
    <s v="26-2N-23-0000-0002-0000"/>
    <n v="2739.03"/>
    <n v="2017"/>
    <n v="2739.03"/>
    <n v="2739.03"/>
    <n v="0"/>
    <n v="4413"/>
    <s v="HILLIARD"/>
    <s v="Florida"/>
    <n v="32046"/>
    <s v="4413 ROWE CUTOFF RD"/>
    <s v="HILLIARD FL 32046"/>
    <n v="-81.976618900862704"/>
    <n v="30.563863494030599"/>
    <s v="RNHJ HOLDINGS INC"/>
    <n v="50"/>
    <s v="IMPROVED AGRICULTURAL"/>
    <n v="7000"/>
    <s v="Agricultural / Rural (General)"/>
    <n v="2017"/>
    <n v="165339"/>
    <n v="2017"/>
    <n v="263731"/>
    <n v="2503.0300000000002"/>
    <n v="0.91383811057199082"/>
    <s v="No"/>
    <m/>
    <m/>
    <s v="No"/>
    <s v="No"/>
    <s v="No"/>
    <m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High"/>
    <n v="1"/>
    <s v="No"/>
    <s v="No"/>
    <s v="No"/>
    <s v="Without Environmental Issues"/>
    <s v="No"/>
    <s v="None"/>
    <s v="4413 ROWE CUTOFF RD"/>
    <s v="Hilliard"/>
    <s v="Florida"/>
    <n v="32046"/>
    <s v="4413 ROWE CUTOFF RD HILLIARD FL 32046"/>
    <s v=""/>
    <s v="Pass"/>
    <s v="No"/>
    <s v="FV&lt;$10K"/>
    <s v="N/A"/>
    <s v="No, &lt; $20K Lien"/>
    <s v="No, Lien &lt; $20K"/>
    <s v="N/A"/>
    <s v="No"/>
    <s v="No"/>
    <n v="1"/>
    <s v="No"/>
    <n v="165339"/>
    <n v="1"/>
    <n v="165339"/>
    <m/>
    <n v="0"/>
    <n v="0"/>
    <s v=""/>
    <e v="#N/A"/>
    <n v="165339"/>
    <s v="No"/>
    <s v="V"/>
    <s v="Yes"/>
    <s v="No"/>
    <n v="0"/>
    <n v="0"/>
    <n v="13695.150000000001"/>
    <n v="-13695.150000000001"/>
    <n v="8.2830729591929317E-2"/>
    <m/>
    <s v="No"/>
    <m/>
    <m/>
    <m/>
    <x v="1"/>
    <n v="130"/>
    <n v="2739.03"/>
    <s v="Ok"/>
    <n v="0"/>
    <n v="0"/>
  </r>
  <r>
    <n v="131"/>
    <s v="Nassau"/>
    <s v="26-2N-23-0000-0002-0010"/>
    <n v="104.04"/>
    <n v="2017"/>
    <n v="104.04"/>
    <n v="104.04"/>
    <n v="0"/>
    <m/>
    <s v="HILLIARD"/>
    <s v="Florida"/>
    <n v="32046"/>
    <s v="OFF ROWE CUT-OFF RD"/>
    <s v="HILLIARD FL 32046"/>
    <n v="-81.975671004507404"/>
    <n v="30.565772036838901"/>
    <s v="RNHJ HOLDINGS INC"/>
    <n v="54"/>
    <s v="TIMBERLAND - SITE INDEX 90 AND ABOVE"/>
    <n v="7009"/>
    <s v="Timberland Forest Trees (Agricultural)"/>
    <n v="2017"/>
    <n v="4400"/>
    <n v="2017"/>
    <n v="40620"/>
    <n v="66.61"/>
    <n v="0.64023452518262203"/>
    <s v="No"/>
    <s v="No"/>
    <s v="No"/>
    <m/>
    <m/>
    <m/>
    <m/>
    <s v="I"/>
    <s v="I"/>
    <s v="I"/>
    <n v="0"/>
    <n v="0"/>
    <n v="0"/>
    <n v="0"/>
    <s v="No"/>
    <s v="No"/>
    <s v="No"/>
    <n v="0"/>
    <n v="0"/>
    <n v="0"/>
    <n v="0"/>
    <n v="0"/>
    <n v="0"/>
    <s v="Potential Low Risk"/>
    <s v="Minimal"/>
    <n v="2"/>
    <s v="No"/>
    <s v="No"/>
    <s v="No"/>
    <s v="Without Environmental Issues"/>
    <s v="No"/>
    <s v="None"/>
    <s v="OFF ROWE CUT-OFF RD"/>
    <s v="Hilliard"/>
    <s v="Florida"/>
    <n v="32046"/>
    <s v="OFF ROWE CUT-OFF RD HILLIARD FL 32046"/>
    <s v=""/>
    <s v="Lien&lt;$150"/>
    <s v="No"/>
    <s v="FV&lt;$10K"/>
    <s v="N/A"/>
    <s v="No, &lt; $20K Lien"/>
    <s v="No, Lien &lt; $20K"/>
    <s v="N/A"/>
    <s v="No"/>
    <s v="No"/>
    <n v="2"/>
    <s v="No"/>
    <n v="4400"/>
    <n v="1"/>
    <n v="4400"/>
    <m/>
    <n v="0"/>
    <n v="0"/>
    <s v=""/>
    <e v="#N/A"/>
    <n v="4400"/>
    <s v="No"/>
    <s v="V"/>
    <s v="Yes"/>
    <s v="No"/>
    <n v="0"/>
    <n v="0"/>
    <n v="624.24"/>
    <n v="-624.24"/>
    <n v="0.14187272727272726"/>
    <m/>
    <s v="No"/>
    <m/>
    <m/>
    <m/>
    <x v="2"/>
    <n v="131"/>
    <n v="104.04"/>
    <s v="Ok"/>
    <n v="0"/>
    <n v="0"/>
  </r>
  <r>
    <n v="132"/>
    <s v="Nassau"/>
    <s v="26-2N-23-0000-0005-0020"/>
    <n v="2548.63"/>
    <n v="2017"/>
    <n v="2548.63"/>
    <n v="2548.63"/>
    <n v="0"/>
    <n v="4000"/>
    <s v="HILLIARD"/>
    <s v="Florida"/>
    <n v="32046"/>
    <s v="4000 HASSELL LN"/>
    <s v="HILLIARD FL 32046"/>
    <n v="-81.980985767680906"/>
    <n v="30.560555430408101"/>
    <s v="CONNER GERALD DALE EST"/>
    <n v="0"/>
    <s v="VACANT RESIDENTIAL"/>
    <n v="8001"/>
    <s v="Residential-Vacant Land"/>
    <n v="2017"/>
    <n v="153710"/>
    <n v="2017"/>
    <n v="153710"/>
    <n v="2326.98"/>
    <n v="0.91303170723094362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4000 HASSELL LN"/>
    <s v="Hilliard"/>
    <s v="Florida"/>
    <n v="32046"/>
    <s v="4000 HASSELL LN HILLIARD FL 32046"/>
    <s v=""/>
    <s v="Pass"/>
    <s v="No"/>
    <s v="FV&lt;$10K"/>
    <s v="N/A"/>
    <s v="No, &lt; $20K Lien"/>
    <s v="No, Lien &lt; $20K"/>
    <s v="N/A"/>
    <s v="No"/>
    <s v="No"/>
    <n v="0"/>
    <s v="No"/>
    <n v="153710"/>
    <n v="1"/>
    <n v="153710"/>
    <m/>
    <n v="0"/>
    <n v="0"/>
    <s v=""/>
    <e v="#N/A"/>
    <n v="153710"/>
    <s v="No"/>
    <s v="V"/>
    <s v="Yes"/>
    <s v="No"/>
    <n v="0"/>
    <n v="0"/>
    <n v="10194.52"/>
    <n v="-10194.52"/>
    <n v="6.6323075922191138E-2"/>
    <m/>
    <s v="No"/>
    <m/>
    <m/>
    <m/>
    <x v="1"/>
    <n v="132"/>
    <n v="2548.63"/>
    <s v="Ok"/>
    <n v="0"/>
    <n v="0"/>
  </r>
  <r>
    <n v="133"/>
    <s v="Nassau"/>
    <s v="26-2N-23-0000-0005-0150"/>
    <n v="291.33"/>
    <n v="2017"/>
    <n v="291.33"/>
    <n v="291.33"/>
    <n v="0"/>
    <m/>
    <s v="HILLIARD"/>
    <s v="Florida"/>
    <n v="32046"/>
    <s v="CONNER COLLINS RD"/>
    <s v="HILLIARD FL 32046"/>
    <n v="0"/>
    <n v="0"/>
    <s v="CONNER GERALD DALE EST"/>
    <n v="56"/>
    <s v="TIMBERLAND - SITE INDEX 70 TO 79"/>
    <n v="7009"/>
    <s v="Timberland Forest Trees (Agricultural)"/>
    <n v="2017"/>
    <n v="15840"/>
    <n v="2017"/>
    <n v="146040"/>
    <n v="239.79"/>
    <n v="0.82308722067758211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n v="0"/>
    <n v="0"/>
    <n v="0"/>
    <s v="No"/>
    <n v="0"/>
    <s v="No"/>
    <s v="Without Environmental Issues"/>
    <s v="No"/>
    <s v="None"/>
    <s v="CONNER COLLINS RD"/>
    <s v="Hilliard"/>
    <s v="Florida"/>
    <n v="32046"/>
    <s v="CONNER COLLINS RD HILLIARD FL 32046"/>
    <s v=""/>
    <s v="Pass"/>
    <s v="No"/>
    <s v="FV&lt;$10K"/>
    <s v="N/A"/>
    <s v="No, &lt; $20K Lien"/>
    <s v="No, Lien &lt; $20K"/>
    <s v="N/A"/>
    <s v="No"/>
    <s v="No"/>
    <n v="0"/>
    <s v="No"/>
    <n v="15840"/>
    <n v="1"/>
    <n v="15840"/>
    <m/>
    <n v="0"/>
    <n v="0"/>
    <s v=""/>
    <e v="#N/A"/>
    <n v="15840"/>
    <s v="No"/>
    <s v="V"/>
    <s v="Yes"/>
    <s v="No"/>
    <n v="0"/>
    <n v="0"/>
    <n v="1165.32"/>
    <n v="-1165.32"/>
    <n v="7.356818181818181E-2"/>
    <m/>
    <s v="No"/>
    <m/>
    <m/>
    <m/>
    <x v="4"/>
    <n v="133"/>
    <n v="291.33"/>
    <s v="Ok"/>
    <n v="0"/>
    <n v="0"/>
  </r>
  <r>
    <n v="134"/>
    <s v="Nassau"/>
    <s v="27-2N-23-0000-0001-0000"/>
    <n v="1568.16"/>
    <n v="2017"/>
    <n v="1568.16"/>
    <n v="1568.16"/>
    <n v="0"/>
    <m/>
    <s v="HILLIARD"/>
    <s v="Florida"/>
    <n v="32046"/>
    <s v="CR 121"/>
    <s v="HILLIARD FL 32046"/>
    <n v="-81.995467494354401"/>
    <n v="30.5639405388517"/>
    <s v="NASSAU TIMBER &amp; LAND HOLDINGS LLC"/>
    <n v="0"/>
    <s v="VACANT RESIDENTIAL"/>
    <n v="8001"/>
    <s v="Residential-Vacant Land"/>
    <n v="2017"/>
    <n v="93825"/>
    <n v="2017"/>
    <n v="93825"/>
    <n v="1420.4"/>
    <n v="0.90577492092643608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CR 121"/>
    <s v="Hilliard"/>
    <s v="Florida"/>
    <n v="32046"/>
    <s v="CR 121 HILLIARD FL 32046"/>
    <s v=""/>
    <s v="Pass"/>
    <s v="No"/>
    <s v="FV&lt;$10K"/>
    <s v="N/A"/>
    <s v="No, &lt; $20K Lien"/>
    <s v="No, Lien &lt; $20K"/>
    <s v="N/A"/>
    <s v="No"/>
    <s v="No"/>
    <n v="0"/>
    <s v="No"/>
    <n v="93825"/>
    <n v="1"/>
    <n v="93825"/>
    <m/>
    <n v="0"/>
    <n v="0"/>
    <s v=""/>
    <e v="#N/A"/>
    <n v="93825"/>
    <s v="No"/>
    <s v="V"/>
    <s v="Yes"/>
    <s v="No"/>
    <n v="0"/>
    <n v="0"/>
    <n v="6272.64"/>
    <n v="-6272.64"/>
    <n v="6.6854676258992815E-2"/>
    <m/>
    <s v="No"/>
    <m/>
    <m/>
    <m/>
    <x v="1"/>
    <n v="134"/>
    <n v="1568.16"/>
    <s v="Ok"/>
    <n v="0"/>
    <n v="0"/>
  </r>
  <r>
    <n v="135"/>
    <s v="Nassau"/>
    <s v="27-2N-23-0000-0001-0070"/>
    <n v="804.15"/>
    <n v="2017"/>
    <n v="804.15"/>
    <n v="804.15"/>
    <n v="0"/>
    <m/>
    <s v="HILLIARD"/>
    <s v="Florida"/>
    <n v="32046"/>
    <s v="CR 121"/>
    <s v="HILLIARD FL 32046"/>
    <n v="-81.992884013659605"/>
    <n v="30.5520327594351"/>
    <s v="OCEANS EIGHT CREATIVE"/>
    <n v="0"/>
    <s v="VACANT RESIDENTIAL"/>
    <n v="8001"/>
    <s v="Residential-Vacant Land"/>
    <n v="2017"/>
    <n v="47160"/>
    <n v="2017"/>
    <n v="47160"/>
    <n v="713.96"/>
    <n v="0.88784430765404476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CR 121"/>
    <s v="Hilliard"/>
    <s v="Florida"/>
    <n v="32046"/>
    <s v="CR 121 HILLIARD FL 32046"/>
    <s v=""/>
    <s v="Pass"/>
    <s v="No"/>
    <s v="FV&lt;$10K"/>
    <s v="N/A"/>
    <s v="No, &lt; $20K Lien"/>
    <s v="No, Lien &lt; $20K"/>
    <s v="N/A"/>
    <s v="No"/>
    <s v="No"/>
    <n v="0"/>
    <s v="No"/>
    <n v="47160"/>
    <n v="1"/>
    <n v="47160"/>
    <m/>
    <n v="0"/>
    <n v="0"/>
    <s v=""/>
    <e v="#N/A"/>
    <n v="47160"/>
    <s v="No"/>
    <s v="V"/>
    <s v="Yes"/>
    <s v="No"/>
    <n v="0"/>
    <n v="0"/>
    <n v="3216.6"/>
    <n v="-3216.6"/>
    <n v="6.8206106870229002E-2"/>
    <m/>
    <s v="No"/>
    <m/>
    <m/>
    <m/>
    <x v="1"/>
    <n v="135"/>
    <n v="804.15"/>
    <s v="Ok"/>
    <n v="0"/>
    <n v="0"/>
  </r>
  <r>
    <n v="136"/>
    <s v="Nassau"/>
    <s v="27-2N-23-0000-0001-0130"/>
    <n v="1937.35"/>
    <n v="2017"/>
    <n v="1937.35"/>
    <n v="1937.35"/>
    <n v="0"/>
    <m/>
    <s v="HILLIARD"/>
    <s v="Florida"/>
    <n v="32046"/>
    <s v="CR 121"/>
    <s v="HILLIARD FL 32046"/>
    <n v="-81.994191240744897"/>
    <n v="30.5587210835204"/>
    <s v="OCEANS EIGHT CREATIVE GROUP"/>
    <n v="0"/>
    <s v="VACANT RESIDENTIAL"/>
    <n v="8001"/>
    <s v="Residential-Vacant Land"/>
    <n v="2017"/>
    <n v="116375"/>
    <n v="2017"/>
    <n v="116375"/>
    <n v="1761.77"/>
    <n v="0.90937104808114178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CR 121"/>
    <s v="Hilliard"/>
    <s v="Florida"/>
    <n v="32046"/>
    <s v="CR 121 HILLIARD FL 32046"/>
    <s v=""/>
    <s v="Pass"/>
    <s v="No"/>
    <s v="FV&lt;$10K"/>
    <s v="N/A"/>
    <s v="No, &lt; $20K Lien"/>
    <s v="No, Lien &lt; $20K"/>
    <s v="N/A"/>
    <s v="No"/>
    <s v="No"/>
    <n v="0"/>
    <s v="No"/>
    <n v="116375"/>
    <n v="1"/>
    <n v="116375"/>
    <m/>
    <n v="0"/>
    <n v="0"/>
    <s v=""/>
    <e v="#N/A"/>
    <n v="116375"/>
    <s v="No"/>
    <s v="V"/>
    <s v="Yes"/>
    <s v="No"/>
    <n v="0"/>
    <n v="0"/>
    <n v="7749.4"/>
    <n v="-7749.4"/>
    <n v="6.6589903329752953E-2"/>
    <m/>
    <s v="No"/>
    <m/>
    <m/>
    <m/>
    <x v="1"/>
    <n v="136"/>
    <n v="1937.35"/>
    <s v="Ok"/>
    <n v="0"/>
    <n v="0"/>
  </r>
  <r>
    <n v="137"/>
    <s v="Nassau"/>
    <s v="27-2N-23-0000-0001-0190"/>
    <n v="2307.86"/>
    <n v="2017"/>
    <n v="2307.86"/>
    <n v="2307.86"/>
    <n v="0"/>
    <m/>
    <s v="HILLIARD"/>
    <s v="Florida"/>
    <n v="32046"/>
    <s v="HENRY LEE RD"/>
    <s v="HILLIARD FL 32046"/>
    <n v="0"/>
    <n v="0"/>
    <s v="OCEANS EIGHT CREATIVE GROUP LLC"/>
    <n v="0"/>
    <s v="VACANT RESIDENTIAL"/>
    <n v="8001"/>
    <s v="Residential-Vacant Land"/>
    <n v="2017"/>
    <n v="139005"/>
    <n v="2017"/>
    <n v="139005"/>
    <n v="2104.36"/>
    <n v="0.91182307418994224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n v="0"/>
    <n v="0"/>
    <n v="0"/>
    <s v="No"/>
    <n v="0"/>
    <s v="No"/>
    <s v="Without Environmental Issues"/>
    <s v="No"/>
    <s v="None"/>
    <s v="HENRY LEE RD"/>
    <s v="Hilliard"/>
    <s v="Florida"/>
    <n v="32046"/>
    <s v="HENRY LEE RD HILLIARD FL 32046"/>
    <s v=""/>
    <s v="Pass"/>
    <s v="No"/>
    <s v="FV&lt;$10K"/>
    <s v="N/A"/>
    <s v="No, &lt; $20K Lien"/>
    <s v="No, Lien &lt; $20K"/>
    <s v="N/A"/>
    <s v="No"/>
    <s v="No"/>
    <n v="0"/>
    <s v="No"/>
    <n v="139005"/>
    <n v="1"/>
    <n v="139005"/>
    <m/>
    <n v="0"/>
    <n v="0"/>
    <s v=""/>
    <e v="#N/A"/>
    <n v="139005"/>
    <s v="No"/>
    <s v="V"/>
    <s v="Yes"/>
    <s v="No"/>
    <n v="0"/>
    <n v="0"/>
    <n v="9231.44"/>
    <n v="-9231.44"/>
    <n v="6.6410848530628397E-2"/>
    <m/>
    <s v="No"/>
    <m/>
    <m/>
    <m/>
    <x v="1"/>
    <n v="137"/>
    <n v="2307.86"/>
    <s v="Ok"/>
    <n v="0"/>
    <n v="0"/>
  </r>
  <r>
    <n v="138"/>
    <s v="Nassau"/>
    <s v="27-2N-23-0000-0001-0210"/>
    <n v="1014.35"/>
    <n v="2017"/>
    <n v="1014.35"/>
    <n v="1014.35"/>
    <n v="0"/>
    <m/>
    <s v="HILLIARD"/>
    <s v="Florida"/>
    <n v="32046"/>
    <s v="HENRY LEE RD"/>
    <s v="HILLIARD FL 32046"/>
    <n v="0"/>
    <n v="0"/>
    <s v="OCEANS EIGHT CREATIVE GROUP LLC"/>
    <n v="0"/>
    <s v="VACANT RESIDENTIAL"/>
    <n v="8001"/>
    <s v="Residential-Vacant Land"/>
    <n v="2017"/>
    <n v="60000"/>
    <n v="2017"/>
    <n v="60000"/>
    <n v="908.32"/>
    <n v="0.89547000542219157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n v="0"/>
    <n v="0"/>
    <n v="0"/>
    <s v="No"/>
    <n v="0"/>
    <s v="No"/>
    <s v="Without Environmental Issues"/>
    <s v="No"/>
    <s v="None"/>
    <s v="HENRY LEE RD"/>
    <s v="Hilliard"/>
    <s v="Florida"/>
    <n v="32046"/>
    <s v="HENRY LEE RD HILLIARD FL 32046"/>
    <s v=""/>
    <s v="Pass"/>
    <s v="No"/>
    <s v="FV&lt;$10K"/>
    <s v="N/A"/>
    <s v="No, &lt; $20K Lien"/>
    <s v="No, Lien &lt; $20K"/>
    <s v="N/A"/>
    <s v="No"/>
    <s v="No"/>
    <n v="0"/>
    <s v="No"/>
    <n v="60000"/>
    <n v="1"/>
    <n v="60000"/>
    <m/>
    <n v="0"/>
    <n v="0"/>
    <s v=""/>
    <e v="#N/A"/>
    <n v="60000"/>
    <s v="No"/>
    <s v="V"/>
    <s v="Yes"/>
    <s v="No"/>
    <n v="0"/>
    <n v="0"/>
    <n v="4057.4"/>
    <n v="-4057.4"/>
    <n v="6.7623333333333341E-2"/>
    <m/>
    <s v="No"/>
    <m/>
    <m/>
    <m/>
    <x v="1"/>
    <n v="138"/>
    <n v="1014.35"/>
    <s v="Ok"/>
    <n v="0"/>
    <n v="0"/>
  </r>
  <r>
    <n v="139"/>
    <s v="Nassau"/>
    <s v="27-2N-23-0000-0001-0220"/>
    <n v="1505.55"/>
    <n v="2017"/>
    <n v="1505.55"/>
    <n v="1505.55"/>
    <n v="0"/>
    <m/>
    <s v="HILLIARD"/>
    <s v="Florida"/>
    <n v="32046"/>
    <s v="CR 121"/>
    <s v="HILLIARD FL 32046"/>
    <n v="0"/>
    <n v="0"/>
    <s v="NASSAU TIMBER &amp; LAND HOLDINGS LLC"/>
    <n v="0"/>
    <s v="VACANT RESIDENTIAL"/>
    <n v="8001"/>
    <s v="Residential-Vacant Land"/>
    <n v="2017"/>
    <n v="90000"/>
    <n v="2017"/>
    <n v="90000"/>
    <n v="1362.5"/>
    <n v="0.90498488924313381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n v="0"/>
    <n v="0"/>
    <n v="0"/>
    <s v="No"/>
    <n v="0"/>
    <s v="No"/>
    <s v="Without Environmental Issues"/>
    <s v="No"/>
    <s v="None"/>
    <s v="CR 121"/>
    <s v="Hilliard"/>
    <s v="Florida"/>
    <n v="32046"/>
    <s v="CR 121 HILLIARD FL 32046"/>
    <s v=""/>
    <s v="Pass"/>
    <s v="No"/>
    <s v="FV&lt;$10K"/>
    <s v="N/A"/>
    <s v="No, &lt; $20K Lien"/>
    <s v="No, Lien &lt; $20K"/>
    <s v="N/A"/>
    <s v="No"/>
    <s v="No"/>
    <n v="0"/>
    <s v="No"/>
    <n v="90000"/>
    <n v="1"/>
    <n v="90000"/>
    <m/>
    <n v="0"/>
    <n v="0"/>
    <s v=""/>
    <e v="#N/A"/>
    <n v="90000"/>
    <s v="No"/>
    <s v="V"/>
    <s v="Yes"/>
    <s v="No"/>
    <n v="0"/>
    <n v="0"/>
    <n v="6022.2"/>
    <n v="-6022.2"/>
    <n v="6.6913333333333325E-2"/>
    <m/>
    <s v="No"/>
    <m/>
    <m/>
    <m/>
    <x v="1"/>
    <n v="139"/>
    <n v="1505.55"/>
    <s v="Ok"/>
    <n v="0"/>
    <n v="0"/>
  </r>
  <r>
    <n v="140"/>
    <s v="Nassau"/>
    <s v="27-2N-23-0000-0003-0030"/>
    <n v="1826.19"/>
    <n v="2017"/>
    <e v="#N/A"/>
    <e v="#N/A"/>
    <e v="#N/A"/>
    <e v="#N/A"/>
    <e v="#N/A"/>
    <e v="#N/A"/>
    <e v="#N/A"/>
    <e v="#N/A"/>
    <e v="#N/A"/>
    <e v="#N/A"/>
    <e v="#N/A"/>
    <e v="#N/A"/>
    <n v="1"/>
    <s v="SINGLE FAMILY"/>
    <e v="#N/A"/>
    <e v="#N/A"/>
    <n v="2017"/>
    <n v="148689"/>
    <e v="#N/A"/>
    <e v="#N/A"/>
    <e v="#N/A"/>
    <n v="0"/>
    <m/>
    <s v="No"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148689"/>
    <n v="1"/>
    <n v="148689"/>
    <m/>
    <e v="#N/A"/>
    <e v="#N/A"/>
    <s v=""/>
    <e v="#N/A"/>
    <n v="148689"/>
    <s v="No"/>
    <s v="S"/>
    <s v="No"/>
    <s v="Yes"/>
    <n v="0.67"/>
    <n v="99621.63"/>
    <e v="#N/A"/>
    <e v="#N/A"/>
    <e v="#N/A"/>
    <m/>
    <e v="#N/A"/>
    <m/>
    <m/>
    <m/>
    <x v="5"/>
    <n v="140"/>
    <n v="1826.19"/>
    <e v="#N/A"/>
    <e v="#N/A"/>
    <e v="#N/A"/>
  </r>
  <r>
    <n v="141"/>
    <s v="Nassau"/>
    <s v="27-2N-23-0000-0005-0050"/>
    <n v="229.83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37083"/>
    <e v="#N/A"/>
    <e v="#N/A"/>
    <e v="#N/A"/>
    <n v="0"/>
    <m/>
    <s v="No"/>
    <s v="No"/>
    <m/>
    <s v="No"/>
    <s v="No"/>
    <s v="No"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37083"/>
    <n v="1"/>
    <n v="37083"/>
    <m/>
    <e v="#N/A"/>
    <e v="#N/A"/>
    <s v=""/>
    <e v="#N/A"/>
    <n v="37083"/>
    <s v="No"/>
    <s v="R"/>
    <s v="No"/>
    <s v="Yes"/>
    <n v="0.67"/>
    <n v="24845.61"/>
    <e v="#N/A"/>
    <e v="#N/A"/>
    <e v="#N/A"/>
    <m/>
    <e v="#N/A"/>
    <m/>
    <m/>
    <m/>
    <x v="5"/>
    <n v="141"/>
    <n v="229.83"/>
    <e v="#N/A"/>
    <e v="#N/A"/>
    <e v="#N/A"/>
  </r>
  <r>
    <n v="142"/>
    <s v="Nassau"/>
    <s v="27-2N-23-0000-0005-0090"/>
    <n v="324.70999999999998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42878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42878"/>
    <n v="1"/>
    <n v="42878"/>
    <m/>
    <e v="#N/A"/>
    <e v="#N/A"/>
    <s v=""/>
    <e v="#N/A"/>
    <n v="42878"/>
    <s v="No"/>
    <s v="R"/>
    <s v="No"/>
    <s v="Yes"/>
    <n v="0.67"/>
    <n v="28728.260000000002"/>
    <e v="#N/A"/>
    <e v="#N/A"/>
    <e v="#N/A"/>
    <m/>
    <e v="#N/A"/>
    <m/>
    <m/>
    <m/>
    <x v="5"/>
    <n v="142"/>
    <n v="324.70999999999998"/>
    <e v="#N/A"/>
    <e v="#N/A"/>
    <e v="#N/A"/>
  </r>
  <r>
    <n v="143"/>
    <s v="Nassau"/>
    <s v="27-2N-23-0000-0005-0100"/>
    <n v="857.18"/>
    <n v="2017"/>
    <n v="857.18"/>
    <n v="857.18"/>
    <n v="0"/>
    <n v="20106"/>
    <s v="HILLIARD"/>
    <s v="Florida"/>
    <n v="32046"/>
    <s v="20106 JAGUAR DR"/>
    <s v="HILLIARD FL 32046"/>
    <n v="0"/>
    <n v="0"/>
    <s v="SHOTT KELLY LYNN &amp; CHRISTOPHER"/>
    <n v="2"/>
    <s v="MOBILE HOMES"/>
    <n v="1006"/>
    <s v="Mobile home"/>
    <n v="2017"/>
    <n v="50400"/>
    <n v="2017"/>
    <n v="50400"/>
    <n v="763"/>
    <n v="0.89012809444924057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n v="0"/>
    <n v="0"/>
    <n v="0"/>
    <s v="No"/>
    <n v="0"/>
    <s v="No"/>
    <s v="Without Environmental Issues"/>
    <s v="No"/>
    <s v="None"/>
    <s v="20106 JAGUAR DR"/>
    <s v="Hilliard"/>
    <s v="Florida"/>
    <n v="32046"/>
    <s v="20106 JAGUAR DR HILLIARD FL 32046"/>
    <s v=""/>
    <s v="Pass"/>
    <s v="No"/>
    <s v="FV&lt;$10K"/>
    <s v="N/A"/>
    <s v="No, &lt; $20K Lien"/>
    <s v="No, Lien &lt; $20K"/>
    <s v="N/A"/>
    <s v="No"/>
    <s v="No"/>
    <n v="0"/>
    <s v="No"/>
    <n v="50400"/>
    <n v="1"/>
    <n v="50400"/>
    <m/>
    <n v="0"/>
    <n v="0"/>
    <s v=""/>
    <e v="#N/A"/>
    <n v="50400"/>
    <s v="No"/>
    <s v="R"/>
    <s v="No"/>
    <s v="No"/>
    <n v="0.35"/>
    <n v="17640"/>
    <n v="3428.72"/>
    <n v="14211.28"/>
    <n v="6.8030158730158732E-2"/>
    <m/>
    <s v="No"/>
    <m/>
    <m/>
    <m/>
    <x v="0"/>
    <n v="143"/>
    <n v="857.18"/>
    <s v="Ok"/>
    <n v="0"/>
    <n v="0"/>
  </r>
  <r>
    <n v="144"/>
    <s v="Nassau"/>
    <s v="27-2N-23-0000-0006-0020"/>
    <n v="921.11"/>
    <n v="2017"/>
    <n v="921.11"/>
    <n v="921.11"/>
    <n v="0"/>
    <n v="2974"/>
    <s v="HILLIARD"/>
    <s v="Florida"/>
    <n v="32046"/>
    <s v="2974 JANE LN"/>
    <s v="HILLIARD FL 32046"/>
    <n v="-81.999789423856399"/>
    <n v="30.555889972521499"/>
    <s v="MUMFORD MELISSA D"/>
    <n v="2"/>
    <s v="MOBILE HOMES"/>
    <n v="1006"/>
    <s v="Mobile home"/>
    <n v="2017"/>
    <n v="53868"/>
    <n v="2017"/>
    <n v="54871"/>
    <n v="822.11"/>
    <n v="0.89252098012180958"/>
    <m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2974 JANE LN"/>
    <s v="Hilliard"/>
    <s v="Florida"/>
    <n v="32046"/>
    <s v="2974 JANE LN HILLIARD FL 32046"/>
    <s v=""/>
    <s v="Pass"/>
    <s v="No"/>
    <s v="FV&lt;$10K"/>
    <s v="N/A"/>
    <s v="No, &lt; $20K Lien"/>
    <s v="No, Lien &lt; $20K"/>
    <s v="N/A"/>
    <s v="No"/>
    <s v="No"/>
    <n v="0"/>
    <s v="No"/>
    <n v="53868"/>
    <n v="1"/>
    <n v="53868"/>
    <m/>
    <n v="0"/>
    <n v="0"/>
    <s v=""/>
    <e v="#N/A"/>
    <n v="53868"/>
    <s v="No"/>
    <s v="R"/>
    <s v="No"/>
    <s v="No"/>
    <n v="0.35"/>
    <n v="18853.8"/>
    <n v="3684.44"/>
    <n v="15169.359999999999"/>
    <n v="6.8397564416722359E-2"/>
    <m/>
    <s v="No"/>
    <m/>
    <m/>
    <m/>
    <x v="0"/>
    <n v="144"/>
    <n v="921.11"/>
    <s v="Ok"/>
    <n v="0"/>
    <n v="0"/>
  </r>
  <r>
    <n v="145"/>
    <s v="Nassau"/>
    <s v="27-2N-23-0000-0007-0060"/>
    <n v="470.82"/>
    <n v="2017"/>
    <n v="470.82"/>
    <n v="470.82"/>
    <n v="0"/>
    <n v="3458"/>
    <s v="HILLIARD"/>
    <s v="Florida"/>
    <n v="32046"/>
    <s v="3458 BARBARA LN"/>
    <s v="HILLIARD FL 32046"/>
    <n v="-81.996729534912205"/>
    <n v="30.551961214226001"/>
    <s v="CONLEY DARRELL S JR &amp; CRYSTAL"/>
    <n v="2"/>
    <s v="MOBILE HOMES"/>
    <n v="1006"/>
    <s v="Mobile home"/>
    <n v="2017"/>
    <n v="26056"/>
    <n v="2017"/>
    <n v="27768"/>
    <n v="405.75"/>
    <n v="0.86179431629922265"/>
    <s v="No"/>
    <s v="No"/>
    <s v="No"/>
    <s v="No"/>
    <s v="No"/>
    <s v="No"/>
    <m/>
    <s v="I"/>
    <s v="I"/>
    <s v="I"/>
    <s v="I"/>
    <s v="I"/>
    <s v="I"/>
    <s v="I"/>
    <s v="No"/>
    <s v="No"/>
    <s v="No"/>
    <n v="0"/>
    <n v="0"/>
    <n v="13500"/>
    <s v="SELLER TAKE-BACK"/>
    <n v="0"/>
    <n v="0"/>
    <s v="Potential Low Risk"/>
    <s v="Minimal"/>
    <n v="0"/>
    <s v="No"/>
    <s v="No"/>
    <s v="No"/>
    <s v="Without Environmental Issues"/>
    <s v="No"/>
    <s v="None"/>
    <s v="3458 BARBARA LN"/>
    <s v="Hilliard"/>
    <s v="Florida"/>
    <n v="32046"/>
    <s v="3458 BARBARA LN HILLIARD FL 32046"/>
    <s v="L"/>
    <s v="Pass"/>
    <s v="No"/>
    <s v="FV&lt;$10K"/>
    <s v="N/A"/>
    <s v="No, &lt; $20K Lien"/>
    <s v="No, Lien &lt; $20K"/>
    <s v="N/A"/>
    <s v="No"/>
    <s v="No"/>
    <n v="0"/>
    <s v="No"/>
    <n v="26056"/>
    <n v="1"/>
    <n v="26056"/>
    <m/>
    <n v="0"/>
    <n v="0"/>
    <s v=""/>
    <e v="#N/A"/>
    <n v="26056"/>
    <s v="No"/>
    <s v="R"/>
    <s v="No"/>
    <s v="No"/>
    <n v="0.35"/>
    <n v="9119.5999999999985"/>
    <n v="1883.28"/>
    <n v="7236.3199999999988"/>
    <n v="7.2278170095179617E-2"/>
    <m/>
    <s v="No"/>
    <m/>
    <m/>
    <m/>
    <x v="4"/>
    <n v="145"/>
    <n v="470.82"/>
    <s v="Ok"/>
    <n v="0"/>
    <n v="0"/>
  </r>
  <r>
    <n v="146"/>
    <s v="Nassau"/>
    <s v="27-2N-23-0000-0007-0180"/>
    <n v="414.98"/>
    <n v="2017"/>
    <n v="414.98"/>
    <n v="414.98"/>
    <n v="0"/>
    <n v="19295"/>
    <s v="HILLIARD"/>
    <s v="Florida"/>
    <n v="32046"/>
    <s v="19295 ASHCRAFT LN"/>
    <s v="HILLIARD FL 32046"/>
    <n v="-81.996748550210299"/>
    <n v="30.5527985670875"/>
    <s v="RODRIGUEZ NOWELL D"/>
    <n v="2"/>
    <s v="MOBILE HOMES"/>
    <n v="1006"/>
    <s v="Mobile home"/>
    <n v="2017"/>
    <n v="21626"/>
    <n v="2017"/>
    <n v="25678"/>
    <n v="354.12"/>
    <n v="0.85334232975083135"/>
    <m/>
    <s v="No"/>
    <m/>
    <m/>
    <m/>
    <s v="No"/>
    <s v="No"/>
    <s v="I"/>
    <s v="I"/>
    <s v="I"/>
    <n v="0"/>
    <n v="0"/>
    <n v="0"/>
    <n v="0"/>
    <s v="No"/>
    <s v="No"/>
    <s v="No"/>
    <n v="0"/>
    <n v="0"/>
    <n v="0"/>
    <n v="0"/>
    <n v="0"/>
    <n v="0"/>
    <s v="Potential Low Risk"/>
    <s v="Minimal"/>
    <n v="0"/>
    <s v="No"/>
    <s v="Yes"/>
    <s v="No"/>
    <s v="Without Environmental Issues"/>
    <s v="No"/>
    <s v="None"/>
    <s v="19295 ASHCRAFT LN"/>
    <s v="Hilliard"/>
    <s v="Florida"/>
    <n v="32046"/>
    <s v="19295 ASHCRAFT LN HILLIARD FL 32046"/>
    <s v=""/>
    <s v="Pass"/>
    <s v="Yes"/>
    <s v="FV&lt;$10K"/>
    <s v="N/A"/>
    <s v="No, &lt; $20K Lien"/>
    <s v="No, Lien &lt; $20K"/>
    <s v="N/A"/>
    <s v="No"/>
    <s v="No"/>
    <n v="0"/>
    <s v="No"/>
    <n v="21626"/>
    <n v="1"/>
    <n v="21626"/>
    <m/>
    <n v="0"/>
    <n v="0"/>
    <s v=""/>
    <e v="#N/A"/>
    <n v="21626"/>
    <s v="No"/>
    <s v="R"/>
    <s v="No"/>
    <s v="No"/>
    <n v="0.35"/>
    <n v="7569.0999999999995"/>
    <n v="1659.92"/>
    <n v="5909.1799999999994"/>
    <n v="7.6755756959215757E-2"/>
    <m/>
    <s v="No"/>
    <m/>
    <m/>
    <m/>
    <x v="4"/>
    <n v="146"/>
    <n v="414.98"/>
    <s v="Ok"/>
    <n v="0"/>
    <n v="0"/>
  </r>
  <r>
    <n v="147"/>
    <s v="Nassau"/>
    <s v="27-2N-23-0000-0009-0000"/>
    <n v="1194.68"/>
    <n v="2017"/>
    <n v="1194.68"/>
    <n v="1194.68"/>
    <n v="0"/>
    <n v="20362"/>
    <s v="HILLIARD"/>
    <s v="Florida"/>
    <n v="32046"/>
    <s v="20362 CR 121"/>
    <s v="HILLIARD FL 32046"/>
    <n v="-81.991138038653304"/>
    <n v="30.551566152895099"/>
    <s v="RING STEVEN CHARLES"/>
    <n v="2"/>
    <s v="MOBILE HOMES"/>
    <n v="1006"/>
    <s v="Mobile home"/>
    <n v="2017"/>
    <n v="71014"/>
    <n v="2017"/>
    <n v="71014"/>
    <n v="1075.06"/>
    <n v="0.89987276927712856"/>
    <s v="No"/>
    <m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20362 CR 121"/>
    <s v="Hilliard"/>
    <s v="Florida"/>
    <n v="32046"/>
    <s v="20362 CR 121 HILLIARD FL 32046"/>
    <s v=""/>
    <s v="Pass"/>
    <s v="No"/>
    <s v="FV&lt;$10K"/>
    <s v="N/A"/>
    <s v="No, &lt; $20K Lien"/>
    <s v="No, Lien &lt; $20K"/>
    <s v="N/A"/>
    <s v="No"/>
    <s v="No"/>
    <n v="0"/>
    <s v="No"/>
    <n v="71014"/>
    <n v="1"/>
    <n v="71014"/>
    <m/>
    <n v="0"/>
    <n v="0"/>
    <s v=""/>
    <e v="#N/A"/>
    <n v="71014"/>
    <s v="No"/>
    <s v="R"/>
    <s v="No"/>
    <s v="No"/>
    <n v="0.35"/>
    <n v="24854.899999999998"/>
    <n v="4778.72"/>
    <n v="20076.179999999997"/>
    <n v="6.7292646520404426E-2"/>
    <m/>
    <s v="No"/>
    <m/>
    <m/>
    <m/>
    <x v="0"/>
    <n v="147"/>
    <n v="1194.68"/>
    <s v="Ok"/>
    <n v="0"/>
    <n v="0"/>
  </r>
  <r>
    <n v="148"/>
    <s v="Nassau"/>
    <s v="27-2N-23-0000-0009-0040"/>
    <n v="451.84"/>
    <n v="2017"/>
    <n v="451.84"/>
    <n v="451.84"/>
    <n v="0"/>
    <n v="20460"/>
    <s v="HILLIARD"/>
    <s v="Florida"/>
    <n v="32046"/>
    <s v="20460 CR 121"/>
    <s v="HILLIARD FL 32046"/>
    <n v="-81.991480002482504"/>
    <n v="30.552594269899"/>
    <s v="CLEMONS KELLY G"/>
    <n v="2"/>
    <s v="MOBILE HOMES"/>
    <n v="1006"/>
    <s v="Mobile home"/>
    <n v="2017"/>
    <n v="51473"/>
    <n v="2017"/>
    <n v="64949"/>
    <n v="388.2"/>
    <n v="0.85915368271954673"/>
    <s v="No"/>
    <m/>
    <m/>
    <s v="No"/>
    <m/>
    <m/>
    <m/>
    <s v="I"/>
    <s v="I"/>
    <s v="I"/>
    <n v="0"/>
    <n v="0"/>
    <n v="0"/>
    <n v="0"/>
    <s v="No"/>
    <s v="No"/>
    <s v="No"/>
    <n v="0"/>
    <n v="0"/>
    <n v="0"/>
    <n v="0"/>
    <n v="0"/>
    <n v="0"/>
    <s v="Potential Low Risk"/>
    <n v="0"/>
    <n v="1"/>
    <s v="Yes"/>
    <s v="No"/>
    <s v="No"/>
    <s v="Without Environmental Issues"/>
    <s v="No"/>
    <s v="None"/>
    <s v="20460 CR 121"/>
    <s v="Hilliard"/>
    <s v="Florida"/>
    <n v="32046"/>
    <s v="20460 CR 121 HILLIARD FL 32046"/>
    <s v=""/>
    <s v="Pass"/>
    <s v="No"/>
    <s v="FV&lt;$10K"/>
    <s v="N/A"/>
    <s v="No, &lt; $20K Lien"/>
    <s v="No, Lien &lt; $20K"/>
    <s v="N/A"/>
    <s v="No"/>
    <s v="No"/>
    <n v="1"/>
    <s v="No"/>
    <n v="51473"/>
    <n v="1"/>
    <n v="51473"/>
    <m/>
    <n v="0"/>
    <n v="0"/>
    <s v=""/>
    <e v="#N/A"/>
    <n v="51473"/>
    <s v="No"/>
    <s v="R"/>
    <s v="No"/>
    <s v="Yes"/>
    <n v="0.67"/>
    <n v="34486.910000000003"/>
    <n v="2259.1999999999998"/>
    <n v="32227.710000000003"/>
    <n v="4.3890971965885026E-2"/>
    <m/>
    <s v="No"/>
    <m/>
    <m/>
    <m/>
    <x v="0"/>
    <n v="148"/>
    <n v="451.84"/>
    <s v="Ok"/>
    <n v="0"/>
    <n v="0"/>
  </r>
  <r>
    <n v="149"/>
    <s v="Nassau"/>
    <s v="28-2N-23-0000-0003-0010"/>
    <n v="616.38"/>
    <n v="2017"/>
    <n v="616.38"/>
    <n v="616.38"/>
    <n v="0"/>
    <n v="19288"/>
    <s v="HILLIARD"/>
    <s v="Florida"/>
    <n v="32046"/>
    <s v="19288 SCENIC RIVER DR"/>
    <s v="HILLIARD FL 32046"/>
    <n v="-82.006221733001595"/>
    <n v="30.5521199595536"/>
    <s v="CREWS RHONDA M &amp; JOHN G"/>
    <n v="1"/>
    <s v="SINGLE FAMILY"/>
    <n v="1001"/>
    <s v="Single Family Residential"/>
    <n v="2017"/>
    <n v="74531"/>
    <n v="2017"/>
    <n v="87711"/>
    <n v="540.34"/>
    <n v="0.87663454362568549"/>
    <s v="No"/>
    <m/>
    <m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n v="0"/>
    <n v="1"/>
    <s v="Yes"/>
    <s v="Yes"/>
    <s v="No"/>
    <s v="Without Environmental Issues"/>
    <s v="No"/>
    <s v="None"/>
    <s v="19288 SCENIC RIVER DR"/>
    <s v="Hilliard"/>
    <s v="Florida"/>
    <n v="32046"/>
    <s v="19288 SCENIC RIVER DR HILLIARD FL 32046"/>
    <s v=""/>
    <s v="Pass"/>
    <s v="Yes"/>
    <s v="FV&lt;$10K"/>
    <s v="N/A"/>
    <s v="No, &lt; $20K Lien"/>
    <s v="No, Lien &lt; $20K"/>
    <s v="N/A"/>
    <s v="No"/>
    <s v="No"/>
    <n v="1"/>
    <s v="No"/>
    <n v="74531"/>
    <n v="1"/>
    <n v="74531"/>
    <m/>
    <n v="0"/>
    <n v="0"/>
    <s v=""/>
    <e v="#N/A"/>
    <n v="74531"/>
    <s v="No"/>
    <s v="S"/>
    <s v="No"/>
    <s v="Yes"/>
    <n v="0.67"/>
    <n v="49935.770000000004"/>
    <n v="3081.9"/>
    <n v="46853.87"/>
    <n v="4.1350578953723953E-2"/>
    <m/>
    <s v="No"/>
    <m/>
    <m/>
    <m/>
    <x v="0"/>
    <n v="149"/>
    <n v="616.38"/>
    <s v="Ok"/>
    <n v="0"/>
    <n v="0"/>
  </r>
  <r>
    <n v="150"/>
    <s v="Nassau"/>
    <s v="33-2N-23-0000-0001-0010"/>
    <n v="592.58000000000004"/>
    <n v="2017"/>
    <n v="592.58000000000004"/>
    <n v="592.58000000000004"/>
    <n v="0"/>
    <n v="2892"/>
    <s v="HILLIARD"/>
    <s v="Florida"/>
    <n v="32046"/>
    <s v="2892 BARBARA LN"/>
    <s v="HILLIARD FL 32046"/>
    <n v="-82.006980414991602"/>
    <n v="30.550156265444102"/>
    <s v="PENDERGRASS JOHN M"/>
    <n v="1"/>
    <s v="SINGLE FAMILY"/>
    <n v="1001"/>
    <s v="Single Family Residential"/>
    <n v="2017"/>
    <n v="71197"/>
    <n v="2017"/>
    <n v="79974"/>
    <n v="518.34"/>
    <n v="0.87471733774342708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High"/>
    <n v="1"/>
    <s v="Yes"/>
    <s v="No"/>
    <s v="No"/>
    <s v="Without Environmental Issues"/>
    <s v="No"/>
    <s v="None"/>
    <s v="2892 BARBARA LN"/>
    <s v="Hilliard"/>
    <s v="Florida"/>
    <n v="32046"/>
    <s v="2892 BARBARA LN HILLIARD FL 32046"/>
    <s v=""/>
    <s v="Pass"/>
    <s v="No"/>
    <s v="FV&lt;$10K"/>
    <s v="N/A"/>
    <s v="No, &lt; $20K Lien"/>
    <s v="No, Lien &lt; $20K"/>
    <s v="N/A"/>
    <s v="No"/>
    <s v="No"/>
    <n v="1"/>
    <s v="No"/>
    <n v="71197"/>
    <n v="1"/>
    <n v="71197"/>
    <m/>
    <n v="0"/>
    <n v="0"/>
    <s v=""/>
    <e v="#N/A"/>
    <n v="71197"/>
    <s v="No"/>
    <s v="S"/>
    <s v="No"/>
    <s v="Yes"/>
    <n v="0.67"/>
    <n v="47701.990000000005"/>
    <n v="2962.9"/>
    <n v="44739.090000000004"/>
    <n v="4.1615517507760158E-2"/>
    <m/>
    <s v="No"/>
    <m/>
    <m/>
    <m/>
    <x v="0"/>
    <n v="150"/>
    <n v="592.58000000000004"/>
    <s v="Ok"/>
    <n v="0"/>
    <n v="0"/>
  </r>
  <r>
    <n v="151"/>
    <s v="Nassau"/>
    <s v="33-2N-23-0000-0001-0140"/>
    <n v="135.85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31343"/>
    <e v="#N/A"/>
    <e v="#N/A"/>
    <e v="#N/A"/>
    <n v="0"/>
    <s v="Yes"/>
    <s v="No"/>
    <m/>
    <s v="No"/>
    <s v="No"/>
    <s v="No"/>
    <m/>
    <e v="#N/A"/>
    <e v="#N/A"/>
    <e v="#N/A"/>
    <e v="#N/A"/>
    <e v="#N/A"/>
    <e v="#N/A"/>
    <e v="#N/A"/>
    <s v="Yes"/>
    <s v="No"/>
    <s v="Yes"/>
    <e v="#N/A"/>
    <e v="#N/A"/>
    <e v="#N/A"/>
    <e v="#N/A"/>
    <e v="#N/A"/>
    <e v="#N/A"/>
    <e v="#N/A"/>
    <e v="#N/A"/>
    <n v="1"/>
    <s v="Yes"/>
    <e v="#N/A"/>
    <s v="No"/>
    <e v="#N/A"/>
    <s v="No"/>
    <e v="#N/A"/>
    <e v="#N/A"/>
    <e v="#N/A"/>
    <e v="#N/A"/>
    <e v="#N/A"/>
    <e v="#N/A"/>
    <e v="#N/A"/>
    <s v="Lien&lt;$150"/>
    <e v="#N/A"/>
    <s v="FV&lt;$10K"/>
    <s v="N/A"/>
    <s v="No, &lt; $20K Lien"/>
    <s v="No, Lien &lt; $20K"/>
    <s v="N/A"/>
    <s v="Yes"/>
    <s v="No"/>
    <n v="1"/>
    <s v="No"/>
    <n v="31343"/>
    <n v="1"/>
    <n v="31343"/>
    <m/>
    <e v="#N/A"/>
    <e v="#N/A"/>
    <s v=""/>
    <e v="#N/A"/>
    <n v="31343"/>
    <s v="No"/>
    <s v="R"/>
    <s v="No"/>
    <s v="Yes"/>
    <n v="0.67"/>
    <n v="20999.81"/>
    <e v="#N/A"/>
    <e v="#N/A"/>
    <e v="#N/A"/>
    <m/>
    <s v="No"/>
    <m/>
    <m/>
    <m/>
    <x v="2"/>
    <n v="151"/>
    <n v="135.85"/>
    <s v="Ok"/>
    <e v="#N/A"/>
    <e v="#N/A"/>
  </r>
  <r>
    <n v="152"/>
    <s v="Nassau"/>
    <s v="34-2N-23-0000-0001-0080"/>
    <n v="842.54"/>
    <n v="2017"/>
    <n v="842.54"/>
    <n v="842.54"/>
    <n v="0"/>
    <n v="20346"/>
    <s v="HILLIARD"/>
    <s v="Florida"/>
    <n v="32046"/>
    <s v="20346 CR 121"/>
    <s v="HILLIARD FL 32046"/>
    <n v="-81.990931997157801"/>
    <n v="30.550938323386902"/>
    <s v="RING STEVEN C &amp; SANDRA S"/>
    <n v="2"/>
    <s v="MOBILE HOMES"/>
    <n v="1006"/>
    <s v="Mobile home"/>
    <n v="2017"/>
    <n v="44591"/>
    <n v="2017"/>
    <n v="55866"/>
    <n v="749.46"/>
    <n v="0.88952453295985956"/>
    <s v="No"/>
    <m/>
    <m/>
    <m/>
    <m/>
    <m/>
    <m/>
    <s v="I"/>
    <s v="I"/>
    <n v="0"/>
    <n v="0"/>
    <n v="0"/>
    <n v="0"/>
    <n v="0"/>
    <s v="No"/>
    <s v="No"/>
    <s v="No"/>
    <n v="0"/>
    <n v="0"/>
    <n v="61000"/>
    <s v="SELLER TAKE-BACK"/>
    <n v="0"/>
    <n v="0"/>
    <s v="Potential Low Risk"/>
    <s v="Minimal"/>
    <n v="0"/>
    <s v="No"/>
    <s v="No"/>
    <s v="No"/>
    <s v="Without Environmental Issues"/>
    <s v="No"/>
    <s v="None"/>
    <s v="20346 CR 121"/>
    <s v="Hilliard"/>
    <s v="Florida"/>
    <n v="32046"/>
    <s v="20346 CR 121 HILLIARD FL 32046"/>
    <s v="L"/>
    <s v="Pass"/>
    <s v="No"/>
    <s v="FV&lt;$10K"/>
    <s v="N/A"/>
    <s v="No, &lt; $20K Lien"/>
    <s v="No, Lien &lt; $20K"/>
    <s v="N/A"/>
    <s v="No"/>
    <s v="No"/>
    <n v="0"/>
    <s v="No"/>
    <n v="44591"/>
    <n v="1"/>
    <n v="44591"/>
    <m/>
    <n v="0"/>
    <n v="0"/>
    <s v=""/>
    <e v="#N/A"/>
    <n v="44591"/>
    <s v="No"/>
    <s v="R"/>
    <s v="No"/>
    <s v="No"/>
    <n v="0.35"/>
    <n v="15606.849999999999"/>
    <n v="3370.16"/>
    <n v="12236.689999999999"/>
    <n v="7.5579377004328221E-2"/>
    <m/>
    <s v="No"/>
    <m/>
    <m/>
    <m/>
    <x v="0"/>
    <n v="152"/>
    <n v="842.54"/>
    <s v="Ok"/>
    <n v="0"/>
    <n v="0"/>
  </r>
  <r>
    <n v="153"/>
    <s v="Nassau"/>
    <s v="34-2N-23-0000-0002-0060"/>
    <n v="41.12"/>
    <n v="2017"/>
    <n v="41.12"/>
    <n v="41.12"/>
    <n v="0"/>
    <m/>
    <s v="HILLIARD"/>
    <s v="Florida"/>
    <n v="32046"/>
    <s v="CR 121"/>
    <s v="HILLIARD FL 32046"/>
    <n v="-81.996651323368596"/>
    <n v="30.539921391833001"/>
    <s v="MCLENDON LUTHER S"/>
    <n v="60"/>
    <s v="GRAZING LAND SOIL CAPABILITY CLASS I"/>
    <n v="7003"/>
    <s v="Range land (grazing)"/>
    <n v="2017"/>
    <n v="558"/>
    <n v="2017"/>
    <n v="24300"/>
    <n v="8.44"/>
    <n v="0.20525291828793774"/>
    <s v="No"/>
    <s v="No"/>
    <m/>
    <s v="No"/>
    <m/>
    <m/>
    <m/>
    <s v="I"/>
    <s v="I"/>
    <s v="C"/>
    <s v="I"/>
    <n v="0"/>
    <n v="0"/>
    <n v="0"/>
    <s v="No"/>
    <s v="Yes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CR 121"/>
    <s v="Hilliard"/>
    <s v="Florida"/>
    <n v="32046"/>
    <s v="CR 121 HILLIARD FL 32046"/>
    <s v=""/>
    <s v="Lien&lt;$150"/>
    <s v="No"/>
    <s v="FV&lt;$10K"/>
    <s v="N/A"/>
    <s v="No, &lt; $20K Lien"/>
    <s v="No, Lien &lt; $20K"/>
    <s v="N/A"/>
    <s v="No"/>
    <s v="No"/>
    <n v="1"/>
    <s v="No"/>
    <n v="558"/>
    <n v="1"/>
    <n v="558"/>
    <m/>
    <n v="0"/>
    <n v="0"/>
    <s v=""/>
    <e v="#N/A"/>
    <n v="558"/>
    <s v="No"/>
    <s v="V"/>
    <s v="Yes"/>
    <s v="No"/>
    <n v="0"/>
    <n v="0"/>
    <n v="205.6"/>
    <n v="-205.6"/>
    <n v="0.36845878136200716"/>
    <m/>
    <s v="No"/>
    <m/>
    <m/>
    <m/>
    <x v="2"/>
    <n v="153"/>
    <n v="41.12"/>
    <s v="Ok"/>
    <n v="0"/>
    <n v="0"/>
  </r>
  <r>
    <n v="154"/>
    <s v="Nassau"/>
    <s v="34-2N-23-0000-0002-0080"/>
    <n v="212.55"/>
    <n v="2017"/>
    <n v="212.55"/>
    <n v="212.55"/>
    <n v="0"/>
    <m/>
    <s v="HILLIARD"/>
    <s v="Florida"/>
    <n v="32046"/>
    <s v="CONNER RD"/>
    <s v="HILLIARD FL 32046"/>
    <n v="-81.995878267648607"/>
    <n v="30.541947629137098"/>
    <s v="MCLENDON LUTHER S"/>
    <n v="60"/>
    <s v="GRAZING LAND SOIL CAPABILITY CLASS I"/>
    <n v="7003"/>
    <s v="Range land (grazing)"/>
    <n v="2017"/>
    <n v="11028"/>
    <n v="2017"/>
    <n v="123655"/>
    <n v="166.94"/>
    <n v="0.78541519642437063"/>
    <s v="No"/>
    <s v="No"/>
    <m/>
    <s v="No"/>
    <s v="No"/>
    <m/>
    <m/>
    <s v="I"/>
    <s v="I"/>
    <s v="I"/>
    <s v="I"/>
    <s v="I"/>
    <n v="0"/>
    <n v="0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CONNER RD"/>
    <s v="Hilliard"/>
    <s v="Florida"/>
    <n v="32046"/>
    <s v="CONNER RD HILLIARD FL 32046"/>
    <s v=""/>
    <s v="Pass"/>
    <s v="No"/>
    <s v="FV&lt;$10K"/>
    <s v="N/A"/>
    <s v="No, &lt; $20K Lien"/>
    <s v="No, Lien &lt; $20K"/>
    <s v="N/A"/>
    <s v="No"/>
    <s v="No"/>
    <n v="1"/>
    <s v="No"/>
    <n v="11028"/>
    <n v="1"/>
    <n v="11028"/>
    <m/>
    <n v="0"/>
    <n v="0"/>
    <s v=""/>
    <e v="#N/A"/>
    <n v="11028"/>
    <s v="No"/>
    <s v="V"/>
    <s v="Yes"/>
    <s v="No"/>
    <n v="0"/>
    <n v="0"/>
    <n v="1062.75"/>
    <n v="-1062.75"/>
    <n v="9.6368335146898798E-2"/>
    <m/>
    <s v="No"/>
    <m/>
    <m/>
    <m/>
    <x v="4"/>
    <n v="154"/>
    <n v="212.55"/>
    <s v="Ok"/>
    <n v="0"/>
    <n v="0"/>
  </r>
  <r>
    <n v="155"/>
    <s v="Nassau"/>
    <s v="34-2N-23-0000-0003-0030"/>
    <n v="1396.62"/>
    <n v="2017"/>
    <n v="1396.62"/>
    <n v="1396.62"/>
    <n v="0"/>
    <n v="19861"/>
    <s v="HILLIARD"/>
    <s v="Florida"/>
    <n v="32046"/>
    <s v="19861 CR 121"/>
    <s v="HILLIARD FL 32046"/>
    <n v="-81.987433907397801"/>
    <n v="30.544587876157301"/>
    <s v="FLINK STEVE W"/>
    <n v="2"/>
    <s v="MOBILE HOMES"/>
    <n v="1006"/>
    <s v="Mobile home"/>
    <n v="2017"/>
    <n v="83348"/>
    <n v="2017"/>
    <n v="83348"/>
    <n v="1261.79"/>
    <n v="0.90345978147241202"/>
    <s v="No"/>
    <m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n v="0"/>
    <n v="1"/>
    <s v="No"/>
    <s v="No"/>
    <s v="No"/>
    <s v="Without Environmental Issues"/>
    <s v="No"/>
    <s v="None"/>
    <s v="19861 CR 121"/>
    <s v="Hilliard"/>
    <s v="Florida"/>
    <n v="32046"/>
    <s v="19861 CR 121 HILLIARD FL 32046"/>
    <s v=""/>
    <s v="Pass"/>
    <s v="No"/>
    <s v="FV&lt;$10K"/>
    <s v="N/A"/>
    <s v="No, &lt; $20K Lien"/>
    <s v="No, Lien &lt; $20K"/>
    <s v="N/A"/>
    <s v="No"/>
    <s v="No"/>
    <n v="1"/>
    <s v="No"/>
    <n v="83348"/>
    <n v="1"/>
    <n v="83348"/>
    <m/>
    <n v="0"/>
    <n v="0"/>
    <s v=""/>
    <e v="#N/A"/>
    <n v="83348"/>
    <s v="No"/>
    <s v="R"/>
    <s v="No"/>
    <s v="No"/>
    <n v="0.35"/>
    <n v="29171.8"/>
    <n v="6983.0999999999995"/>
    <n v="22188.7"/>
    <n v="8.3782454288045302E-2"/>
    <m/>
    <s v="No"/>
    <m/>
    <m/>
    <m/>
    <x v="0"/>
    <n v="155"/>
    <n v="1396.62"/>
    <s v="Ok"/>
    <n v="0"/>
    <n v="0"/>
  </r>
  <r>
    <n v="156"/>
    <s v="Nassau"/>
    <s v="34-2N-23-0000-0005-0040"/>
    <n v="994.27"/>
    <n v="2017"/>
    <e v="#N/A"/>
    <e v="#N/A"/>
    <e v="#N/A"/>
    <e v="#N/A"/>
    <e v="#N/A"/>
    <e v="#N/A"/>
    <e v="#N/A"/>
    <e v="#N/A"/>
    <e v="#N/A"/>
    <e v="#N/A"/>
    <e v="#N/A"/>
    <e v="#N/A"/>
    <n v="1"/>
    <s v="SINGLE FAMILY"/>
    <e v="#N/A"/>
    <e v="#N/A"/>
    <n v="2017"/>
    <n v="97878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97878"/>
    <n v="1"/>
    <n v="97878"/>
    <m/>
    <e v="#N/A"/>
    <e v="#N/A"/>
    <s v=""/>
    <e v="#N/A"/>
    <n v="97878"/>
    <s v="No"/>
    <s v="S"/>
    <s v="No"/>
    <s v="Yes"/>
    <n v="0.67"/>
    <n v="65578.260000000009"/>
    <e v="#N/A"/>
    <e v="#N/A"/>
    <e v="#N/A"/>
    <m/>
    <e v="#N/A"/>
    <m/>
    <m/>
    <m/>
    <x v="5"/>
    <n v="156"/>
    <n v="994.27"/>
    <e v="#N/A"/>
    <e v="#N/A"/>
    <e v="#N/A"/>
  </r>
  <r>
    <n v="157"/>
    <s v="Nassau"/>
    <s v="34-2N-23-0000-0005-0100"/>
    <n v="737.98"/>
    <n v="2017"/>
    <n v="737.98"/>
    <n v="737.98"/>
    <n v="0"/>
    <m/>
    <s v="HILLIARD"/>
    <s v="Florida"/>
    <n v="32046"/>
    <s v="PAINT HORSE TR"/>
    <s v="HILLIARD FL 32046"/>
    <n v="-82.003397364224895"/>
    <n v="30.548686180129799"/>
    <s v="RAULERSON STEPHEN D"/>
    <n v="0"/>
    <s v="VACANT RESIDENTIAL"/>
    <n v="8001"/>
    <s v="Residential-Vacant Land"/>
    <n v="2017"/>
    <n v="43120"/>
    <n v="2017"/>
    <n v="43120"/>
    <n v="652.78"/>
    <n v="0.88454971679449301"/>
    <m/>
    <s v="No"/>
    <m/>
    <s v="No"/>
    <s v="No"/>
    <m/>
    <m/>
    <s v="I"/>
    <s v="I"/>
    <s v="I"/>
    <n v="0"/>
    <n v="0"/>
    <n v="0"/>
    <n v="0"/>
    <s v="No"/>
    <s v="No"/>
    <s v="No"/>
    <n v="0"/>
    <n v="0"/>
    <n v="100000"/>
    <s v="UNKNOWN"/>
    <n v="0"/>
    <n v="0"/>
    <s v="Potential Low Risk"/>
    <s v="Minimal"/>
    <n v="0"/>
    <s v="No"/>
    <s v="No"/>
    <s v="No"/>
    <s v="Without Environmental Issues"/>
    <s v="No"/>
    <s v="None"/>
    <s v="PAINT HORSE TR"/>
    <s v="Hilliard"/>
    <s v="Florida"/>
    <n v="32046"/>
    <s v="PAINT HORSE TR HILLIARD FL 32046"/>
    <s v="L"/>
    <s v="Pass"/>
    <s v="No"/>
    <s v="FV&lt;$10K"/>
    <s v="N/A"/>
    <s v="No, &lt; $20K Lien"/>
    <s v="No, Lien &lt; $20K"/>
    <s v="N/A"/>
    <s v="No"/>
    <s v="No"/>
    <n v="0"/>
    <s v="No"/>
    <n v="43120"/>
    <n v="1"/>
    <n v="43120"/>
    <m/>
    <n v="0"/>
    <n v="0"/>
    <s v=""/>
    <e v="#N/A"/>
    <n v="43120"/>
    <s v="No"/>
    <s v="V"/>
    <s v="Yes"/>
    <s v="No"/>
    <n v="0"/>
    <n v="0"/>
    <n v="2951.92"/>
    <n v="-2951.92"/>
    <n v="6.8458256029684597E-2"/>
    <m/>
    <s v="No"/>
    <m/>
    <m/>
    <m/>
    <x v="1"/>
    <n v="157"/>
    <n v="737.98"/>
    <s v="Ok"/>
    <n v="0"/>
    <n v="0"/>
  </r>
  <r>
    <n v="158"/>
    <s v="Nassau"/>
    <s v="34-2N-23-0000-0007-0110"/>
    <n v="1065.97"/>
    <n v="2017"/>
    <n v="1065.97"/>
    <n v="1065.97"/>
    <n v="0"/>
    <n v="18401"/>
    <s v="HILLIARD"/>
    <s v="Florida"/>
    <n v="32046"/>
    <s v="18401 CONNER RD"/>
    <s v="HILLIARD FL 32046"/>
    <n v="-81.9967226616087"/>
    <n v="30.5391366482237"/>
    <s v="MCLENDON LUTHER S"/>
    <n v="0"/>
    <s v="VACANT RESIDENTIAL"/>
    <n v="8001"/>
    <s v="Residential-Vacant Land"/>
    <n v="2017"/>
    <n v="63152"/>
    <n v="2017"/>
    <n v="63152"/>
    <n v="956.05"/>
    <n v="0.89688265148174895"/>
    <s v="No"/>
    <s v="No"/>
    <m/>
    <s v="No"/>
    <s v="No"/>
    <m/>
    <m/>
    <s v="I"/>
    <s v="C"/>
    <s v="I"/>
    <s v="I"/>
    <s v="I"/>
    <n v="0"/>
    <n v="0"/>
    <s v="No"/>
    <s v="Yes"/>
    <s v="No"/>
    <n v="0"/>
    <n v="0"/>
    <n v="0"/>
    <n v="0"/>
    <n v="0"/>
    <n v="0"/>
    <s v="Potential Low Risk"/>
    <n v="0"/>
    <n v="1"/>
    <s v="No"/>
    <s v="No"/>
    <s v="No"/>
    <s v="Without Environmental Issues"/>
    <s v="No"/>
    <s v="None"/>
    <s v="18401 CONNER RD"/>
    <s v="Hilliard"/>
    <s v="Florida"/>
    <n v="32046"/>
    <s v="18401 CONNER RD HILLIARD FL 32046"/>
    <s v=""/>
    <s v="Pass"/>
    <s v="No"/>
    <s v="FV&lt;$10K"/>
    <s v="N/A"/>
    <s v="No, &lt; $20K Lien"/>
    <s v="No, Lien &lt; $20K"/>
    <s v="N/A"/>
    <s v="No"/>
    <s v="No"/>
    <n v="1"/>
    <s v="No"/>
    <n v="63152"/>
    <n v="1"/>
    <n v="63152"/>
    <m/>
    <n v="0"/>
    <n v="0"/>
    <s v=""/>
    <e v="#N/A"/>
    <n v="63152"/>
    <s v="No"/>
    <s v="V"/>
    <s v="Yes"/>
    <s v="No"/>
    <n v="0"/>
    <n v="0"/>
    <n v="5329.85"/>
    <n v="-5329.85"/>
    <n v="8.4397168735748679E-2"/>
    <m/>
    <s v="No"/>
    <m/>
    <m/>
    <m/>
    <x v="1"/>
    <n v="158"/>
    <n v="1065.97"/>
    <s v="Ok"/>
    <n v="0"/>
    <n v="0"/>
  </r>
  <r>
    <n v="159"/>
    <s v="Nassau"/>
    <s v="34-2N-23-0000-0008-0000"/>
    <n v="133.6"/>
    <n v="2017"/>
    <n v="133.6"/>
    <n v="133.6"/>
    <n v="0"/>
    <m/>
    <s v="HILLIARD"/>
    <s v="Florida"/>
    <n v="32046"/>
    <s v="RUTH LN"/>
    <s v="HILLIARD FL 32046"/>
    <n v="-82.001897583118605"/>
    <n v="30.542068095819999"/>
    <s v="CONNER RICHARD A"/>
    <n v="56"/>
    <s v="TIMBERLAND - SITE INDEX 70 TO 79"/>
    <n v="7009"/>
    <s v="Timberland Forest Trees (Agricultural)"/>
    <n v="2017"/>
    <n v="6205"/>
    <n v="2017"/>
    <n v="146250"/>
    <n v="93.94"/>
    <n v="0.70314371257485031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RUTH LN"/>
    <s v="Hilliard"/>
    <s v="Florida"/>
    <n v="32046"/>
    <s v="RUTH LN HILLIARD FL 32046"/>
    <s v=""/>
    <s v="Lien&lt;$150"/>
    <s v="No"/>
    <s v="FV&lt;$10K"/>
    <s v="N/A"/>
    <s v="No, &lt; $20K Lien"/>
    <s v="No, Lien &lt; $20K"/>
    <s v="N/A"/>
    <s v="No"/>
    <s v="No"/>
    <n v="0"/>
    <s v="No"/>
    <n v="6205"/>
    <n v="1"/>
    <n v="6205"/>
    <m/>
    <n v="0"/>
    <n v="0"/>
    <s v=""/>
    <e v="#N/A"/>
    <n v="6205"/>
    <s v="No"/>
    <s v="V"/>
    <s v="Yes"/>
    <s v="No"/>
    <n v="0"/>
    <n v="0"/>
    <n v="534.4"/>
    <n v="-534.4"/>
    <n v="8.6124093473005633E-2"/>
    <m/>
    <s v="No"/>
    <m/>
    <m/>
    <m/>
    <x v="2"/>
    <n v="159"/>
    <n v="133.6"/>
    <s v="Ok"/>
    <n v="0"/>
    <n v="0"/>
  </r>
  <r>
    <n v="160"/>
    <s v="Nassau"/>
    <s v="05-2S-23-0000-0003-0040"/>
    <n v="2988.82"/>
    <n v="2017"/>
    <e v="#N/A"/>
    <e v="#N/A"/>
    <e v="#N/A"/>
    <e v="#N/A"/>
    <e v="#N/A"/>
    <e v="#N/A"/>
    <e v="#N/A"/>
    <e v="#N/A"/>
    <e v="#N/A"/>
    <e v="#N/A"/>
    <e v="#N/A"/>
    <e v="#N/A"/>
    <n v="1"/>
    <s v="SINGLE FAMILY"/>
    <e v="#N/A"/>
    <e v="#N/A"/>
    <n v="2017"/>
    <n v="180596"/>
    <e v="#N/A"/>
    <e v="#N/A"/>
    <e v="#N/A"/>
    <n v="0"/>
    <s v="No"/>
    <s v="No"/>
    <m/>
    <m/>
    <s v="No"/>
    <s v="No"/>
    <s v="No"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1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1"/>
    <s v="No"/>
    <n v="180596"/>
    <n v="1"/>
    <n v="180596"/>
    <m/>
    <e v="#N/A"/>
    <e v="#N/A"/>
    <s v=""/>
    <e v="#N/A"/>
    <n v="180596"/>
    <s v="No"/>
    <s v="S"/>
    <s v="No"/>
    <s v="No"/>
    <n v="0.35"/>
    <n v="63208.6"/>
    <e v="#N/A"/>
    <e v="#N/A"/>
    <e v="#N/A"/>
    <m/>
    <e v="#N/A"/>
    <m/>
    <m/>
    <m/>
    <x v="5"/>
    <n v="160"/>
    <n v="2988.82"/>
    <e v="#N/A"/>
    <e v="#N/A"/>
    <e v="#N/A"/>
  </r>
  <r>
    <n v="161"/>
    <s v="Nassau"/>
    <s v="05-2S-23-0000-0003-0170"/>
    <n v="346.35"/>
    <n v="2017"/>
    <n v="346.35"/>
    <n v="346.35"/>
    <n v="0"/>
    <m/>
    <s v="BRYCEVILLE"/>
    <s v="Florida"/>
    <n v="32009"/>
    <s v="HORSESHOE CIR"/>
    <s v="BRYCEVILLE FL 32009"/>
    <n v="-82.031333167671093"/>
    <n v="30.356676743379001"/>
    <s v="PINER JAMES F JR"/>
    <n v="0"/>
    <s v="VACANT RESIDENTIAL"/>
    <n v="8001"/>
    <s v="Residential-Vacant Land"/>
    <n v="2017"/>
    <n v="19200"/>
    <n v="2017"/>
    <n v="19200"/>
    <n v="290.66000000000003"/>
    <n v="0.83920889273855925"/>
    <s v="No"/>
    <s v="No"/>
    <m/>
    <m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High"/>
    <n v="2"/>
    <s v="No"/>
    <s v="No"/>
    <s v="No"/>
    <s v="Without Environmental Issues"/>
    <s v="No"/>
    <s v="None"/>
    <s v="HORSESHOE CIR"/>
    <s v="Bryceville"/>
    <s v="Florida"/>
    <n v="32009"/>
    <s v="HORSESHOE CIR BRYCEVILLE FL 32009"/>
    <s v=""/>
    <s v="Pass"/>
    <s v="No"/>
    <s v="FV&lt;$10K"/>
    <s v="N/A"/>
    <s v="No, &lt; $20K Lien"/>
    <s v="No, Lien &lt; $20K"/>
    <s v="N/A"/>
    <s v="No"/>
    <s v="No"/>
    <n v="2"/>
    <s v="No"/>
    <n v="19200"/>
    <n v="1"/>
    <n v="19200"/>
    <m/>
    <n v="0"/>
    <n v="0"/>
    <s v=""/>
    <e v="#N/A"/>
    <n v="19200"/>
    <s v="No"/>
    <s v="V"/>
    <s v="Yes"/>
    <s v="No"/>
    <n v="0"/>
    <n v="0"/>
    <n v="2078.1"/>
    <n v="-2078.1"/>
    <n v="0.10823437499999999"/>
    <m/>
    <s v="No"/>
    <m/>
    <m/>
    <m/>
    <x v="4"/>
    <n v="161"/>
    <n v="346.35"/>
    <s v="Ok"/>
    <n v="0"/>
    <n v="0"/>
  </r>
  <r>
    <n v="162"/>
    <s v="Nassau"/>
    <s v="05-2S-23-1500-0007-0000"/>
    <n v="631.75"/>
    <n v="2017"/>
    <n v="631.75"/>
    <n v="631.75"/>
    <n v="0"/>
    <n v="5937"/>
    <s v="BRYCEVILLE"/>
    <s v="Florida"/>
    <n v="32009"/>
    <s v="5937 PRINGLE RD"/>
    <s v="BRYCEVILLE FL 32009"/>
    <n v="-82.021913120115798"/>
    <n v="30.3592527010289"/>
    <s v="SMITHS INVESTMENT CORP"/>
    <n v="2"/>
    <s v="MOBILE HOMES"/>
    <n v="1006"/>
    <s v="Mobile home"/>
    <n v="2017"/>
    <n v="32997"/>
    <n v="2017"/>
    <n v="41334"/>
    <n v="554.54999999999995"/>
    <n v="0.87779976256430547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High"/>
    <n v="1"/>
    <s v="No"/>
    <s v="No"/>
    <s v="No"/>
    <s v="Without Environmental Issues"/>
    <s v="No"/>
    <s v="None"/>
    <s v="5937 PRINGLE RD"/>
    <s v="Bryceville"/>
    <s v="Florida"/>
    <n v="32009"/>
    <s v="5937 PRINGLE RD BRYCEVILLE FL 32009"/>
    <s v=""/>
    <s v="Pass"/>
    <s v="No"/>
    <s v="FV&lt;$10K"/>
    <s v="N/A"/>
    <s v="No, &lt; $20K Lien"/>
    <s v="No, Lien &lt; $20K"/>
    <s v="N/A"/>
    <s v="No"/>
    <s v="No"/>
    <n v="1"/>
    <s v="No"/>
    <n v="32997"/>
    <n v="1"/>
    <n v="32997"/>
    <m/>
    <n v="0"/>
    <n v="0"/>
    <s v=""/>
    <e v="#N/A"/>
    <n v="32997"/>
    <s v="No"/>
    <s v="R"/>
    <s v="No"/>
    <s v="No"/>
    <n v="0.35"/>
    <n v="11548.949999999999"/>
    <n v="3158.75"/>
    <n v="8390.1999999999989"/>
    <n v="9.5728399551474372E-2"/>
    <m/>
    <s v="No"/>
    <m/>
    <m/>
    <m/>
    <x v="0"/>
    <n v="162"/>
    <n v="631.75"/>
    <s v="Ok"/>
    <n v="0"/>
    <n v="0"/>
  </r>
  <r>
    <n v="163"/>
    <s v="Nassau"/>
    <s v="06-2S-23-0000-0002-0030"/>
    <n v="182.81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34211"/>
    <e v="#N/A"/>
    <e v="#N/A"/>
    <e v="#N/A"/>
    <n v="0"/>
    <s v="Yes"/>
    <m/>
    <m/>
    <s v="No"/>
    <s v="No"/>
    <s v="No"/>
    <m/>
    <e v="#N/A"/>
    <e v="#N/A"/>
    <e v="#N/A"/>
    <e v="#N/A"/>
    <e v="#N/A"/>
    <e v="#N/A"/>
    <e v="#N/A"/>
    <s v="Yes"/>
    <s v="No"/>
    <s v="Yes"/>
    <e v="#N/A"/>
    <e v="#N/A"/>
    <e v="#N/A"/>
    <e v="#N/A"/>
    <e v="#N/A"/>
    <e v="#N/A"/>
    <e v="#N/A"/>
    <e v="#N/A"/>
    <n v="1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Yes"/>
    <s v="No"/>
    <n v="1"/>
    <s v="No"/>
    <n v="34211"/>
    <n v="1"/>
    <n v="34211"/>
    <m/>
    <e v="#N/A"/>
    <e v="#N/A"/>
    <s v=""/>
    <e v="#N/A"/>
    <n v="34211"/>
    <s v="No"/>
    <s v="R"/>
    <s v="No"/>
    <s v="Yes"/>
    <n v="0.67"/>
    <n v="22921.370000000003"/>
    <e v="#N/A"/>
    <e v="#N/A"/>
    <e v="#N/A"/>
    <m/>
    <s v="No"/>
    <m/>
    <m/>
    <m/>
    <x v="6"/>
    <n v="163"/>
    <n v="182.81"/>
    <s v="Ok"/>
    <e v="#N/A"/>
    <e v="#N/A"/>
  </r>
  <r>
    <n v="164"/>
    <s v="Nassau"/>
    <s v="06-2S-23-0000-0006-0000"/>
    <n v="969.25"/>
    <n v="2017"/>
    <n v="969.25"/>
    <n v="969.25"/>
    <n v="0"/>
    <n v="892"/>
    <s v="BRYCEVILLE"/>
    <s v="Florida"/>
    <n v="32009"/>
    <s v="892 MIDDLE RD"/>
    <s v="BRYCEVILLE FL 32009"/>
    <n v="-82.034644999961699"/>
    <n v="30.349437641284201"/>
    <s v="AVERY TANGIE J"/>
    <n v="1"/>
    <s v="SINGLE FAMILY"/>
    <n v="1001"/>
    <s v="Single Family Residential"/>
    <n v="2017"/>
    <n v="96349"/>
    <n v="2017"/>
    <n v="111991"/>
    <n v="866.62"/>
    <n v="0.89411400567449062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Yes"/>
    <s v="No"/>
    <s v="No"/>
    <s v="Without Environmental Issues"/>
    <s v="No"/>
    <s v="None"/>
    <s v="892 MIDDLE RD"/>
    <s v="Bryceville"/>
    <s v="Florida"/>
    <n v="32009"/>
    <s v="892 MIDDLE RD BRYCEVILLE FL 32009"/>
    <s v=""/>
    <s v="Pass"/>
    <s v="No"/>
    <s v="FV&lt;$10K"/>
    <s v="N/A"/>
    <s v="No, &lt; $20K Lien"/>
    <s v="No, Lien &lt; $20K"/>
    <s v="N/A"/>
    <s v="No"/>
    <s v="No"/>
    <n v="1"/>
    <s v="No"/>
    <n v="96349"/>
    <n v="1"/>
    <n v="96349"/>
    <m/>
    <n v="0"/>
    <n v="0"/>
    <s v=""/>
    <e v="#N/A"/>
    <n v="96349"/>
    <s v="No"/>
    <s v="S"/>
    <s v="No"/>
    <s v="Yes"/>
    <n v="0.67"/>
    <n v="64553.83"/>
    <n v="4846.25"/>
    <n v="59707.58"/>
    <n v="5.0298913325514533E-2"/>
    <m/>
    <s v="No"/>
    <m/>
    <m/>
    <m/>
    <x v="0"/>
    <n v="164"/>
    <n v="969.25"/>
    <s v="Ok"/>
    <n v="0"/>
    <n v="0"/>
  </r>
  <r>
    <n v="165"/>
    <s v="Nassau"/>
    <s v="07-2S-23-0000-0003-0070"/>
    <n v="99.11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29099"/>
    <e v="#N/A"/>
    <e v="#N/A"/>
    <e v="#N/A"/>
    <n v="0"/>
    <s v="Yes"/>
    <s v="No"/>
    <s v="No"/>
    <s v="No"/>
    <s v="No"/>
    <s v="No"/>
    <s v="No"/>
    <e v="#N/A"/>
    <e v="#N/A"/>
    <e v="#N/A"/>
    <e v="#N/A"/>
    <e v="#N/A"/>
    <e v="#N/A"/>
    <e v="#N/A"/>
    <s v="Yes"/>
    <s v="No"/>
    <s v="Yes"/>
    <e v="#N/A"/>
    <e v="#N/A"/>
    <e v="#N/A"/>
    <e v="#N/A"/>
    <e v="#N/A"/>
    <e v="#N/A"/>
    <e v="#N/A"/>
    <e v="#N/A"/>
    <n v="1"/>
    <s v="Yes"/>
    <e v="#N/A"/>
    <s v="No"/>
    <e v="#N/A"/>
    <s v="No"/>
    <e v="#N/A"/>
    <e v="#N/A"/>
    <e v="#N/A"/>
    <e v="#N/A"/>
    <e v="#N/A"/>
    <e v="#N/A"/>
    <e v="#N/A"/>
    <s v="Lien&lt;$150"/>
    <e v="#N/A"/>
    <s v="FV&lt;$10K"/>
    <s v="N/A"/>
    <s v="No, &lt; $20K Lien"/>
    <s v="No, Lien &lt; $20K"/>
    <s v="N/A"/>
    <s v="Yes"/>
    <s v="No"/>
    <n v="1"/>
    <s v="No"/>
    <n v="29099"/>
    <n v="1"/>
    <n v="29099"/>
    <m/>
    <e v="#N/A"/>
    <e v="#N/A"/>
    <s v=""/>
    <e v="#N/A"/>
    <n v="29099"/>
    <s v="No"/>
    <s v="R"/>
    <s v="No"/>
    <s v="Yes"/>
    <n v="0.67"/>
    <n v="19496.330000000002"/>
    <e v="#N/A"/>
    <e v="#N/A"/>
    <e v="#N/A"/>
    <m/>
    <s v="No"/>
    <m/>
    <m/>
    <m/>
    <x v="2"/>
    <n v="165"/>
    <n v="99.11"/>
    <s v="Ok"/>
    <e v="#N/A"/>
    <e v="#N/A"/>
  </r>
  <r>
    <n v="166"/>
    <s v="Nassau"/>
    <s v="07-2S-23-0000-0003-0080"/>
    <n v="811.21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47593"/>
    <e v="#N/A"/>
    <e v="#N/A"/>
    <e v="#N/A"/>
    <n v="0"/>
    <m/>
    <s v="No"/>
    <s v="No"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47593"/>
    <n v="1"/>
    <n v="47593"/>
    <m/>
    <e v="#N/A"/>
    <e v="#N/A"/>
    <s v=""/>
    <e v="#N/A"/>
    <n v="47593"/>
    <s v="No"/>
    <s v="R"/>
    <s v="No"/>
    <s v="No"/>
    <n v="0.35"/>
    <n v="16657.55"/>
    <e v="#N/A"/>
    <e v="#N/A"/>
    <e v="#N/A"/>
    <m/>
    <e v="#N/A"/>
    <m/>
    <m/>
    <m/>
    <x v="5"/>
    <n v="166"/>
    <n v="811.21"/>
    <e v="#N/A"/>
    <e v="#N/A"/>
    <e v="#N/A"/>
  </r>
  <r>
    <n v="167"/>
    <s v="Nassau"/>
    <s v="07-2S-23-0000-0003-0120"/>
    <n v="588.66999999999996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30323"/>
    <e v="#N/A"/>
    <e v="#N/A"/>
    <e v="#N/A"/>
    <n v="0"/>
    <m/>
    <s v="No"/>
    <s v="No"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30323"/>
    <n v="1"/>
    <n v="30323"/>
    <m/>
    <e v="#N/A"/>
    <e v="#N/A"/>
    <s v=""/>
    <e v="#N/A"/>
    <n v="30323"/>
    <s v="No"/>
    <s v="R"/>
    <s v="No"/>
    <s v="No"/>
    <n v="0.35"/>
    <n v="10613.05"/>
    <e v="#N/A"/>
    <e v="#N/A"/>
    <e v="#N/A"/>
    <m/>
    <e v="#N/A"/>
    <m/>
    <m/>
    <m/>
    <x v="5"/>
    <n v="167"/>
    <n v="588.66999999999996"/>
    <e v="#N/A"/>
    <e v="#N/A"/>
    <e v="#N/A"/>
  </r>
  <r>
    <n v="168"/>
    <s v="Nassau"/>
    <s v="07-2S-23-0000-0004-0070"/>
    <n v="649.15"/>
    <n v="2017"/>
    <n v="649.15"/>
    <n v="649.15"/>
    <n v="0"/>
    <n v="575"/>
    <s v="BRYCEVILLE"/>
    <s v="Florida"/>
    <n v="32009"/>
    <s v="575 WHOA LN"/>
    <s v="BRYCEVILLE FL 32009"/>
    <n v="-82.0351686938303"/>
    <n v="30.3313150186097"/>
    <s v="PRICE BONNIE J &amp; DARYL B"/>
    <n v="2"/>
    <s v="MOBILE HOMES"/>
    <n v="1006"/>
    <s v="Mobile home"/>
    <n v="2017"/>
    <n v="76798"/>
    <n v="2017"/>
    <n v="82577"/>
    <n v="570.64"/>
    <n v="0.87905722868366332"/>
    <s v="No"/>
    <s v="No"/>
    <s v="No"/>
    <m/>
    <m/>
    <s v="No"/>
    <m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Yes"/>
    <s v="No"/>
    <s v="No"/>
    <s v="Without Environmental Issues"/>
    <s v="No"/>
    <s v="None"/>
    <s v="575 WHOA LN"/>
    <s v="Bryceville"/>
    <s v="Florida"/>
    <n v="32009"/>
    <s v="575 WHOA LN BRYCEVILLE FL 32009"/>
    <s v=""/>
    <s v="Pass"/>
    <s v="No"/>
    <s v="FV&lt;$10K"/>
    <s v="N/A"/>
    <s v="No, &lt; $20K Lien"/>
    <s v="No, Lien &lt; $20K"/>
    <s v="N/A"/>
    <s v="No"/>
    <s v="No"/>
    <n v="1"/>
    <s v="No"/>
    <n v="76798"/>
    <n v="1"/>
    <n v="76798"/>
    <m/>
    <n v="0"/>
    <n v="0"/>
    <s v=""/>
    <e v="#N/A"/>
    <n v="76798"/>
    <s v="No"/>
    <s v="R"/>
    <s v="No"/>
    <s v="Yes"/>
    <n v="0.67"/>
    <n v="51454.66"/>
    <n v="3245.75"/>
    <n v="48208.91"/>
    <n v="4.2263470402875078E-2"/>
    <m/>
    <s v="No"/>
    <m/>
    <m/>
    <m/>
    <x v="0"/>
    <n v="168"/>
    <n v="649.15"/>
    <s v="Ok"/>
    <n v="0"/>
    <n v="0"/>
  </r>
  <r>
    <n v="169"/>
    <s v="Nassau"/>
    <s v="08-2S-23-0000-0002-0050"/>
    <n v="127.6"/>
    <n v="2017"/>
    <n v="127.6"/>
    <n v="127.6"/>
    <n v="0"/>
    <m/>
    <s v="BRYCEVILLE"/>
    <s v="Florida"/>
    <n v="32009"/>
    <s v="HORSESHOE CIR"/>
    <s v="BRYCEVILLE FL 32009"/>
    <n v="-82.030605700960294"/>
    <n v="30.340683204311301"/>
    <s v="TRAVIS RICHARD A"/>
    <n v="56"/>
    <s v="TIMBERLAND - SITE INDEX 70 TO 79"/>
    <n v="7009"/>
    <s v="Timberland Forest Trees (Agricultural)"/>
    <n v="2017"/>
    <n v="5839"/>
    <n v="2017"/>
    <n v="69822"/>
    <n v="88.4"/>
    <n v="0.69278996865203768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HORSESHOE CIR"/>
    <s v="Bryceville"/>
    <s v="Florida"/>
    <n v="32009"/>
    <s v="HORSESHOE CIR BRYCEVILLE FL 32009"/>
    <s v=""/>
    <s v="Lien&lt;$150"/>
    <s v="No"/>
    <s v="FV&lt;$10K"/>
    <s v="N/A"/>
    <s v="No, &lt; $20K Lien"/>
    <s v="No, Lien &lt; $20K"/>
    <s v="N/A"/>
    <s v="No"/>
    <s v="No"/>
    <n v="0"/>
    <s v="No"/>
    <n v="5839"/>
    <n v="1"/>
    <n v="5839"/>
    <m/>
    <n v="0"/>
    <n v="0"/>
    <s v=""/>
    <e v="#N/A"/>
    <n v="5839"/>
    <s v="No"/>
    <s v="V"/>
    <s v="Yes"/>
    <s v="No"/>
    <n v="0"/>
    <n v="0"/>
    <n v="510.4"/>
    <n v="-510.4"/>
    <n v="8.7412228121253641E-2"/>
    <m/>
    <s v="No"/>
    <m/>
    <m/>
    <m/>
    <x v="2"/>
    <n v="169"/>
    <n v="127.6"/>
    <s v="Ok"/>
    <n v="0"/>
    <n v="0"/>
  </r>
  <r>
    <n v="170"/>
    <s v="Nassau"/>
    <s v="15-2S-23-0000-0001-0020"/>
    <n v="316.01"/>
    <n v="2017"/>
    <n v="316.01"/>
    <n v="316.01"/>
    <n v="0"/>
    <m/>
    <s v="BALDWIN"/>
    <s v="Florida"/>
    <n v="32234"/>
    <s v="WOODCHUCK PL"/>
    <s v="BALDWIN FL 32234"/>
    <n v="-82.001717912486001"/>
    <n v="30.317845973023999"/>
    <s v="TOMLIN DANIEL S &amp; DONNA M"/>
    <n v="55"/>
    <s v="TIMBERLAND - SITE INDEX 80 TO 89"/>
    <n v="7009"/>
    <s v="Timberland Forest Trees (Agricultural)"/>
    <n v="2017"/>
    <n v="17346"/>
    <n v="2017"/>
    <n v="45600"/>
    <n v="262.61"/>
    <n v="0.83101800575931151"/>
    <m/>
    <m/>
    <m/>
    <s v="No"/>
    <m/>
    <s v="No"/>
    <s v="No"/>
    <s v="I"/>
    <s v="I"/>
    <s v="I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WOODCHUCK PL"/>
    <s v="Baldwin"/>
    <s v="Florida"/>
    <n v="32234"/>
    <s v="WOODCHUCK PL BALDWIN FL 32234"/>
    <s v=""/>
    <s v="Pass"/>
    <s v="No"/>
    <s v="FV&lt;$10K"/>
    <s v="N/A"/>
    <s v="No, &lt; $20K Lien"/>
    <s v="No, Lien &lt; $20K"/>
    <s v="N/A"/>
    <s v="No"/>
    <s v="No"/>
    <n v="0"/>
    <s v="No"/>
    <n v="17346"/>
    <n v="1"/>
    <n v="17346"/>
    <m/>
    <n v="0"/>
    <n v="0"/>
    <s v=""/>
    <e v="#N/A"/>
    <n v="17346"/>
    <s v="No"/>
    <s v="V"/>
    <s v="Yes"/>
    <s v="No"/>
    <n v="0"/>
    <n v="0"/>
    <n v="1264.04"/>
    <n v="-1264.04"/>
    <n v="7.2872131903608903E-2"/>
    <m/>
    <s v="No"/>
    <m/>
    <m/>
    <m/>
    <x v="4"/>
    <n v="170"/>
    <n v="316.01"/>
    <s v="Ok"/>
    <n v="0"/>
    <n v="0"/>
  </r>
  <r>
    <n v="171"/>
    <s v="Nassau"/>
    <s v="16-2S-23-0000-0002-0020"/>
    <n v="743.76"/>
    <n v="2017"/>
    <n v="743.76"/>
    <n v="743.76"/>
    <n v="0"/>
    <n v="3470"/>
    <s v="BRYCEVILLE"/>
    <s v="Florida"/>
    <n v="32009"/>
    <s v="3470 CR 121"/>
    <s v="BRYCEVILLE FL 32009"/>
    <n v="-82.009818239713894"/>
    <n v="30.317650973599299"/>
    <s v="STEWART MATTHEW"/>
    <n v="1"/>
    <s v="SINGLE FAMILY"/>
    <n v="1001"/>
    <s v="Single Family Residential"/>
    <n v="2017"/>
    <n v="43473"/>
    <n v="2017"/>
    <n v="43473"/>
    <n v="658.13"/>
    <n v="0.88486877487361515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3470 CR 121"/>
    <s v="Bryceville"/>
    <s v="Florida"/>
    <n v="32009"/>
    <s v="3470 CR 121 BRYCEVILLE FL 32009"/>
    <s v=""/>
    <s v="Pass"/>
    <s v="No"/>
    <s v="FV&lt;$10K"/>
    <s v="N/A"/>
    <s v="No, &lt; $20K Lien"/>
    <s v="No, Lien &lt; $20K"/>
    <s v="N/A"/>
    <s v="No"/>
    <s v="No"/>
    <n v="1"/>
    <s v="No"/>
    <n v="43473"/>
    <n v="1"/>
    <n v="43473"/>
    <m/>
    <n v="0"/>
    <n v="0"/>
    <s v=""/>
    <e v="#N/A"/>
    <n v="43473"/>
    <s v="No"/>
    <s v="S"/>
    <s v="No"/>
    <s v="No"/>
    <n v="0.35"/>
    <n v="15215.55"/>
    <n v="3718.8"/>
    <n v="11496.75"/>
    <n v="8.5542750672831416E-2"/>
    <m/>
    <s v="No"/>
    <m/>
    <m/>
    <m/>
    <x v="0"/>
    <n v="171"/>
    <n v="743.76"/>
    <s v="Ok"/>
    <n v="0"/>
    <n v="0"/>
  </r>
  <r>
    <n v="172"/>
    <s v="Nassau"/>
    <s v="21-2S-23-0000-0002-0010"/>
    <n v="514.78"/>
    <n v="2017"/>
    <n v="514.78"/>
    <n v="514.78"/>
    <n v="0"/>
    <n v="3417"/>
    <s v="BRYCEVILLE"/>
    <s v="Florida"/>
    <n v="32009"/>
    <s v="3417 CR 121"/>
    <s v="BRYCEVILLE FL 32009"/>
    <n v="-82.007963749372706"/>
    <n v="30.3171820868907"/>
    <s v="CRAWFORD WILLIAM R"/>
    <n v="2"/>
    <s v="MOBILE HOMES"/>
    <n v="1006"/>
    <s v="Mobile home"/>
    <n v="2017"/>
    <n v="24838"/>
    <n v="2017"/>
    <n v="35505"/>
    <n v="446.4"/>
    <n v="0.86716655658728004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3417 CR 121"/>
    <s v="Bryceville"/>
    <s v="Florida"/>
    <n v="32009"/>
    <s v="3417 CR 121 BRYCEVILLE FL 32009"/>
    <s v=""/>
    <s v="Pass"/>
    <s v="No"/>
    <s v="FV&lt;$10K"/>
    <s v="N/A"/>
    <s v="No, &lt; $20K Lien"/>
    <s v="No, Lien &lt; $20K"/>
    <s v="N/A"/>
    <s v="No"/>
    <s v="No"/>
    <n v="0"/>
    <s v="No"/>
    <n v="24838"/>
    <n v="1"/>
    <n v="24838"/>
    <m/>
    <n v="0"/>
    <n v="0"/>
    <s v=""/>
    <e v="#N/A"/>
    <n v="24838"/>
    <s v="No"/>
    <s v="R"/>
    <s v="No"/>
    <s v="No"/>
    <n v="0.35"/>
    <n v="8693.2999999999993"/>
    <n v="2059.12"/>
    <n v="6634.1799999999994"/>
    <n v="8.2902004992350425E-2"/>
    <m/>
    <s v="No"/>
    <m/>
    <m/>
    <m/>
    <x v="4"/>
    <n v="172"/>
    <n v="514.78"/>
    <s v="Ok"/>
    <n v="0"/>
    <n v="0"/>
  </r>
  <r>
    <n v="173"/>
    <s v="Nassau"/>
    <s v="21-2S-23-0000-0002-0040"/>
    <n v="444.13"/>
    <n v="2017"/>
    <n v="444.13"/>
    <n v="444.13"/>
    <n v="0"/>
    <m/>
    <s v="BRYCEVILLE"/>
    <s v="Florida"/>
    <n v="32009"/>
    <s v="CR 121"/>
    <s v="BRYCEVILLE FL 32009"/>
    <n v="-82.007525191197402"/>
    <n v="30.316967818871898"/>
    <s v="CRAWFORD WILLIAM R"/>
    <n v="0"/>
    <s v="VACANT RESIDENTIAL"/>
    <n v="8001"/>
    <s v="Residential-Vacant Land"/>
    <n v="2017"/>
    <n v="23760"/>
    <n v="2017"/>
    <n v="27000"/>
    <n v="381.07"/>
    <n v="0.85801454529079324"/>
    <m/>
    <m/>
    <m/>
    <m/>
    <s v="No"/>
    <m/>
    <s v="No"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CR 121"/>
    <s v="Bryceville"/>
    <s v="Florida"/>
    <n v="32009"/>
    <s v="CR 121 BRYCEVILLE FL 32009"/>
    <s v=""/>
    <s v="Pass"/>
    <s v="No"/>
    <s v="FV&lt;$10K"/>
    <s v="N/A"/>
    <s v="No, &lt; $20K Lien"/>
    <s v="No, Lien &lt; $20K"/>
    <s v="N/A"/>
    <s v="No"/>
    <s v="No"/>
    <n v="0"/>
    <s v="No"/>
    <n v="23760"/>
    <n v="1"/>
    <n v="23760"/>
    <m/>
    <n v="0"/>
    <n v="0"/>
    <s v=""/>
    <e v="#N/A"/>
    <n v="23760"/>
    <s v="No"/>
    <s v="V"/>
    <s v="Yes"/>
    <s v="No"/>
    <n v="0"/>
    <n v="0"/>
    <n v="1776.52"/>
    <n v="-1776.52"/>
    <n v="7.4769360269360263E-2"/>
    <m/>
    <s v="No"/>
    <m/>
    <m/>
    <m/>
    <x v="4"/>
    <n v="173"/>
    <n v="444.13"/>
    <s v="Ok"/>
    <n v="0"/>
    <n v="0"/>
  </r>
  <r>
    <n v="174"/>
    <s v="Nassau"/>
    <s v="21-2S-23-0000-0002-0060"/>
    <n v="532.16999999999996"/>
    <n v="2017"/>
    <n v="532.16999999999996"/>
    <n v="532.16999999999996"/>
    <n v="0"/>
    <n v="3407"/>
    <s v="BRYCEVILLE"/>
    <s v="Florida"/>
    <n v="32009"/>
    <s v="3407 CR 121"/>
    <s v="BRYCEVILLE FL 32009"/>
    <n v="-82.0076213081513"/>
    <n v="30.316581975064899"/>
    <s v="HODGES WENDY LEE"/>
    <n v="1"/>
    <s v="SINGLE FAMILY"/>
    <n v="1001"/>
    <s v="Single Family Residential"/>
    <n v="2017"/>
    <n v="62731"/>
    <n v="2017"/>
    <n v="72444"/>
    <n v="462.48"/>
    <n v="0.86904560572749323"/>
    <s v="No"/>
    <m/>
    <m/>
    <m/>
    <m/>
    <s v="No"/>
    <s v="No"/>
    <s v="I"/>
    <s v="I"/>
    <s v="I"/>
    <s v="I"/>
    <s v="I"/>
    <n v="0"/>
    <n v="0"/>
    <s v="No"/>
    <s v="No"/>
    <s v="No"/>
    <n v="0"/>
    <n v="0"/>
    <n v="0"/>
    <n v="0"/>
    <n v="0"/>
    <n v="0"/>
    <s v="Potential Low Risk"/>
    <n v="0"/>
    <n v="1"/>
    <s v="Yes"/>
    <s v="No"/>
    <s v="No"/>
    <s v="Without Environmental Issues"/>
    <s v="No"/>
    <s v="None"/>
    <s v="3407 CR 121"/>
    <s v="Bryceville"/>
    <s v="Florida"/>
    <n v="32009"/>
    <s v="3407 CR 121 BRYCEVILLE FL 32009"/>
    <s v=""/>
    <s v="Pass"/>
    <s v="No"/>
    <s v="FV&lt;$10K"/>
    <s v="N/A"/>
    <s v="No, &lt; $20K Lien"/>
    <s v="No, Lien &lt; $20K"/>
    <s v="N/A"/>
    <s v="No"/>
    <s v="No"/>
    <n v="1"/>
    <s v="No"/>
    <n v="62731"/>
    <n v="1"/>
    <n v="62731"/>
    <m/>
    <n v="0"/>
    <n v="0"/>
    <s v=""/>
    <e v="#N/A"/>
    <n v="62731"/>
    <s v="No"/>
    <s v="S"/>
    <s v="No"/>
    <s v="Yes"/>
    <n v="0.67"/>
    <n v="42029.770000000004"/>
    <n v="2660.85"/>
    <n v="39368.920000000006"/>
    <n v="4.2416827405907763E-2"/>
    <m/>
    <s v="No"/>
    <m/>
    <m/>
    <m/>
    <x v="0"/>
    <n v="174"/>
    <n v="532.16999999999996"/>
    <s v="Ok"/>
    <n v="0"/>
    <n v="0"/>
  </r>
  <r>
    <n v="175"/>
    <s v="Nassau"/>
    <s v="21-2S-23-0000-0003-0000"/>
    <n v="2510.75"/>
    <n v="2017"/>
    <n v="2510.75"/>
    <n v="2510.75"/>
    <n v="0"/>
    <n v="3402"/>
    <s v="BRYCEVILLE"/>
    <s v="Florida"/>
    <n v="32009"/>
    <s v="3402 CR 121"/>
    <s v="BRYCEVILLE FL 32009"/>
    <n v="-82.010652937418797"/>
    <n v="30.316138443636898"/>
    <s v="STEWART JOHN T"/>
    <n v="50"/>
    <s v="IMPROVED AGRICULTURAL"/>
    <n v="7000"/>
    <s v="Agricultural / Rural (General)"/>
    <n v="2017"/>
    <n v="191000"/>
    <n v="2017"/>
    <n v="278271"/>
    <n v="2291.9499999999998"/>
    <n v="0.91285472468385931"/>
    <s v="No"/>
    <m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Yes"/>
    <s v="Yes"/>
    <s v="No"/>
    <s v="Without Environmental Issues"/>
    <s v="No"/>
    <s v="None"/>
    <s v="3402 CR 121"/>
    <s v="Bryceville"/>
    <s v="Florida"/>
    <n v="32009"/>
    <s v="3402 CR 121 BRYCEVILLE FL 32009"/>
    <s v=""/>
    <s v="Pass"/>
    <s v="Yes"/>
    <s v="FV&lt;$10K"/>
    <s v="N/A"/>
    <s v="No, &lt; $20K Lien"/>
    <s v="No, Lien &lt; $20K"/>
    <s v="N/A"/>
    <s v="No"/>
    <s v="No"/>
    <n v="1"/>
    <s v="No"/>
    <n v="191000"/>
    <n v="1"/>
    <n v="191000"/>
    <m/>
    <n v="0"/>
    <n v="0"/>
    <s v=""/>
    <e v="#N/A"/>
    <n v="191000"/>
    <s v="No"/>
    <s v="V"/>
    <s v="Yes"/>
    <s v="Yes"/>
    <n v="0"/>
    <n v="0"/>
    <n v="12553.75"/>
    <n v="-12553.75"/>
    <n v="6.5726439790575922E-2"/>
    <m/>
    <s v="No"/>
    <m/>
    <m/>
    <m/>
    <x v="1"/>
    <n v="175"/>
    <n v="2510.75"/>
    <s v="Ok"/>
    <n v="0"/>
    <n v="0"/>
  </r>
  <r>
    <n v="176"/>
    <s v="Nassau"/>
    <s v="21-2S-23-0000-0003-0020"/>
    <n v="598.36"/>
    <n v="2017"/>
    <n v="598.36"/>
    <n v="598.36"/>
    <n v="0"/>
    <n v="2361"/>
    <s v="BRYCEVILLE"/>
    <s v="Florida"/>
    <n v="32009"/>
    <s v="2361 PRAIRIE DOG LN"/>
    <s v="BRYCEVILLE FL 32009"/>
    <n v="-82.010670872261599"/>
    <n v="30.317045742646499"/>
    <s v="STEWART MATTHEW"/>
    <n v="2"/>
    <s v="MOBILE HOMES"/>
    <n v="1006"/>
    <s v="Mobile home"/>
    <n v="2017"/>
    <n v="62887"/>
    <n v="2017"/>
    <n v="70126"/>
    <n v="523.67999999999995"/>
    <n v="0.87519219199144316"/>
    <s v="No"/>
    <m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Yes"/>
    <s v="Yes"/>
    <s v="No"/>
    <s v="Without Environmental Issues"/>
    <s v="No"/>
    <s v="None"/>
    <s v="2361 PRAIRIE DOG LN"/>
    <s v="Bryceville"/>
    <s v="Florida"/>
    <n v="32009"/>
    <s v="2361 PRAIRIE DOG LN BRYCEVILLE FL 32009"/>
    <s v=""/>
    <s v="Pass"/>
    <s v="Yes"/>
    <s v="FV&lt;$10K"/>
    <s v="N/A"/>
    <s v="No, &lt; $20K Lien"/>
    <s v="No, Lien &lt; $20K"/>
    <s v="N/A"/>
    <s v="No"/>
    <s v="No"/>
    <n v="1"/>
    <s v="No"/>
    <n v="62887"/>
    <n v="1"/>
    <n v="62887"/>
    <m/>
    <n v="0"/>
    <n v="0"/>
    <s v=""/>
    <e v="#N/A"/>
    <n v="62887"/>
    <s v="No"/>
    <s v="R"/>
    <s v="No"/>
    <s v="Yes"/>
    <n v="0.67"/>
    <n v="42134.29"/>
    <n v="2991.8"/>
    <n v="39142.49"/>
    <n v="4.7574220427115302E-2"/>
    <m/>
    <s v="No"/>
    <m/>
    <m/>
    <m/>
    <x v="0"/>
    <n v="176"/>
    <n v="598.36"/>
    <s v="Ok"/>
    <n v="0"/>
    <n v="0"/>
  </r>
  <r>
    <n v="177"/>
    <s v="Nassau"/>
    <s v="21-2S-23-0000-0007-0040"/>
    <n v="608.39"/>
    <n v="2017"/>
    <n v="608.39"/>
    <n v="608.39"/>
    <n v="0"/>
    <n v="2333"/>
    <s v="BRYCEVILLE"/>
    <s v="Florida"/>
    <n v="32009"/>
    <s v="2333 CARTER ST"/>
    <s v="BRYCEVILLE FL 32009"/>
    <n v="-82.011051105301902"/>
    <n v="30.307885836136101"/>
    <s v="BECK JAMES D EST"/>
    <n v="2"/>
    <s v="MOBILE HOMES"/>
    <n v="1006"/>
    <s v="Mobile home"/>
    <n v="2017"/>
    <n v="35204"/>
    <n v="2017"/>
    <n v="35204"/>
    <n v="532.95000000000005"/>
    <n v="0.87600059172570233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2333 CARTER ST"/>
    <s v="Bryceville"/>
    <s v="Florida"/>
    <n v="32009"/>
    <s v="2333 CARTER ST BRYCEVILLE FL 32009"/>
    <s v=""/>
    <s v="Pass"/>
    <s v="No"/>
    <s v="FV&lt;$10K"/>
    <s v="N/A"/>
    <s v="No, &lt; $20K Lien"/>
    <s v="No, Lien &lt; $20K"/>
    <s v="N/A"/>
    <s v="No"/>
    <s v="No"/>
    <n v="0"/>
    <s v="No"/>
    <n v="35204"/>
    <n v="1"/>
    <n v="35204"/>
    <m/>
    <n v="0"/>
    <n v="0"/>
    <s v=""/>
    <e v="#N/A"/>
    <n v="35204"/>
    <s v="No"/>
    <s v="R"/>
    <s v="No"/>
    <s v="No"/>
    <n v="0.35"/>
    <n v="12321.4"/>
    <n v="2433.56"/>
    <n v="9887.84"/>
    <n v="6.9127371889558004E-2"/>
    <m/>
    <s v="No"/>
    <m/>
    <m/>
    <m/>
    <x v="0"/>
    <n v="177"/>
    <n v="608.39"/>
    <s v="Ok"/>
    <n v="0"/>
    <n v="0"/>
  </r>
  <r>
    <n v="178"/>
    <s v="Nassau"/>
    <s v="21-2S-23-0000-0008-0000"/>
    <n v="367.76"/>
    <n v="2017"/>
    <n v="367.76"/>
    <n v="367.76"/>
    <n v="0"/>
    <n v="2310"/>
    <s v="BRYCEVILLE"/>
    <s v="Florida"/>
    <n v="32009"/>
    <s v="2310 CARTER ST"/>
    <s v="BRYCEVILLE FL 32009"/>
    <n v="-82.010099192090706"/>
    <n v="30.308797830231399"/>
    <s v="BROOKS BOBBY ELBERT"/>
    <n v="0"/>
    <s v="VACANT RESIDENTIAL"/>
    <n v="8001"/>
    <s v="Residential-Vacant Land"/>
    <n v="2017"/>
    <n v="18967"/>
    <n v="2017"/>
    <n v="22500"/>
    <n v="310.45999999999998"/>
    <n v="0.84419186425929948"/>
    <s v="No"/>
    <s v="No"/>
    <s v="No"/>
    <s v="No"/>
    <m/>
    <m/>
    <m/>
    <s v="I"/>
    <s v="I"/>
    <s v="I"/>
    <s v="I"/>
    <n v="0"/>
    <n v="0"/>
    <n v="0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2310 CARTER ST"/>
    <s v="Bryceville"/>
    <s v="Florida"/>
    <n v="32009"/>
    <s v="2310 CARTER ST BRYCEVILLE FL 32009"/>
    <s v=""/>
    <s v="Pass"/>
    <s v="No"/>
    <s v="FV&lt;$10K"/>
    <s v="N/A"/>
    <s v="No, &lt; $20K Lien"/>
    <s v="No, Lien &lt; $20K"/>
    <s v="N/A"/>
    <s v="No"/>
    <s v="No"/>
    <n v="1"/>
    <s v="No"/>
    <n v="18967"/>
    <n v="1"/>
    <n v="18967"/>
    <m/>
    <n v="0"/>
    <n v="0"/>
    <s v=""/>
    <e v="#N/A"/>
    <n v="18967"/>
    <s v="No"/>
    <s v="V"/>
    <s v="Yes"/>
    <s v="No"/>
    <n v="0"/>
    <n v="0"/>
    <n v="1838.8"/>
    <n v="-1838.8"/>
    <n v="9.6947329572415239E-2"/>
    <m/>
    <s v="No"/>
    <m/>
    <m/>
    <m/>
    <x v="4"/>
    <n v="178"/>
    <n v="367.76"/>
    <s v="Ok"/>
    <n v="0"/>
    <n v="0"/>
  </r>
  <r>
    <n v="179"/>
    <s v="Nassau"/>
    <s v="21-2S-23-0000-0009-0020"/>
    <n v="134.29"/>
    <n v="2017"/>
    <n v="134.29"/>
    <n v="134.29"/>
    <n v="0"/>
    <m/>
    <s v="BRYCEVILLE"/>
    <s v="Florida"/>
    <n v="32009"/>
    <s v="CANAL RD"/>
    <s v="BRYCEVILLE FL 32009"/>
    <n v="-82.013330494250198"/>
    <n v="30.305486936966101"/>
    <s v="DEDMON DERRY W &amp; M L"/>
    <n v="0"/>
    <s v="VACANT RESIDENTIAL"/>
    <n v="8001"/>
    <s v="Residential-Vacant Land"/>
    <n v="2017"/>
    <n v="5280"/>
    <n v="2017"/>
    <n v="7500"/>
    <n v="94.58"/>
    <n v="0.70429667138282825"/>
    <s v="No"/>
    <s v="No"/>
    <s v="No"/>
    <s v="No"/>
    <m/>
    <m/>
    <m/>
    <s v="I"/>
    <s v="I"/>
    <s v="I"/>
    <s v="I"/>
    <n v="0"/>
    <n v="0"/>
    <n v="0"/>
    <s v="No"/>
    <s v="No"/>
    <s v="No"/>
    <n v="0"/>
    <n v="0"/>
    <n v="0"/>
    <n v="0"/>
    <n v="0"/>
    <n v="0"/>
    <s v="Potential Low Risk"/>
    <s v="Minimal"/>
    <n v="4"/>
    <s v="No"/>
    <s v="No"/>
    <s v="No"/>
    <s v="Without Environmental Issues"/>
    <s v="No"/>
    <s v="None"/>
    <s v="CANAL RD"/>
    <s v="Bryceville"/>
    <s v="Florida"/>
    <n v="32009"/>
    <s v="CANAL RD BRYCEVILLE FL 32009"/>
    <s v=""/>
    <s v="Lien&lt;$150"/>
    <s v="No"/>
    <s v="FV&lt;$10K"/>
    <s v="N/A"/>
    <s v="No, &lt; $20K Lien"/>
    <s v="No, Lien &lt; $20K"/>
    <s v="N/A"/>
    <s v="No"/>
    <s v="No"/>
    <n v="4"/>
    <s v="No"/>
    <n v="5280"/>
    <n v="1"/>
    <n v="5280"/>
    <m/>
    <n v="0"/>
    <n v="0"/>
    <s v=""/>
    <e v="#N/A"/>
    <n v="5280"/>
    <s v="No"/>
    <s v="V"/>
    <s v="Yes"/>
    <s v="No"/>
    <n v="0"/>
    <n v="0"/>
    <n v="1074.32"/>
    <n v="-1074.32"/>
    <n v="0.20346969696969697"/>
    <m/>
    <s v="No"/>
    <m/>
    <m/>
    <m/>
    <x v="2"/>
    <n v="179"/>
    <n v="134.29"/>
    <s v="Ok"/>
    <n v="0"/>
    <n v="0"/>
  </r>
  <r>
    <n v="180"/>
    <s v="Nassau"/>
    <s v="02-3N-23-2020-0010-0010"/>
    <n v="1196.08"/>
    <n v="2017"/>
    <n v="1196.08"/>
    <n v="1196.08"/>
    <n v="0"/>
    <n v="17805"/>
    <s v="HILLIARD"/>
    <s v="Florida"/>
    <n v="32046"/>
    <s v="17805 CORNERSTONE RD"/>
    <s v="HILLIARD FL 32046"/>
    <n v="-81.991568281896093"/>
    <n v="30.7030568688023"/>
    <s v="SCHONBRUN HARVEY"/>
    <n v="1"/>
    <s v="SINGLE FAMILY"/>
    <n v="1001"/>
    <s v="Single Family Residential"/>
    <n v="2017"/>
    <n v="71099"/>
    <n v="2017"/>
    <n v="71099"/>
    <n v="1076.3599999999999"/>
    <n v="0.89990636077854325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17805 CORNERSTONE RD"/>
    <s v="Hilliard"/>
    <s v="Florida"/>
    <n v="32046"/>
    <s v="17805 CORNERSTONE RD HILLIARD FL 32046"/>
    <s v=""/>
    <s v="Pass"/>
    <s v="No"/>
    <s v="FV&lt;$10K"/>
    <s v="N/A"/>
    <s v="No, &lt; $20K Lien"/>
    <s v="No, Lien &lt; $20K"/>
    <s v="N/A"/>
    <s v="No"/>
    <s v="No"/>
    <n v="1"/>
    <s v="No"/>
    <n v="71099"/>
    <n v="1"/>
    <n v="71099"/>
    <m/>
    <n v="0"/>
    <n v="0"/>
    <s v=""/>
    <e v="#N/A"/>
    <n v="71099"/>
    <s v="No"/>
    <s v="S"/>
    <s v="No"/>
    <s v="No"/>
    <n v="0.35"/>
    <n v="24884.649999999998"/>
    <n v="5980.4"/>
    <n v="18904.25"/>
    <n v="8.4113700614635925E-2"/>
    <m/>
    <s v="No"/>
    <m/>
    <m/>
    <m/>
    <x v="0"/>
    <n v="180"/>
    <n v="1196.08"/>
    <s v="Ok"/>
    <n v="0"/>
    <n v="0"/>
  </r>
  <r>
    <n v="181"/>
    <s v="Nassau"/>
    <s v="02-3N-23-2020-0018-0000"/>
    <n v="213.06"/>
    <n v="2017"/>
    <n v="213.06"/>
    <n v="213.06"/>
    <n v="0"/>
    <m/>
    <s v="HILLIARD"/>
    <s v="Florida"/>
    <n v="32046"/>
    <s v="CORNERSTONE RD"/>
    <s v="HILLIARD FL 32046"/>
    <n v="-81.985628731444294"/>
    <n v="30.700119450773499"/>
    <s v="COAST TO COAST INC"/>
    <n v="56"/>
    <s v="TIMBERLAND - SITE INDEX 70 TO 79"/>
    <n v="7009"/>
    <s v="Timberland Forest Trees (Agricultural)"/>
    <n v="2017"/>
    <n v="11060"/>
    <n v="2017"/>
    <n v="140000"/>
    <n v="167.42"/>
    <n v="0.78578804092743826"/>
    <s v="No"/>
    <s v="No"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s v="High"/>
    <n v="1"/>
    <s v="No"/>
    <s v="No"/>
    <s v="No"/>
    <s v="Without Environmental Issues"/>
    <s v="No"/>
    <s v="None"/>
    <s v="CORNERSTONE RD"/>
    <s v="Hilliard"/>
    <s v="Florida"/>
    <n v="32046"/>
    <s v="CORNERSTONE RD HILLIARD FL 32046"/>
    <s v=""/>
    <s v="Pass"/>
    <s v="No"/>
    <s v="FV&lt;$10K"/>
    <s v="N/A"/>
    <s v="No, &lt; $20K Lien"/>
    <s v="No, Lien &lt; $20K"/>
    <s v="N/A"/>
    <s v="No"/>
    <s v="No"/>
    <n v="1"/>
    <s v="No"/>
    <n v="11060"/>
    <n v="1"/>
    <n v="11060"/>
    <m/>
    <n v="0"/>
    <n v="0"/>
    <s v=""/>
    <e v="#N/A"/>
    <n v="11060"/>
    <s v="No"/>
    <s v="V"/>
    <s v="Yes"/>
    <s v="No"/>
    <n v="0"/>
    <n v="0"/>
    <n v="1065.3"/>
    <n v="-1065.3"/>
    <n v="9.6320072332730558E-2"/>
    <m/>
    <s v="No"/>
    <m/>
    <m/>
    <m/>
    <x v="4"/>
    <n v="181"/>
    <n v="213.06"/>
    <s v="Ok"/>
    <n v="0"/>
    <n v="0"/>
  </r>
  <r>
    <n v="182"/>
    <s v="Nassau"/>
    <s v="03-3N-23-0000-0001-00M1"/>
    <n v="46.25"/>
    <n v="2017"/>
    <e v="#N/A"/>
    <e v="#N/A"/>
    <e v="#N/A"/>
    <e v="#N/A"/>
    <e v="#N/A"/>
    <e v="#N/A"/>
    <e v="#N/A"/>
    <e v="#N/A"/>
    <e v="#N/A"/>
    <e v="#N/A"/>
    <e v="#N/A"/>
    <e v="#N/A"/>
    <n v="93"/>
    <s v="SUBSURFACE RIGHTS"/>
    <e v="#N/A"/>
    <e v="#N/A"/>
    <n v="2017"/>
    <n v="870"/>
    <e v="#N/A"/>
    <e v="#N/A"/>
    <e v="#N/A"/>
    <n v="0"/>
    <s v="Yes"/>
    <s v="Yes"/>
    <s v="Yes"/>
    <s v="Yes"/>
    <s v="Yes"/>
    <s v="Yes"/>
    <m/>
    <e v="#N/A"/>
    <e v="#N/A"/>
    <e v="#N/A"/>
    <e v="#N/A"/>
    <e v="#N/A"/>
    <e v="#N/A"/>
    <e v="#N/A"/>
    <s v="Yes"/>
    <s v="No"/>
    <s v="Yes"/>
    <e v="#N/A"/>
    <e v="#N/A"/>
    <e v="#N/A"/>
    <e v="#N/A"/>
    <e v="#N/A"/>
    <e v="#N/A"/>
    <e v="#N/A"/>
    <e v="#N/A"/>
    <n v="6"/>
    <s v="No"/>
    <e v="#N/A"/>
    <s v="No"/>
    <e v="#N/A"/>
    <s v="No"/>
    <e v="#N/A"/>
    <e v="#N/A"/>
    <e v="#N/A"/>
    <e v="#N/A"/>
    <e v="#N/A"/>
    <e v="#N/A"/>
    <e v="#N/A"/>
    <s v="Lien&lt;$150"/>
    <e v="#N/A"/>
    <s v="FV&lt;$10K"/>
    <s v="N/A"/>
    <s v="No, &lt; $20K Lien"/>
    <s v="No, Lien &lt; $20K"/>
    <s v="N/A"/>
    <s v="Yes"/>
    <s v="No"/>
    <n v="6"/>
    <s v="No"/>
    <n v="870"/>
    <n v="1"/>
    <n v="870"/>
    <m/>
    <e v="#N/A"/>
    <e v="#N/A"/>
    <s v=""/>
    <e v="#N/A"/>
    <n v="870"/>
    <s v="No"/>
    <s v="V"/>
    <s v="Yes"/>
    <s v="No"/>
    <n v="0"/>
    <n v="0"/>
    <e v="#N/A"/>
    <e v="#N/A"/>
    <e v="#N/A"/>
    <m/>
    <s v="No"/>
    <m/>
    <m/>
    <m/>
    <x v="2"/>
    <n v="182"/>
    <n v="46.25"/>
    <s v="Ok"/>
    <e v="#N/A"/>
    <e v="#N/A"/>
  </r>
  <r>
    <n v="183"/>
    <s v="Nassau"/>
    <s v="04-3N-23-0000-0001-00M1"/>
    <n v="44.96"/>
    <n v="2017"/>
    <e v="#N/A"/>
    <e v="#N/A"/>
    <e v="#N/A"/>
    <e v="#N/A"/>
    <e v="#N/A"/>
    <e v="#N/A"/>
    <e v="#N/A"/>
    <e v="#N/A"/>
    <e v="#N/A"/>
    <e v="#N/A"/>
    <e v="#N/A"/>
    <e v="#N/A"/>
    <n v="93"/>
    <s v="SUBSURFACE RIGHTS"/>
    <e v="#N/A"/>
    <e v="#N/A"/>
    <n v="2017"/>
    <n v="790"/>
    <e v="#N/A"/>
    <e v="#N/A"/>
    <e v="#N/A"/>
    <n v="0"/>
    <s v="Yes"/>
    <s v="Yes"/>
    <s v="Yes"/>
    <s v="Yes"/>
    <s v="Yes"/>
    <s v="Yes"/>
    <s v="Yes"/>
    <e v="#N/A"/>
    <e v="#N/A"/>
    <e v="#N/A"/>
    <e v="#N/A"/>
    <e v="#N/A"/>
    <e v="#N/A"/>
    <e v="#N/A"/>
    <s v="Yes"/>
    <s v="No"/>
    <s v="Yes"/>
    <e v="#N/A"/>
    <e v="#N/A"/>
    <e v="#N/A"/>
    <e v="#N/A"/>
    <e v="#N/A"/>
    <e v="#N/A"/>
    <e v="#N/A"/>
    <e v="#N/A"/>
    <n v="7"/>
    <s v="No"/>
    <e v="#N/A"/>
    <s v="No"/>
    <e v="#N/A"/>
    <s v="No"/>
    <e v="#N/A"/>
    <e v="#N/A"/>
    <e v="#N/A"/>
    <e v="#N/A"/>
    <e v="#N/A"/>
    <e v="#N/A"/>
    <e v="#N/A"/>
    <s v="Lien&lt;$150"/>
    <e v="#N/A"/>
    <s v="FV&lt;$10K"/>
    <s v="N/A"/>
    <s v="No, &lt; $20K Lien"/>
    <s v="No, Lien &lt; $20K"/>
    <s v="N/A"/>
    <s v="Yes"/>
    <s v="No"/>
    <n v="7"/>
    <s v="No"/>
    <n v="790"/>
    <n v="1"/>
    <n v="790"/>
    <m/>
    <e v="#N/A"/>
    <e v="#N/A"/>
    <s v=""/>
    <e v="#N/A"/>
    <n v="790"/>
    <s v="No"/>
    <s v="V"/>
    <s v="Yes"/>
    <s v="No"/>
    <n v="0"/>
    <n v="0"/>
    <e v="#N/A"/>
    <e v="#N/A"/>
    <e v="#N/A"/>
    <m/>
    <s v="No"/>
    <m/>
    <m/>
    <m/>
    <x v="2"/>
    <n v="183"/>
    <n v="44.96"/>
    <s v="Ok"/>
    <e v="#N/A"/>
    <e v="#N/A"/>
  </r>
  <r>
    <n v="184"/>
    <s v="Nassau"/>
    <s v="04-3N-23-0000-0002-0040"/>
    <n v="615.12"/>
    <n v="2017"/>
    <n v="615.12"/>
    <n v="615.12"/>
    <n v="0"/>
    <n v="31599"/>
    <s v="HILLIARD"/>
    <s v="Florida"/>
    <n v="32046"/>
    <s v="31599 CR 121"/>
    <s v="HILLIARD FL 32046"/>
    <n v="-82.020365045228502"/>
    <n v="30.702872426925001"/>
    <s v="TAYLOR ASHLEY DIANNE"/>
    <n v="2"/>
    <s v="MOBILE HOMES"/>
    <n v="1006"/>
    <s v="Mobile home"/>
    <n v="2017"/>
    <n v="74355"/>
    <n v="2017"/>
    <n v="92591"/>
    <n v="539.16999999999996"/>
    <n v="0.87652815710755616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n v="0"/>
    <s v="No"/>
    <s v="Without Environmental Issues"/>
    <s v="No"/>
    <s v="None"/>
    <s v="31599 CR 121"/>
    <s v="Hilliard"/>
    <s v="Florida"/>
    <n v="32046"/>
    <s v="31599 CR 121 HILLIARD FL 32046"/>
    <s v=""/>
    <s v="Pass"/>
    <s v="No"/>
    <s v="FV&lt;$10K"/>
    <s v="N/A"/>
    <s v="No, &lt; $20K Lien"/>
    <s v="No, Lien &lt; $20K"/>
    <s v="N/A"/>
    <s v="No"/>
    <s v="No"/>
    <n v="0"/>
    <s v="No"/>
    <n v="74355"/>
    <n v="1"/>
    <n v="74355"/>
    <m/>
    <n v="0"/>
    <n v="0"/>
    <s v=""/>
    <e v="#N/A"/>
    <n v="74355"/>
    <s v="No"/>
    <s v="R"/>
    <s v="No"/>
    <s v="Yes"/>
    <n v="0.67"/>
    <n v="49817.850000000006"/>
    <n v="2460.48"/>
    <n v="47357.37"/>
    <n v="3.3090982449061931E-2"/>
    <m/>
    <s v="No"/>
    <m/>
    <m/>
    <m/>
    <x v="0"/>
    <n v="184"/>
    <n v="615.12"/>
    <s v="Ok"/>
    <n v="0"/>
    <n v="0"/>
  </r>
  <r>
    <n v="185"/>
    <s v="Nassau"/>
    <s v="09-3N-23-2020-0041-0000"/>
    <n v="546.34"/>
    <n v="2017"/>
    <n v="546.34"/>
    <n v="546.34"/>
    <n v="0"/>
    <n v="17252"/>
    <s v="HILLIARD"/>
    <s v="Florida"/>
    <n v="32046"/>
    <s v="17252 WHISTLER SPRING LN"/>
    <s v="HILLIARD FL 32046"/>
    <n v="-82.015840334880806"/>
    <n v="30.687717316867499"/>
    <s v="GUYNN SHELTON J"/>
    <n v="50"/>
    <s v="IMPROVED AGRICULTURAL"/>
    <n v="7000"/>
    <s v="Agricultural / Rural (General)"/>
    <n v="2017"/>
    <n v="31414"/>
    <n v="2017"/>
    <n v="112394"/>
    <n v="475.58"/>
    <n v="0.87048358165245077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High"/>
    <n v="1"/>
    <s v="No"/>
    <s v="No"/>
    <s v="No"/>
    <s v="Without Environmental Issues"/>
    <s v="No"/>
    <s v="None"/>
    <s v="17252 WHISTLER SPRING LN"/>
    <s v="Hilliard"/>
    <s v="Florida"/>
    <n v="32046"/>
    <s v="17252 WHISTLER SPRING LN HILLIARD FL 32046"/>
    <s v=""/>
    <s v="Pass"/>
    <s v="No"/>
    <s v="FV&lt;$10K"/>
    <s v="N/A"/>
    <s v="No, &lt; $20K Lien"/>
    <s v="No, Lien &lt; $20K"/>
    <s v="N/A"/>
    <s v="No"/>
    <s v="No"/>
    <n v="1"/>
    <s v="No"/>
    <n v="31414"/>
    <n v="1"/>
    <n v="31414"/>
    <m/>
    <n v="0"/>
    <n v="0"/>
    <s v=""/>
    <e v="#N/A"/>
    <n v="31414"/>
    <s v="No"/>
    <s v="V"/>
    <s v="Yes"/>
    <s v="No"/>
    <n v="0"/>
    <n v="0"/>
    <n v="2731.7000000000003"/>
    <n v="-2731.7000000000003"/>
    <n v="8.6958044184121744E-2"/>
    <m/>
    <s v="No"/>
    <m/>
    <m/>
    <m/>
    <x v="1"/>
    <n v="185"/>
    <n v="546.34"/>
    <s v="Ok"/>
    <n v="0"/>
    <n v="0"/>
  </r>
  <r>
    <n v="186"/>
    <s v="Nassau"/>
    <s v="09-3N-23-2020-0041-0010"/>
    <n v="1113.73"/>
    <n v="2017"/>
    <n v="1113.73"/>
    <n v="1113.73"/>
    <n v="0"/>
    <n v="17416"/>
    <s v="HILLIARD"/>
    <s v="Florida"/>
    <n v="32046"/>
    <s v="17416 WHISTLER SPRING LN"/>
    <s v="HILLIARD FL 32046"/>
    <n v="-82.013880918974294"/>
    <n v="30.687735009194999"/>
    <s v="GUYNN SHELTON J &amp; RHONDA L"/>
    <n v="50"/>
    <s v="IMPROVED AGRICULTURAL"/>
    <n v="7000"/>
    <s v="Agricultural / Rural (General)"/>
    <n v="2017"/>
    <n v="105173"/>
    <n v="2017"/>
    <n v="204852"/>
    <n v="1000.21"/>
    <n v="0.89807224372154837"/>
    <s v="No"/>
    <s v="No"/>
    <m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High"/>
    <n v="1"/>
    <s v="Yes"/>
    <s v="Yes"/>
    <s v="No"/>
    <s v="Without Environmental Issues"/>
    <s v="No"/>
    <s v="None"/>
    <s v="17416 WHISTLER SPRING LN"/>
    <s v="Hilliard"/>
    <s v="Florida"/>
    <n v="32046"/>
    <s v="17416 WHISTLER SPRING LN HILLIARD FL 32046"/>
    <s v=""/>
    <s v="Pass"/>
    <s v="Yes"/>
    <s v="FV&lt;$10K"/>
    <s v="N/A"/>
    <s v="No, &lt; $20K Lien"/>
    <s v="No, Lien &lt; $20K"/>
    <s v="N/A"/>
    <s v="No"/>
    <s v="No"/>
    <n v="1"/>
    <s v="No"/>
    <n v="105173"/>
    <n v="1"/>
    <n v="105173"/>
    <m/>
    <n v="0"/>
    <n v="0"/>
    <s v=""/>
    <e v="#N/A"/>
    <n v="105173"/>
    <s v="No"/>
    <s v="V"/>
    <s v="Yes"/>
    <s v="Yes"/>
    <n v="0"/>
    <n v="0"/>
    <n v="5568.65"/>
    <n v="-5568.65"/>
    <n v="5.2947524554781168E-2"/>
    <m/>
    <s v="No"/>
    <m/>
    <m/>
    <m/>
    <x v="1"/>
    <n v="186"/>
    <n v="1113.73"/>
    <s v="Ok"/>
    <n v="0"/>
    <n v="0"/>
  </r>
  <r>
    <n v="187"/>
    <s v="Nassau"/>
    <s v="09-3N-23-2020-0045-0010"/>
    <n v="2714.81"/>
    <n v="2017"/>
    <n v="2714.81"/>
    <n v="2714.81"/>
    <n v="0"/>
    <n v="17153"/>
    <s v="HILLIARD"/>
    <s v="Florida"/>
    <n v="32046"/>
    <s v="17153 WHISTLER SPRING LN"/>
    <s v="HILLIARD FL 32046"/>
    <n v="-82.013403393927504"/>
    <n v="30.684449713498601"/>
    <s v="COAST TO COAST INC"/>
    <n v="50"/>
    <s v="IMPROVED AGRICULTURAL"/>
    <n v="7000"/>
    <s v="Agricultural / Rural (General)"/>
    <n v="2017"/>
    <n v="163859"/>
    <n v="2017"/>
    <n v="267204"/>
    <n v="2480.64"/>
    <n v="0.91374350322858688"/>
    <s v="No"/>
    <s v="No"/>
    <m/>
    <m/>
    <m/>
    <m/>
    <m/>
    <s v="I"/>
    <s v="I"/>
    <s v="I"/>
    <s v="I"/>
    <n v="0"/>
    <n v="0"/>
    <n v="0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17153 WHISTLER SPRING LN"/>
    <s v="Hilliard"/>
    <s v="Florida"/>
    <n v="32046"/>
    <s v="17153 WHISTLER SPRING LN HILLIARD FL 32046"/>
    <s v=""/>
    <s v="Pass"/>
    <s v="No"/>
    <s v="FV&lt;$10K"/>
    <s v="N/A"/>
    <s v="No, &lt; $20K Lien"/>
    <s v="No, Lien &lt; $20K"/>
    <s v="N/A"/>
    <s v="No"/>
    <s v="No"/>
    <n v="1"/>
    <s v="No"/>
    <n v="163859"/>
    <n v="1"/>
    <n v="163859"/>
    <m/>
    <n v="0"/>
    <n v="0"/>
    <s v=""/>
    <e v="#N/A"/>
    <n v="163859"/>
    <s v="No"/>
    <s v="V"/>
    <s v="Yes"/>
    <s v="No"/>
    <n v="0"/>
    <n v="0"/>
    <n v="13574.05"/>
    <n v="-13574.05"/>
    <n v="8.2839819600998413E-2"/>
    <m/>
    <s v="No"/>
    <m/>
    <m/>
    <m/>
    <x v="1"/>
    <n v="187"/>
    <n v="2714.81"/>
    <s v="Ok"/>
    <n v="0"/>
    <n v="0"/>
  </r>
  <r>
    <n v="188"/>
    <s v="Nassau"/>
    <s v="10-3N-23-2020-0013-0010"/>
    <n v="422.72"/>
    <n v="2017"/>
    <n v="422.72"/>
    <n v="422.72"/>
    <n v="0"/>
    <n v="17194"/>
    <s v="HILLIARD"/>
    <s v="Florida"/>
    <n v="32046"/>
    <s v="17194 BUCKSKIN RD"/>
    <s v="HILLIARD FL 32046"/>
    <n v="-82.006326115717897"/>
    <n v="30.685386050324301"/>
    <s v="MOODY WILLIAM A &amp; BECKY &amp;"/>
    <n v="2"/>
    <s v="MOBILE HOMES"/>
    <n v="1006"/>
    <s v="Mobile home"/>
    <n v="2017"/>
    <n v="48864"/>
    <n v="2017"/>
    <n v="48864"/>
    <n v="361.27"/>
    <n v="0.85463190764572283"/>
    <s v="No"/>
    <m/>
    <m/>
    <m/>
    <m/>
    <m/>
    <s v="No"/>
    <s v="I"/>
    <s v="I"/>
    <s v="I"/>
    <n v="0"/>
    <n v="0"/>
    <n v="0"/>
    <n v="0"/>
    <s v="No"/>
    <s v="No"/>
    <s v="No"/>
    <n v="0"/>
    <n v="0"/>
    <n v="53500"/>
    <s v="FUTURE ADVANCE CLAUSE / OPEN END MORTGAGE"/>
    <n v="0"/>
    <n v="0"/>
    <s v="Potential Low Risk"/>
    <n v="0"/>
    <n v="1"/>
    <s v="Yes"/>
    <s v="No"/>
    <s v="No"/>
    <s v="Without Environmental Issues"/>
    <s v="No"/>
    <s v="None"/>
    <s v="17194 BUCKSKIN RD"/>
    <s v="Hilliard"/>
    <s v="Florida"/>
    <n v="32046"/>
    <s v="17194 BUCKSKIN RD HILLIARD FL 32046"/>
    <s v="L"/>
    <s v="Pass"/>
    <s v="No"/>
    <s v="FV&lt;$10K"/>
    <s v="N/A"/>
    <s v="No, &lt; $20K Lien"/>
    <s v="No, Lien &lt; $20K"/>
    <s v="N/A"/>
    <s v="No"/>
    <s v="No"/>
    <n v="1"/>
    <s v="No"/>
    <n v="48864"/>
    <n v="1"/>
    <n v="48864"/>
    <m/>
    <n v="0"/>
    <n v="0"/>
    <s v=""/>
    <e v="#N/A"/>
    <n v="48864"/>
    <s v="No"/>
    <s v="R"/>
    <s v="No"/>
    <s v="Yes"/>
    <n v="0.67"/>
    <n v="32738.880000000001"/>
    <n v="2113.6000000000004"/>
    <n v="30625.279999999999"/>
    <n v="4.3254747871643753E-2"/>
    <m/>
    <s v="No"/>
    <m/>
    <m/>
    <m/>
    <x v="0"/>
    <n v="188"/>
    <n v="422.72"/>
    <s v="Ok"/>
    <n v="0"/>
    <n v="0"/>
  </r>
  <r>
    <n v="189"/>
    <s v="Nassau"/>
    <s v="12-3N-23-2020-0003-0000"/>
    <n v="197.98"/>
    <n v="2017"/>
    <e v="#N/A"/>
    <e v="#N/A"/>
    <e v="#N/A"/>
    <e v="#N/A"/>
    <e v="#N/A"/>
    <e v="#N/A"/>
    <e v="#N/A"/>
    <e v="#N/A"/>
    <e v="#N/A"/>
    <e v="#N/A"/>
    <e v="#N/A"/>
    <e v="#N/A"/>
    <n v="50"/>
    <s v="IMPROVED AGRICULTURAL"/>
    <e v="#N/A"/>
    <e v="#N/A"/>
    <n v="2017"/>
    <n v="35139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35139"/>
    <n v="1"/>
    <n v="35139"/>
    <m/>
    <e v="#N/A"/>
    <e v="#N/A"/>
    <s v=""/>
    <e v="#N/A"/>
    <n v="35139"/>
    <s v="No"/>
    <s v="V"/>
    <s v="Yes"/>
    <s v="Yes"/>
    <n v="0"/>
    <n v="0"/>
    <e v="#N/A"/>
    <e v="#N/A"/>
    <e v="#N/A"/>
    <m/>
    <s v="No"/>
    <m/>
    <m/>
    <m/>
    <x v="1"/>
    <n v="189"/>
    <n v="197.98"/>
    <s v="Ok"/>
    <e v="#N/A"/>
    <e v="#N/A"/>
  </r>
  <r>
    <n v="190"/>
    <s v="Nassau"/>
    <s v="12-3N-23-2020-0018-0010"/>
    <n v="1747.7"/>
    <n v="2017"/>
    <n v="1747.7"/>
    <n v="1747.7"/>
    <n v="0"/>
    <n v="27065"/>
    <s v="HILLIARD"/>
    <s v="Florida"/>
    <n v="32046"/>
    <s v="27065 PEE WEE LN"/>
    <s v="HILLIARD FL 32046"/>
    <n v="-81.967391086021905"/>
    <n v="30.684347893442801"/>
    <s v="SIKES CLAUDE R &amp; TERESA B"/>
    <n v="1"/>
    <s v="SINGLE FAMILY"/>
    <n v="1001"/>
    <s v="Single Family Residential"/>
    <n v="2017"/>
    <n v="143895"/>
    <n v="2017"/>
    <n v="163003"/>
    <n v="1586.41"/>
    <n v="0.90771299422097618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Yes"/>
    <s v="No"/>
    <s v="No"/>
    <s v="Without Environmental Issues"/>
    <s v="No"/>
    <s v="None"/>
    <s v="27065 PEE WEE LN"/>
    <s v="Hilliard"/>
    <s v="Florida"/>
    <n v="32046"/>
    <s v="27065 PEE WEE LN HILLIARD FL 32046"/>
    <s v=""/>
    <s v="Pass"/>
    <s v="No"/>
    <s v="FV&lt;$10K"/>
    <s v="N/A"/>
    <s v="No, &lt; $20K Lien"/>
    <s v="No, Lien &lt; $20K"/>
    <s v="N/A"/>
    <s v="No"/>
    <s v="No"/>
    <n v="1"/>
    <s v="No"/>
    <n v="143895"/>
    <n v="1"/>
    <n v="143895"/>
    <m/>
    <n v="0"/>
    <n v="0"/>
    <s v=""/>
    <e v="#N/A"/>
    <n v="143895"/>
    <s v="No"/>
    <s v="S"/>
    <s v="No"/>
    <s v="Yes"/>
    <n v="0.67"/>
    <n v="96409.650000000009"/>
    <n v="8738.5"/>
    <n v="87671.150000000009"/>
    <n v="6.072830883630425E-2"/>
    <m/>
    <s v="No"/>
    <m/>
    <m/>
    <m/>
    <x v="0"/>
    <n v="190"/>
    <n v="1747.7"/>
    <s v="Ok"/>
    <n v="0"/>
    <n v="0"/>
  </r>
  <r>
    <n v="191"/>
    <s v="Nassau"/>
    <s v="14-3N-23-2020-0016-0000"/>
    <n v="424.95"/>
    <n v="2017"/>
    <e v="#N/A"/>
    <e v="#N/A"/>
    <e v="#N/A"/>
    <e v="#N/A"/>
    <e v="#N/A"/>
    <e v="#N/A"/>
    <e v="#N/A"/>
    <e v="#N/A"/>
    <e v="#N/A"/>
    <e v="#N/A"/>
    <e v="#N/A"/>
    <e v="#N/A"/>
    <n v="99"/>
    <s v="ACREAGE NOT ZONED AGRICULTURAL"/>
    <e v="#N/A"/>
    <e v="#N/A"/>
    <n v="2017"/>
    <n v="24000"/>
    <e v="#N/A"/>
    <e v="#N/A"/>
    <e v="#N/A"/>
    <n v="0"/>
    <m/>
    <m/>
    <m/>
    <s v="No"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24000"/>
    <n v="1"/>
    <n v="24000"/>
    <m/>
    <e v="#N/A"/>
    <e v="#N/A"/>
    <s v=""/>
    <e v="#N/A"/>
    <n v="24000"/>
    <s v="No"/>
    <s v="V"/>
    <s v="Yes"/>
    <s v="No"/>
    <n v="0"/>
    <n v="0"/>
    <e v="#N/A"/>
    <e v="#N/A"/>
    <e v="#N/A"/>
    <m/>
    <s v="No"/>
    <m/>
    <m/>
    <m/>
    <x v="4"/>
    <n v="191"/>
    <n v="424.95"/>
    <s v="Ok"/>
    <e v="#N/A"/>
    <e v="#N/A"/>
  </r>
  <r>
    <n v="192"/>
    <s v="Nassau"/>
    <s v="14-3N-23-2020-0020-0000"/>
    <n v="2511.23"/>
    <n v="2017"/>
    <n v="2511.23"/>
    <n v="2511.23"/>
    <n v="0"/>
    <n v="27769"/>
    <s v="HILLIARD"/>
    <s v="Florida"/>
    <n v="32046"/>
    <s v="27769 GOODWIN RD"/>
    <s v="HILLIARD FL 32046"/>
    <n v="-81.985326851800295"/>
    <n v="30.671810042199901"/>
    <s v="CORNWALL DAWN"/>
    <n v="1"/>
    <s v="SINGLE FAMILY"/>
    <n v="1001"/>
    <s v="Single Family Residential"/>
    <n v="2017"/>
    <n v="151425"/>
    <n v="2017"/>
    <n v="151425"/>
    <n v="2292.4"/>
    <n v="0.91285943541611081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27769 GOODWIN RD"/>
    <s v="Hilliard"/>
    <s v="Florida"/>
    <n v="32046"/>
    <s v="27769 GOODWIN RD HILLIARD FL 32046"/>
    <s v=""/>
    <s v="Pass"/>
    <s v="No"/>
    <s v="FV&lt;$10K"/>
    <s v="N/A"/>
    <s v="No, &lt; $20K Lien"/>
    <s v="No, Lien &lt; $20K"/>
    <s v="N/A"/>
    <s v="No"/>
    <s v="No"/>
    <n v="0"/>
    <s v="No"/>
    <n v="151425"/>
    <n v="1"/>
    <n v="151425"/>
    <m/>
    <n v="0"/>
    <n v="0"/>
    <s v=""/>
    <e v="#N/A"/>
    <n v="151425"/>
    <s v="No"/>
    <s v="S"/>
    <s v="No"/>
    <s v="No"/>
    <n v="0.35"/>
    <n v="52998.75"/>
    <n v="10044.92"/>
    <n v="42953.83"/>
    <n v="6.6335941885421829E-2"/>
    <m/>
    <s v="No"/>
    <m/>
    <m/>
    <m/>
    <x v="0"/>
    <n v="192"/>
    <n v="2511.23"/>
    <s v="Ok"/>
    <n v="0"/>
    <n v="0"/>
  </r>
  <r>
    <n v="193"/>
    <s v="Nassau"/>
    <s v="16-3N-23-2020-0029-0000"/>
    <n v="937.98"/>
    <n v="2017"/>
    <n v="937.98"/>
    <n v="937.98"/>
    <n v="0"/>
    <n v="17146"/>
    <s v="HILLIARD"/>
    <s v="Florida"/>
    <n v="32046"/>
    <s v="17146 LARAMIE TR"/>
    <s v="HILLIARD FL 32046"/>
    <n v="-82.018682579881897"/>
    <n v="30.678967825202299"/>
    <s v="GEIGER RICHARD A &amp; KRISTIN C"/>
    <n v="50"/>
    <s v="IMPROVED AGRICULTURAL"/>
    <n v="7000"/>
    <s v="Agricultural / Rural (General)"/>
    <n v="2017"/>
    <n v="94439"/>
    <n v="2017"/>
    <n v="143717"/>
    <n v="837.71"/>
    <n v="0.89310006609949044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n v="0"/>
    <s v="No"/>
    <s v="Without Environmental Issues"/>
    <s v="No"/>
    <s v="None"/>
    <s v="17146 LARAMIE TR"/>
    <s v="Hilliard"/>
    <s v="Florida"/>
    <n v="32046"/>
    <s v="17146 LARAMIE TR HILLIARD FL 32046"/>
    <s v=""/>
    <s v="Pass"/>
    <s v="No"/>
    <s v="FV&lt;$10K"/>
    <s v="N/A"/>
    <s v="No, &lt; $20K Lien"/>
    <s v="No, Lien &lt; $20K"/>
    <s v="N/A"/>
    <s v="No"/>
    <s v="No"/>
    <n v="0"/>
    <s v="No"/>
    <n v="94439"/>
    <n v="1"/>
    <n v="94439"/>
    <m/>
    <n v="0"/>
    <n v="0"/>
    <s v=""/>
    <e v="#N/A"/>
    <n v="94439"/>
    <s v="No"/>
    <s v="V"/>
    <s v="Yes"/>
    <s v="Yes"/>
    <n v="0"/>
    <n v="0"/>
    <n v="3751.92"/>
    <n v="-3751.92"/>
    <n v="3.9728501995997416E-2"/>
    <m/>
    <s v="No"/>
    <m/>
    <m/>
    <m/>
    <x v="1"/>
    <n v="193"/>
    <n v="937.98"/>
    <s v="Ok"/>
    <n v="0"/>
    <n v="0"/>
  </r>
  <r>
    <n v="194"/>
    <s v="Nassau"/>
    <s v="33-3N-23-0000-0002-0030"/>
    <n v="708.25"/>
    <n v="2017"/>
    <n v="708.25"/>
    <n v="708.25"/>
    <n v="0"/>
    <n v="24374"/>
    <s v="HILLIARD"/>
    <s v="Florida"/>
    <n v="32046"/>
    <s v="24374 TUGGLE RD"/>
    <s v="HILLIARD FL 32046"/>
    <n v="-82.021375031537403"/>
    <n v="30.625876770203099"/>
    <s v="BROWN NANCY VANZANT"/>
    <n v="2"/>
    <s v="MOBILE HOMES"/>
    <n v="1006"/>
    <s v="Mobile home"/>
    <n v="2017"/>
    <n v="38457"/>
    <n v="2017"/>
    <n v="44988"/>
    <n v="625.29"/>
    <n v="0.88286621955524169"/>
    <m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50000"/>
    <s v="BALLOON"/>
    <n v="0"/>
    <n v="0"/>
    <s v="Potential Low Risk"/>
    <s v="Minimal"/>
    <n v="0"/>
    <s v="No"/>
    <s v="Yes"/>
    <s v="No"/>
    <s v="Without Environmental Issues"/>
    <s v="No"/>
    <s v="None"/>
    <s v="24374 TUGGLE RD"/>
    <s v="Hilliard"/>
    <s v="Florida"/>
    <n v="32046"/>
    <s v="24374 TUGGLE RD HILLIARD FL 32046"/>
    <s v="L"/>
    <s v="Pass"/>
    <s v="Yes"/>
    <s v="FV&lt;$10K"/>
    <s v="N/A"/>
    <s v="No, &lt; $20K Lien"/>
    <s v="No, Lien &lt; $20K"/>
    <s v="N/A"/>
    <s v="No"/>
    <s v="No"/>
    <n v="0"/>
    <s v="No"/>
    <n v="38457"/>
    <n v="1"/>
    <n v="38457"/>
    <m/>
    <n v="0"/>
    <n v="0"/>
    <s v=""/>
    <e v="#N/A"/>
    <n v="38457"/>
    <s v="No"/>
    <s v="R"/>
    <s v="No"/>
    <s v="No"/>
    <n v="0.35"/>
    <n v="13459.949999999999"/>
    <n v="2833"/>
    <n v="10626.949999999999"/>
    <n v="7.3666692669735023E-2"/>
    <m/>
    <s v="No"/>
    <m/>
    <m/>
    <m/>
    <x v="0"/>
    <n v="194"/>
    <n v="708.25"/>
    <s v="Ok"/>
    <n v="0"/>
    <n v="0"/>
  </r>
  <r>
    <n v="195"/>
    <s v="Nassau"/>
    <s v="37-3N-23-0000-0001-0030"/>
    <n v="1476.02"/>
    <n v="2017"/>
    <n v="1476.02"/>
    <n v="1476.02"/>
    <n v="0"/>
    <n v="29570"/>
    <s v="HILLIARD"/>
    <s v="Florida"/>
    <n v="32046"/>
    <s v="29570 NICK BAY LN"/>
    <s v="HILLIARD FL 32046"/>
    <n v="-82.035993050591102"/>
    <n v="30.701209537909101"/>
    <s v="TAYLOR JIMMY DALE"/>
    <n v="2"/>
    <s v="MOBILE HOMES"/>
    <n v="1006"/>
    <s v="Mobile home"/>
    <n v="2017"/>
    <n v="127302"/>
    <n v="2017"/>
    <n v="149228"/>
    <n v="1335.2"/>
    <n v="0.90459478868850018"/>
    <m/>
    <s v="No"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s v="High"/>
    <n v="0"/>
    <s v="Yes"/>
    <s v="No"/>
    <s v="No"/>
    <s v="Without Environmental Issues"/>
    <s v="No"/>
    <s v="None"/>
    <s v="29570 NICK BAY LN"/>
    <s v="Hilliard"/>
    <s v="Florida"/>
    <n v="32046"/>
    <s v="29570 NICK BAY LN HILLIARD FL 32046"/>
    <s v=""/>
    <s v="Pass"/>
    <s v="No"/>
    <s v="FV&lt;$10K"/>
    <s v="N/A"/>
    <s v="No, &lt; $20K Lien"/>
    <s v="No, Lien &lt; $20K"/>
    <s v="N/A"/>
    <s v="No"/>
    <s v="No"/>
    <n v="0"/>
    <s v="No"/>
    <n v="127302"/>
    <n v="1"/>
    <n v="127302"/>
    <m/>
    <n v="0"/>
    <n v="0"/>
    <s v=""/>
    <e v="#N/A"/>
    <n v="127302"/>
    <s v="No"/>
    <s v="R"/>
    <s v="No"/>
    <s v="Yes"/>
    <n v="0.67"/>
    <n v="85292.340000000011"/>
    <n v="5904.08"/>
    <n v="79388.260000000009"/>
    <n v="4.6378532937424395E-2"/>
    <m/>
    <s v="No"/>
    <m/>
    <m/>
    <m/>
    <x v="0"/>
    <n v="195"/>
    <n v="1476.02"/>
    <s v="Ok"/>
    <n v="0"/>
    <n v="0"/>
  </r>
  <r>
    <n v="196"/>
    <s v="Nassau"/>
    <s v="37-3N-23-0000-0001-0200"/>
    <n v="544.98"/>
    <n v="2017"/>
    <n v="544.98"/>
    <n v="544.98"/>
    <n v="0"/>
    <n v="10955"/>
    <s v="HILLIARD"/>
    <s v="Florida"/>
    <n v="32046"/>
    <s v="10955 MULBERRY LANDING ANX"/>
    <s v="HILLIARD FL 32046"/>
    <n v="-82.030988955188803"/>
    <n v="30.699701742858799"/>
    <s v="TYSON JACK"/>
    <n v="2"/>
    <s v="MOBILE HOMES"/>
    <n v="1006"/>
    <s v="Mobile home"/>
    <n v="2017"/>
    <n v="31332"/>
    <n v="2017"/>
    <n v="31332"/>
    <n v="474.32"/>
    <n v="0.87034386582993872"/>
    <s v="No"/>
    <s v="No"/>
    <s v="No"/>
    <s v="No"/>
    <m/>
    <s v="No"/>
    <m/>
    <s v="I"/>
    <s v="I"/>
    <s v="I"/>
    <s v="I"/>
    <s v="I"/>
    <n v="0"/>
    <n v="0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10955 MULBERRY LANDING ANX"/>
    <s v="Hilliard"/>
    <s v="Florida"/>
    <n v="32046"/>
    <s v="10955 MULBERRY LANDING ANX HILLIARD FL 32046"/>
    <s v=""/>
    <s v="Pass"/>
    <s v="No"/>
    <s v="FV&lt;$10K"/>
    <s v="N/A"/>
    <s v="No, &lt; $20K Lien"/>
    <s v="No, Lien &lt; $20K"/>
    <s v="N/A"/>
    <s v="No"/>
    <s v="No"/>
    <n v="1"/>
    <s v="No"/>
    <n v="31332"/>
    <n v="1"/>
    <n v="31332"/>
    <m/>
    <n v="0"/>
    <n v="0"/>
    <s v=""/>
    <e v="#N/A"/>
    <n v="31332"/>
    <s v="No"/>
    <s v="R"/>
    <s v="No"/>
    <s v="No"/>
    <n v="0.35"/>
    <n v="10966.199999999999"/>
    <n v="2724.9"/>
    <n v="8241.2999999999993"/>
    <n v="8.696859440827269E-2"/>
    <m/>
    <s v="No"/>
    <m/>
    <m/>
    <m/>
    <x v="0"/>
    <n v="196"/>
    <n v="544.98"/>
    <s v="Ok"/>
    <n v="0"/>
    <n v="0"/>
  </r>
  <r>
    <n v="197"/>
    <s v="Nassau"/>
    <s v="37-3N-23-0000-0001-0330"/>
    <n v="450.06"/>
    <n v="2017"/>
    <n v="450.06"/>
    <n v="450.06"/>
    <n v="0"/>
    <n v="17094"/>
    <s v="HILLIARD"/>
    <s v="Florida"/>
    <n v="32046"/>
    <s v="17094 MCCAULEY LN"/>
    <s v="HILLIARD FL 32046"/>
    <n v="-82.029966561328493"/>
    <n v="30.698296053797499"/>
    <s v="MCCAULEY JAMES"/>
    <n v="2"/>
    <s v="MOBILE HOMES"/>
    <n v="1006"/>
    <s v="Mobile home"/>
    <n v="2017"/>
    <n v="51222"/>
    <n v="2017"/>
    <n v="59244"/>
    <n v="386.55"/>
    <n v="0.85888548193574188"/>
    <s v="No"/>
    <s v="No"/>
    <s v="No"/>
    <s v="No"/>
    <s v="No"/>
    <s v="No"/>
    <m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2"/>
    <s v="Yes"/>
    <s v="No"/>
    <s v="No"/>
    <s v="Without Environmental Issues"/>
    <s v="No"/>
    <s v="None"/>
    <s v="17094 MCCAULEY LN"/>
    <s v="Hilliard"/>
    <s v="Florida"/>
    <n v="32046"/>
    <s v="17094 MCCAULEY LN HILLIARD FL 32046"/>
    <s v=""/>
    <s v="Pass"/>
    <s v="No"/>
    <s v="FV&lt;$10K"/>
    <s v="N/A"/>
    <s v="No, &lt; $20K Lien"/>
    <s v="No, Lien &lt; $20K"/>
    <s v="N/A"/>
    <s v="No"/>
    <s v="No"/>
    <n v="2"/>
    <s v="Yes"/>
    <n v="51222"/>
    <n v="1"/>
    <n v="51222"/>
    <m/>
    <n v="0"/>
    <n v="0"/>
    <s v=""/>
    <e v="#N/A"/>
    <n v="51222"/>
    <s v="No"/>
    <s v="R"/>
    <s v="No"/>
    <s v="Yes"/>
    <n v="0.67"/>
    <n v="34318.740000000005"/>
    <n v="2700.36"/>
    <n v="31618.380000000005"/>
    <n v="5.2718753660536494E-2"/>
    <m/>
    <s v="No"/>
    <m/>
    <m/>
    <m/>
    <x v="3"/>
    <n v="197"/>
    <n v="450.06"/>
    <s v="Ok"/>
    <n v="0"/>
    <n v="0"/>
  </r>
  <r>
    <n v="198"/>
    <s v="Nassau"/>
    <s v="37-3N-23-0000-0001-0510"/>
    <n v="283.88"/>
    <n v="2017"/>
    <n v="283.88"/>
    <n v="283.88"/>
    <n v="0"/>
    <n v="10975"/>
    <s v="HILLIARD"/>
    <s v="Florida"/>
    <n v="32046"/>
    <s v="10975 MULBERRY LANDING ANX"/>
    <s v="HILLIARD FL 32046"/>
    <n v="-82.030271092823995"/>
    <n v="30.6997135732672"/>
    <s v="TYSON JACK"/>
    <n v="0"/>
    <s v="VACANT RESIDENTIAL"/>
    <n v="8001"/>
    <s v="Residential-Vacant Land"/>
    <n v="2017"/>
    <n v="14058"/>
    <n v="2017"/>
    <n v="17100"/>
    <n v="232.9"/>
    <n v="0.82041707763843885"/>
    <s v="No"/>
    <s v="No"/>
    <s v="No"/>
    <s v="No"/>
    <m/>
    <m/>
    <m/>
    <s v="I"/>
    <s v="I"/>
    <s v="I"/>
    <s v="I"/>
    <s v="I"/>
    <n v="0"/>
    <n v="0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10975 MULBERRY LANDING ANX"/>
    <s v="Hilliard"/>
    <s v="Florida"/>
    <n v="32046"/>
    <s v="10975 MULBERRY LANDING ANX HILLIARD FL 32046"/>
    <s v=""/>
    <s v="Pass"/>
    <s v="No"/>
    <s v="FV&lt;$10K"/>
    <s v="N/A"/>
    <s v="No, &lt; $20K Lien"/>
    <s v="No, Lien &lt; $20K"/>
    <s v="N/A"/>
    <s v="No"/>
    <s v="No"/>
    <n v="1"/>
    <s v="No"/>
    <n v="14058"/>
    <n v="1"/>
    <n v="14058"/>
    <m/>
    <n v="0"/>
    <n v="0"/>
    <s v=""/>
    <e v="#N/A"/>
    <n v="14058"/>
    <s v="No"/>
    <s v="V"/>
    <s v="Yes"/>
    <s v="No"/>
    <n v="0"/>
    <n v="0"/>
    <n v="1419.4"/>
    <n v="-1419.4"/>
    <n v="0.10096742068573056"/>
    <m/>
    <s v="No"/>
    <m/>
    <m/>
    <m/>
    <x v="4"/>
    <n v="198"/>
    <n v="283.88"/>
    <s v="Ok"/>
    <n v="0"/>
    <n v="0"/>
  </r>
  <r>
    <n v="199"/>
    <s v="Nassau"/>
    <s v="37-3N-23-0000-0001-0530"/>
    <n v="424.95"/>
    <n v="2017"/>
    <n v="424.95"/>
    <n v="424.95"/>
    <n v="0"/>
    <m/>
    <s v="HILLIARD"/>
    <s v="Florida"/>
    <n v="32046"/>
    <s v="MULBERRY LANDING ANX"/>
    <s v="HILLIARD FL 32046"/>
    <n v="-82.033641638131598"/>
    <n v="30.696613629857499"/>
    <s v="SIMMONS JAMES ANDREW"/>
    <n v="0"/>
    <s v="VACANT RESIDENTIAL"/>
    <n v="8001"/>
    <s v="Residential-Vacant Land"/>
    <n v="2017"/>
    <n v="24000"/>
    <n v="2017"/>
    <n v="24000"/>
    <n v="363.34"/>
    <n v="0.85501823743969874"/>
    <s v="No"/>
    <m/>
    <m/>
    <m/>
    <m/>
    <m/>
    <m/>
    <s v="I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MULBERRY LANDING ANX"/>
    <s v="Hilliard"/>
    <s v="Florida"/>
    <n v="32046"/>
    <s v="MULBERRY LANDING ANX HILLIARD FL 32046"/>
    <s v=""/>
    <s v="Pass"/>
    <s v="No"/>
    <s v="FV&lt;$10K"/>
    <s v="N/A"/>
    <s v="No, &lt; $20K Lien"/>
    <s v="No, Lien &lt; $20K"/>
    <s v="N/A"/>
    <s v="No"/>
    <s v="No"/>
    <n v="0"/>
    <s v="No"/>
    <n v="24000"/>
    <n v="1"/>
    <n v="24000"/>
    <m/>
    <n v="0"/>
    <n v="0"/>
    <s v=""/>
    <e v="#N/A"/>
    <n v="24000"/>
    <s v="No"/>
    <s v="V"/>
    <s v="Yes"/>
    <s v="No"/>
    <n v="0"/>
    <n v="0"/>
    <n v="1699.8"/>
    <n v="-1699.8"/>
    <n v="7.0824999999999999E-2"/>
    <m/>
    <s v="No"/>
    <m/>
    <m/>
    <m/>
    <x v="4"/>
    <n v="199"/>
    <n v="424.95"/>
    <s v="Ok"/>
    <n v="0"/>
    <n v="0"/>
  </r>
  <r>
    <n v="200"/>
    <s v="Nassau"/>
    <s v="37-3N-23-2070-0001-0000"/>
    <n v="396.47"/>
    <n v="2017"/>
    <n v="396.47"/>
    <n v="396.47"/>
    <n v="0"/>
    <n v="31718"/>
    <s v="HILLIARD"/>
    <s v="Florida"/>
    <n v="32046"/>
    <s v="31718 CR 121"/>
    <s v="HILLIARD FL 32046"/>
    <n v="-82.023996249539493"/>
    <n v="30.705085578230101"/>
    <s v="KISER ALAN L &amp; WENDY D"/>
    <n v="2"/>
    <s v="MOBILE HOMES"/>
    <n v="1006"/>
    <s v="Mobile home"/>
    <n v="2017"/>
    <n v="47262"/>
    <n v="2017"/>
    <n v="47262"/>
    <n v="337"/>
    <n v="0.8500012611294675"/>
    <s v="No"/>
    <m/>
    <m/>
    <m/>
    <m/>
    <m/>
    <m/>
    <s v="I"/>
    <s v="I"/>
    <n v="0"/>
    <n v="0"/>
    <n v="0"/>
    <n v="0"/>
    <n v="0"/>
    <s v="No"/>
    <s v="No"/>
    <s v="No"/>
    <n v="0"/>
    <n v="0"/>
    <n v="60000"/>
    <s v="SELLER TAKE-BACK"/>
    <n v="0"/>
    <n v="0"/>
    <s v="Potential Low Risk"/>
    <n v="0"/>
    <n v="0"/>
    <s v="Yes"/>
    <s v="No"/>
    <s v="No"/>
    <s v="Without Environmental Issues"/>
    <s v="No"/>
    <s v="None"/>
    <s v="31718 CR 121"/>
    <s v="Hilliard"/>
    <s v="Florida"/>
    <n v="32046"/>
    <s v="31718 CR 121 HILLIARD FL 32046"/>
    <s v="L"/>
    <s v="Pass"/>
    <s v="No"/>
    <s v="FV&lt;$10K"/>
    <s v="N/A"/>
    <s v="No, &lt; $20K Lien"/>
    <s v="No, Lien &lt; $20K"/>
    <s v="N/A"/>
    <s v="No"/>
    <s v="No"/>
    <n v="0"/>
    <s v="No"/>
    <n v="47262"/>
    <n v="1"/>
    <n v="47262"/>
    <m/>
    <n v="0"/>
    <n v="0"/>
    <s v=""/>
    <e v="#N/A"/>
    <n v="47262"/>
    <s v="No"/>
    <s v="R"/>
    <s v="No"/>
    <s v="Yes"/>
    <n v="0.67"/>
    <n v="31665.54"/>
    <n v="1585.88"/>
    <n v="30079.66"/>
    <n v="3.355507595954467E-2"/>
    <m/>
    <s v="No"/>
    <m/>
    <m/>
    <m/>
    <x v="0"/>
    <n v="200"/>
    <n v="396.47"/>
    <s v="Ok"/>
    <n v="0"/>
    <n v="0"/>
  </r>
  <r>
    <n v="201"/>
    <s v="Nassau"/>
    <s v="37-3N-23-2070-0002-0000"/>
    <n v="462.82"/>
    <n v="2017"/>
    <n v="462.82"/>
    <n v="462.82"/>
    <n v="0"/>
    <n v="31688"/>
    <s v="HILLIARD"/>
    <s v="Florida"/>
    <n v="32046"/>
    <s v="31688 CR 121"/>
    <s v="HILLIARD FL 32046"/>
    <n v="-82.024224863521994"/>
    <n v="30.7045846683381"/>
    <s v="PEDERSEN ROBERT L"/>
    <n v="2"/>
    <s v="MOBILE HOMES"/>
    <n v="1006"/>
    <s v="Mobile home"/>
    <n v="2017"/>
    <n v="26313"/>
    <n v="2017"/>
    <n v="26313"/>
    <n v="398.35"/>
    <n v="0.8607017847111188"/>
    <s v="No"/>
    <m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31688 CR 121"/>
    <s v="Hilliard"/>
    <s v="Florida"/>
    <n v="32046"/>
    <s v="31688 CR 121 HILLIARD FL 32046"/>
    <s v=""/>
    <s v="Pass"/>
    <s v="No"/>
    <s v="FV&lt;$10K"/>
    <s v="N/A"/>
    <s v="No, &lt; $20K Lien"/>
    <s v="No, Lien &lt; $20K"/>
    <s v="N/A"/>
    <s v="No"/>
    <s v="No"/>
    <n v="0"/>
    <s v="No"/>
    <n v="26313"/>
    <n v="1"/>
    <n v="26313"/>
    <m/>
    <n v="0"/>
    <n v="0"/>
    <s v=""/>
    <e v="#N/A"/>
    <n v="26313"/>
    <s v="No"/>
    <s v="R"/>
    <s v="No"/>
    <s v="No"/>
    <n v="0.35"/>
    <n v="9209.5499999999993"/>
    <n v="1851.28"/>
    <n v="7358.2699999999995"/>
    <n v="7.0356097746361118E-2"/>
    <m/>
    <s v="No"/>
    <m/>
    <m/>
    <m/>
    <x v="4"/>
    <n v="201"/>
    <n v="462.82"/>
    <s v="Ok"/>
    <n v="0"/>
    <n v="0"/>
  </r>
  <r>
    <n v="202"/>
    <s v="Nassau"/>
    <s v="37-3N-23-2070-0026-0000"/>
    <n v="387.18"/>
    <n v="2017"/>
    <n v="387.18"/>
    <n v="387.18"/>
    <n v="0"/>
    <n v="1037"/>
    <s v="HILLIARD"/>
    <s v="Florida"/>
    <n v="32046"/>
    <s v="1037 MULBERRY LANDING RD"/>
    <s v="HILLIARD FL 32046"/>
    <n v="-82.031346974640996"/>
    <n v="30.7020336737965"/>
    <s v="STOKES MICHAEL T &amp; JESSICA D"/>
    <n v="2"/>
    <s v="MOBILE HOMES"/>
    <n v="1006"/>
    <s v="Mobile home"/>
    <n v="2017"/>
    <n v="21058"/>
    <n v="2017"/>
    <n v="22518"/>
    <n v="328.42"/>
    <n v="0.84823596260137402"/>
    <m/>
    <s v="No"/>
    <m/>
    <s v="No"/>
    <m/>
    <s v="No"/>
    <s v="No"/>
    <s v="I"/>
    <s v="I"/>
    <s v="I"/>
    <s v="I"/>
    <n v="0"/>
    <n v="0"/>
    <n v="0"/>
    <s v="No"/>
    <s v="No"/>
    <s v="No"/>
    <n v="0"/>
    <n v="0"/>
    <n v="20000"/>
    <s v="SELLER TAKE-BACK"/>
    <n v="0"/>
    <n v="0"/>
    <s v="Potential Low Risk"/>
    <s v="High"/>
    <n v="0"/>
    <s v="No"/>
    <s v="No"/>
    <s v="No"/>
    <s v="Without Environmental Issues"/>
    <s v="No"/>
    <s v="None"/>
    <s v="1037 MULBERRY LANDING RD"/>
    <s v="Hilliard"/>
    <s v="Florida"/>
    <n v="32046"/>
    <s v="1037 MULBERRY LANDING RD HILLIARD FL 32046"/>
    <s v="L"/>
    <s v="Pass"/>
    <s v="No"/>
    <s v="FV&lt;$10K"/>
    <s v="N/A"/>
    <s v="No, &lt; $20K Lien"/>
    <s v="No, Lien &lt; $20K"/>
    <s v="N/A"/>
    <s v="No"/>
    <s v="No"/>
    <n v="0"/>
    <s v="No"/>
    <n v="21058"/>
    <n v="1"/>
    <n v="21058"/>
    <m/>
    <n v="0"/>
    <n v="0"/>
    <s v=""/>
    <e v="#N/A"/>
    <n v="21058"/>
    <s v="No"/>
    <s v="R"/>
    <s v="No"/>
    <s v="No"/>
    <n v="0.35"/>
    <n v="7370.2999999999993"/>
    <n v="1548.72"/>
    <n v="5821.579999999999"/>
    <n v="7.3545445911292626E-2"/>
    <m/>
    <s v="No"/>
    <m/>
    <m/>
    <m/>
    <x v="4"/>
    <n v="202"/>
    <n v="387.18"/>
    <s v="Ok"/>
    <n v="0"/>
    <n v="0"/>
  </r>
  <r>
    <n v="203"/>
    <s v="Nassau"/>
    <s v="37-3N-23-2070-0030-0000"/>
    <n v="331.15"/>
    <n v="2017"/>
    <n v="331.15"/>
    <n v="331.15"/>
    <n v="0"/>
    <n v="29620"/>
    <s v="HILLIARD"/>
    <s v="Florida"/>
    <n v="32046"/>
    <s v="29620 NICK BAY LN"/>
    <s v="HILLIARD FL 32046"/>
    <n v="-82.033494186334295"/>
    <n v="30.702004548859499"/>
    <s v="TAYLOR NICHOLAS A"/>
    <n v="2"/>
    <s v="MOBILE HOMES"/>
    <n v="1006"/>
    <s v="Mobile home"/>
    <n v="2017"/>
    <n v="43271"/>
    <n v="2017"/>
    <n v="47946"/>
    <n v="276.60000000000002"/>
    <n v="0.83527102521515939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n v="0"/>
    <s v="No"/>
    <s v="Without Environmental Issues"/>
    <s v="No"/>
    <s v="None"/>
    <s v="29620 NICK BAY LN"/>
    <s v="Hilliard"/>
    <s v="Florida"/>
    <n v="32046"/>
    <s v="29620 NICK BAY LN HILLIARD FL 32046"/>
    <s v=""/>
    <s v="Pass"/>
    <s v="No"/>
    <s v="FV&lt;$10K"/>
    <s v="N/A"/>
    <s v="No, &lt; $20K Lien"/>
    <s v="No, Lien &lt; $20K"/>
    <s v="N/A"/>
    <s v="No"/>
    <s v="No"/>
    <n v="0"/>
    <s v="No"/>
    <n v="43271"/>
    <n v="1"/>
    <n v="43271"/>
    <m/>
    <n v="0"/>
    <n v="0"/>
    <s v=""/>
    <e v="#N/A"/>
    <n v="43271"/>
    <s v="No"/>
    <s v="R"/>
    <s v="No"/>
    <s v="Yes"/>
    <n v="0.67"/>
    <n v="28991.570000000003"/>
    <n v="1324.6"/>
    <n v="27666.970000000005"/>
    <n v="3.0611726098310643E-2"/>
    <m/>
    <s v="No"/>
    <m/>
    <m/>
    <m/>
    <x v="0"/>
    <n v="203"/>
    <n v="331.15"/>
    <s v="Ok"/>
    <n v="0"/>
    <n v="0"/>
  </r>
  <r>
    <n v="204"/>
    <s v="Nassau"/>
    <s v="37-3N-23-2070-0053-0000"/>
    <n v="130.22999999999999"/>
    <n v="2017"/>
    <n v="130.22999999999999"/>
    <n v="130.22999999999999"/>
    <n v="0"/>
    <m/>
    <s v="HILLIARD"/>
    <s v="Florida"/>
    <n v="32046"/>
    <s v="MULBERRY LANDING RD N"/>
    <s v="HILLIARD FL 32046"/>
    <n v="-82.030256008020999"/>
    <n v="30.706667310814201"/>
    <s v="PARMLEY CHANCIE"/>
    <n v="0"/>
    <s v="VACANT RESIDENTIAL"/>
    <n v="8001"/>
    <s v="Residential-Vacant Land"/>
    <n v="2017"/>
    <n v="6000"/>
    <n v="2017"/>
    <n v="6000"/>
    <n v="90.83"/>
    <n v="0.69745834293173625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High"/>
    <n v="2"/>
    <s v="No"/>
    <s v="Yes"/>
    <s v="No"/>
    <s v="Without Environmental Issues"/>
    <s v="No"/>
    <s v="None"/>
    <s v="MULBERRY LANDING RD N"/>
    <s v="Hilliard"/>
    <s v="Florida"/>
    <n v="32046"/>
    <s v="MULBERRY LANDING RD N HILLIARD FL 32046"/>
    <s v=""/>
    <s v="Lien&lt;$150"/>
    <s v="Yes"/>
    <s v="FV&lt;$10K"/>
    <s v="N/A"/>
    <s v="No, &lt; $20K Lien"/>
    <s v="No, Lien &lt; $20K"/>
    <s v="N/A"/>
    <s v="No"/>
    <s v="No"/>
    <n v="2"/>
    <s v="No"/>
    <n v="6000"/>
    <n v="1"/>
    <n v="6000"/>
    <m/>
    <n v="0"/>
    <n v="0"/>
    <s v=""/>
    <e v="#N/A"/>
    <n v="6000"/>
    <s v="No"/>
    <s v="V"/>
    <s v="Yes"/>
    <s v="No"/>
    <n v="0"/>
    <n v="0"/>
    <n v="781.38"/>
    <n v="-781.38"/>
    <n v="0.13023000000000001"/>
    <m/>
    <s v="No"/>
    <m/>
    <m/>
    <m/>
    <x v="2"/>
    <n v="204"/>
    <n v="130.22999999999999"/>
    <s v="Ok"/>
    <n v="0"/>
    <n v="0"/>
  </r>
  <r>
    <n v="205"/>
    <s v="Nassau"/>
    <s v="39-3N-23-1860-0006-0000"/>
    <n v="897.89"/>
    <n v="2017"/>
    <n v="897.89"/>
    <n v="897.89"/>
    <n v="0"/>
    <n v="29984"/>
    <s v="HILLIARD"/>
    <s v="Florida"/>
    <n v="32046"/>
    <s v="29984 CR 121"/>
    <s v="HILLIARD FL 32046"/>
    <n v="-82.031707462240803"/>
    <n v="30.680756195636199"/>
    <s v="HOLLEY MARCUS &amp; NICOLA"/>
    <n v="2"/>
    <s v="MOBILE HOMES"/>
    <n v="1006"/>
    <s v="Mobile home"/>
    <n v="2017"/>
    <n v="51290"/>
    <n v="2017"/>
    <n v="54955"/>
    <n v="800.64"/>
    <n v="0.89169051888315942"/>
    <m/>
    <m/>
    <s v="No"/>
    <s v="No"/>
    <s v="No"/>
    <m/>
    <m/>
    <s v="I"/>
    <s v="I"/>
    <s v="I"/>
    <s v="I"/>
    <n v="0"/>
    <n v="0"/>
    <n v="0"/>
    <s v="No"/>
    <s v="No"/>
    <s v="No"/>
    <n v="0"/>
    <n v="0"/>
    <n v="0"/>
    <n v="0"/>
    <n v="0"/>
    <n v="0"/>
    <s v="Potential Low Risk"/>
    <s v="Minimal"/>
    <n v="0"/>
    <s v="No"/>
    <s v="Yes"/>
    <s v="No"/>
    <s v="Without Environmental Issues"/>
    <s v="No"/>
    <s v="None"/>
    <s v="29984 CR 121"/>
    <s v="Hilliard"/>
    <s v="Florida"/>
    <n v="32046"/>
    <s v="29984 CR 121 HILLIARD FL 32046"/>
    <s v=""/>
    <s v="Pass"/>
    <s v="Yes"/>
    <s v="FV&lt;$10K"/>
    <s v="N/A"/>
    <s v="No, &lt; $20K Lien"/>
    <s v="No, Lien &lt; $20K"/>
    <s v="N/A"/>
    <s v="No"/>
    <s v="No"/>
    <n v="0"/>
    <s v="No"/>
    <n v="51290"/>
    <n v="1"/>
    <n v="51290"/>
    <m/>
    <n v="0"/>
    <n v="0"/>
    <s v=""/>
    <e v="#N/A"/>
    <n v="51290"/>
    <s v="No"/>
    <s v="R"/>
    <s v="No"/>
    <s v="No"/>
    <n v="0.35"/>
    <n v="17951.5"/>
    <n v="3591.56"/>
    <n v="14359.94"/>
    <n v="7.0024566192240206E-2"/>
    <m/>
    <s v="No"/>
    <m/>
    <m/>
    <m/>
    <x v="0"/>
    <n v="205"/>
    <n v="897.89"/>
    <s v="Ok"/>
    <n v="0"/>
    <n v="0"/>
  </r>
  <r>
    <n v="206"/>
    <s v="Nassau"/>
    <s v="12-4N-23-0000-0001-0000"/>
    <n v="1019.14"/>
    <n v="2017"/>
    <n v="1019.14"/>
    <n v="1019.14"/>
    <n v="0"/>
    <n v="28154"/>
    <s v="HILLIARD"/>
    <s v="Florida"/>
    <n v="32046"/>
    <s v="28154 LAKE HAMPTON RD"/>
    <s v="HILLIARD FL 32046"/>
    <n v="-81.976242937327697"/>
    <n v="30.776388102105901"/>
    <s v="SWORD LOIS C"/>
    <n v="1"/>
    <s v="SINGLE FAMILY"/>
    <n v="1001"/>
    <s v="Single Family Residential"/>
    <n v="2017"/>
    <n v="60293"/>
    <n v="2017"/>
    <n v="60293"/>
    <n v="912.75"/>
    <n v="0.89560806169907958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28154 LAKE HAMPTON RD"/>
    <s v="Hilliard"/>
    <s v="Florida"/>
    <n v="32046"/>
    <s v="28154 LAKE HAMPTON RD HILLIARD FL 32046"/>
    <s v=""/>
    <s v="Pass"/>
    <s v="No"/>
    <s v="FV&lt;$10K"/>
    <s v="N/A"/>
    <s v="No, &lt; $20K Lien"/>
    <s v="No, Lien &lt; $20K"/>
    <s v="N/A"/>
    <s v="No"/>
    <s v="No"/>
    <n v="0"/>
    <s v="No"/>
    <n v="60293"/>
    <n v="1"/>
    <n v="60293"/>
    <m/>
    <n v="0"/>
    <n v="0"/>
    <s v=""/>
    <e v="#N/A"/>
    <n v="60293"/>
    <s v="No"/>
    <s v="S"/>
    <s v="No"/>
    <s v="No"/>
    <n v="0.35"/>
    <n v="21102.55"/>
    <n v="4076.56"/>
    <n v="17025.989999999998"/>
    <n v="6.7612492329126098E-2"/>
    <m/>
    <s v="No"/>
    <m/>
    <m/>
    <m/>
    <x v="0"/>
    <n v="206"/>
    <n v="1019.14"/>
    <s v="Ok"/>
    <n v="0"/>
    <n v="0"/>
  </r>
  <r>
    <n v="207"/>
    <s v="Nassau"/>
    <s v="12-4N-23-0000-0002-0000"/>
    <n v="436.73"/>
    <n v="2017"/>
    <n v="436.73"/>
    <n v="436.73"/>
    <n v="0"/>
    <m/>
    <s v="HILLIARD"/>
    <s v="Florida"/>
    <n v="32046"/>
    <s v="LAKE HAMPTON RD"/>
    <s v="HILLIARD FL 32046"/>
    <n v="-81.976172662779305"/>
    <n v="30.773951148248301"/>
    <s v="JPMORGAN CHASE BANK"/>
    <n v="0"/>
    <s v="VACANT RESIDENTIAL"/>
    <n v="8001"/>
    <s v="Residential-Vacant Land"/>
    <n v="2017"/>
    <n v="24720"/>
    <n v="2017"/>
    <n v="24720"/>
    <n v="374.23"/>
    <n v="0.85689098527694452"/>
    <s v="No"/>
    <s v="No"/>
    <m/>
    <m/>
    <m/>
    <m/>
    <s v="No"/>
    <s v="I"/>
    <s v="I"/>
    <s v="I"/>
    <n v="0"/>
    <n v="0"/>
    <n v="0"/>
    <n v="0"/>
    <s v="No"/>
    <s v="No"/>
    <s v="No"/>
    <n v="0"/>
    <n v="0"/>
    <n v="0"/>
    <n v="0"/>
    <n v="0"/>
    <n v="0"/>
    <s v="Potential Low Risk"/>
    <s v="Minimal"/>
    <n v="2"/>
    <s v="No"/>
    <s v="No"/>
    <s v="No"/>
    <s v="Without Environmental Issues"/>
    <s v="No"/>
    <s v="None"/>
    <s v="LAKE HAMPTON RD"/>
    <s v="Hilliard"/>
    <s v="Florida"/>
    <n v="32046"/>
    <s v="LAKE HAMPTON RD HILLIARD FL 32046"/>
    <s v=""/>
    <s v="Pass"/>
    <s v="No"/>
    <s v="FV&lt;$10K"/>
    <s v="N/A"/>
    <s v="No, &lt; $20K Lien"/>
    <s v="No, Lien &lt; $20K"/>
    <s v="N/A"/>
    <s v="No"/>
    <s v="No"/>
    <n v="2"/>
    <s v="No"/>
    <n v="24720"/>
    <n v="1"/>
    <n v="24720"/>
    <m/>
    <n v="0"/>
    <n v="0"/>
    <s v=""/>
    <e v="#N/A"/>
    <n v="24720"/>
    <s v="No"/>
    <s v="V"/>
    <s v="Yes"/>
    <s v="No"/>
    <n v="0"/>
    <n v="0"/>
    <n v="2620.38"/>
    <n v="-2620.38"/>
    <n v="0.10600242718446602"/>
    <m/>
    <s v="No"/>
    <m/>
    <m/>
    <m/>
    <x v="4"/>
    <n v="207"/>
    <n v="436.73"/>
    <s v="Ok"/>
    <n v="0"/>
    <n v="7"/>
  </r>
  <r>
    <n v="208"/>
    <s v="Nassau"/>
    <s v="14-4N-23-0000-0005-0000"/>
    <n v="482.62"/>
    <n v="2017"/>
    <n v="482.62"/>
    <n v="482.62"/>
    <n v="0"/>
    <n v="28131"/>
    <s v="HILLIARD"/>
    <s v="Florida"/>
    <n v="32046"/>
    <s v="28131 CHURCH DR"/>
    <s v="HILLIARD FL 32046"/>
    <n v="-81.978596295050806"/>
    <n v="30.767870195211898"/>
    <s v="WACTER STEVE E"/>
    <n v="2"/>
    <s v="MOBILE HOMES"/>
    <n v="1006"/>
    <s v="Mobile home"/>
    <n v="2017"/>
    <n v="55787"/>
    <n v="2017"/>
    <n v="71753"/>
    <n v="416.66"/>
    <n v="0.86332932742115953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n v="0"/>
    <s v="No"/>
    <s v="Without Environmental Issues"/>
    <s v="No"/>
    <s v="None"/>
    <s v="28131 CHURCH DR"/>
    <s v="Hilliard"/>
    <s v="Florida"/>
    <n v="32046"/>
    <s v="28131 CHURCH DR HILLIARD FL 32046"/>
    <s v=""/>
    <s v="Pass"/>
    <s v="No"/>
    <s v="FV&lt;$10K"/>
    <s v="N/A"/>
    <s v="No, &lt; $20K Lien"/>
    <s v="No, Lien &lt; $20K"/>
    <s v="N/A"/>
    <s v="No"/>
    <s v="No"/>
    <n v="0"/>
    <s v="No"/>
    <n v="55787"/>
    <n v="1"/>
    <n v="55787"/>
    <m/>
    <n v="0"/>
    <n v="0"/>
    <s v=""/>
    <e v="#N/A"/>
    <n v="55787"/>
    <s v="No"/>
    <s v="R"/>
    <s v="No"/>
    <s v="Yes"/>
    <n v="0.67"/>
    <n v="37377.29"/>
    <n v="1930.48"/>
    <n v="35446.81"/>
    <n v="3.4604477745711369E-2"/>
    <m/>
    <s v="No"/>
    <m/>
    <m/>
    <m/>
    <x v="0"/>
    <n v="208"/>
    <n v="482.62"/>
    <s v="Ok"/>
    <n v="0"/>
    <n v="0"/>
  </r>
  <r>
    <n v="209"/>
    <s v="Nassau"/>
    <s v="14-4N-23-0000-0006-0000"/>
    <n v="300.95999999999998"/>
    <n v="2017"/>
    <n v="300.95999999999998"/>
    <n v="300.95999999999998"/>
    <n v="0"/>
    <n v="241965"/>
    <s v="HILLIARD"/>
    <s v="Florida"/>
    <n v="32046"/>
    <s v="241965 CR 121"/>
    <s v="HILLIARD FL 32046"/>
    <n v="-81.980701163569407"/>
    <n v="30.768305590690499"/>
    <s v="WAITE RONALD W &amp;"/>
    <n v="1"/>
    <s v="SINGLE FAMILY"/>
    <n v="1001"/>
    <s v="Single Family Residential"/>
    <n v="2017"/>
    <n v="41428"/>
    <n v="2017"/>
    <n v="62338"/>
    <n v="248.69"/>
    <n v="0.82632243487506651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Yes"/>
    <s v="No"/>
    <s v="No"/>
    <s v="Without Environmental Issues"/>
    <s v="No"/>
    <s v="None"/>
    <s v="241965 CR 121"/>
    <s v="Hilliard"/>
    <s v="Florida"/>
    <n v="32046"/>
    <s v="241965 CR 121 HILLIARD FL 32046"/>
    <s v=""/>
    <s v="Pass"/>
    <s v="No"/>
    <s v="FV&lt;$10K"/>
    <s v="N/A"/>
    <s v="No, &lt; $20K Lien"/>
    <s v="No, Lien &lt; $20K"/>
    <s v="N/A"/>
    <s v="No"/>
    <s v="No"/>
    <n v="1"/>
    <s v="No"/>
    <n v="41428"/>
    <n v="1"/>
    <n v="41428"/>
    <m/>
    <n v="0"/>
    <n v="0"/>
    <s v=""/>
    <e v="#N/A"/>
    <n v="41428"/>
    <s v="No"/>
    <s v="S"/>
    <s v="No"/>
    <s v="Yes"/>
    <n v="0.67"/>
    <n v="27756.760000000002"/>
    <n v="1504.8"/>
    <n v="26251.960000000003"/>
    <n v="3.6323259631167323E-2"/>
    <m/>
    <s v="No"/>
    <m/>
    <m/>
    <m/>
    <x v="0"/>
    <n v="209"/>
    <n v="300.95999999999998"/>
    <s v="Ok"/>
    <n v="0"/>
    <n v="0"/>
  </r>
  <r>
    <n v="210"/>
    <s v="Nassau"/>
    <s v="14-4N-23-0000-0016-0060"/>
    <n v="1835.99"/>
    <n v="2017"/>
    <n v="1835.99"/>
    <n v="1835.99"/>
    <n v="0"/>
    <n v="241884"/>
    <s v="HILLIARD"/>
    <s v="Florida"/>
    <n v="32046"/>
    <s v="241884 CR 121"/>
    <s v="HILLIARD FL 32046"/>
    <n v="-81.983661612361303"/>
    <n v="30.7569318277761"/>
    <s v="MCINTOSH ELIZABETH A"/>
    <n v="1"/>
    <s v="SINGLE FAMILY"/>
    <n v="1001"/>
    <s v="Single Family Residential"/>
    <n v="2017"/>
    <n v="110184"/>
    <n v="2017"/>
    <n v="110184"/>
    <n v="1668.05"/>
    <n v="0.90852891355617404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241884 CR 121"/>
    <s v="Hilliard"/>
    <s v="Florida"/>
    <n v="32046"/>
    <s v="241884 CR 121 HILLIARD FL 32046"/>
    <s v=""/>
    <s v="Pass"/>
    <s v="No"/>
    <s v="FV&lt;$10K"/>
    <s v="N/A"/>
    <s v="No, &lt; $20K Lien"/>
    <s v="No, Lien &lt; $20K"/>
    <s v="N/A"/>
    <s v="No"/>
    <s v="No"/>
    <n v="0"/>
    <s v="No"/>
    <n v="110184"/>
    <n v="1"/>
    <n v="110184"/>
    <m/>
    <n v="0"/>
    <n v="0"/>
    <s v=""/>
    <e v="#N/A"/>
    <n v="110184"/>
    <s v="No"/>
    <s v="S"/>
    <s v="No"/>
    <s v="No"/>
    <n v="0.35"/>
    <n v="38564.399999999994"/>
    <n v="7343.96"/>
    <n v="31220.439999999995"/>
    <n v="6.6651782472954335E-2"/>
    <m/>
    <s v="No"/>
    <m/>
    <m/>
    <m/>
    <x v="0"/>
    <n v="210"/>
    <n v="1835.99"/>
    <s v="Ok"/>
    <n v="0"/>
    <n v="0"/>
  </r>
  <r>
    <n v="211"/>
    <s v="Nassau"/>
    <s v="14-4N-23-0000-0016-0090"/>
    <n v="228.21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36985"/>
    <e v="#N/A"/>
    <e v="#N/A"/>
    <e v="#N/A"/>
    <n v="0"/>
    <s v="Yes"/>
    <s v="No"/>
    <s v="No"/>
    <s v="No"/>
    <s v="No"/>
    <s v="No"/>
    <m/>
    <e v="#N/A"/>
    <e v="#N/A"/>
    <e v="#N/A"/>
    <e v="#N/A"/>
    <e v="#N/A"/>
    <e v="#N/A"/>
    <e v="#N/A"/>
    <s v="Yes"/>
    <s v="No"/>
    <s v="Yes"/>
    <e v="#N/A"/>
    <e v="#N/A"/>
    <e v="#N/A"/>
    <e v="#N/A"/>
    <e v="#N/A"/>
    <e v="#N/A"/>
    <e v="#N/A"/>
    <e v="#N/A"/>
    <n v="1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Yes"/>
    <s v="No"/>
    <n v="1"/>
    <s v="No"/>
    <n v="36985"/>
    <n v="1"/>
    <n v="36985"/>
    <m/>
    <e v="#N/A"/>
    <e v="#N/A"/>
    <s v=""/>
    <e v="#N/A"/>
    <n v="36985"/>
    <s v="No"/>
    <s v="R"/>
    <s v="No"/>
    <s v="Yes"/>
    <n v="0.67"/>
    <n v="24779.95"/>
    <e v="#N/A"/>
    <e v="#N/A"/>
    <e v="#N/A"/>
    <m/>
    <s v="No"/>
    <m/>
    <m/>
    <m/>
    <x v="6"/>
    <n v="211"/>
    <n v="228.21"/>
    <s v="Ok"/>
    <e v="#N/A"/>
    <e v="#N/A"/>
  </r>
  <r>
    <n v="212"/>
    <s v="Nassau"/>
    <s v="14-4N-23-0190-0001-0000"/>
    <n v="1083.43"/>
    <n v="2017"/>
    <n v="1083.43"/>
    <n v="1083.43"/>
    <n v="0"/>
    <n v="28154"/>
    <s v="HILLIARD"/>
    <s v="Florida"/>
    <n v="32046"/>
    <s v="28154 ORLEANS RD"/>
    <s v="HILLIARD FL 32046"/>
    <n v="-81.977047273956401"/>
    <n v="30.766347264580599"/>
    <s v="MUSGROVE FLOYD M"/>
    <n v="1"/>
    <s v="SINGLE FAMILY"/>
    <n v="1001"/>
    <s v="Single Family Residential"/>
    <n v="2017"/>
    <n v="103322"/>
    <n v="2017"/>
    <n v="103322"/>
    <n v="972.19"/>
    <n v="0.89732608474936082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0"/>
    <s v="Yes"/>
    <s v="Yes"/>
    <s v="No"/>
    <s v="Without Environmental Issues"/>
    <s v="No"/>
    <s v="None"/>
    <s v="28154 ORLEANS RD"/>
    <s v="Hilliard"/>
    <s v="Florida"/>
    <n v="32046"/>
    <s v="28154 ORLEANS RD HILLIARD FL 32046"/>
    <s v=""/>
    <s v="Pass"/>
    <s v="Yes"/>
    <s v="FV&lt;$10K"/>
    <s v="N/A"/>
    <s v="No, &lt; $20K Lien"/>
    <s v="No, Lien &lt; $20K"/>
    <s v="N/A"/>
    <s v="No"/>
    <s v="No"/>
    <n v="0"/>
    <s v="No"/>
    <n v="103322"/>
    <n v="1"/>
    <n v="103322"/>
    <m/>
    <n v="0"/>
    <n v="0"/>
    <s v=""/>
    <e v="#N/A"/>
    <n v="103322"/>
    <s v="No"/>
    <s v="S"/>
    <s v="No"/>
    <s v="Yes"/>
    <n v="0.67"/>
    <n v="69225.740000000005"/>
    <n v="4333.72"/>
    <n v="64892.020000000004"/>
    <n v="4.1943826097055811E-2"/>
    <m/>
    <s v="No"/>
    <m/>
    <m/>
    <m/>
    <x v="0"/>
    <n v="212"/>
    <n v="1083.43"/>
    <s v="Ok"/>
    <n v="0"/>
    <n v="0"/>
  </r>
  <r>
    <n v="213"/>
    <s v="Nassau"/>
    <s v="22-4N-23-0000-0002-0070"/>
    <n v="76.53"/>
    <n v="2017"/>
    <n v="76.53"/>
    <n v="76.53"/>
    <n v="0"/>
    <m/>
    <s v="HILLIARD"/>
    <s v="Florida"/>
    <n v="32046"/>
    <s v="JOHNSON RD"/>
    <s v="HILLIARD FL 32046"/>
    <n v="-82.000548599384302"/>
    <n v="30.7548134500171"/>
    <s v="BLALOCK RICKY B"/>
    <n v="56"/>
    <s v="TIMBERLAND - SITE INDEX 70 TO 79"/>
    <n v="7009"/>
    <s v="Timberland Forest Trees (Agricultural)"/>
    <n v="2017"/>
    <n v="2720"/>
    <n v="2017"/>
    <n v="60000"/>
    <n v="41.17"/>
    <n v="0.53795897033842943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JOHNSON RD"/>
    <s v="Hilliard"/>
    <s v="Florida"/>
    <n v="32046"/>
    <s v="JOHNSON RD HILLIARD FL 32046"/>
    <s v=""/>
    <s v="Lien&lt;$150"/>
    <s v="No"/>
    <s v="FV&lt;$10K"/>
    <s v="N/A"/>
    <s v="No, &lt; $20K Lien"/>
    <s v="No, Lien &lt; $20K"/>
    <s v="N/A"/>
    <s v="No"/>
    <s v="No"/>
    <n v="0"/>
    <s v="No"/>
    <n v="2720"/>
    <n v="1"/>
    <n v="2720"/>
    <m/>
    <n v="0"/>
    <n v="0"/>
    <s v=""/>
    <e v="#N/A"/>
    <n v="2720"/>
    <s v="No"/>
    <s v="V"/>
    <s v="Yes"/>
    <s v="No"/>
    <n v="0"/>
    <n v="0"/>
    <n v="306.12"/>
    <n v="-306.12"/>
    <n v="0.11254411764705882"/>
    <m/>
    <s v="No"/>
    <m/>
    <m/>
    <m/>
    <x v="2"/>
    <n v="213"/>
    <n v="76.53"/>
    <s v="Ok"/>
    <n v="0"/>
    <n v="0"/>
  </r>
  <r>
    <n v="214"/>
    <s v="Nassau"/>
    <s v="22-4N-23-0000-0003-0030"/>
    <n v="260.95999999999998"/>
    <n v="2017"/>
    <n v="260.95999999999998"/>
    <n v="260.95999999999998"/>
    <n v="0"/>
    <m/>
    <s v="HILLIARD"/>
    <s v="Florida"/>
    <n v="32046"/>
    <s v="TRIGG RD"/>
    <s v="HILLIARD FL 32046"/>
    <n v="-81.995291754282704"/>
    <n v="30.7487295836995"/>
    <s v="LISTER STEVEN E &amp;"/>
    <n v="0"/>
    <s v="VACANT RESIDENTIAL"/>
    <n v="8001"/>
    <s v="Residential-Vacant Land"/>
    <n v="2017"/>
    <n v="13200"/>
    <n v="2017"/>
    <n v="15000"/>
    <n v="211.71"/>
    <n v="0.81127375843041083"/>
    <s v="No"/>
    <s v="No"/>
    <m/>
    <m/>
    <m/>
    <m/>
    <s v="No"/>
    <s v="I"/>
    <s v="I"/>
    <s v="I"/>
    <s v="I"/>
    <n v="0"/>
    <n v="0"/>
    <n v="0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TRIGG RD"/>
    <s v="Hilliard"/>
    <s v="Florida"/>
    <n v="32046"/>
    <s v="TRIGG RD HILLIARD FL 32046"/>
    <s v=""/>
    <s v="Pass"/>
    <s v="No"/>
    <s v="FV&lt;$10K"/>
    <s v="N/A"/>
    <s v="No, &lt; $20K Lien"/>
    <s v="No, Lien &lt; $20K"/>
    <s v="N/A"/>
    <s v="No"/>
    <s v="No"/>
    <n v="1"/>
    <s v="No"/>
    <n v="13200"/>
    <n v="1"/>
    <n v="13200"/>
    <m/>
    <n v="0"/>
    <n v="0"/>
    <s v=""/>
    <e v="#N/A"/>
    <n v="13200"/>
    <s v="No"/>
    <s v="V"/>
    <s v="Yes"/>
    <s v="No"/>
    <n v="0"/>
    <n v="0"/>
    <n v="1304.8"/>
    <n v="-1304.8"/>
    <n v="9.8848484848484838E-2"/>
    <m/>
    <s v="No"/>
    <m/>
    <m/>
    <m/>
    <x v="4"/>
    <n v="214"/>
    <n v="260.95999999999998"/>
    <s v="Ok"/>
    <n v="0"/>
    <n v="0"/>
  </r>
  <r>
    <n v="215"/>
    <s v="Nassau"/>
    <s v="22-4N-23-0000-0003-0080"/>
    <n v="712.33"/>
    <n v="2017"/>
    <n v="712.33"/>
    <n v="712.33"/>
    <n v="0"/>
    <n v="28853"/>
    <s v="HILLIARD"/>
    <s v="Florida"/>
    <n v="32046"/>
    <s v="28853 TRIGG RD"/>
    <s v="HILLIARD FL 32046"/>
    <n v="-81.998312483472304"/>
    <n v="30.749921101992602"/>
    <s v="HARRIS JAMES E"/>
    <n v="2"/>
    <s v="MOBILE HOMES"/>
    <n v="1006"/>
    <s v="Mobile home"/>
    <n v="2017"/>
    <n v="80657"/>
    <n v="2017"/>
    <n v="90703"/>
    <n v="629.05999999999995"/>
    <n v="0.88310193309280793"/>
    <s v="No"/>
    <s v="No"/>
    <s v="No"/>
    <m/>
    <m/>
    <s v="No"/>
    <m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2"/>
    <s v="Yes"/>
    <s v="No"/>
    <s v="No"/>
    <s v="Without Environmental Issues"/>
    <s v="No"/>
    <s v="None"/>
    <s v="28853 TRIGG RD"/>
    <s v="Hilliard"/>
    <s v="Florida"/>
    <n v="32046"/>
    <s v="28853 TRIGG RD HILLIARD FL 32046"/>
    <s v=""/>
    <s v="Pass"/>
    <s v="No"/>
    <s v="FV&lt;$10K"/>
    <s v="N/A"/>
    <s v="No, &lt; $20K Lien"/>
    <s v="No, Lien &lt; $20K"/>
    <s v="N/A"/>
    <s v="No"/>
    <s v="No"/>
    <n v="2"/>
    <s v="Yes"/>
    <n v="80657"/>
    <n v="1"/>
    <n v="80657"/>
    <m/>
    <n v="0"/>
    <n v="0"/>
    <s v=""/>
    <e v="#N/A"/>
    <n v="80657"/>
    <s v="No"/>
    <s v="R"/>
    <s v="No"/>
    <s v="Yes"/>
    <n v="0.67"/>
    <n v="54040.19"/>
    <n v="4273.9800000000005"/>
    <n v="49766.21"/>
    <n v="5.2989573130664422E-2"/>
    <m/>
    <s v="No"/>
    <m/>
    <m/>
    <m/>
    <x v="3"/>
    <n v="215"/>
    <n v="712.33"/>
    <s v="Ok"/>
    <n v="0"/>
    <n v="0"/>
  </r>
  <r>
    <n v="216"/>
    <s v="Nassau"/>
    <s v="23-4N-23-0000-0006-0010"/>
    <n v="122.79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30545"/>
    <e v="#N/A"/>
    <e v="#N/A"/>
    <e v="#N/A"/>
    <n v="0"/>
    <s v="Yes"/>
    <s v="No"/>
    <s v="No"/>
    <s v="No"/>
    <s v="No"/>
    <s v="No"/>
    <s v="No"/>
    <e v="#N/A"/>
    <e v="#N/A"/>
    <e v="#N/A"/>
    <e v="#N/A"/>
    <e v="#N/A"/>
    <e v="#N/A"/>
    <e v="#N/A"/>
    <s v="Yes"/>
    <s v="No"/>
    <s v="Yes"/>
    <e v="#N/A"/>
    <e v="#N/A"/>
    <e v="#N/A"/>
    <e v="#N/A"/>
    <e v="#N/A"/>
    <e v="#N/A"/>
    <e v="#N/A"/>
    <e v="#N/A"/>
    <n v="1"/>
    <s v="Yes"/>
    <e v="#N/A"/>
    <s v="No"/>
    <e v="#N/A"/>
    <s v="No"/>
    <e v="#N/A"/>
    <e v="#N/A"/>
    <e v="#N/A"/>
    <e v="#N/A"/>
    <e v="#N/A"/>
    <e v="#N/A"/>
    <e v="#N/A"/>
    <s v="Lien&lt;$150"/>
    <e v="#N/A"/>
    <s v="FV&lt;$10K"/>
    <s v="N/A"/>
    <s v="No, &lt; $20K Lien"/>
    <s v="No, Lien &lt; $20K"/>
    <s v="N/A"/>
    <s v="Yes"/>
    <s v="No"/>
    <n v="1"/>
    <s v="No"/>
    <n v="30545"/>
    <n v="1"/>
    <n v="30545"/>
    <m/>
    <e v="#N/A"/>
    <e v="#N/A"/>
    <s v=""/>
    <e v="#N/A"/>
    <n v="30545"/>
    <s v="No"/>
    <s v="R"/>
    <s v="No"/>
    <s v="Yes"/>
    <n v="0.67"/>
    <n v="20465.150000000001"/>
    <e v="#N/A"/>
    <e v="#N/A"/>
    <e v="#N/A"/>
    <m/>
    <s v="No"/>
    <m/>
    <m/>
    <m/>
    <x v="2"/>
    <n v="216"/>
    <n v="122.79"/>
    <s v="Ok"/>
    <e v="#N/A"/>
    <e v="#N/A"/>
  </r>
  <r>
    <n v="217"/>
    <s v="Nassau"/>
    <s v="23-4N-23-0000-0007-0060"/>
    <n v="720.09"/>
    <n v="2017"/>
    <n v="720.09"/>
    <n v="720.09"/>
    <n v="0"/>
    <n v="28325"/>
    <s v="HILLIARD"/>
    <s v="Florida"/>
    <n v="32046"/>
    <s v="28325 CHARITY LN"/>
    <s v="HILLIARD FL 32046"/>
    <n v="-81.977976662513896"/>
    <n v="30.750069125663401"/>
    <s v="COOPER MEGEN"/>
    <n v="2"/>
    <s v="MOBILE HOMES"/>
    <n v="1006"/>
    <s v="Mobile home"/>
    <n v="2017"/>
    <n v="81130"/>
    <n v="2017"/>
    <n v="82461"/>
    <n v="636.23"/>
    <n v="0.88354233498590451"/>
    <s v="No"/>
    <m/>
    <m/>
    <m/>
    <m/>
    <m/>
    <m/>
    <s v="I"/>
    <s v="I"/>
    <n v="0"/>
    <n v="0"/>
    <n v="0"/>
    <n v="0"/>
    <n v="0"/>
    <s v="No"/>
    <s v="No"/>
    <s v="No"/>
    <n v="0"/>
    <n v="0"/>
    <n v="48350"/>
    <s v="STAND ALONE FIRST"/>
    <n v="0"/>
    <n v="0"/>
    <s v="Potential Low Risk"/>
    <n v="0"/>
    <n v="1"/>
    <s v="Yes"/>
    <s v="No"/>
    <s v="No"/>
    <s v="Without Environmental Issues"/>
    <s v="No"/>
    <s v="None"/>
    <s v="28325 CHARITY LN"/>
    <s v="Hilliard"/>
    <s v="Florida"/>
    <n v="32046"/>
    <s v="28325 CHARITY LN HILLIARD FL 32046"/>
    <s v="L"/>
    <s v="Pass"/>
    <s v="No"/>
    <s v="FV&lt;$10K"/>
    <s v="N/A"/>
    <s v="No, &lt; $20K Lien"/>
    <s v="No, Lien &lt; $20K"/>
    <s v="N/A"/>
    <s v="No"/>
    <s v="No"/>
    <n v="1"/>
    <s v="No"/>
    <n v="81130"/>
    <n v="1"/>
    <n v="81130"/>
    <m/>
    <n v="0"/>
    <n v="0"/>
    <s v=""/>
    <e v="#N/A"/>
    <n v="81130"/>
    <s v="No"/>
    <s v="R"/>
    <s v="No"/>
    <s v="Yes"/>
    <n v="0.67"/>
    <n v="54357.100000000006"/>
    <n v="3600.4500000000003"/>
    <n v="50756.650000000009"/>
    <n v="4.4378774805867133E-2"/>
    <m/>
    <s v="No"/>
    <m/>
    <m/>
    <m/>
    <x v="0"/>
    <n v="217"/>
    <n v="720.09"/>
    <s v="Ok"/>
    <n v="0"/>
    <n v="0"/>
  </r>
  <r>
    <n v="218"/>
    <s v="Nassau"/>
    <s v="23-4N-23-0000-0013-0010"/>
    <n v="376.47"/>
    <n v="2017"/>
    <n v="376.47"/>
    <n v="376.47"/>
    <n v="0"/>
    <n v="241835"/>
    <s v="HILLIARD"/>
    <s v="Florida"/>
    <n v="32046"/>
    <s v="241835 CR 121"/>
    <s v="HILLIARD FL 32046"/>
    <n v="-81.984806709196505"/>
    <n v="30.7509239111873"/>
    <s v="YARBERRY KATHERINE"/>
    <n v="1"/>
    <s v="SINGLE FAMILY"/>
    <n v="1001"/>
    <s v="Single Family Residential"/>
    <n v="2017"/>
    <n v="46540"/>
    <n v="2017"/>
    <n v="56374"/>
    <n v="318.51"/>
    <n v="0.84604350944298345"/>
    <s v="No"/>
    <s v="No"/>
    <s v="No"/>
    <m/>
    <m/>
    <m/>
    <m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Minimal"/>
    <n v="1"/>
    <s v="Yes"/>
    <s v="No"/>
    <s v="No"/>
    <s v="Without Environmental Issues"/>
    <s v="No"/>
    <s v="None"/>
    <s v="241835 CR 121"/>
    <s v="Hilliard"/>
    <s v="Florida"/>
    <n v="32046"/>
    <s v="241835 CR 121 HILLIARD FL 32046"/>
    <s v=""/>
    <s v="Pass"/>
    <s v="No"/>
    <s v="FV&lt;$10K"/>
    <s v="N/A"/>
    <s v="No, &lt; $20K Lien"/>
    <s v="No, Lien &lt; $20K"/>
    <s v="N/A"/>
    <s v="No"/>
    <s v="No"/>
    <n v="1"/>
    <s v="No"/>
    <n v="46540"/>
    <n v="1"/>
    <n v="46540"/>
    <m/>
    <n v="0"/>
    <n v="0"/>
    <s v=""/>
    <e v="#N/A"/>
    <n v="46540"/>
    <s v="No"/>
    <s v="S"/>
    <s v="No"/>
    <s v="Yes"/>
    <n v="0.67"/>
    <n v="31181.800000000003"/>
    <n v="1882.3500000000001"/>
    <n v="29299.450000000004"/>
    <n v="4.0445853029651917E-2"/>
    <m/>
    <s v="No"/>
    <m/>
    <m/>
    <m/>
    <x v="0"/>
    <n v="218"/>
    <n v="376.47"/>
    <s v="Ok"/>
    <n v="0"/>
    <n v="0"/>
  </r>
  <r>
    <n v="219"/>
    <s v="Nassau"/>
    <s v="23-4N-23-0000-0013-0020"/>
    <n v="383.77"/>
    <n v="2017"/>
    <n v="383.77"/>
    <n v="383.77"/>
    <n v="0"/>
    <n v="241836"/>
    <s v="HILLIARD"/>
    <s v="Florida"/>
    <n v="32046"/>
    <s v="241836 CR 121"/>
    <s v="HILLIARD FL 32046"/>
    <n v="-81.985783735437494"/>
    <n v="30.7505990994302"/>
    <s v="MORGAN PHILLIP BRUCE L/E"/>
    <n v="0"/>
    <s v="VACANT RESIDENTIAL"/>
    <n v="8001"/>
    <s v="Residential-Vacant Land"/>
    <n v="2017"/>
    <n v="20700"/>
    <n v="2017"/>
    <n v="22500"/>
    <n v="325.26"/>
    <n v="0.84753889048127784"/>
    <s v="No"/>
    <m/>
    <m/>
    <m/>
    <m/>
    <m/>
    <m/>
    <s v="I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1"/>
    <s v="No"/>
    <s v="No"/>
    <s v="No"/>
    <s v="Without Environmental Issues"/>
    <s v="No"/>
    <s v="None"/>
    <s v="241836 CR 121"/>
    <s v="Hilliard"/>
    <s v="Florida"/>
    <n v="32046"/>
    <s v="241836 CR 121 HILLIARD FL 32046"/>
    <s v=""/>
    <s v="Pass"/>
    <s v="No"/>
    <s v="FV&lt;$10K"/>
    <s v="N/A"/>
    <s v="No, &lt; $20K Lien"/>
    <s v="No, Lien &lt; $20K"/>
    <s v="N/A"/>
    <s v="No"/>
    <s v="No"/>
    <n v="1"/>
    <s v="No"/>
    <n v="20700"/>
    <n v="1"/>
    <n v="20700"/>
    <m/>
    <n v="0"/>
    <n v="0"/>
    <s v=""/>
    <e v="#N/A"/>
    <n v="20700"/>
    <s v="No"/>
    <s v="V"/>
    <s v="Yes"/>
    <s v="No"/>
    <n v="0"/>
    <n v="0"/>
    <n v="1918.85"/>
    <n v="-1918.85"/>
    <n v="9.269806763285024E-2"/>
    <m/>
    <s v="No"/>
    <m/>
    <m/>
    <m/>
    <x v="4"/>
    <n v="219"/>
    <n v="383.77"/>
    <s v="Ok"/>
    <n v="0"/>
    <n v="0"/>
  </r>
  <r>
    <n v="220"/>
    <s v="Nassau"/>
    <s v="23-4N-23-0000-0013-0030"/>
    <n v="1228"/>
    <n v="2017"/>
    <n v="1228"/>
    <n v="1228"/>
    <n v="0"/>
    <n v="28100"/>
    <s v="HILLIARD"/>
    <s v="Florida"/>
    <n v="32046"/>
    <s v="28100 TRIGG RD"/>
    <s v="HILLIARD FL 32046"/>
    <n v="-81.986397022930305"/>
    <n v="30.7516832028296"/>
    <s v="MADDOX TEISHA"/>
    <n v="2"/>
    <s v="MOBILE HOMES"/>
    <n v="1006"/>
    <s v="Mobile home"/>
    <n v="2017"/>
    <n v="73049"/>
    <n v="2017"/>
    <n v="73049"/>
    <n v="1105.8699999999999"/>
    <n v="0.90054560260586314"/>
    <s v="No"/>
    <s v="No"/>
    <s v="No"/>
    <s v="No"/>
    <s v="No"/>
    <m/>
    <m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28100 TRIGG RD"/>
    <s v="Hilliard"/>
    <s v="Florida"/>
    <n v="32046"/>
    <s v="28100 TRIGG RD HILLIARD FL 32046"/>
    <s v=""/>
    <s v="Pass"/>
    <s v="No"/>
    <s v="FV&lt;$10K"/>
    <s v="N/A"/>
    <s v="No, &lt; $20K Lien"/>
    <s v="No, Lien &lt; $20K"/>
    <s v="N/A"/>
    <s v="No"/>
    <s v="No"/>
    <n v="1"/>
    <s v="No"/>
    <n v="73049"/>
    <n v="1"/>
    <n v="73049"/>
    <m/>
    <n v="0"/>
    <n v="0"/>
    <s v=""/>
    <e v="#N/A"/>
    <n v="73049"/>
    <s v="No"/>
    <s v="R"/>
    <s v="No"/>
    <s v="No"/>
    <n v="0.35"/>
    <n v="25567.149999999998"/>
    <n v="6140"/>
    <n v="19427.149999999998"/>
    <n v="8.4053169790140866E-2"/>
    <m/>
    <s v="No"/>
    <m/>
    <m/>
    <m/>
    <x v="0"/>
    <n v="220"/>
    <n v="1228"/>
    <s v="Ok"/>
    <n v="0"/>
    <n v="0"/>
  </r>
  <r>
    <n v="221"/>
    <s v="Nassau"/>
    <s v="23-4N-23-2020-0020-0020"/>
    <n v="638.44000000000005"/>
    <n v="2017"/>
    <n v="638.44000000000005"/>
    <n v="638.44000000000005"/>
    <n v="0"/>
    <m/>
    <s v="HILLIARD"/>
    <s v="Florida"/>
    <n v="32046"/>
    <s v="CR 121"/>
    <s v="HILLIARD FL 32046"/>
    <n v="-81.986329322430194"/>
    <n v="30.744390956474899"/>
    <s v="DEWITT DOUGLASS E EST &amp;"/>
    <n v="0"/>
    <s v="VACANT RESIDENTIAL"/>
    <n v="8001"/>
    <s v="Residential-Vacant Land"/>
    <n v="2017"/>
    <n v="37040"/>
    <n v="2017"/>
    <n v="37040"/>
    <n v="560.74"/>
    <n v="0.87829709917924936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CR 121"/>
    <s v="Hilliard"/>
    <s v="Florida"/>
    <n v="32046"/>
    <s v="CR 121 HILLIARD FL 32046"/>
    <s v=""/>
    <s v="Pass"/>
    <s v="No"/>
    <s v="FV&lt;$10K"/>
    <s v="N/A"/>
    <s v="No, &lt; $20K Lien"/>
    <s v="No, Lien &lt; $20K"/>
    <s v="N/A"/>
    <s v="No"/>
    <s v="No"/>
    <n v="1"/>
    <s v="No"/>
    <n v="37040"/>
    <n v="1"/>
    <n v="37040"/>
    <m/>
    <n v="0"/>
    <n v="0"/>
    <s v=""/>
    <e v="#N/A"/>
    <n v="37040"/>
    <s v="No"/>
    <s v="V"/>
    <s v="Yes"/>
    <s v="No"/>
    <n v="0"/>
    <n v="0"/>
    <n v="3192.2000000000003"/>
    <n v="-3192.2000000000003"/>
    <n v="8.6182505399568038E-2"/>
    <m/>
    <s v="No"/>
    <m/>
    <m/>
    <m/>
    <x v="1"/>
    <n v="221"/>
    <n v="638.44000000000005"/>
    <s v="Ok"/>
    <n v="0"/>
    <n v="0"/>
  </r>
  <r>
    <n v="222"/>
    <s v="Nassau"/>
    <s v="23-4N-23-2020-0021-0020"/>
    <n v="1851.29"/>
    <n v="2017"/>
    <n v="1851.29"/>
    <n v="1851.29"/>
    <n v="0"/>
    <n v="241797"/>
    <s v="HILLIARD"/>
    <s v="Florida"/>
    <n v="32046"/>
    <s v="241797 CR 121"/>
    <s v="HILLIARD FL 32046"/>
    <n v="-81.985742305241203"/>
    <n v="30.745306009265899"/>
    <s v="CROCKETT EARLAND M"/>
    <n v="2"/>
    <s v="MOBILE HOMES"/>
    <n v="1006"/>
    <s v="Mobile home"/>
    <n v="2017"/>
    <n v="111117"/>
    <n v="2017"/>
    <n v="111117"/>
    <n v="1682.19"/>
    <n v="0.90865828692425288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241797 CR 121"/>
    <s v="Hilliard"/>
    <s v="Florida"/>
    <n v="32046"/>
    <s v="241797 CR 121 HILLIARD FL 32046"/>
    <s v=""/>
    <s v="Pass"/>
    <s v="No"/>
    <s v="FV&lt;$10K"/>
    <s v="N/A"/>
    <s v="No, &lt; $20K Lien"/>
    <s v="No, Lien &lt; $20K"/>
    <s v="N/A"/>
    <s v="No"/>
    <s v="No"/>
    <n v="0"/>
    <s v="No"/>
    <n v="111117"/>
    <n v="1"/>
    <n v="111117"/>
    <m/>
    <n v="0"/>
    <n v="0"/>
    <s v=""/>
    <e v="#N/A"/>
    <n v="111117"/>
    <s v="No"/>
    <s v="R"/>
    <s v="No"/>
    <s v="No"/>
    <n v="0.35"/>
    <n v="38890.949999999997"/>
    <n v="7405.16"/>
    <n v="31485.789999999997"/>
    <n v="6.664290792587993E-2"/>
    <m/>
    <s v="No"/>
    <m/>
    <m/>
    <m/>
    <x v="0"/>
    <n v="222"/>
    <n v="1851.29"/>
    <s v="Ok"/>
    <n v="0"/>
    <n v="0"/>
  </r>
  <r>
    <n v="223"/>
    <s v="Nassau"/>
    <s v="23-4N-23-2020-0023-0010"/>
    <n v="1542.24"/>
    <n v="2017"/>
    <n v="1542.24"/>
    <n v="1542.24"/>
    <n v="0"/>
    <n v="241811"/>
    <s v="HILLIARD"/>
    <s v="Florida"/>
    <n v="32046"/>
    <s v="241811 CR 121"/>
    <s v="HILLIARD FL 32046"/>
    <n v="-81.985457405926297"/>
    <n v="30.747114889921601"/>
    <s v="PHILLIPS GARY"/>
    <n v="2"/>
    <s v="MOBILE HOMES"/>
    <n v="1006"/>
    <s v="Mobile home"/>
    <n v="2017"/>
    <n v="92241"/>
    <n v="2017"/>
    <n v="92241"/>
    <n v="1396.43"/>
    <n v="0.90545570079883808"/>
    <m/>
    <s v="No"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241811 CR 121"/>
    <s v="Hilliard"/>
    <s v="Florida"/>
    <n v="32046"/>
    <s v="241811 CR 121 HILLIARD FL 32046"/>
    <s v=""/>
    <s v="Pass"/>
    <s v="No"/>
    <s v="FV&lt;$10K"/>
    <s v="N/A"/>
    <s v="No, &lt; $20K Lien"/>
    <s v="No, Lien &lt; $20K"/>
    <s v="N/A"/>
    <s v="No"/>
    <s v="No"/>
    <n v="0"/>
    <s v="No"/>
    <n v="92241"/>
    <n v="1"/>
    <n v="92241"/>
    <m/>
    <n v="0"/>
    <n v="0"/>
    <s v=""/>
    <e v="#N/A"/>
    <n v="92241"/>
    <s v="No"/>
    <s v="R"/>
    <s v="No"/>
    <s v="No"/>
    <n v="0.35"/>
    <n v="32284.35"/>
    <n v="6168.96"/>
    <n v="26115.39"/>
    <n v="6.6878719875109766E-2"/>
    <m/>
    <s v="No"/>
    <m/>
    <m/>
    <m/>
    <x v="0"/>
    <n v="223"/>
    <n v="1542.24"/>
    <s v="Ok"/>
    <n v="0"/>
    <n v="0"/>
  </r>
  <r>
    <n v="224"/>
    <s v="Nassau"/>
    <s v="23-4N-23-2020-0050-0010"/>
    <n v="918.62"/>
    <n v="2017"/>
    <n v="918.62"/>
    <n v="918.62"/>
    <n v="0"/>
    <n v="281101"/>
    <s v="HILLIARD"/>
    <s v="Florida"/>
    <n v="32046"/>
    <s v="281101 SUNDBERG RD"/>
    <s v="HILLIARD FL 32046"/>
    <n v="-81.977896050132102"/>
    <n v="30.742790227282999"/>
    <s v="ROBLING BETTY JEAN"/>
    <n v="1"/>
    <s v="SINGLE FAMILY"/>
    <n v="1001"/>
    <s v="Single Family Residential"/>
    <n v="2017"/>
    <n v="93258"/>
    <n v="2017"/>
    <n v="109234"/>
    <n v="819.81"/>
    <n v="0.89243648080816873"/>
    <s v="No"/>
    <s v="No"/>
    <s v="No"/>
    <m/>
    <m/>
    <m/>
    <m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Minimal"/>
    <n v="1"/>
    <s v="Yes"/>
    <s v="No"/>
    <s v="No"/>
    <s v="Without Environmental Issues"/>
    <s v="No"/>
    <s v="None"/>
    <s v="281101 SUNDBERG RD"/>
    <s v="Hilliard"/>
    <s v="Florida"/>
    <n v="32046"/>
    <s v="281101 SUNDBERG RD HILLIARD FL 32046"/>
    <s v=""/>
    <s v="Pass"/>
    <s v="No"/>
    <s v="FV&lt;$10K"/>
    <s v="N/A"/>
    <s v="No, &lt; $20K Lien"/>
    <s v="No, Lien &lt; $20K"/>
    <s v="N/A"/>
    <s v="No"/>
    <s v="No"/>
    <n v="1"/>
    <s v="No"/>
    <n v="93258"/>
    <n v="1"/>
    <n v="93258"/>
    <m/>
    <n v="0"/>
    <n v="0"/>
    <s v=""/>
    <e v="#N/A"/>
    <n v="93258"/>
    <s v="No"/>
    <s v="S"/>
    <s v="No"/>
    <s v="Yes"/>
    <n v="0.67"/>
    <n v="62482.86"/>
    <n v="4593.1000000000004"/>
    <n v="57889.760000000002"/>
    <n v="4.9251538741984603E-2"/>
    <m/>
    <s v="No"/>
    <m/>
    <m/>
    <m/>
    <x v="0"/>
    <n v="224"/>
    <n v="918.62"/>
    <s v="Ok"/>
    <n v="0"/>
    <n v="0"/>
  </r>
  <r>
    <n v="225"/>
    <s v="Nassau"/>
    <s v="24-4N-23-0000-0002-0000"/>
    <n v="911.26"/>
    <n v="2017"/>
    <n v="911.26"/>
    <n v="911.26"/>
    <n v="0"/>
    <m/>
    <s v="YULEE"/>
    <s v="Florida"/>
    <n v="32097"/>
    <s v="US HWY 1"/>
    <s v="YULEE FL 32097"/>
    <n v="-81.959353482463897"/>
    <n v="30.745530507334902"/>
    <s v="ANDREU ALAN A"/>
    <n v="10"/>
    <s v="VACANT COMMERCIAL"/>
    <n v="8002"/>
    <s v="Commercial-Vacant Land"/>
    <n v="2017"/>
    <n v="53703"/>
    <n v="2017"/>
    <n v="53703"/>
    <n v="813"/>
    <n v="0.89217127932752449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US HWY 1"/>
    <s v="Yulee"/>
    <s v="Florida"/>
    <n v="32097"/>
    <s v="US HWY 1 YULEE FL 32097"/>
    <s v=""/>
    <s v="Pass"/>
    <s v="No"/>
    <s v="FV&lt;$10K"/>
    <s v="N/A"/>
    <s v="No, &lt; $20K Lien"/>
    <s v="No, Lien &lt; $20K"/>
    <s v="N/A"/>
    <s v="No"/>
    <s v="No"/>
    <n v="1"/>
    <s v="No"/>
    <n v="53703"/>
    <n v="1"/>
    <n v="53703"/>
    <m/>
    <n v="0"/>
    <n v="0"/>
    <s v=""/>
    <e v="#N/A"/>
    <n v="53703"/>
    <s v="No"/>
    <s v="V"/>
    <s v="Yes"/>
    <s v="No"/>
    <n v="0"/>
    <n v="0"/>
    <n v="4556.3"/>
    <n v="-4556.3"/>
    <n v="8.4842560005958703E-2"/>
    <m/>
    <s v="No"/>
    <m/>
    <m/>
    <m/>
    <x v="1"/>
    <n v="225"/>
    <n v="911.26"/>
    <s v="Ok"/>
    <n v="0"/>
    <n v="0"/>
  </r>
  <r>
    <n v="226"/>
    <s v="Nassau"/>
    <s v="25-4N-23-0000-0003-0040"/>
    <n v="630.09"/>
    <n v="2017"/>
    <n v="630.09"/>
    <n v="630.09"/>
    <n v="0"/>
    <n v="28063"/>
    <s v="HILLIARD"/>
    <s v="Florida"/>
    <n v="32046"/>
    <s v="28063 POTOCHNIK RD"/>
    <s v="HILLIARD FL 32046"/>
    <n v="-81.964132173133393"/>
    <n v="30.727634877773799"/>
    <s v="STONE CHERYL A"/>
    <n v="1"/>
    <s v="SINGLE FAMILY"/>
    <n v="1001"/>
    <s v="Single Family Residential"/>
    <n v="2017"/>
    <n v="75634"/>
    <n v="2017"/>
    <n v="92175"/>
    <n v="553.02"/>
    <n v="0.8776841403609007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n v="0"/>
    <s v="No"/>
    <s v="Without Environmental Issues"/>
    <s v="No"/>
    <s v="None"/>
    <s v="28063 POTOCHNIK RD"/>
    <s v="Hilliard"/>
    <s v="Florida"/>
    <n v="32046"/>
    <s v="28063 POTOCHNIK RD HILLIARD FL 32046"/>
    <s v=""/>
    <s v="Pass"/>
    <s v="No"/>
    <s v="FV&lt;$10K"/>
    <s v="N/A"/>
    <s v="No, &lt; $20K Lien"/>
    <s v="No, Lien &lt; $20K"/>
    <s v="N/A"/>
    <s v="No"/>
    <s v="No"/>
    <n v="0"/>
    <s v="No"/>
    <n v="75634"/>
    <n v="1"/>
    <n v="75634"/>
    <m/>
    <n v="0"/>
    <n v="0"/>
    <s v=""/>
    <e v="#N/A"/>
    <n v="75634"/>
    <s v="No"/>
    <s v="S"/>
    <s v="No"/>
    <s v="Yes"/>
    <n v="0.67"/>
    <n v="50674.780000000006"/>
    <n v="2520.36"/>
    <n v="48154.420000000006"/>
    <n v="3.3323108654837771E-2"/>
    <m/>
    <s v="No"/>
    <m/>
    <m/>
    <m/>
    <x v="0"/>
    <n v="226"/>
    <n v="630.09"/>
    <s v="Ok"/>
    <n v="0"/>
    <n v="0"/>
  </r>
  <r>
    <n v="227"/>
    <s v="Nassau"/>
    <s v="25-4N-23-2020-0016-0030"/>
    <n v="1924.86"/>
    <n v="2017"/>
    <n v="1924.86"/>
    <n v="1924.86"/>
    <n v="0"/>
    <n v="171361"/>
    <s v="HILLIARD"/>
    <s v="Florida"/>
    <n v="32046"/>
    <s v="171361 ANDREWS RD"/>
    <s v="HILLIARD FL 32046"/>
    <n v="-81.974617417075606"/>
    <n v="30.726636656940499"/>
    <s v="HADDOCK TIMBER INC"/>
    <n v="1"/>
    <s v="SINGLE FAMILY"/>
    <n v="1001"/>
    <s v="Single Family Residential"/>
    <n v="2017"/>
    <n v="115611"/>
    <n v="2017"/>
    <n v="115611"/>
    <n v="1750.21"/>
    <n v="0.9092661284457052"/>
    <s v="No"/>
    <m/>
    <s v="No"/>
    <m/>
    <m/>
    <m/>
    <m/>
    <s v="I"/>
    <s v="I"/>
    <s v="I"/>
    <s v="I"/>
    <n v="0"/>
    <n v="0"/>
    <n v="0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171361 ANDREWS RD"/>
    <s v="Hilliard"/>
    <s v="Florida"/>
    <n v="32046"/>
    <s v="171361 ANDREWS RD HILLIARD FL 32046"/>
    <s v=""/>
    <s v="Pass"/>
    <s v="No"/>
    <s v="FV&lt;$10K"/>
    <s v="N/A"/>
    <s v="No, &lt; $20K Lien"/>
    <s v="No, Lien &lt; $20K"/>
    <s v="N/A"/>
    <s v="No"/>
    <s v="No"/>
    <n v="1"/>
    <s v="No"/>
    <n v="115611"/>
    <n v="1"/>
    <n v="115611"/>
    <m/>
    <n v="0"/>
    <n v="0"/>
    <s v=""/>
    <e v="#N/A"/>
    <n v="115611"/>
    <s v="No"/>
    <s v="S"/>
    <s v="No"/>
    <s v="No"/>
    <n v="0.35"/>
    <n v="40463.85"/>
    <n v="9624.2999999999993"/>
    <n v="30839.55"/>
    <n v="8.3247268858499618E-2"/>
    <m/>
    <s v="No"/>
    <m/>
    <m/>
    <m/>
    <x v="0"/>
    <n v="227"/>
    <n v="1924.86"/>
    <s v="Ok"/>
    <n v="0"/>
    <n v="0"/>
  </r>
  <r>
    <n v="228"/>
    <s v="Nassau"/>
    <s v="25-4N-23-2020-0029-0000"/>
    <n v="300.5"/>
    <n v="2017"/>
    <n v="300.5"/>
    <n v="300.5"/>
    <n v="0"/>
    <m/>
    <s v="HILLIARD"/>
    <s v="Florida"/>
    <n v="32046"/>
    <s v="AMBER JACK LN"/>
    <s v="HILLIARD FL 32046"/>
    <n v="-81.969775293153603"/>
    <n v="30.737957649766699"/>
    <s v="STRICKLAND ASHLEY L DONN"/>
    <n v="0"/>
    <s v="VACANT RESIDENTIAL"/>
    <n v="8001"/>
    <s v="Residential-Vacant Land"/>
    <n v="2017"/>
    <n v="16387"/>
    <n v="2017"/>
    <n v="16416"/>
    <n v="248.26"/>
    <n v="0.82615640599001661"/>
    <s v="No"/>
    <s v="No"/>
    <s v="No"/>
    <s v="No"/>
    <m/>
    <m/>
    <m/>
    <s v="I"/>
    <s v="I"/>
    <s v="I"/>
    <s v="I"/>
    <n v="0"/>
    <n v="0"/>
    <n v="0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AMBER JACK LN"/>
    <s v="Hilliard"/>
    <s v="Florida"/>
    <n v="32046"/>
    <s v="AMBER JACK LN HILLIARD FL 32046"/>
    <s v=""/>
    <s v="Pass"/>
    <s v="No"/>
    <s v="FV&lt;$10K"/>
    <s v="N/A"/>
    <s v="No, &lt; $20K Lien"/>
    <s v="No, Lien &lt; $20K"/>
    <s v="N/A"/>
    <s v="No"/>
    <s v="No"/>
    <n v="0"/>
    <s v="No"/>
    <n v="16387"/>
    <n v="1"/>
    <n v="16387"/>
    <m/>
    <n v="0"/>
    <n v="0"/>
    <s v=""/>
    <e v="#N/A"/>
    <n v="16387"/>
    <s v="No"/>
    <s v="V"/>
    <s v="Yes"/>
    <s v="No"/>
    <n v="0"/>
    <n v="0"/>
    <n v="1202"/>
    <n v="-1202"/>
    <n v="7.3350826874961861E-2"/>
    <m/>
    <s v="No"/>
    <m/>
    <m/>
    <m/>
    <x v="4"/>
    <n v="228"/>
    <n v="300.5"/>
    <s v="Ok"/>
    <n v="0"/>
    <n v="0"/>
  </r>
  <r>
    <n v="229"/>
    <s v="Nassau"/>
    <s v="26-4N-23-0000-0001-0040"/>
    <n v="272.64"/>
    <n v="2017"/>
    <n v="272.64"/>
    <n v="272.64"/>
    <n v="0"/>
    <n v="28805"/>
    <s v="HILLIARD"/>
    <s v="Florida"/>
    <n v="32046"/>
    <s v="28805 SUNDBERG RD"/>
    <s v="HILLIARD FL 32046"/>
    <n v="-81.976468249716504"/>
    <n v="30.739019087712901"/>
    <s v="DYAL JARRETT LEE"/>
    <n v="2"/>
    <s v="MOBILE HOMES"/>
    <n v="1006"/>
    <s v="Mobile home"/>
    <n v="2017"/>
    <n v="39697"/>
    <n v="2017"/>
    <n v="39697"/>
    <n v="222.5"/>
    <n v="0.81609448356807512"/>
    <s v="No"/>
    <s v="No"/>
    <s v="No"/>
    <m/>
    <s v="No"/>
    <s v="No"/>
    <m/>
    <s v="I"/>
    <s v="C"/>
    <s v="C"/>
    <s v="I"/>
    <s v="I"/>
    <n v="0"/>
    <n v="0"/>
    <s v="No"/>
    <s v="Yes"/>
    <s v="No"/>
    <n v="0"/>
    <n v="0"/>
    <n v="0"/>
    <n v="0"/>
    <n v="0"/>
    <n v="0"/>
    <s v="Potential Low Risk"/>
    <n v="0"/>
    <n v="0"/>
    <s v="Yes"/>
    <s v="No"/>
    <s v="No"/>
    <s v="Without Environmental Issues"/>
    <s v="No"/>
    <s v="None"/>
    <s v="28805 SUNDBERG RD"/>
    <s v="Hilliard"/>
    <s v="Florida"/>
    <n v="32046"/>
    <s v="28805 SUNDBERG RD HILLIARD FL 32046"/>
    <s v=""/>
    <s v="Pass"/>
    <s v="No"/>
    <s v="FV&lt;$10K"/>
    <s v="N/A"/>
    <s v="No, &lt; $20K Lien"/>
    <s v="No, Lien &lt; $20K"/>
    <s v="N/A"/>
    <s v="No"/>
    <s v="No"/>
    <n v="0"/>
    <s v="No"/>
    <n v="39697"/>
    <n v="1"/>
    <n v="39697"/>
    <m/>
    <n v="0"/>
    <n v="0"/>
    <s v=""/>
    <e v="#N/A"/>
    <n v="39697"/>
    <s v="No"/>
    <s v="R"/>
    <s v="No"/>
    <s v="Yes"/>
    <n v="0.67"/>
    <n v="26596.99"/>
    <n v="1090.56"/>
    <n v="25506.43"/>
    <n v="2.7472101166334986E-2"/>
    <m/>
    <s v="No"/>
    <m/>
    <m/>
    <m/>
    <x v="0"/>
    <n v="229"/>
    <n v="272.64"/>
    <s v="Ok"/>
    <n v="0"/>
    <n v="0"/>
  </r>
  <r>
    <n v="230"/>
    <s v="Nassau"/>
    <s v="26-4N-23-0000-0001-0050"/>
    <n v="387.57"/>
    <n v="2017"/>
    <n v="387.57"/>
    <n v="387.57"/>
    <n v="0"/>
    <n v="28897"/>
    <s v="HILLIARD"/>
    <s v="Florida"/>
    <n v="32046"/>
    <s v="28897 SUNDBERG RD"/>
    <s v="HILLIARD FL 32046"/>
    <n v="-81.976816613119794"/>
    <n v="30.740382109951099"/>
    <s v="BURKETT DALE"/>
    <n v="2"/>
    <s v="MOBILE HOMES"/>
    <n v="1006"/>
    <s v="Mobile home"/>
    <n v="2017"/>
    <n v="46718"/>
    <n v="2017"/>
    <n v="60342"/>
    <n v="328.78"/>
    <n v="0.84831127280233243"/>
    <s v="No"/>
    <s v="No"/>
    <s v="No"/>
    <m/>
    <s v="No"/>
    <m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Yes"/>
    <s v="No"/>
    <s v="No"/>
    <s v="Without Environmental Issues"/>
    <s v="No"/>
    <s v="None"/>
    <s v="28897 SUNDBERG RD"/>
    <s v="Hilliard"/>
    <s v="Florida"/>
    <n v="32046"/>
    <s v="28897 SUNDBERG RD HILLIARD FL 32046"/>
    <s v=""/>
    <s v="Pass"/>
    <s v="No"/>
    <s v="FV&lt;$10K"/>
    <s v="N/A"/>
    <s v="No, &lt; $20K Lien"/>
    <s v="No, Lien &lt; $20K"/>
    <s v="N/A"/>
    <s v="No"/>
    <s v="No"/>
    <n v="1"/>
    <s v="No"/>
    <n v="46718"/>
    <n v="1"/>
    <n v="46718"/>
    <m/>
    <n v="0"/>
    <n v="0"/>
    <s v=""/>
    <e v="#N/A"/>
    <n v="46718"/>
    <s v="No"/>
    <s v="R"/>
    <s v="No"/>
    <s v="Yes"/>
    <n v="0.67"/>
    <n v="31301.06"/>
    <n v="1937.85"/>
    <n v="29363.210000000003"/>
    <n v="4.1479729440472624E-2"/>
    <m/>
    <s v="No"/>
    <m/>
    <m/>
    <m/>
    <x v="0"/>
    <n v="230"/>
    <n v="387.57"/>
    <s v="Ok"/>
    <n v="0"/>
    <n v="0"/>
  </r>
  <r>
    <n v="231"/>
    <s v="Nassau"/>
    <s v="26-4N-23-0000-0001-0150"/>
    <n v="787.67"/>
    <n v="2017"/>
    <n v="787.67"/>
    <n v="787.67"/>
    <n v="0"/>
    <n v="241738"/>
    <s v="HILLIARD"/>
    <s v="Florida"/>
    <n v="32046"/>
    <s v="241738 CR 121"/>
    <s v="HILLIARD FL 32046"/>
    <n v="-81.9912994384878"/>
    <n v="30.7382254737878"/>
    <s v="KING SANDY"/>
    <n v="2"/>
    <s v="MOBILE HOMES"/>
    <n v="1006"/>
    <s v="Mobile home"/>
    <n v="2017"/>
    <n v="85760"/>
    <n v="2017"/>
    <n v="92796"/>
    <n v="698.73"/>
    <n v="0.88708469282821489"/>
    <s v="No"/>
    <s v="No"/>
    <s v="No"/>
    <m/>
    <m/>
    <m/>
    <m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Minimal"/>
    <n v="1"/>
    <s v="Yes"/>
    <s v="No"/>
    <s v="No"/>
    <s v="Without Environmental Issues"/>
    <s v="No"/>
    <s v="None"/>
    <s v="241738 CR 121"/>
    <s v="Hilliard"/>
    <s v="Florida"/>
    <n v="32046"/>
    <s v="241738 CR 121 HILLIARD FL 32046"/>
    <s v=""/>
    <s v="Pass"/>
    <s v="No"/>
    <s v="FV&lt;$10K"/>
    <s v="N/A"/>
    <s v="No, &lt; $20K Lien"/>
    <s v="No, Lien &lt; $20K"/>
    <s v="N/A"/>
    <s v="No"/>
    <s v="No"/>
    <n v="1"/>
    <s v="No"/>
    <n v="85760"/>
    <n v="1"/>
    <n v="85760"/>
    <m/>
    <n v="0"/>
    <n v="0"/>
    <s v=""/>
    <e v="#N/A"/>
    <n v="85760"/>
    <s v="No"/>
    <s v="R"/>
    <s v="No"/>
    <s v="Yes"/>
    <n v="0.67"/>
    <n v="57459.200000000004"/>
    <n v="3938.35"/>
    <n v="53520.850000000006"/>
    <n v="4.592292444029851E-2"/>
    <m/>
    <s v="No"/>
    <m/>
    <m/>
    <m/>
    <x v="0"/>
    <n v="231"/>
    <n v="787.67"/>
    <s v="Ok"/>
    <n v="0"/>
    <n v="0"/>
  </r>
  <r>
    <n v="232"/>
    <s v="Nassau"/>
    <s v="26-4N-23-0000-0001-0250"/>
    <n v="1594.94"/>
    <n v="2017"/>
    <n v="1594.94"/>
    <n v="1594.94"/>
    <n v="0"/>
    <n v="241756"/>
    <s v="HILLIARD"/>
    <s v="Florida"/>
    <n v="32046"/>
    <s v="241756 CR 121"/>
    <s v="HILLIARD FL 32046"/>
    <n v="-81.990790242751004"/>
    <n v="30.74057728112"/>
    <s v="SIEMER BRUCE &amp; CONSUELA"/>
    <n v="2"/>
    <s v="MOBILE HOMES"/>
    <n v="1006"/>
    <s v="Mobile home"/>
    <n v="2017"/>
    <n v="95461"/>
    <n v="2017"/>
    <n v="95461"/>
    <n v="1445.16"/>
    <n v="0.90609051124180218"/>
    <m/>
    <s v="No"/>
    <s v="No"/>
    <s v="No"/>
    <s v="No"/>
    <s v="No"/>
    <m/>
    <s v="I"/>
    <s v="I"/>
    <s v="I"/>
    <s v="I"/>
    <s v="C"/>
    <s v="I"/>
    <s v="C"/>
    <s v="No"/>
    <s v="Yes"/>
    <s v="No"/>
    <n v="0"/>
    <n v="0"/>
    <n v="0"/>
    <n v="0"/>
    <n v="0"/>
    <n v="0"/>
    <s v="Potential Low Risk"/>
    <s v="Minimal"/>
    <n v="0"/>
    <s v="No"/>
    <s v="Yes"/>
    <s v="No"/>
    <s v="Without Environmental Issues"/>
    <s v="No"/>
    <s v="None"/>
    <s v="241756 CR 121"/>
    <s v="Hilliard"/>
    <s v="Florida"/>
    <n v="32046"/>
    <s v="241756 CR 121 HILLIARD FL 32046"/>
    <s v=""/>
    <s v="Pass"/>
    <s v="Yes"/>
    <s v="FV&lt;$10K"/>
    <s v="N/A"/>
    <s v="No, &lt; $20K Lien"/>
    <s v="No, Lien &lt; $20K"/>
    <s v="N/A"/>
    <s v="No"/>
    <s v="No"/>
    <n v="0"/>
    <s v="No"/>
    <n v="95461"/>
    <n v="1"/>
    <n v="95461"/>
    <m/>
    <n v="0"/>
    <n v="0"/>
    <s v=""/>
    <e v="#N/A"/>
    <n v="95461"/>
    <s v="No"/>
    <s v="R"/>
    <s v="No"/>
    <s v="No"/>
    <n v="0.35"/>
    <n v="33411.35"/>
    <n v="6379.76"/>
    <n v="27031.589999999997"/>
    <n v="6.6831061899623928E-2"/>
    <m/>
    <s v="No"/>
    <m/>
    <m/>
    <m/>
    <x v="0"/>
    <n v="232"/>
    <n v="1594.94"/>
    <s v="Ok"/>
    <n v="0"/>
    <n v="0"/>
  </r>
  <r>
    <n v="233"/>
    <s v="Nassau"/>
    <s v="26-4N-23-0000-0001-0340"/>
    <n v="282.26"/>
    <n v="2017"/>
    <n v="282.26"/>
    <n v="282.26"/>
    <n v="0"/>
    <n v="18110"/>
    <s v="HILLIARD"/>
    <s v="Florida"/>
    <n v="32046"/>
    <s v="18110 GERANIUM LN"/>
    <s v="HILLIARD FL 32046"/>
    <n v="-81.991924874187504"/>
    <n v="30.738790103231999"/>
    <s v="POPE JAMES MATTHEW &amp; CHRISTINA"/>
    <n v="2"/>
    <s v="MOBILE HOMES"/>
    <n v="1006"/>
    <s v="Mobile home"/>
    <n v="2017"/>
    <n v="40286"/>
    <n v="2017"/>
    <n v="40286"/>
    <n v="231.4"/>
    <n v="0.81981152129242552"/>
    <m/>
    <s v="No"/>
    <s v="No"/>
    <m/>
    <m/>
    <m/>
    <m/>
    <s v="I"/>
    <s v="I"/>
    <s v="I"/>
    <n v="0"/>
    <n v="0"/>
    <n v="0"/>
    <n v="0"/>
    <s v="No"/>
    <s v="No"/>
    <s v="No"/>
    <n v="0"/>
    <n v="0"/>
    <n v="0"/>
    <n v="0"/>
    <n v="0"/>
    <n v="0"/>
    <s v="Potential Low Risk"/>
    <s v="Minimal"/>
    <n v="0"/>
    <s v="Yes"/>
    <s v="No"/>
    <s v="No"/>
    <s v="Without Environmental Issues"/>
    <s v="No"/>
    <s v="None"/>
    <s v="18110 GERANIUM LN"/>
    <s v="Hilliard"/>
    <s v="Florida"/>
    <n v="32046"/>
    <s v="18110 GERANIUM LN HILLIARD FL 32046"/>
    <s v=""/>
    <s v="Pass"/>
    <s v="No"/>
    <s v="FV&lt;$10K"/>
    <s v="N/A"/>
    <s v="No, &lt; $20K Lien"/>
    <s v="No, Lien &lt; $20K"/>
    <s v="N/A"/>
    <s v="No"/>
    <s v="No"/>
    <n v="0"/>
    <s v="No"/>
    <n v="40286"/>
    <n v="1"/>
    <n v="40286"/>
    <m/>
    <n v="0"/>
    <n v="0"/>
    <s v=""/>
    <e v="#N/A"/>
    <n v="40286"/>
    <s v="No"/>
    <s v="R"/>
    <s v="No"/>
    <s v="Yes"/>
    <n v="0.67"/>
    <n v="26991.620000000003"/>
    <n v="1129.04"/>
    <n v="25862.58"/>
    <n v="2.8025616839596881E-2"/>
    <m/>
    <s v="No"/>
    <m/>
    <m/>
    <m/>
    <x v="0"/>
    <n v="233"/>
    <n v="282.26"/>
    <s v="Ok"/>
    <n v="0"/>
    <n v="0"/>
  </r>
  <r>
    <n v="234"/>
    <s v="Nassau"/>
    <s v="26-4N-23-0000-0001-0380"/>
    <n v="352.34"/>
    <n v="2017"/>
    <n v="352.34"/>
    <n v="352.34"/>
    <n v="0"/>
    <n v="241716"/>
    <s v="HILLIARD"/>
    <s v="Florida"/>
    <n v="32046"/>
    <s v="241716 CR 121"/>
    <s v="HILLIARD FL 32046"/>
    <n v="-81.991047168519302"/>
    <n v="30.734900466770899"/>
    <s v="ROWE REGINA DAWN"/>
    <n v="2"/>
    <s v="MOBILE HOMES"/>
    <n v="1006"/>
    <s v="Mobile home"/>
    <n v="2017"/>
    <n v="19566"/>
    <n v="2017"/>
    <n v="19566"/>
    <n v="296.2"/>
    <n v="0.84066526650394513"/>
    <s v="No"/>
    <m/>
    <s v="No"/>
    <s v="No"/>
    <s v="No"/>
    <s v="No"/>
    <m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241716 CR 121"/>
    <s v="Hilliard"/>
    <s v="Florida"/>
    <n v="32046"/>
    <s v="241716 CR 121 HILLIARD FL 32046"/>
    <s v=""/>
    <s v="Pass"/>
    <s v="No"/>
    <s v="FV&lt;$10K"/>
    <s v="N/A"/>
    <s v="No, &lt; $20K Lien"/>
    <s v="No, Lien &lt; $20K"/>
    <s v="N/A"/>
    <s v="No"/>
    <s v="No"/>
    <n v="1"/>
    <s v="No"/>
    <n v="19566"/>
    <n v="1"/>
    <n v="19566"/>
    <m/>
    <n v="0"/>
    <n v="0"/>
    <s v=""/>
    <e v="#N/A"/>
    <n v="19566"/>
    <s v="No"/>
    <s v="R"/>
    <s v="No"/>
    <s v="No"/>
    <n v="0.35"/>
    <n v="6848.0999999999995"/>
    <n v="1761.6999999999998"/>
    <n v="5086.3999999999996"/>
    <n v="9.0038842890728804E-2"/>
    <m/>
    <s v="No"/>
    <m/>
    <m/>
    <m/>
    <x v="4"/>
    <n v="234"/>
    <n v="352.34"/>
    <s v="Ok"/>
    <n v="0"/>
    <n v="0"/>
  </r>
  <r>
    <n v="235"/>
    <s v="Nassau"/>
    <s v="26-4N-23-0000-0001-0410"/>
    <n v="391.46"/>
    <n v="2017"/>
    <n v="391.46"/>
    <n v="391.46"/>
    <n v="0"/>
    <n v="27165"/>
    <s v="HILLIARD"/>
    <s v="Florida"/>
    <n v="32046"/>
    <s v="27165 PAWNEE TRL"/>
    <s v="HILLIARD FL 32046"/>
    <n v="-81.9862986794558"/>
    <n v="30.728972014912198"/>
    <s v="BARLANTI ROBERT A &amp; KIMBERLY Z"/>
    <n v="0"/>
    <s v="VACANT RESIDENTIAL"/>
    <n v="8001"/>
    <s v="Residential-Vacant Land"/>
    <n v="2017"/>
    <n v="15740"/>
    <n v="2017"/>
    <n v="30000"/>
    <n v="332.37"/>
    <n v="0.84905226587646254"/>
    <m/>
    <m/>
    <m/>
    <m/>
    <m/>
    <m/>
    <m/>
    <n v="0"/>
    <n v="0"/>
    <n v="0"/>
    <n v="0"/>
    <n v="0"/>
    <n v="0"/>
    <n v="0"/>
    <s v="No"/>
    <s v="No"/>
    <s v="No"/>
    <n v="0"/>
    <n v="0"/>
    <n v="275000"/>
    <s v="BUILDING OR CONSTRUCTION LOAN"/>
    <n v="0"/>
    <n v="0"/>
    <s v="Potential Low Risk"/>
    <n v="0"/>
    <n v="0"/>
    <s v="No"/>
    <n v="0"/>
    <s v="No"/>
    <s v="Without Environmental Issues"/>
    <s v="No"/>
    <s v="None"/>
    <s v="27165 PAWNEE TRL"/>
    <s v="Hilliard"/>
    <s v="Florida"/>
    <n v="32046"/>
    <s v="27165 PAWNEE TRL HILLIARD FL 32046"/>
    <s v="L"/>
    <s v="Pass"/>
    <s v="No"/>
    <s v="FV&lt;$10K"/>
    <s v="N/A"/>
    <s v="No, &lt; $20K Lien"/>
    <s v="No, Lien &lt; $20K"/>
    <s v="N/A"/>
    <s v="No"/>
    <s v="No"/>
    <n v="0"/>
    <s v="No"/>
    <n v="15740"/>
    <n v="1"/>
    <n v="15740"/>
    <m/>
    <n v="0"/>
    <n v="0"/>
    <s v=""/>
    <e v="#N/A"/>
    <n v="15740"/>
    <s v="No"/>
    <s v="V"/>
    <s v="Yes"/>
    <s v="No"/>
    <n v="0"/>
    <n v="0"/>
    <n v="1565.84"/>
    <n v="-1565.84"/>
    <n v="9.9481575603557804E-2"/>
    <m/>
    <s v="No"/>
    <m/>
    <m/>
    <m/>
    <x v="4"/>
    <n v="235"/>
    <n v="391.46"/>
    <s v="Ok"/>
    <n v="0"/>
    <n v="0"/>
  </r>
  <r>
    <n v="236"/>
    <s v="Nassau"/>
    <s v="27-4N-23-0000-0001-0030"/>
    <n v="374.37"/>
    <n v="2017"/>
    <e v="#N/A"/>
    <e v="#N/A"/>
    <e v="#N/A"/>
    <e v="#N/A"/>
    <e v="#N/A"/>
    <e v="#N/A"/>
    <e v="#N/A"/>
    <e v="#N/A"/>
    <e v="#N/A"/>
    <e v="#N/A"/>
    <e v="#N/A"/>
    <e v="#N/A"/>
    <n v="0"/>
    <s v="VACANT RESIDENTIAL"/>
    <e v="#N/A"/>
    <e v="#N/A"/>
    <n v="2017"/>
    <n v="20910"/>
    <e v="#N/A"/>
    <e v="#N/A"/>
    <e v="#N/A"/>
    <n v="0"/>
    <s v="No"/>
    <s v="No"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20910"/>
    <n v="1"/>
    <n v="20910"/>
    <m/>
    <e v="#N/A"/>
    <e v="#N/A"/>
    <s v=""/>
    <e v="#N/A"/>
    <n v="20910"/>
    <s v="No"/>
    <s v="V"/>
    <s v="Yes"/>
    <s v="No"/>
    <n v="0"/>
    <n v="0"/>
    <e v="#N/A"/>
    <e v="#N/A"/>
    <e v="#N/A"/>
    <m/>
    <s v="No"/>
    <m/>
    <m/>
    <m/>
    <x v="4"/>
    <n v="236"/>
    <n v="374.37"/>
    <s v="Ok"/>
    <e v="#N/A"/>
    <e v="#N/A"/>
  </r>
  <r>
    <n v="237"/>
    <s v="Nassau"/>
    <s v="27-4N-23-0000-0002-0010"/>
    <n v="789.04"/>
    <n v="2017"/>
    <n v="789.04"/>
    <n v="789.04"/>
    <n v="0"/>
    <n v="171057"/>
    <s v="HILLIARD"/>
    <s v="Florida"/>
    <n v="32046"/>
    <s v="171057 HODGES RD"/>
    <s v="HILLIARD FL 32046"/>
    <n v="-82.000228049633705"/>
    <n v="30.740449920856602"/>
    <s v="JOHNSON KELLY"/>
    <n v="2"/>
    <s v="MOBILE HOMES"/>
    <n v="1006"/>
    <s v="Mobile home"/>
    <n v="2017"/>
    <n v="85342"/>
    <n v="2017"/>
    <n v="96667"/>
    <n v="699.99"/>
    <n v="0.88714133630741154"/>
    <s v="No"/>
    <m/>
    <s v="No"/>
    <s v="No"/>
    <s v="No"/>
    <s v="No"/>
    <s v="No"/>
    <s v="I"/>
    <s v="I"/>
    <s v="I"/>
    <s v="I"/>
    <s v="I"/>
    <s v="I"/>
    <s v="I"/>
    <s v="No"/>
    <s v="No"/>
    <s v="No"/>
    <n v="0"/>
    <n v="0"/>
    <n v="106000"/>
    <s v="SELLER TAKE-BACK"/>
    <n v="0"/>
    <n v="0"/>
    <s v="Potential Low Risk"/>
    <s v="Minimal"/>
    <n v="1"/>
    <s v="Yes"/>
    <s v="Yes"/>
    <s v="No"/>
    <s v="Without Environmental Issues"/>
    <s v="No"/>
    <s v="None"/>
    <s v="171057 HODGES RD"/>
    <s v="Hilliard"/>
    <s v="Florida"/>
    <n v="32046"/>
    <s v="171057 HODGES RD HILLIARD FL 32046"/>
    <s v="L"/>
    <s v="Pass"/>
    <s v="Yes"/>
    <s v="FV&lt;$10K"/>
    <s v="N/A"/>
    <s v="No, &lt; $20K Lien"/>
    <s v="No, Lien &lt; $20K"/>
    <s v="N/A"/>
    <s v="No"/>
    <s v="No"/>
    <n v="1"/>
    <s v="No"/>
    <n v="85342"/>
    <n v="1"/>
    <n v="85342"/>
    <m/>
    <n v="0"/>
    <n v="0"/>
    <s v=""/>
    <e v="#N/A"/>
    <n v="85342"/>
    <s v="No"/>
    <s v="R"/>
    <s v="No"/>
    <s v="Yes"/>
    <n v="0.67"/>
    <n v="57179.140000000007"/>
    <n v="3945.2"/>
    <n v="53233.94000000001"/>
    <n v="4.6228117456820789E-2"/>
    <m/>
    <s v="No"/>
    <m/>
    <m/>
    <m/>
    <x v="0"/>
    <n v="237"/>
    <n v="789.04"/>
    <s v="Ok"/>
    <n v="0"/>
    <n v="0"/>
  </r>
  <r>
    <n v="238"/>
    <s v="Nassau"/>
    <s v="27-4N-23-0000-0007-0010"/>
    <n v="767.15"/>
    <n v="2017"/>
    <n v="767.15"/>
    <n v="767.15"/>
    <n v="0"/>
    <m/>
    <s v="HILLIARD"/>
    <s v="Florida"/>
    <n v="32046"/>
    <s v="HODGES RD"/>
    <s v="HILLIARD FL 32046"/>
    <n v="-81.999042474877498"/>
    <n v="30.7324370916456"/>
    <s v="LEE JOSEPH E &amp; KAREN D"/>
    <n v="0"/>
    <s v="VACANT RESIDENTIAL"/>
    <n v="8001"/>
    <s v="Residential-Vacant Land"/>
    <n v="2017"/>
    <n v="44900"/>
    <n v="2017"/>
    <n v="44900"/>
    <n v="679.75"/>
    <n v="0.88607182428469011"/>
    <s v="No"/>
    <s v="No"/>
    <s v="No"/>
    <s v="No"/>
    <m/>
    <m/>
    <m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HODGES RD"/>
    <s v="Hilliard"/>
    <s v="Florida"/>
    <n v="32046"/>
    <s v="HODGES RD HILLIARD FL 32046"/>
    <s v=""/>
    <s v="Pass"/>
    <s v="No"/>
    <s v="FV&lt;$10K"/>
    <s v="N/A"/>
    <s v="No, &lt; $20K Lien"/>
    <s v="No, Lien &lt; $20K"/>
    <s v="N/A"/>
    <s v="No"/>
    <s v="No"/>
    <n v="0"/>
    <s v="No"/>
    <n v="44900"/>
    <n v="1"/>
    <n v="44900"/>
    <m/>
    <n v="0"/>
    <n v="0"/>
    <s v=""/>
    <e v="#N/A"/>
    <n v="44900"/>
    <s v="No"/>
    <s v="V"/>
    <s v="Yes"/>
    <s v="No"/>
    <n v="0"/>
    <n v="0"/>
    <n v="3068.6"/>
    <n v="-3068.6"/>
    <n v="6.8342984409799551E-2"/>
    <m/>
    <s v="No"/>
    <m/>
    <m/>
    <m/>
    <x v="1"/>
    <n v="238"/>
    <n v="767.15"/>
    <s v="Ok"/>
    <n v="0"/>
    <n v="0"/>
  </r>
  <r>
    <n v="239"/>
    <s v="Nassau"/>
    <s v="27-4N-23-0000-0007-0050"/>
    <n v="190.51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34681"/>
    <e v="#N/A"/>
    <e v="#N/A"/>
    <e v="#N/A"/>
    <n v="0"/>
    <s v="No"/>
    <s v="No"/>
    <m/>
    <s v="No"/>
    <s v="No"/>
    <s v="No"/>
    <s v="No"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34681"/>
    <n v="1"/>
    <n v="34681"/>
    <m/>
    <e v="#N/A"/>
    <e v="#N/A"/>
    <s v=""/>
    <e v="#N/A"/>
    <n v="34681"/>
    <s v="No"/>
    <s v="R"/>
    <s v="No"/>
    <s v="Yes"/>
    <n v="0.67"/>
    <n v="23236.27"/>
    <e v="#N/A"/>
    <e v="#N/A"/>
    <e v="#N/A"/>
    <m/>
    <e v="#N/A"/>
    <m/>
    <m/>
    <m/>
    <x v="5"/>
    <n v="239"/>
    <n v="190.51"/>
    <e v="#N/A"/>
    <e v="#N/A"/>
    <e v="#N/A"/>
  </r>
  <r>
    <n v="240"/>
    <s v="Nassau"/>
    <s v="27-4N-23-0000-0007-0100"/>
    <n v="547.75"/>
    <n v="2017"/>
    <n v="547.75"/>
    <n v="547.75"/>
    <n v="0"/>
    <m/>
    <s v="HILLIARD"/>
    <s v="Florida"/>
    <n v="32046"/>
    <s v="OFF HODGES RD"/>
    <s v="HILLIARD FL 32046"/>
    <n v="-81.997784705369"/>
    <n v="30.7325914125297"/>
    <s v="21ST MORTGAGE CORPORATION"/>
    <n v="0"/>
    <s v="VACANT RESIDENTIAL"/>
    <n v="8001"/>
    <s v="Residential-Vacant Land"/>
    <n v="2017"/>
    <n v="31500"/>
    <n v="2017"/>
    <n v="31500"/>
    <n v="476.88"/>
    <n v="0.87061615700593331"/>
    <s v="No"/>
    <m/>
    <m/>
    <m/>
    <m/>
    <m/>
    <m/>
    <s v="I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OFF HODGES RD"/>
    <s v="Hilliard"/>
    <s v="Florida"/>
    <n v="32046"/>
    <s v="OFF HODGES RD HILLIARD FL 32046"/>
    <s v=""/>
    <s v="Pass"/>
    <s v="No"/>
    <s v="FV&lt;$10K"/>
    <s v="N/A"/>
    <s v="No, &lt; $20K Lien"/>
    <s v="No, Lien &lt; $20K"/>
    <s v="N/A"/>
    <s v="No"/>
    <s v="No"/>
    <n v="0"/>
    <s v="No"/>
    <n v="31500"/>
    <n v="1"/>
    <n v="31500"/>
    <m/>
    <n v="0"/>
    <n v="0"/>
    <s v=""/>
    <e v="#N/A"/>
    <n v="31500"/>
    <s v="No"/>
    <s v="V"/>
    <s v="Yes"/>
    <s v="No"/>
    <n v="0"/>
    <n v="0"/>
    <n v="2191"/>
    <n v="-2191"/>
    <n v="6.9555555555555551E-2"/>
    <m/>
    <s v="No"/>
    <m/>
    <m/>
    <m/>
    <x v="1"/>
    <n v="240"/>
    <n v="547.75"/>
    <s v="Ok"/>
    <n v="0"/>
    <n v="4"/>
  </r>
  <r>
    <n v="241"/>
    <s v="Nassau"/>
    <s v="27-4N-23-0000-0008-0050"/>
    <n v="519.25"/>
    <n v="2017"/>
    <n v="519.25"/>
    <n v="519.25"/>
    <n v="0"/>
    <m/>
    <s v="HILLIARD"/>
    <s v="Florida"/>
    <n v="32046"/>
    <s v="BROKEN ARROW RD"/>
    <s v="HILLIARD FL 32046"/>
    <n v="-82.0060966090211"/>
    <n v="30.732985649361801"/>
    <s v="JEANPIERRE FRANCENOR"/>
    <n v="0"/>
    <s v="VACANT RESIDENTIAL"/>
    <n v="8001"/>
    <s v="Residential-Vacant Land"/>
    <n v="2017"/>
    <n v="29760"/>
    <n v="2017"/>
    <n v="29760"/>
    <n v="450.53"/>
    <n v="0.86765527202696191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5"/>
    <s v="No"/>
    <s v="Yes"/>
    <s v="No"/>
    <s v="Without Environmental Issues"/>
    <s v="No"/>
    <s v="None"/>
    <s v="BROKEN ARROW RD"/>
    <s v="Hilliard"/>
    <s v="Florida"/>
    <n v="32046"/>
    <s v="BROKEN ARROW RD HILLIARD FL 32046"/>
    <s v=""/>
    <s v="Pass"/>
    <s v="Yes"/>
    <s v="FV&lt;$10K"/>
    <s v="N/A"/>
    <s v="No, &lt; $20K Lien"/>
    <s v="No, Lien &lt; $20K"/>
    <s v="N/A"/>
    <s v="No"/>
    <s v="No"/>
    <n v="5"/>
    <s v="No"/>
    <n v="29760"/>
    <n v="1"/>
    <n v="29760"/>
    <m/>
    <n v="0"/>
    <n v="0"/>
    <s v=""/>
    <e v="#N/A"/>
    <n v="29760"/>
    <s v="No"/>
    <s v="V"/>
    <s v="Yes"/>
    <s v="No"/>
    <n v="0"/>
    <n v="0"/>
    <n v="4673.25"/>
    <n v="-4673.25"/>
    <n v="0.15703125000000001"/>
    <m/>
    <s v="No"/>
    <m/>
    <m/>
    <m/>
    <x v="4"/>
    <n v="241"/>
    <n v="519.25"/>
    <s v="Ok"/>
    <n v="0"/>
    <n v="0"/>
  </r>
  <r>
    <n v="242"/>
    <s v="Nassau"/>
    <s v="27-4N-23-0000-0009-0130"/>
    <n v="635.83000000000004"/>
    <n v="2017"/>
    <e v="#N/A"/>
    <e v="#N/A"/>
    <e v="#N/A"/>
    <e v="#N/A"/>
    <e v="#N/A"/>
    <e v="#N/A"/>
    <e v="#N/A"/>
    <e v="#N/A"/>
    <e v="#N/A"/>
    <e v="#N/A"/>
    <e v="#N/A"/>
    <e v="#N/A"/>
    <n v="0"/>
    <s v="VACANT RESIDENTIAL"/>
    <e v="#N/A"/>
    <e v="#N/A"/>
    <n v="2017"/>
    <n v="36880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36880"/>
    <n v="1"/>
    <n v="36880"/>
    <m/>
    <e v="#N/A"/>
    <e v="#N/A"/>
    <s v=""/>
    <e v="#N/A"/>
    <n v="36880"/>
    <s v="No"/>
    <s v="V"/>
    <s v="Yes"/>
    <s v="No"/>
    <n v="0"/>
    <n v="0"/>
    <e v="#N/A"/>
    <e v="#N/A"/>
    <e v="#N/A"/>
    <m/>
    <s v="No"/>
    <m/>
    <m/>
    <m/>
    <x v="1"/>
    <n v="242"/>
    <n v="635.83000000000004"/>
    <s v="Ok"/>
    <e v="#N/A"/>
    <e v="#N/A"/>
  </r>
  <r>
    <n v="243"/>
    <s v="Nassau"/>
    <s v="27-4N-23-0000-0011-0000"/>
    <n v="248.11"/>
    <n v="2017"/>
    <n v="248.11"/>
    <n v="248.11"/>
    <n v="0"/>
    <m/>
    <s v="HILLIARD"/>
    <s v="Florida"/>
    <n v="32046"/>
    <s v="CR 121"/>
    <s v="HILLIARD FL 32046"/>
    <n v="-81.995043570054094"/>
    <n v="30.732123340496099"/>
    <s v="HINES MARVIN LEE"/>
    <n v="55"/>
    <s v="TIMBERLAND - SITE INDEX 80 TO 89"/>
    <n v="7009"/>
    <s v="Timberland Forest Trees (Agricultural)"/>
    <n v="2017"/>
    <n v="13200"/>
    <n v="2017"/>
    <n v="140000"/>
    <n v="199.83"/>
    <n v="0.80540889121760506"/>
    <s v="No"/>
    <m/>
    <s v="No"/>
    <m/>
    <s v="No"/>
    <m/>
    <m/>
    <s v="I"/>
    <s v="I"/>
    <s v="I"/>
    <s v="I"/>
    <n v="0"/>
    <n v="0"/>
    <n v="0"/>
    <s v="No"/>
    <s v="No"/>
    <s v="No"/>
    <n v="0"/>
    <n v="0"/>
    <n v="0"/>
    <n v="0"/>
    <n v="0"/>
    <n v="1"/>
    <s v="Potential Low Risk"/>
    <n v="0"/>
    <n v="0"/>
    <s v="No"/>
    <s v="No"/>
    <s v="No"/>
    <s v="Without Environmental Issues"/>
    <s v="No"/>
    <s v="None"/>
    <s v="CR 121"/>
    <s v="Hilliard"/>
    <s v="Florida"/>
    <n v="32046"/>
    <s v="CR 121 HILLIARD FL 32046"/>
    <s v=""/>
    <s v="Pass"/>
    <s v="No"/>
    <s v="FV&lt;$10K"/>
    <s v="N/A"/>
    <s v="No, &lt; $20K Lien"/>
    <s v="No, Lien &lt; $20K"/>
    <s v="N/A"/>
    <s v="No"/>
    <s v="No"/>
    <n v="0"/>
    <s v="No"/>
    <n v="13200"/>
    <n v="1"/>
    <n v="13200"/>
    <m/>
    <n v="0"/>
    <n v="0"/>
    <s v=""/>
    <e v="#N/A"/>
    <n v="13200"/>
    <s v="No"/>
    <s v="V"/>
    <s v="Yes"/>
    <s v="No"/>
    <n v="0"/>
    <n v="0"/>
    <n v="992.44"/>
    <n v="-992.44"/>
    <n v="7.5184848484848493E-2"/>
    <m/>
    <s v="No"/>
    <m/>
    <m/>
    <m/>
    <x v="4"/>
    <n v="243"/>
    <n v="248.11"/>
    <s v="Ok"/>
    <n v="0"/>
    <n v="0"/>
  </r>
  <r>
    <n v="244"/>
    <s v="Nassau"/>
    <s v="28-4N-23-0000-0007-0010"/>
    <n v="3498.17"/>
    <n v="2017"/>
    <n v="3498.17"/>
    <n v="3498.17"/>
    <n v="0"/>
    <n v="18520"/>
    <s v="HILLIARD"/>
    <s v="Florida"/>
    <n v="32046"/>
    <s v="18520 BROKEN ARROW RD"/>
    <s v="HILLIARD FL 32046"/>
    <n v="-82.011732883892407"/>
    <n v="30.729616991952501"/>
    <s v="SMITH BARRY D"/>
    <n v="50"/>
    <s v="IMPROVED AGRICULTURAL"/>
    <n v="7000"/>
    <s v="Agricultural / Rural (General)"/>
    <n v="2017"/>
    <n v="211705"/>
    <n v="2017"/>
    <n v="394515"/>
    <n v="3204.96"/>
    <n v="0.91618188938787992"/>
    <m/>
    <s v="No"/>
    <s v="No"/>
    <s v="No"/>
    <s v="No"/>
    <m/>
    <s v="No"/>
    <s v="I"/>
    <s v="I"/>
    <s v="I"/>
    <s v="I"/>
    <s v="I"/>
    <s v="I"/>
    <s v="I"/>
    <s v="No"/>
    <s v="No"/>
    <s v="No"/>
    <n v="0"/>
    <n v="0"/>
    <n v="167500"/>
    <s v="SELLER TAKE-BACK"/>
    <n v="0"/>
    <n v="0"/>
    <s v="Potential Low Risk"/>
    <s v="Minimal"/>
    <n v="0"/>
    <s v="No"/>
    <s v="Yes"/>
    <s v="No"/>
    <s v="Without Environmental Issues"/>
    <s v="No"/>
    <s v="None"/>
    <s v="18520 BROKEN ARROW RD"/>
    <s v="Hilliard"/>
    <s v="Florida"/>
    <n v="32046"/>
    <s v="18520 BROKEN ARROW RD HILLIARD FL 32046"/>
    <s v="L"/>
    <s v="Pass"/>
    <s v="Yes"/>
    <s v="FV&lt;$10K"/>
    <s v="N/A"/>
    <s v="No, &lt; $20K Lien"/>
    <s v="No, Lien &lt; $20K"/>
    <s v="N/A"/>
    <s v="No"/>
    <s v="No"/>
    <n v="0"/>
    <s v="No"/>
    <n v="211705"/>
    <n v="1"/>
    <n v="211705"/>
    <m/>
    <n v="0"/>
    <n v="0"/>
    <s v=""/>
    <e v="#N/A"/>
    <n v="211705"/>
    <s v="No"/>
    <s v="V"/>
    <s v="Yes"/>
    <s v="No"/>
    <n v="0"/>
    <n v="0"/>
    <n v="13992.68"/>
    <n v="-13992.68"/>
    <n v="6.6095179613140931E-2"/>
    <m/>
    <s v="No"/>
    <m/>
    <m/>
    <m/>
    <x v="1"/>
    <n v="244"/>
    <n v="3498.17"/>
    <s v="Ok"/>
    <n v="0"/>
    <n v="0"/>
  </r>
  <r>
    <n v="245"/>
    <s v="Nassau"/>
    <s v="33-4N-23-0000-0006-0020"/>
    <n v="725.71"/>
    <n v="2017"/>
    <n v="725.71"/>
    <n v="725.71"/>
    <n v="0"/>
    <n v="1942"/>
    <s v="HILLIARD"/>
    <s v="Florida"/>
    <n v="32046"/>
    <s v="1942 TOMPKINS LANDING RD"/>
    <s v="HILLIARD FL 32046"/>
    <n v="-82.020158593826807"/>
    <n v="30.714670297616198"/>
    <s v="BROWN JOHN WAYNE EST"/>
    <n v="2"/>
    <s v="MOBILE HOMES"/>
    <n v="1006"/>
    <s v="Mobile home"/>
    <n v="2017"/>
    <n v="42371"/>
    <n v="2017"/>
    <n v="42371"/>
    <n v="641.44000000000005"/>
    <n v="0.8838792355072963"/>
    <m/>
    <s v="No"/>
    <s v="No"/>
    <m/>
    <m/>
    <m/>
    <m/>
    <s v="I"/>
    <s v="I"/>
    <s v="I"/>
    <s v="I"/>
    <n v="0"/>
    <n v="0"/>
    <n v="0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1942 TOMPKINS LANDING RD"/>
    <s v="Hilliard"/>
    <s v="Florida"/>
    <n v="32046"/>
    <s v="1942 TOMPKINS LANDING RD HILLIARD FL 32046"/>
    <s v=""/>
    <s v="Pass"/>
    <s v="No"/>
    <s v="FV&lt;$10K"/>
    <s v="N/A"/>
    <s v="No, &lt; $20K Lien"/>
    <s v="No, Lien &lt; $20K"/>
    <s v="N/A"/>
    <s v="No"/>
    <s v="No"/>
    <n v="0"/>
    <s v="No"/>
    <n v="42371"/>
    <n v="1"/>
    <n v="42371"/>
    <m/>
    <n v="0"/>
    <n v="0"/>
    <s v=""/>
    <e v="#N/A"/>
    <n v="42371"/>
    <s v="No"/>
    <s v="R"/>
    <s v="No"/>
    <s v="No"/>
    <n v="0.35"/>
    <n v="14829.849999999999"/>
    <n v="2902.84"/>
    <n v="11927.009999999998"/>
    <n v="6.851006584692361E-2"/>
    <m/>
    <s v="No"/>
    <m/>
    <m/>
    <m/>
    <x v="0"/>
    <n v="245"/>
    <n v="725.71"/>
    <s v="Ok"/>
    <n v="0"/>
    <n v="0"/>
  </r>
  <r>
    <n v="246"/>
    <s v="Nassau"/>
    <s v="33-4N-23-2020-0044-0000"/>
    <n v="296.13"/>
    <n v="2017"/>
    <n v="296.13"/>
    <n v="296.13"/>
    <n v="0"/>
    <m/>
    <s v="HILLIARD"/>
    <s v="Florida"/>
    <n v="32046"/>
    <s v="KNIGHT RD"/>
    <s v="HILLIARD FL 32046"/>
    <n v="-82.017078398890902"/>
    <n v="30.7159569896018"/>
    <s v="BELL RONALD LESTER"/>
    <n v="0"/>
    <s v="VACANT RESIDENTIAL"/>
    <n v="8001"/>
    <s v="Residential-Vacant Land"/>
    <n v="2017"/>
    <n v="14920"/>
    <n v="2017"/>
    <n v="17700"/>
    <n v="244.22"/>
    <n v="0.82470536588660381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165000"/>
    <s v="UNKNOWN"/>
    <n v="0"/>
    <n v="0"/>
    <s v="Potential Low Risk"/>
    <s v="Minimal"/>
    <n v="1"/>
    <s v="No"/>
    <s v="No"/>
    <s v="No"/>
    <s v="Without Environmental Issues"/>
    <s v="No"/>
    <s v="None"/>
    <s v="KNIGHT RD"/>
    <s v="Hilliard"/>
    <s v="Florida"/>
    <n v="32046"/>
    <s v="KNIGHT RD HILLIARD FL 32046"/>
    <s v="L"/>
    <s v="Pass"/>
    <s v="No"/>
    <s v="FV&lt;$10K"/>
    <s v="N/A"/>
    <s v="No, &lt; $20K Lien"/>
    <s v="No, Lien &lt; $20K"/>
    <s v="N/A"/>
    <s v="No"/>
    <s v="No"/>
    <n v="1"/>
    <s v="No"/>
    <n v="14920"/>
    <n v="1"/>
    <n v="14920"/>
    <m/>
    <n v="0"/>
    <n v="0"/>
    <s v=""/>
    <e v="#N/A"/>
    <n v="14920"/>
    <s v="No"/>
    <s v="V"/>
    <s v="Yes"/>
    <s v="No"/>
    <n v="0"/>
    <n v="0"/>
    <n v="1480.65"/>
    <n v="-1480.65"/>
    <n v="9.9239276139410193E-2"/>
    <m/>
    <s v="No"/>
    <m/>
    <m/>
    <m/>
    <x v="4"/>
    <n v="246"/>
    <n v="296.13"/>
    <s v="Ok"/>
    <n v="0"/>
    <n v="0"/>
  </r>
  <r>
    <n v="247"/>
    <s v="Nassau"/>
    <s v="33-4N-23-2020-0045-0020"/>
    <n v="2483.5700000000002"/>
    <n v="2017"/>
    <n v="2483.5700000000002"/>
    <n v="2483.5700000000002"/>
    <n v="0"/>
    <n v="272832"/>
    <s v="HILLIARD"/>
    <s v="Florida"/>
    <n v="32046"/>
    <s v="272832 CONNER NELSON RD"/>
    <s v="HILLIARD FL 32046"/>
    <n v="-82.015714689785099"/>
    <n v="30.712907324312301"/>
    <s v="BELL RONALD LESTER"/>
    <n v="1"/>
    <s v="SINGLE FAMILY"/>
    <n v="1001"/>
    <s v="Single Family Residential"/>
    <n v="2017"/>
    <n v="188841"/>
    <n v="2017"/>
    <n v="206802"/>
    <n v="2266.83"/>
    <n v="0.91273046461343943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Yes"/>
    <s v="No"/>
    <s v="No"/>
    <s v="Without Environmental Issues"/>
    <s v="No"/>
    <s v="None"/>
    <s v="272832 CONNER NELSON RD"/>
    <s v="Hilliard"/>
    <s v="Florida"/>
    <n v="32046"/>
    <s v="272832 CONNER NELSON RD HILLIARD FL 32046"/>
    <s v=""/>
    <s v="Pass"/>
    <s v="No"/>
    <s v="FV&lt;$10K"/>
    <s v="N/A"/>
    <s v="No, &lt; $20K Lien"/>
    <s v="No, Lien &lt; $20K"/>
    <s v="N/A"/>
    <s v="No"/>
    <s v="No"/>
    <n v="1"/>
    <s v="No"/>
    <n v="188841"/>
    <n v="1"/>
    <n v="188841"/>
    <m/>
    <n v="0"/>
    <n v="0"/>
    <s v=""/>
    <e v="#N/A"/>
    <n v="188841"/>
    <s v="No"/>
    <s v="S"/>
    <s v="No"/>
    <s v="Yes"/>
    <n v="0.67"/>
    <n v="126523.47"/>
    <n v="12417.85"/>
    <n v="114105.62"/>
    <n v="6.5758230469018908E-2"/>
    <m/>
    <s v="No"/>
    <m/>
    <m/>
    <m/>
    <x v="0"/>
    <n v="247"/>
    <n v="2483.5700000000002"/>
    <s v="Ok"/>
    <n v="0"/>
    <n v="0"/>
  </r>
  <r>
    <n v="248"/>
    <s v="Nassau"/>
    <s v="33-4N-23-2020-0049-0010"/>
    <n v="503.53"/>
    <n v="2017"/>
    <n v="503.53"/>
    <n v="503.53"/>
    <n v="0"/>
    <m/>
    <s v="HILLIARD"/>
    <s v="Florida"/>
    <n v="32046"/>
    <s v="CR 121"/>
    <s v="HILLIARD FL 32046"/>
    <n v="0"/>
    <n v="0"/>
    <s v="JAMES TOMMY L &amp; KRISTINA G"/>
    <n v="0"/>
    <s v="VACANT RESIDENTIAL"/>
    <n v="8001"/>
    <s v="Residential-Vacant Land"/>
    <n v="2017"/>
    <n v="28800"/>
    <n v="2017"/>
    <n v="28800"/>
    <n v="436"/>
    <n v="0.86588683891724427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n v="0"/>
    <n v="0"/>
    <n v="0"/>
    <s v="No"/>
    <n v="0"/>
    <s v="No"/>
    <s v="Without Environmental Issues"/>
    <s v="No"/>
    <s v="None"/>
    <s v="CR 121"/>
    <s v="Hilliard"/>
    <s v="Florida"/>
    <n v="32046"/>
    <s v="CR 121 HILLIARD FL 32046"/>
    <s v=""/>
    <s v="Pass"/>
    <s v="No"/>
    <s v="FV&lt;$10K"/>
    <s v="N/A"/>
    <s v="No, &lt; $20K Lien"/>
    <s v="No, Lien &lt; $20K"/>
    <s v="N/A"/>
    <s v="No"/>
    <s v="No"/>
    <n v="0"/>
    <s v="No"/>
    <n v="28800"/>
    <n v="1"/>
    <n v="28800"/>
    <m/>
    <n v="0"/>
    <n v="0"/>
    <s v=""/>
    <e v="#N/A"/>
    <n v="28800"/>
    <s v="No"/>
    <s v="V"/>
    <s v="Yes"/>
    <s v="No"/>
    <n v="0"/>
    <n v="0"/>
    <n v="2014.12"/>
    <n v="-2014.12"/>
    <n v="6.9934722222222218E-2"/>
    <m/>
    <s v="No"/>
    <m/>
    <m/>
    <m/>
    <x v="4"/>
    <n v="248"/>
    <n v="503.53"/>
    <s v="Ok"/>
    <n v="0"/>
    <n v="0"/>
  </r>
  <r>
    <n v="249"/>
    <s v="Nassau"/>
    <s v="34-4N-23-0000-0001-0080"/>
    <n v="880.39"/>
    <n v="2017"/>
    <n v="880.39"/>
    <n v="880.39"/>
    <n v="0"/>
    <n v="241614"/>
    <s v="HILLIARD"/>
    <s v="Florida"/>
    <n v="32046"/>
    <s v="241614 CR 121"/>
    <s v="HILLIARD FL 32046"/>
    <n v="-82.000627692118996"/>
    <n v="30.723896586371801"/>
    <s v="WHITTLE PATRICIA JEAN"/>
    <n v="2"/>
    <s v="MOBILE HOMES"/>
    <n v="1006"/>
    <s v="Mobile home"/>
    <n v="2017"/>
    <n v="47483"/>
    <n v="2017"/>
    <n v="57430"/>
    <n v="784.46"/>
    <n v="0.89103692681652458"/>
    <s v="No"/>
    <m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241614 CR 121"/>
    <s v="Hilliard"/>
    <s v="Florida"/>
    <n v="32046"/>
    <s v="241614 CR 121 HILLIARD FL 32046"/>
    <s v=""/>
    <s v="Pass"/>
    <s v="No"/>
    <s v="FV&lt;$10K"/>
    <s v="N/A"/>
    <s v="No, &lt; $20K Lien"/>
    <s v="No, Lien &lt; $20K"/>
    <s v="N/A"/>
    <s v="No"/>
    <s v="No"/>
    <n v="1"/>
    <s v="No"/>
    <n v="47483"/>
    <n v="1"/>
    <n v="47483"/>
    <m/>
    <n v="0"/>
    <n v="0"/>
    <s v=""/>
    <e v="#N/A"/>
    <n v="47483"/>
    <s v="No"/>
    <s v="R"/>
    <s v="No"/>
    <s v="No"/>
    <n v="0.35"/>
    <n v="16619.05"/>
    <n v="4401.95"/>
    <n v="12217.099999999999"/>
    <n v="9.2705810500600214E-2"/>
    <m/>
    <s v="No"/>
    <m/>
    <m/>
    <m/>
    <x v="0"/>
    <n v="249"/>
    <n v="880.39"/>
    <s v="Ok"/>
    <n v="0"/>
    <n v="0"/>
  </r>
  <r>
    <n v="250"/>
    <s v="Nassau"/>
    <s v="34-4N-23-0000-0001-0090"/>
    <n v="141.94999999999999"/>
    <n v="2017"/>
    <n v="141.94999999999999"/>
    <n v="141.94999999999999"/>
    <n v="0"/>
    <m/>
    <s v="HILLIARD"/>
    <s v="Florida"/>
    <n v="32046"/>
    <s v="CR 121"/>
    <s v="HILLIARD FL 32046"/>
    <n v="-82.000210883790302"/>
    <n v="30.7209815196261"/>
    <s v="MCCULLOUGH MARCUS ANTHONY"/>
    <n v="55"/>
    <s v="TIMBERLAND - SITE INDEX 80 TO 89"/>
    <n v="7009"/>
    <s v="Timberland Forest Trees (Agricultural)"/>
    <n v="2017"/>
    <n v="6716"/>
    <n v="2017"/>
    <n v="80300"/>
    <n v="101.66"/>
    <n v="0.71616766467065873"/>
    <s v="No"/>
    <m/>
    <m/>
    <m/>
    <m/>
    <m/>
    <m/>
    <s v="I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1"/>
    <s v="No"/>
    <s v="No"/>
    <s v="No"/>
    <s v="Without Environmental Issues"/>
    <s v="No"/>
    <s v="None"/>
    <s v="CR 121"/>
    <s v="Hilliard"/>
    <s v="Florida"/>
    <n v="32046"/>
    <s v="CR 121 HILLIARD FL 32046"/>
    <s v=""/>
    <s v="Lien&lt;$150"/>
    <s v="No"/>
    <s v="FV&lt;$10K"/>
    <s v="N/A"/>
    <s v="No, &lt; $20K Lien"/>
    <s v="No, Lien &lt; $20K"/>
    <s v="N/A"/>
    <s v="No"/>
    <s v="No"/>
    <n v="1"/>
    <s v="No"/>
    <n v="6716"/>
    <n v="1"/>
    <n v="6716"/>
    <m/>
    <n v="0"/>
    <n v="0"/>
    <s v=""/>
    <e v="#N/A"/>
    <n v="6716"/>
    <s v="No"/>
    <s v="V"/>
    <s v="Yes"/>
    <s v="No"/>
    <n v="0"/>
    <n v="0"/>
    <n v="709.75"/>
    <n v="-709.75"/>
    <n v="0.10568046456223942"/>
    <m/>
    <s v="No"/>
    <m/>
    <m/>
    <m/>
    <x v="2"/>
    <n v="250"/>
    <n v="141.94999999999999"/>
    <s v="Ok"/>
    <n v="0"/>
    <n v="0"/>
  </r>
  <r>
    <n v="251"/>
    <s v="Nassau"/>
    <s v="34-4N-23-0000-0002-0060"/>
    <n v="550.69000000000005"/>
    <n v="2017"/>
    <n v="550.69000000000005"/>
    <n v="550.69000000000005"/>
    <n v="0"/>
    <m/>
    <s v="HILLIARD"/>
    <s v="Florida"/>
    <n v="32046"/>
    <s v="CR 121"/>
    <s v="HILLIARD FL 32046"/>
    <n v="-82.006212435913099"/>
    <n v="30.718312428383499"/>
    <s v="LOTT NICOLE"/>
    <n v="0"/>
    <s v="VACANT RESIDENTIAL"/>
    <n v="8001"/>
    <s v="Residential-Vacant Land"/>
    <n v="2017"/>
    <n v="31680"/>
    <n v="2017"/>
    <n v="31680"/>
    <n v="479.6"/>
    <n v="0.8709074070711289"/>
    <s v="No"/>
    <s v="No"/>
    <s v="No"/>
    <m/>
    <s v="No"/>
    <s v="No"/>
    <s v="No"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CR 121"/>
    <s v="Hilliard"/>
    <s v="Florida"/>
    <n v="32046"/>
    <s v="CR 121 HILLIARD FL 32046"/>
    <s v=""/>
    <s v="Pass"/>
    <s v="No"/>
    <s v="FV&lt;$10K"/>
    <s v="N/A"/>
    <s v="No, &lt; $20K Lien"/>
    <s v="No, Lien &lt; $20K"/>
    <s v="N/A"/>
    <s v="No"/>
    <s v="No"/>
    <n v="0"/>
    <s v="No"/>
    <n v="31680"/>
    <n v="1"/>
    <n v="31680"/>
    <m/>
    <n v="0"/>
    <n v="0"/>
    <s v=""/>
    <e v="#N/A"/>
    <n v="31680"/>
    <s v="No"/>
    <s v="V"/>
    <s v="Yes"/>
    <s v="No"/>
    <n v="0"/>
    <n v="0"/>
    <n v="2202.7600000000002"/>
    <n v="-2202.7600000000002"/>
    <n v="6.9531565656565666E-2"/>
    <m/>
    <s v="No"/>
    <m/>
    <m/>
    <m/>
    <x v="1"/>
    <n v="251"/>
    <n v="550.69000000000005"/>
    <s v="Ok"/>
    <n v="0"/>
    <n v="0"/>
  </r>
  <r>
    <n v="252"/>
    <s v="Nassau"/>
    <s v="34-4N-23-2020-0025-0010"/>
    <n v="566.33000000000004"/>
    <n v="2017"/>
    <n v="566.33000000000004"/>
    <n v="566.33000000000004"/>
    <n v="0"/>
    <n v="241583"/>
    <s v="HILLIARD"/>
    <s v="Florida"/>
    <n v="32046"/>
    <s v="241583 CR 121"/>
    <s v="HILLIARD FL 32046"/>
    <n v="-82.002088016258497"/>
    <n v="30.7195609241268"/>
    <s v="WHITTLE JEAN WILDES"/>
    <n v="2"/>
    <s v="MOBILE HOMES"/>
    <n v="1006"/>
    <s v="Mobile home"/>
    <n v="2017"/>
    <n v="67520"/>
    <n v="2017"/>
    <n v="74860"/>
    <n v="494.07"/>
    <n v="0.87240654741934909"/>
    <s v="No"/>
    <s v="No"/>
    <s v="No"/>
    <s v="No"/>
    <s v="No"/>
    <s v="No"/>
    <m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Yes"/>
    <s v="No"/>
    <s v="No"/>
    <s v="Without Environmental Issues"/>
    <s v="No"/>
    <s v="None"/>
    <s v="241583 CR 121"/>
    <s v="Hilliard"/>
    <s v="Florida"/>
    <n v="32046"/>
    <s v="241583 CR 121 HILLIARD FL 32046"/>
    <s v=""/>
    <s v="Pass"/>
    <s v="No"/>
    <s v="FV&lt;$10K"/>
    <s v="N/A"/>
    <s v="No, &lt; $20K Lien"/>
    <s v="No, Lien &lt; $20K"/>
    <s v="N/A"/>
    <s v="No"/>
    <s v="No"/>
    <n v="1"/>
    <s v="No"/>
    <n v="67520"/>
    <n v="1"/>
    <n v="67520"/>
    <m/>
    <n v="0"/>
    <n v="0"/>
    <s v=""/>
    <e v="#N/A"/>
    <n v="67520"/>
    <s v="No"/>
    <s v="R"/>
    <s v="No"/>
    <s v="Yes"/>
    <n v="0.67"/>
    <n v="45238.400000000001"/>
    <n v="2831.65"/>
    <n v="42406.75"/>
    <n v="4.193794431279621E-2"/>
    <m/>
    <s v="No"/>
    <m/>
    <m/>
    <m/>
    <x v="0"/>
    <n v="252"/>
    <n v="566.33000000000004"/>
    <s v="Ok"/>
    <n v="0"/>
    <n v="0"/>
  </r>
  <r>
    <n v="253"/>
    <s v="Nassau"/>
    <s v="35-4N-23-2020-0033-0070"/>
    <n v="360.42"/>
    <n v="2017"/>
    <n v="360.42"/>
    <n v="360.42"/>
    <n v="0"/>
    <n v="17801"/>
    <s v="HILLIARD"/>
    <s v="Florida"/>
    <n v="32046"/>
    <s v="17801 ANDREWS RD"/>
    <s v="HILLIARD FL 32046"/>
    <n v="-81.983317687444398"/>
    <n v="30.726073794372699"/>
    <s v="HENDERSON MARTY C"/>
    <n v="2"/>
    <s v="MOBILE HOMES"/>
    <n v="1006"/>
    <s v="Mobile home"/>
    <n v="2017"/>
    <n v="45059"/>
    <n v="2017"/>
    <n v="63027"/>
    <n v="303.67"/>
    <n v="0.84254480883413796"/>
    <m/>
    <s v="No"/>
    <s v="No"/>
    <s v="No"/>
    <s v="No"/>
    <s v="No"/>
    <m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0"/>
    <s v="Yes"/>
    <s v="Yes"/>
    <s v="No"/>
    <s v="Without Environmental Issues"/>
    <s v="No"/>
    <s v="None"/>
    <s v="17801 ANDREWS RD"/>
    <s v="Hilliard"/>
    <s v="Florida"/>
    <n v="32046"/>
    <s v="17801 ANDREWS RD HILLIARD FL 32046"/>
    <s v=""/>
    <s v="Pass"/>
    <s v="Yes"/>
    <s v="FV&lt;$10K"/>
    <s v="N/A"/>
    <s v="No, &lt; $20K Lien"/>
    <s v="No, Lien &lt; $20K"/>
    <s v="N/A"/>
    <s v="No"/>
    <s v="No"/>
    <n v="0"/>
    <s v="No"/>
    <n v="45059"/>
    <n v="1"/>
    <n v="45059"/>
    <m/>
    <n v="0"/>
    <n v="0"/>
    <s v=""/>
    <e v="#N/A"/>
    <n v="45059"/>
    <s v="No"/>
    <s v="R"/>
    <s v="No"/>
    <s v="Yes"/>
    <n v="0.67"/>
    <n v="30189.530000000002"/>
    <n v="1441.68"/>
    <n v="28747.850000000002"/>
    <n v="3.1995383830089437E-2"/>
    <m/>
    <s v="No"/>
    <m/>
    <m/>
    <m/>
    <x v="0"/>
    <n v="253"/>
    <n v="360.42"/>
    <s v="Ok"/>
    <n v="0"/>
    <n v="0"/>
  </r>
  <r>
    <n v="254"/>
    <s v="Nassau"/>
    <s v="36-4N-23-2020-0001-0000"/>
    <n v="1014.35"/>
    <n v="2017"/>
    <n v="1014.35"/>
    <n v="1014.35"/>
    <n v="0"/>
    <m/>
    <s v="HILLIARD"/>
    <s v="Florida"/>
    <n v="32046"/>
    <s v="GEIGER RD"/>
    <s v="HILLIARD FL 32046"/>
    <n v="-81.973693486625606"/>
    <n v="30.726058721173899"/>
    <s v="HADDOCK RODNEY"/>
    <n v="0"/>
    <s v="VACANT RESIDENTIAL"/>
    <n v="8001"/>
    <s v="Residential-Vacant Land"/>
    <n v="2017"/>
    <n v="60000"/>
    <n v="2017"/>
    <n v="60000"/>
    <n v="908.32"/>
    <n v="0.89547000542219157"/>
    <s v="No"/>
    <m/>
    <m/>
    <m/>
    <m/>
    <m/>
    <m/>
    <s v="I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1"/>
    <s v="No"/>
    <s v="No"/>
    <s v="No"/>
    <s v="Without Environmental Issues"/>
    <s v="No"/>
    <s v="None"/>
    <s v="GEIGER RD"/>
    <s v="Hilliard"/>
    <s v="Florida"/>
    <n v="32046"/>
    <s v="GEIGER RD HILLIARD FL 32046"/>
    <s v=""/>
    <s v="Pass"/>
    <s v="No"/>
    <s v="FV&lt;$10K"/>
    <s v="N/A"/>
    <s v="No, &lt; $20K Lien"/>
    <s v="No, Lien &lt; $20K"/>
    <s v="N/A"/>
    <s v="No"/>
    <s v="No"/>
    <n v="1"/>
    <s v="No"/>
    <n v="60000"/>
    <n v="1"/>
    <n v="60000"/>
    <m/>
    <n v="0"/>
    <n v="0"/>
    <s v=""/>
    <e v="#N/A"/>
    <n v="60000"/>
    <s v="No"/>
    <s v="V"/>
    <s v="Yes"/>
    <s v="No"/>
    <n v="0"/>
    <n v="0"/>
    <n v="5071.75"/>
    <n v="-5071.75"/>
    <n v="8.4529166666666669E-2"/>
    <m/>
    <s v="No"/>
    <m/>
    <m/>
    <m/>
    <x v="1"/>
    <n v="254"/>
    <n v="1014.35"/>
    <s v="Ok"/>
    <n v="0"/>
    <n v="0"/>
  </r>
  <r>
    <n v="255"/>
    <s v="Nassau"/>
    <s v="36-4N-23-2020-0002-0010"/>
    <n v="3690.36"/>
    <n v="2017"/>
    <n v="3690.36"/>
    <n v="3690.36"/>
    <n v="0"/>
    <n v="27359"/>
    <s v="HILLIARD"/>
    <s v="Florida"/>
    <n v="32046"/>
    <s v="27359 GEIGER RD"/>
    <s v="HILLIARD FL 32046"/>
    <n v="-81.973955661673202"/>
    <n v="30.724885961359"/>
    <s v="HADDOCK RODNEY DEWAYNE"/>
    <n v="1"/>
    <s v="SINGLE FAMILY"/>
    <n v="1001"/>
    <s v="Single Family Residential"/>
    <n v="2017"/>
    <n v="223443"/>
    <n v="2017"/>
    <n v="223443"/>
    <n v="3382.67"/>
    <n v="0.91662331046293588"/>
    <s v="No"/>
    <m/>
    <s v="No"/>
    <m/>
    <m/>
    <m/>
    <s v="No"/>
    <s v="I"/>
    <s v="I"/>
    <s v="I"/>
    <s v="I"/>
    <s v="I"/>
    <n v="0"/>
    <n v="0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27359 GEIGER RD"/>
    <s v="Hilliard"/>
    <s v="Florida"/>
    <n v="32046"/>
    <s v="27359 GEIGER RD HILLIARD FL 32046"/>
    <s v=""/>
    <s v="Pass"/>
    <s v="No"/>
    <s v="FV&lt;$10K"/>
    <s v="N/A"/>
    <s v="No, &lt; $20K Lien"/>
    <s v="No, Lien &lt; $20K"/>
    <s v="N/A"/>
    <s v="No"/>
    <s v="No"/>
    <n v="1"/>
    <s v="No"/>
    <n v="223443"/>
    <n v="1"/>
    <n v="223443"/>
    <m/>
    <n v="0"/>
    <n v="0"/>
    <s v=""/>
    <e v="#N/A"/>
    <n v="223443"/>
    <s v="No"/>
    <s v="S"/>
    <s v="No"/>
    <s v="No"/>
    <n v="0.35"/>
    <n v="78205.049999999988"/>
    <n v="18451.8"/>
    <n v="59753.249999999985"/>
    <n v="8.2579449792564541E-2"/>
    <m/>
    <s v="No"/>
    <m/>
    <m/>
    <m/>
    <x v="0"/>
    <n v="255"/>
    <n v="3690.36"/>
    <s v="Ok"/>
    <n v="0"/>
    <n v="0"/>
  </r>
  <r>
    <n v="256"/>
    <s v="Nassau"/>
    <s v="36-4N-23-2020-0003-0020"/>
    <n v="700"/>
    <n v="2017"/>
    <n v="700"/>
    <n v="700"/>
    <n v="0"/>
    <m/>
    <s v="HILLIARD"/>
    <s v="Florida"/>
    <n v="32046"/>
    <s v="GEIGER RD"/>
    <s v="HILLIARD FL 32046"/>
    <n v="-81.973594043739695"/>
    <n v="30.7240842188525"/>
    <s v="HADDOCK BRANDI DALE"/>
    <n v="0"/>
    <s v="VACANT RESIDENTIAL"/>
    <n v="8001"/>
    <s v="Residential-Vacant Land"/>
    <n v="2017"/>
    <n v="40800"/>
    <n v="2017"/>
    <n v="40800"/>
    <n v="617.66"/>
    <n v="0.88237142857142847"/>
    <s v="No"/>
    <m/>
    <m/>
    <m/>
    <m/>
    <s v="No"/>
    <s v="No"/>
    <s v="I"/>
    <s v="I"/>
    <s v="I"/>
    <s v="C"/>
    <n v="0"/>
    <n v="0"/>
    <n v="0"/>
    <s v="No"/>
    <s v="Yes"/>
    <s v="No"/>
    <n v="0"/>
    <n v="0"/>
    <n v="0"/>
    <n v="0"/>
    <n v="0"/>
    <n v="0"/>
    <s v="Potential Low Risk"/>
    <n v="0"/>
    <n v="1"/>
    <s v="No"/>
    <s v="No"/>
    <s v="No"/>
    <s v="Without Environmental Issues"/>
    <s v="No"/>
    <s v="None"/>
    <s v="GEIGER RD"/>
    <s v="Hilliard"/>
    <s v="Florida"/>
    <n v="32046"/>
    <s v="GEIGER RD HILLIARD FL 32046"/>
    <s v=""/>
    <s v="Pass"/>
    <s v="No"/>
    <s v="FV&lt;$10K"/>
    <s v="N/A"/>
    <s v="No, &lt; $20K Lien"/>
    <s v="No, Lien &lt; $20K"/>
    <s v="N/A"/>
    <s v="No"/>
    <s v="No"/>
    <n v="1"/>
    <s v="No"/>
    <n v="40800"/>
    <n v="1"/>
    <n v="40800"/>
    <m/>
    <n v="0"/>
    <n v="0"/>
    <s v=""/>
    <e v="#N/A"/>
    <n v="40800"/>
    <s v="No"/>
    <s v="V"/>
    <s v="Yes"/>
    <s v="No"/>
    <n v="0"/>
    <n v="0"/>
    <n v="3500"/>
    <n v="-3500"/>
    <n v="8.5784313725490197E-2"/>
    <m/>
    <s v="No"/>
    <m/>
    <m/>
    <m/>
    <x v="1"/>
    <n v="256"/>
    <n v="700"/>
    <s v="Ok"/>
    <n v="0"/>
    <n v="0"/>
  </r>
  <r>
    <n v="257"/>
    <s v="Nassau"/>
    <s v="41-4N-23-0000-0001-0050"/>
    <n v="4135.0200000000004"/>
    <n v="2017"/>
    <n v="4135.0200000000004"/>
    <n v="4135.0200000000004"/>
    <n v="0"/>
    <n v="29506"/>
    <s v="HILLIARD"/>
    <s v="Florida"/>
    <n v="32046"/>
    <s v="29506 SCOTTS LANDING RD"/>
    <s v="HILLIARD FL 32046"/>
    <n v="-81.969117395540593"/>
    <n v="30.783437590515199"/>
    <s v="BECK KAREN LYNN"/>
    <n v="35"/>
    <s v="TOURIST ATTRACTIONS, PERMANENT EXHIBITS, OTHER ENTERTAINMENT FACILITIES, FAIRGRO"/>
    <n v="4022"/>
    <s v="Amusement Park Tourist Attraction"/>
    <n v="2017"/>
    <n v="250603"/>
    <n v="2017"/>
    <n v="250603"/>
    <n v="3793.83"/>
    <n v="0.9174877025987781"/>
    <s v="No"/>
    <m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High"/>
    <n v="1"/>
    <s v="No"/>
    <s v="No"/>
    <s v="No"/>
    <s v="Without Environmental Issues"/>
    <s v="No"/>
    <s v="None"/>
    <s v="29506 SCOTTS LANDING RD"/>
    <s v="Hilliard"/>
    <s v="Florida"/>
    <n v="32046"/>
    <s v="29506 SCOTTS LANDING RD HILLIARD FL 32046"/>
    <s v=""/>
    <s v="Pass"/>
    <s v="No"/>
    <s v="FV&lt;$10K"/>
    <s v="N/A"/>
    <s v="No, &lt; $20K Lien"/>
    <s v="No, Lien &lt; $20K"/>
    <s v="N/A"/>
    <s v="No"/>
    <s v="No"/>
    <n v="1"/>
    <s v="No"/>
    <n v="250603"/>
    <n v="1"/>
    <n v="250603"/>
    <m/>
    <n v="0"/>
    <n v="0"/>
    <s v=""/>
    <e v="#N/A"/>
    <n v="250603"/>
    <s v="No"/>
    <s v="V"/>
    <s v="Yes"/>
    <s v="No"/>
    <n v="0"/>
    <n v="0"/>
    <n v="20675.100000000002"/>
    <n v="-20675.100000000002"/>
    <n v="8.2501406607263295E-2"/>
    <m/>
    <s v="No"/>
    <m/>
    <m/>
    <m/>
    <x v="1"/>
    <n v="257"/>
    <n v="4135.0200000000004"/>
    <s v="Ok"/>
    <n v="0"/>
    <n v="0"/>
  </r>
  <r>
    <n v="258"/>
    <s v="Nassau"/>
    <s v="41-4N-23-1210-0008-0000"/>
    <n v="2059.11"/>
    <n v="2017"/>
    <n v="2059.11"/>
    <n v="2059.11"/>
    <n v="0"/>
    <n v="28123"/>
    <s v="HILLIARD"/>
    <s v="Florida"/>
    <n v="32046"/>
    <s v="28123 COFFEE MILL LN"/>
    <s v="HILLIARD FL 32046"/>
    <n v="-81.953006442239499"/>
    <n v="30.7477583250466"/>
    <s v="HUCKLEBY RHONDA L"/>
    <n v="50"/>
    <s v="IMPROVED AGRICULTURAL"/>
    <n v="7000"/>
    <s v="Agricultural / Rural (General)"/>
    <n v="2017"/>
    <n v="162375"/>
    <n v="2017"/>
    <n v="436696"/>
    <n v="1874.35"/>
    <n v="0.91027191359373705"/>
    <s v="No"/>
    <s v="No"/>
    <s v="No"/>
    <m/>
    <m/>
    <s v="No"/>
    <m/>
    <s v="I"/>
    <s v="I"/>
    <s v="I"/>
    <s v="I"/>
    <s v="I"/>
    <s v="I"/>
    <s v="I"/>
    <s v="No"/>
    <s v="No"/>
    <s v="No"/>
    <n v="0"/>
    <n v="0"/>
    <n v="0"/>
    <n v="0"/>
    <n v="0"/>
    <n v="2"/>
    <s v="Potential Low Risk"/>
    <s v="Minimal"/>
    <n v="1"/>
    <s v="Yes"/>
    <s v="No"/>
    <s v="No"/>
    <s v="Without Environmental Issues"/>
    <s v="No"/>
    <s v="None"/>
    <s v="28123 COFFEE MILL LN"/>
    <s v="Hilliard"/>
    <s v="Florida"/>
    <n v="32046"/>
    <s v="28123 COFFEE MILL LN HILLIARD FL 32046"/>
    <s v=""/>
    <s v="Pass"/>
    <s v="No"/>
    <s v="FV&lt;$10K"/>
    <s v="N/A"/>
    <s v="No, &lt; $20K Lien"/>
    <s v="No, Lien &lt; $20K"/>
    <s v="N/A"/>
    <s v="No"/>
    <s v="No"/>
    <n v="1"/>
    <s v="No"/>
    <n v="162375"/>
    <n v="1"/>
    <n v="162375"/>
    <m/>
    <n v="0"/>
    <n v="0"/>
    <s v=""/>
    <e v="#N/A"/>
    <n v="162375"/>
    <s v="No"/>
    <s v="V"/>
    <s v="Yes"/>
    <s v="Yes"/>
    <n v="0"/>
    <n v="0"/>
    <n v="10295.550000000001"/>
    <n v="-10295.550000000001"/>
    <n v="6.3406004618937653E-2"/>
    <m/>
    <s v="No"/>
    <m/>
    <m/>
    <m/>
    <x v="1"/>
    <n v="258"/>
    <n v="2059.11"/>
    <s v="Ok"/>
    <n v="0"/>
    <n v="0"/>
  </r>
  <r>
    <n v="259"/>
    <s v="Nassau"/>
    <s v="41-4N-23-2100-0003-0050"/>
    <n v="89.51"/>
    <n v="2017"/>
    <n v="89.51"/>
    <n v="89.51"/>
    <n v="0"/>
    <m/>
    <s v="HILLIARD"/>
    <s v="Florida"/>
    <n v="32046"/>
    <s v="LAKE HAMPTON RD"/>
    <s v="HILLIARD FL 32046"/>
    <n v="-81.973753323119595"/>
    <n v="30.7765163931202"/>
    <s v="HADDOCK BRANDI DALE &amp;"/>
    <n v="0"/>
    <s v="VACANT RESIDENTIAL"/>
    <n v="8001"/>
    <s v="Residential-Vacant Land"/>
    <n v="2017"/>
    <n v="3328"/>
    <n v="2017"/>
    <n v="3750"/>
    <n v="53.17"/>
    <n v="0.59401184225226233"/>
    <m/>
    <m/>
    <m/>
    <m/>
    <m/>
    <s v="No"/>
    <s v="No"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LAKE HAMPTON RD"/>
    <s v="Hilliard"/>
    <s v="Florida"/>
    <n v="32046"/>
    <s v="LAKE HAMPTON RD HILLIARD FL 32046"/>
    <s v=""/>
    <s v="Lien&lt;$150"/>
    <s v="No"/>
    <s v="FV&lt;$10K"/>
    <s v="N/A"/>
    <s v="No, &lt; $20K Lien"/>
    <s v="No, Lien &lt; $20K"/>
    <s v="N/A"/>
    <s v="No"/>
    <s v="No"/>
    <n v="0"/>
    <s v="No"/>
    <n v="3328"/>
    <n v="1"/>
    <n v="3328"/>
    <m/>
    <n v="0"/>
    <n v="0"/>
    <s v=""/>
    <e v="#N/A"/>
    <n v="3328"/>
    <s v="No"/>
    <s v="V"/>
    <s v="Yes"/>
    <s v="No"/>
    <n v="0"/>
    <n v="0"/>
    <n v="358.04"/>
    <n v="-358.04"/>
    <n v="0.10758413461538462"/>
    <m/>
    <s v="No"/>
    <m/>
    <m/>
    <m/>
    <x v="2"/>
    <n v="259"/>
    <n v="89.51"/>
    <s v="Ok"/>
    <n v="0"/>
    <n v="0"/>
  </r>
  <r>
    <n v="260"/>
    <s v="Nassau"/>
    <s v="41-4N-23-2100-0004-0070"/>
    <n v="1848.46"/>
    <n v="2017"/>
    <n v="1848.46"/>
    <n v="1848.46"/>
    <n v="0"/>
    <n v="29131"/>
    <s v="HILLIARD"/>
    <s v="Florida"/>
    <n v="32046"/>
    <s v="29131 ST MARYS CIR"/>
    <s v="HILLIARD FL 32046"/>
    <n v="-81.9724864401975"/>
    <n v="30.779170157431199"/>
    <s v="WHITTLE PATRICIA"/>
    <n v="1"/>
    <s v="SINGLE FAMILY"/>
    <n v="1001"/>
    <s v="Single Family Residential"/>
    <n v="2017"/>
    <n v="110945"/>
    <n v="2017"/>
    <n v="110945"/>
    <n v="1679.57"/>
    <n v="0.90863205046362916"/>
    <s v="No"/>
    <s v="No"/>
    <s v="No"/>
    <s v="No"/>
    <s v="No"/>
    <s v="No"/>
    <m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High"/>
    <n v="1"/>
    <s v="No"/>
    <s v="No"/>
    <s v="No"/>
    <s v="Without Environmental Issues"/>
    <s v="No"/>
    <s v="None"/>
    <s v="29131 ST MARYS CIR"/>
    <s v="Hilliard"/>
    <s v="Florida"/>
    <n v="32046"/>
    <s v="29131 ST MARYS CIR HILLIARD FL 32046"/>
    <s v=""/>
    <s v="Pass"/>
    <s v="No"/>
    <s v="FV&lt;$10K"/>
    <s v="N/A"/>
    <s v="No, &lt; $20K Lien"/>
    <s v="No, Lien &lt; $20K"/>
    <s v="N/A"/>
    <s v="No"/>
    <s v="No"/>
    <n v="1"/>
    <s v="No"/>
    <n v="110945"/>
    <n v="1"/>
    <n v="110945"/>
    <m/>
    <n v="0"/>
    <n v="0"/>
    <s v=""/>
    <e v="#N/A"/>
    <n v="110945"/>
    <s v="No"/>
    <s v="S"/>
    <s v="No"/>
    <s v="No"/>
    <n v="0.35"/>
    <n v="38830.75"/>
    <n v="9242.2999999999993"/>
    <n v="29588.45"/>
    <n v="8.3305241335797003E-2"/>
    <m/>
    <s v="No"/>
    <m/>
    <m/>
    <m/>
    <x v="0"/>
    <n v="260"/>
    <n v="1848.46"/>
    <s v="Ok"/>
    <n v="0"/>
    <n v="0"/>
  </r>
  <r>
    <n v="261"/>
    <s v="Nassau"/>
    <s v="41-4N-23-2100-0004-0080"/>
    <n v="359.45"/>
    <n v="2017"/>
    <n v="359.45"/>
    <n v="359.45"/>
    <n v="0"/>
    <m/>
    <s v="HILLIARD"/>
    <s v="Florida"/>
    <n v="32046"/>
    <s v="TWO WATERS LN"/>
    <s v="HILLIARD FL 32046"/>
    <n v="-81.972306233262501"/>
    <n v="30.779413291029499"/>
    <s v="EQUITY TRUST COMPANY"/>
    <n v="0"/>
    <s v="VACANT RESIDENTIAL"/>
    <n v="8001"/>
    <s v="Residential-Vacant Land"/>
    <n v="2017"/>
    <n v="20000"/>
    <n v="2017"/>
    <n v="20000"/>
    <n v="302.77999999999997"/>
    <n v="0.84234246765892329"/>
    <s v="No"/>
    <m/>
    <m/>
    <m/>
    <m/>
    <m/>
    <m/>
    <s v="I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TWO WATERS LN"/>
    <s v="Hilliard"/>
    <s v="Florida"/>
    <n v="32046"/>
    <s v="TWO WATERS LN HILLIARD FL 32046"/>
    <s v=""/>
    <s v="Pass"/>
    <s v="No"/>
    <s v="FV&lt;$10K"/>
    <s v="N/A"/>
    <s v="No, &lt; $20K Lien"/>
    <s v="No, Lien &lt; $20K"/>
    <s v="N/A"/>
    <s v="No"/>
    <s v="No"/>
    <n v="0"/>
    <s v="No"/>
    <n v="20000"/>
    <n v="1"/>
    <n v="20000"/>
    <m/>
    <n v="0"/>
    <n v="0"/>
    <s v=""/>
    <e v="#N/A"/>
    <n v="20000"/>
    <s v="No"/>
    <s v="V"/>
    <s v="Yes"/>
    <s v="No"/>
    <n v="0"/>
    <n v="0"/>
    <n v="1437.8"/>
    <n v="-1437.8"/>
    <n v="7.1889999999999996E-2"/>
    <m/>
    <s v="No"/>
    <m/>
    <m/>
    <m/>
    <x v="4"/>
    <n v="261"/>
    <n v="359.45"/>
    <s v="Ok"/>
    <n v="0"/>
    <n v="0"/>
  </r>
  <r>
    <n v="262"/>
    <s v="Nassau"/>
    <s v="41-4N-23-2100-0005-0020"/>
    <n v="247.22"/>
    <n v="2017"/>
    <n v="247.22"/>
    <n v="247.22"/>
    <n v="0"/>
    <m/>
    <s v="HILLIARD"/>
    <s v="Florida"/>
    <n v="32046"/>
    <s v="ST MARYS CIR"/>
    <s v="HILLIARD FL 32046"/>
    <n v="-81.972548071396005"/>
    <n v="30.7781515354412"/>
    <s v="HARVILL LINDA"/>
    <n v="0"/>
    <s v="VACANT RESIDENTIAL"/>
    <n v="8001"/>
    <s v="Residential-Vacant Land"/>
    <n v="2017"/>
    <n v="11713"/>
    <n v="2017"/>
    <n v="15000"/>
    <n v="199"/>
    <n v="0.80495105573982684"/>
    <m/>
    <m/>
    <s v="No"/>
    <s v="No"/>
    <s v="No"/>
    <m/>
    <m/>
    <s v="I"/>
    <s v="I"/>
    <s v="I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ST MARYS CIR"/>
    <s v="Hilliard"/>
    <s v="Florida"/>
    <n v="32046"/>
    <s v="ST MARYS CIR HILLIARD FL 32046"/>
    <s v=""/>
    <s v="Pass"/>
    <s v="No"/>
    <s v="FV&lt;$10K"/>
    <s v="N/A"/>
    <s v="No, &lt; $20K Lien"/>
    <s v="No, Lien &lt; $20K"/>
    <s v="N/A"/>
    <s v="No"/>
    <s v="No"/>
    <n v="0"/>
    <s v="No"/>
    <n v="11713"/>
    <n v="1"/>
    <n v="11713"/>
    <m/>
    <n v="0"/>
    <n v="0"/>
    <s v=""/>
    <e v="#N/A"/>
    <n v="11713"/>
    <s v="No"/>
    <s v="V"/>
    <s v="Yes"/>
    <s v="No"/>
    <n v="0"/>
    <n v="0"/>
    <n v="988.88"/>
    <n v="-988.88"/>
    <n v="8.4425851617860495E-2"/>
    <m/>
    <s v="No"/>
    <m/>
    <m/>
    <m/>
    <x v="4"/>
    <n v="262"/>
    <n v="247.22"/>
    <s v="Ok"/>
    <n v="0"/>
    <n v="0"/>
  </r>
  <r>
    <n v="263"/>
    <s v="Nassau"/>
    <s v="47-4N-23-0000-0001-0040"/>
    <n v="429.88"/>
    <n v="2017"/>
    <n v="429.88"/>
    <n v="429.88"/>
    <n v="0"/>
    <m/>
    <s v="HILLIARD"/>
    <s v="Florida"/>
    <n v="32046"/>
    <s v="TRACEY RD"/>
    <s v="HILLIARD FL 32046"/>
    <n v="-81.992263729230302"/>
    <n v="30.773239535906502"/>
    <s v="THIGPEN LORITA J"/>
    <n v="0"/>
    <s v="VACANT RESIDENTIAL"/>
    <n v="8001"/>
    <s v="Residential-Vacant Land"/>
    <n v="2017"/>
    <n v="24300"/>
    <n v="2017"/>
    <n v="24300"/>
    <n v="367.89"/>
    <n v="0.85579696659532889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TRACEY RD"/>
    <s v="Hilliard"/>
    <s v="Florida"/>
    <n v="32046"/>
    <s v="TRACEY RD HILLIARD FL 32046"/>
    <s v=""/>
    <s v="Pass"/>
    <s v="No"/>
    <s v="FV&lt;$10K"/>
    <s v="N/A"/>
    <s v="No, &lt; $20K Lien"/>
    <s v="No, Lien &lt; $20K"/>
    <s v="N/A"/>
    <s v="No"/>
    <s v="No"/>
    <n v="0"/>
    <s v="No"/>
    <n v="24300"/>
    <n v="1"/>
    <n v="24300"/>
    <m/>
    <n v="0"/>
    <n v="0"/>
    <s v=""/>
    <e v="#N/A"/>
    <n v="24300"/>
    <s v="No"/>
    <s v="V"/>
    <s v="Yes"/>
    <s v="No"/>
    <n v="0"/>
    <n v="0"/>
    <n v="1719.52"/>
    <n v="-1719.52"/>
    <n v="7.0762139917695477E-2"/>
    <m/>
    <s v="No"/>
    <m/>
    <m/>
    <m/>
    <x v="4"/>
    <n v="263"/>
    <n v="429.88"/>
    <s v="Ok"/>
    <n v="0"/>
    <n v="0"/>
  </r>
  <r>
    <n v="264"/>
    <s v="Nassau"/>
    <s v="49-4N-23-0000-0007-0010"/>
    <n v="462.43"/>
    <n v="2017"/>
    <n v="462.43"/>
    <n v="462.43"/>
    <n v="0"/>
    <n v="2845"/>
    <s v="HILLIARD"/>
    <s v="Florida"/>
    <n v="32046"/>
    <s v="2845 FOXGLOVE PL"/>
    <s v="HILLIARD FL 32046"/>
    <n v="-81.981509712488005"/>
    <n v="30.773887227498701"/>
    <s v="BOUCHARD JOSEPH E IV &amp;"/>
    <n v="1"/>
    <s v="SINGLE FAMILY"/>
    <n v="1001"/>
    <s v="Single Family Residential"/>
    <n v="2017"/>
    <n v="52956"/>
    <n v="2017"/>
    <n v="64119"/>
    <n v="397.99"/>
    <n v="0.86064917933525076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s v="Minimal"/>
    <n v="0"/>
    <s v="Yes"/>
    <n v="0"/>
    <s v="No"/>
    <s v="Without Environmental Issues"/>
    <s v="No"/>
    <s v="None"/>
    <s v="2845 FOXGLOVE PL"/>
    <s v="Hilliard"/>
    <s v="Florida"/>
    <n v="32046"/>
    <s v="2845 FOXGLOVE PL HILLIARD FL 32046"/>
    <s v=""/>
    <s v="Pass"/>
    <s v="No"/>
    <s v="FV&lt;$10K"/>
    <s v="N/A"/>
    <s v="No, &lt; $20K Lien"/>
    <s v="No, Lien &lt; $20K"/>
    <s v="N/A"/>
    <s v="No"/>
    <s v="No"/>
    <n v="0"/>
    <s v="No"/>
    <n v="52956"/>
    <n v="1"/>
    <n v="52956"/>
    <m/>
    <n v="0"/>
    <n v="0"/>
    <s v=""/>
    <e v="#N/A"/>
    <n v="52956"/>
    <s v="No"/>
    <s v="S"/>
    <s v="No"/>
    <s v="Yes"/>
    <n v="0.67"/>
    <n v="35480.520000000004"/>
    <n v="1849.72"/>
    <n v="33630.800000000003"/>
    <n v="3.4929375330463024E-2"/>
    <m/>
    <s v="No"/>
    <m/>
    <m/>
    <m/>
    <x v="0"/>
    <n v="264"/>
    <n v="462.43"/>
    <s v="Ok"/>
    <n v="0"/>
    <n v="0"/>
  </r>
  <r>
    <n v="265"/>
    <s v="Nassau"/>
    <s v="01-1N-24-0000-0001-0020"/>
    <n v="1576.99"/>
    <n v="2017"/>
    <n v="1576.99"/>
    <n v="1576.99"/>
    <n v="0"/>
    <n v="44191"/>
    <s v="CALLAHAN"/>
    <s v="Florida"/>
    <n v="32011"/>
    <s v="44191 KINGBIRD DR"/>
    <s v="CALLAHAN FL 32011"/>
    <n v="-81.8513899467832"/>
    <n v="30.538557349490599"/>
    <s v="TYNER ALBERT J &amp; MARGARET S"/>
    <n v="2"/>
    <s v="MOBILE HOMES"/>
    <n v="1006"/>
    <s v="Mobile home"/>
    <n v="2017"/>
    <n v="130440"/>
    <n v="2017"/>
    <n v="139136"/>
    <n v="1428.56"/>
    <n v="0.90587765299716549"/>
    <s v="No"/>
    <m/>
    <s v="No"/>
    <s v="No"/>
    <s v="No"/>
    <m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High"/>
    <n v="0"/>
    <s v="Yes"/>
    <s v="Yes"/>
    <s v="No"/>
    <s v="Without Environmental Issues"/>
    <s v="No"/>
    <s v="None"/>
    <s v="44191 KINGBIRD DR"/>
    <s v="Callahan"/>
    <s v="Florida"/>
    <n v="32011"/>
    <s v="44191 KINGBIRD DR CALLAHAN FL 32011"/>
    <s v=""/>
    <s v="Pass"/>
    <s v="Yes"/>
    <s v="FV&lt;$10K"/>
    <s v="N/A"/>
    <s v="No, &lt; $20K Lien"/>
    <s v="No, Lien &lt; $20K"/>
    <s v="N/A"/>
    <s v="No"/>
    <s v="No"/>
    <n v="0"/>
    <s v="No"/>
    <n v="130440"/>
    <n v="1"/>
    <n v="130440"/>
    <m/>
    <n v="0"/>
    <n v="0"/>
    <s v=""/>
    <e v="#N/A"/>
    <n v="130440"/>
    <s v="No"/>
    <s v="R"/>
    <s v="No"/>
    <s v="Yes"/>
    <n v="0.67"/>
    <n v="87394.8"/>
    <n v="6307.96"/>
    <n v="81086.84"/>
    <n v="4.8359092302974548E-2"/>
    <m/>
    <s v="No"/>
    <m/>
    <m/>
    <m/>
    <x v="0"/>
    <n v="265"/>
    <n v="1576.99"/>
    <s v="Ok"/>
    <n v="0"/>
    <n v="0"/>
  </r>
  <r>
    <n v="266"/>
    <s v="Nassau"/>
    <s v="01-1N-24-0000-0002-0130"/>
    <n v="663.03"/>
    <n v="2017"/>
    <n v="663.03"/>
    <n v="663.03"/>
    <n v="0"/>
    <n v="44110"/>
    <s v="CALLAHAN"/>
    <s v="Florida"/>
    <n v="32011"/>
    <s v="44110 SANDY FORD RD"/>
    <s v="CALLAHAN FL 32011"/>
    <n v="-81.862743589569106"/>
    <n v="30.530402557057201"/>
    <s v="REAVES SHAWN C"/>
    <n v="2"/>
    <s v="MOBILE HOMES"/>
    <n v="1006"/>
    <s v="Mobile home"/>
    <n v="2017"/>
    <n v="37837"/>
    <n v="2017"/>
    <n v="39452"/>
    <n v="583.48"/>
    <n v="0.88002051189237296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44110 SANDY FORD RD"/>
    <s v="Callahan"/>
    <s v="Florida"/>
    <n v="32011"/>
    <s v="44110 SANDY FORD RD CALLAHAN FL 32011"/>
    <s v=""/>
    <s v="Pass"/>
    <s v="No"/>
    <s v="FV&lt;$10K"/>
    <s v="N/A"/>
    <s v="No, &lt; $20K Lien"/>
    <s v="No, Lien &lt; $20K"/>
    <s v="N/A"/>
    <s v="No"/>
    <s v="No"/>
    <n v="0"/>
    <s v="No"/>
    <n v="37837"/>
    <n v="1"/>
    <n v="37837"/>
    <m/>
    <n v="0"/>
    <n v="0"/>
    <s v=""/>
    <e v="#N/A"/>
    <n v="37837"/>
    <s v="No"/>
    <s v="R"/>
    <s v="No"/>
    <s v="No"/>
    <n v="0.35"/>
    <n v="13242.949999999999"/>
    <n v="2652.12"/>
    <n v="10590.829999999998"/>
    <n v="7.0093294922959001E-2"/>
    <m/>
    <s v="No"/>
    <m/>
    <m/>
    <m/>
    <x v="0"/>
    <n v="266"/>
    <n v="663.03"/>
    <s v="Ok"/>
    <n v="0"/>
    <n v="0"/>
  </r>
  <r>
    <n v="267"/>
    <s v="Nassau"/>
    <s v="01-1N-24-0000-0003-0100"/>
    <n v="605.59"/>
    <n v="2017"/>
    <n v="605.59"/>
    <n v="605.59"/>
    <n v="0"/>
    <n v="44244"/>
    <s v="CALLAHAN"/>
    <s v="Florida"/>
    <n v="32011"/>
    <s v="44244 HIGGINBOTHAM DR"/>
    <s v="CALLAHAN FL 32011"/>
    <n v="-81.859762469666705"/>
    <n v="30.524864438816898"/>
    <s v="DENMARK DARRELL A"/>
    <n v="1"/>
    <s v="SINGLE FAMILY"/>
    <n v="1001"/>
    <s v="Single Family Residential"/>
    <n v="2017"/>
    <n v="73020"/>
    <n v="2017"/>
    <n v="89910"/>
    <n v="530.37"/>
    <n v="0.87579055136313344"/>
    <s v="No"/>
    <m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n v="0"/>
    <n v="1"/>
    <s v="Yes"/>
    <s v="No"/>
    <s v="No"/>
    <s v="Without Environmental Issues"/>
    <s v="No"/>
    <s v="None"/>
    <s v="44244 HIGGINBOTHAM DR"/>
    <s v="Callahan"/>
    <s v="Florida"/>
    <n v="32011"/>
    <s v="44244 HIGGINBOTHAM DR CALLAHAN FL 32011"/>
    <s v=""/>
    <s v="Pass"/>
    <s v="No"/>
    <s v="FV&lt;$10K"/>
    <s v="N/A"/>
    <s v="No, &lt; $20K Lien"/>
    <s v="No, Lien &lt; $20K"/>
    <s v="N/A"/>
    <s v="No"/>
    <s v="No"/>
    <n v="1"/>
    <s v="No"/>
    <n v="73020"/>
    <n v="1"/>
    <n v="73020"/>
    <m/>
    <n v="0"/>
    <n v="0"/>
    <s v=""/>
    <e v="#N/A"/>
    <n v="73020"/>
    <s v="No"/>
    <s v="S"/>
    <s v="No"/>
    <s v="Yes"/>
    <n v="0.67"/>
    <n v="48923.4"/>
    <n v="3027.9500000000003"/>
    <n v="45895.450000000004"/>
    <n v="4.1467406190084911E-2"/>
    <m/>
    <s v="No"/>
    <m/>
    <m/>
    <m/>
    <x v="0"/>
    <n v="267"/>
    <n v="605.59"/>
    <s v="Ok"/>
    <n v="0"/>
    <n v="0"/>
  </r>
  <r>
    <n v="268"/>
    <s v="Nassau"/>
    <s v="01-1N-24-0000-0003-0230"/>
    <n v="301.49"/>
    <n v="2017"/>
    <n v="301.49"/>
    <n v="301.49"/>
    <n v="0"/>
    <m/>
    <s v="CALLAHAN"/>
    <s v="Florida"/>
    <n v="32011"/>
    <s v="HIGGINBOTHAM RD"/>
    <s v="CALLAHAN FL 32011"/>
    <n v="-81.859174752640797"/>
    <n v="30.524501162331202"/>
    <s v="DENMARK DARRELL A"/>
    <n v="0"/>
    <s v="VACANT RESIDENTIAL"/>
    <n v="8001"/>
    <s v="Residential-Vacant Land"/>
    <n v="2017"/>
    <n v="15536"/>
    <n v="2017"/>
    <n v="17655"/>
    <n v="249.18"/>
    <n v="0.8264950744634979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HIGGINBOTHAM RD"/>
    <s v="Callahan"/>
    <s v="Florida"/>
    <n v="32011"/>
    <s v="HIGGINBOTHAM RD CALLAHAN FL 32011"/>
    <s v=""/>
    <s v="Pass"/>
    <s v="No"/>
    <s v="FV&lt;$10K"/>
    <s v="N/A"/>
    <s v="No, &lt; $20K Lien"/>
    <s v="No, Lien &lt; $20K"/>
    <s v="N/A"/>
    <s v="No"/>
    <s v="No"/>
    <n v="0"/>
    <s v="No"/>
    <n v="15536"/>
    <n v="1"/>
    <n v="15536"/>
    <m/>
    <n v="0"/>
    <n v="0"/>
    <s v=""/>
    <e v="#N/A"/>
    <n v="15536"/>
    <s v="No"/>
    <s v="V"/>
    <s v="Yes"/>
    <s v="No"/>
    <n v="0"/>
    <n v="0"/>
    <n v="1205.96"/>
    <n v="-1205.96"/>
    <n v="7.7623583934088566E-2"/>
    <m/>
    <s v="No"/>
    <m/>
    <m/>
    <m/>
    <x v="4"/>
    <n v="268"/>
    <n v="301.49"/>
    <s v="Ok"/>
    <n v="0"/>
    <n v="0"/>
  </r>
  <r>
    <n v="269"/>
    <s v="Nassau"/>
    <s v="01-1N-24-1370-0011-0000"/>
    <n v="2886.44"/>
    <n v="2017"/>
    <n v="2886.44"/>
    <n v="2886.44"/>
    <n v="0"/>
    <n v="34295"/>
    <s v="CALLAHAN"/>
    <s v="Florida"/>
    <n v="32011"/>
    <s v="34295 DAYBREAK DR"/>
    <s v="CALLAHAN FL 32011"/>
    <n v="-81.862591037484805"/>
    <n v="30.536567673479599"/>
    <s v="GREGG JOSHUA D &amp;"/>
    <n v="1"/>
    <s v="SINGLE FAMILY"/>
    <n v="1001"/>
    <s v="Single Family Residential"/>
    <n v="2017"/>
    <n v="213446"/>
    <n v="2017"/>
    <n v="218743"/>
    <n v="2639.33"/>
    <n v="0.9143893515888083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n v="0"/>
    <s v="No"/>
    <s v="Without Environmental Issues"/>
    <s v="No"/>
    <s v="None"/>
    <s v="34295 DAYBREAK DR"/>
    <s v="Callahan"/>
    <s v="Florida"/>
    <n v="32011"/>
    <s v="34295 DAYBREAK DR CALLAHAN FL 32011"/>
    <s v=""/>
    <s v="Pass"/>
    <s v="No"/>
    <s v="FV&lt;$10K"/>
    <s v="N/A"/>
    <s v="No, &lt; $20K Lien"/>
    <s v="No, Lien &lt; $20K"/>
    <s v="N/A"/>
    <s v="No"/>
    <s v="No"/>
    <n v="0"/>
    <s v="No"/>
    <n v="213446"/>
    <n v="1"/>
    <n v="213446"/>
    <m/>
    <n v="0"/>
    <n v="0"/>
    <s v=""/>
    <e v="#N/A"/>
    <n v="213446"/>
    <s v="No"/>
    <s v="S"/>
    <s v="No"/>
    <s v="Yes"/>
    <n v="0.67"/>
    <n v="143008.82"/>
    <n v="11545.76"/>
    <n v="131463.06"/>
    <n v="5.4092182566082288E-2"/>
    <m/>
    <s v="No"/>
    <m/>
    <m/>
    <m/>
    <x v="0"/>
    <n v="269"/>
    <n v="2886.44"/>
    <s v="Ok"/>
    <n v="0"/>
    <n v="0"/>
  </r>
  <r>
    <n v="270"/>
    <s v="Nassau"/>
    <s v="01-1N-24-192S-0006-0000"/>
    <n v="1720.68"/>
    <n v="2017"/>
    <e v="#N/A"/>
    <e v="#N/A"/>
    <e v="#N/A"/>
    <e v="#N/A"/>
    <e v="#N/A"/>
    <e v="#N/A"/>
    <e v="#N/A"/>
    <e v="#N/A"/>
    <e v="#N/A"/>
    <e v="#N/A"/>
    <e v="#N/A"/>
    <e v="#N/A"/>
    <n v="1"/>
    <s v="SINGLE FAMILY"/>
    <e v="#N/A"/>
    <e v="#N/A"/>
    <n v="2017"/>
    <n v="142245"/>
    <e v="#N/A"/>
    <e v="#N/A"/>
    <e v="#N/A"/>
    <n v="0"/>
    <s v="No"/>
    <s v="No"/>
    <m/>
    <s v="No"/>
    <s v="No"/>
    <s v="No"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142245"/>
    <n v="1"/>
    <n v="142245"/>
    <m/>
    <e v="#N/A"/>
    <e v="#N/A"/>
    <s v=""/>
    <e v="#N/A"/>
    <n v="142245"/>
    <s v="No"/>
    <s v="S"/>
    <s v="No"/>
    <s v="Yes"/>
    <n v="0.67"/>
    <n v="95304.150000000009"/>
    <e v="#N/A"/>
    <e v="#N/A"/>
    <e v="#N/A"/>
    <m/>
    <e v="#N/A"/>
    <m/>
    <m/>
    <m/>
    <x v="5"/>
    <n v="270"/>
    <n v="1720.68"/>
    <e v="#N/A"/>
    <e v="#N/A"/>
    <e v="#N/A"/>
  </r>
  <r>
    <n v="271"/>
    <s v="Nassau"/>
    <s v="02-1N-24-2180-1377-0000"/>
    <n v="778.26"/>
    <n v="2017"/>
    <n v="778.26"/>
    <n v="778.26"/>
    <n v="0"/>
    <n v="34143"/>
    <s v="CALLAHAN"/>
    <s v="Florida"/>
    <n v="32011"/>
    <s v="34143 OLD BALDWIN RD"/>
    <s v="CALLAHAN FL 32011"/>
    <n v="-81.877497906532994"/>
    <n v="30.535693155284498"/>
    <s v="MEADOWS CARSON D"/>
    <n v="2"/>
    <s v="MOBILE HOMES"/>
    <n v="1006"/>
    <s v="Mobile home"/>
    <n v="2017"/>
    <n v="45579"/>
    <n v="2017"/>
    <n v="45579"/>
    <n v="690.02"/>
    <n v="0.88661886773057841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34143 OLD BALDWIN RD"/>
    <s v="Callahan"/>
    <s v="Florida"/>
    <n v="32011"/>
    <s v="34143 OLD BALDWIN RD CALLAHAN FL 32011"/>
    <s v=""/>
    <s v="Pass"/>
    <s v="No"/>
    <s v="FV&lt;$10K"/>
    <s v="N/A"/>
    <s v="No, &lt; $20K Lien"/>
    <s v="No, Lien &lt; $20K"/>
    <s v="N/A"/>
    <s v="No"/>
    <s v="No"/>
    <n v="1"/>
    <s v="No"/>
    <n v="45579"/>
    <n v="1"/>
    <n v="45579"/>
    <m/>
    <n v="0"/>
    <n v="0"/>
    <s v=""/>
    <e v="#N/A"/>
    <n v="45579"/>
    <s v="No"/>
    <s v="R"/>
    <s v="No"/>
    <s v="No"/>
    <n v="0.35"/>
    <n v="15952.65"/>
    <n v="3891.3"/>
    <n v="12061.349999999999"/>
    <n v="8.5374843678009613E-2"/>
    <m/>
    <s v="No"/>
    <m/>
    <m/>
    <m/>
    <x v="0"/>
    <n v="271"/>
    <n v="778.26"/>
    <s v="Ok"/>
    <n v="0"/>
    <n v="0"/>
  </r>
  <r>
    <n v="272"/>
    <s v="Nassau"/>
    <s v="11-1N-24-2180-0014-0000"/>
    <n v="326.42"/>
    <n v="2017"/>
    <n v="326.42"/>
    <n v="326.42"/>
    <n v="0"/>
    <n v="34505"/>
    <s v="CALLAHAN"/>
    <s v="Florida"/>
    <n v="32011"/>
    <s v="34505 LEMONWOOD LN"/>
    <s v="CALLAHAN FL 32011"/>
    <n v="-81.872483442018805"/>
    <n v="30.52105812748"/>
    <s v="STEWART WILLIAM"/>
    <n v="0"/>
    <s v="VACANT RESIDENTIAL"/>
    <n v="8001"/>
    <s v="Residential-Vacant Land"/>
    <n v="2017"/>
    <n v="17969"/>
    <n v="2017"/>
    <n v="18000"/>
    <n v="272.23"/>
    <n v="0.83398688805832977"/>
    <s v="No"/>
    <m/>
    <s v="No"/>
    <s v="No"/>
    <s v="No"/>
    <s v="No"/>
    <s v="No"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n v="0"/>
    <n v="1"/>
    <s v="No"/>
    <s v="Yes"/>
    <s v="No"/>
    <s v="Without Environmental Issues"/>
    <s v="No"/>
    <s v="None"/>
    <s v="34505 LEMONWOOD LN"/>
    <s v="Callahan"/>
    <s v="Florida"/>
    <n v="32011"/>
    <s v="34505 LEMONWOOD LN CALLAHAN FL 32011"/>
    <s v=""/>
    <s v="Pass"/>
    <s v="Yes"/>
    <s v="FV&lt;$10K"/>
    <s v="N/A"/>
    <s v="No, &lt; $20K Lien"/>
    <s v="No, Lien &lt; $20K"/>
    <s v="N/A"/>
    <s v="No"/>
    <s v="No"/>
    <n v="1"/>
    <s v="No"/>
    <n v="17969"/>
    <n v="1"/>
    <n v="17969"/>
    <m/>
    <n v="0"/>
    <n v="0"/>
    <s v=""/>
    <e v="#N/A"/>
    <n v="17969"/>
    <s v="No"/>
    <s v="V"/>
    <s v="Yes"/>
    <s v="No"/>
    <n v="0"/>
    <n v="0"/>
    <n v="1632.1000000000001"/>
    <n v="-1632.1000000000001"/>
    <n v="9.082864934053092E-2"/>
    <m/>
    <s v="No"/>
    <m/>
    <m/>
    <m/>
    <x v="4"/>
    <n v="272"/>
    <n v="326.42"/>
    <s v="Ok"/>
    <n v="0"/>
    <n v="0"/>
  </r>
  <r>
    <n v="273"/>
    <s v="Nassau"/>
    <s v="11-1N-24-2180-0016-0010"/>
    <n v="391.55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46962"/>
    <e v="#N/A"/>
    <e v="#N/A"/>
    <e v="#N/A"/>
    <n v="0"/>
    <m/>
    <m/>
    <m/>
    <m/>
    <m/>
    <s v="No"/>
    <s v="No"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46962"/>
    <n v="1"/>
    <n v="46962"/>
    <m/>
    <e v="#N/A"/>
    <e v="#N/A"/>
    <s v=""/>
    <e v="#N/A"/>
    <n v="46962"/>
    <s v="No"/>
    <s v="R"/>
    <s v="No"/>
    <s v="Yes"/>
    <n v="0.67"/>
    <n v="31464.54"/>
    <e v="#N/A"/>
    <e v="#N/A"/>
    <e v="#N/A"/>
    <m/>
    <e v="#N/A"/>
    <m/>
    <m/>
    <m/>
    <x v="5"/>
    <n v="273"/>
    <n v="391.55"/>
    <e v="#N/A"/>
    <e v="#N/A"/>
    <e v="#N/A"/>
  </r>
  <r>
    <n v="274"/>
    <s v="Nassau"/>
    <s v="11-1N-24-2180-0040-0040"/>
    <n v="567.03"/>
    <n v="2017"/>
    <n v="567.03"/>
    <n v="567.03"/>
    <n v="0"/>
    <n v="33681"/>
    <s v="CALLAHAN"/>
    <s v="Florida"/>
    <n v="32011"/>
    <s v="33681 WOODS LN"/>
    <s v="CALLAHAN FL 32011"/>
    <n v="-81.8823562447961"/>
    <n v="30.5155225139812"/>
    <s v="MCSWAIN SONIA DELORES"/>
    <n v="1"/>
    <s v="SINGLE FAMILY"/>
    <n v="1001"/>
    <s v="Single Family Residential"/>
    <n v="2017"/>
    <n v="32678"/>
    <n v="2017"/>
    <n v="32678"/>
    <n v="494.71"/>
    <n v="0.87245824735904631"/>
    <m/>
    <m/>
    <s v="No"/>
    <m/>
    <m/>
    <m/>
    <m/>
    <s v="I"/>
    <n v="0"/>
    <n v="0"/>
    <n v="0"/>
    <n v="0"/>
    <n v="0"/>
    <n v="0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33681 WOODS LN"/>
    <s v="Callahan"/>
    <s v="Florida"/>
    <n v="32011"/>
    <s v="33681 WOODS LN CALLAHAN FL 32011"/>
    <s v=""/>
    <s v="Pass"/>
    <s v="No"/>
    <s v="FV&lt;$10K"/>
    <s v="N/A"/>
    <s v="No, &lt; $20K Lien"/>
    <s v="No, Lien &lt; $20K"/>
    <s v="N/A"/>
    <s v="No"/>
    <s v="No"/>
    <n v="0"/>
    <s v="No"/>
    <n v="32678"/>
    <n v="1"/>
    <n v="32678"/>
    <m/>
    <n v="0"/>
    <n v="0"/>
    <s v=""/>
    <e v="#N/A"/>
    <n v="32678"/>
    <s v="No"/>
    <s v="S"/>
    <s v="No"/>
    <s v="No"/>
    <n v="0.35"/>
    <n v="11437.3"/>
    <n v="2268.12"/>
    <n v="9169.18"/>
    <n v="6.9408164514352166E-2"/>
    <m/>
    <s v="No"/>
    <m/>
    <m/>
    <m/>
    <x v="0"/>
    <n v="274"/>
    <n v="567.03"/>
    <s v="Ok"/>
    <n v="0"/>
    <n v="0"/>
  </r>
  <r>
    <n v="275"/>
    <s v="Nassau"/>
    <s v="11-1N-24-2180-0040-0050"/>
    <n v="794.92"/>
    <n v="2017"/>
    <n v="794.92"/>
    <n v="794.92"/>
    <n v="0"/>
    <n v="33685"/>
    <s v="CALLAHAN"/>
    <s v="Florida"/>
    <n v="32011"/>
    <s v="33685 WOODS LN"/>
    <s v="CALLAHAN FL 32011"/>
    <n v="-81.882542321076301"/>
    <n v="30.515791073016601"/>
    <s v="PRESCOTT ARNOLD L"/>
    <n v="1"/>
    <s v="SINGLE FAMILY"/>
    <n v="1001"/>
    <s v="Single Family Residential"/>
    <n v="2017"/>
    <n v="46598"/>
    <n v="2017"/>
    <n v="46598"/>
    <n v="705.43"/>
    <n v="0.88742263372414831"/>
    <s v="No"/>
    <s v="No"/>
    <m/>
    <s v="No"/>
    <s v="No"/>
    <s v="No"/>
    <m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33685 WOODS LN"/>
    <s v="Callahan"/>
    <s v="Florida"/>
    <n v="32011"/>
    <s v="33685 WOODS LN CALLAHAN FL 32011"/>
    <s v=""/>
    <s v="Pass"/>
    <s v="No"/>
    <s v="FV&lt;$10K"/>
    <s v="N/A"/>
    <s v="No, &lt; $20K Lien"/>
    <s v="No, Lien &lt; $20K"/>
    <s v="N/A"/>
    <s v="No"/>
    <s v="No"/>
    <n v="1"/>
    <s v="No"/>
    <n v="46598"/>
    <n v="1"/>
    <n v="46598"/>
    <m/>
    <n v="0"/>
    <n v="0"/>
    <s v=""/>
    <e v="#N/A"/>
    <n v="46598"/>
    <s v="No"/>
    <s v="S"/>
    <s v="No"/>
    <s v="No"/>
    <n v="0.35"/>
    <n v="16309.3"/>
    <n v="3974.6"/>
    <n v="12334.699999999999"/>
    <n v="8.5295506244903216E-2"/>
    <m/>
    <s v="No"/>
    <m/>
    <m/>
    <m/>
    <x v="0"/>
    <n v="275"/>
    <n v="794.92"/>
    <s v="Ok"/>
    <n v="0"/>
    <n v="0"/>
  </r>
  <r>
    <n v="276"/>
    <s v="Nassau"/>
    <s v="11-1N-24-2180-0053-0030"/>
    <n v="66.349999999999994"/>
    <n v="2017"/>
    <n v="66.349999999999994"/>
    <n v="66.349999999999994"/>
    <n v="0"/>
    <m/>
    <s v="CALLAHAN"/>
    <s v="Florida"/>
    <n v="32011"/>
    <s v="CRAWFORD RD"/>
    <s v="CALLAHAN FL 32011"/>
    <n v="-81.878017210509796"/>
    <n v="30.5127052868561"/>
    <s v="ZAKRZEWSKI RANDY J"/>
    <n v="0"/>
    <s v="VACANT RESIDENTIAL"/>
    <n v="8001"/>
    <s v="Residential-Vacant Land"/>
    <n v="2017"/>
    <n v="1980"/>
    <n v="2017"/>
    <n v="2250"/>
    <n v="31.76"/>
    <n v="0.47867370007535803"/>
    <s v="No"/>
    <s v="Yes"/>
    <s v="No"/>
    <m/>
    <s v="No"/>
    <s v="No"/>
    <s v="No"/>
    <s v="C"/>
    <s v="I"/>
    <s v="C"/>
    <s v="C"/>
    <s v="I"/>
    <s v="I"/>
    <s v="I"/>
    <s v="Yes"/>
    <s v="Yes"/>
    <s v="Yes"/>
    <n v="0"/>
    <n v="0"/>
    <n v="0"/>
    <n v="0"/>
    <n v="0"/>
    <n v="0"/>
    <s v="Potential Low Risk"/>
    <s v="Minimal"/>
    <n v="3"/>
    <s v="No"/>
    <s v="No"/>
    <s v="No"/>
    <s v="Without Environmental Issues"/>
    <s v="No"/>
    <s v="None"/>
    <s v="CRAWFORD RD"/>
    <s v="Callahan"/>
    <s v="Florida"/>
    <n v="32011"/>
    <s v="CRAWFORD RD CALLAHAN FL 32011"/>
    <s v=""/>
    <s v="Lien&lt;$150"/>
    <s v="No"/>
    <s v="FV&lt;$10K"/>
    <s v="N/A"/>
    <s v="No, &lt; $20K Lien"/>
    <s v="No, Lien &lt; $20K"/>
    <s v="N/A"/>
    <s v="Yes"/>
    <s v="No"/>
    <n v="3"/>
    <s v="No"/>
    <n v="1980"/>
    <n v="1"/>
    <n v="1980"/>
    <m/>
    <n v="0"/>
    <n v="0"/>
    <s v=""/>
    <e v="#N/A"/>
    <n v="1980"/>
    <s v="No"/>
    <s v="V"/>
    <s v="Yes"/>
    <s v="No"/>
    <n v="0"/>
    <n v="0"/>
    <n v="464.44999999999993"/>
    <n v="-464.44999999999993"/>
    <n v="0.23457070707070704"/>
    <m/>
    <s v="No"/>
    <m/>
    <m/>
    <m/>
    <x v="2"/>
    <n v="276"/>
    <n v="66.349999999999994"/>
    <s v="Ok"/>
    <n v="0"/>
    <n v="0"/>
  </r>
  <r>
    <n v="277"/>
    <s v="Nassau"/>
    <s v="11-1N-24-2180-0056-0010"/>
    <n v="1136.0999999999999"/>
    <n v="2017"/>
    <n v="1136.0999999999999"/>
    <n v="1136.0999999999999"/>
    <n v="0"/>
    <n v="24890"/>
    <s v="CALLAHAN"/>
    <s v="Florida"/>
    <n v="32011"/>
    <s v="24890 CRAWFORD RD"/>
    <s v="CALLAHAN FL 32011"/>
    <n v="-81.883329813081204"/>
    <n v="30.511101734350198"/>
    <s v="MILLER TRACY DENIEL EST"/>
    <n v="2"/>
    <s v="MOBILE HOMES"/>
    <n v="1006"/>
    <s v="Mobile home"/>
    <n v="2017"/>
    <n v="67435"/>
    <n v="2017"/>
    <n v="67435"/>
    <n v="1020.89"/>
    <n v="0.89859167326819833"/>
    <m/>
    <m/>
    <m/>
    <m/>
    <m/>
    <m/>
    <m/>
    <n v="0"/>
    <n v="0"/>
    <n v="0"/>
    <n v="0"/>
    <n v="0"/>
    <n v="0"/>
    <n v="0"/>
    <s v="No"/>
    <s v="No"/>
    <s v="No"/>
    <n v="0"/>
    <n v="0"/>
    <n v="17000"/>
    <s v="SELLER TAKE-BACK"/>
    <n v="0"/>
    <n v="0"/>
    <s v="Potential Low Risk"/>
    <n v="0"/>
    <n v="0"/>
    <s v="No"/>
    <n v="0"/>
    <s v="No"/>
    <s v="Without Environmental Issues"/>
    <s v="No"/>
    <s v="None"/>
    <s v="24890 CRAWFORD RD"/>
    <s v="Callahan"/>
    <s v="Florida"/>
    <n v="32011"/>
    <s v="24890 CRAWFORD RD CALLAHAN FL 32011"/>
    <s v="L"/>
    <s v="Pass"/>
    <s v="No"/>
    <s v="FV&lt;$10K"/>
    <s v="N/A"/>
    <s v="No, &lt; $20K Lien"/>
    <s v="No, Lien &lt; $20K"/>
    <s v="N/A"/>
    <s v="No"/>
    <s v="No"/>
    <n v="0"/>
    <s v="No"/>
    <n v="67435"/>
    <n v="1"/>
    <n v="67435"/>
    <m/>
    <n v="0"/>
    <n v="0"/>
    <s v=""/>
    <e v="#N/A"/>
    <n v="67435"/>
    <s v="No"/>
    <s v="R"/>
    <s v="No"/>
    <s v="No"/>
    <n v="0.35"/>
    <n v="23602.25"/>
    <n v="4544.3999999999996"/>
    <n v="19057.849999999999"/>
    <n v="6.738933788092237E-2"/>
    <m/>
    <s v="No"/>
    <m/>
    <m/>
    <m/>
    <x v="0"/>
    <n v="277"/>
    <n v="1136.0999999999999"/>
    <s v="Ok"/>
    <n v="0"/>
    <n v="0"/>
  </r>
  <r>
    <n v="278"/>
    <s v="Nassau"/>
    <s v="14-1N-24-2180-0089-0000"/>
    <n v="39.17"/>
    <n v="2017"/>
    <n v="39.17"/>
    <n v="39.17"/>
    <n v="0"/>
    <m/>
    <s v="CALLAHAN"/>
    <s v="Florida"/>
    <n v="32011"/>
    <s v="US HWY 301"/>
    <s v="CALLAHAN FL 32011"/>
    <n v="-81.879323367379598"/>
    <n v="30.5062377196464"/>
    <s v="PICKETT CHARLES A"/>
    <n v="55"/>
    <s v="TIMBERLAND - SITE INDEX 80 TO 89"/>
    <n v="7009"/>
    <s v="Timberland Forest Trees (Agricultural)"/>
    <n v="2017"/>
    <n v="438"/>
    <n v="2017"/>
    <n v="13980"/>
    <n v="6.63"/>
    <n v="0.16926219045187643"/>
    <m/>
    <s v="No"/>
    <m/>
    <m/>
    <m/>
    <m/>
    <m/>
    <s v="I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US HWY 301"/>
    <s v="Callahan"/>
    <s v="Florida"/>
    <n v="32011"/>
    <s v="US HWY 301 CALLAHAN FL 32011"/>
    <s v=""/>
    <s v="Lien&lt;$150"/>
    <s v="No"/>
    <s v="FV&lt;$10K"/>
    <s v="N/A"/>
    <s v="No, &lt; $20K Lien"/>
    <s v="No, Lien &lt; $20K"/>
    <s v="N/A"/>
    <s v="No"/>
    <s v="No"/>
    <n v="0"/>
    <s v="No"/>
    <n v="438"/>
    <n v="1"/>
    <n v="438"/>
    <m/>
    <n v="0"/>
    <n v="0"/>
    <s v=""/>
    <e v="#N/A"/>
    <n v="438"/>
    <s v="No"/>
    <s v="V"/>
    <s v="Yes"/>
    <s v="No"/>
    <n v="0"/>
    <n v="0"/>
    <n v="156.68"/>
    <n v="-156.68"/>
    <n v="0.35771689497716896"/>
    <m/>
    <s v="No"/>
    <m/>
    <m/>
    <m/>
    <x v="2"/>
    <n v="278"/>
    <n v="39.17"/>
    <s v="Ok"/>
    <n v="0"/>
    <n v="0"/>
  </r>
  <r>
    <n v="279"/>
    <s v="Nassau"/>
    <s v="14-1N-24-2180-0106-0000"/>
    <n v="471.77"/>
    <n v="2017"/>
    <n v="471.77"/>
    <n v="471.77"/>
    <n v="0"/>
    <m/>
    <s v="CALLAHAN"/>
    <s v="Florida"/>
    <n v="32011"/>
    <s v="US HWY 301"/>
    <s v="CALLAHAN FL 32011"/>
    <n v="-81.877712500000001"/>
    <n v="30.507058000000001"/>
    <s v="PICKETT CHARLES A"/>
    <n v="2"/>
    <s v="MOBILE HOMES"/>
    <n v="1006"/>
    <s v="Mobile home"/>
    <n v="2017"/>
    <n v="26860"/>
    <n v="2017"/>
    <n v="26860"/>
    <n v="385"/>
    <n v="0.81607563007397677"/>
    <s v="No"/>
    <s v="No"/>
    <s v="No"/>
    <m/>
    <s v="No"/>
    <m/>
    <m/>
    <s v="I"/>
    <s v="I"/>
    <s v="I"/>
    <s v="I"/>
    <s v="I"/>
    <n v="0"/>
    <n v="0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US HWY 301"/>
    <s v="Callahan"/>
    <s v="Florida"/>
    <n v="32011"/>
    <s v="US HWY 301 CALLAHAN FL 32011"/>
    <s v=""/>
    <s v="Pass"/>
    <s v="No"/>
    <s v="FV&lt;$10K"/>
    <s v="N/A"/>
    <s v="No, &lt; $20K Lien"/>
    <s v="No, Lien &lt; $20K"/>
    <s v="N/A"/>
    <s v="No"/>
    <s v="No"/>
    <n v="1"/>
    <s v="No"/>
    <n v="26860"/>
    <n v="1"/>
    <n v="26860"/>
    <m/>
    <n v="0"/>
    <n v="0"/>
    <s v=""/>
    <e v="#N/A"/>
    <n v="26860"/>
    <s v="No"/>
    <s v="R"/>
    <s v="No"/>
    <s v="No"/>
    <n v="0.35"/>
    <n v="9401"/>
    <n v="2358.85"/>
    <n v="7042.15"/>
    <n v="8.782017870439314E-2"/>
    <m/>
    <s v="No"/>
    <m/>
    <m/>
    <m/>
    <x v="4"/>
    <n v="279"/>
    <n v="471.77"/>
    <s v="Ok"/>
    <n v="0"/>
    <n v="0"/>
  </r>
  <r>
    <n v="280"/>
    <s v="Nassau"/>
    <s v="14-1N-24-2180-0517-0000"/>
    <n v="59.47"/>
    <n v="2017"/>
    <n v="59.47"/>
    <n v="59.47"/>
    <n v="0"/>
    <m/>
    <s v="CALLAHAN"/>
    <s v="Florida"/>
    <n v="32011"/>
    <s v="US HWY 301"/>
    <s v="CALLAHAN FL 32011"/>
    <n v="-81.878224144857796"/>
    <n v="30.504601361396901"/>
    <s v="ZINN RICHARD L"/>
    <n v="0"/>
    <s v="VACANT RESIDENTIAL"/>
    <n v="8001"/>
    <s v="Residential-Vacant Land"/>
    <n v="2017"/>
    <n v="1584"/>
    <n v="2017"/>
    <n v="1800"/>
    <n v="25.4"/>
    <n v="0.42710610391794179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US HWY 301"/>
    <s v="Callahan"/>
    <s v="Florida"/>
    <n v="32011"/>
    <s v="US HWY 301 CALLAHAN FL 32011"/>
    <s v=""/>
    <s v="Lien&lt;$150"/>
    <s v="No"/>
    <s v="FV&lt;$10K"/>
    <s v="N/A"/>
    <s v="No, &lt; $20K Lien"/>
    <s v="No, Lien &lt; $20K"/>
    <s v="N/A"/>
    <s v="No"/>
    <s v="No"/>
    <n v="0"/>
    <s v="No"/>
    <n v="1584"/>
    <n v="1"/>
    <n v="1584"/>
    <m/>
    <n v="0"/>
    <n v="0"/>
    <s v=""/>
    <e v="#N/A"/>
    <n v="1584"/>
    <s v="No"/>
    <s v="V"/>
    <s v="Yes"/>
    <s v="No"/>
    <n v="0"/>
    <n v="0"/>
    <n v="237.88"/>
    <n v="-237.88"/>
    <n v="0.15017676767676769"/>
    <m/>
    <s v="No"/>
    <m/>
    <m/>
    <m/>
    <x v="2"/>
    <n v="280"/>
    <n v="59.47"/>
    <s v="Ok"/>
    <n v="0"/>
    <n v="0"/>
  </r>
  <r>
    <n v="281"/>
    <s v="Nassau"/>
    <s v="14-1N-24-2180-0539-0000"/>
    <n v="58.57"/>
    <n v="2017"/>
    <n v="58.57"/>
    <n v="58.57"/>
    <n v="0"/>
    <m/>
    <s v="CALLAHAN"/>
    <s v="Florida"/>
    <n v="32011"/>
    <s v="US HWY 301"/>
    <s v="CALLAHAN FL 32011"/>
    <n v="-81.8777583041268"/>
    <n v="30.503840522601699"/>
    <s v="ZINN RICHARD L"/>
    <n v="0"/>
    <s v="VACANT RESIDENTIAL"/>
    <n v="8001"/>
    <s v="Residential-Vacant Land"/>
    <n v="2017"/>
    <n v="1531"/>
    <n v="2017"/>
    <n v="1740"/>
    <n v="24.56"/>
    <n v="0.41932730066586987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US HWY 301"/>
    <s v="Callahan"/>
    <s v="Florida"/>
    <n v="32011"/>
    <s v="US HWY 301 CALLAHAN FL 32011"/>
    <s v=""/>
    <s v="Lien&lt;$150"/>
    <s v="No"/>
    <s v="FV&lt;$10K"/>
    <s v="N/A"/>
    <s v="No, &lt; $20K Lien"/>
    <s v="No, Lien &lt; $20K"/>
    <s v="N/A"/>
    <s v="No"/>
    <s v="No"/>
    <n v="0"/>
    <s v="No"/>
    <n v="1531"/>
    <n v="1"/>
    <n v="1531"/>
    <m/>
    <n v="0"/>
    <n v="0"/>
    <s v=""/>
    <e v="#N/A"/>
    <n v="1531"/>
    <s v="No"/>
    <s v="V"/>
    <s v="Yes"/>
    <s v="No"/>
    <n v="0"/>
    <n v="0"/>
    <n v="234.28"/>
    <n v="-234.28"/>
    <n v="0.15302416721097323"/>
    <m/>
    <s v="No"/>
    <m/>
    <m/>
    <m/>
    <x v="2"/>
    <n v="281"/>
    <n v="58.57"/>
    <s v="Ok"/>
    <n v="0"/>
    <n v="0"/>
  </r>
  <r>
    <n v="282"/>
    <s v="Nassau"/>
    <s v="14-1N-24-2180-0699-0000"/>
    <n v="37.619999999999997"/>
    <n v="2017"/>
    <n v="37.619999999999997"/>
    <n v="37.619999999999997"/>
    <n v="0"/>
    <m/>
    <s v="CALLAHAN"/>
    <s v="Florida"/>
    <n v="32011"/>
    <s v="US HWY 301"/>
    <s v="CALLAHAN FL 32011"/>
    <n v="-81.874020600919707"/>
    <n v="30.5037679660112"/>
    <s v="HOBBS KATHRYN M"/>
    <n v="0"/>
    <s v="VACANT RESIDENTIAL"/>
    <n v="8001"/>
    <s v="Residential-Vacant Land"/>
    <n v="2017"/>
    <n v="323"/>
    <n v="2017"/>
    <n v="367"/>
    <n v="5.19"/>
    <n v="0.13795853269537481"/>
    <m/>
    <m/>
    <m/>
    <m/>
    <m/>
    <s v="No"/>
    <s v="No"/>
    <s v="I"/>
    <s v="I"/>
    <s v="C"/>
    <n v="0"/>
    <n v="0"/>
    <n v="0"/>
    <n v="0"/>
    <s v="No"/>
    <s v="Yes"/>
    <s v="No"/>
    <n v="0"/>
    <n v="0"/>
    <n v="0"/>
    <n v="0"/>
    <n v="0"/>
    <n v="0"/>
    <s v="Potential Low Risk"/>
    <n v="0"/>
    <n v="2"/>
    <s v="No"/>
    <s v="No"/>
    <s v="No"/>
    <s v="Without Environmental Issues"/>
    <s v="No"/>
    <s v="None"/>
    <s v="US HWY 301"/>
    <s v="Callahan"/>
    <s v="Florida"/>
    <n v="32011"/>
    <s v="US HWY 301 CALLAHAN FL 32011"/>
    <s v=""/>
    <s v="Lien&lt;$150"/>
    <s v="No"/>
    <s v="FV&lt;$10K"/>
    <s v="N/A"/>
    <s v="No, &lt; $20K Lien"/>
    <s v="No, Lien &lt; $20K"/>
    <s v="N/A"/>
    <s v="No"/>
    <s v="No"/>
    <n v="2"/>
    <s v="No"/>
    <n v="323"/>
    <n v="1"/>
    <n v="323"/>
    <m/>
    <n v="0"/>
    <n v="0"/>
    <s v=""/>
    <e v="#N/A"/>
    <n v="323"/>
    <s v="No"/>
    <s v="V"/>
    <s v="Yes"/>
    <s v="No"/>
    <n v="0"/>
    <n v="0"/>
    <n v="225.72"/>
    <n v="-225.72"/>
    <n v="0.69882352941176473"/>
    <m/>
    <s v="No"/>
    <m/>
    <m/>
    <m/>
    <x v="2"/>
    <n v="282"/>
    <n v="37.619999999999997"/>
    <s v="Ok"/>
    <n v="0"/>
    <n v="0"/>
  </r>
  <r>
    <n v="283"/>
    <s v="Nassau"/>
    <s v="14-1N-24-2180-0749-0000"/>
    <n v="40.82"/>
    <n v="2017"/>
    <n v="40.82"/>
    <n v="40.82"/>
    <n v="0"/>
    <m/>
    <s v="CALLAHAN"/>
    <s v="Florida"/>
    <n v="32011"/>
    <s v="US HWY 301"/>
    <s v="CALLAHAN FL 32011"/>
    <n v="-81.871933824913995"/>
    <n v="30.504920868348101"/>
    <s v="KUNTZ WALTER F &amp; KENNETH J"/>
    <n v="0"/>
    <s v="VACANT RESIDENTIAL"/>
    <n v="8001"/>
    <s v="Residential-Vacant Land"/>
    <n v="2017"/>
    <n v="508"/>
    <n v="2017"/>
    <n v="577"/>
    <n v="8.16"/>
    <n v="0.19990200881920628"/>
    <s v="Yes"/>
    <s v="No"/>
    <s v="No"/>
    <s v="No"/>
    <s v="No"/>
    <s v="No"/>
    <s v="No"/>
    <s v="C"/>
    <s v="I"/>
    <s v="I"/>
    <s v="I"/>
    <s v="I"/>
    <s v="I"/>
    <s v="I"/>
    <s v="Yes"/>
    <s v="Yes"/>
    <s v="Yes"/>
    <n v="0"/>
    <n v="0"/>
    <n v="0"/>
    <n v="0"/>
    <n v="0"/>
    <n v="0"/>
    <s v="Potential Low Risk"/>
    <s v="Minimal"/>
    <n v="7"/>
    <s v="No"/>
    <s v="No"/>
    <s v="No"/>
    <s v="Without Environmental Issues"/>
    <s v="No"/>
    <s v="None"/>
    <s v="US HWY 301"/>
    <s v="Callahan"/>
    <s v="Florida"/>
    <n v="32011"/>
    <s v="US HWY 301 CALLAHAN FL 32011"/>
    <s v=""/>
    <s v="Lien&lt;$150"/>
    <s v="No"/>
    <s v="FV&lt;$10K"/>
    <s v="N/A"/>
    <s v="No, &lt; $20K Lien"/>
    <s v="No, Lien &lt; $20K"/>
    <s v="N/A"/>
    <s v="Yes"/>
    <s v="No"/>
    <n v="7"/>
    <s v="No"/>
    <n v="508"/>
    <n v="1"/>
    <n v="508"/>
    <m/>
    <n v="0"/>
    <n v="0"/>
    <s v=""/>
    <e v="#N/A"/>
    <n v="508"/>
    <s v="No"/>
    <s v="V"/>
    <s v="Yes"/>
    <s v="No"/>
    <n v="0"/>
    <n v="0"/>
    <n v="449.02"/>
    <n v="-449.02"/>
    <n v="0.88389763779527553"/>
    <m/>
    <s v="No"/>
    <m/>
    <m/>
    <m/>
    <x v="2"/>
    <n v="283"/>
    <n v="40.82"/>
    <s v="Ok"/>
    <n v="0"/>
    <n v="0"/>
  </r>
  <r>
    <n v="284"/>
    <s v="Nassau"/>
    <s v="14-1N-24-2180-0761-0000"/>
    <n v="40.82"/>
    <n v="2017"/>
    <n v="40.82"/>
    <n v="40.82"/>
    <n v="0"/>
    <m/>
    <s v="CALLAHAN"/>
    <s v="Florida"/>
    <n v="32011"/>
    <s v="US HWY 301"/>
    <s v="CALLAHAN FL 32011"/>
    <n v="-81.871482257812204"/>
    <n v="30.505257837329101"/>
    <s v="SHIRK G M  MRS"/>
    <n v="0"/>
    <s v="VACANT RESIDENTIAL"/>
    <n v="8001"/>
    <s v="Residential-Vacant Land"/>
    <n v="2017"/>
    <n v="508"/>
    <n v="2017"/>
    <n v="577"/>
    <n v="8.16"/>
    <n v="0.19990200881920628"/>
    <s v="Yes"/>
    <s v="No"/>
    <s v="No"/>
    <s v="No"/>
    <s v="No"/>
    <s v="No"/>
    <s v="No"/>
    <s v="C"/>
    <s v="I"/>
    <s v="I"/>
    <s v="I"/>
    <s v="I"/>
    <s v="I"/>
    <s v="I"/>
    <s v="Yes"/>
    <s v="Yes"/>
    <s v="Yes"/>
    <n v="0"/>
    <n v="0"/>
    <n v="0"/>
    <n v="0"/>
    <n v="0"/>
    <n v="0"/>
    <s v="Potential Low Risk"/>
    <s v="Minimal"/>
    <n v="7"/>
    <s v="No"/>
    <s v="No"/>
    <s v="No"/>
    <s v="Without Environmental Issues"/>
    <s v="No"/>
    <s v="None"/>
    <s v="US HWY 301"/>
    <s v="Callahan"/>
    <s v="Florida"/>
    <n v="32011"/>
    <s v="US HWY 301 CALLAHAN FL 32011"/>
    <s v=""/>
    <s v="Lien&lt;$150"/>
    <s v="No"/>
    <s v="FV&lt;$10K"/>
    <s v="N/A"/>
    <s v="No, &lt; $20K Lien"/>
    <s v="No, Lien &lt; $20K"/>
    <s v="N/A"/>
    <s v="Yes"/>
    <s v="No"/>
    <n v="7"/>
    <s v="No"/>
    <n v="508"/>
    <n v="1"/>
    <n v="508"/>
    <m/>
    <n v="0"/>
    <n v="0"/>
    <s v=""/>
    <e v="#N/A"/>
    <n v="508"/>
    <s v="No"/>
    <s v="V"/>
    <s v="Yes"/>
    <s v="No"/>
    <n v="0"/>
    <n v="0"/>
    <n v="449.02"/>
    <n v="-449.02"/>
    <n v="0.88389763779527553"/>
    <m/>
    <s v="No"/>
    <m/>
    <m/>
    <m/>
    <x v="2"/>
    <n v="284"/>
    <n v="40.82"/>
    <s v="Ok"/>
    <n v="0"/>
    <n v="0"/>
  </r>
  <r>
    <n v="285"/>
    <s v="Nassau"/>
    <s v="14-1N-24-2180-1046-0000"/>
    <n v="71.89"/>
    <n v="2017"/>
    <n v="71.89"/>
    <n v="71.89"/>
    <n v="0"/>
    <m/>
    <s v="CALLAHAN"/>
    <s v="Florida"/>
    <n v="32011"/>
    <s v="US HWY 301"/>
    <s v="CALLAHAN FL 32011"/>
    <n v="-81.871469262197493"/>
    <n v="30.503498189782601"/>
    <s v="SNYDER DONALD"/>
    <n v="0"/>
    <s v="VACANT RESIDENTIAL"/>
    <n v="8001"/>
    <s v="Residential-Vacant Land"/>
    <n v="2017"/>
    <n v="1631"/>
    <n v="2017"/>
    <n v="3480"/>
    <n v="36.880000000000003"/>
    <n v="0.51300598136041176"/>
    <s v="Yes"/>
    <s v="No"/>
    <s v="No"/>
    <s v="No"/>
    <s v="No"/>
    <s v="No"/>
    <m/>
    <s v="C"/>
    <s v="I"/>
    <s v="I"/>
    <s v="I"/>
    <s v="I"/>
    <s v="I"/>
    <n v="0"/>
    <s v="Yes"/>
    <s v="Yes"/>
    <s v="Yes"/>
    <n v="0"/>
    <n v="0"/>
    <n v="0"/>
    <n v="0"/>
    <n v="0"/>
    <n v="0"/>
    <s v="Potential Low Risk"/>
    <s v="Minimal"/>
    <n v="6"/>
    <s v="No"/>
    <s v="No"/>
    <s v="No"/>
    <s v="Without Environmental Issues"/>
    <s v="No"/>
    <s v="None"/>
    <s v="US HWY 301"/>
    <s v="Callahan"/>
    <s v="Florida"/>
    <n v="32011"/>
    <s v="US HWY 301 CALLAHAN FL 32011"/>
    <s v=""/>
    <s v="Lien&lt;$150"/>
    <s v="No"/>
    <s v="FV&lt;$10K"/>
    <s v="N/A"/>
    <s v="No, &lt; $20K Lien"/>
    <s v="No, Lien &lt; $20K"/>
    <s v="N/A"/>
    <s v="Yes"/>
    <s v="No"/>
    <n v="6"/>
    <s v="No"/>
    <n v="1631"/>
    <n v="1"/>
    <n v="1631"/>
    <m/>
    <n v="0"/>
    <n v="0"/>
    <s v=""/>
    <e v="#N/A"/>
    <n v="1631"/>
    <s v="No"/>
    <s v="V"/>
    <s v="Yes"/>
    <s v="No"/>
    <n v="0"/>
    <n v="0"/>
    <n v="718.9"/>
    <n v="-718.9"/>
    <n v="0.44077253218884122"/>
    <m/>
    <s v="No"/>
    <m/>
    <m/>
    <m/>
    <x v="2"/>
    <n v="285"/>
    <n v="71.89"/>
    <s v="Ok"/>
    <n v="0"/>
    <n v="0"/>
  </r>
  <r>
    <n v="286"/>
    <s v="Nassau"/>
    <s v="14-1N-24-2180-1049-0000"/>
    <n v="58.57"/>
    <n v="2017"/>
    <n v="58.57"/>
    <n v="58.57"/>
    <n v="0"/>
    <m/>
    <s v="CALLAHAN"/>
    <s v="Florida"/>
    <n v="32011"/>
    <s v="US HWY 301"/>
    <s v="CALLAHAN FL 32011"/>
    <n v="-81.871467227757194"/>
    <n v="30.503223244051501"/>
    <s v="SNYDER DONALD"/>
    <n v="0"/>
    <s v="VACANT RESIDENTIAL"/>
    <n v="8001"/>
    <s v="Residential-Vacant Land"/>
    <n v="2017"/>
    <n v="1531"/>
    <n v="2017"/>
    <n v="1740"/>
    <n v="24.56"/>
    <n v="0.41932730066586987"/>
    <s v="No"/>
    <s v="Yes"/>
    <m/>
    <m/>
    <m/>
    <m/>
    <m/>
    <s v="C"/>
    <s v="I"/>
    <s v="C"/>
    <n v="0"/>
    <n v="0"/>
    <n v="0"/>
    <n v="0"/>
    <s v="Yes"/>
    <s v="Yes"/>
    <s v="Yes"/>
    <n v="0"/>
    <n v="0"/>
    <n v="0"/>
    <n v="0"/>
    <n v="0"/>
    <n v="0"/>
    <s v="Potential Low Risk"/>
    <n v="0"/>
    <n v="2"/>
    <s v="No"/>
    <s v="No"/>
    <s v="No"/>
    <s v="Without Environmental Issues"/>
    <s v="No"/>
    <s v="None"/>
    <s v="US HWY 301"/>
    <s v="Callahan"/>
    <s v="Florida"/>
    <n v="32011"/>
    <s v="US HWY 301 CALLAHAN FL 32011"/>
    <s v=""/>
    <s v="Lien&lt;$150"/>
    <s v="No"/>
    <s v="FV&lt;$10K"/>
    <s v="N/A"/>
    <s v="No, &lt; $20K Lien"/>
    <s v="No, Lien &lt; $20K"/>
    <s v="N/A"/>
    <s v="Yes"/>
    <s v="No"/>
    <n v="2"/>
    <s v="No"/>
    <n v="1531"/>
    <n v="1"/>
    <n v="1531"/>
    <m/>
    <n v="0"/>
    <n v="0"/>
    <s v=""/>
    <e v="#N/A"/>
    <n v="1531"/>
    <s v="No"/>
    <s v="V"/>
    <s v="Yes"/>
    <s v="No"/>
    <n v="0"/>
    <n v="0"/>
    <n v="351.42"/>
    <n v="-351.42"/>
    <n v="0.22953625081645984"/>
    <m/>
    <s v="No"/>
    <m/>
    <m/>
    <m/>
    <x v="2"/>
    <n v="286"/>
    <n v="58.57"/>
    <s v="Ok"/>
    <n v="0"/>
    <n v="0"/>
  </r>
  <r>
    <n v="287"/>
    <s v="Nassau"/>
    <s v="14-1N-24-2180-1184-0000"/>
    <n v="2077.56"/>
    <n v="2017"/>
    <n v="2077.56"/>
    <n v="2077.56"/>
    <n v="0"/>
    <n v="33600"/>
    <s v="CALLAHAN"/>
    <s v="Florida"/>
    <n v="32011"/>
    <s v="33600 CROSSFIRE TR"/>
    <s v="CALLAHAN FL 32011"/>
    <n v="-81.878400510438198"/>
    <n v="30.497230886339999"/>
    <s v="LINDSEY JAMES"/>
    <n v="2"/>
    <s v="MOBILE HOMES"/>
    <n v="1006"/>
    <s v="Mobile home"/>
    <n v="2017"/>
    <n v="124939"/>
    <n v="2017"/>
    <n v="124939"/>
    <n v="1891.41"/>
    <n v="0.91039969964766365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33600 CROSSFIRE TR"/>
    <s v="Callahan"/>
    <s v="Florida"/>
    <n v="32011"/>
    <s v="33600 CROSSFIRE TR CALLAHAN FL 32011"/>
    <s v=""/>
    <s v="Pass"/>
    <s v="No"/>
    <s v="FV&lt;$10K"/>
    <s v="N/A"/>
    <s v="No, &lt; $20K Lien"/>
    <s v="No, Lien &lt; $20K"/>
    <s v="N/A"/>
    <s v="No"/>
    <s v="No"/>
    <n v="0"/>
    <s v="No"/>
    <n v="124939"/>
    <n v="1"/>
    <n v="124939"/>
    <m/>
    <n v="0"/>
    <n v="0"/>
    <s v=""/>
    <e v="#N/A"/>
    <n v="124939"/>
    <s v="No"/>
    <s v="R"/>
    <s v="No"/>
    <s v="No"/>
    <n v="0.35"/>
    <n v="43728.649999999994"/>
    <n v="8310.24"/>
    <n v="35418.409999999996"/>
    <n v="6.6514379016960279E-2"/>
    <m/>
    <s v="No"/>
    <m/>
    <m/>
    <m/>
    <x v="0"/>
    <n v="287"/>
    <n v="2077.56"/>
    <s v="Ok"/>
    <n v="0"/>
    <n v="0"/>
  </r>
  <r>
    <n v="288"/>
    <s v="Nassau"/>
    <s v="14-1N-24-2180-1190-0000"/>
    <n v="1499.22"/>
    <n v="2017"/>
    <n v="1499.22"/>
    <n v="1499.22"/>
    <n v="0"/>
    <n v="33575"/>
    <s v="CALLAHAN"/>
    <s v="Florida"/>
    <n v="32011"/>
    <s v="33575 RATTLESNAKE TRL"/>
    <s v="CALLAHAN FL 32011"/>
    <n v="-81.868020951802393"/>
    <n v="30.495618628884198"/>
    <s v="LINDSEY CHARLES R"/>
    <n v="2"/>
    <s v="MOBILE HOMES"/>
    <n v="1006"/>
    <s v="Mobile home"/>
    <n v="2017"/>
    <n v="89614"/>
    <n v="2017"/>
    <n v="89614"/>
    <n v="1356.65"/>
    <n v="0.9049038833526768"/>
    <s v="No"/>
    <s v="No"/>
    <s v="No"/>
    <s v="No"/>
    <m/>
    <m/>
    <m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33575 RATTLESNAKE TRL"/>
    <s v="Callahan"/>
    <s v="Florida"/>
    <n v="32011"/>
    <s v="33575 RATTLESNAKE TRL CALLAHAN FL 32011"/>
    <s v=""/>
    <s v="Pass"/>
    <s v="No"/>
    <s v="FV&lt;$10K"/>
    <s v="N/A"/>
    <s v="No, &lt; $20K Lien"/>
    <s v="No, Lien &lt; $20K"/>
    <s v="N/A"/>
    <s v="No"/>
    <s v="No"/>
    <n v="1"/>
    <s v="No"/>
    <n v="89614"/>
    <n v="1"/>
    <n v="89614"/>
    <m/>
    <n v="0"/>
    <n v="0"/>
    <s v=""/>
    <e v="#N/A"/>
    <n v="89614"/>
    <s v="No"/>
    <s v="R"/>
    <s v="No"/>
    <s v="No"/>
    <n v="0.35"/>
    <n v="31364.899999999998"/>
    <n v="7496.1"/>
    <n v="23868.799999999996"/>
    <n v="8.3648760238355616E-2"/>
    <m/>
    <s v="No"/>
    <m/>
    <m/>
    <m/>
    <x v="0"/>
    <n v="288"/>
    <n v="1499.22"/>
    <s v="Ok"/>
    <n v="0"/>
    <n v="0"/>
  </r>
  <r>
    <n v="289"/>
    <s v="Nassau"/>
    <s v="14-1N-24-2180-1191-0010"/>
    <n v="2781.02"/>
    <n v="2017"/>
    <n v="2781.02"/>
    <n v="2781.02"/>
    <n v="0"/>
    <n v="33350"/>
    <s v="CALLAHAN"/>
    <s v="Florida"/>
    <n v="32011"/>
    <s v="33350 CRIPPLE HORSE TRL"/>
    <s v="CALLAHAN FL 32011"/>
    <n v="-81.870023509126995"/>
    <n v="30.496017974720498"/>
    <s v="CHURCH KIM"/>
    <n v="1"/>
    <s v="SINGLE FAMILY"/>
    <n v="1001"/>
    <s v="Single Family Residential"/>
    <n v="2017"/>
    <n v="166463"/>
    <n v="2017"/>
    <n v="169767"/>
    <n v="2541.85"/>
    <n v="0.91399918015692083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33350 CRIPPLE HORSE TRL"/>
    <s v="Callahan"/>
    <s v="Florida"/>
    <n v="32011"/>
    <s v="33350 CRIPPLE HORSE TRL CALLAHAN FL 32011"/>
    <s v=""/>
    <s v="Pass"/>
    <s v="No"/>
    <s v="FV&lt;$10K"/>
    <s v="N/A"/>
    <s v="No, &lt; $20K Lien"/>
    <s v="No, Lien &lt; $20K"/>
    <s v="N/A"/>
    <s v="No"/>
    <s v="No"/>
    <n v="0"/>
    <s v="No"/>
    <n v="166463"/>
    <n v="1"/>
    <n v="166463"/>
    <m/>
    <n v="0"/>
    <n v="0"/>
    <s v=""/>
    <e v="#N/A"/>
    <n v="166463"/>
    <s v="No"/>
    <s v="S"/>
    <s v="No"/>
    <s v="No"/>
    <n v="0.35"/>
    <n v="58262.049999999996"/>
    <n v="11124.08"/>
    <n v="47137.969999999994"/>
    <n v="6.6826141544967951E-2"/>
    <m/>
    <s v="No"/>
    <m/>
    <m/>
    <m/>
    <x v="0"/>
    <n v="289"/>
    <n v="2781.02"/>
    <s v="Ok"/>
    <n v="0"/>
    <n v="0"/>
  </r>
  <r>
    <n v="290"/>
    <s v="Nassau"/>
    <s v="14-1N-24-2180-1191-0020"/>
    <n v="93.39"/>
    <n v="2017"/>
    <n v="93.39"/>
    <n v="93.39"/>
    <n v="0"/>
    <m/>
    <s v="CALLAHAN"/>
    <s v="Florida"/>
    <n v="32011"/>
    <s v="SAGEBRUSH LN"/>
    <s v="CALLAHAN FL 32011"/>
    <n v="0"/>
    <n v="0"/>
    <s v="CHURCH JOSEPH R &amp; KIM"/>
    <n v="0"/>
    <s v="VACANT RESIDENTIAL"/>
    <n v="8001"/>
    <s v="Residential-Vacant Land"/>
    <n v="2017"/>
    <n v="3750"/>
    <n v="2017"/>
    <n v="3750"/>
    <n v="56.77"/>
    <n v="0.60788092943569982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n v="0"/>
    <n v="0"/>
    <n v="0"/>
    <s v="No"/>
    <n v="0"/>
    <s v="No"/>
    <s v="Without Environmental Issues"/>
    <s v="No"/>
    <s v="None"/>
    <s v="SAGEBRUSH LN"/>
    <s v="Callahan"/>
    <s v="Florida"/>
    <n v="32011"/>
    <s v="SAGEBRUSH LN CALLAHAN FL 32011"/>
    <s v=""/>
    <s v="Lien&lt;$150"/>
    <s v="No"/>
    <s v="FV&lt;$10K"/>
    <s v="N/A"/>
    <s v="No, &lt; $20K Lien"/>
    <s v="No, Lien &lt; $20K"/>
    <s v="N/A"/>
    <s v="No"/>
    <s v="No"/>
    <n v="0"/>
    <s v="No"/>
    <n v="3750"/>
    <n v="1"/>
    <n v="3750"/>
    <m/>
    <n v="0"/>
    <n v="0"/>
    <s v=""/>
    <e v="#N/A"/>
    <n v="3750"/>
    <s v="No"/>
    <s v="V"/>
    <s v="Yes"/>
    <s v="No"/>
    <n v="0"/>
    <n v="0"/>
    <n v="373.56"/>
    <n v="-373.56"/>
    <n v="9.9615999999999996E-2"/>
    <m/>
    <s v="No"/>
    <m/>
    <m/>
    <m/>
    <x v="2"/>
    <n v="290"/>
    <n v="93.39"/>
    <s v="Ok"/>
    <n v="0"/>
    <n v="0"/>
  </r>
  <r>
    <n v="291"/>
    <s v="Nassau"/>
    <s v="15-1N-24-2180-1229-0020"/>
    <n v="673.07"/>
    <n v="2017"/>
    <n v="673.07"/>
    <n v="673.07"/>
    <n v="0"/>
    <n v="34477"/>
    <s v="CALLAHAN"/>
    <s v="Florida"/>
    <n v="32011"/>
    <s v="34477 WELCH RD"/>
    <s v="CALLAHAN FL 32011"/>
    <n v="-81.899750175286897"/>
    <n v="30.501939108869198"/>
    <s v="WELCH LESLEY JUNIOR EST"/>
    <n v="2"/>
    <s v="MOBILE HOMES"/>
    <n v="1006"/>
    <s v="Mobile home"/>
    <n v="2017"/>
    <n v="39155"/>
    <n v="2017"/>
    <n v="39155"/>
    <n v="592.76"/>
    <n v="0.88068105843374378"/>
    <s v="No"/>
    <m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n v="0"/>
    <n v="1"/>
    <s v="No"/>
    <s v="No"/>
    <s v="No"/>
    <s v="Without Environmental Issues"/>
    <s v="No"/>
    <s v="None"/>
    <s v="34477 WELCH RD"/>
    <s v="Callahan"/>
    <s v="Florida"/>
    <n v="32011"/>
    <s v="34477 WELCH RD CALLAHAN FL 32011"/>
    <s v=""/>
    <s v="Pass"/>
    <s v="No"/>
    <s v="FV&lt;$10K"/>
    <s v="N/A"/>
    <s v="No, &lt; $20K Lien"/>
    <s v="No, Lien &lt; $20K"/>
    <s v="N/A"/>
    <s v="No"/>
    <s v="No"/>
    <n v="1"/>
    <s v="No"/>
    <n v="39155"/>
    <n v="1"/>
    <n v="39155"/>
    <m/>
    <n v="0"/>
    <n v="0"/>
    <s v=""/>
    <e v="#N/A"/>
    <n v="39155"/>
    <s v="No"/>
    <s v="R"/>
    <s v="No"/>
    <s v="No"/>
    <n v="0.35"/>
    <n v="13704.25"/>
    <n v="3365.3500000000004"/>
    <n v="10338.9"/>
    <n v="8.5949431745626373E-2"/>
    <m/>
    <s v="No"/>
    <m/>
    <m/>
    <m/>
    <x v="0"/>
    <n v="291"/>
    <n v="673.07"/>
    <s v="Ok"/>
    <n v="0"/>
    <n v="0"/>
  </r>
  <r>
    <n v="292"/>
    <s v="Nassau"/>
    <s v="15-1N-24-2180-1235-0020"/>
    <n v="527.66"/>
    <n v="2017"/>
    <n v="527.66"/>
    <n v="527.66"/>
    <n v="0"/>
    <n v="33414"/>
    <s v="CALLAHAN"/>
    <s v="Florida"/>
    <n v="32011"/>
    <s v="33414 WOODS LN"/>
    <s v="CALLAHAN FL 32011"/>
    <n v="-81.889841895430905"/>
    <n v="30.500601085076902"/>
    <s v="HIGGINBOTHAM CHARLES"/>
    <n v="1"/>
    <s v="SINGLE FAMILY"/>
    <n v="1001"/>
    <s v="Single Family Residential"/>
    <n v="2017"/>
    <n v="62099"/>
    <n v="2017"/>
    <n v="70126"/>
    <n v="458.31"/>
    <n v="0.86857067050752379"/>
    <s v="No"/>
    <s v="No"/>
    <m/>
    <m/>
    <m/>
    <m/>
    <m/>
    <s v="I"/>
    <s v="I"/>
    <s v="I"/>
    <s v="I"/>
    <n v="0"/>
    <n v="0"/>
    <n v="0"/>
    <s v="No"/>
    <s v="No"/>
    <s v="No"/>
    <n v="0"/>
    <n v="0"/>
    <n v="0"/>
    <n v="0"/>
    <n v="0"/>
    <n v="0"/>
    <s v="Potential Low Risk"/>
    <s v="High"/>
    <n v="0"/>
    <s v="Yes"/>
    <s v="No"/>
    <s v="No"/>
    <s v="Without Environmental Issues"/>
    <s v="No"/>
    <s v="None"/>
    <s v="33414 WOODS LN"/>
    <s v="Callahan"/>
    <s v="Florida"/>
    <n v="32011"/>
    <s v="33414 WOODS LN CALLAHAN FL 32011"/>
    <s v=""/>
    <s v="Pass"/>
    <s v="No"/>
    <s v="FV&lt;$10K"/>
    <s v="N/A"/>
    <s v="No, &lt; $20K Lien"/>
    <s v="No, Lien &lt; $20K"/>
    <s v="N/A"/>
    <s v="No"/>
    <s v="No"/>
    <n v="0"/>
    <s v="No"/>
    <n v="62099"/>
    <n v="1"/>
    <n v="62099"/>
    <m/>
    <n v="0"/>
    <n v="0"/>
    <s v=""/>
    <e v="#N/A"/>
    <n v="62099"/>
    <s v="No"/>
    <s v="S"/>
    <s v="No"/>
    <s v="Yes"/>
    <n v="0.67"/>
    <n v="41606.33"/>
    <n v="2110.64"/>
    <n v="39495.69"/>
    <n v="3.3988308990482934E-2"/>
    <m/>
    <s v="No"/>
    <m/>
    <m/>
    <m/>
    <x v="0"/>
    <n v="292"/>
    <n v="527.66"/>
    <s v="Ok"/>
    <n v="0"/>
    <n v="0"/>
  </r>
  <r>
    <n v="293"/>
    <s v="Nassau"/>
    <s v="16-1N-24-2090-0001-0000"/>
    <n v="899.92"/>
    <n v="2017"/>
    <n v="899.92"/>
    <n v="899.92"/>
    <n v="0"/>
    <n v="33247"/>
    <s v="CALLAHAN"/>
    <s v="Florida"/>
    <n v="32011"/>
    <s v="33247 TUPELO LN"/>
    <s v="CALLAHAN FL 32011"/>
    <n v="-81.898134971906302"/>
    <n v="30.493465234602699"/>
    <s v="HARRISON THOMAS J"/>
    <n v="0"/>
    <s v="VACANT RESIDENTIAL"/>
    <n v="8001"/>
    <s v="Residential-Vacant Land"/>
    <n v="2017"/>
    <n v="53010"/>
    <n v="2017"/>
    <n v="53010"/>
    <n v="802.51"/>
    <n v="0.89175704507067299"/>
    <s v="No"/>
    <s v="No"/>
    <m/>
    <m/>
    <m/>
    <m/>
    <m/>
    <s v="I"/>
    <s v="I"/>
    <s v="I"/>
    <n v="0"/>
    <n v="0"/>
    <n v="0"/>
    <n v="0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33247 TUPELO LN"/>
    <s v="Callahan"/>
    <s v="Florida"/>
    <n v="32011"/>
    <s v="33247 TUPELO LN CALLAHAN FL 32011"/>
    <s v=""/>
    <s v="Pass"/>
    <s v="No"/>
    <s v="FV&lt;$10K"/>
    <s v="N/A"/>
    <s v="No, &lt; $20K Lien"/>
    <s v="No, Lien &lt; $20K"/>
    <s v="N/A"/>
    <s v="No"/>
    <s v="No"/>
    <n v="0"/>
    <s v="No"/>
    <n v="53010"/>
    <n v="1"/>
    <n v="53010"/>
    <m/>
    <n v="0"/>
    <n v="0"/>
    <s v=""/>
    <e v="#N/A"/>
    <n v="53010"/>
    <s v="No"/>
    <s v="V"/>
    <s v="Yes"/>
    <s v="No"/>
    <n v="0"/>
    <n v="0"/>
    <n v="3599.68"/>
    <n v="-3599.68"/>
    <n v="6.7905678173929437E-2"/>
    <m/>
    <s v="No"/>
    <m/>
    <m/>
    <m/>
    <x v="1"/>
    <n v="293"/>
    <n v="899.92"/>
    <s v="Ok"/>
    <n v="0"/>
    <n v="0"/>
  </r>
  <r>
    <n v="294"/>
    <s v="Nassau"/>
    <s v="16-1N-24-2090-0010-0000"/>
    <n v="783.52"/>
    <n v="2017"/>
    <n v="783.52"/>
    <n v="783.52"/>
    <n v="0"/>
    <m/>
    <s v="CALLAHAN"/>
    <s v="Florida"/>
    <n v="32011"/>
    <s v="WIREGRASS WAY"/>
    <s v="CALLAHAN FL 32011"/>
    <n v="-81.915773757072898"/>
    <n v="30.493540540205402"/>
    <s v="DEMPSEY ROBERT T"/>
    <n v="0"/>
    <s v="VACANT RESIDENTIAL"/>
    <n v="8001"/>
    <s v="Residential-Vacant Land"/>
    <n v="2017"/>
    <n v="45900"/>
    <n v="2017"/>
    <n v="45900"/>
    <n v="694.88"/>
    <n v="0.88686951194608943"/>
    <m/>
    <m/>
    <m/>
    <m/>
    <m/>
    <m/>
    <m/>
    <n v="0"/>
    <n v="0"/>
    <n v="0"/>
    <n v="0"/>
    <n v="0"/>
    <n v="0"/>
    <n v="0"/>
    <s v="No"/>
    <s v="No"/>
    <s v="No"/>
    <n v="0"/>
    <n v="0"/>
    <n v="40000"/>
    <s v="COMMERCIAL"/>
    <n v="0"/>
    <n v="0"/>
    <s v="Potential Low Risk"/>
    <s v="Minimal"/>
    <n v="0"/>
    <s v="No"/>
    <n v="0"/>
    <s v="No"/>
    <s v="Without Environmental Issues"/>
    <s v="No"/>
    <s v="None"/>
    <s v="WIREGRASS WAY"/>
    <s v="Callahan"/>
    <s v="Florida"/>
    <n v="32011"/>
    <s v="WIREGRASS WAY CALLAHAN FL 32011"/>
    <s v="L"/>
    <s v="Pass"/>
    <s v="No"/>
    <s v="FV&lt;$10K"/>
    <s v="N/A"/>
    <s v="No, &lt; $20K Lien"/>
    <s v="No, Lien &lt; $20K"/>
    <s v="N/A"/>
    <s v="No"/>
    <s v="No"/>
    <n v="0"/>
    <s v="No"/>
    <n v="45900"/>
    <n v="1"/>
    <n v="45900"/>
    <m/>
    <n v="0"/>
    <n v="0"/>
    <s v=""/>
    <e v="#N/A"/>
    <n v="45900"/>
    <s v="No"/>
    <s v="V"/>
    <s v="Yes"/>
    <s v="No"/>
    <n v="0"/>
    <n v="0"/>
    <n v="3134.08"/>
    <n v="-3134.08"/>
    <n v="6.8280610021786495E-2"/>
    <m/>
    <s v="No"/>
    <m/>
    <m/>
    <m/>
    <x v="1"/>
    <n v="294"/>
    <n v="783.52"/>
    <s v="Ok"/>
    <n v="0"/>
    <n v="0"/>
  </r>
  <r>
    <n v="295"/>
    <s v="Nassau"/>
    <s v="16-1N-24-2090-0013-0000"/>
    <n v="730.46"/>
    <n v="2017"/>
    <n v="730.46"/>
    <n v="730.46"/>
    <n v="0"/>
    <n v="33348"/>
    <s v="CALLAHAN"/>
    <s v="Florida"/>
    <n v="32011"/>
    <s v="33348 HALF HITCH DR"/>
    <s v="CALLAHAN FL 32011"/>
    <n v="-81.910823049613796"/>
    <n v="30.494663704867399"/>
    <s v="CONGER GARY DANIEL &amp;"/>
    <n v="0"/>
    <s v="VACANT RESIDENTIAL"/>
    <n v="8001"/>
    <s v="Residential-Vacant Land"/>
    <n v="2017"/>
    <n v="42660"/>
    <n v="2017"/>
    <n v="42660"/>
    <n v="645.83000000000004"/>
    <n v="0.88414149987679003"/>
    <m/>
    <m/>
    <m/>
    <m/>
    <m/>
    <m/>
    <m/>
    <n v="0"/>
    <n v="0"/>
    <n v="0"/>
    <n v="0"/>
    <n v="0"/>
    <n v="0"/>
    <n v="0"/>
    <s v="No"/>
    <s v="No"/>
    <s v="No"/>
    <n v="0"/>
    <n v="0"/>
    <n v="52000"/>
    <s v="UNKNOWN"/>
    <n v="0"/>
    <n v="0"/>
    <s v="Potential Low Risk"/>
    <n v="0"/>
    <n v="0"/>
    <s v="No"/>
    <n v="0"/>
    <s v="No"/>
    <s v="Without Environmental Issues"/>
    <s v="No"/>
    <s v="None"/>
    <s v="33348 HALF HITCH DR"/>
    <s v="Callahan"/>
    <s v="Florida"/>
    <n v="32011"/>
    <s v="33348 HALF HITCH DR CALLAHAN FL 32011"/>
    <s v="L"/>
    <s v="Pass"/>
    <s v="No"/>
    <s v="FV&lt;$10K"/>
    <s v="N/A"/>
    <s v="No, &lt; $20K Lien"/>
    <s v="No, Lien &lt; $20K"/>
    <s v="N/A"/>
    <s v="No"/>
    <s v="No"/>
    <n v="0"/>
    <s v="No"/>
    <n v="42660"/>
    <n v="1"/>
    <n v="42660"/>
    <m/>
    <n v="0"/>
    <n v="0"/>
    <s v=""/>
    <e v="#N/A"/>
    <n v="42660"/>
    <s v="No"/>
    <s v="V"/>
    <s v="Yes"/>
    <s v="No"/>
    <n v="0"/>
    <n v="0"/>
    <n v="2921.84"/>
    <n v="-2921.84"/>
    <n v="6.8491326769807792E-2"/>
    <m/>
    <s v="No"/>
    <m/>
    <m/>
    <m/>
    <x v="1"/>
    <n v="295"/>
    <n v="730.46"/>
    <s v="Ok"/>
    <n v="0"/>
    <n v="0"/>
  </r>
  <r>
    <n v="296"/>
    <s v="Nassau"/>
    <s v="16-1N-24-2090-0020-0000"/>
    <n v="783.52"/>
    <n v="2017"/>
    <n v="783.52"/>
    <n v="783.52"/>
    <n v="0"/>
    <n v="33250"/>
    <s v="CALLAHAN"/>
    <s v="Florida"/>
    <n v="32011"/>
    <s v="33250 WIREGRASS WAY"/>
    <s v="CALLAHAN FL 32011"/>
    <n v="-81.911598398090106"/>
    <n v="30.503058113812401"/>
    <s v="BAHRI NABIL &amp; SOHA"/>
    <n v="0"/>
    <s v="VACANT RESIDENTIAL"/>
    <n v="8001"/>
    <s v="Residential-Vacant Land"/>
    <n v="2017"/>
    <n v="45900"/>
    <n v="2017"/>
    <n v="45900"/>
    <n v="694.88"/>
    <n v="0.88686951194608943"/>
    <s v="No"/>
    <s v="No"/>
    <s v="No"/>
    <m/>
    <m/>
    <m/>
    <m/>
    <s v="I"/>
    <s v="I"/>
    <s v="I"/>
    <s v="I"/>
    <n v="0"/>
    <n v="0"/>
    <n v="0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33250 WIREGRASS WAY"/>
    <s v="Callahan"/>
    <s v="Florida"/>
    <n v="32011"/>
    <s v="33250 WIREGRASS WAY CALLAHAN FL 32011"/>
    <s v=""/>
    <s v="Pass"/>
    <s v="No"/>
    <s v="FV&lt;$10K"/>
    <s v="N/A"/>
    <s v="No, &lt; $20K Lien"/>
    <s v="No, Lien &lt; $20K"/>
    <s v="N/A"/>
    <s v="No"/>
    <s v="No"/>
    <n v="0"/>
    <s v="No"/>
    <n v="45900"/>
    <n v="1"/>
    <n v="45900"/>
    <m/>
    <n v="0"/>
    <n v="0"/>
    <s v=""/>
    <e v="#N/A"/>
    <n v="45900"/>
    <s v="No"/>
    <s v="V"/>
    <s v="Yes"/>
    <s v="No"/>
    <n v="0"/>
    <n v="0"/>
    <n v="3134.08"/>
    <n v="-3134.08"/>
    <n v="6.8280610021786495E-2"/>
    <m/>
    <s v="No"/>
    <m/>
    <m/>
    <m/>
    <x v="1"/>
    <n v="296"/>
    <n v="783.52"/>
    <s v="Ok"/>
    <n v="0"/>
    <n v="0"/>
  </r>
  <r>
    <n v="297"/>
    <s v="Nassau"/>
    <s v="16-1N-24-2090-0038-0000"/>
    <n v="671.52"/>
    <n v="2017"/>
    <n v="671.52"/>
    <n v="671.52"/>
    <n v="0"/>
    <n v="34978"/>
    <s v="CALLAHAN"/>
    <s v="Florida"/>
    <n v="32011"/>
    <s v="34978 STEEPLE CHASE WAY"/>
    <s v="CALLAHAN FL 32011"/>
    <n v="-81.926400378769998"/>
    <n v="30.507890906743899"/>
    <s v="BLAISE JORDYNE &amp; BLAISE DUMARSAIS (JT/RS)"/>
    <n v="0"/>
    <s v="VACANT RESIDENTIAL"/>
    <n v="8001"/>
    <s v="Residential-Vacant Land"/>
    <n v="2017"/>
    <n v="39060"/>
    <n v="2017"/>
    <n v="39060"/>
    <n v="591.33000000000004"/>
    <n v="0.88058434596140112"/>
    <s v="No"/>
    <m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34978 STEEPLE CHASE WAY"/>
    <s v="Callahan"/>
    <s v="Florida"/>
    <n v="32011"/>
    <s v="34978 STEEPLE CHASE WAY CALLAHAN FL 32011"/>
    <s v=""/>
    <s v="Pass"/>
    <s v="No"/>
    <s v="FV&lt;$10K"/>
    <s v="N/A"/>
    <s v="No, &lt; $20K Lien"/>
    <s v="No, Lien &lt; $20K"/>
    <s v="N/A"/>
    <s v="No"/>
    <s v="No"/>
    <n v="0"/>
    <s v="No"/>
    <n v="39060"/>
    <n v="1"/>
    <n v="39060"/>
    <m/>
    <n v="0"/>
    <n v="0"/>
    <s v=""/>
    <e v="#N/A"/>
    <n v="39060"/>
    <s v="No"/>
    <s v="V"/>
    <s v="Yes"/>
    <s v="No"/>
    <n v="0"/>
    <n v="0"/>
    <n v="2686.08"/>
    <n v="-2686.08"/>
    <n v="6.8768049155145922E-2"/>
    <m/>
    <s v="No"/>
    <m/>
    <m/>
    <m/>
    <x v="1"/>
    <n v="297"/>
    <n v="671.52"/>
    <s v="Ok"/>
    <n v="0"/>
    <n v="0"/>
  </r>
  <r>
    <n v="298"/>
    <s v="Nassau"/>
    <s v="16-1N-24-2090-0071-0000"/>
    <n v="774.67"/>
    <n v="2017"/>
    <n v="774.67"/>
    <n v="774.67"/>
    <n v="0"/>
    <n v="33250"/>
    <s v="CALLAHAN"/>
    <s v="Florida"/>
    <n v="32011"/>
    <s v="33250 TUPELO LN"/>
    <s v="CALLAHAN FL 32011"/>
    <n v="-81.897281297655297"/>
    <n v="30.491777744209401"/>
    <s v="MCKENZIE JAY"/>
    <n v="0"/>
    <s v="VACANT RESIDENTIAL"/>
    <n v="8001"/>
    <s v="Residential-Vacant Land"/>
    <n v="2017"/>
    <n v="45360"/>
    <n v="2017"/>
    <n v="45360"/>
    <n v="686.7"/>
    <n v="0.88644196883834414"/>
    <m/>
    <m/>
    <m/>
    <m/>
    <m/>
    <m/>
    <m/>
    <n v="0"/>
    <n v="0"/>
    <n v="0"/>
    <n v="0"/>
    <n v="0"/>
    <n v="0"/>
    <n v="0"/>
    <s v="No"/>
    <s v="No"/>
    <s v="No"/>
    <n v="0"/>
    <n v="0"/>
    <n v="44910"/>
    <s v="SELLER TAKE-BACK"/>
    <n v="0"/>
    <n v="0"/>
    <s v="Potential Low Risk"/>
    <n v="0"/>
    <n v="0"/>
    <s v="No"/>
    <n v="0"/>
    <s v="No"/>
    <s v="Without Environmental Issues"/>
    <s v="No"/>
    <s v="None"/>
    <s v="33250 TUPELO LN"/>
    <s v="Callahan"/>
    <s v="Florida"/>
    <n v="32011"/>
    <s v="33250 TUPELO LN CALLAHAN FL 32011"/>
    <s v="L"/>
    <s v="Pass"/>
    <s v="No"/>
    <s v="FV&lt;$10K"/>
    <s v="N/A"/>
    <s v="No, &lt; $20K Lien"/>
    <s v="No, Lien &lt; $20K"/>
    <s v="N/A"/>
    <s v="No"/>
    <s v="No"/>
    <n v="0"/>
    <s v="No"/>
    <n v="45360"/>
    <n v="1"/>
    <n v="45360"/>
    <m/>
    <n v="0"/>
    <n v="0"/>
    <s v=""/>
    <e v="#N/A"/>
    <n v="45360"/>
    <s v="No"/>
    <s v="V"/>
    <s v="Yes"/>
    <s v="No"/>
    <n v="0"/>
    <n v="0"/>
    <n v="3098.68"/>
    <n v="-3098.68"/>
    <n v="6.8313051146384474E-2"/>
    <m/>
    <s v="No"/>
    <m/>
    <m/>
    <m/>
    <x v="1"/>
    <n v="298"/>
    <n v="774.67"/>
    <s v="Ok"/>
    <n v="0"/>
    <n v="0"/>
  </r>
  <r>
    <n v="299"/>
    <s v="Nassau"/>
    <s v="17-1N-24-2091-0003-0000"/>
    <n v="377.56"/>
    <n v="2017"/>
    <n v="377.56"/>
    <n v="377.56"/>
    <n v="0"/>
    <n v="34507"/>
    <s v="CALLAHAN"/>
    <s v="Florida"/>
    <n v="32011"/>
    <s v="34507 MITIGATION TR"/>
    <s v="CALLAHAN FL 32011"/>
    <n v="-81.927316045298497"/>
    <n v="30.495152559236601"/>
    <s v="WOODARD CATHERINE P"/>
    <n v="0"/>
    <s v="VACANT RESIDENTIAL"/>
    <n v="8001"/>
    <s v="Residential-Vacant Land"/>
    <n v="2017"/>
    <n v="21105"/>
    <n v="2017"/>
    <n v="21105"/>
    <n v="319.51"/>
    <n v="0.84624960271215166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34507 MITIGATION TR"/>
    <s v="Callahan"/>
    <s v="Florida"/>
    <n v="32011"/>
    <s v="34507 MITIGATION TR CALLAHAN FL 32011"/>
    <s v=""/>
    <s v="Pass"/>
    <s v="No"/>
    <s v="FV&lt;$10K"/>
    <s v="N/A"/>
    <s v="No, &lt; $20K Lien"/>
    <s v="No, Lien &lt; $20K"/>
    <s v="N/A"/>
    <s v="No"/>
    <s v="No"/>
    <n v="0"/>
    <s v="No"/>
    <n v="21105"/>
    <n v="1"/>
    <n v="21105"/>
    <m/>
    <n v="0"/>
    <n v="0"/>
    <s v=""/>
    <e v="#N/A"/>
    <n v="21105"/>
    <s v="No"/>
    <s v="V"/>
    <s v="Yes"/>
    <s v="No"/>
    <n v="0"/>
    <n v="0"/>
    <n v="1510.24"/>
    <n v="-1510.24"/>
    <n v="7.1558398483771615E-2"/>
    <m/>
    <s v="No"/>
    <m/>
    <m/>
    <m/>
    <x v="4"/>
    <n v="299"/>
    <n v="377.56"/>
    <s v="Ok"/>
    <n v="0"/>
    <n v="0"/>
  </r>
  <r>
    <n v="300"/>
    <s v="Nassau"/>
    <s v="17-1N-24-2091-0005-0000"/>
    <n v="573.38"/>
    <n v="2017"/>
    <n v="573.38"/>
    <n v="573.38"/>
    <n v="0"/>
    <n v="34483"/>
    <s v="CALLAHAN"/>
    <s v="Florida"/>
    <n v="32011"/>
    <s v="34483 MITIGATION TR"/>
    <s v="CALLAHAN FL 32011"/>
    <n v="-81.928715145745002"/>
    <n v="30.495556216009899"/>
    <s v="RAMIREZ KAREN"/>
    <n v="0"/>
    <s v="VACANT RESIDENTIAL"/>
    <n v="8001"/>
    <s v="Residential-Vacant Land"/>
    <n v="2017"/>
    <n v="33066"/>
    <n v="2017"/>
    <n v="33066"/>
    <n v="500.58"/>
    <n v="0.8730335902891625"/>
    <s v="No"/>
    <s v="No"/>
    <s v="No"/>
    <m/>
    <m/>
    <m/>
    <m/>
    <s v="I"/>
    <s v="I"/>
    <s v="I"/>
    <s v="I"/>
    <s v="I"/>
    <n v="0"/>
    <n v="0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34483 MITIGATION TR"/>
    <s v="Callahan"/>
    <s v="Florida"/>
    <n v="32011"/>
    <s v="34483 MITIGATION TR CALLAHAN FL 32011"/>
    <s v=""/>
    <s v="Pass"/>
    <s v="No"/>
    <s v="FV&lt;$10K"/>
    <s v="N/A"/>
    <s v="No, &lt; $20K Lien"/>
    <s v="No, Lien &lt; $20K"/>
    <s v="N/A"/>
    <s v="No"/>
    <s v="No"/>
    <n v="0"/>
    <s v="No"/>
    <n v="33066"/>
    <n v="1"/>
    <n v="33066"/>
    <m/>
    <n v="0"/>
    <n v="0"/>
    <s v=""/>
    <e v="#N/A"/>
    <n v="33066"/>
    <s v="No"/>
    <s v="V"/>
    <s v="Yes"/>
    <s v="No"/>
    <n v="0"/>
    <n v="0"/>
    <n v="2293.52"/>
    <n v="-2293.52"/>
    <n v="6.9361882296014032E-2"/>
    <m/>
    <s v="No"/>
    <m/>
    <m/>
    <m/>
    <x v="1"/>
    <n v="300"/>
    <n v="573.38"/>
    <s v="Ok"/>
    <n v="0"/>
    <n v="0"/>
  </r>
  <r>
    <n v="301"/>
    <s v="Nassau"/>
    <s v="17-1N-24-2091-0025-0000"/>
    <n v="556.59"/>
    <n v="2017"/>
    <n v="556.59"/>
    <n v="556.59"/>
    <n v="0"/>
    <n v="35030"/>
    <s v="CALLAHAN"/>
    <s v="Florida"/>
    <n v="32011"/>
    <s v="35030 HEARTHSTONE WAY"/>
    <s v="CALLAHAN FL 32011"/>
    <n v="-81.931716616448895"/>
    <n v="30.4954798329182"/>
    <s v="GRAY DANIEL J &amp; AMANDA K"/>
    <n v="0"/>
    <s v="VACANT RESIDENTIAL"/>
    <n v="8001"/>
    <s v="Residential-Vacant Land"/>
    <n v="2017"/>
    <n v="32040"/>
    <n v="2017"/>
    <n v="32040"/>
    <n v="485.06"/>
    <n v="0.87148529438186095"/>
    <s v="No"/>
    <s v="No"/>
    <s v="No"/>
    <m/>
    <m/>
    <m/>
    <m/>
    <s v="I"/>
    <s v="I"/>
    <s v="I"/>
    <s v="I"/>
    <n v="0"/>
    <n v="0"/>
    <n v="0"/>
    <s v="No"/>
    <s v="No"/>
    <s v="No"/>
    <n v="0"/>
    <n v="0"/>
    <n v="28744"/>
    <s v="SELLER TAKE-BACK"/>
    <n v="0"/>
    <n v="0"/>
    <s v="Potential Low Risk"/>
    <s v="Minimal"/>
    <n v="2"/>
    <s v="No"/>
    <s v="No"/>
    <s v="No"/>
    <s v="Without Environmental Issues"/>
    <s v="No"/>
    <s v="None"/>
    <s v="35030 HEARTHSTONE WAY"/>
    <s v="Callahan"/>
    <s v="Florida"/>
    <n v="32011"/>
    <s v="35030 HEARTHSTONE WAY CALLAHAN FL 32011"/>
    <s v="L"/>
    <s v="Pass"/>
    <s v="No"/>
    <s v="FV&lt;$10K"/>
    <s v="N/A"/>
    <s v="No, &lt; $20K Lien"/>
    <s v="No, Lien &lt; $20K"/>
    <s v="N/A"/>
    <s v="No"/>
    <s v="No"/>
    <n v="2"/>
    <s v="No"/>
    <n v="32040"/>
    <n v="1"/>
    <n v="32040"/>
    <m/>
    <n v="0"/>
    <n v="0"/>
    <s v=""/>
    <e v="#N/A"/>
    <n v="32040"/>
    <s v="No"/>
    <s v="V"/>
    <s v="Yes"/>
    <s v="No"/>
    <n v="0"/>
    <n v="0"/>
    <n v="3339.5400000000004"/>
    <n v="-3339.5400000000004"/>
    <n v="0.1042303370786517"/>
    <m/>
    <s v="No"/>
    <m/>
    <m/>
    <m/>
    <x v="1"/>
    <n v="301"/>
    <n v="556.59"/>
    <s v="Ok"/>
    <n v="0"/>
    <n v="0"/>
  </r>
  <r>
    <n v="302"/>
    <s v="Nassau"/>
    <s v="20-1N-24-0000-0002-0050"/>
    <n v="1263.01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75187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75187"/>
    <n v="1"/>
    <n v="75187"/>
    <m/>
    <e v="#N/A"/>
    <e v="#N/A"/>
    <s v=""/>
    <e v="#N/A"/>
    <n v="75187"/>
    <s v="No"/>
    <s v="R"/>
    <s v="No"/>
    <s v="No"/>
    <n v="0.35"/>
    <n v="26315.449999999997"/>
    <e v="#N/A"/>
    <e v="#N/A"/>
    <e v="#N/A"/>
    <m/>
    <e v="#N/A"/>
    <m/>
    <m/>
    <m/>
    <x v="5"/>
    <n v="302"/>
    <n v="1263.01"/>
    <e v="#N/A"/>
    <e v="#N/A"/>
    <e v="#N/A"/>
  </r>
  <r>
    <n v="303"/>
    <s v="Nassau"/>
    <s v="20-1N-24-0000-0002-0090"/>
    <n v="1107.28"/>
    <n v="2017"/>
    <n v="1107.28"/>
    <n v="1107.28"/>
    <n v="0"/>
    <n v="33354"/>
    <s v="CALLAHAN"/>
    <s v="Florida"/>
    <n v="32011"/>
    <s v="33354 CONLEY RD"/>
    <s v="CALLAHAN FL 32011"/>
    <n v="-81.925613596405"/>
    <n v="30.4880633809899"/>
    <s v="CONLEY DARRELL JR &amp; CRYSTAL"/>
    <n v="2"/>
    <s v="MOBILE HOMES"/>
    <n v="1006"/>
    <s v="Mobile home"/>
    <n v="2017"/>
    <n v="65676"/>
    <n v="2017"/>
    <n v="65676"/>
    <n v="994.25"/>
    <n v="0.89792103171736148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33354 CONLEY RD"/>
    <s v="Callahan"/>
    <s v="Florida"/>
    <n v="32011"/>
    <s v="33354 CONLEY RD CALLAHAN FL 32011"/>
    <s v=""/>
    <s v="Pass"/>
    <s v="No"/>
    <s v="FV&lt;$10K"/>
    <s v="N/A"/>
    <s v="No, &lt; $20K Lien"/>
    <s v="No, Lien &lt; $20K"/>
    <s v="N/A"/>
    <s v="No"/>
    <s v="No"/>
    <n v="0"/>
    <s v="No"/>
    <n v="65676"/>
    <n v="1"/>
    <n v="65676"/>
    <m/>
    <n v="0"/>
    <n v="0"/>
    <s v=""/>
    <e v="#N/A"/>
    <n v="65676"/>
    <s v="No"/>
    <s v="R"/>
    <s v="No"/>
    <s v="No"/>
    <n v="0.35"/>
    <n v="22986.6"/>
    <n v="4429.12"/>
    <n v="18557.48"/>
    <n v="6.7438942688348866E-2"/>
    <m/>
    <s v="No"/>
    <m/>
    <m/>
    <m/>
    <x v="0"/>
    <n v="303"/>
    <n v="1107.28"/>
    <s v="Ok"/>
    <n v="0"/>
    <n v="0"/>
  </r>
  <r>
    <n v="304"/>
    <s v="Nassau"/>
    <s v="23-1N-24-2180-1270-0010"/>
    <n v="872.29"/>
    <n v="2017"/>
    <n v="872.29"/>
    <n v="872.29"/>
    <n v="0"/>
    <n v="33480"/>
    <s v="CALLAHAN"/>
    <s v="Florida"/>
    <n v="32011"/>
    <s v="33480 RATTLESNAKE TRL"/>
    <s v="CALLAHAN FL 32011"/>
    <n v="-81.867971175789705"/>
    <n v="30.492628926028001"/>
    <s v="LIGHTSEY LARRY L"/>
    <n v="2"/>
    <s v="MOBILE HOMES"/>
    <n v="1006"/>
    <s v="Mobile home"/>
    <n v="2017"/>
    <n v="90428"/>
    <n v="2017"/>
    <n v="106120"/>
    <n v="776.97"/>
    <n v="0.89072441504545519"/>
    <m/>
    <m/>
    <m/>
    <m/>
    <m/>
    <s v="No"/>
    <m/>
    <s v="I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s v="No"/>
    <s v="No"/>
    <s v="Without Environmental Issues"/>
    <s v="No"/>
    <s v="None"/>
    <s v="33480 RATTLESNAKE TRL"/>
    <s v="Callahan"/>
    <s v="Florida"/>
    <n v="32011"/>
    <s v="33480 RATTLESNAKE TRL CALLAHAN FL 32011"/>
    <s v=""/>
    <s v="Pass"/>
    <s v="No"/>
    <s v="FV&lt;$10K"/>
    <s v="N/A"/>
    <s v="No, &lt; $20K Lien"/>
    <s v="No, Lien &lt; $20K"/>
    <s v="N/A"/>
    <s v="No"/>
    <s v="No"/>
    <n v="0"/>
    <s v="No"/>
    <n v="90428"/>
    <n v="1"/>
    <n v="90428"/>
    <m/>
    <n v="0"/>
    <n v="0"/>
    <s v=""/>
    <e v="#N/A"/>
    <n v="90428"/>
    <s v="No"/>
    <s v="R"/>
    <s v="No"/>
    <s v="Yes"/>
    <n v="0.67"/>
    <n v="60586.76"/>
    <n v="3489.16"/>
    <n v="57097.600000000006"/>
    <n v="3.8584951563674967E-2"/>
    <m/>
    <s v="No"/>
    <m/>
    <m/>
    <m/>
    <x v="0"/>
    <n v="304"/>
    <n v="872.29"/>
    <s v="Ok"/>
    <n v="0"/>
    <n v="0"/>
  </r>
  <r>
    <n v="305"/>
    <s v="Nassau"/>
    <s v="23-1N-24-2180-1273-0000"/>
    <n v="1014.35"/>
    <n v="2017"/>
    <n v="1014.35"/>
    <n v="1014.35"/>
    <n v="0"/>
    <n v="34100"/>
    <s v="CALLAHAN"/>
    <s v="Florida"/>
    <n v="32011"/>
    <s v="34100 BREADCRUMB TRL"/>
    <s v="CALLAHAN FL 32011"/>
    <n v="-81.874150532149997"/>
    <n v="30.491851086529099"/>
    <s v="NELSON BRIAN EDWARD"/>
    <n v="0"/>
    <s v="VACANT RESIDENTIAL"/>
    <n v="8001"/>
    <s v="Residential-Vacant Land"/>
    <n v="2017"/>
    <n v="60000"/>
    <n v="2017"/>
    <n v="60000"/>
    <n v="908.32"/>
    <n v="0.89547000542219157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34100 BREADCRUMB TRL"/>
    <s v="Callahan"/>
    <s v="Florida"/>
    <n v="32011"/>
    <s v="34100 BREADCRUMB TRL CALLAHAN FL 32011"/>
    <s v=""/>
    <s v="Pass"/>
    <s v="No"/>
    <s v="FV&lt;$10K"/>
    <s v="N/A"/>
    <s v="No, &lt; $20K Lien"/>
    <s v="No, Lien &lt; $20K"/>
    <s v="N/A"/>
    <s v="No"/>
    <s v="No"/>
    <n v="1"/>
    <s v="No"/>
    <n v="60000"/>
    <n v="1"/>
    <n v="60000"/>
    <m/>
    <n v="0"/>
    <n v="0"/>
    <s v=""/>
    <e v="#N/A"/>
    <n v="60000"/>
    <s v="No"/>
    <s v="V"/>
    <s v="Yes"/>
    <s v="No"/>
    <n v="0"/>
    <n v="0"/>
    <n v="5071.75"/>
    <n v="-5071.75"/>
    <n v="8.4529166666666669E-2"/>
    <m/>
    <s v="No"/>
    <m/>
    <m/>
    <m/>
    <x v="1"/>
    <n v="305"/>
    <n v="1014.35"/>
    <s v="Ok"/>
    <n v="0"/>
    <n v="0"/>
  </r>
  <r>
    <n v="306"/>
    <s v="Nassau"/>
    <s v="23-1N-24-2180-1287-0000"/>
    <n v="1001.98"/>
    <n v="2017"/>
    <n v="1001.98"/>
    <n v="1001.98"/>
    <n v="0"/>
    <n v="33136"/>
    <s v="CALLAHAN"/>
    <s v="Florida"/>
    <n v="32011"/>
    <s v="33136 RATTLESNAKE TRL"/>
    <s v="CALLAHAN FL 32011"/>
    <n v="-81.869890083549507"/>
    <n v="30.488780564137901"/>
    <s v="GRIFFIS LAURA MARIE"/>
    <n v="2"/>
    <s v="MOBILE HOMES"/>
    <n v="1006"/>
    <s v="Mobile home"/>
    <n v="2017"/>
    <n v="98348"/>
    <n v="2017"/>
    <n v="106970"/>
    <n v="896.88"/>
    <n v="0.89510768678017527"/>
    <m/>
    <s v="No"/>
    <s v="No"/>
    <m/>
    <m/>
    <m/>
    <m/>
    <s v="I"/>
    <s v="I"/>
    <s v="I"/>
    <s v="I"/>
    <n v="0"/>
    <n v="0"/>
    <n v="0"/>
    <s v="No"/>
    <s v="No"/>
    <s v="No"/>
    <n v="0"/>
    <n v="0"/>
    <n v="0"/>
    <n v="0"/>
    <n v="0"/>
    <n v="0"/>
    <s v="Potential Low Risk"/>
    <s v="Minimal"/>
    <n v="0"/>
    <s v="Yes"/>
    <s v="No"/>
    <s v="No"/>
    <s v="Without Environmental Issues"/>
    <s v="No"/>
    <s v="None"/>
    <s v="33136 RATTLESNAKE TRL"/>
    <s v="Callahan"/>
    <s v="Florida"/>
    <n v="32011"/>
    <s v="33136 RATTLESNAKE TRL CALLAHAN FL 32011"/>
    <s v=""/>
    <s v="Pass"/>
    <s v="No"/>
    <s v="FV&lt;$10K"/>
    <s v="N/A"/>
    <s v="No, &lt; $20K Lien"/>
    <s v="No, Lien &lt; $20K"/>
    <s v="N/A"/>
    <s v="No"/>
    <s v="No"/>
    <n v="0"/>
    <s v="No"/>
    <n v="98348"/>
    <n v="1"/>
    <n v="98348"/>
    <m/>
    <n v="0"/>
    <n v="0"/>
    <s v=""/>
    <e v="#N/A"/>
    <n v="98348"/>
    <s v="No"/>
    <s v="R"/>
    <s v="No"/>
    <s v="Yes"/>
    <n v="0.67"/>
    <n v="65893.16"/>
    <n v="4007.92"/>
    <n v="61885.240000000005"/>
    <n v="4.0752430146012118E-2"/>
    <m/>
    <s v="No"/>
    <m/>
    <m/>
    <m/>
    <x v="0"/>
    <n v="306"/>
    <n v="1001.98"/>
    <s v="Ok"/>
    <n v="0"/>
    <n v="0"/>
  </r>
  <r>
    <n v="307"/>
    <s v="Nassau"/>
    <s v="23-1N-24-2180-1296-0050"/>
    <n v="259.58999999999997"/>
    <n v="2017"/>
    <n v="259.58999999999997"/>
    <n v="259.58999999999997"/>
    <n v="0"/>
    <m/>
    <s v="CALLAHAN"/>
    <s v="Florida"/>
    <n v="32011"/>
    <s v="MEADOWS LN"/>
    <s v="CALLAHAN FL 32011"/>
    <n v="-81.879110951691999"/>
    <n v="30.485915123427901"/>
    <s v="TRUGLIO JOSEPH"/>
    <n v="0"/>
    <s v="VACANT RESIDENTIAL"/>
    <n v="8001"/>
    <s v="Residential-Vacant Land"/>
    <n v="2017"/>
    <n v="9623"/>
    <n v="2017"/>
    <n v="19440"/>
    <n v="210.44"/>
    <n v="0.81066296852729314"/>
    <s v="No"/>
    <s v="No"/>
    <s v="No"/>
    <m/>
    <s v="No"/>
    <m/>
    <m/>
    <s v="I"/>
    <s v="I"/>
    <s v="I"/>
    <s v="I"/>
    <s v="I"/>
    <n v="0"/>
    <n v="0"/>
    <s v="No"/>
    <s v="No"/>
    <s v="No"/>
    <n v="0"/>
    <n v="0"/>
    <n v="0"/>
    <n v="0"/>
    <n v="0"/>
    <n v="0"/>
    <s v="Potential Low Risk"/>
    <s v="Minimal"/>
    <n v="2"/>
    <s v="No"/>
    <s v="No"/>
    <s v="No"/>
    <s v="Without Environmental Issues"/>
    <s v="No"/>
    <s v="None"/>
    <s v="MEADOWS LN"/>
    <s v="Callahan"/>
    <s v="Florida"/>
    <n v="32011"/>
    <s v="MEADOWS LN CALLAHAN FL 32011"/>
    <s v=""/>
    <s v="Pass"/>
    <s v="No"/>
    <s v="FV&lt;$10K"/>
    <s v="N/A"/>
    <s v="No, &lt; $20K Lien"/>
    <s v="No, Lien &lt; $20K"/>
    <s v="N/A"/>
    <s v="No"/>
    <s v="No"/>
    <n v="2"/>
    <s v="No"/>
    <n v="9623"/>
    <n v="1"/>
    <n v="9623"/>
    <m/>
    <n v="0"/>
    <n v="0"/>
    <s v=""/>
    <e v="#N/A"/>
    <n v="9623"/>
    <s v="No"/>
    <s v="V"/>
    <s v="Yes"/>
    <s v="No"/>
    <n v="0"/>
    <n v="0"/>
    <n v="1557.5399999999997"/>
    <n v="-1557.5399999999997"/>
    <n v="0.16185597007170319"/>
    <m/>
    <s v="No"/>
    <m/>
    <m/>
    <m/>
    <x v="4"/>
    <n v="307"/>
    <n v="259.58999999999997"/>
    <s v="Ok"/>
    <n v="0"/>
    <n v="0"/>
  </r>
  <r>
    <n v="308"/>
    <s v="Nassau"/>
    <s v="23-1N-24-2180-1299-0030"/>
    <n v="1468.6"/>
    <n v="2017"/>
    <n v="1468.6"/>
    <n v="1468.6"/>
    <n v="0"/>
    <n v="33585"/>
    <s v="CALLAHAN"/>
    <s v="Florida"/>
    <n v="32011"/>
    <s v="33585 MEADOWS LN"/>
    <s v="CALLAHAN FL 32011"/>
    <n v="-81.872661063323307"/>
    <n v="30.486839386006402"/>
    <s v="HENDRICKS DANIEL R"/>
    <n v="2"/>
    <s v="MOBILE HOMES"/>
    <n v="1006"/>
    <s v="Mobile home"/>
    <n v="2017"/>
    <n v="85836"/>
    <n v="2017"/>
    <n v="90214"/>
    <n v="1328.34"/>
    <n v="0.9044940759907395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33585 MEADOWS LN"/>
    <s v="Callahan"/>
    <s v="Florida"/>
    <n v="32011"/>
    <s v="33585 MEADOWS LN CALLAHAN FL 32011"/>
    <s v=""/>
    <s v="Pass"/>
    <s v="No"/>
    <s v="FV&lt;$10K"/>
    <s v="N/A"/>
    <s v="No, &lt; $20K Lien"/>
    <s v="No, Lien &lt; $20K"/>
    <s v="N/A"/>
    <s v="No"/>
    <s v="No"/>
    <n v="0"/>
    <s v="No"/>
    <n v="85836"/>
    <n v="1"/>
    <n v="85836"/>
    <m/>
    <n v="0"/>
    <n v="0"/>
    <s v=""/>
    <e v="#N/A"/>
    <n v="85836"/>
    <s v="No"/>
    <s v="R"/>
    <s v="No"/>
    <s v="No"/>
    <n v="0.35"/>
    <n v="30042.6"/>
    <n v="5874.4"/>
    <n v="24168.199999999997"/>
    <n v="6.8437485437345638E-2"/>
    <m/>
    <s v="No"/>
    <m/>
    <m/>
    <m/>
    <x v="0"/>
    <n v="308"/>
    <n v="1468.6"/>
    <s v="Ok"/>
    <n v="0"/>
    <n v="0"/>
  </r>
  <r>
    <n v="309"/>
    <s v="Nassau"/>
    <s v="23-1N-24-2180-1299-0050"/>
    <n v="687.2"/>
    <n v="2017"/>
    <n v="687.2"/>
    <n v="687.2"/>
    <n v="0"/>
    <n v="33599"/>
    <s v="CALLAHAN"/>
    <s v="Florida"/>
    <n v="32011"/>
    <s v="33599 MEADOWS LN"/>
    <s v="CALLAHAN FL 32011"/>
    <n v="-81.871773263412194"/>
    <n v="30.486747992418"/>
    <s v="HENDRICKS DANIEL R"/>
    <n v="2"/>
    <s v="MOBILE HOMES"/>
    <n v="1006"/>
    <s v="Mobile home"/>
    <n v="2017"/>
    <n v="40018"/>
    <n v="2017"/>
    <n v="40018"/>
    <n v="605.83000000000004"/>
    <n v="0.88159196740395807"/>
    <s v="No"/>
    <s v="No"/>
    <m/>
    <m/>
    <m/>
    <m/>
    <m/>
    <s v="I"/>
    <s v="I"/>
    <s v="I"/>
    <n v="0"/>
    <n v="0"/>
    <n v="0"/>
    <n v="0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33599 MEADOWS LN"/>
    <s v="Callahan"/>
    <s v="Florida"/>
    <n v="32011"/>
    <s v="33599 MEADOWS LN CALLAHAN FL 32011"/>
    <s v=""/>
    <s v="Pass"/>
    <s v="No"/>
    <s v="FV&lt;$10K"/>
    <s v="N/A"/>
    <s v="No, &lt; $20K Lien"/>
    <s v="No, Lien &lt; $20K"/>
    <s v="N/A"/>
    <s v="No"/>
    <s v="No"/>
    <n v="0"/>
    <s v="No"/>
    <n v="40018"/>
    <n v="1"/>
    <n v="40018"/>
    <m/>
    <n v="0"/>
    <n v="0"/>
    <s v=""/>
    <e v="#N/A"/>
    <n v="40018"/>
    <s v="No"/>
    <s v="R"/>
    <s v="No"/>
    <s v="No"/>
    <n v="0.35"/>
    <n v="14006.3"/>
    <n v="2748.8"/>
    <n v="11257.5"/>
    <n v="6.8689089909540715E-2"/>
    <m/>
    <s v="No"/>
    <m/>
    <m/>
    <m/>
    <x v="0"/>
    <n v="309"/>
    <n v="687.2"/>
    <s v="Ok"/>
    <n v="0"/>
    <n v="0"/>
  </r>
  <r>
    <n v="310"/>
    <s v="Nassau"/>
    <s v="23-1N-24-2180-1300-0050"/>
    <n v="371.26"/>
    <n v="2017"/>
    <n v="371.26"/>
    <n v="371.26"/>
    <n v="0"/>
    <n v="33695"/>
    <s v="CALLAHAN"/>
    <s v="Florida"/>
    <n v="32011"/>
    <s v="33695 MEADOWS LN"/>
    <s v="CALLAHAN FL 32011"/>
    <n v="-81.868942625026904"/>
    <n v="30.486033763985699"/>
    <s v="STRICKLAND RICHARD G"/>
    <n v="2"/>
    <s v="MOBILE HOMES"/>
    <n v="1006"/>
    <s v="Mobile home"/>
    <n v="2017"/>
    <n v="20174"/>
    <n v="2017"/>
    <n v="21427"/>
    <n v="313.69"/>
    <n v="0.84493346980552719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33695 MEADOWS LN"/>
    <s v="Callahan"/>
    <s v="Florida"/>
    <n v="32011"/>
    <s v="33695 MEADOWS LN CALLAHAN FL 32011"/>
    <s v=""/>
    <s v="Pass"/>
    <s v="No"/>
    <s v="FV&lt;$10K"/>
    <s v="N/A"/>
    <s v="No, &lt; $20K Lien"/>
    <s v="No, Lien &lt; $20K"/>
    <s v="N/A"/>
    <s v="No"/>
    <s v="No"/>
    <n v="0"/>
    <s v="No"/>
    <n v="20174"/>
    <n v="1"/>
    <n v="20174"/>
    <m/>
    <n v="0"/>
    <n v="0"/>
    <s v=""/>
    <e v="#N/A"/>
    <n v="20174"/>
    <s v="No"/>
    <s v="R"/>
    <s v="No"/>
    <s v="No"/>
    <n v="0.35"/>
    <n v="7060.9"/>
    <n v="1485.04"/>
    <n v="5575.86"/>
    <n v="7.3611579260434226E-2"/>
    <m/>
    <s v="No"/>
    <m/>
    <m/>
    <m/>
    <x v="4"/>
    <n v="310"/>
    <n v="371.26"/>
    <s v="Ok"/>
    <n v="0"/>
    <n v="0"/>
  </r>
  <r>
    <n v="311"/>
    <s v="Nassau"/>
    <s v="23-1N-24-2180-1300-0060"/>
    <n v="485.58"/>
    <n v="2017"/>
    <e v="#N/A"/>
    <e v="#N/A"/>
    <e v="#N/A"/>
    <e v="#N/A"/>
    <e v="#N/A"/>
    <e v="#N/A"/>
    <e v="#N/A"/>
    <e v="#N/A"/>
    <e v="#N/A"/>
    <e v="#N/A"/>
    <e v="#N/A"/>
    <e v="#N/A"/>
    <n v="0"/>
    <s v="VACANT RESIDENTIAL"/>
    <e v="#N/A"/>
    <e v="#N/A"/>
    <n v="2017"/>
    <n v="23914"/>
    <e v="#N/A"/>
    <e v="#N/A"/>
    <e v="#N/A"/>
    <n v="0"/>
    <s v="No"/>
    <s v="No"/>
    <s v="No"/>
    <m/>
    <s v="No"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23914"/>
    <n v="1"/>
    <n v="23914"/>
    <m/>
    <e v="#N/A"/>
    <e v="#N/A"/>
    <s v=""/>
    <e v="#N/A"/>
    <n v="23914"/>
    <s v="No"/>
    <s v="V"/>
    <s v="Yes"/>
    <s v="No"/>
    <n v="0"/>
    <n v="0"/>
    <e v="#N/A"/>
    <e v="#N/A"/>
    <e v="#N/A"/>
    <m/>
    <s v="No"/>
    <m/>
    <m/>
    <m/>
    <x v="4"/>
    <n v="311"/>
    <n v="485.58"/>
    <s v="Ok"/>
    <e v="#N/A"/>
    <e v="#N/A"/>
  </r>
  <r>
    <n v="312"/>
    <s v="Nassau"/>
    <s v="23-1N-24-2180-1300-0070"/>
    <n v="406.69"/>
    <n v="2017"/>
    <n v="406.69"/>
    <n v="406.69"/>
    <n v="0"/>
    <m/>
    <s v="CALLAHAN"/>
    <s v="Florida"/>
    <n v="32011"/>
    <s v="MEADOWS LN"/>
    <s v="CALLAHAN FL 32011"/>
    <n v="-81.869126844906305"/>
    <n v="30.4868129797762"/>
    <s v="TRUGLIO JOSEPH"/>
    <n v="0"/>
    <s v="VACANT RESIDENTIAL"/>
    <n v="8001"/>
    <s v="Residential-Vacant Land"/>
    <n v="2017"/>
    <n v="21166"/>
    <n v="2017"/>
    <n v="25110"/>
    <n v="346.46"/>
    <n v="0.85190194005261988"/>
    <s v="No"/>
    <s v="No"/>
    <s v="No"/>
    <m/>
    <s v="No"/>
    <m/>
    <m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Minimal"/>
    <n v="2"/>
    <s v="No"/>
    <s v="No"/>
    <s v="No"/>
    <s v="Without Environmental Issues"/>
    <s v="No"/>
    <s v="None"/>
    <s v="MEADOWS LN"/>
    <s v="Callahan"/>
    <s v="Florida"/>
    <n v="32011"/>
    <s v="MEADOWS LN CALLAHAN FL 32011"/>
    <s v=""/>
    <s v="Pass"/>
    <s v="No"/>
    <s v="FV&lt;$10K"/>
    <s v="N/A"/>
    <s v="No, &lt; $20K Lien"/>
    <s v="No, Lien &lt; $20K"/>
    <s v="N/A"/>
    <s v="No"/>
    <s v="No"/>
    <n v="2"/>
    <s v="No"/>
    <n v="21166"/>
    <n v="1"/>
    <n v="21166"/>
    <m/>
    <n v="0"/>
    <n v="0"/>
    <s v=""/>
    <e v="#N/A"/>
    <n v="21166"/>
    <s v="No"/>
    <s v="V"/>
    <s v="Yes"/>
    <s v="No"/>
    <n v="0"/>
    <n v="0"/>
    <n v="2440.14"/>
    <n v="-2440.14"/>
    <n v="0.1152858357743551"/>
    <m/>
    <s v="No"/>
    <m/>
    <m/>
    <m/>
    <x v="4"/>
    <n v="312"/>
    <n v="406.69"/>
    <s v="Ok"/>
    <n v="0"/>
    <n v="0"/>
  </r>
  <r>
    <n v="313"/>
    <s v="Nassau"/>
    <s v="23-1N-24-2180-1307-0000"/>
    <n v="1032.04"/>
    <n v="2017"/>
    <n v="1032.04"/>
    <n v="1032.04"/>
    <n v="0"/>
    <m/>
    <s v="CALLAHAN"/>
    <s v="Florida"/>
    <n v="32011"/>
    <s v="MEADOWS LN"/>
    <s v="CALLAHAN FL 32011"/>
    <n v="-81.878372251919302"/>
    <n v="30.484521199224201"/>
    <s v="TRUGLIO JOSEPH"/>
    <n v="0"/>
    <s v="VACANT RESIDENTIAL"/>
    <n v="8001"/>
    <s v="Residential-Vacant Land"/>
    <n v="2017"/>
    <n v="61080"/>
    <n v="2017"/>
    <n v="61080"/>
    <n v="924.68"/>
    <n v="0.8959730243013837"/>
    <s v="No"/>
    <s v="No"/>
    <s v="No"/>
    <s v="No"/>
    <s v="No"/>
    <m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2"/>
    <s v="No"/>
    <s v="No"/>
    <s v="No"/>
    <s v="Without Environmental Issues"/>
    <s v="No"/>
    <s v="None"/>
    <s v="MEADOWS LN"/>
    <s v="Callahan"/>
    <s v="Florida"/>
    <n v="32011"/>
    <s v="MEADOWS LN CALLAHAN FL 32011"/>
    <s v=""/>
    <s v="Pass"/>
    <s v="No"/>
    <s v="FV&lt;$10K"/>
    <s v="N/A"/>
    <s v="No, &lt; $20K Lien"/>
    <s v="No, Lien &lt; $20K"/>
    <s v="N/A"/>
    <s v="No"/>
    <s v="No"/>
    <n v="2"/>
    <s v="No"/>
    <n v="61080"/>
    <n v="1"/>
    <n v="61080"/>
    <m/>
    <n v="0"/>
    <n v="0"/>
    <s v=""/>
    <e v="#N/A"/>
    <n v="61080"/>
    <s v="No"/>
    <s v="V"/>
    <s v="Yes"/>
    <s v="No"/>
    <n v="0"/>
    <n v="0"/>
    <n v="6192.24"/>
    <n v="-6192.24"/>
    <n v="0.10137917485265226"/>
    <m/>
    <s v="No"/>
    <m/>
    <m/>
    <m/>
    <x v="1"/>
    <n v="313"/>
    <n v="1032.04"/>
    <s v="Ok"/>
    <n v="0"/>
    <n v="0"/>
  </r>
  <r>
    <n v="314"/>
    <s v="Nassau"/>
    <s v="24-1N-24-0150-0001-0000"/>
    <n v="334.61"/>
    <n v="2017"/>
    <n v="334.61"/>
    <n v="334.61"/>
    <n v="0"/>
    <n v="43235"/>
    <s v="CALLAHAN"/>
    <s v="Florida"/>
    <n v="32011"/>
    <s v="43235 BLAIR CT"/>
    <s v="CALLAHAN FL 32011"/>
    <n v="-81.846350225052106"/>
    <n v="30.488529789375701"/>
    <s v="NIGHTINGALE THATCHER C"/>
    <n v="55"/>
    <s v="TIMBERLAND - SITE INDEX 80 TO 89"/>
    <n v="7009"/>
    <s v="Timberland Forest Trees (Agricultural)"/>
    <n v="2017"/>
    <n v="43483"/>
    <n v="2017"/>
    <n v="119416"/>
    <n v="279.81"/>
    <n v="0.83622724963390216"/>
    <s v="No"/>
    <s v="No"/>
    <s v="No"/>
    <s v="No"/>
    <m/>
    <m/>
    <m/>
    <s v="I"/>
    <s v="I"/>
    <s v="I"/>
    <s v="I"/>
    <s v="I"/>
    <s v="I"/>
    <s v="I"/>
    <s v="No"/>
    <s v="No"/>
    <s v="No"/>
    <n v="0"/>
    <n v="0"/>
    <n v="95000"/>
    <s v="SELLER TAKE-BACK"/>
    <n v="0"/>
    <n v="0"/>
    <s v="Potential Low Risk"/>
    <s v="Minimal"/>
    <n v="0"/>
    <s v="Yes"/>
    <s v="No"/>
    <s v="No"/>
    <s v="Without Environmental Issues"/>
    <s v="No"/>
    <s v="None"/>
    <s v="43235 BLAIR CT"/>
    <s v="Callahan"/>
    <s v="Florida"/>
    <n v="32011"/>
    <s v="43235 BLAIR CT CALLAHAN FL 32011"/>
    <s v="L"/>
    <s v="Pass"/>
    <s v="No"/>
    <s v="FV&lt;$10K"/>
    <s v="N/A"/>
    <s v="No, &lt; $20K Lien"/>
    <s v="No, Lien &lt; $20K"/>
    <s v="N/A"/>
    <s v="No"/>
    <s v="No"/>
    <n v="0"/>
    <s v="No"/>
    <n v="43483"/>
    <n v="1"/>
    <n v="43483"/>
    <m/>
    <n v="0"/>
    <n v="0"/>
    <s v=""/>
    <e v="#N/A"/>
    <n v="43483"/>
    <s v="No"/>
    <s v="V"/>
    <s v="Yes"/>
    <s v="Yes"/>
    <n v="0"/>
    <n v="0"/>
    <n v="1338.44"/>
    <n v="-1338.44"/>
    <n v="3.0780764896626268E-2"/>
    <m/>
    <s v="No"/>
    <m/>
    <m/>
    <m/>
    <x v="1"/>
    <n v="314"/>
    <n v="334.61"/>
    <s v="Ok"/>
    <n v="0"/>
    <n v="0"/>
  </r>
  <r>
    <n v="315"/>
    <s v="Nassau"/>
    <s v="24-1N-24-0150-0007-0000"/>
    <n v="85.43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28264"/>
    <e v="#N/A"/>
    <e v="#N/A"/>
    <e v="#N/A"/>
    <n v="0"/>
    <m/>
    <s v="No"/>
    <m/>
    <m/>
    <s v="No"/>
    <s v="No"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Lien&lt;$150"/>
    <e v="#N/A"/>
    <s v="FV&lt;$10K"/>
    <s v="N/A"/>
    <s v="No, &lt; $20K Lien"/>
    <s v="No, Lien &lt; $20K"/>
    <s v="N/A"/>
    <s v="No"/>
    <s v="No"/>
    <n v="0"/>
    <s v="No"/>
    <n v="28264"/>
    <n v="1"/>
    <n v="28264"/>
    <m/>
    <e v="#N/A"/>
    <e v="#N/A"/>
    <s v=""/>
    <e v="#N/A"/>
    <n v="28264"/>
    <s v="No"/>
    <s v="R"/>
    <s v="No"/>
    <s v="Yes"/>
    <n v="0.67"/>
    <n v="18936.88"/>
    <e v="#N/A"/>
    <e v="#N/A"/>
    <e v="#N/A"/>
    <m/>
    <s v="No"/>
    <m/>
    <m/>
    <m/>
    <x v="2"/>
    <n v="315"/>
    <n v="85.43"/>
    <s v="Ok"/>
    <e v="#N/A"/>
    <e v="#N/A"/>
  </r>
  <r>
    <n v="316"/>
    <s v="Nassau"/>
    <s v="24-1N-24-0150-0008-0000"/>
    <n v="316.25"/>
    <n v="2017"/>
    <n v="316.25"/>
    <n v="316.25"/>
    <n v="0"/>
    <n v="43428"/>
    <s v="CALLAHAN"/>
    <s v="Florida"/>
    <n v="32011"/>
    <s v="43428 THOMAS CREEK RD"/>
    <s v="CALLAHAN FL 32011"/>
    <n v="-81.851773286537494"/>
    <n v="30.4887436472814"/>
    <s v="SPENCER ZACHARY W"/>
    <n v="2"/>
    <s v="MOBILE HOMES"/>
    <n v="1006"/>
    <s v="Mobile home"/>
    <n v="2017"/>
    <n v="42361"/>
    <n v="2017"/>
    <n v="42361"/>
    <n v="262.83"/>
    <n v="0.83108300395256907"/>
    <m/>
    <m/>
    <m/>
    <s v="No"/>
    <m/>
    <m/>
    <m/>
    <s v="I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s v="No"/>
    <s v="No"/>
    <s v="Without Environmental Issues"/>
    <s v="No"/>
    <s v="None"/>
    <s v="43428 THOMAS CREEK RD"/>
    <s v="Callahan"/>
    <s v="Florida"/>
    <n v="32011"/>
    <s v="43428 THOMAS CREEK RD CALLAHAN FL 32011"/>
    <s v=""/>
    <s v="Pass"/>
    <s v="No"/>
    <s v="FV&lt;$10K"/>
    <s v="N/A"/>
    <s v="No, &lt; $20K Lien"/>
    <s v="No, Lien &lt; $20K"/>
    <s v="N/A"/>
    <s v="No"/>
    <s v="No"/>
    <n v="0"/>
    <s v="No"/>
    <n v="42361"/>
    <n v="1"/>
    <n v="42361"/>
    <m/>
    <n v="0"/>
    <n v="0"/>
    <s v=""/>
    <e v="#N/A"/>
    <n v="42361"/>
    <s v="No"/>
    <s v="R"/>
    <s v="No"/>
    <s v="Yes"/>
    <n v="0.67"/>
    <n v="28381.870000000003"/>
    <n v="1265"/>
    <n v="27116.870000000003"/>
    <n v="2.9862373409504026E-2"/>
    <m/>
    <s v="No"/>
    <m/>
    <m/>
    <m/>
    <x v="0"/>
    <n v="316"/>
    <n v="316.25"/>
    <s v="Ok"/>
    <n v="0"/>
    <n v="0"/>
  </r>
  <r>
    <n v="317"/>
    <s v="Nassau"/>
    <s v="24-1N-24-0150-0012-0000"/>
    <n v="759.47"/>
    <n v="2017"/>
    <n v="759.47"/>
    <n v="759.47"/>
    <n v="0"/>
    <n v="43180"/>
    <s v="CALLAHAN"/>
    <s v="Florida"/>
    <n v="32011"/>
    <s v="43180 BLAIR CT"/>
    <s v="CALLAHAN FL 32011"/>
    <n v="-81.8489401464157"/>
    <n v="30.488075395994301"/>
    <s v="TINDOL BOBBY C"/>
    <n v="2"/>
    <s v="MOBILE HOMES"/>
    <n v="1006"/>
    <s v="Mobile home"/>
    <n v="2017"/>
    <n v="39739"/>
    <n v="2017"/>
    <n v="50509"/>
    <n v="672.65"/>
    <n v="0.88568343713379061"/>
    <s v="No"/>
    <s v="No"/>
    <s v="No"/>
    <s v="No"/>
    <s v="No"/>
    <m/>
    <s v="No"/>
    <s v="I"/>
    <s v="I"/>
    <s v="I"/>
    <s v="I"/>
    <s v="I"/>
    <s v="I"/>
    <s v="I"/>
    <s v="No"/>
    <s v="No"/>
    <s v="No"/>
    <n v="0"/>
    <n v="0"/>
    <n v="27270"/>
    <s v="UNKNOWN"/>
    <n v="0"/>
    <n v="0"/>
    <s v="Potential Low Risk"/>
    <s v="Minimal"/>
    <n v="1"/>
    <s v="No"/>
    <s v="No"/>
    <s v="No"/>
    <s v="Without Environmental Issues"/>
    <s v="No"/>
    <s v="None"/>
    <s v="43180 BLAIR CT"/>
    <s v="Callahan"/>
    <s v="Florida"/>
    <n v="32011"/>
    <s v="43180 BLAIR CT CALLAHAN FL 32011"/>
    <s v="L"/>
    <s v="Pass"/>
    <s v="No"/>
    <s v="FV&lt;$10K"/>
    <s v="N/A"/>
    <s v="No, &lt; $20K Lien"/>
    <s v="No, Lien &lt; $20K"/>
    <s v="N/A"/>
    <s v="No"/>
    <s v="No"/>
    <n v="1"/>
    <s v="No"/>
    <n v="39739"/>
    <n v="1"/>
    <n v="39739"/>
    <m/>
    <n v="0"/>
    <n v="0"/>
    <s v=""/>
    <e v="#N/A"/>
    <n v="39739"/>
    <s v="No"/>
    <s v="R"/>
    <s v="No"/>
    <s v="No"/>
    <n v="0.35"/>
    <n v="13908.65"/>
    <n v="3797.3500000000004"/>
    <n v="10111.299999999999"/>
    <n v="9.5557261128865853E-2"/>
    <m/>
    <s v="No"/>
    <m/>
    <m/>
    <m/>
    <x v="0"/>
    <n v="317"/>
    <n v="759.47"/>
    <s v="Ok"/>
    <n v="0"/>
    <n v="0"/>
  </r>
  <r>
    <n v="318"/>
    <s v="Nassau"/>
    <s v="24-1N-24-0750-0001-0091"/>
    <n v="587.21"/>
    <n v="2017"/>
    <n v="587.21"/>
    <n v="587.21"/>
    <n v="0"/>
    <n v="43338"/>
    <s v="CALLAHAN"/>
    <s v="Florida"/>
    <n v="32011"/>
    <s v="43338 THOMAS CREEK RD"/>
    <s v="CALLAHAN FL 32011"/>
    <n v="-81.846538921701296"/>
    <n v="30.483877395753598"/>
    <s v="RODRIGUEZ MELISSA L"/>
    <n v="2"/>
    <s v="MOBILE HOMES"/>
    <n v="1006"/>
    <s v="Mobile home"/>
    <n v="2017"/>
    <n v="70444"/>
    <n v="2017"/>
    <n v="82476"/>
    <n v="513.37"/>
    <n v="0.87425282266991367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n v="0"/>
    <s v="No"/>
    <s v="Without Environmental Issues"/>
    <s v="No"/>
    <s v="None"/>
    <s v="43338 THOMAS CREEK RD"/>
    <s v="Callahan"/>
    <s v="Florida"/>
    <n v="32011"/>
    <s v="43338 THOMAS CREEK RD CALLAHAN FL 32011"/>
    <s v=""/>
    <s v="Pass"/>
    <s v="No"/>
    <s v="FV&lt;$10K"/>
    <s v="N/A"/>
    <s v="No, &lt; $20K Lien"/>
    <s v="No, Lien &lt; $20K"/>
    <s v="N/A"/>
    <s v="No"/>
    <s v="No"/>
    <n v="0"/>
    <s v="No"/>
    <n v="70444"/>
    <n v="1"/>
    <n v="70444"/>
    <m/>
    <n v="0"/>
    <n v="0"/>
    <s v=""/>
    <e v="#N/A"/>
    <n v="70444"/>
    <s v="No"/>
    <s v="R"/>
    <s v="No"/>
    <s v="Yes"/>
    <n v="0.67"/>
    <n v="47197.48"/>
    <n v="2348.84"/>
    <n v="44848.639999999999"/>
    <n v="3.3343364942365568E-2"/>
    <m/>
    <s v="No"/>
    <m/>
    <m/>
    <m/>
    <x v="0"/>
    <n v="318"/>
    <n v="587.21"/>
    <s v="Ok"/>
    <n v="0"/>
    <n v="0"/>
  </r>
  <r>
    <n v="319"/>
    <s v="Nassau"/>
    <s v="24-1N-24-0750-0002-0013"/>
    <n v="701.08"/>
    <n v="2017"/>
    <n v="701.08"/>
    <n v="701.08"/>
    <n v="0"/>
    <n v="431066"/>
    <s v="CALLAHAN"/>
    <s v="Florida"/>
    <n v="32011"/>
    <s v="431066 KEEN CEMETERY RD"/>
    <s v="CALLAHAN FL 32011"/>
    <n v="-81.854650417936995"/>
    <n v="30.486941048706498"/>
    <s v="EBY PETER JOHN &amp;"/>
    <n v="0"/>
    <s v="VACANT RESIDENTIAL"/>
    <n v="8001"/>
    <s v="Residential-Vacant Land"/>
    <n v="2017"/>
    <n v="40704"/>
    <n v="2017"/>
    <n v="41077"/>
    <n v="618.66"/>
    <n v="0.88243852342100748"/>
    <m/>
    <m/>
    <m/>
    <m/>
    <m/>
    <m/>
    <m/>
    <n v="0"/>
    <n v="0"/>
    <n v="0"/>
    <n v="0"/>
    <n v="0"/>
    <n v="0"/>
    <n v="0"/>
    <s v="No"/>
    <s v="No"/>
    <s v="No"/>
    <n v="0"/>
    <n v="0"/>
    <n v="34000"/>
    <s v="SELLER TAKE-BACK"/>
    <n v="0"/>
    <n v="0"/>
    <s v="Potential Low Risk"/>
    <n v="0"/>
    <n v="0"/>
    <s v="No"/>
    <n v="0"/>
    <s v="No"/>
    <s v="Without Environmental Issues"/>
    <s v="No"/>
    <s v="None"/>
    <s v="431066 KEEN CEMETERY RD"/>
    <s v="Callahan"/>
    <s v="Florida"/>
    <n v="32011"/>
    <s v="431066 KEEN CEMETERY RD CALLAHAN FL 32011"/>
    <s v="L"/>
    <s v="Pass"/>
    <s v="No"/>
    <s v="FV&lt;$10K"/>
    <s v="N/A"/>
    <s v="No, &lt; $20K Lien"/>
    <s v="No, Lien &lt; $20K"/>
    <s v="N/A"/>
    <s v="No"/>
    <s v="No"/>
    <n v="0"/>
    <s v="No"/>
    <n v="40704"/>
    <n v="1"/>
    <n v="40704"/>
    <m/>
    <n v="0"/>
    <n v="0"/>
    <s v=""/>
    <e v="#N/A"/>
    <n v="40704"/>
    <s v="No"/>
    <s v="V"/>
    <s v="Yes"/>
    <s v="No"/>
    <n v="0"/>
    <n v="0"/>
    <n v="2804.32"/>
    <n v="-2804.32"/>
    <n v="6.8895440251572335E-2"/>
    <m/>
    <s v="No"/>
    <m/>
    <m/>
    <m/>
    <x v="1"/>
    <n v="319"/>
    <n v="701.08"/>
    <s v="Ok"/>
    <n v="0"/>
    <n v="0"/>
  </r>
  <r>
    <n v="320"/>
    <s v="Nassau"/>
    <s v="24-1N-24-0750-0003-0080"/>
    <n v="2717.71"/>
    <n v="2017"/>
    <n v="2717.71"/>
    <n v="2717.71"/>
    <n v="0"/>
    <n v="43257"/>
    <s v="CALLAHAN"/>
    <s v="Florida"/>
    <n v="32011"/>
    <s v="43257 CLAXTON CIR"/>
    <s v="CALLAHAN FL 32011"/>
    <n v="-81.865878003977798"/>
    <n v="30.485058775152901"/>
    <s v="JARVIS KENNETH &amp; ANNETTE"/>
    <n v="1"/>
    <s v="SINGLE FAMILY"/>
    <n v="1001"/>
    <s v="Single Family Residential"/>
    <n v="2017"/>
    <n v="203141"/>
    <n v="2017"/>
    <n v="203141"/>
    <n v="2483.3200000000002"/>
    <n v="0.91375459486111477"/>
    <s v="No"/>
    <s v="No"/>
    <s v="No"/>
    <m/>
    <m/>
    <m/>
    <m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Minimal"/>
    <n v="1"/>
    <s v="Yes"/>
    <s v="No"/>
    <s v="No"/>
    <s v="Without Environmental Issues"/>
    <s v="No"/>
    <s v="None"/>
    <s v="43257 CLAXTON CIR"/>
    <s v="Callahan"/>
    <s v="Florida"/>
    <n v="32011"/>
    <s v="43257 CLAXTON CIR CALLAHAN FL 32011"/>
    <s v=""/>
    <s v="Pass"/>
    <s v="No"/>
    <s v="FV&lt;$10K"/>
    <s v="N/A"/>
    <s v="No, &lt; $20K Lien"/>
    <s v="No, Lien &lt; $20K"/>
    <s v="N/A"/>
    <s v="No"/>
    <s v="No"/>
    <n v="1"/>
    <s v="No"/>
    <n v="203141"/>
    <n v="1"/>
    <n v="203141"/>
    <m/>
    <n v="0"/>
    <n v="0"/>
    <s v=""/>
    <e v="#N/A"/>
    <n v="203141"/>
    <s v="No"/>
    <s v="S"/>
    <s v="No"/>
    <s v="Yes"/>
    <n v="0.67"/>
    <n v="136104.47"/>
    <n v="13588.55"/>
    <n v="122515.92"/>
    <n v="6.6892207875318119E-2"/>
    <m/>
    <s v="No"/>
    <m/>
    <m/>
    <m/>
    <x v="0"/>
    <n v="320"/>
    <n v="2717.71"/>
    <s v="Ok"/>
    <n v="0"/>
    <n v="0"/>
  </r>
  <r>
    <n v="321"/>
    <s v="Nassau"/>
    <s v="24-1N-24-0750-0003-0124"/>
    <n v="560.02"/>
    <n v="2017"/>
    <n v="560.02"/>
    <n v="560.02"/>
    <n v="0"/>
    <m/>
    <s v="CALLAHAN"/>
    <s v="Florida"/>
    <n v="32011"/>
    <s v="IMAGINE LN"/>
    <s v="CALLAHAN FL 32011"/>
    <n v="0"/>
    <n v="0"/>
    <s v="TANNER JUSTIN E &amp; MISINEC ERIN N"/>
    <n v="0"/>
    <s v="VACANT RESIDENTIAL"/>
    <n v="8001"/>
    <s v="Residential-Vacant Land"/>
    <n v="2017"/>
    <n v="32250"/>
    <n v="2017"/>
    <n v="32250"/>
    <n v="488.23"/>
    <n v="0.87180814970893905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n v="0"/>
    <n v="0"/>
    <n v="0"/>
    <s v="No"/>
    <n v="0"/>
    <s v="No"/>
    <s v="Without Environmental Issues"/>
    <s v="No"/>
    <s v="None"/>
    <s v="IMAGINE LN"/>
    <s v="Callahan"/>
    <s v="Florida"/>
    <n v="32011"/>
    <s v="IMAGINE LN CALLAHAN FL 32011"/>
    <s v=""/>
    <s v="Pass"/>
    <s v="No"/>
    <s v="FV&lt;$10K"/>
    <s v="N/A"/>
    <s v="No, &lt; $20K Lien"/>
    <s v="No, Lien &lt; $20K"/>
    <s v="N/A"/>
    <s v="No"/>
    <s v="No"/>
    <n v="0"/>
    <s v="No"/>
    <n v="32250"/>
    <n v="1"/>
    <n v="32250"/>
    <m/>
    <n v="0"/>
    <n v="0"/>
    <s v=""/>
    <e v="#N/A"/>
    <n v="32250"/>
    <s v="No"/>
    <s v="V"/>
    <s v="Yes"/>
    <s v="No"/>
    <n v="0"/>
    <n v="0"/>
    <n v="2240.08"/>
    <n v="-2240.08"/>
    <n v="6.9459844961240302E-2"/>
    <m/>
    <s v="No"/>
    <m/>
    <m/>
    <m/>
    <x v="1"/>
    <n v="321"/>
    <n v="560.02"/>
    <s v="Ok"/>
    <n v="0"/>
    <n v="0"/>
  </r>
  <r>
    <n v="322"/>
    <s v="Nassau"/>
    <s v="24-1N-24-0750-0003-0282"/>
    <n v="752.52"/>
    <n v="2017"/>
    <n v="752.52"/>
    <n v="752.52"/>
    <n v="0"/>
    <n v="43013"/>
    <s v="CALLAHAN"/>
    <s v="Florida"/>
    <n v="32011"/>
    <s v="43013 LARSEN RD"/>
    <s v="CALLAHAN FL 32011"/>
    <n v="-81.841566971429899"/>
    <n v="30.4750073997598"/>
    <s v="LAND THOMAS F JR"/>
    <n v="2"/>
    <s v="MOBILE HOMES"/>
    <n v="1006"/>
    <s v="Mobile home"/>
    <n v="2017"/>
    <n v="81985"/>
    <n v="2017"/>
    <n v="91018"/>
    <n v="666.22"/>
    <n v="0.88531866262690695"/>
    <s v="No"/>
    <s v="No"/>
    <s v="No"/>
    <m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1"/>
    <s v="Potential Medium Risk"/>
    <s v="Minimal"/>
    <n v="0"/>
    <s v="Yes"/>
    <s v="No"/>
    <s v="No"/>
    <s v="Without Environmental Issues"/>
    <s v="No"/>
    <s v="None"/>
    <s v="43013 LARSEN RD"/>
    <s v="Callahan"/>
    <s v="Florida"/>
    <n v="32011"/>
    <s v="43013 LARSEN RD CALLAHAN FL 32011"/>
    <s v=""/>
    <s v="Pass"/>
    <s v="No"/>
    <s v="FV&lt;$10K"/>
    <s v="N/A"/>
    <s v="No, &lt; $20K Lien"/>
    <s v="No, Lien &lt; $20K"/>
    <s v="N/A"/>
    <s v="No"/>
    <s v="No"/>
    <n v="0"/>
    <s v="No"/>
    <n v="81985"/>
    <n v="1"/>
    <n v="81985"/>
    <m/>
    <n v="0"/>
    <n v="0"/>
    <s v=""/>
    <e v="#N/A"/>
    <n v="81985"/>
    <s v="No"/>
    <s v="R"/>
    <s v="No"/>
    <s v="Yes"/>
    <n v="0.67"/>
    <n v="54929.950000000004"/>
    <n v="3010.08"/>
    <n v="51919.87"/>
    <n v="3.671500884308105E-2"/>
    <m/>
    <s v="No"/>
    <m/>
    <m/>
    <m/>
    <x v="0"/>
    <n v="322"/>
    <n v="752.52"/>
    <s v="Ok"/>
    <n v="0"/>
    <n v="0"/>
  </r>
  <r>
    <n v="323"/>
    <s v="Nassau"/>
    <s v="24-1N-24-0750-0003-0285"/>
    <n v="693.56"/>
    <n v="2017"/>
    <n v="693.56"/>
    <n v="693.56"/>
    <n v="0"/>
    <n v="43212"/>
    <s v="CALLAHAN"/>
    <s v="Florida"/>
    <n v="32011"/>
    <s v="43212 THOMAS CREEK RD"/>
    <s v="CALLAHAN FL 32011"/>
    <n v="-81.841890303349402"/>
    <n v="30.477048357616901"/>
    <s v="SHELBY ASHLEY R"/>
    <n v="2"/>
    <s v="MOBILE HOMES"/>
    <n v="1006"/>
    <s v="Mobile home"/>
    <n v="2017"/>
    <n v="37518"/>
    <n v="2017"/>
    <n v="44147"/>
    <n v="611.71"/>
    <n v="0.88198569698367857"/>
    <s v="No"/>
    <s v="No"/>
    <s v="No"/>
    <s v="No"/>
    <s v="No"/>
    <m/>
    <m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Yes"/>
    <s v="No"/>
    <s v="Without Environmental Issues"/>
    <s v="No"/>
    <s v="None"/>
    <s v="43212 THOMAS CREEK RD"/>
    <s v="Callahan"/>
    <s v="Florida"/>
    <n v="32011"/>
    <s v="43212 THOMAS CREEK RD CALLAHAN FL 32011"/>
    <s v=""/>
    <s v="Pass"/>
    <s v="Yes"/>
    <s v="FV&lt;$10K"/>
    <s v="N/A"/>
    <s v="No, &lt; $20K Lien"/>
    <s v="No, Lien &lt; $20K"/>
    <s v="N/A"/>
    <s v="No"/>
    <s v="No"/>
    <n v="1"/>
    <s v="No"/>
    <n v="37518"/>
    <n v="1"/>
    <n v="37518"/>
    <m/>
    <n v="0"/>
    <n v="0"/>
    <s v=""/>
    <e v="#N/A"/>
    <n v="37518"/>
    <s v="No"/>
    <s v="R"/>
    <s v="No"/>
    <s v="No"/>
    <n v="0.35"/>
    <n v="13131.3"/>
    <n v="3467.7999999999997"/>
    <n v="9663.5"/>
    <n v="9.2430300122607806E-2"/>
    <m/>
    <s v="No"/>
    <m/>
    <m/>
    <m/>
    <x v="0"/>
    <n v="323"/>
    <n v="693.56"/>
    <s v="Ok"/>
    <n v="0"/>
    <n v="0"/>
  </r>
  <r>
    <n v="324"/>
    <s v="Nassau"/>
    <s v="24-1N-24-0750-0004-0072"/>
    <n v="1322.92"/>
    <n v="2017"/>
    <n v="1322.92"/>
    <n v="1322.92"/>
    <n v="0"/>
    <n v="43114"/>
    <s v="CALLAHAN"/>
    <s v="Florida"/>
    <n v="32011"/>
    <s v="43114 MORRIS DR"/>
    <s v="CALLAHAN FL 32011"/>
    <n v="-81.838949848459706"/>
    <n v="30.482267983279399"/>
    <s v="MORRIS DENNIS E &amp; MARY M"/>
    <n v="1"/>
    <s v="SINGLE FAMILY"/>
    <n v="1001"/>
    <s v="Single Family Residential"/>
    <n v="2017"/>
    <n v="117951"/>
    <n v="2017"/>
    <n v="154535"/>
    <n v="1193.6400000000001"/>
    <n v="0.90227678166480219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s v="Minimal"/>
    <n v="0"/>
    <s v="Yes"/>
    <n v="0"/>
    <s v="No"/>
    <s v="Without Environmental Issues"/>
    <s v="No"/>
    <s v="None"/>
    <s v="43114 MORRIS DR"/>
    <s v="Callahan"/>
    <s v="Florida"/>
    <n v="32011"/>
    <s v="43114 MORRIS DR CALLAHAN FL 32011"/>
    <s v=""/>
    <s v="Pass"/>
    <s v="No"/>
    <s v="FV&lt;$10K"/>
    <s v="N/A"/>
    <s v="No, &lt; $20K Lien"/>
    <s v="No, Lien &lt; $20K"/>
    <s v="N/A"/>
    <s v="No"/>
    <s v="No"/>
    <n v="0"/>
    <s v="No"/>
    <n v="117951"/>
    <n v="1"/>
    <n v="117951"/>
    <m/>
    <n v="0"/>
    <n v="0"/>
    <s v=""/>
    <e v="#N/A"/>
    <n v="117951"/>
    <s v="No"/>
    <s v="S"/>
    <s v="No"/>
    <s v="Yes"/>
    <n v="0.67"/>
    <n v="79027.17"/>
    <n v="5291.68"/>
    <n v="73735.489999999991"/>
    <n v="4.4863375469474616E-2"/>
    <m/>
    <s v="No"/>
    <m/>
    <m/>
    <m/>
    <x v="0"/>
    <n v="324"/>
    <n v="1322.92"/>
    <s v="Ok"/>
    <n v="0"/>
    <n v="0"/>
  </r>
  <r>
    <n v="325"/>
    <s v="Nassau"/>
    <s v="24-1N-24-0750-0004-0090"/>
    <n v="1790.49"/>
    <n v="2017"/>
    <n v="1790.49"/>
    <n v="1790.49"/>
    <n v="0"/>
    <n v="43002"/>
    <s v="CALLAHAN"/>
    <s v="Florida"/>
    <n v="32011"/>
    <s v="43002 KIDS COACH LN"/>
    <s v="CALLAHAN FL 32011"/>
    <n v="-81.841998053872103"/>
    <n v="30.483242581872599"/>
    <s v="WILKES SHEILA D L/E"/>
    <n v="2"/>
    <s v="MOBILE HOMES"/>
    <n v="1006"/>
    <s v="Mobile home"/>
    <n v="2017"/>
    <n v="146508"/>
    <n v="2017"/>
    <n v="180707"/>
    <n v="1625.97"/>
    <n v="0.90811453847829371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2"/>
    <s v="Yes"/>
    <s v="No"/>
    <s v="No"/>
    <s v="Without Environmental Issues"/>
    <s v="No"/>
    <s v="None"/>
    <s v="43002 KIDS COACH LN"/>
    <s v="Callahan"/>
    <s v="Florida"/>
    <n v="32011"/>
    <s v="43002 KIDS COACH LN CALLAHAN FL 32011"/>
    <s v=""/>
    <s v="Pass"/>
    <s v="No"/>
    <s v="FV&lt;$10K"/>
    <s v="N/A"/>
    <s v="No, &lt; $20K Lien"/>
    <s v="No, Lien &lt; $20K"/>
    <s v="N/A"/>
    <s v="No"/>
    <s v="No"/>
    <n v="2"/>
    <s v="Yes"/>
    <n v="146508"/>
    <n v="1"/>
    <n v="146508"/>
    <m/>
    <n v="0"/>
    <n v="0"/>
    <s v=""/>
    <e v="#N/A"/>
    <n v="146508"/>
    <s v="No"/>
    <s v="R"/>
    <s v="No"/>
    <s v="Yes"/>
    <n v="0.67"/>
    <n v="98160.36"/>
    <n v="10742.94"/>
    <n v="87417.42"/>
    <n v="7.3326644278810721E-2"/>
    <m/>
    <s v="No"/>
    <m/>
    <m/>
    <m/>
    <x v="3"/>
    <n v="325"/>
    <n v="1790.49"/>
    <s v="Ok"/>
    <n v="0"/>
    <n v="0"/>
  </r>
  <r>
    <n v="326"/>
    <s v="Nassau"/>
    <s v="24-1N-24-0750-0004-0101"/>
    <n v="1143.06"/>
    <n v="2017"/>
    <n v="1143.06"/>
    <n v="1143.06"/>
    <n v="0"/>
    <n v="43087"/>
    <s v="CALLAHAN"/>
    <s v="Florida"/>
    <n v="32011"/>
    <s v="43087 KIDS COACH LN"/>
    <s v="CALLAHAN FL 32011"/>
    <n v="-81.843290873055295"/>
    <n v="30.4825918850403"/>
    <s v="WILKES SHEILA D &amp;"/>
    <n v="0"/>
    <s v="VACANT RESIDENTIAL"/>
    <n v="8001"/>
    <s v="Residential-Vacant Land"/>
    <n v="2017"/>
    <n v="67860"/>
    <n v="2017"/>
    <n v="67860"/>
    <n v="1027.33"/>
    <n v="0.89875422112575021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7"/>
    <s v="No"/>
    <s v="No"/>
    <s v="No"/>
    <s v="Without Environmental Issues"/>
    <s v="No"/>
    <s v="None"/>
    <s v="43087 KIDS COACH LN"/>
    <s v="Callahan"/>
    <s v="Florida"/>
    <n v="32011"/>
    <s v="43087 KIDS COACH LN CALLAHAN FL 32011"/>
    <s v=""/>
    <s v="Pass"/>
    <s v="No"/>
    <s v="FV&lt;$10K"/>
    <s v="N/A"/>
    <s v="No, &lt; $20K Lien"/>
    <s v="No, Lien &lt; $20K"/>
    <s v="N/A"/>
    <s v="No"/>
    <s v="No"/>
    <n v="7"/>
    <s v="No"/>
    <n v="67860"/>
    <n v="1"/>
    <n v="67860"/>
    <m/>
    <n v="0"/>
    <n v="0"/>
    <s v=""/>
    <e v="#N/A"/>
    <n v="67860"/>
    <s v="No"/>
    <s v="V"/>
    <s v="Yes"/>
    <s v="No"/>
    <n v="0"/>
    <n v="0"/>
    <n v="12573.659999999998"/>
    <n v="-12573.659999999998"/>
    <n v="0.18528824049513701"/>
    <m/>
    <s v="No"/>
    <m/>
    <m/>
    <m/>
    <x v="1"/>
    <n v="326"/>
    <n v="1143.06"/>
    <s v="Ok"/>
    <n v="0"/>
    <n v="0"/>
  </r>
  <r>
    <n v="327"/>
    <s v="Nassau"/>
    <s v="24-1N-24-0750-0004-0152"/>
    <n v="627.91"/>
    <n v="2017"/>
    <n v="627.91"/>
    <n v="627.91"/>
    <n v="0"/>
    <n v="43377"/>
    <s v="CALLAHAN"/>
    <s v="Florida"/>
    <n v="32011"/>
    <s v="43377 LARSEN RD"/>
    <s v="CALLAHAN FL 32011"/>
    <n v="-81.836850304950701"/>
    <n v="30.477952703088999"/>
    <s v="BUDZEAK ALAN"/>
    <n v="2"/>
    <s v="MOBILE HOMES"/>
    <n v="1006"/>
    <s v="Mobile home"/>
    <n v="2017"/>
    <n v="32764"/>
    <n v="2017"/>
    <n v="41098"/>
    <n v="551"/>
    <n v="0.87751429344969822"/>
    <s v="No"/>
    <m/>
    <s v="No"/>
    <s v="No"/>
    <s v="No"/>
    <m/>
    <m/>
    <s v="I"/>
    <s v="I"/>
    <s v="I"/>
    <s v="I"/>
    <n v="0"/>
    <n v="0"/>
    <n v="0"/>
    <s v="No"/>
    <s v="No"/>
    <s v="No"/>
    <n v="0"/>
    <n v="0"/>
    <n v="0"/>
    <n v="0"/>
    <n v="0"/>
    <n v="0"/>
    <s v="Potential Low Risk"/>
    <s v="Minimal"/>
    <n v="1"/>
    <s v="No"/>
    <s v="Yes"/>
    <s v="No"/>
    <s v="Without Environmental Issues"/>
    <s v="No"/>
    <s v="None"/>
    <s v="43377 LARSEN RD"/>
    <s v="Callahan"/>
    <s v="Florida"/>
    <n v="32011"/>
    <s v="43377 LARSEN RD CALLAHAN FL 32011"/>
    <s v=""/>
    <s v="Pass"/>
    <s v="Yes"/>
    <s v="FV&lt;$10K"/>
    <s v="N/A"/>
    <s v="No, &lt; $20K Lien"/>
    <s v="No, Lien &lt; $20K"/>
    <s v="N/A"/>
    <s v="No"/>
    <s v="No"/>
    <n v="1"/>
    <s v="No"/>
    <n v="32764"/>
    <n v="1"/>
    <n v="32764"/>
    <m/>
    <n v="0"/>
    <n v="0"/>
    <s v=""/>
    <e v="#N/A"/>
    <n v="32764"/>
    <s v="No"/>
    <s v="R"/>
    <s v="No"/>
    <s v="No"/>
    <n v="0.35"/>
    <n v="11467.4"/>
    <n v="3139.5499999999997"/>
    <n v="8327.85"/>
    <n v="9.5823159565376625E-2"/>
    <m/>
    <s v="No"/>
    <m/>
    <m/>
    <m/>
    <x v="0"/>
    <n v="327"/>
    <n v="627.91"/>
    <s v="Ok"/>
    <n v="0"/>
    <n v="0"/>
  </r>
  <r>
    <n v="328"/>
    <s v="Nassau"/>
    <s v="24-1N-24-0750-0004-0153"/>
    <n v="102.09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29780"/>
    <e v="#N/A"/>
    <e v="#N/A"/>
    <e v="#N/A"/>
    <n v="0"/>
    <m/>
    <m/>
    <m/>
    <s v="No"/>
    <s v="No"/>
    <s v="No"/>
    <s v="No"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Lien&lt;$150"/>
    <e v="#N/A"/>
    <s v="FV&lt;$10K"/>
    <s v="N/A"/>
    <s v="No, &lt; $20K Lien"/>
    <s v="No, Lien &lt; $20K"/>
    <s v="N/A"/>
    <s v="No"/>
    <s v="No"/>
    <n v="0"/>
    <s v="No"/>
    <n v="29780"/>
    <n v="1"/>
    <n v="29780"/>
    <m/>
    <e v="#N/A"/>
    <e v="#N/A"/>
    <s v=""/>
    <e v="#N/A"/>
    <n v="29780"/>
    <s v="No"/>
    <s v="R"/>
    <s v="No"/>
    <s v="Yes"/>
    <n v="0.67"/>
    <n v="19952.600000000002"/>
    <e v="#N/A"/>
    <e v="#N/A"/>
    <e v="#N/A"/>
    <m/>
    <s v="No"/>
    <m/>
    <m/>
    <m/>
    <x v="2"/>
    <n v="328"/>
    <n v="102.09"/>
    <s v="Ok"/>
    <e v="#N/A"/>
    <e v="#N/A"/>
  </r>
  <r>
    <n v="329"/>
    <s v="Nassau"/>
    <s v="24-1N-24-0750-0004-0161"/>
    <n v="314.64999999999998"/>
    <n v="2017"/>
    <n v="314.64999999999998"/>
    <n v="314.64999999999998"/>
    <n v="0"/>
    <m/>
    <s v="CALLAHAN"/>
    <s v="Florida"/>
    <n v="32011"/>
    <s v="BRANDON WAY"/>
    <s v="CALLAHAN FL 32011"/>
    <n v="-81.837165294053406"/>
    <n v="30.480781269523099"/>
    <s v="WILKES SHEILA D"/>
    <n v="0"/>
    <s v="VACANT RESIDENTIAL"/>
    <n v="8001"/>
    <s v="Residential-Vacant Land"/>
    <n v="2017"/>
    <n v="17250"/>
    <n v="2017"/>
    <n v="17280"/>
    <n v="261.35000000000002"/>
    <n v="0.83060543460988412"/>
    <s v="No"/>
    <s v="No"/>
    <s v="No"/>
    <m/>
    <s v="No"/>
    <s v="No"/>
    <s v="No"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High"/>
    <n v="0"/>
    <s v="No"/>
    <s v="No"/>
    <s v="No"/>
    <s v="Without Environmental Issues"/>
    <s v="No"/>
    <s v="None"/>
    <s v="BRANDON WAY"/>
    <s v="Callahan"/>
    <s v="Florida"/>
    <n v="32011"/>
    <s v="BRANDON WAY CALLAHAN FL 32011"/>
    <s v=""/>
    <s v="Pass"/>
    <s v="No"/>
    <s v="FV&lt;$10K"/>
    <s v="N/A"/>
    <s v="No, &lt; $20K Lien"/>
    <s v="No, Lien &lt; $20K"/>
    <s v="N/A"/>
    <s v="No"/>
    <s v="No"/>
    <n v="0"/>
    <s v="No"/>
    <n v="17250"/>
    <n v="1"/>
    <n v="17250"/>
    <m/>
    <n v="0"/>
    <n v="0"/>
    <s v=""/>
    <e v="#N/A"/>
    <n v="17250"/>
    <s v="No"/>
    <s v="V"/>
    <s v="Yes"/>
    <s v="No"/>
    <n v="0"/>
    <n v="0"/>
    <n v="1258.5999999999999"/>
    <n v="-1258.5999999999999"/>
    <n v="7.2962318840579701E-2"/>
    <m/>
    <s v="No"/>
    <m/>
    <m/>
    <m/>
    <x v="4"/>
    <n v="329"/>
    <n v="314.64999999999998"/>
    <s v="Ok"/>
    <n v="0"/>
    <n v="0"/>
  </r>
  <r>
    <n v="330"/>
    <s v="Nassau"/>
    <s v="24-1N-24-0750-0004-0170"/>
    <n v="1473.77"/>
    <n v="2017"/>
    <n v="1473.77"/>
    <n v="1473.77"/>
    <n v="0"/>
    <n v="43075"/>
    <s v="CALLAHAN"/>
    <s v="Florida"/>
    <n v="32011"/>
    <s v="43075 CHEROKEE TRL"/>
    <s v="CALLAHAN FL 32011"/>
    <n v="-81.836358537326504"/>
    <n v="30.4804299023622"/>
    <s v="MERCHANT JOHN R"/>
    <n v="2"/>
    <s v="MOBILE HOMES"/>
    <n v="1006"/>
    <s v="Mobile home"/>
    <n v="2017"/>
    <n v="88059"/>
    <n v="2017"/>
    <n v="88059"/>
    <n v="1333.12"/>
    <n v="0.9045644842818078"/>
    <m/>
    <m/>
    <m/>
    <m/>
    <m/>
    <m/>
    <s v="No"/>
    <s v="I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43075 CHEROKEE TRL"/>
    <s v="Callahan"/>
    <s v="Florida"/>
    <n v="32011"/>
    <s v="43075 CHEROKEE TRL CALLAHAN FL 32011"/>
    <s v=""/>
    <s v="Pass"/>
    <s v="No"/>
    <s v="FV&lt;$10K"/>
    <s v="N/A"/>
    <s v="No, &lt; $20K Lien"/>
    <s v="No, Lien &lt; $20K"/>
    <s v="N/A"/>
    <s v="No"/>
    <s v="No"/>
    <n v="0"/>
    <s v="No"/>
    <n v="88059"/>
    <n v="1"/>
    <n v="88059"/>
    <m/>
    <n v="0"/>
    <n v="0"/>
    <s v=""/>
    <e v="#N/A"/>
    <n v="88059"/>
    <s v="No"/>
    <s v="R"/>
    <s v="No"/>
    <s v="No"/>
    <n v="0.35"/>
    <n v="30820.649999999998"/>
    <n v="5895.08"/>
    <n v="24925.57"/>
    <n v="6.6944662101545552E-2"/>
    <m/>
    <s v="No"/>
    <m/>
    <m/>
    <m/>
    <x v="0"/>
    <n v="330"/>
    <n v="1473.77"/>
    <s v="Ok"/>
    <n v="0"/>
    <n v="0"/>
  </r>
  <r>
    <n v="331"/>
    <s v="Nassau"/>
    <s v="24-1N-24-0750-0004-0172"/>
    <n v="199.3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35218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35218"/>
    <n v="1"/>
    <n v="35218"/>
    <m/>
    <e v="#N/A"/>
    <e v="#N/A"/>
    <s v=""/>
    <e v="#N/A"/>
    <n v="35218"/>
    <s v="No"/>
    <s v="R"/>
    <s v="No"/>
    <s v="Yes"/>
    <n v="0.67"/>
    <n v="23596.06"/>
    <e v="#N/A"/>
    <e v="#N/A"/>
    <e v="#N/A"/>
    <m/>
    <e v="#N/A"/>
    <m/>
    <m/>
    <m/>
    <x v="5"/>
    <n v="331"/>
    <n v="199.3"/>
    <e v="#N/A"/>
    <e v="#N/A"/>
    <e v="#N/A"/>
  </r>
  <r>
    <n v="332"/>
    <s v="Nassau"/>
    <s v="25-1N-24-0080-0001-0000"/>
    <n v="564.75"/>
    <n v="2017"/>
    <n v="564.75"/>
    <n v="564.75"/>
    <n v="0"/>
    <n v="43201"/>
    <s v="CALLAHAN"/>
    <s v="Florida"/>
    <n v="32011"/>
    <s v="43201 ELLIS AVE"/>
    <s v="CALLAHAN FL 32011"/>
    <n v="-81.858192258088295"/>
    <n v="30.475498400948599"/>
    <s v="ARENBURGH WILLIAM PAUL"/>
    <n v="2"/>
    <s v="MOBILE HOMES"/>
    <n v="1006"/>
    <s v="Mobile home"/>
    <n v="2017"/>
    <n v="68447"/>
    <n v="2017"/>
    <n v="83787"/>
    <n v="492.6"/>
    <n v="0.87224435590969462"/>
    <s v="No"/>
    <m/>
    <s v="No"/>
    <m/>
    <m/>
    <m/>
    <m/>
    <s v="I"/>
    <s v="I"/>
    <s v="I"/>
    <s v="I"/>
    <n v="0"/>
    <n v="0"/>
    <n v="0"/>
    <s v="No"/>
    <s v="No"/>
    <s v="No"/>
    <n v="0"/>
    <n v="0"/>
    <n v="0"/>
    <n v="0"/>
    <n v="0"/>
    <n v="0"/>
    <s v="Potential Low Risk"/>
    <s v="Minimal"/>
    <n v="1"/>
    <s v="Yes"/>
    <s v="No"/>
    <s v="No"/>
    <s v="Without Environmental Issues"/>
    <s v="No"/>
    <s v="None"/>
    <s v="43201 ELLIS AVE"/>
    <s v="Callahan"/>
    <s v="Florida"/>
    <n v="32011"/>
    <s v="43201 ELLIS AVE CALLAHAN FL 32011"/>
    <s v=""/>
    <s v="Pass"/>
    <s v="No"/>
    <s v="FV&lt;$10K"/>
    <s v="N/A"/>
    <s v="No, &lt; $20K Lien"/>
    <s v="No, Lien &lt; $20K"/>
    <s v="N/A"/>
    <s v="No"/>
    <s v="No"/>
    <n v="1"/>
    <s v="No"/>
    <n v="68447"/>
    <n v="1"/>
    <n v="68447"/>
    <m/>
    <n v="0"/>
    <n v="0"/>
    <s v=""/>
    <e v="#N/A"/>
    <n v="68447"/>
    <s v="No"/>
    <s v="R"/>
    <s v="No"/>
    <s v="Yes"/>
    <n v="0.67"/>
    <n v="45859.490000000005"/>
    <n v="2823.75"/>
    <n v="43035.740000000005"/>
    <n v="4.1254547313980157E-2"/>
    <m/>
    <s v="No"/>
    <m/>
    <m/>
    <m/>
    <x v="0"/>
    <n v="332"/>
    <n v="564.75"/>
    <s v="Ok"/>
    <n v="0"/>
    <n v="0"/>
  </r>
  <r>
    <n v="333"/>
    <s v="Nassau"/>
    <s v="25-1N-24-0080-0004-0000"/>
    <n v="71.3"/>
    <n v="2017"/>
    <n v="71.3"/>
    <n v="71.3"/>
    <n v="0"/>
    <m/>
    <s v="CALLAHAN"/>
    <s v="Florida"/>
    <n v="32011"/>
    <s v="HARVEY DR"/>
    <s v="CALLAHAN FL 32011"/>
    <n v="-81.8611632528238"/>
    <n v="30.473640696542098"/>
    <s v="ARENBURGH SUSAN"/>
    <n v="57"/>
    <s v="TIMBERLAND - SITE INDEX 60 TO 69"/>
    <n v="7009"/>
    <s v="Timberland Forest Trees (Agricultural)"/>
    <n v="2017"/>
    <n v="2400"/>
    <n v="2017"/>
    <n v="60000"/>
    <n v="36.340000000000003"/>
    <n v="0.50967741935483879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HARVEY DR"/>
    <s v="Callahan"/>
    <s v="Florida"/>
    <n v="32011"/>
    <s v="HARVEY DR CALLAHAN FL 32011"/>
    <s v=""/>
    <s v="Lien&lt;$150"/>
    <s v="No"/>
    <s v="FV&lt;$10K"/>
    <s v="N/A"/>
    <s v="No, &lt; $20K Lien"/>
    <s v="No, Lien &lt; $20K"/>
    <s v="N/A"/>
    <s v="No"/>
    <s v="No"/>
    <n v="0"/>
    <s v="No"/>
    <n v="2400"/>
    <n v="1"/>
    <n v="2400"/>
    <m/>
    <n v="0"/>
    <n v="0"/>
    <s v=""/>
    <e v="#N/A"/>
    <n v="2400"/>
    <s v="No"/>
    <s v="V"/>
    <s v="Yes"/>
    <s v="No"/>
    <n v="0"/>
    <n v="0"/>
    <n v="285.2"/>
    <n v="-285.2"/>
    <n v="0.11883333333333333"/>
    <m/>
    <s v="No"/>
    <m/>
    <m/>
    <m/>
    <x v="2"/>
    <n v="333"/>
    <n v="71.3"/>
    <s v="Ok"/>
    <n v="0"/>
    <n v="0"/>
  </r>
  <r>
    <n v="334"/>
    <s v="Nassau"/>
    <s v="28-1N-24-0000-0001-0020"/>
    <n v="343.08"/>
    <n v="2017"/>
    <e v="#N/A"/>
    <e v="#N/A"/>
    <e v="#N/A"/>
    <e v="#N/A"/>
    <e v="#N/A"/>
    <e v="#N/A"/>
    <e v="#N/A"/>
    <e v="#N/A"/>
    <e v="#N/A"/>
    <e v="#N/A"/>
    <e v="#N/A"/>
    <e v="#N/A"/>
    <n v="0"/>
    <s v="VACANT RESIDENTIAL"/>
    <e v="#N/A"/>
    <e v="#N/A"/>
    <n v="2017"/>
    <n v="19000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19000"/>
    <n v="1"/>
    <n v="19000"/>
    <m/>
    <e v="#N/A"/>
    <e v="#N/A"/>
    <s v=""/>
    <e v="#N/A"/>
    <n v="19000"/>
    <s v="No"/>
    <s v="V"/>
    <s v="Yes"/>
    <s v="No"/>
    <n v="0"/>
    <n v="0"/>
    <e v="#N/A"/>
    <e v="#N/A"/>
    <e v="#N/A"/>
    <m/>
    <s v="No"/>
    <m/>
    <m/>
    <m/>
    <x v="4"/>
    <n v="334"/>
    <n v="343.08"/>
    <s v="Ok"/>
    <e v="#N/A"/>
    <e v="#N/A"/>
  </r>
  <r>
    <n v="335"/>
    <s v="Nassau"/>
    <s v="28-1N-24-0000-0001-0210"/>
    <n v="540.86"/>
    <n v="2017"/>
    <n v="540.86"/>
    <n v="540.86"/>
    <n v="0"/>
    <m/>
    <s v="BRYCEVILLE"/>
    <s v="Florida"/>
    <n v="32009"/>
    <s v="BROOKS RD"/>
    <s v="BRYCEVILLE FL 32009"/>
    <n v="-81.910324901309195"/>
    <n v="30.4718234921144"/>
    <s v="ROWLAND WENDELL D"/>
    <n v="0"/>
    <s v="VACANT RESIDENTIAL"/>
    <n v="8001"/>
    <s v="Residential-Vacant Land"/>
    <n v="2017"/>
    <n v="31080"/>
    <n v="2017"/>
    <n v="31080"/>
    <n v="470.51"/>
    <n v="0.86992937174130081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BROOKS RD"/>
    <s v="Bryceville"/>
    <s v="Florida"/>
    <n v="32009"/>
    <s v="BROOKS RD BRYCEVILLE FL 32009"/>
    <s v=""/>
    <s v="Pass"/>
    <s v="No"/>
    <s v="FV&lt;$10K"/>
    <s v="N/A"/>
    <s v="No, &lt; $20K Lien"/>
    <s v="No, Lien &lt; $20K"/>
    <s v="N/A"/>
    <s v="No"/>
    <s v="No"/>
    <n v="0"/>
    <s v="No"/>
    <n v="31080"/>
    <n v="1"/>
    <n v="31080"/>
    <m/>
    <n v="0"/>
    <n v="0"/>
    <s v=""/>
    <e v="#N/A"/>
    <n v="31080"/>
    <s v="No"/>
    <s v="V"/>
    <s v="Yes"/>
    <s v="No"/>
    <n v="0"/>
    <n v="0"/>
    <n v="2163.44"/>
    <n v="-2163.44"/>
    <n v="6.9608751608751615E-2"/>
    <m/>
    <s v="No"/>
    <m/>
    <m/>
    <m/>
    <x v="1"/>
    <n v="335"/>
    <n v="540.86"/>
    <s v="Ok"/>
    <n v="0"/>
    <n v="0"/>
  </r>
  <r>
    <n v="336"/>
    <s v="Nassau"/>
    <s v="28-1N-24-0000-0002-0000"/>
    <n v="2224.23"/>
    <n v="2017"/>
    <e v="#N/A"/>
    <e v="#N/A"/>
    <e v="#N/A"/>
    <e v="#N/A"/>
    <e v="#N/A"/>
    <e v="#N/A"/>
    <e v="#N/A"/>
    <e v="#N/A"/>
    <e v="#N/A"/>
    <e v="#N/A"/>
    <e v="#N/A"/>
    <e v="#N/A"/>
    <n v="1"/>
    <s v="SINGLE FAMILY"/>
    <e v="#N/A"/>
    <e v="#N/A"/>
    <n v="2017"/>
    <n v="133896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133896"/>
    <n v="1"/>
    <n v="133896"/>
    <m/>
    <e v="#N/A"/>
    <e v="#N/A"/>
    <s v=""/>
    <e v="#N/A"/>
    <n v="133896"/>
    <s v="No"/>
    <s v="S"/>
    <s v="No"/>
    <s v="No"/>
    <n v="0.35"/>
    <n v="46863.6"/>
    <e v="#N/A"/>
    <e v="#N/A"/>
    <e v="#N/A"/>
    <m/>
    <e v="#N/A"/>
    <m/>
    <m/>
    <m/>
    <x v="5"/>
    <n v="336"/>
    <n v="2224.23"/>
    <e v="#N/A"/>
    <e v="#N/A"/>
    <e v="#N/A"/>
  </r>
  <r>
    <n v="337"/>
    <s v="Nassau"/>
    <s v="33-1N-24-0000-0001-0140"/>
    <n v="1684.13"/>
    <n v="2017"/>
    <n v="1684.13"/>
    <n v="1684.13"/>
    <n v="0"/>
    <n v="13499"/>
    <s v="BRYCEVILLE"/>
    <s v="Florida"/>
    <n v="32009"/>
    <s v="13499 OPUS RD"/>
    <s v="BRYCEVILLE FL 32009"/>
    <n v="-81.912907699172806"/>
    <n v="30.463816961878599"/>
    <s v="BUSTION GERALD W"/>
    <n v="50"/>
    <s v="IMPROVED AGRICULTURAL"/>
    <n v="7000"/>
    <s v="Agricultural / Rural (General)"/>
    <n v="2017"/>
    <n v="96182"/>
    <n v="2017"/>
    <n v="132074"/>
    <n v="1527.63"/>
    <n v="0.90707368196041871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13499 OPUS RD"/>
    <s v="Bryceville"/>
    <s v="Florida"/>
    <n v="32009"/>
    <s v="13499 OPUS RD BRYCEVILLE FL 32009"/>
    <s v=""/>
    <s v="Pass"/>
    <s v="No"/>
    <s v="FV&lt;$10K"/>
    <s v="N/A"/>
    <s v="No, &lt; $20K Lien"/>
    <s v="No, Lien &lt; $20K"/>
    <s v="N/A"/>
    <s v="No"/>
    <s v="No"/>
    <n v="1"/>
    <s v="No"/>
    <n v="96182"/>
    <n v="1"/>
    <n v="96182"/>
    <m/>
    <n v="0"/>
    <n v="0"/>
    <s v=""/>
    <e v="#N/A"/>
    <n v="96182"/>
    <s v="No"/>
    <s v="V"/>
    <s v="Yes"/>
    <s v="No"/>
    <n v="0"/>
    <n v="0"/>
    <n v="8420.6500000000015"/>
    <n v="-8420.6500000000015"/>
    <n v="8.7549125616019643E-2"/>
    <m/>
    <s v="No"/>
    <m/>
    <m/>
    <m/>
    <x v="1"/>
    <n v="337"/>
    <n v="1684.13"/>
    <s v="Ok"/>
    <n v="0"/>
    <n v="0"/>
  </r>
  <r>
    <n v="338"/>
    <s v="Nassau"/>
    <s v="33-1N-24-2050-0007-0000"/>
    <n v="381.18"/>
    <n v="2017"/>
    <n v="381.18"/>
    <n v="381.18"/>
    <n v="0"/>
    <n v="13268"/>
    <s v="BRYCEVILLE"/>
    <s v="Florida"/>
    <n v="32009"/>
    <s v="13268 US HWY 301"/>
    <s v="BRYCEVILLE FL 32009"/>
    <n v="-81.912387924563902"/>
    <n v="30.461451731719698"/>
    <s v="SMITH JULIE A"/>
    <n v="0"/>
    <s v="VACANT RESIDENTIAL"/>
    <n v="8001"/>
    <s v="Residential-Vacant Land"/>
    <n v="2017"/>
    <n v="19716"/>
    <n v="2017"/>
    <n v="23413"/>
    <n v="322.86"/>
    <n v="0.84700141665354955"/>
    <s v="No"/>
    <m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n v="0"/>
    <n v="1"/>
    <s v="No"/>
    <s v="Yes"/>
    <s v="No"/>
    <s v="Without Environmental Issues"/>
    <s v="No"/>
    <s v="None"/>
    <s v="13268 US HWY 301"/>
    <s v="Bryceville"/>
    <s v="Florida"/>
    <n v="32009"/>
    <s v="13268 US HWY 301 BRYCEVILLE FL 32009"/>
    <s v=""/>
    <s v="Pass"/>
    <s v="Yes"/>
    <s v="FV&lt;$10K"/>
    <s v="N/A"/>
    <s v="No, &lt; $20K Lien"/>
    <s v="No, Lien &lt; $20K"/>
    <s v="N/A"/>
    <s v="No"/>
    <s v="No"/>
    <n v="1"/>
    <s v="No"/>
    <n v="19716"/>
    <n v="1"/>
    <n v="19716"/>
    <m/>
    <n v="0"/>
    <n v="0"/>
    <s v=""/>
    <e v="#N/A"/>
    <n v="19716"/>
    <s v="No"/>
    <s v="V"/>
    <s v="Yes"/>
    <s v="No"/>
    <n v="0"/>
    <n v="0"/>
    <n v="1905.9"/>
    <n v="-1905.9"/>
    <n v="9.6667681071211209E-2"/>
    <m/>
    <s v="No"/>
    <m/>
    <m/>
    <m/>
    <x v="4"/>
    <n v="338"/>
    <n v="381.18"/>
    <s v="Ok"/>
    <n v="0"/>
    <n v="0"/>
  </r>
  <r>
    <n v="339"/>
    <s v="Nassau"/>
    <s v="33-1N-24-2050-0008-0000"/>
    <n v="1095.04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64927"/>
    <e v="#N/A"/>
    <e v="#N/A"/>
    <e v="#N/A"/>
    <n v="0"/>
    <s v="No"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64927"/>
    <n v="1"/>
    <n v="64927"/>
    <m/>
    <e v="#N/A"/>
    <e v="#N/A"/>
    <s v=""/>
    <e v="#N/A"/>
    <n v="64927"/>
    <s v="No"/>
    <s v="R"/>
    <s v="No"/>
    <s v="No"/>
    <n v="0.35"/>
    <n v="22724.449999999997"/>
    <e v="#N/A"/>
    <e v="#N/A"/>
    <e v="#N/A"/>
    <m/>
    <e v="#N/A"/>
    <m/>
    <m/>
    <m/>
    <x v="5"/>
    <n v="339"/>
    <n v="1095.04"/>
    <e v="#N/A"/>
    <e v="#N/A"/>
    <e v="#N/A"/>
  </r>
  <r>
    <n v="340"/>
    <s v="Nassau"/>
    <s v="33-1N-24-2050-0011-0000"/>
    <n v="394.96"/>
    <n v="2017"/>
    <n v="394.96"/>
    <n v="394.96"/>
    <n v="0"/>
    <n v="13128"/>
    <s v="BRYCEVILLE"/>
    <s v="Florida"/>
    <n v="32009"/>
    <s v="13128 US HWY 301"/>
    <s v="BRYCEVILLE FL 32009"/>
    <n v="-81.913177908142302"/>
    <n v="30.459391389100801"/>
    <s v="ERVIN-HURD PATRICIA F"/>
    <n v="2"/>
    <s v="MOBILE HOMES"/>
    <n v="1006"/>
    <s v="Mobile home"/>
    <n v="2017"/>
    <n v="21057"/>
    <n v="2017"/>
    <n v="23609"/>
    <n v="335.61"/>
    <n v="0.84973161839173594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13128 US HWY 301"/>
    <s v="Bryceville"/>
    <s v="Florida"/>
    <n v="32009"/>
    <s v="13128 US HWY 301 BRYCEVILLE FL 32009"/>
    <s v=""/>
    <s v="Pass"/>
    <s v="No"/>
    <s v="FV&lt;$10K"/>
    <s v="N/A"/>
    <s v="No, &lt; $20K Lien"/>
    <s v="No, Lien &lt; $20K"/>
    <s v="N/A"/>
    <s v="No"/>
    <s v="No"/>
    <n v="0"/>
    <s v="No"/>
    <n v="21057"/>
    <n v="1"/>
    <n v="21057"/>
    <m/>
    <n v="0"/>
    <n v="0"/>
    <s v=""/>
    <e v="#N/A"/>
    <n v="21057"/>
    <s v="No"/>
    <s v="R"/>
    <s v="No"/>
    <s v="No"/>
    <n v="0.35"/>
    <n v="7369.95"/>
    <n v="1579.84"/>
    <n v="5790.11"/>
    <n v="7.5026831932374027E-2"/>
    <m/>
    <s v="No"/>
    <m/>
    <m/>
    <m/>
    <x v="4"/>
    <n v="340"/>
    <n v="394.96"/>
    <s v="Ok"/>
    <n v="0"/>
    <n v="0"/>
  </r>
  <r>
    <n v="341"/>
    <s v="Nassau"/>
    <s v="33-1N-24-2050-0014-0000"/>
    <n v="464.11"/>
    <n v="2017"/>
    <n v="464.11"/>
    <n v="464.11"/>
    <n v="0"/>
    <n v="8095"/>
    <s v="BRYCEVILLE"/>
    <s v="Florida"/>
    <n v="32009"/>
    <s v="8095 PODER PL"/>
    <s v="BRYCEVILLE FL 32009"/>
    <n v="-81.913744271024299"/>
    <n v="30.457914306232599"/>
    <s v="BUSTION GERALD W"/>
    <n v="2"/>
    <s v="MOBILE HOMES"/>
    <n v="1006"/>
    <s v="Mobile home"/>
    <n v="2017"/>
    <n v="24055"/>
    <n v="2017"/>
    <n v="29417"/>
    <n v="399.54"/>
    <n v="0.86087349981685379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8095 PODER PL"/>
    <s v="Bryceville"/>
    <s v="Florida"/>
    <n v="32009"/>
    <s v="8095 PODER PL BRYCEVILLE FL 32009"/>
    <s v=""/>
    <s v="Pass"/>
    <s v="No"/>
    <s v="FV&lt;$10K"/>
    <s v="N/A"/>
    <s v="No, &lt; $20K Lien"/>
    <s v="No, Lien &lt; $20K"/>
    <s v="N/A"/>
    <s v="No"/>
    <s v="No"/>
    <n v="1"/>
    <s v="No"/>
    <n v="24055"/>
    <n v="1"/>
    <n v="24055"/>
    <m/>
    <n v="0"/>
    <n v="0"/>
    <s v=""/>
    <e v="#N/A"/>
    <n v="24055"/>
    <s v="No"/>
    <s v="R"/>
    <s v="No"/>
    <s v="No"/>
    <n v="0.35"/>
    <n v="8419.25"/>
    <n v="2320.5500000000002"/>
    <n v="6098.7"/>
    <n v="9.6468509665350241E-2"/>
    <m/>
    <s v="No"/>
    <m/>
    <m/>
    <m/>
    <x v="4"/>
    <n v="341"/>
    <n v="464.11"/>
    <s v="Ok"/>
    <n v="0"/>
    <n v="0"/>
  </r>
  <r>
    <n v="342"/>
    <s v="Nassau"/>
    <s v="33-1N-24-2050-0017-0000"/>
    <n v="1344.52"/>
    <n v="2017"/>
    <n v="1344.52"/>
    <n v="1344.52"/>
    <n v="0"/>
    <n v="12918"/>
    <s v="BRYCEVILLE"/>
    <s v="Florida"/>
    <n v="32009"/>
    <s v="12918 US HWY 301"/>
    <s v="BRYCEVILLE FL 32009"/>
    <n v="-81.914304521471806"/>
    <n v="30.456453041449102"/>
    <s v="MOODY WANELL"/>
    <n v="2"/>
    <s v="MOBILE HOMES"/>
    <n v="1006"/>
    <s v="Mobile home"/>
    <n v="2017"/>
    <n v="80165"/>
    <n v="2017"/>
    <n v="80165"/>
    <n v="899"/>
    <n v="0.66864010948145058"/>
    <s v="No"/>
    <m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12918 US HWY 301"/>
    <s v="Bryceville"/>
    <s v="Florida"/>
    <n v="32009"/>
    <s v="12918 US HWY 301 BRYCEVILLE FL 32009"/>
    <s v=""/>
    <s v="Pass"/>
    <s v="No"/>
    <s v="FV&lt;$10K"/>
    <s v="N/A"/>
    <s v="No, &lt; $20K Lien"/>
    <s v="No, Lien &lt; $20K"/>
    <s v="N/A"/>
    <s v="No"/>
    <s v="No"/>
    <n v="0"/>
    <s v="No"/>
    <n v="80165"/>
    <n v="1"/>
    <n v="80165"/>
    <m/>
    <n v="0"/>
    <n v="0"/>
    <s v=""/>
    <e v="#N/A"/>
    <n v="80165"/>
    <s v="No"/>
    <s v="R"/>
    <s v="No"/>
    <s v="No"/>
    <n v="0.35"/>
    <n v="28057.75"/>
    <n v="5378.08"/>
    <n v="22679.67"/>
    <n v="6.7087631759496044E-2"/>
    <m/>
    <s v="No"/>
    <m/>
    <m/>
    <m/>
    <x v="0"/>
    <n v="342"/>
    <n v="1344.52"/>
    <s v="Ok"/>
    <n v="0"/>
    <n v="0"/>
  </r>
  <r>
    <n v="343"/>
    <s v="Nassau"/>
    <s v="33-1N-24-2050-0020-0000"/>
    <n v="382.08"/>
    <n v="2017"/>
    <n v="382.08"/>
    <n v="382.08"/>
    <n v="0"/>
    <n v="12808"/>
    <s v="BRYCEVILLE"/>
    <s v="Florida"/>
    <n v="32009"/>
    <s v="12808 US HWY 301"/>
    <s v="BRYCEVILLE FL 32009"/>
    <n v="-81.914858846712903"/>
    <n v="30.455007175077299"/>
    <s v="THOMAS ADRAIN R"/>
    <n v="2"/>
    <s v="MOBILE HOMES"/>
    <n v="1006"/>
    <s v="Mobile home"/>
    <n v="2017"/>
    <n v="20275"/>
    <n v="2017"/>
    <n v="22814"/>
    <n v="323.7"/>
    <n v="0.84720477386934678"/>
    <m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12808 US HWY 301"/>
    <s v="Bryceville"/>
    <s v="Florida"/>
    <n v="32009"/>
    <s v="12808 US HWY 301 BRYCEVILLE FL 32009"/>
    <s v=""/>
    <s v="Pass"/>
    <s v="No"/>
    <s v="FV&lt;$10K"/>
    <s v="N/A"/>
    <s v="No, &lt; $20K Lien"/>
    <s v="No, Lien &lt; $20K"/>
    <s v="N/A"/>
    <s v="No"/>
    <s v="No"/>
    <n v="0"/>
    <s v="No"/>
    <n v="20275"/>
    <n v="1"/>
    <n v="20275"/>
    <m/>
    <n v="0"/>
    <n v="0"/>
    <s v=""/>
    <e v="#N/A"/>
    <n v="20275"/>
    <s v="No"/>
    <s v="R"/>
    <s v="No"/>
    <s v="No"/>
    <n v="0.35"/>
    <n v="7096.25"/>
    <n v="1528.32"/>
    <n v="5567.93"/>
    <n v="7.5379531442663378E-2"/>
    <m/>
    <s v="No"/>
    <m/>
    <m/>
    <m/>
    <x v="4"/>
    <n v="343"/>
    <n v="382.08"/>
    <s v="Ok"/>
    <n v="0"/>
    <n v="0"/>
  </r>
  <r>
    <n v="344"/>
    <s v="Nassau"/>
    <s v="33-1N-24-2051-0005-0000"/>
    <n v="295.32"/>
    <n v="2017"/>
    <n v="295.32"/>
    <n v="295.32"/>
    <n v="0"/>
    <n v="12801"/>
    <s v="BRYCEVILLE"/>
    <s v="Florida"/>
    <n v="32009"/>
    <s v="12801 US HWY 301"/>
    <s v="BRYCEVILLE FL 32009"/>
    <n v="-81.913098015431203"/>
    <n v="30.454600080281999"/>
    <s v="TOM FORD BUILDERS LLC"/>
    <n v="0"/>
    <s v="VACANT RESIDENTIAL"/>
    <n v="8001"/>
    <s v="Residential-Vacant Land"/>
    <n v="2017"/>
    <n v="15180"/>
    <n v="2017"/>
    <n v="17250"/>
    <n v="243.48"/>
    <n v="0.82446160097521326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7"/>
    <s v="No"/>
    <s v="No"/>
    <s v="No"/>
    <s v="Without Environmental Issues"/>
    <s v="No"/>
    <s v="None"/>
    <s v="12801 US HWY 301"/>
    <s v="Bryceville"/>
    <s v="Florida"/>
    <n v="32009"/>
    <s v="12801 US HWY 301 BRYCEVILLE FL 32009"/>
    <s v=""/>
    <s v="Pass"/>
    <s v="No"/>
    <s v="FV&lt;$10K"/>
    <s v="N/A"/>
    <s v="No, &lt; $20K Lien"/>
    <s v="No, Lien &lt; $20K"/>
    <s v="N/A"/>
    <s v="No"/>
    <s v="No"/>
    <n v="7"/>
    <s v="No"/>
    <n v="15180"/>
    <n v="1"/>
    <n v="15180"/>
    <m/>
    <n v="0"/>
    <n v="0"/>
    <s v=""/>
    <e v="#N/A"/>
    <n v="15180"/>
    <s v="No"/>
    <s v="V"/>
    <s v="Yes"/>
    <s v="No"/>
    <n v="0"/>
    <n v="0"/>
    <n v="3248.52"/>
    <n v="-3248.52"/>
    <n v="0.214"/>
    <m/>
    <s v="No"/>
    <m/>
    <m/>
    <m/>
    <x v="4"/>
    <n v="344"/>
    <n v="295.32"/>
    <s v="Ok"/>
    <n v="0"/>
    <n v="0"/>
  </r>
  <r>
    <n v="345"/>
    <s v="Nassau"/>
    <s v="33-1N-24-2051-000A-0000"/>
    <n v="279.29000000000002"/>
    <n v="2017"/>
    <n v="279.29000000000002"/>
    <n v="279.29000000000002"/>
    <n v="0"/>
    <n v="12775"/>
    <s v="BRYCEVILLE"/>
    <s v="Florida"/>
    <n v="32009"/>
    <s v="12775 US HWY 301"/>
    <s v="BRYCEVILLE FL 32009"/>
    <n v="-81.913214449620099"/>
    <n v="30.454335605478501"/>
    <s v="TOM FORD BUILDERS LLC"/>
    <n v="0"/>
    <s v="VACANT RESIDENTIAL"/>
    <n v="8001"/>
    <s v="Residential-Vacant Land"/>
    <n v="2017"/>
    <n v="14256"/>
    <n v="2017"/>
    <n v="16200"/>
    <n v="228.65"/>
    <n v="0.81868308926205735"/>
    <m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Yes"/>
    <s v="No"/>
    <s v="Without Environmental Issues"/>
    <s v="No"/>
    <s v="None"/>
    <s v="12775 US HWY 301"/>
    <s v="Bryceville"/>
    <s v="Florida"/>
    <n v="32009"/>
    <s v="12775 US HWY 301 BRYCEVILLE FL 32009"/>
    <s v=""/>
    <s v="Pass"/>
    <s v="Yes"/>
    <s v="FV&lt;$10K"/>
    <s v="N/A"/>
    <s v="No, &lt; $20K Lien"/>
    <s v="No, Lien &lt; $20K"/>
    <s v="N/A"/>
    <s v="No"/>
    <s v="No"/>
    <n v="1"/>
    <s v="No"/>
    <n v="14256"/>
    <n v="1"/>
    <n v="14256"/>
    <m/>
    <n v="0"/>
    <n v="0"/>
    <s v=""/>
    <e v="#N/A"/>
    <n v="14256"/>
    <s v="No"/>
    <s v="V"/>
    <s v="Yes"/>
    <s v="No"/>
    <n v="0"/>
    <n v="0"/>
    <n v="1396.45"/>
    <n v="-1396.45"/>
    <n v="9.7955246913580249E-2"/>
    <m/>
    <s v="No"/>
    <m/>
    <m/>
    <m/>
    <x v="4"/>
    <n v="345"/>
    <n v="279.29000000000002"/>
    <s v="Ok"/>
    <n v="0"/>
    <n v="0"/>
  </r>
  <r>
    <n v="346"/>
    <s v="Nassau"/>
    <s v="33-1N-24-2052-0006-0000"/>
    <n v="427.6"/>
    <n v="2017"/>
    <n v="427.6"/>
    <n v="427.6"/>
    <n v="0"/>
    <n v="13397"/>
    <s v="BRYCEVILLE"/>
    <s v="Florida"/>
    <n v="32009"/>
    <s v="13397 US HWY 301"/>
    <s v="BRYCEVILLE FL 32009"/>
    <n v="-81.909952122429004"/>
    <n v="30.462775603552998"/>
    <s v="WYATT LUKEVA F EST &amp;"/>
    <n v="2"/>
    <s v="MOBILE HOMES"/>
    <n v="1006"/>
    <s v="Mobile home"/>
    <n v="2017"/>
    <n v="23718"/>
    <n v="2017"/>
    <n v="24737"/>
    <n v="365.79"/>
    <n v="0.85544901777362026"/>
    <s v="No"/>
    <m/>
    <s v="No"/>
    <s v="No"/>
    <s v="No"/>
    <s v="No"/>
    <s v="No"/>
    <s v="C"/>
    <s v="I"/>
    <s v="I"/>
    <s v="I"/>
    <s v="I"/>
    <s v="I"/>
    <s v="I"/>
    <s v="No"/>
    <s v="Yes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13397 US HWY 301"/>
    <s v="Bryceville"/>
    <s v="Florida"/>
    <n v="32009"/>
    <s v="13397 US HWY 301 BRYCEVILLE FL 32009"/>
    <s v=""/>
    <s v="Pass"/>
    <s v="No"/>
    <s v="FV&lt;$10K"/>
    <s v="N/A"/>
    <s v="No, &lt; $20K Lien"/>
    <s v="No, Lien &lt; $20K"/>
    <s v="N/A"/>
    <s v="No"/>
    <s v="No"/>
    <n v="0"/>
    <s v="No"/>
    <n v="23718"/>
    <n v="1"/>
    <n v="23718"/>
    <m/>
    <n v="0"/>
    <n v="0"/>
    <s v=""/>
    <e v="#N/A"/>
    <n v="23718"/>
    <s v="No"/>
    <s v="R"/>
    <s v="No"/>
    <s v="No"/>
    <n v="0.35"/>
    <n v="8301.2999999999993"/>
    <n v="1710.4"/>
    <n v="6590.9"/>
    <n v="7.2114006239986511E-2"/>
    <m/>
    <s v="No"/>
    <m/>
    <m/>
    <m/>
    <x v="4"/>
    <n v="346"/>
    <n v="427.6"/>
    <s v="Ok"/>
    <n v="0"/>
    <n v="0"/>
  </r>
  <r>
    <n v="347"/>
    <s v="Nassau"/>
    <s v="33-1N-24-2052-0025-0000"/>
    <n v="293.02"/>
    <n v="2017"/>
    <n v="293.02"/>
    <n v="293.02"/>
    <n v="0"/>
    <m/>
    <s v="BRYCEVILLE"/>
    <s v="Florida"/>
    <n v="32009"/>
    <s v="US HWY 301"/>
    <s v="BRYCEVILLE FL 32009"/>
    <n v="-81.912190587921401"/>
    <n v="30.457025930696702"/>
    <s v="TOM FORD BUILDERS LLC"/>
    <n v="0"/>
    <s v="VACANT RESIDENTIAL"/>
    <n v="8001"/>
    <s v="Residential-Vacant Land"/>
    <n v="2017"/>
    <n v="15048"/>
    <n v="2017"/>
    <n v="17100"/>
    <n v="241.35"/>
    <n v="0.82366391372602554"/>
    <m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Yes"/>
    <s v="No"/>
    <s v="Without Environmental Issues"/>
    <s v="No"/>
    <s v="None"/>
    <s v="US HWY 301"/>
    <s v="Bryceville"/>
    <s v="Florida"/>
    <n v="32009"/>
    <s v="US HWY 301 BRYCEVILLE FL 32009"/>
    <s v=""/>
    <s v="Pass"/>
    <s v="Yes"/>
    <s v="FV&lt;$10K"/>
    <s v="N/A"/>
    <s v="No, &lt; $20K Lien"/>
    <s v="No, Lien &lt; $20K"/>
    <s v="N/A"/>
    <s v="No"/>
    <s v="No"/>
    <n v="1"/>
    <s v="No"/>
    <n v="15048"/>
    <n v="1"/>
    <n v="15048"/>
    <m/>
    <n v="0"/>
    <n v="0"/>
    <s v=""/>
    <e v="#N/A"/>
    <n v="15048"/>
    <s v="No"/>
    <s v="V"/>
    <s v="Yes"/>
    <s v="No"/>
    <n v="0"/>
    <n v="0"/>
    <n v="1465.1"/>
    <n v="-1465.1"/>
    <n v="9.736177565124933E-2"/>
    <m/>
    <s v="No"/>
    <m/>
    <m/>
    <m/>
    <x v="4"/>
    <n v="347"/>
    <n v="293.02"/>
    <s v="Ok"/>
    <n v="0"/>
    <n v="0"/>
  </r>
  <r>
    <n v="348"/>
    <s v="Nassau"/>
    <s v="33-1N-24-2052-0026-0000"/>
    <n v="277"/>
    <n v="2017"/>
    <n v="277"/>
    <n v="277"/>
    <n v="0"/>
    <m/>
    <s v="BRYCEVILLE"/>
    <s v="Florida"/>
    <n v="32009"/>
    <s v="US HWY 301"/>
    <s v="BRYCEVILLE FL 32009"/>
    <n v="-81.912289957676094"/>
    <n v="30.456764828331998"/>
    <s v="TOM FORD BUILDERS LLC"/>
    <n v="0"/>
    <s v="VACANT RESIDENTIAL"/>
    <n v="8001"/>
    <s v="Residential-Vacant Land"/>
    <n v="2017"/>
    <n v="14124"/>
    <n v="2017"/>
    <n v="16050"/>
    <n v="226.53"/>
    <n v="0.81779783393501804"/>
    <m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Yes"/>
    <s v="No"/>
    <s v="Without Environmental Issues"/>
    <s v="No"/>
    <s v="None"/>
    <s v="US HWY 301"/>
    <s v="Bryceville"/>
    <s v="Florida"/>
    <n v="32009"/>
    <s v="US HWY 301 BRYCEVILLE FL 32009"/>
    <s v=""/>
    <s v="Pass"/>
    <s v="Yes"/>
    <s v="FV&lt;$10K"/>
    <s v="N/A"/>
    <s v="No, &lt; $20K Lien"/>
    <s v="No, Lien &lt; $20K"/>
    <s v="N/A"/>
    <s v="No"/>
    <s v="No"/>
    <n v="1"/>
    <s v="No"/>
    <n v="14124"/>
    <n v="1"/>
    <n v="14124"/>
    <m/>
    <n v="0"/>
    <n v="0"/>
    <s v=""/>
    <e v="#N/A"/>
    <n v="14124"/>
    <s v="No"/>
    <s v="V"/>
    <s v="Yes"/>
    <s v="No"/>
    <n v="0"/>
    <n v="0"/>
    <n v="1385"/>
    <n v="-1385"/>
    <n v="9.806003964882469E-2"/>
    <m/>
    <s v="No"/>
    <m/>
    <m/>
    <m/>
    <x v="4"/>
    <n v="348"/>
    <n v="277"/>
    <s v="Ok"/>
    <n v="0"/>
    <n v="0"/>
  </r>
  <r>
    <n v="349"/>
    <s v="Nassau"/>
    <s v="33-1N-24-2052-0027-0000"/>
    <n v="277"/>
    <n v="2017"/>
    <n v="277"/>
    <n v="277"/>
    <n v="0"/>
    <m/>
    <s v="BRYCEVILLE"/>
    <s v="Florida"/>
    <n v="32009"/>
    <s v="US HWY 301"/>
    <s v="BRYCEVILLE FL 32009"/>
    <n v="-81.9123893230595"/>
    <n v="30.456503721752"/>
    <s v="TOM FORD BUILDERS LLC"/>
    <n v="0"/>
    <s v="VACANT RESIDENTIAL"/>
    <n v="8001"/>
    <s v="Residential-Vacant Land"/>
    <n v="2017"/>
    <n v="14124"/>
    <n v="2017"/>
    <n v="16050"/>
    <n v="226.53"/>
    <n v="0.81779783393501804"/>
    <m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Yes"/>
    <s v="No"/>
    <s v="Without Environmental Issues"/>
    <s v="No"/>
    <s v="None"/>
    <s v="US HWY 301"/>
    <s v="Bryceville"/>
    <s v="Florida"/>
    <n v="32009"/>
    <s v="US HWY 301 BRYCEVILLE FL 32009"/>
    <s v=""/>
    <s v="Pass"/>
    <s v="Yes"/>
    <s v="FV&lt;$10K"/>
    <s v="N/A"/>
    <s v="No, &lt; $20K Lien"/>
    <s v="No, Lien &lt; $20K"/>
    <s v="N/A"/>
    <s v="No"/>
    <s v="No"/>
    <n v="1"/>
    <s v="No"/>
    <n v="14124"/>
    <n v="1"/>
    <n v="14124"/>
    <m/>
    <n v="0"/>
    <n v="0"/>
    <s v=""/>
    <e v="#N/A"/>
    <n v="14124"/>
    <s v="No"/>
    <s v="V"/>
    <s v="Yes"/>
    <s v="No"/>
    <n v="0"/>
    <n v="0"/>
    <n v="1385"/>
    <n v="-1385"/>
    <n v="9.806003964882469E-2"/>
    <m/>
    <s v="No"/>
    <m/>
    <m/>
    <m/>
    <x v="4"/>
    <n v="349"/>
    <n v="277"/>
    <s v="Ok"/>
    <n v="0"/>
    <n v="0"/>
  </r>
  <r>
    <n v="350"/>
    <s v="Nassau"/>
    <s v="33-1N-24-2052-0028-0000"/>
    <n v="580.49"/>
    <n v="2017"/>
    <n v="580.49"/>
    <n v="580.49"/>
    <n v="0"/>
    <n v="12909"/>
    <s v="BRYCEVILLE"/>
    <s v="Florida"/>
    <n v="32009"/>
    <s v="12909 US HWY 301"/>
    <s v="BRYCEVILLE FL 32009"/>
    <n v="-81.912493176100796"/>
    <n v="30.456099149360199"/>
    <s v="MANNING WILLIAM A"/>
    <n v="2"/>
    <s v="MOBILE HOMES"/>
    <n v="1006"/>
    <s v="Mobile home"/>
    <n v="2017"/>
    <n v="69503"/>
    <n v="2017"/>
    <n v="80284"/>
    <n v="507.16"/>
    <n v="0.87367568778101268"/>
    <m/>
    <m/>
    <m/>
    <s v="No"/>
    <s v="No"/>
    <s v="No"/>
    <s v="No"/>
    <s v="I"/>
    <s v="I"/>
    <s v="I"/>
    <s v="I"/>
    <s v="I"/>
    <n v="0"/>
    <n v="0"/>
    <s v="No"/>
    <s v="No"/>
    <s v="No"/>
    <n v="0"/>
    <n v="0"/>
    <n v="0"/>
    <n v="0"/>
    <n v="0"/>
    <n v="0"/>
    <s v="Potential Low Risk"/>
    <n v="0"/>
    <n v="1"/>
    <s v="Yes"/>
    <s v="Yes"/>
    <s v="No"/>
    <s v="Without Environmental Issues"/>
    <s v="No"/>
    <s v="None"/>
    <s v="12909 US HWY 301"/>
    <s v="Bryceville"/>
    <s v="Florida"/>
    <n v="32009"/>
    <s v="12909 US HWY 301 BRYCEVILLE FL 32009"/>
    <s v=""/>
    <s v="Pass"/>
    <s v="Yes"/>
    <s v="FV&lt;$10K"/>
    <s v="N/A"/>
    <s v="No, &lt; $20K Lien"/>
    <s v="No, Lien &lt; $20K"/>
    <s v="N/A"/>
    <s v="No"/>
    <s v="No"/>
    <n v="1"/>
    <s v="No"/>
    <n v="69503"/>
    <n v="1"/>
    <n v="69503"/>
    <m/>
    <n v="0"/>
    <n v="0"/>
    <s v=""/>
    <e v="#N/A"/>
    <n v="69503"/>
    <s v="No"/>
    <s v="R"/>
    <s v="No"/>
    <s v="Yes"/>
    <n v="0.67"/>
    <n v="46567.01"/>
    <n v="2902.45"/>
    <n v="43664.560000000005"/>
    <n v="4.1760067910737664E-2"/>
    <m/>
    <s v="No"/>
    <m/>
    <m/>
    <m/>
    <x v="0"/>
    <n v="350"/>
    <n v="580.49"/>
    <s v="Ok"/>
    <n v="0"/>
    <n v="0"/>
  </r>
  <r>
    <n v="351"/>
    <s v="Nassau"/>
    <s v="37-1N-24-2220-0002-0070"/>
    <n v="594.13"/>
    <n v="2017"/>
    <n v="594.13"/>
    <n v="594.13"/>
    <n v="0"/>
    <n v="445073"/>
    <s v="CALLAHAN"/>
    <s v="Florida"/>
    <n v="32011"/>
    <s v="445073 US HWY 301"/>
    <s v="CALLAHAN FL 32011"/>
    <n v="-81.904620041289803"/>
    <n v="30.477395382014201"/>
    <s v="GARNER DAVID M"/>
    <n v="2"/>
    <s v="MOBILE HOMES"/>
    <n v="1006"/>
    <s v="Mobile home"/>
    <n v="2017"/>
    <n v="71414"/>
    <n v="2017"/>
    <n v="98638"/>
    <n v="519.77"/>
    <n v="0.87484220625115716"/>
    <s v="No"/>
    <s v="No"/>
    <s v="No"/>
    <m/>
    <m/>
    <m/>
    <m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High"/>
    <n v="0"/>
    <s v="Yes"/>
    <s v="No"/>
    <s v="No"/>
    <s v="Without Environmental Issues"/>
    <s v="No"/>
    <s v="None"/>
    <s v="445073 US HWY 301"/>
    <s v="Callahan"/>
    <s v="Florida"/>
    <n v="32011"/>
    <s v="445073 US HWY 301 CALLAHAN FL 32011"/>
    <s v=""/>
    <s v="Pass"/>
    <s v="No"/>
    <s v="FV&lt;$10K"/>
    <s v="N/A"/>
    <s v="No, &lt; $20K Lien"/>
    <s v="No, Lien &lt; $20K"/>
    <s v="N/A"/>
    <s v="No"/>
    <s v="No"/>
    <n v="0"/>
    <s v="No"/>
    <n v="71414"/>
    <n v="1"/>
    <n v="71414"/>
    <m/>
    <n v="0"/>
    <n v="0"/>
    <s v=""/>
    <e v="#N/A"/>
    <n v="71414"/>
    <s v="No"/>
    <s v="R"/>
    <s v="No"/>
    <s v="Yes"/>
    <n v="0.67"/>
    <n v="47847.380000000005"/>
    <n v="2376.52"/>
    <n v="45470.860000000008"/>
    <n v="3.3278068726020106E-2"/>
    <m/>
    <s v="No"/>
    <m/>
    <m/>
    <m/>
    <x v="0"/>
    <n v="351"/>
    <n v="594.13"/>
    <s v="Ok"/>
    <n v="0"/>
    <n v="0"/>
  </r>
  <r>
    <n v="352"/>
    <s v="Nassau"/>
    <s v="37-1N-24-2220-0002-00M0"/>
    <n v="38.36"/>
    <n v="2017"/>
    <e v="#N/A"/>
    <e v="#N/A"/>
    <e v="#N/A"/>
    <e v="#N/A"/>
    <e v="#N/A"/>
    <e v="#N/A"/>
    <e v="#N/A"/>
    <e v="#N/A"/>
    <e v="#N/A"/>
    <e v="#N/A"/>
    <e v="#N/A"/>
    <e v="#N/A"/>
    <n v="93"/>
    <s v="SUBSURFACE RIGHTS"/>
    <e v="#N/A"/>
    <e v="#N/A"/>
    <n v="2017"/>
    <n v="388"/>
    <e v="#N/A"/>
    <e v="#N/A"/>
    <e v="#N/A"/>
    <n v="0"/>
    <s v="Yes"/>
    <m/>
    <m/>
    <m/>
    <m/>
    <m/>
    <m/>
    <e v="#N/A"/>
    <e v="#N/A"/>
    <e v="#N/A"/>
    <e v="#N/A"/>
    <e v="#N/A"/>
    <e v="#N/A"/>
    <e v="#N/A"/>
    <s v="Yes"/>
    <s v="No"/>
    <s v="Yes"/>
    <e v="#N/A"/>
    <e v="#N/A"/>
    <e v="#N/A"/>
    <e v="#N/A"/>
    <e v="#N/A"/>
    <e v="#N/A"/>
    <e v="#N/A"/>
    <e v="#N/A"/>
    <n v="1"/>
    <s v="No"/>
    <e v="#N/A"/>
    <s v="No"/>
    <e v="#N/A"/>
    <s v="No"/>
    <e v="#N/A"/>
    <e v="#N/A"/>
    <e v="#N/A"/>
    <e v="#N/A"/>
    <e v="#N/A"/>
    <e v="#N/A"/>
    <e v="#N/A"/>
    <s v="Lien&lt;$150"/>
    <e v="#N/A"/>
    <s v="FV&lt;$10K"/>
    <s v="N/A"/>
    <s v="No, &lt; $20K Lien"/>
    <s v="No, Lien &lt; $20K"/>
    <s v="N/A"/>
    <s v="Yes"/>
    <s v="No"/>
    <n v="1"/>
    <s v="No"/>
    <n v="388"/>
    <n v="1"/>
    <n v="388"/>
    <m/>
    <e v="#N/A"/>
    <e v="#N/A"/>
    <s v=""/>
    <e v="#N/A"/>
    <n v="388"/>
    <s v="No"/>
    <s v="V"/>
    <s v="Yes"/>
    <s v="No"/>
    <n v="0"/>
    <n v="0"/>
    <e v="#N/A"/>
    <e v="#N/A"/>
    <e v="#N/A"/>
    <m/>
    <s v="No"/>
    <m/>
    <m/>
    <m/>
    <x v="2"/>
    <n v="352"/>
    <n v="38.36"/>
    <s v="Ok"/>
    <e v="#N/A"/>
    <e v="#N/A"/>
  </r>
  <r>
    <n v="353"/>
    <s v="Nassau"/>
    <s v="37-1N-24-2220-0002-0110"/>
    <n v="1334.72"/>
    <n v="2017"/>
    <e v="#N/A"/>
    <e v="#N/A"/>
    <e v="#N/A"/>
    <e v="#N/A"/>
    <e v="#N/A"/>
    <e v="#N/A"/>
    <e v="#N/A"/>
    <e v="#N/A"/>
    <e v="#N/A"/>
    <e v="#N/A"/>
    <e v="#N/A"/>
    <e v="#N/A"/>
    <n v="1"/>
    <s v="SINGLE FAMILY"/>
    <e v="#N/A"/>
    <e v="#N/A"/>
    <n v="2017"/>
    <n v="118671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118671"/>
    <n v="1"/>
    <n v="118671"/>
    <m/>
    <e v="#N/A"/>
    <e v="#N/A"/>
    <s v=""/>
    <e v="#N/A"/>
    <n v="118671"/>
    <s v="No"/>
    <s v="S"/>
    <s v="No"/>
    <s v="Yes"/>
    <n v="0.67"/>
    <n v="79509.570000000007"/>
    <e v="#N/A"/>
    <e v="#N/A"/>
    <e v="#N/A"/>
    <m/>
    <e v="#N/A"/>
    <m/>
    <m/>
    <m/>
    <x v="5"/>
    <n v="353"/>
    <n v="1334.72"/>
    <e v="#N/A"/>
    <e v="#N/A"/>
    <e v="#N/A"/>
  </r>
  <r>
    <n v="354"/>
    <s v="Nassau"/>
    <s v="02-1S-24-0000-0001-0120"/>
    <n v="1226.6600000000001"/>
    <n v="2017"/>
    <n v="1226.6600000000001"/>
    <n v="1226.6600000000001"/>
    <n v="0"/>
    <n v="12076"/>
    <s v="BRYCEVILLE"/>
    <s v="Florida"/>
    <n v="32009"/>
    <s v="12076 THORNHILL PL"/>
    <s v="BRYCEVILLE FL 32009"/>
    <n v="-81.880821166906998"/>
    <n v="30.4487509851059"/>
    <s v="KREDELL SAMUEL"/>
    <n v="2"/>
    <s v="MOBILE HOMES"/>
    <n v="1006"/>
    <s v="Mobile home"/>
    <n v="2017"/>
    <n v="72967"/>
    <n v="2017"/>
    <n v="72967"/>
    <n v="1104.6300000000001"/>
    <n v="0.90051848107870158"/>
    <s v="No"/>
    <m/>
    <m/>
    <s v="No"/>
    <m/>
    <s v="No"/>
    <s v="No"/>
    <s v="I"/>
    <s v="I"/>
    <s v="I"/>
    <s v="I"/>
    <s v="I"/>
    <n v="0"/>
    <n v="0"/>
    <s v="No"/>
    <s v="No"/>
    <s v="No"/>
    <n v="0"/>
    <n v="0"/>
    <n v="95000"/>
    <s v="UNKNOWN"/>
    <n v="0"/>
    <n v="0"/>
    <s v="Potential Low Risk"/>
    <n v="0"/>
    <n v="1"/>
    <s v="No"/>
    <s v="No"/>
    <s v="No"/>
    <s v="Without Environmental Issues"/>
    <s v="No"/>
    <s v="None"/>
    <s v="12076 THORNHILL PL"/>
    <s v="Bryceville"/>
    <s v="Florida"/>
    <n v="32009"/>
    <s v="12076 THORNHILL PL BRYCEVILLE FL 32009"/>
    <s v="L"/>
    <s v="Pass"/>
    <s v="No"/>
    <s v="FV&lt;$10K"/>
    <s v="N/A"/>
    <s v="No, &lt; $20K Lien"/>
    <s v="No, Lien &lt; $20K"/>
    <s v="N/A"/>
    <s v="No"/>
    <s v="No"/>
    <n v="1"/>
    <s v="No"/>
    <n v="72967"/>
    <n v="1"/>
    <n v="72967"/>
    <m/>
    <n v="0"/>
    <n v="0"/>
    <s v=""/>
    <e v="#N/A"/>
    <n v="72967"/>
    <s v="No"/>
    <s v="R"/>
    <s v="No"/>
    <s v="No"/>
    <n v="0.35"/>
    <n v="25538.449999999997"/>
    <n v="6133.3"/>
    <n v="19405.149999999998"/>
    <n v="8.405580604930997E-2"/>
    <m/>
    <s v="No"/>
    <m/>
    <m/>
    <m/>
    <x v="0"/>
    <n v="354"/>
    <n v="1226.6600000000001"/>
    <s v="Ok"/>
    <n v="0"/>
    <n v="0"/>
  </r>
  <r>
    <n v="355"/>
    <s v="Nassau"/>
    <s v="02-1S-24-0000-0002-0050"/>
    <n v="999.48"/>
    <n v="2017"/>
    <n v="999.48"/>
    <n v="999.48"/>
    <n v="0"/>
    <n v="11385"/>
    <s v="BRYCEVILLE"/>
    <s v="Florida"/>
    <n v="32009"/>
    <s v="11385 GOLDEN EAGLE PL"/>
    <s v="BRYCEVILLE FL 32009"/>
    <n v="-81.882583738376596"/>
    <n v="30.4378496240071"/>
    <s v="GANDY JAMES N JR ETAL"/>
    <n v="1"/>
    <s v="SINGLE FAMILY"/>
    <n v="1001"/>
    <s v="Single Family Residential"/>
    <n v="2017"/>
    <n v="98196"/>
    <n v="2017"/>
    <n v="105836"/>
    <n v="894.57"/>
    <n v="0.89503541841757717"/>
    <m/>
    <m/>
    <m/>
    <m/>
    <m/>
    <m/>
    <m/>
    <n v="0"/>
    <n v="0"/>
    <n v="0"/>
    <n v="0"/>
    <n v="0"/>
    <n v="0"/>
    <n v="0"/>
    <s v="No"/>
    <s v="No"/>
    <s v="No"/>
    <n v="0"/>
    <n v="0"/>
    <n v="100000"/>
    <s v="NEGATIVE AMORTIZATION"/>
    <n v="0"/>
    <n v="0"/>
    <s v="Potential Low Risk"/>
    <n v="0"/>
    <n v="0"/>
    <s v="Yes"/>
    <n v="0"/>
    <s v="No"/>
    <s v="Without Environmental Issues"/>
    <s v="No"/>
    <s v="None"/>
    <s v="11385 GOLDEN EAGLE PL"/>
    <s v="Bryceville"/>
    <s v="Florida"/>
    <n v="32009"/>
    <s v="11385 GOLDEN EAGLE PL BRYCEVILLE FL 32009"/>
    <s v="L"/>
    <s v="Pass"/>
    <s v="No"/>
    <s v="FV&lt;$10K"/>
    <s v="N/A"/>
    <s v="No, &lt; $20K Lien"/>
    <s v="No, Lien &lt; $20K"/>
    <s v="N/A"/>
    <s v="No"/>
    <s v="No"/>
    <n v="0"/>
    <s v="No"/>
    <n v="98196"/>
    <n v="1"/>
    <n v="98196"/>
    <m/>
    <n v="0"/>
    <n v="0"/>
    <s v=""/>
    <e v="#N/A"/>
    <n v="98196"/>
    <s v="No"/>
    <s v="S"/>
    <s v="No"/>
    <s v="Yes"/>
    <n v="0.67"/>
    <n v="65791.320000000007"/>
    <n v="3997.92"/>
    <n v="61793.400000000009"/>
    <n v="4.0713674691433457E-2"/>
    <m/>
    <s v="No"/>
    <m/>
    <m/>
    <m/>
    <x v="0"/>
    <n v="355"/>
    <n v="999.48"/>
    <s v="Ok"/>
    <n v="0"/>
    <n v="0"/>
  </r>
  <r>
    <n v="356"/>
    <s v="Nassau"/>
    <s v="02-1S-24-1990-0017-0000"/>
    <n v="451.84"/>
    <n v="2017"/>
    <n v="451.84"/>
    <n v="451.84"/>
    <n v="0"/>
    <n v="11773"/>
    <s v="BRYCEVILLE"/>
    <s v="Florida"/>
    <n v="32009"/>
    <s v="11773 SUNOWA SPRINGS TR"/>
    <s v="BRYCEVILLE FL 32009"/>
    <n v="-81.867481291177697"/>
    <n v="30.4433358190715"/>
    <s v="CARTER ARTHUR M &amp; DONNA LYNN"/>
    <n v="1"/>
    <s v="SINGLE FAMILY"/>
    <n v="1001"/>
    <s v="Single Family Residential"/>
    <n v="2017"/>
    <n v="51473"/>
    <n v="2017"/>
    <n v="57302"/>
    <n v="388.2"/>
    <n v="0.85915368271954673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High"/>
    <n v="1"/>
    <s v="Yes"/>
    <s v="No"/>
    <s v="No"/>
    <s v="Without Environmental Issues"/>
    <s v="No"/>
    <s v="None"/>
    <s v="11773 SUNOWA SPRINGS TR"/>
    <s v="Bryceville"/>
    <s v="Florida"/>
    <n v="32009"/>
    <s v="11773 SUNOWA SPRINGS TR BRYCEVILLE FL 32009"/>
    <s v=""/>
    <s v="Pass"/>
    <s v="No"/>
    <s v="FV&lt;$10K"/>
    <s v="N/A"/>
    <s v="No, &lt; $20K Lien"/>
    <s v="No, Lien &lt; $20K"/>
    <s v="N/A"/>
    <s v="No"/>
    <s v="No"/>
    <n v="1"/>
    <s v="No"/>
    <n v="51473"/>
    <n v="1"/>
    <n v="51473"/>
    <m/>
    <n v="0"/>
    <n v="0"/>
    <s v=""/>
    <e v="#N/A"/>
    <n v="51473"/>
    <s v="No"/>
    <s v="S"/>
    <s v="No"/>
    <s v="Yes"/>
    <n v="0.67"/>
    <n v="34486.910000000003"/>
    <n v="2259.1999999999998"/>
    <n v="32227.710000000003"/>
    <n v="4.3890971965885026E-2"/>
    <m/>
    <s v="No"/>
    <m/>
    <m/>
    <m/>
    <x v="0"/>
    <n v="356"/>
    <n v="451.84"/>
    <s v="Ok"/>
    <n v="0"/>
    <n v="0"/>
  </r>
  <r>
    <n v="357"/>
    <s v="Nassau"/>
    <s v="03-1S-24-0000-0002-0100"/>
    <n v="718.84"/>
    <n v="2017"/>
    <n v="718.84"/>
    <n v="718.84"/>
    <n v="0"/>
    <n v="11331"/>
    <s v="BRYCEVILLE"/>
    <s v="Florida"/>
    <n v="32009"/>
    <s v="11331 WATERLOO LN"/>
    <s v="BRYCEVILLE FL 32009"/>
    <n v="-81.885572139782397"/>
    <n v="30.4372151837225"/>
    <s v="CANTRELL WILLIAM"/>
    <n v="1"/>
    <s v="SINGLE FAMILY"/>
    <n v="1001"/>
    <s v="Single Family Residential"/>
    <n v="2017"/>
    <n v="81055"/>
    <n v="2017"/>
    <n v="81419"/>
    <n v="635.08000000000004"/>
    <n v="0.88347893828946633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n v="0"/>
    <s v="No"/>
    <s v="Without Environmental Issues"/>
    <s v="No"/>
    <s v="None"/>
    <s v="11331 WATERLOO LN"/>
    <s v="Bryceville"/>
    <s v="Florida"/>
    <n v="32009"/>
    <s v="11331 WATERLOO LN BRYCEVILLE FL 32009"/>
    <s v=""/>
    <s v="Pass"/>
    <s v="No"/>
    <s v="FV&lt;$10K"/>
    <s v="N/A"/>
    <s v="No, &lt; $20K Lien"/>
    <s v="No, Lien &lt; $20K"/>
    <s v="N/A"/>
    <s v="No"/>
    <s v="No"/>
    <n v="0"/>
    <s v="No"/>
    <n v="81055"/>
    <n v="1"/>
    <n v="81055"/>
    <m/>
    <n v="0"/>
    <n v="0"/>
    <s v=""/>
    <e v="#N/A"/>
    <n v="81055"/>
    <s v="No"/>
    <s v="S"/>
    <s v="No"/>
    <s v="Yes"/>
    <n v="0.67"/>
    <n v="54306.850000000006"/>
    <n v="2875.36"/>
    <n v="51431.490000000005"/>
    <n v="3.5474184195916351E-2"/>
    <m/>
    <s v="No"/>
    <m/>
    <m/>
    <m/>
    <x v="0"/>
    <n v="357"/>
    <n v="718.84"/>
    <s v="Ok"/>
    <n v="0"/>
    <n v="0"/>
  </r>
  <r>
    <n v="358"/>
    <s v="Nassau"/>
    <s v="04-1S-24-0000-0007-0010"/>
    <n v="3095.13"/>
    <n v="2017"/>
    <n v="3095.13"/>
    <n v="3095.13"/>
    <n v="0"/>
    <n v="8278"/>
    <s v="BRYCEVILLE"/>
    <s v="Florida"/>
    <n v="32009"/>
    <s v="8278 FORD RD"/>
    <s v="BRYCEVILLE FL 32009"/>
    <n v="-81.909821211461505"/>
    <n v="30.436819041727102"/>
    <s v="PARKER MARIAN S EST"/>
    <n v="1"/>
    <s v="SINGLE FAMILY"/>
    <n v="1001"/>
    <s v="Single Family Residential"/>
    <n v="2017"/>
    <n v="226193"/>
    <n v="2017"/>
    <n v="234249"/>
    <n v="2832.3"/>
    <n v="0.91508272673522606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Yes"/>
    <s v="No"/>
    <s v="No"/>
    <s v="Without Environmental Issues"/>
    <s v="No"/>
    <s v="None"/>
    <s v="8278 FORD RD"/>
    <s v="Bryceville"/>
    <s v="Florida"/>
    <n v="32009"/>
    <s v="8278 FORD RD BRYCEVILLE FL 32009"/>
    <s v=""/>
    <s v="Pass"/>
    <s v="No"/>
    <s v="FV&lt;$10K"/>
    <s v="N/A"/>
    <s v="No, &lt; $20K Lien"/>
    <s v="No, Lien &lt; $20K"/>
    <s v="N/A"/>
    <s v="No"/>
    <s v="No"/>
    <n v="1"/>
    <s v="No"/>
    <n v="226193"/>
    <n v="1"/>
    <n v="226193"/>
    <m/>
    <n v="0"/>
    <n v="0"/>
    <s v=""/>
    <e v="#N/A"/>
    <n v="226193"/>
    <s v="No"/>
    <s v="S"/>
    <s v="No"/>
    <s v="Yes"/>
    <n v="0.67"/>
    <n v="151549.31"/>
    <n v="15475.650000000001"/>
    <n v="136073.66"/>
    <n v="6.8417899758171127E-2"/>
    <m/>
    <s v="No"/>
    <m/>
    <m/>
    <m/>
    <x v="0"/>
    <n v="358"/>
    <n v="3095.13"/>
    <s v="Ok"/>
    <n v="0"/>
    <n v="0"/>
  </r>
  <r>
    <n v="359"/>
    <s v="Nassau"/>
    <s v="04-1S-24-0000-0007-0060"/>
    <n v="1278.1099999999999"/>
    <n v="2017"/>
    <n v="1278.1099999999999"/>
    <n v="1278.1099999999999"/>
    <n v="0"/>
    <n v="11313"/>
    <s v="BRYCEVILLE"/>
    <s v="Florida"/>
    <n v="32009"/>
    <s v="11313 VERDIE CEMETERY RD"/>
    <s v="BRYCEVILLE FL 32009"/>
    <n v="-81.911601729499196"/>
    <n v="30.436902978774999"/>
    <s v="FRITTON ARTHUR J"/>
    <n v="1"/>
    <s v="SINGLE FAMILY"/>
    <n v="1001"/>
    <s v="Single Family Residential"/>
    <n v="2017"/>
    <n v="76109"/>
    <n v="2017"/>
    <n v="76109"/>
    <n v="1152.2"/>
    <n v="0.90148735241880595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High"/>
    <n v="1"/>
    <s v="No"/>
    <s v="No"/>
    <s v="No"/>
    <s v="Without Environmental Issues"/>
    <s v="No"/>
    <s v="None"/>
    <s v="11313 VERDIE CEMETERY RD"/>
    <s v="Bryceville"/>
    <s v="Florida"/>
    <n v="32009"/>
    <s v="11313 VERDIE CEMETERY RD BRYCEVILLE FL 32009"/>
    <s v=""/>
    <s v="Pass"/>
    <s v="No"/>
    <s v="FV&lt;$10K"/>
    <s v="N/A"/>
    <s v="No, &lt; $20K Lien"/>
    <s v="No, Lien &lt; $20K"/>
    <s v="N/A"/>
    <s v="No"/>
    <s v="No"/>
    <n v="1"/>
    <s v="No"/>
    <n v="76109"/>
    <n v="1"/>
    <n v="76109"/>
    <m/>
    <n v="0"/>
    <n v="0"/>
    <s v=""/>
    <e v="#N/A"/>
    <n v="76109"/>
    <s v="No"/>
    <s v="S"/>
    <s v="No"/>
    <s v="No"/>
    <n v="0.35"/>
    <n v="26638.149999999998"/>
    <n v="6390.5499999999993"/>
    <n v="20247.599999999999"/>
    <n v="8.3965759634208825E-2"/>
    <m/>
    <s v="No"/>
    <m/>
    <m/>
    <m/>
    <x v="0"/>
    <n v="359"/>
    <n v="1278.1099999999999"/>
    <s v="Ok"/>
    <n v="0"/>
    <n v="0"/>
  </r>
  <r>
    <n v="360"/>
    <s v="Nassau"/>
    <s v="05-1S-24-0000-0003-00M0"/>
    <n v="42.62"/>
    <n v="2017"/>
    <e v="#N/A"/>
    <e v="#N/A"/>
    <e v="#N/A"/>
    <e v="#N/A"/>
    <e v="#N/A"/>
    <e v="#N/A"/>
    <e v="#N/A"/>
    <e v="#N/A"/>
    <e v="#N/A"/>
    <e v="#N/A"/>
    <e v="#N/A"/>
    <e v="#N/A"/>
    <n v="93"/>
    <s v="SUBSURFACE RIGHTS"/>
    <e v="#N/A"/>
    <e v="#N/A"/>
    <n v="2017"/>
    <n v="649"/>
    <e v="#N/A"/>
    <e v="#N/A"/>
    <e v="#N/A"/>
    <n v="0"/>
    <s v="Yes"/>
    <s v="Yes"/>
    <s v="Yes"/>
    <s v="Yes"/>
    <s v="Yes"/>
    <s v="Yes"/>
    <s v="Yes"/>
    <e v="#N/A"/>
    <e v="#N/A"/>
    <e v="#N/A"/>
    <e v="#N/A"/>
    <e v="#N/A"/>
    <e v="#N/A"/>
    <e v="#N/A"/>
    <s v="Yes"/>
    <s v="No"/>
    <s v="Yes"/>
    <e v="#N/A"/>
    <e v="#N/A"/>
    <e v="#N/A"/>
    <e v="#N/A"/>
    <e v="#N/A"/>
    <e v="#N/A"/>
    <e v="#N/A"/>
    <e v="#N/A"/>
    <n v="7"/>
    <s v="No"/>
    <e v="#N/A"/>
    <s v="No"/>
    <e v="#N/A"/>
    <s v="No"/>
    <e v="#N/A"/>
    <e v="#N/A"/>
    <e v="#N/A"/>
    <e v="#N/A"/>
    <e v="#N/A"/>
    <e v="#N/A"/>
    <e v="#N/A"/>
    <s v="Lien&lt;$150"/>
    <e v="#N/A"/>
    <s v="FV&lt;$10K"/>
    <s v="N/A"/>
    <s v="No, &lt; $20K Lien"/>
    <s v="No, Lien &lt; $20K"/>
    <s v="N/A"/>
    <s v="Yes"/>
    <s v="No"/>
    <n v="7"/>
    <s v="No"/>
    <n v="649"/>
    <n v="1"/>
    <n v="649"/>
    <m/>
    <e v="#N/A"/>
    <e v="#N/A"/>
    <s v=""/>
    <e v="#N/A"/>
    <n v="649"/>
    <s v="No"/>
    <s v="V"/>
    <s v="Yes"/>
    <s v="No"/>
    <n v="0"/>
    <n v="0"/>
    <e v="#N/A"/>
    <e v="#N/A"/>
    <e v="#N/A"/>
    <m/>
    <s v="No"/>
    <m/>
    <m/>
    <m/>
    <x v="2"/>
    <n v="360"/>
    <n v="42.62"/>
    <s v="Ok"/>
    <e v="#N/A"/>
    <e v="#N/A"/>
  </r>
  <r>
    <n v="361"/>
    <s v="Nassau"/>
    <s v="05-1S-24-0000-0004-0180"/>
    <n v="563.27"/>
    <n v="2017"/>
    <n v="563.27"/>
    <n v="563.27"/>
    <n v="0"/>
    <n v="12039"/>
    <s v="BRYCEVILLE"/>
    <s v="Florida"/>
    <n v="32009"/>
    <s v="12039 US HWY 301"/>
    <s v="BRYCEVILLE FL 32009"/>
    <n v="-81.917409997613206"/>
    <n v="30.443803507540999"/>
    <s v="TRNKA KRISTINA BROWN"/>
    <n v="0"/>
    <s v="VACANT RESIDENTIAL"/>
    <n v="8001"/>
    <s v="Residential-Vacant Land"/>
    <n v="2017"/>
    <n v="29979"/>
    <n v="2017"/>
    <n v="35643"/>
    <n v="491.23"/>
    <n v="0.87210396435102178"/>
    <m/>
    <s v="No"/>
    <s v="No"/>
    <m/>
    <m/>
    <m/>
    <s v="No"/>
    <s v="I"/>
    <s v="I"/>
    <s v="I"/>
    <n v="0"/>
    <n v="0"/>
    <n v="0"/>
    <n v="0"/>
    <s v="No"/>
    <s v="No"/>
    <s v="No"/>
    <n v="0"/>
    <n v="0"/>
    <n v="0"/>
    <n v="0"/>
    <n v="0"/>
    <n v="0"/>
    <s v="Potential Low Risk"/>
    <s v="Minimal"/>
    <n v="0"/>
    <s v="No"/>
    <s v="Yes"/>
    <s v="No"/>
    <s v="Without Environmental Issues"/>
    <s v="No"/>
    <s v="None"/>
    <s v="12039 US HWY 301"/>
    <s v="Bryceville"/>
    <s v="Florida"/>
    <n v="32009"/>
    <s v="12039 US HWY 301 BRYCEVILLE FL 32009"/>
    <s v=""/>
    <s v="Pass"/>
    <s v="Yes"/>
    <s v="FV&lt;$10K"/>
    <s v="N/A"/>
    <s v="No, &lt; $20K Lien"/>
    <s v="No, Lien &lt; $20K"/>
    <s v="N/A"/>
    <s v="No"/>
    <s v="No"/>
    <n v="0"/>
    <s v="No"/>
    <n v="29979"/>
    <n v="1"/>
    <n v="29979"/>
    <m/>
    <n v="0"/>
    <n v="0"/>
    <s v=""/>
    <e v="#N/A"/>
    <n v="29979"/>
    <s v="No"/>
    <s v="V"/>
    <s v="Yes"/>
    <s v="No"/>
    <n v="0"/>
    <n v="0"/>
    <n v="2253.08"/>
    <n v="-2253.08"/>
    <n v="7.5155275359418253E-2"/>
    <m/>
    <s v="No"/>
    <m/>
    <m/>
    <m/>
    <x v="4"/>
    <n v="361"/>
    <n v="563.27"/>
    <s v="Ok"/>
    <n v="0"/>
    <n v="0"/>
  </r>
  <r>
    <n v="362"/>
    <s v="Nassau"/>
    <s v="05-1S-24-0000-0004-0190"/>
    <n v="1180.98"/>
    <n v="2017"/>
    <n v="1180.98"/>
    <n v="1180.98"/>
    <n v="0"/>
    <n v="11935"/>
    <s v="BRYCEVILLE"/>
    <s v="Florida"/>
    <n v="32009"/>
    <s v="11935 US HWY 301"/>
    <s v="BRYCEVILLE FL 32009"/>
    <n v="-81.917638268844499"/>
    <n v="30.442481073017898"/>
    <s v="GRIFFIN VICKY"/>
    <n v="1"/>
    <s v="SINGLE FAMILY"/>
    <n v="1001"/>
    <s v="Single Family Residential"/>
    <n v="2017"/>
    <n v="70177"/>
    <n v="2017"/>
    <n v="70177"/>
    <n v="1062.4000000000001"/>
    <n v="0.89959186438381689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11935 US HWY 301"/>
    <s v="Bryceville"/>
    <s v="Florida"/>
    <n v="32009"/>
    <s v="11935 US HWY 301 BRYCEVILLE FL 32009"/>
    <s v=""/>
    <s v="Pass"/>
    <s v="No"/>
    <s v="FV&lt;$10K"/>
    <s v="N/A"/>
    <s v="No, &lt; $20K Lien"/>
    <s v="No, Lien &lt; $20K"/>
    <s v="N/A"/>
    <s v="No"/>
    <s v="No"/>
    <n v="0"/>
    <s v="No"/>
    <n v="70177"/>
    <n v="1"/>
    <n v="70177"/>
    <m/>
    <n v="0"/>
    <n v="0"/>
    <s v=""/>
    <e v="#N/A"/>
    <n v="70177"/>
    <s v="No"/>
    <s v="S"/>
    <s v="No"/>
    <s v="No"/>
    <n v="0.35"/>
    <n v="24561.949999999997"/>
    <n v="4723.92"/>
    <n v="19838.03"/>
    <n v="6.7314362255439811E-2"/>
    <m/>
    <s v="No"/>
    <m/>
    <m/>
    <m/>
    <x v="0"/>
    <n v="362"/>
    <n v="1180.98"/>
    <s v="Ok"/>
    <n v="0"/>
    <n v="0"/>
  </r>
  <r>
    <n v="363"/>
    <s v="Nassau"/>
    <s v="05-1S-24-0000-0014-0010"/>
    <n v="1233.8900000000001"/>
    <n v="2017"/>
    <n v="1233.8900000000001"/>
    <n v="1233.8900000000001"/>
    <n v="0"/>
    <n v="7790"/>
    <s v="BRYCEVILLE"/>
    <s v="Florida"/>
    <n v="32009"/>
    <s v="7790 FORD RD"/>
    <s v="BRYCEVILLE FL 32009"/>
    <n v="-81.918889613917798"/>
    <n v="30.436286751760601"/>
    <s v="FORD THOMAS R"/>
    <n v="1"/>
    <s v="SINGLE FAMILY"/>
    <n v="1001"/>
    <s v="Single Family Residential"/>
    <n v="2017"/>
    <n v="112512"/>
    <n v="2017"/>
    <n v="123183"/>
    <n v="1111.32"/>
    <n v="0.90066375446757807"/>
    <s v="No"/>
    <s v="No"/>
    <s v="No"/>
    <m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3"/>
    <s v="Yes"/>
    <s v="Yes"/>
    <s v="No"/>
    <s v="Without Environmental Issues"/>
    <s v="No"/>
    <s v="None"/>
    <s v="7790 FORD RD"/>
    <s v="Bryceville"/>
    <s v="Florida"/>
    <n v="32009"/>
    <s v="7790 FORD RD BRYCEVILLE FL 32009"/>
    <s v=""/>
    <s v="Pass"/>
    <s v="Yes"/>
    <s v="FV&lt;$10K"/>
    <s v="N/A"/>
    <s v="No, &lt; $20K Lien"/>
    <s v="No, Lien &lt; $20K"/>
    <s v="N/A"/>
    <s v="No"/>
    <s v="No"/>
    <n v="3"/>
    <s v="Yes"/>
    <n v="112512"/>
    <n v="1"/>
    <n v="112512"/>
    <m/>
    <n v="0"/>
    <n v="0"/>
    <s v=""/>
    <e v="#N/A"/>
    <n v="112512"/>
    <s v="No"/>
    <s v="S"/>
    <s v="No"/>
    <s v="Yes"/>
    <n v="0.67"/>
    <n v="75383.040000000008"/>
    <n v="8637.23"/>
    <n v="66745.810000000012"/>
    <n v="7.676718927758816E-2"/>
    <m/>
    <s v="No"/>
    <m/>
    <m/>
    <m/>
    <x v="3"/>
    <n v="363"/>
    <n v="1233.8900000000001"/>
    <s v="Ok"/>
    <n v="0"/>
    <n v="0"/>
  </r>
  <r>
    <n v="364"/>
    <s v="Nassau"/>
    <s v="08-1S-24-1610-0008-0000"/>
    <n v="2302.7800000000002"/>
    <n v="2017"/>
    <n v="2302.7800000000002"/>
    <n v="2302.7800000000002"/>
    <n v="0"/>
    <n v="11143"/>
    <s v="BRYCEVILLE"/>
    <s v="Florida"/>
    <n v="32009"/>
    <s v="11143 HWY 301"/>
    <s v="BRYCEVILLE FL 32009"/>
    <n v="-81.920863392573594"/>
    <n v="30.432033700336198"/>
    <s v="GREEN RONALD L SR &amp; LYNN W"/>
    <n v="1"/>
    <s v="SINGLE FAMILY"/>
    <n v="1001"/>
    <s v="Single Family Residential"/>
    <n v="2017"/>
    <n v="177798"/>
    <n v="2017"/>
    <n v="177798"/>
    <n v="2099.66"/>
    <n v="0.91179357124866456"/>
    <s v="No"/>
    <s v="No"/>
    <m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Yes"/>
    <s v="No"/>
    <s v="No"/>
    <s v="Without Environmental Issues"/>
    <s v="No"/>
    <s v="None"/>
    <s v="11143 HWY 301"/>
    <s v="Bryceville"/>
    <s v="Florida"/>
    <n v="32009"/>
    <s v="11143 HWY 301 BRYCEVILLE FL 32009"/>
    <s v=""/>
    <s v="Pass"/>
    <s v="No"/>
    <s v="FV&lt;$10K"/>
    <s v="N/A"/>
    <s v="No, &lt; $20K Lien"/>
    <s v="No, Lien &lt; $20K"/>
    <s v="N/A"/>
    <s v="No"/>
    <s v="No"/>
    <n v="1"/>
    <s v="No"/>
    <n v="177798"/>
    <n v="1"/>
    <n v="177798"/>
    <m/>
    <n v="0"/>
    <n v="0"/>
    <s v=""/>
    <e v="#N/A"/>
    <n v="177798"/>
    <s v="No"/>
    <s v="S"/>
    <s v="No"/>
    <s v="Yes"/>
    <n v="0.67"/>
    <n v="119124.66"/>
    <n v="11513.900000000001"/>
    <n v="107610.76000000001"/>
    <n v="6.4758321240958844E-2"/>
    <m/>
    <s v="No"/>
    <m/>
    <m/>
    <m/>
    <x v="0"/>
    <n v="364"/>
    <n v="2302.7800000000002"/>
    <s v="Ok"/>
    <n v="0"/>
    <n v="0"/>
  </r>
  <r>
    <n v="365"/>
    <s v="Nassau"/>
    <s v="19-1S-24-0000-0001-0160"/>
    <n v="1214.02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72195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72195"/>
    <n v="1"/>
    <n v="72195"/>
    <m/>
    <e v="#N/A"/>
    <e v="#N/A"/>
    <s v=""/>
    <e v="#N/A"/>
    <n v="72195"/>
    <s v="No"/>
    <s v="R"/>
    <s v="No"/>
    <s v="No"/>
    <n v="0.35"/>
    <n v="25268.25"/>
    <e v="#N/A"/>
    <e v="#N/A"/>
    <e v="#N/A"/>
    <m/>
    <e v="#N/A"/>
    <m/>
    <m/>
    <m/>
    <x v="5"/>
    <n v="365"/>
    <n v="1214.02"/>
    <e v="#N/A"/>
    <e v="#N/A"/>
    <e v="#N/A"/>
  </r>
  <r>
    <n v="366"/>
    <s v="Nassau"/>
    <s v="19-1S-24-0000-0004-0170"/>
    <n v="1134.69"/>
    <n v="2017"/>
    <n v="1134.69"/>
    <n v="1134.69"/>
    <n v="0"/>
    <n v="6625"/>
    <s v="BRYCEVILLE"/>
    <s v="Florida"/>
    <n v="32009"/>
    <s v="6625 CR 119"/>
    <s v="BRYCEVILLE FL 32009"/>
    <n v="-81.945187298099498"/>
    <n v="30.3927432261566"/>
    <s v="WHITTEMORE MANCIL"/>
    <n v="1"/>
    <s v="SINGLE FAMILY"/>
    <n v="1001"/>
    <s v="Single Family Residential"/>
    <n v="2017"/>
    <n v="67349"/>
    <n v="2017"/>
    <n v="67349"/>
    <n v="1019.59"/>
    <n v="0.89856260300170088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6625 CR 119"/>
    <s v="Bryceville"/>
    <s v="Florida"/>
    <n v="32009"/>
    <s v="6625 CR 119 BRYCEVILLE FL 32009"/>
    <s v=""/>
    <s v="Pass"/>
    <s v="No"/>
    <s v="FV&lt;$10K"/>
    <s v="N/A"/>
    <s v="No, &lt; $20K Lien"/>
    <s v="No, Lien &lt; $20K"/>
    <s v="N/A"/>
    <s v="No"/>
    <s v="No"/>
    <n v="0"/>
    <s v="No"/>
    <n v="67349"/>
    <n v="1"/>
    <n v="67349"/>
    <m/>
    <n v="0"/>
    <n v="0"/>
    <s v=""/>
    <e v="#N/A"/>
    <n v="67349"/>
    <s v="No"/>
    <s v="S"/>
    <s v="No"/>
    <s v="No"/>
    <n v="0.35"/>
    <n v="23572.149999999998"/>
    <n v="4538.76"/>
    <n v="19033.39"/>
    <n v="6.7391646498092025E-2"/>
    <m/>
    <s v="No"/>
    <m/>
    <m/>
    <m/>
    <x v="0"/>
    <n v="366"/>
    <n v="1134.69"/>
    <s v="Ok"/>
    <n v="0"/>
    <n v="0"/>
  </r>
  <r>
    <n v="367"/>
    <s v="Nassau"/>
    <s v="29-1S-24-0000-0003-0130"/>
    <n v="841.29"/>
    <n v="2017"/>
    <n v="841.29"/>
    <n v="841.29"/>
    <n v="0"/>
    <n v="8070"/>
    <s v="BRYCEVILLE"/>
    <s v="Florida"/>
    <n v="32009"/>
    <s v="8070 ANDREA PL"/>
    <s v="BRYCEVILLE FL 32009"/>
    <n v="-81.9292153963912"/>
    <n v="30.3906816443899"/>
    <s v="WILLIAMS JOHN K"/>
    <n v="1"/>
    <s v="SINGLE FAMILY"/>
    <n v="1001"/>
    <s v="Single Family Residential"/>
    <n v="2017"/>
    <n v="49429"/>
    <n v="2017"/>
    <n v="49429"/>
    <n v="748.3"/>
    <n v="0.88946736559331496"/>
    <s v="No"/>
    <s v="No"/>
    <s v="No"/>
    <s v="No"/>
    <s v="No"/>
    <s v="No"/>
    <m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8070 ANDREA PL"/>
    <s v="Bryceville"/>
    <s v="Florida"/>
    <n v="32009"/>
    <s v="8070 ANDREA PL BRYCEVILLE FL 32009"/>
    <s v=""/>
    <s v="Pass"/>
    <s v="No"/>
    <s v="FV&lt;$10K"/>
    <s v="N/A"/>
    <s v="No, &lt; $20K Lien"/>
    <s v="No, Lien &lt; $20K"/>
    <s v="N/A"/>
    <s v="No"/>
    <s v="No"/>
    <n v="1"/>
    <s v="No"/>
    <n v="49429"/>
    <n v="1"/>
    <n v="49429"/>
    <m/>
    <n v="0"/>
    <n v="0"/>
    <s v=""/>
    <e v="#N/A"/>
    <n v="49429"/>
    <s v="No"/>
    <s v="S"/>
    <s v="No"/>
    <s v="No"/>
    <n v="0.35"/>
    <n v="17300.149999999998"/>
    <n v="4206.45"/>
    <n v="13093.699999999997"/>
    <n v="8.5100851726719134E-2"/>
    <m/>
    <s v="No"/>
    <m/>
    <m/>
    <m/>
    <x v="0"/>
    <n v="367"/>
    <n v="841.29"/>
    <s v="Ok"/>
    <n v="0"/>
    <n v="0"/>
  </r>
  <r>
    <n v="368"/>
    <s v="Nassau"/>
    <s v="30-1S-24-0000-0018-0050"/>
    <n v="488.42"/>
    <n v="2017"/>
    <n v="488.42"/>
    <n v="488.42"/>
    <n v="0"/>
    <n v="7998"/>
    <s v="BRYCEVILLE"/>
    <s v="Florida"/>
    <n v="32009"/>
    <s v="7998 RAILROAD RD"/>
    <s v="BRYCEVILLE FL 32009"/>
    <n v="-81.941617184921498"/>
    <n v="30.388985739340999"/>
    <s v="CARR RONALD LEWIS JR"/>
    <n v="2"/>
    <s v="MOBILE HOMES"/>
    <n v="1006"/>
    <s v="Mobile home"/>
    <n v="2017"/>
    <n v="27878"/>
    <n v="2017"/>
    <n v="27878"/>
    <n v="422.03"/>
    <n v="0.86407190532738209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7998 RAILROAD RD"/>
    <s v="Bryceville"/>
    <s v="Florida"/>
    <n v="32009"/>
    <s v="7998 RAILROAD RD BRYCEVILLE FL 32009"/>
    <s v=""/>
    <s v="Pass"/>
    <s v="No"/>
    <s v="FV&lt;$10K"/>
    <s v="N/A"/>
    <s v="No, &lt; $20K Lien"/>
    <s v="No, Lien &lt; $20K"/>
    <s v="N/A"/>
    <s v="No"/>
    <s v="No"/>
    <n v="0"/>
    <s v="No"/>
    <n v="27878"/>
    <n v="1"/>
    <n v="27878"/>
    <m/>
    <n v="0"/>
    <n v="0"/>
    <s v=""/>
    <e v="#N/A"/>
    <n v="27878"/>
    <s v="No"/>
    <s v="R"/>
    <s v="No"/>
    <s v="No"/>
    <n v="0.35"/>
    <n v="9757.2999999999993"/>
    <n v="1953.68"/>
    <n v="7803.619999999999"/>
    <n v="7.0079632685271537E-2"/>
    <m/>
    <s v="No"/>
    <m/>
    <m/>
    <m/>
    <x v="4"/>
    <n v="368"/>
    <n v="488.42"/>
    <s v="Ok"/>
    <n v="0"/>
    <n v="0"/>
  </r>
  <r>
    <n v="369"/>
    <s v="Nassau"/>
    <s v="30-1S-24-2120-0020-0000"/>
    <n v="2500.25"/>
    <n v="2017"/>
    <n v="2500.25"/>
    <n v="2500.25"/>
    <n v="0"/>
    <n v="7699"/>
    <s v="BRYCEVILLE"/>
    <s v="Florida"/>
    <n v="32009"/>
    <s v="7699 US HWY 301"/>
    <s v="BRYCEVILLE FL 32009"/>
    <n v="-81.938299232441096"/>
    <n v="30.383925589346799"/>
    <s v="ABERNATHY MIA L"/>
    <n v="1"/>
    <s v="SINGLE FAMILY"/>
    <n v="1001"/>
    <s v="Single Family Residential"/>
    <n v="2017"/>
    <n v="189858"/>
    <n v="2017"/>
    <n v="189858"/>
    <n v="2282.2399999999998"/>
    <n v="0.91280471952804709"/>
    <s v="No"/>
    <s v="No"/>
    <m/>
    <s v="No"/>
    <m/>
    <m/>
    <m/>
    <s v="I"/>
    <s v="I"/>
    <s v="I"/>
    <s v="I"/>
    <s v="I"/>
    <n v="0"/>
    <n v="0"/>
    <s v="No"/>
    <s v="No"/>
    <s v="No"/>
    <n v="0"/>
    <n v="0"/>
    <n v="0"/>
    <n v="0"/>
    <n v="0"/>
    <n v="1"/>
    <s v="Potential Low Risk"/>
    <s v="Minimal"/>
    <n v="1"/>
    <s v="Yes"/>
    <s v="No"/>
    <s v="No"/>
    <s v="Without Environmental Issues"/>
    <s v="No"/>
    <s v="None"/>
    <s v="7699 US HWY 301"/>
    <s v="Bryceville"/>
    <s v="Florida"/>
    <n v="32009"/>
    <s v="7699 US HWY 301 BRYCEVILLE FL 32009"/>
    <s v=""/>
    <s v="Pass"/>
    <s v="No"/>
    <s v="FV&lt;$10K"/>
    <s v="N/A"/>
    <s v="No, &lt; $20K Lien"/>
    <s v="No, Lien &lt; $20K"/>
    <s v="N/A"/>
    <s v="No"/>
    <s v="No"/>
    <n v="1"/>
    <s v="No"/>
    <n v="189858"/>
    <n v="1"/>
    <n v="189858"/>
    <m/>
    <n v="0"/>
    <n v="0"/>
    <s v=""/>
    <e v="#N/A"/>
    <n v="189858"/>
    <s v="No"/>
    <s v="S"/>
    <s v="No"/>
    <s v="Yes"/>
    <n v="0.67"/>
    <n v="127204.86"/>
    <n v="12501.25"/>
    <n v="114703.61"/>
    <n v="6.5845263302046791E-2"/>
    <m/>
    <s v="No"/>
    <m/>
    <m/>
    <m/>
    <x v="0"/>
    <n v="369"/>
    <n v="2500.25"/>
    <s v="Ok"/>
    <n v="0"/>
    <n v="0"/>
  </r>
  <r>
    <n v="370"/>
    <s v="Nassau"/>
    <s v="30-1S-24-2120-0022-0000"/>
    <n v="517.69000000000005"/>
    <n v="2017"/>
    <n v="517.69000000000005"/>
    <n v="517.69000000000005"/>
    <n v="0"/>
    <n v="7677"/>
    <s v="BRYCEVILLE"/>
    <s v="Florida"/>
    <n v="32009"/>
    <s v="7677 US HY 301"/>
    <s v="BRYCEVILLE FL 32009"/>
    <n v="-81.938496518471396"/>
    <n v="30.383403003634399"/>
    <s v="ABERNATHY MIA L"/>
    <n v="17"/>
    <s v="OFFICE BUILDINGS, NON-PROFESSIONAL SERVICES BUILDINGS, ONE STORY"/>
    <n v="3003"/>
    <s v="Office Bldg (General)"/>
    <n v="2017"/>
    <n v="29665"/>
    <n v="2017"/>
    <n v="29665"/>
    <n v="449.09"/>
    <n v="0.86748826517800215"/>
    <s v="No"/>
    <s v="No"/>
    <m/>
    <s v="No"/>
    <m/>
    <m/>
    <m/>
    <s v="I"/>
    <s v="I"/>
    <s v="I"/>
    <n v="0"/>
    <n v="0"/>
    <n v="0"/>
    <n v="0"/>
    <s v="No"/>
    <s v="No"/>
    <s v="No"/>
    <n v="0"/>
    <n v="0"/>
    <n v="0"/>
    <n v="0"/>
    <n v="0"/>
    <n v="1"/>
    <s v="Potential Low Risk"/>
    <s v="Minimal"/>
    <n v="1"/>
    <s v="No"/>
    <s v="No"/>
    <s v="No"/>
    <s v="Without Environmental Issues"/>
    <s v="No"/>
    <s v="None"/>
    <s v="7677 US HY 301"/>
    <s v="Bryceville"/>
    <s v="Florida"/>
    <n v="32009"/>
    <s v="7677 US HY 301 BRYCEVILLE FL 32009"/>
    <s v=""/>
    <s v="Pass"/>
    <s v="No"/>
    <s v="FV&lt;$10K"/>
    <s v="N/A"/>
    <s v="No, &lt; $20K Lien"/>
    <s v="No, Lien &lt; $20K"/>
    <s v="N/A"/>
    <s v="No"/>
    <s v="No"/>
    <n v="1"/>
    <s v="No"/>
    <n v="29665"/>
    <n v="1"/>
    <n v="29665"/>
    <m/>
    <n v="0"/>
    <n v="0"/>
    <s v=""/>
    <e v="#N/A"/>
    <n v="29665"/>
    <s v="No"/>
    <s v="C"/>
    <s v="No"/>
    <s v="No"/>
    <n v="0.3"/>
    <n v="8899.5"/>
    <n v="2588.4500000000003"/>
    <n v="6311.0499999999993"/>
    <n v="8.7256025619416824E-2"/>
    <m/>
    <s v="No"/>
    <m/>
    <m/>
    <m/>
    <x v="4"/>
    <n v="370"/>
    <n v="517.69000000000005"/>
    <s v="Ok"/>
    <n v="0"/>
    <n v="0"/>
  </r>
  <r>
    <n v="371"/>
    <s v="Nassau"/>
    <s v="02-2N-24-0000-0001-0070"/>
    <n v="1046.3499999999999"/>
    <n v="2017"/>
    <n v="1046.3499999999999"/>
    <n v="1046.3499999999999"/>
    <n v="0"/>
    <n v="36227"/>
    <s v="CALLAHAN"/>
    <s v="Florida"/>
    <n v="32011"/>
    <s v="36227 FAIRVIEW LN"/>
    <s v="CALLAHAN FL 32011"/>
    <n v="-81.881019741640301"/>
    <n v="30.6207867229963"/>
    <s v="RAY RICHARD C &amp; DARA L"/>
    <n v="2"/>
    <s v="MOBILE HOMES"/>
    <n v="1006"/>
    <s v="Mobile home"/>
    <n v="2017"/>
    <n v="61954"/>
    <n v="2017"/>
    <n v="61954"/>
    <n v="937.91"/>
    <n v="0.89636354948153107"/>
    <m/>
    <m/>
    <s v="No"/>
    <s v="No"/>
    <s v="No"/>
    <m/>
    <m/>
    <s v="I"/>
    <s v="I"/>
    <s v="I"/>
    <n v="0"/>
    <n v="0"/>
    <n v="0"/>
    <n v="0"/>
    <s v="No"/>
    <s v="No"/>
    <s v="No"/>
    <n v="0"/>
    <n v="0"/>
    <n v="29500"/>
    <s v="SELLER TAKE-BACK"/>
    <n v="0"/>
    <n v="0"/>
    <s v="Potential Low Risk"/>
    <s v="Minimal"/>
    <n v="0"/>
    <s v="No"/>
    <s v="No"/>
    <s v="No"/>
    <s v="Without Environmental Issues"/>
    <s v="No"/>
    <s v="None"/>
    <s v="36227 FAIRVIEW LN"/>
    <s v="Callahan"/>
    <s v="Florida"/>
    <n v="32011"/>
    <s v="36227 FAIRVIEW LN CALLAHAN FL 32011"/>
    <s v="L"/>
    <s v="Pass"/>
    <s v="No"/>
    <s v="FV&lt;$10K"/>
    <s v="N/A"/>
    <s v="No, &lt; $20K Lien"/>
    <s v="No, Lien &lt; $20K"/>
    <s v="N/A"/>
    <s v="No"/>
    <s v="No"/>
    <n v="0"/>
    <s v="No"/>
    <n v="61954"/>
    <n v="1"/>
    <n v="61954"/>
    <m/>
    <n v="0"/>
    <n v="0"/>
    <s v=""/>
    <e v="#N/A"/>
    <n v="61954"/>
    <s v="No"/>
    <s v="R"/>
    <s v="No"/>
    <s v="No"/>
    <n v="0.35"/>
    <n v="21683.899999999998"/>
    <n v="4185.3999999999996"/>
    <n v="17498.5"/>
    <n v="6.7556574232495073E-2"/>
    <m/>
    <s v="No"/>
    <m/>
    <m/>
    <m/>
    <x v="0"/>
    <n v="371"/>
    <n v="1046.3499999999999"/>
    <s v="Ok"/>
    <n v="0"/>
    <n v="0"/>
  </r>
  <r>
    <n v="372"/>
    <s v="Nassau"/>
    <s v="02-2N-24-0000-0003-0040"/>
    <n v="494.16"/>
    <n v="2017"/>
    <n v="494.16"/>
    <n v="494.16"/>
    <n v="0"/>
    <n v="36070"/>
    <s v="CALLAHAN"/>
    <s v="Florida"/>
    <n v="32011"/>
    <s v="36070 DYAL RD"/>
    <s v="CALLAHAN FL 32011"/>
    <n v="-81.878009539483102"/>
    <n v="30.616095872699798"/>
    <s v="SAWYER MICHAEL J"/>
    <n v="2"/>
    <s v="MOBILE HOMES"/>
    <n v="1006"/>
    <s v="Mobile home"/>
    <n v="2017"/>
    <n v="25235"/>
    <n v="2017"/>
    <n v="32100"/>
    <n v="427.33"/>
    <n v="0.86476040148939604"/>
    <s v="No"/>
    <s v="No"/>
    <m/>
    <s v="No"/>
    <s v="No"/>
    <m/>
    <m/>
    <s v="I"/>
    <s v="I"/>
    <s v="I"/>
    <s v="I"/>
    <n v="0"/>
    <n v="0"/>
    <n v="0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36070 DYAL RD"/>
    <s v="Callahan"/>
    <s v="Florida"/>
    <n v="32011"/>
    <s v="36070 DYAL RD CALLAHAN FL 32011"/>
    <s v=""/>
    <s v="Pass"/>
    <s v="No"/>
    <s v="FV&lt;$10K"/>
    <s v="N/A"/>
    <s v="No, &lt; $20K Lien"/>
    <s v="No, Lien &lt; $20K"/>
    <s v="N/A"/>
    <s v="No"/>
    <s v="No"/>
    <n v="1"/>
    <s v="No"/>
    <n v="25235"/>
    <n v="1"/>
    <n v="25235"/>
    <m/>
    <n v="0"/>
    <n v="0"/>
    <s v=""/>
    <e v="#N/A"/>
    <n v="25235"/>
    <s v="No"/>
    <s v="R"/>
    <s v="No"/>
    <s v="No"/>
    <n v="0.35"/>
    <n v="8832.25"/>
    <n v="2470.8000000000002"/>
    <n v="6361.45"/>
    <n v="9.7911630671686151E-2"/>
    <m/>
    <s v="No"/>
    <m/>
    <m/>
    <m/>
    <x v="4"/>
    <n v="372"/>
    <n v="494.16"/>
    <s v="Ok"/>
    <n v="0"/>
    <n v="0"/>
  </r>
  <r>
    <n v="373"/>
    <s v="Nassau"/>
    <s v="02-2N-24-0000-0003-0090"/>
    <n v="1100.03"/>
    <n v="2017"/>
    <n v="1100.03"/>
    <n v="1100.03"/>
    <n v="0"/>
    <n v="452314"/>
    <s v="CALLAHAN"/>
    <s v="Florida"/>
    <n v="32011"/>
    <s v="452314 OLD DIXIE HWY"/>
    <s v="CALLAHAN FL 32011"/>
    <n v="-81.882977297969802"/>
    <n v="30.618931878015701"/>
    <s v="GRIFFIN CAROLYN A"/>
    <n v="1"/>
    <s v="SINGLE FAMILY"/>
    <n v="1001"/>
    <s v="Single Family Residential"/>
    <n v="2017"/>
    <n v="65232"/>
    <n v="2017"/>
    <n v="65232"/>
    <n v="987.54"/>
    <n v="0.89773915256856629"/>
    <m/>
    <m/>
    <m/>
    <s v="No"/>
    <m/>
    <m/>
    <m/>
    <s v="I"/>
    <n v="0"/>
    <n v="0"/>
    <n v="0"/>
    <n v="0"/>
    <n v="0"/>
    <n v="0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452314 OLD DIXIE HWY"/>
    <s v="Callahan"/>
    <s v="Florida"/>
    <n v="32011"/>
    <s v="452314 OLD DIXIE HWY CALLAHAN FL 32011"/>
    <s v=""/>
    <s v="Pass"/>
    <s v="No"/>
    <s v="FV&lt;$10K"/>
    <s v="N/A"/>
    <s v="No, &lt; $20K Lien"/>
    <s v="No, Lien &lt; $20K"/>
    <s v="N/A"/>
    <s v="No"/>
    <s v="No"/>
    <n v="0"/>
    <s v="No"/>
    <n v="65232"/>
    <n v="1"/>
    <n v="65232"/>
    <m/>
    <n v="0"/>
    <n v="0"/>
    <s v=""/>
    <e v="#N/A"/>
    <n v="65232"/>
    <s v="No"/>
    <s v="S"/>
    <s v="No"/>
    <s v="No"/>
    <n v="0.35"/>
    <n v="22831.199999999997"/>
    <n v="4400.12"/>
    <n v="18431.079999999998"/>
    <n v="6.7453397105714991E-2"/>
    <m/>
    <s v="No"/>
    <m/>
    <m/>
    <m/>
    <x v="0"/>
    <n v="373"/>
    <n v="1100.03"/>
    <s v="Ok"/>
    <n v="0"/>
    <n v="0"/>
  </r>
  <r>
    <n v="374"/>
    <s v="Nassau"/>
    <s v="02-2N-24-0000-0003-0100"/>
    <n v="1429.75"/>
    <n v="2017"/>
    <n v="1429.75"/>
    <n v="1429.75"/>
    <n v="0"/>
    <n v="36160"/>
    <s v="CALLAHAN"/>
    <s v="Florida"/>
    <n v="32011"/>
    <s v="36160 FAIRVIEW LN"/>
    <s v="CALLAHAN FL 32011"/>
    <n v="-81.880575243518194"/>
    <n v="30.6190004516186"/>
    <s v="BRANDT STEPHEN &amp;"/>
    <n v="2"/>
    <s v="MOBILE HOMES"/>
    <n v="1006"/>
    <s v="Mobile home"/>
    <n v="2017"/>
    <n v="124475"/>
    <n v="2017"/>
    <n v="124475"/>
    <n v="1292.42"/>
    <n v="0.9039482426997727"/>
    <m/>
    <m/>
    <m/>
    <s v="No"/>
    <s v="No"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s v="No"/>
    <s v="No"/>
    <s v="Without Environmental Issues"/>
    <s v="No"/>
    <s v="None"/>
    <s v="36160 FAIRVIEW LN"/>
    <s v="Callahan"/>
    <s v="Florida"/>
    <n v="32011"/>
    <s v="36160 FAIRVIEW LN CALLAHAN FL 32011"/>
    <s v=""/>
    <s v="Pass"/>
    <s v="No"/>
    <s v="FV&lt;$10K"/>
    <s v="N/A"/>
    <s v="No, &lt; $20K Lien"/>
    <s v="No, Lien &lt; $20K"/>
    <s v="N/A"/>
    <s v="No"/>
    <s v="No"/>
    <n v="0"/>
    <s v="No"/>
    <n v="124475"/>
    <n v="1"/>
    <n v="124475"/>
    <m/>
    <n v="0"/>
    <n v="0"/>
    <s v=""/>
    <e v="#N/A"/>
    <n v="124475"/>
    <s v="No"/>
    <s v="R"/>
    <s v="No"/>
    <s v="Yes"/>
    <n v="0.67"/>
    <n v="83398.25"/>
    <n v="5719"/>
    <n v="77679.25"/>
    <n v="4.5944968869250855E-2"/>
    <m/>
    <s v="No"/>
    <m/>
    <m/>
    <m/>
    <x v="0"/>
    <n v="374"/>
    <n v="1429.75"/>
    <s v="Ok"/>
    <n v="0"/>
    <n v="0"/>
  </r>
  <r>
    <n v="375"/>
    <s v="Nassau"/>
    <s v="02-2N-24-0000-0004-0060"/>
    <n v="437.8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21908"/>
    <e v="#N/A"/>
    <e v="#N/A"/>
    <e v="#N/A"/>
    <n v="0"/>
    <s v="No"/>
    <s v="No"/>
    <s v="No"/>
    <s v="No"/>
    <s v="No"/>
    <s v="No"/>
    <s v="No"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21908"/>
    <n v="1"/>
    <n v="21908"/>
    <m/>
    <e v="#N/A"/>
    <e v="#N/A"/>
    <s v=""/>
    <e v="#N/A"/>
    <n v="21908"/>
    <s v="No"/>
    <s v="R"/>
    <s v="No"/>
    <s v="No"/>
    <n v="0.35"/>
    <n v="7667.7999999999993"/>
    <e v="#N/A"/>
    <e v="#N/A"/>
    <e v="#N/A"/>
    <m/>
    <s v="No"/>
    <m/>
    <m/>
    <m/>
    <x v="4"/>
    <n v="375"/>
    <n v="437.8"/>
    <s v="Ok"/>
    <e v="#N/A"/>
    <e v="#N/A"/>
  </r>
  <r>
    <n v="376"/>
    <s v="Nassau"/>
    <s v="03-2N-24-0000-0001-00M0"/>
    <n v="37.46"/>
    <n v="2017"/>
    <e v="#N/A"/>
    <e v="#N/A"/>
    <e v="#N/A"/>
    <e v="#N/A"/>
    <e v="#N/A"/>
    <e v="#N/A"/>
    <e v="#N/A"/>
    <e v="#N/A"/>
    <e v="#N/A"/>
    <e v="#N/A"/>
    <e v="#N/A"/>
    <e v="#N/A"/>
    <n v="93"/>
    <s v="SUBSURFACE RIGHTS"/>
    <e v="#N/A"/>
    <e v="#N/A"/>
    <n v="2017"/>
    <n v="333"/>
    <e v="#N/A"/>
    <e v="#N/A"/>
    <e v="#N/A"/>
    <n v="0"/>
    <s v="Yes"/>
    <s v="Yes"/>
    <s v="Yes"/>
    <m/>
    <s v="Yes"/>
    <s v="Yes"/>
    <s v="Yes"/>
    <e v="#N/A"/>
    <e v="#N/A"/>
    <e v="#N/A"/>
    <e v="#N/A"/>
    <e v="#N/A"/>
    <e v="#N/A"/>
    <e v="#N/A"/>
    <s v="Yes"/>
    <s v="No"/>
    <s v="Yes"/>
    <e v="#N/A"/>
    <e v="#N/A"/>
    <e v="#N/A"/>
    <e v="#N/A"/>
    <e v="#N/A"/>
    <e v="#N/A"/>
    <e v="#N/A"/>
    <e v="#N/A"/>
    <n v="6"/>
    <s v="No"/>
    <e v="#N/A"/>
    <s v="No"/>
    <e v="#N/A"/>
    <s v="No"/>
    <e v="#N/A"/>
    <e v="#N/A"/>
    <e v="#N/A"/>
    <e v="#N/A"/>
    <e v="#N/A"/>
    <e v="#N/A"/>
    <e v="#N/A"/>
    <s v="Lien&lt;$150"/>
    <e v="#N/A"/>
    <s v="FV&lt;$10K"/>
    <s v="N/A"/>
    <s v="No, &lt; $20K Lien"/>
    <s v="No, Lien &lt; $20K"/>
    <s v="N/A"/>
    <s v="Yes"/>
    <s v="No"/>
    <n v="6"/>
    <s v="No"/>
    <n v="333"/>
    <n v="1"/>
    <n v="333"/>
    <m/>
    <e v="#N/A"/>
    <e v="#N/A"/>
    <s v=""/>
    <e v="#N/A"/>
    <n v="333"/>
    <s v="No"/>
    <s v="V"/>
    <s v="Yes"/>
    <s v="No"/>
    <n v="0"/>
    <n v="0"/>
    <e v="#N/A"/>
    <e v="#N/A"/>
    <e v="#N/A"/>
    <m/>
    <s v="No"/>
    <m/>
    <m/>
    <m/>
    <x v="2"/>
    <n v="376"/>
    <n v="37.46"/>
    <s v="Ok"/>
    <e v="#N/A"/>
    <e v="#N/A"/>
  </r>
  <r>
    <n v="377"/>
    <s v="Nassau"/>
    <s v="03-2N-24-0000-0003-0000"/>
    <n v="1203.1199999999999"/>
    <n v="2017"/>
    <e v="#N/A"/>
    <e v="#N/A"/>
    <e v="#N/A"/>
    <e v="#N/A"/>
    <e v="#N/A"/>
    <e v="#N/A"/>
    <e v="#N/A"/>
    <e v="#N/A"/>
    <e v="#N/A"/>
    <e v="#N/A"/>
    <e v="#N/A"/>
    <e v="#N/A"/>
    <n v="1"/>
    <s v="SINGLE FAMILY"/>
    <e v="#N/A"/>
    <e v="#N/A"/>
    <n v="2017"/>
    <n v="111133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111133"/>
    <n v="1"/>
    <n v="111133"/>
    <m/>
    <e v="#N/A"/>
    <e v="#N/A"/>
    <s v=""/>
    <e v="#N/A"/>
    <n v="111133"/>
    <s v="No"/>
    <s v="S"/>
    <s v="No"/>
    <s v="Yes"/>
    <n v="0.67"/>
    <n v="74459.11"/>
    <e v="#N/A"/>
    <e v="#N/A"/>
    <e v="#N/A"/>
    <m/>
    <e v="#N/A"/>
    <m/>
    <m/>
    <m/>
    <x v="5"/>
    <n v="377"/>
    <n v="1203.1199999999999"/>
    <e v="#N/A"/>
    <e v="#N/A"/>
    <e v="#N/A"/>
  </r>
  <r>
    <n v="378"/>
    <s v="Nassau"/>
    <s v="11-2N-24-0000-0004-0000"/>
    <n v="446.31"/>
    <n v="2017"/>
    <n v="446.31"/>
    <n v="446.31"/>
    <n v="0"/>
    <n v="35502"/>
    <s v="CALLAHAN"/>
    <s v="Florida"/>
    <n v="32011"/>
    <s v="35502 GLORY RD"/>
    <s v="CALLAHAN FL 32011"/>
    <n v="-81.869952601060504"/>
    <n v="30.597519971020699"/>
    <s v="JOHNSON MARVIN EDWIN"/>
    <n v="2"/>
    <s v="MOBILE HOMES"/>
    <n v="1006"/>
    <s v="Mobile home"/>
    <n v="2017"/>
    <n v="50698"/>
    <n v="2017"/>
    <n v="63779"/>
    <n v="383.09"/>
    <n v="0.85834957764782316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Yes"/>
    <s v="No"/>
    <s v="No"/>
    <s v="Without Environmental Issues"/>
    <s v="No"/>
    <s v="None"/>
    <s v="35502 GLORY RD"/>
    <s v="Callahan"/>
    <s v="Florida"/>
    <n v="32011"/>
    <s v="35502 GLORY RD CALLAHAN FL 32011"/>
    <s v=""/>
    <s v="Pass"/>
    <s v="No"/>
    <s v="FV&lt;$10K"/>
    <s v="N/A"/>
    <s v="No, &lt; $20K Lien"/>
    <s v="No, Lien &lt; $20K"/>
    <s v="N/A"/>
    <s v="No"/>
    <s v="No"/>
    <n v="1"/>
    <s v="No"/>
    <n v="50698"/>
    <n v="1"/>
    <n v="50698"/>
    <m/>
    <n v="0"/>
    <n v="0"/>
    <s v=""/>
    <e v="#N/A"/>
    <n v="50698"/>
    <s v="No"/>
    <s v="R"/>
    <s v="No"/>
    <s v="Yes"/>
    <n v="0.67"/>
    <n v="33967.660000000003"/>
    <n v="2231.5500000000002"/>
    <n v="31736.110000000004"/>
    <n v="4.4016529251647014E-2"/>
    <m/>
    <s v="No"/>
    <m/>
    <m/>
    <m/>
    <x v="0"/>
    <n v="378"/>
    <n v="446.31"/>
    <s v="Ok"/>
    <n v="0"/>
    <n v="0"/>
  </r>
  <r>
    <n v="379"/>
    <s v="Nassau"/>
    <s v="11-2N-24-1641-0002-0000"/>
    <n v="361.22"/>
    <n v="2017"/>
    <n v="361.22"/>
    <n v="361.22"/>
    <n v="0"/>
    <n v="35121"/>
    <s v="CALLAHAN"/>
    <s v="Florida"/>
    <n v="32011"/>
    <s v="35121 PERRET PLANTATION RD"/>
    <s v="CALLAHAN FL 32011"/>
    <n v="-81.869684836495907"/>
    <n v="30.602503637819801"/>
    <s v="GODWIN NADINE TAYLOR"/>
    <n v="2"/>
    <s v="MOBILE HOMES"/>
    <n v="1006"/>
    <s v="Mobile home"/>
    <n v="2017"/>
    <n v="45108"/>
    <n v="2017"/>
    <n v="59454"/>
    <n v="304.41000000000003"/>
    <n v="0.84272742373069043"/>
    <s v="No"/>
    <m/>
    <m/>
    <m/>
    <m/>
    <m/>
    <m/>
    <s v="I"/>
    <s v="I"/>
    <n v="0"/>
    <n v="0"/>
    <n v="0"/>
    <n v="0"/>
    <n v="0"/>
    <s v="No"/>
    <s v="No"/>
    <s v="No"/>
    <n v="0"/>
    <n v="0"/>
    <n v="68801"/>
    <s v="BUILDING OR CONSTRUCTION LOAN"/>
    <n v="0"/>
    <n v="0"/>
    <s v="Potential Low Risk"/>
    <n v="0"/>
    <n v="1"/>
    <s v="Yes"/>
    <s v="No"/>
    <s v="No"/>
    <s v="Without Environmental Issues"/>
    <s v="No"/>
    <s v="None"/>
    <s v="35121 PERRET PLANTATION RD"/>
    <s v="Callahan"/>
    <s v="Florida"/>
    <n v="32011"/>
    <s v="35121 PERRET PLANTATION RD CALLAHAN FL 32011"/>
    <s v="L"/>
    <s v="Pass"/>
    <s v="No"/>
    <s v="FV&lt;$10K"/>
    <s v="N/A"/>
    <s v="No, &lt; $20K Lien"/>
    <s v="No, Lien &lt; $20K"/>
    <s v="N/A"/>
    <s v="No"/>
    <s v="No"/>
    <n v="1"/>
    <s v="No"/>
    <n v="45108"/>
    <n v="1"/>
    <n v="45108"/>
    <m/>
    <n v="0"/>
    <n v="0"/>
    <s v=""/>
    <e v="#N/A"/>
    <n v="45108"/>
    <s v="No"/>
    <s v="R"/>
    <s v="No"/>
    <s v="Yes"/>
    <n v="0.67"/>
    <n v="30222.36"/>
    <n v="1806.1000000000001"/>
    <n v="28416.260000000002"/>
    <n v="4.003946084951672E-2"/>
    <m/>
    <s v="No"/>
    <m/>
    <m/>
    <m/>
    <x v="0"/>
    <n v="379"/>
    <n v="361.22"/>
    <s v="Ok"/>
    <n v="0"/>
    <n v="0"/>
  </r>
  <r>
    <n v="380"/>
    <s v="Nassau"/>
    <s v="11-2N-24-1641-0003-0000"/>
    <n v="205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35566"/>
    <e v="#N/A"/>
    <e v="#N/A"/>
    <e v="#N/A"/>
    <n v="0"/>
    <s v="No"/>
    <s v="No"/>
    <s v="No"/>
    <s v="No"/>
    <s v="No"/>
    <s v="No"/>
    <s v="No"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35566"/>
    <n v="1"/>
    <n v="35566"/>
    <m/>
    <e v="#N/A"/>
    <e v="#N/A"/>
    <s v=""/>
    <e v="#N/A"/>
    <n v="35566"/>
    <s v="No"/>
    <s v="R"/>
    <s v="No"/>
    <s v="Yes"/>
    <n v="0.67"/>
    <n v="23829.22"/>
    <e v="#N/A"/>
    <e v="#N/A"/>
    <e v="#N/A"/>
    <m/>
    <e v="#N/A"/>
    <m/>
    <m/>
    <m/>
    <x v="5"/>
    <n v="380"/>
    <n v="205"/>
    <e v="#N/A"/>
    <e v="#N/A"/>
    <e v="#N/A"/>
  </r>
  <r>
    <n v="381"/>
    <s v="Nassau"/>
    <s v="11-2N-24-1641-0010-0000"/>
    <n v="1212.18"/>
    <n v="2017"/>
    <n v="1212.18"/>
    <n v="1212.18"/>
    <n v="0"/>
    <n v="35041"/>
    <s v="CALLAHAN"/>
    <s v="Florida"/>
    <n v="32011"/>
    <s v="35041 DUCKPOND CT"/>
    <s v="CALLAHAN FL 32011"/>
    <n v="-81.869087023903106"/>
    <n v="30.601289233580701"/>
    <s v="BELL DIANE &amp; SLOVAK JEAN"/>
    <n v="2"/>
    <s v="MOBILE HOMES"/>
    <n v="1006"/>
    <s v="Mobile home"/>
    <n v="2017"/>
    <n v="67425"/>
    <n v="2017"/>
    <n v="78110"/>
    <n v="1091.24"/>
    <n v="0.90022933887706447"/>
    <s v="No"/>
    <m/>
    <s v="No"/>
    <m/>
    <s v="No"/>
    <m/>
    <m/>
    <s v="I"/>
    <s v="I"/>
    <s v="I"/>
    <s v="I"/>
    <s v="I"/>
    <n v="0"/>
    <n v="0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35041 DUCKPOND CT"/>
    <s v="Callahan"/>
    <s v="Florida"/>
    <n v="32011"/>
    <s v="35041 DUCKPOND CT CALLAHAN FL 32011"/>
    <s v=""/>
    <s v="Pass"/>
    <s v="No"/>
    <s v="FV&lt;$10K"/>
    <s v="N/A"/>
    <s v="No, &lt; $20K Lien"/>
    <s v="No, Lien &lt; $20K"/>
    <s v="N/A"/>
    <s v="No"/>
    <s v="No"/>
    <n v="0"/>
    <s v="No"/>
    <n v="67425"/>
    <n v="1"/>
    <n v="67425"/>
    <m/>
    <n v="0"/>
    <n v="0"/>
    <s v=""/>
    <e v="#N/A"/>
    <n v="67425"/>
    <s v="No"/>
    <s v="R"/>
    <s v="No"/>
    <s v="No"/>
    <n v="0.35"/>
    <n v="23598.75"/>
    <n v="4848.72"/>
    <n v="18750.03"/>
    <n v="7.1912791991101233E-2"/>
    <m/>
    <s v="No"/>
    <m/>
    <m/>
    <m/>
    <x v="0"/>
    <n v="381"/>
    <n v="1212.18"/>
    <s v="Ok"/>
    <n v="0"/>
    <n v="0"/>
  </r>
  <r>
    <n v="382"/>
    <s v="Nassau"/>
    <s v="12-2N-24-0000-0001-00M1"/>
    <n v="38.590000000000003"/>
    <n v="2017"/>
    <e v="#N/A"/>
    <e v="#N/A"/>
    <e v="#N/A"/>
    <e v="#N/A"/>
    <e v="#N/A"/>
    <e v="#N/A"/>
    <e v="#N/A"/>
    <e v="#N/A"/>
    <e v="#N/A"/>
    <e v="#N/A"/>
    <e v="#N/A"/>
    <e v="#N/A"/>
    <n v="93"/>
    <s v="SUBSURFACE RIGHTS"/>
    <e v="#N/A"/>
    <e v="#N/A"/>
    <n v="2017"/>
    <n v="403"/>
    <e v="#N/A"/>
    <e v="#N/A"/>
    <e v="#N/A"/>
    <n v="0"/>
    <s v="Yes"/>
    <s v="Yes"/>
    <s v="Yes"/>
    <s v="Yes"/>
    <s v="Yes"/>
    <s v="Yes"/>
    <m/>
    <e v="#N/A"/>
    <e v="#N/A"/>
    <e v="#N/A"/>
    <e v="#N/A"/>
    <e v="#N/A"/>
    <e v="#N/A"/>
    <e v="#N/A"/>
    <s v="Yes"/>
    <s v="No"/>
    <s v="Yes"/>
    <e v="#N/A"/>
    <e v="#N/A"/>
    <e v="#N/A"/>
    <e v="#N/A"/>
    <e v="#N/A"/>
    <e v="#N/A"/>
    <e v="#N/A"/>
    <e v="#N/A"/>
    <n v="6"/>
    <s v="No"/>
    <e v="#N/A"/>
    <s v="No"/>
    <e v="#N/A"/>
    <s v="No"/>
    <e v="#N/A"/>
    <e v="#N/A"/>
    <e v="#N/A"/>
    <e v="#N/A"/>
    <e v="#N/A"/>
    <e v="#N/A"/>
    <e v="#N/A"/>
    <s v="Lien&lt;$150"/>
    <e v="#N/A"/>
    <s v="FV&lt;$10K"/>
    <s v="N/A"/>
    <s v="No, &lt; $20K Lien"/>
    <s v="No, Lien &lt; $20K"/>
    <s v="N/A"/>
    <s v="Yes"/>
    <s v="No"/>
    <n v="6"/>
    <s v="No"/>
    <n v="403"/>
    <n v="1"/>
    <n v="403"/>
    <m/>
    <e v="#N/A"/>
    <e v="#N/A"/>
    <s v=""/>
    <e v="#N/A"/>
    <n v="403"/>
    <s v="No"/>
    <s v="V"/>
    <s v="Yes"/>
    <s v="No"/>
    <n v="0"/>
    <n v="0"/>
    <e v="#N/A"/>
    <e v="#N/A"/>
    <e v="#N/A"/>
    <m/>
    <s v="No"/>
    <m/>
    <m/>
    <m/>
    <x v="2"/>
    <n v="382"/>
    <n v="38.590000000000003"/>
    <s v="Ok"/>
    <e v="#N/A"/>
    <e v="#N/A"/>
  </r>
  <r>
    <n v="383"/>
    <s v="Nassau"/>
    <s v="12-2N-24-0000-0003-0080"/>
    <n v="1045.31"/>
    <n v="2017"/>
    <n v="1045.31"/>
    <n v="1045.31"/>
    <n v="0"/>
    <n v="35488"/>
    <s v="CALLAHAN"/>
    <s v="Florida"/>
    <n v="32011"/>
    <s v="35488 BRADDOCK RD"/>
    <s v="CALLAHAN FL 32011"/>
    <n v="-81.864980838879902"/>
    <n v="30.608302361330601"/>
    <s v="FOURAKER JOYCE B"/>
    <n v="1"/>
    <s v="SINGLE FAMILY"/>
    <n v="1001"/>
    <s v="Single Family Residential"/>
    <n v="2017"/>
    <n v="101495"/>
    <n v="2017"/>
    <n v="127724"/>
    <n v="936.95"/>
    <n v="0.89633697180740646"/>
    <s v="No"/>
    <s v="No"/>
    <s v="No"/>
    <m/>
    <s v="No"/>
    <m/>
    <m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Yes"/>
    <s v="No"/>
    <s v="No"/>
    <s v="Without Environmental Issues"/>
    <s v="No"/>
    <s v="None"/>
    <s v="35488 BRADDOCK RD"/>
    <s v="Callahan"/>
    <s v="Florida"/>
    <n v="32011"/>
    <s v="35488 BRADDOCK RD CALLAHAN FL 32011"/>
    <s v=""/>
    <s v="Pass"/>
    <s v="No"/>
    <s v="FV&lt;$10K"/>
    <s v="N/A"/>
    <s v="No, &lt; $20K Lien"/>
    <s v="No, Lien &lt; $20K"/>
    <s v="N/A"/>
    <s v="No"/>
    <s v="No"/>
    <n v="1"/>
    <s v="No"/>
    <n v="101495"/>
    <n v="1"/>
    <n v="101495"/>
    <m/>
    <n v="0"/>
    <n v="0"/>
    <s v=""/>
    <e v="#N/A"/>
    <n v="101495"/>
    <s v="No"/>
    <s v="S"/>
    <s v="No"/>
    <s v="Yes"/>
    <n v="0.67"/>
    <n v="68001.650000000009"/>
    <n v="5226.5499999999993"/>
    <n v="62775.100000000006"/>
    <n v="5.1495640179319173E-2"/>
    <m/>
    <s v="No"/>
    <m/>
    <m/>
    <m/>
    <x v="0"/>
    <n v="383"/>
    <n v="1045.31"/>
    <s v="Ok"/>
    <n v="0"/>
    <n v="0"/>
  </r>
  <r>
    <n v="384"/>
    <s v="Nassau"/>
    <s v="12-2N-24-0000-0003-0120"/>
    <n v="1332.32"/>
    <n v="2017"/>
    <n v="1332.32"/>
    <n v="1332.32"/>
    <n v="0"/>
    <n v="35086"/>
    <s v="CALLAHAN"/>
    <s v="Florida"/>
    <n v="32011"/>
    <s v="35086 BRADDOCK RD"/>
    <s v="CALLAHAN FL 32011"/>
    <n v="-81.865516354367401"/>
    <n v="30.6028389414389"/>
    <s v="BIANCO RICHARD &amp; EILEEN"/>
    <n v="1"/>
    <s v="SINGLE FAMILY"/>
    <n v="1001"/>
    <s v="Single Family Residential"/>
    <n v="2017"/>
    <n v="79421"/>
    <n v="2017"/>
    <n v="77321"/>
    <n v="1170.55"/>
    <n v="0.87858022096793564"/>
    <s v="No"/>
    <s v="No"/>
    <m/>
    <m/>
    <m/>
    <m/>
    <m/>
    <s v="I"/>
    <s v="I"/>
    <s v="I"/>
    <s v="I"/>
    <n v="0"/>
    <n v="0"/>
    <n v="0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35086 BRADDOCK RD"/>
    <s v="Callahan"/>
    <s v="Florida"/>
    <n v="32011"/>
    <s v="35086 BRADDOCK RD CALLAHAN FL 32011"/>
    <s v=""/>
    <s v="Pass"/>
    <s v="No"/>
    <s v="FV&lt;$10K"/>
    <s v="N/A"/>
    <s v="No, &lt; $20K Lien"/>
    <s v="No, Lien &lt; $20K"/>
    <s v="N/A"/>
    <s v="No"/>
    <s v="No"/>
    <n v="0"/>
    <s v="No"/>
    <n v="79421"/>
    <n v="1"/>
    <n v="79421"/>
    <m/>
    <n v="0"/>
    <n v="0"/>
    <s v=""/>
    <e v="#N/A"/>
    <n v="79421"/>
    <s v="No"/>
    <s v="S"/>
    <s v="No"/>
    <s v="No"/>
    <n v="0.35"/>
    <n v="27797.35"/>
    <n v="5329.28"/>
    <n v="22468.07"/>
    <n v="6.7101648178693296E-2"/>
    <m/>
    <s v="No"/>
    <m/>
    <m/>
    <m/>
    <x v="0"/>
    <n v="384"/>
    <n v="1332.32"/>
    <s v="Ok"/>
    <n v="0"/>
    <n v="0"/>
  </r>
  <r>
    <n v="385"/>
    <s v="Nassau"/>
    <s v="12-2N-24-0000-0003-0140"/>
    <n v="466.42"/>
    <n v="2017"/>
    <n v="466.42"/>
    <n v="466.42"/>
    <n v="0"/>
    <n v="35518"/>
    <s v="CALLAHAN"/>
    <s v="Florida"/>
    <n v="32011"/>
    <s v="35518 BRADDOCK RD"/>
    <s v="CALLAHAN FL 32011"/>
    <n v="-81.865045351977798"/>
    <n v="30.6091685676259"/>
    <s v="FOURAKER BRANDON"/>
    <n v="2"/>
    <s v="MOBILE HOMES"/>
    <n v="1006"/>
    <s v="Mobile home"/>
    <n v="2017"/>
    <n v="24187"/>
    <n v="2017"/>
    <n v="29570"/>
    <n v="401.68"/>
    <n v="0.86119806183268299"/>
    <s v="No"/>
    <s v="No"/>
    <s v="No"/>
    <m/>
    <m/>
    <m/>
    <m/>
    <s v="I"/>
    <s v="I"/>
    <s v="I"/>
    <n v="0"/>
    <n v="0"/>
    <n v="0"/>
    <n v="0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35518 BRADDOCK RD"/>
    <s v="Callahan"/>
    <s v="Florida"/>
    <n v="32011"/>
    <s v="35518 BRADDOCK RD CALLAHAN FL 32011"/>
    <s v=""/>
    <s v="Pass"/>
    <s v="No"/>
    <s v="FV&lt;$10K"/>
    <s v="N/A"/>
    <s v="No, &lt; $20K Lien"/>
    <s v="No, Lien &lt; $20K"/>
    <s v="N/A"/>
    <s v="No"/>
    <s v="No"/>
    <n v="1"/>
    <s v="No"/>
    <n v="24187"/>
    <n v="1"/>
    <n v="24187"/>
    <m/>
    <n v="0"/>
    <n v="0"/>
    <s v=""/>
    <e v="#N/A"/>
    <n v="24187"/>
    <s v="No"/>
    <s v="R"/>
    <s v="No"/>
    <s v="No"/>
    <n v="0.35"/>
    <n v="8465.4499999999989"/>
    <n v="2332.1"/>
    <n v="6133.3499999999985"/>
    <n v="9.6419564228717905E-2"/>
    <m/>
    <s v="No"/>
    <m/>
    <m/>
    <m/>
    <x v="4"/>
    <n v="385"/>
    <n v="466.42"/>
    <s v="Ok"/>
    <n v="0"/>
    <n v="0"/>
  </r>
  <r>
    <n v="386"/>
    <s v="Nassau"/>
    <s v="12-2N-24-0000-0003-0150"/>
    <n v="3014.93"/>
    <n v="2017"/>
    <n v="3014.93"/>
    <n v="3014.93"/>
    <n v="0"/>
    <m/>
    <s v="CALLAHAN"/>
    <s v="Florida"/>
    <n v="32011"/>
    <s v="BRADDOCK RD"/>
    <s v="CALLAHAN FL 32011"/>
    <n v="-81.860637058367899"/>
    <n v="30.601168288059299"/>
    <s v="GRAHAM SHARI T"/>
    <n v="99"/>
    <s v="ACREAGE NOT ZONED AGRICULTURAL"/>
    <n v="8000"/>
    <s v="Vacant Land (General)"/>
    <n v="2017"/>
    <n v="182190"/>
    <n v="2017"/>
    <n v="178830"/>
    <n v="2707.27"/>
    <n v="0.89795451304010376"/>
    <s v="No"/>
    <s v="No"/>
    <m/>
    <m/>
    <m/>
    <m/>
    <m/>
    <s v="I"/>
    <s v="I"/>
    <s v="I"/>
    <s v="I"/>
    <n v="0"/>
    <n v="0"/>
    <n v="0"/>
    <s v="No"/>
    <s v="No"/>
    <s v="No"/>
    <n v="0"/>
    <n v="0"/>
    <n v="177600"/>
    <s v="UNKNOWN"/>
    <n v="0"/>
    <n v="0"/>
    <s v="Potential Low Risk"/>
    <s v="Minimal"/>
    <n v="0"/>
    <s v="No"/>
    <s v="No"/>
    <s v="No"/>
    <s v="Without Environmental Issues"/>
    <s v="No"/>
    <s v="None"/>
    <s v="BRADDOCK RD"/>
    <s v="Callahan"/>
    <s v="Florida"/>
    <n v="32011"/>
    <s v="BRADDOCK RD CALLAHAN FL 32011"/>
    <s v="L"/>
    <s v="Pass"/>
    <s v="No"/>
    <s v="FV&lt;$10K"/>
    <s v="N/A"/>
    <s v="No, &lt; $20K Lien"/>
    <s v="No, Lien &lt; $20K"/>
    <s v="N/A"/>
    <s v="No"/>
    <s v="No"/>
    <n v="0"/>
    <s v="No"/>
    <n v="182190"/>
    <n v="1"/>
    <n v="182190"/>
    <m/>
    <n v="0"/>
    <n v="0"/>
    <s v=""/>
    <e v="#N/A"/>
    <n v="182190"/>
    <s v="No"/>
    <s v="V"/>
    <s v="Yes"/>
    <s v="No"/>
    <n v="0"/>
    <n v="0"/>
    <n v="12059.72"/>
    <n v="-12059.72"/>
    <n v="6.6193095120478621E-2"/>
    <m/>
    <s v="No"/>
    <m/>
    <m/>
    <m/>
    <x v="1"/>
    <n v="386"/>
    <n v="3014.93"/>
    <s v="Ok"/>
    <n v="0"/>
    <n v="0"/>
  </r>
  <r>
    <n v="387"/>
    <s v="Nassau"/>
    <s v="12-2N-24-0000-0003-0220"/>
    <n v="2242.3000000000002"/>
    <n v="2017"/>
    <n v="2242.3000000000002"/>
    <n v="2242.3000000000002"/>
    <n v="0"/>
    <m/>
    <s v="CALLAHAN"/>
    <s v="Florida"/>
    <n v="32011"/>
    <s v="BRADDOCK RD"/>
    <s v="CALLAHAN FL 32011"/>
    <n v="0"/>
    <n v="0"/>
    <s v="MAXWELL KYLE &amp; GENEVA N"/>
    <n v="99"/>
    <s v="ACREAGE NOT ZONED AGRICULTURAL"/>
    <n v="8000"/>
    <s v="Vacant Land (General)"/>
    <n v="2017"/>
    <n v="135000"/>
    <n v="2017"/>
    <n v="127215"/>
    <n v="1925.88"/>
    <n v="0.85888596530348305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n v="0"/>
    <n v="0"/>
    <n v="0"/>
    <s v="No"/>
    <n v="0"/>
    <s v="No"/>
    <s v="Without Environmental Issues"/>
    <s v="No"/>
    <s v="None"/>
    <s v="BRADDOCK RD"/>
    <s v="Callahan"/>
    <s v="Florida"/>
    <n v="32011"/>
    <s v="BRADDOCK RD CALLAHAN FL 32011"/>
    <s v=""/>
    <s v="Pass"/>
    <s v="No"/>
    <s v="FV&lt;$10K"/>
    <s v="N/A"/>
    <s v="No, &lt; $20K Lien"/>
    <s v="No, Lien &lt; $20K"/>
    <s v="N/A"/>
    <s v="No"/>
    <s v="No"/>
    <n v="0"/>
    <s v="No"/>
    <n v="135000"/>
    <n v="1"/>
    <n v="135000"/>
    <m/>
    <n v="0"/>
    <n v="0"/>
    <s v=""/>
    <e v="#N/A"/>
    <n v="135000"/>
    <s v="No"/>
    <s v="V"/>
    <s v="Yes"/>
    <s v="No"/>
    <n v="0"/>
    <n v="0"/>
    <n v="8969.2000000000007"/>
    <n v="-8969.2000000000007"/>
    <n v="6.6438518518518522E-2"/>
    <m/>
    <s v="No"/>
    <m/>
    <m/>
    <m/>
    <x v="1"/>
    <n v="387"/>
    <n v="2242.3000000000002"/>
    <s v="Ok"/>
    <n v="0"/>
    <n v="0"/>
  </r>
  <r>
    <n v="388"/>
    <s v="Nassau"/>
    <s v="12-2N-24-0000-0003-0230"/>
    <n v="469.15"/>
    <n v="2017"/>
    <n v="469.15"/>
    <n v="469.15"/>
    <n v="0"/>
    <m/>
    <s v="CALLAHAN"/>
    <s v="Florida"/>
    <n v="32011"/>
    <s v="OLD DIXIE HWY"/>
    <s v="CALLAHAN FL 32011"/>
    <n v="0"/>
    <n v="0"/>
    <s v="G&amp;H LAND &amp; TIMBER INVESTMENTS LLC"/>
    <n v="0"/>
    <s v="VACANT RESIDENTIAL"/>
    <n v="8001"/>
    <s v="Residential-Vacant Land"/>
    <n v="2017"/>
    <n v="26700"/>
    <n v="2017"/>
    <n v="26700"/>
    <n v="404.2"/>
    <n v="0.86155813705637863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n v="0"/>
    <n v="0"/>
    <n v="0"/>
    <s v="No"/>
    <n v="0"/>
    <s v="No"/>
    <s v="Without Environmental Issues"/>
    <s v="No"/>
    <s v="None"/>
    <s v="OLD DIXIE HWY"/>
    <s v="Callahan"/>
    <s v="Florida"/>
    <n v="32011"/>
    <s v="OLD DIXIE HWY CALLAHAN FL 32011"/>
    <s v=""/>
    <s v="Pass"/>
    <s v="No"/>
    <s v="FV&lt;$10K"/>
    <s v="N/A"/>
    <s v="No, &lt; $20K Lien"/>
    <s v="No, Lien &lt; $20K"/>
    <s v="N/A"/>
    <s v="No"/>
    <s v="No"/>
    <n v="0"/>
    <s v="No"/>
    <n v="26700"/>
    <n v="1"/>
    <n v="26700"/>
    <m/>
    <n v="0"/>
    <n v="0"/>
    <s v=""/>
    <e v="#N/A"/>
    <n v="26700"/>
    <s v="No"/>
    <s v="V"/>
    <s v="Yes"/>
    <s v="No"/>
    <n v="0"/>
    <n v="0"/>
    <n v="1876.6"/>
    <n v="-1876.6"/>
    <n v="7.0284644194756551E-2"/>
    <m/>
    <s v="No"/>
    <m/>
    <m/>
    <m/>
    <x v="4"/>
    <n v="388"/>
    <n v="469.15"/>
    <s v="Ok"/>
    <n v="0"/>
    <n v="0"/>
  </r>
  <r>
    <n v="389"/>
    <s v="Nassau"/>
    <s v="12-2N-24-0000-0004-0070"/>
    <n v="421"/>
    <n v="2017"/>
    <n v="421"/>
    <n v="421"/>
    <n v="0"/>
    <m/>
    <s v="CALLAHAN"/>
    <s v="Florida"/>
    <n v="32011"/>
    <s v="BRADDOCK RD"/>
    <s v="CALLAHAN FL 32011"/>
    <n v="-81.863374618812699"/>
    <n v="30.605262652964601"/>
    <s v="BRADDOCK DOROTHY T"/>
    <n v="0"/>
    <s v="VACANT RESIDENTIAL"/>
    <n v="8001"/>
    <s v="Residential-Vacant Land"/>
    <n v="2017"/>
    <n v="23760"/>
    <n v="2017"/>
    <n v="23760"/>
    <n v="359.69"/>
    <n v="0.85437054631828979"/>
    <m/>
    <m/>
    <s v="No"/>
    <m/>
    <m/>
    <m/>
    <m/>
    <s v="I"/>
    <n v="0"/>
    <n v="0"/>
    <n v="0"/>
    <n v="0"/>
    <n v="0"/>
    <n v="0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BRADDOCK RD"/>
    <s v="Callahan"/>
    <s v="Florida"/>
    <n v="32011"/>
    <s v="BRADDOCK RD CALLAHAN FL 32011"/>
    <s v=""/>
    <s v="Pass"/>
    <s v="No"/>
    <s v="FV&lt;$10K"/>
    <s v="N/A"/>
    <s v="No, &lt; $20K Lien"/>
    <s v="No, Lien &lt; $20K"/>
    <s v="N/A"/>
    <s v="No"/>
    <s v="No"/>
    <n v="0"/>
    <s v="No"/>
    <n v="23760"/>
    <n v="1"/>
    <n v="23760"/>
    <m/>
    <n v="0"/>
    <n v="0"/>
    <s v=""/>
    <e v="#N/A"/>
    <n v="23760"/>
    <s v="No"/>
    <s v="V"/>
    <s v="Yes"/>
    <s v="No"/>
    <n v="0"/>
    <n v="0"/>
    <n v="1684"/>
    <n v="-1684"/>
    <n v="7.0875420875420869E-2"/>
    <m/>
    <s v="No"/>
    <m/>
    <m/>
    <m/>
    <x v="4"/>
    <n v="389"/>
    <n v="421"/>
    <s v="Ok"/>
    <n v="0"/>
    <n v="0"/>
  </r>
  <r>
    <n v="390"/>
    <s v="Nassau"/>
    <s v="12-2N-24-1640-0009-0000"/>
    <n v="423.13"/>
    <n v="2017"/>
    <n v="423.13"/>
    <n v="423.13"/>
    <n v="0"/>
    <n v="451431"/>
    <s v="CALLAHAN"/>
    <s v="Florida"/>
    <n v="32011"/>
    <s v="451431 OLD DIXIE HWY"/>
    <s v="CALLAHAN FL 32011"/>
    <n v="-81.864824463789503"/>
    <n v="30.598907474814101"/>
    <s v="REGISTER CHARLES D"/>
    <n v="2"/>
    <s v="MOBILE HOMES"/>
    <n v="1006"/>
    <s v="Mobile home"/>
    <n v="2017"/>
    <n v="48889"/>
    <n v="2017"/>
    <n v="61226"/>
    <n v="361.65"/>
    <n v="0.85470186467515885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84033"/>
    <s v="BUILDING OR CONSTRUCTION LOAN"/>
    <n v="0"/>
    <n v="0"/>
    <s v="Potential Low Risk"/>
    <s v="Minimal"/>
    <n v="1"/>
    <s v="Yes"/>
    <s v="Yes"/>
    <s v="No"/>
    <s v="Without Environmental Issues"/>
    <s v="No"/>
    <s v="None"/>
    <s v="451431 OLD DIXIE HWY"/>
    <s v="Callahan"/>
    <s v="Florida"/>
    <n v="32011"/>
    <s v="451431 OLD DIXIE HWY CALLAHAN FL 32011"/>
    <s v="L"/>
    <s v="Pass"/>
    <s v="Yes"/>
    <s v="FV&lt;$10K"/>
    <s v="N/A"/>
    <s v="No, &lt; $20K Lien"/>
    <s v="No, Lien &lt; $20K"/>
    <s v="N/A"/>
    <s v="No"/>
    <s v="No"/>
    <n v="1"/>
    <s v="No"/>
    <n v="48889"/>
    <n v="1"/>
    <n v="48889"/>
    <m/>
    <n v="0"/>
    <n v="0"/>
    <s v=""/>
    <e v="#N/A"/>
    <n v="48889"/>
    <s v="No"/>
    <s v="R"/>
    <s v="No"/>
    <s v="Yes"/>
    <n v="0.67"/>
    <n v="32755.63"/>
    <n v="2115.65"/>
    <n v="30639.98"/>
    <n v="4.3274560739634683E-2"/>
    <m/>
    <s v="No"/>
    <m/>
    <m/>
    <m/>
    <x v="0"/>
    <n v="390"/>
    <n v="423.13"/>
    <s v="Ok"/>
    <n v="0"/>
    <n v="0"/>
  </r>
  <r>
    <n v="391"/>
    <s v="Nassau"/>
    <s v="12-2N-24-1640-0014-0000"/>
    <n v="352.94"/>
    <n v="2017"/>
    <n v="352.94"/>
    <n v="352.94"/>
    <n v="0"/>
    <n v="35579"/>
    <s v="CALLAHAN"/>
    <s v="Florida"/>
    <n v="32011"/>
    <s v="35579 GLORY RD"/>
    <s v="CALLAHAN FL 32011"/>
    <n v="-81.866878665218195"/>
    <n v="30.597408268166301"/>
    <s v="LAURAMORE RODNEY W"/>
    <n v="2"/>
    <s v="MOBILE HOMES"/>
    <n v="1006"/>
    <s v="Mobile home"/>
    <n v="2017"/>
    <n v="44602"/>
    <n v="2017"/>
    <n v="53377"/>
    <n v="296.76"/>
    <n v="0.84082280274267573"/>
    <m/>
    <s v="No"/>
    <m/>
    <s v="No"/>
    <m/>
    <s v="No"/>
    <m/>
    <s v="I"/>
    <s v="I"/>
    <s v="I"/>
    <s v="I"/>
    <n v="0"/>
    <n v="0"/>
    <n v="0"/>
    <s v="No"/>
    <s v="No"/>
    <s v="No"/>
    <n v="0"/>
    <n v="0"/>
    <n v="0"/>
    <n v="0"/>
    <n v="0"/>
    <n v="0"/>
    <s v="Potential Low Risk"/>
    <s v="Minimal"/>
    <n v="0"/>
    <s v="Yes"/>
    <s v="No"/>
    <s v="No"/>
    <s v="Without Environmental Issues"/>
    <s v="No"/>
    <s v="None"/>
    <s v="35579 GLORY RD"/>
    <s v="Callahan"/>
    <s v="Florida"/>
    <n v="32011"/>
    <s v="35579 GLORY RD CALLAHAN FL 32011"/>
    <s v=""/>
    <s v="Pass"/>
    <s v="No"/>
    <s v="FV&lt;$10K"/>
    <s v="N/A"/>
    <s v="No, &lt; $20K Lien"/>
    <s v="No, Lien &lt; $20K"/>
    <s v="N/A"/>
    <s v="No"/>
    <s v="No"/>
    <n v="0"/>
    <s v="No"/>
    <n v="44602"/>
    <n v="1"/>
    <n v="44602"/>
    <m/>
    <n v="0"/>
    <n v="0"/>
    <s v=""/>
    <e v="#N/A"/>
    <n v="44602"/>
    <s v="No"/>
    <s v="R"/>
    <s v="No"/>
    <s v="Yes"/>
    <n v="0.67"/>
    <n v="29883.34"/>
    <n v="1411.76"/>
    <n v="28471.58"/>
    <n v="3.1652392269404958E-2"/>
    <m/>
    <s v="No"/>
    <m/>
    <m/>
    <m/>
    <x v="0"/>
    <n v="391"/>
    <n v="352.94"/>
    <s v="Ok"/>
    <n v="0"/>
    <n v="0"/>
  </r>
  <r>
    <n v="392"/>
    <s v="Nassau"/>
    <s v="13-2N-24-0000-0002-0200"/>
    <n v="272.69"/>
    <n v="2017"/>
    <n v="272.69"/>
    <n v="272.69"/>
    <n v="0"/>
    <n v="450827"/>
    <s v="CALLAHAN"/>
    <s v="Florida"/>
    <n v="32011"/>
    <s v="450827 OLD DIXIE HWY"/>
    <s v="CALLAHAN FL 32011"/>
    <n v="-81.861029632418706"/>
    <n v="30.5842025299015"/>
    <s v="HALL NANCY J &amp; DARRELL L"/>
    <n v="50"/>
    <s v="IMPROVED AGRICULTURAL"/>
    <n v="7000"/>
    <s v="Agricultural / Rural (General)"/>
    <n v="2017"/>
    <n v="38916"/>
    <n v="2017"/>
    <n v="116946"/>
    <n v="222.55"/>
    <n v="0.81612820418790577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n v="0"/>
    <s v="No"/>
    <s v="Without Environmental Issues"/>
    <s v="No"/>
    <s v="None"/>
    <s v="450827 OLD DIXIE HWY"/>
    <s v="Callahan"/>
    <s v="Florida"/>
    <n v="32011"/>
    <s v="450827 OLD DIXIE HWY CALLAHAN FL 32011"/>
    <s v=""/>
    <s v="Pass"/>
    <s v="No"/>
    <s v="FV&lt;$10K"/>
    <s v="N/A"/>
    <s v="No, &lt; $20K Lien"/>
    <s v="No, Lien &lt; $20K"/>
    <s v="N/A"/>
    <s v="No"/>
    <s v="No"/>
    <n v="0"/>
    <s v="No"/>
    <n v="38916"/>
    <n v="1"/>
    <n v="38916"/>
    <m/>
    <n v="0"/>
    <n v="0"/>
    <s v=""/>
    <e v="#N/A"/>
    <n v="38916"/>
    <s v="No"/>
    <s v="V"/>
    <s v="Yes"/>
    <s v="Yes"/>
    <n v="0"/>
    <n v="0"/>
    <n v="1090.76"/>
    <n v="-1090.76"/>
    <n v="2.8028574365299621E-2"/>
    <m/>
    <s v="No"/>
    <m/>
    <m/>
    <m/>
    <x v="1"/>
    <n v="392"/>
    <n v="272.69"/>
    <s v="Ok"/>
    <n v="0"/>
    <n v="0"/>
  </r>
  <r>
    <n v="393"/>
    <s v="Nassau"/>
    <s v="13-2N-24-0212-0024-0000"/>
    <n v="640.85"/>
    <n v="2017"/>
    <n v="640.85"/>
    <n v="640.85"/>
    <n v="0"/>
    <n v="45272"/>
    <s v="CALLAHAN"/>
    <s v="Florida"/>
    <n v="32011"/>
    <s v="45272 GAIL DR"/>
    <s v="CALLAHAN FL 32011"/>
    <n v="-81.852057475166504"/>
    <n v="30.586299300771"/>
    <s v="WHALEY KENNETH M &amp; WHALEY TERRY ANNE"/>
    <n v="2"/>
    <s v="MOBILE HOMES"/>
    <n v="1006"/>
    <s v="Mobile home"/>
    <n v="2017"/>
    <n v="32709"/>
    <n v="2017"/>
    <n v="42985"/>
    <n v="562.97"/>
    <n v="0.87847390184910668"/>
    <s v="No"/>
    <s v="No"/>
    <s v="No"/>
    <s v="No"/>
    <s v="No"/>
    <s v="No"/>
    <m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Yes"/>
    <s v="No"/>
    <s v="Without Environmental Issues"/>
    <s v="No"/>
    <s v="None"/>
    <s v="45272 GAIL DR"/>
    <s v="Callahan"/>
    <s v="Florida"/>
    <n v="32011"/>
    <s v="45272 GAIL DR CALLAHAN FL 32011"/>
    <s v=""/>
    <s v="Pass"/>
    <s v="Yes"/>
    <s v="FV&lt;$10K"/>
    <s v="N/A"/>
    <s v="No, &lt; $20K Lien"/>
    <s v="No, Lien &lt; $20K"/>
    <s v="N/A"/>
    <s v="No"/>
    <s v="No"/>
    <n v="1"/>
    <s v="No"/>
    <n v="32709"/>
    <n v="1"/>
    <n v="32709"/>
    <m/>
    <n v="0"/>
    <n v="0"/>
    <s v=""/>
    <e v="#N/A"/>
    <n v="32709"/>
    <s v="No"/>
    <s v="R"/>
    <s v="No"/>
    <s v="No"/>
    <n v="0.35"/>
    <n v="11448.15"/>
    <n v="3204.25"/>
    <n v="8243.9"/>
    <n v="9.7962334525665717E-2"/>
    <m/>
    <s v="No"/>
    <m/>
    <m/>
    <m/>
    <x v="0"/>
    <n v="393"/>
    <n v="640.85"/>
    <s v="Ok"/>
    <n v="0"/>
    <n v="0"/>
  </r>
  <r>
    <n v="394"/>
    <s v="Nassau"/>
    <s v="13-2N-24-0212-0030-0000"/>
    <n v="623.6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36134"/>
    <e v="#N/A"/>
    <e v="#N/A"/>
    <e v="#N/A"/>
    <n v="0"/>
    <s v="No"/>
    <s v="No"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36134"/>
    <n v="1"/>
    <n v="36134"/>
    <m/>
    <e v="#N/A"/>
    <e v="#N/A"/>
    <s v=""/>
    <e v="#N/A"/>
    <n v="36134"/>
    <s v="No"/>
    <s v="R"/>
    <s v="No"/>
    <s v="No"/>
    <n v="0.35"/>
    <n v="12646.9"/>
    <e v="#N/A"/>
    <e v="#N/A"/>
    <e v="#N/A"/>
    <m/>
    <e v="#N/A"/>
    <m/>
    <m/>
    <m/>
    <x v="5"/>
    <n v="394"/>
    <n v="623.6"/>
    <e v="#N/A"/>
    <e v="#N/A"/>
    <e v="#N/A"/>
  </r>
  <r>
    <n v="395"/>
    <s v="Nassau"/>
    <s v="14-2N-24-0000-0004-0060"/>
    <n v="411.32"/>
    <n v="2017"/>
    <e v="#N/A"/>
    <e v="#N/A"/>
    <e v="#N/A"/>
    <e v="#N/A"/>
    <e v="#N/A"/>
    <e v="#N/A"/>
    <e v="#N/A"/>
    <e v="#N/A"/>
    <e v="#N/A"/>
    <e v="#N/A"/>
    <e v="#N/A"/>
    <e v="#N/A"/>
    <n v="0"/>
    <s v="VACANT RESIDENTIAL"/>
    <e v="#N/A"/>
    <e v="#N/A"/>
    <n v="2017"/>
    <n v="20582"/>
    <e v="#N/A"/>
    <e v="#N/A"/>
    <e v="#N/A"/>
    <n v="0"/>
    <s v="No"/>
    <s v="No"/>
    <s v="No"/>
    <m/>
    <s v="No"/>
    <s v="No"/>
    <s v="No"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20582"/>
    <n v="1"/>
    <n v="20582"/>
    <m/>
    <e v="#N/A"/>
    <e v="#N/A"/>
    <s v=""/>
    <e v="#N/A"/>
    <n v="20582"/>
    <s v="No"/>
    <s v="V"/>
    <s v="Yes"/>
    <s v="No"/>
    <n v="0"/>
    <n v="0"/>
    <e v="#N/A"/>
    <e v="#N/A"/>
    <e v="#N/A"/>
    <m/>
    <s v="No"/>
    <m/>
    <m/>
    <m/>
    <x v="4"/>
    <n v="395"/>
    <n v="411.32"/>
    <s v="Ok"/>
    <e v="#N/A"/>
    <e v="#N/A"/>
  </r>
  <r>
    <n v="396"/>
    <s v="Nassau"/>
    <s v="14-2N-24-0000-0004-0100"/>
    <n v="612.45000000000005"/>
    <n v="2017"/>
    <n v="612.45000000000005"/>
    <n v="612.45000000000005"/>
    <n v="0"/>
    <n v="35027"/>
    <s v="CALLAHAN"/>
    <s v="Florida"/>
    <n v="32011"/>
    <s v="35027 QUAIL RD"/>
    <s v="CALLAHAN FL 32011"/>
    <n v="-81.882986240302102"/>
    <n v="30.584645886019501"/>
    <s v="HESSONG JOHN"/>
    <n v="1"/>
    <s v="SINGLE FAMILY"/>
    <n v="1001"/>
    <s v="Single Family Residential"/>
    <n v="2017"/>
    <n v="65357"/>
    <n v="2017"/>
    <n v="83158"/>
    <n v="536.71"/>
    <n v="0.87633276185811082"/>
    <s v="No"/>
    <s v="No"/>
    <s v="No"/>
    <s v="No"/>
    <m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Yes"/>
    <s v="No"/>
    <s v="No"/>
    <s v="Without Environmental Issues"/>
    <s v="No"/>
    <s v="None"/>
    <s v="35027 QUAIL RD"/>
    <s v="Callahan"/>
    <s v="Florida"/>
    <n v="32011"/>
    <s v="35027 QUAIL RD CALLAHAN FL 32011"/>
    <s v=""/>
    <s v="Pass"/>
    <s v="No"/>
    <s v="FV&lt;$10K"/>
    <s v="N/A"/>
    <s v="No, &lt; $20K Lien"/>
    <s v="No, Lien &lt; $20K"/>
    <s v="N/A"/>
    <s v="No"/>
    <s v="No"/>
    <n v="1"/>
    <s v="No"/>
    <n v="65357"/>
    <n v="1"/>
    <n v="65357"/>
    <m/>
    <n v="0"/>
    <n v="0"/>
    <s v=""/>
    <e v="#N/A"/>
    <n v="65357"/>
    <s v="No"/>
    <s v="S"/>
    <s v="No"/>
    <s v="Yes"/>
    <n v="0.67"/>
    <n v="43789.19"/>
    <n v="3062.25"/>
    <n v="40726.94"/>
    <n v="4.6854200774209341E-2"/>
    <m/>
    <s v="No"/>
    <m/>
    <m/>
    <m/>
    <x v="0"/>
    <n v="396"/>
    <n v="612.45000000000005"/>
    <s v="Ok"/>
    <n v="0"/>
    <n v="0"/>
  </r>
  <r>
    <n v="397"/>
    <s v="Nassau"/>
    <s v="14-2N-24-0000-0004-0110"/>
    <n v="334.16"/>
    <n v="2017"/>
    <n v="334.16"/>
    <n v="334.16"/>
    <n v="0"/>
    <n v="35033"/>
    <s v="CALLAHAN"/>
    <s v="Florida"/>
    <n v="32011"/>
    <s v="35033 QUAIL RD"/>
    <s v="CALLAHAN FL 32011"/>
    <n v="-81.884084341368407"/>
    <n v="30.584702017482499"/>
    <s v="MCRAE DAVID A &amp; PATRICIA A"/>
    <n v="2"/>
    <s v="MOBILE HOMES"/>
    <n v="1006"/>
    <s v="Mobile home"/>
    <n v="2017"/>
    <n v="43455"/>
    <n v="2017"/>
    <n v="57133"/>
    <n v="279.39"/>
    <n v="0.83609648072779497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Yes"/>
    <s v="No"/>
    <s v="No"/>
    <s v="Without Environmental Issues"/>
    <s v="No"/>
    <s v="None"/>
    <s v="35033 QUAIL RD"/>
    <s v="Callahan"/>
    <s v="Florida"/>
    <n v="32011"/>
    <s v="35033 QUAIL RD CALLAHAN FL 32011"/>
    <s v=""/>
    <s v="Pass"/>
    <s v="No"/>
    <s v="FV&lt;$10K"/>
    <s v="N/A"/>
    <s v="No, &lt; $20K Lien"/>
    <s v="No, Lien &lt; $20K"/>
    <s v="N/A"/>
    <s v="No"/>
    <s v="No"/>
    <n v="1"/>
    <s v="No"/>
    <n v="43455"/>
    <n v="1"/>
    <n v="43455"/>
    <m/>
    <n v="0"/>
    <n v="0"/>
    <s v=""/>
    <e v="#N/A"/>
    <n v="43455"/>
    <s v="No"/>
    <s v="R"/>
    <s v="No"/>
    <s v="Yes"/>
    <n v="0.67"/>
    <n v="29114.850000000002"/>
    <n v="1670.8000000000002"/>
    <n v="27444.050000000003"/>
    <n v="3.8448970199056499E-2"/>
    <m/>
    <s v="No"/>
    <m/>
    <m/>
    <m/>
    <x v="0"/>
    <n v="397"/>
    <n v="334.16"/>
    <s v="Ok"/>
    <n v="0"/>
    <n v="0"/>
  </r>
  <r>
    <n v="398"/>
    <s v="Nassau"/>
    <s v="14-2N-24-0000-0004-0120"/>
    <n v="994.66"/>
    <n v="2017"/>
    <n v="994.66"/>
    <n v="994.66"/>
    <n v="0"/>
    <n v="35023"/>
    <s v="CALLAHAN"/>
    <s v="Florida"/>
    <n v="32011"/>
    <s v="35023 QUAIL RD"/>
    <s v="CALLAHAN FL 32011"/>
    <n v="-81.8833235065689"/>
    <n v="30.585223557764198"/>
    <s v="COPE MORGAN &amp; KATHY"/>
    <n v="1"/>
    <s v="SINGLE FAMILY"/>
    <n v="1001"/>
    <s v="Single Family Residential"/>
    <n v="2017"/>
    <n v="97901"/>
    <n v="2017"/>
    <n v="108358"/>
    <n v="890.12"/>
    <n v="0.89489875937506291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0"/>
    <s v="Yes"/>
    <s v="Yes"/>
    <s v="No"/>
    <s v="Without Environmental Issues"/>
    <s v="No"/>
    <s v="None"/>
    <s v="35023 QUAIL RD"/>
    <s v="Callahan"/>
    <s v="Florida"/>
    <n v="32011"/>
    <s v="35023 QUAIL RD CALLAHAN FL 32011"/>
    <s v=""/>
    <s v="Pass"/>
    <s v="Yes"/>
    <s v="FV&lt;$10K"/>
    <s v="N/A"/>
    <s v="No, &lt; $20K Lien"/>
    <s v="No, Lien &lt; $20K"/>
    <s v="N/A"/>
    <s v="No"/>
    <s v="No"/>
    <n v="0"/>
    <s v="No"/>
    <n v="97901"/>
    <n v="1"/>
    <n v="97901"/>
    <m/>
    <n v="0"/>
    <n v="0"/>
    <s v=""/>
    <e v="#N/A"/>
    <n v="97901"/>
    <s v="No"/>
    <s v="S"/>
    <s v="No"/>
    <s v="Yes"/>
    <n v="0.67"/>
    <n v="65593.67"/>
    <n v="3978.64"/>
    <n v="61615.03"/>
    <n v="4.0639421456369187E-2"/>
    <m/>
    <s v="No"/>
    <m/>
    <m/>
    <m/>
    <x v="0"/>
    <n v="398"/>
    <n v="994.66"/>
    <s v="Ok"/>
    <n v="0"/>
    <n v="0"/>
  </r>
  <r>
    <n v="399"/>
    <s v="Nassau"/>
    <s v="23-2N-24-0000-0001-0060"/>
    <n v="510.35"/>
    <n v="2017"/>
    <e v="#N/A"/>
    <e v="#N/A"/>
    <e v="#N/A"/>
    <e v="#N/A"/>
    <e v="#N/A"/>
    <e v="#N/A"/>
    <e v="#N/A"/>
    <e v="#N/A"/>
    <e v="#N/A"/>
    <e v="#N/A"/>
    <e v="#N/A"/>
    <e v="#N/A"/>
    <n v="1"/>
    <s v="SINGLE FAMILY"/>
    <e v="#N/A"/>
    <e v="#N/A"/>
    <n v="2017"/>
    <n v="127517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127517"/>
    <n v="1"/>
    <n v="127517"/>
    <m/>
    <e v="#N/A"/>
    <e v="#N/A"/>
    <s v=""/>
    <e v="#N/A"/>
    <n v="127517"/>
    <s v="No"/>
    <s v="S"/>
    <s v="No"/>
    <s v="Yes"/>
    <n v="0.67"/>
    <n v="85436.39"/>
    <e v="#N/A"/>
    <e v="#N/A"/>
    <e v="#N/A"/>
    <m/>
    <e v="#N/A"/>
    <m/>
    <m/>
    <m/>
    <x v="5"/>
    <n v="399"/>
    <n v="510.35"/>
    <e v="#N/A"/>
    <e v="#N/A"/>
    <e v="#N/A"/>
  </r>
  <r>
    <n v="400"/>
    <s v="Nassau"/>
    <s v="23-2N-24-0000-0001-0220"/>
    <n v="372.22"/>
    <n v="2017"/>
    <n v="372.22"/>
    <n v="372.22"/>
    <n v="0"/>
    <m/>
    <s v="CALLAHAN"/>
    <s v="Florida"/>
    <n v="32011"/>
    <s v="QUAIL RD"/>
    <s v="CALLAHAN FL 32011"/>
    <n v="-81.868036506115004"/>
    <n v="30.576948456896201"/>
    <s v="FRESHWATER CHARLES DAVID"/>
    <n v="0"/>
    <s v="VACANT RESIDENTIAL"/>
    <n v="8001"/>
    <s v="Residential-Vacant Land"/>
    <n v="2017"/>
    <n v="19219"/>
    <n v="2017"/>
    <n v="22800"/>
    <n v="314.58"/>
    <n v="0.84514534415130826"/>
    <m/>
    <m/>
    <m/>
    <m/>
    <m/>
    <m/>
    <s v="No"/>
    <s v="I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QUAIL RD"/>
    <s v="Callahan"/>
    <s v="Florida"/>
    <n v="32011"/>
    <s v="QUAIL RD CALLAHAN FL 32011"/>
    <s v=""/>
    <s v="Pass"/>
    <s v="No"/>
    <s v="FV&lt;$10K"/>
    <s v="N/A"/>
    <s v="No, &lt; $20K Lien"/>
    <s v="No, Lien &lt; $20K"/>
    <s v="N/A"/>
    <s v="No"/>
    <s v="No"/>
    <n v="0"/>
    <s v="No"/>
    <n v="19219"/>
    <n v="1"/>
    <n v="19219"/>
    <m/>
    <n v="0"/>
    <n v="0"/>
    <s v=""/>
    <e v="#N/A"/>
    <n v="19219"/>
    <s v="No"/>
    <s v="V"/>
    <s v="Yes"/>
    <s v="No"/>
    <n v="0"/>
    <n v="0"/>
    <n v="1488.88"/>
    <n v="-1488.88"/>
    <n v="7.7469171132733244E-2"/>
    <m/>
    <s v="No"/>
    <m/>
    <m/>
    <m/>
    <x v="4"/>
    <n v="400"/>
    <n v="372.22"/>
    <s v="Ok"/>
    <n v="0"/>
    <n v="0"/>
  </r>
  <r>
    <n v="401"/>
    <s v="Nassau"/>
    <s v="24-2N-24-0000-0011-0000"/>
    <n v="471.28"/>
    <n v="2017"/>
    <n v="471.28"/>
    <n v="471.28"/>
    <n v="0"/>
    <n v="6029"/>
    <s v="CALLAHAN"/>
    <s v="Florida"/>
    <n v="32011"/>
    <s v="6029 QUAIL RD"/>
    <s v="CALLAHAN FL 32011"/>
    <n v="-81.852324222525397"/>
    <n v="30.578633596513001"/>
    <s v="JOHNSON JOHN K"/>
    <n v="0"/>
    <s v="VACANT RESIDENTIAL"/>
    <n v="8001"/>
    <s v="Residential-Vacant Land"/>
    <n v="2017"/>
    <n v="26829"/>
    <n v="2017"/>
    <n v="26829"/>
    <n v="406.17"/>
    <n v="0.8618443388219319"/>
    <s v="No"/>
    <s v="No"/>
    <s v="No"/>
    <m/>
    <s v="No"/>
    <s v="No"/>
    <s v="No"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Minimal"/>
    <n v="2"/>
    <s v="No"/>
    <s v="No"/>
    <s v="No"/>
    <s v="Without Environmental Issues"/>
    <s v="No"/>
    <s v="None"/>
    <s v="6029 QUAIL RD"/>
    <s v="Callahan"/>
    <s v="Florida"/>
    <n v="32011"/>
    <s v="6029 QUAIL RD CALLAHAN FL 32011"/>
    <s v=""/>
    <s v="Pass"/>
    <s v="No"/>
    <s v="FV&lt;$10K"/>
    <s v="N/A"/>
    <s v="No, &lt; $20K Lien"/>
    <s v="No, Lien &lt; $20K"/>
    <s v="N/A"/>
    <s v="No"/>
    <s v="No"/>
    <n v="2"/>
    <s v="No"/>
    <n v="26829"/>
    <n v="1"/>
    <n v="26829"/>
    <m/>
    <n v="0"/>
    <n v="0"/>
    <s v=""/>
    <e v="#N/A"/>
    <n v="26829"/>
    <s v="No"/>
    <s v="V"/>
    <s v="Yes"/>
    <s v="No"/>
    <n v="0"/>
    <n v="0"/>
    <n v="2827.6799999999994"/>
    <n v="-2827.6799999999994"/>
    <n v="0.10539639941853962"/>
    <m/>
    <s v="No"/>
    <m/>
    <m/>
    <m/>
    <x v="4"/>
    <n v="401"/>
    <n v="471.28"/>
    <s v="Ok"/>
    <n v="0"/>
    <n v="0"/>
  </r>
  <r>
    <n v="402"/>
    <s v="Nassau"/>
    <s v="24-2N-24-0000-0012-0010"/>
    <n v="1426.37"/>
    <n v="2017"/>
    <n v="1426.37"/>
    <n v="1426.37"/>
    <n v="0"/>
    <n v="35752"/>
    <s v="CALLAHAN"/>
    <s v="Florida"/>
    <n v="32011"/>
    <s v="35752 QUAIL RD"/>
    <s v="CALLAHAN FL 32011"/>
    <n v="-81.851762218041102"/>
    <n v="30.576305735382299"/>
    <s v="CLINE MARK ALLEN"/>
    <n v="2"/>
    <s v="MOBILE HOMES"/>
    <n v="1006"/>
    <s v="Mobile home"/>
    <n v="2017"/>
    <n v="82766"/>
    <n v="2017"/>
    <n v="88268"/>
    <n v="1289.29"/>
    <n v="0.90389590358742822"/>
    <m/>
    <m/>
    <s v="No"/>
    <m/>
    <s v="No"/>
    <s v="No"/>
    <s v="No"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High"/>
    <n v="1"/>
    <s v="No"/>
    <s v="Yes"/>
    <s v="No"/>
    <s v="Without Environmental Issues"/>
    <s v="No"/>
    <s v="None"/>
    <s v="35752 QUAIL RD"/>
    <s v="Callahan"/>
    <s v="Florida"/>
    <n v="32011"/>
    <s v="35752 QUAIL RD CALLAHAN FL 32011"/>
    <s v=""/>
    <s v="Pass"/>
    <s v="Yes"/>
    <s v="FV&lt;$10K"/>
    <s v="N/A"/>
    <s v="No, &lt; $20K Lien"/>
    <s v="No, Lien &lt; $20K"/>
    <s v="N/A"/>
    <s v="No"/>
    <s v="No"/>
    <n v="1"/>
    <s v="No"/>
    <n v="82766"/>
    <n v="1"/>
    <n v="82766"/>
    <m/>
    <n v="0"/>
    <n v="0"/>
    <s v=""/>
    <e v="#N/A"/>
    <n v="82766"/>
    <s v="No"/>
    <s v="R"/>
    <s v="No"/>
    <s v="No"/>
    <n v="0.35"/>
    <n v="28968.1"/>
    <n v="7131.8499999999995"/>
    <n v="21836.25"/>
    <n v="8.6168837445327787E-2"/>
    <m/>
    <s v="No"/>
    <m/>
    <m/>
    <m/>
    <x v="0"/>
    <n v="402"/>
    <n v="1426.37"/>
    <s v="Ok"/>
    <n v="0"/>
    <n v="0"/>
  </r>
  <r>
    <n v="403"/>
    <s v="Nassau"/>
    <s v="24-2N-24-0000-0014-0050"/>
    <n v="795.88"/>
    <n v="2017"/>
    <n v="795.88"/>
    <n v="795.88"/>
    <n v="0"/>
    <m/>
    <s v="CALLAHAN"/>
    <s v="Florida"/>
    <n v="32011"/>
    <s v="OFF QUAIL RD"/>
    <s v="CALLAHAN FL 32011"/>
    <n v="-81.853731360459193"/>
    <n v="30.5745003184113"/>
    <s v="SIMMONS IDELIA"/>
    <n v="0"/>
    <s v="VACANT RESIDENTIAL"/>
    <n v="8001"/>
    <s v="Residential-Vacant Land"/>
    <n v="2017"/>
    <n v="46656"/>
    <n v="2017"/>
    <n v="46656"/>
    <n v="706.31"/>
    <n v="0.88745790822737092"/>
    <s v="No"/>
    <s v="No"/>
    <s v="No"/>
    <s v="No"/>
    <m/>
    <m/>
    <m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High"/>
    <n v="0"/>
    <s v="No"/>
    <s v="No"/>
    <s v="No"/>
    <s v="Without Environmental Issues"/>
    <s v="No"/>
    <s v="None"/>
    <s v="OFF QUAIL RD"/>
    <s v="Callahan"/>
    <s v="Florida"/>
    <n v="32011"/>
    <s v="OFF QUAIL RD CALLAHAN FL 32011"/>
    <s v=""/>
    <s v="Pass"/>
    <s v="No"/>
    <s v="FV&lt;$10K"/>
    <s v="N/A"/>
    <s v="No, &lt; $20K Lien"/>
    <s v="No, Lien &lt; $20K"/>
    <s v="N/A"/>
    <s v="No"/>
    <s v="No"/>
    <n v="0"/>
    <s v="No"/>
    <n v="46656"/>
    <n v="1"/>
    <n v="46656"/>
    <m/>
    <n v="0"/>
    <n v="0"/>
    <s v=""/>
    <e v="#N/A"/>
    <n v="46656"/>
    <s v="No"/>
    <s v="V"/>
    <s v="Yes"/>
    <s v="No"/>
    <n v="0"/>
    <n v="0"/>
    <n v="3183.52"/>
    <n v="-3183.52"/>
    <n v="6.8233882030178328E-2"/>
    <m/>
    <s v="No"/>
    <m/>
    <m/>
    <m/>
    <x v="1"/>
    <n v="403"/>
    <n v="795.88"/>
    <s v="Ok"/>
    <n v="0"/>
    <n v="0"/>
  </r>
  <r>
    <n v="404"/>
    <s v="Nassau"/>
    <s v="24-2N-24-0000-0014-0060"/>
    <n v="540.58000000000004"/>
    <n v="2017"/>
    <n v="540.58000000000004"/>
    <n v="540.58000000000004"/>
    <n v="0"/>
    <n v="45275"/>
    <s v="CALLAHAN"/>
    <s v="Florida"/>
    <n v="32011"/>
    <s v="45275 BROWNS FARM RD"/>
    <s v="CALLAHAN FL 32011"/>
    <n v="-81.860076910552706"/>
    <n v="30.576393298502701"/>
    <s v="RAYSOR CHARLES H &amp; PAULINE F"/>
    <n v="2"/>
    <s v="MOBILE HOMES"/>
    <n v="1006"/>
    <s v="Mobile home"/>
    <n v="2017"/>
    <n v="63909"/>
    <n v="2017"/>
    <n v="71807"/>
    <n v="470.25"/>
    <n v="0.86989899737319165"/>
    <s v="No"/>
    <m/>
    <s v="No"/>
    <m/>
    <s v="No"/>
    <s v="No"/>
    <m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Minimal"/>
    <n v="1"/>
    <s v="Yes"/>
    <s v="No"/>
    <s v="No"/>
    <s v="Without Environmental Issues"/>
    <s v="No"/>
    <s v="None"/>
    <s v="45275 BROWNS FARM RD"/>
    <s v="Callahan"/>
    <s v="Florida"/>
    <n v="32011"/>
    <s v="45275 BROWNS FARM RD CALLAHAN FL 32011"/>
    <s v=""/>
    <s v="Pass"/>
    <s v="No"/>
    <s v="FV&lt;$10K"/>
    <s v="N/A"/>
    <s v="No, &lt; $20K Lien"/>
    <s v="No, Lien &lt; $20K"/>
    <s v="N/A"/>
    <s v="No"/>
    <s v="No"/>
    <n v="1"/>
    <s v="No"/>
    <n v="63909"/>
    <n v="1"/>
    <n v="63909"/>
    <m/>
    <n v="0"/>
    <n v="0"/>
    <s v=""/>
    <e v="#N/A"/>
    <n v="63909"/>
    <s v="No"/>
    <s v="R"/>
    <s v="No"/>
    <s v="Yes"/>
    <n v="0.67"/>
    <n v="42819.030000000006"/>
    <n v="2702.9"/>
    <n v="40116.130000000005"/>
    <n v="4.2292947785131985E-2"/>
    <m/>
    <s v="No"/>
    <m/>
    <m/>
    <m/>
    <x v="0"/>
    <n v="404"/>
    <n v="540.58000000000004"/>
    <s v="Ok"/>
    <n v="0"/>
    <n v="0"/>
  </r>
  <r>
    <n v="405"/>
    <s v="Nassau"/>
    <s v="24-2N-24-0000-0014-0110"/>
    <n v="228.64"/>
    <n v="2017"/>
    <n v="228.64"/>
    <n v="228.64"/>
    <n v="0"/>
    <m/>
    <s v="CALLAHAN"/>
    <s v="Florida"/>
    <n v="32011"/>
    <s v="QUAIL RD"/>
    <s v="CALLAHAN FL 32011"/>
    <n v="-81.865231946964897"/>
    <n v="30.573283027455901"/>
    <s v="NELSON FREDEVA M (1/2 INT) &amp; NELSON CAROL L (1/4 INT) &amp; ELLIS RAY (1/4 INT)"/>
    <n v="56"/>
    <s v="TIMBERLAND - SITE INDEX 70 TO 79"/>
    <n v="7009"/>
    <s v="Timberland Forest Trees (Agricultural)"/>
    <n v="2017"/>
    <n v="12012"/>
    <n v="2017"/>
    <n v="166705"/>
    <n v="181.83"/>
    <n v="0.79526766969909035"/>
    <m/>
    <m/>
    <m/>
    <m/>
    <m/>
    <m/>
    <m/>
    <n v="0"/>
    <n v="0"/>
    <n v="0"/>
    <n v="0"/>
    <n v="0"/>
    <n v="0"/>
    <n v="0"/>
    <s v="No"/>
    <s v="No"/>
    <s v="No"/>
    <n v="0"/>
    <n v="0"/>
    <n v="5000"/>
    <s v="SELLER TAKE-BACK"/>
    <n v="0"/>
    <n v="0"/>
    <s v="Potential Low Risk"/>
    <n v="0"/>
    <n v="0"/>
    <s v="No"/>
    <n v="0"/>
    <s v="No"/>
    <s v="Without Environmental Issues"/>
    <s v="No"/>
    <s v="None"/>
    <s v="QUAIL RD"/>
    <s v="Callahan"/>
    <s v="Florida"/>
    <n v="32011"/>
    <s v="QUAIL RD CALLAHAN FL 32011"/>
    <s v="L"/>
    <s v="Pass"/>
    <s v="No"/>
    <s v="FV&lt;$10K"/>
    <s v="N/A"/>
    <s v="No, &lt; $20K Lien"/>
    <s v="No, Lien &lt; $20K"/>
    <s v="N/A"/>
    <s v="No"/>
    <s v="No"/>
    <n v="0"/>
    <s v="No"/>
    <n v="12012"/>
    <n v="1"/>
    <n v="12012"/>
    <m/>
    <n v="0"/>
    <n v="0"/>
    <s v=""/>
    <e v="#N/A"/>
    <n v="12012"/>
    <s v="No"/>
    <s v="V"/>
    <s v="Yes"/>
    <s v="No"/>
    <n v="0"/>
    <n v="0"/>
    <n v="914.56"/>
    <n v="-914.56"/>
    <n v="7.6137196137196134E-2"/>
    <m/>
    <s v="No"/>
    <m/>
    <m/>
    <m/>
    <x v="4"/>
    <n v="405"/>
    <n v="228.64"/>
    <s v="Ok"/>
    <n v="0"/>
    <n v="0"/>
  </r>
  <r>
    <n v="406"/>
    <s v="Nassau"/>
    <s v="24-2N-24-0000-0014-0150"/>
    <n v="228.47"/>
    <n v="2017"/>
    <n v="228.47"/>
    <n v="228.47"/>
    <n v="0"/>
    <m/>
    <s v="CALLAHAN"/>
    <s v="Florida"/>
    <n v="32011"/>
    <s v="QUAIL RD"/>
    <s v="CALLAHAN FL 32011"/>
    <n v="-81.864470723584503"/>
    <n v="30.579335141911301"/>
    <s v="SIMMONS DERREL L"/>
    <n v="0"/>
    <s v="VACANT RESIDENTIAL"/>
    <n v="8001"/>
    <s v="Residential-Vacant Land"/>
    <n v="2017"/>
    <n v="12000"/>
    <n v="2017"/>
    <n v="12000"/>
    <n v="181.66"/>
    <n v="0.79511533242876531"/>
    <s v="No"/>
    <s v="No"/>
    <m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High"/>
    <n v="0"/>
    <s v="No"/>
    <s v="No"/>
    <s v="No"/>
    <s v="Without Environmental Issues"/>
    <s v="No"/>
    <s v="None"/>
    <s v="QUAIL RD"/>
    <s v="Callahan"/>
    <s v="Florida"/>
    <n v="32011"/>
    <s v="QUAIL RD CALLAHAN FL 32011"/>
    <s v=""/>
    <s v="Pass"/>
    <s v="No"/>
    <s v="FV&lt;$10K"/>
    <s v="N/A"/>
    <s v="No, &lt; $20K Lien"/>
    <s v="No, Lien &lt; $20K"/>
    <s v="N/A"/>
    <s v="No"/>
    <s v="No"/>
    <n v="0"/>
    <s v="No"/>
    <n v="12000"/>
    <n v="1"/>
    <n v="12000"/>
    <m/>
    <n v="0"/>
    <n v="0"/>
    <s v=""/>
    <e v="#N/A"/>
    <n v="12000"/>
    <s v="No"/>
    <s v="V"/>
    <s v="Yes"/>
    <s v="No"/>
    <n v="0"/>
    <n v="0"/>
    <n v="913.88"/>
    <n v="-913.88"/>
    <n v="7.6156666666666664E-2"/>
    <m/>
    <s v="No"/>
    <m/>
    <m/>
    <m/>
    <x v="4"/>
    <n v="406"/>
    <n v="228.47"/>
    <s v="Ok"/>
    <n v="0"/>
    <n v="0"/>
  </r>
  <r>
    <n v="407"/>
    <s v="Nassau"/>
    <s v="24-2N-24-0000-0016-0060"/>
    <n v="153.35"/>
    <n v="2017"/>
    <n v="153.35"/>
    <n v="153.35"/>
    <n v="0"/>
    <m/>
    <s v="CALLAHAN"/>
    <s v="Florida"/>
    <n v="32011"/>
    <s v="QUAIL RD"/>
    <s v="CALLAHAN FL 32011"/>
    <n v="-81.863017090002103"/>
    <n v="30.577694994235401"/>
    <s v="BALDERSON JERRY M"/>
    <n v="0"/>
    <s v="VACANT RESIDENTIAL"/>
    <n v="8001"/>
    <s v="Residential-Vacant Land"/>
    <n v="2017"/>
    <n v="6996"/>
    <n v="2017"/>
    <n v="7950"/>
    <n v="112.2"/>
    <n v="0.73165960221715032"/>
    <s v="No"/>
    <s v="No"/>
    <m/>
    <s v="No"/>
    <m/>
    <m/>
    <m/>
    <s v="I"/>
    <s v="I"/>
    <s v="I"/>
    <n v="0"/>
    <n v="0"/>
    <n v="0"/>
    <n v="0"/>
    <s v="No"/>
    <s v="No"/>
    <s v="No"/>
    <n v="0"/>
    <n v="0"/>
    <n v="0"/>
    <n v="0"/>
    <n v="0"/>
    <n v="0"/>
    <s v="Potential Low Risk"/>
    <s v="Minimal"/>
    <n v="2"/>
    <s v="No"/>
    <s v="No"/>
    <s v="No"/>
    <s v="Without Environmental Issues"/>
    <s v="No"/>
    <s v="None"/>
    <s v="QUAIL RD"/>
    <s v="Callahan"/>
    <s v="Florida"/>
    <n v="32011"/>
    <s v="QUAIL RD CALLAHAN FL 32011"/>
    <s v=""/>
    <s v="Pass"/>
    <s v="No"/>
    <s v="FV&lt;$10K"/>
    <s v="N/A"/>
    <s v="No, &lt; $20K Lien"/>
    <s v="No, Lien &lt; $20K"/>
    <s v="N/A"/>
    <s v="No"/>
    <s v="No"/>
    <n v="2"/>
    <s v="No"/>
    <n v="6996"/>
    <n v="1"/>
    <n v="6996"/>
    <m/>
    <n v="0"/>
    <n v="0"/>
    <s v=""/>
    <e v="#N/A"/>
    <n v="6996"/>
    <s v="No"/>
    <s v="V"/>
    <s v="Yes"/>
    <s v="No"/>
    <n v="0"/>
    <n v="0"/>
    <n v="920.1"/>
    <n v="-920.1"/>
    <n v="0.13151801029159521"/>
    <m/>
    <s v="No"/>
    <m/>
    <m/>
    <m/>
    <x v="4"/>
    <n v="407"/>
    <n v="153.35"/>
    <s v="Ok"/>
    <n v="0"/>
    <n v="0"/>
  </r>
  <r>
    <n v="408"/>
    <s v="Nassau"/>
    <s v="24-2N-24-0000-0018-0010"/>
    <n v="44.03"/>
    <n v="2017"/>
    <n v="44.03"/>
    <n v="44.03"/>
    <n v="0"/>
    <m/>
    <s v="CALLAHAN"/>
    <s v="Florida"/>
    <n v="32011"/>
    <s v="QUAIL RD"/>
    <s v="CALLAHAN FL 32011"/>
    <n v="-81.860311033855993"/>
    <n v="30.572926777265099"/>
    <s v="SIMMONS IDELIA"/>
    <n v="0"/>
    <s v="VACANT RESIDENTIAL"/>
    <n v="8001"/>
    <s v="Residential-Vacant Land"/>
    <n v="2017"/>
    <n v="735"/>
    <n v="2017"/>
    <n v="735"/>
    <n v="11.13"/>
    <n v="0.25278219395866458"/>
    <s v="No"/>
    <m/>
    <s v="No"/>
    <s v="No"/>
    <m/>
    <m/>
    <m/>
    <s v="I"/>
    <s v="I"/>
    <s v="C"/>
    <n v="0"/>
    <n v="0"/>
    <n v="0"/>
    <n v="0"/>
    <s v="No"/>
    <s v="Yes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QUAIL RD"/>
    <s v="Callahan"/>
    <s v="Florida"/>
    <n v="32011"/>
    <s v="QUAIL RD CALLAHAN FL 32011"/>
    <s v=""/>
    <s v="Lien&lt;$150"/>
    <s v="No"/>
    <s v="FV&lt;$10K"/>
    <s v="N/A"/>
    <s v="No, &lt; $20K Lien"/>
    <s v="No, Lien &lt; $20K"/>
    <s v="N/A"/>
    <s v="No"/>
    <s v="No"/>
    <n v="0"/>
    <s v="No"/>
    <n v="735"/>
    <n v="1"/>
    <n v="735"/>
    <m/>
    <n v="0"/>
    <n v="0"/>
    <s v=""/>
    <e v="#N/A"/>
    <n v="735"/>
    <s v="No"/>
    <s v="V"/>
    <s v="Yes"/>
    <s v="No"/>
    <n v="0"/>
    <n v="0"/>
    <n v="176.12"/>
    <n v="-176.12"/>
    <n v="0.23961904761904762"/>
    <m/>
    <s v="No"/>
    <m/>
    <m/>
    <m/>
    <x v="2"/>
    <n v="408"/>
    <n v="44.03"/>
    <s v="Ok"/>
    <n v="0"/>
    <n v="0"/>
  </r>
  <r>
    <n v="409"/>
    <s v="Nassau"/>
    <s v="25-2N-24-0000-0015-0010"/>
    <n v="233.43"/>
    <n v="2017"/>
    <e v="#N/A"/>
    <e v="#N/A"/>
    <e v="#N/A"/>
    <e v="#N/A"/>
    <e v="#N/A"/>
    <e v="#N/A"/>
    <e v="#N/A"/>
    <e v="#N/A"/>
    <e v="#N/A"/>
    <e v="#N/A"/>
    <e v="#N/A"/>
    <e v="#N/A"/>
    <n v="1"/>
    <s v="SINGLE FAMILY"/>
    <e v="#N/A"/>
    <e v="#N/A"/>
    <n v="2017"/>
    <n v="37803"/>
    <e v="#N/A"/>
    <e v="#N/A"/>
    <e v="#N/A"/>
    <n v="0"/>
    <m/>
    <s v="No"/>
    <m/>
    <s v="No"/>
    <s v="No"/>
    <s v="No"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37803"/>
    <n v="1"/>
    <n v="37803"/>
    <m/>
    <e v="#N/A"/>
    <e v="#N/A"/>
    <s v=""/>
    <e v="#N/A"/>
    <n v="37803"/>
    <s v="No"/>
    <s v="S"/>
    <s v="No"/>
    <s v="Yes"/>
    <n v="0.67"/>
    <n v="25328.010000000002"/>
    <e v="#N/A"/>
    <e v="#N/A"/>
    <e v="#N/A"/>
    <m/>
    <e v="#N/A"/>
    <m/>
    <m/>
    <m/>
    <x v="5"/>
    <n v="409"/>
    <n v="233.43"/>
    <e v="#N/A"/>
    <e v="#N/A"/>
    <e v="#N/A"/>
  </r>
  <r>
    <n v="410"/>
    <s v="Nassau"/>
    <s v="25-2N-24-0000-0017-0010"/>
    <n v="1242.6300000000001"/>
    <n v="2017"/>
    <n v="1242.6300000000001"/>
    <n v="1242.6300000000001"/>
    <n v="0"/>
    <n v="34706"/>
    <s v="CALLAHAN"/>
    <s v="Florida"/>
    <n v="32011"/>
    <s v="34706 HATHAWAY DR"/>
    <s v="CALLAHAN FL 32011"/>
    <n v="-81.862667834720199"/>
    <n v="30.556551573744098"/>
    <s v="PERRET MARY S"/>
    <n v="0"/>
    <s v="VACANT RESIDENTIAL"/>
    <n v="8001"/>
    <s v="Residential-Vacant Land"/>
    <n v="2017"/>
    <n v="73942"/>
    <n v="2017"/>
    <n v="73942"/>
    <n v="1119.4000000000001"/>
    <n v="0.900831301352776"/>
    <m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34706 HATHAWAY DR"/>
    <s v="Callahan"/>
    <s v="Florida"/>
    <n v="32011"/>
    <s v="34706 HATHAWAY DR CALLAHAN FL 32011"/>
    <s v=""/>
    <s v="Pass"/>
    <s v="No"/>
    <s v="FV&lt;$10K"/>
    <s v="N/A"/>
    <s v="No, &lt; $20K Lien"/>
    <s v="No, Lien &lt; $20K"/>
    <s v="N/A"/>
    <s v="No"/>
    <s v="No"/>
    <n v="0"/>
    <s v="No"/>
    <n v="73942"/>
    <n v="1"/>
    <n v="73942"/>
    <m/>
    <n v="0"/>
    <n v="0"/>
    <s v=""/>
    <e v="#N/A"/>
    <n v="73942"/>
    <s v="No"/>
    <s v="V"/>
    <s v="Yes"/>
    <s v="No"/>
    <n v="0"/>
    <n v="0"/>
    <n v="4970.5200000000004"/>
    <n v="-4970.5200000000004"/>
    <n v="6.7221876605988481E-2"/>
    <m/>
    <s v="No"/>
    <m/>
    <m/>
    <m/>
    <x v="1"/>
    <n v="410"/>
    <n v="1242.6300000000001"/>
    <s v="Ok"/>
    <n v="0"/>
    <n v="0"/>
  </r>
  <r>
    <n v="411"/>
    <s v="Nassau"/>
    <s v="25-2N-24-0000-0017-0040"/>
    <n v="1111.22"/>
    <n v="2017"/>
    <n v="1111.22"/>
    <n v="1111.22"/>
    <n v="0"/>
    <n v="615550"/>
    <s v="CALLAHAN"/>
    <s v="Florida"/>
    <n v="32011"/>
    <s v="615550 RIVER RD"/>
    <s v="CALLAHAN FL 32011"/>
    <n v="-81.862972966609107"/>
    <n v="30.5582710989117"/>
    <s v="PERRET MICHAEL E JR"/>
    <n v="1"/>
    <s v="SINGLE FAMILY"/>
    <n v="1001"/>
    <s v="Single Family Residential"/>
    <n v="2017"/>
    <n v="105020"/>
    <n v="2017"/>
    <n v="111457"/>
    <n v="997.89"/>
    <n v="0.89801299472651674"/>
    <s v="No"/>
    <s v="No"/>
    <s v="No"/>
    <m/>
    <m/>
    <m/>
    <m/>
    <s v="I"/>
    <s v="I"/>
    <s v="I"/>
    <s v="I"/>
    <s v="I"/>
    <s v="I"/>
    <n v="0"/>
    <s v="No"/>
    <s v="No"/>
    <s v="No"/>
    <n v="0"/>
    <n v="0"/>
    <n v="145200"/>
    <s v="STAND ALONE FIRST"/>
    <n v="0"/>
    <n v="0"/>
    <s v="Potential Low Risk"/>
    <s v="Minimal"/>
    <n v="0"/>
    <s v="Yes"/>
    <s v="No"/>
    <s v="No"/>
    <s v="Without Environmental Issues"/>
    <s v="No"/>
    <s v="None"/>
    <s v="615550 RIVER RD"/>
    <s v="Callahan"/>
    <s v="Florida"/>
    <n v="32011"/>
    <s v="615550 RIVER RD CALLAHAN FL 32011"/>
    <s v="L"/>
    <s v="Pass"/>
    <s v="No"/>
    <s v="FV&lt;$10K"/>
    <s v="N/A"/>
    <s v="No, &lt; $20K Lien"/>
    <s v="No, Lien &lt; $20K"/>
    <s v="N/A"/>
    <s v="No"/>
    <s v="No"/>
    <n v="0"/>
    <s v="No"/>
    <n v="105020"/>
    <n v="1"/>
    <n v="105020"/>
    <m/>
    <n v="0"/>
    <n v="0"/>
    <s v=""/>
    <e v="#N/A"/>
    <n v="105020"/>
    <s v="No"/>
    <s v="S"/>
    <s v="No"/>
    <s v="Yes"/>
    <n v="0.67"/>
    <n v="70363.400000000009"/>
    <n v="4444.88"/>
    <n v="65918.52"/>
    <n v="4.2324128737383358E-2"/>
    <m/>
    <s v="No"/>
    <m/>
    <m/>
    <m/>
    <x v="0"/>
    <n v="411"/>
    <n v="1111.22"/>
    <s v="Ok"/>
    <n v="0"/>
    <n v="0"/>
  </r>
  <r>
    <n v="412"/>
    <s v="Nassau"/>
    <s v="25-2N-24-0000-0017-0070"/>
    <n v="92.92"/>
    <n v="2017"/>
    <n v="92.92"/>
    <n v="92.92"/>
    <n v="0"/>
    <m/>
    <s v="CALLAHAN"/>
    <s v="Florida"/>
    <n v="32011"/>
    <s v="RIVER RD"/>
    <s v="CALLAHAN FL 32011"/>
    <n v="0"/>
    <n v="0"/>
    <s v="PERRET MARY S"/>
    <n v="55"/>
    <s v="TIMBERLAND - SITE INDEX 80 TO 89"/>
    <n v="7009"/>
    <s v="Timberland Forest Trees (Agricultural)"/>
    <n v="2017"/>
    <n v="3721"/>
    <n v="2017"/>
    <n v="48540"/>
    <n v="56.33"/>
    <n v="0.60622040464916049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n v="0"/>
    <n v="0"/>
    <n v="0"/>
    <s v="No"/>
    <n v="0"/>
    <s v="No"/>
    <s v="Without Environmental Issues"/>
    <s v="No"/>
    <s v="None"/>
    <s v="RIVER RD"/>
    <s v="Callahan"/>
    <s v="Florida"/>
    <n v="32011"/>
    <s v="RIVER RD CALLAHAN FL 32011"/>
    <s v=""/>
    <s v="Lien&lt;$150"/>
    <s v="No"/>
    <s v="FV&lt;$10K"/>
    <s v="N/A"/>
    <s v="No, &lt; $20K Lien"/>
    <s v="No, Lien &lt; $20K"/>
    <s v="N/A"/>
    <s v="No"/>
    <s v="No"/>
    <n v="0"/>
    <s v="No"/>
    <n v="3721"/>
    <n v="1"/>
    <n v="3721"/>
    <m/>
    <n v="0"/>
    <n v="0"/>
    <s v=""/>
    <e v="#N/A"/>
    <n v="3721"/>
    <s v="No"/>
    <s v="V"/>
    <s v="Yes"/>
    <s v="No"/>
    <n v="0"/>
    <n v="0"/>
    <n v="371.68"/>
    <n v="-371.68"/>
    <n v="9.9887127116366575E-2"/>
    <m/>
    <s v="No"/>
    <m/>
    <m/>
    <m/>
    <x v="2"/>
    <n v="412"/>
    <n v="92.92"/>
    <s v="Ok"/>
    <n v="0"/>
    <n v="0"/>
  </r>
  <r>
    <n v="413"/>
    <s v="Nassau"/>
    <s v="25-2N-24-226B-0060-0040"/>
    <n v="372.73"/>
    <n v="2017"/>
    <n v="372.73"/>
    <n v="372.73"/>
    <n v="0"/>
    <n v="35262"/>
    <s v="CALLAHAN"/>
    <s v="Florida"/>
    <n v="32011"/>
    <s v="35262 GOODBREAD RD"/>
    <s v="CALLAHAN FL 32011"/>
    <n v="-81.865123269998705"/>
    <n v="30.562022477200301"/>
    <s v="REDDISH LINDA SUE"/>
    <n v="1"/>
    <s v="SINGLE FAMILY"/>
    <n v="1001"/>
    <s v="Single Family Residential"/>
    <n v="2017"/>
    <n v="105564"/>
    <n v="2017"/>
    <n v="109172"/>
    <n v="1219.6400000000001"/>
    <n v="3.2721809352614493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n v="0"/>
    <s v="No"/>
    <s v="Without Environmental Issues"/>
    <s v="No"/>
    <s v="None"/>
    <s v="35262 GOODBREAD RD"/>
    <s v="Callahan"/>
    <s v="Florida"/>
    <n v="32011"/>
    <s v="35262 GOODBREAD RD CALLAHAN FL 32011"/>
    <s v=""/>
    <s v="Pass"/>
    <s v="No"/>
    <s v="FV&lt;$10K"/>
    <s v="N/A"/>
    <s v="No, &lt; $20K Lien"/>
    <s v="No, Lien &lt; $20K"/>
    <s v="N/A"/>
    <s v="No"/>
    <s v="No"/>
    <n v="0"/>
    <s v="No"/>
    <n v="105564"/>
    <n v="1"/>
    <n v="105564"/>
    <m/>
    <n v="0"/>
    <n v="0"/>
    <s v=""/>
    <e v="#N/A"/>
    <n v="105564"/>
    <s v="No"/>
    <s v="S"/>
    <s v="No"/>
    <s v="Yes"/>
    <n v="0.67"/>
    <n v="70727.88"/>
    <n v="4031.65"/>
    <n v="66696.23000000001"/>
    <n v="3.8191523625478382E-2"/>
    <m/>
    <s v="No"/>
    <m/>
    <m/>
    <m/>
    <x v="0"/>
    <n v="413"/>
    <n v="372.73"/>
    <s v="Ok"/>
    <n v="0"/>
    <n v="0"/>
  </r>
  <r>
    <n v="414"/>
    <s v="Nassau"/>
    <s v="26-2N-24-0000-0004-0140"/>
    <n v="570.29"/>
    <n v="2017"/>
    <n v="570.29"/>
    <n v="570.29"/>
    <n v="0"/>
    <n v="35056"/>
    <s v="CALLAHAN"/>
    <s v="Florida"/>
    <n v="32011"/>
    <s v="35056 MARY RD"/>
    <s v="CALLAHAN FL 32011"/>
    <n v="-81.878332209116905"/>
    <n v="30.5586046907843"/>
    <s v="HURST RONNIE HOWARD JR"/>
    <n v="2"/>
    <s v="MOBILE HOMES"/>
    <n v="1006"/>
    <s v="Mobile home"/>
    <n v="2017"/>
    <n v="68074"/>
    <n v="2017"/>
    <n v="82136"/>
    <n v="497.73"/>
    <n v="0.87276648722579753"/>
    <s v="No"/>
    <s v="No"/>
    <m/>
    <m/>
    <m/>
    <s v="No"/>
    <m/>
    <s v="I"/>
    <s v="I"/>
    <s v="I"/>
    <s v="I"/>
    <s v="I"/>
    <n v="0"/>
    <n v="0"/>
    <s v="No"/>
    <s v="No"/>
    <s v="No"/>
    <n v="0"/>
    <n v="0"/>
    <n v="0"/>
    <n v="0"/>
    <n v="0"/>
    <n v="0"/>
    <s v="Potential Low Risk"/>
    <s v="Minimal"/>
    <n v="1"/>
    <s v="Yes"/>
    <s v="No"/>
    <s v="No"/>
    <s v="Without Environmental Issues"/>
    <s v="No"/>
    <s v="None"/>
    <s v="35056 MARY RD"/>
    <s v="Callahan"/>
    <s v="Florida"/>
    <n v="32011"/>
    <s v="35056 MARY RD CALLAHAN FL 32011"/>
    <s v=""/>
    <s v="Pass"/>
    <s v="No"/>
    <s v="FV&lt;$10K"/>
    <s v="N/A"/>
    <s v="No, &lt; $20K Lien"/>
    <s v="No, Lien &lt; $20K"/>
    <s v="N/A"/>
    <s v="No"/>
    <s v="No"/>
    <n v="1"/>
    <s v="No"/>
    <n v="68074"/>
    <n v="1"/>
    <n v="68074"/>
    <m/>
    <n v="0"/>
    <n v="0"/>
    <s v=""/>
    <e v="#N/A"/>
    <n v="68074"/>
    <s v="No"/>
    <s v="R"/>
    <s v="No"/>
    <s v="Yes"/>
    <n v="0.67"/>
    <n v="45609.58"/>
    <n v="2851.45"/>
    <n v="42758.130000000005"/>
    <n v="4.1887504774216294E-2"/>
    <m/>
    <s v="No"/>
    <m/>
    <m/>
    <m/>
    <x v="0"/>
    <n v="414"/>
    <n v="570.29"/>
    <s v="Ok"/>
    <n v="0"/>
    <n v="0"/>
  </r>
  <r>
    <n v="415"/>
    <s v="Nassau"/>
    <s v="26-2N-24-0000-0004-0170"/>
    <n v="1622.77"/>
    <n v="2017"/>
    <n v="1622.77"/>
    <n v="1622.77"/>
    <n v="0"/>
    <n v="35019"/>
    <s v="CALLAHAN"/>
    <s v="Florida"/>
    <n v="32011"/>
    <s v="35019 MARY RD"/>
    <s v="CALLAHAN FL 32011"/>
    <n v="-81.878921430940693"/>
    <n v="30.559390206226801"/>
    <s v="HURST RONNIE &amp; HEATHER"/>
    <n v="1"/>
    <s v="SINGLE FAMILY"/>
    <n v="1001"/>
    <s v="Single Family Residential"/>
    <n v="2017"/>
    <n v="136264"/>
    <n v="2017"/>
    <n v="136264"/>
    <n v="1470.89"/>
    <n v="0.90640694614763651"/>
    <m/>
    <s v="No"/>
    <s v="No"/>
    <m/>
    <m/>
    <m/>
    <m/>
    <s v="I"/>
    <s v="I"/>
    <s v="I"/>
    <s v="I"/>
    <n v="0"/>
    <n v="0"/>
    <n v="0"/>
    <s v="No"/>
    <s v="No"/>
    <s v="No"/>
    <n v="0"/>
    <n v="0"/>
    <n v="0"/>
    <n v="0"/>
    <n v="0"/>
    <n v="0"/>
    <s v="Potential Low Risk"/>
    <s v="Minimal"/>
    <n v="0"/>
    <s v="Yes"/>
    <s v="No"/>
    <s v="No"/>
    <s v="Without Environmental Issues"/>
    <s v="No"/>
    <s v="None"/>
    <s v="35019 MARY RD"/>
    <s v="Callahan"/>
    <s v="Florida"/>
    <n v="32011"/>
    <s v="35019 MARY RD CALLAHAN FL 32011"/>
    <s v=""/>
    <s v="Pass"/>
    <s v="No"/>
    <s v="FV&lt;$10K"/>
    <s v="N/A"/>
    <s v="No, &lt; $20K Lien"/>
    <s v="No, Lien &lt; $20K"/>
    <s v="N/A"/>
    <s v="No"/>
    <s v="No"/>
    <n v="0"/>
    <s v="No"/>
    <n v="136264"/>
    <n v="1"/>
    <n v="136264"/>
    <m/>
    <n v="0"/>
    <n v="0"/>
    <s v=""/>
    <e v="#N/A"/>
    <n v="136264"/>
    <s v="No"/>
    <s v="S"/>
    <s v="No"/>
    <s v="Yes"/>
    <n v="0.67"/>
    <n v="91296.88"/>
    <n v="6491.08"/>
    <n v="84805.8"/>
    <n v="4.7636059414078551E-2"/>
    <m/>
    <s v="No"/>
    <m/>
    <m/>
    <m/>
    <x v="0"/>
    <n v="415"/>
    <n v="1622.77"/>
    <s v="Ok"/>
    <n v="0"/>
    <n v="0"/>
  </r>
  <r>
    <n v="416"/>
    <s v="Nassau"/>
    <s v="26-2N-24-0000-0011-0010"/>
    <n v="203.65"/>
    <n v="2017"/>
    <e v="#N/A"/>
    <e v="#N/A"/>
    <e v="#N/A"/>
    <e v="#N/A"/>
    <e v="#N/A"/>
    <e v="#N/A"/>
    <e v="#N/A"/>
    <e v="#N/A"/>
    <e v="#N/A"/>
    <e v="#N/A"/>
    <e v="#N/A"/>
    <e v="#N/A"/>
    <n v="1"/>
    <s v="SINGLE FAMILY"/>
    <e v="#N/A"/>
    <e v="#N/A"/>
    <n v="2017"/>
    <n v="47995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47995"/>
    <n v="1"/>
    <n v="47995"/>
    <m/>
    <e v="#N/A"/>
    <e v="#N/A"/>
    <s v=""/>
    <e v="#N/A"/>
    <n v="47995"/>
    <s v="No"/>
    <s v="S"/>
    <s v="No"/>
    <s v="Yes"/>
    <n v="0.67"/>
    <n v="32156.65"/>
    <e v="#N/A"/>
    <e v="#N/A"/>
    <e v="#N/A"/>
    <m/>
    <e v="#N/A"/>
    <m/>
    <m/>
    <m/>
    <x v="5"/>
    <n v="416"/>
    <n v="203.65"/>
    <e v="#N/A"/>
    <e v="#N/A"/>
    <e v="#N/A"/>
  </r>
  <r>
    <n v="417"/>
    <s v="Nassau"/>
    <s v="26-2N-24-0000-0015-0000"/>
    <n v="37.89"/>
    <n v="2017"/>
    <n v="37.89"/>
    <n v="37.89"/>
    <n v="0"/>
    <m/>
    <s v="CALLAHAN"/>
    <s v="Florida"/>
    <n v="32011"/>
    <s v="RIVER RD"/>
    <s v="CALLAHAN FL 32011"/>
    <n v="-81.869754729671101"/>
    <n v="30.5569658917425"/>
    <s v="UNKNOWN"/>
    <n v="0"/>
    <s v="VACANT RESIDENTIAL"/>
    <n v="8001"/>
    <s v="Residential-Vacant Land"/>
    <n v="2017"/>
    <n v="360"/>
    <n v="2017"/>
    <n v="360"/>
    <n v="5.45"/>
    <n v="0.14383742412245976"/>
    <s v="Yes"/>
    <s v="Yes"/>
    <s v="Yes"/>
    <s v="No"/>
    <s v="No"/>
    <s v="No"/>
    <s v="No"/>
    <s v="C"/>
    <s v="C"/>
    <s v="C"/>
    <s v="C"/>
    <s v="I"/>
    <s v="I"/>
    <s v="I"/>
    <s v="Yes"/>
    <s v="Yes"/>
    <s v="Yes"/>
    <n v="0"/>
    <n v="0"/>
    <n v="0"/>
    <n v="0"/>
    <n v="0"/>
    <n v="0"/>
    <s v="Potential Low Risk"/>
    <s v="Minimal"/>
    <n v="7"/>
    <s v="No"/>
    <s v="No"/>
    <s v="No"/>
    <s v="Without Environmental Issues"/>
    <s v="No"/>
    <s v="None"/>
    <s v="RIVER RD"/>
    <s v="Callahan"/>
    <s v="Florida"/>
    <n v="32011"/>
    <s v="RIVER RD CALLAHAN FL 32011"/>
    <s v=""/>
    <s v="Lien&lt;$150"/>
    <s v="No"/>
    <s v="FV&lt;$10K"/>
    <s v="N/A"/>
    <s v="No, &lt; $20K Lien"/>
    <s v="No, Lien &lt; $20K"/>
    <s v="N/A"/>
    <s v="Yes"/>
    <s v="No"/>
    <n v="7"/>
    <s v="No"/>
    <n v="360"/>
    <n v="1"/>
    <n v="360"/>
    <m/>
    <n v="0"/>
    <n v="0"/>
    <s v=""/>
    <e v="#N/A"/>
    <n v="360"/>
    <s v="No"/>
    <s v="V"/>
    <s v="Yes"/>
    <s v="No"/>
    <n v="0"/>
    <n v="0"/>
    <n v="416.78999999999996"/>
    <n v="-416.78999999999996"/>
    <n v="1.1577499999999998"/>
    <m/>
    <s v="No"/>
    <m/>
    <m/>
    <m/>
    <x v="2"/>
    <n v="417"/>
    <n v="37.89"/>
    <s v="Ok"/>
    <n v="0"/>
    <n v="0"/>
  </r>
  <r>
    <n v="418"/>
    <s v="Nassau"/>
    <s v="27-2N-24-0000-0002-0060"/>
    <n v="1849.14"/>
    <n v="2017"/>
    <n v="1849.14"/>
    <n v="1849.14"/>
    <n v="0"/>
    <n v="613386"/>
    <s v="CALLAHAN"/>
    <s v="Florida"/>
    <n v="32011"/>
    <s v="613386 RIVER RD"/>
    <s v="CALLAHAN FL 32011"/>
    <n v="-81.898702382875101"/>
    <n v="30.553431449805601"/>
    <s v="SMITH DAVID P"/>
    <n v="1"/>
    <s v="SINGLE FAMILY"/>
    <n v="1001"/>
    <s v="Single Family Residential"/>
    <n v="2017"/>
    <n v="150091"/>
    <n v="2017"/>
    <n v="150160"/>
    <n v="1680.2"/>
    <n v="0.90863861038104199"/>
    <s v="No"/>
    <s v="No"/>
    <s v="No"/>
    <s v="No"/>
    <m/>
    <m/>
    <m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Yes"/>
    <s v="No"/>
    <s v="No"/>
    <s v="Without Environmental Issues"/>
    <s v="No"/>
    <s v="None"/>
    <s v="613386 RIVER RD"/>
    <s v="Callahan"/>
    <s v="Florida"/>
    <n v="32011"/>
    <s v="613386 RIVER RD CALLAHAN FL 32011"/>
    <s v=""/>
    <s v="Pass"/>
    <s v="No"/>
    <s v="FV&lt;$10K"/>
    <s v="N/A"/>
    <s v="No, &lt; $20K Lien"/>
    <s v="No, Lien &lt; $20K"/>
    <s v="N/A"/>
    <s v="No"/>
    <s v="No"/>
    <n v="1"/>
    <s v="No"/>
    <n v="150091"/>
    <n v="1"/>
    <n v="150091"/>
    <m/>
    <n v="0"/>
    <n v="0"/>
    <s v=""/>
    <e v="#N/A"/>
    <n v="150091"/>
    <s v="No"/>
    <s v="S"/>
    <s v="No"/>
    <s v="Yes"/>
    <n v="0.67"/>
    <n v="100560.97"/>
    <n v="9245.7000000000007"/>
    <n v="91315.27"/>
    <n v="6.1600628951769265E-2"/>
    <m/>
    <s v="No"/>
    <m/>
    <m/>
    <m/>
    <x v="0"/>
    <n v="418"/>
    <n v="1849.14"/>
    <s v="Ok"/>
    <n v="0"/>
    <n v="0"/>
  </r>
  <r>
    <n v="419"/>
    <s v="Nassau"/>
    <s v="27-2N-24-228D-0059-0030"/>
    <n v="41.79"/>
    <n v="2017"/>
    <n v="41.79"/>
    <n v="41.79"/>
    <n v="0"/>
    <m/>
    <s v="CALLAHAN"/>
    <s v="Florida"/>
    <n v="32011"/>
    <s v="RIVER RD"/>
    <s v="CALLAHAN FL 32011"/>
    <n v="0"/>
    <n v="0"/>
    <s v="WALTER ERNEST ESTATE"/>
    <n v="0"/>
    <s v="VACANT RESIDENTIAL"/>
    <n v="8001"/>
    <s v="Residential-Vacant Land"/>
    <n v="2017"/>
    <n v="598"/>
    <n v="2017"/>
    <n v="598"/>
    <n v="9.0500000000000007"/>
    <n v="0.21655898540320653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n v="0"/>
    <n v="0"/>
    <n v="0"/>
    <s v="No"/>
    <n v="0"/>
    <s v="No"/>
    <s v="Without Environmental Issues"/>
    <s v="No"/>
    <s v="None"/>
    <s v="RIVER RD"/>
    <s v="Callahan"/>
    <s v="Florida"/>
    <n v="32011"/>
    <s v="RIVER RD CALLAHAN FL 32011"/>
    <s v=""/>
    <s v="Lien&lt;$150"/>
    <s v="No"/>
    <s v="FV&lt;$10K"/>
    <s v="N/A"/>
    <s v="No, &lt; $20K Lien"/>
    <s v="No, Lien &lt; $20K"/>
    <s v="N/A"/>
    <s v="No"/>
    <s v="No"/>
    <n v="0"/>
    <s v="No"/>
    <n v="598"/>
    <n v="1"/>
    <n v="598"/>
    <m/>
    <n v="0"/>
    <n v="0"/>
    <s v=""/>
    <e v="#N/A"/>
    <n v="598"/>
    <s v="No"/>
    <s v="V"/>
    <s v="Yes"/>
    <s v="No"/>
    <n v="0"/>
    <n v="0"/>
    <n v="167.16"/>
    <n v="-167.16"/>
    <n v="0.2795317725752508"/>
    <m/>
    <s v="No"/>
    <m/>
    <m/>
    <m/>
    <x v="2"/>
    <n v="419"/>
    <n v="41.79"/>
    <s v="Ok"/>
    <n v="0"/>
    <n v="0"/>
  </r>
  <r>
    <n v="420"/>
    <s v="Nassau"/>
    <s v="28-2N-24-0000-0007-0040"/>
    <n v="3789.93"/>
    <n v="2017"/>
    <n v="3789.93"/>
    <n v="3789.93"/>
    <n v="0"/>
    <n v="613048"/>
    <s v="CALLAHAN"/>
    <s v="Florida"/>
    <n v="32011"/>
    <s v="613048 RIVER RD"/>
    <s v="CALLAHAN FL 32011"/>
    <n v="-81.905115029295303"/>
    <n v="30.553825351373899"/>
    <s v="REAVES SHAWN C"/>
    <n v="1"/>
    <s v="SINGLE FAMILY"/>
    <n v="1001"/>
    <s v="Single Family Residential"/>
    <n v="2017"/>
    <n v="268629"/>
    <n v="2017"/>
    <n v="302301"/>
    <n v="3474.74"/>
    <n v="0.91683487557817689"/>
    <s v="No"/>
    <m/>
    <s v="No"/>
    <s v="No"/>
    <m/>
    <s v="No"/>
    <m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Minimal"/>
    <n v="1"/>
    <s v="Yes"/>
    <s v="No"/>
    <s v="No"/>
    <s v="Without Environmental Issues"/>
    <s v="No"/>
    <s v="None"/>
    <s v="613048 RIVER RD"/>
    <s v="Callahan"/>
    <s v="Florida"/>
    <n v="32011"/>
    <s v="613048 RIVER RD CALLAHAN FL 32011"/>
    <s v=""/>
    <s v="Pass"/>
    <s v="No"/>
    <s v="FV&lt;$10K"/>
    <s v="N/A"/>
    <s v="No, &lt; $20K Lien"/>
    <s v="No, Lien &lt; $20K"/>
    <s v="N/A"/>
    <s v="No"/>
    <s v="No"/>
    <n v="1"/>
    <s v="No"/>
    <n v="268629"/>
    <n v="1"/>
    <n v="268629"/>
    <m/>
    <n v="0"/>
    <n v="0"/>
    <s v=""/>
    <e v="#N/A"/>
    <n v="268629"/>
    <s v="No"/>
    <s v="S"/>
    <s v="No"/>
    <s v="Yes"/>
    <n v="0.67"/>
    <n v="179981.43000000002"/>
    <n v="18949.649999999998"/>
    <n v="161031.78000000003"/>
    <n v="7.0542085925197937E-2"/>
    <m/>
    <s v="No"/>
    <m/>
    <m/>
    <m/>
    <x v="0"/>
    <n v="420"/>
    <n v="3789.93"/>
    <s v="Ok"/>
    <n v="0"/>
    <n v="0"/>
  </r>
  <r>
    <n v="421"/>
    <s v="Nassau"/>
    <s v="35-2N-24-0000-0002-0080"/>
    <n v="381.71"/>
    <n v="2017"/>
    <n v="381.71"/>
    <n v="381.71"/>
    <n v="0"/>
    <n v="34002"/>
    <s v="CALLAHAN"/>
    <s v="Florida"/>
    <n v="32011"/>
    <s v="34002 SIX CAR LN"/>
    <s v="CALLAHAN FL 32011"/>
    <n v="-81.880578074255297"/>
    <n v="30.547353211228799"/>
    <s v="DYAL TERRANCE WARREN JR"/>
    <n v="2"/>
    <s v="MOBILE HOMES"/>
    <n v="1006"/>
    <s v="Mobile home"/>
    <n v="2017"/>
    <n v="46077"/>
    <n v="2017"/>
    <n v="57273"/>
    <n v="323.36"/>
    <n v="0.84713525975216797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Yes"/>
    <s v="No"/>
    <s v="No"/>
    <s v="Without Environmental Issues"/>
    <s v="No"/>
    <s v="None"/>
    <s v="34002 SIX CAR LN"/>
    <s v="Callahan"/>
    <s v="Florida"/>
    <n v="32011"/>
    <s v="34002 SIX CAR LN CALLAHAN FL 32011"/>
    <s v=""/>
    <s v="Pass"/>
    <s v="No"/>
    <s v="FV&lt;$10K"/>
    <s v="N/A"/>
    <s v="No, &lt; $20K Lien"/>
    <s v="No, Lien &lt; $20K"/>
    <s v="N/A"/>
    <s v="No"/>
    <s v="No"/>
    <n v="1"/>
    <s v="No"/>
    <n v="46077"/>
    <n v="1"/>
    <n v="46077"/>
    <m/>
    <n v="0"/>
    <n v="0"/>
    <s v=""/>
    <e v="#N/A"/>
    <n v="46077"/>
    <s v="No"/>
    <s v="R"/>
    <s v="No"/>
    <s v="Yes"/>
    <n v="0.67"/>
    <n v="30871.59"/>
    <n v="1908.55"/>
    <n v="28963.040000000001"/>
    <n v="4.1420882435922478E-2"/>
    <m/>
    <s v="No"/>
    <m/>
    <m/>
    <m/>
    <x v="0"/>
    <n v="421"/>
    <n v="381.71"/>
    <s v="Ok"/>
    <n v="0"/>
    <n v="0"/>
  </r>
  <r>
    <n v="422"/>
    <s v="Nassau"/>
    <s v="36-2N-24-0000-0003-0030"/>
    <n v="470.13"/>
    <n v="2017"/>
    <n v="470.13"/>
    <n v="470.13"/>
    <n v="0"/>
    <m/>
    <s v="CALLAHAN"/>
    <s v="Florida"/>
    <n v="32011"/>
    <s v="COQUINA WAY"/>
    <s v="CALLAHAN FL 32011"/>
    <n v="-81.862092046690606"/>
    <n v="30.550430800082299"/>
    <s v="BARBER ROY E"/>
    <n v="0"/>
    <s v="VACANT RESIDENTIAL"/>
    <n v="8001"/>
    <s v="Residential-Vacant Land"/>
    <n v="2017"/>
    <n v="26760"/>
    <n v="2017"/>
    <n v="26760"/>
    <n v="405.12"/>
    <n v="0.86171909897262466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COQUINA WAY"/>
    <s v="Callahan"/>
    <s v="Florida"/>
    <n v="32011"/>
    <s v="COQUINA WAY CALLAHAN FL 32011"/>
    <s v=""/>
    <s v="Pass"/>
    <s v="No"/>
    <s v="FV&lt;$10K"/>
    <s v="N/A"/>
    <s v="No, &lt; $20K Lien"/>
    <s v="No, Lien &lt; $20K"/>
    <s v="N/A"/>
    <s v="No"/>
    <s v="No"/>
    <n v="0"/>
    <s v="No"/>
    <n v="26760"/>
    <n v="1"/>
    <n v="26760"/>
    <m/>
    <n v="0"/>
    <n v="0"/>
    <s v=""/>
    <e v="#N/A"/>
    <n v="26760"/>
    <s v="No"/>
    <s v="V"/>
    <s v="Yes"/>
    <s v="No"/>
    <n v="0"/>
    <n v="0"/>
    <n v="1880.52"/>
    <n v="-1880.52"/>
    <n v="7.0273542600896854E-2"/>
    <m/>
    <s v="No"/>
    <m/>
    <m/>
    <m/>
    <x v="4"/>
    <n v="422"/>
    <n v="470.13"/>
    <s v="Ok"/>
    <n v="0"/>
    <n v="0"/>
  </r>
  <r>
    <n v="423"/>
    <s v="Nassau"/>
    <s v="38-2N-24-0000-0002-0040"/>
    <n v="1199.17"/>
    <n v="2017"/>
    <n v="1199.17"/>
    <n v="1199.17"/>
    <n v="0"/>
    <n v="36059"/>
    <s v="CALLAHAN"/>
    <s v="Florida"/>
    <n v="32011"/>
    <s v="36059 ATKINSON LN"/>
    <s v="CALLAHAN FL 32011"/>
    <n v="-81.870827537714604"/>
    <n v="30.621774936281"/>
    <s v="MIZELL WALTER S"/>
    <n v="1"/>
    <s v="SINGLE FAMILY"/>
    <n v="1001"/>
    <s v="Single Family Residential"/>
    <n v="2017"/>
    <n v="68910"/>
    <n v="2017"/>
    <n v="74366"/>
    <n v="1079.21"/>
    <n v="0.89996414186478979"/>
    <s v="No"/>
    <m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36059 ATKINSON LN"/>
    <s v="Callahan"/>
    <s v="Florida"/>
    <n v="32011"/>
    <s v="36059 ATKINSON LN CALLAHAN FL 32011"/>
    <s v=""/>
    <s v="Pass"/>
    <s v="No"/>
    <s v="FV&lt;$10K"/>
    <s v="N/A"/>
    <s v="No, &lt; $20K Lien"/>
    <s v="No, Lien &lt; $20K"/>
    <s v="N/A"/>
    <s v="No"/>
    <s v="No"/>
    <n v="0"/>
    <s v="No"/>
    <n v="68910"/>
    <n v="1"/>
    <n v="68910"/>
    <m/>
    <n v="0"/>
    <n v="0"/>
    <s v=""/>
    <e v="#N/A"/>
    <n v="68910"/>
    <s v="No"/>
    <s v="S"/>
    <s v="No"/>
    <s v="No"/>
    <n v="0.35"/>
    <n v="24118.5"/>
    <n v="4796.68"/>
    <n v="19321.82"/>
    <n v="6.9607894354955749E-2"/>
    <m/>
    <s v="No"/>
    <m/>
    <m/>
    <m/>
    <x v="0"/>
    <n v="423"/>
    <n v="1199.17"/>
    <s v="Ok"/>
    <n v="0"/>
    <n v="0"/>
  </r>
  <r>
    <n v="424"/>
    <s v="Nassau"/>
    <s v="38-2N-24-0000-0002-0100"/>
    <n v="1428.27"/>
    <n v="2017"/>
    <n v="1428.27"/>
    <n v="1428.27"/>
    <n v="0"/>
    <n v="36160"/>
    <s v="CALLAHAN"/>
    <s v="Florida"/>
    <n v="32011"/>
    <s v="36160 COTTONMOUTH LN"/>
    <s v="CALLAHAN FL 32011"/>
    <n v="-81.871497846563003"/>
    <n v="30.624813465959001"/>
    <s v="HIGGINBOTHAM CHRISTINE"/>
    <n v="2"/>
    <s v="MOBILE HOMES"/>
    <n v="1006"/>
    <s v="Mobile home"/>
    <n v="2017"/>
    <n v="79308"/>
    <n v="2017"/>
    <n v="93012"/>
    <n v="1291.05"/>
    <n v="0.90392572832867735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36160 COTTONMOUTH LN"/>
    <s v="Callahan"/>
    <s v="Florida"/>
    <n v="32011"/>
    <s v="36160 COTTONMOUTH LN CALLAHAN FL 32011"/>
    <s v=""/>
    <s v="Pass"/>
    <s v="No"/>
    <s v="FV&lt;$10K"/>
    <s v="N/A"/>
    <s v="No, &lt; $20K Lien"/>
    <s v="No, Lien &lt; $20K"/>
    <s v="N/A"/>
    <s v="No"/>
    <s v="No"/>
    <n v="0"/>
    <s v="No"/>
    <n v="79308"/>
    <n v="1"/>
    <n v="79308"/>
    <m/>
    <n v="0"/>
    <n v="0"/>
    <s v=""/>
    <e v="#N/A"/>
    <n v="79308"/>
    <s v="No"/>
    <s v="R"/>
    <s v="No"/>
    <s v="No"/>
    <n v="0.35"/>
    <n v="27757.8"/>
    <n v="5713.08"/>
    <n v="22044.720000000001"/>
    <n v="7.2036616734755629E-2"/>
    <m/>
    <s v="No"/>
    <m/>
    <m/>
    <m/>
    <x v="0"/>
    <n v="424"/>
    <n v="1428.27"/>
    <s v="Ok"/>
    <n v="0"/>
    <n v="0"/>
  </r>
  <r>
    <n v="425"/>
    <s v="Nassau"/>
    <s v="03-3N-24-0000-0001-0030"/>
    <n v="1246.05"/>
    <n v="2017"/>
    <n v="1246.05"/>
    <n v="1246.05"/>
    <n v="0"/>
    <n v="37572"/>
    <s v="HILLIARD"/>
    <s v="Florida"/>
    <n v="32046"/>
    <s v="37572 PINERIDGE RD"/>
    <s v="HILLIARD FL 32046"/>
    <n v="-81.896542564597397"/>
    <n v="30.7038072829003"/>
    <s v="REED HUBERT E"/>
    <n v="1"/>
    <s v="SINGLE FAMILY"/>
    <n v="1001"/>
    <s v="Single Family Residential"/>
    <n v="2017"/>
    <n v="74151"/>
    <n v="2017"/>
    <n v="74151"/>
    <n v="1122.56"/>
    <n v="0.90089482765539097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s v="Minimal"/>
    <n v="0"/>
    <s v="No"/>
    <n v="0"/>
    <s v="No"/>
    <s v="Without Environmental Issues"/>
    <s v="No"/>
    <s v="None"/>
    <s v="37572 PINERIDGE RD"/>
    <s v="Hilliard"/>
    <s v="Florida"/>
    <n v="32046"/>
    <s v="37572 PINERIDGE RD HILLIARD FL 32046"/>
    <s v=""/>
    <s v="Pass"/>
    <s v="No"/>
    <s v="FV&lt;$10K"/>
    <s v="N/A"/>
    <s v="No, &lt; $20K Lien"/>
    <s v="No, Lien &lt; $20K"/>
    <s v="N/A"/>
    <s v="No"/>
    <s v="No"/>
    <n v="0"/>
    <s v="No"/>
    <n v="74151"/>
    <n v="1"/>
    <n v="74151"/>
    <m/>
    <n v="0"/>
    <n v="0"/>
    <s v=""/>
    <e v="#N/A"/>
    <n v="74151"/>
    <s v="No"/>
    <s v="S"/>
    <s v="No"/>
    <s v="No"/>
    <n v="0.35"/>
    <n v="25952.85"/>
    <n v="4984.2"/>
    <n v="20968.649999999998"/>
    <n v="6.721689525427843E-2"/>
    <m/>
    <s v="No"/>
    <m/>
    <m/>
    <m/>
    <x v="0"/>
    <n v="425"/>
    <n v="1246.05"/>
    <s v="Ok"/>
    <n v="0"/>
    <n v="0"/>
  </r>
  <r>
    <n v="426"/>
    <s v="Nassau"/>
    <s v="03-3N-24-0000-0001-0050"/>
    <n v="1036.46"/>
    <n v="2017"/>
    <n v="1036.46"/>
    <n v="1036.46"/>
    <n v="0"/>
    <n v="37610"/>
    <s v="HILLIARD"/>
    <s v="Florida"/>
    <n v="32046"/>
    <s v="37610 PINERIDGE RD"/>
    <s v="HILLIARD FL 32046"/>
    <n v="-81.896536165869193"/>
    <n v="30.7044480404798"/>
    <s v="REED HUBERT E JR &amp; DEBBIE SUE"/>
    <n v="1"/>
    <s v="SINGLE FAMILY"/>
    <n v="1001"/>
    <s v="Single Family Residential"/>
    <n v="2017"/>
    <n v="100455"/>
    <n v="2017"/>
    <n v="117888"/>
    <n v="928.77"/>
    <n v="0.89609825753044015"/>
    <m/>
    <m/>
    <s v="No"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s v="Minimal"/>
    <n v="0"/>
    <s v="Yes"/>
    <s v="No"/>
    <s v="No"/>
    <s v="Without Environmental Issues"/>
    <s v="No"/>
    <s v="None"/>
    <s v="37610 PINERIDGE RD"/>
    <s v="Hilliard"/>
    <s v="Florida"/>
    <n v="32046"/>
    <s v="37610 PINERIDGE RD HILLIARD FL 32046"/>
    <s v=""/>
    <s v="Pass"/>
    <s v="No"/>
    <s v="FV&lt;$10K"/>
    <s v="N/A"/>
    <s v="No, &lt; $20K Lien"/>
    <s v="No, Lien &lt; $20K"/>
    <s v="N/A"/>
    <s v="No"/>
    <s v="No"/>
    <n v="0"/>
    <s v="No"/>
    <n v="100455"/>
    <n v="1"/>
    <n v="100455"/>
    <m/>
    <n v="0"/>
    <n v="0"/>
    <s v=""/>
    <e v="#N/A"/>
    <n v="100455"/>
    <s v="No"/>
    <s v="S"/>
    <s v="No"/>
    <s v="Yes"/>
    <n v="0.67"/>
    <n v="67304.850000000006"/>
    <n v="4145.84"/>
    <n v="63159.010000000009"/>
    <n v="4.1270618684983329E-2"/>
    <m/>
    <s v="No"/>
    <m/>
    <m/>
    <m/>
    <x v="0"/>
    <n v="426"/>
    <n v="1036.46"/>
    <s v="Ok"/>
    <n v="0"/>
    <n v="0"/>
  </r>
  <r>
    <n v="427"/>
    <s v="Nassau"/>
    <s v="03-3N-24-0000-0001-0060"/>
    <n v="519.78"/>
    <n v="2017"/>
    <n v="519.78"/>
    <n v="519.78"/>
    <n v="0"/>
    <n v="37595"/>
    <s v="HILLIARD"/>
    <s v="Florida"/>
    <n v="32046"/>
    <s v="37595 OLD PINERIDGE RD"/>
    <s v="HILLIARD FL 32046"/>
    <n v="-81.899699621721297"/>
    <n v="30.704187350705901"/>
    <s v="KINCADE RALPH RICHARD"/>
    <n v="1"/>
    <s v="SINGLE FAMILY"/>
    <n v="1001"/>
    <s v="Single Family Residential"/>
    <n v="2017"/>
    <n v="129725"/>
    <n v="2017"/>
    <n v="129725"/>
    <n v="1963.87"/>
    <n v="3.7782715764361847"/>
    <m/>
    <m/>
    <m/>
    <m/>
    <m/>
    <m/>
    <m/>
    <n v="0"/>
    <n v="0"/>
    <n v="0"/>
    <n v="0"/>
    <n v="0"/>
    <n v="0"/>
    <n v="0"/>
    <s v="No"/>
    <s v="No"/>
    <s v="No"/>
    <n v="0"/>
    <n v="0"/>
    <n v="55000"/>
    <s v="BALLOON"/>
    <n v="0"/>
    <n v="0"/>
    <s v="Potential Low Risk"/>
    <n v="0"/>
    <n v="0"/>
    <s v="No"/>
    <n v="0"/>
    <s v="No"/>
    <s v="Without Environmental Issues"/>
    <s v="No"/>
    <s v="None"/>
    <s v="37595 OLD PINERIDGE RD"/>
    <s v="Hilliard"/>
    <s v="Florida"/>
    <n v="32046"/>
    <s v="37595 OLD PINERIDGE RD HILLIARD FL 32046"/>
    <s v="L"/>
    <s v="Pass"/>
    <s v="No"/>
    <s v="FV&lt;$10K"/>
    <s v="N/A"/>
    <s v="No, &lt; $20K Lien"/>
    <s v="No, Lien &lt; $20K"/>
    <s v="N/A"/>
    <s v="No"/>
    <s v="No"/>
    <n v="0"/>
    <s v="No"/>
    <n v="129725"/>
    <n v="1"/>
    <n v="129725"/>
    <m/>
    <n v="0"/>
    <n v="0"/>
    <s v=""/>
    <e v="#N/A"/>
    <n v="129725"/>
    <s v="No"/>
    <s v="S"/>
    <s v="No"/>
    <s v="No"/>
    <n v="0.35"/>
    <n v="45403.75"/>
    <n v="6411.3899999999994"/>
    <n v="38992.36"/>
    <n v="4.9422933127770276E-2"/>
    <m/>
    <s v="No"/>
    <m/>
    <m/>
    <m/>
    <x v="0"/>
    <n v="427"/>
    <n v="519.78"/>
    <s v="Ok"/>
    <n v="0"/>
    <n v="0"/>
  </r>
  <r>
    <n v="428"/>
    <s v="Nassau"/>
    <s v="03-3N-24-0000-0002-0010"/>
    <n v="194.19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34905"/>
    <e v="#N/A"/>
    <e v="#N/A"/>
    <e v="#N/A"/>
    <n v="0"/>
    <s v="Yes"/>
    <s v="No"/>
    <s v="No"/>
    <s v="No"/>
    <s v="No"/>
    <s v="No"/>
    <s v="No"/>
    <e v="#N/A"/>
    <e v="#N/A"/>
    <e v="#N/A"/>
    <e v="#N/A"/>
    <e v="#N/A"/>
    <e v="#N/A"/>
    <e v="#N/A"/>
    <s v="Yes"/>
    <s v="No"/>
    <s v="Yes"/>
    <e v="#N/A"/>
    <e v="#N/A"/>
    <e v="#N/A"/>
    <e v="#N/A"/>
    <e v="#N/A"/>
    <e v="#N/A"/>
    <e v="#N/A"/>
    <e v="#N/A"/>
    <n v="1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Yes"/>
    <s v="No"/>
    <n v="1"/>
    <s v="No"/>
    <n v="34905"/>
    <n v="1"/>
    <n v="34905"/>
    <m/>
    <e v="#N/A"/>
    <e v="#N/A"/>
    <s v=""/>
    <e v="#N/A"/>
    <n v="34905"/>
    <s v="No"/>
    <s v="R"/>
    <s v="No"/>
    <s v="Yes"/>
    <n v="0.67"/>
    <n v="23386.350000000002"/>
    <e v="#N/A"/>
    <e v="#N/A"/>
    <e v="#N/A"/>
    <m/>
    <s v="No"/>
    <m/>
    <m/>
    <m/>
    <x v="6"/>
    <n v="428"/>
    <n v="194.19"/>
    <s v="Ok"/>
    <e v="#N/A"/>
    <e v="#N/A"/>
  </r>
  <r>
    <n v="429"/>
    <s v="Nassau"/>
    <s v="03-3N-24-0000-0004-0010"/>
    <n v="513.54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60120"/>
    <e v="#N/A"/>
    <e v="#N/A"/>
    <e v="#N/A"/>
    <n v="0"/>
    <m/>
    <m/>
    <m/>
    <s v="No"/>
    <m/>
    <s v="No"/>
    <s v="No"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60120"/>
    <n v="1"/>
    <n v="60120"/>
    <m/>
    <e v="#N/A"/>
    <e v="#N/A"/>
    <s v=""/>
    <e v="#N/A"/>
    <n v="60120"/>
    <s v="No"/>
    <s v="R"/>
    <s v="No"/>
    <s v="Yes"/>
    <n v="0.67"/>
    <n v="40280.400000000001"/>
    <e v="#N/A"/>
    <e v="#N/A"/>
    <e v="#N/A"/>
    <m/>
    <e v="#N/A"/>
    <m/>
    <m/>
    <m/>
    <x v="5"/>
    <n v="429"/>
    <n v="513.54"/>
    <e v="#N/A"/>
    <e v="#N/A"/>
    <e v="#N/A"/>
  </r>
  <r>
    <n v="430"/>
    <s v="Nassau"/>
    <s v="03-3N-24-0000-0004-00M0"/>
    <n v="42.36"/>
    <n v="2017"/>
    <e v="#N/A"/>
    <e v="#N/A"/>
    <e v="#N/A"/>
    <e v="#N/A"/>
    <e v="#N/A"/>
    <e v="#N/A"/>
    <e v="#N/A"/>
    <e v="#N/A"/>
    <e v="#N/A"/>
    <e v="#N/A"/>
    <e v="#N/A"/>
    <e v="#N/A"/>
    <n v="93"/>
    <s v="SUBSURFACE RIGHTS"/>
    <e v="#N/A"/>
    <e v="#N/A"/>
    <n v="2017"/>
    <n v="633"/>
    <e v="#N/A"/>
    <e v="#N/A"/>
    <e v="#N/A"/>
    <n v="0"/>
    <s v="Yes"/>
    <s v="Yes"/>
    <s v="Yes"/>
    <s v="Yes"/>
    <s v="Yes"/>
    <s v="Yes"/>
    <m/>
    <e v="#N/A"/>
    <e v="#N/A"/>
    <e v="#N/A"/>
    <e v="#N/A"/>
    <e v="#N/A"/>
    <e v="#N/A"/>
    <e v="#N/A"/>
    <s v="Yes"/>
    <s v="No"/>
    <s v="Yes"/>
    <e v="#N/A"/>
    <e v="#N/A"/>
    <e v="#N/A"/>
    <e v="#N/A"/>
    <e v="#N/A"/>
    <e v="#N/A"/>
    <e v="#N/A"/>
    <e v="#N/A"/>
    <n v="6"/>
    <s v="No"/>
    <e v="#N/A"/>
    <s v="No"/>
    <e v="#N/A"/>
    <s v="No"/>
    <e v="#N/A"/>
    <e v="#N/A"/>
    <e v="#N/A"/>
    <e v="#N/A"/>
    <e v="#N/A"/>
    <e v="#N/A"/>
    <e v="#N/A"/>
    <s v="Lien&lt;$150"/>
    <e v="#N/A"/>
    <s v="FV&lt;$10K"/>
    <s v="N/A"/>
    <s v="No, &lt; $20K Lien"/>
    <s v="No, Lien &lt; $20K"/>
    <s v="N/A"/>
    <s v="Yes"/>
    <s v="No"/>
    <n v="6"/>
    <s v="No"/>
    <n v="633"/>
    <n v="1"/>
    <n v="633"/>
    <m/>
    <e v="#N/A"/>
    <e v="#N/A"/>
    <s v=""/>
    <e v="#N/A"/>
    <n v="633"/>
    <s v="No"/>
    <s v="V"/>
    <s v="Yes"/>
    <s v="No"/>
    <n v="0"/>
    <n v="0"/>
    <e v="#N/A"/>
    <e v="#N/A"/>
    <e v="#N/A"/>
    <m/>
    <s v="No"/>
    <m/>
    <m/>
    <m/>
    <x v="2"/>
    <n v="430"/>
    <n v="42.36"/>
    <s v="Ok"/>
    <e v="#N/A"/>
    <e v="#N/A"/>
  </r>
  <r>
    <n v="431"/>
    <s v="Nassau"/>
    <s v="03-3N-24-0000-0004-0110"/>
    <n v="1601.65"/>
    <n v="2017"/>
    <e v="#N/A"/>
    <e v="#N/A"/>
    <e v="#N/A"/>
    <e v="#N/A"/>
    <e v="#N/A"/>
    <e v="#N/A"/>
    <e v="#N/A"/>
    <e v="#N/A"/>
    <e v="#N/A"/>
    <e v="#N/A"/>
    <e v="#N/A"/>
    <e v="#N/A"/>
    <n v="1"/>
    <s v="SINGLE FAMILY"/>
    <e v="#N/A"/>
    <e v="#N/A"/>
    <n v="2017"/>
    <n v="134974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134974"/>
    <n v="1"/>
    <n v="134974"/>
    <m/>
    <e v="#N/A"/>
    <e v="#N/A"/>
    <s v=""/>
    <e v="#N/A"/>
    <n v="134974"/>
    <s v="No"/>
    <s v="S"/>
    <s v="No"/>
    <s v="Yes"/>
    <n v="0.67"/>
    <n v="90432.58"/>
    <e v="#N/A"/>
    <e v="#N/A"/>
    <e v="#N/A"/>
    <m/>
    <e v="#N/A"/>
    <m/>
    <m/>
    <m/>
    <x v="5"/>
    <n v="431"/>
    <n v="1601.65"/>
    <e v="#N/A"/>
    <e v="#N/A"/>
    <e v="#N/A"/>
  </r>
  <r>
    <n v="432"/>
    <s v="Nassau"/>
    <s v="03-3N-24-2020-0023-0110"/>
    <n v="625.54"/>
    <n v="2017"/>
    <n v="625.54"/>
    <n v="625.54"/>
    <n v="0"/>
    <n v="37402"/>
    <s v="HILLIARD"/>
    <s v="Florida"/>
    <n v="32046"/>
    <s v="37402 OLD PINERIDGE RD"/>
    <s v="HILLIARD FL 32046"/>
    <n v="-81.902584588646405"/>
    <n v="30.7048730513336"/>
    <s v="DAUGHTRY CHARLES E"/>
    <n v="1"/>
    <s v="SINGLE FAMILY"/>
    <n v="1001"/>
    <s v="Single Family Residential"/>
    <n v="2017"/>
    <n v="36252"/>
    <n v="2017"/>
    <n v="36252"/>
    <n v="548.82000000000005"/>
    <n v="0.87735396617322647"/>
    <s v="No"/>
    <s v="No"/>
    <s v="No"/>
    <s v="No"/>
    <s v="No"/>
    <s v="No"/>
    <m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0"/>
    <s v="No"/>
    <s v="Yes"/>
    <s v="No"/>
    <s v="Without Environmental Issues"/>
    <s v="No"/>
    <s v="None"/>
    <s v="37402 OLD PINERIDGE RD"/>
    <s v="Hilliard"/>
    <s v="Florida"/>
    <n v="32046"/>
    <s v="37402 OLD PINERIDGE RD HILLIARD FL 32046"/>
    <s v=""/>
    <s v="Pass"/>
    <s v="Yes"/>
    <s v="FV&lt;$10K"/>
    <s v="N/A"/>
    <s v="No, &lt; $20K Lien"/>
    <s v="No, Lien &lt; $20K"/>
    <s v="N/A"/>
    <s v="No"/>
    <s v="No"/>
    <n v="0"/>
    <s v="No"/>
    <n v="36252"/>
    <n v="1"/>
    <n v="36252"/>
    <m/>
    <n v="0"/>
    <n v="0"/>
    <s v=""/>
    <e v="#N/A"/>
    <n v="36252"/>
    <s v="No"/>
    <s v="S"/>
    <s v="No"/>
    <s v="No"/>
    <n v="0.35"/>
    <n v="12688.199999999999"/>
    <n v="2502.16"/>
    <n v="10186.039999999999"/>
    <n v="6.9021295376806791E-2"/>
    <m/>
    <s v="No"/>
    <m/>
    <m/>
    <m/>
    <x v="0"/>
    <n v="432"/>
    <n v="625.54"/>
    <s v="Ok"/>
    <n v="0"/>
    <n v="0"/>
  </r>
  <r>
    <n v="433"/>
    <s v="Nassau"/>
    <s v="03-3N-24-2300-0017-0010"/>
    <n v="936.5"/>
    <n v="2017"/>
    <e v="#N/A"/>
    <e v="#N/A"/>
    <e v="#N/A"/>
    <e v="#N/A"/>
    <e v="#N/A"/>
    <e v="#N/A"/>
    <e v="#N/A"/>
    <e v="#N/A"/>
    <e v="#N/A"/>
    <e v="#N/A"/>
    <e v="#N/A"/>
    <e v="#N/A"/>
    <n v="50"/>
    <s v="IMPROVED AGRICULTURAL"/>
    <e v="#N/A"/>
    <e v="#N/A"/>
    <n v="2017"/>
    <n v="93536"/>
    <e v="#N/A"/>
    <e v="#N/A"/>
    <e v="#N/A"/>
    <n v="0"/>
    <m/>
    <s v="No"/>
    <s v="No"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93536"/>
    <n v="1"/>
    <n v="93536"/>
    <m/>
    <e v="#N/A"/>
    <e v="#N/A"/>
    <s v=""/>
    <e v="#N/A"/>
    <n v="93536"/>
    <s v="No"/>
    <s v="V"/>
    <s v="Yes"/>
    <s v="Yes"/>
    <n v="0"/>
    <n v="0"/>
    <e v="#N/A"/>
    <e v="#N/A"/>
    <e v="#N/A"/>
    <m/>
    <s v="No"/>
    <m/>
    <m/>
    <m/>
    <x v="1"/>
    <n v="433"/>
    <n v="936.5"/>
    <s v="Ok"/>
    <e v="#N/A"/>
    <e v="#N/A"/>
  </r>
  <r>
    <n v="434"/>
    <s v="Nassau"/>
    <s v="03-3N-24-2300-0017-0030"/>
    <n v="1137.1600000000001"/>
    <n v="2017"/>
    <n v="1137.1600000000001"/>
    <n v="1137.1600000000001"/>
    <n v="0"/>
    <n v="37179"/>
    <s v="HILLIARD"/>
    <s v="Florida"/>
    <n v="32046"/>
    <s v="37179 COYOTE DR"/>
    <s v="HILLIARD FL 32046"/>
    <n v="-81.899945208424597"/>
    <n v="30.701288564446799"/>
    <s v="WADE TONYA M"/>
    <n v="0"/>
    <s v="VACANT RESIDENTIAL"/>
    <n v="8001"/>
    <s v="Residential-Vacant Land"/>
    <n v="2017"/>
    <n v="67500"/>
    <n v="2017"/>
    <n v="67500"/>
    <n v="1021.87"/>
    <n v="0.89861585001231126"/>
    <m/>
    <m/>
    <s v="No"/>
    <s v="No"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s v="High"/>
    <n v="0"/>
    <s v="No"/>
    <s v="No"/>
    <s v="No"/>
    <s v="Without Environmental Issues"/>
    <s v="No"/>
    <s v="None"/>
    <s v="37179 COYOTE DR"/>
    <s v="Hilliard"/>
    <s v="Florida"/>
    <n v="32046"/>
    <s v="37179 COYOTE DR HILLIARD FL 32046"/>
    <s v=""/>
    <s v="Pass"/>
    <s v="No"/>
    <s v="FV&lt;$10K"/>
    <s v="N/A"/>
    <s v="No, &lt; $20K Lien"/>
    <s v="No, Lien &lt; $20K"/>
    <s v="N/A"/>
    <s v="No"/>
    <s v="No"/>
    <n v="0"/>
    <s v="No"/>
    <n v="67500"/>
    <n v="1"/>
    <n v="67500"/>
    <m/>
    <n v="0"/>
    <n v="0"/>
    <s v=""/>
    <e v="#N/A"/>
    <n v="67500"/>
    <s v="No"/>
    <s v="V"/>
    <s v="Yes"/>
    <s v="No"/>
    <n v="0"/>
    <n v="0"/>
    <n v="4548.6400000000003"/>
    <n v="-4548.6400000000003"/>
    <n v="6.7387259259259258E-2"/>
    <m/>
    <s v="No"/>
    <m/>
    <m/>
    <m/>
    <x v="1"/>
    <n v="434"/>
    <n v="1137.1600000000001"/>
    <s v="Ok"/>
    <n v="0"/>
    <n v="0"/>
  </r>
  <r>
    <n v="435"/>
    <s v="Nassau"/>
    <s v="04-3N-24-0000-0004-0090"/>
    <n v="1717.57"/>
    <n v="2017"/>
    <n v="1717.57"/>
    <n v="1717.57"/>
    <n v="0"/>
    <m/>
    <s v="HILLIARD"/>
    <s v="Florida"/>
    <n v="32046"/>
    <s v="KINGS FERRY RD"/>
    <s v="HILLIARD FL 32046"/>
    <n v="-81.912106954330596"/>
    <n v="30.7039332914153"/>
    <s v="PEARSON PHILLIP CAREY"/>
    <n v="0"/>
    <s v="VACANT RESIDENTIAL"/>
    <n v="8001"/>
    <s v="Residential-Vacant Land"/>
    <n v="2017"/>
    <n v="111600"/>
    <n v="2017"/>
    <n v="111600"/>
    <n v="1558.54"/>
    <n v="0.90740988722439264"/>
    <s v="No"/>
    <s v="No"/>
    <s v="No"/>
    <m/>
    <m/>
    <m/>
    <m/>
    <s v="I"/>
    <s v="I"/>
    <s v="I"/>
    <s v="I"/>
    <n v="0"/>
    <n v="0"/>
    <n v="0"/>
    <s v="No"/>
    <s v="No"/>
    <s v="No"/>
    <n v="0"/>
    <n v="0"/>
    <n v="0"/>
    <n v="0"/>
    <n v="0"/>
    <n v="0"/>
    <s v="Potential Low Risk"/>
    <s v="High"/>
    <n v="0"/>
    <s v="No"/>
    <s v="No"/>
    <s v="No"/>
    <s v="Without Environmental Issues"/>
    <s v="No"/>
    <s v="None"/>
    <s v="KINGS FERRY RD"/>
    <s v="Hilliard"/>
    <s v="Florida"/>
    <n v="32046"/>
    <s v="KINGS FERRY RD HILLIARD FL 32046"/>
    <s v=""/>
    <s v="Pass"/>
    <s v="No"/>
    <s v="FV&lt;$10K"/>
    <s v="N/A"/>
    <s v="No, &lt; $20K Lien"/>
    <s v="No, Lien &lt; $20K"/>
    <s v="N/A"/>
    <s v="No"/>
    <s v="No"/>
    <n v="0"/>
    <s v="No"/>
    <n v="111600"/>
    <n v="1"/>
    <n v="111600"/>
    <m/>
    <n v="0"/>
    <n v="0"/>
    <s v=""/>
    <e v="#N/A"/>
    <n v="111600"/>
    <s v="No"/>
    <s v="V"/>
    <s v="Yes"/>
    <s v="No"/>
    <n v="0"/>
    <n v="0"/>
    <n v="6870.28"/>
    <n v="-6870.28"/>
    <n v="6.1561648745519712E-2"/>
    <m/>
    <s v="No"/>
    <m/>
    <m/>
    <m/>
    <x v="1"/>
    <n v="435"/>
    <n v="1717.57"/>
    <s v="Ok"/>
    <n v="0"/>
    <n v="0"/>
  </r>
  <r>
    <n v="436"/>
    <s v="Nassau"/>
    <s v="05-3N-24-0000-0007-0010"/>
    <n v="212.9"/>
    <n v="2017"/>
    <n v="212.9"/>
    <n v="212.9"/>
    <n v="0"/>
    <m/>
    <s v="HILLIARD"/>
    <s v="Florida"/>
    <n v="32046"/>
    <s v="SWEARINGEN RD"/>
    <s v="HILLIARD FL 32046"/>
    <n v="-81.931482625516296"/>
    <n v="30.713299722179801"/>
    <s v="MASON WILBUR"/>
    <n v="0"/>
    <s v="VACANT RESIDENTIAL"/>
    <n v="8001"/>
    <s v="Residential-Vacant Land"/>
    <n v="2017"/>
    <n v="9966"/>
    <n v="2017"/>
    <n v="12450"/>
    <n v="167.27"/>
    <n v="0.78567402536402065"/>
    <s v="Yes"/>
    <s v="Yes"/>
    <s v="No"/>
    <s v="No"/>
    <s v="No"/>
    <s v="No"/>
    <s v="No"/>
    <s v="C"/>
    <s v="C"/>
    <s v="I"/>
    <s v="I"/>
    <s v="I"/>
    <s v="I"/>
    <s v="I"/>
    <s v="Yes"/>
    <s v="Yes"/>
    <s v="Yes"/>
    <n v="0"/>
    <n v="0"/>
    <n v="0"/>
    <n v="0"/>
    <n v="0"/>
    <n v="0"/>
    <s v="Potential Low Risk"/>
    <s v="Minimal"/>
    <n v="7"/>
    <s v="No"/>
    <s v="No"/>
    <s v="No"/>
    <s v="Without Environmental Issues"/>
    <s v="No"/>
    <s v="None"/>
    <s v="SWEARINGEN RD"/>
    <s v="Hilliard"/>
    <s v="Florida"/>
    <n v="32046"/>
    <s v="SWEARINGEN RD HILLIARD FL 32046"/>
    <s v=""/>
    <s v="Pass"/>
    <s v="No"/>
    <s v="FV&lt;$10K"/>
    <s v="N/A"/>
    <s v="No, &lt; $20K Lien"/>
    <s v="No, Lien &lt; $20K"/>
    <s v="N/A"/>
    <s v="Yes"/>
    <s v="No"/>
    <n v="7"/>
    <s v="No"/>
    <n v="9966"/>
    <n v="1"/>
    <n v="9966"/>
    <m/>
    <n v="0"/>
    <n v="0"/>
    <s v=""/>
    <e v="#N/A"/>
    <n v="9966"/>
    <s v="No"/>
    <s v="V"/>
    <s v="Yes"/>
    <s v="No"/>
    <n v="0"/>
    <n v="0"/>
    <n v="2341.9"/>
    <n v="-2341.9"/>
    <n v="0.23498896247240619"/>
    <m/>
    <s v="No"/>
    <m/>
    <m/>
    <m/>
    <x v="6"/>
    <n v="436"/>
    <n v="212.9"/>
    <s v="Ok"/>
    <n v="0"/>
    <n v="0"/>
  </r>
  <r>
    <n v="437"/>
    <s v="Nassau"/>
    <s v="05-3N-24-0000-0014-0010"/>
    <n v="42.9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25722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Lien&lt;$150"/>
    <e v="#N/A"/>
    <s v="FV&lt;$10K"/>
    <s v="N/A"/>
    <s v="No, &lt; $20K Lien"/>
    <s v="No, Lien &lt; $20K"/>
    <s v="N/A"/>
    <s v="No"/>
    <s v="No"/>
    <n v="0"/>
    <s v="No"/>
    <n v="25722"/>
    <n v="1"/>
    <n v="25722"/>
    <m/>
    <e v="#N/A"/>
    <e v="#N/A"/>
    <s v=""/>
    <e v="#N/A"/>
    <n v="25722"/>
    <s v="No"/>
    <s v="R"/>
    <s v="No"/>
    <s v="Yes"/>
    <n v="0.67"/>
    <n v="17233.740000000002"/>
    <e v="#N/A"/>
    <e v="#N/A"/>
    <e v="#N/A"/>
    <m/>
    <s v="No"/>
    <m/>
    <m/>
    <m/>
    <x v="2"/>
    <n v="437"/>
    <n v="42.9"/>
    <s v="Ok"/>
    <e v="#N/A"/>
    <e v="#N/A"/>
  </r>
  <r>
    <n v="438"/>
    <s v="Nassau"/>
    <s v="05-3N-24-0000-0017-0020"/>
    <n v="443.68"/>
    <n v="2017"/>
    <n v="443.68"/>
    <n v="443.68"/>
    <n v="0"/>
    <n v="552355"/>
    <s v="HILLIARD"/>
    <s v="Florida"/>
    <n v="32046"/>
    <s v="552355 US HWY 1"/>
    <s v="HILLIARD FL 32046"/>
    <n v="-81.928739863496801"/>
    <n v="30.705838977049901"/>
    <s v="MUSSELMAN DIANA FREDIA"/>
    <n v="1"/>
    <s v="SINGLE FAMILY"/>
    <n v="1001"/>
    <s v="Single Family Residential"/>
    <n v="2017"/>
    <n v="54777"/>
    <n v="2017"/>
    <n v="60333"/>
    <n v="380.66"/>
    <n v="0.85796069239091244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Yes"/>
    <s v="No"/>
    <s v="No"/>
    <s v="Without Environmental Issues"/>
    <s v="No"/>
    <s v="None"/>
    <s v="552355 US HWY 1"/>
    <s v="Hilliard"/>
    <s v="Florida"/>
    <n v="32046"/>
    <s v="552355 US HWY 1 HILLIARD FL 32046"/>
    <s v=""/>
    <s v="Pass"/>
    <s v="No"/>
    <s v="FV&lt;$10K"/>
    <s v="N/A"/>
    <s v="No, &lt; $20K Lien"/>
    <s v="No, Lien &lt; $20K"/>
    <s v="N/A"/>
    <s v="No"/>
    <s v="No"/>
    <n v="1"/>
    <s v="No"/>
    <n v="54777"/>
    <n v="1"/>
    <n v="54777"/>
    <m/>
    <n v="0"/>
    <n v="0"/>
    <s v=""/>
    <e v="#N/A"/>
    <n v="54777"/>
    <s v="No"/>
    <s v="S"/>
    <s v="No"/>
    <s v="Yes"/>
    <n v="0.67"/>
    <n v="36700.590000000004"/>
    <n v="2218.4"/>
    <n v="34482.19"/>
    <n v="4.0498749475144681E-2"/>
    <m/>
    <s v="No"/>
    <m/>
    <m/>
    <m/>
    <x v="0"/>
    <n v="438"/>
    <n v="443.68"/>
    <s v="Ok"/>
    <n v="0"/>
    <n v="0"/>
  </r>
  <r>
    <n v="439"/>
    <s v="Nassau"/>
    <s v="05-3N-24-0000-0018-0000"/>
    <n v="982.75"/>
    <n v="2017"/>
    <e v="#N/A"/>
    <e v="#N/A"/>
    <e v="#N/A"/>
    <e v="#N/A"/>
    <e v="#N/A"/>
    <e v="#N/A"/>
    <e v="#N/A"/>
    <e v="#N/A"/>
    <e v="#N/A"/>
    <e v="#N/A"/>
    <e v="#N/A"/>
    <e v="#N/A"/>
    <n v="8"/>
    <s v="MULTI-FAMILY - LESS THAN 10 UNITS"/>
    <e v="#N/A"/>
    <e v="#N/A"/>
    <n v="2017"/>
    <n v="101137"/>
    <e v="#N/A"/>
    <e v="#N/A"/>
    <e v="#N/A"/>
    <n v="0"/>
    <s v="No"/>
    <s v="No"/>
    <s v="No"/>
    <s v="No"/>
    <s v="No"/>
    <s v="No"/>
    <s v="No"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2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2"/>
    <s v="Yes"/>
    <n v="101137"/>
    <n v="1"/>
    <n v="101137"/>
    <m/>
    <e v="#N/A"/>
    <e v="#N/A"/>
    <s v=""/>
    <e v="#N/A"/>
    <n v="101137"/>
    <s v="No"/>
    <s v="R"/>
    <s v="No"/>
    <s v="Yes"/>
    <n v="0.67"/>
    <n v="67761.790000000008"/>
    <e v="#N/A"/>
    <e v="#N/A"/>
    <e v="#N/A"/>
    <m/>
    <s v="No"/>
    <m/>
    <m/>
    <m/>
    <x v="3"/>
    <n v="439"/>
    <n v="982.75"/>
    <s v="Ok"/>
    <e v="#N/A"/>
    <e v="#N/A"/>
  </r>
  <r>
    <n v="440"/>
    <s v="Nassau"/>
    <s v="05-3N-24-0000-0029-0030"/>
    <n v="818.9"/>
    <n v="2017"/>
    <n v="818.9"/>
    <n v="818.9"/>
    <n v="0"/>
    <n v="552169"/>
    <s v="HILLIARD"/>
    <s v="Florida"/>
    <n v="32046"/>
    <s v="552169 US HWY 1"/>
    <s v="HILLIARD FL 32046"/>
    <n v="-81.925579217883197"/>
    <n v="30.701286842263201"/>
    <s v="YOUNG DARIN P &amp; YOUNG NEAL D (JT/RS)"/>
    <n v="1"/>
    <s v="SINGLE FAMILY"/>
    <n v="1001"/>
    <s v="Single Family Residential"/>
    <n v="2017"/>
    <n v="90289"/>
    <n v="2017"/>
    <n v="105727"/>
    <n v="727.6"/>
    <n v="0.8885089754548785"/>
    <s v="No"/>
    <s v="No"/>
    <s v="No"/>
    <m/>
    <m/>
    <m/>
    <m/>
    <s v="I"/>
    <s v="I"/>
    <s v="I"/>
    <s v="I"/>
    <s v="I"/>
    <s v="I"/>
    <n v="0"/>
    <s v="No"/>
    <s v="No"/>
    <s v="No"/>
    <n v="0"/>
    <n v="0"/>
    <n v="0"/>
    <n v="0"/>
    <n v="0"/>
    <n v="5"/>
    <s v="Potential Medium Risk"/>
    <s v="Minimal"/>
    <n v="1"/>
    <s v="Yes"/>
    <s v="No"/>
    <s v="No"/>
    <s v="Without Environmental Issues"/>
    <s v="No"/>
    <s v="None"/>
    <s v="552169 US HWY 1"/>
    <s v="Hilliard"/>
    <s v="Florida"/>
    <n v="32046"/>
    <s v="552169 US HWY 1 HILLIARD FL 32046"/>
    <s v=""/>
    <s v="Pass"/>
    <s v="No"/>
    <s v="FV&lt;$10K"/>
    <s v="N/A"/>
    <s v="No, &lt; $20K Lien"/>
    <s v="No, Lien &lt; $20K"/>
    <s v="N/A"/>
    <s v="No"/>
    <s v="No"/>
    <n v="1"/>
    <s v="No"/>
    <n v="90289"/>
    <n v="1"/>
    <n v="90289"/>
    <m/>
    <n v="0"/>
    <n v="0"/>
    <s v=""/>
    <e v="#N/A"/>
    <n v="90289"/>
    <s v="No"/>
    <s v="S"/>
    <s v="No"/>
    <s v="Yes"/>
    <n v="0.67"/>
    <n v="60493.630000000005"/>
    <n v="4094.5"/>
    <n v="56399.130000000005"/>
    <n v="4.5348824330760117E-2"/>
    <m/>
    <s v="No"/>
    <m/>
    <m/>
    <m/>
    <x v="0"/>
    <n v="440"/>
    <n v="818.9"/>
    <s v="Ok"/>
    <n v="0"/>
    <n v="0"/>
  </r>
  <r>
    <n v="441"/>
    <s v="Nassau"/>
    <s v="05-3N-24-0000-0031-0000"/>
    <n v="7021.31"/>
    <n v="2017"/>
    <n v="7021.31"/>
    <n v="7021.31"/>
    <n v="0"/>
    <n v="552121"/>
    <s v="HILLIARD"/>
    <s v="Florida"/>
    <n v="32046"/>
    <s v="552121 US HWY 1"/>
    <s v="HILLIARD FL 32046"/>
    <n v="-81.925207160146499"/>
    <n v="30.699818913207"/>
    <s v="SMITH BARRY D"/>
    <n v="41"/>
    <s v="LIGHT MANUFACTURING, SMALL EQUIPMENT MANUFACTURING, SMALL MACHINE SHOPS, INSTRUM"/>
    <n v="5001"/>
    <s v="Manufacturing (light)"/>
    <n v="2017"/>
    <n v="462758"/>
    <n v="2017"/>
    <n v="462758"/>
    <n v="6462.61"/>
    <n v="0.92042795432761115"/>
    <m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275000"/>
    <s v="SELLER TAKE-BACK"/>
    <n v="1"/>
    <n v="1"/>
    <s v="Potential High Risk"/>
    <s v="Minimal"/>
    <n v="0"/>
    <s v="No"/>
    <s v="No"/>
    <s v="Yes"/>
    <s v="Without Environmental Issues"/>
    <s v="No"/>
    <s v="None"/>
    <s v="552121 US HWY 1"/>
    <s v="Hilliard"/>
    <s v="Florida"/>
    <n v="32046"/>
    <s v="552121 US HWY 1 HILLIARD FL 32046"/>
    <s v="L"/>
    <s v="Pass"/>
    <s v="No"/>
    <s v="FV&lt;$10K"/>
    <s v="N/A"/>
    <s v="No, &lt; $20K Lien"/>
    <s v="No, Lien &lt; $20K"/>
    <s v="N/A"/>
    <s v="No"/>
    <s v="No"/>
    <n v="0"/>
    <s v="No"/>
    <n v="462758"/>
    <n v="1"/>
    <n v="462758"/>
    <m/>
    <n v="0"/>
    <n v="0"/>
    <s v=""/>
    <e v="#N/A"/>
    <n v="462758"/>
    <s v="No"/>
    <s v="C"/>
    <s v="No"/>
    <s v="No"/>
    <n v="0.3"/>
    <n v="138827.4"/>
    <n v="28085.24"/>
    <n v="110742.15999999999"/>
    <n v="6.0690987513992198E-2"/>
    <m/>
    <s v="No"/>
    <m/>
    <m/>
    <m/>
    <x v="0"/>
    <n v="441"/>
    <n v="7021.31"/>
    <s v="Ok"/>
    <n v="0"/>
    <n v="0"/>
  </r>
  <r>
    <n v="442"/>
    <s v="Nassau"/>
    <s v="05-3N-24-0000-0031-0010"/>
    <n v="207.57"/>
    <n v="2017"/>
    <n v="207.57"/>
    <n v="207.57"/>
    <n v="0"/>
    <m/>
    <s v="HILLIARD"/>
    <s v="Florida"/>
    <n v="32046"/>
    <s v="US HWY 1"/>
    <s v="HILLIARD FL 32046"/>
    <n v="-81.924813117872802"/>
    <n v="30.700573666782201"/>
    <s v="SMITH ROBERTA A"/>
    <n v="10"/>
    <s v="VACANT COMMERCIAL"/>
    <n v="8002"/>
    <s v="Commercial-Vacant Land"/>
    <n v="2017"/>
    <n v="11111"/>
    <n v="2017"/>
    <n v="12196"/>
    <n v="162.34"/>
    <n v="0.78209760562701747"/>
    <m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1"/>
    <s v="Potential Medium Risk"/>
    <s v="Minimal"/>
    <n v="0"/>
    <s v="No"/>
    <s v="No"/>
    <s v="No"/>
    <s v="Without Environmental Issues"/>
    <s v="No"/>
    <s v="None"/>
    <s v="US HWY 1"/>
    <s v="Hilliard"/>
    <s v="Florida"/>
    <n v="32046"/>
    <s v="US HWY 1 HILLIARD FL 32046"/>
    <s v=""/>
    <s v="Pass"/>
    <s v="No"/>
    <s v="FV&lt;$10K"/>
    <s v="N/A"/>
    <s v="No, &lt; $20K Lien"/>
    <s v="No, Lien &lt; $20K"/>
    <s v="N/A"/>
    <s v="No"/>
    <s v="No"/>
    <n v="0"/>
    <s v="No"/>
    <n v="11111"/>
    <n v="1"/>
    <n v="11111"/>
    <m/>
    <n v="0"/>
    <n v="0"/>
    <s v=""/>
    <e v="#N/A"/>
    <n v="11111"/>
    <s v="No"/>
    <s v="V"/>
    <s v="Yes"/>
    <s v="No"/>
    <n v="0"/>
    <n v="0"/>
    <n v="830.28"/>
    <n v="-830.28"/>
    <n v="7.4725947259472597E-2"/>
    <m/>
    <s v="No"/>
    <m/>
    <m/>
    <m/>
    <x v="4"/>
    <n v="442"/>
    <n v="207.57"/>
    <s v="Ok"/>
    <n v="0"/>
    <n v="0"/>
  </r>
  <r>
    <n v="443"/>
    <s v="Nassau"/>
    <s v="05-3N-24-0000-0031-0030"/>
    <n v="847.13"/>
    <n v="2017"/>
    <n v="847.13"/>
    <n v="847.13"/>
    <n v="0"/>
    <m/>
    <s v="HILLIARD"/>
    <s v="Florida"/>
    <n v="32046"/>
    <s v="EIGHTH AV"/>
    <s v="HILLIARD FL 32046"/>
    <n v="-81.925638931885999"/>
    <n v="30.700159244730099"/>
    <s v="SMITH ROBERTA A"/>
    <n v="10"/>
    <s v="VACANT COMMERCIAL"/>
    <n v="8002"/>
    <s v="Commercial-Vacant Land"/>
    <n v="2017"/>
    <n v="51589"/>
    <n v="2017"/>
    <n v="56628"/>
    <n v="753.7"/>
    <n v="0.8897099618712595"/>
    <m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1"/>
    <s v="Potential Medium Risk"/>
    <s v="Minimal"/>
    <n v="0"/>
    <s v="No"/>
    <s v="No"/>
    <s v="No"/>
    <s v="Without Environmental Issues"/>
    <s v="No"/>
    <s v="None"/>
    <s v="EIGHTH AV"/>
    <s v="Hilliard"/>
    <s v="Florida"/>
    <n v="32046"/>
    <s v="EIGHTH AV HILLIARD FL 32046"/>
    <s v=""/>
    <s v="Pass"/>
    <s v="No"/>
    <s v="FV&lt;$10K"/>
    <s v="N/A"/>
    <s v="No, &lt; $20K Lien"/>
    <s v="No, Lien &lt; $20K"/>
    <s v="N/A"/>
    <s v="No"/>
    <s v="No"/>
    <n v="0"/>
    <s v="No"/>
    <n v="51589"/>
    <n v="1"/>
    <n v="51589"/>
    <m/>
    <n v="0"/>
    <n v="0"/>
    <s v=""/>
    <e v="#N/A"/>
    <n v="51589"/>
    <s v="No"/>
    <s v="V"/>
    <s v="Yes"/>
    <s v="No"/>
    <n v="0"/>
    <n v="0"/>
    <n v="3388.52"/>
    <n v="-3388.52"/>
    <n v="6.5682994436798536E-2"/>
    <m/>
    <s v="No"/>
    <m/>
    <m/>
    <m/>
    <x v="1"/>
    <n v="443"/>
    <n v="847.13"/>
    <s v="Ok"/>
    <n v="0"/>
    <n v="0"/>
  </r>
  <r>
    <n v="444"/>
    <s v="Nassau"/>
    <s v="05-3N-24-0000-0033-0000"/>
    <n v="2447.48"/>
    <n v="2017"/>
    <n v="2447.48"/>
    <n v="2447.48"/>
    <n v="0"/>
    <n v="552073"/>
    <s v="HILLIARD"/>
    <s v="Florida"/>
    <n v="32046"/>
    <s v="552073 US HWY 1"/>
    <s v="HILLIARD FL 32046"/>
    <n v="-81.924686192319996"/>
    <n v="30.698955599197401"/>
    <s v="LIBBY ARTHUR DALE &amp; JANICE P"/>
    <n v="1"/>
    <s v="SINGLE FAMILY"/>
    <n v="1001"/>
    <s v="Single Family Residential"/>
    <n v="2017"/>
    <n v="159929"/>
    <n v="2017"/>
    <n v="159929"/>
    <n v="2233.46"/>
    <n v="0.91255495448379553"/>
    <s v="No"/>
    <m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2"/>
    <s v="Potential Low Risk"/>
    <n v="0"/>
    <n v="1"/>
    <s v="No"/>
    <s v="No"/>
    <s v="No"/>
    <s v="Without Environmental Issues"/>
    <s v="No"/>
    <s v="None"/>
    <s v="552073 US HWY 1"/>
    <s v="Hilliard"/>
    <s v="Florida"/>
    <n v="32046"/>
    <s v="552073 US HWY 1 HILLIARD FL 32046"/>
    <s v=""/>
    <s v="Pass"/>
    <s v="No"/>
    <s v="FV&lt;$10K"/>
    <s v="N/A"/>
    <s v="No, &lt; $20K Lien"/>
    <s v="No, Lien &lt; $20K"/>
    <s v="N/A"/>
    <s v="No"/>
    <s v="No"/>
    <n v="1"/>
    <s v="No"/>
    <n v="159929"/>
    <n v="1"/>
    <n v="159929"/>
    <m/>
    <n v="0"/>
    <n v="0"/>
    <s v=""/>
    <e v="#N/A"/>
    <n v="159929"/>
    <s v="No"/>
    <s v="S"/>
    <s v="No"/>
    <s v="No"/>
    <n v="0.35"/>
    <n v="55975.149999999994"/>
    <n v="12237.4"/>
    <n v="43737.749999999993"/>
    <n v="7.6517704731474595E-2"/>
    <m/>
    <s v="No"/>
    <m/>
    <m/>
    <m/>
    <x v="0"/>
    <n v="444"/>
    <n v="2447.48"/>
    <s v="Ok"/>
    <n v="0"/>
    <n v="0"/>
  </r>
  <r>
    <n v="445"/>
    <s v="Nassau"/>
    <s v="05-3N-24-0000-0035-0000"/>
    <n v="1942.57"/>
    <n v="2017"/>
    <n v="1942.57"/>
    <n v="1942.57"/>
    <n v="0"/>
    <n v="552110"/>
    <s v="HILLIARD"/>
    <s v="Florida"/>
    <n v="32046"/>
    <s v="552110 US HWY 1"/>
    <s v="HILLIARD FL 32046"/>
    <n v="-81.923415772628601"/>
    <n v="30.700171928549999"/>
    <s v="ALLPHIN TRUDI"/>
    <n v="1"/>
    <s v="SINGLE FAMILY"/>
    <n v="1001"/>
    <s v="Single Family Residential"/>
    <n v="2017"/>
    <n v="126497"/>
    <n v="2017"/>
    <n v="126497"/>
    <n v="1766.59"/>
    <n v="0.90940866995783931"/>
    <m/>
    <m/>
    <m/>
    <m/>
    <s v="No"/>
    <m/>
    <m/>
    <s v="I"/>
    <n v="0"/>
    <n v="0"/>
    <n v="0"/>
    <n v="0"/>
    <n v="0"/>
    <n v="0"/>
    <s v="No"/>
    <s v="No"/>
    <s v="No"/>
    <n v="0"/>
    <n v="0"/>
    <n v="0"/>
    <n v="0"/>
    <n v="0"/>
    <n v="1"/>
    <s v="Potential Low Risk"/>
    <n v="0"/>
    <n v="0"/>
    <s v="No"/>
    <s v="No"/>
    <s v="No"/>
    <s v="Without Environmental Issues"/>
    <s v="No"/>
    <s v="None"/>
    <s v="552110 US HWY 1"/>
    <s v="Hilliard"/>
    <s v="Florida"/>
    <n v="32046"/>
    <s v="552110 US HWY 1 HILLIARD FL 32046"/>
    <s v=""/>
    <s v="Pass"/>
    <s v="No"/>
    <s v="FV&lt;$10K"/>
    <s v="N/A"/>
    <s v="No, &lt; $20K Lien"/>
    <s v="No, Lien &lt; $20K"/>
    <s v="N/A"/>
    <s v="No"/>
    <s v="No"/>
    <n v="0"/>
    <s v="No"/>
    <n v="126497"/>
    <n v="1"/>
    <n v="126497"/>
    <m/>
    <n v="0"/>
    <n v="0"/>
    <s v=""/>
    <e v="#N/A"/>
    <n v="126497"/>
    <s v="No"/>
    <s v="S"/>
    <s v="No"/>
    <s v="No"/>
    <n v="0.35"/>
    <n v="44273.95"/>
    <n v="7770.28"/>
    <n v="36503.67"/>
    <n v="6.1426595097116926E-2"/>
    <m/>
    <s v="No"/>
    <m/>
    <m/>
    <m/>
    <x v="0"/>
    <n v="445"/>
    <n v="1942.57"/>
    <s v="Ok"/>
    <n v="0"/>
    <n v="0"/>
  </r>
  <r>
    <n v="446"/>
    <s v="Nassau"/>
    <s v="05-3N-24-0000-0035-0010"/>
    <n v="50.34"/>
    <n v="2017"/>
    <n v="50.34"/>
    <n v="50.34"/>
    <n v="0"/>
    <m/>
    <s v="HILLIARD"/>
    <s v="Florida"/>
    <n v="32046"/>
    <s v="US HWY 301"/>
    <s v="HILLIARD FL 32046"/>
    <n v="-81.923082802005396"/>
    <n v="30.699939688423999"/>
    <s v="HARGROVE ALTAMESE G"/>
    <n v="0"/>
    <s v="VACANT RESIDENTIAL"/>
    <n v="8001"/>
    <s v="Residential-Vacant Land"/>
    <n v="2017"/>
    <n v="741"/>
    <n v="2017"/>
    <n v="1742"/>
    <n v="16.96"/>
    <n v="0.33690901867302342"/>
    <s v="Yes"/>
    <s v="Yes"/>
    <s v="Yes"/>
    <s v="Yes"/>
    <s v="No"/>
    <s v="No"/>
    <s v="No"/>
    <s v="C"/>
    <s v="C"/>
    <s v="C"/>
    <s v="C"/>
    <s v="I"/>
    <s v="I"/>
    <s v="I"/>
    <s v="Yes"/>
    <s v="Yes"/>
    <s v="Yes"/>
    <n v="0"/>
    <n v="0"/>
    <n v="0"/>
    <n v="0"/>
    <n v="0"/>
    <n v="0"/>
    <s v="Potential Low Risk"/>
    <s v="Minimal"/>
    <n v="7"/>
    <s v="No"/>
    <s v="No"/>
    <s v="No"/>
    <s v="Without Environmental Issues"/>
    <s v="No"/>
    <s v="None"/>
    <s v="US HWY 301"/>
    <s v="Hilliard"/>
    <s v="Florida"/>
    <n v="32046"/>
    <s v="US HWY 301 HILLIARD FL 32046"/>
    <s v=""/>
    <s v="Lien&lt;$150"/>
    <s v="No"/>
    <s v="FV&lt;$10K"/>
    <s v="N/A"/>
    <s v="No, &lt; $20K Lien"/>
    <s v="No, Lien &lt; $20K"/>
    <s v="N/A"/>
    <s v="Yes"/>
    <s v="No"/>
    <n v="7"/>
    <s v="No"/>
    <n v="741"/>
    <n v="1"/>
    <n v="741"/>
    <m/>
    <n v="0"/>
    <n v="0"/>
    <s v=""/>
    <e v="#N/A"/>
    <n v="741"/>
    <s v="No"/>
    <s v="V"/>
    <s v="Yes"/>
    <s v="No"/>
    <n v="0"/>
    <n v="0"/>
    <n v="553.74"/>
    <n v="-553.74"/>
    <n v="0.74728744939271252"/>
    <m/>
    <s v="No"/>
    <m/>
    <m/>
    <m/>
    <x v="2"/>
    <n v="446"/>
    <n v="50.34"/>
    <s v="Ok"/>
    <n v="0"/>
    <n v="0"/>
  </r>
  <r>
    <n v="447"/>
    <s v="Nassau"/>
    <s v="05-3N-24-2020-0001-0010"/>
    <n v="523.16999999999996"/>
    <n v="2017"/>
    <n v="523.16999999999996"/>
    <n v="523.16999999999996"/>
    <n v="0"/>
    <m/>
    <s v="HILLIARD"/>
    <s v="Florida"/>
    <n v="32046"/>
    <s v="OFF GEORGIA ST"/>
    <s v="HILLIARD FL 32046"/>
    <n v="-81.937206794797007"/>
    <n v="30.7128383973747"/>
    <s v="CICERO JOSEPH S"/>
    <n v="0"/>
    <s v="VACANT RESIDENTIAL"/>
    <n v="8001"/>
    <s v="Residential-Vacant Land"/>
    <n v="2017"/>
    <n v="30000"/>
    <n v="2017"/>
    <n v="30000"/>
    <n v="454.16"/>
    <n v="0.86809258940688505"/>
    <s v="No"/>
    <m/>
    <m/>
    <m/>
    <m/>
    <m/>
    <m/>
    <s v="I"/>
    <s v="I"/>
    <n v="0"/>
    <n v="0"/>
    <n v="0"/>
    <n v="0"/>
    <n v="0"/>
    <s v="No"/>
    <s v="No"/>
    <s v="No"/>
    <n v="0"/>
    <n v="0"/>
    <n v="27600"/>
    <s v="SELLER TAKE-BACK"/>
    <n v="0"/>
    <n v="0"/>
    <s v="Potential Low Risk"/>
    <n v="0"/>
    <n v="1"/>
    <s v="No"/>
    <s v="No"/>
    <s v="No"/>
    <s v="Without Environmental Issues"/>
    <s v="No"/>
    <s v="None"/>
    <s v="OFF GEORGIA ST"/>
    <s v="Hilliard"/>
    <s v="Florida"/>
    <n v="32046"/>
    <s v="OFF GEORGIA ST HILLIARD FL 32046"/>
    <s v="L"/>
    <s v="Pass"/>
    <s v="No"/>
    <s v="FV&lt;$10K"/>
    <s v="N/A"/>
    <s v="No, &lt; $20K Lien"/>
    <s v="No, Lien &lt; $20K"/>
    <s v="N/A"/>
    <s v="No"/>
    <s v="No"/>
    <n v="1"/>
    <s v="No"/>
    <n v="30000"/>
    <n v="1"/>
    <n v="30000"/>
    <m/>
    <n v="0"/>
    <n v="0"/>
    <s v=""/>
    <e v="#N/A"/>
    <n v="30000"/>
    <s v="No"/>
    <s v="V"/>
    <s v="Yes"/>
    <s v="No"/>
    <n v="0"/>
    <n v="0"/>
    <n v="2615.85"/>
    <n v="-2615.85"/>
    <n v="8.7194999999999995E-2"/>
    <m/>
    <s v="No"/>
    <m/>
    <m/>
    <m/>
    <x v="1"/>
    <n v="447"/>
    <n v="523.16999999999996"/>
    <s v="Ok"/>
    <n v="0"/>
    <n v="0"/>
  </r>
  <r>
    <n v="448"/>
    <s v="Nassau"/>
    <s v="05-3N-24-2020-0011-0000"/>
    <n v="649.94000000000005"/>
    <n v="2017"/>
    <n v="649.94000000000005"/>
    <n v="649.94000000000005"/>
    <n v="0"/>
    <n v="27093"/>
    <s v="HILLIARD"/>
    <s v="Florida"/>
    <n v="32046"/>
    <s v="27093 ROWE LN"/>
    <s v="HILLIARD FL 32046"/>
    <n v="-81.938277536946998"/>
    <n v="30.703596331253099"/>
    <s v="ROWE MELVERINE EST"/>
    <n v="1"/>
    <s v="SINGLE FAMILY"/>
    <n v="1001"/>
    <s v="Single Family Residential"/>
    <n v="2017"/>
    <n v="40150"/>
    <n v="2017"/>
    <n v="41765"/>
    <n v="571.37"/>
    <n v="0.8791119180232021"/>
    <s v="No"/>
    <s v="No"/>
    <s v="No"/>
    <s v="No"/>
    <m/>
    <m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27093 ROWE LN"/>
    <s v="Hilliard"/>
    <s v="Florida"/>
    <n v="32046"/>
    <s v="27093 ROWE LN HILLIARD FL 32046"/>
    <s v=""/>
    <s v="Pass"/>
    <s v="No"/>
    <s v="FV&lt;$10K"/>
    <s v="N/A"/>
    <s v="No, &lt; $20K Lien"/>
    <s v="No, Lien &lt; $20K"/>
    <s v="N/A"/>
    <s v="No"/>
    <s v="No"/>
    <n v="1"/>
    <s v="No"/>
    <n v="40150"/>
    <n v="1"/>
    <n v="40150"/>
    <m/>
    <n v="0"/>
    <n v="0"/>
    <s v=""/>
    <e v="#N/A"/>
    <n v="40150"/>
    <s v="No"/>
    <s v="S"/>
    <s v="No"/>
    <s v="No"/>
    <n v="0.35"/>
    <n v="14052.5"/>
    <n v="3249.7000000000003"/>
    <n v="10802.8"/>
    <n v="8.0938978829389802E-2"/>
    <m/>
    <s v="No"/>
    <m/>
    <m/>
    <m/>
    <x v="0"/>
    <n v="448"/>
    <n v="649.94000000000005"/>
    <s v="Ok"/>
    <n v="0"/>
    <n v="0"/>
  </r>
  <r>
    <n v="449"/>
    <s v="Nassau"/>
    <s v="05-3N-24-2020-0011-0010"/>
    <n v="509.88"/>
    <n v="2017"/>
    <n v="509.88"/>
    <n v="509.88"/>
    <n v="0"/>
    <n v="271363"/>
    <s v="HILLIARD"/>
    <s v="Florida"/>
    <n v="32046"/>
    <s v="271363 GEORGIA ST"/>
    <s v="HILLIARD FL 32046"/>
    <n v="-81.939296474273505"/>
    <n v="30.703573509218099"/>
    <s v="CURRIN SHERRIE L &amp;"/>
    <n v="2"/>
    <s v="MOBILE HOMES"/>
    <n v="1006"/>
    <s v="Mobile home"/>
    <n v="2017"/>
    <n v="31640"/>
    <n v="2017"/>
    <n v="31640"/>
    <n v="441.86"/>
    <n v="0.86659606181846716"/>
    <s v="No"/>
    <m/>
    <m/>
    <m/>
    <m/>
    <s v="No"/>
    <m/>
    <s v="I"/>
    <s v="I"/>
    <s v="C"/>
    <n v="0"/>
    <n v="0"/>
    <n v="0"/>
    <n v="0"/>
    <s v="No"/>
    <s v="Yes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271363 GEORGIA ST"/>
    <s v="Hilliard"/>
    <s v="Florida"/>
    <n v="32046"/>
    <s v="271363 GEORGIA ST HILLIARD FL 32046"/>
    <s v=""/>
    <s v="Pass"/>
    <s v="No"/>
    <s v="FV&lt;$10K"/>
    <s v="N/A"/>
    <s v="No, &lt; $20K Lien"/>
    <s v="No, Lien &lt; $20K"/>
    <s v="N/A"/>
    <s v="No"/>
    <s v="No"/>
    <n v="0"/>
    <s v="No"/>
    <n v="31640"/>
    <n v="1"/>
    <n v="31640"/>
    <m/>
    <n v="0"/>
    <n v="0"/>
    <s v=""/>
    <e v="#N/A"/>
    <n v="31640"/>
    <s v="No"/>
    <s v="R"/>
    <s v="No"/>
    <s v="No"/>
    <n v="0.35"/>
    <n v="11074"/>
    <n v="2039.52"/>
    <n v="9034.48"/>
    <n v="6.4460176991150447E-2"/>
    <m/>
    <s v="No"/>
    <m/>
    <m/>
    <m/>
    <x v="0"/>
    <n v="449"/>
    <n v="509.88"/>
    <s v="Ok"/>
    <n v="0"/>
    <n v="0"/>
  </r>
  <r>
    <n v="450"/>
    <s v="Nassau"/>
    <s v="05-3N-24-2020-0011-0030"/>
    <n v="326.52999999999997"/>
    <n v="2017"/>
    <n v="326.52999999999997"/>
    <n v="326.52999999999997"/>
    <n v="0"/>
    <m/>
    <s v="HILLIARD"/>
    <s v="Florida"/>
    <n v="32046"/>
    <s v="ROWE LN"/>
    <s v="HILLIARD FL 32046"/>
    <n v="-81.936178453583693"/>
    <n v="30.703644721588098"/>
    <s v="DAY KATRIENA V E EST"/>
    <n v="0"/>
    <s v="VACANT RESIDENTIAL"/>
    <n v="8001"/>
    <s v="Residential-Vacant Land"/>
    <n v="2017"/>
    <n v="19500"/>
    <n v="2017"/>
    <n v="19500"/>
    <n v="272.33"/>
    <n v="0.83401218877285399"/>
    <s v="No"/>
    <s v="No"/>
    <s v="No"/>
    <s v="No"/>
    <m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ROWE LN"/>
    <s v="Hilliard"/>
    <s v="Florida"/>
    <n v="32046"/>
    <s v="ROWE LN HILLIARD FL 32046"/>
    <s v=""/>
    <s v="Pass"/>
    <s v="No"/>
    <s v="FV&lt;$10K"/>
    <s v="N/A"/>
    <s v="No, &lt; $20K Lien"/>
    <s v="No, Lien &lt; $20K"/>
    <s v="N/A"/>
    <s v="No"/>
    <s v="No"/>
    <n v="1"/>
    <s v="No"/>
    <n v="19500"/>
    <n v="1"/>
    <n v="19500"/>
    <m/>
    <n v="0"/>
    <n v="0"/>
    <s v=""/>
    <e v="#N/A"/>
    <n v="19500"/>
    <s v="No"/>
    <s v="V"/>
    <s v="Yes"/>
    <s v="No"/>
    <n v="0"/>
    <n v="0"/>
    <n v="1632.6499999999999"/>
    <n v="-1632.6499999999999"/>
    <n v="8.3725641025641021E-2"/>
    <m/>
    <s v="No"/>
    <m/>
    <m/>
    <m/>
    <x v="4"/>
    <n v="450"/>
    <n v="326.52999999999997"/>
    <s v="Ok"/>
    <n v="0"/>
    <n v="0"/>
  </r>
  <r>
    <n v="451"/>
    <s v="Nassau"/>
    <s v="05-3N-24-2020-0012-0010"/>
    <n v="618.38"/>
    <n v="2017"/>
    <n v="618.38"/>
    <n v="618.38"/>
    <n v="0"/>
    <n v="271315"/>
    <s v="HILLIARD"/>
    <s v="Florida"/>
    <n v="32046"/>
    <s v="271315 GEORGIA ST"/>
    <s v="HILLIARD FL 32046"/>
    <n v="-81.9376981200503"/>
    <n v="30.7029290464795"/>
    <s v="BELL SENIE D"/>
    <n v="0"/>
    <s v="VACANT RESIDENTIAL"/>
    <n v="8001"/>
    <s v="Residential-Vacant Land"/>
    <n v="2017"/>
    <n v="37412"/>
    <n v="2017"/>
    <n v="40400"/>
    <n v="542.19000000000005"/>
    <n v="0.87679096995375017"/>
    <s v="No"/>
    <m/>
    <s v="No"/>
    <m/>
    <s v="No"/>
    <m/>
    <s v="No"/>
    <s v="I"/>
    <s v="I"/>
    <s v="I"/>
    <s v="I"/>
    <s v="I"/>
    <n v="0"/>
    <n v="0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271315 GEORGIA ST"/>
    <s v="Hilliard"/>
    <s v="Florida"/>
    <n v="32046"/>
    <s v="271315 GEORGIA ST HILLIARD FL 32046"/>
    <s v=""/>
    <s v="Pass"/>
    <s v="No"/>
    <s v="FV&lt;$10K"/>
    <s v="N/A"/>
    <s v="No, &lt; $20K Lien"/>
    <s v="No, Lien &lt; $20K"/>
    <s v="N/A"/>
    <s v="No"/>
    <s v="No"/>
    <n v="0"/>
    <s v="No"/>
    <n v="37412"/>
    <n v="1"/>
    <n v="37412"/>
    <m/>
    <n v="0"/>
    <n v="0"/>
    <s v=""/>
    <e v="#N/A"/>
    <n v="37412"/>
    <s v="No"/>
    <s v="V"/>
    <s v="Yes"/>
    <s v="No"/>
    <n v="0"/>
    <n v="0"/>
    <n v="2473.52"/>
    <n v="-2473.52"/>
    <n v="6.6115684807013797E-2"/>
    <m/>
    <s v="No"/>
    <m/>
    <m/>
    <m/>
    <x v="1"/>
    <n v="451"/>
    <n v="618.38"/>
    <s v="Ok"/>
    <n v="0"/>
    <n v="0"/>
  </r>
  <r>
    <n v="452"/>
    <s v="Nassau"/>
    <s v="05-3N-24-2330-0026-0000"/>
    <n v="343.88"/>
    <n v="2017"/>
    <n v="343.88"/>
    <n v="343.88"/>
    <n v="0"/>
    <n v="27245"/>
    <s v="HILLIARD"/>
    <s v="Florida"/>
    <n v="32046"/>
    <s v="27245 KARA CIR"/>
    <s v="HILLIARD FL 32046"/>
    <n v="-81.933564621362194"/>
    <n v="30.710615851883901"/>
    <s v="COBB LINDA L EST"/>
    <n v="0"/>
    <s v="VACANT RESIDENTIAL"/>
    <n v="8001"/>
    <s v="Residential-Vacant Land"/>
    <n v="2017"/>
    <n v="18700"/>
    <n v="2017"/>
    <n v="19500"/>
    <n v="288.38"/>
    <n v="0.83860649063626846"/>
    <m/>
    <m/>
    <m/>
    <m/>
    <m/>
    <s v="No"/>
    <s v="No"/>
    <s v="C"/>
    <s v="I"/>
    <s v="C"/>
    <n v="0"/>
    <n v="0"/>
    <n v="0"/>
    <n v="0"/>
    <s v="No"/>
    <s v="Yes"/>
    <s v="No"/>
    <n v="0"/>
    <n v="0"/>
    <n v="0"/>
    <n v="0"/>
    <n v="0"/>
    <n v="0"/>
    <s v="Potential Low Risk"/>
    <n v="0"/>
    <n v="0"/>
    <s v="No"/>
    <s v="Yes"/>
    <s v="No"/>
    <s v="Without Environmental Issues"/>
    <s v="No"/>
    <s v="None"/>
    <s v="27245 KARA CIR"/>
    <s v="Hilliard"/>
    <s v="Florida"/>
    <n v="32046"/>
    <s v="27245 KARA CIR HILLIARD FL 32046"/>
    <s v=""/>
    <s v="Pass"/>
    <s v="Yes"/>
    <s v="FV&lt;$10K"/>
    <s v="N/A"/>
    <s v="No, &lt; $20K Lien"/>
    <s v="No, Lien &lt; $20K"/>
    <s v="N/A"/>
    <s v="No"/>
    <s v="No"/>
    <n v="0"/>
    <s v="No"/>
    <n v="18700"/>
    <n v="1"/>
    <n v="18700"/>
    <m/>
    <n v="0"/>
    <n v="0"/>
    <s v=""/>
    <e v="#N/A"/>
    <n v="18700"/>
    <s v="No"/>
    <s v="V"/>
    <s v="Yes"/>
    <s v="No"/>
    <n v="0"/>
    <n v="0"/>
    <n v="1375.52"/>
    <n v="-1375.52"/>
    <n v="7.3557219251336903E-2"/>
    <m/>
    <s v="No"/>
    <m/>
    <m/>
    <m/>
    <x v="4"/>
    <n v="452"/>
    <n v="343.88"/>
    <s v="Ok"/>
    <n v="0"/>
    <n v="0"/>
  </r>
  <r>
    <n v="453"/>
    <s v="Nassau"/>
    <s v="05-3N-24-2340-0003-0020"/>
    <n v="864.62"/>
    <n v="2017"/>
    <n v="864.62"/>
    <n v="864.62"/>
    <n v="0"/>
    <n v="371145"/>
    <s v="HILLIARD"/>
    <s v="Florida"/>
    <n v="32046"/>
    <s v="371145 OXFORD ST"/>
    <s v="HILLIARD FL 32046"/>
    <n v="-81.928473355751706"/>
    <n v="30.700728822953302"/>
    <s v="DONLEY HOLMAN EST"/>
    <n v="1"/>
    <s v="SINGLE FAMILY"/>
    <n v="1001"/>
    <s v="Single Family Residential"/>
    <n v="2017"/>
    <n v="55127"/>
    <n v="2017"/>
    <n v="55127"/>
    <n v="769.87"/>
    <n v="0.89041428604473638"/>
    <s v="No"/>
    <m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Yes"/>
    <s v="No"/>
    <s v="Without Environmental Issues"/>
    <s v="No"/>
    <s v="None"/>
    <s v="371145 OXFORD ST"/>
    <s v="Hilliard"/>
    <s v="Florida"/>
    <n v="32046"/>
    <s v="371145 OXFORD ST HILLIARD FL 32046"/>
    <s v=""/>
    <s v="Pass"/>
    <s v="Yes"/>
    <s v="FV&lt;$10K"/>
    <s v="N/A"/>
    <s v="No, &lt; $20K Lien"/>
    <s v="No, Lien &lt; $20K"/>
    <s v="N/A"/>
    <s v="No"/>
    <s v="No"/>
    <n v="1"/>
    <s v="No"/>
    <n v="55127"/>
    <n v="1"/>
    <n v="55127"/>
    <m/>
    <n v="0"/>
    <n v="0"/>
    <s v=""/>
    <e v="#N/A"/>
    <n v="55127"/>
    <s v="No"/>
    <s v="S"/>
    <s v="No"/>
    <s v="No"/>
    <n v="0.35"/>
    <n v="19294.449999999997"/>
    <n v="4323.1000000000004"/>
    <n v="14971.349999999997"/>
    <n v="7.8420737569611987E-2"/>
    <m/>
    <s v="No"/>
    <m/>
    <m/>
    <m/>
    <x v="0"/>
    <n v="453"/>
    <n v="864.62"/>
    <s v="Ok"/>
    <n v="0"/>
    <n v="0"/>
  </r>
  <r>
    <n v="454"/>
    <s v="Nassau"/>
    <s v="05-3N-24-2340-0006-0030"/>
    <n v="911.51"/>
    <n v="2017"/>
    <e v="#N/A"/>
    <e v="#N/A"/>
    <e v="#N/A"/>
    <e v="#N/A"/>
    <e v="#N/A"/>
    <e v="#N/A"/>
    <e v="#N/A"/>
    <e v="#N/A"/>
    <e v="#N/A"/>
    <e v="#N/A"/>
    <e v="#N/A"/>
    <e v="#N/A"/>
    <n v="1"/>
    <s v="SINGLE FAMILY"/>
    <e v="#N/A"/>
    <e v="#N/A"/>
    <n v="2017"/>
    <n v="58232"/>
    <e v="#N/A"/>
    <e v="#N/A"/>
    <e v="#N/A"/>
    <n v="0"/>
    <s v="No"/>
    <s v="No"/>
    <s v="No"/>
    <s v="No"/>
    <s v="No"/>
    <s v="No"/>
    <s v="No"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1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1"/>
    <s v="No"/>
    <n v="58232"/>
    <n v="1"/>
    <n v="58232"/>
    <m/>
    <e v="#N/A"/>
    <e v="#N/A"/>
    <s v=""/>
    <e v="#N/A"/>
    <n v="58232"/>
    <s v="No"/>
    <s v="S"/>
    <s v="No"/>
    <s v="No"/>
    <n v="0.35"/>
    <n v="20381.199999999997"/>
    <e v="#N/A"/>
    <e v="#N/A"/>
    <e v="#N/A"/>
    <m/>
    <e v="#N/A"/>
    <m/>
    <m/>
    <m/>
    <x v="5"/>
    <n v="454"/>
    <n v="911.51"/>
    <e v="#N/A"/>
    <e v="#N/A"/>
    <e v="#N/A"/>
  </r>
  <r>
    <n v="455"/>
    <s v="Nassau"/>
    <s v="05-3N-24-2340-0013-0030"/>
    <n v="50.88"/>
    <n v="2017"/>
    <n v="50.88"/>
    <n v="50.88"/>
    <n v="0"/>
    <m/>
    <s v="HILLIARD"/>
    <s v="Florida"/>
    <n v="32046"/>
    <s v="OXFORD ST"/>
    <s v="HILLIARD FL 32046"/>
    <n v="-81.929279250167895"/>
    <n v="30.699858868522099"/>
    <s v="DONELY ARTHUR &amp; SHEILA"/>
    <n v="0"/>
    <s v="VACANT RESIDENTIAL"/>
    <n v="8001"/>
    <s v="Residential-Vacant Land"/>
    <n v="2017"/>
    <n v="1250"/>
    <n v="2017"/>
    <n v="1250"/>
    <n v="17.46"/>
    <n v="0.34316037735849059"/>
    <s v="Yes"/>
    <s v="Yes"/>
    <s v="No"/>
    <s v="No"/>
    <s v="No"/>
    <s v="No"/>
    <s v="No"/>
    <s v="C"/>
    <s v="C"/>
    <s v="I"/>
    <s v="I"/>
    <s v="I"/>
    <s v="I"/>
    <s v="I"/>
    <s v="Yes"/>
    <s v="Yes"/>
    <s v="Yes"/>
    <n v="0"/>
    <n v="0"/>
    <n v="0"/>
    <n v="0"/>
    <n v="0"/>
    <n v="0"/>
    <s v="Potential Low Risk"/>
    <s v="Minimal"/>
    <n v="7"/>
    <s v="No"/>
    <s v="No"/>
    <s v="No"/>
    <s v="Without Environmental Issues"/>
    <s v="No"/>
    <s v="None"/>
    <s v="OXFORD ST"/>
    <s v="Hilliard"/>
    <s v="Florida"/>
    <n v="32046"/>
    <s v="OXFORD ST HILLIARD FL 32046"/>
    <s v=""/>
    <s v="Lien&lt;$150"/>
    <s v="No"/>
    <s v="FV&lt;$10K"/>
    <s v="N/A"/>
    <s v="No, &lt; $20K Lien"/>
    <s v="No, Lien &lt; $20K"/>
    <s v="N/A"/>
    <s v="Yes"/>
    <s v="No"/>
    <n v="7"/>
    <s v="No"/>
    <n v="1250"/>
    <n v="1"/>
    <n v="1250"/>
    <m/>
    <n v="0"/>
    <n v="0"/>
    <s v=""/>
    <e v="#N/A"/>
    <n v="1250"/>
    <s v="No"/>
    <s v="V"/>
    <s v="Yes"/>
    <s v="No"/>
    <n v="0"/>
    <n v="0"/>
    <n v="559.68000000000006"/>
    <n v="-559.68000000000006"/>
    <n v="0.44774400000000003"/>
    <m/>
    <s v="No"/>
    <m/>
    <m/>
    <m/>
    <x v="2"/>
    <n v="455"/>
    <n v="50.88"/>
    <s v="Ok"/>
    <n v="0"/>
    <n v="0"/>
  </r>
  <r>
    <n v="456"/>
    <s v="Nassau"/>
    <s v="05-3N-24-2340-0014-0040"/>
    <n v="297.17"/>
    <n v="2017"/>
    <n v="297.17"/>
    <n v="297.17"/>
    <n v="0"/>
    <n v="3737"/>
    <s v="HILLIARD"/>
    <s v="Florida"/>
    <n v="32046"/>
    <s v="3737 WEBB ST"/>
    <s v="HILLIARD FL 32046"/>
    <n v="-81.929774111266198"/>
    <n v="30.700317636938799"/>
    <s v="BROWN LATASHIA &amp; BYRD DEBORAH EST &amp; BYRD OSCAR E EST"/>
    <n v="2"/>
    <s v="MOBILE HOMES"/>
    <n v="1006"/>
    <s v="Mobile home"/>
    <n v="2017"/>
    <n v="17556"/>
    <n v="2017"/>
    <n v="17556"/>
    <n v="245.18"/>
    <n v="0.82504963488912064"/>
    <s v="No"/>
    <s v="No"/>
    <s v="No"/>
    <s v="No"/>
    <s v="No"/>
    <s v="No"/>
    <s v="No"/>
    <s v="I"/>
    <s v="C"/>
    <s v="I"/>
    <s v="I"/>
    <s v="I"/>
    <s v="I"/>
    <s v="I"/>
    <s v="No"/>
    <s v="Yes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3737 WEBB ST"/>
    <s v="Hilliard"/>
    <s v="Florida"/>
    <n v="32046"/>
    <s v="3737 WEBB ST HILLIARD FL 32046"/>
    <s v=""/>
    <s v="Pass"/>
    <s v="No"/>
    <s v="FV&lt;$10K"/>
    <s v="N/A"/>
    <s v="No, &lt; $20K Lien"/>
    <s v="No, Lien &lt; $20K"/>
    <s v="N/A"/>
    <s v="No"/>
    <s v="No"/>
    <n v="1"/>
    <s v="No"/>
    <n v="17556"/>
    <n v="1"/>
    <n v="17556"/>
    <m/>
    <n v="0"/>
    <n v="0"/>
    <s v=""/>
    <e v="#N/A"/>
    <n v="17556"/>
    <s v="No"/>
    <s v="R"/>
    <s v="No"/>
    <s v="No"/>
    <n v="0.35"/>
    <n v="6144.5999999999995"/>
    <n v="1485.8500000000001"/>
    <n v="4658.7499999999991"/>
    <n v="8.4634882661198452E-2"/>
    <m/>
    <s v="No"/>
    <m/>
    <m/>
    <m/>
    <x v="4"/>
    <n v="456"/>
    <n v="297.17"/>
    <s v="Ok"/>
    <n v="0"/>
    <n v="0"/>
  </r>
  <r>
    <n v="457"/>
    <s v="Nassau"/>
    <s v="05-3N-24-2360-0015-0000"/>
    <n v="502"/>
    <n v="2017"/>
    <n v="502"/>
    <n v="502"/>
    <n v="0"/>
    <n v="552367"/>
    <s v="HILLIARD"/>
    <s v="Florida"/>
    <n v="32046"/>
    <s v="552367 US HWY 1"/>
    <s v="HILLIARD FL 32046"/>
    <n v="-81.929539339872306"/>
    <n v="30.706031826880601"/>
    <s v="PADGETT CHRISTINA FAY"/>
    <n v="1"/>
    <s v="SINGLE FAMILY"/>
    <n v="1001"/>
    <s v="Single Family Residential"/>
    <n v="2017"/>
    <n v="62950"/>
    <n v="2017"/>
    <n v="74408"/>
    <n v="434.58"/>
    <n v="0.86569721115537845"/>
    <s v="No"/>
    <s v="No"/>
    <s v="No"/>
    <s v="No"/>
    <m/>
    <m/>
    <m/>
    <s v="I"/>
    <s v="I"/>
    <s v="I"/>
    <s v="I"/>
    <s v="I"/>
    <s v="I"/>
    <s v="I"/>
    <s v="No"/>
    <s v="No"/>
    <s v="No"/>
    <n v="0"/>
    <n v="0"/>
    <n v="77000"/>
    <s v="SELLER TAKE-BACK"/>
    <n v="0"/>
    <n v="0"/>
    <s v="Potential Low Risk"/>
    <s v="Minimal"/>
    <n v="1"/>
    <s v="Yes"/>
    <s v="No"/>
    <s v="No"/>
    <s v="Without Environmental Issues"/>
    <s v="No"/>
    <s v="None"/>
    <s v="552367 US HWY 1"/>
    <s v="Hilliard"/>
    <s v="Florida"/>
    <n v="32046"/>
    <s v="552367 US HWY 1 HILLIARD FL 32046"/>
    <s v="L"/>
    <s v="Pass"/>
    <s v="No"/>
    <s v="FV&lt;$10K"/>
    <s v="N/A"/>
    <s v="No, &lt; $20K Lien"/>
    <s v="No, Lien &lt; $20K"/>
    <s v="N/A"/>
    <s v="No"/>
    <s v="No"/>
    <n v="1"/>
    <s v="No"/>
    <n v="62950"/>
    <n v="1"/>
    <n v="62950"/>
    <m/>
    <n v="0"/>
    <n v="0"/>
    <s v=""/>
    <e v="#N/A"/>
    <n v="62950"/>
    <s v="No"/>
    <s v="S"/>
    <s v="No"/>
    <s v="Yes"/>
    <n v="0.67"/>
    <n v="42176.5"/>
    <n v="2510"/>
    <n v="39666.5"/>
    <n v="3.9872915011914215E-2"/>
    <m/>
    <s v="No"/>
    <m/>
    <m/>
    <m/>
    <x v="0"/>
    <n v="457"/>
    <n v="502"/>
    <s v="Ok"/>
    <n v="0"/>
    <n v="0"/>
  </r>
  <r>
    <n v="458"/>
    <s v="Nassau"/>
    <s v="07-3N-24-2020-0050-0000"/>
    <n v="932.82"/>
    <n v="2017"/>
    <n v="932.82"/>
    <n v="932.82"/>
    <n v="0"/>
    <n v="27092"/>
    <s v="HILLIARD"/>
    <s v="Florida"/>
    <n v="32046"/>
    <s v="27092 GEORGIA ST"/>
    <s v="HILLIARD FL 32046"/>
    <n v="-81.941056127825206"/>
    <n v="30.685110172582"/>
    <s v="MCCONNELL RICHARD W"/>
    <n v="2"/>
    <s v="MOBILE HOMES"/>
    <n v="1006"/>
    <s v="Mobile home"/>
    <n v="2017"/>
    <n v="94123"/>
    <n v="2017"/>
    <n v="104832"/>
    <n v="832.93"/>
    <n v="0.89291610385712128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Yes"/>
    <s v="No"/>
    <s v="No"/>
    <s v="Without Environmental Issues"/>
    <s v="No"/>
    <s v="None"/>
    <s v="27092 GEORGIA ST"/>
    <s v="Hilliard"/>
    <s v="Florida"/>
    <n v="32046"/>
    <s v="27092 GEORGIA ST HILLIARD FL 32046"/>
    <s v=""/>
    <s v="Pass"/>
    <s v="No"/>
    <s v="FV&lt;$10K"/>
    <s v="N/A"/>
    <s v="No, &lt; $20K Lien"/>
    <s v="No, Lien &lt; $20K"/>
    <s v="N/A"/>
    <s v="No"/>
    <s v="No"/>
    <n v="1"/>
    <s v="No"/>
    <n v="94123"/>
    <n v="1"/>
    <n v="94123"/>
    <m/>
    <n v="0"/>
    <n v="0"/>
    <s v=""/>
    <e v="#N/A"/>
    <n v="94123"/>
    <s v="No"/>
    <s v="R"/>
    <s v="No"/>
    <s v="Yes"/>
    <n v="0.67"/>
    <n v="63062.41"/>
    <n v="4664.1000000000004"/>
    <n v="58398.310000000005"/>
    <n v="4.9553244159238445E-2"/>
    <m/>
    <s v="No"/>
    <m/>
    <m/>
    <m/>
    <x v="0"/>
    <n v="458"/>
    <n v="932.82"/>
    <s v="Ok"/>
    <n v="0"/>
    <n v="0"/>
  </r>
  <r>
    <n v="459"/>
    <s v="Nassau"/>
    <s v="07-3N-24-2020-0059-0000"/>
    <n v="549.16999999999996"/>
    <n v="2017"/>
    <n v="549.16999999999996"/>
    <n v="549.16999999999996"/>
    <n v="0"/>
    <n v="27664"/>
    <s v="HILLIARD"/>
    <s v="Florida"/>
    <n v="32046"/>
    <s v="27664 GEORGIA ST"/>
    <s v="HILLIARD FL 32046"/>
    <n v="-81.941477070572901"/>
    <n v="30.693408622389999"/>
    <s v="ROBINSON EARL L"/>
    <n v="50"/>
    <s v="IMPROVED AGRICULTURAL"/>
    <n v="7000"/>
    <s v="Agricultural / Rural (General)"/>
    <n v="2017"/>
    <n v="65112"/>
    <n v="2017"/>
    <n v="134684"/>
    <n v="478.19"/>
    <n v="0.87075040515687319"/>
    <m/>
    <s v="No"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s v="Minimal"/>
    <n v="0"/>
    <s v="Yes"/>
    <s v="No"/>
    <s v="No"/>
    <s v="Without Environmental Issues"/>
    <s v="No"/>
    <s v="None"/>
    <s v="27664 GEORGIA ST"/>
    <s v="Hilliard"/>
    <s v="Florida"/>
    <n v="32046"/>
    <s v="27664 GEORGIA ST HILLIARD FL 32046"/>
    <s v=""/>
    <s v="Pass"/>
    <s v="No"/>
    <s v="FV&lt;$10K"/>
    <s v="N/A"/>
    <s v="No, &lt; $20K Lien"/>
    <s v="No, Lien &lt; $20K"/>
    <s v="N/A"/>
    <s v="No"/>
    <s v="No"/>
    <n v="0"/>
    <s v="No"/>
    <n v="65112"/>
    <n v="1"/>
    <n v="65112"/>
    <m/>
    <n v="0"/>
    <n v="0"/>
    <s v=""/>
    <e v="#N/A"/>
    <n v="65112"/>
    <s v="No"/>
    <s v="V"/>
    <s v="Yes"/>
    <s v="Yes"/>
    <n v="0"/>
    <n v="0"/>
    <n v="2196.6799999999998"/>
    <n v="-2196.6799999999998"/>
    <n v="3.3736945570708929E-2"/>
    <m/>
    <s v="No"/>
    <m/>
    <m/>
    <m/>
    <x v="1"/>
    <n v="459"/>
    <n v="549.16999999999996"/>
    <s v="Ok"/>
    <n v="0"/>
    <n v="0"/>
  </r>
  <r>
    <n v="460"/>
    <s v="Nassau"/>
    <s v="07-3N-24-2020-0060-0010"/>
    <n v="555.91999999999996"/>
    <n v="2017"/>
    <n v="555.91999999999996"/>
    <n v="555.91999999999996"/>
    <n v="0"/>
    <m/>
    <s v="HILLIARD"/>
    <s v="Florida"/>
    <n v="32046"/>
    <s v="GEORGIA ST"/>
    <s v="HILLIARD FL 32046"/>
    <n v="-81.941536808772398"/>
    <n v="30.694551920315"/>
    <s v="SADESKY STEVE JR"/>
    <n v="0"/>
    <s v="VACANT RESIDENTIAL"/>
    <n v="8001"/>
    <s v="Residential-Vacant Land"/>
    <n v="2017"/>
    <n v="32000"/>
    <n v="2017"/>
    <n v="32000"/>
    <n v="484.44"/>
    <n v="0.87142034825154702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GEORGIA ST"/>
    <s v="Hilliard"/>
    <s v="Florida"/>
    <n v="32046"/>
    <s v="GEORGIA ST HILLIARD FL 32046"/>
    <s v=""/>
    <s v="Pass"/>
    <s v="No"/>
    <s v="FV&lt;$10K"/>
    <s v="N/A"/>
    <s v="No, &lt; $20K Lien"/>
    <s v="No, Lien &lt; $20K"/>
    <s v="N/A"/>
    <s v="No"/>
    <s v="No"/>
    <n v="0"/>
    <s v="No"/>
    <n v="32000"/>
    <n v="1"/>
    <n v="32000"/>
    <m/>
    <n v="0"/>
    <n v="0"/>
    <s v=""/>
    <e v="#N/A"/>
    <n v="32000"/>
    <s v="No"/>
    <s v="V"/>
    <s v="Yes"/>
    <s v="No"/>
    <n v="0"/>
    <n v="0"/>
    <n v="2223.6799999999998"/>
    <n v="-2223.6799999999998"/>
    <n v="6.9489999999999996E-2"/>
    <m/>
    <s v="No"/>
    <m/>
    <m/>
    <m/>
    <x v="1"/>
    <n v="460"/>
    <n v="555.91999999999996"/>
    <s v="Ok"/>
    <n v="0"/>
    <n v="0"/>
  </r>
  <r>
    <n v="461"/>
    <s v="Nassau"/>
    <s v="07-3N-24-2020-0060-0020"/>
    <n v="579.88"/>
    <n v="2017"/>
    <n v="579.88"/>
    <n v="579.88"/>
    <n v="0"/>
    <n v="27708"/>
    <s v="HILLIARD"/>
    <s v="Florida"/>
    <n v="32046"/>
    <s v="27708 GEORGIA ST"/>
    <s v="HILLIARD FL 32046"/>
    <n v="-81.941513452858501"/>
    <n v="30.6940986693266"/>
    <s v="SADESKY STEVE P"/>
    <n v="2"/>
    <s v="MOBILE HOMES"/>
    <n v="1006"/>
    <s v="Mobile home"/>
    <n v="2017"/>
    <n v="69417"/>
    <n v="2017"/>
    <n v="70095"/>
    <n v="506.59"/>
    <n v="0.87361178174794785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n v="0"/>
    <s v="No"/>
    <s v="Without Environmental Issues"/>
    <s v="No"/>
    <s v="None"/>
    <s v="27708 GEORGIA ST"/>
    <s v="Hilliard"/>
    <s v="Florida"/>
    <n v="32046"/>
    <s v="27708 GEORGIA ST HILLIARD FL 32046"/>
    <s v=""/>
    <s v="Pass"/>
    <s v="No"/>
    <s v="FV&lt;$10K"/>
    <s v="N/A"/>
    <s v="No, &lt; $20K Lien"/>
    <s v="No, Lien &lt; $20K"/>
    <s v="N/A"/>
    <s v="No"/>
    <s v="No"/>
    <n v="0"/>
    <s v="No"/>
    <n v="69417"/>
    <n v="1"/>
    <n v="69417"/>
    <m/>
    <n v="0"/>
    <n v="0"/>
    <s v=""/>
    <e v="#N/A"/>
    <n v="69417"/>
    <s v="No"/>
    <s v="R"/>
    <s v="No"/>
    <s v="Yes"/>
    <n v="0.67"/>
    <n v="46509.39"/>
    <n v="2319.52"/>
    <n v="44189.87"/>
    <n v="3.3414293328723511E-2"/>
    <m/>
    <s v="No"/>
    <m/>
    <m/>
    <m/>
    <x v="0"/>
    <n v="461"/>
    <n v="579.88"/>
    <s v="Ok"/>
    <n v="0"/>
    <n v="0"/>
  </r>
  <r>
    <n v="462"/>
    <s v="Nassau"/>
    <s v="08-3N-24-2380-0009-0022"/>
    <n v="826.67"/>
    <n v="2017"/>
    <n v="826.67"/>
    <n v="826.67"/>
    <n v="0"/>
    <n v="37461"/>
    <s v="HILLIARD"/>
    <s v="Florida"/>
    <n v="32046"/>
    <s v="37461 FIRST ST W"/>
    <s v="HILLIARD FL 32046"/>
    <n v="-81.917988989924297"/>
    <n v="30.6881571389995"/>
    <s v="HARRIS ELMO A"/>
    <n v="48"/>
    <s v="WAREHOUSING, DISTRIBUTION TERMINALS, TRUCKING TERMINALS, VAN AND STORAGE WAREHOU"/>
    <n v="6002"/>
    <s v="Distribution Warehouse (Regional)"/>
    <n v="2017"/>
    <n v="52615"/>
    <n v="2017"/>
    <n v="52615"/>
    <n v="734.79"/>
    <n v="0.8888552868738433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37461 FIRST ST W"/>
    <s v="Hilliard"/>
    <s v="Florida"/>
    <n v="32046"/>
    <s v="37461 FIRST ST W HILLIARD FL 32046"/>
    <s v=""/>
    <s v="Pass"/>
    <s v="No"/>
    <s v="FV&lt;$10K"/>
    <s v="N/A"/>
    <s v="No, &lt; $20K Lien"/>
    <s v="No, Lien &lt; $20K"/>
    <s v="N/A"/>
    <s v="No"/>
    <s v="No"/>
    <n v="0"/>
    <s v="No"/>
    <n v="52615"/>
    <n v="1"/>
    <n v="52615"/>
    <m/>
    <n v="0"/>
    <n v="0"/>
    <s v=""/>
    <e v="#N/A"/>
    <n v="52615"/>
    <s v="No"/>
    <s v="C"/>
    <s v="No"/>
    <s v="No"/>
    <n v="0.3"/>
    <n v="15784.5"/>
    <n v="3306.68"/>
    <n v="12477.82"/>
    <n v="6.2846716715765458E-2"/>
    <m/>
    <s v="No"/>
    <m/>
    <m/>
    <m/>
    <x v="0"/>
    <n v="462"/>
    <n v="826.67"/>
    <s v="Ok"/>
    <n v="0"/>
    <n v="0"/>
  </r>
  <r>
    <n v="463"/>
    <s v="Nassau"/>
    <s v="08-3N-24-2380-0009-0030"/>
    <n v="409.59"/>
    <n v="2017"/>
    <n v="409.59"/>
    <n v="409.59"/>
    <n v="0"/>
    <m/>
    <s v="HILLIARD"/>
    <s v="Florida"/>
    <n v="32046"/>
    <s v="FIRST ST W"/>
    <s v="HILLIARD FL 32046"/>
    <n v="-81.918334180655805"/>
    <n v="30.688651438570201"/>
    <s v="HARRIS ELMO A"/>
    <n v="10"/>
    <s v="VACANT COMMERCIAL"/>
    <n v="8002"/>
    <s v="Commercial-Vacant Land"/>
    <n v="2017"/>
    <n v="25000"/>
    <n v="2017"/>
    <n v="25000"/>
    <n v="349.14"/>
    <n v="0.85241338899875485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1"/>
    <s v="Potential Medium Risk"/>
    <n v="0"/>
    <n v="0"/>
    <s v="No"/>
    <n v="0"/>
    <s v="No"/>
    <s v="Without Environmental Issues"/>
    <s v="No"/>
    <s v="None"/>
    <s v="FIRST ST W"/>
    <s v="Hilliard"/>
    <s v="Florida"/>
    <n v="32046"/>
    <s v="FIRST ST W HILLIARD FL 32046"/>
    <s v=""/>
    <s v="Pass"/>
    <s v="No"/>
    <s v="FV&lt;$10K"/>
    <s v="N/A"/>
    <s v="No, &lt; $20K Lien"/>
    <s v="No, Lien &lt; $20K"/>
    <s v="N/A"/>
    <s v="No"/>
    <s v="No"/>
    <n v="0"/>
    <s v="No"/>
    <n v="25000"/>
    <n v="1"/>
    <n v="25000"/>
    <m/>
    <n v="0"/>
    <n v="0"/>
    <s v=""/>
    <e v="#N/A"/>
    <n v="25000"/>
    <s v="No"/>
    <s v="V"/>
    <s v="Yes"/>
    <s v="No"/>
    <n v="0"/>
    <n v="0"/>
    <n v="1638.36"/>
    <n v="-1638.36"/>
    <n v="6.5534399999999993E-2"/>
    <m/>
    <s v="No"/>
    <m/>
    <m/>
    <m/>
    <x v="4"/>
    <n v="463"/>
    <n v="409.59"/>
    <s v="Ok"/>
    <n v="0"/>
    <n v="0"/>
  </r>
  <r>
    <n v="464"/>
    <s v="Nassau"/>
    <s v="08-3N-24-2380-0010-0033"/>
    <n v="502.14"/>
    <n v="2017"/>
    <n v="502.14"/>
    <n v="502.14"/>
    <n v="0"/>
    <n v="551690"/>
    <s v="HILLIARD"/>
    <s v="Florida"/>
    <n v="32046"/>
    <s v="551690 US HWY 1"/>
    <s v="HILLIARD FL 32046"/>
    <n v="-81.916588911668697"/>
    <n v="30.689771462435999"/>
    <s v="GUYNN GERALD J &amp; DAPHNE M"/>
    <n v="11"/>
    <s v="STORES, ONE STORY"/>
    <n v="2000"/>
    <s v="Commercial (General)"/>
    <n v="2017"/>
    <n v="31035"/>
    <n v="2017"/>
    <n v="31232"/>
    <n v="434.71"/>
    <n v="0.86571474090890987"/>
    <m/>
    <s v="No"/>
    <s v="No"/>
    <m/>
    <s v="No"/>
    <s v="No"/>
    <m/>
    <s v="I"/>
    <s v="I"/>
    <s v="I"/>
    <s v="I"/>
    <n v="0"/>
    <n v="0"/>
    <n v="0"/>
    <s v="No"/>
    <s v="No"/>
    <s v="No"/>
    <n v="0"/>
    <n v="0"/>
    <n v="0"/>
    <n v="0"/>
    <n v="0"/>
    <n v="4"/>
    <s v="Potential Medium Risk"/>
    <s v="Minimal"/>
    <n v="0"/>
    <s v="No"/>
    <s v="No"/>
    <s v="No"/>
    <s v="Without Environmental Issues"/>
    <s v="No"/>
    <s v="None"/>
    <s v="551690 US HWY 1"/>
    <s v="Hilliard"/>
    <s v="Florida"/>
    <n v="32046"/>
    <s v="551690 US HWY 1 HILLIARD FL 32046"/>
    <s v=""/>
    <s v="Pass"/>
    <s v="No"/>
    <s v="FV&lt;$10K"/>
    <s v="N/A"/>
    <s v="No, &lt; $20K Lien"/>
    <s v="No, Lien &lt; $20K"/>
    <s v="N/A"/>
    <s v="No"/>
    <s v="No"/>
    <n v="0"/>
    <s v="No"/>
    <n v="31035"/>
    <n v="1"/>
    <n v="31035"/>
    <m/>
    <n v="0"/>
    <n v="0"/>
    <s v=""/>
    <e v="#N/A"/>
    <n v="31035"/>
    <s v="No"/>
    <s v="C"/>
    <s v="No"/>
    <s v="No"/>
    <n v="0.3"/>
    <n v="9310.5"/>
    <n v="2008.56"/>
    <n v="7301.9400000000005"/>
    <n v="6.4719188013533102E-2"/>
    <m/>
    <s v="No"/>
    <m/>
    <m/>
    <m/>
    <x v="0"/>
    <n v="464"/>
    <n v="502.14"/>
    <s v="Ok"/>
    <n v="0"/>
    <n v="0"/>
  </r>
  <r>
    <n v="465"/>
    <s v="Nassau"/>
    <s v="08-3N-24-2380-0010-0034"/>
    <n v="216.86"/>
    <n v="2017"/>
    <n v="216.86"/>
    <n v="216.86"/>
    <n v="0"/>
    <m/>
    <s v="HILLIARD"/>
    <s v="Florida"/>
    <n v="32046"/>
    <s v="US HWY 1"/>
    <s v="HILLIARD FL 32046"/>
    <n v="-81.916483627119604"/>
    <n v="30.689620859069802"/>
    <s v="GUYNN GERALD J &amp; DAPHNE M"/>
    <n v="10"/>
    <s v="VACANT COMMERCIAL"/>
    <n v="8002"/>
    <s v="Commercial-Vacant Land"/>
    <n v="2017"/>
    <n v="12240"/>
    <n v="2017"/>
    <n v="12240"/>
    <n v="170.93"/>
    <n v="0.78820437148390665"/>
    <m/>
    <s v="No"/>
    <s v="No"/>
    <m/>
    <s v="No"/>
    <s v="No"/>
    <m/>
    <s v="I"/>
    <s v="I"/>
    <s v="I"/>
    <s v="I"/>
    <s v="I"/>
    <n v="0"/>
    <n v="0"/>
    <s v="No"/>
    <s v="No"/>
    <s v="No"/>
    <n v="0"/>
    <n v="0"/>
    <n v="0"/>
    <n v="0"/>
    <n v="0"/>
    <n v="2"/>
    <s v="Potential Medium Risk"/>
    <s v="Minimal"/>
    <n v="0"/>
    <s v="No"/>
    <s v="No"/>
    <s v="No"/>
    <s v="Without Environmental Issues"/>
    <s v="No"/>
    <s v="None"/>
    <s v="US HWY 1"/>
    <s v="Hilliard"/>
    <s v="Florida"/>
    <n v="32046"/>
    <s v="US HWY 1 HILLIARD FL 32046"/>
    <s v=""/>
    <s v="Pass"/>
    <s v="No"/>
    <s v="FV&lt;$10K"/>
    <s v="N/A"/>
    <s v="No, &lt; $20K Lien"/>
    <s v="No, Lien &lt; $20K"/>
    <s v="N/A"/>
    <s v="No"/>
    <s v="No"/>
    <n v="0"/>
    <s v="No"/>
    <n v="12240"/>
    <n v="1"/>
    <n v="12240"/>
    <m/>
    <n v="0"/>
    <n v="0"/>
    <s v=""/>
    <e v="#N/A"/>
    <n v="12240"/>
    <s v="No"/>
    <s v="V"/>
    <s v="Yes"/>
    <s v="No"/>
    <n v="0"/>
    <n v="0"/>
    <n v="867.44"/>
    <n v="-867.44"/>
    <n v="7.0869281045751645E-2"/>
    <m/>
    <s v="No"/>
    <m/>
    <m/>
    <m/>
    <x v="4"/>
    <n v="465"/>
    <n v="216.86"/>
    <s v="Ok"/>
    <n v="0"/>
    <n v="0"/>
  </r>
  <r>
    <n v="466"/>
    <s v="Nassau"/>
    <s v="08-3N-24-2380-0011-0023"/>
    <n v="134.71"/>
    <n v="2017"/>
    <n v="134.71"/>
    <n v="134.71"/>
    <n v="0"/>
    <m/>
    <s v="HILLIARD"/>
    <s v="Florida"/>
    <n v="32046"/>
    <s v="W FIRST ST"/>
    <s v="HILLIARD FL 32046"/>
    <n v="-81.918353283442201"/>
    <n v="30.6894366629271"/>
    <s v="GUYNN GERALD J &amp; DAPHNE M"/>
    <n v="10"/>
    <s v="VACANT COMMERCIAL"/>
    <n v="8002"/>
    <s v="Commercial-Vacant Land"/>
    <n v="2017"/>
    <n v="6800"/>
    <n v="2017"/>
    <n v="6800"/>
    <n v="94.97"/>
    <n v="0.7049959171553708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2"/>
    <s v="Potential Medium Risk"/>
    <n v="0"/>
    <n v="0"/>
    <s v="No"/>
    <n v="0"/>
    <s v="No"/>
    <s v="Without Environmental Issues"/>
    <s v="No"/>
    <s v="None"/>
    <s v="W FIRST ST"/>
    <s v="Hilliard"/>
    <s v="Florida"/>
    <n v="32046"/>
    <s v="W FIRST ST HILLIARD FL 32046"/>
    <s v=""/>
    <s v="Lien&lt;$150"/>
    <s v="No"/>
    <s v="FV&lt;$10K"/>
    <s v="N/A"/>
    <s v="No, &lt; $20K Lien"/>
    <s v="No, Lien &lt; $20K"/>
    <s v="N/A"/>
    <s v="No"/>
    <s v="No"/>
    <n v="0"/>
    <s v="No"/>
    <n v="6800"/>
    <n v="1"/>
    <n v="6800"/>
    <m/>
    <n v="0"/>
    <n v="0"/>
    <s v=""/>
    <e v="#N/A"/>
    <n v="6800"/>
    <s v="No"/>
    <s v="V"/>
    <s v="Yes"/>
    <s v="No"/>
    <n v="0"/>
    <n v="0"/>
    <n v="538.84"/>
    <n v="-538.84"/>
    <n v="7.9241176470588245E-2"/>
    <m/>
    <s v="No"/>
    <m/>
    <m/>
    <m/>
    <x v="2"/>
    <n v="466"/>
    <n v="134.71"/>
    <s v="Ok"/>
    <n v="0"/>
    <n v="0"/>
  </r>
  <r>
    <n v="467"/>
    <s v="Nassau"/>
    <s v="08-3N-24-2380-0012-0032"/>
    <n v="926.1"/>
    <n v="2017"/>
    <n v="926.1"/>
    <n v="926.1"/>
    <n v="0"/>
    <n v="551722"/>
    <s v="HILLIARD"/>
    <s v="Florida"/>
    <n v="32046"/>
    <s v="551722 US HWY 1"/>
    <s v="HILLIARD FL 32046"/>
    <n v="-81.916986838814196"/>
    <n v="30.690617400112501"/>
    <s v="HOFFMAN JAMES"/>
    <n v="11"/>
    <s v="STORES, ONE STORY"/>
    <n v="2000"/>
    <s v="Commercial (General)"/>
    <n v="2017"/>
    <n v="58065"/>
    <n v="2017"/>
    <n v="60462"/>
    <n v="826.72"/>
    <n v="0.89268977432242735"/>
    <s v="No"/>
    <s v="No"/>
    <s v="No"/>
    <s v="No"/>
    <m/>
    <m/>
    <m/>
    <s v="I"/>
    <s v="I"/>
    <s v="I"/>
    <s v="I"/>
    <s v="I"/>
    <s v="I"/>
    <s v="I"/>
    <s v="No"/>
    <s v="No"/>
    <s v="No"/>
    <n v="0"/>
    <n v="0"/>
    <n v="0"/>
    <n v="0"/>
    <n v="0"/>
    <n v="17"/>
    <s v="Potential High Risk"/>
    <s v="Minimal"/>
    <n v="0"/>
    <s v="No"/>
    <s v="No"/>
    <s v="No"/>
    <s v="Without Environmental Issues"/>
    <s v="No"/>
    <s v="None"/>
    <s v="551722 US HWY 1"/>
    <s v="Hilliard"/>
    <s v="Florida"/>
    <n v="32046"/>
    <s v="551722 US HWY 1 HILLIARD FL 32046"/>
    <s v=""/>
    <s v="Pass"/>
    <s v="No"/>
    <s v="FV&lt;$10K"/>
    <s v="N/A"/>
    <s v="No, &lt; $20K Lien"/>
    <s v="No, Lien &lt; $20K"/>
    <s v="N/A"/>
    <s v="No"/>
    <s v="No"/>
    <n v="0"/>
    <s v="No"/>
    <n v="58065"/>
    <n v="1"/>
    <n v="58065"/>
    <m/>
    <n v="0"/>
    <n v="0"/>
    <s v=""/>
    <e v="#N/A"/>
    <n v="58065"/>
    <s v="No"/>
    <s v="C"/>
    <s v="No"/>
    <s v="No"/>
    <n v="0.3"/>
    <n v="17419.5"/>
    <n v="3704.4"/>
    <n v="13715.1"/>
    <n v="6.3797468354430384E-2"/>
    <m/>
    <s v="No"/>
    <m/>
    <m/>
    <m/>
    <x v="0"/>
    <n v="467"/>
    <n v="926.1"/>
    <s v="Ok"/>
    <n v="0"/>
    <n v="0"/>
  </r>
  <r>
    <n v="468"/>
    <s v="Nassau"/>
    <s v="08-3N-24-2380-0012-0041"/>
    <n v="434.58"/>
    <n v="2017"/>
    <n v="434.58"/>
    <n v="434.58"/>
    <n v="0"/>
    <n v="37090"/>
    <s v="HILLIARD"/>
    <s v="Florida"/>
    <n v="32046"/>
    <s v="37090 ORANGE ST"/>
    <s v="HILLIARD FL 32046"/>
    <n v="-81.916415224997493"/>
    <n v="30.690903939788701"/>
    <s v="HOFFMAN JAMES"/>
    <n v="0"/>
    <s v="VACANT RESIDENTIAL"/>
    <n v="8001"/>
    <s v="Residential-Vacant Land"/>
    <n v="2017"/>
    <n v="26655"/>
    <n v="2017"/>
    <n v="26655"/>
    <n v="372.24"/>
    <n v="0.85655115283722216"/>
    <s v="No"/>
    <s v="No"/>
    <s v="No"/>
    <s v="No"/>
    <m/>
    <m/>
    <m/>
    <s v="I"/>
    <s v="I"/>
    <s v="I"/>
    <s v="I"/>
    <s v="I"/>
    <n v="0"/>
    <n v="0"/>
    <s v="No"/>
    <s v="No"/>
    <s v="No"/>
    <n v="0"/>
    <n v="0"/>
    <n v="0"/>
    <n v="0"/>
    <n v="0"/>
    <n v="18"/>
    <s v="Potential High Risk"/>
    <s v="Minimal"/>
    <n v="1"/>
    <s v="No"/>
    <s v="No"/>
    <s v="No"/>
    <s v="Without Environmental Issues"/>
    <s v="No"/>
    <s v="None"/>
    <s v="37090 ORANGE ST"/>
    <s v="Hilliard"/>
    <s v="Florida"/>
    <n v="32046"/>
    <s v="37090 ORANGE ST HILLIARD FL 32046"/>
    <s v=""/>
    <s v="Pass"/>
    <s v="No"/>
    <s v="FV&lt;$10K"/>
    <s v="N/A"/>
    <s v="No, &lt; $20K Lien"/>
    <s v="No, Lien &lt; $20K"/>
    <s v="N/A"/>
    <s v="No"/>
    <s v="No"/>
    <n v="1"/>
    <s v="No"/>
    <n v="26655"/>
    <n v="1"/>
    <n v="26655"/>
    <m/>
    <n v="0"/>
    <n v="0"/>
    <s v=""/>
    <e v="#N/A"/>
    <n v="26655"/>
    <s v="No"/>
    <s v="V"/>
    <s v="Yes"/>
    <s v="No"/>
    <n v="0"/>
    <n v="0"/>
    <n v="2172.9"/>
    <n v="-2172.9"/>
    <n v="8.1519414743950483E-2"/>
    <m/>
    <s v="No"/>
    <m/>
    <m/>
    <m/>
    <x v="4"/>
    <n v="468"/>
    <n v="434.58"/>
    <s v="Ok"/>
    <n v="0"/>
    <n v="0"/>
  </r>
  <r>
    <n v="469"/>
    <s v="Nassau"/>
    <s v="08-3N-24-2380-0018-0044"/>
    <n v="689.44"/>
    <n v="2017"/>
    <n v="689.44"/>
    <n v="689.44"/>
    <n v="0"/>
    <n v="37039"/>
    <s v="HILLIARD"/>
    <s v="Florida"/>
    <n v="32046"/>
    <s v="37039 FOURTH ST W"/>
    <s v="HILLIARD FL 32046"/>
    <n v="-81.919531155810205"/>
    <n v="30.695406135308001"/>
    <s v="LARGIN JAMES A EST"/>
    <n v="1"/>
    <s v="SINGLE FAMILY"/>
    <n v="1001"/>
    <s v="Single Family Residential"/>
    <n v="2017"/>
    <n v="43529"/>
    <n v="2017"/>
    <n v="43529"/>
    <n v="607.89"/>
    <n v="0.88171559526572285"/>
    <s v="No"/>
    <s v="No"/>
    <s v="No"/>
    <s v="No"/>
    <m/>
    <m/>
    <m/>
    <s v="I"/>
    <s v="I"/>
    <s v="I"/>
    <s v="I"/>
    <s v="I"/>
    <s v="I"/>
    <s v="I"/>
    <s v="No"/>
    <s v="No"/>
    <s v="No"/>
    <n v="0"/>
    <n v="0"/>
    <n v="0"/>
    <n v="0"/>
    <n v="0"/>
    <n v="5"/>
    <s v="Potential Medium Risk"/>
    <s v="Minimal"/>
    <n v="0"/>
    <s v="No"/>
    <s v="No"/>
    <s v="No"/>
    <s v="Without Environmental Issues"/>
    <s v="No"/>
    <s v="None"/>
    <s v="37039 FOURTH ST W"/>
    <s v="Hilliard"/>
    <s v="Florida"/>
    <n v="32046"/>
    <s v="37039 FOURTH ST W HILLIARD FL 32046"/>
    <s v=""/>
    <s v="Pass"/>
    <s v="No"/>
    <s v="FV&lt;$10K"/>
    <s v="N/A"/>
    <s v="No, &lt; $20K Lien"/>
    <s v="No, Lien &lt; $20K"/>
    <s v="N/A"/>
    <s v="No"/>
    <s v="No"/>
    <n v="0"/>
    <s v="No"/>
    <n v="43529"/>
    <n v="1"/>
    <n v="43529"/>
    <m/>
    <n v="0"/>
    <n v="0"/>
    <s v=""/>
    <e v="#N/A"/>
    <n v="43529"/>
    <s v="No"/>
    <s v="S"/>
    <s v="No"/>
    <s v="No"/>
    <n v="0.35"/>
    <n v="15235.15"/>
    <n v="2757.76"/>
    <n v="12477.39"/>
    <n v="6.3354545245698279E-2"/>
    <m/>
    <s v="No"/>
    <m/>
    <m/>
    <m/>
    <x v="0"/>
    <n v="469"/>
    <n v="689.44"/>
    <s v="Ok"/>
    <n v="0"/>
    <n v="0"/>
  </r>
  <r>
    <n v="470"/>
    <s v="Nassau"/>
    <s v="08-3N-24-2380-0019-0042"/>
    <n v="1105.46"/>
    <n v="2017"/>
    <n v="1105.46"/>
    <n v="1105.46"/>
    <n v="0"/>
    <n v="551943"/>
    <s v="HILLIARD"/>
    <s v="Florida"/>
    <n v="32046"/>
    <s v="551943 US HWY 1"/>
    <s v="HILLIARD FL 32046"/>
    <n v="-81.921432235505705"/>
    <n v="30.695753353101999"/>
    <s v="FIRST STOP FLORIDA LLC"/>
    <n v="14"/>
    <s v="SUPERMARKETS"/>
    <n v="2006"/>
    <s v="Grocery Supermarket"/>
    <n v="2017"/>
    <n v="71074"/>
    <n v="2017"/>
    <n v="71074"/>
    <n v="992.56"/>
    <n v="0.8978705697175835"/>
    <s v="No"/>
    <m/>
    <s v="No"/>
    <s v="No"/>
    <s v="No"/>
    <m/>
    <m/>
    <s v="I"/>
    <s v="I"/>
    <s v="I"/>
    <s v="I"/>
    <s v="I"/>
    <s v="I"/>
    <s v="I"/>
    <s v="No"/>
    <s v="No"/>
    <s v="No"/>
    <n v="0"/>
    <n v="0"/>
    <n v="0"/>
    <n v="0"/>
    <n v="0"/>
    <n v="3"/>
    <s v="Potential Medium Risk"/>
    <s v="Minimal"/>
    <n v="1"/>
    <s v="No"/>
    <s v="Yes"/>
    <s v="No"/>
    <s v="Without Environmental Issues"/>
    <s v="No"/>
    <s v="None"/>
    <s v="551943 US HWY 1"/>
    <s v="Hilliard"/>
    <s v="Florida"/>
    <n v="32046"/>
    <s v="551943 US HWY 1 HILLIARD FL 32046"/>
    <s v=""/>
    <s v="Pass"/>
    <s v="Yes"/>
    <s v="FV&lt;$10K"/>
    <s v="N/A"/>
    <s v="No, &lt; $20K Lien"/>
    <s v="No, Lien &lt; $20K"/>
    <s v="N/A"/>
    <s v="No"/>
    <s v="No"/>
    <n v="1"/>
    <s v="No"/>
    <n v="71074"/>
    <n v="1"/>
    <n v="71074"/>
    <m/>
    <n v="0"/>
    <n v="0"/>
    <s v=""/>
    <e v="#N/A"/>
    <n v="71074"/>
    <s v="No"/>
    <s v="C"/>
    <s v="No"/>
    <s v="No"/>
    <n v="0.3"/>
    <n v="21322.2"/>
    <n v="5527.3"/>
    <n v="15794.900000000001"/>
    <n v="7.7768241551059464E-2"/>
    <m/>
    <s v="No"/>
    <m/>
    <m/>
    <m/>
    <x v="0"/>
    <n v="470"/>
    <n v="1105.46"/>
    <s v="Ok"/>
    <n v="0"/>
    <n v="0"/>
  </r>
  <r>
    <n v="471"/>
    <s v="Nassau"/>
    <s v="08-3N-24-2380-0023-0010"/>
    <n v="2851.97"/>
    <n v="2017"/>
    <n v="2851.97"/>
    <n v="2851.97"/>
    <n v="0"/>
    <n v="552017"/>
    <s v="HILLIARD"/>
    <s v="Florida"/>
    <n v="32046"/>
    <s v="552017 US HWY 1"/>
    <s v="HILLIARD FL 32046"/>
    <n v="-81.922931804848602"/>
    <n v="30.697433233832399"/>
    <s v="SCOTT JEANNE"/>
    <n v="48"/>
    <s v="WAREHOUSING, DISTRIBUTION TERMINALS, TRUCKING TERMINALS, VAN AND STORAGE WAREHOU"/>
    <n v="6002"/>
    <s v="Distribution Warehouse (Regional)"/>
    <n v="2017"/>
    <n v="186710"/>
    <n v="2017"/>
    <n v="186710"/>
    <n v="2607.4699999999998"/>
    <n v="0.91426978544655102"/>
    <m/>
    <s v="No"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1"/>
    <s v="Potential Medium Risk"/>
    <s v="Minimal"/>
    <n v="0"/>
    <s v="No"/>
    <s v="No"/>
    <s v="No"/>
    <s v="Without Environmental Issues"/>
    <s v="No"/>
    <s v="None"/>
    <s v="552017 US HWY 1"/>
    <s v="Hilliard"/>
    <s v="Florida"/>
    <n v="32046"/>
    <s v="552017 US HWY 1 HILLIARD FL 32046"/>
    <s v=""/>
    <s v="Pass"/>
    <s v="No"/>
    <s v="FV&lt;$10K"/>
    <s v="N/A"/>
    <s v="No, &lt; $20K Lien"/>
    <s v="No, Lien &lt; $20K"/>
    <s v="N/A"/>
    <s v="No"/>
    <s v="No"/>
    <n v="0"/>
    <s v="No"/>
    <n v="186710"/>
    <n v="1"/>
    <n v="186710"/>
    <m/>
    <n v="0"/>
    <n v="0"/>
    <s v=""/>
    <e v="#N/A"/>
    <n v="186710"/>
    <s v="No"/>
    <s v="C"/>
    <s v="No"/>
    <s v="No"/>
    <n v="0.3"/>
    <n v="56013"/>
    <n v="11407.88"/>
    <n v="44605.120000000003"/>
    <n v="6.1099459054148139E-2"/>
    <m/>
    <s v="No"/>
    <m/>
    <m/>
    <m/>
    <x v="0"/>
    <n v="471"/>
    <n v="2851.97"/>
    <s v="Ok"/>
    <n v="0"/>
    <n v="0"/>
  </r>
  <r>
    <n v="472"/>
    <s v="Nassau"/>
    <s v="08-3N-24-2380-0023-0032"/>
    <n v="1323.04"/>
    <n v="2017"/>
    <n v="1323.04"/>
    <n v="1323.04"/>
    <n v="0"/>
    <n v="37046"/>
    <s v="HILLIARD"/>
    <s v="Florida"/>
    <n v="32046"/>
    <s v="37046 SEVENTH ST W"/>
    <s v="HILLIARD FL 32046"/>
    <n v="-81.924139420960699"/>
    <n v="30.697786131594501"/>
    <s v="ROBERSON CLIFTON H &amp; ELAINE M"/>
    <n v="10"/>
    <s v="VACANT COMMERCIAL"/>
    <n v="8002"/>
    <s v="Commercial-Vacant Land"/>
    <n v="2017"/>
    <n v="85479"/>
    <n v="2017"/>
    <n v="85479"/>
    <n v="1193.75"/>
    <n v="0.90227808683033017"/>
    <s v="No"/>
    <m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1"/>
    <s v="Potential Medium Risk"/>
    <n v="0"/>
    <n v="1"/>
    <s v="No"/>
    <s v="No"/>
    <s v="No"/>
    <s v="Without Environmental Issues"/>
    <s v="No"/>
    <s v="None"/>
    <s v="37046 SEVENTH ST W"/>
    <s v="Hilliard"/>
    <s v="Florida"/>
    <n v="32046"/>
    <s v="37046 SEVENTH ST W HILLIARD FL 32046"/>
    <s v=""/>
    <s v="Pass"/>
    <s v="No"/>
    <s v="FV&lt;$10K"/>
    <s v="N/A"/>
    <s v="No, &lt; $20K Lien"/>
    <s v="No, Lien &lt; $20K"/>
    <s v="N/A"/>
    <s v="No"/>
    <s v="No"/>
    <n v="1"/>
    <s v="No"/>
    <n v="85479"/>
    <n v="1"/>
    <n v="85479"/>
    <m/>
    <n v="0"/>
    <n v="0"/>
    <s v=""/>
    <e v="#N/A"/>
    <n v="85479"/>
    <s v="No"/>
    <s v="V"/>
    <s v="Yes"/>
    <s v="No"/>
    <n v="0"/>
    <n v="0"/>
    <n v="6615.2"/>
    <n v="-6615.2"/>
    <n v="7.7389768247171822E-2"/>
    <m/>
    <s v="No"/>
    <m/>
    <m/>
    <m/>
    <x v="1"/>
    <n v="472"/>
    <n v="1323.04"/>
    <s v="Ok"/>
    <n v="0"/>
    <n v="0"/>
  </r>
  <r>
    <n v="473"/>
    <s v="Nassau"/>
    <s v="08-3N-24-2380-0023-0034"/>
    <n v="311.63"/>
    <n v="2017"/>
    <n v="311.63"/>
    <n v="311.63"/>
    <n v="0"/>
    <m/>
    <s v="HILLIARD"/>
    <s v="Florida"/>
    <n v="32046"/>
    <s v="US HWY 1"/>
    <s v="HILLIARD FL 32046"/>
    <n v="-81.923612443918501"/>
    <n v="30.697489938514298"/>
    <s v="ROBERSON CLIFTON H &amp; ELAINE D"/>
    <n v="10"/>
    <s v="VACANT COMMERCIAL"/>
    <n v="8002"/>
    <s v="Commercial-Vacant Land"/>
    <n v="2017"/>
    <n v="18514"/>
    <n v="2017"/>
    <n v="18514"/>
    <n v="258.55"/>
    <n v="0.82966980072521901"/>
    <s v="No"/>
    <m/>
    <m/>
    <m/>
    <m/>
    <m/>
    <m/>
    <s v="I"/>
    <n v="0"/>
    <n v="0"/>
    <n v="0"/>
    <n v="0"/>
    <n v="0"/>
    <n v="0"/>
    <s v="No"/>
    <s v="No"/>
    <s v="No"/>
    <n v="0"/>
    <n v="0"/>
    <n v="0"/>
    <n v="0"/>
    <n v="0"/>
    <n v="1"/>
    <s v="Potential Medium Risk"/>
    <n v="0"/>
    <n v="1"/>
    <s v="No"/>
    <s v="No"/>
    <s v="No"/>
    <s v="Without Environmental Issues"/>
    <s v="No"/>
    <s v="None"/>
    <s v="US HWY 1"/>
    <s v="Hilliard"/>
    <s v="Florida"/>
    <n v="32046"/>
    <s v="US HWY 1 HILLIARD FL 32046"/>
    <s v=""/>
    <s v="Pass"/>
    <s v="No"/>
    <s v="FV&lt;$10K"/>
    <s v="N/A"/>
    <s v="No, &lt; $20K Lien"/>
    <s v="No, Lien &lt; $20K"/>
    <s v="N/A"/>
    <s v="No"/>
    <s v="No"/>
    <n v="1"/>
    <s v="No"/>
    <n v="18514"/>
    <n v="1"/>
    <n v="18514"/>
    <m/>
    <n v="0"/>
    <n v="0"/>
    <s v=""/>
    <e v="#N/A"/>
    <n v="18514"/>
    <s v="No"/>
    <s v="V"/>
    <s v="Yes"/>
    <s v="No"/>
    <n v="0"/>
    <n v="0"/>
    <n v="1558.15"/>
    <n v="-1558.15"/>
    <n v="8.4160635194987579E-2"/>
    <m/>
    <s v="No"/>
    <m/>
    <m/>
    <m/>
    <x v="4"/>
    <n v="473"/>
    <n v="311.63"/>
    <s v="Ok"/>
    <n v="0"/>
    <n v="0"/>
  </r>
  <r>
    <n v="474"/>
    <s v="Nassau"/>
    <s v="08-3N-24-2380-0023-0035"/>
    <n v="2192.31"/>
    <n v="2017"/>
    <n v="2192.31"/>
    <n v="2192.31"/>
    <n v="0"/>
    <n v="552035"/>
    <s v="HILLIARD"/>
    <s v="Florida"/>
    <n v="32046"/>
    <s v="552035 US HWY 1"/>
    <s v="HILLIARD FL 32046"/>
    <n v="-81.923142418222795"/>
    <n v="30.6979790323979"/>
    <s v="HADDOCK RODNEY DEWAYNE"/>
    <n v="27"/>
    <s v="VEHICLE SALES/REPAIR/STORAGE/RENTAL; GARAGES, MARINE/FARM EQUIPMENT/MACHINERY"/>
    <n v="2023"/>
    <s v="Vehicle Rentals Vehicle Sales (auto/truck/RV/boat/etc.)"/>
    <n v="2017"/>
    <n v="143033"/>
    <n v="2017"/>
    <n v="143033"/>
    <n v="1997.51"/>
    <n v="0.91114395318180363"/>
    <s v="No"/>
    <m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1"/>
    <s v="Potential Medium Risk"/>
    <n v="0"/>
    <n v="1"/>
    <s v="No"/>
    <s v="No"/>
    <s v="No"/>
    <s v="Without Environmental Issues"/>
    <s v="No"/>
    <s v="None"/>
    <s v="552035 US HWY 1"/>
    <s v="Hilliard"/>
    <s v="Florida"/>
    <n v="32046"/>
    <s v="552035 US HWY 1 HILLIARD FL 32046"/>
    <s v=""/>
    <s v="Pass"/>
    <s v="No"/>
    <s v="FV&lt;$10K"/>
    <s v="N/A"/>
    <s v="No, &lt; $20K Lien"/>
    <s v="No, Lien &lt; $20K"/>
    <s v="N/A"/>
    <s v="No"/>
    <s v="No"/>
    <n v="1"/>
    <s v="No"/>
    <n v="143033"/>
    <n v="1"/>
    <n v="143033"/>
    <m/>
    <n v="0"/>
    <n v="0"/>
    <s v=""/>
    <e v="#N/A"/>
    <n v="143033"/>
    <s v="No"/>
    <s v="C"/>
    <s v="No"/>
    <s v="No"/>
    <n v="0.3"/>
    <n v="42909.9"/>
    <n v="10961.55"/>
    <n v="31948.350000000002"/>
    <n v="7.6636510455629109E-2"/>
    <m/>
    <s v="No"/>
    <m/>
    <m/>
    <m/>
    <x v="0"/>
    <n v="474"/>
    <n v="2192.31"/>
    <s v="Ok"/>
    <n v="0"/>
    <n v="0"/>
  </r>
  <r>
    <n v="475"/>
    <s v="Nassau"/>
    <s v="08-3N-24-2380-0025-0011"/>
    <n v="308.31"/>
    <n v="2017"/>
    <n v="308.31"/>
    <n v="308.31"/>
    <n v="0"/>
    <n v="552085"/>
    <s v="HILLIARD"/>
    <s v="Florida"/>
    <n v="32046"/>
    <s v="552085 US HY 1"/>
    <s v="HILLIARD FL 32046"/>
    <n v="-81.924589117681094"/>
    <n v="30.698390933874599"/>
    <s v="LIBBY ARTHUR DALE &amp; JANICE P"/>
    <n v="0"/>
    <s v="VACANT RESIDENTIAL"/>
    <n v="8001"/>
    <s v="Residential-Vacant Land"/>
    <n v="2017"/>
    <n v="18295"/>
    <n v="2017"/>
    <n v="18295"/>
    <n v="255.49"/>
    <n v="0.8286789270539392"/>
    <s v="No"/>
    <m/>
    <m/>
    <m/>
    <m/>
    <m/>
    <m/>
    <s v="I"/>
    <n v="0"/>
    <n v="0"/>
    <n v="0"/>
    <n v="0"/>
    <n v="0"/>
    <n v="0"/>
    <s v="No"/>
    <s v="No"/>
    <s v="No"/>
    <n v="0"/>
    <n v="0"/>
    <n v="44788"/>
    <s v="UNKNOWN"/>
    <n v="0"/>
    <n v="1"/>
    <s v="Potential Low Risk"/>
    <n v="0"/>
    <n v="1"/>
    <s v="No"/>
    <s v="No"/>
    <s v="No"/>
    <s v="Without Environmental Issues"/>
    <s v="No"/>
    <s v="None"/>
    <s v="552085 US HY 1"/>
    <s v="Hilliard"/>
    <s v="Florida"/>
    <n v="32046"/>
    <s v="552085 US HY 1 HILLIARD FL 32046"/>
    <s v="L"/>
    <s v="Pass"/>
    <s v="No"/>
    <s v="FV&lt;$10K"/>
    <s v="N/A"/>
    <s v="No, &lt; $20K Lien"/>
    <s v="No, Lien &lt; $20K"/>
    <s v="N/A"/>
    <s v="No"/>
    <s v="No"/>
    <n v="1"/>
    <s v="No"/>
    <n v="18295"/>
    <n v="1"/>
    <n v="18295"/>
    <m/>
    <n v="0"/>
    <n v="0"/>
    <s v=""/>
    <e v="#N/A"/>
    <n v="18295"/>
    <s v="No"/>
    <s v="V"/>
    <s v="Yes"/>
    <s v="No"/>
    <n v="0"/>
    <n v="0"/>
    <n v="1541.55"/>
    <n v="-1541.55"/>
    <n v="8.4260726974583214E-2"/>
    <m/>
    <s v="No"/>
    <m/>
    <m/>
    <m/>
    <x v="4"/>
    <n v="475"/>
    <n v="308.31"/>
    <s v="Ok"/>
    <n v="0"/>
    <n v="0"/>
  </r>
  <r>
    <n v="476"/>
    <s v="Nassau"/>
    <s v="08-3N-24-2380-0025-0013"/>
    <n v="1455.16"/>
    <n v="2017"/>
    <n v="1455.16"/>
    <n v="1455.16"/>
    <n v="0"/>
    <n v="552047"/>
    <s v="HILLIARD"/>
    <s v="Florida"/>
    <n v="32046"/>
    <s v="552047 US HWY 1"/>
    <s v="HILLIARD FL 32046"/>
    <n v="-81.923416172030301"/>
    <n v="30.698385810467201"/>
    <s v="HADDOCK TIMBER INC"/>
    <n v="1"/>
    <s v="SINGLE FAMILY"/>
    <n v="1001"/>
    <s v="Single Family Residential"/>
    <n v="2017"/>
    <n v="94225"/>
    <n v="2017"/>
    <n v="94225"/>
    <n v="1315.91"/>
    <n v="0.90430605569147038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1"/>
    <s v="Potential Medium Risk"/>
    <n v="0"/>
    <n v="0"/>
    <s v="No"/>
    <n v="0"/>
    <s v="No"/>
    <s v="Without Environmental Issues"/>
    <s v="No"/>
    <s v="None"/>
    <s v="552047 US HWY 1"/>
    <s v="Hilliard"/>
    <s v="Florida"/>
    <n v="32046"/>
    <s v="552047 US HWY 1 HILLIARD FL 32046"/>
    <s v=""/>
    <s v="Pass"/>
    <s v="No"/>
    <s v="FV&lt;$10K"/>
    <s v="N/A"/>
    <s v="No, &lt; $20K Lien"/>
    <s v="No, Lien &lt; $20K"/>
    <s v="N/A"/>
    <s v="No"/>
    <s v="No"/>
    <n v="0"/>
    <s v="No"/>
    <n v="94225"/>
    <n v="1"/>
    <n v="94225"/>
    <m/>
    <n v="0"/>
    <n v="0"/>
    <s v=""/>
    <e v="#N/A"/>
    <n v="94225"/>
    <s v="No"/>
    <s v="S"/>
    <s v="No"/>
    <s v="No"/>
    <n v="0.35"/>
    <n v="32978.75"/>
    <n v="5820.64"/>
    <n v="27158.11"/>
    <n v="6.1773839214645798E-2"/>
    <m/>
    <s v="No"/>
    <m/>
    <m/>
    <m/>
    <x v="0"/>
    <n v="476"/>
    <n v="1455.16"/>
    <s v="Ok"/>
    <n v="0"/>
    <n v="0"/>
  </r>
  <r>
    <n v="477"/>
    <s v="Nassau"/>
    <s v="08-3N-24-2380-0063-0010"/>
    <n v="1013.57"/>
    <n v="2017"/>
    <n v="1013.57"/>
    <n v="1013.57"/>
    <n v="0"/>
    <m/>
    <s v="HILLIARD"/>
    <s v="Florida"/>
    <n v="32046"/>
    <s v="OXFORD ST"/>
    <s v="HILLIARD FL 32046"/>
    <n v="-81.926070651031793"/>
    <n v="30.697483963304801"/>
    <s v="CALHOUN JOE"/>
    <n v="0"/>
    <s v="VACANT RESIDENTIAL"/>
    <n v="8001"/>
    <s v="Residential-Vacant Land"/>
    <n v="2017"/>
    <n v="56390"/>
    <n v="2017"/>
    <n v="74592"/>
    <n v="907.6"/>
    <n v="0.89544876032242471"/>
    <s v="No"/>
    <s v="No"/>
    <s v="No"/>
    <s v="No"/>
    <s v="No"/>
    <s v="No"/>
    <s v="No"/>
    <s v="C"/>
    <s v="I"/>
    <s v="C"/>
    <s v="I"/>
    <s v="I"/>
    <s v="I"/>
    <s v="I"/>
    <s v="No"/>
    <s v="Yes"/>
    <s v="No"/>
    <n v="0"/>
    <n v="0"/>
    <n v="0"/>
    <n v="0"/>
    <n v="0"/>
    <n v="0"/>
    <s v="Potential Low Risk"/>
    <s v="Minimal"/>
    <n v="7"/>
    <s v="No"/>
    <s v="No"/>
    <s v="No"/>
    <s v="Without Environmental Issues"/>
    <s v="No"/>
    <s v="None"/>
    <s v="OXFORD ST"/>
    <s v="Hilliard"/>
    <s v="Florida"/>
    <n v="32046"/>
    <s v="OXFORD ST HILLIARD FL 32046"/>
    <s v=""/>
    <s v="Pass"/>
    <s v="No"/>
    <s v="FV&lt;$10K"/>
    <s v="N/A"/>
    <s v="No, &lt; $20K Lien"/>
    <s v="No, Lien &lt; $20K"/>
    <s v="N/A"/>
    <s v="No"/>
    <s v="No"/>
    <n v="7"/>
    <s v="No"/>
    <n v="56390"/>
    <n v="1"/>
    <n v="56390"/>
    <m/>
    <n v="0"/>
    <n v="0"/>
    <s v=""/>
    <e v="#N/A"/>
    <n v="56390"/>
    <s v="No"/>
    <s v="V"/>
    <s v="Yes"/>
    <s v="No"/>
    <n v="0"/>
    <n v="0"/>
    <n v="11149.27"/>
    <n v="-11149.27"/>
    <n v="0.19771714843057281"/>
    <m/>
    <s v="No"/>
    <m/>
    <m/>
    <m/>
    <x v="1"/>
    <n v="477"/>
    <n v="1013.57"/>
    <s v="Ok"/>
    <n v="0"/>
    <n v="0"/>
  </r>
  <r>
    <n v="478"/>
    <s v="Nassau"/>
    <s v="08-3N-24-2380-0063-0033"/>
    <n v="43.32"/>
    <n v="2017"/>
    <n v="43.32"/>
    <n v="43.32"/>
    <n v="0"/>
    <m/>
    <s v="HILLIARD"/>
    <s v="Florida"/>
    <n v="32046"/>
    <s v="OXFORD ST"/>
    <s v="HILLIARD FL 32046"/>
    <n v="-81.926868645205303"/>
    <n v="30.697864754026899"/>
    <s v="HALL STEPHANIE"/>
    <n v="0"/>
    <s v="VACANT RESIDENTIAL"/>
    <n v="8001"/>
    <s v="Residential-Vacant Land"/>
    <n v="2017"/>
    <n v="750"/>
    <n v="2017"/>
    <n v="750"/>
    <n v="10.47"/>
    <n v="0.2416897506925208"/>
    <s v="Yes"/>
    <s v="Yes"/>
    <s v="No"/>
    <s v="No"/>
    <s v="No"/>
    <s v="No"/>
    <s v="No"/>
    <s v="C"/>
    <s v="C"/>
    <s v="I"/>
    <s v="C"/>
    <s v="I"/>
    <s v="I"/>
    <s v="I"/>
    <s v="Yes"/>
    <s v="Yes"/>
    <s v="Yes"/>
    <n v="0"/>
    <n v="0"/>
    <n v="0"/>
    <n v="0"/>
    <n v="0"/>
    <n v="0"/>
    <s v="Potential Low Risk"/>
    <s v="Minimal"/>
    <n v="3"/>
    <s v="No"/>
    <s v="No"/>
    <s v="No"/>
    <s v="Without Environmental Issues"/>
    <s v="No"/>
    <s v="None"/>
    <s v="OXFORD ST"/>
    <s v="Hilliard"/>
    <s v="Florida"/>
    <n v="32046"/>
    <s v="OXFORD ST HILLIARD FL 32046"/>
    <s v=""/>
    <s v="Lien&lt;$150"/>
    <s v="No"/>
    <s v="FV&lt;$10K"/>
    <s v="N/A"/>
    <s v="No, &lt; $20K Lien"/>
    <s v="No, Lien &lt; $20K"/>
    <s v="N/A"/>
    <s v="Yes"/>
    <s v="No"/>
    <n v="3"/>
    <s v="No"/>
    <n v="750"/>
    <n v="1"/>
    <n v="750"/>
    <m/>
    <n v="0"/>
    <n v="0"/>
    <s v=""/>
    <e v="#N/A"/>
    <n v="750"/>
    <s v="No"/>
    <s v="V"/>
    <s v="Yes"/>
    <s v="No"/>
    <n v="0"/>
    <n v="0"/>
    <n v="303.24"/>
    <n v="-303.24"/>
    <n v="0.40432000000000001"/>
    <m/>
    <s v="No"/>
    <m/>
    <m/>
    <m/>
    <x v="2"/>
    <n v="478"/>
    <n v="43.32"/>
    <s v="Ok"/>
    <n v="0"/>
    <n v="0"/>
  </r>
  <r>
    <n v="479"/>
    <s v="Nassau"/>
    <s v="08-3N-24-2380-0065-0020"/>
    <n v="3173.72"/>
    <n v="2017"/>
    <n v="3173.72"/>
    <n v="3173.72"/>
    <n v="0"/>
    <n v="37937"/>
    <s v="HILLIARD"/>
    <s v="Florida"/>
    <n v="32046"/>
    <s v="37937 OXFORD ST"/>
    <s v="HILLIARD FL 32046"/>
    <n v="-81.9270286572076"/>
    <n v="30.6980935758158"/>
    <s v="HALL STEPHANIE"/>
    <n v="1"/>
    <s v="SINGLE FAMILY"/>
    <n v="1001"/>
    <s v="Single Family Residential"/>
    <n v="2017"/>
    <n v="208012"/>
    <n v="2017"/>
    <n v="208012"/>
    <n v="2904.96"/>
    <n v="0.9153170412008621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3"/>
    <s v="No"/>
    <s v="No"/>
    <s v="No"/>
    <s v="Without Environmental Issues"/>
    <s v="No"/>
    <s v="None"/>
    <s v="37937 OXFORD ST"/>
    <s v="Hilliard"/>
    <s v="Florida"/>
    <n v="32046"/>
    <s v="37937 OXFORD ST HILLIARD FL 32046"/>
    <s v=""/>
    <s v="Pass"/>
    <s v="No"/>
    <s v="FV&lt;$10K"/>
    <s v="N/A"/>
    <s v="No, &lt; $20K Lien"/>
    <s v="No, Lien &lt; $20K"/>
    <s v="N/A"/>
    <s v="No"/>
    <s v="No"/>
    <n v="3"/>
    <s v="Yes"/>
    <n v="208012"/>
    <n v="1"/>
    <n v="208012"/>
    <m/>
    <n v="0"/>
    <n v="0"/>
    <s v=""/>
    <e v="#N/A"/>
    <n v="208012"/>
    <s v="No"/>
    <s v="S"/>
    <s v="No"/>
    <s v="No"/>
    <n v="0.35"/>
    <n v="72804.2"/>
    <n v="22216.04"/>
    <n v="50588.159999999996"/>
    <n v="0.10680172297752054"/>
    <m/>
    <s v="No"/>
    <m/>
    <m/>
    <m/>
    <x v="3"/>
    <n v="479"/>
    <n v="3173.72"/>
    <s v="Ok"/>
    <n v="0"/>
    <n v="0"/>
  </r>
  <r>
    <n v="480"/>
    <s v="Nassau"/>
    <s v="08-3N-24-2380-0066-0032"/>
    <n v="300.97000000000003"/>
    <n v="2017"/>
    <n v="300.97000000000003"/>
    <n v="300.97000000000003"/>
    <n v="0"/>
    <m/>
    <s v="HILLIARD"/>
    <s v="Florida"/>
    <n v="32046"/>
    <s v="PINE ST"/>
    <s v="HILLIARD FL 32046"/>
    <n v="-81.928073491766199"/>
    <n v="30.697020735082301"/>
    <s v="SMITH CHARLENE R &amp; REGINALD SR"/>
    <n v="0"/>
    <s v="VACANT RESIDENTIAL"/>
    <n v="8001"/>
    <s v="Residential-Vacant Land"/>
    <n v="2017"/>
    <n v="17809"/>
    <n v="2017"/>
    <n v="17809"/>
    <n v="248.7"/>
    <n v="0.82632820546898356"/>
    <s v="No"/>
    <s v="No"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PINE ST"/>
    <s v="Hilliard"/>
    <s v="Florida"/>
    <n v="32046"/>
    <s v="PINE ST HILLIARD FL 32046"/>
    <s v=""/>
    <s v="Pass"/>
    <s v="No"/>
    <s v="FV&lt;$10K"/>
    <s v="N/A"/>
    <s v="No, &lt; $20K Lien"/>
    <s v="No, Lien &lt; $20K"/>
    <s v="N/A"/>
    <s v="No"/>
    <s v="No"/>
    <n v="0"/>
    <s v="No"/>
    <n v="17809"/>
    <n v="1"/>
    <n v="17809"/>
    <m/>
    <n v="0"/>
    <n v="0"/>
    <s v=""/>
    <e v="#N/A"/>
    <n v="17809"/>
    <s v="No"/>
    <s v="V"/>
    <s v="Yes"/>
    <s v="No"/>
    <n v="0"/>
    <n v="0"/>
    <n v="1203.8800000000001"/>
    <n v="-1203.8800000000001"/>
    <n v="6.7599528328373307E-2"/>
    <m/>
    <s v="No"/>
    <m/>
    <m/>
    <m/>
    <x v="4"/>
    <n v="480"/>
    <n v="300.97000000000003"/>
    <s v="Ok"/>
    <n v="0"/>
    <n v="0"/>
  </r>
  <r>
    <n v="481"/>
    <s v="Nassau"/>
    <s v="08-3N-24-2380-0067-0031"/>
    <n v="318.83"/>
    <n v="2017"/>
    <n v="318.83"/>
    <n v="318.83"/>
    <n v="0"/>
    <n v="37988"/>
    <s v="HILLIARD"/>
    <s v="Florida"/>
    <n v="32046"/>
    <s v="37988 OXFORD ST"/>
    <s v="HILLIARD FL 32046"/>
    <n v="-81.928258402984"/>
    <n v="30.698137869805102"/>
    <s v="GORDON JACKIE L"/>
    <n v="1"/>
    <s v="SINGLE FAMILY"/>
    <n v="1001"/>
    <s v="Single Family Residential"/>
    <n v="2017"/>
    <n v="60854"/>
    <n v="2017"/>
    <n v="60854"/>
    <n v="350.92"/>
    <n v="1.1006492488159836"/>
    <m/>
    <s v="No"/>
    <m/>
    <m/>
    <s v="No"/>
    <m/>
    <m/>
    <s v="I"/>
    <s v="I"/>
    <s v="C"/>
    <n v="0"/>
    <n v="0"/>
    <n v="0"/>
    <n v="0"/>
    <s v="No"/>
    <s v="Yes"/>
    <s v="No"/>
    <n v="0"/>
    <n v="0"/>
    <n v="0"/>
    <n v="0"/>
    <n v="0"/>
    <n v="0"/>
    <s v="Potential Low Risk"/>
    <s v="Minimal"/>
    <n v="0"/>
    <s v="Yes"/>
    <s v="No"/>
    <s v="No"/>
    <s v="Without Environmental Issues"/>
    <s v="No"/>
    <s v="None"/>
    <s v="37988 OXFORD ST"/>
    <s v="Hilliard"/>
    <s v="Florida"/>
    <n v="32046"/>
    <s v="37988 OXFORD ST HILLIARD FL 32046"/>
    <s v=""/>
    <s v="Pass"/>
    <s v="No"/>
    <s v="FV&lt;$10K"/>
    <s v="N/A"/>
    <s v="No, &lt; $20K Lien"/>
    <s v="No, Lien &lt; $20K"/>
    <s v="N/A"/>
    <s v="No"/>
    <s v="No"/>
    <n v="0"/>
    <s v="No"/>
    <n v="60854"/>
    <n v="1"/>
    <n v="60854"/>
    <m/>
    <n v="0"/>
    <n v="0"/>
    <s v=""/>
    <e v="#N/A"/>
    <n v="60854"/>
    <s v="No"/>
    <s v="S"/>
    <s v="No"/>
    <s v="Yes"/>
    <n v="0.67"/>
    <n v="40772.18"/>
    <n v="1371.59"/>
    <n v="39400.590000000004"/>
    <n v="2.2539027837118347E-2"/>
    <m/>
    <s v="No"/>
    <m/>
    <m/>
    <m/>
    <x v="0"/>
    <n v="481"/>
    <n v="318.83"/>
    <s v="Ok"/>
    <n v="0"/>
    <n v="0"/>
  </r>
  <r>
    <n v="482"/>
    <s v="Nassau"/>
    <s v="08-3N-24-2380-0072-0040"/>
    <n v="763.02"/>
    <n v="2017"/>
    <n v="763.02"/>
    <n v="763.02"/>
    <n v="0"/>
    <n v="361930"/>
    <s v="HILLIARD"/>
    <s v="Florida"/>
    <n v="32046"/>
    <s v="361930 PINE ST"/>
    <s v="HILLIARD FL 32046"/>
    <n v="-81.927931076809998"/>
    <n v="30.6953815328432"/>
    <s v="JACKSON ALFRED"/>
    <n v="1"/>
    <s v="SINGLE FAMILY"/>
    <n v="1001"/>
    <s v="Single Family Residential"/>
    <n v="2017"/>
    <n v="91589"/>
    <n v="2017"/>
    <n v="118689"/>
    <n v="675.93"/>
    <n v="0.88586144530942823"/>
    <m/>
    <s v="No"/>
    <m/>
    <m/>
    <m/>
    <m/>
    <s v="No"/>
    <s v="I"/>
    <s v="I"/>
    <s v="I"/>
    <n v="0"/>
    <n v="0"/>
    <n v="0"/>
    <n v="0"/>
    <s v="No"/>
    <s v="No"/>
    <s v="No"/>
    <n v="0"/>
    <n v="0"/>
    <n v="0"/>
    <n v="0"/>
    <n v="0"/>
    <n v="0"/>
    <s v="Potential Low Risk"/>
    <s v="Minimal"/>
    <n v="0"/>
    <s v="Yes"/>
    <s v="No"/>
    <s v="No"/>
    <s v="Without Environmental Issues"/>
    <s v="No"/>
    <s v="None"/>
    <s v="361930 PINE ST"/>
    <s v="Hilliard"/>
    <s v="Florida"/>
    <n v="32046"/>
    <s v="361930 PINE ST HILLIARD FL 32046"/>
    <s v=""/>
    <s v="Pass"/>
    <s v="No"/>
    <s v="FV&lt;$10K"/>
    <s v="N/A"/>
    <s v="No, &lt; $20K Lien"/>
    <s v="No, Lien &lt; $20K"/>
    <s v="N/A"/>
    <s v="No"/>
    <s v="No"/>
    <n v="0"/>
    <s v="No"/>
    <n v="91589"/>
    <n v="1"/>
    <n v="91589"/>
    <m/>
    <n v="0"/>
    <n v="0"/>
    <s v=""/>
    <e v="#N/A"/>
    <n v="91589"/>
    <s v="No"/>
    <s v="S"/>
    <s v="No"/>
    <s v="Yes"/>
    <n v="0.67"/>
    <n v="61364.630000000005"/>
    <n v="3052.08"/>
    <n v="58312.55"/>
    <n v="3.3323652403672931E-2"/>
    <m/>
    <s v="No"/>
    <m/>
    <m/>
    <m/>
    <x v="0"/>
    <n v="482"/>
    <n v="763.02"/>
    <s v="Ok"/>
    <n v="0"/>
    <n v="0"/>
  </r>
  <r>
    <n v="483"/>
    <s v="Nassau"/>
    <s v="08-3N-24-2380-0074-0023"/>
    <n v="174.73"/>
    <n v="2017"/>
    <n v="174.73"/>
    <n v="174.73"/>
    <n v="0"/>
    <n v="37601"/>
    <s v="HILLIARD"/>
    <s v="Florida"/>
    <n v="32046"/>
    <s v="37601 NEW OAK ST"/>
    <s v="HILLIARD FL 32046"/>
    <n v="-81.927642524741898"/>
    <n v="30.693478946488501"/>
    <s v="KELLY JOANNE"/>
    <n v="0"/>
    <s v="VACANT RESIDENTIAL"/>
    <n v="8001"/>
    <s v="Residential-Vacant Land"/>
    <n v="2017"/>
    <n v="9450"/>
    <n v="2017"/>
    <n v="9450"/>
    <n v="131.97"/>
    <n v="0.75527957420019465"/>
    <s v="No"/>
    <s v="No"/>
    <m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Yes"/>
    <s v="No"/>
    <s v="Without Environmental Issues"/>
    <s v="No"/>
    <s v="None"/>
    <s v="37601 NEW OAK ST"/>
    <s v="Hilliard"/>
    <s v="Florida"/>
    <n v="32046"/>
    <s v="37601 NEW OAK ST HILLIARD FL 32046"/>
    <s v=""/>
    <s v="Pass"/>
    <s v="Yes"/>
    <s v="FV&lt;$10K"/>
    <s v="N/A"/>
    <s v="No, &lt; $20K Lien"/>
    <s v="No, Lien &lt; $20K"/>
    <s v="N/A"/>
    <s v="No"/>
    <s v="No"/>
    <n v="1"/>
    <s v="No"/>
    <n v="9450"/>
    <n v="1"/>
    <n v="9450"/>
    <m/>
    <n v="0"/>
    <n v="0"/>
    <s v=""/>
    <e v="#N/A"/>
    <n v="9450"/>
    <s v="No"/>
    <s v="V"/>
    <s v="Yes"/>
    <s v="No"/>
    <n v="0"/>
    <n v="0"/>
    <n v="873.65"/>
    <n v="-873.65"/>
    <n v="9.2449735449735448E-2"/>
    <m/>
    <s v="No"/>
    <m/>
    <m/>
    <m/>
    <x v="4"/>
    <n v="483"/>
    <n v="174.73"/>
    <s v="Ok"/>
    <n v="0"/>
    <n v="0"/>
  </r>
  <r>
    <n v="484"/>
    <s v="Nassau"/>
    <s v="08-3N-24-2380-0074-0024"/>
    <n v="812.11"/>
    <n v="2017"/>
    <n v="812.11"/>
    <n v="812.11"/>
    <n v="0"/>
    <n v="37293"/>
    <s v="HILLIARD"/>
    <s v="Florida"/>
    <n v="32046"/>
    <s v="37293 W FIFTH ST"/>
    <s v="HILLIARD FL 32046"/>
    <n v="-81.927090122339706"/>
    <n v="30.693432885888299"/>
    <s v="BARNES J T &amp; BARBARA"/>
    <n v="1"/>
    <s v="SINGLE FAMILY"/>
    <n v="1001"/>
    <s v="Single Family Residential"/>
    <n v="2017"/>
    <n v="51650"/>
    <n v="2017"/>
    <n v="51650"/>
    <n v="721.32"/>
    <n v="0.88820479984238598"/>
    <s v="No"/>
    <m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n v="0"/>
    <n v="1"/>
    <s v="No"/>
    <s v="No"/>
    <s v="No"/>
    <s v="Without Environmental Issues"/>
    <s v="No"/>
    <s v="None"/>
    <s v="37293 W FIFTH ST"/>
    <s v="Hilliard"/>
    <s v="Florida"/>
    <n v="32046"/>
    <s v="37293 W FIFTH ST HILLIARD FL 32046"/>
    <s v=""/>
    <s v="Pass"/>
    <s v="No"/>
    <s v="FV&lt;$10K"/>
    <s v="N/A"/>
    <s v="No, &lt; $20K Lien"/>
    <s v="No, Lien &lt; $20K"/>
    <s v="N/A"/>
    <s v="No"/>
    <s v="No"/>
    <n v="1"/>
    <s v="No"/>
    <n v="51650"/>
    <n v="1"/>
    <n v="51650"/>
    <m/>
    <n v="0"/>
    <n v="0"/>
    <s v=""/>
    <e v="#N/A"/>
    <n v="51650"/>
    <s v="No"/>
    <s v="S"/>
    <s v="No"/>
    <s v="No"/>
    <n v="0.35"/>
    <n v="18077.5"/>
    <n v="4060.55"/>
    <n v="14016.95"/>
    <n v="7.8616650532429819E-2"/>
    <m/>
    <s v="No"/>
    <m/>
    <m/>
    <m/>
    <x v="0"/>
    <n v="484"/>
    <n v="812.11"/>
    <s v="Ok"/>
    <n v="0"/>
    <n v="0"/>
  </r>
  <r>
    <n v="485"/>
    <s v="Nassau"/>
    <s v="08-3N-24-2380-0074-0025"/>
    <n v="546.33000000000004"/>
    <n v="2017"/>
    <n v="546.33000000000004"/>
    <n v="546.33000000000004"/>
    <n v="0"/>
    <n v="37313"/>
    <s v="HILLIARD"/>
    <s v="Florida"/>
    <n v="32046"/>
    <s v="37313 FIFTH ST W"/>
    <s v="HILLIARD FL 32046"/>
    <n v="-81.927374952280402"/>
    <n v="30.693282081830599"/>
    <s v="KELLY JOANNE"/>
    <n v="1"/>
    <s v="SINGLE FAMILY"/>
    <n v="1001"/>
    <s v="Single Family Residential"/>
    <n v="2017"/>
    <n v="34054"/>
    <n v="2017"/>
    <n v="34054"/>
    <n v="475.57"/>
    <n v="0.87048121098969478"/>
    <s v="Yes"/>
    <m/>
    <s v="No"/>
    <s v="No"/>
    <s v="No"/>
    <s v="No"/>
    <m/>
    <s v="C"/>
    <s v="C"/>
    <s v="C"/>
    <s v="C"/>
    <s v="I"/>
    <s v="I"/>
    <s v="C"/>
    <s v="Yes"/>
    <s v="Yes"/>
    <s v="Yes"/>
    <n v="0"/>
    <n v="0"/>
    <n v="27000"/>
    <s v="SELLER TAKE-BACK"/>
    <n v="0"/>
    <n v="0"/>
    <s v="Potential Low Risk"/>
    <n v="0"/>
    <n v="1"/>
    <s v="No"/>
    <s v="Yes"/>
    <s v="No"/>
    <s v="Without Environmental Issues"/>
    <s v="No"/>
    <s v="None"/>
    <s v="37313 FIFTH ST W"/>
    <s v="Hilliard"/>
    <s v="Florida"/>
    <n v="32046"/>
    <s v="37313 FIFTH ST W HILLIARD FL 32046"/>
    <s v="L"/>
    <s v="Pass"/>
    <s v="Yes"/>
    <s v="FV&lt;$10K"/>
    <s v="N/A"/>
    <s v="No, &lt; $20K Lien"/>
    <s v="No, Lien &lt; $20K"/>
    <s v="N/A"/>
    <s v="Yes"/>
    <s v="No"/>
    <n v="1"/>
    <s v="No"/>
    <n v="34054"/>
    <n v="1"/>
    <n v="34054"/>
    <m/>
    <n v="0"/>
    <n v="0"/>
    <s v=""/>
    <e v="#N/A"/>
    <n v="34054"/>
    <s v="No"/>
    <s v="S"/>
    <s v="No"/>
    <s v="No"/>
    <n v="0.35"/>
    <n v="11918.9"/>
    <n v="2731.65"/>
    <n v="9187.25"/>
    <n v="8.0215246373406948E-2"/>
    <m/>
    <s v="No"/>
    <m/>
    <m/>
    <m/>
    <x v="6"/>
    <n v="485"/>
    <n v="546.33000000000004"/>
    <s v="Ok"/>
    <n v="0"/>
    <n v="0"/>
  </r>
  <r>
    <n v="486"/>
    <s v="Nassau"/>
    <s v="08-3N-24-2380-0074-0031"/>
    <n v="707.93"/>
    <n v="2017"/>
    <n v="707.93"/>
    <n v="707.93"/>
    <n v="0"/>
    <n v="37392"/>
    <s v="HILLIARD"/>
    <s v="Florida"/>
    <n v="32046"/>
    <s v="37392 SIXTH ST W"/>
    <s v="HILLIARD FL 32046"/>
    <n v="-81.927569171496003"/>
    <n v="30.694025582985599"/>
    <s v="MITCHELL LARRY D"/>
    <n v="1"/>
    <s v="SINGLE FAMILY"/>
    <n v="1001"/>
    <s v="Single Family Residential"/>
    <n v="2017"/>
    <n v="82942"/>
    <n v="2017"/>
    <n v="91376"/>
    <n v="624.99"/>
    <n v="0.88284152387947967"/>
    <s v="No"/>
    <m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s v="No"/>
    <s v="No"/>
    <s v="Without Environmental Issues"/>
    <s v="No"/>
    <s v="None"/>
    <s v="37392 SIXTH ST W"/>
    <s v="Hilliard"/>
    <s v="Florida"/>
    <n v="32046"/>
    <s v="37392 SIXTH ST W HILLIARD FL 32046"/>
    <s v=""/>
    <s v="Pass"/>
    <s v="No"/>
    <s v="FV&lt;$10K"/>
    <s v="N/A"/>
    <s v="No, &lt; $20K Lien"/>
    <s v="No, Lien &lt; $20K"/>
    <s v="N/A"/>
    <s v="No"/>
    <s v="No"/>
    <n v="0"/>
    <s v="No"/>
    <n v="82942"/>
    <n v="1"/>
    <n v="82942"/>
    <m/>
    <n v="0"/>
    <n v="0"/>
    <s v=""/>
    <e v="#N/A"/>
    <n v="82942"/>
    <s v="No"/>
    <s v="S"/>
    <s v="No"/>
    <s v="Yes"/>
    <n v="0.67"/>
    <n v="55571.140000000007"/>
    <n v="2831.72"/>
    <n v="52739.420000000006"/>
    <n v="3.4140965976224347E-2"/>
    <m/>
    <s v="No"/>
    <m/>
    <m/>
    <m/>
    <x v="0"/>
    <n v="486"/>
    <n v="707.93"/>
    <s v="Ok"/>
    <n v="0"/>
    <n v="0"/>
  </r>
  <r>
    <n v="487"/>
    <s v="Nassau"/>
    <s v="08-3N-24-2380-0076-0080"/>
    <n v="897.48"/>
    <n v="2017"/>
    <n v="897.48"/>
    <n v="897.48"/>
    <n v="0"/>
    <n v="37505"/>
    <s v="HILLIARD"/>
    <s v="Florida"/>
    <n v="32046"/>
    <s v="37505 NEW OAK ST"/>
    <s v="HILLIARD FL 32046"/>
    <n v="-81.9266634753766"/>
    <n v="30.692449719004401"/>
    <s v="JONES DAVID J &amp; KEISHA M"/>
    <n v="2"/>
    <s v="MOBILE HOMES"/>
    <n v="1006"/>
    <s v="Mobile home"/>
    <n v="2017"/>
    <n v="54579"/>
    <n v="2017"/>
    <n v="60344"/>
    <n v="800.26"/>
    <n v="0.89167446628337121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37505 NEW OAK ST"/>
    <s v="Hilliard"/>
    <s v="Florida"/>
    <n v="32046"/>
    <s v="37505 NEW OAK ST HILLIARD FL 32046"/>
    <s v=""/>
    <s v="Pass"/>
    <s v="No"/>
    <s v="FV&lt;$10K"/>
    <s v="N/A"/>
    <s v="No, &lt; $20K Lien"/>
    <s v="No, Lien &lt; $20K"/>
    <s v="N/A"/>
    <s v="No"/>
    <s v="No"/>
    <n v="1"/>
    <s v="No"/>
    <n v="54579"/>
    <n v="1"/>
    <n v="54579"/>
    <m/>
    <n v="0"/>
    <n v="0"/>
    <s v=""/>
    <e v="#N/A"/>
    <n v="54579"/>
    <s v="No"/>
    <s v="R"/>
    <s v="No"/>
    <s v="No"/>
    <n v="0.35"/>
    <n v="19102.649999999998"/>
    <n v="4487.3999999999996"/>
    <n v="14615.249999999998"/>
    <n v="8.2218435662067824E-2"/>
    <m/>
    <s v="No"/>
    <m/>
    <m/>
    <m/>
    <x v="0"/>
    <n v="487"/>
    <n v="897.48"/>
    <s v="Ok"/>
    <n v="0"/>
    <n v="0"/>
  </r>
  <r>
    <n v="488"/>
    <s v="Nassau"/>
    <s v="08-3N-24-2380-0076-0082"/>
    <n v="308.62"/>
    <n v="2017"/>
    <n v="308.62"/>
    <n v="308.62"/>
    <n v="0"/>
    <n v="37495"/>
    <s v="HILLIARD"/>
    <s v="Florida"/>
    <n v="32046"/>
    <s v="37495 NEW OAK ST"/>
    <s v="HILLIARD FL 32046"/>
    <n v="-81.926490857217999"/>
    <n v="30.692202587548898"/>
    <s v="EDWARDS VIRGINIA JORDAN"/>
    <n v="2"/>
    <s v="MOBILE HOMES"/>
    <n v="1006"/>
    <s v="Mobile home"/>
    <n v="2017"/>
    <n v="18316"/>
    <n v="2017"/>
    <n v="18316"/>
    <n v="255.78"/>
    <n v="0.82878620957812199"/>
    <s v="No"/>
    <s v="No"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37495 NEW OAK ST"/>
    <s v="Hilliard"/>
    <s v="Florida"/>
    <n v="32046"/>
    <s v="37495 NEW OAK ST HILLIARD FL 32046"/>
    <s v=""/>
    <s v="Pass"/>
    <s v="No"/>
    <s v="FV&lt;$10K"/>
    <s v="N/A"/>
    <s v="No, &lt; $20K Lien"/>
    <s v="No, Lien &lt; $20K"/>
    <s v="N/A"/>
    <s v="No"/>
    <s v="No"/>
    <n v="1"/>
    <s v="No"/>
    <n v="18316"/>
    <n v="1"/>
    <n v="18316"/>
    <m/>
    <n v="0"/>
    <n v="0"/>
    <s v=""/>
    <e v="#N/A"/>
    <n v="18316"/>
    <s v="No"/>
    <s v="R"/>
    <s v="No"/>
    <s v="No"/>
    <n v="0.35"/>
    <n v="6410.5999999999995"/>
    <n v="1543.1"/>
    <n v="4867.5"/>
    <n v="8.4248744267307274E-2"/>
    <m/>
    <s v="No"/>
    <m/>
    <m/>
    <m/>
    <x v="4"/>
    <n v="488"/>
    <n v="308.62"/>
    <s v="Ok"/>
    <n v="0"/>
    <n v="0"/>
  </r>
  <r>
    <n v="489"/>
    <s v="Nassau"/>
    <s v="08-3N-24-2380-0077-0010"/>
    <n v="571.09"/>
    <n v="2017"/>
    <n v="571.09"/>
    <n v="571.09"/>
    <n v="0"/>
    <n v="37054"/>
    <s v="HILLIARD"/>
    <s v="Florida"/>
    <n v="32046"/>
    <s v="37054 FOURTH ST W"/>
    <s v="HILLIARD FL 32046"/>
    <n v="-81.926532785458903"/>
    <n v="30.690826281165599"/>
    <s v="HARRIS ELMO A"/>
    <n v="1"/>
    <s v="SINGLE FAMILY"/>
    <n v="1001"/>
    <s v="Single Family Residential"/>
    <n v="2017"/>
    <n v="72632"/>
    <n v="2017"/>
    <n v="109028"/>
    <n v="498.47"/>
    <n v="0.87283965749706705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n v="0"/>
    <s v="No"/>
    <s v="Without Environmental Issues"/>
    <s v="No"/>
    <s v="None"/>
    <s v="37054 FOURTH ST W"/>
    <s v="Hilliard"/>
    <s v="Florida"/>
    <n v="32046"/>
    <s v="37054 FOURTH ST W HILLIARD FL 32046"/>
    <s v=""/>
    <s v="Pass"/>
    <s v="No"/>
    <s v="FV&lt;$10K"/>
    <s v="N/A"/>
    <s v="No, &lt; $20K Lien"/>
    <s v="No, Lien &lt; $20K"/>
    <s v="N/A"/>
    <s v="No"/>
    <s v="No"/>
    <n v="0"/>
    <s v="No"/>
    <n v="72632"/>
    <n v="1"/>
    <n v="72632"/>
    <m/>
    <n v="0"/>
    <n v="0"/>
    <s v=""/>
    <e v="#N/A"/>
    <n v="72632"/>
    <s v="No"/>
    <s v="S"/>
    <s v="No"/>
    <s v="Yes"/>
    <n v="0.67"/>
    <n v="48663.44"/>
    <n v="2284.36"/>
    <n v="46379.08"/>
    <n v="3.1451151007820248E-2"/>
    <m/>
    <s v="No"/>
    <m/>
    <m/>
    <m/>
    <x v="0"/>
    <n v="489"/>
    <n v="571.09"/>
    <s v="Ok"/>
    <n v="0"/>
    <n v="0"/>
  </r>
  <r>
    <n v="490"/>
    <s v="Nassau"/>
    <s v="08-3N-24-2380-0077-0060"/>
    <n v="950.19"/>
    <n v="2017"/>
    <n v="950.19"/>
    <n v="950.19"/>
    <n v="0"/>
    <m/>
    <s v="HILLIARD"/>
    <s v="Florida"/>
    <n v="32046"/>
    <s v="OAK ST"/>
    <s v="HILLIARD FL 32046"/>
    <n v="-81.927823165245101"/>
    <n v="30.6918357697514"/>
    <s v="MITCHELL EDDIE"/>
    <n v="0"/>
    <s v="VACANT RESIDENTIAL"/>
    <n v="8001"/>
    <s v="Residential-Vacant Land"/>
    <n v="2017"/>
    <n v="54021"/>
    <n v="2017"/>
    <n v="68355"/>
    <n v="849"/>
    <n v="0.89350550942443085"/>
    <m/>
    <s v="No"/>
    <m/>
    <m/>
    <m/>
    <s v="No"/>
    <s v="No"/>
    <s v="I"/>
    <s v="I"/>
    <s v="I"/>
    <n v="0"/>
    <n v="0"/>
    <n v="0"/>
    <n v="0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OAK ST"/>
    <s v="Hilliard"/>
    <s v="Florida"/>
    <n v="32046"/>
    <s v="OAK ST HILLIARD FL 32046"/>
    <s v=""/>
    <s v="Pass"/>
    <s v="No"/>
    <s v="FV&lt;$10K"/>
    <s v="N/A"/>
    <s v="No, &lt; $20K Lien"/>
    <s v="No, Lien &lt; $20K"/>
    <s v="N/A"/>
    <s v="No"/>
    <s v="No"/>
    <n v="0"/>
    <s v="No"/>
    <n v="54021"/>
    <n v="1"/>
    <n v="54021"/>
    <m/>
    <n v="0"/>
    <n v="0"/>
    <s v=""/>
    <e v="#N/A"/>
    <n v="54021"/>
    <s v="No"/>
    <s v="V"/>
    <s v="Yes"/>
    <s v="No"/>
    <n v="0"/>
    <n v="0"/>
    <n v="3800.76"/>
    <n v="-3800.76"/>
    <n v="7.0357083356472491E-2"/>
    <m/>
    <s v="No"/>
    <m/>
    <m/>
    <m/>
    <x v="1"/>
    <n v="490"/>
    <n v="950.19"/>
    <s v="Ok"/>
    <n v="0"/>
    <n v="0"/>
  </r>
  <r>
    <n v="491"/>
    <s v="Nassau"/>
    <s v="08-3N-24-2380-0083-0011"/>
    <n v="1066.5"/>
    <n v="2017"/>
    <n v="1066.5"/>
    <n v="1066.5"/>
    <n v="0"/>
    <n v="37092"/>
    <s v="HILLIARD"/>
    <s v="Florida"/>
    <n v="32046"/>
    <s v="37092 NEW OAK ST"/>
    <s v="HILLIARD FL 32046"/>
    <n v="-81.923738319384299"/>
    <n v="30.686840977465401"/>
    <s v="EASTER TIMOTHY DALE"/>
    <n v="1"/>
    <s v="SINGLE FAMILY"/>
    <n v="1001"/>
    <s v="Single Family Residential"/>
    <n v="2017"/>
    <n v="68494"/>
    <n v="2017"/>
    <n v="68494"/>
    <n v="956.54"/>
    <n v="0.89689639006094701"/>
    <s v="No"/>
    <s v="No"/>
    <s v="No"/>
    <m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1"/>
    <s v="Potential Low Risk"/>
    <s v="Minimal"/>
    <n v="0"/>
    <s v="No"/>
    <s v="Yes"/>
    <s v="No"/>
    <s v="Without Environmental Issues"/>
    <s v="No"/>
    <s v="None"/>
    <s v="37092 NEW OAK ST"/>
    <s v="Hilliard"/>
    <s v="Florida"/>
    <n v="32046"/>
    <s v="37092 NEW OAK ST HILLIARD FL 32046"/>
    <s v=""/>
    <s v="Pass"/>
    <s v="Yes"/>
    <s v="FV&lt;$10K"/>
    <s v="N/A"/>
    <s v="No, &lt; $20K Lien"/>
    <s v="No, Lien &lt; $20K"/>
    <s v="N/A"/>
    <s v="No"/>
    <s v="No"/>
    <n v="0"/>
    <s v="No"/>
    <n v="68494"/>
    <n v="1"/>
    <n v="68494"/>
    <m/>
    <n v="0"/>
    <n v="0"/>
    <s v=""/>
    <e v="#N/A"/>
    <n v="68494"/>
    <s v="No"/>
    <s v="S"/>
    <s v="No"/>
    <s v="No"/>
    <n v="0.35"/>
    <n v="23972.899999999998"/>
    <n v="4266"/>
    <n v="19706.899999999998"/>
    <n v="6.228282769293661E-2"/>
    <m/>
    <s v="No"/>
    <m/>
    <m/>
    <m/>
    <x v="0"/>
    <n v="491"/>
    <n v="1066.5"/>
    <s v="Ok"/>
    <n v="0"/>
    <n v="0"/>
  </r>
  <r>
    <n v="492"/>
    <s v="Nassau"/>
    <s v="08-3N-24-2380-0085-0042"/>
    <n v="684.79"/>
    <n v="2017"/>
    <n v="684.79"/>
    <n v="684.79"/>
    <n v="0"/>
    <n v="37055"/>
    <s v="HILLIARD"/>
    <s v="Florida"/>
    <n v="32046"/>
    <s v="37055 FIRST ST W"/>
    <s v="HILLIARD FL 32046"/>
    <n v="-81.923362955939197"/>
    <n v="30.685999948593899"/>
    <s v="ATKINSON MARYANN &amp; BEASLEY SANDRA JEANETTE &amp; NANGLE HEATHER LEANNE"/>
    <n v="1"/>
    <s v="SINGLE FAMILY"/>
    <n v="1001"/>
    <s v="Single Family Residential"/>
    <n v="2017"/>
    <n v="63388"/>
    <n v="2017"/>
    <n v="65485"/>
    <n v="603.59"/>
    <n v="0.881423502095533"/>
    <s v="No"/>
    <s v="No"/>
    <s v="No"/>
    <s v="No"/>
    <s v="No"/>
    <s v="No"/>
    <m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Yes"/>
    <s v="No"/>
    <s v="No"/>
    <s v="Without Environmental Issues"/>
    <s v="No"/>
    <s v="None"/>
    <s v="37055 FIRST ST W"/>
    <s v="Hilliard"/>
    <s v="Florida"/>
    <n v="32046"/>
    <s v="37055 FIRST ST W HILLIARD FL 32046"/>
    <s v=""/>
    <s v="Pass"/>
    <s v="No"/>
    <s v="FV&lt;$10K"/>
    <s v="N/A"/>
    <s v="No, &lt; $20K Lien"/>
    <s v="No, Lien &lt; $20K"/>
    <s v="N/A"/>
    <s v="No"/>
    <s v="No"/>
    <n v="1"/>
    <s v="No"/>
    <n v="63388"/>
    <n v="1"/>
    <n v="63388"/>
    <m/>
    <n v="0"/>
    <n v="0"/>
    <s v=""/>
    <e v="#N/A"/>
    <n v="63388"/>
    <s v="No"/>
    <s v="S"/>
    <s v="No"/>
    <s v="Yes"/>
    <n v="0.67"/>
    <n v="42469.96"/>
    <n v="3423.95"/>
    <n v="39046.01"/>
    <n v="5.4015744304915757E-2"/>
    <m/>
    <s v="No"/>
    <m/>
    <m/>
    <m/>
    <x v="0"/>
    <n v="492"/>
    <n v="684.79"/>
    <s v="Ok"/>
    <n v="0"/>
    <n v="0"/>
  </r>
  <r>
    <n v="493"/>
    <s v="Nassau"/>
    <s v="08-3N-24-2380-0094-0080"/>
    <n v="41.44"/>
    <n v="2017"/>
    <n v="41.44"/>
    <n v="41.44"/>
    <n v="0"/>
    <m/>
    <s v="HILLIARD"/>
    <s v="Florida"/>
    <n v="32046"/>
    <s v="EIGHTH AV"/>
    <s v="HILLIARD FL 32046"/>
    <n v="-81.938814905513993"/>
    <n v="30.691831690130002"/>
    <s v="MOON JEAN"/>
    <n v="0"/>
    <s v="VACANT RESIDENTIAL"/>
    <n v="8001"/>
    <s v="Residential-Vacant Land"/>
    <n v="2017"/>
    <n v="625"/>
    <n v="2017"/>
    <n v="625"/>
    <n v="8.73"/>
    <n v="0.21066602316602318"/>
    <s v="Yes"/>
    <s v="Yes"/>
    <s v="Yes"/>
    <s v="Yes"/>
    <s v="No"/>
    <s v="No"/>
    <s v="No"/>
    <s v="C"/>
    <s v="C"/>
    <s v="C"/>
    <s v="C"/>
    <s v="I"/>
    <s v="I"/>
    <s v="I"/>
    <s v="Yes"/>
    <s v="Yes"/>
    <s v="Yes"/>
    <n v="0"/>
    <n v="0"/>
    <n v="0"/>
    <n v="0"/>
    <n v="0"/>
    <n v="0"/>
    <s v="Potential Low Risk"/>
    <s v="Minimal"/>
    <n v="7"/>
    <s v="No"/>
    <s v="No"/>
    <s v="No"/>
    <s v="Without Environmental Issues"/>
    <s v="No"/>
    <s v="None"/>
    <s v="EIGHTH AV"/>
    <s v="Hilliard"/>
    <s v="Florida"/>
    <n v="32046"/>
    <s v="EIGHTH AV HILLIARD FL 32046"/>
    <s v=""/>
    <s v="Lien&lt;$150"/>
    <s v="No"/>
    <s v="FV&lt;$10K"/>
    <s v="N/A"/>
    <s v="No, &lt; $20K Lien"/>
    <s v="No, Lien &lt; $20K"/>
    <s v="N/A"/>
    <s v="Yes"/>
    <s v="No"/>
    <n v="7"/>
    <s v="No"/>
    <n v="625"/>
    <n v="1"/>
    <n v="625"/>
    <m/>
    <n v="0"/>
    <n v="0"/>
    <s v=""/>
    <e v="#N/A"/>
    <n v="625"/>
    <s v="No"/>
    <s v="V"/>
    <s v="Yes"/>
    <s v="No"/>
    <n v="0"/>
    <n v="0"/>
    <n v="455.84"/>
    <n v="-455.84"/>
    <n v="0.72934399999999999"/>
    <m/>
    <s v="No"/>
    <m/>
    <m/>
    <m/>
    <x v="2"/>
    <n v="493"/>
    <n v="41.44"/>
    <s v="Ok"/>
    <n v="0"/>
    <n v="0"/>
  </r>
  <r>
    <n v="494"/>
    <s v="Nassau"/>
    <s v="08-3N-24-2380-0102-0020"/>
    <n v="41.44"/>
    <n v="2017"/>
    <n v="41.44"/>
    <n v="41.44"/>
    <n v="0"/>
    <m/>
    <s v="HILLIARD"/>
    <s v="Florida"/>
    <n v="32046"/>
    <s v="EIGHTH AV"/>
    <s v="HILLIARD FL 32046"/>
    <n v="-81.929208225552401"/>
    <n v="30.692165229362299"/>
    <s v="POPE W  ET AL"/>
    <n v="0"/>
    <s v="VACANT RESIDENTIAL"/>
    <n v="8001"/>
    <s v="Residential-Vacant Land"/>
    <n v="2017"/>
    <n v="625"/>
    <n v="2017"/>
    <n v="625"/>
    <n v="8.73"/>
    <n v="0.21066602316602318"/>
    <s v="Yes"/>
    <s v="Yes"/>
    <s v="Yes"/>
    <s v="Yes"/>
    <s v="No"/>
    <s v="No"/>
    <s v="No"/>
    <s v="C"/>
    <s v="C"/>
    <s v="C"/>
    <s v="C"/>
    <s v="I"/>
    <s v="I"/>
    <s v="I"/>
    <s v="Yes"/>
    <s v="Yes"/>
    <s v="Yes"/>
    <n v="0"/>
    <n v="0"/>
    <n v="0"/>
    <n v="0"/>
    <n v="0"/>
    <n v="0"/>
    <s v="Potential Low Risk"/>
    <s v="Minimal"/>
    <n v="7"/>
    <s v="No"/>
    <s v="No"/>
    <s v="No"/>
    <s v="Without Environmental Issues"/>
    <s v="No"/>
    <s v="None"/>
    <s v="EIGHTH AV"/>
    <s v="Hilliard"/>
    <s v="Florida"/>
    <n v="32046"/>
    <s v="EIGHTH AV HILLIARD FL 32046"/>
    <s v=""/>
    <s v="Lien&lt;$150"/>
    <s v="No"/>
    <s v="FV&lt;$10K"/>
    <s v="N/A"/>
    <s v="No, &lt; $20K Lien"/>
    <s v="No, Lien &lt; $20K"/>
    <s v="N/A"/>
    <s v="Yes"/>
    <s v="No"/>
    <n v="7"/>
    <s v="No"/>
    <n v="625"/>
    <n v="1"/>
    <n v="625"/>
    <m/>
    <n v="0"/>
    <n v="0"/>
    <s v=""/>
    <e v="#N/A"/>
    <n v="625"/>
    <s v="No"/>
    <s v="V"/>
    <s v="Yes"/>
    <s v="No"/>
    <n v="0"/>
    <n v="0"/>
    <n v="455.84"/>
    <n v="-455.84"/>
    <n v="0.72934399999999999"/>
    <m/>
    <s v="No"/>
    <m/>
    <m/>
    <m/>
    <x v="2"/>
    <n v="494"/>
    <n v="41.44"/>
    <s v="Ok"/>
    <n v="0"/>
    <n v="0"/>
  </r>
  <r>
    <n v="495"/>
    <s v="Nassau"/>
    <s v="08-3N-24-2380-0103-0070"/>
    <n v="41.44"/>
    <n v="2017"/>
    <n v="41.44"/>
    <n v="41.44"/>
    <n v="0"/>
    <m/>
    <s v="HILLIARD"/>
    <s v="Florida"/>
    <n v="32046"/>
    <s v="SEVENTH AV"/>
    <s v="HILLIARD FL 32046"/>
    <n v="-81.929557848678499"/>
    <n v="30.6912313700089"/>
    <s v="THOMAS W L JR &amp; LAFAYNE"/>
    <n v="0"/>
    <s v="VACANT RESIDENTIAL"/>
    <n v="8001"/>
    <s v="Residential-Vacant Land"/>
    <n v="2017"/>
    <n v="625"/>
    <n v="2017"/>
    <n v="625"/>
    <n v="8.73"/>
    <n v="0.21066602316602318"/>
    <s v="Yes"/>
    <s v="Yes"/>
    <s v="Yes"/>
    <s v="Yes"/>
    <s v="No"/>
    <s v="No"/>
    <s v="No"/>
    <s v="C"/>
    <s v="C"/>
    <s v="C"/>
    <s v="C"/>
    <s v="I"/>
    <s v="I"/>
    <s v="I"/>
    <s v="Yes"/>
    <s v="Yes"/>
    <s v="Yes"/>
    <n v="0"/>
    <n v="0"/>
    <n v="0"/>
    <n v="0"/>
    <n v="0"/>
    <n v="0"/>
    <s v="Potential Low Risk"/>
    <s v="High"/>
    <n v="7"/>
    <s v="No"/>
    <s v="No"/>
    <s v="No"/>
    <s v="Without Environmental Issues"/>
    <s v="No"/>
    <s v="None"/>
    <s v="SEVENTH AV"/>
    <s v="Hilliard"/>
    <s v="Florida"/>
    <n v="32046"/>
    <s v="SEVENTH AV HILLIARD FL 32046"/>
    <s v=""/>
    <s v="Lien&lt;$150"/>
    <s v="No"/>
    <s v="FV&lt;$10K"/>
    <s v="N/A"/>
    <s v="No, &lt; $20K Lien"/>
    <s v="No, Lien &lt; $20K"/>
    <s v="N/A"/>
    <s v="Yes"/>
    <s v="No"/>
    <n v="7"/>
    <s v="No"/>
    <n v="625"/>
    <n v="1"/>
    <n v="625"/>
    <m/>
    <n v="0"/>
    <n v="0"/>
    <s v=""/>
    <e v="#N/A"/>
    <n v="625"/>
    <s v="No"/>
    <s v="V"/>
    <s v="Yes"/>
    <s v="No"/>
    <n v="0"/>
    <n v="0"/>
    <n v="455.84"/>
    <n v="-455.84"/>
    <n v="0.72934399999999999"/>
    <m/>
    <s v="No"/>
    <m/>
    <m/>
    <m/>
    <x v="2"/>
    <n v="495"/>
    <n v="41.44"/>
    <s v="Ok"/>
    <n v="0"/>
    <n v="0"/>
  </r>
  <r>
    <n v="496"/>
    <s v="Nassau"/>
    <s v="08-3N-24-2380-0103-0110"/>
    <n v="50.88"/>
    <n v="2017"/>
    <n v="50.88"/>
    <n v="50.88"/>
    <n v="0"/>
    <m/>
    <s v="HILLIARD"/>
    <s v="Florida"/>
    <n v="32046"/>
    <s v="SEVENTH AV"/>
    <s v="HILLIARD FL 32046"/>
    <n v="-81.929915462736304"/>
    <n v="30.691218965985399"/>
    <s v="RAM PROPERTIES"/>
    <n v="0"/>
    <s v="VACANT RESIDENTIAL"/>
    <n v="8001"/>
    <s v="Residential-Vacant Land"/>
    <n v="2017"/>
    <n v="1250"/>
    <n v="2017"/>
    <n v="1250"/>
    <n v="17.46"/>
    <n v="0.34316037735849059"/>
    <s v="Yes"/>
    <s v="Yes"/>
    <s v="Yes"/>
    <s v="No"/>
    <m/>
    <m/>
    <m/>
    <s v="C"/>
    <s v="C"/>
    <s v="C"/>
    <s v="C"/>
    <s v="I"/>
    <n v="0"/>
    <n v="0"/>
    <s v="Yes"/>
    <s v="Yes"/>
    <s v="Yes"/>
    <n v="0"/>
    <n v="0"/>
    <n v="0"/>
    <n v="0"/>
    <n v="0"/>
    <n v="2"/>
    <s v="Potential Low Risk"/>
    <s v="High"/>
    <n v="4"/>
    <s v="No"/>
    <s v="No"/>
    <s v="No"/>
    <s v="Without Environmental Issues"/>
    <s v="No"/>
    <s v="None"/>
    <s v="SEVENTH AV"/>
    <s v="Hilliard"/>
    <s v="Florida"/>
    <n v="32046"/>
    <s v="SEVENTH AV HILLIARD FL 32046"/>
    <s v=""/>
    <s v="Lien&lt;$150"/>
    <s v="No"/>
    <s v="FV&lt;$10K"/>
    <s v="N/A"/>
    <s v="No, &lt; $20K Lien"/>
    <s v="No, Lien &lt; $20K"/>
    <s v="N/A"/>
    <s v="Yes"/>
    <s v="No"/>
    <n v="4"/>
    <s v="No"/>
    <n v="1250"/>
    <n v="1"/>
    <n v="1250"/>
    <m/>
    <n v="0"/>
    <n v="0"/>
    <s v=""/>
    <e v="#N/A"/>
    <n v="1250"/>
    <s v="No"/>
    <s v="V"/>
    <s v="Yes"/>
    <s v="No"/>
    <n v="0"/>
    <n v="0"/>
    <n v="407.04"/>
    <n v="-407.04"/>
    <n v="0.32563200000000003"/>
    <m/>
    <s v="No"/>
    <m/>
    <m/>
    <m/>
    <x v="2"/>
    <n v="496"/>
    <n v="50.88"/>
    <s v="Ok"/>
    <n v="0"/>
    <n v="0"/>
  </r>
  <r>
    <n v="497"/>
    <s v="Nassau"/>
    <s v="08-3N-24-2380-0104-0010"/>
    <n v="2395.6"/>
    <n v="2017"/>
    <n v="2395.6"/>
    <n v="2395.6"/>
    <n v="0"/>
    <n v="8300"/>
    <s v="HILLIARD"/>
    <s v="Florida"/>
    <n v="32046"/>
    <s v="8300 W SEVENTH AV"/>
    <s v="HILLIARD FL 32046"/>
    <n v="-81.930566250854696"/>
    <n v="30.6909212424289"/>
    <s v="ROCK N LEE LLC"/>
    <n v="28"/>
    <s v="PARKING LOTS (COMMERCIAL OR PATRON), MOBILE HOME PARKS"/>
    <n v="1109"/>
    <s v="Mobile Home Park Trailer Park"/>
    <n v="2017"/>
    <n v="133833"/>
    <n v="2017"/>
    <n v="181795"/>
    <n v="2185.4899999999998"/>
    <n v="0.91229337118049747"/>
    <m/>
    <m/>
    <m/>
    <m/>
    <m/>
    <m/>
    <m/>
    <n v="0"/>
    <n v="0"/>
    <n v="0"/>
    <n v="0"/>
    <n v="0"/>
    <n v="0"/>
    <n v="0"/>
    <s v="No"/>
    <s v="No"/>
    <s v="No"/>
    <n v="0"/>
    <n v="0"/>
    <n v="110000"/>
    <s v="SELLER TAKE-BACK"/>
    <n v="0"/>
    <n v="2"/>
    <s v="Potential Medium Risk"/>
    <n v="0"/>
    <n v="0"/>
    <s v="No"/>
    <n v="0"/>
    <s v="No"/>
    <s v="Without Environmental Issues"/>
    <s v="No"/>
    <s v="None"/>
    <s v="8300 W SEVENTH AV"/>
    <s v="Hilliard"/>
    <s v="Florida"/>
    <n v="32046"/>
    <s v="8300 W SEVENTH AV HILLIARD FL 32046"/>
    <s v="L"/>
    <s v="Pass"/>
    <s v="No"/>
    <s v="FV&lt;$10K"/>
    <s v="N/A"/>
    <s v="No, &lt; $20K Lien"/>
    <s v="No, Lien &lt; $20K"/>
    <s v="N/A"/>
    <s v="No"/>
    <s v="No"/>
    <n v="0"/>
    <s v="No"/>
    <n v="133833"/>
    <n v="1"/>
    <n v="133833"/>
    <m/>
    <n v="0"/>
    <n v="0"/>
    <s v=""/>
    <e v="#N/A"/>
    <n v="133833"/>
    <s v="No"/>
    <s v="C"/>
    <s v="No"/>
    <s v="No"/>
    <n v="0.3"/>
    <n v="40149.9"/>
    <n v="9582.4"/>
    <n v="30567.5"/>
    <n v="7.1599680198456278E-2"/>
    <m/>
    <s v="No"/>
    <m/>
    <m/>
    <m/>
    <x v="0"/>
    <n v="497"/>
    <n v="2395.6"/>
    <s v="Ok"/>
    <n v="0"/>
    <n v="0"/>
  </r>
  <r>
    <n v="498"/>
    <s v="Nassau"/>
    <s v="08-3N-24-2380-0108-0200"/>
    <n v="41.44"/>
    <n v="2017"/>
    <n v="41.44"/>
    <n v="41.44"/>
    <n v="0"/>
    <m/>
    <s v="HILLIARD"/>
    <s v="Florida"/>
    <n v="32046"/>
    <s v="SIXTH AV"/>
    <s v="HILLIARD FL 32046"/>
    <n v="-81.935104160026"/>
    <n v="30.690626147389999"/>
    <s v="BARROW ALMA M EST"/>
    <n v="0"/>
    <s v="VACANT RESIDENTIAL"/>
    <n v="8001"/>
    <s v="Residential-Vacant Land"/>
    <n v="2017"/>
    <n v="625"/>
    <n v="2017"/>
    <n v="625"/>
    <n v="8.73"/>
    <n v="0.21066602316602318"/>
    <s v="Yes"/>
    <s v="Yes"/>
    <s v="Yes"/>
    <s v="Yes"/>
    <s v="No"/>
    <s v="No"/>
    <s v="No"/>
    <s v="C"/>
    <s v="C"/>
    <s v="C"/>
    <s v="C"/>
    <s v="I"/>
    <s v="I"/>
    <s v="I"/>
    <s v="Yes"/>
    <s v="Yes"/>
    <s v="Yes"/>
    <n v="0"/>
    <n v="0"/>
    <n v="0"/>
    <n v="0"/>
    <n v="0"/>
    <n v="0"/>
    <s v="Potential Low Risk"/>
    <s v="Minimal"/>
    <n v="7"/>
    <s v="No"/>
    <s v="No"/>
    <s v="No"/>
    <s v="Without Environmental Issues"/>
    <s v="No"/>
    <s v="None"/>
    <s v="SIXTH AV"/>
    <s v="Hilliard"/>
    <s v="Florida"/>
    <n v="32046"/>
    <s v="SIXTH AV HILLIARD FL 32046"/>
    <s v=""/>
    <s v="Lien&lt;$150"/>
    <s v="No"/>
    <s v="FV&lt;$10K"/>
    <s v="N/A"/>
    <s v="No, &lt; $20K Lien"/>
    <s v="No, Lien &lt; $20K"/>
    <s v="N/A"/>
    <s v="Yes"/>
    <s v="No"/>
    <n v="7"/>
    <s v="No"/>
    <n v="625"/>
    <n v="1"/>
    <n v="625"/>
    <m/>
    <n v="0"/>
    <n v="0"/>
    <s v=""/>
    <e v="#N/A"/>
    <n v="625"/>
    <s v="No"/>
    <s v="V"/>
    <s v="Yes"/>
    <s v="No"/>
    <n v="0"/>
    <n v="0"/>
    <n v="455.84"/>
    <n v="-455.84"/>
    <n v="0.72934399999999999"/>
    <m/>
    <s v="No"/>
    <m/>
    <m/>
    <m/>
    <x v="2"/>
    <n v="498"/>
    <n v="41.44"/>
    <s v="Ok"/>
    <n v="0"/>
    <n v="0"/>
  </r>
  <r>
    <n v="499"/>
    <s v="Nassau"/>
    <s v="08-3N-24-2380-0110-0090"/>
    <n v="50.88"/>
    <n v="2017"/>
    <n v="50.88"/>
    <n v="50.88"/>
    <n v="0"/>
    <m/>
    <s v="HILLIARD"/>
    <s v="Florida"/>
    <n v="32046"/>
    <s v="SEVENTH AV"/>
    <s v="HILLIARD FL 32046"/>
    <n v="-81.937769183997702"/>
    <n v="30.690946116123001"/>
    <s v="RNHJ HOLDINGS INC"/>
    <n v="0"/>
    <s v="VACANT RESIDENTIAL"/>
    <n v="8001"/>
    <s v="Residential-Vacant Land"/>
    <n v="2017"/>
    <n v="1250"/>
    <n v="2017"/>
    <n v="1250"/>
    <n v="17.46"/>
    <n v="0.34316037735849059"/>
    <s v="Yes"/>
    <s v="Yes"/>
    <s v="No"/>
    <s v="No"/>
    <s v="No"/>
    <s v="No"/>
    <m/>
    <s v="C"/>
    <s v="C"/>
    <s v="I"/>
    <s v="C"/>
    <s v="I"/>
    <s v="I"/>
    <s v="I"/>
    <s v="Yes"/>
    <s v="Yes"/>
    <s v="Yes"/>
    <n v="0"/>
    <n v="0"/>
    <n v="0"/>
    <n v="0"/>
    <n v="0"/>
    <n v="0"/>
    <s v="Potential Low Risk"/>
    <s v="Minimal"/>
    <n v="6"/>
    <s v="No"/>
    <s v="No"/>
    <s v="No"/>
    <s v="Without Environmental Issues"/>
    <s v="No"/>
    <s v="None"/>
    <s v="SEVENTH AV"/>
    <s v="Hilliard"/>
    <s v="Florida"/>
    <n v="32046"/>
    <s v="SEVENTH AV HILLIARD FL 32046"/>
    <s v=""/>
    <s v="Lien&lt;$150"/>
    <s v="No"/>
    <s v="FV&lt;$10K"/>
    <s v="N/A"/>
    <s v="No, &lt; $20K Lien"/>
    <s v="No, Lien &lt; $20K"/>
    <s v="N/A"/>
    <s v="Yes"/>
    <s v="No"/>
    <n v="6"/>
    <s v="No"/>
    <n v="1250"/>
    <n v="1"/>
    <n v="1250"/>
    <m/>
    <n v="0"/>
    <n v="0"/>
    <s v=""/>
    <e v="#N/A"/>
    <n v="1250"/>
    <s v="No"/>
    <s v="V"/>
    <s v="Yes"/>
    <s v="No"/>
    <n v="0"/>
    <n v="0"/>
    <n v="508.8"/>
    <n v="-508.8"/>
    <n v="0.40704000000000001"/>
    <m/>
    <s v="No"/>
    <m/>
    <m/>
    <m/>
    <x v="2"/>
    <n v="499"/>
    <n v="50.88"/>
    <s v="Ok"/>
    <n v="0"/>
    <n v="0"/>
  </r>
  <r>
    <n v="500"/>
    <s v="Nassau"/>
    <s v="08-3N-24-2380-0114-0040"/>
    <n v="994.86"/>
    <n v="2017"/>
    <n v="994.86"/>
    <n v="994.86"/>
    <n v="0"/>
    <m/>
    <s v="HILLIARD"/>
    <s v="Florida"/>
    <n v="32046"/>
    <s v="SIXTH AV"/>
    <s v="HILLIARD FL 32046"/>
    <n v="-81.936343240809194"/>
    <n v="30.690074115038701"/>
    <s v="HOFFMAN JAMES"/>
    <n v="0"/>
    <s v="VACANT RESIDENTIAL"/>
    <n v="8001"/>
    <s v="Residential-Vacant Land"/>
    <n v="2017"/>
    <n v="63750"/>
    <n v="2017"/>
    <n v="63750"/>
    <n v="890.3"/>
    <n v="0.89489978489435695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SIXTH AV"/>
    <s v="Hilliard"/>
    <s v="Florida"/>
    <n v="32046"/>
    <s v="SIXTH AV HILLIARD FL 32046"/>
    <s v=""/>
    <s v="Pass"/>
    <s v="No"/>
    <s v="FV&lt;$10K"/>
    <s v="N/A"/>
    <s v="No, &lt; $20K Lien"/>
    <s v="No, Lien &lt; $20K"/>
    <s v="N/A"/>
    <s v="No"/>
    <s v="No"/>
    <n v="0"/>
    <s v="No"/>
    <n v="63750"/>
    <n v="1"/>
    <n v="63750"/>
    <m/>
    <n v="0"/>
    <n v="0"/>
    <s v=""/>
    <e v="#N/A"/>
    <n v="63750"/>
    <s v="No"/>
    <s v="V"/>
    <s v="Yes"/>
    <s v="No"/>
    <n v="0"/>
    <n v="0"/>
    <n v="3979.44"/>
    <n v="-3979.44"/>
    <n v="6.2422588235294119E-2"/>
    <m/>
    <s v="No"/>
    <m/>
    <m/>
    <m/>
    <x v="1"/>
    <n v="500"/>
    <n v="994.86"/>
    <s v="Ok"/>
    <n v="0"/>
    <n v="0"/>
  </r>
  <r>
    <n v="501"/>
    <s v="Nassau"/>
    <s v="08-3N-24-2380-0115-0070"/>
    <n v="41.44"/>
    <n v="2017"/>
    <n v="41.44"/>
    <n v="41.44"/>
    <n v="0"/>
    <m/>
    <s v="HILLIARD"/>
    <s v="Florida"/>
    <n v="32046"/>
    <s v="FIFTH AV"/>
    <s v="HILLIARD FL 32046"/>
    <n v="-81.935238688775101"/>
    <n v="30.690112487023001"/>
    <s v="BARROW ALMA M EST"/>
    <n v="0"/>
    <s v="VACANT RESIDENTIAL"/>
    <n v="8001"/>
    <s v="Residential-Vacant Land"/>
    <n v="2017"/>
    <n v="625"/>
    <n v="2017"/>
    <n v="625"/>
    <n v="8.73"/>
    <n v="0.21066602316602318"/>
    <s v="Yes"/>
    <s v="Yes"/>
    <s v="Yes"/>
    <s v="Yes"/>
    <s v="No"/>
    <s v="No"/>
    <s v="No"/>
    <s v="C"/>
    <s v="C"/>
    <s v="C"/>
    <s v="C"/>
    <s v="I"/>
    <s v="I"/>
    <s v="I"/>
    <s v="Yes"/>
    <s v="Yes"/>
    <s v="Yes"/>
    <n v="0"/>
    <n v="0"/>
    <n v="0"/>
    <n v="0"/>
    <n v="0"/>
    <n v="0"/>
    <s v="Potential Low Risk"/>
    <s v="Minimal"/>
    <n v="7"/>
    <s v="No"/>
    <s v="No"/>
    <s v="No"/>
    <s v="Without Environmental Issues"/>
    <s v="No"/>
    <s v="None"/>
    <s v="FIFTH AV"/>
    <s v="Hilliard"/>
    <s v="Florida"/>
    <n v="32046"/>
    <s v="FIFTH AV HILLIARD FL 32046"/>
    <s v=""/>
    <s v="Lien&lt;$150"/>
    <s v="No"/>
    <s v="FV&lt;$10K"/>
    <s v="N/A"/>
    <s v="No, &lt; $20K Lien"/>
    <s v="No, Lien &lt; $20K"/>
    <s v="N/A"/>
    <s v="Yes"/>
    <s v="No"/>
    <n v="7"/>
    <s v="No"/>
    <n v="625"/>
    <n v="1"/>
    <n v="625"/>
    <m/>
    <n v="0"/>
    <n v="0"/>
    <s v=""/>
    <e v="#N/A"/>
    <n v="625"/>
    <s v="No"/>
    <s v="V"/>
    <s v="Yes"/>
    <s v="No"/>
    <n v="0"/>
    <n v="0"/>
    <n v="455.84"/>
    <n v="-455.84"/>
    <n v="0.72934399999999999"/>
    <m/>
    <s v="No"/>
    <m/>
    <m/>
    <m/>
    <x v="2"/>
    <n v="501"/>
    <n v="41.44"/>
    <s v="Ok"/>
    <n v="0"/>
    <n v="0"/>
  </r>
  <r>
    <n v="502"/>
    <s v="Nassau"/>
    <s v="08-3N-24-2380-0117-0090"/>
    <n v="50.88"/>
    <n v="2017"/>
    <n v="50.88"/>
    <n v="50.88"/>
    <n v="0"/>
    <m/>
    <s v="HILLIARD"/>
    <s v="Florida"/>
    <n v="32046"/>
    <s v="SIXTH AV"/>
    <s v="HILLIARD FL 32046"/>
    <n v="-81.933136384131501"/>
    <n v="30.690185477088601"/>
    <s v="BULLOCK LOUIS A"/>
    <n v="0"/>
    <s v="VACANT RESIDENTIAL"/>
    <n v="8001"/>
    <s v="Residential-Vacant Land"/>
    <n v="2017"/>
    <n v="1250"/>
    <n v="2017"/>
    <n v="1250"/>
    <n v="17.46"/>
    <n v="0.34316037735849059"/>
    <s v="No"/>
    <s v="Yes"/>
    <s v="No"/>
    <m/>
    <m/>
    <m/>
    <m/>
    <s v="C"/>
    <s v="I"/>
    <s v="C"/>
    <s v="I"/>
    <n v="0"/>
    <n v="0"/>
    <n v="0"/>
    <s v="Yes"/>
    <s v="Yes"/>
    <s v="Yes"/>
    <n v="0"/>
    <n v="0"/>
    <n v="0"/>
    <n v="0"/>
    <n v="0"/>
    <n v="0"/>
    <s v="Potential Low Risk"/>
    <s v="Minimal"/>
    <n v="3"/>
    <s v="No"/>
    <s v="No"/>
    <s v="No"/>
    <s v="Without Environmental Issues"/>
    <s v="No"/>
    <s v="None"/>
    <s v="SIXTH AV"/>
    <s v="Hilliard"/>
    <s v="Florida"/>
    <n v="32046"/>
    <s v="SIXTH AV HILLIARD FL 32046"/>
    <s v=""/>
    <s v="Lien&lt;$150"/>
    <s v="No"/>
    <s v="FV&lt;$10K"/>
    <s v="N/A"/>
    <s v="No, &lt; $20K Lien"/>
    <s v="No, Lien &lt; $20K"/>
    <s v="N/A"/>
    <s v="Yes"/>
    <s v="No"/>
    <n v="3"/>
    <s v="No"/>
    <n v="1250"/>
    <n v="1"/>
    <n v="1250"/>
    <m/>
    <n v="0"/>
    <n v="0"/>
    <s v=""/>
    <e v="#N/A"/>
    <n v="1250"/>
    <s v="No"/>
    <s v="V"/>
    <s v="Yes"/>
    <s v="No"/>
    <n v="0"/>
    <n v="0"/>
    <n v="356.16"/>
    <n v="-356.16"/>
    <n v="0.28492800000000001"/>
    <m/>
    <s v="No"/>
    <m/>
    <m/>
    <m/>
    <x v="2"/>
    <n v="502"/>
    <n v="50.88"/>
    <s v="Ok"/>
    <n v="0"/>
    <n v="0"/>
  </r>
  <r>
    <n v="503"/>
    <s v="Nassau"/>
    <s v="08-3N-24-2380-0117-0190"/>
    <n v="41.44"/>
    <n v="2017"/>
    <n v="41.44"/>
    <n v="41.44"/>
    <n v="0"/>
    <m/>
    <s v="HILLIARD"/>
    <s v="Florida"/>
    <n v="32046"/>
    <s v="FIFTH AV"/>
    <s v="HILLIARD FL 32046"/>
    <n v="-81.932840190849902"/>
    <n v="30.689783035743201"/>
    <s v="REUSS EMILY EST"/>
    <n v="0"/>
    <s v="VACANT RESIDENTIAL"/>
    <n v="8001"/>
    <s v="Residential-Vacant Land"/>
    <n v="2017"/>
    <n v="625"/>
    <n v="2017"/>
    <n v="625"/>
    <n v="8.73"/>
    <n v="0.21066602316602318"/>
    <s v="Yes"/>
    <s v="No"/>
    <s v="No"/>
    <s v="No"/>
    <s v="No"/>
    <s v="No"/>
    <s v="No"/>
    <s v="C"/>
    <s v="C"/>
    <s v="I"/>
    <s v="C"/>
    <s v="I"/>
    <s v="C"/>
    <s v="I"/>
    <s v="Yes"/>
    <s v="Yes"/>
    <s v="Yes"/>
    <n v="0"/>
    <n v="0"/>
    <n v="0"/>
    <n v="0"/>
    <n v="0"/>
    <n v="0"/>
    <s v="Potential Low Risk"/>
    <s v="Minimal"/>
    <n v="7"/>
    <s v="No"/>
    <s v="No"/>
    <s v="No"/>
    <s v="Without Environmental Issues"/>
    <s v="No"/>
    <s v="None"/>
    <s v="FIFTH AV"/>
    <s v="Hilliard"/>
    <s v="Florida"/>
    <n v="32046"/>
    <s v="FIFTH AV HILLIARD FL 32046"/>
    <s v=""/>
    <s v="Lien&lt;$150"/>
    <s v="No"/>
    <s v="FV&lt;$10K"/>
    <s v="N/A"/>
    <s v="No, &lt; $20K Lien"/>
    <s v="No, Lien &lt; $20K"/>
    <s v="N/A"/>
    <s v="Yes"/>
    <s v="No"/>
    <n v="7"/>
    <s v="No"/>
    <n v="625"/>
    <n v="1"/>
    <n v="625"/>
    <m/>
    <n v="0"/>
    <n v="0"/>
    <s v=""/>
    <e v="#N/A"/>
    <n v="625"/>
    <s v="No"/>
    <s v="V"/>
    <s v="Yes"/>
    <s v="No"/>
    <n v="0"/>
    <n v="0"/>
    <n v="455.84"/>
    <n v="-455.84"/>
    <n v="0.72934399999999999"/>
    <m/>
    <s v="No"/>
    <m/>
    <m/>
    <m/>
    <x v="2"/>
    <n v="503"/>
    <n v="41.44"/>
    <s v="Ok"/>
    <n v="0"/>
    <n v="0"/>
  </r>
  <r>
    <n v="504"/>
    <s v="Nassau"/>
    <s v="08-3N-24-2380-0120-0130"/>
    <n v="403.34"/>
    <n v="2017"/>
    <n v="403.34"/>
    <n v="403.34"/>
    <n v="0"/>
    <n v="27201"/>
    <s v="HILLIARD"/>
    <s v="Florida"/>
    <n v="32046"/>
    <s v="27201 FIFTH AVE W"/>
    <s v="HILLIARD FL 32046"/>
    <n v="-81.929685477035207"/>
    <n v="30.6898925087972"/>
    <s v="HIGGINBOTHAM DEAN E"/>
    <n v="2"/>
    <s v="MOBILE HOMES"/>
    <n v="1006"/>
    <s v="Mobile home"/>
    <n v="2017"/>
    <n v="49586"/>
    <n v="2017"/>
    <n v="57058"/>
    <n v="343.36"/>
    <n v="0.85129171418654248"/>
    <m/>
    <s v="No"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s v="Minimal"/>
    <n v="0"/>
    <s v="Yes"/>
    <s v="No"/>
    <s v="No"/>
    <s v="Without Environmental Issues"/>
    <s v="No"/>
    <s v="None"/>
    <s v="27201 FIFTH AVE W"/>
    <s v="Hilliard"/>
    <s v="Florida"/>
    <n v="32046"/>
    <s v="27201 FIFTH AVE W HILLIARD FL 32046"/>
    <s v=""/>
    <s v="Pass"/>
    <s v="No"/>
    <s v="FV&lt;$10K"/>
    <s v="N/A"/>
    <s v="No, &lt; $20K Lien"/>
    <s v="No, Lien &lt; $20K"/>
    <s v="N/A"/>
    <s v="No"/>
    <s v="No"/>
    <n v="0"/>
    <s v="No"/>
    <n v="49586"/>
    <n v="1"/>
    <n v="49586"/>
    <m/>
    <n v="0"/>
    <n v="0"/>
    <s v=""/>
    <e v="#N/A"/>
    <n v="49586"/>
    <s v="No"/>
    <s v="R"/>
    <s v="No"/>
    <s v="Yes"/>
    <n v="0.67"/>
    <n v="33222.620000000003"/>
    <n v="1613.36"/>
    <n v="31609.260000000002"/>
    <n v="3.2536603073448148E-2"/>
    <m/>
    <s v="No"/>
    <m/>
    <m/>
    <m/>
    <x v="0"/>
    <n v="504"/>
    <n v="403.34"/>
    <s v="Ok"/>
    <n v="0"/>
    <n v="0"/>
  </r>
  <r>
    <n v="505"/>
    <s v="Nassau"/>
    <s v="08-3N-24-2380-0123-0010"/>
    <n v="285.95"/>
    <n v="2017"/>
    <n v="285.95"/>
    <n v="285.95"/>
    <n v="0"/>
    <n v="27254"/>
    <s v="HILLIARD"/>
    <s v="Florida"/>
    <n v="32046"/>
    <s v="27254 FIFTH AVE W"/>
    <s v="HILLIARD FL 32046"/>
    <n v="-81.929146682947206"/>
    <n v="30.689402172347702"/>
    <s v="GEOGHAGAN DANIEL A"/>
    <n v="2"/>
    <s v="MOBILE HOMES"/>
    <n v="1006"/>
    <s v="Mobile home"/>
    <n v="2017"/>
    <n v="41814"/>
    <n v="2017"/>
    <n v="54603"/>
    <n v="234.82"/>
    <n v="0.82119251617415634"/>
    <m/>
    <m/>
    <m/>
    <s v="No"/>
    <m/>
    <s v="No"/>
    <s v="No"/>
    <s v="I"/>
    <s v="I"/>
    <s v="I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s v="No"/>
    <s v="No"/>
    <s v="Without Environmental Issues"/>
    <s v="No"/>
    <s v="None"/>
    <s v="27254 FIFTH AVE W"/>
    <s v="Hilliard"/>
    <s v="Florida"/>
    <n v="32046"/>
    <s v="27254 FIFTH AVE W HILLIARD FL 32046"/>
    <s v=""/>
    <s v="Pass"/>
    <s v="No"/>
    <s v="FV&lt;$10K"/>
    <s v="N/A"/>
    <s v="No, &lt; $20K Lien"/>
    <s v="No, Lien &lt; $20K"/>
    <s v="N/A"/>
    <s v="No"/>
    <s v="No"/>
    <n v="0"/>
    <s v="No"/>
    <n v="41814"/>
    <n v="1"/>
    <n v="41814"/>
    <m/>
    <n v="0"/>
    <n v="0"/>
    <s v=""/>
    <e v="#N/A"/>
    <n v="41814"/>
    <s v="No"/>
    <s v="R"/>
    <s v="No"/>
    <s v="Yes"/>
    <n v="0.67"/>
    <n v="28015.38"/>
    <n v="1143.8"/>
    <n v="26871.58"/>
    <n v="2.7354474577892571E-2"/>
    <m/>
    <s v="No"/>
    <m/>
    <m/>
    <m/>
    <x v="0"/>
    <n v="505"/>
    <n v="285.95"/>
    <s v="Ok"/>
    <n v="0"/>
    <n v="0"/>
  </r>
  <r>
    <n v="506"/>
    <s v="Nassau"/>
    <s v="08-3N-24-2380-0123-0060"/>
    <n v="503.05"/>
    <n v="2017"/>
    <n v="503.05"/>
    <n v="503.05"/>
    <n v="0"/>
    <n v="27236"/>
    <s v="HILLIARD"/>
    <s v="Florida"/>
    <n v="32046"/>
    <s v="27236 FIFTH AVE W"/>
    <s v="HILLIARD FL 32046"/>
    <n v="-81.929424806519506"/>
    <n v="30.689392541869701"/>
    <s v="HIGGINBOTHAM LELAND KIRK"/>
    <n v="2"/>
    <s v="MOBILE HOMES"/>
    <n v="1006"/>
    <s v="Mobile home"/>
    <n v="2017"/>
    <n v="28411"/>
    <n v="2017"/>
    <n v="34288"/>
    <n v="435.55"/>
    <n v="0.86581850710664943"/>
    <m/>
    <m/>
    <m/>
    <m/>
    <s v="No"/>
    <m/>
    <m/>
    <s v="C"/>
    <n v="0"/>
    <n v="0"/>
    <n v="0"/>
    <n v="0"/>
    <n v="0"/>
    <n v="0"/>
    <s v="No"/>
    <s v="Yes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27236 FIFTH AVE W"/>
    <s v="Hilliard"/>
    <s v="Florida"/>
    <n v="32046"/>
    <s v="27236 FIFTH AVE W HILLIARD FL 32046"/>
    <s v=""/>
    <s v="Pass"/>
    <s v="No"/>
    <s v="FV&lt;$10K"/>
    <s v="N/A"/>
    <s v="No, &lt; $20K Lien"/>
    <s v="No, Lien &lt; $20K"/>
    <s v="N/A"/>
    <s v="No"/>
    <s v="No"/>
    <n v="0"/>
    <s v="No"/>
    <n v="28411"/>
    <n v="1"/>
    <n v="28411"/>
    <m/>
    <n v="0"/>
    <n v="0"/>
    <s v=""/>
    <e v="#N/A"/>
    <n v="28411"/>
    <s v="No"/>
    <s v="R"/>
    <s v="No"/>
    <s v="No"/>
    <n v="0.35"/>
    <n v="9943.8499999999985"/>
    <n v="2012.2"/>
    <n v="7931.6499999999987"/>
    <n v="7.0824680581464933E-2"/>
    <m/>
    <s v="No"/>
    <m/>
    <m/>
    <m/>
    <x v="4"/>
    <n v="506"/>
    <n v="503.05"/>
    <s v="Ok"/>
    <n v="0"/>
    <n v="0"/>
  </r>
  <r>
    <n v="507"/>
    <s v="Nassau"/>
    <s v="08-3N-24-2380-0128-0130"/>
    <n v="371.84"/>
    <n v="2017"/>
    <n v="371.84"/>
    <n v="371.84"/>
    <n v="0"/>
    <m/>
    <s v="HILLIARD"/>
    <s v="Florida"/>
    <n v="32046"/>
    <s v="FOURTH &amp; FIFTH AV"/>
    <s v="HILLIARD FL 32046"/>
    <n v="-81.935373369168204"/>
    <n v="30.688773357180299"/>
    <s v="HOFFMAN JAMES"/>
    <n v="0"/>
    <s v="VACANT RESIDENTIAL"/>
    <n v="8001"/>
    <s v="Residential-Vacant Land"/>
    <n v="2017"/>
    <n v="22500"/>
    <n v="2017"/>
    <n v="22500"/>
    <n v="314.23"/>
    <n v="0.8450677710843375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FOURTH &amp; FIFTH AV"/>
    <s v="Hilliard"/>
    <s v="Florida"/>
    <n v="32046"/>
    <s v="FOURTH &amp; FIFTH AV HILLIARD FL 32046"/>
    <s v=""/>
    <s v="Pass"/>
    <s v="No"/>
    <s v="FV&lt;$10K"/>
    <s v="N/A"/>
    <s v="No, &lt; $20K Lien"/>
    <s v="No, Lien &lt; $20K"/>
    <s v="N/A"/>
    <s v="No"/>
    <s v="No"/>
    <n v="0"/>
    <s v="No"/>
    <n v="22500"/>
    <n v="1"/>
    <n v="22500"/>
    <m/>
    <n v="0"/>
    <n v="0"/>
    <s v=""/>
    <e v="#N/A"/>
    <n v="22500"/>
    <s v="No"/>
    <s v="V"/>
    <s v="Yes"/>
    <s v="No"/>
    <n v="0"/>
    <n v="0"/>
    <n v="1487.36"/>
    <n v="-1487.36"/>
    <n v="6.610488888888888E-2"/>
    <m/>
    <s v="No"/>
    <m/>
    <m/>
    <m/>
    <x v="4"/>
    <n v="507"/>
    <n v="371.84"/>
    <s v="Ok"/>
    <n v="0"/>
    <n v="0"/>
  </r>
  <r>
    <n v="508"/>
    <s v="Nassau"/>
    <s v="08-3N-24-2380-0130-0040"/>
    <n v="50.88"/>
    <n v="2017"/>
    <n v="50.88"/>
    <n v="50.88"/>
    <n v="0"/>
    <n v="27106"/>
    <s v="HILLIARD"/>
    <s v="Florida"/>
    <n v="32046"/>
    <s v="27106 FIFTH AVE W"/>
    <s v="HILLIARD FL 32046"/>
    <n v="-81.937273357936704"/>
    <n v="30.6891200731698"/>
    <s v="MIXON RICHARD E JR"/>
    <n v="0"/>
    <s v="VACANT RESIDENTIAL"/>
    <n v="8001"/>
    <s v="Residential-Vacant Land"/>
    <n v="2017"/>
    <n v="1250"/>
    <n v="2017"/>
    <n v="1250"/>
    <n v="17.46"/>
    <n v="0.34316037735849059"/>
    <s v="No"/>
    <s v="No"/>
    <s v="No"/>
    <s v="No"/>
    <s v="No"/>
    <s v="No"/>
    <s v="No"/>
    <s v="C"/>
    <s v="I"/>
    <s v="C"/>
    <s v="I"/>
    <s v="I"/>
    <s v="I"/>
    <s v="I"/>
    <s v="No"/>
    <s v="Yes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27106 FIFTH AVE W"/>
    <s v="Hilliard"/>
    <s v="Florida"/>
    <n v="32046"/>
    <s v="27106 FIFTH AVE W HILLIARD FL 32046"/>
    <s v=""/>
    <s v="Lien&lt;$150"/>
    <s v="No"/>
    <s v="FV&lt;$10K"/>
    <s v="N/A"/>
    <s v="No, &lt; $20K Lien"/>
    <s v="No, Lien &lt; $20K"/>
    <s v="N/A"/>
    <s v="No"/>
    <s v="No"/>
    <n v="1"/>
    <s v="No"/>
    <n v="1250"/>
    <n v="1"/>
    <n v="1250"/>
    <m/>
    <n v="0"/>
    <n v="0"/>
    <s v=""/>
    <e v="#N/A"/>
    <n v="1250"/>
    <s v="No"/>
    <s v="V"/>
    <s v="Yes"/>
    <s v="No"/>
    <n v="0"/>
    <n v="0"/>
    <n v="254.4"/>
    <n v="-254.4"/>
    <n v="0.20352000000000001"/>
    <m/>
    <s v="No"/>
    <m/>
    <m/>
    <m/>
    <x v="2"/>
    <n v="508"/>
    <n v="50.88"/>
    <s v="Ok"/>
    <n v="0"/>
    <n v="0"/>
  </r>
  <r>
    <n v="509"/>
    <s v="Nassau"/>
    <s v="08-3N-24-2380-0130-0060"/>
    <n v="50.88"/>
    <n v="2017"/>
    <n v="50.88"/>
    <n v="50.88"/>
    <n v="0"/>
    <m/>
    <s v="HILLIARD"/>
    <s v="Florida"/>
    <n v="32046"/>
    <s v="FIFTH AV"/>
    <s v="HILLIARD FL 32046"/>
    <n v="-81.937435114418903"/>
    <n v="30.689114440480701"/>
    <s v="MIXON RICHARD E JR"/>
    <n v="0"/>
    <s v="VACANT RESIDENTIAL"/>
    <n v="8001"/>
    <s v="Residential-Vacant Land"/>
    <n v="2017"/>
    <n v="1250"/>
    <n v="2017"/>
    <n v="1250"/>
    <n v="17.46"/>
    <n v="0.34316037735849059"/>
    <s v="No"/>
    <s v="No"/>
    <s v="No"/>
    <s v="No"/>
    <s v="No"/>
    <s v="No"/>
    <s v="No"/>
    <s v="C"/>
    <s v="I"/>
    <s v="C"/>
    <s v="I"/>
    <s v="I"/>
    <s v="I"/>
    <s v="I"/>
    <s v="No"/>
    <s v="Yes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FIFTH AV"/>
    <s v="Hilliard"/>
    <s v="Florida"/>
    <n v="32046"/>
    <s v="FIFTH AV HILLIARD FL 32046"/>
    <s v=""/>
    <s v="Lien&lt;$150"/>
    <s v="No"/>
    <s v="FV&lt;$10K"/>
    <s v="N/A"/>
    <s v="No, &lt; $20K Lien"/>
    <s v="No, Lien &lt; $20K"/>
    <s v="N/A"/>
    <s v="No"/>
    <s v="No"/>
    <n v="1"/>
    <s v="No"/>
    <n v="1250"/>
    <n v="1"/>
    <n v="1250"/>
    <m/>
    <n v="0"/>
    <n v="0"/>
    <s v=""/>
    <e v="#N/A"/>
    <n v="1250"/>
    <s v="No"/>
    <s v="V"/>
    <s v="Yes"/>
    <s v="No"/>
    <n v="0"/>
    <n v="0"/>
    <n v="254.4"/>
    <n v="-254.4"/>
    <n v="0.20352000000000001"/>
    <m/>
    <s v="No"/>
    <m/>
    <m/>
    <m/>
    <x v="2"/>
    <n v="509"/>
    <n v="50.88"/>
    <s v="Ok"/>
    <n v="0"/>
    <n v="0"/>
  </r>
  <r>
    <n v="510"/>
    <s v="Nassau"/>
    <s v="08-3N-24-2380-0131-0010"/>
    <n v="756.4"/>
    <n v="2017"/>
    <e v="#N/A"/>
    <e v="#N/A"/>
    <e v="#N/A"/>
    <e v="#N/A"/>
    <e v="#N/A"/>
    <e v="#N/A"/>
    <e v="#N/A"/>
    <e v="#N/A"/>
    <e v="#N/A"/>
    <e v="#N/A"/>
    <e v="#N/A"/>
    <e v="#N/A"/>
    <m/>
    <m/>
    <e v="#N/A"/>
    <e v="#N/A"/>
    <n v="2017"/>
    <n v="86150"/>
    <e v="#N/A"/>
    <e v="#N/A"/>
    <e v="#N/A"/>
    <n v="0"/>
    <s v="No"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86150"/>
    <n v="1"/>
    <n v="86150"/>
    <m/>
    <e v="#N/A"/>
    <e v="#N/A"/>
    <s v=""/>
    <e v="#N/A"/>
    <n v="86150"/>
    <s v="No"/>
    <s v="V"/>
    <s v="Yes"/>
    <s v="Yes"/>
    <n v="0"/>
    <n v="0"/>
    <e v="#N/A"/>
    <e v="#N/A"/>
    <e v="#N/A"/>
    <m/>
    <s v="No"/>
    <m/>
    <m/>
    <m/>
    <x v="1"/>
    <n v="510"/>
    <n v="756.4"/>
    <s v="Ok"/>
    <e v="#N/A"/>
    <e v="#N/A"/>
  </r>
  <r>
    <n v="511"/>
    <s v="Nassau"/>
    <s v="08-3N-24-2380-0132-0130"/>
    <n v="357.82"/>
    <n v="2017"/>
    <e v="#N/A"/>
    <e v="#N/A"/>
    <e v="#N/A"/>
    <e v="#N/A"/>
    <e v="#N/A"/>
    <e v="#N/A"/>
    <e v="#N/A"/>
    <e v="#N/A"/>
    <e v="#N/A"/>
    <e v="#N/A"/>
    <e v="#N/A"/>
    <e v="#N/A"/>
    <n v="1"/>
    <s v="SINGLE FAMILY"/>
    <e v="#N/A"/>
    <e v="#N/A"/>
    <n v="2017"/>
    <n v="21572"/>
    <e v="#N/A"/>
    <e v="#N/A"/>
    <e v="#N/A"/>
    <n v="0"/>
    <m/>
    <m/>
    <m/>
    <m/>
    <s v="No"/>
    <s v="No"/>
    <s v="No"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21572"/>
    <n v="1"/>
    <n v="21572"/>
    <m/>
    <e v="#N/A"/>
    <e v="#N/A"/>
    <s v=""/>
    <e v="#N/A"/>
    <n v="21572"/>
    <s v="No"/>
    <s v="S"/>
    <s v="No"/>
    <s v="No"/>
    <n v="0.35"/>
    <n v="7550.2"/>
    <e v="#N/A"/>
    <e v="#N/A"/>
    <e v="#N/A"/>
    <m/>
    <s v="No"/>
    <m/>
    <m/>
    <m/>
    <x v="4"/>
    <n v="511"/>
    <n v="357.82"/>
    <s v="Ok"/>
    <e v="#N/A"/>
    <e v="#N/A"/>
  </r>
  <r>
    <n v="512"/>
    <s v="Nassau"/>
    <s v="08-3N-24-2380-0133-0180"/>
    <n v="41.44"/>
    <n v="2017"/>
    <n v="41.44"/>
    <n v="41.44"/>
    <n v="0"/>
    <m/>
    <s v="HILLIARD"/>
    <s v="Florida"/>
    <n v="32046"/>
    <s v="THIRD AV"/>
    <s v="HILLIARD FL 32046"/>
    <n v="-81.937411540463899"/>
    <n v="30.6877808460277"/>
    <s v="MCCONNELL RICHARD W"/>
    <n v="0"/>
    <s v="VACANT RESIDENTIAL"/>
    <n v="8001"/>
    <s v="Residential-Vacant Land"/>
    <n v="2017"/>
    <n v="625"/>
    <n v="2017"/>
    <n v="625"/>
    <n v="8.73"/>
    <n v="0.21066602316602318"/>
    <s v="Yes"/>
    <s v="Yes"/>
    <s v="Yes"/>
    <s v="No"/>
    <s v="No"/>
    <s v="No"/>
    <s v="No"/>
    <s v="C"/>
    <s v="C"/>
    <s v="C"/>
    <s v="C"/>
    <s v="I"/>
    <s v="I"/>
    <s v="I"/>
    <s v="Yes"/>
    <s v="Yes"/>
    <s v="Yes"/>
    <n v="0"/>
    <n v="0"/>
    <n v="0"/>
    <n v="0"/>
    <n v="0"/>
    <n v="0"/>
    <s v="Potential Low Risk"/>
    <s v="Minimal"/>
    <n v="6"/>
    <s v="No"/>
    <s v="No"/>
    <s v="No"/>
    <s v="Without Environmental Issues"/>
    <s v="No"/>
    <s v="None"/>
    <s v="THIRD AV"/>
    <s v="Hilliard"/>
    <s v="Florida"/>
    <n v="32046"/>
    <s v="THIRD AV HILLIARD FL 32046"/>
    <s v=""/>
    <s v="Lien&lt;$150"/>
    <s v="No"/>
    <s v="FV&lt;$10K"/>
    <s v="N/A"/>
    <s v="No, &lt; $20K Lien"/>
    <s v="No, Lien &lt; $20K"/>
    <s v="N/A"/>
    <s v="Yes"/>
    <s v="No"/>
    <n v="6"/>
    <s v="No"/>
    <n v="625"/>
    <n v="1"/>
    <n v="625"/>
    <m/>
    <n v="0"/>
    <n v="0"/>
    <s v=""/>
    <e v="#N/A"/>
    <n v="625"/>
    <s v="No"/>
    <s v="V"/>
    <s v="Yes"/>
    <s v="No"/>
    <n v="0"/>
    <n v="0"/>
    <n v="414.4"/>
    <n v="-414.4"/>
    <n v="0.66303999999999996"/>
    <m/>
    <s v="No"/>
    <m/>
    <m/>
    <m/>
    <x v="2"/>
    <n v="512"/>
    <n v="41.44"/>
    <s v="Ok"/>
    <n v="0"/>
    <n v="0"/>
  </r>
  <r>
    <n v="513"/>
    <s v="Nassau"/>
    <s v="08-3N-24-2380-0134-0010"/>
    <n v="836.3"/>
    <n v="2017"/>
    <n v="836.3"/>
    <n v="836.3"/>
    <n v="0"/>
    <n v="27302"/>
    <s v="HILLIARD"/>
    <s v="Florida"/>
    <n v="32046"/>
    <s v="27302 MONTANA ST"/>
    <s v="HILLIARD FL 32046"/>
    <n v="-81.935936977025904"/>
    <n v="30.688244767854201"/>
    <s v="LAWSON ROBERT &amp; JOSETTA"/>
    <n v="1"/>
    <s v="SINGLE FAMILY"/>
    <n v="1001"/>
    <s v="Single Family Residential"/>
    <n v="2017"/>
    <n v="91441"/>
    <n v="2017"/>
    <n v="101746"/>
    <n v="743.69"/>
    <n v="0.88926222647375353"/>
    <s v="No"/>
    <m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s v="Minimal"/>
    <n v="0"/>
    <s v="Yes"/>
    <s v="No"/>
    <s v="No"/>
    <s v="Without Environmental Issues"/>
    <s v="No"/>
    <s v="None"/>
    <s v="27302 MONTANA ST"/>
    <s v="Hilliard"/>
    <s v="Florida"/>
    <n v="32046"/>
    <s v="27302 MONTANA ST HILLIARD FL 32046"/>
    <s v=""/>
    <s v="Pass"/>
    <s v="No"/>
    <s v="FV&lt;$10K"/>
    <s v="N/A"/>
    <s v="No, &lt; $20K Lien"/>
    <s v="No, Lien &lt; $20K"/>
    <s v="N/A"/>
    <s v="No"/>
    <s v="No"/>
    <n v="0"/>
    <s v="No"/>
    <n v="91441"/>
    <n v="1"/>
    <n v="91441"/>
    <m/>
    <n v="0"/>
    <n v="0"/>
    <s v=""/>
    <e v="#N/A"/>
    <n v="91441"/>
    <s v="No"/>
    <s v="S"/>
    <s v="No"/>
    <s v="Yes"/>
    <n v="0.67"/>
    <n v="61265.47"/>
    <n v="3345.2"/>
    <n v="57920.270000000004"/>
    <n v="3.658315197777802E-2"/>
    <m/>
    <s v="No"/>
    <m/>
    <m/>
    <m/>
    <x v="0"/>
    <n v="513"/>
    <n v="836.3"/>
    <s v="Ok"/>
    <n v="0"/>
    <n v="0"/>
  </r>
  <r>
    <n v="514"/>
    <s v="Nassau"/>
    <s v="08-3N-24-2380-0134-0050"/>
    <n v="399.79"/>
    <n v="2017"/>
    <n v="399.79"/>
    <n v="399.79"/>
    <n v="0"/>
    <n v="27173"/>
    <s v="HILLIARD"/>
    <s v="Florida"/>
    <n v="32046"/>
    <s v="27173 FOURTH AVE W"/>
    <s v="HILLIARD FL 32046"/>
    <n v="-81.936254831763904"/>
    <n v="30.688233727281901"/>
    <s v="PENSA ROBERT P"/>
    <n v="1"/>
    <s v="SINGLE FAMILY"/>
    <n v="1001"/>
    <s v="Single Family Residential"/>
    <n v="2017"/>
    <n v="49352"/>
    <n v="2017"/>
    <n v="55293"/>
    <n v="340.08"/>
    <n v="0.85064658945946614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Yes"/>
    <s v="No"/>
    <s v="No"/>
    <s v="Without Environmental Issues"/>
    <s v="No"/>
    <s v="None"/>
    <s v="27173 FOURTH AVE W"/>
    <s v="Hilliard"/>
    <s v="Florida"/>
    <n v="32046"/>
    <s v="27173 FOURTH AVE W HILLIARD FL 32046"/>
    <s v=""/>
    <s v="Pass"/>
    <s v="No"/>
    <s v="FV&lt;$10K"/>
    <s v="N/A"/>
    <s v="No, &lt; $20K Lien"/>
    <s v="No, Lien &lt; $20K"/>
    <s v="N/A"/>
    <s v="No"/>
    <s v="No"/>
    <n v="1"/>
    <s v="No"/>
    <n v="49352"/>
    <n v="1"/>
    <n v="49352"/>
    <m/>
    <n v="0"/>
    <n v="0"/>
    <s v=""/>
    <e v="#N/A"/>
    <n v="49352"/>
    <s v="No"/>
    <s v="S"/>
    <s v="No"/>
    <s v="Yes"/>
    <n v="0.67"/>
    <n v="33065.840000000004"/>
    <n v="1998.95"/>
    <n v="31066.890000000003"/>
    <n v="4.0503930945047818E-2"/>
    <m/>
    <s v="No"/>
    <m/>
    <m/>
    <m/>
    <x v="0"/>
    <n v="514"/>
    <n v="399.79"/>
    <s v="Ok"/>
    <n v="0"/>
    <n v="0"/>
  </r>
  <r>
    <n v="515"/>
    <s v="Nassau"/>
    <s v="08-3N-24-2380-0134-0130"/>
    <n v="258.56"/>
    <n v="2017"/>
    <n v="258.56"/>
    <n v="258.56"/>
    <n v="0"/>
    <m/>
    <s v="HILLIARD"/>
    <s v="Florida"/>
    <n v="32046"/>
    <s v="W THIRD AV"/>
    <s v="HILLIARD FL 32046"/>
    <n v="-81.936552877435204"/>
    <n v="30.6878106598523"/>
    <s v="HOFFMAN JAMES"/>
    <n v="0"/>
    <s v="VACANT RESIDENTIAL"/>
    <n v="8001"/>
    <s v="Residential-Vacant Land"/>
    <n v="2017"/>
    <n v="15000"/>
    <n v="2017"/>
    <n v="15000"/>
    <n v="209.49"/>
    <n v="0.81021813118811881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W THIRD AV"/>
    <s v="Hilliard"/>
    <s v="Florida"/>
    <n v="32046"/>
    <s v="W THIRD AV HILLIARD FL 32046"/>
    <s v=""/>
    <s v="Pass"/>
    <s v="No"/>
    <s v="FV&lt;$10K"/>
    <s v="N/A"/>
    <s v="No, &lt; $20K Lien"/>
    <s v="No, Lien &lt; $20K"/>
    <s v="N/A"/>
    <s v="No"/>
    <s v="No"/>
    <n v="0"/>
    <s v="No"/>
    <n v="15000"/>
    <n v="1"/>
    <n v="15000"/>
    <m/>
    <n v="0"/>
    <n v="0"/>
    <s v=""/>
    <e v="#N/A"/>
    <n v="15000"/>
    <s v="No"/>
    <s v="V"/>
    <s v="Yes"/>
    <s v="No"/>
    <n v="0"/>
    <n v="0"/>
    <n v="1034.24"/>
    <n v="-1034.24"/>
    <n v="6.8949333333333335E-2"/>
    <m/>
    <s v="No"/>
    <m/>
    <m/>
    <m/>
    <x v="4"/>
    <n v="515"/>
    <n v="258.56"/>
    <s v="Ok"/>
    <n v="0"/>
    <n v="0"/>
  </r>
  <r>
    <n v="516"/>
    <s v="Nassau"/>
    <s v="08-3N-24-2380-0134-0170"/>
    <n v="1235.3699999999999"/>
    <n v="2017"/>
    <n v="1235.3699999999999"/>
    <n v="1235.3699999999999"/>
    <n v="0"/>
    <n v="27272"/>
    <s v="HILLIARD"/>
    <s v="Florida"/>
    <n v="32046"/>
    <s v="27272 MONTANA ST"/>
    <s v="HILLIARD FL 32046"/>
    <n v="-81.936076110962404"/>
    <n v="30.687827223559701"/>
    <s v="HOFFMAN JAMES"/>
    <n v="1"/>
    <s v="SINGLE FAMILY"/>
    <n v="1001"/>
    <s v="Single Family Residential"/>
    <n v="2017"/>
    <n v="117863"/>
    <n v="2017"/>
    <n v="139339"/>
    <n v="1112.69"/>
    <n v="0.90069371929057707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n v="0"/>
    <s v="No"/>
    <s v="Without Environmental Issues"/>
    <s v="No"/>
    <s v="None"/>
    <s v="27272 MONTANA ST"/>
    <s v="Hilliard"/>
    <s v="Florida"/>
    <n v="32046"/>
    <s v="27272 MONTANA ST HILLIARD FL 32046"/>
    <s v=""/>
    <s v="Pass"/>
    <s v="No"/>
    <s v="FV&lt;$10K"/>
    <s v="N/A"/>
    <s v="No, &lt; $20K Lien"/>
    <s v="No, Lien &lt; $20K"/>
    <s v="N/A"/>
    <s v="No"/>
    <s v="No"/>
    <n v="0"/>
    <s v="No"/>
    <n v="117863"/>
    <n v="1"/>
    <n v="117863"/>
    <m/>
    <n v="0"/>
    <n v="0"/>
    <s v=""/>
    <e v="#N/A"/>
    <n v="117863"/>
    <s v="No"/>
    <s v="S"/>
    <s v="No"/>
    <s v="Yes"/>
    <n v="0.67"/>
    <n v="78968.210000000006"/>
    <n v="4941.4799999999996"/>
    <n v="74026.73000000001"/>
    <n v="4.1925625514368375E-2"/>
    <m/>
    <s v="No"/>
    <m/>
    <m/>
    <m/>
    <x v="0"/>
    <n v="516"/>
    <n v="1235.3699999999999"/>
    <s v="Ok"/>
    <n v="0"/>
    <n v="0"/>
  </r>
  <r>
    <n v="517"/>
    <s v="Nassau"/>
    <s v="08-3N-24-2380-0135-0200"/>
    <n v="41.44"/>
    <n v="2017"/>
    <n v="41.44"/>
    <n v="41.44"/>
    <n v="0"/>
    <m/>
    <s v="HILLIARD"/>
    <s v="Florida"/>
    <n v="32046"/>
    <s v="THIRD AV"/>
    <s v="HILLIARD FL 32046"/>
    <n v="-81.934971584710098"/>
    <n v="30.687865575450299"/>
    <s v="YOUNG R E"/>
    <n v="0"/>
    <s v="VACANT RESIDENTIAL"/>
    <n v="8001"/>
    <s v="Residential-Vacant Land"/>
    <n v="2017"/>
    <n v="625"/>
    <n v="2017"/>
    <n v="625"/>
    <n v="8.73"/>
    <n v="0.21066602316602318"/>
    <s v="Yes"/>
    <s v="Yes"/>
    <s v="No"/>
    <s v="No"/>
    <m/>
    <m/>
    <m/>
    <s v="C"/>
    <s v="C"/>
    <s v="C"/>
    <s v="I"/>
    <s v="C"/>
    <s v="I"/>
    <n v="0"/>
    <s v="Yes"/>
    <s v="Yes"/>
    <s v="Yes"/>
    <n v="0"/>
    <n v="0"/>
    <n v="0"/>
    <n v="0"/>
    <n v="0"/>
    <n v="0"/>
    <s v="Potential Low Risk"/>
    <s v="Minimal"/>
    <n v="4"/>
    <s v="No"/>
    <s v="No"/>
    <s v="No"/>
    <s v="Without Environmental Issues"/>
    <s v="No"/>
    <s v="None"/>
    <s v="THIRD AV"/>
    <s v="Hilliard"/>
    <s v="Florida"/>
    <n v="32046"/>
    <s v="THIRD AV HILLIARD FL 32046"/>
    <s v=""/>
    <s v="Lien&lt;$150"/>
    <s v="No"/>
    <s v="FV&lt;$10K"/>
    <s v="N/A"/>
    <s v="No, &lt; $20K Lien"/>
    <s v="No, Lien &lt; $20K"/>
    <s v="N/A"/>
    <s v="Yes"/>
    <s v="No"/>
    <n v="4"/>
    <s v="No"/>
    <n v="625"/>
    <n v="1"/>
    <n v="625"/>
    <m/>
    <n v="0"/>
    <n v="0"/>
    <s v=""/>
    <e v="#N/A"/>
    <n v="625"/>
    <s v="No"/>
    <s v="V"/>
    <s v="Yes"/>
    <s v="No"/>
    <n v="0"/>
    <n v="0"/>
    <n v="331.52"/>
    <n v="-331.52"/>
    <n v="0.53043200000000001"/>
    <m/>
    <s v="No"/>
    <m/>
    <m/>
    <m/>
    <x v="2"/>
    <n v="517"/>
    <n v="41.44"/>
    <s v="Ok"/>
    <n v="0"/>
    <n v="0"/>
  </r>
  <r>
    <n v="518"/>
    <s v="Nassau"/>
    <s v="08-3N-24-2380-0136-0130"/>
    <n v="47.51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26027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Lien&lt;$150"/>
    <e v="#N/A"/>
    <s v="FV&lt;$10K"/>
    <s v="N/A"/>
    <s v="No, &lt; $20K Lien"/>
    <s v="No, Lien &lt; $20K"/>
    <s v="N/A"/>
    <s v="No"/>
    <s v="No"/>
    <n v="0"/>
    <s v="No"/>
    <n v="26027"/>
    <n v="1"/>
    <n v="26027"/>
    <m/>
    <e v="#N/A"/>
    <e v="#N/A"/>
    <s v=""/>
    <e v="#N/A"/>
    <n v="26027"/>
    <s v="No"/>
    <s v="R"/>
    <s v="No"/>
    <s v="Yes"/>
    <n v="0.67"/>
    <n v="17438.09"/>
    <e v="#N/A"/>
    <e v="#N/A"/>
    <e v="#N/A"/>
    <m/>
    <s v="No"/>
    <m/>
    <m/>
    <m/>
    <x v="2"/>
    <n v="518"/>
    <n v="47.51"/>
    <s v="Ok"/>
    <e v="#N/A"/>
    <e v="#N/A"/>
  </r>
  <r>
    <n v="519"/>
    <s v="Nassau"/>
    <s v="08-3N-24-2380-0138-0130"/>
    <n v="716.93"/>
    <n v="2017"/>
    <n v="716.93"/>
    <n v="716.93"/>
    <n v="0"/>
    <n v="27273"/>
    <s v="HILLIARD"/>
    <s v="Florida"/>
    <n v="32046"/>
    <s v="27273 W THIRD AV"/>
    <s v="HILLIARD FL 32046"/>
    <n v="-81.931893353056196"/>
    <n v="30.687972449416002"/>
    <s v="HOLLEY MARCUS &amp; NICOLA"/>
    <n v="2"/>
    <s v="MOBILE HOMES"/>
    <n v="1006"/>
    <s v="Mobile home"/>
    <n v="2017"/>
    <n v="41844"/>
    <n v="2017"/>
    <n v="49263"/>
    <n v="633.30999999999995"/>
    <n v="0.8833637872595651"/>
    <m/>
    <s v="No"/>
    <s v="No"/>
    <s v="No"/>
    <s v="No"/>
    <m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27273 W THIRD AV"/>
    <s v="Hilliard"/>
    <s v="Florida"/>
    <n v="32046"/>
    <s v="27273 W THIRD AV HILLIARD FL 32046"/>
    <s v=""/>
    <s v="Pass"/>
    <s v="No"/>
    <s v="FV&lt;$10K"/>
    <s v="N/A"/>
    <s v="No, &lt; $20K Lien"/>
    <s v="No, Lien &lt; $20K"/>
    <s v="N/A"/>
    <s v="No"/>
    <s v="No"/>
    <n v="0"/>
    <s v="No"/>
    <n v="41844"/>
    <n v="1"/>
    <n v="41844"/>
    <m/>
    <n v="0"/>
    <n v="0"/>
    <s v=""/>
    <e v="#N/A"/>
    <n v="41844"/>
    <s v="No"/>
    <s v="R"/>
    <s v="No"/>
    <s v="No"/>
    <n v="0.35"/>
    <n v="14645.4"/>
    <n v="2867.72"/>
    <n v="11777.68"/>
    <n v="6.8533600994168817E-2"/>
    <m/>
    <s v="No"/>
    <m/>
    <m/>
    <m/>
    <x v="0"/>
    <n v="519"/>
    <n v="716.93"/>
    <s v="Ok"/>
    <n v="0"/>
    <n v="0"/>
  </r>
  <r>
    <n v="520"/>
    <s v="Nassau"/>
    <s v="08-3N-24-2380-0140-0110"/>
    <n v="50.88"/>
    <n v="2017"/>
    <n v="50.88"/>
    <n v="50.88"/>
    <n v="0"/>
    <m/>
    <s v="HILLIARD"/>
    <s v="Florida"/>
    <n v="32046"/>
    <s v="FOURTH AV"/>
    <s v="HILLIARD FL 32046"/>
    <n v="-81.929781804187698"/>
    <n v="30.688458413806501"/>
    <s v="BADER ULRICH"/>
    <n v="0"/>
    <s v="VACANT RESIDENTIAL"/>
    <n v="8001"/>
    <s v="Residential-Vacant Land"/>
    <n v="2017"/>
    <n v="1250"/>
    <n v="2017"/>
    <n v="1250"/>
    <n v="17.46"/>
    <n v="0.34316037735849059"/>
    <s v="Yes"/>
    <s v="Yes"/>
    <s v="No"/>
    <s v="Yes"/>
    <s v="No"/>
    <s v="No"/>
    <s v="No"/>
    <s v="C"/>
    <s v="C"/>
    <s v="I"/>
    <s v="C"/>
    <s v="I"/>
    <s v="I"/>
    <s v="I"/>
    <s v="Yes"/>
    <s v="Yes"/>
    <s v="Yes"/>
    <n v="0"/>
    <n v="0"/>
    <n v="0"/>
    <n v="0"/>
    <n v="0"/>
    <n v="0"/>
    <s v="Potential Low Risk"/>
    <s v="Minimal"/>
    <n v="7"/>
    <s v="No"/>
    <s v="No"/>
    <s v="No"/>
    <s v="Without Environmental Issues"/>
    <s v="No"/>
    <s v="None"/>
    <s v="FOURTH AV"/>
    <s v="Hilliard"/>
    <s v="Florida"/>
    <n v="32046"/>
    <s v="FOURTH AV HILLIARD FL 32046"/>
    <s v=""/>
    <s v="Lien&lt;$150"/>
    <s v="No"/>
    <s v="FV&lt;$10K"/>
    <s v="N/A"/>
    <s v="No, &lt; $20K Lien"/>
    <s v="No, Lien &lt; $20K"/>
    <s v="N/A"/>
    <s v="Yes"/>
    <s v="No"/>
    <n v="7"/>
    <s v="No"/>
    <n v="1250"/>
    <n v="1"/>
    <n v="1250"/>
    <m/>
    <n v="0"/>
    <n v="0"/>
    <s v=""/>
    <e v="#N/A"/>
    <n v="1250"/>
    <s v="No"/>
    <s v="V"/>
    <s v="Yes"/>
    <s v="No"/>
    <n v="0"/>
    <n v="0"/>
    <n v="559.68000000000006"/>
    <n v="-559.68000000000006"/>
    <n v="0.44774400000000003"/>
    <m/>
    <s v="No"/>
    <m/>
    <m/>
    <m/>
    <x v="2"/>
    <n v="520"/>
    <n v="50.88"/>
    <s v="Ok"/>
    <n v="0"/>
    <n v="0"/>
  </r>
  <r>
    <n v="521"/>
    <s v="Nassau"/>
    <s v="08-3N-24-2380-0145-0070"/>
    <n v="770.1"/>
    <n v="2017"/>
    <n v="770.1"/>
    <n v="770.1"/>
    <n v="0"/>
    <n v="27247"/>
    <s v="HILLIARD"/>
    <s v="Florida"/>
    <n v="32046"/>
    <s v="27247 THIRD AVE W"/>
    <s v="HILLIARD FL 32046"/>
    <n v="-81.930726815458797"/>
    <n v="30.6875039111322"/>
    <s v="HOLLEY MARCUS W"/>
    <n v="2"/>
    <s v="MOBILE HOMES"/>
    <n v="1006"/>
    <s v="Mobile home"/>
    <n v="2017"/>
    <n v="46519"/>
    <n v="2017"/>
    <n v="51495"/>
    <n v="682.48"/>
    <n v="0.88622256849759773"/>
    <m/>
    <m/>
    <s v="No"/>
    <s v="No"/>
    <s v="No"/>
    <m/>
    <m/>
    <s v="I"/>
    <s v="I"/>
    <s v="I"/>
    <s v="I"/>
    <n v="0"/>
    <n v="0"/>
    <n v="0"/>
    <s v="No"/>
    <s v="No"/>
    <s v="No"/>
    <n v="0"/>
    <n v="0"/>
    <n v="21600"/>
    <s v="UNKNOWN"/>
    <n v="0"/>
    <n v="0"/>
    <s v="Potential Low Risk"/>
    <s v="Minimal"/>
    <n v="0"/>
    <s v="No"/>
    <s v="Yes"/>
    <s v="No"/>
    <s v="Without Environmental Issues"/>
    <s v="No"/>
    <s v="None"/>
    <s v="27247 THIRD AVE W"/>
    <s v="Hilliard"/>
    <s v="Florida"/>
    <n v="32046"/>
    <s v="27247 THIRD AVE W HILLIARD FL 32046"/>
    <s v="L"/>
    <s v="Pass"/>
    <s v="Yes"/>
    <s v="FV&lt;$10K"/>
    <s v="N/A"/>
    <s v="No, &lt; $20K Lien"/>
    <s v="No, Lien &lt; $20K"/>
    <s v="N/A"/>
    <s v="No"/>
    <s v="No"/>
    <n v="0"/>
    <s v="No"/>
    <n v="46519"/>
    <n v="1"/>
    <n v="46519"/>
    <m/>
    <n v="0"/>
    <n v="0"/>
    <s v=""/>
    <e v="#N/A"/>
    <n v="46519"/>
    <s v="No"/>
    <s v="R"/>
    <s v="No"/>
    <s v="No"/>
    <n v="0.35"/>
    <n v="16281.65"/>
    <n v="3080.4"/>
    <n v="13201.25"/>
    <n v="6.6218104430447774E-2"/>
    <m/>
    <s v="No"/>
    <m/>
    <m/>
    <m/>
    <x v="0"/>
    <n v="521"/>
    <n v="770.1"/>
    <s v="Ok"/>
    <n v="0"/>
    <n v="0"/>
  </r>
  <r>
    <n v="522"/>
    <s v="Nassau"/>
    <s v="08-3N-24-2380-0147-0180"/>
    <n v="620.11"/>
    <n v="2017"/>
    <n v="620.11"/>
    <n v="620.11"/>
    <n v="0"/>
    <n v="27206"/>
    <s v="HILLIARD"/>
    <s v="Florida"/>
    <n v="32046"/>
    <s v="27206 MISSOURI ST"/>
    <s v="HILLIARD FL 32046"/>
    <n v="-81.932559837748002"/>
    <n v="30.687027655375999"/>
    <s v="LAURENDINE KEE &amp; BENITA F &amp; LYNN CONSTANCE F"/>
    <n v="1"/>
    <s v="SINGLE FAMILY"/>
    <n v="1001"/>
    <s v="Single Family Residential"/>
    <n v="2017"/>
    <n v="77879"/>
    <n v="2017"/>
    <n v="77879"/>
    <n v="543.79"/>
    <n v="0.87692506168260465"/>
    <s v="No"/>
    <s v="No"/>
    <m/>
    <m/>
    <m/>
    <m/>
    <m/>
    <s v="I"/>
    <s v="I"/>
    <s v="I"/>
    <s v="I"/>
    <n v="0"/>
    <n v="0"/>
    <n v="0"/>
    <s v="No"/>
    <s v="No"/>
    <s v="No"/>
    <n v="0"/>
    <n v="0"/>
    <n v="0"/>
    <n v="0"/>
    <n v="0"/>
    <n v="0"/>
    <s v="Potential Low Risk"/>
    <s v="Minimal"/>
    <n v="2"/>
    <s v="No"/>
    <s v="No"/>
    <s v="No"/>
    <s v="Without Environmental Issues"/>
    <s v="No"/>
    <s v="None"/>
    <s v="27206 MISSOURI ST"/>
    <s v="Hilliard"/>
    <s v="Florida"/>
    <n v="32046"/>
    <s v="27206 MISSOURI ST HILLIARD FL 32046"/>
    <s v=""/>
    <s v="Pass"/>
    <s v="No"/>
    <s v="FV&lt;$10K"/>
    <s v="N/A"/>
    <s v="No, &lt; $20K Lien"/>
    <s v="No, Lien &lt; $20K"/>
    <s v="N/A"/>
    <s v="No"/>
    <s v="No"/>
    <n v="2"/>
    <s v="Yes"/>
    <n v="77879"/>
    <n v="1"/>
    <n v="77879"/>
    <m/>
    <n v="0"/>
    <n v="0"/>
    <s v=""/>
    <e v="#N/A"/>
    <n v="77879"/>
    <s v="No"/>
    <s v="S"/>
    <s v="No"/>
    <s v="No"/>
    <n v="0.35"/>
    <n v="27257.649999999998"/>
    <n v="3720.6600000000003"/>
    <n v="23536.989999999998"/>
    <n v="4.7774881547015244E-2"/>
    <m/>
    <s v="No"/>
    <m/>
    <m/>
    <m/>
    <x v="3"/>
    <n v="522"/>
    <n v="620.11"/>
    <s v="Ok"/>
    <n v="0"/>
    <n v="0"/>
  </r>
  <r>
    <n v="523"/>
    <s v="Nassau"/>
    <s v="08-3N-24-2380-0148-0190"/>
    <n v="50.88"/>
    <n v="2017"/>
    <n v="50.88"/>
    <n v="50.88"/>
    <n v="0"/>
    <m/>
    <s v="HILLIARD"/>
    <s v="Florida"/>
    <n v="32046"/>
    <s v="SECOND AV"/>
    <s v="HILLIARD FL 32046"/>
    <n v="-81.933822891692103"/>
    <n v="30.6869837302085"/>
    <s v="HAQUE MOHAMMED"/>
    <n v="0"/>
    <s v="VACANT RESIDENTIAL"/>
    <n v="8001"/>
    <s v="Residential-Vacant Land"/>
    <n v="2017"/>
    <n v="1250"/>
    <n v="2017"/>
    <n v="1250"/>
    <n v="17.46"/>
    <n v="0.34316037735849059"/>
    <s v="Yes"/>
    <s v="No"/>
    <s v="No"/>
    <s v="No"/>
    <s v="No"/>
    <s v="No"/>
    <s v="No"/>
    <s v="C"/>
    <s v="C"/>
    <s v="I"/>
    <s v="I"/>
    <s v="I"/>
    <s v="I"/>
    <s v="I"/>
    <s v="Yes"/>
    <s v="Yes"/>
    <s v="Yes"/>
    <n v="0"/>
    <n v="0"/>
    <n v="9533"/>
    <s v="UNKNOWN"/>
    <n v="0"/>
    <n v="0"/>
    <s v="Potential Low Risk"/>
    <s v="Minimal"/>
    <n v="7"/>
    <s v="No"/>
    <s v="No"/>
    <s v="No"/>
    <s v="Without Environmental Issues"/>
    <s v="No"/>
    <s v="None"/>
    <s v="SECOND AV"/>
    <s v="Hilliard"/>
    <s v="Florida"/>
    <n v="32046"/>
    <s v="SECOND AV HILLIARD FL 32046"/>
    <s v="L"/>
    <s v="Lien&lt;$150"/>
    <s v="No"/>
    <s v="FV&lt;$10K"/>
    <s v="N/A"/>
    <s v="No, &lt; $20K Lien"/>
    <s v="No, Lien &lt; $20K"/>
    <s v="N/A"/>
    <s v="Yes"/>
    <s v="No"/>
    <n v="7"/>
    <s v="No"/>
    <n v="1250"/>
    <n v="1"/>
    <n v="1250"/>
    <m/>
    <n v="0"/>
    <n v="0"/>
    <s v=""/>
    <e v="#N/A"/>
    <n v="1250"/>
    <s v="No"/>
    <s v="V"/>
    <s v="Yes"/>
    <s v="No"/>
    <n v="0"/>
    <n v="0"/>
    <n v="559.68000000000006"/>
    <n v="-559.68000000000006"/>
    <n v="0.44774400000000003"/>
    <m/>
    <s v="No"/>
    <m/>
    <m/>
    <m/>
    <x v="2"/>
    <n v="523"/>
    <n v="50.88"/>
    <s v="Ok"/>
    <n v="0"/>
    <n v="0"/>
  </r>
  <r>
    <n v="524"/>
    <s v="Nassau"/>
    <s v="08-3N-24-2380-0150-0010"/>
    <n v="504.69"/>
    <n v="2017"/>
    <n v="504.69"/>
    <n v="504.69"/>
    <n v="0"/>
    <n v="27185"/>
    <s v="HILLIARD"/>
    <s v="Florida"/>
    <n v="32046"/>
    <s v="27185 THIRD AVE W"/>
    <s v="HILLIARD FL 32046"/>
    <n v="-81.935892775242394"/>
    <n v="30.687324584819201"/>
    <s v="HARVILL LINDA G"/>
    <n v="1"/>
    <s v="SINGLE FAMILY"/>
    <n v="1001"/>
    <s v="Single Family Residential"/>
    <n v="2017"/>
    <n v="63327"/>
    <n v="2017"/>
    <n v="78467"/>
    <n v="437.07"/>
    <n v="0.86601676276526185"/>
    <m/>
    <m/>
    <s v="No"/>
    <s v="No"/>
    <s v="No"/>
    <m/>
    <m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High"/>
    <n v="0"/>
    <s v="Yes"/>
    <s v="No"/>
    <s v="No"/>
    <s v="Without Environmental Issues"/>
    <s v="No"/>
    <s v="None"/>
    <s v="27185 THIRD AVE W"/>
    <s v="Hilliard"/>
    <s v="Florida"/>
    <n v="32046"/>
    <s v="27185 THIRD AVE W HILLIARD FL 32046"/>
    <s v=""/>
    <s v="Pass"/>
    <s v="No"/>
    <s v="FV&lt;$10K"/>
    <s v="N/A"/>
    <s v="No, &lt; $20K Lien"/>
    <s v="No, Lien &lt; $20K"/>
    <s v="N/A"/>
    <s v="No"/>
    <s v="No"/>
    <n v="0"/>
    <s v="No"/>
    <n v="63327"/>
    <n v="1"/>
    <n v="63327"/>
    <m/>
    <n v="0"/>
    <n v="0"/>
    <s v=""/>
    <e v="#N/A"/>
    <n v="63327"/>
    <s v="No"/>
    <s v="S"/>
    <s v="No"/>
    <s v="Yes"/>
    <n v="0.67"/>
    <n v="42429.090000000004"/>
    <n v="2018.76"/>
    <n v="40410.33"/>
    <n v="3.1878345729309775E-2"/>
    <m/>
    <s v="No"/>
    <m/>
    <m/>
    <m/>
    <x v="0"/>
    <n v="524"/>
    <n v="504.69"/>
    <s v="Ok"/>
    <n v="0"/>
    <n v="0"/>
  </r>
  <r>
    <n v="525"/>
    <s v="Nassau"/>
    <s v="08-3N-24-2380-0150-0050"/>
    <n v="485.11"/>
    <n v="2017"/>
    <n v="485.11"/>
    <n v="485.11"/>
    <n v="0"/>
    <m/>
    <s v="HILLIARD"/>
    <s v="Florida"/>
    <n v="32046"/>
    <s v="3RD &amp; KENTUCKY ST"/>
    <s v="HILLIARD FL 32046"/>
    <n v="-81.936369547909095"/>
    <n v="30.6873080196372"/>
    <s v="HOFFMAN JAMES"/>
    <n v="0"/>
    <s v="VACANT RESIDENTIAL"/>
    <n v="8001"/>
    <s v="Residential-Vacant Land"/>
    <n v="2017"/>
    <n v="30000"/>
    <n v="2017"/>
    <n v="30000"/>
    <n v="418.96"/>
    <n v="0.86363917462018913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3RD &amp; KENTUCKY ST"/>
    <s v="Hilliard"/>
    <s v="Florida"/>
    <n v="32046"/>
    <s v="3RD &amp; KENTUCKY ST HILLIARD FL 32046"/>
    <s v=""/>
    <s v="Pass"/>
    <s v="No"/>
    <s v="FV&lt;$10K"/>
    <s v="N/A"/>
    <s v="No, &lt; $20K Lien"/>
    <s v="No, Lien &lt; $20K"/>
    <s v="N/A"/>
    <s v="No"/>
    <s v="No"/>
    <n v="0"/>
    <s v="No"/>
    <n v="30000"/>
    <n v="1"/>
    <n v="30000"/>
    <m/>
    <n v="0"/>
    <n v="0"/>
    <s v=""/>
    <e v="#N/A"/>
    <n v="30000"/>
    <s v="No"/>
    <s v="V"/>
    <s v="Yes"/>
    <s v="No"/>
    <n v="0"/>
    <n v="0"/>
    <n v="1940.44"/>
    <n v="-1940.44"/>
    <n v="6.4681333333333341E-2"/>
    <m/>
    <s v="No"/>
    <m/>
    <m/>
    <m/>
    <x v="1"/>
    <n v="525"/>
    <n v="485.11"/>
    <s v="Ok"/>
    <n v="0"/>
    <n v="0"/>
  </r>
  <r>
    <n v="526"/>
    <s v="Nassau"/>
    <s v="08-3N-24-2380-0151-0160"/>
    <n v="50.88"/>
    <n v="2017"/>
    <n v="50.88"/>
    <n v="50.88"/>
    <n v="0"/>
    <m/>
    <s v="HILLIARD"/>
    <s v="Florida"/>
    <n v="32046"/>
    <s v="SECOND AV"/>
    <s v="HILLIARD FL 32046"/>
    <n v="-81.937488643466807"/>
    <n v="30.686856421726599"/>
    <s v="MOON JEAN"/>
    <n v="0"/>
    <s v="VACANT RESIDENTIAL"/>
    <n v="8001"/>
    <s v="Residential-Vacant Land"/>
    <n v="2017"/>
    <n v="1250"/>
    <n v="2017"/>
    <n v="1250"/>
    <n v="17.46"/>
    <n v="0.34316037735849059"/>
    <s v="Yes"/>
    <s v="Yes"/>
    <s v="No"/>
    <s v="Yes"/>
    <s v="No"/>
    <s v="No"/>
    <s v="No"/>
    <s v="C"/>
    <s v="C"/>
    <s v="I"/>
    <s v="C"/>
    <s v="I"/>
    <s v="I"/>
    <s v="I"/>
    <s v="Yes"/>
    <s v="Yes"/>
    <s v="Yes"/>
    <n v="0"/>
    <n v="0"/>
    <n v="0"/>
    <n v="0"/>
    <n v="0"/>
    <n v="0"/>
    <s v="Potential Low Risk"/>
    <s v="Minimal"/>
    <n v="7"/>
    <s v="No"/>
    <s v="No"/>
    <s v="No"/>
    <s v="Without Environmental Issues"/>
    <s v="No"/>
    <s v="None"/>
    <s v="SECOND AV"/>
    <s v="Hilliard"/>
    <s v="Florida"/>
    <n v="32046"/>
    <s v="SECOND AV HILLIARD FL 32046"/>
    <s v=""/>
    <s v="Lien&lt;$150"/>
    <s v="No"/>
    <s v="FV&lt;$10K"/>
    <s v="N/A"/>
    <s v="No, &lt; $20K Lien"/>
    <s v="No, Lien &lt; $20K"/>
    <s v="N/A"/>
    <s v="Yes"/>
    <s v="No"/>
    <n v="7"/>
    <s v="No"/>
    <n v="1250"/>
    <n v="1"/>
    <n v="1250"/>
    <m/>
    <n v="0"/>
    <n v="0"/>
    <s v=""/>
    <e v="#N/A"/>
    <n v="1250"/>
    <s v="No"/>
    <s v="V"/>
    <s v="Yes"/>
    <s v="No"/>
    <n v="0"/>
    <n v="0"/>
    <n v="559.68000000000006"/>
    <n v="-559.68000000000006"/>
    <n v="0.44774400000000003"/>
    <m/>
    <s v="No"/>
    <m/>
    <m/>
    <m/>
    <x v="2"/>
    <n v="526"/>
    <n v="50.88"/>
    <s v="Ok"/>
    <n v="0"/>
    <n v="0"/>
  </r>
  <r>
    <n v="527"/>
    <s v="Nassau"/>
    <s v="08-3N-24-2380-0154-0010"/>
    <n v="469.43"/>
    <n v="2017"/>
    <n v="469.43"/>
    <n v="469.43"/>
    <n v="0"/>
    <n v="27130"/>
    <s v="HILLIARD"/>
    <s v="Florida"/>
    <n v="32046"/>
    <s v="27130 KENTUCKY ST"/>
    <s v="HILLIARD FL 32046"/>
    <n v="-81.937302476599697"/>
    <n v="30.6863491812577"/>
    <s v="ISHAM ROBERT J &amp; ALANA"/>
    <n v="2"/>
    <s v="MOBILE HOMES"/>
    <n v="1006"/>
    <s v="Mobile home"/>
    <n v="2017"/>
    <n v="51072"/>
    <n v="2017"/>
    <n v="55398"/>
    <n v="741.77"/>
    <n v="1.5801503951600877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27130 KENTUCKY ST"/>
    <s v="Hilliard"/>
    <s v="Florida"/>
    <n v="32046"/>
    <s v="27130 KENTUCKY ST HILLIARD FL 32046"/>
    <s v=""/>
    <s v="Pass"/>
    <s v="No"/>
    <s v="FV&lt;$10K"/>
    <s v="N/A"/>
    <s v="No, &lt; $20K Lien"/>
    <s v="No, Lien &lt; $20K"/>
    <s v="N/A"/>
    <s v="No"/>
    <s v="No"/>
    <n v="0"/>
    <s v="No"/>
    <n v="51072"/>
    <n v="1"/>
    <n v="51072"/>
    <m/>
    <n v="0"/>
    <n v="0"/>
    <s v=""/>
    <e v="#N/A"/>
    <n v="51072"/>
    <s v="No"/>
    <s v="R"/>
    <s v="No"/>
    <s v="No"/>
    <n v="0.35"/>
    <n v="17875.199999999997"/>
    <n v="2694.74"/>
    <n v="15180.459999999997"/>
    <n v="5.2763549498746863E-2"/>
    <m/>
    <s v="No"/>
    <m/>
    <m/>
    <m/>
    <x v="0"/>
    <n v="527"/>
    <n v="469.43"/>
    <s v="Ok"/>
    <n v="0"/>
    <n v="0"/>
  </r>
  <r>
    <n v="528"/>
    <s v="Nassau"/>
    <s v="08-3N-24-2380-0155-0130"/>
    <n v="271.22000000000003"/>
    <n v="2017"/>
    <n v="271.22000000000003"/>
    <n v="271.22000000000003"/>
    <n v="0"/>
    <n v="27146"/>
    <s v="HILLIARD"/>
    <s v="Florida"/>
    <n v="32046"/>
    <s v="27146 FIRST AVE W"/>
    <s v="HILLIARD FL 32046"/>
    <n v="-81.936503831793402"/>
    <n v="30.685960967025402"/>
    <s v="STETSON THEODORE"/>
    <n v="2"/>
    <s v="MOBILE HOMES"/>
    <n v="1006"/>
    <s v="Mobile home"/>
    <n v="2017"/>
    <n v="15621"/>
    <n v="2017"/>
    <n v="16080"/>
    <n v="221.19"/>
    <n v="0.81553720227121884"/>
    <s v="No"/>
    <s v="No"/>
    <s v="No"/>
    <s v="No"/>
    <s v="No"/>
    <s v="No"/>
    <s v="No"/>
    <s v="I"/>
    <s v="C"/>
    <s v="I"/>
    <s v="I"/>
    <s v="I"/>
    <s v="I"/>
    <s v="I"/>
    <s v="No"/>
    <s v="Yes"/>
    <s v="No"/>
    <n v="0"/>
    <n v="0"/>
    <n v="0"/>
    <n v="0"/>
    <n v="0"/>
    <n v="0"/>
    <s v="Potential Low Risk"/>
    <s v="Minimal"/>
    <n v="6"/>
    <s v="No"/>
    <s v="No"/>
    <s v="No"/>
    <s v="Without Environmental Issues"/>
    <s v="No"/>
    <s v="None"/>
    <s v="27146 FIRST AVE W"/>
    <s v="Hilliard"/>
    <s v="Florida"/>
    <n v="32046"/>
    <s v="27146 FIRST AVE W HILLIARD FL 32046"/>
    <s v=""/>
    <s v="Pass"/>
    <s v="No"/>
    <s v="FV&lt;$10K"/>
    <s v="N/A"/>
    <s v="No, &lt; $20K Lien"/>
    <s v="No, Lien &lt; $20K"/>
    <s v="N/A"/>
    <s v="No"/>
    <s v="No"/>
    <n v="6"/>
    <s v="Yes"/>
    <n v="15621"/>
    <n v="1"/>
    <n v="15621"/>
    <m/>
    <n v="0"/>
    <n v="0"/>
    <s v=""/>
    <e v="#N/A"/>
    <n v="15621"/>
    <s v="No"/>
    <s v="R"/>
    <s v="No"/>
    <s v="No"/>
    <n v="0.35"/>
    <n v="5467.3499999999995"/>
    <n v="2712.2000000000007"/>
    <n v="2755.1499999999987"/>
    <n v="0.17362524806350429"/>
    <m/>
    <s v="No"/>
    <m/>
    <m/>
    <m/>
    <x v="4"/>
    <n v="528"/>
    <n v="271.22000000000003"/>
    <s v="Ok"/>
    <n v="0"/>
    <n v="0"/>
  </r>
  <r>
    <n v="529"/>
    <s v="Nassau"/>
    <s v="08-3N-24-2380-0157-0180"/>
    <n v="1089.01"/>
    <n v="2017"/>
    <n v="1089.01"/>
    <n v="1089.01"/>
    <n v="0"/>
    <n v="27312"/>
    <s v="HILLIARD"/>
    <s v="Florida"/>
    <n v="32046"/>
    <s v="27312 FIRST AVE W"/>
    <s v="HILLIARD FL 32046"/>
    <n v="-81.933659392054395"/>
    <n v="30.6860649805216"/>
    <s v="BRUCE JOHNNIE F &amp; RICH J W &amp; ROBERT TAYLOR"/>
    <n v="1"/>
    <s v="SINGLE FAMILY"/>
    <n v="1001"/>
    <s v="Single Family Residential"/>
    <n v="2017"/>
    <n v="69985"/>
    <n v="2017"/>
    <n v="69985"/>
    <n v="977.36"/>
    <n v="0.89747568892847629"/>
    <m/>
    <s v="No"/>
    <m/>
    <m/>
    <m/>
    <m/>
    <m/>
    <s v="I"/>
    <s v="I"/>
    <n v="0"/>
    <n v="0"/>
    <n v="0"/>
    <n v="0"/>
    <n v="0"/>
    <s v="No"/>
    <s v="No"/>
    <s v="No"/>
    <n v="0"/>
    <n v="0"/>
    <n v="17000"/>
    <s v="UNKNOWN"/>
    <n v="0"/>
    <n v="0"/>
    <s v="Potential Low Risk"/>
    <s v="Minimal"/>
    <n v="0"/>
    <s v="No"/>
    <s v="No"/>
    <s v="No"/>
    <s v="Without Environmental Issues"/>
    <s v="No"/>
    <s v="None"/>
    <s v="27312 FIRST AVE W"/>
    <s v="Hilliard"/>
    <s v="Florida"/>
    <n v="32046"/>
    <s v="27312 FIRST AVE W HILLIARD FL 32046"/>
    <s v="L"/>
    <s v="Pass"/>
    <s v="No"/>
    <s v="FV&lt;$10K"/>
    <s v="N/A"/>
    <s v="No, &lt; $20K Lien"/>
    <s v="No, Lien &lt; $20K"/>
    <s v="N/A"/>
    <s v="No"/>
    <s v="No"/>
    <n v="0"/>
    <s v="No"/>
    <n v="69985"/>
    <n v="1"/>
    <n v="69985"/>
    <m/>
    <n v="0"/>
    <n v="0"/>
    <s v=""/>
    <e v="#N/A"/>
    <n v="69985"/>
    <s v="No"/>
    <s v="S"/>
    <s v="No"/>
    <s v="No"/>
    <n v="0.35"/>
    <n v="24494.75"/>
    <n v="4356.04"/>
    <n v="20138.71"/>
    <n v="6.2242480531542473E-2"/>
    <m/>
    <s v="No"/>
    <m/>
    <m/>
    <m/>
    <x v="0"/>
    <n v="529"/>
    <n v="1089.01"/>
    <s v="Ok"/>
    <n v="0"/>
    <n v="0"/>
  </r>
  <r>
    <n v="530"/>
    <s v="Nassau"/>
    <s v="08-3N-24-2380-0168-0050"/>
    <n v="1122.31"/>
    <n v="2017"/>
    <n v="1122.31"/>
    <n v="1122.31"/>
    <n v="0"/>
    <n v="27427"/>
    <s v="HILLIARD"/>
    <s v="Florida"/>
    <n v="32046"/>
    <s v="27427 FIRST AVE W"/>
    <s v="HILLIARD FL 32046"/>
    <n v="-81.931709281125606"/>
    <n v="30.68563550403"/>
    <s v="BULLARD LUCAS D"/>
    <n v="1"/>
    <s v="SINGLE FAMILY"/>
    <n v="1001"/>
    <s v="Single Family Residential"/>
    <n v="2017"/>
    <n v="110377"/>
    <n v="2017"/>
    <n v="138270"/>
    <n v="1008.15"/>
    <n v="0.89828122354786111"/>
    <m/>
    <s v="No"/>
    <s v="No"/>
    <m/>
    <s v="No"/>
    <s v="No"/>
    <s v="No"/>
    <s v="I"/>
    <s v="I"/>
    <s v="I"/>
    <s v="I"/>
    <s v="I"/>
    <s v="I"/>
    <s v="I"/>
    <s v="No"/>
    <s v="No"/>
    <s v="No"/>
    <n v="0"/>
    <n v="0"/>
    <n v="91000"/>
    <n v="0"/>
    <n v="0"/>
    <n v="0"/>
    <s v="Potential Low Risk"/>
    <s v="Minimal"/>
    <n v="0"/>
    <s v="Yes"/>
    <s v="Yes"/>
    <s v="No"/>
    <s v="Without Environmental Issues"/>
    <s v="No"/>
    <s v="None"/>
    <s v="27427 FIRST AVE W"/>
    <s v="Hilliard"/>
    <s v="Florida"/>
    <n v="32046"/>
    <s v="27427 FIRST AVE W HILLIARD FL 32046"/>
    <s v="L"/>
    <s v="Pass"/>
    <s v="Yes"/>
    <s v="FV&lt;$10K"/>
    <s v="N/A"/>
    <s v="No, &lt; $20K Lien"/>
    <s v="No, Lien &lt; $20K"/>
    <s v="N/A"/>
    <s v="No"/>
    <s v="No"/>
    <n v="0"/>
    <s v="No"/>
    <n v="110377"/>
    <n v="1"/>
    <n v="110377"/>
    <m/>
    <n v="0"/>
    <n v="0"/>
    <s v=""/>
    <e v="#N/A"/>
    <n v="110377"/>
    <s v="No"/>
    <s v="S"/>
    <s v="No"/>
    <s v="Yes"/>
    <n v="0.67"/>
    <n v="73952.590000000011"/>
    <n v="4489.24"/>
    <n v="69463.350000000006"/>
    <n v="4.0671879105248374E-2"/>
    <m/>
    <s v="No"/>
    <m/>
    <m/>
    <m/>
    <x v="0"/>
    <n v="530"/>
    <n v="1122.31"/>
    <s v="Ok"/>
    <n v="0"/>
    <n v="0"/>
  </r>
  <r>
    <n v="531"/>
    <s v="Nassau"/>
    <s v="08-3N-24-2380-0173-0040"/>
    <n v="41.44"/>
    <n v="2017"/>
    <n v="41.44"/>
    <n v="41.44"/>
    <n v="0"/>
    <m/>
    <s v="HILLIARD"/>
    <s v="Florida"/>
    <n v="32046"/>
    <s v="W FIRST AV"/>
    <s v="HILLIARD FL 32046"/>
    <n v="-81.937055921749803"/>
    <n v="30.685433020175001"/>
    <s v="HOFFMAN JAMES J"/>
    <n v="0"/>
    <s v="VACANT RESIDENTIAL"/>
    <n v="8001"/>
    <s v="Residential-Vacant Land"/>
    <n v="2017"/>
    <n v="625"/>
    <n v="2017"/>
    <n v="625"/>
    <n v="8.73"/>
    <n v="0.21066602316602318"/>
    <m/>
    <m/>
    <m/>
    <s v="No"/>
    <s v="No"/>
    <m/>
    <m/>
    <s v="C"/>
    <s v="I"/>
    <s v="I"/>
    <s v="I"/>
    <n v="0"/>
    <n v="0"/>
    <n v="0"/>
    <s v="No"/>
    <s v="Yes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W FIRST AV"/>
    <s v="Hilliard"/>
    <s v="Florida"/>
    <n v="32046"/>
    <s v="W FIRST AV HILLIARD FL 32046"/>
    <s v=""/>
    <s v="Lien&lt;$150"/>
    <s v="No"/>
    <s v="FV&lt;$10K"/>
    <s v="N/A"/>
    <s v="No, &lt; $20K Lien"/>
    <s v="No, Lien &lt; $20K"/>
    <s v="N/A"/>
    <s v="No"/>
    <s v="No"/>
    <n v="0"/>
    <s v="No"/>
    <n v="625"/>
    <n v="1"/>
    <n v="625"/>
    <m/>
    <n v="0"/>
    <n v="0"/>
    <s v=""/>
    <e v="#N/A"/>
    <n v="625"/>
    <s v="No"/>
    <s v="V"/>
    <s v="Yes"/>
    <s v="No"/>
    <n v="0"/>
    <n v="0"/>
    <n v="165.76"/>
    <n v="-165.76"/>
    <n v="0.26521600000000001"/>
    <m/>
    <s v="No"/>
    <m/>
    <m/>
    <m/>
    <x v="2"/>
    <n v="531"/>
    <n v="41.44"/>
    <s v="Ok"/>
    <n v="0"/>
    <n v="0"/>
  </r>
  <r>
    <n v="532"/>
    <s v="Nassau"/>
    <s v="08-3N-24-2380-0173-0050"/>
    <n v="457.96"/>
    <n v="2017"/>
    <n v="457.96"/>
    <n v="457.96"/>
    <n v="0"/>
    <n v="27103"/>
    <s v="HILLIARD"/>
    <s v="Florida"/>
    <n v="32046"/>
    <s v="27103 FIRST AVE W"/>
    <s v="HILLIARD FL 32046"/>
    <n v="-81.937217628542996"/>
    <n v="30.685426893547"/>
    <s v="LEE LARRY F EST &amp; LEE JAUNELL"/>
    <n v="1"/>
    <s v="SINGLE FAMILY"/>
    <n v="1001"/>
    <s v="Single Family Residential"/>
    <n v="2017"/>
    <n v="28203"/>
    <n v="2017"/>
    <n v="28203"/>
    <n v="393.86"/>
    <n v="0.86003144379421792"/>
    <s v="No"/>
    <s v="No"/>
    <s v="No"/>
    <s v="No"/>
    <m/>
    <m/>
    <s v="No"/>
    <s v="I"/>
    <s v="I"/>
    <s v="I"/>
    <s v="I"/>
    <s v="I"/>
    <n v="0"/>
    <n v="0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27103 FIRST AVE W"/>
    <s v="Hilliard"/>
    <s v="Florida"/>
    <n v="32046"/>
    <s v="27103 FIRST AVE W HILLIARD FL 32046"/>
    <s v=""/>
    <s v="Pass"/>
    <s v="No"/>
    <s v="FV&lt;$10K"/>
    <s v="N/A"/>
    <s v="No, &lt; $20K Lien"/>
    <s v="No, Lien &lt; $20K"/>
    <s v="N/A"/>
    <s v="No"/>
    <s v="No"/>
    <n v="1"/>
    <s v="No"/>
    <n v="28203"/>
    <n v="1"/>
    <n v="28203"/>
    <m/>
    <n v="0"/>
    <n v="0"/>
    <s v=""/>
    <e v="#N/A"/>
    <n v="28203"/>
    <s v="No"/>
    <s v="S"/>
    <s v="No"/>
    <s v="No"/>
    <n v="0.35"/>
    <n v="9871.0499999999993"/>
    <n v="2289.7999999999997"/>
    <n v="7581.25"/>
    <n v="8.1189944332163241E-2"/>
    <m/>
    <s v="No"/>
    <m/>
    <m/>
    <m/>
    <x v="4"/>
    <n v="532"/>
    <n v="457.96"/>
    <s v="Ok"/>
    <n v="0"/>
    <n v="0"/>
  </r>
  <r>
    <n v="533"/>
    <s v="Nassau"/>
    <s v="08-3N-24-2380-0176-0070"/>
    <n v="41.44"/>
    <n v="2017"/>
    <n v="41.44"/>
    <n v="41.44"/>
    <n v="0"/>
    <m/>
    <s v="HILLIARD"/>
    <s v="Florida"/>
    <n v="32046"/>
    <s v="NEW FRONT ST"/>
    <s v="HILLIARD FL 32046"/>
    <n v="-81.937254307715307"/>
    <n v="30.684504622174298"/>
    <s v="MIKKELSON CARL G EST"/>
    <n v="0"/>
    <s v="VACANT RESIDENTIAL"/>
    <n v="8001"/>
    <s v="Residential-Vacant Land"/>
    <n v="2017"/>
    <n v="625"/>
    <n v="2017"/>
    <n v="625"/>
    <n v="8.73"/>
    <n v="0.21066602316602318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NEW FRONT ST"/>
    <s v="Hilliard"/>
    <s v="Florida"/>
    <n v="32046"/>
    <s v="NEW FRONT ST HILLIARD FL 32046"/>
    <s v=""/>
    <s v="Lien&lt;$150"/>
    <s v="No"/>
    <s v="FV&lt;$10K"/>
    <s v="N/A"/>
    <s v="No, &lt; $20K Lien"/>
    <s v="No, Lien &lt; $20K"/>
    <s v="N/A"/>
    <s v="No"/>
    <s v="No"/>
    <n v="0"/>
    <s v="No"/>
    <n v="625"/>
    <n v="1"/>
    <n v="625"/>
    <m/>
    <n v="0"/>
    <n v="0"/>
    <s v=""/>
    <e v="#N/A"/>
    <n v="625"/>
    <s v="No"/>
    <s v="V"/>
    <s v="Yes"/>
    <s v="No"/>
    <n v="0"/>
    <n v="0"/>
    <n v="165.76"/>
    <n v="-165.76"/>
    <n v="0.26521600000000001"/>
    <m/>
    <s v="No"/>
    <m/>
    <m/>
    <m/>
    <x v="2"/>
    <n v="533"/>
    <n v="41.44"/>
    <s v="Ok"/>
    <n v="0"/>
    <n v="0"/>
  </r>
  <r>
    <n v="534"/>
    <s v="Nassau"/>
    <s v="08-3N-24-2380-0178-0170"/>
    <n v="41.44"/>
    <n v="2017"/>
    <n v="41.44"/>
    <n v="41.44"/>
    <n v="0"/>
    <m/>
    <s v="HILLIARD"/>
    <s v="Florida"/>
    <n v="32046"/>
    <s v="BAY RD"/>
    <s v="HILLIARD FL 32046"/>
    <n v="-81.935023974987601"/>
    <n v="30.6841880888751"/>
    <s v="DOHR LILAS H TRUSTEE OF THE LILAS DOHR REVOC TRUST"/>
    <n v="0"/>
    <s v="VACANT RESIDENTIAL"/>
    <n v="8001"/>
    <s v="Residential-Vacant Land"/>
    <n v="2017"/>
    <n v="625"/>
    <n v="2017"/>
    <n v="625"/>
    <n v="8.73"/>
    <n v="0.21066602316602318"/>
    <s v="Yes"/>
    <s v="Yes"/>
    <s v="Yes"/>
    <s v="Yes"/>
    <s v="No"/>
    <s v="No"/>
    <s v="No"/>
    <s v="C"/>
    <s v="C"/>
    <s v="C"/>
    <s v="C"/>
    <s v="I"/>
    <s v="I"/>
    <s v="I"/>
    <s v="Yes"/>
    <s v="Yes"/>
    <s v="Yes"/>
    <n v="0"/>
    <n v="0"/>
    <n v="0"/>
    <n v="0"/>
    <n v="0"/>
    <n v="0"/>
    <s v="Potential Low Risk"/>
    <s v="Minimal"/>
    <n v="7"/>
    <s v="No"/>
    <s v="No"/>
    <s v="No"/>
    <s v="Without Environmental Issues"/>
    <s v="No"/>
    <s v="None"/>
    <s v="BAY RD"/>
    <s v="Hilliard"/>
    <s v="Florida"/>
    <n v="32046"/>
    <s v="BAY RD HILLIARD FL 32046"/>
    <s v=""/>
    <s v="Lien&lt;$150"/>
    <s v="No"/>
    <s v="FV&lt;$10K"/>
    <s v="N/A"/>
    <s v="No, &lt; $20K Lien"/>
    <s v="No, Lien &lt; $20K"/>
    <s v="N/A"/>
    <s v="Yes"/>
    <s v="No"/>
    <n v="7"/>
    <s v="No"/>
    <n v="625"/>
    <n v="1"/>
    <n v="625"/>
    <m/>
    <n v="0"/>
    <n v="0"/>
    <s v=""/>
    <e v="#N/A"/>
    <n v="625"/>
    <s v="No"/>
    <s v="V"/>
    <s v="Yes"/>
    <s v="No"/>
    <n v="0"/>
    <n v="0"/>
    <n v="455.84"/>
    <n v="-455.84"/>
    <n v="0.72934399999999999"/>
    <m/>
    <s v="No"/>
    <m/>
    <m/>
    <m/>
    <x v="2"/>
    <n v="534"/>
    <n v="41.44"/>
    <s v="Ok"/>
    <n v="0"/>
    <n v="0"/>
  </r>
  <r>
    <n v="535"/>
    <s v="Nassau"/>
    <s v="08-3N-24-2380-0180-0090"/>
    <n v="1543.57"/>
    <n v="2017"/>
    <n v="1543.57"/>
    <n v="1543.57"/>
    <n v="0"/>
    <n v="27353"/>
    <s v="HILLIARD"/>
    <s v="Florida"/>
    <n v="32046"/>
    <s v="27353 NEW FRONT ST"/>
    <s v="HILLIARD FL 32046"/>
    <n v="-81.932963452366707"/>
    <n v="30.684672588615101"/>
    <s v="PIERSON KRISTINA"/>
    <n v="1"/>
    <s v="SINGLE FAMILY"/>
    <n v="1001"/>
    <s v="Single Family Residential"/>
    <n v="2017"/>
    <n v="100080"/>
    <n v="2017"/>
    <n v="100080"/>
    <n v="1397.66"/>
    <n v="0.9054723789656447"/>
    <s v="No"/>
    <m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n v="0"/>
    <n v="1"/>
    <s v="No"/>
    <s v="No"/>
    <s v="No"/>
    <s v="Without Environmental Issues"/>
    <s v="No"/>
    <s v="None"/>
    <s v="27353 NEW FRONT ST"/>
    <s v="Hilliard"/>
    <s v="Florida"/>
    <n v="32046"/>
    <s v="27353 NEW FRONT ST HILLIARD FL 32046"/>
    <s v=""/>
    <s v="Pass"/>
    <s v="No"/>
    <s v="FV&lt;$10K"/>
    <s v="N/A"/>
    <s v="No, &lt; $20K Lien"/>
    <s v="No, Lien &lt; $20K"/>
    <s v="N/A"/>
    <s v="No"/>
    <s v="No"/>
    <n v="1"/>
    <s v="No"/>
    <n v="100080"/>
    <n v="1"/>
    <n v="100080"/>
    <m/>
    <n v="0"/>
    <n v="0"/>
    <s v=""/>
    <e v="#N/A"/>
    <n v="100080"/>
    <s v="No"/>
    <s v="S"/>
    <s v="No"/>
    <s v="No"/>
    <n v="0.35"/>
    <n v="35028"/>
    <n v="7717.8499999999995"/>
    <n v="27310.15"/>
    <n v="7.7116806554756195E-2"/>
    <m/>
    <s v="No"/>
    <m/>
    <m/>
    <m/>
    <x v="0"/>
    <n v="535"/>
    <n v="1543.57"/>
    <s v="Ok"/>
    <n v="0"/>
    <n v="0"/>
  </r>
  <r>
    <n v="536"/>
    <s v="Nassau"/>
    <s v="08-3N-24-2380-0183-0130"/>
    <n v="1302.3599999999999"/>
    <n v="2017"/>
    <n v="1302.3599999999999"/>
    <n v="1302.3599999999999"/>
    <n v="0"/>
    <n v="27071"/>
    <s v="HILLIARD"/>
    <s v="Florida"/>
    <n v="32046"/>
    <s v="27071 INDIANA ST"/>
    <s v="HILLIARD FL 32046"/>
    <n v="-81.929469259431499"/>
    <n v="30.684393127009201"/>
    <s v="CALHOUN PAULINE"/>
    <n v="8"/>
    <s v="MULTI-FAMILY - LESS THAN 10 UNITS"/>
    <n v="1110"/>
    <s v="Multi-Family Dwellings (Generic any combination 2+)"/>
    <n v="2017"/>
    <n v="109808"/>
    <n v="2017"/>
    <n v="110016"/>
    <n v="1174.6300000000001"/>
    <n v="0.90192419914616562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4"/>
    <s v="Potential Medium Risk"/>
    <n v="0"/>
    <n v="0"/>
    <s v="Yes"/>
    <n v="0"/>
    <s v="No"/>
    <s v="Without Environmental Issues"/>
    <s v="No"/>
    <s v="None"/>
    <s v="27071 INDIANA ST"/>
    <s v="Hilliard"/>
    <s v="Florida"/>
    <n v="32046"/>
    <s v="27071 INDIANA ST HILLIARD FL 32046"/>
    <s v=""/>
    <s v="Pass"/>
    <s v="No"/>
    <s v="FV&lt;$10K"/>
    <s v="N/A"/>
    <s v="No, &lt; $20K Lien"/>
    <s v="No, Lien &lt; $20K"/>
    <s v="N/A"/>
    <s v="No"/>
    <s v="No"/>
    <n v="0"/>
    <s v="No"/>
    <n v="109808"/>
    <n v="1"/>
    <n v="109808"/>
    <m/>
    <n v="0"/>
    <n v="0"/>
    <s v=""/>
    <e v="#N/A"/>
    <n v="109808"/>
    <s v="No"/>
    <s v="R"/>
    <s v="No"/>
    <s v="Yes"/>
    <n v="0.67"/>
    <n v="73571.360000000001"/>
    <n v="5209.4399999999996"/>
    <n v="68361.919999999998"/>
    <n v="4.7441352178347655E-2"/>
    <m/>
    <s v="No"/>
    <m/>
    <m/>
    <m/>
    <x v="0"/>
    <n v="536"/>
    <n v="1302.3599999999999"/>
    <s v="Ok"/>
    <n v="0"/>
    <n v="0"/>
  </r>
  <r>
    <n v="537"/>
    <s v="Nassau"/>
    <s v="08-3N-24-2380-0184-0180"/>
    <n v="41.44"/>
    <n v="2017"/>
    <n v="41.44"/>
    <n v="41.44"/>
    <n v="0"/>
    <m/>
    <s v="HILLIARD"/>
    <s v="Florida"/>
    <n v="32046"/>
    <s v="MOLLY LN"/>
    <s v="HILLIARD FL 32046"/>
    <n v="-81.928086300195204"/>
    <n v="30.684434606536101"/>
    <s v="BALLARD BERENDA F"/>
    <n v="0"/>
    <s v="VACANT RESIDENTIAL"/>
    <n v="8001"/>
    <s v="Residential-Vacant Land"/>
    <n v="2017"/>
    <n v="625"/>
    <n v="2017"/>
    <n v="625"/>
    <n v="8.73"/>
    <n v="0.21066602316602318"/>
    <s v="Yes"/>
    <s v="Yes"/>
    <s v="Yes"/>
    <s v="Yes"/>
    <s v="No"/>
    <s v="No"/>
    <s v="No"/>
    <s v="C"/>
    <s v="C"/>
    <s v="C"/>
    <s v="C"/>
    <s v="I"/>
    <s v="I"/>
    <s v="I"/>
    <s v="Yes"/>
    <s v="Yes"/>
    <s v="Yes"/>
    <n v="0"/>
    <n v="0"/>
    <n v="0"/>
    <n v="0"/>
    <n v="0"/>
    <n v="0"/>
    <s v="Potential Low Risk"/>
    <s v="Minimal"/>
    <n v="7"/>
    <s v="No"/>
    <s v="No"/>
    <s v="No"/>
    <s v="Without Environmental Issues"/>
    <s v="No"/>
    <s v="None"/>
    <s v="MOLLY LN"/>
    <s v="Hilliard"/>
    <s v="Florida"/>
    <n v="32046"/>
    <s v="MOLLY LN HILLIARD FL 32046"/>
    <s v=""/>
    <s v="Lien&lt;$150"/>
    <s v="No"/>
    <s v="FV&lt;$10K"/>
    <s v="N/A"/>
    <s v="No, &lt; $20K Lien"/>
    <s v="No, Lien &lt; $20K"/>
    <s v="N/A"/>
    <s v="Yes"/>
    <s v="No"/>
    <n v="7"/>
    <s v="No"/>
    <n v="625"/>
    <n v="1"/>
    <n v="625"/>
    <m/>
    <n v="0"/>
    <n v="0"/>
    <s v=""/>
    <e v="#N/A"/>
    <n v="625"/>
    <s v="No"/>
    <s v="V"/>
    <s v="Yes"/>
    <s v="No"/>
    <n v="0"/>
    <n v="0"/>
    <n v="455.84"/>
    <n v="-455.84"/>
    <n v="0.72934399999999999"/>
    <m/>
    <s v="No"/>
    <m/>
    <m/>
    <m/>
    <x v="2"/>
    <n v="537"/>
    <n v="41.44"/>
    <s v="Ok"/>
    <n v="0"/>
    <n v="0"/>
  </r>
  <r>
    <n v="538"/>
    <s v="Nassau"/>
    <s v="08-3N-24-2380-0184-0200"/>
    <n v="41.44"/>
    <n v="2017"/>
    <n v="41.44"/>
    <n v="41.44"/>
    <n v="0"/>
    <m/>
    <s v="HILLIARD"/>
    <s v="Florida"/>
    <n v="32046"/>
    <s v="MOLLY LN"/>
    <s v="HILLIARD FL 32046"/>
    <n v="-81.927927343205297"/>
    <n v="30.684439397330099"/>
    <s v="HOWARD A E (ESTATE)"/>
    <n v="0"/>
    <s v="VACANT RESIDENTIAL"/>
    <n v="8001"/>
    <s v="Residential-Vacant Land"/>
    <n v="2017"/>
    <n v="625"/>
    <n v="2017"/>
    <n v="625"/>
    <n v="8.73"/>
    <n v="0.21066602316602318"/>
    <s v="No"/>
    <s v="Yes"/>
    <s v="No"/>
    <s v="No"/>
    <m/>
    <m/>
    <m/>
    <s v="C"/>
    <s v="I"/>
    <s v="C"/>
    <s v="C"/>
    <s v="I"/>
    <s v="C"/>
    <n v="0"/>
    <s v="Yes"/>
    <s v="Yes"/>
    <s v="Yes"/>
    <n v="0"/>
    <n v="0"/>
    <n v="0"/>
    <n v="0"/>
    <n v="0"/>
    <n v="0"/>
    <s v="Potential Low Risk"/>
    <s v="Minimal"/>
    <n v="3"/>
    <s v="No"/>
    <s v="No"/>
    <s v="No"/>
    <s v="Without Environmental Issues"/>
    <s v="No"/>
    <s v="None"/>
    <s v="MOLLY LN"/>
    <s v="Hilliard"/>
    <s v="Florida"/>
    <n v="32046"/>
    <s v="MOLLY LN HILLIARD FL 32046"/>
    <s v=""/>
    <s v="Lien&lt;$150"/>
    <s v="No"/>
    <s v="FV&lt;$10K"/>
    <s v="N/A"/>
    <s v="No, &lt; $20K Lien"/>
    <s v="No, Lien &lt; $20K"/>
    <s v="N/A"/>
    <s v="Yes"/>
    <s v="No"/>
    <n v="3"/>
    <s v="No"/>
    <n v="625"/>
    <n v="1"/>
    <n v="625"/>
    <m/>
    <n v="0"/>
    <n v="0"/>
    <s v=""/>
    <e v="#N/A"/>
    <n v="625"/>
    <s v="No"/>
    <s v="V"/>
    <s v="Yes"/>
    <s v="No"/>
    <n v="0"/>
    <n v="0"/>
    <n v="290.08"/>
    <n v="-290.08"/>
    <n v="0.46412799999999999"/>
    <m/>
    <s v="No"/>
    <m/>
    <m/>
    <m/>
    <x v="2"/>
    <n v="538"/>
    <n v="41.44"/>
    <s v="Ok"/>
    <n v="0"/>
    <n v="0"/>
  </r>
  <r>
    <n v="539"/>
    <s v="Nassau"/>
    <s v="08-3N-24-2380-0197-0080"/>
    <n v="41.44"/>
    <n v="2017"/>
    <n v="41.44"/>
    <n v="41.44"/>
    <n v="0"/>
    <m/>
    <s v="HILLIARD"/>
    <s v="Florida"/>
    <n v="32046"/>
    <s v="11TH AV"/>
    <s v="HILLIARD FL 32046"/>
    <n v="-81.936686462746295"/>
    <n v="30.694670822200901"/>
    <s v="STOCKTON C  B"/>
    <n v="0"/>
    <s v="VACANT RESIDENTIAL"/>
    <n v="8001"/>
    <s v="Residential-Vacant Land"/>
    <n v="2017"/>
    <n v="625"/>
    <n v="2017"/>
    <n v="625"/>
    <n v="8.73"/>
    <n v="0.21066602316602318"/>
    <s v="Yes"/>
    <s v="Yes"/>
    <s v="Yes"/>
    <s v="No"/>
    <s v="No"/>
    <s v="No"/>
    <s v="No"/>
    <s v="C"/>
    <s v="C"/>
    <s v="C"/>
    <s v="C"/>
    <s v="I"/>
    <s v="I"/>
    <s v="I"/>
    <s v="Yes"/>
    <s v="Yes"/>
    <s v="Yes"/>
    <n v="0"/>
    <n v="0"/>
    <n v="0"/>
    <n v="0"/>
    <n v="0"/>
    <n v="0"/>
    <s v="Potential Low Risk"/>
    <s v="Minimal"/>
    <n v="7"/>
    <s v="No"/>
    <s v="No"/>
    <s v="No"/>
    <s v="Without Environmental Issues"/>
    <s v="No"/>
    <s v="None"/>
    <s v="11TH AV"/>
    <s v="Hilliard"/>
    <s v="Florida"/>
    <n v="32046"/>
    <s v="11TH AV HILLIARD FL 32046"/>
    <s v=""/>
    <s v="Lien&lt;$150"/>
    <s v="No"/>
    <s v="FV&lt;$10K"/>
    <s v="N/A"/>
    <s v="No, &lt; $20K Lien"/>
    <s v="No, Lien &lt; $20K"/>
    <s v="N/A"/>
    <s v="Yes"/>
    <s v="No"/>
    <n v="7"/>
    <s v="No"/>
    <n v="625"/>
    <n v="1"/>
    <n v="625"/>
    <m/>
    <n v="0"/>
    <n v="0"/>
    <s v=""/>
    <e v="#N/A"/>
    <n v="625"/>
    <s v="No"/>
    <s v="V"/>
    <s v="Yes"/>
    <s v="No"/>
    <n v="0"/>
    <n v="0"/>
    <n v="455.84"/>
    <n v="-455.84"/>
    <n v="0.72934399999999999"/>
    <m/>
    <s v="No"/>
    <m/>
    <m/>
    <m/>
    <x v="2"/>
    <n v="539"/>
    <n v="41.44"/>
    <s v="Ok"/>
    <n v="0"/>
    <n v="0"/>
  </r>
  <r>
    <n v="540"/>
    <s v="Nassau"/>
    <s v="08-3N-24-2380-0199-0140"/>
    <n v="50.88"/>
    <n v="2017"/>
    <n v="50.88"/>
    <n v="50.88"/>
    <n v="0"/>
    <m/>
    <s v="HILLIARD"/>
    <s v="Florida"/>
    <n v="32046"/>
    <s v="W TENTH AV"/>
    <s v="HILLIARD FL 32046"/>
    <n v="-81.934573684994604"/>
    <n v="30.6943314856093"/>
    <s v="BRYCE ROBERT W SR HEIRS TRUST"/>
    <n v="0"/>
    <s v="VACANT RESIDENTIAL"/>
    <n v="8001"/>
    <s v="Residential-Vacant Land"/>
    <n v="2017"/>
    <n v="1250"/>
    <n v="2017"/>
    <n v="1250"/>
    <n v="17.46"/>
    <n v="0.34316037735849059"/>
    <s v="Yes"/>
    <s v="Yes"/>
    <s v="Yes"/>
    <s v="Yes"/>
    <s v="No"/>
    <s v="No"/>
    <s v="No"/>
    <s v="C"/>
    <s v="C"/>
    <s v="C"/>
    <s v="C"/>
    <s v="I"/>
    <s v="I"/>
    <s v="I"/>
    <s v="Yes"/>
    <s v="Yes"/>
    <s v="Yes"/>
    <n v="0"/>
    <n v="0"/>
    <n v="0"/>
    <n v="0"/>
    <n v="0"/>
    <n v="0"/>
    <s v="Potential Low Risk"/>
    <s v="Minimal"/>
    <n v="7"/>
    <s v="No"/>
    <s v="No"/>
    <s v="No"/>
    <s v="Without Environmental Issues"/>
    <s v="No"/>
    <s v="None"/>
    <s v="W TENTH AV"/>
    <s v="Hilliard"/>
    <s v="Florida"/>
    <n v="32046"/>
    <s v="W TENTH AV HILLIARD FL 32046"/>
    <s v=""/>
    <s v="Lien&lt;$150"/>
    <s v="No"/>
    <s v="FV&lt;$10K"/>
    <s v="N/A"/>
    <s v="No, &lt; $20K Lien"/>
    <s v="No, Lien &lt; $20K"/>
    <s v="N/A"/>
    <s v="Yes"/>
    <s v="No"/>
    <n v="7"/>
    <s v="No"/>
    <n v="1250"/>
    <n v="1"/>
    <n v="1250"/>
    <m/>
    <n v="0"/>
    <n v="0"/>
    <s v=""/>
    <e v="#N/A"/>
    <n v="1250"/>
    <s v="No"/>
    <s v="V"/>
    <s v="Yes"/>
    <s v="No"/>
    <n v="0"/>
    <n v="0"/>
    <n v="559.68000000000006"/>
    <n v="-559.68000000000006"/>
    <n v="0.44774400000000003"/>
    <m/>
    <s v="No"/>
    <m/>
    <m/>
    <m/>
    <x v="2"/>
    <n v="540"/>
    <n v="50.88"/>
    <s v="Ok"/>
    <n v="0"/>
    <n v="0"/>
  </r>
  <r>
    <n v="541"/>
    <s v="Nassau"/>
    <s v="08-3N-24-2380-0199-0220"/>
    <n v="50.88"/>
    <n v="2017"/>
    <n v="50.88"/>
    <n v="50.88"/>
    <n v="0"/>
    <m/>
    <s v="HILLIARD"/>
    <s v="Florida"/>
    <n v="32046"/>
    <s v="W TENTH AV"/>
    <s v="HILLIARD FL 32046"/>
    <n v="-81.933937943114998"/>
    <n v="30.6943535653851"/>
    <s v="BELL RONALD WAYNE &amp; BELL DONALD GARY"/>
    <n v="0"/>
    <s v="VACANT RESIDENTIAL"/>
    <n v="8001"/>
    <s v="Residential-Vacant Land"/>
    <n v="2017"/>
    <n v="1250"/>
    <n v="2017"/>
    <n v="1250"/>
    <n v="17.46"/>
    <n v="0.34316037735849059"/>
    <m/>
    <m/>
    <s v="No"/>
    <m/>
    <s v="No"/>
    <m/>
    <m/>
    <s v="C"/>
    <s v="I"/>
    <s v="I"/>
    <n v="0"/>
    <n v="0"/>
    <n v="0"/>
    <n v="0"/>
    <s v="No"/>
    <s v="Yes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W TENTH AV"/>
    <s v="Hilliard"/>
    <s v="Florida"/>
    <n v="32046"/>
    <s v="W TENTH AV HILLIARD FL 32046"/>
    <s v=""/>
    <s v="Lien&lt;$150"/>
    <s v="No"/>
    <s v="FV&lt;$10K"/>
    <s v="N/A"/>
    <s v="No, &lt; $20K Lien"/>
    <s v="No, Lien &lt; $20K"/>
    <s v="N/A"/>
    <s v="No"/>
    <s v="No"/>
    <n v="0"/>
    <s v="No"/>
    <n v="1250"/>
    <n v="1"/>
    <n v="1250"/>
    <m/>
    <n v="0"/>
    <n v="0"/>
    <s v=""/>
    <e v="#N/A"/>
    <n v="1250"/>
    <s v="No"/>
    <s v="V"/>
    <s v="Yes"/>
    <s v="No"/>
    <n v="0"/>
    <n v="0"/>
    <n v="203.52"/>
    <n v="-203.52"/>
    <n v="0.16281600000000002"/>
    <m/>
    <s v="No"/>
    <m/>
    <m/>
    <m/>
    <x v="2"/>
    <n v="541"/>
    <n v="50.88"/>
    <s v="Ok"/>
    <n v="0"/>
    <n v="0"/>
  </r>
  <r>
    <n v="542"/>
    <s v="Nassau"/>
    <s v="08-3N-24-2380-0201-0130"/>
    <n v="914.27"/>
    <n v="2017"/>
    <n v="914.27"/>
    <n v="914.27"/>
    <n v="0"/>
    <n v="27426"/>
    <s v="HILLIARD"/>
    <s v="Florida"/>
    <n v="32046"/>
    <s v="27426 W 10TH AV"/>
    <s v="HILLIARD FL 32046"/>
    <n v="-81.931967145268104"/>
    <n v="30.694421965703899"/>
    <s v="JOHNSON HAROLD F"/>
    <n v="2"/>
    <s v="MOBILE HOMES"/>
    <n v="1006"/>
    <s v="Mobile home"/>
    <n v="2017"/>
    <n v="58415"/>
    <n v="2017"/>
    <n v="58415"/>
    <n v="815.79"/>
    <n v="0.89228564865958626"/>
    <s v="No"/>
    <s v="No"/>
    <s v="No"/>
    <s v="No"/>
    <s v="No"/>
    <m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27426 W 10TH AV"/>
    <s v="Hilliard"/>
    <s v="Florida"/>
    <n v="32046"/>
    <s v="27426 W 10TH AV HILLIARD FL 32046"/>
    <s v=""/>
    <s v="Pass"/>
    <s v="No"/>
    <s v="FV&lt;$10K"/>
    <s v="N/A"/>
    <s v="No, &lt; $20K Lien"/>
    <s v="No, Lien &lt; $20K"/>
    <s v="N/A"/>
    <s v="No"/>
    <s v="No"/>
    <n v="0"/>
    <s v="No"/>
    <n v="58415"/>
    <n v="1"/>
    <n v="58415"/>
    <m/>
    <n v="0"/>
    <n v="0"/>
    <s v=""/>
    <e v="#N/A"/>
    <n v="58415"/>
    <s v="No"/>
    <s v="R"/>
    <s v="No"/>
    <s v="No"/>
    <n v="0.35"/>
    <n v="20445.25"/>
    <n v="3657.08"/>
    <n v="16788.169999999998"/>
    <n v="6.2605152786099461E-2"/>
    <m/>
    <s v="No"/>
    <m/>
    <m/>
    <m/>
    <x v="0"/>
    <n v="542"/>
    <n v="914.27"/>
    <s v="Ok"/>
    <n v="0"/>
    <n v="0"/>
  </r>
  <r>
    <n v="543"/>
    <s v="Nassau"/>
    <s v="08-3N-24-2380-0203-0080"/>
    <n v="41.44"/>
    <n v="2017"/>
    <e v="#N/A"/>
    <e v="#N/A"/>
    <e v="#N/A"/>
    <e v="#N/A"/>
    <e v="#N/A"/>
    <e v="#N/A"/>
    <e v="#N/A"/>
    <e v="#N/A"/>
    <e v="#N/A"/>
    <e v="#N/A"/>
    <e v="#N/A"/>
    <e v="#N/A"/>
    <n v="0"/>
    <s v="VACANT RESIDENTIAL"/>
    <e v="#N/A"/>
    <e v="#N/A"/>
    <n v="2017"/>
    <n v="625"/>
    <e v="#N/A"/>
    <e v="#N/A"/>
    <e v="#N/A"/>
    <n v="0"/>
    <m/>
    <s v="No"/>
    <s v="No"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Lien&lt;$150"/>
    <e v="#N/A"/>
    <s v="FV&lt;$10K"/>
    <s v="N/A"/>
    <s v="No, &lt; $20K Lien"/>
    <s v="No, Lien &lt; $20K"/>
    <s v="N/A"/>
    <s v="No"/>
    <s v="No"/>
    <n v="0"/>
    <s v="No"/>
    <n v="625"/>
    <n v="1"/>
    <n v="625"/>
    <m/>
    <e v="#N/A"/>
    <e v="#N/A"/>
    <s v=""/>
    <e v="#N/A"/>
    <n v="625"/>
    <s v="No"/>
    <s v="V"/>
    <s v="Yes"/>
    <s v="No"/>
    <n v="0"/>
    <n v="0"/>
    <e v="#N/A"/>
    <e v="#N/A"/>
    <e v="#N/A"/>
    <m/>
    <s v="No"/>
    <m/>
    <m/>
    <m/>
    <x v="2"/>
    <n v="543"/>
    <n v="41.44"/>
    <s v="Ok"/>
    <e v="#N/A"/>
    <e v="#N/A"/>
  </r>
  <r>
    <n v="544"/>
    <s v="Nassau"/>
    <s v="08-3N-24-2380-0203-0100"/>
    <n v="408.76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23301"/>
    <e v="#N/A"/>
    <e v="#N/A"/>
    <e v="#N/A"/>
    <n v="0"/>
    <s v="No"/>
    <s v="No"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23301"/>
    <n v="1"/>
    <n v="23301"/>
    <m/>
    <e v="#N/A"/>
    <e v="#N/A"/>
    <s v=""/>
    <e v="#N/A"/>
    <n v="23301"/>
    <s v="No"/>
    <s v="R"/>
    <s v="No"/>
    <s v="No"/>
    <n v="0.35"/>
    <n v="8155.3499999999995"/>
    <e v="#N/A"/>
    <e v="#N/A"/>
    <e v="#N/A"/>
    <m/>
    <s v="No"/>
    <m/>
    <m/>
    <m/>
    <x v="4"/>
    <n v="544"/>
    <n v="408.76"/>
    <s v="Ok"/>
    <e v="#N/A"/>
    <e v="#N/A"/>
  </r>
  <r>
    <n v="545"/>
    <s v="Nassau"/>
    <s v="08-3N-24-2380-0208-0040"/>
    <n v="41.44"/>
    <n v="2017"/>
    <n v="41.44"/>
    <n v="41.44"/>
    <n v="0"/>
    <m/>
    <s v="HILLIARD"/>
    <s v="Florida"/>
    <n v="32046"/>
    <s v="12TH AV"/>
    <s v="HILLIARD FL 32046"/>
    <n v="-81.938674378930202"/>
    <n v="30.6955235450461"/>
    <s v="KELLY JEAN VALERIE"/>
    <n v="0"/>
    <s v="VACANT RESIDENTIAL"/>
    <n v="8001"/>
    <s v="Residential-Vacant Land"/>
    <n v="2017"/>
    <n v="625"/>
    <n v="2017"/>
    <n v="625"/>
    <n v="8.73"/>
    <n v="0.21066602316602318"/>
    <s v="Yes"/>
    <s v="Yes"/>
    <s v="Yes"/>
    <s v="Yes"/>
    <s v="No"/>
    <s v="No"/>
    <m/>
    <s v="C"/>
    <s v="C"/>
    <s v="C"/>
    <s v="C"/>
    <s v="I"/>
    <s v="I"/>
    <s v="I"/>
    <s v="Yes"/>
    <s v="Yes"/>
    <s v="Yes"/>
    <n v="0"/>
    <n v="0"/>
    <n v="0"/>
    <n v="0"/>
    <n v="0"/>
    <n v="0"/>
    <s v="Potential Low Risk"/>
    <s v="Minimal"/>
    <n v="6"/>
    <s v="No"/>
    <s v="No"/>
    <s v="No"/>
    <s v="Without Environmental Issues"/>
    <s v="No"/>
    <s v="None"/>
    <s v="12TH AV"/>
    <s v="Hilliard"/>
    <s v="Florida"/>
    <n v="32046"/>
    <s v="12TH AV HILLIARD FL 32046"/>
    <s v=""/>
    <s v="Lien&lt;$150"/>
    <s v="No"/>
    <s v="FV&lt;$10K"/>
    <s v="N/A"/>
    <s v="No, &lt; $20K Lien"/>
    <s v="No, Lien &lt; $20K"/>
    <s v="N/A"/>
    <s v="Yes"/>
    <s v="No"/>
    <n v="6"/>
    <s v="No"/>
    <n v="625"/>
    <n v="1"/>
    <n v="625"/>
    <m/>
    <n v="0"/>
    <n v="0"/>
    <s v=""/>
    <e v="#N/A"/>
    <n v="625"/>
    <s v="No"/>
    <s v="V"/>
    <s v="Yes"/>
    <s v="No"/>
    <n v="0"/>
    <n v="0"/>
    <n v="414.4"/>
    <n v="-414.4"/>
    <n v="0.66303999999999996"/>
    <m/>
    <s v="No"/>
    <m/>
    <m/>
    <m/>
    <x v="2"/>
    <n v="545"/>
    <n v="41.44"/>
    <s v="Ok"/>
    <n v="0"/>
    <n v="0"/>
  </r>
  <r>
    <n v="546"/>
    <s v="Nassau"/>
    <s v="08-3N-24-2380-0214-0070"/>
    <n v="1572.84"/>
    <n v="2017"/>
    <e v="#N/A"/>
    <e v="#N/A"/>
    <e v="#N/A"/>
    <e v="#N/A"/>
    <e v="#N/A"/>
    <e v="#N/A"/>
    <e v="#N/A"/>
    <e v="#N/A"/>
    <e v="#N/A"/>
    <e v="#N/A"/>
    <e v="#N/A"/>
    <e v="#N/A"/>
    <n v="1"/>
    <s v="SINGLE FAMILY"/>
    <e v="#N/A"/>
    <e v="#N/A"/>
    <n v="2017"/>
    <n v="102019"/>
    <e v="#N/A"/>
    <e v="#N/A"/>
    <e v="#N/A"/>
    <n v="0"/>
    <s v="No"/>
    <s v="No"/>
    <s v="No"/>
    <m/>
    <m/>
    <m/>
    <s v="No"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102019"/>
    <n v="1"/>
    <n v="102019"/>
    <m/>
    <e v="#N/A"/>
    <e v="#N/A"/>
    <s v=""/>
    <e v="#N/A"/>
    <n v="102019"/>
    <s v="No"/>
    <s v="S"/>
    <s v="No"/>
    <s v="No"/>
    <n v="0.35"/>
    <n v="35706.649999999994"/>
    <e v="#N/A"/>
    <e v="#N/A"/>
    <e v="#N/A"/>
    <m/>
    <e v="#N/A"/>
    <m/>
    <m/>
    <m/>
    <x v="5"/>
    <n v="546"/>
    <n v="1572.84"/>
    <e v="#N/A"/>
    <e v="#N/A"/>
    <e v="#N/A"/>
  </r>
  <r>
    <n v="547"/>
    <s v="Nassau"/>
    <s v="08-3N-24-2380-0218-0010"/>
    <n v="1751.92"/>
    <n v="2017"/>
    <n v="1751.92"/>
    <n v="1751.92"/>
    <n v="0"/>
    <n v="27193"/>
    <s v="HILLIARD"/>
    <s v="Florida"/>
    <n v="32046"/>
    <s v="27193 FOURTEENTH AVE W"/>
    <s v="HILLIARD FL 32046"/>
    <n v="-81.936461528813197"/>
    <n v="30.697450714277899"/>
    <s v="SCAFF CHARLES R II"/>
    <n v="1"/>
    <s v="SINGLE FAMILY"/>
    <n v="1001"/>
    <s v="Single Family Residential"/>
    <n v="2017"/>
    <n v="113875"/>
    <n v="2017"/>
    <n v="113875"/>
    <n v="1590.31"/>
    <n v="0.90775263710671716"/>
    <s v="No"/>
    <m/>
    <m/>
    <s v="No"/>
    <s v="No"/>
    <m/>
    <m/>
    <s v="I"/>
    <s v="I"/>
    <s v="I"/>
    <s v="I"/>
    <n v="0"/>
    <n v="0"/>
    <n v="0"/>
    <s v="No"/>
    <s v="No"/>
    <s v="No"/>
    <n v="0"/>
    <n v="0"/>
    <n v="71706"/>
    <n v="0"/>
    <n v="0"/>
    <n v="0"/>
    <s v="Potential Low Risk"/>
    <n v="0"/>
    <n v="1"/>
    <s v="No"/>
    <s v="No"/>
    <s v="No"/>
    <s v="Without Environmental Issues"/>
    <s v="No"/>
    <s v="None"/>
    <s v="27193 FOURTEENTH AVE W"/>
    <s v="Hilliard"/>
    <s v="Florida"/>
    <n v="32046"/>
    <s v="27193 FOURTEENTH AVE W HILLIARD FL 32046"/>
    <s v="L"/>
    <s v="Pass"/>
    <s v="No"/>
    <s v="FV&lt;$10K"/>
    <s v="N/A"/>
    <s v="No, &lt; $20K Lien"/>
    <s v="No, Lien &lt; $20K"/>
    <s v="N/A"/>
    <s v="No"/>
    <s v="No"/>
    <n v="1"/>
    <s v="No"/>
    <n v="113875"/>
    <n v="1"/>
    <n v="113875"/>
    <m/>
    <n v="0"/>
    <n v="0"/>
    <s v=""/>
    <e v="#N/A"/>
    <n v="113875"/>
    <s v="No"/>
    <s v="S"/>
    <s v="No"/>
    <s v="No"/>
    <n v="0.35"/>
    <n v="39856.25"/>
    <n v="8759.6"/>
    <n v="31096.65"/>
    <n v="7.6922941822173435E-2"/>
    <m/>
    <s v="No"/>
    <m/>
    <m/>
    <m/>
    <x v="0"/>
    <n v="547"/>
    <n v="1751.92"/>
    <s v="Ok"/>
    <n v="0"/>
    <n v="0"/>
  </r>
  <r>
    <n v="548"/>
    <s v="Nassau"/>
    <s v="08-3N-24-2380-0219-0210"/>
    <n v="301.73"/>
    <n v="2017"/>
    <n v="301.73"/>
    <n v="301.73"/>
    <n v="0"/>
    <n v="27730"/>
    <s v="HILLIARD"/>
    <s v="Florida"/>
    <n v="32046"/>
    <s v="27730 KENTUCKY ST"/>
    <s v="HILLIARD FL 32046"/>
    <n v="-81.937818184965593"/>
    <n v="30.696983969518801"/>
    <s v="HESS JEANNIE"/>
    <n v="2"/>
    <s v="MOBILE HOMES"/>
    <n v="1006"/>
    <s v="Mobile home"/>
    <n v="2017"/>
    <n v="43359"/>
    <n v="2017"/>
    <n v="84731"/>
    <n v="249.41"/>
    <n v="0.82659994034401607"/>
    <m/>
    <s v="No"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s v="Minimal"/>
    <n v="0"/>
    <s v="Yes"/>
    <s v="No"/>
    <s v="No"/>
    <s v="Without Environmental Issues"/>
    <s v="No"/>
    <s v="None"/>
    <s v="27730 KENTUCKY ST"/>
    <s v="Hilliard"/>
    <s v="Florida"/>
    <n v="32046"/>
    <s v="27730 KENTUCKY ST HILLIARD FL 32046"/>
    <s v=""/>
    <s v="Pass"/>
    <s v="No"/>
    <s v="FV&lt;$10K"/>
    <s v="N/A"/>
    <s v="No, &lt; $20K Lien"/>
    <s v="No, Lien &lt; $20K"/>
    <s v="N/A"/>
    <s v="No"/>
    <s v="No"/>
    <n v="0"/>
    <s v="No"/>
    <n v="43359"/>
    <n v="1"/>
    <n v="43359"/>
    <m/>
    <n v="0"/>
    <n v="0"/>
    <s v=""/>
    <e v="#N/A"/>
    <n v="43359"/>
    <s v="No"/>
    <s v="R"/>
    <s v="No"/>
    <s v="Yes"/>
    <n v="0.67"/>
    <n v="29050.530000000002"/>
    <n v="1206.92"/>
    <n v="27843.61"/>
    <n v="2.7835512811642336E-2"/>
    <m/>
    <s v="No"/>
    <m/>
    <m/>
    <m/>
    <x v="0"/>
    <n v="548"/>
    <n v="301.73"/>
    <s v="Ok"/>
    <n v="0"/>
    <n v="0"/>
  </r>
  <r>
    <n v="549"/>
    <s v="Nassau"/>
    <s v="08-3N-24-2381-0001-0000"/>
    <n v="747.94"/>
    <n v="2017"/>
    <n v="747.94"/>
    <n v="747.94"/>
    <n v="0"/>
    <n v="37059"/>
    <s v="HILLIARD"/>
    <s v="Florida"/>
    <n v="32046"/>
    <s v="37059 PECAN ST"/>
    <s v="HILLIARD FL 32046"/>
    <n v="-81.918442949738505"/>
    <n v="30.689299096631501"/>
    <s v="GUYNN GERALD J &amp; DAPHNE M"/>
    <n v="48"/>
    <s v="WAREHOUSING, DISTRIBUTION TERMINALS, TRUCKING TERMINALS, VAN AND STORAGE WAREHOU"/>
    <n v="6002"/>
    <s v="Distribution Warehouse (Regional)"/>
    <n v="2017"/>
    <n v="47402"/>
    <n v="2017"/>
    <n v="47402"/>
    <n v="661.99"/>
    <n v="0.88508436505602051"/>
    <m/>
    <s v="No"/>
    <s v="No"/>
    <m/>
    <s v="No"/>
    <m/>
    <m/>
    <s v="I"/>
    <s v="I"/>
    <s v="I"/>
    <s v="I"/>
    <s v="I"/>
    <n v="0"/>
    <n v="0"/>
    <s v="No"/>
    <s v="No"/>
    <s v="No"/>
    <n v="0"/>
    <n v="0"/>
    <n v="0"/>
    <n v="0"/>
    <n v="0"/>
    <n v="2"/>
    <s v="Potential Medium Risk"/>
    <s v="Minimal"/>
    <n v="0"/>
    <s v="No"/>
    <s v="No"/>
    <s v="No"/>
    <s v="Without Environmental Issues"/>
    <s v="No"/>
    <s v="None"/>
    <s v="37059 PECAN ST"/>
    <s v="Hilliard"/>
    <s v="Florida"/>
    <n v="32046"/>
    <s v="37059 PECAN ST HILLIARD FL 32046"/>
    <s v=""/>
    <s v="Pass"/>
    <s v="No"/>
    <s v="FV&lt;$10K"/>
    <s v="N/A"/>
    <s v="No, &lt; $20K Lien"/>
    <s v="No, Lien &lt; $20K"/>
    <s v="N/A"/>
    <s v="No"/>
    <s v="No"/>
    <n v="0"/>
    <s v="No"/>
    <n v="47402"/>
    <n v="1"/>
    <n v="47402"/>
    <m/>
    <n v="0"/>
    <n v="0"/>
    <s v=""/>
    <e v="#N/A"/>
    <n v="47402"/>
    <s v="No"/>
    <s v="C"/>
    <s v="No"/>
    <s v="No"/>
    <n v="0.3"/>
    <n v="14220.6"/>
    <n v="2991.76"/>
    <n v="11228.84"/>
    <n v="6.3114636513227296E-2"/>
    <m/>
    <s v="No"/>
    <m/>
    <m/>
    <m/>
    <x v="0"/>
    <n v="549"/>
    <n v="747.94"/>
    <s v="Ok"/>
    <n v="0"/>
    <n v="0"/>
  </r>
  <r>
    <n v="550"/>
    <s v="Nassau"/>
    <s v="08-3N-24-2381-0003-0000"/>
    <n v="457.44"/>
    <n v="2017"/>
    <n v="457.44"/>
    <n v="457.44"/>
    <n v="0"/>
    <n v="37085"/>
    <s v="HILLIARD"/>
    <s v="Florida"/>
    <n v="32046"/>
    <s v="37085 PECAN ST"/>
    <s v="HILLIARD FL 32046"/>
    <n v="-81.918591003956294"/>
    <n v="30.689510874240199"/>
    <s v="GUYNN GERALD J &amp; DAPHNE M"/>
    <n v="1"/>
    <s v="SINGLE FAMILY"/>
    <n v="1001"/>
    <s v="Single Family Residential"/>
    <n v="2017"/>
    <n v="19989"/>
    <n v="2017"/>
    <n v="37301"/>
    <n v="393.38"/>
    <n v="0.85995977614550545"/>
    <m/>
    <s v="No"/>
    <s v="No"/>
    <m/>
    <s v="No"/>
    <m/>
    <m/>
    <s v="I"/>
    <s v="I"/>
    <s v="I"/>
    <s v="I"/>
    <s v="I"/>
    <n v="0"/>
    <n v="0"/>
    <s v="No"/>
    <s v="No"/>
    <s v="No"/>
    <n v="0"/>
    <n v="0"/>
    <n v="0"/>
    <n v="0"/>
    <n v="0"/>
    <n v="2"/>
    <s v="Potential Medium Risk"/>
    <s v="Minimal"/>
    <n v="0"/>
    <s v="No"/>
    <s v="No"/>
    <s v="No"/>
    <s v="Without Environmental Issues"/>
    <s v="No"/>
    <s v="None"/>
    <s v="37085 PECAN ST"/>
    <s v="Hilliard"/>
    <s v="Florida"/>
    <n v="32046"/>
    <s v="37085 PECAN ST HILLIARD FL 32046"/>
    <s v=""/>
    <s v="Pass"/>
    <s v="No"/>
    <s v="FV&lt;$10K"/>
    <s v="N/A"/>
    <s v="No, &lt; $20K Lien"/>
    <s v="No, Lien &lt; $20K"/>
    <s v="N/A"/>
    <s v="No"/>
    <s v="No"/>
    <n v="0"/>
    <s v="No"/>
    <n v="19989"/>
    <n v="1"/>
    <n v="19989"/>
    <m/>
    <n v="0"/>
    <n v="0"/>
    <s v=""/>
    <e v="#N/A"/>
    <n v="19989"/>
    <s v="No"/>
    <s v="S"/>
    <s v="No"/>
    <s v="No"/>
    <n v="0.35"/>
    <n v="6996.15"/>
    <n v="1829.76"/>
    <n v="5166.3899999999994"/>
    <n v="9.1538346090349693E-2"/>
    <m/>
    <s v="No"/>
    <m/>
    <m/>
    <m/>
    <x v="4"/>
    <n v="550"/>
    <n v="457.44"/>
    <s v="Ok"/>
    <n v="0"/>
    <n v="0"/>
  </r>
  <r>
    <n v="551"/>
    <s v="Nassau"/>
    <s v="08-3N-24-2420-000E-0140"/>
    <n v="155.69"/>
    <n v="2017"/>
    <n v="155.69"/>
    <n v="155.69"/>
    <n v="0"/>
    <n v="2406"/>
    <s v="HILLIARD"/>
    <s v="Florida"/>
    <n v="32046"/>
    <s v="2406 CYPRESS ST"/>
    <s v="HILLIARD FL 32046"/>
    <n v="-81.9253666173027"/>
    <n v="30.6879536669516"/>
    <s v="SAMPSON JAMES"/>
    <n v="0"/>
    <s v="VACANT RESIDENTIAL"/>
    <n v="8001"/>
    <s v="Residential-Vacant Land"/>
    <n v="2017"/>
    <n v="8190"/>
    <n v="2017"/>
    <n v="8190"/>
    <n v="114.37"/>
    <n v="0.73460080930053318"/>
    <m/>
    <s v="No"/>
    <s v="No"/>
    <s v="No"/>
    <s v="No"/>
    <m/>
    <s v="No"/>
    <s v="C"/>
    <s v="I"/>
    <s v="I"/>
    <s v="I"/>
    <s v="I"/>
    <s v="I"/>
    <n v="0"/>
    <s v="No"/>
    <s v="Yes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2406 CYPRESS ST"/>
    <s v="Hilliard"/>
    <s v="Florida"/>
    <n v="32046"/>
    <s v="2406 CYPRESS ST HILLIARD FL 32046"/>
    <s v=""/>
    <s v="Pass"/>
    <s v="No"/>
    <s v="FV&lt;$10K"/>
    <s v="N/A"/>
    <s v="No, &lt; $20K Lien"/>
    <s v="No, Lien &lt; $20K"/>
    <s v="N/A"/>
    <s v="No"/>
    <s v="No"/>
    <n v="0"/>
    <s v="No"/>
    <n v="8190"/>
    <n v="1"/>
    <n v="8190"/>
    <m/>
    <n v="0"/>
    <n v="0"/>
    <s v=""/>
    <e v="#N/A"/>
    <n v="8190"/>
    <s v="No"/>
    <s v="V"/>
    <s v="Yes"/>
    <s v="No"/>
    <n v="0"/>
    <n v="0"/>
    <n v="622.76"/>
    <n v="-622.76"/>
    <n v="7.6039072039072036E-2"/>
    <m/>
    <s v="No"/>
    <m/>
    <m/>
    <m/>
    <x v="4"/>
    <n v="551"/>
    <n v="155.69"/>
    <s v="Ok"/>
    <n v="0"/>
    <n v="0"/>
  </r>
  <r>
    <n v="552"/>
    <s v="Nassau"/>
    <s v="08-3N-24-2440-0006-0020"/>
    <n v="536.41"/>
    <n v="2017"/>
    <n v="536.41"/>
    <n v="536.41"/>
    <n v="0"/>
    <n v="37134"/>
    <s v="HILLIARD"/>
    <s v="Florida"/>
    <n v="32046"/>
    <s v="37134 WALKER ST"/>
    <s v="HILLIARD FL 32046"/>
    <n v="-81.923950677118398"/>
    <n v="30.684550041982501"/>
    <s v="FOSSICK DEBORAH G"/>
    <n v="1"/>
    <s v="SINGLE FAMILY"/>
    <n v="1001"/>
    <s v="Single Family Residential"/>
    <n v="2017"/>
    <n v="68833"/>
    <n v="2017"/>
    <n v="87389"/>
    <n v="466.4"/>
    <n v="0.86948416323334765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1"/>
    <s v="Potential Medium Risk"/>
    <s v="Minimal"/>
    <n v="1"/>
    <s v="Yes"/>
    <s v="No"/>
    <s v="No"/>
    <s v="Without Environmental Issues"/>
    <s v="No"/>
    <s v="None"/>
    <s v="37134 WALKER ST"/>
    <s v="Hilliard"/>
    <s v="Florida"/>
    <n v="32046"/>
    <s v="37134 WALKER ST HILLIARD FL 32046"/>
    <s v=""/>
    <s v="Pass"/>
    <s v="No"/>
    <s v="FV&lt;$10K"/>
    <s v="N/A"/>
    <s v="No, &lt; $20K Lien"/>
    <s v="No, Lien &lt; $20K"/>
    <s v="N/A"/>
    <s v="No"/>
    <s v="No"/>
    <n v="1"/>
    <s v="No"/>
    <n v="68833"/>
    <n v="1"/>
    <n v="68833"/>
    <m/>
    <n v="0"/>
    <n v="0"/>
    <s v=""/>
    <e v="#N/A"/>
    <n v="68833"/>
    <s v="No"/>
    <s v="S"/>
    <s v="No"/>
    <s v="Yes"/>
    <n v="0.67"/>
    <n v="46118.11"/>
    <n v="2682.0499999999997"/>
    <n v="43436.06"/>
    <n v="3.8964595470195977E-2"/>
    <m/>
    <s v="No"/>
    <m/>
    <m/>
    <m/>
    <x v="0"/>
    <n v="552"/>
    <n v="536.41"/>
    <s v="Ok"/>
    <n v="0"/>
    <n v="0"/>
  </r>
  <r>
    <n v="553"/>
    <s v="Nassau"/>
    <s v="09-3N-24-0000-0004-0070"/>
    <n v="1049"/>
    <n v="2017"/>
    <n v="1049"/>
    <n v="1049"/>
    <n v="0"/>
    <n v="371440"/>
    <s v="HILLIARD"/>
    <s v="Florida"/>
    <n v="32046"/>
    <s v="371440 EASTWOOD RD"/>
    <s v="HILLIARD FL 32046"/>
    <n v="-81.906112456418199"/>
    <n v="30.696517958515699"/>
    <s v="TERRELL ALVIN D"/>
    <n v="1"/>
    <s v="SINGLE FAMILY"/>
    <n v="1001"/>
    <s v="Single Family Residential"/>
    <n v="2017"/>
    <n v="105523"/>
    <n v="2017"/>
    <n v="110729"/>
    <n v="940.36"/>
    <n v="0.89643469971401335"/>
    <s v="No"/>
    <m/>
    <s v="No"/>
    <s v="No"/>
    <s v="No"/>
    <m/>
    <m/>
    <s v="I"/>
    <s v="I"/>
    <s v="I"/>
    <s v="I"/>
    <s v="I"/>
    <s v="I"/>
    <s v="I"/>
    <s v="No"/>
    <s v="No"/>
    <s v="No"/>
    <n v="0"/>
    <n v="0"/>
    <n v="35000"/>
    <s v="UNKNOWN"/>
    <n v="0"/>
    <n v="0"/>
    <s v="Potential Low Risk"/>
    <s v="High"/>
    <n v="1"/>
    <s v="Yes"/>
    <s v="Yes"/>
    <s v="No"/>
    <s v="Without Environmental Issues"/>
    <s v="No"/>
    <s v="None"/>
    <s v="371440 EASTWOOD RD"/>
    <s v="Hilliard"/>
    <s v="Florida"/>
    <n v="32046"/>
    <s v="371440 EASTWOOD RD HILLIARD FL 32046"/>
    <s v="L"/>
    <s v="Pass"/>
    <s v="Yes"/>
    <s v="FV&lt;$10K"/>
    <s v="N/A"/>
    <s v="No, &lt; $20K Lien"/>
    <s v="No, Lien &lt; $20K"/>
    <s v="N/A"/>
    <s v="No"/>
    <s v="No"/>
    <n v="1"/>
    <s v="No"/>
    <n v="105523"/>
    <n v="1"/>
    <n v="105523"/>
    <m/>
    <n v="0"/>
    <n v="0"/>
    <s v=""/>
    <e v="#N/A"/>
    <n v="105523"/>
    <s v="No"/>
    <s v="S"/>
    <s v="No"/>
    <s v="Yes"/>
    <n v="0.67"/>
    <n v="70700.41"/>
    <n v="5245"/>
    <n v="65455.41"/>
    <n v="4.9704803692086089E-2"/>
    <m/>
    <s v="No"/>
    <m/>
    <m/>
    <m/>
    <x v="0"/>
    <n v="553"/>
    <n v="1049"/>
    <s v="Ok"/>
    <n v="0"/>
    <n v="0"/>
  </r>
  <r>
    <n v="554"/>
    <s v="Nassau"/>
    <s v="09-3N-24-0000-0020-0000"/>
    <n v="100.88"/>
    <n v="2017"/>
    <n v="100.88"/>
    <n v="100.88"/>
    <n v="0"/>
    <m/>
    <s v="HILLIARD"/>
    <s v="Florida"/>
    <n v="32046"/>
    <s v="OXFORD ST"/>
    <s v="HILLIARD FL 32046"/>
    <n v="-81.920266359503799"/>
    <n v="30.685635310593899"/>
    <s v="DONELY DAVID EST"/>
    <n v="0"/>
    <s v="VACANT RESIDENTIAL"/>
    <n v="8001"/>
    <s v="Residential-Vacant Land"/>
    <n v="2017"/>
    <n v="4560"/>
    <n v="2017"/>
    <n v="4560"/>
    <n v="63.69"/>
    <n v="0.63134417129262488"/>
    <m/>
    <s v="No"/>
    <s v="No"/>
    <m/>
    <s v="No"/>
    <s v="No"/>
    <s v="No"/>
    <s v="C"/>
    <s v="I"/>
    <s v="I"/>
    <s v="I"/>
    <s v="I"/>
    <s v="I"/>
    <s v="I"/>
    <s v="No"/>
    <s v="Yes"/>
    <s v="No"/>
    <n v="0"/>
    <n v="0"/>
    <n v="0"/>
    <n v="0"/>
    <n v="0"/>
    <n v="0"/>
    <s v="Potential Low Risk"/>
    <s v="Minimal"/>
    <n v="0"/>
    <s v="No"/>
    <s v="Yes"/>
    <s v="No"/>
    <s v="Without Environmental Issues"/>
    <s v="No"/>
    <s v="None"/>
    <s v="OXFORD ST"/>
    <s v="Hilliard"/>
    <s v="Florida"/>
    <n v="32046"/>
    <s v="OXFORD ST HILLIARD FL 32046"/>
    <s v=""/>
    <s v="Lien&lt;$150"/>
    <s v="Yes"/>
    <s v="FV&lt;$10K"/>
    <s v="N/A"/>
    <s v="No, &lt; $20K Lien"/>
    <s v="No, Lien &lt; $20K"/>
    <s v="N/A"/>
    <s v="No"/>
    <s v="No"/>
    <n v="0"/>
    <s v="No"/>
    <n v="4560"/>
    <n v="1"/>
    <n v="4560"/>
    <m/>
    <n v="0"/>
    <n v="0"/>
    <s v=""/>
    <e v="#N/A"/>
    <n v="4560"/>
    <s v="No"/>
    <s v="V"/>
    <s v="Yes"/>
    <s v="No"/>
    <n v="0"/>
    <n v="0"/>
    <n v="403.52"/>
    <n v="-403.52"/>
    <n v="8.849122807017544E-2"/>
    <m/>
    <s v="No"/>
    <m/>
    <m/>
    <m/>
    <x v="2"/>
    <n v="554"/>
    <n v="100.88"/>
    <s v="Ok"/>
    <n v="0"/>
    <n v="0"/>
  </r>
  <r>
    <n v="555"/>
    <s v="Nassau"/>
    <s v="09-3N-24-0000-0022-0010"/>
    <n v="60.33"/>
    <n v="2017"/>
    <n v="60.33"/>
    <n v="60.33"/>
    <n v="0"/>
    <n v="37013"/>
    <s v="HILLIARD"/>
    <s v="Florida"/>
    <n v="32046"/>
    <s v="37013 OXFORD ST"/>
    <s v="HILLIARD FL 32046"/>
    <n v="-81.919070964721698"/>
    <n v="30.686418994194501"/>
    <s v="ANDERSON JAMES A"/>
    <n v="0"/>
    <s v="VACANT RESIDENTIAL"/>
    <n v="8001"/>
    <s v="Residential-Vacant Land"/>
    <n v="2017"/>
    <n v="1875"/>
    <n v="2017"/>
    <n v="1875"/>
    <n v="26.19"/>
    <n v="0.43411238189955248"/>
    <s v="Yes"/>
    <s v="Yes"/>
    <s v="No"/>
    <s v="No"/>
    <s v="No"/>
    <s v="No"/>
    <s v="No"/>
    <s v="C"/>
    <s v="C"/>
    <s v="I"/>
    <s v="C"/>
    <s v="I"/>
    <s v="I"/>
    <s v="I"/>
    <s v="Yes"/>
    <s v="Yes"/>
    <s v="Yes"/>
    <n v="0"/>
    <n v="0"/>
    <n v="0"/>
    <n v="0"/>
    <n v="0"/>
    <n v="0"/>
    <s v="Potential Low Risk"/>
    <s v="Minimal"/>
    <n v="7"/>
    <s v="No"/>
    <s v="No"/>
    <s v="No"/>
    <s v="Without Environmental Issues"/>
    <s v="No"/>
    <s v="None"/>
    <s v="37013 OXFORD ST"/>
    <s v="Hilliard"/>
    <s v="Florida"/>
    <n v="32046"/>
    <s v="37013 OXFORD ST HILLIARD FL 32046"/>
    <s v=""/>
    <s v="Lien&lt;$150"/>
    <s v="No"/>
    <s v="FV&lt;$10K"/>
    <s v="N/A"/>
    <s v="No, &lt; $20K Lien"/>
    <s v="No, Lien &lt; $20K"/>
    <s v="N/A"/>
    <s v="Yes"/>
    <s v="No"/>
    <n v="7"/>
    <s v="No"/>
    <n v="1875"/>
    <n v="1"/>
    <n v="1875"/>
    <m/>
    <n v="0"/>
    <n v="0"/>
    <s v=""/>
    <e v="#N/A"/>
    <n v="1875"/>
    <s v="No"/>
    <s v="V"/>
    <s v="Yes"/>
    <s v="No"/>
    <n v="0"/>
    <n v="0"/>
    <n v="663.63"/>
    <n v="-663.63"/>
    <n v="0.35393599999999997"/>
    <m/>
    <s v="No"/>
    <m/>
    <m/>
    <m/>
    <x v="2"/>
    <n v="555"/>
    <n v="60.33"/>
    <s v="Ok"/>
    <n v="0"/>
    <n v="0"/>
  </r>
  <r>
    <n v="556"/>
    <s v="Nassau"/>
    <s v="09-3N-24-2480-000A-0000"/>
    <n v="1613.67"/>
    <n v="2017"/>
    <e v="#N/A"/>
    <e v="#N/A"/>
    <e v="#N/A"/>
    <e v="#N/A"/>
    <e v="#N/A"/>
    <e v="#N/A"/>
    <e v="#N/A"/>
    <e v="#N/A"/>
    <e v="#N/A"/>
    <e v="#N/A"/>
    <e v="#N/A"/>
    <e v="#N/A"/>
    <n v="1"/>
    <s v="SINGLE FAMILY"/>
    <e v="#N/A"/>
    <e v="#N/A"/>
    <n v="2017"/>
    <n v="142911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142911"/>
    <n v="1"/>
    <n v="142911"/>
    <m/>
    <e v="#N/A"/>
    <e v="#N/A"/>
    <s v=""/>
    <e v="#N/A"/>
    <n v="142911"/>
    <s v="No"/>
    <s v="S"/>
    <s v="No"/>
    <s v="Yes"/>
    <n v="0.67"/>
    <n v="95750.37000000001"/>
    <e v="#N/A"/>
    <e v="#N/A"/>
    <e v="#N/A"/>
    <m/>
    <e v="#N/A"/>
    <m/>
    <m/>
    <m/>
    <x v="5"/>
    <n v="556"/>
    <n v="1613.67"/>
    <e v="#N/A"/>
    <e v="#N/A"/>
    <e v="#N/A"/>
  </r>
  <r>
    <n v="557"/>
    <s v="Nassau"/>
    <s v="09-3N-24-2480-0018-0010"/>
    <n v="167.92"/>
    <n v="2017"/>
    <n v="167.92"/>
    <n v="167.92"/>
    <n v="0"/>
    <m/>
    <s v="HILLIARD"/>
    <s v="Florida"/>
    <n v="32046"/>
    <s v="MILL ST"/>
    <s v="HILLIARD FL 32046"/>
    <n v="-81.916996435463005"/>
    <n v="30.694583410200799"/>
    <s v="MCLEMORE CHARLES L"/>
    <n v="0"/>
    <s v="VACANT RESIDENTIAL"/>
    <n v="8001"/>
    <s v="Residential-Vacant Land"/>
    <n v="2017"/>
    <n v="9000"/>
    <n v="2017"/>
    <n v="9000"/>
    <n v="125.68"/>
    <n v="0.74845164363982863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MILL ST"/>
    <s v="Hilliard"/>
    <s v="Florida"/>
    <n v="32046"/>
    <s v="MILL ST HILLIARD FL 32046"/>
    <s v=""/>
    <s v="Pass"/>
    <s v="No"/>
    <s v="FV&lt;$10K"/>
    <s v="N/A"/>
    <s v="No, &lt; $20K Lien"/>
    <s v="No, Lien &lt; $20K"/>
    <s v="N/A"/>
    <s v="No"/>
    <s v="No"/>
    <n v="0"/>
    <s v="No"/>
    <n v="9000"/>
    <n v="1"/>
    <n v="9000"/>
    <m/>
    <n v="0"/>
    <n v="0"/>
    <s v=""/>
    <e v="#N/A"/>
    <n v="9000"/>
    <s v="No"/>
    <s v="V"/>
    <s v="Yes"/>
    <s v="No"/>
    <n v="0"/>
    <n v="0"/>
    <n v="671.68"/>
    <n v="-671.68"/>
    <n v="7.4631111111111106E-2"/>
    <m/>
    <s v="No"/>
    <m/>
    <m/>
    <m/>
    <x v="4"/>
    <n v="557"/>
    <n v="167.92"/>
    <s v="Ok"/>
    <n v="0"/>
    <n v="0"/>
  </r>
  <r>
    <n v="558"/>
    <s v="Nassau"/>
    <s v="10-3N-24-073A-0001-0000"/>
    <n v="252.72"/>
    <n v="2017"/>
    <n v="252.72"/>
    <n v="252.72"/>
    <n v="0"/>
    <n v="151040"/>
    <s v="HILLIARD"/>
    <s v="Florida"/>
    <n v="32046"/>
    <s v="151040 CR 108"/>
    <s v="HILLIARD FL 32046"/>
    <n v="-81.897133037870901"/>
    <n v="30.698609983091298"/>
    <s v="GREENWELL KEVIN"/>
    <n v="2"/>
    <s v="MOBILE HOMES"/>
    <n v="1006"/>
    <s v="Mobile home"/>
    <n v="2017"/>
    <n v="38481"/>
    <n v="2017"/>
    <n v="47898"/>
    <n v="204.09"/>
    <n v="0.80757359924026595"/>
    <m/>
    <s v="No"/>
    <m/>
    <m/>
    <m/>
    <m/>
    <m/>
    <s v="C"/>
    <s v="I"/>
    <n v="0"/>
    <n v="0"/>
    <n v="0"/>
    <n v="0"/>
    <n v="0"/>
    <s v="No"/>
    <s v="Yes"/>
    <s v="No"/>
    <n v="0"/>
    <n v="0"/>
    <n v="0"/>
    <n v="0"/>
    <n v="0"/>
    <n v="0"/>
    <s v="Potential Low Risk"/>
    <n v="0"/>
    <n v="0"/>
    <s v="Yes"/>
    <s v="No"/>
    <s v="No"/>
    <s v="Without Environmental Issues"/>
    <s v="No"/>
    <s v="None"/>
    <s v="151040 CR 108"/>
    <s v="Hilliard"/>
    <s v="Florida"/>
    <n v="32046"/>
    <s v="151040 CR 108 HILLIARD FL 32046"/>
    <s v=""/>
    <s v="Pass"/>
    <s v="No"/>
    <s v="FV&lt;$10K"/>
    <s v="N/A"/>
    <s v="No, &lt; $20K Lien"/>
    <s v="No, Lien &lt; $20K"/>
    <s v="N/A"/>
    <s v="No"/>
    <s v="No"/>
    <n v="0"/>
    <s v="No"/>
    <n v="38481"/>
    <n v="1"/>
    <n v="38481"/>
    <m/>
    <n v="0"/>
    <n v="0"/>
    <s v=""/>
    <e v="#N/A"/>
    <n v="38481"/>
    <s v="No"/>
    <s v="R"/>
    <s v="No"/>
    <s v="Yes"/>
    <n v="0.67"/>
    <n v="25782.27"/>
    <n v="1010.88"/>
    <n v="24771.39"/>
    <n v="2.6269587588680129E-2"/>
    <m/>
    <s v="No"/>
    <m/>
    <m/>
    <m/>
    <x v="0"/>
    <n v="558"/>
    <n v="252.72"/>
    <s v="Ok"/>
    <n v="0"/>
    <n v="0"/>
  </r>
  <r>
    <n v="559"/>
    <s v="Nassau"/>
    <s v="10-3N-24-0775-0005-0000"/>
    <n v="539.16"/>
    <n v="2017"/>
    <n v="539.16"/>
    <n v="539.16"/>
    <n v="0"/>
    <n v="151084"/>
    <s v="HILLIARD"/>
    <s v="Florida"/>
    <n v="32046"/>
    <s v="151084 CR 108"/>
    <s v="HILLIARD FL 32046"/>
    <n v="-81.890265250672897"/>
    <n v="30.699010700509799"/>
    <s v="DUBOSE KAREN"/>
    <n v="2"/>
    <s v="MOBILE HOMES"/>
    <n v="1006"/>
    <s v="Mobile home"/>
    <n v="2017"/>
    <n v="27451"/>
    <n v="2017"/>
    <n v="35538"/>
    <n v="468.94"/>
    <n v="0.86976036797982048"/>
    <m/>
    <s v="No"/>
    <s v="No"/>
    <m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151084 CR 108"/>
    <s v="Hilliard"/>
    <s v="Florida"/>
    <n v="32046"/>
    <s v="151084 CR 108 HILLIARD FL 32046"/>
    <s v=""/>
    <s v="Pass"/>
    <s v="No"/>
    <s v="FV&lt;$10K"/>
    <s v="N/A"/>
    <s v="No, &lt; $20K Lien"/>
    <s v="No, Lien &lt; $20K"/>
    <s v="N/A"/>
    <s v="No"/>
    <s v="No"/>
    <n v="0"/>
    <s v="No"/>
    <n v="27451"/>
    <n v="1"/>
    <n v="27451"/>
    <m/>
    <n v="0"/>
    <n v="0"/>
    <s v=""/>
    <e v="#N/A"/>
    <n v="27451"/>
    <s v="No"/>
    <s v="R"/>
    <s v="No"/>
    <s v="No"/>
    <n v="0.35"/>
    <n v="9607.8499999999985"/>
    <n v="2156.64"/>
    <n v="7451.2099999999991"/>
    <n v="7.8563258169101299E-2"/>
    <m/>
    <s v="No"/>
    <m/>
    <m/>
    <m/>
    <x v="4"/>
    <n v="559"/>
    <n v="539.16"/>
    <s v="Ok"/>
    <n v="0"/>
    <n v="0"/>
  </r>
  <r>
    <n v="560"/>
    <s v="Nassau"/>
    <s v="10-3N-24-2320-0040-0020"/>
    <n v="551.45000000000005"/>
    <n v="2017"/>
    <n v="551.45000000000005"/>
    <n v="551.45000000000005"/>
    <n v="0"/>
    <n v="37076"/>
    <s v="HILLIARD"/>
    <s v="Florida"/>
    <n v="32046"/>
    <s v="37076 MUNDEE PL"/>
    <s v="HILLIARD FL 32046"/>
    <n v="-81.903976074369794"/>
    <n v="30.692609705657301"/>
    <s v="SMITH BRANDON K &amp; DEANNA M"/>
    <n v="2"/>
    <s v="MOBILE HOMES"/>
    <n v="1006"/>
    <s v="Mobile home"/>
    <n v="2017"/>
    <n v="65433"/>
    <n v="2017"/>
    <n v="67581"/>
    <n v="480.3"/>
    <n v="0.87097651645661434"/>
    <m/>
    <m/>
    <m/>
    <s v="No"/>
    <m/>
    <s v="No"/>
    <m/>
    <s v="I"/>
    <s v="I"/>
    <n v="0"/>
    <n v="0"/>
    <n v="0"/>
    <n v="0"/>
    <n v="0"/>
    <s v="No"/>
    <s v="No"/>
    <s v="No"/>
    <n v="0"/>
    <n v="0"/>
    <n v="0"/>
    <n v="0"/>
    <n v="0"/>
    <n v="1"/>
    <s v="Potential Low Risk"/>
    <n v="0"/>
    <n v="0"/>
    <s v="Yes"/>
    <s v="No"/>
    <s v="No"/>
    <s v="Without Environmental Issues"/>
    <s v="No"/>
    <s v="None"/>
    <s v="37076 MUNDEE PL"/>
    <s v="Hilliard"/>
    <s v="Florida"/>
    <n v="32046"/>
    <s v="37076 MUNDEE PL HILLIARD FL 32046"/>
    <s v=""/>
    <s v="Pass"/>
    <s v="No"/>
    <s v="FV&lt;$10K"/>
    <s v="N/A"/>
    <s v="No, &lt; $20K Lien"/>
    <s v="No, Lien &lt; $20K"/>
    <s v="N/A"/>
    <s v="No"/>
    <s v="No"/>
    <n v="0"/>
    <s v="No"/>
    <n v="65433"/>
    <n v="1"/>
    <n v="65433"/>
    <m/>
    <n v="0"/>
    <n v="0"/>
    <s v=""/>
    <e v="#N/A"/>
    <n v="65433"/>
    <s v="No"/>
    <s v="R"/>
    <s v="No"/>
    <s v="Yes"/>
    <n v="0.67"/>
    <n v="43840.11"/>
    <n v="2205.8000000000002"/>
    <n v="41634.31"/>
    <n v="3.3710818700044325E-2"/>
    <m/>
    <s v="No"/>
    <m/>
    <m/>
    <m/>
    <x v="0"/>
    <n v="560"/>
    <n v="551.45000000000005"/>
    <s v="Ok"/>
    <n v="0"/>
    <n v="0"/>
  </r>
  <r>
    <n v="561"/>
    <s v="Nassau"/>
    <s v="10-3N-24-2320-0040-0040"/>
    <n v="546.54"/>
    <n v="2017"/>
    <n v="546.54"/>
    <n v="546.54"/>
    <n v="0"/>
    <n v="37362"/>
    <s v="HILLIARD"/>
    <s v="Florida"/>
    <n v="32046"/>
    <s v="37362 BULFORD RD"/>
    <s v="HILLIARD FL 32046"/>
    <n v="-81.902911622963401"/>
    <n v="30.692850311591499"/>
    <s v="ROBERTSON CYNTHIA T"/>
    <n v="2"/>
    <s v="MOBILE HOMES"/>
    <n v="1006"/>
    <s v="Mobile home"/>
    <n v="2017"/>
    <n v="28659"/>
    <n v="2017"/>
    <n v="35011"/>
    <n v="475.77"/>
    <n v="0.87051267976726321"/>
    <s v="No"/>
    <s v="No"/>
    <m/>
    <s v="No"/>
    <s v="No"/>
    <s v="No"/>
    <s v="No"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Minimal"/>
    <n v="2"/>
    <s v="No"/>
    <s v="No"/>
    <s v="No"/>
    <s v="Without Environmental Issues"/>
    <s v="No"/>
    <s v="None"/>
    <s v="37362 BULFORD RD"/>
    <s v="Hilliard"/>
    <s v="Florida"/>
    <n v="32046"/>
    <s v="37362 BULFORD RD HILLIARD FL 32046"/>
    <s v=""/>
    <s v="Pass"/>
    <s v="No"/>
    <s v="FV&lt;$10K"/>
    <s v="N/A"/>
    <s v="No, &lt; $20K Lien"/>
    <s v="No, Lien &lt; $20K"/>
    <s v="N/A"/>
    <s v="No"/>
    <s v="No"/>
    <n v="2"/>
    <s v="Yes"/>
    <n v="28659"/>
    <n v="1"/>
    <n v="28659"/>
    <m/>
    <n v="0"/>
    <n v="0"/>
    <s v=""/>
    <e v="#N/A"/>
    <n v="28659"/>
    <s v="No"/>
    <s v="R"/>
    <s v="No"/>
    <s v="No"/>
    <n v="0.35"/>
    <n v="10030.65"/>
    <n v="3279.24"/>
    <n v="6751.41"/>
    <n v="0.11442269444153669"/>
    <m/>
    <s v="No"/>
    <m/>
    <m/>
    <m/>
    <x v="4"/>
    <n v="561"/>
    <n v="546.54"/>
    <s v="Ok"/>
    <n v="0"/>
    <n v="0"/>
  </r>
  <r>
    <n v="562"/>
    <s v="Nassau"/>
    <s v="10-3N-24-2320-0040-0050"/>
    <n v="165.65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33163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33163"/>
    <n v="1"/>
    <n v="33163"/>
    <m/>
    <e v="#N/A"/>
    <e v="#N/A"/>
    <s v=""/>
    <e v="#N/A"/>
    <n v="33163"/>
    <s v="No"/>
    <s v="R"/>
    <s v="No"/>
    <s v="Yes"/>
    <n v="0.67"/>
    <n v="22219.210000000003"/>
    <e v="#N/A"/>
    <e v="#N/A"/>
    <e v="#N/A"/>
    <m/>
    <e v="#N/A"/>
    <m/>
    <m/>
    <m/>
    <x v="5"/>
    <n v="562"/>
    <n v="165.65"/>
    <e v="#N/A"/>
    <e v="#N/A"/>
    <e v="#N/A"/>
  </r>
  <r>
    <n v="563"/>
    <s v="Nassau"/>
    <s v="10-3N-24-2320-0041-0040"/>
    <n v="76.13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27696"/>
    <e v="#N/A"/>
    <e v="#N/A"/>
    <e v="#N/A"/>
    <n v="0"/>
    <s v="No"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1"/>
    <s v="Yes"/>
    <e v="#N/A"/>
    <s v="No"/>
    <e v="#N/A"/>
    <s v="No"/>
    <e v="#N/A"/>
    <e v="#N/A"/>
    <e v="#N/A"/>
    <e v="#N/A"/>
    <e v="#N/A"/>
    <e v="#N/A"/>
    <e v="#N/A"/>
    <s v="Lien&lt;$150"/>
    <e v="#N/A"/>
    <s v="FV&lt;$10K"/>
    <s v="N/A"/>
    <s v="No, &lt; $20K Lien"/>
    <s v="No, Lien &lt; $20K"/>
    <s v="N/A"/>
    <s v="No"/>
    <s v="No"/>
    <n v="1"/>
    <s v="No"/>
    <n v="27696"/>
    <n v="1"/>
    <n v="27696"/>
    <m/>
    <e v="#N/A"/>
    <e v="#N/A"/>
    <s v=""/>
    <e v="#N/A"/>
    <n v="27696"/>
    <s v="No"/>
    <s v="R"/>
    <s v="No"/>
    <s v="Yes"/>
    <n v="0.67"/>
    <n v="18556.32"/>
    <e v="#N/A"/>
    <e v="#N/A"/>
    <e v="#N/A"/>
    <m/>
    <s v="No"/>
    <m/>
    <m/>
    <m/>
    <x v="2"/>
    <n v="563"/>
    <n v="76.13"/>
    <s v="Ok"/>
    <e v="#N/A"/>
    <e v="#N/A"/>
  </r>
  <r>
    <n v="564"/>
    <s v="Nassau"/>
    <s v="10-3N-24-2320-0042-0050"/>
    <n v="79.05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27873"/>
    <e v="#N/A"/>
    <e v="#N/A"/>
    <e v="#N/A"/>
    <n v="0"/>
    <s v="No"/>
    <s v="No"/>
    <s v="No"/>
    <s v="No"/>
    <s v="No"/>
    <s v="No"/>
    <s v="No"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1"/>
    <s v="Yes"/>
    <e v="#N/A"/>
    <s v="No"/>
    <e v="#N/A"/>
    <s v="No"/>
    <e v="#N/A"/>
    <e v="#N/A"/>
    <e v="#N/A"/>
    <e v="#N/A"/>
    <e v="#N/A"/>
    <e v="#N/A"/>
    <e v="#N/A"/>
    <s v="Lien&lt;$150"/>
    <e v="#N/A"/>
    <s v="FV&lt;$10K"/>
    <s v="N/A"/>
    <s v="No, &lt; $20K Lien"/>
    <s v="No, Lien &lt; $20K"/>
    <s v="N/A"/>
    <s v="No"/>
    <s v="No"/>
    <n v="1"/>
    <s v="No"/>
    <n v="27873"/>
    <n v="1"/>
    <n v="27873"/>
    <m/>
    <e v="#N/A"/>
    <e v="#N/A"/>
    <s v=""/>
    <e v="#N/A"/>
    <n v="27873"/>
    <s v="No"/>
    <s v="R"/>
    <s v="No"/>
    <s v="Yes"/>
    <n v="0.67"/>
    <n v="18674.91"/>
    <e v="#N/A"/>
    <e v="#N/A"/>
    <e v="#N/A"/>
    <m/>
    <s v="No"/>
    <m/>
    <m/>
    <m/>
    <x v="2"/>
    <n v="564"/>
    <n v="79.05"/>
    <s v="Ok"/>
    <e v="#N/A"/>
    <e v="#N/A"/>
  </r>
  <r>
    <n v="565"/>
    <s v="Nassau"/>
    <s v="10-3N-24-2320-0043-0030"/>
    <n v="917.02"/>
    <n v="2017"/>
    <n v="917.02"/>
    <n v="917.02"/>
    <n v="0"/>
    <n v="37172"/>
    <s v="HILLIARD"/>
    <s v="Florida"/>
    <n v="32046"/>
    <s v="37172 BULFORD RD"/>
    <s v="HILLIARD FL 32046"/>
    <n v="-81.902525832645907"/>
    <n v="30.690158015298401"/>
    <s v="SELLERS TINA"/>
    <n v="2"/>
    <s v="MOBILE HOMES"/>
    <n v="1006"/>
    <s v="Mobile home"/>
    <n v="2017"/>
    <n v="53182"/>
    <n v="2017"/>
    <n v="55185"/>
    <n v="818.33"/>
    <n v="0.89237966456565843"/>
    <m/>
    <s v="No"/>
    <s v="No"/>
    <m/>
    <m/>
    <m/>
    <s v="No"/>
    <s v="I"/>
    <s v="I"/>
    <s v="I"/>
    <s v="I"/>
    <s v="I"/>
    <n v="0"/>
    <n v="0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37172 BULFORD RD"/>
    <s v="Hilliard"/>
    <s v="Florida"/>
    <n v="32046"/>
    <s v="37172 BULFORD RD HILLIARD FL 32046"/>
    <s v=""/>
    <s v="Pass"/>
    <s v="No"/>
    <s v="FV&lt;$10K"/>
    <s v="N/A"/>
    <s v="No, &lt; $20K Lien"/>
    <s v="No, Lien &lt; $20K"/>
    <s v="N/A"/>
    <s v="No"/>
    <s v="No"/>
    <n v="0"/>
    <s v="No"/>
    <n v="53182"/>
    <n v="1"/>
    <n v="53182"/>
    <m/>
    <n v="0"/>
    <n v="0"/>
    <s v=""/>
    <e v="#N/A"/>
    <n v="53182"/>
    <s v="No"/>
    <s v="R"/>
    <s v="No"/>
    <s v="No"/>
    <n v="0.35"/>
    <n v="18613.699999999997"/>
    <n v="3668.08"/>
    <n v="14945.619999999997"/>
    <n v="6.8972208642021735E-2"/>
    <m/>
    <s v="No"/>
    <m/>
    <m/>
    <m/>
    <x v="0"/>
    <n v="565"/>
    <n v="917.02"/>
    <s v="Ok"/>
    <n v="0"/>
    <n v="0"/>
  </r>
  <r>
    <n v="566"/>
    <s v="Nassau"/>
    <s v="15-3N-24-0000-0002-0000"/>
    <n v="168.17"/>
    <n v="2017"/>
    <n v="168.17"/>
    <n v="168.17"/>
    <n v="0"/>
    <m/>
    <s v="HILLIARD"/>
    <s v="Florida"/>
    <n v="32046"/>
    <s v="ESMT OFF ALICE ST"/>
    <s v="HILLIARD FL 32046"/>
    <n v="-81.900777542773397"/>
    <n v="30.6813182520022"/>
    <s v="OKEFENOKEE II L C"/>
    <n v="0"/>
    <s v="VACANT RESIDENTIAL"/>
    <n v="8001"/>
    <s v="Residential-Vacant Land"/>
    <n v="2017"/>
    <n v="6816"/>
    <n v="2017"/>
    <n v="10260"/>
    <n v="125.91"/>
    <n v="0.74870666587381818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ESMT OFF ALICE ST"/>
    <s v="Hilliard"/>
    <s v="Florida"/>
    <n v="32046"/>
    <s v="ESMT OFF ALICE ST HILLIARD FL 32046"/>
    <s v=""/>
    <s v="Pass"/>
    <s v="No"/>
    <s v="FV&lt;$10K"/>
    <s v="N/A"/>
    <s v="No, &lt; $20K Lien"/>
    <s v="No, Lien &lt; $20K"/>
    <s v="N/A"/>
    <s v="No"/>
    <s v="No"/>
    <n v="0"/>
    <s v="No"/>
    <n v="6816"/>
    <n v="1"/>
    <n v="6816"/>
    <m/>
    <n v="0"/>
    <n v="0"/>
    <s v=""/>
    <e v="#N/A"/>
    <n v="6816"/>
    <s v="No"/>
    <s v="V"/>
    <s v="Yes"/>
    <s v="No"/>
    <n v="0"/>
    <n v="0"/>
    <n v="672.68"/>
    <n v="-672.68"/>
    <n v="9.8691314553990606E-2"/>
    <m/>
    <s v="No"/>
    <m/>
    <m/>
    <m/>
    <x v="4"/>
    <n v="566"/>
    <n v="168.17"/>
    <s v="Ok"/>
    <n v="0"/>
    <n v="0"/>
  </r>
  <r>
    <n v="567"/>
    <s v="Nassau"/>
    <s v="15-3N-24-0000-0002-0040"/>
    <n v="1893.83"/>
    <n v="2017"/>
    <n v="1893.83"/>
    <n v="1893.83"/>
    <n v="0"/>
    <m/>
    <s v="HILLIARD"/>
    <s v="Florida"/>
    <n v="32046"/>
    <s v="EASTWOOD RD"/>
    <s v="HILLIARD FL 32046"/>
    <n v="-81.902164988292697"/>
    <n v="30.682196557633301"/>
    <s v="OKEFENOKEE II LC"/>
    <n v="0"/>
    <s v="VACANT RESIDENTIAL"/>
    <n v="8001"/>
    <s v="Residential-Vacant Land"/>
    <n v="2017"/>
    <n v="113715"/>
    <n v="2017"/>
    <n v="113715"/>
    <n v="1721.52"/>
    <n v="0.90901506471013771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5"/>
    <s v="Potential Low Risk"/>
    <n v="0"/>
    <n v="0"/>
    <s v="No"/>
    <n v="0"/>
    <s v="No"/>
    <s v="Without Environmental Issues"/>
    <s v="No"/>
    <s v="None"/>
    <s v="EASTWOOD RD"/>
    <s v="Hilliard"/>
    <s v="Florida"/>
    <n v="32046"/>
    <s v="EASTWOOD RD HILLIARD FL 32046"/>
    <s v=""/>
    <s v="Pass"/>
    <s v="No"/>
    <s v="FV&lt;$10K"/>
    <s v="N/A"/>
    <s v="No, &lt; $20K Lien"/>
    <s v="No, Lien &lt; $20K"/>
    <s v="N/A"/>
    <s v="No"/>
    <s v="No"/>
    <n v="0"/>
    <s v="No"/>
    <n v="113715"/>
    <n v="1"/>
    <n v="113715"/>
    <m/>
    <n v="0"/>
    <n v="0"/>
    <s v=""/>
    <e v="#N/A"/>
    <n v="113715"/>
    <s v="No"/>
    <s v="V"/>
    <s v="Yes"/>
    <s v="No"/>
    <n v="0"/>
    <n v="0"/>
    <n v="7575.32"/>
    <n v="-7575.32"/>
    <n v="6.6616717231675684E-2"/>
    <m/>
    <s v="No"/>
    <m/>
    <m/>
    <m/>
    <x v="1"/>
    <n v="567"/>
    <n v="1893.83"/>
    <s v="Ok"/>
    <n v="0"/>
    <n v="0"/>
  </r>
  <r>
    <n v="568"/>
    <s v="Nassau"/>
    <s v="15-3N-24-0000-0002-0050"/>
    <n v="47.11"/>
    <n v="2017"/>
    <n v="47.11"/>
    <n v="47.11"/>
    <n v="0"/>
    <m/>
    <s v="HILLIARD"/>
    <s v="Florida"/>
    <n v="32046"/>
    <s v="EASTWOOD RD"/>
    <s v="HILLIARD FL 32046"/>
    <n v="-81.903299329709895"/>
    <n v="30.6832371503532"/>
    <s v="OKEFENOKEE II L C"/>
    <n v="0"/>
    <s v="VACANT RESIDENTIAL"/>
    <n v="8001"/>
    <s v="Residential-Vacant Land"/>
    <n v="2017"/>
    <n v="1000"/>
    <n v="2017"/>
    <n v="1000"/>
    <n v="13.97"/>
    <n v="0.29654001273614944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5"/>
    <s v="Potential Low Risk"/>
    <n v="0"/>
    <n v="0"/>
    <s v="No"/>
    <n v="0"/>
    <s v="No"/>
    <s v="Without Environmental Issues"/>
    <s v="No"/>
    <s v="None"/>
    <s v="EASTWOOD RD"/>
    <s v="Hilliard"/>
    <s v="Florida"/>
    <n v="32046"/>
    <s v="EASTWOOD RD HILLIARD FL 32046"/>
    <s v=""/>
    <s v="Lien&lt;$150"/>
    <s v="No"/>
    <s v="FV&lt;$10K"/>
    <s v="N/A"/>
    <s v="No, &lt; $20K Lien"/>
    <s v="No, Lien &lt; $20K"/>
    <s v="N/A"/>
    <s v="No"/>
    <s v="No"/>
    <n v="0"/>
    <s v="No"/>
    <n v="1000"/>
    <n v="1"/>
    <n v="1000"/>
    <m/>
    <n v="0"/>
    <n v="0"/>
    <s v=""/>
    <e v="#N/A"/>
    <n v="1000"/>
    <s v="No"/>
    <s v="V"/>
    <s v="Yes"/>
    <s v="No"/>
    <n v="0"/>
    <n v="0"/>
    <n v="188.44"/>
    <n v="-188.44"/>
    <n v="0.18844"/>
    <m/>
    <s v="No"/>
    <m/>
    <m/>
    <m/>
    <x v="2"/>
    <n v="568"/>
    <n v="47.11"/>
    <s v="Ok"/>
    <n v="0"/>
    <n v="0"/>
  </r>
  <r>
    <n v="569"/>
    <s v="Nassau"/>
    <s v="15-3N-24-0000-0002-0060"/>
    <n v="158.62"/>
    <n v="2017"/>
    <n v="158.62"/>
    <n v="158.62"/>
    <n v="0"/>
    <m/>
    <s v="HILLIARD"/>
    <s v="Florida"/>
    <n v="32046"/>
    <s v="ALICE ST"/>
    <s v="HILLIARD FL 32046"/>
    <n v="-81.900909556180096"/>
    <n v="30.683188202025001"/>
    <s v="OKEFENOKEE II L C"/>
    <n v="0"/>
    <s v="VACANT RESIDENTIAL"/>
    <n v="8001"/>
    <s v="Residential-Vacant Land"/>
    <n v="2017"/>
    <n v="6338"/>
    <n v="2017"/>
    <n v="9540"/>
    <n v="117.08"/>
    <n v="0.73811625267935943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ALICE ST"/>
    <s v="Hilliard"/>
    <s v="Florida"/>
    <n v="32046"/>
    <s v="ALICE ST HILLIARD FL 32046"/>
    <s v=""/>
    <s v="Pass"/>
    <s v="No"/>
    <s v="FV&lt;$10K"/>
    <s v="N/A"/>
    <s v="No, &lt; $20K Lien"/>
    <s v="No, Lien &lt; $20K"/>
    <s v="N/A"/>
    <s v="No"/>
    <s v="No"/>
    <n v="0"/>
    <s v="No"/>
    <n v="6338"/>
    <n v="1"/>
    <n v="6338"/>
    <m/>
    <n v="0"/>
    <n v="0"/>
    <s v=""/>
    <e v="#N/A"/>
    <n v="6338"/>
    <s v="No"/>
    <s v="V"/>
    <s v="Yes"/>
    <s v="No"/>
    <n v="0"/>
    <n v="0"/>
    <n v="634.48"/>
    <n v="-634.48"/>
    <n v="0.10010728936573052"/>
    <m/>
    <s v="No"/>
    <m/>
    <m/>
    <m/>
    <x v="4"/>
    <n v="569"/>
    <n v="158.62"/>
    <s v="Ok"/>
    <n v="0"/>
    <n v="0"/>
  </r>
  <r>
    <n v="570"/>
    <s v="Nassau"/>
    <s v="15-3N-24-0000-0006-0000"/>
    <n v="2367.12"/>
    <n v="2017"/>
    <n v="2367.12"/>
    <n v="2367.12"/>
    <n v="0"/>
    <n v="551091"/>
    <s v="HILLIARD"/>
    <s v="Florida"/>
    <n v="32046"/>
    <s v="551091 US HWY 1"/>
    <s v="HILLIARD FL 32046"/>
    <n v="-81.904237309986698"/>
    <n v="30.6763538715803"/>
    <s v="WELLS VIRGINIA J EST"/>
    <n v="12"/>
    <s v="MIXED USE - STORE &amp; OFFICE OR STORE &amp; RESIDENTIAL OR RESIDENTIAL COMBINATION"/>
    <n v="2003"/>
    <s v="Store/Office (mixed use)"/>
    <n v="2017"/>
    <n v="142624"/>
    <n v="2017"/>
    <n v="142624"/>
    <n v="2159.15"/>
    <n v="0.91214218121599255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6"/>
    <s v="Potential Medium Risk"/>
    <n v="0"/>
    <n v="0"/>
    <s v="No"/>
    <n v="0"/>
    <s v="No"/>
    <s v="Without Environmental Issues"/>
    <s v="No"/>
    <s v="None"/>
    <s v="551091 US HWY 1"/>
    <s v="Hilliard"/>
    <s v="Florida"/>
    <n v="32046"/>
    <s v="551091 US HWY 1 HILLIARD FL 32046"/>
    <s v=""/>
    <s v="Pass"/>
    <s v="No"/>
    <s v="FV&lt;$10K"/>
    <s v="N/A"/>
    <s v="No, &lt; $20K Lien"/>
    <s v="No, Lien &lt; $20K"/>
    <s v="N/A"/>
    <s v="No"/>
    <s v="No"/>
    <n v="0"/>
    <s v="No"/>
    <n v="142624"/>
    <n v="1"/>
    <n v="142624"/>
    <m/>
    <n v="0"/>
    <n v="0"/>
    <s v=""/>
    <e v="#N/A"/>
    <n v="142624"/>
    <s v="No"/>
    <s v="C"/>
    <s v="No"/>
    <s v="No"/>
    <n v="0.3"/>
    <n v="42787.199999999997"/>
    <n v="9468.48"/>
    <n v="33318.720000000001"/>
    <n v="6.6387704734126085E-2"/>
    <m/>
    <s v="No"/>
    <m/>
    <m/>
    <m/>
    <x v="0"/>
    <n v="570"/>
    <n v="2367.12"/>
    <s v="Ok"/>
    <n v="0"/>
    <n v="0"/>
  </r>
  <r>
    <n v="571"/>
    <s v="Nassau"/>
    <s v="15-3N-24-2320-0017-0030"/>
    <n v="3052.54"/>
    <n v="2017"/>
    <n v="3052.54"/>
    <n v="3052.54"/>
    <n v="0"/>
    <n v="37093"/>
    <s v="HILLIARD"/>
    <s v="Florida"/>
    <n v="32046"/>
    <s v="37093 TESTONE LN"/>
    <s v="HILLIARD FL 32046"/>
    <n v="-81.899519457905299"/>
    <n v="30.671905016012801"/>
    <s v="HAMMAGE &amp; SKEET LLC"/>
    <n v="3"/>
    <s v="MULTI-FAMILY - 10 UNITS OR MORE"/>
    <n v="1110"/>
    <s v="Multi-Family Dwellings (Generic any combination 2+)"/>
    <n v="2017"/>
    <n v="184488"/>
    <n v="2017"/>
    <n v="184488"/>
    <n v="2792.91"/>
    <n v="0.91494624149069292"/>
    <m/>
    <s v="No"/>
    <s v="No"/>
    <m/>
    <s v="No"/>
    <m/>
    <m/>
    <s v="I"/>
    <s v="I"/>
    <s v="I"/>
    <s v="I"/>
    <s v="I"/>
    <n v="0"/>
    <n v="0"/>
    <s v="No"/>
    <s v="No"/>
    <s v="No"/>
    <n v="0"/>
    <n v="0"/>
    <n v="275000"/>
    <s v="BALLOON"/>
    <n v="0"/>
    <n v="0"/>
    <s v="Potential Low Risk"/>
    <s v="Minimal"/>
    <n v="0"/>
    <s v="No"/>
    <s v="No"/>
    <s v="No"/>
    <s v="Without Environmental Issues"/>
    <s v="No"/>
    <s v="None"/>
    <s v="37093 TESTONE LN"/>
    <s v="Hilliard"/>
    <s v="Florida"/>
    <n v="32046"/>
    <s v="37093 TESTONE LN HILLIARD FL 32046"/>
    <s v="L"/>
    <s v="Pass"/>
    <s v="No"/>
    <s v="FV&lt;$10K"/>
    <s v="N/A"/>
    <s v="No, &lt; $20K Lien"/>
    <s v="No, Lien &lt; $20K"/>
    <s v="N/A"/>
    <s v="No"/>
    <s v="No"/>
    <n v="0"/>
    <s v="No"/>
    <n v="184488"/>
    <n v="1"/>
    <n v="184488"/>
    <m/>
    <n v="0"/>
    <n v="0"/>
    <s v=""/>
    <e v="#N/A"/>
    <n v="184488"/>
    <s v="No"/>
    <s v="R"/>
    <s v="No"/>
    <s v="No"/>
    <n v="0.35"/>
    <n v="64570.799999999996"/>
    <n v="12210.16"/>
    <n v="52360.639999999999"/>
    <n v="6.6184033649885093E-2"/>
    <m/>
    <s v="No"/>
    <m/>
    <m/>
    <m/>
    <x v="0"/>
    <n v="571"/>
    <n v="3052.54"/>
    <s v="Ok"/>
    <n v="0"/>
    <n v="0"/>
  </r>
  <r>
    <n v="572"/>
    <s v="Nassau"/>
    <s v="16-3N-24-0000-0006-0270"/>
    <n v="769.23"/>
    <n v="2017"/>
    <n v="769.23"/>
    <n v="769.23"/>
    <n v="0"/>
    <n v="3786"/>
    <s v="HILLIARD"/>
    <s v="Florida"/>
    <n v="32046"/>
    <s v="3786 JOY LN"/>
    <s v="HILLIARD FL 32046"/>
    <n v="-81.915252409176105"/>
    <n v="30.681524864731401"/>
    <s v="SIMS PATRICK E"/>
    <n v="1"/>
    <s v="SINGLE FAMILY"/>
    <n v="1001"/>
    <s v="Single Family Residential"/>
    <n v="2017"/>
    <n v="87000"/>
    <n v="2017"/>
    <n v="108668"/>
    <n v="681.67"/>
    <n v="0.88617188617188614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0"/>
    <s v="Yes"/>
    <s v="No"/>
    <s v="No"/>
    <s v="Without Environmental Issues"/>
    <s v="No"/>
    <s v="None"/>
    <s v="3786 JOY LN"/>
    <s v="Hilliard"/>
    <s v="Florida"/>
    <n v="32046"/>
    <s v="3786 JOY LN HILLIARD FL 32046"/>
    <s v=""/>
    <s v="Pass"/>
    <s v="No"/>
    <s v="FV&lt;$10K"/>
    <s v="N/A"/>
    <s v="No, &lt; $20K Lien"/>
    <s v="No, Lien &lt; $20K"/>
    <s v="N/A"/>
    <s v="No"/>
    <s v="No"/>
    <n v="0"/>
    <s v="No"/>
    <n v="87000"/>
    <n v="1"/>
    <n v="87000"/>
    <m/>
    <n v="0"/>
    <n v="0"/>
    <s v=""/>
    <e v="#N/A"/>
    <n v="87000"/>
    <s v="No"/>
    <s v="S"/>
    <s v="No"/>
    <s v="Yes"/>
    <n v="0.67"/>
    <n v="58290"/>
    <n v="3076.92"/>
    <n v="55213.08"/>
    <n v="3.536689655172414E-2"/>
    <m/>
    <s v="No"/>
    <m/>
    <m/>
    <m/>
    <x v="0"/>
    <n v="572"/>
    <n v="769.23"/>
    <s v="Ok"/>
    <n v="0"/>
    <n v="0"/>
  </r>
  <r>
    <n v="573"/>
    <s v="Nassau"/>
    <s v="16-3N-24-0000-0006-0290"/>
    <n v="321.79000000000002"/>
    <n v="2017"/>
    <n v="321.79000000000002"/>
    <n v="321.79000000000002"/>
    <n v="0"/>
    <n v="3786"/>
    <s v="HILLIARD"/>
    <s v="Florida"/>
    <n v="32046"/>
    <s v="3786 JOY LN"/>
    <s v="HILLIARD FL 32046"/>
    <n v="-81.914602492619593"/>
    <n v="30.6815101473826"/>
    <s v="SIMS PATRICK"/>
    <n v="0"/>
    <s v="VACANT RESIDENTIAL"/>
    <n v="8001"/>
    <s v="Residential-Vacant Land"/>
    <n v="2017"/>
    <n v="16928"/>
    <n v="2017"/>
    <n v="21708"/>
    <n v="267.95"/>
    <n v="0.83268591317318741"/>
    <s v="No"/>
    <m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3786 JOY LN"/>
    <s v="Hilliard"/>
    <s v="Florida"/>
    <n v="32046"/>
    <s v="3786 JOY LN HILLIARD FL 32046"/>
    <s v=""/>
    <s v="Pass"/>
    <s v="No"/>
    <s v="FV&lt;$10K"/>
    <s v="N/A"/>
    <s v="No, &lt; $20K Lien"/>
    <s v="No, Lien &lt; $20K"/>
    <s v="N/A"/>
    <s v="No"/>
    <s v="No"/>
    <n v="1"/>
    <s v="No"/>
    <n v="16928"/>
    <n v="1"/>
    <n v="16928"/>
    <m/>
    <n v="0"/>
    <n v="0"/>
    <s v=""/>
    <e v="#N/A"/>
    <n v="16928"/>
    <s v="No"/>
    <s v="V"/>
    <s v="Yes"/>
    <s v="No"/>
    <n v="0"/>
    <n v="0"/>
    <n v="1608.95"/>
    <n v="-1608.95"/>
    <n v="9.5046668241965976E-2"/>
    <m/>
    <s v="No"/>
    <m/>
    <m/>
    <m/>
    <x v="4"/>
    <n v="573"/>
    <n v="321.79000000000002"/>
    <s v="Ok"/>
    <n v="0"/>
    <n v="0"/>
  </r>
  <r>
    <n v="574"/>
    <s v="Nassau"/>
    <s v="16-3N-24-0000-0015-0000"/>
    <n v="294.92"/>
    <n v="2017"/>
    <n v="294.92"/>
    <n v="294.92"/>
    <n v="0"/>
    <n v="37551"/>
    <s v="HILLIARD"/>
    <s v="Florida"/>
    <n v="32046"/>
    <s v="37551 INGHAM RD"/>
    <s v="HILLIARD FL 32046"/>
    <n v="-81.912959894639798"/>
    <n v="30.678886532439599"/>
    <s v="NICKS JAMES C JR &amp; BETTY M"/>
    <n v="0"/>
    <s v="VACANT RESIDENTIAL"/>
    <n v="8001"/>
    <s v="Residential-Vacant Land"/>
    <n v="2017"/>
    <n v="16355"/>
    <n v="2017"/>
    <n v="18585"/>
    <n v="243.11"/>
    <n v="0.82432524074325242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37551 INGHAM RD"/>
    <s v="Hilliard"/>
    <s v="Florida"/>
    <n v="32046"/>
    <s v="37551 INGHAM RD HILLIARD FL 32046"/>
    <s v=""/>
    <s v="Pass"/>
    <s v="No"/>
    <s v="FV&lt;$10K"/>
    <s v="N/A"/>
    <s v="No, &lt; $20K Lien"/>
    <s v="No, Lien &lt; $20K"/>
    <s v="N/A"/>
    <s v="No"/>
    <s v="No"/>
    <n v="0"/>
    <s v="No"/>
    <n v="16355"/>
    <n v="1"/>
    <n v="16355"/>
    <m/>
    <n v="0"/>
    <n v="0"/>
    <s v=""/>
    <e v="#N/A"/>
    <n v="16355"/>
    <s v="No"/>
    <s v="V"/>
    <s v="Yes"/>
    <s v="No"/>
    <n v="0"/>
    <n v="0"/>
    <n v="1179.68"/>
    <n v="-1179.68"/>
    <n v="7.212962396820545E-2"/>
    <m/>
    <s v="No"/>
    <m/>
    <m/>
    <m/>
    <x v="4"/>
    <n v="574"/>
    <n v="294.92"/>
    <s v="Ok"/>
    <n v="0"/>
    <n v="0"/>
  </r>
  <r>
    <n v="575"/>
    <s v="Nassau"/>
    <s v="16-3N-24-0000-0015-0010"/>
    <n v="636.15"/>
    <n v="2017"/>
    <n v="636.15"/>
    <n v="636.15"/>
    <n v="0"/>
    <m/>
    <s v="HILLIARD"/>
    <s v="Florida"/>
    <n v="32046"/>
    <s v="INGHAM RD"/>
    <s v="HILLIARD FL 32046"/>
    <n v="-81.914331081356593"/>
    <n v="30.678818723381202"/>
    <s v="GUYNN SHELTON"/>
    <n v="0"/>
    <s v="VACANT RESIDENTIAL"/>
    <n v="8001"/>
    <s v="Residential-Vacant Land"/>
    <n v="2017"/>
    <n v="40000"/>
    <n v="2017"/>
    <n v="40000"/>
    <n v="558.62"/>
    <n v="0.87812622809085916"/>
    <s v="No"/>
    <m/>
    <m/>
    <m/>
    <m/>
    <m/>
    <m/>
    <s v="I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1"/>
    <s v="No"/>
    <s v="No"/>
    <s v="No"/>
    <s v="Without Environmental Issues"/>
    <s v="No"/>
    <s v="None"/>
    <s v="INGHAM RD"/>
    <s v="Hilliard"/>
    <s v="Florida"/>
    <n v="32046"/>
    <s v="INGHAM RD HILLIARD FL 32046"/>
    <s v=""/>
    <s v="Pass"/>
    <s v="No"/>
    <s v="FV&lt;$10K"/>
    <s v="N/A"/>
    <s v="No, &lt; $20K Lien"/>
    <s v="No, Lien &lt; $20K"/>
    <s v="N/A"/>
    <s v="No"/>
    <s v="No"/>
    <n v="1"/>
    <s v="No"/>
    <n v="40000"/>
    <n v="1"/>
    <n v="40000"/>
    <m/>
    <n v="0"/>
    <n v="0"/>
    <s v=""/>
    <e v="#N/A"/>
    <n v="40000"/>
    <s v="No"/>
    <s v="V"/>
    <s v="Yes"/>
    <s v="No"/>
    <n v="0"/>
    <n v="0"/>
    <n v="3180.75"/>
    <n v="-3180.75"/>
    <n v="7.9518749999999999E-2"/>
    <m/>
    <s v="No"/>
    <m/>
    <m/>
    <m/>
    <x v="1"/>
    <n v="575"/>
    <n v="636.15"/>
    <s v="Ok"/>
    <n v="0"/>
    <n v="0"/>
  </r>
  <r>
    <n v="576"/>
    <s v="Nassau"/>
    <s v="16-3N-24-0000-0024-0050"/>
    <n v="229.54"/>
    <n v="2017"/>
    <n v="229.54"/>
    <n v="229.54"/>
    <n v="0"/>
    <n v="37405"/>
    <s v="HILLIARD"/>
    <s v="Florida"/>
    <n v="32046"/>
    <s v="37405 HENRY SMITH RD"/>
    <s v="HILLIARD FL 32046"/>
    <n v="-81.904998959721098"/>
    <n v="30.674419113524799"/>
    <s v="SMALLWOOD CHARLES A"/>
    <n v="40"/>
    <s v="VACANT INDUSTRIAL"/>
    <n v="8003"/>
    <s v="Industrial-Vacant Land"/>
    <n v="2017"/>
    <n v="13079"/>
    <n v="2017"/>
    <n v="13079"/>
    <n v="182.65"/>
    <n v="0.79572187853968812"/>
    <m/>
    <m/>
    <m/>
    <s v="No"/>
    <s v="No"/>
    <s v="No"/>
    <s v="No"/>
    <s v="I"/>
    <s v="I"/>
    <s v="I"/>
    <s v="I"/>
    <s v="I"/>
    <n v="0"/>
    <n v="0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37405 HENRY SMITH RD"/>
    <s v="Hilliard"/>
    <s v="Florida"/>
    <n v="32046"/>
    <s v="37405 HENRY SMITH RD HILLIARD FL 32046"/>
    <s v=""/>
    <s v="Pass"/>
    <s v="No"/>
    <s v="FV&lt;$10K"/>
    <s v="N/A"/>
    <s v="No, &lt; $20K Lien"/>
    <s v="No, Lien &lt; $20K"/>
    <s v="N/A"/>
    <s v="No"/>
    <s v="No"/>
    <n v="0"/>
    <s v="No"/>
    <n v="13079"/>
    <n v="1"/>
    <n v="13079"/>
    <m/>
    <n v="0"/>
    <n v="0"/>
    <s v=""/>
    <e v="#N/A"/>
    <n v="13079"/>
    <s v="No"/>
    <s v="V"/>
    <s v="Yes"/>
    <s v="No"/>
    <n v="0"/>
    <n v="0"/>
    <n v="918.16"/>
    <n v="-918.16"/>
    <n v="7.0201085709916664E-2"/>
    <m/>
    <s v="No"/>
    <m/>
    <m/>
    <m/>
    <x v="4"/>
    <n v="576"/>
    <n v="229.54"/>
    <s v="Ok"/>
    <n v="0"/>
    <n v="0"/>
  </r>
  <r>
    <n v="577"/>
    <s v="Nassau"/>
    <s v="16-3N-24-1270-0004-0000"/>
    <n v="1768.56"/>
    <n v="2017"/>
    <n v="1768.56"/>
    <n v="1768.56"/>
    <n v="0"/>
    <n v="37166"/>
    <s v="HILLIARD"/>
    <s v="Florida"/>
    <n v="32046"/>
    <s v="37166 LORENA DR"/>
    <s v="HILLIARD FL 32046"/>
    <n v="-81.918733030066804"/>
    <n v="30.674462673245301"/>
    <s v="ALESSI MICHAEL"/>
    <n v="1"/>
    <s v="SINGLE FAMILY"/>
    <n v="1001"/>
    <s v="Single Family Residential"/>
    <n v="2017"/>
    <n v="114976"/>
    <n v="2017"/>
    <n v="114976"/>
    <n v="1605.7"/>
    <n v="0.90791378296467184"/>
    <m/>
    <m/>
    <m/>
    <m/>
    <m/>
    <m/>
    <s v="No"/>
    <s v="I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37166 LORENA DR"/>
    <s v="Hilliard"/>
    <s v="Florida"/>
    <n v="32046"/>
    <s v="37166 LORENA DR HILLIARD FL 32046"/>
    <s v=""/>
    <s v="Pass"/>
    <s v="No"/>
    <s v="FV&lt;$10K"/>
    <s v="N/A"/>
    <s v="No, &lt; $20K Lien"/>
    <s v="No, Lien &lt; $20K"/>
    <s v="N/A"/>
    <s v="No"/>
    <s v="No"/>
    <n v="0"/>
    <s v="No"/>
    <n v="114976"/>
    <n v="1"/>
    <n v="114976"/>
    <m/>
    <n v="0"/>
    <n v="0"/>
    <s v=""/>
    <e v="#N/A"/>
    <n v="114976"/>
    <s v="No"/>
    <s v="S"/>
    <s v="No"/>
    <s v="No"/>
    <n v="0.35"/>
    <n v="40241.599999999999"/>
    <n v="7074.24"/>
    <n v="33167.360000000001"/>
    <n v="6.152797105482883E-2"/>
    <m/>
    <s v="No"/>
    <m/>
    <m/>
    <m/>
    <x v="0"/>
    <n v="577"/>
    <n v="1768.56"/>
    <s v="Ok"/>
    <n v="0"/>
    <n v="0"/>
  </r>
  <r>
    <n v="578"/>
    <s v="Nassau"/>
    <s v="16-3N-24-1270-0014-0000"/>
    <n v="1487.87"/>
    <n v="2017"/>
    <n v="1487.87"/>
    <n v="1487.87"/>
    <n v="0"/>
    <n v="3755"/>
    <s v="HILLIARD"/>
    <s v="Florida"/>
    <n v="32046"/>
    <s v="3755 LORENA DR"/>
    <s v="HILLIARD FL 32046"/>
    <n v="-81.920620175842501"/>
    <n v="30.673935172387701"/>
    <s v="MUMFORD MELISSA"/>
    <n v="1"/>
    <s v="SINGLE FAMILY"/>
    <n v="1001"/>
    <s v="Single Family Residential"/>
    <n v="2017"/>
    <n v="96393"/>
    <n v="2017"/>
    <n v="96393"/>
    <n v="1346.16"/>
    <n v="0.90475646393838183"/>
    <m/>
    <m/>
    <m/>
    <s v="No"/>
    <m/>
    <m/>
    <m/>
    <s v="I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3755 LORENA DR"/>
    <s v="Hilliard"/>
    <s v="Florida"/>
    <n v="32046"/>
    <s v="3755 LORENA DR HILLIARD FL 32046"/>
    <s v=""/>
    <s v="Pass"/>
    <s v="No"/>
    <s v="FV&lt;$10K"/>
    <s v="N/A"/>
    <s v="No, &lt; $20K Lien"/>
    <s v="No, Lien &lt; $20K"/>
    <s v="N/A"/>
    <s v="No"/>
    <s v="No"/>
    <n v="0"/>
    <s v="No"/>
    <n v="96393"/>
    <n v="1"/>
    <n v="96393"/>
    <m/>
    <n v="0"/>
    <n v="0"/>
    <s v=""/>
    <e v="#N/A"/>
    <n v="96393"/>
    <s v="No"/>
    <s v="S"/>
    <s v="No"/>
    <s v="No"/>
    <n v="0.35"/>
    <n v="33737.549999999996"/>
    <n v="5951.48"/>
    <n v="27786.069999999996"/>
    <n v="6.1741827726079689E-2"/>
    <m/>
    <s v="No"/>
    <m/>
    <m/>
    <m/>
    <x v="0"/>
    <n v="578"/>
    <n v="1487.87"/>
    <s v="Ok"/>
    <n v="0"/>
    <n v="0"/>
  </r>
  <r>
    <n v="579"/>
    <s v="Nassau"/>
    <s v="16-3N-24-2020-0034-0030"/>
    <n v="886.31"/>
    <n v="2017"/>
    <n v="886.31"/>
    <n v="886.31"/>
    <n v="0"/>
    <n v="551378"/>
    <s v="HILLIARD"/>
    <s v="Florida"/>
    <n v="32046"/>
    <s v="551378 US HWY 1"/>
    <s v="HILLIARD FL 32046"/>
    <n v="-81.911094273510201"/>
    <n v="30.682243422962401"/>
    <s v="LATHAM EMILY EST"/>
    <n v="1"/>
    <s v="SINGLE FAMILY"/>
    <n v="1001"/>
    <s v="Single Family Residential"/>
    <n v="2017"/>
    <n v="56563"/>
    <n v="2017"/>
    <n v="56563"/>
    <n v="789.93"/>
    <n v="0.89125700939851749"/>
    <m/>
    <s v="No"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2"/>
    <s v="Potential Medium Risk"/>
    <s v="Minimal"/>
    <n v="0"/>
    <s v="No"/>
    <s v="No"/>
    <s v="No"/>
    <s v="Without Environmental Issues"/>
    <s v="No"/>
    <s v="None"/>
    <s v="551378 US HWY 1"/>
    <s v="Hilliard"/>
    <s v="Florida"/>
    <n v="32046"/>
    <s v="551378 US HWY 1 HILLIARD FL 32046"/>
    <s v=""/>
    <s v="Pass"/>
    <s v="No"/>
    <s v="FV&lt;$10K"/>
    <s v="N/A"/>
    <s v="No, &lt; $20K Lien"/>
    <s v="No, Lien &lt; $20K"/>
    <s v="N/A"/>
    <s v="No"/>
    <s v="No"/>
    <n v="0"/>
    <s v="No"/>
    <n v="56563"/>
    <n v="1"/>
    <n v="56563"/>
    <m/>
    <n v="0"/>
    <n v="0"/>
    <s v=""/>
    <e v="#N/A"/>
    <n v="56563"/>
    <s v="No"/>
    <s v="S"/>
    <s v="No"/>
    <s v="No"/>
    <n v="0.35"/>
    <n v="19797.05"/>
    <n v="3545.24"/>
    <n v="16251.81"/>
    <n v="6.2677722185881232E-2"/>
    <m/>
    <s v="No"/>
    <m/>
    <m/>
    <m/>
    <x v="0"/>
    <n v="579"/>
    <n v="886.31"/>
    <s v="Ok"/>
    <n v="0"/>
    <n v="0"/>
  </r>
  <r>
    <n v="580"/>
    <s v="Nassau"/>
    <s v="16-3N-24-2320-0001-0000"/>
    <n v="594.09"/>
    <n v="2017"/>
    <n v="594.09"/>
    <n v="594.09"/>
    <n v="0"/>
    <n v="7624"/>
    <s v="HILLIARD"/>
    <s v="Florida"/>
    <n v="32046"/>
    <s v="7624 NYRENS WY"/>
    <s v="HILLIARD FL 32046"/>
    <n v="-81.907959866446902"/>
    <n v="30.682581786480601"/>
    <s v="NYREN GERALD"/>
    <n v="0"/>
    <s v="VACANT RESIDENTIAL"/>
    <n v="8001"/>
    <s v="Residential-Vacant Land"/>
    <n v="2017"/>
    <n v="37215"/>
    <n v="2017"/>
    <n v="37215"/>
    <n v="519.73"/>
    <n v="0.87483377939369456"/>
    <m/>
    <s v="No"/>
    <m/>
    <m/>
    <m/>
    <m/>
    <m/>
    <s v="I"/>
    <n v="0"/>
    <n v="0"/>
    <n v="0"/>
    <n v="0"/>
    <n v="0"/>
    <n v="0"/>
    <s v="No"/>
    <s v="No"/>
    <s v="No"/>
    <n v="0"/>
    <n v="0"/>
    <n v="0"/>
    <n v="0"/>
    <n v="0"/>
    <n v="2"/>
    <s v="Potential Low Risk"/>
    <s v="High"/>
    <n v="0"/>
    <s v="No"/>
    <s v="No"/>
    <s v="No"/>
    <s v="Without Environmental Issues"/>
    <s v="No"/>
    <s v="None"/>
    <s v="7624 NYRENS WY"/>
    <s v="Hilliard"/>
    <s v="Florida"/>
    <n v="32046"/>
    <s v="7624 NYRENS WY HILLIARD FL 32046"/>
    <s v=""/>
    <s v="Pass"/>
    <s v="No"/>
    <s v="FV&lt;$10K"/>
    <s v="N/A"/>
    <s v="No, &lt; $20K Lien"/>
    <s v="No, Lien &lt; $20K"/>
    <s v="N/A"/>
    <s v="No"/>
    <s v="No"/>
    <n v="0"/>
    <s v="No"/>
    <n v="37215"/>
    <n v="1"/>
    <n v="37215"/>
    <m/>
    <n v="0"/>
    <n v="0"/>
    <s v=""/>
    <e v="#N/A"/>
    <n v="37215"/>
    <s v="No"/>
    <s v="V"/>
    <s v="Yes"/>
    <s v="No"/>
    <n v="0"/>
    <n v="0"/>
    <n v="2376.36"/>
    <n v="-2376.36"/>
    <n v="6.3854897218863366E-2"/>
    <m/>
    <s v="No"/>
    <m/>
    <m/>
    <m/>
    <x v="1"/>
    <n v="580"/>
    <n v="594.09"/>
    <s v="Ok"/>
    <n v="0"/>
    <n v="0"/>
  </r>
  <r>
    <n v="581"/>
    <s v="Nassau"/>
    <s v="16-3N-24-2320-0001-0020"/>
    <n v="244.22"/>
    <n v="2017"/>
    <n v="244.22"/>
    <n v="244.22"/>
    <n v="0"/>
    <m/>
    <s v="HILLIARD"/>
    <s v="Florida"/>
    <n v="32046"/>
    <s v="NYRENS WY"/>
    <s v="HILLIARD FL 32046"/>
    <n v="-81.905426405148205"/>
    <n v="30.6830452769454"/>
    <s v="NYREN GERALD"/>
    <n v="0"/>
    <s v="VACANT RESIDENTIAL"/>
    <n v="8001"/>
    <s v="Residential-Vacant Land"/>
    <n v="2017"/>
    <n v="13200"/>
    <n v="2017"/>
    <n v="15000"/>
    <n v="196.22"/>
    <n v="0.80345590041765624"/>
    <m/>
    <s v="No"/>
    <m/>
    <m/>
    <m/>
    <m/>
    <m/>
    <s v="I"/>
    <n v="0"/>
    <n v="0"/>
    <n v="0"/>
    <n v="0"/>
    <n v="0"/>
    <n v="0"/>
    <s v="No"/>
    <s v="No"/>
    <s v="No"/>
    <n v="0"/>
    <n v="0"/>
    <n v="0"/>
    <n v="0"/>
    <n v="0"/>
    <n v="1"/>
    <s v="Potential Low Risk"/>
    <s v="Minimal"/>
    <n v="0"/>
    <s v="No"/>
    <s v="No"/>
    <s v="No"/>
    <s v="Without Environmental Issues"/>
    <s v="No"/>
    <s v="None"/>
    <s v="NYRENS WY"/>
    <s v="Hilliard"/>
    <s v="Florida"/>
    <n v="32046"/>
    <s v="NYRENS WY HILLIARD FL 32046"/>
    <s v=""/>
    <s v="Pass"/>
    <s v="No"/>
    <s v="FV&lt;$10K"/>
    <s v="N/A"/>
    <s v="No, &lt; $20K Lien"/>
    <s v="No, Lien &lt; $20K"/>
    <s v="N/A"/>
    <s v="No"/>
    <s v="No"/>
    <n v="0"/>
    <s v="No"/>
    <n v="13200"/>
    <n v="1"/>
    <n v="13200"/>
    <m/>
    <n v="0"/>
    <n v="0"/>
    <s v=""/>
    <e v="#N/A"/>
    <n v="13200"/>
    <s v="No"/>
    <s v="V"/>
    <s v="Yes"/>
    <s v="No"/>
    <n v="0"/>
    <n v="0"/>
    <n v="976.88"/>
    <n v="-976.88"/>
    <n v="7.4006060606060603E-2"/>
    <m/>
    <s v="No"/>
    <m/>
    <m/>
    <m/>
    <x v="4"/>
    <n v="581"/>
    <n v="244.22"/>
    <s v="Ok"/>
    <n v="0"/>
    <n v="0"/>
  </r>
  <r>
    <n v="582"/>
    <s v="Nassau"/>
    <s v="16-3N-24-2320-0002-0010"/>
    <n v="379.41"/>
    <n v="2017"/>
    <n v="379.41"/>
    <n v="379.41"/>
    <n v="0"/>
    <m/>
    <s v="HILLIARD"/>
    <s v="Florida"/>
    <n v="32046"/>
    <s v="NYRENS WAY"/>
    <s v="HILLIARD FL 32046"/>
    <n v="-81.906305084349199"/>
    <n v="30.681775732905098"/>
    <s v="OKEFENOKEE II L C"/>
    <n v="0"/>
    <s v="VACANT RESIDENTIAL"/>
    <n v="8001"/>
    <s v="Residential-Vacant Land"/>
    <n v="2017"/>
    <n v="11873"/>
    <n v="2017"/>
    <n v="35429"/>
    <n v="321.23"/>
    <n v="0.84665665111620669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NYRENS WAY"/>
    <s v="Hilliard"/>
    <s v="Florida"/>
    <n v="32046"/>
    <s v="NYRENS WAY HILLIARD FL 32046"/>
    <s v=""/>
    <s v="Pass"/>
    <s v="No"/>
    <s v="FV&lt;$10K"/>
    <s v="N/A"/>
    <s v="No, &lt; $20K Lien"/>
    <s v="No, Lien &lt; $20K"/>
    <s v="N/A"/>
    <s v="No"/>
    <s v="No"/>
    <n v="0"/>
    <s v="No"/>
    <n v="11873"/>
    <n v="1"/>
    <n v="11873"/>
    <m/>
    <n v="0"/>
    <n v="0"/>
    <s v=""/>
    <e v="#N/A"/>
    <n v="11873"/>
    <s v="No"/>
    <s v="V"/>
    <s v="Yes"/>
    <s v="No"/>
    <n v="0"/>
    <n v="0"/>
    <n v="1517.64"/>
    <n v="-1517.64"/>
    <n v="0.12782279120694012"/>
    <m/>
    <s v="No"/>
    <m/>
    <m/>
    <m/>
    <x v="4"/>
    <n v="582"/>
    <n v="379.41"/>
    <s v="Ok"/>
    <n v="0"/>
    <n v="0"/>
  </r>
  <r>
    <n v="583"/>
    <s v="Nassau"/>
    <s v="16-3N-24-2320-0003-0020"/>
    <n v="80.83"/>
    <n v="2017"/>
    <n v="80.83"/>
    <n v="80.83"/>
    <n v="0"/>
    <m/>
    <s v="HILLIARD"/>
    <s v="Florida"/>
    <n v="32046"/>
    <s v="NYRENS WY"/>
    <s v="HILLIARD FL 32046"/>
    <n v="-81.905332170661197"/>
    <n v="30.681340514019102"/>
    <s v="NYREN GERALD"/>
    <n v="0"/>
    <s v="VACANT RESIDENTIAL"/>
    <n v="8001"/>
    <s v="Residential-Vacant Land"/>
    <n v="2017"/>
    <n v="3036"/>
    <n v="2017"/>
    <n v="3450"/>
    <n v="45.15"/>
    <n v="0.55857973524681426"/>
    <m/>
    <s v="No"/>
    <m/>
    <m/>
    <m/>
    <m/>
    <m/>
    <s v="C"/>
    <s v="I"/>
    <n v="0"/>
    <n v="0"/>
    <n v="0"/>
    <n v="0"/>
    <n v="0"/>
    <s v="No"/>
    <s v="Yes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NYRENS WY"/>
    <s v="Hilliard"/>
    <s v="Florida"/>
    <n v="32046"/>
    <s v="NYRENS WY HILLIARD FL 32046"/>
    <s v=""/>
    <s v="Lien&lt;$150"/>
    <s v="No"/>
    <s v="FV&lt;$10K"/>
    <s v="N/A"/>
    <s v="No, &lt; $20K Lien"/>
    <s v="No, Lien &lt; $20K"/>
    <s v="N/A"/>
    <s v="No"/>
    <s v="No"/>
    <n v="0"/>
    <s v="No"/>
    <n v="3036"/>
    <n v="1"/>
    <n v="3036"/>
    <m/>
    <n v="0"/>
    <n v="0"/>
    <s v=""/>
    <e v="#N/A"/>
    <n v="3036"/>
    <s v="No"/>
    <s v="V"/>
    <s v="Yes"/>
    <s v="No"/>
    <n v="0"/>
    <n v="0"/>
    <n v="323.32"/>
    <n v="-323.32"/>
    <n v="0.10649538866930171"/>
    <m/>
    <s v="No"/>
    <m/>
    <m/>
    <m/>
    <x v="2"/>
    <n v="583"/>
    <n v="80.83"/>
    <s v="Ok"/>
    <n v="0"/>
    <n v="0"/>
  </r>
  <r>
    <n v="584"/>
    <s v="Nassau"/>
    <s v="16-3N-24-2580-0029-0020"/>
    <n v="872.88"/>
    <n v="2017"/>
    <n v="872.88"/>
    <n v="872.88"/>
    <n v="0"/>
    <n v="37017"/>
    <s v="HILLIARD"/>
    <s v="Florida"/>
    <n v="32046"/>
    <s v="37017 LITTLE MAGNOLIA CT"/>
    <s v="HILLIARD FL 32046"/>
    <n v="-81.919270104890501"/>
    <n v="30.680557118837701"/>
    <s v="BOWMAN WENDY"/>
    <n v="1"/>
    <s v="SINGLE FAMILY"/>
    <n v="1001"/>
    <s v="Single Family Residential"/>
    <n v="2017"/>
    <n v="93863"/>
    <n v="2017"/>
    <n v="95518"/>
    <n v="777.51"/>
    <n v="0.89074099532581796"/>
    <s v="No"/>
    <m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s v="No"/>
    <s v="No"/>
    <s v="Without Environmental Issues"/>
    <s v="No"/>
    <s v="None"/>
    <s v="37017 LITTLE MAGNOLIA CT"/>
    <s v="Hilliard"/>
    <s v="Florida"/>
    <n v="32046"/>
    <s v="37017 LITTLE MAGNOLIA CT HILLIARD FL 32046"/>
    <s v=""/>
    <s v="Pass"/>
    <s v="No"/>
    <s v="FV&lt;$10K"/>
    <s v="N/A"/>
    <s v="No, &lt; $20K Lien"/>
    <s v="No, Lien &lt; $20K"/>
    <s v="N/A"/>
    <s v="No"/>
    <s v="No"/>
    <n v="0"/>
    <s v="No"/>
    <n v="93863"/>
    <n v="1"/>
    <n v="93863"/>
    <m/>
    <n v="0"/>
    <n v="0"/>
    <s v=""/>
    <e v="#N/A"/>
    <n v="93863"/>
    <s v="No"/>
    <s v="S"/>
    <s v="No"/>
    <s v="Yes"/>
    <n v="0.67"/>
    <n v="62888.210000000006"/>
    <n v="3491.52"/>
    <n v="59396.69000000001"/>
    <n v="3.7198043957683002E-2"/>
    <m/>
    <s v="No"/>
    <m/>
    <m/>
    <m/>
    <x v="0"/>
    <n v="584"/>
    <n v="872.88"/>
    <s v="Ok"/>
    <n v="0"/>
    <n v="0"/>
  </r>
  <r>
    <n v="585"/>
    <s v="Nassau"/>
    <s v="17-3N-24-2020-0022-0040"/>
    <n v="539.23"/>
    <n v="2017"/>
    <n v="539.23"/>
    <n v="539.23"/>
    <n v="0"/>
    <n v="2783"/>
    <s v="HILLIARD"/>
    <s v="Florida"/>
    <n v="32046"/>
    <s v="2783 GARTH LN"/>
    <s v="HILLIARD FL 32046"/>
    <n v="-81.931225982543793"/>
    <n v="30.6741512544139"/>
    <s v="RIVER CITY HOLDINGS LLC"/>
    <n v="1"/>
    <s v="SINGLE FAMILY"/>
    <n v="1001"/>
    <s v="Single Family Residential"/>
    <n v="2017"/>
    <n v="68168"/>
    <n v="2017"/>
    <n v="83285"/>
    <n v="469.01"/>
    <n v="0.86977727500324531"/>
    <m/>
    <m/>
    <m/>
    <m/>
    <m/>
    <m/>
    <m/>
    <n v="0"/>
    <n v="0"/>
    <n v="0"/>
    <n v="0"/>
    <n v="0"/>
    <n v="0"/>
    <n v="0"/>
    <s v="No"/>
    <s v="No"/>
    <s v="No"/>
    <n v="0"/>
    <n v="0"/>
    <n v="78000"/>
    <s v="PURCHASE MONEY MORTGAGE"/>
    <n v="0"/>
    <n v="0"/>
    <s v="Potential Low Risk"/>
    <n v="0"/>
    <n v="0"/>
    <s v="Yes"/>
    <n v="0"/>
    <s v="No"/>
    <s v="Without Environmental Issues"/>
    <s v="No"/>
    <s v="None"/>
    <s v="2783 GARTH LN"/>
    <s v="Hilliard"/>
    <s v="Florida"/>
    <n v="32046"/>
    <s v="2783 GARTH LN HILLIARD FL 32046"/>
    <s v="L"/>
    <s v="Pass"/>
    <s v="No"/>
    <s v="FV&lt;$10K"/>
    <s v="N/A"/>
    <s v="No, &lt; $20K Lien"/>
    <s v="No, Lien &lt; $20K"/>
    <s v="N/A"/>
    <s v="No"/>
    <s v="No"/>
    <n v="0"/>
    <s v="No"/>
    <n v="68168"/>
    <n v="1"/>
    <n v="68168"/>
    <m/>
    <n v="0"/>
    <n v="0"/>
    <s v=""/>
    <e v="#N/A"/>
    <n v="68168"/>
    <s v="No"/>
    <s v="S"/>
    <s v="No"/>
    <s v="Yes"/>
    <n v="0.67"/>
    <n v="45672.560000000005"/>
    <n v="2156.92"/>
    <n v="43515.640000000007"/>
    <n v="3.1641239291163012E-2"/>
    <m/>
    <s v="No"/>
    <m/>
    <m/>
    <m/>
    <x v="0"/>
    <n v="585"/>
    <n v="539.23"/>
    <s v="Ok"/>
    <n v="0"/>
    <n v="0"/>
  </r>
  <r>
    <n v="586"/>
    <s v="Nassau"/>
    <s v="17-3N-24-2020-0037-0000"/>
    <n v="627.28"/>
    <n v="2017"/>
    <n v="627.28"/>
    <n v="627.28"/>
    <n v="0"/>
    <n v="27138"/>
    <s v="HILLIARD"/>
    <s v="Florida"/>
    <n v="32046"/>
    <s v="27138 BENT CREEK CIR"/>
    <s v="HILLIARD FL 32046"/>
    <n v="-81.928053919799495"/>
    <n v="30.679630940250799"/>
    <s v="STOKES RAYMOND CHRISTOPHER"/>
    <n v="1"/>
    <s v="SINGLE FAMILY"/>
    <n v="1001"/>
    <s v="Single Family Residential"/>
    <n v="2017"/>
    <n v="77602"/>
    <n v="2017"/>
    <n v="141998"/>
    <n v="550.41999999999996"/>
    <n v="0.87747098584364236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n v="0"/>
    <s v="No"/>
    <s v="Without Environmental Issues"/>
    <s v="No"/>
    <s v="None"/>
    <s v="27138 BENT CREEK CIR"/>
    <s v="Hilliard"/>
    <s v="Florida"/>
    <n v="32046"/>
    <s v="27138 BENT CREEK CIR HILLIARD FL 32046"/>
    <s v=""/>
    <s v="Pass"/>
    <s v="No"/>
    <s v="FV&lt;$10K"/>
    <s v="N/A"/>
    <s v="No, &lt; $20K Lien"/>
    <s v="No, Lien &lt; $20K"/>
    <s v="N/A"/>
    <s v="No"/>
    <s v="No"/>
    <n v="0"/>
    <s v="No"/>
    <n v="77602"/>
    <n v="1"/>
    <n v="77602"/>
    <m/>
    <n v="0"/>
    <n v="0"/>
    <s v=""/>
    <e v="#N/A"/>
    <n v="77602"/>
    <s v="No"/>
    <s v="S"/>
    <s v="No"/>
    <s v="Yes"/>
    <n v="0.67"/>
    <n v="51993.340000000004"/>
    <n v="2509.12"/>
    <n v="49484.22"/>
    <n v="3.2333187288987396E-2"/>
    <m/>
    <s v="No"/>
    <m/>
    <m/>
    <m/>
    <x v="0"/>
    <n v="586"/>
    <n v="627.28"/>
    <s v="Ok"/>
    <n v="0"/>
    <n v="0"/>
  </r>
  <r>
    <n v="587"/>
    <s v="Nassau"/>
    <s v="17-3N-24-2020-0053-0100"/>
    <n v="230.95"/>
    <n v="2017"/>
    <n v="230.95"/>
    <n v="230.95"/>
    <n v="0"/>
    <m/>
    <s v="HILLIARD"/>
    <s v="Florida"/>
    <n v="32046"/>
    <s v="FRIENDSHIP CIR"/>
    <s v="HILLIARD FL 32046"/>
    <n v="-81.923635950367995"/>
    <n v="30.673388489556402"/>
    <s v="HOLDEN DAVID &amp; MELISSA"/>
    <n v="0"/>
    <s v="VACANT RESIDENTIAL"/>
    <n v="8001"/>
    <s v="Residential-Vacant Land"/>
    <n v="2017"/>
    <n v="12375"/>
    <n v="2017"/>
    <n v="14062"/>
    <n v="183.96"/>
    <n v="0.79653604676336875"/>
    <s v="No"/>
    <s v="No"/>
    <s v="No"/>
    <m/>
    <s v="No"/>
    <m/>
    <s v="No"/>
    <s v="I"/>
    <s v="I"/>
    <s v="I"/>
    <s v="I"/>
    <s v="I"/>
    <s v="I"/>
    <s v="C"/>
    <s v="No"/>
    <s v="Yes"/>
    <s v="No"/>
    <n v="0"/>
    <n v="0"/>
    <n v="0"/>
    <n v="0"/>
    <n v="0"/>
    <n v="0"/>
    <s v="Potential Low Risk"/>
    <n v="0"/>
    <n v="3"/>
    <s v="No"/>
    <s v="No"/>
    <s v="No"/>
    <s v="Without Environmental Issues"/>
    <s v="No"/>
    <s v="None"/>
    <s v="FRIENDSHIP CIR"/>
    <s v="Hilliard"/>
    <s v="Florida"/>
    <n v="32046"/>
    <s v="FRIENDSHIP CIR HILLIARD FL 32046"/>
    <s v=""/>
    <s v="Pass"/>
    <s v="No"/>
    <s v="FV&lt;$10K"/>
    <s v="N/A"/>
    <s v="No, &lt; $20K Lien"/>
    <s v="No, Lien &lt; $20K"/>
    <s v="N/A"/>
    <s v="No"/>
    <s v="No"/>
    <n v="3"/>
    <s v="No"/>
    <n v="12375"/>
    <n v="1"/>
    <n v="12375"/>
    <m/>
    <n v="0"/>
    <n v="0"/>
    <s v=""/>
    <e v="#N/A"/>
    <n v="12375"/>
    <s v="No"/>
    <s v="V"/>
    <s v="Yes"/>
    <s v="No"/>
    <n v="0"/>
    <n v="0"/>
    <n v="1616.6499999999999"/>
    <n v="-1616.6499999999999"/>
    <n v="0.13063838383838383"/>
    <m/>
    <s v="No"/>
    <m/>
    <m/>
    <m/>
    <x v="4"/>
    <n v="587"/>
    <n v="230.95"/>
    <s v="Ok"/>
    <n v="0"/>
    <n v="0"/>
  </r>
  <r>
    <n v="588"/>
    <s v="Nassau"/>
    <s v="17-3N-24-2020-0055-0020"/>
    <n v="1209.71"/>
    <n v="2017"/>
    <n v="1209.71"/>
    <n v="1209.71"/>
    <n v="0"/>
    <n v="36422"/>
    <s v="HILLIARD"/>
    <s v="Florida"/>
    <n v="32046"/>
    <s v="36422 PINE ST"/>
    <s v="HILLIARD FL 32046"/>
    <n v="0"/>
    <n v="0"/>
    <s v="WEST JAMIE L L/E"/>
    <n v="1"/>
    <s v="SINGLE FAMILY"/>
    <n v="1001"/>
    <s v="Single Family Residential"/>
    <n v="2017"/>
    <n v="77974"/>
    <n v="2017"/>
    <n v="77974"/>
    <n v="1088.96"/>
    <n v="0.90018268841292537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n v="0"/>
    <n v="0"/>
    <n v="0"/>
    <s v="No"/>
    <n v="0"/>
    <s v="No"/>
    <s v="Without Environmental Issues"/>
    <s v="No"/>
    <s v="None"/>
    <s v="36422 PINE ST"/>
    <s v="Hilliard"/>
    <s v="Florida"/>
    <n v="32046"/>
    <s v="36422 PINE ST HILLIARD FL 32046"/>
    <s v=""/>
    <s v="Pass"/>
    <s v="No"/>
    <s v="FV&lt;$10K"/>
    <s v="N/A"/>
    <s v="No, &lt; $20K Lien"/>
    <s v="No, Lien &lt; $20K"/>
    <s v="N/A"/>
    <s v="No"/>
    <s v="No"/>
    <n v="0"/>
    <s v="No"/>
    <n v="77974"/>
    <n v="1"/>
    <n v="77974"/>
    <m/>
    <n v="0"/>
    <n v="0"/>
    <s v=""/>
    <e v="#N/A"/>
    <n v="77974"/>
    <s v="No"/>
    <s v="S"/>
    <s v="No"/>
    <s v="No"/>
    <n v="0.35"/>
    <n v="27290.899999999998"/>
    <n v="4838.84"/>
    <n v="22452.059999999998"/>
    <n v="6.2057095955061946E-2"/>
    <m/>
    <s v="No"/>
    <m/>
    <m/>
    <m/>
    <x v="0"/>
    <n v="588"/>
    <n v="1209.71"/>
    <s v="Ok"/>
    <n v="0"/>
    <n v="0"/>
  </r>
  <r>
    <n v="589"/>
    <s v="Nassau"/>
    <s v="17-3N-24-2020-0057-0000"/>
    <n v="6057.88"/>
    <n v="2017"/>
    <n v="6057.88"/>
    <n v="6057.88"/>
    <n v="0"/>
    <n v="3714"/>
    <s v="HILLIARD"/>
    <s v="Florida"/>
    <n v="32046"/>
    <s v="3714 RAVEN DR"/>
    <s v="HILLIARD FL 32046"/>
    <n v="-81.923887302014506"/>
    <n v="30.678294183980402"/>
    <s v="HILLIARD LLC"/>
    <n v="28"/>
    <s v="PARKING LOTS (COMMERCIAL OR PATRON), MOBILE HOME PARKS"/>
    <n v="1109"/>
    <s v="Mobile Home Park Trailer Park"/>
    <n v="2017"/>
    <n v="398970"/>
    <n v="2017"/>
    <n v="398970"/>
    <n v="5571.78"/>
    <n v="0.91975740688161534"/>
    <s v="No"/>
    <m/>
    <m/>
    <m/>
    <m/>
    <m/>
    <m/>
    <s v="I"/>
    <s v="I"/>
    <n v="0"/>
    <n v="0"/>
    <n v="0"/>
    <n v="0"/>
    <n v="0"/>
    <s v="No"/>
    <s v="No"/>
    <s v="No"/>
    <n v="0"/>
    <n v="0"/>
    <n v="150000"/>
    <s v="SELLER TAKE-BACK"/>
    <n v="0"/>
    <n v="0"/>
    <s v="Potential Low Risk"/>
    <n v="0"/>
    <n v="1"/>
    <s v="No"/>
    <s v="No"/>
    <s v="No"/>
    <s v="Without Environmental Issues"/>
    <s v="No"/>
    <s v="None"/>
    <s v="3714 RAVEN DR"/>
    <s v="Hilliard"/>
    <s v="Florida"/>
    <n v="32046"/>
    <s v="3714 RAVEN DR HILLIARD FL 32046"/>
    <s v="L"/>
    <s v="Pass"/>
    <s v="No"/>
    <s v="FV&lt;$10K"/>
    <s v="N/A"/>
    <s v="No, &lt; $20K Lien"/>
    <s v="No, Lien &lt; $20K"/>
    <s v="N/A"/>
    <s v="No"/>
    <s v="No"/>
    <n v="1"/>
    <s v="No"/>
    <n v="398970"/>
    <n v="1"/>
    <n v="398970"/>
    <m/>
    <n v="0"/>
    <n v="0"/>
    <s v=""/>
    <e v="#N/A"/>
    <n v="398970"/>
    <s v="No"/>
    <s v="C"/>
    <s v="No"/>
    <s v="No"/>
    <n v="0.3"/>
    <n v="119691"/>
    <n v="30289.4"/>
    <n v="89401.600000000006"/>
    <n v="7.5918991402862374E-2"/>
    <m/>
    <s v="No"/>
    <m/>
    <m/>
    <m/>
    <x v="0"/>
    <n v="589"/>
    <n v="6057.88"/>
    <s v="Ok"/>
    <n v="0"/>
    <n v="0"/>
  </r>
  <r>
    <n v="590"/>
    <s v="Nassau"/>
    <s v="17-3N-24-2640-0002-0100"/>
    <n v="46.86"/>
    <n v="2017"/>
    <n v="46.86"/>
    <n v="46.86"/>
    <n v="0"/>
    <m/>
    <s v="HILLIARD"/>
    <s v="Florida"/>
    <n v="32046"/>
    <s v="CR 108"/>
    <s v="HILLIARD FL 32046"/>
    <n v="-81.927452774352204"/>
    <n v="30.680798946314201"/>
    <s v="CHRISTENSEN EMMA MRS"/>
    <n v="0"/>
    <s v="VACANT RESIDENTIAL"/>
    <n v="8001"/>
    <s v="Residential-Vacant Land"/>
    <n v="2017"/>
    <n v="924"/>
    <n v="2017"/>
    <n v="1050"/>
    <n v="13.74"/>
    <n v="0.29321382842509602"/>
    <s v="Yes"/>
    <s v="Yes"/>
    <s v="Yes"/>
    <s v="Yes"/>
    <s v="No"/>
    <m/>
    <m/>
    <s v="C"/>
    <s v="C"/>
    <s v="C"/>
    <s v="C"/>
    <s v="I"/>
    <s v="I"/>
    <n v="0"/>
    <s v="Yes"/>
    <s v="Yes"/>
    <s v="Yes"/>
    <n v="0"/>
    <n v="0"/>
    <n v="0"/>
    <n v="0"/>
    <n v="0"/>
    <n v="0"/>
    <s v="Potential Low Risk"/>
    <s v="Minimal"/>
    <n v="5"/>
    <s v="No"/>
    <s v="No"/>
    <s v="No"/>
    <s v="Without Environmental Issues"/>
    <s v="No"/>
    <s v="None"/>
    <s v="CR 108"/>
    <s v="Hilliard"/>
    <s v="Florida"/>
    <n v="32046"/>
    <s v="CR 108 HILLIARD FL 32046"/>
    <s v=""/>
    <s v="Lien&lt;$150"/>
    <s v="No"/>
    <s v="FV&lt;$10K"/>
    <s v="N/A"/>
    <s v="No, &lt; $20K Lien"/>
    <s v="No, Lien &lt; $20K"/>
    <s v="N/A"/>
    <s v="Yes"/>
    <s v="No"/>
    <n v="5"/>
    <s v="No"/>
    <n v="924"/>
    <n v="1"/>
    <n v="924"/>
    <m/>
    <n v="0"/>
    <n v="0"/>
    <s v=""/>
    <e v="#N/A"/>
    <n v="924"/>
    <s v="No"/>
    <s v="V"/>
    <s v="Yes"/>
    <s v="No"/>
    <n v="0"/>
    <n v="0"/>
    <n v="421.74"/>
    <n v="-421.74"/>
    <n v="0.45642857142857146"/>
    <m/>
    <s v="No"/>
    <m/>
    <m/>
    <m/>
    <x v="2"/>
    <n v="590"/>
    <n v="46.86"/>
    <s v="Ok"/>
    <n v="0"/>
    <n v="0"/>
  </r>
  <r>
    <n v="591"/>
    <s v="Nassau"/>
    <s v="20-3N-24-0000-0007-0000"/>
    <n v="945.36"/>
    <n v="2017"/>
    <n v="945.36"/>
    <n v="945.36"/>
    <n v="0"/>
    <n v="37341"/>
    <s v="HILLIARD"/>
    <s v="Florida"/>
    <n v="32046"/>
    <s v="37341 TOM BROWN RD"/>
    <s v="HILLIARD FL 32046"/>
    <n v="-81.922030502409399"/>
    <n v="30.664456487599399"/>
    <s v="REWIS BILLY CHARLES"/>
    <n v="2"/>
    <s v="MOBILE HOMES"/>
    <n v="1006"/>
    <s v="Mobile home"/>
    <n v="2017"/>
    <n v="51766"/>
    <n v="2017"/>
    <n v="60988"/>
    <n v="844.53"/>
    <n v="0.89334221883726828"/>
    <s v="No"/>
    <s v="No"/>
    <s v="No"/>
    <s v="No"/>
    <s v="No"/>
    <m/>
    <m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37341 TOM BROWN RD"/>
    <s v="Hilliard"/>
    <s v="Florida"/>
    <n v="32046"/>
    <s v="37341 TOM BROWN RD HILLIARD FL 32046"/>
    <s v=""/>
    <s v="Pass"/>
    <s v="No"/>
    <s v="FV&lt;$10K"/>
    <s v="N/A"/>
    <s v="No, &lt; $20K Lien"/>
    <s v="No, Lien &lt; $20K"/>
    <s v="N/A"/>
    <s v="No"/>
    <s v="No"/>
    <n v="1"/>
    <s v="No"/>
    <n v="51766"/>
    <n v="1"/>
    <n v="51766"/>
    <m/>
    <n v="0"/>
    <n v="0"/>
    <s v=""/>
    <e v="#N/A"/>
    <n v="51766"/>
    <s v="No"/>
    <s v="R"/>
    <s v="No"/>
    <s v="No"/>
    <n v="0.35"/>
    <n v="18118.099999999999"/>
    <n v="4726.8"/>
    <n v="13391.3"/>
    <n v="9.1310899045705676E-2"/>
    <m/>
    <s v="No"/>
    <m/>
    <m/>
    <m/>
    <x v="0"/>
    <n v="591"/>
    <n v="945.36"/>
    <s v="Ok"/>
    <n v="0"/>
    <n v="0"/>
  </r>
  <r>
    <n v="592"/>
    <s v="Nassau"/>
    <s v="20-3N-24-0000-0007-0020"/>
    <n v="766.23"/>
    <n v="2017"/>
    <n v="766.23"/>
    <n v="766.23"/>
    <n v="0"/>
    <n v="37263"/>
    <s v="HILLIARD"/>
    <s v="Florida"/>
    <n v="32046"/>
    <s v="37263 TOM BROWN RD"/>
    <s v="HILLIARD FL 32046"/>
    <n v="-81.922089252374207"/>
    <n v="30.6651438658748"/>
    <s v="REWIS BILLY CHARLES"/>
    <n v="1"/>
    <s v="SINGLE FAMILY"/>
    <n v="1001"/>
    <s v="Single Family Residential"/>
    <n v="2017"/>
    <n v="83949"/>
    <n v="2017"/>
    <n v="97820"/>
    <n v="678.9"/>
    <n v="0.88602638894326768"/>
    <s v="No"/>
    <m/>
    <s v="No"/>
    <s v="No"/>
    <s v="No"/>
    <m/>
    <m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Minimal"/>
    <n v="1"/>
    <s v="Yes"/>
    <s v="No"/>
    <s v="No"/>
    <s v="Without Environmental Issues"/>
    <s v="No"/>
    <s v="None"/>
    <s v="37263 TOM BROWN RD"/>
    <s v="Hilliard"/>
    <s v="Florida"/>
    <n v="32046"/>
    <s v="37263 TOM BROWN RD HILLIARD FL 32046"/>
    <s v=""/>
    <s v="Pass"/>
    <s v="No"/>
    <s v="FV&lt;$10K"/>
    <s v="N/A"/>
    <s v="No, &lt; $20K Lien"/>
    <s v="No, Lien &lt; $20K"/>
    <s v="N/A"/>
    <s v="No"/>
    <s v="No"/>
    <n v="1"/>
    <s v="No"/>
    <n v="83949"/>
    <n v="1"/>
    <n v="83949"/>
    <m/>
    <n v="0"/>
    <n v="0"/>
    <s v=""/>
    <e v="#N/A"/>
    <n v="83949"/>
    <s v="No"/>
    <s v="S"/>
    <s v="No"/>
    <s v="Yes"/>
    <n v="0.67"/>
    <n v="56245.83"/>
    <n v="3831.15"/>
    <n v="52414.68"/>
    <n v="4.5636636529321373E-2"/>
    <m/>
    <s v="No"/>
    <m/>
    <m/>
    <m/>
    <x v="0"/>
    <n v="592"/>
    <n v="766.23"/>
    <s v="Ok"/>
    <n v="0"/>
    <n v="0"/>
  </r>
  <r>
    <n v="593"/>
    <s v="Nassau"/>
    <s v="20-3N-24-2020-0023-0010"/>
    <n v="1003.6"/>
    <n v="2017"/>
    <n v="1003.6"/>
    <n v="1003.6"/>
    <n v="0"/>
    <n v="15616"/>
    <s v="HILLIARD"/>
    <s v="Florida"/>
    <n v="32046"/>
    <s v="15616 CR 108"/>
    <s v="HILLIARD FL 32046"/>
    <n v="0"/>
    <n v="0"/>
    <s v="HOBBS BENJAMIN FRANKLIN &amp; HOBBS GORDON F &amp; CONNIE(JT/RS)"/>
    <n v="2"/>
    <s v="MOBILE HOMES"/>
    <n v="1006"/>
    <s v="Mobile home"/>
    <n v="2017"/>
    <n v="98447"/>
    <n v="2017"/>
    <n v="98447"/>
    <n v="898.38"/>
    <n v="0.89515743324033481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n v="0"/>
    <n v="0"/>
    <n v="0"/>
    <s v="Yes"/>
    <n v="0"/>
    <s v="No"/>
    <s v="Without Environmental Issues"/>
    <s v="No"/>
    <s v="None"/>
    <s v="15616 CR 108"/>
    <s v="Hilliard"/>
    <s v="Florida"/>
    <n v="32046"/>
    <s v="15616 CR 108 HILLIARD FL 32046"/>
    <s v=""/>
    <s v="Pass"/>
    <s v="No"/>
    <s v="FV&lt;$10K"/>
    <s v="N/A"/>
    <s v="No, &lt; $20K Lien"/>
    <s v="No, Lien &lt; $20K"/>
    <s v="N/A"/>
    <s v="No"/>
    <s v="No"/>
    <n v="0"/>
    <s v="No"/>
    <n v="98447"/>
    <n v="1"/>
    <n v="98447"/>
    <m/>
    <n v="0"/>
    <n v="0"/>
    <s v=""/>
    <e v="#N/A"/>
    <n v="98447"/>
    <s v="No"/>
    <s v="R"/>
    <s v="No"/>
    <s v="Yes"/>
    <n v="0.67"/>
    <n v="65959.490000000005"/>
    <n v="4014.4"/>
    <n v="61945.090000000004"/>
    <n v="4.0777271018923887E-2"/>
    <m/>
    <s v="No"/>
    <m/>
    <m/>
    <m/>
    <x v="0"/>
    <n v="593"/>
    <n v="1003.6"/>
    <s v="Ok"/>
    <n v="0"/>
    <n v="0"/>
  </r>
  <r>
    <n v="594"/>
    <s v="Nassau"/>
    <s v="20-3N-24-2020-0046-0000"/>
    <n v="488.08"/>
    <n v="2017"/>
    <n v="488.08"/>
    <n v="488.08"/>
    <n v="0"/>
    <n v="15595"/>
    <s v="HILLIARD"/>
    <s v="Florida"/>
    <n v="32046"/>
    <s v="15595 CR 108"/>
    <s v="HILLIARD FL 32046"/>
    <n v="-81.927164252324104"/>
    <n v="30.656496612699499"/>
    <s v="HODGES WILL RANDALL &amp; LISA K &amp;"/>
    <n v="50"/>
    <s v="IMPROVED AGRICULTURAL"/>
    <n v="7000"/>
    <s v="Agricultural / Rural (General)"/>
    <n v="2017"/>
    <n v="52007"/>
    <n v="2017"/>
    <n v="129203"/>
    <n v="421.71"/>
    <n v="0.86401819373873134"/>
    <m/>
    <m/>
    <m/>
    <s v="No"/>
    <s v="No"/>
    <s v="No"/>
    <m/>
    <s v="I"/>
    <s v="I"/>
    <s v="I"/>
    <n v="0"/>
    <n v="0"/>
    <n v="0"/>
    <n v="0"/>
    <s v="No"/>
    <s v="No"/>
    <s v="No"/>
    <n v="0"/>
    <n v="0"/>
    <n v="0"/>
    <n v="0"/>
    <n v="0"/>
    <n v="0"/>
    <s v="Potential Low Risk"/>
    <s v="Minimal"/>
    <n v="0"/>
    <s v="Yes"/>
    <s v="No"/>
    <s v="No"/>
    <s v="Without Environmental Issues"/>
    <s v="No"/>
    <s v="None"/>
    <s v="15595 CR 108"/>
    <s v="Hilliard"/>
    <s v="Florida"/>
    <n v="32046"/>
    <s v="15595 CR 108 HILLIARD FL 32046"/>
    <s v=""/>
    <s v="Pass"/>
    <s v="No"/>
    <s v="FV&lt;$10K"/>
    <s v="N/A"/>
    <s v="No, &lt; $20K Lien"/>
    <s v="No, Lien &lt; $20K"/>
    <s v="N/A"/>
    <s v="No"/>
    <s v="Yes"/>
    <n v="0"/>
    <s v="No"/>
    <n v="52007"/>
    <n v="1"/>
    <n v="52007"/>
    <m/>
    <n v="0"/>
    <n v="0"/>
    <s v=""/>
    <e v="#N/A"/>
    <n v="52007"/>
    <s v="No"/>
    <s v="V"/>
    <s v="Yes"/>
    <s v="Yes"/>
    <n v="0"/>
    <n v="0"/>
    <n v="1952.32"/>
    <n v="-1952.32"/>
    <n v="3.7539561982040878E-2"/>
    <m/>
    <s v="No"/>
    <m/>
    <m/>
    <m/>
    <x v="6"/>
    <n v="594"/>
    <n v="488.08"/>
    <s v="Ok"/>
    <n v="0"/>
    <n v="0"/>
  </r>
  <r>
    <n v="595"/>
    <s v="Nassau"/>
    <s v="20-3N-24-2020-0047-0000"/>
    <n v="519.33000000000004"/>
    <n v="2017"/>
    <n v="519.33000000000004"/>
    <n v="519.33000000000004"/>
    <n v="0"/>
    <n v="15585"/>
    <s v="HILLIARD"/>
    <s v="Florida"/>
    <n v="32046"/>
    <s v="15585 CR 108"/>
    <s v="HILLIARD FL 32046"/>
    <n v="-81.927147675354604"/>
    <n v="30.655621847703902"/>
    <s v="GILL TROY V SR &amp; DONNA E H"/>
    <n v="2"/>
    <s v="MOBILE HOMES"/>
    <n v="1006"/>
    <s v="Mobile home"/>
    <n v="2017"/>
    <n v="60930"/>
    <n v="2017"/>
    <n v="73458"/>
    <n v="450.6"/>
    <n v="0.86765640344289752"/>
    <m/>
    <s v="No"/>
    <s v="No"/>
    <s v="No"/>
    <s v="No"/>
    <m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0"/>
    <s v="Yes"/>
    <s v="No"/>
    <s v="No"/>
    <s v="Without Environmental Issues"/>
    <s v="No"/>
    <s v="None"/>
    <s v="15585 CR 108"/>
    <s v="Hilliard"/>
    <s v="Florida"/>
    <n v="32046"/>
    <s v="15585 CR 108 HILLIARD FL 32046"/>
    <s v=""/>
    <s v="Pass"/>
    <s v="No"/>
    <s v="FV&lt;$10K"/>
    <s v="N/A"/>
    <s v="No, &lt; $20K Lien"/>
    <s v="No, Lien &lt; $20K"/>
    <s v="N/A"/>
    <s v="No"/>
    <s v="No"/>
    <n v="0"/>
    <s v="No"/>
    <n v="60930"/>
    <n v="1"/>
    <n v="60930"/>
    <m/>
    <n v="0"/>
    <n v="0"/>
    <s v=""/>
    <e v="#N/A"/>
    <n v="60930"/>
    <s v="No"/>
    <s v="R"/>
    <s v="No"/>
    <s v="Yes"/>
    <n v="0.67"/>
    <n v="40823.100000000006"/>
    <n v="2077.3200000000002"/>
    <n v="38745.780000000006"/>
    <n v="3.4093549975381589E-2"/>
    <m/>
    <s v="No"/>
    <m/>
    <m/>
    <m/>
    <x v="0"/>
    <n v="595"/>
    <n v="519.33000000000004"/>
    <s v="Ok"/>
    <n v="0"/>
    <n v="0"/>
  </r>
  <r>
    <n v="596"/>
    <s v="Nassau"/>
    <s v="21-3N-24-2020-0051-0010"/>
    <n v="217.26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36315"/>
    <e v="#N/A"/>
    <e v="#N/A"/>
    <e v="#N/A"/>
    <n v="0"/>
    <s v="Yes"/>
    <s v="No"/>
    <s v="No"/>
    <m/>
    <m/>
    <m/>
    <m/>
    <e v="#N/A"/>
    <e v="#N/A"/>
    <e v="#N/A"/>
    <e v="#N/A"/>
    <e v="#N/A"/>
    <e v="#N/A"/>
    <e v="#N/A"/>
    <s v="Yes"/>
    <s v="No"/>
    <s v="Yes"/>
    <e v="#N/A"/>
    <e v="#N/A"/>
    <e v="#N/A"/>
    <e v="#N/A"/>
    <e v="#N/A"/>
    <e v="#N/A"/>
    <e v="#N/A"/>
    <e v="#N/A"/>
    <n v="1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Yes"/>
    <s v="No"/>
    <n v="1"/>
    <s v="No"/>
    <n v="36315"/>
    <n v="1"/>
    <n v="36315"/>
    <m/>
    <e v="#N/A"/>
    <e v="#N/A"/>
    <s v=""/>
    <e v="#N/A"/>
    <n v="36315"/>
    <s v="No"/>
    <s v="R"/>
    <s v="No"/>
    <s v="Yes"/>
    <n v="0.67"/>
    <n v="24331.050000000003"/>
    <e v="#N/A"/>
    <e v="#N/A"/>
    <e v="#N/A"/>
    <m/>
    <s v="No"/>
    <m/>
    <m/>
    <m/>
    <x v="6"/>
    <n v="596"/>
    <n v="217.26"/>
    <s v="Ok"/>
    <e v="#N/A"/>
    <e v="#N/A"/>
  </r>
  <r>
    <n v="597"/>
    <s v="Nassau"/>
    <s v="21-3N-24-2020-0063-0030"/>
    <n v="2791.9"/>
    <n v="2017"/>
    <e v="#N/A"/>
    <e v="#N/A"/>
    <e v="#N/A"/>
    <e v="#N/A"/>
    <e v="#N/A"/>
    <e v="#N/A"/>
    <e v="#N/A"/>
    <e v="#N/A"/>
    <e v="#N/A"/>
    <e v="#N/A"/>
    <e v="#N/A"/>
    <e v="#N/A"/>
    <n v="41"/>
    <s v="LIGHT MANUFACTURING, SMALL EQUIPMENT MANUFACTURING, SMALL MACHINE SHOPS, INSTRUM"/>
    <e v="#N/A"/>
    <e v="#N/A"/>
    <n v="2017"/>
    <n v="168568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168568"/>
    <n v="1"/>
    <n v="168568"/>
    <m/>
    <e v="#N/A"/>
    <e v="#N/A"/>
    <s v=""/>
    <e v="#N/A"/>
    <n v="168568"/>
    <s v="No"/>
    <s v="C"/>
    <s v="No"/>
    <s v="No"/>
    <n v="0.3"/>
    <n v="50570.400000000001"/>
    <e v="#N/A"/>
    <e v="#N/A"/>
    <e v="#N/A"/>
    <m/>
    <e v="#N/A"/>
    <m/>
    <m/>
    <m/>
    <x v="5"/>
    <n v="597"/>
    <n v="2791.9"/>
    <e v="#N/A"/>
    <e v="#N/A"/>
    <e v="#N/A"/>
  </r>
  <r>
    <n v="598"/>
    <s v="Nassau"/>
    <s v="22-3N-24-2320-0006-0010"/>
    <n v="771.01"/>
    <n v="2017"/>
    <n v="771.01"/>
    <n v="771.01"/>
    <n v="0"/>
    <n v="36507"/>
    <s v="CALLAHAN"/>
    <s v="Florida"/>
    <n v="32011"/>
    <s v="36507 PRATT SIDING RD"/>
    <s v="CALLAHAN FL 32011"/>
    <n v="-81.8866818553646"/>
    <n v="30.656283463660198"/>
    <s v="BEST CAROLINE EST"/>
    <n v="1"/>
    <s v="SINGLE FAMILY"/>
    <n v="1001"/>
    <s v="Single Family Residential"/>
    <n v="2017"/>
    <n v="45137"/>
    <n v="2017"/>
    <n v="45137"/>
    <n v="683.32"/>
    <n v="0.88626606658798213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36507 PRATT SIDING RD"/>
    <s v="Callahan"/>
    <s v="Florida"/>
    <n v="32011"/>
    <s v="36507 PRATT SIDING RD CALLAHAN FL 32011"/>
    <s v=""/>
    <s v="Pass"/>
    <s v="No"/>
    <s v="FV&lt;$10K"/>
    <s v="N/A"/>
    <s v="No, &lt; $20K Lien"/>
    <s v="No, Lien &lt; $20K"/>
    <s v="N/A"/>
    <s v="No"/>
    <s v="No"/>
    <n v="0"/>
    <s v="No"/>
    <n v="45137"/>
    <n v="1"/>
    <n v="45137"/>
    <m/>
    <n v="0"/>
    <n v="0"/>
    <s v=""/>
    <e v="#N/A"/>
    <n v="45137"/>
    <s v="No"/>
    <s v="S"/>
    <s v="No"/>
    <s v="No"/>
    <n v="0.35"/>
    <n v="15797.949999999999"/>
    <n v="3084.04"/>
    <n v="12713.91"/>
    <n v="6.8326206881272569E-2"/>
    <m/>
    <s v="No"/>
    <m/>
    <m/>
    <m/>
    <x v="0"/>
    <n v="598"/>
    <n v="771.01"/>
    <s v="Ok"/>
    <n v="0"/>
    <n v="0"/>
  </r>
  <r>
    <n v="599"/>
    <s v="Nassau"/>
    <s v="22-3N-24-2320-0010-0020"/>
    <n v="1328.25"/>
    <n v="2017"/>
    <n v="1328.25"/>
    <n v="1328.25"/>
    <n v="0"/>
    <n v="550602"/>
    <s v="HILLIARD"/>
    <s v="Florida"/>
    <n v="32046"/>
    <s v="550602 US HWY 1"/>
    <s v="HILLIARD FL 32046"/>
    <n v="-81.891398404031307"/>
    <n v="30.6678565762329"/>
    <s v="SCOTT JEANNE"/>
    <n v="33"/>
    <s v="NIGHTCLUBS, COCKTAIL LOUNGES, BARS"/>
    <n v="2048"/>
    <s v="Nightclub (Cocktail Lounge)"/>
    <n v="2017"/>
    <n v="79171"/>
    <n v="2017"/>
    <n v="79171"/>
    <n v="1198.56"/>
    <n v="0.90236024844720497"/>
    <m/>
    <s v="No"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1"/>
    <s v="Potential Medium Risk"/>
    <s v="Minimal"/>
    <n v="0"/>
    <s v="No"/>
    <s v="No"/>
    <s v="No"/>
    <s v="Without Environmental Issues"/>
    <s v="No"/>
    <s v="None"/>
    <s v="550602 US HWY 1"/>
    <s v="Hilliard"/>
    <s v="Florida"/>
    <n v="32046"/>
    <s v="550602 US HWY 1 HILLIARD FL 32046"/>
    <s v=""/>
    <s v="Pass"/>
    <s v="No"/>
    <s v="FV&lt;$10K"/>
    <s v="N/A"/>
    <s v="No, &lt; $20K Lien"/>
    <s v="No, Lien &lt; $20K"/>
    <s v="N/A"/>
    <s v="No"/>
    <s v="No"/>
    <n v="0"/>
    <s v="No"/>
    <n v="79171"/>
    <n v="1"/>
    <n v="79171"/>
    <m/>
    <n v="0"/>
    <n v="0"/>
    <s v=""/>
    <e v="#N/A"/>
    <n v="79171"/>
    <s v="No"/>
    <s v="C"/>
    <s v="No"/>
    <s v="No"/>
    <n v="0.3"/>
    <n v="23751.3"/>
    <n v="5313"/>
    <n v="18438.3"/>
    <n v="6.7107905672531609E-2"/>
    <m/>
    <s v="No"/>
    <m/>
    <m/>
    <m/>
    <x v="0"/>
    <n v="599"/>
    <n v="1328.25"/>
    <s v="Ok"/>
    <n v="0"/>
    <n v="0"/>
  </r>
  <r>
    <n v="600"/>
    <s v="Nassau"/>
    <s v="24-3N-24-0000-0002-00M0"/>
    <n v="42.91"/>
    <n v="2017"/>
    <e v="#N/A"/>
    <e v="#N/A"/>
    <e v="#N/A"/>
    <e v="#N/A"/>
    <e v="#N/A"/>
    <e v="#N/A"/>
    <e v="#N/A"/>
    <e v="#N/A"/>
    <e v="#N/A"/>
    <e v="#N/A"/>
    <e v="#N/A"/>
    <e v="#N/A"/>
    <n v="93"/>
    <s v="SUBSURFACE RIGHTS"/>
    <e v="#N/A"/>
    <e v="#N/A"/>
    <n v="2017"/>
    <n v="667"/>
    <e v="#N/A"/>
    <e v="#N/A"/>
    <e v="#N/A"/>
    <n v="0"/>
    <s v="Yes"/>
    <s v="Yes"/>
    <s v="Yes"/>
    <s v="Yes"/>
    <s v="Yes"/>
    <m/>
    <s v="No"/>
    <e v="#N/A"/>
    <e v="#N/A"/>
    <e v="#N/A"/>
    <e v="#N/A"/>
    <e v="#N/A"/>
    <e v="#N/A"/>
    <e v="#N/A"/>
    <s v="Yes"/>
    <s v="No"/>
    <s v="Yes"/>
    <e v="#N/A"/>
    <e v="#N/A"/>
    <e v="#N/A"/>
    <e v="#N/A"/>
    <e v="#N/A"/>
    <e v="#N/A"/>
    <e v="#N/A"/>
    <e v="#N/A"/>
    <n v="5"/>
    <s v="No"/>
    <e v="#N/A"/>
    <s v="No"/>
    <e v="#N/A"/>
    <s v="No"/>
    <e v="#N/A"/>
    <e v="#N/A"/>
    <e v="#N/A"/>
    <e v="#N/A"/>
    <e v="#N/A"/>
    <e v="#N/A"/>
    <e v="#N/A"/>
    <s v="Lien&lt;$150"/>
    <e v="#N/A"/>
    <s v="FV&lt;$10K"/>
    <s v="N/A"/>
    <s v="No, &lt; $20K Lien"/>
    <s v="No, Lien &lt; $20K"/>
    <s v="N/A"/>
    <s v="Yes"/>
    <s v="No"/>
    <n v="5"/>
    <s v="No"/>
    <n v="667"/>
    <n v="1"/>
    <n v="667"/>
    <m/>
    <e v="#N/A"/>
    <e v="#N/A"/>
    <s v=""/>
    <e v="#N/A"/>
    <n v="667"/>
    <s v="No"/>
    <s v="V"/>
    <s v="Yes"/>
    <s v="No"/>
    <n v="0"/>
    <n v="0"/>
    <e v="#N/A"/>
    <e v="#N/A"/>
    <e v="#N/A"/>
    <m/>
    <s v="No"/>
    <m/>
    <m/>
    <m/>
    <x v="2"/>
    <n v="600"/>
    <n v="42.91"/>
    <s v="Ok"/>
    <e v="#N/A"/>
    <e v="#N/A"/>
  </r>
  <r>
    <n v="601"/>
    <s v="Nassau"/>
    <s v="26-3N-24-2300-0017-0040"/>
    <n v="491.95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25763"/>
    <e v="#N/A"/>
    <e v="#N/A"/>
    <e v="#N/A"/>
    <n v="0"/>
    <s v="No"/>
    <s v="No"/>
    <s v="No"/>
    <m/>
    <m/>
    <s v="No"/>
    <s v="No"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25763"/>
    <n v="1"/>
    <n v="25763"/>
    <m/>
    <e v="#N/A"/>
    <e v="#N/A"/>
    <s v=""/>
    <e v="#N/A"/>
    <n v="25763"/>
    <s v="No"/>
    <s v="R"/>
    <s v="No"/>
    <s v="No"/>
    <n v="0.35"/>
    <n v="9017.0499999999993"/>
    <e v="#N/A"/>
    <e v="#N/A"/>
    <e v="#N/A"/>
    <m/>
    <s v="No"/>
    <m/>
    <m/>
    <m/>
    <x v="4"/>
    <n v="601"/>
    <n v="491.95"/>
    <s v="Ok"/>
    <e v="#N/A"/>
    <e v="#N/A"/>
  </r>
  <r>
    <n v="602"/>
    <s v="Nassau"/>
    <s v="26-3N-24-2300-0018-0010"/>
    <n v="174.83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33724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33724"/>
    <n v="1"/>
    <n v="33724"/>
    <m/>
    <e v="#N/A"/>
    <e v="#N/A"/>
    <s v=""/>
    <e v="#N/A"/>
    <n v="33724"/>
    <s v="No"/>
    <s v="R"/>
    <s v="No"/>
    <s v="Yes"/>
    <n v="0.67"/>
    <n v="22595.08"/>
    <e v="#N/A"/>
    <e v="#N/A"/>
    <e v="#N/A"/>
    <m/>
    <e v="#N/A"/>
    <m/>
    <m/>
    <m/>
    <x v="5"/>
    <n v="602"/>
    <n v="174.83"/>
    <e v="#N/A"/>
    <e v="#N/A"/>
    <e v="#N/A"/>
  </r>
  <r>
    <n v="603"/>
    <s v="Nassau"/>
    <s v="26-3N-24-2300-0018-0030"/>
    <n v="477.33"/>
    <n v="2017"/>
    <n v="477.33"/>
    <n v="477.33"/>
    <n v="0"/>
    <n v="36624"/>
    <s v="CALLAHAN"/>
    <s v="Florida"/>
    <n v="32011"/>
    <s v="36624 PATSY LN"/>
    <s v="CALLAHAN FL 32011"/>
    <n v="-81.882886280074899"/>
    <n v="30.653627860763098"/>
    <s v="PERKINS SANDRA M"/>
    <n v="2"/>
    <s v="MOBILE HOMES"/>
    <n v="1006"/>
    <s v="Mobile home"/>
    <n v="2017"/>
    <n v="56196"/>
    <n v="2017"/>
    <n v="64871"/>
    <n v="411.77"/>
    <n v="0.86265267215553176"/>
    <s v="No"/>
    <s v="No"/>
    <m/>
    <s v="No"/>
    <m/>
    <m/>
    <s v="No"/>
    <s v="I"/>
    <s v="I"/>
    <s v="I"/>
    <s v="I"/>
    <s v="I"/>
    <s v="I"/>
    <n v="0"/>
    <s v="No"/>
    <s v="No"/>
    <s v="No"/>
    <n v="0"/>
    <n v="0"/>
    <n v="20957"/>
    <s v="SELLER TAKE-BACK"/>
    <n v="0"/>
    <n v="0"/>
    <s v="Potential Low Risk"/>
    <s v="Minimal"/>
    <n v="2"/>
    <s v="Yes"/>
    <s v="No"/>
    <s v="No"/>
    <s v="Without Environmental Issues"/>
    <s v="No"/>
    <s v="None"/>
    <s v="36624 PATSY LN"/>
    <s v="Callahan"/>
    <s v="Florida"/>
    <n v="32011"/>
    <s v="36624 PATSY LN CALLAHAN FL 32011"/>
    <s v="L"/>
    <s v="Pass"/>
    <s v="No"/>
    <s v="FV&lt;$10K"/>
    <s v="N/A"/>
    <s v="No, &lt; $20K Lien"/>
    <s v="No, Lien &lt; $20K"/>
    <s v="N/A"/>
    <s v="No"/>
    <s v="No"/>
    <n v="2"/>
    <s v="Yes"/>
    <n v="56196"/>
    <n v="1"/>
    <n v="56196"/>
    <m/>
    <n v="0"/>
    <n v="0"/>
    <s v=""/>
    <e v="#N/A"/>
    <n v="56196"/>
    <s v="No"/>
    <s v="R"/>
    <s v="No"/>
    <s v="Yes"/>
    <n v="0.67"/>
    <n v="37651.32"/>
    <n v="2863.98"/>
    <n v="34787.339999999997"/>
    <n v="5.0964125560538115E-2"/>
    <m/>
    <s v="No"/>
    <m/>
    <m/>
    <m/>
    <x v="3"/>
    <n v="603"/>
    <n v="477.33"/>
    <s v="Ok"/>
    <n v="0"/>
    <n v="0"/>
  </r>
  <r>
    <n v="604"/>
    <s v="Nassau"/>
    <s v="26-3N-24-2300-0018-0050"/>
    <n v="542.76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31196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31196"/>
    <n v="1"/>
    <n v="31196"/>
    <m/>
    <e v="#N/A"/>
    <e v="#N/A"/>
    <s v=""/>
    <e v="#N/A"/>
    <n v="31196"/>
    <s v="No"/>
    <s v="R"/>
    <s v="No"/>
    <s v="No"/>
    <n v="0.35"/>
    <n v="10918.599999999999"/>
    <e v="#N/A"/>
    <e v="#N/A"/>
    <e v="#N/A"/>
    <m/>
    <e v="#N/A"/>
    <m/>
    <m/>
    <m/>
    <x v="5"/>
    <n v="604"/>
    <n v="542.76"/>
    <e v="#N/A"/>
    <e v="#N/A"/>
    <e v="#N/A"/>
  </r>
  <r>
    <n v="605"/>
    <s v="Nassau"/>
    <s v="26-3N-24-2300-0019-0020"/>
    <n v="79.34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27891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Lien&lt;$150"/>
    <e v="#N/A"/>
    <s v="FV&lt;$10K"/>
    <s v="N/A"/>
    <s v="No, &lt; $20K Lien"/>
    <s v="No, Lien &lt; $20K"/>
    <s v="N/A"/>
    <s v="No"/>
    <s v="No"/>
    <n v="0"/>
    <s v="No"/>
    <n v="27891"/>
    <n v="1"/>
    <n v="27891"/>
    <m/>
    <e v="#N/A"/>
    <e v="#N/A"/>
    <s v=""/>
    <e v="#N/A"/>
    <n v="27891"/>
    <s v="No"/>
    <s v="R"/>
    <s v="No"/>
    <s v="Yes"/>
    <n v="0.67"/>
    <n v="18686.97"/>
    <e v="#N/A"/>
    <e v="#N/A"/>
    <e v="#N/A"/>
    <m/>
    <s v="No"/>
    <m/>
    <m/>
    <m/>
    <x v="2"/>
    <n v="605"/>
    <n v="79.34"/>
    <s v="Ok"/>
    <e v="#N/A"/>
    <e v="#N/A"/>
  </r>
  <r>
    <n v="606"/>
    <s v="Nassau"/>
    <s v="26-3N-24-2300-0022-0040"/>
    <n v="1065.21"/>
    <n v="2017"/>
    <n v="1065.21"/>
    <n v="1065.21"/>
    <n v="0"/>
    <n v="36328"/>
    <s v="CALLAHAN"/>
    <s v="Florida"/>
    <n v="32011"/>
    <s v="36328 PATSY LN"/>
    <s v="CALLAHAN FL 32011"/>
    <n v="-81.883337017297293"/>
    <n v="30.650092766161698"/>
    <s v="BOYLES GLEN E"/>
    <n v="2"/>
    <s v="MOBILE HOMES"/>
    <n v="1006"/>
    <s v="Mobile home"/>
    <n v="2017"/>
    <n v="63106"/>
    <n v="2017"/>
    <n v="63106"/>
    <n v="955.35"/>
    <n v="0.8968654068211902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36328 PATSY LN"/>
    <s v="Callahan"/>
    <s v="Florida"/>
    <n v="32011"/>
    <s v="36328 PATSY LN CALLAHAN FL 32011"/>
    <s v=""/>
    <s v="Pass"/>
    <s v="No"/>
    <s v="FV&lt;$10K"/>
    <s v="N/A"/>
    <s v="No, &lt; $20K Lien"/>
    <s v="No, Lien &lt; $20K"/>
    <s v="N/A"/>
    <s v="No"/>
    <s v="No"/>
    <n v="0"/>
    <s v="No"/>
    <n v="63106"/>
    <n v="1"/>
    <n v="63106"/>
    <m/>
    <n v="0"/>
    <n v="0"/>
    <s v=""/>
    <e v="#N/A"/>
    <n v="63106"/>
    <s v="No"/>
    <s v="R"/>
    <s v="No"/>
    <s v="No"/>
    <n v="0.35"/>
    <n v="22087.1"/>
    <n v="4260.84"/>
    <n v="17826.259999999998"/>
    <n v="6.7518777929198498E-2"/>
    <m/>
    <s v="No"/>
    <m/>
    <m/>
    <m/>
    <x v="0"/>
    <n v="606"/>
    <n v="1065.21"/>
    <s v="Ok"/>
    <n v="0"/>
    <n v="0"/>
  </r>
  <r>
    <n v="607"/>
    <s v="Nassau"/>
    <s v="27-3N-24-0000-0001-0000"/>
    <n v="662.29"/>
    <n v="2017"/>
    <n v="662.29"/>
    <n v="662.29"/>
    <n v="0"/>
    <n v="36144"/>
    <s v="CALLAHAN"/>
    <s v="Florida"/>
    <n v="32011"/>
    <s v="36144 PRATT SIDING RD"/>
    <s v="CALLAHAN FL 32011"/>
    <n v="-81.892622089286803"/>
    <n v="30.654538187979501"/>
    <s v="MILLER DWAINE K"/>
    <n v="1"/>
    <s v="SINGLE FAMILY"/>
    <n v="1001"/>
    <s v="Single Family Residential"/>
    <n v="2017"/>
    <n v="77601"/>
    <n v="2017"/>
    <n v="90677"/>
    <n v="582.79999999999995"/>
    <n v="0.8799770493288438"/>
    <s v="No"/>
    <s v="No"/>
    <s v="No"/>
    <m/>
    <s v="No"/>
    <m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0"/>
    <s v="Yes"/>
    <s v="No"/>
    <s v="No"/>
    <s v="Without Environmental Issues"/>
    <s v="No"/>
    <s v="None"/>
    <s v="36144 PRATT SIDING RD"/>
    <s v="Callahan"/>
    <s v="Florida"/>
    <n v="32011"/>
    <s v="36144 PRATT SIDING RD CALLAHAN FL 32011"/>
    <s v=""/>
    <s v="Pass"/>
    <s v="No"/>
    <s v="FV&lt;$10K"/>
    <s v="N/A"/>
    <s v="No, &lt; $20K Lien"/>
    <s v="No, Lien &lt; $20K"/>
    <s v="N/A"/>
    <s v="No"/>
    <s v="No"/>
    <n v="0"/>
    <s v="No"/>
    <n v="77601"/>
    <n v="1"/>
    <n v="77601"/>
    <m/>
    <n v="0"/>
    <n v="0"/>
    <s v=""/>
    <e v="#N/A"/>
    <n v="77601"/>
    <s v="No"/>
    <s v="S"/>
    <s v="No"/>
    <s v="Yes"/>
    <n v="0.67"/>
    <n v="51992.670000000006"/>
    <n v="2649.16"/>
    <n v="49343.510000000009"/>
    <n v="3.4138219868300665E-2"/>
    <m/>
    <s v="No"/>
    <m/>
    <m/>
    <m/>
    <x v="0"/>
    <n v="607"/>
    <n v="662.29"/>
    <s v="Ok"/>
    <n v="0"/>
    <n v="0"/>
  </r>
  <r>
    <n v="608"/>
    <s v="Nassau"/>
    <s v="27-3N-24-0000-0001-0040"/>
    <n v="1297.8"/>
    <n v="2017"/>
    <n v="1297.8"/>
    <n v="1297.8"/>
    <n v="0"/>
    <n v="36270"/>
    <s v="CALLAHAN"/>
    <s v="Florida"/>
    <n v="32011"/>
    <s v="36270 PRATT SIDING RD"/>
    <s v="CALLAHAN FL 32011"/>
    <n v="-81.891167110943599"/>
    <n v="30.653964512896"/>
    <s v="FIGUEIRA FELIPE"/>
    <n v="2"/>
    <s v="MOBILE HOMES"/>
    <n v="1006"/>
    <s v="Mobile home"/>
    <n v="2017"/>
    <n v="73973"/>
    <n v="2017"/>
    <n v="81634"/>
    <n v="1170.4100000000001"/>
    <n v="0.9018415780551704"/>
    <s v="No"/>
    <m/>
    <m/>
    <m/>
    <m/>
    <m/>
    <m/>
    <s v="I"/>
    <s v="I"/>
    <n v="0"/>
    <n v="0"/>
    <n v="0"/>
    <n v="0"/>
    <n v="0"/>
    <s v="No"/>
    <s v="No"/>
    <s v="No"/>
    <n v="0"/>
    <n v="0"/>
    <n v="28000"/>
    <s v="SELLER TAKE-BACK"/>
    <n v="0"/>
    <n v="0"/>
    <s v="Potential Low Risk"/>
    <n v="0"/>
    <n v="0"/>
    <s v="No"/>
    <s v="No"/>
    <s v="No"/>
    <s v="Without Environmental Issues"/>
    <s v="No"/>
    <s v="None"/>
    <s v="36270 PRATT SIDING RD"/>
    <s v="Callahan"/>
    <s v="Florida"/>
    <n v="32011"/>
    <s v="36270 PRATT SIDING RD CALLAHAN FL 32011"/>
    <s v="L"/>
    <s v="Pass"/>
    <s v="No"/>
    <s v="FV&lt;$10K"/>
    <s v="N/A"/>
    <s v="No, &lt; $20K Lien"/>
    <s v="No, Lien &lt; $20K"/>
    <s v="N/A"/>
    <s v="No"/>
    <s v="No"/>
    <n v="0"/>
    <s v="No"/>
    <n v="73973"/>
    <n v="1"/>
    <n v="73973"/>
    <m/>
    <n v="0"/>
    <n v="0"/>
    <s v=""/>
    <e v="#N/A"/>
    <n v="73973"/>
    <s v="No"/>
    <s v="R"/>
    <s v="No"/>
    <s v="No"/>
    <n v="0.35"/>
    <n v="25890.55"/>
    <n v="5191.2"/>
    <n v="20699.349999999999"/>
    <n v="7.0176956457085687E-2"/>
    <m/>
    <s v="No"/>
    <m/>
    <m/>
    <m/>
    <x v="0"/>
    <n v="608"/>
    <n v="1297.8"/>
    <s v="Ok"/>
    <n v="0"/>
    <n v="0"/>
  </r>
  <r>
    <n v="609"/>
    <s v="Nassau"/>
    <s v="27-3N-24-2020-0037-0010"/>
    <n v="666.05"/>
    <n v="2017"/>
    <n v="666.05"/>
    <n v="666.05"/>
    <n v="0"/>
    <n v="36748"/>
    <s v="CALLAHAN"/>
    <s v="Florida"/>
    <n v="32011"/>
    <s v="36748 WEDGEWOOD WAY"/>
    <s v="CALLAHAN FL 32011"/>
    <n v="-81.891123591919296"/>
    <n v="30.650909429348399"/>
    <s v="MANN ROBERT D"/>
    <n v="2"/>
    <s v="MOBILE HOMES"/>
    <n v="1006"/>
    <s v="Mobile home"/>
    <n v="2017"/>
    <n v="77831"/>
    <n v="2017"/>
    <n v="89704"/>
    <n v="586.27"/>
    <n v="0.88021920276255539"/>
    <m/>
    <m/>
    <s v="No"/>
    <s v="No"/>
    <s v="No"/>
    <s v="No"/>
    <s v="No"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Minimal"/>
    <n v="0"/>
    <s v="Yes"/>
    <s v="No"/>
    <s v="No"/>
    <s v="Without Environmental Issues"/>
    <s v="No"/>
    <s v="None"/>
    <s v="36748 WEDGEWOOD WAY"/>
    <s v="Callahan"/>
    <s v="Florida"/>
    <n v="32011"/>
    <s v="36748 WEDGEWOOD WAY CALLAHAN FL 32011"/>
    <s v=""/>
    <s v="Pass"/>
    <s v="No"/>
    <s v="FV&lt;$10K"/>
    <s v="N/A"/>
    <s v="No, &lt; $20K Lien"/>
    <s v="No, Lien &lt; $20K"/>
    <s v="N/A"/>
    <s v="No"/>
    <s v="No"/>
    <n v="0"/>
    <s v="No"/>
    <n v="77831"/>
    <n v="1"/>
    <n v="77831"/>
    <m/>
    <n v="0"/>
    <n v="0"/>
    <s v=""/>
    <e v="#N/A"/>
    <n v="77831"/>
    <s v="No"/>
    <s v="R"/>
    <s v="No"/>
    <s v="Yes"/>
    <n v="0.67"/>
    <n v="52146.770000000004"/>
    <n v="2664.2"/>
    <n v="49482.570000000007"/>
    <n v="3.4230576505505518E-2"/>
    <m/>
    <s v="No"/>
    <m/>
    <m/>
    <m/>
    <x v="0"/>
    <n v="609"/>
    <n v="666.05"/>
    <s v="Ok"/>
    <n v="0"/>
    <n v="0"/>
  </r>
  <r>
    <n v="610"/>
    <s v="Nassau"/>
    <s v="27-3N-24-2020-0057-0010"/>
    <n v="406.27"/>
    <n v="2017"/>
    <n v="406.27"/>
    <n v="406.27"/>
    <n v="0"/>
    <n v="37170"/>
    <s v="CALLAHAN"/>
    <s v="Florida"/>
    <n v="32011"/>
    <s v="37170 PEANUT TRL"/>
    <s v="CALLAHAN FL 32011"/>
    <n v="-81.887767102830097"/>
    <n v="30.648331679366098"/>
    <s v="WILKES PAUL B"/>
    <n v="2"/>
    <s v="MOBILE HOMES"/>
    <n v="1006"/>
    <s v="Mobile home"/>
    <n v="2017"/>
    <n v="47860"/>
    <n v="2017"/>
    <n v="59432"/>
    <n v="346.07"/>
    <n v="0.85182267949885548"/>
    <s v="No"/>
    <s v="No"/>
    <s v="No"/>
    <s v="No"/>
    <m/>
    <s v="No"/>
    <s v="No"/>
    <s v="I"/>
    <s v="I"/>
    <s v="I"/>
    <s v="I"/>
    <s v="I"/>
    <s v="I"/>
    <s v="I"/>
    <s v="No"/>
    <s v="No"/>
    <s v="No"/>
    <n v="0"/>
    <n v="0"/>
    <n v="95333"/>
    <s v="UNKNOWN"/>
    <n v="0"/>
    <n v="0"/>
    <s v="Potential Low Risk"/>
    <s v="Minimal"/>
    <n v="1"/>
    <s v="Yes"/>
    <s v="No"/>
    <s v="No"/>
    <s v="Without Environmental Issues"/>
    <s v="No"/>
    <s v="None"/>
    <s v="37170 PEANUT TRL"/>
    <s v="Callahan"/>
    <s v="Florida"/>
    <n v="32011"/>
    <s v="37170 PEANUT TRL CALLAHAN FL 32011"/>
    <s v="L"/>
    <s v="Pass"/>
    <s v="No"/>
    <s v="FV&lt;$10K"/>
    <s v="N/A"/>
    <s v="No, &lt; $20K Lien"/>
    <s v="No, Lien &lt; $20K"/>
    <s v="N/A"/>
    <s v="No"/>
    <s v="No"/>
    <n v="1"/>
    <s v="No"/>
    <n v="47860"/>
    <n v="1"/>
    <n v="47860"/>
    <m/>
    <n v="0"/>
    <n v="0"/>
    <s v=""/>
    <e v="#N/A"/>
    <n v="47860"/>
    <s v="No"/>
    <s v="R"/>
    <s v="No"/>
    <s v="Yes"/>
    <n v="0.67"/>
    <n v="32066.2"/>
    <n v="2031.35"/>
    <n v="30034.850000000002"/>
    <n v="4.2443585457584622E-2"/>
    <m/>
    <s v="No"/>
    <m/>
    <m/>
    <m/>
    <x v="0"/>
    <n v="610"/>
    <n v="406.27"/>
    <s v="Ok"/>
    <n v="0"/>
    <n v="0"/>
  </r>
  <r>
    <n v="611"/>
    <s v="Nassau"/>
    <s v="27-3N-24-2020-0057-0040"/>
    <n v="1631.81"/>
    <n v="2017"/>
    <e v="#N/A"/>
    <e v="#N/A"/>
    <e v="#N/A"/>
    <e v="#N/A"/>
    <e v="#N/A"/>
    <e v="#N/A"/>
    <e v="#N/A"/>
    <e v="#N/A"/>
    <e v="#N/A"/>
    <e v="#N/A"/>
    <e v="#N/A"/>
    <e v="#N/A"/>
    <n v="1"/>
    <s v="SINGLE FAMILY"/>
    <e v="#N/A"/>
    <e v="#N/A"/>
    <n v="2017"/>
    <n v="136817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136817"/>
    <n v="1"/>
    <n v="136817"/>
    <m/>
    <e v="#N/A"/>
    <e v="#N/A"/>
    <s v=""/>
    <e v="#N/A"/>
    <n v="136817"/>
    <s v="No"/>
    <s v="S"/>
    <s v="No"/>
    <s v="Yes"/>
    <n v="0.67"/>
    <n v="91667.39"/>
    <e v="#N/A"/>
    <e v="#N/A"/>
    <e v="#N/A"/>
    <m/>
    <e v="#N/A"/>
    <m/>
    <m/>
    <m/>
    <x v="5"/>
    <n v="611"/>
    <n v="1631.81"/>
    <e v="#N/A"/>
    <e v="#N/A"/>
    <e v="#N/A"/>
  </r>
  <r>
    <n v="612"/>
    <s v="Nassau"/>
    <s v="27-3N-24-2020-0061-0020"/>
    <n v="816.98"/>
    <n v="2017"/>
    <n v="816.98"/>
    <n v="816.98"/>
    <n v="0"/>
    <n v="36117"/>
    <s v="CALLAHAN"/>
    <s v="Florida"/>
    <n v="32011"/>
    <s v="36117 VICTORY LN"/>
    <s v="CALLAHAN FL 32011"/>
    <n v="-81.889151986105503"/>
    <n v="30.652841066060201"/>
    <s v="HENRY ANNETTE A"/>
    <n v="2"/>
    <s v="MOBILE HOMES"/>
    <n v="1006"/>
    <s v="Mobile home"/>
    <n v="2017"/>
    <n v="123094"/>
    <n v="2017"/>
    <n v="156456"/>
    <n v="725.83"/>
    <n v="0.88843056133565079"/>
    <s v="No"/>
    <m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0"/>
    <s v="Yes"/>
    <s v="Yes"/>
    <s v="No"/>
    <s v="Without Environmental Issues"/>
    <s v="No"/>
    <s v="None"/>
    <s v="36117 VICTORY LN"/>
    <s v="Callahan"/>
    <s v="Florida"/>
    <n v="32011"/>
    <s v="36117 VICTORY LN CALLAHAN FL 32011"/>
    <s v=""/>
    <s v="Pass"/>
    <s v="Yes"/>
    <s v="FV&lt;$10K"/>
    <s v="N/A"/>
    <s v="No, &lt; $20K Lien"/>
    <s v="No, Lien &lt; $20K"/>
    <s v="N/A"/>
    <s v="No"/>
    <s v="No"/>
    <n v="0"/>
    <s v="No"/>
    <n v="123094"/>
    <n v="1"/>
    <n v="123094"/>
    <m/>
    <n v="0"/>
    <n v="0"/>
    <s v=""/>
    <e v="#N/A"/>
    <n v="123094"/>
    <s v="No"/>
    <s v="R"/>
    <s v="No"/>
    <s v="Yes"/>
    <n v="0.67"/>
    <n v="82472.98000000001"/>
    <n v="3267.92"/>
    <n v="79205.060000000012"/>
    <n v="2.6548166441906187E-2"/>
    <m/>
    <s v="No"/>
    <m/>
    <m/>
    <m/>
    <x v="0"/>
    <n v="612"/>
    <n v="816.98"/>
    <s v="Ok"/>
    <n v="0"/>
    <n v="0"/>
  </r>
  <r>
    <n v="613"/>
    <s v="Nassau"/>
    <s v="27-3N-24-2020-0062-0020"/>
    <n v="2735.35"/>
    <n v="2017"/>
    <n v="2735.35"/>
    <n v="2735.35"/>
    <n v="0"/>
    <n v="36001"/>
    <s v="CALLAHAN"/>
    <s v="Florida"/>
    <n v="32011"/>
    <s v="36001 ALDERWOOD ST"/>
    <s v="CALLAHAN FL 32011"/>
    <n v="-81.886713795665202"/>
    <n v="30.6537293135606"/>
    <s v="PORTER MATTHEW B &amp; CONNIE FAYE"/>
    <n v="1"/>
    <s v="SINGLE FAMILY"/>
    <n v="1001"/>
    <s v="Single Family Residential"/>
    <n v="2017"/>
    <n v="165114"/>
    <n v="2017"/>
    <n v="165114"/>
    <n v="2499.63"/>
    <n v="0.91382455627250636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36001 ALDERWOOD ST"/>
    <s v="Callahan"/>
    <s v="Florida"/>
    <n v="32011"/>
    <s v="36001 ALDERWOOD ST CALLAHAN FL 32011"/>
    <s v=""/>
    <s v="Pass"/>
    <s v="No"/>
    <s v="FV&lt;$10K"/>
    <s v="N/A"/>
    <s v="No, &lt; $20K Lien"/>
    <s v="No, Lien &lt; $20K"/>
    <s v="N/A"/>
    <s v="No"/>
    <s v="No"/>
    <n v="0"/>
    <s v="No"/>
    <n v="165114"/>
    <n v="1"/>
    <n v="165114"/>
    <m/>
    <n v="0"/>
    <n v="0"/>
    <s v=""/>
    <e v="#N/A"/>
    <n v="165114"/>
    <s v="No"/>
    <s v="S"/>
    <s v="No"/>
    <s v="No"/>
    <n v="0.35"/>
    <n v="57789.899999999994"/>
    <n v="10941.4"/>
    <n v="46848.499999999993"/>
    <n v="6.6265731555167948E-2"/>
    <m/>
    <s v="No"/>
    <m/>
    <m/>
    <m/>
    <x v="0"/>
    <n v="613"/>
    <n v="2735.35"/>
    <s v="Ok"/>
    <n v="0"/>
    <n v="0"/>
  </r>
  <r>
    <n v="614"/>
    <s v="Nassau"/>
    <s v="28-3N-24-0000-0001-0040"/>
    <n v="1641.44"/>
    <n v="2017"/>
    <e v="#N/A"/>
    <e v="#N/A"/>
    <e v="#N/A"/>
    <e v="#N/A"/>
    <e v="#N/A"/>
    <e v="#N/A"/>
    <e v="#N/A"/>
    <e v="#N/A"/>
    <e v="#N/A"/>
    <e v="#N/A"/>
    <e v="#N/A"/>
    <e v="#N/A"/>
    <n v="1"/>
    <s v="SINGLE FAMILY"/>
    <e v="#N/A"/>
    <e v="#N/A"/>
    <n v="2017"/>
    <n v="98301"/>
    <e v="#N/A"/>
    <e v="#N/A"/>
    <e v="#N/A"/>
    <n v="0"/>
    <s v="No"/>
    <s v="No"/>
    <m/>
    <s v="No"/>
    <s v="No"/>
    <s v="No"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1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1"/>
    <s v="No"/>
    <n v="98301"/>
    <n v="1"/>
    <n v="98301"/>
    <m/>
    <e v="#N/A"/>
    <e v="#N/A"/>
    <s v=""/>
    <e v="#N/A"/>
    <n v="98301"/>
    <s v="No"/>
    <s v="S"/>
    <s v="No"/>
    <s v="No"/>
    <n v="0.35"/>
    <n v="34405.35"/>
    <e v="#N/A"/>
    <e v="#N/A"/>
    <e v="#N/A"/>
    <m/>
    <e v="#N/A"/>
    <m/>
    <m/>
    <m/>
    <x v="5"/>
    <n v="614"/>
    <n v="1641.44"/>
    <e v="#N/A"/>
    <e v="#N/A"/>
    <e v="#N/A"/>
  </r>
  <r>
    <n v="615"/>
    <s v="Nassau"/>
    <s v="28-3N-24-0000-0001-0100"/>
    <n v="538.03"/>
    <n v="2017"/>
    <n v="538.03"/>
    <n v="538.03"/>
    <n v="0"/>
    <n v="36124"/>
    <s v="HILLIARD"/>
    <s v="Florida"/>
    <n v="32046"/>
    <s v="36124 UTOPIA TL"/>
    <s v="HILLIARD FL 32046"/>
    <n v="-81.903846388649399"/>
    <n v="30.6441341750695"/>
    <s v="CRANE THOMAS PAUL"/>
    <n v="0"/>
    <s v="VACANT RESIDENTIAL"/>
    <n v="8001"/>
    <s v="Residential-Vacant Land"/>
    <n v="2017"/>
    <n v="28248"/>
    <n v="2017"/>
    <n v="34350"/>
    <n v="467.89"/>
    <n v="0.86963552218277795"/>
    <m/>
    <m/>
    <m/>
    <s v="No"/>
    <m/>
    <m/>
    <m/>
    <s v="C"/>
    <n v="0"/>
    <n v="0"/>
    <n v="0"/>
    <n v="0"/>
    <n v="0"/>
    <n v="0"/>
    <s v="No"/>
    <s v="Yes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36124 UTOPIA TL"/>
    <s v="Hilliard"/>
    <s v="Florida"/>
    <n v="32046"/>
    <s v="36124 UTOPIA TL HILLIARD FL 32046"/>
    <s v=""/>
    <s v="Pass"/>
    <s v="No"/>
    <s v="FV&lt;$10K"/>
    <s v="N/A"/>
    <s v="No, &lt; $20K Lien"/>
    <s v="No, Lien &lt; $20K"/>
    <s v="N/A"/>
    <s v="No"/>
    <s v="No"/>
    <n v="0"/>
    <s v="No"/>
    <n v="28248"/>
    <n v="1"/>
    <n v="28248"/>
    <m/>
    <n v="0"/>
    <n v="0"/>
    <s v=""/>
    <e v="#N/A"/>
    <n v="28248"/>
    <s v="No"/>
    <s v="V"/>
    <s v="Yes"/>
    <s v="No"/>
    <n v="0"/>
    <n v="0"/>
    <n v="2152.12"/>
    <n v="-2152.12"/>
    <n v="7.6186632681959784E-2"/>
    <m/>
    <s v="No"/>
    <m/>
    <m/>
    <m/>
    <x v="4"/>
    <n v="615"/>
    <n v="538.03"/>
    <s v="Ok"/>
    <n v="0"/>
    <n v="0"/>
  </r>
  <r>
    <n v="616"/>
    <s v="Nassau"/>
    <s v="28-3N-24-0000-0001-0200"/>
    <n v="422.52"/>
    <n v="2017"/>
    <n v="422.52"/>
    <n v="422.52"/>
    <n v="0"/>
    <n v="36027"/>
    <s v="HILLIARD"/>
    <s v="Florida"/>
    <n v="32046"/>
    <s v="36027 BETTS RD"/>
    <s v="HILLIARD FL 32046"/>
    <n v="-81.903557870333103"/>
    <n v="30.643786698709899"/>
    <s v="CRANE THOMAS PAUL"/>
    <n v="2"/>
    <s v="MOBILE HOMES"/>
    <n v="1006"/>
    <s v="Mobile home"/>
    <n v="2017"/>
    <n v="21388"/>
    <n v="2017"/>
    <n v="27042"/>
    <n v="361.09"/>
    <n v="0.85461043264224179"/>
    <m/>
    <m/>
    <m/>
    <s v="No"/>
    <m/>
    <m/>
    <m/>
    <s v="I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36027 BETTS RD"/>
    <s v="Hilliard"/>
    <s v="Florida"/>
    <n v="32046"/>
    <s v="36027 BETTS RD HILLIARD FL 32046"/>
    <s v=""/>
    <s v="Pass"/>
    <s v="No"/>
    <s v="FV&lt;$10K"/>
    <s v="N/A"/>
    <s v="No, &lt; $20K Lien"/>
    <s v="No, Lien &lt; $20K"/>
    <s v="N/A"/>
    <s v="No"/>
    <s v="No"/>
    <n v="0"/>
    <s v="No"/>
    <n v="21388"/>
    <n v="1"/>
    <n v="21388"/>
    <m/>
    <n v="0"/>
    <n v="0"/>
    <s v=""/>
    <e v="#N/A"/>
    <n v="21388"/>
    <s v="No"/>
    <s v="R"/>
    <s v="No"/>
    <s v="No"/>
    <n v="0.35"/>
    <n v="7485.7999999999993"/>
    <n v="1690.08"/>
    <n v="5795.7199999999993"/>
    <n v="7.9020011221245551E-2"/>
    <m/>
    <s v="No"/>
    <m/>
    <m/>
    <m/>
    <x v="4"/>
    <n v="616"/>
    <n v="422.52"/>
    <s v="Ok"/>
    <n v="0"/>
    <n v="0"/>
  </r>
  <r>
    <n v="617"/>
    <s v="Nassau"/>
    <s v="28-3N-24-2020-0043-0020"/>
    <n v="420.93"/>
    <n v="2017"/>
    <n v="420.93"/>
    <n v="420.93"/>
    <n v="0"/>
    <m/>
    <s v="HILLIARD"/>
    <s v="Florida"/>
    <n v="32046"/>
    <s v="VIOLET LN"/>
    <s v="HILLIARD FL 32046"/>
    <n v="-81.907675711907899"/>
    <n v="30.644903695469999"/>
    <s v="SKELTON MARCUS EUGENE"/>
    <n v="0"/>
    <s v="VACANT RESIDENTIAL"/>
    <n v="8001"/>
    <s v="Residential-Vacant Land"/>
    <n v="2017"/>
    <n v="21803"/>
    <n v="2017"/>
    <n v="26280"/>
    <n v="359.62"/>
    <n v="0.85434632836813718"/>
    <s v="No"/>
    <s v="No"/>
    <s v="No"/>
    <m/>
    <m/>
    <m/>
    <m/>
    <s v="I"/>
    <s v="I"/>
    <s v="I"/>
    <n v="0"/>
    <n v="0"/>
    <n v="0"/>
    <n v="0"/>
    <s v="No"/>
    <s v="No"/>
    <s v="No"/>
    <n v="0"/>
    <n v="0"/>
    <n v="0"/>
    <n v="0"/>
    <n v="0"/>
    <n v="0"/>
    <s v="Potential Low Risk"/>
    <s v="Minimal"/>
    <n v="3"/>
    <s v="No"/>
    <s v="No"/>
    <s v="No"/>
    <s v="Without Environmental Issues"/>
    <s v="No"/>
    <s v="None"/>
    <s v="VIOLET LN"/>
    <s v="Hilliard"/>
    <s v="Florida"/>
    <n v="32046"/>
    <s v="VIOLET LN HILLIARD FL 32046"/>
    <s v=""/>
    <s v="Pass"/>
    <s v="No"/>
    <s v="FV&lt;$10K"/>
    <s v="N/A"/>
    <s v="No, &lt; $20K Lien"/>
    <s v="No, Lien &lt; $20K"/>
    <s v="N/A"/>
    <s v="No"/>
    <s v="No"/>
    <n v="3"/>
    <s v="No"/>
    <n v="21803"/>
    <n v="1"/>
    <n v="21803"/>
    <m/>
    <n v="0"/>
    <n v="0"/>
    <s v=""/>
    <e v="#N/A"/>
    <n v="21803"/>
    <s v="No"/>
    <s v="V"/>
    <s v="Yes"/>
    <s v="No"/>
    <n v="0"/>
    <n v="0"/>
    <n v="2946.5099999999998"/>
    <n v="-2946.5099999999998"/>
    <n v="0.13514241159473467"/>
    <m/>
    <s v="No"/>
    <m/>
    <m/>
    <m/>
    <x v="4"/>
    <n v="617"/>
    <n v="420.93"/>
    <s v="Ok"/>
    <n v="0"/>
    <n v="0"/>
  </r>
  <r>
    <n v="618"/>
    <s v="Nassau"/>
    <s v="28-3N-24-2020-0044-0010"/>
    <n v="857.39"/>
    <n v="2017"/>
    <n v="857.39"/>
    <n v="857.39"/>
    <n v="0"/>
    <n v="36325"/>
    <s v="HILLIARD"/>
    <s v="Florida"/>
    <n v="32046"/>
    <s v="36325 BETTS RD"/>
    <s v="HILLIARD FL 32046"/>
    <n v="-81.907637138624693"/>
    <n v="30.6440106219511"/>
    <s v="SKELTON MARCUS EUGENE"/>
    <n v="2"/>
    <s v="MOBILE HOMES"/>
    <n v="1006"/>
    <s v="Mobile home"/>
    <n v="2017"/>
    <n v="46079"/>
    <n v="2017"/>
    <n v="56025"/>
    <n v="763.19"/>
    <n v="0.89013167869930843"/>
    <s v="No"/>
    <s v="No"/>
    <s v="No"/>
    <m/>
    <m/>
    <m/>
    <m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Minimal"/>
    <n v="0"/>
    <s v="No"/>
    <s v="Yes"/>
    <s v="No"/>
    <s v="Without Environmental Issues"/>
    <s v="No"/>
    <s v="None"/>
    <s v="36325 BETTS RD"/>
    <s v="Hilliard"/>
    <s v="Florida"/>
    <n v="32046"/>
    <s v="36325 BETTS RD HILLIARD FL 32046"/>
    <s v=""/>
    <s v="Pass"/>
    <s v="Yes"/>
    <s v="FV&lt;$10K"/>
    <s v="N/A"/>
    <s v="No, &lt; $20K Lien"/>
    <s v="No, Lien &lt; $20K"/>
    <s v="N/A"/>
    <s v="No"/>
    <s v="No"/>
    <n v="0"/>
    <s v="No"/>
    <n v="46079"/>
    <n v="1"/>
    <n v="46079"/>
    <m/>
    <n v="0"/>
    <n v="0"/>
    <s v=""/>
    <e v="#N/A"/>
    <n v="46079"/>
    <s v="No"/>
    <s v="R"/>
    <s v="No"/>
    <s v="No"/>
    <n v="0.35"/>
    <n v="16127.65"/>
    <n v="3429.56"/>
    <n v="12698.09"/>
    <n v="7.4427830465070857E-2"/>
    <m/>
    <s v="No"/>
    <m/>
    <m/>
    <m/>
    <x v="0"/>
    <n v="618"/>
    <n v="857.39"/>
    <s v="Ok"/>
    <n v="0"/>
    <n v="0"/>
  </r>
  <r>
    <n v="619"/>
    <s v="Nassau"/>
    <s v="29-3N-24-0000-0003-0060"/>
    <n v="1198.18"/>
    <n v="2017"/>
    <n v="1198.18"/>
    <n v="1198.18"/>
    <n v="0"/>
    <s v="26216 H"/>
    <s v="HILLIARD"/>
    <s v="Florida"/>
    <n v="32046"/>
    <s v="26216 H A STOKES RD"/>
    <s v="HILLIARD FL 32046"/>
    <n v="-81.933324443770402"/>
    <n v="30.6490053321088"/>
    <s v="CARTER KENNETH WYATT"/>
    <n v="1"/>
    <s v="SINGLE FAMILY"/>
    <n v="1001"/>
    <s v="Single Family Residential"/>
    <n v="2017"/>
    <n v="71227"/>
    <n v="2017"/>
    <n v="71227"/>
    <n v="1078.3"/>
    <n v="0.89994825485319396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26216 H A STOKES RD"/>
    <s v="Hilliard"/>
    <s v="Florida"/>
    <n v="32046"/>
    <s v="26216 H A STOKES RD HILLIARD FL 32046"/>
    <s v=""/>
    <s v="Pass"/>
    <s v="No"/>
    <s v="FV&lt;$10K"/>
    <s v="N/A"/>
    <s v="No, &lt; $20K Lien"/>
    <s v="No, Lien &lt; $20K"/>
    <s v="N/A"/>
    <s v="No"/>
    <s v="No"/>
    <n v="0"/>
    <s v="No"/>
    <n v="71227"/>
    <n v="1"/>
    <n v="71227"/>
    <m/>
    <n v="0"/>
    <n v="0"/>
    <s v=""/>
    <e v="#N/A"/>
    <n v="71227"/>
    <s v="No"/>
    <s v="S"/>
    <s v="No"/>
    <s v="No"/>
    <n v="0.35"/>
    <n v="24929.449999999997"/>
    <n v="4792.72"/>
    <n v="20136.729999999996"/>
    <n v="6.7287966641863345E-2"/>
    <m/>
    <s v="No"/>
    <m/>
    <m/>
    <m/>
    <x v="0"/>
    <n v="619"/>
    <n v="1198.18"/>
    <s v="Ok"/>
    <n v="0"/>
    <n v="0"/>
  </r>
  <r>
    <n v="620"/>
    <s v="Nassau"/>
    <s v="29-3N-24-2020-0012-0020"/>
    <n v="288.42"/>
    <n v="2017"/>
    <n v="288.42"/>
    <n v="288.42"/>
    <n v="0"/>
    <n v="26544"/>
    <s v="HILLIARD"/>
    <s v="Florida"/>
    <n v="32046"/>
    <s v="26544 WILLIE HODGES RD"/>
    <s v="HILLIARD FL 32046"/>
    <n v="-81.937954618228005"/>
    <n v="30.642993645799798"/>
    <s v="BROWN IDA E STOKES EST"/>
    <n v="2"/>
    <s v="MOBILE HOMES"/>
    <n v="1006"/>
    <s v="Mobile home"/>
    <n v="2017"/>
    <n v="15661"/>
    <n v="2017"/>
    <n v="15661"/>
    <n v="237.1"/>
    <n v="0.8220650440330074"/>
    <s v="No"/>
    <m/>
    <m/>
    <m/>
    <m/>
    <m/>
    <m/>
    <s v="I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1"/>
    <s v="No"/>
    <s v="No"/>
    <s v="No"/>
    <s v="Without Environmental Issues"/>
    <s v="No"/>
    <s v="None"/>
    <s v="26544 WILLIE HODGES RD"/>
    <s v="Hilliard"/>
    <s v="Florida"/>
    <n v="32046"/>
    <s v="26544 WILLIE HODGES RD HILLIARD FL 32046"/>
    <s v=""/>
    <s v="Pass"/>
    <s v="No"/>
    <s v="FV&lt;$10K"/>
    <s v="N/A"/>
    <s v="No, &lt; $20K Lien"/>
    <s v="No, Lien &lt; $20K"/>
    <s v="N/A"/>
    <s v="No"/>
    <s v="No"/>
    <n v="1"/>
    <s v="No"/>
    <n v="15661"/>
    <n v="1"/>
    <n v="15661"/>
    <m/>
    <n v="0"/>
    <n v="0"/>
    <s v=""/>
    <e v="#N/A"/>
    <n v="15661"/>
    <s v="No"/>
    <s v="R"/>
    <s v="No"/>
    <s v="No"/>
    <n v="0.35"/>
    <n v="5481.3499999999995"/>
    <n v="1442.1000000000001"/>
    <n v="4039.2499999999991"/>
    <n v="9.2082242513249479E-2"/>
    <m/>
    <s v="No"/>
    <m/>
    <m/>
    <m/>
    <x v="4"/>
    <n v="620"/>
    <n v="288.42"/>
    <s v="Ok"/>
    <n v="0"/>
    <n v="0"/>
  </r>
  <r>
    <n v="621"/>
    <s v="Nassau"/>
    <s v="29-3N-24-2020-0020-0000"/>
    <n v="2957.17"/>
    <n v="2017"/>
    <n v="2957.17"/>
    <n v="2957.17"/>
    <n v="0"/>
    <m/>
    <n v="0"/>
    <s v="Florida"/>
    <n v="0"/>
    <n v="0"/>
    <n v="0"/>
    <n v="0"/>
    <n v="0"/>
    <n v="0"/>
    <m/>
    <m/>
    <n v="0"/>
    <n v="0"/>
    <n v="2017"/>
    <n v="175544"/>
    <n v="0"/>
    <n v="0"/>
    <n v="0"/>
    <n v="0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n v="0"/>
    <n v="0"/>
    <n v="0"/>
    <s v="No"/>
    <n v="0"/>
    <s v="No"/>
    <s v="Without Environmental Issues"/>
    <s v="No"/>
    <s v="None"/>
    <n v="0"/>
    <s v="0"/>
    <s v="Florida"/>
    <n v="0"/>
    <s v="0 0"/>
    <s v=""/>
    <s v="Pass"/>
    <s v="No"/>
    <s v="FV&lt;$10K"/>
    <s v="N/A"/>
    <s v="No, &lt; $20K Lien"/>
    <s v="No, Lien &lt; $20K"/>
    <s v="N/A"/>
    <s v="No"/>
    <s v="No"/>
    <n v="0"/>
    <s v="No"/>
    <n v="175544"/>
    <n v="1"/>
    <n v="175544"/>
    <m/>
    <n v="0"/>
    <n v="0"/>
    <s v=""/>
    <e v="#N/A"/>
    <n v="175544"/>
    <s v="No"/>
    <s v="V"/>
    <s v="Yes"/>
    <s v="No"/>
    <n v="0"/>
    <n v="0"/>
    <n v="11828.68"/>
    <n v="-11828.68"/>
    <n v="6.7382992298227223E-2"/>
    <m/>
    <s v="No"/>
    <m/>
    <m/>
    <m/>
    <x v="1"/>
    <n v="621"/>
    <n v="2957.17"/>
    <s v="Ok"/>
    <n v="0"/>
    <n v="0"/>
  </r>
  <r>
    <n v="622"/>
    <s v="Nassau"/>
    <s v="29-3N-24-2020-0032-0030"/>
    <n v="1623.55"/>
    <n v="2017"/>
    <n v="1623.55"/>
    <n v="1623.55"/>
    <n v="0"/>
    <n v="15561"/>
    <s v="HILLIARD"/>
    <s v="Florida"/>
    <n v="32046"/>
    <s v="15561 CR 108"/>
    <s v="HILLIARD FL 32046"/>
    <n v="-81.931227337532803"/>
    <n v="30.6536510925872"/>
    <s v="MCCULLOUGH DOUGLAS MARK"/>
    <n v="1"/>
    <s v="SINGLE FAMILY"/>
    <n v="1001"/>
    <s v="Single Family Residential"/>
    <n v="2017"/>
    <n v="136312"/>
    <n v="2017"/>
    <n v="145581"/>
    <n v="1471.61"/>
    <n v="0.90641495488281842"/>
    <m/>
    <m/>
    <s v="No"/>
    <m/>
    <m/>
    <m/>
    <m/>
    <s v="I"/>
    <s v="I"/>
    <n v="0"/>
    <n v="0"/>
    <n v="0"/>
    <n v="0"/>
    <n v="0"/>
    <s v="No"/>
    <s v="No"/>
    <s v="No"/>
    <n v="0"/>
    <n v="0"/>
    <n v="64122"/>
    <s v="UNKNOWN"/>
    <n v="0"/>
    <n v="0"/>
    <s v="Potential Low Risk"/>
    <s v="Minimal"/>
    <n v="0"/>
    <s v="Yes"/>
    <s v="No"/>
    <s v="No"/>
    <s v="Without Environmental Issues"/>
    <s v="No"/>
    <s v="None"/>
    <s v="15561 CR 108"/>
    <s v="Hilliard"/>
    <s v="Florida"/>
    <n v="32046"/>
    <s v="15561 CR 108 HILLIARD FL 32046"/>
    <s v="L"/>
    <s v="Pass"/>
    <s v="No"/>
    <s v="FV&lt;$10K"/>
    <s v="N/A"/>
    <s v="No, &lt; $20K Lien"/>
    <s v="No, Lien &lt; $20K"/>
    <s v="N/A"/>
    <s v="No"/>
    <s v="No"/>
    <n v="0"/>
    <s v="No"/>
    <n v="136312"/>
    <n v="1"/>
    <n v="136312"/>
    <m/>
    <n v="0"/>
    <n v="0"/>
    <s v=""/>
    <e v="#N/A"/>
    <n v="136312"/>
    <s v="No"/>
    <s v="S"/>
    <s v="No"/>
    <s v="Yes"/>
    <n v="0.67"/>
    <n v="91329.040000000008"/>
    <n v="6494.2"/>
    <n v="84834.840000000011"/>
    <n v="4.7642173836492753E-2"/>
    <m/>
    <s v="No"/>
    <m/>
    <m/>
    <m/>
    <x v="0"/>
    <n v="622"/>
    <n v="1623.55"/>
    <s v="Ok"/>
    <n v="0"/>
    <n v="0"/>
  </r>
  <r>
    <n v="623"/>
    <s v="Nassau"/>
    <s v="29-3N-24-2020-0032-0040"/>
    <n v="373.15"/>
    <n v="2017"/>
    <n v="373.15"/>
    <n v="373.15"/>
    <n v="0"/>
    <m/>
    <s v="HILLIARD"/>
    <s v="Florida"/>
    <n v="32046"/>
    <s v="CR 108"/>
    <s v="HILLIARD FL 32046"/>
    <n v="-81.930166028897503"/>
    <n v="30.653433655368001"/>
    <s v="MCCULLOUGH DOUGLAS MARK"/>
    <n v="0"/>
    <s v="VACANT RESIDENTIAL"/>
    <n v="8001"/>
    <s v="Residential-Vacant Land"/>
    <n v="2017"/>
    <n v="19668"/>
    <n v="2017"/>
    <n v="22350"/>
    <n v="315.44"/>
    <n v="0.84534369556478628"/>
    <m/>
    <s v="No"/>
    <s v="No"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CR 108"/>
    <s v="Hilliard"/>
    <s v="Florida"/>
    <n v="32046"/>
    <s v="CR 108 HILLIARD FL 32046"/>
    <s v=""/>
    <s v="Pass"/>
    <s v="No"/>
    <s v="FV&lt;$10K"/>
    <s v="N/A"/>
    <s v="No, &lt; $20K Lien"/>
    <s v="No, Lien &lt; $20K"/>
    <s v="N/A"/>
    <s v="No"/>
    <s v="No"/>
    <n v="0"/>
    <s v="No"/>
    <n v="19668"/>
    <n v="1"/>
    <n v="19668"/>
    <m/>
    <n v="0"/>
    <n v="0"/>
    <s v=""/>
    <e v="#N/A"/>
    <n v="19668"/>
    <s v="No"/>
    <s v="V"/>
    <s v="Yes"/>
    <s v="No"/>
    <n v="0"/>
    <n v="0"/>
    <n v="1492.6"/>
    <n v="-1492.6"/>
    <n v="7.5889770185072189E-2"/>
    <m/>
    <s v="No"/>
    <m/>
    <m/>
    <m/>
    <x v="4"/>
    <n v="623"/>
    <n v="373.15"/>
    <s v="Ok"/>
    <n v="0"/>
    <n v="0"/>
  </r>
  <r>
    <n v="624"/>
    <s v="Nassau"/>
    <s v="30-3N-24-0000-0007-0020"/>
    <n v="41.85"/>
    <n v="2017"/>
    <n v="41.85"/>
    <n v="41.85"/>
    <n v="0"/>
    <m/>
    <s v="HILLIARD"/>
    <s v="Florida"/>
    <n v="32046"/>
    <s v="WILLIE HODGES RD"/>
    <s v="HILLIARD FL 32046"/>
    <n v="-81.941355144743099"/>
    <n v="30.642312269278399"/>
    <s v="SPANN GARY H"/>
    <n v="0"/>
    <s v="VACANT RESIDENTIAL"/>
    <n v="8001"/>
    <s v="Residential-Vacant Land"/>
    <n v="2017"/>
    <n v="568"/>
    <n v="2017"/>
    <n v="645"/>
    <n v="9.11"/>
    <n v="0.21768219832735961"/>
    <s v="Yes"/>
    <s v="No"/>
    <s v="Yes"/>
    <s v="No"/>
    <s v="No"/>
    <s v="No"/>
    <s v="No"/>
    <s v="C"/>
    <s v="C"/>
    <s v="I"/>
    <s v="C"/>
    <s v="C"/>
    <s v="I"/>
    <s v="I"/>
    <s v="Yes"/>
    <s v="Yes"/>
    <s v="Yes"/>
    <n v="0"/>
    <n v="0"/>
    <n v="0"/>
    <n v="0"/>
    <n v="0"/>
    <n v="0"/>
    <s v="Potential Low Risk"/>
    <s v="Minimal"/>
    <n v="7"/>
    <s v="No"/>
    <s v="No"/>
    <s v="No"/>
    <s v="Without Environmental Issues"/>
    <s v="No"/>
    <s v="None"/>
    <s v="WILLIE HODGES RD"/>
    <s v="Hilliard"/>
    <s v="Florida"/>
    <n v="32046"/>
    <s v="WILLIE HODGES RD HILLIARD FL 32046"/>
    <s v=""/>
    <s v="Lien&lt;$150"/>
    <s v="No"/>
    <s v="FV&lt;$10K"/>
    <s v="N/A"/>
    <s v="No, &lt; $20K Lien"/>
    <s v="No, Lien &lt; $20K"/>
    <s v="N/A"/>
    <s v="Yes"/>
    <s v="No"/>
    <n v="7"/>
    <s v="No"/>
    <n v="568"/>
    <n v="1"/>
    <n v="568"/>
    <m/>
    <n v="0"/>
    <n v="0"/>
    <s v=""/>
    <e v="#N/A"/>
    <n v="568"/>
    <s v="No"/>
    <s v="V"/>
    <s v="Yes"/>
    <s v="No"/>
    <n v="0"/>
    <n v="0"/>
    <n v="460.35"/>
    <n v="-460.35"/>
    <n v="0.81047535211267607"/>
    <m/>
    <s v="No"/>
    <m/>
    <m/>
    <m/>
    <x v="2"/>
    <n v="624"/>
    <n v="41.85"/>
    <s v="Ok"/>
    <n v="0"/>
    <n v="0"/>
  </r>
  <r>
    <n v="625"/>
    <s v="Nassau"/>
    <s v="36-3N-24-0000-0001-0000"/>
    <n v="2248.6"/>
    <n v="2017"/>
    <n v="2248.6"/>
    <n v="2248.6"/>
    <n v="0"/>
    <s v="361293 M"/>
    <s v="CALLAHAN"/>
    <s v="Florida"/>
    <n v="32011"/>
    <s v="361293 M SIKES RD"/>
    <s v="CALLAHAN FL 32011"/>
    <n v="-81.8569106375367"/>
    <n v="30.639658800593502"/>
    <s v="JONES RHONDA LARGIN"/>
    <n v="50"/>
    <s v="IMPROVED AGRICULTURAL"/>
    <n v="7000"/>
    <s v="Agricultural / Rural (General)"/>
    <n v="2017"/>
    <n v="135385"/>
    <n v="2017"/>
    <n v="345653"/>
    <n v="2049.56"/>
    <n v="0.9114827003468825"/>
    <s v="No"/>
    <s v="No"/>
    <s v="No"/>
    <s v="No"/>
    <s v="No"/>
    <s v="No"/>
    <m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High"/>
    <n v="1"/>
    <s v="No"/>
    <s v="No"/>
    <s v="No"/>
    <s v="Without Environmental Issues"/>
    <s v="No"/>
    <s v="None"/>
    <s v="361293 M SIKES RD"/>
    <s v="Callahan"/>
    <s v="Florida"/>
    <n v="32011"/>
    <s v="361293 M SIKES RD CALLAHAN FL 32011"/>
    <s v=""/>
    <s v="Pass"/>
    <s v="No"/>
    <s v="FV&lt;$10K"/>
    <s v="N/A"/>
    <s v="No, &lt; $20K Lien"/>
    <s v="No, Lien &lt; $20K"/>
    <s v="N/A"/>
    <s v="No"/>
    <s v="No"/>
    <n v="1"/>
    <s v="No"/>
    <n v="135385"/>
    <n v="1"/>
    <n v="135385"/>
    <m/>
    <n v="0"/>
    <n v="0"/>
    <s v=""/>
    <e v="#N/A"/>
    <n v="135385"/>
    <s v="No"/>
    <s v="V"/>
    <s v="Yes"/>
    <s v="No"/>
    <n v="0"/>
    <n v="0"/>
    <n v="11243"/>
    <n v="-11243"/>
    <n v="8.3044650441333967E-2"/>
    <m/>
    <s v="No"/>
    <m/>
    <m/>
    <m/>
    <x v="1"/>
    <n v="625"/>
    <n v="2248.6"/>
    <s v="Ok"/>
    <n v="0"/>
    <n v="0"/>
  </r>
  <r>
    <n v="626"/>
    <s v="Nassau"/>
    <s v="37-3N-24-0000-0003-0000"/>
    <n v="2907.04"/>
    <n v="2017"/>
    <n v="2907.04"/>
    <n v="2907.04"/>
    <n v="0"/>
    <n v="545760"/>
    <s v="CALLAHAN"/>
    <s v="Florida"/>
    <n v="32011"/>
    <s v="545760 US HWY 1"/>
    <s v="CALLAHAN FL 32011"/>
    <n v="-81.871881423510104"/>
    <n v="30.6487131541545"/>
    <s v="TANNER HENRY"/>
    <n v="11"/>
    <s v="STORES, ONE STORY"/>
    <n v="2000"/>
    <s v="Commercial (General)"/>
    <n v="2017"/>
    <n v="168136"/>
    <n v="2017"/>
    <n v="185261"/>
    <n v="2658.38"/>
    <n v="0.9144628212890088"/>
    <s v="No"/>
    <m/>
    <m/>
    <m/>
    <m/>
    <s v="No"/>
    <s v="No"/>
    <s v="I"/>
    <s v="I"/>
    <s v="I"/>
    <s v="I"/>
    <n v="0"/>
    <n v="0"/>
    <n v="0"/>
    <s v="No"/>
    <s v="No"/>
    <s v="No"/>
    <n v="0"/>
    <n v="0"/>
    <n v="0"/>
    <n v="0"/>
    <n v="0"/>
    <n v="4"/>
    <s v="Potential Medium Risk"/>
    <n v="0"/>
    <n v="1"/>
    <s v="No"/>
    <s v="No"/>
    <s v="No"/>
    <s v="Without Environmental Issues"/>
    <s v="No"/>
    <s v="None"/>
    <s v="545760 US HWY 1"/>
    <s v="Callahan"/>
    <s v="Florida"/>
    <n v="32011"/>
    <s v="545760 US HWY 1 CALLAHAN FL 32011"/>
    <s v=""/>
    <s v="Pass"/>
    <s v="No"/>
    <s v="FV&lt;$10K"/>
    <s v="N/A"/>
    <s v="No, &lt; $20K Lien"/>
    <s v="No, Lien &lt; $20K"/>
    <s v="N/A"/>
    <s v="No"/>
    <s v="No"/>
    <n v="1"/>
    <s v="No"/>
    <n v="168136"/>
    <n v="1"/>
    <n v="168136"/>
    <m/>
    <n v="0"/>
    <n v="0"/>
    <s v=""/>
    <e v="#N/A"/>
    <n v="168136"/>
    <s v="No"/>
    <s v="C"/>
    <s v="No"/>
    <s v="No"/>
    <n v="0.3"/>
    <n v="50440.799999999996"/>
    <n v="14535.2"/>
    <n v="35905.599999999991"/>
    <n v="8.644906504258458E-2"/>
    <m/>
    <s v="No"/>
    <m/>
    <m/>
    <m/>
    <x v="0"/>
    <n v="626"/>
    <n v="2907.04"/>
    <s v="Ok"/>
    <n v="0"/>
    <n v="0"/>
  </r>
  <r>
    <n v="627"/>
    <s v="Nassau"/>
    <s v="37-3N-24-0000-0005-0000"/>
    <n v="221.93"/>
    <n v="2017"/>
    <n v="221.93"/>
    <n v="221.93"/>
    <n v="0"/>
    <m/>
    <s v="CALLAHAN"/>
    <s v="Florida"/>
    <n v="32011"/>
    <s v="US HWY 1"/>
    <s v="CALLAHAN FL 32011"/>
    <n v="-81.871366862347003"/>
    <n v="30.6480303843496"/>
    <s v="HENDERSON CECIL R"/>
    <n v="10"/>
    <s v="VACANT COMMERCIAL"/>
    <n v="8002"/>
    <s v="Commercial-Vacant Land"/>
    <n v="2017"/>
    <n v="11600"/>
    <n v="2017"/>
    <n v="11600"/>
    <n v="175.62"/>
    <n v="0.79133059973865638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1"/>
    <s v="Potential Medium Risk"/>
    <s v="Minimal"/>
    <n v="1"/>
    <s v="No"/>
    <s v="No"/>
    <s v="No"/>
    <s v="Without Environmental Issues"/>
    <s v="No"/>
    <s v="None"/>
    <s v="US HWY 1"/>
    <s v="Callahan"/>
    <s v="Florida"/>
    <n v="32011"/>
    <s v="US HWY 1 CALLAHAN FL 32011"/>
    <s v=""/>
    <s v="Pass"/>
    <s v="No"/>
    <s v="FV&lt;$10K"/>
    <s v="N/A"/>
    <s v="No, &lt; $20K Lien"/>
    <s v="No, Lien &lt; $20K"/>
    <s v="N/A"/>
    <s v="No"/>
    <s v="No"/>
    <n v="1"/>
    <s v="No"/>
    <n v="11600"/>
    <n v="1"/>
    <n v="11600"/>
    <m/>
    <n v="0"/>
    <n v="0"/>
    <s v=""/>
    <e v="#N/A"/>
    <n v="11600"/>
    <s v="No"/>
    <s v="V"/>
    <s v="Yes"/>
    <s v="No"/>
    <n v="0"/>
    <n v="0"/>
    <n v="1109.6500000000001"/>
    <n v="-1109.6500000000001"/>
    <n v="9.5659482758620698E-2"/>
    <m/>
    <s v="No"/>
    <m/>
    <m/>
    <m/>
    <x v="4"/>
    <n v="627"/>
    <n v="221.93"/>
    <s v="Ok"/>
    <n v="0"/>
    <n v="0"/>
  </r>
  <r>
    <n v="628"/>
    <s v="Nassau"/>
    <s v="37-3N-24-0000-0005-0010"/>
    <n v="1243.3399999999999"/>
    <n v="2017"/>
    <n v="1243.3399999999999"/>
    <n v="1243.3399999999999"/>
    <n v="0"/>
    <n v="545740"/>
    <s v="CALLAHAN"/>
    <s v="Florida"/>
    <n v="32011"/>
    <s v="545740 US HWY 1"/>
    <s v="CALLAHAN FL 32011"/>
    <n v="-81.871345188151906"/>
    <n v="30.648447400389301"/>
    <s v="HENDERSON CECIL R"/>
    <n v="8"/>
    <s v="MULTI-FAMILY - LESS THAN 10 UNITS"/>
    <n v="1110"/>
    <s v="Multi-Family Dwellings (Generic any combination 2+)"/>
    <n v="2017"/>
    <n v="73986"/>
    <n v="2017"/>
    <n v="73986"/>
    <n v="1120.06"/>
    <n v="0.90084771663422714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1"/>
    <s v="Potential Medium Risk"/>
    <s v="Minimal"/>
    <n v="1"/>
    <s v="No"/>
    <s v="No"/>
    <s v="No"/>
    <s v="Without Environmental Issues"/>
    <s v="No"/>
    <s v="None"/>
    <s v="545740 US HWY 1"/>
    <s v="Callahan"/>
    <s v="Florida"/>
    <n v="32011"/>
    <s v="545740 US HWY 1 CALLAHAN FL 32011"/>
    <s v=""/>
    <s v="Pass"/>
    <s v="No"/>
    <s v="FV&lt;$10K"/>
    <s v="N/A"/>
    <s v="No, &lt; $20K Lien"/>
    <s v="No, Lien &lt; $20K"/>
    <s v="N/A"/>
    <s v="No"/>
    <s v="No"/>
    <n v="1"/>
    <s v="No"/>
    <n v="73986"/>
    <n v="1"/>
    <n v="73986"/>
    <m/>
    <n v="0"/>
    <n v="0"/>
    <s v=""/>
    <e v="#N/A"/>
    <n v="73986"/>
    <s v="No"/>
    <s v="R"/>
    <s v="No"/>
    <s v="No"/>
    <n v="0.35"/>
    <n v="25895.1"/>
    <n v="6216.7"/>
    <n v="19678.399999999998"/>
    <n v="8.4025356148460517E-2"/>
    <m/>
    <s v="No"/>
    <m/>
    <m/>
    <m/>
    <x v="0"/>
    <n v="628"/>
    <n v="1243.3399999999999"/>
    <s v="Ok"/>
    <n v="0"/>
    <n v="0"/>
  </r>
  <r>
    <n v="629"/>
    <s v="Nassau"/>
    <s v="37-3N-24-0000-0010-0030"/>
    <n v="334.35"/>
    <n v="2017"/>
    <n v="334.35"/>
    <n v="334.35"/>
    <n v="0"/>
    <n v="36001"/>
    <s v="CALLAHAN"/>
    <s v="Florida"/>
    <n v="32011"/>
    <s v="36001 RANMART WAY"/>
    <s v="CALLAHAN FL 32011"/>
    <n v="-81.874412956189701"/>
    <n v="30.648050279674401"/>
    <s v="KELLY RANDY P"/>
    <n v="2"/>
    <s v="MOBILE HOMES"/>
    <n v="1006"/>
    <s v="Mobile home"/>
    <n v="2017"/>
    <n v="43466"/>
    <n v="2017"/>
    <n v="61917"/>
    <n v="279.56"/>
    <n v="0.83612980409750259"/>
    <s v="No"/>
    <s v="No"/>
    <s v="No"/>
    <s v="No"/>
    <s v="No"/>
    <m/>
    <m/>
    <s v="I"/>
    <s v="I"/>
    <s v="I"/>
    <s v="I"/>
    <s v="I"/>
    <s v="I"/>
    <s v="I"/>
    <s v="No"/>
    <s v="No"/>
    <s v="No"/>
    <n v="0"/>
    <n v="0"/>
    <n v="0"/>
    <n v="0"/>
    <n v="0"/>
    <n v="4"/>
    <s v="Potential Low Risk"/>
    <s v="Minimal"/>
    <n v="0"/>
    <s v="Yes"/>
    <s v="No"/>
    <s v="No"/>
    <s v="Without Environmental Issues"/>
    <s v="No"/>
    <s v="None"/>
    <s v="36001 RANMART WAY"/>
    <s v="Callahan"/>
    <s v="Florida"/>
    <n v="32011"/>
    <s v="36001 RANMART WAY CALLAHAN FL 32011"/>
    <s v=""/>
    <s v="Pass"/>
    <s v="No"/>
    <s v="FV&lt;$10K"/>
    <s v="N/A"/>
    <s v="No, &lt; $20K Lien"/>
    <s v="No, Lien &lt; $20K"/>
    <s v="N/A"/>
    <s v="No"/>
    <s v="No"/>
    <n v="0"/>
    <s v="No"/>
    <n v="43466"/>
    <n v="1"/>
    <n v="43466"/>
    <m/>
    <n v="0"/>
    <n v="0"/>
    <s v=""/>
    <e v="#N/A"/>
    <n v="43466"/>
    <s v="No"/>
    <s v="R"/>
    <s v="No"/>
    <s v="Yes"/>
    <n v="0.67"/>
    <n v="29122.22"/>
    <n v="1337.4"/>
    <n v="27784.82"/>
    <n v="3.0768876823264162E-2"/>
    <m/>
    <s v="No"/>
    <m/>
    <m/>
    <m/>
    <x v="0"/>
    <n v="629"/>
    <n v="334.35"/>
    <s v="Ok"/>
    <n v="0"/>
    <n v="0"/>
  </r>
  <r>
    <n v="630"/>
    <s v="Nassau"/>
    <s v="37-3N-24-0000-0013-0020"/>
    <n v="845.26"/>
    <n v="2017"/>
    <n v="845.26"/>
    <n v="845.26"/>
    <n v="0"/>
    <n v="545605"/>
    <s v="CALLAHAN"/>
    <s v="Florida"/>
    <n v="32011"/>
    <s v="545605 US HWY 1"/>
    <s v="CALLAHAN FL 32011"/>
    <n v="-81.870031269046095"/>
    <n v="30.643836205590901"/>
    <s v="BREWER DORIS L"/>
    <n v="1"/>
    <s v="SINGLE FAMILY"/>
    <n v="1001"/>
    <s v="Single Family Residential"/>
    <n v="2017"/>
    <n v="49672"/>
    <n v="2017"/>
    <n v="49672"/>
    <n v="751.97"/>
    <n v="0.88963159264604974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1"/>
    <s v="Potential Medium Risk"/>
    <s v="Minimal"/>
    <n v="0"/>
    <s v="No"/>
    <n v="0"/>
    <s v="No"/>
    <s v="Without Environmental Issues"/>
    <s v="No"/>
    <s v="None"/>
    <s v="545605 US HWY 1"/>
    <s v="Callahan"/>
    <s v="Florida"/>
    <n v="32011"/>
    <s v="545605 US HWY 1 CALLAHAN FL 32011"/>
    <s v=""/>
    <s v="Pass"/>
    <s v="No"/>
    <s v="FV&lt;$10K"/>
    <s v="N/A"/>
    <s v="No, &lt; $20K Lien"/>
    <s v="No, Lien &lt; $20K"/>
    <s v="N/A"/>
    <s v="No"/>
    <s v="No"/>
    <n v="0"/>
    <s v="No"/>
    <n v="49672"/>
    <n v="1"/>
    <n v="49672"/>
    <m/>
    <n v="0"/>
    <n v="0"/>
    <s v=""/>
    <e v="#N/A"/>
    <n v="49672"/>
    <s v="No"/>
    <s v="S"/>
    <s v="No"/>
    <s v="No"/>
    <n v="0.35"/>
    <n v="17385.199999999997"/>
    <n v="3381.04"/>
    <n v="14004.159999999996"/>
    <n v="6.8067321629892097E-2"/>
    <m/>
    <s v="No"/>
    <m/>
    <m/>
    <m/>
    <x v="0"/>
    <n v="630"/>
    <n v="845.26"/>
    <s v="Ok"/>
    <n v="0"/>
    <n v="0"/>
  </r>
  <r>
    <n v="631"/>
    <s v="Nassau"/>
    <s v="37-3N-24-0000-0016-0030"/>
    <n v="872.09"/>
    <n v="2017"/>
    <n v="872.09"/>
    <n v="872.09"/>
    <n v="0"/>
    <n v="545819"/>
    <s v="CALLAHAN"/>
    <s v="Florida"/>
    <n v="32011"/>
    <s v="545819 US HWY 1"/>
    <s v="CALLAHAN FL 32011"/>
    <n v="-81.874063293214604"/>
    <n v="30.649745022722801"/>
    <s v="S TRANSPORTATION INC"/>
    <n v="11"/>
    <s v="STORES, ONE STORY"/>
    <n v="2000"/>
    <s v="Commercial (General)"/>
    <n v="2017"/>
    <n v="51311"/>
    <n v="2017"/>
    <n v="51311"/>
    <n v="776.79"/>
    <n v="0.89072228783726448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4"/>
    <s v="Potential Medium Risk"/>
    <s v="Minimal"/>
    <n v="8"/>
    <s v="No"/>
    <s v="No"/>
    <s v="No"/>
    <s v="Commercial Hazardous Waste Handlers"/>
    <s v="Yes"/>
    <s v="None"/>
    <s v="545819 US HWY 1"/>
    <s v="Callahan"/>
    <s v="Florida"/>
    <n v="32011"/>
    <s v="545819 US HWY 1 CALLAHAN FL 32011"/>
    <s v=""/>
    <s v="Pass"/>
    <s v="No"/>
    <s v="FV&lt;$10K"/>
    <s v="N/A"/>
    <s v="No, &lt; $20K Lien"/>
    <s v="No, Lien &lt; $20K"/>
    <s v="N/A"/>
    <s v="No"/>
    <s v="No"/>
    <n v="8"/>
    <s v="Yes"/>
    <n v="51311"/>
    <n v="1"/>
    <n v="51311"/>
    <m/>
    <n v="0"/>
    <n v="0"/>
    <s v=""/>
    <e v="#N/A"/>
    <n v="51311"/>
    <s v="No"/>
    <s v="C"/>
    <s v="No"/>
    <s v="No"/>
    <n v="0.3"/>
    <n v="15393.3"/>
    <n v="10465.08"/>
    <n v="4928.2199999999993"/>
    <n v="0.20395392800763967"/>
    <m/>
    <s v="No"/>
    <m/>
    <m/>
    <m/>
    <x v="3"/>
    <n v="631"/>
    <n v="872.09"/>
    <s v="Ok"/>
    <n v="0"/>
    <n v="0"/>
  </r>
  <r>
    <n v="632"/>
    <s v="Nassau"/>
    <s v="37-3N-24-2710-0002-0000"/>
    <n v="329.4"/>
    <n v="2017"/>
    <n v="329.4"/>
    <n v="329.4"/>
    <n v="0"/>
    <n v="36341"/>
    <s v="CALLAHAN"/>
    <s v="Florida"/>
    <n v="32011"/>
    <s v="36341 HOLIDAY DR"/>
    <s v="CALLAHAN FL 32011"/>
    <n v="-81.8759885163973"/>
    <n v="30.6514280728343"/>
    <s v="SAPP MELODY L"/>
    <n v="2"/>
    <s v="MOBILE HOMES"/>
    <n v="1006"/>
    <s v="Mobile home"/>
    <n v="2017"/>
    <n v="43165"/>
    <n v="2017"/>
    <n v="59690"/>
    <n v="274.99"/>
    <n v="0.83482088646023078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2"/>
    <s v="Potential Low Risk"/>
    <s v="Minimal"/>
    <n v="1"/>
    <s v="Yes"/>
    <s v="No"/>
    <s v="No"/>
    <s v="Without Environmental Issues"/>
    <s v="No"/>
    <s v="None"/>
    <s v="36341 HOLIDAY DR"/>
    <s v="Callahan"/>
    <s v="Florida"/>
    <n v="32011"/>
    <s v="36341 HOLIDAY DR CALLAHAN FL 32011"/>
    <s v=""/>
    <s v="Pass"/>
    <s v="No"/>
    <s v="FV&lt;$10K"/>
    <s v="N/A"/>
    <s v="No, &lt; $20K Lien"/>
    <s v="No, Lien &lt; $20K"/>
    <s v="N/A"/>
    <s v="No"/>
    <s v="No"/>
    <n v="1"/>
    <s v="No"/>
    <n v="43165"/>
    <n v="1"/>
    <n v="43165"/>
    <m/>
    <n v="0"/>
    <n v="0"/>
    <s v=""/>
    <e v="#N/A"/>
    <n v="43165"/>
    <s v="No"/>
    <s v="R"/>
    <s v="No"/>
    <s v="Yes"/>
    <n v="0.67"/>
    <n v="28920.550000000003"/>
    <n v="1647"/>
    <n v="27273.550000000003"/>
    <n v="3.8155913355728023E-2"/>
    <m/>
    <s v="No"/>
    <m/>
    <m/>
    <m/>
    <x v="0"/>
    <n v="632"/>
    <n v="329.4"/>
    <s v="Ok"/>
    <n v="0"/>
    <n v="0"/>
  </r>
  <r>
    <n v="633"/>
    <s v="Nassau"/>
    <s v="37-3N-24-2710-0003-0000"/>
    <n v="1209"/>
    <n v="2017"/>
    <n v="1209"/>
    <n v="1209"/>
    <n v="0"/>
    <n v="36315"/>
    <s v="CALLAHAN"/>
    <s v="Florida"/>
    <n v="32011"/>
    <s v="36315 HOLIDAY DR"/>
    <s v="CALLAHAN FL 32011"/>
    <n v="-81.876294445128394"/>
    <n v="30.6510506196732"/>
    <s v="SHAW DONALD GRAHAM"/>
    <n v="1"/>
    <s v="SINGLE FAMILY"/>
    <n v="1001"/>
    <s v="Single Family Residential"/>
    <n v="2017"/>
    <n v="110993"/>
    <n v="2017"/>
    <n v="110993"/>
    <n v="1088.3"/>
    <n v="0.90016542597187754"/>
    <s v="No"/>
    <m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n v="0"/>
    <n v="1"/>
    <s v="Yes"/>
    <s v="No"/>
    <s v="No"/>
    <s v="Without Environmental Issues"/>
    <s v="No"/>
    <s v="None"/>
    <s v="36315 HOLIDAY DR"/>
    <s v="Callahan"/>
    <s v="Florida"/>
    <n v="32011"/>
    <s v="36315 HOLIDAY DR CALLAHAN FL 32011"/>
    <s v=""/>
    <s v="Pass"/>
    <s v="No"/>
    <s v="FV&lt;$10K"/>
    <s v="N/A"/>
    <s v="No, &lt; $20K Lien"/>
    <s v="No, Lien &lt; $20K"/>
    <s v="N/A"/>
    <s v="No"/>
    <s v="No"/>
    <n v="1"/>
    <s v="No"/>
    <n v="110993"/>
    <n v="1"/>
    <n v="110993"/>
    <m/>
    <n v="0"/>
    <n v="0"/>
    <s v=""/>
    <e v="#N/A"/>
    <n v="110993"/>
    <s v="No"/>
    <s v="S"/>
    <s v="No"/>
    <s v="Yes"/>
    <n v="0.67"/>
    <n v="74365.31"/>
    <n v="6045"/>
    <n v="68320.31"/>
    <n v="5.4462894056381932E-2"/>
    <m/>
    <s v="No"/>
    <m/>
    <m/>
    <m/>
    <x v="0"/>
    <n v="633"/>
    <n v="1209"/>
    <s v="Ok"/>
    <n v="0"/>
    <n v="0"/>
  </r>
  <r>
    <n v="634"/>
    <s v="Nassau"/>
    <s v="37-3N-24-2710-0014-0000"/>
    <n v="325.57"/>
    <n v="2017"/>
    <n v="325.57"/>
    <n v="325.57"/>
    <n v="0"/>
    <n v="36031"/>
    <s v="CALLAHAN"/>
    <s v="Florida"/>
    <n v="32011"/>
    <s v="36031 HOLIDAY DR"/>
    <s v="CALLAHAN FL 32011"/>
    <n v="-81.876663565500706"/>
    <n v="30.646852295632598"/>
    <s v="BANNISTER ERNEST M"/>
    <n v="2"/>
    <s v="MOBILE HOMES"/>
    <n v="1006"/>
    <s v="Mobile home"/>
    <n v="2017"/>
    <n v="22231"/>
    <n v="2017"/>
    <n v="24771"/>
    <n v="353.31"/>
    <n v="1.0852044107258041"/>
    <m/>
    <s v="No"/>
    <s v="No"/>
    <s v="No"/>
    <s v="No"/>
    <m/>
    <m/>
    <s v="I"/>
    <s v="I"/>
    <s v="I"/>
    <s v="I"/>
    <s v="I"/>
    <n v="0"/>
    <n v="0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36031 HOLIDAY DR"/>
    <s v="Callahan"/>
    <s v="Florida"/>
    <n v="32011"/>
    <s v="36031 HOLIDAY DR CALLAHAN FL 32011"/>
    <s v=""/>
    <s v="Pass"/>
    <s v="No"/>
    <s v="FV&lt;$10K"/>
    <s v="N/A"/>
    <s v="No, &lt; $20K Lien"/>
    <s v="No, Lien &lt; $20K"/>
    <s v="N/A"/>
    <s v="No"/>
    <s v="No"/>
    <n v="0"/>
    <s v="No"/>
    <n v="22231"/>
    <n v="1"/>
    <n v="22231"/>
    <m/>
    <n v="0"/>
    <n v="0"/>
    <s v=""/>
    <e v="#N/A"/>
    <n v="22231"/>
    <s v="No"/>
    <s v="R"/>
    <s v="No"/>
    <s v="No"/>
    <n v="0.35"/>
    <n v="7780.8499999999995"/>
    <n v="1385.5"/>
    <n v="6395.3499999999995"/>
    <n v="6.2322882461427739E-2"/>
    <m/>
    <s v="No"/>
    <m/>
    <m/>
    <m/>
    <x v="4"/>
    <n v="634"/>
    <n v="325.57"/>
    <s v="Ok"/>
    <n v="0"/>
    <n v="0"/>
  </r>
  <r>
    <n v="635"/>
    <s v="Nassau"/>
    <s v="37-3N-24-2710-0018-0000"/>
    <n v="671.52"/>
    <n v="2017"/>
    <n v="671.52"/>
    <n v="671.52"/>
    <n v="0"/>
    <n v="36064"/>
    <s v="CALLAHAN"/>
    <s v="Florida"/>
    <n v="32011"/>
    <s v="36064 HOLIDAY DR"/>
    <s v="CALLAHAN FL 32011"/>
    <n v="-81.875141878057804"/>
    <n v="30.6471942461013"/>
    <s v="NEVES RAYMOND H"/>
    <n v="2"/>
    <s v="MOBILE HOMES"/>
    <n v="1006"/>
    <s v="Mobile home"/>
    <n v="2017"/>
    <n v="39060"/>
    <n v="2017"/>
    <n v="39060"/>
    <n v="591.33000000000004"/>
    <n v="0.88058434596140112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36064 HOLIDAY DR"/>
    <s v="Callahan"/>
    <s v="Florida"/>
    <n v="32011"/>
    <s v="36064 HOLIDAY DR CALLAHAN FL 32011"/>
    <s v=""/>
    <s v="Pass"/>
    <s v="No"/>
    <s v="FV&lt;$10K"/>
    <s v="N/A"/>
    <s v="No, &lt; $20K Lien"/>
    <s v="No, Lien &lt; $20K"/>
    <s v="N/A"/>
    <s v="No"/>
    <s v="No"/>
    <n v="0"/>
    <s v="No"/>
    <n v="39060"/>
    <n v="1"/>
    <n v="39060"/>
    <m/>
    <n v="0"/>
    <n v="0"/>
    <s v=""/>
    <e v="#N/A"/>
    <n v="39060"/>
    <s v="No"/>
    <s v="R"/>
    <s v="No"/>
    <s v="No"/>
    <n v="0.35"/>
    <n v="13671"/>
    <n v="2686.08"/>
    <n v="10984.92"/>
    <n v="6.8768049155145922E-2"/>
    <m/>
    <s v="No"/>
    <m/>
    <m/>
    <m/>
    <x v="0"/>
    <n v="635"/>
    <n v="671.52"/>
    <s v="Ok"/>
    <n v="0"/>
    <n v="0"/>
  </r>
  <r>
    <n v="636"/>
    <s v="Nassau"/>
    <s v="37-3N-24-2710-0027-0000"/>
    <n v="549.59"/>
    <n v="2017"/>
    <n v="549.59"/>
    <n v="549.59"/>
    <n v="0"/>
    <n v="36366"/>
    <s v="CALLAHAN"/>
    <s v="Florida"/>
    <n v="32011"/>
    <s v="36366 HOLIDAY DR"/>
    <s v="CALLAHAN FL 32011"/>
    <n v="-81.875264491710197"/>
    <n v="30.650850947809499"/>
    <s v="GATLIN LINDA"/>
    <n v="2"/>
    <s v="MOBILE HOMES"/>
    <n v="1006"/>
    <s v="Mobile home"/>
    <n v="2017"/>
    <n v="28272"/>
    <n v="2017"/>
    <n v="35939"/>
    <n v="478.58"/>
    <n v="0.87079459233246592"/>
    <m/>
    <m/>
    <s v="No"/>
    <s v="No"/>
    <s v="No"/>
    <s v="No"/>
    <m/>
    <s v="I"/>
    <s v="I"/>
    <s v="I"/>
    <s v="I"/>
    <n v="0"/>
    <n v="0"/>
    <n v="0"/>
    <s v="No"/>
    <s v="No"/>
    <s v="No"/>
    <n v="0"/>
    <n v="0"/>
    <n v="0"/>
    <n v="0"/>
    <n v="0"/>
    <n v="4"/>
    <s v="Potential Low Risk"/>
    <s v="Minimal"/>
    <n v="0"/>
    <s v="No"/>
    <s v="No"/>
    <s v="No"/>
    <s v="Without Environmental Issues"/>
    <s v="No"/>
    <s v="None"/>
    <s v="36366 HOLIDAY DR"/>
    <s v="Callahan"/>
    <s v="Florida"/>
    <n v="32011"/>
    <s v="36366 HOLIDAY DR CALLAHAN FL 32011"/>
    <s v=""/>
    <s v="Pass"/>
    <s v="No"/>
    <s v="FV&lt;$10K"/>
    <s v="N/A"/>
    <s v="No, &lt; $20K Lien"/>
    <s v="No, Lien &lt; $20K"/>
    <s v="N/A"/>
    <s v="No"/>
    <s v="No"/>
    <n v="0"/>
    <s v="No"/>
    <n v="28272"/>
    <n v="1"/>
    <n v="28272"/>
    <m/>
    <n v="0"/>
    <n v="0"/>
    <s v=""/>
    <e v="#N/A"/>
    <n v="28272"/>
    <s v="No"/>
    <s v="R"/>
    <s v="No"/>
    <s v="No"/>
    <n v="0.35"/>
    <n v="9895.1999999999989"/>
    <n v="2198.36"/>
    <n v="7696.8399999999983"/>
    <n v="7.7757498585172613E-2"/>
    <m/>
    <s v="No"/>
    <m/>
    <m/>
    <m/>
    <x v="4"/>
    <n v="636"/>
    <n v="549.59"/>
    <s v="Ok"/>
    <n v="0"/>
    <n v="0"/>
  </r>
  <r>
    <n v="637"/>
    <s v="Nassau"/>
    <s v="37-3N-24-2720-0002-0000"/>
    <n v="561.63"/>
    <n v="2017"/>
    <e v="#N/A"/>
    <e v="#N/A"/>
    <e v="#N/A"/>
    <e v="#N/A"/>
    <e v="#N/A"/>
    <e v="#N/A"/>
    <e v="#N/A"/>
    <e v="#N/A"/>
    <e v="#N/A"/>
    <e v="#N/A"/>
    <e v="#N/A"/>
    <e v="#N/A"/>
    <n v="0"/>
    <s v="VACANT RESIDENTIAL"/>
    <e v="#N/A"/>
    <e v="#N/A"/>
    <n v="2017"/>
    <n v="28579"/>
    <e v="#N/A"/>
    <e v="#N/A"/>
    <e v="#N/A"/>
    <n v="0"/>
    <s v="No"/>
    <s v="No"/>
    <s v="No"/>
    <m/>
    <m/>
    <s v="No"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28579"/>
    <n v="1"/>
    <n v="28579"/>
    <m/>
    <e v="#N/A"/>
    <e v="#N/A"/>
    <s v=""/>
    <e v="#N/A"/>
    <n v="28579"/>
    <s v="No"/>
    <s v="V"/>
    <s v="Yes"/>
    <s v="No"/>
    <n v="0"/>
    <n v="0"/>
    <e v="#N/A"/>
    <e v="#N/A"/>
    <e v="#N/A"/>
    <m/>
    <s v="No"/>
    <m/>
    <m/>
    <m/>
    <x v="4"/>
    <n v="637"/>
    <n v="561.63"/>
    <s v="Ok"/>
    <e v="#N/A"/>
    <e v="#N/A"/>
  </r>
  <r>
    <n v="638"/>
    <s v="Nassau"/>
    <s v="37-3N-24-2720-0005-0020"/>
    <n v="146.49"/>
    <n v="2017"/>
    <n v="146.49"/>
    <n v="146.49"/>
    <n v="0"/>
    <m/>
    <s v="CALLAHAN"/>
    <s v="Florida"/>
    <n v="32011"/>
    <s v="J W ELLIOTT DR"/>
    <s v="CALLAHAN FL 32011"/>
    <n v="-81.872589661563694"/>
    <n v="30.6432946750875"/>
    <s v="GILDNER AMY &amp; MIXON KALA K &amp; AMANDA D"/>
    <n v="0"/>
    <s v="VACANT RESIDENTIAL"/>
    <n v="8001"/>
    <s v="Residential-Vacant Land"/>
    <n v="2017"/>
    <n v="6600"/>
    <n v="2017"/>
    <n v="7500"/>
    <n v="105.86"/>
    <n v="0.72264318383507398"/>
    <s v="No"/>
    <m/>
    <m/>
    <m/>
    <m/>
    <m/>
    <m/>
    <s v="I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1"/>
    <s v="No"/>
    <s v="No"/>
    <s v="No"/>
    <s v="Without Environmental Issues"/>
    <s v="No"/>
    <s v="None"/>
    <s v="J W ELLIOTT DR"/>
    <s v="Callahan"/>
    <s v="Florida"/>
    <n v="32011"/>
    <s v="J W ELLIOTT DR CALLAHAN FL 32011"/>
    <s v=""/>
    <s v="Lien&lt;$150"/>
    <s v="No"/>
    <s v="FV&lt;$10K"/>
    <s v="N/A"/>
    <s v="No, &lt; $20K Lien"/>
    <s v="No, Lien &lt; $20K"/>
    <s v="N/A"/>
    <s v="No"/>
    <s v="No"/>
    <n v="1"/>
    <s v="No"/>
    <n v="6600"/>
    <n v="1"/>
    <n v="6600"/>
    <m/>
    <n v="0"/>
    <n v="0"/>
    <s v=""/>
    <e v="#N/A"/>
    <n v="6600"/>
    <s v="No"/>
    <s v="V"/>
    <s v="Yes"/>
    <s v="No"/>
    <n v="0"/>
    <n v="0"/>
    <n v="732.45"/>
    <n v="-732.45"/>
    <n v="0.11097727272727273"/>
    <m/>
    <s v="No"/>
    <m/>
    <m/>
    <m/>
    <x v="2"/>
    <n v="638"/>
    <n v="146.49"/>
    <s v="Ok"/>
    <n v="0"/>
    <n v="0"/>
  </r>
  <r>
    <n v="639"/>
    <s v="Nassau"/>
    <s v="38-3N-24-0000-0004-0000"/>
    <n v="470.57"/>
    <n v="2017"/>
    <n v="470.57"/>
    <n v="470.57"/>
    <n v="0"/>
    <m/>
    <s v="CALLAHAN"/>
    <s v="Florida"/>
    <n v="32011"/>
    <s v="DYAL RD"/>
    <s v="CALLAHAN FL 32011"/>
    <n v="-81.866728203447906"/>
    <n v="30.628044527158099"/>
    <s v="EVERLY JOHNNY"/>
    <n v="0"/>
    <s v="VACANT RESIDENTIAL"/>
    <n v="8001"/>
    <s v="Residential-Vacant Land"/>
    <n v="2017"/>
    <n v="23122"/>
    <n v="2017"/>
    <n v="31530"/>
    <n v="405.52"/>
    <n v="0.86176339333149155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3"/>
    <s v="No"/>
    <s v="No"/>
    <s v="No"/>
    <s v="Without Environmental Issues"/>
    <s v="No"/>
    <s v="None"/>
    <s v="DYAL RD"/>
    <s v="Callahan"/>
    <s v="Florida"/>
    <n v="32011"/>
    <s v="DYAL RD CALLAHAN FL 32011"/>
    <s v=""/>
    <s v="Pass"/>
    <s v="No"/>
    <s v="FV&lt;$10K"/>
    <s v="N/A"/>
    <s v="No, &lt; $20K Lien"/>
    <s v="No, Lien &lt; $20K"/>
    <s v="N/A"/>
    <s v="No"/>
    <s v="No"/>
    <n v="3"/>
    <s v="No"/>
    <n v="23122"/>
    <n v="1"/>
    <n v="23122"/>
    <m/>
    <n v="0"/>
    <n v="0"/>
    <s v=""/>
    <e v="#N/A"/>
    <n v="23122"/>
    <s v="No"/>
    <s v="V"/>
    <s v="Yes"/>
    <s v="No"/>
    <n v="0"/>
    <n v="0"/>
    <n v="3293.9900000000002"/>
    <n v="-3293.9900000000002"/>
    <n v="0.14246129227575471"/>
    <m/>
    <s v="No"/>
    <m/>
    <m/>
    <m/>
    <x v="4"/>
    <n v="639"/>
    <n v="470.57"/>
    <s v="Ok"/>
    <n v="0"/>
    <n v="0"/>
  </r>
  <r>
    <n v="640"/>
    <s v="Nassau"/>
    <s v="38-3N-24-0000-0004-0010"/>
    <n v="537.71"/>
    <n v="2017"/>
    <n v="537.71"/>
    <n v="537.71"/>
    <n v="0"/>
    <n v="36583"/>
    <s v="CALLAHAN"/>
    <s v="Florida"/>
    <n v="32011"/>
    <s v="36583 DYAL RD"/>
    <s v="CALLAHAN FL 32011"/>
    <n v="-81.866928001322293"/>
    <n v="30.627095771037901"/>
    <s v="EVERLY JOHNNY"/>
    <n v="1"/>
    <s v="SINGLE FAMILY"/>
    <n v="1001"/>
    <s v="Single Family Residential"/>
    <n v="2017"/>
    <n v="63507"/>
    <n v="2017"/>
    <n v="80582"/>
    <n v="467.6"/>
    <n v="0.86961373230923733"/>
    <s v="No"/>
    <m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n v="0"/>
    <n v="1"/>
    <s v="Yes"/>
    <s v="No"/>
    <s v="No"/>
    <s v="Without Environmental Issues"/>
    <s v="No"/>
    <s v="None"/>
    <s v="36583 DYAL RD"/>
    <s v="Callahan"/>
    <s v="Florida"/>
    <n v="32011"/>
    <s v="36583 DYAL RD CALLAHAN FL 32011"/>
    <s v=""/>
    <s v="Pass"/>
    <s v="No"/>
    <s v="FV&lt;$10K"/>
    <s v="N/A"/>
    <s v="No, &lt; $20K Lien"/>
    <s v="No, Lien &lt; $20K"/>
    <s v="N/A"/>
    <s v="No"/>
    <s v="No"/>
    <n v="1"/>
    <s v="No"/>
    <n v="63507"/>
    <n v="1"/>
    <n v="63507"/>
    <m/>
    <n v="0"/>
    <n v="0"/>
    <s v=""/>
    <e v="#N/A"/>
    <n v="63507"/>
    <s v="No"/>
    <s v="S"/>
    <s v="No"/>
    <s v="Yes"/>
    <n v="0.67"/>
    <n v="42549.69"/>
    <n v="2688.55"/>
    <n v="39861.14"/>
    <n v="4.2334703261057836E-2"/>
    <m/>
    <s v="No"/>
    <m/>
    <m/>
    <m/>
    <x v="0"/>
    <n v="640"/>
    <n v="537.71"/>
    <s v="Ok"/>
    <n v="0"/>
    <n v="0"/>
  </r>
  <r>
    <n v="641"/>
    <s v="Nassau"/>
    <s v="05-4N-24-0000-0001-0010"/>
    <n v="74.739999999999995"/>
    <n v="2017"/>
    <n v="74.739999999999995"/>
    <n v="74.739999999999995"/>
    <n v="0"/>
    <m/>
    <s v="HILLIARD"/>
    <s v="Florida"/>
    <n v="32046"/>
    <s v="PENNY HADDOCK RD"/>
    <s v="HILLIARD FL 32046"/>
    <n v="-81.934206664612304"/>
    <n v="30.7971007434227"/>
    <s v="THORNTON ARTHUR PAUL"/>
    <n v="56"/>
    <s v="TIMBERLAND - SITE INDEX 70 TO 79"/>
    <n v="7009"/>
    <s v="Timberland Forest Trees (Agricultural)"/>
    <n v="2017"/>
    <n v="2610"/>
    <n v="2017"/>
    <n v="54000"/>
    <n v="39.51"/>
    <n v="0.52863259298902865"/>
    <m/>
    <m/>
    <m/>
    <s v="No"/>
    <m/>
    <m/>
    <m/>
    <s v="C"/>
    <s v="I"/>
    <n v="0"/>
    <n v="0"/>
    <n v="0"/>
    <n v="0"/>
    <n v="0"/>
    <s v="No"/>
    <s v="Yes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PENNY HADDOCK RD"/>
    <s v="Hilliard"/>
    <s v="Florida"/>
    <n v="32046"/>
    <s v="PENNY HADDOCK RD HILLIARD FL 32046"/>
    <s v=""/>
    <s v="Lien&lt;$150"/>
    <s v="No"/>
    <s v="FV&lt;$10K"/>
    <s v="N/A"/>
    <s v="No, &lt; $20K Lien"/>
    <s v="No, Lien &lt; $20K"/>
    <s v="N/A"/>
    <s v="No"/>
    <s v="No"/>
    <n v="0"/>
    <s v="No"/>
    <n v="2610"/>
    <n v="1"/>
    <n v="2610"/>
    <m/>
    <n v="0"/>
    <n v="0"/>
    <s v=""/>
    <e v="#N/A"/>
    <n v="2610"/>
    <s v="No"/>
    <s v="V"/>
    <s v="Yes"/>
    <s v="No"/>
    <n v="0"/>
    <n v="0"/>
    <n v="298.95999999999998"/>
    <n v="-298.95999999999998"/>
    <n v="0.11454406130268198"/>
    <m/>
    <s v="No"/>
    <m/>
    <m/>
    <m/>
    <x v="2"/>
    <n v="641"/>
    <n v="74.739999999999995"/>
    <s v="Ok"/>
    <n v="0"/>
    <n v="0"/>
  </r>
  <r>
    <n v="642"/>
    <s v="Nassau"/>
    <s v="05-4N-24-0000-0001-0040"/>
    <n v="199"/>
    <n v="2017"/>
    <n v="199"/>
    <n v="199"/>
    <n v="0"/>
    <m/>
    <s v="HILLIARD"/>
    <s v="Florida"/>
    <n v="32046"/>
    <s v="PENNY HADDOCK RD"/>
    <s v="HILLIARD FL 32046"/>
    <n v="0"/>
    <n v="0"/>
    <s v="THORNTON ARTHUR PAUL"/>
    <n v="0"/>
    <s v="VACANT RESIDENTIAL"/>
    <n v="8001"/>
    <s v="Residential-Vacant Land"/>
    <n v="2017"/>
    <n v="10200"/>
    <n v="2017"/>
    <n v="10200"/>
    <n v="154.41999999999999"/>
    <n v="0.77597989949748736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n v="0"/>
    <n v="0"/>
    <n v="0"/>
    <s v="No"/>
    <n v="0"/>
    <s v="No"/>
    <s v="Without Environmental Issues"/>
    <s v="No"/>
    <s v="None"/>
    <s v="PENNY HADDOCK RD"/>
    <s v="Hilliard"/>
    <s v="Florida"/>
    <n v="32046"/>
    <s v="PENNY HADDOCK RD HILLIARD FL 32046"/>
    <s v=""/>
    <s v="Pass"/>
    <s v="No"/>
    <s v="FV&lt;$10K"/>
    <s v="N/A"/>
    <s v="No, &lt; $20K Lien"/>
    <s v="No, Lien &lt; $20K"/>
    <s v="N/A"/>
    <s v="No"/>
    <s v="No"/>
    <n v="0"/>
    <s v="No"/>
    <n v="10200"/>
    <n v="1"/>
    <n v="10200"/>
    <m/>
    <n v="0"/>
    <n v="0"/>
    <s v=""/>
    <e v="#N/A"/>
    <n v="10200"/>
    <s v="No"/>
    <s v="V"/>
    <s v="Yes"/>
    <s v="No"/>
    <n v="0"/>
    <n v="0"/>
    <n v="796"/>
    <n v="-796"/>
    <n v="7.8039215686274505E-2"/>
    <m/>
    <s v="No"/>
    <m/>
    <m/>
    <m/>
    <x v="4"/>
    <n v="642"/>
    <n v="199"/>
    <s v="Ok"/>
    <n v="0"/>
    <n v="0"/>
  </r>
  <r>
    <n v="643"/>
    <s v="Nassau"/>
    <s v="05-4N-24-0000-0006-0020"/>
    <n v="79.48"/>
    <n v="2017"/>
    <n v="79.48"/>
    <n v="79.48"/>
    <n v="0"/>
    <m/>
    <s v="HILLIARD"/>
    <s v="Florida"/>
    <n v="32046"/>
    <s v="PENNY HADDOCK RD"/>
    <s v="HILLIARD FL 32046"/>
    <n v="-81.935462059745703"/>
    <n v="30.796676560553902"/>
    <s v="SCOTT JEANNE H"/>
    <n v="56"/>
    <s v="TIMBERLAND - SITE INDEX 70 TO 79"/>
    <n v="7009"/>
    <s v="Timberland Forest Trees (Agricultural)"/>
    <n v="2017"/>
    <n v="2900"/>
    <n v="2017"/>
    <n v="60000"/>
    <n v="43.9"/>
    <n v="0.55234021137393052"/>
    <m/>
    <m/>
    <m/>
    <s v="No"/>
    <m/>
    <m/>
    <m/>
    <s v="C"/>
    <s v="I"/>
    <n v="0"/>
    <n v="0"/>
    <n v="0"/>
    <n v="0"/>
    <n v="0"/>
    <s v="No"/>
    <s v="Yes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PENNY HADDOCK RD"/>
    <s v="Hilliard"/>
    <s v="Florida"/>
    <n v="32046"/>
    <s v="PENNY HADDOCK RD HILLIARD FL 32046"/>
    <s v=""/>
    <s v="Lien&lt;$150"/>
    <s v="No"/>
    <s v="FV&lt;$10K"/>
    <s v="N/A"/>
    <s v="No, &lt; $20K Lien"/>
    <s v="No, Lien &lt; $20K"/>
    <s v="N/A"/>
    <s v="No"/>
    <s v="No"/>
    <n v="0"/>
    <s v="No"/>
    <n v="2900"/>
    <n v="1"/>
    <n v="2900"/>
    <m/>
    <n v="0"/>
    <n v="0"/>
    <s v=""/>
    <e v="#N/A"/>
    <n v="2900"/>
    <s v="No"/>
    <s v="V"/>
    <s v="Yes"/>
    <s v="No"/>
    <n v="0"/>
    <n v="0"/>
    <n v="317.92"/>
    <n v="-317.92"/>
    <n v="0.10962758620689655"/>
    <m/>
    <s v="No"/>
    <m/>
    <m/>
    <m/>
    <x v="2"/>
    <n v="643"/>
    <n v="79.48"/>
    <s v="Ok"/>
    <n v="0"/>
    <n v="0"/>
  </r>
  <r>
    <n v="644"/>
    <s v="Nassau"/>
    <s v="05-4N-24-0000-0006-0030"/>
    <n v="532.05999999999995"/>
    <n v="2017"/>
    <n v="532.05999999999995"/>
    <n v="532.05999999999995"/>
    <n v="0"/>
    <n v="29964"/>
    <s v="HILLIARD"/>
    <s v="Florida"/>
    <n v="32046"/>
    <s v="29964 KARA LYNN LN"/>
    <s v="HILLIARD FL 32046"/>
    <n v="-81.936868363670897"/>
    <n v="30.796356018897601"/>
    <s v="SCOTT JEANNE"/>
    <n v="50"/>
    <s v="IMPROVED AGRICULTURAL"/>
    <n v="7000"/>
    <s v="Agricultural / Rural (General)"/>
    <n v="2017"/>
    <n v="28067"/>
    <n v="2017"/>
    <n v="101475"/>
    <n v="462.38"/>
    <n v="0.86903732661729893"/>
    <m/>
    <s v="No"/>
    <m/>
    <s v="No"/>
    <m/>
    <m/>
    <m/>
    <s v="I"/>
    <s v="I"/>
    <s v="I"/>
    <n v="0"/>
    <n v="0"/>
    <n v="0"/>
    <n v="0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29964 KARA LYNN LN"/>
    <s v="Hilliard"/>
    <s v="Florida"/>
    <n v="32046"/>
    <s v="29964 KARA LYNN LN HILLIARD FL 32046"/>
    <s v=""/>
    <s v="Pass"/>
    <s v="No"/>
    <s v="FV&lt;$10K"/>
    <s v="N/A"/>
    <s v="No, &lt; $20K Lien"/>
    <s v="No, Lien &lt; $20K"/>
    <s v="N/A"/>
    <s v="No"/>
    <s v="No"/>
    <n v="0"/>
    <s v="No"/>
    <n v="28067"/>
    <n v="1"/>
    <n v="28067"/>
    <m/>
    <n v="0"/>
    <n v="0"/>
    <s v=""/>
    <e v="#N/A"/>
    <n v="28067"/>
    <s v="No"/>
    <s v="V"/>
    <s v="Yes"/>
    <s v="No"/>
    <n v="0"/>
    <n v="0"/>
    <n v="2128.2399999999998"/>
    <n v="-2128.2399999999998"/>
    <n v="7.5827127943848646E-2"/>
    <m/>
    <s v="No"/>
    <m/>
    <m/>
    <m/>
    <x v="4"/>
    <n v="644"/>
    <n v="532.05999999999995"/>
    <s v="Ok"/>
    <n v="0"/>
    <n v="0"/>
  </r>
  <r>
    <n v="645"/>
    <s v="Nassau"/>
    <s v="05-4N-24-1630-0009-0000"/>
    <n v="500.13"/>
    <n v="2017"/>
    <n v="500.13"/>
    <n v="500.13"/>
    <n v="0"/>
    <n v="291395"/>
    <s v="HILLIARD"/>
    <s v="Florida"/>
    <n v="32046"/>
    <s v="291395 PENNY HADDOCK RD"/>
    <s v="HILLIARD FL 32046"/>
    <n v="-81.928633782459301"/>
    <n v="30.799046587129101"/>
    <s v="DAVIS MARK L"/>
    <n v="50"/>
    <s v="IMPROVED AGRICULTURAL"/>
    <n v="7000"/>
    <s v="Agricultural / Rural (General)"/>
    <n v="2017"/>
    <n v="28098"/>
    <n v="2017"/>
    <n v="143740"/>
    <n v="432.85"/>
    <n v="0.8654749765061085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291395 PENNY HADDOCK RD"/>
    <s v="Hilliard"/>
    <s v="Florida"/>
    <n v="32046"/>
    <s v="291395 PENNY HADDOCK RD HILLIARD FL 32046"/>
    <s v=""/>
    <s v="Pass"/>
    <s v="No"/>
    <s v="FV&lt;$10K"/>
    <s v="N/A"/>
    <s v="No, &lt; $20K Lien"/>
    <s v="No, Lien &lt; $20K"/>
    <s v="N/A"/>
    <s v="No"/>
    <s v="No"/>
    <n v="1"/>
    <s v="No"/>
    <n v="28098"/>
    <n v="1"/>
    <n v="28098"/>
    <m/>
    <n v="0"/>
    <n v="0"/>
    <s v=""/>
    <e v="#N/A"/>
    <n v="28098"/>
    <s v="No"/>
    <s v="V"/>
    <s v="Yes"/>
    <s v="No"/>
    <n v="0"/>
    <n v="0"/>
    <n v="2500.65"/>
    <n v="-2500.65"/>
    <n v="8.8997437540038443E-2"/>
    <m/>
    <s v="No"/>
    <m/>
    <m/>
    <m/>
    <x v="4"/>
    <n v="645"/>
    <n v="500.13"/>
    <s v="Ok"/>
    <n v="0"/>
    <n v="0"/>
  </r>
  <r>
    <n v="646"/>
    <s v="Nassau"/>
    <s v="05-4N-24-1630-0013-0000"/>
    <n v="780.01"/>
    <n v="2017"/>
    <n v="780.01"/>
    <n v="780.01"/>
    <n v="0"/>
    <n v="292041"/>
    <s v="HILLIARD"/>
    <s v="Florida"/>
    <n v="32046"/>
    <s v="292041 PENNY HADDOCK RD"/>
    <s v="HILLIARD FL 32046"/>
    <n v="-81.926770489844898"/>
    <n v="30.805374409198301"/>
    <s v="HARRIS ELMO A"/>
    <n v="60"/>
    <s v="GRAZING LAND SOIL CAPABILITY CLASS I"/>
    <n v="7003"/>
    <s v="Range land (grazing)"/>
    <n v="2017"/>
    <n v="40150"/>
    <n v="2017"/>
    <n v="136753"/>
    <n v="691.64"/>
    <n v="0.88670658068486297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292041 PENNY HADDOCK RD"/>
    <s v="Hilliard"/>
    <s v="Florida"/>
    <n v="32046"/>
    <s v="292041 PENNY HADDOCK RD HILLIARD FL 32046"/>
    <s v=""/>
    <s v="Pass"/>
    <s v="No"/>
    <s v="FV&lt;$10K"/>
    <s v="N/A"/>
    <s v="No, &lt; $20K Lien"/>
    <s v="No, Lien &lt; $20K"/>
    <s v="N/A"/>
    <s v="No"/>
    <s v="No"/>
    <n v="0"/>
    <s v="No"/>
    <n v="40150"/>
    <n v="1"/>
    <n v="40150"/>
    <m/>
    <n v="0"/>
    <n v="0"/>
    <s v=""/>
    <e v="#N/A"/>
    <n v="40150"/>
    <s v="No"/>
    <s v="V"/>
    <s v="Yes"/>
    <s v="No"/>
    <n v="0"/>
    <n v="0"/>
    <n v="3120.04"/>
    <n v="-3120.04"/>
    <n v="7.7709589041095886E-2"/>
    <m/>
    <s v="No"/>
    <m/>
    <m/>
    <m/>
    <x v="1"/>
    <n v="646"/>
    <n v="780.01"/>
    <s v="Ok"/>
    <n v="0"/>
    <n v="0"/>
  </r>
  <r>
    <n v="647"/>
    <s v="Nassau"/>
    <s v="07-4N-24-0000-0006-0150"/>
    <n v="664.7"/>
    <n v="2017"/>
    <n v="664.7"/>
    <n v="664.7"/>
    <n v="0"/>
    <n v="29114"/>
    <s v="HILLIARD"/>
    <s v="Florida"/>
    <n v="32046"/>
    <s v="29114 PIGEON CREEK RD"/>
    <s v="HILLIARD FL 32046"/>
    <n v="-81.950653850232101"/>
    <n v="30.778320081229499"/>
    <s v="HADDOCK BRAND D"/>
    <n v="2"/>
    <s v="MOBILE HOMES"/>
    <n v="1006"/>
    <s v="Mobile home"/>
    <n v="2017"/>
    <n v="35102"/>
    <n v="2017"/>
    <n v="43231"/>
    <n v="585.02"/>
    <n v="0.88012637279975925"/>
    <m/>
    <m/>
    <m/>
    <m/>
    <m/>
    <m/>
    <m/>
    <n v="0"/>
    <n v="0"/>
    <n v="0"/>
    <n v="0"/>
    <n v="0"/>
    <n v="0"/>
    <n v="0"/>
    <s v="No"/>
    <s v="No"/>
    <s v="No"/>
    <n v="0"/>
    <n v="0"/>
    <n v="39000"/>
    <s v="UNKNOWN"/>
    <n v="0"/>
    <n v="0"/>
    <s v="Potential Low Risk"/>
    <n v="0"/>
    <n v="0"/>
    <s v="No"/>
    <n v="0"/>
    <s v="No"/>
    <s v="Without Environmental Issues"/>
    <s v="No"/>
    <s v="None"/>
    <s v="29114 PIGEON CREEK RD"/>
    <s v="Hilliard"/>
    <s v="Florida"/>
    <n v="32046"/>
    <s v="29114 PIGEON CREEK RD HILLIARD FL 32046"/>
    <s v="L"/>
    <s v="Pass"/>
    <s v="No"/>
    <s v="FV&lt;$10K"/>
    <s v="N/A"/>
    <s v="No, &lt; $20K Lien"/>
    <s v="No, Lien &lt; $20K"/>
    <s v="N/A"/>
    <s v="No"/>
    <s v="No"/>
    <n v="0"/>
    <s v="No"/>
    <n v="35102"/>
    <n v="1"/>
    <n v="35102"/>
    <m/>
    <n v="0"/>
    <n v="0"/>
    <s v=""/>
    <e v="#N/A"/>
    <n v="35102"/>
    <s v="No"/>
    <s v="R"/>
    <s v="No"/>
    <s v="No"/>
    <n v="0.35"/>
    <n v="12285.699999999999"/>
    <n v="2658.8"/>
    <n v="9626.8999999999978"/>
    <n v="7.5744971796478835E-2"/>
    <m/>
    <s v="No"/>
    <m/>
    <m/>
    <m/>
    <x v="0"/>
    <n v="647"/>
    <n v="664.7"/>
    <s v="Ok"/>
    <n v="0"/>
    <n v="0"/>
  </r>
  <r>
    <n v="648"/>
    <s v="Nassau"/>
    <s v="07-4N-24-0000-0009-0000"/>
    <n v="346.15"/>
    <n v="2017"/>
    <n v="346.15"/>
    <n v="346.15"/>
    <n v="0"/>
    <n v="282085"/>
    <s v="HILLIARD"/>
    <s v="Florida"/>
    <n v="32046"/>
    <s v="282085 LAKE HAMPTON RD"/>
    <s v="HILLIARD FL 32046"/>
    <n v="-81.945375910082106"/>
    <n v="30.780116951843699"/>
    <s v="KEENE HAL L"/>
    <n v="0"/>
    <s v="VACANT RESIDENTIAL"/>
    <n v="8001"/>
    <s v="Residential-Vacant Land"/>
    <n v="2017"/>
    <n v="19188"/>
    <n v="2017"/>
    <n v="19188"/>
    <n v="290.48"/>
    <n v="0.83917376859742898"/>
    <m/>
    <s v="No"/>
    <s v="No"/>
    <s v="No"/>
    <s v="No"/>
    <s v="No"/>
    <m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282085 LAKE HAMPTON RD"/>
    <s v="Hilliard"/>
    <s v="Florida"/>
    <n v="32046"/>
    <s v="282085 LAKE HAMPTON RD HILLIARD FL 32046"/>
    <s v=""/>
    <s v="Pass"/>
    <s v="No"/>
    <s v="FV&lt;$10K"/>
    <s v="N/A"/>
    <s v="No, &lt; $20K Lien"/>
    <s v="No, Lien &lt; $20K"/>
    <s v="N/A"/>
    <s v="No"/>
    <s v="No"/>
    <n v="0"/>
    <s v="No"/>
    <n v="19188"/>
    <n v="1"/>
    <n v="19188"/>
    <m/>
    <n v="0"/>
    <n v="0"/>
    <s v=""/>
    <e v="#N/A"/>
    <n v="19188"/>
    <s v="No"/>
    <s v="V"/>
    <s v="Yes"/>
    <s v="No"/>
    <n v="0"/>
    <n v="0"/>
    <n v="1384.6"/>
    <n v="-1384.6"/>
    <n v="7.215968313529289E-2"/>
    <m/>
    <s v="No"/>
    <m/>
    <m/>
    <m/>
    <x v="4"/>
    <n v="648"/>
    <n v="346.15"/>
    <s v="Ok"/>
    <n v="0"/>
    <n v="0"/>
  </r>
  <r>
    <n v="649"/>
    <s v="Nassau"/>
    <s v="09-4N-24-0000-0002-0030"/>
    <n v="2104.79"/>
    <n v="2017"/>
    <n v="2104.79"/>
    <n v="2104.79"/>
    <n v="0"/>
    <n v="39107"/>
    <s v="HILLIARD"/>
    <s v="Florida"/>
    <n v="32046"/>
    <s v="39107 HIERS WAY"/>
    <s v="HILLIARD FL 32046"/>
    <n v="-81.918011163515303"/>
    <n v="30.782438753338901"/>
    <s v="JORDAN THEODORE C"/>
    <n v="2"/>
    <s v="MOBILE HOMES"/>
    <n v="1006"/>
    <s v="Mobile home"/>
    <n v="2017"/>
    <n v="126601"/>
    <n v="2017"/>
    <n v="126601"/>
    <n v="1916.59"/>
    <n v="0.9105849039571644"/>
    <s v="No"/>
    <s v="No"/>
    <s v="No"/>
    <s v="No"/>
    <m/>
    <m/>
    <m/>
    <s v="I"/>
    <s v="I"/>
    <s v="I"/>
    <s v="I"/>
    <s v="I"/>
    <s v="I"/>
    <s v="I"/>
    <s v="No"/>
    <s v="No"/>
    <s v="No"/>
    <n v="0"/>
    <n v="0"/>
    <n v="86200"/>
    <s v="UNKNOWN"/>
    <n v="0"/>
    <n v="0"/>
    <s v="Potential Low Risk"/>
    <s v="Minimal"/>
    <n v="1"/>
    <s v="No"/>
    <s v="No"/>
    <s v="No"/>
    <s v="Without Environmental Issues"/>
    <s v="No"/>
    <s v="None"/>
    <s v="39107 HIERS WAY"/>
    <s v="Hilliard"/>
    <s v="Florida"/>
    <n v="32046"/>
    <s v="39107 HIERS WAY HILLIARD FL 32046"/>
    <s v="L"/>
    <s v="Pass"/>
    <s v="No"/>
    <s v="FV&lt;$10K"/>
    <s v="N/A"/>
    <s v="No, &lt; $20K Lien"/>
    <s v="No, Lien &lt; $20K"/>
    <s v="N/A"/>
    <s v="No"/>
    <s v="No"/>
    <n v="1"/>
    <s v="No"/>
    <n v="126601"/>
    <n v="1"/>
    <n v="126601"/>
    <m/>
    <n v="0"/>
    <n v="0"/>
    <s v=""/>
    <e v="#N/A"/>
    <n v="126601"/>
    <s v="No"/>
    <s v="R"/>
    <s v="No"/>
    <s v="No"/>
    <n v="0.35"/>
    <n v="44310.35"/>
    <n v="10523.95"/>
    <n v="33786.399999999994"/>
    <n v="8.3126910529932624E-2"/>
    <m/>
    <s v="No"/>
    <m/>
    <m/>
    <m/>
    <x v="0"/>
    <n v="649"/>
    <n v="2104.79"/>
    <s v="Ok"/>
    <n v="0"/>
    <n v="0"/>
  </r>
  <r>
    <n v="650"/>
    <s v="Nassau"/>
    <s v="09-4N-24-0000-0002-0140"/>
    <n v="521"/>
    <n v="2017"/>
    <n v="521"/>
    <n v="521"/>
    <n v="0"/>
    <n v="39313"/>
    <s v="HILLIARD"/>
    <s v="Florida"/>
    <n v="32046"/>
    <s v="39313 KOLARS FERRY RD"/>
    <s v="HILLIARD FL 32046"/>
    <n v="-81.919374698909706"/>
    <n v="30.783271160078598"/>
    <s v="EADY WILLIAM JR"/>
    <n v="2"/>
    <s v="MOBILE HOMES"/>
    <n v="1006"/>
    <s v="Mobile home"/>
    <n v="2017"/>
    <n v="61166"/>
    <n v="2017"/>
    <n v="76128"/>
    <n v="452.15"/>
    <n v="0.86785028790786944"/>
    <m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0"/>
    <s v="Yes"/>
    <s v="No"/>
    <s v="No"/>
    <s v="Without Environmental Issues"/>
    <s v="No"/>
    <s v="None"/>
    <s v="39313 KOLARS FERRY RD"/>
    <s v="Hilliard"/>
    <s v="Florida"/>
    <n v="32046"/>
    <s v="39313 KOLARS FERRY RD HILLIARD FL 32046"/>
    <s v=""/>
    <s v="Pass"/>
    <s v="No"/>
    <s v="FV&lt;$10K"/>
    <s v="N/A"/>
    <s v="No, &lt; $20K Lien"/>
    <s v="No, Lien &lt; $20K"/>
    <s v="N/A"/>
    <s v="No"/>
    <s v="Yes"/>
    <n v="0"/>
    <s v="No"/>
    <n v="61166"/>
    <n v="1"/>
    <n v="61166"/>
    <m/>
    <n v="0"/>
    <n v="0"/>
    <s v=""/>
    <e v="#N/A"/>
    <n v="61166"/>
    <s v="No"/>
    <s v="R"/>
    <s v="No"/>
    <s v="Yes"/>
    <n v="0.67"/>
    <n v="40981.22"/>
    <n v="2084"/>
    <n v="38897.22"/>
    <n v="3.407121603505215E-2"/>
    <m/>
    <s v="No"/>
    <m/>
    <m/>
    <m/>
    <x v="6"/>
    <n v="650"/>
    <n v="521"/>
    <s v="Ok"/>
    <n v="0"/>
    <n v="0"/>
  </r>
  <r>
    <n v="651"/>
    <s v="Nassau"/>
    <s v="16-4N-24-0000-0007-0000"/>
    <n v="329.66"/>
    <n v="2017"/>
    <n v="329.66"/>
    <n v="329.66"/>
    <n v="0"/>
    <m/>
    <s v="HILLIARD"/>
    <s v="Florida"/>
    <n v="32046"/>
    <s v="MURRHEE RD"/>
    <s v="HILLIARD FL 32046"/>
    <n v="-81.9239919929135"/>
    <n v="30.7623628974033"/>
    <s v="KELLEY ROBERT L"/>
    <n v="0"/>
    <s v="VACANT RESIDENTIAL"/>
    <n v="8001"/>
    <s v="Residential-Vacant Land"/>
    <n v="2017"/>
    <n v="17160"/>
    <n v="2017"/>
    <n v="19500"/>
    <n v="275.23"/>
    <n v="0.83489049323545472"/>
    <s v="No"/>
    <s v="No"/>
    <m/>
    <s v="No"/>
    <s v="No"/>
    <s v="No"/>
    <s v="No"/>
    <s v="I"/>
    <s v="I"/>
    <s v="I"/>
    <s v="I"/>
    <s v="I"/>
    <s v="I"/>
    <s v="I"/>
    <s v="No"/>
    <s v="No"/>
    <s v="No"/>
    <n v="0"/>
    <n v="0"/>
    <n v="10000"/>
    <s v="SELLER TAKE-BACK"/>
    <n v="0"/>
    <n v="0"/>
    <s v="Potential Low Risk"/>
    <s v="Minimal"/>
    <n v="1"/>
    <s v="No"/>
    <s v="No"/>
    <s v="No"/>
    <s v="Without Environmental Issues"/>
    <s v="No"/>
    <s v="None"/>
    <s v="MURRHEE RD"/>
    <s v="Hilliard"/>
    <s v="Florida"/>
    <n v="32046"/>
    <s v="MURRHEE RD HILLIARD FL 32046"/>
    <s v="L"/>
    <s v="Pass"/>
    <s v="No"/>
    <s v="FV&lt;$10K"/>
    <s v="N/A"/>
    <s v="No, &lt; $20K Lien"/>
    <s v="No, Lien &lt; $20K"/>
    <s v="N/A"/>
    <s v="No"/>
    <s v="No"/>
    <n v="1"/>
    <s v="No"/>
    <n v="17160"/>
    <n v="1"/>
    <n v="17160"/>
    <m/>
    <n v="0"/>
    <n v="0"/>
    <s v=""/>
    <e v="#N/A"/>
    <n v="17160"/>
    <s v="No"/>
    <s v="V"/>
    <s v="Yes"/>
    <s v="No"/>
    <n v="0"/>
    <n v="0"/>
    <n v="1648.3000000000002"/>
    <n v="-1648.3000000000002"/>
    <n v="9.6054778554778564E-2"/>
    <m/>
    <s v="No"/>
    <m/>
    <m/>
    <m/>
    <x v="4"/>
    <n v="651"/>
    <n v="329.66"/>
    <s v="Ok"/>
    <n v="0"/>
    <n v="0"/>
  </r>
  <r>
    <n v="652"/>
    <s v="Nassau"/>
    <s v="16-4N-24-0180-0004-0000"/>
    <n v="662.64"/>
    <n v="2017"/>
    <n v="662.64"/>
    <n v="662.64"/>
    <n v="0"/>
    <n v="273491"/>
    <s v="HILLIARD"/>
    <s v="Florida"/>
    <n v="32046"/>
    <s v="273491 MURRHEE RD"/>
    <s v="HILLIARD FL 32046"/>
    <n v="-81.922788015418504"/>
    <n v="30.763500937436302"/>
    <s v="HOLSOMBACH HELEN A"/>
    <n v="2"/>
    <s v="MOBILE HOMES"/>
    <n v="1006"/>
    <s v="Mobile home"/>
    <n v="2017"/>
    <n v="32418"/>
    <n v="2017"/>
    <n v="46414"/>
    <n v="583.12"/>
    <n v="0.87999517083182421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273491 MURRHEE RD"/>
    <s v="Hilliard"/>
    <s v="Florida"/>
    <n v="32046"/>
    <s v="273491 MURRHEE RD HILLIARD FL 32046"/>
    <s v=""/>
    <s v="Pass"/>
    <s v="No"/>
    <s v="FV&lt;$10K"/>
    <s v="N/A"/>
    <s v="No, &lt; $20K Lien"/>
    <s v="No, Lien &lt; $20K"/>
    <s v="N/A"/>
    <s v="No"/>
    <s v="No"/>
    <n v="0"/>
    <s v="No"/>
    <n v="32418"/>
    <n v="1"/>
    <n v="32418"/>
    <m/>
    <n v="0"/>
    <n v="0"/>
    <s v=""/>
    <e v="#N/A"/>
    <n v="32418"/>
    <s v="No"/>
    <s v="R"/>
    <s v="No"/>
    <s v="No"/>
    <n v="0.35"/>
    <n v="11346.3"/>
    <n v="2650.56"/>
    <n v="8695.74"/>
    <n v="8.1761984082916891E-2"/>
    <m/>
    <s v="No"/>
    <m/>
    <m/>
    <m/>
    <x v="0"/>
    <n v="652"/>
    <n v="662.64"/>
    <s v="Ok"/>
    <n v="0"/>
    <n v="0"/>
  </r>
  <r>
    <n v="653"/>
    <s v="Nassau"/>
    <s v="16-4N-24-0180-0005-0000"/>
    <n v="644.07000000000005"/>
    <n v="2017"/>
    <n v="644.07000000000005"/>
    <n v="644.07000000000005"/>
    <n v="0"/>
    <n v="273471"/>
    <s v="HILLIARD"/>
    <s v="Florida"/>
    <n v="32046"/>
    <s v="273471 MURRHEE RD"/>
    <s v="HILLIARD FL 32046"/>
    <n v="-81.9227165947364"/>
    <n v="30.763093590740901"/>
    <s v="HANNAH CLYDE C"/>
    <n v="2"/>
    <s v="MOBILE HOMES"/>
    <n v="1006"/>
    <s v="Mobile home"/>
    <n v="2017"/>
    <n v="33696"/>
    <n v="2017"/>
    <n v="42156"/>
    <n v="565.94000000000005"/>
    <n v="0.87869330973341409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273471 MURRHEE RD"/>
    <s v="Hilliard"/>
    <s v="Florida"/>
    <n v="32046"/>
    <s v="273471 MURRHEE RD HILLIARD FL 32046"/>
    <s v=""/>
    <s v="Pass"/>
    <s v="No"/>
    <s v="FV&lt;$10K"/>
    <s v="N/A"/>
    <s v="No, &lt; $20K Lien"/>
    <s v="No, Lien &lt; $20K"/>
    <s v="N/A"/>
    <s v="No"/>
    <s v="No"/>
    <n v="1"/>
    <s v="No"/>
    <n v="33696"/>
    <n v="1"/>
    <n v="33696"/>
    <m/>
    <n v="0"/>
    <n v="0"/>
    <s v=""/>
    <e v="#N/A"/>
    <n v="33696"/>
    <s v="No"/>
    <s v="R"/>
    <s v="No"/>
    <s v="No"/>
    <n v="0.35"/>
    <n v="11793.599999999999"/>
    <n v="3220.3500000000004"/>
    <n v="8573.2499999999982"/>
    <n v="9.5570690883190895E-2"/>
    <m/>
    <s v="No"/>
    <m/>
    <m/>
    <m/>
    <x v="0"/>
    <n v="653"/>
    <n v="644.07000000000005"/>
    <s v="Ok"/>
    <n v="0"/>
    <n v="0"/>
  </r>
  <r>
    <n v="654"/>
    <s v="Nassau"/>
    <s v="17-4N-24-0000-0001-0020"/>
    <n v="954.82"/>
    <n v="2017"/>
    <n v="954.82"/>
    <n v="954.82"/>
    <n v="0"/>
    <n v="274000"/>
    <s v="HILLIARD"/>
    <s v="Florida"/>
    <n v="32046"/>
    <s v="274000 MURRHEE RD"/>
    <s v="HILLIARD FL 32046"/>
    <n v="-81.926373105518493"/>
    <n v="30.770430146219699"/>
    <s v="SALIS JAMES"/>
    <n v="1"/>
    <s v="SINGLE FAMILY"/>
    <n v="1001"/>
    <s v="Single Family Residential"/>
    <n v="2017"/>
    <n v="95968"/>
    <n v="2017"/>
    <n v="119850"/>
    <n v="853.28"/>
    <n v="0.89365534865210194"/>
    <m/>
    <m/>
    <s v="No"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s v="Minimal"/>
    <n v="0"/>
    <s v="Yes"/>
    <s v="No"/>
    <s v="No"/>
    <s v="Without Environmental Issues"/>
    <s v="No"/>
    <s v="None"/>
    <s v="274000 MURRHEE RD"/>
    <s v="Hilliard"/>
    <s v="Florida"/>
    <n v="32046"/>
    <s v="274000 MURRHEE RD HILLIARD FL 32046"/>
    <s v=""/>
    <s v="Pass"/>
    <s v="No"/>
    <s v="FV&lt;$10K"/>
    <s v="N/A"/>
    <s v="No, &lt; $20K Lien"/>
    <s v="No, Lien &lt; $20K"/>
    <s v="N/A"/>
    <s v="No"/>
    <s v="No"/>
    <n v="0"/>
    <s v="No"/>
    <n v="95968"/>
    <n v="1"/>
    <n v="95968"/>
    <m/>
    <n v="0"/>
    <n v="0"/>
    <s v=""/>
    <e v="#N/A"/>
    <n v="95968"/>
    <s v="No"/>
    <s v="S"/>
    <s v="No"/>
    <s v="Yes"/>
    <n v="0.67"/>
    <n v="64298.560000000005"/>
    <n v="3819.28"/>
    <n v="60479.280000000006"/>
    <n v="3.9797432477492498E-2"/>
    <m/>
    <s v="No"/>
    <m/>
    <m/>
    <m/>
    <x v="0"/>
    <n v="654"/>
    <n v="954.82"/>
    <s v="Ok"/>
    <n v="0"/>
    <n v="0"/>
  </r>
  <r>
    <n v="655"/>
    <s v="Nassau"/>
    <s v="17-4N-24-0000-0008-0010"/>
    <n v="459.74"/>
    <n v="2017"/>
    <n v="459.74"/>
    <n v="459.74"/>
    <n v="0"/>
    <n v="3846"/>
    <s v="HILLIARD"/>
    <s v="Florida"/>
    <n v="32046"/>
    <s v="3846 COLLECTION PL"/>
    <s v="HILLIARD FL 32046"/>
    <n v="-81.928610305089904"/>
    <n v="30.760086858010499"/>
    <s v="PARKER DOREEN"/>
    <n v="2"/>
    <s v="MOBILE HOMES"/>
    <n v="1006"/>
    <s v="Mobile home"/>
    <n v="2017"/>
    <n v="26124"/>
    <n v="2017"/>
    <n v="26124"/>
    <n v="395.5"/>
    <n v="0.86026884760951838"/>
    <s v="No"/>
    <s v="No"/>
    <s v="No"/>
    <s v="No"/>
    <m/>
    <s v="No"/>
    <s v="No"/>
    <s v="I"/>
    <s v="I"/>
    <s v="I"/>
    <s v="I"/>
    <s v="C"/>
    <s v="I"/>
    <n v="0"/>
    <s v="No"/>
    <s v="Yes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3846 COLLECTION PL"/>
    <s v="Hilliard"/>
    <s v="Florida"/>
    <n v="32046"/>
    <s v="3846 COLLECTION PL HILLIARD FL 32046"/>
    <s v=""/>
    <s v="Pass"/>
    <s v="No"/>
    <s v="FV&lt;$10K"/>
    <s v="N/A"/>
    <s v="No, &lt; $20K Lien"/>
    <s v="No, Lien &lt; $20K"/>
    <s v="N/A"/>
    <s v="No"/>
    <s v="No"/>
    <n v="0"/>
    <s v="No"/>
    <n v="26124"/>
    <n v="1"/>
    <n v="26124"/>
    <m/>
    <n v="0"/>
    <n v="0"/>
    <s v=""/>
    <e v="#N/A"/>
    <n v="26124"/>
    <s v="No"/>
    <s v="R"/>
    <s v="No"/>
    <s v="No"/>
    <n v="0.35"/>
    <n v="9143.4"/>
    <n v="1838.96"/>
    <n v="7304.44"/>
    <n v="7.0393507885469303E-2"/>
    <m/>
    <s v="No"/>
    <m/>
    <m/>
    <m/>
    <x v="4"/>
    <n v="655"/>
    <n v="459.74"/>
    <s v="Ok"/>
    <n v="0"/>
    <n v="0"/>
  </r>
  <r>
    <n v="656"/>
    <s v="Nassau"/>
    <s v="18-4N-24-0000-0004-0010"/>
    <n v="1026.73"/>
    <n v="2017"/>
    <n v="1026.73"/>
    <n v="1026.73"/>
    <n v="0"/>
    <n v="29946"/>
    <s v="HILLIARD"/>
    <s v="Florida"/>
    <n v="32046"/>
    <s v="29946 PIGEON CREEK RD"/>
    <s v="HILLIARD FL 32046"/>
    <n v="-81.949102836420494"/>
    <n v="30.7683117491685"/>
    <s v="WILCOX RICHARD T"/>
    <n v="1"/>
    <s v="SINGLE FAMILY"/>
    <n v="1001"/>
    <s v="Single Family Residential"/>
    <n v="2017"/>
    <n v="85756"/>
    <n v="2017"/>
    <n v="91076"/>
    <n v="919.77"/>
    <n v="0.89582460822221999"/>
    <m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0"/>
    <s v="Yes"/>
    <s v="No"/>
    <s v="No"/>
    <s v="Without Environmental Issues"/>
    <s v="No"/>
    <s v="None"/>
    <s v="29946 PIGEON CREEK RD"/>
    <s v="Hilliard"/>
    <s v="Florida"/>
    <n v="32046"/>
    <s v="29946 PIGEON CREEK RD HILLIARD FL 32046"/>
    <s v=""/>
    <s v="Pass"/>
    <s v="No"/>
    <s v="FV&lt;$10K"/>
    <s v="N/A"/>
    <s v="No, &lt; $20K Lien"/>
    <s v="No, Lien &lt; $20K"/>
    <s v="N/A"/>
    <s v="No"/>
    <s v="No"/>
    <n v="0"/>
    <s v="No"/>
    <n v="85756"/>
    <n v="1"/>
    <n v="85756"/>
    <m/>
    <n v="0"/>
    <n v="0"/>
    <s v=""/>
    <e v="#N/A"/>
    <n v="85756"/>
    <s v="No"/>
    <s v="S"/>
    <s v="No"/>
    <s v="Yes"/>
    <n v="0.67"/>
    <n v="57456.520000000004"/>
    <n v="4106.92"/>
    <n v="53349.600000000006"/>
    <n v="4.7890759830215963E-2"/>
    <m/>
    <s v="No"/>
    <m/>
    <m/>
    <m/>
    <x v="0"/>
    <n v="656"/>
    <n v="1026.73"/>
    <s v="Ok"/>
    <n v="0"/>
    <n v="0"/>
  </r>
  <r>
    <n v="657"/>
    <s v="Nassau"/>
    <s v="19-4N-24-0000-0004-0030"/>
    <n v="2035.36"/>
    <n v="2017"/>
    <n v="2035.36"/>
    <n v="2035.36"/>
    <n v="0"/>
    <n v="554041"/>
    <s v="HILLIARD"/>
    <s v="Florida"/>
    <n v="32046"/>
    <s v="554041 US HWY 1"/>
    <s v="HILLIARD FL 32046"/>
    <n v="-81.958272099046496"/>
    <n v="30.745593979649801"/>
    <s v="ANDREU ALAN A"/>
    <n v="2"/>
    <s v="MOBILE HOMES"/>
    <n v="1006"/>
    <s v="Mobile home"/>
    <n v="2017"/>
    <n v="161465"/>
    <n v="2017"/>
    <n v="167820"/>
    <n v="1852.39"/>
    <n v="0.91010435500353759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2"/>
    <s v="Potential Low Risk"/>
    <s v="Minimal"/>
    <n v="1"/>
    <s v="Yes"/>
    <s v="No"/>
    <s v="No"/>
    <s v="Without Environmental Issues"/>
    <s v="No"/>
    <s v="None"/>
    <s v="554041 US HWY 1"/>
    <s v="Hilliard"/>
    <s v="Florida"/>
    <n v="32046"/>
    <s v="554041 US HWY 1 HILLIARD FL 32046"/>
    <s v=""/>
    <s v="Pass"/>
    <s v="No"/>
    <s v="FV&lt;$10K"/>
    <s v="N/A"/>
    <s v="No, &lt; $20K Lien"/>
    <s v="No, Lien &lt; $20K"/>
    <s v="N/A"/>
    <s v="No"/>
    <s v="No"/>
    <n v="1"/>
    <s v="No"/>
    <n v="161465"/>
    <n v="1"/>
    <n v="161465"/>
    <m/>
    <n v="0"/>
    <n v="0"/>
    <s v=""/>
    <e v="#N/A"/>
    <n v="161465"/>
    <s v="No"/>
    <s v="R"/>
    <s v="No"/>
    <s v="Yes"/>
    <n v="0.67"/>
    <n v="108181.55"/>
    <n v="10176.799999999999"/>
    <n v="98004.75"/>
    <n v="6.3027900783451524E-2"/>
    <m/>
    <s v="No"/>
    <m/>
    <m/>
    <m/>
    <x v="0"/>
    <n v="657"/>
    <n v="2035.36"/>
    <s v="Ok"/>
    <n v="0"/>
    <n v="0"/>
  </r>
  <r>
    <n v="658"/>
    <s v="Nassau"/>
    <s v="19-4N-24-1212-0013-0000"/>
    <n v="272.24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39673"/>
    <e v="#N/A"/>
    <e v="#N/A"/>
    <e v="#N/A"/>
    <n v="0"/>
    <s v="No"/>
    <m/>
    <s v="No"/>
    <s v="No"/>
    <s v="No"/>
    <s v="No"/>
    <s v="No"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39673"/>
    <n v="1"/>
    <n v="39673"/>
    <m/>
    <e v="#N/A"/>
    <e v="#N/A"/>
    <s v=""/>
    <e v="#N/A"/>
    <n v="39673"/>
    <s v="No"/>
    <s v="R"/>
    <s v="No"/>
    <s v="Yes"/>
    <n v="0.67"/>
    <n v="26580.91"/>
    <e v="#N/A"/>
    <e v="#N/A"/>
    <e v="#N/A"/>
    <m/>
    <e v="#N/A"/>
    <m/>
    <m/>
    <m/>
    <x v="5"/>
    <n v="658"/>
    <n v="272.24"/>
    <e v="#N/A"/>
    <e v="#N/A"/>
    <e v="#N/A"/>
  </r>
  <r>
    <n v="659"/>
    <s v="Nassau"/>
    <s v="19-4N-24-1212-0015-0000"/>
    <n v="580.57000000000005"/>
    <n v="2017"/>
    <n v="580.57000000000005"/>
    <n v="580.57000000000005"/>
    <n v="0"/>
    <n v="553936"/>
    <s v="HILLIARD"/>
    <s v="Florida"/>
    <n v="32046"/>
    <s v="553936 US HWY 1"/>
    <s v="HILLIARD FL 32046"/>
    <n v="-81.9549242205577"/>
    <n v="30.745940580451901"/>
    <s v="STUTSMAN KELLI ELAINE"/>
    <n v="2"/>
    <s v="MOBILE HOMES"/>
    <n v="1006"/>
    <s v="Mobile home"/>
    <n v="2017"/>
    <n v="31285"/>
    <n v="2017"/>
    <n v="36379"/>
    <n v="507.23"/>
    <n v="0.87367587026542881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1"/>
    <s v="Potential Low Risk"/>
    <n v="0"/>
    <n v="0"/>
    <s v="No"/>
    <n v="0"/>
    <s v="No"/>
    <s v="Without Environmental Issues"/>
    <s v="No"/>
    <s v="None"/>
    <s v="553936 US HWY 1"/>
    <s v="Hilliard"/>
    <s v="Florida"/>
    <n v="32046"/>
    <s v="553936 US HWY 1 HILLIARD FL 32046"/>
    <s v=""/>
    <s v="Pass"/>
    <s v="No"/>
    <s v="FV&lt;$10K"/>
    <s v="N/A"/>
    <s v="No, &lt; $20K Lien"/>
    <s v="No, Lien &lt; $20K"/>
    <s v="N/A"/>
    <s v="No"/>
    <s v="No"/>
    <n v="0"/>
    <s v="No"/>
    <n v="31285"/>
    <n v="1"/>
    <n v="31285"/>
    <m/>
    <n v="0"/>
    <n v="0"/>
    <s v=""/>
    <e v="#N/A"/>
    <n v="31285"/>
    <s v="No"/>
    <s v="R"/>
    <s v="No"/>
    <s v="No"/>
    <n v="0.35"/>
    <n v="10949.75"/>
    <n v="2322.2800000000002"/>
    <n v="8627.4699999999993"/>
    <n v="7.4229822598689474E-2"/>
    <m/>
    <s v="No"/>
    <m/>
    <m/>
    <m/>
    <x v="0"/>
    <n v="659"/>
    <n v="580.57000000000005"/>
    <s v="Ok"/>
    <n v="0"/>
    <n v="0"/>
  </r>
  <r>
    <n v="660"/>
    <s v="Nassau"/>
    <s v="21-4N-24-0000-0005-0010"/>
    <n v="804.15"/>
    <n v="2017"/>
    <n v="804.15"/>
    <n v="804.15"/>
    <n v="0"/>
    <m/>
    <s v="HILLIARD"/>
    <s v="Florida"/>
    <n v="32046"/>
    <s v="MURRHEE RD"/>
    <s v="HILLIARD FL 32046"/>
    <n v="-81.922439788557298"/>
    <n v="30.750231244115099"/>
    <s v="MCLENDON LUTHER"/>
    <n v="0"/>
    <s v="VACANT RESIDENTIAL"/>
    <n v="8001"/>
    <s v="Residential-Vacant Land"/>
    <n v="2017"/>
    <n v="47160"/>
    <n v="2017"/>
    <n v="47160"/>
    <n v="713.96"/>
    <n v="0.88784430765404476"/>
    <s v="No"/>
    <s v="No"/>
    <m/>
    <s v="No"/>
    <s v="No"/>
    <s v="No"/>
    <s v="No"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MURRHEE RD"/>
    <s v="Hilliard"/>
    <s v="Florida"/>
    <n v="32046"/>
    <s v="MURRHEE RD HILLIARD FL 32046"/>
    <s v=""/>
    <s v="Pass"/>
    <s v="No"/>
    <s v="FV&lt;$10K"/>
    <s v="N/A"/>
    <s v="No, &lt; $20K Lien"/>
    <s v="No, Lien &lt; $20K"/>
    <s v="N/A"/>
    <s v="No"/>
    <s v="No"/>
    <n v="1"/>
    <s v="No"/>
    <n v="47160"/>
    <n v="1"/>
    <n v="47160"/>
    <m/>
    <n v="0"/>
    <n v="0"/>
    <s v=""/>
    <e v="#N/A"/>
    <n v="47160"/>
    <s v="No"/>
    <s v="V"/>
    <s v="Yes"/>
    <s v="No"/>
    <n v="0"/>
    <n v="0"/>
    <n v="4020.75"/>
    <n v="-4020.75"/>
    <n v="8.5257633587786263E-2"/>
    <m/>
    <s v="No"/>
    <m/>
    <m/>
    <m/>
    <x v="1"/>
    <n v="660"/>
    <n v="804.15"/>
    <s v="Ok"/>
    <n v="0"/>
    <n v="0"/>
  </r>
  <r>
    <n v="661"/>
    <s v="Nassau"/>
    <s v="21-4N-24-0000-0005-0020"/>
    <n v="102.41"/>
    <n v="2017"/>
    <n v="102.41"/>
    <n v="102.41"/>
    <n v="0"/>
    <m/>
    <s v="HILLIARD"/>
    <s v="Florida"/>
    <n v="32046"/>
    <s v="MURRHEE RD"/>
    <s v="HILLIARD FL 32046"/>
    <n v="-81.920935770792994"/>
    <n v="30.754457782152802"/>
    <s v="KING SHAUN"/>
    <n v="0"/>
    <s v="VACANT RESIDENTIAL"/>
    <n v="8001"/>
    <s v="Residential-Vacant Land"/>
    <n v="2017"/>
    <n v="4059"/>
    <n v="2017"/>
    <n v="4612"/>
    <n v="65.11"/>
    <n v="0.63577775607850795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MURRHEE RD"/>
    <s v="Hilliard"/>
    <s v="Florida"/>
    <n v="32046"/>
    <s v="MURRHEE RD HILLIARD FL 32046"/>
    <s v=""/>
    <s v="Lien&lt;$150"/>
    <s v="No"/>
    <s v="FV&lt;$10K"/>
    <s v="N/A"/>
    <s v="No, &lt; $20K Lien"/>
    <s v="No, Lien &lt; $20K"/>
    <s v="N/A"/>
    <s v="No"/>
    <s v="No"/>
    <n v="0"/>
    <s v="No"/>
    <n v="4059"/>
    <n v="1"/>
    <n v="4059"/>
    <m/>
    <n v="0"/>
    <n v="0"/>
    <s v=""/>
    <e v="#N/A"/>
    <n v="4059"/>
    <s v="No"/>
    <s v="V"/>
    <s v="Yes"/>
    <s v="No"/>
    <n v="0"/>
    <n v="0"/>
    <n v="409.64"/>
    <n v="-409.64"/>
    <n v="0.10092140921409214"/>
    <m/>
    <s v="No"/>
    <m/>
    <m/>
    <m/>
    <x v="2"/>
    <n v="661"/>
    <n v="102.41"/>
    <s v="Ok"/>
    <n v="0"/>
    <n v="0"/>
  </r>
  <r>
    <n v="662"/>
    <s v="Nassau"/>
    <s v="24-4N-24-0000-0006-0010"/>
    <n v="1213.27"/>
    <n v="2017"/>
    <n v="1213.27"/>
    <n v="1213.27"/>
    <n v="0"/>
    <n v="375037"/>
    <s v="HILLIARD"/>
    <s v="Florida"/>
    <n v="32046"/>
    <s v="375037 KINGS FERRY RD"/>
    <s v="HILLIARD FL 32046"/>
    <n v="-81.8612723423971"/>
    <n v="30.747020698564501"/>
    <s v="BRADDOCK CLAUDINE P"/>
    <n v="2"/>
    <s v="MOBILE HOMES"/>
    <n v="1006"/>
    <s v="Mobile home"/>
    <n v="2017"/>
    <n v="72149"/>
    <n v="2017"/>
    <n v="72149"/>
    <n v="1092.25"/>
    <n v="0.90025303518590261"/>
    <s v="No"/>
    <m/>
    <s v="No"/>
    <m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n v="0"/>
    <n v="2"/>
    <s v="No"/>
    <s v="No"/>
    <s v="No"/>
    <s v="Without Environmental Issues"/>
    <s v="No"/>
    <s v="None"/>
    <s v="375037 KINGS FERRY RD"/>
    <s v="Hilliard"/>
    <s v="Florida"/>
    <n v="32046"/>
    <s v="375037 KINGS FERRY RD HILLIARD FL 32046"/>
    <s v=""/>
    <s v="Pass"/>
    <s v="No"/>
    <s v="FV&lt;$10K"/>
    <s v="N/A"/>
    <s v="No, &lt; $20K Lien"/>
    <s v="No, Lien &lt; $20K"/>
    <s v="N/A"/>
    <s v="No"/>
    <s v="No"/>
    <n v="2"/>
    <s v="Yes"/>
    <n v="72149"/>
    <n v="1"/>
    <n v="72149"/>
    <m/>
    <n v="0"/>
    <n v="0"/>
    <s v=""/>
    <e v="#N/A"/>
    <n v="72149"/>
    <s v="No"/>
    <s v="R"/>
    <s v="No"/>
    <s v="No"/>
    <n v="0.35"/>
    <n v="25252.149999999998"/>
    <n v="7279.6200000000008"/>
    <n v="17972.53"/>
    <n v="0.10089703252990341"/>
    <m/>
    <s v="No"/>
    <m/>
    <m/>
    <m/>
    <x v="3"/>
    <n v="662"/>
    <n v="1213.27"/>
    <s v="Ok"/>
    <n v="0"/>
    <n v="0"/>
  </r>
  <r>
    <n v="663"/>
    <s v="Nassau"/>
    <s v="25-4N-24-2020-0003-0010"/>
    <n v="947.84"/>
    <n v="2017"/>
    <n v="947.84"/>
    <n v="947.84"/>
    <n v="0"/>
    <n v="38084"/>
    <s v="HILLIARD"/>
    <s v="Florida"/>
    <n v="32046"/>
    <s v="38084 DAHOMA RD"/>
    <s v="HILLIARD FL 32046"/>
    <n v="-81.871747152876495"/>
    <n v="30.741745720257001"/>
    <s v="FOLEY PETER BRUCE"/>
    <n v="2"/>
    <s v="MOBILE HOMES"/>
    <n v="1006"/>
    <s v="Mobile home"/>
    <n v="2017"/>
    <n v="55937"/>
    <n v="2017"/>
    <n v="55937"/>
    <n v="846.83"/>
    <n v="0.89343138082376772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Yes"/>
    <s v="No"/>
    <s v="Without Environmental Issues"/>
    <s v="No"/>
    <s v="None"/>
    <s v="38084 DAHOMA RD"/>
    <s v="Hilliard"/>
    <s v="Florida"/>
    <n v="32046"/>
    <s v="38084 DAHOMA RD HILLIARD FL 32046"/>
    <s v=""/>
    <s v="Pass"/>
    <s v="Yes"/>
    <s v="FV&lt;$10K"/>
    <s v="N/A"/>
    <s v="No, &lt; $20K Lien"/>
    <s v="No, Lien &lt; $20K"/>
    <s v="N/A"/>
    <s v="No"/>
    <s v="No"/>
    <n v="1"/>
    <s v="No"/>
    <n v="55937"/>
    <n v="1"/>
    <n v="55937"/>
    <m/>
    <n v="0"/>
    <n v="0"/>
    <s v=""/>
    <e v="#N/A"/>
    <n v="55937"/>
    <s v="No"/>
    <s v="R"/>
    <s v="No"/>
    <s v="No"/>
    <n v="0.35"/>
    <n v="19577.949999999997"/>
    <n v="4739.2"/>
    <n v="14838.749999999996"/>
    <n v="8.4723885800096529E-2"/>
    <m/>
    <s v="No"/>
    <m/>
    <m/>
    <m/>
    <x v="0"/>
    <n v="663"/>
    <n v="947.84"/>
    <s v="Ok"/>
    <n v="0"/>
    <n v="0"/>
  </r>
  <r>
    <n v="664"/>
    <s v="Nassau"/>
    <s v="28-4N-24-2020-0004-0030"/>
    <n v="641.04999999999995"/>
    <n v="2017"/>
    <n v="641.04999999999995"/>
    <n v="641.04999999999995"/>
    <n v="0"/>
    <m/>
    <s v="HILLIARD"/>
    <s v="Florida"/>
    <n v="32046"/>
    <s v="MURRHEE RD"/>
    <s v="HILLIARD FL 32046"/>
    <n v="-81.923355662864793"/>
    <n v="30.7398275884062"/>
    <s v="PERMIS PASCAL"/>
    <n v="0"/>
    <s v="VACANT RESIDENTIAL"/>
    <n v="8001"/>
    <s v="Residential-Vacant Land"/>
    <n v="2017"/>
    <n v="37200"/>
    <n v="2017"/>
    <n v="37200"/>
    <n v="563.16"/>
    <n v="0.87849621714374859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High"/>
    <n v="1"/>
    <s v="No"/>
    <s v="No"/>
    <s v="No"/>
    <s v="Without Environmental Issues"/>
    <s v="No"/>
    <s v="None"/>
    <s v="MURRHEE RD"/>
    <s v="Hilliard"/>
    <s v="Florida"/>
    <n v="32046"/>
    <s v="MURRHEE RD HILLIARD FL 32046"/>
    <s v=""/>
    <s v="Pass"/>
    <s v="No"/>
    <s v="FV&lt;$10K"/>
    <s v="N/A"/>
    <s v="No, &lt; $20K Lien"/>
    <s v="No, Lien &lt; $20K"/>
    <s v="N/A"/>
    <s v="No"/>
    <s v="No"/>
    <n v="1"/>
    <s v="No"/>
    <n v="37200"/>
    <n v="1"/>
    <n v="37200"/>
    <m/>
    <n v="0"/>
    <n v="0"/>
    <s v=""/>
    <e v="#N/A"/>
    <n v="37200"/>
    <s v="No"/>
    <s v="V"/>
    <s v="Yes"/>
    <s v="No"/>
    <n v="0"/>
    <n v="0"/>
    <n v="3205.25"/>
    <n v="-3205.25"/>
    <n v="8.6162634408602154E-2"/>
    <m/>
    <s v="No"/>
    <m/>
    <m/>
    <m/>
    <x v="1"/>
    <n v="664"/>
    <n v="641.04999999999995"/>
    <s v="Ok"/>
    <n v="0"/>
    <n v="0"/>
  </r>
  <r>
    <n v="665"/>
    <s v="Nassau"/>
    <s v="30-4N-24-0000-0004-0000"/>
    <n v="3619.28"/>
    <n v="2017"/>
    <n v="3619.28"/>
    <n v="3619.28"/>
    <n v="0"/>
    <n v="553584"/>
    <s v="HILLIARD"/>
    <s v="Florida"/>
    <n v="32046"/>
    <s v="553584 US HWY 1"/>
    <s v="HILLIARD FL 32046"/>
    <n v="-81.948262454991905"/>
    <n v="30.736987983461098"/>
    <s v="MUHEISEN NAJHY"/>
    <n v="11"/>
    <s v="STORES, ONE STORY"/>
    <n v="2000"/>
    <s v="Commercial (General)"/>
    <n v="2017"/>
    <n v="219103"/>
    <n v="2017"/>
    <n v="219103"/>
    <n v="3316.95"/>
    <n v="0.91646681107844641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500000"/>
    <s v="BALLOON"/>
    <n v="0"/>
    <n v="1"/>
    <s v="Potential Low Risk"/>
    <s v="Minimal"/>
    <n v="2"/>
    <s v="No"/>
    <s v="No"/>
    <s v="No"/>
    <s v="Without Environmental Issues"/>
    <s v="No"/>
    <s v="None"/>
    <s v="553584 US HWY 1"/>
    <s v="Hilliard"/>
    <s v="Florida"/>
    <n v="32046"/>
    <s v="553584 US HWY 1 HILLIARD FL 32046"/>
    <s v="L"/>
    <s v="Pass"/>
    <s v="No"/>
    <s v="FV&lt;$10K"/>
    <s v="N/A"/>
    <s v="No, &lt; $20K Lien"/>
    <s v="No, Lien &lt; $20K"/>
    <s v="N/A"/>
    <s v="No"/>
    <s v="No"/>
    <n v="2"/>
    <s v="Yes"/>
    <n v="219103"/>
    <n v="1"/>
    <n v="219103"/>
    <m/>
    <n v="0"/>
    <n v="0"/>
    <s v=""/>
    <e v="#N/A"/>
    <n v="219103"/>
    <s v="No"/>
    <s v="C"/>
    <s v="No"/>
    <s v="No"/>
    <n v="0.3"/>
    <n v="65730.899999999994"/>
    <n v="21715.68"/>
    <n v="44015.219999999994"/>
    <n v="9.9111741966107267E-2"/>
    <m/>
    <s v="No"/>
    <m/>
    <m/>
    <m/>
    <x v="3"/>
    <n v="665"/>
    <n v="3619.28"/>
    <s v="Ok"/>
    <n v="0"/>
    <n v="0"/>
  </r>
  <r>
    <n v="666"/>
    <s v="Nassau"/>
    <s v="30-4N-24-0000-0008-0000"/>
    <n v="686.92"/>
    <n v="2017"/>
    <n v="686.92"/>
    <n v="686.92"/>
    <n v="0"/>
    <m/>
    <s v="HILLIARD"/>
    <s v="Florida"/>
    <n v="32046"/>
    <s v="US HWY 1"/>
    <s v="HILLIARD FL 32046"/>
    <n v="-81.9528983543495"/>
    <n v="30.7386973650747"/>
    <s v="HOLOKA NAOMI"/>
    <n v="0"/>
    <s v="VACANT RESIDENTIAL"/>
    <n v="8001"/>
    <s v="Residential-Vacant Land"/>
    <n v="2017"/>
    <n v="40000"/>
    <n v="2017"/>
    <n v="40000"/>
    <n v="605.55999999999995"/>
    <n v="0.88155826005939553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US HWY 1"/>
    <s v="Hilliard"/>
    <s v="Florida"/>
    <n v="32046"/>
    <s v="US HWY 1 HILLIARD FL 32046"/>
    <s v=""/>
    <s v="Pass"/>
    <s v="No"/>
    <s v="FV&lt;$10K"/>
    <s v="N/A"/>
    <s v="No, &lt; $20K Lien"/>
    <s v="No, Lien &lt; $20K"/>
    <s v="N/A"/>
    <s v="No"/>
    <s v="No"/>
    <n v="1"/>
    <s v="No"/>
    <n v="40000"/>
    <n v="1"/>
    <n v="40000"/>
    <m/>
    <n v="0"/>
    <n v="0"/>
    <s v=""/>
    <e v="#N/A"/>
    <n v="40000"/>
    <s v="No"/>
    <s v="V"/>
    <s v="Yes"/>
    <s v="No"/>
    <n v="0"/>
    <n v="0"/>
    <n v="3434.6"/>
    <n v="-3434.6"/>
    <n v="8.5864999999999997E-2"/>
    <m/>
    <s v="No"/>
    <m/>
    <m/>
    <m/>
    <x v="1"/>
    <n v="666"/>
    <n v="686.92"/>
    <s v="Ok"/>
    <n v="0"/>
    <n v="0"/>
  </r>
  <r>
    <n v="667"/>
    <s v="Nassau"/>
    <s v="30-4N-24-0000-0009-0000"/>
    <n v="1371.39"/>
    <n v="2017"/>
    <n v="1371.39"/>
    <n v="1371.39"/>
    <n v="0"/>
    <n v="553777"/>
    <s v="HILLIARD"/>
    <s v="Florida"/>
    <n v="32046"/>
    <s v="553777 US HWY 1"/>
    <s v="HILLIARD FL 32046"/>
    <n v="-81.951473605920199"/>
    <n v="30.738173864212701"/>
    <s v="HOLOKA NAOMI"/>
    <n v="39"/>
    <s v="HOTELS, MOTELS"/>
    <n v="2034"/>
    <s v="Hotel"/>
    <n v="2017"/>
    <n v="81808"/>
    <n v="2017"/>
    <n v="81808"/>
    <n v="1238.46"/>
    <n v="0.90306914881981049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1"/>
    <s v="Potential Low Risk"/>
    <s v="Minimal"/>
    <n v="1"/>
    <s v="No"/>
    <s v="No"/>
    <s v="No"/>
    <s v="Without Environmental Issues"/>
    <s v="No"/>
    <s v="None"/>
    <s v="553777 US HWY 1"/>
    <s v="Hilliard"/>
    <s v="Florida"/>
    <n v="32046"/>
    <s v="553777 US HWY 1 HILLIARD FL 32046"/>
    <s v=""/>
    <s v="Pass"/>
    <s v="No"/>
    <s v="FV&lt;$10K"/>
    <s v="N/A"/>
    <s v="No, &lt; $20K Lien"/>
    <s v="No, Lien &lt; $20K"/>
    <s v="N/A"/>
    <s v="No"/>
    <s v="No"/>
    <n v="1"/>
    <s v="No"/>
    <n v="81808"/>
    <n v="1"/>
    <n v="81808"/>
    <m/>
    <n v="0"/>
    <n v="0"/>
    <s v=""/>
    <e v="#N/A"/>
    <n v="81808"/>
    <s v="No"/>
    <s v="C"/>
    <s v="No"/>
    <s v="No"/>
    <n v="0.3"/>
    <n v="24542.399999999998"/>
    <n v="6856.9500000000007"/>
    <n v="17685.449999999997"/>
    <n v="8.3817597300997471E-2"/>
    <m/>
    <s v="No"/>
    <m/>
    <m/>
    <m/>
    <x v="0"/>
    <n v="667"/>
    <n v="1371.39"/>
    <s v="Ok"/>
    <n v="0"/>
    <n v="0"/>
  </r>
  <r>
    <n v="668"/>
    <s v="Nassau"/>
    <s v="30-4N-24-0000-0013-0010"/>
    <n v="981.23"/>
    <n v="2017"/>
    <n v="981.23"/>
    <n v="981.23"/>
    <n v="0"/>
    <n v="28104"/>
    <s v="HILLIARD"/>
    <s v="Florida"/>
    <n v="32046"/>
    <s v="28104 JACKSON TRL"/>
    <s v="HILLIARD FL 32046"/>
    <n v="-81.948871501150904"/>
    <n v="30.732698441921201"/>
    <s v="HOGAN LARRY"/>
    <n v="2"/>
    <s v="MOBILE HOMES"/>
    <n v="1006"/>
    <s v="Mobile home"/>
    <n v="2017"/>
    <n v="57976"/>
    <n v="2017"/>
    <n v="57976"/>
    <n v="877.7"/>
    <n v="0.89448956921414957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28104 JACKSON TRL"/>
    <s v="Hilliard"/>
    <s v="Florida"/>
    <n v="32046"/>
    <s v="28104 JACKSON TRL HILLIARD FL 32046"/>
    <s v=""/>
    <s v="Pass"/>
    <s v="No"/>
    <s v="FV&lt;$10K"/>
    <s v="N/A"/>
    <s v="No, &lt; $20K Lien"/>
    <s v="No, Lien &lt; $20K"/>
    <s v="N/A"/>
    <s v="No"/>
    <s v="No"/>
    <n v="0"/>
    <s v="No"/>
    <n v="57976"/>
    <n v="1"/>
    <n v="57976"/>
    <m/>
    <n v="0"/>
    <n v="0"/>
    <s v=""/>
    <e v="#N/A"/>
    <n v="57976"/>
    <s v="No"/>
    <s v="R"/>
    <s v="No"/>
    <s v="No"/>
    <n v="0.35"/>
    <n v="20291.599999999999"/>
    <n v="3924.92"/>
    <n v="16366.679999999998"/>
    <n v="6.7699047881882163E-2"/>
    <m/>
    <s v="No"/>
    <m/>
    <m/>
    <m/>
    <x v="0"/>
    <n v="668"/>
    <n v="981.23"/>
    <s v="Ok"/>
    <n v="0"/>
    <n v="0"/>
  </r>
  <r>
    <n v="669"/>
    <s v="Nassau"/>
    <s v="30-4N-24-2740-0001-0000"/>
    <n v="891.56"/>
    <n v="2017"/>
    <n v="891.56"/>
    <n v="891.56"/>
    <n v="0"/>
    <m/>
    <s v="HILLIARD"/>
    <s v="Florida"/>
    <n v="32046"/>
    <s v="US HWY 1"/>
    <s v="HILLIARD FL 32046"/>
    <n v="-81.949701221940003"/>
    <n v="30.735299459931799"/>
    <s v="HOLLEY MARCUS W"/>
    <n v="10"/>
    <s v="VACANT COMMERCIAL"/>
    <n v="8002"/>
    <s v="Commercial-Vacant Land"/>
    <n v="2017"/>
    <n v="52500"/>
    <n v="2017"/>
    <n v="52500"/>
    <n v="794.79"/>
    <n v="0.89145991296155058"/>
    <m/>
    <s v="No"/>
    <s v="No"/>
    <s v="No"/>
    <s v="No"/>
    <m/>
    <s v="No"/>
    <s v="I"/>
    <s v="I"/>
    <s v="I"/>
    <s v="I"/>
    <s v="I"/>
    <s v="I"/>
    <n v="0"/>
    <s v="No"/>
    <s v="No"/>
    <s v="No"/>
    <n v="0"/>
    <n v="0"/>
    <n v="0"/>
    <n v="0"/>
    <n v="0"/>
    <n v="1"/>
    <s v="Potential Low Risk"/>
    <s v="Minimal"/>
    <n v="0"/>
    <s v="No"/>
    <s v="No"/>
    <s v="No"/>
    <s v="Without Environmental Issues"/>
    <s v="No"/>
    <s v="None"/>
    <s v="US HWY 1"/>
    <s v="Hilliard"/>
    <s v="Florida"/>
    <n v="32046"/>
    <s v="US HWY 1 HILLIARD FL 32046"/>
    <s v=""/>
    <s v="Pass"/>
    <s v="No"/>
    <s v="FV&lt;$10K"/>
    <s v="N/A"/>
    <s v="No, &lt; $20K Lien"/>
    <s v="No, Lien &lt; $20K"/>
    <s v="N/A"/>
    <s v="No"/>
    <s v="No"/>
    <n v="0"/>
    <s v="No"/>
    <n v="52500"/>
    <n v="1"/>
    <n v="52500"/>
    <m/>
    <n v="0"/>
    <n v="0"/>
    <s v=""/>
    <e v="#N/A"/>
    <n v="52500"/>
    <s v="No"/>
    <s v="V"/>
    <s v="Yes"/>
    <s v="No"/>
    <n v="0"/>
    <n v="0"/>
    <n v="3566.24"/>
    <n v="-3566.24"/>
    <n v="6.7928380952380948E-2"/>
    <m/>
    <s v="No"/>
    <m/>
    <m/>
    <m/>
    <x v="1"/>
    <n v="669"/>
    <n v="891.56"/>
    <s v="Ok"/>
    <n v="0"/>
    <n v="0"/>
  </r>
  <r>
    <n v="670"/>
    <s v="Nassau"/>
    <s v="30-4N-24-2740-0003-0000"/>
    <n v="667.41"/>
    <n v="2017"/>
    <n v="667.41"/>
    <n v="667.41"/>
    <n v="0"/>
    <n v="553519"/>
    <s v="HILLIARD"/>
    <s v="Florida"/>
    <n v="32046"/>
    <s v="553519 US HWY 1"/>
    <s v="HILLIARD FL 32046"/>
    <n v="-81.949011332446403"/>
    <n v="30.734310475161902"/>
    <s v="SNIPES VELAR O"/>
    <n v="2"/>
    <s v="MOBILE HOMES"/>
    <n v="1006"/>
    <s v="Mobile home"/>
    <n v="2017"/>
    <n v="38809"/>
    <n v="2017"/>
    <n v="38809"/>
    <n v="587.52"/>
    <n v="0.88029846720906191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553519 US HWY 1"/>
    <s v="Hilliard"/>
    <s v="Florida"/>
    <n v="32046"/>
    <s v="553519 US HWY 1 HILLIARD FL 32046"/>
    <s v=""/>
    <s v="Pass"/>
    <s v="No"/>
    <s v="FV&lt;$10K"/>
    <s v="N/A"/>
    <s v="No, &lt; $20K Lien"/>
    <s v="No, Lien &lt; $20K"/>
    <s v="N/A"/>
    <s v="No"/>
    <s v="No"/>
    <n v="0"/>
    <s v="No"/>
    <n v="38809"/>
    <n v="1"/>
    <n v="38809"/>
    <m/>
    <n v="0"/>
    <n v="0"/>
    <s v=""/>
    <e v="#N/A"/>
    <n v="38809"/>
    <s v="No"/>
    <s v="R"/>
    <s v="No"/>
    <s v="No"/>
    <n v="0.35"/>
    <n v="13583.15"/>
    <n v="2669.64"/>
    <n v="10913.51"/>
    <n v="6.8789198381818642E-2"/>
    <m/>
    <s v="No"/>
    <m/>
    <m/>
    <m/>
    <x v="0"/>
    <n v="670"/>
    <n v="667.41"/>
    <s v="Ok"/>
    <n v="0"/>
    <n v="0"/>
  </r>
  <r>
    <n v="671"/>
    <s v="Nassau"/>
    <s v="30-4N-24-2740-0020-0010"/>
    <n v="1312.5"/>
    <n v="2017"/>
    <n v="1312.5"/>
    <n v="1312.5"/>
    <n v="0"/>
    <n v="553408"/>
    <s v="HILLIARD"/>
    <s v="Florida"/>
    <n v="32046"/>
    <s v="553408 US HY 1"/>
    <s v="HILLIARD FL 32046"/>
    <n v="-81.945959402139806"/>
    <n v="30.7327408579341"/>
    <s v="FRANKLIN KEN"/>
    <n v="0"/>
    <s v="VACANT RESIDENTIAL"/>
    <n v="8001"/>
    <s v="Residential-Vacant Land"/>
    <n v="2017"/>
    <n v="78210"/>
    <n v="2017"/>
    <n v="78210"/>
    <n v="1184"/>
    <n v="0.90209523809523806"/>
    <m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553408 US HY 1"/>
    <s v="Hilliard"/>
    <s v="Florida"/>
    <n v="32046"/>
    <s v="553408 US HY 1 HILLIARD FL 32046"/>
    <s v=""/>
    <s v="Pass"/>
    <s v="No"/>
    <s v="FV&lt;$10K"/>
    <s v="N/A"/>
    <s v="No, &lt; $20K Lien"/>
    <s v="No, Lien &lt; $20K"/>
    <s v="N/A"/>
    <s v="No"/>
    <s v="No"/>
    <n v="0"/>
    <s v="No"/>
    <n v="78210"/>
    <n v="1"/>
    <n v="78210"/>
    <m/>
    <n v="0"/>
    <n v="0"/>
    <s v=""/>
    <e v="#N/A"/>
    <n v="78210"/>
    <s v="No"/>
    <s v="V"/>
    <s v="Yes"/>
    <s v="No"/>
    <n v="0"/>
    <n v="0"/>
    <n v="5250"/>
    <n v="-5250"/>
    <n v="6.712696586114307E-2"/>
    <m/>
    <s v="No"/>
    <m/>
    <m/>
    <m/>
    <x v="1"/>
    <n v="671"/>
    <n v="1312.5"/>
    <s v="Ok"/>
    <n v="0"/>
    <n v="0"/>
  </r>
  <r>
    <n v="672"/>
    <s v="Nassau"/>
    <s v="31-4N-24-0000-0002-0000"/>
    <n v="2354.61"/>
    <n v="2017"/>
    <n v="2354.61"/>
    <n v="2354.61"/>
    <n v="0"/>
    <n v="553079"/>
    <s v="HILLIARD"/>
    <s v="Florida"/>
    <n v="32046"/>
    <s v="553079 US HWY 1"/>
    <s v="HILLIARD FL 32046"/>
    <n v="-81.941626867459902"/>
    <n v="30.7237074375909"/>
    <s v="HADDOCK RODNEY D"/>
    <n v="27"/>
    <s v="VEHICLE SALES/REPAIR/STORAGE/RENTAL; GARAGES, MARINE/FARM EQUIPMENT/MACHINERY"/>
    <n v="2023"/>
    <s v="Vehicle Rentals Vehicle Sales (auto/truck/RV/boat/etc.)"/>
    <n v="2017"/>
    <n v="141859"/>
    <n v="2017"/>
    <n v="141859"/>
    <n v="2147.58"/>
    <n v="0.91207461108208998"/>
    <s v="No"/>
    <m/>
    <s v="No"/>
    <m/>
    <m/>
    <s v="No"/>
    <s v="No"/>
    <s v="I"/>
    <s v="I"/>
    <s v="I"/>
    <s v="I"/>
    <s v="I"/>
    <s v="I"/>
    <s v="I"/>
    <s v="No"/>
    <s v="No"/>
    <s v="No"/>
    <n v="0"/>
    <n v="0"/>
    <n v="246712"/>
    <s v="BALLOON"/>
    <n v="0"/>
    <n v="0"/>
    <s v="Potential Low Risk"/>
    <s v="Minimal"/>
    <n v="1"/>
    <s v="No"/>
    <s v="No"/>
    <s v="No"/>
    <s v="Without Environmental Issues"/>
    <s v="No"/>
    <s v="None"/>
    <s v="553079 US HWY 1"/>
    <s v="Hilliard"/>
    <s v="Florida"/>
    <n v="32046"/>
    <s v="553079 US HWY 1 HILLIARD FL 32046"/>
    <s v="L"/>
    <s v="Pass"/>
    <s v="No"/>
    <s v="FV&lt;$10K"/>
    <s v="N/A"/>
    <s v="No, &lt; $20K Lien"/>
    <s v="No, Lien &lt; $20K"/>
    <s v="N/A"/>
    <s v="No"/>
    <s v="No"/>
    <n v="1"/>
    <s v="No"/>
    <n v="141859"/>
    <n v="1"/>
    <n v="141859"/>
    <m/>
    <n v="0"/>
    <n v="0"/>
    <s v=""/>
    <e v="#N/A"/>
    <n v="141859"/>
    <s v="No"/>
    <s v="C"/>
    <s v="No"/>
    <s v="No"/>
    <n v="0.3"/>
    <n v="42557.7"/>
    <n v="11773.050000000001"/>
    <n v="30784.649999999994"/>
    <n v="8.2991209581344857E-2"/>
    <m/>
    <s v="No"/>
    <m/>
    <m/>
    <m/>
    <x v="0"/>
    <n v="672"/>
    <n v="2354.61"/>
    <s v="Ok"/>
    <n v="0"/>
    <n v="0"/>
  </r>
  <r>
    <n v="673"/>
    <s v="Nassau"/>
    <s v="31-4N-24-2020-0062-0020"/>
    <n v="86.94"/>
    <n v="2017"/>
    <n v="86.94"/>
    <n v="86.94"/>
    <n v="0"/>
    <m/>
    <s v="HILLIARD"/>
    <s v="Florida"/>
    <n v="32046"/>
    <s v="US HWY 1"/>
    <s v="HILLIARD FL 32046"/>
    <n v="-81.945045713392204"/>
    <n v="30.7249824979096"/>
    <s v="DEMAGGIO PETE"/>
    <n v="0"/>
    <s v="VACANT RESIDENTIAL"/>
    <n v="8001"/>
    <s v="Residential-Vacant Land"/>
    <n v="2017"/>
    <n v="3168"/>
    <n v="2017"/>
    <n v="3600"/>
    <n v="50.8"/>
    <n v="0.58431101909362781"/>
    <s v="No"/>
    <s v="Yes"/>
    <s v="No"/>
    <s v="Yes"/>
    <s v="No"/>
    <s v="No"/>
    <s v="No"/>
    <s v="C"/>
    <s v="I"/>
    <s v="C"/>
    <s v="I"/>
    <s v="C"/>
    <s v="I"/>
    <s v="I"/>
    <s v="Yes"/>
    <s v="Yes"/>
    <s v="Yes"/>
    <n v="0"/>
    <n v="0"/>
    <n v="0"/>
    <n v="0"/>
    <n v="0"/>
    <n v="0"/>
    <s v="Potential Low Risk"/>
    <s v="Minimal"/>
    <n v="7"/>
    <s v="No"/>
    <s v="No"/>
    <s v="No"/>
    <s v="Without Environmental Issues"/>
    <s v="No"/>
    <s v="None"/>
    <s v="US HWY 1"/>
    <s v="Hilliard"/>
    <s v="Florida"/>
    <n v="32046"/>
    <s v="US HWY 1 HILLIARD FL 32046"/>
    <s v=""/>
    <s v="Lien&lt;$150"/>
    <s v="No"/>
    <s v="FV&lt;$10K"/>
    <s v="N/A"/>
    <s v="No, &lt; $20K Lien"/>
    <s v="No, Lien &lt; $20K"/>
    <s v="N/A"/>
    <s v="Yes"/>
    <s v="No"/>
    <n v="7"/>
    <s v="No"/>
    <n v="3168"/>
    <n v="1"/>
    <n v="3168"/>
    <m/>
    <n v="0"/>
    <n v="0"/>
    <s v=""/>
    <e v="#N/A"/>
    <n v="3168"/>
    <s v="No"/>
    <s v="V"/>
    <s v="Yes"/>
    <s v="No"/>
    <n v="0"/>
    <n v="0"/>
    <n v="956.33999999999992"/>
    <n v="-956.33999999999992"/>
    <n v="0.30187499999999995"/>
    <m/>
    <s v="No"/>
    <m/>
    <m/>
    <m/>
    <x v="2"/>
    <n v="673"/>
    <n v="86.94"/>
    <s v="Ok"/>
    <n v="0"/>
    <n v="0"/>
  </r>
  <r>
    <n v="674"/>
    <s v="Nassau"/>
    <s v="32-4N-24-0000-0003-0020"/>
    <n v="263.25"/>
    <n v="2017"/>
    <n v="263.25"/>
    <n v="263.25"/>
    <n v="0"/>
    <m/>
    <s v="HILLIARD"/>
    <s v="Florida"/>
    <n v="32046"/>
    <s v="MURRHEE RD"/>
    <s v="HILLIARD FL 32046"/>
    <n v="-81.935434567221506"/>
    <n v="30.720315210844799"/>
    <s v="ALDERMAN KENNETH W"/>
    <n v="0"/>
    <s v="VACANT RESIDENTIAL"/>
    <n v="8001"/>
    <s v="Residential-Vacant Land"/>
    <n v="2017"/>
    <n v="13332"/>
    <n v="2017"/>
    <n v="15150"/>
    <n v="213.83"/>
    <n v="0.81226970560303902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MURRHEE RD"/>
    <s v="Hilliard"/>
    <s v="Florida"/>
    <n v="32046"/>
    <s v="MURRHEE RD HILLIARD FL 32046"/>
    <s v=""/>
    <s v="Pass"/>
    <s v="No"/>
    <s v="FV&lt;$10K"/>
    <s v="N/A"/>
    <s v="No, &lt; $20K Lien"/>
    <s v="No, Lien &lt; $20K"/>
    <s v="N/A"/>
    <s v="No"/>
    <s v="No"/>
    <n v="0"/>
    <s v="No"/>
    <n v="13332"/>
    <n v="1"/>
    <n v="13332"/>
    <m/>
    <n v="0"/>
    <n v="0"/>
    <s v=""/>
    <e v="#N/A"/>
    <n v="13332"/>
    <s v="No"/>
    <s v="V"/>
    <s v="Yes"/>
    <s v="No"/>
    <n v="0"/>
    <n v="0"/>
    <n v="1053"/>
    <n v="-1053"/>
    <n v="7.8982898289828976E-2"/>
    <m/>
    <s v="No"/>
    <m/>
    <m/>
    <m/>
    <x v="4"/>
    <n v="674"/>
    <n v="263.25"/>
    <s v="Ok"/>
    <n v="0"/>
    <n v="0"/>
  </r>
  <r>
    <n v="675"/>
    <s v="Nassau"/>
    <s v="32-4N-24-0000-0005-0010"/>
    <n v="1886.2"/>
    <n v="2017"/>
    <n v="1886.2"/>
    <n v="1886.2"/>
    <n v="0"/>
    <m/>
    <s v="HILLIARD"/>
    <s v="Florida"/>
    <n v="32046"/>
    <s v="US HWY 1"/>
    <s v="HILLIARD FL 32046"/>
    <n v="-81.939183216428106"/>
    <n v="30.719785903920901"/>
    <s v="TANNER HENRY"/>
    <n v="0"/>
    <s v="VACANT RESIDENTIAL"/>
    <n v="8001"/>
    <s v="Residential-Vacant Land"/>
    <n v="2017"/>
    <n v="113250"/>
    <n v="2017"/>
    <n v="113250"/>
    <n v="1714.47"/>
    <n v="0.90895451171667907"/>
    <s v="No"/>
    <m/>
    <m/>
    <m/>
    <m/>
    <s v="No"/>
    <s v="No"/>
    <s v="I"/>
    <s v="I"/>
    <s v="I"/>
    <s v="I"/>
    <n v="0"/>
    <n v="0"/>
    <n v="0"/>
    <s v="No"/>
    <s v="No"/>
    <s v="No"/>
    <n v="0"/>
    <n v="0"/>
    <n v="0"/>
    <n v="0"/>
    <n v="0"/>
    <n v="0"/>
    <s v="Potential Low Risk"/>
    <n v="0"/>
    <n v="1"/>
    <s v="No"/>
    <s v="No"/>
    <s v="No"/>
    <s v="Without Environmental Issues"/>
    <s v="No"/>
    <s v="None"/>
    <s v="US HWY 1"/>
    <s v="Hilliard"/>
    <s v="Florida"/>
    <n v="32046"/>
    <s v="US HWY 1 HILLIARD FL 32046"/>
    <s v=""/>
    <s v="Pass"/>
    <s v="No"/>
    <s v="FV&lt;$10K"/>
    <s v="N/A"/>
    <s v="No, &lt; $20K Lien"/>
    <s v="No, Lien &lt; $20K"/>
    <s v="N/A"/>
    <s v="No"/>
    <s v="No"/>
    <n v="1"/>
    <s v="No"/>
    <n v="113250"/>
    <n v="1"/>
    <n v="113250"/>
    <m/>
    <n v="0"/>
    <n v="0"/>
    <s v=""/>
    <e v="#N/A"/>
    <n v="113250"/>
    <s v="No"/>
    <s v="V"/>
    <s v="Yes"/>
    <s v="No"/>
    <n v="0"/>
    <n v="0"/>
    <n v="9431"/>
    <n v="-9431"/>
    <n v="8.327593818984548E-2"/>
    <m/>
    <s v="No"/>
    <m/>
    <m/>
    <m/>
    <x v="1"/>
    <n v="675"/>
    <n v="1886.2"/>
    <s v="Ok"/>
    <n v="0"/>
    <n v="0"/>
  </r>
  <r>
    <n v="676"/>
    <s v="Nassau"/>
    <s v="32-4N-24-0000-0017-0040"/>
    <n v="689.72"/>
    <n v="2017"/>
    <n v="689.72"/>
    <n v="689.72"/>
    <n v="0"/>
    <n v="37116"/>
    <s v="HILLIARD"/>
    <s v="Florida"/>
    <n v="32046"/>
    <s v="37116 POWER DR"/>
    <s v="HILLIARD FL 32046"/>
    <n v="-81.924249979973993"/>
    <n v="30.714307199604999"/>
    <s v="LOWERY LEE D"/>
    <n v="2"/>
    <s v="MOBILE HOMES"/>
    <n v="1006"/>
    <s v="Mobile home"/>
    <n v="2017"/>
    <n v="40172"/>
    <n v="2017"/>
    <n v="40172"/>
    <n v="608.16"/>
    <n v="0.88174911558313507"/>
    <s v="No"/>
    <s v="No"/>
    <s v="No"/>
    <s v="No"/>
    <s v="No"/>
    <m/>
    <m/>
    <s v="I"/>
    <s v="I"/>
    <s v="I"/>
    <s v="I"/>
    <s v="I"/>
    <s v="I"/>
    <s v="I"/>
    <s v="No"/>
    <s v="No"/>
    <s v="No"/>
    <n v="0"/>
    <n v="0"/>
    <n v="0"/>
    <n v="0"/>
    <n v="0"/>
    <n v="1"/>
    <s v="Potential Medium Risk"/>
    <s v="Minimal"/>
    <n v="1"/>
    <s v="No"/>
    <s v="No"/>
    <s v="No"/>
    <s v="Without Environmental Issues"/>
    <s v="No"/>
    <s v="None"/>
    <s v="37116 POWER DR"/>
    <s v="Hilliard"/>
    <s v="Florida"/>
    <n v="32046"/>
    <s v="37116 POWER DR HILLIARD FL 32046"/>
    <s v=""/>
    <s v="Pass"/>
    <s v="No"/>
    <s v="FV&lt;$10K"/>
    <s v="N/A"/>
    <s v="No, &lt; $20K Lien"/>
    <s v="No, Lien &lt; $20K"/>
    <s v="N/A"/>
    <s v="No"/>
    <s v="No"/>
    <n v="1"/>
    <s v="No"/>
    <n v="40172"/>
    <n v="1"/>
    <n v="40172"/>
    <m/>
    <n v="0"/>
    <n v="0"/>
    <s v=""/>
    <e v="#N/A"/>
    <n v="40172"/>
    <s v="No"/>
    <s v="R"/>
    <s v="No"/>
    <s v="No"/>
    <n v="0.35"/>
    <n v="14060.199999999999"/>
    <n v="3448.6000000000004"/>
    <n v="10611.599999999999"/>
    <n v="8.5845862790003002E-2"/>
    <m/>
    <s v="No"/>
    <m/>
    <m/>
    <m/>
    <x v="0"/>
    <n v="676"/>
    <n v="689.72"/>
    <s v="Ok"/>
    <n v="0"/>
    <n v="0"/>
  </r>
  <r>
    <n v="677"/>
    <s v="Nassau"/>
    <s v="32-4N-24-2020-0008-0020"/>
    <n v="887.97"/>
    <n v="2017"/>
    <n v="887.97"/>
    <n v="887.97"/>
    <n v="0"/>
    <n v="552959"/>
    <s v="HILLIARD"/>
    <s v="Florida"/>
    <n v="32046"/>
    <s v="552959 US HWY 1"/>
    <s v="HILLIARD FL 32046"/>
    <n v="-81.939826688698105"/>
    <n v="30.721116304274901"/>
    <s v="MOWERY JOSEPH L"/>
    <n v="1"/>
    <s v="SINGLE FAMILY"/>
    <n v="1001"/>
    <s v="Single Family Residential"/>
    <n v="2017"/>
    <n v="52281"/>
    <n v="2017"/>
    <n v="52281"/>
    <n v="791.47"/>
    <n v="0.89132515738144302"/>
    <m/>
    <s v="No"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552959 US HWY 1"/>
    <s v="Hilliard"/>
    <s v="Florida"/>
    <n v="32046"/>
    <s v="552959 US HWY 1 HILLIARD FL 32046"/>
    <s v=""/>
    <s v="Pass"/>
    <s v="No"/>
    <s v="FV&lt;$10K"/>
    <s v="N/A"/>
    <s v="No, &lt; $20K Lien"/>
    <s v="No, Lien &lt; $20K"/>
    <s v="N/A"/>
    <s v="No"/>
    <s v="No"/>
    <n v="0"/>
    <s v="No"/>
    <n v="52281"/>
    <n v="1"/>
    <n v="52281"/>
    <m/>
    <n v="0"/>
    <n v="0"/>
    <s v=""/>
    <e v="#N/A"/>
    <n v="52281"/>
    <s v="No"/>
    <s v="S"/>
    <s v="No"/>
    <s v="No"/>
    <n v="0.35"/>
    <n v="18298.349999999999"/>
    <n v="3551.88"/>
    <n v="14746.469999999998"/>
    <n v="6.7938256728065652E-2"/>
    <m/>
    <s v="No"/>
    <m/>
    <m/>
    <m/>
    <x v="0"/>
    <n v="677"/>
    <n v="887.97"/>
    <s v="Ok"/>
    <n v="0"/>
    <n v="0"/>
  </r>
  <r>
    <n v="678"/>
    <s v="Nassau"/>
    <s v="34-4N-24-2020-0005-0000"/>
    <n v="66.39"/>
    <n v="2017"/>
    <n v="66.39"/>
    <n v="66.39"/>
    <n v="0"/>
    <m/>
    <s v="HILLIARD"/>
    <s v="Florida"/>
    <n v="32046"/>
    <s v="SR 115"/>
    <s v="HILLIARD FL 32046"/>
    <n v="-81.902317098690801"/>
    <n v="30.724345514912098"/>
    <s v="LSF9 MASTER PARTICIPATION TRST"/>
    <n v="0"/>
    <s v="VACANT RESIDENTIAL"/>
    <n v="8001"/>
    <s v="Residential-Vacant Land"/>
    <n v="2017"/>
    <n v="2100"/>
    <n v="2017"/>
    <n v="2100"/>
    <n v="31.8"/>
    <n v="0.47898779936737462"/>
    <m/>
    <m/>
    <s v="No"/>
    <m/>
    <s v="No"/>
    <s v="No"/>
    <s v="No"/>
    <s v="C"/>
    <s v="I"/>
    <s v="I"/>
    <s v="I"/>
    <s v="I"/>
    <n v="0"/>
    <n v="0"/>
    <s v="No"/>
    <s v="Yes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SR 115"/>
    <s v="Hilliard"/>
    <s v="Florida"/>
    <n v="32046"/>
    <s v="SR 115 HILLIARD FL 32046"/>
    <s v=""/>
    <s v="Lien&lt;$150"/>
    <s v="No"/>
    <s v="FV&lt;$10K"/>
    <s v="N/A"/>
    <s v="No, &lt; $20K Lien"/>
    <s v="No, Lien &lt; $20K"/>
    <s v="N/A"/>
    <s v="No"/>
    <s v="No"/>
    <n v="0"/>
    <s v="No"/>
    <n v="2100"/>
    <n v="1"/>
    <n v="2100"/>
    <m/>
    <n v="0"/>
    <n v="0"/>
    <s v=""/>
    <e v="#N/A"/>
    <n v="2100"/>
    <s v="No"/>
    <s v="V"/>
    <s v="Yes"/>
    <s v="No"/>
    <n v="0"/>
    <n v="0"/>
    <n v="265.56"/>
    <n v="-265.56"/>
    <n v="0.12645714285714285"/>
    <m/>
    <s v="No"/>
    <m/>
    <m/>
    <m/>
    <x v="2"/>
    <n v="678"/>
    <n v="66.39"/>
    <s v="Ok"/>
    <n v="0"/>
    <n v="0"/>
  </r>
  <r>
    <n v="679"/>
    <s v="Nassau"/>
    <s v="34-4N-24-2020-0008-0020"/>
    <n v="1669.8"/>
    <n v="2017"/>
    <n v="1669.8"/>
    <n v="1669.8"/>
    <n v="0"/>
    <n v="37168"/>
    <s v="HILLIARD"/>
    <s v="Florida"/>
    <n v="32046"/>
    <s v="37168 ABERCORN RD"/>
    <s v="HILLIARD FL 32046"/>
    <n v="-81.902757633704098"/>
    <n v="30.721516289304201"/>
    <s v="JOHNSON VERNON"/>
    <n v="2"/>
    <s v="MOBILE HOMES"/>
    <n v="1006"/>
    <s v="Mobile home"/>
    <n v="2017"/>
    <n v="100033"/>
    <n v="2017"/>
    <n v="100033"/>
    <n v="1514.38"/>
    <n v="0.90692298478859756"/>
    <s v="No"/>
    <m/>
    <m/>
    <s v="No"/>
    <s v="No"/>
    <m/>
    <m/>
    <s v="I"/>
    <s v="I"/>
    <s v="I"/>
    <s v="I"/>
    <n v="0"/>
    <n v="0"/>
    <n v="0"/>
    <s v="No"/>
    <s v="No"/>
    <s v="No"/>
    <n v="0"/>
    <n v="0"/>
    <n v="0"/>
    <n v="0"/>
    <n v="0"/>
    <n v="0"/>
    <s v="Potential Low Risk"/>
    <n v="0"/>
    <n v="1"/>
    <s v="No"/>
    <s v="No"/>
    <s v="No"/>
    <s v="Without Environmental Issues"/>
    <s v="No"/>
    <s v="None"/>
    <s v="37168 ABERCORN RD"/>
    <s v="Hilliard"/>
    <s v="Florida"/>
    <n v="32046"/>
    <s v="37168 ABERCORN RD HILLIARD FL 32046"/>
    <s v=""/>
    <s v="Pass"/>
    <s v="No"/>
    <s v="FV&lt;$10K"/>
    <s v="N/A"/>
    <s v="No, &lt; $20K Lien"/>
    <s v="No, Lien &lt; $20K"/>
    <s v="N/A"/>
    <s v="No"/>
    <s v="No"/>
    <n v="1"/>
    <s v="No"/>
    <n v="100033"/>
    <n v="1"/>
    <n v="100033"/>
    <m/>
    <n v="0"/>
    <n v="0"/>
    <s v=""/>
    <e v="#N/A"/>
    <n v="100033"/>
    <s v="No"/>
    <s v="R"/>
    <s v="No"/>
    <s v="No"/>
    <n v="0.35"/>
    <n v="35011.549999999996"/>
    <n v="8349"/>
    <n v="26662.549999999996"/>
    <n v="8.3462457389061606E-2"/>
    <m/>
    <s v="No"/>
    <m/>
    <m/>
    <m/>
    <x v="0"/>
    <n v="679"/>
    <n v="1669.8"/>
    <s v="Ok"/>
    <n v="0"/>
    <n v="0"/>
  </r>
  <r>
    <n v="680"/>
    <s v="Nassau"/>
    <s v="34-4N-24-2020-0011-0010"/>
    <n v="107.04"/>
    <n v="2017"/>
    <n v="107.04"/>
    <n v="107.04"/>
    <n v="0"/>
    <m/>
    <s v="HILLIARD"/>
    <s v="Florida"/>
    <n v="32046"/>
    <s v="LIBBY RD"/>
    <s v="HILLIARD FL 32046"/>
    <n v="-81.902712934331007"/>
    <n v="30.718332251575202"/>
    <s v="REED FLAVIUS THOMAS"/>
    <n v="55"/>
    <s v="TIMBERLAND - SITE INDEX 80 TO 89"/>
    <n v="7009"/>
    <s v="Timberland Forest Trees (Agricultural)"/>
    <n v="2017"/>
    <n v="4583"/>
    <n v="2017"/>
    <n v="64130"/>
    <n v="69.39"/>
    <n v="0.64826233183856496"/>
    <s v="No"/>
    <s v="No"/>
    <s v="No"/>
    <s v="No"/>
    <s v="No"/>
    <m/>
    <s v="No"/>
    <s v="I"/>
    <s v="I"/>
    <s v="I"/>
    <s v="C"/>
    <s v="I"/>
    <s v="I"/>
    <n v="0"/>
    <s v="No"/>
    <s v="Yes"/>
    <s v="No"/>
    <n v="0"/>
    <n v="0"/>
    <n v="0"/>
    <n v="0"/>
    <n v="0"/>
    <n v="0"/>
    <s v="Potential Low Risk"/>
    <s v="High"/>
    <n v="3"/>
    <s v="No"/>
    <s v="No"/>
    <s v="No"/>
    <s v="Without Environmental Issues"/>
    <s v="No"/>
    <s v="None"/>
    <s v="LIBBY RD"/>
    <s v="Hilliard"/>
    <s v="Florida"/>
    <n v="32046"/>
    <s v="LIBBY RD HILLIARD FL 32046"/>
    <s v=""/>
    <s v="Lien&lt;$150"/>
    <s v="No"/>
    <s v="FV&lt;$10K"/>
    <s v="N/A"/>
    <s v="No, &lt; $20K Lien"/>
    <s v="No, Lien &lt; $20K"/>
    <s v="N/A"/>
    <s v="No"/>
    <s v="No"/>
    <n v="3"/>
    <s v="No"/>
    <n v="4583"/>
    <n v="1"/>
    <n v="4583"/>
    <m/>
    <n v="0"/>
    <n v="0"/>
    <s v=""/>
    <e v="#N/A"/>
    <n v="4583"/>
    <s v="No"/>
    <s v="V"/>
    <s v="Yes"/>
    <s v="No"/>
    <n v="0"/>
    <n v="0"/>
    <n v="749.28"/>
    <n v="-749.28"/>
    <n v="0.16349116299367225"/>
    <m/>
    <s v="No"/>
    <m/>
    <m/>
    <m/>
    <x v="2"/>
    <n v="680"/>
    <n v="107.04"/>
    <s v="Ok"/>
    <n v="0"/>
    <n v="0"/>
  </r>
  <r>
    <n v="681"/>
    <s v="Nassau"/>
    <s v="38-4N-24-0000-0001-0000"/>
    <n v="429.5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22024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22024"/>
    <n v="1"/>
    <n v="22024"/>
    <m/>
    <e v="#N/A"/>
    <e v="#N/A"/>
    <s v=""/>
    <e v="#N/A"/>
    <n v="22024"/>
    <s v="No"/>
    <s v="R"/>
    <s v="No"/>
    <s v="No"/>
    <n v="0.35"/>
    <n v="7708.4"/>
    <e v="#N/A"/>
    <e v="#N/A"/>
    <e v="#N/A"/>
    <m/>
    <s v="No"/>
    <m/>
    <m/>
    <m/>
    <x v="4"/>
    <n v="681"/>
    <n v="429.5"/>
    <s v="Ok"/>
    <e v="#N/A"/>
    <e v="#N/A"/>
  </r>
  <r>
    <n v="682"/>
    <s v="Nassau"/>
    <s v="28-5N-24-0000-0001-0020"/>
    <n v="1068.5999999999999"/>
    <n v="2017"/>
    <n v="1068.5999999999999"/>
    <n v="1068.5999999999999"/>
    <n v="0"/>
    <n v="392273"/>
    <s v="HILLIARD"/>
    <s v="Florida"/>
    <n v="32046"/>
    <s v="392273 PROSPECT LANDING RD"/>
    <s v="HILLIARD FL 32046"/>
    <n v="-81.919837189879502"/>
    <n v="30.816444269617001"/>
    <s v="POTURICH NICHOLAS J"/>
    <n v="0"/>
    <s v="VACANT RESIDENTIAL"/>
    <n v="8001"/>
    <s v="Residential-Vacant Land"/>
    <n v="2017"/>
    <n v="63313"/>
    <n v="2017"/>
    <n v="63313"/>
    <n v="958.49"/>
    <n v="0.89695863746958648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High"/>
    <n v="1"/>
    <s v="No"/>
    <s v="No"/>
    <s v="No"/>
    <s v="Without Environmental Issues"/>
    <s v="No"/>
    <s v="None"/>
    <s v="392273 PROSPECT LANDING RD"/>
    <s v="Hilliard"/>
    <s v="Florida"/>
    <n v="32046"/>
    <s v="392273 PROSPECT LANDING RD HILLIARD FL 32046"/>
    <s v=""/>
    <s v="Pass"/>
    <s v="No"/>
    <s v="FV&lt;$10K"/>
    <s v="N/A"/>
    <s v="No, &lt; $20K Lien"/>
    <s v="No, Lien &lt; $20K"/>
    <s v="N/A"/>
    <s v="No"/>
    <s v="No"/>
    <n v="1"/>
    <s v="No"/>
    <n v="63313"/>
    <n v="1"/>
    <n v="63313"/>
    <m/>
    <n v="0"/>
    <n v="0"/>
    <s v=""/>
    <e v="#N/A"/>
    <n v="63313"/>
    <s v="No"/>
    <s v="V"/>
    <s v="Yes"/>
    <s v="No"/>
    <n v="0"/>
    <n v="0"/>
    <n v="5343"/>
    <n v="-5343"/>
    <n v="8.4390251607094915E-2"/>
    <m/>
    <s v="No"/>
    <m/>
    <m/>
    <m/>
    <x v="1"/>
    <n v="682"/>
    <n v="1068.5999999999999"/>
    <s v="Ok"/>
    <n v="0"/>
    <n v="0"/>
  </r>
  <r>
    <n v="683"/>
    <s v="Nassau"/>
    <s v="03-1N-25-0000-0001-0060"/>
    <n v="715.01"/>
    <n v="2017"/>
    <n v="715.01"/>
    <n v="715.01"/>
    <n v="0"/>
    <n v="54163"/>
    <s v="CALLAHAN"/>
    <s v="Florida"/>
    <n v="32011"/>
    <s v="54163 CRAVEY RD"/>
    <s v="CALLAHAN FL 32011"/>
    <n v="-81.795357929046801"/>
    <n v="30.5277190733912"/>
    <s v="DAVIS BILLY WAYNE"/>
    <n v="2"/>
    <s v="MOBILE HOMES"/>
    <n v="1006"/>
    <s v="Mobile home"/>
    <n v="2017"/>
    <n v="36665"/>
    <n v="2017"/>
    <n v="48255"/>
    <n v="631.54"/>
    <n v="0.8832603739807835"/>
    <s v="No"/>
    <m/>
    <m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54163 CRAVEY RD"/>
    <s v="Callahan"/>
    <s v="Florida"/>
    <n v="32011"/>
    <s v="54163 CRAVEY RD CALLAHAN FL 32011"/>
    <s v=""/>
    <s v="Pass"/>
    <s v="No"/>
    <s v="FV&lt;$10K"/>
    <s v="N/A"/>
    <s v="No, &lt; $20K Lien"/>
    <s v="No, Lien &lt; $20K"/>
    <s v="N/A"/>
    <s v="No"/>
    <s v="No"/>
    <n v="0"/>
    <s v="No"/>
    <n v="36665"/>
    <n v="1"/>
    <n v="36665"/>
    <m/>
    <n v="0"/>
    <n v="0"/>
    <s v=""/>
    <e v="#N/A"/>
    <n v="36665"/>
    <s v="No"/>
    <s v="R"/>
    <s v="No"/>
    <s v="No"/>
    <n v="0.35"/>
    <n v="12832.75"/>
    <n v="2860.04"/>
    <n v="9972.7099999999991"/>
    <n v="7.8004636574389746E-2"/>
    <m/>
    <s v="No"/>
    <m/>
    <m/>
    <m/>
    <x v="0"/>
    <n v="683"/>
    <n v="715.01"/>
    <s v="Ok"/>
    <n v="0"/>
    <n v="0"/>
  </r>
  <r>
    <n v="684"/>
    <s v="Nassau"/>
    <s v="03-1N-25-0000-0001-0270"/>
    <n v="271.07"/>
    <n v="2017"/>
    <n v="271.07"/>
    <n v="271.07"/>
    <n v="0"/>
    <m/>
    <s v="CALLAHAN"/>
    <s v="Florida"/>
    <n v="32011"/>
    <s v="CHURCH RD"/>
    <s v="CALLAHAN FL 32011"/>
    <n v="-81.790019689403096"/>
    <n v="30.5256835260911"/>
    <s v="BAKER SUSAN B"/>
    <n v="0"/>
    <s v="VACANT RESIDENTIAL"/>
    <n v="8001"/>
    <s v="Residential-Vacant Land"/>
    <n v="2017"/>
    <n v="13686"/>
    <n v="2017"/>
    <n v="15787"/>
    <n v="221.06"/>
    <n v="0.81550890913786112"/>
    <s v="No"/>
    <m/>
    <s v="No"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n v="0"/>
    <n v="1"/>
    <s v="No"/>
    <s v="No"/>
    <s v="No"/>
    <s v="Without Environmental Issues"/>
    <s v="No"/>
    <s v="None"/>
    <s v="CHURCH RD"/>
    <s v="Callahan"/>
    <s v="Florida"/>
    <n v="32011"/>
    <s v="CHURCH RD CALLAHAN FL 32011"/>
    <s v=""/>
    <s v="Pass"/>
    <s v="No"/>
    <s v="FV&lt;$10K"/>
    <s v="N/A"/>
    <s v="No, &lt; $20K Lien"/>
    <s v="No, Lien &lt; $20K"/>
    <s v="N/A"/>
    <s v="No"/>
    <s v="No"/>
    <n v="1"/>
    <s v="No"/>
    <n v="13686"/>
    <n v="1"/>
    <n v="13686"/>
    <m/>
    <n v="0"/>
    <n v="0"/>
    <s v=""/>
    <e v="#N/A"/>
    <n v="13686"/>
    <s v="No"/>
    <s v="V"/>
    <s v="Yes"/>
    <s v="No"/>
    <n v="0"/>
    <n v="0"/>
    <n v="1355.35"/>
    <n v="-1355.35"/>
    <n v="9.9031857372497437E-2"/>
    <m/>
    <s v="No"/>
    <m/>
    <m/>
    <m/>
    <x v="4"/>
    <n v="684"/>
    <n v="271.07"/>
    <s v="Ok"/>
    <n v="0"/>
    <n v="0"/>
  </r>
  <r>
    <n v="685"/>
    <s v="Nassau"/>
    <s v="03-1N-25-0000-0001-0310"/>
    <n v="814.38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46664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46664"/>
    <n v="1"/>
    <n v="46664"/>
    <m/>
    <e v="#N/A"/>
    <e v="#N/A"/>
    <s v=""/>
    <e v="#N/A"/>
    <n v="46664"/>
    <s v="No"/>
    <s v="R"/>
    <s v="No"/>
    <s v="No"/>
    <n v="0.35"/>
    <n v="16332.4"/>
    <e v="#N/A"/>
    <e v="#N/A"/>
    <e v="#N/A"/>
    <m/>
    <e v="#N/A"/>
    <m/>
    <m/>
    <m/>
    <x v="5"/>
    <n v="685"/>
    <n v="814.38"/>
    <e v="#N/A"/>
    <e v="#N/A"/>
    <e v="#N/A"/>
  </r>
  <r>
    <n v="686"/>
    <s v="Nassau"/>
    <s v="03-1N-25-0000-0003-0060"/>
    <n v="556.79"/>
    <n v="2017"/>
    <n v="556.79"/>
    <n v="556.79"/>
    <n v="0"/>
    <n v="54123"/>
    <s v="CALLAHAN"/>
    <s v="Florida"/>
    <n v="32011"/>
    <s v="54123 CHURCH RD"/>
    <s v="CALLAHAN FL 32011"/>
    <n v="-81.796210978580206"/>
    <n v="30.5256902761341"/>
    <s v="HALL EUGENE"/>
    <n v="2"/>
    <s v="MOBILE HOMES"/>
    <n v="1006"/>
    <s v="Mobile home"/>
    <n v="2017"/>
    <n v="32049"/>
    <n v="2017"/>
    <n v="32057"/>
    <n v="485.24"/>
    <n v="0.87149553691697057"/>
    <s v="No"/>
    <s v="No"/>
    <s v="No"/>
    <s v="No"/>
    <m/>
    <s v="No"/>
    <s v="No"/>
    <s v="I"/>
    <s v="I"/>
    <s v="I"/>
    <s v="I"/>
    <s v="I"/>
    <s v="I"/>
    <s v="I"/>
    <s v="No"/>
    <s v="No"/>
    <s v="No"/>
    <n v="0"/>
    <n v="0"/>
    <n v="0"/>
    <n v="0"/>
    <n v="0"/>
    <n v="1"/>
    <s v="Potential Medium Risk"/>
    <s v="Minimal"/>
    <n v="0"/>
    <s v="No"/>
    <s v="No"/>
    <s v="No"/>
    <s v="Without Environmental Issues"/>
    <s v="No"/>
    <s v="None"/>
    <s v="54123 CHURCH RD"/>
    <s v="Callahan"/>
    <s v="Florida"/>
    <n v="32011"/>
    <s v="54123 CHURCH RD CALLAHAN FL 32011"/>
    <s v=""/>
    <s v="Pass"/>
    <s v="No"/>
    <s v="FV&lt;$10K"/>
    <s v="N/A"/>
    <s v="No, &lt; $20K Lien"/>
    <s v="No, Lien &lt; $20K"/>
    <s v="N/A"/>
    <s v="No"/>
    <s v="No"/>
    <n v="0"/>
    <s v="No"/>
    <n v="32049"/>
    <n v="1"/>
    <n v="32049"/>
    <m/>
    <n v="0"/>
    <n v="0"/>
    <s v=""/>
    <e v="#N/A"/>
    <n v="32049"/>
    <s v="No"/>
    <s v="R"/>
    <s v="No"/>
    <s v="No"/>
    <n v="0.35"/>
    <n v="11217.15"/>
    <n v="2227.16"/>
    <n v="8989.99"/>
    <n v="6.9492339854597643E-2"/>
    <m/>
    <s v="No"/>
    <m/>
    <m/>
    <m/>
    <x v="0"/>
    <n v="686"/>
    <n v="556.79"/>
    <s v="Ok"/>
    <n v="0"/>
    <n v="0"/>
  </r>
  <r>
    <n v="687"/>
    <s v="Nassau"/>
    <s v="03-1N-25-0620-0001-0000"/>
    <n v="373.48"/>
    <n v="2017"/>
    <n v="373.48"/>
    <n v="373.48"/>
    <n v="0"/>
    <n v="54143"/>
    <s v="CALLAHAN"/>
    <s v="Florida"/>
    <n v="32011"/>
    <s v="54143 HONEYSUCKLE LN"/>
    <s v="CALLAHAN FL 32011"/>
    <n v="-81.790008181355503"/>
    <n v="30.537042934582299"/>
    <s v="MEEKS GARY L"/>
    <n v="2"/>
    <s v="MOBILE HOMES"/>
    <n v="1006"/>
    <s v="Mobile home"/>
    <n v="2017"/>
    <n v="19434"/>
    <n v="2017"/>
    <n v="22702"/>
    <n v="315.75"/>
    <n v="0.84542679661561526"/>
    <s v="No"/>
    <s v="No"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54143 HONEYSUCKLE LN"/>
    <s v="Callahan"/>
    <s v="Florida"/>
    <n v="32011"/>
    <s v="54143 HONEYSUCKLE LN CALLAHAN FL 32011"/>
    <s v=""/>
    <s v="Pass"/>
    <s v="No"/>
    <s v="FV&lt;$10K"/>
    <s v="N/A"/>
    <s v="No, &lt; $20K Lien"/>
    <s v="No, Lien &lt; $20K"/>
    <s v="N/A"/>
    <s v="No"/>
    <s v="No"/>
    <n v="1"/>
    <s v="No"/>
    <n v="19434"/>
    <n v="1"/>
    <n v="19434"/>
    <m/>
    <n v="0"/>
    <n v="0"/>
    <s v=""/>
    <e v="#N/A"/>
    <n v="19434"/>
    <s v="No"/>
    <s v="R"/>
    <s v="No"/>
    <s v="No"/>
    <n v="0.35"/>
    <n v="6801.9"/>
    <n v="1867.4"/>
    <n v="4934.5"/>
    <n v="9.6089327981887421E-2"/>
    <m/>
    <s v="No"/>
    <m/>
    <m/>
    <m/>
    <x v="4"/>
    <n v="687"/>
    <n v="373.48"/>
    <s v="Ok"/>
    <n v="0"/>
    <n v="0"/>
  </r>
  <r>
    <n v="688"/>
    <s v="Nassau"/>
    <s v="03-1N-25-0620-0006-0000"/>
    <n v="478.45"/>
    <n v="2017"/>
    <n v="478.45"/>
    <n v="478.45"/>
    <n v="0"/>
    <n v="54051"/>
    <s v="CALLAHAN"/>
    <s v="Florida"/>
    <n v="32011"/>
    <s v="54051 HONEYSUCKLE LN"/>
    <s v="CALLAHAN FL 32011"/>
    <n v="-81.791599712494701"/>
    <n v="30.537127534400099"/>
    <s v="MEEKS GARY L"/>
    <n v="2"/>
    <s v="MOBILE HOMES"/>
    <n v="1006"/>
    <s v="Mobile home"/>
    <n v="2017"/>
    <n v="55680"/>
    <n v="2017"/>
    <n v="76651"/>
    <n v="412.81"/>
    <n v="0.86280698087574459"/>
    <s v="No"/>
    <s v="No"/>
    <m/>
    <m/>
    <m/>
    <s v="No"/>
    <m/>
    <s v="I"/>
    <s v="I"/>
    <s v="I"/>
    <s v="I"/>
    <s v="I"/>
    <n v="0"/>
    <n v="0"/>
    <s v="No"/>
    <s v="No"/>
    <s v="No"/>
    <n v="0"/>
    <n v="0"/>
    <n v="0"/>
    <n v="0"/>
    <n v="0"/>
    <n v="0"/>
    <s v="Potential Low Risk"/>
    <s v="Minimal"/>
    <n v="1"/>
    <s v="Yes"/>
    <s v="No"/>
    <s v="No"/>
    <s v="Without Environmental Issues"/>
    <s v="No"/>
    <s v="None"/>
    <s v="54051 HONEYSUCKLE LN"/>
    <s v="Callahan"/>
    <s v="Florida"/>
    <n v="32011"/>
    <s v="54051 HONEYSUCKLE LN CALLAHAN FL 32011"/>
    <s v=""/>
    <s v="Pass"/>
    <s v="No"/>
    <s v="FV&lt;$10K"/>
    <s v="N/A"/>
    <s v="No, &lt; $20K Lien"/>
    <s v="No, Lien &lt; $20K"/>
    <s v="N/A"/>
    <s v="No"/>
    <s v="No"/>
    <n v="1"/>
    <s v="No"/>
    <n v="55680"/>
    <n v="1"/>
    <n v="55680"/>
    <m/>
    <n v="0"/>
    <n v="0"/>
    <s v=""/>
    <e v="#N/A"/>
    <n v="55680"/>
    <s v="No"/>
    <s v="R"/>
    <s v="No"/>
    <s v="Yes"/>
    <n v="0.67"/>
    <n v="37305.600000000006"/>
    <n v="2392.25"/>
    <n v="34913.350000000006"/>
    <n v="4.2964260057471261E-2"/>
    <m/>
    <s v="No"/>
    <m/>
    <m/>
    <m/>
    <x v="0"/>
    <n v="688"/>
    <n v="478.45"/>
    <s v="Ok"/>
    <n v="0"/>
    <n v="0"/>
  </r>
  <r>
    <n v="689"/>
    <s v="Nassau"/>
    <s v="03-1N-25-0621-0007-0000"/>
    <n v="159.22999999999999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32770"/>
    <e v="#N/A"/>
    <e v="#N/A"/>
    <e v="#N/A"/>
    <n v="0"/>
    <s v="Yes"/>
    <m/>
    <m/>
    <m/>
    <m/>
    <m/>
    <m/>
    <e v="#N/A"/>
    <e v="#N/A"/>
    <e v="#N/A"/>
    <e v="#N/A"/>
    <e v="#N/A"/>
    <e v="#N/A"/>
    <e v="#N/A"/>
    <s v="Yes"/>
    <s v="No"/>
    <s v="Yes"/>
    <e v="#N/A"/>
    <e v="#N/A"/>
    <e v="#N/A"/>
    <e v="#N/A"/>
    <e v="#N/A"/>
    <e v="#N/A"/>
    <e v="#N/A"/>
    <e v="#N/A"/>
    <n v="1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Yes"/>
    <s v="No"/>
    <n v="1"/>
    <s v="No"/>
    <n v="32770"/>
    <n v="1"/>
    <n v="32770"/>
    <m/>
    <e v="#N/A"/>
    <e v="#N/A"/>
    <s v=""/>
    <e v="#N/A"/>
    <n v="32770"/>
    <s v="No"/>
    <s v="R"/>
    <s v="No"/>
    <s v="Yes"/>
    <n v="0.67"/>
    <n v="21955.9"/>
    <e v="#N/A"/>
    <e v="#N/A"/>
    <e v="#N/A"/>
    <m/>
    <s v="No"/>
    <m/>
    <m/>
    <m/>
    <x v="6"/>
    <n v="689"/>
    <n v="159.22999999999999"/>
    <s v="Ok"/>
    <e v="#N/A"/>
    <e v="#N/A"/>
  </r>
  <r>
    <n v="690"/>
    <s v="Nassau"/>
    <s v="03-1N-25-1421-0004-0000"/>
    <n v="452.3"/>
    <n v="2017"/>
    <n v="452.3"/>
    <n v="452.3"/>
    <n v="0"/>
    <n v="54267"/>
    <s v="CALLAHAN"/>
    <s v="Florida"/>
    <n v="32011"/>
    <s v="54267 CHURCH RD"/>
    <s v="CALLAHAN FL 32011"/>
    <n v="-81.790028574381694"/>
    <n v="30.5267992282125"/>
    <s v="JOHNSON TONY M"/>
    <n v="2"/>
    <s v="MOBILE HOMES"/>
    <n v="1006"/>
    <s v="Mobile home"/>
    <n v="2017"/>
    <n v="51537"/>
    <n v="2017"/>
    <n v="69580"/>
    <n v="388.63"/>
    <n v="0.85923059915984967"/>
    <s v="No"/>
    <s v="No"/>
    <s v="No"/>
    <s v="No"/>
    <s v="No"/>
    <s v="No"/>
    <m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0"/>
    <s v="Yes"/>
    <s v="No"/>
    <s v="No"/>
    <s v="Without Environmental Issues"/>
    <s v="No"/>
    <s v="None"/>
    <s v="54267 CHURCH RD"/>
    <s v="Callahan"/>
    <s v="Florida"/>
    <n v="32011"/>
    <s v="54267 CHURCH RD CALLAHAN FL 32011"/>
    <s v=""/>
    <s v="Pass"/>
    <s v="No"/>
    <s v="FV&lt;$10K"/>
    <s v="N/A"/>
    <s v="No, &lt; $20K Lien"/>
    <s v="No, Lien &lt; $20K"/>
    <s v="N/A"/>
    <s v="No"/>
    <s v="No"/>
    <n v="0"/>
    <s v="No"/>
    <n v="51537"/>
    <n v="1"/>
    <n v="51537"/>
    <m/>
    <n v="0"/>
    <n v="0"/>
    <s v=""/>
    <e v="#N/A"/>
    <n v="51537"/>
    <s v="No"/>
    <s v="R"/>
    <s v="No"/>
    <s v="Yes"/>
    <n v="0.67"/>
    <n v="34529.79"/>
    <n v="1809.2"/>
    <n v="32720.59"/>
    <n v="3.5104876108426955E-2"/>
    <m/>
    <s v="No"/>
    <m/>
    <m/>
    <m/>
    <x v="0"/>
    <n v="690"/>
    <n v="452.3"/>
    <s v="Ok"/>
    <n v="0"/>
    <n v="0"/>
  </r>
  <r>
    <n v="691"/>
    <s v="Nassau"/>
    <s v="03-1N-25-2750-0003-0000"/>
    <n v="588.04"/>
    <n v="2017"/>
    <n v="588.04"/>
    <n v="588.04"/>
    <n v="0"/>
    <n v="54310"/>
    <s v="CALLAHAN"/>
    <s v="Florida"/>
    <n v="32011"/>
    <s v="54310 CHURCH RD"/>
    <s v="CALLAHAN FL 32011"/>
    <n v="-81.787772785628505"/>
    <n v="30.525839999602901"/>
    <s v="BROWN ROBYN L"/>
    <n v="2"/>
    <s v="MOBILE HOMES"/>
    <n v="1006"/>
    <s v="Mobile home"/>
    <n v="2017"/>
    <n v="32342"/>
    <n v="2017"/>
    <n v="36059"/>
    <n v="514.14"/>
    <n v="0.87432827698796001"/>
    <s v="No"/>
    <s v="No"/>
    <s v="No"/>
    <m/>
    <m/>
    <m/>
    <m/>
    <s v="I"/>
    <s v="I"/>
    <s v="I"/>
    <s v="I"/>
    <n v="0"/>
    <n v="0"/>
    <n v="0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54310 CHURCH RD"/>
    <s v="Callahan"/>
    <s v="Florida"/>
    <n v="32011"/>
    <s v="54310 CHURCH RD CALLAHAN FL 32011"/>
    <s v=""/>
    <s v="Pass"/>
    <s v="No"/>
    <s v="FV&lt;$10K"/>
    <s v="N/A"/>
    <s v="No, &lt; $20K Lien"/>
    <s v="No, Lien &lt; $20K"/>
    <s v="N/A"/>
    <s v="No"/>
    <s v="No"/>
    <n v="1"/>
    <s v="No"/>
    <n v="32342"/>
    <n v="1"/>
    <n v="32342"/>
    <m/>
    <n v="0"/>
    <n v="0"/>
    <s v=""/>
    <e v="#N/A"/>
    <n v="32342"/>
    <s v="No"/>
    <s v="R"/>
    <s v="No"/>
    <s v="No"/>
    <n v="0.35"/>
    <n v="11319.699999999999"/>
    <n v="2940.2"/>
    <n v="8379.5"/>
    <n v="9.0909653082678871E-2"/>
    <m/>
    <s v="No"/>
    <m/>
    <m/>
    <m/>
    <x v="0"/>
    <n v="691"/>
    <n v="588.04"/>
    <s v="Ok"/>
    <n v="0"/>
    <n v="0"/>
  </r>
  <r>
    <n v="692"/>
    <s v="Nassau"/>
    <s v="03-1N-25-2752-0017-0000"/>
    <n v="1274.08"/>
    <n v="2017"/>
    <n v="1274.08"/>
    <n v="1274.08"/>
    <n v="0"/>
    <n v="54460"/>
    <s v="CALLAHAN"/>
    <s v="Florida"/>
    <n v="32011"/>
    <s v="54460 CHURCH RD"/>
    <s v="CALLAHAN FL 32011"/>
    <n v="-81.787186901970401"/>
    <n v="30.531868692967301"/>
    <s v="HELBERT MARK EDWARD"/>
    <n v="2"/>
    <s v="MOBILE HOMES"/>
    <n v="1006"/>
    <s v="Mobile home"/>
    <n v="2017"/>
    <n v="70245"/>
    <n v="2017"/>
    <n v="83135"/>
    <n v="1148.48"/>
    <n v="0.90141906316714815"/>
    <s v="No"/>
    <m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54460 CHURCH RD"/>
    <s v="Callahan"/>
    <s v="Florida"/>
    <n v="32011"/>
    <s v="54460 CHURCH RD CALLAHAN FL 32011"/>
    <s v=""/>
    <s v="Pass"/>
    <s v="No"/>
    <s v="FV&lt;$10K"/>
    <s v="N/A"/>
    <s v="No, &lt; $20K Lien"/>
    <s v="No, Lien &lt; $20K"/>
    <s v="N/A"/>
    <s v="No"/>
    <s v="No"/>
    <n v="0"/>
    <s v="No"/>
    <n v="70245"/>
    <n v="1"/>
    <n v="70245"/>
    <m/>
    <n v="0"/>
    <n v="0"/>
    <s v=""/>
    <e v="#N/A"/>
    <n v="70245"/>
    <s v="No"/>
    <s v="R"/>
    <s v="No"/>
    <s v="No"/>
    <n v="0.35"/>
    <n v="24585.75"/>
    <n v="5096.32"/>
    <n v="19489.43"/>
    <n v="7.255064417396255E-2"/>
    <m/>
    <s v="No"/>
    <m/>
    <m/>
    <m/>
    <x v="0"/>
    <n v="692"/>
    <n v="1274.08"/>
    <s v="Ok"/>
    <n v="0"/>
    <n v="0"/>
  </r>
  <r>
    <n v="693"/>
    <s v="Nassau"/>
    <s v="03-1N-25-2752-0026-0000"/>
    <n v="107.92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30137"/>
    <e v="#N/A"/>
    <e v="#N/A"/>
    <e v="#N/A"/>
    <n v="0"/>
    <s v="No"/>
    <m/>
    <s v="No"/>
    <s v="No"/>
    <s v="No"/>
    <m/>
    <s v="No"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Lien&lt;$150"/>
    <e v="#N/A"/>
    <s v="FV&lt;$10K"/>
    <s v="N/A"/>
    <s v="No, &lt; $20K Lien"/>
    <s v="No, Lien &lt; $20K"/>
    <s v="N/A"/>
    <s v="No"/>
    <s v="No"/>
    <n v="0"/>
    <s v="No"/>
    <n v="30137"/>
    <n v="1"/>
    <n v="30137"/>
    <m/>
    <e v="#N/A"/>
    <e v="#N/A"/>
    <s v=""/>
    <e v="#N/A"/>
    <n v="30137"/>
    <s v="No"/>
    <s v="R"/>
    <s v="No"/>
    <s v="Yes"/>
    <n v="0.67"/>
    <n v="20191.79"/>
    <e v="#N/A"/>
    <e v="#N/A"/>
    <e v="#N/A"/>
    <m/>
    <s v="No"/>
    <m/>
    <m/>
    <m/>
    <x v="2"/>
    <n v="693"/>
    <n v="107.92"/>
    <s v="Ok"/>
    <e v="#N/A"/>
    <e v="#N/A"/>
  </r>
  <r>
    <n v="694"/>
    <s v="Nassau"/>
    <s v="03-1N-25-2752-0027-0000"/>
    <n v="1405.42"/>
    <n v="2017"/>
    <n v="1405.42"/>
    <n v="1405.42"/>
    <n v="0"/>
    <n v="54572"/>
    <s v="CALLAHAN"/>
    <s v="Florida"/>
    <n v="32011"/>
    <s v="54572 CHURCH RD"/>
    <s v="CALLAHAN FL 32011"/>
    <n v="-81.788357770661904"/>
    <n v="30.5361842200487"/>
    <s v="MYERS CHARLES R"/>
    <n v="1"/>
    <s v="SINGLE FAMILY"/>
    <n v="1001"/>
    <s v="Single Family Residential"/>
    <n v="2017"/>
    <n v="123489"/>
    <n v="2017"/>
    <n v="179569"/>
    <n v="1269.92"/>
    <n v="0.90358753966785732"/>
    <s v="No"/>
    <m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n v="0"/>
    <n v="1"/>
    <s v="Yes"/>
    <s v="No"/>
    <s v="No"/>
    <s v="Without Environmental Issues"/>
    <s v="No"/>
    <s v="None"/>
    <s v="54572 CHURCH RD"/>
    <s v="Callahan"/>
    <s v="Florida"/>
    <n v="32011"/>
    <s v="54572 CHURCH RD CALLAHAN FL 32011"/>
    <s v=""/>
    <s v="Pass"/>
    <s v="No"/>
    <s v="FV&lt;$10K"/>
    <s v="N/A"/>
    <s v="No, &lt; $20K Lien"/>
    <s v="No, Lien &lt; $20K"/>
    <s v="N/A"/>
    <s v="No"/>
    <s v="No"/>
    <n v="1"/>
    <s v="No"/>
    <n v="123489"/>
    <n v="1"/>
    <n v="123489"/>
    <m/>
    <n v="0"/>
    <n v="0"/>
    <s v=""/>
    <e v="#N/A"/>
    <n v="123489"/>
    <s v="No"/>
    <s v="S"/>
    <s v="No"/>
    <s v="Yes"/>
    <n v="0.67"/>
    <n v="82737.63"/>
    <n v="7027.1"/>
    <n v="75710.53"/>
    <n v="5.6904663573273735E-2"/>
    <m/>
    <s v="No"/>
    <m/>
    <m/>
    <m/>
    <x v="0"/>
    <n v="694"/>
    <n v="1405.42"/>
    <s v="Ok"/>
    <n v="0"/>
    <n v="0"/>
  </r>
  <r>
    <n v="695"/>
    <s v="Nassau"/>
    <s v="03-1N-25-2752-0030-0000"/>
    <n v="64.959999999999994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27013"/>
    <e v="#N/A"/>
    <e v="#N/A"/>
    <e v="#N/A"/>
    <n v="0"/>
    <s v="Yes"/>
    <m/>
    <s v="No"/>
    <m/>
    <s v="No"/>
    <s v="No"/>
    <s v="No"/>
    <e v="#N/A"/>
    <e v="#N/A"/>
    <e v="#N/A"/>
    <e v="#N/A"/>
    <e v="#N/A"/>
    <e v="#N/A"/>
    <e v="#N/A"/>
    <s v="Yes"/>
    <s v="No"/>
    <s v="Yes"/>
    <e v="#N/A"/>
    <e v="#N/A"/>
    <e v="#N/A"/>
    <e v="#N/A"/>
    <e v="#N/A"/>
    <e v="#N/A"/>
    <e v="#N/A"/>
    <e v="#N/A"/>
    <n v="1"/>
    <s v="Yes"/>
    <e v="#N/A"/>
    <s v="No"/>
    <e v="#N/A"/>
    <s v="No"/>
    <e v="#N/A"/>
    <e v="#N/A"/>
    <e v="#N/A"/>
    <e v="#N/A"/>
    <e v="#N/A"/>
    <e v="#N/A"/>
    <e v="#N/A"/>
    <s v="Lien&lt;$150"/>
    <e v="#N/A"/>
    <s v="FV&lt;$10K"/>
    <s v="N/A"/>
    <s v="No, &lt; $20K Lien"/>
    <s v="No, Lien &lt; $20K"/>
    <s v="N/A"/>
    <s v="Yes"/>
    <s v="No"/>
    <n v="1"/>
    <s v="No"/>
    <n v="27013"/>
    <n v="1"/>
    <n v="27013"/>
    <m/>
    <e v="#N/A"/>
    <e v="#N/A"/>
    <s v=""/>
    <e v="#N/A"/>
    <n v="27013"/>
    <s v="No"/>
    <s v="R"/>
    <s v="No"/>
    <s v="Yes"/>
    <n v="0.67"/>
    <n v="18098.710000000003"/>
    <e v="#N/A"/>
    <e v="#N/A"/>
    <e v="#N/A"/>
    <m/>
    <s v="No"/>
    <m/>
    <m/>
    <m/>
    <x v="2"/>
    <n v="695"/>
    <n v="64.959999999999994"/>
    <s v="Ok"/>
    <e v="#N/A"/>
    <e v="#N/A"/>
  </r>
  <r>
    <n v="696"/>
    <s v="Nassau"/>
    <s v="03-1N-25-2752-0042-0000"/>
    <n v="635.02"/>
    <n v="2017"/>
    <n v="635.02"/>
    <n v="635.02"/>
    <n v="0"/>
    <n v="54439"/>
    <s v="CALLAHAN"/>
    <s v="Florida"/>
    <n v="32011"/>
    <s v="54439 CHURCH RD"/>
    <s v="CALLAHAN FL 32011"/>
    <n v="-81.7883031069357"/>
    <n v="30.5308024384432"/>
    <s v="GORDEN MARY"/>
    <n v="2"/>
    <s v="MOBILE HOMES"/>
    <n v="1006"/>
    <s v="Mobile home"/>
    <n v="2017"/>
    <n v="36308"/>
    <n v="2017"/>
    <n v="37507"/>
    <n v="557.57000000000005"/>
    <n v="0.87803533746968609"/>
    <s v="No"/>
    <s v="No"/>
    <s v="No"/>
    <m/>
    <m/>
    <m/>
    <m/>
    <s v="I"/>
    <s v="I"/>
    <s v="I"/>
    <s v="I"/>
    <s v="I"/>
    <n v="0"/>
    <n v="0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54439 CHURCH RD"/>
    <s v="Callahan"/>
    <s v="Florida"/>
    <n v="32011"/>
    <s v="54439 CHURCH RD CALLAHAN FL 32011"/>
    <s v=""/>
    <s v="Pass"/>
    <s v="No"/>
    <s v="FV&lt;$10K"/>
    <s v="N/A"/>
    <s v="No, &lt; $20K Lien"/>
    <s v="No, Lien &lt; $20K"/>
    <s v="N/A"/>
    <s v="No"/>
    <s v="No"/>
    <n v="0"/>
    <s v="No"/>
    <n v="36308"/>
    <n v="1"/>
    <n v="36308"/>
    <m/>
    <n v="0"/>
    <n v="0"/>
    <s v=""/>
    <e v="#N/A"/>
    <n v="36308"/>
    <s v="No"/>
    <s v="R"/>
    <s v="No"/>
    <s v="No"/>
    <n v="0.35"/>
    <n v="12707.8"/>
    <n v="2540.08"/>
    <n v="10167.719999999999"/>
    <n v="6.9959237633579377E-2"/>
    <m/>
    <s v="No"/>
    <m/>
    <m/>
    <m/>
    <x v="0"/>
    <n v="696"/>
    <n v="635.02"/>
    <s v="Ok"/>
    <n v="0"/>
    <n v="0"/>
  </r>
  <r>
    <n v="697"/>
    <s v="Nassau"/>
    <s v="04-1N-25-0000-0006-0000"/>
    <n v="538.61"/>
    <n v="2017"/>
    <n v="538.61"/>
    <n v="538.61"/>
    <n v="0"/>
    <n v="44097"/>
    <s v="CALLAHAN"/>
    <s v="Florida"/>
    <n v="32011"/>
    <s v="44097 CUSHMAN RD"/>
    <s v="CALLAHAN FL 32011"/>
    <n v="-81.808052486811803"/>
    <n v="30.532293922865101"/>
    <s v="OWENS LEONARD W"/>
    <n v="1"/>
    <s v="SINGLE FAMILY"/>
    <n v="1001"/>
    <s v="Single Family Residential"/>
    <n v="2017"/>
    <n v="63635"/>
    <n v="2017"/>
    <n v="89757"/>
    <n v="468.44"/>
    <n v="0.86972020571471009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2"/>
    <s v="Potential Medium Risk"/>
    <n v="0"/>
    <n v="0"/>
    <s v="Yes"/>
    <n v="0"/>
    <s v="No"/>
    <s v="Without Environmental Issues"/>
    <s v="No"/>
    <s v="None"/>
    <s v="44097 CUSHMAN RD"/>
    <s v="Callahan"/>
    <s v="Florida"/>
    <n v="32011"/>
    <s v="44097 CUSHMAN RD CALLAHAN FL 32011"/>
    <s v=""/>
    <s v="Pass"/>
    <s v="No"/>
    <s v="FV&lt;$10K"/>
    <s v="N/A"/>
    <s v="No, &lt; $20K Lien"/>
    <s v="No, Lien &lt; $20K"/>
    <s v="N/A"/>
    <s v="No"/>
    <s v="No"/>
    <n v="0"/>
    <s v="No"/>
    <n v="63635"/>
    <n v="1"/>
    <n v="63635"/>
    <m/>
    <n v="0"/>
    <n v="0"/>
    <s v=""/>
    <e v="#N/A"/>
    <n v="63635"/>
    <s v="No"/>
    <s v="S"/>
    <s v="No"/>
    <s v="Yes"/>
    <n v="0.67"/>
    <n v="42635.450000000004"/>
    <n v="2154.44"/>
    <n v="40481.01"/>
    <n v="3.385621120452581E-2"/>
    <m/>
    <s v="No"/>
    <m/>
    <m/>
    <m/>
    <x v="0"/>
    <n v="697"/>
    <n v="538.61"/>
    <s v="Ok"/>
    <n v="0"/>
    <n v="0"/>
  </r>
  <r>
    <n v="698"/>
    <s v="Nassau"/>
    <s v="04-1N-25-2755-0020-0000"/>
    <n v="896.47"/>
    <n v="2017"/>
    <n v="896.47"/>
    <n v="896.47"/>
    <n v="0"/>
    <n v="44303"/>
    <s v="CALLAHAN"/>
    <s v="Florida"/>
    <n v="32011"/>
    <s v="44303 CHARWOOD DR"/>
    <s v="CALLAHAN FL 32011"/>
    <n v="-81.807226243651996"/>
    <n v="30.529498031174398"/>
    <s v="MILLER BRIAN K"/>
    <n v="2"/>
    <s v="MOBILE HOMES"/>
    <n v="1006"/>
    <s v="Mobile home"/>
    <n v="2017"/>
    <n v="46361"/>
    <n v="2017"/>
    <n v="61133"/>
    <n v="799.32"/>
    <n v="0.89163050631922991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20000"/>
    <s v="SELLER TAKE-BACK"/>
    <n v="0"/>
    <n v="1"/>
    <s v="Potential Low Risk"/>
    <s v="Minimal"/>
    <n v="1"/>
    <s v="No"/>
    <s v="No"/>
    <s v="No"/>
    <s v="Without Environmental Issues"/>
    <s v="No"/>
    <s v="None"/>
    <s v="44303 CHARWOOD DR"/>
    <s v="Callahan"/>
    <s v="Florida"/>
    <n v="32011"/>
    <s v="44303 CHARWOOD DR CALLAHAN FL 32011"/>
    <s v="L"/>
    <s v="Pass"/>
    <s v="No"/>
    <s v="FV&lt;$10K"/>
    <s v="N/A"/>
    <s v="No, &lt; $20K Lien"/>
    <s v="No, Lien &lt; $20K"/>
    <s v="N/A"/>
    <s v="No"/>
    <s v="No"/>
    <n v="1"/>
    <s v="No"/>
    <n v="46361"/>
    <n v="1"/>
    <n v="46361"/>
    <m/>
    <n v="0"/>
    <n v="0"/>
    <s v=""/>
    <e v="#N/A"/>
    <n v="46361"/>
    <s v="No"/>
    <s v="R"/>
    <s v="No"/>
    <s v="No"/>
    <n v="0.35"/>
    <n v="16226.349999999999"/>
    <n v="4482.3500000000004"/>
    <n v="11743.999999999998"/>
    <n v="9.6683634951791386E-2"/>
    <m/>
    <s v="No"/>
    <m/>
    <m/>
    <m/>
    <x v="0"/>
    <n v="698"/>
    <n v="896.47"/>
    <s v="Ok"/>
    <n v="0"/>
    <n v="0"/>
  </r>
  <r>
    <n v="699"/>
    <s v="Nassau"/>
    <s v="04-1N-25-2755-0035-0000"/>
    <n v="349.37"/>
    <n v="2017"/>
    <n v="349.37"/>
    <n v="349.37"/>
    <n v="0"/>
    <n v="44002"/>
    <s v="CALLAHAN"/>
    <s v="Florida"/>
    <n v="32011"/>
    <s v="44002 CHARWOOD DR"/>
    <s v="CALLAHAN FL 32011"/>
    <n v="-81.811209097985497"/>
    <n v="30.526454726609899"/>
    <s v="PETERS CLINTON"/>
    <n v="0"/>
    <s v="VACANT RESIDENTIAL"/>
    <n v="8001"/>
    <s v="Residential-Vacant Land"/>
    <n v="2017"/>
    <n v="15890"/>
    <n v="2017"/>
    <n v="23907"/>
    <n v="293.45999999999998"/>
    <n v="0.83996908721412822"/>
    <s v="No"/>
    <s v="No"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44002 CHARWOOD DR"/>
    <s v="Callahan"/>
    <s v="Florida"/>
    <n v="32011"/>
    <s v="44002 CHARWOOD DR CALLAHAN FL 32011"/>
    <s v=""/>
    <s v="Pass"/>
    <s v="No"/>
    <s v="FV&lt;$10K"/>
    <s v="N/A"/>
    <s v="No, &lt; $20K Lien"/>
    <s v="No, Lien &lt; $20K"/>
    <s v="N/A"/>
    <s v="No"/>
    <s v="No"/>
    <n v="1"/>
    <s v="No"/>
    <n v="15890"/>
    <n v="1"/>
    <n v="15890"/>
    <m/>
    <n v="0"/>
    <n v="0"/>
    <s v=""/>
    <e v="#N/A"/>
    <n v="15890"/>
    <s v="No"/>
    <s v="V"/>
    <s v="Yes"/>
    <s v="No"/>
    <n v="0"/>
    <n v="0"/>
    <n v="1746.85"/>
    <n v="-1746.85"/>
    <n v="0.10993392070484581"/>
    <m/>
    <s v="No"/>
    <m/>
    <m/>
    <m/>
    <x v="4"/>
    <n v="699"/>
    <n v="349.37"/>
    <s v="Ok"/>
    <n v="0"/>
    <n v="0"/>
  </r>
  <r>
    <n v="700"/>
    <s v="Nassau"/>
    <s v="04-1N-25-2760-0008-0030"/>
    <n v="1493.02"/>
    <n v="2017"/>
    <n v="1493.02"/>
    <n v="1493.02"/>
    <n v="0"/>
    <n v="44136"/>
    <s v="CALLAHAN"/>
    <s v="Florida"/>
    <n v="32011"/>
    <s v="44136 MCKENDREE DR"/>
    <s v="CALLAHAN FL 32011"/>
    <n v="-81.804120286955495"/>
    <n v="30.5320583901823"/>
    <s v="MCKENDREE JOSEPH"/>
    <n v="1"/>
    <s v="SINGLE FAMILY"/>
    <n v="1001"/>
    <s v="Single Family Residential"/>
    <n v="2017"/>
    <n v="89235"/>
    <n v="2017"/>
    <n v="89235"/>
    <n v="1350.92"/>
    <n v="0.90482377998955144"/>
    <s v="No"/>
    <s v="No"/>
    <m/>
    <m/>
    <m/>
    <s v="No"/>
    <s v="No"/>
    <s v="I"/>
    <s v="I"/>
    <s v="I"/>
    <s v="I"/>
    <s v="I"/>
    <s v="I"/>
    <n v="0"/>
    <s v="No"/>
    <s v="No"/>
    <s v="No"/>
    <n v="0"/>
    <n v="0"/>
    <n v="0"/>
    <n v="0"/>
    <n v="0"/>
    <n v="1"/>
    <s v="Potential Low Risk"/>
    <s v="Minimal"/>
    <n v="1"/>
    <s v="No"/>
    <s v="No"/>
    <s v="No"/>
    <s v="Without Environmental Issues"/>
    <s v="No"/>
    <s v="None"/>
    <s v="44136 MCKENDREE DR"/>
    <s v="Callahan"/>
    <s v="Florida"/>
    <n v="32011"/>
    <s v="44136 MCKENDREE DR CALLAHAN FL 32011"/>
    <s v=""/>
    <s v="Pass"/>
    <s v="No"/>
    <s v="FV&lt;$10K"/>
    <s v="N/A"/>
    <s v="No, &lt; $20K Lien"/>
    <s v="No, Lien &lt; $20K"/>
    <s v="N/A"/>
    <s v="No"/>
    <s v="No"/>
    <n v="1"/>
    <s v="No"/>
    <n v="89235"/>
    <n v="1"/>
    <n v="89235"/>
    <m/>
    <n v="0"/>
    <n v="0"/>
    <s v=""/>
    <e v="#N/A"/>
    <n v="89235"/>
    <s v="No"/>
    <s v="S"/>
    <s v="No"/>
    <s v="No"/>
    <n v="0.35"/>
    <n v="31232.249999999996"/>
    <n v="7465.1"/>
    <n v="23767.149999999994"/>
    <n v="8.3656636969798845E-2"/>
    <m/>
    <s v="No"/>
    <m/>
    <m/>
    <m/>
    <x v="0"/>
    <n v="700"/>
    <n v="1493.02"/>
    <s v="Ok"/>
    <n v="0"/>
    <n v="0"/>
  </r>
  <r>
    <n v="701"/>
    <s v="Nassau"/>
    <s v="04-1N-25-2760-0009-0030"/>
    <n v="781.82"/>
    <n v="2017"/>
    <n v="781.82"/>
    <n v="781.82"/>
    <n v="0"/>
    <n v="44182"/>
    <s v="CALLAHAN"/>
    <s v="Florida"/>
    <n v="32011"/>
    <s v="44182 MCKENDREE DR"/>
    <s v="CALLAHAN FL 32011"/>
    <n v="-81.804040725203194"/>
    <n v="30.5327206956492"/>
    <s v="MCBEE MICHAEL E"/>
    <n v="1"/>
    <s v="SINGLE FAMILY"/>
    <n v="1001"/>
    <s v="Single Family Residential"/>
    <n v="2017"/>
    <n v="84901"/>
    <n v="2017"/>
    <n v="96183"/>
    <n v="693.31"/>
    <n v="0.88678979816325998"/>
    <s v="No"/>
    <m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Yes"/>
    <s v="No"/>
    <s v="No"/>
    <s v="Without Environmental Issues"/>
    <s v="No"/>
    <s v="None"/>
    <s v="44182 MCKENDREE DR"/>
    <s v="Callahan"/>
    <s v="Florida"/>
    <n v="32011"/>
    <s v="44182 MCKENDREE DR CALLAHAN FL 32011"/>
    <s v=""/>
    <s v="Pass"/>
    <s v="No"/>
    <s v="FV&lt;$10K"/>
    <s v="N/A"/>
    <s v="No, &lt; $20K Lien"/>
    <s v="No, Lien &lt; $20K"/>
    <s v="N/A"/>
    <s v="No"/>
    <s v="No"/>
    <n v="1"/>
    <s v="No"/>
    <n v="84901"/>
    <n v="1"/>
    <n v="84901"/>
    <m/>
    <n v="0"/>
    <n v="0"/>
    <s v=""/>
    <e v="#N/A"/>
    <n v="84901"/>
    <s v="No"/>
    <s v="S"/>
    <s v="No"/>
    <s v="Yes"/>
    <n v="0.67"/>
    <n v="56883.670000000006"/>
    <n v="3909.1000000000004"/>
    <n v="52974.570000000007"/>
    <n v="4.6043038362327891E-2"/>
    <m/>
    <s v="No"/>
    <m/>
    <m/>
    <m/>
    <x v="0"/>
    <n v="701"/>
    <n v="781.82"/>
    <s v="Ok"/>
    <n v="0"/>
    <n v="0"/>
  </r>
  <r>
    <n v="702"/>
    <s v="Nassau"/>
    <s v="04-1N-25-2760-0013-0020"/>
    <n v="5601.1"/>
    <n v="2017"/>
    <n v="5601.1"/>
    <n v="5601.1"/>
    <n v="0"/>
    <n v="541064"/>
    <s v="CALLAHAN"/>
    <s v="Florida"/>
    <n v="32011"/>
    <s v="541064 US HWY 1"/>
    <s v="CALLAHAN FL 32011"/>
    <n v="-81.807067923997806"/>
    <n v="30.533072040390699"/>
    <s v="GREEN JOSEPH BRIAN"/>
    <n v="27"/>
    <s v="VEHICLE SALES/REPAIR/STORAGE/RENTAL; GARAGES, MARINE/FARM EQUIPMENT/MACHINERY"/>
    <n v="2023"/>
    <s v="Vehicle Rentals Vehicle Sales (auto/truck/RV/boat/etc.)"/>
    <n v="2017"/>
    <n v="340147"/>
    <n v="2017"/>
    <n v="340147"/>
    <n v="5149.42"/>
    <n v="0.91935869739872522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390000"/>
    <s v="COMMERCIAL"/>
    <n v="1"/>
    <n v="2"/>
    <s v="Potential High Risk"/>
    <s v="Minimal"/>
    <n v="1"/>
    <s v="No"/>
    <s v="No"/>
    <s v="Yes"/>
    <s v="Without Environmental Issues"/>
    <s v="No"/>
    <s v="None"/>
    <s v="541064 US HWY 1"/>
    <s v="Callahan"/>
    <s v="Florida"/>
    <n v="32011"/>
    <s v="541064 US HWY 1 CALLAHAN FL 32011"/>
    <s v="L"/>
    <s v="Pass"/>
    <s v="No"/>
    <s v="FV&lt;$10K"/>
    <s v="N/A"/>
    <s v="No, &lt; $20K Lien"/>
    <s v="No, Lien &lt; $20K"/>
    <s v="N/A"/>
    <s v="No"/>
    <s v="No"/>
    <n v="1"/>
    <s v="No"/>
    <n v="340147"/>
    <n v="1"/>
    <n v="340147"/>
    <m/>
    <n v="0"/>
    <n v="0"/>
    <s v=""/>
    <e v="#N/A"/>
    <n v="340147"/>
    <s v="No"/>
    <s v="C"/>
    <s v="No"/>
    <s v="No"/>
    <n v="0.3"/>
    <n v="102044.09999999999"/>
    <n v="28005.5"/>
    <n v="74038.599999999991"/>
    <n v="8.2333520507310076E-2"/>
    <m/>
    <s v="No"/>
    <m/>
    <m/>
    <m/>
    <x v="0"/>
    <n v="702"/>
    <n v="5601.1"/>
    <s v="Ok"/>
    <n v="0"/>
    <n v="0"/>
  </r>
  <r>
    <n v="703"/>
    <s v="Nassau"/>
    <s v="04-1N-25-2760-0014-0040"/>
    <n v="1648.54"/>
    <n v="2017"/>
    <n v="1648.54"/>
    <n v="1648.54"/>
    <n v="0"/>
    <n v="44127"/>
    <s v="CALLAHAN"/>
    <s v="Florida"/>
    <n v="32011"/>
    <s v="44127 MCKENDREE DR"/>
    <s v="CALLAHAN FL 32011"/>
    <n v="-81.805783302628797"/>
    <n v="30.533730811291299"/>
    <s v="DENHAM PERRY P"/>
    <n v="1"/>
    <s v="SINGLE FAMILY"/>
    <n v="1001"/>
    <s v="Single Family Residential"/>
    <n v="2017"/>
    <n v="137838"/>
    <n v="2017"/>
    <n v="187784"/>
    <n v="1494.72"/>
    <n v="0.9066931951908962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1"/>
    <s v="Potential Low Risk"/>
    <n v="0"/>
    <n v="0"/>
    <s v="Yes"/>
    <n v="0"/>
    <s v="No"/>
    <s v="Without Environmental Issues"/>
    <s v="No"/>
    <s v="None"/>
    <s v="44127 MCKENDREE DR"/>
    <s v="Callahan"/>
    <s v="Florida"/>
    <n v="32011"/>
    <s v="44127 MCKENDREE DR CALLAHAN FL 32011"/>
    <s v=""/>
    <s v="Pass"/>
    <s v="No"/>
    <s v="FV&lt;$10K"/>
    <s v="N/A"/>
    <s v="No, &lt; $20K Lien"/>
    <s v="No, Lien &lt; $20K"/>
    <s v="N/A"/>
    <s v="No"/>
    <s v="Yes"/>
    <n v="0"/>
    <s v="No"/>
    <n v="137838"/>
    <n v="1"/>
    <n v="137838"/>
    <m/>
    <n v="0"/>
    <n v="0"/>
    <s v=""/>
    <e v="#N/A"/>
    <n v="137838"/>
    <s v="No"/>
    <s v="S"/>
    <s v="No"/>
    <s v="Yes"/>
    <n v="0.67"/>
    <n v="92351.46"/>
    <n v="6594.16"/>
    <n v="85757.3"/>
    <n v="4.7839928031457216E-2"/>
    <m/>
    <s v="No"/>
    <m/>
    <m/>
    <m/>
    <x v="6"/>
    <n v="703"/>
    <n v="1648.54"/>
    <s v="Ok"/>
    <n v="0"/>
    <n v="0"/>
  </r>
  <r>
    <n v="704"/>
    <s v="Nassau"/>
    <s v="04-1N-25-276C-0010-0000"/>
    <n v="676.84"/>
    <n v="2017"/>
    <n v="676.84"/>
    <n v="676.84"/>
    <n v="0"/>
    <n v="44839"/>
    <s v="CALLAHAN"/>
    <s v="Florida"/>
    <n v="32011"/>
    <s v="44839 PINEBREEZE CIR"/>
    <s v="CALLAHAN FL 32011"/>
    <n v="-81.814973579436597"/>
    <n v="30.536286325388399"/>
    <s v="LUKE KENNETH CARLTON"/>
    <n v="2"/>
    <s v="MOBILE HOMES"/>
    <n v="1006"/>
    <s v="Mobile home"/>
    <n v="2017"/>
    <n v="78489"/>
    <n v="2017"/>
    <n v="90629"/>
    <n v="596.24"/>
    <n v="0.88091720347497193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Yes"/>
    <s v="No"/>
    <s v="No"/>
    <s v="Without Environmental Issues"/>
    <s v="No"/>
    <s v="None"/>
    <s v="44839 PINEBREEZE CIR"/>
    <s v="Callahan"/>
    <s v="Florida"/>
    <n v="32011"/>
    <s v="44839 PINEBREEZE CIR CALLAHAN FL 32011"/>
    <s v=""/>
    <s v="Pass"/>
    <s v="No"/>
    <s v="FV&lt;$10K"/>
    <s v="N/A"/>
    <s v="No, &lt; $20K Lien"/>
    <s v="No, Lien &lt; $20K"/>
    <s v="N/A"/>
    <s v="No"/>
    <s v="No"/>
    <n v="1"/>
    <s v="No"/>
    <n v="78489"/>
    <n v="1"/>
    <n v="78489"/>
    <m/>
    <n v="0"/>
    <n v="0"/>
    <s v=""/>
    <e v="#N/A"/>
    <n v="78489"/>
    <s v="No"/>
    <s v="R"/>
    <s v="No"/>
    <s v="Yes"/>
    <n v="0.67"/>
    <n v="52587.630000000005"/>
    <n v="3384.2000000000003"/>
    <n v="49203.430000000008"/>
    <n v="4.3116869879855781E-2"/>
    <m/>
    <s v="No"/>
    <m/>
    <m/>
    <m/>
    <x v="0"/>
    <n v="704"/>
    <n v="676.84"/>
    <s v="Ok"/>
    <n v="0"/>
    <n v="0"/>
  </r>
  <r>
    <n v="705"/>
    <s v="Nassau"/>
    <s v="04-1N-25-276C-0018-0000"/>
    <n v="477.99"/>
    <n v="2017"/>
    <n v="477.99"/>
    <n v="477.99"/>
    <n v="0"/>
    <n v="44609"/>
    <s v="CALLAHAN"/>
    <s v="Florida"/>
    <n v="32011"/>
    <s v="44609 PINEBREEZE CIR"/>
    <s v="CALLAHAN FL 32011"/>
    <n v="-81.818287133338998"/>
    <n v="30.536723780592901"/>
    <s v="CROCCO BARTHOLOMEW L"/>
    <n v="0"/>
    <s v="VACANT RESIDENTIAL"/>
    <n v="8001"/>
    <s v="Residential-Vacant Land"/>
    <n v="2017"/>
    <n v="27240"/>
    <n v="2017"/>
    <n v="27240"/>
    <n v="412.38"/>
    <n v="0.86273771417812084"/>
    <s v="No"/>
    <s v="No"/>
    <s v="No"/>
    <s v="No"/>
    <s v="No"/>
    <m/>
    <m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High"/>
    <n v="1"/>
    <s v="No"/>
    <s v="No"/>
    <s v="No"/>
    <s v="Without Environmental Issues"/>
    <s v="No"/>
    <s v="None"/>
    <s v="44609 PINEBREEZE CIR"/>
    <s v="Callahan"/>
    <s v="Florida"/>
    <n v="32011"/>
    <s v="44609 PINEBREEZE CIR CALLAHAN FL 32011"/>
    <s v=""/>
    <s v="Pass"/>
    <s v="No"/>
    <s v="FV&lt;$10K"/>
    <s v="N/A"/>
    <s v="No, &lt; $20K Lien"/>
    <s v="No, Lien &lt; $20K"/>
    <s v="N/A"/>
    <s v="No"/>
    <s v="No"/>
    <n v="1"/>
    <s v="No"/>
    <n v="27240"/>
    <n v="1"/>
    <n v="27240"/>
    <m/>
    <n v="0"/>
    <n v="0"/>
    <s v=""/>
    <e v="#N/A"/>
    <n v="27240"/>
    <s v="No"/>
    <s v="V"/>
    <s v="Yes"/>
    <s v="No"/>
    <n v="0"/>
    <n v="0"/>
    <n v="2389.9499999999998"/>
    <n v="-2389.9499999999998"/>
    <n v="8.7736784140969151E-2"/>
    <m/>
    <s v="No"/>
    <m/>
    <m/>
    <m/>
    <x v="4"/>
    <n v="705"/>
    <n v="477.99"/>
    <s v="Ok"/>
    <n v="0"/>
    <n v="0"/>
  </r>
  <r>
    <n v="706"/>
    <s v="Nassau"/>
    <s v="04-1N-25-276C-0029-0000"/>
    <n v="1790.1"/>
    <n v="2017"/>
    <n v="1790.1"/>
    <n v="1790.1"/>
    <n v="0"/>
    <n v="44536"/>
    <s v="CALLAHAN"/>
    <s v="Florida"/>
    <n v="32011"/>
    <s v="44536 PINEBREEZE CIR"/>
    <s v="CALLAHAN FL 32011"/>
    <n v="-81.818777375248402"/>
    <n v="30.534909122231898"/>
    <s v="MULLIGAN FRANK"/>
    <n v="1"/>
    <s v="SINGLE FAMILY"/>
    <n v="1001"/>
    <s v="Single Family Residential"/>
    <n v="2017"/>
    <n v="107180"/>
    <n v="2017"/>
    <n v="107638"/>
    <n v="1625.61"/>
    <n v="0.90811127869951402"/>
    <s v="No"/>
    <m/>
    <s v="No"/>
    <s v="No"/>
    <m/>
    <m/>
    <m/>
    <s v="I"/>
    <s v="I"/>
    <s v="I"/>
    <s v="I"/>
    <n v="0"/>
    <n v="0"/>
    <n v="0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44536 PINEBREEZE CIR"/>
    <s v="Callahan"/>
    <s v="Florida"/>
    <n v="32011"/>
    <s v="44536 PINEBREEZE CIR CALLAHAN FL 32011"/>
    <s v=""/>
    <s v="Pass"/>
    <s v="No"/>
    <s v="FV&lt;$10K"/>
    <s v="N/A"/>
    <s v="No, &lt; $20K Lien"/>
    <s v="No, Lien &lt; $20K"/>
    <s v="N/A"/>
    <s v="No"/>
    <s v="No"/>
    <n v="1"/>
    <s v="No"/>
    <n v="107180"/>
    <n v="1"/>
    <n v="107180"/>
    <m/>
    <n v="0"/>
    <n v="0"/>
    <s v=""/>
    <e v="#N/A"/>
    <n v="107180"/>
    <s v="No"/>
    <s v="S"/>
    <s v="No"/>
    <s v="No"/>
    <n v="0.35"/>
    <n v="37513"/>
    <n v="8950.5"/>
    <n v="28562.5"/>
    <n v="8.3509050195932077E-2"/>
    <m/>
    <s v="No"/>
    <m/>
    <m/>
    <m/>
    <x v="0"/>
    <n v="706"/>
    <n v="1790.1"/>
    <s v="Ok"/>
    <n v="0"/>
    <n v="0"/>
  </r>
  <r>
    <n v="707"/>
    <s v="Nassau"/>
    <s v="04-1N-25-276C-0042-0000"/>
    <n v="333.75"/>
    <n v="2017"/>
    <n v="333.75"/>
    <n v="333.75"/>
    <n v="0"/>
    <n v="44802"/>
    <s v="CALLAHAN"/>
    <s v="Florida"/>
    <n v="32011"/>
    <s v="44802 PINEBREEZE CIR"/>
    <s v="CALLAHAN FL 32011"/>
    <n v="-81.813675447975598"/>
    <n v="30.535333595672299"/>
    <s v="STRINE TRACEY H"/>
    <n v="2"/>
    <s v="MOBILE HOMES"/>
    <n v="1006"/>
    <s v="Mobile home"/>
    <n v="2017"/>
    <n v="43930"/>
    <n v="2017"/>
    <n v="54356"/>
    <n v="279.01"/>
    <n v="0.8359850187265917"/>
    <m/>
    <s v="No"/>
    <m/>
    <m/>
    <s v="No"/>
    <s v="No"/>
    <s v="No"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Minimal"/>
    <n v="0"/>
    <s v="Yes"/>
    <s v="No"/>
    <s v="No"/>
    <s v="Without Environmental Issues"/>
    <s v="No"/>
    <s v="None"/>
    <s v="44802 PINEBREEZE CIR"/>
    <s v="Callahan"/>
    <s v="Florida"/>
    <n v="32011"/>
    <s v="44802 PINEBREEZE CIR CALLAHAN FL 32011"/>
    <s v=""/>
    <s v="Pass"/>
    <s v="No"/>
    <s v="FV&lt;$10K"/>
    <s v="N/A"/>
    <s v="No, &lt; $20K Lien"/>
    <s v="No, Lien &lt; $20K"/>
    <s v="N/A"/>
    <s v="No"/>
    <s v="No"/>
    <n v="0"/>
    <s v="No"/>
    <n v="43930"/>
    <n v="1"/>
    <n v="43930"/>
    <m/>
    <n v="0"/>
    <n v="0"/>
    <s v=""/>
    <e v="#N/A"/>
    <n v="43930"/>
    <s v="No"/>
    <s v="R"/>
    <s v="No"/>
    <s v="Yes"/>
    <n v="0.67"/>
    <n v="29433.100000000002"/>
    <n v="1335"/>
    <n v="28098.100000000002"/>
    <n v="3.0389255633963122E-2"/>
    <m/>
    <s v="No"/>
    <m/>
    <m/>
    <m/>
    <x v="0"/>
    <n v="707"/>
    <n v="333.75"/>
    <s v="Ok"/>
    <n v="0"/>
    <n v="0"/>
  </r>
  <r>
    <n v="708"/>
    <s v="Nassau"/>
    <s v="04-1N-25-2780-0002-0000"/>
    <n v="687.56"/>
    <n v="2017"/>
    <n v="687.56"/>
    <n v="687.56"/>
    <n v="0"/>
    <n v="44014"/>
    <s v="CALLAHAN"/>
    <s v="Florida"/>
    <n v="32011"/>
    <s v="44014 CUSHMAN RD"/>
    <s v="CALLAHAN FL 32011"/>
    <n v="-81.808838985353105"/>
    <n v="30.5307467731296"/>
    <s v="SWEAT CHARLES"/>
    <n v="2"/>
    <s v="MOBILE HOMES"/>
    <n v="1006"/>
    <s v="Mobile home"/>
    <n v="2017"/>
    <n v="35809"/>
    <n v="2017"/>
    <n v="45517"/>
    <n v="606.16"/>
    <n v="0.88161033218919083"/>
    <s v="No"/>
    <s v="No"/>
    <s v="No"/>
    <s v="No"/>
    <m/>
    <m/>
    <m/>
    <s v="I"/>
    <s v="I"/>
    <s v="I"/>
    <s v="I"/>
    <s v="I"/>
    <n v="0"/>
    <n v="0"/>
    <s v="No"/>
    <s v="No"/>
    <s v="No"/>
    <n v="0"/>
    <n v="0"/>
    <n v="0"/>
    <n v="0"/>
    <n v="0"/>
    <n v="1"/>
    <s v="Potential Medium Risk"/>
    <s v="Minimal"/>
    <n v="1"/>
    <s v="No"/>
    <s v="No"/>
    <s v="No"/>
    <s v="Without Environmental Issues"/>
    <s v="No"/>
    <s v="None"/>
    <s v="44014 CUSHMAN RD"/>
    <s v="Callahan"/>
    <s v="Florida"/>
    <n v="32011"/>
    <s v="44014 CUSHMAN RD CALLAHAN FL 32011"/>
    <s v=""/>
    <s v="Pass"/>
    <s v="No"/>
    <s v="FV&lt;$10K"/>
    <s v="N/A"/>
    <s v="No, &lt; $20K Lien"/>
    <s v="No, Lien &lt; $20K"/>
    <s v="N/A"/>
    <s v="No"/>
    <s v="No"/>
    <n v="1"/>
    <s v="No"/>
    <n v="35809"/>
    <n v="1"/>
    <n v="35809"/>
    <m/>
    <n v="0"/>
    <n v="0"/>
    <s v=""/>
    <e v="#N/A"/>
    <n v="35809"/>
    <s v="No"/>
    <s v="R"/>
    <s v="No"/>
    <s v="No"/>
    <n v="0.35"/>
    <n v="12533.15"/>
    <n v="3437.7999999999997"/>
    <n v="9095.35"/>
    <n v="9.6003797927895221E-2"/>
    <m/>
    <s v="No"/>
    <m/>
    <m/>
    <m/>
    <x v="0"/>
    <n v="708"/>
    <n v="687.56"/>
    <s v="Ok"/>
    <n v="0"/>
    <n v="0"/>
  </r>
  <r>
    <n v="709"/>
    <s v="Nassau"/>
    <s v="04-1N-25-2780-0003-0010"/>
    <n v="403.95"/>
    <n v="2017"/>
    <n v="403.95"/>
    <n v="403.95"/>
    <n v="0"/>
    <n v="44002"/>
    <s v="CALLAHAN"/>
    <s v="Florida"/>
    <n v="32011"/>
    <s v="44002 CUSHMAN RD"/>
    <s v="CALLAHAN FL 32011"/>
    <n v="-81.809496531738603"/>
    <n v="30.530647312524"/>
    <s v="SWEAT ROBYN M"/>
    <n v="0"/>
    <s v="VACANT RESIDENTIAL"/>
    <n v="8001"/>
    <s v="Residential-Vacant Land"/>
    <n v="2017"/>
    <n v="22553"/>
    <n v="2017"/>
    <n v="22932"/>
    <n v="343.92"/>
    <n v="0.85139249907166736"/>
    <s v="No"/>
    <s v="No"/>
    <s v="No"/>
    <s v="No"/>
    <m/>
    <m/>
    <m/>
    <s v="I"/>
    <s v="I"/>
    <s v="I"/>
    <s v="I"/>
    <s v="I"/>
    <n v="0"/>
    <n v="0"/>
    <s v="No"/>
    <s v="No"/>
    <s v="No"/>
    <n v="0"/>
    <n v="0"/>
    <n v="0"/>
    <n v="0"/>
    <n v="0"/>
    <n v="1"/>
    <s v="Potential Low Risk"/>
    <s v="Minimal"/>
    <n v="1"/>
    <s v="No"/>
    <s v="No"/>
    <s v="No"/>
    <s v="Without Environmental Issues"/>
    <s v="No"/>
    <s v="None"/>
    <s v="44002 CUSHMAN RD"/>
    <s v="Callahan"/>
    <s v="Florida"/>
    <n v="32011"/>
    <s v="44002 CUSHMAN RD CALLAHAN FL 32011"/>
    <s v=""/>
    <s v="Pass"/>
    <s v="No"/>
    <s v="FV&lt;$10K"/>
    <s v="N/A"/>
    <s v="No, &lt; $20K Lien"/>
    <s v="No, Lien &lt; $20K"/>
    <s v="N/A"/>
    <s v="No"/>
    <s v="No"/>
    <n v="1"/>
    <s v="No"/>
    <n v="22553"/>
    <n v="1"/>
    <n v="22553"/>
    <m/>
    <n v="0"/>
    <n v="0"/>
    <s v=""/>
    <e v="#N/A"/>
    <n v="22553"/>
    <s v="No"/>
    <s v="V"/>
    <s v="Yes"/>
    <s v="No"/>
    <n v="0"/>
    <n v="0"/>
    <n v="2019.75"/>
    <n v="-2019.75"/>
    <n v="8.9555713208885737E-2"/>
    <m/>
    <s v="No"/>
    <m/>
    <m/>
    <m/>
    <x v="4"/>
    <n v="709"/>
    <n v="403.95"/>
    <s v="Ok"/>
    <n v="0"/>
    <n v="0"/>
  </r>
  <r>
    <n v="710"/>
    <s v="Nassau"/>
    <s v="04-1N-25-2780-0004-0000"/>
    <n v="547.75"/>
    <n v="2017"/>
    <n v="547.75"/>
    <n v="547.75"/>
    <n v="0"/>
    <n v="44725"/>
    <s v="CALLAHAN"/>
    <s v="Florida"/>
    <n v="32011"/>
    <s v="44725 ARTESIAN BLVD"/>
    <s v="CALLAHAN FL 32011"/>
    <n v="-81.809891841790304"/>
    <n v="30.5301036005554"/>
    <s v="FENCIK KRISTIE LEEANN"/>
    <n v="0"/>
    <s v="VACANT RESIDENTIAL"/>
    <n v="8001"/>
    <s v="Residential-Vacant Land"/>
    <n v="2017"/>
    <n v="31500"/>
    <n v="2017"/>
    <n v="31500"/>
    <n v="476.88"/>
    <n v="0.87061615700593331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44725 ARTESIAN BLVD"/>
    <s v="Callahan"/>
    <s v="Florida"/>
    <n v="32011"/>
    <s v="44725 ARTESIAN BLVD CALLAHAN FL 32011"/>
    <s v=""/>
    <s v="Pass"/>
    <s v="No"/>
    <s v="FV&lt;$10K"/>
    <s v="N/A"/>
    <s v="No, &lt; $20K Lien"/>
    <s v="No, Lien &lt; $20K"/>
    <s v="N/A"/>
    <s v="No"/>
    <s v="No"/>
    <n v="0"/>
    <s v="No"/>
    <n v="31500"/>
    <n v="1"/>
    <n v="31500"/>
    <m/>
    <n v="0"/>
    <n v="0"/>
    <s v=""/>
    <e v="#N/A"/>
    <n v="31500"/>
    <s v="No"/>
    <s v="V"/>
    <s v="Yes"/>
    <s v="No"/>
    <n v="0"/>
    <n v="0"/>
    <n v="2191"/>
    <n v="-2191"/>
    <n v="6.9555555555555551E-2"/>
    <m/>
    <s v="No"/>
    <m/>
    <m/>
    <m/>
    <x v="1"/>
    <n v="710"/>
    <n v="547.75"/>
    <s v="Ok"/>
    <n v="0"/>
    <n v="0"/>
  </r>
  <r>
    <n v="711"/>
    <s v="Nassau"/>
    <s v="04-1N-25-2786-0002-0000"/>
    <n v="408.62"/>
    <n v="2017"/>
    <e v="#N/A"/>
    <e v="#N/A"/>
    <e v="#N/A"/>
    <e v="#N/A"/>
    <e v="#N/A"/>
    <e v="#N/A"/>
    <e v="#N/A"/>
    <e v="#N/A"/>
    <e v="#N/A"/>
    <e v="#N/A"/>
    <e v="#N/A"/>
    <e v="#N/A"/>
    <n v="0"/>
    <s v="VACANT RESIDENTIAL"/>
    <e v="#N/A"/>
    <e v="#N/A"/>
    <n v="2017"/>
    <n v="21307"/>
    <e v="#N/A"/>
    <e v="#N/A"/>
    <e v="#N/A"/>
    <n v="0"/>
    <s v="No"/>
    <s v="No"/>
    <s v="No"/>
    <s v="No"/>
    <s v="No"/>
    <s v="No"/>
    <s v="No"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21307"/>
    <n v="1"/>
    <n v="21307"/>
    <m/>
    <e v="#N/A"/>
    <e v="#N/A"/>
    <s v=""/>
    <e v="#N/A"/>
    <n v="21307"/>
    <s v="No"/>
    <s v="V"/>
    <s v="Yes"/>
    <s v="No"/>
    <n v="0"/>
    <n v="0"/>
    <e v="#N/A"/>
    <e v="#N/A"/>
    <e v="#N/A"/>
    <m/>
    <s v="No"/>
    <m/>
    <m/>
    <m/>
    <x v="4"/>
    <n v="711"/>
    <n v="408.62"/>
    <s v="Ok"/>
    <e v="#N/A"/>
    <e v="#N/A"/>
  </r>
  <r>
    <n v="712"/>
    <s v="Nassau"/>
    <s v="04-1N-25-2786-0017-0000"/>
    <n v="1106.68"/>
    <n v="2017"/>
    <n v="1106.68"/>
    <n v="1106.68"/>
    <n v="0"/>
    <n v="44329"/>
    <s v="CALLAHAN"/>
    <s v="Florida"/>
    <n v="32011"/>
    <s v="44329 PINEBREEZE CIR"/>
    <s v="CALLAHAN FL 32011"/>
    <n v="-81.816190084946598"/>
    <n v="30.5322766326526"/>
    <s v="POWELL TANYA NYE"/>
    <n v="2"/>
    <s v="MOBILE HOMES"/>
    <n v="1006"/>
    <s v="Mobile home"/>
    <n v="2017"/>
    <n v="61785"/>
    <n v="2017"/>
    <n v="70628"/>
    <n v="993.69"/>
    <n v="0.89790183250804212"/>
    <s v="No"/>
    <m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44329 PINEBREEZE CIR"/>
    <s v="Callahan"/>
    <s v="Florida"/>
    <n v="32011"/>
    <s v="44329 PINEBREEZE CIR CALLAHAN FL 32011"/>
    <s v=""/>
    <s v="Pass"/>
    <s v="No"/>
    <s v="FV&lt;$10K"/>
    <s v="N/A"/>
    <s v="No, &lt; $20K Lien"/>
    <s v="No, Lien &lt; $20K"/>
    <s v="N/A"/>
    <s v="No"/>
    <s v="No"/>
    <n v="0"/>
    <s v="No"/>
    <n v="61785"/>
    <n v="1"/>
    <n v="61785"/>
    <m/>
    <n v="0"/>
    <n v="0"/>
    <s v=""/>
    <e v="#N/A"/>
    <n v="61785"/>
    <s v="No"/>
    <s v="R"/>
    <s v="No"/>
    <s v="No"/>
    <n v="0.35"/>
    <n v="21624.75"/>
    <n v="4426.72"/>
    <n v="17198.03"/>
    <n v="7.1647163551023713E-2"/>
    <m/>
    <s v="No"/>
    <m/>
    <m/>
    <m/>
    <x v="0"/>
    <n v="712"/>
    <n v="1106.68"/>
    <s v="Ok"/>
    <n v="0"/>
    <n v="0"/>
  </r>
  <r>
    <n v="713"/>
    <s v="Nassau"/>
    <s v="04-1N-25-2786-0024-0000"/>
    <n v="536.04999999999995"/>
    <n v="2017"/>
    <n v="536.04999999999995"/>
    <n v="536.04999999999995"/>
    <n v="0"/>
    <n v="44187"/>
    <s v="CALLAHAN"/>
    <s v="Florida"/>
    <n v="32011"/>
    <s v="44187 PINEBREEZE CIR"/>
    <s v="CALLAHAN FL 32011"/>
    <n v="-81.813123492470794"/>
    <n v="30.533401825219801"/>
    <s v="OLDAKER KATHY W"/>
    <n v="2"/>
    <s v="MOBILE HOMES"/>
    <n v="1006"/>
    <s v="Mobile home"/>
    <n v="2017"/>
    <n v="63275"/>
    <n v="2017"/>
    <n v="79392"/>
    <n v="466.07"/>
    <n v="0.86945247644809254"/>
    <m/>
    <s v="No"/>
    <s v="No"/>
    <s v="No"/>
    <m/>
    <m/>
    <s v="No"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High"/>
    <n v="0"/>
    <s v="Yes"/>
    <s v="No"/>
    <s v="No"/>
    <s v="Without Environmental Issues"/>
    <s v="No"/>
    <s v="None"/>
    <s v="44187 PINEBREEZE CIR"/>
    <s v="Callahan"/>
    <s v="Florida"/>
    <n v="32011"/>
    <s v="44187 PINEBREEZE CIR CALLAHAN FL 32011"/>
    <s v=""/>
    <s v="Pass"/>
    <s v="No"/>
    <s v="FV&lt;$10K"/>
    <s v="N/A"/>
    <s v="No, &lt; $20K Lien"/>
    <s v="No, Lien &lt; $20K"/>
    <s v="N/A"/>
    <s v="No"/>
    <s v="No"/>
    <n v="0"/>
    <s v="No"/>
    <n v="63275"/>
    <n v="1"/>
    <n v="63275"/>
    <m/>
    <n v="0"/>
    <n v="0"/>
    <s v=""/>
    <e v="#N/A"/>
    <n v="63275"/>
    <s v="No"/>
    <s v="R"/>
    <s v="No"/>
    <s v="Yes"/>
    <n v="0.67"/>
    <n v="42394.25"/>
    <n v="2144.1999999999998"/>
    <n v="40250.050000000003"/>
    <n v="3.3887001185302253E-2"/>
    <m/>
    <s v="No"/>
    <m/>
    <m/>
    <m/>
    <x v="0"/>
    <n v="713"/>
    <n v="536.04999999999995"/>
    <s v="Ok"/>
    <n v="0"/>
    <n v="0"/>
  </r>
  <r>
    <n v="714"/>
    <s v="Nassau"/>
    <s v="04-1N-25-2786-0026-0000"/>
    <n v="444.82"/>
    <n v="2017"/>
    <n v="444.82"/>
    <n v="444.82"/>
    <n v="0"/>
    <n v="44145"/>
    <s v="CALLAHAN"/>
    <s v="Florida"/>
    <n v="32011"/>
    <s v="44145 PINEBREEZE CIR"/>
    <s v="CALLAHAN FL 32011"/>
    <n v="-81.812245771272103"/>
    <n v="30.533724396963599"/>
    <s v="MONCRIEF JULIE S"/>
    <n v="2"/>
    <s v="MOBILE HOMES"/>
    <n v="1006"/>
    <s v="Mobile home"/>
    <n v="2017"/>
    <n v="50489"/>
    <n v="2017"/>
    <n v="63470"/>
    <n v="381.71"/>
    <n v="0.85812238658333706"/>
    <s v="No"/>
    <s v="No"/>
    <s v="No"/>
    <s v="No"/>
    <s v="No"/>
    <m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Yes"/>
    <s v="Yes"/>
    <s v="No"/>
    <s v="Without Environmental Issues"/>
    <s v="No"/>
    <s v="None"/>
    <s v="44145 PINEBREEZE CIR"/>
    <s v="Callahan"/>
    <s v="Florida"/>
    <n v="32011"/>
    <s v="44145 PINEBREEZE CIR CALLAHAN FL 32011"/>
    <s v=""/>
    <s v="Pass"/>
    <s v="Yes"/>
    <s v="FV&lt;$10K"/>
    <s v="N/A"/>
    <s v="No, &lt; $20K Lien"/>
    <s v="No, Lien &lt; $20K"/>
    <s v="N/A"/>
    <s v="No"/>
    <s v="No"/>
    <n v="1"/>
    <s v="No"/>
    <n v="50489"/>
    <n v="1"/>
    <n v="50489"/>
    <m/>
    <n v="0"/>
    <n v="0"/>
    <s v=""/>
    <e v="#N/A"/>
    <n v="50489"/>
    <s v="No"/>
    <s v="R"/>
    <s v="No"/>
    <s v="Yes"/>
    <n v="0.67"/>
    <n v="33827.630000000005"/>
    <n v="2224.1"/>
    <n v="31603.530000000006"/>
    <n v="4.4051179464833924E-2"/>
    <m/>
    <s v="No"/>
    <m/>
    <m/>
    <m/>
    <x v="0"/>
    <n v="714"/>
    <n v="444.82"/>
    <s v="Ok"/>
    <n v="0"/>
    <n v="0"/>
  </r>
  <r>
    <n v="715"/>
    <s v="Nassau"/>
    <s v="04-1N-25-2800-0046-0000"/>
    <n v="468.47"/>
    <n v="2017"/>
    <n v="468.47"/>
    <n v="468.47"/>
    <n v="0"/>
    <n v="44329"/>
    <s v="CALLAHAN"/>
    <s v="Florida"/>
    <n v="32011"/>
    <s v="44329 LEE DR"/>
    <s v="CALLAHAN FL 32011"/>
    <n v="-81.801798809593095"/>
    <n v="30.533218425355599"/>
    <s v="HART JACQUELINE"/>
    <n v="2"/>
    <s v="MOBILE HOMES"/>
    <n v="1006"/>
    <s v="Mobile home"/>
    <n v="2017"/>
    <n v="26659"/>
    <n v="2017"/>
    <n v="26659"/>
    <n v="403.58"/>
    <n v="0.86148526052895591"/>
    <s v="No"/>
    <s v="No"/>
    <s v="No"/>
    <m/>
    <m/>
    <m/>
    <m/>
    <s v="I"/>
    <s v="I"/>
    <s v="I"/>
    <n v="0"/>
    <n v="0"/>
    <n v="0"/>
    <n v="0"/>
    <s v="No"/>
    <s v="No"/>
    <s v="No"/>
    <n v="0"/>
    <n v="0"/>
    <n v="0"/>
    <n v="0"/>
    <n v="0"/>
    <n v="0"/>
    <s v="Potential Low Risk"/>
    <s v="High"/>
    <n v="1"/>
    <s v="No"/>
    <s v="No"/>
    <s v="No"/>
    <s v="Without Environmental Issues"/>
    <s v="No"/>
    <s v="None"/>
    <s v="44329 LEE DR"/>
    <s v="Callahan"/>
    <s v="Florida"/>
    <n v="32011"/>
    <s v="44329 LEE DR CALLAHAN FL 32011"/>
    <s v=""/>
    <s v="Pass"/>
    <s v="No"/>
    <s v="FV&lt;$10K"/>
    <s v="N/A"/>
    <s v="No, &lt; $20K Lien"/>
    <s v="No, Lien &lt; $20K"/>
    <s v="N/A"/>
    <s v="No"/>
    <s v="No"/>
    <n v="1"/>
    <s v="No"/>
    <n v="26659"/>
    <n v="1"/>
    <n v="26659"/>
    <m/>
    <n v="0"/>
    <n v="0"/>
    <s v=""/>
    <e v="#N/A"/>
    <n v="26659"/>
    <s v="No"/>
    <s v="R"/>
    <s v="No"/>
    <s v="No"/>
    <n v="0.35"/>
    <n v="9330.65"/>
    <n v="2342.3500000000004"/>
    <n v="6988.2999999999993"/>
    <n v="8.7863385723395485E-2"/>
    <m/>
    <s v="No"/>
    <m/>
    <m/>
    <m/>
    <x v="4"/>
    <n v="715"/>
    <n v="468.47"/>
    <s v="Ok"/>
    <n v="0"/>
    <n v="0"/>
  </r>
  <r>
    <n v="716"/>
    <s v="Nassau"/>
    <s v="04-1N-25-2800-0051-0000"/>
    <n v="1802"/>
    <n v="2017"/>
    <n v="1802"/>
    <n v="1802"/>
    <n v="0"/>
    <n v="44257"/>
    <s v="CALLAHAN"/>
    <s v="Florida"/>
    <n v="32011"/>
    <s v="44257 LEE DR"/>
    <s v="CALLAHAN FL 32011"/>
    <n v="-81.802426115019301"/>
    <n v="30.532223530143"/>
    <s v="RODGERS ANN M"/>
    <n v="1"/>
    <s v="SINGLE FAMILY"/>
    <n v="1001"/>
    <s v="Single Family Residential"/>
    <n v="2017"/>
    <n v="174914"/>
    <n v="2017"/>
    <n v="198712"/>
    <n v="1636.61"/>
    <n v="0.90821864594894552"/>
    <s v="No"/>
    <m/>
    <m/>
    <m/>
    <m/>
    <s v="No"/>
    <s v="No"/>
    <s v="I"/>
    <s v="I"/>
    <s v="I"/>
    <s v="I"/>
    <s v="I"/>
    <n v="0"/>
    <n v="0"/>
    <s v="No"/>
    <s v="No"/>
    <s v="No"/>
    <n v="0"/>
    <n v="0"/>
    <n v="0"/>
    <n v="0"/>
    <n v="0"/>
    <n v="0"/>
    <s v="Potential Low Risk"/>
    <s v="Minimal"/>
    <n v="0"/>
    <s v="Yes"/>
    <s v="No"/>
    <s v="No"/>
    <s v="Without Environmental Issues"/>
    <s v="No"/>
    <s v="None"/>
    <s v="44257 LEE DR"/>
    <s v="Callahan"/>
    <s v="Florida"/>
    <n v="32011"/>
    <s v="44257 LEE DR CALLAHAN FL 32011"/>
    <s v=""/>
    <s v="Pass"/>
    <s v="No"/>
    <s v="FV&lt;$10K"/>
    <s v="N/A"/>
    <s v="No, &lt; $20K Lien"/>
    <s v="No, Lien &lt; $20K"/>
    <s v="N/A"/>
    <s v="No"/>
    <s v="No"/>
    <n v="0"/>
    <s v="No"/>
    <n v="174914"/>
    <n v="1"/>
    <n v="174914"/>
    <m/>
    <n v="0"/>
    <n v="0"/>
    <s v=""/>
    <e v="#N/A"/>
    <n v="174914"/>
    <s v="No"/>
    <s v="S"/>
    <s v="No"/>
    <s v="Yes"/>
    <n v="0.67"/>
    <n v="117192.38"/>
    <n v="7208"/>
    <n v="109984.38"/>
    <n v="4.1208822621402519E-2"/>
    <m/>
    <s v="No"/>
    <m/>
    <m/>
    <m/>
    <x v="0"/>
    <n v="716"/>
    <n v="1802"/>
    <s v="Ok"/>
    <n v="0"/>
    <n v="0"/>
  </r>
  <r>
    <n v="717"/>
    <s v="Nassau"/>
    <s v="04-1N-25-2800-0063-0000"/>
    <n v="659.32"/>
    <n v="2017"/>
    <n v="659.32"/>
    <n v="659.32"/>
    <n v="0"/>
    <n v="44041"/>
    <s v="CALLAHAN"/>
    <s v="Florida"/>
    <n v="32011"/>
    <s v="44041 LEE DR"/>
    <s v="CALLAHAN FL 32011"/>
    <n v="-81.804042029476406"/>
    <n v="30.5296606272871"/>
    <s v="SELF ROBERT SEAN"/>
    <n v="2"/>
    <s v="MOBILE HOMES"/>
    <n v="1006"/>
    <s v="Mobile home"/>
    <n v="2017"/>
    <n v="38316"/>
    <n v="2017"/>
    <n v="38316"/>
    <n v="580.04999999999995"/>
    <n v="0.87977006612873854"/>
    <m/>
    <m/>
    <m/>
    <m/>
    <m/>
    <m/>
    <m/>
    <n v="0"/>
    <n v="0"/>
    <n v="0"/>
    <n v="0"/>
    <n v="0"/>
    <n v="0"/>
    <n v="0"/>
    <s v="No"/>
    <s v="No"/>
    <s v="No"/>
    <n v="0"/>
    <n v="0"/>
    <n v="45000"/>
    <s v="SELLER TAKE-BACK"/>
    <n v="0"/>
    <n v="1"/>
    <s v="Potential Low Risk"/>
    <n v="0"/>
    <n v="0"/>
    <s v="No"/>
    <n v="0"/>
    <s v="No"/>
    <s v="Without Environmental Issues"/>
    <s v="No"/>
    <s v="None"/>
    <s v="44041 LEE DR"/>
    <s v="Callahan"/>
    <s v="Florida"/>
    <n v="32011"/>
    <s v="44041 LEE DR CALLAHAN FL 32011"/>
    <s v="L"/>
    <s v="Pass"/>
    <s v="No"/>
    <s v="FV&lt;$10K"/>
    <s v="N/A"/>
    <s v="No, &lt; $20K Lien"/>
    <s v="No, Lien &lt; $20K"/>
    <s v="N/A"/>
    <s v="No"/>
    <s v="No"/>
    <n v="0"/>
    <s v="No"/>
    <n v="38316"/>
    <n v="1"/>
    <n v="38316"/>
    <m/>
    <n v="0"/>
    <n v="0"/>
    <s v=""/>
    <e v="#N/A"/>
    <n v="38316"/>
    <s v="No"/>
    <s v="R"/>
    <s v="No"/>
    <s v="No"/>
    <n v="0.35"/>
    <n v="13410.599999999999"/>
    <n v="2637.28"/>
    <n v="10773.319999999998"/>
    <n v="6.8829731704770858E-2"/>
    <m/>
    <s v="No"/>
    <m/>
    <m/>
    <m/>
    <x v="0"/>
    <n v="717"/>
    <n v="659.32"/>
    <s v="Ok"/>
    <n v="0"/>
    <n v="0"/>
  </r>
  <r>
    <n v="718"/>
    <s v="Nassau"/>
    <s v="04-1N-25-2820-0013-0000"/>
    <n v="823.71"/>
    <n v="2017"/>
    <n v="823.71"/>
    <n v="823.71"/>
    <n v="0"/>
    <n v="44086"/>
    <s v="CALLAHAN"/>
    <s v="Florida"/>
    <n v="32011"/>
    <s v="44086 BECKER AVE"/>
    <s v="CALLAHAN FL 32011"/>
    <n v="-81.801833218358496"/>
    <n v="30.529864507639299"/>
    <s v="FRAME CHARLES"/>
    <n v="1"/>
    <s v="SINGLE FAMILY"/>
    <n v="1001"/>
    <s v="Single Family Residential"/>
    <n v="2017"/>
    <n v="87460"/>
    <n v="2017"/>
    <n v="88985"/>
    <n v="732.05"/>
    <n v="0.88872297289094448"/>
    <m/>
    <m/>
    <m/>
    <m/>
    <m/>
    <m/>
    <m/>
    <n v="0"/>
    <n v="0"/>
    <n v="0"/>
    <n v="0"/>
    <n v="0"/>
    <n v="0"/>
    <n v="0"/>
    <s v="No"/>
    <s v="No"/>
    <s v="No"/>
    <n v="0"/>
    <n v="0"/>
    <n v="48600"/>
    <n v="0"/>
    <n v="0"/>
    <n v="0"/>
    <s v="Potential Low Risk"/>
    <n v="0"/>
    <n v="0"/>
    <s v="Yes"/>
    <n v="0"/>
    <s v="No"/>
    <s v="Without Environmental Issues"/>
    <s v="No"/>
    <s v="None"/>
    <s v="44086 BECKER AVE"/>
    <s v="Callahan"/>
    <s v="Florida"/>
    <n v="32011"/>
    <s v="44086 BECKER AVE CALLAHAN FL 32011"/>
    <s v="L"/>
    <s v="Pass"/>
    <s v="No"/>
    <s v="FV&lt;$10K"/>
    <s v="N/A"/>
    <s v="No, &lt; $20K Lien"/>
    <s v="No, Lien &lt; $20K"/>
    <s v="N/A"/>
    <s v="No"/>
    <s v="No"/>
    <n v="0"/>
    <s v="No"/>
    <n v="87460"/>
    <n v="1"/>
    <n v="87460"/>
    <m/>
    <n v="0"/>
    <n v="0"/>
    <s v=""/>
    <e v="#N/A"/>
    <n v="87460"/>
    <s v="No"/>
    <s v="S"/>
    <s v="No"/>
    <s v="Yes"/>
    <n v="0.67"/>
    <n v="58598.200000000004"/>
    <n v="3294.84"/>
    <n v="55303.360000000001"/>
    <n v="3.7672536016464669E-2"/>
    <m/>
    <s v="No"/>
    <m/>
    <m/>
    <m/>
    <x v="0"/>
    <n v="718"/>
    <n v="823.71"/>
    <s v="Ok"/>
    <n v="0"/>
    <n v="0"/>
  </r>
  <r>
    <n v="719"/>
    <s v="Nassau"/>
    <s v="06-1N-25-0973-0002-0000"/>
    <n v="1073.74"/>
    <n v="2017"/>
    <n v="1073.74"/>
    <n v="1073.74"/>
    <n v="0"/>
    <n v="44170"/>
    <s v="CALLAHAN"/>
    <s v="Florida"/>
    <n v="32011"/>
    <s v="44170 DALES PL"/>
    <s v="CALLAHAN FL 32011"/>
    <n v="-81.836584066374897"/>
    <n v="30.538070287153001"/>
    <s v="TALLMAN RANDY"/>
    <n v="2"/>
    <s v="MOBILE HOMES"/>
    <n v="1006"/>
    <s v="Mobile home"/>
    <n v="2017"/>
    <n v="102730"/>
    <n v="2017"/>
    <n v="111731"/>
    <n v="963.23"/>
    <n v="0.89707936744463279"/>
    <s v="No"/>
    <m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0"/>
    <s v="Yes"/>
    <s v="No"/>
    <s v="No"/>
    <s v="Without Environmental Issues"/>
    <s v="No"/>
    <s v="None"/>
    <s v="44170 DALES PL"/>
    <s v="Callahan"/>
    <s v="Florida"/>
    <n v="32011"/>
    <s v="44170 DALES PL CALLAHAN FL 32011"/>
    <s v=""/>
    <s v="Pass"/>
    <s v="No"/>
    <s v="FV&lt;$10K"/>
    <s v="N/A"/>
    <s v="No, &lt; $20K Lien"/>
    <s v="No, Lien &lt; $20K"/>
    <s v="N/A"/>
    <s v="No"/>
    <s v="No"/>
    <n v="0"/>
    <s v="No"/>
    <n v="102730"/>
    <n v="1"/>
    <n v="102730"/>
    <m/>
    <n v="0"/>
    <n v="0"/>
    <s v=""/>
    <e v="#N/A"/>
    <n v="102730"/>
    <s v="No"/>
    <s v="R"/>
    <s v="No"/>
    <s v="Yes"/>
    <n v="0.67"/>
    <n v="68829.100000000006"/>
    <n v="4294.96"/>
    <n v="64534.140000000007"/>
    <n v="4.1808235179597003E-2"/>
    <m/>
    <s v="No"/>
    <m/>
    <m/>
    <m/>
    <x v="0"/>
    <n v="719"/>
    <n v="1073.74"/>
    <s v="Ok"/>
    <n v="0"/>
    <n v="0"/>
  </r>
  <r>
    <n v="720"/>
    <s v="Nassau"/>
    <s v="06-1N-25-199S-0001-0230"/>
    <n v="1514.39"/>
    <n v="2017"/>
    <n v="1514.39"/>
    <n v="1514.39"/>
    <n v="0"/>
    <n v="44140"/>
    <s v="CALLAHAN"/>
    <s v="Florida"/>
    <n v="32011"/>
    <s v="44140 QUAIL RIDGE DR"/>
    <s v="CALLAHAN FL 32011"/>
    <n v="-81.847770997196903"/>
    <n v="30.5360393116298"/>
    <s v="JAN INVESTMENT GROUP INC"/>
    <n v="1"/>
    <s v="SINGLE FAMILY"/>
    <n v="1001"/>
    <s v="Single Family Residential"/>
    <n v="2017"/>
    <n v="90541"/>
    <n v="2017"/>
    <n v="90541"/>
    <n v="1370.68"/>
    <n v="0.9051037051221944"/>
    <s v="No"/>
    <m/>
    <m/>
    <s v="No"/>
    <s v="No"/>
    <s v="No"/>
    <m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n v="0"/>
    <n v="1"/>
    <s v="No"/>
    <s v="No"/>
    <s v="No"/>
    <s v="Without Environmental Issues"/>
    <s v="No"/>
    <s v="None"/>
    <s v="44140 QUAIL RIDGE DR"/>
    <s v="Callahan"/>
    <s v="Florida"/>
    <n v="32011"/>
    <s v="44140 QUAIL RIDGE DR CALLAHAN FL 32011"/>
    <s v=""/>
    <s v="Pass"/>
    <s v="No"/>
    <s v="FV&lt;$10K"/>
    <s v="N/A"/>
    <s v="No, &lt; $20K Lien"/>
    <s v="No, Lien &lt; $20K"/>
    <s v="N/A"/>
    <s v="No"/>
    <s v="No"/>
    <n v="1"/>
    <s v="No"/>
    <n v="90541"/>
    <n v="1"/>
    <n v="90541"/>
    <m/>
    <n v="0"/>
    <n v="0"/>
    <s v=""/>
    <e v="#N/A"/>
    <n v="90541"/>
    <s v="No"/>
    <s v="S"/>
    <s v="No"/>
    <s v="No"/>
    <n v="0.35"/>
    <n v="31689.35"/>
    <n v="7571.9500000000007"/>
    <n v="24117.399999999998"/>
    <n v="8.3630068145922845E-2"/>
    <m/>
    <s v="No"/>
    <m/>
    <m/>
    <m/>
    <x v="0"/>
    <n v="720"/>
    <n v="1514.39"/>
    <s v="Ok"/>
    <n v="0"/>
    <n v="0"/>
  </r>
  <r>
    <n v="721"/>
    <s v="Nassau"/>
    <s v="06-1N-25-199S-0049-0000"/>
    <n v="242.19"/>
    <n v="2017"/>
    <n v="242.19"/>
    <n v="242.19"/>
    <n v="0"/>
    <m/>
    <s v="CALLAHAN"/>
    <s v="Florida"/>
    <n v="32011"/>
    <s v="SWALLOWFORK AV"/>
    <s v="CALLAHAN FL 32011"/>
    <n v="-81.843655461513407"/>
    <n v="30.539000896376098"/>
    <s v="MARTIN BERNARD K"/>
    <n v="0"/>
    <s v="VACANT RESIDENTIAL"/>
    <n v="8001"/>
    <s v="Residential-Vacant Land"/>
    <n v="2017"/>
    <n v="10588"/>
    <n v="2017"/>
    <n v="15750"/>
    <n v="194.35"/>
    <n v="0.80246913580246915"/>
    <s v="No"/>
    <s v="No"/>
    <s v="No"/>
    <m/>
    <m/>
    <m/>
    <m/>
    <s v="I"/>
    <s v="I"/>
    <s v="I"/>
    <n v="0"/>
    <n v="0"/>
    <n v="0"/>
    <n v="0"/>
    <s v="No"/>
    <s v="No"/>
    <s v="No"/>
    <n v="0"/>
    <n v="0"/>
    <n v="6750"/>
    <s v="SELLER TAKE-BACK"/>
    <n v="0"/>
    <n v="0"/>
    <s v="Potential Low Risk"/>
    <s v="Minimal"/>
    <n v="3"/>
    <s v="No"/>
    <s v="No"/>
    <s v="No"/>
    <s v="Without Environmental Issues"/>
    <s v="No"/>
    <s v="None"/>
    <s v="SWALLOWFORK AV"/>
    <s v="Callahan"/>
    <s v="Florida"/>
    <n v="32011"/>
    <s v="SWALLOWFORK AV CALLAHAN FL 32011"/>
    <s v="L"/>
    <s v="Pass"/>
    <s v="No"/>
    <s v="FV&lt;$10K"/>
    <s v="N/A"/>
    <s v="No, &lt; $20K Lien"/>
    <s v="No, Lien &lt; $20K"/>
    <s v="N/A"/>
    <s v="No"/>
    <s v="No"/>
    <n v="3"/>
    <s v="No"/>
    <n v="10588"/>
    <n v="1"/>
    <n v="10588"/>
    <m/>
    <n v="0"/>
    <n v="0"/>
    <s v=""/>
    <e v="#N/A"/>
    <n v="10588"/>
    <s v="No"/>
    <s v="V"/>
    <s v="Yes"/>
    <s v="No"/>
    <n v="0"/>
    <n v="0"/>
    <n v="1695.33"/>
    <n v="-1695.33"/>
    <n v="0.16011805817907063"/>
    <m/>
    <s v="No"/>
    <m/>
    <m/>
    <m/>
    <x v="4"/>
    <n v="721"/>
    <n v="242.19"/>
    <s v="Ok"/>
    <n v="0"/>
    <n v="0"/>
  </r>
  <r>
    <n v="722"/>
    <s v="Nassau"/>
    <s v="06-1N-25-199S-0107-0000"/>
    <n v="1036.24"/>
    <n v="2017"/>
    <n v="1036.24"/>
    <n v="1036.24"/>
    <n v="0"/>
    <n v="44965"/>
    <s v="CALLAHAN"/>
    <s v="Florida"/>
    <n v="32011"/>
    <s v="44965 SWALLOWFORK AVE"/>
    <s v="CALLAHAN FL 32011"/>
    <n v="-81.834882475536901"/>
    <n v="30.540502626413002"/>
    <s v="WEAKLEY ANGELA"/>
    <n v="2"/>
    <s v="MOBILE HOMES"/>
    <n v="1006"/>
    <s v="Mobile home"/>
    <n v="2017"/>
    <n v="59543"/>
    <n v="2017"/>
    <n v="63658"/>
    <n v="928.56"/>
    <n v="0.89608584883810694"/>
    <m/>
    <s v="No"/>
    <s v="No"/>
    <m/>
    <m/>
    <m/>
    <m/>
    <s v="I"/>
    <s v="I"/>
    <s v="I"/>
    <s v="I"/>
    <n v="0"/>
    <n v="0"/>
    <n v="0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44965 SWALLOWFORK AVE"/>
    <s v="Callahan"/>
    <s v="Florida"/>
    <n v="32011"/>
    <s v="44965 SWALLOWFORK AVE CALLAHAN FL 32011"/>
    <s v=""/>
    <s v="Pass"/>
    <s v="No"/>
    <s v="FV&lt;$10K"/>
    <s v="N/A"/>
    <s v="No, &lt; $20K Lien"/>
    <s v="No, Lien &lt; $20K"/>
    <s v="N/A"/>
    <s v="No"/>
    <s v="No"/>
    <n v="0"/>
    <s v="No"/>
    <n v="59543"/>
    <n v="1"/>
    <n v="59543"/>
    <m/>
    <n v="0"/>
    <n v="0"/>
    <s v=""/>
    <e v="#N/A"/>
    <n v="59543"/>
    <s v="No"/>
    <s v="R"/>
    <s v="No"/>
    <s v="No"/>
    <n v="0.35"/>
    <n v="20840.05"/>
    <n v="4144.96"/>
    <n v="16695.09"/>
    <n v="6.9612884805938566E-2"/>
    <m/>
    <s v="No"/>
    <m/>
    <m/>
    <m/>
    <x v="0"/>
    <n v="722"/>
    <n v="1036.24"/>
    <s v="Ok"/>
    <n v="0"/>
    <n v="0"/>
  </r>
  <r>
    <n v="723"/>
    <s v="Nassau"/>
    <s v="06-1N-25-199S-0117-0000"/>
    <n v="256.16000000000003"/>
    <n v="2017"/>
    <n v="256.16000000000003"/>
    <n v="256.16000000000003"/>
    <n v="0"/>
    <n v="44061"/>
    <s v="CALLAHAN"/>
    <s v="Florida"/>
    <n v="32011"/>
    <s v="44061 MAYHAW LN"/>
    <s v="CALLAHAN FL 32011"/>
    <n v="-81.834537829700807"/>
    <n v="30.542104119714399"/>
    <s v="SLUDER RALPH L"/>
    <n v="0"/>
    <s v="VACANT RESIDENTIAL"/>
    <n v="8001"/>
    <s v="Residential-Vacant Land"/>
    <n v="2017"/>
    <n v="12100"/>
    <n v="2017"/>
    <n v="15750"/>
    <n v="207.27"/>
    <n v="0.80914272329793879"/>
    <s v="No"/>
    <s v="No"/>
    <s v="No"/>
    <m/>
    <s v="No"/>
    <s v="No"/>
    <s v="No"/>
    <s v="I"/>
    <s v="I"/>
    <s v="I"/>
    <s v="I"/>
    <s v="I"/>
    <s v="I"/>
    <s v="I"/>
    <s v="No"/>
    <s v="No"/>
    <s v="No"/>
    <n v="0"/>
    <n v="0"/>
    <n v="65000"/>
    <s v="SELLER TAKE-BACK"/>
    <n v="0"/>
    <n v="0"/>
    <s v="Potential Low Risk"/>
    <s v="Minimal"/>
    <n v="1"/>
    <s v="No"/>
    <s v="No"/>
    <s v="No"/>
    <s v="Without Environmental Issues"/>
    <s v="No"/>
    <s v="None"/>
    <s v="44061 MAYHAW LN"/>
    <s v="Callahan"/>
    <s v="Florida"/>
    <n v="32011"/>
    <s v="44061 MAYHAW LN CALLAHAN FL 32011"/>
    <s v="L"/>
    <s v="Pass"/>
    <s v="No"/>
    <s v="FV&lt;$10K"/>
    <s v="N/A"/>
    <s v="No, &lt; $20K Lien"/>
    <s v="No, Lien &lt; $20K"/>
    <s v="N/A"/>
    <s v="No"/>
    <s v="No"/>
    <n v="1"/>
    <s v="No"/>
    <n v="12100"/>
    <n v="1"/>
    <n v="12100"/>
    <m/>
    <n v="0"/>
    <n v="0"/>
    <s v=""/>
    <e v="#N/A"/>
    <n v="12100"/>
    <s v="No"/>
    <s v="V"/>
    <s v="Yes"/>
    <s v="No"/>
    <n v="0"/>
    <n v="0"/>
    <n v="1280.8000000000002"/>
    <n v="-1280.8000000000002"/>
    <n v="0.1058512396694215"/>
    <m/>
    <s v="No"/>
    <m/>
    <m/>
    <m/>
    <x v="4"/>
    <n v="723"/>
    <n v="256.16000000000003"/>
    <s v="Ok"/>
    <n v="0"/>
    <n v="0"/>
  </r>
  <r>
    <n v="724"/>
    <s v="Nassau"/>
    <s v="06-1N-25-199S-0118-0000"/>
    <n v="498.57"/>
    <n v="2017"/>
    <n v="498.57"/>
    <n v="498.57"/>
    <n v="0"/>
    <n v="44079"/>
    <s v="CALLAHAN"/>
    <s v="Florida"/>
    <n v="32011"/>
    <s v="44079 MAYHAW LN"/>
    <s v="CALLAHAN FL 32011"/>
    <n v="-81.834882385127202"/>
    <n v="30.542097664170001"/>
    <s v="SLUDER RALPH L"/>
    <n v="2"/>
    <s v="MOBILE HOMES"/>
    <n v="1006"/>
    <s v="Mobile home"/>
    <n v="2017"/>
    <n v="26640"/>
    <n v="2017"/>
    <n v="30901"/>
    <n v="431.41"/>
    <n v="0.86529474296487963"/>
    <s v="No"/>
    <s v="No"/>
    <s v="No"/>
    <m/>
    <s v="No"/>
    <s v="No"/>
    <s v="No"/>
    <s v="I"/>
    <s v="C"/>
    <s v="I"/>
    <s v="I"/>
    <s v="I"/>
    <s v="I"/>
    <s v="I"/>
    <s v="No"/>
    <s v="Yes"/>
    <s v="No"/>
    <n v="0"/>
    <n v="0"/>
    <n v="0"/>
    <n v="0"/>
    <n v="0"/>
    <n v="0"/>
    <s v="Potential Low Risk"/>
    <s v="Minimal"/>
    <n v="2"/>
    <s v="No"/>
    <s v="Yes"/>
    <s v="No"/>
    <s v="Without Environmental Issues"/>
    <s v="No"/>
    <s v="None"/>
    <s v="44079 MAYHAW LN"/>
    <s v="Callahan"/>
    <s v="Florida"/>
    <n v="32011"/>
    <s v="44079 MAYHAW LN CALLAHAN FL 32011"/>
    <s v=""/>
    <s v="Pass"/>
    <s v="Yes"/>
    <s v="FV&lt;$10K"/>
    <s v="N/A"/>
    <s v="No, &lt; $20K Lien"/>
    <s v="No, Lien &lt; $20K"/>
    <s v="N/A"/>
    <s v="No"/>
    <s v="No"/>
    <n v="2"/>
    <s v="Yes"/>
    <n v="26640"/>
    <n v="1"/>
    <n v="26640"/>
    <m/>
    <n v="0"/>
    <n v="0"/>
    <s v=""/>
    <e v="#N/A"/>
    <n v="26640"/>
    <s v="No"/>
    <s v="R"/>
    <s v="No"/>
    <s v="No"/>
    <n v="0.35"/>
    <n v="9324"/>
    <n v="2991.42"/>
    <n v="6332.58"/>
    <n v="0.11229054054054054"/>
    <m/>
    <s v="No"/>
    <m/>
    <m/>
    <m/>
    <x v="4"/>
    <n v="724"/>
    <n v="498.57"/>
    <s v="Ok"/>
    <n v="0"/>
    <n v="0"/>
  </r>
  <r>
    <n v="725"/>
    <s v="Nassau"/>
    <s v="06-1N-25-199S-0149-0000"/>
    <n v="1096.2"/>
    <n v="2017"/>
    <n v="1096.2"/>
    <n v="1096.2"/>
    <n v="0"/>
    <n v="44866"/>
    <s v="CALLAHAN"/>
    <s v="Florida"/>
    <n v="32011"/>
    <s v="44866 SWALLOWFORK AVE"/>
    <s v="CALLAHAN FL 32011"/>
    <n v="-81.836606816686"/>
    <n v="30.5397076404352"/>
    <s v="SIMPKINS CREGG A"/>
    <n v="2"/>
    <s v="MOBILE HOMES"/>
    <n v="1006"/>
    <s v="Mobile home"/>
    <n v="2017"/>
    <n v="62905"/>
    <n v="2017"/>
    <n v="67709"/>
    <n v="984"/>
    <n v="0.89764641488779418"/>
    <s v="No"/>
    <m/>
    <m/>
    <s v="No"/>
    <s v="No"/>
    <s v="No"/>
    <m/>
    <s v="I"/>
    <s v="I"/>
    <s v="I"/>
    <s v="I"/>
    <s v="I"/>
    <n v="0"/>
    <n v="0"/>
    <s v="No"/>
    <s v="No"/>
    <s v="No"/>
    <n v="0"/>
    <n v="0"/>
    <n v="0"/>
    <n v="0"/>
    <n v="0"/>
    <n v="0"/>
    <s v="Potential Low Risk"/>
    <n v="0"/>
    <n v="1"/>
    <s v="No"/>
    <s v="No"/>
    <s v="No"/>
    <s v="Without Environmental Issues"/>
    <s v="No"/>
    <s v="None"/>
    <s v="44866 SWALLOWFORK AVE"/>
    <s v="Callahan"/>
    <s v="Florida"/>
    <n v="32011"/>
    <s v="44866 SWALLOWFORK AVE CALLAHAN FL 32011"/>
    <s v=""/>
    <s v="Pass"/>
    <s v="No"/>
    <s v="FV&lt;$10K"/>
    <s v="N/A"/>
    <s v="No, &lt; $20K Lien"/>
    <s v="No, Lien &lt; $20K"/>
    <s v="N/A"/>
    <s v="No"/>
    <s v="No"/>
    <n v="1"/>
    <s v="No"/>
    <n v="62905"/>
    <n v="1"/>
    <n v="62905"/>
    <m/>
    <n v="0"/>
    <n v="0"/>
    <s v=""/>
    <e v="#N/A"/>
    <n v="62905"/>
    <s v="No"/>
    <s v="R"/>
    <s v="No"/>
    <s v="No"/>
    <n v="0.35"/>
    <n v="22016.75"/>
    <n v="5481"/>
    <n v="16535.75"/>
    <n v="8.7131388601859941E-2"/>
    <m/>
    <s v="No"/>
    <m/>
    <m/>
    <m/>
    <x v="0"/>
    <n v="725"/>
    <n v="1096.2"/>
    <s v="Ok"/>
    <n v="0"/>
    <n v="0"/>
  </r>
  <r>
    <n v="726"/>
    <s v="Nassau"/>
    <s v="06-1N-25-199S-0168-0000"/>
    <n v="1578.69"/>
    <n v="2017"/>
    <n v="1578.69"/>
    <n v="1578.69"/>
    <n v="0"/>
    <n v="44039"/>
    <s v="CALLAHAN"/>
    <s v="Florida"/>
    <n v="32011"/>
    <s v="44039 BAYBERRY CT"/>
    <s v="CALLAHAN FL 32011"/>
    <n v="-81.840854414625198"/>
    <n v="30.538882110271398"/>
    <s v="DALTON SEAN ALLAN FLOYD"/>
    <n v="2"/>
    <s v="MOBILE HOMES"/>
    <n v="1006"/>
    <s v="Mobile home"/>
    <n v="2017"/>
    <n v="93936"/>
    <n v="2017"/>
    <n v="95156"/>
    <n v="1430.14"/>
    <n v="0.90590299552160336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44039 BAYBERRY CT"/>
    <s v="Callahan"/>
    <s v="Florida"/>
    <n v="32011"/>
    <s v="44039 BAYBERRY CT CALLAHAN FL 32011"/>
    <s v=""/>
    <s v="Pass"/>
    <s v="No"/>
    <s v="FV&lt;$10K"/>
    <s v="N/A"/>
    <s v="No, &lt; $20K Lien"/>
    <s v="No, Lien &lt; $20K"/>
    <s v="N/A"/>
    <s v="No"/>
    <s v="No"/>
    <n v="0"/>
    <s v="No"/>
    <n v="93936"/>
    <n v="1"/>
    <n v="93936"/>
    <m/>
    <n v="0"/>
    <n v="0"/>
    <s v=""/>
    <e v="#N/A"/>
    <n v="93936"/>
    <s v="No"/>
    <s v="R"/>
    <s v="No"/>
    <s v="No"/>
    <n v="0.35"/>
    <n v="32877.599999999999"/>
    <n v="6314.76"/>
    <n v="26562.839999999997"/>
    <n v="6.7224067450178851E-2"/>
    <m/>
    <s v="No"/>
    <m/>
    <m/>
    <m/>
    <x v="0"/>
    <n v="726"/>
    <n v="1578.69"/>
    <s v="Ok"/>
    <n v="0"/>
    <n v="0"/>
  </r>
  <r>
    <n v="727"/>
    <s v="Nassau"/>
    <s v="06-1N-25-199S-0187-0000"/>
    <n v="773.58"/>
    <n v="2017"/>
    <n v="773.58"/>
    <n v="773.58"/>
    <n v="0"/>
    <n v="44100"/>
    <s v="CALLAHAN"/>
    <s v="Florida"/>
    <n v="32011"/>
    <s v="44100 WILLOW LN"/>
    <s v="CALLAHAN FL 32011"/>
    <n v="-81.840046086312796"/>
    <n v="30.537386072353801"/>
    <s v="SHEARER MATTHEW A"/>
    <n v="2"/>
    <s v="MOBILE HOMES"/>
    <n v="1006"/>
    <s v="Mobile home"/>
    <n v="2017"/>
    <n v="40288"/>
    <n v="2017"/>
    <n v="51775"/>
    <n v="685.7"/>
    <n v="0.8863983039892448"/>
    <m/>
    <m/>
    <m/>
    <m/>
    <m/>
    <s v="No"/>
    <m/>
    <s v="I"/>
    <n v="0"/>
    <n v="0"/>
    <n v="0"/>
    <n v="0"/>
    <n v="0"/>
    <n v="0"/>
    <s v="No"/>
    <s v="No"/>
    <s v="No"/>
    <n v="0"/>
    <n v="0"/>
    <n v="13500"/>
    <s v="SELLER TAKE-BACK"/>
    <n v="0"/>
    <n v="0"/>
    <s v="Potential Low Risk"/>
    <s v="Minimal"/>
    <n v="0"/>
    <s v="No"/>
    <s v="No"/>
    <s v="No"/>
    <s v="Without Environmental Issues"/>
    <s v="No"/>
    <s v="None"/>
    <s v="44100 WILLOW LN"/>
    <s v="Callahan"/>
    <s v="Florida"/>
    <n v="32011"/>
    <s v="44100 WILLOW LN CALLAHAN FL 32011"/>
    <s v="L"/>
    <s v="Pass"/>
    <s v="No"/>
    <s v="FV&lt;$10K"/>
    <s v="N/A"/>
    <s v="No, &lt; $20K Lien"/>
    <s v="No, Lien &lt; $20K"/>
    <s v="N/A"/>
    <s v="No"/>
    <s v="No"/>
    <n v="0"/>
    <s v="No"/>
    <n v="40288"/>
    <n v="1"/>
    <n v="40288"/>
    <m/>
    <n v="0"/>
    <n v="0"/>
    <s v=""/>
    <e v="#N/A"/>
    <n v="40288"/>
    <s v="No"/>
    <s v="R"/>
    <s v="No"/>
    <s v="No"/>
    <n v="0.35"/>
    <n v="14100.8"/>
    <n v="3094.32"/>
    <n v="11006.48"/>
    <n v="7.6805003971405883E-2"/>
    <m/>
    <s v="No"/>
    <m/>
    <m/>
    <m/>
    <x v="0"/>
    <n v="727"/>
    <n v="773.58"/>
    <s v="Ok"/>
    <n v="0"/>
    <n v="0"/>
  </r>
  <r>
    <n v="728"/>
    <s v="Nassau"/>
    <s v="06-1N-25-199S-0195-0000"/>
    <n v="721.02"/>
    <n v="2017"/>
    <n v="721.02"/>
    <n v="721.02"/>
    <n v="0"/>
    <n v="44059"/>
    <s v="CALLAHAN"/>
    <s v="Florida"/>
    <n v="32011"/>
    <s v="44059 RED OAK CT"/>
    <s v="CALLAHAN FL 32011"/>
    <n v="-81.8408282959155"/>
    <n v="30.536769740843098"/>
    <s v="GLOUNER GREGORY D"/>
    <n v="2"/>
    <s v="MOBILE HOMES"/>
    <n v="1006"/>
    <s v="Mobile home"/>
    <n v="2017"/>
    <n v="37688"/>
    <n v="2017"/>
    <n v="47772"/>
    <n v="637.1"/>
    <n v="0.88360933122520879"/>
    <s v="No"/>
    <s v="No"/>
    <s v="No"/>
    <s v="No"/>
    <s v="No"/>
    <m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44059 RED OAK CT"/>
    <s v="Callahan"/>
    <s v="Florida"/>
    <n v="32011"/>
    <s v="44059 RED OAK CT CALLAHAN FL 32011"/>
    <s v=""/>
    <s v="Pass"/>
    <s v="No"/>
    <s v="FV&lt;$10K"/>
    <s v="N/A"/>
    <s v="No, &lt; $20K Lien"/>
    <s v="No, Lien &lt; $20K"/>
    <s v="N/A"/>
    <s v="No"/>
    <s v="No"/>
    <n v="1"/>
    <s v="No"/>
    <n v="37688"/>
    <n v="1"/>
    <n v="37688"/>
    <m/>
    <n v="0"/>
    <n v="0"/>
    <s v=""/>
    <e v="#N/A"/>
    <n v="37688"/>
    <s v="No"/>
    <s v="R"/>
    <s v="No"/>
    <s v="No"/>
    <n v="0.35"/>
    <n v="13190.8"/>
    <n v="3605.1"/>
    <n v="9585.6999999999989"/>
    <n v="9.5656442368923789E-2"/>
    <m/>
    <s v="No"/>
    <m/>
    <m/>
    <m/>
    <x v="0"/>
    <n v="728"/>
    <n v="721.02"/>
    <s v="Ok"/>
    <n v="0"/>
    <n v="0"/>
  </r>
  <r>
    <n v="729"/>
    <s v="Nassau"/>
    <s v="06-1N-25-199S-0211-0000"/>
    <n v="91.86"/>
    <n v="2017"/>
    <n v="91.86"/>
    <n v="91.86"/>
    <n v="0"/>
    <m/>
    <s v="CALLAHAN"/>
    <s v="Florida"/>
    <n v="32011"/>
    <s v="RED OAK CT"/>
    <s v="CALLAHAN FL 32011"/>
    <n v="-81.840495766278593"/>
    <n v="30.5359994002539"/>
    <s v="JONES GWEN W"/>
    <n v="0"/>
    <s v="VACANT RESIDENTIAL"/>
    <n v="8001"/>
    <s v="Residential-Vacant Land"/>
    <n v="2017"/>
    <n v="3438"/>
    <n v="2017"/>
    <n v="3937"/>
    <n v="55.35"/>
    <n v="0.60254735467015019"/>
    <s v="No"/>
    <s v="No"/>
    <s v="No"/>
    <s v="Yes"/>
    <s v="No"/>
    <s v="No"/>
    <m/>
    <s v="I"/>
    <s v="I"/>
    <s v="I"/>
    <s v="C"/>
    <s v="I"/>
    <s v="I"/>
    <s v="I"/>
    <s v="Yes"/>
    <s v="Yes"/>
    <s v="Yes"/>
    <n v="0"/>
    <n v="0"/>
    <n v="0"/>
    <n v="0"/>
    <n v="0"/>
    <n v="0"/>
    <s v="Potential Low Risk"/>
    <n v="0"/>
    <n v="6"/>
    <s v="No"/>
    <s v="No"/>
    <s v="No"/>
    <s v="Without Environmental Issues"/>
    <s v="No"/>
    <s v="None"/>
    <s v="RED OAK CT"/>
    <s v="Callahan"/>
    <s v="Florida"/>
    <n v="32011"/>
    <s v="RED OAK CT CALLAHAN FL 32011"/>
    <s v=""/>
    <s v="Lien&lt;$150"/>
    <s v="No"/>
    <s v="FV&lt;$10K"/>
    <s v="N/A"/>
    <s v="No, &lt; $20K Lien"/>
    <s v="No, Lien &lt; $20K"/>
    <s v="N/A"/>
    <s v="Yes"/>
    <s v="No"/>
    <n v="6"/>
    <s v="No"/>
    <n v="3438"/>
    <n v="1"/>
    <n v="3438"/>
    <m/>
    <n v="0"/>
    <n v="0"/>
    <s v=""/>
    <e v="#N/A"/>
    <n v="3438"/>
    <s v="No"/>
    <s v="V"/>
    <s v="Yes"/>
    <s v="No"/>
    <n v="0"/>
    <n v="0"/>
    <n v="918.6"/>
    <n v="-918.6"/>
    <n v="0.26719022687609073"/>
    <m/>
    <s v="No"/>
    <m/>
    <m/>
    <m/>
    <x v="2"/>
    <n v="729"/>
    <n v="91.86"/>
    <s v="Ok"/>
    <n v="0"/>
    <n v="0"/>
  </r>
  <r>
    <n v="730"/>
    <s v="Nassau"/>
    <s v="06-1N-25-199S-0216-0000"/>
    <n v="1308.72"/>
    <n v="2017"/>
    <n v="1308.72"/>
    <n v="1308.72"/>
    <n v="0"/>
    <n v="44013"/>
    <s v="CALLAHAN"/>
    <s v="Florida"/>
    <n v="32011"/>
    <s v="44013 LITTLE LIVE OAK LN"/>
    <s v="CALLAHAN FL 32011"/>
    <n v="-81.842255753201997"/>
    <n v="30.536546622694299"/>
    <s v="BRIGMOND WANELL K"/>
    <n v="2"/>
    <s v="MOBILE HOMES"/>
    <n v="1006"/>
    <s v="Mobile home"/>
    <n v="2017"/>
    <n v="77108"/>
    <n v="2017"/>
    <n v="79106"/>
    <n v="1180.5"/>
    <n v="0.90202640748211993"/>
    <s v="No"/>
    <m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44013 LITTLE LIVE OAK LN"/>
    <s v="Callahan"/>
    <s v="Florida"/>
    <n v="32011"/>
    <s v="44013 LITTLE LIVE OAK LN CALLAHAN FL 32011"/>
    <s v=""/>
    <s v="Pass"/>
    <s v="No"/>
    <s v="FV&lt;$10K"/>
    <s v="N/A"/>
    <s v="No, &lt; $20K Lien"/>
    <s v="No, Lien &lt; $20K"/>
    <s v="N/A"/>
    <s v="No"/>
    <s v="No"/>
    <n v="0"/>
    <s v="No"/>
    <n v="77108"/>
    <n v="1"/>
    <n v="77108"/>
    <m/>
    <n v="0"/>
    <n v="0"/>
    <s v=""/>
    <e v="#N/A"/>
    <n v="77108"/>
    <s v="No"/>
    <s v="R"/>
    <s v="No"/>
    <s v="No"/>
    <n v="0.35"/>
    <n v="26987.8"/>
    <n v="5234.88"/>
    <n v="21752.92"/>
    <n v="6.7890231882554344E-2"/>
    <m/>
    <s v="No"/>
    <m/>
    <m/>
    <m/>
    <x v="0"/>
    <n v="730"/>
    <n v="1308.72"/>
    <s v="Ok"/>
    <n v="0"/>
    <n v="0"/>
  </r>
  <r>
    <n v="731"/>
    <s v="Nassau"/>
    <s v="06-1N-25-199S-0238-0000"/>
    <n v="199.58"/>
    <n v="2017"/>
    <n v="199.58"/>
    <n v="199.58"/>
    <n v="0"/>
    <m/>
    <s v="CALLAHAN"/>
    <s v="Florida"/>
    <n v="32011"/>
    <s v="BREEZY LN"/>
    <s v="CALLAHAN FL 32011"/>
    <n v="-81.843818025034693"/>
    <n v="30.536963740108099"/>
    <s v="WOODARD RUSSELL"/>
    <n v="0"/>
    <s v="VACANT RESIDENTIAL"/>
    <n v="8001"/>
    <s v="Residential-Vacant Land"/>
    <n v="2017"/>
    <n v="9625"/>
    <n v="2017"/>
    <n v="11025"/>
    <n v="154.94999999999999"/>
    <n v="0.77638039883755872"/>
    <m/>
    <s v="No"/>
    <s v="No"/>
    <s v="No"/>
    <s v="No"/>
    <s v="No"/>
    <m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0"/>
    <s v="No"/>
    <s v="Yes"/>
    <s v="No"/>
    <s v="Without Environmental Issues"/>
    <s v="No"/>
    <s v="None"/>
    <s v="BREEZY LN"/>
    <s v="Callahan"/>
    <s v="Florida"/>
    <n v="32011"/>
    <s v="BREEZY LN CALLAHAN FL 32011"/>
    <s v=""/>
    <s v="Pass"/>
    <s v="Yes"/>
    <s v="FV&lt;$10K"/>
    <s v="N/A"/>
    <s v="No, &lt; $20K Lien"/>
    <s v="No, Lien &lt; $20K"/>
    <s v="N/A"/>
    <s v="No"/>
    <s v="No"/>
    <n v="0"/>
    <s v="No"/>
    <n v="9625"/>
    <n v="1"/>
    <n v="9625"/>
    <m/>
    <n v="0"/>
    <n v="0"/>
    <s v=""/>
    <e v="#N/A"/>
    <n v="9625"/>
    <s v="No"/>
    <s v="V"/>
    <s v="Yes"/>
    <s v="No"/>
    <n v="0"/>
    <n v="0"/>
    <n v="798.32"/>
    <n v="-798.32"/>
    <n v="8.2942337662337662E-2"/>
    <m/>
    <s v="No"/>
    <m/>
    <m/>
    <m/>
    <x v="4"/>
    <n v="731"/>
    <n v="199.58"/>
    <s v="Ok"/>
    <n v="0"/>
    <n v="0"/>
  </r>
  <r>
    <n v="732"/>
    <s v="Nassau"/>
    <s v="06-1N-25-199S-0239-0000"/>
    <n v="199.58"/>
    <n v="2017"/>
    <n v="199.58"/>
    <n v="199.58"/>
    <n v="0"/>
    <m/>
    <s v="CALLAHAN"/>
    <s v="Florida"/>
    <n v="32011"/>
    <s v="BREEZY LN"/>
    <s v="CALLAHAN FL 32011"/>
    <n v="-81.843823361202794"/>
    <n v="30.537238632263598"/>
    <s v="WOODARD RUSSELL"/>
    <n v="0"/>
    <s v="VACANT RESIDENTIAL"/>
    <n v="8001"/>
    <s v="Residential-Vacant Land"/>
    <n v="2017"/>
    <n v="9625"/>
    <n v="2017"/>
    <n v="11025"/>
    <n v="154.94999999999999"/>
    <n v="0.77638039883755872"/>
    <m/>
    <s v="No"/>
    <s v="No"/>
    <s v="No"/>
    <s v="No"/>
    <s v="No"/>
    <m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0"/>
    <s v="No"/>
    <s v="Yes"/>
    <s v="No"/>
    <s v="Without Environmental Issues"/>
    <s v="No"/>
    <s v="None"/>
    <s v="BREEZY LN"/>
    <s v="Callahan"/>
    <s v="Florida"/>
    <n v="32011"/>
    <s v="BREEZY LN CALLAHAN FL 32011"/>
    <s v=""/>
    <s v="Pass"/>
    <s v="Yes"/>
    <s v="FV&lt;$10K"/>
    <s v="N/A"/>
    <s v="No, &lt; $20K Lien"/>
    <s v="No, Lien &lt; $20K"/>
    <s v="N/A"/>
    <s v="No"/>
    <s v="No"/>
    <n v="0"/>
    <s v="No"/>
    <n v="9625"/>
    <n v="1"/>
    <n v="9625"/>
    <m/>
    <n v="0"/>
    <n v="0"/>
    <s v=""/>
    <e v="#N/A"/>
    <n v="9625"/>
    <s v="No"/>
    <s v="V"/>
    <s v="Yes"/>
    <s v="No"/>
    <n v="0"/>
    <n v="0"/>
    <n v="798.32"/>
    <n v="-798.32"/>
    <n v="8.2942337662337662E-2"/>
    <m/>
    <s v="No"/>
    <m/>
    <m/>
    <m/>
    <x v="4"/>
    <n v="732"/>
    <n v="199.58"/>
    <s v="Ok"/>
    <n v="0"/>
    <n v="0"/>
  </r>
  <r>
    <n v="733"/>
    <s v="Nassau"/>
    <s v="06-1N-25-199S-0240-0000"/>
    <n v="199.58"/>
    <n v="2017"/>
    <n v="199.58"/>
    <n v="199.58"/>
    <n v="0"/>
    <m/>
    <s v="CALLAHAN"/>
    <s v="Florida"/>
    <n v="32011"/>
    <s v="BREEZY LN"/>
    <s v="CALLAHAN FL 32011"/>
    <n v="-81.843828712676299"/>
    <n v="30.537513530143201"/>
    <s v="PARKER CREIGHTON MILLICENT"/>
    <n v="0"/>
    <s v="VACANT RESIDENTIAL"/>
    <n v="8001"/>
    <s v="Residential-Vacant Land"/>
    <n v="2017"/>
    <n v="9625"/>
    <n v="2017"/>
    <n v="11025"/>
    <n v="154.94999999999999"/>
    <n v="0.77638039883755872"/>
    <m/>
    <m/>
    <m/>
    <m/>
    <m/>
    <s v="No"/>
    <m/>
    <s v="I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BREEZY LN"/>
    <s v="Callahan"/>
    <s v="Florida"/>
    <n v="32011"/>
    <s v="BREEZY LN CALLAHAN FL 32011"/>
    <s v=""/>
    <s v="Pass"/>
    <s v="No"/>
    <s v="FV&lt;$10K"/>
    <s v="N/A"/>
    <s v="No, &lt; $20K Lien"/>
    <s v="No, Lien &lt; $20K"/>
    <s v="N/A"/>
    <s v="No"/>
    <s v="No"/>
    <n v="0"/>
    <s v="No"/>
    <n v="9625"/>
    <n v="1"/>
    <n v="9625"/>
    <m/>
    <n v="0"/>
    <n v="0"/>
    <s v=""/>
    <e v="#N/A"/>
    <n v="9625"/>
    <s v="No"/>
    <s v="V"/>
    <s v="Yes"/>
    <s v="No"/>
    <n v="0"/>
    <n v="0"/>
    <n v="798.32"/>
    <n v="-798.32"/>
    <n v="8.2942337662337662E-2"/>
    <m/>
    <s v="No"/>
    <m/>
    <m/>
    <m/>
    <x v="4"/>
    <n v="733"/>
    <n v="199.58"/>
    <s v="Ok"/>
    <n v="0"/>
    <n v="0"/>
  </r>
  <r>
    <n v="734"/>
    <s v="Nassau"/>
    <s v="06-1N-25-199S-0241-0000"/>
    <n v="199.58"/>
    <n v="2017"/>
    <n v="199.58"/>
    <n v="199.58"/>
    <n v="0"/>
    <m/>
    <s v="CALLAHAN"/>
    <s v="Florida"/>
    <n v="32011"/>
    <s v="BREEZY LN"/>
    <s v="CALLAHAN FL 32011"/>
    <n v="-81.843834058993295"/>
    <n v="30.537788422457002"/>
    <s v="PARKER CREIGHTON MILLICENT"/>
    <n v="0"/>
    <s v="VACANT RESIDENTIAL"/>
    <n v="8001"/>
    <s v="Residential-Vacant Land"/>
    <n v="2017"/>
    <n v="9625"/>
    <n v="2017"/>
    <n v="11025"/>
    <n v="154.94999999999999"/>
    <n v="0.77638039883755872"/>
    <m/>
    <m/>
    <m/>
    <m/>
    <m/>
    <s v="No"/>
    <m/>
    <s v="I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BREEZY LN"/>
    <s v="Callahan"/>
    <s v="Florida"/>
    <n v="32011"/>
    <s v="BREEZY LN CALLAHAN FL 32011"/>
    <s v=""/>
    <s v="Pass"/>
    <s v="No"/>
    <s v="FV&lt;$10K"/>
    <s v="N/A"/>
    <s v="No, &lt; $20K Lien"/>
    <s v="No, Lien &lt; $20K"/>
    <s v="N/A"/>
    <s v="No"/>
    <s v="No"/>
    <n v="0"/>
    <s v="No"/>
    <n v="9625"/>
    <n v="1"/>
    <n v="9625"/>
    <m/>
    <n v="0"/>
    <n v="0"/>
    <s v=""/>
    <e v="#N/A"/>
    <n v="9625"/>
    <s v="No"/>
    <s v="V"/>
    <s v="Yes"/>
    <s v="No"/>
    <n v="0"/>
    <n v="0"/>
    <n v="798.32"/>
    <n v="-798.32"/>
    <n v="8.2942337662337662E-2"/>
    <m/>
    <s v="No"/>
    <m/>
    <m/>
    <m/>
    <x v="4"/>
    <n v="734"/>
    <n v="199.58"/>
    <s v="Ok"/>
    <n v="0"/>
    <n v="0"/>
  </r>
  <r>
    <n v="735"/>
    <s v="Nassau"/>
    <s v="06-1N-25-199S-0277-0000"/>
    <n v="173.54"/>
    <n v="2017"/>
    <n v="173.54"/>
    <n v="173.54"/>
    <n v="0"/>
    <m/>
    <s v="CALLAHAN"/>
    <s v="Florida"/>
    <n v="32011"/>
    <s v="MAGNOLIA LN"/>
    <s v="CALLAHAN FL 32011"/>
    <n v="-81.846987032608794"/>
    <n v="30.536593959416699"/>
    <s v="BAILEY LAUREL"/>
    <n v="0"/>
    <s v="VACANT RESIDENTIAL"/>
    <n v="8001"/>
    <s v="Residential-Vacant Land"/>
    <n v="2017"/>
    <n v="6807"/>
    <n v="2017"/>
    <n v="11025"/>
    <n v="130.87"/>
    <n v="0.75412008758787608"/>
    <m/>
    <m/>
    <s v="No"/>
    <m/>
    <m/>
    <m/>
    <m/>
    <s v="I"/>
    <n v="0"/>
    <n v="0"/>
    <n v="0"/>
    <n v="0"/>
    <n v="0"/>
    <n v="0"/>
    <s v="No"/>
    <s v="No"/>
    <s v="No"/>
    <n v="0"/>
    <n v="0"/>
    <n v="15300"/>
    <s v="UNKNOWN"/>
    <n v="0"/>
    <n v="0"/>
    <s v="Potential Low Risk"/>
    <n v="0"/>
    <n v="1"/>
    <s v="No"/>
    <s v="No"/>
    <s v="No"/>
    <s v="Without Environmental Issues"/>
    <s v="No"/>
    <s v="None"/>
    <s v="MAGNOLIA LN"/>
    <s v="Callahan"/>
    <s v="Florida"/>
    <n v="32011"/>
    <s v="MAGNOLIA LN CALLAHAN FL 32011"/>
    <s v="L"/>
    <s v="Pass"/>
    <s v="No"/>
    <s v="FV&lt;$10K"/>
    <s v="N/A"/>
    <s v="No, &lt; $20K Lien"/>
    <s v="No, Lien &lt; $20K"/>
    <s v="N/A"/>
    <s v="No"/>
    <s v="No"/>
    <n v="1"/>
    <s v="No"/>
    <n v="6807"/>
    <n v="1"/>
    <n v="6807"/>
    <m/>
    <n v="0"/>
    <n v="0"/>
    <s v=""/>
    <e v="#N/A"/>
    <n v="6807"/>
    <s v="No"/>
    <s v="V"/>
    <s v="Yes"/>
    <s v="No"/>
    <n v="0"/>
    <n v="0"/>
    <n v="867.69999999999993"/>
    <n v="-867.69999999999993"/>
    <n v="0.12747172028793888"/>
    <m/>
    <s v="No"/>
    <m/>
    <m/>
    <m/>
    <x v="4"/>
    <n v="735"/>
    <n v="173.54"/>
    <s v="Ok"/>
    <n v="0"/>
    <n v="0"/>
  </r>
  <r>
    <n v="736"/>
    <s v="Nassau"/>
    <s v="06-1N-25-2920-0001-0033"/>
    <n v="1025.47"/>
    <n v="2017"/>
    <n v="1025.47"/>
    <n v="1025.47"/>
    <n v="0"/>
    <n v="44092"/>
    <s v="CALLAHAN"/>
    <s v="Florida"/>
    <n v="32011"/>
    <s v="44092 DALES PL"/>
    <s v="CALLAHAN FL 32011"/>
    <n v="-81.837359835712704"/>
    <n v="30.5370354990538"/>
    <s v="HARTMAN KATHRYN ANNE"/>
    <n v="2"/>
    <s v="MOBILE HOMES"/>
    <n v="1006"/>
    <s v="Mobile home"/>
    <n v="2017"/>
    <n v="55600"/>
    <n v="2017"/>
    <n v="67250"/>
    <n v="918.6"/>
    <n v="0.89578437204403838"/>
    <s v="No"/>
    <m/>
    <s v="No"/>
    <m/>
    <m/>
    <s v="No"/>
    <m/>
    <s v="I"/>
    <s v="I"/>
    <s v="I"/>
    <s v="I"/>
    <s v="I"/>
    <n v="0"/>
    <n v="0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44092 DALES PL"/>
    <s v="Callahan"/>
    <s v="Florida"/>
    <n v="32011"/>
    <s v="44092 DALES PL CALLAHAN FL 32011"/>
    <s v=""/>
    <s v="Pass"/>
    <s v="No"/>
    <s v="FV&lt;$10K"/>
    <s v="N/A"/>
    <s v="No, &lt; $20K Lien"/>
    <s v="No, Lien &lt; $20K"/>
    <s v="N/A"/>
    <s v="No"/>
    <s v="No"/>
    <n v="0"/>
    <s v="No"/>
    <n v="55600"/>
    <n v="1"/>
    <n v="55600"/>
    <m/>
    <n v="0"/>
    <n v="0"/>
    <s v=""/>
    <e v="#N/A"/>
    <n v="55600"/>
    <s v="No"/>
    <s v="R"/>
    <s v="No"/>
    <s v="No"/>
    <n v="0.35"/>
    <n v="19460"/>
    <n v="4101.88"/>
    <n v="15358.119999999999"/>
    <n v="7.3774820143884895E-2"/>
    <m/>
    <s v="No"/>
    <m/>
    <m/>
    <m/>
    <x v="0"/>
    <n v="736"/>
    <n v="1025.47"/>
    <s v="Ok"/>
    <n v="0"/>
    <n v="0"/>
  </r>
  <r>
    <n v="737"/>
    <s v="Nassau"/>
    <s v="06-1N-25-2920-0001-0092"/>
    <n v="714.32"/>
    <n v="2017"/>
    <n v="714.32"/>
    <n v="714.32"/>
    <n v="0"/>
    <n v="44001"/>
    <s v="CALLAHAN"/>
    <s v="Florida"/>
    <n v="32011"/>
    <s v="44001 GWEN AVE"/>
    <s v="CALLAHAN FL 32011"/>
    <n v="-81.8415073070028"/>
    <n v="30.534858321375001"/>
    <s v="G&amp;H LAND &amp; TIMBER INVESTMENTS LLC"/>
    <n v="2"/>
    <s v="MOBILE HOMES"/>
    <n v="1006"/>
    <s v="Mobile home"/>
    <n v="2017"/>
    <n v="80779"/>
    <n v="2017"/>
    <n v="90383"/>
    <n v="630.9"/>
    <n v="0.88321760555493323"/>
    <m/>
    <m/>
    <m/>
    <s v="No"/>
    <s v="No"/>
    <s v="No"/>
    <m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n v="0"/>
    <n v="0"/>
    <s v="Yes"/>
    <s v="Yes"/>
    <s v="No"/>
    <s v="Without Environmental Issues"/>
    <s v="No"/>
    <s v="None"/>
    <s v="44001 GWEN AVE"/>
    <s v="Callahan"/>
    <s v="Florida"/>
    <n v="32011"/>
    <s v="44001 GWEN AVE CALLAHAN FL 32011"/>
    <s v=""/>
    <s v="Pass"/>
    <s v="Yes"/>
    <s v="FV&lt;$10K"/>
    <s v="N/A"/>
    <s v="No, &lt; $20K Lien"/>
    <s v="No, Lien &lt; $20K"/>
    <s v="N/A"/>
    <s v="No"/>
    <s v="No"/>
    <n v="0"/>
    <s v="No"/>
    <n v="80779"/>
    <n v="1"/>
    <n v="80779"/>
    <m/>
    <n v="0"/>
    <n v="0"/>
    <s v=""/>
    <e v="#N/A"/>
    <n v="80779"/>
    <s v="No"/>
    <s v="R"/>
    <s v="No"/>
    <s v="Yes"/>
    <n v="0.67"/>
    <n v="54121.93"/>
    <n v="2857.28"/>
    <n v="51264.65"/>
    <n v="3.5371569343517498E-2"/>
    <m/>
    <s v="No"/>
    <m/>
    <m/>
    <m/>
    <x v="0"/>
    <n v="737"/>
    <n v="714.32"/>
    <s v="Ok"/>
    <n v="0"/>
    <n v="0"/>
  </r>
  <r>
    <n v="738"/>
    <s v="Nassau"/>
    <s v="06-1N-25-2920-0002-0072"/>
    <n v="515.09"/>
    <n v="2017"/>
    <n v="515.09"/>
    <n v="515.09"/>
    <n v="0"/>
    <n v="44055"/>
    <s v="CALLAHAN"/>
    <s v="Florida"/>
    <n v="32011"/>
    <s v="44055 SWALLOWFORK AVE"/>
    <s v="CALLAHAN FL 32011"/>
    <n v="-81.849523453330093"/>
    <n v="30.538222648781101"/>
    <s v="WIGGINS JESSICA K"/>
    <n v="2"/>
    <s v="MOBILE HOMES"/>
    <n v="1006"/>
    <s v="Mobile home"/>
    <n v="2017"/>
    <n v="60339"/>
    <n v="2017"/>
    <n v="66597"/>
    <n v="446.69"/>
    <n v="0.86720767244559194"/>
    <s v="No"/>
    <s v="No"/>
    <s v="No"/>
    <m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0"/>
    <s v="Yes"/>
    <s v="Yes"/>
    <s v="No"/>
    <s v="Without Environmental Issues"/>
    <s v="No"/>
    <s v="None"/>
    <s v="44055 SWALLOWFORK AVE"/>
    <s v="Callahan"/>
    <s v="Florida"/>
    <n v="32011"/>
    <s v="44055 SWALLOWFORK AVE CALLAHAN FL 32011"/>
    <s v=""/>
    <s v="Pass"/>
    <s v="Yes"/>
    <s v="FV&lt;$10K"/>
    <s v="N/A"/>
    <s v="No, &lt; $20K Lien"/>
    <s v="No, Lien &lt; $20K"/>
    <s v="N/A"/>
    <s v="No"/>
    <s v="No"/>
    <n v="0"/>
    <s v="No"/>
    <n v="60339"/>
    <n v="1"/>
    <n v="60339"/>
    <m/>
    <n v="0"/>
    <n v="0"/>
    <s v=""/>
    <e v="#N/A"/>
    <n v="60339"/>
    <s v="No"/>
    <s v="R"/>
    <s v="No"/>
    <s v="Yes"/>
    <n v="0.67"/>
    <n v="40427.130000000005"/>
    <n v="2060.36"/>
    <n v="38366.770000000004"/>
    <n v="3.4146406138649964E-2"/>
    <m/>
    <s v="No"/>
    <m/>
    <m/>
    <m/>
    <x v="0"/>
    <n v="738"/>
    <n v="515.09"/>
    <s v="Ok"/>
    <n v="0"/>
    <n v="0"/>
  </r>
  <r>
    <n v="739"/>
    <s v="Nassau"/>
    <s v="06-1N-25-2920-0002-0092"/>
    <n v="285.8"/>
    <n v="2017"/>
    <n v="285.8"/>
    <n v="285.8"/>
    <n v="0"/>
    <m/>
    <s v="CALLAHAN"/>
    <s v="Florida"/>
    <n v="32011"/>
    <s v="CALLAHAN AV"/>
    <s v="CALLAHAN FL 32011"/>
    <n v="-81.848532587037795"/>
    <n v="30.534216107794698"/>
    <s v="JACKMAN CHRIS"/>
    <n v="0"/>
    <s v="VACANT RESIDENTIAL"/>
    <n v="8001"/>
    <s v="Residential-Vacant Land"/>
    <n v="2017"/>
    <n v="13200"/>
    <n v="2017"/>
    <n v="15750"/>
    <n v="234.67"/>
    <n v="0.82109867039888029"/>
    <s v="No"/>
    <s v="No"/>
    <s v="No"/>
    <s v="No"/>
    <s v="No"/>
    <m/>
    <m/>
    <s v="I"/>
    <s v="I"/>
    <s v="I"/>
    <s v="I"/>
    <s v="I"/>
    <n v="0"/>
    <n v="0"/>
    <s v="No"/>
    <s v="No"/>
    <s v="No"/>
    <n v="0"/>
    <n v="0"/>
    <n v="0"/>
    <n v="0"/>
    <n v="0"/>
    <n v="0"/>
    <s v="Potential Low Risk"/>
    <s v="High"/>
    <n v="1"/>
    <s v="No"/>
    <s v="No"/>
    <s v="No"/>
    <s v="Without Environmental Issues"/>
    <s v="No"/>
    <s v="None"/>
    <s v="CALLAHAN AV"/>
    <s v="Callahan"/>
    <s v="Florida"/>
    <n v="32011"/>
    <s v="CALLAHAN AV CALLAHAN FL 32011"/>
    <s v=""/>
    <s v="Pass"/>
    <s v="No"/>
    <s v="FV&lt;$10K"/>
    <s v="N/A"/>
    <s v="No, &lt; $20K Lien"/>
    <s v="No, Lien &lt; $20K"/>
    <s v="N/A"/>
    <s v="No"/>
    <s v="No"/>
    <n v="1"/>
    <s v="No"/>
    <n v="13200"/>
    <n v="1"/>
    <n v="13200"/>
    <m/>
    <n v="0"/>
    <n v="0"/>
    <s v=""/>
    <e v="#N/A"/>
    <n v="13200"/>
    <s v="No"/>
    <s v="V"/>
    <s v="Yes"/>
    <s v="No"/>
    <n v="0"/>
    <n v="0"/>
    <n v="1429"/>
    <n v="-1429"/>
    <n v="0.10825757575757576"/>
    <m/>
    <s v="No"/>
    <m/>
    <m/>
    <m/>
    <x v="4"/>
    <n v="739"/>
    <n v="285.8"/>
    <s v="Ok"/>
    <n v="0"/>
    <n v="0"/>
  </r>
  <r>
    <n v="740"/>
    <s v="Nassau"/>
    <s v="09-1N-25-0670-0001-0010"/>
    <n v="564.20000000000005"/>
    <n v="2017"/>
    <n v="564.20000000000005"/>
    <n v="564.20000000000005"/>
    <n v="0"/>
    <n v="44134"/>
    <s v="CALLAHAN"/>
    <s v="Florida"/>
    <n v="32011"/>
    <s v="44134 CATIES WAY"/>
    <s v="CALLAHAN FL 32011"/>
    <n v="-81.803957689971696"/>
    <n v="30.510627658764399"/>
    <s v="LOUDERMILK ROBERT W"/>
    <n v="2"/>
    <s v="MOBILE HOMES"/>
    <n v="1006"/>
    <s v="Mobile home"/>
    <n v="2017"/>
    <n v="67221"/>
    <n v="2017"/>
    <n v="80838"/>
    <n v="492.1"/>
    <n v="0.87220843672456572"/>
    <s v="No"/>
    <s v="No"/>
    <s v="No"/>
    <s v="No"/>
    <s v="No"/>
    <s v="No"/>
    <m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Yes"/>
    <s v="No"/>
    <s v="No"/>
    <s v="Without Environmental Issues"/>
    <s v="No"/>
    <s v="None"/>
    <s v="44134 CATIES WAY"/>
    <s v="Callahan"/>
    <s v="Florida"/>
    <n v="32011"/>
    <s v="44134 CATIES WAY CALLAHAN FL 32011"/>
    <s v=""/>
    <s v="Pass"/>
    <s v="No"/>
    <s v="FV&lt;$10K"/>
    <s v="N/A"/>
    <s v="No, &lt; $20K Lien"/>
    <s v="No, Lien &lt; $20K"/>
    <s v="N/A"/>
    <s v="No"/>
    <s v="No"/>
    <n v="1"/>
    <s v="No"/>
    <n v="67221"/>
    <n v="1"/>
    <n v="67221"/>
    <m/>
    <n v="0"/>
    <n v="0"/>
    <s v=""/>
    <e v="#N/A"/>
    <n v="67221"/>
    <s v="No"/>
    <s v="R"/>
    <s v="No"/>
    <s v="Yes"/>
    <n v="0.67"/>
    <n v="45038.07"/>
    <n v="2821"/>
    <n v="42217.07"/>
    <n v="4.1966052275330623E-2"/>
    <m/>
    <s v="No"/>
    <m/>
    <m/>
    <m/>
    <x v="0"/>
    <n v="740"/>
    <n v="564.20000000000005"/>
    <s v="Ok"/>
    <n v="0"/>
    <n v="0"/>
  </r>
  <r>
    <n v="741"/>
    <s v="Nassau"/>
    <s v="09-1N-25-0670-0002-0060"/>
    <n v="2411.5500000000002"/>
    <n v="2017"/>
    <n v="2411.5500000000002"/>
    <n v="2411.5500000000002"/>
    <n v="0"/>
    <n v="44320"/>
    <s v="CALLAHAN"/>
    <s v="Florida"/>
    <n v="32011"/>
    <s v="44320 CATIES WAY"/>
    <s v="CALLAHAN FL 32011"/>
    <n v="-81.804089077291195"/>
    <n v="30.513543842498599"/>
    <s v="GROGAN CHAD E"/>
    <n v="1"/>
    <s v="SINGLE FAMILY"/>
    <n v="1001"/>
    <s v="Single Family Residential"/>
    <n v="2017"/>
    <n v="143821"/>
    <n v="2017"/>
    <n v="147301"/>
    <n v="2200.23"/>
    <n v="0.91237171114013804"/>
    <s v="No"/>
    <m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n v="0"/>
    <n v="1"/>
    <s v="No"/>
    <s v="No"/>
    <s v="No"/>
    <s v="Without Environmental Issues"/>
    <s v="No"/>
    <s v="None"/>
    <s v="44320 CATIES WAY"/>
    <s v="Callahan"/>
    <s v="Florida"/>
    <n v="32011"/>
    <s v="44320 CATIES WAY CALLAHAN FL 32011"/>
    <s v=""/>
    <s v="Pass"/>
    <s v="No"/>
    <s v="FV&lt;$10K"/>
    <s v="N/A"/>
    <s v="No, &lt; $20K Lien"/>
    <s v="No, Lien &lt; $20K"/>
    <s v="N/A"/>
    <s v="No"/>
    <s v="No"/>
    <n v="1"/>
    <s v="No"/>
    <n v="143821"/>
    <n v="1"/>
    <n v="143821"/>
    <m/>
    <n v="0"/>
    <n v="0"/>
    <s v=""/>
    <e v="#N/A"/>
    <n v="143821"/>
    <s v="No"/>
    <s v="S"/>
    <s v="No"/>
    <s v="No"/>
    <n v="0.35"/>
    <n v="50337.35"/>
    <n v="12057.75"/>
    <n v="38279.599999999999"/>
    <n v="8.3838591026345249E-2"/>
    <m/>
    <s v="No"/>
    <m/>
    <m/>
    <m/>
    <x v="0"/>
    <n v="741"/>
    <n v="2411.5500000000002"/>
    <s v="Ok"/>
    <n v="0"/>
    <n v="0"/>
  </r>
  <r>
    <n v="742"/>
    <s v="Nassau"/>
    <s v="09-1N-25-0670-0002-0130"/>
    <n v="1935.69"/>
    <n v="2017"/>
    <n v="1935.69"/>
    <n v="1935.69"/>
    <n v="0"/>
    <n v="44500"/>
    <s v="CALLAHAN"/>
    <s v="Florida"/>
    <n v="32011"/>
    <s v="44500 CATIES WAY"/>
    <s v="CALLAHAN FL 32011"/>
    <n v="-81.806132412820602"/>
    <n v="30.515654896314"/>
    <s v="HENDRICKS DANIEL"/>
    <n v="1"/>
    <s v="SINGLE FAMILY"/>
    <n v="1001"/>
    <s v="Single Family Residential"/>
    <n v="2017"/>
    <n v="155377"/>
    <n v="2017"/>
    <n v="185210"/>
    <n v="1760.23"/>
    <n v="0.90935532032505206"/>
    <m/>
    <m/>
    <m/>
    <s v="No"/>
    <m/>
    <m/>
    <m/>
    <s v="I"/>
    <n v="0"/>
    <n v="0"/>
    <n v="0"/>
    <n v="0"/>
    <n v="0"/>
    <n v="0"/>
    <s v="No"/>
    <s v="No"/>
    <s v="No"/>
    <n v="0"/>
    <n v="0"/>
    <n v="45000"/>
    <n v="0"/>
    <n v="0"/>
    <n v="0"/>
    <s v="Potential Low Risk"/>
    <n v="0"/>
    <n v="0"/>
    <s v="Yes"/>
    <s v="No"/>
    <s v="No"/>
    <s v="Without Environmental Issues"/>
    <s v="No"/>
    <s v="None"/>
    <s v="44500 CATIES WAY"/>
    <s v="Callahan"/>
    <s v="Florida"/>
    <n v="32011"/>
    <s v="44500 CATIES WAY CALLAHAN FL 32011"/>
    <s v="L"/>
    <s v="Pass"/>
    <s v="No"/>
    <s v="FV&lt;$10K"/>
    <s v="N/A"/>
    <s v="No, &lt; $20K Lien"/>
    <s v="No, Lien &lt; $20K"/>
    <s v="N/A"/>
    <s v="No"/>
    <s v="No"/>
    <n v="0"/>
    <s v="No"/>
    <n v="155377"/>
    <n v="1"/>
    <n v="155377"/>
    <m/>
    <n v="0"/>
    <n v="0"/>
    <s v=""/>
    <e v="#N/A"/>
    <n v="155377"/>
    <s v="No"/>
    <s v="S"/>
    <s v="No"/>
    <s v="Yes"/>
    <n v="0.67"/>
    <n v="104102.59000000001"/>
    <n v="7742.76"/>
    <n v="96359.830000000016"/>
    <n v="4.9832085829949094E-2"/>
    <m/>
    <s v="No"/>
    <m/>
    <m/>
    <m/>
    <x v="0"/>
    <n v="742"/>
    <n v="1935.69"/>
    <s v="Ok"/>
    <n v="0"/>
    <n v="0"/>
  </r>
  <r>
    <n v="743"/>
    <s v="Nassau"/>
    <s v="09-1N-25-0672-0016-0000"/>
    <n v="1715.93"/>
    <n v="2017"/>
    <n v="1715.93"/>
    <n v="1715.93"/>
    <n v="0"/>
    <n v="44904"/>
    <s v="CALLAHAN"/>
    <s v="Florida"/>
    <n v="32011"/>
    <s v="44904 GREEN MEADOWS LN"/>
    <s v="CALLAHAN FL 32011"/>
    <n v="-81.802971586086201"/>
    <n v="30.5172362651351"/>
    <s v="MCCOY MARC"/>
    <n v="1"/>
    <s v="SINGLE FAMILY"/>
    <n v="1001"/>
    <s v="Single Family Residential"/>
    <n v="2017"/>
    <n v="141955"/>
    <n v="2017"/>
    <n v="165266"/>
    <n v="1557.03"/>
    <n v="0.90739715489559591"/>
    <m/>
    <m/>
    <m/>
    <m/>
    <m/>
    <m/>
    <m/>
    <n v="0"/>
    <n v="0"/>
    <n v="0"/>
    <n v="0"/>
    <n v="0"/>
    <n v="0"/>
    <n v="0"/>
    <s v="No"/>
    <s v="No"/>
    <s v="No"/>
    <n v="0"/>
    <n v="0"/>
    <n v="136845"/>
    <n v="0"/>
    <n v="0"/>
    <n v="0"/>
    <s v="Potential Low Risk"/>
    <n v="0"/>
    <n v="0"/>
    <s v="Yes"/>
    <n v="0"/>
    <s v="No"/>
    <s v="Without Environmental Issues"/>
    <s v="No"/>
    <s v="None"/>
    <s v="44904 GREEN MEADOWS LN"/>
    <s v="Callahan"/>
    <s v="Florida"/>
    <n v="32011"/>
    <s v="44904 GREEN MEADOWS LN CALLAHAN FL 32011"/>
    <s v="L"/>
    <s v="Pass"/>
    <s v="No"/>
    <s v="FV&lt;$10K"/>
    <s v="N/A"/>
    <s v="No, &lt; $20K Lien"/>
    <s v="No, Lien &lt; $20K"/>
    <s v="N/A"/>
    <s v="No"/>
    <s v="No"/>
    <n v="0"/>
    <s v="No"/>
    <n v="141955"/>
    <n v="1"/>
    <n v="141955"/>
    <m/>
    <n v="0"/>
    <n v="0"/>
    <s v=""/>
    <e v="#N/A"/>
    <n v="141955"/>
    <s v="No"/>
    <s v="S"/>
    <s v="No"/>
    <s v="Yes"/>
    <n v="0.67"/>
    <n v="95109.85"/>
    <n v="6863.72"/>
    <n v="88246.13"/>
    <n v="4.8351378958120535E-2"/>
    <m/>
    <s v="No"/>
    <m/>
    <m/>
    <m/>
    <x v="0"/>
    <n v="743"/>
    <n v="1715.93"/>
    <s v="Ok"/>
    <n v="0"/>
    <n v="0"/>
  </r>
  <r>
    <n v="744"/>
    <s v="Nassau"/>
    <s v="09-1N-25-0672-0030-0000"/>
    <n v="2832.5"/>
    <n v="2017"/>
    <n v="2832.5"/>
    <n v="2832.5"/>
    <n v="0"/>
    <n v="44959"/>
    <s v="CALLAHAN"/>
    <s v="Florida"/>
    <n v="32011"/>
    <s v="44959 GREEN MEADOWS LN"/>
    <s v="CALLAHAN FL 32011"/>
    <n v="-81.804308602490707"/>
    <n v="30.5160085024471"/>
    <s v="GREENE KENNETH L"/>
    <n v="1"/>
    <s v="SINGLE FAMILY"/>
    <n v="1001"/>
    <s v="Single Family Residential"/>
    <n v="2017"/>
    <n v="210152"/>
    <n v="2017"/>
    <n v="242029"/>
    <n v="2589.46"/>
    <n v="0.91419593998234772"/>
    <m/>
    <m/>
    <m/>
    <m/>
    <s v="No"/>
    <m/>
    <s v="No"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s v="No"/>
    <s v="No"/>
    <s v="SOLID WASTE"/>
    <s v="Yes"/>
    <s v="None"/>
    <s v="44959 GREEN MEADOWS LN"/>
    <s v="Callahan"/>
    <s v="Florida"/>
    <n v="32011"/>
    <s v="44959 GREEN MEADOWS LN CALLAHAN FL 32011"/>
    <s v=""/>
    <s v="Pass"/>
    <s v="No"/>
    <s v="FV&lt;$10K"/>
    <s v="N/A"/>
    <s v="No, &lt; $20K Lien"/>
    <s v="No, Lien &lt; $20K"/>
    <s v="N/A"/>
    <s v="No"/>
    <s v="No"/>
    <n v="0"/>
    <s v="No"/>
    <n v="210152"/>
    <n v="1"/>
    <n v="210152"/>
    <m/>
    <n v="0"/>
    <n v="0"/>
    <s v=""/>
    <e v="#N/A"/>
    <n v="210152"/>
    <s v="No"/>
    <s v="S"/>
    <s v="No"/>
    <s v="Yes"/>
    <n v="0.67"/>
    <n v="140801.84"/>
    <n v="11330"/>
    <n v="129471.84"/>
    <n v="5.3913357950435878E-2"/>
    <m/>
    <s v="No"/>
    <m/>
    <m/>
    <m/>
    <x v="0"/>
    <n v="744"/>
    <n v="2832.5"/>
    <s v="Ok"/>
    <n v="0"/>
    <n v="0"/>
  </r>
  <r>
    <n v="745"/>
    <s v="Nassau"/>
    <s v="10-1N-25-0000-0012-0000"/>
    <n v="734.39"/>
    <n v="2017"/>
    <n v="734.39"/>
    <n v="734.39"/>
    <n v="0"/>
    <m/>
    <s v="CALLAHAN"/>
    <s v="Florida"/>
    <n v="32011"/>
    <s v="US HWY 1"/>
    <s v="CALLAHAN FL 32011"/>
    <n v="-81.796784472909707"/>
    <n v="30.519853817233798"/>
    <s v="ABD AHMAD I"/>
    <n v="0"/>
    <s v="VACANT RESIDENTIAL"/>
    <n v="8001"/>
    <s v="Residential-Vacant Land"/>
    <n v="2017"/>
    <n v="42900"/>
    <n v="2017"/>
    <n v="42900"/>
    <n v="649.46"/>
    <n v="0.88435300044935261"/>
    <m/>
    <s v="No"/>
    <s v="No"/>
    <s v="No"/>
    <s v="No"/>
    <s v="No"/>
    <s v="No"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US HWY 1"/>
    <s v="Callahan"/>
    <s v="Florida"/>
    <n v="32011"/>
    <s v="US HWY 1 CALLAHAN FL 32011"/>
    <s v=""/>
    <s v="Pass"/>
    <s v="No"/>
    <s v="FV&lt;$10K"/>
    <s v="N/A"/>
    <s v="No, &lt; $20K Lien"/>
    <s v="No, Lien &lt; $20K"/>
    <s v="N/A"/>
    <s v="No"/>
    <s v="No"/>
    <n v="0"/>
    <s v="No"/>
    <n v="42900"/>
    <n v="1"/>
    <n v="42900"/>
    <m/>
    <n v="0"/>
    <n v="0"/>
    <s v=""/>
    <e v="#N/A"/>
    <n v="42900"/>
    <s v="No"/>
    <s v="V"/>
    <s v="Yes"/>
    <s v="No"/>
    <n v="0"/>
    <n v="0"/>
    <n v="2937.56"/>
    <n v="-2937.56"/>
    <n v="6.8474592074592069E-2"/>
    <m/>
    <s v="No"/>
    <m/>
    <m/>
    <m/>
    <x v="1"/>
    <n v="745"/>
    <n v="734.39"/>
    <s v="Ok"/>
    <n v="0"/>
    <n v="0"/>
  </r>
  <r>
    <n v="746"/>
    <s v="Nassau"/>
    <s v="10-1N-25-022H-0003-0000"/>
    <n v="493.71"/>
    <n v="2017"/>
    <n v="493.71"/>
    <n v="493.71"/>
    <n v="0"/>
    <m/>
    <s v="CALLAHAN"/>
    <s v="Florida"/>
    <n v="32011"/>
    <s v="CHURCH RD"/>
    <s v="CALLAHAN FL 32011"/>
    <n v="-81.798568799288205"/>
    <n v="30.524746500932"/>
    <s v="HURSEY JASON"/>
    <n v="0"/>
    <s v="VACANT RESIDENTIAL"/>
    <n v="8001"/>
    <s v="Residential-Vacant Land"/>
    <n v="2017"/>
    <n v="28200"/>
    <n v="2017"/>
    <n v="28200"/>
    <n v="426.91"/>
    <n v="0.86469789957667464"/>
    <s v="No"/>
    <m/>
    <m/>
    <m/>
    <m/>
    <m/>
    <m/>
    <s v="I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CHURCH RD"/>
    <s v="Callahan"/>
    <s v="Florida"/>
    <n v="32011"/>
    <s v="CHURCH RD CALLAHAN FL 32011"/>
    <s v=""/>
    <s v="Pass"/>
    <s v="No"/>
    <s v="FV&lt;$10K"/>
    <s v="N/A"/>
    <s v="No, &lt; $20K Lien"/>
    <s v="No, Lien &lt; $20K"/>
    <s v="N/A"/>
    <s v="No"/>
    <s v="No"/>
    <n v="0"/>
    <s v="No"/>
    <n v="28200"/>
    <n v="1"/>
    <n v="28200"/>
    <m/>
    <n v="0"/>
    <n v="0"/>
    <s v=""/>
    <e v="#N/A"/>
    <n v="28200"/>
    <s v="No"/>
    <s v="V"/>
    <s v="Yes"/>
    <s v="No"/>
    <n v="0"/>
    <n v="0"/>
    <n v="1974.84"/>
    <n v="-1974.84"/>
    <n v="7.0029787234042545E-2"/>
    <m/>
    <s v="No"/>
    <m/>
    <m/>
    <m/>
    <x v="4"/>
    <n v="746"/>
    <n v="493.71"/>
    <s v="Ok"/>
    <n v="0"/>
    <n v="0"/>
  </r>
  <r>
    <n v="747"/>
    <s v="Nassau"/>
    <s v="10-1N-25-022H-0005-0000"/>
    <n v="2549.5300000000002"/>
    <n v="2017"/>
    <n v="2549.5300000000002"/>
    <n v="2549.5300000000002"/>
    <n v="0"/>
    <n v="54100"/>
    <s v="CALLAHAN"/>
    <s v="Florida"/>
    <n v="32011"/>
    <s v="54100 CHURCH RD"/>
    <s v="CALLAHAN FL 32011"/>
    <n v="-81.797426442912595"/>
    <n v="30.5247632244673"/>
    <s v="SMITH ALLISON"/>
    <n v="1"/>
    <s v="SINGLE FAMILY"/>
    <n v="1001"/>
    <s v="Single Family Residential"/>
    <n v="2017"/>
    <n v="153765"/>
    <n v="2017"/>
    <n v="153765"/>
    <n v="2327.8200000000002"/>
    <n v="0.91303887383164739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54100 CHURCH RD"/>
    <s v="Callahan"/>
    <s v="Florida"/>
    <n v="32011"/>
    <s v="54100 CHURCH RD CALLAHAN FL 32011"/>
    <s v=""/>
    <s v="Pass"/>
    <s v="No"/>
    <s v="FV&lt;$10K"/>
    <s v="N/A"/>
    <s v="No, &lt; $20K Lien"/>
    <s v="No, Lien &lt; $20K"/>
    <s v="N/A"/>
    <s v="No"/>
    <s v="No"/>
    <n v="0"/>
    <s v="No"/>
    <n v="153765"/>
    <n v="1"/>
    <n v="153765"/>
    <m/>
    <n v="0"/>
    <n v="0"/>
    <s v=""/>
    <e v="#N/A"/>
    <n v="153765"/>
    <s v="No"/>
    <s v="S"/>
    <s v="No"/>
    <s v="No"/>
    <n v="0.35"/>
    <n v="53817.75"/>
    <n v="10198.120000000001"/>
    <n v="43619.63"/>
    <n v="6.6322765258673949E-2"/>
    <m/>
    <s v="No"/>
    <m/>
    <m/>
    <m/>
    <x v="0"/>
    <n v="747"/>
    <n v="2549.5300000000002"/>
    <s v="Ok"/>
    <n v="0"/>
    <n v="0"/>
  </r>
  <r>
    <n v="748"/>
    <s v="Nassau"/>
    <s v="10-1N-25-022H-0006-0000"/>
    <n v="277.60000000000002"/>
    <n v="2017"/>
    <n v="277.60000000000002"/>
    <n v="277.60000000000002"/>
    <n v="0"/>
    <m/>
    <s v="CALLAHAN"/>
    <s v="Florida"/>
    <n v="32011"/>
    <s v="CHURCH RD"/>
    <s v="CALLAHAN FL 32011"/>
    <n v="-81.796996260267306"/>
    <n v="30.524769514720301"/>
    <s v="SMITH ALLISON"/>
    <n v="0"/>
    <s v="VACANT RESIDENTIAL"/>
    <n v="8001"/>
    <s v="Residential-Vacant Land"/>
    <n v="2017"/>
    <n v="15000"/>
    <n v="2017"/>
    <n v="15000"/>
    <n v="227.09"/>
    <n v="0.81804755043227662"/>
    <s v="No"/>
    <m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1"/>
    <s v="Potential Low Risk"/>
    <n v="0"/>
    <n v="0"/>
    <s v="No"/>
    <s v="No"/>
    <s v="No"/>
    <s v="Without Environmental Issues"/>
    <s v="No"/>
    <s v="None"/>
    <s v="CHURCH RD"/>
    <s v="Callahan"/>
    <s v="Florida"/>
    <n v="32011"/>
    <s v="CHURCH RD CALLAHAN FL 32011"/>
    <s v=""/>
    <s v="Pass"/>
    <s v="No"/>
    <s v="FV&lt;$10K"/>
    <s v="N/A"/>
    <s v="No, &lt; $20K Lien"/>
    <s v="No, Lien &lt; $20K"/>
    <s v="N/A"/>
    <s v="No"/>
    <s v="No"/>
    <n v="0"/>
    <s v="No"/>
    <n v="15000"/>
    <n v="1"/>
    <n v="15000"/>
    <m/>
    <n v="0"/>
    <n v="0"/>
    <s v=""/>
    <e v="#N/A"/>
    <n v="15000"/>
    <s v="No"/>
    <s v="V"/>
    <s v="Yes"/>
    <s v="No"/>
    <n v="0"/>
    <n v="0"/>
    <n v="1110.4000000000001"/>
    <n v="-1110.4000000000001"/>
    <n v="7.4026666666666671E-2"/>
    <m/>
    <s v="No"/>
    <m/>
    <m/>
    <m/>
    <x v="4"/>
    <n v="748"/>
    <n v="277.60000000000002"/>
    <s v="Ok"/>
    <n v="0"/>
    <n v="0"/>
  </r>
  <r>
    <n v="749"/>
    <s v="Nassau"/>
    <s v="10-1N-25-2880-0001-0130"/>
    <n v="539.47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30995"/>
    <e v="#N/A"/>
    <e v="#N/A"/>
    <e v="#N/A"/>
    <n v="0"/>
    <s v="No"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30995"/>
    <n v="1"/>
    <n v="30995"/>
    <m/>
    <e v="#N/A"/>
    <e v="#N/A"/>
    <s v=""/>
    <e v="#N/A"/>
    <n v="30995"/>
    <s v="No"/>
    <s v="R"/>
    <s v="No"/>
    <s v="No"/>
    <n v="0.35"/>
    <n v="10848.25"/>
    <e v="#N/A"/>
    <e v="#N/A"/>
    <e v="#N/A"/>
    <m/>
    <e v="#N/A"/>
    <m/>
    <m/>
    <m/>
    <x v="5"/>
    <n v="749"/>
    <n v="539.47"/>
    <e v="#N/A"/>
    <e v="#N/A"/>
    <e v="#N/A"/>
  </r>
  <r>
    <n v="750"/>
    <s v="Nassau"/>
    <s v="10-1N-25-2880-0002-0060"/>
    <n v="880.26"/>
    <n v="2017"/>
    <n v="880.26"/>
    <n v="880.26"/>
    <n v="0"/>
    <n v="54162"/>
    <s v="CALLAHAN"/>
    <s v="Florida"/>
    <n v="32011"/>
    <s v="54162 HERON RD"/>
    <s v="CALLAHAN FL 32011"/>
    <n v="-81.789532585196895"/>
    <n v="30.523979802407901"/>
    <s v="FINCH NINA"/>
    <n v="2"/>
    <s v="MOBILE HOMES"/>
    <n v="1006"/>
    <s v="Mobile home"/>
    <n v="2017"/>
    <n v="51810"/>
    <n v="2017"/>
    <n v="51810"/>
    <n v="784.34"/>
    <n v="0.89103219503328568"/>
    <s v="No"/>
    <s v="No"/>
    <m/>
    <m/>
    <m/>
    <m/>
    <m/>
    <s v="I"/>
    <s v="I"/>
    <s v="I"/>
    <n v="0"/>
    <n v="0"/>
    <n v="0"/>
    <n v="0"/>
    <s v="No"/>
    <s v="No"/>
    <s v="No"/>
    <n v="0"/>
    <n v="0"/>
    <n v="0"/>
    <n v="0"/>
    <n v="0"/>
    <n v="0"/>
    <s v="Potential Low Risk"/>
    <s v="Minimal"/>
    <n v="2"/>
    <s v="No"/>
    <s v="No"/>
    <s v="No"/>
    <s v="Without Environmental Issues"/>
    <s v="No"/>
    <s v="None"/>
    <s v="54162 HERON RD"/>
    <s v="Callahan"/>
    <s v="Florida"/>
    <n v="32011"/>
    <s v="54162 HERON RD CALLAHAN FL 32011"/>
    <s v=""/>
    <s v="Pass"/>
    <s v="No"/>
    <s v="FV&lt;$10K"/>
    <s v="N/A"/>
    <s v="No, &lt; $20K Lien"/>
    <s v="No, Lien &lt; $20K"/>
    <s v="N/A"/>
    <s v="No"/>
    <s v="No"/>
    <n v="2"/>
    <s v="Yes"/>
    <n v="51810"/>
    <n v="1"/>
    <n v="51810"/>
    <m/>
    <n v="0"/>
    <n v="0"/>
    <s v=""/>
    <e v="#N/A"/>
    <n v="51810"/>
    <s v="No"/>
    <s v="R"/>
    <s v="No"/>
    <s v="No"/>
    <n v="0.35"/>
    <n v="18133.5"/>
    <n v="5281.56"/>
    <n v="12851.939999999999"/>
    <n v="0.10194093804284887"/>
    <m/>
    <s v="No"/>
    <m/>
    <m/>
    <m/>
    <x v="3"/>
    <n v="750"/>
    <n v="880.26"/>
    <s v="Ok"/>
    <n v="0"/>
    <n v="0"/>
  </r>
  <r>
    <n v="751"/>
    <s v="Nassau"/>
    <s v="10-1N-25-2880-0003-0030"/>
    <n v="1067.28"/>
    <n v="2017"/>
    <n v="1067.28"/>
    <n v="1067.28"/>
    <n v="0"/>
    <n v="54080"/>
    <s v="CALLAHAN"/>
    <s v="Florida"/>
    <n v="32011"/>
    <s v="54080 PELICAN RD"/>
    <s v="CALLAHAN FL 32011"/>
    <n v="-81.790930359578695"/>
    <n v="30.522207343500298"/>
    <s v="KEEFER RONALD L"/>
    <n v="2"/>
    <s v="MOBILE HOMES"/>
    <n v="1006"/>
    <s v="Mobile home"/>
    <n v="2017"/>
    <n v="57939"/>
    <n v="2017"/>
    <n v="70085"/>
    <n v="957.26"/>
    <n v="0.89691552357394499"/>
    <m/>
    <s v="No"/>
    <s v="No"/>
    <m/>
    <m/>
    <m/>
    <m/>
    <s v="I"/>
    <s v="I"/>
    <s v="I"/>
    <s v="I"/>
    <n v="0"/>
    <n v="0"/>
    <n v="0"/>
    <s v="No"/>
    <s v="No"/>
    <s v="No"/>
    <n v="0"/>
    <n v="0"/>
    <n v="55000"/>
    <s v="SELLER TAKE-BACK"/>
    <n v="0"/>
    <n v="0"/>
    <s v="Potential Low Risk"/>
    <s v="Minimal"/>
    <n v="0"/>
    <s v="No"/>
    <s v="No"/>
    <s v="No"/>
    <s v="Without Environmental Issues"/>
    <s v="No"/>
    <s v="None"/>
    <s v="54080 PELICAN RD"/>
    <s v="Callahan"/>
    <s v="Florida"/>
    <n v="32011"/>
    <s v="54080 PELICAN RD CALLAHAN FL 32011"/>
    <s v="L"/>
    <s v="Pass"/>
    <s v="No"/>
    <s v="FV&lt;$10K"/>
    <s v="N/A"/>
    <s v="No, &lt; $20K Lien"/>
    <s v="No, Lien &lt; $20K"/>
    <s v="N/A"/>
    <s v="No"/>
    <s v="No"/>
    <n v="0"/>
    <s v="No"/>
    <n v="57939"/>
    <n v="1"/>
    <n v="57939"/>
    <m/>
    <n v="0"/>
    <n v="0"/>
    <s v=""/>
    <e v="#N/A"/>
    <n v="57939"/>
    <s v="No"/>
    <s v="R"/>
    <s v="No"/>
    <s v="No"/>
    <n v="0.35"/>
    <n v="20278.649999999998"/>
    <n v="4269.12"/>
    <n v="16009.529999999999"/>
    <n v="7.3683011443069435E-2"/>
    <m/>
    <s v="No"/>
    <m/>
    <m/>
    <m/>
    <x v="0"/>
    <n v="751"/>
    <n v="1067.28"/>
    <s v="Ok"/>
    <n v="0"/>
    <n v="0"/>
  </r>
  <r>
    <n v="752"/>
    <s v="Nassau"/>
    <s v="10-1N-25-2880-0003-0130"/>
    <n v="2333.73"/>
    <n v="2017"/>
    <n v="2333.73"/>
    <n v="2333.73"/>
    <n v="0"/>
    <n v="54360"/>
    <s v="CALLAHAN"/>
    <s v="Florida"/>
    <n v="32011"/>
    <s v="54360 PELICAN RD"/>
    <s v="CALLAHAN FL 32011"/>
    <n v="-81.786166649382295"/>
    <n v="30.522232304323001"/>
    <s v="MESSER LINDA C"/>
    <n v="1"/>
    <s v="SINGLE FAMILY"/>
    <n v="1001"/>
    <s v="Single Family Residential"/>
    <n v="2017"/>
    <n v="168400"/>
    <n v="2017"/>
    <n v="171829"/>
    <n v="2128.27"/>
    <n v="0.91196068096994942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s v="Minimal"/>
    <n v="0"/>
    <s v="Yes"/>
    <n v="0"/>
    <s v="No"/>
    <s v="Without Environmental Issues"/>
    <s v="No"/>
    <s v="None"/>
    <s v="54360 PELICAN RD"/>
    <s v="Callahan"/>
    <s v="Florida"/>
    <n v="32011"/>
    <s v="54360 PELICAN RD CALLAHAN FL 32011"/>
    <s v=""/>
    <s v="Pass"/>
    <s v="No"/>
    <s v="FV&lt;$10K"/>
    <s v="N/A"/>
    <s v="No, &lt; $20K Lien"/>
    <s v="No, Lien &lt; $20K"/>
    <s v="N/A"/>
    <s v="No"/>
    <s v="No"/>
    <n v="0"/>
    <s v="No"/>
    <n v="168400"/>
    <n v="1"/>
    <n v="168400"/>
    <m/>
    <n v="0"/>
    <n v="0"/>
    <s v=""/>
    <e v="#N/A"/>
    <n v="168400"/>
    <s v="No"/>
    <s v="S"/>
    <s v="No"/>
    <s v="Yes"/>
    <n v="0.67"/>
    <n v="112828"/>
    <n v="9334.92"/>
    <n v="103493.08"/>
    <n v="5.5433016627078384E-2"/>
    <m/>
    <s v="No"/>
    <m/>
    <m/>
    <m/>
    <x v="0"/>
    <n v="752"/>
    <n v="2333.73"/>
    <s v="Ok"/>
    <n v="0"/>
    <n v="0"/>
  </r>
  <r>
    <n v="753"/>
    <s v="Nassau"/>
    <s v="10-1N-25-2880-0003-0140"/>
    <n v="512.65"/>
    <n v="2017"/>
    <n v="512.65"/>
    <n v="512.65"/>
    <n v="0"/>
    <n v="54388"/>
    <s v="CALLAHAN"/>
    <s v="Florida"/>
    <n v="32011"/>
    <s v="54388 PELICAN RD"/>
    <s v="CALLAHAN FL 32011"/>
    <n v="-81.785690281267307"/>
    <n v="30.522234782413999"/>
    <s v="HARGROVE DAVID G"/>
    <n v="1"/>
    <s v="SINGLE FAMILY"/>
    <n v="1001"/>
    <s v="Single Family Residential"/>
    <n v="2017"/>
    <n v="59996"/>
    <n v="2017"/>
    <n v="69962"/>
    <n v="444.43"/>
    <n v="0.86692675314542089"/>
    <s v="No"/>
    <m/>
    <m/>
    <m/>
    <s v="No"/>
    <s v="No"/>
    <m/>
    <s v="I"/>
    <s v="I"/>
    <s v="I"/>
    <s v="I"/>
    <s v="I"/>
    <n v="0"/>
    <n v="0"/>
    <s v="No"/>
    <s v="No"/>
    <s v="No"/>
    <n v="0"/>
    <n v="0"/>
    <n v="0"/>
    <n v="0"/>
    <n v="0"/>
    <n v="0"/>
    <s v="Potential Low Risk"/>
    <n v="0"/>
    <n v="0"/>
    <s v="Yes"/>
    <s v="No"/>
    <s v="No"/>
    <s v="Without Environmental Issues"/>
    <s v="No"/>
    <s v="None"/>
    <s v="54388 PELICAN RD"/>
    <s v="Callahan"/>
    <s v="Florida"/>
    <n v="32011"/>
    <s v="54388 PELICAN RD CALLAHAN FL 32011"/>
    <s v=""/>
    <s v="Pass"/>
    <s v="No"/>
    <s v="FV&lt;$10K"/>
    <s v="N/A"/>
    <s v="No, &lt; $20K Lien"/>
    <s v="No, Lien &lt; $20K"/>
    <s v="N/A"/>
    <s v="No"/>
    <s v="No"/>
    <n v="0"/>
    <s v="No"/>
    <n v="59996"/>
    <n v="1"/>
    <n v="59996"/>
    <m/>
    <n v="0"/>
    <n v="0"/>
    <s v=""/>
    <e v="#N/A"/>
    <n v="59996"/>
    <s v="No"/>
    <s v="S"/>
    <s v="No"/>
    <s v="Yes"/>
    <n v="0.67"/>
    <n v="40197.32"/>
    <n v="2050.6"/>
    <n v="38146.720000000001"/>
    <n v="3.4178945263017534E-2"/>
    <m/>
    <s v="No"/>
    <m/>
    <m/>
    <m/>
    <x v="0"/>
    <n v="753"/>
    <n v="512.65"/>
    <s v="Ok"/>
    <n v="0"/>
    <n v="0"/>
  </r>
  <r>
    <n v="754"/>
    <s v="Nassau"/>
    <s v="10-1N-25-2880-0004-0030"/>
    <n v="684.42"/>
    <n v="2017"/>
    <n v="684.42"/>
    <n v="684.42"/>
    <n v="0"/>
    <n v="54076"/>
    <s v="CALLAHAN"/>
    <s v="Florida"/>
    <n v="32011"/>
    <s v="54076 SEAGULL DR"/>
    <s v="CALLAHAN FL 32011"/>
    <n v="-81.790907440181101"/>
    <n v="30.520087537398702"/>
    <s v="GULBRANDSEN RICHARD"/>
    <n v="2"/>
    <s v="MOBILE HOMES"/>
    <n v="1006"/>
    <s v="Mobile home"/>
    <n v="2017"/>
    <n v="39848"/>
    <n v="2017"/>
    <n v="39848"/>
    <n v="603.25"/>
    <n v="0.88140323193360803"/>
    <m/>
    <m/>
    <m/>
    <s v="No"/>
    <s v="No"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54076 SEAGULL DR"/>
    <s v="Callahan"/>
    <s v="Florida"/>
    <n v="32011"/>
    <s v="54076 SEAGULL DR CALLAHAN FL 32011"/>
    <s v=""/>
    <s v="Pass"/>
    <s v="No"/>
    <s v="FV&lt;$10K"/>
    <s v="N/A"/>
    <s v="No, &lt; $20K Lien"/>
    <s v="No, Lien &lt; $20K"/>
    <s v="N/A"/>
    <s v="No"/>
    <s v="No"/>
    <n v="0"/>
    <s v="No"/>
    <n v="39848"/>
    <n v="1"/>
    <n v="39848"/>
    <m/>
    <n v="0"/>
    <n v="0"/>
    <s v=""/>
    <e v="#N/A"/>
    <n v="39848"/>
    <s v="No"/>
    <s v="R"/>
    <s v="No"/>
    <s v="No"/>
    <n v="0.35"/>
    <n v="13946.8"/>
    <n v="2737.68"/>
    <n v="11209.119999999999"/>
    <n v="6.870307167235494E-2"/>
    <m/>
    <s v="No"/>
    <m/>
    <m/>
    <m/>
    <x v="0"/>
    <n v="754"/>
    <n v="684.42"/>
    <s v="Ok"/>
    <n v="0"/>
    <n v="0"/>
  </r>
  <r>
    <n v="755"/>
    <s v="Nassau"/>
    <s v="10-1N-25-2880-0006-0040"/>
    <n v="435.33"/>
    <n v="2017"/>
    <n v="435.33"/>
    <n v="435.33"/>
    <n v="0"/>
    <n v="54203"/>
    <s v="CALLAHAN"/>
    <s v="Florida"/>
    <n v="32011"/>
    <s v="54203 PLANTATION RD"/>
    <s v="CALLAHAN FL 32011"/>
    <n v="-81.792808423401098"/>
    <n v="30.522919209934301"/>
    <s v="GANGER TAMMY LYNN"/>
    <n v="1"/>
    <s v="SINGLE FAMILY"/>
    <n v="1001"/>
    <s v="Single Family Residential"/>
    <n v="2017"/>
    <n v="50309"/>
    <n v="2017"/>
    <n v="54256"/>
    <n v="372.93"/>
    <n v="0.8566604644752257"/>
    <s v="No"/>
    <s v="No"/>
    <s v="No"/>
    <m/>
    <m/>
    <m/>
    <m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Minimal"/>
    <n v="1"/>
    <s v="Yes"/>
    <s v="No"/>
    <s v="No"/>
    <s v="Without Environmental Issues"/>
    <s v="No"/>
    <s v="None"/>
    <s v="54203 PLANTATION RD"/>
    <s v="Callahan"/>
    <s v="Florida"/>
    <n v="32011"/>
    <s v="54203 PLANTATION RD CALLAHAN FL 32011"/>
    <s v=""/>
    <s v="Pass"/>
    <s v="No"/>
    <s v="FV&lt;$10K"/>
    <s v="N/A"/>
    <s v="No, &lt; $20K Lien"/>
    <s v="No, Lien &lt; $20K"/>
    <s v="N/A"/>
    <s v="No"/>
    <s v="No"/>
    <n v="1"/>
    <s v="No"/>
    <n v="50309"/>
    <n v="1"/>
    <n v="50309"/>
    <m/>
    <n v="0"/>
    <n v="0"/>
    <s v=""/>
    <e v="#N/A"/>
    <n v="50309"/>
    <s v="No"/>
    <s v="S"/>
    <s v="No"/>
    <s v="Yes"/>
    <n v="0.67"/>
    <n v="33707.03"/>
    <n v="2176.65"/>
    <n v="31530.379999999997"/>
    <n v="4.3265618477807154E-2"/>
    <m/>
    <s v="No"/>
    <m/>
    <m/>
    <m/>
    <x v="0"/>
    <n v="755"/>
    <n v="435.33"/>
    <s v="Ok"/>
    <n v="0"/>
    <n v="0"/>
  </r>
  <r>
    <n v="756"/>
    <s v="Nassau"/>
    <s v="10-1N-25-2880-0006-0080"/>
    <n v="717"/>
    <n v="2017"/>
    <n v="717"/>
    <n v="717"/>
    <n v="0"/>
    <n v="54083"/>
    <s v="CALLAHAN"/>
    <s v="Florida"/>
    <n v="32011"/>
    <s v="54083 PLANTATION RD"/>
    <s v="CALLAHAN FL 32011"/>
    <n v="-81.792778075774507"/>
    <n v="30.521271019176901"/>
    <s v="MILLER JOE W"/>
    <n v="2"/>
    <s v="MOBILE HOMES"/>
    <n v="1006"/>
    <s v="Mobile home"/>
    <n v="2017"/>
    <n v="39851"/>
    <n v="2017"/>
    <n v="44410"/>
    <n v="633.38"/>
    <n v="0.88337517433751744"/>
    <m/>
    <s v="No"/>
    <m/>
    <m/>
    <m/>
    <m/>
    <s v="No"/>
    <s v="I"/>
    <s v="I"/>
    <s v="I"/>
    <n v="0"/>
    <n v="0"/>
    <n v="0"/>
    <n v="0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54083 PLANTATION RD"/>
    <s v="Callahan"/>
    <s v="Florida"/>
    <n v="32011"/>
    <s v="54083 PLANTATION RD CALLAHAN FL 32011"/>
    <s v=""/>
    <s v="Pass"/>
    <s v="No"/>
    <s v="FV&lt;$10K"/>
    <s v="N/A"/>
    <s v="No, &lt; $20K Lien"/>
    <s v="No, Lien &lt; $20K"/>
    <s v="N/A"/>
    <s v="No"/>
    <s v="No"/>
    <n v="0"/>
    <s v="No"/>
    <n v="39851"/>
    <n v="1"/>
    <n v="39851"/>
    <m/>
    <n v="0"/>
    <n v="0"/>
    <s v=""/>
    <e v="#N/A"/>
    <n v="39851"/>
    <s v="No"/>
    <s v="R"/>
    <s v="No"/>
    <s v="No"/>
    <n v="0.35"/>
    <n v="13947.849999999999"/>
    <n v="2868"/>
    <n v="11079.849999999999"/>
    <n v="7.1968081102105341E-2"/>
    <m/>
    <s v="No"/>
    <m/>
    <m/>
    <m/>
    <x v="0"/>
    <n v="756"/>
    <n v="717"/>
    <s v="Ok"/>
    <n v="0"/>
    <n v="0"/>
  </r>
  <r>
    <n v="757"/>
    <s v="Nassau"/>
    <s v="10-1N-25-2880-000C-0012"/>
    <n v="602.29999999999995"/>
    <n v="2017"/>
    <n v="602.29999999999995"/>
    <e v="#N/A"/>
    <e v="#N/A"/>
    <n v="54138"/>
    <s v="CALLAHAN"/>
    <s v="Florida"/>
    <n v="32011"/>
    <s v="54138 CHURCH RD"/>
    <s v="CALLAHAN FL 32011"/>
    <n v="-81.795527750030701"/>
    <n v="30.52469581255"/>
    <s v="HUMPHRIES CHRISTINE"/>
    <n v="2"/>
    <s v="MOBILE HOMES"/>
    <n v="1006"/>
    <s v="Mobile home"/>
    <n v="2017"/>
    <n v="34833"/>
    <n v="2017"/>
    <n v="34833"/>
    <n v="527.32000000000005"/>
    <n v="0.87551054291881136"/>
    <s v="No"/>
    <s v="No"/>
    <s v="No"/>
    <s v="No"/>
    <s v="No"/>
    <s v="No"/>
    <m/>
    <s v="I"/>
    <s v="I"/>
    <s v="I"/>
    <s v="I"/>
    <s v="I"/>
    <s v="I"/>
    <s v="I"/>
    <s v="No"/>
    <s v="No"/>
    <s v="No"/>
    <n v="0"/>
    <n v="0"/>
    <n v="0"/>
    <n v="0"/>
    <n v="0"/>
    <n v="1"/>
    <s v="Potential Medium Risk"/>
    <s v="Minimal"/>
    <n v="0"/>
    <s v="No"/>
    <s v="No"/>
    <s v="No"/>
    <e v="#N/A"/>
    <s v="No"/>
    <e v="#N/A"/>
    <s v="54138 CHURCH RD"/>
    <s v="Callahan"/>
    <s v="Florida"/>
    <n v="32011"/>
    <s v="54138 CHURCH RD CALLAHAN FL 32011"/>
    <s v=""/>
    <s v="Pass"/>
    <s v="No"/>
    <s v="FV&lt;$10K"/>
    <s v="N/A"/>
    <s v="No, &lt; $20K Lien"/>
    <s v="No, Lien &lt; $20K"/>
    <s v="N/A"/>
    <s v="No"/>
    <s v="No"/>
    <n v="0"/>
    <s v="No"/>
    <n v="34833"/>
    <n v="1"/>
    <n v="34833"/>
    <m/>
    <n v="0"/>
    <n v="0"/>
    <s v=""/>
    <e v="#N/A"/>
    <n v="34833"/>
    <s v="No"/>
    <s v="R"/>
    <s v="No"/>
    <s v="No"/>
    <n v="0.35"/>
    <n v="12191.55"/>
    <n v="2409.1999999999998"/>
    <n v="9782.3499999999985"/>
    <n v="6.9164298222949491E-2"/>
    <m/>
    <s v="No"/>
    <m/>
    <m/>
    <m/>
    <x v="0"/>
    <n v="757"/>
    <n v="602.29999999999995"/>
    <s v="Ok"/>
    <e v="#N/A"/>
    <e v="#N/A"/>
  </r>
  <r>
    <n v="758"/>
    <s v="Nassau"/>
    <s v="10-1N-25-2882-0006-0000"/>
    <n v="438.29"/>
    <n v="2017"/>
    <n v="438.29"/>
    <n v="438.29"/>
    <n v="0"/>
    <n v="54115"/>
    <s v="CALLAHAN"/>
    <s v="Florida"/>
    <n v="32011"/>
    <s v="54115 SUNSHINE DR"/>
    <s v="CALLAHAN FL 32011"/>
    <n v="-81.795137417308595"/>
    <n v="30.522627738190401"/>
    <s v="SWAIN CYNTHIA"/>
    <n v="2"/>
    <s v="MOBILE HOMES"/>
    <n v="1006"/>
    <s v="Mobile home"/>
    <n v="2017"/>
    <n v="24815"/>
    <n v="2017"/>
    <n v="24815"/>
    <n v="375.67"/>
    <n v="0.85712656004015608"/>
    <s v="No"/>
    <s v="No"/>
    <s v="No"/>
    <s v="No"/>
    <s v="No"/>
    <s v="No"/>
    <m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54115 SUNSHINE DR"/>
    <s v="Callahan"/>
    <s v="Florida"/>
    <n v="32011"/>
    <s v="54115 SUNSHINE DR CALLAHAN FL 32011"/>
    <s v=""/>
    <s v="Pass"/>
    <s v="No"/>
    <s v="FV&lt;$10K"/>
    <s v="N/A"/>
    <s v="No, &lt; $20K Lien"/>
    <s v="No, Lien &lt; $20K"/>
    <s v="N/A"/>
    <s v="No"/>
    <s v="No"/>
    <n v="1"/>
    <s v="No"/>
    <n v="24815"/>
    <n v="1"/>
    <n v="24815"/>
    <m/>
    <n v="0"/>
    <n v="0"/>
    <s v=""/>
    <e v="#N/A"/>
    <n v="24815"/>
    <s v="No"/>
    <s v="R"/>
    <s v="No"/>
    <s v="No"/>
    <n v="0.35"/>
    <n v="8685.25"/>
    <n v="2191.4500000000003"/>
    <n v="6493.7999999999993"/>
    <n v="8.8311505138021371E-2"/>
    <m/>
    <s v="No"/>
    <m/>
    <m/>
    <m/>
    <x v="4"/>
    <n v="758"/>
    <n v="438.29"/>
    <s v="Ok"/>
    <n v="0"/>
    <n v="0"/>
  </r>
  <r>
    <n v="759"/>
    <s v="Nassau"/>
    <s v="10-1N-25-2882-0011-0000"/>
    <n v="322.41000000000003"/>
    <n v="2017"/>
    <n v="322.41000000000003"/>
    <n v="322.41000000000003"/>
    <n v="0"/>
    <n v="54072"/>
    <s v="CALLAHAN"/>
    <s v="Florida"/>
    <n v="32011"/>
    <s v="54072 SUNSHINE DR"/>
    <s v="CALLAHAN FL 32011"/>
    <n v="-81.793760737281502"/>
    <n v="30.522056898651101"/>
    <s v="MATHIS GLORIA L"/>
    <n v="2"/>
    <s v="MOBILE HOMES"/>
    <n v="1006"/>
    <s v="Mobile home"/>
    <n v="2017"/>
    <n v="32196"/>
    <n v="2017"/>
    <n v="40461"/>
    <n v="268.52"/>
    <n v="0.83285257901429843"/>
    <s v="No"/>
    <s v="No"/>
    <m/>
    <m/>
    <m/>
    <m/>
    <s v="No"/>
    <s v="I"/>
    <s v="I"/>
    <s v="I"/>
    <s v="I"/>
    <s v="I"/>
    <n v="0"/>
    <n v="0"/>
    <s v="No"/>
    <s v="No"/>
    <s v="No"/>
    <n v="0"/>
    <n v="0"/>
    <n v="0"/>
    <n v="0"/>
    <n v="0"/>
    <n v="0"/>
    <s v="Potential Low Risk"/>
    <s v="Minimal"/>
    <n v="2"/>
    <s v="Yes"/>
    <s v="No"/>
    <s v="No"/>
    <s v="Without Environmental Issues"/>
    <s v="No"/>
    <s v="None"/>
    <s v="54072 SUNSHINE DR"/>
    <s v="Callahan"/>
    <s v="Florida"/>
    <n v="32011"/>
    <s v="54072 SUNSHINE DR CALLAHAN FL 32011"/>
    <s v=""/>
    <s v="Pass"/>
    <s v="No"/>
    <s v="FV&lt;$10K"/>
    <s v="N/A"/>
    <s v="No, &lt; $20K Lien"/>
    <s v="No, Lien &lt; $20K"/>
    <s v="N/A"/>
    <s v="No"/>
    <s v="No"/>
    <n v="2"/>
    <s v="Yes"/>
    <n v="32196"/>
    <n v="1"/>
    <n v="32196"/>
    <m/>
    <n v="0"/>
    <n v="0"/>
    <s v=""/>
    <e v="#N/A"/>
    <n v="32196"/>
    <s v="No"/>
    <s v="R"/>
    <s v="No"/>
    <s v="Yes"/>
    <n v="0.67"/>
    <n v="21571.32"/>
    <n v="1934.4600000000003"/>
    <n v="19636.86"/>
    <n v="6.0083861349235941E-2"/>
    <m/>
    <s v="No"/>
    <m/>
    <m/>
    <m/>
    <x v="3"/>
    <n v="759"/>
    <n v="322.41000000000003"/>
    <s v="Ok"/>
    <n v="0"/>
    <n v="0"/>
  </r>
  <r>
    <n v="760"/>
    <s v="Nassau"/>
    <s v="10-1N-25-2882-0015-0000"/>
    <n v="601.24"/>
    <n v="2017"/>
    <n v="601.24"/>
    <n v="601.24"/>
    <n v="0"/>
    <n v="54180"/>
    <s v="CALLAHAN"/>
    <s v="Florida"/>
    <n v="32011"/>
    <s v="54180 SUNSHINE DR"/>
    <s v="CALLAHAN FL 32011"/>
    <n v="-81.793792410974007"/>
    <n v="30.523622141384699"/>
    <s v="FARMER SR DANIEL C"/>
    <n v="2"/>
    <s v="MOBILE HOMES"/>
    <n v="1006"/>
    <s v="Mobile home"/>
    <n v="2017"/>
    <n v="34768"/>
    <n v="2017"/>
    <n v="34768"/>
    <n v="526.34"/>
    <n v="0.87542412347814524"/>
    <m/>
    <m/>
    <m/>
    <m/>
    <s v="No"/>
    <m/>
    <m/>
    <s v="C"/>
    <n v="0"/>
    <n v="0"/>
    <n v="0"/>
    <n v="0"/>
    <n v="0"/>
    <n v="0"/>
    <s v="No"/>
    <s v="Yes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54180 SUNSHINE DR"/>
    <s v="Callahan"/>
    <s v="Florida"/>
    <n v="32011"/>
    <s v="54180 SUNSHINE DR CALLAHAN FL 32011"/>
    <s v=""/>
    <s v="Pass"/>
    <s v="No"/>
    <s v="FV&lt;$10K"/>
    <s v="N/A"/>
    <s v="No, &lt; $20K Lien"/>
    <s v="No, Lien &lt; $20K"/>
    <s v="N/A"/>
    <s v="No"/>
    <s v="No"/>
    <n v="0"/>
    <s v="No"/>
    <n v="34768"/>
    <n v="1"/>
    <n v="34768"/>
    <m/>
    <n v="0"/>
    <n v="0"/>
    <s v=""/>
    <e v="#N/A"/>
    <n v="34768"/>
    <s v="No"/>
    <s v="R"/>
    <s v="No"/>
    <s v="No"/>
    <n v="0.35"/>
    <n v="12168.8"/>
    <n v="2404.96"/>
    <n v="9763.84"/>
    <n v="6.9171652093879432E-2"/>
    <m/>
    <s v="No"/>
    <m/>
    <m/>
    <m/>
    <x v="0"/>
    <n v="760"/>
    <n v="601.24"/>
    <s v="Ok"/>
    <n v="0"/>
    <n v="0"/>
  </r>
  <r>
    <n v="761"/>
    <s v="Nassau"/>
    <s v="16-1N-25-0000-0001-0220"/>
    <n v="360.2"/>
    <n v="2017"/>
    <n v="360.2"/>
    <n v="360.2"/>
    <n v="0"/>
    <m/>
    <s v="CALLAHAN"/>
    <s v="Florida"/>
    <n v="32011"/>
    <s v="HURST RD"/>
    <s v="CALLAHAN FL 32011"/>
    <n v="-81.806123058741804"/>
    <n v="30.5091360876295"/>
    <s v="CARROLL JODY LEE"/>
    <n v="0"/>
    <s v="VACANT RESIDENTIAL"/>
    <n v="8001"/>
    <s v="Residential-Vacant Land"/>
    <n v="2017"/>
    <n v="18150"/>
    <n v="2017"/>
    <n v="22500"/>
    <n v="303.47000000000003"/>
    <n v="0.84250416435313724"/>
    <s v="No"/>
    <s v="No"/>
    <s v="No"/>
    <m/>
    <m/>
    <m/>
    <m/>
    <s v="I"/>
    <s v="I"/>
    <s v="I"/>
    <s v="I"/>
    <n v="0"/>
    <n v="0"/>
    <n v="0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HURST RD"/>
    <s v="Callahan"/>
    <s v="Florida"/>
    <n v="32011"/>
    <s v="HURST RD CALLAHAN FL 32011"/>
    <s v=""/>
    <s v="Pass"/>
    <s v="No"/>
    <s v="FV&lt;$10K"/>
    <s v="N/A"/>
    <s v="No, &lt; $20K Lien"/>
    <s v="No, Lien &lt; $20K"/>
    <s v="N/A"/>
    <s v="No"/>
    <s v="No"/>
    <n v="0"/>
    <s v="No"/>
    <n v="18150"/>
    <n v="1"/>
    <n v="18150"/>
    <m/>
    <n v="0"/>
    <n v="0"/>
    <s v=""/>
    <e v="#N/A"/>
    <n v="18150"/>
    <s v="No"/>
    <s v="V"/>
    <s v="Yes"/>
    <s v="No"/>
    <n v="0"/>
    <n v="0"/>
    <n v="1440.8"/>
    <n v="-1440.8"/>
    <n v="7.9382920110192837E-2"/>
    <m/>
    <s v="No"/>
    <m/>
    <m/>
    <m/>
    <x v="4"/>
    <n v="761"/>
    <n v="360.2"/>
    <s v="Ok"/>
    <n v="0"/>
    <n v="0"/>
  </r>
  <r>
    <n v="762"/>
    <s v="Nassau"/>
    <s v="16-1N-25-0000-0001-0350"/>
    <n v="978.21"/>
    <n v="2017"/>
    <n v="978.26"/>
    <n v="978.21"/>
    <n v="-4.9999999999954525E-2"/>
    <n v="54366"/>
    <s v="CALLAHAN"/>
    <s v="Florida"/>
    <n v="32011"/>
    <s v="54366 HURST RD"/>
    <s v="CALLAHAN FL 32011"/>
    <n v="-81.805529670415595"/>
    <n v="30.5093823211763"/>
    <s v="WARREN WILLIAM"/>
    <n v="1"/>
    <s v="SINGLE FAMILY"/>
    <n v="1001"/>
    <s v="Single Family Residential"/>
    <n v="2017"/>
    <n v="96897"/>
    <n v="2017"/>
    <n v="106275"/>
    <n v="874.9"/>
    <n v="0.89438873043620482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n v="0"/>
    <s v="No"/>
    <s v="Without Environmental Issues"/>
    <s v="No"/>
    <s v="None"/>
    <s v="54366 HURST RD"/>
    <s v="Callahan"/>
    <s v="Florida"/>
    <n v="32011"/>
    <s v="54366 HURST RD CALLAHAN FL 32011"/>
    <s v=""/>
    <s v="Pass"/>
    <s v="No"/>
    <s v="FV&lt;$10K"/>
    <s v="N/A"/>
    <s v="No, &lt; $20K Lien"/>
    <s v="No, Lien &lt; $20K"/>
    <s v="N/A"/>
    <s v="No"/>
    <s v="No"/>
    <n v="0"/>
    <s v="No"/>
    <n v="96897"/>
    <n v="1"/>
    <n v="96897"/>
    <m/>
    <n v="0"/>
    <n v="0"/>
    <s v=""/>
    <e v="#N/A"/>
    <n v="96897"/>
    <s v="No"/>
    <s v="S"/>
    <s v="No"/>
    <s v="Yes"/>
    <n v="0.67"/>
    <n v="64920.990000000005"/>
    <n v="3912.84"/>
    <n v="61008.150000000009"/>
    <n v="4.0381435957769593E-2"/>
    <m/>
    <s v="No"/>
    <m/>
    <m/>
    <m/>
    <x v="0"/>
    <n v="762"/>
    <n v="978.21"/>
    <s v="Ok"/>
    <n v="0"/>
    <n v="0"/>
  </r>
  <r>
    <n v="763"/>
    <s v="Nassau"/>
    <s v="16-1N-25-0000-0001-0380"/>
    <n v="1808.72"/>
    <n v="2017"/>
    <n v="1808.72"/>
    <n v="1808.72"/>
    <n v="0"/>
    <n v="44011"/>
    <s v="CALLAHAN"/>
    <s v="Florida"/>
    <n v="32011"/>
    <s v="44011 MCSWAIN CIR"/>
    <s v="CALLAHAN FL 32011"/>
    <n v="-81.807809647209396"/>
    <n v="30.5091101705715"/>
    <s v="SHEPARD STEPHEN M"/>
    <n v="2"/>
    <s v="MOBILE HOMES"/>
    <n v="1006"/>
    <s v="Mobile home"/>
    <n v="2017"/>
    <n v="107733"/>
    <n v="2017"/>
    <n v="109533"/>
    <n v="1642.83"/>
    <n v="0.90828320580299871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44011 MCSWAIN CIR"/>
    <s v="Callahan"/>
    <s v="Florida"/>
    <n v="32011"/>
    <s v="44011 MCSWAIN CIR CALLAHAN FL 32011"/>
    <s v=""/>
    <s v="Pass"/>
    <s v="No"/>
    <s v="FV&lt;$10K"/>
    <s v="N/A"/>
    <s v="No, &lt; $20K Lien"/>
    <s v="No, Lien &lt; $20K"/>
    <s v="N/A"/>
    <s v="No"/>
    <s v="No"/>
    <n v="0"/>
    <s v="No"/>
    <n v="107733"/>
    <n v="1"/>
    <n v="107733"/>
    <m/>
    <n v="0"/>
    <n v="0"/>
    <s v=""/>
    <e v="#N/A"/>
    <n v="107733"/>
    <s v="No"/>
    <s v="R"/>
    <s v="No"/>
    <s v="No"/>
    <n v="0.35"/>
    <n v="37706.549999999996"/>
    <n v="7234.88"/>
    <n v="30471.669999999995"/>
    <n v="6.7155653328135292E-2"/>
    <m/>
    <s v="No"/>
    <m/>
    <m/>
    <m/>
    <x v="0"/>
    <n v="763"/>
    <n v="1808.72"/>
    <s v="Ok"/>
    <n v="0"/>
    <n v="0"/>
  </r>
  <r>
    <n v="764"/>
    <s v="Nassau"/>
    <s v="16-1N-25-0000-0011-0040"/>
    <n v="396.8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47281"/>
    <e v="#N/A"/>
    <e v="#N/A"/>
    <e v="#N/A"/>
    <n v="0"/>
    <s v="No"/>
    <s v="No"/>
    <s v="No"/>
    <s v="No"/>
    <s v="No"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47281"/>
    <n v="1"/>
    <n v="47281"/>
    <m/>
    <e v="#N/A"/>
    <e v="#N/A"/>
    <s v=""/>
    <e v="#N/A"/>
    <n v="47281"/>
    <s v="No"/>
    <s v="R"/>
    <s v="No"/>
    <s v="Yes"/>
    <n v="0.67"/>
    <n v="31678.27"/>
    <e v="#N/A"/>
    <e v="#N/A"/>
    <e v="#N/A"/>
    <m/>
    <e v="#N/A"/>
    <m/>
    <m/>
    <m/>
    <x v="5"/>
    <n v="764"/>
    <n v="396.8"/>
    <e v="#N/A"/>
    <e v="#N/A"/>
    <e v="#N/A"/>
  </r>
  <r>
    <n v="765"/>
    <s v="Nassau"/>
    <s v="16-1N-25-0000-0012-0010"/>
    <n v="544.58000000000004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64469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64469"/>
    <n v="1"/>
    <n v="64469"/>
    <m/>
    <e v="#N/A"/>
    <e v="#N/A"/>
    <s v=""/>
    <e v="#N/A"/>
    <n v="64469"/>
    <s v="No"/>
    <s v="R"/>
    <s v="No"/>
    <s v="Yes"/>
    <n v="0.67"/>
    <n v="43194.23"/>
    <e v="#N/A"/>
    <e v="#N/A"/>
    <e v="#N/A"/>
    <m/>
    <e v="#N/A"/>
    <m/>
    <m/>
    <m/>
    <x v="5"/>
    <n v="765"/>
    <n v="544.58000000000004"/>
    <e v="#N/A"/>
    <e v="#N/A"/>
    <e v="#N/A"/>
  </r>
  <r>
    <n v="766"/>
    <s v="Nassau"/>
    <s v="16-1N-25-0000-0012-0030"/>
    <n v="1131.69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67166"/>
    <e v="#N/A"/>
    <e v="#N/A"/>
    <e v="#N/A"/>
    <n v="0"/>
    <s v="No"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67166"/>
    <n v="1"/>
    <n v="67166"/>
    <m/>
    <e v="#N/A"/>
    <e v="#N/A"/>
    <s v=""/>
    <e v="#N/A"/>
    <n v="67166"/>
    <s v="No"/>
    <s v="R"/>
    <s v="No"/>
    <s v="No"/>
    <n v="0.35"/>
    <n v="23508.1"/>
    <e v="#N/A"/>
    <e v="#N/A"/>
    <e v="#N/A"/>
    <m/>
    <e v="#N/A"/>
    <m/>
    <m/>
    <m/>
    <x v="5"/>
    <n v="766"/>
    <n v="1131.69"/>
    <e v="#N/A"/>
    <e v="#N/A"/>
    <e v="#N/A"/>
  </r>
  <r>
    <n v="767"/>
    <s v="Nassau"/>
    <s v="16-1N-25-2900-0004-0020"/>
    <n v="899.77"/>
    <n v="2017"/>
    <n v="899.77"/>
    <n v="899.77"/>
    <n v="0"/>
    <n v="43303"/>
    <s v="CALLAHAN"/>
    <s v="Florida"/>
    <n v="32011"/>
    <s v="43303 RATLIFF RD"/>
    <s v="CALLAHAN FL 32011"/>
    <n v="-81.825586485887797"/>
    <n v="30.4920847813883"/>
    <s v="BALOUTA RAFAT"/>
    <n v="2"/>
    <s v="MOBILE HOMES"/>
    <n v="1006"/>
    <s v="Mobile home"/>
    <n v="2017"/>
    <n v="53001"/>
    <n v="2017"/>
    <n v="53001"/>
    <n v="802.38"/>
    <n v="0.89176122786934442"/>
    <s v="No"/>
    <s v="No"/>
    <m/>
    <s v="No"/>
    <s v="No"/>
    <m/>
    <s v="No"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High"/>
    <n v="1"/>
    <s v="No"/>
    <s v="No"/>
    <s v="No"/>
    <s v="Without Environmental Issues"/>
    <s v="No"/>
    <s v="None"/>
    <s v="43303 RATLIFF RD"/>
    <s v="Callahan"/>
    <s v="Florida"/>
    <n v="32011"/>
    <s v="43303 RATLIFF RD CALLAHAN FL 32011"/>
    <s v=""/>
    <s v="Pass"/>
    <s v="No"/>
    <s v="FV&lt;$10K"/>
    <s v="N/A"/>
    <s v="No, &lt; $20K Lien"/>
    <s v="No, Lien &lt; $20K"/>
    <s v="N/A"/>
    <s v="No"/>
    <s v="No"/>
    <n v="1"/>
    <s v="No"/>
    <n v="53001"/>
    <n v="1"/>
    <n v="53001"/>
    <m/>
    <n v="0"/>
    <n v="0"/>
    <s v=""/>
    <e v="#N/A"/>
    <n v="53001"/>
    <s v="No"/>
    <s v="R"/>
    <s v="No"/>
    <s v="No"/>
    <n v="0.35"/>
    <n v="18550.349999999999"/>
    <n v="4498.8500000000004"/>
    <n v="14051.499999999998"/>
    <n v="8.4882360710175284E-2"/>
    <m/>
    <s v="No"/>
    <m/>
    <m/>
    <m/>
    <x v="0"/>
    <n v="767"/>
    <n v="899.77"/>
    <s v="Ok"/>
    <n v="0"/>
    <n v="0"/>
  </r>
  <r>
    <n v="768"/>
    <s v="Nassau"/>
    <s v="16-1N-25-2900-0010-0000"/>
    <n v="1700.18"/>
    <n v="2017"/>
    <n v="1700.18"/>
    <n v="1700.18"/>
    <n v="0"/>
    <n v="43383"/>
    <s v="CALLAHAN"/>
    <s v="Florida"/>
    <n v="32011"/>
    <s v="43383 RATLIFF RD"/>
    <s v="CALLAHAN FL 32011"/>
    <n v="-81.820921866514098"/>
    <n v="30.495709434464199"/>
    <s v="MOSER GRACE E"/>
    <n v="2"/>
    <s v="MOBILE HOMES"/>
    <n v="1006"/>
    <s v="Mobile home"/>
    <n v="2017"/>
    <n v="141493"/>
    <n v="2017"/>
    <n v="145163"/>
    <n v="1542.47"/>
    <n v="0.90723923349292424"/>
    <s v="No"/>
    <s v="No"/>
    <s v="No"/>
    <s v="No"/>
    <m/>
    <m/>
    <m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0"/>
    <s v="Yes"/>
    <s v="No"/>
    <s v="No"/>
    <s v="Without Environmental Issues"/>
    <s v="No"/>
    <s v="None"/>
    <s v="43383 RATLIFF RD"/>
    <s v="Callahan"/>
    <s v="Florida"/>
    <n v="32011"/>
    <s v="43383 RATLIFF RD CALLAHAN FL 32011"/>
    <s v=""/>
    <s v="Pass"/>
    <s v="No"/>
    <s v="FV&lt;$10K"/>
    <s v="N/A"/>
    <s v="No, &lt; $20K Lien"/>
    <s v="No, Lien &lt; $20K"/>
    <s v="N/A"/>
    <s v="No"/>
    <s v="No"/>
    <n v="0"/>
    <s v="No"/>
    <n v="141493"/>
    <n v="1"/>
    <n v="141493"/>
    <m/>
    <n v="0"/>
    <n v="0"/>
    <s v=""/>
    <e v="#N/A"/>
    <n v="141493"/>
    <s v="No"/>
    <s v="R"/>
    <s v="No"/>
    <s v="Yes"/>
    <n v="0.67"/>
    <n v="94800.310000000012"/>
    <n v="6800.72"/>
    <n v="87999.590000000011"/>
    <n v="4.8064003166234374E-2"/>
    <m/>
    <s v="No"/>
    <m/>
    <m/>
    <m/>
    <x v="0"/>
    <n v="768"/>
    <n v="1700.18"/>
    <s v="Ok"/>
    <n v="0"/>
    <n v="0"/>
  </r>
  <r>
    <n v="769"/>
    <s v="Nassau"/>
    <s v="16-1N-25-2900-0010-0010"/>
    <n v="419.9"/>
    <n v="2017"/>
    <n v="419.9"/>
    <n v="419.9"/>
    <n v="0"/>
    <n v="43056"/>
    <s v="CALLAHAN"/>
    <s v="Florida"/>
    <n v="32011"/>
    <s v="43056 PINEWOOD CT"/>
    <s v="CALLAHAN FL 32011"/>
    <n v="-81.820680871888996"/>
    <n v="30.494979267851999"/>
    <s v="VICKERS JUDY K"/>
    <n v="2"/>
    <s v="MOBILE HOMES"/>
    <n v="1006"/>
    <s v="Mobile home"/>
    <n v="2017"/>
    <n v="48693"/>
    <n v="2017"/>
    <n v="60626"/>
    <n v="358.67"/>
    <n v="0.85417956656346761"/>
    <s v="No"/>
    <m/>
    <s v="No"/>
    <s v="No"/>
    <m/>
    <m/>
    <m/>
    <s v="I"/>
    <s v="I"/>
    <s v="I"/>
    <s v="I"/>
    <s v="I"/>
    <n v="0"/>
    <n v="0"/>
    <s v="No"/>
    <s v="No"/>
    <s v="No"/>
    <n v="0"/>
    <n v="0"/>
    <n v="0"/>
    <n v="0"/>
    <n v="0"/>
    <n v="0"/>
    <s v="Potential Low Risk"/>
    <s v="Minimal"/>
    <n v="1"/>
    <s v="Yes"/>
    <s v="No"/>
    <s v="No"/>
    <s v="Without Environmental Issues"/>
    <s v="No"/>
    <s v="None"/>
    <s v="43056 PINEWOOD CT"/>
    <s v="Callahan"/>
    <s v="Florida"/>
    <n v="32011"/>
    <s v="43056 PINEWOOD CT CALLAHAN FL 32011"/>
    <s v=""/>
    <s v="Pass"/>
    <s v="No"/>
    <s v="FV&lt;$10K"/>
    <s v="N/A"/>
    <s v="No, &lt; $20K Lien"/>
    <s v="No, Lien &lt; $20K"/>
    <s v="N/A"/>
    <s v="No"/>
    <s v="No"/>
    <n v="1"/>
    <s v="No"/>
    <n v="48693"/>
    <n v="1"/>
    <n v="48693"/>
    <m/>
    <n v="0"/>
    <n v="0"/>
    <s v=""/>
    <e v="#N/A"/>
    <n v="48693"/>
    <s v="No"/>
    <s v="R"/>
    <s v="No"/>
    <s v="Yes"/>
    <n v="0.67"/>
    <n v="32624.31"/>
    <n v="2099.5"/>
    <n v="30524.81"/>
    <n v="4.3117080483847783E-2"/>
    <m/>
    <s v="No"/>
    <m/>
    <m/>
    <m/>
    <x v="0"/>
    <n v="769"/>
    <n v="419.9"/>
    <s v="Ok"/>
    <n v="0"/>
    <n v="0"/>
  </r>
  <r>
    <n v="770"/>
    <s v="Nassau"/>
    <s v="16-1N-25-2900-0013-0020"/>
    <n v="2694.63"/>
    <n v="2017"/>
    <n v="2694.63"/>
    <n v="2694.63"/>
    <n v="0"/>
    <n v="43433"/>
    <s v="CALLAHAN"/>
    <s v="Florida"/>
    <n v="32011"/>
    <s v="43433 RATLIFF RD"/>
    <s v="CALLAHAN FL 32011"/>
    <n v="-81.817096389818502"/>
    <n v="30.497099239828099"/>
    <s v="AMOS CHRISTY L"/>
    <n v="1"/>
    <s v="SINGLE FAMILY"/>
    <n v="1001"/>
    <s v="Single Family Residential"/>
    <n v="2017"/>
    <n v="202232"/>
    <n v="2017"/>
    <n v="220013"/>
    <n v="2461.98"/>
    <n v="0.91366161588047334"/>
    <s v="No"/>
    <s v="No"/>
    <s v="No"/>
    <s v="No"/>
    <s v="No"/>
    <s v="No"/>
    <m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High"/>
    <n v="1"/>
    <s v="Yes"/>
    <s v="No"/>
    <s v="No"/>
    <s v="Without Environmental Issues"/>
    <s v="No"/>
    <s v="None"/>
    <s v="43433 RATLIFF RD"/>
    <s v="Callahan"/>
    <s v="Florida"/>
    <n v="32011"/>
    <s v="43433 RATLIFF RD CALLAHAN FL 32011"/>
    <s v=""/>
    <s v="Pass"/>
    <s v="No"/>
    <s v="FV&lt;$10K"/>
    <s v="N/A"/>
    <s v="No, &lt; $20K Lien"/>
    <s v="No, Lien &lt; $20K"/>
    <s v="N/A"/>
    <s v="No"/>
    <s v="No"/>
    <n v="1"/>
    <s v="No"/>
    <n v="202232"/>
    <n v="1"/>
    <n v="202232"/>
    <m/>
    <n v="0"/>
    <n v="0"/>
    <s v=""/>
    <e v="#N/A"/>
    <n v="202232"/>
    <s v="No"/>
    <s v="S"/>
    <s v="No"/>
    <s v="Yes"/>
    <n v="0.67"/>
    <n v="135495.44"/>
    <n v="13473.150000000001"/>
    <n v="122022.29000000001"/>
    <n v="6.6622245737568739E-2"/>
    <m/>
    <s v="No"/>
    <m/>
    <m/>
    <m/>
    <x v="0"/>
    <n v="770"/>
    <n v="2694.63"/>
    <s v="Ok"/>
    <n v="0"/>
    <n v="0"/>
  </r>
  <r>
    <n v="771"/>
    <s v="Nassau"/>
    <s v="16-1N-25-2900-0017-0000"/>
    <n v="1786.81"/>
    <n v="2017"/>
    <n v="1786.81"/>
    <n v="1786.81"/>
    <n v="0"/>
    <n v="43501"/>
    <s v="CALLAHAN"/>
    <s v="Florida"/>
    <n v="32011"/>
    <s v="43501 RATLIFF RD"/>
    <s v="CALLAHAN FL 32011"/>
    <n v="-81.812700649732093"/>
    <n v="30.499719536637699"/>
    <s v="HUNT DEBORAH M"/>
    <n v="2"/>
    <s v="MOBILE HOMES"/>
    <n v="1006"/>
    <s v="Mobile home"/>
    <n v="2017"/>
    <n v="104741"/>
    <n v="2017"/>
    <n v="110338"/>
    <n v="1622.57"/>
    <n v="0.90808200088425739"/>
    <s v="No"/>
    <s v="No"/>
    <m/>
    <s v="No"/>
    <m/>
    <s v="No"/>
    <m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43501 RATLIFF RD"/>
    <s v="Callahan"/>
    <s v="Florida"/>
    <n v="32011"/>
    <s v="43501 RATLIFF RD CALLAHAN FL 32011"/>
    <s v=""/>
    <s v="Pass"/>
    <s v="No"/>
    <s v="FV&lt;$10K"/>
    <s v="N/A"/>
    <s v="No, &lt; $20K Lien"/>
    <s v="No, Lien &lt; $20K"/>
    <s v="N/A"/>
    <s v="No"/>
    <s v="No"/>
    <n v="1"/>
    <s v="No"/>
    <n v="104741"/>
    <n v="1"/>
    <n v="104741"/>
    <m/>
    <n v="0"/>
    <n v="0"/>
    <s v=""/>
    <e v="#N/A"/>
    <n v="104741"/>
    <s v="No"/>
    <s v="R"/>
    <s v="No"/>
    <s v="No"/>
    <n v="0.35"/>
    <n v="36659.35"/>
    <n v="8934.0499999999993"/>
    <n v="27725.3"/>
    <n v="8.5296588728387163E-2"/>
    <m/>
    <s v="No"/>
    <m/>
    <m/>
    <m/>
    <x v="0"/>
    <n v="771"/>
    <n v="1786.81"/>
    <s v="Ok"/>
    <n v="0"/>
    <n v="0"/>
  </r>
  <r>
    <n v="772"/>
    <s v="Nassau"/>
    <s v="16-1N-25-2900-0027-0010"/>
    <n v="984.34"/>
    <n v="2017"/>
    <n v="984.34"/>
    <n v="984.34"/>
    <n v="0"/>
    <n v="43434"/>
    <s v="CALLAHAN"/>
    <s v="Florida"/>
    <n v="32011"/>
    <s v="43434 RATLIFF RD"/>
    <s v="CALLAHAN FL 32011"/>
    <n v="-81.8154814451768"/>
    <n v="30.4950421341109"/>
    <s v="BUSTION GERALD W"/>
    <n v="2"/>
    <s v="MOBILE HOMES"/>
    <n v="1006"/>
    <s v="Mobile home"/>
    <n v="2017"/>
    <n v="58016"/>
    <n v="2017"/>
    <n v="58361"/>
    <n v="880.57"/>
    <n v="0.89457910884450498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High"/>
    <n v="1"/>
    <s v="No"/>
    <s v="No"/>
    <s v="No"/>
    <s v="Without Environmental Issues"/>
    <s v="No"/>
    <s v="None"/>
    <s v="43434 RATLIFF RD"/>
    <s v="Callahan"/>
    <s v="Florida"/>
    <n v="32011"/>
    <s v="43434 RATLIFF RD CALLAHAN FL 32011"/>
    <s v=""/>
    <s v="Pass"/>
    <s v="No"/>
    <s v="FV&lt;$10K"/>
    <s v="N/A"/>
    <s v="No, &lt; $20K Lien"/>
    <s v="No, Lien &lt; $20K"/>
    <s v="N/A"/>
    <s v="No"/>
    <s v="No"/>
    <n v="1"/>
    <s v="No"/>
    <n v="58016"/>
    <n v="1"/>
    <n v="58016"/>
    <m/>
    <n v="0"/>
    <n v="0"/>
    <s v=""/>
    <e v="#N/A"/>
    <n v="58016"/>
    <s v="No"/>
    <s v="R"/>
    <s v="No"/>
    <s v="No"/>
    <n v="0.35"/>
    <n v="20305.599999999999"/>
    <n v="4921.7"/>
    <n v="15383.899999999998"/>
    <n v="8.4833494208494203E-2"/>
    <m/>
    <s v="No"/>
    <m/>
    <m/>
    <m/>
    <x v="0"/>
    <n v="772"/>
    <n v="984.34"/>
    <s v="Ok"/>
    <n v="0"/>
    <n v="0"/>
  </r>
  <r>
    <n v="773"/>
    <s v="Nassau"/>
    <s v="16-1N-25-2900-0027-0030"/>
    <n v="646.32000000000005"/>
    <n v="2017"/>
    <n v="646.32000000000005"/>
    <e v="#N/A"/>
    <e v="#N/A"/>
    <n v="43432"/>
    <s v="CALLAHAN"/>
    <s v="Florida"/>
    <n v="32011"/>
    <s v="43432 RATLIFF RD"/>
    <s v="CALLAHAN FL 32011"/>
    <n v="-81.816212175748504"/>
    <n v="30.4957393910015"/>
    <s v="HUMPHRIES CHRISTINE"/>
    <n v="2"/>
    <s v="MOBILE HOMES"/>
    <n v="1006"/>
    <s v="Mobile home"/>
    <n v="2017"/>
    <n v="35877"/>
    <n v="2017"/>
    <n v="39651"/>
    <n v="568.03"/>
    <n v="0.87886805297685344"/>
    <s v="No"/>
    <s v="No"/>
    <s v="No"/>
    <s v="No"/>
    <s v="No"/>
    <s v="No"/>
    <m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High"/>
    <n v="0"/>
    <s v="No"/>
    <s v="No"/>
    <s v="No"/>
    <e v="#N/A"/>
    <s v="No"/>
    <e v="#N/A"/>
    <s v="43432 RATLIFF RD"/>
    <s v="Callahan"/>
    <s v="Florida"/>
    <n v="32011"/>
    <s v="43432 RATLIFF RD CALLAHAN FL 32011"/>
    <s v=""/>
    <s v="Pass"/>
    <s v="No"/>
    <s v="FV&lt;$10K"/>
    <s v="N/A"/>
    <s v="No, &lt; $20K Lien"/>
    <s v="No, Lien &lt; $20K"/>
    <s v="N/A"/>
    <s v="No"/>
    <s v="No"/>
    <n v="0"/>
    <s v="No"/>
    <n v="35877"/>
    <n v="1"/>
    <n v="35877"/>
    <m/>
    <n v="0"/>
    <n v="0"/>
    <s v=""/>
    <e v="#N/A"/>
    <n v="35877"/>
    <s v="No"/>
    <s v="R"/>
    <s v="No"/>
    <s v="No"/>
    <n v="0.35"/>
    <n v="12556.949999999999"/>
    <n v="2585.2800000000002"/>
    <n v="9971.6699999999983"/>
    <n v="7.2059536750564437E-2"/>
    <m/>
    <s v="No"/>
    <m/>
    <m/>
    <m/>
    <x v="0"/>
    <n v="773"/>
    <n v="646.32000000000005"/>
    <s v="Ok"/>
    <e v="#N/A"/>
    <e v="#N/A"/>
  </r>
  <r>
    <n v="774"/>
    <s v="Nassau"/>
    <s v="16-1N-25-2900-0028-0010"/>
    <n v="867.04"/>
    <n v="2017"/>
    <n v="867.04"/>
    <n v="867.04"/>
    <n v="0"/>
    <n v="43416"/>
    <s v="CALLAHAN"/>
    <s v="Florida"/>
    <n v="32011"/>
    <s v="43416 RATLIFF RD"/>
    <s v="CALLAHAN FL 32011"/>
    <n v="-81.816570164035198"/>
    <n v="30.495033703109002"/>
    <s v="BUSTION GERALD W"/>
    <n v="2"/>
    <s v="MOBILE HOMES"/>
    <n v="1006"/>
    <s v="Mobile home"/>
    <n v="2017"/>
    <n v="49844"/>
    <n v="2017"/>
    <n v="52502"/>
    <n v="772.12"/>
    <n v="0.89052408193393617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High"/>
    <n v="1"/>
    <s v="No"/>
    <s v="No"/>
    <s v="No"/>
    <s v="Without Environmental Issues"/>
    <s v="No"/>
    <s v="None"/>
    <s v="43416 RATLIFF RD"/>
    <s v="Callahan"/>
    <s v="Florida"/>
    <n v="32011"/>
    <s v="43416 RATLIFF RD CALLAHAN FL 32011"/>
    <s v=""/>
    <s v="Pass"/>
    <s v="No"/>
    <s v="FV&lt;$10K"/>
    <s v="N/A"/>
    <s v="No, &lt; $20K Lien"/>
    <s v="No, Lien &lt; $20K"/>
    <s v="N/A"/>
    <s v="No"/>
    <s v="No"/>
    <n v="1"/>
    <s v="No"/>
    <n v="49844"/>
    <n v="1"/>
    <n v="49844"/>
    <m/>
    <n v="0"/>
    <n v="0"/>
    <s v=""/>
    <e v="#N/A"/>
    <n v="49844"/>
    <s v="No"/>
    <s v="R"/>
    <s v="No"/>
    <s v="No"/>
    <n v="0.35"/>
    <n v="17445.399999999998"/>
    <n v="4335.2"/>
    <n v="13110.199999999997"/>
    <n v="8.6975363132974881E-2"/>
    <m/>
    <s v="No"/>
    <m/>
    <m/>
    <m/>
    <x v="0"/>
    <n v="774"/>
    <n v="867.04"/>
    <s v="Ok"/>
    <n v="0"/>
    <n v="0"/>
  </r>
  <r>
    <n v="775"/>
    <s v="Nassau"/>
    <s v="16-1N-25-2910-0008-0000"/>
    <n v="627.25"/>
    <n v="2017"/>
    <n v="627.25"/>
    <n v="627.25"/>
    <n v="0"/>
    <n v="43755"/>
    <s v="CALLAHAN"/>
    <s v="Florida"/>
    <n v="32011"/>
    <s v="43755 FREEDOM DR"/>
    <s v="CALLAHAN FL 32011"/>
    <n v="-81.816692791607494"/>
    <n v="30.492736962588602"/>
    <s v="SHRADER RORIE J"/>
    <n v="2"/>
    <s v="MOBILE HOMES"/>
    <n v="1006"/>
    <s v="Mobile home"/>
    <n v="2017"/>
    <n v="36357"/>
    <n v="2017"/>
    <n v="36357"/>
    <n v="550.39"/>
    <n v="0.87746512554802714"/>
    <s v="No"/>
    <m/>
    <m/>
    <m/>
    <m/>
    <m/>
    <s v="No"/>
    <s v="I"/>
    <s v="I"/>
    <s v="I"/>
    <n v="0"/>
    <n v="0"/>
    <n v="0"/>
    <n v="0"/>
    <s v="No"/>
    <s v="No"/>
    <s v="No"/>
    <n v="0"/>
    <n v="0"/>
    <n v="0"/>
    <n v="0"/>
    <n v="0"/>
    <n v="0"/>
    <s v="Potential Low Risk"/>
    <n v="0"/>
    <n v="1"/>
    <s v="No"/>
    <s v="No"/>
    <s v="No"/>
    <s v="Without Environmental Issues"/>
    <s v="No"/>
    <s v="None"/>
    <s v="43755 FREEDOM DR"/>
    <s v="Callahan"/>
    <s v="Florida"/>
    <n v="32011"/>
    <s v="43755 FREEDOM DR CALLAHAN FL 32011"/>
    <s v=""/>
    <s v="Pass"/>
    <s v="No"/>
    <s v="FV&lt;$10K"/>
    <s v="N/A"/>
    <s v="No, &lt; $20K Lien"/>
    <s v="No, Lien &lt; $20K"/>
    <s v="N/A"/>
    <s v="No"/>
    <s v="No"/>
    <n v="1"/>
    <s v="No"/>
    <n v="36357"/>
    <n v="1"/>
    <n v="36357"/>
    <m/>
    <n v="0"/>
    <n v="0"/>
    <s v=""/>
    <e v="#N/A"/>
    <n v="36357"/>
    <s v="No"/>
    <s v="R"/>
    <s v="No"/>
    <s v="No"/>
    <n v="0.35"/>
    <n v="12724.949999999999"/>
    <n v="3136.25"/>
    <n v="9588.6999999999989"/>
    <n v="8.6262617927771817E-2"/>
    <m/>
    <s v="No"/>
    <m/>
    <m/>
    <m/>
    <x v="0"/>
    <n v="775"/>
    <n v="627.25"/>
    <s v="Ok"/>
    <n v="0"/>
    <n v="0"/>
  </r>
  <r>
    <n v="776"/>
    <s v="Nassau"/>
    <s v="16-1N-25-2910-0019-0000"/>
    <n v="1558.02"/>
    <n v="2017"/>
    <n v="1558.02"/>
    <n v="1558.02"/>
    <n v="0"/>
    <n v="43111"/>
    <s v="CALLAHAN"/>
    <s v="Florida"/>
    <n v="32011"/>
    <s v="43111 FREEDOM DR"/>
    <s v="CALLAHAN FL 32011"/>
    <n v="-81.826319318541096"/>
    <n v="30.486847397486098"/>
    <s v="EVANS GLORIA"/>
    <n v="1"/>
    <s v="SINGLE FAMILY"/>
    <n v="1001"/>
    <s v="Single Family Residential"/>
    <n v="2017"/>
    <n v="132810"/>
    <n v="2017"/>
    <n v="234692"/>
    <n v="1411.02"/>
    <n v="0.90564947818384878"/>
    <m/>
    <m/>
    <s v="No"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s v="High"/>
    <n v="0"/>
    <s v="Yes"/>
    <s v="No"/>
    <s v="No"/>
    <s v="Without Environmental Issues"/>
    <s v="No"/>
    <s v="None"/>
    <s v="43111 FREEDOM DR"/>
    <s v="Callahan"/>
    <s v="Florida"/>
    <n v="32011"/>
    <s v="43111 FREEDOM DR CALLAHAN FL 32011"/>
    <s v=""/>
    <s v="Pass"/>
    <s v="No"/>
    <s v="FV&lt;$10K"/>
    <s v="N/A"/>
    <s v="No, &lt; $20K Lien"/>
    <s v="No, Lien &lt; $20K"/>
    <s v="N/A"/>
    <s v="No"/>
    <s v="No"/>
    <n v="0"/>
    <s v="No"/>
    <n v="132810"/>
    <n v="1"/>
    <n v="132810"/>
    <m/>
    <n v="0"/>
    <n v="0"/>
    <s v=""/>
    <e v="#N/A"/>
    <n v="132810"/>
    <s v="No"/>
    <s v="S"/>
    <s v="No"/>
    <s v="Yes"/>
    <n v="0.67"/>
    <n v="88982.700000000012"/>
    <n v="6232.08"/>
    <n v="82750.62000000001"/>
    <n v="4.6924779760560198E-2"/>
    <m/>
    <s v="No"/>
    <m/>
    <m/>
    <m/>
    <x v="0"/>
    <n v="776"/>
    <n v="1558.02"/>
    <s v="Ok"/>
    <n v="0"/>
    <n v="0"/>
  </r>
  <r>
    <n v="777"/>
    <s v="Nassau"/>
    <s v="16-1N-25-2910-0019-0020"/>
    <n v="260.95999999999998"/>
    <n v="2017"/>
    <n v="260.95999999999998"/>
    <n v="260.95999999999998"/>
    <n v="0"/>
    <m/>
    <s v="CALLAHAN"/>
    <s v="Florida"/>
    <n v="32011"/>
    <s v="FREEDOM DR"/>
    <s v="CALLAHAN FL 32011"/>
    <n v="-81.826482961236707"/>
    <n v="30.486445237835401"/>
    <s v="EVANS GLORIA JEAN"/>
    <n v="0"/>
    <s v="VACANT RESIDENTIAL"/>
    <n v="8001"/>
    <s v="Residential-Vacant Land"/>
    <n v="2017"/>
    <n v="13200"/>
    <n v="2017"/>
    <n v="15000"/>
    <n v="211.71"/>
    <n v="0.81127375843041083"/>
    <m/>
    <s v="No"/>
    <s v="No"/>
    <m/>
    <m/>
    <m/>
    <m/>
    <s v="I"/>
    <s v="I"/>
    <s v="I"/>
    <n v="0"/>
    <n v="0"/>
    <n v="0"/>
    <n v="0"/>
    <s v="No"/>
    <s v="No"/>
    <s v="No"/>
    <n v="0"/>
    <n v="0"/>
    <n v="0"/>
    <n v="0"/>
    <n v="0"/>
    <n v="0"/>
    <s v="Potential Low Risk"/>
    <s v="High"/>
    <n v="0"/>
    <s v="No"/>
    <s v="No"/>
    <s v="No"/>
    <s v="Without Environmental Issues"/>
    <s v="No"/>
    <s v="None"/>
    <s v="FREEDOM DR"/>
    <s v="Callahan"/>
    <s v="Florida"/>
    <n v="32011"/>
    <s v="FREEDOM DR CALLAHAN FL 32011"/>
    <s v=""/>
    <s v="Pass"/>
    <s v="No"/>
    <s v="FV&lt;$10K"/>
    <s v="N/A"/>
    <s v="No, &lt; $20K Lien"/>
    <s v="No, Lien &lt; $20K"/>
    <s v="N/A"/>
    <s v="No"/>
    <s v="No"/>
    <n v="0"/>
    <s v="No"/>
    <n v="13200"/>
    <n v="1"/>
    <n v="13200"/>
    <m/>
    <n v="0"/>
    <n v="0"/>
    <s v=""/>
    <e v="#N/A"/>
    <n v="13200"/>
    <s v="No"/>
    <s v="V"/>
    <s v="Yes"/>
    <s v="No"/>
    <n v="0"/>
    <n v="0"/>
    <n v="1043.8399999999999"/>
    <n v="-1043.8399999999999"/>
    <n v="7.9078787878787873E-2"/>
    <m/>
    <s v="No"/>
    <m/>
    <m/>
    <m/>
    <x v="4"/>
    <n v="777"/>
    <n v="260.95999999999998"/>
    <s v="Ok"/>
    <n v="0"/>
    <n v="0"/>
  </r>
  <r>
    <n v="778"/>
    <s v="Nassau"/>
    <s v="16-1N-25-2910-0030-0000"/>
    <n v="629.86"/>
    <n v="2017"/>
    <e v="#N/A"/>
    <e v="#N/A"/>
    <e v="#N/A"/>
    <e v="#N/A"/>
    <e v="#N/A"/>
    <e v="#N/A"/>
    <e v="#N/A"/>
    <e v="#N/A"/>
    <e v="#N/A"/>
    <e v="#N/A"/>
    <e v="#N/A"/>
    <e v="#N/A"/>
    <n v="0"/>
    <s v="VACANT RESIDENTIAL"/>
    <e v="#N/A"/>
    <e v="#N/A"/>
    <n v="2017"/>
    <n v="36516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36516"/>
    <n v="1"/>
    <n v="36516"/>
    <m/>
    <e v="#N/A"/>
    <e v="#N/A"/>
    <s v=""/>
    <e v="#N/A"/>
    <n v="36516"/>
    <s v="No"/>
    <s v="V"/>
    <s v="Yes"/>
    <s v="No"/>
    <n v="0"/>
    <n v="0"/>
    <e v="#N/A"/>
    <e v="#N/A"/>
    <e v="#N/A"/>
    <m/>
    <s v="No"/>
    <m/>
    <m/>
    <m/>
    <x v="1"/>
    <n v="778"/>
    <n v="629.86"/>
    <s v="Ok"/>
    <e v="#N/A"/>
    <e v="#N/A"/>
  </r>
  <r>
    <n v="779"/>
    <s v="Nassau"/>
    <s v="16-1N-25-2912-0003-0090"/>
    <n v="899.14"/>
    <n v="2017"/>
    <n v="899.14"/>
    <n v="899.14"/>
    <n v="0"/>
    <n v="44090"/>
    <s v="CALLAHAN"/>
    <s v="Florida"/>
    <n v="32011"/>
    <s v="44090 WOODLAND CIR"/>
    <s v="CALLAHAN FL 32011"/>
    <n v="-81.810929836931507"/>
    <n v="30.503049102710101"/>
    <s v="HARRISON THOMAS"/>
    <n v="0"/>
    <s v="VACANT RESIDENTIAL"/>
    <n v="8001"/>
    <s v="Residential-Vacant Land"/>
    <n v="2017"/>
    <n v="52964"/>
    <n v="2017"/>
    <n v="52964"/>
    <n v="801.8"/>
    <n v="0.89174099695264364"/>
    <s v="No"/>
    <m/>
    <s v="No"/>
    <s v="No"/>
    <m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44090 WOODLAND CIR"/>
    <s v="Callahan"/>
    <s v="Florida"/>
    <n v="32011"/>
    <s v="44090 WOODLAND CIR CALLAHAN FL 32011"/>
    <s v=""/>
    <s v="Pass"/>
    <s v="No"/>
    <s v="FV&lt;$10K"/>
    <s v="N/A"/>
    <s v="No, &lt; $20K Lien"/>
    <s v="No, Lien &lt; $20K"/>
    <s v="N/A"/>
    <s v="No"/>
    <s v="No"/>
    <n v="0"/>
    <s v="No"/>
    <n v="52964"/>
    <n v="1"/>
    <n v="52964"/>
    <m/>
    <n v="0"/>
    <n v="0"/>
    <s v=""/>
    <e v="#N/A"/>
    <n v="52964"/>
    <s v="No"/>
    <s v="V"/>
    <s v="Yes"/>
    <s v="No"/>
    <n v="0"/>
    <n v="0"/>
    <n v="3596.56"/>
    <n v="-3596.56"/>
    <n v="6.790574730005286E-2"/>
    <m/>
    <s v="No"/>
    <m/>
    <m/>
    <m/>
    <x v="1"/>
    <n v="779"/>
    <n v="899.14"/>
    <s v="Ok"/>
    <n v="0"/>
    <n v="0"/>
  </r>
  <r>
    <n v="780"/>
    <s v="Nassau"/>
    <s v="16-1N-25-2912-0004-0090"/>
    <n v="299.49"/>
    <n v="2017"/>
    <n v="299.49"/>
    <n v="299.49"/>
    <n v="0"/>
    <n v="44752"/>
    <s v="CALLAHAN"/>
    <s v="Florida"/>
    <n v="32011"/>
    <s v="44752 WOODLAND CIR"/>
    <s v="CALLAHAN FL 32011"/>
    <n v="-81.8192091554249"/>
    <n v="30.498768001889701"/>
    <s v="NETTLES AL W"/>
    <n v="2"/>
    <s v="MOBILE HOMES"/>
    <n v="1006"/>
    <s v="Mobile home"/>
    <n v="2017"/>
    <n v="41338"/>
    <n v="2017"/>
    <n v="46125"/>
    <n v="247.33"/>
    <n v="0.82583725666967178"/>
    <m/>
    <s v="No"/>
    <s v="No"/>
    <s v="No"/>
    <m/>
    <m/>
    <m/>
    <s v="I"/>
    <s v="I"/>
    <s v="I"/>
    <s v="I"/>
    <s v="I"/>
    <n v="0"/>
    <n v="0"/>
    <s v="No"/>
    <s v="No"/>
    <s v="No"/>
    <n v="0"/>
    <n v="0"/>
    <n v="0"/>
    <n v="0"/>
    <n v="0"/>
    <n v="0"/>
    <s v="Potential Low Risk"/>
    <s v="High"/>
    <n v="0"/>
    <s v="Yes"/>
    <s v="No"/>
    <s v="No"/>
    <s v="Without Environmental Issues"/>
    <s v="No"/>
    <s v="None"/>
    <s v="44752 WOODLAND CIR"/>
    <s v="Callahan"/>
    <s v="Florida"/>
    <n v="32011"/>
    <s v="44752 WOODLAND CIR CALLAHAN FL 32011"/>
    <s v=""/>
    <s v="Pass"/>
    <s v="No"/>
    <s v="FV&lt;$10K"/>
    <s v="N/A"/>
    <s v="No, &lt; $20K Lien"/>
    <s v="No, Lien &lt; $20K"/>
    <s v="N/A"/>
    <s v="No"/>
    <s v="No"/>
    <n v="0"/>
    <s v="No"/>
    <n v="41338"/>
    <n v="1"/>
    <n v="41338"/>
    <m/>
    <n v="0"/>
    <n v="0"/>
    <s v=""/>
    <e v="#N/A"/>
    <n v="41338"/>
    <s v="No"/>
    <s v="R"/>
    <s v="No"/>
    <s v="Yes"/>
    <n v="0.67"/>
    <n v="27696.460000000003"/>
    <n v="1197.96"/>
    <n v="26498.500000000004"/>
    <n v="2.8979631331946393E-2"/>
    <m/>
    <s v="No"/>
    <m/>
    <m/>
    <m/>
    <x v="0"/>
    <n v="780"/>
    <n v="299.49"/>
    <s v="Ok"/>
    <n v="0"/>
    <n v="0"/>
  </r>
  <r>
    <n v="781"/>
    <s v="Nassau"/>
    <s v="16-1N-25-2912-0005-0070"/>
    <n v="811.82"/>
    <n v="2017"/>
    <n v="811.82"/>
    <n v="811.82"/>
    <n v="0"/>
    <n v="44467"/>
    <s v="CALLAHAN"/>
    <s v="Florida"/>
    <n v="32011"/>
    <s v="44467 WOODRIDGE DR"/>
    <s v="CALLAHAN FL 32011"/>
    <n v="-81.819007732711299"/>
    <n v="30.502541388214102"/>
    <s v="CONNOR JAMES E"/>
    <n v="1"/>
    <s v="SINGLE FAMILY"/>
    <n v="1001"/>
    <s v="Single Family Residential"/>
    <n v="2017"/>
    <n v="87233"/>
    <n v="2017"/>
    <n v="123448"/>
    <n v="721.06"/>
    <n v="0.88820181813702537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Yes"/>
    <s v="No"/>
    <s v="No"/>
    <s v="Without Environmental Issues"/>
    <s v="No"/>
    <s v="None"/>
    <s v="44467 WOODRIDGE DR"/>
    <s v="Callahan"/>
    <s v="Florida"/>
    <n v="32011"/>
    <s v="44467 WOODRIDGE DR CALLAHAN FL 32011"/>
    <s v=""/>
    <s v="Pass"/>
    <s v="No"/>
    <s v="FV&lt;$10K"/>
    <s v="N/A"/>
    <s v="No, &lt; $20K Lien"/>
    <s v="No, Lien &lt; $20K"/>
    <s v="N/A"/>
    <s v="No"/>
    <s v="No"/>
    <n v="1"/>
    <s v="No"/>
    <n v="87233"/>
    <n v="1"/>
    <n v="87233"/>
    <m/>
    <n v="0"/>
    <n v="0"/>
    <s v=""/>
    <e v="#N/A"/>
    <n v="87233"/>
    <s v="No"/>
    <s v="S"/>
    <s v="No"/>
    <s v="Yes"/>
    <n v="0.67"/>
    <n v="58446.11"/>
    <n v="4059.1000000000004"/>
    <n v="54387.01"/>
    <n v="4.6531702452053701E-2"/>
    <m/>
    <s v="No"/>
    <m/>
    <m/>
    <m/>
    <x v="0"/>
    <n v="781"/>
    <n v="811.82"/>
    <s v="Ok"/>
    <n v="0"/>
    <n v="0"/>
  </r>
  <r>
    <n v="782"/>
    <s v="Nassau"/>
    <s v="16-1N-25-2912-0006-0130"/>
    <n v="550.07000000000005"/>
    <n v="2017"/>
    <n v="550.07000000000005"/>
    <n v="550.07000000000005"/>
    <n v="0"/>
    <n v="44013"/>
    <s v="CALLAHAN"/>
    <s v="Florida"/>
    <n v="32011"/>
    <s v="44013 WOODLAND CIR"/>
    <s v="CALLAHAN FL 32011"/>
    <n v="-81.815320204268303"/>
    <n v="30.5013398206939"/>
    <s v="SIKES JACQUELINE"/>
    <n v="2"/>
    <s v="MOBILE HOMES"/>
    <n v="1006"/>
    <s v="Mobile home"/>
    <n v="2017"/>
    <n v="31643"/>
    <n v="2017"/>
    <n v="31643"/>
    <n v="479.03"/>
    <n v="0.87085280055265679"/>
    <s v="No"/>
    <s v="No"/>
    <s v="No"/>
    <s v="No"/>
    <s v="No"/>
    <s v="No"/>
    <m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44013 WOODLAND CIR"/>
    <s v="Callahan"/>
    <s v="Florida"/>
    <n v="32011"/>
    <s v="44013 WOODLAND CIR CALLAHAN FL 32011"/>
    <s v=""/>
    <s v="Pass"/>
    <s v="No"/>
    <s v="FV&lt;$10K"/>
    <s v="N/A"/>
    <s v="No, &lt; $20K Lien"/>
    <s v="No, Lien &lt; $20K"/>
    <s v="N/A"/>
    <s v="No"/>
    <s v="No"/>
    <n v="0"/>
    <s v="No"/>
    <n v="31643"/>
    <n v="1"/>
    <n v="31643"/>
    <m/>
    <n v="0"/>
    <n v="0"/>
    <s v=""/>
    <e v="#N/A"/>
    <n v="31643"/>
    <s v="No"/>
    <s v="R"/>
    <s v="No"/>
    <s v="No"/>
    <n v="0.35"/>
    <n v="11075.05"/>
    <n v="2200.2800000000002"/>
    <n v="8874.7699999999986"/>
    <n v="6.9534494200929123E-2"/>
    <m/>
    <s v="No"/>
    <m/>
    <m/>
    <m/>
    <x v="0"/>
    <n v="782"/>
    <n v="550.07000000000005"/>
    <s v="Ok"/>
    <n v="0"/>
    <n v="0"/>
  </r>
  <r>
    <n v="783"/>
    <s v="Nassau"/>
    <s v="16-1N-25-2912-0007-0040"/>
    <n v="337.05"/>
    <n v="2017"/>
    <n v="337.05"/>
    <n v="337.05"/>
    <n v="0"/>
    <n v="44099"/>
    <s v="CALLAHAN"/>
    <s v="Florida"/>
    <n v="32011"/>
    <s v="44099 OAKWOOD LN"/>
    <s v="CALLAHAN FL 32011"/>
    <n v="-81.817085078958897"/>
    <n v="30.504192806318098"/>
    <s v="BOWEN STEVEN"/>
    <n v="2"/>
    <s v="MOBILE HOMES"/>
    <n v="1006"/>
    <s v="Mobile home"/>
    <n v="2017"/>
    <n v="49612"/>
    <n v="2017"/>
    <n v="57920"/>
    <n v="372.6"/>
    <n v="1.1054739652870493"/>
    <s v="No"/>
    <m/>
    <m/>
    <m/>
    <m/>
    <m/>
    <m/>
    <s v="I"/>
    <s v="I"/>
    <n v="0"/>
    <n v="0"/>
    <n v="0"/>
    <n v="0"/>
    <n v="0"/>
    <s v="No"/>
    <s v="No"/>
    <s v="No"/>
    <n v="0"/>
    <n v="0"/>
    <n v="65000"/>
    <s v="SELLER TAKE-BACK"/>
    <n v="0"/>
    <n v="0"/>
    <s v="Potential Low Risk"/>
    <n v="0"/>
    <n v="0"/>
    <s v="Yes"/>
    <s v="No"/>
    <s v="No"/>
    <s v="Without Environmental Issues"/>
    <s v="No"/>
    <s v="None"/>
    <s v="44099 OAKWOOD LN"/>
    <s v="Callahan"/>
    <s v="Florida"/>
    <n v="32011"/>
    <s v="44099 OAKWOOD LN CALLAHAN FL 32011"/>
    <s v="L"/>
    <s v="Pass"/>
    <s v="No"/>
    <s v="FV&lt;$10K"/>
    <s v="N/A"/>
    <s v="No, &lt; $20K Lien"/>
    <s v="No, Lien &lt; $20K"/>
    <s v="N/A"/>
    <s v="No"/>
    <s v="No"/>
    <n v="0"/>
    <s v="No"/>
    <n v="49612"/>
    <n v="1"/>
    <n v="49612"/>
    <m/>
    <n v="0"/>
    <n v="0"/>
    <s v=""/>
    <e v="#N/A"/>
    <n v="49612"/>
    <s v="No"/>
    <s v="R"/>
    <s v="No"/>
    <s v="Yes"/>
    <n v="0.67"/>
    <n v="33240.04"/>
    <n v="1454.8500000000001"/>
    <n v="31785.190000000002"/>
    <n v="2.9324558574538421E-2"/>
    <m/>
    <s v="No"/>
    <m/>
    <m/>
    <m/>
    <x v="0"/>
    <n v="783"/>
    <n v="337.05"/>
    <s v="Ok"/>
    <n v="0"/>
    <n v="0"/>
  </r>
  <r>
    <n v="784"/>
    <s v="Nassau"/>
    <s v="16-1N-25-2912-0008-0120"/>
    <n v="3114.67"/>
    <n v="2017"/>
    <n v="3114.67"/>
    <n v="3114.67"/>
    <n v="0"/>
    <n v="43247"/>
    <s v="CALLAHAN"/>
    <s v="Florida"/>
    <n v="32011"/>
    <s v="43247 PINEWOOD CT"/>
    <s v="CALLAHAN FL 32011"/>
    <n v="-81.826342611569103"/>
    <n v="30.494076856628201"/>
    <s v="KOSTENSKI SUZANNE D"/>
    <n v="2"/>
    <s v="MOBILE HOMES"/>
    <n v="1006"/>
    <s v="Mobile home"/>
    <n v="2017"/>
    <n v="186035"/>
    <n v="2017"/>
    <n v="191191"/>
    <n v="2850.37"/>
    <n v="0.91514349834813957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43247 PINEWOOD CT"/>
    <s v="Callahan"/>
    <s v="Florida"/>
    <n v="32011"/>
    <s v="43247 PINEWOOD CT CALLAHAN FL 32011"/>
    <s v=""/>
    <s v="Pass"/>
    <s v="No"/>
    <s v="FV&lt;$10K"/>
    <s v="N/A"/>
    <s v="No, &lt; $20K Lien"/>
    <s v="No, Lien &lt; $20K"/>
    <s v="N/A"/>
    <s v="No"/>
    <s v="No"/>
    <n v="1"/>
    <s v="No"/>
    <n v="186035"/>
    <n v="1"/>
    <n v="186035"/>
    <m/>
    <n v="0"/>
    <n v="0"/>
    <s v=""/>
    <e v="#N/A"/>
    <n v="186035"/>
    <s v="No"/>
    <s v="R"/>
    <s v="No"/>
    <s v="No"/>
    <n v="0.35"/>
    <n v="65112.249999999993"/>
    <n v="15573.35"/>
    <n v="49538.899999999994"/>
    <n v="8.371193592603543E-2"/>
    <m/>
    <s v="No"/>
    <m/>
    <m/>
    <m/>
    <x v="0"/>
    <n v="784"/>
    <n v="3114.67"/>
    <s v="Ok"/>
    <n v="0"/>
    <n v="0"/>
  </r>
  <r>
    <n v="785"/>
    <s v="Nassau"/>
    <s v="20-1N-25-0000-0006-0010"/>
    <n v="1828.85"/>
    <n v="2017"/>
    <n v="1828.85"/>
    <n v="1828.85"/>
    <n v="0"/>
    <n v="43239"/>
    <s v="CALLAHAN"/>
    <s v="Florida"/>
    <n v="32011"/>
    <s v="43239 RATLIFF RD"/>
    <s v="CALLAHAN FL 32011"/>
    <n v="-81.829210076166902"/>
    <n v="30.489421774777099"/>
    <s v="CROSBY JOHN B JR &amp; KELLY ANN"/>
    <n v="1"/>
    <s v="SINGLE FAMILY"/>
    <n v="1001"/>
    <s v="Single Family Residential"/>
    <n v="2017"/>
    <n v="147980"/>
    <n v="2017"/>
    <n v="164149"/>
    <n v="1661.45"/>
    <n v="0.90846706946988554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0"/>
    <s v="Yes"/>
    <s v="No"/>
    <s v="No"/>
    <s v="Without Environmental Issues"/>
    <s v="No"/>
    <s v="None"/>
    <s v="43239 RATLIFF RD"/>
    <s v="Callahan"/>
    <s v="Florida"/>
    <n v="32011"/>
    <s v="43239 RATLIFF RD CALLAHAN FL 32011"/>
    <s v=""/>
    <s v="Pass"/>
    <s v="No"/>
    <s v="FV&lt;$10K"/>
    <s v="N/A"/>
    <s v="No, &lt; $20K Lien"/>
    <s v="No, Lien &lt; $20K"/>
    <s v="N/A"/>
    <s v="No"/>
    <s v="No"/>
    <n v="0"/>
    <s v="No"/>
    <n v="147980"/>
    <n v="1"/>
    <n v="147980"/>
    <m/>
    <n v="0"/>
    <n v="0"/>
    <s v=""/>
    <e v="#N/A"/>
    <n v="147980"/>
    <s v="No"/>
    <s v="S"/>
    <s v="No"/>
    <s v="Yes"/>
    <n v="0.67"/>
    <n v="99146.6"/>
    <n v="7315.4"/>
    <n v="91831.200000000012"/>
    <n v="4.943505879172861E-2"/>
    <m/>
    <s v="No"/>
    <m/>
    <m/>
    <m/>
    <x v="0"/>
    <n v="785"/>
    <n v="1828.85"/>
    <s v="Ok"/>
    <n v="0"/>
    <n v="0"/>
  </r>
  <r>
    <n v="786"/>
    <s v="Nassau"/>
    <s v="20-1N-25-0000-0006-0020"/>
    <n v="1018.75"/>
    <n v="2017"/>
    <n v="1018.75"/>
    <n v="1018.75"/>
    <n v="0"/>
    <n v="43162"/>
    <s v="CALLAHAN"/>
    <s v="Florida"/>
    <n v="32011"/>
    <s v="43162 SMITTY RD"/>
    <s v="CALLAHAN FL 32011"/>
    <n v="-81.829189204727498"/>
    <n v="30.490819379546199"/>
    <s v="DEDMAN RANDY"/>
    <n v="2"/>
    <s v="MOBILE HOMES"/>
    <n v="1006"/>
    <s v="Mobile home"/>
    <n v="2017"/>
    <n v="85139"/>
    <n v="2017"/>
    <n v="85523"/>
    <n v="912.39"/>
    <n v="0.89559754601226993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n v="0"/>
    <s v="No"/>
    <s v="Without Environmental Issues"/>
    <s v="No"/>
    <s v="None"/>
    <s v="43162 SMITTY RD"/>
    <s v="Callahan"/>
    <s v="Florida"/>
    <n v="32011"/>
    <s v="43162 SMITTY RD CALLAHAN FL 32011"/>
    <s v=""/>
    <s v="Pass"/>
    <s v="No"/>
    <s v="FV&lt;$10K"/>
    <s v="N/A"/>
    <s v="No, &lt; $20K Lien"/>
    <s v="No, Lien &lt; $20K"/>
    <s v="N/A"/>
    <s v="No"/>
    <s v="No"/>
    <n v="0"/>
    <s v="No"/>
    <n v="85139"/>
    <n v="1"/>
    <n v="85139"/>
    <m/>
    <n v="0"/>
    <n v="0"/>
    <s v=""/>
    <e v="#N/A"/>
    <n v="85139"/>
    <s v="No"/>
    <s v="R"/>
    <s v="No"/>
    <s v="Yes"/>
    <n v="0.67"/>
    <n v="57043.130000000005"/>
    <n v="4075"/>
    <n v="52968.130000000005"/>
    <n v="4.7862906541068138E-2"/>
    <m/>
    <s v="No"/>
    <m/>
    <m/>
    <m/>
    <x v="0"/>
    <n v="786"/>
    <n v="1018.75"/>
    <s v="Ok"/>
    <n v="0"/>
    <n v="0"/>
  </r>
  <r>
    <n v="787"/>
    <s v="Nassau"/>
    <s v="29-1N-25-0000-0002-0000"/>
    <n v="3001.21"/>
    <n v="2017"/>
    <n v="3001.21"/>
    <n v="3001.21"/>
    <n v="0"/>
    <n v="43624"/>
    <s v="CALLAHAN"/>
    <s v="Florida"/>
    <n v="32011"/>
    <s v="43624 LARSEN RD"/>
    <s v="CALLAHAN FL 32011"/>
    <n v="-81.830689483881301"/>
    <n v="30.478975985421499"/>
    <s v="BARBER CAROLYN ELIZABETH"/>
    <n v="1"/>
    <s v="SINGLE FAMILY"/>
    <n v="1001"/>
    <s v="Single Family Residential"/>
    <n v="2017"/>
    <n v="220457"/>
    <n v="2017"/>
    <n v="237103"/>
    <n v="2745.46"/>
    <n v="0.91478437030397741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High"/>
    <n v="1"/>
    <s v="Yes"/>
    <s v="No"/>
    <s v="No"/>
    <s v="Without Environmental Issues"/>
    <s v="No"/>
    <s v="None"/>
    <s v="43624 LARSEN RD"/>
    <s v="Callahan"/>
    <s v="Florida"/>
    <n v="32011"/>
    <s v="43624 LARSEN RD CALLAHAN FL 32011"/>
    <s v=""/>
    <s v="Pass"/>
    <s v="No"/>
    <s v="FV&lt;$10K"/>
    <s v="N/A"/>
    <s v="No, &lt; $20K Lien"/>
    <s v="No, Lien &lt; $20K"/>
    <s v="N/A"/>
    <s v="No"/>
    <s v="No"/>
    <n v="1"/>
    <s v="No"/>
    <n v="220457"/>
    <n v="1"/>
    <n v="220457"/>
    <m/>
    <n v="0"/>
    <n v="0"/>
    <s v=""/>
    <e v="#N/A"/>
    <n v="220457"/>
    <s v="No"/>
    <s v="S"/>
    <s v="No"/>
    <s v="Yes"/>
    <n v="0.67"/>
    <n v="147706.19"/>
    <n v="15006.05"/>
    <n v="132700.14000000001"/>
    <n v="6.8067922542718082E-2"/>
    <m/>
    <s v="No"/>
    <m/>
    <m/>
    <m/>
    <x v="0"/>
    <n v="787"/>
    <n v="3001.21"/>
    <s v="Ok"/>
    <n v="0"/>
    <n v="0"/>
  </r>
  <r>
    <n v="788"/>
    <s v="Nassau"/>
    <s v="31-1N-25-0000-0001-0000"/>
    <n v="925.16"/>
    <n v="2017"/>
    <n v="925.16"/>
    <n v="925.16"/>
    <n v="0"/>
    <n v="43008"/>
    <s v="CALLAHAN"/>
    <s v="Florida"/>
    <n v="32011"/>
    <s v="43008 THOMAS CREEK DR"/>
    <s v="CALLAHAN FL 32011"/>
    <n v="-81.8342428015428"/>
    <n v="30.4654098863573"/>
    <s v="HUMPHRIES CHRISTINE"/>
    <n v="2"/>
    <s v="MOBILE HOMES"/>
    <n v="1006"/>
    <s v="Mobile home"/>
    <n v="2017"/>
    <n v="54552"/>
    <n v="2017"/>
    <n v="54552"/>
    <n v="825.85"/>
    <n v="0.89265640537852919"/>
    <s v="No"/>
    <s v="No"/>
    <s v="No"/>
    <s v="No"/>
    <s v="No"/>
    <s v="No"/>
    <m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43008 THOMAS CREEK DR"/>
    <s v="Callahan"/>
    <s v="Florida"/>
    <n v="32011"/>
    <s v="43008 THOMAS CREEK DR CALLAHAN FL 32011"/>
    <s v=""/>
    <s v="Pass"/>
    <s v="No"/>
    <s v="FV&lt;$10K"/>
    <s v="N/A"/>
    <s v="No, &lt; $20K Lien"/>
    <s v="No, Lien &lt; $20K"/>
    <s v="N/A"/>
    <s v="No"/>
    <s v="No"/>
    <n v="0"/>
    <s v="No"/>
    <n v="54552"/>
    <n v="1"/>
    <n v="54552"/>
    <m/>
    <n v="0"/>
    <n v="0"/>
    <s v=""/>
    <e v="#N/A"/>
    <n v="54552"/>
    <s v="No"/>
    <s v="R"/>
    <s v="No"/>
    <s v="No"/>
    <n v="0.35"/>
    <n v="19093.199999999997"/>
    <n v="3700.64"/>
    <n v="15392.559999999998"/>
    <n v="6.7836926235518402E-2"/>
    <m/>
    <s v="No"/>
    <m/>
    <m/>
    <m/>
    <x v="0"/>
    <n v="788"/>
    <n v="925.16"/>
    <s v="Ok"/>
    <n v="0"/>
    <n v="0"/>
  </r>
  <r>
    <n v="789"/>
    <s v="Nassau"/>
    <s v="31-1N-25-0000-0002-0100"/>
    <n v="518.51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60816"/>
    <e v="#N/A"/>
    <e v="#N/A"/>
    <e v="#N/A"/>
    <n v="0"/>
    <s v="No"/>
    <m/>
    <s v="No"/>
    <s v="No"/>
    <s v="No"/>
    <s v="No"/>
    <s v="No"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60816"/>
    <n v="1"/>
    <n v="60816"/>
    <m/>
    <e v="#N/A"/>
    <e v="#N/A"/>
    <s v=""/>
    <e v="#N/A"/>
    <n v="60816"/>
    <s v="No"/>
    <s v="R"/>
    <s v="No"/>
    <s v="Yes"/>
    <n v="0.67"/>
    <n v="40746.720000000001"/>
    <e v="#N/A"/>
    <e v="#N/A"/>
    <e v="#N/A"/>
    <m/>
    <e v="#N/A"/>
    <m/>
    <m/>
    <m/>
    <x v="5"/>
    <n v="789"/>
    <n v="518.51"/>
    <e v="#N/A"/>
    <e v="#N/A"/>
    <e v="#N/A"/>
  </r>
  <r>
    <n v="790"/>
    <s v="Nassau"/>
    <s v="37-1N-25-0000-0004-0010"/>
    <n v="18982.240000000002"/>
    <n v="2017"/>
    <n v="18982.240000000002"/>
    <n v="18982.240000000002"/>
    <n v="0"/>
    <n v="54002"/>
    <s v="CALLAHAN"/>
    <s v="Florida"/>
    <n v="32011"/>
    <s v="54002 DEERFIELD COUNTRY CLUB RD"/>
    <s v="CALLAHAN FL 32011"/>
    <n v="-81.778352404109796"/>
    <n v="30.530866256058498"/>
    <s v="MIN JAMES BYUNG KWAN"/>
    <n v="38"/>
    <s v="GOLF COURSES, DRIVING RANGES"/>
    <n v="4028"/>
    <s v="Golf Course"/>
    <n v="2017"/>
    <n v="1157435"/>
    <n v="2017"/>
    <n v="1157435"/>
    <n v="17522.18"/>
    <n v="0.92308283953843162"/>
    <m/>
    <m/>
    <s v="No"/>
    <m/>
    <s v="No"/>
    <m/>
    <m/>
    <s v="I"/>
    <s v="I"/>
    <s v="I"/>
    <n v="0"/>
    <n v="0"/>
    <n v="0"/>
    <n v="0"/>
    <s v="No"/>
    <s v="No"/>
    <s v="No"/>
    <n v="0"/>
    <n v="0"/>
    <n v="0"/>
    <n v="0"/>
    <n v="0"/>
    <n v="5"/>
    <s v="Potential Low Risk"/>
    <s v="Minimal"/>
    <n v="0"/>
    <s v="No"/>
    <s v="No"/>
    <s v="No"/>
    <s v="Without Environmental Issues"/>
    <s v="No"/>
    <s v="None"/>
    <s v="54002 DEERFIELD COUNTRY CLUB RD"/>
    <s v="Callahan"/>
    <s v="Florida"/>
    <n v="32011"/>
    <s v="54002 DEERFIELD COUNTRY CLUB RD CALLAHAN FL 32011"/>
    <s v=""/>
    <s v="Pass"/>
    <s v="No"/>
    <s v="Pass"/>
    <s v="N/A"/>
    <s v="No, &lt; $20K Lien"/>
    <s v="No, Lien &lt; $20K"/>
    <s v="N/A"/>
    <s v="No"/>
    <s v="No"/>
    <n v="0"/>
    <s v="No"/>
    <n v="1157435"/>
    <n v="1"/>
    <n v="1157435"/>
    <m/>
    <n v="0"/>
    <n v="0"/>
    <s v=""/>
    <e v="#N/A"/>
    <n v="1157435"/>
    <s v="No"/>
    <s v="C"/>
    <s v="No"/>
    <s v="No"/>
    <n v="0.3"/>
    <n v="347230.5"/>
    <n v="75928.960000000006"/>
    <n v="271301.53999999998"/>
    <n v="6.5601057510788943E-2"/>
    <m/>
    <s v="No"/>
    <m/>
    <m/>
    <m/>
    <x v="0"/>
    <n v="790"/>
    <n v="18982.240000000002"/>
    <s v="Ok"/>
    <n v="0"/>
    <n v="0"/>
  </r>
  <r>
    <n v="791"/>
    <s v="Nassau"/>
    <s v="37-1N-25-0000-0004-0070"/>
    <n v="48.37"/>
    <n v="2017"/>
    <n v="48.37"/>
    <n v="48.37"/>
    <n v="0"/>
    <m/>
    <s v="CALLAHAN"/>
    <s v="Florida"/>
    <n v="32011"/>
    <s v="DEERFIELD COUNTRY CLUB RD"/>
    <s v="CALLAHAN FL 32011"/>
    <n v="-81.776696216729604"/>
    <n v="30.531218305922401"/>
    <s v="MULRAIN KATHRYN WOOD"/>
    <n v="0"/>
    <s v="VACANT RESIDENTIAL"/>
    <n v="8001"/>
    <s v="Residential-Vacant Land"/>
    <n v="2017"/>
    <n v="1000"/>
    <n v="2017"/>
    <n v="1000"/>
    <n v="15.14"/>
    <n v="0.31300392805457933"/>
    <s v="Yes"/>
    <s v="No"/>
    <s v="No"/>
    <s v="No"/>
    <s v="No"/>
    <s v="No"/>
    <s v="No"/>
    <s v="C"/>
    <s v="C"/>
    <s v="I"/>
    <s v="I"/>
    <s v="C"/>
    <s v="I"/>
    <s v="I"/>
    <s v="Yes"/>
    <s v="Yes"/>
    <s v="Yes"/>
    <n v="0"/>
    <n v="0"/>
    <n v="0"/>
    <n v="0"/>
    <n v="0"/>
    <n v="0"/>
    <s v="Potential Low Risk"/>
    <s v="Minimal"/>
    <n v="7"/>
    <s v="No"/>
    <s v="No"/>
    <s v="No"/>
    <s v="Without Environmental Issues"/>
    <s v="No"/>
    <s v="None"/>
    <s v="DEERFIELD COUNTRY CLUB RD"/>
    <s v="Callahan"/>
    <s v="Florida"/>
    <n v="32011"/>
    <s v="DEERFIELD COUNTRY CLUB RD CALLAHAN FL 32011"/>
    <s v=""/>
    <s v="Lien&lt;$150"/>
    <s v="No"/>
    <s v="FV&lt;$10K"/>
    <s v="N/A"/>
    <s v="No, &lt; $20K Lien"/>
    <s v="No, Lien &lt; $20K"/>
    <s v="N/A"/>
    <s v="Yes"/>
    <s v="No"/>
    <n v="7"/>
    <s v="No"/>
    <n v="1000"/>
    <n v="1"/>
    <n v="1000"/>
    <m/>
    <n v="0"/>
    <n v="0"/>
    <s v=""/>
    <e v="#N/A"/>
    <n v="1000"/>
    <s v="No"/>
    <s v="V"/>
    <s v="Yes"/>
    <s v="No"/>
    <n v="0"/>
    <n v="0"/>
    <n v="532.06999999999994"/>
    <n v="-532.06999999999994"/>
    <n v="0.53206999999999993"/>
    <m/>
    <s v="No"/>
    <m/>
    <m/>
    <m/>
    <x v="2"/>
    <n v="791"/>
    <n v="48.37"/>
    <s v="Ok"/>
    <n v="0"/>
    <n v="0"/>
  </r>
  <r>
    <n v="792"/>
    <s v="Nassau"/>
    <s v="37-1N-25-0000-0005-0150"/>
    <n v="575.03"/>
    <n v="2017"/>
    <n v="575.03"/>
    <n v="575.03"/>
    <n v="0"/>
    <n v="54152"/>
    <s v="CALLAHAN"/>
    <s v="Florida"/>
    <n v="32011"/>
    <s v="54152 FOURACRE CIR"/>
    <s v="CALLAHAN FL 32011"/>
    <n v="-81.765070855530894"/>
    <n v="30.522300049238201"/>
    <s v="WINDHAM JOHN T"/>
    <n v="2"/>
    <s v="MOBILE HOMES"/>
    <n v="1006"/>
    <s v="Mobile home"/>
    <n v="2017"/>
    <n v="33168"/>
    <n v="2017"/>
    <n v="33168"/>
    <n v="502.11"/>
    <n v="0.87318922491000472"/>
    <m/>
    <m/>
    <m/>
    <m/>
    <m/>
    <m/>
    <m/>
    <n v="0"/>
    <n v="0"/>
    <n v="0"/>
    <n v="0"/>
    <n v="0"/>
    <n v="0"/>
    <n v="0"/>
    <s v="No"/>
    <s v="No"/>
    <s v="No"/>
    <n v="0"/>
    <n v="0"/>
    <n v="53600"/>
    <s v="BALLOON"/>
    <n v="0"/>
    <n v="0"/>
    <s v="Potential Low Risk"/>
    <n v="0"/>
    <n v="0"/>
    <s v="No"/>
    <n v="0"/>
    <s v="No"/>
    <s v="Without Environmental Issues"/>
    <s v="No"/>
    <s v="None"/>
    <s v="54152 FOURACRE CIR"/>
    <s v="Callahan"/>
    <s v="Florida"/>
    <n v="32011"/>
    <s v="54152 FOURACRE CIR CALLAHAN FL 32011"/>
    <s v="L"/>
    <s v="Pass"/>
    <s v="No"/>
    <s v="FV&lt;$10K"/>
    <s v="N/A"/>
    <s v="No, &lt; $20K Lien"/>
    <s v="No, Lien &lt; $20K"/>
    <s v="N/A"/>
    <s v="No"/>
    <s v="No"/>
    <n v="0"/>
    <s v="No"/>
    <n v="33168"/>
    <n v="1"/>
    <n v="33168"/>
    <m/>
    <n v="0"/>
    <n v="0"/>
    <s v=""/>
    <e v="#N/A"/>
    <n v="33168"/>
    <s v="No"/>
    <s v="R"/>
    <s v="No"/>
    <s v="No"/>
    <n v="0.35"/>
    <n v="11608.8"/>
    <n v="2300.12"/>
    <n v="9308.68"/>
    <n v="6.9347563917028454E-2"/>
    <m/>
    <s v="No"/>
    <m/>
    <m/>
    <m/>
    <x v="0"/>
    <n v="792"/>
    <n v="575.03"/>
    <s v="Ok"/>
    <n v="0"/>
    <n v="0"/>
  </r>
  <r>
    <n v="793"/>
    <s v="Nassau"/>
    <s v="37-1N-25-0000-0010-0060"/>
    <n v="793.29"/>
    <n v="2017"/>
    <n v="793.29"/>
    <n v="793.29"/>
    <n v="0"/>
    <n v="54212"/>
    <s v="CALLAHAN"/>
    <s v="Florida"/>
    <n v="32011"/>
    <s v="54212 ROY BOOTH RD"/>
    <s v="CALLAHAN FL 32011"/>
    <n v="-81.7802459338088"/>
    <n v="30.512311688912"/>
    <s v="HIGGINBOTHAM RAYMOND R"/>
    <n v="50"/>
    <s v="IMPROVED AGRICULTURAL"/>
    <n v="7000"/>
    <s v="Agricultural / Rural (General)"/>
    <n v="2017"/>
    <n v="85602"/>
    <n v="2017"/>
    <n v="146025"/>
    <n v="703.92"/>
    <n v="0.88734258593956816"/>
    <s v="No"/>
    <s v="No"/>
    <s v="No"/>
    <s v="No"/>
    <m/>
    <m/>
    <m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0"/>
    <s v="Yes"/>
    <s v="No"/>
    <s v="No"/>
    <s v="Without Environmental Issues"/>
    <s v="No"/>
    <s v="None"/>
    <s v="54212 ROY BOOTH RD"/>
    <s v="Callahan"/>
    <s v="Florida"/>
    <n v="32011"/>
    <s v="54212 ROY BOOTH RD CALLAHAN FL 32011"/>
    <s v=""/>
    <s v="Pass"/>
    <s v="No"/>
    <s v="FV&lt;$10K"/>
    <s v="N/A"/>
    <s v="No, &lt; $20K Lien"/>
    <s v="No, Lien &lt; $20K"/>
    <s v="N/A"/>
    <s v="No"/>
    <s v="No"/>
    <n v="0"/>
    <s v="No"/>
    <n v="85602"/>
    <n v="1"/>
    <n v="85602"/>
    <m/>
    <n v="0"/>
    <n v="0"/>
    <s v=""/>
    <e v="#N/A"/>
    <n v="85602"/>
    <s v="No"/>
    <s v="V"/>
    <s v="Yes"/>
    <s v="Yes"/>
    <n v="0"/>
    <n v="0"/>
    <n v="3173.16"/>
    <n v="-3173.16"/>
    <n v="3.7068760075699161E-2"/>
    <m/>
    <s v="No"/>
    <m/>
    <m/>
    <m/>
    <x v="1"/>
    <n v="793"/>
    <n v="793.29"/>
    <s v="Ok"/>
    <n v="0"/>
    <n v="0"/>
  </r>
  <r>
    <n v="794"/>
    <s v="Nassau"/>
    <s v="37-1N-25-0000-0018-0000"/>
    <n v="285.77"/>
    <n v="2017"/>
    <n v="285.77"/>
    <n v="285.77"/>
    <n v="0"/>
    <m/>
    <s v="CALLAHAN"/>
    <s v="Florida"/>
    <n v="32011"/>
    <s v="US HWY 1"/>
    <s v="CALLAHAN FL 32011"/>
    <n v="-81.792386002780205"/>
    <n v="30.506238180519802"/>
    <s v="CABELL JOHN"/>
    <n v="0"/>
    <s v="VACANT RESIDENTIAL"/>
    <n v="8001"/>
    <s v="Residential-Vacant Land"/>
    <n v="2017"/>
    <n v="14495"/>
    <n v="2017"/>
    <n v="16800"/>
    <n v="234.65"/>
    <n v="0.82111488259789345"/>
    <s v="No"/>
    <s v="No"/>
    <s v="No"/>
    <s v="No"/>
    <s v="No"/>
    <m/>
    <m/>
    <s v="I"/>
    <s v="I"/>
    <s v="I"/>
    <s v="I"/>
    <s v="I"/>
    <s v="I"/>
    <s v="I"/>
    <s v="No"/>
    <s v="No"/>
    <s v="No"/>
    <n v="0"/>
    <n v="0"/>
    <n v="0"/>
    <n v="0"/>
    <n v="0"/>
    <n v="1"/>
    <s v="Potential Medium Risk"/>
    <s v="High"/>
    <n v="5"/>
    <s v="No"/>
    <s v="No"/>
    <s v="No"/>
    <s v="Without Environmental Issues"/>
    <s v="No"/>
    <s v="None"/>
    <s v="US HWY 1"/>
    <s v="Callahan"/>
    <s v="Florida"/>
    <n v="32011"/>
    <s v="US HWY 1 CALLAHAN FL 32011"/>
    <s v=""/>
    <s v="Pass"/>
    <s v="No"/>
    <s v="FV&lt;$10K"/>
    <s v="N/A"/>
    <s v="No, &lt; $20K Lien"/>
    <s v="No, Lien &lt; $20K"/>
    <s v="N/A"/>
    <s v="No"/>
    <s v="No"/>
    <n v="5"/>
    <s v="No"/>
    <n v="14495"/>
    <n v="1"/>
    <n v="14495"/>
    <m/>
    <n v="0"/>
    <n v="0"/>
    <s v=""/>
    <e v="#N/A"/>
    <n v="14495"/>
    <s v="No"/>
    <s v="V"/>
    <s v="Yes"/>
    <s v="No"/>
    <n v="0"/>
    <n v="0"/>
    <n v="2571.9299999999998"/>
    <n v="-2571.9299999999998"/>
    <n v="0.17743566747154191"/>
    <m/>
    <s v="No"/>
    <m/>
    <m/>
    <m/>
    <x v="4"/>
    <n v="794"/>
    <n v="285.77"/>
    <s v="Ok"/>
    <n v="0"/>
    <n v="0"/>
  </r>
  <r>
    <n v="795"/>
    <s v="Nassau"/>
    <s v="37-1N-25-0000-0019-0040"/>
    <n v="375.44"/>
    <n v="2017"/>
    <n v="375.49"/>
    <n v="375.44"/>
    <n v="-5.0000000000011369E-2"/>
    <m/>
    <s v="CALLAHAN"/>
    <s v="Florida"/>
    <n v="32011"/>
    <s v="RATLIFF RD"/>
    <s v="CALLAHAN FL 32011"/>
    <n v="-81.7968598108137"/>
    <n v="30.5117086291534"/>
    <s v="SHUMAN STACY SHANE"/>
    <n v="0"/>
    <s v="VACANT RESIDENTIAL"/>
    <n v="8001"/>
    <s v="Residential-Vacant Land"/>
    <n v="2017"/>
    <n v="19800"/>
    <n v="2017"/>
    <n v="22500"/>
    <n v="317.56"/>
    <n v="0.84583422118048157"/>
    <s v="No"/>
    <s v="No"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RATLIFF RD"/>
    <s v="Callahan"/>
    <s v="Florida"/>
    <n v="32011"/>
    <s v="RATLIFF RD CALLAHAN FL 32011"/>
    <s v=""/>
    <s v="Pass"/>
    <s v="No"/>
    <s v="FV&lt;$10K"/>
    <s v="N/A"/>
    <s v="No, &lt; $20K Lien"/>
    <s v="No, Lien &lt; $20K"/>
    <s v="N/A"/>
    <s v="No"/>
    <s v="No"/>
    <n v="1"/>
    <s v="No"/>
    <n v="19800"/>
    <n v="1"/>
    <n v="19800"/>
    <m/>
    <n v="0"/>
    <n v="0"/>
    <s v=""/>
    <e v="#N/A"/>
    <n v="19800"/>
    <s v="No"/>
    <s v="V"/>
    <s v="Yes"/>
    <s v="No"/>
    <n v="0"/>
    <n v="0"/>
    <n v="1877.2"/>
    <n v="-1877.2"/>
    <n v="9.4808080808080814E-2"/>
    <m/>
    <s v="No"/>
    <m/>
    <m/>
    <m/>
    <x v="4"/>
    <n v="795"/>
    <n v="375.44"/>
    <s v="Ok"/>
    <n v="0"/>
    <n v="0"/>
  </r>
  <r>
    <n v="796"/>
    <s v="Nassau"/>
    <s v="37-1N-25-2940-0005-0080"/>
    <n v="410.47"/>
    <n v="2017"/>
    <n v="410.47"/>
    <n v="410.47"/>
    <n v="0"/>
    <n v="540363"/>
    <s v="CALLAHAN"/>
    <s v="Florida"/>
    <n v="32011"/>
    <s v="540363 US HWY 1"/>
    <s v="CALLAHAN FL 32011"/>
    <n v="-81.795372367509998"/>
    <n v="30.514975577601501"/>
    <s v="FAIN HAROLD DEAN"/>
    <n v="2"/>
    <s v="MOBILE HOMES"/>
    <n v="1006"/>
    <s v="Mobile home"/>
    <n v="2017"/>
    <n v="22707"/>
    <n v="2017"/>
    <n v="23643"/>
    <n v="349.95"/>
    <n v="0.85255926133456761"/>
    <m/>
    <m/>
    <m/>
    <s v="No"/>
    <m/>
    <m/>
    <m/>
    <s v="I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540363 US HWY 1"/>
    <s v="Callahan"/>
    <s v="Florida"/>
    <n v="32011"/>
    <s v="540363 US HWY 1 CALLAHAN FL 32011"/>
    <s v=""/>
    <s v="Pass"/>
    <s v="No"/>
    <s v="FV&lt;$10K"/>
    <s v="N/A"/>
    <s v="No, &lt; $20K Lien"/>
    <s v="No, Lien &lt; $20K"/>
    <s v="N/A"/>
    <s v="No"/>
    <s v="No"/>
    <n v="0"/>
    <s v="No"/>
    <n v="22707"/>
    <n v="1"/>
    <n v="22707"/>
    <m/>
    <n v="0"/>
    <n v="0"/>
    <s v=""/>
    <e v="#N/A"/>
    <n v="22707"/>
    <s v="No"/>
    <s v="R"/>
    <s v="No"/>
    <s v="No"/>
    <n v="0.35"/>
    <n v="7947.45"/>
    <n v="1641.88"/>
    <n v="6305.57"/>
    <n v="7.2307218038490342E-2"/>
    <m/>
    <s v="No"/>
    <m/>
    <m/>
    <m/>
    <x v="4"/>
    <n v="796"/>
    <n v="410.47"/>
    <s v="Ok"/>
    <n v="0"/>
    <n v="0"/>
  </r>
  <r>
    <n v="797"/>
    <s v="Nassau"/>
    <s v="37-1N-25-2950-0001-0150"/>
    <n v="1866.5"/>
    <n v="2017"/>
    <n v="1866.5"/>
    <n v="1866.5"/>
    <n v="0"/>
    <n v="54049"/>
    <s v="CALLAHAN"/>
    <s v="Florida"/>
    <n v="32011"/>
    <s v="54049 DEERFIELD COUNTRY CLUB RD"/>
    <s v="CALLAHAN FL 32011"/>
    <n v="-81.7776696155031"/>
    <n v="30.5307291644624"/>
    <s v="MIN JAMES BYUNG KWAN"/>
    <n v="1"/>
    <s v="SINGLE FAMILY"/>
    <n v="1001"/>
    <s v="Single Family Residential"/>
    <n v="2017"/>
    <n v="112047"/>
    <n v="2017"/>
    <n v="112047"/>
    <n v="1696.25"/>
    <n v="0.90878649879453521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1"/>
    <s v="Potential Medium Risk"/>
    <s v="Minimal"/>
    <n v="0"/>
    <s v="No"/>
    <n v="0"/>
    <s v="No"/>
    <s v="Without Environmental Issues"/>
    <s v="No"/>
    <s v="None"/>
    <s v="54049 DEERFIELD COUNTRY CLUB RD"/>
    <s v="Callahan"/>
    <s v="Florida"/>
    <n v="32011"/>
    <s v="54049 DEERFIELD COUNTRY CLUB RD CALLAHAN FL 32011"/>
    <s v=""/>
    <s v="Pass"/>
    <s v="No"/>
    <s v="FV&lt;$10K"/>
    <s v="N/A"/>
    <s v="No, &lt; $20K Lien"/>
    <s v="No, Lien &lt; $20K"/>
    <s v="N/A"/>
    <s v="No"/>
    <s v="No"/>
    <n v="0"/>
    <s v="No"/>
    <n v="112047"/>
    <n v="1"/>
    <n v="112047"/>
    <m/>
    <n v="0"/>
    <n v="0"/>
    <s v=""/>
    <e v="#N/A"/>
    <n v="112047"/>
    <s v="No"/>
    <s v="S"/>
    <s v="No"/>
    <s v="No"/>
    <n v="0.35"/>
    <n v="39216.449999999997"/>
    <n v="7466"/>
    <n v="31750.449999999997"/>
    <n v="6.6632752327148423E-2"/>
    <m/>
    <s v="No"/>
    <m/>
    <m/>
    <m/>
    <x v="0"/>
    <n v="797"/>
    <n v="1866.5"/>
    <s v="Ok"/>
    <n v="0"/>
    <n v="0"/>
  </r>
  <r>
    <n v="798"/>
    <s v="Nassau"/>
    <s v="37-1N-25-296A-0008-0000"/>
    <n v="1306.78"/>
    <n v="2017"/>
    <n v="1306.78"/>
    <n v="1306.78"/>
    <n v="0"/>
    <n v="540388"/>
    <s v="CALLAHAN"/>
    <s v="Florida"/>
    <n v="32011"/>
    <s v="540388 LEM TURNER RD"/>
    <s v="CALLAHAN FL 32011"/>
    <n v="-81.770202309533602"/>
    <n v="30.5289219362129"/>
    <s v="MCVEY CHRISTOPHER"/>
    <n v="1"/>
    <s v="SINGLE FAMILY"/>
    <n v="1001"/>
    <s v="Single Family Residential"/>
    <n v="2017"/>
    <n v="102861"/>
    <n v="2017"/>
    <n v="114424"/>
    <n v="1178.72"/>
    <n v="0.90200339766448834"/>
    <s v="No"/>
    <s v="No"/>
    <s v="No"/>
    <m/>
    <m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Yes"/>
    <s v="No"/>
    <s v="No"/>
    <s v="Without Environmental Issues"/>
    <s v="No"/>
    <s v="None"/>
    <s v="540388 LEM TURNER RD"/>
    <s v="Callahan"/>
    <s v="Florida"/>
    <n v="32011"/>
    <s v="540388 LEM TURNER RD CALLAHAN FL 32011"/>
    <s v=""/>
    <s v="Pass"/>
    <s v="No"/>
    <s v="FV&lt;$10K"/>
    <s v="N/A"/>
    <s v="No, &lt; $20K Lien"/>
    <s v="No, Lien &lt; $20K"/>
    <s v="N/A"/>
    <s v="No"/>
    <s v="No"/>
    <n v="1"/>
    <s v="No"/>
    <n v="102861"/>
    <n v="1"/>
    <n v="102861"/>
    <m/>
    <n v="0"/>
    <n v="0"/>
    <s v=""/>
    <e v="#N/A"/>
    <n v="102861"/>
    <s v="No"/>
    <s v="S"/>
    <s v="No"/>
    <s v="Yes"/>
    <n v="0.67"/>
    <n v="68916.87000000001"/>
    <n v="6533.9"/>
    <n v="62382.970000000008"/>
    <n v="6.3521645716063418E-2"/>
    <m/>
    <s v="No"/>
    <m/>
    <m/>
    <m/>
    <x v="0"/>
    <n v="798"/>
    <n v="1306.78"/>
    <s v="Ok"/>
    <n v="0"/>
    <n v="0"/>
  </r>
  <r>
    <n v="799"/>
    <s v="Nassau"/>
    <s v="37-1N-25-296A-0054-0000"/>
    <n v="620.24"/>
    <n v="2017"/>
    <n v="620.24"/>
    <n v="620.24"/>
    <n v="0"/>
    <n v="54142"/>
    <s v="CALLAHAN"/>
    <s v="Florida"/>
    <n v="32011"/>
    <s v="54142 LEE STONER RD"/>
    <s v="CALLAHAN FL 32011"/>
    <n v="-81.767927307903804"/>
    <n v="30.527762905650199"/>
    <s v="LEWIS JOHN E"/>
    <n v="1"/>
    <s v="SINGLE FAMILY"/>
    <n v="1001"/>
    <s v="Single Family Residential"/>
    <n v="2017"/>
    <n v="35595"/>
    <n v="2017"/>
    <n v="36359"/>
    <n v="543.91"/>
    <n v="0.87693473494131302"/>
    <s v="No"/>
    <s v="No"/>
    <s v="No"/>
    <s v="No"/>
    <s v="No"/>
    <s v="No"/>
    <m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High"/>
    <n v="1"/>
    <s v="No"/>
    <s v="No"/>
    <s v="No"/>
    <s v="Without Environmental Issues"/>
    <s v="No"/>
    <s v="None"/>
    <s v="54142 LEE STONER RD"/>
    <s v="Callahan"/>
    <s v="Florida"/>
    <n v="32011"/>
    <s v="54142 LEE STONER RD CALLAHAN FL 32011"/>
    <s v=""/>
    <s v="Pass"/>
    <s v="No"/>
    <s v="FV&lt;$10K"/>
    <s v="N/A"/>
    <s v="No, &lt; $20K Lien"/>
    <s v="No, Lien &lt; $20K"/>
    <s v="N/A"/>
    <s v="No"/>
    <s v="No"/>
    <n v="1"/>
    <s v="No"/>
    <n v="35595"/>
    <n v="1"/>
    <n v="35595"/>
    <m/>
    <n v="0"/>
    <n v="0"/>
    <s v=""/>
    <e v="#N/A"/>
    <n v="35595"/>
    <s v="No"/>
    <s v="S"/>
    <s v="No"/>
    <s v="No"/>
    <n v="0.35"/>
    <n v="12458.25"/>
    <n v="3101.2"/>
    <n v="9357.0499999999993"/>
    <n v="8.7124596151144817E-2"/>
    <m/>
    <s v="No"/>
    <m/>
    <m/>
    <m/>
    <x v="0"/>
    <n v="799"/>
    <n v="620.24"/>
    <s v="Ok"/>
    <n v="0"/>
    <n v="0"/>
  </r>
  <r>
    <n v="800"/>
    <s v="Nassau"/>
    <s v="37-1N-25-296A-0055-0000"/>
    <n v="190.6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34687"/>
    <e v="#N/A"/>
    <e v="#N/A"/>
    <e v="#N/A"/>
    <n v="0"/>
    <s v="No"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1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1"/>
    <s v="No"/>
    <n v="34687"/>
    <n v="1"/>
    <n v="34687"/>
    <m/>
    <e v="#N/A"/>
    <e v="#N/A"/>
    <s v=""/>
    <e v="#N/A"/>
    <n v="34687"/>
    <s v="No"/>
    <s v="R"/>
    <s v="No"/>
    <s v="Yes"/>
    <n v="0.67"/>
    <n v="23240.29"/>
    <e v="#N/A"/>
    <e v="#N/A"/>
    <e v="#N/A"/>
    <m/>
    <e v="#N/A"/>
    <m/>
    <m/>
    <m/>
    <x v="5"/>
    <n v="800"/>
    <n v="190.6"/>
    <e v="#N/A"/>
    <e v="#N/A"/>
    <e v="#N/A"/>
  </r>
  <r>
    <n v="801"/>
    <s v="Nassau"/>
    <s v="37-1N-25-296C-0019-0000"/>
    <n v="1925.85"/>
    <n v="2017"/>
    <n v="1925.85"/>
    <n v="1925.85"/>
    <n v="0"/>
    <n v="54069"/>
    <s v="CALLAHAN"/>
    <s v="Florida"/>
    <n v="32011"/>
    <s v="54069 LISA DR"/>
    <s v="CALLAHAN FL 32011"/>
    <n v="-81.774035893520804"/>
    <n v="30.518072941745899"/>
    <s v="CLARK JULIAN W"/>
    <n v="1"/>
    <s v="SINGLE FAMILY"/>
    <n v="1001"/>
    <s v="Single Family Residential"/>
    <n v="2017"/>
    <n v="115673"/>
    <n v="2017"/>
    <n v="115673"/>
    <n v="1751.14"/>
    <n v="0.90928161590985812"/>
    <m/>
    <s v="No"/>
    <s v="No"/>
    <m/>
    <m/>
    <m/>
    <m/>
    <s v="I"/>
    <s v="I"/>
    <s v="I"/>
    <s v="I"/>
    <n v="0"/>
    <n v="0"/>
    <n v="0"/>
    <s v="No"/>
    <s v="No"/>
    <s v="No"/>
    <n v="0"/>
    <n v="0"/>
    <n v="0"/>
    <n v="0"/>
    <n v="0"/>
    <n v="0"/>
    <s v="Potential Low Risk"/>
    <s v="Minimal"/>
    <n v="0"/>
    <s v="No"/>
    <s v="Yes"/>
    <s v="No"/>
    <s v="Without Environmental Issues"/>
    <s v="No"/>
    <s v="None"/>
    <s v="54069 LISA DR"/>
    <s v="Callahan"/>
    <s v="Florida"/>
    <n v="32011"/>
    <s v="54069 LISA DR CALLAHAN FL 32011"/>
    <s v=""/>
    <s v="Pass"/>
    <s v="Yes"/>
    <s v="FV&lt;$10K"/>
    <s v="N/A"/>
    <s v="No, &lt; $20K Lien"/>
    <s v="No, Lien &lt; $20K"/>
    <s v="N/A"/>
    <s v="No"/>
    <s v="No"/>
    <n v="0"/>
    <s v="No"/>
    <n v="115673"/>
    <n v="1"/>
    <n v="115673"/>
    <m/>
    <n v="0"/>
    <n v="0"/>
    <s v=""/>
    <e v="#N/A"/>
    <n v="115673"/>
    <s v="No"/>
    <s v="S"/>
    <s v="No"/>
    <s v="No"/>
    <n v="0.35"/>
    <n v="40485.549999999996"/>
    <n v="7703.4"/>
    <n v="32782.149999999994"/>
    <n v="6.659635351378454E-2"/>
    <m/>
    <s v="No"/>
    <m/>
    <m/>
    <m/>
    <x v="0"/>
    <n v="801"/>
    <n v="1925.85"/>
    <s v="Ok"/>
    <n v="0"/>
    <n v="0"/>
  </r>
  <r>
    <n v="802"/>
    <s v="Nassau"/>
    <s v="37-1N-25-299A-0026-0000"/>
    <n v="951.26"/>
    <n v="2017"/>
    <n v="951.26"/>
    <n v="951.26"/>
    <n v="0"/>
    <n v="54661"/>
    <s v="CALLAHAN"/>
    <s v="Florida"/>
    <n v="32011"/>
    <s v="54661 VONTZ CIR"/>
    <s v="CALLAHAN FL 32011"/>
    <n v="-81.771190337070706"/>
    <n v="30.535994788188699"/>
    <s v="JENNINGS MELYNDA"/>
    <n v="1"/>
    <s v="SINGLE FAMILY"/>
    <n v="1001"/>
    <s v="Single Family Residential"/>
    <n v="2017"/>
    <n v="95251"/>
    <n v="2017"/>
    <n v="115136"/>
    <n v="849.99"/>
    <n v="0.89354119799003429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n v="0"/>
    <s v="No"/>
    <s v="Without Environmental Issues"/>
    <s v="No"/>
    <s v="None"/>
    <s v="54661 VONTZ CIR"/>
    <s v="Callahan"/>
    <s v="Florida"/>
    <n v="32011"/>
    <s v="54661 VONTZ CIR CALLAHAN FL 32011"/>
    <s v=""/>
    <s v="Pass"/>
    <s v="No"/>
    <s v="FV&lt;$10K"/>
    <s v="N/A"/>
    <s v="No, &lt; $20K Lien"/>
    <s v="No, Lien &lt; $20K"/>
    <s v="N/A"/>
    <s v="No"/>
    <s v="No"/>
    <n v="0"/>
    <s v="No"/>
    <n v="95251"/>
    <n v="1"/>
    <n v="95251"/>
    <m/>
    <n v="0"/>
    <n v="0"/>
    <s v=""/>
    <e v="#N/A"/>
    <n v="95251"/>
    <s v="No"/>
    <s v="S"/>
    <s v="No"/>
    <s v="Yes"/>
    <n v="0.67"/>
    <n v="63818.170000000006"/>
    <n v="3805.04"/>
    <n v="60013.130000000005"/>
    <n v="3.9947507112786218E-2"/>
    <m/>
    <s v="No"/>
    <m/>
    <m/>
    <m/>
    <x v="0"/>
    <n v="802"/>
    <n v="951.26"/>
    <s v="Ok"/>
    <n v="0"/>
    <n v="0"/>
  </r>
  <r>
    <n v="803"/>
    <s v="Nassau"/>
    <s v="37-1N-25-299A-0032-0000"/>
    <n v="352.88"/>
    <n v="2017"/>
    <n v="352.88"/>
    <n v="352.88"/>
    <n v="0"/>
    <n v="54517"/>
    <s v="CALLAHAN"/>
    <s v="Florida"/>
    <n v="32011"/>
    <s v="54517 VONTZ CIR"/>
    <s v="CALLAHAN FL 32011"/>
    <n v="-81.768972303291207"/>
    <n v="30.5366961411147"/>
    <s v="SKIPPER DEBORAH S"/>
    <n v="2"/>
    <s v="MOBILE HOMES"/>
    <n v="1006"/>
    <s v="Mobile home"/>
    <n v="2017"/>
    <n v="44598"/>
    <n v="2017"/>
    <n v="50888"/>
    <n v="296.7"/>
    <n v="0.84079573792790752"/>
    <s v="No"/>
    <s v="No"/>
    <s v="No"/>
    <s v="No"/>
    <s v="No"/>
    <m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Yes"/>
    <s v="No"/>
    <s v="No"/>
    <s v="Without Environmental Issues"/>
    <s v="No"/>
    <s v="None"/>
    <s v="54517 VONTZ CIR"/>
    <s v="Callahan"/>
    <s v="Florida"/>
    <n v="32011"/>
    <s v="54517 VONTZ CIR CALLAHAN FL 32011"/>
    <s v=""/>
    <s v="Pass"/>
    <s v="No"/>
    <s v="FV&lt;$10K"/>
    <s v="N/A"/>
    <s v="No, &lt; $20K Lien"/>
    <s v="No, Lien &lt; $20K"/>
    <s v="N/A"/>
    <s v="No"/>
    <s v="No"/>
    <n v="1"/>
    <s v="No"/>
    <n v="44598"/>
    <n v="1"/>
    <n v="44598"/>
    <m/>
    <n v="0"/>
    <n v="0"/>
    <s v=""/>
    <e v="#N/A"/>
    <n v="44598"/>
    <s v="No"/>
    <s v="R"/>
    <s v="No"/>
    <s v="Yes"/>
    <n v="0.67"/>
    <n v="29880.660000000003"/>
    <n v="1764.4"/>
    <n v="28116.260000000002"/>
    <n v="3.9562312211309923E-2"/>
    <m/>
    <s v="No"/>
    <m/>
    <m/>
    <m/>
    <x v="0"/>
    <n v="803"/>
    <n v="352.88"/>
    <s v="Ok"/>
    <n v="0"/>
    <n v="0"/>
  </r>
  <r>
    <n v="804"/>
    <s v="Nassau"/>
    <s v="37-1N-25-299A-0037-0000"/>
    <n v="359.45"/>
    <n v="2017"/>
    <n v="359.45"/>
    <n v="359.45"/>
    <n v="0"/>
    <m/>
    <s v="CALLAHAN"/>
    <s v="Florida"/>
    <n v="32011"/>
    <s v="VONTZ CIR"/>
    <s v="CALLAHAN FL 32011"/>
    <n v="-81.7686697603542"/>
    <n v="30.532261186362899"/>
    <s v="SCOTT JEANNE HENDERSON"/>
    <n v="0"/>
    <s v="VACANT RESIDENTIAL"/>
    <n v="8001"/>
    <s v="Residential-Vacant Land"/>
    <n v="2017"/>
    <n v="20000"/>
    <n v="2017"/>
    <n v="20000"/>
    <n v="302.77999999999997"/>
    <n v="0.84234246765892329"/>
    <m/>
    <s v="No"/>
    <m/>
    <s v="No"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VONTZ CIR"/>
    <s v="Callahan"/>
    <s v="Florida"/>
    <n v="32011"/>
    <s v="VONTZ CIR CALLAHAN FL 32011"/>
    <s v=""/>
    <s v="Pass"/>
    <s v="No"/>
    <s v="FV&lt;$10K"/>
    <s v="N/A"/>
    <s v="No, &lt; $20K Lien"/>
    <s v="No, Lien &lt; $20K"/>
    <s v="N/A"/>
    <s v="No"/>
    <s v="No"/>
    <n v="0"/>
    <s v="No"/>
    <n v="20000"/>
    <n v="1"/>
    <n v="20000"/>
    <m/>
    <n v="0"/>
    <n v="0"/>
    <s v=""/>
    <e v="#N/A"/>
    <n v="20000"/>
    <s v="No"/>
    <s v="V"/>
    <s v="Yes"/>
    <s v="No"/>
    <n v="0"/>
    <n v="0"/>
    <n v="1437.8"/>
    <n v="-1437.8"/>
    <n v="7.1889999999999996E-2"/>
    <m/>
    <s v="No"/>
    <m/>
    <m/>
    <m/>
    <x v="4"/>
    <n v="804"/>
    <n v="359.45"/>
    <s v="Ok"/>
    <n v="0"/>
    <n v="0"/>
  </r>
  <r>
    <n v="805"/>
    <s v="Nassau"/>
    <s v="37-1N-25-299A-0041-0000"/>
    <n v="493.02"/>
    <n v="2017"/>
    <n v="493.02"/>
    <n v="493.02"/>
    <n v="0"/>
    <n v="54171"/>
    <s v="CALLAHAN"/>
    <s v="Florida"/>
    <n v="32011"/>
    <s v="54171 MARLEE RD"/>
    <s v="CALLAHAN FL 32011"/>
    <n v="-81.770364863835994"/>
    <n v="30.532421001063099"/>
    <s v="FISHER ROBERT E"/>
    <n v="2"/>
    <s v="MOBILE HOMES"/>
    <n v="1006"/>
    <s v="Mobile home"/>
    <n v="2017"/>
    <n v="28158"/>
    <n v="2017"/>
    <n v="28158"/>
    <n v="426.28"/>
    <n v="0.86463023812421402"/>
    <m/>
    <m/>
    <s v="No"/>
    <m/>
    <m/>
    <m/>
    <m/>
    <s v="C"/>
    <n v="0"/>
    <n v="0"/>
    <n v="0"/>
    <n v="0"/>
    <n v="0"/>
    <n v="0"/>
    <s v="No"/>
    <s v="Yes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54171 MARLEE RD"/>
    <s v="Callahan"/>
    <s v="Florida"/>
    <n v="32011"/>
    <s v="54171 MARLEE RD CALLAHAN FL 32011"/>
    <s v=""/>
    <s v="Pass"/>
    <s v="No"/>
    <s v="FV&lt;$10K"/>
    <s v="N/A"/>
    <s v="No, &lt; $20K Lien"/>
    <s v="No, Lien &lt; $20K"/>
    <s v="N/A"/>
    <s v="No"/>
    <s v="No"/>
    <n v="0"/>
    <s v="No"/>
    <n v="28158"/>
    <n v="1"/>
    <n v="28158"/>
    <m/>
    <n v="0"/>
    <n v="0"/>
    <s v=""/>
    <e v="#N/A"/>
    <n v="28158"/>
    <s v="No"/>
    <s v="R"/>
    <s v="No"/>
    <s v="No"/>
    <n v="0.35"/>
    <n v="9855.2999999999993"/>
    <n v="1972.08"/>
    <n v="7883.2199999999993"/>
    <n v="7.0036224163647978E-2"/>
    <m/>
    <s v="No"/>
    <m/>
    <m/>
    <m/>
    <x v="4"/>
    <n v="805"/>
    <n v="493.02"/>
    <s v="Ok"/>
    <n v="0"/>
    <n v="0"/>
  </r>
  <r>
    <n v="806"/>
    <s v="Nassau"/>
    <s v="37-1N-25-299C-0014-0000"/>
    <n v="589.75"/>
    <n v="2017"/>
    <n v="589.75"/>
    <n v="589.75"/>
    <n v="0"/>
    <n v="54291"/>
    <s v="CALLAHAN"/>
    <s v="Florida"/>
    <n v="32011"/>
    <s v="54291 MARLEE RD"/>
    <s v="CALLAHAN FL 32011"/>
    <n v="-81.772524011161295"/>
    <n v="30.535577505752499"/>
    <s v="MABRY NATHANIEL O"/>
    <n v="2"/>
    <s v="MOBILE HOMES"/>
    <n v="1006"/>
    <s v="Mobile home"/>
    <n v="2017"/>
    <n v="70801"/>
    <n v="2017"/>
    <n v="79991"/>
    <n v="515.72"/>
    <n v="0.87447223399745655"/>
    <s v="No"/>
    <m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Yes"/>
    <s v="Yes"/>
    <s v="No"/>
    <s v="Without Environmental Issues"/>
    <s v="No"/>
    <s v="None"/>
    <s v="54291 MARLEE RD"/>
    <s v="Callahan"/>
    <s v="Florida"/>
    <n v="32011"/>
    <s v="54291 MARLEE RD CALLAHAN FL 32011"/>
    <s v=""/>
    <s v="Pass"/>
    <s v="Yes"/>
    <s v="FV&lt;$10K"/>
    <s v="N/A"/>
    <s v="No, &lt; $20K Lien"/>
    <s v="No, Lien &lt; $20K"/>
    <s v="N/A"/>
    <s v="No"/>
    <s v="No"/>
    <n v="1"/>
    <s v="No"/>
    <n v="70801"/>
    <n v="1"/>
    <n v="70801"/>
    <m/>
    <n v="0"/>
    <n v="0"/>
    <s v=""/>
    <e v="#N/A"/>
    <n v="70801"/>
    <s v="No"/>
    <s v="R"/>
    <s v="No"/>
    <s v="Yes"/>
    <n v="0.67"/>
    <n v="47436.670000000006"/>
    <n v="2948.75"/>
    <n v="44487.920000000006"/>
    <n v="4.1648423044872249E-2"/>
    <m/>
    <s v="No"/>
    <m/>
    <m/>
    <m/>
    <x v="0"/>
    <n v="806"/>
    <n v="589.75"/>
    <s v="Ok"/>
    <n v="0"/>
    <n v="0"/>
  </r>
  <r>
    <n v="807"/>
    <s v="Nassau"/>
    <s v="37-1N-25-299C-0037-0000"/>
    <n v="526.03"/>
    <n v="2017"/>
    <n v="526.03"/>
    <n v="526.03"/>
    <n v="0"/>
    <n v="54520"/>
    <s v="CALLAHAN"/>
    <s v="Florida"/>
    <n v="32011"/>
    <s v="54520 JONAS DR"/>
    <s v="CALLAHAN FL 32011"/>
    <n v="-81.771408732413605"/>
    <n v="30.540962118676301"/>
    <s v="EBY TERRY"/>
    <n v="1"/>
    <s v="SINGLE FAMILY"/>
    <n v="1001"/>
    <s v="Single Family Residential"/>
    <n v="2017"/>
    <n v="30174"/>
    <n v="2017"/>
    <n v="30174"/>
    <n v="456.8"/>
    <n v="0.86839153660437629"/>
    <s v="No"/>
    <m/>
    <s v="No"/>
    <m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1"/>
    <s v="Potential Medium Risk"/>
    <s v="High"/>
    <n v="0"/>
    <s v="No"/>
    <s v="No"/>
    <s v="No"/>
    <s v="Without Environmental Issues"/>
    <s v="No"/>
    <s v="None"/>
    <s v="54520 JONAS DR"/>
    <s v="Callahan"/>
    <s v="Florida"/>
    <n v="32011"/>
    <s v="54520 JONAS DR CALLAHAN FL 32011"/>
    <s v=""/>
    <s v="Pass"/>
    <s v="No"/>
    <s v="FV&lt;$10K"/>
    <s v="N/A"/>
    <s v="No, &lt; $20K Lien"/>
    <s v="No, Lien &lt; $20K"/>
    <s v="N/A"/>
    <s v="No"/>
    <s v="No"/>
    <n v="0"/>
    <s v="No"/>
    <n v="30174"/>
    <n v="1"/>
    <n v="30174"/>
    <m/>
    <n v="0"/>
    <n v="0"/>
    <s v=""/>
    <e v="#N/A"/>
    <n v="30174"/>
    <s v="No"/>
    <s v="S"/>
    <s v="No"/>
    <s v="No"/>
    <n v="0.35"/>
    <n v="10560.9"/>
    <n v="2104.12"/>
    <n v="8456.7799999999988"/>
    <n v="6.9732882614171141E-2"/>
    <m/>
    <s v="No"/>
    <m/>
    <m/>
    <m/>
    <x v="0"/>
    <n v="807"/>
    <n v="526.03"/>
    <s v="Ok"/>
    <n v="0"/>
    <n v="0"/>
  </r>
  <r>
    <n v="808"/>
    <s v="Nassau"/>
    <s v="37-1N-25-299C-0046-0000"/>
    <n v="930.79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54896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54896"/>
    <n v="1"/>
    <n v="54896"/>
    <m/>
    <e v="#N/A"/>
    <e v="#N/A"/>
    <s v=""/>
    <e v="#N/A"/>
    <n v="54896"/>
    <s v="No"/>
    <s v="R"/>
    <s v="No"/>
    <s v="No"/>
    <n v="0.35"/>
    <n v="19213.599999999999"/>
    <e v="#N/A"/>
    <e v="#N/A"/>
    <e v="#N/A"/>
    <m/>
    <e v="#N/A"/>
    <m/>
    <m/>
    <m/>
    <x v="5"/>
    <n v="808"/>
    <n v="930.79"/>
    <e v="#N/A"/>
    <e v="#N/A"/>
    <e v="#N/A"/>
  </r>
  <r>
    <n v="809"/>
    <s v="Nassau"/>
    <s v="37-1N-25-299C-0048-0000"/>
    <n v="544.57000000000005"/>
    <n v="2017"/>
    <n v="544.57000000000005"/>
    <n v="544.57000000000005"/>
    <n v="0"/>
    <n v="54079"/>
    <s v="CALLAHAN"/>
    <s v="Florida"/>
    <n v="32011"/>
    <s v="54079 JONAS DR"/>
    <s v="CALLAHAN FL 32011"/>
    <n v="-81.773974226730701"/>
    <n v="30.537848997691"/>
    <s v="NEW KINGS ROAD ENTERPRISES LLC"/>
    <n v="2"/>
    <s v="MOBILE HOMES"/>
    <n v="1006"/>
    <s v="Mobile home"/>
    <n v="2017"/>
    <n v="30483"/>
    <n v="2017"/>
    <n v="32373"/>
    <n v="473.94"/>
    <n v="0.87030133867087789"/>
    <s v="No"/>
    <m/>
    <m/>
    <m/>
    <m/>
    <m/>
    <m/>
    <s v="I"/>
    <n v="0"/>
    <n v="0"/>
    <n v="0"/>
    <n v="0"/>
    <n v="0"/>
    <n v="0"/>
    <s v="No"/>
    <s v="No"/>
    <s v="No"/>
    <n v="0"/>
    <n v="0"/>
    <n v="0"/>
    <n v="0"/>
    <n v="0"/>
    <n v="4"/>
    <s v="Potential Medium Risk"/>
    <n v="0"/>
    <n v="1"/>
    <s v="No"/>
    <s v="No"/>
    <s v="No"/>
    <s v="Without Environmental Issues"/>
    <s v="No"/>
    <s v="None"/>
    <s v="54079 JONAS DR"/>
    <s v="Callahan"/>
    <s v="Florida"/>
    <n v="32011"/>
    <s v="54079 JONAS DR CALLAHAN FL 32011"/>
    <s v=""/>
    <s v="Pass"/>
    <s v="No"/>
    <s v="FV&lt;$10K"/>
    <s v="N/A"/>
    <s v="No, &lt; $20K Lien"/>
    <s v="No, Lien &lt; $20K"/>
    <s v="N/A"/>
    <s v="No"/>
    <s v="No"/>
    <n v="1"/>
    <s v="No"/>
    <n v="30483"/>
    <n v="1"/>
    <n v="30483"/>
    <m/>
    <n v="0"/>
    <n v="0"/>
    <s v=""/>
    <e v="#N/A"/>
    <n v="30483"/>
    <s v="No"/>
    <s v="R"/>
    <s v="No"/>
    <s v="No"/>
    <n v="0.35"/>
    <n v="10669.05"/>
    <n v="2722.8500000000004"/>
    <n v="7946.1999999999989"/>
    <n v="8.9323557392645095E-2"/>
    <m/>
    <s v="No"/>
    <m/>
    <m/>
    <m/>
    <x v="0"/>
    <n v="809"/>
    <n v="544.57000000000005"/>
    <s v="Ok"/>
    <n v="0"/>
    <n v="0"/>
  </r>
  <r>
    <n v="810"/>
    <s v="Nassau"/>
    <s v="37-1N-25-299D-0008-0000"/>
    <n v="590.72"/>
    <n v="2017"/>
    <n v="590.72"/>
    <n v="590.72"/>
    <n v="0"/>
    <n v="54434"/>
    <s v="CALLAHAN"/>
    <s v="Florida"/>
    <n v="32011"/>
    <s v="54434 MARLEE RD"/>
    <s v="CALLAHAN FL 32011"/>
    <n v="-81.773088715787694"/>
    <n v="30.539858474322799"/>
    <s v="BARRY RUDY B"/>
    <n v="2"/>
    <s v="MOBILE HOMES"/>
    <n v="1006"/>
    <s v="Mobile home"/>
    <n v="2017"/>
    <n v="34125"/>
    <n v="2017"/>
    <n v="34125"/>
    <n v="516.61"/>
    <n v="0.8745429306608884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2"/>
    <s v="No"/>
    <s v="Yes"/>
    <s v="No"/>
    <s v="Without Environmental Issues"/>
    <s v="No"/>
    <s v="None"/>
    <s v="54434 MARLEE RD"/>
    <s v="Callahan"/>
    <s v="Florida"/>
    <n v="32011"/>
    <s v="54434 MARLEE RD CALLAHAN FL 32011"/>
    <s v=""/>
    <s v="Pass"/>
    <s v="Yes"/>
    <s v="FV&lt;$10K"/>
    <s v="N/A"/>
    <s v="No, &lt; $20K Lien"/>
    <s v="No, Lien &lt; $20K"/>
    <s v="N/A"/>
    <s v="No"/>
    <s v="No"/>
    <n v="2"/>
    <s v="Yes"/>
    <n v="34125"/>
    <n v="1"/>
    <n v="34125"/>
    <m/>
    <n v="0"/>
    <n v="0"/>
    <s v=""/>
    <e v="#N/A"/>
    <n v="34125"/>
    <s v="No"/>
    <s v="R"/>
    <s v="No"/>
    <s v="No"/>
    <n v="0.35"/>
    <n v="11943.75"/>
    <n v="3544.3200000000006"/>
    <n v="8399.43"/>
    <n v="0.10386285714285716"/>
    <m/>
    <s v="No"/>
    <m/>
    <m/>
    <m/>
    <x v="3"/>
    <n v="810"/>
    <n v="590.72"/>
    <s v="Ok"/>
    <n v="0"/>
    <n v="0"/>
  </r>
  <r>
    <n v="811"/>
    <s v="Nassau"/>
    <s v="37-1N-25-299D-0009-0000"/>
    <n v="713.28"/>
    <n v="2017"/>
    <n v="713.28"/>
    <n v="713.28"/>
    <n v="0"/>
    <n v="54446"/>
    <s v="CALLAHAN"/>
    <s v="Florida"/>
    <n v="32011"/>
    <s v="54446 MARLEE RD"/>
    <s v="CALLAHAN FL 32011"/>
    <n v="-81.773249264630905"/>
    <n v="30.540223341070199"/>
    <s v="MCGINLEY GARY R"/>
    <n v="2"/>
    <s v="MOBILE HOMES"/>
    <n v="1006"/>
    <s v="Mobile home"/>
    <n v="2017"/>
    <n v="41611"/>
    <n v="2017"/>
    <n v="41611"/>
    <n v="629.94000000000005"/>
    <n v="0.88315948855989246"/>
    <m/>
    <s v="No"/>
    <m/>
    <m/>
    <m/>
    <m/>
    <m/>
    <s v="I"/>
    <s v="I"/>
    <n v="0"/>
    <n v="0"/>
    <n v="0"/>
    <n v="0"/>
    <n v="0"/>
    <s v="No"/>
    <s v="No"/>
    <s v="No"/>
    <n v="0"/>
    <n v="0"/>
    <n v="20000"/>
    <n v="0"/>
    <n v="0"/>
    <n v="0"/>
    <s v="Potential Low Risk"/>
    <s v="Minimal"/>
    <n v="0"/>
    <s v="No"/>
    <s v="No"/>
    <s v="No"/>
    <s v="Without Environmental Issues"/>
    <s v="No"/>
    <s v="None"/>
    <s v="54446 MARLEE RD"/>
    <s v="Callahan"/>
    <s v="Florida"/>
    <n v="32011"/>
    <s v="54446 MARLEE RD CALLAHAN FL 32011"/>
    <s v="L"/>
    <s v="Pass"/>
    <s v="No"/>
    <s v="FV&lt;$10K"/>
    <s v="N/A"/>
    <s v="No, &lt; $20K Lien"/>
    <s v="No, Lien &lt; $20K"/>
    <s v="N/A"/>
    <s v="No"/>
    <s v="No"/>
    <n v="0"/>
    <s v="No"/>
    <n v="41611"/>
    <n v="1"/>
    <n v="41611"/>
    <m/>
    <n v="0"/>
    <n v="0"/>
    <s v=""/>
    <e v="#N/A"/>
    <n v="41611"/>
    <s v="No"/>
    <s v="R"/>
    <s v="No"/>
    <s v="No"/>
    <n v="0.35"/>
    <n v="14563.849999999999"/>
    <n v="2853.12"/>
    <n v="11710.73"/>
    <n v="6.8566484823724488E-2"/>
    <m/>
    <s v="No"/>
    <m/>
    <m/>
    <m/>
    <x v="0"/>
    <n v="811"/>
    <n v="713.28"/>
    <s v="Ok"/>
    <n v="0"/>
    <n v="0"/>
  </r>
  <r>
    <n v="812"/>
    <s v="Nassau"/>
    <s v="37-1N-25-299E-0025-0000"/>
    <n v="745.52"/>
    <n v="2017"/>
    <n v="745.52"/>
    <n v="745.52"/>
    <n v="0"/>
    <n v="54613"/>
    <s v="CALLAHAN"/>
    <s v="Florida"/>
    <n v="32011"/>
    <s v="54613 MARLEE RD"/>
    <s v="CALLAHAN FL 32011"/>
    <n v="-81.777616083999703"/>
    <n v="30.543160530082599"/>
    <s v="GRIFFIN GERALD R"/>
    <n v="1"/>
    <s v="SINGLE FAMILY"/>
    <n v="1001"/>
    <s v="Single Family Residential"/>
    <n v="2017"/>
    <n v="82684"/>
    <n v="2017"/>
    <n v="98155"/>
    <n v="659.75"/>
    <n v="0.88495278463354443"/>
    <s v="No"/>
    <m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s v="No"/>
    <s v="No"/>
    <s v="Without Environmental Issues"/>
    <s v="No"/>
    <s v="None"/>
    <s v="54613 MARLEE RD"/>
    <s v="Callahan"/>
    <s v="Florida"/>
    <n v="32011"/>
    <s v="54613 MARLEE RD CALLAHAN FL 32011"/>
    <s v=""/>
    <s v="Pass"/>
    <s v="No"/>
    <s v="FV&lt;$10K"/>
    <s v="N/A"/>
    <s v="No, &lt; $20K Lien"/>
    <s v="No, Lien &lt; $20K"/>
    <s v="N/A"/>
    <s v="No"/>
    <s v="No"/>
    <n v="0"/>
    <s v="No"/>
    <n v="82684"/>
    <n v="1"/>
    <n v="82684"/>
    <m/>
    <n v="0"/>
    <n v="0"/>
    <s v=""/>
    <e v="#N/A"/>
    <n v="82684"/>
    <s v="No"/>
    <s v="S"/>
    <s v="No"/>
    <s v="Yes"/>
    <n v="0.67"/>
    <n v="55398.280000000006"/>
    <n v="2982.08"/>
    <n v="52416.200000000004"/>
    <n v="3.6065986164191377E-2"/>
    <m/>
    <s v="No"/>
    <m/>
    <m/>
    <m/>
    <x v="0"/>
    <n v="812"/>
    <n v="745.52"/>
    <s v="Ok"/>
    <n v="0"/>
    <n v="0"/>
  </r>
  <r>
    <n v="813"/>
    <s v="Nassau"/>
    <s v="37-1N-25-299E-0034-0000"/>
    <n v="157.85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32687"/>
    <e v="#N/A"/>
    <e v="#N/A"/>
    <e v="#N/A"/>
    <n v="0"/>
    <m/>
    <s v="No"/>
    <s v="No"/>
    <s v="No"/>
    <s v="No"/>
    <s v="No"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32687"/>
    <n v="1"/>
    <n v="32687"/>
    <m/>
    <e v="#N/A"/>
    <e v="#N/A"/>
    <s v=""/>
    <e v="#N/A"/>
    <n v="32687"/>
    <s v="No"/>
    <s v="R"/>
    <s v="No"/>
    <s v="Yes"/>
    <n v="0.67"/>
    <n v="21900.29"/>
    <e v="#N/A"/>
    <e v="#N/A"/>
    <e v="#N/A"/>
    <m/>
    <e v="#N/A"/>
    <m/>
    <m/>
    <m/>
    <x v="5"/>
    <n v="813"/>
    <n v="157.85"/>
    <e v="#N/A"/>
    <e v="#N/A"/>
    <e v="#N/A"/>
  </r>
  <r>
    <n v="814"/>
    <s v="Nassau"/>
    <s v="37-1N-25-299E-0035-0000"/>
    <n v="282.58999999999997"/>
    <n v="2017"/>
    <n v="282.58999999999997"/>
    <n v="282.58999999999997"/>
    <n v="0"/>
    <n v="54463"/>
    <s v="CALLAHAN"/>
    <s v="Florida"/>
    <n v="32011"/>
    <s v="54463 MARLEE RD"/>
    <s v="CALLAHAN FL 32011"/>
    <n v="-81.774631290465805"/>
    <n v="30.5402658985264"/>
    <s v="BARRY RUBY BETSY"/>
    <n v="2"/>
    <s v="MOBILE HOMES"/>
    <n v="1006"/>
    <s v="Mobile home"/>
    <n v="2017"/>
    <n v="40306"/>
    <n v="2017"/>
    <n v="49391"/>
    <n v="231.71"/>
    <n v="0.81995116600021245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Yes"/>
    <s v="Yes"/>
    <s v="No"/>
    <s v="Without Environmental Issues"/>
    <s v="No"/>
    <s v="None"/>
    <s v="54463 MARLEE RD"/>
    <s v="Callahan"/>
    <s v="Florida"/>
    <n v="32011"/>
    <s v="54463 MARLEE RD CALLAHAN FL 32011"/>
    <s v=""/>
    <s v="Pass"/>
    <s v="Yes"/>
    <s v="FV&lt;$10K"/>
    <s v="N/A"/>
    <s v="No, &lt; $20K Lien"/>
    <s v="No, Lien &lt; $20K"/>
    <s v="N/A"/>
    <s v="No"/>
    <s v="No"/>
    <n v="1"/>
    <s v="No"/>
    <n v="40306"/>
    <n v="1"/>
    <n v="40306"/>
    <m/>
    <n v="0"/>
    <n v="0"/>
    <s v=""/>
    <e v="#N/A"/>
    <n v="40306"/>
    <s v="No"/>
    <s v="R"/>
    <s v="No"/>
    <s v="Yes"/>
    <n v="0.67"/>
    <n v="27005.02"/>
    <n v="1412.9499999999998"/>
    <n v="25592.07"/>
    <n v="3.5055574852379291E-2"/>
    <m/>
    <s v="No"/>
    <m/>
    <m/>
    <m/>
    <x v="0"/>
    <n v="814"/>
    <n v="282.58999999999997"/>
    <s v="Ok"/>
    <n v="0"/>
    <n v="0"/>
  </r>
  <r>
    <n v="815"/>
    <s v="Nassau"/>
    <s v="37-1N-25-299E-0039-0000"/>
    <n v="603.15"/>
    <n v="2017"/>
    <n v="603.15"/>
    <n v="603.15"/>
    <n v="0"/>
    <n v="54417"/>
    <s v="CALLAHAN"/>
    <s v="Florida"/>
    <n v="32011"/>
    <s v="54417 MARLEE RD"/>
    <s v="CALLAHAN FL 32011"/>
    <n v="-81.774061941219003"/>
    <n v="30.538993794863799"/>
    <s v="LOVE JOSEPH R"/>
    <n v="2"/>
    <s v="MOBILE HOMES"/>
    <n v="1006"/>
    <s v="Mobile home"/>
    <n v="2017"/>
    <n v="34884"/>
    <n v="2017"/>
    <n v="34884"/>
    <n v="528.11"/>
    <n v="0.87558650418635497"/>
    <s v="No"/>
    <s v="No"/>
    <s v="No"/>
    <m/>
    <m/>
    <m/>
    <m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54417 MARLEE RD"/>
    <s v="Callahan"/>
    <s v="Florida"/>
    <n v="32011"/>
    <s v="54417 MARLEE RD CALLAHAN FL 32011"/>
    <s v=""/>
    <s v="Pass"/>
    <s v="No"/>
    <s v="FV&lt;$10K"/>
    <s v="N/A"/>
    <s v="No, &lt; $20K Lien"/>
    <s v="No, Lien &lt; $20K"/>
    <s v="N/A"/>
    <s v="No"/>
    <s v="No"/>
    <n v="1"/>
    <s v="No"/>
    <n v="34884"/>
    <n v="1"/>
    <n v="34884"/>
    <m/>
    <n v="0"/>
    <n v="0"/>
    <s v=""/>
    <e v="#N/A"/>
    <n v="34884"/>
    <s v="No"/>
    <s v="R"/>
    <s v="No"/>
    <s v="No"/>
    <n v="0.35"/>
    <n v="12209.4"/>
    <n v="3015.75"/>
    <n v="9193.65"/>
    <n v="8.6450808393532849E-2"/>
    <m/>
    <s v="No"/>
    <m/>
    <m/>
    <m/>
    <x v="0"/>
    <n v="815"/>
    <n v="603.15"/>
    <s v="Ok"/>
    <n v="0"/>
    <n v="0"/>
  </r>
  <r>
    <n v="816"/>
    <s v="Nassau"/>
    <s v="37-1N-25-299E-0040-0000"/>
    <n v="66.22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27589"/>
    <e v="#N/A"/>
    <e v="#N/A"/>
    <e v="#N/A"/>
    <n v="0"/>
    <m/>
    <s v="No"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Lien&lt;$150"/>
    <e v="#N/A"/>
    <s v="FV&lt;$10K"/>
    <s v="N/A"/>
    <s v="No, &lt; $20K Lien"/>
    <s v="No, Lien &lt; $20K"/>
    <s v="N/A"/>
    <s v="No"/>
    <s v="No"/>
    <n v="0"/>
    <s v="No"/>
    <n v="27589"/>
    <n v="1"/>
    <n v="27589"/>
    <m/>
    <e v="#N/A"/>
    <e v="#N/A"/>
    <s v=""/>
    <e v="#N/A"/>
    <n v="27589"/>
    <s v="No"/>
    <s v="R"/>
    <s v="No"/>
    <s v="Yes"/>
    <n v="0.67"/>
    <n v="18484.63"/>
    <e v="#N/A"/>
    <e v="#N/A"/>
    <e v="#N/A"/>
    <m/>
    <s v="No"/>
    <m/>
    <m/>
    <m/>
    <x v="2"/>
    <n v="816"/>
    <n v="66.22"/>
    <s v="Ok"/>
    <e v="#N/A"/>
    <e v="#N/A"/>
  </r>
  <r>
    <n v="817"/>
    <s v="Nassau"/>
    <s v="37-1N-25-299E-0050-0000"/>
    <n v="149.91999999999999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32202"/>
    <e v="#N/A"/>
    <e v="#N/A"/>
    <e v="#N/A"/>
    <n v="0"/>
    <s v="Yes"/>
    <m/>
    <m/>
    <m/>
    <m/>
    <m/>
    <m/>
    <e v="#N/A"/>
    <e v="#N/A"/>
    <e v="#N/A"/>
    <e v="#N/A"/>
    <e v="#N/A"/>
    <e v="#N/A"/>
    <e v="#N/A"/>
    <s v="Yes"/>
    <s v="No"/>
    <s v="Yes"/>
    <e v="#N/A"/>
    <e v="#N/A"/>
    <e v="#N/A"/>
    <e v="#N/A"/>
    <e v="#N/A"/>
    <e v="#N/A"/>
    <e v="#N/A"/>
    <e v="#N/A"/>
    <n v="1"/>
    <s v="Yes"/>
    <e v="#N/A"/>
    <s v="No"/>
    <e v="#N/A"/>
    <s v="No"/>
    <e v="#N/A"/>
    <e v="#N/A"/>
    <e v="#N/A"/>
    <e v="#N/A"/>
    <e v="#N/A"/>
    <e v="#N/A"/>
    <e v="#N/A"/>
    <s v="Lien&lt;$150"/>
    <e v="#N/A"/>
    <s v="FV&lt;$10K"/>
    <s v="N/A"/>
    <s v="No, &lt; $20K Lien"/>
    <s v="No, Lien &lt; $20K"/>
    <s v="N/A"/>
    <s v="Yes"/>
    <s v="No"/>
    <n v="1"/>
    <s v="No"/>
    <n v="32202"/>
    <n v="1"/>
    <n v="32202"/>
    <m/>
    <e v="#N/A"/>
    <e v="#N/A"/>
    <s v=""/>
    <e v="#N/A"/>
    <n v="32202"/>
    <s v="No"/>
    <s v="R"/>
    <s v="No"/>
    <s v="Yes"/>
    <n v="0.67"/>
    <n v="21575.34"/>
    <e v="#N/A"/>
    <e v="#N/A"/>
    <e v="#N/A"/>
    <m/>
    <s v="No"/>
    <m/>
    <m/>
    <m/>
    <x v="2"/>
    <n v="817"/>
    <n v="149.91999999999999"/>
    <s v="Ok"/>
    <e v="#N/A"/>
    <e v="#N/A"/>
  </r>
  <r>
    <n v="818"/>
    <s v="Nassau"/>
    <s v="37-1N-25-299F-0003-0000"/>
    <n v="2923.43"/>
    <n v="2017"/>
    <n v="2923.43"/>
    <n v="2923.43"/>
    <n v="0"/>
    <n v="54029"/>
    <s v="CALLAHAN"/>
    <s v="Florida"/>
    <n v="32011"/>
    <s v="54029 LAWHON RD"/>
    <s v="CALLAHAN FL 32011"/>
    <n v="-81.773436428335003"/>
    <n v="30.532691391284299"/>
    <s v="CASWELL DAVID"/>
    <n v="1"/>
    <s v="SINGLE FAMILY"/>
    <n v="1001"/>
    <s v="Single Family Residential"/>
    <n v="2017"/>
    <n v="176601"/>
    <n v="2017"/>
    <n v="176601"/>
    <n v="2673.53"/>
    <n v="0.91451822003605365"/>
    <s v="No"/>
    <m/>
    <m/>
    <s v="No"/>
    <s v="No"/>
    <s v="No"/>
    <m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54029 LAWHON RD"/>
    <s v="Callahan"/>
    <s v="Florida"/>
    <n v="32011"/>
    <s v="54029 LAWHON RD CALLAHAN FL 32011"/>
    <s v=""/>
    <s v="Pass"/>
    <s v="No"/>
    <s v="FV&lt;$10K"/>
    <s v="N/A"/>
    <s v="No, &lt; $20K Lien"/>
    <s v="No, Lien &lt; $20K"/>
    <s v="N/A"/>
    <s v="No"/>
    <s v="No"/>
    <n v="0"/>
    <s v="No"/>
    <n v="176601"/>
    <n v="1"/>
    <n v="176601"/>
    <m/>
    <n v="0"/>
    <n v="0"/>
    <s v=""/>
    <e v="#N/A"/>
    <n v="176601"/>
    <s v="No"/>
    <s v="S"/>
    <s v="No"/>
    <s v="No"/>
    <n v="0.35"/>
    <n v="61810.35"/>
    <n v="11693.72"/>
    <n v="50116.63"/>
    <n v="6.6215480093544207E-2"/>
    <m/>
    <s v="No"/>
    <m/>
    <m/>
    <m/>
    <x v="0"/>
    <n v="818"/>
    <n v="2923.43"/>
    <s v="Ok"/>
    <n v="0"/>
    <n v="0"/>
  </r>
  <r>
    <n v="819"/>
    <s v="Nassau"/>
    <s v="37-1N-25-299F-0013-0000"/>
    <n v="533.92999999999995"/>
    <n v="2017"/>
    <n v="533.92999999999995"/>
    <n v="533.92999999999995"/>
    <n v="0"/>
    <n v="54283"/>
    <s v="CALLAHAN"/>
    <s v="Florida"/>
    <n v="32011"/>
    <s v="54283 LAWHON RD"/>
    <s v="CALLAHAN FL 32011"/>
    <n v="-81.778204520658306"/>
    <n v="30.531323489988399"/>
    <s v="SHAW CHRISTOPHER W"/>
    <n v="2"/>
    <s v="MOBILE HOMES"/>
    <n v="1006"/>
    <s v="Mobile home"/>
    <n v="2017"/>
    <n v="30657"/>
    <n v="2017"/>
    <n v="30657"/>
    <n v="464.11"/>
    <n v="0.8692337946921882"/>
    <s v="No"/>
    <m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n v="0"/>
    <n v="1"/>
    <s v="No"/>
    <s v="No"/>
    <s v="No"/>
    <s v="Without Environmental Issues"/>
    <s v="No"/>
    <s v="None"/>
    <s v="54283 LAWHON RD"/>
    <s v="Callahan"/>
    <s v="Florida"/>
    <n v="32011"/>
    <s v="54283 LAWHON RD CALLAHAN FL 32011"/>
    <s v=""/>
    <s v="Pass"/>
    <s v="No"/>
    <s v="FV&lt;$10K"/>
    <s v="N/A"/>
    <s v="No, &lt; $20K Lien"/>
    <s v="No, Lien &lt; $20K"/>
    <s v="N/A"/>
    <s v="No"/>
    <s v="No"/>
    <n v="1"/>
    <s v="No"/>
    <n v="30657"/>
    <n v="1"/>
    <n v="30657"/>
    <m/>
    <n v="0"/>
    <n v="0"/>
    <s v=""/>
    <e v="#N/A"/>
    <n v="30657"/>
    <s v="No"/>
    <s v="R"/>
    <s v="No"/>
    <s v="No"/>
    <n v="0.35"/>
    <n v="10729.949999999999"/>
    <n v="2669.6499999999996"/>
    <n v="8060.2999999999993"/>
    <n v="8.7081253873503586E-2"/>
    <m/>
    <s v="No"/>
    <m/>
    <m/>
    <m/>
    <x v="0"/>
    <n v="819"/>
    <n v="533.92999999999995"/>
    <s v="Ok"/>
    <n v="0"/>
    <n v="0"/>
  </r>
  <r>
    <n v="820"/>
    <s v="Nassau"/>
    <s v="37-1N-25-299F-0017-0000"/>
    <n v="546.4"/>
    <n v="2017"/>
    <e v="#N/A"/>
    <e v="#N/A"/>
    <e v="#N/A"/>
    <e v="#N/A"/>
    <e v="#N/A"/>
    <e v="#N/A"/>
    <e v="#N/A"/>
    <e v="#N/A"/>
    <e v="#N/A"/>
    <e v="#N/A"/>
    <e v="#N/A"/>
    <e v="#N/A"/>
    <n v="1"/>
    <s v="SINGLE FAMILY"/>
    <e v="#N/A"/>
    <e v="#N/A"/>
    <n v="2017"/>
    <n v="64723"/>
    <e v="#N/A"/>
    <e v="#N/A"/>
    <e v="#N/A"/>
    <n v="0"/>
    <s v="No"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64723"/>
    <n v="1"/>
    <n v="64723"/>
    <m/>
    <e v="#N/A"/>
    <e v="#N/A"/>
    <s v=""/>
    <e v="#N/A"/>
    <n v="64723"/>
    <s v="No"/>
    <s v="S"/>
    <s v="No"/>
    <s v="Yes"/>
    <n v="0.67"/>
    <n v="43364.41"/>
    <e v="#N/A"/>
    <e v="#N/A"/>
    <e v="#N/A"/>
    <m/>
    <e v="#N/A"/>
    <m/>
    <m/>
    <m/>
    <x v="5"/>
    <n v="820"/>
    <n v="546.4"/>
    <e v="#N/A"/>
    <e v="#N/A"/>
    <e v="#N/A"/>
  </r>
  <r>
    <n v="821"/>
    <s v="Nassau"/>
    <s v="37-1N-25-299F-0033-0000"/>
    <n v="1111.76"/>
    <n v="2017"/>
    <e v="#N/A"/>
    <e v="#N/A"/>
    <e v="#N/A"/>
    <e v="#N/A"/>
    <e v="#N/A"/>
    <e v="#N/A"/>
    <e v="#N/A"/>
    <e v="#N/A"/>
    <e v="#N/A"/>
    <e v="#N/A"/>
    <e v="#N/A"/>
    <e v="#N/A"/>
    <n v="1"/>
    <s v="SINGLE FAMILY"/>
    <e v="#N/A"/>
    <e v="#N/A"/>
    <n v="2017"/>
    <n v="105053"/>
    <e v="#N/A"/>
    <e v="#N/A"/>
    <e v="#N/A"/>
    <n v="0"/>
    <m/>
    <s v="No"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105053"/>
    <n v="1"/>
    <n v="105053"/>
    <m/>
    <e v="#N/A"/>
    <e v="#N/A"/>
    <s v=""/>
    <e v="#N/A"/>
    <n v="105053"/>
    <s v="No"/>
    <s v="S"/>
    <s v="No"/>
    <s v="Yes"/>
    <n v="0.67"/>
    <n v="70385.510000000009"/>
    <e v="#N/A"/>
    <e v="#N/A"/>
    <e v="#N/A"/>
    <m/>
    <e v="#N/A"/>
    <m/>
    <m/>
    <m/>
    <x v="5"/>
    <n v="821"/>
    <n v="1111.76"/>
    <e v="#N/A"/>
    <e v="#N/A"/>
    <e v="#N/A"/>
  </r>
  <r>
    <n v="822"/>
    <s v="Nassau"/>
    <s v="37-1N-25-299F-0034-0000"/>
    <n v="174.37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33695"/>
    <e v="#N/A"/>
    <e v="#N/A"/>
    <e v="#N/A"/>
    <n v="0"/>
    <m/>
    <s v="No"/>
    <s v="No"/>
    <m/>
    <s v="No"/>
    <s v="No"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33695"/>
    <n v="1"/>
    <n v="33695"/>
    <m/>
    <e v="#N/A"/>
    <e v="#N/A"/>
    <s v=""/>
    <e v="#N/A"/>
    <n v="33695"/>
    <s v="No"/>
    <s v="R"/>
    <s v="No"/>
    <s v="Yes"/>
    <n v="0.67"/>
    <n v="22575.65"/>
    <e v="#N/A"/>
    <e v="#N/A"/>
    <e v="#N/A"/>
    <m/>
    <e v="#N/A"/>
    <m/>
    <m/>
    <m/>
    <x v="5"/>
    <n v="822"/>
    <n v="174.37"/>
    <e v="#N/A"/>
    <e v="#N/A"/>
    <e v="#N/A"/>
  </r>
  <r>
    <n v="823"/>
    <s v="Nassau"/>
    <s v="37-1N-25-299F-0060-0000"/>
    <n v="547"/>
    <n v="2017"/>
    <n v="547"/>
    <n v="547"/>
    <n v="0"/>
    <n v="54046"/>
    <s v="CALLAHAN"/>
    <s v="Florida"/>
    <n v="32011"/>
    <s v="54046 SHEFFIELD RD"/>
    <s v="CALLAHAN FL 32011"/>
    <n v="-81.774934067802306"/>
    <n v="30.5332823984883"/>
    <s v="POWELL MATTHEW W"/>
    <n v="2"/>
    <s v="MOBILE HOMES"/>
    <n v="1006"/>
    <s v="Mobile home"/>
    <n v="2017"/>
    <n v="64810"/>
    <n v="2017"/>
    <n v="64810"/>
    <n v="476.19"/>
    <n v="0.87054844606946979"/>
    <s v="No"/>
    <s v="No"/>
    <m/>
    <m/>
    <m/>
    <m/>
    <m/>
    <s v="I"/>
    <s v="I"/>
    <s v="I"/>
    <s v="I"/>
    <n v="0"/>
    <n v="0"/>
    <n v="0"/>
    <s v="No"/>
    <s v="No"/>
    <s v="No"/>
    <n v="0"/>
    <n v="0"/>
    <n v="0"/>
    <n v="0"/>
    <n v="0"/>
    <n v="0"/>
    <s v="Potential Low Risk"/>
    <s v="Minimal"/>
    <n v="0"/>
    <s v="Yes"/>
    <s v="No"/>
    <s v="No"/>
    <s v="Without Environmental Issues"/>
    <s v="No"/>
    <s v="None"/>
    <s v="54046 SHEFFIELD RD"/>
    <s v="Callahan"/>
    <s v="Florida"/>
    <n v="32011"/>
    <s v="54046 SHEFFIELD RD CALLAHAN FL 32011"/>
    <s v=""/>
    <s v="Pass"/>
    <s v="No"/>
    <s v="FV&lt;$10K"/>
    <s v="N/A"/>
    <s v="No, &lt; $20K Lien"/>
    <s v="No, Lien &lt; $20K"/>
    <s v="N/A"/>
    <s v="No"/>
    <s v="No"/>
    <n v="0"/>
    <s v="No"/>
    <n v="64810"/>
    <n v="1"/>
    <n v="64810"/>
    <m/>
    <n v="0"/>
    <n v="0"/>
    <s v=""/>
    <e v="#N/A"/>
    <n v="64810"/>
    <s v="No"/>
    <s v="R"/>
    <s v="No"/>
    <s v="Yes"/>
    <n v="0.67"/>
    <n v="43422.700000000004"/>
    <n v="2188"/>
    <n v="41234.700000000004"/>
    <n v="3.376022218793396E-2"/>
    <m/>
    <s v="No"/>
    <m/>
    <m/>
    <m/>
    <x v="0"/>
    <n v="823"/>
    <n v="547"/>
    <s v="Ok"/>
    <n v="0"/>
    <n v="0"/>
  </r>
  <r>
    <n v="824"/>
    <s v="Nassau"/>
    <s v="37-1N-25-299F-0061-0000"/>
    <n v="772.17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45208"/>
    <e v="#N/A"/>
    <e v="#N/A"/>
    <e v="#N/A"/>
    <n v="0"/>
    <s v="No"/>
    <s v="No"/>
    <m/>
    <s v="No"/>
    <s v="No"/>
    <s v="No"/>
    <s v="No"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45208"/>
    <n v="1"/>
    <n v="45208"/>
    <m/>
    <e v="#N/A"/>
    <e v="#N/A"/>
    <s v=""/>
    <e v="#N/A"/>
    <n v="45208"/>
    <s v="No"/>
    <s v="R"/>
    <s v="No"/>
    <s v="No"/>
    <n v="0.35"/>
    <n v="15822.8"/>
    <e v="#N/A"/>
    <e v="#N/A"/>
    <e v="#N/A"/>
    <m/>
    <e v="#N/A"/>
    <m/>
    <m/>
    <m/>
    <x v="5"/>
    <n v="824"/>
    <n v="772.17"/>
    <e v="#N/A"/>
    <e v="#N/A"/>
    <e v="#N/A"/>
  </r>
  <r>
    <n v="825"/>
    <s v="Nassau"/>
    <s v="37-1N-25-299F-0062-0000"/>
    <n v="572.59"/>
    <n v="2017"/>
    <n v="572.59"/>
    <n v="572.59"/>
    <n v="0"/>
    <n v="54058"/>
    <s v="CALLAHAN"/>
    <s v="Florida"/>
    <n v="32011"/>
    <s v="54058 LAWHON RD"/>
    <s v="CALLAHAN FL 32011"/>
    <n v="-81.773817535583007"/>
    <n v="30.533204760513801"/>
    <s v="GREEN DARLA J"/>
    <n v="2"/>
    <s v="MOBILE HOMES"/>
    <n v="1006"/>
    <s v="Mobile home"/>
    <n v="2017"/>
    <n v="33018"/>
    <n v="2017"/>
    <n v="33018"/>
    <n v="499.85"/>
    <n v="0.87296320229134283"/>
    <s v="No"/>
    <s v="No"/>
    <s v="No"/>
    <s v="No"/>
    <s v="No"/>
    <m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3"/>
    <s v="No"/>
    <s v="Yes"/>
    <s v="No"/>
    <s v="Without Environmental Issues"/>
    <s v="No"/>
    <s v="None"/>
    <s v="54058 LAWHON RD"/>
    <s v="Callahan"/>
    <s v="Florida"/>
    <n v="32011"/>
    <s v="54058 LAWHON RD CALLAHAN FL 32011"/>
    <s v=""/>
    <s v="Pass"/>
    <s v="Yes"/>
    <s v="FV&lt;$10K"/>
    <s v="N/A"/>
    <s v="No, &lt; $20K Lien"/>
    <s v="No, Lien &lt; $20K"/>
    <s v="N/A"/>
    <s v="No"/>
    <s v="No"/>
    <n v="3"/>
    <s v="Yes"/>
    <n v="33018"/>
    <n v="1"/>
    <n v="33018"/>
    <m/>
    <n v="0"/>
    <n v="0"/>
    <s v=""/>
    <e v="#N/A"/>
    <n v="33018"/>
    <s v="No"/>
    <s v="R"/>
    <s v="No"/>
    <s v="No"/>
    <n v="0.35"/>
    <n v="11556.3"/>
    <n v="4008.13"/>
    <n v="7548.1699999999992"/>
    <n v="0.12139227088254892"/>
    <m/>
    <s v="No"/>
    <m/>
    <m/>
    <m/>
    <x v="3"/>
    <n v="825"/>
    <n v="572.59"/>
    <s v="Ok"/>
    <n v="0"/>
    <n v="0"/>
  </r>
  <r>
    <n v="826"/>
    <s v="Nassau"/>
    <s v="37-1N-25-299F-0071-0000"/>
    <n v="488.16"/>
    <n v="2017"/>
    <n v="488.16"/>
    <n v="488.16"/>
    <n v="0"/>
    <n v="540701"/>
    <s v="CALLAHAN"/>
    <s v="Florida"/>
    <n v="32011"/>
    <s v="540701 LEM TURNER RD"/>
    <s v="CALLAHAN FL 32011"/>
    <n v="-81.775546014511207"/>
    <n v="30.536581716548"/>
    <s v="RAULERSON BETTY JO"/>
    <n v="0"/>
    <s v="VACANT RESIDENTIAL"/>
    <n v="8001"/>
    <s v="Residential-Vacant Land"/>
    <n v="2017"/>
    <n v="27862"/>
    <n v="2017"/>
    <n v="27862"/>
    <n v="421.79"/>
    <n v="0.86404047853162902"/>
    <m/>
    <m/>
    <m/>
    <m/>
    <m/>
    <m/>
    <s v="No"/>
    <s v="I"/>
    <n v="0"/>
    <n v="0"/>
    <n v="0"/>
    <n v="0"/>
    <n v="0"/>
    <n v="0"/>
    <s v="No"/>
    <s v="No"/>
    <s v="No"/>
    <n v="0"/>
    <n v="0"/>
    <n v="0"/>
    <n v="0"/>
    <n v="0"/>
    <n v="4"/>
    <s v="Potential High Risk"/>
    <n v="0"/>
    <n v="0"/>
    <s v="No"/>
    <s v="No"/>
    <s v="No"/>
    <s v="Without Environmental Issues"/>
    <s v="No"/>
    <s v="None"/>
    <s v="540701 LEM TURNER RD"/>
    <s v="Callahan"/>
    <s v="Florida"/>
    <n v="32011"/>
    <s v="540701 LEM TURNER RD CALLAHAN FL 32011"/>
    <s v=""/>
    <s v="Pass"/>
    <s v="No"/>
    <s v="FV&lt;$10K"/>
    <s v="N/A"/>
    <s v="No, &lt; $20K Lien"/>
    <s v="No, Lien &lt; $20K"/>
    <s v="N/A"/>
    <s v="No"/>
    <s v="No"/>
    <n v="0"/>
    <s v="No"/>
    <n v="27862"/>
    <n v="1"/>
    <n v="27862"/>
    <m/>
    <n v="0"/>
    <n v="0"/>
    <s v=""/>
    <e v="#N/A"/>
    <n v="27862"/>
    <s v="No"/>
    <s v="V"/>
    <s v="Yes"/>
    <s v="No"/>
    <n v="0"/>
    <n v="0"/>
    <n v="1952.64"/>
    <n v="-1952.64"/>
    <n v="7.0082549709281461E-2"/>
    <m/>
    <s v="No"/>
    <m/>
    <m/>
    <m/>
    <x v="4"/>
    <n v="826"/>
    <n v="488.16"/>
    <s v="Ok"/>
    <n v="0"/>
    <n v="0"/>
  </r>
  <r>
    <n v="827"/>
    <s v="Nassau"/>
    <s v="37-1N-25-299F-0080-0000"/>
    <n v="777.29"/>
    <n v="2017"/>
    <e v="#N/A"/>
    <e v="#N/A"/>
    <e v="#N/A"/>
    <e v="#N/A"/>
    <e v="#N/A"/>
    <e v="#N/A"/>
    <e v="#N/A"/>
    <e v="#N/A"/>
    <e v="#N/A"/>
    <e v="#N/A"/>
    <e v="#N/A"/>
    <e v="#N/A"/>
    <n v="1"/>
    <s v="SINGLE FAMILY"/>
    <e v="#N/A"/>
    <e v="#N/A"/>
    <n v="2017"/>
    <n v="84625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84625"/>
    <n v="1"/>
    <n v="84625"/>
    <m/>
    <e v="#N/A"/>
    <e v="#N/A"/>
    <s v=""/>
    <e v="#N/A"/>
    <n v="84625"/>
    <s v="No"/>
    <s v="S"/>
    <s v="No"/>
    <s v="Yes"/>
    <n v="0.67"/>
    <n v="56698.75"/>
    <e v="#N/A"/>
    <e v="#N/A"/>
    <e v="#N/A"/>
    <m/>
    <e v="#N/A"/>
    <m/>
    <m/>
    <m/>
    <x v="5"/>
    <n v="827"/>
    <n v="777.29"/>
    <e v="#N/A"/>
    <e v="#N/A"/>
    <e v="#N/A"/>
  </r>
  <r>
    <n v="828"/>
    <s v="Nassau"/>
    <s v="37-1N-25-299F-0083-0000"/>
    <n v="578.24"/>
    <n v="2017"/>
    <n v="578.24"/>
    <n v="578.24"/>
    <n v="0"/>
    <n v="54034"/>
    <s v="CALLAHAN"/>
    <s v="Florida"/>
    <n v="32011"/>
    <s v="54034 CORNELIA CT"/>
    <s v="CALLAHAN FL 32011"/>
    <n v="-81.779564024381401"/>
    <n v="30.538325707766599"/>
    <s v="PEYTON ROBERT D"/>
    <n v="2"/>
    <s v="MOBILE HOMES"/>
    <n v="1006"/>
    <s v="Mobile home"/>
    <n v="2017"/>
    <n v="33363"/>
    <n v="2017"/>
    <n v="33363"/>
    <n v="505.08"/>
    <n v="0.87347814056447148"/>
    <s v="No"/>
    <s v="No"/>
    <s v="No"/>
    <s v="No"/>
    <s v="No"/>
    <m/>
    <m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0"/>
    <s v="No"/>
    <s v="Yes"/>
    <s v="No"/>
    <s v="Without Environmental Issues"/>
    <s v="No"/>
    <s v="None"/>
    <s v="54034 CORNELIA CT"/>
    <s v="Callahan"/>
    <s v="Florida"/>
    <n v="32011"/>
    <s v="54034 CORNELIA CT CALLAHAN FL 32011"/>
    <s v=""/>
    <s v="Pass"/>
    <s v="Yes"/>
    <s v="FV&lt;$10K"/>
    <s v="N/A"/>
    <s v="No, &lt; $20K Lien"/>
    <s v="No, Lien &lt; $20K"/>
    <s v="N/A"/>
    <s v="No"/>
    <s v="No"/>
    <n v="0"/>
    <s v="No"/>
    <n v="33363"/>
    <n v="1"/>
    <n v="33363"/>
    <m/>
    <n v="0"/>
    <n v="0"/>
    <s v=""/>
    <e v="#N/A"/>
    <n v="33363"/>
    <s v="No"/>
    <s v="R"/>
    <s v="No"/>
    <s v="No"/>
    <n v="0.35"/>
    <n v="11677.05"/>
    <n v="2312.96"/>
    <n v="9364.09"/>
    <n v="6.9327098881995022E-2"/>
    <m/>
    <s v="No"/>
    <m/>
    <m/>
    <m/>
    <x v="0"/>
    <n v="828"/>
    <n v="578.24"/>
    <s v="Ok"/>
    <n v="0"/>
    <n v="0"/>
  </r>
  <r>
    <n v="829"/>
    <s v="Nassau"/>
    <s v="37-1N-25-299F-0084-0000"/>
    <n v="886.31"/>
    <n v="2017"/>
    <n v="886.31"/>
    <n v="886.31"/>
    <n v="0"/>
    <n v="54068"/>
    <s v="CALLAHAN"/>
    <s v="Florida"/>
    <n v="32011"/>
    <s v="54068 CORNELIA CT"/>
    <s v="CALLAHAN FL 32011"/>
    <n v="-81.779007624919203"/>
    <n v="30.538458213403501"/>
    <s v="TURNER GEORGE"/>
    <n v="2"/>
    <s v="MOBILE HOMES"/>
    <n v="1006"/>
    <s v="Mobile home"/>
    <n v="2017"/>
    <n v="50425"/>
    <n v="2017"/>
    <n v="54450"/>
    <n v="789.93"/>
    <n v="0.89125700939851749"/>
    <s v="No"/>
    <s v="No"/>
    <m/>
    <m/>
    <m/>
    <m/>
    <m/>
    <s v="I"/>
    <s v="I"/>
    <s v="I"/>
    <s v="I"/>
    <n v="0"/>
    <n v="0"/>
    <n v="0"/>
    <s v="No"/>
    <s v="No"/>
    <s v="No"/>
    <n v="0"/>
    <n v="0"/>
    <n v="63100"/>
    <s v="SELLER TAKE-BACK"/>
    <n v="0"/>
    <n v="0"/>
    <s v="Potential Low Risk"/>
    <s v="Minimal"/>
    <n v="0"/>
    <s v="No"/>
    <s v="No"/>
    <s v="No"/>
    <s v="Without Environmental Issues"/>
    <s v="No"/>
    <s v="None"/>
    <s v="54068 CORNELIA CT"/>
    <s v="Callahan"/>
    <s v="Florida"/>
    <n v="32011"/>
    <s v="54068 CORNELIA CT CALLAHAN FL 32011"/>
    <s v="L"/>
    <s v="Pass"/>
    <s v="No"/>
    <s v="FV&lt;$10K"/>
    <s v="N/A"/>
    <s v="No, &lt; $20K Lien"/>
    <s v="No, Lien &lt; $20K"/>
    <s v="N/A"/>
    <s v="No"/>
    <s v="No"/>
    <n v="0"/>
    <s v="No"/>
    <n v="50425"/>
    <n v="1"/>
    <n v="50425"/>
    <m/>
    <n v="0"/>
    <n v="0"/>
    <s v=""/>
    <e v="#N/A"/>
    <n v="50425"/>
    <s v="No"/>
    <s v="R"/>
    <s v="No"/>
    <s v="No"/>
    <n v="0.35"/>
    <n v="17648.75"/>
    <n v="3545.24"/>
    <n v="14103.51"/>
    <n v="7.0307188894397618E-2"/>
    <m/>
    <s v="No"/>
    <m/>
    <m/>
    <m/>
    <x v="0"/>
    <n v="829"/>
    <n v="886.31"/>
    <s v="Ok"/>
    <n v="0"/>
    <n v="0"/>
  </r>
  <r>
    <n v="830"/>
    <s v="Nassau"/>
    <s v="37-1N-25-299F-0095-0000"/>
    <n v="1078.27"/>
    <n v="2017"/>
    <n v="1078.27"/>
    <n v="1078.27"/>
    <n v="0"/>
    <n v="54020"/>
    <s v="CALLAHAN"/>
    <s v="Florida"/>
    <n v="32011"/>
    <s v="54020 JENELLE CT"/>
    <s v="CALLAHAN FL 32011"/>
    <n v="-81.780086588876699"/>
    <n v="30.5399369144959"/>
    <s v="NETTLES JOE"/>
    <n v="2"/>
    <s v="MOBILE HOMES"/>
    <n v="1006"/>
    <s v="Mobile home"/>
    <n v="2017"/>
    <n v="63904"/>
    <n v="2017"/>
    <n v="63904"/>
    <n v="967.43"/>
    <n v="0.89720570914520481"/>
    <s v="No"/>
    <m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54020 JENELLE CT"/>
    <s v="Callahan"/>
    <s v="Florida"/>
    <n v="32011"/>
    <s v="54020 JENELLE CT CALLAHAN FL 32011"/>
    <s v=""/>
    <s v="Pass"/>
    <s v="No"/>
    <s v="FV&lt;$10K"/>
    <s v="N/A"/>
    <s v="No, &lt; $20K Lien"/>
    <s v="No, Lien &lt; $20K"/>
    <s v="N/A"/>
    <s v="No"/>
    <s v="No"/>
    <n v="0"/>
    <s v="No"/>
    <n v="63904"/>
    <n v="1"/>
    <n v="63904"/>
    <m/>
    <n v="0"/>
    <n v="0"/>
    <s v=""/>
    <e v="#N/A"/>
    <n v="63904"/>
    <s v="No"/>
    <s v="R"/>
    <s v="No"/>
    <s v="No"/>
    <n v="0.35"/>
    <n v="22366.399999999998"/>
    <n v="4313.08"/>
    <n v="18053.32"/>
    <n v="6.7493114672008012E-2"/>
    <m/>
    <s v="No"/>
    <m/>
    <m/>
    <m/>
    <x v="0"/>
    <n v="830"/>
    <n v="1078.27"/>
    <s v="Ok"/>
    <n v="0"/>
    <n v="0"/>
  </r>
  <r>
    <n v="831"/>
    <s v="Nassau"/>
    <s v="37-1N-25-299F-0110-0000"/>
    <n v="500.68"/>
    <n v="2017"/>
    <n v="500.68"/>
    <n v="500.68"/>
    <n v="0"/>
    <n v="54626"/>
    <s v="CALLAHAN"/>
    <s v="Florida"/>
    <n v="32011"/>
    <s v="54626 SHEFFIELD RD"/>
    <s v="CALLAHAN FL 32011"/>
    <n v="-81.778792319379306"/>
    <n v="30.5411617275571"/>
    <s v="BROWN ROBYN"/>
    <n v="2"/>
    <s v="MOBILE HOMES"/>
    <n v="1006"/>
    <s v="Mobile home"/>
    <n v="2017"/>
    <n v="28625"/>
    <n v="2017"/>
    <n v="28625"/>
    <n v="433.36"/>
    <n v="0.86554286170807704"/>
    <s v="No"/>
    <s v="No"/>
    <s v="No"/>
    <s v="No"/>
    <m/>
    <m/>
    <m/>
    <s v="I"/>
    <s v="I"/>
    <s v="I"/>
    <s v="I"/>
    <n v="0"/>
    <n v="0"/>
    <n v="0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54626 SHEFFIELD RD"/>
    <s v="Callahan"/>
    <s v="Florida"/>
    <n v="32011"/>
    <s v="54626 SHEFFIELD RD CALLAHAN FL 32011"/>
    <s v=""/>
    <s v="Pass"/>
    <s v="No"/>
    <s v="FV&lt;$10K"/>
    <s v="N/A"/>
    <s v="No, &lt; $20K Lien"/>
    <s v="No, Lien &lt; $20K"/>
    <s v="N/A"/>
    <s v="No"/>
    <s v="No"/>
    <n v="1"/>
    <s v="No"/>
    <n v="28625"/>
    <n v="1"/>
    <n v="28625"/>
    <m/>
    <n v="0"/>
    <n v="0"/>
    <s v=""/>
    <e v="#N/A"/>
    <n v="28625"/>
    <s v="No"/>
    <s v="R"/>
    <s v="No"/>
    <s v="No"/>
    <n v="0.35"/>
    <n v="10018.75"/>
    <n v="2503.4"/>
    <n v="7515.35"/>
    <n v="8.7455021834061134E-2"/>
    <m/>
    <s v="No"/>
    <m/>
    <m/>
    <m/>
    <x v="4"/>
    <n v="831"/>
    <n v="500.68"/>
    <s v="Ok"/>
    <n v="0"/>
    <n v="0"/>
  </r>
  <r>
    <n v="832"/>
    <s v="Nassau"/>
    <s v="37-1N-25-299F-0117-0000"/>
    <n v="498.32"/>
    <n v="2017"/>
    <n v="498.32"/>
    <n v="498.32"/>
    <n v="0"/>
    <n v="540939"/>
    <s v="CALLAHAN"/>
    <s v="Florida"/>
    <n v="32011"/>
    <s v="540939 LEM TURNER RD"/>
    <s v="CALLAHAN FL 32011"/>
    <n v="-81.778942904937693"/>
    <n v="30.542664623008299"/>
    <s v="PITTMAN CHRISTOPHER JON"/>
    <n v="2"/>
    <s v="MOBILE HOMES"/>
    <n v="1006"/>
    <s v="Mobile home"/>
    <n v="2017"/>
    <n v="28481"/>
    <n v="2017"/>
    <n v="28481"/>
    <n v="431.17"/>
    <n v="0.86524723069513565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s v="Minimal"/>
    <n v="0"/>
    <s v="No"/>
    <n v="0"/>
    <s v="No"/>
    <s v="Without Environmental Issues"/>
    <s v="No"/>
    <s v="None"/>
    <s v="540939 LEM TURNER RD"/>
    <s v="Callahan"/>
    <s v="Florida"/>
    <n v="32011"/>
    <s v="540939 LEM TURNER RD CALLAHAN FL 32011"/>
    <s v=""/>
    <s v="Pass"/>
    <s v="No"/>
    <s v="FV&lt;$10K"/>
    <s v="N/A"/>
    <s v="No, &lt; $20K Lien"/>
    <s v="No, Lien &lt; $20K"/>
    <s v="N/A"/>
    <s v="No"/>
    <s v="No"/>
    <n v="0"/>
    <s v="No"/>
    <n v="28481"/>
    <n v="1"/>
    <n v="28481"/>
    <m/>
    <n v="0"/>
    <n v="0"/>
    <s v=""/>
    <e v="#N/A"/>
    <n v="28481"/>
    <s v="No"/>
    <s v="R"/>
    <s v="No"/>
    <s v="No"/>
    <n v="0.35"/>
    <n v="9968.3499999999985"/>
    <n v="1993.28"/>
    <n v="7975.0699999999988"/>
    <n v="6.9986306660580741E-2"/>
    <m/>
    <s v="No"/>
    <m/>
    <m/>
    <m/>
    <x v="4"/>
    <n v="832"/>
    <n v="498.32"/>
    <s v="Ok"/>
    <n v="0"/>
    <n v="0"/>
  </r>
  <r>
    <n v="833"/>
    <s v="Nassau"/>
    <s v="37-1N-25-299F-0118-0000"/>
    <n v="520.30999999999995"/>
    <n v="2017"/>
    <n v="520.30999999999995"/>
    <n v="520.30999999999995"/>
    <n v="0"/>
    <n v="540955"/>
    <s v="CALLAHAN"/>
    <s v="Florida"/>
    <n v="32011"/>
    <s v="540955 LEM TURNER RD"/>
    <s v="CALLAHAN FL 32011"/>
    <n v="-81.779222949602897"/>
    <n v="30.5431024719514"/>
    <s v="MARTINEZ LEANN M"/>
    <n v="0"/>
    <s v="VACANT RESIDENTIAL"/>
    <n v="8001"/>
    <s v="Residential-Vacant Land"/>
    <n v="2017"/>
    <n v="29825"/>
    <n v="2017"/>
    <n v="29825"/>
    <n v="451.51"/>
    <n v="0.86777113643789283"/>
    <s v="No"/>
    <m/>
    <m/>
    <m/>
    <m/>
    <s v="No"/>
    <s v="No"/>
    <s v="I"/>
    <s v="I"/>
    <s v="I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540955 LEM TURNER RD"/>
    <s v="Callahan"/>
    <s v="Florida"/>
    <n v="32011"/>
    <s v="540955 LEM TURNER RD CALLAHAN FL 32011"/>
    <s v=""/>
    <s v="Pass"/>
    <s v="No"/>
    <s v="FV&lt;$10K"/>
    <s v="N/A"/>
    <s v="No, &lt; $20K Lien"/>
    <s v="No, Lien &lt; $20K"/>
    <s v="N/A"/>
    <s v="No"/>
    <s v="No"/>
    <n v="0"/>
    <s v="No"/>
    <n v="29825"/>
    <n v="1"/>
    <n v="29825"/>
    <m/>
    <n v="0"/>
    <n v="0"/>
    <s v=""/>
    <e v="#N/A"/>
    <n v="29825"/>
    <s v="No"/>
    <s v="V"/>
    <s v="Yes"/>
    <s v="No"/>
    <n v="0"/>
    <n v="0"/>
    <n v="2081.2399999999998"/>
    <n v="-2081.2399999999998"/>
    <n v="6.9781726739312655E-2"/>
    <m/>
    <s v="No"/>
    <m/>
    <m/>
    <m/>
    <x v="4"/>
    <n v="833"/>
    <n v="520.30999999999995"/>
    <s v="Ok"/>
    <n v="0"/>
    <n v="0"/>
  </r>
  <r>
    <n v="834"/>
    <s v="Nassau"/>
    <s v="37-1N-25-299F-0124-0000"/>
    <n v="598.51"/>
    <n v="2017"/>
    <n v="598.51"/>
    <n v="598.51"/>
    <n v="0"/>
    <n v="54908"/>
    <s v="CALLAHAN"/>
    <s v="Florida"/>
    <n v="32011"/>
    <s v="54908 CHURCH RD"/>
    <s v="CALLAHAN FL 32011"/>
    <n v="-81.779506057679598"/>
    <n v="30.543544794781202"/>
    <s v="MARTINEZ LEANNE M"/>
    <n v="2"/>
    <s v="MOBILE HOMES"/>
    <n v="1006"/>
    <s v="Mobile home"/>
    <n v="2017"/>
    <n v="72908"/>
    <n v="2017"/>
    <n v="84892"/>
    <n v="523.82000000000005"/>
    <n v="0.87520676346259885"/>
    <s v="No"/>
    <m/>
    <m/>
    <m/>
    <m/>
    <s v="No"/>
    <s v="No"/>
    <s v="I"/>
    <s v="I"/>
    <s v="I"/>
    <s v="I"/>
    <s v="I"/>
    <n v="0"/>
    <n v="0"/>
    <s v="No"/>
    <s v="No"/>
    <s v="No"/>
    <n v="0"/>
    <n v="0"/>
    <n v="0"/>
    <n v="0"/>
    <n v="0"/>
    <n v="0"/>
    <s v="Potential Low Risk"/>
    <n v="0"/>
    <n v="0"/>
    <s v="Yes"/>
    <s v="No"/>
    <s v="No"/>
    <s v="Without Environmental Issues"/>
    <s v="No"/>
    <s v="None"/>
    <s v="54908 CHURCH RD"/>
    <s v="Callahan"/>
    <s v="Florida"/>
    <n v="32011"/>
    <s v="54908 CHURCH RD CALLAHAN FL 32011"/>
    <s v=""/>
    <s v="Pass"/>
    <s v="No"/>
    <s v="FV&lt;$10K"/>
    <s v="N/A"/>
    <s v="No, &lt; $20K Lien"/>
    <s v="No, Lien &lt; $20K"/>
    <s v="N/A"/>
    <s v="No"/>
    <s v="No"/>
    <n v="0"/>
    <s v="No"/>
    <n v="72908"/>
    <n v="1"/>
    <n v="72908"/>
    <m/>
    <n v="0"/>
    <n v="0"/>
    <s v=""/>
    <e v="#N/A"/>
    <n v="72908"/>
    <s v="No"/>
    <s v="R"/>
    <s v="No"/>
    <s v="Yes"/>
    <n v="0.67"/>
    <n v="48848.36"/>
    <n v="2394.04"/>
    <n v="46454.32"/>
    <n v="3.2836451418225707E-2"/>
    <m/>
    <s v="No"/>
    <m/>
    <m/>
    <m/>
    <x v="0"/>
    <n v="834"/>
    <n v="598.51"/>
    <s v="Ok"/>
    <n v="0"/>
    <n v="0"/>
  </r>
  <r>
    <n v="835"/>
    <s v="Nassau"/>
    <s v="37-1N-25-299F-0126-0000"/>
    <n v="128.72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30907"/>
    <e v="#N/A"/>
    <e v="#N/A"/>
    <e v="#N/A"/>
    <n v="0"/>
    <m/>
    <m/>
    <m/>
    <m/>
    <m/>
    <s v="No"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Lien&lt;$150"/>
    <e v="#N/A"/>
    <s v="FV&lt;$10K"/>
    <s v="N/A"/>
    <s v="No, &lt; $20K Lien"/>
    <s v="No, Lien &lt; $20K"/>
    <s v="N/A"/>
    <s v="No"/>
    <s v="No"/>
    <n v="0"/>
    <s v="No"/>
    <n v="30907"/>
    <n v="1"/>
    <n v="30907"/>
    <m/>
    <e v="#N/A"/>
    <e v="#N/A"/>
    <s v=""/>
    <e v="#N/A"/>
    <n v="30907"/>
    <s v="No"/>
    <s v="R"/>
    <s v="No"/>
    <s v="Yes"/>
    <n v="0.67"/>
    <n v="20707.690000000002"/>
    <e v="#N/A"/>
    <e v="#N/A"/>
    <e v="#N/A"/>
    <m/>
    <s v="No"/>
    <m/>
    <m/>
    <m/>
    <x v="2"/>
    <n v="835"/>
    <n v="128.72"/>
    <s v="Ok"/>
    <e v="#N/A"/>
    <e v="#N/A"/>
  </r>
  <r>
    <n v="836"/>
    <s v="Nassau"/>
    <s v="37-1N-25-299G-0008-0000"/>
    <n v="523.16999999999996"/>
    <n v="2017"/>
    <n v="523.16999999999996"/>
    <n v="523.16999999999996"/>
    <n v="0"/>
    <n v="54242"/>
    <s v="CALLAHAN"/>
    <s v="Florida"/>
    <n v="32011"/>
    <s v="54242 VONTZ CIR"/>
    <s v="CALLAHAN FL 32011"/>
    <n v="-81.765513654367695"/>
    <n v="30.534690857296301"/>
    <s v="RAY RICHARD"/>
    <n v="0"/>
    <s v="VACANT RESIDENTIAL"/>
    <n v="8001"/>
    <s v="Residential-Vacant Land"/>
    <n v="2017"/>
    <n v="30000"/>
    <n v="2017"/>
    <n v="30000"/>
    <n v="454.16"/>
    <n v="0.86809258940688505"/>
    <m/>
    <m/>
    <m/>
    <m/>
    <m/>
    <m/>
    <m/>
    <n v="0"/>
    <n v="0"/>
    <n v="0"/>
    <n v="0"/>
    <n v="0"/>
    <n v="0"/>
    <n v="0"/>
    <s v="No"/>
    <s v="No"/>
    <s v="No"/>
    <n v="0"/>
    <n v="0"/>
    <n v="37800"/>
    <n v="0"/>
    <n v="0"/>
    <n v="0"/>
    <s v="Potential Low Risk"/>
    <n v="0"/>
    <n v="0"/>
    <s v="No"/>
    <n v="0"/>
    <s v="No"/>
    <s v="Without Environmental Issues"/>
    <s v="No"/>
    <s v="None"/>
    <s v="54242 VONTZ CIR"/>
    <s v="Callahan"/>
    <s v="Florida"/>
    <n v="32011"/>
    <s v="54242 VONTZ CIR CALLAHAN FL 32011"/>
    <s v="L"/>
    <s v="Pass"/>
    <s v="No"/>
    <s v="FV&lt;$10K"/>
    <s v="N/A"/>
    <s v="No, &lt; $20K Lien"/>
    <s v="No, Lien &lt; $20K"/>
    <s v="N/A"/>
    <s v="No"/>
    <s v="No"/>
    <n v="0"/>
    <s v="No"/>
    <n v="30000"/>
    <n v="1"/>
    <n v="30000"/>
    <m/>
    <n v="0"/>
    <n v="0"/>
    <s v=""/>
    <e v="#N/A"/>
    <n v="30000"/>
    <s v="No"/>
    <s v="V"/>
    <s v="Yes"/>
    <s v="No"/>
    <n v="0"/>
    <n v="0"/>
    <n v="2092.6799999999998"/>
    <n v="-2092.6799999999998"/>
    <n v="6.9755999999999999E-2"/>
    <m/>
    <s v="No"/>
    <m/>
    <m/>
    <m/>
    <x v="1"/>
    <n v="836"/>
    <n v="523.16999999999996"/>
    <s v="Ok"/>
    <n v="0"/>
    <n v="0"/>
  </r>
  <r>
    <n v="837"/>
    <s v="Nassau"/>
    <s v="37-1N-25-299L-0002-0020"/>
    <n v="527.95000000000005"/>
    <n v="2017"/>
    <n v="527.95000000000005"/>
    <n v="527.95000000000005"/>
    <n v="0"/>
    <n v="54095"/>
    <s v="CALLAHAN"/>
    <s v="Florida"/>
    <n v="32011"/>
    <s v="54095 ROY BOOTH RD"/>
    <s v="CALLAHAN FL 32011"/>
    <n v="-81.787251072065402"/>
    <n v="30.510942227722001"/>
    <s v="ALLEN NORMAN ROBERT"/>
    <n v="2"/>
    <s v="MOBILE HOMES"/>
    <n v="1006"/>
    <s v="Mobile home"/>
    <n v="2017"/>
    <n v="30291"/>
    <n v="2017"/>
    <n v="30291"/>
    <n v="458.57"/>
    <n v="0.86858604034472953"/>
    <m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1"/>
    <s v="Potential Medium Risk"/>
    <s v="Minimal"/>
    <n v="0"/>
    <s v="No"/>
    <s v="Yes"/>
    <s v="No"/>
    <s v="Without Environmental Issues"/>
    <s v="No"/>
    <s v="None"/>
    <s v="54095 ROY BOOTH RD"/>
    <s v="Callahan"/>
    <s v="Florida"/>
    <n v="32011"/>
    <s v="54095 ROY BOOTH RD CALLAHAN FL 32011"/>
    <s v=""/>
    <s v="Pass"/>
    <s v="Yes"/>
    <s v="FV&lt;$10K"/>
    <s v="N/A"/>
    <s v="No, &lt; $20K Lien"/>
    <s v="No, Lien &lt; $20K"/>
    <s v="N/A"/>
    <s v="No"/>
    <s v="No"/>
    <n v="0"/>
    <s v="No"/>
    <n v="30291"/>
    <n v="1"/>
    <n v="30291"/>
    <m/>
    <n v="0"/>
    <n v="0"/>
    <s v=""/>
    <e v="#N/A"/>
    <n v="30291"/>
    <s v="No"/>
    <s v="R"/>
    <s v="No"/>
    <s v="No"/>
    <n v="0.35"/>
    <n v="10601.849999999999"/>
    <n v="2111.8000000000002"/>
    <n v="8490.0499999999993"/>
    <n v="6.9717077679838896E-2"/>
    <m/>
    <s v="No"/>
    <m/>
    <m/>
    <m/>
    <x v="0"/>
    <n v="837"/>
    <n v="527.95000000000005"/>
    <s v="Ok"/>
    <n v="0"/>
    <n v="0"/>
  </r>
  <r>
    <n v="838"/>
    <s v="Nassau"/>
    <s v="37-1N-25-299M-0001-0000"/>
    <n v="443.89"/>
    <n v="2017"/>
    <n v="443.89"/>
    <n v="443.89"/>
    <n v="0"/>
    <n v="54067"/>
    <s v="CALLAHAN"/>
    <s v="Florida"/>
    <n v="32011"/>
    <s v="54067 CHARLOTTE DR"/>
    <s v="CALLAHAN FL 32011"/>
    <n v="-81.782361466727295"/>
    <n v="30.514290388443801"/>
    <s v="CONNOR DEBBIE D"/>
    <n v="2"/>
    <s v="MOBILE HOMES"/>
    <n v="1006"/>
    <s v="Mobile home"/>
    <n v="2017"/>
    <n v="25157"/>
    <n v="2017"/>
    <n v="25157"/>
    <n v="380.85"/>
    <n v="0.85798283358489724"/>
    <s v="No"/>
    <s v="No"/>
    <m/>
    <s v="No"/>
    <s v="No"/>
    <m/>
    <s v="No"/>
    <s v="I"/>
    <s v="I"/>
    <s v="I"/>
    <s v="I"/>
    <s v="I"/>
    <n v="0"/>
    <n v="0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54067 CHARLOTTE DR"/>
    <s v="Callahan"/>
    <s v="Florida"/>
    <n v="32011"/>
    <s v="54067 CHARLOTTE DR CALLAHAN FL 32011"/>
    <s v=""/>
    <s v="Pass"/>
    <s v="No"/>
    <s v="FV&lt;$10K"/>
    <s v="N/A"/>
    <s v="No, &lt; $20K Lien"/>
    <s v="No, Lien &lt; $20K"/>
    <s v="N/A"/>
    <s v="No"/>
    <s v="No"/>
    <n v="1"/>
    <s v="No"/>
    <n v="25157"/>
    <n v="1"/>
    <n v="25157"/>
    <m/>
    <n v="0"/>
    <n v="0"/>
    <s v=""/>
    <e v="#N/A"/>
    <n v="25157"/>
    <s v="No"/>
    <s v="R"/>
    <s v="No"/>
    <s v="No"/>
    <n v="0.35"/>
    <n v="8804.9499999999989"/>
    <n v="2219.4499999999998"/>
    <n v="6585.4999999999991"/>
    <n v="8.8223953571570535E-2"/>
    <m/>
    <s v="No"/>
    <m/>
    <m/>
    <m/>
    <x v="4"/>
    <n v="838"/>
    <n v="443.89"/>
    <s v="Ok"/>
    <n v="0"/>
    <n v="0"/>
  </r>
  <r>
    <n v="839"/>
    <s v="Nassau"/>
    <s v="37-1N-25-299M-0003-0000"/>
    <n v="240.03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37706"/>
    <e v="#N/A"/>
    <e v="#N/A"/>
    <e v="#N/A"/>
    <n v="0"/>
    <s v="No"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1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1"/>
    <s v="No"/>
    <n v="37706"/>
    <n v="1"/>
    <n v="37706"/>
    <m/>
    <e v="#N/A"/>
    <e v="#N/A"/>
    <s v=""/>
    <e v="#N/A"/>
    <n v="37706"/>
    <s v="No"/>
    <s v="R"/>
    <s v="No"/>
    <s v="Yes"/>
    <n v="0.67"/>
    <n v="25263.02"/>
    <e v="#N/A"/>
    <e v="#N/A"/>
    <e v="#N/A"/>
    <m/>
    <e v="#N/A"/>
    <m/>
    <m/>
    <m/>
    <x v="5"/>
    <n v="839"/>
    <n v="240.03"/>
    <e v="#N/A"/>
    <e v="#N/A"/>
    <e v="#N/A"/>
  </r>
  <r>
    <n v="840"/>
    <s v="Nassau"/>
    <s v="37-1N-25-299M-0007-0000"/>
    <n v="164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33061"/>
    <e v="#N/A"/>
    <e v="#N/A"/>
    <e v="#N/A"/>
    <n v="0"/>
    <m/>
    <s v="No"/>
    <s v="No"/>
    <m/>
    <s v="No"/>
    <m/>
    <s v="No"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33061"/>
    <n v="1"/>
    <n v="33061"/>
    <m/>
    <e v="#N/A"/>
    <e v="#N/A"/>
    <s v=""/>
    <e v="#N/A"/>
    <n v="33061"/>
    <s v="No"/>
    <s v="R"/>
    <s v="No"/>
    <s v="Yes"/>
    <n v="0.67"/>
    <n v="22150.870000000003"/>
    <e v="#N/A"/>
    <e v="#N/A"/>
    <e v="#N/A"/>
    <m/>
    <e v="#N/A"/>
    <m/>
    <m/>
    <m/>
    <x v="5"/>
    <n v="840"/>
    <n v="164"/>
    <e v="#N/A"/>
    <e v="#N/A"/>
    <e v="#N/A"/>
  </r>
  <r>
    <n v="841"/>
    <s v="Nassau"/>
    <s v="37-1N-25-299M-0011-0000"/>
    <n v="899.04"/>
    <n v="2017"/>
    <n v="899.04"/>
    <n v="899.04"/>
    <n v="0"/>
    <n v="54134"/>
    <s v="CALLAHAN"/>
    <s v="Florida"/>
    <n v="32011"/>
    <s v="54134 DEBRA LN"/>
    <s v="CALLAHAN FL 32011"/>
    <n v="-81.7830925364009"/>
    <n v="30.512277216659299"/>
    <s v="CORDELL BRENDA T"/>
    <n v="2"/>
    <s v="MOBILE HOMES"/>
    <n v="1006"/>
    <s v="Mobile home"/>
    <n v="2017"/>
    <n v="49193"/>
    <n v="2017"/>
    <n v="57829"/>
    <n v="801.7"/>
    <n v="0.89172895533012997"/>
    <s v="No"/>
    <s v="No"/>
    <s v="No"/>
    <s v="No"/>
    <m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54134 DEBRA LN"/>
    <s v="Callahan"/>
    <s v="Florida"/>
    <n v="32011"/>
    <s v="54134 DEBRA LN CALLAHAN FL 32011"/>
    <s v=""/>
    <s v="Pass"/>
    <s v="No"/>
    <s v="FV&lt;$10K"/>
    <s v="N/A"/>
    <s v="No, &lt; $20K Lien"/>
    <s v="No, Lien &lt; $20K"/>
    <s v="N/A"/>
    <s v="No"/>
    <s v="No"/>
    <n v="1"/>
    <s v="No"/>
    <n v="49193"/>
    <n v="1"/>
    <n v="49193"/>
    <m/>
    <n v="0"/>
    <n v="0"/>
    <s v=""/>
    <e v="#N/A"/>
    <n v="49193"/>
    <s v="No"/>
    <s v="R"/>
    <s v="No"/>
    <s v="No"/>
    <n v="0.35"/>
    <n v="17217.55"/>
    <n v="4495.2"/>
    <n v="12722.349999999999"/>
    <n v="9.1378854715101737E-2"/>
    <m/>
    <s v="No"/>
    <m/>
    <m/>
    <m/>
    <x v="0"/>
    <n v="841"/>
    <n v="899.04"/>
    <s v="Ok"/>
    <n v="0"/>
    <n v="0"/>
  </r>
  <r>
    <n v="842"/>
    <s v="Nassau"/>
    <s v="37-1N-25-299N-0002-0050"/>
    <n v="618.16999999999996"/>
    <n v="2017"/>
    <n v="618.16999999999996"/>
    <n v="618.16999999999996"/>
    <n v="0"/>
    <n v="54125"/>
    <s v="CALLAHAN"/>
    <s v="Florida"/>
    <n v="32011"/>
    <s v="54125 EVA CT"/>
    <s v="CALLAHAN FL 32011"/>
    <n v="-81.785644492258697"/>
    <n v="30.511590724404201"/>
    <s v="HAYES KENNETH"/>
    <n v="2"/>
    <s v="MOBILE HOMES"/>
    <n v="1006"/>
    <s v="Mobile home"/>
    <n v="2017"/>
    <n v="35802"/>
    <n v="2017"/>
    <n v="35802"/>
    <n v="542"/>
    <n v="0.87678146788100364"/>
    <m/>
    <m/>
    <m/>
    <m/>
    <m/>
    <m/>
    <m/>
    <n v="0"/>
    <n v="0"/>
    <n v="0"/>
    <n v="0"/>
    <n v="0"/>
    <n v="0"/>
    <n v="0"/>
    <s v="No"/>
    <s v="No"/>
    <s v="No"/>
    <n v="0"/>
    <n v="0"/>
    <n v="46600"/>
    <s v="SELLER TAKE-BACK"/>
    <n v="0"/>
    <n v="0"/>
    <s v="Potential Low Risk"/>
    <n v="0"/>
    <n v="0"/>
    <s v="No"/>
    <n v="0"/>
    <s v="No"/>
    <s v="Without Environmental Issues"/>
    <s v="No"/>
    <s v="None"/>
    <s v="54125 EVA CT"/>
    <s v="Callahan"/>
    <s v="Florida"/>
    <n v="32011"/>
    <s v="54125 EVA CT CALLAHAN FL 32011"/>
    <s v="L"/>
    <s v="Pass"/>
    <s v="No"/>
    <s v="FV&lt;$10K"/>
    <s v="N/A"/>
    <s v="No, &lt; $20K Lien"/>
    <s v="No, Lien &lt; $20K"/>
    <s v="N/A"/>
    <s v="No"/>
    <s v="No"/>
    <n v="0"/>
    <s v="No"/>
    <n v="35802"/>
    <n v="1"/>
    <n v="35802"/>
    <m/>
    <n v="0"/>
    <n v="0"/>
    <s v=""/>
    <e v="#N/A"/>
    <n v="35802"/>
    <s v="No"/>
    <s v="R"/>
    <s v="No"/>
    <s v="No"/>
    <n v="0.35"/>
    <n v="12530.699999999999"/>
    <n v="2472.6799999999998"/>
    <n v="10058.019999999999"/>
    <n v="6.9065415339925135E-2"/>
    <m/>
    <s v="No"/>
    <m/>
    <m/>
    <m/>
    <x v="0"/>
    <n v="842"/>
    <n v="618.16999999999996"/>
    <s v="Ok"/>
    <n v="0"/>
    <n v="0"/>
  </r>
  <r>
    <n v="843"/>
    <s v="Nassau"/>
    <s v="37-1N-25-299N-0002-0080"/>
    <n v="919.82"/>
    <n v="2017"/>
    <n v="919.82"/>
    <n v="919.82"/>
    <n v="0"/>
    <n v="54055"/>
    <s v="CALLAHAN"/>
    <s v="Florida"/>
    <n v="32011"/>
    <s v="54055 EVA CT"/>
    <s v="CALLAHAN FL 32011"/>
    <n v="-81.787075401551604"/>
    <n v="30.5126950332414"/>
    <s v="FORBES TROY A"/>
    <n v="2"/>
    <s v="MOBILE HOMES"/>
    <n v="1006"/>
    <s v="Mobile home"/>
    <n v="2017"/>
    <n v="54226"/>
    <n v="2017"/>
    <n v="54226"/>
    <n v="820.91"/>
    <n v="0.89246809158313578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0"/>
    <s v="No"/>
    <s v="Yes"/>
    <s v="No"/>
    <s v="Without Environmental Issues"/>
    <s v="No"/>
    <s v="None"/>
    <s v="54055 EVA CT"/>
    <s v="Callahan"/>
    <s v="Florida"/>
    <n v="32011"/>
    <s v="54055 EVA CT CALLAHAN FL 32011"/>
    <s v=""/>
    <s v="Pass"/>
    <s v="Yes"/>
    <s v="FV&lt;$10K"/>
    <s v="N/A"/>
    <s v="No, &lt; $20K Lien"/>
    <s v="No, Lien &lt; $20K"/>
    <s v="N/A"/>
    <s v="No"/>
    <s v="No"/>
    <n v="0"/>
    <s v="No"/>
    <n v="54226"/>
    <n v="1"/>
    <n v="54226"/>
    <m/>
    <n v="0"/>
    <n v="0"/>
    <s v=""/>
    <e v="#N/A"/>
    <n v="54226"/>
    <s v="No"/>
    <s v="R"/>
    <s v="No"/>
    <s v="No"/>
    <n v="0.35"/>
    <n v="18979.099999999999"/>
    <n v="3679.28"/>
    <n v="15299.819999999998"/>
    <n v="6.7850846457418956E-2"/>
    <m/>
    <s v="No"/>
    <m/>
    <m/>
    <m/>
    <x v="0"/>
    <n v="843"/>
    <n v="919.82"/>
    <s v="Ok"/>
    <n v="0"/>
    <n v="0"/>
  </r>
  <r>
    <n v="844"/>
    <s v="Nassau"/>
    <s v="37-1N-25-299O-0013-0000"/>
    <n v="850.33"/>
    <n v="2017"/>
    <n v="850.33"/>
    <n v="850.33"/>
    <n v="0"/>
    <n v="54494"/>
    <s v="CALLAHAN"/>
    <s v="Florida"/>
    <n v="32011"/>
    <s v="54494 POINT SOUTH DR"/>
    <s v="CALLAHAN FL 32011"/>
    <n v="-81.783182865572499"/>
    <n v="30.514836513456601"/>
    <s v="SOLANA JUDY"/>
    <n v="2"/>
    <s v="MOBILE HOMES"/>
    <n v="1006"/>
    <s v="Mobile home"/>
    <n v="2017"/>
    <n v="46102"/>
    <n v="2017"/>
    <n v="55003"/>
    <n v="756.66"/>
    <n v="0.88984276692578168"/>
    <s v="No"/>
    <s v="No"/>
    <s v="No"/>
    <s v="No"/>
    <s v="No"/>
    <s v="No"/>
    <m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54494 POINT SOUTH DR"/>
    <s v="Callahan"/>
    <s v="Florida"/>
    <n v="32011"/>
    <s v="54494 POINT SOUTH DR CALLAHAN FL 32011"/>
    <s v=""/>
    <s v="Pass"/>
    <s v="No"/>
    <s v="FV&lt;$10K"/>
    <s v="N/A"/>
    <s v="No, &lt; $20K Lien"/>
    <s v="No, Lien &lt; $20K"/>
    <s v="N/A"/>
    <s v="No"/>
    <s v="No"/>
    <n v="1"/>
    <s v="No"/>
    <n v="46102"/>
    <n v="1"/>
    <n v="46102"/>
    <m/>
    <n v="0"/>
    <n v="0"/>
    <s v=""/>
    <e v="#N/A"/>
    <n v="46102"/>
    <s v="No"/>
    <s v="R"/>
    <s v="No"/>
    <s v="No"/>
    <n v="0.35"/>
    <n v="16135.699999999999"/>
    <n v="4251.6500000000005"/>
    <n v="11884.05"/>
    <n v="9.2222680144028471E-2"/>
    <m/>
    <s v="No"/>
    <m/>
    <m/>
    <m/>
    <x v="0"/>
    <n v="844"/>
    <n v="850.33"/>
    <s v="Ok"/>
    <n v="0"/>
    <n v="0"/>
  </r>
  <r>
    <n v="845"/>
    <s v="Nassau"/>
    <s v="37-1N-25-299O-0021-0000"/>
    <n v="569.36"/>
    <n v="2017"/>
    <n v="569.36"/>
    <n v="569.36"/>
    <n v="0"/>
    <n v="54001"/>
    <s v="CALLAHAN"/>
    <s v="Florida"/>
    <n v="32011"/>
    <s v="54001 WANDA WAY"/>
    <s v="CALLAHAN FL 32011"/>
    <n v="-81.785663536227503"/>
    <n v="30.512443655678101"/>
    <s v="HIXON NORMA M"/>
    <n v="2"/>
    <s v="MOBILE HOMES"/>
    <n v="1006"/>
    <s v="Mobile home"/>
    <n v="2017"/>
    <n v="32820"/>
    <n v="2017"/>
    <n v="32820"/>
    <n v="496.86"/>
    <n v="0.87266404383869611"/>
    <m/>
    <s v="No"/>
    <s v="No"/>
    <s v="No"/>
    <m/>
    <m/>
    <s v="No"/>
    <s v="I"/>
    <s v="I"/>
    <s v="I"/>
    <s v="I"/>
    <s v="I"/>
    <n v="0"/>
    <n v="0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54001 WANDA WAY"/>
    <s v="Callahan"/>
    <s v="Florida"/>
    <n v="32011"/>
    <s v="54001 WANDA WAY CALLAHAN FL 32011"/>
    <s v=""/>
    <s v="Pass"/>
    <s v="No"/>
    <s v="FV&lt;$10K"/>
    <s v="N/A"/>
    <s v="No, &lt; $20K Lien"/>
    <s v="No, Lien &lt; $20K"/>
    <s v="N/A"/>
    <s v="No"/>
    <s v="No"/>
    <n v="0"/>
    <s v="No"/>
    <n v="32820"/>
    <n v="1"/>
    <n v="32820"/>
    <m/>
    <n v="0"/>
    <n v="0"/>
    <s v=""/>
    <e v="#N/A"/>
    <n v="32820"/>
    <s v="No"/>
    <s v="R"/>
    <s v="No"/>
    <s v="No"/>
    <n v="0.35"/>
    <n v="11487"/>
    <n v="2277.44"/>
    <n v="9209.56"/>
    <n v="6.939183424741012E-2"/>
    <m/>
    <s v="No"/>
    <m/>
    <m/>
    <m/>
    <x v="0"/>
    <n v="845"/>
    <n v="569.36"/>
    <s v="Ok"/>
    <n v="0"/>
    <n v="0"/>
  </r>
  <r>
    <n v="846"/>
    <s v="Nassau"/>
    <s v="37-1N-25-299O-0022-0000"/>
    <n v="451.51"/>
    <n v="2017"/>
    <n v="451.51"/>
    <n v="451.51"/>
    <n v="0"/>
    <n v="54011"/>
    <s v="CALLAHAN"/>
    <s v="Florida"/>
    <n v="32011"/>
    <s v="54011 WANDA WAY"/>
    <s v="CALLAHAN FL 32011"/>
    <n v="-81.786015398054005"/>
    <n v="30.512839239980899"/>
    <s v="ROTHSTEIN SIMON D"/>
    <n v="2"/>
    <s v="MOBILE HOMES"/>
    <n v="1006"/>
    <s v="Mobile home"/>
    <n v="2017"/>
    <n v="25622"/>
    <n v="2017"/>
    <n v="25622"/>
    <n v="387.89"/>
    <n v="0.8590950366547806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54011 WANDA WAY"/>
    <s v="Callahan"/>
    <s v="Florida"/>
    <n v="32011"/>
    <s v="54011 WANDA WAY CALLAHAN FL 32011"/>
    <s v=""/>
    <s v="Pass"/>
    <s v="No"/>
    <s v="FV&lt;$10K"/>
    <s v="N/A"/>
    <s v="No, &lt; $20K Lien"/>
    <s v="No, Lien &lt; $20K"/>
    <s v="N/A"/>
    <s v="No"/>
    <s v="No"/>
    <n v="0"/>
    <s v="No"/>
    <n v="25622"/>
    <n v="1"/>
    <n v="25622"/>
    <m/>
    <n v="0"/>
    <n v="0"/>
    <s v=""/>
    <e v="#N/A"/>
    <n v="25622"/>
    <s v="No"/>
    <s v="R"/>
    <s v="No"/>
    <s v="No"/>
    <n v="0.35"/>
    <n v="8967.6999999999989"/>
    <n v="1806.04"/>
    <n v="7161.6599999999989"/>
    <n v="7.0487861993599243E-2"/>
    <m/>
    <s v="No"/>
    <m/>
    <m/>
    <m/>
    <x v="4"/>
    <n v="846"/>
    <n v="451.51"/>
    <s v="Ok"/>
    <n v="0"/>
    <n v="0"/>
  </r>
  <r>
    <n v="847"/>
    <s v="Nassau"/>
    <s v="37-1N-25-299R-0013-0000"/>
    <n v="724.84"/>
    <n v="2017"/>
    <n v="724.84"/>
    <n v="724.84"/>
    <n v="0"/>
    <n v="54693"/>
    <s v="CALLAHAN"/>
    <s v="Florida"/>
    <n v="32011"/>
    <s v="54693 CHURCH RD"/>
    <s v="CALLAHAN FL 32011"/>
    <n v="-81.787245668295498"/>
    <n v="30.5388858945743"/>
    <s v="BRADDOCK GRADY E"/>
    <n v="2"/>
    <s v="MOBILE HOMES"/>
    <n v="1006"/>
    <s v="Mobile home"/>
    <n v="2017"/>
    <n v="42317"/>
    <n v="2017"/>
    <n v="42317"/>
    <n v="640.63"/>
    <n v="0.88382263671982775"/>
    <s v="No"/>
    <m/>
    <s v="No"/>
    <m/>
    <m/>
    <m/>
    <m/>
    <s v="I"/>
    <s v="I"/>
    <s v="I"/>
    <s v="I"/>
    <n v="0"/>
    <n v="0"/>
    <n v="0"/>
    <s v="No"/>
    <s v="No"/>
    <s v="No"/>
    <n v="0"/>
    <n v="0"/>
    <n v="49500"/>
    <n v="0"/>
    <n v="0"/>
    <n v="0"/>
    <s v="Potential Low Risk"/>
    <s v="Minimal"/>
    <n v="0"/>
    <s v="No"/>
    <s v="No"/>
    <s v="No"/>
    <s v="Without Environmental Issues"/>
    <s v="No"/>
    <s v="None"/>
    <s v="54693 CHURCH RD"/>
    <s v="Callahan"/>
    <s v="Florida"/>
    <n v="32011"/>
    <s v="54693 CHURCH RD CALLAHAN FL 32011"/>
    <s v="L"/>
    <s v="Pass"/>
    <s v="No"/>
    <s v="FV&lt;$10K"/>
    <s v="N/A"/>
    <s v="No, &lt; $20K Lien"/>
    <s v="No, Lien &lt; $20K"/>
    <s v="N/A"/>
    <s v="No"/>
    <s v="No"/>
    <n v="0"/>
    <s v="No"/>
    <n v="42317"/>
    <n v="1"/>
    <n v="42317"/>
    <m/>
    <n v="0"/>
    <n v="0"/>
    <s v=""/>
    <e v="#N/A"/>
    <n v="42317"/>
    <s v="No"/>
    <s v="R"/>
    <s v="No"/>
    <s v="No"/>
    <n v="0.35"/>
    <n v="14810.949999999999"/>
    <n v="2899.36"/>
    <n v="11911.589999999998"/>
    <n v="6.8515253916865568E-2"/>
    <m/>
    <s v="No"/>
    <m/>
    <m/>
    <m/>
    <x v="0"/>
    <n v="847"/>
    <n v="724.84"/>
    <s v="Ok"/>
    <n v="0"/>
    <n v="0"/>
  </r>
  <r>
    <n v="848"/>
    <s v="Nassau"/>
    <s v="37-1N-25-299R-0029-0000"/>
    <n v="802.72"/>
    <n v="2017"/>
    <n v="802.72"/>
    <n v="802.72"/>
    <n v="0"/>
    <n v="54661"/>
    <s v="CALLAHAN"/>
    <s v="Florida"/>
    <n v="32011"/>
    <s v="54661 CHURCH RD"/>
    <s v="CALLAHAN FL 32011"/>
    <n v="-81.786271123735602"/>
    <n v="30.538263745650699"/>
    <s v="BRADDOCK GRADY JR"/>
    <n v="2"/>
    <s v="MOBILE HOMES"/>
    <n v="1006"/>
    <s v="Mobile home"/>
    <n v="2017"/>
    <n v="47074"/>
    <n v="2017"/>
    <n v="47074"/>
    <n v="712.64"/>
    <n v="0.88778154275463417"/>
    <s v="No"/>
    <m/>
    <s v="No"/>
    <m/>
    <m/>
    <m/>
    <s v="No"/>
    <s v="I"/>
    <s v="I"/>
    <s v="I"/>
    <s v="I"/>
    <s v="I"/>
    <n v="0"/>
    <n v="0"/>
    <s v="No"/>
    <s v="No"/>
    <s v="No"/>
    <n v="0"/>
    <n v="0"/>
    <n v="45750"/>
    <n v="0"/>
    <n v="0"/>
    <n v="0"/>
    <s v="Potential Low Risk"/>
    <s v="Minimal"/>
    <n v="0"/>
    <s v="No"/>
    <s v="No"/>
    <s v="No"/>
    <s v="Without Environmental Issues"/>
    <s v="No"/>
    <s v="None"/>
    <s v="54661 CHURCH RD"/>
    <s v="Callahan"/>
    <s v="Florida"/>
    <n v="32011"/>
    <s v="54661 CHURCH RD CALLAHAN FL 32011"/>
    <s v="L"/>
    <s v="Pass"/>
    <s v="No"/>
    <s v="FV&lt;$10K"/>
    <s v="N/A"/>
    <s v="No, &lt; $20K Lien"/>
    <s v="No, Lien &lt; $20K"/>
    <s v="N/A"/>
    <s v="No"/>
    <s v="No"/>
    <n v="0"/>
    <s v="No"/>
    <n v="47074"/>
    <n v="1"/>
    <n v="47074"/>
    <m/>
    <n v="0"/>
    <n v="0"/>
    <s v=""/>
    <e v="#N/A"/>
    <n v="47074"/>
    <s v="No"/>
    <s v="R"/>
    <s v="No"/>
    <s v="No"/>
    <n v="0.35"/>
    <n v="16475.899999999998"/>
    <n v="3210.88"/>
    <n v="13265.019999999997"/>
    <n v="6.8209202532183377E-2"/>
    <m/>
    <s v="No"/>
    <m/>
    <m/>
    <m/>
    <x v="0"/>
    <n v="848"/>
    <n v="802.72"/>
    <s v="Ok"/>
    <n v="0"/>
    <n v="0"/>
  </r>
  <r>
    <n v="849"/>
    <s v="Nassau"/>
    <s v="37-1N-25-299S-0001-0120"/>
    <n v="468.7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53836"/>
    <e v="#N/A"/>
    <e v="#N/A"/>
    <e v="#N/A"/>
    <n v="0"/>
    <s v="No"/>
    <s v="No"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53836"/>
    <n v="1"/>
    <n v="53836"/>
    <m/>
    <e v="#N/A"/>
    <e v="#N/A"/>
    <s v=""/>
    <e v="#N/A"/>
    <n v="53836"/>
    <s v="No"/>
    <s v="R"/>
    <s v="No"/>
    <s v="Yes"/>
    <n v="0.67"/>
    <n v="36070.120000000003"/>
    <e v="#N/A"/>
    <e v="#N/A"/>
    <e v="#N/A"/>
    <m/>
    <e v="#N/A"/>
    <m/>
    <m/>
    <m/>
    <x v="5"/>
    <n v="849"/>
    <n v="468.7"/>
    <e v="#N/A"/>
    <e v="#N/A"/>
    <e v="#N/A"/>
  </r>
  <r>
    <n v="850"/>
    <s v="Nassau"/>
    <s v="37-1N-25-299S-0001-0190"/>
    <n v="244.22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38462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38462"/>
    <n v="1"/>
    <n v="38462"/>
    <m/>
    <e v="#N/A"/>
    <e v="#N/A"/>
    <s v=""/>
    <e v="#N/A"/>
    <n v="38462"/>
    <s v="No"/>
    <s v="R"/>
    <s v="No"/>
    <s v="Yes"/>
    <n v="0.67"/>
    <n v="25769.54"/>
    <e v="#N/A"/>
    <e v="#N/A"/>
    <e v="#N/A"/>
    <m/>
    <e v="#N/A"/>
    <m/>
    <m/>
    <m/>
    <x v="5"/>
    <n v="850"/>
    <n v="244.22"/>
    <e v="#N/A"/>
    <e v="#N/A"/>
    <e v="#N/A"/>
  </r>
  <r>
    <n v="851"/>
    <s v="Nassau"/>
    <s v="37-1N-25-299S-0001-0220"/>
    <n v="621.70000000000005"/>
    <n v="2017"/>
    <n v="621.70000000000005"/>
    <n v="621.70000000000005"/>
    <n v="0"/>
    <n v="54345"/>
    <s v="CALLAHAN"/>
    <s v="Florida"/>
    <n v="32011"/>
    <s v="54345 HAZEL JONES RD"/>
    <s v="CALLAHAN FL 32011"/>
    <n v="-81.778723528620006"/>
    <n v="30.525421970473602"/>
    <s v="WADE LINDA Y"/>
    <n v="2"/>
    <s v="MOBILE HOMES"/>
    <n v="1006"/>
    <s v="Mobile home"/>
    <n v="2017"/>
    <n v="75122"/>
    <n v="2017"/>
    <n v="84100"/>
    <n v="545.26"/>
    <n v="0.87704680714170813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Yes"/>
    <s v="No"/>
    <s v="No"/>
    <s v="Without Environmental Issues"/>
    <s v="No"/>
    <s v="None"/>
    <s v="54345 HAZEL JONES RD"/>
    <s v="Callahan"/>
    <s v="Florida"/>
    <n v="32011"/>
    <s v="54345 HAZEL JONES RD CALLAHAN FL 32011"/>
    <s v=""/>
    <s v="Pass"/>
    <s v="No"/>
    <s v="FV&lt;$10K"/>
    <s v="N/A"/>
    <s v="No, &lt; $20K Lien"/>
    <s v="No, Lien &lt; $20K"/>
    <s v="N/A"/>
    <s v="No"/>
    <s v="No"/>
    <n v="1"/>
    <s v="No"/>
    <n v="75122"/>
    <n v="1"/>
    <n v="75122"/>
    <m/>
    <n v="0"/>
    <n v="0"/>
    <s v=""/>
    <e v="#N/A"/>
    <n v="75122"/>
    <s v="No"/>
    <s v="R"/>
    <s v="No"/>
    <s v="Yes"/>
    <n v="0.67"/>
    <n v="50331.740000000005"/>
    <n v="3108.5"/>
    <n v="47223.240000000005"/>
    <n v="4.1379356247171269E-2"/>
    <m/>
    <s v="No"/>
    <m/>
    <m/>
    <m/>
    <x v="0"/>
    <n v="851"/>
    <n v="621.70000000000005"/>
    <s v="Ok"/>
    <n v="0"/>
    <n v="0"/>
  </r>
  <r>
    <n v="852"/>
    <s v="Nassau"/>
    <s v="37-1N-25-299S-0001-0280"/>
    <n v="378.46"/>
    <n v="2017"/>
    <n v="378.46"/>
    <n v="378.46"/>
    <n v="0"/>
    <n v="54171"/>
    <s v="CALLAHAN"/>
    <s v="Florida"/>
    <n v="32011"/>
    <s v="54171 HAZEL JONES RD"/>
    <s v="CALLAHAN FL 32011"/>
    <n v="-81.781599900389494"/>
    <n v="30.525666691222401"/>
    <s v="STONE PATRICK S"/>
    <n v="2"/>
    <s v="MOBILE HOMES"/>
    <n v="1006"/>
    <s v="Mobile home"/>
    <n v="2017"/>
    <n v="46161"/>
    <n v="2017"/>
    <n v="52278"/>
    <n v="320.35000000000002"/>
    <n v="0.84645669291338588"/>
    <s v="No"/>
    <s v="No"/>
    <m/>
    <s v="No"/>
    <m/>
    <m/>
    <m/>
    <s v="I"/>
    <s v="I"/>
    <s v="I"/>
    <s v="I"/>
    <s v="I"/>
    <n v="0"/>
    <n v="0"/>
    <s v="No"/>
    <s v="No"/>
    <s v="No"/>
    <n v="0"/>
    <n v="0"/>
    <n v="0"/>
    <n v="0"/>
    <n v="0"/>
    <n v="0"/>
    <s v="Potential Low Risk"/>
    <s v="Minimal"/>
    <n v="2"/>
    <s v="Yes"/>
    <s v="No"/>
    <s v="No"/>
    <s v="Without Environmental Issues"/>
    <s v="No"/>
    <s v="None"/>
    <s v="54171 HAZEL JONES RD"/>
    <s v="Callahan"/>
    <s v="Florida"/>
    <n v="32011"/>
    <s v="54171 HAZEL JONES RD CALLAHAN FL 32011"/>
    <s v=""/>
    <s v="Pass"/>
    <s v="No"/>
    <s v="FV&lt;$10K"/>
    <s v="N/A"/>
    <s v="No, &lt; $20K Lien"/>
    <s v="No, Lien &lt; $20K"/>
    <s v="N/A"/>
    <s v="No"/>
    <s v="No"/>
    <n v="2"/>
    <s v="Yes"/>
    <n v="46161"/>
    <n v="1"/>
    <n v="46161"/>
    <m/>
    <n v="0"/>
    <n v="0"/>
    <s v=""/>
    <e v="#N/A"/>
    <n v="46161"/>
    <s v="No"/>
    <s v="R"/>
    <s v="No"/>
    <s v="Yes"/>
    <n v="0.67"/>
    <n v="30927.870000000003"/>
    <n v="2270.7599999999998"/>
    <n v="28657.110000000004"/>
    <n v="4.9192175212842006E-2"/>
    <m/>
    <s v="No"/>
    <m/>
    <m/>
    <m/>
    <x v="3"/>
    <n v="852"/>
    <n v="378.46"/>
    <s v="Ok"/>
    <n v="0"/>
    <n v="0"/>
  </r>
  <r>
    <n v="853"/>
    <s v="Nassau"/>
    <s v="37-1N-25-299S-0001-0400"/>
    <n v="96.7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28951"/>
    <e v="#N/A"/>
    <e v="#N/A"/>
    <e v="#N/A"/>
    <n v="0"/>
    <s v="Yes"/>
    <s v="No"/>
    <s v="No"/>
    <m/>
    <m/>
    <m/>
    <m/>
    <e v="#N/A"/>
    <e v="#N/A"/>
    <e v="#N/A"/>
    <e v="#N/A"/>
    <e v="#N/A"/>
    <e v="#N/A"/>
    <e v="#N/A"/>
    <s v="Yes"/>
    <s v="No"/>
    <s v="Yes"/>
    <e v="#N/A"/>
    <e v="#N/A"/>
    <e v="#N/A"/>
    <e v="#N/A"/>
    <e v="#N/A"/>
    <e v="#N/A"/>
    <e v="#N/A"/>
    <e v="#N/A"/>
    <n v="1"/>
    <s v="Yes"/>
    <e v="#N/A"/>
    <s v="No"/>
    <e v="#N/A"/>
    <s v="No"/>
    <e v="#N/A"/>
    <e v="#N/A"/>
    <e v="#N/A"/>
    <e v="#N/A"/>
    <e v="#N/A"/>
    <e v="#N/A"/>
    <e v="#N/A"/>
    <s v="Lien&lt;$150"/>
    <e v="#N/A"/>
    <s v="FV&lt;$10K"/>
    <s v="N/A"/>
    <s v="No, &lt; $20K Lien"/>
    <s v="No, Lien &lt; $20K"/>
    <s v="N/A"/>
    <s v="Yes"/>
    <s v="No"/>
    <n v="1"/>
    <s v="No"/>
    <n v="28951"/>
    <n v="1"/>
    <n v="28951"/>
    <m/>
    <e v="#N/A"/>
    <e v="#N/A"/>
    <s v=""/>
    <e v="#N/A"/>
    <n v="28951"/>
    <s v="No"/>
    <s v="R"/>
    <s v="No"/>
    <s v="Yes"/>
    <n v="0.67"/>
    <n v="19397.170000000002"/>
    <e v="#N/A"/>
    <e v="#N/A"/>
    <e v="#N/A"/>
    <m/>
    <s v="No"/>
    <m/>
    <m/>
    <m/>
    <x v="2"/>
    <n v="853"/>
    <n v="96.7"/>
    <s v="Ok"/>
    <e v="#N/A"/>
    <e v="#N/A"/>
  </r>
  <r>
    <n v="854"/>
    <s v="Nassau"/>
    <s v="37-1N-25-299S-0001-0500"/>
    <n v="1104.49"/>
    <n v="2017"/>
    <n v="1104.49"/>
    <n v="1104.49"/>
    <n v="0"/>
    <n v="54081"/>
    <s v="CALLAHAN"/>
    <s v="Florida"/>
    <n v="32011"/>
    <s v="54081 VIKKI RD"/>
    <s v="CALLAHAN FL 32011"/>
    <n v="-81.784148274851802"/>
    <n v="30.5175078555224"/>
    <s v="MULLIS KATISHA ANN"/>
    <n v="2"/>
    <s v="MOBILE HOMES"/>
    <n v="1006"/>
    <s v="Mobile home"/>
    <n v="2017"/>
    <n v="64363"/>
    <n v="2017"/>
    <n v="66983"/>
    <n v="991.67"/>
    <n v="0.89785330786154693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2"/>
    <s v="No"/>
    <s v="Yes"/>
    <s v="No"/>
    <s v="Without Environmental Issues"/>
    <s v="No"/>
    <s v="None"/>
    <s v="54081 VIKKI RD"/>
    <s v="Callahan"/>
    <s v="Florida"/>
    <n v="32011"/>
    <s v="54081 VIKKI RD CALLAHAN FL 32011"/>
    <s v=""/>
    <s v="Pass"/>
    <s v="Yes"/>
    <s v="FV&lt;$10K"/>
    <s v="N/A"/>
    <s v="No, &lt; $20K Lien"/>
    <s v="No, Lien &lt; $20K"/>
    <s v="N/A"/>
    <s v="No"/>
    <s v="No"/>
    <n v="2"/>
    <s v="Yes"/>
    <n v="64363"/>
    <n v="1"/>
    <n v="64363"/>
    <m/>
    <n v="0"/>
    <n v="0"/>
    <s v=""/>
    <e v="#N/A"/>
    <n v="64363"/>
    <s v="No"/>
    <s v="R"/>
    <s v="No"/>
    <s v="No"/>
    <n v="0.35"/>
    <n v="22527.05"/>
    <n v="6626.94"/>
    <n v="15900.11"/>
    <n v="0.10296195018877305"/>
    <m/>
    <s v="No"/>
    <m/>
    <m/>
    <m/>
    <x v="3"/>
    <n v="854"/>
    <n v="1104.49"/>
    <s v="Ok"/>
    <n v="0"/>
    <n v="0"/>
  </r>
  <r>
    <n v="855"/>
    <s v="Nassau"/>
    <s v="37-1N-25-299S-0001-0580"/>
    <n v="669.84"/>
    <n v="2017"/>
    <n v="669.84"/>
    <n v="669.84"/>
    <n v="0"/>
    <n v="54047"/>
    <s v="CALLAHAN"/>
    <s v="Florida"/>
    <n v="32011"/>
    <s v="54047 TROOPER CT"/>
    <s v="CALLAHAN FL 32011"/>
    <n v="-81.782507294209793"/>
    <n v="30.517262189830198"/>
    <s v="EDENFIELD BOBBIE E"/>
    <n v="2"/>
    <s v="MOBILE HOMES"/>
    <n v="1006"/>
    <s v="Mobile home"/>
    <n v="2017"/>
    <n v="37795"/>
    <n v="2017"/>
    <n v="40464"/>
    <n v="589.78"/>
    <n v="0.8804789203391854"/>
    <s v="No"/>
    <m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n v="0"/>
    <n v="1"/>
    <s v="No"/>
    <s v="No"/>
    <s v="No"/>
    <s v="Without Environmental Issues"/>
    <s v="No"/>
    <s v="None"/>
    <s v="54047 TROOPER CT"/>
    <s v="Callahan"/>
    <s v="Florida"/>
    <n v="32011"/>
    <s v="54047 TROOPER CT CALLAHAN FL 32011"/>
    <s v=""/>
    <s v="Pass"/>
    <s v="No"/>
    <s v="FV&lt;$10K"/>
    <s v="N/A"/>
    <s v="No, &lt; $20K Lien"/>
    <s v="No, Lien &lt; $20K"/>
    <s v="N/A"/>
    <s v="No"/>
    <s v="No"/>
    <n v="1"/>
    <s v="No"/>
    <n v="37795"/>
    <n v="1"/>
    <n v="37795"/>
    <m/>
    <n v="0"/>
    <n v="0"/>
    <s v=""/>
    <e v="#N/A"/>
    <n v="37795"/>
    <s v="No"/>
    <s v="R"/>
    <s v="No"/>
    <s v="No"/>
    <n v="0.35"/>
    <n v="13228.25"/>
    <n v="3349.2000000000003"/>
    <n v="9879.0499999999993"/>
    <n v="8.8614896150284436E-2"/>
    <m/>
    <s v="No"/>
    <m/>
    <m/>
    <m/>
    <x v="0"/>
    <n v="855"/>
    <n v="669.84"/>
    <s v="Ok"/>
    <n v="0"/>
    <n v="0"/>
  </r>
  <r>
    <n v="856"/>
    <s v="Nassau"/>
    <s v="37-1N-25-299S-0001-0740"/>
    <n v="633.34"/>
    <n v="2017"/>
    <n v="633.34"/>
    <n v="633.34"/>
    <n v="0"/>
    <n v="54273"/>
    <s v="CALLAHAN"/>
    <s v="Florida"/>
    <n v="32011"/>
    <s v="54273 ROY BOOTH RD"/>
    <s v="CALLAHAN FL 32011"/>
    <n v="-81.780923486269501"/>
    <n v="30.516024914489702"/>
    <s v="GRIFFIN CAROLYN ANN"/>
    <n v="2"/>
    <s v="MOBILE HOMES"/>
    <n v="1006"/>
    <s v="Mobile home"/>
    <n v="2017"/>
    <n v="34799"/>
    <n v="2017"/>
    <n v="39225"/>
    <n v="556.02"/>
    <n v="0.87791707455710988"/>
    <s v="No"/>
    <s v="No"/>
    <s v="No"/>
    <m/>
    <m/>
    <m/>
    <m/>
    <s v="I"/>
    <s v="I"/>
    <s v="I"/>
    <s v="I"/>
    <s v="I"/>
    <n v="0"/>
    <n v="0"/>
    <s v="No"/>
    <s v="No"/>
    <s v="No"/>
    <n v="0"/>
    <n v="0"/>
    <n v="0"/>
    <n v="0"/>
    <n v="0"/>
    <n v="0"/>
    <s v="Potential Low Risk"/>
    <s v="Minimal"/>
    <n v="0"/>
    <s v="No"/>
    <s v="Yes"/>
    <s v="No"/>
    <s v="Without Environmental Issues"/>
    <s v="No"/>
    <s v="None"/>
    <s v="54273 ROY BOOTH RD"/>
    <s v="Callahan"/>
    <s v="Florida"/>
    <n v="32011"/>
    <s v="54273 ROY BOOTH RD CALLAHAN FL 32011"/>
    <s v=""/>
    <s v="Pass"/>
    <s v="Yes"/>
    <s v="FV&lt;$10K"/>
    <s v="N/A"/>
    <s v="No, &lt; $20K Lien"/>
    <s v="No, Lien &lt; $20K"/>
    <s v="N/A"/>
    <s v="No"/>
    <s v="No"/>
    <n v="0"/>
    <s v="No"/>
    <n v="34799"/>
    <n v="1"/>
    <n v="34799"/>
    <m/>
    <n v="0"/>
    <n v="0"/>
    <s v=""/>
    <e v="#N/A"/>
    <n v="34799"/>
    <s v="No"/>
    <s v="R"/>
    <s v="No"/>
    <s v="No"/>
    <n v="0.35"/>
    <n v="12179.65"/>
    <n v="2533.36"/>
    <n v="9646.2899999999991"/>
    <n v="7.2799793097502799E-2"/>
    <m/>
    <s v="No"/>
    <m/>
    <m/>
    <m/>
    <x v="0"/>
    <n v="856"/>
    <n v="633.34"/>
    <s v="Ok"/>
    <n v="0"/>
    <n v="0"/>
  </r>
  <r>
    <n v="857"/>
    <s v="Nassau"/>
    <s v="37-1N-25-299S-0002-0010"/>
    <n v="359.45"/>
    <n v="2017"/>
    <n v="359.45"/>
    <n v="359.45"/>
    <n v="0"/>
    <m/>
    <s v="CALLAHAN"/>
    <s v="Florida"/>
    <n v="32011"/>
    <s v="DORNBUSH RD"/>
    <s v="CALLAHAN FL 32011"/>
    <n v="-81.7704954562045"/>
    <n v="30.525482342100201"/>
    <s v="HICKEN DAVID WAYNE"/>
    <n v="0"/>
    <s v="VACANT RESIDENTIAL"/>
    <n v="8001"/>
    <s v="Residential-Vacant Land"/>
    <n v="2017"/>
    <n v="20000"/>
    <n v="2017"/>
    <n v="20000"/>
    <n v="302.77999999999997"/>
    <n v="0.84234246765892329"/>
    <m/>
    <s v="No"/>
    <s v="No"/>
    <m/>
    <s v="No"/>
    <m/>
    <m/>
    <s v="I"/>
    <s v="I"/>
    <s v="I"/>
    <s v="I"/>
    <n v="0"/>
    <n v="0"/>
    <n v="0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DORNBUSH RD"/>
    <s v="Callahan"/>
    <s v="Florida"/>
    <n v="32011"/>
    <s v="DORNBUSH RD CALLAHAN FL 32011"/>
    <s v=""/>
    <s v="Pass"/>
    <s v="No"/>
    <s v="FV&lt;$10K"/>
    <s v="N/A"/>
    <s v="No, &lt; $20K Lien"/>
    <s v="No, Lien &lt; $20K"/>
    <s v="N/A"/>
    <s v="No"/>
    <s v="No"/>
    <n v="0"/>
    <s v="No"/>
    <n v="20000"/>
    <n v="1"/>
    <n v="20000"/>
    <m/>
    <n v="0"/>
    <n v="0"/>
    <s v=""/>
    <e v="#N/A"/>
    <n v="20000"/>
    <s v="No"/>
    <s v="V"/>
    <s v="Yes"/>
    <s v="No"/>
    <n v="0"/>
    <n v="0"/>
    <n v="1437.8"/>
    <n v="-1437.8"/>
    <n v="7.1889999999999996E-2"/>
    <m/>
    <s v="No"/>
    <m/>
    <m/>
    <m/>
    <x v="4"/>
    <n v="857"/>
    <n v="359.45"/>
    <s v="Ok"/>
    <n v="0"/>
    <n v="0"/>
  </r>
  <r>
    <n v="858"/>
    <s v="Nassau"/>
    <s v="37-1N-25-299S-0002-0090"/>
    <n v="349.5"/>
    <n v="2017"/>
    <n v="349.5"/>
    <n v="349.5"/>
    <n v="0"/>
    <n v="54436"/>
    <s v="CALLAHAN"/>
    <s v="Florida"/>
    <n v="32011"/>
    <s v="54436 ARMSTRONG RD"/>
    <s v="CALLAHAN FL 32011"/>
    <n v="-81.773080593458005"/>
    <n v="30.522592741425399"/>
    <s v="JONES PAUL L"/>
    <n v="2"/>
    <s v="MOBILE HOMES"/>
    <n v="1006"/>
    <s v="Mobile home"/>
    <n v="2017"/>
    <n v="44392"/>
    <n v="2017"/>
    <n v="50625"/>
    <n v="293.57"/>
    <n v="0.83997138769670954"/>
    <m/>
    <m/>
    <s v="No"/>
    <m/>
    <m/>
    <m/>
    <s v="No"/>
    <s v="I"/>
    <s v="I"/>
    <s v="I"/>
    <n v="0"/>
    <n v="0"/>
    <n v="0"/>
    <n v="0"/>
    <s v="No"/>
    <s v="No"/>
    <s v="No"/>
    <n v="0"/>
    <n v="0"/>
    <n v="0"/>
    <n v="0"/>
    <n v="0"/>
    <n v="0"/>
    <s v="Potential Low Risk"/>
    <s v="Minimal"/>
    <n v="0"/>
    <s v="Yes"/>
    <s v="No"/>
    <s v="No"/>
    <s v="Without Environmental Issues"/>
    <s v="No"/>
    <s v="None"/>
    <s v="54436 ARMSTRONG RD"/>
    <s v="Callahan"/>
    <s v="Florida"/>
    <n v="32011"/>
    <s v="54436 ARMSTRONG RD CALLAHAN FL 32011"/>
    <s v=""/>
    <s v="Pass"/>
    <s v="No"/>
    <s v="FV&lt;$10K"/>
    <s v="N/A"/>
    <s v="No, &lt; $20K Lien"/>
    <s v="No, Lien &lt; $20K"/>
    <s v="N/A"/>
    <s v="No"/>
    <s v="No"/>
    <n v="0"/>
    <s v="No"/>
    <n v="44392"/>
    <n v="1"/>
    <n v="44392"/>
    <m/>
    <n v="0"/>
    <n v="0"/>
    <s v=""/>
    <e v="#N/A"/>
    <n v="44392"/>
    <s v="No"/>
    <s v="R"/>
    <s v="No"/>
    <s v="Yes"/>
    <n v="0.67"/>
    <n v="29742.640000000003"/>
    <n v="1398"/>
    <n v="28344.640000000003"/>
    <n v="3.1492160749684625E-2"/>
    <m/>
    <s v="No"/>
    <m/>
    <m/>
    <m/>
    <x v="0"/>
    <n v="858"/>
    <n v="349.5"/>
    <s v="Ok"/>
    <n v="0"/>
    <n v="0"/>
  </r>
  <r>
    <n v="859"/>
    <s v="Nassau"/>
    <s v="37-1N-25-299S-0002-0130"/>
    <n v="887.42"/>
    <n v="2017"/>
    <n v="887.42"/>
    <n v="887.42"/>
    <n v="0"/>
    <n v="54320"/>
    <s v="CALLAHAN"/>
    <s v="Florida"/>
    <n v="32011"/>
    <s v="54320 ARMSTRONG RD"/>
    <s v="CALLAHAN FL 32011"/>
    <n v="-81.773922769426605"/>
    <n v="30.521103811122199"/>
    <s v="WILLIAMS LAWTON"/>
    <n v="2"/>
    <s v="MOBILE HOMES"/>
    <n v="1006"/>
    <s v="Mobile home"/>
    <n v="2017"/>
    <n v="52248"/>
    <n v="2017"/>
    <n v="52248"/>
    <n v="790.96"/>
    <n v="0.8913028780059048"/>
    <m/>
    <s v="No"/>
    <s v="No"/>
    <s v="No"/>
    <m/>
    <m/>
    <s v="No"/>
    <s v="I"/>
    <s v="I"/>
    <s v="I"/>
    <s v="I"/>
    <s v="I"/>
    <s v="I"/>
    <n v="0"/>
    <s v="No"/>
    <s v="No"/>
    <s v="No"/>
    <n v="0"/>
    <n v="0"/>
    <n v="83064"/>
    <s v="UNKNOWN"/>
    <n v="0"/>
    <n v="0"/>
    <s v="Potential Low Risk"/>
    <s v="Minimal"/>
    <n v="0"/>
    <s v="No"/>
    <s v="No"/>
    <s v="No"/>
    <s v="Without Environmental Issues"/>
    <s v="No"/>
    <s v="None"/>
    <s v="54320 ARMSTRONG RD"/>
    <s v="Callahan"/>
    <s v="Florida"/>
    <n v="32011"/>
    <s v="54320 ARMSTRONG RD CALLAHAN FL 32011"/>
    <s v="L"/>
    <s v="Pass"/>
    <s v="No"/>
    <s v="FV&lt;$10K"/>
    <s v="N/A"/>
    <s v="No, &lt; $20K Lien"/>
    <s v="No, Lien &lt; $20K"/>
    <s v="N/A"/>
    <s v="No"/>
    <s v="No"/>
    <n v="0"/>
    <s v="No"/>
    <n v="52248"/>
    <n v="1"/>
    <n v="52248"/>
    <m/>
    <n v="0"/>
    <n v="0"/>
    <s v=""/>
    <e v="#N/A"/>
    <n v="52248"/>
    <s v="No"/>
    <s v="R"/>
    <s v="No"/>
    <s v="No"/>
    <n v="0.35"/>
    <n v="18286.8"/>
    <n v="3549.68"/>
    <n v="14737.119999999999"/>
    <n v="6.7939059868320315E-2"/>
    <m/>
    <s v="No"/>
    <m/>
    <m/>
    <m/>
    <x v="0"/>
    <n v="859"/>
    <n v="887.42"/>
    <s v="Ok"/>
    <n v="0"/>
    <n v="0"/>
  </r>
  <r>
    <n v="860"/>
    <s v="Nassau"/>
    <s v="37-1N-25-299S-0002-0180"/>
    <n v="568.53"/>
    <n v="2017"/>
    <n v="568.53"/>
    <n v="568.53"/>
    <n v="0"/>
    <n v="54176"/>
    <s v="CALLAHAN"/>
    <s v="Florida"/>
    <n v="32011"/>
    <s v="54176 ARMSTRONG RD"/>
    <s v="CALLAHAN FL 32011"/>
    <n v="-81.774979456030493"/>
    <n v="30.519259741296999"/>
    <s v="KENNISON ROBERT E"/>
    <n v="2"/>
    <s v="MOBILE HOMES"/>
    <n v="1006"/>
    <s v="Mobile home"/>
    <n v="2017"/>
    <n v="67576"/>
    <n v="2017"/>
    <n v="80584"/>
    <n v="496.1"/>
    <n v="0.87260126994177978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0"/>
    <s v="Yes"/>
    <s v="No"/>
    <s v="No"/>
    <s v="Without Environmental Issues"/>
    <s v="No"/>
    <s v="None"/>
    <s v="54176 ARMSTRONG RD"/>
    <s v="Callahan"/>
    <s v="Florida"/>
    <n v="32011"/>
    <s v="54176 ARMSTRONG RD CALLAHAN FL 32011"/>
    <s v=""/>
    <s v="Pass"/>
    <s v="No"/>
    <s v="FV&lt;$10K"/>
    <s v="N/A"/>
    <s v="No, &lt; $20K Lien"/>
    <s v="No, Lien &lt; $20K"/>
    <s v="N/A"/>
    <s v="No"/>
    <s v="No"/>
    <n v="0"/>
    <s v="No"/>
    <n v="67576"/>
    <n v="1"/>
    <n v="67576"/>
    <m/>
    <n v="0"/>
    <n v="0"/>
    <s v=""/>
    <e v="#N/A"/>
    <n v="67576"/>
    <s v="No"/>
    <s v="R"/>
    <s v="No"/>
    <s v="Yes"/>
    <n v="0.67"/>
    <n v="45275.920000000006"/>
    <n v="2274.12"/>
    <n v="43001.8"/>
    <n v="3.365277613353853E-2"/>
    <m/>
    <s v="No"/>
    <m/>
    <m/>
    <m/>
    <x v="0"/>
    <n v="860"/>
    <n v="568.53"/>
    <s v="Ok"/>
    <n v="0"/>
    <n v="0"/>
  </r>
  <r>
    <n v="861"/>
    <s v="Nassau"/>
    <s v="37-1N-25-299S-0002-0210"/>
    <n v="359.45"/>
    <n v="2017"/>
    <n v="359.45"/>
    <n v="359.45"/>
    <n v="0"/>
    <m/>
    <s v="CALLAHAN"/>
    <s v="Florida"/>
    <n v="32011"/>
    <s v="ARMSTRONG RD"/>
    <s v="CALLAHAN FL 32011"/>
    <n v="-81.775065342065503"/>
    <n v="30.518010772281499"/>
    <s v="CLARK JULIAN W"/>
    <n v="0"/>
    <s v="VACANT RESIDENTIAL"/>
    <n v="8001"/>
    <s v="Residential-Vacant Land"/>
    <n v="2017"/>
    <n v="20000"/>
    <n v="2017"/>
    <n v="20000"/>
    <n v="302.77999999999997"/>
    <n v="0.84234246765892329"/>
    <s v="No"/>
    <s v="No"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ARMSTRONG RD"/>
    <s v="Callahan"/>
    <s v="Florida"/>
    <n v="32011"/>
    <s v="ARMSTRONG RD CALLAHAN FL 32011"/>
    <s v=""/>
    <s v="Pass"/>
    <s v="No"/>
    <s v="FV&lt;$10K"/>
    <s v="N/A"/>
    <s v="No, &lt; $20K Lien"/>
    <s v="No, Lien &lt; $20K"/>
    <s v="N/A"/>
    <s v="No"/>
    <s v="No"/>
    <n v="1"/>
    <s v="No"/>
    <n v="20000"/>
    <n v="1"/>
    <n v="20000"/>
    <m/>
    <n v="0"/>
    <n v="0"/>
    <s v=""/>
    <e v="#N/A"/>
    <n v="20000"/>
    <s v="No"/>
    <s v="V"/>
    <s v="Yes"/>
    <s v="No"/>
    <n v="0"/>
    <n v="0"/>
    <n v="1797.25"/>
    <n v="-1797.25"/>
    <n v="8.9862499999999998E-2"/>
    <m/>
    <s v="No"/>
    <m/>
    <m/>
    <m/>
    <x v="4"/>
    <n v="861"/>
    <n v="359.45"/>
    <s v="Ok"/>
    <n v="0"/>
    <n v="0"/>
  </r>
  <r>
    <n v="862"/>
    <s v="Nassau"/>
    <s v="37-1N-25-299S-0003-0110"/>
    <n v="326.98"/>
    <n v="2017"/>
    <n v="326.98"/>
    <n v="326.98"/>
    <n v="0"/>
    <n v="54326"/>
    <s v="CALLAHAN"/>
    <s v="Florida"/>
    <n v="32011"/>
    <s v="54326 BEA RD"/>
    <s v="CALLAHAN FL 32011"/>
    <n v="-81.775818332978005"/>
    <n v="30.521756617978099"/>
    <s v="WALTERS LARRY J"/>
    <n v="2"/>
    <s v="MOBILE HOMES"/>
    <n v="1006"/>
    <s v="Mobile home"/>
    <n v="2017"/>
    <n v="43016"/>
    <n v="2017"/>
    <n v="52136"/>
    <n v="272.75"/>
    <n v="0.83414887760719303"/>
    <s v="No"/>
    <s v="No"/>
    <s v="No"/>
    <s v="No"/>
    <m/>
    <s v="No"/>
    <m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0"/>
    <s v="Yes"/>
    <s v="No"/>
    <s v="No"/>
    <s v="Without Environmental Issues"/>
    <s v="No"/>
    <s v="None"/>
    <s v="54326 BEA RD"/>
    <s v="Callahan"/>
    <s v="Florida"/>
    <n v="32011"/>
    <s v="54326 BEA RD CALLAHAN FL 32011"/>
    <s v=""/>
    <s v="Pass"/>
    <s v="No"/>
    <s v="FV&lt;$10K"/>
    <s v="N/A"/>
    <s v="No, &lt; $20K Lien"/>
    <s v="No, Lien &lt; $20K"/>
    <s v="N/A"/>
    <s v="No"/>
    <s v="No"/>
    <n v="0"/>
    <s v="No"/>
    <n v="43016"/>
    <n v="1"/>
    <n v="43016"/>
    <m/>
    <n v="0"/>
    <n v="0"/>
    <s v=""/>
    <e v="#N/A"/>
    <n v="43016"/>
    <s v="No"/>
    <s v="R"/>
    <s v="No"/>
    <s v="Yes"/>
    <n v="0.67"/>
    <n v="28820.720000000001"/>
    <n v="1307.92"/>
    <n v="27512.800000000003"/>
    <n v="3.040543053747443E-2"/>
    <m/>
    <s v="No"/>
    <m/>
    <m/>
    <m/>
    <x v="0"/>
    <n v="862"/>
    <n v="326.98"/>
    <s v="Ok"/>
    <n v="0"/>
    <n v="0"/>
  </r>
  <r>
    <n v="863"/>
    <s v="Nassau"/>
    <s v="37-1N-25-299S-0003-0200"/>
    <n v="450.48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51282"/>
    <e v="#N/A"/>
    <e v="#N/A"/>
    <e v="#N/A"/>
    <n v="0"/>
    <s v="No"/>
    <m/>
    <s v="No"/>
    <s v="No"/>
    <m/>
    <m/>
    <s v="No"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51282"/>
    <n v="1"/>
    <n v="51282"/>
    <m/>
    <e v="#N/A"/>
    <e v="#N/A"/>
    <s v=""/>
    <e v="#N/A"/>
    <n v="51282"/>
    <s v="No"/>
    <s v="R"/>
    <s v="No"/>
    <s v="Yes"/>
    <n v="0.67"/>
    <n v="34358.94"/>
    <e v="#N/A"/>
    <e v="#N/A"/>
    <e v="#N/A"/>
    <m/>
    <e v="#N/A"/>
    <m/>
    <m/>
    <m/>
    <x v="5"/>
    <n v="863"/>
    <n v="450.48"/>
    <e v="#N/A"/>
    <e v="#N/A"/>
    <e v="#N/A"/>
  </r>
  <r>
    <n v="864"/>
    <s v="Nassau"/>
    <s v="37-1N-25-299S-0003-0280"/>
    <n v="51.69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26702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Lien&lt;$150"/>
    <e v="#N/A"/>
    <s v="FV&lt;$10K"/>
    <s v="N/A"/>
    <s v="No, &lt; $20K Lien"/>
    <s v="No, Lien &lt; $20K"/>
    <s v="N/A"/>
    <s v="No"/>
    <s v="No"/>
    <n v="0"/>
    <s v="No"/>
    <n v="26702"/>
    <n v="1"/>
    <n v="26702"/>
    <m/>
    <e v="#N/A"/>
    <e v="#N/A"/>
    <s v=""/>
    <e v="#N/A"/>
    <n v="26702"/>
    <s v="No"/>
    <s v="R"/>
    <s v="No"/>
    <s v="Yes"/>
    <n v="0.67"/>
    <n v="17890.34"/>
    <e v="#N/A"/>
    <e v="#N/A"/>
    <e v="#N/A"/>
    <m/>
    <s v="No"/>
    <m/>
    <m/>
    <m/>
    <x v="2"/>
    <n v="864"/>
    <n v="51.69"/>
    <s v="Ok"/>
    <e v="#N/A"/>
    <e v="#N/A"/>
  </r>
  <r>
    <n v="865"/>
    <s v="Nassau"/>
    <s v="37-1N-25-299S-0003-0330"/>
    <n v="451.71"/>
    <n v="2017"/>
    <n v="451.71"/>
    <n v="451.71"/>
    <n v="0"/>
    <n v="54365"/>
    <s v="CALLAHAN"/>
    <s v="Florida"/>
    <n v="32011"/>
    <s v="54365 ARMSTRONG RD"/>
    <s v="CALLAHAN FL 32011"/>
    <n v="-81.774575093411102"/>
    <n v="30.522144851680899"/>
    <s v="WEAVER RHENDA S"/>
    <n v="2"/>
    <s v="MOBILE HOMES"/>
    <n v="1006"/>
    <s v="Mobile home"/>
    <n v="2017"/>
    <n v="51455"/>
    <n v="2017"/>
    <n v="61841"/>
    <n v="388.08"/>
    <n v="0.85913528591352861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Yes"/>
    <s v="No"/>
    <s v="No"/>
    <s v="Without Environmental Issues"/>
    <s v="No"/>
    <s v="None"/>
    <s v="54365 ARMSTRONG RD"/>
    <s v="Callahan"/>
    <s v="Florida"/>
    <n v="32011"/>
    <s v="54365 ARMSTRONG RD CALLAHAN FL 32011"/>
    <s v=""/>
    <s v="Pass"/>
    <s v="No"/>
    <s v="FV&lt;$10K"/>
    <s v="N/A"/>
    <s v="No, &lt; $20K Lien"/>
    <s v="No, Lien &lt; $20K"/>
    <s v="N/A"/>
    <s v="No"/>
    <s v="No"/>
    <n v="1"/>
    <s v="No"/>
    <n v="51455"/>
    <n v="1"/>
    <n v="51455"/>
    <m/>
    <n v="0"/>
    <n v="0"/>
    <s v=""/>
    <e v="#N/A"/>
    <n v="51455"/>
    <s v="No"/>
    <s v="R"/>
    <s v="No"/>
    <s v="Yes"/>
    <n v="0.67"/>
    <n v="34474.85"/>
    <n v="2258.5499999999997"/>
    <n v="32216.3"/>
    <n v="4.3893693518608487E-2"/>
    <m/>
    <s v="No"/>
    <m/>
    <m/>
    <m/>
    <x v="0"/>
    <n v="865"/>
    <n v="451.71"/>
    <s v="Ok"/>
    <n v="0"/>
    <n v="0"/>
  </r>
  <r>
    <n v="866"/>
    <s v="Nassau"/>
    <s v="37-1N-25-299S-0004-0170"/>
    <n v="614.34"/>
    <n v="2017"/>
    <n v="614.34"/>
    <n v="614.34"/>
    <n v="0"/>
    <n v="54200"/>
    <s v="CALLAHAN"/>
    <s v="Florida"/>
    <n v="32011"/>
    <s v="54200 DORNBUSH RD"/>
    <s v="CALLAHAN FL 32011"/>
    <n v="-81.778981532232294"/>
    <n v="30.5201902469347"/>
    <s v="LOVE STEVEN"/>
    <n v="1"/>
    <s v="SINGLE FAMILY"/>
    <n v="1001"/>
    <s v="Single Family Residential"/>
    <n v="2017"/>
    <n v="74097"/>
    <n v="2017"/>
    <n v="90583"/>
    <n v="538.46"/>
    <n v="0.87648533385421756"/>
    <m/>
    <s v="No"/>
    <m/>
    <m/>
    <s v="No"/>
    <m/>
    <m/>
    <s v="I"/>
    <s v="I"/>
    <s v="I"/>
    <n v="0"/>
    <n v="0"/>
    <n v="0"/>
    <n v="0"/>
    <s v="No"/>
    <s v="No"/>
    <s v="No"/>
    <n v="0"/>
    <n v="0"/>
    <n v="0"/>
    <n v="0"/>
    <n v="0"/>
    <n v="0"/>
    <s v="Potential Low Risk"/>
    <s v="Minimal"/>
    <n v="0"/>
    <s v="Yes"/>
    <s v="No"/>
    <s v="No"/>
    <s v="Without Environmental Issues"/>
    <s v="No"/>
    <s v="None"/>
    <s v="54200 DORNBUSH RD"/>
    <s v="Callahan"/>
    <s v="Florida"/>
    <n v="32011"/>
    <s v="54200 DORNBUSH RD CALLAHAN FL 32011"/>
    <s v=""/>
    <s v="Pass"/>
    <s v="No"/>
    <s v="FV&lt;$10K"/>
    <s v="N/A"/>
    <s v="No, &lt; $20K Lien"/>
    <s v="No, Lien &lt; $20K"/>
    <s v="N/A"/>
    <s v="No"/>
    <s v="No"/>
    <n v="0"/>
    <s v="No"/>
    <n v="74097"/>
    <n v="1"/>
    <n v="74097"/>
    <m/>
    <n v="0"/>
    <n v="0"/>
    <s v=""/>
    <e v="#N/A"/>
    <n v="74097"/>
    <s v="No"/>
    <s v="S"/>
    <s v="No"/>
    <s v="Yes"/>
    <n v="0.67"/>
    <n v="49644.990000000005"/>
    <n v="2457.36"/>
    <n v="47187.630000000005"/>
    <n v="3.3164095712377023E-2"/>
    <m/>
    <s v="No"/>
    <m/>
    <m/>
    <m/>
    <x v="0"/>
    <n v="866"/>
    <n v="614.34"/>
    <s v="Ok"/>
    <n v="0"/>
    <n v="0"/>
  </r>
  <r>
    <n v="867"/>
    <s v="Nassau"/>
    <s v="37-1N-25-299S-0004-0210"/>
    <n v="621.38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34482"/>
    <e v="#N/A"/>
    <e v="#N/A"/>
    <e v="#N/A"/>
    <n v="0"/>
    <s v="No"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34482"/>
    <n v="1"/>
    <n v="34482"/>
    <m/>
    <e v="#N/A"/>
    <e v="#N/A"/>
    <s v=""/>
    <e v="#N/A"/>
    <n v="34482"/>
    <s v="No"/>
    <s v="R"/>
    <s v="No"/>
    <s v="No"/>
    <n v="0.35"/>
    <n v="12068.699999999999"/>
    <e v="#N/A"/>
    <e v="#N/A"/>
    <e v="#N/A"/>
    <m/>
    <e v="#N/A"/>
    <m/>
    <m/>
    <m/>
    <x v="5"/>
    <n v="867"/>
    <n v="621.38"/>
    <e v="#N/A"/>
    <e v="#N/A"/>
    <e v="#N/A"/>
  </r>
  <r>
    <n v="868"/>
    <s v="Nassau"/>
    <s v="37-1N-25-299S-0004-0350"/>
    <n v="149.31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32165"/>
    <e v="#N/A"/>
    <e v="#N/A"/>
    <e v="#N/A"/>
    <n v="0"/>
    <s v="Yes"/>
    <m/>
    <s v="No"/>
    <s v="No"/>
    <m/>
    <s v="No"/>
    <s v="No"/>
    <e v="#N/A"/>
    <e v="#N/A"/>
    <e v="#N/A"/>
    <e v="#N/A"/>
    <e v="#N/A"/>
    <e v="#N/A"/>
    <e v="#N/A"/>
    <s v="Yes"/>
    <s v="No"/>
    <s v="Yes"/>
    <e v="#N/A"/>
    <e v="#N/A"/>
    <e v="#N/A"/>
    <e v="#N/A"/>
    <e v="#N/A"/>
    <e v="#N/A"/>
    <e v="#N/A"/>
    <e v="#N/A"/>
    <n v="1"/>
    <s v="Yes"/>
    <e v="#N/A"/>
    <s v="No"/>
    <e v="#N/A"/>
    <s v="No"/>
    <e v="#N/A"/>
    <e v="#N/A"/>
    <e v="#N/A"/>
    <e v="#N/A"/>
    <e v="#N/A"/>
    <e v="#N/A"/>
    <e v="#N/A"/>
    <s v="Lien&lt;$150"/>
    <e v="#N/A"/>
    <s v="FV&lt;$10K"/>
    <s v="N/A"/>
    <s v="No, &lt; $20K Lien"/>
    <s v="No, Lien &lt; $20K"/>
    <s v="N/A"/>
    <s v="Yes"/>
    <s v="No"/>
    <n v="1"/>
    <s v="No"/>
    <n v="32165"/>
    <n v="1"/>
    <n v="32165"/>
    <m/>
    <e v="#N/A"/>
    <e v="#N/A"/>
    <s v=""/>
    <e v="#N/A"/>
    <n v="32165"/>
    <s v="No"/>
    <s v="R"/>
    <s v="No"/>
    <s v="Yes"/>
    <n v="0.67"/>
    <n v="21550.550000000003"/>
    <e v="#N/A"/>
    <e v="#N/A"/>
    <e v="#N/A"/>
    <m/>
    <s v="No"/>
    <m/>
    <m/>
    <m/>
    <x v="2"/>
    <n v="868"/>
    <n v="149.31"/>
    <s v="Ok"/>
    <e v="#N/A"/>
    <e v="#N/A"/>
  </r>
  <r>
    <n v="869"/>
    <s v="Nassau"/>
    <s v="37-1N-25-299S-0004-0380"/>
    <n v="749.99"/>
    <n v="2017"/>
    <n v="749.99"/>
    <n v="749.99"/>
    <n v="0"/>
    <n v="54439"/>
    <s v="CALLAHAN"/>
    <s v="Florida"/>
    <n v="32011"/>
    <s v="54439 BEA RD"/>
    <s v="CALLAHAN FL 32011"/>
    <n v="-81.775926962201794"/>
    <n v="30.523764229237798"/>
    <s v="DAUGHTRY JOSEPH JR"/>
    <n v="2"/>
    <s v="MOBILE HOMES"/>
    <n v="1006"/>
    <s v="Mobile home"/>
    <n v="2017"/>
    <n v="43853"/>
    <n v="2017"/>
    <n v="43853"/>
    <n v="663.88"/>
    <n v="0.88518513580181069"/>
    <s v="No"/>
    <m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n v="0"/>
    <n v="1"/>
    <s v="No"/>
    <s v="No"/>
    <s v="No"/>
    <s v="Without Environmental Issues"/>
    <s v="No"/>
    <s v="None"/>
    <s v="54439 BEA RD"/>
    <s v="Callahan"/>
    <s v="Florida"/>
    <n v="32011"/>
    <s v="54439 BEA RD CALLAHAN FL 32011"/>
    <s v=""/>
    <s v="Pass"/>
    <s v="No"/>
    <s v="FV&lt;$10K"/>
    <s v="N/A"/>
    <s v="No, &lt; $20K Lien"/>
    <s v="No, Lien &lt; $20K"/>
    <s v="N/A"/>
    <s v="No"/>
    <s v="No"/>
    <n v="1"/>
    <s v="No"/>
    <n v="43853"/>
    <n v="1"/>
    <n v="43853"/>
    <m/>
    <n v="0"/>
    <n v="0"/>
    <s v=""/>
    <e v="#N/A"/>
    <n v="43853"/>
    <s v="No"/>
    <s v="R"/>
    <s v="No"/>
    <s v="No"/>
    <n v="0.35"/>
    <n v="15348.55"/>
    <n v="3749.95"/>
    <n v="11598.599999999999"/>
    <n v="8.5511823592456612E-2"/>
    <m/>
    <s v="No"/>
    <m/>
    <m/>
    <m/>
    <x v="0"/>
    <n v="869"/>
    <n v="749.99"/>
    <s v="Ok"/>
    <n v="0"/>
    <n v="0"/>
  </r>
  <r>
    <n v="870"/>
    <s v="Nassau"/>
    <s v="37-1N-25-299S-0006-0220"/>
    <n v="1071.33"/>
    <n v="2017"/>
    <n v="1071.33"/>
    <n v="1071.33"/>
    <n v="0"/>
    <n v="54185"/>
    <s v="CALLAHAN"/>
    <s v="Florida"/>
    <n v="32011"/>
    <s v="54185 HELLER RD"/>
    <s v="CALLAHAN FL 32011"/>
    <n v="-81.780309448596199"/>
    <n v="30.523676015230699"/>
    <s v="SHELFER CANDLE R"/>
    <n v="2"/>
    <s v="MOBILE HOMES"/>
    <n v="1006"/>
    <s v="Mobile home"/>
    <n v="2017"/>
    <n v="61276"/>
    <n v="2017"/>
    <n v="66333"/>
    <n v="961.01"/>
    <n v="0.89702519298442129"/>
    <m/>
    <m/>
    <s v="No"/>
    <s v="No"/>
    <s v="No"/>
    <m/>
    <s v="No"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54185 HELLER RD"/>
    <s v="Callahan"/>
    <s v="Florida"/>
    <n v="32011"/>
    <s v="54185 HELLER RD CALLAHAN FL 32011"/>
    <s v=""/>
    <s v="Pass"/>
    <s v="No"/>
    <s v="FV&lt;$10K"/>
    <s v="N/A"/>
    <s v="No, &lt; $20K Lien"/>
    <s v="No, Lien &lt; $20K"/>
    <s v="N/A"/>
    <s v="No"/>
    <s v="No"/>
    <n v="0"/>
    <s v="No"/>
    <n v="61276"/>
    <n v="1"/>
    <n v="61276"/>
    <m/>
    <n v="0"/>
    <n v="0"/>
    <s v=""/>
    <e v="#N/A"/>
    <n v="61276"/>
    <s v="No"/>
    <s v="R"/>
    <s v="No"/>
    <s v="No"/>
    <n v="0.35"/>
    <n v="21446.6"/>
    <n v="4285.32"/>
    <n v="17161.28"/>
    <n v="6.9934721587570983E-2"/>
    <m/>
    <s v="No"/>
    <m/>
    <m/>
    <m/>
    <x v="0"/>
    <n v="870"/>
    <n v="1071.33"/>
    <s v="Ok"/>
    <n v="0"/>
    <n v="0"/>
  </r>
  <r>
    <n v="871"/>
    <s v="Nassau"/>
    <s v="37-1N-25-299S-0007-0050"/>
    <n v="469.16"/>
    <n v="2017"/>
    <n v="469.16"/>
    <n v="469.16"/>
    <n v="0"/>
    <n v="54174"/>
    <s v="CALLAHAN"/>
    <s v="Florida"/>
    <n v="32011"/>
    <s v="54174 HELLER RD"/>
    <s v="CALLAHAN FL 32011"/>
    <n v="-81.780619933056101"/>
    <n v="30.5226971000586"/>
    <s v="MOSER MICHAEL W"/>
    <n v="2"/>
    <s v="MOBILE HOMES"/>
    <n v="1006"/>
    <s v="Mobile home"/>
    <n v="2017"/>
    <n v="55049"/>
    <n v="2017"/>
    <n v="66095"/>
    <n v="404.21"/>
    <n v="0.86156108790178176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s v="Minimal"/>
    <n v="0"/>
    <s v="Yes"/>
    <n v="0"/>
    <s v="No"/>
    <s v="Without Environmental Issues"/>
    <s v="No"/>
    <s v="None"/>
    <s v="54174 HELLER RD"/>
    <s v="Callahan"/>
    <s v="Florida"/>
    <n v="32011"/>
    <s v="54174 HELLER RD CALLAHAN FL 32011"/>
    <s v=""/>
    <s v="Pass"/>
    <s v="No"/>
    <s v="FV&lt;$10K"/>
    <s v="N/A"/>
    <s v="No, &lt; $20K Lien"/>
    <s v="No, Lien &lt; $20K"/>
    <s v="N/A"/>
    <s v="No"/>
    <s v="No"/>
    <n v="0"/>
    <s v="No"/>
    <n v="55049"/>
    <n v="1"/>
    <n v="55049"/>
    <m/>
    <n v="0"/>
    <n v="0"/>
    <s v=""/>
    <e v="#N/A"/>
    <n v="55049"/>
    <s v="No"/>
    <s v="R"/>
    <s v="No"/>
    <s v="Yes"/>
    <n v="0.67"/>
    <n v="36882.83"/>
    <n v="1876.64"/>
    <n v="35006.19"/>
    <n v="3.4090355864775018E-2"/>
    <m/>
    <s v="No"/>
    <m/>
    <m/>
    <m/>
    <x v="0"/>
    <n v="871"/>
    <n v="469.16"/>
    <s v="Ok"/>
    <n v="0"/>
    <n v="0"/>
  </r>
  <r>
    <n v="872"/>
    <s v="Nassau"/>
    <s v="37-1N-25-299S-0007-0060"/>
    <n v="116.92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30186"/>
    <e v="#N/A"/>
    <e v="#N/A"/>
    <e v="#N/A"/>
    <n v="0"/>
    <m/>
    <s v="No"/>
    <s v="No"/>
    <m/>
    <s v="No"/>
    <m/>
    <s v="No"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Lien&lt;$150"/>
    <e v="#N/A"/>
    <s v="FV&lt;$10K"/>
    <s v="N/A"/>
    <s v="No, &lt; $20K Lien"/>
    <s v="No, Lien &lt; $20K"/>
    <s v="N/A"/>
    <s v="No"/>
    <s v="No"/>
    <n v="0"/>
    <s v="No"/>
    <n v="30186"/>
    <n v="1"/>
    <n v="30186"/>
    <m/>
    <e v="#N/A"/>
    <e v="#N/A"/>
    <s v=""/>
    <e v="#N/A"/>
    <n v="30186"/>
    <s v="No"/>
    <s v="R"/>
    <s v="No"/>
    <s v="Yes"/>
    <n v="0.67"/>
    <n v="20224.620000000003"/>
    <e v="#N/A"/>
    <e v="#N/A"/>
    <e v="#N/A"/>
    <m/>
    <s v="No"/>
    <m/>
    <m/>
    <m/>
    <x v="2"/>
    <n v="872"/>
    <n v="116.92"/>
    <s v="Ok"/>
    <e v="#N/A"/>
    <e v="#N/A"/>
  </r>
  <r>
    <n v="873"/>
    <s v="Nassau"/>
    <s v="37-1N-25-299S-0007-0140"/>
    <n v="331.12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43270"/>
    <e v="#N/A"/>
    <e v="#N/A"/>
    <e v="#N/A"/>
    <n v="0"/>
    <s v="No"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43270"/>
    <n v="1"/>
    <n v="43270"/>
    <m/>
    <e v="#N/A"/>
    <e v="#N/A"/>
    <s v=""/>
    <e v="#N/A"/>
    <n v="43270"/>
    <s v="No"/>
    <s v="R"/>
    <s v="No"/>
    <s v="Yes"/>
    <n v="0.67"/>
    <n v="28990.9"/>
    <e v="#N/A"/>
    <e v="#N/A"/>
    <e v="#N/A"/>
    <m/>
    <e v="#N/A"/>
    <m/>
    <m/>
    <m/>
    <x v="5"/>
    <n v="873"/>
    <n v="331.12"/>
    <e v="#N/A"/>
    <e v="#N/A"/>
    <e v="#N/A"/>
  </r>
  <r>
    <n v="874"/>
    <s v="Nassau"/>
    <s v="37-1N-25-299S-0008-0050"/>
    <n v="539.17999999999995"/>
    <n v="2017"/>
    <n v="539.17999999999995"/>
    <n v="539.17999999999995"/>
    <n v="0"/>
    <n v="54194"/>
    <s v="CALLAHAN"/>
    <s v="Florida"/>
    <n v="32011"/>
    <s v="54194 JEANNIE RD"/>
    <s v="CALLAHAN FL 32011"/>
    <n v="-81.780857229530596"/>
    <n v="30.520238350231999"/>
    <s v="MCDOWELL JOHN L"/>
    <n v="2"/>
    <s v="MOBILE HOMES"/>
    <n v="1006"/>
    <s v="Mobile home"/>
    <n v="2017"/>
    <n v="30978"/>
    <n v="2017"/>
    <n v="30978"/>
    <n v="468.96"/>
    <n v="0.86976519900589788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2"/>
    <s v="No"/>
    <s v="Yes"/>
    <s v="No"/>
    <s v="Without Environmental Issues"/>
    <s v="No"/>
    <s v="None"/>
    <s v="54194 JEANNIE RD"/>
    <s v="Callahan"/>
    <s v="Florida"/>
    <n v="32011"/>
    <s v="54194 JEANNIE RD CALLAHAN FL 32011"/>
    <s v=""/>
    <s v="Pass"/>
    <s v="Yes"/>
    <s v="FV&lt;$10K"/>
    <s v="N/A"/>
    <s v="No, &lt; $20K Lien"/>
    <s v="No, Lien &lt; $20K"/>
    <s v="N/A"/>
    <s v="No"/>
    <s v="No"/>
    <n v="2"/>
    <s v="Yes"/>
    <n v="30978"/>
    <n v="1"/>
    <n v="30978"/>
    <m/>
    <n v="0"/>
    <n v="0"/>
    <s v=""/>
    <e v="#N/A"/>
    <n v="30978"/>
    <s v="No"/>
    <s v="R"/>
    <s v="No"/>
    <s v="No"/>
    <n v="0.35"/>
    <n v="10842.3"/>
    <n v="3235.0799999999995"/>
    <n v="7607.2199999999993"/>
    <n v="0.10443153205500676"/>
    <m/>
    <s v="No"/>
    <m/>
    <m/>
    <m/>
    <x v="3"/>
    <n v="874"/>
    <n v="539.17999999999995"/>
    <s v="Ok"/>
    <n v="0"/>
    <n v="0"/>
  </r>
  <r>
    <n v="875"/>
    <s v="Nassau"/>
    <s v="37-1N-25-299S-0009-0080"/>
    <n v="695.75"/>
    <n v="2017"/>
    <n v="695.75"/>
    <n v="695.75"/>
    <n v="0"/>
    <n v="54162"/>
    <s v="CALLAHAN"/>
    <s v="Florida"/>
    <n v="32011"/>
    <s v="54162 VIKKI RD"/>
    <s v="CALLAHAN FL 32011"/>
    <n v="-81.782948296468902"/>
    <n v="30.518704230453899"/>
    <s v="NORRIS DONNA KAY"/>
    <n v="2"/>
    <s v="MOBILE HOMES"/>
    <n v="1006"/>
    <s v="Mobile home"/>
    <n v="2017"/>
    <n v="40540"/>
    <n v="2017"/>
    <n v="40540"/>
    <n v="613.73"/>
    <n v="0.88211282788357892"/>
    <s v="No"/>
    <s v="No"/>
    <m/>
    <m/>
    <s v="No"/>
    <s v="No"/>
    <m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54162 VIKKI RD"/>
    <s v="Callahan"/>
    <s v="Florida"/>
    <n v="32011"/>
    <s v="54162 VIKKI RD CALLAHAN FL 32011"/>
    <s v=""/>
    <s v="Pass"/>
    <s v="No"/>
    <s v="FV&lt;$10K"/>
    <s v="N/A"/>
    <s v="No, &lt; $20K Lien"/>
    <s v="No, Lien &lt; $20K"/>
    <s v="N/A"/>
    <s v="No"/>
    <s v="No"/>
    <n v="1"/>
    <s v="No"/>
    <n v="40540"/>
    <n v="1"/>
    <n v="40540"/>
    <m/>
    <n v="0"/>
    <n v="0"/>
    <s v=""/>
    <e v="#N/A"/>
    <n v="40540"/>
    <s v="No"/>
    <s v="R"/>
    <s v="No"/>
    <s v="No"/>
    <n v="0.35"/>
    <n v="14189"/>
    <n v="3478.75"/>
    <n v="10710.25"/>
    <n v="8.5810310804144058E-2"/>
    <m/>
    <s v="No"/>
    <m/>
    <m/>
    <m/>
    <x v="0"/>
    <n v="875"/>
    <n v="695.75"/>
    <s v="Ok"/>
    <n v="0"/>
    <n v="0"/>
  </r>
  <r>
    <n v="876"/>
    <s v="Nassau"/>
    <s v="37-1N-25-299S-0009-0081"/>
    <n v="69.17"/>
    <n v="2017"/>
    <n v="69.17"/>
    <n v="69.17"/>
    <n v="0"/>
    <m/>
    <s v="CALLAHAN"/>
    <s v="Florida"/>
    <n v="32011"/>
    <s v="VIKKI RD"/>
    <s v="CALLAHAN FL 32011"/>
    <n v="-81.782493490925603"/>
    <n v="30.518840989786199"/>
    <s v="HMS AMELIA INC"/>
    <n v="0"/>
    <s v="VACANT RESIDENTIAL"/>
    <n v="8001"/>
    <s v="Residential-Vacant Land"/>
    <n v="2017"/>
    <n v="2054"/>
    <n v="2017"/>
    <n v="2550"/>
    <n v="34.369999999999997"/>
    <n v="0.49689171606187649"/>
    <s v="Yes"/>
    <s v="Yes"/>
    <s v="No"/>
    <s v="Yes"/>
    <s v="No"/>
    <s v="Yes"/>
    <s v="No"/>
    <s v="C"/>
    <s v="C"/>
    <s v="I"/>
    <s v="C"/>
    <s v="I"/>
    <s v="C"/>
    <s v="I"/>
    <s v="Yes"/>
    <s v="Yes"/>
    <s v="Yes"/>
    <n v="0"/>
    <n v="0"/>
    <n v="0"/>
    <n v="0"/>
    <n v="0"/>
    <n v="0"/>
    <s v="Potential Low Risk"/>
    <s v="Minimal"/>
    <n v="7"/>
    <s v="No"/>
    <s v="No"/>
    <s v="No"/>
    <s v="Without Environmental Issues"/>
    <s v="No"/>
    <s v="None"/>
    <s v="VIKKI RD"/>
    <s v="Callahan"/>
    <s v="Florida"/>
    <n v="32011"/>
    <s v="VIKKI RD CALLAHAN FL 32011"/>
    <s v=""/>
    <s v="Lien&lt;$150"/>
    <s v="No"/>
    <s v="FV&lt;$10K"/>
    <s v="N/A"/>
    <s v="No, &lt; $20K Lien"/>
    <s v="No, Lien &lt; $20K"/>
    <s v="N/A"/>
    <s v="Yes"/>
    <s v="No"/>
    <n v="7"/>
    <s v="No"/>
    <n v="2054"/>
    <n v="1"/>
    <n v="2054"/>
    <m/>
    <n v="0"/>
    <n v="0"/>
    <s v=""/>
    <e v="#N/A"/>
    <n v="2054"/>
    <s v="No"/>
    <s v="V"/>
    <s v="Yes"/>
    <s v="No"/>
    <n v="0"/>
    <n v="0"/>
    <n v="760.87"/>
    <n v="-760.87"/>
    <n v="0.37043330087633886"/>
    <m/>
    <s v="No"/>
    <m/>
    <m/>
    <m/>
    <x v="2"/>
    <n v="876"/>
    <n v="69.17"/>
    <s v="Ok"/>
    <n v="0"/>
    <n v="0"/>
  </r>
  <r>
    <n v="877"/>
    <s v="Nassau"/>
    <s v="37-1N-25-299S-0009-0090"/>
    <n v="207.98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35749"/>
    <e v="#N/A"/>
    <e v="#N/A"/>
    <e v="#N/A"/>
    <n v="0"/>
    <s v="No"/>
    <s v="No"/>
    <m/>
    <s v="No"/>
    <s v="No"/>
    <s v="No"/>
    <s v="No"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35749"/>
    <n v="1"/>
    <n v="35749"/>
    <m/>
    <e v="#N/A"/>
    <e v="#N/A"/>
    <s v=""/>
    <e v="#N/A"/>
    <n v="35749"/>
    <s v="No"/>
    <s v="R"/>
    <s v="No"/>
    <s v="Yes"/>
    <n v="0.67"/>
    <n v="23951.83"/>
    <e v="#N/A"/>
    <e v="#N/A"/>
    <e v="#N/A"/>
    <m/>
    <e v="#N/A"/>
    <m/>
    <m/>
    <m/>
    <x v="5"/>
    <n v="877"/>
    <n v="207.98"/>
    <e v="#N/A"/>
    <e v="#N/A"/>
    <e v="#N/A"/>
  </r>
  <r>
    <n v="878"/>
    <s v="Nassau"/>
    <s v="37-1N-25-299S-0009-0140"/>
    <n v="1445.94"/>
    <n v="2017"/>
    <n v="1445.94"/>
    <n v="1445.94"/>
    <n v="0"/>
    <n v="54115"/>
    <s v="CALLAHAN"/>
    <s v="Florida"/>
    <n v="32011"/>
    <s v="54115 JEANNIE RD"/>
    <s v="CALLAHAN FL 32011"/>
    <n v="-81.781891555370805"/>
    <n v="30.519168946082001"/>
    <s v="CZINDER BARBARA A"/>
    <n v="2"/>
    <s v="MOBILE HOMES"/>
    <n v="1006"/>
    <s v="Mobile home"/>
    <n v="2017"/>
    <n v="86360"/>
    <n v="2017"/>
    <n v="86360"/>
    <n v="1307.3900000000001"/>
    <n v="0.90417997980552445"/>
    <m/>
    <m/>
    <m/>
    <m/>
    <m/>
    <m/>
    <m/>
    <n v="0"/>
    <n v="0"/>
    <n v="0"/>
    <n v="0"/>
    <n v="0"/>
    <n v="0"/>
    <n v="0"/>
    <s v="No"/>
    <s v="No"/>
    <s v="No"/>
    <n v="0"/>
    <n v="0"/>
    <n v="152054"/>
    <s v="BUILDING OR CONSTRUCTION LOAN"/>
    <n v="0"/>
    <n v="0"/>
    <s v="Potential Low Risk"/>
    <n v="0"/>
    <n v="0"/>
    <s v="No"/>
    <n v="0"/>
    <s v="No"/>
    <s v="Without Environmental Issues"/>
    <s v="No"/>
    <s v="None"/>
    <s v="54115 JEANNIE RD"/>
    <s v="Callahan"/>
    <s v="Florida"/>
    <n v="32011"/>
    <s v="54115 JEANNIE RD CALLAHAN FL 32011"/>
    <s v="L"/>
    <s v="Pass"/>
    <s v="No"/>
    <s v="FV&lt;$10K"/>
    <s v="N/A"/>
    <s v="No, &lt; $20K Lien"/>
    <s v="No, Lien &lt; $20K"/>
    <s v="N/A"/>
    <s v="No"/>
    <s v="No"/>
    <n v="0"/>
    <s v="No"/>
    <n v="86360"/>
    <n v="1"/>
    <n v="86360"/>
    <m/>
    <n v="0"/>
    <n v="0"/>
    <s v=""/>
    <e v="#N/A"/>
    <n v="86360"/>
    <s v="No"/>
    <s v="R"/>
    <s v="No"/>
    <s v="No"/>
    <n v="0.35"/>
    <n v="30225.999999999996"/>
    <n v="5783.76"/>
    <n v="24442.239999999998"/>
    <n v="6.6972672533580357E-2"/>
    <m/>
    <s v="No"/>
    <m/>
    <m/>
    <m/>
    <x v="0"/>
    <n v="878"/>
    <n v="1445.94"/>
    <s v="Ok"/>
    <n v="0"/>
    <n v="0"/>
  </r>
  <r>
    <n v="879"/>
    <s v="Nassau"/>
    <s v="03-2N-25-0000-0001-0080"/>
    <n v="4056.34"/>
    <n v="2017"/>
    <n v="4056.34"/>
    <n v="4056.34"/>
    <n v="0"/>
    <n v="45544"/>
    <s v="CALLAHAN"/>
    <s v="Florida"/>
    <n v="32011"/>
    <s v="45544 MUSSLEWHITE RD"/>
    <s v="CALLAHAN FL 32011"/>
    <n v="-81.799813544111103"/>
    <n v="30.616385155092299"/>
    <s v="NETTLES AL W"/>
    <n v="1"/>
    <s v="SINGLE FAMILY"/>
    <n v="1001"/>
    <s v="Single Family Residential"/>
    <n v="2017"/>
    <n v="284901"/>
    <n v="2017"/>
    <n v="418179"/>
    <n v="3721.07"/>
    <n v="0.91734667212314547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n v="0"/>
    <s v="No"/>
    <s v="Without Environmental Issues"/>
    <s v="No"/>
    <s v="None"/>
    <s v="45544 MUSSLEWHITE RD"/>
    <s v="Callahan"/>
    <s v="Florida"/>
    <n v="32011"/>
    <s v="45544 MUSSLEWHITE RD CALLAHAN FL 32011"/>
    <s v=""/>
    <s v="Pass"/>
    <s v="No"/>
    <s v="FV&lt;$10K"/>
    <s v="N/A"/>
    <s v="No, &lt; $20K Lien"/>
    <s v="No, Lien &lt; $20K"/>
    <s v="N/A"/>
    <s v="No"/>
    <s v="No"/>
    <n v="0"/>
    <s v="No"/>
    <n v="284901"/>
    <n v="1"/>
    <n v="284901"/>
    <m/>
    <n v="0"/>
    <n v="0"/>
    <s v=""/>
    <e v="#N/A"/>
    <n v="284901"/>
    <s v="No"/>
    <s v="S"/>
    <s v="No"/>
    <s v="Yes"/>
    <n v="0.67"/>
    <n v="190883.67"/>
    <n v="16225.36"/>
    <n v="174658.31"/>
    <n v="5.695087065331466E-2"/>
    <m/>
    <s v="No"/>
    <m/>
    <m/>
    <m/>
    <x v="0"/>
    <n v="879"/>
    <n v="4056.34"/>
    <s v="Ok"/>
    <n v="0"/>
    <n v="0"/>
  </r>
  <r>
    <n v="880"/>
    <s v="Nassau"/>
    <s v="03-2N-25-0000-0001-0170"/>
    <n v="4298.93"/>
    <n v="2017"/>
    <n v="4298.93"/>
    <n v="4298.93"/>
    <n v="0"/>
    <n v="56585"/>
    <s v="CALLAHAN"/>
    <s v="Florida"/>
    <n v="32011"/>
    <s v="56585 DAVIS RD"/>
    <s v="CALLAHAN FL 32011"/>
    <n v="-81.788116680475298"/>
    <n v="30.6248517931054"/>
    <s v="BECKER MARVIN ROY"/>
    <n v="1"/>
    <s v="SINGLE FAMILY"/>
    <n v="1001"/>
    <s v="Single Family Residential"/>
    <n v="2017"/>
    <n v="260614"/>
    <n v="2017"/>
    <n v="432134"/>
    <n v="3945.38"/>
    <n v="0.91775860504823292"/>
    <s v="No"/>
    <m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56585 DAVIS RD"/>
    <s v="Callahan"/>
    <s v="Florida"/>
    <n v="32011"/>
    <s v="56585 DAVIS RD CALLAHAN FL 32011"/>
    <s v=""/>
    <s v="Pass"/>
    <s v="No"/>
    <s v="FV&lt;$10K"/>
    <s v="N/A"/>
    <s v="No, &lt; $20K Lien"/>
    <s v="No, Lien &lt; $20K"/>
    <s v="N/A"/>
    <s v="No"/>
    <s v="No"/>
    <n v="0"/>
    <s v="No"/>
    <n v="260614"/>
    <n v="1"/>
    <n v="260614"/>
    <m/>
    <n v="0"/>
    <n v="0"/>
    <s v=""/>
    <e v="#N/A"/>
    <n v="260614"/>
    <s v="No"/>
    <s v="S"/>
    <s v="No"/>
    <s v="No"/>
    <n v="0.35"/>
    <n v="91214.9"/>
    <n v="17195.72"/>
    <n v="74019.179999999993"/>
    <n v="6.5981566608087058E-2"/>
    <m/>
    <s v="No"/>
    <m/>
    <m/>
    <m/>
    <x v="0"/>
    <n v="880"/>
    <n v="4298.93"/>
    <s v="Ok"/>
    <n v="0"/>
    <n v="0"/>
  </r>
  <r>
    <n v="881"/>
    <s v="Nassau"/>
    <s v="03-2N-25-0000-0001-0200"/>
    <n v="686.92"/>
    <n v="2017"/>
    <e v="#N/A"/>
    <e v="#N/A"/>
    <e v="#N/A"/>
    <e v="#N/A"/>
    <e v="#N/A"/>
    <e v="#N/A"/>
    <e v="#N/A"/>
    <e v="#N/A"/>
    <e v="#N/A"/>
    <e v="#N/A"/>
    <e v="#N/A"/>
    <e v="#N/A"/>
    <n v="0"/>
    <s v="VACANT RESIDENTIAL"/>
    <e v="#N/A"/>
    <e v="#N/A"/>
    <n v="2017"/>
    <n v="40000"/>
    <e v="#N/A"/>
    <e v="#N/A"/>
    <e v="#N/A"/>
    <n v="0"/>
    <s v="No"/>
    <s v="No"/>
    <s v="No"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40000"/>
    <n v="1"/>
    <n v="40000"/>
    <m/>
    <e v="#N/A"/>
    <e v="#N/A"/>
    <s v=""/>
    <e v="#N/A"/>
    <n v="40000"/>
    <s v="No"/>
    <s v="V"/>
    <s v="Yes"/>
    <s v="No"/>
    <n v="0"/>
    <n v="0"/>
    <e v="#N/A"/>
    <e v="#N/A"/>
    <e v="#N/A"/>
    <m/>
    <s v="No"/>
    <m/>
    <m/>
    <m/>
    <x v="1"/>
    <n v="881"/>
    <n v="686.92"/>
    <s v="Ok"/>
    <e v="#N/A"/>
    <e v="#N/A"/>
  </r>
  <r>
    <n v="882"/>
    <s v="Nassau"/>
    <s v="03-2N-25-0000-0004-0010"/>
    <n v="1310.1099999999999"/>
    <n v="2017"/>
    <n v="1310.1099999999999"/>
    <n v="1310.1099999999999"/>
    <n v="0"/>
    <n v="45617"/>
    <s v="CALLAHAN"/>
    <s v="Florida"/>
    <n v="32011"/>
    <s v="45617 MUSSLEWHITE RD"/>
    <s v="CALLAHAN FL 32011"/>
    <n v="0"/>
    <n v="0"/>
    <s v="EDWARDS EVAN W &amp; ALISON D"/>
    <n v="1"/>
    <s v="SINGLE FAMILY"/>
    <n v="1001"/>
    <s v="Single Family Residential"/>
    <n v="2017"/>
    <n v="78064"/>
    <n v="2017"/>
    <n v="78064"/>
    <n v="1181.8"/>
    <n v="0.90206165894466883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n v="0"/>
    <n v="0"/>
    <n v="0"/>
    <s v="No"/>
    <n v="0"/>
    <s v="No"/>
    <s v="Without Environmental Issues"/>
    <s v="No"/>
    <s v="None"/>
    <s v="45617 MUSSLEWHITE RD"/>
    <s v="Callahan"/>
    <s v="Florida"/>
    <n v="32011"/>
    <s v="45617 MUSSLEWHITE RD CALLAHAN FL 32011"/>
    <s v=""/>
    <s v="Pass"/>
    <s v="No"/>
    <s v="FV&lt;$10K"/>
    <s v="N/A"/>
    <s v="No, &lt; $20K Lien"/>
    <s v="No, Lien &lt; $20K"/>
    <s v="N/A"/>
    <s v="No"/>
    <s v="No"/>
    <n v="0"/>
    <s v="No"/>
    <n v="78064"/>
    <n v="1"/>
    <n v="78064"/>
    <m/>
    <n v="0"/>
    <n v="0"/>
    <s v=""/>
    <e v="#N/A"/>
    <n v="78064"/>
    <s v="No"/>
    <s v="S"/>
    <s v="No"/>
    <s v="No"/>
    <n v="0.35"/>
    <n v="27322.399999999998"/>
    <n v="5240.4399999999996"/>
    <n v="22081.96"/>
    <n v="6.7130047140807531E-2"/>
    <m/>
    <s v="No"/>
    <m/>
    <m/>
    <m/>
    <x v="0"/>
    <n v="882"/>
    <n v="1310.1099999999999"/>
    <s v="Ok"/>
    <n v="0"/>
    <n v="0"/>
  </r>
  <r>
    <n v="883"/>
    <s v="Nassau"/>
    <s v="03-2N-25-0000-0006-0010"/>
    <n v="557.29999999999995"/>
    <n v="2017"/>
    <n v="557.29999999999995"/>
    <n v="557.29999999999995"/>
    <n v="0"/>
    <n v="56695"/>
    <s v="CALLAHAN"/>
    <s v="Florida"/>
    <n v="32011"/>
    <s v="56695 DAVIS RD"/>
    <s v="CALLAHAN FL 32011"/>
    <n v="-81.787036098687693"/>
    <n v="30.6207569150152"/>
    <s v="DAVIS JOEL L"/>
    <n v="2"/>
    <s v="MOBILE HOMES"/>
    <n v="1006"/>
    <s v="Mobile home"/>
    <n v="2017"/>
    <n v="66253"/>
    <n v="2017"/>
    <n v="72481"/>
    <n v="485.72"/>
    <n v="0.87155930378611168"/>
    <m/>
    <m/>
    <m/>
    <m/>
    <s v="No"/>
    <m/>
    <m/>
    <s v="I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s v="No"/>
    <s v="No"/>
    <s v="Without Environmental Issues"/>
    <s v="No"/>
    <s v="None"/>
    <s v="56695 DAVIS RD"/>
    <s v="Callahan"/>
    <s v="Florida"/>
    <n v="32011"/>
    <s v="56695 DAVIS RD CALLAHAN FL 32011"/>
    <s v=""/>
    <s v="Pass"/>
    <s v="No"/>
    <s v="FV&lt;$10K"/>
    <s v="N/A"/>
    <s v="No, &lt; $20K Lien"/>
    <s v="No, Lien &lt; $20K"/>
    <s v="N/A"/>
    <s v="No"/>
    <s v="No"/>
    <n v="0"/>
    <s v="No"/>
    <n v="66253"/>
    <n v="1"/>
    <n v="66253"/>
    <m/>
    <n v="0"/>
    <n v="0"/>
    <s v=""/>
    <e v="#N/A"/>
    <n v="66253"/>
    <s v="No"/>
    <s v="R"/>
    <s v="No"/>
    <s v="Yes"/>
    <n v="0.67"/>
    <n v="44389.51"/>
    <n v="2229.1999999999998"/>
    <n v="42160.310000000005"/>
    <n v="3.3646778259097697E-2"/>
    <m/>
    <s v="No"/>
    <m/>
    <m/>
    <m/>
    <x v="0"/>
    <n v="883"/>
    <n v="557.29999999999995"/>
    <s v="Ok"/>
    <n v="0"/>
    <n v="0"/>
  </r>
  <r>
    <n v="884"/>
    <s v="Nassau"/>
    <s v="07-2N-25-0000-0005-0000"/>
    <n v="331.26"/>
    <n v="2017"/>
    <n v="331.26"/>
    <n v="331.26"/>
    <n v="0"/>
    <m/>
    <s v="CALLAHAN"/>
    <s v="Florida"/>
    <n v="32011"/>
    <s v="US HWY 1"/>
    <s v="CALLAHAN FL 32011"/>
    <n v="-81.847543808368997"/>
    <n v="30.606272188531499"/>
    <s v="BELL CAROL ANN"/>
    <n v="55"/>
    <s v="TIMBERLAND - SITE INDEX 80 TO 89"/>
    <n v="7009"/>
    <s v="Timberland Forest Trees (Agricultural)"/>
    <n v="2017"/>
    <n v="18279"/>
    <n v="2017"/>
    <n v="181950"/>
    <n v="276.70999999999998"/>
    <n v="0.83532572601581834"/>
    <s v="No"/>
    <s v="No"/>
    <s v="No"/>
    <m/>
    <s v="No"/>
    <s v="No"/>
    <m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High"/>
    <n v="0"/>
    <s v="No"/>
    <s v="No"/>
    <s v="No"/>
    <s v="Without Environmental Issues"/>
    <s v="No"/>
    <s v="None"/>
    <s v="US HWY 1"/>
    <s v="Callahan"/>
    <s v="Florida"/>
    <n v="32011"/>
    <s v="US HWY 1 CALLAHAN FL 32011"/>
    <s v=""/>
    <s v="Pass"/>
    <s v="No"/>
    <s v="FV&lt;$10K"/>
    <s v="N/A"/>
    <s v="No, &lt; $20K Lien"/>
    <s v="No, Lien &lt; $20K"/>
    <s v="N/A"/>
    <s v="No"/>
    <s v="No"/>
    <n v="0"/>
    <s v="No"/>
    <n v="18279"/>
    <n v="1"/>
    <n v="18279"/>
    <m/>
    <n v="0"/>
    <n v="0"/>
    <s v=""/>
    <e v="#N/A"/>
    <n v="18279"/>
    <s v="No"/>
    <s v="V"/>
    <s v="Yes"/>
    <s v="No"/>
    <n v="0"/>
    <n v="0"/>
    <n v="1325.04"/>
    <n v="-1325.04"/>
    <n v="7.2489742327260784E-2"/>
    <m/>
    <s v="No"/>
    <m/>
    <m/>
    <m/>
    <x v="4"/>
    <n v="884"/>
    <n v="331.26"/>
    <s v="Ok"/>
    <n v="0"/>
    <n v="0"/>
  </r>
  <r>
    <n v="885"/>
    <s v="Nassau"/>
    <s v="07-2N-25-0000-0006-0000"/>
    <n v="288.99"/>
    <n v="2017"/>
    <n v="288.99"/>
    <n v="288.99"/>
    <n v="0"/>
    <m/>
    <s v="CALLAHAN"/>
    <s v="Florida"/>
    <n v="32011"/>
    <s v="US HWY 1"/>
    <s v="CALLAHAN FL 32011"/>
    <n v="-81.847486959009103"/>
    <n v="30.603841443857899"/>
    <s v="BELL CAROL ANN"/>
    <n v="55"/>
    <s v="TIMBERLAND - SITE INDEX 80 TO 89"/>
    <n v="7009"/>
    <s v="Timberland Forest Trees (Agricultural)"/>
    <n v="2017"/>
    <n v="15696"/>
    <n v="2017"/>
    <n v="141645"/>
    <n v="237.62"/>
    <n v="0.82224298418630404"/>
    <s v="No"/>
    <s v="No"/>
    <s v="No"/>
    <m/>
    <s v="No"/>
    <s v="No"/>
    <m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High"/>
    <n v="0"/>
    <s v="No"/>
    <s v="No"/>
    <s v="No"/>
    <s v="Without Environmental Issues"/>
    <s v="No"/>
    <s v="None"/>
    <s v="US HWY 1"/>
    <s v="Callahan"/>
    <s v="Florida"/>
    <n v="32011"/>
    <s v="US HWY 1 CALLAHAN FL 32011"/>
    <s v=""/>
    <s v="Pass"/>
    <s v="No"/>
    <s v="FV&lt;$10K"/>
    <s v="N/A"/>
    <s v="No, &lt; $20K Lien"/>
    <s v="No, Lien &lt; $20K"/>
    <s v="N/A"/>
    <s v="No"/>
    <s v="No"/>
    <n v="0"/>
    <s v="No"/>
    <n v="15696"/>
    <n v="1"/>
    <n v="15696"/>
    <m/>
    <n v="0"/>
    <n v="0"/>
    <s v=""/>
    <e v="#N/A"/>
    <n v="15696"/>
    <s v="No"/>
    <s v="V"/>
    <s v="Yes"/>
    <s v="No"/>
    <n v="0"/>
    <n v="0"/>
    <n v="1155.96"/>
    <n v="-1155.96"/>
    <n v="7.364678899082569E-2"/>
    <m/>
    <s v="No"/>
    <m/>
    <m/>
    <m/>
    <x v="4"/>
    <n v="885"/>
    <n v="288.99"/>
    <s v="Ok"/>
    <n v="0"/>
    <n v="0"/>
  </r>
  <r>
    <n v="886"/>
    <s v="Nassau"/>
    <s v="07-2N-25-0000-0006-0010"/>
    <n v="503.25"/>
    <n v="2017"/>
    <n v="503.25"/>
    <n v="503.25"/>
    <n v="0"/>
    <m/>
    <s v="CALLAHAN"/>
    <s v="Florida"/>
    <n v="32011"/>
    <s v="UD HWY 1"/>
    <s v="CALLAHAN FL 32011"/>
    <n v="-81.847424081691301"/>
    <n v="30.601153256485102"/>
    <s v="BELL FRANKLIN AARON"/>
    <n v="55"/>
    <s v="TIMBERLAND - SITE INDEX 80 TO 89"/>
    <n v="7009"/>
    <s v="Timberland Forest Trees (Agricultural)"/>
    <n v="2017"/>
    <n v="28783"/>
    <n v="2017"/>
    <n v="238590"/>
    <n v="435.74"/>
    <n v="0.86585196224540484"/>
    <s v="No"/>
    <s v="No"/>
    <s v="No"/>
    <m/>
    <s v="No"/>
    <s v="No"/>
    <m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High"/>
    <n v="1"/>
    <s v="No"/>
    <s v="No"/>
    <s v="No"/>
    <s v="Without Environmental Issues"/>
    <s v="No"/>
    <s v="None"/>
    <s v="UD HWY 1"/>
    <s v="Callahan"/>
    <s v="Florida"/>
    <n v="32011"/>
    <s v="UD HWY 1 CALLAHAN FL 32011"/>
    <s v=""/>
    <s v="Pass"/>
    <s v="No"/>
    <s v="FV&lt;$10K"/>
    <s v="N/A"/>
    <s v="No, &lt; $20K Lien"/>
    <s v="No, Lien &lt; $20K"/>
    <s v="N/A"/>
    <s v="No"/>
    <s v="No"/>
    <n v="1"/>
    <s v="No"/>
    <n v="28783"/>
    <n v="1"/>
    <n v="28783"/>
    <m/>
    <n v="0"/>
    <n v="0"/>
    <s v=""/>
    <e v="#N/A"/>
    <n v="28783"/>
    <s v="No"/>
    <s v="V"/>
    <s v="Yes"/>
    <s v="No"/>
    <n v="0"/>
    <n v="0"/>
    <n v="2516.25"/>
    <n v="-2516.25"/>
    <n v="8.7421394573185554E-2"/>
    <m/>
    <s v="No"/>
    <m/>
    <m/>
    <m/>
    <x v="4"/>
    <n v="886"/>
    <n v="503.25"/>
    <s v="Ok"/>
    <n v="0"/>
    <n v="0"/>
  </r>
  <r>
    <n v="887"/>
    <s v="Nassau"/>
    <s v="07-2N-25-0000-0006-00M1"/>
    <n v="38.549999999999997"/>
    <n v="2017"/>
    <e v="#N/A"/>
    <e v="#N/A"/>
    <e v="#N/A"/>
    <e v="#N/A"/>
    <e v="#N/A"/>
    <e v="#N/A"/>
    <e v="#N/A"/>
    <e v="#N/A"/>
    <e v="#N/A"/>
    <e v="#N/A"/>
    <e v="#N/A"/>
    <e v="#N/A"/>
    <n v="93"/>
    <s v="SUBSURFACE RIGHTS"/>
    <e v="#N/A"/>
    <e v="#N/A"/>
    <n v="2017"/>
    <n v="400"/>
    <e v="#N/A"/>
    <e v="#N/A"/>
    <e v="#N/A"/>
    <n v="0"/>
    <s v="Yes"/>
    <s v="Yes"/>
    <s v="Yes"/>
    <s v="Yes"/>
    <s v="Yes"/>
    <s v="Yes"/>
    <s v="Yes"/>
    <e v="#N/A"/>
    <e v="#N/A"/>
    <e v="#N/A"/>
    <e v="#N/A"/>
    <e v="#N/A"/>
    <e v="#N/A"/>
    <e v="#N/A"/>
    <s v="Yes"/>
    <s v="No"/>
    <s v="Yes"/>
    <e v="#N/A"/>
    <e v="#N/A"/>
    <e v="#N/A"/>
    <e v="#N/A"/>
    <e v="#N/A"/>
    <e v="#N/A"/>
    <e v="#N/A"/>
    <e v="#N/A"/>
    <n v="7"/>
    <s v="No"/>
    <e v="#N/A"/>
    <s v="No"/>
    <e v="#N/A"/>
    <s v="No"/>
    <e v="#N/A"/>
    <e v="#N/A"/>
    <e v="#N/A"/>
    <e v="#N/A"/>
    <e v="#N/A"/>
    <e v="#N/A"/>
    <e v="#N/A"/>
    <s v="Lien&lt;$150"/>
    <e v="#N/A"/>
    <s v="FV&lt;$10K"/>
    <s v="N/A"/>
    <s v="No, &lt; $20K Lien"/>
    <s v="No, Lien &lt; $20K"/>
    <s v="N/A"/>
    <s v="Yes"/>
    <s v="No"/>
    <n v="7"/>
    <s v="No"/>
    <n v="400"/>
    <n v="1"/>
    <n v="400"/>
    <m/>
    <e v="#N/A"/>
    <e v="#N/A"/>
    <s v=""/>
    <e v="#N/A"/>
    <n v="400"/>
    <s v="No"/>
    <s v="V"/>
    <s v="Yes"/>
    <s v="No"/>
    <n v="0"/>
    <n v="0"/>
    <e v="#N/A"/>
    <e v="#N/A"/>
    <e v="#N/A"/>
    <m/>
    <s v="No"/>
    <m/>
    <m/>
    <m/>
    <x v="2"/>
    <n v="887"/>
    <n v="38.549999999999997"/>
    <s v="Ok"/>
    <e v="#N/A"/>
    <e v="#N/A"/>
  </r>
  <r>
    <n v="888"/>
    <s v="Nassau"/>
    <s v="07-2N-25-0000-0007-0000"/>
    <n v="140.07"/>
    <n v="2017"/>
    <n v="140.07"/>
    <n v="140.07"/>
    <n v="0"/>
    <m/>
    <s v="CALLAHAN"/>
    <s v="Florida"/>
    <n v="32011"/>
    <s v="US HWY 1"/>
    <s v="CALLAHAN FL 32011"/>
    <n v="-81.847344950326502"/>
    <n v="30.598697342231599"/>
    <s v="BELL FRANKLIN AARON"/>
    <n v="55"/>
    <s v="TIMBERLAND - SITE INDEX 80 TO 89"/>
    <n v="7009"/>
    <s v="Timberland Forest Trees (Agricultural)"/>
    <n v="2017"/>
    <n v="6600"/>
    <n v="2017"/>
    <n v="90000"/>
    <n v="99.92"/>
    <n v="0.71335760691083039"/>
    <m/>
    <s v="No"/>
    <s v="No"/>
    <m/>
    <s v="No"/>
    <s v="No"/>
    <m/>
    <s v="I"/>
    <s v="I"/>
    <s v="I"/>
    <s v="I"/>
    <s v="I"/>
    <n v="0"/>
    <n v="0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US HWY 1"/>
    <s v="Callahan"/>
    <s v="Florida"/>
    <n v="32011"/>
    <s v="US HWY 1 CALLAHAN FL 32011"/>
    <s v=""/>
    <s v="Lien&lt;$150"/>
    <s v="No"/>
    <s v="FV&lt;$10K"/>
    <s v="N/A"/>
    <s v="No, &lt; $20K Lien"/>
    <s v="No, Lien &lt; $20K"/>
    <s v="N/A"/>
    <s v="No"/>
    <s v="No"/>
    <n v="0"/>
    <s v="No"/>
    <n v="6600"/>
    <n v="1"/>
    <n v="6600"/>
    <m/>
    <n v="0"/>
    <n v="0"/>
    <s v=""/>
    <e v="#N/A"/>
    <n v="6600"/>
    <s v="No"/>
    <s v="V"/>
    <s v="Yes"/>
    <s v="No"/>
    <n v="0"/>
    <n v="0"/>
    <n v="560.28"/>
    <n v="-560.28"/>
    <n v="8.4890909090909086E-2"/>
    <m/>
    <s v="No"/>
    <m/>
    <m/>
    <m/>
    <x v="2"/>
    <n v="888"/>
    <n v="140.07"/>
    <s v="Ok"/>
    <n v="0"/>
    <n v="0"/>
  </r>
  <r>
    <n v="889"/>
    <s v="Nassau"/>
    <s v="09-2N-25-0000-0003-0030"/>
    <n v="3182.69"/>
    <n v="2017"/>
    <n v="3182.69"/>
    <n v="3182.69"/>
    <n v="0"/>
    <m/>
    <s v="CALLAHAN"/>
    <s v="Florida"/>
    <n v="32011"/>
    <s v="MUSSLEWHITE RD"/>
    <s v="CALLAHAN FL 32011"/>
    <n v="-81.812879106050801"/>
    <n v="30.602703899465499"/>
    <s v="WALL TIMBER PRODUCTS INC"/>
    <n v="25"/>
    <s v="REPAIR SERVICE SHOPS (EXCLUDING AUTOMOTIVE), RADIO AND T.V. REPAIR, REFRIGERATIO"/>
    <n v="2027"/>
    <s v="Service Shop (TV radio electric plumbing)"/>
    <n v="2017"/>
    <n v="192436"/>
    <n v="2017"/>
    <n v="192436"/>
    <n v="2913.26"/>
    <n v="0.91534519541645598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3"/>
    <s v="Potential Medium Risk"/>
    <n v="0"/>
    <n v="0"/>
    <s v="No"/>
    <n v="0"/>
    <s v="No"/>
    <s v="Without Environmental Issues"/>
    <s v="No"/>
    <s v="None"/>
    <s v="MUSSLEWHITE RD"/>
    <s v="Callahan"/>
    <s v="Florida"/>
    <n v="32011"/>
    <s v="MUSSLEWHITE RD CALLAHAN FL 32011"/>
    <s v=""/>
    <s v="Pass"/>
    <s v="No"/>
    <s v="FV&lt;$10K"/>
    <s v="N/A"/>
    <s v="No, &lt; $20K Lien"/>
    <s v="No, Lien &lt; $20K"/>
    <s v="N/A"/>
    <s v="No"/>
    <s v="No"/>
    <n v="0"/>
    <s v="No"/>
    <n v="192436"/>
    <n v="1"/>
    <n v="192436"/>
    <m/>
    <n v="0"/>
    <n v="0"/>
    <s v=""/>
    <e v="#N/A"/>
    <n v="192436"/>
    <s v="No"/>
    <s v="C"/>
    <s v="No"/>
    <s v="No"/>
    <n v="0.3"/>
    <n v="57730.799999999996"/>
    <n v="12730.76"/>
    <n v="45000.039999999994"/>
    <n v="6.6155812841672032E-2"/>
    <m/>
    <s v="No"/>
    <m/>
    <m/>
    <m/>
    <x v="0"/>
    <n v="889"/>
    <n v="3182.69"/>
    <s v="Ok"/>
    <n v="0"/>
    <n v="0"/>
  </r>
  <r>
    <n v="890"/>
    <s v="Nassau"/>
    <s v="12-2N-25-0000-0002-0050"/>
    <n v="69.17"/>
    <n v="2017"/>
    <n v="69.17"/>
    <n v="69.17"/>
    <n v="0"/>
    <m/>
    <s v="CALLAHAN"/>
    <s v="Florida"/>
    <n v="32011"/>
    <s v="SR 200"/>
    <s v="CALLAHAN FL 32011"/>
    <n v="-81.755520858857295"/>
    <n v="30.6012659344097"/>
    <s v="HALEY WILLIAM J"/>
    <n v="0"/>
    <s v="VACANT RESIDENTIAL"/>
    <n v="8001"/>
    <s v="Residential-Vacant Land"/>
    <n v="2017"/>
    <n v="2054"/>
    <n v="2017"/>
    <n v="2550"/>
    <n v="34.369999999999997"/>
    <n v="0.49689171606187649"/>
    <s v="No"/>
    <s v="No"/>
    <m/>
    <m/>
    <m/>
    <m/>
    <m/>
    <s v="C"/>
    <s v="I"/>
    <s v="C"/>
    <s v="I"/>
    <n v="0"/>
    <n v="0"/>
    <n v="0"/>
    <s v="No"/>
    <s v="Yes"/>
    <s v="No"/>
    <n v="0"/>
    <n v="0"/>
    <n v="0"/>
    <n v="0"/>
    <n v="0"/>
    <n v="0"/>
    <s v="Potential Low Risk"/>
    <s v="Minimal"/>
    <n v="2"/>
    <s v="No"/>
    <s v="No"/>
    <s v="No"/>
    <s v="Without Environmental Issues"/>
    <s v="No"/>
    <s v="None"/>
    <s v="SR 200"/>
    <s v="Callahan"/>
    <s v="Florida"/>
    <n v="32011"/>
    <s v="SR 200 CALLAHAN FL 32011"/>
    <s v=""/>
    <s v="Lien&lt;$150"/>
    <s v="No"/>
    <s v="FV&lt;$10K"/>
    <s v="N/A"/>
    <s v="No, &lt; $20K Lien"/>
    <s v="No, Lien &lt; $20K"/>
    <s v="N/A"/>
    <s v="No"/>
    <s v="No"/>
    <n v="2"/>
    <s v="No"/>
    <n v="2054"/>
    <n v="1"/>
    <n v="2054"/>
    <m/>
    <n v="0"/>
    <n v="0"/>
    <s v=""/>
    <e v="#N/A"/>
    <n v="2054"/>
    <s v="No"/>
    <s v="V"/>
    <s v="Yes"/>
    <s v="No"/>
    <n v="0"/>
    <n v="0"/>
    <n v="415.02000000000004"/>
    <n v="-415.02000000000004"/>
    <n v="0.2020545277507303"/>
    <m/>
    <s v="No"/>
    <m/>
    <m/>
    <m/>
    <x v="2"/>
    <n v="890"/>
    <n v="69.17"/>
    <s v="Ok"/>
    <n v="0"/>
    <n v="0"/>
  </r>
  <r>
    <n v="891"/>
    <s v="Nassau"/>
    <s v="12-2N-25-2350-0004-0000"/>
    <n v="1539.41"/>
    <n v="2017"/>
    <n v="1539.41"/>
    <n v="1539.41"/>
    <n v="0"/>
    <n v="55193"/>
    <s v="CALLAHAN"/>
    <s v="Florida"/>
    <n v="32011"/>
    <s v="55193 WHITE OAKS PL"/>
    <s v="CALLAHAN FL 32011"/>
    <n v="-81.754013054071905"/>
    <n v="30.600839665775101"/>
    <s v="HANNAH CLYDE C"/>
    <n v="1"/>
    <s v="SINGLE FAMILY"/>
    <n v="1001"/>
    <s v="Single Family Residential"/>
    <n v="2017"/>
    <n v="123776"/>
    <n v="2017"/>
    <n v="123776"/>
    <n v="1393.82"/>
    <n v="0.90542480560734295"/>
    <s v="No"/>
    <m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n v="0"/>
    <n v="1"/>
    <s v="Yes"/>
    <s v="No"/>
    <s v="No"/>
    <s v="Without Environmental Issues"/>
    <s v="No"/>
    <s v="None"/>
    <s v="55193 WHITE OAKS PL"/>
    <s v="Callahan"/>
    <s v="Florida"/>
    <n v="32011"/>
    <s v="55193 WHITE OAKS PL CALLAHAN FL 32011"/>
    <s v=""/>
    <s v="Pass"/>
    <s v="No"/>
    <s v="FV&lt;$10K"/>
    <s v="N/A"/>
    <s v="No, &lt; $20K Lien"/>
    <s v="No, Lien &lt; $20K"/>
    <s v="N/A"/>
    <s v="No"/>
    <s v="No"/>
    <n v="1"/>
    <s v="No"/>
    <n v="123776"/>
    <n v="1"/>
    <n v="123776"/>
    <m/>
    <n v="0"/>
    <n v="0"/>
    <s v=""/>
    <e v="#N/A"/>
    <n v="123776"/>
    <s v="No"/>
    <s v="S"/>
    <s v="No"/>
    <s v="Yes"/>
    <n v="0.67"/>
    <n v="82929.919999999998"/>
    <n v="7697.05"/>
    <n v="75232.87"/>
    <n v="6.2185318640124096E-2"/>
    <m/>
    <s v="No"/>
    <m/>
    <m/>
    <m/>
    <x v="0"/>
    <n v="891"/>
    <n v="1539.41"/>
    <s v="Ok"/>
    <n v="0"/>
    <n v="0"/>
  </r>
  <r>
    <n v="892"/>
    <s v="Nassau"/>
    <s v="14-2N-25-0000-0001-0020"/>
    <n v="582.74"/>
    <n v="2017"/>
    <n v="582.74"/>
    <n v="582.74"/>
    <n v="0"/>
    <n v="55058"/>
    <s v="CALLAHAN"/>
    <s v="Florida"/>
    <n v="32011"/>
    <s v="55058 THOMAS RD"/>
    <s v="CALLAHAN FL 32011"/>
    <n v="-81.783365422753207"/>
    <n v="30.5923708982208"/>
    <s v="BROWN JEAN"/>
    <n v="1"/>
    <s v="SINGLE FAMILY"/>
    <n v="1001"/>
    <s v="Single Family Residential"/>
    <n v="2017"/>
    <n v="70967"/>
    <n v="2017"/>
    <n v="85989"/>
    <n v="509.23"/>
    <n v="0.87385454919861349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n v="0"/>
    <s v="No"/>
    <s v="Without Environmental Issues"/>
    <s v="No"/>
    <s v="None"/>
    <s v="55058 THOMAS RD"/>
    <s v="Callahan"/>
    <s v="Florida"/>
    <n v="32011"/>
    <s v="55058 THOMAS RD CALLAHAN FL 32011"/>
    <s v=""/>
    <s v="Pass"/>
    <s v="No"/>
    <s v="FV&lt;$10K"/>
    <s v="N/A"/>
    <s v="No, &lt; $20K Lien"/>
    <s v="No, Lien &lt; $20K"/>
    <s v="N/A"/>
    <s v="No"/>
    <s v="No"/>
    <n v="0"/>
    <s v="No"/>
    <n v="70967"/>
    <n v="1"/>
    <n v="70967"/>
    <m/>
    <n v="0"/>
    <n v="0"/>
    <s v=""/>
    <e v="#N/A"/>
    <n v="70967"/>
    <s v="No"/>
    <s v="S"/>
    <s v="No"/>
    <s v="Yes"/>
    <n v="0.67"/>
    <n v="47547.89"/>
    <n v="2330.96"/>
    <n v="45216.93"/>
    <n v="3.2845688841292429E-2"/>
    <m/>
    <s v="No"/>
    <m/>
    <m/>
    <m/>
    <x v="0"/>
    <n v="892"/>
    <n v="582.74"/>
    <s v="Ok"/>
    <n v="0"/>
    <n v="0"/>
  </r>
  <r>
    <n v="893"/>
    <s v="Nassau"/>
    <s v="14-2N-25-0000-0001-0040"/>
    <n v="1394.23"/>
    <n v="2017"/>
    <n v="1394.23"/>
    <n v="1394.23"/>
    <n v="0"/>
    <n v="450769"/>
    <s v="CALLAHAN"/>
    <s v="Florida"/>
    <n v="32011"/>
    <s v="450769 SR 200"/>
    <s v="CALLAHAN FL 32011"/>
    <n v="-81.7810859335044"/>
    <n v="30.593188929401801"/>
    <s v="THOMPSON GARY"/>
    <n v="1"/>
    <s v="SINGLE FAMILY"/>
    <n v="1001"/>
    <s v="Single Family Residential"/>
    <n v="2017"/>
    <n v="122305"/>
    <n v="2017"/>
    <n v="137006"/>
    <n v="1259.57"/>
    <n v="0.90341622257446752"/>
    <m/>
    <m/>
    <m/>
    <m/>
    <m/>
    <s v="No"/>
    <m/>
    <s v="I"/>
    <s v="I"/>
    <n v="0"/>
    <n v="0"/>
    <n v="0"/>
    <n v="0"/>
    <n v="0"/>
    <s v="No"/>
    <s v="No"/>
    <s v="No"/>
    <n v="0"/>
    <n v="0"/>
    <n v="149900"/>
    <s v="SELLER TAKE-BACK"/>
    <n v="0"/>
    <n v="0"/>
    <s v="Potential Low Risk"/>
    <s v="Minimal"/>
    <n v="0"/>
    <s v="Yes"/>
    <s v="No"/>
    <s v="No"/>
    <s v="Without Environmental Issues"/>
    <s v="No"/>
    <s v="None"/>
    <s v="450769 SR 200"/>
    <s v="Callahan"/>
    <s v="Florida"/>
    <n v="32011"/>
    <s v="450769 SR 200 CALLAHAN FL 32011"/>
    <s v="L"/>
    <s v="Pass"/>
    <s v="No"/>
    <s v="FV&lt;$10K"/>
    <s v="N/A"/>
    <s v="No, &lt; $20K Lien"/>
    <s v="No, Lien &lt; $20K"/>
    <s v="N/A"/>
    <s v="No"/>
    <s v="No"/>
    <n v="0"/>
    <s v="No"/>
    <n v="122305"/>
    <n v="1"/>
    <n v="122305"/>
    <m/>
    <n v="0"/>
    <n v="0"/>
    <s v=""/>
    <e v="#N/A"/>
    <n v="122305"/>
    <s v="No"/>
    <s v="S"/>
    <s v="No"/>
    <s v="Yes"/>
    <n v="0.67"/>
    <n v="81944.350000000006"/>
    <n v="5576.92"/>
    <n v="76367.430000000008"/>
    <n v="4.5598462859245327E-2"/>
    <m/>
    <s v="No"/>
    <m/>
    <m/>
    <m/>
    <x v="0"/>
    <n v="893"/>
    <n v="1394.23"/>
    <s v="Ok"/>
    <n v="0"/>
    <n v="0"/>
  </r>
  <r>
    <n v="894"/>
    <s v="Nassau"/>
    <s v="15-2N-25-0000-0001-0070"/>
    <n v="1868.26"/>
    <n v="2017"/>
    <n v="1868.26"/>
    <n v="1868.26"/>
    <n v="0"/>
    <n v="55126"/>
    <s v="CALLAHAN"/>
    <s v="Florida"/>
    <n v="32011"/>
    <s v="55126 THOMAS RD"/>
    <s v="CALLAHAN FL 32011"/>
    <n v="-81.784152100491994"/>
    <n v="30.593666518143401"/>
    <s v="ARMSTRONG DORIS C"/>
    <n v="1"/>
    <s v="SINGLE FAMILY"/>
    <n v="1001"/>
    <s v="Single Family Residential"/>
    <n v="2017"/>
    <n v="112154"/>
    <n v="2017"/>
    <n v="112154"/>
    <n v="1697.88"/>
    <n v="0.90880284328733696"/>
    <s v="No"/>
    <s v="No"/>
    <s v="No"/>
    <m/>
    <m/>
    <m/>
    <m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55126 THOMAS RD"/>
    <s v="Callahan"/>
    <s v="Florida"/>
    <n v="32011"/>
    <s v="55126 THOMAS RD CALLAHAN FL 32011"/>
    <s v=""/>
    <s v="Pass"/>
    <s v="No"/>
    <s v="FV&lt;$10K"/>
    <s v="N/A"/>
    <s v="No, &lt; $20K Lien"/>
    <s v="No, Lien &lt; $20K"/>
    <s v="N/A"/>
    <s v="No"/>
    <s v="No"/>
    <n v="1"/>
    <s v="No"/>
    <n v="112154"/>
    <n v="1"/>
    <n v="112154"/>
    <m/>
    <n v="0"/>
    <n v="0"/>
    <s v=""/>
    <e v="#N/A"/>
    <n v="112154"/>
    <s v="No"/>
    <s v="S"/>
    <s v="No"/>
    <s v="No"/>
    <n v="0.35"/>
    <n v="39253.899999999994"/>
    <n v="9341.2999999999993"/>
    <n v="29912.599999999995"/>
    <n v="8.3289940617365402E-2"/>
    <m/>
    <s v="No"/>
    <m/>
    <m/>
    <m/>
    <x v="0"/>
    <n v="894"/>
    <n v="1868.26"/>
    <s v="Ok"/>
    <n v="0"/>
    <n v="0"/>
  </r>
  <r>
    <n v="895"/>
    <s v="Nassau"/>
    <s v="15-2N-25-2980-0001-0010"/>
    <n v="845.7"/>
    <n v="2017"/>
    <n v="845.7"/>
    <n v="845.7"/>
    <n v="0"/>
    <n v="55049"/>
    <s v="CALLAHAN"/>
    <s v="Florida"/>
    <n v="32011"/>
    <s v="55049 THOMAS RD"/>
    <s v="CALLAHAN FL 32011"/>
    <n v="-81.784185074439904"/>
    <n v="30.592120776331601"/>
    <s v="WILLIAMS CATHY LOWE"/>
    <n v="2"/>
    <s v="MOBILE HOMES"/>
    <n v="1006"/>
    <s v="Mobile home"/>
    <n v="2017"/>
    <n v="48234"/>
    <n v="2017"/>
    <n v="51595"/>
    <n v="752.38"/>
    <n v="0.88965354144495679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55049 THOMAS RD"/>
    <s v="Callahan"/>
    <s v="Florida"/>
    <n v="32011"/>
    <s v="55049 THOMAS RD CALLAHAN FL 32011"/>
    <s v=""/>
    <s v="Pass"/>
    <s v="No"/>
    <s v="FV&lt;$10K"/>
    <s v="N/A"/>
    <s v="No, &lt; $20K Lien"/>
    <s v="No, Lien &lt; $20K"/>
    <s v="N/A"/>
    <s v="No"/>
    <s v="No"/>
    <n v="0"/>
    <s v="No"/>
    <n v="48234"/>
    <n v="1"/>
    <n v="48234"/>
    <m/>
    <n v="0"/>
    <n v="0"/>
    <s v=""/>
    <e v="#N/A"/>
    <n v="48234"/>
    <s v="No"/>
    <s v="R"/>
    <s v="No"/>
    <s v="No"/>
    <n v="0.35"/>
    <n v="16881.899999999998"/>
    <n v="3382.8"/>
    <n v="13499.099999999999"/>
    <n v="7.0133101131981596E-2"/>
    <m/>
    <s v="No"/>
    <m/>
    <m/>
    <m/>
    <x v="0"/>
    <n v="895"/>
    <n v="845.7"/>
    <s v="Ok"/>
    <n v="0"/>
    <n v="0"/>
  </r>
  <r>
    <n v="896"/>
    <s v="Nassau"/>
    <s v="15-2N-25-2980-0009-0030"/>
    <n v="3274.73"/>
    <n v="2017"/>
    <n v="3274.73"/>
    <n v="3274.73"/>
    <n v="0"/>
    <n v="450671"/>
    <s v="CALLAHAN"/>
    <s v="Florida"/>
    <n v="32011"/>
    <s v="450671 SR 200 W"/>
    <s v="CALLAHAN FL 32011"/>
    <n v="-81.788416389209104"/>
    <n v="30.590437588241301"/>
    <s v="CARRIGG DAVID"/>
    <n v="1"/>
    <s v="SINGLE FAMILY"/>
    <n v="1001"/>
    <s v="Single Family Residential"/>
    <n v="2017"/>
    <n v="198058"/>
    <n v="2017"/>
    <n v="198058"/>
    <n v="2998.36"/>
    <n v="0.91560525600583864"/>
    <s v="No"/>
    <s v="No"/>
    <s v="No"/>
    <s v="No"/>
    <m/>
    <m/>
    <m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0"/>
    <s v="No"/>
    <s v="Yes"/>
    <s v="No"/>
    <s v="Without Environmental Issues"/>
    <s v="No"/>
    <s v="None"/>
    <s v="450671 SR 200 W"/>
    <s v="Callahan"/>
    <s v="Florida"/>
    <n v="32011"/>
    <s v="450671 SR 200 W CALLAHAN FL 32011"/>
    <s v=""/>
    <s v="Pass"/>
    <s v="Yes"/>
    <s v="FV&lt;$10K"/>
    <s v="N/A"/>
    <s v="No, &lt; $20K Lien"/>
    <s v="No, Lien &lt; $20K"/>
    <s v="N/A"/>
    <s v="No"/>
    <s v="No"/>
    <n v="0"/>
    <s v="No"/>
    <n v="198058"/>
    <n v="1"/>
    <n v="198058"/>
    <m/>
    <n v="0"/>
    <n v="0"/>
    <s v=""/>
    <e v="#N/A"/>
    <n v="198058"/>
    <s v="No"/>
    <s v="S"/>
    <s v="No"/>
    <s v="No"/>
    <n v="0.35"/>
    <n v="69320.299999999988"/>
    <n v="13098.92"/>
    <n v="56221.37999999999"/>
    <n v="6.6136788213553607E-2"/>
    <m/>
    <s v="No"/>
    <m/>
    <m/>
    <m/>
    <x v="0"/>
    <n v="896"/>
    <n v="3274.73"/>
    <s v="Ok"/>
    <n v="0"/>
    <n v="0"/>
  </r>
  <r>
    <n v="897"/>
    <s v="Nassau"/>
    <s v="16-2N-25-0000-0003-0000"/>
    <n v="722.4"/>
    <n v="2017"/>
    <n v="722.4"/>
    <n v="722.4"/>
    <n v="0"/>
    <n v="45489"/>
    <s v="CALLAHAN"/>
    <s v="Florida"/>
    <n v="32011"/>
    <s v="45489 JONES WAY"/>
    <s v="CALLAHAN FL 32011"/>
    <n v="-81.8169259803866"/>
    <n v="30.5860053626877"/>
    <s v="BROWN JOHNNY L"/>
    <n v="2"/>
    <s v="MOBILE HOMES"/>
    <n v="1006"/>
    <s v="Mobile home"/>
    <n v="2017"/>
    <n v="86272"/>
    <n v="2017"/>
    <n v="95746"/>
    <n v="638.37"/>
    <n v="0.88367940199335548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0"/>
    <s v="Yes"/>
    <s v="Yes"/>
    <s v="No"/>
    <s v="Without Environmental Issues"/>
    <s v="No"/>
    <s v="None"/>
    <s v="45489 JONES WAY"/>
    <s v="Callahan"/>
    <s v="Florida"/>
    <n v="32011"/>
    <s v="45489 JONES WAY CALLAHAN FL 32011"/>
    <s v=""/>
    <s v="Pass"/>
    <s v="Yes"/>
    <s v="FV&lt;$10K"/>
    <s v="N/A"/>
    <s v="No, &lt; $20K Lien"/>
    <s v="No, Lien &lt; $20K"/>
    <s v="N/A"/>
    <s v="No"/>
    <s v="No"/>
    <n v="0"/>
    <s v="No"/>
    <n v="86272"/>
    <n v="1"/>
    <n v="86272"/>
    <m/>
    <n v="0"/>
    <n v="0"/>
    <s v=""/>
    <e v="#N/A"/>
    <n v="86272"/>
    <s v="No"/>
    <s v="R"/>
    <s v="No"/>
    <s v="Yes"/>
    <n v="0.67"/>
    <n v="57802.240000000005"/>
    <n v="2889.6"/>
    <n v="54912.640000000007"/>
    <n v="3.3494065281899112E-2"/>
    <m/>
    <s v="No"/>
    <m/>
    <m/>
    <m/>
    <x v="0"/>
    <n v="897"/>
    <n v="722.4"/>
    <s v="Ok"/>
    <n v="0"/>
    <n v="0"/>
  </r>
  <r>
    <n v="898"/>
    <s v="Nassau"/>
    <s v="16-2N-25-0000-0005-0010"/>
    <n v="366.4"/>
    <n v="2017"/>
    <n v="366.4"/>
    <n v="366.4"/>
    <n v="0"/>
    <n v="45082"/>
    <s v="CALLAHAN"/>
    <s v="Florida"/>
    <n v="32011"/>
    <s v="45082 RAINY LN"/>
    <s v="CALLAHAN FL 32011"/>
    <n v="-81.817227110238306"/>
    <n v="30.584743702359301"/>
    <s v="WALKER MICHAEL L"/>
    <n v="0"/>
    <s v="VACANT RESIDENTIAL"/>
    <n v="8001"/>
    <s v="Residential-Vacant Land"/>
    <n v="2017"/>
    <n v="18553"/>
    <n v="2017"/>
    <n v="22849"/>
    <n v="309.2"/>
    <n v="0.84388646288209612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45082 RAINY LN"/>
    <s v="Callahan"/>
    <s v="Florida"/>
    <n v="32011"/>
    <s v="45082 RAINY LN CALLAHAN FL 32011"/>
    <s v=""/>
    <s v="Pass"/>
    <s v="No"/>
    <s v="FV&lt;$10K"/>
    <s v="N/A"/>
    <s v="No, &lt; $20K Lien"/>
    <s v="No, Lien &lt; $20K"/>
    <s v="N/A"/>
    <s v="No"/>
    <s v="No"/>
    <n v="0"/>
    <s v="No"/>
    <n v="18553"/>
    <n v="1"/>
    <n v="18553"/>
    <m/>
    <n v="0"/>
    <n v="0"/>
    <s v=""/>
    <e v="#N/A"/>
    <n v="18553"/>
    <s v="No"/>
    <s v="V"/>
    <s v="Yes"/>
    <s v="No"/>
    <n v="0"/>
    <n v="0"/>
    <n v="1465.6"/>
    <n v="-1465.6"/>
    <n v="7.8995310731418092E-2"/>
    <m/>
    <s v="No"/>
    <m/>
    <m/>
    <m/>
    <x v="4"/>
    <n v="898"/>
    <n v="366.4"/>
    <s v="Ok"/>
    <n v="0"/>
    <n v="0"/>
  </r>
  <r>
    <n v="899"/>
    <s v="Nassau"/>
    <s v="17-2N-25-0000-0003-00M1"/>
    <n v="38.68"/>
    <n v="2017"/>
    <e v="#N/A"/>
    <e v="#N/A"/>
    <e v="#N/A"/>
    <e v="#N/A"/>
    <e v="#N/A"/>
    <e v="#N/A"/>
    <e v="#N/A"/>
    <e v="#N/A"/>
    <e v="#N/A"/>
    <e v="#N/A"/>
    <e v="#N/A"/>
    <e v="#N/A"/>
    <n v="93"/>
    <s v="SUBSURFACE RIGHTS"/>
    <e v="#N/A"/>
    <e v="#N/A"/>
    <n v="2017"/>
    <n v="408"/>
    <e v="#N/A"/>
    <e v="#N/A"/>
    <e v="#N/A"/>
    <n v="0"/>
    <s v="Yes"/>
    <s v="Yes"/>
    <s v="Yes"/>
    <s v="Yes"/>
    <s v="Yes"/>
    <m/>
    <s v="No"/>
    <e v="#N/A"/>
    <e v="#N/A"/>
    <e v="#N/A"/>
    <e v="#N/A"/>
    <e v="#N/A"/>
    <e v="#N/A"/>
    <e v="#N/A"/>
    <s v="Yes"/>
    <s v="No"/>
    <s v="Yes"/>
    <e v="#N/A"/>
    <e v="#N/A"/>
    <e v="#N/A"/>
    <e v="#N/A"/>
    <e v="#N/A"/>
    <e v="#N/A"/>
    <e v="#N/A"/>
    <e v="#N/A"/>
    <n v="5"/>
    <s v="No"/>
    <e v="#N/A"/>
    <s v="No"/>
    <e v="#N/A"/>
    <s v="No"/>
    <e v="#N/A"/>
    <e v="#N/A"/>
    <e v="#N/A"/>
    <e v="#N/A"/>
    <e v="#N/A"/>
    <e v="#N/A"/>
    <e v="#N/A"/>
    <s v="Lien&lt;$150"/>
    <e v="#N/A"/>
    <s v="FV&lt;$10K"/>
    <s v="N/A"/>
    <s v="No, &lt; $20K Lien"/>
    <s v="No, Lien &lt; $20K"/>
    <s v="N/A"/>
    <s v="Yes"/>
    <s v="No"/>
    <n v="5"/>
    <s v="No"/>
    <n v="408"/>
    <n v="1"/>
    <n v="408"/>
    <m/>
    <e v="#N/A"/>
    <e v="#N/A"/>
    <s v=""/>
    <e v="#N/A"/>
    <n v="408"/>
    <s v="No"/>
    <s v="V"/>
    <s v="Yes"/>
    <s v="No"/>
    <n v="0"/>
    <n v="0"/>
    <e v="#N/A"/>
    <e v="#N/A"/>
    <e v="#N/A"/>
    <m/>
    <s v="No"/>
    <m/>
    <m/>
    <m/>
    <x v="2"/>
    <n v="899"/>
    <n v="38.68"/>
    <s v="Ok"/>
    <e v="#N/A"/>
    <e v="#N/A"/>
  </r>
  <r>
    <n v="900"/>
    <s v="Nassau"/>
    <s v="17-2N-25-0000-0011-0130"/>
    <n v="322.8"/>
    <n v="2017"/>
    <n v="322.8"/>
    <n v="322.8"/>
    <n v="0"/>
    <m/>
    <s v="CALLAHAN"/>
    <s v="Florida"/>
    <n v="32011"/>
    <s v="PRECIOUS PL"/>
    <s v="CALLAHAN FL 32011"/>
    <n v="-81.819429860055607"/>
    <n v="30.589688228287098"/>
    <s v="FRISON HILDA JONES"/>
    <n v="0"/>
    <s v="VACANT RESIDENTIAL"/>
    <n v="8001"/>
    <s v="Residential-Vacant Land"/>
    <n v="2017"/>
    <n v="16764"/>
    <n v="2017"/>
    <n v="19050"/>
    <n v="268.88"/>
    <n v="0.83296158612143734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7"/>
    <s v="No"/>
    <s v="No"/>
    <s v="No"/>
    <s v="Without Environmental Issues"/>
    <s v="No"/>
    <s v="None"/>
    <s v="PRECIOUS PL"/>
    <s v="Callahan"/>
    <s v="Florida"/>
    <n v="32011"/>
    <s v="PRECIOUS PL CALLAHAN FL 32011"/>
    <s v=""/>
    <s v="Pass"/>
    <s v="No"/>
    <s v="FV&lt;$10K"/>
    <s v="N/A"/>
    <s v="No, &lt; $20K Lien"/>
    <s v="No, Lien &lt; $20K"/>
    <s v="N/A"/>
    <s v="No"/>
    <s v="No"/>
    <n v="7"/>
    <s v="No"/>
    <n v="16764"/>
    <n v="1"/>
    <n v="16764"/>
    <m/>
    <n v="0"/>
    <n v="0"/>
    <s v=""/>
    <e v="#N/A"/>
    <n v="16764"/>
    <s v="No"/>
    <s v="V"/>
    <s v="Yes"/>
    <s v="No"/>
    <n v="0"/>
    <n v="0"/>
    <n v="3550.8"/>
    <n v="-3550.8"/>
    <n v="0.21181102362204726"/>
    <m/>
    <s v="No"/>
    <m/>
    <m/>
    <m/>
    <x v="4"/>
    <n v="900"/>
    <n v="322.8"/>
    <s v="Ok"/>
    <n v="0"/>
    <n v="0"/>
  </r>
  <r>
    <n v="901"/>
    <s v="Nassau"/>
    <s v="17-2N-25-0000-0011-0160"/>
    <n v="73.22"/>
    <n v="2017"/>
    <n v="73.22"/>
    <n v="73.22"/>
    <n v="0"/>
    <m/>
    <s v="CALLAHAN"/>
    <s v="Florida"/>
    <n v="32011"/>
    <s v="PRECIOUS PL"/>
    <s v="CALLAHAN FL 32011"/>
    <n v="-81.818876534023701"/>
    <n v="30.590131958463001"/>
    <s v="MITCHELL GREGORY"/>
    <n v="0"/>
    <s v="VACANT RESIDENTIAL"/>
    <n v="8001"/>
    <s v="Residential-Vacant Land"/>
    <n v="2017"/>
    <n v="2376"/>
    <n v="2017"/>
    <n v="2700"/>
    <n v="38.119999999999997"/>
    <n v="0.52062278066102152"/>
    <s v="Yes"/>
    <s v="Yes"/>
    <s v="No"/>
    <s v="Yes"/>
    <s v="No"/>
    <s v="No"/>
    <s v="No"/>
    <s v="C"/>
    <s v="C"/>
    <s v="I"/>
    <s v="C"/>
    <s v="I"/>
    <s v="I"/>
    <s v="I"/>
    <s v="Yes"/>
    <s v="Yes"/>
    <s v="Yes"/>
    <n v="0"/>
    <n v="0"/>
    <n v="0"/>
    <n v="0"/>
    <n v="0"/>
    <n v="0"/>
    <s v="Potential Low Risk"/>
    <s v="Minimal"/>
    <n v="7"/>
    <s v="No"/>
    <s v="No"/>
    <s v="No"/>
    <s v="Without Environmental Issues"/>
    <s v="No"/>
    <s v="None"/>
    <s v="PRECIOUS PL"/>
    <s v="Callahan"/>
    <s v="Florida"/>
    <n v="32011"/>
    <s v="PRECIOUS PL CALLAHAN FL 32011"/>
    <s v=""/>
    <s v="Lien&lt;$150"/>
    <s v="No"/>
    <s v="FV&lt;$10K"/>
    <s v="N/A"/>
    <s v="No, &lt; $20K Lien"/>
    <s v="No, Lien &lt; $20K"/>
    <s v="N/A"/>
    <s v="Yes"/>
    <s v="No"/>
    <n v="7"/>
    <s v="No"/>
    <n v="2376"/>
    <n v="1"/>
    <n v="2376"/>
    <m/>
    <n v="0"/>
    <n v="0"/>
    <s v=""/>
    <e v="#N/A"/>
    <n v="2376"/>
    <s v="No"/>
    <s v="V"/>
    <s v="Yes"/>
    <s v="No"/>
    <n v="0"/>
    <n v="0"/>
    <n v="805.42000000000007"/>
    <n v="-805.42000000000007"/>
    <n v="0.33898148148148149"/>
    <m/>
    <s v="No"/>
    <m/>
    <m/>
    <m/>
    <x v="2"/>
    <n v="901"/>
    <n v="73.22"/>
    <s v="Ok"/>
    <n v="0"/>
    <n v="0"/>
  </r>
  <r>
    <n v="902"/>
    <s v="Nassau"/>
    <s v="17-2N-25-0000-0011-0170"/>
    <n v="377.31"/>
    <n v="2017"/>
    <n v="377.31"/>
    <n v="377.31"/>
    <n v="0"/>
    <n v="45052"/>
    <s v="CALLAHAN"/>
    <s v="Florida"/>
    <n v="32011"/>
    <s v="45052 KEY LN"/>
    <s v="CALLAHAN FL 32011"/>
    <n v="-81.820556376073895"/>
    <n v="30.588219903998901"/>
    <s v="OLIVER BARRY"/>
    <n v="2"/>
    <s v="MOBILE HOMES"/>
    <n v="1006"/>
    <s v="Mobile home"/>
    <n v="2017"/>
    <n v="46591"/>
    <n v="2017"/>
    <n v="56189"/>
    <n v="319.29000000000002"/>
    <n v="0.84622724020036577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Yes"/>
    <s v="No"/>
    <s v="No"/>
    <s v="Without Environmental Issues"/>
    <s v="No"/>
    <s v="None"/>
    <s v="45052 KEY LN"/>
    <s v="Callahan"/>
    <s v="Florida"/>
    <n v="32011"/>
    <s v="45052 KEY LN CALLAHAN FL 32011"/>
    <s v=""/>
    <s v="Pass"/>
    <s v="No"/>
    <s v="FV&lt;$10K"/>
    <s v="N/A"/>
    <s v="No, &lt; $20K Lien"/>
    <s v="No, Lien &lt; $20K"/>
    <s v="N/A"/>
    <s v="No"/>
    <s v="No"/>
    <n v="1"/>
    <s v="No"/>
    <n v="46591"/>
    <n v="1"/>
    <n v="46591"/>
    <m/>
    <n v="0"/>
    <n v="0"/>
    <s v=""/>
    <e v="#N/A"/>
    <n v="46591"/>
    <s v="No"/>
    <s v="R"/>
    <s v="No"/>
    <s v="Yes"/>
    <n v="0.67"/>
    <n v="31215.97"/>
    <n v="1886.55"/>
    <n v="29329.420000000002"/>
    <n v="4.049172586980318E-2"/>
    <m/>
    <s v="No"/>
    <m/>
    <m/>
    <m/>
    <x v="0"/>
    <n v="902"/>
    <n v="377.31"/>
    <s v="Ok"/>
    <n v="0"/>
    <n v="0"/>
  </r>
  <r>
    <n v="903"/>
    <s v="Nassau"/>
    <s v="17-2N-25-0000-0012-0000"/>
    <n v="506.44"/>
    <n v="2017"/>
    <e v="#N/A"/>
    <e v="#N/A"/>
    <e v="#N/A"/>
    <e v="#N/A"/>
    <e v="#N/A"/>
    <e v="#N/A"/>
    <e v="#N/A"/>
    <e v="#N/A"/>
    <e v="#N/A"/>
    <e v="#N/A"/>
    <e v="#N/A"/>
    <e v="#N/A"/>
    <n v="0"/>
    <s v="VACANT RESIDENTIAL"/>
    <e v="#N/A"/>
    <e v="#N/A"/>
    <n v="2017"/>
    <n v="117560"/>
    <e v="#N/A"/>
    <e v="#N/A"/>
    <e v="#N/A"/>
    <n v="0"/>
    <m/>
    <m/>
    <m/>
    <s v="No"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117560"/>
    <n v="1"/>
    <n v="117560"/>
    <m/>
    <e v="#N/A"/>
    <e v="#N/A"/>
    <s v=""/>
    <e v="#N/A"/>
    <n v="117560"/>
    <s v="No"/>
    <s v="V"/>
    <s v="Yes"/>
    <s v="No"/>
    <n v="0"/>
    <n v="0"/>
    <e v="#N/A"/>
    <e v="#N/A"/>
    <e v="#N/A"/>
    <m/>
    <s v="No"/>
    <m/>
    <m/>
    <m/>
    <x v="1"/>
    <n v="903"/>
    <n v="506.44"/>
    <s v="Ok"/>
    <e v="#N/A"/>
    <e v="#N/A"/>
  </r>
  <r>
    <n v="904"/>
    <s v="Nassau"/>
    <s v="17-2N-25-3010-0017-0000"/>
    <n v="765.91"/>
    <n v="2017"/>
    <n v="765.91"/>
    <n v="765.91"/>
    <n v="0"/>
    <n v="45125"/>
    <s v="CALLAHAN"/>
    <s v="Florida"/>
    <n v="32011"/>
    <s v="45125 EULA B RD"/>
    <s v="CALLAHAN FL 32011"/>
    <n v="-81.822801174873902"/>
    <n v="30.5873761296148"/>
    <s v="BRAY DILLON"/>
    <n v="2"/>
    <s v="MOBILE HOMES"/>
    <n v="1006"/>
    <s v="Mobile home"/>
    <n v="2017"/>
    <n v="44141"/>
    <n v="2017"/>
    <n v="45712"/>
    <n v="678.6"/>
    <n v="0.88600488308025749"/>
    <m/>
    <s v="No"/>
    <m/>
    <m/>
    <m/>
    <m/>
    <s v="No"/>
    <s v="I"/>
    <s v="I"/>
    <s v="I"/>
    <n v="0"/>
    <n v="0"/>
    <n v="0"/>
    <n v="0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45125 EULA B RD"/>
    <s v="Callahan"/>
    <s v="Florida"/>
    <n v="32011"/>
    <s v="45125 EULA B RD CALLAHAN FL 32011"/>
    <s v=""/>
    <s v="Pass"/>
    <s v="No"/>
    <s v="FV&lt;$10K"/>
    <s v="N/A"/>
    <s v="No, &lt; $20K Lien"/>
    <s v="No, Lien &lt; $20K"/>
    <s v="N/A"/>
    <s v="No"/>
    <s v="No"/>
    <n v="0"/>
    <s v="No"/>
    <n v="44141"/>
    <n v="1"/>
    <n v="44141"/>
    <m/>
    <n v="0"/>
    <n v="0"/>
    <s v=""/>
    <e v="#N/A"/>
    <n v="44141"/>
    <s v="No"/>
    <s v="R"/>
    <s v="No"/>
    <s v="No"/>
    <n v="0.35"/>
    <n v="15449.349999999999"/>
    <n v="3063.64"/>
    <n v="12385.71"/>
    <n v="6.9405767880202071E-2"/>
    <m/>
    <s v="No"/>
    <m/>
    <m/>
    <m/>
    <x v="0"/>
    <n v="904"/>
    <n v="765.91"/>
    <s v="Ok"/>
    <n v="0"/>
    <n v="0"/>
  </r>
  <r>
    <n v="905"/>
    <s v="Nassau"/>
    <s v="18-2N-25-3000-0005-0110"/>
    <n v="340.08"/>
    <n v="2017"/>
    <n v="340.08"/>
    <n v="340.08"/>
    <n v="0"/>
    <m/>
    <s v="CALLAHAN"/>
    <s v="Florida"/>
    <n v="32011"/>
    <s v="ZIDELL RD"/>
    <s v="CALLAHAN FL 32011"/>
    <n v="-81.841870478204498"/>
    <n v="30.5966503525744"/>
    <s v="BELL FRANKLIN AARON"/>
    <n v="55"/>
    <s v="TIMBERLAND - SITE INDEX 80 TO 89"/>
    <n v="7009"/>
    <s v="Timberland Forest Trees (Agricultural)"/>
    <n v="2017"/>
    <n v="18817"/>
    <n v="2017"/>
    <n v="162960"/>
    <n v="284.86"/>
    <n v="0.83762644083745008"/>
    <m/>
    <s v="No"/>
    <s v="No"/>
    <m/>
    <s v="No"/>
    <s v="No"/>
    <m/>
    <s v="I"/>
    <s v="I"/>
    <s v="I"/>
    <s v="I"/>
    <s v="I"/>
    <n v="0"/>
    <n v="0"/>
    <s v="No"/>
    <s v="No"/>
    <s v="No"/>
    <n v="0"/>
    <n v="0"/>
    <n v="0"/>
    <n v="0"/>
    <n v="0"/>
    <n v="0"/>
    <s v="Potential Low Risk"/>
    <s v="High"/>
    <n v="0"/>
    <s v="No"/>
    <s v="No"/>
    <s v="No"/>
    <s v="Without Environmental Issues"/>
    <s v="No"/>
    <s v="None"/>
    <s v="ZIDELL RD"/>
    <s v="Callahan"/>
    <s v="Florida"/>
    <n v="32011"/>
    <s v="ZIDELL RD CALLAHAN FL 32011"/>
    <s v=""/>
    <s v="Pass"/>
    <s v="No"/>
    <s v="FV&lt;$10K"/>
    <s v="N/A"/>
    <s v="No, &lt; $20K Lien"/>
    <s v="No, Lien &lt; $20K"/>
    <s v="N/A"/>
    <s v="No"/>
    <s v="No"/>
    <n v="0"/>
    <s v="No"/>
    <n v="18817"/>
    <n v="1"/>
    <n v="18817"/>
    <m/>
    <n v="0"/>
    <n v="0"/>
    <s v=""/>
    <e v="#N/A"/>
    <n v="18817"/>
    <s v="No"/>
    <s v="V"/>
    <s v="Yes"/>
    <s v="No"/>
    <n v="0"/>
    <n v="0"/>
    <n v="1360.32"/>
    <n v="-1360.32"/>
    <n v="7.2292076313971401E-2"/>
    <m/>
    <s v="No"/>
    <m/>
    <m/>
    <m/>
    <x v="4"/>
    <n v="905"/>
    <n v="340.08"/>
    <s v="Ok"/>
    <n v="0"/>
    <n v="0"/>
  </r>
  <r>
    <n v="906"/>
    <s v="Nassau"/>
    <s v="18-2N-25-3000-0008-0000"/>
    <n v="205.55"/>
    <n v="2017"/>
    <n v="205.55"/>
    <n v="205.55"/>
    <n v="0"/>
    <m/>
    <s v="CALLAHAN"/>
    <s v="Florida"/>
    <n v="32011"/>
    <s v="ZIDELL RD"/>
    <s v="CALLAHAN FL 32011"/>
    <n v="-81.837520696863194"/>
    <n v="30.597040377620601"/>
    <s v="BELL FRANKLIN AARON"/>
    <n v="55"/>
    <s v="TIMBERLAND - SITE INDEX 80 TO 89"/>
    <n v="7009"/>
    <s v="Timberland Forest Trees (Agricultural)"/>
    <n v="2017"/>
    <n v="10600"/>
    <n v="2017"/>
    <n v="140000"/>
    <n v="160.47999999999999"/>
    <n v="0.78073461444903902"/>
    <m/>
    <s v="No"/>
    <s v="No"/>
    <m/>
    <s v="No"/>
    <s v="No"/>
    <m/>
    <s v="I"/>
    <s v="I"/>
    <s v="I"/>
    <s v="I"/>
    <s v="I"/>
    <n v="0"/>
    <n v="0"/>
    <s v="No"/>
    <s v="No"/>
    <s v="No"/>
    <n v="0"/>
    <n v="0"/>
    <n v="0"/>
    <n v="0"/>
    <n v="0"/>
    <n v="0"/>
    <s v="Potential Low Risk"/>
    <s v="High"/>
    <n v="0"/>
    <s v="No"/>
    <s v="No"/>
    <s v="No"/>
    <s v="Without Environmental Issues"/>
    <s v="No"/>
    <s v="None"/>
    <s v="ZIDELL RD"/>
    <s v="Callahan"/>
    <s v="Florida"/>
    <n v="32011"/>
    <s v="ZIDELL RD CALLAHAN FL 32011"/>
    <s v=""/>
    <s v="Pass"/>
    <s v="No"/>
    <s v="FV&lt;$10K"/>
    <s v="N/A"/>
    <s v="No, &lt; $20K Lien"/>
    <s v="No, Lien &lt; $20K"/>
    <s v="N/A"/>
    <s v="No"/>
    <s v="No"/>
    <n v="0"/>
    <s v="No"/>
    <n v="10600"/>
    <n v="1"/>
    <n v="10600"/>
    <m/>
    <n v="0"/>
    <n v="0"/>
    <s v=""/>
    <e v="#N/A"/>
    <n v="10600"/>
    <s v="No"/>
    <s v="V"/>
    <s v="Yes"/>
    <s v="No"/>
    <n v="0"/>
    <n v="0"/>
    <n v="822.2"/>
    <n v="-822.2"/>
    <n v="7.7566037735849067E-2"/>
    <m/>
    <s v="No"/>
    <m/>
    <m/>
    <m/>
    <x v="4"/>
    <n v="906"/>
    <n v="205.55"/>
    <s v="Ok"/>
    <n v="0"/>
    <n v="0"/>
  </r>
  <r>
    <n v="907"/>
    <s v="Nassau"/>
    <s v="18-2N-25-3000-0009-0000"/>
    <n v="178.38"/>
    <n v="2017"/>
    <n v="178.38"/>
    <n v="178.38"/>
    <n v="0"/>
    <m/>
    <s v="CALLAHAN"/>
    <s v="Florida"/>
    <n v="32011"/>
    <s v="ZIDELL RD"/>
    <s v="CALLAHAN FL 32011"/>
    <n v="-81.835793647825"/>
    <n v="30.596493519093499"/>
    <s v="AARON FRANKLIN"/>
    <n v="55"/>
    <s v="TIMBERLAND - SITE INDEX 80 TO 89"/>
    <n v="7009"/>
    <s v="Timberland Forest Trees (Agricultural)"/>
    <n v="2017"/>
    <n v="8940"/>
    <n v="2017"/>
    <n v="90000"/>
    <n v="135.35"/>
    <n v="0.7587734050902567"/>
    <m/>
    <s v="No"/>
    <s v="No"/>
    <m/>
    <s v="No"/>
    <s v="No"/>
    <m/>
    <s v="I"/>
    <s v="I"/>
    <s v="I"/>
    <s v="I"/>
    <s v="I"/>
    <n v="0"/>
    <n v="0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ZIDELL RD"/>
    <s v="Callahan"/>
    <s v="Florida"/>
    <n v="32011"/>
    <s v="ZIDELL RD CALLAHAN FL 32011"/>
    <s v=""/>
    <s v="Pass"/>
    <s v="No"/>
    <s v="FV&lt;$10K"/>
    <s v="N/A"/>
    <s v="No, &lt; $20K Lien"/>
    <s v="No, Lien &lt; $20K"/>
    <s v="N/A"/>
    <s v="No"/>
    <s v="No"/>
    <n v="0"/>
    <s v="No"/>
    <n v="8940"/>
    <n v="1"/>
    <n v="8940"/>
    <m/>
    <n v="0"/>
    <n v="0"/>
    <s v=""/>
    <e v="#N/A"/>
    <n v="8940"/>
    <s v="No"/>
    <s v="V"/>
    <s v="Yes"/>
    <s v="No"/>
    <n v="0"/>
    <n v="0"/>
    <n v="713.52"/>
    <n v="-713.52"/>
    <n v="7.9812080536912744E-2"/>
    <m/>
    <s v="No"/>
    <m/>
    <m/>
    <m/>
    <x v="4"/>
    <n v="907"/>
    <n v="178.38"/>
    <s v="Ok"/>
    <n v="0"/>
    <n v="0"/>
  </r>
  <r>
    <n v="908"/>
    <s v="Nassau"/>
    <s v="18-2N-25-3000-0011-0000"/>
    <n v="500.87"/>
    <n v="2017"/>
    <n v="500.87"/>
    <n v="500.87"/>
    <n v="0"/>
    <n v="45417"/>
    <s v="CALLAHAN"/>
    <s v="Florida"/>
    <n v="32011"/>
    <s v="45417 ZIDELL RD"/>
    <s v="CALLAHAN FL 32011"/>
    <n v="-81.837747320332099"/>
    <n v="30.592830386679498"/>
    <s v="BELL FRANKLIN AARON"/>
    <n v="50"/>
    <s v="IMPROVED AGRICULTURAL"/>
    <n v="7000"/>
    <s v="Agricultural / Rural (General)"/>
    <n v="2017"/>
    <n v="58343"/>
    <n v="2017"/>
    <n v="175156"/>
    <n v="433.53"/>
    <n v="0.86555393615109699"/>
    <s v="No"/>
    <s v="No"/>
    <s v="No"/>
    <m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High"/>
    <n v="1"/>
    <s v="Yes"/>
    <s v="No"/>
    <s v="No"/>
    <s v="Without Environmental Issues"/>
    <s v="No"/>
    <s v="None"/>
    <s v="45417 ZIDELL RD"/>
    <s v="Callahan"/>
    <s v="Florida"/>
    <n v="32011"/>
    <s v="45417 ZIDELL RD CALLAHAN FL 32011"/>
    <s v=""/>
    <s v="Pass"/>
    <s v="No"/>
    <s v="FV&lt;$10K"/>
    <s v="N/A"/>
    <s v="No, &lt; $20K Lien"/>
    <s v="No, Lien &lt; $20K"/>
    <s v="N/A"/>
    <s v="No"/>
    <s v="No"/>
    <n v="1"/>
    <s v="No"/>
    <n v="58343"/>
    <n v="1"/>
    <n v="58343"/>
    <m/>
    <n v="0"/>
    <n v="0"/>
    <s v=""/>
    <e v="#N/A"/>
    <n v="58343"/>
    <s v="No"/>
    <s v="V"/>
    <s v="Yes"/>
    <s v="Yes"/>
    <n v="0"/>
    <n v="0"/>
    <n v="2504.35"/>
    <n v="-2504.35"/>
    <n v="4.2924601066109042E-2"/>
    <m/>
    <s v="No"/>
    <m/>
    <m/>
    <m/>
    <x v="1"/>
    <n v="908"/>
    <n v="500.87"/>
    <s v="Ok"/>
    <n v="0"/>
    <n v="0"/>
  </r>
  <r>
    <n v="909"/>
    <s v="Nassau"/>
    <s v="18-2N-25-3000-0016-0240"/>
    <n v="827.71"/>
    <n v="2017"/>
    <n v="827.71"/>
    <n v="827.71"/>
    <n v="0"/>
    <m/>
    <s v="CALLAHAN"/>
    <s v="Florida"/>
    <n v="32011"/>
    <s v="ZIDELL RD"/>
    <s v="CALLAHAN FL 32011"/>
    <n v="-81.848324426678403"/>
    <n v="30.593458520567101"/>
    <s v="WITT GARY C"/>
    <n v="0"/>
    <s v="VACANT RESIDENTIAL"/>
    <n v="8001"/>
    <s v="Residential-Vacant Land"/>
    <n v="2017"/>
    <n v="48600"/>
    <n v="2017"/>
    <n v="48600"/>
    <n v="735.75"/>
    <n v="0.88889828563144091"/>
    <m/>
    <s v="No"/>
    <m/>
    <m/>
    <m/>
    <m/>
    <m/>
    <s v="I"/>
    <n v="0"/>
    <n v="0"/>
    <n v="0"/>
    <n v="0"/>
    <n v="0"/>
    <n v="0"/>
    <s v="No"/>
    <s v="No"/>
    <s v="No"/>
    <n v="0"/>
    <n v="0"/>
    <n v="40000"/>
    <s v="SELLER TAKE-BACK"/>
    <n v="0"/>
    <n v="0"/>
    <s v="Potential Low Risk"/>
    <s v="Minimal"/>
    <n v="0"/>
    <s v="No"/>
    <s v="No"/>
    <s v="No"/>
    <s v="Without Environmental Issues"/>
    <s v="No"/>
    <s v="None"/>
    <s v="ZIDELL RD"/>
    <s v="Callahan"/>
    <s v="Florida"/>
    <n v="32011"/>
    <s v="ZIDELL RD CALLAHAN FL 32011"/>
    <s v="L"/>
    <s v="Pass"/>
    <s v="No"/>
    <s v="FV&lt;$10K"/>
    <s v="N/A"/>
    <s v="No, &lt; $20K Lien"/>
    <s v="No, Lien &lt; $20K"/>
    <s v="N/A"/>
    <s v="No"/>
    <s v="No"/>
    <n v="0"/>
    <s v="No"/>
    <n v="48600"/>
    <n v="1"/>
    <n v="48600"/>
    <m/>
    <n v="0"/>
    <n v="0"/>
    <s v=""/>
    <e v="#N/A"/>
    <n v="48600"/>
    <s v="No"/>
    <s v="V"/>
    <s v="Yes"/>
    <s v="No"/>
    <n v="0"/>
    <n v="0"/>
    <n v="3310.84"/>
    <n v="-3310.84"/>
    <n v="6.8124279835390947E-2"/>
    <m/>
    <s v="No"/>
    <m/>
    <m/>
    <m/>
    <x v="1"/>
    <n v="909"/>
    <n v="827.71"/>
    <s v="Ok"/>
    <n v="0"/>
    <n v="0"/>
  </r>
  <r>
    <n v="910"/>
    <s v="Nassau"/>
    <s v="18-2N-25-3000-0022-0210"/>
    <n v="65.2"/>
    <n v="2017"/>
    <n v="65.2"/>
    <n v="65.2"/>
    <n v="0"/>
    <m/>
    <s v="CALLAHAN"/>
    <s v="Florida"/>
    <n v="32011"/>
    <s v="ZIDELL RD"/>
    <s v="CALLAHAN FL 32011"/>
    <n v="-81.839294869336399"/>
    <n v="30.5883953328015"/>
    <s v="BELL CAROL ANN"/>
    <n v="55"/>
    <s v="TIMBERLAND - SITE INDEX 80 TO 89"/>
    <n v="7009"/>
    <s v="Timberland Forest Trees (Agricultural)"/>
    <n v="2017"/>
    <n v="2028"/>
    <n v="2017"/>
    <n v="41280"/>
    <n v="30.7"/>
    <n v="0.47085889570552142"/>
    <s v="No"/>
    <s v="No"/>
    <s v="No"/>
    <m/>
    <m/>
    <m/>
    <m/>
    <s v="I"/>
    <s v="I"/>
    <s v="I"/>
    <n v="0"/>
    <n v="0"/>
    <n v="0"/>
    <n v="0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ZIDELL RD"/>
    <s v="Callahan"/>
    <s v="Florida"/>
    <n v="32011"/>
    <s v="ZIDELL RD CALLAHAN FL 32011"/>
    <s v=""/>
    <s v="Lien&lt;$150"/>
    <s v="No"/>
    <s v="FV&lt;$10K"/>
    <s v="N/A"/>
    <s v="No, &lt; $20K Lien"/>
    <s v="No, Lien &lt; $20K"/>
    <s v="N/A"/>
    <s v="No"/>
    <s v="No"/>
    <n v="0"/>
    <s v="No"/>
    <n v="2028"/>
    <n v="1"/>
    <n v="2028"/>
    <m/>
    <n v="0"/>
    <n v="0"/>
    <s v=""/>
    <e v="#N/A"/>
    <n v="2028"/>
    <s v="No"/>
    <s v="V"/>
    <s v="Yes"/>
    <s v="No"/>
    <n v="0"/>
    <n v="0"/>
    <n v="260.8"/>
    <n v="-260.8"/>
    <n v="0.12859960552268246"/>
    <m/>
    <s v="No"/>
    <m/>
    <m/>
    <m/>
    <x v="2"/>
    <n v="910"/>
    <n v="65.2"/>
    <s v="Ok"/>
    <n v="0"/>
    <n v="0"/>
  </r>
  <r>
    <n v="911"/>
    <s v="Nassau"/>
    <s v="19-2N-25-0000-0001-0000"/>
    <n v="1250.48"/>
    <n v="2017"/>
    <n v="1250.48"/>
    <n v="1250.48"/>
    <n v="0"/>
    <n v="45560"/>
    <s v="CALLAHAN"/>
    <s v="Florida"/>
    <n v="32011"/>
    <s v="45560 HILL RD"/>
    <s v="CALLAHAN FL 32011"/>
    <n v="-81.834924109461696"/>
    <n v="30.581861439602399"/>
    <s v="MITCHELL ARCHIE A"/>
    <n v="1"/>
    <s v="SINGLE FAMILY"/>
    <n v="1001"/>
    <s v="Single Family Residential"/>
    <n v="2017"/>
    <n v="74422"/>
    <n v="2017"/>
    <n v="74422"/>
    <n v="1126.6600000000001"/>
    <n v="0.90098202290320517"/>
    <s v="No"/>
    <s v="No"/>
    <s v="No"/>
    <m/>
    <m/>
    <m/>
    <m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45560 HILL RD"/>
    <s v="Callahan"/>
    <s v="Florida"/>
    <n v="32011"/>
    <s v="45560 HILL RD CALLAHAN FL 32011"/>
    <s v=""/>
    <s v="Pass"/>
    <s v="No"/>
    <s v="FV&lt;$10K"/>
    <s v="N/A"/>
    <s v="No, &lt; $20K Lien"/>
    <s v="No, Lien &lt; $20K"/>
    <s v="N/A"/>
    <s v="No"/>
    <s v="No"/>
    <n v="0"/>
    <s v="No"/>
    <n v="74422"/>
    <n v="1"/>
    <n v="74422"/>
    <m/>
    <n v="0"/>
    <n v="0"/>
    <s v=""/>
    <e v="#N/A"/>
    <n v="74422"/>
    <s v="No"/>
    <s v="S"/>
    <s v="No"/>
    <s v="No"/>
    <n v="0.35"/>
    <n v="26047.699999999997"/>
    <n v="5001.92"/>
    <n v="21045.78"/>
    <n v="6.7210233533095048E-2"/>
    <m/>
    <s v="No"/>
    <m/>
    <m/>
    <m/>
    <x v="0"/>
    <n v="911"/>
    <n v="1250.48"/>
    <s v="Ok"/>
    <n v="0"/>
    <n v="0"/>
  </r>
  <r>
    <n v="912"/>
    <s v="Nassau"/>
    <s v="19-2N-25-0000-0005-0010"/>
    <n v="210.87"/>
    <n v="2017"/>
    <e v="#N/A"/>
    <e v="#N/A"/>
    <e v="#N/A"/>
    <e v="#N/A"/>
    <e v="#N/A"/>
    <e v="#N/A"/>
    <e v="#N/A"/>
    <e v="#N/A"/>
    <e v="#N/A"/>
    <e v="#N/A"/>
    <e v="#N/A"/>
    <e v="#N/A"/>
    <n v="1"/>
    <s v="SINGLE FAMILY"/>
    <e v="#N/A"/>
    <e v="#N/A"/>
    <n v="2017"/>
    <n v="36425"/>
    <e v="#N/A"/>
    <e v="#N/A"/>
    <e v="#N/A"/>
    <n v="0"/>
    <s v="No"/>
    <s v="No"/>
    <s v="No"/>
    <s v="No"/>
    <s v="No"/>
    <s v="No"/>
    <s v="No"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2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2"/>
    <s v="Yes"/>
    <n v="36425"/>
    <n v="1"/>
    <n v="36425"/>
    <m/>
    <e v="#N/A"/>
    <e v="#N/A"/>
    <s v=""/>
    <e v="#N/A"/>
    <n v="36425"/>
    <s v="No"/>
    <s v="S"/>
    <s v="No"/>
    <s v="Yes"/>
    <n v="0.67"/>
    <n v="24404.75"/>
    <e v="#N/A"/>
    <e v="#N/A"/>
    <e v="#N/A"/>
    <m/>
    <s v="No"/>
    <m/>
    <m/>
    <m/>
    <x v="3"/>
    <n v="912"/>
    <n v="210.87"/>
    <s v="Ok"/>
    <e v="#N/A"/>
    <e v="#N/A"/>
  </r>
  <r>
    <n v="913"/>
    <s v="Nassau"/>
    <s v="19-2N-25-0000-0017-0000"/>
    <n v="260.95999999999998"/>
    <n v="2017"/>
    <n v="260.95999999999998"/>
    <n v="260.95999999999998"/>
    <n v="0"/>
    <m/>
    <s v="CALLAHAN"/>
    <s v="Florida"/>
    <n v="32011"/>
    <s v="HILL RD"/>
    <s v="CALLAHAN FL 32011"/>
    <n v="-81.836995035011398"/>
    <n v="30.5764820287562"/>
    <s v="ELEBY DAVID"/>
    <n v="0"/>
    <s v="VACANT RESIDENTIAL"/>
    <n v="8001"/>
    <s v="Residential-Vacant Land"/>
    <n v="2017"/>
    <n v="13200"/>
    <n v="2017"/>
    <n v="15000"/>
    <n v="211.71"/>
    <n v="0.81127375843041083"/>
    <s v="No"/>
    <s v="No"/>
    <m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Yes"/>
    <s v="No"/>
    <s v="Without Environmental Issues"/>
    <s v="No"/>
    <s v="None"/>
    <s v="HILL RD"/>
    <s v="Callahan"/>
    <s v="Florida"/>
    <n v="32011"/>
    <s v="HILL RD CALLAHAN FL 32011"/>
    <s v=""/>
    <s v="Pass"/>
    <s v="Yes"/>
    <s v="FV&lt;$10K"/>
    <s v="N/A"/>
    <s v="No, &lt; $20K Lien"/>
    <s v="No, Lien &lt; $20K"/>
    <s v="N/A"/>
    <s v="No"/>
    <s v="No"/>
    <n v="1"/>
    <s v="No"/>
    <n v="13200"/>
    <n v="1"/>
    <n v="13200"/>
    <m/>
    <n v="0"/>
    <n v="0"/>
    <s v=""/>
    <e v="#N/A"/>
    <n v="13200"/>
    <s v="No"/>
    <s v="V"/>
    <s v="Yes"/>
    <s v="No"/>
    <n v="0"/>
    <n v="0"/>
    <n v="1304.8"/>
    <n v="-1304.8"/>
    <n v="9.8848484848484838E-2"/>
    <m/>
    <s v="No"/>
    <m/>
    <m/>
    <m/>
    <x v="4"/>
    <n v="913"/>
    <n v="260.95999999999998"/>
    <s v="Ok"/>
    <n v="0"/>
    <n v="0"/>
  </r>
  <r>
    <n v="914"/>
    <s v="Nassau"/>
    <s v="19-2N-25-0000-0017-0010"/>
    <n v="1159.49"/>
    <n v="2017"/>
    <n v="1159.49"/>
    <n v="1159.49"/>
    <n v="0"/>
    <n v="45063"/>
    <s v="CALLAHAN"/>
    <s v="Florida"/>
    <n v="32011"/>
    <s v="45063 ELMWOOD LN"/>
    <s v="CALLAHAN FL 32011"/>
    <n v="-81.837759161901701"/>
    <n v="30.5767181330922"/>
    <s v="MITCHELL ARCHIE ANTHONY"/>
    <n v="1"/>
    <s v="SINGLE FAMILY"/>
    <n v="1001"/>
    <s v="Single Family Residential"/>
    <n v="2017"/>
    <n v="68311"/>
    <n v="2017"/>
    <n v="69579"/>
    <n v="1042.52"/>
    <n v="0.89911944044364334"/>
    <m/>
    <s v="No"/>
    <s v="No"/>
    <s v="No"/>
    <m/>
    <s v="No"/>
    <m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45063 ELMWOOD LN"/>
    <s v="Callahan"/>
    <s v="Florida"/>
    <n v="32011"/>
    <s v="45063 ELMWOOD LN CALLAHAN FL 32011"/>
    <s v=""/>
    <s v="Pass"/>
    <s v="No"/>
    <s v="FV&lt;$10K"/>
    <s v="N/A"/>
    <s v="No, &lt; $20K Lien"/>
    <s v="No, Lien &lt; $20K"/>
    <s v="N/A"/>
    <s v="No"/>
    <s v="No"/>
    <n v="0"/>
    <s v="No"/>
    <n v="68311"/>
    <n v="1"/>
    <n v="68311"/>
    <m/>
    <n v="0"/>
    <n v="0"/>
    <s v=""/>
    <e v="#N/A"/>
    <n v="68311"/>
    <s v="No"/>
    <s v="S"/>
    <s v="No"/>
    <s v="No"/>
    <n v="0.35"/>
    <n v="23908.85"/>
    <n v="4637.96"/>
    <n v="19270.89"/>
    <n v="6.7894775365607299E-2"/>
    <m/>
    <s v="No"/>
    <m/>
    <m/>
    <m/>
    <x v="0"/>
    <n v="914"/>
    <n v="1159.49"/>
    <s v="Ok"/>
    <n v="0"/>
    <n v="0"/>
  </r>
  <r>
    <n v="915"/>
    <s v="Nassau"/>
    <s v="19-2N-25-0000-0017-0030"/>
    <n v="519.04"/>
    <n v="2017"/>
    <n v="519.04"/>
    <n v="519.04"/>
    <n v="0"/>
    <n v="45063"/>
    <s v="CALLAHAN"/>
    <s v="Florida"/>
    <n v="32011"/>
    <s v="45063 ELMWOOD RD"/>
    <s v="CALLAHAN FL 32011"/>
    <n v="-81.837438065020606"/>
    <n v="30.5768401434011"/>
    <s v="WAY RONNIE L"/>
    <n v="1"/>
    <s v="SINGLE FAMILY"/>
    <n v="1001"/>
    <s v="Single Family Residential"/>
    <n v="2017"/>
    <n v="29748"/>
    <n v="2017"/>
    <n v="29748"/>
    <n v="450.34"/>
    <n v="0.86764025893958074"/>
    <s v="No"/>
    <s v="No"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45063 ELMWOOD RD"/>
    <s v="Callahan"/>
    <s v="Florida"/>
    <n v="32011"/>
    <s v="45063 ELMWOOD RD CALLAHAN FL 32011"/>
    <s v=""/>
    <s v="Pass"/>
    <s v="No"/>
    <s v="FV&lt;$10K"/>
    <s v="N/A"/>
    <s v="No, &lt; $20K Lien"/>
    <s v="No, Lien &lt; $20K"/>
    <s v="N/A"/>
    <s v="No"/>
    <s v="No"/>
    <n v="0"/>
    <s v="No"/>
    <n v="29748"/>
    <n v="1"/>
    <n v="29748"/>
    <m/>
    <n v="0"/>
    <n v="0"/>
    <s v=""/>
    <e v="#N/A"/>
    <n v="29748"/>
    <s v="No"/>
    <s v="S"/>
    <s v="No"/>
    <s v="No"/>
    <n v="0.35"/>
    <n v="10411.799999999999"/>
    <n v="2076.16"/>
    <n v="8335.64"/>
    <n v="6.9791582627403523E-2"/>
    <m/>
    <s v="No"/>
    <m/>
    <m/>
    <m/>
    <x v="4"/>
    <n v="915"/>
    <n v="519.04"/>
    <s v="Ok"/>
    <n v="0"/>
    <n v="0"/>
  </r>
  <r>
    <n v="916"/>
    <s v="Nassau"/>
    <s v="19-2N-25-0000-0019-0000"/>
    <n v="862.29"/>
    <n v="2017"/>
    <n v="862.29"/>
    <n v="862.29"/>
    <n v="0"/>
    <n v="45051"/>
    <s v="CALLAHAN"/>
    <s v="Florida"/>
    <n v="32011"/>
    <s v="45051 ELMWOOD RD"/>
    <s v="CALLAHAN FL 32011"/>
    <n v="-81.837439392130804"/>
    <n v="30.576255545815101"/>
    <s v="SHEFFIELD EMILY"/>
    <n v="1"/>
    <s v="SINGLE FAMILY"/>
    <n v="1001"/>
    <s v="Single Family Residential"/>
    <n v="2017"/>
    <n v="50713"/>
    <n v="2017"/>
    <n v="50713"/>
    <n v="767.72"/>
    <n v="0.89032692017766657"/>
    <s v="No"/>
    <s v="No"/>
    <s v="No"/>
    <s v="No"/>
    <s v="No"/>
    <s v="No"/>
    <m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Yes"/>
    <s v="No"/>
    <s v="Without Environmental Issues"/>
    <s v="No"/>
    <s v="None"/>
    <s v="45051 ELMWOOD RD"/>
    <s v="Callahan"/>
    <s v="Florida"/>
    <n v="32011"/>
    <s v="45051 ELMWOOD RD CALLAHAN FL 32011"/>
    <s v=""/>
    <s v="Pass"/>
    <s v="Yes"/>
    <s v="FV&lt;$10K"/>
    <s v="N/A"/>
    <s v="No, &lt; $20K Lien"/>
    <s v="No, Lien &lt; $20K"/>
    <s v="N/A"/>
    <s v="No"/>
    <s v="No"/>
    <n v="1"/>
    <s v="No"/>
    <n v="50713"/>
    <n v="1"/>
    <n v="50713"/>
    <m/>
    <n v="0"/>
    <n v="0"/>
    <s v=""/>
    <e v="#N/A"/>
    <n v="50713"/>
    <s v="No"/>
    <s v="S"/>
    <s v="No"/>
    <s v="No"/>
    <n v="0.35"/>
    <n v="17749.55"/>
    <n v="4311.45"/>
    <n v="13438.099999999999"/>
    <n v="8.5016662394257883E-2"/>
    <m/>
    <s v="No"/>
    <m/>
    <m/>
    <m/>
    <x v="0"/>
    <n v="916"/>
    <n v="862.29"/>
    <s v="Ok"/>
    <n v="0"/>
    <n v="0"/>
  </r>
  <r>
    <n v="917"/>
    <s v="Nassau"/>
    <s v="19-2N-25-0000-0019-0010"/>
    <n v="484.96"/>
    <n v="2017"/>
    <n v="484.96"/>
    <n v="484.96"/>
    <n v="0"/>
    <m/>
    <s v="CALLAHAN"/>
    <s v="Florida"/>
    <n v="32011"/>
    <s v="ROBERTS RD"/>
    <s v="CALLAHAN FL 32011"/>
    <n v="-81.837888361651807"/>
    <n v="30.576239289716501"/>
    <s v="ALDERMAN BERNICE W"/>
    <n v="1"/>
    <s v="SINGLE FAMILY"/>
    <n v="1001"/>
    <s v="Single Family Residential"/>
    <n v="2017"/>
    <n v="27476"/>
    <n v="2017"/>
    <n v="27912"/>
    <n v="418.83"/>
    <n v="0.86363823820521279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High"/>
    <n v="7"/>
    <s v="No"/>
    <s v="No"/>
    <s v="No"/>
    <s v="Without Environmental Issues"/>
    <s v="No"/>
    <s v="None"/>
    <s v="ROBERTS RD"/>
    <s v="Callahan"/>
    <s v="Florida"/>
    <n v="32011"/>
    <s v="ROBERTS RD CALLAHAN FL 32011"/>
    <s v=""/>
    <s v="Pass"/>
    <s v="No"/>
    <s v="FV&lt;$10K"/>
    <s v="N/A"/>
    <s v="No, &lt; $20K Lien"/>
    <s v="No, Lien &lt; $20K"/>
    <s v="N/A"/>
    <s v="No"/>
    <s v="No"/>
    <n v="7"/>
    <s v="Yes"/>
    <n v="27476"/>
    <n v="1"/>
    <n v="27476"/>
    <m/>
    <n v="0"/>
    <n v="0"/>
    <s v=""/>
    <e v="#N/A"/>
    <n v="27476"/>
    <s v="No"/>
    <s v="S"/>
    <s v="No"/>
    <s v="No"/>
    <n v="0.35"/>
    <n v="9616.5999999999985"/>
    <n v="5334.5599999999995"/>
    <n v="4282.0399999999991"/>
    <n v="0.19415344300480417"/>
    <m/>
    <s v="No"/>
    <m/>
    <m/>
    <m/>
    <x v="4"/>
    <n v="917"/>
    <n v="484.96"/>
    <s v="Ok"/>
    <n v="0"/>
    <n v="0"/>
  </r>
  <r>
    <n v="918"/>
    <s v="Nassau"/>
    <s v="19-2N-25-0000-0026-0020"/>
    <n v="1421.7"/>
    <n v="2017"/>
    <n v="1421.7"/>
    <n v="1421.7"/>
    <n v="0"/>
    <n v="45273"/>
    <s v="CALLAHAN"/>
    <s v="Florida"/>
    <n v="32011"/>
    <s v="45273 BLUME DR"/>
    <s v="CALLAHAN FL 32011"/>
    <n v="-81.846787692127904"/>
    <n v="30.580924652272699"/>
    <s v="BLUME IDEE"/>
    <n v="50"/>
    <s v="IMPROVED AGRICULTURAL"/>
    <n v="7000"/>
    <s v="Agricultural / Rural (General)"/>
    <n v="2017"/>
    <n v="84879"/>
    <n v="2017"/>
    <n v="188939"/>
    <n v="1284.97"/>
    <n v="0.90382640500808886"/>
    <s v="No"/>
    <s v="No"/>
    <s v="No"/>
    <s v="No"/>
    <s v="No"/>
    <m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High"/>
    <n v="0"/>
    <s v="No"/>
    <s v="No"/>
    <s v="No"/>
    <s v="Without Environmental Issues"/>
    <s v="No"/>
    <s v="None"/>
    <s v="45273 BLUME DR"/>
    <s v="Callahan"/>
    <s v="Florida"/>
    <n v="32011"/>
    <s v="45273 BLUME DR CALLAHAN FL 32011"/>
    <s v=""/>
    <s v="Pass"/>
    <s v="No"/>
    <s v="FV&lt;$10K"/>
    <s v="N/A"/>
    <s v="No, &lt; $20K Lien"/>
    <s v="No, Lien &lt; $20K"/>
    <s v="N/A"/>
    <s v="No"/>
    <s v="No"/>
    <n v="0"/>
    <s v="No"/>
    <n v="84879"/>
    <n v="1"/>
    <n v="84879"/>
    <m/>
    <n v="0"/>
    <n v="0"/>
    <s v=""/>
    <e v="#N/A"/>
    <n v="84879"/>
    <s v="No"/>
    <s v="V"/>
    <s v="Yes"/>
    <s v="No"/>
    <n v="0"/>
    <n v="0"/>
    <n v="5686.8"/>
    <n v="-5686.8"/>
    <n v="6.6998904322623967E-2"/>
    <m/>
    <s v="No"/>
    <m/>
    <m/>
    <m/>
    <x v="1"/>
    <n v="918"/>
    <n v="1421.7"/>
    <s v="Ok"/>
    <n v="0"/>
    <n v="0"/>
  </r>
  <r>
    <n v="919"/>
    <s v="Nassau"/>
    <s v="19-2N-25-0000-0028-0010"/>
    <n v="1219.24"/>
    <n v="2017"/>
    <n v="1219.24"/>
    <n v="1219.24"/>
    <n v="0"/>
    <n v="35808"/>
    <s v="CALLAHAN"/>
    <s v="Florida"/>
    <n v="32011"/>
    <s v="35808 QUAIL RD"/>
    <s v="CALLAHAN FL 32011"/>
    <n v="-81.847962702753904"/>
    <n v="30.576796101461198"/>
    <s v="DUTTON DONALD D"/>
    <n v="2"/>
    <s v="MOBILE HOMES"/>
    <n v="1006"/>
    <s v="Mobile home"/>
    <n v="2017"/>
    <n v="72514"/>
    <n v="2017"/>
    <n v="72514"/>
    <n v="1097.77"/>
    <n v="0.90037236311144642"/>
    <s v="No"/>
    <m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n v="0"/>
    <n v="1"/>
    <s v="No"/>
    <s v="No"/>
    <s v="No"/>
    <s v="Without Environmental Issues"/>
    <s v="No"/>
    <s v="None"/>
    <s v="35808 QUAIL RD"/>
    <s v="Callahan"/>
    <s v="Florida"/>
    <n v="32011"/>
    <s v="35808 QUAIL RD CALLAHAN FL 32011"/>
    <s v=""/>
    <s v="Pass"/>
    <s v="No"/>
    <s v="FV&lt;$10K"/>
    <s v="N/A"/>
    <s v="No, &lt; $20K Lien"/>
    <s v="No, Lien &lt; $20K"/>
    <s v="N/A"/>
    <s v="No"/>
    <s v="No"/>
    <n v="1"/>
    <s v="No"/>
    <n v="72514"/>
    <n v="1"/>
    <n v="72514"/>
    <m/>
    <n v="0"/>
    <n v="0"/>
    <s v=""/>
    <e v="#N/A"/>
    <n v="72514"/>
    <s v="No"/>
    <s v="R"/>
    <s v="No"/>
    <s v="No"/>
    <n v="0.35"/>
    <n v="25379.899999999998"/>
    <n v="6096.2"/>
    <n v="19283.699999999997"/>
    <n v="8.4069283172904546E-2"/>
    <m/>
    <s v="No"/>
    <m/>
    <m/>
    <m/>
    <x v="0"/>
    <n v="919"/>
    <n v="1219.24"/>
    <s v="Ok"/>
    <n v="0"/>
    <n v="0"/>
  </r>
  <r>
    <n v="920"/>
    <s v="Nassau"/>
    <s v="19-2N-25-0000-0033-0020"/>
    <n v="713.05"/>
    <n v="2017"/>
    <n v="713.05"/>
    <n v="713.05"/>
    <n v="0"/>
    <n v="45175"/>
    <s v="CALLAHAN"/>
    <s v="Florida"/>
    <n v="32011"/>
    <s v="45175 WARDLAW CIR"/>
    <s v="CALLAHAN FL 32011"/>
    <n v="-81.844633306250302"/>
    <n v="30.571182302207099"/>
    <s v="WRIGHT CURTIS M"/>
    <n v="1"/>
    <s v="SINGLE FAMILY"/>
    <n v="1001"/>
    <s v="Single Family Residential"/>
    <n v="2017"/>
    <n v="63026"/>
    <n v="2017"/>
    <n v="63026"/>
    <n v="629.73"/>
    <n v="0.88314984923918383"/>
    <s v="No"/>
    <m/>
    <s v="No"/>
    <s v="No"/>
    <m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2"/>
    <s v="Yes"/>
    <s v="Yes"/>
    <s v="No"/>
    <s v="Without Environmental Issues"/>
    <s v="No"/>
    <s v="None"/>
    <s v="45175 WARDLAW CIR"/>
    <s v="Callahan"/>
    <s v="Florida"/>
    <n v="32011"/>
    <s v="45175 WARDLAW CIR CALLAHAN FL 32011"/>
    <s v=""/>
    <s v="Pass"/>
    <s v="Yes"/>
    <s v="FV&lt;$10K"/>
    <s v="N/A"/>
    <s v="No, &lt; $20K Lien"/>
    <s v="No, Lien &lt; $20K"/>
    <s v="N/A"/>
    <s v="No"/>
    <s v="No"/>
    <n v="2"/>
    <s v="Yes"/>
    <n v="63026"/>
    <n v="1"/>
    <n v="63026"/>
    <m/>
    <n v="0"/>
    <n v="0"/>
    <s v=""/>
    <e v="#N/A"/>
    <n v="63026"/>
    <s v="No"/>
    <s v="S"/>
    <s v="No"/>
    <s v="Yes"/>
    <n v="0.67"/>
    <n v="42227.420000000006"/>
    <n v="4278.3"/>
    <n v="37949.120000000003"/>
    <n v="6.7881509218417804E-2"/>
    <m/>
    <s v="No"/>
    <m/>
    <m/>
    <m/>
    <x v="3"/>
    <n v="920"/>
    <n v="713.05"/>
    <s v="Ok"/>
    <n v="0"/>
    <n v="0"/>
  </r>
  <r>
    <n v="921"/>
    <s v="Nassau"/>
    <s v="19-2N-25-0000-0033-0090"/>
    <n v="424.95"/>
    <n v="2017"/>
    <n v="424.95"/>
    <n v="424.95"/>
    <n v="0"/>
    <m/>
    <s v="CALLAHAN"/>
    <s v="Florida"/>
    <n v="32011"/>
    <s v="OLD DIXIE HWY"/>
    <s v="CALLAHAN FL 32011"/>
    <n v="-81.845773039718907"/>
    <n v="30.572685447387599"/>
    <s v="NELSON EDWARD ELLIS TRUST FOR CAROL LA RAE NELSON"/>
    <n v="0"/>
    <s v="VACANT RESIDENTIAL"/>
    <n v="8001"/>
    <s v="Residential-Vacant Land"/>
    <n v="2017"/>
    <n v="24000"/>
    <n v="2017"/>
    <n v="24000"/>
    <n v="363.34"/>
    <n v="0.85501823743969874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OLD DIXIE HWY"/>
    <s v="Callahan"/>
    <s v="Florida"/>
    <n v="32011"/>
    <s v="OLD DIXIE HWY CALLAHAN FL 32011"/>
    <s v=""/>
    <s v="Pass"/>
    <s v="No"/>
    <s v="FV&lt;$10K"/>
    <s v="N/A"/>
    <s v="No, &lt; $20K Lien"/>
    <s v="No, Lien &lt; $20K"/>
    <s v="N/A"/>
    <s v="No"/>
    <s v="No"/>
    <n v="0"/>
    <s v="No"/>
    <n v="24000"/>
    <n v="1"/>
    <n v="24000"/>
    <m/>
    <n v="0"/>
    <n v="0"/>
    <s v=""/>
    <e v="#N/A"/>
    <n v="24000"/>
    <s v="No"/>
    <s v="V"/>
    <s v="Yes"/>
    <s v="No"/>
    <n v="0"/>
    <n v="0"/>
    <n v="1699.8"/>
    <n v="-1699.8"/>
    <n v="7.0824999999999999E-2"/>
    <m/>
    <s v="No"/>
    <m/>
    <m/>
    <m/>
    <x v="4"/>
    <n v="921"/>
    <n v="424.95"/>
    <s v="Ok"/>
    <n v="0"/>
    <n v="0"/>
  </r>
  <r>
    <n v="922"/>
    <s v="Nassau"/>
    <s v="19-2N-25-0000-0033-0200"/>
    <n v="252.95"/>
    <n v="2017"/>
    <n v="252.95"/>
    <n v="252.95"/>
    <n v="0"/>
    <m/>
    <s v="CALLAHAN"/>
    <s v="Florida"/>
    <n v="32011"/>
    <s v="BY PASS RD"/>
    <s v="CALLAHAN FL 32011"/>
    <n v="-81.847474785023095"/>
    <n v="30.572637731224901"/>
    <s v="NELSON FREDEVA M (1/2 INT) &amp; NELSON CAROL L (1/4 INT) &amp; ELLIS RAY (1/4 INT)"/>
    <n v="0"/>
    <s v="VACANT RESIDENTIAL"/>
    <n v="8001"/>
    <s v="Residential-Vacant Land"/>
    <n v="2017"/>
    <n v="12738"/>
    <n v="2017"/>
    <n v="14475"/>
    <n v="204.3"/>
    <n v="0.80766949990116632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BY PASS RD"/>
    <s v="Callahan"/>
    <s v="Florida"/>
    <n v="32011"/>
    <s v="BY PASS RD CALLAHAN FL 32011"/>
    <s v=""/>
    <s v="Pass"/>
    <s v="No"/>
    <s v="FV&lt;$10K"/>
    <s v="N/A"/>
    <s v="No, &lt; $20K Lien"/>
    <s v="No, Lien &lt; $20K"/>
    <s v="N/A"/>
    <s v="No"/>
    <s v="No"/>
    <n v="0"/>
    <s v="No"/>
    <n v="12738"/>
    <n v="1"/>
    <n v="12738"/>
    <m/>
    <n v="0"/>
    <n v="0"/>
    <s v=""/>
    <e v="#N/A"/>
    <n v="12738"/>
    <s v="No"/>
    <s v="V"/>
    <s v="Yes"/>
    <s v="No"/>
    <n v="0"/>
    <n v="0"/>
    <n v="1011.8"/>
    <n v="-1011.8"/>
    <n v="7.9431621918668552E-2"/>
    <m/>
    <s v="No"/>
    <m/>
    <m/>
    <m/>
    <x v="4"/>
    <n v="922"/>
    <n v="252.95"/>
    <s v="Ok"/>
    <n v="0"/>
    <n v="0"/>
  </r>
  <r>
    <n v="923"/>
    <s v="Nassau"/>
    <s v="19-2N-25-0000-0035-0010"/>
    <n v="1277.44"/>
    <n v="2017"/>
    <n v="1277.44"/>
    <n v="1277.44"/>
    <n v="0"/>
    <n v="45059"/>
    <s v="CALLAHAN"/>
    <s v="Florida"/>
    <n v="32011"/>
    <s v="45059 ARLINE RD"/>
    <s v="CALLAHAN FL 32011"/>
    <n v="-81.843902790293896"/>
    <n v="30.573499033701601"/>
    <s v="HAMPTON KEVA"/>
    <n v="1"/>
    <s v="SINGLE FAMILY"/>
    <n v="1001"/>
    <s v="Single Family Residential"/>
    <n v="2017"/>
    <n v="76068"/>
    <n v="2017"/>
    <n v="76068"/>
    <n v="1151.58"/>
    <n v="0.90147482464929851"/>
    <s v="No"/>
    <s v="No"/>
    <s v="No"/>
    <m/>
    <m/>
    <m/>
    <m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45059 ARLINE RD"/>
    <s v="Callahan"/>
    <s v="Florida"/>
    <n v="32011"/>
    <s v="45059 ARLINE RD CALLAHAN FL 32011"/>
    <s v=""/>
    <s v="Pass"/>
    <s v="No"/>
    <s v="FV&lt;$10K"/>
    <s v="N/A"/>
    <s v="No, &lt; $20K Lien"/>
    <s v="No, Lien &lt; $20K"/>
    <s v="N/A"/>
    <s v="No"/>
    <s v="No"/>
    <n v="0"/>
    <s v="No"/>
    <n v="76068"/>
    <n v="1"/>
    <n v="76068"/>
    <m/>
    <n v="0"/>
    <n v="0"/>
    <s v=""/>
    <e v="#N/A"/>
    <n v="76068"/>
    <s v="No"/>
    <s v="S"/>
    <s v="No"/>
    <s v="No"/>
    <n v="0.35"/>
    <n v="26623.8"/>
    <n v="5109.76"/>
    <n v="21514.04"/>
    <n v="6.717358153231319E-2"/>
    <m/>
    <s v="No"/>
    <m/>
    <m/>
    <m/>
    <x v="0"/>
    <n v="923"/>
    <n v="1277.44"/>
    <s v="Ok"/>
    <n v="0"/>
    <n v="0"/>
  </r>
  <r>
    <n v="924"/>
    <s v="Nassau"/>
    <s v="19-2N-25-0000-0040-0000"/>
    <n v="817.89"/>
    <n v="2017"/>
    <n v="817.89"/>
    <n v="817.89"/>
    <n v="0"/>
    <m/>
    <s v="CALLAHAN"/>
    <s v="Florida"/>
    <n v="32011"/>
    <s v="BY PASS RD"/>
    <s v="CALLAHAN FL 32011"/>
    <n v="-81.850103534856899"/>
    <n v="30.574892335115599"/>
    <s v="MOON JEAN"/>
    <n v="0"/>
    <s v="VACANT RESIDENTIAL"/>
    <n v="8001"/>
    <s v="Residential-Vacant Land"/>
    <n v="2017"/>
    <n v="48000"/>
    <n v="2017"/>
    <n v="48000"/>
    <n v="726.67"/>
    <n v="0.88846910953795744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High"/>
    <n v="2"/>
    <s v="No"/>
    <s v="Yes"/>
    <s v="No"/>
    <s v="Without Environmental Issues"/>
    <s v="No"/>
    <s v="None"/>
    <s v="BY PASS RD"/>
    <s v="Callahan"/>
    <s v="Florida"/>
    <n v="32011"/>
    <s v="BY PASS RD CALLAHAN FL 32011"/>
    <s v=""/>
    <s v="Pass"/>
    <s v="Yes"/>
    <s v="FV&lt;$10K"/>
    <s v="N/A"/>
    <s v="No, &lt; $20K Lien"/>
    <s v="No, Lien &lt; $20K"/>
    <s v="N/A"/>
    <s v="No"/>
    <s v="No"/>
    <n v="2"/>
    <s v="No"/>
    <n v="48000"/>
    <n v="1"/>
    <n v="48000"/>
    <m/>
    <n v="0"/>
    <n v="0"/>
    <s v=""/>
    <e v="#N/A"/>
    <n v="48000"/>
    <s v="No"/>
    <s v="V"/>
    <s v="Yes"/>
    <s v="No"/>
    <n v="0"/>
    <n v="0"/>
    <n v="4907.34"/>
    <n v="-4907.34"/>
    <n v="0.10223625"/>
    <m/>
    <s v="No"/>
    <m/>
    <m/>
    <m/>
    <x v="1"/>
    <n v="924"/>
    <n v="817.89"/>
    <s v="Ok"/>
    <n v="0"/>
    <n v="0"/>
  </r>
  <r>
    <n v="925"/>
    <s v="Nassau"/>
    <s v="19-2N-25-0000-0042-0030"/>
    <n v="215.18"/>
    <n v="2017"/>
    <n v="215.18"/>
    <n v="215.18"/>
    <n v="0"/>
    <m/>
    <s v="CALLAHAN"/>
    <s v="Florida"/>
    <n v="32011"/>
    <s v="SR 115"/>
    <s v="CALLAHAN FL 32011"/>
    <n v="-81.843658261331996"/>
    <n v="30.572028251057301"/>
    <s v="LAST FRANK III"/>
    <n v="0"/>
    <s v="VACANT RESIDENTIAL"/>
    <n v="8001"/>
    <s v="Residential-Vacant Land"/>
    <n v="2017"/>
    <n v="10560"/>
    <n v="2017"/>
    <n v="12000"/>
    <n v="169.38"/>
    <n v="0.78715494005019049"/>
    <s v="No"/>
    <s v="No"/>
    <m/>
    <m/>
    <m/>
    <m/>
    <m/>
    <s v="I"/>
    <s v="I"/>
    <s v="I"/>
    <n v="0"/>
    <n v="0"/>
    <n v="0"/>
    <n v="0"/>
    <s v="No"/>
    <s v="No"/>
    <s v="No"/>
    <n v="0"/>
    <n v="0"/>
    <n v="0"/>
    <n v="0"/>
    <n v="0"/>
    <n v="0"/>
    <s v="Potential Low Risk"/>
    <s v="Minimal"/>
    <n v="2"/>
    <s v="No"/>
    <s v="No"/>
    <s v="No"/>
    <s v="Without Environmental Issues"/>
    <s v="No"/>
    <s v="None"/>
    <s v="SR 115"/>
    <s v="Callahan"/>
    <s v="Florida"/>
    <n v="32011"/>
    <s v="SR 115 CALLAHAN FL 32011"/>
    <s v=""/>
    <s v="Pass"/>
    <s v="No"/>
    <s v="FV&lt;$10K"/>
    <s v="N/A"/>
    <s v="No, &lt; $20K Lien"/>
    <s v="No, Lien &lt; $20K"/>
    <s v="N/A"/>
    <s v="No"/>
    <s v="No"/>
    <n v="2"/>
    <s v="No"/>
    <n v="10560"/>
    <n v="1"/>
    <n v="10560"/>
    <m/>
    <n v="0"/>
    <n v="0"/>
    <s v=""/>
    <e v="#N/A"/>
    <n v="10560"/>
    <s v="No"/>
    <s v="V"/>
    <s v="Yes"/>
    <s v="No"/>
    <n v="0"/>
    <n v="0"/>
    <n v="1291.0800000000002"/>
    <n v="-1291.0800000000002"/>
    <n v="0.12226136363636365"/>
    <m/>
    <s v="No"/>
    <m/>
    <m/>
    <m/>
    <x v="4"/>
    <n v="925"/>
    <n v="215.18"/>
    <s v="Ok"/>
    <n v="0"/>
    <n v="0"/>
  </r>
  <r>
    <n v="926"/>
    <s v="Nassau"/>
    <s v="19-2N-25-0000-0051-0000"/>
    <n v="433.13"/>
    <n v="2017"/>
    <n v="433.13"/>
    <n v="433.13"/>
    <n v="0"/>
    <n v="45091"/>
    <s v="CALLAHAN"/>
    <s v="Florida"/>
    <n v="32011"/>
    <s v="45091 WORDLAW CIR"/>
    <s v="CALLAHAN FL 32011"/>
    <n v="-81.843153559773697"/>
    <n v="30.5699927473934"/>
    <s v="CRYSTAL I LLC"/>
    <n v="0"/>
    <s v="VACANT RESIDENTIAL"/>
    <n v="8001"/>
    <s v="Residential-Vacant Land"/>
    <n v="2017"/>
    <n v="24500"/>
    <n v="2017"/>
    <n v="24500"/>
    <n v="370.9"/>
    <n v="0.85632489091035024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1"/>
    <s v="Potential Low Risk"/>
    <s v="High"/>
    <n v="4"/>
    <s v="No"/>
    <s v="Yes"/>
    <s v="No"/>
    <s v="Without Environmental Issues"/>
    <s v="No"/>
    <s v="None"/>
    <s v="45091 WORDLAW CIR"/>
    <s v="Callahan"/>
    <s v="Florida"/>
    <n v="32011"/>
    <s v="45091 WORDLAW CIR CALLAHAN FL 32011"/>
    <s v=""/>
    <s v="Pass"/>
    <s v="Yes"/>
    <s v="FV&lt;$10K"/>
    <s v="N/A"/>
    <s v="No, &lt; $20K Lien"/>
    <s v="No, Lien &lt; $20K"/>
    <s v="N/A"/>
    <s v="No"/>
    <s v="No"/>
    <n v="4"/>
    <s v="No"/>
    <n v="24500"/>
    <n v="1"/>
    <n v="24500"/>
    <m/>
    <n v="0"/>
    <n v="0"/>
    <s v=""/>
    <e v="#N/A"/>
    <n v="24500"/>
    <s v="No"/>
    <s v="V"/>
    <s v="Yes"/>
    <s v="No"/>
    <n v="0"/>
    <n v="0"/>
    <n v="3465.04"/>
    <n v="-3465.04"/>
    <n v="0.14143020408163265"/>
    <m/>
    <s v="No"/>
    <m/>
    <m/>
    <m/>
    <x v="4"/>
    <n v="926"/>
    <n v="433.13"/>
    <s v="Ok"/>
    <n v="0"/>
    <n v="0"/>
  </r>
  <r>
    <n v="927"/>
    <s v="Nassau"/>
    <s v="19-2N-25-0000-0052-0010"/>
    <n v="330.49"/>
    <n v="2017"/>
    <n v="330.49"/>
    <n v="330.49"/>
    <n v="0"/>
    <n v="45371"/>
    <s v="CALLAHAN"/>
    <s v="Florida"/>
    <n v="32011"/>
    <s v="45371 MORGAN CIR"/>
    <s v="CALLAHAN FL 32011"/>
    <n v="-81.8441159122671"/>
    <n v="30.5694669067516"/>
    <s v="WILSON MALINDA E"/>
    <n v="2"/>
    <s v="MOBILE HOMES"/>
    <n v="1006"/>
    <s v="Mobile home"/>
    <n v="2017"/>
    <n v="17365"/>
    <n v="2017"/>
    <n v="19351"/>
    <n v="276"/>
    <n v="0.83512360434506339"/>
    <m/>
    <s v="No"/>
    <s v="No"/>
    <s v="No"/>
    <m/>
    <s v="No"/>
    <s v="No"/>
    <s v="I"/>
    <s v="I"/>
    <s v="I"/>
    <s v="I"/>
    <s v="I"/>
    <n v="0"/>
    <n v="0"/>
    <s v="No"/>
    <s v="No"/>
    <s v="No"/>
    <n v="0"/>
    <n v="0"/>
    <n v="0"/>
    <n v="0"/>
    <n v="0"/>
    <n v="0"/>
    <s v="Potential Low Risk"/>
    <s v="Minimal"/>
    <n v="0"/>
    <s v="No"/>
    <s v="Yes"/>
    <s v="No"/>
    <s v="Without Environmental Issues"/>
    <s v="No"/>
    <s v="None"/>
    <s v="45371 MORGAN CIR"/>
    <s v="Callahan"/>
    <s v="Florida"/>
    <n v="32011"/>
    <s v="45371 MORGAN CIR CALLAHAN FL 32011"/>
    <s v=""/>
    <s v="Pass"/>
    <s v="Yes"/>
    <s v="FV&lt;$10K"/>
    <s v="N/A"/>
    <s v="No, &lt; $20K Lien"/>
    <s v="No, Lien &lt; $20K"/>
    <s v="N/A"/>
    <s v="No"/>
    <s v="No"/>
    <n v="0"/>
    <s v="No"/>
    <n v="17365"/>
    <n v="1"/>
    <n v="17365"/>
    <m/>
    <n v="0"/>
    <n v="0"/>
    <s v=""/>
    <e v="#N/A"/>
    <n v="17365"/>
    <s v="No"/>
    <s v="R"/>
    <s v="No"/>
    <s v="No"/>
    <n v="0.35"/>
    <n v="6077.75"/>
    <n v="1321.96"/>
    <n v="4755.79"/>
    <n v="7.6127843363086672E-2"/>
    <m/>
    <s v="No"/>
    <m/>
    <m/>
    <m/>
    <x v="4"/>
    <n v="927"/>
    <n v="330.49"/>
    <s v="Ok"/>
    <n v="0"/>
    <n v="0"/>
  </r>
  <r>
    <n v="928"/>
    <s v="Nassau"/>
    <s v="19-2N-25-0000-0054-0000"/>
    <n v="846.05"/>
    <n v="2017"/>
    <n v="846.05"/>
    <n v="846.05"/>
    <n v="0"/>
    <n v="45435"/>
    <s v="CALLAHAN"/>
    <s v="Florida"/>
    <n v="32011"/>
    <s v="45435 MORGAN CIR"/>
    <s v="CALLAHAN FL 32011"/>
    <n v="-81.844267596021197"/>
    <n v="30.570062543486799"/>
    <s v="THOMPSON A J"/>
    <n v="1"/>
    <s v="SINGLE FAMILY"/>
    <n v="1001"/>
    <s v="Single Family Residential"/>
    <n v="2017"/>
    <n v="49634"/>
    <n v="2017"/>
    <n v="49832"/>
    <n v="752.71"/>
    <n v="0.88967555109036123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45435 MORGAN CIR"/>
    <s v="Callahan"/>
    <s v="Florida"/>
    <n v="32011"/>
    <s v="45435 MORGAN CIR CALLAHAN FL 32011"/>
    <s v=""/>
    <s v="Pass"/>
    <s v="No"/>
    <s v="FV&lt;$10K"/>
    <s v="N/A"/>
    <s v="No, &lt; $20K Lien"/>
    <s v="No, Lien &lt; $20K"/>
    <s v="N/A"/>
    <s v="No"/>
    <s v="No"/>
    <n v="0"/>
    <s v="No"/>
    <n v="49634"/>
    <n v="1"/>
    <n v="49634"/>
    <m/>
    <n v="0"/>
    <n v="0"/>
    <s v=""/>
    <e v="#N/A"/>
    <n v="49634"/>
    <s v="No"/>
    <s v="S"/>
    <s v="No"/>
    <s v="No"/>
    <n v="0.35"/>
    <n v="17371.899999999998"/>
    <n v="3384.2"/>
    <n v="13987.699999999997"/>
    <n v="6.8183100294153198E-2"/>
    <m/>
    <s v="No"/>
    <m/>
    <m/>
    <m/>
    <x v="0"/>
    <n v="928"/>
    <n v="846.05"/>
    <s v="Ok"/>
    <n v="0"/>
    <n v="0"/>
  </r>
  <r>
    <n v="929"/>
    <s v="Nassau"/>
    <s v="19-2N-25-0000-0055-0010"/>
    <n v="112.14"/>
    <n v="2017"/>
    <n v="112.14"/>
    <n v="112.14"/>
    <n v="0"/>
    <m/>
    <s v="CALLAHAN"/>
    <s v="Florida"/>
    <n v="32011"/>
    <s v="DENEFIELD RD"/>
    <s v="CALLAHAN FL 32011"/>
    <n v="-81.843329427287998"/>
    <n v="30.5694111545323"/>
    <s v="COAKLEY EMMITT D"/>
    <n v="0"/>
    <s v="VACANT RESIDENTIAL"/>
    <n v="8001"/>
    <s v="Residential-Vacant Land"/>
    <n v="2017"/>
    <n v="4620"/>
    <n v="2017"/>
    <n v="5250"/>
    <n v="74.099999999999994"/>
    <n v="0.66078116639914386"/>
    <s v="No"/>
    <s v="No"/>
    <s v="No"/>
    <m/>
    <m/>
    <m/>
    <m/>
    <s v="C"/>
    <s v="I"/>
    <s v="I"/>
    <s v="I"/>
    <n v="0"/>
    <n v="0"/>
    <n v="0"/>
    <s v="No"/>
    <s v="Yes"/>
    <s v="No"/>
    <n v="0"/>
    <n v="0"/>
    <n v="0"/>
    <n v="0"/>
    <n v="0"/>
    <n v="0"/>
    <s v="Potential Low Risk"/>
    <s v="High"/>
    <n v="3"/>
    <s v="No"/>
    <s v="No"/>
    <s v="No"/>
    <s v="Without Environmental Issues"/>
    <s v="No"/>
    <s v="None"/>
    <s v="DENEFIELD RD"/>
    <s v="Callahan"/>
    <s v="Florida"/>
    <n v="32011"/>
    <s v="DENEFIELD RD CALLAHAN FL 32011"/>
    <s v=""/>
    <s v="Lien&lt;$150"/>
    <s v="No"/>
    <s v="FV&lt;$10K"/>
    <s v="N/A"/>
    <s v="No, &lt; $20K Lien"/>
    <s v="No, Lien &lt; $20K"/>
    <s v="N/A"/>
    <s v="No"/>
    <s v="No"/>
    <n v="3"/>
    <s v="No"/>
    <n v="4620"/>
    <n v="1"/>
    <n v="4620"/>
    <m/>
    <n v="0"/>
    <n v="0"/>
    <s v=""/>
    <e v="#N/A"/>
    <n v="4620"/>
    <s v="No"/>
    <s v="V"/>
    <s v="Yes"/>
    <s v="No"/>
    <n v="0"/>
    <n v="0"/>
    <n v="784.98"/>
    <n v="-784.98"/>
    <n v="0.16990909090909093"/>
    <m/>
    <s v="No"/>
    <m/>
    <m/>
    <m/>
    <x v="2"/>
    <n v="929"/>
    <n v="112.14"/>
    <s v="Ok"/>
    <n v="0"/>
    <n v="0"/>
  </r>
  <r>
    <n v="930"/>
    <s v="Nassau"/>
    <s v="19-2N-25-0000-0075-0000"/>
    <n v="238.08"/>
    <n v="2017"/>
    <n v="238.08"/>
    <n v="238.08"/>
    <n v="0"/>
    <m/>
    <s v="CALLAHAN"/>
    <s v="Florida"/>
    <n v="32011"/>
    <s v="JOHNSON RD"/>
    <s v="CALLAHAN FL 32011"/>
    <n v="-81.838267044764706"/>
    <n v="30.573908068005402"/>
    <s v="KILLINGS LENDFORD"/>
    <n v="0"/>
    <s v="VACANT RESIDENTIAL"/>
    <n v="8001"/>
    <s v="Residential-Vacant Land"/>
    <n v="2017"/>
    <n v="11880"/>
    <n v="2017"/>
    <n v="13500"/>
    <n v="190.55"/>
    <n v="0.80036122311827962"/>
    <s v="No"/>
    <s v="No"/>
    <s v="No"/>
    <s v="No"/>
    <s v="No"/>
    <s v="No"/>
    <s v="No"/>
    <s v="I"/>
    <s v="C"/>
    <s v="I"/>
    <s v="I"/>
    <s v="I"/>
    <s v="I"/>
    <s v="I"/>
    <s v="No"/>
    <s v="Yes"/>
    <s v="No"/>
    <n v="0"/>
    <n v="0"/>
    <n v="0"/>
    <n v="0"/>
    <n v="0"/>
    <n v="1"/>
    <s v="Potential Medium Risk"/>
    <s v="Minimal"/>
    <n v="1"/>
    <s v="No"/>
    <s v="No"/>
    <s v="No"/>
    <s v="Without Environmental Issues"/>
    <s v="No"/>
    <s v="None"/>
    <s v="JOHNSON RD"/>
    <s v="Callahan"/>
    <s v="Florida"/>
    <n v="32011"/>
    <s v="JOHNSON RD CALLAHAN FL 32011"/>
    <s v=""/>
    <s v="Pass"/>
    <s v="No"/>
    <s v="FV&lt;$10K"/>
    <s v="N/A"/>
    <s v="No, &lt; $20K Lien"/>
    <s v="No, Lien &lt; $20K"/>
    <s v="N/A"/>
    <s v="No"/>
    <s v="No"/>
    <n v="1"/>
    <s v="No"/>
    <n v="11880"/>
    <n v="1"/>
    <n v="11880"/>
    <m/>
    <n v="0"/>
    <n v="0"/>
    <s v=""/>
    <e v="#N/A"/>
    <n v="11880"/>
    <s v="No"/>
    <s v="V"/>
    <s v="Yes"/>
    <s v="No"/>
    <n v="0"/>
    <n v="0"/>
    <n v="1190.4000000000001"/>
    <n v="-1190.4000000000001"/>
    <n v="0.10020202020202021"/>
    <m/>
    <s v="No"/>
    <m/>
    <m/>
    <m/>
    <x v="4"/>
    <n v="930"/>
    <n v="238.08"/>
    <s v="Ok"/>
    <n v="0"/>
    <n v="0"/>
  </r>
  <r>
    <n v="931"/>
    <s v="Nassau"/>
    <s v="19-2N-25-0000-0084-0000"/>
    <n v="1164.83"/>
    <n v="2017"/>
    <n v="1164.83"/>
    <n v="1164.83"/>
    <n v="0"/>
    <n v="45064"/>
    <s v="CALLAHAN"/>
    <s v="Florida"/>
    <n v="32011"/>
    <s v="45064 COLSON RD"/>
    <s v="CALLAHAN FL 32011"/>
    <n v="-81.837278681075006"/>
    <n v="30.572883510718299"/>
    <s v="WILLIAMS ANTHONY"/>
    <n v="1"/>
    <s v="SINGLE FAMILY"/>
    <n v="1001"/>
    <s v="Single Family Residential"/>
    <n v="2017"/>
    <n v="69191"/>
    <n v="2017"/>
    <n v="69191"/>
    <n v="1047.47"/>
    <n v="0.89924710043525669"/>
    <s v="No"/>
    <s v="No"/>
    <s v="No"/>
    <s v="No"/>
    <s v="No"/>
    <m/>
    <m/>
    <s v="I"/>
    <s v="I"/>
    <s v="I"/>
    <s v="I"/>
    <s v="I"/>
    <s v="I"/>
    <s v="I"/>
    <s v="No"/>
    <s v="No"/>
    <s v="No"/>
    <n v="0"/>
    <n v="0"/>
    <n v="0"/>
    <n v="0"/>
    <n v="0"/>
    <n v="4"/>
    <s v="Potential Medium Risk"/>
    <s v="Minimal"/>
    <n v="1"/>
    <s v="No"/>
    <s v="No"/>
    <s v="No"/>
    <s v="Without Environmental Issues"/>
    <s v="No"/>
    <s v="None"/>
    <s v="45064 COLSON RD"/>
    <s v="Callahan"/>
    <s v="Florida"/>
    <n v="32011"/>
    <s v="45064 COLSON RD CALLAHAN FL 32011"/>
    <s v=""/>
    <s v="Pass"/>
    <s v="No"/>
    <s v="FV&lt;$10K"/>
    <s v="N/A"/>
    <s v="No, &lt; $20K Lien"/>
    <s v="No, Lien &lt; $20K"/>
    <s v="N/A"/>
    <s v="No"/>
    <s v="No"/>
    <n v="1"/>
    <s v="No"/>
    <n v="69191"/>
    <n v="1"/>
    <n v="69191"/>
    <m/>
    <n v="0"/>
    <n v="0"/>
    <s v=""/>
    <e v="#N/A"/>
    <n v="69191"/>
    <s v="No"/>
    <s v="S"/>
    <s v="No"/>
    <s v="No"/>
    <n v="0.35"/>
    <n v="24216.85"/>
    <n v="5824.15"/>
    <n v="18392.699999999997"/>
    <n v="8.4174964952089135E-2"/>
    <m/>
    <s v="No"/>
    <m/>
    <m/>
    <m/>
    <x v="0"/>
    <n v="931"/>
    <n v="1164.83"/>
    <s v="Ok"/>
    <n v="0"/>
    <n v="0"/>
  </r>
  <r>
    <n v="932"/>
    <s v="Nassau"/>
    <s v="19-2N-25-0000-0102-0010"/>
    <n v="215.18"/>
    <n v="2017"/>
    <n v="215.18"/>
    <n v="215.18"/>
    <n v="0"/>
    <n v="45263"/>
    <s v="CALLAHAN"/>
    <s v="Florida"/>
    <n v="32011"/>
    <s v="45263 WHITFIELD RD"/>
    <s v="CALLAHAN FL 32011"/>
    <n v="-81.841191784686401"/>
    <n v="30.574503996051298"/>
    <s v="MELTON CHAD"/>
    <n v="0"/>
    <s v="VACANT RESIDENTIAL"/>
    <n v="8001"/>
    <s v="Residential-Vacant Land"/>
    <n v="2017"/>
    <n v="10560"/>
    <n v="2017"/>
    <n v="12000"/>
    <n v="169.38"/>
    <n v="0.78715494005019049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45263 WHITFIELD RD"/>
    <s v="Callahan"/>
    <s v="Florida"/>
    <n v="32011"/>
    <s v="45263 WHITFIELD RD CALLAHAN FL 32011"/>
    <s v=""/>
    <s v="Pass"/>
    <s v="No"/>
    <s v="FV&lt;$10K"/>
    <s v="N/A"/>
    <s v="No, &lt; $20K Lien"/>
    <s v="No, Lien &lt; $20K"/>
    <s v="N/A"/>
    <s v="No"/>
    <s v="No"/>
    <n v="1"/>
    <s v="No"/>
    <n v="10560"/>
    <n v="1"/>
    <n v="10560"/>
    <m/>
    <n v="0"/>
    <n v="0"/>
    <s v=""/>
    <e v="#N/A"/>
    <n v="10560"/>
    <s v="No"/>
    <s v="V"/>
    <s v="Yes"/>
    <s v="No"/>
    <n v="0"/>
    <n v="0"/>
    <n v="1075.9000000000001"/>
    <n v="-1075.9000000000001"/>
    <n v="0.10188446969696971"/>
    <m/>
    <s v="No"/>
    <m/>
    <m/>
    <m/>
    <x v="4"/>
    <n v="932"/>
    <n v="215.18"/>
    <s v="Ok"/>
    <n v="0"/>
    <n v="0"/>
  </r>
  <r>
    <n v="933"/>
    <s v="Nassau"/>
    <s v="19-2N-25-0000-0102-0040"/>
    <n v="541.11"/>
    <n v="2017"/>
    <n v="541.11"/>
    <n v="541.11"/>
    <n v="0"/>
    <n v="45243"/>
    <s v="CALLAHAN"/>
    <s v="Florida"/>
    <n v="32011"/>
    <s v="45243 WHITFIELD RD"/>
    <s v="CALLAHAN FL 32011"/>
    <n v="-81.841026144961802"/>
    <n v="30.574080317113701"/>
    <s v="MELTON CHAD"/>
    <n v="2"/>
    <s v="MOBILE HOMES"/>
    <n v="1006"/>
    <s v="Mobile home"/>
    <n v="2017"/>
    <n v="27818"/>
    <n v="2017"/>
    <n v="35339"/>
    <n v="470.75"/>
    <n v="0.86997098556670549"/>
    <s v="No"/>
    <s v="No"/>
    <s v="No"/>
    <s v="No"/>
    <s v="No"/>
    <m/>
    <m/>
    <s v="I"/>
    <s v="I"/>
    <s v="I"/>
    <s v="C"/>
    <s v="I"/>
    <s v="C"/>
    <n v="0"/>
    <s v="No"/>
    <s v="Yes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45243 WHITFIELD RD"/>
    <s v="Callahan"/>
    <s v="Florida"/>
    <n v="32011"/>
    <s v="45243 WHITFIELD RD CALLAHAN FL 32011"/>
    <s v=""/>
    <s v="Pass"/>
    <s v="No"/>
    <s v="FV&lt;$10K"/>
    <s v="N/A"/>
    <s v="No, &lt; $20K Lien"/>
    <s v="No, Lien &lt; $20K"/>
    <s v="N/A"/>
    <s v="No"/>
    <s v="No"/>
    <n v="1"/>
    <s v="No"/>
    <n v="27818"/>
    <n v="1"/>
    <n v="27818"/>
    <m/>
    <n v="0"/>
    <n v="0"/>
    <s v=""/>
    <e v="#N/A"/>
    <n v="27818"/>
    <s v="No"/>
    <s v="R"/>
    <s v="No"/>
    <s v="No"/>
    <n v="0.35"/>
    <n v="9736.2999999999993"/>
    <n v="2705.55"/>
    <n v="7030.7499999999991"/>
    <n v="9.7258969012869373E-2"/>
    <m/>
    <s v="No"/>
    <m/>
    <m/>
    <m/>
    <x v="4"/>
    <n v="933"/>
    <n v="541.11"/>
    <s v="Ok"/>
    <n v="0"/>
    <n v="0"/>
  </r>
  <r>
    <n v="934"/>
    <s v="Nassau"/>
    <s v="19-2N-25-0000-0102-0050"/>
    <n v="260.95999999999998"/>
    <n v="2017"/>
    <n v="260.95999999999998"/>
    <n v="260.95999999999998"/>
    <n v="0"/>
    <m/>
    <s v="CALLAHAN"/>
    <s v="Florida"/>
    <n v="32011"/>
    <s v="WHITFIELD RD"/>
    <s v="CALLAHAN FL 32011"/>
    <n v="-81.8412862345441"/>
    <n v="30.573682715330101"/>
    <s v="MELTON CHAD"/>
    <n v="0"/>
    <s v="VACANT RESIDENTIAL"/>
    <n v="8001"/>
    <s v="Residential-Vacant Land"/>
    <n v="2017"/>
    <n v="13200"/>
    <n v="2017"/>
    <n v="15000"/>
    <n v="211.71"/>
    <n v="0.81127375843041083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WHITFIELD RD"/>
    <s v="Callahan"/>
    <s v="Florida"/>
    <n v="32011"/>
    <s v="WHITFIELD RD CALLAHAN FL 32011"/>
    <s v=""/>
    <s v="Pass"/>
    <s v="No"/>
    <s v="FV&lt;$10K"/>
    <s v="N/A"/>
    <s v="No, &lt; $20K Lien"/>
    <s v="No, Lien &lt; $20K"/>
    <s v="N/A"/>
    <s v="No"/>
    <s v="No"/>
    <n v="1"/>
    <s v="No"/>
    <n v="13200"/>
    <n v="1"/>
    <n v="13200"/>
    <m/>
    <n v="0"/>
    <n v="0"/>
    <s v=""/>
    <e v="#N/A"/>
    <n v="13200"/>
    <s v="No"/>
    <s v="V"/>
    <s v="Yes"/>
    <s v="No"/>
    <n v="0"/>
    <n v="0"/>
    <n v="1304.8"/>
    <n v="-1304.8"/>
    <n v="9.8848484848484838E-2"/>
    <m/>
    <s v="No"/>
    <m/>
    <m/>
    <m/>
    <x v="4"/>
    <n v="934"/>
    <n v="260.95999999999998"/>
    <s v="Ok"/>
    <n v="0"/>
    <n v="0"/>
  </r>
  <r>
    <n v="935"/>
    <s v="Nassau"/>
    <s v="19-2N-25-0000-0102-0080"/>
    <n v="1365.71"/>
    <n v="2017"/>
    <n v="1365.71"/>
    <n v="1365.71"/>
    <n v="0"/>
    <n v="45174"/>
    <s v="CALLAHAN"/>
    <s v="Florida"/>
    <n v="32011"/>
    <s v="45174 ARLINE RD"/>
    <s v="CALLAHAN FL 32011"/>
    <n v="-81.842298799627301"/>
    <n v="30.573799877104499"/>
    <s v="JANUSZKIEWICZ LEE EDWARD"/>
    <n v="2"/>
    <s v="MOBILE HOMES"/>
    <n v="1006"/>
    <s v="Mobile home"/>
    <n v="2017"/>
    <n v="120563"/>
    <n v="2017"/>
    <n v="124307"/>
    <n v="1233.2"/>
    <n v="0.90297354489606141"/>
    <m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0"/>
    <s v="Yes"/>
    <s v="Yes"/>
    <s v="No"/>
    <s v="Without Environmental Issues"/>
    <s v="No"/>
    <s v="None"/>
    <s v="45174 ARLINE RD"/>
    <s v="Callahan"/>
    <s v="Florida"/>
    <n v="32011"/>
    <s v="45174 ARLINE RD CALLAHAN FL 32011"/>
    <s v=""/>
    <s v="Pass"/>
    <s v="Yes"/>
    <s v="FV&lt;$10K"/>
    <s v="N/A"/>
    <s v="No, &lt; $20K Lien"/>
    <s v="No, Lien &lt; $20K"/>
    <s v="N/A"/>
    <s v="No"/>
    <s v="No"/>
    <n v="0"/>
    <s v="No"/>
    <n v="120563"/>
    <n v="1"/>
    <n v="120563"/>
    <m/>
    <n v="0"/>
    <n v="0"/>
    <s v=""/>
    <e v="#N/A"/>
    <n v="120563"/>
    <s v="No"/>
    <s v="R"/>
    <s v="No"/>
    <s v="Yes"/>
    <n v="0.67"/>
    <n v="80777.210000000006"/>
    <n v="5462.84"/>
    <n v="75314.37000000001"/>
    <n v="4.5311082172805918E-2"/>
    <m/>
    <s v="No"/>
    <m/>
    <m/>
    <m/>
    <x v="0"/>
    <n v="935"/>
    <n v="1365.71"/>
    <s v="Ok"/>
    <n v="0"/>
    <n v="0"/>
  </r>
  <r>
    <n v="936"/>
    <s v="Nassau"/>
    <s v="19-2N-25-0000-0108-0000"/>
    <n v="448.06"/>
    <n v="2017"/>
    <n v="448.06"/>
    <n v="448.06"/>
    <n v="0"/>
    <n v="45029"/>
    <s v="CALLAHAN"/>
    <s v="Florida"/>
    <n v="32011"/>
    <s v="45029 STRAWBERRY LN"/>
    <s v="CALLAHAN FL 32011"/>
    <n v="-81.840072968073798"/>
    <n v="30.571786828778901"/>
    <s v="KELLY JOANNE"/>
    <n v="1"/>
    <s v="SINGLE FAMILY"/>
    <n v="1001"/>
    <s v="Single Family Residential"/>
    <n v="2017"/>
    <n v="50945"/>
    <n v="2017"/>
    <n v="55354"/>
    <n v="384.71"/>
    <n v="0.85861268580100869"/>
    <s v="No"/>
    <s v="No"/>
    <s v="No"/>
    <s v="No"/>
    <s v="No"/>
    <m/>
    <s v="No"/>
    <s v="I"/>
    <s v="I"/>
    <s v="I"/>
    <s v="I"/>
    <s v="I"/>
    <s v="I"/>
    <s v="I"/>
    <s v="No"/>
    <s v="No"/>
    <s v="No"/>
    <n v="0"/>
    <n v="0"/>
    <n v="0"/>
    <n v="0"/>
    <n v="0"/>
    <n v="2"/>
    <s v="Potential Low Risk"/>
    <s v="Minimal"/>
    <n v="1"/>
    <s v="Yes"/>
    <s v="No"/>
    <s v="No"/>
    <s v="Without Environmental Issues"/>
    <s v="No"/>
    <s v="None"/>
    <s v="45029 STRAWBERRY LN"/>
    <s v="Callahan"/>
    <s v="Florida"/>
    <n v="32011"/>
    <s v="45029 STRAWBERRY LN CALLAHAN FL 32011"/>
    <s v=""/>
    <s v="Pass"/>
    <s v="No"/>
    <s v="FV&lt;$10K"/>
    <s v="N/A"/>
    <s v="No, &lt; $20K Lien"/>
    <s v="No, Lien &lt; $20K"/>
    <s v="N/A"/>
    <s v="No"/>
    <s v="No"/>
    <n v="1"/>
    <s v="No"/>
    <n v="50945"/>
    <n v="1"/>
    <n v="50945"/>
    <m/>
    <n v="0"/>
    <n v="0"/>
    <s v=""/>
    <e v="#N/A"/>
    <n v="50945"/>
    <s v="No"/>
    <s v="S"/>
    <s v="No"/>
    <s v="Yes"/>
    <n v="0.67"/>
    <n v="34133.15"/>
    <n v="2240.3000000000002"/>
    <n v="31892.850000000002"/>
    <n v="4.3974874865050549E-2"/>
    <m/>
    <s v="No"/>
    <m/>
    <m/>
    <m/>
    <x v="0"/>
    <n v="936"/>
    <n v="448.06"/>
    <s v="Ok"/>
    <n v="0"/>
    <n v="0"/>
  </r>
  <r>
    <n v="937"/>
    <s v="Nassau"/>
    <s v="19-2N-25-0000-0110-0000"/>
    <n v="180.82"/>
    <n v="2017"/>
    <n v="180.82"/>
    <n v="180.82"/>
    <n v="0"/>
    <m/>
    <s v="CALLAHAN"/>
    <s v="Florida"/>
    <n v="32011"/>
    <s v="STRAWBERRY LN"/>
    <s v="CALLAHAN FL 32011"/>
    <n v="-81.839834731666997"/>
    <n v="30.571791497885702"/>
    <s v="JONES LATHERN B"/>
    <n v="0"/>
    <s v="VACANT RESIDENTIAL"/>
    <n v="8001"/>
    <s v="Residential-Vacant Land"/>
    <n v="2017"/>
    <n v="8580"/>
    <n v="2017"/>
    <n v="9750"/>
    <n v="137.6"/>
    <n v="0.76097776794602368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2"/>
    <s v="Potential Low Risk"/>
    <n v="0"/>
    <n v="6"/>
    <s v="No"/>
    <s v="No"/>
    <s v="No"/>
    <s v="Without Environmental Issues"/>
    <s v="No"/>
    <s v="None"/>
    <s v="STRAWBERRY LN"/>
    <s v="Callahan"/>
    <s v="Florida"/>
    <n v="32011"/>
    <s v="STRAWBERRY LN CALLAHAN FL 32011"/>
    <s v=""/>
    <s v="Pass"/>
    <s v="No"/>
    <s v="FV&lt;$10K"/>
    <s v="N/A"/>
    <s v="No, &lt; $20K Lien"/>
    <s v="No, Lien &lt; $20K"/>
    <s v="N/A"/>
    <s v="No"/>
    <s v="No"/>
    <n v="6"/>
    <s v="No"/>
    <n v="8580"/>
    <n v="1"/>
    <n v="8580"/>
    <m/>
    <n v="0"/>
    <n v="0"/>
    <s v=""/>
    <e v="#N/A"/>
    <n v="8580"/>
    <s v="No"/>
    <s v="V"/>
    <s v="Yes"/>
    <s v="No"/>
    <n v="0"/>
    <n v="0"/>
    <n v="1808.1999999999998"/>
    <n v="-1808.1999999999998"/>
    <n v="0.21074592074592072"/>
    <m/>
    <s v="No"/>
    <m/>
    <m/>
    <m/>
    <x v="4"/>
    <n v="937"/>
    <n v="180.82"/>
    <s v="Ok"/>
    <n v="0"/>
    <n v="0"/>
  </r>
  <r>
    <n v="938"/>
    <s v="Nassau"/>
    <s v="19-2N-25-0000-0111-0000"/>
    <n v="217.48"/>
    <n v="2017"/>
    <n v="217.48"/>
    <n v="217.48"/>
    <n v="0"/>
    <n v="45055"/>
    <s v="CALLAHAN"/>
    <s v="Florida"/>
    <n v="32011"/>
    <s v="45055 STRAWBERRY LN"/>
    <s v="CALLAHAN FL 32011"/>
    <n v="-81.839675906641403"/>
    <n v="30.571794595584699"/>
    <s v="JONES LATHERN B"/>
    <n v="0"/>
    <s v="VACANT RESIDENTIAL"/>
    <n v="8001"/>
    <s v="Residential-Vacant Land"/>
    <n v="2017"/>
    <n v="10230"/>
    <n v="2017"/>
    <n v="12750"/>
    <n v="171.5"/>
    <n v="0.78857826006989151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2"/>
    <s v="Potential Low Risk"/>
    <n v="0"/>
    <n v="7"/>
    <s v="No"/>
    <s v="No"/>
    <s v="No"/>
    <s v="Without Environmental Issues"/>
    <s v="No"/>
    <s v="None"/>
    <s v="45055 STRAWBERRY LN"/>
    <s v="Callahan"/>
    <s v="Florida"/>
    <n v="32011"/>
    <s v="45055 STRAWBERRY LN CALLAHAN FL 32011"/>
    <s v=""/>
    <s v="Pass"/>
    <s v="No"/>
    <s v="FV&lt;$10K"/>
    <s v="N/A"/>
    <s v="No, &lt; $20K Lien"/>
    <s v="No, Lien &lt; $20K"/>
    <s v="N/A"/>
    <s v="No"/>
    <s v="No"/>
    <n v="7"/>
    <s v="No"/>
    <n v="10230"/>
    <n v="1"/>
    <n v="10230"/>
    <m/>
    <n v="0"/>
    <n v="0"/>
    <s v=""/>
    <e v="#N/A"/>
    <n v="10230"/>
    <s v="No"/>
    <s v="V"/>
    <s v="Yes"/>
    <s v="No"/>
    <n v="0"/>
    <n v="0"/>
    <n v="2392.2799999999997"/>
    <n v="-2392.2799999999997"/>
    <n v="0.23384946236559137"/>
    <m/>
    <s v="No"/>
    <m/>
    <m/>
    <m/>
    <x v="4"/>
    <n v="938"/>
    <n v="217.48"/>
    <s v="Ok"/>
    <n v="0"/>
    <n v="0"/>
  </r>
  <r>
    <n v="939"/>
    <s v="Nassau"/>
    <s v="19-2N-25-0000-0118-0010"/>
    <n v="306.74"/>
    <n v="2017"/>
    <e v="#N/A"/>
    <e v="#N/A"/>
    <e v="#N/A"/>
    <e v="#N/A"/>
    <e v="#N/A"/>
    <e v="#N/A"/>
    <e v="#N/A"/>
    <e v="#N/A"/>
    <e v="#N/A"/>
    <e v="#N/A"/>
    <e v="#N/A"/>
    <e v="#N/A"/>
    <n v="0"/>
    <s v="VACANT RESIDENTIAL"/>
    <e v="#N/A"/>
    <e v="#N/A"/>
    <n v="2017"/>
    <n v="15840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15840"/>
    <n v="1"/>
    <n v="15840"/>
    <m/>
    <e v="#N/A"/>
    <e v="#N/A"/>
    <s v=""/>
    <e v="#N/A"/>
    <n v="15840"/>
    <s v="No"/>
    <s v="V"/>
    <s v="Yes"/>
    <s v="No"/>
    <n v="0"/>
    <n v="0"/>
    <e v="#N/A"/>
    <e v="#N/A"/>
    <e v="#N/A"/>
    <m/>
    <s v="No"/>
    <m/>
    <m/>
    <m/>
    <x v="4"/>
    <n v="939"/>
    <n v="306.74"/>
    <s v="Ok"/>
    <e v="#N/A"/>
    <e v="#N/A"/>
  </r>
  <r>
    <n v="940"/>
    <s v="Nassau"/>
    <s v="19-2N-25-0000-0132-0000"/>
    <n v="385.67"/>
    <n v="2017"/>
    <n v="385.67"/>
    <n v="385.67"/>
    <n v="0"/>
    <n v="45092"/>
    <s v="CALLAHAN"/>
    <s v="Florida"/>
    <n v="32011"/>
    <s v="45092 WHITE RD"/>
    <s v="CALLAHAN FL 32011"/>
    <n v="-81.837248152232206"/>
    <n v="30.571941279530598"/>
    <s v="REED BETTY JEAN"/>
    <n v="1"/>
    <s v="SINGLE FAMILY"/>
    <n v="1001"/>
    <s v="Single Family Residential"/>
    <n v="2017"/>
    <n v="21602"/>
    <n v="2017"/>
    <n v="21602"/>
    <n v="327.02"/>
    <n v="0.84792698420929802"/>
    <s v="No"/>
    <s v="No"/>
    <s v="No"/>
    <s v="No"/>
    <m/>
    <s v="No"/>
    <s v="No"/>
    <s v="I"/>
    <s v="C"/>
    <s v="I"/>
    <s v="I"/>
    <s v="I"/>
    <s v="I"/>
    <s v="I"/>
    <s v="No"/>
    <s v="Yes"/>
    <s v="No"/>
    <n v="0"/>
    <n v="0"/>
    <n v="0"/>
    <n v="0"/>
    <n v="0"/>
    <n v="0"/>
    <s v="Potential Low Risk"/>
    <s v="Minimal"/>
    <n v="5"/>
    <s v="No"/>
    <s v="No"/>
    <s v="No"/>
    <s v="Without Environmental Issues"/>
    <s v="No"/>
    <s v="None"/>
    <s v="45092 WHITE RD"/>
    <s v="Callahan"/>
    <s v="Florida"/>
    <n v="32011"/>
    <s v="45092 WHITE RD CALLAHAN FL 32011"/>
    <s v=""/>
    <s v="Pass"/>
    <s v="No"/>
    <s v="FV&lt;$10K"/>
    <s v="N/A"/>
    <s v="No, &lt; $20K Lien"/>
    <s v="No, Lien &lt; $20K"/>
    <s v="N/A"/>
    <s v="No"/>
    <s v="No"/>
    <n v="5"/>
    <s v="Yes"/>
    <n v="21602"/>
    <n v="1"/>
    <n v="21602"/>
    <m/>
    <n v="0"/>
    <n v="0"/>
    <s v=""/>
    <e v="#N/A"/>
    <n v="21602"/>
    <s v="No"/>
    <s v="S"/>
    <s v="No"/>
    <s v="No"/>
    <n v="0.35"/>
    <n v="7560.7"/>
    <n v="3471.03"/>
    <n v="4089.6699999999996"/>
    <n v="0.16068095546708638"/>
    <m/>
    <s v="No"/>
    <m/>
    <m/>
    <m/>
    <x v="4"/>
    <n v="940"/>
    <n v="385.67"/>
    <s v="Ok"/>
    <n v="0"/>
    <n v="0"/>
  </r>
  <r>
    <n v="941"/>
    <s v="Nassau"/>
    <s v="19-2N-25-0000-0135-0000"/>
    <n v="720.13"/>
    <n v="2017"/>
    <n v="720.13"/>
    <n v="720.13"/>
    <n v="0"/>
    <m/>
    <s v="CALLAHAN"/>
    <s v="Florida"/>
    <n v="32011"/>
    <s v="OLD DIXIE HWY"/>
    <s v="CALLAHAN FL 32011"/>
    <n v="-81.835882327798998"/>
    <n v="30.570702707854501"/>
    <s v="MAIN LINE TIMBER LLC"/>
    <n v="10"/>
    <s v="VACANT COMMERCIAL"/>
    <n v="8002"/>
    <s v="Commercial-Vacant Land"/>
    <n v="2017"/>
    <n v="38555"/>
    <n v="2017"/>
    <n v="38555"/>
    <n v="636.27"/>
    <n v="0.88354880368822297"/>
    <m/>
    <m/>
    <s v="No"/>
    <s v="No"/>
    <s v="No"/>
    <s v="No"/>
    <m/>
    <s v="I"/>
    <s v="I"/>
    <s v="I"/>
    <s v="I"/>
    <s v="I"/>
    <n v="0"/>
    <n v="0"/>
    <s v="No"/>
    <s v="No"/>
    <s v="No"/>
    <n v="0"/>
    <n v="0"/>
    <n v="0"/>
    <n v="0"/>
    <n v="0"/>
    <n v="4"/>
    <s v="Potential Medium Risk"/>
    <n v="0"/>
    <n v="0"/>
    <s v="No"/>
    <s v="No"/>
    <s v="No"/>
    <s v="Contaminated Discharge Parcels"/>
    <s v="Yes"/>
    <s v="None"/>
    <s v="OLD DIXIE HWY"/>
    <s v="Callahan"/>
    <s v="Florida"/>
    <n v="32011"/>
    <s v="OLD DIXIE HWY CALLAHAN FL 32011"/>
    <s v=""/>
    <s v="Pass"/>
    <s v="No"/>
    <s v="FV&lt;$10K"/>
    <s v="N/A"/>
    <s v="No, &lt; $20K Lien"/>
    <s v="No, Lien &lt; $20K"/>
    <s v="N/A"/>
    <s v="No"/>
    <s v="No"/>
    <n v="0"/>
    <s v="No"/>
    <n v="38555"/>
    <n v="1"/>
    <n v="38555"/>
    <m/>
    <n v="0"/>
    <n v="0"/>
    <s v=""/>
    <e v="#N/A"/>
    <n v="38555"/>
    <s v="No"/>
    <s v="V"/>
    <s v="Yes"/>
    <s v="No"/>
    <n v="0"/>
    <n v="0"/>
    <n v="2880.52"/>
    <n v="-2880.52"/>
    <n v="7.4711969913111145E-2"/>
    <m/>
    <s v="No"/>
    <m/>
    <m/>
    <m/>
    <x v="1"/>
    <n v="941"/>
    <n v="720.13"/>
    <s v="Ok"/>
    <n v="0"/>
    <n v="0"/>
  </r>
  <r>
    <n v="942"/>
    <s v="Nassau"/>
    <s v="19-2N-25-0000-0143-0000"/>
    <n v="1424.77"/>
    <n v="2017"/>
    <n v="1424.77"/>
    <n v="1424.77"/>
    <n v="0"/>
    <n v="450027"/>
    <s v="CALLAHAN"/>
    <s v="Florida"/>
    <n v="32011"/>
    <s v="450027 OLD DIXIE HWY"/>
    <s v="CALLAHAN FL 32011"/>
    <n v="-81.836253379789298"/>
    <n v="30.570677744348199"/>
    <s v="HIGGINBOTHAM ALBERT L"/>
    <n v="17"/>
    <s v="OFFICE BUILDINGS, NON-PROFESSIONAL SERVICES BUILDINGS, ONE STORY"/>
    <n v="3003"/>
    <s v="Office Bldg (General)"/>
    <n v="2017"/>
    <n v="78034"/>
    <n v="2017"/>
    <n v="78034"/>
    <n v="1287.82"/>
    <n v="0.90387922261136877"/>
    <m/>
    <m/>
    <m/>
    <m/>
    <s v="No"/>
    <m/>
    <m/>
    <s v="I"/>
    <n v="0"/>
    <n v="0"/>
    <n v="0"/>
    <n v="0"/>
    <n v="0"/>
    <n v="0"/>
    <s v="No"/>
    <s v="No"/>
    <s v="No"/>
    <n v="0"/>
    <n v="0"/>
    <n v="0"/>
    <n v="0"/>
    <n v="0"/>
    <n v="4"/>
    <s v="Potential Medium Risk"/>
    <n v="0"/>
    <n v="0"/>
    <s v="No"/>
    <s v="No"/>
    <s v="No"/>
    <s v="Without Environmental Issues"/>
    <s v="No"/>
    <s v="None"/>
    <s v="450027 OLD DIXIE HWY"/>
    <s v="Callahan"/>
    <s v="Florida"/>
    <n v="32011"/>
    <s v="450027 OLD DIXIE HWY CALLAHAN FL 32011"/>
    <s v=""/>
    <s v="Pass"/>
    <s v="No"/>
    <s v="FV&lt;$10K"/>
    <s v="N/A"/>
    <s v="No, &lt; $20K Lien"/>
    <s v="No, Lien &lt; $20K"/>
    <s v="N/A"/>
    <s v="No"/>
    <s v="No"/>
    <n v="0"/>
    <s v="No"/>
    <n v="78034"/>
    <n v="1"/>
    <n v="78034"/>
    <m/>
    <n v="0"/>
    <n v="0"/>
    <s v=""/>
    <e v="#N/A"/>
    <n v="78034"/>
    <s v="No"/>
    <s v="C"/>
    <s v="No"/>
    <s v="No"/>
    <n v="0.3"/>
    <n v="23410.2"/>
    <n v="5699.08"/>
    <n v="17711.120000000003"/>
    <n v="7.3033293179895944E-2"/>
    <m/>
    <s v="No"/>
    <m/>
    <m/>
    <m/>
    <x v="0"/>
    <n v="942"/>
    <n v="1424.77"/>
    <s v="Ok"/>
    <n v="0"/>
    <n v="0"/>
  </r>
  <r>
    <n v="943"/>
    <s v="Nassau"/>
    <s v="19-2N-25-0000-0143-0010"/>
    <n v="789.12"/>
    <n v="2017"/>
    <n v="789.12"/>
    <n v="789.12"/>
    <n v="0"/>
    <m/>
    <s v="CALLAHAN"/>
    <s v="Florida"/>
    <n v="32011"/>
    <s v="OLD DIXIE HWY"/>
    <s v="CALLAHAN FL 32011"/>
    <n v="-81.836203413736797"/>
    <n v="30.57045096509"/>
    <s v="HIGGINBOTHAM ALBERT L"/>
    <n v="0"/>
    <s v="VACANT RESIDENTIAL"/>
    <n v="8001"/>
    <s v="Residential-Vacant Land"/>
    <n v="2017"/>
    <n v="42420"/>
    <n v="2017"/>
    <n v="42420"/>
    <n v="700.07"/>
    <n v="0.88715277777777779"/>
    <m/>
    <s v="No"/>
    <s v="No"/>
    <m/>
    <s v="No"/>
    <m/>
    <m/>
    <s v="I"/>
    <s v="I"/>
    <s v="I"/>
    <s v="I"/>
    <n v="0"/>
    <n v="0"/>
    <n v="0"/>
    <s v="No"/>
    <s v="No"/>
    <s v="No"/>
    <n v="0"/>
    <n v="0"/>
    <n v="0"/>
    <n v="0"/>
    <n v="0"/>
    <n v="4"/>
    <s v="Potential Medium Risk"/>
    <s v="Minimal"/>
    <n v="0"/>
    <s v="No"/>
    <s v="No"/>
    <s v="No"/>
    <s v="Without Environmental Issues"/>
    <s v="No"/>
    <s v="None"/>
    <s v="OLD DIXIE HWY"/>
    <s v="Callahan"/>
    <s v="Florida"/>
    <n v="32011"/>
    <s v="OLD DIXIE HWY CALLAHAN FL 32011"/>
    <s v=""/>
    <s v="Pass"/>
    <s v="No"/>
    <s v="FV&lt;$10K"/>
    <s v="N/A"/>
    <s v="No, &lt; $20K Lien"/>
    <s v="No, Lien &lt; $20K"/>
    <s v="N/A"/>
    <s v="No"/>
    <s v="No"/>
    <n v="0"/>
    <s v="No"/>
    <n v="42420"/>
    <n v="1"/>
    <n v="42420"/>
    <m/>
    <n v="0"/>
    <n v="0"/>
    <s v=""/>
    <e v="#N/A"/>
    <n v="42420"/>
    <s v="No"/>
    <s v="V"/>
    <s v="Yes"/>
    <s v="No"/>
    <n v="0"/>
    <n v="0"/>
    <n v="3156.48"/>
    <n v="-3156.48"/>
    <n v="7.4410183875530417E-2"/>
    <m/>
    <s v="No"/>
    <m/>
    <m/>
    <m/>
    <x v="1"/>
    <n v="943"/>
    <n v="789.12"/>
    <s v="Ok"/>
    <n v="0"/>
    <n v="0"/>
  </r>
  <r>
    <n v="944"/>
    <s v="Nassau"/>
    <s v="19-2N-25-0000-0143-0020"/>
    <n v="1022.32"/>
    <n v="2017"/>
    <n v="1022.32"/>
    <n v="1022.32"/>
    <n v="0"/>
    <m/>
    <s v="CALLAHAN"/>
    <s v="Florida"/>
    <n v="32011"/>
    <s v="US HWY 1"/>
    <s v="CALLAHAN FL 32011"/>
    <n v="-81.835906091571104"/>
    <n v="30.5704104246927"/>
    <s v="MAIN LINE TIMBER LLC"/>
    <n v="10"/>
    <s v="VACANT COMMERCIAL"/>
    <n v="8002"/>
    <s v="Commercial-Vacant Land"/>
    <n v="2017"/>
    <n v="55486"/>
    <n v="2017"/>
    <n v="55486"/>
    <n v="915.69"/>
    <n v="0.89569802018937317"/>
    <m/>
    <m/>
    <s v="No"/>
    <s v="No"/>
    <s v="No"/>
    <s v="No"/>
    <m/>
    <s v="I"/>
    <s v="I"/>
    <s v="I"/>
    <s v="I"/>
    <s v="I"/>
    <n v="0"/>
    <n v="0"/>
    <s v="No"/>
    <s v="No"/>
    <s v="No"/>
    <n v="0"/>
    <n v="0"/>
    <n v="0"/>
    <n v="0"/>
    <n v="0"/>
    <n v="4"/>
    <s v="Potential Medium Risk"/>
    <n v="0"/>
    <n v="0"/>
    <s v="No"/>
    <s v="No"/>
    <s v="No"/>
    <s v="Without Environmental Issues"/>
    <s v="No"/>
    <s v="None"/>
    <s v="US HWY 1"/>
    <s v="Callahan"/>
    <s v="Florida"/>
    <n v="32011"/>
    <s v="US HWY 1 CALLAHAN FL 32011"/>
    <s v=""/>
    <s v="Pass"/>
    <s v="No"/>
    <s v="FV&lt;$10K"/>
    <s v="N/A"/>
    <s v="No, &lt; $20K Lien"/>
    <s v="No, Lien &lt; $20K"/>
    <s v="N/A"/>
    <s v="No"/>
    <s v="No"/>
    <n v="0"/>
    <s v="No"/>
    <n v="55486"/>
    <n v="1"/>
    <n v="55486"/>
    <m/>
    <n v="0"/>
    <n v="0"/>
    <s v=""/>
    <e v="#N/A"/>
    <n v="55486"/>
    <s v="No"/>
    <s v="V"/>
    <s v="Yes"/>
    <s v="No"/>
    <n v="0"/>
    <n v="0"/>
    <n v="4089.28"/>
    <n v="-4089.28"/>
    <n v="7.3699311538045639E-2"/>
    <m/>
    <s v="No"/>
    <m/>
    <m/>
    <m/>
    <x v="1"/>
    <n v="944"/>
    <n v="1022.32"/>
    <s v="Ok"/>
    <n v="0"/>
    <n v="0"/>
  </r>
  <r>
    <n v="945"/>
    <s v="Nassau"/>
    <s v="19-2N-25-0000-0144-0000"/>
    <n v="1102.9000000000001"/>
    <n v="2017"/>
    <n v="1102.9000000000001"/>
    <n v="1102.9000000000001"/>
    <n v="0"/>
    <m/>
    <s v="CALLAHAN"/>
    <s v="Florida"/>
    <n v="32011"/>
    <s v="US HWY 1"/>
    <s v="CALLAHAN FL 32011"/>
    <n v="-81.835903741845399"/>
    <n v="30.570132482175602"/>
    <s v="MAIN LINE TIMBER LLC"/>
    <n v="10"/>
    <s v="VACANT COMMERCIAL"/>
    <n v="8002"/>
    <s v="Commercial-Vacant Land"/>
    <n v="2017"/>
    <n v="60000"/>
    <n v="2017"/>
    <n v="60000"/>
    <n v="990.19"/>
    <n v="0.89780578474929729"/>
    <m/>
    <s v="No"/>
    <s v="No"/>
    <s v="No"/>
    <s v="No"/>
    <s v="No"/>
    <m/>
    <s v="I"/>
    <s v="I"/>
    <s v="I"/>
    <s v="I"/>
    <s v="I"/>
    <s v="I"/>
    <s v="I"/>
    <s v="No"/>
    <s v="No"/>
    <s v="No"/>
    <n v="0"/>
    <n v="0"/>
    <n v="0"/>
    <n v="0"/>
    <n v="0"/>
    <n v="4"/>
    <s v="Potential Medium Risk"/>
    <s v="Minimal"/>
    <n v="0"/>
    <s v="No"/>
    <s v="No"/>
    <s v="No"/>
    <s v="Without Environmental Issues"/>
    <s v="No"/>
    <s v="None"/>
    <s v="US HWY 1"/>
    <s v="Callahan"/>
    <s v="Florida"/>
    <n v="32011"/>
    <s v="US HWY 1 CALLAHAN FL 32011"/>
    <s v=""/>
    <s v="Pass"/>
    <s v="No"/>
    <s v="FV&lt;$10K"/>
    <s v="N/A"/>
    <s v="No, &lt; $20K Lien"/>
    <s v="No, Lien &lt; $20K"/>
    <s v="N/A"/>
    <s v="No"/>
    <s v="No"/>
    <n v="0"/>
    <s v="No"/>
    <n v="60000"/>
    <n v="1"/>
    <n v="60000"/>
    <m/>
    <n v="0"/>
    <n v="0"/>
    <s v=""/>
    <e v="#N/A"/>
    <n v="60000"/>
    <s v="No"/>
    <s v="V"/>
    <s v="Yes"/>
    <s v="No"/>
    <n v="0"/>
    <n v="0"/>
    <n v="4411.6000000000004"/>
    <n v="-4411.6000000000004"/>
    <n v="7.3526666666666671E-2"/>
    <m/>
    <s v="No"/>
    <m/>
    <m/>
    <m/>
    <x v="1"/>
    <n v="945"/>
    <n v="1102.9000000000001"/>
    <s v="Ok"/>
    <n v="0"/>
    <n v="0"/>
  </r>
  <r>
    <n v="946"/>
    <s v="Nassau"/>
    <s v="19-2N-25-0000-0145-0000"/>
    <n v="795.91"/>
    <n v="2017"/>
    <n v="795.91"/>
    <n v="795.91"/>
    <n v="0"/>
    <m/>
    <s v="CALLAHAN"/>
    <s v="Florida"/>
    <n v="32011"/>
    <s v="US HWY 1"/>
    <s v="CALLAHAN FL 32011"/>
    <n v="-81.835736505257003"/>
    <n v="30.5697433916854"/>
    <s v="MAIN LINE TIMBER LLC"/>
    <n v="10"/>
    <s v="VACANT COMMERCIAL"/>
    <n v="8002"/>
    <s v="Commercial-Vacant Land"/>
    <n v="2017"/>
    <n v="42800"/>
    <n v="2017"/>
    <n v="42800"/>
    <n v="706.34"/>
    <n v="0.88746215024311803"/>
    <m/>
    <s v="No"/>
    <s v="No"/>
    <s v="No"/>
    <s v="No"/>
    <s v="No"/>
    <m/>
    <s v="I"/>
    <s v="I"/>
    <s v="I"/>
    <s v="I"/>
    <s v="I"/>
    <s v="I"/>
    <s v="I"/>
    <s v="No"/>
    <s v="No"/>
    <s v="No"/>
    <n v="0"/>
    <n v="0"/>
    <n v="0"/>
    <n v="0"/>
    <n v="0"/>
    <n v="4"/>
    <s v="Potential Medium Risk"/>
    <s v="High"/>
    <n v="0"/>
    <s v="No"/>
    <s v="No"/>
    <s v="No"/>
    <s v="Without Environmental Issues"/>
    <s v="No"/>
    <s v="None"/>
    <s v="US HWY 1"/>
    <s v="Callahan"/>
    <s v="Florida"/>
    <n v="32011"/>
    <s v="US HWY 1 CALLAHAN FL 32011"/>
    <s v=""/>
    <s v="Pass"/>
    <s v="No"/>
    <s v="FV&lt;$10K"/>
    <s v="N/A"/>
    <s v="No, &lt; $20K Lien"/>
    <s v="No, Lien &lt; $20K"/>
    <s v="N/A"/>
    <s v="No"/>
    <s v="No"/>
    <n v="0"/>
    <s v="No"/>
    <n v="42800"/>
    <n v="1"/>
    <n v="42800"/>
    <m/>
    <n v="0"/>
    <n v="0"/>
    <s v=""/>
    <e v="#N/A"/>
    <n v="42800"/>
    <s v="No"/>
    <s v="V"/>
    <s v="Yes"/>
    <s v="No"/>
    <n v="0"/>
    <n v="0"/>
    <n v="3183.64"/>
    <n v="-3183.64"/>
    <n v="7.4384112149532708E-2"/>
    <m/>
    <s v="No"/>
    <m/>
    <m/>
    <m/>
    <x v="1"/>
    <n v="946"/>
    <n v="795.91"/>
    <s v="Ok"/>
    <n v="0"/>
    <n v="0"/>
  </r>
  <r>
    <n v="947"/>
    <s v="Nassau"/>
    <s v="19-2N-25-0000-0147-0000"/>
    <n v="592"/>
    <n v="2017"/>
    <n v="592"/>
    <n v="592"/>
    <n v="0"/>
    <m/>
    <s v="CALLAHAN"/>
    <s v="Florida"/>
    <n v="32011"/>
    <s v="OLD DIXIE HWY"/>
    <s v="CALLAHAN FL 32011"/>
    <n v="-81.836608905111305"/>
    <n v="30.5696686545947"/>
    <s v="MAIN LINE TIMBER LLC"/>
    <n v="10"/>
    <s v="VACANT COMMERCIAL"/>
    <n v="8002"/>
    <s v="Commercial-Vacant Land"/>
    <n v="2017"/>
    <n v="27903"/>
    <n v="2017"/>
    <n v="36590"/>
    <n v="517.79999999999995"/>
    <n v="0.87466216216216208"/>
    <m/>
    <s v="No"/>
    <s v="No"/>
    <s v="No"/>
    <s v="No"/>
    <s v="No"/>
    <m/>
    <s v="I"/>
    <s v="I"/>
    <s v="I"/>
    <s v="I"/>
    <s v="I"/>
    <s v="I"/>
    <n v="0"/>
    <s v="No"/>
    <s v="No"/>
    <s v="No"/>
    <n v="0"/>
    <n v="0"/>
    <n v="0"/>
    <n v="0"/>
    <n v="0"/>
    <n v="4"/>
    <s v="Potential Medium Risk"/>
    <s v="High"/>
    <n v="0"/>
    <s v="No"/>
    <s v="No"/>
    <s v="No"/>
    <s v="Without Environmental Issues"/>
    <s v="No"/>
    <s v="None"/>
    <s v="OLD DIXIE HWY"/>
    <s v="Callahan"/>
    <s v="Florida"/>
    <n v="32011"/>
    <s v="OLD DIXIE HWY CALLAHAN FL 32011"/>
    <s v=""/>
    <s v="Pass"/>
    <s v="No"/>
    <s v="FV&lt;$10K"/>
    <s v="N/A"/>
    <s v="No, &lt; $20K Lien"/>
    <s v="No, Lien &lt; $20K"/>
    <s v="N/A"/>
    <s v="No"/>
    <s v="No"/>
    <n v="0"/>
    <s v="No"/>
    <n v="27903"/>
    <n v="1"/>
    <n v="27903"/>
    <m/>
    <n v="0"/>
    <n v="0"/>
    <s v=""/>
    <e v="#N/A"/>
    <n v="27903"/>
    <s v="No"/>
    <s v="V"/>
    <s v="Yes"/>
    <s v="No"/>
    <n v="0"/>
    <n v="0"/>
    <n v="2368"/>
    <n v="-2368"/>
    <n v="8.4865426656631909E-2"/>
    <m/>
    <s v="No"/>
    <m/>
    <m/>
    <m/>
    <x v="4"/>
    <n v="947"/>
    <n v="592"/>
    <s v="Ok"/>
    <n v="0"/>
    <n v="0"/>
  </r>
  <r>
    <n v="948"/>
    <s v="Nassau"/>
    <s v="19-2N-25-0000-0147-0010"/>
    <n v="467.37"/>
    <n v="2017"/>
    <n v="467.37"/>
    <n v="467.37"/>
    <n v="0"/>
    <m/>
    <s v="CALLAHAN"/>
    <s v="Florida"/>
    <n v="32011"/>
    <s v="OLD DIXIE HWY"/>
    <s v="CALLAHAN FL 32011"/>
    <n v="-81.836599906888793"/>
    <n v="30.570435231133601"/>
    <s v="MAIN LINE TIMBER LLC"/>
    <n v="10"/>
    <s v="VACANT COMMERCIAL"/>
    <n v="8002"/>
    <s v="Commercial-Vacant Land"/>
    <n v="2017"/>
    <n v="24393"/>
    <n v="2017"/>
    <n v="24393"/>
    <n v="402.56"/>
    <n v="0.86133042343325417"/>
    <m/>
    <s v="No"/>
    <s v="No"/>
    <s v="No"/>
    <s v="No"/>
    <s v="No"/>
    <m/>
    <s v="I"/>
    <s v="I"/>
    <s v="I"/>
    <s v="I"/>
    <s v="I"/>
    <s v="I"/>
    <n v="0"/>
    <s v="No"/>
    <s v="No"/>
    <s v="No"/>
    <n v="0"/>
    <n v="0"/>
    <n v="0"/>
    <n v="0"/>
    <n v="0"/>
    <n v="4"/>
    <s v="Potential Medium Risk"/>
    <s v="Minimal"/>
    <n v="0"/>
    <s v="No"/>
    <s v="No"/>
    <s v="No"/>
    <s v="Without Environmental Issues"/>
    <s v="No"/>
    <s v="None"/>
    <s v="OLD DIXIE HWY"/>
    <s v="Callahan"/>
    <s v="Florida"/>
    <n v="32011"/>
    <s v="OLD DIXIE HWY CALLAHAN FL 32011"/>
    <s v=""/>
    <s v="Pass"/>
    <s v="No"/>
    <s v="FV&lt;$10K"/>
    <s v="N/A"/>
    <s v="No, &lt; $20K Lien"/>
    <s v="No, Lien &lt; $20K"/>
    <s v="N/A"/>
    <s v="No"/>
    <s v="No"/>
    <n v="0"/>
    <s v="No"/>
    <n v="24393"/>
    <n v="1"/>
    <n v="24393"/>
    <m/>
    <n v="0"/>
    <n v="0"/>
    <s v=""/>
    <e v="#N/A"/>
    <n v="24393"/>
    <s v="No"/>
    <s v="V"/>
    <s v="Yes"/>
    <s v="No"/>
    <n v="0"/>
    <n v="0"/>
    <n v="1869.48"/>
    <n v="-1869.48"/>
    <n v="7.6640019677776408E-2"/>
    <m/>
    <s v="No"/>
    <m/>
    <m/>
    <m/>
    <x v="4"/>
    <n v="948"/>
    <n v="467.37"/>
    <s v="Ok"/>
    <n v="0"/>
    <n v="0"/>
  </r>
  <r>
    <n v="949"/>
    <s v="Nassau"/>
    <s v="19-2N-25-0000-0147-0020"/>
    <n v="2356.62"/>
    <n v="2017"/>
    <n v="2356.62"/>
    <n v="2356.62"/>
    <n v="0"/>
    <m/>
    <s v="CALLAHAN"/>
    <s v="Florida"/>
    <n v="32011"/>
    <s v="US HWY 1"/>
    <s v="CALLAHAN FL 32011"/>
    <n v="-81.836045600779499"/>
    <n v="30.5694939844252"/>
    <s v="MAIN LINE TIMBER LLC"/>
    <n v="10"/>
    <s v="VACANT COMMERCIAL"/>
    <n v="8002"/>
    <s v="Commercial-Vacant Land"/>
    <n v="2017"/>
    <n v="130244"/>
    <n v="2017"/>
    <n v="130244"/>
    <n v="2149.44"/>
    <n v="0.91208595361152844"/>
    <m/>
    <s v="No"/>
    <s v="No"/>
    <s v="No"/>
    <s v="No"/>
    <s v="No"/>
    <m/>
    <s v="I"/>
    <s v="I"/>
    <s v="I"/>
    <s v="I"/>
    <s v="I"/>
    <s v="I"/>
    <s v="I"/>
    <s v="No"/>
    <s v="No"/>
    <s v="No"/>
    <n v="0"/>
    <n v="0"/>
    <n v="0"/>
    <n v="0"/>
    <n v="0"/>
    <n v="4"/>
    <s v="Potential Medium Risk"/>
    <s v="High"/>
    <n v="0"/>
    <s v="No"/>
    <s v="No"/>
    <s v="No"/>
    <s v="Without Environmental Issues"/>
    <s v="No"/>
    <s v="None"/>
    <s v="US HWY 1"/>
    <s v="Callahan"/>
    <s v="Florida"/>
    <n v="32011"/>
    <s v="US HWY 1 CALLAHAN FL 32011"/>
    <s v=""/>
    <s v="Pass"/>
    <s v="No"/>
    <s v="FV&lt;$10K"/>
    <s v="N/A"/>
    <s v="No, &lt; $20K Lien"/>
    <s v="No, Lien &lt; $20K"/>
    <s v="N/A"/>
    <s v="No"/>
    <s v="No"/>
    <n v="0"/>
    <s v="No"/>
    <n v="130244"/>
    <n v="1"/>
    <n v="130244"/>
    <m/>
    <n v="0"/>
    <n v="0"/>
    <s v=""/>
    <e v="#N/A"/>
    <n v="130244"/>
    <s v="No"/>
    <s v="V"/>
    <s v="Yes"/>
    <s v="No"/>
    <n v="0"/>
    <n v="0"/>
    <n v="9426.48"/>
    <n v="-9426.48"/>
    <n v="7.2375541291729364E-2"/>
    <m/>
    <s v="No"/>
    <m/>
    <m/>
    <m/>
    <x v="1"/>
    <n v="949"/>
    <n v="2356.62"/>
    <s v="Ok"/>
    <n v="0"/>
    <n v="0"/>
  </r>
  <r>
    <n v="950"/>
    <s v="Nassau"/>
    <s v="19-2N-25-0000-0149-0030"/>
    <n v="195.51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34987"/>
    <e v="#N/A"/>
    <e v="#N/A"/>
    <e v="#N/A"/>
    <n v="0"/>
    <s v="Yes"/>
    <s v="No"/>
    <s v="No"/>
    <s v="No"/>
    <s v="No"/>
    <s v="No"/>
    <s v="No"/>
    <e v="#N/A"/>
    <e v="#N/A"/>
    <e v="#N/A"/>
    <e v="#N/A"/>
    <e v="#N/A"/>
    <e v="#N/A"/>
    <e v="#N/A"/>
    <s v="Yes"/>
    <s v="No"/>
    <s v="Yes"/>
    <e v="#N/A"/>
    <e v="#N/A"/>
    <e v="#N/A"/>
    <e v="#N/A"/>
    <e v="#N/A"/>
    <e v="#N/A"/>
    <e v="#N/A"/>
    <e v="#N/A"/>
    <n v="1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Yes"/>
    <s v="No"/>
    <n v="1"/>
    <s v="No"/>
    <n v="34987"/>
    <n v="1"/>
    <n v="34987"/>
    <m/>
    <e v="#N/A"/>
    <e v="#N/A"/>
    <s v=""/>
    <e v="#N/A"/>
    <n v="34987"/>
    <s v="No"/>
    <s v="R"/>
    <s v="No"/>
    <s v="Yes"/>
    <n v="0.67"/>
    <n v="23441.29"/>
    <e v="#N/A"/>
    <e v="#N/A"/>
    <e v="#N/A"/>
    <m/>
    <s v="No"/>
    <m/>
    <m/>
    <m/>
    <x v="6"/>
    <n v="950"/>
    <n v="195.51"/>
    <s v="Ok"/>
    <e v="#N/A"/>
    <e v="#N/A"/>
  </r>
  <r>
    <n v="951"/>
    <s v="Nassau"/>
    <s v="19-2N-25-0000-0149-0040"/>
    <n v="352.54"/>
    <n v="2017"/>
    <e v="#N/A"/>
    <e v="#N/A"/>
    <e v="#N/A"/>
    <e v="#N/A"/>
    <e v="#N/A"/>
    <e v="#N/A"/>
    <e v="#N/A"/>
    <e v="#N/A"/>
    <e v="#N/A"/>
    <e v="#N/A"/>
    <e v="#N/A"/>
    <e v="#N/A"/>
    <n v="0"/>
    <s v="VACANT RESIDENTIAL"/>
    <e v="#N/A"/>
    <e v="#N/A"/>
    <n v="2017"/>
    <n v="18480"/>
    <e v="#N/A"/>
    <e v="#N/A"/>
    <e v="#N/A"/>
    <n v="0"/>
    <m/>
    <s v="No"/>
    <s v="No"/>
    <s v="No"/>
    <s v="No"/>
    <s v="No"/>
    <s v="No"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18480"/>
    <n v="1"/>
    <n v="18480"/>
    <m/>
    <e v="#N/A"/>
    <e v="#N/A"/>
    <s v=""/>
    <e v="#N/A"/>
    <n v="18480"/>
    <s v="No"/>
    <s v="V"/>
    <s v="Yes"/>
    <s v="No"/>
    <n v="0"/>
    <n v="0"/>
    <e v="#N/A"/>
    <e v="#N/A"/>
    <e v="#N/A"/>
    <m/>
    <s v="No"/>
    <m/>
    <m/>
    <m/>
    <x v="4"/>
    <n v="951"/>
    <n v="352.54"/>
    <s v="Ok"/>
    <e v="#N/A"/>
    <e v="#N/A"/>
  </r>
  <r>
    <n v="952"/>
    <s v="Nassau"/>
    <s v="19-2N-25-3020-0018-0000"/>
    <n v="46.11"/>
    <n v="2017"/>
    <n v="46.11"/>
    <n v="46.11"/>
    <n v="0"/>
    <m/>
    <s v="CALLAHAN"/>
    <s v="Florida"/>
    <n v="32011"/>
    <s v="QUAIL RD"/>
    <s v="CALLAHAN FL 32011"/>
    <n v="-81.846622482464895"/>
    <n v="30.576643095507301"/>
    <s v="DUTTON DONALD D"/>
    <n v="60"/>
    <s v="GRAZING LAND SOIL CAPABILITY CLASS I"/>
    <n v="7003"/>
    <s v="Range land (grazing)"/>
    <n v="2017"/>
    <n v="862"/>
    <n v="2017"/>
    <n v="30000"/>
    <n v="13.05"/>
    <n v="0.28301886792452829"/>
    <s v="No"/>
    <s v="No"/>
    <m/>
    <s v="No"/>
    <m/>
    <s v="No"/>
    <s v="No"/>
    <s v="I"/>
    <s v="I"/>
    <s v="I"/>
    <s v="C"/>
    <s v="I"/>
    <s v="I"/>
    <s v="I"/>
    <s v="No"/>
    <s v="Yes"/>
    <s v="No"/>
    <n v="0"/>
    <n v="0"/>
    <n v="0"/>
    <n v="0"/>
    <n v="0"/>
    <n v="0"/>
    <s v="Potential Low Risk"/>
    <s v="High"/>
    <n v="2"/>
    <s v="No"/>
    <s v="No"/>
    <s v="No"/>
    <s v="Without Environmental Issues"/>
    <s v="No"/>
    <s v="None"/>
    <s v="QUAIL RD"/>
    <s v="Callahan"/>
    <s v="Florida"/>
    <n v="32011"/>
    <s v="QUAIL RD CALLAHAN FL 32011"/>
    <s v=""/>
    <s v="Lien&lt;$150"/>
    <s v="No"/>
    <s v="FV&lt;$10K"/>
    <s v="N/A"/>
    <s v="No, &lt; $20K Lien"/>
    <s v="No, Lien &lt; $20K"/>
    <s v="N/A"/>
    <s v="No"/>
    <s v="No"/>
    <n v="2"/>
    <s v="No"/>
    <n v="862"/>
    <n v="1"/>
    <n v="862"/>
    <m/>
    <n v="0"/>
    <n v="0"/>
    <s v=""/>
    <e v="#N/A"/>
    <n v="862"/>
    <s v="No"/>
    <s v="V"/>
    <s v="Yes"/>
    <s v="No"/>
    <n v="0"/>
    <n v="0"/>
    <n v="276.66000000000003"/>
    <n v="-276.66000000000003"/>
    <n v="0.32095127610208818"/>
    <m/>
    <s v="No"/>
    <m/>
    <m/>
    <m/>
    <x v="2"/>
    <n v="952"/>
    <n v="46.11"/>
    <s v="Ok"/>
    <n v="0"/>
    <n v="0"/>
  </r>
  <r>
    <n v="953"/>
    <s v="Nassau"/>
    <s v="19-2N-25-3020-0033-0000"/>
    <n v="312.58999999999997"/>
    <n v="2017"/>
    <n v="312.58999999999997"/>
    <n v="312.58999999999997"/>
    <n v="0"/>
    <n v="450426"/>
    <s v="CALLAHAN"/>
    <s v="Florida"/>
    <n v="32011"/>
    <s v="450426 OLD DIXIE HWY"/>
    <s v="CALLAHAN FL 32011"/>
    <n v="-81.845341777689598"/>
    <n v="30.576211414635502"/>
    <s v="PATTERSON MARK"/>
    <n v="2"/>
    <s v="MOBILE HOMES"/>
    <n v="1006"/>
    <s v="Mobile home"/>
    <n v="2017"/>
    <n v="28941"/>
    <n v="2017"/>
    <n v="37453"/>
    <n v="259.45"/>
    <n v="0.83000095972359966"/>
    <m/>
    <s v="No"/>
    <m/>
    <s v="No"/>
    <m/>
    <m/>
    <s v="No"/>
    <s v="I"/>
    <s v="I"/>
    <s v="I"/>
    <n v="0"/>
    <n v="0"/>
    <n v="0"/>
    <n v="0"/>
    <s v="No"/>
    <s v="No"/>
    <s v="No"/>
    <n v="0"/>
    <n v="0"/>
    <n v="0"/>
    <n v="0"/>
    <n v="0"/>
    <n v="1"/>
    <s v="Potential Low Risk"/>
    <s v="Minimal"/>
    <n v="0"/>
    <s v="Yes"/>
    <s v="No"/>
    <s v="No"/>
    <s v="Without Environmental Issues"/>
    <s v="No"/>
    <s v="None"/>
    <s v="450426 OLD DIXIE HWY"/>
    <s v="Callahan"/>
    <s v="Florida"/>
    <n v="32011"/>
    <s v="450426 OLD DIXIE HWY CALLAHAN FL 32011"/>
    <s v=""/>
    <s v="Pass"/>
    <s v="No"/>
    <s v="FV&lt;$10K"/>
    <s v="N/A"/>
    <s v="No, &lt; $20K Lien"/>
    <s v="No, Lien &lt; $20K"/>
    <s v="N/A"/>
    <s v="No"/>
    <s v="No"/>
    <n v="0"/>
    <s v="No"/>
    <n v="28941"/>
    <n v="1"/>
    <n v="28941"/>
    <m/>
    <n v="0"/>
    <n v="0"/>
    <s v=""/>
    <e v="#N/A"/>
    <n v="28941"/>
    <s v="No"/>
    <s v="R"/>
    <s v="No"/>
    <s v="Yes"/>
    <n v="0.67"/>
    <n v="19390.47"/>
    <n v="1250.3599999999999"/>
    <n v="18140.11"/>
    <n v="4.3203759372516498E-2"/>
    <m/>
    <s v="No"/>
    <m/>
    <m/>
    <m/>
    <x v="4"/>
    <n v="953"/>
    <n v="312.58999999999997"/>
    <s v="Ok"/>
    <n v="0"/>
    <n v="0"/>
  </r>
  <r>
    <n v="954"/>
    <s v="Nassau"/>
    <s v="20-2N-25-0000-0011-0000"/>
    <n v="371.69"/>
    <n v="2017"/>
    <n v="371.69"/>
    <n v="371.69"/>
    <n v="0"/>
    <n v="45972"/>
    <s v="CALLAHAN"/>
    <s v="Florida"/>
    <n v="32011"/>
    <s v="45972 DIXIE AVE"/>
    <s v="CALLAHAN FL 32011"/>
    <n v="-81.826227185408399"/>
    <n v="30.5691550678958"/>
    <s v="SAMPSON JAMES L"/>
    <n v="1"/>
    <s v="SINGLE FAMILY"/>
    <n v="1001"/>
    <s v="Single Family Residential"/>
    <n v="2017"/>
    <n v="18888"/>
    <n v="2017"/>
    <n v="19248"/>
    <n v="314.08999999999997"/>
    <n v="0.84503215044795388"/>
    <s v="No"/>
    <s v="No"/>
    <s v="No"/>
    <s v="No"/>
    <s v="No"/>
    <s v="No"/>
    <m/>
    <s v="I"/>
    <s v="I"/>
    <s v="I"/>
    <s v="I"/>
    <s v="I"/>
    <s v="I"/>
    <n v="0"/>
    <s v="No"/>
    <s v="No"/>
    <s v="No"/>
    <n v="0"/>
    <n v="0"/>
    <n v="0"/>
    <n v="0"/>
    <n v="0"/>
    <n v="2"/>
    <s v="Potential Medium Risk"/>
    <s v="Minimal"/>
    <n v="1"/>
    <s v="No"/>
    <s v="No"/>
    <s v="No"/>
    <s v="Without Environmental Issues"/>
    <s v="No"/>
    <s v="None"/>
    <s v="45972 DIXIE AVE"/>
    <s v="Callahan"/>
    <s v="Florida"/>
    <n v="32011"/>
    <s v="45972 DIXIE AVE CALLAHAN FL 32011"/>
    <s v=""/>
    <s v="Pass"/>
    <s v="No"/>
    <s v="FV&lt;$10K"/>
    <s v="N/A"/>
    <s v="No, &lt; $20K Lien"/>
    <s v="No, Lien &lt; $20K"/>
    <s v="N/A"/>
    <s v="No"/>
    <s v="No"/>
    <n v="1"/>
    <s v="No"/>
    <n v="18888"/>
    <n v="1"/>
    <n v="18888"/>
    <m/>
    <n v="0"/>
    <n v="0"/>
    <s v=""/>
    <e v="#N/A"/>
    <n v="18888"/>
    <s v="No"/>
    <s v="S"/>
    <s v="No"/>
    <s v="No"/>
    <n v="0.35"/>
    <n v="6610.7999999999993"/>
    <n v="1858.45"/>
    <n v="4752.3499999999995"/>
    <n v="9.8393159678102499E-2"/>
    <m/>
    <s v="No"/>
    <m/>
    <m/>
    <m/>
    <x v="4"/>
    <n v="954"/>
    <n v="371.69"/>
    <s v="Ok"/>
    <n v="0"/>
    <n v="0"/>
  </r>
  <r>
    <n v="955"/>
    <s v="Nassau"/>
    <s v="21-2N-25-0000-0005-0000"/>
    <n v="483.88"/>
    <n v="2017"/>
    <n v="483.88"/>
    <n v="483.88"/>
    <n v="0"/>
    <m/>
    <s v="CALLAHAN"/>
    <s v="Florida"/>
    <n v="32011"/>
    <s v="BENRAY LN"/>
    <s v="CALLAHAN FL 32011"/>
    <n v="-81.815696545108494"/>
    <n v="30.583499132719201"/>
    <s v="BYRD JEAN"/>
    <n v="0"/>
    <s v="VACANT RESIDENTIAL"/>
    <n v="8001"/>
    <s v="Residential-Vacant Land"/>
    <n v="2017"/>
    <n v="27600"/>
    <n v="2017"/>
    <n v="27600"/>
    <n v="417.83"/>
    <n v="0.86349921468132596"/>
    <s v="No"/>
    <s v="No"/>
    <s v="No"/>
    <s v="No"/>
    <s v="No"/>
    <s v="No"/>
    <m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Minimal"/>
    <n v="3"/>
    <s v="No"/>
    <s v="No"/>
    <s v="No"/>
    <s v="Without Environmental Issues"/>
    <s v="No"/>
    <s v="None"/>
    <s v="BENRAY LN"/>
    <s v="Callahan"/>
    <s v="Florida"/>
    <n v="32011"/>
    <s v="BENRAY LN CALLAHAN FL 32011"/>
    <s v=""/>
    <s v="Pass"/>
    <s v="No"/>
    <s v="FV&lt;$10K"/>
    <s v="N/A"/>
    <s v="No, &lt; $20K Lien"/>
    <s v="No, Lien &lt; $20K"/>
    <s v="N/A"/>
    <s v="No"/>
    <s v="No"/>
    <n v="3"/>
    <s v="No"/>
    <n v="27600"/>
    <n v="1"/>
    <n v="27600"/>
    <m/>
    <n v="0"/>
    <n v="0"/>
    <s v=""/>
    <e v="#N/A"/>
    <n v="27600"/>
    <s v="No"/>
    <s v="V"/>
    <s v="Yes"/>
    <s v="No"/>
    <n v="0"/>
    <n v="0"/>
    <n v="3387.16"/>
    <n v="-3387.16"/>
    <n v="0.1227231884057971"/>
    <m/>
    <s v="No"/>
    <m/>
    <m/>
    <m/>
    <x v="4"/>
    <n v="955"/>
    <n v="483.88"/>
    <s v="Ok"/>
    <n v="0"/>
    <n v="0"/>
  </r>
  <r>
    <n v="956"/>
    <s v="Nassau"/>
    <s v="21-2N-25-0000-0005-0020"/>
    <n v="611.54"/>
    <n v="2017"/>
    <n v="611.54"/>
    <n v="611.54"/>
    <n v="0"/>
    <n v="45002"/>
    <s v="CALLAHAN"/>
    <s v="Florida"/>
    <n v="32011"/>
    <s v="45002 BENRAY LN"/>
    <s v="CALLAHAN FL 32011"/>
    <n v="-81.817108535566007"/>
    <n v="30.5820999596225"/>
    <s v="WYNDAM MARISSA"/>
    <n v="1"/>
    <s v="SINGLE FAMILY"/>
    <n v="1001"/>
    <s v="Single Family Residential"/>
    <n v="2017"/>
    <n v="35397"/>
    <n v="2017"/>
    <n v="35397"/>
    <n v="535.86"/>
    <n v="0.87624685220917686"/>
    <m/>
    <s v="No"/>
    <s v="No"/>
    <s v="No"/>
    <s v="No"/>
    <s v="No"/>
    <m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0"/>
    <s v="No"/>
    <s v="Yes"/>
    <s v="No"/>
    <s v="Without Environmental Issues"/>
    <s v="No"/>
    <s v="None"/>
    <s v="45002 BENRAY LN"/>
    <s v="Callahan"/>
    <s v="Florida"/>
    <n v="32011"/>
    <s v="45002 BENRAY LN CALLAHAN FL 32011"/>
    <s v=""/>
    <s v="Pass"/>
    <s v="Yes"/>
    <s v="FV&lt;$10K"/>
    <s v="N/A"/>
    <s v="No, &lt; $20K Lien"/>
    <s v="No, Lien &lt; $20K"/>
    <s v="N/A"/>
    <s v="No"/>
    <s v="No"/>
    <n v="0"/>
    <s v="No"/>
    <n v="35397"/>
    <n v="1"/>
    <n v="35397"/>
    <m/>
    <n v="0"/>
    <n v="0"/>
    <s v=""/>
    <e v="#N/A"/>
    <n v="35397"/>
    <s v="No"/>
    <s v="S"/>
    <s v="No"/>
    <s v="No"/>
    <n v="0.35"/>
    <n v="12388.949999999999"/>
    <n v="2446.16"/>
    <n v="9942.7899999999991"/>
    <n v="6.9106421448145314E-2"/>
    <m/>
    <s v="No"/>
    <m/>
    <m/>
    <m/>
    <x v="0"/>
    <n v="956"/>
    <n v="611.54"/>
    <s v="Ok"/>
    <n v="0"/>
    <n v="0"/>
  </r>
  <r>
    <n v="957"/>
    <s v="Nassau"/>
    <s v="22-2N-25-1460-0003-0000"/>
    <n v="3589.03"/>
    <n v="2017"/>
    <n v="3589.03"/>
    <n v="3589.03"/>
    <n v="0"/>
    <n v="45126"/>
    <s v="CALLAHAN"/>
    <s v="Florida"/>
    <n v="32011"/>
    <s v="45126 AMERICAN DREAM DR"/>
    <s v="CALLAHAN FL 32011"/>
    <n v="-81.802765456470297"/>
    <n v="30.5713793265361"/>
    <s v="GUY THIAM"/>
    <n v="1"/>
    <s v="SINGLE FAMILY"/>
    <n v="1001"/>
    <s v="Single Family Residential"/>
    <n v="2017"/>
    <n v="206990"/>
    <n v="2017"/>
    <n v="230544"/>
    <n v="3288.98"/>
    <n v="0.91639802397862369"/>
    <m/>
    <s v="No"/>
    <s v="No"/>
    <m/>
    <s v="No"/>
    <s v="No"/>
    <s v="No"/>
    <s v="I"/>
    <s v="I"/>
    <s v="I"/>
    <s v="I"/>
    <s v="I"/>
    <s v="I"/>
    <s v="I"/>
    <s v="No"/>
    <s v="No"/>
    <s v="No"/>
    <n v="0"/>
    <n v="0"/>
    <n v="73600"/>
    <s v="PURCHASE MONEY MORTGAGE"/>
    <n v="0"/>
    <n v="0"/>
    <s v="Potential Low Risk"/>
    <s v="Minimal"/>
    <n v="1"/>
    <s v="No"/>
    <s v="Yes"/>
    <s v="No"/>
    <s v="Without Environmental Issues"/>
    <s v="No"/>
    <s v="None"/>
    <s v="45126 AMERICAN DREAM DR"/>
    <s v="Callahan"/>
    <s v="Florida"/>
    <n v="32011"/>
    <s v="45126 AMERICAN DREAM DR CALLAHAN FL 32011"/>
    <s v="L"/>
    <s v="Pass"/>
    <s v="Yes"/>
    <s v="FV&lt;$10K"/>
    <s v="N/A"/>
    <s v="No, &lt; $20K Lien"/>
    <s v="No, Lien &lt; $20K"/>
    <s v="N/A"/>
    <s v="No"/>
    <s v="No"/>
    <n v="1"/>
    <s v="No"/>
    <n v="206990"/>
    <n v="1"/>
    <n v="206990"/>
    <m/>
    <n v="0"/>
    <n v="0"/>
    <s v=""/>
    <e v="#N/A"/>
    <n v="206990"/>
    <s v="No"/>
    <s v="S"/>
    <s v="No"/>
    <s v="No"/>
    <n v="0.35"/>
    <n v="72446.5"/>
    <n v="17945.150000000001"/>
    <n v="54501.35"/>
    <n v="8.6695734093434479E-2"/>
    <m/>
    <s v="No"/>
    <m/>
    <m/>
    <m/>
    <x v="0"/>
    <n v="957"/>
    <n v="3589.03"/>
    <s v="Ok"/>
    <n v="0"/>
    <n v="0"/>
  </r>
  <r>
    <n v="958"/>
    <s v="Nassau"/>
    <s v="22-2N-25-1460-0004-0000"/>
    <n v="3268.45"/>
    <n v="2017"/>
    <n v="3268.45"/>
    <n v="3268.45"/>
    <n v="0"/>
    <n v="45176"/>
    <s v="CALLAHAN"/>
    <s v="Florida"/>
    <n v="32011"/>
    <s v="45176 AMERICAN DREAM DR"/>
    <s v="CALLAHAN FL 32011"/>
    <n v="-81.802217747219302"/>
    <n v="30.5715097394651"/>
    <s v="TOY GEORGETTE C"/>
    <n v="1"/>
    <s v="SINGLE FAMILY"/>
    <n v="1001"/>
    <s v="Single Family Residential"/>
    <n v="2017"/>
    <n v="236778"/>
    <n v="2017"/>
    <n v="310234"/>
    <n v="2992.55"/>
    <n v="0.9155868989888174"/>
    <m/>
    <m/>
    <m/>
    <s v="No"/>
    <m/>
    <m/>
    <m/>
    <s v="I"/>
    <n v="0"/>
    <n v="0"/>
    <n v="0"/>
    <n v="0"/>
    <n v="0"/>
    <n v="0"/>
    <s v="No"/>
    <s v="No"/>
    <s v="No"/>
    <n v="0"/>
    <n v="0"/>
    <n v="61020"/>
    <n v="0"/>
    <n v="0"/>
    <n v="0"/>
    <s v="Potential Low Risk"/>
    <n v="0"/>
    <n v="0"/>
    <s v="Yes"/>
    <s v="No"/>
    <s v="No"/>
    <s v="Without Environmental Issues"/>
    <s v="No"/>
    <s v="None"/>
    <s v="45176 AMERICAN DREAM DR"/>
    <s v="Callahan"/>
    <s v="Florida"/>
    <n v="32011"/>
    <s v="45176 AMERICAN DREAM DR CALLAHAN FL 32011"/>
    <s v="L"/>
    <s v="Pass"/>
    <s v="No"/>
    <s v="FV&lt;$10K"/>
    <s v="N/A"/>
    <s v="No, &lt; $20K Lien"/>
    <s v="No, Lien &lt; $20K"/>
    <s v="N/A"/>
    <s v="No"/>
    <s v="No"/>
    <n v="0"/>
    <s v="No"/>
    <n v="236778"/>
    <n v="1"/>
    <n v="236778"/>
    <m/>
    <n v="0"/>
    <n v="0"/>
    <s v=""/>
    <e v="#N/A"/>
    <n v="236778"/>
    <s v="No"/>
    <s v="S"/>
    <s v="No"/>
    <s v="Yes"/>
    <n v="0.67"/>
    <n v="158641.26"/>
    <n v="13073.8"/>
    <n v="145567.46000000002"/>
    <n v="5.5215433866322036E-2"/>
    <m/>
    <s v="No"/>
    <m/>
    <m/>
    <m/>
    <x v="0"/>
    <n v="958"/>
    <n v="3268.45"/>
    <s v="Ok"/>
    <n v="0"/>
    <n v="0"/>
  </r>
  <r>
    <n v="959"/>
    <s v="Nassau"/>
    <s v="22-2N-25-1460-0005-0000"/>
    <n v="607.12"/>
    <n v="2017"/>
    <n v="607.12"/>
    <n v="607.12"/>
    <n v="0"/>
    <n v="45196"/>
    <s v="CALLAHAN"/>
    <s v="Florida"/>
    <n v="32011"/>
    <s v="45196 AMERICAN DREAM DR"/>
    <s v="CALLAHAN FL 32011"/>
    <n v="-81.801759518256702"/>
    <n v="30.571646978854599"/>
    <s v="U Y PROPERTIES LLC"/>
    <n v="0"/>
    <s v="VACANT RESIDENTIAL"/>
    <n v="8001"/>
    <s v="Residential-Vacant Land"/>
    <n v="2017"/>
    <n v="27500"/>
    <n v="2017"/>
    <n v="45000"/>
    <n v="531.78"/>
    <n v="0.87590591645803129"/>
    <m/>
    <m/>
    <s v="No"/>
    <s v="No"/>
    <m/>
    <m/>
    <m/>
    <s v="I"/>
    <s v="I"/>
    <n v="0"/>
    <n v="0"/>
    <n v="0"/>
    <n v="0"/>
    <n v="0"/>
    <s v="No"/>
    <s v="No"/>
    <s v="No"/>
    <n v="0"/>
    <n v="0"/>
    <n v="22900"/>
    <s v="SELLER TAKE-BACK"/>
    <n v="0"/>
    <n v="0"/>
    <s v="Potential Low Risk"/>
    <n v="0"/>
    <n v="0"/>
    <s v="No"/>
    <s v="No"/>
    <s v="No"/>
    <s v="Without Environmental Issues"/>
    <s v="No"/>
    <s v="None"/>
    <s v="45196 AMERICAN DREAM DR"/>
    <s v="Callahan"/>
    <s v="Florida"/>
    <n v="32011"/>
    <s v="45196 AMERICAN DREAM DR CALLAHAN FL 32011"/>
    <s v="L"/>
    <s v="Pass"/>
    <s v="No"/>
    <s v="FV&lt;$10K"/>
    <s v="N/A"/>
    <s v="No, &lt; $20K Lien"/>
    <s v="No, Lien &lt; $20K"/>
    <s v="N/A"/>
    <s v="No"/>
    <s v="No"/>
    <n v="0"/>
    <s v="No"/>
    <n v="27500"/>
    <n v="1"/>
    <n v="27500"/>
    <m/>
    <n v="0"/>
    <n v="0"/>
    <s v=""/>
    <e v="#N/A"/>
    <n v="27500"/>
    <s v="No"/>
    <s v="V"/>
    <s v="Yes"/>
    <s v="No"/>
    <n v="0"/>
    <n v="0"/>
    <n v="2428.48"/>
    <n v="-2428.48"/>
    <n v="8.8308363636363643E-2"/>
    <m/>
    <s v="No"/>
    <m/>
    <m/>
    <m/>
    <x v="4"/>
    <n v="959"/>
    <n v="607.12"/>
    <s v="Ok"/>
    <n v="0"/>
    <n v="0"/>
  </r>
  <r>
    <n v="960"/>
    <s v="Nassau"/>
    <s v="22-2N-25-1460-0010-0000"/>
    <n v="632.53"/>
    <n v="2017"/>
    <n v="632.53"/>
    <n v="632.53"/>
    <n v="0"/>
    <n v="45338"/>
    <s v="CALLAHAN"/>
    <s v="Florida"/>
    <n v="32011"/>
    <s v="45338 AMERICAN DREAM DR"/>
    <s v="CALLAHAN FL 32011"/>
    <n v="-81.799573169973897"/>
    <n v="30.572184830021801"/>
    <s v="TOY RYAN J"/>
    <n v="0"/>
    <s v="VACANT RESIDENTIAL"/>
    <n v="8001"/>
    <s v="Residential-Vacant Land"/>
    <n v="2017"/>
    <n v="30250"/>
    <n v="2017"/>
    <n v="45000"/>
    <n v="555.27"/>
    <n v="0.87785559578201822"/>
    <m/>
    <m/>
    <m/>
    <s v="No"/>
    <s v="No"/>
    <s v="No"/>
    <s v="No"/>
    <s v="I"/>
    <s v="I"/>
    <s v="I"/>
    <s v="I"/>
    <n v="0"/>
    <n v="0"/>
    <n v="0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45338 AMERICAN DREAM DR"/>
    <s v="Callahan"/>
    <s v="Florida"/>
    <n v="32011"/>
    <s v="45338 AMERICAN DREAM DR CALLAHAN FL 32011"/>
    <s v=""/>
    <s v="Pass"/>
    <s v="No"/>
    <s v="FV&lt;$10K"/>
    <s v="N/A"/>
    <s v="No, &lt; $20K Lien"/>
    <s v="No, Lien &lt; $20K"/>
    <s v="N/A"/>
    <s v="No"/>
    <s v="No"/>
    <n v="0"/>
    <s v="No"/>
    <n v="30250"/>
    <n v="1"/>
    <n v="30250"/>
    <m/>
    <n v="0"/>
    <n v="0"/>
    <s v=""/>
    <e v="#N/A"/>
    <n v="30250"/>
    <s v="No"/>
    <s v="V"/>
    <s v="Yes"/>
    <s v="No"/>
    <n v="0"/>
    <n v="0"/>
    <n v="2530.12"/>
    <n v="-2530.12"/>
    <n v="8.364033057851239E-2"/>
    <m/>
    <s v="No"/>
    <m/>
    <m/>
    <m/>
    <x v="1"/>
    <n v="960"/>
    <n v="632.53"/>
    <s v="Ok"/>
    <n v="0"/>
    <n v="0"/>
  </r>
  <r>
    <n v="961"/>
    <s v="Nassau"/>
    <s v="22-2N-25-1460-0020-0000"/>
    <n v="2823.56"/>
    <n v="2017"/>
    <n v="2823.56"/>
    <n v="2823.56"/>
    <n v="0"/>
    <n v="45361"/>
    <s v="CALLAHAN"/>
    <s v="Florida"/>
    <n v="32011"/>
    <s v="45361 AMERICAN DREAM DR"/>
    <s v="CALLAHAN FL 32011"/>
    <n v="-81.798704916721107"/>
    <n v="30.571237042597499"/>
    <s v="TOY CAROLYN GEORGETTE"/>
    <n v="1"/>
    <s v="SINGLE FAMILY"/>
    <n v="1001"/>
    <s v="Single Family Residential"/>
    <n v="2017"/>
    <n v="156580"/>
    <n v="2017"/>
    <n v="188524"/>
    <n v="2581.19"/>
    <n v="0.91416155491648843"/>
    <m/>
    <m/>
    <m/>
    <s v="No"/>
    <m/>
    <m/>
    <m/>
    <s v="I"/>
    <n v="0"/>
    <n v="0"/>
    <n v="0"/>
    <n v="0"/>
    <n v="0"/>
    <n v="0"/>
    <s v="No"/>
    <s v="No"/>
    <s v="No"/>
    <n v="0"/>
    <n v="0"/>
    <n v="32900"/>
    <s v="SELLER TAKE-BACK"/>
    <n v="0"/>
    <n v="0"/>
    <s v="Potential Low Risk"/>
    <n v="0"/>
    <n v="0"/>
    <s v="No"/>
    <s v="No"/>
    <s v="No"/>
    <s v="Without Environmental Issues"/>
    <s v="No"/>
    <s v="None"/>
    <s v="45361 AMERICAN DREAM DR"/>
    <s v="Callahan"/>
    <s v="Florida"/>
    <n v="32011"/>
    <s v="45361 AMERICAN DREAM DR CALLAHAN FL 32011"/>
    <s v="L"/>
    <s v="Pass"/>
    <s v="No"/>
    <s v="FV&lt;$10K"/>
    <s v="N/A"/>
    <s v="No, &lt; $20K Lien"/>
    <s v="No, Lien &lt; $20K"/>
    <s v="N/A"/>
    <s v="No"/>
    <s v="No"/>
    <n v="0"/>
    <s v="No"/>
    <n v="156580"/>
    <n v="1"/>
    <n v="156580"/>
    <m/>
    <n v="0"/>
    <n v="0"/>
    <s v=""/>
    <e v="#N/A"/>
    <n v="156580"/>
    <s v="No"/>
    <s v="S"/>
    <s v="No"/>
    <s v="No"/>
    <n v="0.35"/>
    <n v="54803"/>
    <n v="11294.24"/>
    <n v="43508.76"/>
    <n v="7.2130795759356242E-2"/>
    <m/>
    <s v="No"/>
    <m/>
    <m/>
    <m/>
    <x v="0"/>
    <n v="961"/>
    <n v="2823.56"/>
    <s v="Ok"/>
    <n v="0"/>
    <n v="0"/>
  </r>
  <r>
    <n v="962"/>
    <s v="Nassau"/>
    <s v="25-2N-25-0000-0001-0100"/>
    <n v="681.24"/>
    <n v="2017"/>
    <n v="681.24"/>
    <n v="681.24"/>
    <n v="0"/>
    <n v="45979"/>
    <s v="CALLAHAN"/>
    <s v="Florida"/>
    <n v="32011"/>
    <s v="45979 BISMARK RD"/>
    <s v="CALLAHAN FL 32011"/>
    <n v="-81.756770627553607"/>
    <n v="30.570019056576701"/>
    <s v="PIPPIN PERRY J"/>
    <n v="1"/>
    <s v="SINGLE FAMILY"/>
    <n v="1001"/>
    <s v="Single Family Residential"/>
    <n v="2017"/>
    <n v="196003"/>
    <n v="2017"/>
    <n v="217300"/>
    <n v="2375.25"/>
    <n v="3.4866566848687688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n v="0"/>
    <s v="No"/>
    <s v="Without Environmental Issues"/>
    <s v="No"/>
    <s v="None"/>
    <s v="45979 BISMARK RD"/>
    <s v="Callahan"/>
    <s v="Florida"/>
    <n v="32011"/>
    <s v="45979 BISMARK RD CALLAHAN FL 32011"/>
    <s v=""/>
    <s v="Pass"/>
    <s v="No"/>
    <s v="FV&lt;$10K"/>
    <s v="N/A"/>
    <s v="No, &lt; $20K Lien"/>
    <s v="No, Lien &lt; $20K"/>
    <s v="N/A"/>
    <s v="No"/>
    <s v="No"/>
    <n v="0"/>
    <s v="No"/>
    <n v="196003"/>
    <n v="1"/>
    <n v="196003"/>
    <m/>
    <n v="0"/>
    <n v="0"/>
    <s v=""/>
    <e v="#N/A"/>
    <n v="196003"/>
    <s v="No"/>
    <s v="S"/>
    <s v="No"/>
    <s v="Yes"/>
    <n v="0.67"/>
    <n v="131322.01"/>
    <n v="7806.99"/>
    <n v="123515.02"/>
    <n v="3.983097197491875E-2"/>
    <m/>
    <s v="No"/>
    <m/>
    <m/>
    <m/>
    <x v="0"/>
    <n v="962"/>
    <n v="681.24"/>
    <s v="Ok"/>
    <n v="0"/>
    <n v="0"/>
  </r>
  <r>
    <n v="963"/>
    <s v="Nassau"/>
    <s v="26-2N-25-0000-0001-0200"/>
    <n v="2605.3200000000002"/>
    <n v="2017"/>
    <n v="2605.3200000000002"/>
    <n v="2605.3200000000002"/>
    <n v="0"/>
    <n v="55798"/>
    <s v="CALLAHAN"/>
    <s v="Florida"/>
    <n v="32011"/>
    <s v="55798 BEAR RUN RD"/>
    <s v="CALLAHAN FL 32011"/>
    <n v="-81.774254921927906"/>
    <n v="30.567273737027801"/>
    <s v="JONES RICHARD A"/>
    <n v="1"/>
    <s v="SINGLE FAMILY"/>
    <n v="1001"/>
    <s v="Single Family Residential"/>
    <n v="2017"/>
    <n v="196277"/>
    <n v="2017"/>
    <n v="243638"/>
    <n v="2379.4"/>
    <n v="0.91328512428415698"/>
    <m/>
    <m/>
    <m/>
    <m/>
    <m/>
    <m/>
    <m/>
    <n v="0"/>
    <n v="0"/>
    <n v="0"/>
    <n v="0"/>
    <n v="0"/>
    <n v="0"/>
    <n v="0"/>
    <s v="No"/>
    <s v="No"/>
    <s v="No"/>
    <n v="0"/>
    <n v="0"/>
    <n v="25000"/>
    <s v="UNKNOWN"/>
    <n v="0"/>
    <n v="0"/>
    <s v="Potential Low Risk"/>
    <n v="0"/>
    <n v="0"/>
    <s v="Yes"/>
    <n v="0"/>
    <s v="No"/>
    <s v="Without Environmental Issues"/>
    <s v="No"/>
    <s v="None"/>
    <s v="55798 BEAR RUN RD"/>
    <s v="Callahan"/>
    <s v="Florida"/>
    <n v="32011"/>
    <s v="55798 BEAR RUN RD CALLAHAN FL 32011"/>
    <s v="L"/>
    <s v="Pass"/>
    <s v="No"/>
    <s v="FV&lt;$10K"/>
    <s v="N/A"/>
    <s v="No, &lt; $20K Lien"/>
    <s v="No, Lien &lt; $20K"/>
    <s v="N/A"/>
    <s v="No"/>
    <s v="No"/>
    <n v="0"/>
    <s v="No"/>
    <n v="196277"/>
    <n v="1"/>
    <n v="196277"/>
    <m/>
    <n v="0"/>
    <n v="0"/>
    <s v=""/>
    <e v="#N/A"/>
    <n v="196277"/>
    <s v="No"/>
    <s v="S"/>
    <s v="No"/>
    <s v="Yes"/>
    <n v="0.67"/>
    <n v="131505.59"/>
    <n v="10421.280000000001"/>
    <n v="121084.31"/>
    <n v="5.3094758937623873E-2"/>
    <m/>
    <s v="No"/>
    <m/>
    <m/>
    <m/>
    <x v="0"/>
    <n v="963"/>
    <n v="2605.3200000000002"/>
    <s v="Ok"/>
    <n v="0"/>
    <n v="0"/>
  </r>
  <r>
    <n v="964"/>
    <s v="Nassau"/>
    <s v="26-2N-25-0672-0001-0000"/>
    <n v="485.81"/>
    <n v="2017"/>
    <n v="485.81"/>
    <n v="485.81"/>
    <n v="0"/>
    <m/>
    <s v="CALLAHAN"/>
    <s v="Florida"/>
    <n v="32011"/>
    <s v="BEAR RUN RD"/>
    <s v="CALLAHAN FL 32011"/>
    <n v="-81.774240257961594"/>
    <n v="30.567859473096199"/>
    <s v="GREEN RANDALL B"/>
    <n v="0"/>
    <s v="VACANT RESIDENTIAL"/>
    <n v="8001"/>
    <s v="Residential-Vacant Land"/>
    <n v="2017"/>
    <n v="27500"/>
    <n v="2017"/>
    <n v="28000"/>
    <n v="419.61"/>
    <n v="0.86373273501986381"/>
    <m/>
    <m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BEAR RUN RD"/>
    <s v="Callahan"/>
    <s v="Florida"/>
    <n v="32011"/>
    <s v="BEAR RUN RD CALLAHAN FL 32011"/>
    <s v=""/>
    <s v="Pass"/>
    <s v="No"/>
    <s v="FV&lt;$10K"/>
    <s v="N/A"/>
    <s v="No, &lt; $20K Lien"/>
    <s v="No, Lien &lt; $20K"/>
    <s v="N/A"/>
    <s v="No"/>
    <s v="No"/>
    <n v="0"/>
    <s v="No"/>
    <n v="27500"/>
    <n v="1"/>
    <n v="27500"/>
    <m/>
    <n v="0"/>
    <n v="0"/>
    <s v=""/>
    <e v="#N/A"/>
    <n v="27500"/>
    <s v="No"/>
    <s v="V"/>
    <s v="Yes"/>
    <s v="No"/>
    <n v="0"/>
    <n v="0"/>
    <n v="1943.24"/>
    <n v="-1943.24"/>
    <n v="7.0663272727272727E-2"/>
    <m/>
    <s v="No"/>
    <m/>
    <m/>
    <m/>
    <x v="4"/>
    <n v="964"/>
    <n v="485.81"/>
    <s v="Ok"/>
    <n v="0"/>
    <n v="0"/>
  </r>
  <r>
    <n v="965"/>
    <s v="Nassau"/>
    <s v="27-2N-25-0000-0004-0120"/>
    <n v="219.3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36439"/>
    <e v="#N/A"/>
    <e v="#N/A"/>
    <e v="#N/A"/>
    <n v="0"/>
    <s v="No"/>
    <s v="No"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1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1"/>
    <s v="No"/>
    <n v="36439"/>
    <n v="1"/>
    <n v="36439"/>
    <m/>
    <e v="#N/A"/>
    <e v="#N/A"/>
    <s v=""/>
    <e v="#N/A"/>
    <n v="36439"/>
    <s v="No"/>
    <s v="R"/>
    <s v="No"/>
    <s v="Yes"/>
    <n v="0.67"/>
    <n v="24414.13"/>
    <e v="#N/A"/>
    <e v="#N/A"/>
    <e v="#N/A"/>
    <m/>
    <e v="#N/A"/>
    <m/>
    <m/>
    <m/>
    <x v="5"/>
    <n v="965"/>
    <n v="219.3"/>
    <e v="#N/A"/>
    <e v="#N/A"/>
    <e v="#N/A"/>
  </r>
  <r>
    <n v="966"/>
    <s v="Nassau"/>
    <s v="27-2N-25-0000-0004-0280"/>
    <n v="639.57000000000005"/>
    <n v="2017"/>
    <n v="639.57000000000005"/>
    <n v="639.57000000000005"/>
    <n v="0"/>
    <n v="54593"/>
    <s v="CALLAHAN"/>
    <s v="Florida"/>
    <n v="32011"/>
    <s v="54593 MARSH RD"/>
    <s v="CALLAHAN FL 32011"/>
    <n v="-81.798401974003397"/>
    <n v="30.557881165225801"/>
    <s v="WALKER GEORGE T"/>
    <n v="2"/>
    <s v="MOBILE HOMES"/>
    <n v="1006"/>
    <s v="Mobile home"/>
    <n v="2017"/>
    <n v="60043"/>
    <n v="2017"/>
    <n v="72602"/>
    <n v="561.79"/>
    <n v="0.87838704129336886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n v="0"/>
    <s v="No"/>
    <s v="Without Environmental Issues"/>
    <s v="No"/>
    <s v="None"/>
    <s v="54593 MARSH RD"/>
    <s v="Callahan"/>
    <s v="Florida"/>
    <n v="32011"/>
    <s v="54593 MARSH RD CALLAHAN FL 32011"/>
    <s v=""/>
    <s v="Pass"/>
    <s v="No"/>
    <s v="FV&lt;$10K"/>
    <s v="N/A"/>
    <s v="No, &lt; $20K Lien"/>
    <s v="No, Lien &lt; $20K"/>
    <s v="N/A"/>
    <s v="No"/>
    <s v="No"/>
    <n v="0"/>
    <s v="No"/>
    <n v="60043"/>
    <n v="1"/>
    <n v="60043"/>
    <m/>
    <n v="0"/>
    <n v="0"/>
    <s v=""/>
    <e v="#N/A"/>
    <n v="60043"/>
    <s v="No"/>
    <s v="R"/>
    <s v="No"/>
    <s v="Yes"/>
    <n v="0.67"/>
    <n v="40228.810000000005"/>
    <n v="2558.2800000000002"/>
    <n v="37670.530000000006"/>
    <n v="4.260746465033393E-2"/>
    <m/>
    <s v="No"/>
    <m/>
    <m/>
    <m/>
    <x v="0"/>
    <n v="966"/>
    <n v="639.57000000000005"/>
    <s v="Ok"/>
    <n v="0"/>
    <n v="0"/>
  </r>
  <r>
    <n v="967"/>
    <s v="Nassau"/>
    <s v="27-2N-25-0000-0004-0300"/>
    <n v="590.52"/>
    <n v="2017"/>
    <n v="590.52"/>
    <n v="590.52"/>
    <n v="0"/>
    <n v="54481"/>
    <s v="CALLAHAN"/>
    <s v="Florida"/>
    <n v="32011"/>
    <s v="54481 MARSH RD"/>
    <s v="CALLAHAN FL 32011"/>
    <n v="-81.798019280189294"/>
    <n v="30.557253726209101"/>
    <s v="RAY RICHARD C"/>
    <n v="2"/>
    <s v="MOBILE HOMES"/>
    <n v="1006"/>
    <s v="Mobile home"/>
    <n v="2017"/>
    <n v="31940"/>
    <n v="2017"/>
    <n v="36926"/>
    <n v="516.42999999999995"/>
    <n v="0.87453430874483495"/>
    <s v="No"/>
    <m/>
    <m/>
    <m/>
    <m/>
    <m/>
    <m/>
    <s v="I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1"/>
    <s v="No"/>
    <s v="No"/>
    <s v="No"/>
    <s v="Without Environmental Issues"/>
    <s v="No"/>
    <s v="None"/>
    <s v="54481 MARSH RD"/>
    <s v="Callahan"/>
    <s v="Florida"/>
    <n v="32011"/>
    <s v="54481 MARSH RD CALLAHAN FL 32011"/>
    <s v=""/>
    <s v="Pass"/>
    <s v="No"/>
    <s v="FV&lt;$10K"/>
    <s v="N/A"/>
    <s v="No, &lt; $20K Lien"/>
    <s v="No, Lien &lt; $20K"/>
    <s v="N/A"/>
    <s v="No"/>
    <s v="No"/>
    <n v="1"/>
    <s v="No"/>
    <n v="31940"/>
    <n v="1"/>
    <n v="31940"/>
    <m/>
    <n v="0"/>
    <n v="0"/>
    <s v=""/>
    <e v="#N/A"/>
    <n v="31940"/>
    <s v="No"/>
    <s v="R"/>
    <s v="No"/>
    <s v="No"/>
    <n v="0.35"/>
    <n v="11179"/>
    <n v="2952.6"/>
    <n v="8226.4"/>
    <n v="9.2442078897933627E-2"/>
    <m/>
    <s v="No"/>
    <m/>
    <m/>
    <m/>
    <x v="0"/>
    <n v="967"/>
    <n v="590.52"/>
    <s v="Ok"/>
    <n v="0"/>
    <n v="0"/>
  </r>
  <r>
    <n v="968"/>
    <s v="Nassau"/>
    <s v="27-2N-25-0000-0005-0050"/>
    <n v="466.78"/>
    <n v="2017"/>
    <n v="466.78"/>
    <n v="466.78"/>
    <n v="0"/>
    <n v="54388"/>
    <s v="CALLAHAN"/>
    <s v="Florida"/>
    <n v="32011"/>
    <s v="54388 MARSH RD"/>
    <s v="CALLAHAN FL 32011"/>
    <n v="-81.7960250638167"/>
    <n v="30.556283645548401"/>
    <s v="SCARBOROUGH GLENDA L"/>
    <n v="2"/>
    <s v="MOBILE HOMES"/>
    <n v="1006"/>
    <s v="Mobile home"/>
    <n v="2017"/>
    <n v="51556"/>
    <n v="2017"/>
    <n v="63791"/>
    <n v="402.02"/>
    <n v="0.86126226487852953"/>
    <m/>
    <m/>
    <m/>
    <m/>
    <m/>
    <m/>
    <m/>
    <n v="0"/>
    <n v="0"/>
    <n v="0"/>
    <n v="0"/>
    <n v="0"/>
    <n v="0"/>
    <n v="0"/>
    <s v="No"/>
    <s v="No"/>
    <s v="No"/>
    <n v="0"/>
    <n v="0"/>
    <n v="75000"/>
    <s v="SELLER TAKE-BACK"/>
    <n v="0"/>
    <n v="0"/>
    <s v="Potential Low Risk"/>
    <n v="0"/>
    <n v="0"/>
    <s v="Yes"/>
    <n v="0"/>
    <s v="No"/>
    <s v="Without Environmental Issues"/>
    <s v="No"/>
    <s v="None"/>
    <s v="54388 MARSH RD"/>
    <s v="Callahan"/>
    <s v="Florida"/>
    <n v="32011"/>
    <s v="54388 MARSH RD CALLAHAN FL 32011"/>
    <s v="L"/>
    <s v="Pass"/>
    <s v="No"/>
    <s v="FV&lt;$10K"/>
    <s v="N/A"/>
    <s v="No, &lt; $20K Lien"/>
    <s v="No, Lien &lt; $20K"/>
    <s v="N/A"/>
    <s v="No"/>
    <s v="No"/>
    <n v="0"/>
    <s v="No"/>
    <n v="51556"/>
    <n v="1"/>
    <n v="51556"/>
    <m/>
    <n v="0"/>
    <n v="0"/>
    <s v=""/>
    <e v="#N/A"/>
    <n v="51556"/>
    <s v="No"/>
    <s v="R"/>
    <s v="No"/>
    <s v="Yes"/>
    <n v="0.67"/>
    <n v="34542.520000000004"/>
    <n v="1867.12"/>
    <n v="32675.400000000005"/>
    <n v="3.6215377453642637E-2"/>
    <m/>
    <s v="No"/>
    <m/>
    <m/>
    <m/>
    <x v="0"/>
    <n v="968"/>
    <n v="466.78"/>
    <s v="Ok"/>
    <n v="0"/>
    <n v="0"/>
  </r>
  <r>
    <n v="969"/>
    <s v="Nassau"/>
    <s v="27-2N-25-8600-0003-0000"/>
    <n v="1850.29"/>
    <n v="2017"/>
    <n v="1850.29"/>
    <n v="1850.29"/>
    <n v="0"/>
    <n v="55138"/>
    <s v="CALLAHAN"/>
    <s v="Florida"/>
    <n v="32011"/>
    <s v="55138 PEACEFUL TRAIL DR"/>
    <s v="CALLAHAN FL 32011"/>
    <n v="-81.798380475413794"/>
    <n v="30.563365190064101"/>
    <s v="PARKERSON RHETT P"/>
    <n v="1"/>
    <s v="SINGLE FAMILY"/>
    <n v="1001"/>
    <s v="Single Family Residential"/>
    <n v="2017"/>
    <n v="150160"/>
    <n v="2017"/>
    <n v="161813"/>
    <n v="1681.26"/>
    <n v="0.90864675267120287"/>
    <s v="No"/>
    <s v="No"/>
    <m/>
    <s v="No"/>
    <s v="No"/>
    <s v="No"/>
    <s v="No"/>
    <s v="I"/>
    <s v="I"/>
    <s v="I"/>
    <s v="I"/>
    <s v="I"/>
    <s v="I"/>
    <s v="I"/>
    <s v="No"/>
    <s v="No"/>
    <s v="No"/>
    <n v="0"/>
    <n v="0"/>
    <n v="176400"/>
    <s v="SELLER TAKE-BACK"/>
    <n v="0"/>
    <n v="0"/>
    <s v="Potential Low Risk"/>
    <s v="Minimal"/>
    <n v="1"/>
    <s v="Yes"/>
    <s v="Yes"/>
    <s v="No"/>
    <s v="Without Environmental Issues"/>
    <s v="No"/>
    <s v="None"/>
    <s v="55138 PEACEFUL TRAIL DR"/>
    <s v="Callahan"/>
    <s v="Florida"/>
    <n v="32011"/>
    <s v="55138 PEACEFUL TRAIL DR CALLAHAN FL 32011"/>
    <s v="L"/>
    <s v="Pass"/>
    <s v="Yes"/>
    <s v="FV&lt;$10K"/>
    <s v="N/A"/>
    <s v="No, &lt; $20K Lien"/>
    <s v="No, Lien &lt; $20K"/>
    <s v="N/A"/>
    <s v="No"/>
    <s v="No"/>
    <n v="1"/>
    <s v="No"/>
    <n v="150160"/>
    <n v="1"/>
    <n v="150160"/>
    <m/>
    <n v="0"/>
    <n v="0"/>
    <s v=""/>
    <e v="#N/A"/>
    <n v="150160"/>
    <s v="No"/>
    <s v="S"/>
    <s v="No"/>
    <s v="Yes"/>
    <n v="0.67"/>
    <n v="100607.20000000001"/>
    <n v="9251.4500000000007"/>
    <n v="91355.750000000015"/>
    <n v="6.1610615343633462E-2"/>
    <m/>
    <s v="No"/>
    <m/>
    <m/>
    <m/>
    <x v="0"/>
    <n v="969"/>
    <n v="1850.29"/>
    <s v="Ok"/>
    <n v="0"/>
    <n v="0"/>
  </r>
  <r>
    <n v="970"/>
    <s v="Nassau"/>
    <s v="28-2N-25-0150-0005-0000"/>
    <n v="1226.9100000000001"/>
    <n v="2017"/>
    <n v="1226.9100000000001"/>
    <n v="1226.9100000000001"/>
    <n v="0"/>
    <n v="45229"/>
    <s v="CALLAHAN"/>
    <s v="Florida"/>
    <n v="32011"/>
    <s v="45229 BISMARK RD"/>
    <s v="CALLAHAN FL 32011"/>
    <n v="-81.801613022923505"/>
    <n v="30.563234872416398"/>
    <s v="CONNER CHAD DANIEL"/>
    <n v="2"/>
    <s v="MOBILE HOMES"/>
    <n v="1006"/>
    <s v="Mobile home"/>
    <n v="2017"/>
    <n v="72982"/>
    <n v="2017"/>
    <n v="72982"/>
    <n v="1104.8599999999999"/>
    <n v="0.90052245070950587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45229 BISMARK RD"/>
    <s v="Callahan"/>
    <s v="Florida"/>
    <n v="32011"/>
    <s v="45229 BISMARK RD CALLAHAN FL 32011"/>
    <s v=""/>
    <s v="Pass"/>
    <s v="No"/>
    <s v="FV&lt;$10K"/>
    <s v="N/A"/>
    <s v="No, &lt; $20K Lien"/>
    <s v="No, Lien &lt; $20K"/>
    <s v="N/A"/>
    <s v="No"/>
    <s v="No"/>
    <n v="0"/>
    <s v="No"/>
    <n v="72982"/>
    <n v="1"/>
    <n v="72982"/>
    <m/>
    <n v="0"/>
    <n v="0"/>
    <s v=""/>
    <e v="#N/A"/>
    <n v="72982"/>
    <s v="No"/>
    <s v="R"/>
    <s v="No"/>
    <s v="No"/>
    <n v="0.35"/>
    <n v="25543.699999999997"/>
    <n v="4907.6400000000003"/>
    <n v="20636.059999999998"/>
    <n v="6.7244526047518571E-2"/>
    <m/>
    <s v="No"/>
    <m/>
    <m/>
    <m/>
    <x v="0"/>
    <n v="970"/>
    <n v="1226.9100000000001"/>
    <s v="Ok"/>
    <n v="0"/>
    <n v="0"/>
  </r>
  <r>
    <n v="971"/>
    <s v="Nassau"/>
    <s v="28-2N-25-3060-0002-0010"/>
    <n v="1011.5"/>
    <n v="2017"/>
    <n v="1011.5"/>
    <n v="1011.5"/>
    <n v="0"/>
    <n v="45116"/>
    <s v="CALLAHAN"/>
    <s v="Florida"/>
    <n v="32011"/>
    <s v="45116 KILPATRICK RD"/>
    <s v="CALLAHAN FL 32011"/>
    <n v="-81.801550778831896"/>
    <n v="30.5561750527499"/>
    <s v="GARNER SCOTT E"/>
    <n v="1"/>
    <s v="SINGLE FAMILY"/>
    <n v="1001"/>
    <s v="Single Family Residential"/>
    <n v="2017"/>
    <n v="59826"/>
    <n v="2017"/>
    <n v="59826"/>
    <n v="905.69"/>
    <n v="0.89539298072170048"/>
    <s v="No"/>
    <s v="No"/>
    <s v="No"/>
    <s v="No"/>
    <s v="No"/>
    <m/>
    <m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45116 KILPATRICK RD"/>
    <s v="Callahan"/>
    <s v="Florida"/>
    <n v="32011"/>
    <s v="45116 KILPATRICK RD CALLAHAN FL 32011"/>
    <s v=""/>
    <s v="Pass"/>
    <s v="No"/>
    <s v="FV&lt;$10K"/>
    <s v="N/A"/>
    <s v="No, &lt; $20K Lien"/>
    <s v="No, Lien &lt; $20K"/>
    <s v="N/A"/>
    <s v="No"/>
    <s v="No"/>
    <n v="0"/>
    <s v="No"/>
    <n v="59826"/>
    <n v="1"/>
    <n v="59826"/>
    <m/>
    <n v="0"/>
    <n v="0"/>
    <s v=""/>
    <e v="#N/A"/>
    <n v="59826"/>
    <s v="No"/>
    <s v="S"/>
    <s v="No"/>
    <s v="No"/>
    <n v="0.35"/>
    <n v="20939.099999999999"/>
    <n v="4046"/>
    <n v="16893.099999999999"/>
    <n v="6.7629458763748207E-2"/>
    <m/>
    <s v="No"/>
    <m/>
    <m/>
    <m/>
    <x v="0"/>
    <n v="971"/>
    <n v="1011.5"/>
    <s v="Ok"/>
    <n v="0"/>
    <n v="0"/>
  </r>
  <r>
    <n v="972"/>
    <s v="Nassau"/>
    <s v="28-2N-25-3060-0003-0000"/>
    <n v="1776.09"/>
    <n v="2017"/>
    <n v="1776.09"/>
    <n v="1776.09"/>
    <n v="0"/>
    <n v="45113"/>
    <s v="CALLAHAN"/>
    <s v="Florida"/>
    <n v="32011"/>
    <s v="45113 SNICKERS TL"/>
    <s v="CALLAHAN FL 32011"/>
    <n v="-81.804038879502201"/>
    <n v="30.555490470859102"/>
    <s v="EBY TERRY"/>
    <n v="50"/>
    <s v="IMPROVED AGRICULTURAL"/>
    <n v="7000"/>
    <s v="Agricultural / Rural (General)"/>
    <n v="2017"/>
    <n v="145629"/>
    <n v="2017"/>
    <n v="246636"/>
    <n v="1612.66"/>
    <n v="0.90798326661374151"/>
    <s v="No"/>
    <m/>
    <m/>
    <s v="No"/>
    <s v="No"/>
    <s v="No"/>
    <s v="No"/>
    <s v="I"/>
    <s v="I"/>
    <s v="I"/>
    <s v="I"/>
    <s v="I"/>
    <s v="I"/>
    <n v="0"/>
    <s v="No"/>
    <s v="No"/>
    <s v="No"/>
    <n v="0"/>
    <n v="0"/>
    <n v="189059"/>
    <s v="SELLER TAKE-BACK"/>
    <n v="0"/>
    <n v="0"/>
    <s v="Potential Low Risk"/>
    <s v="Minimal"/>
    <n v="0"/>
    <s v="Yes"/>
    <s v="No"/>
    <s v="No"/>
    <s v="Without Environmental Issues"/>
    <s v="No"/>
    <s v="None"/>
    <s v="45113 SNICKERS TL"/>
    <s v="Callahan"/>
    <s v="Florida"/>
    <n v="32011"/>
    <s v="45113 SNICKERS TL CALLAHAN FL 32011"/>
    <s v="L"/>
    <s v="Pass"/>
    <s v="No"/>
    <s v="FV&lt;$10K"/>
    <s v="N/A"/>
    <s v="No, &lt; $20K Lien"/>
    <s v="No, Lien &lt; $20K"/>
    <s v="N/A"/>
    <s v="No"/>
    <s v="No"/>
    <n v="0"/>
    <s v="No"/>
    <n v="145629"/>
    <n v="1"/>
    <n v="145629"/>
    <m/>
    <n v="0"/>
    <n v="0"/>
    <s v=""/>
    <e v="#N/A"/>
    <n v="145629"/>
    <s v="No"/>
    <s v="V"/>
    <s v="Yes"/>
    <s v="Yes"/>
    <n v="0"/>
    <n v="0"/>
    <n v="7104.36"/>
    <n v="-7104.36"/>
    <n v="4.87839647322992E-2"/>
    <m/>
    <s v="No"/>
    <m/>
    <m/>
    <m/>
    <x v="1"/>
    <n v="972"/>
    <n v="1776.09"/>
    <s v="Ok"/>
    <n v="0"/>
    <n v="0"/>
  </r>
  <r>
    <n v="973"/>
    <s v="Nassau"/>
    <s v="28-2N-25-3060-0007-0010"/>
    <n v="1184.48"/>
    <n v="2017"/>
    <n v="1184.48"/>
    <n v="1184.48"/>
    <n v="0"/>
    <n v="45151"/>
    <s v="CALLAHAN"/>
    <s v="Florida"/>
    <n v="32011"/>
    <s v="45151 KILPATRICK RD"/>
    <s v="CALLAHAN FL 32011"/>
    <n v="-81.801164031845403"/>
    <n v="30.556757890961102"/>
    <s v="LUCAS MARY T"/>
    <n v="1"/>
    <s v="SINGLE FAMILY"/>
    <n v="1001"/>
    <s v="Single Family Residential"/>
    <n v="2017"/>
    <n v="70391"/>
    <n v="2017"/>
    <n v="70391"/>
    <n v="1065.6300000000001"/>
    <n v="0.89966061056328528"/>
    <s v="No"/>
    <m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n v="0"/>
    <n v="1"/>
    <s v="No"/>
    <s v="No"/>
    <s v="No"/>
    <s v="Without Environmental Issues"/>
    <s v="No"/>
    <s v="None"/>
    <s v="45151 KILPATRICK RD"/>
    <s v="Callahan"/>
    <s v="Florida"/>
    <n v="32011"/>
    <s v="45151 KILPATRICK RD CALLAHAN FL 32011"/>
    <s v=""/>
    <s v="Pass"/>
    <s v="No"/>
    <s v="FV&lt;$10K"/>
    <s v="N/A"/>
    <s v="No, &lt; $20K Lien"/>
    <s v="No, Lien &lt; $20K"/>
    <s v="N/A"/>
    <s v="No"/>
    <s v="No"/>
    <n v="1"/>
    <s v="No"/>
    <n v="70391"/>
    <n v="1"/>
    <n v="70391"/>
    <m/>
    <n v="0"/>
    <n v="0"/>
    <s v=""/>
    <e v="#N/A"/>
    <n v="70391"/>
    <s v="No"/>
    <s v="S"/>
    <s v="No"/>
    <s v="No"/>
    <n v="0.35"/>
    <n v="24636.85"/>
    <n v="5922.4"/>
    <n v="18714.449999999997"/>
    <n v="8.4135755991533001E-2"/>
    <m/>
    <s v="No"/>
    <m/>
    <m/>
    <m/>
    <x v="0"/>
    <n v="973"/>
    <n v="1184.48"/>
    <s v="Ok"/>
    <n v="0"/>
    <n v="0"/>
  </r>
  <r>
    <n v="974"/>
    <s v="Nassau"/>
    <s v="28-2N-25-3060-0010-0010"/>
    <n v="432.29"/>
    <n v="2017"/>
    <n v="432.29"/>
    <n v="432.29"/>
    <n v="0"/>
    <n v="45228"/>
    <s v="CALLAHAN"/>
    <s v="Florida"/>
    <n v="32011"/>
    <s v="45228 BISMARK RD"/>
    <s v="CALLAHAN FL 32011"/>
    <n v="-81.801434771000402"/>
    <n v="30.561584831813001"/>
    <s v="SMITH MONICA LINETTE"/>
    <n v="1"/>
    <s v="SINGLE FAMILY"/>
    <n v="1001"/>
    <s v="Single Family Residential"/>
    <n v="2017"/>
    <n v="48323"/>
    <n v="2017"/>
    <n v="48898"/>
    <n v="370.13"/>
    <n v="0.85620763839089498"/>
    <s v="No"/>
    <m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s v="No"/>
    <s v="No"/>
    <s v="Without Environmental Issues"/>
    <s v="No"/>
    <s v="None"/>
    <s v="45228 BISMARK RD"/>
    <s v="Callahan"/>
    <s v="Florida"/>
    <n v="32011"/>
    <s v="45228 BISMARK RD CALLAHAN FL 32011"/>
    <s v=""/>
    <s v="Pass"/>
    <s v="No"/>
    <s v="FV&lt;$10K"/>
    <s v="N/A"/>
    <s v="No, &lt; $20K Lien"/>
    <s v="No, Lien &lt; $20K"/>
    <s v="N/A"/>
    <s v="No"/>
    <s v="No"/>
    <n v="0"/>
    <s v="No"/>
    <n v="48323"/>
    <n v="1"/>
    <n v="48323"/>
    <m/>
    <n v="0"/>
    <n v="0"/>
    <s v=""/>
    <e v="#N/A"/>
    <n v="48323"/>
    <s v="No"/>
    <s v="S"/>
    <s v="No"/>
    <s v="Yes"/>
    <n v="0.67"/>
    <n v="32376.410000000003"/>
    <n v="1729.16"/>
    <n v="30647.250000000004"/>
    <n v="3.5783374376590862E-2"/>
    <m/>
    <s v="No"/>
    <m/>
    <m/>
    <m/>
    <x v="0"/>
    <n v="974"/>
    <n v="432.29"/>
    <s v="Ok"/>
    <n v="0"/>
    <n v="0"/>
  </r>
  <r>
    <n v="975"/>
    <s v="Nassau"/>
    <s v="28-2N-25-3060-0012-0010"/>
    <n v="536.23"/>
    <n v="2017"/>
    <n v="536.23"/>
    <n v="536.23"/>
    <n v="0"/>
    <n v="45001"/>
    <s v="CALLAHAN"/>
    <s v="Florida"/>
    <n v="32011"/>
    <s v="45001 REVERE ST"/>
    <s v="CALLAHAN FL 32011"/>
    <n v="-81.805199227812693"/>
    <n v="30.560910305669498"/>
    <s v="FRALICK MARTHA A"/>
    <n v="2"/>
    <s v="MOBILE HOMES"/>
    <n v="1006"/>
    <s v="Mobile home"/>
    <n v="2017"/>
    <n v="30797"/>
    <n v="2017"/>
    <n v="30797"/>
    <n v="466.23"/>
    <n v="0.86945900080189475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45001 REVERE ST"/>
    <s v="Callahan"/>
    <s v="Florida"/>
    <n v="32011"/>
    <s v="45001 REVERE ST CALLAHAN FL 32011"/>
    <s v=""/>
    <s v="Pass"/>
    <s v="No"/>
    <s v="FV&lt;$10K"/>
    <s v="N/A"/>
    <s v="No, &lt; $20K Lien"/>
    <s v="No, Lien &lt; $20K"/>
    <s v="N/A"/>
    <s v="No"/>
    <s v="No"/>
    <n v="0"/>
    <s v="No"/>
    <n v="30797"/>
    <n v="1"/>
    <n v="30797"/>
    <m/>
    <n v="0"/>
    <n v="0"/>
    <s v=""/>
    <e v="#N/A"/>
    <n v="30797"/>
    <s v="No"/>
    <s v="R"/>
    <s v="No"/>
    <s v="No"/>
    <n v="0.35"/>
    <n v="10778.949999999999"/>
    <n v="2144.92"/>
    <n v="8634.0299999999988"/>
    <n v="6.9647043543202267E-2"/>
    <m/>
    <s v="No"/>
    <m/>
    <m/>
    <m/>
    <x v="0"/>
    <n v="975"/>
    <n v="536.23"/>
    <s v="Ok"/>
    <n v="0"/>
    <n v="0"/>
  </r>
  <r>
    <n v="976"/>
    <s v="Nassau"/>
    <s v="28-2N-25-3060-0012-0050"/>
    <n v="196.85"/>
    <n v="2017"/>
    <n v="196.85"/>
    <n v="196.85"/>
    <n v="0"/>
    <m/>
    <s v="CALLAHAN"/>
    <s v="Florida"/>
    <n v="32011"/>
    <s v="QUIP CT"/>
    <s v="CALLAHAN FL 32011"/>
    <n v="-81.805365045544406"/>
    <n v="30.560445779319"/>
    <s v="CRAY PRIMULA H"/>
    <n v="0"/>
    <s v="VACANT RESIDENTIAL"/>
    <n v="8001"/>
    <s v="Residential-Vacant Land"/>
    <n v="2017"/>
    <n v="9504"/>
    <n v="2017"/>
    <n v="10800"/>
    <n v="152.43"/>
    <n v="0.77434594869189743"/>
    <s v="No"/>
    <m/>
    <m/>
    <m/>
    <m/>
    <m/>
    <s v="No"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QUIP CT"/>
    <s v="Callahan"/>
    <s v="Florida"/>
    <n v="32011"/>
    <s v="QUIP CT CALLAHAN FL 32011"/>
    <s v=""/>
    <s v="Pass"/>
    <s v="No"/>
    <s v="FV&lt;$10K"/>
    <s v="N/A"/>
    <s v="No, &lt; $20K Lien"/>
    <s v="No, Lien &lt; $20K"/>
    <s v="N/A"/>
    <s v="No"/>
    <s v="No"/>
    <n v="0"/>
    <s v="No"/>
    <n v="9504"/>
    <n v="1"/>
    <n v="9504"/>
    <m/>
    <n v="0"/>
    <n v="0"/>
    <s v=""/>
    <e v="#N/A"/>
    <n v="9504"/>
    <s v="No"/>
    <s v="V"/>
    <s v="Yes"/>
    <s v="No"/>
    <n v="0"/>
    <n v="0"/>
    <n v="787.4"/>
    <n v="-787.4"/>
    <n v="8.2849326599326603E-2"/>
    <m/>
    <s v="No"/>
    <m/>
    <m/>
    <m/>
    <x v="4"/>
    <n v="976"/>
    <n v="196.85"/>
    <s v="Ok"/>
    <n v="0"/>
    <n v="0"/>
  </r>
  <r>
    <n v="977"/>
    <s v="Nassau"/>
    <s v="28-2N-25-3060-0017-0000"/>
    <n v="762.78"/>
    <n v="2017"/>
    <n v="762.78"/>
    <n v="762.78"/>
    <n v="0"/>
    <n v="45018"/>
    <s v="CALLAHAN"/>
    <s v="Florida"/>
    <n v="32011"/>
    <s v="45018 HEMMINGWAY LN"/>
    <s v="CALLAHAN FL 32011"/>
    <n v="-81.810546428097894"/>
    <n v="30.559442536350598"/>
    <s v="FOX J LEE"/>
    <n v="2"/>
    <s v="MOBILE HOMES"/>
    <n v="1006"/>
    <s v="Mobile home"/>
    <n v="2017"/>
    <n v="58634"/>
    <n v="2017"/>
    <n v="59458"/>
    <n v="675.71"/>
    <n v="0.88585175279897221"/>
    <s v="No"/>
    <m/>
    <m/>
    <m/>
    <m/>
    <s v="No"/>
    <s v="No"/>
    <s v="I"/>
    <s v="I"/>
    <s v="I"/>
    <s v="I"/>
    <n v="0"/>
    <n v="0"/>
    <n v="0"/>
    <s v="No"/>
    <s v="No"/>
    <s v="No"/>
    <n v="0"/>
    <n v="0"/>
    <n v="0"/>
    <n v="0"/>
    <n v="0"/>
    <n v="0"/>
    <s v="Potential Low Risk"/>
    <n v="0"/>
    <n v="1"/>
    <s v="Yes"/>
    <s v="No"/>
    <s v="No"/>
    <s v="Without Environmental Issues"/>
    <s v="No"/>
    <s v="None"/>
    <s v="45018 HEMMINGWAY LN"/>
    <s v="Callahan"/>
    <s v="Florida"/>
    <n v="32011"/>
    <s v="45018 HEMMINGWAY LN CALLAHAN FL 32011"/>
    <s v=""/>
    <s v="Pass"/>
    <s v="No"/>
    <s v="FV&lt;$10K"/>
    <s v="N/A"/>
    <s v="No, &lt; $20K Lien"/>
    <s v="No, Lien &lt; $20K"/>
    <s v="N/A"/>
    <s v="No"/>
    <s v="No"/>
    <n v="1"/>
    <s v="No"/>
    <n v="58634"/>
    <n v="1"/>
    <n v="58634"/>
    <m/>
    <n v="0"/>
    <n v="0"/>
    <s v=""/>
    <e v="#N/A"/>
    <n v="58634"/>
    <s v="No"/>
    <s v="R"/>
    <s v="No"/>
    <s v="Yes"/>
    <n v="0.67"/>
    <n v="39284.78"/>
    <n v="3813.8999999999996"/>
    <n v="35470.879999999997"/>
    <n v="6.5045877818330655E-2"/>
    <m/>
    <s v="No"/>
    <m/>
    <m/>
    <m/>
    <x v="0"/>
    <n v="977"/>
    <n v="762.78"/>
    <s v="Ok"/>
    <n v="0"/>
    <n v="0"/>
  </r>
  <r>
    <n v="978"/>
    <s v="Nassau"/>
    <s v="28-2N-25-3060-0025-0020"/>
    <n v="1835.23"/>
    <n v="2017"/>
    <n v="1835.23"/>
    <n v="1835.23"/>
    <n v="0"/>
    <n v="45030"/>
    <s v="CALLAHAN"/>
    <s v="Florida"/>
    <n v="32011"/>
    <s v="45030 REVERE ST"/>
    <s v="CALLAHAN FL 32011"/>
    <n v="-81.805078085768798"/>
    <n v="30.561812293278599"/>
    <s v="FISHER MARGARET SUE"/>
    <n v="1"/>
    <s v="SINGLE FAMILY"/>
    <n v="1001"/>
    <s v="Single Family Residential"/>
    <n v="2017"/>
    <n v="110137"/>
    <n v="2017"/>
    <n v="110137"/>
    <n v="1667.34"/>
    <n v="0.90851827836292998"/>
    <s v="No"/>
    <m/>
    <m/>
    <m/>
    <m/>
    <s v="No"/>
    <m/>
    <s v="I"/>
    <s v="I"/>
    <s v="I"/>
    <n v="0"/>
    <n v="0"/>
    <n v="0"/>
    <n v="0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45030 REVERE ST"/>
    <s v="Callahan"/>
    <s v="Florida"/>
    <n v="32011"/>
    <s v="45030 REVERE ST CALLAHAN FL 32011"/>
    <s v=""/>
    <s v="Pass"/>
    <s v="No"/>
    <s v="FV&lt;$10K"/>
    <s v="N/A"/>
    <s v="No, &lt; $20K Lien"/>
    <s v="No, Lien &lt; $20K"/>
    <s v="N/A"/>
    <s v="No"/>
    <s v="No"/>
    <n v="0"/>
    <s v="No"/>
    <n v="110137"/>
    <n v="1"/>
    <n v="110137"/>
    <m/>
    <n v="0"/>
    <n v="0"/>
    <s v=""/>
    <e v="#N/A"/>
    <n v="110137"/>
    <s v="No"/>
    <s v="S"/>
    <s v="No"/>
    <s v="No"/>
    <n v="0.35"/>
    <n v="38547.949999999997"/>
    <n v="7340.92"/>
    <n v="31207.03"/>
    <n v="6.6652623550668713E-2"/>
    <m/>
    <s v="No"/>
    <m/>
    <m/>
    <m/>
    <x v="0"/>
    <n v="978"/>
    <n v="1835.23"/>
    <s v="Ok"/>
    <n v="0"/>
    <n v="0"/>
  </r>
  <r>
    <n v="979"/>
    <s v="Nassau"/>
    <s v="28-2N-25-3060-0033-0050"/>
    <n v="460.17"/>
    <n v="2017"/>
    <n v="460.17"/>
    <n v="460.17"/>
    <n v="0"/>
    <m/>
    <s v="CALLAHAN"/>
    <s v="Florida"/>
    <n v="32011"/>
    <s v="CIRCLE DR"/>
    <s v="CALLAHAN FL 32011"/>
    <n v="-81.810586323045101"/>
    <n v="30.563126850835399"/>
    <s v="ANDERSON KIMBERLY"/>
    <n v="0"/>
    <s v="VACANT RESIDENTIAL"/>
    <n v="8001"/>
    <s v="Residential-Vacant Land"/>
    <n v="2017"/>
    <n v="24684"/>
    <n v="2017"/>
    <n v="28050"/>
    <n v="395.9"/>
    <n v="0.86033422430840767"/>
    <s v="No"/>
    <s v="No"/>
    <m/>
    <m/>
    <m/>
    <s v="No"/>
    <s v="No"/>
    <s v="I"/>
    <s v="I"/>
    <s v="I"/>
    <s v="I"/>
    <s v="I"/>
    <n v="0"/>
    <n v="0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CIRCLE DR"/>
    <s v="Callahan"/>
    <s v="Florida"/>
    <n v="32011"/>
    <s v="CIRCLE DR CALLAHAN FL 32011"/>
    <s v=""/>
    <s v="Pass"/>
    <s v="No"/>
    <s v="FV&lt;$10K"/>
    <s v="N/A"/>
    <s v="No, &lt; $20K Lien"/>
    <s v="No, Lien &lt; $20K"/>
    <s v="N/A"/>
    <s v="No"/>
    <s v="No"/>
    <n v="1"/>
    <s v="No"/>
    <n v="24684"/>
    <n v="1"/>
    <n v="24684"/>
    <m/>
    <n v="0"/>
    <n v="0"/>
    <s v=""/>
    <e v="#N/A"/>
    <n v="24684"/>
    <s v="No"/>
    <s v="V"/>
    <s v="Yes"/>
    <s v="No"/>
    <n v="0"/>
    <n v="0"/>
    <n v="2300.85"/>
    <n v="-2300.85"/>
    <n v="9.3212202236266403E-2"/>
    <m/>
    <s v="No"/>
    <m/>
    <m/>
    <m/>
    <x v="4"/>
    <n v="979"/>
    <n v="460.17"/>
    <s v="Ok"/>
    <n v="0"/>
    <n v="0"/>
  </r>
  <r>
    <n v="980"/>
    <s v="Nassau"/>
    <s v="28-2N-25-3060-0047-0030"/>
    <n v="2396.2199999999998"/>
    <n v="2017"/>
    <n v="2396.2199999999998"/>
    <n v="2396.2199999999998"/>
    <n v="0"/>
    <n v="45164"/>
    <s v="CALLAHAN"/>
    <s v="Florida"/>
    <n v="32011"/>
    <s v="45164 STRATTON RD"/>
    <s v="CALLAHAN FL 32011"/>
    <n v="-81.812483305902404"/>
    <n v="30.567030078328902"/>
    <s v="HODGES ROGER L"/>
    <n v="1"/>
    <s v="SINGLE FAMILY"/>
    <n v="1001"/>
    <s v="Single Family Residential"/>
    <n v="2017"/>
    <n v="183505"/>
    <n v="2017"/>
    <n v="187656"/>
    <n v="2186.06"/>
    <n v="0.91229519827060956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Yes"/>
    <s v="No"/>
    <s v="No"/>
    <s v="Without Environmental Issues"/>
    <s v="No"/>
    <s v="None"/>
    <s v="45164 STRATTON RD"/>
    <s v="Callahan"/>
    <s v="Florida"/>
    <n v="32011"/>
    <s v="45164 STRATTON RD CALLAHAN FL 32011"/>
    <s v=""/>
    <s v="Pass"/>
    <s v="No"/>
    <s v="FV&lt;$10K"/>
    <s v="N/A"/>
    <s v="No, &lt; $20K Lien"/>
    <s v="No, Lien &lt; $20K"/>
    <s v="N/A"/>
    <s v="No"/>
    <s v="No"/>
    <n v="1"/>
    <s v="No"/>
    <n v="183505"/>
    <n v="1"/>
    <n v="183505"/>
    <m/>
    <n v="0"/>
    <n v="0"/>
    <s v=""/>
    <e v="#N/A"/>
    <n v="183505"/>
    <s v="No"/>
    <s v="S"/>
    <s v="No"/>
    <s v="Yes"/>
    <n v="0.67"/>
    <n v="122948.35"/>
    <n v="11981.099999999999"/>
    <n v="110967.25"/>
    <n v="6.5290319064875604E-2"/>
    <m/>
    <s v="No"/>
    <m/>
    <m/>
    <m/>
    <x v="0"/>
    <n v="980"/>
    <n v="2396.2199999999998"/>
    <s v="Ok"/>
    <n v="0"/>
    <n v="0"/>
  </r>
  <r>
    <n v="981"/>
    <s v="Nassau"/>
    <s v="29-2N-25-0000-0005-0000"/>
    <n v="3479.32"/>
    <n v="2017"/>
    <n v="3479.32"/>
    <n v="3479.32"/>
    <n v="0"/>
    <n v="45200"/>
    <s v="CALLAHAN"/>
    <s v="Florida"/>
    <n v="32011"/>
    <s v="45200 DORMAN PL"/>
    <s v="CALLAHAN FL 32011"/>
    <n v="-81.818265356032299"/>
    <n v="30.566160824594601"/>
    <s v="MIZELL WALTER S"/>
    <n v="50"/>
    <s v="IMPROVED AGRICULTURAL"/>
    <n v="7000"/>
    <s v="Agricultural / Rural (General)"/>
    <n v="2017"/>
    <n v="249657"/>
    <n v="2017"/>
    <n v="357127"/>
    <n v="3187.53"/>
    <n v="0.91613591161491326"/>
    <s v="No"/>
    <m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s v="Minimal"/>
    <n v="0"/>
    <s v="Yes"/>
    <s v="No"/>
    <s v="No"/>
    <s v="Without Environmental Issues"/>
    <s v="No"/>
    <s v="None"/>
    <s v="45200 DORMAN PL"/>
    <s v="Callahan"/>
    <s v="Florida"/>
    <n v="32011"/>
    <s v="45200 DORMAN PL CALLAHAN FL 32011"/>
    <s v=""/>
    <s v="Pass"/>
    <s v="No"/>
    <s v="FV&lt;$10K"/>
    <s v="N/A"/>
    <s v="No, &lt; $20K Lien"/>
    <s v="No, Lien &lt; $20K"/>
    <s v="N/A"/>
    <s v="No"/>
    <s v="No"/>
    <n v="0"/>
    <s v="No"/>
    <n v="249657"/>
    <n v="1"/>
    <n v="249657"/>
    <m/>
    <n v="0"/>
    <n v="0"/>
    <s v=""/>
    <e v="#N/A"/>
    <n v="249657"/>
    <s v="No"/>
    <s v="V"/>
    <s v="Yes"/>
    <s v="Yes"/>
    <n v="0"/>
    <n v="0"/>
    <n v="13917.28"/>
    <n v="-13917.28"/>
    <n v="5.5745602967271102E-2"/>
    <m/>
    <s v="No"/>
    <m/>
    <m/>
    <m/>
    <x v="1"/>
    <n v="981"/>
    <n v="3479.32"/>
    <s v="Ok"/>
    <n v="0"/>
    <n v="0"/>
  </r>
  <r>
    <n v="982"/>
    <s v="Nassau"/>
    <s v="29-2N-25-0000-0008-0000"/>
    <n v="8767.32"/>
    <n v="2017"/>
    <e v="#N/A"/>
    <e v="#N/A"/>
    <e v="#N/A"/>
    <e v="#N/A"/>
    <e v="#N/A"/>
    <e v="#N/A"/>
    <e v="#N/A"/>
    <e v="#N/A"/>
    <e v="#N/A"/>
    <e v="#N/A"/>
    <e v="#N/A"/>
    <e v="#N/A"/>
    <n v="16"/>
    <s v="COMMUNITY SHOPPING CENTERS"/>
    <e v="#N/A"/>
    <e v="#N/A"/>
    <n v="2017"/>
    <n v="2054244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2054244"/>
    <n v="1"/>
    <n v="2054244"/>
    <m/>
    <e v="#N/A"/>
    <e v="#N/A"/>
    <s v=""/>
    <e v="#N/A"/>
    <n v="2054244"/>
    <s v="No"/>
    <s v="C"/>
    <s v="No"/>
    <s v="No"/>
    <n v="0.3"/>
    <n v="616273.19999999995"/>
    <e v="#N/A"/>
    <e v="#N/A"/>
    <e v="#N/A"/>
    <m/>
    <e v="#N/A"/>
    <m/>
    <m/>
    <m/>
    <x v="5"/>
    <n v="982"/>
    <n v="8767.32"/>
    <e v="#N/A"/>
    <e v="#N/A"/>
    <e v="#N/A"/>
  </r>
  <r>
    <n v="983"/>
    <s v="Nassau"/>
    <s v="29-2N-25-0000-0010-0070"/>
    <n v="4513.17"/>
    <n v="2017"/>
    <e v="#N/A"/>
    <e v="#N/A"/>
    <e v="#N/A"/>
    <e v="#N/A"/>
    <e v="#N/A"/>
    <e v="#N/A"/>
    <e v="#N/A"/>
    <e v="#N/A"/>
    <e v="#N/A"/>
    <e v="#N/A"/>
    <e v="#N/A"/>
    <e v="#N/A"/>
    <n v="16"/>
    <s v="COMMUNITY SHOPPING CENTERS"/>
    <e v="#N/A"/>
    <e v="#N/A"/>
    <n v="2017"/>
    <n v="1060509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1060509"/>
    <n v="1"/>
    <n v="1060509"/>
    <m/>
    <e v="#N/A"/>
    <e v="#N/A"/>
    <s v=""/>
    <e v="#N/A"/>
    <n v="1060509"/>
    <s v="No"/>
    <s v="C"/>
    <s v="No"/>
    <s v="No"/>
    <n v="0.3"/>
    <n v="318152.7"/>
    <e v="#N/A"/>
    <e v="#N/A"/>
    <e v="#N/A"/>
    <m/>
    <e v="#N/A"/>
    <m/>
    <m/>
    <m/>
    <x v="5"/>
    <n v="983"/>
    <n v="4513.17"/>
    <e v="#N/A"/>
    <e v="#N/A"/>
    <e v="#N/A"/>
  </r>
  <r>
    <n v="984"/>
    <s v="Nassau"/>
    <s v="29-2N-25-0000-0012-0000"/>
    <n v="2267.8000000000002"/>
    <n v="2017"/>
    <n v="2267.8000000000002"/>
    <n v="2267.8000000000002"/>
    <n v="0"/>
    <n v="450047"/>
    <s v="CALLAHAN"/>
    <s v="Florida"/>
    <n v="32011"/>
    <s v="450047 SR 200"/>
    <s v="CALLAHAN FL 32011"/>
    <n v="-81.827854036400495"/>
    <n v="30.566551268686599"/>
    <s v="BENNETT JUDSON B"/>
    <n v="1"/>
    <s v="SINGLE FAMILY"/>
    <n v="1001"/>
    <s v="Single Family Residential"/>
    <n v="2017"/>
    <n v="125267"/>
    <n v="2017"/>
    <n v="125267"/>
    <n v="2067.31"/>
    <n v="0.91159273304524202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2"/>
    <s v="Potential Low Risk"/>
    <n v="0"/>
    <n v="0"/>
    <s v="No"/>
    <n v="0"/>
    <s v="No"/>
    <s v="Without Environmental Issues"/>
    <s v="No"/>
    <s v="None"/>
    <s v="450047 SR 200"/>
    <s v="Callahan"/>
    <s v="Florida"/>
    <n v="32011"/>
    <s v="450047 SR 200 CALLAHAN FL 32011"/>
    <s v=""/>
    <s v="Pass"/>
    <s v="No"/>
    <s v="FV&lt;$10K"/>
    <s v="N/A"/>
    <s v="No, &lt; $20K Lien"/>
    <s v="No, Lien &lt; $20K"/>
    <s v="N/A"/>
    <s v="No"/>
    <s v="No"/>
    <n v="0"/>
    <s v="No"/>
    <n v="125267"/>
    <n v="1"/>
    <n v="125267"/>
    <m/>
    <n v="0"/>
    <n v="0"/>
    <s v=""/>
    <e v="#N/A"/>
    <n v="125267"/>
    <s v="No"/>
    <s v="S"/>
    <s v="No"/>
    <s v="No"/>
    <n v="0.35"/>
    <n v="43843.45"/>
    <n v="9071.2000000000007"/>
    <n v="34772.25"/>
    <n v="7.2414921727190731E-2"/>
    <m/>
    <s v="No"/>
    <m/>
    <m/>
    <m/>
    <x v="0"/>
    <n v="984"/>
    <n v="2267.8000000000002"/>
    <s v="Ok"/>
    <n v="0"/>
    <n v="0"/>
  </r>
  <r>
    <n v="985"/>
    <s v="Nassau"/>
    <s v="29-2N-25-0000-0016-0010"/>
    <n v="231.52"/>
    <n v="2017"/>
    <n v="231.52"/>
    <n v="231.52"/>
    <n v="0"/>
    <n v="45063"/>
    <s v="CALLAHAN"/>
    <s v="Florida"/>
    <n v="32011"/>
    <s v="45063 DRAGONFLY WAY"/>
    <s v="CALLAHAN FL 32011"/>
    <n v="-81.832330929337601"/>
    <n v="30.5673678882502"/>
    <s v="SCOTT JEANNE"/>
    <n v="2"/>
    <s v="MOBILE HOMES"/>
    <n v="1006"/>
    <s v="Mobile home"/>
    <n v="2017"/>
    <n v="11179"/>
    <n v="2017"/>
    <n v="11179"/>
    <n v="184.49"/>
    <n v="0.79686420179682105"/>
    <m/>
    <s v="No"/>
    <m/>
    <s v="No"/>
    <m/>
    <m/>
    <m/>
    <s v="I"/>
    <s v="I"/>
    <n v="0"/>
    <n v="0"/>
    <n v="0"/>
    <n v="0"/>
    <n v="0"/>
    <s v="No"/>
    <s v="No"/>
    <s v="No"/>
    <n v="0"/>
    <n v="0"/>
    <n v="0"/>
    <n v="0"/>
    <n v="0"/>
    <n v="3"/>
    <s v="Potential Low Risk"/>
    <s v="High"/>
    <n v="0"/>
    <s v="No"/>
    <s v="No"/>
    <s v="No"/>
    <s v="Without Environmental Issues"/>
    <s v="No"/>
    <s v="None"/>
    <s v="45063 DRAGONFLY WAY"/>
    <s v="Callahan"/>
    <s v="Florida"/>
    <n v="32011"/>
    <s v="45063 DRAGONFLY WAY CALLAHAN FL 32011"/>
    <s v=""/>
    <s v="Pass"/>
    <s v="No"/>
    <s v="FV&lt;$10K"/>
    <s v="N/A"/>
    <s v="No, &lt; $20K Lien"/>
    <s v="No, Lien &lt; $20K"/>
    <s v="N/A"/>
    <s v="No"/>
    <s v="No"/>
    <n v="0"/>
    <s v="No"/>
    <n v="11179"/>
    <n v="1"/>
    <n v="11179"/>
    <m/>
    <n v="0"/>
    <n v="0"/>
    <s v=""/>
    <e v="#N/A"/>
    <n v="11179"/>
    <s v="No"/>
    <s v="R"/>
    <s v="No"/>
    <s v="No"/>
    <n v="0.35"/>
    <n v="3912.6499999999996"/>
    <n v="926.08"/>
    <n v="2986.5699999999997"/>
    <n v="8.2841041238035609E-2"/>
    <m/>
    <s v="No"/>
    <m/>
    <m/>
    <m/>
    <x v="4"/>
    <n v="985"/>
    <n v="231.52"/>
    <s v="Ok"/>
    <n v="0"/>
    <n v="0"/>
  </r>
  <r>
    <n v="986"/>
    <s v="Nassau"/>
    <s v="29-2N-25-0000-0016-0100"/>
    <n v="913.86"/>
    <n v="2017"/>
    <n v="913.86"/>
    <n v="913.86"/>
    <n v="0"/>
    <n v="45065"/>
    <s v="CALLAHAN"/>
    <s v="Florida"/>
    <n v="32011"/>
    <s v="45065 DRAGONFLY WAY"/>
    <s v="CALLAHAN FL 32011"/>
    <n v="-81.832495882630795"/>
    <n v="30.5674712863728"/>
    <s v="SCOTT JEANNE"/>
    <n v="1"/>
    <s v="SINGLE FAMILY"/>
    <n v="1001"/>
    <s v="Single Family Residential"/>
    <n v="2017"/>
    <n v="49409"/>
    <n v="2017"/>
    <n v="49409"/>
    <n v="815.41"/>
    <n v="0.8922701507889611"/>
    <m/>
    <s v="No"/>
    <m/>
    <s v="No"/>
    <m/>
    <m/>
    <m/>
    <s v="I"/>
    <s v="I"/>
    <s v="I"/>
    <n v="0"/>
    <n v="0"/>
    <n v="0"/>
    <n v="0"/>
    <s v="No"/>
    <s v="No"/>
    <s v="No"/>
    <n v="0"/>
    <n v="0"/>
    <n v="0"/>
    <n v="0"/>
    <n v="0"/>
    <n v="0"/>
    <s v="Potential Low Risk"/>
    <s v="High"/>
    <n v="0"/>
    <s v="No"/>
    <s v="No"/>
    <s v="No"/>
    <s v="Without Environmental Issues"/>
    <s v="No"/>
    <s v="None"/>
    <s v="45065 DRAGONFLY WAY"/>
    <s v="Callahan"/>
    <s v="Florida"/>
    <n v="32011"/>
    <s v="45065 DRAGONFLY WAY CALLAHAN FL 32011"/>
    <s v=""/>
    <s v="Pass"/>
    <s v="No"/>
    <s v="FV&lt;$10K"/>
    <s v="N/A"/>
    <s v="No, &lt; $20K Lien"/>
    <s v="No, Lien &lt; $20K"/>
    <s v="N/A"/>
    <s v="No"/>
    <s v="No"/>
    <n v="0"/>
    <s v="No"/>
    <n v="49409"/>
    <n v="1"/>
    <n v="49409"/>
    <m/>
    <n v="0"/>
    <n v="0"/>
    <s v=""/>
    <e v="#N/A"/>
    <n v="49409"/>
    <s v="No"/>
    <s v="S"/>
    <s v="No"/>
    <s v="No"/>
    <n v="0.35"/>
    <n v="17293.149999999998"/>
    <n v="3655.44"/>
    <n v="13637.709999999997"/>
    <n v="7.3983282397943689E-2"/>
    <m/>
    <s v="No"/>
    <m/>
    <m/>
    <m/>
    <x v="0"/>
    <n v="986"/>
    <n v="913.86"/>
    <s v="Ok"/>
    <n v="0"/>
    <n v="0"/>
  </r>
  <r>
    <n v="987"/>
    <s v="Nassau"/>
    <s v="29-2N-25-0000-0026-0000"/>
    <n v="434.89"/>
    <n v="2017"/>
    <n v="434.89"/>
    <n v="434.89"/>
    <n v="0"/>
    <n v="618291"/>
    <s v="CALLAHAN"/>
    <s v="Florida"/>
    <n v="32011"/>
    <s v="618291 DR MARTIN LUTHER KING JR AVE"/>
    <s v="CALLAHAN FL 32011"/>
    <n v="-81.8320697394917"/>
    <n v="30.566740280232001"/>
    <s v="SIMMONS JACQUELINE"/>
    <n v="1"/>
    <s v="SINGLE FAMILY"/>
    <n v="1001"/>
    <s v="Single Family Residential"/>
    <n v="2017"/>
    <n v="43567"/>
    <n v="2017"/>
    <n v="45148"/>
    <n v="372.52"/>
    <n v="0.85658442364735909"/>
    <s v="No"/>
    <m/>
    <s v="No"/>
    <m/>
    <m/>
    <m/>
    <m/>
    <s v="I"/>
    <s v="I"/>
    <s v="I"/>
    <s v="I"/>
    <n v="0"/>
    <n v="0"/>
    <n v="0"/>
    <s v="No"/>
    <s v="No"/>
    <s v="No"/>
    <n v="0"/>
    <n v="0"/>
    <n v="0"/>
    <n v="0"/>
    <n v="0"/>
    <n v="6"/>
    <s v="Potential Medium Risk"/>
    <s v="Minimal"/>
    <n v="1"/>
    <s v="Yes"/>
    <s v="No"/>
    <s v="No"/>
    <s v="Without Environmental Issues"/>
    <s v="No"/>
    <s v="None"/>
    <s v="618291 DR MARTIN LUTHER KING JR AVE"/>
    <s v="Callahan"/>
    <s v="Florida"/>
    <n v="32011"/>
    <s v="618291 DR MARTIN LUTHER KING JR AVE CALLAHAN FL 32011"/>
    <s v=""/>
    <s v="Pass"/>
    <s v="No"/>
    <s v="FV&lt;$10K"/>
    <s v="N/A"/>
    <s v="No, &lt; $20K Lien"/>
    <s v="No, Lien &lt; $20K"/>
    <s v="N/A"/>
    <s v="No"/>
    <s v="No"/>
    <n v="1"/>
    <s v="No"/>
    <n v="43567"/>
    <n v="1"/>
    <n v="43567"/>
    <m/>
    <n v="0"/>
    <n v="0"/>
    <s v=""/>
    <e v="#N/A"/>
    <n v="43567"/>
    <s v="No"/>
    <s v="S"/>
    <s v="No"/>
    <s v="Yes"/>
    <n v="0.67"/>
    <n v="29189.890000000003"/>
    <n v="2174.4499999999998"/>
    <n v="27015.440000000002"/>
    <n v="4.9910482704799503E-2"/>
    <m/>
    <s v="No"/>
    <m/>
    <m/>
    <m/>
    <x v="0"/>
    <n v="987"/>
    <n v="434.89"/>
    <s v="Ok"/>
    <n v="0"/>
    <n v="0"/>
  </r>
  <r>
    <n v="988"/>
    <s v="Nassau"/>
    <s v="29-2N-25-3120-0009-0000"/>
    <n v="1652.38"/>
    <n v="2017"/>
    <n v="1652.38"/>
    <n v="1652.38"/>
    <n v="0"/>
    <n v="45321"/>
    <s v="CALLAHAN"/>
    <s v="Florida"/>
    <n v="32011"/>
    <s v="45321 GREEN AVE"/>
    <s v="CALLAHAN FL 32011"/>
    <n v="-81.832121173009497"/>
    <n v="30.563407893918399"/>
    <s v="G &amp; H LAND DEVELOPMENT LLC"/>
    <n v="17"/>
    <s v="OFFICE BUILDINGS, NON-PROFESSIONAL SERVICES BUILDINGS, ONE STORY"/>
    <n v="3003"/>
    <s v="Office Bldg (General)"/>
    <n v="2017"/>
    <n v="90786"/>
    <n v="2017"/>
    <n v="90786"/>
    <n v="1498.27"/>
    <n v="0.90673452837724966"/>
    <m/>
    <s v="No"/>
    <s v="No"/>
    <s v="No"/>
    <s v="No"/>
    <s v="No"/>
    <m/>
    <s v="I"/>
    <s v="I"/>
    <s v="I"/>
    <s v="I"/>
    <s v="I"/>
    <s v="I"/>
    <s v="I"/>
    <s v="No"/>
    <s v="No"/>
    <s v="No"/>
    <n v="0"/>
    <n v="0"/>
    <n v="100000"/>
    <s v="BALLOON"/>
    <n v="0"/>
    <n v="6"/>
    <s v="Potential Low Risk"/>
    <s v="Minimal"/>
    <n v="0"/>
    <s v="No"/>
    <s v="No"/>
    <s v="No"/>
    <s v="Without Environmental Issues"/>
    <s v="No"/>
    <s v="None"/>
    <s v="45321 GREEN AVE"/>
    <s v="Callahan"/>
    <s v="Florida"/>
    <n v="32011"/>
    <s v="45321 GREEN AVE CALLAHAN FL 32011"/>
    <s v="L"/>
    <s v="Pass"/>
    <s v="No"/>
    <s v="FV&lt;$10K"/>
    <s v="N/A"/>
    <s v="No, &lt; $20K Lien"/>
    <s v="No, Lien &lt; $20K"/>
    <s v="N/A"/>
    <s v="No"/>
    <s v="No"/>
    <n v="0"/>
    <s v="No"/>
    <n v="90786"/>
    <n v="1"/>
    <n v="90786"/>
    <m/>
    <n v="0"/>
    <n v="0"/>
    <s v=""/>
    <e v="#N/A"/>
    <n v="90786"/>
    <s v="No"/>
    <s v="C"/>
    <s v="No"/>
    <s v="No"/>
    <n v="0.3"/>
    <n v="27235.8"/>
    <n v="6609.52"/>
    <n v="20626.28"/>
    <n v="7.2803295662326795E-2"/>
    <m/>
    <s v="No"/>
    <m/>
    <m/>
    <m/>
    <x v="0"/>
    <n v="988"/>
    <n v="1652.38"/>
    <s v="Ok"/>
    <n v="0"/>
    <n v="0"/>
  </r>
  <r>
    <n v="989"/>
    <s v="Nassau"/>
    <s v="29-2N-25-3120-0012-0000"/>
    <n v="4022.84"/>
    <n v="2017"/>
    <n v="4022.84"/>
    <n v="4022.84"/>
    <n v="0"/>
    <n v="45367"/>
    <s v="CALLAHAN"/>
    <s v="Florida"/>
    <n v="32011"/>
    <s v="45367 GREEN AVE"/>
    <s v="CALLAHAN FL 32011"/>
    <n v="-81.831867591514296"/>
    <n v="30.563944469418999"/>
    <s v="BRADDOCK DALE P"/>
    <n v="72"/>
    <s v="PRIVATE SCHOOLS AND OTHER COLLEGES"/>
    <n v="9102"/>
    <s v="Parochial School Private School"/>
    <n v="2017"/>
    <n v="223599"/>
    <n v="2017"/>
    <n v="223599"/>
    <n v="3690.1"/>
    <n v="0.91728728957651806"/>
    <m/>
    <s v="No"/>
    <s v="No"/>
    <m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9"/>
    <s v="Potential Medium Risk"/>
    <s v="Minimal"/>
    <n v="0"/>
    <s v="No"/>
    <s v="No"/>
    <s v="No"/>
    <s v="Without Environmental Issues"/>
    <s v="No"/>
    <s v="None"/>
    <s v="45367 GREEN AVE"/>
    <s v="Callahan"/>
    <s v="Florida"/>
    <n v="32011"/>
    <s v="45367 GREEN AVE CALLAHAN FL 32011"/>
    <s v=""/>
    <s v="Pass"/>
    <s v="No"/>
    <s v="FV&lt;$10K"/>
    <s v="N/A"/>
    <s v="No, &lt; $20K Lien"/>
    <s v="No, Lien &lt; $20K"/>
    <s v="N/A"/>
    <s v="No"/>
    <s v="No"/>
    <n v="0"/>
    <s v="No"/>
    <n v="223599"/>
    <n v="1"/>
    <n v="223599"/>
    <m/>
    <n v="0"/>
    <n v="0"/>
    <s v=""/>
    <e v="#N/A"/>
    <n v="223599"/>
    <s v="No"/>
    <s v="C"/>
    <s v="No"/>
    <s v="No"/>
    <n v="0.3"/>
    <n v="67079.7"/>
    <n v="16091.36"/>
    <n v="50988.34"/>
    <n v="7.1965259236400875E-2"/>
    <m/>
    <s v="No"/>
    <m/>
    <m/>
    <m/>
    <x v="0"/>
    <n v="989"/>
    <n v="4022.84"/>
    <s v="Ok"/>
    <n v="0"/>
    <n v="0"/>
  </r>
  <r>
    <n v="990"/>
    <s v="Nassau"/>
    <s v="29-2N-25-3120-0013-0000"/>
    <n v="1309.02"/>
    <n v="2017"/>
    <n v="1309.02"/>
    <n v="1309.02"/>
    <n v="0"/>
    <n v="45383"/>
    <s v="CALLAHAN"/>
    <s v="Florida"/>
    <n v="32011"/>
    <s v="45383 GREEN AVE"/>
    <s v="CALLAHAN FL 32011"/>
    <n v="-81.831668276402297"/>
    <n v="30.564186301674798"/>
    <s v="MIZELL WALTER S"/>
    <n v="1"/>
    <s v="SINGLE FAMILY"/>
    <n v="1001"/>
    <s v="Single Family Residential"/>
    <n v="2017"/>
    <n v="71549"/>
    <n v="2017"/>
    <n v="71549"/>
    <n v="1180.79"/>
    <n v="0.90204122167728529"/>
    <s v="No"/>
    <m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7"/>
    <s v="Potential Medium Risk"/>
    <s v="Minimal"/>
    <n v="0"/>
    <s v="No"/>
    <s v="No"/>
    <s v="No"/>
    <s v="Without Environmental Issues"/>
    <s v="No"/>
    <s v="None"/>
    <s v="45383 GREEN AVE"/>
    <s v="Callahan"/>
    <s v="Florida"/>
    <n v="32011"/>
    <s v="45383 GREEN AVE CALLAHAN FL 32011"/>
    <s v=""/>
    <s v="Pass"/>
    <s v="No"/>
    <s v="FV&lt;$10K"/>
    <s v="N/A"/>
    <s v="No, &lt; $20K Lien"/>
    <s v="No, Lien &lt; $20K"/>
    <s v="N/A"/>
    <s v="No"/>
    <s v="No"/>
    <n v="0"/>
    <s v="No"/>
    <n v="71549"/>
    <n v="1"/>
    <n v="71549"/>
    <m/>
    <n v="0"/>
    <n v="0"/>
    <s v=""/>
    <e v="#N/A"/>
    <n v="71549"/>
    <s v="No"/>
    <s v="S"/>
    <s v="No"/>
    <s v="No"/>
    <n v="0.35"/>
    <n v="25042.149999999998"/>
    <n v="5236.08"/>
    <n v="19806.07"/>
    <n v="7.3181735593788877E-2"/>
    <m/>
    <s v="No"/>
    <m/>
    <m/>
    <m/>
    <x v="0"/>
    <n v="990"/>
    <n v="1309.02"/>
    <s v="Ok"/>
    <n v="0"/>
    <n v="0"/>
  </r>
  <r>
    <n v="991"/>
    <s v="Nassau"/>
    <s v="29-2N-25-3120-0041-0000"/>
    <n v="1862.22"/>
    <n v="2017"/>
    <e v="#N/A"/>
    <e v="#N/A"/>
    <e v="#N/A"/>
    <e v="#N/A"/>
    <e v="#N/A"/>
    <e v="#N/A"/>
    <e v="#N/A"/>
    <e v="#N/A"/>
    <e v="#N/A"/>
    <e v="#N/A"/>
    <e v="#N/A"/>
    <e v="#N/A"/>
    <n v="8"/>
    <s v="MULTI-FAMILY - LESS THAN 10 UNITS"/>
    <e v="#N/A"/>
    <e v="#N/A"/>
    <n v="2017"/>
    <n v="100817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100817"/>
    <n v="1"/>
    <n v="100817"/>
    <m/>
    <e v="#N/A"/>
    <e v="#N/A"/>
    <s v=""/>
    <e v="#N/A"/>
    <n v="100817"/>
    <s v="No"/>
    <s v="R"/>
    <s v="No"/>
    <s v="No"/>
    <n v="0.35"/>
    <n v="35285.949999999997"/>
    <e v="#N/A"/>
    <e v="#N/A"/>
    <e v="#N/A"/>
    <m/>
    <e v="#N/A"/>
    <m/>
    <m/>
    <m/>
    <x v="5"/>
    <n v="991"/>
    <n v="1862.22"/>
    <e v="#N/A"/>
    <e v="#N/A"/>
    <e v="#N/A"/>
  </r>
  <r>
    <n v="992"/>
    <s v="Nassau"/>
    <s v="29-2N-25-3120-0070-0000"/>
    <n v="1200.0899999999999"/>
    <n v="2017"/>
    <n v="1200.0899999999999"/>
    <n v="1200.0899999999999"/>
    <n v="0"/>
    <n v="45125"/>
    <s v="CALLAHAN"/>
    <s v="Florida"/>
    <n v="32011"/>
    <s v="45125 SECOND AVE"/>
    <s v="CALLAHAN FL 32011"/>
    <n v="-81.829760544270101"/>
    <n v="30.562166356132199"/>
    <s v="JONES ALLEN LAMARR"/>
    <n v="1"/>
    <s v="SINGLE FAMILY"/>
    <n v="1001"/>
    <s v="Single Family Residential"/>
    <n v="2017"/>
    <n v="65447"/>
    <n v="2017"/>
    <n v="65447"/>
    <n v="1080.07"/>
    <n v="0.89999083402078184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15"/>
    <s v="Potential Medium Risk"/>
    <s v="Minimal"/>
    <n v="0"/>
    <s v="No"/>
    <n v="0"/>
    <s v="No"/>
    <s v="Without Environmental Issues"/>
    <s v="No"/>
    <s v="None"/>
    <s v="45125 SECOND AVE"/>
    <s v="Callahan"/>
    <s v="Florida"/>
    <n v="32011"/>
    <s v="45125 SECOND AVE CALLAHAN FL 32011"/>
    <s v=""/>
    <s v="Pass"/>
    <s v="No"/>
    <s v="FV&lt;$10K"/>
    <s v="N/A"/>
    <s v="No, &lt; $20K Lien"/>
    <s v="No, Lien &lt; $20K"/>
    <s v="N/A"/>
    <s v="No"/>
    <s v="No"/>
    <n v="0"/>
    <s v="No"/>
    <n v="65447"/>
    <n v="1"/>
    <n v="65447"/>
    <m/>
    <n v="0"/>
    <n v="0"/>
    <s v=""/>
    <e v="#N/A"/>
    <n v="65447"/>
    <s v="No"/>
    <s v="S"/>
    <s v="No"/>
    <s v="No"/>
    <n v="0.35"/>
    <n v="22906.449999999997"/>
    <n v="4800.3599999999997"/>
    <n v="18106.089999999997"/>
    <n v="7.3347288645774444E-2"/>
    <m/>
    <s v="No"/>
    <m/>
    <m/>
    <m/>
    <x v="0"/>
    <n v="992"/>
    <n v="1200.0899999999999"/>
    <s v="Ok"/>
    <n v="0"/>
    <n v="0"/>
  </r>
  <r>
    <n v="993"/>
    <s v="Nassau"/>
    <s v="29-2N-25-3160-0002-0064"/>
    <n v="1049.5"/>
    <n v="2017"/>
    <n v="1049.5"/>
    <n v="1049.5"/>
    <n v="0"/>
    <n v="45300"/>
    <s v="CALLAHAN"/>
    <s v="Florida"/>
    <n v="32011"/>
    <s v="45300 BOOTH ST"/>
    <s v="CALLAHAN FL 32011"/>
    <n v="-81.829663367723398"/>
    <n v="30.561444741277601"/>
    <s v="BRADDOCK CAROL E"/>
    <n v="1"/>
    <s v="SINGLE FAMILY"/>
    <n v="1001"/>
    <s v="Single Family Residential"/>
    <n v="2017"/>
    <n v="57009"/>
    <n v="2017"/>
    <n v="57009"/>
    <n v="940.83"/>
    <n v="0.89645545497856127"/>
    <s v="No"/>
    <s v="No"/>
    <s v="No"/>
    <m/>
    <m/>
    <m/>
    <m/>
    <s v="I"/>
    <s v="I"/>
    <s v="I"/>
    <s v="I"/>
    <s v="I"/>
    <s v="I"/>
    <n v="0"/>
    <s v="No"/>
    <s v="No"/>
    <s v="No"/>
    <n v="0"/>
    <n v="0"/>
    <n v="0"/>
    <n v="0"/>
    <n v="0"/>
    <n v="1"/>
    <s v="Potential Low Risk"/>
    <s v="Minimal"/>
    <n v="1"/>
    <s v="No"/>
    <s v="No"/>
    <s v="No"/>
    <s v="Without Environmental Issues"/>
    <s v="No"/>
    <s v="None"/>
    <s v="45300 BOOTH ST"/>
    <s v="Callahan"/>
    <s v="Florida"/>
    <n v="32011"/>
    <s v="45300 BOOTH ST CALLAHAN FL 32011"/>
    <s v=""/>
    <s v="Pass"/>
    <s v="No"/>
    <s v="FV&lt;$10K"/>
    <s v="N/A"/>
    <s v="No, &lt; $20K Lien"/>
    <s v="No, Lien &lt; $20K"/>
    <s v="N/A"/>
    <s v="No"/>
    <s v="No"/>
    <n v="1"/>
    <s v="No"/>
    <n v="57009"/>
    <n v="1"/>
    <n v="57009"/>
    <m/>
    <n v="0"/>
    <n v="0"/>
    <s v=""/>
    <e v="#N/A"/>
    <n v="57009"/>
    <s v="No"/>
    <s v="S"/>
    <s v="No"/>
    <s v="No"/>
    <n v="0.35"/>
    <n v="19953.149999999998"/>
    <n v="5247.5"/>
    <n v="14705.649999999998"/>
    <n v="9.2046869792488911E-2"/>
    <m/>
    <s v="No"/>
    <m/>
    <m/>
    <m/>
    <x v="0"/>
    <n v="993"/>
    <n v="1049.5"/>
    <s v="Ok"/>
    <n v="0"/>
    <n v="0"/>
  </r>
  <r>
    <n v="994"/>
    <s v="Nassau"/>
    <s v="29-2N-25-3200-0002-0010"/>
    <n v="1111.8"/>
    <n v="2017"/>
    <e v="#N/A"/>
    <e v="#N/A"/>
    <e v="#N/A"/>
    <e v="#N/A"/>
    <e v="#N/A"/>
    <e v="#N/A"/>
    <e v="#N/A"/>
    <e v="#N/A"/>
    <e v="#N/A"/>
    <e v="#N/A"/>
    <e v="#N/A"/>
    <e v="#N/A"/>
    <n v="28"/>
    <s v="PARKING LOTS (COMMERCIAL OR PATRON), MOBILE HOME PARKS"/>
    <e v="#N/A"/>
    <e v="#N/A"/>
    <n v="2017"/>
    <n v="230093"/>
    <e v="#N/A"/>
    <e v="#N/A"/>
    <e v="#N/A"/>
    <n v="0"/>
    <m/>
    <m/>
    <m/>
    <m/>
    <m/>
    <m/>
    <s v="No"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230093"/>
    <n v="1"/>
    <n v="230093"/>
    <m/>
    <e v="#N/A"/>
    <e v="#N/A"/>
    <s v=""/>
    <e v="#N/A"/>
    <n v="230093"/>
    <s v="No"/>
    <s v="C"/>
    <s v="No"/>
    <s v="No"/>
    <n v="0.3"/>
    <n v="69027.899999999994"/>
    <e v="#N/A"/>
    <e v="#N/A"/>
    <e v="#N/A"/>
    <m/>
    <e v="#N/A"/>
    <m/>
    <m/>
    <m/>
    <x v="5"/>
    <n v="994"/>
    <n v="1111.8"/>
    <e v="#N/A"/>
    <e v="#N/A"/>
    <e v="#N/A"/>
  </r>
  <r>
    <n v="995"/>
    <s v="Nassau"/>
    <s v="29-2N-25-3200-0003-0010"/>
    <n v="2453.0300000000002"/>
    <n v="2017"/>
    <n v="2453.0300000000002"/>
    <n v="2453.0300000000002"/>
    <n v="0"/>
    <n v="45219"/>
    <s v="CALLAHAN"/>
    <s v="Florida"/>
    <n v="32011"/>
    <s v="45219 MICKLER ST"/>
    <s v="CALLAHAN FL 32011"/>
    <n v="-81.829948750958096"/>
    <n v="30.558690394338999"/>
    <s v="BELL RONALD WAYNE"/>
    <n v="1"/>
    <s v="SINGLE FAMILY"/>
    <n v="1001"/>
    <s v="Single Family Residential"/>
    <n v="2017"/>
    <n v="175650"/>
    <n v="2017"/>
    <n v="228003"/>
    <n v="2238.58"/>
    <n v="0.91257750618622668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1"/>
    <s v="Potential Low Risk"/>
    <s v="Minimal"/>
    <n v="1"/>
    <s v="Yes"/>
    <s v="Yes"/>
    <s v="No"/>
    <s v="Without Environmental Issues"/>
    <s v="No"/>
    <s v="None"/>
    <s v="45219 MICKLER ST"/>
    <s v="Callahan"/>
    <s v="Florida"/>
    <n v="32011"/>
    <s v="45219 MICKLER ST CALLAHAN FL 32011"/>
    <s v=""/>
    <s v="Pass"/>
    <s v="Yes"/>
    <s v="FV&lt;$10K"/>
    <s v="N/A"/>
    <s v="No, &lt; $20K Lien"/>
    <s v="No, Lien &lt; $20K"/>
    <s v="N/A"/>
    <s v="No"/>
    <s v="No"/>
    <n v="1"/>
    <s v="No"/>
    <n v="175650"/>
    <n v="1"/>
    <n v="175650"/>
    <m/>
    <n v="0"/>
    <n v="0"/>
    <s v=""/>
    <e v="#N/A"/>
    <n v="175650"/>
    <s v="No"/>
    <s v="S"/>
    <s v="No"/>
    <s v="Yes"/>
    <n v="0.67"/>
    <n v="117685.5"/>
    <n v="12265.150000000001"/>
    <n v="105420.35"/>
    <n v="6.9827213208084271E-2"/>
    <m/>
    <s v="No"/>
    <m/>
    <m/>
    <m/>
    <x v="0"/>
    <n v="995"/>
    <n v="2453.0300000000002"/>
    <s v="Ok"/>
    <n v="0"/>
    <n v="0"/>
  </r>
  <r>
    <n v="996"/>
    <s v="Nassau"/>
    <s v="29-2N-25-3200-0003-0030"/>
    <n v="1714.31"/>
    <n v="2017"/>
    <n v="1714.31"/>
    <n v="1714.31"/>
    <n v="0"/>
    <n v="45030"/>
    <s v="CALLAHAN"/>
    <s v="Florida"/>
    <n v="32011"/>
    <s v="45030 PUMPKIN CT"/>
    <s v="CALLAHAN FL 32011"/>
    <n v="-81.829561650237594"/>
    <n v="30.558546139594799"/>
    <s v="BRADDOCK CLAUDINE P"/>
    <n v="1"/>
    <s v="SINGLE FAMILY"/>
    <n v="1001"/>
    <s v="Single Family Residential"/>
    <n v="2017"/>
    <n v="94256"/>
    <n v="2017"/>
    <n v="94256"/>
    <n v="1555.53"/>
    <n v="0.9073796454550227"/>
    <s v="No"/>
    <m/>
    <m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1"/>
    <s v="Potential Low Risk"/>
    <n v="0"/>
    <n v="1"/>
    <s v="No"/>
    <s v="Yes"/>
    <s v="No"/>
    <s v="Without Environmental Issues"/>
    <s v="No"/>
    <s v="None"/>
    <s v="45030 PUMPKIN CT"/>
    <s v="Callahan"/>
    <s v="Florida"/>
    <n v="32011"/>
    <s v="45030 PUMPKIN CT CALLAHAN FL 32011"/>
    <s v=""/>
    <s v="Pass"/>
    <s v="Yes"/>
    <s v="FV&lt;$10K"/>
    <s v="N/A"/>
    <s v="No, &lt; $20K Lien"/>
    <s v="No, Lien &lt; $20K"/>
    <s v="N/A"/>
    <s v="No"/>
    <s v="No"/>
    <n v="1"/>
    <s v="No"/>
    <n v="94256"/>
    <n v="1"/>
    <n v="94256"/>
    <m/>
    <n v="0"/>
    <n v="0"/>
    <s v=""/>
    <e v="#N/A"/>
    <n v="94256"/>
    <s v="No"/>
    <s v="S"/>
    <s v="No"/>
    <s v="No"/>
    <n v="0.35"/>
    <n v="32989.599999999999"/>
    <n v="8571.5499999999993"/>
    <n v="24418.05"/>
    <n v="9.0939038363605493E-2"/>
    <m/>
    <s v="No"/>
    <m/>
    <m/>
    <m/>
    <x v="0"/>
    <n v="996"/>
    <n v="1714.31"/>
    <s v="Ok"/>
    <n v="0"/>
    <n v="0"/>
  </r>
  <r>
    <n v="997"/>
    <s v="Nassau"/>
    <s v="29-2N-25-3200-0003-0040"/>
    <n v="2217.54"/>
    <n v="2017"/>
    <n v="2217.54"/>
    <n v="2217.54"/>
    <n v="0"/>
    <n v="45025"/>
    <s v="CALLAHAN"/>
    <s v="Florida"/>
    <n v="32011"/>
    <s v="45025 PUMPKIN CT"/>
    <s v="CALLAHAN FL 32011"/>
    <n v="-81.829304698261595"/>
    <n v="30.5583895761979"/>
    <s v="BRADDOCK CLAUDINE P"/>
    <n v="28"/>
    <s v="PARKING LOTS (COMMERCIAL OR PATRON), MOBILE HOME PARKS"/>
    <n v="1109"/>
    <s v="Mobile Home Park Trailer Park"/>
    <n v="2017"/>
    <n v="122451"/>
    <n v="2017"/>
    <n v="122451"/>
    <n v="2020.84"/>
    <n v="0.91129810510746145"/>
    <m/>
    <m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1"/>
    <s v="Potential Low Risk"/>
    <s v="Minimal"/>
    <n v="1"/>
    <s v="No"/>
    <s v="Yes"/>
    <s v="No"/>
    <s v="Without Environmental Issues"/>
    <s v="No"/>
    <s v="None"/>
    <s v="45025 PUMPKIN CT"/>
    <s v="Callahan"/>
    <s v="Florida"/>
    <n v="32011"/>
    <s v="45025 PUMPKIN CT CALLAHAN FL 32011"/>
    <s v=""/>
    <s v="Pass"/>
    <s v="Yes"/>
    <s v="FV&lt;$10K"/>
    <s v="N/A"/>
    <s v="No, &lt; $20K Lien"/>
    <s v="No, Lien &lt; $20K"/>
    <s v="N/A"/>
    <s v="No"/>
    <s v="No"/>
    <n v="1"/>
    <s v="No"/>
    <n v="122451"/>
    <n v="1"/>
    <n v="122451"/>
    <m/>
    <n v="0"/>
    <n v="0"/>
    <s v=""/>
    <e v="#N/A"/>
    <n v="122451"/>
    <s v="No"/>
    <s v="C"/>
    <s v="No"/>
    <s v="No"/>
    <n v="0.3"/>
    <n v="36735.299999999996"/>
    <n v="11087.7"/>
    <n v="25647.599999999995"/>
    <n v="9.0548055957076712E-2"/>
    <m/>
    <s v="No"/>
    <m/>
    <m/>
    <m/>
    <x v="0"/>
    <n v="997"/>
    <n v="2217.54"/>
    <s v="Ok"/>
    <n v="0"/>
    <n v="0"/>
  </r>
  <r>
    <n v="998"/>
    <s v="Nassau"/>
    <s v="29-2N-25-3220-0003-0021"/>
    <n v="2983.32"/>
    <n v="2017"/>
    <n v="2983.32"/>
    <n v="2983.32"/>
    <n v="0"/>
    <n v="45127"/>
    <s v="CALLAHAN"/>
    <s v="Florida"/>
    <n v="32011"/>
    <s v="45127 BOOTH ST"/>
    <s v="CALLAHAN FL 32011"/>
    <n v="-81.827527186852294"/>
    <n v="30.5595669618945"/>
    <s v="MCGRATH DONNA"/>
    <n v="1"/>
    <s v="SINGLE FAMILY"/>
    <n v="1001"/>
    <s v="Single Family Residential"/>
    <n v="2017"/>
    <n v="165357"/>
    <n v="2017"/>
    <n v="165357"/>
    <n v="2728.91"/>
    <n v="0.914722523899548"/>
    <s v="No"/>
    <s v="No"/>
    <s v="No"/>
    <m/>
    <m/>
    <m/>
    <m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Minimal"/>
    <n v="0"/>
    <s v="No"/>
    <s v="Yes"/>
    <s v="No"/>
    <s v="Without Environmental Issues"/>
    <s v="No"/>
    <s v="None"/>
    <s v="45127 BOOTH ST"/>
    <s v="Callahan"/>
    <s v="Florida"/>
    <n v="32011"/>
    <s v="45127 BOOTH ST CALLAHAN FL 32011"/>
    <s v=""/>
    <s v="Pass"/>
    <s v="Yes"/>
    <s v="FV&lt;$10K"/>
    <s v="N/A"/>
    <s v="No, &lt; $20K Lien"/>
    <s v="No, Lien &lt; $20K"/>
    <s v="N/A"/>
    <s v="No"/>
    <s v="No"/>
    <n v="0"/>
    <s v="No"/>
    <n v="165357"/>
    <n v="1"/>
    <n v="165357"/>
    <m/>
    <n v="0"/>
    <n v="0"/>
    <s v=""/>
    <e v="#N/A"/>
    <n v="165357"/>
    <s v="No"/>
    <s v="S"/>
    <s v="No"/>
    <s v="No"/>
    <n v="0.35"/>
    <n v="57874.95"/>
    <n v="11933.28"/>
    <n v="45941.67"/>
    <n v="7.2166766450770151E-2"/>
    <m/>
    <s v="No"/>
    <m/>
    <m/>
    <m/>
    <x v="0"/>
    <n v="998"/>
    <n v="2983.32"/>
    <s v="Ok"/>
    <n v="0"/>
    <n v="0"/>
  </r>
  <r>
    <n v="999"/>
    <s v="Nassau"/>
    <s v="29-2N-25-3220-0003-0046"/>
    <n v="2559.69"/>
    <n v="2017"/>
    <n v="2559.69"/>
    <n v="2559.69"/>
    <n v="0"/>
    <n v="45110"/>
    <s v="CALLAHAN"/>
    <s v="Florida"/>
    <n v="32011"/>
    <s v="45110 THIRD AVE"/>
    <s v="CALLAHAN FL 32011"/>
    <n v="-81.828752669488296"/>
    <n v="30.5589566454966"/>
    <s v="BUILDING BLOCKS ACADEMY LLC"/>
    <n v="72"/>
    <s v="PRIVATE SCHOOLS AND OTHER COLLEGES"/>
    <n v="9102"/>
    <s v="Parochial School Private School"/>
    <n v="2017"/>
    <n v="141621"/>
    <n v="2017"/>
    <n v="141621"/>
    <n v="2337.1999999999998"/>
    <n v="0.91307931819868804"/>
    <m/>
    <m/>
    <m/>
    <m/>
    <m/>
    <m/>
    <m/>
    <n v="0"/>
    <n v="0"/>
    <n v="0"/>
    <n v="0"/>
    <n v="0"/>
    <n v="0"/>
    <n v="0"/>
    <s v="No"/>
    <s v="No"/>
    <s v="No"/>
    <n v="0"/>
    <n v="0"/>
    <n v="205000"/>
    <s v="SELLER TAKE-BACK"/>
    <n v="0"/>
    <n v="1"/>
    <s v="Potential Medium Risk"/>
    <n v="0"/>
    <n v="0"/>
    <s v="No"/>
    <n v="0"/>
    <s v="No"/>
    <s v="Without Environmental Issues"/>
    <s v="No"/>
    <s v="None"/>
    <s v="45110 THIRD AVE"/>
    <s v="Callahan"/>
    <s v="Florida"/>
    <n v="32011"/>
    <s v="45110 THIRD AVE CALLAHAN FL 32011"/>
    <s v="L"/>
    <s v="Pass"/>
    <s v="No"/>
    <s v="FV&lt;$10K"/>
    <s v="N/A"/>
    <s v="No, &lt; $20K Lien"/>
    <s v="No, Lien &lt; $20K"/>
    <s v="N/A"/>
    <s v="No"/>
    <s v="No"/>
    <n v="0"/>
    <s v="No"/>
    <n v="141621"/>
    <n v="1"/>
    <n v="141621"/>
    <m/>
    <n v="0"/>
    <n v="0"/>
    <s v=""/>
    <e v="#N/A"/>
    <n v="141621"/>
    <s v="No"/>
    <s v="C"/>
    <s v="No"/>
    <s v="No"/>
    <n v="0.3"/>
    <n v="42486.299999999996"/>
    <n v="10238.76"/>
    <n v="32247.539999999994"/>
    <n v="7.2296905120003391E-2"/>
    <m/>
    <s v="No"/>
    <m/>
    <m/>
    <m/>
    <x v="0"/>
    <n v="999"/>
    <n v="2559.69"/>
    <s v="Ok"/>
    <n v="0"/>
    <n v="0"/>
  </r>
  <r>
    <n v="1000"/>
    <s v="Nassau"/>
    <s v="29-2N-25-3220-0003-0052"/>
    <n v="973.87"/>
    <n v="2017"/>
    <n v="973.87"/>
    <n v="973.87"/>
    <n v="0"/>
    <n v="45098"/>
    <s v="CALLAHAN"/>
    <s v="Florida"/>
    <n v="32011"/>
    <s v="45098 THIRD AVE"/>
    <s v="CALLAHAN FL 32011"/>
    <n v="-81.829121593562206"/>
    <n v="30.558737196045101"/>
    <s v="JAN INVESTMENT GROUP INC"/>
    <n v="1"/>
    <s v="SINGLE FAMILY"/>
    <n v="1001"/>
    <s v="Single Family Residential"/>
    <n v="2017"/>
    <n v="52771"/>
    <n v="2017"/>
    <n v="52771"/>
    <n v="870.89"/>
    <n v="0.89425693367697945"/>
    <s v="No"/>
    <m/>
    <m/>
    <s v="No"/>
    <s v="No"/>
    <s v="No"/>
    <m/>
    <s v="I"/>
    <s v="I"/>
    <s v="I"/>
    <s v="I"/>
    <s v="I"/>
    <s v="I"/>
    <n v="0"/>
    <s v="No"/>
    <s v="No"/>
    <s v="No"/>
    <n v="0"/>
    <n v="0"/>
    <n v="80168"/>
    <s v="UNKNOWN"/>
    <n v="0"/>
    <n v="1"/>
    <s v="Potential Medium Risk"/>
    <n v="0"/>
    <n v="1"/>
    <s v="No"/>
    <s v="No"/>
    <s v="No"/>
    <s v="Without Environmental Issues"/>
    <s v="No"/>
    <s v="None"/>
    <s v="45098 THIRD AVE"/>
    <s v="Callahan"/>
    <s v="Florida"/>
    <n v="32011"/>
    <s v="45098 THIRD AVE CALLAHAN FL 32011"/>
    <s v="L"/>
    <s v="Pass"/>
    <s v="No"/>
    <s v="FV&lt;$10K"/>
    <s v="N/A"/>
    <s v="No, &lt; $20K Lien"/>
    <s v="No, Lien &lt; $20K"/>
    <s v="N/A"/>
    <s v="No"/>
    <s v="No"/>
    <n v="1"/>
    <s v="No"/>
    <n v="52771"/>
    <n v="1"/>
    <n v="52771"/>
    <m/>
    <n v="0"/>
    <n v="0"/>
    <s v=""/>
    <e v="#N/A"/>
    <n v="52771"/>
    <s v="No"/>
    <s v="S"/>
    <s v="No"/>
    <s v="No"/>
    <n v="0.35"/>
    <n v="18469.849999999999"/>
    <n v="4869.3500000000004"/>
    <n v="13600.499999999998"/>
    <n v="9.2273218244869351E-2"/>
    <m/>
    <s v="No"/>
    <m/>
    <m/>
    <m/>
    <x v="0"/>
    <n v="1000"/>
    <n v="973.87"/>
    <s v="Ok"/>
    <n v="0"/>
    <n v="0"/>
  </r>
  <r>
    <n v="1001"/>
    <s v="Nassau"/>
    <s v="29-2N-25-3220-0003-0053"/>
    <n v="1109.25"/>
    <n v="2017"/>
    <n v="1109.25"/>
    <n v="1109.25"/>
    <n v="0"/>
    <n v="45096"/>
    <s v="CALLAHAN"/>
    <s v="Florida"/>
    <n v="32011"/>
    <s v="45096 THIRD AV"/>
    <s v="CALLAHAN FL 32011"/>
    <n v="-81.829172885100704"/>
    <n v="30.558687221019699"/>
    <s v="JAN INVESTMENT GROUP INC"/>
    <n v="1"/>
    <s v="SINGLE FAMILY"/>
    <n v="1001"/>
    <s v="Single Family Residential"/>
    <n v="2017"/>
    <n v="60356"/>
    <n v="2017"/>
    <n v="60356"/>
    <n v="996.07"/>
    <n v="0.89796709488393067"/>
    <s v="No"/>
    <m/>
    <m/>
    <s v="No"/>
    <s v="No"/>
    <s v="No"/>
    <m/>
    <s v="I"/>
    <s v="I"/>
    <s v="I"/>
    <s v="I"/>
    <s v="I"/>
    <s v="I"/>
    <n v="0"/>
    <s v="No"/>
    <s v="No"/>
    <s v="No"/>
    <n v="0"/>
    <n v="0"/>
    <n v="75150"/>
    <s v="FHA"/>
    <n v="0"/>
    <n v="1"/>
    <s v="Potential Medium Risk"/>
    <n v="0"/>
    <n v="1"/>
    <s v="No"/>
    <s v="Yes"/>
    <s v="No"/>
    <s v="Without Environmental Issues"/>
    <s v="No"/>
    <s v="None"/>
    <s v="45096 THIRD AV"/>
    <s v="Callahan"/>
    <s v="Florida"/>
    <n v="32011"/>
    <s v="45096 THIRD AV CALLAHAN FL 32011"/>
    <s v="L"/>
    <s v="Pass"/>
    <s v="Yes"/>
    <s v="FV&lt;$10K"/>
    <s v="N/A"/>
    <s v="No, &lt; $20K Lien"/>
    <s v="No, Lien &lt; $20K"/>
    <s v="N/A"/>
    <s v="No"/>
    <s v="No"/>
    <n v="1"/>
    <s v="No"/>
    <n v="60356"/>
    <n v="1"/>
    <n v="60356"/>
    <m/>
    <n v="0"/>
    <n v="0"/>
    <s v=""/>
    <e v="#N/A"/>
    <n v="60356"/>
    <s v="No"/>
    <s v="S"/>
    <s v="No"/>
    <s v="No"/>
    <n v="0.35"/>
    <n v="21124.6"/>
    <n v="5546.25"/>
    <n v="15578.349999999999"/>
    <n v="9.1892272516402682E-2"/>
    <m/>
    <s v="No"/>
    <m/>
    <m/>
    <m/>
    <x v="0"/>
    <n v="1001"/>
    <n v="1109.25"/>
    <s v="Ok"/>
    <n v="0"/>
    <n v="0"/>
  </r>
  <r>
    <n v="1002"/>
    <s v="Nassau"/>
    <s v="29-2N-25-3220-0003-0054"/>
    <n v="1105.6600000000001"/>
    <n v="2017"/>
    <n v="1105.6600000000001"/>
    <n v="1105.6600000000001"/>
    <n v="0"/>
    <n v="45102"/>
    <s v="CALLAHAN"/>
    <s v="Florida"/>
    <n v="32011"/>
    <s v="45102 THIRD AV"/>
    <s v="CALLAHAN FL 32011"/>
    <n v="-81.829041229677799"/>
    <n v="30.5588242465405"/>
    <s v="JAN INVESTMENT GROUP INC"/>
    <n v="1"/>
    <s v="SINGLE FAMILY"/>
    <n v="1001"/>
    <s v="Single Family Residential"/>
    <n v="2017"/>
    <n v="60155"/>
    <n v="2017"/>
    <n v="60155"/>
    <n v="992.75"/>
    <n v="0.89787999927645024"/>
    <s v="No"/>
    <m/>
    <m/>
    <s v="No"/>
    <s v="No"/>
    <s v="No"/>
    <m/>
    <s v="I"/>
    <s v="I"/>
    <s v="I"/>
    <s v="I"/>
    <s v="I"/>
    <s v="I"/>
    <n v="0"/>
    <s v="No"/>
    <s v="No"/>
    <s v="No"/>
    <n v="0"/>
    <n v="0"/>
    <n v="75150"/>
    <s v="FHA"/>
    <n v="0"/>
    <n v="1"/>
    <s v="Potential Medium Risk"/>
    <n v="0"/>
    <n v="1"/>
    <s v="No"/>
    <s v="No"/>
    <s v="No"/>
    <s v="Without Environmental Issues"/>
    <s v="No"/>
    <s v="None"/>
    <s v="45102 THIRD AV"/>
    <s v="Callahan"/>
    <s v="Florida"/>
    <n v="32011"/>
    <s v="45102 THIRD AV CALLAHAN FL 32011"/>
    <s v="L"/>
    <s v="Pass"/>
    <s v="No"/>
    <s v="FV&lt;$10K"/>
    <s v="N/A"/>
    <s v="No, &lt; $20K Lien"/>
    <s v="No, Lien &lt; $20K"/>
    <s v="N/A"/>
    <s v="No"/>
    <s v="No"/>
    <n v="1"/>
    <s v="No"/>
    <n v="60155"/>
    <n v="1"/>
    <n v="60155"/>
    <m/>
    <n v="0"/>
    <n v="0"/>
    <s v=""/>
    <e v="#N/A"/>
    <n v="60155"/>
    <s v="No"/>
    <s v="S"/>
    <s v="No"/>
    <s v="No"/>
    <n v="0.35"/>
    <n v="21054.25"/>
    <n v="5528.3"/>
    <n v="15525.95"/>
    <n v="9.1900922616573857E-2"/>
    <m/>
    <s v="No"/>
    <m/>
    <m/>
    <m/>
    <x v="0"/>
    <n v="1002"/>
    <n v="1105.6600000000001"/>
    <s v="Ok"/>
    <n v="0"/>
    <n v="0"/>
  </r>
  <r>
    <n v="1003"/>
    <s v="Nassau"/>
    <s v="30-2N-25-0000-0001-0020"/>
    <n v="4527.07"/>
    <n v="2017"/>
    <n v="4527.07"/>
    <n v="4527.07"/>
    <n v="0"/>
    <m/>
    <s v="CALLAHAN"/>
    <s v="Florida"/>
    <n v="32011"/>
    <s v="US HWY 1"/>
    <s v="CALLAHAN FL 32011"/>
    <n v="-81.836290813108306"/>
    <n v="30.567603985163"/>
    <s v="MAIN LINE TIMBER LLC"/>
    <n v="10"/>
    <s v="VACANT COMMERCIAL"/>
    <n v="8002"/>
    <s v="Commercial-Vacant Land"/>
    <n v="2017"/>
    <n v="251850"/>
    <n v="2017"/>
    <n v="251850"/>
    <n v="4156.33"/>
    <n v="0.91810597141197292"/>
    <m/>
    <s v="No"/>
    <s v="No"/>
    <s v="No"/>
    <s v="No"/>
    <s v="No"/>
    <m/>
    <s v="I"/>
    <s v="I"/>
    <s v="I"/>
    <s v="I"/>
    <s v="I"/>
    <s v="I"/>
    <s v="I"/>
    <s v="No"/>
    <s v="No"/>
    <s v="No"/>
    <n v="0"/>
    <n v="0"/>
    <n v="904625"/>
    <s v="UNKNOWN"/>
    <n v="0"/>
    <n v="11"/>
    <s v="Potential Low Risk"/>
    <s v="High"/>
    <n v="0"/>
    <s v="No"/>
    <s v="No"/>
    <s v="No"/>
    <s v="Without Environmental Issues"/>
    <s v="No"/>
    <s v="None"/>
    <s v="US HWY 1"/>
    <s v="Callahan"/>
    <s v="Florida"/>
    <n v="32011"/>
    <s v="US HWY 1 CALLAHAN FL 32011"/>
    <s v="L"/>
    <s v="Pass"/>
    <s v="No"/>
    <s v="FV&lt;$10K"/>
    <s v="N/A"/>
    <s v="No, &lt; $20K Lien"/>
    <s v="No, Lien &lt; $20K"/>
    <s v="N/A"/>
    <s v="No"/>
    <s v="No"/>
    <n v="0"/>
    <s v="No"/>
    <n v="251850"/>
    <n v="1"/>
    <n v="251850"/>
    <m/>
    <n v="0"/>
    <n v="0"/>
    <s v=""/>
    <e v="#N/A"/>
    <n v="251850"/>
    <s v="No"/>
    <s v="V"/>
    <s v="Yes"/>
    <s v="No"/>
    <n v="0"/>
    <n v="0"/>
    <n v="18108.28"/>
    <n v="-18108.28"/>
    <n v="7.1901052213619213E-2"/>
    <m/>
    <s v="No"/>
    <m/>
    <m/>
    <m/>
    <x v="1"/>
    <n v="1003"/>
    <n v="4527.07"/>
    <s v="Ok"/>
    <n v="0"/>
    <n v="0"/>
  </r>
  <r>
    <n v="1004"/>
    <s v="Nassau"/>
    <s v="30-2N-25-0000-0001-0060"/>
    <n v="2284.8000000000002"/>
    <n v="2017"/>
    <n v="2284.8000000000002"/>
    <n v="2284.8000000000002"/>
    <n v="0"/>
    <m/>
    <s v="CALLAHAN"/>
    <s v="Florida"/>
    <n v="32011"/>
    <s v="US HWY 1"/>
    <s v="CALLAHAN FL 32011"/>
    <n v="-81.835471184284103"/>
    <n v="30.565935474977898"/>
    <s v="MAIN LINE TIMBER LLC"/>
    <n v="10"/>
    <s v="VACANT COMMERCIAL"/>
    <n v="8002"/>
    <s v="Commercial-Vacant Land"/>
    <n v="2017"/>
    <n v="109579"/>
    <n v="2017"/>
    <n v="151200"/>
    <n v="2083.0300000000002"/>
    <n v="0.91169030112044824"/>
    <m/>
    <s v="No"/>
    <s v="No"/>
    <s v="No"/>
    <s v="No"/>
    <s v="No"/>
    <m/>
    <s v="I"/>
    <s v="I"/>
    <s v="I"/>
    <s v="I"/>
    <s v="I"/>
    <s v="I"/>
    <s v="I"/>
    <s v="No"/>
    <s v="No"/>
    <s v="No"/>
    <n v="0"/>
    <n v="0"/>
    <n v="0"/>
    <n v="0"/>
    <n v="0"/>
    <n v="7"/>
    <s v="Potential Low Risk"/>
    <s v="High"/>
    <n v="0"/>
    <s v="No"/>
    <s v="No"/>
    <s v="No"/>
    <s v="Without Environmental Issues"/>
    <s v="No"/>
    <s v="None"/>
    <s v="US HWY 1"/>
    <s v="Callahan"/>
    <s v="Florida"/>
    <n v="32011"/>
    <s v="US HWY 1 CALLAHAN FL 32011"/>
    <s v=""/>
    <s v="Pass"/>
    <s v="No"/>
    <s v="FV&lt;$10K"/>
    <s v="N/A"/>
    <s v="No, &lt; $20K Lien"/>
    <s v="No, Lien &lt; $20K"/>
    <s v="N/A"/>
    <s v="No"/>
    <s v="No"/>
    <n v="0"/>
    <s v="No"/>
    <n v="109579"/>
    <n v="1"/>
    <n v="109579"/>
    <m/>
    <n v="0"/>
    <n v="0"/>
    <s v=""/>
    <e v="#N/A"/>
    <n v="109579"/>
    <s v="No"/>
    <s v="V"/>
    <s v="Yes"/>
    <s v="No"/>
    <n v="0"/>
    <n v="0"/>
    <n v="9139.2000000000007"/>
    <n v="-9139.2000000000007"/>
    <n v="8.3402841785378587E-2"/>
    <m/>
    <s v="No"/>
    <m/>
    <m/>
    <m/>
    <x v="1"/>
    <n v="1004"/>
    <n v="2284.8000000000002"/>
    <s v="Ok"/>
    <n v="0"/>
    <n v="0"/>
  </r>
  <r>
    <n v="1005"/>
    <s v="Nassau"/>
    <s v="30-2N-25-0000-0003-0140"/>
    <n v="37.71"/>
    <n v="2017"/>
    <n v="37.71"/>
    <n v="37.71"/>
    <n v="0"/>
    <m/>
    <s v="CALLAHAN"/>
    <s v="Florida"/>
    <n v="32011"/>
    <s v="OAK TR"/>
    <s v="CALLAHAN FL 32011"/>
    <n v="0"/>
    <n v="0"/>
    <s v="KELLY DAVID M &amp; KELLY KERSTI G (JT/RS)"/>
    <n v="59"/>
    <s v="TIMBERLAND NOT CLASSIFIED BY SITE INDEX TO PINES"/>
    <n v="7009"/>
    <s v="Timberland Forest Trees (Agricultural)"/>
    <n v="2017"/>
    <n v="320"/>
    <n v="2017"/>
    <n v="24000"/>
    <n v="5.28"/>
    <n v="0.14001591089896578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n v="0"/>
    <n v="0"/>
    <n v="0"/>
    <s v="No"/>
    <n v="0"/>
    <s v="No"/>
    <s v="Without Environmental Issues"/>
    <s v="No"/>
    <s v="None"/>
    <s v="OAK TR"/>
    <s v="Callahan"/>
    <s v="Florida"/>
    <n v="32011"/>
    <s v="OAK TR CALLAHAN FL 32011"/>
    <s v=""/>
    <s v="Lien&lt;$150"/>
    <s v="No"/>
    <s v="FV&lt;$10K"/>
    <s v="N/A"/>
    <s v="No, &lt; $20K Lien"/>
    <s v="No, Lien &lt; $20K"/>
    <s v="N/A"/>
    <s v="No"/>
    <s v="No"/>
    <n v="0"/>
    <s v="No"/>
    <n v="320"/>
    <n v="1"/>
    <n v="320"/>
    <m/>
    <n v="0"/>
    <n v="0"/>
    <s v=""/>
    <e v="#N/A"/>
    <n v="320"/>
    <s v="No"/>
    <s v="V"/>
    <s v="Yes"/>
    <s v="No"/>
    <n v="0"/>
    <n v="0"/>
    <n v="150.84"/>
    <n v="-150.84"/>
    <n v="0.47137499999999999"/>
    <m/>
    <s v="No"/>
    <m/>
    <m/>
    <m/>
    <x v="2"/>
    <n v="1005"/>
    <n v="37.71"/>
    <s v="Ok"/>
    <n v="0"/>
    <n v="0"/>
  </r>
  <r>
    <n v="1006"/>
    <s v="Nassau"/>
    <s v="30-2N-25-0000-0004-0070"/>
    <n v="1983.49"/>
    <n v="2017"/>
    <e v="#N/A"/>
    <e v="#N/A"/>
    <e v="#N/A"/>
    <e v="#N/A"/>
    <e v="#N/A"/>
    <e v="#N/A"/>
    <e v="#N/A"/>
    <e v="#N/A"/>
    <e v="#N/A"/>
    <e v="#N/A"/>
    <e v="#N/A"/>
    <e v="#N/A"/>
    <n v="1"/>
    <s v="SINGLE FAMILY"/>
    <e v="#N/A"/>
    <e v="#N/A"/>
    <n v="2017"/>
    <n v="149343"/>
    <e v="#N/A"/>
    <e v="#N/A"/>
    <e v="#N/A"/>
    <n v="0"/>
    <m/>
    <m/>
    <s v="No"/>
    <m/>
    <s v="No"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149343"/>
    <n v="1"/>
    <n v="149343"/>
    <m/>
    <e v="#N/A"/>
    <e v="#N/A"/>
    <s v=""/>
    <e v="#N/A"/>
    <n v="149343"/>
    <s v="No"/>
    <s v="S"/>
    <s v="No"/>
    <s v="Yes"/>
    <n v="0.67"/>
    <n v="100059.81000000001"/>
    <e v="#N/A"/>
    <e v="#N/A"/>
    <e v="#N/A"/>
    <m/>
    <e v="#N/A"/>
    <m/>
    <m/>
    <m/>
    <x v="5"/>
    <n v="1006"/>
    <n v="1983.49"/>
    <e v="#N/A"/>
    <e v="#N/A"/>
    <e v="#N/A"/>
  </r>
  <r>
    <n v="1007"/>
    <s v="Nassau"/>
    <s v="30-2N-25-0000-0009-0000"/>
    <n v="465.21"/>
    <n v="2017"/>
    <n v="465.21"/>
    <n v="465.21"/>
    <n v="0"/>
    <n v="617365"/>
    <s v="CALLAHAN"/>
    <s v="Florida"/>
    <n v="32011"/>
    <s v="617365 BRANDIES AV"/>
    <s v="CALLAHAN FL 32011"/>
    <n v="-81.834422605341103"/>
    <n v="30.564669067897398"/>
    <s v="MCANINCH ELLIS L"/>
    <n v="0"/>
    <s v="VACANT RESIDENTIAL"/>
    <n v="8001"/>
    <s v="Residential-Vacant Land"/>
    <n v="2017"/>
    <n v="22854"/>
    <n v="2017"/>
    <n v="26400"/>
    <n v="400.56"/>
    <n v="0.86103050235377576"/>
    <m/>
    <s v="No"/>
    <s v="No"/>
    <s v="No"/>
    <m/>
    <m/>
    <m/>
    <s v="I"/>
    <s v="I"/>
    <s v="I"/>
    <n v="0"/>
    <n v="0"/>
    <n v="0"/>
    <n v="0"/>
    <s v="No"/>
    <s v="No"/>
    <s v="No"/>
    <n v="0"/>
    <n v="0"/>
    <n v="0"/>
    <n v="0"/>
    <n v="0"/>
    <n v="4"/>
    <s v="Potential Medium Risk"/>
    <s v="High"/>
    <n v="0"/>
    <s v="No"/>
    <s v="Yes"/>
    <s v="No"/>
    <s v="Without Environmental Issues"/>
    <s v="No"/>
    <s v="None"/>
    <s v="617365 BRANDIES AV"/>
    <s v="Callahan"/>
    <s v="Florida"/>
    <n v="32011"/>
    <s v="617365 BRANDIES AV CALLAHAN FL 32011"/>
    <s v=""/>
    <s v="Pass"/>
    <s v="Yes"/>
    <s v="FV&lt;$10K"/>
    <s v="N/A"/>
    <s v="No, &lt; $20K Lien"/>
    <s v="No, Lien &lt; $20K"/>
    <s v="N/A"/>
    <s v="No"/>
    <s v="No"/>
    <n v="0"/>
    <s v="No"/>
    <n v="22854"/>
    <n v="1"/>
    <n v="22854"/>
    <m/>
    <n v="0"/>
    <n v="0"/>
    <s v=""/>
    <e v="#N/A"/>
    <n v="22854"/>
    <s v="No"/>
    <s v="V"/>
    <s v="Yes"/>
    <s v="No"/>
    <n v="0"/>
    <n v="0"/>
    <n v="1860.84"/>
    <n v="-1860.84"/>
    <n v="8.1422945655027557E-2"/>
    <m/>
    <s v="No"/>
    <m/>
    <m/>
    <m/>
    <x v="4"/>
    <n v="1007"/>
    <n v="465.21"/>
    <s v="Ok"/>
    <n v="0"/>
    <n v="0"/>
  </r>
  <r>
    <n v="1008"/>
    <s v="Nassau"/>
    <s v="30-2N-25-0000-0016-0000"/>
    <n v="4635.2"/>
    <n v="2017"/>
    <n v="4635.2"/>
    <n v="4635.2"/>
    <n v="0"/>
    <n v="617365"/>
    <s v="CALLAHAN"/>
    <s v="Florida"/>
    <n v="32011"/>
    <s v="617365 BRANDIES AV"/>
    <s v="CALLAHAN FL 32011"/>
    <n v="-81.834695982601104"/>
    <n v="30.563584389604902"/>
    <s v="CALLAHAN FUNERAL HOME INC"/>
    <n v="76"/>
    <s v="MORTUARIES, CEMETERIES, CREMATORIUMS"/>
    <n v="9109"/>
    <s v="Crematorium Mortuary (Exempt)"/>
    <n v="2017"/>
    <n v="257909"/>
    <n v="2017"/>
    <n v="257909"/>
    <n v="4256.3100000000004"/>
    <n v="0.91825811183983441"/>
    <s v="No"/>
    <s v="No"/>
    <s v="No"/>
    <s v="No"/>
    <m/>
    <s v="No"/>
    <m/>
    <s v="I"/>
    <s v="I"/>
    <s v="I"/>
    <s v="I"/>
    <s v="I"/>
    <s v="I"/>
    <s v="I"/>
    <s v="No"/>
    <s v="No"/>
    <s v="No"/>
    <n v="0"/>
    <n v="0"/>
    <n v="0"/>
    <n v="0"/>
    <n v="0"/>
    <n v="2"/>
    <s v="Potential Low Risk"/>
    <s v="Minimal"/>
    <n v="0"/>
    <s v="No"/>
    <s v="No"/>
    <s v="No"/>
    <s v="Without Environmental Issues"/>
    <s v="No"/>
    <s v="None"/>
    <s v="617365 BRANDIES AV"/>
    <s v="Callahan"/>
    <s v="Florida"/>
    <n v="32011"/>
    <s v="617365 BRANDIES AV CALLAHAN FL 32011"/>
    <s v=""/>
    <s v="Pass"/>
    <s v="No"/>
    <s v="FV&lt;$10K"/>
    <s v="N/A"/>
    <s v="No, &lt; $20K Lien"/>
    <s v="No, Lien &lt; $20K"/>
    <s v="N/A"/>
    <s v="No"/>
    <s v="No"/>
    <n v="0"/>
    <s v="No"/>
    <n v="257909"/>
    <n v="1"/>
    <n v="257909"/>
    <m/>
    <n v="0"/>
    <n v="0"/>
    <s v=""/>
    <e v="#N/A"/>
    <n v="257909"/>
    <s v="No"/>
    <s v="C"/>
    <s v="No"/>
    <s v="No"/>
    <n v="0.3"/>
    <n v="77372.7"/>
    <n v="18540.8"/>
    <n v="58831.899999999994"/>
    <n v="7.1888922061657409E-2"/>
    <m/>
    <s v="No"/>
    <m/>
    <m/>
    <m/>
    <x v="0"/>
    <n v="1008"/>
    <n v="4635.2"/>
    <s v="Ok"/>
    <n v="0"/>
    <n v="0"/>
  </r>
  <r>
    <n v="1009"/>
    <s v="Nassau"/>
    <s v="30-2N-25-0000-0017-0000"/>
    <n v="2230.64"/>
    <n v="2017"/>
    <n v="2230.64"/>
    <n v="2230.64"/>
    <n v="0"/>
    <n v="45276"/>
    <s v="CALLAHAN"/>
    <s v="Florida"/>
    <n v="32011"/>
    <s v="45276 MORGAN CIR"/>
    <s v="CALLAHAN FL 32011"/>
    <n v="-81.844766781552195"/>
    <n v="30.5681891592887"/>
    <s v="MORGAN RUBY A"/>
    <n v="1"/>
    <s v="SINGLE FAMILY"/>
    <n v="1001"/>
    <s v="Single Family Residential"/>
    <n v="2017"/>
    <n v="134287"/>
    <n v="2017"/>
    <n v="134287"/>
    <n v="2032.95"/>
    <n v="0.91137521070186145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High"/>
    <n v="0"/>
    <s v="No"/>
    <s v="No"/>
    <s v="No"/>
    <s v="Without Environmental Issues"/>
    <s v="No"/>
    <s v="None"/>
    <s v="45276 MORGAN CIR"/>
    <s v="Callahan"/>
    <s v="Florida"/>
    <n v="32011"/>
    <s v="45276 MORGAN CIR CALLAHAN FL 32011"/>
    <s v=""/>
    <s v="Pass"/>
    <s v="No"/>
    <s v="FV&lt;$10K"/>
    <s v="N/A"/>
    <s v="No, &lt; $20K Lien"/>
    <s v="No, Lien &lt; $20K"/>
    <s v="N/A"/>
    <s v="No"/>
    <s v="No"/>
    <n v="0"/>
    <s v="No"/>
    <n v="134287"/>
    <n v="1"/>
    <n v="134287"/>
    <m/>
    <n v="0"/>
    <n v="0"/>
    <s v=""/>
    <e v="#N/A"/>
    <n v="134287"/>
    <s v="No"/>
    <s v="S"/>
    <s v="No"/>
    <s v="No"/>
    <n v="0.35"/>
    <n v="47000.45"/>
    <n v="8922.56"/>
    <n v="38077.89"/>
    <n v="6.6443959579110409E-2"/>
    <m/>
    <s v="No"/>
    <m/>
    <m/>
    <m/>
    <x v="0"/>
    <n v="1009"/>
    <n v="2230.64"/>
    <s v="Ok"/>
    <n v="0"/>
    <n v="0"/>
  </r>
  <r>
    <n v="1010"/>
    <s v="Nassau"/>
    <s v="30-2N-25-0000-0019-0000"/>
    <n v="478.46"/>
    <n v="2017"/>
    <e v="#N/A"/>
    <e v="#N/A"/>
    <e v="#N/A"/>
    <e v="#N/A"/>
    <e v="#N/A"/>
    <e v="#N/A"/>
    <e v="#N/A"/>
    <e v="#N/A"/>
    <e v="#N/A"/>
    <e v="#N/A"/>
    <e v="#N/A"/>
    <e v="#N/A"/>
    <n v="0"/>
    <s v="VACANT RESIDENTIAL"/>
    <e v="#N/A"/>
    <e v="#N/A"/>
    <n v="2017"/>
    <n v="25740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25740"/>
    <n v="1"/>
    <n v="25740"/>
    <m/>
    <e v="#N/A"/>
    <e v="#N/A"/>
    <s v=""/>
    <e v="#N/A"/>
    <n v="25740"/>
    <s v="No"/>
    <s v="V"/>
    <s v="Yes"/>
    <s v="No"/>
    <n v="0"/>
    <n v="0"/>
    <e v="#N/A"/>
    <e v="#N/A"/>
    <e v="#N/A"/>
    <m/>
    <s v="No"/>
    <m/>
    <m/>
    <m/>
    <x v="4"/>
    <n v="1010"/>
    <n v="478.46"/>
    <s v="Ok"/>
    <e v="#N/A"/>
    <e v="#N/A"/>
  </r>
  <r>
    <n v="1011"/>
    <s v="Nassau"/>
    <s v="30-2N-25-0000-0033-0010"/>
    <n v="656.44"/>
    <n v="2017"/>
    <n v="656.44"/>
    <n v="656.44"/>
    <n v="0"/>
    <n v="45100"/>
    <s v="CALLAHAN"/>
    <s v="Florida"/>
    <n v="32011"/>
    <s v="45100 PONY TRL"/>
    <s v="CALLAHAN FL 32011"/>
    <n v="-81.840688858411895"/>
    <n v="30.556632854066301"/>
    <s v="PETTY DAWN L"/>
    <n v="2"/>
    <s v="MOBILE HOMES"/>
    <n v="1006"/>
    <s v="Mobile home"/>
    <n v="2017"/>
    <n v="31012"/>
    <n v="2017"/>
    <n v="40952"/>
    <n v="577.38"/>
    <n v="0.8795624885747364"/>
    <s v="No"/>
    <s v="No"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n v="0"/>
    <n v="2"/>
    <s v="No"/>
    <s v="No"/>
    <s v="No"/>
    <s v="Without Environmental Issues"/>
    <s v="No"/>
    <s v="None"/>
    <s v="45100 PONY TRL"/>
    <s v="Callahan"/>
    <s v="Florida"/>
    <n v="32011"/>
    <s v="45100 PONY TRL CALLAHAN FL 32011"/>
    <s v=""/>
    <s v="Pass"/>
    <s v="No"/>
    <s v="FV&lt;$10K"/>
    <s v="N/A"/>
    <s v="No, &lt; $20K Lien"/>
    <s v="No, Lien &lt; $20K"/>
    <s v="N/A"/>
    <s v="No"/>
    <s v="No"/>
    <n v="2"/>
    <s v="Yes"/>
    <n v="31012"/>
    <n v="1"/>
    <n v="31012"/>
    <m/>
    <n v="0"/>
    <n v="0"/>
    <s v=""/>
    <e v="#N/A"/>
    <n v="31012"/>
    <s v="No"/>
    <s v="R"/>
    <s v="No"/>
    <s v="No"/>
    <n v="0.35"/>
    <n v="10854.199999999999"/>
    <n v="3938.6400000000003"/>
    <n v="6915.5599999999986"/>
    <n v="0.12700374048755322"/>
    <m/>
    <s v="No"/>
    <m/>
    <m/>
    <m/>
    <x v="3"/>
    <n v="1011"/>
    <n v="656.44"/>
    <s v="Ok"/>
    <n v="0"/>
    <n v="0"/>
  </r>
  <r>
    <n v="1012"/>
    <s v="Nassau"/>
    <s v="30-2N-25-0000-0037-0000"/>
    <n v="289.01"/>
    <n v="2017"/>
    <n v="289.01"/>
    <n v="289.01"/>
    <n v="0"/>
    <m/>
    <s v="CALLAHAN"/>
    <s v="Florida"/>
    <n v="32011"/>
    <s v="US HWY 1"/>
    <s v="CALLAHAN FL 32011"/>
    <n v="-81.835012936865397"/>
    <n v="30.567904870519101"/>
    <s v="MAIN LINE TIMBER LLC"/>
    <n v="10"/>
    <s v="VACANT COMMERCIAL"/>
    <n v="8002"/>
    <s v="Commercial-Vacant Land"/>
    <n v="2017"/>
    <n v="14400"/>
    <n v="2017"/>
    <n v="14400"/>
    <n v="237.64"/>
    <n v="0.82225528528424618"/>
    <m/>
    <s v="No"/>
    <s v="No"/>
    <s v="No"/>
    <s v="No"/>
    <s v="No"/>
    <m/>
    <s v="I"/>
    <s v="I"/>
    <s v="I"/>
    <s v="I"/>
    <s v="I"/>
    <s v="I"/>
    <n v="0"/>
    <s v="No"/>
    <s v="No"/>
    <s v="No"/>
    <n v="0"/>
    <n v="0"/>
    <n v="0"/>
    <n v="0"/>
    <n v="0"/>
    <n v="1"/>
    <s v="Potential Low Risk"/>
    <s v="High"/>
    <n v="0"/>
    <s v="No"/>
    <s v="No"/>
    <s v="No"/>
    <s v="Without Environmental Issues"/>
    <s v="No"/>
    <s v="None"/>
    <s v="US HWY 1"/>
    <s v="Callahan"/>
    <s v="Florida"/>
    <n v="32011"/>
    <s v="US HWY 1 CALLAHAN FL 32011"/>
    <s v=""/>
    <s v="Pass"/>
    <s v="No"/>
    <s v="FV&lt;$10K"/>
    <s v="N/A"/>
    <s v="No, &lt; $20K Lien"/>
    <s v="No, Lien &lt; $20K"/>
    <s v="N/A"/>
    <s v="No"/>
    <s v="No"/>
    <n v="0"/>
    <s v="No"/>
    <n v="14400"/>
    <n v="1"/>
    <n v="14400"/>
    <m/>
    <n v="0"/>
    <n v="0"/>
    <s v=""/>
    <e v="#N/A"/>
    <n v="14400"/>
    <s v="No"/>
    <s v="V"/>
    <s v="Yes"/>
    <s v="No"/>
    <n v="0"/>
    <n v="0"/>
    <n v="1156.04"/>
    <n v="-1156.04"/>
    <n v="8.0280555555555549E-2"/>
    <m/>
    <s v="No"/>
    <m/>
    <m/>
    <m/>
    <x v="4"/>
    <n v="1012"/>
    <n v="289.01"/>
    <s v="Ok"/>
    <n v="0"/>
    <n v="0"/>
  </r>
  <r>
    <n v="1013"/>
    <s v="Nassau"/>
    <s v="32-2N-25-0000-0002-0020"/>
    <n v="1718.84"/>
    <n v="2017"/>
    <n v="1718.84"/>
    <n v="1718.84"/>
    <n v="0"/>
    <n v="44087"/>
    <s v="CALLAHAN"/>
    <s v="Florida"/>
    <n v="32011"/>
    <s v="44087 WOODSIDE LN"/>
    <s v="CALLAHAN FL 32011"/>
    <n v="-81.817527401618193"/>
    <n v="30.550627121610301"/>
    <s v="DELL DEBORAH H"/>
    <n v="1"/>
    <s v="SINGLE FAMILY"/>
    <n v="1001"/>
    <s v="Single Family Residential"/>
    <n v="2017"/>
    <n v="142132"/>
    <n v="2017"/>
    <n v="146418"/>
    <n v="1559.72"/>
    <n v="0.9074259384235881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3"/>
    <s v="Potential Low Risk"/>
    <n v="0"/>
    <n v="0"/>
    <s v="Yes"/>
    <n v="0"/>
    <s v="No"/>
    <s v="Without Environmental Issues"/>
    <s v="No"/>
    <s v="None"/>
    <s v="44087 WOODSIDE LN"/>
    <s v="Callahan"/>
    <s v="Florida"/>
    <n v="32011"/>
    <s v="44087 WOODSIDE LN CALLAHAN FL 32011"/>
    <s v=""/>
    <s v="Pass"/>
    <s v="No"/>
    <s v="FV&lt;$10K"/>
    <s v="N/A"/>
    <s v="No, &lt; $20K Lien"/>
    <s v="No, Lien &lt; $20K"/>
    <s v="N/A"/>
    <s v="No"/>
    <s v="No"/>
    <n v="0"/>
    <s v="No"/>
    <n v="142132"/>
    <n v="1"/>
    <n v="142132"/>
    <m/>
    <n v="0"/>
    <n v="0"/>
    <s v=""/>
    <e v="#N/A"/>
    <n v="142132"/>
    <s v="No"/>
    <s v="S"/>
    <s v="No"/>
    <s v="Yes"/>
    <n v="0.67"/>
    <n v="95228.44"/>
    <n v="6875.36"/>
    <n v="88353.08"/>
    <n v="4.8373061660991187E-2"/>
    <m/>
    <s v="No"/>
    <m/>
    <m/>
    <m/>
    <x v="0"/>
    <n v="1013"/>
    <n v="1718.84"/>
    <s v="Ok"/>
    <n v="0"/>
    <n v="0"/>
  </r>
  <r>
    <n v="1014"/>
    <s v="Nassau"/>
    <s v="32-2N-25-0000-0007-0000"/>
    <n v="2930.92"/>
    <n v="2017"/>
    <n v="2930.92"/>
    <n v="2930.92"/>
    <n v="0"/>
    <n v="541703"/>
    <s v="CALLAHAN"/>
    <s v="Florida"/>
    <n v="32011"/>
    <s v="541703 US HWY 1"/>
    <s v="CALLAHAN FL 32011"/>
    <n v="-81.8200435365587"/>
    <n v="30.547623297523"/>
    <s v="WHIDDEN LOREN G"/>
    <n v="27"/>
    <s v="VEHICLE SALES/REPAIR/STORAGE/RENTAL; GARAGES, MARINE/FARM EQUIPMENT/MACHINERY"/>
    <n v="2023"/>
    <s v="Vehicle Rentals Vehicle Sales (auto/truck/RV/boat/etc.)"/>
    <n v="2017"/>
    <n v="177059"/>
    <n v="2017"/>
    <n v="177059"/>
    <n v="2680.47"/>
    <n v="0.91454901532624555"/>
    <s v="No"/>
    <m/>
    <s v="No"/>
    <s v="No"/>
    <s v="No"/>
    <m/>
    <m/>
    <s v="I"/>
    <s v="I"/>
    <s v="I"/>
    <s v="I"/>
    <s v="I"/>
    <s v="I"/>
    <s v="I"/>
    <s v="No"/>
    <s v="No"/>
    <s v="No"/>
    <n v="0"/>
    <n v="0"/>
    <n v="0"/>
    <n v="0"/>
    <n v="0"/>
    <n v="3"/>
    <s v="Potential Medium Risk"/>
    <s v="Minimal"/>
    <n v="0"/>
    <s v="No"/>
    <s v="Yes"/>
    <s v="No"/>
    <s v="Without Environmental Issues"/>
    <s v="No"/>
    <s v="None"/>
    <s v="541703 US HWY 1"/>
    <s v="Callahan"/>
    <s v="Florida"/>
    <n v="32011"/>
    <s v="541703 US HWY 1 CALLAHAN FL 32011"/>
    <s v=""/>
    <s v="Pass"/>
    <s v="Yes"/>
    <s v="FV&lt;$10K"/>
    <s v="N/A"/>
    <s v="No, &lt; $20K Lien"/>
    <s v="No, Lien &lt; $20K"/>
    <s v="N/A"/>
    <s v="No"/>
    <s v="No"/>
    <n v="0"/>
    <s v="No"/>
    <n v="177059"/>
    <n v="1"/>
    <n v="177059"/>
    <m/>
    <n v="0"/>
    <n v="0"/>
    <s v=""/>
    <e v="#N/A"/>
    <n v="177059"/>
    <s v="No"/>
    <s v="C"/>
    <s v="No"/>
    <s v="No"/>
    <n v="0.3"/>
    <n v="53117.7"/>
    <n v="11723.68"/>
    <n v="41394.019999999997"/>
    <n v="6.6213409089625488E-2"/>
    <m/>
    <s v="No"/>
    <m/>
    <m/>
    <m/>
    <x v="0"/>
    <n v="1014"/>
    <n v="2930.92"/>
    <s v="Ok"/>
    <n v="0"/>
    <n v="0"/>
  </r>
  <r>
    <n v="1015"/>
    <s v="Nassau"/>
    <s v="32-2N-25-0000-0007-0010"/>
    <n v="1337.97"/>
    <n v="2017"/>
    <n v="1337.97"/>
    <n v="1337.97"/>
    <n v="0"/>
    <n v="541763"/>
    <s v="CALLAHAN"/>
    <s v="Florida"/>
    <n v="32011"/>
    <s v="541763 US HWY 1"/>
    <s v="CALLAHAN FL 32011"/>
    <n v="-81.820393442551804"/>
    <n v="30.549414209110299"/>
    <s v="DUEY-DODGE AMY LEGARE"/>
    <n v="11"/>
    <s v="STORES, ONE STORY"/>
    <n v="2000"/>
    <s v="Commercial (General)"/>
    <n v="2017"/>
    <n v="79766"/>
    <n v="2017"/>
    <n v="79766"/>
    <n v="1207.55"/>
    <n v="0.90252397288429487"/>
    <s v="No"/>
    <m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1"/>
    <s v="Potential Low Risk"/>
    <n v="0"/>
    <n v="1"/>
    <s v="No"/>
    <s v="No"/>
    <s v="No"/>
    <s v="Without Environmental Issues"/>
    <s v="No"/>
    <s v="None"/>
    <s v="541763 US HWY 1"/>
    <s v="Callahan"/>
    <s v="Florida"/>
    <n v="32011"/>
    <s v="541763 US HWY 1 CALLAHAN FL 32011"/>
    <s v=""/>
    <s v="Pass"/>
    <s v="No"/>
    <s v="FV&lt;$10K"/>
    <s v="N/A"/>
    <s v="No, &lt; $20K Lien"/>
    <s v="No, Lien &lt; $20K"/>
    <s v="N/A"/>
    <s v="No"/>
    <s v="No"/>
    <n v="1"/>
    <s v="No"/>
    <n v="79766"/>
    <n v="1"/>
    <n v="79766"/>
    <m/>
    <n v="0"/>
    <n v="0"/>
    <s v=""/>
    <e v="#N/A"/>
    <n v="79766"/>
    <s v="No"/>
    <s v="C"/>
    <s v="No"/>
    <s v="No"/>
    <n v="0.3"/>
    <n v="23929.8"/>
    <n v="6689.85"/>
    <n v="17239.949999999997"/>
    <n v="8.386844018754859E-2"/>
    <m/>
    <s v="No"/>
    <m/>
    <m/>
    <m/>
    <x v="0"/>
    <n v="1015"/>
    <n v="1337.97"/>
    <s v="Ok"/>
    <n v="0"/>
    <n v="0"/>
  </r>
  <r>
    <n v="1016"/>
    <s v="Nassau"/>
    <s v="32-2N-25-0000-0009-0030"/>
    <n v="1104.1199999999999"/>
    <n v="2017"/>
    <n v="1104.1199999999999"/>
    <n v="1104.1199999999999"/>
    <n v="0"/>
    <n v="541661"/>
    <s v="CALLAHAN"/>
    <s v="Florida"/>
    <n v="32011"/>
    <s v="541661 US HWY 1"/>
    <s v="CALLAHAN FL 32011"/>
    <n v="-81.8188361228151"/>
    <n v="30.546757477015699"/>
    <s v="MASSIS GASSAN B"/>
    <n v="25"/>
    <s v="REPAIR SERVICE SHOPS (EXCLUDING AUTOMOTIVE), RADIO AND T.V. REPAIR, REFRIGERATIO"/>
    <n v="2027"/>
    <s v="Service Shop (TV radio electric plumbing)"/>
    <n v="2017"/>
    <n v="65482"/>
    <n v="2017"/>
    <n v="65482"/>
    <n v="991.33"/>
    <n v="0.89784624859616724"/>
    <s v="No"/>
    <m/>
    <s v="No"/>
    <s v="No"/>
    <m/>
    <s v="No"/>
    <s v="No"/>
    <s v="I"/>
    <s v="I"/>
    <s v="I"/>
    <s v="I"/>
    <s v="I"/>
    <s v="I"/>
    <s v="I"/>
    <s v="No"/>
    <s v="No"/>
    <s v="No"/>
    <n v="0"/>
    <n v="0"/>
    <n v="0"/>
    <n v="0"/>
    <n v="0"/>
    <n v="3"/>
    <s v="Potential Low Risk"/>
    <s v="Minimal"/>
    <n v="0"/>
    <s v="No"/>
    <s v="Yes"/>
    <s v="No"/>
    <s v="Without Environmental Issues"/>
    <s v="No"/>
    <s v="None"/>
    <s v="541661 US HWY 1"/>
    <s v="Callahan"/>
    <s v="Florida"/>
    <n v="32011"/>
    <s v="541661 US HWY 1 CALLAHAN FL 32011"/>
    <s v=""/>
    <s v="Pass"/>
    <s v="Yes"/>
    <s v="FV&lt;$10K"/>
    <s v="N/A"/>
    <s v="No, &lt; $20K Lien"/>
    <s v="No, Lien &lt; $20K"/>
    <s v="N/A"/>
    <s v="No"/>
    <s v="No"/>
    <n v="0"/>
    <s v="No"/>
    <n v="65482"/>
    <n v="1"/>
    <n v="65482"/>
    <m/>
    <n v="0"/>
    <n v="0"/>
    <s v=""/>
    <e v="#N/A"/>
    <n v="65482"/>
    <s v="No"/>
    <s v="C"/>
    <s v="No"/>
    <s v="No"/>
    <n v="0.3"/>
    <n v="19644.599999999999"/>
    <n v="4416.4799999999996"/>
    <n v="15228.119999999999"/>
    <n v="6.7445710271524989E-2"/>
    <m/>
    <s v="No"/>
    <m/>
    <m/>
    <m/>
    <x v="0"/>
    <n v="1016"/>
    <n v="1104.1199999999999"/>
    <s v="Ok"/>
    <n v="0"/>
    <n v="0"/>
  </r>
  <r>
    <n v="1017"/>
    <s v="Nassau"/>
    <s v="32-2N-25-019B-0041-0000"/>
    <n v="2276.0300000000002"/>
    <n v="2017"/>
    <n v="2276.0300000000002"/>
    <n v="2276.0300000000002"/>
    <n v="0"/>
    <n v="44401"/>
    <s v="CALLAHAN"/>
    <s v="Florida"/>
    <n v="32011"/>
    <s v="44401 MARY SAULS CIR"/>
    <s v="CALLAHAN FL 32011"/>
    <n v="-81.825381434694805"/>
    <n v="30.549534308136302"/>
    <s v="ALLEN TRAVIS JOEL"/>
    <n v="1"/>
    <s v="SINGLE FAMILY"/>
    <n v="1001"/>
    <s v="Single Family Residential"/>
    <n v="2017"/>
    <n v="125728"/>
    <n v="2017"/>
    <n v="125728"/>
    <n v="2074.92"/>
    <n v="0.91164000474510432"/>
    <m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44401 MARY SAULS CIR"/>
    <s v="Callahan"/>
    <s v="Florida"/>
    <n v="32011"/>
    <s v="44401 MARY SAULS CIR CALLAHAN FL 32011"/>
    <s v=""/>
    <s v="Pass"/>
    <s v="No"/>
    <s v="FV&lt;$10K"/>
    <s v="N/A"/>
    <s v="No, &lt; $20K Lien"/>
    <s v="No, Lien &lt; $20K"/>
    <s v="N/A"/>
    <s v="No"/>
    <s v="No"/>
    <n v="0"/>
    <s v="No"/>
    <n v="125728"/>
    <n v="1"/>
    <n v="125728"/>
    <m/>
    <n v="0"/>
    <n v="0"/>
    <s v=""/>
    <e v="#N/A"/>
    <n v="125728"/>
    <s v="No"/>
    <s v="S"/>
    <s v="No"/>
    <s v="No"/>
    <n v="0.35"/>
    <n v="44004.799999999996"/>
    <n v="9104.1200000000008"/>
    <n v="34900.679999999993"/>
    <n v="7.2411236955968447E-2"/>
    <m/>
    <s v="No"/>
    <m/>
    <m/>
    <m/>
    <x v="0"/>
    <n v="1017"/>
    <n v="2276.0300000000002"/>
    <s v="Ok"/>
    <n v="0"/>
    <n v="0"/>
  </r>
  <r>
    <n v="1018"/>
    <s v="Nassau"/>
    <s v="32-2N-25-019B-0059-0000"/>
    <n v="268.82"/>
    <n v="2017"/>
    <n v="268.82"/>
    <n v="268.82"/>
    <n v="0"/>
    <n v="46069"/>
    <s v="CALLAHAN"/>
    <s v="Florida"/>
    <n v="32011"/>
    <s v="46069 ROBINWOOD TRL"/>
    <s v="CALLAHAN FL 32011"/>
    <n v="-81.826434069232207"/>
    <n v="30.553829457153299"/>
    <s v="GREENE KENNETH LEE"/>
    <n v="0"/>
    <s v="VACANT RESIDENTIAL"/>
    <n v="8001"/>
    <s v="Residential-Vacant Land"/>
    <n v="2017"/>
    <n v="8785"/>
    <n v="2017"/>
    <n v="20000"/>
    <n v="218.97"/>
    <n v="0.81455992857674286"/>
    <m/>
    <m/>
    <m/>
    <m/>
    <s v="No"/>
    <m/>
    <m/>
    <s v="I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46069 ROBINWOOD TRL"/>
    <s v="Callahan"/>
    <s v="Florida"/>
    <n v="32011"/>
    <s v="46069 ROBINWOOD TRL CALLAHAN FL 32011"/>
    <s v=""/>
    <s v="Pass"/>
    <s v="No"/>
    <s v="FV&lt;$10K"/>
    <s v="N/A"/>
    <s v="No, &lt; $20K Lien"/>
    <s v="No, Lien &lt; $20K"/>
    <s v="N/A"/>
    <s v="No"/>
    <s v="No"/>
    <n v="0"/>
    <s v="No"/>
    <n v="8785"/>
    <n v="1"/>
    <n v="8785"/>
    <m/>
    <n v="0"/>
    <n v="0"/>
    <s v=""/>
    <e v="#N/A"/>
    <n v="8785"/>
    <s v="No"/>
    <s v="V"/>
    <s v="Yes"/>
    <s v="No"/>
    <n v="0"/>
    <n v="0"/>
    <n v="1075.28"/>
    <n v="-1075.28"/>
    <n v="0.12239954467842913"/>
    <m/>
    <s v="No"/>
    <m/>
    <m/>
    <m/>
    <x v="4"/>
    <n v="1018"/>
    <n v="268.82"/>
    <s v="Ok"/>
    <n v="0"/>
    <n v="0"/>
  </r>
  <r>
    <n v="1019"/>
    <s v="Nassau"/>
    <s v="32-2N-25-019B-0060-0000"/>
    <n v="268.82"/>
    <n v="2017"/>
    <n v="268.82"/>
    <n v="268.82"/>
    <n v="0"/>
    <n v="46051"/>
    <s v="CALLAHAN"/>
    <s v="Florida"/>
    <n v="32011"/>
    <s v="46051 ROBINWOOD TRL"/>
    <s v="CALLAHAN FL 32011"/>
    <n v="-81.826252528595305"/>
    <n v="30.553570903973998"/>
    <s v="GREENE KENNETH L"/>
    <n v="0"/>
    <s v="VACANT RESIDENTIAL"/>
    <n v="8001"/>
    <s v="Residential-Vacant Land"/>
    <n v="2017"/>
    <n v="8785"/>
    <n v="2017"/>
    <n v="20000"/>
    <n v="218.97"/>
    <n v="0.81455992857674286"/>
    <m/>
    <m/>
    <m/>
    <m/>
    <s v="No"/>
    <m/>
    <m/>
    <s v="I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46051 ROBINWOOD TRL"/>
    <s v="Callahan"/>
    <s v="Florida"/>
    <n v="32011"/>
    <s v="46051 ROBINWOOD TRL CALLAHAN FL 32011"/>
    <s v=""/>
    <s v="Pass"/>
    <s v="No"/>
    <s v="FV&lt;$10K"/>
    <s v="N/A"/>
    <s v="No, &lt; $20K Lien"/>
    <s v="No, Lien &lt; $20K"/>
    <s v="N/A"/>
    <s v="No"/>
    <s v="No"/>
    <n v="0"/>
    <s v="No"/>
    <n v="8785"/>
    <n v="1"/>
    <n v="8785"/>
    <m/>
    <n v="0"/>
    <n v="0"/>
    <s v=""/>
    <e v="#N/A"/>
    <n v="8785"/>
    <s v="No"/>
    <s v="V"/>
    <s v="Yes"/>
    <s v="No"/>
    <n v="0"/>
    <n v="0"/>
    <n v="1075.28"/>
    <n v="-1075.28"/>
    <n v="0.12239954467842913"/>
    <m/>
    <s v="No"/>
    <m/>
    <m/>
    <m/>
    <x v="4"/>
    <n v="1019"/>
    <n v="268.82"/>
    <s v="Ok"/>
    <n v="0"/>
    <n v="0"/>
  </r>
  <r>
    <n v="1020"/>
    <s v="Nassau"/>
    <s v="32-2N-25-019B-0061-0000"/>
    <n v="271.94"/>
    <n v="2017"/>
    <n v="271.94"/>
    <n v="271.94"/>
    <n v="0"/>
    <n v="46033"/>
    <s v="CALLAHAN"/>
    <s v="Florida"/>
    <n v="32011"/>
    <s v="46033 ROBINWOOD TRL"/>
    <s v="CALLAHAN FL 32011"/>
    <n v="-81.826087472293594"/>
    <n v="30.553335824841799"/>
    <s v="GREENE KENNETH LEE"/>
    <n v="0"/>
    <s v="VACANT RESIDENTIAL"/>
    <n v="8001"/>
    <s v="Residential-Vacant Land"/>
    <n v="2017"/>
    <n v="9075"/>
    <n v="2017"/>
    <n v="20000"/>
    <n v="221.85"/>
    <n v="0.81580495697580346"/>
    <m/>
    <m/>
    <m/>
    <m/>
    <s v="No"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46033 ROBINWOOD TRL"/>
    <s v="Callahan"/>
    <s v="Florida"/>
    <n v="32011"/>
    <s v="46033 ROBINWOOD TRL CALLAHAN FL 32011"/>
    <s v=""/>
    <s v="Pass"/>
    <s v="No"/>
    <s v="FV&lt;$10K"/>
    <s v="N/A"/>
    <s v="No, &lt; $20K Lien"/>
    <s v="No, Lien &lt; $20K"/>
    <s v="N/A"/>
    <s v="No"/>
    <s v="No"/>
    <n v="0"/>
    <s v="No"/>
    <n v="9075"/>
    <n v="1"/>
    <n v="9075"/>
    <m/>
    <n v="0"/>
    <n v="0"/>
    <s v=""/>
    <e v="#N/A"/>
    <n v="9075"/>
    <s v="No"/>
    <s v="V"/>
    <s v="Yes"/>
    <s v="No"/>
    <n v="0"/>
    <n v="0"/>
    <n v="1087.76"/>
    <n v="-1087.76"/>
    <n v="0.1198633608815427"/>
    <m/>
    <s v="No"/>
    <m/>
    <m/>
    <m/>
    <x v="4"/>
    <n v="1020"/>
    <n v="271.94"/>
    <s v="Ok"/>
    <n v="0"/>
    <n v="0"/>
  </r>
  <r>
    <n v="1021"/>
    <s v="Nassau"/>
    <s v="32-2N-25-2920-0002-0020"/>
    <n v="238.08"/>
    <n v="2017"/>
    <n v="238.08"/>
    <n v="238.08"/>
    <n v="0"/>
    <m/>
    <s v="CALLAHAN"/>
    <s v="Florida"/>
    <n v="32011"/>
    <s v="PICKETT ST"/>
    <s v="CALLAHAN FL 32011"/>
    <n v="-81.833231199171294"/>
    <n v="30.552106977513699"/>
    <s v="NEWCOMB ETHEL S"/>
    <n v="0"/>
    <s v="VACANT RESIDENTIAL"/>
    <n v="8001"/>
    <s v="Residential-Vacant Land"/>
    <n v="2017"/>
    <n v="11880"/>
    <n v="2017"/>
    <n v="13500"/>
    <n v="190.55"/>
    <n v="0.80036122311827962"/>
    <s v="No"/>
    <s v="No"/>
    <s v="No"/>
    <s v="No"/>
    <s v="No"/>
    <s v="No"/>
    <m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High"/>
    <n v="6"/>
    <s v="No"/>
    <s v="No"/>
    <s v="No"/>
    <s v="Without Environmental Issues"/>
    <s v="No"/>
    <s v="None"/>
    <s v="PICKETT ST"/>
    <s v="Callahan"/>
    <s v="Florida"/>
    <n v="32011"/>
    <s v="PICKETT ST CALLAHAN FL 32011"/>
    <s v=""/>
    <s v="Pass"/>
    <s v="No"/>
    <s v="FV&lt;$10K"/>
    <s v="N/A"/>
    <s v="No, &lt; $20K Lien"/>
    <s v="No, Lien &lt; $20K"/>
    <s v="N/A"/>
    <s v="No"/>
    <s v="No"/>
    <n v="6"/>
    <s v="No"/>
    <n v="11880"/>
    <n v="1"/>
    <n v="11880"/>
    <m/>
    <n v="0"/>
    <n v="0"/>
    <s v=""/>
    <e v="#N/A"/>
    <n v="11880"/>
    <s v="No"/>
    <s v="V"/>
    <s v="Yes"/>
    <s v="No"/>
    <n v="0"/>
    <n v="0"/>
    <n v="2380.8000000000002"/>
    <n v="-2380.8000000000002"/>
    <n v="0.20040404040404042"/>
    <m/>
    <s v="No"/>
    <m/>
    <m/>
    <m/>
    <x v="4"/>
    <n v="1021"/>
    <n v="238.08"/>
    <s v="Ok"/>
    <n v="0"/>
    <n v="0"/>
  </r>
  <r>
    <n v="1022"/>
    <s v="Nassau"/>
    <s v="32-2N-25-2920-0002-0041"/>
    <n v="163.52000000000001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33032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33032"/>
    <n v="1"/>
    <n v="33032"/>
    <m/>
    <e v="#N/A"/>
    <e v="#N/A"/>
    <s v=""/>
    <e v="#N/A"/>
    <n v="33032"/>
    <s v="No"/>
    <s v="R"/>
    <s v="No"/>
    <s v="Yes"/>
    <n v="0.67"/>
    <n v="22131.440000000002"/>
    <e v="#N/A"/>
    <e v="#N/A"/>
    <e v="#N/A"/>
    <m/>
    <e v="#N/A"/>
    <m/>
    <m/>
    <m/>
    <x v="5"/>
    <n v="1022"/>
    <n v="163.52000000000001"/>
    <e v="#N/A"/>
    <e v="#N/A"/>
    <e v="#N/A"/>
  </r>
  <r>
    <n v="1023"/>
    <s v="Nassau"/>
    <s v="32-2N-25-2920-0002-0061"/>
    <n v="407.39"/>
    <n v="2017"/>
    <n v="407.39"/>
    <n v="407.39"/>
    <n v="0"/>
    <n v="44186"/>
    <s v="CALLAHAN"/>
    <s v="Florida"/>
    <n v="32011"/>
    <s v="44186 NASSAU AVE"/>
    <s v="CALLAHAN FL 32011"/>
    <n v="-81.833079735875799"/>
    <n v="30.5472788414245"/>
    <s v="SHAW GLORIA &amp; CARTER JERALD &amp; CARTER TIFTON"/>
    <n v="2"/>
    <s v="MOBILE HOMES"/>
    <n v="1006"/>
    <s v="Mobile home"/>
    <n v="2017"/>
    <n v="22513"/>
    <n v="2017"/>
    <n v="23466"/>
    <n v="347.1"/>
    <n v="0.85200913129924649"/>
    <m/>
    <s v="No"/>
    <m/>
    <m/>
    <m/>
    <m/>
    <m/>
    <s v="I"/>
    <n v="0"/>
    <n v="0"/>
    <n v="0"/>
    <n v="0"/>
    <n v="0"/>
    <n v="0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44186 NASSAU AVE"/>
    <s v="Callahan"/>
    <s v="Florida"/>
    <n v="32011"/>
    <s v="44186 NASSAU AVE CALLAHAN FL 32011"/>
    <s v=""/>
    <s v="Pass"/>
    <s v="No"/>
    <s v="FV&lt;$10K"/>
    <s v="N/A"/>
    <s v="No, &lt; $20K Lien"/>
    <s v="No, Lien &lt; $20K"/>
    <s v="N/A"/>
    <s v="No"/>
    <s v="No"/>
    <n v="0"/>
    <s v="No"/>
    <n v="22513"/>
    <n v="1"/>
    <n v="22513"/>
    <m/>
    <n v="0"/>
    <n v="0"/>
    <s v=""/>
    <e v="#N/A"/>
    <n v="22513"/>
    <s v="No"/>
    <s v="R"/>
    <s v="No"/>
    <s v="No"/>
    <n v="0.35"/>
    <n v="7879.5499999999993"/>
    <n v="1629.56"/>
    <n v="6249.99"/>
    <n v="7.238306756096477E-2"/>
    <m/>
    <s v="No"/>
    <m/>
    <m/>
    <m/>
    <x v="4"/>
    <n v="1023"/>
    <n v="407.39"/>
    <s v="Ok"/>
    <n v="0"/>
    <n v="0"/>
  </r>
  <r>
    <n v="1024"/>
    <s v="Nassau"/>
    <s v="32-2N-25-2920-0002-0067"/>
    <n v="313.97000000000003"/>
    <n v="2017"/>
    <n v="313.97000000000003"/>
    <n v="313.97000000000003"/>
    <n v="0"/>
    <n v="44427"/>
    <s v="CALLAHAN"/>
    <s v="Florida"/>
    <n v="32011"/>
    <s v="44427 COMMANCHEE RD"/>
    <s v="CALLAHAN FL 32011"/>
    <n v="-81.831916726712805"/>
    <n v="30.5472889344164"/>
    <s v="GODWIN JR DAVID ANTHONY"/>
    <n v="0"/>
    <s v="VACANT RESIDENTIAL"/>
    <n v="8001"/>
    <s v="Residential-Vacant Land"/>
    <n v="2017"/>
    <n v="15890"/>
    <n v="2017"/>
    <n v="18945"/>
    <n v="260.72000000000003"/>
    <n v="0.8303978087078383"/>
    <s v="No"/>
    <m/>
    <m/>
    <s v="No"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44427 COMMANCHEE RD"/>
    <s v="Callahan"/>
    <s v="Florida"/>
    <n v="32011"/>
    <s v="44427 COMMANCHEE RD CALLAHAN FL 32011"/>
    <s v=""/>
    <s v="Pass"/>
    <s v="No"/>
    <s v="FV&lt;$10K"/>
    <s v="N/A"/>
    <s v="No, &lt; $20K Lien"/>
    <s v="No, Lien &lt; $20K"/>
    <s v="N/A"/>
    <s v="No"/>
    <s v="No"/>
    <n v="0"/>
    <s v="No"/>
    <n v="15890"/>
    <n v="1"/>
    <n v="15890"/>
    <m/>
    <n v="0"/>
    <n v="0"/>
    <s v=""/>
    <e v="#N/A"/>
    <n v="15890"/>
    <s v="No"/>
    <s v="V"/>
    <s v="Yes"/>
    <s v="No"/>
    <n v="0"/>
    <n v="0"/>
    <n v="1255.8800000000001"/>
    <n v="-1255.8800000000001"/>
    <n v="7.9035871617369427E-2"/>
    <m/>
    <s v="No"/>
    <m/>
    <m/>
    <m/>
    <x v="4"/>
    <n v="1024"/>
    <n v="313.97000000000003"/>
    <s v="Ok"/>
    <n v="0"/>
    <n v="0"/>
  </r>
  <r>
    <n v="1025"/>
    <s v="Nassau"/>
    <s v="32-2N-25-2920-0002-0610"/>
    <n v="469.62"/>
    <n v="2017"/>
    <n v="469.62"/>
    <n v="469.62"/>
    <n v="0"/>
    <n v="44385"/>
    <s v="CALLAHAN"/>
    <s v="Florida"/>
    <n v="32011"/>
    <s v="44385 COMMANCHEE RD"/>
    <s v="CALLAHAN FL 32011"/>
    <n v="-81.832382096499202"/>
    <n v="30.547484192398802"/>
    <s v="SLAY RILEY JR"/>
    <n v="2"/>
    <s v="MOBILE HOMES"/>
    <n v="1006"/>
    <s v="Mobile home"/>
    <n v="2017"/>
    <n v="26473"/>
    <n v="2017"/>
    <n v="27059"/>
    <n v="404.64"/>
    <n v="0.86163280950555765"/>
    <s v="No"/>
    <s v="No"/>
    <s v="No"/>
    <s v="No"/>
    <m/>
    <m/>
    <m/>
    <s v="I"/>
    <s v="I"/>
    <s v="I"/>
    <s v="I"/>
    <n v="0"/>
    <n v="0"/>
    <n v="0"/>
    <s v="No"/>
    <s v="No"/>
    <s v="No"/>
    <n v="0"/>
    <n v="0"/>
    <n v="0"/>
    <n v="0"/>
    <n v="0"/>
    <n v="0"/>
    <s v="Potential Low Risk"/>
    <s v="Minimal"/>
    <n v="2"/>
    <s v="No"/>
    <s v="No"/>
    <s v="No"/>
    <s v="Without Environmental Issues"/>
    <s v="No"/>
    <s v="None"/>
    <s v="44385 COMMANCHEE RD"/>
    <s v="Callahan"/>
    <s v="Florida"/>
    <n v="32011"/>
    <s v="44385 COMMANCHEE RD CALLAHAN FL 32011"/>
    <s v=""/>
    <s v="Pass"/>
    <s v="No"/>
    <s v="FV&lt;$10K"/>
    <s v="N/A"/>
    <s v="No, &lt; $20K Lien"/>
    <s v="No, Lien &lt; $20K"/>
    <s v="N/A"/>
    <s v="No"/>
    <s v="No"/>
    <n v="2"/>
    <s v="Yes"/>
    <n v="26473"/>
    <n v="1"/>
    <n v="26473"/>
    <m/>
    <n v="0"/>
    <n v="0"/>
    <s v=""/>
    <e v="#N/A"/>
    <n v="26473"/>
    <s v="No"/>
    <s v="R"/>
    <s v="No"/>
    <s v="No"/>
    <n v="0.35"/>
    <n v="9265.5499999999993"/>
    <n v="2817.72"/>
    <n v="6447.83"/>
    <n v="0.106437502360896"/>
    <m/>
    <s v="No"/>
    <m/>
    <m/>
    <m/>
    <x v="4"/>
    <n v="1025"/>
    <n v="469.62"/>
    <s v="Ok"/>
    <n v="0"/>
    <n v="0"/>
  </r>
  <r>
    <n v="1026"/>
    <s v="Nassau"/>
    <s v="32-2N-25-2920-0003-0040"/>
    <n v="1268.1400000000001"/>
    <n v="2017"/>
    <n v="1268.1400000000001"/>
    <n v="1268.1400000000001"/>
    <n v="0"/>
    <m/>
    <s v="CALLAHAN"/>
    <s v="Florida"/>
    <n v="32011"/>
    <s v="COMMANCHEE RD"/>
    <s v="CALLAHAN FL 32011"/>
    <n v="-81.8328937857369"/>
    <n v="30.545061096504298"/>
    <s v="GRIFFIN GERALD R"/>
    <n v="0"/>
    <s v="VACANT RESIDENTIAL"/>
    <n v="8001"/>
    <s v="Residential-Vacant Land"/>
    <n v="2017"/>
    <n v="75500"/>
    <n v="2017"/>
    <n v="75500"/>
    <n v="1142.99"/>
    <n v="0.90131215796363173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High"/>
    <n v="1"/>
    <s v="No"/>
    <s v="No"/>
    <s v="No"/>
    <s v="Without Environmental Issues"/>
    <s v="No"/>
    <s v="None"/>
    <s v="COMMANCHEE RD"/>
    <s v="Callahan"/>
    <s v="Florida"/>
    <n v="32011"/>
    <s v="COMMANCHEE RD CALLAHAN FL 32011"/>
    <s v=""/>
    <s v="Pass"/>
    <s v="No"/>
    <s v="FV&lt;$10K"/>
    <s v="N/A"/>
    <s v="No, &lt; $20K Lien"/>
    <s v="No, Lien &lt; $20K"/>
    <s v="N/A"/>
    <s v="No"/>
    <s v="No"/>
    <n v="1"/>
    <s v="No"/>
    <n v="75500"/>
    <n v="1"/>
    <n v="75500"/>
    <m/>
    <n v="0"/>
    <n v="0"/>
    <s v=""/>
    <e v="#N/A"/>
    <n v="75500"/>
    <s v="No"/>
    <s v="V"/>
    <s v="Yes"/>
    <s v="No"/>
    <n v="0"/>
    <n v="0"/>
    <n v="6340.7000000000007"/>
    <n v="-6340.7000000000007"/>
    <n v="8.3982781456953648E-2"/>
    <m/>
    <s v="No"/>
    <m/>
    <m/>
    <m/>
    <x v="1"/>
    <n v="1026"/>
    <n v="1268.1400000000001"/>
    <s v="Ok"/>
    <n v="0"/>
    <n v="0"/>
  </r>
  <r>
    <n v="1027"/>
    <s v="Nassau"/>
    <s v="32-2N-25-2920-0003-0101"/>
    <n v="842.75"/>
    <n v="2017"/>
    <n v="842.75"/>
    <n v="842.75"/>
    <n v="0"/>
    <n v="44121"/>
    <s v="CALLAHAN"/>
    <s v="Florida"/>
    <n v="32011"/>
    <s v="44121 LINDSEY LN"/>
    <s v="CALLAHAN FL 32011"/>
    <n v="-81.828505186567796"/>
    <n v="30.541844799466499"/>
    <s v="BECK STANLEY R"/>
    <n v="1"/>
    <s v="SINGLE FAMILY"/>
    <n v="1001"/>
    <s v="Single Family Residential"/>
    <n v="2017"/>
    <n v="88622"/>
    <n v="2017"/>
    <n v="102732"/>
    <n v="749.65"/>
    <n v="0.88952832987244135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Yes"/>
    <s v="No"/>
    <s v="No"/>
    <s v="Without Environmental Issues"/>
    <s v="No"/>
    <s v="None"/>
    <s v="44121 LINDSEY LN"/>
    <s v="Callahan"/>
    <s v="Florida"/>
    <n v="32011"/>
    <s v="44121 LINDSEY LN CALLAHAN FL 32011"/>
    <s v=""/>
    <s v="Pass"/>
    <s v="No"/>
    <s v="FV&lt;$10K"/>
    <s v="N/A"/>
    <s v="No, &lt; $20K Lien"/>
    <s v="No, Lien &lt; $20K"/>
    <s v="N/A"/>
    <s v="No"/>
    <s v="No"/>
    <n v="1"/>
    <s v="No"/>
    <n v="88622"/>
    <n v="1"/>
    <n v="88622"/>
    <m/>
    <n v="0"/>
    <n v="0"/>
    <s v=""/>
    <e v="#N/A"/>
    <n v="88622"/>
    <s v="No"/>
    <s v="S"/>
    <s v="No"/>
    <s v="Yes"/>
    <n v="0.67"/>
    <n v="59376.740000000005"/>
    <n v="4213.75"/>
    <n v="55162.990000000005"/>
    <n v="4.7547448714766086E-2"/>
    <m/>
    <s v="No"/>
    <m/>
    <m/>
    <m/>
    <x v="0"/>
    <n v="1027"/>
    <n v="842.75"/>
    <s v="Ok"/>
    <n v="0"/>
    <n v="0"/>
  </r>
  <r>
    <n v="1028"/>
    <s v="Nassau"/>
    <s v="32-2N-25-4020-0004-0000"/>
    <n v="852.27"/>
    <n v="2017"/>
    <n v="852.27"/>
    <n v="852.27"/>
    <n v="0"/>
    <m/>
    <s v="CALLAHAN"/>
    <s v="Florida"/>
    <n v="32011"/>
    <s v="MARY SAULS CIR"/>
    <s v="CALLAHAN FL 32011"/>
    <n v="-81.829999419712806"/>
    <n v="30.549805854632002"/>
    <s v="KIMES DONDI CLINTON"/>
    <n v="0"/>
    <s v="VACANT RESIDENTIAL"/>
    <n v="8001"/>
    <s v="Residential-Vacant Land"/>
    <n v="2017"/>
    <n v="50100"/>
    <n v="2017"/>
    <n v="50100"/>
    <n v="758.46"/>
    <n v="0.88992924777359295"/>
    <m/>
    <m/>
    <m/>
    <s v="No"/>
    <s v="No"/>
    <s v="No"/>
    <s v="No"/>
    <s v="I"/>
    <s v="I"/>
    <s v="I"/>
    <s v="I"/>
    <s v="I"/>
    <n v="0"/>
    <n v="0"/>
    <s v="No"/>
    <s v="No"/>
    <s v="No"/>
    <n v="0"/>
    <n v="0"/>
    <n v="290000"/>
    <s v="BALLOON"/>
    <n v="0"/>
    <n v="1"/>
    <s v="Potential Low Risk"/>
    <n v="0"/>
    <n v="0"/>
    <s v="No"/>
    <s v="No"/>
    <s v="No"/>
    <s v="Without Environmental Issues"/>
    <s v="No"/>
    <s v="None"/>
    <s v="MARY SAULS CIR"/>
    <s v="Callahan"/>
    <s v="Florida"/>
    <n v="32011"/>
    <s v="MARY SAULS CIR CALLAHAN FL 32011"/>
    <s v="L"/>
    <s v="Pass"/>
    <s v="No"/>
    <s v="FV&lt;$10K"/>
    <s v="N/A"/>
    <s v="No, &lt; $20K Lien"/>
    <s v="No, Lien &lt; $20K"/>
    <s v="N/A"/>
    <s v="No"/>
    <s v="No"/>
    <n v="0"/>
    <s v="No"/>
    <n v="50100"/>
    <n v="1"/>
    <n v="50100"/>
    <m/>
    <n v="0"/>
    <n v="0"/>
    <s v=""/>
    <e v="#N/A"/>
    <n v="50100"/>
    <s v="No"/>
    <s v="V"/>
    <s v="Yes"/>
    <s v="No"/>
    <n v="0"/>
    <n v="0"/>
    <n v="3409.08"/>
    <n v="-3409.08"/>
    <n v="6.8045508982035929E-2"/>
    <m/>
    <s v="No"/>
    <m/>
    <m/>
    <m/>
    <x v="1"/>
    <n v="1028"/>
    <n v="852.27"/>
    <s v="Ok"/>
    <n v="0"/>
    <n v="0"/>
  </r>
  <r>
    <n v="1029"/>
    <s v="Nassau"/>
    <s v="32-2N-25-4020-0004-0020"/>
    <n v="1642.61"/>
    <n v="2017"/>
    <n v="1642.61"/>
    <n v="1642.61"/>
    <n v="0"/>
    <n v="44354"/>
    <s v="CALLAHAN"/>
    <s v="Florida"/>
    <n v="32011"/>
    <s v="44354 CATTLE BEND DR"/>
    <s v="CALLAHAN FL 32011"/>
    <n v="-81.829262356333402"/>
    <n v="30.551163243000399"/>
    <s v="ARNOLD CHRISTOPHER M"/>
    <n v="1"/>
    <s v="SINGLE FAMILY"/>
    <n v="1001"/>
    <s v="Single Family Residential"/>
    <n v="2017"/>
    <n v="137476"/>
    <n v="2017"/>
    <n v="149939"/>
    <n v="1489.23"/>
    <n v="0.90662421390348291"/>
    <m/>
    <m/>
    <m/>
    <m/>
    <m/>
    <m/>
    <m/>
    <n v="0"/>
    <n v="0"/>
    <n v="0"/>
    <n v="0"/>
    <n v="0"/>
    <n v="0"/>
    <n v="0"/>
    <s v="No"/>
    <s v="No"/>
    <s v="No"/>
    <n v="0"/>
    <n v="0"/>
    <n v="136787"/>
    <s v="NEW CONVENTIONAL"/>
    <n v="0"/>
    <n v="0"/>
    <s v="Potential Low Risk"/>
    <n v="0"/>
    <n v="0"/>
    <s v="Yes"/>
    <n v="0"/>
    <s v="No"/>
    <s v="Without Environmental Issues"/>
    <s v="No"/>
    <s v="None"/>
    <s v="44354 CATTLE BEND DR"/>
    <s v="Callahan"/>
    <s v="Florida"/>
    <n v="32011"/>
    <s v="44354 CATTLE BEND DR CALLAHAN FL 32011"/>
    <s v="L"/>
    <s v="Pass"/>
    <s v="No"/>
    <s v="FV&lt;$10K"/>
    <s v="N/A"/>
    <s v="No, &lt; $20K Lien"/>
    <s v="No, Lien &lt; $20K"/>
    <s v="N/A"/>
    <s v="No"/>
    <s v="No"/>
    <n v="0"/>
    <s v="No"/>
    <n v="137476"/>
    <n v="1"/>
    <n v="137476"/>
    <m/>
    <n v="0"/>
    <n v="0"/>
    <s v=""/>
    <e v="#N/A"/>
    <n v="137476"/>
    <s v="No"/>
    <s v="S"/>
    <s v="No"/>
    <s v="Yes"/>
    <n v="0.67"/>
    <n v="92108.92"/>
    <n v="6570.44"/>
    <n v="85538.48"/>
    <n v="4.7793360295615234E-2"/>
    <m/>
    <s v="No"/>
    <m/>
    <m/>
    <m/>
    <x v="0"/>
    <n v="1029"/>
    <n v="1642.61"/>
    <s v="Ok"/>
    <n v="0"/>
    <n v="0"/>
  </r>
  <r>
    <n v="1030"/>
    <s v="Nassau"/>
    <s v="32-2N-25-4020-0006-0040"/>
    <n v="218.88"/>
    <n v="2017"/>
    <e v="#N/A"/>
    <e v="#N/A"/>
    <e v="#N/A"/>
    <e v="#N/A"/>
    <e v="#N/A"/>
    <e v="#N/A"/>
    <e v="#N/A"/>
    <e v="#N/A"/>
    <e v="#N/A"/>
    <e v="#N/A"/>
    <e v="#N/A"/>
    <e v="#N/A"/>
    <n v="1"/>
    <s v="SINGLE FAMILY"/>
    <e v="#N/A"/>
    <e v="#N/A"/>
    <n v="2017"/>
    <n v="36414"/>
    <e v="#N/A"/>
    <e v="#N/A"/>
    <e v="#N/A"/>
    <n v="0"/>
    <s v="Yes"/>
    <s v="No"/>
    <m/>
    <m/>
    <s v="No"/>
    <m/>
    <m/>
    <e v="#N/A"/>
    <e v="#N/A"/>
    <e v="#N/A"/>
    <e v="#N/A"/>
    <e v="#N/A"/>
    <e v="#N/A"/>
    <e v="#N/A"/>
    <s v="Yes"/>
    <s v="No"/>
    <s v="Yes"/>
    <e v="#N/A"/>
    <e v="#N/A"/>
    <e v="#N/A"/>
    <e v="#N/A"/>
    <e v="#N/A"/>
    <e v="#N/A"/>
    <e v="#N/A"/>
    <e v="#N/A"/>
    <n v="1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Yes"/>
    <s v="No"/>
    <n v="1"/>
    <s v="No"/>
    <n v="36414"/>
    <n v="1"/>
    <n v="36414"/>
    <m/>
    <e v="#N/A"/>
    <e v="#N/A"/>
    <s v=""/>
    <e v="#N/A"/>
    <n v="36414"/>
    <s v="No"/>
    <s v="S"/>
    <s v="No"/>
    <s v="Yes"/>
    <n v="0.67"/>
    <n v="24397.38"/>
    <e v="#N/A"/>
    <e v="#N/A"/>
    <e v="#N/A"/>
    <m/>
    <s v="No"/>
    <m/>
    <m/>
    <m/>
    <x v="6"/>
    <n v="1030"/>
    <n v="218.88"/>
    <s v="Ok"/>
    <e v="#N/A"/>
    <e v="#N/A"/>
  </r>
  <r>
    <n v="1031"/>
    <s v="Nassau"/>
    <s v="32-2N-25-4020-0010-0020"/>
    <n v="938.61"/>
    <n v="2017"/>
    <n v="938.61"/>
    <n v="938.61"/>
    <n v="0"/>
    <n v="45775"/>
    <s v="CALLAHAN"/>
    <s v="Florida"/>
    <n v="32011"/>
    <s v="45775 PICKETT ST"/>
    <s v="CALLAHAN FL 32011"/>
    <n v="-81.825792871153396"/>
    <n v="30.548343280918701"/>
    <s v="NOBLES JOHN"/>
    <n v="2"/>
    <s v="MOBILE HOMES"/>
    <n v="1006"/>
    <s v="Mobile home"/>
    <n v="2017"/>
    <n v="53979"/>
    <n v="2017"/>
    <n v="57179"/>
    <n v="838.29"/>
    <n v="0.89311854763959464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45775 PICKETT ST"/>
    <s v="Callahan"/>
    <s v="Florida"/>
    <n v="32011"/>
    <s v="45775 PICKETT ST CALLAHAN FL 32011"/>
    <s v=""/>
    <s v="Pass"/>
    <s v="No"/>
    <s v="FV&lt;$10K"/>
    <s v="N/A"/>
    <s v="No, &lt; $20K Lien"/>
    <s v="No, Lien &lt; $20K"/>
    <s v="N/A"/>
    <s v="No"/>
    <s v="No"/>
    <n v="0"/>
    <s v="No"/>
    <n v="53979"/>
    <n v="1"/>
    <n v="53979"/>
    <m/>
    <n v="0"/>
    <n v="0"/>
    <s v=""/>
    <e v="#N/A"/>
    <n v="53979"/>
    <s v="No"/>
    <s v="R"/>
    <s v="No"/>
    <s v="No"/>
    <n v="0.35"/>
    <n v="18892.649999999998"/>
    <n v="3754.44"/>
    <n v="15138.209999999997"/>
    <n v="6.9553715333740898E-2"/>
    <m/>
    <s v="No"/>
    <m/>
    <m/>
    <m/>
    <x v="0"/>
    <n v="1031"/>
    <n v="938.61"/>
    <s v="Ok"/>
    <n v="0"/>
    <n v="0"/>
  </r>
  <r>
    <n v="1032"/>
    <s v="Nassau"/>
    <s v="32-2N-25-5750-0008-0000"/>
    <n v="444.6"/>
    <n v="2017"/>
    <n v="444.6"/>
    <n v="444.6"/>
    <n v="0"/>
    <m/>
    <s v="CALLAHAN"/>
    <s v="Florida"/>
    <n v="32011"/>
    <s v="LUCKY LN"/>
    <s v="CALLAHAN FL 32011"/>
    <n v="-81.823846410387702"/>
    <n v="30.540270744985801"/>
    <s v="ARNOLD KEITH"/>
    <n v="0"/>
    <s v="VACANT RESIDENTIAL"/>
    <n v="8001"/>
    <s v="Residential-Vacant Land"/>
    <n v="2017"/>
    <n v="25200"/>
    <n v="2017"/>
    <n v="25200"/>
    <n v="381.5"/>
    <n v="0.85807467386414749"/>
    <m/>
    <m/>
    <s v="No"/>
    <s v="No"/>
    <s v="No"/>
    <s v="No"/>
    <s v="No"/>
    <s v="I"/>
    <s v="I"/>
    <s v="I"/>
    <s v="I"/>
    <s v="I"/>
    <n v="0"/>
    <n v="0"/>
    <s v="No"/>
    <s v="No"/>
    <s v="No"/>
    <n v="0"/>
    <n v="0"/>
    <n v="24000"/>
    <s v="SELLER TAKE-BACK"/>
    <n v="0"/>
    <n v="0"/>
    <s v="Potential Low Risk"/>
    <n v="0"/>
    <n v="0"/>
    <s v="No"/>
    <s v="No"/>
    <s v="No"/>
    <s v="Without Environmental Issues"/>
    <s v="No"/>
    <s v="None"/>
    <s v="LUCKY LN"/>
    <s v="Callahan"/>
    <s v="Florida"/>
    <n v="32011"/>
    <s v="LUCKY LN CALLAHAN FL 32011"/>
    <s v="L"/>
    <s v="Pass"/>
    <s v="No"/>
    <s v="FV&lt;$10K"/>
    <s v="N/A"/>
    <s v="No, &lt; $20K Lien"/>
    <s v="No, Lien &lt; $20K"/>
    <s v="N/A"/>
    <s v="No"/>
    <s v="No"/>
    <n v="0"/>
    <s v="No"/>
    <n v="25200"/>
    <n v="1"/>
    <n v="25200"/>
    <m/>
    <n v="0"/>
    <n v="0"/>
    <s v=""/>
    <e v="#N/A"/>
    <n v="25200"/>
    <s v="No"/>
    <s v="V"/>
    <s v="Yes"/>
    <s v="No"/>
    <n v="0"/>
    <n v="0"/>
    <n v="1778.4"/>
    <n v="-1778.4"/>
    <n v="7.0571428571428577E-2"/>
    <m/>
    <s v="No"/>
    <m/>
    <m/>
    <m/>
    <x v="4"/>
    <n v="1032"/>
    <n v="444.6"/>
    <s v="Ok"/>
    <n v="0"/>
    <n v="0"/>
  </r>
  <r>
    <n v="1033"/>
    <s v="Nassau"/>
    <s v="32-2N-25-5750-0009-0000"/>
    <n v="551.5"/>
    <n v="2017"/>
    <n v="551.5"/>
    <n v="551.5"/>
    <n v="0"/>
    <n v="44156"/>
    <s v="CALLAHAN"/>
    <s v="Florida"/>
    <n v="32011"/>
    <s v="44156 LUCKY LN"/>
    <s v="CALLAHAN FL 32011"/>
    <n v="-81.823224360287895"/>
    <n v="30.5403755190131"/>
    <s v="ARNOLD KEITH"/>
    <n v="2"/>
    <s v="MOBILE HOMES"/>
    <n v="1006"/>
    <s v="Mobile home"/>
    <n v="2017"/>
    <n v="63963"/>
    <n v="2017"/>
    <n v="72706"/>
    <n v="480.35"/>
    <n v="0.87098821396192205"/>
    <m/>
    <m/>
    <s v="No"/>
    <s v="No"/>
    <s v="No"/>
    <s v="No"/>
    <s v="No"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High"/>
    <n v="0"/>
    <s v="Yes"/>
    <s v="No"/>
    <s v="No"/>
    <s v="Without Environmental Issues"/>
    <s v="No"/>
    <s v="None"/>
    <s v="44156 LUCKY LN"/>
    <s v="Callahan"/>
    <s v="Florida"/>
    <n v="32011"/>
    <s v="44156 LUCKY LN CALLAHAN FL 32011"/>
    <s v=""/>
    <s v="Pass"/>
    <s v="No"/>
    <s v="FV&lt;$10K"/>
    <s v="N/A"/>
    <s v="No, &lt; $20K Lien"/>
    <s v="No, Lien &lt; $20K"/>
    <s v="N/A"/>
    <s v="No"/>
    <s v="No"/>
    <n v="0"/>
    <s v="No"/>
    <n v="63963"/>
    <n v="1"/>
    <n v="63963"/>
    <m/>
    <n v="0"/>
    <n v="0"/>
    <s v=""/>
    <e v="#N/A"/>
    <n v="63963"/>
    <s v="No"/>
    <s v="R"/>
    <s v="No"/>
    <s v="Yes"/>
    <n v="0.67"/>
    <n v="42855.21"/>
    <n v="2206"/>
    <n v="40649.21"/>
    <n v="3.4488688773197003E-2"/>
    <m/>
    <s v="No"/>
    <m/>
    <m/>
    <m/>
    <x v="0"/>
    <n v="1033"/>
    <n v="551.5"/>
    <s v="Ok"/>
    <n v="0"/>
    <n v="0"/>
  </r>
  <r>
    <n v="1034"/>
    <s v="Nassau"/>
    <s v="33-2N-25-0000-0002-0000"/>
    <n v="2046.85"/>
    <n v="2017"/>
    <n v="2046.85"/>
    <n v="2046.85"/>
    <n v="0"/>
    <n v="541692"/>
    <s v="CALLAHAN"/>
    <s v="Florida"/>
    <n v="32011"/>
    <s v="541692 LEM TURNER RD"/>
    <s v="CALLAHAN FL 32011"/>
    <n v="-81.800035463854599"/>
    <n v="30.5524272663795"/>
    <s v="SCOTT JEANNE H"/>
    <n v="28"/>
    <s v="PARKING LOTS (COMMERCIAL OR PATRON), MOBILE HOME PARKS"/>
    <n v="1109"/>
    <s v="Mobile Home Park Trailer Park"/>
    <n v="2017"/>
    <n v="123062"/>
    <n v="2017"/>
    <n v="123062"/>
    <n v="1863.01"/>
    <n v="0.91018394117790757"/>
    <m/>
    <s v="No"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541692 LEM TURNER RD"/>
    <s v="Callahan"/>
    <s v="Florida"/>
    <n v="32011"/>
    <s v="541692 LEM TURNER RD CALLAHAN FL 32011"/>
    <s v=""/>
    <s v="Pass"/>
    <s v="No"/>
    <s v="FV&lt;$10K"/>
    <s v="N/A"/>
    <s v="No, &lt; $20K Lien"/>
    <s v="No, Lien &lt; $20K"/>
    <s v="N/A"/>
    <s v="No"/>
    <s v="No"/>
    <n v="0"/>
    <s v="No"/>
    <n v="123062"/>
    <n v="1"/>
    <n v="123062"/>
    <m/>
    <n v="0"/>
    <n v="0"/>
    <s v=""/>
    <e v="#N/A"/>
    <n v="123062"/>
    <s v="No"/>
    <s v="C"/>
    <s v="No"/>
    <s v="No"/>
    <n v="0.3"/>
    <n v="36918.6"/>
    <n v="8187.4"/>
    <n v="28731.199999999997"/>
    <n v="6.6530691846386367E-2"/>
    <m/>
    <s v="No"/>
    <m/>
    <m/>
    <m/>
    <x v="0"/>
    <n v="1034"/>
    <n v="2046.85"/>
    <s v="Ok"/>
    <n v="0"/>
    <n v="0"/>
  </r>
  <r>
    <n v="1035"/>
    <s v="Nassau"/>
    <s v="33-2N-25-0000-0015-0190"/>
    <n v="2301.2399999999998"/>
    <n v="2017"/>
    <n v="2301.2399999999998"/>
    <n v="2301.2399999999998"/>
    <n v="0"/>
    <n v="44208"/>
    <s v="CALLAHAN"/>
    <s v="Florida"/>
    <n v="32011"/>
    <s v="44208 REBECCA LN"/>
    <s v="CALLAHAN FL 32011"/>
    <n v="-81.814570223335807"/>
    <n v="30.547502164228099"/>
    <s v="AGUILAR JOSE LUIS"/>
    <n v="2"/>
    <s v="MOBILE HOMES"/>
    <n v="1006"/>
    <s v="Mobile home"/>
    <n v="2017"/>
    <n v="138599"/>
    <n v="2017"/>
    <n v="138599"/>
    <n v="2098.23"/>
    <n v="0.91178234343223663"/>
    <s v="No"/>
    <m/>
    <m/>
    <m/>
    <m/>
    <m/>
    <m/>
    <s v="I"/>
    <s v="I"/>
    <n v="0"/>
    <n v="0"/>
    <n v="0"/>
    <n v="0"/>
    <n v="0"/>
    <s v="No"/>
    <s v="No"/>
    <s v="No"/>
    <n v="0"/>
    <n v="0"/>
    <n v="150000"/>
    <s v="SELLER TAKE-BACK"/>
    <n v="0"/>
    <n v="0"/>
    <s v="Potential Low Risk"/>
    <n v="0"/>
    <n v="0"/>
    <s v="No"/>
    <s v="No"/>
    <s v="No"/>
    <s v="Without Environmental Issues"/>
    <s v="No"/>
    <s v="None"/>
    <s v="44208 REBECCA LN"/>
    <s v="Callahan"/>
    <s v="Florida"/>
    <n v="32011"/>
    <s v="44208 REBECCA LN CALLAHAN FL 32011"/>
    <s v="L"/>
    <s v="Pass"/>
    <s v="No"/>
    <s v="FV&lt;$10K"/>
    <s v="N/A"/>
    <s v="No, &lt; $20K Lien"/>
    <s v="No, Lien &lt; $20K"/>
    <s v="N/A"/>
    <s v="No"/>
    <s v="No"/>
    <n v="0"/>
    <s v="No"/>
    <n v="138599"/>
    <n v="1"/>
    <n v="138599"/>
    <m/>
    <n v="0"/>
    <n v="0"/>
    <s v=""/>
    <e v="#N/A"/>
    <n v="138599"/>
    <s v="No"/>
    <s v="R"/>
    <s v="No"/>
    <s v="No"/>
    <n v="0.35"/>
    <n v="48509.649999999994"/>
    <n v="9204.9599999999991"/>
    <n v="39304.689999999995"/>
    <n v="6.6414331993737322E-2"/>
    <m/>
    <s v="No"/>
    <m/>
    <m/>
    <m/>
    <x v="0"/>
    <n v="1035"/>
    <n v="2301.2399999999998"/>
    <s v="Ok"/>
    <n v="0"/>
    <n v="0"/>
  </r>
  <r>
    <n v="1036"/>
    <s v="Nassau"/>
    <s v="33-2N-25-0000-0015-0200"/>
    <n v="1130.32"/>
    <n v="2017"/>
    <n v="1130.32"/>
    <n v="1130.32"/>
    <n v="0"/>
    <m/>
    <s v="CALLAHAN"/>
    <s v="Florida"/>
    <n v="32011"/>
    <s v="US HWY 1"/>
    <s v="CALLAHAN FL 32011"/>
    <n v="-81.813014873510994"/>
    <n v="30.542218901552499"/>
    <s v="DON CARTER PLUMBING INC"/>
    <n v="10"/>
    <s v="VACANT COMMERCIAL"/>
    <n v="8002"/>
    <s v="Commercial-Vacant Land"/>
    <n v="2017"/>
    <n v="67082"/>
    <n v="2017"/>
    <n v="67082"/>
    <n v="1015.55"/>
    <n v="0.89846238233420628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90525"/>
    <s v="SELLER TAKE-BACK"/>
    <n v="0"/>
    <n v="0"/>
    <s v="Potential Low Risk"/>
    <s v="High"/>
    <n v="0"/>
    <s v="No"/>
    <s v="No"/>
    <s v="No"/>
    <s v="Without Environmental Issues"/>
    <s v="No"/>
    <s v="None"/>
    <s v="US HWY 1"/>
    <s v="Callahan"/>
    <s v="Florida"/>
    <n v="32011"/>
    <s v="US HWY 1 CALLAHAN FL 32011"/>
    <s v="L"/>
    <s v="Pass"/>
    <s v="No"/>
    <s v="FV&lt;$10K"/>
    <s v="N/A"/>
    <s v="No, &lt; $20K Lien"/>
    <s v="No, Lien &lt; $20K"/>
    <s v="N/A"/>
    <s v="No"/>
    <s v="No"/>
    <n v="0"/>
    <s v="No"/>
    <n v="67082"/>
    <n v="1"/>
    <n v="67082"/>
    <m/>
    <n v="0"/>
    <n v="0"/>
    <s v=""/>
    <e v="#N/A"/>
    <n v="67082"/>
    <s v="No"/>
    <s v="V"/>
    <s v="Yes"/>
    <s v="No"/>
    <n v="0"/>
    <n v="0"/>
    <n v="4521.28"/>
    <n v="-4521.28"/>
    <n v="6.7399302346382042E-2"/>
    <m/>
    <s v="No"/>
    <m/>
    <m/>
    <m/>
    <x v="1"/>
    <n v="1036"/>
    <n v="1130.32"/>
    <s v="Ok"/>
    <n v="0"/>
    <n v="0"/>
  </r>
  <r>
    <n v="1037"/>
    <s v="Nassau"/>
    <s v="34-2N-25-0000-0001-0090"/>
    <n v="39.36"/>
    <n v="2017"/>
    <n v="39.36"/>
    <n v="39.36"/>
    <n v="0"/>
    <m/>
    <s v="CALLAHAN"/>
    <s v="Florida"/>
    <n v="32011"/>
    <s v="LEM TURNER RD"/>
    <s v="CALLAHAN FL 32011"/>
    <n v="-81.799714649817702"/>
    <n v="30.551086404882899"/>
    <s v="TURNING LEAF HOMEOWNERS ASSOCIATION OF N"/>
    <n v="0"/>
    <s v="VACANT RESIDENTIAL"/>
    <n v="8001"/>
    <s v="Residential-Vacant Land"/>
    <n v="2017"/>
    <n v="450"/>
    <n v="2017"/>
    <n v="450"/>
    <n v="6.81"/>
    <n v="0.17301829268292682"/>
    <s v="No"/>
    <s v="No"/>
    <m/>
    <m/>
    <s v="No"/>
    <s v="No"/>
    <s v="No"/>
    <s v="C"/>
    <s v="I"/>
    <s v="C"/>
    <s v="I"/>
    <s v="I"/>
    <s v="I"/>
    <s v="C"/>
    <s v="No"/>
    <s v="Yes"/>
    <s v="No"/>
    <n v="0"/>
    <n v="0"/>
    <n v="0"/>
    <n v="0"/>
    <n v="0"/>
    <n v="0"/>
    <s v="Potential Low Risk"/>
    <s v="Minimal"/>
    <n v="2"/>
    <s v="No"/>
    <s v="No"/>
    <s v="No"/>
    <s v="Without Environmental Issues"/>
    <s v="No"/>
    <s v="None"/>
    <s v="LEM TURNER RD"/>
    <s v="Callahan"/>
    <s v="Florida"/>
    <n v="32011"/>
    <s v="LEM TURNER RD CALLAHAN FL 32011"/>
    <s v=""/>
    <s v="Lien&lt;$150"/>
    <s v="No"/>
    <s v="FV&lt;$10K"/>
    <s v="N/A"/>
    <s v="No, &lt; $20K Lien"/>
    <s v="No, Lien &lt; $20K"/>
    <s v="N/A"/>
    <s v="No"/>
    <s v="No"/>
    <n v="2"/>
    <s v="No"/>
    <n v="450"/>
    <n v="1"/>
    <n v="450"/>
    <m/>
    <n v="0"/>
    <n v="0"/>
    <s v=""/>
    <e v="#N/A"/>
    <n v="450"/>
    <s v="No"/>
    <s v="V"/>
    <s v="Yes"/>
    <s v="No"/>
    <n v="0"/>
    <n v="0"/>
    <n v="236.16000000000003"/>
    <n v="-236.16000000000003"/>
    <n v="0.52480000000000004"/>
    <m/>
    <s v="No"/>
    <m/>
    <m/>
    <m/>
    <x v="2"/>
    <n v="1037"/>
    <n v="39.36"/>
    <s v="Ok"/>
    <n v="0"/>
    <n v="0"/>
  </r>
  <r>
    <n v="1038"/>
    <s v="Nassau"/>
    <s v="34-2N-25-0000-0008-0030"/>
    <n v="379.5"/>
    <n v="2017"/>
    <n v="379.5"/>
    <n v="379.5"/>
    <n v="0"/>
    <n v="54482"/>
    <s v="CALLAHAN"/>
    <s v="Florida"/>
    <n v="32011"/>
    <s v="54482 WILBUR JONES RD"/>
    <s v="CALLAHAN FL 32011"/>
    <n v="-81.7967802745857"/>
    <n v="30.5471477782189"/>
    <s v="WHITLEY CHRISTY LEE"/>
    <n v="2"/>
    <s v="MOBILE HOMES"/>
    <n v="1006"/>
    <s v="Mobile home"/>
    <n v="2017"/>
    <n v="46225"/>
    <n v="2017"/>
    <n v="55803"/>
    <n v="321.31"/>
    <n v="0.84666666666666668"/>
    <m/>
    <m/>
    <m/>
    <m/>
    <m/>
    <m/>
    <s v="No"/>
    <s v="I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s v="No"/>
    <s v="No"/>
    <s v="Without Environmental Issues"/>
    <s v="No"/>
    <s v="None"/>
    <s v="54482 WILBUR JONES RD"/>
    <s v="Callahan"/>
    <s v="Florida"/>
    <n v="32011"/>
    <s v="54482 WILBUR JONES RD CALLAHAN FL 32011"/>
    <s v=""/>
    <s v="Pass"/>
    <s v="No"/>
    <s v="FV&lt;$10K"/>
    <s v="N/A"/>
    <s v="No, &lt; $20K Lien"/>
    <s v="No, Lien &lt; $20K"/>
    <s v="N/A"/>
    <s v="No"/>
    <s v="No"/>
    <n v="0"/>
    <s v="No"/>
    <n v="46225"/>
    <n v="1"/>
    <n v="46225"/>
    <m/>
    <n v="0"/>
    <n v="0"/>
    <s v=""/>
    <e v="#N/A"/>
    <n v="46225"/>
    <s v="No"/>
    <s v="R"/>
    <s v="No"/>
    <s v="Yes"/>
    <n v="0.67"/>
    <n v="30970.750000000004"/>
    <n v="1518"/>
    <n v="29452.750000000004"/>
    <n v="3.283937263385614E-2"/>
    <m/>
    <s v="No"/>
    <m/>
    <m/>
    <m/>
    <x v="0"/>
    <n v="1038"/>
    <n v="379.5"/>
    <s v="Ok"/>
    <n v="0"/>
    <n v="0"/>
  </r>
  <r>
    <n v="1039"/>
    <s v="Nassau"/>
    <s v="42-2N-25-0000-0001-00M1"/>
    <n v="64.290000000000006"/>
    <n v="2017"/>
    <e v="#N/A"/>
    <e v="#N/A"/>
    <e v="#N/A"/>
    <e v="#N/A"/>
    <e v="#N/A"/>
    <e v="#N/A"/>
    <e v="#N/A"/>
    <e v="#N/A"/>
    <e v="#N/A"/>
    <e v="#N/A"/>
    <e v="#N/A"/>
    <e v="#N/A"/>
    <n v="93"/>
    <s v="SUBSURFACE RIGHTS"/>
    <e v="#N/A"/>
    <e v="#N/A"/>
    <n v="2017"/>
    <n v="1972"/>
    <e v="#N/A"/>
    <e v="#N/A"/>
    <e v="#N/A"/>
    <n v="0"/>
    <s v="Yes"/>
    <s v="Yes"/>
    <m/>
    <s v="No"/>
    <m/>
    <m/>
    <m/>
    <e v="#N/A"/>
    <e v="#N/A"/>
    <e v="#N/A"/>
    <e v="#N/A"/>
    <e v="#N/A"/>
    <e v="#N/A"/>
    <e v="#N/A"/>
    <s v="Yes"/>
    <s v="No"/>
    <s v="Yes"/>
    <e v="#N/A"/>
    <e v="#N/A"/>
    <e v="#N/A"/>
    <e v="#N/A"/>
    <e v="#N/A"/>
    <e v="#N/A"/>
    <e v="#N/A"/>
    <e v="#N/A"/>
    <n v="2"/>
    <s v="No"/>
    <e v="#N/A"/>
    <s v="No"/>
    <e v="#N/A"/>
    <s v="No"/>
    <e v="#N/A"/>
    <e v="#N/A"/>
    <e v="#N/A"/>
    <e v="#N/A"/>
    <e v="#N/A"/>
    <e v="#N/A"/>
    <e v="#N/A"/>
    <s v="Lien&lt;$150"/>
    <e v="#N/A"/>
    <s v="FV&lt;$10K"/>
    <s v="N/A"/>
    <s v="No, &lt; $20K Lien"/>
    <s v="No, Lien &lt; $20K"/>
    <s v="N/A"/>
    <s v="Yes"/>
    <s v="No"/>
    <n v="2"/>
    <s v="No"/>
    <n v="1972"/>
    <n v="1"/>
    <n v="1972"/>
    <m/>
    <e v="#N/A"/>
    <e v="#N/A"/>
    <s v=""/>
    <e v="#N/A"/>
    <n v="1972"/>
    <s v="No"/>
    <s v="V"/>
    <s v="Yes"/>
    <s v="No"/>
    <n v="0"/>
    <n v="0"/>
    <e v="#N/A"/>
    <e v="#N/A"/>
    <e v="#N/A"/>
    <m/>
    <s v="No"/>
    <m/>
    <m/>
    <m/>
    <x v="2"/>
    <n v="1039"/>
    <n v="64.290000000000006"/>
    <s v="Ok"/>
    <e v="#N/A"/>
    <e v="#N/A"/>
  </r>
  <r>
    <n v="1040"/>
    <s v="Nassau"/>
    <s v="42-2N-25-0000-0013-0010"/>
    <n v="2447.38"/>
    <n v="2017"/>
    <n v="2447.38"/>
    <n v="2447.38"/>
    <n v="0"/>
    <m/>
    <s v="CALLAHAN"/>
    <s v="Florida"/>
    <n v="32011"/>
    <s v="SR 200"/>
    <s v="CALLAHAN FL 32011"/>
    <n v="-81.804875017988607"/>
    <n v="30.590877114418699"/>
    <s v="G &amp; H LAND &amp; TIMBER INVESTMENTS LLC"/>
    <n v="0"/>
    <s v="VACANT RESIDENTIAL"/>
    <n v="8001"/>
    <s v="Residential-Vacant Land"/>
    <n v="2017"/>
    <n v="147525"/>
    <n v="2017"/>
    <n v="147525"/>
    <n v="2233.36"/>
    <n v="0.91255138147733494"/>
    <s v="No"/>
    <s v="No"/>
    <m/>
    <m/>
    <m/>
    <m/>
    <m/>
    <s v="I"/>
    <s v="I"/>
    <s v="I"/>
    <n v="0"/>
    <n v="0"/>
    <n v="0"/>
    <n v="0"/>
    <s v="No"/>
    <s v="No"/>
    <s v="No"/>
    <n v="0"/>
    <n v="0"/>
    <n v="0"/>
    <n v="0"/>
    <n v="0"/>
    <n v="4"/>
    <s v="Potential Low Risk"/>
    <s v="Minimal"/>
    <n v="0"/>
    <s v="No"/>
    <s v="No"/>
    <s v="No"/>
    <s v="Without Environmental Issues"/>
    <s v="No"/>
    <s v="None"/>
    <s v="SR 200"/>
    <s v="Callahan"/>
    <s v="Florida"/>
    <n v="32011"/>
    <s v="SR 200 CALLAHAN FL 32011"/>
    <s v=""/>
    <s v="Pass"/>
    <s v="No"/>
    <s v="FV&lt;$10K"/>
    <s v="N/A"/>
    <s v="No, &lt; $20K Lien"/>
    <s v="No, Lien &lt; $20K"/>
    <s v="N/A"/>
    <s v="No"/>
    <s v="No"/>
    <n v="0"/>
    <s v="No"/>
    <n v="147525"/>
    <n v="1"/>
    <n v="147525"/>
    <m/>
    <n v="0"/>
    <n v="0"/>
    <s v=""/>
    <e v="#N/A"/>
    <n v="147525"/>
    <s v="No"/>
    <s v="V"/>
    <s v="Yes"/>
    <s v="No"/>
    <n v="0"/>
    <n v="0"/>
    <n v="9789.52"/>
    <n v="-9789.52"/>
    <n v="6.6358379935604131E-2"/>
    <m/>
    <s v="No"/>
    <m/>
    <m/>
    <m/>
    <x v="1"/>
    <n v="1040"/>
    <n v="2447.38"/>
    <s v="Ok"/>
    <n v="0"/>
    <n v="0"/>
  </r>
  <r>
    <n v="1041"/>
    <s v="Nassau"/>
    <s v="42-2N-25-0000-0013-0020"/>
    <n v="2324.81"/>
    <n v="2017"/>
    <n v="2324.81"/>
    <n v="2324.81"/>
    <n v="0"/>
    <m/>
    <s v="CALLAHAN"/>
    <s v="Florida"/>
    <n v="32011"/>
    <s v="SR 200"/>
    <s v="CALLAHAN FL 32011"/>
    <n v="-81.804846828043907"/>
    <n v="30.5885749457705"/>
    <s v="GRESSMAN LINDA J"/>
    <n v="0"/>
    <s v="VACANT RESIDENTIAL"/>
    <n v="8001"/>
    <s v="Residential-Vacant Land"/>
    <n v="2017"/>
    <n v="140040"/>
    <n v="2017"/>
    <n v="140040"/>
    <n v="2120.0300000000002"/>
    <n v="0.91191538233231972"/>
    <s v="No"/>
    <s v="No"/>
    <m/>
    <m/>
    <m/>
    <m/>
    <m/>
    <s v="I"/>
    <s v="I"/>
    <s v="I"/>
    <s v="I"/>
    <n v="0"/>
    <n v="0"/>
    <n v="0"/>
    <s v="No"/>
    <s v="No"/>
    <s v="No"/>
    <n v="0"/>
    <n v="0"/>
    <n v="0"/>
    <n v="0"/>
    <n v="0"/>
    <n v="8"/>
    <s v="Potential Low Risk"/>
    <s v="Minimal"/>
    <n v="0"/>
    <s v="No"/>
    <s v="No"/>
    <s v="No"/>
    <s v="Without Environmental Issues"/>
    <s v="No"/>
    <s v="None"/>
    <s v="SR 200"/>
    <s v="Callahan"/>
    <s v="Florida"/>
    <n v="32011"/>
    <s v="SR 200 CALLAHAN FL 32011"/>
    <s v=""/>
    <s v="Pass"/>
    <s v="No"/>
    <s v="FV&lt;$10K"/>
    <s v="N/A"/>
    <s v="No, &lt; $20K Lien"/>
    <s v="No, Lien &lt; $20K"/>
    <s v="N/A"/>
    <s v="No"/>
    <s v="No"/>
    <n v="0"/>
    <s v="No"/>
    <n v="140040"/>
    <n v="1"/>
    <n v="140040"/>
    <m/>
    <n v="0"/>
    <n v="0"/>
    <s v=""/>
    <e v="#N/A"/>
    <n v="140040"/>
    <s v="No"/>
    <s v="V"/>
    <s v="Yes"/>
    <s v="No"/>
    <n v="0"/>
    <n v="0"/>
    <n v="9299.24"/>
    <n v="-9299.24"/>
    <n v="6.6404170237075122E-2"/>
    <m/>
    <s v="No"/>
    <m/>
    <m/>
    <m/>
    <x v="1"/>
    <n v="1041"/>
    <n v="2324.81"/>
    <s v="Ok"/>
    <n v="0"/>
    <n v="0"/>
  </r>
  <r>
    <n v="1042"/>
    <s v="Nassau"/>
    <s v="42-2N-25-0000-0015-0010"/>
    <n v="59.72"/>
    <n v="2017"/>
    <n v="59.72"/>
    <n v="59.72"/>
    <n v="0"/>
    <m/>
    <s v="CALLAHAN"/>
    <s v="Florida"/>
    <n v="32011"/>
    <s v="SR 200"/>
    <s v="CALLAHAN FL 32011"/>
    <n v="-81.794599382828807"/>
    <n v="30.589042955936598"/>
    <s v="ARMSTRONG R  H"/>
    <n v="0"/>
    <s v="VACANT RESIDENTIAL"/>
    <n v="8001"/>
    <s v="Residential-Vacant Land"/>
    <n v="2017"/>
    <n v="1597"/>
    <n v="2017"/>
    <n v="1815"/>
    <n v="25.63"/>
    <n v="0.42916945746818486"/>
    <m/>
    <m/>
    <m/>
    <s v="No"/>
    <m/>
    <s v="No"/>
    <s v="No"/>
    <s v="C"/>
    <s v="I"/>
    <s v="C"/>
    <s v="I"/>
    <n v="0"/>
    <n v="0"/>
    <n v="0"/>
    <s v="No"/>
    <s v="Yes"/>
    <s v="No"/>
    <n v="0"/>
    <n v="0"/>
    <n v="0"/>
    <n v="0"/>
    <n v="0"/>
    <n v="1"/>
    <s v="Potential Medium Risk"/>
    <n v="0"/>
    <n v="0"/>
    <s v="No"/>
    <s v="No"/>
    <s v="No"/>
    <s v="Without Environmental Issues"/>
    <s v="No"/>
    <s v="None"/>
    <s v="SR 200"/>
    <s v="Callahan"/>
    <s v="Florida"/>
    <n v="32011"/>
    <s v="SR 200 CALLAHAN FL 32011"/>
    <s v=""/>
    <s v="Lien&lt;$150"/>
    <s v="No"/>
    <s v="FV&lt;$10K"/>
    <s v="N/A"/>
    <s v="No, &lt; $20K Lien"/>
    <s v="No, Lien &lt; $20K"/>
    <s v="N/A"/>
    <s v="No"/>
    <s v="No"/>
    <n v="0"/>
    <s v="No"/>
    <n v="1597"/>
    <n v="1"/>
    <n v="1597"/>
    <m/>
    <n v="0"/>
    <n v="0"/>
    <s v=""/>
    <e v="#N/A"/>
    <n v="1597"/>
    <s v="No"/>
    <s v="V"/>
    <s v="Yes"/>
    <s v="No"/>
    <n v="0"/>
    <n v="0"/>
    <n v="238.88"/>
    <n v="-238.88"/>
    <n v="0.14958046336881653"/>
    <m/>
    <s v="No"/>
    <m/>
    <m/>
    <m/>
    <x v="2"/>
    <n v="1042"/>
    <n v="59.72"/>
    <s v="Ok"/>
    <n v="0"/>
    <n v="0"/>
  </r>
  <r>
    <n v="1043"/>
    <s v="Nassau"/>
    <s v="42-2N-25-0000-0019-0010"/>
    <n v="424.95"/>
    <n v="2017"/>
    <n v="424.95"/>
    <n v="424.95"/>
    <n v="0"/>
    <m/>
    <s v="CALLAHAN"/>
    <s v="Florida"/>
    <n v="32011"/>
    <s v="SR 200"/>
    <s v="CALLAHAN FL 32011"/>
    <n v="-81.792916819035597"/>
    <n v="30.587527995548299"/>
    <s v="RICKS JOEY"/>
    <n v="0"/>
    <s v="VACANT RESIDENTIAL"/>
    <n v="8001"/>
    <s v="Residential-Vacant Land"/>
    <n v="2017"/>
    <n v="24000"/>
    <n v="2017"/>
    <n v="24000"/>
    <n v="363.34"/>
    <n v="0.85501823743969874"/>
    <s v="No"/>
    <m/>
    <m/>
    <m/>
    <m/>
    <m/>
    <m/>
    <s v="I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SR 200"/>
    <s v="Callahan"/>
    <s v="Florida"/>
    <n v="32011"/>
    <s v="SR 200 CALLAHAN FL 32011"/>
    <s v=""/>
    <s v="Pass"/>
    <s v="No"/>
    <s v="FV&lt;$10K"/>
    <s v="N/A"/>
    <s v="No, &lt; $20K Lien"/>
    <s v="No, Lien &lt; $20K"/>
    <s v="N/A"/>
    <s v="No"/>
    <s v="No"/>
    <n v="0"/>
    <s v="No"/>
    <n v="24000"/>
    <n v="1"/>
    <n v="24000"/>
    <m/>
    <n v="0"/>
    <n v="0"/>
    <s v=""/>
    <e v="#N/A"/>
    <n v="24000"/>
    <s v="No"/>
    <s v="V"/>
    <s v="Yes"/>
    <s v="No"/>
    <n v="0"/>
    <n v="0"/>
    <n v="1699.8"/>
    <n v="-1699.8"/>
    <n v="7.0824999999999999E-2"/>
    <m/>
    <s v="No"/>
    <m/>
    <m/>
    <m/>
    <x v="4"/>
    <n v="1043"/>
    <n v="424.95"/>
    <s v="Ok"/>
    <n v="0"/>
    <n v="0"/>
  </r>
  <r>
    <n v="1044"/>
    <s v="Nassau"/>
    <s v="42-2N-25-0000-0019-0030"/>
    <n v="2044.06"/>
    <n v="2017"/>
    <n v="2044.06"/>
    <n v="2044.06"/>
    <n v="0"/>
    <n v="450584"/>
    <s v="CALLAHAN"/>
    <s v="Florida"/>
    <n v="32011"/>
    <s v="450584 SR 200"/>
    <s v="CALLAHAN FL 32011"/>
    <n v="-81.793704057400902"/>
    <n v="30.587207391713601"/>
    <s v="PHILLIPS CLINT"/>
    <n v="2"/>
    <s v="MOBILE HOMES"/>
    <n v="1006"/>
    <s v="Mobile home"/>
    <n v="2017"/>
    <n v="122892"/>
    <n v="2017"/>
    <n v="122892"/>
    <n v="1860.44"/>
    <n v="0.91016897742727709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450584 SR 200"/>
    <s v="Callahan"/>
    <s v="Florida"/>
    <n v="32011"/>
    <s v="450584 SR 200 CALLAHAN FL 32011"/>
    <s v=""/>
    <s v="Pass"/>
    <s v="No"/>
    <s v="FV&lt;$10K"/>
    <s v="N/A"/>
    <s v="No, &lt; $20K Lien"/>
    <s v="No, Lien &lt; $20K"/>
    <s v="N/A"/>
    <s v="No"/>
    <s v="No"/>
    <n v="0"/>
    <s v="No"/>
    <n v="122892"/>
    <n v="1"/>
    <n v="122892"/>
    <m/>
    <n v="0"/>
    <n v="0"/>
    <s v=""/>
    <e v="#N/A"/>
    <n v="122892"/>
    <s v="No"/>
    <s v="R"/>
    <s v="No"/>
    <s v="No"/>
    <n v="0.35"/>
    <n v="43012.2"/>
    <n v="8176.24"/>
    <n v="34835.96"/>
    <n v="6.6531914201087131E-2"/>
    <m/>
    <s v="No"/>
    <m/>
    <m/>
    <m/>
    <x v="0"/>
    <n v="1044"/>
    <n v="2044.06"/>
    <s v="Ok"/>
    <n v="0"/>
    <n v="0"/>
  </r>
  <r>
    <n v="1045"/>
    <s v="Nassau"/>
    <s v="42-2N-25-0000-0021-0000"/>
    <n v="444.09"/>
    <n v="2017"/>
    <n v="444.09"/>
    <n v="444.09"/>
    <n v="0"/>
    <n v="55060"/>
    <s v="CALLAHAN"/>
    <s v="Florida"/>
    <n v="32011"/>
    <s v="55060 ZWEIFEL RD"/>
    <s v="CALLAHAN FL 32011"/>
    <n v="-81.791738484568995"/>
    <n v="30.585683144097601"/>
    <s v="HARTLEY JOSEPHINE M"/>
    <n v="2"/>
    <s v="MOBILE HOMES"/>
    <n v="1006"/>
    <s v="Mobile home"/>
    <n v="2017"/>
    <n v="50169"/>
    <n v="2017"/>
    <n v="65516"/>
    <n v="381.04"/>
    <n v="0.85802427435880124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n v="0"/>
    <s v="No"/>
    <s v="Without Environmental Issues"/>
    <s v="No"/>
    <s v="None"/>
    <s v="55060 ZWEIFEL RD"/>
    <s v="Callahan"/>
    <s v="Florida"/>
    <n v="32011"/>
    <s v="55060 ZWEIFEL RD CALLAHAN FL 32011"/>
    <s v=""/>
    <s v="Pass"/>
    <s v="No"/>
    <s v="FV&lt;$10K"/>
    <s v="N/A"/>
    <s v="No, &lt; $20K Lien"/>
    <s v="No, Lien &lt; $20K"/>
    <s v="N/A"/>
    <s v="No"/>
    <s v="No"/>
    <n v="0"/>
    <s v="No"/>
    <n v="50169"/>
    <n v="1"/>
    <n v="50169"/>
    <m/>
    <n v="0"/>
    <n v="0"/>
    <s v=""/>
    <e v="#N/A"/>
    <n v="50169"/>
    <s v="No"/>
    <s v="R"/>
    <s v="No"/>
    <s v="Yes"/>
    <n v="0.67"/>
    <n v="33613.230000000003"/>
    <n v="1776.36"/>
    <n v="31836.870000000003"/>
    <n v="3.5407522573700889E-2"/>
    <m/>
    <s v="No"/>
    <m/>
    <m/>
    <m/>
    <x v="0"/>
    <n v="1045"/>
    <n v="444.09"/>
    <s v="Ok"/>
    <n v="0"/>
    <n v="0"/>
  </r>
  <r>
    <n v="1046"/>
    <s v="Nassau"/>
    <s v="46-2N-25-0000-0002-0030"/>
    <n v="613.62"/>
    <n v="2017"/>
    <n v="613.62"/>
    <n v="613.62"/>
    <n v="0"/>
    <n v="45958"/>
    <s v="CALLAHAN"/>
    <s v="Florida"/>
    <n v="32011"/>
    <s v="45958 BISMARK RD"/>
    <s v="CALLAHAN FL 32011"/>
    <n v="-81.756279790994697"/>
    <n v="30.5684245568766"/>
    <s v="HUNT GRACE DIANE"/>
    <n v="2"/>
    <s v="MOBILE HOMES"/>
    <n v="1006"/>
    <s v="Mobile home"/>
    <n v="2017"/>
    <n v="74145"/>
    <n v="2017"/>
    <n v="85635"/>
    <n v="537.79"/>
    <n v="0.87642188976891233"/>
    <s v="No"/>
    <m/>
    <m/>
    <s v="No"/>
    <s v="No"/>
    <s v="No"/>
    <s v="No"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n v="0"/>
    <n v="1"/>
    <s v="Yes"/>
    <s v="No"/>
    <s v="No"/>
    <s v="Without Environmental Issues"/>
    <s v="No"/>
    <s v="None"/>
    <s v="45958 BISMARK RD"/>
    <s v="Callahan"/>
    <s v="Florida"/>
    <n v="32011"/>
    <s v="45958 BISMARK RD CALLAHAN FL 32011"/>
    <s v=""/>
    <s v="Pass"/>
    <s v="No"/>
    <s v="FV&lt;$10K"/>
    <s v="N/A"/>
    <s v="No, &lt; $20K Lien"/>
    <s v="No, Lien &lt; $20K"/>
    <s v="N/A"/>
    <s v="No"/>
    <s v="No"/>
    <n v="1"/>
    <s v="No"/>
    <n v="74145"/>
    <n v="1"/>
    <n v="74145"/>
    <m/>
    <n v="0"/>
    <n v="0"/>
    <s v=""/>
    <e v="#N/A"/>
    <n v="74145"/>
    <s v="No"/>
    <s v="R"/>
    <s v="No"/>
    <s v="Yes"/>
    <n v="0.67"/>
    <n v="49677.15"/>
    <n v="3068.1"/>
    <n v="46609.05"/>
    <n v="4.1379728909569084E-2"/>
    <m/>
    <s v="No"/>
    <m/>
    <m/>
    <m/>
    <x v="0"/>
    <n v="1046"/>
    <n v="613.62"/>
    <s v="Ok"/>
    <n v="0"/>
    <n v="0"/>
  </r>
  <r>
    <n v="1047"/>
    <s v="Nassau"/>
    <s v="46-2N-25-0000-0014-0030"/>
    <n v="422.67"/>
    <n v="2017"/>
    <n v="422.67"/>
    <n v="422.67"/>
    <n v="0"/>
    <n v="54131"/>
    <s v="CALLAHAN"/>
    <s v="Florida"/>
    <n v="32011"/>
    <s v="54131 OGILVIE RD"/>
    <s v="CALLAHAN FL 32011"/>
    <n v="-81.780465121795302"/>
    <n v="30.5484697563748"/>
    <s v="CARTER BRYANT STEVEN"/>
    <n v="0"/>
    <s v="VACANT RESIDENTIAL"/>
    <n v="8001"/>
    <s v="Residential-Vacant Land"/>
    <n v="2017"/>
    <n v="23861"/>
    <n v="2017"/>
    <n v="23861"/>
    <n v="361.23"/>
    <n v="0.85463837035985524"/>
    <s v="No"/>
    <s v="No"/>
    <s v="No"/>
    <s v="No"/>
    <s v="No"/>
    <m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Yes"/>
    <s v="No"/>
    <s v="Without Environmental Issues"/>
    <s v="No"/>
    <s v="None"/>
    <s v="54131 OGILVIE RD"/>
    <s v="Callahan"/>
    <s v="Florida"/>
    <n v="32011"/>
    <s v="54131 OGILVIE RD CALLAHAN FL 32011"/>
    <s v=""/>
    <s v="Pass"/>
    <s v="Yes"/>
    <s v="FV&lt;$10K"/>
    <s v="N/A"/>
    <s v="No, &lt; $20K Lien"/>
    <s v="No, Lien &lt; $20K"/>
    <s v="N/A"/>
    <s v="No"/>
    <s v="No"/>
    <n v="1"/>
    <s v="No"/>
    <n v="23861"/>
    <n v="1"/>
    <n v="23861"/>
    <m/>
    <n v="0"/>
    <n v="0"/>
    <s v=""/>
    <e v="#N/A"/>
    <n v="23861"/>
    <s v="No"/>
    <s v="V"/>
    <s v="Yes"/>
    <s v="No"/>
    <n v="0"/>
    <n v="0"/>
    <n v="2113.35"/>
    <n v="-2113.35"/>
    <n v="8.8569213360714133E-2"/>
    <m/>
    <s v="No"/>
    <m/>
    <m/>
    <m/>
    <x v="4"/>
    <n v="1047"/>
    <n v="422.67"/>
    <s v="Ok"/>
    <n v="0"/>
    <n v="0"/>
  </r>
  <r>
    <n v="1048"/>
    <s v="Nassau"/>
    <s v="46-2N-25-0000-0017-0010"/>
    <n v="365.29"/>
    <n v="2017"/>
    <n v="365.29"/>
    <n v="365.29"/>
    <n v="0"/>
    <n v="54466"/>
    <s v="CALLAHAN"/>
    <s v="Florida"/>
    <n v="32011"/>
    <s v="54466 OGILVIE RD"/>
    <s v="CALLAHAN FL 32011"/>
    <n v="-81.7749294903562"/>
    <n v="30.547520080664199"/>
    <s v="STRAWN STEPHANIE MUSGROVE"/>
    <n v="0"/>
    <s v="VACANT RESIDENTIAL"/>
    <n v="8001"/>
    <s v="Residential-Vacant Land"/>
    <n v="2017"/>
    <n v="18700"/>
    <n v="2017"/>
    <n v="22500"/>
    <n v="308.17"/>
    <n v="0.84363108762900707"/>
    <s v="No"/>
    <s v="No"/>
    <m/>
    <m/>
    <m/>
    <m/>
    <m/>
    <s v="I"/>
    <s v="I"/>
    <s v="I"/>
    <n v="0"/>
    <n v="0"/>
    <n v="0"/>
    <n v="0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54466 OGILVIE RD"/>
    <s v="Callahan"/>
    <s v="Florida"/>
    <n v="32011"/>
    <s v="54466 OGILVIE RD CALLAHAN FL 32011"/>
    <s v=""/>
    <s v="Pass"/>
    <s v="No"/>
    <s v="FV&lt;$10K"/>
    <s v="N/A"/>
    <s v="No, &lt; $20K Lien"/>
    <s v="No, Lien &lt; $20K"/>
    <s v="N/A"/>
    <s v="No"/>
    <s v="No"/>
    <n v="1"/>
    <s v="No"/>
    <n v="18700"/>
    <n v="1"/>
    <n v="18700"/>
    <m/>
    <n v="0"/>
    <n v="0"/>
    <s v=""/>
    <e v="#N/A"/>
    <n v="18700"/>
    <s v="No"/>
    <s v="V"/>
    <s v="Yes"/>
    <s v="No"/>
    <n v="0"/>
    <n v="0"/>
    <n v="1826.45"/>
    <n v="-1826.45"/>
    <n v="9.7671122994652415E-2"/>
    <m/>
    <s v="No"/>
    <m/>
    <m/>
    <m/>
    <x v="4"/>
    <n v="1048"/>
    <n v="365.29"/>
    <s v="Ok"/>
    <n v="0"/>
    <n v="0"/>
  </r>
  <r>
    <n v="1049"/>
    <s v="Nassau"/>
    <s v="46-2N-25-0000-0020-0010"/>
    <n v="2402.9499999999998"/>
    <n v="2017"/>
    <n v="2402.9499999999998"/>
    <n v="2402.9499999999998"/>
    <n v="0"/>
    <n v="54720"/>
    <s v="CALLAHAN"/>
    <s v="Florida"/>
    <n v="32011"/>
    <s v="54720 OGILVIE RD"/>
    <s v="CALLAHAN FL 32011"/>
    <n v="-81.773542224214097"/>
    <n v="30.5452992041849"/>
    <s v="MILEY BEVERLY BAKER"/>
    <n v="1"/>
    <s v="SINGLE FAMILY"/>
    <n v="1001"/>
    <s v="Single Family Residential"/>
    <n v="2017"/>
    <n v="183916"/>
    <n v="2017"/>
    <n v="215232"/>
    <n v="2192.2800000000002"/>
    <n v="0.91232859610062644"/>
    <s v="No"/>
    <m/>
    <s v="No"/>
    <s v="No"/>
    <m/>
    <m/>
    <s v="No"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Minimal"/>
    <n v="1"/>
    <s v="Yes"/>
    <s v="No"/>
    <s v="No"/>
    <s v="Without Environmental Issues"/>
    <s v="No"/>
    <s v="None"/>
    <s v="54720 OGILVIE RD"/>
    <s v="Callahan"/>
    <s v="Florida"/>
    <n v="32011"/>
    <s v="54720 OGILVIE RD CALLAHAN FL 32011"/>
    <s v=""/>
    <s v="Pass"/>
    <s v="No"/>
    <s v="FV&lt;$10K"/>
    <s v="N/A"/>
    <s v="No, &lt; $20K Lien"/>
    <s v="No, Lien &lt; $20K"/>
    <s v="N/A"/>
    <s v="No"/>
    <s v="No"/>
    <n v="1"/>
    <s v="No"/>
    <n v="183916"/>
    <n v="1"/>
    <n v="183916"/>
    <m/>
    <n v="0"/>
    <n v="0"/>
    <s v=""/>
    <e v="#N/A"/>
    <n v="183916"/>
    <s v="No"/>
    <s v="S"/>
    <s v="No"/>
    <s v="Yes"/>
    <n v="0.67"/>
    <n v="123223.72"/>
    <n v="12014.75"/>
    <n v="111208.97"/>
    <n v="6.5327377715913792E-2"/>
    <m/>
    <s v="No"/>
    <m/>
    <m/>
    <m/>
    <x v="0"/>
    <n v="1049"/>
    <n v="2402.9499999999998"/>
    <s v="Ok"/>
    <n v="0"/>
    <n v="0"/>
  </r>
  <r>
    <n v="1050"/>
    <s v="Nassau"/>
    <s v="46-2N-25-0240-0022-0000"/>
    <n v="2552.29"/>
    <n v="2017"/>
    <n v="2552.29"/>
    <n v="2552.29"/>
    <n v="0"/>
    <n v="54096"/>
    <s v="CALLAHAN"/>
    <s v="Florida"/>
    <n v="32011"/>
    <s v="54096 BAYLAND DR"/>
    <s v="CALLAHAN FL 32011"/>
    <n v="-81.7757735544767"/>
    <n v="30.551348081784599"/>
    <s v="GORE RICHARD R"/>
    <n v="1"/>
    <s v="SINGLE FAMILY"/>
    <n v="1001"/>
    <s v="Single Family Residential"/>
    <n v="2017"/>
    <n v="153933"/>
    <n v="2017"/>
    <n v="153933"/>
    <n v="2330.37"/>
    <n v="0.91305063296098798"/>
    <s v="No"/>
    <m/>
    <m/>
    <m/>
    <m/>
    <m/>
    <m/>
    <s v="I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1"/>
    <s v="No"/>
    <s v="No"/>
    <s v="No"/>
    <s v="Without Environmental Issues"/>
    <s v="No"/>
    <s v="None"/>
    <s v="54096 BAYLAND DR"/>
    <s v="Callahan"/>
    <s v="Florida"/>
    <n v="32011"/>
    <s v="54096 BAYLAND DR CALLAHAN FL 32011"/>
    <s v=""/>
    <s v="Pass"/>
    <s v="No"/>
    <s v="FV&lt;$10K"/>
    <s v="N/A"/>
    <s v="No, &lt; $20K Lien"/>
    <s v="No, Lien &lt; $20K"/>
    <s v="N/A"/>
    <s v="No"/>
    <s v="No"/>
    <n v="1"/>
    <s v="No"/>
    <n v="153933"/>
    <n v="1"/>
    <n v="153933"/>
    <m/>
    <n v="0"/>
    <n v="0"/>
    <s v=""/>
    <e v="#N/A"/>
    <n v="153933"/>
    <s v="No"/>
    <s v="S"/>
    <s v="No"/>
    <s v="No"/>
    <n v="0.35"/>
    <n v="53876.549999999996"/>
    <n v="12761.45"/>
    <n v="41115.099999999991"/>
    <n v="8.2902626467359186E-2"/>
    <m/>
    <s v="No"/>
    <m/>
    <m/>
    <m/>
    <x v="0"/>
    <n v="1050"/>
    <n v="2552.29"/>
    <s v="Ok"/>
    <n v="0"/>
    <n v="0"/>
  </r>
  <r>
    <n v="1051"/>
    <s v="Nassau"/>
    <s v="46-2N-25-197A-0003-0110"/>
    <n v="1857.78"/>
    <n v="2017"/>
    <n v="1857.78"/>
    <n v="1857.78"/>
    <n v="0"/>
    <n v="55012"/>
    <s v="CALLAHAN"/>
    <s v="Florida"/>
    <n v="32011"/>
    <s v="55012 DEER RUN RD"/>
    <s v="CALLAHAN FL 32011"/>
    <n v="-81.786796964416894"/>
    <n v="30.557845035119101"/>
    <s v="BRACKETT EDWARD C"/>
    <n v="1"/>
    <s v="SINGLE FAMILY"/>
    <n v="1001"/>
    <s v="Single Family Residential"/>
    <n v="2017"/>
    <n v="150619"/>
    <n v="2017"/>
    <n v="192229"/>
    <n v="1688.19"/>
    <n v="0.90871362594063887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n v="0"/>
    <s v="No"/>
    <s v="Without Environmental Issues"/>
    <s v="No"/>
    <s v="None"/>
    <s v="55012 DEER RUN RD"/>
    <s v="Callahan"/>
    <s v="Florida"/>
    <n v="32011"/>
    <s v="55012 DEER RUN RD CALLAHAN FL 32011"/>
    <s v=""/>
    <s v="Pass"/>
    <s v="No"/>
    <s v="FV&lt;$10K"/>
    <s v="N/A"/>
    <s v="No, &lt; $20K Lien"/>
    <s v="No, Lien &lt; $20K"/>
    <s v="N/A"/>
    <s v="No"/>
    <s v="No"/>
    <n v="0"/>
    <s v="No"/>
    <n v="150619"/>
    <n v="1"/>
    <n v="150619"/>
    <m/>
    <n v="0"/>
    <n v="0"/>
    <s v=""/>
    <e v="#N/A"/>
    <n v="150619"/>
    <s v="No"/>
    <s v="S"/>
    <s v="No"/>
    <s v="Yes"/>
    <n v="0.67"/>
    <n v="100914.73000000001"/>
    <n v="7431.12"/>
    <n v="93483.610000000015"/>
    <n v="4.9337201813848187E-2"/>
    <m/>
    <s v="No"/>
    <m/>
    <m/>
    <m/>
    <x v="0"/>
    <n v="1051"/>
    <n v="1857.78"/>
    <s v="Ok"/>
    <n v="0"/>
    <n v="0"/>
  </r>
  <r>
    <n v="1052"/>
    <s v="Nassau"/>
    <s v="46-2N-25-197B-0005-0050"/>
    <n v="4106.5"/>
    <n v="2017"/>
    <n v="4106.5"/>
    <n v="4106.5"/>
    <n v="0"/>
    <n v="55668"/>
    <s v="CALLAHAN"/>
    <s v="Florida"/>
    <n v="32011"/>
    <s v="55668 YELLOW JACKET DR"/>
    <s v="CALLAHAN FL 32011"/>
    <n v="-81.784173539702095"/>
    <n v="30.557756790199999"/>
    <s v="LARSON GARY R"/>
    <n v="1"/>
    <s v="SINGLE FAMILY"/>
    <n v="1001"/>
    <s v="Single Family Residential"/>
    <n v="2017"/>
    <n v="248861"/>
    <n v="2017"/>
    <n v="248861"/>
    <n v="3767.46"/>
    <n v="0.91743820771946916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55668 YELLOW JACKET DR"/>
    <s v="Callahan"/>
    <s v="Florida"/>
    <n v="32011"/>
    <s v="55668 YELLOW JACKET DR CALLAHAN FL 32011"/>
    <s v=""/>
    <s v="Pass"/>
    <s v="No"/>
    <s v="FV&lt;$10K"/>
    <s v="N/A"/>
    <s v="No, &lt; $20K Lien"/>
    <s v="No, Lien &lt; $20K"/>
    <s v="N/A"/>
    <s v="No"/>
    <s v="No"/>
    <n v="0"/>
    <s v="No"/>
    <n v="248861"/>
    <n v="1"/>
    <n v="248861"/>
    <m/>
    <n v="0"/>
    <n v="0"/>
    <s v=""/>
    <e v="#N/A"/>
    <n v="248861"/>
    <s v="No"/>
    <s v="S"/>
    <s v="No"/>
    <s v="No"/>
    <n v="0.35"/>
    <n v="87101.349999999991"/>
    <n v="16426"/>
    <n v="70675.349999999991"/>
    <n v="6.6004717492897644E-2"/>
    <m/>
    <s v="No"/>
    <m/>
    <m/>
    <m/>
    <x v="0"/>
    <n v="1052"/>
    <n v="4106.5"/>
    <s v="Ok"/>
    <n v="0"/>
    <n v="0"/>
  </r>
  <r>
    <n v="1053"/>
    <s v="Nassau"/>
    <s v="46-2N-25-197B-0005-0060"/>
    <n v="2869.32"/>
    <n v="2017"/>
    <n v="2869.32"/>
    <n v="2869.32"/>
    <n v="0"/>
    <n v="55690"/>
    <s v="CALLAHAN"/>
    <s v="Florida"/>
    <n v="32011"/>
    <s v="55690 YELLOW JACKET DR"/>
    <s v="CALLAHAN FL 32011"/>
    <n v="-81.783584103706005"/>
    <n v="30.557759589357001"/>
    <s v="GREEN FERLANDIS F"/>
    <n v="1"/>
    <s v="SINGLE FAMILY"/>
    <n v="1001"/>
    <s v="Single Family Residential"/>
    <n v="2017"/>
    <n v="212900"/>
    <n v="2017"/>
    <n v="247566"/>
    <n v="2623.5"/>
    <n v="0.91432813349504405"/>
    <s v="No"/>
    <s v="No"/>
    <m/>
    <s v="No"/>
    <m/>
    <m/>
    <m/>
    <s v="I"/>
    <s v="I"/>
    <s v="I"/>
    <s v="I"/>
    <s v="I"/>
    <n v="0"/>
    <n v="0"/>
    <s v="No"/>
    <s v="No"/>
    <s v="No"/>
    <n v="0"/>
    <n v="0"/>
    <n v="0"/>
    <n v="0"/>
    <n v="0"/>
    <n v="0"/>
    <s v="Potential Low Risk"/>
    <s v="Minimal"/>
    <n v="0"/>
    <s v="Yes"/>
    <s v="No"/>
    <s v="No"/>
    <s v="Without Environmental Issues"/>
    <s v="No"/>
    <s v="None"/>
    <s v="55690 YELLOW JACKET DR"/>
    <s v="Callahan"/>
    <s v="Florida"/>
    <n v="32011"/>
    <s v="55690 YELLOW JACKET DR CALLAHAN FL 32011"/>
    <s v=""/>
    <s v="Pass"/>
    <s v="No"/>
    <s v="FV&lt;$10K"/>
    <s v="N/A"/>
    <s v="No, &lt; $20K Lien"/>
    <s v="No, Lien &lt; $20K"/>
    <s v="N/A"/>
    <s v="No"/>
    <s v="No"/>
    <n v="0"/>
    <s v="No"/>
    <n v="212900"/>
    <n v="1"/>
    <n v="212900"/>
    <m/>
    <n v="0"/>
    <n v="0"/>
    <s v=""/>
    <e v="#N/A"/>
    <n v="212900"/>
    <s v="No"/>
    <s v="S"/>
    <s v="No"/>
    <s v="Yes"/>
    <n v="0.67"/>
    <n v="142643"/>
    <n v="11477.28"/>
    <n v="131165.72"/>
    <n v="5.3909253170502588E-2"/>
    <m/>
    <s v="No"/>
    <m/>
    <m/>
    <m/>
    <x v="0"/>
    <n v="1053"/>
    <n v="2869.32"/>
    <s v="Ok"/>
    <n v="0"/>
    <n v="0"/>
  </r>
  <r>
    <n v="1054"/>
    <s v="Nassau"/>
    <s v="46-2N-25-197D-0013-0020"/>
    <n v="2179.9499999999998"/>
    <n v="2017"/>
    <n v="2179.9499999999998"/>
    <n v="2179.9499999999998"/>
    <n v="0"/>
    <n v="54651"/>
    <s v="CALLAHAN"/>
    <s v="Florida"/>
    <n v="32011"/>
    <s v="54651 SPRING LAKE DR"/>
    <s v="CALLAHAN FL 32011"/>
    <n v="-81.782443563391695"/>
    <n v="30.561952021879399"/>
    <s v="SUBER CHRISTIE"/>
    <n v="1"/>
    <s v="SINGLE FAMILY"/>
    <n v="1001"/>
    <s v="Single Family Residential"/>
    <n v="2017"/>
    <n v="170296"/>
    <n v="2017"/>
    <n v="207057"/>
    <n v="1986.09"/>
    <n v="0.91107135484758828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n v="0"/>
    <s v="No"/>
    <s v="Without Environmental Issues"/>
    <s v="No"/>
    <s v="None"/>
    <s v="54651 SPRING LAKE DR"/>
    <s v="Callahan"/>
    <s v="Florida"/>
    <n v="32011"/>
    <s v="54651 SPRING LAKE DR CALLAHAN FL 32011"/>
    <s v=""/>
    <s v="Pass"/>
    <s v="No"/>
    <s v="FV&lt;$10K"/>
    <s v="N/A"/>
    <s v="No, &lt; $20K Lien"/>
    <s v="No, Lien &lt; $20K"/>
    <s v="N/A"/>
    <s v="No"/>
    <s v="No"/>
    <n v="0"/>
    <s v="No"/>
    <n v="170296"/>
    <n v="1"/>
    <n v="170296"/>
    <m/>
    <n v="0"/>
    <n v="0"/>
    <s v=""/>
    <e v="#N/A"/>
    <n v="170296"/>
    <s v="No"/>
    <s v="S"/>
    <s v="No"/>
    <s v="Yes"/>
    <n v="0.67"/>
    <n v="114098.32"/>
    <n v="8719.7999999999993"/>
    <n v="105378.52"/>
    <n v="5.120378634847559E-2"/>
    <m/>
    <s v="No"/>
    <m/>
    <m/>
    <m/>
    <x v="0"/>
    <n v="1054"/>
    <n v="2179.9499999999998"/>
    <s v="Ok"/>
    <n v="0"/>
    <n v="0"/>
  </r>
  <r>
    <n v="1055"/>
    <s v="Nassau"/>
    <s v="46-2N-25-197D-0014-0170"/>
    <n v="3292.5"/>
    <n v="2017"/>
    <n v="3292.5"/>
    <n v="3292.5"/>
    <n v="0"/>
    <n v="55016"/>
    <s v="CALLAHAN"/>
    <s v="Florida"/>
    <n v="32011"/>
    <s v="55016 BEAR RUN RD"/>
    <s v="CALLAHAN FL 32011"/>
    <n v="-81.776735641077593"/>
    <n v="30.556078886136699"/>
    <s v="HIGHLINK LLC"/>
    <n v="1"/>
    <s v="SINGLE FAMILY"/>
    <n v="1001"/>
    <s v="Single Family Residential"/>
    <n v="2017"/>
    <n v="191726"/>
    <n v="2017"/>
    <n v="208745"/>
    <n v="3014.8"/>
    <n v="0.91565679574791192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55016 BEAR RUN RD"/>
    <s v="Callahan"/>
    <s v="Florida"/>
    <n v="32011"/>
    <s v="55016 BEAR RUN RD CALLAHAN FL 32011"/>
    <s v=""/>
    <s v="Pass"/>
    <s v="No"/>
    <s v="FV&lt;$10K"/>
    <s v="N/A"/>
    <s v="No, &lt; $20K Lien"/>
    <s v="No, Lien &lt; $20K"/>
    <s v="N/A"/>
    <s v="No"/>
    <s v="No"/>
    <n v="0"/>
    <s v="No"/>
    <n v="191726"/>
    <n v="1"/>
    <n v="191726"/>
    <m/>
    <n v="0"/>
    <n v="0"/>
    <s v=""/>
    <e v="#N/A"/>
    <n v="191726"/>
    <s v="No"/>
    <s v="S"/>
    <s v="No"/>
    <s v="No"/>
    <n v="0.35"/>
    <n v="67104.099999999991"/>
    <n v="13170"/>
    <n v="53934.099999999991"/>
    <n v="6.869177889279493E-2"/>
    <m/>
    <s v="No"/>
    <m/>
    <m/>
    <m/>
    <x v="0"/>
    <n v="1055"/>
    <n v="3292.5"/>
    <s v="Ok"/>
    <n v="0"/>
    <n v="0"/>
  </r>
  <r>
    <n v="1056"/>
    <s v="Nassau"/>
    <s v="46-2N-25-197D-0014-0330"/>
    <n v="485.81"/>
    <n v="2017"/>
    <n v="485.81"/>
    <n v="485.81"/>
    <n v="0"/>
    <n v="55025"/>
    <s v="CALLAHAN"/>
    <s v="Florida"/>
    <n v="32011"/>
    <s v="55025 CUB CT"/>
    <s v="CALLAHAN FL 32011"/>
    <n v="-81.775433649213696"/>
    <n v="30.5617599178848"/>
    <s v="WASHINGTON GEORGE III"/>
    <n v="0"/>
    <s v="VACANT RESIDENTIAL"/>
    <n v="8001"/>
    <s v="Residential-Vacant Land"/>
    <n v="2017"/>
    <n v="27500"/>
    <n v="2017"/>
    <n v="28000"/>
    <n v="419.61"/>
    <n v="0.86373273501986381"/>
    <s v="No"/>
    <s v="No"/>
    <s v="No"/>
    <m/>
    <s v="No"/>
    <s v="No"/>
    <s v="No"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55025 CUB CT"/>
    <s v="Callahan"/>
    <s v="Florida"/>
    <n v="32011"/>
    <s v="55025 CUB CT CALLAHAN FL 32011"/>
    <s v=""/>
    <s v="Pass"/>
    <s v="No"/>
    <s v="FV&lt;$10K"/>
    <s v="N/A"/>
    <s v="No, &lt; $20K Lien"/>
    <s v="No, Lien &lt; $20K"/>
    <s v="N/A"/>
    <s v="No"/>
    <s v="No"/>
    <n v="1"/>
    <s v="No"/>
    <n v="27500"/>
    <n v="1"/>
    <n v="27500"/>
    <m/>
    <n v="0"/>
    <n v="0"/>
    <s v=""/>
    <e v="#N/A"/>
    <n v="27500"/>
    <s v="No"/>
    <s v="V"/>
    <s v="Yes"/>
    <s v="No"/>
    <n v="0"/>
    <n v="0"/>
    <n v="2429.0500000000002"/>
    <n v="-2429.0500000000002"/>
    <n v="8.8329090909090913E-2"/>
    <m/>
    <s v="No"/>
    <m/>
    <m/>
    <m/>
    <x v="4"/>
    <n v="1056"/>
    <n v="485.81"/>
    <s v="Ok"/>
    <n v="0"/>
    <n v="0"/>
  </r>
  <r>
    <n v="1057"/>
    <s v="Nassau"/>
    <s v="46-2N-25-197D-0014-0340"/>
    <n v="485.81"/>
    <n v="2017"/>
    <n v="485.81"/>
    <n v="485.81"/>
    <n v="0"/>
    <n v="55073"/>
    <s v="CALLAHAN"/>
    <s v="Florida"/>
    <n v="32011"/>
    <s v="55073 CUB CT"/>
    <s v="CALLAHAN FL 32011"/>
    <n v="-81.774950512293003"/>
    <n v="30.561620542833602"/>
    <s v="WASHINGTON GEORGE III"/>
    <n v="0"/>
    <s v="VACANT RESIDENTIAL"/>
    <n v="8001"/>
    <s v="Residential-Vacant Land"/>
    <n v="2017"/>
    <n v="27500"/>
    <n v="2017"/>
    <n v="28000"/>
    <n v="419.61"/>
    <n v="0.86373273501986381"/>
    <s v="No"/>
    <s v="No"/>
    <s v="No"/>
    <m/>
    <s v="No"/>
    <s v="No"/>
    <s v="No"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55073 CUB CT"/>
    <s v="Callahan"/>
    <s v="Florida"/>
    <n v="32011"/>
    <s v="55073 CUB CT CALLAHAN FL 32011"/>
    <s v=""/>
    <s v="Pass"/>
    <s v="No"/>
    <s v="FV&lt;$10K"/>
    <s v="N/A"/>
    <s v="No, &lt; $20K Lien"/>
    <s v="No, Lien &lt; $20K"/>
    <s v="N/A"/>
    <s v="No"/>
    <s v="No"/>
    <n v="1"/>
    <s v="No"/>
    <n v="27500"/>
    <n v="1"/>
    <n v="27500"/>
    <m/>
    <n v="0"/>
    <n v="0"/>
    <s v=""/>
    <e v="#N/A"/>
    <n v="27500"/>
    <s v="No"/>
    <s v="V"/>
    <s v="Yes"/>
    <s v="No"/>
    <n v="0"/>
    <n v="0"/>
    <n v="2429.0500000000002"/>
    <n v="-2429.0500000000002"/>
    <n v="8.8329090909090913E-2"/>
    <m/>
    <s v="No"/>
    <m/>
    <m/>
    <m/>
    <x v="4"/>
    <n v="1057"/>
    <n v="485.81"/>
    <s v="Ok"/>
    <n v="0"/>
    <n v="0"/>
  </r>
  <r>
    <n v="1058"/>
    <s v="Nassau"/>
    <s v="47-2N-25-0000-0004-0060"/>
    <n v="190.29"/>
    <n v="2017"/>
    <n v="190.29"/>
    <n v="190.29"/>
    <n v="0"/>
    <n v="45215"/>
    <s v="CALLAHAN"/>
    <s v="Florida"/>
    <n v="32011"/>
    <s v="45215 SEMINOLE TRL"/>
    <s v="CALLAHAN FL 32011"/>
    <n v="-81.802910318628307"/>
    <n v="30.572821878608401"/>
    <s v="U Y PROPERTIES LLC"/>
    <n v="50"/>
    <s v="IMPROVED AGRICULTURAL"/>
    <n v="7000"/>
    <s v="Agricultural / Rural (General)"/>
    <n v="2017"/>
    <n v="8919"/>
    <n v="2017"/>
    <n v="42364"/>
    <n v="146.36000000000001"/>
    <n v="0.76914183614483167"/>
    <m/>
    <m/>
    <m/>
    <s v="No"/>
    <m/>
    <m/>
    <m/>
    <s v="I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45215 SEMINOLE TRL"/>
    <s v="Callahan"/>
    <s v="Florida"/>
    <n v="32011"/>
    <s v="45215 SEMINOLE TRL CALLAHAN FL 32011"/>
    <s v=""/>
    <s v="Pass"/>
    <s v="No"/>
    <s v="FV&lt;$10K"/>
    <s v="N/A"/>
    <s v="No, &lt; $20K Lien"/>
    <s v="No, Lien &lt; $20K"/>
    <s v="N/A"/>
    <s v="No"/>
    <s v="No"/>
    <n v="0"/>
    <s v="No"/>
    <n v="8919"/>
    <n v="1"/>
    <n v="8919"/>
    <m/>
    <n v="0"/>
    <n v="0"/>
    <s v=""/>
    <e v="#N/A"/>
    <n v="8919"/>
    <s v="No"/>
    <s v="V"/>
    <s v="Yes"/>
    <s v="No"/>
    <n v="0"/>
    <n v="0"/>
    <n v="761.16"/>
    <n v="-761.16"/>
    <n v="8.5341405987218288E-2"/>
    <m/>
    <s v="No"/>
    <m/>
    <m/>
    <m/>
    <x v="4"/>
    <n v="1058"/>
    <n v="190.29"/>
    <s v="Ok"/>
    <n v="0"/>
    <n v="0"/>
  </r>
  <r>
    <n v="1059"/>
    <s v="Nassau"/>
    <s v="47-2N-25-0000-0005-0010"/>
    <n v="322.8"/>
    <n v="2017"/>
    <n v="322.8"/>
    <n v="322.8"/>
    <n v="0"/>
    <m/>
    <s v="CALLAHAN"/>
    <s v="Florida"/>
    <n v="32011"/>
    <s v="BENRAY LN"/>
    <s v="CALLAHAN FL 32011"/>
    <n v="-81.817001669378598"/>
    <n v="30.581505769323702"/>
    <s v="WYNDAM MARISSA"/>
    <n v="0"/>
    <s v="VACANT RESIDENTIAL"/>
    <n v="8001"/>
    <s v="Residential-Vacant Land"/>
    <n v="2017"/>
    <n v="16764"/>
    <n v="2017"/>
    <n v="19050"/>
    <n v="268.88"/>
    <n v="0.83296158612143734"/>
    <s v="No"/>
    <m/>
    <s v="No"/>
    <s v="No"/>
    <s v="No"/>
    <s v="No"/>
    <m/>
    <s v="I"/>
    <s v="I"/>
    <s v="I"/>
    <s v="I"/>
    <s v="I"/>
    <n v="0"/>
    <n v="0"/>
    <s v="No"/>
    <s v="No"/>
    <s v="No"/>
    <n v="0"/>
    <n v="0"/>
    <n v="0"/>
    <n v="0"/>
    <n v="0"/>
    <n v="0"/>
    <s v="Potential Low Risk"/>
    <n v="0"/>
    <n v="1"/>
    <s v="No"/>
    <s v="Yes"/>
    <s v="No"/>
    <s v="Without Environmental Issues"/>
    <s v="No"/>
    <s v="None"/>
    <s v="BENRAY LN"/>
    <s v="Callahan"/>
    <s v="Florida"/>
    <n v="32011"/>
    <s v="BENRAY LN CALLAHAN FL 32011"/>
    <s v=""/>
    <s v="Pass"/>
    <s v="Yes"/>
    <s v="FV&lt;$10K"/>
    <s v="N/A"/>
    <s v="No, &lt; $20K Lien"/>
    <s v="No, Lien &lt; $20K"/>
    <s v="N/A"/>
    <s v="No"/>
    <s v="No"/>
    <n v="1"/>
    <s v="No"/>
    <n v="16764"/>
    <n v="1"/>
    <n v="16764"/>
    <m/>
    <n v="0"/>
    <n v="0"/>
    <s v=""/>
    <e v="#N/A"/>
    <n v="16764"/>
    <s v="No"/>
    <s v="V"/>
    <s v="Yes"/>
    <s v="No"/>
    <n v="0"/>
    <n v="0"/>
    <n v="1614"/>
    <n v="-1614"/>
    <n v="9.6277738010021471E-2"/>
    <m/>
    <s v="No"/>
    <m/>
    <m/>
    <m/>
    <x v="4"/>
    <n v="1059"/>
    <n v="322.8"/>
    <s v="Ok"/>
    <n v="0"/>
    <n v="0"/>
  </r>
  <r>
    <n v="1060"/>
    <s v="Nassau"/>
    <s v="47-2N-25-0000-0006-0010"/>
    <n v="445.09"/>
    <n v="2017"/>
    <n v="445.09"/>
    <n v="445.09"/>
    <n v="0"/>
    <n v="45217"/>
    <s v="CALLAHAN"/>
    <s v="Florida"/>
    <n v="32011"/>
    <s v="45217 PETREE RD"/>
    <s v="CALLAHAN FL 32011"/>
    <n v="-81.819900362769701"/>
    <n v="30.580868625488201"/>
    <s v="PETREE LYNDA F"/>
    <n v="1"/>
    <s v="SINGLE FAMILY"/>
    <n v="1001"/>
    <s v="Single Family Residential"/>
    <n v="2017"/>
    <n v="139193"/>
    <n v="2017"/>
    <n v="142045"/>
    <n v="1507.65"/>
    <n v="3.3872924577051835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n v="0"/>
    <s v="No"/>
    <s v="Without Environmental Issues"/>
    <s v="No"/>
    <s v="None"/>
    <s v="45217 PETREE RD"/>
    <s v="Callahan"/>
    <s v="Florida"/>
    <n v="32011"/>
    <s v="45217 PETREE RD CALLAHAN FL 32011"/>
    <s v=""/>
    <s v="Pass"/>
    <s v="No"/>
    <s v="FV&lt;$10K"/>
    <s v="N/A"/>
    <s v="No, &lt; $20K Lien"/>
    <s v="No, Lien &lt; $20K"/>
    <s v="N/A"/>
    <s v="No"/>
    <s v="No"/>
    <n v="0"/>
    <s v="No"/>
    <n v="139193"/>
    <n v="1"/>
    <n v="139193"/>
    <m/>
    <n v="0"/>
    <n v="0"/>
    <s v=""/>
    <e v="#N/A"/>
    <n v="139193"/>
    <s v="No"/>
    <s v="S"/>
    <s v="No"/>
    <s v="Yes"/>
    <n v="0.67"/>
    <n v="93259.310000000012"/>
    <n v="4968.0400000000009"/>
    <n v="88291.270000000019"/>
    <n v="3.56917373718506E-2"/>
    <m/>
    <s v="No"/>
    <m/>
    <m/>
    <m/>
    <x v="0"/>
    <n v="1060"/>
    <n v="445.09"/>
    <s v="Ok"/>
    <n v="0"/>
    <n v="0"/>
  </r>
  <r>
    <n v="1061"/>
    <s v="Nassau"/>
    <s v="47-2N-25-4080-0008-0010"/>
    <n v="1981.2"/>
    <n v="2017"/>
    <n v="1981.2"/>
    <n v="1981.2"/>
    <n v="0"/>
    <n v="450279"/>
    <s v="CALLAHAN"/>
    <s v="Florida"/>
    <n v="32011"/>
    <s v="450279 SR 200"/>
    <s v="CALLAHAN FL 32011"/>
    <n v="-81.816933879932506"/>
    <n v="30.580013070359801"/>
    <s v="MILLIGAN RONALD"/>
    <n v="1"/>
    <s v="SINGLE FAMILY"/>
    <n v="1001"/>
    <s v="Single Family Residential"/>
    <n v="2017"/>
    <n v="119052"/>
    <n v="2017"/>
    <n v="119052"/>
    <n v="1802.31"/>
    <n v="0.90970623864324651"/>
    <m/>
    <s v="No"/>
    <m/>
    <s v="No"/>
    <m/>
    <m/>
    <m/>
    <s v="I"/>
    <s v="I"/>
    <s v="I"/>
    <n v="0"/>
    <n v="0"/>
    <n v="0"/>
    <n v="0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450279 SR 200"/>
    <s v="Callahan"/>
    <s v="Florida"/>
    <n v="32011"/>
    <s v="450279 SR 200 CALLAHAN FL 32011"/>
    <s v=""/>
    <s v="Pass"/>
    <s v="No"/>
    <s v="FV&lt;$10K"/>
    <s v="N/A"/>
    <s v="No, &lt; $20K Lien"/>
    <s v="No, Lien &lt; $20K"/>
    <s v="N/A"/>
    <s v="No"/>
    <s v="No"/>
    <n v="0"/>
    <s v="No"/>
    <n v="119052"/>
    <n v="1"/>
    <n v="119052"/>
    <m/>
    <n v="0"/>
    <n v="0"/>
    <s v=""/>
    <e v="#N/A"/>
    <n v="119052"/>
    <s v="No"/>
    <s v="S"/>
    <s v="No"/>
    <s v="No"/>
    <n v="0.35"/>
    <n v="41668.199999999997"/>
    <n v="7924.8"/>
    <n v="33743.399999999994"/>
    <n v="6.6565870375970171E-2"/>
    <m/>
    <s v="No"/>
    <m/>
    <m/>
    <m/>
    <x v="0"/>
    <n v="1061"/>
    <n v="1981.2"/>
    <s v="Ok"/>
    <n v="0"/>
    <n v="0"/>
  </r>
  <r>
    <n v="1062"/>
    <s v="Nassau"/>
    <s v="47-2N-25-4080-0011-0040"/>
    <n v="2645.12"/>
    <n v="2017"/>
    <n v="2645.12"/>
    <n v="2645.12"/>
    <n v="0"/>
    <n v="450322"/>
    <s v="CALLAHAN"/>
    <s v="Florida"/>
    <n v="32011"/>
    <s v="450322 SR 200"/>
    <s v="CALLAHAN FL 32011"/>
    <n v="-81.811071215364194"/>
    <n v="30.578085998104399"/>
    <s v="HUTSON JULIE WILDES"/>
    <n v="55"/>
    <s v="TIMBERLAND - SITE INDEX 80 TO 89"/>
    <n v="7009"/>
    <s v="Timberland Forest Trees (Agricultural)"/>
    <n v="2017"/>
    <n v="159602"/>
    <n v="2017"/>
    <n v="346613"/>
    <n v="2416.1999999999998"/>
    <n v="0.91345572223566418"/>
    <m/>
    <s v="No"/>
    <s v="No"/>
    <s v="No"/>
    <s v="No"/>
    <m/>
    <m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High"/>
    <n v="0"/>
    <s v="No"/>
    <s v="Yes"/>
    <s v="No"/>
    <s v="Without Environmental Issues"/>
    <s v="No"/>
    <s v="None"/>
    <s v="450322 SR 200"/>
    <s v="Callahan"/>
    <s v="Florida"/>
    <n v="32011"/>
    <s v="450322 SR 200 CALLAHAN FL 32011"/>
    <s v=""/>
    <s v="Pass"/>
    <s v="Yes"/>
    <s v="FV&lt;$10K"/>
    <s v="N/A"/>
    <s v="No, &lt; $20K Lien"/>
    <s v="No, Lien &lt; $20K"/>
    <s v="N/A"/>
    <s v="No"/>
    <s v="No"/>
    <n v="0"/>
    <s v="No"/>
    <n v="159602"/>
    <n v="1"/>
    <n v="159602"/>
    <m/>
    <n v="0"/>
    <n v="0"/>
    <s v=""/>
    <e v="#N/A"/>
    <n v="159602"/>
    <s v="No"/>
    <s v="V"/>
    <s v="Yes"/>
    <s v="No"/>
    <n v="0"/>
    <n v="0"/>
    <n v="10580.48"/>
    <n v="-10580.48"/>
    <n v="6.6292903597699279E-2"/>
    <m/>
    <s v="No"/>
    <m/>
    <m/>
    <m/>
    <x v="1"/>
    <n v="1062"/>
    <n v="2645.12"/>
    <s v="Ok"/>
    <n v="0"/>
    <n v="0"/>
  </r>
  <r>
    <n v="1063"/>
    <s v="Nassau"/>
    <s v="47-2N-25-4080-0014-0030"/>
    <n v="1030.74"/>
    <n v="2017"/>
    <n v="1030.74"/>
    <n v="1030.74"/>
    <n v="0"/>
    <n v="450348"/>
    <s v="CALLAHAN"/>
    <s v="Florida"/>
    <n v="32011"/>
    <s v="450348 SR 200"/>
    <s v="CALLAHAN FL 32011"/>
    <n v="-81.811281402758695"/>
    <n v="30.5809161856961"/>
    <s v="HUTSON RODNEY L"/>
    <n v="1"/>
    <s v="SINGLE FAMILY"/>
    <n v="1001"/>
    <s v="Single Family Residential"/>
    <n v="2017"/>
    <n v="61001"/>
    <n v="2017"/>
    <n v="61001"/>
    <n v="923.48"/>
    <n v="0.89593884005665836"/>
    <m/>
    <m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450348 SR 200"/>
    <s v="Callahan"/>
    <s v="Florida"/>
    <n v="32011"/>
    <s v="450348 SR 200 CALLAHAN FL 32011"/>
    <s v=""/>
    <s v="Pass"/>
    <s v="No"/>
    <s v="FV&lt;$10K"/>
    <s v="N/A"/>
    <s v="No, &lt; $20K Lien"/>
    <s v="No, Lien &lt; $20K"/>
    <s v="N/A"/>
    <s v="No"/>
    <s v="No"/>
    <n v="0"/>
    <s v="No"/>
    <n v="61001"/>
    <n v="1"/>
    <n v="61001"/>
    <m/>
    <n v="0"/>
    <n v="0"/>
    <s v=""/>
    <e v="#N/A"/>
    <n v="61001"/>
    <s v="No"/>
    <s v="S"/>
    <s v="No"/>
    <s v="No"/>
    <n v="0.35"/>
    <n v="21350.35"/>
    <n v="4122.96"/>
    <n v="17227.39"/>
    <n v="6.7588400190160824E-2"/>
    <m/>
    <s v="No"/>
    <m/>
    <m/>
    <m/>
    <x v="0"/>
    <n v="1063"/>
    <n v="1030.74"/>
    <s v="Ok"/>
    <n v="0"/>
    <n v="0"/>
  </r>
  <r>
    <n v="1064"/>
    <s v="Nassau"/>
    <s v="47-2N-25-4080-0017-0040"/>
    <n v="123.15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37710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Lien&lt;$150"/>
    <e v="#N/A"/>
    <s v="FV&lt;$10K"/>
    <s v="N/A"/>
    <s v="No, &lt; $20K Lien"/>
    <s v="No, Lien &lt; $20K"/>
    <s v="N/A"/>
    <s v="No"/>
    <s v="No"/>
    <n v="0"/>
    <s v="No"/>
    <n v="37710"/>
    <n v="1"/>
    <n v="37710"/>
    <m/>
    <e v="#N/A"/>
    <e v="#N/A"/>
    <s v=""/>
    <e v="#N/A"/>
    <n v="37710"/>
    <s v="No"/>
    <s v="R"/>
    <s v="No"/>
    <s v="Yes"/>
    <n v="0.67"/>
    <n v="25265.7"/>
    <e v="#N/A"/>
    <e v="#N/A"/>
    <e v="#N/A"/>
    <m/>
    <s v="No"/>
    <m/>
    <m/>
    <m/>
    <x v="2"/>
    <n v="1064"/>
    <n v="123.15"/>
    <s v="Ok"/>
    <e v="#N/A"/>
    <e v="#N/A"/>
  </r>
  <r>
    <n v="1065"/>
    <s v="Nassau"/>
    <s v="47-2N-25-720S-0005-0000"/>
    <n v="14603.09"/>
    <n v="2017"/>
    <n v="14603.09"/>
    <n v="14603.09"/>
    <n v="0"/>
    <n v="45500"/>
    <s v="CALLAHAN"/>
    <s v="Florida"/>
    <n v="32011"/>
    <s v="45500 STRATTON RD"/>
    <s v="CALLAHAN FL 32011"/>
    <n v="-81.797816663043093"/>
    <n v="30.568408293432199"/>
    <s v="VICTORY VISION INC"/>
    <n v="60"/>
    <s v="GRAZING LAND SOIL CAPABILITY CLASS I"/>
    <n v="7003"/>
    <s v="Range land (grazing)"/>
    <n v="2017"/>
    <n v="889967"/>
    <n v="2017"/>
    <n v="1161743"/>
    <n v="13473.04"/>
    <n v="0.92261569298004742"/>
    <s v="No"/>
    <m/>
    <s v="No"/>
    <s v="No"/>
    <s v="No"/>
    <m/>
    <m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45500 STRATTON RD"/>
    <s v="Callahan"/>
    <s v="Florida"/>
    <n v="32011"/>
    <s v="45500 STRATTON RD CALLAHAN FL 32011"/>
    <s v=""/>
    <s v="Pass"/>
    <s v="No"/>
    <s v="Pass"/>
    <s v="N/A"/>
    <s v="No, &lt; $20K Lien"/>
    <s v="No, Lien &lt; $20K"/>
    <s v="N/A"/>
    <s v="No"/>
    <s v="No"/>
    <n v="0"/>
    <s v="No"/>
    <n v="889967"/>
    <n v="1"/>
    <n v="889967"/>
    <m/>
    <n v="0"/>
    <n v="0"/>
    <s v=""/>
    <e v="#N/A"/>
    <n v="889967"/>
    <s v="No"/>
    <s v="V"/>
    <s v="Yes"/>
    <s v="No"/>
    <n v="0"/>
    <n v="0"/>
    <n v="58412.36"/>
    <n v="-58412.36"/>
    <n v="6.5634298799843144E-2"/>
    <m/>
    <s v="No"/>
    <m/>
    <m/>
    <m/>
    <x v="1"/>
    <n v="1065"/>
    <n v="14603.09"/>
    <s v="Ok"/>
    <n v="0"/>
    <n v="0"/>
  </r>
  <r>
    <n v="1066"/>
    <s v="Nassau"/>
    <s v="49-2N-25-4100-0003-0010"/>
    <n v="1732.58"/>
    <n v="2017"/>
    <n v="1732.58"/>
    <n v="1732.58"/>
    <n v="0"/>
    <n v="45366"/>
    <s v="CALLAHAN"/>
    <s v="Florida"/>
    <n v="32011"/>
    <s v="45366 FIFTH AVE"/>
    <s v="CALLAHAN FL 32011"/>
    <n v="-81.826616680247"/>
    <n v="30.5577843072221"/>
    <s v="HIGGINBOTHAM MARY ANN"/>
    <n v="1"/>
    <s v="SINGLE FAMILY"/>
    <n v="1001"/>
    <s v="Single Family Residential"/>
    <n v="2017"/>
    <n v="95281"/>
    <n v="2017"/>
    <n v="95281"/>
    <n v="1572.43"/>
    <n v="0.90756559581664342"/>
    <m/>
    <s v="No"/>
    <s v="No"/>
    <s v="No"/>
    <m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0"/>
    <s v="No"/>
    <s v="Yes"/>
    <s v="No"/>
    <s v="Without Environmental Issues"/>
    <s v="No"/>
    <s v="None"/>
    <s v="45366 FIFTH AVE"/>
    <s v="Callahan"/>
    <s v="Florida"/>
    <n v="32011"/>
    <s v="45366 FIFTH AVE CALLAHAN FL 32011"/>
    <s v=""/>
    <s v="Pass"/>
    <s v="Yes"/>
    <s v="FV&lt;$10K"/>
    <s v="N/A"/>
    <s v="No, &lt; $20K Lien"/>
    <s v="No, Lien &lt; $20K"/>
    <s v="N/A"/>
    <s v="No"/>
    <s v="No"/>
    <n v="0"/>
    <s v="No"/>
    <n v="95281"/>
    <n v="1"/>
    <n v="95281"/>
    <m/>
    <n v="0"/>
    <n v="0"/>
    <s v=""/>
    <e v="#N/A"/>
    <n v="95281"/>
    <s v="No"/>
    <s v="S"/>
    <s v="No"/>
    <s v="No"/>
    <n v="0.35"/>
    <n v="33348.35"/>
    <n v="6930.32"/>
    <n v="26418.03"/>
    <n v="7.2735592615526701E-2"/>
    <m/>
    <s v="No"/>
    <m/>
    <m/>
    <m/>
    <x v="0"/>
    <n v="1066"/>
    <n v="1732.58"/>
    <s v="Ok"/>
    <n v="0"/>
    <n v="0"/>
  </r>
  <r>
    <n v="1067"/>
    <s v="Nassau"/>
    <s v="49-2N-25-4100-0003-0050"/>
    <n v="41.37"/>
    <n v="2017"/>
    <n v="41.37"/>
    <n v="41.37"/>
    <n v="0"/>
    <m/>
    <s v="CALLAHAN"/>
    <s v="Florida"/>
    <n v="32011"/>
    <s v="PICKETT AV"/>
    <s v="CALLAHAN FL 32011"/>
    <n v="-81.826112685171097"/>
    <n v="30.558127863248199"/>
    <s v="BROOKINS FRANK R"/>
    <n v="0"/>
    <s v="VACANT RESIDENTIAL"/>
    <n v="8001"/>
    <s v="Residential-Vacant Land"/>
    <n v="2017"/>
    <n v="525"/>
    <n v="2017"/>
    <n v="525"/>
    <n v="8.66"/>
    <n v="0.20933043268068652"/>
    <s v="No"/>
    <s v="Yes"/>
    <s v="No"/>
    <s v="Yes"/>
    <s v="No"/>
    <s v="No"/>
    <s v="No"/>
    <s v="I"/>
    <s v="C"/>
    <s v="I"/>
    <s v="C"/>
    <s v="I"/>
    <s v="I"/>
    <s v="C"/>
    <s v="Yes"/>
    <s v="Yes"/>
    <s v="Yes"/>
    <n v="0"/>
    <n v="0"/>
    <n v="0"/>
    <n v="0"/>
    <n v="0"/>
    <n v="0"/>
    <s v="Potential Low Risk"/>
    <s v="Minimal"/>
    <n v="7"/>
    <s v="No"/>
    <s v="No"/>
    <s v="No"/>
    <s v="Without Environmental Issues"/>
    <s v="No"/>
    <s v="None"/>
    <s v="PICKETT AV"/>
    <s v="Callahan"/>
    <s v="Florida"/>
    <n v="32011"/>
    <s v="PICKETT AV CALLAHAN FL 32011"/>
    <s v=""/>
    <s v="Lien&lt;$150"/>
    <s v="No"/>
    <s v="FV&lt;$10K"/>
    <s v="N/A"/>
    <s v="No, &lt; $20K Lien"/>
    <s v="No, Lien &lt; $20K"/>
    <s v="N/A"/>
    <s v="Yes"/>
    <s v="No"/>
    <n v="7"/>
    <s v="No"/>
    <n v="525"/>
    <n v="1"/>
    <n v="525"/>
    <m/>
    <n v="0"/>
    <n v="0"/>
    <s v=""/>
    <e v="#N/A"/>
    <n v="525"/>
    <s v="No"/>
    <s v="V"/>
    <s v="Yes"/>
    <s v="No"/>
    <n v="0"/>
    <n v="0"/>
    <n v="455.07"/>
    <n v="-455.07"/>
    <n v="0.86680000000000001"/>
    <m/>
    <s v="No"/>
    <m/>
    <m/>
    <m/>
    <x v="2"/>
    <n v="1067"/>
    <n v="41.37"/>
    <s v="Ok"/>
    <n v="0"/>
    <n v="0"/>
  </r>
  <r>
    <n v="1068"/>
    <s v="Nassau"/>
    <s v="49-2N-25-4100-0008-0010"/>
    <n v="200.97"/>
    <n v="2017"/>
    <n v="200.97"/>
    <n v="200.97"/>
    <n v="0"/>
    <m/>
    <s v="CALLAHAN"/>
    <s v="Florida"/>
    <n v="32011"/>
    <s v="ROBINWOOD CIR"/>
    <s v="CALLAHAN FL 32011"/>
    <n v="-81.828384733035307"/>
    <n v="30.553452154017101"/>
    <s v="NOT AVAILABLE FROM THE COUNTY"/>
    <n v="0"/>
    <s v="VACANT RESIDENTIAL"/>
    <n v="8001"/>
    <s v="Residential-Vacant Land"/>
    <n v="2017"/>
    <n v="10320"/>
    <n v="2017"/>
    <n v="10320"/>
    <n v="156.22999999999999"/>
    <n v="0.77737970841419113"/>
    <m/>
    <s v="No"/>
    <s v="No"/>
    <s v="No"/>
    <s v="No"/>
    <s v="No"/>
    <m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ROBINWOOD CIR"/>
    <s v="Callahan"/>
    <s v="Florida"/>
    <n v="32011"/>
    <s v="ROBINWOOD CIR CALLAHAN FL 32011"/>
    <s v=""/>
    <s v="Pass"/>
    <s v="No"/>
    <s v="FV&lt;$10K"/>
    <s v="N/A"/>
    <s v="No, &lt; $20K Lien"/>
    <s v="No, Lien &lt; $20K"/>
    <s v="N/A"/>
    <s v="No"/>
    <s v="No"/>
    <n v="0"/>
    <s v="No"/>
    <n v="10320"/>
    <n v="1"/>
    <n v="10320"/>
    <m/>
    <n v="0"/>
    <n v="0"/>
    <s v=""/>
    <e v="#N/A"/>
    <n v="10320"/>
    <s v="No"/>
    <s v="V"/>
    <s v="Yes"/>
    <s v="No"/>
    <n v="0"/>
    <n v="0"/>
    <n v="803.88"/>
    <n v="-803.88"/>
    <n v="7.7895348837209305E-2"/>
    <m/>
    <s v="No"/>
    <m/>
    <m/>
    <m/>
    <x v="4"/>
    <n v="1068"/>
    <n v="200.97"/>
    <s v="Ok"/>
    <n v="0"/>
    <n v="0"/>
  </r>
  <r>
    <n v="1069"/>
    <s v="Nassau"/>
    <s v="49-2N-25-4100-0013-0010"/>
    <n v="1729.57"/>
    <n v="2017"/>
    <n v="1729.57"/>
    <n v="1729.57"/>
    <n v="0"/>
    <n v="45944"/>
    <s v="CALLAHAN"/>
    <s v="Florida"/>
    <n v="32011"/>
    <s v="45944 PICKETT ST"/>
    <s v="CALLAHAN FL 32011"/>
    <n v="-81.821858288846002"/>
    <n v="30.551787348867201"/>
    <s v="MEDSKER ADMIRAL L"/>
    <n v="1"/>
    <s v="SINGLE FAMILY"/>
    <n v="1001"/>
    <s v="Single Family Residential"/>
    <n v="2017"/>
    <n v="103683"/>
    <n v="2017"/>
    <n v="103683"/>
    <n v="1569.64"/>
    <n v="0.90753192990165199"/>
    <s v="No"/>
    <s v="No"/>
    <m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3"/>
    <s v="Potential Medium Risk"/>
    <s v="Minimal"/>
    <n v="1"/>
    <s v="No"/>
    <s v="No"/>
    <s v="No"/>
    <s v="Without Environmental Issues"/>
    <s v="No"/>
    <s v="None"/>
    <s v="45944 PICKETT ST"/>
    <s v="Callahan"/>
    <s v="Florida"/>
    <n v="32011"/>
    <s v="45944 PICKETT ST CALLAHAN FL 32011"/>
    <s v=""/>
    <s v="Pass"/>
    <s v="No"/>
    <s v="FV&lt;$10K"/>
    <s v="N/A"/>
    <s v="No, &lt; $20K Lien"/>
    <s v="No, Lien &lt; $20K"/>
    <s v="N/A"/>
    <s v="No"/>
    <s v="No"/>
    <n v="1"/>
    <s v="No"/>
    <n v="103683"/>
    <n v="1"/>
    <n v="103683"/>
    <m/>
    <n v="0"/>
    <n v="0"/>
    <s v=""/>
    <e v="#N/A"/>
    <n v="103683"/>
    <s v="No"/>
    <s v="S"/>
    <s v="No"/>
    <s v="No"/>
    <n v="0.35"/>
    <n v="36289.049999999996"/>
    <n v="8647.85"/>
    <n v="27641.199999999997"/>
    <n v="8.3406633681509995E-2"/>
    <m/>
    <s v="No"/>
    <m/>
    <m/>
    <m/>
    <x v="0"/>
    <n v="1069"/>
    <n v="1729.57"/>
    <s v="Ok"/>
    <n v="0"/>
    <n v="0"/>
  </r>
  <r>
    <n v="1070"/>
    <s v="Nassau"/>
    <s v="49-2N-25-4120-0007-0000"/>
    <n v="1295.75"/>
    <n v="2017"/>
    <n v="1295.75"/>
    <n v="1295.75"/>
    <n v="0"/>
    <n v="45084"/>
    <s v="CALLAHAN"/>
    <s v="Florida"/>
    <n v="32011"/>
    <s v="45084 MICKLER ST"/>
    <s v="CALLAHAN FL 32011"/>
    <n v="-81.825954015983299"/>
    <n v="30.556759292551099"/>
    <s v="HACK SHANNON"/>
    <n v="1"/>
    <s v="SINGLE FAMILY"/>
    <n v="1001"/>
    <s v="Single Family Residential"/>
    <n v="2017"/>
    <n v="66873"/>
    <n v="2017"/>
    <n v="76709"/>
    <n v="1168.51"/>
    <n v="0.90180204514759787"/>
    <s v="No"/>
    <m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Yes"/>
    <s v="No"/>
    <s v="Without Environmental Issues"/>
    <s v="No"/>
    <s v="None"/>
    <s v="45084 MICKLER ST"/>
    <s v="Callahan"/>
    <s v="Florida"/>
    <n v="32011"/>
    <s v="45084 MICKLER ST CALLAHAN FL 32011"/>
    <s v=""/>
    <s v="Pass"/>
    <s v="Yes"/>
    <s v="FV&lt;$10K"/>
    <s v="N/A"/>
    <s v="No, &lt; $20K Lien"/>
    <s v="No, Lien &lt; $20K"/>
    <s v="N/A"/>
    <s v="No"/>
    <s v="No"/>
    <n v="1"/>
    <s v="No"/>
    <n v="66873"/>
    <n v="1"/>
    <n v="66873"/>
    <m/>
    <n v="0"/>
    <n v="0"/>
    <s v=""/>
    <e v="#N/A"/>
    <n v="66873"/>
    <s v="No"/>
    <s v="S"/>
    <s v="No"/>
    <s v="No"/>
    <n v="0.35"/>
    <n v="23405.55"/>
    <n v="6478.75"/>
    <n v="16926.8"/>
    <n v="9.6881402060622374E-2"/>
    <m/>
    <s v="No"/>
    <m/>
    <m/>
    <m/>
    <x v="0"/>
    <n v="1070"/>
    <n v="1295.75"/>
    <s v="Ok"/>
    <n v="0"/>
    <n v="0"/>
  </r>
  <r>
    <n v="1071"/>
    <s v="Nassau"/>
    <s v="49-2N-25-4140-0007-0000"/>
    <n v="821.12"/>
    <n v="2017"/>
    <n v="821.12"/>
    <n v="821.12"/>
    <n v="0"/>
    <n v="45097"/>
    <s v="CALLAHAN"/>
    <s v="Florida"/>
    <n v="32011"/>
    <s v="45097 MICKLER ST"/>
    <s v="CALLAHAN FL 32011"/>
    <n v="-81.826566329881999"/>
    <n v="30.556646024182399"/>
    <s v="JAN INVESTMENT INC"/>
    <n v="1"/>
    <s v="SINGLE FAMILY"/>
    <n v="1001"/>
    <s v="Single Family Residential"/>
    <n v="2017"/>
    <n v="44213"/>
    <n v="2017"/>
    <n v="44213"/>
    <n v="729.65"/>
    <n v="0.88860337100545594"/>
    <s v="No"/>
    <m/>
    <m/>
    <s v="No"/>
    <s v="No"/>
    <s v="No"/>
    <m/>
    <s v="I"/>
    <s v="I"/>
    <s v="I"/>
    <s v="I"/>
    <s v="I"/>
    <s v="I"/>
    <n v="0"/>
    <s v="No"/>
    <s v="No"/>
    <s v="No"/>
    <n v="0"/>
    <n v="0"/>
    <n v="70000"/>
    <s v="SELLER TAKE-BACK"/>
    <n v="0"/>
    <n v="0"/>
    <s v="Potential Low Risk"/>
    <n v="0"/>
    <n v="1"/>
    <s v="No"/>
    <s v="No"/>
    <s v="No"/>
    <s v="Without Environmental Issues"/>
    <s v="No"/>
    <s v="None"/>
    <s v="45097 MICKLER ST"/>
    <s v="Callahan"/>
    <s v="Florida"/>
    <n v="32011"/>
    <s v="45097 MICKLER ST CALLAHAN FL 32011"/>
    <s v="L"/>
    <s v="Pass"/>
    <s v="No"/>
    <s v="FV&lt;$10K"/>
    <s v="N/A"/>
    <s v="No, &lt; $20K Lien"/>
    <s v="No, Lien &lt; $20K"/>
    <s v="N/A"/>
    <s v="No"/>
    <s v="No"/>
    <n v="1"/>
    <s v="No"/>
    <n v="44213"/>
    <n v="1"/>
    <n v="44213"/>
    <m/>
    <n v="0"/>
    <n v="0"/>
    <s v=""/>
    <e v="#N/A"/>
    <n v="44213"/>
    <s v="No"/>
    <s v="S"/>
    <s v="No"/>
    <s v="No"/>
    <n v="0.35"/>
    <n v="15474.55"/>
    <n v="4105.6000000000004"/>
    <n v="11368.949999999999"/>
    <n v="9.2859566190939324E-2"/>
    <m/>
    <s v="No"/>
    <m/>
    <m/>
    <m/>
    <x v="0"/>
    <n v="1071"/>
    <n v="821.12"/>
    <s v="Ok"/>
    <n v="0"/>
    <n v="0"/>
  </r>
  <r>
    <n v="1072"/>
    <s v="Nassau"/>
    <s v="49-2N-25-4140-0008-0000"/>
    <n v="592.26"/>
    <n v="2017"/>
    <n v="592.26"/>
    <n v="592.26"/>
    <n v="0"/>
    <n v="45105"/>
    <s v="CALLAHAN"/>
    <s v="Florida"/>
    <n v="32011"/>
    <s v="45105 MICKLER ST"/>
    <s v="CALLAHAN FL 32011"/>
    <n v="-81.826805044912206"/>
    <n v="30.5567910075379"/>
    <s v="JAN INVESTMENT INC"/>
    <n v="2"/>
    <s v="MOBILE HOMES"/>
    <n v="1006"/>
    <s v="Mobile home"/>
    <n v="2017"/>
    <n v="31391"/>
    <n v="2017"/>
    <n v="31391"/>
    <n v="518.04"/>
    <n v="0.87468341606726774"/>
    <s v="No"/>
    <m/>
    <m/>
    <s v="No"/>
    <s v="No"/>
    <s v="No"/>
    <m/>
    <s v="I"/>
    <s v="I"/>
    <s v="I"/>
    <s v="I"/>
    <s v="I"/>
    <n v="0"/>
    <n v="0"/>
    <s v="No"/>
    <s v="No"/>
    <s v="No"/>
    <n v="0"/>
    <n v="0"/>
    <n v="0"/>
    <n v="0"/>
    <n v="0"/>
    <n v="0"/>
    <s v="Potential Low Risk"/>
    <n v="0"/>
    <n v="1"/>
    <s v="No"/>
    <s v="No"/>
    <s v="No"/>
    <s v="Without Environmental Issues"/>
    <s v="No"/>
    <s v="None"/>
    <s v="45105 MICKLER ST"/>
    <s v="Callahan"/>
    <s v="Florida"/>
    <n v="32011"/>
    <s v="45105 MICKLER ST CALLAHAN FL 32011"/>
    <s v=""/>
    <s v="Pass"/>
    <s v="No"/>
    <s v="FV&lt;$10K"/>
    <s v="N/A"/>
    <s v="No, &lt; $20K Lien"/>
    <s v="No, Lien &lt; $20K"/>
    <s v="N/A"/>
    <s v="No"/>
    <s v="No"/>
    <n v="1"/>
    <s v="No"/>
    <n v="31391"/>
    <n v="1"/>
    <n v="31391"/>
    <m/>
    <n v="0"/>
    <n v="0"/>
    <s v=""/>
    <e v="#N/A"/>
    <n v="31391"/>
    <s v="No"/>
    <s v="R"/>
    <s v="No"/>
    <s v="No"/>
    <n v="0.35"/>
    <n v="10986.849999999999"/>
    <n v="2961.3"/>
    <n v="8025.5499999999984"/>
    <n v="9.4335956165780013E-2"/>
    <m/>
    <s v="No"/>
    <m/>
    <m/>
    <m/>
    <x v="0"/>
    <n v="1072"/>
    <n v="592.26"/>
    <s v="Ok"/>
    <n v="0"/>
    <n v="0"/>
  </r>
  <r>
    <n v="1073"/>
    <s v="Nassau"/>
    <s v="49-2N-25-4140-0016-0000"/>
    <n v="194.44"/>
    <n v="2017"/>
    <e v="#N/A"/>
    <e v="#N/A"/>
    <e v="#N/A"/>
    <e v="#N/A"/>
    <e v="#N/A"/>
    <e v="#N/A"/>
    <e v="#N/A"/>
    <e v="#N/A"/>
    <e v="#N/A"/>
    <e v="#N/A"/>
    <e v="#N/A"/>
    <e v="#N/A"/>
    <n v="0"/>
    <s v="VACANT RESIDENTIAL"/>
    <e v="#N/A"/>
    <e v="#N/A"/>
    <n v="2017"/>
    <n v="9100"/>
    <e v="#N/A"/>
    <e v="#N/A"/>
    <e v="#N/A"/>
    <n v="0"/>
    <m/>
    <m/>
    <s v="No"/>
    <m/>
    <m/>
    <m/>
    <s v="No"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9100"/>
    <n v="1"/>
    <n v="9100"/>
    <m/>
    <e v="#N/A"/>
    <e v="#N/A"/>
    <s v=""/>
    <e v="#N/A"/>
    <n v="9100"/>
    <s v="No"/>
    <s v="V"/>
    <s v="Yes"/>
    <s v="No"/>
    <n v="0"/>
    <n v="0"/>
    <e v="#N/A"/>
    <e v="#N/A"/>
    <e v="#N/A"/>
    <m/>
    <s v="No"/>
    <m/>
    <m/>
    <m/>
    <x v="4"/>
    <n v="1073"/>
    <n v="194.44"/>
    <s v="Ok"/>
    <e v="#N/A"/>
    <e v="#N/A"/>
  </r>
  <r>
    <n v="1074"/>
    <s v="Nassau"/>
    <s v="49-2N-25-4140-0016-0010"/>
    <n v="194.44"/>
    <n v="2017"/>
    <e v="#N/A"/>
    <e v="#N/A"/>
    <e v="#N/A"/>
    <e v="#N/A"/>
    <e v="#N/A"/>
    <e v="#N/A"/>
    <e v="#N/A"/>
    <e v="#N/A"/>
    <e v="#N/A"/>
    <e v="#N/A"/>
    <e v="#N/A"/>
    <e v="#N/A"/>
    <n v="0"/>
    <s v="VACANT RESIDENTIAL"/>
    <e v="#N/A"/>
    <e v="#N/A"/>
    <n v="2017"/>
    <n v="9100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9100"/>
    <n v="1"/>
    <n v="9100"/>
    <m/>
    <e v="#N/A"/>
    <e v="#N/A"/>
    <s v=""/>
    <e v="#N/A"/>
    <n v="9100"/>
    <s v="No"/>
    <s v="V"/>
    <s v="Yes"/>
    <s v="No"/>
    <n v="0"/>
    <n v="0"/>
    <e v="#N/A"/>
    <e v="#N/A"/>
    <e v="#N/A"/>
    <m/>
    <s v="No"/>
    <m/>
    <m/>
    <m/>
    <x v="4"/>
    <n v="1074"/>
    <n v="194.44"/>
    <s v="Ok"/>
    <e v="#N/A"/>
    <e v="#N/A"/>
  </r>
  <r>
    <n v="1075"/>
    <s v="Nassau"/>
    <s v="49-2N-25-4140-0017-0000"/>
    <n v="356.84"/>
    <n v="2017"/>
    <n v="356.84"/>
    <n v="356.84"/>
    <n v="0"/>
    <n v="45138"/>
    <s v="CALLAHAN"/>
    <s v="Florida"/>
    <n v="32011"/>
    <s v="45138 BROWN ST"/>
    <s v="CALLAHAN FL 32011"/>
    <n v="0"/>
    <n v="0"/>
    <s v="MURPHY RONALD JASON &amp; MURPHY SHARON A (JT/RS)"/>
    <n v="0"/>
    <s v="VACANT RESIDENTIAL"/>
    <n v="8001"/>
    <s v="Residential-Vacant Land"/>
    <n v="2017"/>
    <n v="18200"/>
    <n v="2017"/>
    <n v="18200"/>
    <n v="300.36"/>
    <n v="0.84172178006949905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n v="0"/>
    <n v="0"/>
    <n v="0"/>
    <s v="No"/>
    <n v="0"/>
    <s v="No"/>
    <s v="Without Environmental Issues"/>
    <s v="No"/>
    <s v="None"/>
    <s v="45138 BROWN ST"/>
    <s v="Callahan"/>
    <s v="Florida"/>
    <n v="32011"/>
    <s v="45138 BROWN ST CALLAHAN FL 32011"/>
    <s v=""/>
    <s v="Pass"/>
    <s v="No"/>
    <s v="FV&lt;$10K"/>
    <s v="N/A"/>
    <s v="No, &lt; $20K Lien"/>
    <s v="No, Lien &lt; $20K"/>
    <s v="N/A"/>
    <s v="No"/>
    <s v="No"/>
    <n v="0"/>
    <s v="No"/>
    <n v="18200"/>
    <n v="1"/>
    <n v="18200"/>
    <m/>
    <n v="0"/>
    <n v="0"/>
    <s v=""/>
    <e v="#N/A"/>
    <n v="18200"/>
    <s v="No"/>
    <s v="V"/>
    <s v="Yes"/>
    <s v="No"/>
    <n v="0"/>
    <n v="0"/>
    <n v="1427.36"/>
    <n v="-1427.36"/>
    <n v="7.8426373626373627E-2"/>
    <m/>
    <s v="No"/>
    <m/>
    <m/>
    <m/>
    <x v="4"/>
    <n v="1075"/>
    <n v="356.84"/>
    <s v="Ok"/>
    <n v="0"/>
    <n v="0"/>
  </r>
  <r>
    <n v="1076"/>
    <s v="Nassau"/>
    <s v="49-2N-25-4140-0019-0000"/>
    <n v="850.51"/>
    <n v="2017"/>
    <n v="850.51"/>
    <n v="850.51"/>
    <n v="0"/>
    <n v="45102"/>
    <s v="CALLAHAN"/>
    <s v="Florida"/>
    <n v="32011"/>
    <s v="45102 BROWN ST"/>
    <s v="CALLAHAN FL 32011"/>
    <n v="-81.826598558106895"/>
    <n v="30.556140013449099"/>
    <s v="TANNER KENNETH EDEE"/>
    <n v="2"/>
    <s v="MOBILE HOMES"/>
    <n v="1006"/>
    <s v="Mobile home"/>
    <n v="2017"/>
    <n v="90775"/>
    <n v="2017"/>
    <n v="90775"/>
    <n v="1498.07"/>
    <n v="1.7613784670374246"/>
    <m/>
    <s v="No"/>
    <s v="No"/>
    <s v="No"/>
    <s v="No"/>
    <m/>
    <m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45102 BROWN ST"/>
    <s v="Callahan"/>
    <s v="Florida"/>
    <n v="32011"/>
    <s v="45102 BROWN ST CALLAHAN FL 32011"/>
    <s v=""/>
    <s v="Pass"/>
    <s v="No"/>
    <s v="FV&lt;$10K"/>
    <s v="N/A"/>
    <s v="No, &lt; $20K Lien"/>
    <s v="No, Lien &lt; $20K"/>
    <s v="N/A"/>
    <s v="No"/>
    <s v="No"/>
    <n v="1"/>
    <s v="No"/>
    <n v="90775"/>
    <n v="1"/>
    <n v="90775"/>
    <m/>
    <n v="0"/>
    <n v="0"/>
    <s v=""/>
    <e v="#N/A"/>
    <n v="90775"/>
    <s v="No"/>
    <s v="R"/>
    <s v="No"/>
    <s v="No"/>
    <n v="0.35"/>
    <n v="31771.249999999996"/>
    <n v="6842.79"/>
    <n v="24928.459999999995"/>
    <n v="7.5381878270448913E-2"/>
    <m/>
    <s v="No"/>
    <m/>
    <m/>
    <m/>
    <x v="0"/>
    <n v="1076"/>
    <n v="850.51"/>
    <s v="Ok"/>
    <n v="0"/>
    <n v="0"/>
  </r>
  <r>
    <n v="1077"/>
    <s v="Nassau"/>
    <s v="49-2N-25-4150-000A-0070"/>
    <n v="398.43"/>
    <n v="2017"/>
    <e v="#N/A"/>
    <e v="#N/A"/>
    <e v="#N/A"/>
    <e v="#N/A"/>
    <e v="#N/A"/>
    <e v="#N/A"/>
    <e v="#N/A"/>
    <e v="#N/A"/>
    <e v="#N/A"/>
    <e v="#N/A"/>
    <e v="#N/A"/>
    <e v="#N/A"/>
    <n v="1"/>
    <s v="SINGLE FAMILY"/>
    <e v="#N/A"/>
    <e v="#N/A"/>
    <n v="2017"/>
    <n v="109476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109476"/>
    <n v="1"/>
    <n v="109476"/>
    <m/>
    <e v="#N/A"/>
    <e v="#N/A"/>
    <s v=""/>
    <e v="#N/A"/>
    <n v="109476"/>
    <s v="No"/>
    <s v="S"/>
    <s v="No"/>
    <s v="Yes"/>
    <n v="0.67"/>
    <n v="73348.92"/>
    <e v="#N/A"/>
    <e v="#N/A"/>
    <e v="#N/A"/>
    <m/>
    <e v="#N/A"/>
    <m/>
    <m/>
    <m/>
    <x v="5"/>
    <n v="1077"/>
    <n v="398.43"/>
    <e v="#N/A"/>
    <e v="#N/A"/>
    <e v="#N/A"/>
  </r>
  <r>
    <n v="1078"/>
    <s v="Nassau"/>
    <s v="49-2N-25-4150-000B-0011"/>
    <n v="58.78"/>
    <n v="2017"/>
    <n v="58.78"/>
    <n v="58.78"/>
    <n v="0"/>
    <m/>
    <s v="CALLAHAN"/>
    <s v="Florida"/>
    <n v="32011"/>
    <s v="ROBINWOOD CIR"/>
    <s v="CALLAHAN FL 32011"/>
    <n v="-81.825783689476793"/>
    <n v="30.5549661457685"/>
    <s v="SIKES J  F"/>
    <n v="0"/>
    <s v="VACANT RESIDENTIAL"/>
    <n v="8001"/>
    <s v="Residential-Vacant Land"/>
    <n v="2017"/>
    <n v="1500"/>
    <n v="2017"/>
    <n v="1500"/>
    <n v="24.76"/>
    <n v="0.42123171146648519"/>
    <s v="No"/>
    <s v="No"/>
    <m/>
    <m/>
    <m/>
    <m/>
    <m/>
    <s v="I"/>
    <s v="C"/>
    <s v="I"/>
    <n v="0"/>
    <n v="0"/>
    <n v="0"/>
    <n v="0"/>
    <s v="No"/>
    <s v="Yes"/>
    <s v="No"/>
    <n v="0"/>
    <n v="0"/>
    <n v="0"/>
    <n v="0"/>
    <n v="0"/>
    <n v="0"/>
    <s v="Potential Low Risk"/>
    <s v="Minimal"/>
    <n v="2"/>
    <s v="No"/>
    <s v="No"/>
    <s v="No"/>
    <s v="Without Environmental Issues"/>
    <s v="No"/>
    <s v="None"/>
    <s v="ROBINWOOD CIR"/>
    <s v="Callahan"/>
    <s v="Florida"/>
    <n v="32011"/>
    <s v="ROBINWOOD CIR CALLAHAN FL 32011"/>
    <s v=""/>
    <s v="Lien&lt;$150"/>
    <s v="No"/>
    <s v="FV&lt;$10K"/>
    <s v="N/A"/>
    <s v="No, &lt; $20K Lien"/>
    <s v="No, Lien &lt; $20K"/>
    <s v="N/A"/>
    <s v="No"/>
    <s v="No"/>
    <n v="2"/>
    <s v="No"/>
    <n v="1500"/>
    <n v="1"/>
    <n v="1500"/>
    <m/>
    <n v="0"/>
    <n v="0"/>
    <s v=""/>
    <e v="#N/A"/>
    <n v="1500"/>
    <s v="No"/>
    <s v="V"/>
    <s v="Yes"/>
    <s v="No"/>
    <n v="0"/>
    <n v="0"/>
    <n v="352.67999999999995"/>
    <n v="-352.67999999999995"/>
    <n v="0.23511999999999997"/>
    <m/>
    <s v="No"/>
    <m/>
    <m/>
    <m/>
    <x v="2"/>
    <n v="1078"/>
    <n v="58.78"/>
    <s v="Ok"/>
    <n v="0"/>
    <n v="0"/>
  </r>
  <r>
    <n v="1079"/>
    <s v="Nassau"/>
    <s v="49-2N-25-4150-000B-0140"/>
    <n v="165.85"/>
    <n v="2017"/>
    <n v="165.85"/>
    <n v="165.85"/>
    <n v="0"/>
    <m/>
    <s v="CALLAHAN"/>
    <s v="Florida"/>
    <n v="32011"/>
    <s v="ROBINWOOD CIR"/>
    <s v="CALLAHAN FL 32011"/>
    <n v="-81.827679179599301"/>
    <n v="30.553574941117802"/>
    <s v="5T WEALTH PARTNERS LP"/>
    <n v="0"/>
    <s v="VACANT RESIDENTIAL"/>
    <n v="8001"/>
    <s v="Residential-Vacant Land"/>
    <n v="2017"/>
    <n v="7500"/>
    <n v="2017"/>
    <n v="7500"/>
    <n v="123.77"/>
    <n v="0.74627675610491406"/>
    <s v="No"/>
    <s v="No"/>
    <s v="No"/>
    <s v="No"/>
    <s v="No"/>
    <s v="No"/>
    <m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High"/>
    <n v="1"/>
    <s v="No"/>
    <s v="Yes"/>
    <s v="No"/>
    <s v="Without Environmental Issues"/>
    <s v="No"/>
    <s v="None"/>
    <s v="ROBINWOOD CIR"/>
    <s v="Callahan"/>
    <s v="Florida"/>
    <n v="32011"/>
    <s v="ROBINWOOD CIR CALLAHAN FL 32011"/>
    <s v=""/>
    <s v="Pass"/>
    <s v="Yes"/>
    <s v="FV&lt;$10K"/>
    <s v="N/A"/>
    <s v="No, &lt; $20K Lien"/>
    <s v="No, Lien &lt; $20K"/>
    <s v="N/A"/>
    <s v="No"/>
    <s v="No"/>
    <n v="1"/>
    <s v="No"/>
    <n v="7500"/>
    <n v="1"/>
    <n v="7500"/>
    <m/>
    <n v="0"/>
    <n v="0"/>
    <s v=""/>
    <e v="#N/A"/>
    <n v="7500"/>
    <s v="No"/>
    <s v="V"/>
    <s v="Yes"/>
    <s v="No"/>
    <n v="0"/>
    <n v="0"/>
    <n v="829.25"/>
    <n v="-829.25"/>
    <n v="0.11056666666666666"/>
    <m/>
    <s v="No"/>
    <m/>
    <m/>
    <m/>
    <x v="4"/>
    <n v="1079"/>
    <n v="165.85"/>
    <s v="Ok"/>
    <n v="0"/>
    <n v="0"/>
  </r>
  <r>
    <n v="1080"/>
    <s v="Nassau"/>
    <s v="49-2N-25-4150-000B-0150"/>
    <n v="165.85"/>
    <n v="2017"/>
    <n v="165.85"/>
    <n v="165.85"/>
    <n v="0"/>
    <m/>
    <s v="CALLAHAN"/>
    <s v="Florida"/>
    <n v="32011"/>
    <s v="ROBINWOOD CIR"/>
    <s v="CALLAHAN FL 32011"/>
    <n v="-81.827847143826205"/>
    <n v="30.5537254092491"/>
    <s v="5T WEALTH PARTNERS LP"/>
    <n v="0"/>
    <s v="VACANT RESIDENTIAL"/>
    <n v="8001"/>
    <s v="Residential-Vacant Land"/>
    <n v="2017"/>
    <n v="7500"/>
    <n v="2017"/>
    <n v="7500"/>
    <n v="123.77"/>
    <n v="0.74627675610491406"/>
    <s v="No"/>
    <s v="No"/>
    <s v="No"/>
    <s v="No"/>
    <s v="No"/>
    <s v="No"/>
    <m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High"/>
    <n v="1"/>
    <s v="No"/>
    <s v="Yes"/>
    <s v="No"/>
    <s v="Without Environmental Issues"/>
    <s v="No"/>
    <s v="None"/>
    <s v="ROBINWOOD CIR"/>
    <s v="Callahan"/>
    <s v="Florida"/>
    <n v="32011"/>
    <s v="ROBINWOOD CIR CALLAHAN FL 32011"/>
    <s v=""/>
    <s v="Pass"/>
    <s v="Yes"/>
    <s v="FV&lt;$10K"/>
    <s v="N/A"/>
    <s v="No, &lt; $20K Lien"/>
    <s v="No, Lien &lt; $20K"/>
    <s v="N/A"/>
    <s v="No"/>
    <s v="No"/>
    <n v="1"/>
    <s v="No"/>
    <n v="7500"/>
    <n v="1"/>
    <n v="7500"/>
    <m/>
    <n v="0"/>
    <n v="0"/>
    <s v=""/>
    <e v="#N/A"/>
    <n v="7500"/>
    <s v="No"/>
    <s v="V"/>
    <s v="Yes"/>
    <s v="No"/>
    <n v="0"/>
    <n v="0"/>
    <n v="829.25"/>
    <n v="-829.25"/>
    <n v="0.11056666666666666"/>
    <m/>
    <s v="No"/>
    <m/>
    <m/>
    <m/>
    <x v="4"/>
    <n v="1080"/>
    <n v="165.85"/>
    <s v="Ok"/>
    <n v="0"/>
    <n v="0"/>
  </r>
  <r>
    <n v="1081"/>
    <s v="Nassau"/>
    <s v="49-2N-25-4150-000B-0160"/>
    <n v="165.85"/>
    <n v="2017"/>
    <n v="165.85"/>
    <n v="165.85"/>
    <n v="0"/>
    <m/>
    <s v="CALLAHAN"/>
    <s v="Florida"/>
    <n v="32011"/>
    <s v="ROBINWOOD CIR"/>
    <s v="CALLAHAN FL 32011"/>
    <n v="-81.827959754686702"/>
    <n v="30.5539180757767"/>
    <s v="5T WEALTH PARTNERS LP"/>
    <n v="0"/>
    <s v="VACANT RESIDENTIAL"/>
    <n v="8001"/>
    <s v="Residential-Vacant Land"/>
    <n v="2017"/>
    <n v="7500"/>
    <n v="2017"/>
    <n v="7500"/>
    <n v="123.77"/>
    <n v="0.74627675610491406"/>
    <s v="No"/>
    <s v="No"/>
    <s v="No"/>
    <s v="No"/>
    <s v="No"/>
    <s v="No"/>
    <m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High"/>
    <n v="1"/>
    <s v="No"/>
    <s v="Yes"/>
    <s v="No"/>
    <s v="Without Environmental Issues"/>
    <s v="No"/>
    <s v="None"/>
    <s v="ROBINWOOD CIR"/>
    <s v="Callahan"/>
    <s v="Florida"/>
    <n v="32011"/>
    <s v="ROBINWOOD CIR CALLAHAN FL 32011"/>
    <s v=""/>
    <s v="Pass"/>
    <s v="Yes"/>
    <s v="FV&lt;$10K"/>
    <s v="N/A"/>
    <s v="No, &lt; $20K Lien"/>
    <s v="No, Lien &lt; $20K"/>
    <s v="N/A"/>
    <s v="No"/>
    <s v="No"/>
    <n v="1"/>
    <s v="No"/>
    <n v="7500"/>
    <n v="1"/>
    <n v="7500"/>
    <m/>
    <n v="0"/>
    <n v="0"/>
    <s v=""/>
    <e v="#N/A"/>
    <n v="7500"/>
    <s v="No"/>
    <s v="V"/>
    <s v="Yes"/>
    <s v="No"/>
    <n v="0"/>
    <n v="0"/>
    <n v="829.25"/>
    <n v="-829.25"/>
    <n v="0.11056666666666666"/>
    <m/>
    <s v="No"/>
    <m/>
    <m/>
    <m/>
    <x v="4"/>
    <n v="1081"/>
    <n v="165.85"/>
    <s v="Ok"/>
    <n v="0"/>
    <n v="0"/>
  </r>
  <r>
    <n v="1082"/>
    <s v="Nassau"/>
    <s v="49-2N-25-4150-000B-0170"/>
    <n v="299.74"/>
    <n v="2017"/>
    <n v="299.74"/>
    <n v="299.74"/>
    <n v="0"/>
    <m/>
    <s v="CALLAHAN"/>
    <s v="Florida"/>
    <n v="32011"/>
    <s v="ROBINWOOD CIR"/>
    <s v="CALLAHAN FL 32011"/>
    <n v="-81.828080691656794"/>
    <n v="30.554095479442399"/>
    <s v="5T WEALTH PARTNERS LP"/>
    <n v="0"/>
    <s v="VACANT RESIDENTIAL"/>
    <n v="8001"/>
    <s v="Residential-Vacant Land"/>
    <n v="2017"/>
    <n v="15000"/>
    <n v="2017"/>
    <n v="15000"/>
    <n v="247.56"/>
    <n v="0.82591579368786283"/>
    <s v="No"/>
    <s v="No"/>
    <s v="No"/>
    <s v="No"/>
    <s v="No"/>
    <s v="No"/>
    <m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High"/>
    <n v="1"/>
    <s v="No"/>
    <s v="Yes"/>
    <s v="No"/>
    <s v="Without Environmental Issues"/>
    <s v="No"/>
    <s v="None"/>
    <s v="ROBINWOOD CIR"/>
    <s v="Callahan"/>
    <s v="Florida"/>
    <n v="32011"/>
    <s v="ROBINWOOD CIR CALLAHAN FL 32011"/>
    <s v=""/>
    <s v="Pass"/>
    <s v="Yes"/>
    <s v="FV&lt;$10K"/>
    <s v="N/A"/>
    <s v="No, &lt; $20K Lien"/>
    <s v="No, Lien &lt; $20K"/>
    <s v="N/A"/>
    <s v="No"/>
    <s v="No"/>
    <n v="1"/>
    <s v="No"/>
    <n v="15000"/>
    <n v="1"/>
    <n v="15000"/>
    <m/>
    <n v="0"/>
    <n v="0"/>
    <s v=""/>
    <e v="#N/A"/>
    <n v="15000"/>
    <s v="No"/>
    <s v="V"/>
    <s v="Yes"/>
    <s v="No"/>
    <n v="0"/>
    <n v="0"/>
    <n v="1498.7"/>
    <n v="-1498.7"/>
    <n v="9.991333333333334E-2"/>
    <m/>
    <s v="No"/>
    <m/>
    <m/>
    <m/>
    <x v="4"/>
    <n v="1082"/>
    <n v="299.74"/>
    <s v="Ok"/>
    <n v="0"/>
    <n v="0"/>
  </r>
  <r>
    <n v="1083"/>
    <s v="Nassau"/>
    <s v="49-2N-25-4150-000B-0180"/>
    <n v="165.85"/>
    <n v="2017"/>
    <n v="165.85"/>
    <n v="165.85"/>
    <n v="0"/>
    <m/>
    <s v="CALLAHAN"/>
    <s v="Florida"/>
    <n v="32011"/>
    <s v="ROBINWOOD CIR"/>
    <s v="CALLAHAN FL 32011"/>
    <n v="-81.828221044068499"/>
    <n v="30.554273441602898"/>
    <s v="ST WEALTH PARTNERS LP"/>
    <n v="0"/>
    <s v="VACANT RESIDENTIAL"/>
    <n v="8001"/>
    <s v="Residential-Vacant Land"/>
    <n v="2017"/>
    <n v="7500"/>
    <n v="2017"/>
    <n v="7500"/>
    <n v="123.77"/>
    <n v="0.74627675610491406"/>
    <s v="No"/>
    <s v="No"/>
    <s v="No"/>
    <s v="No"/>
    <s v="No"/>
    <s v="No"/>
    <m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High"/>
    <n v="1"/>
    <s v="No"/>
    <s v="Yes"/>
    <s v="No"/>
    <s v="Without Environmental Issues"/>
    <s v="No"/>
    <s v="None"/>
    <s v="ROBINWOOD CIR"/>
    <s v="Callahan"/>
    <s v="Florida"/>
    <n v="32011"/>
    <s v="ROBINWOOD CIR CALLAHAN FL 32011"/>
    <s v=""/>
    <s v="Pass"/>
    <s v="Yes"/>
    <s v="FV&lt;$10K"/>
    <s v="N/A"/>
    <s v="No, &lt; $20K Lien"/>
    <s v="No, Lien &lt; $20K"/>
    <s v="N/A"/>
    <s v="No"/>
    <s v="No"/>
    <n v="1"/>
    <s v="No"/>
    <n v="7500"/>
    <n v="1"/>
    <n v="7500"/>
    <m/>
    <n v="0"/>
    <n v="0"/>
    <s v=""/>
    <e v="#N/A"/>
    <n v="7500"/>
    <s v="No"/>
    <s v="V"/>
    <s v="Yes"/>
    <s v="No"/>
    <n v="0"/>
    <n v="0"/>
    <n v="829.25"/>
    <n v="-829.25"/>
    <n v="0.11056666666666666"/>
    <m/>
    <s v="No"/>
    <m/>
    <m/>
    <m/>
    <x v="4"/>
    <n v="1083"/>
    <n v="165.85"/>
    <s v="Ok"/>
    <n v="0"/>
    <n v="0"/>
  </r>
  <r>
    <n v="1084"/>
    <s v="Nassau"/>
    <s v="49-2N-25-4150-000B-0190"/>
    <n v="165.85"/>
    <n v="2017"/>
    <n v="165.85"/>
    <n v="165.85"/>
    <n v="0"/>
    <m/>
    <s v="CALLAHAN"/>
    <s v="Florida"/>
    <n v="32011"/>
    <s v="ROBINWOOD CIR"/>
    <s v="CALLAHAN FL 32011"/>
    <n v="-81.828290991269597"/>
    <n v="30.554473748156799"/>
    <s v="5T WEALTH PARTNERS LP"/>
    <n v="0"/>
    <s v="VACANT RESIDENTIAL"/>
    <n v="8001"/>
    <s v="Residential-Vacant Land"/>
    <n v="2017"/>
    <n v="7500"/>
    <n v="2017"/>
    <n v="7500"/>
    <n v="123.77"/>
    <n v="0.74627675610491406"/>
    <s v="No"/>
    <s v="No"/>
    <s v="No"/>
    <s v="No"/>
    <s v="No"/>
    <s v="No"/>
    <m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High"/>
    <n v="1"/>
    <s v="No"/>
    <s v="Yes"/>
    <s v="No"/>
    <s v="Without Environmental Issues"/>
    <s v="No"/>
    <s v="None"/>
    <s v="ROBINWOOD CIR"/>
    <s v="Callahan"/>
    <s v="Florida"/>
    <n v="32011"/>
    <s v="ROBINWOOD CIR CALLAHAN FL 32011"/>
    <s v=""/>
    <s v="Pass"/>
    <s v="Yes"/>
    <s v="FV&lt;$10K"/>
    <s v="N/A"/>
    <s v="No, &lt; $20K Lien"/>
    <s v="No, Lien &lt; $20K"/>
    <s v="N/A"/>
    <s v="No"/>
    <s v="No"/>
    <n v="1"/>
    <s v="No"/>
    <n v="7500"/>
    <n v="1"/>
    <n v="7500"/>
    <m/>
    <n v="0"/>
    <n v="0"/>
    <s v=""/>
    <e v="#N/A"/>
    <n v="7500"/>
    <s v="No"/>
    <s v="V"/>
    <s v="Yes"/>
    <s v="No"/>
    <n v="0"/>
    <n v="0"/>
    <n v="829.25"/>
    <n v="-829.25"/>
    <n v="0.11056666666666666"/>
    <m/>
    <s v="No"/>
    <m/>
    <m/>
    <m/>
    <x v="4"/>
    <n v="1084"/>
    <n v="165.85"/>
    <s v="Ok"/>
    <n v="0"/>
    <n v="0"/>
  </r>
  <r>
    <n v="1085"/>
    <s v="Nassau"/>
    <s v="49-2N-25-4160-0003-0010"/>
    <n v="287.95"/>
    <n v="2017"/>
    <n v="287.95"/>
    <n v="287.95"/>
    <n v="0"/>
    <m/>
    <s v="CALLAHAN"/>
    <s v="Florida"/>
    <n v="32011"/>
    <s v="PICKETT ST"/>
    <s v="CALLAHAN FL 32011"/>
    <n v="-81.832832055124101"/>
    <n v="30.554640671344199"/>
    <s v="ROHE ERIN PA"/>
    <n v="0"/>
    <s v="VACANT RESIDENTIAL"/>
    <n v="8001"/>
    <s v="Residential-Vacant Land"/>
    <n v="2017"/>
    <n v="14340"/>
    <n v="2017"/>
    <n v="14340"/>
    <n v="236.66"/>
    <n v="0.82187879840250044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High"/>
    <n v="1"/>
    <s v="No"/>
    <s v="No"/>
    <s v="No"/>
    <s v="Without Environmental Issues"/>
    <s v="No"/>
    <s v="None"/>
    <s v="PICKETT ST"/>
    <s v="Callahan"/>
    <s v="Florida"/>
    <n v="32011"/>
    <s v="PICKETT ST CALLAHAN FL 32011"/>
    <s v=""/>
    <s v="Pass"/>
    <s v="No"/>
    <s v="FV&lt;$10K"/>
    <s v="N/A"/>
    <s v="No, &lt; $20K Lien"/>
    <s v="No, Lien &lt; $20K"/>
    <s v="N/A"/>
    <s v="No"/>
    <s v="No"/>
    <n v="1"/>
    <s v="No"/>
    <n v="14340"/>
    <n v="1"/>
    <n v="14340"/>
    <m/>
    <n v="0"/>
    <n v="0"/>
    <s v=""/>
    <e v="#N/A"/>
    <n v="14340"/>
    <s v="No"/>
    <s v="V"/>
    <s v="Yes"/>
    <s v="No"/>
    <n v="0"/>
    <n v="0"/>
    <n v="1439.75"/>
    <n v="-1439.75"/>
    <n v="0.10040097629009763"/>
    <m/>
    <s v="No"/>
    <m/>
    <m/>
    <m/>
    <x v="4"/>
    <n v="1085"/>
    <n v="287.95"/>
    <s v="Ok"/>
    <n v="0"/>
    <n v="0"/>
  </r>
  <r>
    <n v="1086"/>
    <s v="Nassau"/>
    <s v="49-2N-25-4160-0003-0020"/>
    <n v="235.73"/>
    <n v="2017"/>
    <n v="235.73"/>
    <n v="235.73"/>
    <n v="0"/>
    <m/>
    <s v="CALLAHAN"/>
    <s v="Florida"/>
    <n v="32011"/>
    <s v="PICKETT ST"/>
    <s v="CALLAHAN FL 32011"/>
    <n v="-81.8325675783192"/>
    <n v="30.553887769640099"/>
    <s v="ROHE ERIN PA"/>
    <n v="0"/>
    <s v="VACANT RESIDENTIAL"/>
    <n v="8001"/>
    <s v="Residential-Vacant Land"/>
    <n v="2017"/>
    <n v="10824"/>
    <n v="2017"/>
    <n v="12300"/>
    <n v="188.38"/>
    <n v="0.79913460314766893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High"/>
    <n v="1"/>
    <s v="No"/>
    <s v="No"/>
    <s v="No"/>
    <s v="Without Environmental Issues"/>
    <s v="No"/>
    <s v="None"/>
    <s v="PICKETT ST"/>
    <s v="Callahan"/>
    <s v="Florida"/>
    <n v="32011"/>
    <s v="PICKETT ST CALLAHAN FL 32011"/>
    <s v=""/>
    <s v="Pass"/>
    <s v="No"/>
    <s v="FV&lt;$10K"/>
    <s v="N/A"/>
    <s v="No, &lt; $20K Lien"/>
    <s v="No, Lien &lt; $20K"/>
    <s v="N/A"/>
    <s v="No"/>
    <s v="No"/>
    <n v="1"/>
    <s v="No"/>
    <n v="10824"/>
    <n v="1"/>
    <n v="10824"/>
    <m/>
    <n v="0"/>
    <n v="0"/>
    <s v=""/>
    <e v="#N/A"/>
    <n v="10824"/>
    <s v="No"/>
    <s v="V"/>
    <s v="Yes"/>
    <s v="No"/>
    <n v="0"/>
    <n v="0"/>
    <n v="1178.6499999999999"/>
    <n v="-1178.6499999999999"/>
    <n v="0.10889227642276421"/>
    <m/>
    <s v="No"/>
    <m/>
    <m/>
    <m/>
    <x v="4"/>
    <n v="1086"/>
    <n v="235.73"/>
    <s v="Ok"/>
    <n v="0"/>
    <n v="0"/>
  </r>
  <r>
    <n v="1087"/>
    <s v="Nassau"/>
    <s v="49-2N-25-4160-0004-0010"/>
    <n v="800.9"/>
    <n v="2017"/>
    <n v="800.9"/>
    <n v="800.9"/>
    <n v="0"/>
    <m/>
    <s v="CALLAHAN"/>
    <s v="Florida"/>
    <n v="32011"/>
    <s v="FIFTH AV"/>
    <s v="CALLAHAN FL 32011"/>
    <n v="-81.829628884421595"/>
    <n v="30.555073329620601"/>
    <s v="ROHE ERIN PA"/>
    <n v="0"/>
    <s v="VACANT RESIDENTIAL"/>
    <n v="8001"/>
    <s v="Residential-Vacant Land"/>
    <n v="2017"/>
    <n v="43080"/>
    <n v="2017"/>
    <n v="43080"/>
    <n v="710.96"/>
    <n v="0.8877013359970034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FIFTH AV"/>
    <s v="Callahan"/>
    <s v="Florida"/>
    <n v="32011"/>
    <s v="FIFTH AV CALLAHAN FL 32011"/>
    <s v=""/>
    <s v="Pass"/>
    <s v="No"/>
    <s v="FV&lt;$10K"/>
    <s v="N/A"/>
    <s v="No, &lt; $20K Lien"/>
    <s v="No, Lien &lt; $20K"/>
    <s v="N/A"/>
    <s v="No"/>
    <s v="No"/>
    <n v="1"/>
    <s v="No"/>
    <n v="43080"/>
    <n v="1"/>
    <n v="43080"/>
    <m/>
    <n v="0"/>
    <n v="0"/>
    <s v=""/>
    <e v="#N/A"/>
    <n v="43080"/>
    <s v="No"/>
    <s v="V"/>
    <s v="Yes"/>
    <s v="No"/>
    <n v="0"/>
    <n v="0"/>
    <n v="4004.5"/>
    <n v="-4004.5"/>
    <n v="9.2954967502321267E-2"/>
    <m/>
    <s v="No"/>
    <m/>
    <m/>
    <m/>
    <x v="1"/>
    <n v="1087"/>
    <n v="800.9"/>
    <s v="Ok"/>
    <n v="0"/>
    <n v="0"/>
  </r>
  <r>
    <n v="1088"/>
    <s v="Nassau"/>
    <s v="49-2N-25-4160-0004-0020"/>
    <n v="952.98"/>
    <n v="2017"/>
    <n v="952.98"/>
    <n v="952.98"/>
    <n v="0"/>
    <m/>
    <s v="CALLAHAN"/>
    <s v="Florida"/>
    <n v="32011"/>
    <s v="PICKETT ST"/>
    <s v="CALLAHAN FL 32011"/>
    <n v="-81.829739151357401"/>
    <n v="30.553569245282201"/>
    <s v="ROHE ERIN PA"/>
    <n v="0"/>
    <s v="VACANT RESIDENTIAL"/>
    <n v="8001"/>
    <s v="Residential-Vacant Land"/>
    <n v="2017"/>
    <n v="51600"/>
    <n v="2017"/>
    <n v="51600"/>
    <n v="851.57"/>
    <n v="0.89358643413293037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High"/>
    <n v="1"/>
    <s v="No"/>
    <s v="No"/>
    <s v="No"/>
    <s v="Without Environmental Issues"/>
    <s v="No"/>
    <s v="None"/>
    <s v="PICKETT ST"/>
    <s v="Callahan"/>
    <s v="Florida"/>
    <n v="32011"/>
    <s v="PICKETT ST CALLAHAN FL 32011"/>
    <s v=""/>
    <s v="Pass"/>
    <s v="No"/>
    <s v="FV&lt;$10K"/>
    <s v="N/A"/>
    <s v="No, &lt; $20K Lien"/>
    <s v="No, Lien &lt; $20K"/>
    <s v="N/A"/>
    <s v="No"/>
    <s v="No"/>
    <n v="1"/>
    <s v="No"/>
    <n v="51600"/>
    <n v="1"/>
    <n v="51600"/>
    <m/>
    <n v="0"/>
    <n v="0"/>
    <s v=""/>
    <e v="#N/A"/>
    <n v="51600"/>
    <s v="No"/>
    <s v="V"/>
    <s v="Yes"/>
    <s v="No"/>
    <n v="0"/>
    <n v="0"/>
    <n v="4764.8999999999996"/>
    <n v="-4764.8999999999996"/>
    <n v="9.234302325581395E-2"/>
    <m/>
    <s v="No"/>
    <m/>
    <m/>
    <m/>
    <x v="1"/>
    <n v="1088"/>
    <n v="952.98"/>
    <s v="Ok"/>
    <n v="0"/>
    <n v="0"/>
  </r>
  <r>
    <n v="1089"/>
    <s v="Nassau"/>
    <s v="50-2N-25-0000-0001-0030"/>
    <n v="1157.6300000000001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89178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89178"/>
    <n v="1"/>
    <n v="89178"/>
    <m/>
    <e v="#N/A"/>
    <e v="#N/A"/>
    <s v=""/>
    <e v="#N/A"/>
    <n v="89178"/>
    <s v="No"/>
    <s v="R"/>
    <s v="No"/>
    <s v="Yes"/>
    <n v="0.67"/>
    <n v="59749.26"/>
    <e v="#N/A"/>
    <e v="#N/A"/>
    <e v="#N/A"/>
    <m/>
    <e v="#N/A"/>
    <m/>
    <m/>
    <m/>
    <x v="5"/>
    <n v="1089"/>
    <n v="1157.6300000000001"/>
    <e v="#N/A"/>
    <e v="#N/A"/>
    <e v="#N/A"/>
  </r>
  <r>
    <n v="1090"/>
    <s v="Nassau"/>
    <s v="51-2N-25-0000-0001-0010"/>
    <n v="525.63"/>
    <n v="2017"/>
    <n v="525.63"/>
    <n v="525.63"/>
    <n v="0"/>
    <m/>
    <s v="CALLAHAN"/>
    <s v="Florida"/>
    <n v="32011"/>
    <s v="SR 200"/>
    <s v="CALLAHAN FL 32011"/>
    <n v="-81.822891815418203"/>
    <n v="30.574875136330899"/>
    <s v="GRIFFIN GERALD R"/>
    <n v="0"/>
    <s v="VACANT RESIDENTIAL"/>
    <n v="8001"/>
    <s v="Residential-Vacant Land"/>
    <n v="2017"/>
    <n v="30150"/>
    <n v="2017"/>
    <n v="30150"/>
    <n v="456.43"/>
    <n v="0.86834845804082716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High"/>
    <n v="1"/>
    <s v="No"/>
    <s v="No"/>
    <s v="No"/>
    <s v="Without Environmental Issues"/>
    <s v="No"/>
    <s v="None"/>
    <s v="SR 200"/>
    <s v="Callahan"/>
    <s v="Florida"/>
    <n v="32011"/>
    <s v="SR 200 CALLAHAN FL 32011"/>
    <s v=""/>
    <s v="Pass"/>
    <s v="No"/>
    <s v="FV&lt;$10K"/>
    <s v="N/A"/>
    <s v="No, &lt; $20K Lien"/>
    <s v="No, Lien &lt; $20K"/>
    <s v="N/A"/>
    <s v="No"/>
    <s v="No"/>
    <n v="1"/>
    <s v="No"/>
    <n v="30150"/>
    <n v="1"/>
    <n v="30150"/>
    <m/>
    <n v="0"/>
    <n v="0"/>
    <s v=""/>
    <e v="#N/A"/>
    <n v="30150"/>
    <s v="No"/>
    <s v="V"/>
    <s v="Yes"/>
    <s v="No"/>
    <n v="0"/>
    <n v="0"/>
    <n v="2628.15"/>
    <n v="-2628.15"/>
    <n v="8.7169154228855725E-2"/>
    <m/>
    <s v="No"/>
    <m/>
    <m/>
    <m/>
    <x v="1"/>
    <n v="1090"/>
    <n v="525.63"/>
    <s v="Ok"/>
    <n v="0"/>
    <n v="0"/>
  </r>
  <r>
    <n v="1091"/>
    <s v="Nassau"/>
    <s v="51-2N-25-0000-0011-0000"/>
    <n v="670.53"/>
    <n v="2017"/>
    <n v="670.53"/>
    <n v="670.53"/>
    <n v="0"/>
    <n v="45064"/>
    <s v="CALLAHAN"/>
    <s v="Florida"/>
    <n v="32011"/>
    <s v="45064 COLSON RD"/>
    <s v="CALLAHAN FL 32011"/>
    <n v="-81.835469131351402"/>
    <n v="30.573424998076799"/>
    <s v="COLSON JOE L &amp; COLSON JANETTE J &amp; DELOURS &amp; JONES LAURA COLSON"/>
    <n v="0"/>
    <s v="VACANT RESIDENTIAL"/>
    <n v="8001"/>
    <s v="Residential-Vacant Land"/>
    <n v="2017"/>
    <n v="39000"/>
    <n v="2017"/>
    <n v="39000"/>
    <n v="590.41"/>
    <n v="0.88051243046545269"/>
    <m/>
    <s v="No"/>
    <s v="No"/>
    <m/>
    <m/>
    <m/>
    <m/>
    <s v="I"/>
    <s v="I"/>
    <n v="0"/>
    <n v="0"/>
    <n v="0"/>
    <n v="0"/>
    <n v="0"/>
    <s v="No"/>
    <s v="No"/>
    <s v="No"/>
    <n v="0"/>
    <n v="0"/>
    <n v="0"/>
    <n v="0"/>
    <n v="0"/>
    <n v="4"/>
    <s v="Potential Medium Risk"/>
    <s v="Minimal"/>
    <n v="0"/>
    <s v="No"/>
    <s v="No"/>
    <s v="No"/>
    <s v="Without Environmental Issues"/>
    <s v="No"/>
    <s v="None"/>
    <s v="45064 COLSON RD"/>
    <s v="Callahan"/>
    <s v="Florida"/>
    <n v="32011"/>
    <s v="45064 COLSON RD CALLAHAN FL 32011"/>
    <s v=""/>
    <s v="Pass"/>
    <s v="No"/>
    <s v="FV&lt;$10K"/>
    <s v="N/A"/>
    <s v="No, &lt; $20K Lien"/>
    <s v="No, Lien &lt; $20K"/>
    <s v="N/A"/>
    <s v="No"/>
    <s v="No"/>
    <n v="0"/>
    <s v="No"/>
    <n v="39000"/>
    <n v="1"/>
    <n v="39000"/>
    <m/>
    <n v="0"/>
    <n v="0"/>
    <s v=""/>
    <e v="#N/A"/>
    <n v="39000"/>
    <s v="No"/>
    <s v="V"/>
    <s v="Yes"/>
    <s v="No"/>
    <n v="0"/>
    <n v="0"/>
    <n v="2682.12"/>
    <n v="-2682.12"/>
    <n v="6.8772307692307688E-2"/>
    <m/>
    <s v="No"/>
    <m/>
    <m/>
    <m/>
    <x v="1"/>
    <n v="1091"/>
    <n v="670.53"/>
    <s v="Ok"/>
    <n v="0"/>
    <n v="0"/>
  </r>
  <r>
    <n v="1092"/>
    <s v="Nassau"/>
    <s v="51-2N-25-0000-0012-0000"/>
    <n v="1991.03"/>
    <n v="2017"/>
    <n v="1991.03"/>
    <n v="1991.03"/>
    <n v="0"/>
    <n v="45050"/>
    <s v="CALLAHAN"/>
    <s v="Florida"/>
    <n v="32011"/>
    <s v="45050 HISTORICAL LN"/>
    <s v="CALLAHAN FL 32011"/>
    <n v="-81.835743320785696"/>
    <n v="30.5730030680831"/>
    <s v="GRIFFIN ANDREW"/>
    <n v="27"/>
    <s v="VEHICLE SALES/REPAIR/STORAGE/RENTAL; GARAGES, MARINE/FARM EQUIPMENT/MACHINERY"/>
    <n v="2023"/>
    <s v="Vehicle Rentals Vehicle Sales (auto/truck/RV/boat/etc.)"/>
    <n v="2017"/>
    <n v="119653"/>
    <n v="2017"/>
    <n v="119653"/>
    <n v="1811.4"/>
    <n v="0.9097803649367413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75000"/>
    <s v="SELLER TAKE-BACK"/>
    <n v="0"/>
    <n v="4"/>
    <s v="Potential Medium Risk"/>
    <s v="Minimal"/>
    <n v="1"/>
    <s v="No"/>
    <s v="No"/>
    <s v="No"/>
    <s v="Contaminated Discharge Parcels"/>
    <s v="Yes"/>
    <s v="None"/>
    <s v="45050 HISTORICAL LN"/>
    <s v="Callahan"/>
    <s v="Florida"/>
    <n v="32011"/>
    <s v="45050 HISTORICAL LN CALLAHAN FL 32011"/>
    <s v="L"/>
    <s v="Pass"/>
    <s v="No"/>
    <s v="FV&lt;$10K"/>
    <s v="N/A"/>
    <s v="No, &lt; $20K Lien"/>
    <s v="No, Lien &lt; $20K"/>
    <s v="N/A"/>
    <s v="No"/>
    <s v="No"/>
    <n v="1"/>
    <s v="No"/>
    <n v="119653"/>
    <n v="1"/>
    <n v="119653"/>
    <m/>
    <n v="0"/>
    <n v="0"/>
    <s v=""/>
    <e v="#N/A"/>
    <n v="119653"/>
    <s v="No"/>
    <s v="C"/>
    <s v="No"/>
    <s v="No"/>
    <n v="0.3"/>
    <n v="35895.9"/>
    <n v="9955.15"/>
    <n v="25940.75"/>
    <n v="8.3200170493008943E-2"/>
    <m/>
    <s v="No"/>
    <m/>
    <m/>
    <m/>
    <x v="0"/>
    <n v="1092"/>
    <n v="1991.03"/>
    <s v="Ok"/>
    <n v="0"/>
    <n v="0"/>
  </r>
  <r>
    <n v="1093"/>
    <s v="Nassau"/>
    <s v="51-2N-25-0000-0015-0000"/>
    <n v="525.9"/>
    <n v="2017"/>
    <n v="525.9"/>
    <n v="525.9"/>
    <n v="0"/>
    <m/>
    <s v="CALLAHAN"/>
    <s v="Florida"/>
    <n v="32011"/>
    <s v="US HWY 1"/>
    <s v="CALLAHAN FL 32011"/>
    <n v="-81.835739887542005"/>
    <n v="30.572107428299802"/>
    <s v="JONES ROBERT"/>
    <n v="10"/>
    <s v="VACANT COMMERCIAL"/>
    <n v="8002"/>
    <s v="Commercial-Vacant Land"/>
    <n v="2017"/>
    <n v="30166"/>
    <n v="2017"/>
    <n v="30166"/>
    <n v="456.68"/>
    <n v="0.86837801863472153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5"/>
    <s v="Potential Medium Risk"/>
    <s v="Minimal"/>
    <n v="0"/>
    <s v="No"/>
    <s v="Yes"/>
    <s v="No"/>
    <s v="Without Environmental Issues"/>
    <s v="No"/>
    <s v="None"/>
    <s v="US HWY 1"/>
    <s v="Callahan"/>
    <s v="Florida"/>
    <n v="32011"/>
    <s v="US HWY 1 CALLAHAN FL 32011"/>
    <s v=""/>
    <s v="Pass"/>
    <s v="Yes"/>
    <s v="FV&lt;$10K"/>
    <s v="N/A"/>
    <s v="No, &lt; $20K Lien"/>
    <s v="No, Lien &lt; $20K"/>
    <s v="N/A"/>
    <s v="No"/>
    <s v="No"/>
    <n v="0"/>
    <s v="No"/>
    <n v="30166"/>
    <n v="1"/>
    <n v="30166"/>
    <m/>
    <n v="0"/>
    <n v="0"/>
    <s v=""/>
    <e v="#N/A"/>
    <n v="30166"/>
    <s v="No"/>
    <s v="V"/>
    <s v="Yes"/>
    <s v="No"/>
    <n v="0"/>
    <n v="0"/>
    <n v="2103.6"/>
    <n v="-2103.6"/>
    <n v="6.973413777100046E-2"/>
    <m/>
    <s v="No"/>
    <m/>
    <m/>
    <m/>
    <x v="1"/>
    <n v="1093"/>
    <n v="525.9"/>
    <s v="Ok"/>
    <n v="0"/>
    <n v="0"/>
  </r>
  <r>
    <n v="1094"/>
    <s v="Nassau"/>
    <s v="51-2N-25-0000-0016-0000"/>
    <n v="7166.47"/>
    <n v="2017"/>
    <n v="7166.47"/>
    <n v="7166.47"/>
    <n v="0"/>
    <n v="542834"/>
    <s v="CALLAHAN"/>
    <s v="Florida"/>
    <n v="32011"/>
    <s v="542834 US HWY 1"/>
    <s v="CALLAHAN FL 32011"/>
    <n v="-81.831777591460295"/>
    <n v="30.5758559453595"/>
    <s v="C WEST NASSAU CHARITIES LLC"/>
    <n v="77"/>
    <s v="CLUBS, LODGES, UNION HALLS"/>
    <n v="4007"/>
    <s v="Clubs Lodges Professional Associations"/>
    <n v="2017"/>
    <n v="435757"/>
    <n v="2017"/>
    <n v="435757"/>
    <n v="6596.83"/>
    <n v="0.92051316757064494"/>
    <m/>
    <m/>
    <m/>
    <m/>
    <m/>
    <m/>
    <m/>
    <n v="0"/>
    <n v="0"/>
    <n v="0"/>
    <n v="0"/>
    <n v="0"/>
    <n v="0"/>
    <n v="0"/>
    <s v="No"/>
    <s v="No"/>
    <s v="No"/>
    <n v="0"/>
    <n v="0"/>
    <n v="303725"/>
    <s v="BALLOON"/>
    <n v="0"/>
    <n v="3"/>
    <s v="Potential Low Risk"/>
    <n v="0"/>
    <n v="0"/>
    <s v="No"/>
    <n v="0"/>
    <s v="No"/>
    <s v="Without Environmental Issues"/>
    <s v="No"/>
    <s v="None"/>
    <s v="542834 US HWY 1"/>
    <s v="Callahan"/>
    <s v="Florida"/>
    <n v="32011"/>
    <s v="542834 US HWY 1 CALLAHAN FL 32011"/>
    <s v="L"/>
    <s v="Pass"/>
    <s v="No"/>
    <s v="FV&lt;$10K"/>
    <s v="N/A"/>
    <s v="No, &lt; $20K Lien"/>
    <s v="No, Lien &lt; $20K"/>
    <s v="N/A"/>
    <s v="No"/>
    <s v="No"/>
    <n v="0"/>
    <s v="No"/>
    <n v="435757"/>
    <n v="1"/>
    <n v="435757"/>
    <m/>
    <n v="0"/>
    <n v="0"/>
    <s v=""/>
    <e v="#N/A"/>
    <n v="435757"/>
    <s v="No"/>
    <s v="C"/>
    <s v="No"/>
    <s v="No"/>
    <n v="0.3"/>
    <n v="130727.09999999999"/>
    <n v="28665.88"/>
    <n v="102061.21999999999"/>
    <n v="6.5784095264103615E-2"/>
    <m/>
    <s v="No"/>
    <m/>
    <m/>
    <m/>
    <x v="0"/>
    <n v="1094"/>
    <n v="7166.47"/>
    <s v="Ok"/>
    <n v="0"/>
    <n v="0"/>
  </r>
  <r>
    <n v="1095"/>
    <s v="Nassau"/>
    <s v="51-2N-25-0000-0021-0000"/>
    <n v="1515.46"/>
    <n v="2017"/>
    <n v="1515.46"/>
    <n v="1515.46"/>
    <n v="0"/>
    <n v="542766"/>
    <s v="CALLAHAN"/>
    <s v="Florida"/>
    <n v="32011"/>
    <s v="542766 US HWY 1"/>
    <s v="CALLAHAN FL 32011"/>
    <n v="-81.833917734209393"/>
    <n v="30.574099565092599"/>
    <s v="MILLIGAN RONALD G"/>
    <n v="11"/>
    <s v="STORES, ONE STORY"/>
    <n v="2000"/>
    <s v="Commercial (General)"/>
    <n v="2017"/>
    <n v="90606"/>
    <n v="2017"/>
    <n v="90606"/>
    <n v="1371.67"/>
    <n v="0.90511791799189689"/>
    <m/>
    <s v="No"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4"/>
    <s v="Potential Medium Risk"/>
    <s v="Minimal"/>
    <n v="0"/>
    <s v="No"/>
    <s v="No"/>
    <s v="No"/>
    <s v="Without Environmental Issues"/>
    <s v="No"/>
    <s v="None"/>
    <s v="542766 US HWY 1"/>
    <s v="Callahan"/>
    <s v="Florida"/>
    <n v="32011"/>
    <s v="542766 US HWY 1 CALLAHAN FL 32011"/>
    <s v=""/>
    <s v="Pass"/>
    <s v="No"/>
    <s v="FV&lt;$10K"/>
    <s v="N/A"/>
    <s v="No, &lt; $20K Lien"/>
    <s v="No, Lien &lt; $20K"/>
    <s v="N/A"/>
    <s v="No"/>
    <s v="No"/>
    <n v="0"/>
    <s v="No"/>
    <n v="90606"/>
    <n v="1"/>
    <n v="90606"/>
    <m/>
    <n v="0"/>
    <n v="0"/>
    <s v=""/>
    <e v="#N/A"/>
    <n v="90606"/>
    <s v="No"/>
    <s v="C"/>
    <s v="No"/>
    <s v="No"/>
    <n v="0.3"/>
    <n v="27181.8"/>
    <n v="6061.84"/>
    <n v="21119.96"/>
    <n v="6.6903295587488684E-2"/>
    <m/>
    <s v="No"/>
    <m/>
    <m/>
    <m/>
    <x v="0"/>
    <n v="1095"/>
    <n v="1515.46"/>
    <s v="Ok"/>
    <n v="0"/>
    <n v="0"/>
  </r>
  <r>
    <n v="1096"/>
    <s v="Nassau"/>
    <s v="51-2N-25-0000-0023-0000"/>
    <n v="3626.72"/>
    <n v="2017"/>
    <e v="#N/A"/>
    <e v="#N/A"/>
    <e v="#N/A"/>
    <e v="#N/A"/>
    <e v="#N/A"/>
    <e v="#N/A"/>
    <e v="#N/A"/>
    <e v="#N/A"/>
    <e v="#N/A"/>
    <e v="#N/A"/>
    <e v="#N/A"/>
    <e v="#N/A"/>
    <n v="12"/>
    <s v="MIXED USE - STORE &amp; OFFICE OR STORE &amp; RESIDENTIAL OR RESIDENTIAL COMBINATION"/>
    <e v="#N/A"/>
    <e v="#N/A"/>
    <n v="2017"/>
    <n v="219557"/>
    <e v="#N/A"/>
    <e v="#N/A"/>
    <e v="#N/A"/>
    <n v="0"/>
    <s v="No"/>
    <m/>
    <s v="No"/>
    <s v="No"/>
    <s v="No"/>
    <s v="No"/>
    <s v="No"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219557"/>
    <n v="1"/>
    <n v="219557"/>
    <m/>
    <e v="#N/A"/>
    <e v="#N/A"/>
    <s v=""/>
    <e v="#N/A"/>
    <n v="219557"/>
    <s v="No"/>
    <s v="C"/>
    <s v="No"/>
    <s v="No"/>
    <n v="0.3"/>
    <n v="65867.099999999991"/>
    <e v="#N/A"/>
    <e v="#N/A"/>
    <e v="#N/A"/>
    <m/>
    <e v="#N/A"/>
    <m/>
    <m/>
    <m/>
    <x v="5"/>
    <n v="1096"/>
    <n v="3626.72"/>
    <e v="#N/A"/>
    <e v="#N/A"/>
    <e v="#N/A"/>
  </r>
  <r>
    <n v="1097"/>
    <s v="Nassau"/>
    <s v="51-2N-25-0000-0024-0000"/>
    <n v="3502.02"/>
    <n v="2017"/>
    <n v="3502.02"/>
    <n v="3502.02"/>
    <n v="0"/>
    <n v="542738"/>
    <s v="CALLAHAN"/>
    <s v="Florida"/>
    <n v="32011"/>
    <s v="542738 US HWY 1"/>
    <s v="CALLAHAN FL 32011"/>
    <n v="-81.833428415113005"/>
    <n v="30.5727699358875"/>
    <s v="BELL RONALD WAYNE"/>
    <n v="12"/>
    <s v="MIXED USE - STORE &amp; OFFICE OR STORE &amp; RESIDENTIAL OR RESIDENTIAL COMBINATION"/>
    <n v="2003"/>
    <s v="Store/Office (mixed use)"/>
    <n v="2017"/>
    <n v="211941"/>
    <n v="2017"/>
    <n v="211941"/>
    <n v="3208.52"/>
    <n v="0.91619122677768827"/>
    <s v="No"/>
    <s v="No"/>
    <s v="No"/>
    <s v="No"/>
    <s v="No"/>
    <m/>
    <m/>
    <s v="I"/>
    <s v="I"/>
    <s v="I"/>
    <s v="I"/>
    <s v="I"/>
    <s v="I"/>
    <s v="I"/>
    <s v="No"/>
    <s v="No"/>
    <s v="No"/>
    <n v="0"/>
    <n v="0"/>
    <n v="0"/>
    <n v="0"/>
    <n v="0"/>
    <n v="5"/>
    <s v="Potential Low Risk"/>
    <s v="High"/>
    <n v="1"/>
    <s v="No"/>
    <s v="No"/>
    <s v="No"/>
    <s v="Without Environmental Issues"/>
    <s v="No"/>
    <s v="None"/>
    <s v="542738 US HWY 1"/>
    <s v="Callahan"/>
    <s v="Florida"/>
    <n v="32011"/>
    <s v="542738 US HWY 1 CALLAHAN FL 32011"/>
    <s v=""/>
    <s v="Pass"/>
    <s v="No"/>
    <s v="FV&lt;$10K"/>
    <s v="N/A"/>
    <s v="No, &lt; $20K Lien"/>
    <s v="No, Lien &lt; $20K"/>
    <s v="N/A"/>
    <s v="No"/>
    <s v="No"/>
    <n v="1"/>
    <s v="No"/>
    <n v="211941"/>
    <n v="1"/>
    <n v="211941"/>
    <m/>
    <n v="0"/>
    <n v="0"/>
    <s v=""/>
    <e v="#N/A"/>
    <n v="211941"/>
    <s v="No"/>
    <s v="C"/>
    <s v="No"/>
    <s v="No"/>
    <n v="0.3"/>
    <n v="63582.299999999996"/>
    <n v="17510.099999999999"/>
    <n v="46072.2"/>
    <n v="8.2617804011493753E-2"/>
    <m/>
    <s v="No"/>
    <m/>
    <m/>
    <m/>
    <x v="0"/>
    <n v="1097"/>
    <n v="3502.02"/>
    <s v="Ok"/>
    <n v="0"/>
    <n v="0"/>
  </r>
  <r>
    <n v="1098"/>
    <s v="Nassau"/>
    <s v="51-2N-25-0000-0027-0000"/>
    <n v="262.79000000000002"/>
    <n v="2017"/>
    <n v="262.79000000000002"/>
    <n v="262.79000000000002"/>
    <n v="0"/>
    <n v="45035"/>
    <s v="CALLAHAN"/>
    <s v="Florida"/>
    <n v="32011"/>
    <s v="45035 TAYLOR RD"/>
    <s v="CALLAHAN FL 32011"/>
    <n v="-81.834692665523207"/>
    <n v="30.5720818875992"/>
    <s v="WILLIAMS ROBERT L"/>
    <n v="0"/>
    <s v="VACANT RESIDENTIAL"/>
    <n v="8001"/>
    <s v="Residential-Vacant Land"/>
    <n v="2017"/>
    <n v="14097"/>
    <n v="2017"/>
    <n v="14097"/>
    <n v="213.4"/>
    <n v="0.81205525324403516"/>
    <m/>
    <s v="No"/>
    <s v="No"/>
    <s v="No"/>
    <s v="No"/>
    <s v="No"/>
    <m/>
    <s v="I"/>
    <s v="I"/>
    <s v="I"/>
    <s v="I"/>
    <s v="I"/>
    <s v="I"/>
    <n v="0"/>
    <s v="No"/>
    <s v="No"/>
    <s v="No"/>
    <n v="0"/>
    <n v="0"/>
    <n v="0"/>
    <n v="0"/>
    <n v="0"/>
    <n v="4"/>
    <s v="Potential Medium Risk"/>
    <s v="Minimal"/>
    <n v="0"/>
    <s v="No"/>
    <s v="No"/>
    <s v="No"/>
    <s v="Without Environmental Issues"/>
    <s v="No"/>
    <s v="None"/>
    <s v="45035 TAYLOR RD"/>
    <s v="Callahan"/>
    <s v="Florida"/>
    <n v="32011"/>
    <s v="45035 TAYLOR RD CALLAHAN FL 32011"/>
    <s v=""/>
    <s v="Pass"/>
    <s v="No"/>
    <s v="FV&lt;$10K"/>
    <s v="N/A"/>
    <s v="No, &lt; $20K Lien"/>
    <s v="No, Lien &lt; $20K"/>
    <s v="N/A"/>
    <s v="No"/>
    <s v="No"/>
    <n v="0"/>
    <s v="No"/>
    <n v="14097"/>
    <n v="1"/>
    <n v="14097"/>
    <m/>
    <n v="0"/>
    <n v="0"/>
    <s v=""/>
    <e v="#N/A"/>
    <n v="14097"/>
    <s v="No"/>
    <s v="V"/>
    <s v="Yes"/>
    <s v="No"/>
    <n v="0"/>
    <n v="0"/>
    <n v="1051.1600000000001"/>
    <n v="-1051.1600000000001"/>
    <n v="7.4566219763070166E-2"/>
    <m/>
    <s v="No"/>
    <m/>
    <m/>
    <m/>
    <x v="4"/>
    <n v="1098"/>
    <n v="262.79000000000002"/>
    <s v="Ok"/>
    <n v="0"/>
    <n v="0"/>
  </r>
  <r>
    <n v="1099"/>
    <s v="Nassau"/>
    <s v="51-2N-25-0000-0033-0020"/>
    <n v="768.5"/>
    <n v="2017"/>
    <n v="768.5"/>
    <n v="768.5"/>
    <n v="0"/>
    <n v="45101"/>
    <s v="CALLAHAN"/>
    <s v="Florida"/>
    <n v="32011"/>
    <s v="45101 HOLLOWAY LN"/>
    <s v="CALLAHAN FL 32011"/>
    <n v="-81.828694464936206"/>
    <n v="30.572586519624199"/>
    <s v="NELSON MARTHA"/>
    <n v="1"/>
    <s v="SINGLE FAMILY"/>
    <n v="1001"/>
    <s v="Single Family Residential"/>
    <n v="2017"/>
    <n v="51077"/>
    <n v="2017"/>
    <n v="51705"/>
    <n v="681"/>
    <n v="0.8861418347430059"/>
    <s v="No"/>
    <s v="No"/>
    <s v="No"/>
    <m/>
    <s v="No"/>
    <s v="No"/>
    <m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Yes"/>
    <s v="No"/>
    <s v="No"/>
    <s v="Without Environmental Issues"/>
    <s v="No"/>
    <s v="None"/>
    <s v="45101 HOLLOWAY LN"/>
    <s v="Callahan"/>
    <s v="Florida"/>
    <n v="32011"/>
    <s v="45101 HOLLOWAY LN CALLAHAN FL 32011"/>
    <s v=""/>
    <s v="Pass"/>
    <s v="No"/>
    <s v="FV&lt;$10K"/>
    <s v="N/A"/>
    <s v="No, &lt; $20K Lien"/>
    <s v="No, Lien &lt; $20K"/>
    <s v="N/A"/>
    <s v="No"/>
    <s v="No"/>
    <n v="1"/>
    <s v="No"/>
    <n v="51077"/>
    <n v="1"/>
    <n v="51077"/>
    <m/>
    <n v="0"/>
    <n v="0"/>
    <s v=""/>
    <e v="#N/A"/>
    <n v="51077"/>
    <s v="No"/>
    <s v="S"/>
    <s v="No"/>
    <s v="Yes"/>
    <n v="0.67"/>
    <n v="34221.590000000004"/>
    <n v="3842.5"/>
    <n v="30379.090000000004"/>
    <n v="7.5229555377175641E-2"/>
    <m/>
    <s v="No"/>
    <m/>
    <m/>
    <m/>
    <x v="0"/>
    <n v="1099"/>
    <n v="768.5"/>
    <s v="Ok"/>
    <n v="0"/>
    <n v="0"/>
  </r>
  <r>
    <n v="1100"/>
    <s v="Nassau"/>
    <s v="51-2N-25-0000-0042-0000"/>
    <n v="260.95999999999998"/>
    <n v="2017"/>
    <n v="260.95999999999998"/>
    <n v="260.95999999999998"/>
    <n v="0"/>
    <m/>
    <s v="CALLAHAN"/>
    <s v="Florida"/>
    <n v="32011"/>
    <s v="DR MARTIN LUTHER KING JR AV"/>
    <s v="CALLAHAN FL 32011"/>
    <n v="-81.827778196558796"/>
    <n v="30.571860878698001"/>
    <s v="LALLAMANT STEVEN R"/>
    <n v="0"/>
    <s v="VACANT RESIDENTIAL"/>
    <n v="8001"/>
    <s v="Residential-Vacant Land"/>
    <n v="2017"/>
    <n v="13200"/>
    <n v="2017"/>
    <n v="15000"/>
    <n v="211.71"/>
    <n v="0.81127375843041083"/>
    <m/>
    <m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n v="0"/>
    <n v="0"/>
    <s v="No"/>
    <s v="Yes"/>
    <s v="No"/>
    <s v="Without Environmental Issues"/>
    <s v="No"/>
    <s v="None"/>
    <s v="DR MARTIN LUTHER KING JR AV"/>
    <s v="Callahan"/>
    <s v="Florida"/>
    <n v="32011"/>
    <s v="DR MARTIN LUTHER KING JR AV CALLAHAN FL 32011"/>
    <s v=""/>
    <s v="Pass"/>
    <s v="Yes"/>
    <s v="FV&lt;$10K"/>
    <s v="N/A"/>
    <s v="No, &lt; $20K Lien"/>
    <s v="No, Lien &lt; $20K"/>
    <s v="N/A"/>
    <s v="No"/>
    <s v="No"/>
    <n v="0"/>
    <s v="No"/>
    <n v="13200"/>
    <n v="1"/>
    <n v="13200"/>
    <m/>
    <n v="0"/>
    <n v="0"/>
    <s v=""/>
    <e v="#N/A"/>
    <n v="13200"/>
    <s v="No"/>
    <s v="V"/>
    <s v="Yes"/>
    <s v="No"/>
    <n v="0"/>
    <n v="0"/>
    <n v="1043.8399999999999"/>
    <n v="-1043.8399999999999"/>
    <n v="7.9078787878787873E-2"/>
    <m/>
    <s v="No"/>
    <m/>
    <m/>
    <m/>
    <x v="4"/>
    <n v="1100"/>
    <n v="260.95999999999998"/>
    <s v="Ok"/>
    <n v="0"/>
    <n v="0"/>
  </r>
  <r>
    <n v="1101"/>
    <s v="Nassau"/>
    <s v="51-2N-25-0000-0044-0010"/>
    <n v="116.75"/>
    <n v="2017"/>
    <n v="116.75"/>
    <n v="116.75"/>
    <n v="0"/>
    <m/>
    <s v="CALLAHAN"/>
    <s v="Florida"/>
    <n v="32011"/>
    <s v="HOLLOWAY LN"/>
    <s v="CALLAHAN FL 32011"/>
    <n v="-81.828702389126903"/>
    <n v="30.572252743363901"/>
    <s v="LALLAMANT STEVEN R"/>
    <n v="0"/>
    <s v="VACANT RESIDENTIAL"/>
    <n v="8001"/>
    <s v="Residential-Vacant Land"/>
    <n v="2017"/>
    <n v="4538"/>
    <n v="2017"/>
    <n v="6000"/>
    <n v="78.36"/>
    <n v="0.67117773019271953"/>
    <m/>
    <m/>
    <s v="No"/>
    <s v="No"/>
    <s v="No"/>
    <s v="No"/>
    <s v="No"/>
    <s v="I"/>
    <s v="C"/>
    <s v="I"/>
    <s v="I"/>
    <s v="I"/>
    <s v="C"/>
    <s v="I"/>
    <s v="No"/>
    <s v="Yes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HOLLOWAY LN"/>
    <s v="Callahan"/>
    <s v="Florida"/>
    <n v="32011"/>
    <s v="HOLLOWAY LN CALLAHAN FL 32011"/>
    <s v=""/>
    <s v="Lien&lt;$150"/>
    <s v="No"/>
    <s v="FV&lt;$10K"/>
    <s v="N/A"/>
    <s v="No, &lt; $20K Lien"/>
    <s v="No, Lien &lt; $20K"/>
    <s v="N/A"/>
    <s v="No"/>
    <s v="No"/>
    <n v="0"/>
    <s v="No"/>
    <n v="4538"/>
    <n v="1"/>
    <n v="4538"/>
    <m/>
    <n v="0"/>
    <n v="0"/>
    <s v=""/>
    <e v="#N/A"/>
    <n v="4538"/>
    <s v="No"/>
    <s v="V"/>
    <s v="Yes"/>
    <s v="No"/>
    <n v="0"/>
    <n v="0"/>
    <n v="467"/>
    <n v="-467"/>
    <n v="0.10290877038342883"/>
    <m/>
    <s v="No"/>
    <m/>
    <m/>
    <m/>
    <x v="2"/>
    <n v="1101"/>
    <n v="116.75"/>
    <s v="Ok"/>
    <n v="0"/>
    <n v="0"/>
  </r>
  <r>
    <n v="1102"/>
    <s v="Nassau"/>
    <s v="51-2N-25-0000-0045-0000"/>
    <n v="180.82"/>
    <n v="2017"/>
    <n v="180.82"/>
    <n v="180.82"/>
    <n v="0"/>
    <m/>
    <s v="CALLAHAN"/>
    <s v="Florida"/>
    <n v="32011"/>
    <s v="HOLLOWAY LN"/>
    <s v="CALLAHAN FL 32011"/>
    <n v="-81.828559729929793"/>
    <n v="30.572077771773799"/>
    <s v="LALLAMANT STEVEN R"/>
    <n v="0"/>
    <s v="VACANT RESIDENTIAL"/>
    <n v="8001"/>
    <s v="Residential-Vacant Land"/>
    <n v="2017"/>
    <n v="8580"/>
    <n v="2017"/>
    <n v="9750"/>
    <n v="137.6"/>
    <n v="0.76097776794602368"/>
    <m/>
    <m/>
    <s v="No"/>
    <s v="No"/>
    <s v="No"/>
    <s v="No"/>
    <s v="No"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HOLLOWAY LN"/>
    <s v="Callahan"/>
    <s v="Florida"/>
    <n v="32011"/>
    <s v="HOLLOWAY LN CALLAHAN FL 32011"/>
    <s v=""/>
    <s v="Pass"/>
    <s v="No"/>
    <s v="FV&lt;$10K"/>
    <s v="N/A"/>
    <s v="No, &lt; $20K Lien"/>
    <s v="No, Lien &lt; $20K"/>
    <s v="N/A"/>
    <s v="No"/>
    <s v="No"/>
    <n v="0"/>
    <s v="No"/>
    <n v="8580"/>
    <n v="1"/>
    <n v="8580"/>
    <m/>
    <n v="0"/>
    <n v="0"/>
    <s v=""/>
    <e v="#N/A"/>
    <n v="8580"/>
    <s v="No"/>
    <s v="V"/>
    <s v="Yes"/>
    <s v="No"/>
    <n v="0"/>
    <n v="0"/>
    <n v="723.28"/>
    <n v="-723.28"/>
    <n v="8.4298368298368301E-2"/>
    <m/>
    <s v="No"/>
    <m/>
    <m/>
    <m/>
    <x v="4"/>
    <n v="1102"/>
    <n v="180.82"/>
    <s v="Ok"/>
    <n v="0"/>
    <n v="0"/>
  </r>
  <r>
    <n v="1103"/>
    <s v="Nassau"/>
    <s v="51-2N-25-0000-0046-0000"/>
    <n v="256.31"/>
    <n v="2017"/>
    <n v="256.31"/>
    <n v="256.31"/>
    <n v="0"/>
    <m/>
    <s v="CALLAHAN"/>
    <s v="Florida"/>
    <n v="32011"/>
    <s v="HOLLOWAY LN"/>
    <s v="CALLAHAN FL 32011"/>
    <n v="-81.828334883766203"/>
    <n v="30.572055461086599"/>
    <s v="ADAMS RICHARD D"/>
    <n v="0"/>
    <s v="VACANT RESIDENTIAL"/>
    <n v="8001"/>
    <s v="Residential-Vacant Land"/>
    <n v="2017"/>
    <n v="13700"/>
    <n v="2017"/>
    <n v="13700"/>
    <n v="207.41"/>
    <n v="0.80921540322266006"/>
    <m/>
    <s v="No"/>
    <m/>
    <m/>
    <m/>
    <m/>
    <m/>
    <s v="I"/>
    <n v="0"/>
    <n v="0"/>
    <n v="0"/>
    <n v="0"/>
    <n v="0"/>
    <n v="0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HOLLOWAY LN"/>
    <s v="Callahan"/>
    <s v="Florida"/>
    <n v="32011"/>
    <s v="HOLLOWAY LN CALLAHAN FL 32011"/>
    <s v=""/>
    <s v="Pass"/>
    <s v="No"/>
    <s v="FV&lt;$10K"/>
    <s v="N/A"/>
    <s v="No, &lt; $20K Lien"/>
    <s v="No, Lien &lt; $20K"/>
    <s v="N/A"/>
    <s v="No"/>
    <s v="No"/>
    <n v="0"/>
    <s v="No"/>
    <n v="13700"/>
    <n v="1"/>
    <n v="13700"/>
    <m/>
    <n v="0"/>
    <n v="0"/>
    <s v=""/>
    <e v="#N/A"/>
    <n v="13700"/>
    <s v="No"/>
    <s v="V"/>
    <s v="Yes"/>
    <s v="No"/>
    <n v="0"/>
    <n v="0"/>
    <n v="1025.24"/>
    <n v="-1025.24"/>
    <n v="7.4835036496350371E-2"/>
    <m/>
    <s v="No"/>
    <m/>
    <m/>
    <m/>
    <x v="4"/>
    <n v="1103"/>
    <n v="256.31"/>
    <s v="Ok"/>
    <n v="0"/>
    <n v="0"/>
  </r>
  <r>
    <n v="1104"/>
    <s v="Nassau"/>
    <s v="51-2N-25-0000-0051-0000"/>
    <n v="426.7"/>
    <n v="2017"/>
    <n v="426.7"/>
    <n v="426.7"/>
    <n v="0"/>
    <m/>
    <s v="CALLAHAN"/>
    <s v="Florida"/>
    <n v="32011"/>
    <s v="DR MARTIN LUTHER KING JR AV"/>
    <s v="CALLAHAN FL 32011"/>
    <n v="-81.825056697462401"/>
    <n v="30.573584677020801"/>
    <s v="MCGRIFF ROBERT"/>
    <n v="0"/>
    <s v="VACANT RESIDENTIAL"/>
    <n v="8001"/>
    <s v="Residential-Vacant Land"/>
    <n v="2017"/>
    <n v="24107"/>
    <n v="2017"/>
    <n v="24107"/>
    <n v="364.95"/>
    <n v="0.85528474337942351"/>
    <m/>
    <m/>
    <m/>
    <s v="No"/>
    <m/>
    <m/>
    <m/>
    <s v="I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DR MARTIN LUTHER KING JR AV"/>
    <s v="Callahan"/>
    <s v="Florida"/>
    <n v="32011"/>
    <s v="DR MARTIN LUTHER KING JR AV CALLAHAN FL 32011"/>
    <s v=""/>
    <s v="Pass"/>
    <s v="No"/>
    <s v="FV&lt;$10K"/>
    <s v="N/A"/>
    <s v="No, &lt; $20K Lien"/>
    <s v="No, Lien &lt; $20K"/>
    <s v="N/A"/>
    <s v="No"/>
    <s v="No"/>
    <n v="0"/>
    <s v="No"/>
    <n v="24107"/>
    <n v="1"/>
    <n v="24107"/>
    <m/>
    <n v="0"/>
    <n v="0"/>
    <s v=""/>
    <e v="#N/A"/>
    <n v="24107"/>
    <s v="No"/>
    <s v="V"/>
    <s v="Yes"/>
    <s v="No"/>
    <n v="0"/>
    <n v="0"/>
    <n v="1706.8"/>
    <n v="-1706.8"/>
    <n v="7.0801012154146095E-2"/>
    <m/>
    <s v="No"/>
    <m/>
    <m/>
    <m/>
    <x v="4"/>
    <n v="1104"/>
    <n v="426.7"/>
    <s v="Ok"/>
    <n v="0"/>
    <n v="0"/>
  </r>
  <r>
    <n v="1105"/>
    <s v="Nassau"/>
    <s v="51-2N-25-0000-0052-0000"/>
    <n v="345.24"/>
    <n v="2017"/>
    <n v="345.24"/>
    <n v="345.24"/>
    <n v="0"/>
    <n v="618620"/>
    <s v="CALLAHAN"/>
    <s v="Florida"/>
    <n v="32011"/>
    <s v="618620 DR MARTIN LUTHER KING JR AVE"/>
    <s v="CALLAHAN FL 32011"/>
    <n v="-81.824745023446795"/>
    <n v="30.573216425513198"/>
    <s v="BROOKS MYRTLE H"/>
    <n v="1"/>
    <s v="SINGLE FAMILY"/>
    <n v="1001"/>
    <s v="Single Family Residential"/>
    <n v="2017"/>
    <n v="23659"/>
    <n v="2017"/>
    <n v="23915"/>
    <n v="289.63"/>
    <n v="0.83892364731780789"/>
    <m/>
    <s v="No"/>
    <m/>
    <m/>
    <m/>
    <m/>
    <m/>
    <s v="I"/>
    <n v="0"/>
    <n v="0"/>
    <n v="0"/>
    <n v="0"/>
    <n v="0"/>
    <n v="0"/>
    <s v="No"/>
    <s v="No"/>
    <s v="No"/>
    <n v="0"/>
    <n v="0"/>
    <n v="0"/>
    <n v="0"/>
    <n v="0"/>
    <n v="0"/>
    <s v="Potential Low Risk"/>
    <s v="Minimal"/>
    <n v="0"/>
    <s v="Yes"/>
    <s v="No"/>
    <s v="No"/>
    <s v="Without Environmental Issues"/>
    <s v="No"/>
    <s v="None"/>
    <s v="618620 DR MARTIN LUTHER KING JR AVE"/>
    <s v="Callahan"/>
    <s v="Florida"/>
    <n v="32011"/>
    <s v="618620 DR MARTIN LUTHER KING JR AVE CALLAHAN FL 32011"/>
    <s v=""/>
    <s v="Pass"/>
    <s v="No"/>
    <s v="FV&lt;$10K"/>
    <s v="N/A"/>
    <s v="No, &lt; $20K Lien"/>
    <s v="No, Lien &lt; $20K"/>
    <s v="N/A"/>
    <s v="No"/>
    <s v="No"/>
    <n v="0"/>
    <s v="No"/>
    <n v="23659"/>
    <n v="1"/>
    <n v="23659"/>
    <m/>
    <n v="0"/>
    <n v="0"/>
    <s v=""/>
    <e v="#N/A"/>
    <n v="23659"/>
    <s v="No"/>
    <s v="S"/>
    <s v="No"/>
    <s v="Yes"/>
    <n v="0.67"/>
    <n v="15851.53"/>
    <n v="1380.96"/>
    <n v="14470.57"/>
    <n v="5.8369330910013104E-2"/>
    <m/>
    <s v="No"/>
    <m/>
    <m/>
    <m/>
    <x v="4"/>
    <n v="1105"/>
    <n v="345.24"/>
    <s v="Ok"/>
    <n v="0"/>
    <n v="0"/>
  </r>
  <r>
    <n v="1106"/>
    <s v="Nassau"/>
    <s v="51-2N-25-0000-0053-0000"/>
    <n v="228.47"/>
    <n v="2017"/>
    <n v="228.47"/>
    <n v="228.47"/>
    <n v="0"/>
    <m/>
    <s v="CALLAHAN"/>
    <s v="Florida"/>
    <n v="32011"/>
    <s v="DR MARTIN LUTHER KING JR AV"/>
    <s v="CALLAHAN FL 32011"/>
    <n v="-81.824616357113698"/>
    <n v="30.573373391061999"/>
    <s v="HUNTER DON &amp; SYLVESTER &amp; HUNTER CLIFTON EST &amp; RAINEY GERALDINE"/>
    <n v="0"/>
    <s v="VACANT RESIDENTIAL"/>
    <n v="8001"/>
    <s v="Residential-Vacant Land"/>
    <n v="2017"/>
    <n v="12000"/>
    <n v="2017"/>
    <n v="12000"/>
    <n v="181.66"/>
    <n v="0.79511533242876531"/>
    <m/>
    <m/>
    <s v="No"/>
    <m/>
    <m/>
    <m/>
    <m/>
    <s v="I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DR MARTIN LUTHER KING JR AV"/>
    <s v="Callahan"/>
    <s v="Florida"/>
    <n v="32011"/>
    <s v="DR MARTIN LUTHER KING JR AV CALLAHAN FL 32011"/>
    <s v=""/>
    <s v="Pass"/>
    <s v="No"/>
    <s v="FV&lt;$10K"/>
    <s v="N/A"/>
    <s v="No, &lt; $20K Lien"/>
    <s v="No, Lien &lt; $20K"/>
    <s v="N/A"/>
    <s v="No"/>
    <s v="No"/>
    <n v="0"/>
    <s v="No"/>
    <n v="12000"/>
    <n v="1"/>
    <n v="12000"/>
    <m/>
    <n v="0"/>
    <n v="0"/>
    <s v=""/>
    <e v="#N/A"/>
    <n v="12000"/>
    <s v="No"/>
    <s v="V"/>
    <s v="Yes"/>
    <s v="No"/>
    <n v="0"/>
    <n v="0"/>
    <n v="913.88"/>
    <n v="-913.88"/>
    <n v="7.6156666666666664E-2"/>
    <m/>
    <s v="No"/>
    <m/>
    <m/>
    <m/>
    <x v="4"/>
    <n v="1106"/>
    <n v="228.47"/>
    <s v="Ok"/>
    <n v="0"/>
    <n v="0"/>
  </r>
  <r>
    <n v="1107"/>
    <s v="Nassau"/>
    <s v="51-2N-25-0000-0059-0000"/>
    <n v="260.95999999999998"/>
    <n v="2017"/>
    <n v="260.95999999999998"/>
    <n v="260.95999999999998"/>
    <n v="0"/>
    <m/>
    <s v="CALLAHAN"/>
    <s v="Florida"/>
    <n v="32011"/>
    <s v="DR MARTIN LUTHER KING JR AV"/>
    <s v="CALLAHAN FL 32011"/>
    <n v="-81.825635750455504"/>
    <n v="30.572878303156202"/>
    <s v="OLIVER JETROE M"/>
    <n v="0"/>
    <s v="VACANT RESIDENTIAL"/>
    <n v="8001"/>
    <s v="Residential-Vacant Land"/>
    <n v="2017"/>
    <n v="13200"/>
    <n v="2017"/>
    <n v="15000"/>
    <n v="211.71"/>
    <n v="0.81127375843041083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7"/>
    <s v="No"/>
    <s v="No"/>
    <s v="No"/>
    <s v="Without Environmental Issues"/>
    <s v="No"/>
    <s v="None"/>
    <s v="DR MARTIN LUTHER KING JR AV"/>
    <s v="Callahan"/>
    <s v="Florida"/>
    <n v="32011"/>
    <s v="DR MARTIN LUTHER KING JR AV CALLAHAN FL 32011"/>
    <s v=""/>
    <s v="Pass"/>
    <s v="No"/>
    <s v="FV&lt;$10K"/>
    <s v="N/A"/>
    <s v="No, &lt; $20K Lien"/>
    <s v="No, Lien &lt; $20K"/>
    <s v="N/A"/>
    <s v="No"/>
    <s v="No"/>
    <n v="7"/>
    <s v="No"/>
    <n v="13200"/>
    <n v="1"/>
    <n v="13200"/>
    <m/>
    <n v="0"/>
    <n v="0"/>
    <s v=""/>
    <e v="#N/A"/>
    <n v="13200"/>
    <s v="No"/>
    <s v="V"/>
    <s v="Yes"/>
    <s v="No"/>
    <n v="0"/>
    <n v="0"/>
    <n v="2870.56"/>
    <n v="-2870.56"/>
    <n v="0.21746666666666667"/>
    <m/>
    <s v="No"/>
    <m/>
    <m/>
    <m/>
    <x v="4"/>
    <n v="1107"/>
    <n v="260.95999999999998"/>
    <s v="Ok"/>
    <n v="0"/>
    <n v="0"/>
  </r>
  <r>
    <n v="1108"/>
    <s v="Nassau"/>
    <s v="51-2N-25-0000-0060-0010"/>
    <n v="262.24"/>
    <n v="2017"/>
    <n v="262.24"/>
    <n v="262.24"/>
    <n v="0"/>
    <m/>
    <s v="CALLAHAN"/>
    <s v="Florida"/>
    <n v="32011"/>
    <s v="DR MARTIN LUTHER KING JR AV"/>
    <s v="CALLAHAN FL 32011"/>
    <n v="-81.826580913807604"/>
    <n v="30.571882534019299"/>
    <s v="MCCOLLUM EDWARD"/>
    <n v="0"/>
    <s v="VACANT RESIDENTIAL"/>
    <n v="8001"/>
    <s v="Residential-Vacant Land"/>
    <n v="2017"/>
    <n v="14062"/>
    <n v="2017"/>
    <n v="14062"/>
    <n v="212.89"/>
    <n v="0.81181360585722995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DR MARTIN LUTHER KING JR AV"/>
    <s v="Callahan"/>
    <s v="Florida"/>
    <n v="32011"/>
    <s v="DR MARTIN LUTHER KING JR AV CALLAHAN FL 32011"/>
    <s v=""/>
    <s v="Pass"/>
    <s v="No"/>
    <s v="FV&lt;$10K"/>
    <s v="N/A"/>
    <s v="No, &lt; $20K Lien"/>
    <s v="No, Lien &lt; $20K"/>
    <s v="N/A"/>
    <s v="No"/>
    <s v="No"/>
    <n v="0"/>
    <s v="No"/>
    <n v="14062"/>
    <n v="1"/>
    <n v="14062"/>
    <m/>
    <n v="0"/>
    <n v="0"/>
    <s v=""/>
    <e v="#N/A"/>
    <n v="14062"/>
    <s v="No"/>
    <s v="V"/>
    <s v="Yes"/>
    <s v="No"/>
    <n v="0"/>
    <n v="0"/>
    <n v="1048.96"/>
    <n v="-1048.96"/>
    <n v="7.4595363390698333E-2"/>
    <m/>
    <s v="No"/>
    <m/>
    <m/>
    <m/>
    <x v="4"/>
    <n v="1108"/>
    <n v="262.24"/>
    <s v="Ok"/>
    <n v="0"/>
    <n v="0"/>
  </r>
  <r>
    <n v="1109"/>
    <s v="Nassau"/>
    <s v="51-2N-25-0000-0062-0000"/>
    <n v="1110.3800000000001"/>
    <n v="2017"/>
    <n v="1110.3800000000001"/>
    <n v="1110.3800000000001"/>
    <n v="0"/>
    <m/>
    <s v="CALLAHAN"/>
    <s v="Florida"/>
    <n v="32011"/>
    <s v="DR MARTIN LUTHER KING JR AV"/>
    <s v="CALLAHAN FL 32011"/>
    <n v="-81.827000855752999"/>
    <n v="30.570048046756799"/>
    <s v="AJP PROPERTIES LLC"/>
    <n v="0"/>
    <s v="VACANT RESIDENTIAL"/>
    <n v="8001"/>
    <s v="Residential-Vacant Land"/>
    <n v="2017"/>
    <n v="60420"/>
    <n v="2017"/>
    <n v="60420"/>
    <n v="997.12"/>
    <n v="0.8979988832651884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3"/>
    <s v="Potential Low Risk"/>
    <n v="0"/>
    <n v="0"/>
    <s v="No"/>
    <n v="0"/>
    <s v="No"/>
    <s v="Without Environmental Issues"/>
    <s v="No"/>
    <s v="None"/>
    <s v="DR MARTIN LUTHER KING JR AV"/>
    <s v="Callahan"/>
    <s v="Florida"/>
    <n v="32011"/>
    <s v="DR MARTIN LUTHER KING JR AV CALLAHAN FL 32011"/>
    <s v=""/>
    <s v="Pass"/>
    <s v="No"/>
    <s v="FV&lt;$10K"/>
    <s v="N/A"/>
    <s v="No, &lt; $20K Lien"/>
    <s v="No, Lien &lt; $20K"/>
    <s v="N/A"/>
    <s v="No"/>
    <s v="No"/>
    <n v="0"/>
    <s v="No"/>
    <n v="60420"/>
    <n v="1"/>
    <n v="60420"/>
    <m/>
    <n v="0"/>
    <n v="0"/>
    <s v=""/>
    <e v="#N/A"/>
    <n v="60420"/>
    <s v="No"/>
    <s v="V"/>
    <s v="Yes"/>
    <s v="No"/>
    <n v="0"/>
    <n v="0"/>
    <n v="4441.5200000000004"/>
    <n v="-4441.5200000000004"/>
    <n v="7.3510758027143339E-2"/>
    <m/>
    <s v="No"/>
    <m/>
    <m/>
    <m/>
    <x v="1"/>
    <n v="1109"/>
    <n v="1110.3800000000001"/>
    <s v="Ok"/>
    <n v="0"/>
    <n v="0"/>
  </r>
  <r>
    <n v="1110"/>
    <s v="Nassau"/>
    <s v="51-2N-25-0000-0068-0000"/>
    <n v="123.58"/>
    <n v="2017"/>
    <n v="123.58"/>
    <n v="123.58"/>
    <n v="0"/>
    <m/>
    <s v="CALLAHAN"/>
    <s v="Florida"/>
    <n v="32011"/>
    <s v="DR MARTIN LUTHER KING JR AV"/>
    <s v="CALLAHAN FL 32011"/>
    <n v="-81.824477624010299"/>
    <n v="30.5742910508419"/>
    <s v="HENDRICKS DANIEL R"/>
    <n v="0"/>
    <s v="VACANT RESIDENTIAL"/>
    <n v="8001"/>
    <s v="Residential-Vacant Land"/>
    <n v="2017"/>
    <n v="5280"/>
    <n v="2017"/>
    <n v="6000"/>
    <n v="84.68"/>
    <n v="0.68522414630199069"/>
    <m/>
    <s v="No"/>
    <s v="No"/>
    <m/>
    <s v="No"/>
    <s v="No"/>
    <s v="No"/>
    <s v="I"/>
    <s v="I"/>
    <s v="I"/>
    <s v="I"/>
    <s v="C"/>
    <s v="I"/>
    <s v="I"/>
    <s v="No"/>
    <s v="Yes"/>
    <s v="No"/>
    <n v="0"/>
    <n v="0"/>
    <n v="0"/>
    <n v="0"/>
    <n v="0"/>
    <n v="0"/>
    <s v="Potential Low Risk"/>
    <s v="High"/>
    <n v="0"/>
    <s v="No"/>
    <s v="No"/>
    <s v="No"/>
    <s v="Without Environmental Issues"/>
    <s v="No"/>
    <s v="None"/>
    <s v="DR MARTIN LUTHER KING JR AV"/>
    <s v="Callahan"/>
    <s v="Florida"/>
    <n v="32011"/>
    <s v="DR MARTIN LUTHER KING JR AV CALLAHAN FL 32011"/>
    <s v=""/>
    <s v="Lien&lt;$150"/>
    <s v="No"/>
    <s v="FV&lt;$10K"/>
    <s v="N/A"/>
    <s v="No, &lt; $20K Lien"/>
    <s v="No, Lien &lt; $20K"/>
    <s v="N/A"/>
    <s v="No"/>
    <s v="No"/>
    <n v="0"/>
    <s v="No"/>
    <n v="5280"/>
    <n v="1"/>
    <n v="5280"/>
    <m/>
    <n v="0"/>
    <n v="0"/>
    <s v=""/>
    <e v="#N/A"/>
    <n v="5280"/>
    <s v="No"/>
    <s v="V"/>
    <s v="Yes"/>
    <s v="No"/>
    <n v="0"/>
    <n v="0"/>
    <n v="494.32"/>
    <n v="-494.32"/>
    <n v="9.3621212121212119E-2"/>
    <m/>
    <s v="No"/>
    <m/>
    <m/>
    <m/>
    <x v="2"/>
    <n v="1110"/>
    <n v="123.58"/>
    <s v="Ok"/>
    <n v="0"/>
    <n v="0"/>
  </r>
  <r>
    <n v="1111"/>
    <s v="Nassau"/>
    <s v="51-2N-25-4170-0006-0000"/>
    <n v="179.35"/>
    <n v="2017"/>
    <n v="179.35"/>
    <n v="179.35"/>
    <n v="0"/>
    <n v="450145"/>
    <s v="CALLAHAN"/>
    <s v="Florida"/>
    <n v="32011"/>
    <s v="450145 SR 200"/>
    <s v="CALLAHAN FL 32011"/>
    <n v="-81.823193094301004"/>
    <n v="30.571804382377099"/>
    <s v="PATRICK ADRIAN LEE"/>
    <n v="0"/>
    <s v="VACANT RESIDENTIAL"/>
    <n v="8001"/>
    <s v="Residential-Vacant Land"/>
    <n v="2017"/>
    <n v="9000"/>
    <n v="2017"/>
    <n v="9000"/>
    <n v="136.24"/>
    <n v="0.75963200446055201"/>
    <s v="No"/>
    <m/>
    <m/>
    <s v="No"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450145 SR 200"/>
    <s v="Callahan"/>
    <s v="Florida"/>
    <n v="32011"/>
    <s v="450145 SR 200 CALLAHAN FL 32011"/>
    <s v=""/>
    <s v="Pass"/>
    <s v="No"/>
    <s v="FV&lt;$10K"/>
    <s v="N/A"/>
    <s v="No, &lt; $20K Lien"/>
    <s v="No, Lien &lt; $20K"/>
    <s v="N/A"/>
    <s v="No"/>
    <s v="No"/>
    <n v="0"/>
    <s v="No"/>
    <n v="9000"/>
    <n v="1"/>
    <n v="9000"/>
    <m/>
    <n v="0"/>
    <n v="0"/>
    <s v=""/>
    <e v="#N/A"/>
    <n v="9000"/>
    <s v="No"/>
    <s v="V"/>
    <s v="Yes"/>
    <s v="No"/>
    <n v="0"/>
    <n v="0"/>
    <n v="717.4"/>
    <n v="-717.4"/>
    <n v="7.9711111111111108E-2"/>
    <m/>
    <s v="No"/>
    <m/>
    <m/>
    <m/>
    <x v="4"/>
    <n v="1111"/>
    <n v="179.35"/>
    <s v="Ok"/>
    <n v="0"/>
    <n v="0"/>
  </r>
  <r>
    <n v="1112"/>
    <s v="Nassau"/>
    <s v="51-2N-25-4170-0008-0000"/>
    <n v="130.22999999999999"/>
    <n v="2017"/>
    <n v="130.22999999999999"/>
    <n v="130.22999999999999"/>
    <n v="0"/>
    <n v="5185"/>
    <s v="CALLAHAN"/>
    <s v="Florida"/>
    <n v="32011"/>
    <s v="5185 SR 200"/>
    <s v="CALLAHAN FL 32011"/>
    <n v="-81.823533172732098"/>
    <n v="30.5714610934088"/>
    <s v="PATRICK ADRIAN LEE"/>
    <n v="0"/>
    <s v="VACANT RESIDENTIAL"/>
    <n v="8001"/>
    <s v="Residential-Vacant Land"/>
    <n v="2017"/>
    <n v="6000"/>
    <n v="2017"/>
    <n v="6000"/>
    <n v="90.83"/>
    <n v="0.69745834293173625"/>
    <s v="No"/>
    <m/>
    <m/>
    <s v="No"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5185 SR 200"/>
    <s v="Callahan"/>
    <s v="Florida"/>
    <n v="32011"/>
    <s v="5185 SR 200 CALLAHAN FL 32011"/>
    <s v=""/>
    <s v="Lien&lt;$150"/>
    <s v="No"/>
    <s v="FV&lt;$10K"/>
    <s v="N/A"/>
    <s v="No, &lt; $20K Lien"/>
    <s v="No, Lien &lt; $20K"/>
    <s v="N/A"/>
    <s v="No"/>
    <s v="No"/>
    <n v="0"/>
    <s v="No"/>
    <n v="6000"/>
    <n v="1"/>
    <n v="6000"/>
    <m/>
    <n v="0"/>
    <n v="0"/>
    <s v=""/>
    <e v="#N/A"/>
    <n v="6000"/>
    <s v="No"/>
    <s v="V"/>
    <s v="Yes"/>
    <s v="No"/>
    <n v="0"/>
    <n v="0"/>
    <n v="520.91999999999996"/>
    <n v="-520.91999999999996"/>
    <n v="8.6819999999999994E-2"/>
    <m/>
    <s v="No"/>
    <m/>
    <m/>
    <m/>
    <x v="2"/>
    <n v="1112"/>
    <n v="130.22999999999999"/>
    <s v="Ok"/>
    <n v="0"/>
    <n v="0"/>
  </r>
  <r>
    <n v="1113"/>
    <s v="Nassau"/>
    <s v="51-2N-25-4170-0009-0000"/>
    <n v="259.58"/>
    <n v="2017"/>
    <n v="259.58"/>
    <n v="259.58"/>
    <n v="0"/>
    <n v="450135"/>
    <s v="CALLAHAN"/>
    <s v="Florida"/>
    <n v="32011"/>
    <s v="450135 SR 200"/>
    <s v="CALLAHAN FL 32011"/>
    <n v="-81.823636628994606"/>
    <n v="30.571276113350699"/>
    <s v="HOWELL MYRA GAIL"/>
    <n v="2"/>
    <s v="MOBILE HOMES"/>
    <n v="1006"/>
    <s v="Mobile home"/>
    <n v="2017"/>
    <n v="13900"/>
    <n v="2017"/>
    <n v="13900"/>
    <n v="210.43"/>
    <n v="0.81065567455119814"/>
    <s v="No"/>
    <s v="No"/>
    <s v="No"/>
    <s v="No"/>
    <s v="No"/>
    <s v="No"/>
    <s v="No"/>
    <s v="I"/>
    <s v="C"/>
    <s v="I"/>
    <s v="I"/>
    <s v="I"/>
    <s v="I"/>
    <s v="I"/>
    <s v="No"/>
    <s v="Yes"/>
    <s v="No"/>
    <n v="0"/>
    <n v="0"/>
    <n v="0"/>
    <n v="0"/>
    <n v="0"/>
    <n v="1"/>
    <s v="Potential Low Risk"/>
    <s v="Minimal"/>
    <n v="1"/>
    <s v="No"/>
    <s v="Yes"/>
    <s v="No"/>
    <s v="Without Environmental Issues"/>
    <s v="No"/>
    <s v="None"/>
    <s v="450135 SR 200"/>
    <s v="Callahan"/>
    <s v="Florida"/>
    <n v="32011"/>
    <s v="450135 SR 200 CALLAHAN FL 32011"/>
    <s v=""/>
    <s v="Pass"/>
    <s v="Yes"/>
    <s v="FV&lt;$10K"/>
    <s v="N/A"/>
    <s v="No, &lt; $20K Lien"/>
    <s v="No, Lien &lt; $20K"/>
    <s v="N/A"/>
    <s v="No"/>
    <s v="No"/>
    <n v="1"/>
    <s v="No"/>
    <n v="13900"/>
    <n v="1"/>
    <n v="13900"/>
    <m/>
    <n v="0"/>
    <n v="0"/>
    <s v=""/>
    <e v="#N/A"/>
    <n v="13900"/>
    <s v="No"/>
    <s v="R"/>
    <s v="No"/>
    <s v="No"/>
    <n v="0.35"/>
    <n v="4865"/>
    <n v="1297.8999999999999"/>
    <n v="3567.1000000000004"/>
    <n v="9.3374100719424452E-2"/>
    <m/>
    <s v="No"/>
    <m/>
    <m/>
    <m/>
    <x v="4"/>
    <n v="1113"/>
    <n v="259.58"/>
    <s v="Ok"/>
    <n v="0"/>
    <n v="0"/>
  </r>
  <r>
    <n v="1114"/>
    <s v="Nassau"/>
    <s v="51-2N-25-4170-0019-0000"/>
    <n v="463.93"/>
    <n v="2017"/>
    <n v="463.93"/>
    <n v="463.93"/>
    <n v="0"/>
    <n v="45040"/>
    <s v="CALLAHAN"/>
    <s v="Florida"/>
    <n v="32011"/>
    <s v="45040 JAMES ST"/>
    <s v="CALLAHAN FL 32011"/>
    <n v="-81.824687385244005"/>
    <n v="30.570492401252299"/>
    <s v="ONEAL LORIE"/>
    <n v="2"/>
    <s v="MOBILE HOMES"/>
    <n v="1006"/>
    <s v="Mobile home"/>
    <n v="2017"/>
    <n v="53167"/>
    <n v="2017"/>
    <n v="65872"/>
    <n v="399.38"/>
    <n v="0.86086263013816733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1"/>
    <s v="Potential Medium Risk"/>
    <s v="Minimal"/>
    <n v="1"/>
    <s v="Yes"/>
    <s v="No"/>
    <s v="No"/>
    <s v="Without Environmental Issues"/>
    <s v="No"/>
    <s v="None"/>
    <s v="45040 JAMES ST"/>
    <s v="Callahan"/>
    <s v="Florida"/>
    <n v="32011"/>
    <s v="45040 JAMES ST CALLAHAN FL 32011"/>
    <s v=""/>
    <s v="Pass"/>
    <s v="No"/>
    <s v="FV&lt;$10K"/>
    <s v="N/A"/>
    <s v="No, &lt; $20K Lien"/>
    <s v="No, Lien &lt; $20K"/>
    <s v="N/A"/>
    <s v="No"/>
    <s v="No"/>
    <n v="1"/>
    <s v="No"/>
    <n v="53167"/>
    <n v="1"/>
    <n v="53167"/>
    <m/>
    <n v="0"/>
    <n v="0"/>
    <s v=""/>
    <e v="#N/A"/>
    <n v="53167"/>
    <s v="No"/>
    <s v="R"/>
    <s v="No"/>
    <s v="Yes"/>
    <n v="0.67"/>
    <n v="35621.89"/>
    <n v="2319.65"/>
    <n v="33302.239999999998"/>
    <n v="4.3629507025034327E-2"/>
    <m/>
    <s v="No"/>
    <m/>
    <m/>
    <m/>
    <x v="0"/>
    <n v="1114"/>
    <n v="463.93"/>
    <s v="Ok"/>
    <n v="0"/>
    <n v="0"/>
  </r>
  <r>
    <n v="1115"/>
    <s v="Nassau"/>
    <s v="51-2N-25-4170-0025-0000"/>
    <n v="494.47"/>
    <n v="2017"/>
    <n v="494.47"/>
    <n v="494.47"/>
    <n v="0"/>
    <n v="45039"/>
    <s v="CALLAHAN"/>
    <s v="Florida"/>
    <n v="32011"/>
    <s v="45039 EVELYN ST"/>
    <s v="CALLAHAN FL 32011"/>
    <n v="-81.823753615485202"/>
    <n v="30.571604529983698"/>
    <s v="PATRICK ADRIAN LEE"/>
    <n v="2"/>
    <s v="MOBILE HOMES"/>
    <n v="1006"/>
    <s v="Mobile home"/>
    <n v="2017"/>
    <n v="28247"/>
    <n v="2017"/>
    <n v="28247"/>
    <n v="427.62"/>
    <n v="0.86480474042914635"/>
    <s v="No"/>
    <m/>
    <m/>
    <s v="No"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45039 EVELYN ST"/>
    <s v="Callahan"/>
    <s v="Florida"/>
    <n v="32011"/>
    <s v="45039 EVELYN ST CALLAHAN FL 32011"/>
    <s v=""/>
    <s v="Pass"/>
    <s v="No"/>
    <s v="FV&lt;$10K"/>
    <s v="N/A"/>
    <s v="No, &lt; $20K Lien"/>
    <s v="No, Lien &lt; $20K"/>
    <s v="N/A"/>
    <s v="No"/>
    <s v="No"/>
    <n v="0"/>
    <s v="No"/>
    <n v="28247"/>
    <n v="1"/>
    <n v="28247"/>
    <m/>
    <n v="0"/>
    <n v="0"/>
    <s v=""/>
    <e v="#N/A"/>
    <n v="28247"/>
    <s v="No"/>
    <s v="R"/>
    <s v="No"/>
    <s v="No"/>
    <n v="0.35"/>
    <n v="9886.4499999999989"/>
    <n v="1977.88"/>
    <n v="7908.5699999999988"/>
    <n v="7.0020887173859181E-2"/>
    <m/>
    <s v="No"/>
    <m/>
    <m/>
    <m/>
    <x v="4"/>
    <n v="1115"/>
    <n v="494.47"/>
    <s v="Ok"/>
    <n v="0"/>
    <n v="0"/>
  </r>
  <r>
    <n v="1116"/>
    <s v="Nassau"/>
    <s v="51-2N-25-4170-0026-0000"/>
    <n v="760.02"/>
    <n v="2017"/>
    <n v="760.02"/>
    <n v="760.02"/>
    <n v="0"/>
    <n v="45042"/>
    <s v="CALLAHAN"/>
    <s v="Florida"/>
    <n v="32011"/>
    <s v="45042 EVELYN ST"/>
    <s v="CALLAHAN FL 32011"/>
    <n v="-81.823520169945496"/>
    <n v="30.5718825689355"/>
    <s v="PATRICK ADRIAN LEE"/>
    <n v="1"/>
    <s v="SINGLE FAMILY"/>
    <n v="1001"/>
    <s v="Single Family Residential"/>
    <n v="2017"/>
    <n v="44466"/>
    <n v="2017"/>
    <n v="44466"/>
    <n v="673.16"/>
    <n v="0.88571353385437224"/>
    <s v="No"/>
    <m/>
    <m/>
    <s v="No"/>
    <m/>
    <m/>
    <m/>
    <s v="I"/>
    <s v="I"/>
    <s v="I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45042 EVELYN ST"/>
    <s v="Callahan"/>
    <s v="Florida"/>
    <n v="32011"/>
    <s v="45042 EVELYN ST CALLAHAN FL 32011"/>
    <s v=""/>
    <s v="Pass"/>
    <s v="No"/>
    <s v="FV&lt;$10K"/>
    <s v="N/A"/>
    <s v="No, &lt; $20K Lien"/>
    <s v="No, Lien &lt; $20K"/>
    <s v="N/A"/>
    <s v="No"/>
    <s v="No"/>
    <n v="0"/>
    <s v="No"/>
    <n v="44466"/>
    <n v="1"/>
    <n v="44466"/>
    <m/>
    <n v="0"/>
    <n v="0"/>
    <s v=""/>
    <e v="#N/A"/>
    <n v="44466"/>
    <s v="No"/>
    <s v="S"/>
    <s v="No"/>
    <s v="No"/>
    <n v="0.35"/>
    <n v="15563.099999999999"/>
    <n v="3040.08"/>
    <n v="12523.019999999999"/>
    <n v="6.8368641209013634E-2"/>
    <m/>
    <s v="No"/>
    <m/>
    <m/>
    <m/>
    <x v="0"/>
    <n v="1116"/>
    <n v="760.02"/>
    <s v="Ok"/>
    <n v="0"/>
    <n v="0"/>
  </r>
  <r>
    <n v="1117"/>
    <s v="Nassau"/>
    <s v="51-2N-25-4170-0027-0000"/>
    <n v="736.37"/>
    <n v="2017"/>
    <n v="736.37"/>
    <n v="736.37"/>
    <n v="0"/>
    <n v="45168"/>
    <s v="CALLAHAN"/>
    <s v="Florida"/>
    <n v="32011"/>
    <s v="45168 JAMES ST"/>
    <s v="CALLAHAN FL 32011"/>
    <n v="-81.823380103583702"/>
    <n v="30.572049383785799"/>
    <s v="MADDOX TROY ALEX"/>
    <n v="1"/>
    <s v="SINGLE FAMILY"/>
    <n v="1001"/>
    <s v="Single Family Residential"/>
    <n v="2017"/>
    <n v="43021"/>
    <n v="2017"/>
    <n v="43021"/>
    <n v="651.29"/>
    <n v="0.8844602577508589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45168 JAMES ST"/>
    <s v="Callahan"/>
    <s v="Florida"/>
    <n v="32011"/>
    <s v="45168 JAMES ST CALLAHAN FL 32011"/>
    <s v=""/>
    <s v="Pass"/>
    <s v="No"/>
    <s v="FV&lt;$10K"/>
    <s v="N/A"/>
    <s v="No, &lt; $20K Lien"/>
    <s v="No, Lien &lt; $20K"/>
    <s v="N/A"/>
    <s v="No"/>
    <s v="No"/>
    <n v="1"/>
    <s v="No"/>
    <n v="43021"/>
    <n v="1"/>
    <n v="43021"/>
    <m/>
    <n v="0"/>
    <n v="0"/>
    <s v=""/>
    <e v="#N/A"/>
    <n v="43021"/>
    <s v="No"/>
    <s v="S"/>
    <s v="No"/>
    <s v="No"/>
    <n v="0.35"/>
    <n v="15057.349999999999"/>
    <n v="3681.85"/>
    <n v="11375.499999999998"/>
    <n v="8.5582622440203621E-2"/>
    <m/>
    <s v="No"/>
    <m/>
    <m/>
    <m/>
    <x v="0"/>
    <n v="1117"/>
    <n v="736.37"/>
    <s v="Ok"/>
    <n v="0"/>
    <n v="0"/>
  </r>
  <r>
    <n v="1118"/>
    <s v="Nassau"/>
    <s v="51-2N-25-4170-0036-0000"/>
    <n v="311.02"/>
    <n v="2017"/>
    <n v="311.02"/>
    <n v="311.02"/>
    <n v="0"/>
    <n v="45089"/>
    <s v="CALLAHAN"/>
    <s v="Florida"/>
    <n v="32011"/>
    <s v="45089 JAMES ST"/>
    <s v="CALLAHAN FL 32011"/>
    <n v="-81.824559407677896"/>
    <n v="30.5713464574944"/>
    <s v="FLAKE LARRY NORMAN"/>
    <n v="1"/>
    <s v="SINGLE FAMILY"/>
    <n v="1001"/>
    <s v="Single Family Residential"/>
    <n v="2017"/>
    <n v="42041"/>
    <n v="2017"/>
    <n v="44553"/>
    <n v="257.99"/>
    <n v="0.82949649540222503"/>
    <m/>
    <s v="No"/>
    <s v="No"/>
    <s v="No"/>
    <s v="No"/>
    <m/>
    <s v="No"/>
    <s v="I"/>
    <s v="I"/>
    <s v="I"/>
    <s v="I"/>
    <s v="I"/>
    <s v="I"/>
    <s v="I"/>
    <s v="No"/>
    <s v="No"/>
    <s v="No"/>
    <n v="0"/>
    <n v="0"/>
    <n v="52000"/>
    <s v="SELLER TAKE-BACK"/>
    <n v="0"/>
    <n v="0"/>
    <s v="Potential Low Risk"/>
    <s v="Minimal"/>
    <n v="0"/>
    <s v="Yes"/>
    <s v="No"/>
    <s v="No"/>
    <s v="Without Environmental Issues"/>
    <s v="No"/>
    <s v="None"/>
    <s v="45089 JAMES ST"/>
    <s v="Callahan"/>
    <s v="Florida"/>
    <n v="32011"/>
    <s v="45089 JAMES ST CALLAHAN FL 32011"/>
    <s v="L"/>
    <s v="Pass"/>
    <s v="No"/>
    <s v="FV&lt;$10K"/>
    <s v="N/A"/>
    <s v="No, &lt; $20K Lien"/>
    <s v="No, Lien &lt; $20K"/>
    <s v="N/A"/>
    <s v="No"/>
    <s v="No"/>
    <n v="0"/>
    <s v="No"/>
    <n v="42041"/>
    <n v="1"/>
    <n v="42041"/>
    <m/>
    <n v="0"/>
    <n v="0"/>
    <s v=""/>
    <e v="#N/A"/>
    <n v="42041"/>
    <s v="No"/>
    <s v="S"/>
    <s v="No"/>
    <s v="Yes"/>
    <n v="0.67"/>
    <n v="28167.47"/>
    <n v="1244.08"/>
    <n v="26923.39"/>
    <n v="2.9592064889036891E-2"/>
    <m/>
    <s v="No"/>
    <m/>
    <m/>
    <m/>
    <x v="0"/>
    <n v="1118"/>
    <n v="311.02"/>
    <s v="Ok"/>
    <n v="0"/>
    <n v="0"/>
  </r>
  <r>
    <n v="1119"/>
    <s v="Nassau"/>
    <s v="51-2N-25-4170-0038-0000"/>
    <n v="154.80000000000001"/>
    <n v="2017"/>
    <n v="154.80000000000001"/>
    <n v="154.80000000000001"/>
    <n v="0"/>
    <n v="45063"/>
    <s v="CALLAHAN"/>
    <s v="Florida"/>
    <n v="32011"/>
    <s v="45063 ANNIE LAURA ST"/>
    <s v="CALLAHAN FL 32011"/>
    <n v="-81.824932899023395"/>
    <n v="30.5709016041566"/>
    <s v="PREMIER HMES OF NORTH FLORIDA"/>
    <n v="0"/>
    <s v="VACANT RESIDENTIAL"/>
    <n v="8001"/>
    <s v="Residential-Vacant Land"/>
    <n v="2017"/>
    <n v="7500"/>
    <n v="2017"/>
    <n v="7500"/>
    <n v="113.54"/>
    <n v="0.73346253229974157"/>
    <s v="No"/>
    <s v="No"/>
    <s v="No"/>
    <s v="No"/>
    <s v="No"/>
    <s v="No"/>
    <s v="No"/>
    <s v="C"/>
    <s v="I"/>
    <s v="C"/>
    <s v="I"/>
    <s v="I"/>
    <s v="I"/>
    <s v="I"/>
    <s v="No"/>
    <s v="Yes"/>
    <s v="No"/>
    <n v="0"/>
    <n v="0"/>
    <n v="0"/>
    <n v="0"/>
    <n v="0"/>
    <n v="0"/>
    <s v="Potential Low Risk"/>
    <s v="Minimal"/>
    <n v="4"/>
    <s v="No"/>
    <s v="No"/>
    <s v="No"/>
    <s v="Without Environmental Issues"/>
    <s v="No"/>
    <s v="None"/>
    <s v="45063 ANNIE LAURA ST"/>
    <s v="Callahan"/>
    <s v="Florida"/>
    <n v="32011"/>
    <s v="45063 ANNIE LAURA ST CALLAHAN FL 32011"/>
    <s v=""/>
    <s v="Pass"/>
    <s v="No"/>
    <s v="FV&lt;$10K"/>
    <s v="N/A"/>
    <s v="No, &lt; $20K Lien"/>
    <s v="No, Lien &lt; $20K"/>
    <s v="N/A"/>
    <s v="No"/>
    <s v="No"/>
    <n v="4"/>
    <s v="No"/>
    <n v="7500"/>
    <n v="1"/>
    <n v="7500"/>
    <m/>
    <n v="0"/>
    <n v="0"/>
    <s v=""/>
    <e v="#N/A"/>
    <n v="7500"/>
    <s v="No"/>
    <s v="V"/>
    <s v="Yes"/>
    <s v="No"/>
    <n v="0"/>
    <n v="0"/>
    <n v="1238.4000000000001"/>
    <n v="-1238.4000000000001"/>
    <n v="0.16512000000000002"/>
    <m/>
    <s v="No"/>
    <m/>
    <m/>
    <m/>
    <x v="4"/>
    <n v="1119"/>
    <n v="154.80000000000001"/>
    <s v="Ok"/>
    <n v="0"/>
    <n v="0"/>
  </r>
  <r>
    <n v="1120"/>
    <s v="Nassau"/>
    <s v="51-2N-25-4170-0039-0000"/>
    <n v="181.88"/>
    <n v="2017"/>
    <n v="181.88"/>
    <n v="181.88"/>
    <n v="0"/>
    <n v="45035"/>
    <s v="CALLAHAN"/>
    <s v="Florida"/>
    <n v="32011"/>
    <s v="45035 JAMES ST"/>
    <s v="CALLAHAN FL 32011"/>
    <n v="-81.825072977296102"/>
    <n v="30.570734787882401"/>
    <s v="5T WEALTH PARTNERS LP"/>
    <n v="0"/>
    <s v="VACANT RESIDENTIAL"/>
    <n v="8001"/>
    <s v="Residential-Vacant Land"/>
    <n v="2017"/>
    <n v="9155"/>
    <n v="2017"/>
    <n v="9155"/>
    <n v="138.58000000000001"/>
    <n v="0.76193094347921719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Yes"/>
    <s v="No"/>
    <s v="Without Environmental Issues"/>
    <s v="No"/>
    <s v="None"/>
    <s v="45035 JAMES ST"/>
    <s v="Callahan"/>
    <s v="Florida"/>
    <n v="32011"/>
    <s v="45035 JAMES ST CALLAHAN FL 32011"/>
    <s v=""/>
    <s v="Pass"/>
    <s v="Yes"/>
    <s v="FV&lt;$10K"/>
    <s v="N/A"/>
    <s v="No, &lt; $20K Lien"/>
    <s v="No, Lien &lt; $20K"/>
    <s v="N/A"/>
    <s v="No"/>
    <s v="No"/>
    <n v="1"/>
    <s v="No"/>
    <n v="9155"/>
    <n v="1"/>
    <n v="9155"/>
    <m/>
    <n v="0"/>
    <n v="0"/>
    <s v=""/>
    <e v="#N/A"/>
    <n v="9155"/>
    <s v="No"/>
    <s v="V"/>
    <s v="Yes"/>
    <s v="No"/>
    <n v="0"/>
    <n v="0"/>
    <n v="909.4"/>
    <n v="-909.4"/>
    <n v="9.9333697433096668E-2"/>
    <m/>
    <s v="No"/>
    <m/>
    <m/>
    <m/>
    <x v="4"/>
    <n v="1120"/>
    <n v="181.88"/>
    <s v="Ok"/>
    <n v="0"/>
    <n v="0"/>
  </r>
  <r>
    <n v="1121"/>
    <s v="Nassau"/>
    <s v="51-2N-25-4170-0045-0000"/>
    <n v="253.04"/>
    <n v="2017"/>
    <n v="253.04"/>
    <n v="253.04"/>
    <n v="0"/>
    <n v="45052"/>
    <s v="CALLAHAN"/>
    <s v="Florida"/>
    <n v="32011"/>
    <s v="45052 LUTHER ST"/>
    <s v="CALLAHAN FL 32011"/>
    <n v="-81.825330009714705"/>
    <n v="30.570896378973"/>
    <s v="REMISEWS RELASES"/>
    <n v="0"/>
    <s v="VACANT RESIDENTIAL"/>
    <n v="8001"/>
    <s v="Residential-Vacant Land"/>
    <n v="2017"/>
    <n v="13500"/>
    <n v="2017"/>
    <n v="13500"/>
    <n v="204.38"/>
    <n v="0.80769838760670254"/>
    <s v="No"/>
    <s v="No"/>
    <s v="No"/>
    <m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3"/>
    <s v="No"/>
    <s v="Yes"/>
    <s v="No"/>
    <s v="Without Environmental Issues"/>
    <s v="No"/>
    <s v="None"/>
    <s v="45052 LUTHER ST"/>
    <s v="Callahan"/>
    <s v="Florida"/>
    <n v="32011"/>
    <s v="45052 LUTHER ST CALLAHAN FL 32011"/>
    <s v=""/>
    <s v="Pass"/>
    <s v="Yes"/>
    <s v="FV&lt;$10K"/>
    <s v="N/A"/>
    <s v="No, &lt; $20K Lien"/>
    <s v="No, Lien &lt; $20K"/>
    <s v="N/A"/>
    <s v="No"/>
    <s v="No"/>
    <n v="3"/>
    <s v="No"/>
    <n v="13500"/>
    <n v="1"/>
    <n v="13500"/>
    <m/>
    <n v="0"/>
    <n v="0"/>
    <s v=""/>
    <e v="#N/A"/>
    <n v="13500"/>
    <s v="No"/>
    <s v="V"/>
    <s v="Yes"/>
    <s v="No"/>
    <n v="0"/>
    <n v="0"/>
    <n v="1771.28"/>
    <n v="-1771.28"/>
    <n v="0.13120592592592592"/>
    <m/>
    <s v="No"/>
    <m/>
    <m/>
    <m/>
    <x v="4"/>
    <n v="1121"/>
    <n v="253.04"/>
    <s v="Ok"/>
    <n v="0"/>
    <n v="0"/>
  </r>
  <r>
    <n v="1122"/>
    <s v="Nassau"/>
    <s v="51-2N-25-4170-0049-0000"/>
    <n v="301.14999999999998"/>
    <n v="2017"/>
    <n v="301.14999999999998"/>
    <n v="301.14999999999998"/>
    <n v="0"/>
    <n v="45108"/>
    <s v="CALLAHAN"/>
    <s v="Florida"/>
    <n v="32011"/>
    <s v="45108 LUTHER ST"/>
    <s v="CALLAHAN FL 32011"/>
    <n v="-81.824746425379402"/>
    <n v="30.571591462504902"/>
    <s v="TIMMONS LEONARD JR"/>
    <n v="2"/>
    <s v="MOBILE HOMES"/>
    <n v="1006"/>
    <s v="Mobile home"/>
    <n v="2017"/>
    <n v="41439"/>
    <n v="2017"/>
    <n v="54038"/>
    <n v="248.86"/>
    <n v="0.82636559853893421"/>
    <m/>
    <s v="No"/>
    <m/>
    <s v="No"/>
    <s v="No"/>
    <s v="No"/>
    <s v="No"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Minimal"/>
    <n v="0"/>
    <s v="Yes"/>
    <s v="No"/>
    <s v="No"/>
    <s v="Without Environmental Issues"/>
    <s v="No"/>
    <s v="None"/>
    <s v="45108 LUTHER ST"/>
    <s v="Callahan"/>
    <s v="Florida"/>
    <n v="32011"/>
    <s v="45108 LUTHER ST CALLAHAN FL 32011"/>
    <s v=""/>
    <s v="Pass"/>
    <s v="No"/>
    <s v="FV&lt;$10K"/>
    <s v="N/A"/>
    <s v="No, &lt; $20K Lien"/>
    <s v="No, Lien &lt; $20K"/>
    <s v="N/A"/>
    <s v="No"/>
    <s v="No"/>
    <n v="0"/>
    <s v="No"/>
    <n v="41439"/>
    <n v="1"/>
    <n v="41439"/>
    <m/>
    <n v="0"/>
    <n v="0"/>
    <s v=""/>
    <e v="#N/A"/>
    <n v="41439"/>
    <s v="No"/>
    <s v="R"/>
    <s v="No"/>
    <s v="Yes"/>
    <n v="0.67"/>
    <n v="27764.13"/>
    <n v="1204.5999999999999"/>
    <n v="26559.530000000002"/>
    <n v="2.9069234296194405E-2"/>
    <m/>
    <s v="No"/>
    <m/>
    <m/>
    <m/>
    <x v="0"/>
    <n v="1122"/>
    <n v="301.14999999999998"/>
    <s v="Ok"/>
    <n v="0"/>
    <n v="0"/>
  </r>
  <r>
    <n v="1123"/>
    <s v="Nassau"/>
    <s v="51-2N-25-4170-0057-0000"/>
    <n v="154.80000000000001"/>
    <n v="2017"/>
    <n v="154.80000000000001"/>
    <n v="154.80000000000001"/>
    <n v="0"/>
    <n v="45099"/>
    <s v="CALLAHAN"/>
    <s v="Florida"/>
    <n v="32011"/>
    <s v="45099 LUTHER ST"/>
    <s v="CALLAHAN FL 32011"/>
    <n v="-81.825178704410405"/>
    <n v="30.571778245130702"/>
    <s v="HAM KAROLINE"/>
    <n v="0"/>
    <s v="VACANT RESIDENTIAL"/>
    <n v="8001"/>
    <s v="Residential-Vacant Land"/>
    <n v="2017"/>
    <n v="7500"/>
    <n v="2017"/>
    <n v="7500"/>
    <n v="113.54"/>
    <n v="0.73346253229974157"/>
    <m/>
    <s v="No"/>
    <m/>
    <m/>
    <m/>
    <m/>
    <m/>
    <s v="I"/>
    <n v="0"/>
    <n v="0"/>
    <n v="0"/>
    <n v="0"/>
    <n v="0"/>
    <n v="0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45099 LUTHER ST"/>
    <s v="Callahan"/>
    <s v="Florida"/>
    <n v="32011"/>
    <s v="45099 LUTHER ST CALLAHAN FL 32011"/>
    <s v=""/>
    <s v="Pass"/>
    <s v="No"/>
    <s v="FV&lt;$10K"/>
    <s v="N/A"/>
    <s v="No, &lt; $20K Lien"/>
    <s v="No, Lien &lt; $20K"/>
    <s v="N/A"/>
    <s v="No"/>
    <s v="No"/>
    <n v="0"/>
    <s v="No"/>
    <n v="7500"/>
    <n v="1"/>
    <n v="7500"/>
    <m/>
    <n v="0"/>
    <n v="0"/>
    <s v=""/>
    <e v="#N/A"/>
    <n v="7500"/>
    <s v="No"/>
    <s v="V"/>
    <s v="Yes"/>
    <s v="No"/>
    <n v="0"/>
    <n v="0"/>
    <n v="619.20000000000005"/>
    <n v="-619.20000000000005"/>
    <n v="8.2560000000000008E-2"/>
    <m/>
    <s v="No"/>
    <m/>
    <m/>
    <m/>
    <x v="4"/>
    <n v="1123"/>
    <n v="154.80000000000001"/>
    <s v="Ok"/>
    <n v="0"/>
    <n v="0"/>
  </r>
  <r>
    <n v="1124"/>
    <s v="Nassau"/>
    <s v="51-2N-25-4170-0060-0000"/>
    <n v="378.45"/>
    <n v="2017"/>
    <n v="378.45"/>
    <n v="378.45"/>
    <n v="0"/>
    <n v="45055"/>
    <s v="CALLAHAN"/>
    <s v="Florida"/>
    <n v="32011"/>
    <s v="45055 LUTHER ST"/>
    <s v="CALLAHAN FL 32011"/>
    <n v="-81.825552199984102"/>
    <n v="30.571333378193899"/>
    <s v="WAPN"/>
    <n v="2"/>
    <s v="MOBILE HOMES"/>
    <n v="1006"/>
    <s v="Mobile home"/>
    <n v="2017"/>
    <n v="21160"/>
    <n v="2017"/>
    <n v="21160"/>
    <n v="320.33999999999997"/>
    <n v="0.84645263575108998"/>
    <s v="No"/>
    <s v="No"/>
    <s v="No"/>
    <s v="No"/>
    <s v="No"/>
    <s v="No"/>
    <s v="No"/>
    <s v="I"/>
    <s v="C"/>
    <s v="I"/>
    <s v="I"/>
    <s v="I"/>
    <s v="I"/>
    <s v="I"/>
    <s v="No"/>
    <s v="Yes"/>
    <s v="No"/>
    <n v="0"/>
    <n v="0"/>
    <n v="0"/>
    <n v="0"/>
    <n v="0"/>
    <n v="0"/>
    <s v="Potential Low Risk"/>
    <s v="Minimal"/>
    <n v="1"/>
    <s v="No"/>
    <s v="Yes"/>
    <s v="No"/>
    <s v="Without Environmental Issues"/>
    <s v="No"/>
    <s v="None"/>
    <s v="45055 LUTHER ST"/>
    <s v="Callahan"/>
    <s v="Florida"/>
    <n v="32011"/>
    <s v="45055 LUTHER ST CALLAHAN FL 32011"/>
    <s v=""/>
    <s v="Pass"/>
    <s v="Yes"/>
    <s v="FV&lt;$10K"/>
    <s v="N/A"/>
    <s v="No, &lt; $20K Lien"/>
    <s v="No, Lien &lt; $20K"/>
    <s v="N/A"/>
    <s v="No"/>
    <s v="No"/>
    <n v="1"/>
    <s v="No"/>
    <n v="21160"/>
    <n v="1"/>
    <n v="21160"/>
    <m/>
    <n v="0"/>
    <n v="0"/>
    <s v=""/>
    <e v="#N/A"/>
    <n v="21160"/>
    <s v="No"/>
    <s v="R"/>
    <s v="No"/>
    <s v="No"/>
    <n v="0.35"/>
    <n v="7405.9999999999991"/>
    <n v="1892.25"/>
    <n v="5513.7499999999991"/>
    <n v="8.9425803402646498E-2"/>
    <m/>
    <s v="No"/>
    <m/>
    <m/>
    <m/>
    <x v="4"/>
    <n v="1124"/>
    <n v="378.45"/>
    <s v="Ok"/>
    <n v="0"/>
    <n v="0"/>
  </r>
  <r>
    <n v="1125"/>
    <s v="Nassau"/>
    <s v="51-2N-25-4170-0061-0000"/>
    <n v="154.80000000000001"/>
    <n v="2017"/>
    <n v="154.80000000000001"/>
    <n v="154.80000000000001"/>
    <n v="0"/>
    <n v="45053"/>
    <s v="CALLAHAN"/>
    <s v="Florida"/>
    <n v="32011"/>
    <s v="45053 LUTHER ST"/>
    <s v="CALLAHAN FL 32011"/>
    <n v="-81.825645586227495"/>
    <n v="30.571222169839199"/>
    <s v="DAVIS L C (EST)"/>
    <n v="0"/>
    <s v="VACANT RESIDENTIAL"/>
    <n v="8001"/>
    <s v="Residential-Vacant Land"/>
    <n v="2017"/>
    <n v="7500"/>
    <n v="2017"/>
    <n v="7500"/>
    <n v="113.54"/>
    <n v="0.73346253229974157"/>
    <m/>
    <s v="No"/>
    <s v="No"/>
    <s v="No"/>
    <s v="No"/>
    <s v="No"/>
    <s v="No"/>
    <s v="C"/>
    <s v="I"/>
    <s v="I"/>
    <s v="I"/>
    <s v="I"/>
    <s v="I"/>
    <s v="I"/>
    <s v="No"/>
    <s v="Yes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45053 LUTHER ST"/>
    <s v="Callahan"/>
    <s v="Florida"/>
    <n v="32011"/>
    <s v="45053 LUTHER ST CALLAHAN FL 32011"/>
    <s v=""/>
    <s v="Pass"/>
    <s v="No"/>
    <s v="FV&lt;$10K"/>
    <s v="N/A"/>
    <s v="No, &lt; $20K Lien"/>
    <s v="No, Lien &lt; $20K"/>
    <s v="N/A"/>
    <s v="No"/>
    <s v="No"/>
    <n v="0"/>
    <s v="No"/>
    <n v="7500"/>
    <n v="1"/>
    <n v="7500"/>
    <m/>
    <n v="0"/>
    <n v="0"/>
    <s v=""/>
    <e v="#N/A"/>
    <n v="7500"/>
    <s v="No"/>
    <s v="V"/>
    <s v="Yes"/>
    <s v="No"/>
    <n v="0"/>
    <n v="0"/>
    <n v="619.20000000000005"/>
    <n v="-619.20000000000005"/>
    <n v="8.2560000000000008E-2"/>
    <m/>
    <s v="No"/>
    <m/>
    <m/>
    <m/>
    <x v="4"/>
    <n v="1125"/>
    <n v="154.80000000000001"/>
    <s v="Ok"/>
    <n v="0"/>
    <n v="0"/>
  </r>
  <r>
    <n v="1126"/>
    <s v="Nassau"/>
    <s v="51-2N-25-4170-0062-0000"/>
    <n v="327.08"/>
    <n v="2017"/>
    <n v="327.08"/>
    <n v="327.08"/>
    <n v="0"/>
    <n v="45023"/>
    <s v="CALLAHAN"/>
    <s v="Florida"/>
    <n v="32011"/>
    <s v="45023 LUTHER ST"/>
    <s v="CALLAHAN FL 32011"/>
    <n v="-81.825785644301305"/>
    <n v="30.571055345848301"/>
    <s v="MELTON GEORGE L"/>
    <n v="2"/>
    <s v="MOBILE HOMES"/>
    <n v="1006"/>
    <s v="Mobile home"/>
    <n v="2017"/>
    <n v="43022"/>
    <n v="2017"/>
    <n v="51818"/>
    <n v="272.83999999999997"/>
    <n v="0.83416901063959881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n v="0"/>
    <s v="No"/>
    <s v="Without Environmental Issues"/>
    <s v="No"/>
    <s v="None"/>
    <s v="45023 LUTHER ST"/>
    <s v="Callahan"/>
    <s v="Florida"/>
    <n v="32011"/>
    <s v="45023 LUTHER ST CALLAHAN FL 32011"/>
    <s v=""/>
    <s v="Pass"/>
    <s v="No"/>
    <s v="FV&lt;$10K"/>
    <s v="N/A"/>
    <s v="No, &lt; $20K Lien"/>
    <s v="No, Lien &lt; $20K"/>
    <s v="N/A"/>
    <s v="No"/>
    <s v="No"/>
    <n v="0"/>
    <s v="No"/>
    <n v="43022"/>
    <n v="1"/>
    <n v="43022"/>
    <m/>
    <n v="0"/>
    <n v="0"/>
    <s v=""/>
    <e v="#N/A"/>
    <n v="43022"/>
    <s v="No"/>
    <s v="R"/>
    <s v="No"/>
    <s v="Yes"/>
    <n v="0.67"/>
    <n v="28824.74"/>
    <n v="1308.32"/>
    <n v="27516.420000000002"/>
    <n v="3.0410487657477569E-2"/>
    <m/>
    <s v="No"/>
    <m/>
    <m/>
    <m/>
    <x v="0"/>
    <n v="1126"/>
    <n v="327.08"/>
    <s v="Ok"/>
    <n v="0"/>
    <n v="0"/>
  </r>
  <r>
    <n v="1127"/>
    <s v="Nassau"/>
    <s v="51-2N-25-4170-0065-0000"/>
    <n v="154.80000000000001"/>
    <n v="2017"/>
    <n v="154.80000000000001"/>
    <n v="154.80000000000001"/>
    <n v="0"/>
    <m/>
    <s v="CALLAHAN"/>
    <s v="Florida"/>
    <n v="32011"/>
    <s v="LUTHER ST"/>
    <s v="CALLAHAN FL 32011"/>
    <n v="-81.826019080324897"/>
    <n v="30.570777305041599"/>
    <s v="WOODS RUTH"/>
    <n v="0"/>
    <s v="VACANT RESIDENTIAL"/>
    <n v="8001"/>
    <s v="Residential-Vacant Land"/>
    <n v="2017"/>
    <n v="7500"/>
    <n v="2017"/>
    <n v="7500"/>
    <n v="113.54"/>
    <n v="0.73346253229974157"/>
    <s v="No"/>
    <s v="No"/>
    <s v="No"/>
    <s v="No"/>
    <s v="No"/>
    <m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Yes"/>
    <s v="No"/>
    <s v="Without Environmental Issues"/>
    <s v="No"/>
    <s v="None"/>
    <s v="LUTHER ST"/>
    <s v="Callahan"/>
    <s v="Florida"/>
    <n v="32011"/>
    <s v="LUTHER ST CALLAHAN FL 32011"/>
    <s v=""/>
    <s v="Pass"/>
    <s v="Yes"/>
    <s v="FV&lt;$10K"/>
    <s v="N/A"/>
    <s v="No, &lt; $20K Lien"/>
    <s v="No, Lien &lt; $20K"/>
    <s v="N/A"/>
    <s v="No"/>
    <s v="No"/>
    <n v="1"/>
    <s v="No"/>
    <n v="7500"/>
    <n v="1"/>
    <n v="7500"/>
    <m/>
    <n v="0"/>
    <n v="0"/>
    <s v=""/>
    <e v="#N/A"/>
    <n v="7500"/>
    <s v="No"/>
    <s v="V"/>
    <s v="Yes"/>
    <s v="No"/>
    <n v="0"/>
    <n v="0"/>
    <n v="774"/>
    <n v="-774"/>
    <n v="0.1032"/>
    <m/>
    <s v="No"/>
    <m/>
    <m/>
    <m/>
    <x v="4"/>
    <n v="1127"/>
    <n v="154.80000000000001"/>
    <s v="Ok"/>
    <n v="0"/>
    <n v="0"/>
  </r>
  <r>
    <n v="1128"/>
    <s v="Nassau"/>
    <s v="51-2N-25-4170-0066-0000"/>
    <n v="266.05"/>
    <n v="2017"/>
    <n v="266.05"/>
    <n v="266.05"/>
    <n v="0"/>
    <n v="45001"/>
    <s v="CALLAHAN"/>
    <s v="Florida"/>
    <n v="32011"/>
    <s v="45001 LUTHER ST"/>
    <s v="CALLAHAN FL 32011"/>
    <n v="-81.826134735746393"/>
    <n v="30.570646697995802"/>
    <s v="WOODS JOHN R"/>
    <n v="0"/>
    <s v="VACANT RESIDENTIAL"/>
    <n v="8001"/>
    <s v="Residential-Vacant Land"/>
    <n v="2017"/>
    <n v="13750"/>
    <n v="2017"/>
    <n v="15000"/>
    <n v="216.41"/>
    <n v="0.81341853035143763"/>
    <s v="Yes"/>
    <s v="Yes"/>
    <s v="No"/>
    <s v="No"/>
    <s v="No"/>
    <s v="No"/>
    <s v="No"/>
    <s v="C"/>
    <s v="I"/>
    <s v="C"/>
    <s v="I"/>
    <s v="I"/>
    <s v="I"/>
    <s v="I"/>
    <s v="Yes"/>
    <s v="Yes"/>
    <s v="Yes"/>
    <n v="0"/>
    <n v="0"/>
    <n v="0"/>
    <n v="0"/>
    <n v="0"/>
    <n v="0"/>
    <s v="Potential Low Risk"/>
    <s v="Minimal"/>
    <n v="9"/>
    <s v="No"/>
    <s v="No"/>
    <s v="No"/>
    <s v="Without Environmental Issues"/>
    <s v="No"/>
    <s v="None"/>
    <s v="45001 LUTHER ST"/>
    <s v="Callahan"/>
    <s v="Florida"/>
    <n v="32011"/>
    <s v="45001 LUTHER ST CALLAHAN FL 32011"/>
    <s v=""/>
    <s v="Pass"/>
    <s v="No"/>
    <s v="FV&lt;$10K"/>
    <s v="N/A"/>
    <s v="No, &lt; $20K Lien"/>
    <s v="No, Lien &lt; $20K"/>
    <s v="N/A"/>
    <s v="Yes"/>
    <s v="No"/>
    <n v="9"/>
    <s v="No"/>
    <n v="13750"/>
    <n v="1"/>
    <n v="13750"/>
    <m/>
    <n v="0"/>
    <n v="0"/>
    <s v=""/>
    <e v="#N/A"/>
    <n v="13750"/>
    <s v="No"/>
    <s v="V"/>
    <s v="Yes"/>
    <s v="No"/>
    <n v="0"/>
    <n v="0"/>
    <n v="3458.6500000000005"/>
    <n v="-3458.6500000000005"/>
    <n v="0.25153818181818188"/>
    <m/>
    <s v="No"/>
    <m/>
    <m/>
    <m/>
    <x v="6"/>
    <n v="1128"/>
    <n v="266.05"/>
    <s v="Ok"/>
    <n v="0"/>
    <n v="0"/>
  </r>
  <r>
    <n v="1129"/>
    <s v="Nassau"/>
    <s v="51-2N-25-4170-0070-0000"/>
    <n v="924.44"/>
    <n v="2017"/>
    <n v="924.44"/>
    <n v="924.44"/>
    <n v="0"/>
    <n v="45038"/>
    <s v="CALLAHAN"/>
    <s v="Florida"/>
    <n v="32011"/>
    <s v="45038 MARVIN ST"/>
    <s v="CALLAHAN FL 32011"/>
    <n v="-81.826042697070804"/>
    <n v="30.5712169329401"/>
    <s v="JOURNEY INVESTMENTS LLC"/>
    <n v="2"/>
    <s v="MOBILE HOMES"/>
    <n v="1006"/>
    <s v="Mobile home"/>
    <n v="2017"/>
    <n v="54508"/>
    <n v="2017"/>
    <n v="54508"/>
    <n v="825.18"/>
    <n v="0.89262688762926734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45038 MARVIN ST"/>
    <s v="Callahan"/>
    <s v="Florida"/>
    <n v="32011"/>
    <s v="45038 MARVIN ST CALLAHAN FL 32011"/>
    <s v=""/>
    <s v="Pass"/>
    <s v="No"/>
    <s v="FV&lt;$10K"/>
    <s v="N/A"/>
    <s v="No, &lt; $20K Lien"/>
    <s v="No, Lien &lt; $20K"/>
    <s v="N/A"/>
    <s v="No"/>
    <s v="No"/>
    <n v="0"/>
    <s v="No"/>
    <n v="54508"/>
    <n v="1"/>
    <n v="54508"/>
    <m/>
    <n v="0"/>
    <n v="0"/>
    <s v=""/>
    <e v="#N/A"/>
    <n v="54508"/>
    <s v="No"/>
    <s v="R"/>
    <s v="No"/>
    <s v="No"/>
    <n v="0.35"/>
    <n v="19077.8"/>
    <n v="3697.76"/>
    <n v="15380.039999999999"/>
    <n v="6.7838849343215685E-2"/>
    <m/>
    <s v="No"/>
    <m/>
    <m/>
    <m/>
    <x v="0"/>
    <n v="1129"/>
    <n v="924.44"/>
    <s v="Ok"/>
    <n v="0"/>
    <n v="0"/>
  </r>
  <r>
    <n v="1130"/>
    <s v="Nassau"/>
    <s v="51-2N-25-4170-0077-0000"/>
    <n v="485.52"/>
    <n v="2017"/>
    <n v="485.52"/>
    <n v="485.52"/>
    <n v="0"/>
    <n v="45057"/>
    <s v="CALLAHAN"/>
    <s v="Florida"/>
    <n v="32011"/>
    <s v="45057 MARVIN ST"/>
    <s v="CALLAHAN FL 32011"/>
    <n v="-81.8261239640116"/>
    <n v="30.571737525149601"/>
    <s v="MELTON ALLEN"/>
    <n v="1"/>
    <s v="SINGLE FAMILY"/>
    <n v="1001"/>
    <s v="Single Family Residential"/>
    <n v="2017"/>
    <n v="27699"/>
    <n v="2017"/>
    <n v="27699"/>
    <n v="419.34"/>
    <n v="0.86369253583786454"/>
    <s v="No"/>
    <s v="No"/>
    <s v="No"/>
    <s v="No"/>
    <m/>
    <m/>
    <m/>
    <s v="I"/>
    <s v="I"/>
    <s v="I"/>
    <s v="I"/>
    <s v="I"/>
    <n v="0"/>
    <n v="0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45057 MARVIN ST"/>
    <s v="Callahan"/>
    <s v="Florida"/>
    <n v="32011"/>
    <s v="45057 MARVIN ST CALLAHAN FL 32011"/>
    <s v=""/>
    <s v="Pass"/>
    <s v="No"/>
    <s v="FV&lt;$10K"/>
    <s v="N/A"/>
    <s v="No, &lt; $20K Lien"/>
    <s v="No, Lien &lt; $20K"/>
    <s v="N/A"/>
    <s v="No"/>
    <s v="No"/>
    <n v="0"/>
    <s v="No"/>
    <n v="27699"/>
    <n v="1"/>
    <n v="27699"/>
    <m/>
    <n v="0"/>
    <n v="0"/>
    <s v=""/>
    <e v="#N/A"/>
    <n v="27699"/>
    <s v="No"/>
    <s v="S"/>
    <s v="No"/>
    <s v="No"/>
    <n v="0.35"/>
    <n v="9694.65"/>
    <n v="1942.08"/>
    <n v="7752.57"/>
    <n v="7.0113722517058372E-2"/>
    <m/>
    <s v="No"/>
    <m/>
    <m/>
    <m/>
    <x v="4"/>
    <n v="1130"/>
    <n v="485.52"/>
    <s v="Ok"/>
    <n v="0"/>
    <n v="0"/>
  </r>
  <r>
    <n v="1131"/>
    <s v="Nassau"/>
    <s v="51-2N-25-4170-0079-0000"/>
    <n v="366.2"/>
    <n v="2017"/>
    <n v="366.2"/>
    <n v="366.2"/>
    <n v="0"/>
    <n v="45041"/>
    <s v="CALLAHAN"/>
    <s v="Florida"/>
    <n v="32011"/>
    <s v="45041 MARVIN ST"/>
    <s v="CALLAHAN FL 32011"/>
    <n v="-81.8264514611366"/>
    <n v="30.571555203534899"/>
    <s v="WILLIAMS WILLIE C"/>
    <n v="1"/>
    <s v="SINGLE FAMILY"/>
    <n v="1001"/>
    <s v="Single Family Residential"/>
    <n v="2017"/>
    <n v="20412"/>
    <n v="2017"/>
    <n v="20412"/>
    <n v="309.02"/>
    <n v="0.84385581649371921"/>
    <m/>
    <m/>
    <s v="No"/>
    <s v="No"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45041 MARVIN ST"/>
    <s v="Callahan"/>
    <s v="Florida"/>
    <n v="32011"/>
    <s v="45041 MARVIN ST CALLAHAN FL 32011"/>
    <s v=""/>
    <s v="Pass"/>
    <s v="No"/>
    <s v="FV&lt;$10K"/>
    <s v="N/A"/>
    <s v="No, &lt; $20K Lien"/>
    <s v="No, Lien &lt; $20K"/>
    <s v="N/A"/>
    <s v="No"/>
    <s v="No"/>
    <n v="0"/>
    <s v="No"/>
    <n v="20412"/>
    <n v="1"/>
    <n v="20412"/>
    <m/>
    <n v="0"/>
    <n v="0"/>
    <s v=""/>
    <e v="#N/A"/>
    <n v="20412"/>
    <s v="No"/>
    <s v="S"/>
    <s v="No"/>
    <s v="No"/>
    <n v="0.35"/>
    <n v="7144.2"/>
    <n v="1464.8"/>
    <n v="5679.4"/>
    <n v="7.1761708798745827E-2"/>
    <m/>
    <s v="No"/>
    <m/>
    <m/>
    <m/>
    <x v="4"/>
    <n v="1131"/>
    <n v="366.2"/>
    <s v="Ok"/>
    <n v="0"/>
    <n v="0"/>
  </r>
  <r>
    <n v="1132"/>
    <s v="Nassau"/>
    <s v="51-2N-25-4170-0080-0000"/>
    <n v="411.59"/>
    <n v="2017"/>
    <n v="411.59"/>
    <n v="411.59"/>
    <n v="0"/>
    <n v="45029"/>
    <s v="CALLAHAN"/>
    <s v="Florida"/>
    <n v="32011"/>
    <s v="45029 MARVIN ST"/>
    <s v="CALLAHAN FL 32011"/>
    <n v="-81.826539706202396"/>
    <n v="30.571460073398299"/>
    <s v="MELTON PATRICIA ANN"/>
    <n v="1"/>
    <s v="SINGLE FAMILY"/>
    <n v="1001"/>
    <s v="Single Family Residential"/>
    <n v="2017"/>
    <n v="23184"/>
    <n v="2017"/>
    <n v="23184"/>
    <n v="350.98"/>
    <n v="0.85274180616633066"/>
    <s v="No"/>
    <s v="No"/>
    <s v="No"/>
    <s v="No"/>
    <s v="No"/>
    <s v="No"/>
    <m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Minimal"/>
    <n v="2"/>
    <s v="No"/>
    <s v="No"/>
    <s v="No"/>
    <s v="Without Environmental Issues"/>
    <s v="No"/>
    <s v="None"/>
    <s v="45029 MARVIN ST"/>
    <s v="Callahan"/>
    <s v="Florida"/>
    <n v="32011"/>
    <s v="45029 MARVIN ST CALLAHAN FL 32011"/>
    <s v=""/>
    <s v="Pass"/>
    <s v="No"/>
    <s v="FV&lt;$10K"/>
    <s v="N/A"/>
    <s v="No, &lt; $20K Lien"/>
    <s v="No, Lien &lt; $20K"/>
    <s v="N/A"/>
    <s v="No"/>
    <s v="No"/>
    <n v="2"/>
    <s v="Yes"/>
    <n v="23184"/>
    <n v="1"/>
    <n v="23184"/>
    <m/>
    <n v="0"/>
    <n v="0"/>
    <s v=""/>
    <e v="#N/A"/>
    <n v="23184"/>
    <s v="No"/>
    <s v="S"/>
    <s v="No"/>
    <s v="No"/>
    <n v="0.35"/>
    <n v="8114.4"/>
    <n v="2469.54"/>
    <n v="5644.86"/>
    <n v="0.10651915113871635"/>
    <m/>
    <s v="No"/>
    <m/>
    <m/>
    <m/>
    <x v="4"/>
    <n v="1132"/>
    <n v="411.59"/>
    <s v="Ok"/>
    <n v="0"/>
    <n v="0"/>
  </r>
  <r>
    <n v="1133"/>
    <s v="Nassau"/>
    <s v="51-2N-25-4170-0081-0000"/>
    <n v="330.1"/>
    <n v="2017"/>
    <n v="330.1"/>
    <n v="330.1"/>
    <n v="0"/>
    <n v="45021"/>
    <s v="CALLAHAN"/>
    <s v="Florida"/>
    <n v="32011"/>
    <s v="45021 MARVIN ST"/>
    <s v="CALLAHAN FL 32011"/>
    <n v="-81.826576976893705"/>
    <n v="30.571292616597301"/>
    <s v="MELTON PATRICIA ANN &amp; MELTON JAMES R LEE EST"/>
    <n v="2"/>
    <s v="MOBILE HOMES"/>
    <n v="1006"/>
    <s v="Mobile home"/>
    <n v="2017"/>
    <n v="36372"/>
    <n v="2017"/>
    <n v="36414"/>
    <n v="275.63"/>
    <n v="0.83498939715237797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Yes"/>
    <s v="Yes"/>
    <s v="No"/>
    <s v="Without Environmental Issues"/>
    <s v="No"/>
    <s v="None"/>
    <s v="45021 MARVIN ST"/>
    <s v="Callahan"/>
    <s v="Florida"/>
    <n v="32011"/>
    <s v="45021 MARVIN ST CALLAHAN FL 32011"/>
    <s v=""/>
    <s v="Pass"/>
    <s v="Yes"/>
    <s v="FV&lt;$10K"/>
    <s v="N/A"/>
    <s v="No, &lt; $20K Lien"/>
    <s v="No, Lien &lt; $20K"/>
    <s v="N/A"/>
    <s v="No"/>
    <s v="No"/>
    <n v="1"/>
    <s v="No"/>
    <n v="36372"/>
    <n v="1"/>
    <n v="36372"/>
    <m/>
    <n v="0"/>
    <n v="0"/>
    <s v=""/>
    <e v="#N/A"/>
    <n v="36372"/>
    <s v="No"/>
    <s v="R"/>
    <s v="No"/>
    <s v="Yes"/>
    <n v="0.67"/>
    <n v="24369.24"/>
    <n v="1650.5"/>
    <n v="22718.74"/>
    <n v="4.5378312988012759E-2"/>
    <m/>
    <s v="No"/>
    <m/>
    <m/>
    <m/>
    <x v="0"/>
    <n v="1133"/>
    <n v="330.1"/>
    <s v="Ok"/>
    <n v="0"/>
    <n v="0"/>
  </r>
  <r>
    <n v="1134"/>
    <s v="Nassau"/>
    <s v="51-2N-25-4180-0009-0000"/>
    <n v="2809.06"/>
    <n v="2017"/>
    <n v="2809.06"/>
    <n v="2809.06"/>
    <n v="0"/>
    <n v="542588"/>
    <s v="CALLAHAN"/>
    <s v="Florida"/>
    <n v="32011"/>
    <s v="542588 US HWY 1"/>
    <s v="CALLAHAN FL 32011"/>
    <n v="-81.834842353494295"/>
    <n v="30.5691446477333"/>
    <s v="PICKETT CHARLES A"/>
    <n v="12"/>
    <s v="MIXED USE - STORE &amp; OFFICE OR STORE &amp; RESIDENTIAL OR RESIDENTIAL COMBINATION"/>
    <n v="2003"/>
    <s v="Store/Office (mixed use)"/>
    <n v="2017"/>
    <n v="169617"/>
    <n v="2017"/>
    <n v="169617"/>
    <n v="2567.79"/>
    <n v="0.91411005816892488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2"/>
    <s v="Potential Medium Risk"/>
    <s v="Minimal"/>
    <n v="1"/>
    <s v="No"/>
    <s v="No"/>
    <s v="No"/>
    <s v="Without Environmental Issues"/>
    <s v="No"/>
    <s v="None"/>
    <s v="542588 US HWY 1"/>
    <s v="Callahan"/>
    <s v="Florida"/>
    <n v="32011"/>
    <s v="542588 US HWY 1 CALLAHAN FL 32011"/>
    <s v=""/>
    <s v="Pass"/>
    <s v="No"/>
    <s v="FV&lt;$10K"/>
    <s v="N/A"/>
    <s v="No, &lt; $20K Lien"/>
    <s v="No, Lien &lt; $20K"/>
    <s v="N/A"/>
    <s v="No"/>
    <s v="No"/>
    <n v="1"/>
    <s v="No"/>
    <n v="169617"/>
    <n v="1"/>
    <n v="169617"/>
    <m/>
    <n v="0"/>
    <n v="0"/>
    <s v=""/>
    <e v="#N/A"/>
    <n v="169617"/>
    <s v="No"/>
    <s v="C"/>
    <s v="No"/>
    <s v="No"/>
    <n v="0.3"/>
    <n v="50885.1"/>
    <n v="14045.3"/>
    <n v="36839.800000000003"/>
    <n v="8.2805968741340788E-2"/>
    <m/>
    <s v="No"/>
    <m/>
    <m/>
    <m/>
    <x v="0"/>
    <n v="1134"/>
    <n v="2809.06"/>
    <s v="Ok"/>
    <n v="0"/>
    <n v="0"/>
  </r>
  <r>
    <n v="1135"/>
    <s v="Nassau"/>
    <s v="51-2N-25-4180-0012-0000"/>
    <n v="592.30999999999995"/>
    <n v="2017"/>
    <n v="592.30999999999995"/>
    <n v="592.30999999999995"/>
    <n v="0"/>
    <n v="45056"/>
    <s v="CALLAHAN"/>
    <s v="Florida"/>
    <n v="32011"/>
    <s v="45056 RHODEN LN"/>
    <s v="CALLAHAN FL 32011"/>
    <n v="-81.834468660463699"/>
    <n v="30.569164673403101"/>
    <s v="PICKETT CHARLES A"/>
    <n v="2"/>
    <s v="MOBILE HOMES"/>
    <n v="1006"/>
    <s v="Mobile home"/>
    <n v="2017"/>
    <n v="34222"/>
    <n v="2017"/>
    <n v="34222"/>
    <n v="518.09"/>
    <n v="0.87469399469872211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2"/>
    <s v="Potential Medium Risk"/>
    <s v="High"/>
    <n v="1"/>
    <s v="No"/>
    <s v="No"/>
    <s v="No"/>
    <s v="Without Environmental Issues"/>
    <s v="No"/>
    <s v="None"/>
    <s v="45056 RHODEN LN"/>
    <s v="Callahan"/>
    <s v="Florida"/>
    <n v="32011"/>
    <s v="45056 RHODEN LN CALLAHAN FL 32011"/>
    <s v=""/>
    <s v="Pass"/>
    <s v="No"/>
    <s v="FV&lt;$10K"/>
    <s v="N/A"/>
    <s v="No, &lt; $20K Lien"/>
    <s v="No, Lien &lt; $20K"/>
    <s v="N/A"/>
    <s v="No"/>
    <s v="No"/>
    <n v="1"/>
    <s v="No"/>
    <n v="34222"/>
    <n v="1"/>
    <n v="34222"/>
    <m/>
    <n v="0"/>
    <n v="0"/>
    <s v=""/>
    <e v="#N/A"/>
    <n v="34222"/>
    <s v="No"/>
    <s v="R"/>
    <s v="No"/>
    <s v="No"/>
    <n v="0.35"/>
    <n v="11977.699999999999"/>
    <n v="2961.5499999999997"/>
    <n v="9016.15"/>
    <n v="8.6539360645198987E-2"/>
    <m/>
    <s v="No"/>
    <m/>
    <m/>
    <m/>
    <x v="0"/>
    <n v="1135"/>
    <n v="592.30999999999995"/>
    <s v="Ok"/>
    <n v="0"/>
    <n v="0"/>
  </r>
  <r>
    <n v="1136"/>
    <s v="Nassau"/>
    <s v="51-2N-25-4190-0001-0000"/>
    <n v="2619.89"/>
    <n v="2017"/>
    <n v="2619.89"/>
    <n v="2619.89"/>
    <n v="0"/>
    <n v="542616"/>
    <s v="CALLAHAN"/>
    <s v="Florida"/>
    <n v="32011"/>
    <s v="542616 US HWY 1"/>
    <s v="CALLAHAN FL 32011"/>
    <n v="-81.834203085801803"/>
    <n v="30.570284337696801"/>
    <s v="JOSEPH WILLIAM G"/>
    <n v="14"/>
    <s v="SUPERMARKETS"/>
    <n v="2006"/>
    <s v="Grocery Supermarket"/>
    <n v="2017"/>
    <n v="158061"/>
    <n v="2017"/>
    <n v="158061"/>
    <n v="2392.87"/>
    <n v="0.91334750695639888"/>
    <m/>
    <m/>
    <s v="No"/>
    <m/>
    <s v="No"/>
    <s v="No"/>
    <m/>
    <s v="I"/>
    <s v="I"/>
    <s v="I"/>
    <s v="I"/>
    <s v="I"/>
    <s v="I"/>
    <n v="0"/>
    <s v="No"/>
    <s v="No"/>
    <s v="No"/>
    <n v="0"/>
    <n v="0"/>
    <n v="0"/>
    <n v="0"/>
    <n v="0"/>
    <n v="5"/>
    <s v="Potential Medium Risk"/>
    <s v="Minimal"/>
    <n v="1"/>
    <s v="No"/>
    <s v="Yes"/>
    <s v="No"/>
    <s v="Without Environmental Issues"/>
    <s v="No"/>
    <s v="None"/>
    <s v="542616 US HWY 1"/>
    <s v="Callahan"/>
    <s v="Florida"/>
    <n v="32011"/>
    <s v="542616 US HWY 1 CALLAHAN FL 32011"/>
    <s v=""/>
    <s v="Pass"/>
    <s v="Yes"/>
    <s v="FV&lt;$10K"/>
    <s v="N/A"/>
    <s v="No, &lt; $20K Lien"/>
    <s v="No, Lien &lt; $20K"/>
    <s v="N/A"/>
    <s v="No"/>
    <s v="No"/>
    <n v="1"/>
    <s v="No"/>
    <n v="158061"/>
    <n v="1"/>
    <n v="158061"/>
    <m/>
    <n v="0"/>
    <n v="0"/>
    <s v=""/>
    <e v="#N/A"/>
    <n v="158061"/>
    <s v="No"/>
    <s v="C"/>
    <s v="No"/>
    <s v="No"/>
    <n v="0.3"/>
    <n v="47418.299999999996"/>
    <n v="13099.449999999999"/>
    <n v="34318.85"/>
    <n v="8.2875914994843758E-2"/>
    <m/>
    <s v="No"/>
    <m/>
    <m/>
    <m/>
    <x v="0"/>
    <n v="1136"/>
    <n v="2619.89"/>
    <s v="Ok"/>
    <n v="0"/>
    <n v="0"/>
  </r>
  <r>
    <n v="1137"/>
    <s v="Nassau"/>
    <s v="51-2N-25-4240-0001-0000"/>
    <n v="564.76"/>
    <n v="2017"/>
    <n v="564.76"/>
    <n v="564.76"/>
    <n v="0"/>
    <n v="45168"/>
    <s v="CALLAHAN"/>
    <s v="Florida"/>
    <n v="32011"/>
    <s v="45168 PAGE ST"/>
    <s v="CALLAHAN FL 32011"/>
    <n v="-81.828707478284102"/>
    <n v="30.568946118605499"/>
    <s v="MCNIGHT RODNEY OHARA"/>
    <n v="1"/>
    <s v="SINGLE FAMILY"/>
    <n v="1001"/>
    <s v="Single Family Residential"/>
    <n v="2017"/>
    <n v="54849"/>
    <n v="2017"/>
    <n v="68770"/>
    <n v="492.61"/>
    <n v="0.87224661803243864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Yes"/>
    <s v="No"/>
    <s v="No"/>
    <s v="Without Environmental Issues"/>
    <s v="No"/>
    <s v="None"/>
    <s v="45168 PAGE ST"/>
    <s v="Callahan"/>
    <s v="Florida"/>
    <n v="32011"/>
    <s v="45168 PAGE ST CALLAHAN FL 32011"/>
    <s v=""/>
    <s v="Pass"/>
    <s v="No"/>
    <s v="FV&lt;$10K"/>
    <s v="N/A"/>
    <s v="No, &lt; $20K Lien"/>
    <s v="No, Lien &lt; $20K"/>
    <s v="N/A"/>
    <s v="No"/>
    <s v="No"/>
    <n v="1"/>
    <s v="No"/>
    <n v="54849"/>
    <n v="1"/>
    <n v="54849"/>
    <m/>
    <n v="0"/>
    <n v="0"/>
    <s v=""/>
    <e v="#N/A"/>
    <n v="54849"/>
    <s v="No"/>
    <s v="S"/>
    <s v="No"/>
    <s v="Yes"/>
    <n v="0.67"/>
    <n v="36748.83"/>
    <n v="2823.8"/>
    <n v="33925.03"/>
    <n v="5.1483162865321161E-2"/>
    <m/>
    <s v="No"/>
    <m/>
    <m/>
    <m/>
    <x v="0"/>
    <n v="1137"/>
    <n v="564.76"/>
    <s v="Ok"/>
    <n v="0"/>
    <n v="0"/>
  </r>
  <r>
    <n v="1138"/>
    <s v="Nassau"/>
    <s v="51-2N-25-4240-0011-0000"/>
    <n v="195.72"/>
    <n v="2017"/>
    <n v="195.72"/>
    <n v="195.72"/>
    <n v="0"/>
    <m/>
    <s v="CALLAHAN"/>
    <s v="Florida"/>
    <n v="32011"/>
    <s v="DIXIE AV"/>
    <s v="CALLAHAN FL 32011"/>
    <n v="-81.828224633753706"/>
    <n v="30.569282865887899"/>
    <s v="MLN MANAGEMENT CO"/>
    <n v="0"/>
    <s v="VACANT RESIDENTIAL"/>
    <n v="8001"/>
    <s v="Residential-Vacant Land"/>
    <n v="2017"/>
    <n v="10000"/>
    <n v="2017"/>
    <n v="10000"/>
    <n v="151.38"/>
    <n v="0.77345187001839355"/>
    <s v="No"/>
    <s v="Yes"/>
    <s v="No"/>
    <s v="No"/>
    <s v="No"/>
    <s v="No"/>
    <s v="No"/>
    <s v="C"/>
    <s v="I"/>
    <s v="I"/>
    <s v="C"/>
    <s v="I"/>
    <s v="I"/>
    <s v="I"/>
    <s v="Yes"/>
    <s v="Yes"/>
    <s v="Yes"/>
    <n v="0"/>
    <n v="0"/>
    <n v="0"/>
    <n v="0"/>
    <n v="0"/>
    <n v="0"/>
    <s v="Potential Low Risk"/>
    <s v="Minimal"/>
    <n v="7"/>
    <s v="No"/>
    <s v="No"/>
    <s v="No"/>
    <s v="Without Environmental Issues"/>
    <s v="No"/>
    <s v="None"/>
    <s v="DIXIE AV"/>
    <s v="Callahan"/>
    <s v="Florida"/>
    <n v="32011"/>
    <s v="DIXIE AV CALLAHAN FL 32011"/>
    <s v=""/>
    <s v="Pass"/>
    <s v="No"/>
    <s v="FV&lt;$10K"/>
    <s v="N/A"/>
    <s v="No, &lt; $20K Lien"/>
    <s v="No, Lien &lt; $20K"/>
    <s v="N/A"/>
    <s v="Yes"/>
    <s v="No"/>
    <n v="7"/>
    <s v="No"/>
    <n v="10000"/>
    <n v="1"/>
    <n v="10000"/>
    <m/>
    <n v="0"/>
    <n v="0"/>
    <s v=""/>
    <e v="#N/A"/>
    <n v="10000"/>
    <s v="No"/>
    <s v="V"/>
    <s v="Yes"/>
    <s v="No"/>
    <n v="0"/>
    <n v="0"/>
    <n v="2152.92"/>
    <n v="-2152.92"/>
    <n v="0.21529200000000001"/>
    <m/>
    <s v="No"/>
    <m/>
    <m/>
    <m/>
    <x v="6"/>
    <n v="1138"/>
    <n v="195.72"/>
    <s v="Ok"/>
    <n v="0"/>
    <n v="0"/>
  </r>
  <r>
    <n v="1139"/>
    <s v="Nassau"/>
    <s v="51-2N-25-4240-0014-0000"/>
    <n v="346.93"/>
    <n v="2017"/>
    <n v="346.93"/>
    <n v="346.93"/>
    <n v="0"/>
    <n v="45826"/>
    <s v="CALLAHAN"/>
    <s v="Florida"/>
    <n v="32011"/>
    <s v="45826 DIXIE AVE"/>
    <s v="CALLAHAN FL 32011"/>
    <n v="-81.828613539918194"/>
    <n v="30.5695774934882"/>
    <s v="GRIMAGE MAGGIE"/>
    <n v="1"/>
    <s v="SINGLE FAMILY"/>
    <n v="1001"/>
    <s v="Single Family Residential"/>
    <n v="2017"/>
    <n v="19234"/>
    <n v="2017"/>
    <n v="19234"/>
    <n v="291.19"/>
    <n v="0.83933358314357365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45826 DIXIE AVE"/>
    <s v="Callahan"/>
    <s v="Florida"/>
    <n v="32011"/>
    <s v="45826 DIXIE AVE CALLAHAN FL 32011"/>
    <s v=""/>
    <s v="Pass"/>
    <s v="No"/>
    <s v="FV&lt;$10K"/>
    <s v="N/A"/>
    <s v="No, &lt; $20K Lien"/>
    <s v="No, Lien &lt; $20K"/>
    <s v="N/A"/>
    <s v="No"/>
    <s v="No"/>
    <n v="1"/>
    <s v="No"/>
    <n v="19234"/>
    <n v="1"/>
    <n v="19234"/>
    <m/>
    <n v="0"/>
    <n v="0"/>
    <s v=""/>
    <e v="#N/A"/>
    <n v="19234"/>
    <s v="No"/>
    <s v="S"/>
    <s v="No"/>
    <s v="No"/>
    <n v="0.35"/>
    <n v="6731.9"/>
    <n v="1734.65"/>
    <n v="4997.25"/>
    <n v="9.0186648643027972E-2"/>
    <m/>
    <s v="No"/>
    <m/>
    <m/>
    <m/>
    <x v="4"/>
    <n v="1139"/>
    <n v="346.93"/>
    <s v="Ok"/>
    <n v="0"/>
    <n v="0"/>
  </r>
  <r>
    <n v="1140"/>
    <s v="Nassau"/>
    <s v="51-2N-25-4240-0015-0000"/>
    <n v="195.72"/>
    <n v="2017"/>
    <n v="195.72"/>
    <n v="195.72"/>
    <n v="0"/>
    <m/>
    <s v="CALLAHAN"/>
    <s v="Florida"/>
    <n v="32011"/>
    <s v="DR MARTIN LUTHER KING JR AV"/>
    <s v="CALLAHAN FL 32011"/>
    <n v="-81.828709551406703"/>
    <n v="30.569460690225799"/>
    <s v="GRIMMAGE RUFUS"/>
    <n v="0"/>
    <s v="VACANT RESIDENTIAL"/>
    <n v="8001"/>
    <s v="Residential-Vacant Land"/>
    <n v="2017"/>
    <n v="10000"/>
    <n v="2017"/>
    <n v="10000"/>
    <n v="151.38"/>
    <n v="0.77345187001839355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DR MARTIN LUTHER KING JR AV"/>
    <s v="Callahan"/>
    <s v="Florida"/>
    <n v="32011"/>
    <s v="DR MARTIN LUTHER KING JR AV CALLAHAN FL 32011"/>
    <s v=""/>
    <s v="Pass"/>
    <s v="No"/>
    <s v="FV&lt;$10K"/>
    <s v="N/A"/>
    <s v="No, &lt; $20K Lien"/>
    <s v="No, Lien &lt; $20K"/>
    <s v="N/A"/>
    <s v="No"/>
    <s v="No"/>
    <n v="1"/>
    <s v="No"/>
    <n v="10000"/>
    <n v="1"/>
    <n v="10000"/>
    <m/>
    <n v="0"/>
    <n v="0"/>
    <s v=""/>
    <e v="#N/A"/>
    <n v="10000"/>
    <s v="No"/>
    <s v="V"/>
    <s v="Yes"/>
    <s v="No"/>
    <n v="0"/>
    <n v="0"/>
    <n v="978.6"/>
    <n v="-978.6"/>
    <n v="9.7860000000000003E-2"/>
    <m/>
    <s v="No"/>
    <m/>
    <m/>
    <m/>
    <x v="4"/>
    <n v="1140"/>
    <n v="195.72"/>
    <s v="Ok"/>
    <n v="0"/>
    <n v="0"/>
  </r>
  <r>
    <n v="1141"/>
    <s v="Nassau"/>
    <s v="05-3N-25-0000-0001-0090"/>
    <n v="296.25"/>
    <n v="2017"/>
    <n v="296.25"/>
    <n v="296.25"/>
    <n v="0"/>
    <n v="47450"/>
    <s v="HILLIARD"/>
    <s v="Florida"/>
    <n v="32046"/>
    <s v="47450 JACKSON COVE RD"/>
    <s v="HILLIARD FL 32046"/>
    <n v="-81.823554116089994"/>
    <n v="30.7083166555033"/>
    <s v="JACKSON LARRY GENE JR &amp; JACKSON SHERI"/>
    <n v="2"/>
    <s v="MOBILE HOMES"/>
    <n v="1006"/>
    <s v="Mobile home"/>
    <n v="2017"/>
    <n v="41140"/>
    <n v="2017"/>
    <n v="60892"/>
    <n v="244.34"/>
    <n v="0.82477637130801684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oderate"/>
    <n v="0"/>
    <s v="Yes"/>
    <s v="Yes"/>
    <s v="No"/>
    <s v="Without Environmental Issues"/>
    <s v="No"/>
    <s v="None"/>
    <s v="47450 JACKSON COVE RD"/>
    <s v="Hilliard"/>
    <s v="Florida"/>
    <n v="32046"/>
    <s v="47450 JACKSON COVE RD HILLIARD FL 32046"/>
    <s v=""/>
    <s v="Pass"/>
    <s v="Yes"/>
    <s v="FV&lt;$10K"/>
    <s v="N/A"/>
    <s v="No, &lt; $20K Lien"/>
    <s v="No, Lien &lt; $20K"/>
    <s v="N/A"/>
    <s v="No"/>
    <s v="No"/>
    <n v="0"/>
    <s v="No"/>
    <n v="41140"/>
    <n v="1"/>
    <n v="41140"/>
    <m/>
    <n v="0"/>
    <n v="0"/>
    <s v=""/>
    <e v="#N/A"/>
    <n v="41140"/>
    <s v="No"/>
    <s v="R"/>
    <s v="No"/>
    <s v="Yes"/>
    <n v="0.67"/>
    <n v="27563.800000000003"/>
    <n v="1185"/>
    <n v="26378.800000000003"/>
    <n v="2.8804083616917841E-2"/>
    <m/>
    <s v="No"/>
    <m/>
    <m/>
    <m/>
    <x v="0"/>
    <n v="1141"/>
    <n v="296.25"/>
    <s v="Ok"/>
    <n v="0"/>
    <n v="0"/>
  </r>
  <r>
    <n v="1142"/>
    <s v="Nassau"/>
    <s v="08-3N-25-0000-0003-0000"/>
    <n v="364.06"/>
    <n v="2017"/>
    <n v="364.06"/>
    <n v="364.06"/>
    <n v="0"/>
    <m/>
    <s v="HILLIARD"/>
    <s v="Florida"/>
    <n v="32046"/>
    <s v="CR 108"/>
    <s v="HILLIARD FL 32046"/>
    <n v="-81.8260836108403"/>
    <n v="30.693145772993599"/>
    <s v="SHEPHERD ALAN D"/>
    <n v="56"/>
    <s v="TIMBERLAND - SITE INDEX 70 TO 79"/>
    <n v="7009"/>
    <s v="Timberland Forest Trees (Agricultural)"/>
    <n v="2017"/>
    <n v="20282"/>
    <n v="2017"/>
    <n v="214704"/>
    <n v="307.04000000000002"/>
    <n v="0.8433774652529803"/>
    <m/>
    <s v="No"/>
    <m/>
    <m/>
    <m/>
    <m/>
    <m/>
    <s v="I"/>
    <n v="0"/>
    <n v="0"/>
    <n v="0"/>
    <n v="0"/>
    <n v="0"/>
    <n v="0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CR 108"/>
    <s v="Hilliard"/>
    <s v="Florida"/>
    <n v="32046"/>
    <s v="CR 108 HILLIARD FL 32046"/>
    <s v=""/>
    <s v="Pass"/>
    <s v="No"/>
    <s v="FV&lt;$10K"/>
    <s v="N/A"/>
    <s v="No, &lt; $20K Lien"/>
    <s v="No, Lien &lt; $20K"/>
    <s v="N/A"/>
    <s v="No"/>
    <s v="No"/>
    <n v="0"/>
    <s v="No"/>
    <n v="20282"/>
    <n v="1"/>
    <n v="20282"/>
    <m/>
    <n v="0"/>
    <n v="0"/>
    <s v=""/>
    <e v="#N/A"/>
    <n v="20282"/>
    <s v="No"/>
    <s v="V"/>
    <s v="Yes"/>
    <s v="No"/>
    <n v="0"/>
    <n v="0"/>
    <n v="1456.24"/>
    <n v="-1456.24"/>
    <n v="7.1799625283502616E-2"/>
    <m/>
    <s v="No"/>
    <m/>
    <m/>
    <m/>
    <x v="4"/>
    <n v="1142"/>
    <n v="364.06"/>
    <s v="Ok"/>
    <n v="0"/>
    <n v="0"/>
  </r>
  <r>
    <n v="1143"/>
    <s v="Nassau"/>
    <s v="08-3N-25-0000-0003-0030"/>
    <n v="518.79999999999995"/>
    <n v="2017"/>
    <n v="518.79999999999995"/>
    <n v="518.79999999999995"/>
    <n v="0"/>
    <n v="151495"/>
    <s v="HILLIARD"/>
    <s v="Florida"/>
    <n v="32046"/>
    <s v="151495 CR 108"/>
    <s v="HILLIARD FL 32046"/>
    <n v="-81.825265187854896"/>
    <n v="30.693189357483298"/>
    <s v="BRANTLEY SANDRA DRAKE"/>
    <n v="1"/>
    <s v="SINGLE FAMILY"/>
    <n v="1001"/>
    <s v="Single Family Residential"/>
    <n v="2017"/>
    <n v="60857"/>
    <n v="2017"/>
    <n v="82862"/>
    <n v="450.12"/>
    <n v="0.86761757902852743"/>
    <s v="No"/>
    <s v="No"/>
    <m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Yes"/>
    <s v="No"/>
    <s v="No"/>
    <s v="Without Environmental Issues"/>
    <s v="No"/>
    <s v="None"/>
    <s v="151495 CR 108"/>
    <s v="Hilliard"/>
    <s v="Florida"/>
    <n v="32046"/>
    <s v="151495 CR 108 HILLIARD FL 32046"/>
    <s v=""/>
    <s v="Pass"/>
    <s v="No"/>
    <s v="FV&lt;$10K"/>
    <s v="N/A"/>
    <s v="No, &lt; $20K Lien"/>
    <s v="No, Lien &lt; $20K"/>
    <s v="N/A"/>
    <s v="No"/>
    <s v="No"/>
    <n v="1"/>
    <s v="No"/>
    <n v="60857"/>
    <n v="1"/>
    <n v="60857"/>
    <m/>
    <n v="0"/>
    <n v="0"/>
    <s v=""/>
    <e v="#N/A"/>
    <n v="60857"/>
    <s v="No"/>
    <s v="S"/>
    <s v="No"/>
    <s v="Yes"/>
    <n v="0.67"/>
    <n v="40774.19"/>
    <n v="2594"/>
    <n v="38180.19"/>
    <n v="4.2624513203082637E-2"/>
    <m/>
    <s v="No"/>
    <m/>
    <m/>
    <m/>
    <x v="0"/>
    <n v="1143"/>
    <n v="518.79999999999995"/>
    <s v="Ok"/>
    <n v="0"/>
    <n v="0"/>
  </r>
  <r>
    <n v="1144"/>
    <s v="Nassau"/>
    <s v="09-3N-25-0000-0002-0010"/>
    <n v="654.29"/>
    <n v="2017"/>
    <n v="654.29"/>
    <n v="654.29"/>
    <n v="0"/>
    <m/>
    <s v="HILLIARD"/>
    <s v="Florida"/>
    <n v="32046"/>
    <s v="MIDDLE RD"/>
    <s v="HILLIARD FL 32046"/>
    <n v="-81.809378194570499"/>
    <n v="30.699883163876802"/>
    <s v="DELOACH ROBERT E"/>
    <n v="50"/>
    <s v="IMPROVED AGRICULTURAL"/>
    <n v="7000"/>
    <s v="Agricultural / Rural (General)"/>
    <n v="2017"/>
    <n v="37496"/>
    <n v="2017"/>
    <n v="132300"/>
    <n v="575.4"/>
    <n v="0.87942655397453728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s v="Moderate"/>
    <n v="0"/>
    <s v="No"/>
    <n v="0"/>
    <s v="No"/>
    <s v="Without Environmental Issues"/>
    <s v="No"/>
    <s v="None"/>
    <s v="MIDDLE RD"/>
    <s v="Hilliard"/>
    <s v="Florida"/>
    <n v="32046"/>
    <s v="MIDDLE RD HILLIARD FL 32046"/>
    <s v=""/>
    <s v="Pass"/>
    <s v="No"/>
    <s v="FV&lt;$10K"/>
    <s v="N/A"/>
    <s v="No, &lt; $20K Lien"/>
    <s v="No, Lien &lt; $20K"/>
    <s v="N/A"/>
    <s v="No"/>
    <s v="No"/>
    <n v="0"/>
    <s v="No"/>
    <n v="37496"/>
    <n v="1"/>
    <n v="37496"/>
    <m/>
    <n v="0"/>
    <n v="0"/>
    <s v=""/>
    <e v="#N/A"/>
    <n v="37496"/>
    <s v="No"/>
    <s v="V"/>
    <s v="Yes"/>
    <s v="No"/>
    <n v="0"/>
    <n v="0"/>
    <n v="2617.16"/>
    <n v="-2617.16"/>
    <n v="6.9798378493705987E-2"/>
    <m/>
    <s v="No"/>
    <m/>
    <m/>
    <m/>
    <x v="1"/>
    <n v="1144"/>
    <n v="654.29"/>
    <s v="Ok"/>
    <n v="0"/>
    <n v="0"/>
  </r>
  <r>
    <n v="1145"/>
    <s v="Nassau"/>
    <s v="09-3N-25-0000-0002-0030"/>
    <n v="573.91999999999996"/>
    <n v="2017"/>
    <n v="573.91999999999996"/>
    <n v="573.91999999999996"/>
    <n v="0"/>
    <n v="47225"/>
    <s v="HILLIARD"/>
    <s v="Florida"/>
    <n v="32046"/>
    <s v="47225 MIDDLE RD"/>
    <s v="HILLIARD FL 32046"/>
    <n v="-81.808915670545403"/>
    <n v="30.698414480778101"/>
    <s v="DELOACH ROBERT E"/>
    <n v="1"/>
    <s v="SINGLE FAMILY"/>
    <n v="1001"/>
    <s v="Single Family Residential"/>
    <n v="2017"/>
    <n v="68582"/>
    <n v="2017"/>
    <n v="88973"/>
    <n v="501.08"/>
    <n v="0.87308335656537495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s v="Minimal"/>
    <n v="0"/>
    <s v="Yes"/>
    <n v="0"/>
    <s v="No"/>
    <s v="Without Environmental Issues"/>
    <s v="No"/>
    <s v="None"/>
    <s v="47225 MIDDLE RD"/>
    <s v="Hilliard"/>
    <s v="Florida"/>
    <n v="32046"/>
    <s v="47225 MIDDLE RD HILLIARD FL 32046"/>
    <s v=""/>
    <s v="Pass"/>
    <s v="No"/>
    <s v="FV&lt;$10K"/>
    <s v="N/A"/>
    <s v="No, &lt; $20K Lien"/>
    <s v="No, Lien &lt; $20K"/>
    <s v="N/A"/>
    <s v="No"/>
    <s v="No"/>
    <n v="0"/>
    <s v="No"/>
    <n v="68582"/>
    <n v="1"/>
    <n v="68582"/>
    <m/>
    <n v="0"/>
    <n v="0"/>
    <s v=""/>
    <e v="#N/A"/>
    <n v="68582"/>
    <s v="No"/>
    <s v="S"/>
    <s v="No"/>
    <s v="Yes"/>
    <n v="0.67"/>
    <n v="45949.94"/>
    <n v="2295.6799999999998"/>
    <n v="43654.26"/>
    <n v="3.3473506167799129E-2"/>
    <m/>
    <s v="No"/>
    <m/>
    <m/>
    <m/>
    <x v="0"/>
    <n v="1145"/>
    <n v="573.91999999999996"/>
    <s v="Ok"/>
    <n v="0"/>
    <n v="0"/>
  </r>
  <r>
    <n v="1146"/>
    <s v="Nassau"/>
    <s v="12-3N-25-0000-0001-0010"/>
    <n v="458.15"/>
    <n v="2017"/>
    <n v="458.15"/>
    <n v="458.15"/>
    <n v="0"/>
    <n v="152985"/>
    <s v="YULEE"/>
    <s v="Florida"/>
    <n v="32097"/>
    <s v="152985 CR 108"/>
    <s v="YULEE FL 32097"/>
    <n v="-81.751944454210104"/>
    <n v="30.700751417622602"/>
    <s v="CAMS DEMOLITION &amp; DISPOSAL INC"/>
    <n v="1"/>
    <s v="SINGLE FAMILY"/>
    <n v="1001"/>
    <s v="Single Family Residential"/>
    <n v="2017"/>
    <n v="25155"/>
    <n v="2017"/>
    <n v="27161"/>
    <n v="394.04"/>
    <n v="0.86006766342900809"/>
    <s v="No"/>
    <s v="No"/>
    <s v="No"/>
    <m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oderate"/>
    <n v="4"/>
    <s v="No"/>
    <s v="Yes"/>
    <s v="No"/>
    <s v="Without Environmental Issues"/>
    <s v="No"/>
    <s v="None"/>
    <s v="152985 CR 108"/>
    <s v="Yulee"/>
    <s v="Florida"/>
    <n v="32097"/>
    <s v="152985 CR 108 YULEE FL 32097"/>
    <s v=""/>
    <s v="Pass"/>
    <s v="Yes"/>
    <s v="FV&lt;$10K"/>
    <s v="N/A"/>
    <s v="No, &lt; $20K Lien"/>
    <s v="No, Lien &lt; $20K"/>
    <s v="N/A"/>
    <s v="No"/>
    <s v="No"/>
    <n v="4"/>
    <s v="Yes"/>
    <n v="25155"/>
    <n v="1"/>
    <n v="25155"/>
    <m/>
    <n v="0"/>
    <n v="0"/>
    <s v=""/>
    <e v="#N/A"/>
    <n v="25155"/>
    <s v="No"/>
    <s v="S"/>
    <s v="No"/>
    <s v="No"/>
    <n v="0.35"/>
    <n v="8804.25"/>
    <n v="3665.2"/>
    <n v="5139.05"/>
    <n v="0.14570463128602662"/>
    <m/>
    <s v="No"/>
    <m/>
    <m/>
    <m/>
    <x v="4"/>
    <n v="1146"/>
    <n v="458.15"/>
    <s v="Ok"/>
    <n v="0"/>
    <n v="0"/>
  </r>
  <r>
    <n v="1147"/>
    <s v="Nassau"/>
    <s v="16-3N-25-0000-0001-00M0"/>
    <n v="63.66"/>
    <n v="2017"/>
    <e v="#N/A"/>
    <e v="#N/A"/>
    <e v="#N/A"/>
    <e v="#N/A"/>
    <e v="#N/A"/>
    <e v="#N/A"/>
    <e v="#N/A"/>
    <e v="#N/A"/>
    <e v="#N/A"/>
    <e v="#N/A"/>
    <e v="#N/A"/>
    <e v="#N/A"/>
    <n v="93"/>
    <s v="SUBSURFACE RIGHTS"/>
    <e v="#N/A"/>
    <e v="#N/A"/>
    <n v="2017"/>
    <n v="1933"/>
    <e v="#N/A"/>
    <e v="#N/A"/>
    <e v="#N/A"/>
    <n v="0"/>
    <s v="Yes"/>
    <s v="Yes"/>
    <s v="Yes"/>
    <s v="Yes"/>
    <s v="Yes"/>
    <s v="Yes"/>
    <m/>
    <e v="#N/A"/>
    <e v="#N/A"/>
    <e v="#N/A"/>
    <e v="#N/A"/>
    <e v="#N/A"/>
    <e v="#N/A"/>
    <e v="#N/A"/>
    <s v="Yes"/>
    <s v="No"/>
    <s v="Yes"/>
    <e v="#N/A"/>
    <e v="#N/A"/>
    <e v="#N/A"/>
    <e v="#N/A"/>
    <e v="#N/A"/>
    <e v="#N/A"/>
    <e v="#N/A"/>
    <e v="#N/A"/>
    <n v="6"/>
    <s v="No"/>
    <e v="#N/A"/>
    <s v="No"/>
    <e v="#N/A"/>
    <s v="No"/>
    <e v="#N/A"/>
    <e v="#N/A"/>
    <e v="#N/A"/>
    <e v="#N/A"/>
    <e v="#N/A"/>
    <e v="#N/A"/>
    <e v="#N/A"/>
    <s v="Lien&lt;$150"/>
    <e v="#N/A"/>
    <s v="FV&lt;$10K"/>
    <s v="N/A"/>
    <s v="No, &lt; $20K Lien"/>
    <s v="No, Lien &lt; $20K"/>
    <s v="N/A"/>
    <s v="Yes"/>
    <s v="No"/>
    <n v="6"/>
    <s v="No"/>
    <n v="1933"/>
    <n v="1"/>
    <n v="1933"/>
    <m/>
    <e v="#N/A"/>
    <e v="#N/A"/>
    <s v=""/>
    <e v="#N/A"/>
    <n v="1933"/>
    <s v="No"/>
    <s v="V"/>
    <s v="Yes"/>
    <s v="No"/>
    <n v="0"/>
    <n v="0"/>
    <e v="#N/A"/>
    <e v="#N/A"/>
    <e v="#N/A"/>
    <m/>
    <s v="No"/>
    <m/>
    <m/>
    <m/>
    <x v="2"/>
    <n v="1147"/>
    <n v="63.66"/>
    <s v="Ok"/>
    <e v="#N/A"/>
    <e v="#N/A"/>
  </r>
  <r>
    <n v="1148"/>
    <s v="Nassau"/>
    <s v="16-3N-25-0000-0002-0000"/>
    <n v="1579.22"/>
    <n v="2017"/>
    <n v="1579.22"/>
    <n v="1579.22"/>
    <n v="0"/>
    <m/>
    <s v="HILLIARD"/>
    <s v="Florida"/>
    <n v="32046"/>
    <s v="CR 108"/>
    <s v="HILLIARD FL 32046"/>
    <n v="-81.814125134287806"/>
    <n v="30.6844630180954"/>
    <s v="ALESSI ANTHONY"/>
    <n v="0"/>
    <s v="VACANT RESIDENTIAL"/>
    <n v="8001"/>
    <s v="Residential-Vacant Land"/>
    <n v="2017"/>
    <n v="94500"/>
    <n v="2017"/>
    <n v="94500"/>
    <n v="1430.62"/>
    <n v="0.90590291409683255"/>
    <m/>
    <m/>
    <m/>
    <m/>
    <m/>
    <m/>
    <s v="No"/>
    <s v="I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CR 108"/>
    <s v="Hilliard"/>
    <s v="Florida"/>
    <n v="32046"/>
    <s v="CR 108 HILLIARD FL 32046"/>
    <s v=""/>
    <s v="Pass"/>
    <s v="No"/>
    <s v="FV&lt;$10K"/>
    <s v="N/A"/>
    <s v="No, &lt; $20K Lien"/>
    <s v="No, Lien &lt; $20K"/>
    <s v="N/A"/>
    <s v="No"/>
    <s v="No"/>
    <n v="0"/>
    <s v="No"/>
    <n v="94500"/>
    <n v="1"/>
    <n v="94500"/>
    <m/>
    <n v="0"/>
    <n v="0"/>
    <s v=""/>
    <e v="#N/A"/>
    <n v="94500"/>
    <s v="No"/>
    <s v="V"/>
    <s v="Yes"/>
    <s v="No"/>
    <n v="0"/>
    <n v="0"/>
    <n v="6316.88"/>
    <n v="-6316.88"/>
    <n v="6.6845291005291005E-2"/>
    <m/>
    <s v="No"/>
    <m/>
    <m/>
    <m/>
    <x v="1"/>
    <n v="1148"/>
    <n v="1579.22"/>
    <s v="Ok"/>
    <n v="0"/>
    <n v="0"/>
  </r>
  <r>
    <n v="1149"/>
    <s v="Nassau"/>
    <s v="27-3N-25-0000-0003-0070"/>
    <n v="2288.61"/>
    <n v="2017"/>
    <n v="2288.61"/>
    <n v="2288.61"/>
    <n v="0"/>
    <m/>
    <s v="CALLAHAN"/>
    <s v="Florida"/>
    <n v="32011"/>
    <s v="MIDDLE RD"/>
    <s v="CALLAHAN FL 32011"/>
    <n v="-81.7938893715327"/>
    <n v="30.650651536946398"/>
    <s v="HOLTON JOHN"/>
    <n v="0"/>
    <s v="VACANT RESIDENTIAL"/>
    <n v="8001"/>
    <s v="Residential-Vacant Land"/>
    <n v="2017"/>
    <n v="137828"/>
    <n v="2017"/>
    <n v="137828"/>
    <n v="2086.5500000000002"/>
    <n v="0.91171060163155804"/>
    <s v="No"/>
    <m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MIDDLE RD"/>
    <s v="Callahan"/>
    <s v="Florida"/>
    <n v="32011"/>
    <s v="MIDDLE RD CALLAHAN FL 32011"/>
    <s v=""/>
    <s v="Pass"/>
    <s v="No"/>
    <s v="FV&lt;$10K"/>
    <s v="N/A"/>
    <s v="No, &lt; $20K Lien"/>
    <s v="No, Lien &lt; $20K"/>
    <s v="N/A"/>
    <s v="No"/>
    <s v="No"/>
    <n v="0"/>
    <s v="No"/>
    <n v="137828"/>
    <n v="1"/>
    <n v="137828"/>
    <m/>
    <n v="0"/>
    <n v="0"/>
    <s v=""/>
    <e v="#N/A"/>
    <n v="137828"/>
    <s v="No"/>
    <s v="V"/>
    <s v="Yes"/>
    <s v="No"/>
    <n v="0"/>
    <n v="0"/>
    <n v="9154.44"/>
    <n v="-9154.44"/>
    <n v="6.6419305221000091E-2"/>
    <m/>
    <s v="No"/>
    <m/>
    <m/>
    <m/>
    <x v="1"/>
    <n v="1149"/>
    <n v="2288.61"/>
    <s v="Ok"/>
    <n v="0"/>
    <n v="0"/>
  </r>
  <r>
    <n v="1150"/>
    <s v="Nassau"/>
    <s v="27-3N-25-0000-0004-0020"/>
    <n v="900.33"/>
    <n v="2017"/>
    <n v="900.33"/>
    <n v="900.33"/>
    <n v="0"/>
    <n v="46551"/>
    <s v="CALLAHAN"/>
    <s v="Florida"/>
    <n v="32011"/>
    <s v="46551 MIDDLE RD"/>
    <s v="CALLAHAN FL 32011"/>
    <n v="-81.791621640043005"/>
    <n v="30.6430814291624"/>
    <s v="HIGGINBOTHAM ALBERT L"/>
    <n v="50"/>
    <s v="IMPROVED AGRICULTURAL"/>
    <n v="7000"/>
    <s v="Agricultural / Rural (General)"/>
    <n v="2017"/>
    <n v="46583"/>
    <n v="2017"/>
    <n v="95286"/>
    <n v="802.89"/>
    <n v="0.89177301656059438"/>
    <s v="No"/>
    <s v="No"/>
    <m/>
    <m/>
    <m/>
    <s v="No"/>
    <m/>
    <s v="I"/>
    <s v="I"/>
    <s v="I"/>
    <s v="I"/>
    <s v="I"/>
    <n v="0"/>
    <n v="0"/>
    <s v="No"/>
    <s v="No"/>
    <s v="No"/>
    <n v="0"/>
    <n v="0"/>
    <n v="800000"/>
    <s v="SELLER TAKE-BACK"/>
    <n v="0"/>
    <n v="0"/>
    <s v="Potential Low Risk"/>
    <s v="Minimal"/>
    <n v="1"/>
    <s v="No"/>
    <s v="No"/>
    <s v="No"/>
    <s v="Without Environmental Issues"/>
    <s v="No"/>
    <s v="None"/>
    <s v="46551 MIDDLE RD"/>
    <s v="Callahan"/>
    <s v="Florida"/>
    <n v="32011"/>
    <s v="46551 MIDDLE RD CALLAHAN FL 32011"/>
    <s v="L"/>
    <s v="Pass"/>
    <s v="No"/>
    <s v="FV&lt;$10K"/>
    <s v="N/A"/>
    <s v="No, &lt; $20K Lien"/>
    <s v="No, Lien &lt; $20K"/>
    <s v="N/A"/>
    <s v="No"/>
    <s v="No"/>
    <n v="1"/>
    <s v="No"/>
    <n v="46583"/>
    <n v="1"/>
    <n v="46583"/>
    <m/>
    <n v="0"/>
    <n v="0"/>
    <s v=""/>
    <e v="#N/A"/>
    <n v="46583"/>
    <s v="No"/>
    <s v="V"/>
    <s v="Yes"/>
    <s v="No"/>
    <n v="0"/>
    <n v="0"/>
    <n v="4501.6500000000005"/>
    <n v="-4501.6500000000005"/>
    <n v="9.6637185239250384E-2"/>
    <m/>
    <s v="No"/>
    <m/>
    <m/>
    <m/>
    <x v="1"/>
    <n v="1150"/>
    <n v="900.33"/>
    <s v="Ok"/>
    <n v="0"/>
    <n v="0"/>
  </r>
  <r>
    <n v="1151"/>
    <s v="Nassau"/>
    <s v="27-3N-25-2345-0001-0000"/>
    <n v="150.59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58933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58933"/>
    <n v="1"/>
    <n v="58933"/>
    <m/>
    <e v="#N/A"/>
    <e v="#N/A"/>
    <s v=""/>
    <e v="#N/A"/>
    <n v="58933"/>
    <s v="No"/>
    <s v="R"/>
    <s v="No"/>
    <s v="Yes"/>
    <n v="0.67"/>
    <n v="39485.11"/>
    <e v="#N/A"/>
    <e v="#N/A"/>
    <e v="#N/A"/>
    <m/>
    <e v="#N/A"/>
    <m/>
    <m/>
    <m/>
    <x v="5"/>
    <n v="1151"/>
    <n v="150.59"/>
    <e v="#N/A"/>
    <e v="#N/A"/>
    <e v="#N/A"/>
  </r>
  <r>
    <n v="1152"/>
    <s v="Nassau"/>
    <s v="27-3N-25-2345-0002-0000"/>
    <n v="467"/>
    <n v="2017"/>
    <n v="467"/>
    <n v="467"/>
    <n v="0"/>
    <n v="46667"/>
    <s v="CALLAHAN"/>
    <s v="Florida"/>
    <n v="32011"/>
    <s v="46667 MIDDLE RD"/>
    <s v="CALLAHAN FL 32011"/>
    <n v="-81.790956785197594"/>
    <n v="30.644792720566901"/>
    <s v="BROWN MARY C"/>
    <n v="2"/>
    <s v="MOBILE HOMES"/>
    <n v="1006"/>
    <s v="Mobile home"/>
    <n v="2017"/>
    <n v="53598"/>
    <n v="2017"/>
    <n v="70753"/>
    <n v="402.22"/>
    <n v="0.86128479657387591"/>
    <s v="No"/>
    <s v="No"/>
    <s v="No"/>
    <s v="No"/>
    <m/>
    <m/>
    <m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Yes"/>
    <s v="No"/>
    <s v="No"/>
    <s v="Without Environmental Issues"/>
    <s v="No"/>
    <s v="None"/>
    <s v="46667 MIDDLE RD"/>
    <s v="Callahan"/>
    <s v="Florida"/>
    <n v="32011"/>
    <s v="46667 MIDDLE RD CALLAHAN FL 32011"/>
    <s v=""/>
    <s v="Pass"/>
    <s v="No"/>
    <s v="FV&lt;$10K"/>
    <s v="N/A"/>
    <s v="No, &lt; $20K Lien"/>
    <s v="No, Lien &lt; $20K"/>
    <s v="N/A"/>
    <s v="No"/>
    <s v="No"/>
    <n v="1"/>
    <s v="No"/>
    <n v="53598"/>
    <n v="1"/>
    <n v="53598"/>
    <m/>
    <n v="0"/>
    <n v="0"/>
    <s v=""/>
    <e v="#N/A"/>
    <n v="53598"/>
    <s v="No"/>
    <s v="R"/>
    <s v="No"/>
    <s v="Yes"/>
    <n v="0.67"/>
    <n v="35910.660000000003"/>
    <n v="2335"/>
    <n v="33575.660000000003"/>
    <n v="4.3565058397701403E-2"/>
    <m/>
    <s v="No"/>
    <m/>
    <m/>
    <m/>
    <x v="0"/>
    <n v="1152"/>
    <n v="467"/>
    <s v="Ok"/>
    <n v="0"/>
    <n v="0"/>
  </r>
  <r>
    <n v="1153"/>
    <s v="Nassau"/>
    <s v="28-3N-25-0000-0002-0010"/>
    <n v="657.82"/>
    <n v="2017"/>
    <n v="657.82"/>
    <n v="657.82"/>
    <n v="0"/>
    <m/>
    <s v="CALLAHAN"/>
    <s v="Florida"/>
    <n v="32011"/>
    <s v="MIDDLE RD"/>
    <s v="CALLAHAN FL 32011"/>
    <n v="-81.816594456550803"/>
    <n v="30.651992050081599"/>
    <s v="HIGGINBOTHAM ALBERT L"/>
    <n v="54"/>
    <s v="TIMBERLAND - SITE INDEX 90 AND ABOVE"/>
    <n v="7009"/>
    <s v="Timberland Forest Trees (Agricultural)"/>
    <n v="2017"/>
    <n v="38224"/>
    <n v="2017"/>
    <n v="271246"/>
    <n v="578.66"/>
    <n v="0.87966312973153737"/>
    <s v="No"/>
    <s v="No"/>
    <m/>
    <m/>
    <m/>
    <m/>
    <m/>
    <s v="I"/>
    <s v="I"/>
    <s v="I"/>
    <s v="I"/>
    <n v="0"/>
    <n v="0"/>
    <n v="0"/>
    <s v="No"/>
    <s v="No"/>
    <s v="No"/>
    <n v="0"/>
    <n v="0"/>
    <n v="0"/>
    <n v="0"/>
    <n v="0"/>
    <n v="0"/>
    <s v="Potential Low Risk"/>
    <s v="High"/>
    <n v="0"/>
    <s v="No"/>
    <s v="No"/>
    <s v="No"/>
    <s v="Without Environmental Issues"/>
    <s v="No"/>
    <s v="None"/>
    <s v="MIDDLE RD"/>
    <s v="Callahan"/>
    <s v="Florida"/>
    <n v="32011"/>
    <s v="MIDDLE RD CALLAHAN FL 32011"/>
    <s v=""/>
    <s v="Pass"/>
    <s v="No"/>
    <s v="FV&lt;$10K"/>
    <s v="N/A"/>
    <s v="No, &lt; $20K Lien"/>
    <s v="No, Lien &lt; $20K"/>
    <s v="N/A"/>
    <s v="No"/>
    <s v="No"/>
    <n v="0"/>
    <s v="No"/>
    <n v="38224"/>
    <n v="1"/>
    <n v="38224"/>
    <m/>
    <n v="0"/>
    <n v="0"/>
    <s v=""/>
    <e v="#N/A"/>
    <n v="38224"/>
    <s v="No"/>
    <s v="V"/>
    <s v="Yes"/>
    <s v="No"/>
    <n v="0"/>
    <n v="0"/>
    <n v="2631.28"/>
    <n v="-2631.28"/>
    <n v="6.8838426119715371E-2"/>
    <m/>
    <s v="No"/>
    <m/>
    <m/>
    <m/>
    <x v="1"/>
    <n v="1153"/>
    <n v="657.82"/>
    <s v="Ok"/>
    <n v="0"/>
    <n v="0"/>
  </r>
  <r>
    <n v="1154"/>
    <s v="Nassau"/>
    <s v="34-3N-25-0000-0003-0010"/>
    <n v="229.35"/>
    <n v="2017"/>
    <e v="#N/A"/>
    <e v="#N/A"/>
    <e v="#N/A"/>
    <e v="#N/A"/>
    <e v="#N/A"/>
    <e v="#N/A"/>
    <e v="#N/A"/>
    <e v="#N/A"/>
    <e v="#N/A"/>
    <e v="#N/A"/>
    <e v="#N/A"/>
    <e v="#N/A"/>
    <n v="50"/>
    <s v="IMPROVED AGRICULTURAL"/>
    <e v="#N/A"/>
    <e v="#N/A"/>
    <n v="2017"/>
    <n v="37054"/>
    <e v="#N/A"/>
    <e v="#N/A"/>
    <e v="#N/A"/>
    <n v="0"/>
    <s v="No"/>
    <s v="No"/>
    <m/>
    <s v="No"/>
    <s v="No"/>
    <s v="No"/>
    <s v="No"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37054"/>
    <n v="1"/>
    <n v="37054"/>
    <m/>
    <e v="#N/A"/>
    <e v="#N/A"/>
    <s v=""/>
    <e v="#N/A"/>
    <n v="37054"/>
    <s v="No"/>
    <s v="V"/>
    <s v="Yes"/>
    <s v="Yes"/>
    <n v="0"/>
    <n v="0"/>
    <e v="#N/A"/>
    <e v="#N/A"/>
    <e v="#N/A"/>
    <m/>
    <s v="No"/>
    <m/>
    <m/>
    <m/>
    <x v="1"/>
    <n v="1154"/>
    <n v="229.35"/>
    <s v="Ok"/>
    <e v="#N/A"/>
    <e v="#N/A"/>
  </r>
  <r>
    <n v="1155"/>
    <s v="Nassau"/>
    <s v="34-3N-25-0000-0003-0020"/>
    <n v="2452.66"/>
    <n v="2017"/>
    <n v="2452.66"/>
    <n v="2452.66"/>
    <n v="0"/>
    <n v="56126"/>
    <s v="CALLAHAN"/>
    <s v="Florida"/>
    <n v="32011"/>
    <s v="56126 BOGGY TRL"/>
    <s v="CALLAHAN FL 32011"/>
    <n v="-81.793555806494993"/>
    <n v="30.639009358159601"/>
    <s v="CRAWFORD ROBERT L"/>
    <n v="50"/>
    <s v="IMPROVED AGRICULTURAL"/>
    <n v="7000"/>
    <s v="Agricultural / Rural (General)"/>
    <n v="2017"/>
    <n v="145729"/>
    <n v="2017"/>
    <n v="192588"/>
    <n v="2238.2399999999998"/>
    <n v="0.91257654954212974"/>
    <s v="No"/>
    <s v="No"/>
    <m/>
    <s v="No"/>
    <s v="No"/>
    <m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56126 BOGGY TRL"/>
    <s v="Callahan"/>
    <s v="Florida"/>
    <n v="32011"/>
    <s v="56126 BOGGY TRL CALLAHAN FL 32011"/>
    <s v=""/>
    <s v="Pass"/>
    <s v="No"/>
    <s v="FV&lt;$10K"/>
    <s v="N/A"/>
    <s v="No, &lt; $20K Lien"/>
    <s v="No, Lien &lt; $20K"/>
    <s v="N/A"/>
    <s v="No"/>
    <s v="No"/>
    <n v="1"/>
    <s v="No"/>
    <n v="145729"/>
    <n v="1"/>
    <n v="145729"/>
    <m/>
    <n v="0"/>
    <n v="0"/>
    <s v=""/>
    <e v="#N/A"/>
    <n v="145729"/>
    <s v="No"/>
    <s v="V"/>
    <s v="Yes"/>
    <s v="No"/>
    <n v="0"/>
    <n v="0"/>
    <n v="12263.3"/>
    <n v="-12263.3"/>
    <n v="8.4151404318975623E-2"/>
    <m/>
    <s v="No"/>
    <m/>
    <m/>
    <m/>
    <x v="1"/>
    <n v="1155"/>
    <n v="2452.66"/>
    <s v="Ok"/>
    <n v="0"/>
    <n v="0"/>
  </r>
  <r>
    <n v="1156"/>
    <s v="Nassau"/>
    <s v="35-3N-25-1810-0006-0000"/>
    <n v="543.64"/>
    <n v="2017"/>
    <n v="543.64"/>
    <n v="543.64"/>
    <n v="0"/>
    <n v="55206"/>
    <s v="CALLAHAN"/>
    <s v="Florida"/>
    <n v="32097"/>
    <s v="55206 BARTRAM TR"/>
    <s v="CALLAHAN FL 32097"/>
    <n v="-81.772812195212495"/>
    <n v="30.637989345653299"/>
    <s v="TAYLOR JAMES V"/>
    <n v="0"/>
    <s v="VACANT RESIDENTIAL"/>
    <n v="8001"/>
    <s v="Residential-Vacant Land"/>
    <n v="2017"/>
    <n v="31250"/>
    <n v="2017"/>
    <n v="31250"/>
    <n v="473.09"/>
    <n v="0.87022662055772204"/>
    <m/>
    <s v="No"/>
    <s v="No"/>
    <s v="No"/>
    <m/>
    <m/>
    <s v="No"/>
    <s v="I"/>
    <s v="I"/>
    <s v="I"/>
    <s v="I"/>
    <n v="0"/>
    <n v="0"/>
    <n v="0"/>
    <s v="No"/>
    <s v="No"/>
    <s v="No"/>
    <n v="0"/>
    <n v="0"/>
    <n v="28000"/>
    <s v="UNKNOWN"/>
    <n v="0"/>
    <n v="0"/>
    <s v="Potential Low Risk"/>
    <s v="Minimal"/>
    <n v="0"/>
    <s v="No"/>
    <s v="No"/>
    <s v="No"/>
    <s v="Without Environmental Issues"/>
    <s v="No"/>
    <s v="None"/>
    <s v="55206 BARTRAM TR"/>
    <s v="Callahan"/>
    <s v="Florida"/>
    <n v="32097"/>
    <s v="55206 BARTRAM TR CALLAHAN FL 32097"/>
    <s v="L"/>
    <s v="Pass"/>
    <s v="No"/>
    <s v="FV&lt;$10K"/>
    <s v="N/A"/>
    <s v="No, &lt; $20K Lien"/>
    <s v="No, Lien &lt; $20K"/>
    <s v="N/A"/>
    <s v="No"/>
    <s v="No"/>
    <n v="0"/>
    <s v="No"/>
    <n v="31250"/>
    <n v="1"/>
    <n v="31250"/>
    <m/>
    <n v="0"/>
    <n v="0"/>
    <s v=""/>
    <e v="#N/A"/>
    <n v="31250"/>
    <s v="No"/>
    <s v="V"/>
    <s v="Yes"/>
    <s v="No"/>
    <n v="0"/>
    <n v="0"/>
    <n v="2174.56"/>
    <n v="-2174.56"/>
    <n v="6.9585919999999996E-2"/>
    <m/>
    <s v="No"/>
    <m/>
    <m/>
    <m/>
    <x v="1"/>
    <n v="1156"/>
    <n v="543.64"/>
    <s v="Ok"/>
    <n v="0"/>
    <n v="0"/>
  </r>
  <r>
    <n v="1157"/>
    <s v="Nassau"/>
    <s v="35-3N-25-1810-0075-0000"/>
    <n v="398.36"/>
    <n v="2017"/>
    <n v="398.36"/>
    <n v="398.36"/>
    <n v="0"/>
    <n v="55169"/>
    <s v="CALLAHAN"/>
    <s v="Florida"/>
    <n v="32011"/>
    <s v="55169 BARTRAM TR"/>
    <s v="CALLAHAN FL 32011"/>
    <n v="-81.774570954116996"/>
    <n v="30.6383696388834"/>
    <s v="JACKSON JR LARRY GENE"/>
    <n v="0"/>
    <s v="VACANT RESIDENTIAL"/>
    <n v="8001"/>
    <s v="Residential-Vacant Land"/>
    <n v="2017"/>
    <n v="20350"/>
    <n v="2017"/>
    <n v="25000"/>
    <n v="338.75"/>
    <n v="0.85036148207651363"/>
    <m/>
    <s v="No"/>
    <s v="No"/>
    <s v="No"/>
    <m/>
    <m/>
    <m/>
    <s v="I"/>
    <s v="I"/>
    <s v="I"/>
    <n v="0"/>
    <n v="0"/>
    <n v="0"/>
    <n v="0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55169 BARTRAM TR"/>
    <s v="Callahan"/>
    <s v="Florida"/>
    <n v="32011"/>
    <s v="55169 BARTRAM TR CALLAHAN FL 32011"/>
    <s v=""/>
    <s v="Pass"/>
    <s v="No"/>
    <s v="FV&lt;$10K"/>
    <s v="N/A"/>
    <s v="No, &lt; $20K Lien"/>
    <s v="No, Lien &lt; $20K"/>
    <s v="N/A"/>
    <s v="No"/>
    <s v="No"/>
    <n v="0"/>
    <s v="No"/>
    <n v="20350"/>
    <n v="1"/>
    <n v="20350"/>
    <m/>
    <n v="0"/>
    <n v="0"/>
    <s v=""/>
    <e v="#N/A"/>
    <n v="20350"/>
    <s v="No"/>
    <s v="V"/>
    <s v="Yes"/>
    <s v="No"/>
    <n v="0"/>
    <n v="0"/>
    <n v="1593.44"/>
    <n v="-1593.44"/>
    <n v="7.8301719901719899E-2"/>
    <m/>
    <s v="No"/>
    <m/>
    <m/>
    <m/>
    <x v="4"/>
    <n v="1157"/>
    <n v="398.36"/>
    <s v="Ok"/>
    <n v="0"/>
    <n v="0"/>
  </r>
  <r>
    <n v="1158"/>
    <s v="Nassau"/>
    <s v="35-3N-25-1810-0076-0000"/>
    <n v="398.36"/>
    <n v="2017"/>
    <n v="398.36"/>
    <n v="398.36"/>
    <n v="0"/>
    <m/>
    <s v="CALLAHAN"/>
    <s v="Florida"/>
    <n v="32011"/>
    <s v="BARTRAM TR"/>
    <s v="CALLAHAN FL 32011"/>
    <n v="-81.774104305369306"/>
    <n v="30.639003384205498"/>
    <s v="JACKSON JR LARRY GENE"/>
    <n v="0"/>
    <s v="VACANT RESIDENTIAL"/>
    <n v="8001"/>
    <s v="Residential-Vacant Land"/>
    <n v="2017"/>
    <n v="20350"/>
    <n v="2017"/>
    <n v="25000"/>
    <n v="338.75"/>
    <n v="0.85036148207651363"/>
    <m/>
    <s v="No"/>
    <s v="No"/>
    <s v="No"/>
    <m/>
    <m/>
    <s v="No"/>
    <s v="I"/>
    <s v="I"/>
    <s v="I"/>
    <s v="I"/>
    <n v="0"/>
    <n v="0"/>
    <n v="0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BARTRAM TR"/>
    <s v="Callahan"/>
    <s v="Florida"/>
    <n v="32011"/>
    <s v="BARTRAM TR CALLAHAN FL 32011"/>
    <s v=""/>
    <s v="Pass"/>
    <s v="No"/>
    <s v="FV&lt;$10K"/>
    <s v="N/A"/>
    <s v="No, &lt; $20K Lien"/>
    <s v="No, Lien &lt; $20K"/>
    <s v="N/A"/>
    <s v="No"/>
    <s v="No"/>
    <n v="0"/>
    <s v="No"/>
    <n v="20350"/>
    <n v="1"/>
    <n v="20350"/>
    <m/>
    <n v="0"/>
    <n v="0"/>
    <s v=""/>
    <e v="#N/A"/>
    <n v="20350"/>
    <s v="No"/>
    <s v="V"/>
    <s v="Yes"/>
    <s v="No"/>
    <n v="0"/>
    <n v="0"/>
    <n v="1593.44"/>
    <n v="-1593.44"/>
    <n v="7.8301719901719899E-2"/>
    <m/>
    <s v="No"/>
    <m/>
    <m/>
    <m/>
    <x v="4"/>
    <n v="1158"/>
    <n v="398.36"/>
    <s v="Ok"/>
    <n v="0"/>
    <n v="0"/>
  </r>
  <r>
    <n v="1159"/>
    <s v="Nassau"/>
    <s v="35-3N-25-1810-0078-0000"/>
    <n v="441.32"/>
    <n v="2017"/>
    <e v="#N/A"/>
    <e v="#N/A"/>
    <e v="#N/A"/>
    <e v="#N/A"/>
    <e v="#N/A"/>
    <e v="#N/A"/>
    <e v="#N/A"/>
    <e v="#N/A"/>
    <e v="#N/A"/>
    <e v="#N/A"/>
    <e v="#N/A"/>
    <e v="#N/A"/>
    <n v="0"/>
    <s v="VACANT RESIDENTIAL"/>
    <e v="#N/A"/>
    <e v="#N/A"/>
    <n v="2017"/>
    <n v="25000"/>
    <e v="#N/A"/>
    <e v="#N/A"/>
    <e v="#N/A"/>
    <n v="0"/>
    <m/>
    <m/>
    <s v="No"/>
    <s v="No"/>
    <m/>
    <m/>
    <s v="No"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25000"/>
    <n v="1"/>
    <n v="25000"/>
    <m/>
    <e v="#N/A"/>
    <e v="#N/A"/>
    <s v=""/>
    <e v="#N/A"/>
    <n v="25000"/>
    <s v="No"/>
    <s v="V"/>
    <s v="Yes"/>
    <s v="No"/>
    <n v="0"/>
    <n v="0"/>
    <e v="#N/A"/>
    <e v="#N/A"/>
    <e v="#N/A"/>
    <m/>
    <s v="No"/>
    <m/>
    <m/>
    <m/>
    <x v="4"/>
    <n v="1159"/>
    <n v="441.32"/>
    <s v="Ok"/>
    <e v="#N/A"/>
    <e v="#N/A"/>
  </r>
  <r>
    <n v="1160"/>
    <s v="Nassau"/>
    <s v="35-3N-25-1810-0093-0000"/>
    <n v="398.36"/>
    <n v="2017"/>
    <n v="398.36"/>
    <n v="398.36"/>
    <n v="0"/>
    <n v="54118"/>
    <s v="CALLAHAN"/>
    <s v="Florida"/>
    <n v="32011"/>
    <s v="54118 TROTTER LN"/>
    <s v="CALLAHAN FL 32011"/>
    <n v="-81.775084359516896"/>
    <n v="30.638554370805299"/>
    <s v="JACKSON JR LARRY GENE"/>
    <n v="0"/>
    <s v="VACANT RESIDENTIAL"/>
    <n v="8001"/>
    <s v="Residential-Vacant Land"/>
    <n v="2017"/>
    <n v="20350"/>
    <n v="2017"/>
    <n v="25000"/>
    <n v="338.75"/>
    <n v="0.85036148207651363"/>
    <m/>
    <s v="No"/>
    <s v="No"/>
    <s v="No"/>
    <m/>
    <m/>
    <s v="No"/>
    <s v="I"/>
    <s v="I"/>
    <s v="I"/>
    <s v="I"/>
    <n v="0"/>
    <n v="0"/>
    <n v="0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54118 TROTTER LN"/>
    <s v="Callahan"/>
    <s v="Florida"/>
    <n v="32011"/>
    <s v="54118 TROTTER LN CALLAHAN FL 32011"/>
    <s v=""/>
    <s v="Pass"/>
    <s v="No"/>
    <s v="FV&lt;$10K"/>
    <s v="N/A"/>
    <s v="No, &lt; $20K Lien"/>
    <s v="No, Lien &lt; $20K"/>
    <s v="N/A"/>
    <s v="No"/>
    <s v="No"/>
    <n v="0"/>
    <s v="No"/>
    <n v="20350"/>
    <n v="1"/>
    <n v="20350"/>
    <m/>
    <n v="0"/>
    <n v="0"/>
    <s v=""/>
    <e v="#N/A"/>
    <n v="20350"/>
    <s v="No"/>
    <s v="V"/>
    <s v="Yes"/>
    <s v="No"/>
    <n v="0"/>
    <n v="0"/>
    <n v="1593.44"/>
    <n v="-1593.44"/>
    <n v="7.8301719901719899E-2"/>
    <m/>
    <s v="No"/>
    <m/>
    <m/>
    <m/>
    <x v="4"/>
    <n v="1160"/>
    <n v="398.36"/>
    <s v="Ok"/>
    <n v="0"/>
    <n v="0"/>
  </r>
  <r>
    <n v="1161"/>
    <s v="Nassau"/>
    <s v="35-3N-25-1810-0094-0000"/>
    <n v="398.36"/>
    <n v="2017"/>
    <n v="398.36"/>
    <n v="398.36"/>
    <n v="0"/>
    <m/>
    <s v="CALLAHAN"/>
    <s v="Florida"/>
    <n v="32011"/>
    <s v="TROTTER LN"/>
    <s v="CALLAHAN FL 32011"/>
    <n v="-81.775601618569098"/>
    <n v="30.6380200171266"/>
    <s v="JACKSON JR LARRY GENE"/>
    <n v="0"/>
    <s v="VACANT RESIDENTIAL"/>
    <n v="8001"/>
    <s v="Residential-Vacant Land"/>
    <n v="2017"/>
    <n v="20350"/>
    <n v="2017"/>
    <n v="25000"/>
    <n v="338.75"/>
    <n v="0.85036148207651363"/>
    <m/>
    <s v="No"/>
    <s v="No"/>
    <s v="No"/>
    <m/>
    <m/>
    <s v="No"/>
    <s v="I"/>
    <s v="I"/>
    <s v="I"/>
    <s v="I"/>
    <n v="0"/>
    <n v="0"/>
    <n v="0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TROTTER LN"/>
    <s v="Callahan"/>
    <s v="Florida"/>
    <n v="32011"/>
    <s v="TROTTER LN CALLAHAN FL 32011"/>
    <s v=""/>
    <s v="Pass"/>
    <s v="No"/>
    <s v="FV&lt;$10K"/>
    <s v="N/A"/>
    <s v="No, &lt; $20K Lien"/>
    <s v="No, Lien &lt; $20K"/>
    <s v="N/A"/>
    <s v="No"/>
    <s v="No"/>
    <n v="0"/>
    <s v="No"/>
    <n v="20350"/>
    <n v="1"/>
    <n v="20350"/>
    <m/>
    <n v="0"/>
    <n v="0"/>
    <s v=""/>
    <e v="#N/A"/>
    <n v="20350"/>
    <s v="No"/>
    <s v="V"/>
    <s v="Yes"/>
    <s v="No"/>
    <n v="0"/>
    <n v="0"/>
    <n v="1593.44"/>
    <n v="-1593.44"/>
    <n v="7.8301719901719899E-2"/>
    <m/>
    <s v="No"/>
    <m/>
    <m/>
    <m/>
    <x v="4"/>
    <n v="1161"/>
    <n v="398.36"/>
    <s v="Ok"/>
    <n v="0"/>
    <n v="0"/>
  </r>
  <r>
    <n v="1162"/>
    <s v="Nassau"/>
    <s v="40-3N-25-0000-0001-0110"/>
    <n v="286.67"/>
    <n v="2017"/>
    <n v="286.67"/>
    <n v="286.67"/>
    <n v="0"/>
    <n v="152981"/>
    <s v="YULEE"/>
    <s v="Florida"/>
    <n v="32097"/>
    <s v="152981 CR 108"/>
    <s v="YULEE FL 32097"/>
    <n v="-81.752149662165294"/>
    <n v="30.700318686498498"/>
    <s v="ALBERTIE CORA"/>
    <n v="1"/>
    <s v="SINGLE FAMILY"/>
    <n v="1001"/>
    <s v="Single Family Residential"/>
    <n v="2017"/>
    <n v="15198"/>
    <n v="2017"/>
    <n v="16016"/>
    <n v="235.48"/>
    <n v="0.82143230892664032"/>
    <s v="No"/>
    <s v="No"/>
    <s v="No"/>
    <m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oderate"/>
    <n v="1"/>
    <s v="No"/>
    <s v="No"/>
    <s v="No"/>
    <s v="Without Environmental Issues"/>
    <s v="No"/>
    <s v="None"/>
    <s v="152981 CR 108"/>
    <s v="Yulee"/>
    <s v="Florida"/>
    <n v="32097"/>
    <s v="152981 CR 108 YULEE FL 32097"/>
    <s v=""/>
    <s v="Pass"/>
    <s v="No"/>
    <s v="FV&lt;$10K"/>
    <s v="N/A"/>
    <s v="No, &lt; $20K Lien"/>
    <s v="No, Lien &lt; $20K"/>
    <s v="N/A"/>
    <s v="No"/>
    <s v="No"/>
    <n v="1"/>
    <s v="No"/>
    <n v="15198"/>
    <n v="1"/>
    <n v="15198"/>
    <m/>
    <n v="0"/>
    <n v="0"/>
    <s v=""/>
    <e v="#N/A"/>
    <n v="15198"/>
    <s v="No"/>
    <s v="S"/>
    <s v="No"/>
    <s v="No"/>
    <n v="0.35"/>
    <n v="5319.2999999999993"/>
    <n v="1433.3500000000001"/>
    <n v="3885.9499999999989"/>
    <n v="9.4311751546256095E-2"/>
    <m/>
    <s v="No"/>
    <m/>
    <m/>
    <m/>
    <x v="4"/>
    <n v="1162"/>
    <n v="286.67"/>
    <s v="Ok"/>
    <n v="0"/>
    <n v="0"/>
  </r>
  <r>
    <n v="1163"/>
    <s v="Nassau"/>
    <s v="40-3N-25-0000-0001-0160"/>
    <n v="266.32"/>
    <n v="2017"/>
    <n v="266.32"/>
    <n v="266.32"/>
    <n v="0"/>
    <m/>
    <s v="YULEE"/>
    <s v="Florida"/>
    <n v="32097"/>
    <s v="CR 108"/>
    <s v="YULEE FL 32097"/>
    <n v="-81.752560754855594"/>
    <n v="30.702783962065201"/>
    <s v="HENDRIX MAX"/>
    <n v="0"/>
    <s v="VACANT RESIDENTIAL"/>
    <n v="8001"/>
    <s v="Residential-Vacant Land"/>
    <n v="2017"/>
    <n v="13200"/>
    <n v="2017"/>
    <n v="15750"/>
    <n v="216.66"/>
    <n v="0.81353259237008113"/>
    <m/>
    <m/>
    <s v="No"/>
    <m/>
    <m/>
    <m/>
    <m/>
    <s v="I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CR 108"/>
    <s v="Yulee"/>
    <s v="Florida"/>
    <n v="32097"/>
    <s v="CR 108 YULEE FL 32097"/>
    <s v=""/>
    <s v="Pass"/>
    <s v="No"/>
    <s v="FV&lt;$10K"/>
    <s v="N/A"/>
    <s v="No, &lt; $20K Lien"/>
    <s v="No, Lien &lt; $20K"/>
    <s v="N/A"/>
    <s v="No"/>
    <s v="No"/>
    <n v="0"/>
    <s v="No"/>
    <n v="13200"/>
    <n v="1"/>
    <n v="13200"/>
    <m/>
    <n v="0"/>
    <n v="0"/>
    <s v=""/>
    <e v="#N/A"/>
    <n v="13200"/>
    <s v="No"/>
    <s v="V"/>
    <s v="Yes"/>
    <s v="No"/>
    <n v="0"/>
    <n v="0"/>
    <n v="1065.28"/>
    <n v="-1065.28"/>
    <n v="8.0703030303030304E-2"/>
    <m/>
    <s v="No"/>
    <m/>
    <m/>
    <m/>
    <x v="4"/>
    <n v="1163"/>
    <n v="266.32"/>
    <s v="Ok"/>
    <n v="0"/>
    <n v="0"/>
  </r>
  <r>
    <n v="1164"/>
    <s v="Nassau"/>
    <s v="40-3N-25-0000-0001-0210"/>
    <n v="266.32"/>
    <n v="2017"/>
    <n v="266.32"/>
    <n v="266.32"/>
    <n v="0"/>
    <m/>
    <s v="YULEE"/>
    <s v="Florida"/>
    <n v="32097"/>
    <s v="ALDERMAN DR"/>
    <s v="YULEE FL 32097"/>
    <n v="-81.752828785737407"/>
    <n v="30.7015997195412"/>
    <s v="MASON WADE"/>
    <n v="0"/>
    <s v="VACANT RESIDENTIAL"/>
    <n v="8001"/>
    <s v="Residential-Vacant Land"/>
    <n v="2017"/>
    <n v="13200"/>
    <n v="2017"/>
    <n v="15750"/>
    <n v="216.66"/>
    <n v="0.81353259237008113"/>
    <m/>
    <m/>
    <m/>
    <s v="No"/>
    <s v="No"/>
    <m/>
    <s v="No"/>
    <s v="I"/>
    <s v="I"/>
    <s v="I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ALDERMAN DR"/>
    <s v="Yulee"/>
    <s v="Florida"/>
    <n v="32097"/>
    <s v="ALDERMAN DR YULEE FL 32097"/>
    <s v=""/>
    <s v="Pass"/>
    <s v="No"/>
    <s v="FV&lt;$10K"/>
    <s v="N/A"/>
    <s v="No, &lt; $20K Lien"/>
    <s v="No, Lien &lt; $20K"/>
    <s v="N/A"/>
    <s v="No"/>
    <s v="No"/>
    <n v="0"/>
    <s v="No"/>
    <n v="13200"/>
    <n v="1"/>
    <n v="13200"/>
    <m/>
    <n v="0"/>
    <n v="0"/>
    <s v=""/>
    <e v="#N/A"/>
    <n v="13200"/>
    <s v="No"/>
    <s v="V"/>
    <s v="Yes"/>
    <s v="No"/>
    <n v="0"/>
    <n v="0"/>
    <n v="1065.28"/>
    <n v="-1065.28"/>
    <n v="8.0703030303030304E-2"/>
    <m/>
    <s v="No"/>
    <m/>
    <m/>
    <m/>
    <x v="4"/>
    <n v="1164"/>
    <n v="266.32"/>
    <s v="Ok"/>
    <n v="0"/>
    <n v="0"/>
  </r>
  <r>
    <n v="1165"/>
    <s v="Nassau"/>
    <s v="48-3N-25-0000-0001-0040"/>
    <n v="804.32"/>
    <n v="2017"/>
    <n v="804.32"/>
    <n v="804.32"/>
    <n v="0"/>
    <n v="56206"/>
    <s v="CALLAHAN"/>
    <s v="Florida"/>
    <n v="32011"/>
    <s v="56206 HICKOX LN"/>
    <s v="CALLAHAN FL 32011"/>
    <n v="-81.753520320224098"/>
    <n v="30.639474557821899"/>
    <s v="SHIVER ASHLEY"/>
    <n v="2"/>
    <s v="MOBILE HOMES"/>
    <n v="1006"/>
    <s v="Mobile home"/>
    <n v="2017"/>
    <n v="86275"/>
    <n v="2017"/>
    <n v="116966"/>
    <n v="714.12"/>
    <n v="0.88785557986870889"/>
    <m/>
    <s v="No"/>
    <m/>
    <s v="No"/>
    <m/>
    <s v="No"/>
    <s v="No"/>
    <s v="I"/>
    <s v="I"/>
    <s v="I"/>
    <s v="I"/>
    <s v="I"/>
    <n v="0"/>
    <n v="0"/>
    <s v="No"/>
    <s v="No"/>
    <s v="No"/>
    <n v="0"/>
    <n v="0"/>
    <n v="0"/>
    <n v="0"/>
    <n v="0"/>
    <n v="0"/>
    <s v="Potential Low Risk"/>
    <s v="Minimal"/>
    <n v="0"/>
    <s v="Yes"/>
    <s v="No"/>
    <s v="No"/>
    <s v="Without Environmental Issues"/>
    <s v="No"/>
    <s v="None"/>
    <s v="56206 HICKOX LN"/>
    <s v="Callahan"/>
    <s v="Florida"/>
    <n v="32011"/>
    <s v="56206 HICKOX LN CALLAHAN FL 32011"/>
    <s v=""/>
    <s v="Pass"/>
    <s v="No"/>
    <s v="FV&lt;$10K"/>
    <s v="N/A"/>
    <s v="No, &lt; $20K Lien"/>
    <s v="No, Lien &lt; $20K"/>
    <s v="N/A"/>
    <s v="No"/>
    <s v="No"/>
    <n v="0"/>
    <s v="No"/>
    <n v="86275"/>
    <n v="1"/>
    <n v="86275"/>
    <m/>
    <n v="0"/>
    <n v="0"/>
    <s v=""/>
    <e v="#N/A"/>
    <n v="86275"/>
    <s v="No"/>
    <s v="R"/>
    <s v="No"/>
    <s v="Yes"/>
    <n v="0.67"/>
    <n v="57804.25"/>
    <n v="3217.28"/>
    <n v="54586.97"/>
    <n v="3.7290988119385686E-2"/>
    <m/>
    <s v="No"/>
    <m/>
    <m/>
    <m/>
    <x v="0"/>
    <n v="1165"/>
    <n v="804.32"/>
    <s v="Ok"/>
    <n v="0"/>
    <n v="0"/>
  </r>
  <r>
    <n v="1166"/>
    <s v="Nassau"/>
    <s v="48-3N-25-4195-0001-0000"/>
    <n v="395.76"/>
    <n v="2017"/>
    <n v="395.76"/>
    <n v="395.76"/>
    <n v="0"/>
    <n v="56375"/>
    <s v="CALLAHAN"/>
    <s v="Florida"/>
    <n v="32011"/>
    <s v="56375 COLBY DR"/>
    <s v="CALLAHAN FL 32011"/>
    <n v="-81.762298788983003"/>
    <n v="30.633116854088001"/>
    <s v="REA KODY LEE"/>
    <n v="0"/>
    <s v="VACANT RESIDENTIAL"/>
    <n v="8001"/>
    <s v="Residential-Vacant Land"/>
    <n v="2017"/>
    <n v="22000"/>
    <n v="2017"/>
    <n v="22500"/>
    <n v="336.35"/>
    <n v="0.84988376794016585"/>
    <s v="No"/>
    <s v="No"/>
    <m/>
    <m/>
    <m/>
    <m/>
    <m/>
    <s v="I"/>
    <s v="I"/>
    <n v="0"/>
    <n v="0"/>
    <n v="0"/>
    <n v="0"/>
    <n v="0"/>
    <s v="No"/>
    <s v="No"/>
    <s v="No"/>
    <n v="0"/>
    <n v="0"/>
    <n v="35000"/>
    <s v="STAND ALONE FIRST"/>
    <n v="0"/>
    <n v="0"/>
    <s v="Potential Low Risk"/>
    <s v="Minimal"/>
    <n v="1"/>
    <s v="No"/>
    <s v="No"/>
    <s v="No"/>
    <s v="Without Environmental Issues"/>
    <s v="No"/>
    <s v="None"/>
    <s v="56375 COLBY DR"/>
    <s v="Callahan"/>
    <s v="Florida"/>
    <n v="32011"/>
    <s v="56375 COLBY DR CALLAHAN FL 32011"/>
    <s v="L"/>
    <s v="Pass"/>
    <s v="No"/>
    <s v="FV&lt;$10K"/>
    <s v="N/A"/>
    <s v="No, &lt; $20K Lien"/>
    <s v="No, Lien &lt; $20K"/>
    <s v="N/A"/>
    <s v="No"/>
    <s v="No"/>
    <n v="1"/>
    <s v="No"/>
    <n v="22000"/>
    <n v="1"/>
    <n v="22000"/>
    <m/>
    <n v="0"/>
    <n v="0"/>
    <s v=""/>
    <e v="#N/A"/>
    <n v="22000"/>
    <s v="No"/>
    <s v="V"/>
    <s v="Yes"/>
    <s v="No"/>
    <n v="0"/>
    <n v="0"/>
    <n v="1978.8"/>
    <n v="-1978.8"/>
    <n v="8.9945454545454537E-2"/>
    <m/>
    <s v="No"/>
    <m/>
    <m/>
    <m/>
    <x v="4"/>
    <n v="1166"/>
    <n v="395.76"/>
    <s v="Ok"/>
    <n v="0"/>
    <n v="0"/>
  </r>
  <r>
    <n v="1167"/>
    <s v="Nassau"/>
    <s v="48-3N-25-4195-0002-0000"/>
    <n v="277.60000000000002"/>
    <n v="2017"/>
    <n v="277.60000000000002"/>
    <n v="277.60000000000002"/>
    <n v="0"/>
    <n v="56467"/>
    <s v="CALLAHAN"/>
    <s v="Florida"/>
    <n v="32011"/>
    <s v="56467 NASSAU OAKS DR"/>
    <s v="CALLAHAN FL 32011"/>
    <n v="-81.762627898916705"/>
    <n v="30.6327181461027"/>
    <s v="KIRKLAND REA LEE"/>
    <n v="0"/>
    <s v="VACANT RESIDENTIAL"/>
    <n v="8001"/>
    <s v="Residential-Vacant Land"/>
    <n v="2017"/>
    <n v="15000"/>
    <n v="2017"/>
    <n v="15000"/>
    <n v="227.09"/>
    <n v="0.81804755043227662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2"/>
    <s v="No"/>
    <s v="No"/>
    <s v="No"/>
    <s v="Without Environmental Issues"/>
    <s v="No"/>
    <s v="None"/>
    <s v="56467 NASSAU OAKS DR"/>
    <s v="Callahan"/>
    <s v="Florida"/>
    <n v="32011"/>
    <s v="56467 NASSAU OAKS DR CALLAHAN FL 32011"/>
    <s v=""/>
    <s v="Pass"/>
    <s v="No"/>
    <s v="FV&lt;$10K"/>
    <s v="N/A"/>
    <s v="No, &lt; $20K Lien"/>
    <s v="No, Lien &lt; $20K"/>
    <s v="N/A"/>
    <s v="No"/>
    <s v="No"/>
    <n v="2"/>
    <s v="No"/>
    <n v="15000"/>
    <n v="1"/>
    <n v="15000"/>
    <m/>
    <n v="0"/>
    <n v="0"/>
    <s v=""/>
    <e v="#N/A"/>
    <n v="15000"/>
    <s v="No"/>
    <s v="V"/>
    <s v="Yes"/>
    <s v="No"/>
    <n v="0"/>
    <n v="0"/>
    <n v="1665.6"/>
    <n v="-1665.6"/>
    <n v="0.11104"/>
    <m/>
    <s v="No"/>
    <m/>
    <m/>
    <m/>
    <x v="4"/>
    <n v="1167"/>
    <n v="277.60000000000002"/>
    <s v="Ok"/>
    <n v="0"/>
    <n v="0"/>
  </r>
  <r>
    <n v="1168"/>
    <s v="Nassau"/>
    <s v="48-3N-25-4195-000H-0000"/>
    <n v="410.21"/>
    <n v="2017"/>
    <n v="410.21"/>
    <n v="410.21"/>
    <n v="0"/>
    <n v="56193"/>
    <s v="CALLAHAN"/>
    <s v="Florida"/>
    <n v="32011"/>
    <s v="56193 COLBY DR"/>
    <s v="CALLAHAN FL 32011"/>
    <n v="-81.761145939700796"/>
    <n v="30.630834479203401"/>
    <s v="EARICK VIRGINIA L"/>
    <n v="0"/>
    <s v="VACANT RESIDENTIAL"/>
    <n v="8001"/>
    <s v="Residential-Vacant Land"/>
    <n v="2017"/>
    <n v="22949"/>
    <n v="2017"/>
    <n v="23297"/>
    <n v="349.71"/>
    <n v="0.85251456571024598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56193 COLBY DR"/>
    <s v="Callahan"/>
    <s v="Florida"/>
    <n v="32011"/>
    <s v="56193 COLBY DR CALLAHAN FL 32011"/>
    <s v=""/>
    <s v="Pass"/>
    <s v="No"/>
    <s v="FV&lt;$10K"/>
    <s v="N/A"/>
    <s v="No, &lt; $20K Lien"/>
    <s v="No, Lien &lt; $20K"/>
    <s v="N/A"/>
    <s v="No"/>
    <s v="No"/>
    <n v="0"/>
    <s v="No"/>
    <n v="22949"/>
    <n v="1"/>
    <n v="22949"/>
    <m/>
    <n v="0"/>
    <n v="0"/>
    <s v=""/>
    <e v="#N/A"/>
    <n v="22949"/>
    <s v="No"/>
    <s v="V"/>
    <s v="Yes"/>
    <s v="No"/>
    <n v="0"/>
    <n v="0"/>
    <n v="1640.84"/>
    <n v="-1640.84"/>
    <n v="7.1499411739073593E-2"/>
    <m/>
    <s v="No"/>
    <m/>
    <m/>
    <m/>
    <x v="4"/>
    <n v="1168"/>
    <n v="410.21"/>
    <s v="Ok"/>
    <n v="0"/>
    <n v="0"/>
  </r>
  <r>
    <n v="1169"/>
    <s v="Nassau"/>
    <s v="48-3N-25-4195-0025-0000"/>
    <n v="395.76"/>
    <n v="2017"/>
    <n v="395.76"/>
    <n v="395.76"/>
    <n v="0"/>
    <n v="56392"/>
    <s v="CALLAHAN"/>
    <s v="Florida"/>
    <n v="32011"/>
    <s v="56392 NASSAU OAKS DR"/>
    <s v="CALLAHAN FL 32011"/>
    <n v="-81.763644395462805"/>
    <n v="30.630387812055499"/>
    <s v="WATSON RICHARD"/>
    <n v="0"/>
    <s v="VACANT RESIDENTIAL"/>
    <n v="8001"/>
    <s v="Residential-Vacant Land"/>
    <n v="2017"/>
    <n v="22000"/>
    <n v="2017"/>
    <n v="22500"/>
    <n v="336.35"/>
    <n v="0.84988376794016585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56392 NASSAU OAKS DR"/>
    <s v="Callahan"/>
    <s v="Florida"/>
    <n v="32011"/>
    <s v="56392 NASSAU OAKS DR CALLAHAN FL 32011"/>
    <s v=""/>
    <s v="Pass"/>
    <s v="No"/>
    <s v="FV&lt;$10K"/>
    <s v="N/A"/>
    <s v="No, &lt; $20K Lien"/>
    <s v="No, Lien &lt; $20K"/>
    <s v="N/A"/>
    <s v="No"/>
    <s v="No"/>
    <n v="1"/>
    <s v="No"/>
    <n v="22000"/>
    <n v="1"/>
    <n v="22000"/>
    <m/>
    <n v="0"/>
    <n v="0"/>
    <s v=""/>
    <e v="#N/A"/>
    <n v="22000"/>
    <s v="No"/>
    <s v="V"/>
    <s v="Yes"/>
    <s v="No"/>
    <n v="0"/>
    <n v="0"/>
    <n v="1978.8"/>
    <n v="-1978.8"/>
    <n v="8.9945454545454537E-2"/>
    <m/>
    <s v="No"/>
    <m/>
    <m/>
    <m/>
    <x v="4"/>
    <n v="1169"/>
    <n v="395.76"/>
    <s v="Ok"/>
    <n v="0"/>
    <n v="0"/>
  </r>
  <r>
    <n v="1170"/>
    <s v="Nassau"/>
    <s v="48-3N-25-4195-0027-0000"/>
    <n v="1513.91"/>
    <n v="2017"/>
    <n v="1513.91"/>
    <n v="1513.91"/>
    <n v="0"/>
    <n v="56414"/>
    <s v="CALLAHAN"/>
    <s v="Florida"/>
    <n v="32011"/>
    <s v="56414 NASSAU OAKS DR"/>
    <s v="CALLAHAN FL 32011"/>
    <n v="-81.762989551976204"/>
    <n v="30.630987474224298"/>
    <s v="CURRENT RICHARD K"/>
    <n v="1"/>
    <s v="SINGLE FAMILY"/>
    <n v="1001"/>
    <s v="Single Family Residential"/>
    <n v="2017"/>
    <n v="129615"/>
    <n v="2017"/>
    <n v="141728"/>
    <n v="1370.23"/>
    <n v="0.90509343355945859"/>
    <s v="No"/>
    <s v="No"/>
    <s v="No"/>
    <s v="No"/>
    <s v="No"/>
    <s v="No"/>
    <m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0"/>
    <s v="Yes"/>
    <s v="No"/>
    <s v="No"/>
    <s v="Without Environmental Issues"/>
    <s v="No"/>
    <s v="None"/>
    <s v="56414 NASSAU OAKS DR"/>
    <s v="Callahan"/>
    <s v="Florida"/>
    <n v="32011"/>
    <s v="56414 NASSAU OAKS DR CALLAHAN FL 32011"/>
    <s v=""/>
    <s v="Pass"/>
    <s v="No"/>
    <s v="FV&lt;$10K"/>
    <s v="N/A"/>
    <s v="No, &lt; $20K Lien"/>
    <s v="No, Lien &lt; $20K"/>
    <s v="N/A"/>
    <s v="No"/>
    <s v="No"/>
    <n v="0"/>
    <s v="No"/>
    <n v="129615"/>
    <n v="1"/>
    <n v="129615"/>
    <m/>
    <n v="0"/>
    <n v="0"/>
    <s v=""/>
    <e v="#N/A"/>
    <n v="129615"/>
    <s v="No"/>
    <s v="S"/>
    <s v="No"/>
    <s v="Yes"/>
    <n v="0.67"/>
    <n v="86842.05"/>
    <n v="6055.64"/>
    <n v="80786.41"/>
    <n v="4.6720209852254758E-2"/>
    <m/>
    <s v="No"/>
    <m/>
    <m/>
    <m/>
    <x v="0"/>
    <n v="1170"/>
    <n v="1513.91"/>
    <s v="Ok"/>
    <n v="0"/>
    <n v="0"/>
  </r>
  <r>
    <n v="1171"/>
    <s v="Nassau"/>
    <s v="48-3N-25-4195-0037-0000"/>
    <n v="394.39"/>
    <n v="2017"/>
    <n v="394.39"/>
    <n v="394.39"/>
    <n v="0"/>
    <n v="56525"/>
    <s v="CALLAHAN"/>
    <s v="Florida"/>
    <n v="32011"/>
    <s v="56525 NASSAU OAKS DR"/>
    <s v="CALLAHAN FL 32011"/>
    <n v="-81.763083440467696"/>
    <n v="30.628315991973199"/>
    <s v="GLISSON SIDNEY R"/>
    <n v="2"/>
    <s v="MOBILE HOMES"/>
    <n v="1006"/>
    <s v="Mobile home"/>
    <n v="2017"/>
    <n v="22134"/>
    <n v="2017"/>
    <n v="22134"/>
    <n v="335.08"/>
    <n v="0.84961586247115795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56525 NASSAU OAKS DR"/>
    <s v="Callahan"/>
    <s v="Florida"/>
    <n v="32011"/>
    <s v="56525 NASSAU OAKS DR CALLAHAN FL 32011"/>
    <s v=""/>
    <s v="Pass"/>
    <s v="No"/>
    <s v="FV&lt;$10K"/>
    <s v="N/A"/>
    <s v="No, &lt; $20K Lien"/>
    <s v="No, Lien &lt; $20K"/>
    <s v="N/A"/>
    <s v="No"/>
    <s v="No"/>
    <n v="1"/>
    <s v="No"/>
    <n v="22134"/>
    <n v="1"/>
    <n v="22134"/>
    <m/>
    <n v="0"/>
    <n v="0"/>
    <s v=""/>
    <e v="#N/A"/>
    <n v="22134"/>
    <s v="No"/>
    <s v="R"/>
    <s v="No"/>
    <s v="No"/>
    <n v="0.35"/>
    <n v="7746.9"/>
    <n v="1971.9499999999998"/>
    <n v="5774.95"/>
    <n v="8.9091443028824421E-2"/>
    <m/>
    <s v="No"/>
    <m/>
    <m/>
    <m/>
    <x v="4"/>
    <n v="1171"/>
    <n v="394.39"/>
    <s v="Ok"/>
    <n v="0"/>
    <n v="0"/>
  </r>
  <r>
    <n v="1172"/>
    <s v="Nassau"/>
    <s v="48-3N-25-4196-000L-0000"/>
    <n v="399.25"/>
    <n v="2017"/>
    <n v="399.25"/>
    <n v="399.25"/>
    <n v="0"/>
    <n v="56234"/>
    <s v="CALLAHAN"/>
    <s v="Florida"/>
    <n v="32011"/>
    <s v="56234 NASSAU OAKS DR"/>
    <s v="CALLAHAN FL 32011"/>
    <n v="-81.759584300545697"/>
    <n v="30.6271189674849"/>
    <s v="MAYBERRY KENNETH R"/>
    <n v="0"/>
    <s v="VACANT RESIDENTIAL"/>
    <n v="8001"/>
    <s v="Residential-Vacant Land"/>
    <n v="2017"/>
    <n v="22221"/>
    <n v="2017"/>
    <n v="22701"/>
    <n v="339.57"/>
    <n v="0.8505197244834064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56234 NASSAU OAKS DR"/>
    <s v="Callahan"/>
    <s v="Florida"/>
    <n v="32011"/>
    <s v="56234 NASSAU OAKS DR CALLAHAN FL 32011"/>
    <s v=""/>
    <s v="Pass"/>
    <s v="No"/>
    <s v="FV&lt;$10K"/>
    <s v="N/A"/>
    <s v="No, &lt; $20K Lien"/>
    <s v="No, Lien &lt; $20K"/>
    <s v="N/A"/>
    <s v="No"/>
    <s v="No"/>
    <n v="0"/>
    <s v="No"/>
    <n v="22221"/>
    <n v="1"/>
    <n v="22221"/>
    <m/>
    <n v="0"/>
    <n v="0"/>
    <s v=""/>
    <e v="#N/A"/>
    <n v="22221"/>
    <s v="No"/>
    <s v="V"/>
    <s v="Yes"/>
    <s v="No"/>
    <n v="0"/>
    <n v="0"/>
    <n v="1597"/>
    <n v="-1597"/>
    <n v="7.1868952792403587E-2"/>
    <m/>
    <s v="No"/>
    <m/>
    <m/>
    <m/>
    <x v="4"/>
    <n v="1172"/>
    <n v="399.25"/>
    <s v="Ok"/>
    <n v="0"/>
    <n v="0"/>
  </r>
  <r>
    <n v="1173"/>
    <s v="Nassau"/>
    <s v="48-3N-25-4196-000N-0000"/>
    <n v="365.13"/>
    <n v="2017"/>
    <n v="365.13"/>
    <n v="365.13"/>
    <n v="0"/>
    <n v="56178"/>
    <s v="CALLAHAN"/>
    <s v="Florida"/>
    <n v="32011"/>
    <s v="56178 NASSAU OAKS DR"/>
    <s v="CALLAHAN FL 32011"/>
    <n v="-81.7587336799741"/>
    <n v="30.626264825475999"/>
    <s v="JONES CHARLES A"/>
    <n v="2"/>
    <s v="MOBILE HOMES"/>
    <n v="1006"/>
    <s v="Mobile home"/>
    <n v="2017"/>
    <n v="45347"/>
    <n v="2017"/>
    <n v="51018"/>
    <n v="308.02999999999997"/>
    <n v="0.84361734176868508"/>
    <s v="No"/>
    <m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Yes"/>
    <s v="No"/>
    <s v="No"/>
    <s v="Without Environmental Issues"/>
    <s v="No"/>
    <s v="None"/>
    <s v="56178 NASSAU OAKS DR"/>
    <s v="Callahan"/>
    <s v="Florida"/>
    <n v="32011"/>
    <s v="56178 NASSAU OAKS DR CALLAHAN FL 32011"/>
    <s v=""/>
    <s v="Pass"/>
    <s v="No"/>
    <s v="FV&lt;$10K"/>
    <s v="N/A"/>
    <s v="No, &lt; $20K Lien"/>
    <s v="No, Lien &lt; $20K"/>
    <s v="N/A"/>
    <s v="No"/>
    <s v="No"/>
    <n v="1"/>
    <s v="No"/>
    <n v="45347"/>
    <n v="1"/>
    <n v="45347"/>
    <m/>
    <n v="0"/>
    <n v="0"/>
    <s v=""/>
    <e v="#N/A"/>
    <n v="45347"/>
    <s v="No"/>
    <s v="R"/>
    <s v="No"/>
    <s v="Yes"/>
    <n v="0.67"/>
    <n v="30382.49"/>
    <n v="1825.65"/>
    <n v="28556.84"/>
    <n v="4.025955410501246E-2"/>
    <m/>
    <s v="No"/>
    <m/>
    <m/>
    <m/>
    <x v="0"/>
    <n v="1173"/>
    <n v="365.13"/>
    <s v="Ok"/>
    <n v="0"/>
    <n v="0"/>
  </r>
  <r>
    <n v="1174"/>
    <s v="Nassau"/>
    <s v="48-3N-25-4196-0104-0000"/>
    <n v="768.04"/>
    <n v="2017"/>
    <n v="768.04"/>
    <n v="768.04"/>
    <n v="0"/>
    <n v="56491"/>
    <s v="CALLAHAN"/>
    <s v="Florida"/>
    <n v="32011"/>
    <s v="56491 NASSAU OAKS DR"/>
    <s v="CALLAHAN FL 32011"/>
    <n v="-81.762005444297699"/>
    <n v="30.6282497402735"/>
    <s v="CARROLL MARILYN J"/>
    <n v="1"/>
    <s v="SINGLE FAMILY"/>
    <n v="1001"/>
    <s v="Single Family Residential"/>
    <n v="2017"/>
    <n v="54038"/>
    <n v="2017"/>
    <n v="56195"/>
    <n v="680.57"/>
    <n v="0.88611270246341345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Yes"/>
    <s v="No"/>
    <s v="No"/>
    <s v="Without Environmental Issues"/>
    <s v="No"/>
    <s v="None"/>
    <s v="56491 NASSAU OAKS DR"/>
    <s v="Callahan"/>
    <s v="Florida"/>
    <n v="32011"/>
    <s v="56491 NASSAU OAKS DR CALLAHAN FL 32011"/>
    <s v=""/>
    <s v="Pass"/>
    <s v="No"/>
    <s v="FV&lt;$10K"/>
    <s v="N/A"/>
    <s v="No, &lt; $20K Lien"/>
    <s v="No, Lien &lt; $20K"/>
    <s v="N/A"/>
    <s v="No"/>
    <s v="No"/>
    <n v="1"/>
    <s v="No"/>
    <n v="54038"/>
    <n v="1"/>
    <n v="54038"/>
    <m/>
    <n v="0"/>
    <n v="0"/>
    <s v=""/>
    <e v="#N/A"/>
    <n v="54038"/>
    <s v="No"/>
    <s v="S"/>
    <s v="No"/>
    <s v="Yes"/>
    <n v="0.67"/>
    <n v="36205.46"/>
    <n v="3840.2"/>
    <n v="32365.26"/>
    <n v="7.1064806247455495E-2"/>
    <m/>
    <s v="No"/>
    <m/>
    <m/>
    <m/>
    <x v="0"/>
    <n v="1174"/>
    <n v="768.04"/>
    <s v="Ok"/>
    <n v="0"/>
    <n v="0"/>
  </r>
  <r>
    <n v="1175"/>
    <s v="Nassau"/>
    <s v="48-3N-25-4196-0118-0000"/>
    <n v="508.78"/>
    <n v="2017"/>
    <n v="508.78"/>
    <n v="508.78"/>
    <n v="0"/>
    <n v="56151"/>
    <s v="CALLAHAN"/>
    <s v="Florida"/>
    <n v="32011"/>
    <s v="56151 NASSAU OAKS DR"/>
    <s v="CALLAHAN FL 32011"/>
    <n v="-81.757812183209495"/>
    <n v="30.6272862289951"/>
    <s v="THOMAS KENNETH J"/>
    <n v="2"/>
    <s v="MOBILE HOMES"/>
    <n v="1006"/>
    <s v="Mobile home"/>
    <n v="2017"/>
    <n v="29121"/>
    <n v="2017"/>
    <n v="29121"/>
    <n v="440.85"/>
    <n v="0.86648453162467087"/>
    <s v="No"/>
    <s v="No"/>
    <s v="No"/>
    <m/>
    <s v="No"/>
    <s v="No"/>
    <s v="No"/>
    <s v="I"/>
    <s v="I"/>
    <s v="I"/>
    <s v="I"/>
    <s v="I"/>
    <s v="I"/>
    <s v="I"/>
    <s v="No"/>
    <s v="No"/>
    <s v="No"/>
    <n v="0"/>
    <n v="0"/>
    <n v="44500"/>
    <s v="SELLER TAKE-BACK"/>
    <n v="0"/>
    <n v="0"/>
    <s v="Potential Low Risk"/>
    <s v="High"/>
    <n v="0"/>
    <s v="No"/>
    <s v="No"/>
    <s v="No"/>
    <s v="Without Environmental Issues"/>
    <s v="No"/>
    <s v="None"/>
    <s v="56151 NASSAU OAKS DR"/>
    <s v="Callahan"/>
    <s v="Florida"/>
    <n v="32011"/>
    <s v="56151 NASSAU OAKS DR CALLAHAN FL 32011"/>
    <s v="L"/>
    <s v="Pass"/>
    <s v="No"/>
    <s v="FV&lt;$10K"/>
    <s v="N/A"/>
    <s v="No, &lt; $20K Lien"/>
    <s v="No, Lien &lt; $20K"/>
    <s v="N/A"/>
    <s v="No"/>
    <s v="No"/>
    <n v="0"/>
    <s v="No"/>
    <n v="29121"/>
    <n v="1"/>
    <n v="29121"/>
    <m/>
    <n v="0"/>
    <n v="0"/>
    <s v=""/>
    <e v="#N/A"/>
    <n v="29121"/>
    <s v="No"/>
    <s v="R"/>
    <s v="No"/>
    <s v="No"/>
    <n v="0.35"/>
    <n v="10192.349999999999"/>
    <n v="2035.12"/>
    <n v="8157.2299999999987"/>
    <n v="6.9884962741664086E-2"/>
    <m/>
    <s v="No"/>
    <m/>
    <m/>
    <m/>
    <x v="4"/>
    <n v="1175"/>
    <n v="508.78"/>
    <s v="Ok"/>
    <n v="0"/>
    <n v="0"/>
  </r>
  <r>
    <n v="1176"/>
    <s v="Nassau"/>
    <s v="48-3N-25-4196-0126-0000"/>
    <n v="813.2"/>
    <n v="2017"/>
    <n v="813.2"/>
    <n v="813.2"/>
    <n v="0"/>
    <n v="56023"/>
    <s v="CALLAHAN"/>
    <s v="Florida"/>
    <n v="32011"/>
    <s v="56023 NASSAU OAKS DR"/>
    <s v="CALLAHAN FL 32011"/>
    <n v="-81.761231338465805"/>
    <n v="30.629393776885301"/>
    <s v="JONASSEN BARBARA E"/>
    <n v="2"/>
    <s v="MOBILE HOMES"/>
    <n v="1006"/>
    <s v="Mobile home"/>
    <n v="2017"/>
    <n v="47000"/>
    <n v="2017"/>
    <n v="48638"/>
    <n v="722.33"/>
    <n v="0.88825627151992126"/>
    <s v="No"/>
    <m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n v="0"/>
    <n v="1"/>
    <s v="No"/>
    <s v="No"/>
    <s v="No"/>
    <s v="Without Environmental Issues"/>
    <s v="No"/>
    <s v="None"/>
    <s v="56023 NASSAU OAKS DR"/>
    <s v="Callahan"/>
    <s v="Florida"/>
    <n v="32011"/>
    <s v="56023 NASSAU OAKS DR CALLAHAN FL 32011"/>
    <s v=""/>
    <s v="Pass"/>
    <s v="No"/>
    <s v="FV&lt;$10K"/>
    <s v="N/A"/>
    <s v="No, &lt; $20K Lien"/>
    <s v="No, Lien &lt; $20K"/>
    <s v="N/A"/>
    <s v="No"/>
    <s v="No"/>
    <n v="1"/>
    <s v="No"/>
    <n v="47000"/>
    <n v="1"/>
    <n v="47000"/>
    <m/>
    <n v="0"/>
    <n v="0"/>
    <s v=""/>
    <e v="#N/A"/>
    <n v="47000"/>
    <s v="No"/>
    <s v="R"/>
    <s v="No"/>
    <s v="No"/>
    <n v="0.35"/>
    <n v="16450"/>
    <n v="4066"/>
    <n v="12384"/>
    <n v="8.6510638297872339E-2"/>
    <m/>
    <s v="No"/>
    <m/>
    <m/>
    <m/>
    <x v="0"/>
    <n v="1176"/>
    <n v="813.2"/>
    <s v="Ok"/>
    <n v="0"/>
    <n v="0"/>
  </r>
  <r>
    <n v="1177"/>
    <s v="Nassau"/>
    <s v="48-3N-25-4196-0132-0000"/>
    <n v="1118.21"/>
    <n v="2017"/>
    <n v="1118.21"/>
    <n v="1118.21"/>
    <n v="0"/>
    <n v="56204"/>
    <s v="CALLAHAN"/>
    <s v="Florida"/>
    <n v="32011"/>
    <s v="56204 COLBY DR"/>
    <s v="CALLAHAN FL 32011"/>
    <n v="-81.759259365309205"/>
    <n v="30.6308860313998"/>
    <s v="HERR CRAIG M"/>
    <n v="2"/>
    <s v="MOBILE HOMES"/>
    <n v="1006"/>
    <s v="Mobile home"/>
    <n v="2017"/>
    <n v="66344"/>
    <n v="2017"/>
    <n v="66344"/>
    <n v="1004.36"/>
    <n v="0.89818549288595162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High"/>
    <n v="0"/>
    <s v="No"/>
    <s v="Yes"/>
    <s v="No"/>
    <s v="Without Environmental Issues"/>
    <s v="No"/>
    <s v="None"/>
    <s v="56204 COLBY DR"/>
    <s v="Callahan"/>
    <s v="Florida"/>
    <n v="32011"/>
    <s v="56204 COLBY DR CALLAHAN FL 32011"/>
    <s v=""/>
    <s v="Pass"/>
    <s v="Yes"/>
    <s v="FV&lt;$10K"/>
    <s v="N/A"/>
    <s v="No, &lt; $20K Lien"/>
    <s v="No, Lien &lt; $20K"/>
    <s v="N/A"/>
    <s v="No"/>
    <s v="No"/>
    <n v="0"/>
    <s v="No"/>
    <n v="66344"/>
    <n v="1"/>
    <n v="66344"/>
    <m/>
    <n v="0"/>
    <n v="0"/>
    <s v=""/>
    <e v="#N/A"/>
    <n v="66344"/>
    <s v="No"/>
    <s v="R"/>
    <s v="No"/>
    <s v="No"/>
    <n v="0.35"/>
    <n v="23220.399999999998"/>
    <n v="4472.84"/>
    <n v="18747.559999999998"/>
    <n v="6.7418907512359821E-2"/>
    <m/>
    <s v="No"/>
    <m/>
    <m/>
    <m/>
    <x v="0"/>
    <n v="1177"/>
    <n v="1118.21"/>
    <s v="Ok"/>
    <n v="0"/>
    <n v="0"/>
  </r>
  <r>
    <n v="1178"/>
    <s v="Nassau"/>
    <s v="48-3N-25-4196-0133-0000"/>
    <n v="992.88"/>
    <n v="2017"/>
    <n v="992.88"/>
    <n v="992.88"/>
    <n v="0"/>
    <n v="56234"/>
    <s v="CALLAHAN"/>
    <s v="Florida"/>
    <n v="32011"/>
    <s v="56234 COLBY DR"/>
    <s v="CALLAHAN FL 32011"/>
    <n v="-81.759402045130201"/>
    <n v="30.631646724134701"/>
    <s v="REYNOLDS KIMBERLY D"/>
    <n v="2"/>
    <s v="MOBILE HOMES"/>
    <n v="1006"/>
    <s v="Mobile home"/>
    <n v="2017"/>
    <n v="97792"/>
    <n v="2017"/>
    <n v="99141"/>
    <n v="888.47"/>
    <n v="0.89484126984126988"/>
    <s v="No"/>
    <m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n v="0"/>
    <n v="1"/>
    <s v="Yes"/>
    <s v="No"/>
    <s v="No"/>
    <s v="Without Environmental Issues"/>
    <s v="No"/>
    <s v="None"/>
    <s v="56234 COLBY DR"/>
    <s v="Callahan"/>
    <s v="Florida"/>
    <n v="32011"/>
    <s v="56234 COLBY DR CALLAHAN FL 32011"/>
    <s v=""/>
    <s v="Pass"/>
    <s v="No"/>
    <s v="FV&lt;$10K"/>
    <s v="N/A"/>
    <s v="No, &lt; $20K Lien"/>
    <s v="No, Lien &lt; $20K"/>
    <s v="N/A"/>
    <s v="No"/>
    <s v="No"/>
    <n v="1"/>
    <s v="No"/>
    <n v="97792"/>
    <n v="1"/>
    <n v="97792"/>
    <m/>
    <n v="0"/>
    <n v="0"/>
    <s v=""/>
    <e v="#N/A"/>
    <n v="97792"/>
    <s v="No"/>
    <s v="R"/>
    <s v="No"/>
    <s v="Yes"/>
    <n v="0.67"/>
    <n v="65520.640000000007"/>
    <n v="4964.3999999999996"/>
    <n v="60556.240000000005"/>
    <n v="5.0764888743455493E-2"/>
    <m/>
    <s v="No"/>
    <m/>
    <m/>
    <m/>
    <x v="0"/>
    <n v="1178"/>
    <n v="992.88"/>
    <s v="Ok"/>
    <n v="0"/>
    <n v="0"/>
  </r>
  <r>
    <n v="1179"/>
    <s v="Nassau"/>
    <s v="18-4N-25-0000-0005-0000"/>
    <n v="1063.1500000000001"/>
    <n v="2017"/>
    <n v="1063.1500000000001"/>
    <n v="1063.1500000000001"/>
    <n v="0"/>
    <n v="4891"/>
    <s v="HILLIARD"/>
    <s v="Florida"/>
    <n v="32046"/>
    <s v="4891 WHITAKER RD"/>
    <s v="HILLIARD FL 32046"/>
    <n v="-81.848039993070799"/>
    <n v="30.764328997885102"/>
    <s v="WHITTAKER CHARLES E"/>
    <n v="1"/>
    <s v="SINGLE FAMILY"/>
    <n v="1001"/>
    <s v="Single Family Residential"/>
    <n v="2017"/>
    <n v="87980"/>
    <n v="2017"/>
    <n v="98181"/>
    <n v="953.45"/>
    <n v="0.89681606546583259"/>
    <s v="No"/>
    <s v="No"/>
    <s v="No"/>
    <s v="No"/>
    <m/>
    <m/>
    <m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High"/>
    <n v="0"/>
    <s v="Yes"/>
    <s v="No"/>
    <s v="No"/>
    <s v="Without Environmental Issues"/>
    <s v="No"/>
    <s v="None"/>
    <s v="4891 WHITAKER RD"/>
    <s v="Hilliard"/>
    <s v="Florida"/>
    <n v="32046"/>
    <s v="4891 WHITAKER RD HILLIARD FL 32046"/>
    <s v=""/>
    <s v="Pass"/>
    <s v="No"/>
    <s v="FV&lt;$10K"/>
    <s v="N/A"/>
    <s v="No, &lt; $20K Lien"/>
    <s v="No, Lien &lt; $20K"/>
    <s v="N/A"/>
    <s v="No"/>
    <s v="No"/>
    <n v="0"/>
    <s v="No"/>
    <n v="87980"/>
    <n v="1"/>
    <n v="87980"/>
    <m/>
    <n v="0"/>
    <n v="0"/>
    <s v=""/>
    <e v="#N/A"/>
    <n v="87980"/>
    <s v="No"/>
    <s v="S"/>
    <s v="No"/>
    <s v="Yes"/>
    <n v="0.67"/>
    <n v="58946.600000000006"/>
    <n v="4252.6000000000004"/>
    <n v="54694.000000000007"/>
    <n v="4.8335985451238919E-2"/>
    <m/>
    <s v="No"/>
    <m/>
    <m/>
    <m/>
    <x v="0"/>
    <n v="1179"/>
    <n v="1063.1500000000001"/>
    <s v="Ok"/>
    <n v="0"/>
    <n v="0"/>
  </r>
  <r>
    <n v="1180"/>
    <s v="Nassau"/>
    <s v="18-4N-25-0000-0005-0040"/>
    <n v="970.61"/>
    <n v="2017"/>
    <n v="970.61"/>
    <n v="970.61"/>
    <n v="0"/>
    <n v="48050"/>
    <s v="HILLIARD"/>
    <s v="Florida"/>
    <n v="32046"/>
    <s v="48050 ROBINS NEST WAY"/>
    <s v="HILLIARD FL 32046"/>
    <n v="-81.848986540622604"/>
    <n v="30.763383414037801"/>
    <s v="HOGAN ROGER N"/>
    <n v="2"/>
    <s v="MOBILE HOMES"/>
    <n v="1006"/>
    <s v="Mobile home"/>
    <n v="2017"/>
    <n v="55391"/>
    <n v="2017"/>
    <n v="59835"/>
    <n v="867.87"/>
    <n v="0.89414904029424791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High"/>
    <n v="1"/>
    <s v="No"/>
    <s v="No"/>
    <s v="No"/>
    <s v="Without Environmental Issues"/>
    <s v="No"/>
    <s v="None"/>
    <s v="48050 ROBINS NEST WAY"/>
    <s v="Hilliard"/>
    <s v="Florida"/>
    <n v="32046"/>
    <s v="48050 ROBINS NEST WAY HILLIARD FL 32046"/>
    <s v=""/>
    <s v="Pass"/>
    <s v="No"/>
    <s v="FV&lt;$10K"/>
    <s v="N/A"/>
    <s v="No, &lt; $20K Lien"/>
    <s v="No, Lien &lt; $20K"/>
    <s v="N/A"/>
    <s v="No"/>
    <s v="No"/>
    <n v="1"/>
    <s v="No"/>
    <n v="55391"/>
    <n v="1"/>
    <n v="55391"/>
    <m/>
    <n v="0"/>
    <n v="0"/>
    <s v=""/>
    <e v="#N/A"/>
    <n v="55391"/>
    <s v="No"/>
    <s v="R"/>
    <s v="No"/>
    <s v="No"/>
    <n v="0.35"/>
    <n v="19386.849999999999"/>
    <n v="4853.05"/>
    <n v="14533.8"/>
    <n v="8.7614413893953899E-2"/>
    <m/>
    <s v="No"/>
    <m/>
    <m/>
    <m/>
    <x v="0"/>
    <n v="1180"/>
    <n v="970.61"/>
    <s v="Ok"/>
    <n v="0"/>
    <n v="0"/>
  </r>
  <r>
    <n v="1181"/>
    <s v="Nassau"/>
    <s v="18-4N-25-0000-0007-0080"/>
    <n v="564.6"/>
    <n v="2017"/>
    <n v="564.6"/>
    <n v="564.6"/>
    <n v="0"/>
    <n v="376175"/>
    <s v="HILLIARD"/>
    <s v="Florida"/>
    <n v="32046"/>
    <s v="376175 KINGS FERRY RD"/>
    <s v="HILLIARD FL 32046"/>
    <n v="-81.850183632531696"/>
    <n v="30.761008502176299"/>
    <s v="WILSON AUSTIN L"/>
    <n v="2"/>
    <s v="MOBILE HOMES"/>
    <n v="1006"/>
    <s v="Mobile home"/>
    <n v="2017"/>
    <n v="57530"/>
    <n v="2017"/>
    <n v="58307"/>
    <n v="492.47"/>
    <n v="0.87224583776124687"/>
    <s v="No"/>
    <s v="No"/>
    <s v="No"/>
    <s v="No"/>
    <s v="No"/>
    <m/>
    <m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Yes"/>
    <s v="No"/>
    <s v="No"/>
    <s v="Without Environmental Issues"/>
    <s v="No"/>
    <s v="None"/>
    <s v="376175 KINGS FERRY RD"/>
    <s v="Hilliard"/>
    <s v="Florida"/>
    <n v="32046"/>
    <s v="376175 KINGS FERRY RD HILLIARD FL 32046"/>
    <s v=""/>
    <s v="Pass"/>
    <s v="No"/>
    <s v="FV&lt;$10K"/>
    <s v="N/A"/>
    <s v="No, &lt; $20K Lien"/>
    <s v="No, Lien &lt; $20K"/>
    <s v="N/A"/>
    <s v="No"/>
    <s v="No"/>
    <n v="1"/>
    <s v="No"/>
    <n v="57530"/>
    <n v="1"/>
    <n v="57530"/>
    <m/>
    <n v="0"/>
    <n v="0"/>
    <s v=""/>
    <e v="#N/A"/>
    <n v="57530"/>
    <s v="No"/>
    <s v="R"/>
    <s v="No"/>
    <s v="Yes"/>
    <n v="0.67"/>
    <n v="38545.100000000006"/>
    <n v="2823"/>
    <n v="35722.100000000006"/>
    <n v="4.907005040848253E-2"/>
    <m/>
    <s v="No"/>
    <m/>
    <m/>
    <m/>
    <x v="0"/>
    <n v="1181"/>
    <n v="564.6"/>
    <s v="Ok"/>
    <n v="0"/>
    <n v="0"/>
  </r>
  <r>
    <n v="1182"/>
    <s v="Nassau"/>
    <s v="19-4N-25-0000-0002-0070"/>
    <n v="1087.5999999999999"/>
    <n v="2017"/>
    <n v="1087.5999999999999"/>
    <n v="1087.5999999999999"/>
    <n v="0"/>
    <n v="48454"/>
    <s v="HILLIARD"/>
    <s v="Florida"/>
    <n v="32046"/>
    <s v="48454 HADDOCK RD"/>
    <s v="HILLIARD FL 32046"/>
    <n v="-81.845172918964295"/>
    <n v="30.758263103752999"/>
    <s v="HULS JAMES"/>
    <n v="2"/>
    <s v="MOBILE HOMES"/>
    <n v="1006"/>
    <s v="Mobile home"/>
    <n v="2017"/>
    <n v="64474"/>
    <n v="2017"/>
    <n v="64474"/>
    <n v="976.05"/>
    <n v="0.89743471864656121"/>
    <m/>
    <s v="No"/>
    <m/>
    <m/>
    <m/>
    <s v="No"/>
    <s v="No"/>
    <s v="I"/>
    <s v="I"/>
    <s v="C"/>
    <s v="I"/>
    <n v="0"/>
    <n v="0"/>
    <n v="0"/>
    <s v="No"/>
    <s v="Yes"/>
    <s v="No"/>
    <n v="0"/>
    <n v="0"/>
    <n v="0"/>
    <n v="0"/>
    <n v="0"/>
    <n v="0"/>
    <s v="Potential Low Risk"/>
    <s v="High"/>
    <n v="0"/>
    <s v="No"/>
    <s v="No"/>
    <s v="No"/>
    <s v="Without Environmental Issues"/>
    <s v="No"/>
    <s v="None"/>
    <s v="48454 HADDOCK RD"/>
    <s v="Hilliard"/>
    <s v="Florida"/>
    <n v="32046"/>
    <s v="48454 HADDOCK RD HILLIARD FL 32046"/>
    <s v=""/>
    <s v="Pass"/>
    <s v="No"/>
    <s v="FV&lt;$10K"/>
    <s v="N/A"/>
    <s v="No, &lt; $20K Lien"/>
    <s v="No, Lien &lt; $20K"/>
    <s v="N/A"/>
    <s v="No"/>
    <s v="No"/>
    <n v="0"/>
    <s v="No"/>
    <n v="64474"/>
    <n v="1"/>
    <n v="64474"/>
    <m/>
    <n v="0"/>
    <n v="0"/>
    <s v=""/>
    <e v="#N/A"/>
    <n v="64474"/>
    <s v="No"/>
    <s v="R"/>
    <s v="No"/>
    <s v="No"/>
    <n v="0.35"/>
    <n v="22565.899999999998"/>
    <n v="4350.3999999999996"/>
    <n v="18215.5"/>
    <n v="6.7475261345658705E-2"/>
    <m/>
    <s v="No"/>
    <m/>
    <m/>
    <m/>
    <x v="0"/>
    <n v="1182"/>
    <n v="1087.5999999999999"/>
    <s v="Ok"/>
    <n v="0"/>
    <n v="0"/>
  </r>
  <r>
    <n v="1183"/>
    <s v="Nassau"/>
    <s v="19-4N-25-4200-0004-0010"/>
    <n v="449.75"/>
    <n v="2017"/>
    <n v="449.75"/>
    <n v="449.75"/>
    <n v="0"/>
    <m/>
    <s v="HILLIARD"/>
    <s v="Florida"/>
    <n v="32046"/>
    <s v="KINGS FERRY RD"/>
    <s v="HILLIARD FL 32046"/>
    <n v="-81.853539297060706"/>
    <n v="30.7571675568126"/>
    <s v="TYLER KENNETH"/>
    <n v="0"/>
    <s v="VACANT RESIDENTIAL"/>
    <n v="8001"/>
    <s v="Residential-Vacant Land"/>
    <n v="2017"/>
    <n v="25515"/>
    <n v="2017"/>
    <n v="25515"/>
    <n v="386.27"/>
    <n v="0.85885491939966641"/>
    <s v="No"/>
    <m/>
    <m/>
    <m/>
    <m/>
    <m/>
    <m/>
    <s v="I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KINGS FERRY RD"/>
    <s v="Hilliard"/>
    <s v="Florida"/>
    <n v="32046"/>
    <s v="KINGS FERRY RD HILLIARD FL 32046"/>
    <s v=""/>
    <s v="Pass"/>
    <s v="No"/>
    <s v="FV&lt;$10K"/>
    <s v="N/A"/>
    <s v="No, &lt; $20K Lien"/>
    <s v="No, Lien &lt; $20K"/>
    <s v="N/A"/>
    <s v="No"/>
    <s v="No"/>
    <n v="0"/>
    <s v="No"/>
    <n v="25515"/>
    <n v="1"/>
    <n v="25515"/>
    <m/>
    <n v="0"/>
    <n v="0"/>
    <s v=""/>
    <e v="#N/A"/>
    <n v="25515"/>
    <s v="No"/>
    <s v="V"/>
    <s v="Yes"/>
    <s v="No"/>
    <n v="0"/>
    <n v="0"/>
    <n v="1799"/>
    <n v="-1799"/>
    <n v="7.0507544581618661E-2"/>
    <m/>
    <s v="No"/>
    <m/>
    <m/>
    <m/>
    <x v="4"/>
    <n v="1183"/>
    <n v="449.75"/>
    <s v="Ok"/>
    <n v="0"/>
    <n v="0"/>
  </r>
  <r>
    <n v="1184"/>
    <s v="Nassau"/>
    <s v="19-4N-25-4200-0004-0030"/>
    <n v="94.64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28826"/>
    <e v="#N/A"/>
    <e v="#N/A"/>
    <e v="#N/A"/>
    <n v="0"/>
    <s v="No"/>
    <s v="No"/>
    <m/>
    <s v="No"/>
    <s v="No"/>
    <m/>
    <s v="No"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Lien&lt;$150"/>
    <e v="#N/A"/>
    <s v="FV&lt;$10K"/>
    <s v="N/A"/>
    <s v="No, &lt; $20K Lien"/>
    <s v="No, Lien &lt; $20K"/>
    <s v="N/A"/>
    <s v="No"/>
    <s v="No"/>
    <n v="0"/>
    <s v="No"/>
    <n v="28826"/>
    <n v="1"/>
    <n v="28826"/>
    <m/>
    <e v="#N/A"/>
    <e v="#N/A"/>
    <s v=""/>
    <e v="#N/A"/>
    <n v="28826"/>
    <s v="No"/>
    <s v="R"/>
    <s v="No"/>
    <s v="Yes"/>
    <n v="0.67"/>
    <n v="19313.420000000002"/>
    <e v="#N/A"/>
    <e v="#N/A"/>
    <e v="#N/A"/>
    <m/>
    <s v="No"/>
    <m/>
    <m/>
    <m/>
    <x v="2"/>
    <n v="1184"/>
    <n v="94.64"/>
    <s v="Ok"/>
    <e v="#N/A"/>
    <e v="#N/A"/>
  </r>
  <r>
    <n v="1185"/>
    <s v="Nassau"/>
    <s v="19-4N-25-4200-0004-0040"/>
    <n v="266.32"/>
    <n v="2017"/>
    <n v="266.32"/>
    <n v="266.32"/>
    <n v="0"/>
    <m/>
    <s v="HILLIARD"/>
    <s v="Florida"/>
    <n v="32046"/>
    <s v="KINGS FERRY RD"/>
    <s v="HILLIARD FL 32046"/>
    <n v="-81.853389104942195"/>
    <n v="30.7575273742621"/>
    <s v="TYLER KENNETH M"/>
    <n v="0"/>
    <s v="VACANT RESIDENTIAL"/>
    <n v="8001"/>
    <s v="Residential-Vacant Land"/>
    <n v="2017"/>
    <n v="13200"/>
    <n v="2017"/>
    <n v="15750"/>
    <n v="216.66"/>
    <n v="0.81353259237008113"/>
    <s v="No"/>
    <s v="No"/>
    <s v="No"/>
    <s v="No"/>
    <s v="No"/>
    <m/>
    <s v="No"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High"/>
    <n v="0"/>
    <s v="No"/>
    <s v="No"/>
    <s v="No"/>
    <s v="Without Environmental Issues"/>
    <s v="No"/>
    <s v="None"/>
    <s v="KINGS FERRY RD"/>
    <s v="Hilliard"/>
    <s v="Florida"/>
    <n v="32046"/>
    <s v="KINGS FERRY RD HILLIARD FL 32046"/>
    <s v=""/>
    <s v="Pass"/>
    <s v="No"/>
    <s v="FV&lt;$10K"/>
    <s v="N/A"/>
    <s v="No, &lt; $20K Lien"/>
    <s v="No, Lien &lt; $20K"/>
    <s v="N/A"/>
    <s v="No"/>
    <s v="No"/>
    <n v="0"/>
    <s v="No"/>
    <n v="13200"/>
    <n v="1"/>
    <n v="13200"/>
    <m/>
    <n v="0"/>
    <n v="0"/>
    <s v=""/>
    <e v="#N/A"/>
    <n v="13200"/>
    <s v="No"/>
    <s v="V"/>
    <s v="Yes"/>
    <s v="No"/>
    <n v="0"/>
    <n v="0"/>
    <n v="1065.28"/>
    <n v="-1065.28"/>
    <n v="8.0703030303030304E-2"/>
    <m/>
    <s v="No"/>
    <m/>
    <m/>
    <m/>
    <x v="4"/>
    <n v="1185"/>
    <n v="266.32"/>
    <s v="Ok"/>
    <n v="0"/>
    <n v="0"/>
  </r>
  <r>
    <n v="1186"/>
    <s v="Nassau"/>
    <s v="19-4N-25-4200-0005-0010"/>
    <n v="289.86"/>
    <n v="2017"/>
    <n v="289.86"/>
    <n v="289.86"/>
    <n v="0"/>
    <m/>
    <s v="HILLIARD"/>
    <s v="Florida"/>
    <n v="32046"/>
    <s v="KINGS FERRY RD"/>
    <s v="HILLIARD FL 32046"/>
    <n v="-81.854833202291701"/>
    <n v="30.757343893996801"/>
    <s v="TIMMONS HELEN"/>
    <n v="0"/>
    <s v="VACANT RESIDENTIAL"/>
    <n v="8001"/>
    <s v="Residential-Vacant Land"/>
    <n v="2017"/>
    <n v="15750"/>
    <n v="2017"/>
    <n v="15750"/>
    <n v="238.43"/>
    <n v="0.82256951631822262"/>
    <s v="No"/>
    <m/>
    <m/>
    <m/>
    <m/>
    <m/>
    <m/>
    <s v="I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KINGS FERRY RD"/>
    <s v="Hilliard"/>
    <s v="Florida"/>
    <n v="32046"/>
    <s v="KINGS FERRY RD HILLIARD FL 32046"/>
    <s v=""/>
    <s v="Pass"/>
    <s v="No"/>
    <s v="FV&lt;$10K"/>
    <s v="N/A"/>
    <s v="No, &lt; $20K Lien"/>
    <s v="No, Lien &lt; $20K"/>
    <s v="N/A"/>
    <s v="No"/>
    <s v="No"/>
    <n v="0"/>
    <s v="No"/>
    <n v="15750"/>
    <n v="1"/>
    <n v="15750"/>
    <m/>
    <n v="0"/>
    <n v="0"/>
    <s v=""/>
    <e v="#N/A"/>
    <n v="15750"/>
    <s v="No"/>
    <s v="V"/>
    <s v="Yes"/>
    <s v="No"/>
    <n v="0"/>
    <n v="0"/>
    <n v="1159.44"/>
    <n v="-1159.44"/>
    <n v="7.3615238095238095E-2"/>
    <m/>
    <s v="No"/>
    <m/>
    <m/>
    <m/>
    <x v="4"/>
    <n v="1186"/>
    <n v="289.86"/>
    <s v="Ok"/>
    <n v="0"/>
    <n v="0"/>
  </r>
  <r>
    <n v="1187"/>
    <s v="Nassau"/>
    <s v="20-4N-25-0000-0003-0030"/>
    <n v="515.79"/>
    <n v="2017"/>
    <n v="515.79"/>
    <n v="515.79"/>
    <n v="0"/>
    <n v="48133"/>
    <s v="HILLIARD"/>
    <s v="Florida"/>
    <n v="32046"/>
    <s v="48133 INDIAN SUMMER PL"/>
    <s v="HILLIARD FL 32046"/>
    <n v="-81.836402202848902"/>
    <n v="30.758701834960601"/>
    <s v="BUTLER GRAYMOND E"/>
    <n v="2"/>
    <s v="MOBILE HOMES"/>
    <n v="1006"/>
    <s v="Mobile home"/>
    <n v="2017"/>
    <n v="26348"/>
    <n v="2017"/>
    <n v="33690"/>
    <n v="447.33"/>
    <n v="0.86727156400860816"/>
    <s v="No"/>
    <m/>
    <m/>
    <m/>
    <m/>
    <m/>
    <m/>
    <s v="I"/>
    <n v="0"/>
    <n v="0"/>
    <n v="0"/>
    <n v="0"/>
    <n v="0"/>
    <n v="0"/>
    <s v="No"/>
    <s v="No"/>
    <s v="No"/>
    <n v="0"/>
    <n v="0"/>
    <n v="55500"/>
    <s v="FANNIE MAE/FREDDIE MAC"/>
    <n v="0"/>
    <n v="0"/>
    <s v="Potential Low Risk"/>
    <n v="0"/>
    <n v="1"/>
    <s v="No"/>
    <s v="No"/>
    <s v="No"/>
    <s v="Without Environmental Issues"/>
    <s v="No"/>
    <s v="None"/>
    <s v="48133 INDIAN SUMMER PL"/>
    <s v="Hilliard"/>
    <s v="Florida"/>
    <n v="32046"/>
    <s v="48133 INDIAN SUMMER PL HILLIARD FL 32046"/>
    <s v="L"/>
    <s v="Pass"/>
    <s v="No"/>
    <s v="FV&lt;$10K"/>
    <s v="N/A"/>
    <s v="No, &lt; $20K Lien"/>
    <s v="No, Lien &lt; $20K"/>
    <s v="N/A"/>
    <s v="No"/>
    <s v="No"/>
    <n v="1"/>
    <s v="No"/>
    <n v="26348"/>
    <n v="1"/>
    <n v="26348"/>
    <m/>
    <n v="0"/>
    <n v="0"/>
    <s v=""/>
    <e v="#N/A"/>
    <n v="26348"/>
    <s v="No"/>
    <s v="R"/>
    <s v="No"/>
    <s v="No"/>
    <n v="0.35"/>
    <n v="9221.7999999999993"/>
    <n v="2578.9499999999998"/>
    <n v="6642.8499999999995"/>
    <n v="9.788029451950811E-2"/>
    <m/>
    <s v="No"/>
    <m/>
    <m/>
    <m/>
    <x v="4"/>
    <n v="1187"/>
    <n v="515.79"/>
    <s v="Ok"/>
    <n v="0"/>
    <n v="0"/>
  </r>
  <r>
    <n v="1188"/>
    <s v="Nassau"/>
    <s v="20-4N-25-0000-0006-0000"/>
    <n v="1582.15"/>
    <n v="2017"/>
    <n v="1582.15"/>
    <n v="1582.15"/>
    <n v="0"/>
    <n v="481209"/>
    <s v="HILLIARD"/>
    <s v="Florida"/>
    <n v="32046"/>
    <s v="481209 HADDOCK RD"/>
    <s v="HILLIARD FL 32046"/>
    <n v="-81.834516353895097"/>
    <n v="30.7527054704404"/>
    <s v="HADDOCK WINONA"/>
    <n v="1"/>
    <s v="SINGLE FAMILY"/>
    <n v="1001"/>
    <s v="Single Family Residential"/>
    <n v="2017"/>
    <n v="94679"/>
    <n v="2017"/>
    <n v="94679"/>
    <n v="1433.33"/>
    <n v="0.9059381221755205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481209 HADDOCK RD"/>
    <s v="Hilliard"/>
    <s v="Florida"/>
    <n v="32046"/>
    <s v="481209 HADDOCK RD HILLIARD FL 32046"/>
    <s v=""/>
    <s v="Pass"/>
    <s v="No"/>
    <s v="FV&lt;$10K"/>
    <s v="N/A"/>
    <s v="No, &lt; $20K Lien"/>
    <s v="No, Lien &lt; $20K"/>
    <s v="N/A"/>
    <s v="No"/>
    <s v="No"/>
    <n v="1"/>
    <s v="No"/>
    <n v="94679"/>
    <n v="1"/>
    <n v="94679"/>
    <m/>
    <n v="0"/>
    <n v="0"/>
    <s v=""/>
    <e v="#N/A"/>
    <n v="94679"/>
    <s v="No"/>
    <s v="S"/>
    <s v="No"/>
    <s v="No"/>
    <n v="0.35"/>
    <n v="33137.65"/>
    <n v="7910.75"/>
    <n v="25226.9"/>
    <n v="8.3553375088456783E-2"/>
    <m/>
    <s v="No"/>
    <m/>
    <m/>
    <m/>
    <x v="0"/>
    <n v="1188"/>
    <n v="1582.15"/>
    <s v="Ok"/>
    <n v="0"/>
    <n v="0"/>
  </r>
  <r>
    <n v="1189"/>
    <s v="Nassau"/>
    <s v="20-4N-25-0000-0009-0060"/>
    <n v="1150.02"/>
    <n v="2017"/>
    <n v="1150.02"/>
    <n v="1150.02"/>
    <n v="0"/>
    <n v="48658"/>
    <s v="HILLIARD"/>
    <s v="Florida"/>
    <n v="32046"/>
    <s v="48658 CRAWFORD LN"/>
    <s v="HILLIARD FL 32046"/>
    <n v="-81.833156789267406"/>
    <n v="30.7468225165882"/>
    <s v="REED MS JENNIFER L"/>
    <n v="1"/>
    <s v="SINGLE FAMILY"/>
    <n v="1001"/>
    <s v="Single Family Residential"/>
    <n v="2017"/>
    <n v="128736"/>
    <n v="2017"/>
    <n v="150614"/>
    <n v="1364.77"/>
    <n v="1.1867358828542112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n v="0"/>
    <s v="No"/>
    <s v="Without Environmental Issues"/>
    <s v="No"/>
    <s v="None"/>
    <s v="48658 CRAWFORD LN"/>
    <s v="Hilliard"/>
    <s v="Florida"/>
    <n v="32046"/>
    <s v="48658 CRAWFORD LN HILLIARD FL 32046"/>
    <s v=""/>
    <s v="Pass"/>
    <s v="No"/>
    <s v="FV&lt;$10K"/>
    <s v="N/A"/>
    <s v="No, &lt; $20K Lien"/>
    <s v="No, Lien &lt; $20K"/>
    <s v="N/A"/>
    <s v="No"/>
    <s v="No"/>
    <n v="0"/>
    <s v="No"/>
    <n v="128736"/>
    <n v="1"/>
    <n v="128736"/>
    <m/>
    <n v="0"/>
    <n v="0"/>
    <s v=""/>
    <e v="#N/A"/>
    <n v="128736"/>
    <s v="No"/>
    <s v="S"/>
    <s v="No"/>
    <s v="Yes"/>
    <n v="0.67"/>
    <n v="86253.12000000001"/>
    <n v="5244.33"/>
    <n v="81008.790000000008"/>
    <n v="4.0737089858314687E-2"/>
    <m/>
    <s v="No"/>
    <m/>
    <m/>
    <m/>
    <x v="0"/>
    <n v="1189"/>
    <n v="1150.02"/>
    <s v="Ok"/>
    <n v="0"/>
    <n v="0"/>
  </r>
  <r>
    <n v="1190"/>
    <s v="Nassau"/>
    <s v="20-4N-25-0000-0010-0080"/>
    <n v="360.65"/>
    <n v="2017"/>
    <n v="360.65"/>
    <n v="360.65"/>
    <n v="0"/>
    <n v="48303"/>
    <s v="HILLIARD"/>
    <s v="Florida"/>
    <n v="32046"/>
    <s v="48303 CRAWFORD LN"/>
    <s v="HILLIARD FL 32046"/>
    <n v="-81.826327880973395"/>
    <n v="30.7454867466063"/>
    <s v="ROBERTS RICHARD E"/>
    <n v="2"/>
    <s v="MOBILE HOMES"/>
    <n v="1006"/>
    <s v="Mobile home"/>
    <n v="2017"/>
    <n v="45073"/>
    <n v="2017"/>
    <n v="49505"/>
    <n v="303.88"/>
    <n v="0.84258976847358935"/>
    <s v="No"/>
    <s v="No"/>
    <s v="No"/>
    <s v="No"/>
    <m/>
    <s v="No"/>
    <s v="No"/>
    <s v="I"/>
    <s v="I"/>
    <s v="I"/>
    <s v="I"/>
    <s v="I"/>
    <s v="I"/>
    <s v="I"/>
    <s v="No"/>
    <s v="No"/>
    <s v="No"/>
    <n v="0"/>
    <n v="0"/>
    <n v="120000"/>
    <s v="SELLER TAKE-BACK"/>
    <n v="0"/>
    <n v="0"/>
    <s v="Potential Low Risk"/>
    <s v="Minimal"/>
    <n v="2"/>
    <s v="Yes"/>
    <s v="No"/>
    <s v="No"/>
    <s v="Without Environmental Issues"/>
    <s v="No"/>
    <s v="None"/>
    <s v="48303 CRAWFORD LN"/>
    <s v="Hilliard"/>
    <s v="Florida"/>
    <n v="32046"/>
    <s v="48303 CRAWFORD LN HILLIARD FL 32046"/>
    <s v="L"/>
    <s v="Pass"/>
    <s v="No"/>
    <s v="FV&lt;$10K"/>
    <s v="N/A"/>
    <s v="No, &lt; $20K Lien"/>
    <s v="No, Lien &lt; $20K"/>
    <s v="N/A"/>
    <s v="No"/>
    <s v="No"/>
    <n v="2"/>
    <s v="Yes"/>
    <n v="45073"/>
    <n v="1"/>
    <n v="45073"/>
    <m/>
    <n v="0"/>
    <n v="0"/>
    <s v=""/>
    <e v="#N/A"/>
    <n v="45073"/>
    <s v="No"/>
    <s v="R"/>
    <s v="No"/>
    <s v="Yes"/>
    <n v="0.67"/>
    <n v="30198.910000000003"/>
    <n v="2163.9"/>
    <n v="28035.010000000002"/>
    <n v="4.8008785747565064E-2"/>
    <m/>
    <s v="No"/>
    <m/>
    <m/>
    <m/>
    <x v="3"/>
    <n v="1190"/>
    <n v="360.65"/>
    <s v="Ok"/>
    <n v="0"/>
    <n v="0"/>
  </r>
  <r>
    <n v="1191"/>
    <s v="Nassau"/>
    <s v="20-4N-25-4210-0001-0000"/>
    <n v="443.29"/>
    <n v="2017"/>
    <n v="443.29"/>
    <n v="443.29"/>
    <n v="0"/>
    <n v="473951"/>
    <s v="HILLIARD"/>
    <s v="Florida"/>
    <n v="32046"/>
    <s v="473951 MIDDLE RD"/>
    <s v="HILLIARD FL 32046"/>
    <n v="-81.822330736641902"/>
    <n v="30.750809593751502"/>
    <s v="KATO JOHN H"/>
    <n v="2"/>
    <s v="MOBILE HOMES"/>
    <n v="1006"/>
    <s v="Mobile home"/>
    <n v="2017"/>
    <n v="50274"/>
    <n v="2017"/>
    <n v="52776"/>
    <n v="380.29"/>
    <n v="0.85788084549617627"/>
    <m/>
    <s v="No"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s v="Minimal"/>
    <n v="0"/>
    <s v="Yes"/>
    <s v="No"/>
    <s v="No"/>
    <s v="Without Environmental Issues"/>
    <s v="No"/>
    <s v="None"/>
    <s v="473951 MIDDLE RD"/>
    <s v="Hilliard"/>
    <s v="Florida"/>
    <n v="32046"/>
    <s v="473951 MIDDLE RD HILLIARD FL 32046"/>
    <s v=""/>
    <s v="Pass"/>
    <s v="No"/>
    <s v="FV&lt;$10K"/>
    <s v="N/A"/>
    <s v="No, &lt; $20K Lien"/>
    <s v="No, Lien &lt; $20K"/>
    <s v="N/A"/>
    <s v="No"/>
    <s v="No"/>
    <n v="0"/>
    <s v="No"/>
    <n v="50274"/>
    <n v="1"/>
    <n v="50274"/>
    <m/>
    <n v="0"/>
    <n v="0"/>
    <s v=""/>
    <e v="#N/A"/>
    <n v="50274"/>
    <s v="No"/>
    <s v="R"/>
    <s v="No"/>
    <s v="Yes"/>
    <n v="0.67"/>
    <n v="33683.58"/>
    <n v="1773.16"/>
    <n v="31910.420000000002"/>
    <n v="3.5269920833830612E-2"/>
    <m/>
    <s v="No"/>
    <m/>
    <m/>
    <m/>
    <x v="0"/>
    <n v="1191"/>
    <n v="443.29"/>
    <s v="Ok"/>
    <n v="0"/>
    <n v="0"/>
  </r>
  <r>
    <n v="1192"/>
    <s v="Nassau"/>
    <s v="21-4N-25-0000-0001-0010"/>
    <n v="539.07000000000005"/>
    <n v="2017"/>
    <n v="539.07000000000005"/>
    <n v="539.07000000000005"/>
    <n v="0"/>
    <n v="574715"/>
    <s v="HILLIARD"/>
    <s v="Florida"/>
    <n v="32046"/>
    <s v="574715 LESSIE RD"/>
    <s v="HILLIARD FL 32046"/>
    <n v="-81.804412140368996"/>
    <n v="30.758058691085701"/>
    <s v="MALONE ERIC M"/>
    <n v="2"/>
    <s v="MOBILE HOMES"/>
    <n v="1006"/>
    <s v="Mobile home"/>
    <n v="2017"/>
    <n v="63696"/>
    <n v="2017"/>
    <n v="74661"/>
    <n v="468.85"/>
    <n v="0.86973862392639167"/>
    <s v="No"/>
    <s v="No"/>
    <s v="No"/>
    <s v="No"/>
    <s v="No"/>
    <m/>
    <m/>
    <s v="I"/>
    <s v="I"/>
    <s v="I"/>
    <s v="I"/>
    <s v="I"/>
    <s v="I"/>
    <s v="I"/>
    <s v="No"/>
    <s v="No"/>
    <s v="No"/>
    <n v="0"/>
    <n v="0"/>
    <n v="63000"/>
    <s v="BALLOON"/>
    <n v="0"/>
    <n v="0"/>
    <s v="Potential Low Risk"/>
    <s v="High"/>
    <n v="1"/>
    <s v="Yes"/>
    <s v="No"/>
    <s v="No"/>
    <s v="Without Environmental Issues"/>
    <s v="No"/>
    <s v="None"/>
    <s v="574715 LESSIE RD"/>
    <s v="Hilliard"/>
    <s v="Florida"/>
    <n v="32046"/>
    <s v="574715 LESSIE RD HILLIARD FL 32046"/>
    <s v="L"/>
    <s v="Pass"/>
    <s v="No"/>
    <s v="FV&lt;$10K"/>
    <s v="N/A"/>
    <s v="No, &lt; $20K Lien"/>
    <s v="No, Lien &lt; $20K"/>
    <s v="N/A"/>
    <s v="No"/>
    <s v="No"/>
    <n v="1"/>
    <s v="No"/>
    <n v="63696"/>
    <n v="1"/>
    <n v="63696"/>
    <m/>
    <n v="0"/>
    <n v="0"/>
    <s v=""/>
    <e v="#N/A"/>
    <n v="63696"/>
    <s v="No"/>
    <s v="R"/>
    <s v="No"/>
    <s v="Yes"/>
    <n v="0.67"/>
    <n v="42676.32"/>
    <n v="2695.3500000000004"/>
    <n v="39980.97"/>
    <n v="4.2315844009042959E-2"/>
    <m/>
    <s v="No"/>
    <m/>
    <m/>
    <m/>
    <x v="0"/>
    <n v="1192"/>
    <n v="539.07000000000005"/>
    <s v="Ok"/>
    <n v="0"/>
    <n v="0"/>
  </r>
  <r>
    <n v="1193"/>
    <s v="Nassau"/>
    <s v="22-4N-25-0000-0004-0010"/>
    <n v="732.44"/>
    <n v="2017"/>
    <n v="732.44"/>
    <n v="732.44"/>
    <n v="0"/>
    <n v="574154"/>
    <s v="HILLIARD"/>
    <s v="Florida"/>
    <n v="32046"/>
    <s v="574154 LESSIE RD"/>
    <s v="HILLIARD FL 32046"/>
    <n v="-81.796815812292905"/>
    <n v="30.753148801469099"/>
    <s v="WILLIAMSON GERALD M"/>
    <n v="2"/>
    <s v="MOBILE HOMES"/>
    <n v="1006"/>
    <s v="Mobile home"/>
    <n v="2017"/>
    <n v="42782"/>
    <n v="2017"/>
    <n v="42782"/>
    <n v="647.66"/>
    <n v="0.88424990442903162"/>
    <s v="No"/>
    <s v="No"/>
    <m/>
    <m/>
    <m/>
    <m/>
    <m/>
    <s v="I"/>
    <s v="I"/>
    <s v="I"/>
    <s v="I"/>
    <n v="0"/>
    <n v="0"/>
    <n v="0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574154 LESSIE RD"/>
    <s v="Hilliard"/>
    <s v="Florida"/>
    <n v="32046"/>
    <s v="574154 LESSIE RD HILLIARD FL 32046"/>
    <s v=""/>
    <s v="Pass"/>
    <s v="No"/>
    <s v="FV&lt;$10K"/>
    <s v="N/A"/>
    <s v="No, &lt; $20K Lien"/>
    <s v="No, Lien &lt; $20K"/>
    <s v="N/A"/>
    <s v="No"/>
    <s v="No"/>
    <n v="1"/>
    <s v="No"/>
    <n v="42782"/>
    <n v="1"/>
    <n v="42782"/>
    <m/>
    <n v="0"/>
    <n v="0"/>
    <s v=""/>
    <e v="#N/A"/>
    <n v="42782"/>
    <s v="No"/>
    <s v="R"/>
    <s v="No"/>
    <s v="No"/>
    <n v="0.35"/>
    <n v="14973.699999999999"/>
    <n v="3662.2000000000003"/>
    <n v="11311.499999999998"/>
    <n v="8.5601421158431126E-2"/>
    <m/>
    <s v="No"/>
    <m/>
    <m/>
    <m/>
    <x v="0"/>
    <n v="1193"/>
    <n v="732.44"/>
    <s v="Ok"/>
    <n v="0"/>
    <n v="0"/>
  </r>
  <r>
    <n v="1194"/>
    <s v="Nassau"/>
    <s v="26-4N-25-0000-0007-0090"/>
    <n v="1021.7"/>
    <n v="2017"/>
    <n v="1021.7"/>
    <n v="1021.7"/>
    <n v="0"/>
    <n v="572734"/>
    <s v="HILLIARD"/>
    <s v="Florida"/>
    <n v="32046"/>
    <s v="572734 LESSIE RD"/>
    <s v="HILLIARD FL 32046"/>
    <n v="-81.7813841445968"/>
    <n v="30.737529384725899"/>
    <s v="ARMSTRONG ROY L"/>
    <n v="2"/>
    <s v="MOBILE HOMES"/>
    <n v="1006"/>
    <s v="Mobile home"/>
    <n v="2017"/>
    <n v="60449"/>
    <n v="2017"/>
    <n v="60449"/>
    <n v="915.12"/>
    <n v="0.89568366448076731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572734 LESSIE RD"/>
    <s v="Hilliard"/>
    <s v="Florida"/>
    <n v="32046"/>
    <s v="572734 LESSIE RD HILLIARD FL 32046"/>
    <s v=""/>
    <s v="Pass"/>
    <s v="No"/>
    <s v="FV&lt;$10K"/>
    <s v="N/A"/>
    <s v="No, &lt; $20K Lien"/>
    <s v="No, Lien &lt; $20K"/>
    <s v="N/A"/>
    <s v="No"/>
    <s v="No"/>
    <n v="0"/>
    <s v="No"/>
    <n v="60449"/>
    <n v="1"/>
    <n v="60449"/>
    <m/>
    <n v="0"/>
    <n v="0"/>
    <s v=""/>
    <e v="#N/A"/>
    <n v="60449"/>
    <s v="No"/>
    <s v="R"/>
    <s v="No"/>
    <s v="No"/>
    <n v="0.35"/>
    <n v="21157.149999999998"/>
    <n v="4086.8"/>
    <n v="17070.349999999999"/>
    <n v="6.7607404588992379E-2"/>
    <m/>
    <s v="No"/>
    <m/>
    <m/>
    <m/>
    <x v="0"/>
    <n v="1194"/>
    <n v="1021.7"/>
    <s v="Ok"/>
    <n v="0"/>
    <n v="0"/>
  </r>
  <r>
    <n v="1195"/>
    <s v="Nassau"/>
    <s v="26-4N-25-0000-0007-0150"/>
    <n v="444.38"/>
    <n v="2017"/>
    <n v="444.38"/>
    <n v="444.38"/>
    <n v="0"/>
    <m/>
    <s v="HILLIARD"/>
    <s v="Florida"/>
    <n v="32046"/>
    <s v="LESSIE RD"/>
    <s v="HILLIARD FL 32046"/>
    <n v="-81.780571021322899"/>
    <n v="30.7380532335516"/>
    <s v="BOYNT WANDA SWILLEY"/>
    <n v="0"/>
    <s v="VACANT RESIDENTIAL"/>
    <n v="8001"/>
    <s v="Residential-Vacant Land"/>
    <n v="2017"/>
    <n v="23232"/>
    <n v="2017"/>
    <n v="27720"/>
    <n v="381.3"/>
    <n v="0.85804941716548899"/>
    <s v="No"/>
    <s v="No"/>
    <s v="No"/>
    <m/>
    <m/>
    <m/>
    <m/>
    <s v="I"/>
    <s v="I"/>
    <s v="I"/>
    <n v="0"/>
    <n v="0"/>
    <n v="0"/>
    <n v="0"/>
    <s v="No"/>
    <s v="No"/>
    <s v="No"/>
    <n v="0"/>
    <n v="0"/>
    <n v="0"/>
    <n v="0"/>
    <n v="0"/>
    <n v="0"/>
    <s v="Potential Low Risk"/>
    <s v="Minimal"/>
    <n v="3"/>
    <s v="No"/>
    <s v="No"/>
    <s v="No"/>
    <s v="Without Environmental Issues"/>
    <s v="No"/>
    <s v="None"/>
    <s v="LESSIE RD"/>
    <s v="Hilliard"/>
    <s v="Florida"/>
    <n v="32046"/>
    <s v="LESSIE RD HILLIARD FL 32046"/>
    <s v=""/>
    <s v="Pass"/>
    <s v="No"/>
    <s v="FV&lt;$10K"/>
    <s v="N/A"/>
    <s v="No, &lt; $20K Lien"/>
    <s v="No, Lien &lt; $20K"/>
    <s v="N/A"/>
    <s v="No"/>
    <s v="No"/>
    <n v="3"/>
    <s v="No"/>
    <n v="23232"/>
    <n v="1"/>
    <n v="23232"/>
    <m/>
    <n v="0"/>
    <n v="0"/>
    <s v=""/>
    <e v="#N/A"/>
    <n v="23232"/>
    <s v="No"/>
    <s v="V"/>
    <s v="Yes"/>
    <s v="No"/>
    <n v="0"/>
    <n v="0"/>
    <n v="3110.66"/>
    <n v="-3110.66"/>
    <n v="0.13389548898071624"/>
    <m/>
    <s v="No"/>
    <m/>
    <m/>
    <m/>
    <x v="4"/>
    <n v="1195"/>
    <n v="444.38"/>
    <s v="Ok"/>
    <n v="0"/>
    <n v="0"/>
  </r>
  <r>
    <n v="1196"/>
    <s v="Nassau"/>
    <s v="29-4N-25-0000-0003-0070"/>
    <n v="133.91999999999999"/>
    <n v="2017"/>
    <n v="133.91999999999999"/>
    <n v="133.91999999999999"/>
    <n v="0"/>
    <m/>
    <s v="HILLIARD"/>
    <s v="Florida"/>
    <n v="32046"/>
    <s v="NARROW WAY"/>
    <s v="HILLIARD FL 32046"/>
    <n v="-81.830178635131801"/>
    <n v="30.742958718025999"/>
    <s v="HOWARD CAROL"/>
    <n v="55"/>
    <s v="TIMBERLAND - SITE INDEX 80 TO 89"/>
    <n v="7009"/>
    <s v="Timberland Forest Trees (Agricultural)"/>
    <n v="2017"/>
    <n v="6225"/>
    <n v="2017"/>
    <n v="71386"/>
    <n v="94.24"/>
    <n v="0.70370370370370372"/>
    <s v="No"/>
    <m/>
    <m/>
    <m/>
    <m/>
    <m/>
    <m/>
    <s v="I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1"/>
    <s v="No"/>
    <s v="No"/>
    <s v="No"/>
    <s v="Without Environmental Issues"/>
    <s v="No"/>
    <s v="None"/>
    <s v="NARROW WAY"/>
    <s v="Hilliard"/>
    <s v="Florida"/>
    <n v="32046"/>
    <s v="NARROW WAY HILLIARD FL 32046"/>
    <s v=""/>
    <s v="Lien&lt;$150"/>
    <s v="No"/>
    <s v="FV&lt;$10K"/>
    <s v="N/A"/>
    <s v="No, &lt; $20K Lien"/>
    <s v="No, Lien &lt; $20K"/>
    <s v="N/A"/>
    <s v="No"/>
    <s v="No"/>
    <n v="1"/>
    <s v="No"/>
    <n v="6225"/>
    <n v="1"/>
    <n v="6225"/>
    <m/>
    <n v="0"/>
    <n v="0"/>
    <s v=""/>
    <e v="#N/A"/>
    <n v="6225"/>
    <s v="No"/>
    <s v="V"/>
    <s v="Yes"/>
    <s v="No"/>
    <n v="0"/>
    <n v="0"/>
    <n v="669.59999999999991"/>
    <n v="-669.59999999999991"/>
    <n v="0.10756626506024095"/>
    <m/>
    <s v="No"/>
    <m/>
    <m/>
    <m/>
    <x v="2"/>
    <n v="1196"/>
    <n v="133.91999999999999"/>
    <s v="Ok"/>
    <n v="0"/>
    <n v="0"/>
  </r>
  <r>
    <n v="1197"/>
    <s v="Nassau"/>
    <s v="32-4N-25-0000-0001-0020"/>
    <n v="219.36"/>
    <n v="2017"/>
    <n v="219.36"/>
    <n v="219.36"/>
    <n v="0"/>
    <m/>
    <s v="HILLIARD"/>
    <s v="Florida"/>
    <n v="32046"/>
    <s v="LOGGING RD"/>
    <s v="HILLIARD FL 32046"/>
    <n v="-81.820625080433402"/>
    <n v="30.727164853039"/>
    <s v="THOMAS ADRIAN RANDOLPH"/>
    <n v="50"/>
    <s v="IMPROVED AGRICULTURAL"/>
    <n v="7000"/>
    <s v="Agricultural / Rural (General)"/>
    <n v="2017"/>
    <n v="11443"/>
    <n v="2017"/>
    <n v="27573"/>
    <n v="173.24"/>
    <n v="0.78975200583515681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LOGGING RD"/>
    <s v="Hilliard"/>
    <s v="Florida"/>
    <n v="32046"/>
    <s v="LOGGING RD HILLIARD FL 32046"/>
    <s v=""/>
    <s v="Pass"/>
    <s v="No"/>
    <s v="FV&lt;$10K"/>
    <s v="N/A"/>
    <s v="No, &lt; $20K Lien"/>
    <s v="No, Lien &lt; $20K"/>
    <s v="N/A"/>
    <s v="No"/>
    <s v="No"/>
    <n v="0"/>
    <s v="No"/>
    <n v="11443"/>
    <n v="1"/>
    <n v="11443"/>
    <m/>
    <n v="0"/>
    <n v="0"/>
    <s v=""/>
    <e v="#N/A"/>
    <n v="11443"/>
    <s v="No"/>
    <s v="V"/>
    <s v="Yes"/>
    <s v="No"/>
    <n v="0"/>
    <n v="0"/>
    <n v="877.44"/>
    <n v="-877.44"/>
    <n v="7.6679192519444203E-2"/>
    <m/>
    <s v="No"/>
    <m/>
    <m/>
    <m/>
    <x v="4"/>
    <n v="1197"/>
    <n v="219.36"/>
    <s v="Ok"/>
    <n v="0"/>
    <n v="0"/>
  </r>
  <r>
    <n v="1198"/>
    <s v="Nassau"/>
    <s v="32-4N-25-0000-0001-0030"/>
    <n v="276.57"/>
    <n v="2017"/>
    <n v="276.57"/>
    <n v="276.57"/>
    <n v="0"/>
    <m/>
    <s v="HILLIARD"/>
    <s v="Florida"/>
    <n v="32046"/>
    <s v="LOGGING RD"/>
    <s v="HILLIARD FL 32046"/>
    <n v="-81.823443767037105"/>
    <n v="30.729320366847499"/>
    <s v="THOMAS ADRIAN RANDOLPH"/>
    <n v="55"/>
    <s v="TIMBERLAND - SITE INDEX 80 TO 89"/>
    <n v="7009"/>
    <s v="Timberland Forest Trees (Agricultural)"/>
    <n v="2017"/>
    <n v="14937"/>
    <n v="2017"/>
    <n v="125779"/>
    <n v="226.14"/>
    <n v="0.81765918212387456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LOGGING RD"/>
    <s v="Hilliard"/>
    <s v="Florida"/>
    <n v="32046"/>
    <s v="LOGGING RD HILLIARD FL 32046"/>
    <s v=""/>
    <s v="Pass"/>
    <s v="No"/>
    <s v="FV&lt;$10K"/>
    <s v="N/A"/>
    <s v="No, &lt; $20K Lien"/>
    <s v="No, Lien &lt; $20K"/>
    <s v="N/A"/>
    <s v="No"/>
    <s v="No"/>
    <n v="0"/>
    <s v="No"/>
    <n v="14937"/>
    <n v="1"/>
    <n v="14937"/>
    <m/>
    <n v="0"/>
    <n v="0"/>
    <s v=""/>
    <e v="#N/A"/>
    <n v="14937"/>
    <s v="No"/>
    <s v="V"/>
    <s v="Yes"/>
    <s v="No"/>
    <n v="0"/>
    <n v="0"/>
    <n v="1106.28"/>
    <n v="-1106.28"/>
    <n v="7.4063064872464349E-2"/>
    <m/>
    <s v="No"/>
    <m/>
    <m/>
    <m/>
    <x v="4"/>
    <n v="1198"/>
    <n v="276.57"/>
    <s v="Ok"/>
    <n v="0"/>
    <n v="0"/>
  </r>
  <r>
    <n v="1199"/>
    <s v="Nassau"/>
    <s v="32-4N-25-0000-0001-00M0"/>
    <n v="45.1"/>
    <n v="2017"/>
    <e v="#N/A"/>
    <e v="#N/A"/>
    <e v="#N/A"/>
    <e v="#N/A"/>
    <e v="#N/A"/>
    <e v="#N/A"/>
    <e v="#N/A"/>
    <e v="#N/A"/>
    <e v="#N/A"/>
    <e v="#N/A"/>
    <e v="#N/A"/>
    <e v="#N/A"/>
    <n v="93"/>
    <s v="SUBSURFACE RIGHTS"/>
    <e v="#N/A"/>
    <e v="#N/A"/>
    <n v="2017"/>
    <n v="800"/>
    <e v="#N/A"/>
    <e v="#N/A"/>
    <e v="#N/A"/>
    <n v="0"/>
    <s v="Yes"/>
    <s v="Yes"/>
    <s v="Yes"/>
    <s v="Yes"/>
    <s v="Yes"/>
    <s v="Yes"/>
    <m/>
    <e v="#N/A"/>
    <e v="#N/A"/>
    <e v="#N/A"/>
    <e v="#N/A"/>
    <e v="#N/A"/>
    <e v="#N/A"/>
    <e v="#N/A"/>
    <s v="Yes"/>
    <s v="No"/>
    <s v="Yes"/>
    <e v="#N/A"/>
    <e v="#N/A"/>
    <e v="#N/A"/>
    <e v="#N/A"/>
    <e v="#N/A"/>
    <e v="#N/A"/>
    <e v="#N/A"/>
    <e v="#N/A"/>
    <n v="6"/>
    <s v="No"/>
    <e v="#N/A"/>
    <s v="No"/>
    <e v="#N/A"/>
    <s v="No"/>
    <e v="#N/A"/>
    <e v="#N/A"/>
    <e v="#N/A"/>
    <e v="#N/A"/>
    <e v="#N/A"/>
    <e v="#N/A"/>
    <e v="#N/A"/>
    <s v="Lien&lt;$150"/>
    <e v="#N/A"/>
    <s v="FV&lt;$10K"/>
    <s v="N/A"/>
    <s v="No, &lt; $20K Lien"/>
    <s v="No, Lien &lt; $20K"/>
    <s v="N/A"/>
    <s v="Yes"/>
    <s v="No"/>
    <n v="6"/>
    <s v="No"/>
    <n v="800"/>
    <n v="1"/>
    <n v="800"/>
    <m/>
    <e v="#N/A"/>
    <e v="#N/A"/>
    <s v=""/>
    <e v="#N/A"/>
    <n v="800"/>
    <s v="No"/>
    <s v="V"/>
    <s v="Yes"/>
    <s v="No"/>
    <n v="0"/>
    <n v="0"/>
    <e v="#N/A"/>
    <e v="#N/A"/>
    <e v="#N/A"/>
    <m/>
    <s v="No"/>
    <m/>
    <m/>
    <m/>
    <x v="2"/>
    <n v="1199"/>
    <n v="45.1"/>
    <s v="Ok"/>
    <e v="#N/A"/>
    <e v="#N/A"/>
  </r>
  <r>
    <n v="1200"/>
    <s v="Nassau"/>
    <s v="34-4N-25-0000-0001-0000"/>
    <n v="914.22"/>
    <n v="2017"/>
    <n v="914.22"/>
    <n v="914.22"/>
    <n v="0"/>
    <m/>
    <s v="HILLIARD"/>
    <s v="Florida"/>
    <n v="32046"/>
    <s v="MELTON RD"/>
    <s v="HILLIARD FL 32046"/>
    <n v="-81.787553040920898"/>
    <n v="30.726921534892401"/>
    <s v="WANG PETER"/>
    <n v="55"/>
    <s v="TIMBERLAND - SITE INDEX 80 TO 89"/>
    <n v="7009"/>
    <s v="Timberland Forest Trees (Agricultural)"/>
    <n v="2017"/>
    <n v="53884"/>
    <n v="2017"/>
    <n v="255647"/>
    <n v="815.74"/>
    <n v="0.89227975760757805"/>
    <m/>
    <s v="No"/>
    <s v="No"/>
    <s v="No"/>
    <m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MELTON RD"/>
    <s v="Hilliard"/>
    <s v="Florida"/>
    <n v="32046"/>
    <s v="MELTON RD HILLIARD FL 32046"/>
    <s v=""/>
    <s v="Pass"/>
    <s v="No"/>
    <s v="FV&lt;$10K"/>
    <s v="N/A"/>
    <s v="No, &lt; $20K Lien"/>
    <s v="No, Lien &lt; $20K"/>
    <s v="N/A"/>
    <s v="No"/>
    <s v="No"/>
    <n v="0"/>
    <s v="No"/>
    <n v="53884"/>
    <n v="1"/>
    <n v="53884"/>
    <m/>
    <n v="0"/>
    <n v="0"/>
    <s v=""/>
    <e v="#N/A"/>
    <n v="53884"/>
    <s v="No"/>
    <s v="V"/>
    <s v="Yes"/>
    <s v="No"/>
    <n v="0"/>
    <n v="0"/>
    <n v="3656.88"/>
    <n v="-3656.88"/>
    <n v="6.7865785762007275E-2"/>
    <m/>
    <s v="No"/>
    <m/>
    <m/>
    <m/>
    <x v="1"/>
    <n v="1200"/>
    <n v="914.22"/>
    <s v="Ok"/>
    <n v="0"/>
    <n v="0"/>
  </r>
  <r>
    <n v="1201"/>
    <s v="Nassau"/>
    <s v="35-4N-25-0000-0001-0010"/>
    <n v="560.22"/>
    <n v="2017"/>
    <n v="560.22"/>
    <n v="560.22"/>
    <n v="0"/>
    <n v="58893"/>
    <s v="HILLIARD"/>
    <s v="Florida"/>
    <n v="32046"/>
    <s v="58893 COOPERS NECK RD"/>
    <s v="HILLIARD FL 32046"/>
    <n v="-81.770162544841696"/>
    <n v="30.728291634746"/>
    <s v="FAVORS MICHAEL FLOYD"/>
    <n v="2"/>
    <s v="MOBILE HOMES"/>
    <n v="1006"/>
    <s v="Mobile home"/>
    <n v="2017"/>
    <n v="30447"/>
    <n v="2017"/>
    <n v="34613"/>
    <n v="488.42"/>
    <n v="0.87183606440327011"/>
    <m/>
    <s v="No"/>
    <s v="No"/>
    <s v="No"/>
    <m/>
    <m/>
    <m/>
    <s v="I"/>
    <s v="I"/>
    <s v="I"/>
    <s v="I"/>
    <s v="I"/>
    <s v="I"/>
    <n v="0"/>
    <s v="No"/>
    <s v="No"/>
    <s v="No"/>
    <n v="0"/>
    <n v="0"/>
    <n v="14000"/>
    <s v="SELLER TAKE-BACK"/>
    <n v="0"/>
    <n v="0"/>
    <s v="Potential Low Risk"/>
    <s v="Minimal"/>
    <n v="0"/>
    <s v="No"/>
    <s v="Yes"/>
    <s v="No"/>
    <s v="Without Environmental Issues"/>
    <s v="No"/>
    <s v="None"/>
    <s v="58893 COOPERS NECK RD"/>
    <s v="Hilliard"/>
    <s v="Florida"/>
    <n v="32046"/>
    <s v="58893 COOPERS NECK RD HILLIARD FL 32046"/>
    <s v="L"/>
    <s v="Pass"/>
    <s v="Yes"/>
    <s v="FV&lt;$10K"/>
    <s v="N/A"/>
    <s v="No, &lt; $20K Lien"/>
    <s v="No, Lien &lt; $20K"/>
    <s v="N/A"/>
    <s v="No"/>
    <s v="No"/>
    <n v="0"/>
    <s v="No"/>
    <n v="30447"/>
    <n v="1"/>
    <n v="30447"/>
    <m/>
    <n v="0"/>
    <n v="0"/>
    <s v=""/>
    <e v="#N/A"/>
    <n v="30447"/>
    <s v="No"/>
    <s v="R"/>
    <s v="No"/>
    <s v="No"/>
    <n v="0.35"/>
    <n v="10656.449999999999"/>
    <n v="2240.88"/>
    <n v="8415.57"/>
    <n v="7.3599369395999606E-2"/>
    <m/>
    <s v="No"/>
    <m/>
    <m/>
    <m/>
    <x v="0"/>
    <n v="1201"/>
    <n v="560.22"/>
    <s v="Ok"/>
    <n v="0"/>
    <n v="0"/>
  </r>
  <r>
    <n v="1202"/>
    <s v="Nassau"/>
    <s v="35-4N-25-0000-0001-0030"/>
    <n v="37.659999999999997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25345"/>
    <e v="#N/A"/>
    <e v="#N/A"/>
    <e v="#N/A"/>
    <n v="0"/>
    <m/>
    <m/>
    <m/>
    <s v="No"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Lien&lt;$150"/>
    <e v="#N/A"/>
    <s v="FV&lt;$10K"/>
    <s v="N/A"/>
    <s v="No, &lt; $20K Lien"/>
    <s v="No, Lien &lt; $20K"/>
    <s v="N/A"/>
    <s v="No"/>
    <s v="No"/>
    <n v="0"/>
    <s v="No"/>
    <n v="25345"/>
    <n v="1"/>
    <n v="25345"/>
    <m/>
    <e v="#N/A"/>
    <e v="#N/A"/>
    <s v=""/>
    <e v="#N/A"/>
    <n v="25345"/>
    <s v="No"/>
    <s v="R"/>
    <s v="No"/>
    <s v="Yes"/>
    <n v="0.67"/>
    <n v="16981.150000000001"/>
    <e v="#N/A"/>
    <e v="#N/A"/>
    <e v="#N/A"/>
    <m/>
    <s v="No"/>
    <m/>
    <m/>
    <m/>
    <x v="2"/>
    <n v="1202"/>
    <n v="37.659999999999997"/>
    <s v="Ok"/>
    <e v="#N/A"/>
    <e v="#N/A"/>
  </r>
  <r>
    <n v="1203"/>
    <s v="Nassau"/>
    <s v="35-4N-25-0000-0003-0000"/>
    <n v="266.32"/>
    <n v="2017"/>
    <n v="266.32"/>
    <n v="266.32"/>
    <n v="0"/>
    <m/>
    <s v="HILLIARD"/>
    <s v="Florida"/>
    <n v="32046"/>
    <s v="MASON RD"/>
    <s v="HILLIARD FL 32046"/>
    <n v="-81.782997689723203"/>
    <n v="30.727423077592601"/>
    <s v="MASON JOHN"/>
    <n v="0"/>
    <s v="VACANT RESIDENTIAL"/>
    <n v="8001"/>
    <s v="Residential-Vacant Land"/>
    <n v="2017"/>
    <n v="13200"/>
    <n v="2017"/>
    <n v="15750"/>
    <n v="216.66"/>
    <n v="0.81353259237008113"/>
    <s v="No"/>
    <s v="Yes"/>
    <s v="No"/>
    <s v="No"/>
    <s v="No"/>
    <s v="No"/>
    <m/>
    <s v="I"/>
    <s v="C"/>
    <s v="I"/>
    <s v="I"/>
    <s v="I"/>
    <s v="I"/>
    <s v="I"/>
    <s v="Yes"/>
    <s v="Yes"/>
    <s v="Yes"/>
    <n v="0"/>
    <n v="0"/>
    <n v="100332"/>
    <s v="UNKNOWN"/>
    <n v="0"/>
    <n v="0"/>
    <s v="Potential Low Risk"/>
    <s v="Minimal"/>
    <n v="6"/>
    <s v="No"/>
    <s v="No"/>
    <s v="No"/>
    <s v="Without Environmental Issues"/>
    <s v="No"/>
    <s v="None"/>
    <s v="MASON RD"/>
    <s v="Hilliard"/>
    <s v="Florida"/>
    <n v="32046"/>
    <s v="MASON RD HILLIARD FL 32046"/>
    <s v="L"/>
    <s v="Pass"/>
    <s v="No"/>
    <s v="FV&lt;$10K"/>
    <s v="N/A"/>
    <s v="No, &lt; $20K Lien"/>
    <s v="No, Lien &lt; $20K"/>
    <s v="N/A"/>
    <s v="Yes"/>
    <s v="No"/>
    <n v="6"/>
    <s v="No"/>
    <n v="13200"/>
    <n v="1"/>
    <n v="13200"/>
    <m/>
    <n v="0"/>
    <n v="0"/>
    <s v=""/>
    <e v="#N/A"/>
    <n v="13200"/>
    <s v="No"/>
    <s v="V"/>
    <s v="Yes"/>
    <s v="No"/>
    <n v="0"/>
    <n v="0"/>
    <n v="2663.2000000000003"/>
    <n v="-2663.2000000000003"/>
    <n v="0.20175757575757577"/>
    <m/>
    <s v="No"/>
    <m/>
    <m/>
    <m/>
    <x v="6"/>
    <n v="1203"/>
    <n v="266.32"/>
    <s v="Ok"/>
    <n v="0"/>
    <n v="0"/>
  </r>
  <r>
    <n v="1204"/>
    <s v="Nassau"/>
    <s v="35-4N-25-0000-0003-0010"/>
    <n v="359.02"/>
    <n v="2017"/>
    <e v="#N/A"/>
    <e v="#N/A"/>
    <e v="#N/A"/>
    <e v="#N/A"/>
    <e v="#N/A"/>
    <e v="#N/A"/>
    <e v="#N/A"/>
    <e v="#N/A"/>
    <e v="#N/A"/>
    <e v="#N/A"/>
    <e v="#N/A"/>
    <e v="#N/A"/>
    <n v="1"/>
    <s v="SINGLE FAMILY"/>
    <e v="#N/A"/>
    <e v="#N/A"/>
    <n v="2017"/>
    <n v="36622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36622"/>
    <n v="1"/>
    <n v="36622"/>
    <m/>
    <e v="#N/A"/>
    <e v="#N/A"/>
    <s v=""/>
    <e v="#N/A"/>
    <n v="36622"/>
    <s v="No"/>
    <s v="S"/>
    <s v="No"/>
    <s v="Yes"/>
    <n v="0.67"/>
    <n v="24536.74"/>
    <e v="#N/A"/>
    <e v="#N/A"/>
    <e v="#N/A"/>
    <m/>
    <e v="#N/A"/>
    <m/>
    <m/>
    <m/>
    <x v="5"/>
    <n v="1204"/>
    <n v="359.02"/>
    <e v="#N/A"/>
    <e v="#N/A"/>
    <e v="#N/A"/>
  </r>
  <r>
    <n v="1205"/>
    <s v="Nassau"/>
    <s v="35-4N-25-0000-0005-0000"/>
    <n v="444.6"/>
    <n v="2017"/>
    <n v="444.6"/>
    <n v="444.6"/>
    <n v="0"/>
    <m/>
    <s v="HILLIARD"/>
    <s v="Florida"/>
    <n v="32046"/>
    <s v="MELTON RD"/>
    <s v="HILLIARD FL 32046"/>
    <n v="-81.784203748020602"/>
    <n v="30.7299461485729"/>
    <s v="COONER PHILLIP M"/>
    <n v="0"/>
    <s v="VACANT RESIDENTIAL"/>
    <n v="8001"/>
    <s v="Residential-Vacant Land"/>
    <n v="2017"/>
    <n v="25200"/>
    <n v="2017"/>
    <n v="25200"/>
    <n v="381.5"/>
    <n v="0.85807467386414749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MELTON RD"/>
    <s v="Hilliard"/>
    <s v="Florida"/>
    <n v="32046"/>
    <s v="MELTON RD HILLIARD FL 32046"/>
    <s v=""/>
    <s v="Pass"/>
    <s v="No"/>
    <s v="FV&lt;$10K"/>
    <s v="N/A"/>
    <s v="No, &lt; $20K Lien"/>
    <s v="No, Lien &lt; $20K"/>
    <s v="N/A"/>
    <s v="No"/>
    <s v="No"/>
    <n v="1"/>
    <s v="No"/>
    <n v="25200"/>
    <n v="1"/>
    <n v="25200"/>
    <m/>
    <n v="0"/>
    <n v="0"/>
    <s v=""/>
    <e v="#N/A"/>
    <n v="25200"/>
    <s v="No"/>
    <s v="V"/>
    <s v="Yes"/>
    <s v="No"/>
    <n v="0"/>
    <n v="0"/>
    <n v="2223"/>
    <n v="-2223"/>
    <n v="8.8214285714285717E-2"/>
    <m/>
    <s v="No"/>
    <m/>
    <m/>
    <m/>
    <x v="4"/>
    <n v="1205"/>
    <n v="444.6"/>
    <s v="Ok"/>
    <n v="0"/>
    <n v="0"/>
  </r>
  <r>
    <n v="1206"/>
    <s v="Nassau"/>
    <s v="35-4N-25-0000-0005-0050"/>
    <n v="807.71"/>
    <n v="2017"/>
    <n v="807.71"/>
    <n v="807.71"/>
    <n v="0"/>
    <n v="58261"/>
    <s v="HILLIARD"/>
    <s v="Florida"/>
    <n v="32046"/>
    <s v="58261 MELTON RD"/>
    <s v="HILLIARD FL 32046"/>
    <n v="-81.785409491499607"/>
    <n v="30.7292739478793"/>
    <s v="WANG PETER"/>
    <n v="2"/>
    <s v="MOBILE HOMES"/>
    <n v="1006"/>
    <s v="Mobile home"/>
    <n v="2017"/>
    <n v="86483"/>
    <n v="2017"/>
    <n v="126020"/>
    <n v="717.25"/>
    <n v="0.88800435799977706"/>
    <s v="No"/>
    <s v="No"/>
    <s v="No"/>
    <m/>
    <m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3"/>
    <s v="Yes"/>
    <s v="No"/>
    <s v="No"/>
    <s v="Without Environmental Issues"/>
    <s v="No"/>
    <s v="None"/>
    <s v="58261 MELTON RD"/>
    <s v="Hilliard"/>
    <s v="Florida"/>
    <n v="32046"/>
    <s v="58261 MELTON RD HILLIARD FL 32046"/>
    <s v=""/>
    <s v="Pass"/>
    <s v="No"/>
    <s v="FV&lt;$10K"/>
    <s v="N/A"/>
    <s v="No, &lt; $20K Lien"/>
    <s v="No, Lien &lt; $20K"/>
    <s v="N/A"/>
    <s v="No"/>
    <s v="No"/>
    <n v="3"/>
    <s v="Yes"/>
    <n v="86483"/>
    <n v="1"/>
    <n v="86483"/>
    <m/>
    <n v="0"/>
    <n v="0"/>
    <s v=""/>
    <e v="#N/A"/>
    <n v="86483"/>
    <s v="No"/>
    <s v="R"/>
    <s v="No"/>
    <s v="Yes"/>
    <n v="0.67"/>
    <n v="57943.61"/>
    <n v="5653.97"/>
    <n v="52289.64"/>
    <n v="6.5376663621752248E-2"/>
    <m/>
    <s v="No"/>
    <m/>
    <m/>
    <m/>
    <x v="3"/>
    <n v="1206"/>
    <n v="807.71"/>
    <s v="Ok"/>
    <n v="0"/>
    <n v="0"/>
  </r>
  <r>
    <n v="1207"/>
    <s v="Nassau"/>
    <s v="35-4N-25-0000-0008-0080"/>
    <n v="1793.44"/>
    <n v="2017"/>
    <n v="1793.44"/>
    <n v="1793.44"/>
    <n v="0"/>
    <n v="58291"/>
    <s v="HILLIARD"/>
    <s v="Florida"/>
    <n v="32046"/>
    <s v="58291 TIMMONS RD"/>
    <s v="HILLIARD FL 32046"/>
    <n v="-81.782951620242301"/>
    <n v="30.7258890500127"/>
    <s v="JONES BELINDA M"/>
    <n v="1"/>
    <s v="SINGLE FAMILY"/>
    <n v="1001"/>
    <s v="Single Family Residential"/>
    <n v="2017"/>
    <n v="107585"/>
    <n v="2017"/>
    <n v="107585"/>
    <n v="1628.7"/>
    <n v="0.90814301008118481"/>
    <s v="No"/>
    <s v="No"/>
    <s v="No"/>
    <m/>
    <m/>
    <m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58291 TIMMONS RD"/>
    <s v="Hilliard"/>
    <s v="Florida"/>
    <n v="32046"/>
    <s v="58291 TIMMONS RD HILLIARD FL 32046"/>
    <s v=""/>
    <s v="Pass"/>
    <s v="No"/>
    <s v="FV&lt;$10K"/>
    <s v="N/A"/>
    <s v="No, &lt; $20K Lien"/>
    <s v="No, Lien &lt; $20K"/>
    <s v="N/A"/>
    <s v="No"/>
    <s v="No"/>
    <n v="1"/>
    <s v="No"/>
    <n v="107585"/>
    <n v="1"/>
    <n v="107585"/>
    <m/>
    <n v="0"/>
    <n v="0"/>
    <s v=""/>
    <e v="#N/A"/>
    <n v="107585"/>
    <s v="No"/>
    <s v="S"/>
    <s v="No"/>
    <s v="No"/>
    <n v="0.35"/>
    <n v="37654.75"/>
    <n v="8967.2000000000007"/>
    <n v="28687.55"/>
    <n v="8.3349909373983372E-2"/>
    <m/>
    <s v="No"/>
    <m/>
    <m/>
    <m/>
    <x v="0"/>
    <n v="1207"/>
    <n v="1793.44"/>
    <s v="Ok"/>
    <n v="0"/>
    <n v="0"/>
  </r>
  <r>
    <n v="1208"/>
    <s v="Nassau"/>
    <s v="35-4N-25-0000-0009-0130"/>
    <n v="988.15"/>
    <n v="2017"/>
    <n v="988.15"/>
    <n v="988.15"/>
    <n v="0"/>
    <n v="571639"/>
    <s v="HILLIARD"/>
    <s v="Florida"/>
    <n v="32046"/>
    <s v="571639 LESSIE RD"/>
    <s v="HILLIARD FL 32046"/>
    <n v="-81.776893586320796"/>
    <n v="30.7223306923926"/>
    <s v="SCOTT VICTORIA M"/>
    <n v="1"/>
    <s v="SINGLE FAMILY"/>
    <n v="1001"/>
    <s v="Single Family Residential"/>
    <n v="2017"/>
    <n v="58400"/>
    <n v="2017"/>
    <n v="58400"/>
    <n v="884.1"/>
    <n v="0.89470222132267374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571639 LESSIE RD"/>
    <s v="Hilliard"/>
    <s v="Florida"/>
    <n v="32046"/>
    <s v="571639 LESSIE RD HILLIARD FL 32046"/>
    <s v=""/>
    <s v="Pass"/>
    <s v="No"/>
    <s v="FV&lt;$10K"/>
    <s v="N/A"/>
    <s v="No, &lt; $20K Lien"/>
    <s v="No, Lien &lt; $20K"/>
    <s v="N/A"/>
    <s v="No"/>
    <s v="No"/>
    <n v="0"/>
    <s v="No"/>
    <n v="58400"/>
    <n v="1"/>
    <n v="58400"/>
    <m/>
    <n v="0"/>
    <n v="0"/>
    <s v=""/>
    <e v="#N/A"/>
    <n v="58400"/>
    <s v="No"/>
    <s v="S"/>
    <s v="No"/>
    <s v="No"/>
    <n v="0.35"/>
    <n v="20440"/>
    <n v="3952.6"/>
    <n v="16487.400000000001"/>
    <n v="6.7681506849315065E-2"/>
    <m/>
    <s v="No"/>
    <m/>
    <m/>
    <m/>
    <x v="0"/>
    <n v="1208"/>
    <n v="988.15"/>
    <s v="Ok"/>
    <n v="0"/>
    <n v="0"/>
  </r>
  <r>
    <n v="1209"/>
    <s v="Nassau"/>
    <s v="35-4N-25-4220-0001-0020"/>
    <n v="1069.94"/>
    <n v="2017"/>
    <n v="1069.94"/>
    <n v="1069.94"/>
    <n v="0"/>
    <n v="58104"/>
    <s v="HILLIARD"/>
    <s v="Florida"/>
    <n v="32046"/>
    <s v="58104 COOPERS NECK RD"/>
    <s v="HILLIARD FL 32046"/>
    <n v="-81.776628621970502"/>
    <n v="30.726075280394099"/>
    <s v="WALTER TERESA LYNN"/>
    <n v="2"/>
    <s v="MOBILE HOMES"/>
    <n v="1006"/>
    <s v="Mobile home"/>
    <n v="2017"/>
    <n v="62539"/>
    <n v="2017"/>
    <n v="64503"/>
    <n v="959.72"/>
    <n v="0.89698487765669099"/>
    <s v="No"/>
    <m/>
    <m/>
    <s v="No"/>
    <s v="No"/>
    <m/>
    <s v="No"/>
    <s v="I"/>
    <s v="I"/>
    <s v="C"/>
    <s v="C"/>
    <s v="C"/>
    <n v="0"/>
    <n v="0"/>
    <s v="No"/>
    <s v="Yes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58104 COOPERS NECK RD"/>
    <s v="Hilliard"/>
    <s v="Florida"/>
    <n v="32046"/>
    <s v="58104 COOPERS NECK RD HILLIARD FL 32046"/>
    <s v=""/>
    <s v="Pass"/>
    <s v="No"/>
    <s v="FV&lt;$10K"/>
    <s v="N/A"/>
    <s v="No, &lt; $20K Lien"/>
    <s v="No, Lien &lt; $20K"/>
    <s v="N/A"/>
    <s v="No"/>
    <s v="No"/>
    <n v="0"/>
    <s v="No"/>
    <n v="62539"/>
    <n v="1"/>
    <n v="62539"/>
    <m/>
    <n v="0"/>
    <n v="0"/>
    <s v=""/>
    <e v="#N/A"/>
    <n v="62539"/>
    <s v="No"/>
    <s v="R"/>
    <s v="No"/>
    <s v="No"/>
    <n v="0.35"/>
    <n v="21888.649999999998"/>
    <n v="4279.76"/>
    <n v="17608.89"/>
    <n v="6.8433457522505958E-2"/>
    <m/>
    <s v="No"/>
    <m/>
    <m/>
    <m/>
    <x v="0"/>
    <n v="1209"/>
    <n v="1069.94"/>
    <s v="Ok"/>
    <n v="0"/>
    <n v="0"/>
  </r>
  <r>
    <n v="1210"/>
    <s v="Nassau"/>
    <s v="35-4N-25-4220-0002-0020"/>
    <n v="852.02"/>
    <n v="2017"/>
    <n v="852.02"/>
    <n v="852.02"/>
    <n v="0"/>
    <m/>
    <s v="HILLIARD"/>
    <s v="Florida"/>
    <n v="32046"/>
    <s v="COOPERS NECK RD"/>
    <s v="HILLIARD FL 32046"/>
    <n v="-81.774880201715206"/>
    <n v="30.725860566434001"/>
    <s v="CHEAVERS EVERETT"/>
    <n v="0"/>
    <s v="VACANT RESIDENTIAL"/>
    <n v="8001"/>
    <s v="Residential-Vacant Land"/>
    <n v="2017"/>
    <n v="50085"/>
    <n v="2017"/>
    <n v="50085"/>
    <n v="758.22"/>
    <n v="0.88990868758949326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COOPERS NECK RD"/>
    <s v="Hilliard"/>
    <s v="Florida"/>
    <n v="32046"/>
    <s v="COOPERS NECK RD HILLIARD FL 32046"/>
    <s v=""/>
    <s v="Pass"/>
    <s v="No"/>
    <s v="FV&lt;$10K"/>
    <s v="N/A"/>
    <s v="No, &lt; $20K Lien"/>
    <s v="No, Lien &lt; $20K"/>
    <s v="N/A"/>
    <s v="No"/>
    <s v="No"/>
    <n v="0"/>
    <s v="No"/>
    <n v="50085"/>
    <n v="1"/>
    <n v="50085"/>
    <m/>
    <n v="0"/>
    <n v="0"/>
    <s v=""/>
    <e v="#N/A"/>
    <n v="50085"/>
    <s v="No"/>
    <s v="V"/>
    <s v="Yes"/>
    <s v="No"/>
    <n v="0"/>
    <n v="0"/>
    <n v="3408.08"/>
    <n v="-3408.08"/>
    <n v="6.8045921932714387E-2"/>
    <m/>
    <s v="No"/>
    <m/>
    <m/>
    <m/>
    <x v="1"/>
    <n v="1210"/>
    <n v="852.02"/>
    <s v="Ok"/>
    <n v="0"/>
    <n v="0"/>
  </r>
  <r>
    <n v="1211"/>
    <s v="Nassau"/>
    <s v="35-4N-25-4220-0003-0030"/>
    <n v="92.92"/>
    <n v="2017"/>
    <n v="92.92"/>
    <n v="92.92"/>
    <n v="0"/>
    <m/>
    <s v="HILLIARD"/>
    <s v="Florida"/>
    <n v="32046"/>
    <s v="COOPERS NECK RD"/>
    <s v="HILLIARD FL 32046"/>
    <n v="-81.777038902630196"/>
    <n v="30.725544275756199"/>
    <s v="LAST FRANK III"/>
    <n v="0"/>
    <s v="VACANT RESIDENTIAL"/>
    <n v="8001"/>
    <s v="Residential-Vacant Land"/>
    <n v="2017"/>
    <n v="3432"/>
    <n v="2017"/>
    <n v="4095"/>
    <n v="56.33"/>
    <n v="0.60622040464916049"/>
    <s v="No"/>
    <s v="No"/>
    <m/>
    <m/>
    <m/>
    <m/>
    <m/>
    <s v="I"/>
    <s v="C"/>
    <s v="I"/>
    <n v="0"/>
    <n v="0"/>
    <n v="0"/>
    <n v="0"/>
    <s v="No"/>
    <s v="Yes"/>
    <s v="No"/>
    <n v="0"/>
    <n v="0"/>
    <n v="0"/>
    <n v="0"/>
    <n v="0"/>
    <n v="0"/>
    <s v="Potential Low Risk"/>
    <s v="Minimal"/>
    <n v="2"/>
    <s v="No"/>
    <s v="No"/>
    <s v="No"/>
    <s v="Without Environmental Issues"/>
    <s v="No"/>
    <s v="None"/>
    <s v="COOPERS NECK RD"/>
    <s v="Hilliard"/>
    <s v="Florida"/>
    <n v="32046"/>
    <s v="COOPERS NECK RD HILLIARD FL 32046"/>
    <s v=""/>
    <s v="Lien&lt;$150"/>
    <s v="No"/>
    <s v="FV&lt;$10K"/>
    <s v="N/A"/>
    <s v="No, &lt; $20K Lien"/>
    <s v="No, Lien &lt; $20K"/>
    <s v="N/A"/>
    <s v="No"/>
    <s v="No"/>
    <n v="2"/>
    <s v="No"/>
    <n v="3432"/>
    <n v="1"/>
    <n v="3432"/>
    <m/>
    <n v="0"/>
    <n v="0"/>
    <s v=""/>
    <e v="#N/A"/>
    <n v="3432"/>
    <s v="No"/>
    <s v="V"/>
    <s v="Yes"/>
    <s v="No"/>
    <n v="0"/>
    <n v="0"/>
    <n v="557.52"/>
    <n v="-557.52"/>
    <n v="0.16244755244755243"/>
    <m/>
    <s v="No"/>
    <m/>
    <m/>
    <m/>
    <x v="2"/>
    <n v="1211"/>
    <n v="92.92"/>
    <s v="Ok"/>
    <n v="0"/>
    <n v="0"/>
  </r>
  <r>
    <n v="1212"/>
    <s v="Nassau"/>
    <s v="38-4N-25-0000-0012-0000"/>
    <n v="1142.9000000000001"/>
    <n v="2017"/>
    <n v="1142.9000000000001"/>
    <n v="1142.9000000000001"/>
    <n v="0"/>
    <m/>
    <s v="HILLIARD"/>
    <s v="Florida"/>
    <n v="32046"/>
    <s v="LESSIE RD"/>
    <s v="HILLIARD FL 32046"/>
    <n v="-81.823000830652703"/>
    <n v="30.774049148339699"/>
    <s v="BREAKER MARY LOUISE"/>
    <n v="0"/>
    <s v="VACANT RESIDENTIAL"/>
    <n v="8001"/>
    <s v="Residential-Vacant Land"/>
    <n v="2017"/>
    <n v="67851"/>
    <n v="2017"/>
    <n v="67851"/>
    <n v="1027.18"/>
    <n v="0.89874879692011544"/>
    <s v="No"/>
    <m/>
    <m/>
    <m/>
    <m/>
    <m/>
    <m/>
    <s v="I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1"/>
    <s v="No"/>
    <s v="No"/>
    <s v="No"/>
    <s v="Without Environmental Issues"/>
    <s v="No"/>
    <s v="None"/>
    <s v="LESSIE RD"/>
    <s v="Hilliard"/>
    <s v="Florida"/>
    <n v="32046"/>
    <s v="LESSIE RD HILLIARD FL 32046"/>
    <s v=""/>
    <s v="Pass"/>
    <s v="No"/>
    <s v="FV&lt;$10K"/>
    <s v="N/A"/>
    <s v="No, &lt; $20K Lien"/>
    <s v="No, Lien &lt; $20K"/>
    <s v="N/A"/>
    <s v="No"/>
    <s v="No"/>
    <n v="1"/>
    <s v="No"/>
    <n v="67851"/>
    <n v="1"/>
    <n v="67851"/>
    <m/>
    <n v="0"/>
    <n v="0"/>
    <s v=""/>
    <e v="#N/A"/>
    <n v="67851"/>
    <s v="No"/>
    <s v="V"/>
    <s v="Yes"/>
    <s v="No"/>
    <n v="0"/>
    <n v="0"/>
    <n v="5714.5"/>
    <n v="-5714.5"/>
    <n v="8.4221308455291743E-2"/>
    <m/>
    <s v="No"/>
    <m/>
    <m/>
    <m/>
    <x v="1"/>
    <n v="1212"/>
    <n v="1142.9000000000001"/>
    <s v="Ok"/>
    <n v="0"/>
    <n v="0"/>
  </r>
  <r>
    <n v="1213"/>
    <s v="Nassau"/>
    <s v="43-4N-25-0000-0002-0030"/>
    <n v="590.91999999999996"/>
    <n v="2017"/>
    <n v="590.91999999999996"/>
    <n v="590.91999999999996"/>
    <n v="0"/>
    <n v="474630"/>
    <s v="HILLIARD"/>
    <s v="Florida"/>
    <n v="32046"/>
    <s v="474630 MIDDLE RD"/>
    <s v="HILLIARD FL 32046"/>
    <n v="-81.827621056228793"/>
    <n v="30.759803239704802"/>
    <s v="POHL LEE NORA JO WINGATE"/>
    <n v="0"/>
    <s v="VACANT RESIDENTIAL"/>
    <n v="8001"/>
    <s v="Residential-Vacant Land"/>
    <n v="2017"/>
    <n v="33660"/>
    <n v="2017"/>
    <n v="34755"/>
    <n v="516.79999999999995"/>
    <n v="0.8745684695051783"/>
    <s v="No"/>
    <s v="No"/>
    <s v="No"/>
    <m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2"/>
    <s v="No"/>
    <s v="No"/>
    <s v="No"/>
    <s v="Without Environmental Issues"/>
    <s v="No"/>
    <s v="None"/>
    <s v="474630 MIDDLE RD"/>
    <s v="Hilliard"/>
    <s v="Florida"/>
    <n v="32046"/>
    <s v="474630 MIDDLE RD HILLIARD FL 32046"/>
    <s v=""/>
    <s v="Pass"/>
    <s v="No"/>
    <s v="FV&lt;$10K"/>
    <s v="N/A"/>
    <s v="No, &lt; $20K Lien"/>
    <s v="No, Lien &lt; $20K"/>
    <s v="N/A"/>
    <s v="No"/>
    <s v="No"/>
    <n v="2"/>
    <s v="No"/>
    <n v="33660"/>
    <n v="1"/>
    <n v="33660"/>
    <m/>
    <n v="0"/>
    <n v="0"/>
    <s v=""/>
    <e v="#N/A"/>
    <n v="33660"/>
    <s v="No"/>
    <s v="V"/>
    <s v="Yes"/>
    <s v="No"/>
    <n v="0"/>
    <n v="0"/>
    <n v="3545.52"/>
    <n v="-3545.52"/>
    <n v="0.10533333333333333"/>
    <m/>
    <s v="No"/>
    <m/>
    <m/>
    <m/>
    <x v="1"/>
    <n v="1213"/>
    <n v="590.91999999999996"/>
    <s v="Ok"/>
    <n v="0"/>
    <n v="0"/>
  </r>
  <r>
    <n v="1214"/>
    <s v="Nassau"/>
    <s v="43-4N-25-0000-0002-0080"/>
    <n v="740.62"/>
    <n v="2017"/>
    <n v="740.62"/>
    <n v="740.62"/>
    <n v="0"/>
    <m/>
    <s v="HILLIARD"/>
    <s v="Florida"/>
    <n v="32046"/>
    <s v="MIDDLE RD"/>
    <s v="HILLIARD FL 32046"/>
    <n v="-81.826868080952295"/>
    <n v="30.754667172993301"/>
    <s v="HOOVER ADAM E"/>
    <n v="0"/>
    <s v="VACANT RESIDENTIAL"/>
    <n v="8001"/>
    <s v="Residential-Vacant Land"/>
    <n v="2017"/>
    <n v="43281"/>
    <n v="2017"/>
    <n v="43281"/>
    <n v="655.22"/>
    <n v="0.88469120466636064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High"/>
    <n v="1"/>
    <s v="No"/>
    <s v="No"/>
    <s v="No"/>
    <s v="Without Environmental Issues"/>
    <s v="No"/>
    <s v="None"/>
    <s v="MIDDLE RD"/>
    <s v="Hilliard"/>
    <s v="Florida"/>
    <n v="32046"/>
    <s v="MIDDLE RD HILLIARD FL 32046"/>
    <s v=""/>
    <s v="Pass"/>
    <s v="No"/>
    <s v="FV&lt;$10K"/>
    <s v="N/A"/>
    <s v="No, &lt; $20K Lien"/>
    <s v="No, Lien &lt; $20K"/>
    <s v="N/A"/>
    <s v="No"/>
    <s v="No"/>
    <n v="1"/>
    <s v="No"/>
    <n v="43281"/>
    <n v="1"/>
    <n v="43281"/>
    <m/>
    <n v="0"/>
    <n v="0"/>
    <s v=""/>
    <e v="#N/A"/>
    <n v="43281"/>
    <s v="No"/>
    <s v="V"/>
    <s v="Yes"/>
    <s v="No"/>
    <n v="0"/>
    <n v="0"/>
    <n v="3703.1"/>
    <n v="-3703.1"/>
    <n v="8.5559483376077258E-2"/>
    <m/>
    <s v="No"/>
    <m/>
    <m/>
    <m/>
    <x v="1"/>
    <n v="1214"/>
    <n v="740.62"/>
    <s v="Ok"/>
    <n v="0"/>
    <n v="0"/>
  </r>
  <r>
    <n v="1215"/>
    <s v="Nassau"/>
    <s v="43-4N-25-0000-0002-0220"/>
    <n v="522.98"/>
    <n v="2017"/>
    <n v="522.98"/>
    <n v="522.98"/>
    <n v="0"/>
    <m/>
    <s v="HILLIARD"/>
    <s v="Florida"/>
    <n v="32046"/>
    <s v="ROY HADDOCK RD"/>
    <s v="HILLIARD FL 32046"/>
    <n v="-81.829102650517896"/>
    <n v="30.7547145673473"/>
    <s v="HOOVER WILLIAM L"/>
    <n v="0"/>
    <s v="VACANT RESIDENTIAL"/>
    <n v="8001"/>
    <s v="Residential-Vacant Land"/>
    <n v="2017"/>
    <n v="29988"/>
    <n v="2017"/>
    <n v="29988"/>
    <n v="453.98"/>
    <n v="0.86806378829018316"/>
    <s v="No"/>
    <s v="No"/>
    <s v="No"/>
    <s v="No"/>
    <m/>
    <s v="No"/>
    <s v="No"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High"/>
    <n v="1"/>
    <s v="No"/>
    <s v="No"/>
    <s v="No"/>
    <s v="Without Environmental Issues"/>
    <s v="No"/>
    <s v="None"/>
    <s v="ROY HADDOCK RD"/>
    <s v="Hilliard"/>
    <s v="Florida"/>
    <n v="32046"/>
    <s v="ROY HADDOCK RD HILLIARD FL 32046"/>
    <s v=""/>
    <s v="Pass"/>
    <s v="No"/>
    <s v="FV&lt;$10K"/>
    <s v="N/A"/>
    <s v="No, &lt; $20K Lien"/>
    <s v="No, Lien &lt; $20K"/>
    <s v="N/A"/>
    <s v="No"/>
    <s v="No"/>
    <n v="1"/>
    <s v="No"/>
    <n v="29988"/>
    <n v="1"/>
    <n v="29988"/>
    <m/>
    <n v="0"/>
    <n v="0"/>
    <s v=""/>
    <e v="#N/A"/>
    <n v="29988"/>
    <s v="No"/>
    <s v="V"/>
    <s v="Yes"/>
    <s v="No"/>
    <n v="0"/>
    <n v="0"/>
    <n v="2614.9"/>
    <n v="-2614.9"/>
    <n v="8.7198212618380691E-2"/>
    <m/>
    <s v="No"/>
    <m/>
    <m/>
    <m/>
    <x v="4"/>
    <n v="1215"/>
    <n v="522.98"/>
    <s v="Ok"/>
    <n v="0"/>
    <n v="0"/>
  </r>
  <r>
    <n v="1216"/>
    <s v="Nassau"/>
    <s v="43-4N-25-0000-0002-0230"/>
    <n v="444.6"/>
    <n v="2017"/>
    <n v="444.6"/>
    <n v="444.6"/>
    <n v="0"/>
    <n v="481424"/>
    <s v="HILLIARD"/>
    <s v="Florida"/>
    <n v="32046"/>
    <s v="481424 HADDOCK RD"/>
    <s v="HILLIARD FL 32046"/>
    <n v="-81.830250102481799"/>
    <n v="30.754526374175001"/>
    <s v="HOOVER APRIL"/>
    <n v="0"/>
    <s v="VACANT RESIDENTIAL"/>
    <n v="8001"/>
    <s v="Residential-Vacant Land"/>
    <n v="2017"/>
    <n v="25200"/>
    <n v="2017"/>
    <n v="25200"/>
    <n v="381.5"/>
    <n v="0.85807467386414749"/>
    <s v="No"/>
    <s v="No"/>
    <s v="No"/>
    <s v="No"/>
    <m/>
    <s v="No"/>
    <s v="No"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481424 HADDOCK RD"/>
    <s v="Hilliard"/>
    <s v="Florida"/>
    <n v="32046"/>
    <s v="481424 HADDOCK RD HILLIARD FL 32046"/>
    <s v=""/>
    <s v="Pass"/>
    <s v="No"/>
    <s v="FV&lt;$10K"/>
    <s v="N/A"/>
    <s v="No, &lt; $20K Lien"/>
    <s v="No, Lien &lt; $20K"/>
    <s v="N/A"/>
    <s v="No"/>
    <s v="No"/>
    <n v="1"/>
    <s v="No"/>
    <n v="25200"/>
    <n v="1"/>
    <n v="25200"/>
    <m/>
    <n v="0"/>
    <n v="0"/>
    <s v=""/>
    <e v="#N/A"/>
    <n v="25200"/>
    <s v="No"/>
    <s v="V"/>
    <s v="Yes"/>
    <s v="No"/>
    <n v="0"/>
    <n v="0"/>
    <n v="2223"/>
    <n v="-2223"/>
    <n v="8.8214285714285717E-2"/>
    <m/>
    <s v="No"/>
    <m/>
    <m/>
    <m/>
    <x v="4"/>
    <n v="1216"/>
    <n v="444.6"/>
    <s v="Ok"/>
    <n v="0"/>
    <n v="0"/>
  </r>
  <r>
    <n v="1217"/>
    <s v="Nassau"/>
    <s v="43-4N-25-0000-0002-0290"/>
    <n v="446.82"/>
    <n v="2017"/>
    <n v="446.82"/>
    <n v="446.82"/>
    <n v="0"/>
    <n v="474278"/>
    <s v="HILLIARD"/>
    <s v="Florida"/>
    <n v="32046"/>
    <s v="474278 MIDDLE RD"/>
    <s v="HILLIARD FL 32046"/>
    <n v="-81.826192093575202"/>
    <n v="30.7540074310241"/>
    <s v="HOOVER JOHN L"/>
    <n v="2"/>
    <s v="MOBILE HOMES"/>
    <n v="1006"/>
    <s v="Mobile home"/>
    <n v="2017"/>
    <n v="24378"/>
    <n v="2017"/>
    <n v="26576"/>
    <n v="383.56"/>
    <n v="0.8584217358220313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474278 MIDDLE RD"/>
    <s v="Hilliard"/>
    <s v="Florida"/>
    <n v="32046"/>
    <s v="474278 MIDDLE RD HILLIARD FL 32046"/>
    <s v=""/>
    <s v="Pass"/>
    <s v="No"/>
    <s v="FV&lt;$10K"/>
    <s v="N/A"/>
    <s v="No, &lt; $20K Lien"/>
    <s v="No, Lien &lt; $20K"/>
    <s v="N/A"/>
    <s v="No"/>
    <s v="No"/>
    <n v="0"/>
    <s v="No"/>
    <n v="24378"/>
    <n v="1"/>
    <n v="24378"/>
    <m/>
    <n v="0"/>
    <n v="0"/>
    <s v=""/>
    <e v="#N/A"/>
    <n v="24378"/>
    <s v="No"/>
    <s v="R"/>
    <s v="No"/>
    <s v="No"/>
    <n v="0.35"/>
    <n v="8532.2999999999993"/>
    <n v="1787.28"/>
    <n v="6745.0199999999995"/>
    <n v="7.3315284272704895E-2"/>
    <m/>
    <s v="No"/>
    <m/>
    <m/>
    <m/>
    <x v="4"/>
    <n v="1217"/>
    <n v="446.82"/>
    <s v="Ok"/>
    <n v="0"/>
    <n v="0"/>
  </r>
  <r>
    <n v="1218"/>
    <s v="Nassau"/>
    <s v="48-4N-25-0000-0001-0120"/>
    <n v="1185.72"/>
    <n v="2017"/>
    <e v="#N/A"/>
    <e v="#N/A"/>
    <e v="#N/A"/>
    <e v="#N/A"/>
    <e v="#N/A"/>
    <e v="#N/A"/>
    <e v="#N/A"/>
    <e v="#N/A"/>
    <e v="#N/A"/>
    <e v="#N/A"/>
    <e v="#N/A"/>
    <e v="#N/A"/>
    <n v="1"/>
    <s v="SINGLE FAMILY"/>
    <e v="#N/A"/>
    <e v="#N/A"/>
    <n v="2017"/>
    <n v="109570"/>
    <e v="#N/A"/>
    <e v="#N/A"/>
    <e v="#N/A"/>
    <n v="0"/>
    <s v="No"/>
    <s v="No"/>
    <s v="No"/>
    <m/>
    <s v="No"/>
    <s v="No"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2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2"/>
    <s v="Yes"/>
    <n v="109570"/>
    <n v="1"/>
    <n v="109570"/>
    <m/>
    <e v="#N/A"/>
    <e v="#N/A"/>
    <s v=""/>
    <e v="#N/A"/>
    <n v="109570"/>
    <s v="No"/>
    <s v="S"/>
    <s v="No"/>
    <s v="Yes"/>
    <n v="0.67"/>
    <n v="73411.900000000009"/>
    <e v="#N/A"/>
    <e v="#N/A"/>
    <e v="#N/A"/>
    <m/>
    <s v="No"/>
    <m/>
    <m/>
    <m/>
    <x v="3"/>
    <n v="1218"/>
    <n v="1185.72"/>
    <s v="Ok"/>
    <e v="#N/A"/>
    <e v="#N/A"/>
  </r>
  <r>
    <n v="1219"/>
    <s v="Nassau"/>
    <s v="48-4N-25-0000-0001-0150"/>
    <n v="444.6"/>
    <n v="2017"/>
    <e v="#N/A"/>
    <e v="#N/A"/>
    <e v="#N/A"/>
    <e v="#N/A"/>
    <e v="#N/A"/>
    <e v="#N/A"/>
    <e v="#N/A"/>
    <e v="#N/A"/>
    <e v="#N/A"/>
    <e v="#N/A"/>
    <e v="#N/A"/>
    <e v="#N/A"/>
    <n v="0"/>
    <s v="VACANT RESIDENTIAL"/>
    <e v="#N/A"/>
    <e v="#N/A"/>
    <n v="2017"/>
    <n v="25200"/>
    <e v="#N/A"/>
    <e v="#N/A"/>
    <e v="#N/A"/>
    <n v="0"/>
    <s v="No"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25200"/>
    <n v="1"/>
    <n v="25200"/>
    <m/>
    <e v="#N/A"/>
    <e v="#N/A"/>
    <s v=""/>
    <e v="#N/A"/>
    <n v="25200"/>
    <s v="No"/>
    <s v="V"/>
    <s v="Yes"/>
    <s v="No"/>
    <n v="0"/>
    <n v="0"/>
    <e v="#N/A"/>
    <e v="#N/A"/>
    <e v="#N/A"/>
    <m/>
    <s v="No"/>
    <m/>
    <m/>
    <m/>
    <x v="4"/>
    <n v="1219"/>
    <n v="444.6"/>
    <s v="Ok"/>
    <e v="#N/A"/>
    <e v="#N/A"/>
  </r>
  <r>
    <n v="1220"/>
    <s v="Nassau"/>
    <s v="48-4N-25-0000-0001-0260"/>
    <n v="135.88"/>
    <n v="2017"/>
    <n v="135.88"/>
    <n v="135.88"/>
    <n v="0"/>
    <m/>
    <s v="HILLIARD"/>
    <s v="Florida"/>
    <n v="32046"/>
    <s v="KOLARS FERRY RD"/>
    <s v="HILLIARD FL 32046"/>
    <n v="0"/>
    <n v="0"/>
    <s v="WADE JASON &amp; OLIVER EMILY LYNN"/>
    <n v="59"/>
    <s v="TIMBERLAND NOT CLASSIFIED BY SITE INDEX TO PINES"/>
    <n v="7009"/>
    <s v="Timberland Forest Trees (Agricultural)"/>
    <n v="2017"/>
    <n v="6345"/>
    <n v="2017"/>
    <n v="30978"/>
    <n v="96.05"/>
    <n v="0.70687371209891081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n v="0"/>
    <n v="0"/>
    <n v="0"/>
    <s v="No"/>
    <n v="0"/>
    <s v="No"/>
    <s v="Without Environmental Issues"/>
    <s v="No"/>
    <s v="None"/>
    <s v="KOLARS FERRY RD"/>
    <s v="Hilliard"/>
    <s v="Florida"/>
    <n v="32046"/>
    <s v="KOLARS FERRY RD HILLIARD FL 32046"/>
    <s v=""/>
    <s v="Lien&lt;$150"/>
    <s v="No"/>
    <s v="FV&lt;$10K"/>
    <s v="N/A"/>
    <s v="No, &lt; $20K Lien"/>
    <s v="No, Lien &lt; $20K"/>
    <s v="N/A"/>
    <s v="No"/>
    <s v="No"/>
    <n v="0"/>
    <s v="No"/>
    <n v="6345"/>
    <n v="1"/>
    <n v="6345"/>
    <m/>
    <n v="0"/>
    <n v="0"/>
    <s v=""/>
    <e v="#N/A"/>
    <n v="6345"/>
    <s v="No"/>
    <s v="V"/>
    <s v="Yes"/>
    <s v="No"/>
    <n v="0"/>
    <n v="0"/>
    <n v="543.52"/>
    <n v="-543.52"/>
    <n v="8.5661150512214346E-2"/>
    <m/>
    <s v="No"/>
    <m/>
    <m/>
    <m/>
    <x v="2"/>
    <n v="1220"/>
    <n v="135.88"/>
    <s v="Ok"/>
    <n v="0"/>
    <n v="0"/>
  </r>
  <r>
    <n v="1221"/>
    <s v="Nassau"/>
    <s v="49-4N-25-4260-0003-0012"/>
    <n v="529.88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62409"/>
    <e v="#N/A"/>
    <e v="#N/A"/>
    <e v="#N/A"/>
    <n v="0"/>
    <m/>
    <s v="No"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62409"/>
    <n v="1"/>
    <n v="62409"/>
    <m/>
    <e v="#N/A"/>
    <e v="#N/A"/>
    <s v=""/>
    <e v="#N/A"/>
    <n v="62409"/>
    <s v="No"/>
    <s v="R"/>
    <s v="No"/>
    <s v="Yes"/>
    <n v="0.67"/>
    <n v="41814.030000000006"/>
    <e v="#N/A"/>
    <e v="#N/A"/>
    <e v="#N/A"/>
    <m/>
    <e v="#N/A"/>
    <m/>
    <m/>
    <m/>
    <x v="5"/>
    <n v="1221"/>
    <n v="529.88"/>
    <e v="#N/A"/>
    <e v="#N/A"/>
    <e v="#N/A"/>
  </r>
  <r>
    <n v="1222"/>
    <s v="Nassau"/>
    <s v="49-4N-25-4260-0004-0010"/>
    <n v="321.81"/>
    <n v="2017"/>
    <e v="#N/A"/>
    <e v="#N/A"/>
    <e v="#N/A"/>
    <e v="#N/A"/>
    <e v="#N/A"/>
    <e v="#N/A"/>
    <e v="#N/A"/>
    <e v="#N/A"/>
    <e v="#N/A"/>
    <e v="#N/A"/>
    <e v="#N/A"/>
    <e v="#N/A"/>
    <n v="0"/>
    <s v="VACANT RESIDENTIAL"/>
    <e v="#N/A"/>
    <e v="#N/A"/>
    <n v="2017"/>
    <n v="17700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17700"/>
    <n v="1"/>
    <n v="17700"/>
    <m/>
    <e v="#N/A"/>
    <e v="#N/A"/>
    <s v=""/>
    <e v="#N/A"/>
    <n v="17700"/>
    <s v="No"/>
    <s v="V"/>
    <s v="Yes"/>
    <s v="No"/>
    <n v="0"/>
    <n v="0"/>
    <e v="#N/A"/>
    <e v="#N/A"/>
    <e v="#N/A"/>
    <m/>
    <s v="No"/>
    <m/>
    <m/>
    <m/>
    <x v="4"/>
    <n v="1222"/>
    <n v="321.81"/>
    <s v="Ok"/>
    <e v="#N/A"/>
    <e v="#N/A"/>
  </r>
  <r>
    <n v="1223"/>
    <s v="Nassau"/>
    <s v="49-4N-25-4260-0004-0040"/>
    <n v="277.60000000000002"/>
    <n v="2017"/>
    <e v="#N/A"/>
    <e v="#N/A"/>
    <e v="#N/A"/>
    <e v="#N/A"/>
    <e v="#N/A"/>
    <e v="#N/A"/>
    <e v="#N/A"/>
    <e v="#N/A"/>
    <e v="#N/A"/>
    <e v="#N/A"/>
    <e v="#N/A"/>
    <e v="#N/A"/>
    <n v="0"/>
    <s v="VACANT RESIDENTIAL"/>
    <e v="#N/A"/>
    <e v="#N/A"/>
    <n v="2017"/>
    <n v="15000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15000"/>
    <n v="1"/>
    <n v="15000"/>
    <m/>
    <e v="#N/A"/>
    <e v="#N/A"/>
    <s v=""/>
    <e v="#N/A"/>
    <n v="15000"/>
    <s v="No"/>
    <s v="V"/>
    <s v="Yes"/>
    <s v="No"/>
    <n v="0"/>
    <n v="0"/>
    <e v="#N/A"/>
    <e v="#N/A"/>
    <e v="#N/A"/>
    <m/>
    <s v="No"/>
    <m/>
    <m/>
    <m/>
    <x v="4"/>
    <n v="1223"/>
    <n v="277.60000000000002"/>
    <s v="Ok"/>
    <e v="#N/A"/>
    <e v="#N/A"/>
  </r>
  <r>
    <n v="1224"/>
    <s v="Nassau"/>
    <s v="01-2N-26-0000-0007-0010"/>
    <n v="3914.75"/>
    <n v="2017"/>
    <n v="3914.75"/>
    <n v="3914.75"/>
    <n v="0"/>
    <m/>
    <s v="YULEE"/>
    <s v="Florida"/>
    <n v="32097"/>
    <s v="SR 200"/>
    <s v="YULEE FL 32097"/>
    <n v="-81.657124368915106"/>
    <n v="30.6162589457624"/>
    <s v="GARRETT FLOYD L"/>
    <n v="10"/>
    <s v="VACANT COMMERCIAL"/>
    <n v="8002"/>
    <s v="Commercial-Vacant Land"/>
    <n v="2017"/>
    <n v="237150"/>
    <n v="2017"/>
    <n v="237150"/>
    <n v="3590.16"/>
    <n v="0.9170853822083147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1"/>
    <s v="Potential Low Risk"/>
    <s v="Minimal"/>
    <n v="1"/>
    <s v="No"/>
    <s v="No"/>
    <s v="No"/>
    <s v="Without Environmental Issues"/>
    <s v="No"/>
    <s v="None"/>
    <s v="SR 200"/>
    <s v="Yulee"/>
    <s v="Florida"/>
    <n v="32097"/>
    <s v="SR 200 YULEE FL 32097"/>
    <s v=""/>
    <s v="Pass"/>
    <s v="No"/>
    <s v="FV&lt;$10K"/>
    <s v="N/A"/>
    <s v="No, &lt; $20K Lien"/>
    <s v="No, Lien &lt; $20K"/>
    <s v="N/A"/>
    <s v="No"/>
    <s v="No"/>
    <n v="1"/>
    <s v="No"/>
    <n v="237150"/>
    <n v="1"/>
    <n v="237150"/>
    <m/>
    <n v="0"/>
    <n v="0"/>
    <s v=""/>
    <e v="#N/A"/>
    <n v="237150"/>
    <s v="No"/>
    <s v="V"/>
    <s v="Yes"/>
    <s v="No"/>
    <n v="0"/>
    <n v="0"/>
    <n v="19573.75"/>
    <n v="-19573.75"/>
    <n v="8.2537423571579172E-2"/>
    <m/>
    <s v="No"/>
    <m/>
    <m/>
    <m/>
    <x v="1"/>
    <n v="1224"/>
    <n v="3914.75"/>
    <s v="Ok"/>
    <n v="0"/>
    <n v="0"/>
  </r>
  <r>
    <n v="1225"/>
    <s v="Nassau"/>
    <s v="02-2N-26-0000-0004-0100"/>
    <n v="552.91"/>
    <n v="2017"/>
    <n v="552.91"/>
    <n v="552.91"/>
    <n v="0"/>
    <n v="76023"/>
    <s v="YULEE"/>
    <s v="Florida"/>
    <n v="32097"/>
    <s v="76023 BILLS TR"/>
    <s v="YULEE FL 32097"/>
    <n v="-81.675880186283905"/>
    <n v="30.625283786068501"/>
    <s v="JOHNSON BRENDA C"/>
    <n v="0"/>
    <s v="VACANT RESIDENTIAL"/>
    <n v="8001"/>
    <s v="Residential-Vacant Land"/>
    <n v="2017"/>
    <n v="31815"/>
    <n v="2017"/>
    <n v="31815"/>
    <n v="481.65"/>
    <n v="0.87111826517878133"/>
    <m/>
    <m/>
    <m/>
    <m/>
    <m/>
    <m/>
    <m/>
    <n v="0"/>
    <n v="0"/>
    <n v="0"/>
    <n v="0"/>
    <n v="0"/>
    <n v="0"/>
    <n v="0"/>
    <s v="No"/>
    <s v="No"/>
    <s v="No"/>
    <n v="0"/>
    <n v="0"/>
    <n v="38250"/>
    <s v="UNKNOWN"/>
    <n v="0"/>
    <n v="0"/>
    <s v="Potential Low Risk"/>
    <n v="0"/>
    <n v="0"/>
    <s v="No"/>
    <n v="0"/>
    <s v="No"/>
    <s v="Without Environmental Issues"/>
    <s v="No"/>
    <s v="None"/>
    <s v="76023 BILLS TR"/>
    <s v="Yulee"/>
    <s v="Florida"/>
    <n v="32097"/>
    <s v="76023 BILLS TR YULEE FL 32097"/>
    <s v="L"/>
    <s v="Pass"/>
    <s v="No"/>
    <s v="FV&lt;$10K"/>
    <s v="N/A"/>
    <s v="No, &lt; $20K Lien"/>
    <s v="No, Lien &lt; $20K"/>
    <s v="N/A"/>
    <s v="No"/>
    <s v="No"/>
    <n v="0"/>
    <s v="No"/>
    <n v="31815"/>
    <n v="1"/>
    <n v="31815"/>
    <m/>
    <n v="0"/>
    <n v="0"/>
    <s v=""/>
    <e v="#N/A"/>
    <n v="31815"/>
    <s v="No"/>
    <s v="V"/>
    <s v="Yes"/>
    <s v="No"/>
    <n v="0"/>
    <n v="0"/>
    <n v="2211.64"/>
    <n v="-2211.64"/>
    <n v="6.9515637278013506E-2"/>
    <m/>
    <s v="No"/>
    <m/>
    <m/>
    <m/>
    <x v="1"/>
    <n v="1225"/>
    <n v="552.91"/>
    <s v="Ok"/>
    <n v="0"/>
    <n v="0"/>
  </r>
  <r>
    <n v="1226"/>
    <s v="Nassau"/>
    <s v="02-2N-26-0000-0004-0110"/>
    <n v="1096.78"/>
    <n v="2017"/>
    <n v="1096.78"/>
    <n v="1096.78"/>
    <n v="0"/>
    <n v="77002"/>
    <s v="YULEE"/>
    <s v="Florida"/>
    <n v="32097"/>
    <s v="77002 HALLMARK LN"/>
    <s v="YULEE FL 32097"/>
    <n v="-81.677334164235702"/>
    <n v="30.627054731933899"/>
    <s v="JOHNSON REBECCA M"/>
    <n v="2"/>
    <s v="MOBILE HOMES"/>
    <n v="1006"/>
    <s v="Mobile home"/>
    <n v="2017"/>
    <n v="60343"/>
    <n v="2017"/>
    <n v="71106"/>
    <n v="984.54"/>
    <n v="0.8976640711902113"/>
    <s v="No"/>
    <s v="No"/>
    <s v="No"/>
    <s v="No"/>
    <m/>
    <m/>
    <m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High"/>
    <n v="1"/>
    <s v="No"/>
    <s v="No"/>
    <s v="No"/>
    <s v="Without Environmental Issues"/>
    <s v="No"/>
    <s v="None"/>
    <s v="77002 HALLMARK LN"/>
    <s v="Yulee"/>
    <s v="Florida"/>
    <n v="32097"/>
    <s v="77002 HALLMARK LN YULEE FL 32097"/>
    <s v=""/>
    <s v="Pass"/>
    <s v="No"/>
    <s v="FV&lt;$10K"/>
    <s v="N/A"/>
    <s v="No, &lt; $20K Lien"/>
    <s v="No, Lien &lt; $20K"/>
    <s v="N/A"/>
    <s v="No"/>
    <s v="No"/>
    <n v="1"/>
    <s v="No"/>
    <n v="60343"/>
    <n v="1"/>
    <n v="60343"/>
    <m/>
    <n v="0"/>
    <n v="0"/>
    <s v=""/>
    <e v="#N/A"/>
    <n v="60343"/>
    <s v="No"/>
    <s v="R"/>
    <s v="No"/>
    <s v="No"/>
    <n v="0.35"/>
    <n v="21120.05"/>
    <n v="5483.9"/>
    <n v="15636.15"/>
    <n v="9.0878809472515448E-2"/>
    <m/>
    <s v="No"/>
    <m/>
    <m/>
    <m/>
    <x v="0"/>
    <n v="1226"/>
    <n v="1096.78"/>
    <s v="Ok"/>
    <n v="0"/>
    <n v="0"/>
  </r>
  <r>
    <n v="1227"/>
    <s v="Nassau"/>
    <s v="03-2N-26-0000-0001-0020"/>
    <n v="493.57"/>
    <n v="2017"/>
    <n v="493.57"/>
    <n v="493.57"/>
    <n v="0"/>
    <n v="66616"/>
    <s v="YULEE"/>
    <s v="Florida"/>
    <n v="32097"/>
    <s v="66616 FRED MINER ESTATE DR"/>
    <s v="YULEE FL 32097"/>
    <n v="-81.684378331461701"/>
    <n v="30.6281003086266"/>
    <s v="HIGGS JACK H"/>
    <n v="50"/>
    <s v="IMPROVED AGRICULTURAL"/>
    <n v="7000"/>
    <s v="Agricultural / Rural (General)"/>
    <n v="2017"/>
    <n v="21571"/>
    <n v="2017"/>
    <n v="86645"/>
    <n v="426.79"/>
    <n v="0.86470004254715649"/>
    <s v="No"/>
    <s v="No"/>
    <m/>
    <m/>
    <s v="No"/>
    <m/>
    <s v="No"/>
    <s v="I"/>
    <s v="I"/>
    <s v="I"/>
    <s v="I"/>
    <s v="C"/>
    <s v="I"/>
    <n v="0"/>
    <s v="No"/>
    <s v="Yes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66616 FRED MINER ESTATE DR"/>
    <s v="Yulee"/>
    <s v="Florida"/>
    <n v="32097"/>
    <s v="66616 FRED MINER ESTATE DR YULEE FL 32097"/>
    <s v=""/>
    <s v="Pass"/>
    <s v="No"/>
    <s v="FV&lt;$10K"/>
    <s v="N/A"/>
    <s v="No, &lt; $20K Lien"/>
    <s v="No, Lien &lt; $20K"/>
    <s v="N/A"/>
    <s v="No"/>
    <s v="No"/>
    <n v="1"/>
    <s v="No"/>
    <n v="21571"/>
    <n v="1"/>
    <n v="21571"/>
    <m/>
    <n v="0"/>
    <n v="0"/>
    <s v=""/>
    <e v="#N/A"/>
    <n v="21571"/>
    <s v="No"/>
    <s v="V"/>
    <s v="Yes"/>
    <s v="No"/>
    <n v="0"/>
    <n v="0"/>
    <n v="2467.85"/>
    <n v="-2467.85"/>
    <n v="0.11440591534931158"/>
    <m/>
    <s v="No"/>
    <m/>
    <m/>
    <m/>
    <x v="4"/>
    <n v="1227"/>
    <n v="493.57"/>
    <s v="Ok"/>
    <n v="0"/>
    <n v="0"/>
  </r>
  <r>
    <n v="1228"/>
    <s v="Nassau"/>
    <s v="03-2N-26-0000-0001-0080"/>
    <n v="307.75"/>
    <n v="2017"/>
    <n v="307.75"/>
    <n v="307.75"/>
    <n v="0"/>
    <n v="66040"/>
    <s v="YULEE"/>
    <s v="Florida"/>
    <n v="32097"/>
    <s v="66040 IONA PL"/>
    <s v="YULEE FL 32097"/>
    <n v="-81.685770664964096"/>
    <n v="30.624062637283899"/>
    <s v="CRIBB CHARLES R"/>
    <n v="2"/>
    <s v="MOBILE HOMES"/>
    <n v="1006"/>
    <s v="Mobile home"/>
    <n v="2017"/>
    <n v="41842"/>
    <n v="2017"/>
    <n v="60215"/>
    <n v="254.97"/>
    <n v="0.82849715678310321"/>
    <s v="No"/>
    <m/>
    <m/>
    <s v="No"/>
    <s v="No"/>
    <m/>
    <s v="No"/>
    <s v="I"/>
    <s v="I"/>
    <s v="I"/>
    <s v="I"/>
    <s v="I"/>
    <n v="0"/>
    <n v="0"/>
    <s v="No"/>
    <s v="No"/>
    <s v="No"/>
    <n v="0"/>
    <n v="0"/>
    <n v="0"/>
    <n v="0"/>
    <n v="0"/>
    <n v="1"/>
    <s v="Potential Medium Risk"/>
    <n v="0"/>
    <n v="0"/>
    <s v="Yes"/>
    <s v="No"/>
    <s v="No"/>
    <s v="Without Environmental Issues"/>
    <s v="No"/>
    <s v="None"/>
    <s v="66040 IONA PL"/>
    <s v="Yulee"/>
    <s v="Florida"/>
    <n v="32097"/>
    <s v="66040 IONA PL YULEE FL 32097"/>
    <s v=""/>
    <s v="Pass"/>
    <s v="No"/>
    <s v="FV&lt;$10K"/>
    <s v="N/A"/>
    <s v="No, &lt; $20K Lien"/>
    <s v="No, Lien &lt; $20K"/>
    <s v="N/A"/>
    <s v="No"/>
    <s v="No"/>
    <n v="0"/>
    <s v="No"/>
    <n v="41842"/>
    <n v="1"/>
    <n v="41842"/>
    <m/>
    <n v="0"/>
    <n v="0"/>
    <s v=""/>
    <e v="#N/A"/>
    <n v="41842"/>
    <s v="No"/>
    <s v="R"/>
    <s v="No"/>
    <s v="Yes"/>
    <n v="0.67"/>
    <n v="28034.140000000003"/>
    <n v="1231"/>
    <n v="26803.140000000003"/>
    <n v="2.9420199799244779E-2"/>
    <m/>
    <s v="No"/>
    <m/>
    <m/>
    <m/>
    <x v="0"/>
    <n v="1228"/>
    <n v="307.75"/>
    <s v="Ok"/>
    <n v="0"/>
    <n v="0"/>
  </r>
  <r>
    <n v="1229"/>
    <s v="Nassau"/>
    <s v="03-2N-26-0000-0001-0110"/>
    <n v="386.89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46931"/>
    <e v="#N/A"/>
    <e v="#N/A"/>
    <e v="#N/A"/>
    <n v="0"/>
    <m/>
    <m/>
    <m/>
    <m/>
    <s v="No"/>
    <s v="No"/>
    <s v="No"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46931"/>
    <n v="1"/>
    <n v="46931"/>
    <m/>
    <e v="#N/A"/>
    <e v="#N/A"/>
    <s v=""/>
    <e v="#N/A"/>
    <n v="46931"/>
    <s v="No"/>
    <s v="R"/>
    <s v="No"/>
    <s v="Yes"/>
    <n v="0.67"/>
    <n v="31443.77"/>
    <e v="#N/A"/>
    <e v="#N/A"/>
    <e v="#N/A"/>
    <m/>
    <e v="#N/A"/>
    <m/>
    <m/>
    <m/>
    <x v="5"/>
    <n v="1229"/>
    <n v="386.89"/>
    <e v="#N/A"/>
    <e v="#N/A"/>
    <e v="#N/A"/>
  </r>
  <r>
    <n v="1230"/>
    <s v="Nassau"/>
    <s v="03-2N-26-0000-0001-0120"/>
    <n v="301.23"/>
    <n v="2017"/>
    <n v="301.23"/>
    <n v="301.23"/>
    <n v="0"/>
    <m/>
    <s v="YULEE"/>
    <s v="Florida"/>
    <n v="32097"/>
    <s v="FRED MINER ESTATE DR"/>
    <s v="YULEE FL 32097"/>
    <n v="-81.684769067111304"/>
    <n v="30.623855461078598"/>
    <s v="POLAND LOIS MINER"/>
    <n v="0"/>
    <s v="VACANT RESIDENTIAL"/>
    <n v="8001"/>
    <s v="Residential-Vacant Land"/>
    <n v="2017"/>
    <n v="15154"/>
    <n v="2017"/>
    <n v="18112"/>
    <n v="248.94"/>
    <n v="0.82641171198087837"/>
    <s v="No"/>
    <s v="No"/>
    <s v="No"/>
    <s v="No"/>
    <s v="No"/>
    <s v="No"/>
    <m/>
    <s v="I"/>
    <s v="I"/>
    <s v="I"/>
    <s v="I"/>
    <s v="I"/>
    <s v="I"/>
    <s v="I"/>
    <s v="No"/>
    <s v="No"/>
    <s v="No"/>
    <n v="0"/>
    <n v="0"/>
    <n v="0"/>
    <n v="0"/>
    <n v="0"/>
    <n v="1"/>
    <s v="Potential Low Risk"/>
    <s v="High"/>
    <n v="3"/>
    <s v="No"/>
    <s v="No"/>
    <s v="No"/>
    <s v="Without Environmental Issues"/>
    <s v="No"/>
    <s v="None"/>
    <s v="FRED MINER ESTATE DR"/>
    <s v="Yulee"/>
    <s v="Florida"/>
    <n v="32097"/>
    <s v="FRED MINER ESTATE DR YULEE FL 32097"/>
    <s v=""/>
    <s v="Pass"/>
    <s v="No"/>
    <s v="FV&lt;$10K"/>
    <s v="N/A"/>
    <s v="No, &lt; $20K Lien"/>
    <s v="No, Lien &lt; $20K"/>
    <s v="N/A"/>
    <s v="No"/>
    <s v="No"/>
    <n v="3"/>
    <s v="No"/>
    <n v="15154"/>
    <n v="1"/>
    <n v="15154"/>
    <m/>
    <n v="0"/>
    <n v="0"/>
    <s v=""/>
    <e v="#N/A"/>
    <n v="15154"/>
    <s v="No"/>
    <s v="V"/>
    <s v="Yes"/>
    <s v="No"/>
    <n v="0"/>
    <n v="0"/>
    <n v="2108.61"/>
    <n v="-2108.61"/>
    <n v="0.13914544014781577"/>
    <m/>
    <s v="No"/>
    <m/>
    <m/>
    <m/>
    <x v="4"/>
    <n v="1230"/>
    <n v="301.23"/>
    <s v="Ok"/>
    <n v="0"/>
    <n v="0"/>
  </r>
  <r>
    <n v="1231"/>
    <s v="Nassau"/>
    <s v="05-2N-26-0000-0004-0090"/>
    <n v="196.03"/>
    <n v="2017"/>
    <n v="196.03"/>
    <n v="196.03"/>
    <n v="0"/>
    <m/>
    <s v="CALLAHAN"/>
    <s v="Florida"/>
    <n v="32011"/>
    <s v="GUSSIE LN"/>
    <s v="CALLAHAN FL 32011"/>
    <n v="-81.719609668042693"/>
    <n v="30.615720192678499"/>
    <s v="GILL CHARLES B"/>
    <n v="0"/>
    <s v="VACANT RESIDENTIAL"/>
    <n v="8001"/>
    <s v="Residential-Vacant Land"/>
    <n v="2017"/>
    <n v="9240"/>
    <n v="2017"/>
    <n v="11025"/>
    <n v="151.66999999999999"/>
    <n v="0.77370810590215777"/>
    <m/>
    <s v="No"/>
    <m/>
    <m/>
    <m/>
    <m/>
    <s v="No"/>
    <s v="I"/>
    <s v="I"/>
    <s v="I"/>
    <n v="0"/>
    <n v="0"/>
    <n v="0"/>
    <n v="0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GUSSIE LN"/>
    <s v="Callahan"/>
    <s v="Florida"/>
    <n v="32011"/>
    <s v="GUSSIE LN CALLAHAN FL 32011"/>
    <s v=""/>
    <s v="Pass"/>
    <s v="No"/>
    <s v="FV&lt;$10K"/>
    <s v="N/A"/>
    <s v="No, &lt; $20K Lien"/>
    <s v="No, Lien &lt; $20K"/>
    <s v="N/A"/>
    <s v="No"/>
    <s v="No"/>
    <n v="0"/>
    <s v="No"/>
    <n v="9240"/>
    <n v="1"/>
    <n v="9240"/>
    <m/>
    <n v="0"/>
    <n v="0"/>
    <s v=""/>
    <e v="#N/A"/>
    <n v="9240"/>
    <s v="No"/>
    <s v="V"/>
    <s v="Yes"/>
    <s v="No"/>
    <n v="0"/>
    <n v="0"/>
    <n v="784.12"/>
    <n v="-784.12"/>
    <n v="8.486147186147186E-2"/>
    <m/>
    <s v="No"/>
    <m/>
    <m/>
    <m/>
    <x v="4"/>
    <n v="1231"/>
    <n v="196.03"/>
    <s v="Ok"/>
    <n v="0"/>
    <n v="0"/>
  </r>
  <r>
    <n v="1232"/>
    <s v="Nassau"/>
    <s v="05-2N-26-0000-0004-0130"/>
    <n v="751.61"/>
    <n v="2017"/>
    <n v="751.61"/>
    <n v="751.61"/>
    <n v="0"/>
    <n v="66146"/>
    <s v="CALLAHAN"/>
    <s v="Florida"/>
    <n v="32011"/>
    <s v="66146 GUSSIE LN"/>
    <s v="CALLAHAN FL 32011"/>
    <n v="-81.719810486768907"/>
    <n v="30.617005832580901"/>
    <s v="BROWN ROBERT CHARLES"/>
    <n v="2"/>
    <s v="MOBILE HOMES"/>
    <n v="1006"/>
    <s v="Mobile home"/>
    <n v="2017"/>
    <n v="40074"/>
    <n v="2017"/>
    <n v="48971"/>
    <n v="665.38"/>
    <n v="0.88527294740623463"/>
    <s v="No"/>
    <m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Yes"/>
    <s v="No"/>
    <s v="Without Environmental Issues"/>
    <s v="No"/>
    <s v="None"/>
    <s v="66146 GUSSIE LN"/>
    <s v="Callahan"/>
    <s v="Florida"/>
    <n v="32011"/>
    <s v="66146 GUSSIE LN CALLAHAN FL 32011"/>
    <s v=""/>
    <s v="Pass"/>
    <s v="Yes"/>
    <s v="FV&lt;$10K"/>
    <s v="N/A"/>
    <s v="No, &lt; $20K Lien"/>
    <s v="No, Lien &lt; $20K"/>
    <s v="N/A"/>
    <s v="No"/>
    <s v="No"/>
    <n v="1"/>
    <s v="No"/>
    <n v="40074"/>
    <n v="1"/>
    <n v="40074"/>
    <m/>
    <n v="0"/>
    <n v="0"/>
    <s v=""/>
    <e v="#N/A"/>
    <n v="40074"/>
    <s v="No"/>
    <s v="R"/>
    <s v="No"/>
    <s v="No"/>
    <n v="0.35"/>
    <n v="14025.9"/>
    <n v="3758.05"/>
    <n v="10267.849999999999"/>
    <n v="9.3777761141887517E-2"/>
    <m/>
    <s v="No"/>
    <m/>
    <m/>
    <m/>
    <x v="0"/>
    <n v="1232"/>
    <n v="751.61"/>
    <s v="Ok"/>
    <n v="0"/>
    <n v="0"/>
  </r>
  <r>
    <n v="1233"/>
    <s v="Nassau"/>
    <s v="05-2N-26-0000-0004-0150"/>
    <n v="210.08"/>
    <n v="2017"/>
    <n v="210.08"/>
    <n v="210.08"/>
    <n v="0"/>
    <m/>
    <s v="CALLAHAN"/>
    <s v="Florida"/>
    <n v="32011"/>
    <s v="GUSSIE LN"/>
    <s v="CALLAHAN FL 32011"/>
    <n v="-81.719944316574498"/>
    <n v="30.6157352239888"/>
    <s v="GILL CHARLES B"/>
    <n v="0"/>
    <s v="VACANT RESIDENTIAL"/>
    <n v="8001"/>
    <s v="Residential-Vacant Land"/>
    <n v="2017"/>
    <n v="10032"/>
    <n v="2017"/>
    <n v="11970"/>
    <n v="164.66"/>
    <n v="0.7837966488956587"/>
    <m/>
    <s v="No"/>
    <m/>
    <m/>
    <m/>
    <m/>
    <s v="No"/>
    <s v="I"/>
    <s v="I"/>
    <s v="I"/>
    <n v="0"/>
    <n v="0"/>
    <n v="0"/>
    <n v="0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GUSSIE LN"/>
    <s v="Callahan"/>
    <s v="Florida"/>
    <n v="32011"/>
    <s v="GUSSIE LN CALLAHAN FL 32011"/>
    <s v=""/>
    <s v="Pass"/>
    <s v="No"/>
    <s v="FV&lt;$10K"/>
    <s v="N/A"/>
    <s v="No, &lt; $20K Lien"/>
    <s v="No, Lien &lt; $20K"/>
    <s v="N/A"/>
    <s v="No"/>
    <s v="No"/>
    <n v="0"/>
    <s v="No"/>
    <n v="10032"/>
    <n v="1"/>
    <n v="10032"/>
    <m/>
    <n v="0"/>
    <n v="0"/>
    <s v=""/>
    <e v="#N/A"/>
    <n v="10032"/>
    <s v="No"/>
    <s v="V"/>
    <s v="Yes"/>
    <s v="No"/>
    <n v="0"/>
    <n v="0"/>
    <n v="840.32"/>
    <n v="-840.32"/>
    <n v="8.3763955342902721E-2"/>
    <m/>
    <s v="No"/>
    <m/>
    <m/>
    <m/>
    <x v="4"/>
    <n v="1233"/>
    <n v="210.08"/>
    <s v="Ok"/>
    <n v="0"/>
    <n v="0"/>
  </r>
  <r>
    <n v="1234"/>
    <s v="Nassau"/>
    <s v="05-2N-26-1875-0001-0000"/>
    <n v="571.33000000000004"/>
    <n v="2017"/>
    <n v="571.33000000000004"/>
    <n v="571.33000000000004"/>
    <n v="0"/>
    <n v="66110"/>
    <s v="CALLAHAN"/>
    <s v="Florida"/>
    <n v="32011"/>
    <s v="66110 ROCKING HORSE LN"/>
    <s v="CALLAHAN FL 32011"/>
    <n v="-81.721463823509097"/>
    <n v="30.615924392299899"/>
    <s v="PREMIER HOMES OF NORTH FLORIDA INC"/>
    <n v="0"/>
    <s v="VACANT RESIDENTIAL"/>
    <n v="8001"/>
    <s v="Residential-Vacant Land"/>
    <n v="2017"/>
    <n v="31350"/>
    <n v="2017"/>
    <n v="35000"/>
    <n v="498.69"/>
    <n v="0.87285806801673282"/>
    <m/>
    <m/>
    <m/>
    <m/>
    <m/>
    <m/>
    <m/>
    <n v="0"/>
    <n v="0"/>
    <n v="0"/>
    <n v="0"/>
    <n v="0"/>
    <n v="0"/>
    <n v="0"/>
    <s v="No"/>
    <s v="No"/>
    <s v="No"/>
    <n v="0"/>
    <n v="0"/>
    <n v="53000"/>
    <s v="UNKNOWN"/>
    <n v="0"/>
    <n v="1"/>
    <s v="Potential Low Risk"/>
    <n v="0"/>
    <n v="0"/>
    <s v="No"/>
    <n v="0"/>
    <s v="No"/>
    <s v="Without Environmental Issues"/>
    <s v="No"/>
    <s v="None"/>
    <s v="66110 ROCKING HORSE LN"/>
    <s v="Callahan"/>
    <s v="Florida"/>
    <n v="32011"/>
    <s v="66110 ROCKING HORSE LN CALLAHAN FL 32011"/>
    <s v="L"/>
    <s v="Pass"/>
    <s v="No"/>
    <s v="FV&lt;$10K"/>
    <s v="N/A"/>
    <s v="No, &lt; $20K Lien"/>
    <s v="No, Lien &lt; $20K"/>
    <s v="N/A"/>
    <s v="No"/>
    <s v="No"/>
    <n v="0"/>
    <s v="No"/>
    <n v="31350"/>
    <n v="1"/>
    <n v="31350"/>
    <m/>
    <n v="0"/>
    <n v="0"/>
    <s v=""/>
    <e v="#N/A"/>
    <n v="31350"/>
    <s v="No"/>
    <s v="V"/>
    <s v="Yes"/>
    <s v="No"/>
    <n v="0"/>
    <n v="0"/>
    <n v="2285.3200000000002"/>
    <n v="-2285.3200000000002"/>
    <n v="7.2896969696969696E-2"/>
    <m/>
    <s v="No"/>
    <m/>
    <m/>
    <m/>
    <x v="1"/>
    <n v="1234"/>
    <n v="571.33000000000004"/>
    <s v="Ok"/>
    <n v="0"/>
    <n v="0"/>
  </r>
  <r>
    <n v="1235"/>
    <s v="Nassau"/>
    <s v="05-2N-26-1875-0002-0000"/>
    <n v="571.33000000000004"/>
    <n v="2017"/>
    <n v="571.33000000000004"/>
    <n v="571.33000000000004"/>
    <n v="0"/>
    <n v="66144"/>
    <s v="CALLAHAN"/>
    <s v="Florida"/>
    <n v="32011"/>
    <s v="66144 ROCKING HORSE LN"/>
    <s v="CALLAHAN FL 32011"/>
    <n v="-81.7215226628512"/>
    <n v="30.616419813099299"/>
    <s v="PREMIER HOMES OF NORTH FLORIDA INC"/>
    <n v="0"/>
    <s v="VACANT RESIDENTIAL"/>
    <n v="8001"/>
    <s v="Residential-Vacant Land"/>
    <n v="2017"/>
    <n v="31350"/>
    <n v="2017"/>
    <n v="35000"/>
    <n v="498.69"/>
    <n v="0.87285806801673282"/>
    <m/>
    <m/>
    <m/>
    <m/>
    <m/>
    <m/>
    <m/>
    <n v="0"/>
    <n v="0"/>
    <n v="0"/>
    <n v="0"/>
    <n v="0"/>
    <n v="0"/>
    <n v="0"/>
    <s v="No"/>
    <s v="No"/>
    <s v="No"/>
    <n v="0"/>
    <n v="0"/>
    <n v="53000"/>
    <s v="UNKNOWN"/>
    <n v="0"/>
    <n v="0"/>
    <s v="Potential Low Risk"/>
    <n v="0"/>
    <n v="0"/>
    <s v="No"/>
    <n v="0"/>
    <s v="No"/>
    <s v="Without Environmental Issues"/>
    <s v="No"/>
    <s v="None"/>
    <s v="66144 ROCKING HORSE LN"/>
    <s v="Callahan"/>
    <s v="Florida"/>
    <n v="32011"/>
    <s v="66144 ROCKING HORSE LN CALLAHAN FL 32011"/>
    <s v="L"/>
    <s v="Pass"/>
    <s v="No"/>
    <s v="FV&lt;$10K"/>
    <s v="N/A"/>
    <s v="No, &lt; $20K Lien"/>
    <s v="No, Lien &lt; $20K"/>
    <s v="N/A"/>
    <s v="No"/>
    <s v="No"/>
    <n v="0"/>
    <s v="No"/>
    <n v="31350"/>
    <n v="1"/>
    <n v="31350"/>
    <m/>
    <n v="0"/>
    <n v="0"/>
    <s v=""/>
    <e v="#N/A"/>
    <n v="31350"/>
    <s v="No"/>
    <s v="V"/>
    <s v="Yes"/>
    <s v="No"/>
    <n v="0"/>
    <n v="0"/>
    <n v="2285.3200000000002"/>
    <n v="-2285.3200000000002"/>
    <n v="7.2896969696969696E-2"/>
    <m/>
    <s v="No"/>
    <m/>
    <m/>
    <m/>
    <x v="1"/>
    <n v="1235"/>
    <n v="571.33000000000004"/>
    <s v="Ok"/>
    <n v="0"/>
    <n v="0"/>
  </r>
  <r>
    <n v="1236"/>
    <s v="Nassau"/>
    <s v="05-2N-26-1875-0003-0000"/>
    <n v="571.33000000000004"/>
    <n v="2017"/>
    <n v="571.33000000000004"/>
    <n v="571.33000000000004"/>
    <n v="0"/>
    <n v="66178"/>
    <s v="CALLAHAN"/>
    <s v="Florida"/>
    <n v="32011"/>
    <s v="66178 ROCKING HORSE LN"/>
    <s v="CALLAHAN FL 32011"/>
    <n v="-81.721541363076"/>
    <n v="30.616884285726201"/>
    <s v="PREMIER HOMES OF NORTH FLORIDA INC"/>
    <n v="0"/>
    <s v="VACANT RESIDENTIAL"/>
    <n v="8001"/>
    <s v="Residential-Vacant Land"/>
    <n v="2017"/>
    <n v="31350"/>
    <n v="2017"/>
    <n v="35000"/>
    <n v="498.69"/>
    <n v="0.87285806801673282"/>
    <m/>
    <m/>
    <m/>
    <m/>
    <m/>
    <m/>
    <m/>
    <n v="0"/>
    <n v="0"/>
    <n v="0"/>
    <n v="0"/>
    <n v="0"/>
    <n v="0"/>
    <n v="0"/>
    <s v="No"/>
    <s v="No"/>
    <s v="No"/>
    <n v="0"/>
    <n v="0"/>
    <n v="53000"/>
    <s v="UNKNOWN"/>
    <n v="0"/>
    <n v="0"/>
    <s v="Potential Low Risk"/>
    <n v="0"/>
    <n v="0"/>
    <s v="No"/>
    <n v="0"/>
    <s v="No"/>
    <s v="Without Environmental Issues"/>
    <s v="No"/>
    <s v="None"/>
    <s v="66178 ROCKING HORSE LN"/>
    <s v="Callahan"/>
    <s v="Florida"/>
    <n v="32011"/>
    <s v="66178 ROCKING HORSE LN CALLAHAN FL 32011"/>
    <s v="L"/>
    <s v="Pass"/>
    <s v="No"/>
    <s v="FV&lt;$10K"/>
    <s v="N/A"/>
    <s v="No, &lt; $20K Lien"/>
    <s v="No, Lien &lt; $20K"/>
    <s v="N/A"/>
    <s v="No"/>
    <s v="No"/>
    <n v="0"/>
    <s v="No"/>
    <n v="31350"/>
    <n v="1"/>
    <n v="31350"/>
    <m/>
    <n v="0"/>
    <n v="0"/>
    <s v=""/>
    <e v="#N/A"/>
    <n v="31350"/>
    <s v="No"/>
    <s v="V"/>
    <s v="Yes"/>
    <s v="No"/>
    <n v="0"/>
    <n v="0"/>
    <n v="2285.3200000000002"/>
    <n v="-2285.3200000000002"/>
    <n v="7.2896969696969696E-2"/>
    <m/>
    <s v="No"/>
    <m/>
    <m/>
    <m/>
    <x v="1"/>
    <n v="1236"/>
    <n v="571.33000000000004"/>
    <s v="Ok"/>
    <n v="0"/>
    <n v="0"/>
  </r>
  <r>
    <n v="1237"/>
    <s v="Nassau"/>
    <s v="05-2N-26-1875-0004-0000"/>
    <n v="571.33000000000004"/>
    <n v="2017"/>
    <n v="571.33000000000004"/>
    <n v="571.33000000000004"/>
    <n v="0"/>
    <n v="66208"/>
    <s v="CALLAHAN"/>
    <s v="Florida"/>
    <n v="32011"/>
    <s v="66208 ROCKING HORSE LN"/>
    <s v="CALLAHAN FL 32011"/>
    <n v="-81.721554138293996"/>
    <n v="30.6173483765056"/>
    <s v="ROCKING HORSE DEVELOPMENT INC"/>
    <n v="0"/>
    <s v="VACANT RESIDENTIAL"/>
    <n v="8001"/>
    <s v="Residential-Vacant Land"/>
    <n v="2017"/>
    <n v="31350"/>
    <n v="2017"/>
    <n v="35000"/>
    <n v="498.69"/>
    <n v="0.87285806801673282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66208 ROCKING HORSE LN"/>
    <s v="Callahan"/>
    <s v="Florida"/>
    <n v="32011"/>
    <s v="66208 ROCKING HORSE LN CALLAHAN FL 32011"/>
    <s v=""/>
    <s v="Pass"/>
    <s v="No"/>
    <s v="FV&lt;$10K"/>
    <s v="N/A"/>
    <s v="No, &lt; $20K Lien"/>
    <s v="No, Lien &lt; $20K"/>
    <s v="N/A"/>
    <s v="No"/>
    <s v="No"/>
    <n v="0"/>
    <s v="No"/>
    <n v="31350"/>
    <n v="1"/>
    <n v="31350"/>
    <m/>
    <n v="0"/>
    <n v="0"/>
    <s v=""/>
    <e v="#N/A"/>
    <n v="31350"/>
    <s v="No"/>
    <s v="V"/>
    <s v="Yes"/>
    <s v="No"/>
    <n v="0"/>
    <n v="0"/>
    <n v="2285.3200000000002"/>
    <n v="-2285.3200000000002"/>
    <n v="7.2896969696969696E-2"/>
    <m/>
    <s v="No"/>
    <m/>
    <m/>
    <m/>
    <x v="1"/>
    <n v="1237"/>
    <n v="571.33000000000004"/>
    <s v="Ok"/>
    <n v="0"/>
    <n v="0"/>
  </r>
  <r>
    <n v="1238"/>
    <s v="Nassau"/>
    <s v="07-2N-26-0000-0002-0010"/>
    <n v="706.28"/>
    <n v="2017"/>
    <n v="706.28"/>
    <n v="706.28"/>
    <n v="0"/>
    <n v="56124"/>
    <s v="CALLAHAN"/>
    <s v="Florida"/>
    <n v="32011"/>
    <s v="56124 DIXON TRL"/>
    <s v="CALLAHAN FL 32011"/>
    <n v="-81.741267582086394"/>
    <n v="30.6107082948635"/>
    <s v="MORGAN PAMELA J"/>
    <n v="2"/>
    <s v="MOBILE HOMES"/>
    <n v="1006"/>
    <s v="Mobile home"/>
    <n v="2017"/>
    <n v="39029"/>
    <n v="2017"/>
    <n v="43972"/>
    <n v="623.47"/>
    <n v="0.8827518831058504"/>
    <s v="No"/>
    <m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High"/>
    <n v="0"/>
    <s v="No"/>
    <s v="No"/>
    <s v="No"/>
    <s v="Without Environmental Issues"/>
    <s v="No"/>
    <s v="None"/>
    <s v="56124 DIXON TRL"/>
    <s v="Callahan"/>
    <s v="Florida"/>
    <n v="32011"/>
    <s v="56124 DIXON TRL CALLAHAN FL 32011"/>
    <s v=""/>
    <s v="Pass"/>
    <s v="No"/>
    <s v="FV&lt;$10K"/>
    <s v="N/A"/>
    <s v="No, &lt; $20K Lien"/>
    <s v="No, Lien &lt; $20K"/>
    <s v="N/A"/>
    <s v="No"/>
    <s v="No"/>
    <n v="0"/>
    <s v="No"/>
    <n v="39029"/>
    <n v="1"/>
    <n v="39029"/>
    <m/>
    <n v="0"/>
    <n v="0"/>
    <s v=""/>
    <e v="#N/A"/>
    <n v="39029"/>
    <s v="No"/>
    <s v="R"/>
    <s v="No"/>
    <s v="No"/>
    <n v="0.35"/>
    <n v="13660.15"/>
    <n v="2825.12"/>
    <n v="10835.029999999999"/>
    <n v="7.2385149504214819E-2"/>
    <m/>
    <s v="No"/>
    <m/>
    <m/>
    <m/>
    <x v="0"/>
    <n v="1238"/>
    <n v="706.28"/>
    <s v="Ok"/>
    <n v="0"/>
    <n v="0"/>
  </r>
  <r>
    <n v="1239"/>
    <s v="Nassau"/>
    <s v="11-2N-26-1830-0122-0000"/>
    <n v="2418.9"/>
    <n v="2017"/>
    <n v="2418.9"/>
    <n v="2418.9"/>
    <n v="0"/>
    <n v="75102"/>
    <s v="YULEE"/>
    <s v="Florida"/>
    <n v="32097"/>
    <s v="75102 FERN CREEK DR"/>
    <s v="YULEE FL 32097"/>
    <n v="-81.671933850836695"/>
    <n v="30.599133315506201"/>
    <s v="IWANIUSZ MICHAEL WILLIAM"/>
    <n v="0"/>
    <s v="VACANT RESIDENTIAL"/>
    <n v="8001"/>
    <s v="Residential-Vacant Land"/>
    <n v="2017"/>
    <n v="25000"/>
    <n v="2017"/>
    <n v="25000"/>
    <n v="2207.0300000000002"/>
    <n v="0.91241059985944029"/>
    <m/>
    <m/>
    <m/>
    <m/>
    <m/>
    <m/>
    <s v="No"/>
    <s v="I"/>
    <n v="0"/>
    <n v="0"/>
    <n v="0"/>
    <n v="0"/>
    <n v="0"/>
    <n v="0"/>
    <s v="No"/>
    <s v="No"/>
    <s v="No"/>
    <n v="0"/>
    <n v="0"/>
    <n v="233035"/>
    <s v="VA"/>
    <n v="0"/>
    <n v="0"/>
    <s v="Potential Low Risk"/>
    <n v="0"/>
    <n v="0"/>
    <s v="No"/>
    <s v="No"/>
    <s v="No"/>
    <s v="Without Environmental Issues"/>
    <s v="No"/>
    <s v="RIVER GLENN CDD"/>
    <s v="75102 FERN CREEK DR"/>
    <s v="Yulee"/>
    <s v="Florida"/>
    <n v="32097"/>
    <s v="75102 FERN CREEK DR YULEE FL 32097"/>
    <s v="L"/>
    <s v="Pass"/>
    <s v="No"/>
    <s v="FV&lt;$10K"/>
    <s v="N/A"/>
    <s v="No, &lt; $20K Lien"/>
    <s v="No, Lien &lt; $20K"/>
    <s v="N/A"/>
    <s v="No"/>
    <s v="No"/>
    <n v="0"/>
    <s v="No"/>
    <n v="25000"/>
    <n v="1"/>
    <n v="25000"/>
    <m/>
    <n v="0"/>
    <n v="0"/>
    <s v=""/>
    <e v="#N/A"/>
    <n v="25000"/>
    <s v="No"/>
    <s v="V"/>
    <s v="Yes"/>
    <s v="No"/>
    <n v="0"/>
    <n v="0"/>
    <n v="9675.6"/>
    <n v="-9675.6"/>
    <n v="0.38702400000000003"/>
    <m/>
    <s v="No"/>
    <m/>
    <m/>
    <m/>
    <x v="4"/>
    <n v="1239"/>
    <n v="2418.9"/>
    <s v="Ok"/>
    <n v="0"/>
    <n v="0"/>
  </r>
  <r>
    <n v="1240"/>
    <s v="Nassau"/>
    <s v="11-2N-26-2050-0185-0000"/>
    <n v="1278.9000000000001"/>
    <n v="2017"/>
    <n v="1278.9000000000001"/>
    <n v="1278.9000000000001"/>
    <n v="0"/>
    <n v="76282"/>
    <s v="YULEE"/>
    <s v="Florida"/>
    <n v="32097"/>
    <s v="76282 DEERWOOD DR"/>
    <s v="YULEE FL 32097"/>
    <n v="-81.667838217531497"/>
    <n v="30.605905595399399"/>
    <s v="COLE HERMAN K"/>
    <n v="1"/>
    <s v="SINGLE FAMILY"/>
    <n v="1001"/>
    <s v="Single Family Residential"/>
    <n v="2017"/>
    <n v="140202"/>
    <n v="2017"/>
    <n v="160013"/>
    <n v="1530.5"/>
    <n v="1.1967315661896942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n v="0"/>
    <s v="No"/>
    <s v="Without Environmental Issues"/>
    <s v="No"/>
    <s v="None"/>
    <s v="76282 DEERWOOD DR"/>
    <s v="Yulee"/>
    <s v="Florida"/>
    <n v="32097"/>
    <s v="76282 DEERWOOD DR YULEE FL 32097"/>
    <s v=""/>
    <s v="Pass"/>
    <s v="No"/>
    <s v="FV&lt;$10K"/>
    <s v="N/A"/>
    <s v="No, &lt; $20K Lien"/>
    <s v="No, Lien &lt; $20K"/>
    <s v="N/A"/>
    <s v="No"/>
    <s v="No"/>
    <n v="0"/>
    <s v="No"/>
    <n v="140202"/>
    <n v="1"/>
    <n v="140202"/>
    <m/>
    <n v="0"/>
    <n v="0"/>
    <s v=""/>
    <e v="#N/A"/>
    <n v="140202"/>
    <s v="No"/>
    <s v="S"/>
    <s v="No"/>
    <s v="Yes"/>
    <n v="0.67"/>
    <n v="93935.340000000011"/>
    <n v="5870.4"/>
    <n v="88064.940000000017"/>
    <n v="4.1871014678820553E-2"/>
    <m/>
    <s v="No"/>
    <m/>
    <m/>
    <m/>
    <x v="0"/>
    <n v="1240"/>
    <n v="1278.9000000000001"/>
    <s v="Ok"/>
    <n v="0"/>
    <n v="0"/>
  </r>
  <r>
    <n v="1241"/>
    <s v="Nassau"/>
    <s v="12-2N-26-1603-0014-0000"/>
    <n v="80.28"/>
    <n v="2017"/>
    <e v="#N/A"/>
    <e v="#N/A"/>
    <e v="#N/A"/>
    <e v="#N/A"/>
    <e v="#N/A"/>
    <e v="#N/A"/>
    <e v="#N/A"/>
    <e v="#N/A"/>
    <e v="#N/A"/>
    <e v="#N/A"/>
    <e v="#N/A"/>
    <e v="#N/A"/>
    <n v="0"/>
    <s v="VACANT RESIDENTIAL"/>
    <e v="#N/A"/>
    <e v="#N/A"/>
    <n v="2017"/>
    <n v="2950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Lien&lt;$150"/>
    <e v="#N/A"/>
    <s v="FV&lt;$10K"/>
    <s v="N/A"/>
    <s v="No, &lt; $20K Lien"/>
    <s v="No, Lien &lt; $20K"/>
    <s v="N/A"/>
    <s v="No"/>
    <s v="No"/>
    <n v="0"/>
    <s v="No"/>
    <n v="2950"/>
    <n v="1"/>
    <n v="2950"/>
    <m/>
    <e v="#N/A"/>
    <e v="#N/A"/>
    <s v=""/>
    <e v="#N/A"/>
    <n v="2950"/>
    <s v="No"/>
    <s v="V"/>
    <s v="Yes"/>
    <s v="No"/>
    <n v="0"/>
    <n v="0"/>
    <e v="#N/A"/>
    <e v="#N/A"/>
    <e v="#N/A"/>
    <m/>
    <s v="No"/>
    <m/>
    <m/>
    <m/>
    <x v="2"/>
    <n v="1241"/>
    <n v="80.28"/>
    <s v="Ok"/>
    <e v="#N/A"/>
    <e v="#N/A"/>
  </r>
  <r>
    <n v="1242"/>
    <s v="Nassau"/>
    <s v="13-2N-26-4200-0023-0000"/>
    <n v="1749.5"/>
    <n v="2017"/>
    <n v="1749.5"/>
    <n v="1749.5"/>
    <n v="0"/>
    <n v="75028"/>
    <s v="YULEE"/>
    <s v="Florida"/>
    <n v="32097"/>
    <s v="75028 EDWARDS RD"/>
    <s v="YULEE FL 32097"/>
    <n v="-81.659490988330404"/>
    <n v="30.5897402209274"/>
    <s v="SMIT ROBIN"/>
    <n v="1"/>
    <s v="SINGLE FAMILY"/>
    <n v="1001"/>
    <s v="Single Family Residential"/>
    <n v="2017"/>
    <n v="104900"/>
    <n v="2017"/>
    <n v="104900"/>
    <n v="1588.07"/>
    <n v="0.90772792226350385"/>
    <m/>
    <m/>
    <m/>
    <m/>
    <m/>
    <m/>
    <m/>
    <n v="0"/>
    <n v="0"/>
    <n v="0"/>
    <n v="0"/>
    <n v="0"/>
    <n v="0"/>
    <n v="0"/>
    <s v="No"/>
    <s v="No"/>
    <s v="No"/>
    <n v="0"/>
    <n v="0"/>
    <n v="135000"/>
    <s v="SELLER TAKE-BACK"/>
    <n v="0"/>
    <n v="0"/>
    <s v="Potential Low Risk"/>
    <n v="0"/>
    <n v="0"/>
    <s v="No"/>
    <n v="0"/>
    <s v="No"/>
    <s v="Without Environmental Issues"/>
    <s v="No"/>
    <s v="None"/>
    <s v="75028 EDWARDS RD"/>
    <s v="Yulee"/>
    <s v="Florida"/>
    <n v="32097"/>
    <s v="75028 EDWARDS RD YULEE FL 32097"/>
    <s v="L"/>
    <s v="Pass"/>
    <s v="No"/>
    <s v="FV&lt;$10K"/>
    <s v="N/A"/>
    <s v="No, &lt; $20K Lien"/>
    <s v="No, Lien &lt; $20K"/>
    <s v="N/A"/>
    <s v="No"/>
    <s v="No"/>
    <n v="0"/>
    <s v="No"/>
    <n v="104900"/>
    <n v="1"/>
    <n v="104900"/>
    <m/>
    <n v="0"/>
    <n v="0"/>
    <s v=""/>
    <e v="#N/A"/>
    <n v="104900"/>
    <s v="No"/>
    <s v="S"/>
    <s v="No"/>
    <s v="No"/>
    <n v="0.35"/>
    <n v="36715"/>
    <n v="6998"/>
    <n v="29717"/>
    <n v="6.6711153479504293E-2"/>
    <m/>
    <s v="No"/>
    <m/>
    <m/>
    <m/>
    <x v="0"/>
    <n v="1242"/>
    <n v="1749.5"/>
    <s v="Ok"/>
    <n v="0"/>
    <n v="0"/>
  </r>
  <r>
    <n v="1243"/>
    <s v="Nassau"/>
    <s v="14-2N-26-4280-0002-0000"/>
    <n v="158.34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65598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65598"/>
    <n v="1"/>
    <n v="65598"/>
    <m/>
    <e v="#N/A"/>
    <e v="#N/A"/>
    <s v=""/>
    <e v="#N/A"/>
    <n v="65598"/>
    <s v="No"/>
    <s v="R"/>
    <s v="No"/>
    <s v="Yes"/>
    <n v="0.67"/>
    <n v="43950.66"/>
    <e v="#N/A"/>
    <e v="#N/A"/>
    <e v="#N/A"/>
    <m/>
    <e v="#N/A"/>
    <m/>
    <m/>
    <m/>
    <x v="5"/>
    <n v="1243"/>
    <n v="158.34"/>
    <e v="#N/A"/>
    <e v="#N/A"/>
    <e v="#N/A"/>
  </r>
  <r>
    <n v="1244"/>
    <s v="Nassau"/>
    <s v="14-2N-26-4280-0002-0160"/>
    <n v="281.33999999999997"/>
    <n v="2017"/>
    <n v="281.33999999999997"/>
    <n v="281.33999999999997"/>
    <n v="0"/>
    <n v="75135"/>
    <s v="YULEE"/>
    <s v="Florida"/>
    <n v="32097"/>
    <s v="75135 RANDY RD"/>
    <s v="YULEE FL 32097"/>
    <n v="-81.667768786428994"/>
    <n v="30.591255973774299"/>
    <s v="WEINBERG DOUGLAS E"/>
    <n v="2"/>
    <s v="MOBILE HOMES"/>
    <n v="1006"/>
    <s v="Mobile home"/>
    <n v="2017"/>
    <n v="40229"/>
    <n v="2017"/>
    <n v="54824"/>
    <n v="230.55"/>
    <n v="0.8194711025805077"/>
    <m/>
    <m/>
    <m/>
    <m/>
    <s v="No"/>
    <m/>
    <m/>
    <s v="I"/>
    <n v="0"/>
    <n v="0"/>
    <n v="0"/>
    <n v="0"/>
    <n v="0"/>
    <n v="0"/>
    <s v="No"/>
    <s v="No"/>
    <s v="No"/>
    <n v="0"/>
    <n v="0"/>
    <n v="0"/>
    <n v="0"/>
    <n v="0"/>
    <n v="0"/>
    <s v="Potential Low Risk"/>
    <s v="High"/>
    <n v="0"/>
    <s v="Yes"/>
    <s v="No"/>
    <s v="No"/>
    <s v="Without Environmental Issues"/>
    <s v="No"/>
    <s v="None"/>
    <s v="75135 RANDY RD"/>
    <s v="Yulee"/>
    <s v="Florida"/>
    <n v="32097"/>
    <s v="75135 RANDY RD YULEE FL 32097"/>
    <s v=""/>
    <s v="Pass"/>
    <s v="No"/>
    <s v="FV&lt;$10K"/>
    <s v="N/A"/>
    <s v="No, &lt; $20K Lien"/>
    <s v="No, Lien &lt; $20K"/>
    <s v="N/A"/>
    <s v="No"/>
    <s v="No"/>
    <n v="0"/>
    <s v="No"/>
    <n v="40229"/>
    <n v="1"/>
    <n v="40229"/>
    <m/>
    <n v="0"/>
    <n v="0"/>
    <s v=""/>
    <e v="#N/A"/>
    <n v="40229"/>
    <s v="No"/>
    <s v="R"/>
    <s v="No"/>
    <s v="Yes"/>
    <n v="0.67"/>
    <n v="26953.43"/>
    <n v="1125.3599999999999"/>
    <n v="25828.07"/>
    <n v="2.7973849710407912E-2"/>
    <m/>
    <s v="No"/>
    <m/>
    <m/>
    <m/>
    <x v="0"/>
    <n v="1244"/>
    <n v="281.33999999999997"/>
    <s v="Ok"/>
    <n v="0"/>
    <n v="0"/>
  </r>
  <r>
    <n v="1245"/>
    <s v="Nassau"/>
    <s v="14-2N-26-4280-0002-0260"/>
    <n v="473.46"/>
    <n v="2017"/>
    <n v="473.46"/>
    <n v="473.46"/>
    <n v="0"/>
    <m/>
    <s v="YULEE"/>
    <s v="Florida"/>
    <n v="32097"/>
    <s v="OFF RANDY RD"/>
    <s v="YULEE FL 32097"/>
    <n v="-81.668690111300904"/>
    <n v="30.5928997560966"/>
    <s v="WEINBERG DAVID"/>
    <n v="0"/>
    <s v="VACANT RESIDENTIAL"/>
    <n v="8001"/>
    <s v="Residential-Vacant Land"/>
    <n v="2017"/>
    <n v="26964"/>
    <n v="2017"/>
    <n v="26964"/>
    <n v="408.19"/>
    <n v="0.86214252523972457"/>
    <s v="No"/>
    <m/>
    <m/>
    <m/>
    <m/>
    <m/>
    <m/>
    <s v="I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1"/>
    <s v="No"/>
    <s v="No"/>
    <s v="No"/>
    <s v="Without Environmental Issues"/>
    <s v="No"/>
    <s v="None"/>
    <s v="OFF RANDY RD"/>
    <s v="Yulee"/>
    <s v="Florida"/>
    <n v="32097"/>
    <s v="OFF RANDY RD YULEE FL 32097"/>
    <s v=""/>
    <s v="Pass"/>
    <s v="No"/>
    <s v="FV&lt;$10K"/>
    <s v="N/A"/>
    <s v="No, &lt; $20K Lien"/>
    <s v="No, Lien &lt; $20K"/>
    <s v="N/A"/>
    <s v="No"/>
    <s v="No"/>
    <n v="1"/>
    <s v="No"/>
    <n v="26964"/>
    <n v="1"/>
    <n v="26964"/>
    <m/>
    <n v="0"/>
    <n v="0"/>
    <s v=""/>
    <e v="#N/A"/>
    <n v="26964"/>
    <s v="No"/>
    <s v="V"/>
    <s v="Yes"/>
    <s v="No"/>
    <n v="0"/>
    <n v="0"/>
    <n v="2367.2999999999997"/>
    <n v="-2367.2999999999997"/>
    <n v="8.779483756119269E-2"/>
    <m/>
    <s v="No"/>
    <m/>
    <m/>
    <m/>
    <x v="4"/>
    <n v="1245"/>
    <n v="473.46"/>
    <s v="Ok"/>
    <n v="0"/>
    <n v="0"/>
  </r>
  <r>
    <n v="1246"/>
    <s v="Nassau"/>
    <s v="14-2N-26-4280-0002-0270"/>
    <n v="473.46"/>
    <n v="2017"/>
    <n v="473.46"/>
    <n v="473.46"/>
    <n v="0"/>
    <m/>
    <s v="YULEE"/>
    <s v="Florida"/>
    <n v="32097"/>
    <s v="OFF RANDY RD"/>
    <s v="YULEE FL 32097"/>
    <n v="-81.667629270962607"/>
    <n v="30.5921902862002"/>
    <s v="WEINBERG DOUGLAS E"/>
    <n v="0"/>
    <s v="VACANT RESIDENTIAL"/>
    <n v="8001"/>
    <s v="Residential-Vacant Land"/>
    <n v="2017"/>
    <n v="26964"/>
    <n v="2017"/>
    <n v="26964"/>
    <n v="408.19"/>
    <n v="0.86214252523972457"/>
    <s v="No"/>
    <m/>
    <s v="No"/>
    <s v="No"/>
    <s v="No"/>
    <s v="No"/>
    <m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High"/>
    <n v="0"/>
    <s v="No"/>
    <s v="No"/>
    <s v="No"/>
    <s v="Without Environmental Issues"/>
    <s v="No"/>
    <s v="None"/>
    <s v="OFF RANDY RD"/>
    <s v="Yulee"/>
    <s v="Florida"/>
    <n v="32097"/>
    <s v="OFF RANDY RD YULEE FL 32097"/>
    <s v=""/>
    <s v="Pass"/>
    <s v="No"/>
    <s v="FV&lt;$10K"/>
    <s v="N/A"/>
    <s v="No, &lt; $20K Lien"/>
    <s v="No, Lien &lt; $20K"/>
    <s v="N/A"/>
    <s v="No"/>
    <s v="No"/>
    <n v="0"/>
    <s v="No"/>
    <n v="26964"/>
    <n v="1"/>
    <n v="26964"/>
    <m/>
    <n v="0"/>
    <n v="0"/>
    <s v=""/>
    <e v="#N/A"/>
    <n v="26964"/>
    <s v="No"/>
    <s v="V"/>
    <s v="Yes"/>
    <s v="No"/>
    <n v="0"/>
    <n v="0"/>
    <n v="1893.84"/>
    <n v="-1893.84"/>
    <n v="7.0235870048954152E-2"/>
    <m/>
    <s v="No"/>
    <m/>
    <m/>
    <m/>
    <x v="4"/>
    <n v="1246"/>
    <n v="473.46"/>
    <s v="Ok"/>
    <n v="0"/>
    <n v="0"/>
  </r>
  <r>
    <n v="1247"/>
    <s v="Nassau"/>
    <s v="14-2N-26-4280-0011-0000"/>
    <n v="2233.19"/>
    <n v="2017"/>
    <n v="2233.19"/>
    <n v="2233.19"/>
    <n v="0"/>
    <n v="75076"/>
    <s v="YULEE"/>
    <s v="Florida"/>
    <n v="32097"/>
    <s v="75076 EASY ST"/>
    <s v="YULEE FL 32097"/>
    <n v="-81.671978964385104"/>
    <n v="30.591939011870998"/>
    <s v="HIGGS JACK"/>
    <n v="2"/>
    <s v="MOBILE HOMES"/>
    <n v="1006"/>
    <s v="Mobile home"/>
    <n v="2017"/>
    <n v="134444"/>
    <n v="2017"/>
    <n v="134444"/>
    <n v="2035.31"/>
    <n v="0.91139132810016166"/>
    <s v="No"/>
    <m/>
    <s v="No"/>
    <s v="No"/>
    <m/>
    <m/>
    <m/>
    <s v="I"/>
    <s v="I"/>
    <s v="I"/>
    <s v="I"/>
    <n v="0"/>
    <n v="0"/>
    <n v="0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75076 EASY ST"/>
    <s v="Yulee"/>
    <s v="Florida"/>
    <n v="32097"/>
    <s v="75076 EASY ST YULEE FL 32097"/>
    <s v=""/>
    <s v="Pass"/>
    <s v="No"/>
    <s v="FV&lt;$10K"/>
    <s v="N/A"/>
    <s v="No, &lt; $20K Lien"/>
    <s v="No, Lien &lt; $20K"/>
    <s v="N/A"/>
    <s v="No"/>
    <s v="No"/>
    <n v="1"/>
    <s v="No"/>
    <n v="134444"/>
    <n v="1"/>
    <n v="134444"/>
    <m/>
    <n v="0"/>
    <n v="0"/>
    <s v=""/>
    <e v="#N/A"/>
    <n v="134444"/>
    <s v="No"/>
    <s v="R"/>
    <s v="No"/>
    <s v="No"/>
    <n v="0.35"/>
    <n v="47055.399999999994"/>
    <n v="11165.95"/>
    <n v="35889.449999999997"/>
    <n v="8.305279521585196E-2"/>
    <m/>
    <s v="No"/>
    <m/>
    <m/>
    <m/>
    <x v="0"/>
    <n v="1247"/>
    <n v="2233.19"/>
    <s v="Ok"/>
    <n v="0"/>
    <n v="0"/>
  </r>
  <r>
    <n v="1248"/>
    <s v="Nassau"/>
    <s v="14-2N-26-4280-0023-0030"/>
    <n v="804.67"/>
    <n v="2017"/>
    <n v="804.67"/>
    <n v="804.67"/>
    <n v="0"/>
    <n v="75039"/>
    <s v="YULEE"/>
    <s v="Florida"/>
    <n v="32097"/>
    <s v="75039 PARRISH RD"/>
    <s v="YULEE FL 32097"/>
    <n v="-81.668619373373602"/>
    <n v="30.589671338185099"/>
    <s v="TESTON ELLA JEAN EILEEN"/>
    <n v="1"/>
    <s v="SINGLE FAMILY"/>
    <n v="1001"/>
    <s v="Single Family Residential"/>
    <n v="2017"/>
    <n v="47193"/>
    <n v="2017"/>
    <n v="47193"/>
    <n v="714.45"/>
    <n v="0.88787950339890898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75039 PARRISH RD"/>
    <s v="Yulee"/>
    <s v="Florida"/>
    <n v="32097"/>
    <s v="75039 PARRISH RD YULEE FL 32097"/>
    <s v=""/>
    <s v="Pass"/>
    <s v="No"/>
    <s v="FV&lt;$10K"/>
    <s v="N/A"/>
    <s v="No, &lt; $20K Lien"/>
    <s v="No, Lien &lt; $20K"/>
    <s v="N/A"/>
    <s v="No"/>
    <s v="No"/>
    <n v="0"/>
    <s v="No"/>
    <n v="47193"/>
    <n v="1"/>
    <n v="47193"/>
    <m/>
    <n v="0"/>
    <n v="0"/>
    <s v=""/>
    <e v="#N/A"/>
    <n v="47193"/>
    <s v="No"/>
    <s v="S"/>
    <s v="No"/>
    <s v="No"/>
    <n v="0.35"/>
    <n v="16517.55"/>
    <n v="3218.68"/>
    <n v="13298.869999999999"/>
    <n v="6.8202487657067781E-2"/>
    <m/>
    <s v="No"/>
    <m/>
    <m/>
    <m/>
    <x v="0"/>
    <n v="1248"/>
    <n v="804.67"/>
    <s v="Ok"/>
    <n v="0"/>
    <n v="0"/>
  </r>
  <r>
    <n v="1249"/>
    <s v="Nassau"/>
    <s v="14-2N-26-4280-0033-0100"/>
    <n v="515.57000000000005"/>
    <n v="2017"/>
    <n v="515.57000000000005"/>
    <n v="515.57000000000005"/>
    <n v="0"/>
    <n v="75115"/>
    <s v="YULEE"/>
    <s v="Florida"/>
    <n v="32097"/>
    <s v="75115 TWISTED OAK DR"/>
    <s v="YULEE FL 32097"/>
    <n v="-81.667703229367504"/>
    <n v="30.5905930204902"/>
    <s v="COATS THOMAS I"/>
    <n v="2"/>
    <s v="MOBILE HOMES"/>
    <n v="1006"/>
    <s v="Mobile home"/>
    <n v="2017"/>
    <n v="60404"/>
    <n v="2017"/>
    <n v="67265"/>
    <n v="447.13"/>
    <n v="0.86725371918459171"/>
    <m/>
    <m/>
    <m/>
    <m/>
    <s v="No"/>
    <m/>
    <m/>
    <s v="I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s v="No"/>
    <s v="No"/>
    <s v="Without Environmental Issues"/>
    <s v="No"/>
    <s v="None"/>
    <s v="75115 TWISTED OAK DR"/>
    <s v="Yulee"/>
    <s v="Florida"/>
    <n v="32097"/>
    <s v="75115 TWISTED OAK DR YULEE FL 32097"/>
    <s v=""/>
    <s v="Pass"/>
    <s v="No"/>
    <s v="FV&lt;$10K"/>
    <s v="N/A"/>
    <s v="No, &lt; $20K Lien"/>
    <s v="No, Lien &lt; $20K"/>
    <s v="N/A"/>
    <s v="No"/>
    <s v="No"/>
    <n v="0"/>
    <s v="No"/>
    <n v="60404"/>
    <n v="1"/>
    <n v="60404"/>
    <m/>
    <n v="0"/>
    <n v="0"/>
    <s v=""/>
    <e v="#N/A"/>
    <n v="60404"/>
    <s v="No"/>
    <s v="R"/>
    <s v="No"/>
    <s v="Yes"/>
    <n v="0.67"/>
    <n v="40470.68"/>
    <n v="2062.2800000000002"/>
    <n v="38408.400000000001"/>
    <n v="3.4141447586252573E-2"/>
    <m/>
    <s v="No"/>
    <m/>
    <m/>
    <m/>
    <x v="0"/>
    <n v="1249"/>
    <n v="515.57000000000005"/>
    <s v="Ok"/>
    <n v="0"/>
    <n v="0"/>
  </r>
  <r>
    <n v="1250"/>
    <s v="Nassau"/>
    <s v="01-3N-26-0000-0001-0010"/>
    <n v="894.14"/>
    <n v="2017"/>
    <n v="894.14"/>
    <n v="894.14"/>
    <n v="0"/>
    <m/>
    <s v="YULEE"/>
    <s v="Florida"/>
    <n v="32097"/>
    <s v="HANCE PKWY"/>
    <s v="YULEE FL 32097"/>
    <n v="-81.6656613500068"/>
    <n v="30.712419152141798"/>
    <s v="HORNE ELWIN G"/>
    <n v="56"/>
    <s v="TIMBERLAND - SITE INDEX 70 TO 79"/>
    <n v="7009"/>
    <s v="Timberland Forest Trees (Agricultural)"/>
    <n v="2017"/>
    <n v="52657"/>
    <n v="2017"/>
    <n v="251209"/>
    <n v="797.17"/>
    <n v="0.89154942179077101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1"/>
    <s v="Potential Low Risk"/>
    <s v="Minimal"/>
    <n v="1"/>
    <s v="No"/>
    <s v="No"/>
    <s v="No"/>
    <s v="Without Environmental Issues"/>
    <s v="No"/>
    <s v="None"/>
    <s v="HANCE PKWY"/>
    <s v="Yulee"/>
    <s v="Florida"/>
    <n v="32097"/>
    <s v="HANCE PKWY YULEE FL 32097"/>
    <s v=""/>
    <s v="Pass"/>
    <s v="No"/>
    <s v="FV&lt;$10K"/>
    <s v="N/A"/>
    <s v="No, &lt; $20K Lien"/>
    <s v="No, Lien &lt; $20K"/>
    <s v="N/A"/>
    <s v="No"/>
    <s v="No"/>
    <n v="1"/>
    <s v="No"/>
    <n v="52657"/>
    <n v="1"/>
    <n v="52657"/>
    <m/>
    <n v="0"/>
    <n v="0"/>
    <s v=""/>
    <e v="#N/A"/>
    <n v="52657"/>
    <s v="No"/>
    <s v="V"/>
    <s v="Yes"/>
    <s v="No"/>
    <n v="0"/>
    <n v="0"/>
    <n v="4470.7"/>
    <n v="-4470.7"/>
    <n v="8.4902292192870835E-2"/>
    <m/>
    <s v="No"/>
    <m/>
    <m/>
    <m/>
    <x v="1"/>
    <n v="1250"/>
    <n v="894.14"/>
    <s v="Ok"/>
    <n v="0"/>
    <n v="0"/>
  </r>
  <r>
    <n v="1251"/>
    <s v="Nassau"/>
    <s v="01-3N-26-0000-0001-0020"/>
    <n v="847.07"/>
    <n v="2017"/>
    <n v="847.07"/>
    <n v="847.07"/>
    <n v="0"/>
    <n v="77455"/>
    <s v="YULEE"/>
    <s v="Florida"/>
    <n v="32097"/>
    <s v="77455 HORNE LAKE CIR"/>
    <s v="YULEE FL 32097"/>
    <n v="-81.663884011501395"/>
    <n v="30.715601582524101"/>
    <s v="HORNE ELWIN G"/>
    <n v="0"/>
    <s v="VACANT RESIDENTIAL"/>
    <n v="8001"/>
    <s v="Residential-Vacant Land"/>
    <n v="2017"/>
    <n v="49783"/>
    <n v="2017"/>
    <n v="49783"/>
    <n v="753.65"/>
    <n v="0.88971395516309149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77455 HORNE LAKE CIR"/>
    <s v="Yulee"/>
    <s v="Florida"/>
    <n v="32097"/>
    <s v="77455 HORNE LAKE CIR YULEE FL 32097"/>
    <s v=""/>
    <s v="Pass"/>
    <s v="No"/>
    <s v="FV&lt;$10K"/>
    <s v="N/A"/>
    <s v="No, &lt; $20K Lien"/>
    <s v="No, Lien &lt; $20K"/>
    <s v="N/A"/>
    <s v="No"/>
    <s v="No"/>
    <n v="1"/>
    <s v="No"/>
    <n v="49783"/>
    <n v="1"/>
    <n v="49783"/>
    <m/>
    <n v="0"/>
    <n v="0"/>
    <s v=""/>
    <e v="#N/A"/>
    <n v="49783"/>
    <s v="No"/>
    <s v="V"/>
    <s v="Yes"/>
    <s v="No"/>
    <n v="0"/>
    <n v="0"/>
    <n v="4235.3500000000004"/>
    <n v="-4235.3500000000004"/>
    <n v="8.5076230841853659E-2"/>
    <m/>
    <s v="No"/>
    <m/>
    <m/>
    <m/>
    <x v="1"/>
    <n v="1251"/>
    <n v="847.07"/>
    <s v="Ok"/>
    <n v="0"/>
    <n v="0"/>
  </r>
  <r>
    <n v="1252"/>
    <s v="Nassau"/>
    <s v="01-3N-26-0000-0001-0030"/>
    <n v="525.89"/>
    <n v="2017"/>
    <n v="525.89"/>
    <n v="525.89"/>
    <n v="0"/>
    <n v="77411"/>
    <s v="YULEE"/>
    <s v="Florida"/>
    <n v="32097"/>
    <s v="77411 HORNE LAKE CIR"/>
    <s v="YULEE FL 32097"/>
    <n v="-81.664489578099705"/>
    <n v="30.715837194926699"/>
    <s v="HORNE ELWIN G"/>
    <n v="0"/>
    <s v="VACANT RESIDENTIAL"/>
    <n v="8001"/>
    <s v="Residential-Vacant Land"/>
    <n v="2017"/>
    <n v="30165"/>
    <n v="2017"/>
    <n v="30165"/>
    <n v="456.67"/>
    <n v="0.86837551579227601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77411 HORNE LAKE CIR"/>
    <s v="Yulee"/>
    <s v="Florida"/>
    <n v="32097"/>
    <s v="77411 HORNE LAKE CIR YULEE FL 32097"/>
    <s v=""/>
    <s v="Pass"/>
    <s v="No"/>
    <s v="FV&lt;$10K"/>
    <s v="N/A"/>
    <s v="No, &lt; $20K Lien"/>
    <s v="No, Lien &lt; $20K"/>
    <s v="N/A"/>
    <s v="No"/>
    <s v="No"/>
    <n v="1"/>
    <s v="No"/>
    <n v="30165"/>
    <n v="1"/>
    <n v="30165"/>
    <m/>
    <n v="0"/>
    <n v="0"/>
    <s v=""/>
    <e v="#N/A"/>
    <n v="30165"/>
    <s v="No"/>
    <s v="V"/>
    <s v="Yes"/>
    <s v="No"/>
    <n v="0"/>
    <n v="0"/>
    <n v="2629.45"/>
    <n v="-2629.45"/>
    <n v="8.7168904359356869E-2"/>
    <m/>
    <s v="No"/>
    <m/>
    <m/>
    <m/>
    <x v="1"/>
    <n v="1252"/>
    <n v="525.89"/>
    <s v="Ok"/>
    <n v="0"/>
    <n v="0"/>
  </r>
  <r>
    <n v="1253"/>
    <s v="Nassau"/>
    <s v="01-3N-26-0000-0001-0050"/>
    <n v="1508.49"/>
    <n v="2017"/>
    <n v="1508.49"/>
    <n v="1508.49"/>
    <n v="0"/>
    <m/>
    <s v="YULEE"/>
    <s v="Florida"/>
    <n v="32097"/>
    <s v="HANCE PKWY"/>
    <s v="YULEE FL 32097"/>
    <n v="-81.667477421346405"/>
    <n v="30.712274768668799"/>
    <s v="HORNE ELWIN G"/>
    <n v="0"/>
    <s v="VACANT RESIDENTIAL"/>
    <n v="8001"/>
    <s v="Residential-Vacant Land"/>
    <n v="2017"/>
    <n v="90180"/>
    <n v="2017"/>
    <n v="90180"/>
    <n v="1365.22"/>
    <n v="0.9050242295275408"/>
    <s v="No"/>
    <s v="No"/>
    <s v="No"/>
    <s v="No"/>
    <s v="No"/>
    <s v="No"/>
    <m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HANCE PKWY"/>
    <s v="Yulee"/>
    <s v="Florida"/>
    <n v="32097"/>
    <s v="HANCE PKWY YULEE FL 32097"/>
    <s v=""/>
    <s v="Pass"/>
    <s v="No"/>
    <s v="FV&lt;$10K"/>
    <s v="N/A"/>
    <s v="No, &lt; $20K Lien"/>
    <s v="No, Lien &lt; $20K"/>
    <s v="N/A"/>
    <s v="No"/>
    <s v="No"/>
    <n v="1"/>
    <s v="No"/>
    <n v="90180"/>
    <n v="1"/>
    <n v="90180"/>
    <m/>
    <n v="0"/>
    <n v="0"/>
    <s v=""/>
    <e v="#N/A"/>
    <n v="90180"/>
    <s v="No"/>
    <s v="V"/>
    <s v="Yes"/>
    <s v="No"/>
    <n v="0"/>
    <n v="0"/>
    <n v="7542.45"/>
    <n v="-7542.45"/>
    <n v="8.3637724550898199E-2"/>
    <m/>
    <s v="No"/>
    <m/>
    <m/>
    <m/>
    <x v="1"/>
    <n v="1253"/>
    <n v="1508.49"/>
    <s v="Ok"/>
    <n v="0"/>
    <n v="0"/>
  </r>
  <r>
    <n v="1254"/>
    <s v="Nassau"/>
    <s v="02-3N-26-0000-0001-0030"/>
    <n v="41.01"/>
    <n v="2017"/>
    <n v="41.01"/>
    <n v="41.01"/>
    <n v="0"/>
    <m/>
    <s v="YULEE"/>
    <s v="Florida"/>
    <n v="32097"/>
    <s v="US HWY 17"/>
    <s v="YULEE FL 32097"/>
    <n v="-81.674986635327102"/>
    <n v="30.716920517697901"/>
    <s v="17/95 RV PARK LLC"/>
    <n v="40"/>
    <s v="VACANT INDUSTRIAL"/>
    <n v="8003"/>
    <s v="Industrial-Vacant Land"/>
    <n v="2017"/>
    <n v="550"/>
    <n v="2017"/>
    <n v="550"/>
    <n v="8.33"/>
    <n v="0.20312118995366985"/>
    <m/>
    <s v="No"/>
    <m/>
    <m/>
    <m/>
    <m/>
    <m/>
    <s v="C"/>
    <s v="I"/>
    <n v="0"/>
    <n v="0"/>
    <n v="0"/>
    <n v="0"/>
    <n v="0"/>
    <s v="No"/>
    <s v="Yes"/>
    <s v="No"/>
    <n v="0"/>
    <n v="0"/>
    <n v="0"/>
    <n v="0"/>
    <n v="0"/>
    <n v="5"/>
    <s v="Potential Medium Risk"/>
    <s v="Minimal"/>
    <n v="1"/>
    <s v="No"/>
    <s v="No"/>
    <s v="No"/>
    <s v="Without Environmental Issues"/>
    <s v="No"/>
    <s v="None"/>
    <s v="US HWY 17"/>
    <s v="Yulee"/>
    <s v="Florida"/>
    <n v="32097"/>
    <s v="US HWY 17 YULEE FL 32097"/>
    <s v=""/>
    <s v="Lien&lt;$150"/>
    <s v="No"/>
    <s v="FV&lt;$10K"/>
    <s v="N/A"/>
    <s v="No, &lt; $20K Lien"/>
    <s v="No, Lien &lt; $20K"/>
    <s v="N/A"/>
    <s v="No"/>
    <s v="No"/>
    <n v="1"/>
    <s v="No"/>
    <n v="550"/>
    <n v="1"/>
    <n v="550"/>
    <m/>
    <n v="0"/>
    <n v="0"/>
    <s v=""/>
    <e v="#N/A"/>
    <n v="550"/>
    <s v="No"/>
    <s v="V"/>
    <s v="Yes"/>
    <s v="No"/>
    <n v="0"/>
    <n v="0"/>
    <n v="205.04999999999998"/>
    <n v="-205.04999999999998"/>
    <n v="0.37281818181818177"/>
    <m/>
    <s v="No"/>
    <m/>
    <m/>
    <m/>
    <x v="2"/>
    <n v="1254"/>
    <n v="41.01"/>
    <s v="Ok"/>
    <n v="0"/>
    <n v="0"/>
  </r>
  <r>
    <n v="1255"/>
    <s v="Nassau"/>
    <s v="02-3N-26-0000-0001-0060"/>
    <n v="59.86"/>
    <n v="2017"/>
    <n v="59.86"/>
    <n v="59.86"/>
    <n v="0"/>
    <m/>
    <s v="YULEE"/>
    <s v="Florida"/>
    <n v="32097"/>
    <s v="HANCE PKWY"/>
    <s v="YULEE FL 32097"/>
    <n v="-81.668473268816697"/>
    <n v="30.714999953221799"/>
    <s v="HORNE ELWIN G"/>
    <n v="56"/>
    <s v="TIMBERLAND - SITE INDEX 70 TO 79"/>
    <n v="7009"/>
    <s v="Timberland Forest Trees (Agricultural)"/>
    <n v="2017"/>
    <n v="1702"/>
    <n v="2017"/>
    <n v="46960"/>
    <n v="25.76"/>
    <n v="0.43033745405947216"/>
    <s v="No"/>
    <m/>
    <s v="No"/>
    <s v="No"/>
    <s v="No"/>
    <s v="No"/>
    <s v="No"/>
    <s v="I"/>
    <s v="I"/>
    <s v="C"/>
    <s v="C"/>
    <s v="I"/>
    <s v="I"/>
    <s v="I"/>
    <s v="No"/>
    <s v="Yes"/>
    <s v="No"/>
    <n v="0"/>
    <n v="0"/>
    <n v="200000"/>
    <s v="SELLER TAKE-BACK"/>
    <n v="0"/>
    <n v="0"/>
    <s v="Potential Low Risk"/>
    <n v="0"/>
    <n v="1"/>
    <s v="No"/>
    <s v="No"/>
    <s v="No"/>
    <s v="Without Environmental Issues"/>
    <s v="No"/>
    <s v="None"/>
    <s v="HANCE PKWY"/>
    <s v="Yulee"/>
    <s v="Florida"/>
    <n v="32097"/>
    <s v="HANCE PKWY YULEE FL 32097"/>
    <s v="L"/>
    <s v="Lien&lt;$150"/>
    <s v="No"/>
    <s v="FV&lt;$10K"/>
    <s v="N/A"/>
    <s v="No, &lt; $20K Lien"/>
    <s v="No, Lien &lt; $20K"/>
    <s v="N/A"/>
    <s v="No"/>
    <s v="No"/>
    <n v="1"/>
    <s v="No"/>
    <n v="1702"/>
    <n v="1"/>
    <n v="1702"/>
    <m/>
    <n v="0"/>
    <n v="0"/>
    <s v=""/>
    <e v="#N/A"/>
    <n v="1702"/>
    <s v="No"/>
    <s v="V"/>
    <s v="Yes"/>
    <s v="No"/>
    <n v="0"/>
    <n v="0"/>
    <n v="299.3"/>
    <n v="-299.3"/>
    <n v="0.17585193889541717"/>
    <m/>
    <s v="No"/>
    <m/>
    <m/>
    <m/>
    <x v="2"/>
    <n v="1255"/>
    <n v="59.86"/>
    <s v="Ok"/>
    <n v="0"/>
    <n v="0"/>
  </r>
  <r>
    <n v="1256"/>
    <s v="Nassau"/>
    <s v="02-3N-26-0000-0001-0090"/>
    <n v="9018.3799999999992"/>
    <n v="2017"/>
    <n v="9018.3799999999992"/>
    <n v="9018.3799999999992"/>
    <n v="0"/>
    <n v="77219"/>
    <s v="YULEE"/>
    <s v="Florida"/>
    <n v="32097"/>
    <s v="77219 HANCE PARK WAY"/>
    <s v="YULEE FL 32097"/>
    <n v="-81.668610587658193"/>
    <n v="30.710988571948601"/>
    <s v="PTRO INC"/>
    <n v="28"/>
    <s v="PARKING LOTS (COMMERCIAL OR PATRON), MOBILE HOME PARKS"/>
    <n v="1109"/>
    <s v="Mobile Home Park Trailer Park"/>
    <n v="2017"/>
    <n v="548867"/>
    <n v="2017"/>
    <n v="548867"/>
    <n v="8309.18"/>
    <n v="0.92136059913199497"/>
    <s v="No"/>
    <m/>
    <s v="No"/>
    <s v="No"/>
    <s v="No"/>
    <s v="No"/>
    <m/>
    <s v="I"/>
    <s v="I"/>
    <s v="I"/>
    <s v="I"/>
    <s v="I"/>
    <s v="I"/>
    <s v="I"/>
    <s v="No"/>
    <s v="No"/>
    <s v="No"/>
    <n v="0"/>
    <n v="0"/>
    <n v="1490000"/>
    <s v="SELLER TAKE-BACK"/>
    <n v="0"/>
    <n v="1"/>
    <s v="Potential Low Risk"/>
    <s v="Minimal"/>
    <n v="1"/>
    <s v="No"/>
    <s v="Yes"/>
    <s v="No"/>
    <s v="Without Environmental Issues"/>
    <s v="No"/>
    <s v="None"/>
    <s v="77219 HANCE PARK WAY"/>
    <s v="Yulee"/>
    <s v="Florida"/>
    <n v="32097"/>
    <s v="77219 HANCE PARK WAY YULEE FL 32097"/>
    <s v="L"/>
    <s v="Pass"/>
    <s v="Yes"/>
    <s v="FV&lt;$10K"/>
    <s v="N/A"/>
    <s v="No, &lt; $20K Lien"/>
    <s v="No, Lien &lt; $20K"/>
    <s v="N/A"/>
    <s v="No"/>
    <s v="No"/>
    <n v="1"/>
    <s v="No"/>
    <n v="548867"/>
    <n v="1"/>
    <n v="548867"/>
    <m/>
    <n v="0"/>
    <n v="0"/>
    <s v=""/>
    <e v="#N/A"/>
    <n v="548867"/>
    <s v="No"/>
    <s v="C"/>
    <s v="No"/>
    <s v="No"/>
    <n v="0.3"/>
    <n v="164660.1"/>
    <n v="45091.899999999994"/>
    <n v="119568.20000000001"/>
    <n v="8.2154511019973869E-2"/>
    <m/>
    <s v="No"/>
    <m/>
    <m/>
    <m/>
    <x v="0"/>
    <n v="1256"/>
    <n v="9018.3799999999992"/>
    <s v="Ok"/>
    <n v="0"/>
    <n v="0"/>
  </r>
  <r>
    <n v="1257"/>
    <s v="Nassau"/>
    <s v="02-3N-26-0000-0009-0000"/>
    <n v="210.3"/>
    <n v="2017"/>
    <n v="210.3"/>
    <n v="210.3"/>
    <n v="0"/>
    <m/>
    <s v="YULEE"/>
    <s v="Florida"/>
    <n v="32097"/>
    <s v="HANCE PKWY"/>
    <s v="YULEE FL 32097"/>
    <n v="-81.669455496271993"/>
    <n v="30.7094804662824"/>
    <s v="HORNE ELWIN G"/>
    <n v="10"/>
    <s v="VACANT COMMERCIAL"/>
    <n v="8002"/>
    <s v="Commercial-Vacant Land"/>
    <n v="2017"/>
    <n v="10890"/>
    <n v="2017"/>
    <n v="10890"/>
    <n v="164.86"/>
    <n v="0.78392772230147412"/>
    <s v="No"/>
    <m/>
    <s v="No"/>
    <s v="No"/>
    <s v="No"/>
    <s v="No"/>
    <s v="No"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n v="0"/>
    <n v="1"/>
    <s v="No"/>
    <s v="No"/>
    <s v="No"/>
    <s v="Without Environmental Issues"/>
    <s v="No"/>
    <s v="None"/>
    <s v="HANCE PKWY"/>
    <s v="Yulee"/>
    <s v="Florida"/>
    <n v="32097"/>
    <s v="HANCE PKWY YULEE FL 32097"/>
    <s v=""/>
    <s v="Pass"/>
    <s v="No"/>
    <s v="FV&lt;$10K"/>
    <s v="N/A"/>
    <s v="No, &lt; $20K Lien"/>
    <s v="No, Lien &lt; $20K"/>
    <s v="N/A"/>
    <s v="No"/>
    <s v="No"/>
    <n v="1"/>
    <s v="No"/>
    <n v="10890"/>
    <n v="1"/>
    <n v="10890"/>
    <m/>
    <n v="0"/>
    <n v="0"/>
    <s v=""/>
    <e v="#N/A"/>
    <n v="10890"/>
    <s v="No"/>
    <s v="V"/>
    <s v="Yes"/>
    <s v="No"/>
    <n v="0"/>
    <n v="0"/>
    <n v="1051.5"/>
    <n v="-1051.5"/>
    <n v="9.65564738292011E-2"/>
    <m/>
    <s v="No"/>
    <m/>
    <m/>
    <m/>
    <x v="4"/>
    <n v="1257"/>
    <n v="210.3"/>
    <s v="Ok"/>
    <n v="0"/>
    <n v="0"/>
  </r>
  <r>
    <n v="1258"/>
    <s v="Nassau"/>
    <s v="02-3N-26-0000-0013-0030"/>
    <n v="1034.8"/>
    <n v="2017"/>
    <n v="1034.8"/>
    <n v="1034.8"/>
    <n v="0"/>
    <m/>
    <s v="YULEE"/>
    <s v="Florida"/>
    <n v="32097"/>
    <s v="HANCE PKWY"/>
    <s v="YULEE FL 32097"/>
    <n v="-81.667828332915803"/>
    <n v="30.707369968200201"/>
    <s v="HORNE ELWIN G"/>
    <n v="10"/>
    <s v="VACANT COMMERCIAL"/>
    <n v="8002"/>
    <s v="Commercial-Vacant Land"/>
    <n v="2017"/>
    <n v="61248"/>
    <n v="2017"/>
    <n v="61248"/>
    <n v="927.23"/>
    <n v="0.89604754541940479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HANCE PKWY"/>
    <s v="Yulee"/>
    <s v="Florida"/>
    <n v="32097"/>
    <s v="HANCE PKWY YULEE FL 32097"/>
    <s v=""/>
    <s v="Pass"/>
    <s v="No"/>
    <s v="FV&lt;$10K"/>
    <s v="N/A"/>
    <s v="No, &lt; $20K Lien"/>
    <s v="No, Lien &lt; $20K"/>
    <s v="N/A"/>
    <s v="No"/>
    <s v="No"/>
    <n v="1"/>
    <s v="No"/>
    <n v="61248"/>
    <n v="1"/>
    <n v="61248"/>
    <m/>
    <n v="0"/>
    <n v="0"/>
    <s v=""/>
    <e v="#N/A"/>
    <n v="61248"/>
    <s v="No"/>
    <s v="V"/>
    <s v="Yes"/>
    <s v="No"/>
    <n v="0"/>
    <n v="0"/>
    <n v="5174"/>
    <n v="-5174"/>
    <n v="8.4476227795193315E-2"/>
    <m/>
    <s v="No"/>
    <m/>
    <m/>
    <m/>
    <x v="1"/>
    <n v="1258"/>
    <n v="1034.8"/>
    <s v="Ok"/>
    <n v="0"/>
    <n v="0"/>
  </r>
  <r>
    <n v="1259"/>
    <s v="Nassau"/>
    <s v="02-3N-26-0000-0013-0040"/>
    <n v="847.37"/>
    <n v="2017"/>
    <n v="847.37"/>
    <n v="847.37"/>
    <n v="0"/>
    <m/>
    <s v="YULEE"/>
    <s v="Florida"/>
    <n v="32097"/>
    <s v="HANCE PKWY"/>
    <s v="YULEE FL 32097"/>
    <n v="-81.668058595800005"/>
    <n v="30.707851286967799"/>
    <s v="HORNE ELWIN G"/>
    <n v="10"/>
    <s v="VACANT COMMERCIAL"/>
    <n v="8002"/>
    <s v="Commercial-Vacant Land"/>
    <n v="2017"/>
    <n v="49800"/>
    <n v="2017"/>
    <n v="49800"/>
    <n v="753.92"/>
    <n v="0.88971759679950901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HANCE PKWY"/>
    <s v="Yulee"/>
    <s v="Florida"/>
    <n v="32097"/>
    <s v="HANCE PKWY YULEE FL 32097"/>
    <s v=""/>
    <s v="Pass"/>
    <s v="No"/>
    <s v="FV&lt;$10K"/>
    <s v="N/A"/>
    <s v="No, &lt; $20K Lien"/>
    <s v="No, Lien &lt; $20K"/>
    <s v="N/A"/>
    <s v="No"/>
    <s v="No"/>
    <n v="1"/>
    <s v="No"/>
    <n v="49800"/>
    <n v="1"/>
    <n v="49800"/>
    <m/>
    <n v="0"/>
    <n v="0"/>
    <s v=""/>
    <e v="#N/A"/>
    <n v="49800"/>
    <s v="No"/>
    <s v="V"/>
    <s v="Yes"/>
    <s v="No"/>
    <n v="0"/>
    <n v="0"/>
    <n v="4236.8500000000004"/>
    <n v="-4236.8500000000004"/>
    <n v="8.5077309236947798E-2"/>
    <m/>
    <s v="No"/>
    <m/>
    <m/>
    <m/>
    <x v="1"/>
    <n v="1259"/>
    <n v="847.37"/>
    <s v="Ok"/>
    <n v="0"/>
    <n v="0"/>
  </r>
  <r>
    <n v="1260"/>
    <s v="Nassau"/>
    <s v="07-3N-26-0000-0002-0000"/>
    <n v="255.35"/>
    <n v="2017"/>
    <n v="255.35"/>
    <n v="255.35"/>
    <n v="0"/>
    <m/>
    <s v="YULEE"/>
    <s v="Florida"/>
    <n v="32097"/>
    <s v="CR 108"/>
    <s v="YULEE FL 32097"/>
    <n v="-81.739810293275994"/>
    <n v="30.692797560400699"/>
    <s v="TOM FORD BUILDERS LLC"/>
    <n v="0"/>
    <s v="VACANT RESIDENTIAL"/>
    <n v="8001"/>
    <s v="Residential-Vacant Land"/>
    <n v="2017"/>
    <n v="13641"/>
    <n v="2017"/>
    <n v="13641"/>
    <n v="206.51"/>
    <n v="0.80873311141570392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7"/>
    <s v="No"/>
    <s v="No"/>
    <s v="No"/>
    <s v="Without Environmental Issues"/>
    <s v="No"/>
    <s v="None"/>
    <s v="CR 108"/>
    <s v="Yulee"/>
    <s v="Florida"/>
    <n v="32097"/>
    <s v="CR 108 YULEE FL 32097"/>
    <s v=""/>
    <s v="Pass"/>
    <s v="No"/>
    <s v="FV&lt;$10K"/>
    <s v="N/A"/>
    <s v="No, &lt; $20K Lien"/>
    <s v="No, Lien &lt; $20K"/>
    <s v="N/A"/>
    <s v="No"/>
    <s v="No"/>
    <n v="7"/>
    <s v="No"/>
    <n v="13641"/>
    <n v="1"/>
    <n v="13641"/>
    <m/>
    <n v="0"/>
    <n v="0"/>
    <s v=""/>
    <e v="#N/A"/>
    <n v="13641"/>
    <s v="No"/>
    <s v="V"/>
    <s v="Yes"/>
    <s v="No"/>
    <n v="0"/>
    <n v="0"/>
    <n v="2808.85"/>
    <n v="-2808.85"/>
    <n v="0.20591232314346455"/>
    <m/>
    <s v="No"/>
    <m/>
    <m/>
    <m/>
    <x v="4"/>
    <n v="1260"/>
    <n v="255.35"/>
    <s v="Ok"/>
    <n v="0"/>
    <n v="0"/>
  </r>
  <r>
    <n v="1261"/>
    <s v="Nassau"/>
    <s v="07-3N-26-0000-0002-0030"/>
    <n v="766.41"/>
    <n v="2017"/>
    <n v="766.41"/>
    <n v="766.41"/>
    <n v="0"/>
    <m/>
    <s v="YULEE"/>
    <s v="Florida"/>
    <n v="32097"/>
    <s v="JACOBS RD"/>
    <s v="YULEE FL 32097"/>
    <n v="-81.737493990064607"/>
    <n v="30.692841591845699"/>
    <s v="JACOBS TERRY"/>
    <n v="0"/>
    <s v="VACANT RESIDENTIAL"/>
    <n v="8001"/>
    <s v="Residential-Vacant Land"/>
    <n v="2017"/>
    <n v="44856"/>
    <n v="2017"/>
    <n v="44856"/>
    <n v="679.07"/>
    <n v="0.88604010907999642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6"/>
    <s v="No"/>
    <s v="No"/>
    <s v="No"/>
    <s v="Without Environmental Issues"/>
    <s v="No"/>
    <s v="None"/>
    <s v="JACOBS RD"/>
    <s v="Yulee"/>
    <s v="Florida"/>
    <n v="32097"/>
    <s v="JACOBS RD YULEE FL 32097"/>
    <s v=""/>
    <s v="Pass"/>
    <s v="No"/>
    <s v="FV&lt;$10K"/>
    <s v="N/A"/>
    <s v="No, &lt; $20K Lien"/>
    <s v="No, Lien &lt; $20K"/>
    <s v="N/A"/>
    <s v="No"/>
    <s v="No"/>
    <n v="6"/>
    <s v="No"/>
    <n v="44856"/>
    <n v="1"/>
    <n v="44856"/>
    <m/>
    <n v="0"/>
    <n v="0"/>
    <s v=""/>
    <e v="#N/A"/>
    <n v="44856"/>
    <s v="No"/>
    <s v="V"/>
    <s v="Yes"/>
    <s v="No"/>
    <n v="0"/>
    <n v="0"/>
    <n v="7664.0999999999995"/>
    <n v="-7664.0999999999995"/>
    <n v="0.17086008560727661"/>
    <m/>
    <s v="No"/>
    <m/>
    <m/>
    <m/>
    <x v="1"/>
    <n v="1261"/>
    <n v="766.41"/>
    <s v="Ok"/>
    <n v="0"/>
    <n v="0"/>
  </r>
  <r>
    <n v="1262"/>
    <s v="Nassau"/>
    <s v="07-3N-26-0000-0003-0000"/>
    <n v="1343.47"/>
    <n v="2017"/>
    <n v="1343.47"/>
    <n v="1343.47"/>
    <n v="0"/>
    <n v="2582"/>
    <s v="YULEE"/>
    <s v="Florida"/>
    <n v="32097"/>
    <s v="2582 CR 108"/>
    <s v="YULEE FL 32097"/>
    <n v="-81.736988321689196"/>
    <n v="30.694731989724499"/>
    <s v="JACOBS VERONA &amp; JACOBS FRANSCENA M EST &amp; JACOBS FRANK"/>
    <n v="1"/>
    <s v="SINGLE FAMILY"/>
    <n v="1001"/>
    <s v="Single Family Residential"/>
    <n v="2017"/>
    <n v="80102"/>
    <n v="2017"/>
    <n v="80102"/>
    <n v="1212.6400000000001"/>
    <n v="0.90261784781200927"/>
    <m/>
    <s v="No"/>
    <s v="No"/>
    <s v="No"/>
    <s v="No"/>
    <m/>
    <m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0"/>
    <s v="No"/>
    <s v="Yes"/>
    <s v="No"/>
    <s v="Without Environmental Issues"/>
    <s v="No"/>
    <s v="None"/>
    <s v="2582 CR 108"/>
    <s v="Yulee"/>
    <s v="Florida"/>
    <n v="32097"/>
    <s v="2582 CR 108 YULEE FL 32097"/>
    <s v=""/>
    <s v="Pass"/>
    <s v="Yes"/>
    <s v="FV&lt;$10K"/>
    <s v="N/A"/>
    <s v="No, &lt; $20K Lien"/>
    <s v="No, Lien &lt; $20K"/>
    <s v="N/A"/>
    <s v="No"/>
    <s v="No"/>
    <n v="0"/>
    <s v="No"/>
    <n v="80102"/>
    <n v="1"/>
    <n v="80102"/>
    <m/>
    <n v="0"/>
    <n v="0"/>
    <s v=""/>
    <e v="#N/A"/>
    <n v="80102"/>
    <s v="No"/>
    <s v="S"/>
    <s v="No"/>
    <s v="No"/>
    <n v="0.35"/>
    <n v="28035.699999999997"/>
    <n v="5373.88"/>
    <n v="22661.819999999996"/>
    <n v="6.7087962847369606E-2"/>
    <m/>
    <s v="No"/>
    <m/>
    <m/>
    <m/>
    <x v="0"/>
    <n v="1262"/>
    <n v="1343.47"/>
    <s v="Ok"/>
    <n v="0"/>
    <n v="0"/>
  </r>
  <r>
    <n v="1263"/>
    <s v="Nassau"/>
    <s v="07-3N-26-0000-0006-0070"/>
    <n v="444.6"/>
    <n v="2017"/>
    <n v="444.6"/>
    <n v="444.6"/>
    <n v="0"/>
    <m/>
    <s v="YULEE"/>
    <s v="Florida"/>
    <n v="32097"/>
    <s v="ESMT OFF CR 108"/>
    <s v="YULEE FL 32097"/>
    <n v="-81.749884635050805"/>
    <n v="30.701346589229999"/>
    <s v="MURPHY ERIC"/>
    <n v="0"/>
    <s v="VACANT RESIDENTIAL"/>
    <n v="8001"/>
    <s v="Residential-Vacant Land"/>
    <n v="2017"/>
    <n v="25200"/>
    <n v="2017"/>
    <n v="25200"/>
    <n v="381.5"/>
    <n v="0.85807467386414749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oderate"/>
    <n v="1"/>
    <s v="No"/>
    <s v="No"/>
    <s v="No"/>
    <s v="Without Environmental Issues"/>
    <s v="No"/>
    <s v="None"/>
    <s v="ESMT OFF CR 108"/>
    <s v="Yulee"/>
    <s v="Florida"/>
    <n v="32097"/>
    <s v="ESMT OFF CR 108 YULEE FL 32097"/>
    <s v=""/>
    <s v="Pass"/>
    <s v="No"/>
    <s v="FV&lt;$10K"/>
    <s v="N/A"/>
    <s v="No, &lt; $20K Lien"/>
    <s v="No, Lien &lt; $20K"/>
    <s v="N/A"/>
    <s v="No"/>
    <s v="No"/>
    <n v="1"/>
    <s v="No"/>
    <n v="25200"/>
    <n v="1"/>
    <n v="25200"/>
    <m/>
    <n v="0"/>
    <n v="0"/>
    <s v=""/>
    <e v="#N/A"/>
    <n v="25200"/>
    <s v="No"/>
    <s v="V"/>
    <s v="Yes"/>
    <s v="No"/>
    <n v="0"/>
    <n v="0"/>
    <n v="2223"/>
    <n v="-2223"/>
    <n v="8.8214285714285717E-2"/>
    <m/>
    <s v="No"/>
    <m/>
    <m/>
    <m/>
    <x v="4"/>
    <n v="1263"/>
    <n v="444.6"/>
    <s v="Ok"/>
    <n v="0"/>
    <n v="0"/>
  </r>
  <r>
    <n v="1264"/>
    <s v="Nassau"/>
    <s v="07-3N-26-0000-0007-0010"/>
    <n v="528.92999999999995"/>
    <n v="2017"/>
    <n v="528.92999999999995"/>
    <n v="528.92999999999995"/>
    <n v="0"/>
    <n v="152996"/>
    <s v="YULEE"/>
    <s v="Florida"/>
    <n v="32097"/>
    <s v="152996 CR 108"/>
    <s v="YULEE FL 32097"/>
    <n v="-81.751039280088193"/>
    <n v="30.699308704859"/>
    <s v="RAINEY BRENDA"/>
    <n v="1"/>
    <s v="SINGLE FAMILY"/>
    <n v="1001"/>
    <s v="Single Family Residential"/>
    <n v="2017"/>
    <n v="62279"/>
    <n v="2017"/>
    <n v="78711"/>
    <n v="459.49"/>
    <n v="0.86871608719490301"/>
    <s v="No"/>
    <m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n v="0"/>
    <n v="1"/>
    <s v="Yes"/>
    <s v="No"/>
    <s v="No"/>
    <s v="Without Environmental Issues"/>
    <s v="No"/>
    <s v="None"/>
    <s v="152996 CR 108"/>
    <s v="Yulee"/>
    <s v="Florida"/>
    <n v="32097"/>
    <s v="152996 CR 108 YULEE FL 32097"/>
    <s v=""/>
    <s v="Pass"/>
    <s v="No"/>
    <s v="FV&lt;$10K"/>
    <s v="N/A"/>
    <s v="No, &lt; $20K Lien"/>
    <s v="No, Lien &lt; $20K"/>
    <s v="N/A"/>
    <s v="No"/>
    <s v="No"/>
    <n v="1"/>
    <s v="No"/>
    <n v="62279"/>
    <n v="1"/>
    <n v="62279"/>
    <m/>
    <n v="0"/>
    <n v="0"/>
    <s v=""/>
    <e v="#N/A"/>
    <n v="62279"/>
    <s v="No"/>
    <s v="S"/>
    <s v="No"/>
    <s v="Yes"/>
    <n v="0.67"/>
    <n v="41726.93"/>
    <n v="2644.6499999999996"/>
    <n v="39082.28"/>
    <n v="4.2464554665296479E-2"/>
    <m/>
    <s v="No"/>
    <m/>
    <m/>
    <m/>
    <x v="0"/>
    <n v="1264"/>
    <n v="528.92999999999995"/>
    <s v="Ok"/>
    <n v="0"/>
    <n v="0"/>
  </r>
  <r>
    <n v="1265"/>
    <s v="Nassau"/>
    <s v="07-3N-26-0000-0011-0000"/>
    <n v="1080.04"/>
    <n v="2017"/>
    <n v="1080.04"/>
    <n v="1080.04"/>
    <n v="0"/>
    <n v="67002"/>
    <s v="YULEE"/>
    <s v="Florida"/>
    <n v="32097"/>
    <s v="67002 JACOBS RD"/>
    <s v="YULEE FL 32097"/>
    <n v="-81.739339846309406"/>
    <n v="30.691261568995198"/>
    <s v="JONES ROBERT JR &amp; JONES PAUL &amp; PETER &amp; HAROLD M"/>
    <n v="1"/>
    <s v="SINGLE FAMILY"/>
    <n v="1001"/>
    <s v="Single Family Residential"/>
    <n v="2017"/>
    <n v="64011"/>
    <n v="2017"/>
    <n v="64011"/>
    <n v="969.06"/>
    <n v="0.89724454649827778"/>
    <s v="No"/>
    <s v="No"/>
    <s v="No"/>
    <s v="No"/>
    <m/>
    <m/>
    <m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67002 JACOBS RD"/>
    <s v="Yulee"/>
    <s v="Florida"/>
    <n v="32097"/>
    <s v="67002 JACOBS RD YULEE FL 32097"/>
    <s v=""/>
    <s v="Pass"/>
    <s v="No"/>
    <s v="FV&lt;$10K"/>
    <s v="N/A"/>
    <s v="No, &lt; $20K Lien"/>
    <s v="No, Lien &lt; $20K"/>
    <s v="N/A"/>
    <s v="No"/>
    <s v="No"/>
    <n v="1"/>
    <s v="No"/>
    <n v="64011"/>
    <n v="1"/>
    <n v="64011"/>
    <m/>
    <n v="0"/>
    <n v="0"/>
    <s v=""/>
    <e v="#N/A"/>
    <n v="64011"/>
    <s v="No"/>
    <s v="S"/>
    <s v="No"/>
    <s v="No"/>
    <n v="0.35"/>
    <n v="22403.85"/>
    <n v="5400.2"/>
    <n v="17003.649999999998"/>
    <n v="8.4363625001952783E-2"/>
    <m/>
    <s v="No"/>
    <m/>
    <m/>
    <m/>
    <x v="0"/>
    <n v="1265"/>
    <n v="1080.04"/>
    <s v="Ok"/>
    <n v="0"/>
    <n v="0"/>
  </r>
  <r>
    <n v="1266"/>
    <s v="Nassau"/>
    <s v="07-3N-26-0000-0011-0010"/>
    <n v="540.58000000000004"/>
    <n v="2017"/>
    <n v="540.58000000000004"/>
    <n v="540.58000000000004"/>
    <n v="0"/>
    <n v="67014"/>
    <s v="YULEE"/>
    <s v="Florida"/>
    <n v="32097"/>
    <s v="67014 JACOBS RD"/>
    <s v="YULEE FL 32097"/>
    <n v="-81.738189789442401"/>
    <n v="30.6914178245252"/>
    <s v="JONES PETER"/>
    <n v="1"/>
    <s v="SINGLE FAMILY"/>
    <n v="1001"/>
    <s v="Single Family Residential"/>
    <n v="2017"/>
    <n v="31063"/>
    <n v="2017"/>
    <n v="31063"/>
    <n v="470.25"/>
    <n v="0.86989899737319165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67014 JACOBS RD"/>
    <s v="Yulee"/>
    <s v="Florida"/>
    <n v="32097"/>
    <s v="67014 JACOBS RD YULEE FL 32097"/>
    <s v=""/>
    <s v="Pass"/>
    <s v="No"/>
    <s v="FV&lt;$10K"/>
    <s v="N/A"/>
    <s v="No, &lt; $20K Lien"/>
    <s v="No, Lien &lt; $20K"/>
    <s v="N/A"/>
    <s v="No"/>
    <s v="No"/>
    <n v="0"/>
    <s v="No"/>
    <n v="31063"/>
    <n v="1"/>
    <n v="31063"/>
    <m/>
    <n v="0"/>
    <n v="0"/>
    <s v=""/>
    <e v="#N/A"/>
    <n v="31063"/>
    <s v="No"/>
    <s v="S"/>
    <s v="No"/>
    <s v="No"/>
    <n v="0.35"/>
    <n v="10872.05"/>
    <n v="2162.3200000000002"/>
    <n v="8709.73"/>
    <n v="6.9610790973183539E-2"/>
    <m/>
    <s v="No"/>
    <m/>
    <m/>
    <m/>
    <x v="0"/>
    <n v="1266"/>
    <n v="540.58000000000004"/>
    <s v="Ok"/>
    <n v="0"/>
    <n v="0"/>
  </r>
  <r>
    <n v="1267"/>
    <s v="Nassau"/>
    <s v="08-3N-26-0000-0001-0020"/>
    <n v="460.3"/>
    <n v="2017"/>
    <n v="460.3"/>
    <n v="460.3"/>
    <n v="0"/>
    <n v="153359"/>
    <s v="YULEE"/>
    <s v="Florida"/>
    <n v="32097"/>
    <s v="153359 CR 108"/>
    <s v="YULEE FL 32097"/>
    <n v="-81.723770419112995"/>
    <n v="30.696943205858101"/>
    <s v="TEMPLES TIMOTHY SR"/>
    <n v="2"/>
    <s v="MOBILE HOMES"/>
    <n v="1006"/>
    <s v="Mobile home"/>
    <n v="2017"/>
    <n v="51987"/>
    <n v="2017"/>
    <n v="63486"/>
    <n v="396.02"/>
    <n v="0.86035194438409723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Yes"/>
    <s v="No"/>
    <s v="No"/>
    <s v="Without Environmental Issues"/>
    <s v="No"/>
    <s v="None"/>
    <s v="153359 CR 108"/>
    <s v="Yulee"/>
    <s v="Florida"/>
    <n v="32097"/>
    <s v="153359 CR 108 YULEE FL 32097"/>
    <s v=""/>
    <s v="Pass"/>
    <s v="No"/>
    <s v="FV&lt;$10K"/>
    <s v="N/A"/>
    <s v="No, &lt; $20K Lien"/>
    <s v="No, Lien &lt; $20K"/>
    <s v="N/A"/>
    <s v="No"/>
    <s v="No"/>
    <n v="1"/>
    <s v="No"/>
    <n v="51987"/>
    <n v="1"/>
    <n v="51987"/>
    <m/>
    <n v="0"/>
    <n v="0"/>
    <s v=""/>
    <e v="#N/A"/>
    <n v="51987"/>
    <s v="No"/>
    <s v="R"/>
    <s v="No"/>
    <s v="Yes"/>
    <n v="0.67"/>
    <n v="34831.29"/>
    <n v="2301.5"/>
    <n v="32529.79"/>
    <n v="4.4270683055379227E-2"/>
    <m/>
    <s v="No"/>
    <m/>
    <m/>
    <m/>
    <x v="0"/>
    <n v="1267"/>
    <n v="460.3"/>
    <s v="Ok"/>
    <n v="0"/>
    <n v="0"/>
  </r>
  <r>
    <n v="1268"/>
    <s v="Nassau"/>
    <s v="08-3N-26-0000-0001-0050"/>
    <n v="531.44000000000005"/>
    <n v="2017"/>
    <n v="531.44000000000005"/>
    <n v="531.44000000000005"/>
    <n v="0"/>
    <n v="2197"/>
    <s v="YULEE"/>
    <s v="Florida"/>
    <n v="32097"/>
    <s v="2197 CR 108"/>
    <s v="YULEE FL 32097"/>
    <n v="-81.724027757155696"/>
    <n v="30.697936820121001"/>
    <s v="TEMPLES TIMOTHY SCOTT"/>
    <n v="0"/>
    <s v="VACANT RESIDENTIAL"/>
    <n v="8001"/>
    <s v="Residential-Vacant Land"/>
    <n v="2017"/>
    <n v="26386"/>
    <n v="2017"/>
    <n v="35836"/>
    <n v="461.81"/>
    <n v="0.86897862411561033"/>
    <s v="No"/>
    <s v="No"/>
    <s v="No"/>
    <s v="No"/>
    <s v="No"/>
    <m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2197 CR 108"/>
    <s v="Yulee"/>
    <s v="Florida"/>
    <n v="32097"/>
    <s v="2197 CR 108 YULEE FL 32097"/>
    <s v=""/>
    <s v="Pass"/>
    <s v="No"/>
    <s v="FV&lt;$10K"/>
    <s v="N/A"/>
    <s v="No, &lt; $20K Lien"/>
    <s v="No, Lien &lt; $20K"/>
    <s v="N/A"/>
    <s v="No"/>
    <s v="No"/>
    <n v="1"/>
    <s v="No"/>
    <n v="26386"/>
    <n v="1"/>
    <n v="26386"/>
    <m/>
    <n v="0"/>
    <n v="0"/>
    <s v=""/>
    <e v="#N/A"/>
    <n v="26386"/>
    <s v="No"/>
    <s v="V"/>
    <s v="Yes"/>
    <s v="No"/>
    <n v="0"/>
    <n v="0"/>
    <n v="2657.2000000000003"/>
    <n v="-2657.2000000000003"/>
    <n v="0.10070491927537331"/>
    <m/>
    <s v="No"/>
    <m/>
    <m/>
    <m/>
    <x v="4"/>
    <n v="1268"/>
    <n v="531.44000000000005"/>
    <s v="Ok"/>
    <n v="0"/>
    <n v="0"/>
  </r>
  <r>
    <n v="1269"/>
    <s v="Nassau"/>
    <s v="08-3N-26-0000-0002-0080"/>
    <n v="681.02"/>
    <n v="2017"/>
    <n v="681.02"/>
    <n v="681.02"/>
    <n v="0"/>
    <n v="67027"/>
    <s v="YULEE"/>
    <s v="Florida"/>
    <n v="32097"/>
    <s v="67027 ELNORA LN"/>
    <s v="YULEE FL 32097"/>
    <n v="-81.729221052416094"/>
    <n v="30.6930079690799"/>
    <s v="ALBERTIE VERNICE"/>
    <n v="1"/>
    <s v="SINGLE FAMILY"/>
    <n v="1001"/>
    <s v="Single Family Residential"/>
    <n v="2017"/>
    <n v="78744"/>
    <n v="2017"/>
    <n v="99312"/>
    <n v="600.11"/>
    <n v="0.88119291650759157"/>
    <m/>
    <m/>
    <m/>
    <s v="No"/>
    <s v="No"/>
    <s v="No"/>
    <s v="No"/>
    <s v="I"/>
    <s v="I"/>
    <s v="I"/>
    <s v="I"/>
    <s v="I"/>
    <n v="0"/>
    <n v="0"/>
    <s v="No"/>
    <s v="No"/>
    <s v="No"/>
    <n v="0"/>
    <n v="0"/>
    <n v="0"/>
    <n v="0"/>
    <n v="0"/>
    <n v="0"/>
    <s v="Potential Low Risk"/>
    <s v="Minimal"/>
    <n v="0"/>
    <s v="Yes"/>
    <s v="No"/>
    <s v="No"/>
    <s v="Without Environmental Issues"/>
    <s v="No"/>
    <s v="None"/>
    <s v="67027 ELNORA LN"/>
    <s v="Yulee"/>
    <s v="Florida"/>
    <n v="32097"/>
    <s v="67027 ELNORA LN YULEE FL 32097"/>
    <s v=""/>
    <s v="Pass"/>
    <s v="No"/>
    <s v="FV&lt;$10K"/>
    <s v="N/A"/>
    <s v="No, &lt; $20K Lien"/>
    <s v="No, Lien &lt; $20K"/>
    <s v="N/A"/>
    <s v="No"/>
    <s v="No"/>
    <n v="0"/>
    <s v="No"/>
    <n v="78744"/>
    <n v="1"/>
    <n v="78744"/>
    <m/>
    <n v="0"/>
    <n v="0"/>
    <s v=""/>
    <e v="#N/A"/>
    <n v="78744"/>
    <s v="No"/>
    <s v="S"/>
    <s v="No"/>
    <s v="Yes"/>
    <n v="0.67"/>
    <n v="52758.48"/>
    <n v="2724.08"/>
    <n v="50034.400000000001"/>
    <n v="3.4594127806563041E-2"/>
    <m/>
    <s v="No"/>
    <m/>
    <m/>
    <m/>
    <x v="0"/>
    <n v="1269"/>
    <n v="681.02"/>
    <s v="Ok"/>
    <n v="0"/>
    <n v="0"/>
  </r>
  <r>
    <n v="1270"/>
    <s v="Nassau"/>
    <s v="08-3N-26-0000-0002-0100"/>
    <n v="268.66000000000003"/>
    <n v="2017"/>
    <n v="268.66000000000003"/>
    <n v="268.66000000000003"/>
    <n v="0"/>
    <m/>
    <s v="YULEE"/>
    <s v="Florida"/>
    <n v="32097"/>
    <s v="ELNORA ST"/>
    <s v="YULEE FL 32097"/>
    <n v="-81.730282365026099"/>
    <n v="30.694448084364101"/>
    <s v="ALBERTIE JANICE L"/>
    <n v="0"/>
    <s v="VACANT RESIDENTIAL"/>
    <n v="8001"/>
    <s v="Residential-Vacant Land"/>
    <n v="2017"/>
    <n v="13332"/>
    <n v="2017"/>
    <n v="15907"/>
    <n v="218.83"/>
    <n v="0.8145239335963671"/>
    <s v="No"/>
    <s v="No"/>
    <m/>
    <m/>
    <m/>
    <s v="No"/>
    <m/>
    <s v="I"/>
    <s v="I"/>
    <s v="I"/>
    <n v="0"/>
    <n v="0"/>
    <n v="0"/>
    <n v="0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ELNORA ST"/>
    <s v="Yulee"/>
    <s v="Florida"/>
    <n v="32097"/>
    <s v="ELNORA ST YULEE FL 32097"/>
    <s v=""/>
    <s v="Pass"/>
    <s v="No"/>
    <s v="FV&lt;$10K"/>
    <s v="N/A"/>
    <s v="No, &lt; $20K Lien"/>
    <s v="No, Lien &lt; $20K"/>
    <s v="N/A"/>
    <s v="No"/>
    <s v="No"/>
    <n v="1"/>
    <s v="No"/>
    <n v="13332"/>
    <n v="1"/>
    <n v="13332"/>
    <m/>
    <n v="0"/>
    <n v="0"/>
    <s v=""/>
    <e v="#N/A"/>
    <n v="13332"/>
    <s v="No"/>
    <s v="V"/>
    <s v="Yes"/>
    <s v="No"/>
    <n v="0"/>
    <n v="0"/>
    <n v="1343.3000000000002"/>
    <n v="-1343.3000000000002"/>
    <n v="0.10075757575757577"/>
    <m/>
    <s v="No"/>
    <m/>
    <m/>
    <m/>
    <x v="4"/>
    <n v="1270"/>
    <n v="268.66000000000003"/>
    <s v="Ok"/>
    <n v="0"/>
    <n v="0"/>
  </r>
  <r>
    <n v="1271"/>
    <s v="Nassau"/>
    <s v="38-3N-26-0000-0001-0010"/>
    <n v="111.47"/>
    <n v="2017"/>
    <n v="111.47"/>
    <n v="111.47"/>
    <n v="0"/>
    <m/>
    <s v="YULEE"/>
    <s v="Florida"/>
    <n v="32097"/>
    <s v="HANCE PKWY"/>
    <s v="YULEE FL 32097"/>
    <n v="-81.663276268645205"/>
    <n v="30.7164997221976"/>
    <s v="HORNE ELWIN G"/>
    <n v="56"/>
    <s v="TIMBERLAND - SITE INDEX 70 TO 79"/>
    <n v="7009"/>
    <s v="Timberland Forest Trees (Agricultural)"/>
    <n v="2017"/>
    <n v="4855"/>
    <n v="2017"/>
    <n v="114668"/>
    <n v="73.489999999999995"/>
    <n v="0.6592805239077778"/>
    <s v="No"/>
    <m/>
    <s v="No"/>
    <s v="No"/>
    <s v="No"/>
    <s v="No"/>
    <s v="No"/>
    <s v="I"/>
    <s v="I"/>
    <s v="C"/>
    <s v="I"/>
    <s v="I"/>
    <s v="I"/>
    <s v="I"/>
    <s v="No"/>
    <s v="Yes"/>
    <s v="No"/>
    <n v="0"/>
    <n v="0"/>
    <n v="0"/>
    <n v="0"/>
    <n v="0"/>
    <n v="0"/>
    <s v="Potential Low Risk"/>
    <n v="0"/>
    <n v="1"/>
    <s v="No"/>
    <s v="No"/>
    <s v="No"/>
    <s v="Without Environmental Issues"/>
    <s v="No"/>
    <s v="None"/>
    <s v="HANCE PKWY"/>
    <s v="Yulee"/>
    <s v="Florida"/>
    <n v="32097"/>
    <s v="HANCE PKWY YULEE FL 32097"/>
    <s v=""/>
    <s v="Lien&lt;$150"/>
    <s v="No"/>
    <s v="FV&lt;$10K"/>
    <s v="N/A"/>
    <s v="No, &lt; $20K Lien"/>
    <s v="No, Lien &lt; $20K"/>
    <s v="N/A"/>
    <s v="No"/>
    <s v="No"/>
    <n v="1"/>
    <s v="No"/>
    <n v="4855"/>
    <n v="1"/>
    <n v="4855"/>
    <m/>
    <n v="0"/>
    <n v="0"/>
    <s v=""/>
    <e v="#N/A"/>
    <n v="4855"/>
    <s v="No"/>
    <s v="V"/>
    <s v="Yes"/>
    <s v="No"/>
    <n v="0"/>
    <n v="0"/>
    <n v="557.35"/>
    <n v="-557.35"/>
    <n v="0.11479917610710608"/>
    <m/>
    <s v="No"/>
    <m/>
    <m/>
    <m/>
    <x v="2"/>
    <n v="1271"/>
    <n v="111.47"/>
    <s v="Ok"/>
    <n v="0"/>
    <n v="0"/>
  </r>
  <r>
    <n v="1272"/>
    <s v="Nassau"/>
    <s v="38-3N-26-0000-0001-0040"/>
    <n v="326.70999999999998"/>
    <n v="2017"/>
    <n v="326.70999999999998"/>
    <n v="326.70999999999998"/>
    <n v="0"/>
    <m/>
    <s v="YULEE"/>
    <s v="Florida"/>
    <n v="32097"/>
    <s v="HANCE PKWY"/>
    <s v="YULEE FL 32097"/>
    <n v="-81.661493408494294"/>
    <n v="30.7166200866526"/>
    <s v="HORNE ELWIN G"/>
    <n v="0"/>
    <s v="VACANT RESIDENTIAL"/>
    <n v="8001"/>
    <s v="Residential-Vacant Land"/>
    <n v="2017"/>
    <n v="18000"/>
    <n v="2017"/>
    <n v="18000"/>
    <n v="272.5"/>
    <n v="0.83407303112852382"/>
    <s v="No"/>
    <m/>
    <s v="No"/>
    <s v="No"/>
    <s v="No"/>
    <s v="No"/>
    <s v="No"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n v="0"/>
    <n v="1"/>
    <s v="No"/>
    <s v="No"/>
    <s v="No"/>
    <s v="Without Environmental Issues"/>
    <s v="No"/>
    <s v="None"/>
    <s v="HANCE PKWY"/>
    <s v="Yulee"/>
    <s v="Florida"/>
    <n v="32097"/>
    <s v="HANCE PKWY YULEE FL 32097"/>
    <s v=""/>
    <s v="Pass"/>
    <s v="No"/>
    <s v="FV&lt;$10K"/>
    <s v="N/A"/>
    <s v="No, &lt; $20K Lien"/>
    <s v="No, Lien &lt; $20K"/>
    <s v="N/A"/>
    <s v="No"/>
    <s v="No"/>
    <n v="1"/>
    <s v="No"/>
    <n v="18000"/>
    <n v="1"/>
    <n v="18000"/>
    <m/>
    <n v="0"/>
    <n v="0"/>
    <s v=""/>
    <e v="#N/A"/>
    <n v="18000"/>
    <s v="No"/>
    <s v="V"/>
    <s v="Yes"/>
    <s v="No"/>
    <n v="0"/>
    <n v="0"/>
    <n v="1633.55"/>
    <n v="-1633.55"/>
    <n v="9.0752777777777779E-2"/>
    <m/>
    <s v="No"/>
    <m/>
    <m/>
    <m/>
    <x v="4"/>
    <n v="1272"/>
    <n v="326.70999999999998"/>
    <s v="Ok"/>
    <n v="0"/>
    <n v="0"/>
  </r>
  <r>
    <n v="1273"/>
    <s v="Nassau"/>
    <s v="41-3N-26-0000-0004-0000"/>
    <n v="1819.12"/>
    <n v="2017"/>
    <n v="1819.12"/>
    <n v="1819.12"/>
    <n v="0"/>
    <n v="77206"/>
    <s v="YULEE"/>
    <s v="Florida"/>
    <n v="32097"/>
    <s v="77206 DAWSON RD"/>
    <s v="YULEE FL 32097"/>
    <n v="-81.661413296687599"/>
    <n v="30.6896064764328"/>
    <s v="SCOTT WILLIE J"/>
    <n v="1"/>
    <s v="SINGLE FAMILY"/>
    <n v="1001"/>
    <s v="Single Family Residential"/>
    <n v="2017"/>
    <n v="109154"/>
    <n v="2017"/>
    <n v="109154"/>
    <n v="1652.45"/>
    <n v="0.90837877655129962"/>
    <s v="No"/>
    <m/>
    <s v="No"/>
    <s v="No"/>
    <s v="No"/>
    <s v="No"/>
    <m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Yes"/>
    <s v="No"/>
    <s v="Without Environmental Issues"/>
    <s v="No"/>
    <s v="None"/>
    <s v="77206 DAWSON RD"/>
    <s v="Yulee"/>
    <s v="Florida"/>
    <n v="32097"/>
    <s v="77206 DAWSON RD YULEE FL 32097"/>
    <s v=""/>
    <s v="Pass"/>
    <s v="Yes"/>
    <s v="FV&lt;$10K"/>
    <s v="N/A"/>
    <s v="No, &lt; $20K Lien"/>
    <s v="No, Lien &lt; $20K"/>
    <s v="N/A"/>
    <s v="No"/>
    <s v="No"/>
    <n v="1"/>
    <s v="No"/>
    <n v="109154"/>
    <n v="1"/>
    <n v="109154"/>
    <m/>
    <n v="0"/>
    <n v="0"/>
    <s v=""/>
    <e v="#N/A"/>
    <n v="109154"/>
    <s v="No"/>
    <s v="S"/>
    <s v="No"/>
    <s v="No"/>
    <n v="0.35"/>
    <n v="38203.899999999994"/>
    <n v="9095.5999999999985"/>
    <n v="29108.299999999996"/>
    <n v="8.3328141891272869E-2"/>
    <m/>
    <s v="No"/>
    <m/>
    <m/>
    <m/>
    <x v="0"/>
    <n v="1273"/>
    <n v="1819.12"/>
    <s v="Ok"/>
    <n v="0"/>
    <n v="0"/>
  </r>
  <r>
    <n v="1274"/>
    <s v="Nassau"/>
    <s v="35-4N-26-0000-0001-0050"/>
    <n v="203.92"/>
    <n v="2017"/>
    <n v="203.92"/>
    <n v="203.92"/>
    <n v="0"/>
    <m/>
    <s v="YULEE"/>
    <s v="Florida"/>
    <n v="32097"/>
    <s v="US HWY 17"/>
    <s v="YULEE FL 32097"/>
    <n v="-81.675376768383103"/>
    <n v="30.718717032089199"/>
    <s v="GET &amp; SAVE LLC"/>
    <n v="10"/>
    <s v="VACANT COMMERCIAL"/>
    <n v="8002"/>
    <s v="Commercial-Vacant Land"/>
    <n v="2017"/>
    <n v="10500"/>
    <n v="2017"/>
    <n v="10500"/>
    <n v="158.96"/>
    <n v="0.7795213809336996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US HWY 17"/>
    <s v="Yulee"/>
    <s v="Florida"/>
    <n v="32097"/>
    <s v="US HWY 17 YULEE FL 32097"/>
    <s v=""/>
    <s v="Pass"/>
    <s v="No"/>
    <s v="FV&lt;$10K"/>
    <s v="N/A"/>
    <s v="No, &lt; $20K Lien"/>
    <s v="No, Lien &lt; $20K"/>
    <s v="N/A"/>
    <s v="No"/>
    <s v="No"/>
    <n v="0"/>
    <s v="No"/>
    <n v="10500"/>
    <n v="1"/>
    <n v="10500"/>
    <m/>
    <n v="0"/>
    <n v="0"/>
    <s v=""/>
    <e v="#N/A"/>
    <n v="10500"/>
    <s v="No"/>
    <s v="V"/>
    <s v="Yes"/>
    <s v="No"/>
    <n v="0"/>
    <n v="0"/>
    <n v="815.68"/>
    <n v="-815.68"/>
    <n v="7.7683809523809516E-2"/>
    <m/>
    <s v="No"/>
    <m/>
    <m/>
    <m/>
    <x v="4"/>
    <n v="1274"/>
    <n v="203.92"/>
    <s v="Ok"/>
    <n v="0"/>
    <n v="0"/>
  </r>
  <r>
    <n v="1275"/>
    <s v="Nassau"/>
    <s v="35-4N-26-0000-0001-0100"/>
    <n v="79.150000000000006"/>
    <n v="2017"/>
    <n v="79.150000000000006"/>
    <n v="79.150000000000006"/>
    <n v="0"/>
    <m/>
    <s v="YULEE"/>
    <s v="Florida"/>
    <n v="32097"/>
    <s v="US HWY 17"/>
    <s v="YULEE FL 32097"/>
    <n v="-81.675073720931593"/>
    <n v="30.718149210448299"/>
    <s v="GET &amp; SAVE LLC"/>
    <n v="10"/>
    <s v="VACANT COMMERCIAL"/>
    <n v="8002"/>
    <s v="Commercial-Vacant Land"/>
    <n v="2017"/>
    <n v="2880"/>
    <n v="2017"/>
    <n v="2880"/>
    <n v="43.59"/>
    <n v="0.55072646873025899"/>
    <m/>
    <s v="No"/>
    <m/>
    <m/>
    <m/>
    <m/>
    <m/>
    <s v="C"/>
    <n v="0"/>
    <n v="0"/>
    <n v="0"/>
    <n v="0"/>
    <n v="0"/>
    <n v="0"/>
    <s v="No"/>
    <s v="Yes"/>
    <s v="No"/>
    <n v="0"/>
    <n v="0"/>
    <n v="0"/>
    <n v="0"/>
    <n v="0"/>
    <n v="3"/>
    <s v="Potential Low Risk"/>
    <s v="Minimal"/>
    <n v="0"/>
    <s v="No"/>
    <s v="No"/>
    <s v="No"/>
    <s v="Without Environmental Issues"/>
    <s v="No"/>
    <s v="None"/>
    <s v="US HWY 17"/>
    <s v="Yulee"/>
    <s v="Florida"/>
    <n v="32097"/>
    <s v="US HWY 17 YULEE FL 32097"/>
    <s v=""/>
    <s v="Lien&lt;$150"/>
    <s v="No"/>
    <s v="FV&lt;$10K"/>
    <s v="N/A"/>
    <s v="No, &lt; $20K Lien"/>
    <s v="No, Lien &lt; $20K"/>
    <s v="N/A"/>
    <s v="No"/>
    <s v="No"/>
    <n v="0"/>
    <s v="No"/>
    <n v="2880"/>
    <n v="1"/>
    <n v="2880"/>
    <m/>
    <n v="0"/>
    <n v="0"/>
    <s v=""/>
    <e v="#N/A"/>
    <n v="2880"/>
    <s v="No"/>
    <s v="V"/>
    <s v="Yes"/>
    <s v="No"/>
    <n v="0"/>
    <n v="0"/>
    <n v="316.60000000000002"/>
    <n v="-316.60000000000002"/>
    <n v="0.10993055555555556"/>
    <m/>
    <s v="No"/>
    <m/>
    <m/>
    <m/>
    <x v="2"/>
    <n v="1275"/>
    <n v="79.150000000000006"/>
    <s v="Ok"/>
    <n v="0"/>
    <n v="0"/>
  </r>
  <r>
    <n v="1276"/>
    <s v="Nassau"/>
    <s v="36-4N-26-0000-0001-0010"/>
    <n v="1835.47"/>
    <n v="2017"/>
    <n v="1835.47"/>
    <n v="1835.47"/>
    <n v="0"/>
    <m/>
    <s v="YULEE"/>
    <s v="Florida"/>
    <n v="32097"/>
    <s v="HANCE PKWY"/>
    <s v="YULEE FL 32097"/>
    <n v="-81.665986869508103"/>
    <n v="30.718841161317901"/>
    <s v="HORNE ELWIN G"/>
    <n v="56"/>
    <s v="TIMBERLAND - SITE INDEX 70 TO 79"/>
    <n v="7009"/>
    <s v="Timberland Forest Trees (Agricultural)"/>
    <n v="2017"/>
    <n v="110151"/>
    <n v="2017"/>
    <n v="132807"/>
    <n v="1667.56"/>
    <n v="0.90851934381929422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HANCE PKWY"/>
    <s v="Yulee"/>
    <s v="Florida"/>
    <n v="32097"/>
    <s v="HANCE PKWY YULEE FL 32097"/>
    <s v=""/>
    <s v="Pass"/>
    <s v="No"/>
    <s v="FV&lt;$10K"/>
    <s v="N/A"/>
    <s v="No, &lt; $20K Lien"/>
    <s v="No, Lien &lt; $20K"/>
    <s v="N/A"/>
    <s v="No"/>
    <s v="No"/>
    <n v="1"/>
    <s v="No"/>
    <n v="110151"/>
    <n v="1"/>
    <n v="110151"/>
    <m/>
    <n v="0"/>
    <n v="0"/>
    <s v=""/>
    <e v="#N/A"/>
    <n v="110151"/>
    <s v="No"/>
    <s v="V"/>
    <s v="Yes"/>
    <s v="No"/>
    <n v="0"/>
    <n v="0"/>
    <n v="9177.35"/>
    <n v="-9177.35"/>
    <n v="8.3316084284300651E-2"/>
    <m/>
    <s v="No"/>
    <m/>
    <m/>
    <m/>
    <x v="1"/>
    <n v="1276"/>
    <n v="1835.47"/>
    <s v="Ok"/>
    <n v="0"/>
    <n v="0"/>
  </r>
  <r>
    <n v="1277"/>
    <s v="Nassau"/>
    <s v="38-4N-26-0000-0001-0010"/>
    <n v="77.900000000000006"/>
    <n v="2017"/>
    <n v="77.900000000000006"/>
    <n v="77.900000000000006"/>
    <n v="0"/>
    <m/>
    <s v="YULEE"/>
    <s v="Florida"/>
    <n v="32097"/>
    <s v="HORNE LAKE PKWY"/>
    <s v="YULEE FL 32097"/>
    <n v="-81.663510819062395"/>
    <n v="30.718309833823"/>
    <s v="HORNE ELWIN G"/>
    <n v="56"/>
    <s v="TIMBERLAND - SITE INDEX 70 TO 79"/>
    <n v="7009"/>
    <s v="Timberland Forest Trees (Agricultural)"/>
    <n v="2017"/>
    <n v="2804"/>
    <n v="2017"/>
    <n v="58020"/>
    <n v="42.44"/>
    <n v="0.54480102695763788"/>
    <s v="No"/>
    <m/>
    <s v="No"/>
    <s v="No"/>
    <s v="No"/>
    <s v="No"/>
    <s v="No"/>
    <s v="I"/>
    <s v="I"/>
    <s v="C"/>
    <s v="I"/>
    <s v="I"/>
    <s v="I"/>
    <s v="I"/>
    <s v="No"/>
    <s v="Yes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HORNE LAKE PKWY"/>
    <s v="Yulee"/>
    <s v="Florida"/>
    <n v="32097"/>
    <s v="HORNE LAKE PKWY YULEE FL 32097"/>
    <s v=""/>
    <s v="Lien&lt;$150"/>
    <s v="No"/>
    <s v="FV&lt;$10K"/>
    <s v="N/A"/>
    <s v="No, &lt; $20K Lien"/>
    <s v="No, Lien &lt; $20K"/>
    <s v="N/A"/>
    <s v="No"/>
    <s v="No"/>
    <n v="1"/>
    <s v="No"/>
    <n v="2804"/>
    <n v="1"/>
    <n v="2804"/>
    <m/>
    <n v="0"/>
    <n v="0"/>
    <s v=""/>
    <e v="#N/A"/>
    <n v="2804"/>
    <s v="No"/>
    <s v="V"/>
    <s v="Yes"/>
    <s v="No"/>
    <n v="0"/>
    <n v="0"/>
    <n v="389.5"/>
    <n v="-389.5"/>
    <n v="0.13890870185449358"/>
    <m/>
    <s v="No"/>
    <m/>
    <m/>
    <m/>
    <x v="2"/>
    <n v="1277"/>
    <n v="77.900000000000006"/>
    <s v="Ok"/>
    <n v="0"/>
    <n v="0"/>
  </r>
  <r>
    <n v="1278"/>
    <s v="Nassau"/>
    <s v="38-4N-26-0000-0001-0020"/>
    <n v="447.66"/>
    <n v="2017"/>
    <n v="447.66"/>
    <n v="447.66"/>
    <n v="0"/>
    <n v="77780"/>
    <s v="YULEE"/>
    <s v="Florida"/>
    <n v="32097"/>
    <s v="77780 HORNE LAKE CIR"/>
    <s v="YULEE FL 32097"/>
    <n v="-81.662947140917396"/>
    <n v="30.718441908794201"/>
    <s v="HORNE ELWIN G"/>
    <n v="0"/>
    <s v="VACANT RESIDENTIAL"/>
    <n v="8001"/>
    <s v="Residential-Vacant Land"/>
    <n v="2017"/>
    <n v="25300"/>
    <n v="2017"/>
    <n v="25500"/>
    <n v="384.34"/>
    <n v="0.85855336639413826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77780 HORNE LAKE CIR"/>
    <s v="Yulee"/>
    <s v="Florida"/>
    <n v="32097"/>
    <s v="77780 HORNE LAKE CIR YULEE FL 32097"/>
    <s v=""/>
    <s v="Pass"/>
    <s v="No"/>
    <s v="FV&lt;$10K"/>
    <s v="N/A"/>
    <s v="No, &lt; $20K Lien"/>
    <s v="No, Lien &lt; $20K"/>
    <s v="N/A"/>
    <s v="No"/>
    <s v="No"/>
    <n v="1"/>
    <s v="No"/>
    <n v="25300"/>
    <n v="1"/>
    <n v="25300"/>
    <m/>
    <n v="0"/>
    <n v="0"/>
    <s v=""/>
    <e v="#N/A"/>
    <n v="25300"/>
    <s v="No"/>
    <s v="V"/>
    <s v="Yes"/>
    <s v="No"/>
    <n v="0"/>
    <n v="0"/>
    <n v="2238.3000000000002"/>
    <n v="-2238.3000000000002"/>
    <n v="8.8470355731225303E-2"/>
    <m/>
    <s v="No"/>
    <m/>
    <m/>
    <m/>
    <x v="4"/>
    <n v="1278"/>
    <n v="447.66"/>
    <s v="Ok"/>
    <n v="0"/>
    <n v="0"/>
  </r>
  <r>
    <n v="1279"/>
    <s v="Nassau"/>
    <s v="41-4N-26-0000-0003-0000"/>
    <n v="1308.7"/>
    <n v="2017"/>
    <n v="1308.7"/>
    <n v="1308.7"/>
    <n v="0"/>
    <n v="68117"/>
    <s v="YULEE"/>
    <s v="Florida"/>
    <n v="32097"/>
    <s v="68117 CORNING CT"/>
    <s v="YULEE FL 32097"/>
    <n v="-81.689099958214499"/>
    <n v="30.738407054758099"/>
    <s v="FERGUSON GLENDA S"/>
    <n v="2"/>
    <s v="MOBILE HOMES"/>
    <n v="1006"/>
    <s v="Mobile home"/>
    <n v="2017"/>
    <n v="77133"/>
    <n v="2017"/>
    <n v="79072"/>
    <n v="1180.49"/>
    <n v="0.90203255138687244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High"/>
    <n v="1"/>
    <s v="No"/>
    <s v="No"/>
    <s v="No"/>
    <s v="Without Environmental Issues"/>
    <s v="No"/>
    <s v="None"/>
    <s v="68117 CORNING CT"/>
    <s v="Yulee"/>
    <s v="Florida"/>
    <n v="32097"/>
    <s v="68117 CORNING CT YULEE FL 32097"/>
    <s v=""/>
    <s v="Pass"/>
    <s v="No"/>
    <s v="FV&lt;$10K"/>
    <s v="N/A"/>
    <s v="No, &lt; $20K Lien"/>
    <s v="No, Lien &lt; $20K"/>
    <s v="N/A"/>
    <s v="No"/>
    <s v="No"/>
    <n v="1"/>
    <s v="No"/>
    <n v="77133"/>
    <n v="1"/>
    <n v="77133"/>
    <m/>
    <n v="0"/>
    <n v="0"/>
    <s v=""/>
    <e v="#N/A"/>
    <n v="77133"/>
    <s v="No"/>
    <s v="R"/>
    <s v="No"/>
    <s v="No"/>
    <n v="0.35"/>
    <n v="26996.55"/>
    <n v="6543.5"/>
    <n v="20453.05"/>
    <n v="8.4833988046620776E-2"/>
    <m/>
    <s v="No"/>
    <m/>
    <m/>
    <m/>
    <x v="0"/>
    <n v="1279"/>
    <n v="1308.7"/>
    <s v="Ok"/>
    <n v="0"/>
    <n v="0"/>
  </r>
  <r>
    <n v="1280"/>
    <s v="Nassau"/>
    <s v="01-2N-27-0000-0003-0140"/>
    <n v="50.43"/>
    <n v="2017"/>
    <n v="50.43"/>
    <n v="50.43"/>
    <n v="0"/>
    <m/>
    <s v="YULEE"/>
    <s v="Florida"/>
    <n v="32097"/>
    <s v="LOFTON BLVD"/>
    <s v="YULEE FL 32097"/>
    <n v="-81.546204058694101"/>
    <n v="30.621721109217599"/>
    <s v="TREVETT FAMILY COMPANIES INC"/>
    <n v="0"/>
    <s v="VACANT RESIDENTIAL"/>
    <n v="8001"/>
    <s v="Residential-Vacant Land"/>
    <n v="2017"/>
    <n v="1125"/>
    <n v="2017"/>
    <n v="1125"/>
    <n v="17.04"/>
    <n v="0.33789411064842356"/>
    <s v="Yes"/>
    <s v="Yes"/>
    <s v="Yes"/>
    <s v="Yes"/>
    <s v="No"/>
    <s v="No"/>
    <s v="No"/>
    <s v="C"/>
    <s v="C"/>
    <s v="C"/>
    <s v="C"/>
    <s v="I"/>
    <s v="I"/>
    <s v="I"/>
    <s v="Yes"/>
    <s v="Yes"/>
    <s v="Yes"/>
    <n v="0"/>
    <n v="0"/>
    <n v="0"/>
    <n v="0"/>
    <n v="0"/>
    <n v="0"/>
    <s v="Potential Low Risk"/>
    <s v="Minimal"/>
    <n v="7"/>
    <s v="No"/>
    <s v="No"/>
    <s v="No"/>
    <s v="Without Environmental Issues"/>
    <s v="No"/>
    <s v="None"/>
    <s v="LOFTON BLVD"/>
    <s v="Yulee"/>
    <s v="Florida"/>
    <n v="32097"/>
    <s v="LOFTON BLVD YULEE FL 32097"/>
    <s v=""/>
    <s v="Lien&lt;$150"/>
    <s v="No"/>
    <s v="FV&lt;$10K"/>
    <s v="N/A"/>
    <s v="No, &lt; $20K Lien"/>
    <s v="No, Lien &lt; $20K"/>
    <s v="N/A"/>
    <s v="Yes"/>
    <s v="No"/>
    <n v="7"/>
    <s v="No"/>
    <n v="1125"/>
    <n v="1"/>
    <n v="1125"/>
    <m/>
    <n v="0"/>
    <n v="0"/>
    <s v=""/>
    <e v="#N/A"/>
    <n v="1125"/>
    <s v="No"/>
    <s v="V"/>
    <s v="Yes"/>
    <s v="No"/>
    <n v="0"/>
    <n v="0"/>
    <n v="554.73"/>
    <n v="-554.73"/>
    <n v="0.49309333333333333"/>
    <m/>
    <s v="No"/>
    <m/>
    <m/>
    <m/>
    <x v="2"/>
    <n v="1280"/>
    <n v="50.43"/>
    <s v="Ok"/>
    <n v="0"/>
    <n v="0"/>
  </r>
  <r>
    <n v="1281"/>
    <s v="Nassau"/>
    <s v="01-2N-27-0000-0003-0150"/>
    <n v="328.76"/>
    <n v="2017"/>
    <n v="328.76"/>
    <n v="328.76"/>
    <n v="0"/>
    <m/>
    <s v="YULEE"/>
    <s v="Florida"/>
    <n v="32097"/>
    <s v="LOFTON BLVD"/>
    <s v="YULEE FL 32097"/>
    <n v="-81.546419529681799"/>
    <n v="30.622277838116101"/>
    <s v="TREVETT FAMILY COMPANIES INC"/>
    <n v="0"/>
    <s v="VACANT RESIDENTIAL"/>
    <n v="8001"/>
    <s v="Residential-Vacant Land"/>
    <n v="2017"/>
    <n v="18125"/>
    <n v="2017"/>
    <n v="18125"/>
    <n v="274.39999999999998"/>
    <n v="0.83465141744737803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7"/>
    <s v="No"/>
    <s v="No"/>
    <s v="No"/>
    <s v="Without Environmental Issues"/>
    <s v="No"/>
    <s v="None"/>
    <s v="LOFTON BLVD"/>
    <s v="Yulee"/>
    <s v="Florida"/>
    <n v="32097"/>
    <s v="LOFTON BLVD YULEE FL 32097"/>
    <s v=""/>
    <s v="Pass"/>
    <s v="No"/>
    <s v="FV&lt;$10K"/>
    <s v="N/A"/>
    <s v="No, &lt; $20K Lien"/>
    <s v="No, Lien &lt; $20K"/>
    <s v="N/A"/>
    <s v="No"/>
    <s v="No"/>
    <n v="7"/>
    <s v="No"/>
    <n v="18125"/>
    <n v="1"/>
    <n v="18125"/>
    <m/>
    <n v="0"/>
    <n v="0"/>
    <s v=""/>
    <e v="#N/A"/>
    <n v="18125"/>
    <s v="No"/>
    <s v="V"/>
    <s v="Yes"/>
    <s v="No"/>
    <n v="0"/>
    <n v="0"/>
    <n v="3616.3599999999997"/>
    <n v="-3616.3599999999997"/>
    <n v="0.19952331034482756"/>
    <m/>
    <s v="No"/>
    <m/>
    <m/>
    <m/>
    <x v="4"/>
    <n v="1281"/>
    <n v="328.76"/>
    <s v="Ok"/>
    <n v="0"/>
    <n v="0"/>
  </r>
  <r>
    <n v="1282"/>
    <s v="Nassau"/>
    <s v="01-2N-27-0000-0003-0160"/>
    <n v="160.94999999999999"/>
    <n v="2017"/>
    <n v="160.94999999999999"/>
    <n v="160.94999999999999"/>
    <n v="0"/>
    <n v="95734"/>
    <s v="YULEE"/>
    <s v="Florida"/>
    <n v="32097"/>
    <s v="95734 AMELIA CONCOURSE"/>
    <s v="YULEE FL 32097"/>
    <n v="-81.546127361067704"/>
    <n v="30.621273765970201"/>
    <s v="LOFTON POINTE INC"/>
    <n v="10"/>
    <s v="VACANT COMMERCIAL"/>
    <n v="8002"/>
    <s v="Commercial-Vacant Land"/>
    <n v="2017"/>
    <n v="7875"/>
    <n v="2017"/>
    <n v="7875"/>
    <n v="119.23"/>
    <n v="0.74078906492699603"/>
    <s v="Yes"/>
    <s v="No"/>
    <s v="No"/>
    <s v="No"/>
    <s v="No"/>
    <s v="No"/>
    <s v="No"/>
    <s v="C"/>
    <s v="C"/>
    <s v="I"/>
    <s v="I"/>
    <s v="I"/>
    <s v="I"/>
    <s v="I"/>
    <s v="Yes"/>
    <s v="Yes"/>
    <s v="Yes"/>
    <n v="0"/>
    <n v="0"/>
    <n v="0"/>
    <n v="0"/>
    <n v="0"/>
    <n v="0"/>
    <s v="Potential Low Risk"/>
    <s v="Minimal"/>
    <n v="7"/>
    <s v="No"/>
    <s v="No"/>
    <s v="No"/>
    <s v="Without Environmental Issues"/>
    <s v="No"/>
    <s v="None"/>
    <s v="95734 AMELIA CONCOURSE"/>
    <s v="Yulee"/>
    <s v="Florida"/>
    <n v="32097"/>
    <s v="95734 AMELIA CONCOURSE YULEE FL 32097"/>
    <s v=""/>
    <s v="Pass"/>
    <s v="No"/>
    <s v="FV&lt;$10K"/>
    <s v="N/A"/>
    <s v="No, &lt; $20K Lien"/>
    <s v="No, Lien &lt; $20K"/>
    <s v="N/A"/>
    <s v="Yes"/>
    <s v="No"/>
    <n v="7"/>
    <s v="No"/>
    <n v="7875"/>
    <n v="1"/>
    <n v="7875"/>
    <m/>
    <n v="0"/>
    <n v="0"/>
    <s v=""/>
    <e v="#N/A"/>
    <n v="7875"/>
    <s v="No"/>
    <s v="V"/>
    <s v="Yes"/>
    <s v="No"/>
    <n v="0"/>
    <n v="0"/>
    <n v="1770.45"/>
    <n v="-1770.45"/>
    <n v="0.22481904761904761"/>
    <m/>
    <s v="No"/>
    <m/>
    <m/>
    <m/>
    <x v="6"/>
    <n v="1282"/>
    <n v="160.94999999999999"/>
    <s v="Ok"/>
    <n v="0"/>
    <n v="0"/>
  </r>
  <r>
    <n v="1283"/>
    <s v="Nassau"/>
    <s v="04-2N-27-0000-0003-0100"/>
    <n v="1025.57"/>
    <n v="2017"/>
    <n v="1025.57"/>
    <n v="1025.57"/>
    <n v="0"/>
    <m/>
    <s v="YULEE"/>
    <s v="Florida"/>
    <n v="32097"/>
    <s v="CARDINAL RD"/>
    <s v="YULEE FL 32097"/>
    <n v="-81.611388058217003"/>
    <n v="30.627228066801099"/>
    <s v="ROBINSON JO ANN"/>
    <n v="0"/>
    <s v="VACANT RESIDENTIAL"/>
    <n v="8001"/>
    <s v="Residential-Vacant Land"/>
    <n v="2017"/>
    <n v="60685"/>
    <n v="2017"/>
    <n v="60685"/>
    <n v="918.7"/>
    <n v="0.89579453377146379"/>
    <s v="No"/>
    <m/>
    <m/>
    <m/>
    <m/>
    <m/>
    <m/>
    <s v="I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CARDINAL RD"/>
    <s v="Yulee"/>
    <s v="Florida"/>
    <n v="32097"/>
    <s v="CARDINAL RD YULEE FL 32097"/>
    <s v=""/>
    <s v="Pass"/>
    <s v="No"/>
    <s v="FV&lt;$10K"/>
    <s v="N/A"/>
    <s v="No, &lt; $20K Lien"/>
    <s v="No, Lien &lt; $20K"/>
    <s v="N/A"/>
    <s v="No"/>
    <s v="No"/>
    <n v="0"/>
    <s v="No"/>
    <n v="60685"/>
    <n v="1"/>
    <n v="60685"/>
    <m/>
    <n v="0"/>
    <n v="0"/>
    <s v=""/>
    <e v="#N/A"/>
    <n v="60685"/>
    <s v="No"/>
    <s v="V"/>
    <s v="Yes"/>
    <s v="No"/>
    <n v="0"/>
    <n v="0"/>
    <n v="4102.28"/>
    <n v="-4102.28"/>
    <n v="6.7599571558045635E-2"/>
    <m/>
    <s v="No"/>
    <m/>
    <m/>
    <m/>
    <x v="1"/>
    <n v="1283"/>
    <n v="1025.57"/>
    <s v="Ok"/>
    <n v="0"/>
    <n v="0"/>
  </r>
  <r>
    <n v="1284"/>
    <s v="Nassau"/>
    <s v="04-2N-27-0000-0003-0180"/>
    <n v="236.68"/>
    <n v="2017"/>
    <n v="236.68"/>
    <n v="236.68"/>
    <n v="0"/>
    <m/>
    <s v="YULEE"/>
    <s v="Florida"/>
    <n v="32097"/>
    <s v="ROBIN RD"/>
    <s v="YULEE FL 32097"/>
    <n v="-81.6067397235812"/>
    <n v="30.625420243680999"/>
    <s v="ARMSTRONG ROY L"/>
    <n v="0"/>
    <s v="VACANT RESIDENTIAL"/>
    <n v="8001"/>
    <s v="Residential-Vacant Land"/>
    <n v="2017"/>
    <n v="12500"/>
    <n v="2017"/>
    <n v="12500"/>
    <n v="189.25"/>
    <n v="0.79960283927666043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2"/>
    <s v="Potential Low Risk"/>
    <n v="0"/>
    <n v="0"/>
    <s v="No"/>
    <n v="0"/>
    <s v="No"/>
    <s v="Without Environmental Issues"/>
    <s v="No"/>
    <s v="None"/>
    <s v="ROBIN RD"/>
    <s v="Yulee"/>
    <s v="Florida"/>
    <n v="32097"/>
    <s v="ROBIN RD YULEE FL 32097"/>
    <s v=""/>
    <s v="Pass"/>
    <s v="No"/>
    <s v="FV&lt;$10K"/>
    <s v="N/A"/>
    <s v="No, &lt; $20K Lien"/>
    <s v="No, Lien &lt; $20K"/>
    <s v="N/A"/>
    <s v="No"/>
    <s v="No"/>
    <n v="0"/>
    <s v="No"/>
    <n v="12500"/>
    <n v="1"/>
    <n v="12500"/>
    <m/>
    <n v="0"/>
    <n v="0"/>
    <s v=""/>
    <e v="#N/A"/>
    <n v="12500"/>
    <s v="No"/>
    <s v="V"/>
    <s v="Yes"/>
    <s v="No"/>
    <n v="0"/>
    <n v="0"/>
    <n v="946.72"/>
    <n v="-946.72"/>
    <n v="7.5737600000000002E-2"/>
    <m/>
    <s v="No"/>
    <m/>
    <m/>
    <m/>
    <x v="4"/>
    <n v="1284"/>
    <n v="236.68"/>
    <s v="Ok"/>
    <n v="0"/>
    <n v="0"/>
  </r>
  <r>
    <n v="1285"/>
    <s v="Nassau"/>
    <s v="04-2N-27-0000-0003-0300"/>
    <n v="1535.65"/>
    <n v="2017"/>
    <n v="1535.65"/>
    <n v="1535.65"/>
    <n v="0"/>
    <n v="86288"/>
    <s v="YULEE"/>
    <s v="Florida"/>
    <n v="32097"/>
    <s v="86288 MACAW RD"/>
    <s v="YULEE FL 32097"/>
    <n v="-81.612828691398903"/>
    <n v="30.621126166996799"/>
    <s v="PATTON SYLVIA A"/>
    <n v="2"/>
    <s v="MOBILE HOMES"/>
    <n v="1006"/>
    <s v="Mobile home"/>
    <n v="2017"/>
    <n v="118177"/>
    <n v="2017"/>
    <n v="125567"/>
    <n v="1390.34"/>
    <n v="0.90537557386123124"/>
    <s v="No"/>
    <s v="No"/>
    <s v="No"/>
    <m/>
    <m/>
    <m/>
    <m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Minimal"/>
    <n v="1"/>
    <s v="Yes"/>
    <s v="No"/>
    <s v="No"/>
    <s v="Without Environmental Issues"/>
    <s v="No"/>
    <s v="None"/>
    <s v="86288 MACAW RD"/>
    <s v="Yulee"/>
    <s v="Florida"/>
    <n v="32097"/>
    <s v="86288 MACAW RD YULEE FL 32097"/>
    <s v=""/>
    <s v="Pass"/>
    <s v="No"/>
    <s v="FV&lt;$10K"/>
    <s v="N/A"/>
    <s v="No, &lt; $20K Lien"/>
    <s v="No, Lien &lt; $20K"/>
    <s v="N/A"/>
    <s v="No"/>
    <s v="No"/>
    <n v="1"/>
    <s v="No"/>
    <n v="118177"/>
    <n v="1"/>
    <n v="118177"/>
    <m/>
    <n v="0"/>
    <n v="0"/>
    <s v=""/>
    <e v="#N/A"/>
    <n v="118177"/>
    <s v="No"/>
    <s v="R"/>
    <s v="No"/>
    <s v="Yes"/>
    <n v="0.67"/>
    <n v="79178.590000000011"/>
    <n v="7678.25"/>
    <n v="71500.340000000011"/>
    <n v="6.4972456569383219E-2"/>
    <m/>
    <s v="No"/>
    <m/>
    <m/>
    <m/>
    <x v="0"/>
    <n v="1285"/>
    <n v="1535.65"/>
    <s v="Ok"/>
    <n v="0"/>
    <n v="0"/>
  </r>
  <r>
    <n v="1286"/>
    <s v="Nassau"/>
    <s v="04-2N-27-0000-0003-0350"/>
    <n v="2465.75"/>
    <n v="2017"/>
    <e v="#N/A"/>
    <e v="#N/A"/>
    <e v="#N/A"/>
    <e v="#N/A"/>
    <e v="#N/A"/>
    <e v="#N/A"/>
    <e v="#N/A"/>
    <e v="#N/A"/>
    <e v="#N/A"/>
    <e v="#N/A"/>
    <e v="#N/A"/>
    <e v="#N/A"/>
    <n v="1"/>
    <s v="SINGLE FAMILY"/>
    <e v="#N/A"/>
    <e v="#N/A"/>
    <n v="2017"/>
    <n v="187752"/>
    <e v="#N/A"/>
    <e v="#N/A"/>
    <e v="#N/A"/>
    <n v="0"/>
    <s v="No"/>
    <s v="No"/>
    <s v="No"/>
    <s v="No"/>
    <m/>
    <s v="No"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187752"/>
    <n v="1"/>
    <n v="187752"/>
    <m/>
    <e v="#N/A"/>
    <e v="#N/A"/>
    <s v=""/>
    <e v="#N/A"/>
    <n v="187752"/>
    <s v="No"/>
    <s v="S"/>
    <s v="No"/>
    <s v="Yes"/>
    <n v="0.67"/>
    <n v="125793.84000000001"/>
    <e v="#N/A"/>
    <e v="#N/A"/>
    <e v="#N/A"/>
    <m/>
    <e v="#N/A"/>
    <m/>
    <m/>
    <m/>
    <x v="5"/>
    <n v="1286"/>
    <n v="2465.75"/>
    <e v="#N/A"/>
    <e v="#N/A"/>
    <e v="#N/A"/>
  </r>
  <r>
    <n v="1287"/>
    <s v="Nassau"/>
    <s v="04-2N-27-0000-0003-0450"/>
    <n v="148.66"/>
    <n v="2017"/>
    <n v="148.66"/>
    <n v="148.66"/>
    <n v="0"/>
    <m/>
    <s v="YULEE"/>
    <s v="Florida"/>
    <n v="32097"/>
    <s v="MACAW RD"/>
    <s v="YULEE FL 32097"/>
    <n v="-81.612703510045804"/>
    <n v="30.622231125712801"/>
    <s v="PATTON RANDALL C"/>
    <n v="0"/>
    <s v="VACANT RESIDENTIAL"/>
    <n v="8001"/>
    <s v="Residential-Vacant Land"/>
    <n v="2017"/>
    <n v="7125"/>
    <n v="2017"/>
    <n v="7125"/>
    <n v="107.86"/>
    <n v="0.72554823086237052"/>
    <s v="No"/>
    <s v="No"/>
    <s v="No"/>
    <m/>
    <m/>
    <m/>
    <s v="No"/>
    <s v="I"/>
    <s v="I"/>
    <s v="I"/>
    <s v="I"/>
    <n v="0"/>
    <n v="0"/>
    <n v="0"/>
    <s v="No"/>
    <s v="No"/>
    <s v="No"/>
    <n v="0"/>
    <n v="0"/>
    <n v="0"/>
    <n v="0"/>
    <n v="0"/>
    <n v="0"/>
    <s v="Potential Low Risk"/>
    <s v="Minimal"/>
    <n v="3"/>
    <s v="No"/>
    <s v="No"/>
    <s v="No"/>
    <s v="Without Environmental Issues"/>
    <s v="No"/>
    <s v="None"/>
    <s v="MACAW RD"/>
    <s v="Yulee"/>
    <s v="Florida"/>
    <n v="32097"/>
    <s v="MACAW RD YULEE FL 32097"/>
    <s v=""/>
    <s v="Lien&lt;$150"/>
    <s v="No"/>
    <s v="FV&lt;$10K"/>
    <s v="N/A"/>
    <s v="No, &lt; $20K Lien"/>
    <s v="No, Lien &lt; $20K"/>
    <s v="N/A"/>
    <s v="No"/>
    <s v="No"/>
    <n v="3"/>
    <s v="No"/>
    <n v="7125"/>
    <n v="1"/>
    <n v="7125"/>
    <m/>
    <n v="0"/>
    <n v="0"/>
    <s v=""/>
    <e v="#N/A"/>
    <n v="7125"/>
    <s v="No"/>
    <s v="V"/>
    <s v="Yes"/>
    <s v="No"/>
    <n v="0"/>
    <n v="0"/>
    <n v="1040.6200000000001"/>
    <n v="-1040.6200000000001"/>
    <n v="0.14605192982456142"/>
    <m/>
    <s v="No"/>
    <m/>
    <m/>
    <m/>
    <x v="2"/>
    <n v="1287"/>
    <n v="148.66"/>
    <s v="Ok"/>
    <n v="0"/>
    <n v="0"/>
  </r>
  <r>
    <n v="1288"/>
    <s v="Nassau"/>
    <s v="04-2N-27-0000-0003-0640"/>
    <n v="608.25"/>
    <n v="2017"/>
    <n v="608.25"/>
    <n v="608.25"/>
    <n v="0"/>
    <n v="86448"/>
    <s v="YULEE"/>
    <s v="Florida"/>
    <n v="32097"/>
    <s v="86448 MACAW RD"/>
    <s v="YULEE FL 32097"/>
    <n v="-81.612385388521005"/>
    <n v="30.6218254227466"/>
    <s v="PATTON RANDALL C"/>
    <n v="2"/>
    <s v="MOBILE HOMES"/>
    <n v="1006"/>
    <s v="Mobile home"/>
    <n v="2017"/>
    <n v="35196"/>
    <n v="2017"/>
    <n v="35196"/>
    <n v="532.83000000000004"/>
    <n v="0.87600493218249087"/>
    <s v="No"/>
    <s v="No"/>
    <s v="No"/>
    <s v="No"/>
    <m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86448 MACAW RD"/>
    <s v="Yulee"/>
    <s v="Florida"/>
    <n v="32097"/>
    <s v="86448 MACAW RD YULEE FL 32097"/>
    <s v=""/>
    <s v="Pass"/>
    <s v="No"/>
    <s v="FV&lt;$10K"/>
    <s v="N/A"/>
    <s v="No, &lt; $20K Lien"/>
    <s v="No, Lien &lt; $20K"/>
    <s v="N/A"/>
    <s v="No"/>
    <s v="No"/>
    <n v="1"/>
    <s v="No"/>
    <n v="35196"/>
    <n v="1"/>
    <n v="35196"/>
    <m/>
    <n v="0"/>
    <n v="0"/>
    <s v=""/>
    <e v="#N/A"/>
    <n v="35196"/>
    <s v="No"/>
    <s v="R"/>
    <s v="No"/>
    <s v="No"/>
    <n v="0.35"/>
    <n v="12318.599999999999"/>
    <n v="3041.25"/>
    <n v="9277.3499999999985"/>
    <n v="8.6408966928060008E-2"/>
    <m/>
    <s v="No"/>
    <m/>
    <m/>
    <m/>
    <x v="0"/>
    <n v="1288"/>
    <n v="608.25"/>
    <s v="Ok"/>
    <n v="0"/>
    <n v="0"/>
  </r>
  <r>
    <n v="1289"/>
    <s v="Nassau"/>
    <s v="04-2N-27-0000-0004-0010"/>
    <n v="1940.78"/>
    <n v="2017"/>
    <n v="1940.78"/>
    <n v="1940.78"/>
    <n v="0"/>
    <n v="85765"/>
    <s v="YULEE"/>
    <s v="Florida"/>
    <n v="32097"/>
    <s v="85765 NORTH HARTS RD"/>
    <s v="YULEE FL 32097"/>
    <n v="-81.607187020318804"/>
    <n v="30.620480384716899"/>
    <s v="DUNMAN MARSHALL WILBUR"/>
    <n v="1"/>
    <s v="SINGLE FAMILY"/>
    <n v="1001"/>
    <s v="Single Family Residential"/>
    <n v="2017"/>
    <n v="155688"/>
    <n v="2017"/>
    <n v="169438"/>
    <n v="1764.94"/>
    <n v="0.90939725265099602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n v="0"/>
    <s v="No"/>
    <s v="Without Environmental Issues"/>
    <s v="No"/>
    <s v="None"/>
    <s v="85765 NORTH HARTS RD"/>
    <s v="Yulee"/>
    <s v="Florida"/>
    <n v="32097"/>
    <s v="85765 NORTH HARTS RD YULEE FL 32097"/>
    <s v=""/>
    <s v="Pass"/>
    <s v="No"/>
    <s v="FV&lt;$10K"/>
    <s v="N/A"/>
    <s v="No, &lt; $20K Lien"/>
    <s v="No, Lien &lt; $20K"/>
    <s v="N/A"/>
    <s v="No"/>
    <s v="No"/>
    <n v="0"/>
    <s v="No"/>
    <n v="155688"/>
    <n v="1"/>
    <n v="155688"/>
    <m/>
    <n v="0"/>
    <n v="0"/>
    <s v=""/>
    <e v="#N/A"/>
    <n v="155688"/>
    <s v="No"/>
    <s v="S"/>
    <s v="No"/>
    <s v="Yes"/>
    <n v="0.67"/>
    <n v="104310.96"/>
    <n v="7763.12"/>
    <n v="96547.840000000011"/>
    <n v="4.9863316376342427E-2"/>
    <m/>
    <s v="No"/>
    <m/>
    <m/>
    <m/>
    <x v="0"/>
    <n v="1289"/>
    <n v="1940.78"/>
    <s v="Ok"/>
    <n v="0"/>
    <n v="0"/>
  </r>
  <r>
    <n v="1290"/>
    <s v="Nassau"/>
    <s v="04-2N-27-0000-0004-0050"/>
    <n v="1717.15"/>
    <n v="2017"/>
    <n v="1717.15"/>
    <n v="1717.15"/>
    <n v="0"/>
    <n v="86122"/>
    <s v="YULEE"/>
    <s v="Florida"/>
    <n v="32097"/>
    <s v="86122 WHIPPOORWILL PL"/>
    <s v="YULEE FL 32097"/>
    <n v="-81.606794136702405"/>
    <n v="30.6175542221517"/>
    <s v="LEE GEORGE G"/>
    <n v="1"/>
    <s v="SINGLE FAMILY"/>
    <n v="1001"/>
    <s v="Single Family Residential"/>
    <n v="2017"/>
    <n v="142530"/>
    <n v="2017"/>
    <n v="176808"/>
    <n v="1558.16"/>
    <n v="0.90741053489794132"/>
    <s v="No"/>
    <m/>
    <m/>
    <m/>
    <m/>
    <m/>
    <m/>
    <s v="I"/>
    <s v="I"/>
    <n v="0"/>
    <n v="0"/>
    <n v="0"/>
    <n v="0"/>
    <n v="0"/>
    <s v="No"/>
    <s v="No"/>
    <s v="No"/>
    <n v="0"/>
    <n v="0"/>
    <n v="101073"/>
    <s v="FHA"/>
    <n v="0"/>
    <n v="0"/>
    <s v="Potential Low Risk"/>
    <n v="0"/>
    <n v="1"/>
    <s v="Yes"/>
    <s v="No"/>
    <s v="No"/>
    <s v="Without Environmental Issues"/>
    <s v="No"/>
    <s v="None"/>
    <s v="86122 WHIPPOORWILL PL"/>
    <s v="Yulee"/>
    <s v="Florida"/>
    <n v="32097"/>
    <s v="86122 WHIPPOORWILL PL YULEE FL 32097"/>
    <s v="L"/>
    <s v="Pass"/>
    <s v="No"/>
    <s v="FV&lt;$10K"/>
    <s v="N/A"/>
    <s v="No, &lt; $20K Lien"/>
    <s v="No, Lien &lt; $20K"/>
    <s v="N/A"/>
    <s v="No"/>
    <s v="No"/>
    <n v="1"/>
    <s v="No"/>
    <n v="142530"/>
    <n v="1"/>
    <n v="142530"/>
    <m/>
    <n v="0"/>
    <n v="0"/>
    <s v=""/>
    <e v="#N/A"/>
    <n v="142530"/>
    <s v="No"/>
    <s v="S"/>
    <s v="No"/>
    <s v="Yes"/>
    <n v="0.67"/>
    <n v="95495.1"/>
    <n v="8585.75"/>
    <n v="86909.35"/>
    <n v="6.0238195467620853E-2"/>
    <m/>
    <s v="No"/>
    <m/>
    <m/>
    <m/>
    <x v="0"/>
    <n v="1290"/>
    <n v="1717.15"/>
    <s v="Ok"/>
    <n v="0"/>
    <n v="0"/>
  </r>
  <r>
    <n v="1291"/>
    <s v="Nassau"/>
    <s v="04-2N-27-4290-000A-0020"/>
    <n v="1703.15"/>
    <n v="2017"/>
    <n v="1703.15"/>
    <n v="1703.15"/>
    <n v="0"/>
    <n v="85783"/>
    <s v="YULEE"/>
    <s v="Florida"/>
    <n v="32097"/>
    <s v="85783 NORTH HARTS RD"/>
    <s v="YULEE FL 32097"/>
    <n v="-81.607187886202993"/>
    <n v="30.621162522318599"/>
    <s v="DUNMAN MARSHALL W"/>
    <n v="2"/>
    <s v="MOBILE HOMES"/>
    <n v="1006"/>
    <s v="Mobile home"/>
    <n v="2017"/>
    <n v="101295"/>
    <n v="2017"/>
    <n v="103073"/>
    <n v="1545.21"/>
    <n v="0.90726594838974839"/>
    <m/>
    <m/>
    <m/>
    <m/>
    <m/>
    <s v="No"/>
    <m/>
    <s v="I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85783 NORTH HARTS RD"/>
    <s v="Yulee"/>
    <s v="Florida"/>
    <n v="32097"/>
    <s v="85783 NORTH HARTS RD YULEE FL 32097"/>
    <s v=""/>
    <s v="Pass"/>
    <s v="No"/>
    <s v="FV&lt;$10K"/>
    <s v="N/A"/>
    <s v="No, &lt; $20K Lien"/>
    <s v="No, Lien &lt; $20K"/>
    <s v="N/A"/>
    <s v="No"/>
    <s v="No"/>
    <n v="0"/>
    <s v="No"/>
    <n v="101295"/>
    <n v="1"/>
    <n v="101295"/>
    <m/>
    <n v="0"/>
    <n v="0"/>
    <s v=""/>
    <e v="#N/A"/>
    <n v="101295"/>
    <s v="No"/>
    <s v="R"/>
    <s v="No"/>
    <s v="No"/>
    <n v="0.35"/>
    <n v="35453.25"/>
    <n v="6812.6"/>
    <n v="28640.65"/>
    <n v="6.7255047139542917E-2"/>
    <m/>
    <s v="No"/>
    <m/>
    <m/>
    <m/>
    <x v="0"/>
    <n v="1291"/>
    <n v="1703.15"/>
    <s v="Ok"/>
    <n v="0"/>
    <n v="0"/>
  </r>
  <r>
    <n v="1292"/>
    <s v="Nassau"/>
    <s v="04-2N-27-4290-000A-0040"/>
    <n v="420.86"/>
    <n v="2017"/>
    <n v="420.86"/>
    <n v="420.86"/>
    <n v="0"/>
    <m/>
    <s v="YULEE"/>
    <s v="Florida"/>
    <n v="32097"/>
    <s v="HUMMINGBIRD LN"/>
    <s v="YULEE FL 32097"/>
    <n v="-81.608234373662796"/>
    <n v="30.621698574741899"/>
    <s v="WHISENANT WILLIAM TIMOTHY"/>
    <n v="0"/>
    <s v="VACANT RESIDENTIAL"/>
    <n v="8001"/>
    <s v="Residential-Vacant Land"/>
    <n v="2017"/>
    <n v="23750"/>
    <n v="2017"/>
    <n v="23750"/>
    <n v="359.55"/>
    <n v="0.85432210236183048"/>
    <m/>
    <s v="No"/>
    <s v="No"/>
    <s v="No"/>
    <s v="No"/>
    <s v="No"/>
    <s v="No"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Minimal"/>
    <n v="0"/>
    <s v="No"/>
    <s v="Yes"/>
    <s v="No"/>
    <s v="Without Environmental Issues"/>
    <s v="No"/>
    <s v="None"/>
    <s v="HUMMINGBIRD LN"/>
    <s v="Yulee"/>
    <s v="Florida"/>
    <n v="32097"/>
    <s v="HUMMINGBIRD LN YULEE FL 32097"/>
    <s v=""/>
    <s v="Pass"/>
    <s v="Yes"/>
    <s v="FV&lt;$10K"/>
    <s v="N/A"/>
    <s v="No, &lt; $20K Lien"/>
    <s v="No, Lien &lt; $20K"/>
    <s v="N/A"/>
    <s v="No"/>
    <s v="No"/>
    <n v="0"/>
    <s v="No"/>
    <n v="23750"/>
    <n v="1"/>
    <n v="23750"/>
    <m/>
    <n v="0"/>
    <n v="0"/>
    <s v=""/>
    <e v="#N/A"/>
    <n v="23750"/>
    <s v="No"/>
    <s v="V"/>
    <s v="Yes"/>
    <s v="No"/>
    <n v="0"/>
    <n v="0"/>
    <n v="1683.44"/>
    <n v="-1683.44"/>
    <n v="7.0881684210526319E-2"/>
    <m/>
    <s v="No"/>
    <m/>
    <m/>
    <m/>
    <x v="4"/>
    <n v="1292"/>
    <n v="420.86"/>
    <s v="Ok"/>
    <n v="0"/>
    <n v="0"/>
  </r>
  <r>
    <n v="1293"/>
    <s v="Nassau"/>
    <s v="04-2N-27-4290-0016-0000"/>
    <n v="350.22"/>
    <n v="2017"/>
    <n v="350.22"/>
    <n v="350.22"/>
    <n v="0"/>
    <m/>
    <s v="YULEE"/>
    <s v="Florida"/>
    <n v="32097"/>
    <s v="CARDINAL RD"/>
    <s v="YULEE FL 32097"/>
    <n v="-81.608945600906495"/>
    <n v="30.622268809624899"/>
    <s v="VERONA V LLC"/>
    <n v="0"/>
    <s v="VACANT RESIDENTIAL"/>
    <n v="8001"/>
    <s v="Residential-Vacant Land"/>
    <n v="2017"/>
    <n v="19437"/>
    <n v="2017"/>
    <n v="19437"/>
    <n v="294.24"/>
    <n v="0.84015761521329446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7"/>
    <s v="No"/>
    <s v="No"/>
    <s v="No"/>
    <s v="Without Environmental Issues"/>
    <s v="No"/>
    <s v="None"/>
    <s v="CARDINAL RD"/>
    <s v="Yulee"/>
    <s v="Florida"/>
    <n v="32097"/>
    <s v="CARDINAL RD YULEE FL 32097"/>
    <s v=""/>
    <s v="Pass"/>
    <s v="No"/>
    <s v="FV&lt;$10K"/>
    <s v="N/A"/>
    <s v="No, &lt; $20K Lien"/>
    <s v="No, Lien &lt; $20K"/>
    <s v="N/A"/>
    <s v="No"/>
    <s v="No"/>
    <n v="7"/>
    <s v="No"/>
    <n v="19437"/>
    <n v="1"/>
    <n v="19437"/>
    <m/>
    <n v="0"/>
    <n v="0"/>
    <s v=""/>
    <e v="#N/A"/>
    <n v="19437"/>
    <s v="No"/>
    <s v="V"/>
    <s v="Yes"/>
    <s v="No"/>
    <n v="0"/>
    <n v="0"/>
    <n v="3852.42"/>
    <n v="-3852.42"/>
    <n v="0.19820033955857386"/>
    <m/>
    <s v="No"/>
    <m/>
    <m/>
    <m/>
    <x v="4"/>
    <n v="1293"/>
    <n v="350.22"/>
    <s v="Ok"/>
    <n v="0"/>
    <n v="0"/>
  </r>
  <r>
    <n v="1294"/>
    <s v="Nassau"/>
    <s v="04-2N-27-4290-0018-0000"/>
    <n v="273.08"/>
    <n v="2017"/>
    <n v="273.08"/>
    <n v="273.08"/>
    <n v="0"/>
    <n v="86318"/>
    <s v="YULEE"/>
    <s v="Florida"/>
    <n v="32097"/>
    <s v="86318 CARDINAL RD"/>
    <s v="YULEE FL 32097"/>
    <n v="-81.609385074362706"/>
    <n v="30.6212103687736"/>
    <s v="MCKENDREE ROY V"/>
    <n v="2"/>
    <s v="MOBILE HOMES"/>
    <n v="1006"/>
    <s v="Mobile home"/>
    <n v="2017"/>
    <n v="39725"/>
    <n v="2017"/>
    <n v="49447"/>
    <n v="222.91"/>
    <n v="0.8162809433133148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n v="0"/>
    <s v="No"/>
    <s v="Without Environmental Issues"/>
    <s v="No"/>
    <s v="None"/>
    <s v="86318 CARDINAL RD"/>
    <s v="Yulee"/>
    <s v="Florida"/>
    <n v="32097"/>
    <s v="86318 CARDINAL RD YULEE FL 32097"/>
    <s v=""/>
    <s v="Pass"/>
    <s v="No"/>
    <s v="FV&lt;$10K"/>
    <s v="N/A"/>
    <s v="No, &lt; $20K Lien"/>
    <s v="No, Lien &lt; $20K"/>
    <s v="N/A"/>
    <s v="No"/>
    <s v="No"/>
    <n v="0"/>
    <s v="No"/>
    <n v="39725"/>
    <n v="1"/>
    <n v="39725"/>
    <m/>
    <n v="0"/>
    <n v="0"/>
    <s v=""/>
    <e v="#N/A"/>
    <n v="39725"/>
    <s v="No"/>
    <s v="R"/>
    <s v="No"/>
    <s v="Yes"/>
    <n v="0.67"/>
    <n v="26615.75"/>
    <n v="1092.32"/>
    <n v="25523.43"/>
    <n v="2.7497042164883571E-2"/>
    <m/>
    <s v="No"/>
    <m/>
    <m/>
    <m/>
    <x v="0"/>
    <n v="1294"/>
    <n v="273.08"/>
    <s v="Ok"/>
    <n v="0"/>
    <n v="0"/>
  </r>
  <r>
    <n v="1295"/>
    <s v="Nassau"/>
    <s v="04-2N-27-4290-0027-0000"/>
    <n v="579.26"/>
    <n v="2017"/>
    <n v="579.26"/>
    <n v="579.26"/>
    <n v="0"/>
    <m/>
    <s v="YULEE"/>
    <s v="Florida"/>
    <n v="32097"/>
    <s v="CARDINAL RD"/>
    <s v="YULEE FL 32097"/>
    <n v="-81.609625457744301"/>
    <n v="30.616984159918299"/>
    <s v="JOHNSON RICHARD F"/>
    <n v="0"/>
    <s v="VACANT RESIDENTIAL"/>
    <n v="8001"/>
    <s v="Residential-Vacant Land"/>
    <n v="2017"/>
    <n v="32210"/>
    <n v="2017"/>
    <n v="35000"/>
    <n v="506.02"/>
    <n v="0.87356282153091869"/>
    <m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CARDINAL RD"/>
    <s v="Yulee"/>
    <s v="Florida"/>
    <n v="32097"/>
    <s v="CARDINAL RD YULEE FL 32097"/>
    <s v=""/>
    <s v="Pass"/>
    <s v="No"/>
    <s v="FV&lt;$10K"/>
    <s v="N/A"/>
    <s v="No, &lt; $20K Lien"/>
    <s v="No, Lien &lt; $20K"/>
    <s v="N/A"/>
    <s v="No"/>
    <s v="No"/>
    <n v="0"/>
    <s v="No"/>
    <n v="32210"/>
    <n v="1"/>
    <n v="32210"/>
    <m/>
    <n v="0"/>
    <n v="0"/>
    <s v=""/>
    <e v="#N/A"/>
    <n v="32210"/>
    <s v="No"/>
    <s v="V"/>
    <s v="Yes"/>
    <s v="No"/>
    <n v="0"/>
    <n v="0"/>
    <n v="2317.04"/>
    <n v="-2317.04"/>
    <n v="7.1935423781434332E-2"/>
    <m/>
    <s v="No"/>
    <m/>
    <m/>
    <m/>
    <x v="1"/>
    <n v="1295"/>
    <n v="579.26"/>
    <s v="Ok"/>
    <n v="0"/>
    <n v="0"/>
  </r>
  <r>
    <n v="1296"/>
    <s v="Nassau"/>
    <s v="04-2N-27-4290-0046-0000"/>
    <n v="917.71"/>
    <n v="2017"/>
    <n v="917.71"/>
    <n v="917.71"/>
    <n v="0"/>
    <n v="86499"/>
    <s v="YULEE"/>
    <s v="Florida"/>
    <n v="32097"/>
    <s v="86499 CARDINAL RD"/>
    <s v="YULEE FL 32097"/>
    <n v="-81.6106035406725"/>
    <n v="30.624559200340801"/>
    <s v="NEAL GEORGE G"/>
    <n v="1"/>
    <s v="SINGLE FAMILY"/>
    <n v="1001"/>
    <s v="Single Family Residential"/>
    <n v="2017"/>
    <n v="93201"/>
    <n v="2017"/>
    <n v="100523"/>
    <n v="818.96"/>
    <n v="0.89239520109838621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n v="0"/>
    <s v="No"/>
    <s v="Without Environmental Issues"/>
    <s v="No"/>
    <s v="None"/>
    <s v="86499 CARDINAL RD"/>
    <s v="Yulee"/>
    <s v="Florida"/>
    <n v="32097"/>
    <s v="86499 CARDINAL RD YULEE FL 32097"/>
    <s v=""/>
    <s v="Pass"/>
    <s v="No"/>
    <s v="FV&lt;$10K"/>
    <s v="N/A"/>
    <s v="No, &lt; $20K Lien"/>
    <s v="No, Lien &lt; $20K"/>
    <s v="N/A"/>
    <s v="No"/>
    <s v="No"/>
    <n v="0"/>
    <s v="No"/>
    <n v="93201"/>
    <n v="1"/>
    <n v="93201"/>
    <m/>
    <n v="0"/>
    <n v="0"/>
    <s v=""/>
    <e v="#N/A"/>
    <n v="93201"/>
    <s v="No"/>
    <s v="S"/>
    <s v="No"/>
    <s v="Yes"/>
    <n v="0.67"/>
    <n v="62444.670000000006"/>
    <n v="3670.84"/>
    <n v="58773.83"/>
    <n v="3.9386272679477689E-2"/>
    <m/>
    <s v="No"/>
    <m/>
    <m/>
    <m/>
    <x v="0"/>
    <n v="1296"/>
    <n v="917.71"/>
    <s v="Ok"/>
    <n v="0"/>
    <n v="0"/>
  </r>
  <r>
    <n v="1297"/>
    <s v="Nassau"/>
    <s v="04-2N-27-4290-0046-0010"/>
    <n v="736.11"/>
    <n v="2017"/>
    <n v="736.11"/>
    <n v="736.11"/>
    <n v="0"/>
    <n v="86158"/>
    <s v="YULEE"/>
    <s v="Florida"/>
    <n v="32097"/>
    <s v="86158 WREN RD"/>
    <s v="YULEE FL 32097"/>
    <n v="-81.611413649672599"/>
    <n v="30.6245948079759"/>
    <s v="NEAL GEORGE G"/>
    <n v="2"/>
    <s v="MOBILE HOMES"/>
    <n v="1006"/>
    <s v="Mobile home"/>
    <n v="2017"/>
    <n v="42539"/>
    <n v="2017"/>
    <n v="43610"/>
    <n v="651.04999999999995"/>
    <n v="0.88444661803263092"/>
    <s v="No"/>
    <m/>
    <m/>
    <s v="No"/>
    <m/>
    <m/>
    <s v="No"/>
    <s v="I"/>
    <s v="I"/>
    <s v="I"/>
    <s v="I"/>
    <n v="0"/>
    <n v="0"/>
    <n v="0"/>
    <s v="No"/>
    <s v="No"/>
    <s v="No"/>
    <n v="0"/>
    <n v="0"/>
    <n v="0"/>
    <n v="0"/>
    <n v="0"/>
    <n v="0"/>
    <s v="Potential Low Risk"/>
    <n v="0"/>
    <n v="1"/>
    <s v="No"/>
    <s v="No"/>
    <s v="No"/>
    <s v="Without Environmental Issues"/>
    <s v="No"/>
    <s v="None"/>
    <s v="86158 WREN RD"/>
    <s v="Yulee"/>
    <s v="Florida"/>
    <n v="32097"/>
    <s v="86158 WREN RD YULEE FL 32097"/>
    <s v=""/>
    <s v="Pass"/>
    <s v="No"/>
    <s v="FV&lt;$10K"/>
    <s v="N/A"/>
    <s v="No, &lt; $20K Lien"/>
    <s v="No, Lien &lt; $20K"/>
    <s v="N/A"/>
    <s v="No"/>
    <s v="No"/>
    <n v="1"/>
    <s v="No"/>
    <n v="42539"/>
    <n v="1"/>
    <n v="42539"/>
    <m/>
    <n v="0"/>
    <n v="0"/>
    <s v=""/>
    <e v="#N/A"/>
    <n v="42539"/>
    <s v="No"/>
    <s v="R"/>
    <s v="No"/>
    <s v="No"/>
    <n v="0.35"/>
    <n v="14888.65"/>
    <n v="3680.55"/>
    <n v="11208.099999999999"/>
    <n v="8.6521780013634558E-2"/>
    <m/>
    <s v="No"/>
    <m/>
    <m/>
    <m/>
    <x v="0"/>
    <n v="1297"/>
    <n v="736.11"/>
    <s v="Ok"/>
    <n v="0"/>
    <n v="0"/>
  </r>
  <r>
    <n v="1298"/>
    <s v="Nassau"/>
    <s v="04-2N-27-4300-0014-0000"/>
    <n v="1170.8800000000001"/>
    <n v="2017"/>
    <n v="1170.8800000000001"/>
    <n v="1170.8800000000001"/>
    <n v="0"/>
    <n v="86723"/>
    <s v="YULEE"/>
    <s v="Florida"/>
    <n v="32097"/>
    <s v="86723 CARDINAL RD"/>
    <s v="YULEE FL 32097"/>
    <n v="-81.609651336534498"/>
    <n v="30.628611443561901"/>
    <s v="KRAUSS ANNIE RUTH"/>
    <n v="1"/>
    <s v="SINGLE FAMILY"/>
    <n v="1001"/>
    <s v="Single Family Residential"/>
    <n v="2017"/>
    <n v="108664"/>
    <n v="2017"/>
    <n v="116654"/>
    <n v="1053.06"/>
    <n v="0.89937482918830269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Yes"/>
    <s v="No"/>
    <s v="No"/>
    <s v="Without Environmental Issues"/>
    <s v="No"/>
    <s v="None"/>
    <s v="86723 CARDINAL RD"/>
    <s v="Yulee"/>
    <s v="Florida"/>
    <n v="32097"/>
    <s v="86723 CARDINAL RD YULEE FL 32097"/>
    <s v=""/>
    <s v="Pass"/>
    <s v="No"/>
    <s v="FV&lt;$10K"/>
    <s v="N/A"/>
    <s v="No, &lt; $20K Lien"/>
    <s v="No, Lien &lt; $20K"/>
    <s v="N/A"/>
    <s v="No"/>
    <s v="No"/>
    <n v="1"/>
    <s v="No"/>
    <n v="108664"/>
    <n v="1"/>
    <n v="108664"/>
    <m/>
    <n v="0"/>
    <n v="0"/>
    <s v=""/>
    <e v="#N/A"/>
    <n v="108664"/>
    <s v="No"/>
    <s v="S"/>
    <s v="No"/>
    <s v="Yes"/>
    <n v="0.67"/>
    <n v="72804.88"/>
    <n v="5854.4000000000005"/>
    <n v="66950.48000000001"/>
    <n v="5.3876168740337189E-2"/>
    <m/>
    <s v="No"/>
    <m/>
    <m/>
    <m/>
    <x v="0"/>
    <n v="1298"/>
    <n v="1170.8800000000001"/>
    <s v="Ok"/>
    <n v="0"/>
    <n v="0"/>
  </r>
  <r>
    <n v="1299"/>
    <s v="Nassau"/>
    <s v="04-2N-27-4300-0015-0010"/>
    <n v="630.83000000000004"/>
    <n v="2017"/>
    <n v="630.83000000000004"/>
    <n v="630.83000000000004"/>
    <n v="0"/>
    <m/>
    <s v="YULEE"/>
    <s v="Florida"/>
    <n v="32097"/>
    <s v="CARDINAL RD"/>
    <s v="YULEE FL 32097"/>
    <n v="-81.6103650867434"/>
    <n v="30.628267077207301"/>
    <s v="ROE C LARRY"/>
    <n v="0"/>
    <s v="VACANT RESIDENTIAL"/>
    <n v="8001"/>
    <s v="Residential-Vacant Land"/>
    <n v="2017"/>
    <n v="36575"/>
    <n v="2017"/>
    <n v="36575"/>
    <n v="553.70000000000005"/>
    <n v="0.87773251113612227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CARDINAL RD"/>
    <s v="Yulee"/>
    <s v="Florida"/>
    <n v="32097"/>
    <s v="CARDINAL RD YULEE FL 32097"/>
    <s v=""/>
    <s v="Pass"/>
    <s v="No"/>
    <s v="FV&lt;$10K"/>
    <s v="N/A"/>
    <s v="No, &lt; $20K Lien"/>
    <s v="No, Lien &lt; $20K"/>
    <s v="N/A"/>
    <s v="No"/>
    <s v="No"/>
    <n v="1"/>
    <s v="No"/>
    <n v="36575"/>
    <n v="1"/>
    <n v="36575"/>
    <m/>
    <n v="0"/>
    <n v="0"/>
    <s v=""/>
    <e v="#N/A"/>
    <n v="36575"/>
    <s v="No"/>
    <s v="V"/>
    <s v="Yes"/>
    <s v="No"/>
    <n v="0"/>
    <n v="0"/>
    <n v="3154.15"/>
    <n v="-3154.15"/>
    <n v="8.6237867395762141E-2"/>
    <m/>
    <s v="No"/>
    <m/>
    <m/>
    <m/>
    <x v="1"/>
    <n v="1299"/>
    <n v="630.83000000000004"/>
    <s v="Ok"/>
    <n v="0"/>
    <n v="0"/>
  </r>
  <r>
    <n v="1300"/>
    <s v="Nassau"/>
    <s v="04-2N-27-4300-0019-0062"/>
    <n v="429.62"/>
    <n v="2017"/>
    <n v="429.62"/>
    <n v="429.62"/>
    <n v="0"/>
    <n v="86050"/>
    <s v="YULEE"/>
    <s v="Florida"/>
    <n v="32097"/>
    <s v="86050 OAK TREE LN"/>
    <s v="YULEE FL 32097"/>
    <n v="-81.608341749270494"/>
    <n v="30.627693945536301"/>
    <s v="MOSLEY JOYCE MICHELLE"/>
    <n v="0"/>
    <s v="VACANT RESIDENTIAL"/>
    <n v="8001"/>
    <s v="Residential-Vacant Land"/>
    <n v="2017"/>
    <n v="24154"/>
    <n v="2017"/>
    <n v="24458"/>
    <n v="367.66"/>
    <n v="0.85577952609282626"/>
    <s v="No"/>
    <m/>
    <m/>
    <m/>
    <m/>
    <m/>
    <m/>
    <s v="I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1"/>
    <s v="No"/>
    <s v="No"/>
    <s v="No"/>
    <s v="Without Environmental Issues"/>
    <s v="No"/>
    <s v="None"/>
    <s v="86050 OAK TREE LN"/>
    <s v="Yulee"/>
    <s v="Florida"/>
    <n v="32097"/>
    <s v="86050 OAK TREE LN YULEE FL 32097"/>
    <s v=""/>
    <s v="Pass"/>
    <s v="No"/>
    <s v="FV&lt;$10K"/>
    <s v="N/A"/>
    <s v="No, &lt; $20K Lien"/>
    <s v="No, Lien &lt; $20K"/>
    <s v="N/A"/>
    <s v="No"/>
    <s v="No"/>
    <n v="1"/>
    <s v="No"/>
    <n v="24154"/>
    <n v="1"/>
    <n v="24154"/>
    <m/>
    <n v="0"/>
    <n v="0"/>
    <s v=""/>
    <e v="#N/A"/>
    <n v="24154"/>
    <s v="No"/>
    <s v="V"/>
    <s v="Yes"/>
    <s v="No"/>
    <n v="0"/>
    <n v="0"/>
    <n v="2148.1"/>
    <n v="-2148.1"/>
    <n v="8.8933509977643446E-2"/>
    <m/>
    <s v="No"/>
    <m/>
    <m/>
    <m/>
    <x v="4"/>
    <n v="1300"/>
    <n v="429.62"/>
    <s v="Ok"/>
    <n v="0"/>
    <n v="0"/>
  </r>
  <r>
    <n v="1301"/>
    <s v="Nassau"/>
    <s v="05-2N-27-0000-0001-0060"/>
    <n v="867.02"/>
    <n v="2017"/>
    <n v="867.02"/>
    <n v="867.02"/>
    <n v="0"/>
    <n v="76506"/>
    <s v="YULEE"/>
    <s v="Florida"/>
    <n v="32097"/>
    <s v="76506 DOVE RD"/>
    <s v="YULEE FL 32097"/>
    <n v="-81.615103469257093"/>
    <n v="30.619331420609399"/>
    <s v="DURRANCE JOLENE JONES"/>
    <n v="2"/>
    <s v="MOBILE HOMES"/>
    <n v="1006"/>
    <s v="Mobile home"/>
    <n v="2017"/>
    <n v="51002"/>
    <n v="2017"/>
    <n v="51002"/>
    <n v="772.1"/>
    <n v="0.89052155659615695"/>
    <m/>
    <m/>
    <s v="No"/>
    <m/>
    <m/>
    <m/>
    <m/>
    <s v="C"/>
    <n v="0"/>
    <n v="0"/>
    <n v="0"/>
    <n v="0"/>
    <n v="0"/>
    <n v="0"/>
    <s v="No"/>
    <s v="Yes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76506 DOVE RD"/>
    <s v="Yulee"/>
    <s v="Florida"/>
    <n v="32097"/>
    <s v="76506 DOVE RD YULEE FL 32097"/>
    <s v=""/>
    <s v="Pass"/>
    <s v="No"/>
    <s v="FV&lt;$10K"/>
    <s v="N/A"/>
    <s v="No, &lt; $20K Lien"/>
    <s v="No, Lien &lt; $20K"/>
    <s v="N/A"/>
    <s v="No"/>
    <s v="No"/>
    <n v="0"/>
    <s v="No"/>
    <n v="51002"/>
    <n v="1"/>
    <n v="51002"/>
    <m/>
    <n v="0"/>
    <n v="0"/>
    <s v=""/>
    <e v="#N/A"/>
    <n v="51002"/>
    <s v="No"/>
    <s v="R"/>
    <s v="No"/>
    <s v="No"/>
    <n v="0.35"/>
    <n v="17850.699999999997"/>
    <n v="3468.08"/>
    <n v="14382.619999999997"/>
    <n v="6.7998902003842981E-2"/>
    <m/>
    <s v="No"/>
    <m/>
    <m/>
    <m/>
    <x v="0"/>
    <n v="1301"/>
    <n v="867.02"/>
    <s v="Ok"/>
    <n v="0"/>
    <n v="0"/>
  </r>
  <r>
    <n v="1302"/>
    <s v="Nassau"/>
    <s v="05-2N-27-4292-0021-0000"/>
    <n v="268.64999999999998"/>
    <n v="2017"/>
    <n v="268.64999999999998"/>
    <n v="268.64999999999998"/>
    <n v="0"/>
    <m/>
    <s v="YULEE"/>
    <s v="Florida"/>
    <n v="32097"/>
    <s v="DOVE RD"/>
    <s v="YULEE FL 32097"/>
    <n v="-81.617893667046602"/>
    <n v="30.619163362734199"/>
    <s v="LEONARD CHARLES"/>
    <n v="0"/>
    <s v="VACANT RESIDENTIAL"/>
    <n v="8001"/>
    <s v="Residential-Vacant Land"/>
    <n v="2017"/>
    <n v="12100"/>
    <n v="2017"/>
    <n v="17500"/>
    <n v="218.82"/>
    <n v="0.81451702959240657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7"/>
    <s v="No"/>
    <s v="No"/>
    <s v="No"/>
    <s v="Without Environmental Issues"/>
    <s v="No"/>
    <s v="None"/>
    <s v="DOVE RD"/>
    <s v="Yulee"/>
    <s v="Florida"/>
    <n v="32097"/>
    <s v="DOVE RD YULEE FL 32097"/>
    <s v=""/>
    <s v="Pass"/>
    <s v="No"/>
    <s v="FV&lt;$10K"/>
    <s v="N/A"/>
    <s v="No, &lt; $20K Lien"/>
    <s v="No, Lien &lt; $20K"/>
    <s v="N/A"/>
    <s v="No"/>
    <s v="No"/>
    <n v="7"/>
    <s v="No"/>
    <n v="12100"/>
    <n v="1"/>
    <n v="12100"/>
    <m/>
    <n v="0"/>
    <n v="0"/>
    <s v=""/>
    <e v="#N/A"/>
    <n v="12100"/>
    <s v="No"/>
    <s v="V"/>
    <s v="Yes"/>
    <s v="No"/>
    <n v="0"/>
    <n v="0"/>
    <n v="2955.15"/>
    <n v="-2955.15"/>
    <n v="0.24422727272727274"/>
    <m/>
    <s v="No"/>
    <m/>
    <m/>
    <m/>
    <x v="4"/>
    <n v="1302"/>
    <n v="268.64999999999998"/>
    <s v="Ok"/>
    <n v="0"/>
    <n v="0"/>
  </r>
  <r>
    <n v="1303"/>
    <s v="Nassau"/>
    <s v="05-2N-27-4292-0056-0000"/>
    <n v="933.74"/>
    <n v="2017"/>
    <n v="933.74"/>
    <n v="933.74"/>
    <n v="0"/>
    <n v="76260"/>
    <s v="YULEE"/>
    <s v="Florida"/>
    <n v="32097"/>
    <s v="76260 DOVE RD"/>
    <s v="YULEE FL 32097"/>
    <n v="-81.622362311214502"/>
    <n v="30.6170013843387"/>
    <s v="MOORE DON RANDOLPH"/>
    <n v="2"/>
    <s v="MOBILE HOMES"/>
    <n v="1006"/>
    <s v="Mobile home"/>
    <n v="2017"/>
    <n v="90445"/>
    <n v="2017"/>
    <n v="135952"/>
    <n v="833.79"/>
    <n v="0.89295735429562828"/>
    <s v="No"/>
    <s v="No"/>
    <m/>
    <m/>
    <m/>
    <m/>
    <s v="No"/>
    <s v="I"/>
    <s v="I"/>
    <s v="I"/>
    <s v="I"/>
    <s v="I"/>
    <n v="0"/>
    <n v="0"/>
    <s v="No"/>
    <s v="No"/>
    <s v="No"/>
    <n v="0"/>
    <n v="0"/>
    <n v="0"/>
    <n v="0"/>
    <n v="0"/>
    <n v="0"/>
    <s v="Potential Low Risk"/>
    <s v="Minimal"/>
    <n v="0"/>
    <s v="Yes"/>
    <s v="No"/>
    <s v="No"/>
    <s v="Without Environmental Issues"/>
    <s v="No"/>
    <s v="None"/>
    <s v="76260 DOVE RD"/>
    <s v="Yulee"/>
    <s v="Florida"/>
    <n v="32097"/>
    <s v="76260 DOVE RD YULEE FL 32097"/>
    <s v=""/>
    <s v="Pass"/>
    <s v="No"/>
    <s v="FV&lt;$10K"/>
    <s v="N/A"/>
    <s v="No, &lt; $20K Lien"/>
    <s v="No, Lien &lt; $20K"/>
    <s v="N/A"/>
    <s v="No"/>
    <s v="No"/>
    <n v="0"/>
    <s v="No"/>
    <n v="90445"/>
    <n v="1"/>
    <n v="90445"/>
    <m/>
    <n v="0"/>
    <n v="0"/>
    <s v=""/>
    <e v="#N/A"/>
    <n v="90445"/>
    <s v="No"/>
    <s v="R"/>
    <s v="No"/>
    <s v="Yes"/>
    <n v="0.67"/>
    <n v="60598.15"/>
    <n v="3734.96"/>
    <n v="56863.19"/>
    <n v="4.129537287854497E-2"/>
    <m/>
    <s v="No"/>
    <m/>
    <m/>
    <m/>
    <x v="0"/>
    <n v="1303"/>
    <n v="933.74"/>
    <s v="Ok"/>
    <n v="0"/>
    <n v="0"/>
  </r>
  <r>
    <n v="1304"/>
    <s v="Nassau"/>
    <s v="05-2N-27-4292-0058-0000"/>
    <n v="460.21"/>
    <n v="2017"/>
    <n v="460.21"/>
    <n v="460.21"/>
    <n v="0"/>
    <n v="76230"/>
    <s v="YULEE"/>
    <s v="Florida"/>
    <n v="32097"/>
    <s v="76230 DOVE RD"/>
    <s v="YULEE FL 32097"/>
    <n v="-81.623535017379396"/>
    <n v="30.616986653712999"/>
    <s v="KENNISON RONNIE"/>
    <n v="2"/>
    <s v="MOBILE HOMES"/>
    <n v="1006"/>
    <s v="Mobile home"/>
    <n v="2017"/>
    <n v="52647"/>
    <n v="2017"/>
    <n v="90412"/>
    <n v="395.94"/>
    <n v="0.86034636361660988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n v="0"/>
    <s v="No"/>
    <s v="Without Environmental Issues"/>
    <s v="No"/>
    <s v="None"/>
    <s v="76230 DOVE RD"/>
    <s v="Yulee"/>
    <s v="Florida"/>
    <n v="32097"/>
    <s v="76230 DOVE RD YULEE FL 32097"/>
    <s v=""/>
    <s v="Pass"/>
    <s v="No"/>
    <s v="FV&lt;$10K"/>
    <s v="N/A"/>
    <s v="No, &lt; $20K Lien"/>
    <s v="No, Lien &lt; $20K"/>
    <s v="N/A"/>
    <s v="No"/>
    <s v="No"/>
    <n v="0"/>
    <s v="No"/>
    <n v="52647"/>
    <n v="1"/>
    <n v="52647"/>
    <m/>
    <n v="0"/>
    <n v="0"/>
    <s v=""/>
    <e v="#N/A"/>
    <n v="52647"/>
    <s v="No"/>
    <s v="R"/>
    <s v="No"/>
    <s v="Yes"/>
    <n v="0.67"/>
    <n v="35273.490000000005"/>
    <n v="1840.84"/>
    <n v="33432.650000000009"/>
    <n v="3.4965715045491667E-2"/>
    <m/>
    <s v="No"/>
    <m/>
    <m/>
    <m/>
    <x v="0"/>
    <n v="1304"/>
    <n v="460.21"/>
    <s v="Ok"/>
    <n v="0"/>
    <n v="0"/>
  </r>
  <r>
    <n v="1305"/>
    <s v="Nassau"/>
    <s v="05-2N-27-4292-0075-0000"/>
    <n v="3425.18"/>
    <n v="2017"/>
    <n v="3425.18"/>
    <n v="3425.18"/>
    <n v="0"/>
    <n v="76087"/>
    <s v="YULEE"/>
    <s v="Florida"/>
    <n v="32097"/>
    <s v="76087 CATHY LN"/>
    <s v="YULEE FL 32097"/>
    <n v="-81.6175193906884"/>
    <n v="30.621221505285401"/>
    <s v="TESTA ANTHONY MICHAEL"/>
    <n v="1"/>
    <s v="SINGLE FAMILY"/>
    <n v="1001"/>
    <s v="Single Family Residential"/>
    <n v="2017"/>
    <n v="207248"/>
    <n v="2017"/>
    <n v="207248"/>
    <n v="3137.48"/>
    <n v="0.91600441436654434"/>
    <s v="No"/>
    <m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76087 CATHY LN"/>
    <s v="Yulee"/>
    <s v="Florida"/>
    <n v="32097"/>
    <s v="76087 CATHY LN YULEE FL 32097"/>
    <s v=""/>
    <s v="Pass"/>
    <s v="No"/>
    <s v="FV&lt;$10K"/>
    <s v="N/A"/>
    <s v="No, &lt; $20K Lien"/>
    <s v="No, Lien &lt; $20K"/>
    <s v="N/A"/>
    <s v="No"/>
    <s v="No"/>
    <n v="0"/>
    <s v="No"/>
    <n v="207248"/>
    <n v="1"/>
    <n v="207248"/>
    <m/>
    <n v="0"/>
    <n v="0"/>
    <s v=""/>
    <e v="#N/A"/>
    <n v="207248"/>
    <s v="No"/>
    <s v="S"/>
    <s v="No"/>
    <s v="No"/>
    <n v="0.35"/>
    <n v="72536.799999999988"/>
    <n v="13700.72"/>
    <n v="58836.079999999987"/>
    <n v="6.6107851462981551E-2"/>
    <m/>
    <s v="No"/>
    <m/>
    <m/>
    <m/>
    <x v="0"/>
    <n v="1305"/>
    <n v="3425.18"/>
    <s v="Ok"/>
    <n v="0"/>
    <n v="0"/>
  </r>
  <r>
    <n v="1306"/>
    <s v="Nassau"/>
    <s v="05-2N-27-4292-0077-0000"/>
    <n v="834.36"/>
    <n v="2017"/>
    <n v="834.36"/>
    <n v="834.36"/>
    <n v="0"/>
    <n v="76461"/>
    <s v="YULEE"/>
    <s v="Florida"/>
    <n v="32097"/>
    <s v="76461 DOVE RD"/>
    <s v="YULEE FL 32097"/>
    <n v="-81.616000437319101"/>
    <n v="30.6210442487262"/>
    <s v="TESTA ANTHONY MICHAEL"/>
    <n v="2"/>
    <s v="MOBILE HOMES"/>
    <n v="1006"/>
    <s v="Mobile home"/>
    <n v="2017"/>
    <n v="88111"/>
    <n v="2017"/>
    <n v="88111"/>
    <n v="741.89"/>
    <n v="0.88917253943142049"/>
    <s v="No"/>
    <m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s v="No"/>
    <s v="No"/>
    <s v="Without Environmental Issues"/>
    <s v="No"/>
    <s v="None"/>
    <s v="76461 DOVE RD"/>
    <s v="Yulee"/>
    <s v="Florida"/>
    <n v="32097"/>
    <s v="76461 DOVE RD YULEE FL 32097"/>
    <s v=""/>
    <s v="Pass"/>
    <s v="No"/>
    <s v="FV&lt;$10K"/>
    <s v="N/A"/>
    <s v="No, &lt; $20K Lien"/>
    <s v="No, Lien &lt; $20K"/>
    <s v="N/A"/>
    <s v="No"/>
    <s v="No"/>
    <n v="0"/>
    <s v="No"/>
    <n v="88111"/>
    <n v="1"/>
    <n v="88111"/>
    <m/>
    <n v="0"/>
    <n v="0"/>
    <s v=""/>
    <e v="#N/A"/>
    <n v="88111"/>
    <s v="No"/>
    <s v="R"/>
    <s v="No"/>
    <s v="Yes"/>
    <n v="0.67"/>
    <n v="59034.37"/>
    <n v="3337.44"/>
    <n v="55696.93"/>
    <n v="3.7877677021030294E-2"/>
    <m/>
    <s v="No"/>
    <m/>
    <m/>
    <m/>
    <x v="0"/>
    <n v="1306"/>
    <n v="834.36"/>
    <s v="Ok"/>
    <n v="0"/>
    <n v="0"/>
  </r>
  <r>
    <n v="1307"/>
    <s v="Nassau"/>
    <s v="06-2N-27-0000-0005-0020"/>
    <n v="395.76"/>
    <n v="2017"/>
    <n v="395.76"/>
    <n v="395.76"/>
    <n v="0"/>
    <n v="75908"/>
    <s v="YULEE"/>
    <s v="Florida"/>
    <n v="32097"/>
    <s v="75908 MENTORIA RD"/>
    <s v="YULEE FL 32097"/>
    <n v="-81.6448844894974"/>
    <n v="30.617554791494999"/>
    <s v="BRYANT DARRYL J"/>
    <n v="0"/>
    <s v="VACANT RESIDENTIAL"/>
    <n v="8001"/>
    <s v="Residential-Vacant Land"/>
    <n v="2017"/>
    <n v="22000"/>
    <n v="2017"/>
    <n v="22500"/>
    <n v="336.35"/>
    <n v="0.84988376794016585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75908 MENTORIA RD"/>
    <s v="Yulee"/>
    <s v="Florida"/>
    <n v="32097"/>
    <s v="75908 MENTORIA RD YULEE FL 32097"/>
    <s v=""/>
    <s v="Pass"/>
    <s v="No"/>
    <s v="FV&lt;$10K"/>
    <s v="N/A"/>
    <s v="No, &lt; $20K Lien"/>
    <s v="No, Lien &lt; $20K"/>
    <s v="N/A"/>
    <s v="No"/>
    <s v="No"/>
    <n v="1"/>
    <s v="No"/>
    <n v="22000"/>
    <n v="1"/>
    <n v="22000"/>
    <m/>
    <n v="0"/>
    <n v="0"/>
    <s v=""/>
    <e v="#N/A"/>
    <n v="22000"/>
    <s v="No"/>
    <s v="V"/>
    <s v="Yes"/>
    <s v="No"/>
    <n v="0"/>
    <n v="0"/>
    <n v="1978.8"/>
    <n v="-1978.8"/>
    <n v="8.9945454545454537E-2"/>
    <m/>
    <s v="No"/>
    <m/>
    <m/>
    <m/>
    <x v="4"/>
    <n v="1307"/>
    <n v="395.76"/>
    <s v="Ok"/>
    <n v="0"/>
    <n v="0"/>
  </r>
  <r>
    <n v="1308"/>
    <s v="Nassau"/>
    <s v="06-2N-27-0000-0005-0090"/>
    <n v="397.93"/>
    <n v="2017"/>
    <n v="397.93"/>
    <n v="397.93"/>
    <n v="0"/>
    <m/>
    <s v="YULEE"/>
    <s v="Florida"/>
    <n v="32097"/>
    <s v="PINE CREST RD"/>
    <s v="YULEE FL 32097"/>
    <n v="-81.644229634296707"/>
    <n v="30.6175881801366"/>
    <s v="BRYANT DARRYL J"/>
    <n v="0"/>
    <s v="VACANT RESIDENTIAL"/>
    <n v="8001"/>
    <s v="Residential-Vacant Land"/>
    <n v="2017"/>
    <n v="22350"/>
    <n v="2017"/>
    <n v="22350"/>
    <n v="338.35"/>
    <n v="0.85027517402558239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PINE CREST RD"/>
    <s v="Yulee"/>
    <s v="Florida"/>
    <n v="32097"/>
    <s v="PINE CREST RD YULEE FL 32097"/>
    <s v=""/>
    <s v="Pass"/>
    <s v="No"/>
    <s v="FV&lt;$10K"/>
    <s v="N/A"/>
    <s v="No, &lt; $20K Lien"/>
    <s v="No, Lien &lt; $20K"/>
    <s v="N/A"/>
    <s v="No"/>
    <s v="No"/>
    <n v="1"/>
    <s v="No"/>
    <n v="22350"/>
    <n v="1"/>
    <n v="22350"/>
    <m/>
    <n v="0"/>
    <n v="0"/>
    <s v=""/>
    <e v="#N/A"/>
    <n v="22350"/>
    <s v="No"/>
    <s v="V"/>
    <s v="Yes"/>
    <s v="No"/>
    <n v="0"/>
    <n v="0"/>
    <n v="1989.65"/>
    <n v="-1989.65"/>
    <n v="8.9022371364653241E-2"/>
    <m/>
    <s v="No"/>
    <m/>
    <m/>
    <m/>
    <x v="4"/>
    <n v="1308"/>
    <n v="397.93"/>
    <s v="Ok"/>
    <n v="0"/>
    <n v="0"/>
  </r>
  <r>
    <n v="1309"/>
    <s v="Nassau"/>
    <s v="07-2N-27-0000-0002-0060"/>
    <n v="534.07000000000005"/>
    <n v="2017"/>
    <n v="534.07000000000005"/>
    <n v="534.07000000000005"/>
    <n v="0"/>
    <n v="76070"/>
    <s v="YULEE"/>
    <s v="Florida"/>
    <n v="32097"/>
    <s v="76070 WALTHOUR PL"/>
    <s v="YULEE FL 32097"/>
    <n v="-81.637887010044395"/>
    <n v="30.615633833490801"/>
    <s v="DINKINS CLIFFORD N"/>
    <n v="2"/>
    <s v="MOBILE HOMES"/>
    <n v="1006"/>
    <s v="Mobile home"/>
    <n v="2017"/>
    <n v="30044"/>
    <n v="2017"/>
    <n v="31470"/>
    <n v="464.23"/>
    <n v="0.8692306251989439"/>
    <s v="No"/>
    <m/>
    <s v="No"/>
    <s v="No"/>
    <s v="No"/>
    <s v="No"/>
    <s v="No"/>
    <s v="I"/>
    <s v="I"/>
    <s v="I"/>
    <s v="I"/>
    <s v="I"/>
    <s v="I"/>
    <n v="0"/>
    <s v="No"/>
    <s v="No"/>
    <s v="No"/>
    <n v="0"/>
    <n v="0"/>
    <n v="0"/>
    <n v="0"/>
    <n v="0"/>
    <n v="2"/>
    <s v="Potential Medium Risk"/>
    <n v="0"/>
    <n v="0"/>
    <s v="No"/>
    <s v="No"/>
    <s v="No"/>
    <s v="Without Environmental Issues"/>
    <s v="No"/>
    <s v="None"/>
    <s v="76070 WALTHOUR PL"/>
    <s v="Yulee"/>
    <s v="Florida"/>
    <n v="32097"/>
    <s v="76070 WALTHOUR PL YULEE FL 32097"/>
    <s v=""/>
    <s v="Pass"/>
    <s v="No"/>
    <s v="FV&lt;$10K"/>
    <s v="N/A"/>
    <s v="No, &lt; $20K Lien"/>
    <s v="No, Lien &lt; $20K"/>
    <s v="N/A"/>
    <s v="No"/>
    <s v="No"/>
    <n v="0"/>
    <s v="No"/>
    <n v="30044"/>
    <n v="1"/>
    <n v="30044"/>
    <m/>
    <n v="0"/>
    <n v="0"/>
    <s v=""/>
    <e v="#N/A"/>
    <n v="30044"/>
    <s v="No"/>
    <s v="R"/>
    <s v="No"/>
    <s v="No"/>
    <n v="0.35"/>
    <n v="10515.4"/>
    <n v="2136.2800000000002"/>
    <n v="8379.119999999999"/>
    <n v="7.1105045932632144E-2"/>
    <m/>
    <s v="No"/>
    <m/>
    <m/>
    <m/>
    <x v="0"/>
    <n v="1309"/>
    <n v="534.07000000000005"/>
    <s v="Ok"/>
    <n v="0"/>
    <n v="0"/>
  </r>
  <r>
    <n v="1310"/>
    <s v="Nassau"/>
    <s v="08-2N-27-0000-0005-0340"/>
    <n v="1136.22"/>
    <n v="2017"/>
    <n v="1136.22"/>
    <n v="1136.22"/>
    <n v="0"/>
    <n v="85119"/>
    <s v="YULEE"/>
    <s v="Florida"/>
    <n v="32097"/>
    <s v="85119 ETHYL LN"/>
    <s v="YULEE FL 32097"/>
    <n v="-81.613690966463494"/>
    <n v="30.602177797083701"/>
    <s v="SCOTT JANICE C"/>
    <n v="1"/>
    <s v="SINGLE FAMILY"/>
    <n v="1001"/>
    <s v="Single Family Residential"/>
    <n v="2017"/>
    <n v="67444"/>
    <n v="2017"/>
    <n v="67444"/>
    <n v="1021.01"/>
    <n v="0.89860238334125431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85119 ETHYL LN"/>
    <s v="Yulee"/>
    <s v="Florida"/>
    <n v="32097"/>
    <s v="85119 ETHYL LN YULEE FL 32097"/>
    <s v=""/>
    <s v="Pass"/>
    <s v="No"/>
    <s v="FV&lt;$10K"/>
    <s v="N/A"/>
    <s v="No, &lt; $20K Lien"/>
    <s v="No, Lien &lt; $20K"/>
    <s v="N/A"/>
    <s v="No"/>
    <s v="No"/>
    <n v="1"/>
    <s v="No"/>
    <n v="67444"/>
    <n v="1"/>
    <n v="67444"/>
    <m/>
    <n v="0"/>
    <n v="0"/>
    <s v=""/>
    <e v="#N/A"/>
    <n v="67444"/>
    <s v="No"/>
    <s v="S"/>
    <s v="No"/>
    <s v="No"/>
    <n v="0.35"/>
    <n v="23605.399999999998"/>
    <n v="5681.1"/>
    <n v="17924.299999999996"/>
    <n v="8.4234327738568301E-2"/>
    <m/>
    <s v="No"/>
    <m/>
    <m/>
    <m/>
    <x v="0"/>
    <n v="1310"/>
    <n v="1136.22"/>
    <s v="Ok"/>
    <n v="0"/>
    <n v="0"/>
  </r>
  <r>
    <n v="1311"/>
    <s v="Nassau"/>
    <s v="09-2N-27-0230-0027-0000"/>
    <n v="1297.48"/>
    <n v="2017"/>
    <e v="#N/A"/>
    <e v="#N/A"/>
    <e v="#N/A"/>
    <e v="#N/A"/>
    <e v="#N/A"/>
    <e v="#N/A"/>
    <e v="#N/A"/>
    <e v="#N/A"/>
    <e v="#N/A"/>
    <e v="#N/A"/>
    <e v="#N/A"/>
    <e v="#N/A"/>
    <n v="1"/>
    <s v="SINGLE FAMILY"/>
    <e v="#N/A"/>
    <e v="#N/A"/>
    <n v="2017"/>
    <n v="116397"/>
    <e v="#N/A"/>
    <e v="#N/A"/>
    <e v="#N/A"/>
    <n v="0"/>
    <m/>
    <m/>
    <m/>
    <m/>
    <s v="No"/>
    <s v="No"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116397"/>
    <n v="1"/>
    <n v="116397"/>
    <m/>
    <e v="#N/A"/>
    <e v="#N/A"/>
    <s v=""/>
    <e v="#N/A"/>
    <n v="116397"/>
    <s v="No"/>
    <s v="S"/>
    <s v="No"/>
    <s v="Yes"/>
    <n v="0.67"/>
    <n v="77985.990000000005"/>
    <e v="#N/A"/>
    <e v="#N/A"/>
    <e v="#N/A"/>
    <m/>
    <e v="#N/A"/>
    <m/>
    <m/>
    <m/>
    <x v="5"/>
    <n v="1311"/>
    <n v="1297.48"/>
    <e v="#N/A"/>
    <e v="#N/A"/>
    <e v="#N/A"/>
  </r>
  <r>
    <n v="1312"/>
    <s v="Nassau"/>
    <s v="09-2N-27-0230-0063-0000"/>
    <n v="1950.97"/>
    <n v="2017"/>
    <e v="#N/A"/>
    <e v="#N/A"/>
    <e v="#N/A"/>
    <e v="#N/A"/>
    <e v="#N/A"/>
    <e v="#N/A"/>
    <e v="#N/A"/>
    <e v="#N/A"/>
    <e v="#N/A"/>
    <e v="#N/A"/>
    <e v="#N/A"/>
    <e v="#N/A"/>
    <n v="1"/>
    <s v="SINGLE FAMILY"/>
    <e v="#N/A"/>
    <e v="#N/A"/>
    <n v="2017"/>
    <n v="117206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117206"/>
    <n v="1"/>
    <n v="117206"/>
    <m/>
    <e v="#N/A"/>
    <e v="#N/A"/>
    <s v=""/>
    <e v="#N/A"/>
    <n v="117206"/>
    <s v="No"/>
    <s v="S"/>
    <s v="No"/>
    <s v="No"/>
    <n v="0.35"/>
    <n v="41022.1"/>
    <e v="#N/A"/>
    <e v="#N/A"/>
    <e v="#N/A"/>
    <m/>
    <e v="#N/A"/>
    <m/>
    <m/>
    <m/>
    <x v="5"/>
    <n v="1312"/>
    <n v="1950.97"/>
    <e v="#N/A"/>
    <e v="#N/A"/>
    <e v="#N/A"/>
  </r>
  <r>
    <n v="1313"/>
    <s v="Nassau"/>
    <s v="09-2N-27-0230-0073-0000"/>
    <n v="1164.0999999999999"/>
    <n v="2017"/>
    <n v="1164.0999999999999"/>
    <n v="1164.0999999999999"/>
    <n v="0"/>
    <n v="86081"/>
    <s v="YULEE"/>
    <s v="Florida"/>
    <n v="32097"/>
    <s v="86081 JORDAN CT"/>
    <s v="YULEE FL 32097"/>
    <n v="-81.612148304377797"/>
    <n v="30.6154207088384"/>
    <s v="WALLACE JUDY"/>
    <n v="1"/>
    <s v="SINGLE FAMILY"/>
    <n v="1001"/>
    <s v="Single Family Residential"/>
    <n v="2017"/>
    <n v="108251"/>
    <n v="2017"/>
    <n v="116113"/>
    <n v="1046.79"/>
    <n v="0.89922687054376771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n v="0"/>
    <s v="No"/>
    <s v="Without Environmental Issues"/>
    <s v="No"/>
    <s v="None"/>
    <s v="86081 JORDAN CT"/>
    <s v="Yulee"/>
    <s v="Florida"/>
    <n v="32097"/>
    <s v="86081 JORDAN CT YULEE FL 32097"/>
    <s v=""/>
    <s v="Pass"/>
    <s v="No"/>
    <s v="FV&lt;$10K"/>
    <s v="N/A"/>
    <s v="No, &lt; $20K Lien"/>
    <s v="No, Lien &lt; $20K"/>
    <s v="N/A"/>
    <s v="No"/>
    <s v="No"/>
    <n v="0"/>
    <s v="No"/>
    <n v="108251"/>
    <n v="1"/>
    <n v="108251"/>
    <m/>
    <n v="0"/>
    <n v="0"/>
    <s v=""/>
    <e v="#N/A"/>
    <n v="108251"/>
    <s v="No"/>
    <s v="S"/>
    <s v="No"/>
    <s v="Yes"/>
    <n v="0.67"/>
    <n v="72528.17"/>
    <n v="4656.3999999999996"/>
    <n v="67871.77"/>
    <n v="4.3014845128451468E-2"/>
    <m/>
    <s v="No"/>
    <m/>
    <m/>
    <m/>
    <x v="0"/>
    <n v="1313"/>
    <n v="1164.0999999999999"/>
    <s v="Ok"/>
    <n v="0"/>
    <n v="0"/>
  </r>
  <r>
    <n v="1314"/>
    <s v="Nassau"/>
    <s v="12-2N-27-1460-0040-0000"/>
    <n v="1972.05"/>
    <n v="2017"/>
    <n v="1972.05"/>
    <n v="1972.05"/>
    <n v="0"/>
    <n v="86152"/>
    <s v="FERNANDINA BEACH"/>
    <s v="Florida"/>
    <n v="32034"/>
    <s v="86152 MONTAUK DR"/>
    <s v="FERNANDINA BEACH FL 32034"/>
    <n v="-81.547794343768501"/>
    <n v="30.610417041021702"/>
    <s v="ANDERSON KELLIN"/>
    <n v="1"/>
    <s v="SINGLE FAMILY"/>
    <n v="1001"/>
    <s v="Single Family Residential"/>
    <n v="2017"/>
    <n v="157598"/>
    <n v="2017"/>
    <n v="196383"/>
    <n v="1793.85"/>
    <n v="0.90963717958469614"/>
    <m/>
    <m/>
    <m/>
    <m/>
    <m/>
    <m/>
    <m/>
    <n v="0"/>
    <n v="0"/>
    <n v="0"/>
    <n v="0"/>
    <n v="0"/>
    <n v="0"/>
    <n v="0"/>
    <s v="No"/>
    <s v="No"/>
    <s v="No"/>
    <n v="0"/>
    <n v="0"/>
    <n v="169273"/>
    <s v="UNKNOWN"/>
    <n v="0"/>
    <n v="0"/>
    <s v="Potential Low Risk"/>
    <n v="0"/>
    <n v="0"/>
    <s v="Yes"/>
    <n v="0"/>
    <s v="No"/>
    <s v="Without Environmental Issues"/>
    <s v="No"/>
    <s v="None"/>
    <s v="86152 MONTAUK DR"/>
    <s v="Fernandina Beach"/>
    <s v="Florida"/>
    <n v="32034"/>
    <s v="86152 MONTAUK DR FERNANDINA BEACH FL 32034"/>
    <s v="L"/>
    <s v="Pass"/>
    <s v="No"/>
    <s v="FV&lt;$10K"/>
    <s v="N/A"/>
    <s v="No, &lt; $20K Lien"/>
    <s v="No, Lien &lt; $20K"/>
    <s v="N/A"/>
    <s v="No"/>
    <s v="No"/>
    <n v="0"/>
    <s v="No"/>
    <n v="157598"/>
    <n v="1"/>
    <n v="157598"/>
    <m/>
    <n v="0"/>
    <n v="0"/>
    <s v=""/>
    <e v="#N/A"/>
    <n v="157598"/>
    <s v="No"/>
    <s v="S"/>
    <s v="No"/>
    <s v="Yes"/>
    <n v="0.67"/>
    <n v="105590.66"/>
    <n v="7888.2"/>
    <n v="97702.46"/>
    <n v="5.0052665642965011E-2"/>
    <m/>
    <s v="No"/>
    <m/>
    <m/>
    <m/>
    <x v="0"/>
    <n v="1314"/>
    <n v="1972.05"/>
    <s v="Ok"/>
    <n v="0"/>
    <n v="0"/>
  </r>
  <r>
    <n v="1315"/>
    <s v="Nassau"/>
    <s v="12-2N-27-1460-0358-0000"/>
    <n v="1259.95"/>
    <n v="2017"/>
    <n v="1259.95"/>
    <n v="1259.95"/>
    <n v="0"/>
    <n v="85042"/>
    <s v="FERNANDINA BEACH"/>
    <s v="Florida"/>
    <n v="32034"/>
    <s v="85042 NAPEAGUE DR"/>
    <s v="FERNANDINA BEACH FL 32034"/>
    <n v="-81.5545406855599"/>
    <n v="30.598530601760402"/>
    <s v="GLEASON MARK"/>
    <n v="0"/>
    <s v="VACANT RESIDENTIAL"/>
    <n v="8001"/>
    <s v="Residential-Vacant Land"/>
    <n v="2017"/>
    <n v="75000"/>
    <n v="2017"/>
    <n v="75000"/>
    <n v="1135.42"/>
    <n v="0.90116274455335532"/>
    <s v="No"/>
    <m/>
    <m/>
    <m/>
    <m/>
    <m/>
    <m/>
    <s v="I"/>
    <s v="I"/>
    <n v="0"/>
    <n v="0"/>
    <n v="0"/>
    <n v="0"/>
    <n v="0"/>
    <s v="No"/>
    <s v="No"/>
    <s v="No"/>
    <n v="0"/>
    <n v="0"/>
    <n v="64400"/>
    <s v="COMMERCIAL"/>
    <n v="0"/>
    <n v="0"/>
    <s v="Potential Low Risk"/>
    <n v="0"/>
    <n v="0"/>
    <s v="No"/>
    <s v="No"/>
    <s v="No"/>
    <s v="Without Environmental Issues"/>
    <s v="No"/>
    <s v="None"/>
    <s v="85042 NAPEAGUE DR"/>
    <s v="Fernandina Beach"/>
    <s v="Florida"/>
    <n v="32034"/>
    <s v="85042 NAPEAGUE DR FERNANDINA BEACH FL 32034"/>
    <s v="L"/>
    <s v="Pass"/>
    <s v="No"/>
    <s v="FV&lt;$10K"/>
    <s v="N/A"/>
    <s v="No, &lt; $20K Lien"/>
    <s v="No, Lien &lt; $20K"/>
    <s v="N/A"/>
    <s v="No"/>
    <s v="No"/>
    <n v="0"/>
    <s v="No"/>
    <n v="75000"/>
    <n v="1"/>
    <n v="75000"/>
    <m/>
    <n v="0"/>
    <n v="0"/>
    <s v=""/>
    <e v="#N/A"/>
    <n v="75000"/>
    <s v="No"/>
    <s v="V"/>
    <s v="Yes"/>
    <s v="No"/>
    <n v="0"/>
    <n v="0"/>
    <n v="5039.8"/>
    <n v="-5039.8"/>
    <n v="6.7197333333333331E-2"/>
    <m/>
    <s v="No"/>
    <m/>
    <m/>
    <m/>
    <x v="1"/>
    <n v="1315"/>
    <n v="1259.95"/>
    <s v="Ok"/>
    <n v="0"/>
    <n v="0"/>
  </r>
  <r>
    <n v="1316"/>
    <s v="Nassau"/>
    <s v="12-2N-27-1460-0385-0000"/>
    <n v="1003.86"/>
    <n v="2017"/>
    <n v="1003.86"/>
    <n v="1003.86"/>
    <n v="0"/>
    <n v="85055"/>
    <s v="FERNANDINA BEACH"/>
    <s v="Florida"/>
    <n v="32034"/>
    <s v="85055 NAPEAGUE DR"/>
    <s v="FERNANDINA BEACH FL 32034"/>
    <n v="-81.555210764608702"/>
    <n v="30.5981700580653"/>
    <s v="HAM MICHAEL"/>
    <n v="0"/>
    <s v="VACANT RESIDENTIAL"/>
    <n v="8001"/>
    <s v="Residential-Vacant Land"/>
    <n v="2017"/>
    <n v="55000"/>
    <n v="2017"/>
    <n v="65000"/>
    <n v="898.62"/>
    <n v="0.89516466439543363"/>
    <s v="No"/>
    <s v="No"/>
    <m/>
    <m/>
    <m/>
    <m/>
    <m/>
    <s v="I"/>
    <s v="I"/>
    <s v="I"/>
    <s v="I"/>
    <n v="0"/>
    <n v="0"/>
    <n v="0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85055 NAPEAGUE DR"/>
    <s v="Fernandina Beach"/>
    <s v="Florida"/>
    <n v="32034"/>
    <s v="85055 NAPEAGUE DR FERNANDINA BEACH FL 32034"/>
    <s v=""/>
    <s v="Pass"/>
    <s v="No"/>
    <s v="FV&lt;$10K"/>
    <s v="N/A"/>
    <s v="No, &lt; $20K Lien"/>
    <s v="No, Lien &lt; $20K"/>
    <s v="N/A"/>
    <s v="No"/>
    <s v="No"/>
    <n v="1"/>
    <s v="No"/>
    <n v="55000"/>
    <n v="1"/>
    <n v="55000"/>
    <m/>
    <n v="0"/>
    <n v="0"/>
    <s v=""/>
    <e v="#N/A"/>
    <n v="55000"/>
    <s v="No"/>
    <s v="V"/>
    <s v="Yes"/>
    <s v="No"/>
    <n v="0"/>
    <n v="0"/>
    <n v="5019.3"/>
    <n v="-5019.3"/>
    <n v="9.1260000000000008E-2"/>
    <m/>
    <s v="No"/>
    <m/>
    <m/>
    <m/>
    <x v="1"/>
    <n v="1316"/>
    <n v="1003.86"/>
    <s v="Ok"/>
    <n v="0"/>
    <n v="0"/>
  </r>
  <r>
    <n v="1317"/>
    <s v="Nassau"/>
    <s v="18-2N-27-4315-0010-0000"/>
    <n v="779.95"/>
    <n v="2017"/>
    <n v="779.95"/>
    <n v="779.95"/>
    <n v="0"/>
    <n v="75586"/>
    <s v="YULEE"/>
    <s v="Florida"/>
    <n v="32097"/>
    <s v="75586 JOHNSON LAKE RD"/>
    <s v="YULEE FL 32097"/>
    <n v="-81.646040573909204"/>
    <n v="30.600698582334999"/>
    <s v="GRESHAM ELBERT THOMAS"/>
    <n v="2"/>
    <s v="MOBILE HOMES"/>
    <n v="1006"/>
    <s v="Mobile home"/>
    <n v="2017"/>
    <n v="44506"/>
    <n v="2017"/>
    <n v="47208"/>
    <n v="691.58"/>
    <n v="0.88669786524777228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75586 JOHNSON LAKE RD"/>
    <s v="Yulee"/>
    <s v="Florida"/>
    <n v="32097"/>
    <s v="75586 JOHNSON LAKE RD YULEE FL 32097"/>
    <s v=""/>
    <s v="Pass"/>
    <s v="No"/>
    <s v="FV&lt;$10K"/>
    <s v="N/A"/>
    <s v="No, &lt; $20K Lien"/>
    <s v="No, Lien &lt; $20K"/>
    <s v="N/A"/>
    <s v="No"/>
    <s v="No"/>
    <n v="0"/>
    <s v="No"/>
    <n v="44506"/>
    <n v="1"/>
    <n v="44506"/>
    <m/>
    <n v="0"/>
    <n v="0"/>
    <s v=""/>
    <e v="#N/A"/>
    <n v="44506"/>
    <s v="No"/>
    <s v="R"/>
    <s v="No"/>
    <s v="No"/>
    <n v="0.35"/>
    <n v="15577.099999999999"/>
    <n v="3119.8"/>
    <n v="12457.3"/>
    <n v="7.0098413697029613E-2"/>
    <m/>
    <s v="No"/>
    <m/>
    <m/>
    <m/>
    <x v="0"/>
    <n v="1317"/>
    <n v="779.95"/>
    <s v="Ok"/>
    <n v="0"/>
    <n v="0"/>
  </r>
  <r>
    <n v="1318"/>
    <s v="Nassau"/>
    <s v="18-2N-27-4315-0040-0000"/>
    <n v="1267.17"/>
    <n v="2017"/>
    <n v="1267.17"/>
    <n v="1267.17"/>
    <n v="0"/>
    <n v="75820"/>
    <s v="YULEE"/>
    <s v="Florida"/>
    <n v="32097"/>
    <s v="75820 JOHNSON LAKE RD"/>
    <s v="YULEE FL 32097"/>
    <n v="-81.646232522125203"/>
    <n v="30.595984735477401"/>
    <s v="LEE MATTEW"/>
    <n v="8"/>
    <s v="MULTI-FAMILY - LESS THAN 10 UNITS"/>
    <n v="1110"/>
    <s v="Multi-Family Dwellings (Generic any combination 2+)"/>
    <n v="2017"/>
    <n v="75442"/>
    <n v="2017"/>
    <n v="75442"/>
    <n v="1142.0899999999999"/>
    <n v="0.90129185507863974"/>
    <s v="No"/>
    <s v="No"/>
    <m/>
    <m/>
    <m/>
    <m/>
    <m/>
    <s v="I"/>
    <s v="I"/>
    <s v="I"/>
    <n v="0"/>
    <n v="0"/>
    <n v="0"/>
    <n v="0"/>
    <s v="No"/>
    <s v="No"/>
    <s v="No"/>
    <n v="0"/>
    <n v="0"/>
    <n v="0"/>
    <n v="0"/>
    <n v="0"/>
    <n v="0"/>
    <s v="Potential Low Risk"/>
    <s v="High"/>
    <n v="1"/>
    <s v="No"/>
    <s v="No"/>
    <s v="No"/>
    <s v="Without Environmental Issues"/>
    <s v="No"/>
    <s v="None"/>
    <s v="75820 JOHNSON LAKE RD"/>
    <s v="Yulee"/>
    <s v="Florida"/>
    <n v="32097"/>
    <s v="75820 JOHNSON LAKE RD YULEE FL 32097"/>
    <s v=""/>
    <s v="Pass"/>
    <s v="No"/>
    <s v="FV&lt;$10K"/>
    <s v="N/A"/>
    <s v="No, &lt; $20K Lien"/>
    <s v="No, Lien &lt; $20K"/>
    <s v="N/A"/>
    <s v="No"/>
    <s v="No"/>
    <n v="1"/>
    <s v="No"/>
    <n v="75442"/>
    <n v="1"/>
    <n v="75442"/>
    <m/>
    <n v="0"/>
    <n v="0"/>
    <s v=""/>
    <e v="#N/A"/>
    <n v="75442"/>
    <s v="No"/>
    <s v="R"/>
    <s v="No"/>
    <s v="No"/>
    <n v="0.35"/>
    <n v="26404.699999999997"/>
    <n v="6335.85"/>
    <n v="20068.849999999999"/>
    <n v="8.3983059834044707E-2"/>
    <m/>
    <s v="No"/>
    <m/>
    <m/>
    <m/>
    <x v="0"/>
    <n v="1318"/>
    <n v="1267.17"/>
    <s v="Ok"/>
    <n v="0"/>
    <n v="0"/>
  </r>
  <r>
    <n v="1319"/>
    <s v="Nassau"/>
    <s v="18-2N-27-4315-0050-0000"/>
    <n v="72.94"/>
    <n v="2017"/>
    <n v="72.94"/>
    <n v="72.94"/>
    <n v="0"/>
    <m/>
    <s v="YULEE"/>
    <s v="Florida"/>
    <n v="32097"/>
    <s v="JOHNSON LAKE RD"/>
    <s v="YULEE FL 32097"/>
    <n v="-81.647090392540207"/>
    <n v="30.5955673565024"/>
    <s v="ZELL DONALD D"/>
    <n v="0"/>
    <s v="VACANT RESIDENTIAL"/>
    <n v="8001"/>
    <s v="Residential-Vacant Land"/>
    <n v="2017"/>
    <n v="2500"/>
    <n v="2017"/>
    <n v="2500"/>
    <n v="37.85"/>
    <n v="0.51891965999451606"/>
    <s v="No"/>
    <s v="No"/>
    <s v="No"/>
    <s v="No"/>
    <s v="No"/>
    <s v="No"/>
    <m/>
    <s v="C"/>
    <s v="I"/>
    <s v="C"/>
    <s v="I"/>
    <s v="I"/>
    <s v="C"/>
    <s v="I"/>
    <s v="No"/>
    <s v="Yes"/>
    <s v="No"/>
    <n v="0"/>
    <n v="0"/>
    <n v="0"/>
    <n v="0"/>
    <n v="0"/>
    <n v="0"/>
    <s v="Potential Low Risk"/>
    <s v="High"/>
    <n v="6"/>
    <s v="No"/>
    <s v="No"/>
    <s v="No"/>
    <s v="Without Environmental Issues"/>
    <s v="No"/>
    <s v="None"/>
    <s v="JOHNSON LAKE RD"/>
    <s v="Yulee"/>
    <s v="Florida"/>
    <n v="32097"/>
    <s v="JOHNSON LAKE RD YULEE FL 32097"/>
    <s v=""/>
    <s v="Lien&lt;$150"/>
    <s v="No"/>
    <s v="FV&lt;$10K"/>
    <s v="N/A"/>
    <s v="No, &lt; $20K Lien"/>
    <s v="No, Lien &lt; $20K"/>
    <s v="N/A"/>
    <s v="No"/>
    <s v="No"/>
    <n v="6"/>
    <s v="No"/>
    <n v="2500"/>
    <n v="1"/>
    <n v="2500"/>
    <m/>
    <n v="0"/>
    <n v="0"/>
    <s v=""/>
    <e v="#N/A"/>
    <n v="2500"/>
    <s v="No"/>
    <s v="V"/>
    <s v="Yes"/>
    <s v="No"/>
    <n v="0"/>
    <n v="0"/>
    <n v="729.40000000000009"/>
    <n v="-729.40000000000009"/>
    <n v="0.29176000000000002"/>
    <m/>
    <s v="No"/>
    <m/>
    <m/>
    <m/>
    <x v="2"/>
    <n v="1319"/>
    <n v="72.94"/>
    <s v="Ok"/>
    <n v="0"/>
    <n v="0"/>
  </r>
  <r>
    <n v="1320"/>
    <s v="Nassau"/>
    <s v="18-2N-27-4315-0051-0000"/>
    <n v="72.94"/>
    <n v="2017"/>
    <n v="72.94"/>
    <n v="72.94"/>
    <n v="0"/>
    <m/>
    <s v="YULEE"/>
    <s v="Florida"/>
    <n v="32097"/>
    <s v="JOHNSON LAKE RD"/>
    <s v="YULEE FL 32097"/>
    <n v="-81.647225595052006"/>
    <n v="30.5958161808299"/>
    <s v="ZELL DONALD D"/>
    <n v="0"/>
    <s v="VACANT RESIDENTIAL"/>
    <n v="8001"/>
    <s v="Residential-Vacant Land"/>
    <n v="2017"/>
    <n v="2500"/>
    <n v="2017"/>
    <n v="2500"/>
    <n v="37.85"/>
    <n v="0.51891965999451606"/>
    <s v="No"/>
    <s v="No"/>
    <s v="No"/>
    <s v="No"/>
    <s v="No"/>
    <s v="No"/>
    <m/>
    <s v="C"/>
    <s v="I"/>
    <s v="C"/>
    <s v="I"/>
    <s v="I"/>
    <s v="C"/>
    <s v="I"/>
    <s v="No"/>
    <s v="Yes"/>
    <s v="No"/>
    <n v="0"/>
    <n v="0"/>
    <n v="0"/>
    <n v="0"/>
    <n v="0"/>
    <n v="0"/>
    <s v="Potential Low Risk"/>
    <s v="High"/>
    <n v="6"/>
    <s v="No"/>
    <s v="No"/>
    <s v="No"/>
    <s v="Without Environmental Issues"/>
    <s v="No"/>
    <s v="None"/>
    <s v="JOHNSON LAKE RD"/>
    <s v="Yulee"/>
    <s v="Florida"/>
    <n v="32097"/>
    <s v="JOHNSON LAKE RD YULEE FL 32097"/>
    <s v=""/>
    <s v="Lien&lt;$150"/>
    <s v="No"/>
    <s v="FV&lt;$10K"/>
    <s v="N/A"/>
    <s v="No, &lt; $20K Lien"/>
    <s v="No, Lien &lt; $20K"/>
    <s v="N/A"/>
    <s v="No"/>
    <s v="No"/>
    <n v="6"/>
    <s v="No"/>
    <n v="2500"/>
    <n v="1"/>
    <n v="2500"/>
    <m/>
    <n v="0"/>
    <n v="0"/>
    <s v=""/>
    <e v="#N/A"/>
    <n v="2500"/>
    <s v="No"/>
    <s v="V"/>
    <s v="Yes"/>
    <s v="No"/>
    <n v="0"/>
    <n v="0"/>
    <n v="729.40000000000009"/>
    <n v="-729.40000000000009"/>
    <n v="0.29176000000000002"/>
    <m/>
    <s v="No"/>
    <m/>
    <m/>
    <m/>
    <x v="2"/>
    <n v="1320"/>
    <n v="72.94"/>
    <s v="Ok"/>
    <n v="0"/>
    <n v="0"/>
  </r>
  <r>
    <n v="1321"/>
    <s v="Nassau"/>
    <s v="18-2N-27-4315-0052-0000"/>
    <n v="72.94"/>
    <n v="2017"/>
    <n v="72.94"/>
    <n v="72.94"/>
    <n v="0"/>
    <m/>
    <s v="YULEE"/>
    <s v="Florida"/>
    <n v="32097"/>
    <s v="JOHNSON LAKE RD"/>
    <s v="YULEE FL 32097"/>
    <n v="-81.6473691515843"/>
    <n v="30.596057027652598"/>
    <s v="ZELL DONALD D"/>
    <n v="0"/>
    <s v="VACANT RESIDENTIAL"/>
    <n v="8001"/>
    <s v="Residential-Vacant Land"/>
    <n v="2017"/>
    <n v="2500"/>
    <n v="2017"/>
    <n v="2500"/>
    <n v="37.85"/>
    <n v="0.51891965999451606"/>
    <s v="No"/>
    <s v="No"/>
    <s v="No"/>
    <s v="No"/>
    <s v="No"/>
    <s v="No"/>
    <m/>
    <s v="C"/>
    <s v="I"/>
    <s v="C"/>
    <s v="I"/>
    <s v="I"/>
    <s v="C"/>
    <s v="I"/>
    <s v="No"/>
    <s v="Yes"/>
    <s v="No"/>
    <n v="0"/>
    <n v="0"/>
    <n v="0"/>
    <n v="0"/>
    <n v="0"/>
    <n v="0"/>
    <s v="Potential Low Risk"/>
    <s v="High"/>
    <n v="6"/>
    <s v="No"/>
    <s v="No"/>
    <s v="No"/>
    <s v="Without Environmental Issues"/>
    <s v="No"/>
    <s v="None"/>
    <s v="JOHNSON LAKE RD"/>
    <s v="Yulee"/>
    <s v="Florida"/>
    <n v="32097"/>
    <s v="JOHNSON LAKE RD YULEE FL 32097"/>
    <s v=""/>
    <s v="Lien&lt;$150"/>
    <s v="No"/>
    <s v="FV&lt;$10K"/>
    <s v="N/A"/>
    <s v="No, &lt; $20K Lien"/>
    <s v="No, Lien &lt; $20K"/>
    <s v="N/A"/>
    <s v="No"/>
    <s v="No"/>
    <n v="6"/>
    <s v="No"/>
    <n v="2500"/>
    <n v="1"/>
    <n v="2500"/>
    <m/>
    <n v="0"/>
    <n v="0"/>
    <s v=""/>
    <e v="#N/A"/>
    <n v="2500"/>
    <s v="No"/>
    <s v="V"/>
    <s v="Yes"/>
    <s v="No"/>
    <n v="0"/>
    <n v="0"/>
    <n v="729.40000000000009"/>
    <n v="-729.40000000000009"/>
    <n v="0.29176000000000002"/>
    <m/>
    <s v="No"/>
    <m/>
    <m/>
    <m/>
    <x v="2"/>
    <n v="1321"/>
    <n v="72.94"/>
    <s v="Ok"/>
    <n v="0"/>
    <n v="0"/>
  </r>
  <r>
    <n v="1322"/>
    <s v="Nassau"/>
    <s v="18-2N-27-4315-0053-0000"/>
    <n v="87.25"/>
    <n v="2017"/>
    <n v="87.25"/>
    <n v="87.25"/>
    <n v="0"/>
    <m/>
    <s v="YULEE"/>
    <s v="Florida"/>
    <n v="32097"/>
    <s v="JOHNSON LAKE RD"/>
    <s v="YULEE FL 32097"/>
    <n v="-81.647588066409099"/>
    <n v="30.596331133693301"/>
    <s v="ZELL DONALD D"/>
    <n v="0"/>
    <s v="VACANT RESIDENTIAL"/>
    <n v="8001"/>
    <s v="Residential-Vacant Land"/>
    <n v="2017"/>
    <n v="3375"/>
    <n v="2017"/>
    <n v="3375"/>
    <n v="51.09"/>
    <n v="0.58555873925501434"/>
    <s v="No"/>
    <s v="No"/>
    <s v="No"/>
    <s v="No"/>
    <s v="No"/>
    <s v="No"/>
    <m/>
    <s v="C"/>
    <s v="I"/>
    <s v="C"/>
    <s v="I"/>
    <s v="I"/>
    <s v="C"/>
    <s v="I"/>
    <s v="No"/>
    <s v="Yes"/>
    <s v="No"/>
    <n v="0"/>
    <n v="0"/>
    <n v="0"/>
    <n v="0"/>
    <n v="0"/>
    <n v="0"/>
    <s v="Potential Low Risk"/>
    <s v="High"/>
    <n v="6"/>
    <s v="No"/>
    <s v="No"/>
    <s v="No"/>
    <s v="Without Environmental Issues"/>
    <s v="No"/>
    <s v="None"/>
    <s v="JOHNSON LAKE RD"/>
    <s v="Yulee"/>
    <s v="Florida"/>
    <n v="32097"/>
    <s v="JOHNSON LAKE RD YULEE FL 32097"/>
    <s v=""/>
    <s v="Lien&lt;$150"/>
    <s v="No"/>
    <s v="FV&lt;$10K"/>
    <s v="N/A"/>
    <s v="No, &lt; $20K Lien"/>
    <s v="No, Lien &lt; $20K"/>
    <s v="N/A"/>
    <s v="No"/>
    <s v="No"/>
    <n v="6"/>
    <s v="No"/>
    <n v="3375"/>
    <n v="1"/>
    <n v="3375"/>
    <m/>
    <n v="0"/>
    <n v="0"/>
    <s v=""/>
    <e v="#N/A"/>
    <n v="3375"/>
    <s v="No"/>
    <s v="V"/>
    <s v="Yes"/>
    <s v="No"/>
    <n v="0"/>
    <n v="0"/>
    <n v="872.5"/>
    <n v="-872.5"/>
    <n v="0.25851851851851854"/>
    <m/>
    <s v="No"/>
    <m/>
    <m/>
    <m/>
    <x v="2"/>
    <n v="1322"/>
    <n v="87.25"/>
    <s v="Ok"/>
    <n v="0"/>
    <n v="0"/>
  </r>
  <r>
    <n v="1323"/>
    <s v="Nassau"/>
    <s v="18-2N-27-4315-0054-0000"/>
    <n v="87.25"/>
    <n v="2017"/>
    <n v="87.25"/>
    <n v="87.25"/>
    <n v="0"/>
    <m/>
    <s v="YULEE"/>
    <s v="Florida"/>
    <n v="32097"/>
    <s v="JOHNSON LAKE RD"/>
    <s v="YULEE FL 32097"/>
    <n v="-81.648044742437605"/>
    <n v="30.596550349745801"/>
    <s v="ZELL DONALD D"/>
    <n v="0"/>
    <s v="VACANT RESIDENTIAL"/>
    <n v="8001"/>
    <s v="Residential-Vacant Land"/>
    <n v="2017"/>
    <n v="3375"/>
    <n v="2017"/>
    <n v="3375"/>
    <n v="51.09"/>
    <n v="0.58555873925501434"/>
    <s v="No"/>
    <s v="No"/>
    <s v="No"/>
    <s v="No"/>
    <s v="No"/>
    <s v="No"/>
    <m/>
    <s v="C"/>
    <s v="I"/>
    <s v="C"/>
    <s v="I"/>
    <s v="I"/>
    <s v="C"/>
    <s v="I"/>
    <s v="No"/>
    <s v="Yes"/>
    <s v="No"/>
    <n v="0"/>
    <n v="0"/>
    <n v="0"/>
    <n v="0"/>
    <n v="0"/>
    <n v="0"/>
    <s v="Potential Low Risk"/>
    <s v="High"/>
    <n v="6"/>
    <s v="No"/>
    <s v="No"/>
    <s v="No"/>
    <s v="Without Environmental Issues"/>
    <s v="No"/>
    <s v="None"/>
    <s v="JOHNSON LAKE RD"/>
    <s v="Yulee"/>
    <s v="Florida"/>
    <n v="32097"/>
    <s v="JOHNSON LAKE RD YULEE FL 32097"/>
    <s v=""/>
    <s v="Lien&lt;$150"/>
    <s v="No"/>
    <s v="FV&lt;$10K"/>
    <s v="N/A"/>
    <s v="No, &lt; $20K Lien"/>
    <s v="No, Lien &lt; $20K"/>
    <s v="N/A"/>
    <s v="No"/>
    <s v="No"/>
    <n v="6"/>
    <s v="No"/>
    <n v="3375"/>
    <n v="1"/>
    <n v="3375"/>
    <m/>
    <n v="0"/>
    <n v="0"/>
    <s v=""/>
    <e v="#N/A"/>
    <n v="3375"/>
    <s v="No"/>
    <s v="V"/>
    <s v="Yes"/>
    <s v="No"/>
    <n v="0"/>
    <n v="0"/>
    <n v="872.5"/>
    <n v="-872.5"/>
    <n v="0.25851851851851854"/>
    <m/>
    <s v="No"/>
    <m/>
    <m/>
    <m/>
    <x v="2"/>
    <n v="1323"/>
    <n v="87.25"/>
    <s v="Ok"/>
    <n v="0"/>
    <n v="0"/>
  </r>
  <r>
    <n v="1324"/>
    <s v="Nassau"/>
    <s v="18-2N-27-4315-0055-0000"/>
    <n v="76.63"/>
    <n v="2017"/>
    <n v="76.63"/>
    <n v="76.63"/>
    <n v="0"/>
    <m/>
    <s v="YULEE"/>
    <s v="Florida"/>
    <n v="32097"/>
    <s v="JOHNSON LAKE RD"/>
    <s v="YULEE FL 32097"/>
    <n v="-81.648437641949897"/>
    <n v="30.596582150223401"/>
    <s v="ZELL DONALD D"/>
    <n v="0"/>
    <s v="VACANT RESIDENTIAL"/>
    <n v="8001"/>
    <s v="Residential-Vacant Land"/>
    <n v="2017"/>
    <n v="2725"/>
    <n v="2017"/>
    <n v="2725"/>
    <n v="41.26"/>
    <n v="0.5384314237243899"/>
    <s v="No"/>
    <s v="No"/>
    <s v="No"/>
    <s v="No"/>
    <s v="No"/>
    <s v="No"/>
    <m/>
    <s v="C"/>
    <s v="I"/>
    <s v="C"/>
    <s v="I"/>
    <s v="I"/>
    <s v="C"/>
    <s v="I"/>
    <s v="No"/>
    <s v="Yes"/>
    <s v="No"/>
    <n v="0"/>
    <n v="0"/>
    <n v="0"/>
    <n v="0"/>
    <n v="0"/>
    <n v="0"/>
    <s v="Potential Low Risk"/>
    <s v="High"/>
    <n v="6"/>
    <s v="No"/>
    <s v="No"/>
    <s v="No"/>
    <s v="Without Environmental Issues"/>
    <s v="No"/>
    <s v="None"/>
    <s v="JOHNSON LAKE RD"/>
    <s v="Yulee"/>
    <s v="Florida"/>
    <n v="32097"/>
    <s v="JOHNSON LAKE RD YULEE FL 32097"/>
    <s v=""/>
    <s v="Lien&lt;$150"/>
    <s v="No"/>
    <s v="FV&lt;$10K"/>
    <s v="N/A"/>
    <s v="No, &lt; $20K Lien"/>
    <s v="No, Lien &lt; $20K"/>
    <s v="N/A"/>
    <s v="No"/>
    <s v="No"/>
    <n v="6"/>
    <s v="No"/>
    <n v="2725"/>
    <n v="1"/>
    <n v="2725"/>
    <m/>
    <n v="0"/>
    <n v="0"/>
    <s v=""/>
    <e v="#N/A"/>
    <n v="2725"/>
    <s v="No"/>
    <s v="V"/>
    <s v="Yes"/>
    <s v="No"/>
    <n v="0"/>
    <n v="0"/>
    <n v="766.3"/>
    <n v="-766.3"/>
    <n v="0.28121100917431191"/>
    <m/>
    <s v="No"/>
    <m/>
    <m/>
    <m/>
    <x v="2"/>
    <n v="1324"/>
    <n v="76.63"/>
    <s v="Ok"/>
    <n v="0"/>
    <n v="0"/>
  </r>
  <r>
    <n v="1325"/>
    <s v="Nassau"/>
    <s v="18-2N-27-4315-0056-0000"/>
    <n v="64.739999999999995"/>
    <n v="2017"/>
    <n v="64.739999999999995"/>
    <n v="64.739999999999995"/>
    <n v="0"/>
    <m/>
    <s v="YULEE"/>
    <s v="Florida"/>
    <n v="32097"/>
    <s v="JOHNSON LAKE RD"/>
    <s v="YULEE FL 32097"/>
    <n v="-81.648686731922794"/>
    <n v="30.596674418977901"/>
    <s v="ZELL DONALD D"/>
    <n v="0"/>
    <s v="VACANT RESIDENTIAL"/>
    <n v="8001"/>
    <s v="Residential-Vacant Land"/>
    <n v="2017"/>
    <n v="2000"/>
    <n v="2017"/>
    <n v="2000"/>
    <n v="30.27"/>
    <n v="0.46756255792400375"/>
    <s v="No"/>
    <s v="No"/>
    <s v="No"/>
    <s v="No"/>
    <s v="No"/>
    <s v="No"/>
    <m/>
    <s v="C"/>
    <s v="I"/>
    <s v="C"/>
    <s v="I"/>
    <s v="I"/>
    <s v="C"/>
    <s v="I"/>
    <s v="No"/>
    <s v="Yes"/>
    <s v="No"/>
    <n v="0"/>
    <n v="0"/>
    <n v="0"/>
    <n v="0"/>
    <n v="0"/>
    <n v="0"/>
    <s v="Potential Low Risk"/>
    <s v="High"/>
    <n v="6"/>
    <s v="No"/>
    <s v="No"/>
    <s v="No"/>
    <s v="Without Environmental Issues"/>
    <s v="No"/>
    <s v="None"/>
    <s v="JOHNSON LAKE RD"/>
    <s v="Yulee"/>
    <s v="Florida"/>
    <n v="32097"/>
    <s v="JOHNSON LAKE RD YULEE FL 32097"/>
    <s v=""/>
    <s v="Lien&lt;$150"/>
    <s v="No"/>
    <s v="FV&lt;$10K"/>
    <s v="N/A"/>
    <s v="No, &lt; $20K Lien"/>
    <s v="No, Lien &lt; $20K"/>
    <s v="N/A"/>
    <s v="No"/>
    <s v="No"/>
    <n v="6"/>
    <s v="No"/>
    <n v="2000"/>
    <n v="1"/>
    <n v="2000"/>
    <m/>
    <n v="0"/>
    <n v="0"/>
    <s v=""/>
    <e v="#N/A"/>
    <n v="2000"/>
    <s v="No"/>
    <s v="V"/>
    <s v="Yes"/>
    <s v="No"/>
    <n v="0"/>
    <n v="0"/>
    <n v="647.4"/>
    <n v="-647.4"/>
    <n v="0.32369999999999999"/>
    <m/>
    <s v="No"/>
    <m/>
    <m/>
    <m/>
    <x v="2"/>
    <n v="1325"/>
    <n v="64.739999999999995"/>
    <s v="Ok"/>
    <n v="0"/>
    <n v="0"/>
  </r>
  <r>
    <n v="1326"/>
    <s v="Nassau"/>
    <s v="18-2N-27-4315-0061-0000"/>
    <n v="605.04999999999995"/>
    <n v="2017"/>
    <n v="605.04999999999995"/>
    <n v="605.04999999999995"/>
    <n v="0"/>
    <n v="75072"/>
    <s v="YULEE"/>
    <s v="Florida"/>
    <n v="32097"/>
    <s v="75072 JOHNSON LAKE RD"/>
    <s v="YULEE FL 32097"/>
    <n v="-81.649050319535803"/>
    <n v="30.597698739990602"/>
    <s v="YOUNG JAMES M"/>
    <n v="0"/>
    <s v="VACANT RESIDENTIAL"/>
    <n v="8001"/>
    <s v="Residential-Vacant Land"/>
    <n v="2017"/>
    <n v="35000"/>
    <n v="2017"/>
    <n v="35000"/>
    <n v="529.86"/>
    <n v="0.87572927857201888"/>
    <m/>
    <m/>
    <m/>
    <s v="No"/>
    <m/>
    <m/>
    <m/>
    <s v="I"/>
    <n v="0"/>
    <n v="0"/>
    <n v="0"/>
    <n v="0"/>
    <n v="0"/>
    <n v="0"/>
    <s v="No"/>
    <s v="No"/>
    <s v="No"/>
    <n v="0"/>
    <n v="0"/>
    <n v="0"/>
    <n v="0"/>
    <n v="0"/>
    <n v="0"/>
    <s v="Potential Low Risk"/>
    <s v="High"/>
    <n v="0"/>
    <s v="No"/>
    <s v="No"/>
    <s v="No"/>
    <s v="Without Environmental Issues"/>
    <s v="No"/>
    <s v="None"/>
    <s v="75072 JOHNSON LAKE RD"/>
    <s v="Yulee"/>
    <s v="Florida"/>
    <n v="32097"/>
    <s v="75072 JOHNSON LAKE RD YULEE FL 32097"/>
    <s v=""/>
    <s v="Pass"/>
    <s v="No"/>
    <s v="FV&lt;$10K"/>
    <s v="N/A"/>
    <s v="No, &lt; $20K Lien"/>
    <s v="No, Lien &lt; $20K"/>
    <s v="N/A"/>
    <s v="No"/>
    <s v="No"/>
    <n v="0"/>
    <s v="No"/>
    <n v="35000"/>
    <n v="1"/>
    <n v="35000"/>
    <m/>
    <n v="0"/>
    <n v="0"/>
    <s v=""/>
    <e v="#N/A"/>
    <n v="35000"/>
    <s v="No"/>
    <s v="V"/>
    <s v="Yes"/>
    <s v="No"/>
    <n v="0"/>
    <n v="0"/>
    <n v="2420.1999999999998"/>
    <n v="-2420.1999999999998"/>
    <n v="6.914857142857142E-2"/>
    <m/>
    <s v="No"/>
    <m/>
    <m/>
    <m/>
    <x v="1"/>
    <n v="1326"/>
    <n v="605.04999999999995"/>
    <s v="Ok"/>
    <n v="0"/>
    <n v="0"/>
  </r>
  <r>
    <n v="1327"/>
    <s v="Nassau"/>
    <s v="18-2N-27-4316-0012-0000"/>
    <n v="437.24"/>
    <n v="2017"/>
    <n v="437.24"/>
    <n v="437.24"/>
    <n v="0"/>
    <n v="75229"/>
    <s v="YULEE"/>
    <s v="Florida"/>
    <n v="32097"/>
    <s v="75229 JOHNSON LAKE RD"/>
    <s v="YULEE FL 32097"/>
    <n v="-81.651408321728198"/>
    <n v="30.600119031941301"/>
    <s v="MEADOWS MELISSA"/>
    <n v="2"/>
    <s v="MOBILE HOMES"/>
    <n v="1006"/>
    <s v="Mobile home"/>
    <n v="2017"/>
    <n v="49751"/>
    <n v="2017"/>
    <n v="49751"/>
    <n v="374.7"/>
    <n v="0.85696642576159543"/>
    <s v="No"/>
    <s v="No"/>
    <m/>
    <m/>
    <m/>
    <m/>
    <m/>
    <s v="I"/>
    <s v="I"/>
    <s v="I"/>
    <s v="I"/>
    <n v="0"/>
    <n v="0"/>
    <n v="0"/>
    <s v="No"/>
    <s v="No"/>
    <s v="No"/>
    <n v="0"/>
    <n v="0"/>
    <n v="0"/>
    <n v="0"/>
    <n v="0"/>
    <n v="0"/>
    <s v="Potential Low Risk"/>
    <s v="High"/>
    <n v="1"/>
    <s v="Yes"/>
    <s v="No"/>
    <s v="No"/>
    <s v="Without Environmental Issues"/>
    <s v="No"/>
    <s v="None"/>
    <s v="75229 JOHNSON LAKE RD"/>
    <s v="Yulee"/>
    <s v="Florida"/>
    <n v="32097"/>
    <s v="75229 JOHNSON LAKE RD YULEE FL 32097"/>
    <s v=""/>
    <s v="Pass"/>
    <s v="No"/>
    <s v="FV&lt;$10K"/>
    <s v="N/A"/>
    <s v="No, &lt; $20K Lien"/>
    <s v="No, Lien &lt; $20K"/>
    <s v="N/A"/>
    <s v="No"/>
    <s v="No"/>
    <n v="1"/>
    <s v="No"/>
    <n v="49751"/>
    <n v="1"/>
    <n v="49751"/>
    <m/>
    <n v="0"/>
    <n v="0"/>
    <s v=""/>
    <e v="#N/A"/>
    <n v="49751"/>
    <s v="No"/>
    <s v="R"/>
    <s v="No"/>
    <s v="Yes"/>
    <n v="0.67"/>
    <n v="33333.170000000006"/>
    <n v="2186.1999999999998"/>
    <n v="31146.970000000005"/>
    <n v="4.3942835319893063E-2"/>
    <m/>
    <s v="No"/>
    <m/>
    <m/>
    <m/>
    <x v="0"/>
    <n v="1327"/>
    <n v="437.24"/>
    <s v="Ok"/>
    <n v="0"/>
    <n v="0"/>
  </r>
  <r>
    <n v="1328"/>
    <s v="Nassau"/>
    <s v="18-2N-27-4316-0016-0000"/>
    <n v="978.56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57814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57814"/>
    <n v="1"/>
    <n v="57814"/>
    <m/>
    <e v="#N/A"/>
    <e v="#N/A"/>
    <s v=""/>
    <e v="#N/A"/>
    <n v="57814"/>
    <s v="No"/>
    <s v="R"/>
    <s v="No"/>
    <s v="No"/>
    <n v="0.35"/>
    <n v="20234.899999999998"/>
    <e v="#N/A"/>
    <e v="#N/A"/>
    <e v="#N/A"/>
    <m/>
    <e v="#N/A"/>
    <m/>
    <m/>
    <m/>
    <x v="5"/>
    <n v="1328"/>
    <n v="978.56"/>
    <e v="#N/A"/>
    <e v="#N/A"/>
    <e v="#N/A"/>
  </r>
  <r>
    <n v="1329"/>
    <s v="Nassau"/>
    <s v="18-2N-27-4316-0021-0000"/>
    <n v="1509.33"/>
    <n v="2017"/>
    <n v="1509.33"/>
    <n v="1509.33"/>
    <n v="0"/>
    <n v="75343"/>
    <s v="YULEE"/>
    <s v="Florida"/>
    <n v="32097"/>
    <s v="75343 JOHNSON LAKE RD"/>
    <s v="YULEE FL 32097"/>
    <n v="-81.649728900953093"/>
    <n v="30.602715843992499"/>
    <s v="MILES MATTHEW S"/>
    <n v="2"/>
    <s v="MOBILE HOMES"/>
    <n v="1006"/>
    <s v="Mobile home"/>
    <n v="2017"/>
    <n v="90232"/>
    <n v="2017"/>
    <n v="90232"/>
    <n v="1366"/>
    <n v="0.90503733444640999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75343 JOHNSON LAKE RD"/>
    <s v="Yulee"/>
    <s v="Florida"/>
    <n v="32097"/>
    <s v="75343 JOHNSON LAKE RD YULEE FL 32097"/>
    <s v=""/>
    <s v="Pass"/>
    <s v="No"/>
    <s v="FV&lt;$10K"/>
    <s v="N/A"/>
    <s v="No, &lt; $20K Lien"/>
    <s v="No, Lien &lt; $20K"/>
    <s v="N/A"/>
    <s v="No"/>
    <s v="No"/>
    <n v="1"/>
    <s v="No"/>
    <n v="90232"/>
    <n v="1"/>
    <n v="90232"/>
    <m/>
    <n v="0"/>
    <n v="0"/>
    <s v=""/>
    <e v="#N/A"/>
    <n v="90232"/>
    <s v="No"/>
    <s v="R"/>
    <s v="No"/>
    <s v="No"/>
    <n v="0.35"/>
    <n v="31581.199999999997"/>
    <n v="7546.65"/>
    <n v="24034.549999999996"/>
    <n v="8.3636071460235828E-2"/>
    <m/>
    <s v="No"/>
    <m/>
    <m/>
    <m/>
    <x v="0"/>
    <n v="1329"/>
    <n v="1509.33"/>
    <s v="Ok"/>
    <n v="0"/>
    <n v="0"/>
  </r>
  <r>
    <n v="1330"/>
    <s v="Nassau"/>
    <s v="18-2N-27-4316-0022-0000"/>
    <n v="291.62"/>
    <n v="2017"/>
    <n v="291.62"/>
    <n v="291.62"/>
    <n v="0"/>
    <n v="75353"/>
    <s v="YULEE"/>
    <s v="Florida"/>
    <n v="32097"/>
    <s v="75353 JOHNSON LAKE RD"/>
    <s v="YULEE FL 32097"/>
    <n v="-81.649413748979995"/>
    <n v="30.6026801514118"/>
    <s v="BULLOCK DARYL D"/>
    <n v="2"/>
    <s v="MOBILE HOMES"/>
    <n v="1006"/>
    <s v="Mobile home"/>
    <n v="2017"/>
    <n v="28895"/>
    <n v="2017"/>
    <n v="33388"/>
    <n v="240.06"/>
    <n v="0.8231945682737809"/>
    <s v="No"/>
    <s v="No"/>
    <s v="No"/>
    <s v="No"/>
    <s v="No"/>
    <s v="No"/>
    <m/>
    <s v="I"/>
    <s v="I"/>
    <s v="C"/>
    <s v="I"/>
    <s v="I"/>
    <s v="I"/>
    <s v="I"/>
    <s v="No"/>
    <s v="Yes"/>
    <s v="No"/>
    <n v="0"/>
    <n v="0"/>
    <n v="45000"/>
    <s v="UNKNOWN"/>
    <n v="0"/>
    <n v="0"/>
    <s v="Potential Low Risk"/>
    <s v="Minimal"/>
    <n v="1"/>
    <s v="Yes"/>
    <s v="No"/>
    <s v="No"/>
    <s v="Without Environmental Issues"/>
    <s v="No"/>
    <s v="None"/>
    <s v="75353 JOHNSON LAKE RD"/>
    <s v="Yulee"/>
    <s v="Florida"/>
    <n v="32097"/>
    <s v="75353 JOHNSON LAKE RD YULEE FL 32097"/>
    <s v="L"/>
    <s v="Pass"/>
    <s v="No"/>
    <s v="FV&lt;$10K"/>
    <s v="N/A"/>
    <s v="No, &lt; $20K Lien"/>
    <s v="No, Lien &lt; $20K"/>
    <s v="N/A"/>
    <s v="No"/>
    <s v="No"/>
    <n v="1"/>
    <s v="No"/>
    <n v="28895"/>
    <n v="1"/>
    <n v="28895"/>
    <m/>
    <n v="0"/>
    <n v="0"/>
    <s v=""/>
    <e v="#N/A"/>
    <n v="28895"/>
    <s v="No"/>
    <s v="R"/>
    <s v="No"/>
    <s v="Yes"/>
    <n v="0.67"/>
    <n v="19359.650000000001"/>
    <n v="1458.1"/>
    <n v="17901.550000000003"/>
    <n v="5.0462017650112476E-2"/>
    <m/>
    <s v="No"/>
    <m/>
    <m/>
    <m/>
    <x v="4"/>
    <n v="1330"/>
    <n v="291.62"/>
    <s v="Ok"/>
    <n v="0"/>
    <n v="0"/>
  </r>
  <r>
    <n v="1331"/>
    <s v="Nassau"/>
    <s v="18-2N-27-4316-0024-0000"/>
    <n v="450.44"/>
    <n v="2017"/>
    <n v="450.44"/>
    <n v="450.44"/>
    <n v="0"/>
    <n v="75389"/>
    <s v="YULEE"/>
    <s v="Florida"/>
    <n v="32097"/>
    <s v="75389 JOHNSON LAKE RD"/>
    <s v="YULEE FL 32097"/>
    <n v="-81.648783436868101"/>
    <n v="30.602608775355002"/>
    <s v="WILLIAMSON KENNETH"/>
    <n v="2"/>
    <s v="MOBILE HOMES"/>
    <n v="1006"/>
    <s v="Mobile home"/>
    <n v="2017"/>
    <n v="51277"/>
    <n v="2017"/>
    <n v="57433"/>
    <n v="386.9"/>
    <n v="0.8589379273599147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0"/>
    <s v="Yes"/>
    <s v="No"/>
    <s v="No"/>
    <s v="Without Environmental Issues"/>
    <s v="No"/>
    <s v="None"/>
    <s v="75389 JOHNSON LAKE RD"/>
    <s v="Yulee"/>
    <s v="Florida"/>
    <n v="32097"/>
    <s v="75389 JOHNSON LAKE RD YULEE FL 32097"/>
    <s v=""/>
    <s v="Pass"/>
    <s v="No"/>
    <s v="FV&lt;$10K"/>
    <s v="N/A"/>
    <s v="No, &lt; $20K Lien"/>
    <s v="No, Lien &lt; $20K"/>
    <s v="N/A"/>
    <s v="No"/>
    <s v="No"/>
    <n v="0"/>
    <s v="No"/>
    <n v="51277"/>
    <n v="1"/>
    <n v="51277"/>
    <m/>
    <n v="0"/>
    <n v="0"/>
    <s v=""/>
    <e v="#N/A"/>
    <n v="51277"/>
    <s v="No"/>
    <s v="R"/>
    <s v="No"/>
    <s v="Yes"/>
    <n v="0.67"/>
    <n v="34355.590000000004"/>
    <n v="1801.76"/>
    <n v="32553.830000000005"/>
    <n v="3.5137781071435538E-2"/>
    <m/>
    <s v="No"/>
    <m/>
    <m/>
    <m/>
    <x v="0"/>
    <n v="1331"/>
    <n v="450.44"/>
    <s v="Ok"/>
    <n v="0"/>
    <n v="0"/>
  </r>
  <r>
    <n v="1332"/>
    <s v="Nassau"/>
    <s v="18-2N-27-4316-0030-0000"/>
    <n v="796.25"/>
    <n v="2017"/>
    <n v="796.25"/>
    <n v="796.25"/>
    <n v="0"/>
    <n v="75014"/>
    <s v="YULEE"/>
    <s v="Florida"/>
    <n v="32097"/>
    <s v="75014 SEMPER FI DR"/>
    <s v="YULEE FL 32097"/>
    <n v="-81.646544278503598"/>
    <n v="30.602323896314999"/>
    <s v="KNAUSS DENNIS M"/>
    <n v="2"/>
    <s v="MOBILE HOMES"/>
    <n v="1006"/>
    <s v="Mobile home"/>
    <n v="2017"/>
    <n v="46679"/>
    <n v="2017"/>
    <n v="46679"/>
    <n v="706.66"/>
    <n v="0.88748508634222911"/>
    <s v="No"/>
    <s v="No"/>
    <m/>
    <m/>
    <m/>
    <m/>
    <m/>
    <s v="I"/>
    <s v="I"/>
    <s v="I"/>
    <s v="I"/>
    <n v="0"/>
    <n v="0"/>
    <n v="0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75014 SEMPER FI DR"/>
    <s v="Yulee"/>
    <s v="Florida"/>
    <n v="32097"/>
    <s v="75014 SEMPER FI DR YULEE FL 32097"/>
    <s v=""/>
    <s v="Pass"/>
    <s v="No"/>
    <s v="FV&lt;$10K"/>
    <s v="N/A"/>
    <s v="No, &lt; $20K Lien"/>
    <s v="No, Lien &lt; $20K"/>
    <s v="N/A"/>
    <s v="No"/>
    <s v="No"/>
    <n v="1"/>
    <s v="No"/>
    <n v="46679"/>
    <n v="1"/>
    <n v="46679"/>
    <m/>
    <n v="0"/>
    <n v="0"/>
    <s v=""/>
    <e v="#N/A"/>
    <n v="46679"/>
    <s v="No"/>
    <s v="R"/>
    <s v="No"/>
    <s v="No"/>
    <n v="0.35"/>
    <n v="16337.65"/>
    <n v="3981.25"/>
    <n v="12356.4"/>
    <n v="8.5289959082242545E-2"/>
    <m/>
    <s v="No"/>
    <m/>
    <m/>
    <m/>
    <x v="0"/>
    <n v="1332"/>
    <n v="796.25"/>
    <s v="Ok"/>
    <n v="0"/>
    <n v="0"/>
  </r>
  <r>
    <n v="1333"/>
    <s v="Nassau"/>
    <s v="18-2N-27-4316-0031-0000"/>
    <n v="1234.0999999999999"/>
    <n v="2017"/>
    <n v="1234.0999999999999"/>
    <n v="1234.0999999999999"/>
    <n v="0"/>
    <n v="75523"/>
    <s v="YULEE"/>
    <s v="Florida"/>
    <n v="32097"/>
    <s v="75523 JOHNSON LAKE RD"/>
    <s v="YULEE FL 32097"/>
    <n v="-81.6459185719701"/>
    <n v="30.602514287133701"/>
    <s v="WESLEY ALFRED L"/>
    <n v="2"/>
    <s v="MOBILE HOMES"/>
    <n v="1006"/>
    <s v="Mobile home"/>
    <n v="2017"/>
    <n v="73192"/>
    <n v="2017"/>
    <n v="73718"/>
    <n v="1111.51"/>
    <n v="0.90066445182724253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0"/>
    <s v="No"/>
    <s v="Yes"/>
    <s v="No"/>
    <s v="Without Environmental Issues"/>
    <s v="No"/>
    <s v="None"/>
    <s v="75523 JOHNSON LAKE RD"/>
    <s v="Yulee"/>
    <s v="Florida"/>
    <n v="32097"/>
    <s v="75523 JOHNSON LAKE RD YULEE FL 32097"/>
    <s v=""/>
    <s v="Pass"/>
    <s v="Yes"/>
    <s v="FV&lt;$10K"/>
    <s v="N/A"/>
    <s v="No, &lt; $20K Lien"/>
    <s v="No, Lien &lt; $20K"/>
    <s v="N/A"/>
    <s v="No"/>
    <s v="No"/>
    <n v="0"/>
    <s v="No"/>
    <n v="73192"/>
    <n v="1"/>
    <n v="73192"/>
    <m/>
    <n v="0"/>
    <n v="0"/>
    <s v=""/>
    <e v="#N/A"/>
    <n v="73192"/>
    <s v="No"/>
    <s v="R"/>
    <s v="No"/>
    <s v="No"/>
    <n v="0.35"/>
    <n v="25617.199999999997"/>
    <n v="4936.3999999999996"/>
    <n v="20680.799999999996"/>
    <n v="6.7444529456771221E-2"/>
    <m/>
    <s v="No"/>
    <m/>
    <m/>
    <m/>
    <x v="0"/>
    <n v="1333"/>
    <n v="1234.0999999999999"/>
    <s v="Ok"/>
    <n v="0"/>
    <n v="0"/>
  </r>
  <r>
    <n v="1334"/>
    <s v="Nassau"/>
    <s v="18-2N-27-431A-000C-0000"/>
    <n v="777.46"/>
    <n v="2017"/>
    <n v="777.46"/>
    <n v="777.46"/>
    <n v="0"/>
    <n v="75625"/>
    <s v="YULEE"/>
    <s v="Florida"/>
    <n v="32097"/>
    <s v="75625 JOHNSON LAKE RD"/>
    <s v="YULEE FL 32097"/>
    <n v="-81.645340979140997"/>
    <n v="30.600066835710798"/>
    <s v="HALL LINDA LEIGH"/>
    <n v="2"/>
    <s v="MOBILE HOMES"/>
    <n v="1006"/>
    <s v="Mobile home"/>
    <n v="2017"/>
    <n v="45531"/>
    <n v="2017"/>
    <n v="45531"/>
    <n v="689.28"/>
    <n v="0.88657937385846208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75625 JOHNSON LAKE RD"/>
    <s v="Yulee"/>
    <s v="Florida"/>
    <n v="32097"/>
    <s v="75625 JOHNSON LAKE RD YULEE FL 32097"/>
    <s v=""/>
    <s v="Pass"/>
    <s v="No"/>
    <s v="FV&lt;$10K"/>
    <s v="N/A"/>
    <s v="No, &lt; $20K Lien"/>
    <s v="No, Lien &lt; $20K"/>
    <s v="N/A"/>
    <s v="No"/>
    <s v="No"/>
    <n v="0"/>
    <s v="No"/>
    <n v="45531"/>
    <n v="1"/>
    <n v="45531"/>
    <m/>
    <n v="0"/>
    <n v="0"/>
    <s v=""/>
    <e v="#N/A"/>
    <n v="45531"/>
    <s v="No"/>
    <s v="R"/>
    <s v="No"/>
    <s v="No"/>
    <n v="0.35"/>
    <n v="15935.849999999999"/>
    <n v="3109.84"/>
    <n v="12826.009999999998"/>
    <n v="6.8301596714326507E-2"/>
    <m/>
    <s v="No"/>
    <m/>
    <m/>
    <m/>
    <x v="0"/>
    <n v="1334"/>
    <n v="777.46"/>
    <s v="Ok"/>
    <n v="0"/>
    <n v="0"/>
  </r>
  <r>
    <n v="1335"/>
    <s v="Nassau"/>
    <s v="18-2N-27-431A-000D-0000"/>
    <n v="492.25"/>
    <n v="2017"/>
    <n v="492.25"/>
    <n v="492.25"/>
    <n v="0"/>
    <n v="75641"/>
    <s v="YULEE"/>
    <s v="Florida"/>
    <n v="32097"/>
    <s v="75641 JOHNSON LAKE RD"/>
    <s v="YULEE FL 32097"/>
    <n v="-81.645373298966106"/>
    <n v="30.599559992812999"/>
    <s v="COKER TAMMIE"/>
    <n v="2"/>
    <s v="MOBILE HOMES"/>
    <n v="1006"/>
    <s v="Mobile home"/>
    <n v="2017"/>
    <n v="28110"/>
    <n v="2017"/>
    <n v="28110"/>
    <n v="425.56"/>
    <n v="0.86452006094464195"/>
    <m/>
    <m/>
    <m/>
    <m/>
    <m/>
    <m/>
    <m/>
    <n v="0"/>
    <n v="0"/>
    <n v="0"/>
    <n v="0"/>
    <n v="0"/>
    <n v="0"/>
    <n v="0"/>
    <s v="No"/>
    <s v="No"/>
    <s v="No"/>
    <n v="0"/>
    <n v="0"/>
    <n v="25612"/>
    <s v="SELLER TAKE-BACK"/>
    <n v="0"/>
    <n v="0"/>
    <s v="Potential Low Risk"/>
    <n v="0"/>
    <n v="0"/>
    <s v="No"/>
    <n v="0"/>
    <s v="No"/>
    <s v="Without Environmental Issues"/>
    <s v="No"/>
    <s v="None"/>
    <s v="75641 JOHNSON LAKE RD"/>
    <s v="Yulee"/>
    <s v="Florida"/>
    <n v="32097"/>
    <s v="75641 JOHNSON LAKE RD YULEE FL 32097"/>
    <s v="L"/>
    <s v="Pass"/>
    <s v="No"/>
    <s v="FV&lt;$10K"/>
    <s v="N/A"/>
    <s v="No, &lt; $20K Lien"/>
    <s v="No, Lien &lt; $20K"/>
    <s v="N/A"/>
    <s v="No"/>
    <s v="No"/>
    <n v="0"/>
    <s v="No"/>
    <n v="28110"/>
    <n v="1"/>
    <n v="28110"/>
    <m/>
    <n v="0"/>
    <n v="0"/>
    <s v=""/>
    <e v="#N/A"/>
    <n v="28110"/>
    <s v="No"/>
    <s v="R"/>
    <s v="No"/>
    <s v="No"/>
    <n v="0.35"/>
    <n v="9838.5"/>
    <n v="1969"/>
    <n v="7869.5"/>
    <n v="7.0046246887228741E-2"/>
    <m/>
    <s v="No"/>
    <m/>
    <m/>
    <m/>
    <x v="4"/>
    <n v="1335"/>
    <n v="492.25"/>
    <s v="Ok"/>
    <n v="0"/>
    <n v="0"/>
  </r>
  <r>
    <n v="1336"/>
    <s v="Nassau"/>
    <s v="21-2N-27-0000-0001-0020"/>
    <n v="166.56"/>
    <n v="2017"/>
    <n v="166.56"/>
    <n v="166.56"/>
    <n v="0"/>
    <m/>
    <s v="YULEE"/>
    <s v="Florida"/>
    <n v="32097"/>
    <s v="US HWY 17"/>
    <s v="YULEE FL 32097"/>
    <n v="-81.603932120693898"/>
    <n v="30.5822350673985"/>
    <s v="BRYAN FREDERICK SR"/>
    <n v="0"/>
    <s v="VACANT RESIDENTIAL"/>
    <n v="8001"/>
    <s v="Residential-Vacant Land"/>
    <n v="2017"/>
    <n v="8219"/>
    <n v="2017"/>
    <n v="8219"/>
    <n v="124.42"/>
    <n v="0.74699807877041302"/>
    <m/>
    <s v="No"/>
    <s v="No"/>
    <s v="No"/>
    <s v="No"/>
    <s v="No"/>
    <m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High"/>
    <n v="0"/>
    <s v="No"/>
    <s v="No"/>
    <s v="No"/>
    <s v="Without Environmental Issues"/>
    <s v="No"/>
    <s v="None"/>
    <s v="US HWY 17"/>
    <s v="Yulee"/>
    <s v="Florida"/>
    <n v="32097"/>
    <s v="US HWY 17 YULEE FL 32097"/>
    <s v=""/>
    <s v="Pass"/>
    <s v="No"/>
    <s v="FV&lt;$10K"/>
    <s v="N/A"/>
    <s v="No, &lt; $20K Lien"/>
    <s v="No, Lien &lt; $20K"/>
    <s v="N/A"/>
    <s v="No"/>
    <s v="No"/>
    <n v="0"/>
    <s v="No"/>
    <n v="8219"/>
    <n v="1"/>
    <n v="8219"/>
    <m/>
    <n v="0"/>
    <n v="0"/>
    <s v=""/>
    <e v="#N/A"/>
    <n v="8219"/>
    <s v="No"/>
    <s v="V"/>
    <s v="Yes"/>
    <s v="No"/>
    <n v="0"/>
    <n v="0"/>
    <n v="666.24"/>
    <n v="-666.24"/>
    <n v="8.1060956320720287E-2"/>
    <m/>
    <s v="No"/>
    <m/>
    <m/>
    <m/>
    <x v="4"/>
    <n v="1336"/>
    <n v="166.56"/>
    <s v="Ok"/>
    <n v="0"/>
    <n v="0"/>
  </r>
  <r>
    <n v="1337"/>
    <s v="Nassau"/>
    <s v="21-2N-27-0000-0001-0030"/>
    <n v="196.55"/>
    <n v="2017"/>
    <n v="196.55"/>
    <n v="196.55"/>
    <n v="0"/>
    <n v="850117"/>
    <s v="YULEE"/>
    <s v="Florida"/>
    <n v="32097"/>
    <s v="850117 US HWY 17"/>
    <s v="YULEE FL 32097"/>
    <n v="-81.604340197837303"/>
    <n v="30.5816411339765"/>
    <s v="BRYAN F A"/>
    <n v="0"/>
    <s v="VACANT RESIDENTIAL"/>
    <n v="8001"/>
    <s v="Residential-Vacant Land"/>
    <n v="2017"/>
    <n v="10050"/>
    <n v="2017"/>
    <n v="10050"/>
    <n v="152.15"/>
    <n v="0.77410328160773334"/>
    <m/>
    <s v="No"/>
    <s v="No"/>
    <s v="No"/>
    <s v="No"/>
    <s v="No"/>
    <m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High"/>
    <n v="0"/>
    <s v="No"/>
    <s v="No"/>
    <s v="No"/>
    <s v="Without Environmental Issues"/>
    <s v="No"/>
    <s v="None"/>
    <s v="850117 US HWY 17"/>
    <s v="Yulee"/>
    <s v="Florida"/>
    <n v="32097"/>
    <s v="850117 US HWY 17 YULEE FL 32097"/>
    <s v=""/>
    <s v="Pass"/>
    <s v="No"/>
    <s v="FV&lt;$10K"/>
    <s v="N/A"/>
    <s v="No, &lt; $20K Lien"/>
    <s v="No, Lien &lt; $20K"/>
    <s v="N/A"/>
    <s v="No"/>
    <s v="No"/>
    <n v="0"/>
    <s v="No"/>
    <n v="10050"/>
    <n v="1"/>
    <n v="10050"/>
    <m/>
    <n v="0"/>
    <n v="0"/>
    <s v=""/>
    <e v="#N/A"/>
    <n v="10050"/>
    <s v="No"/>
    <s v="V"/>
    <s v="Yes"/>
    <s v="No"/>
    <n v="0"/>
    <n v="0"/>
    <n v="786.2"/>
    <n v="-786.2"/>
    <n v="7.8228855721393042E-2"/>
    <m/>
    <s v="No"/>
    <m/>
    <m/>
    <m/>
    <x v="4"/>
    <n v="1337"/>
    <n v="196.55"/>
    <s v="Ok"/>
    <n v="0"/>
    <n v="0"/>
  </r>
  <r>
    <n v="1338"/>
    <s v="Nassau"/>
    <s v="21-2N-27-0000-0001-0050"/>
    <n v="155.21"/>
    <n v="2017"/>
    <n v="155.21"/>
    <n v="155.21"/>
    <n v="0"/>
    <m/>
    <s v="YULEE"/>
    <s v="Florida"/>
    <n v="32097"/>
    <s v="US HWY 17"/>
    <s v="YULEE FL 32097"/>
    <n v="-81.604990677230205"/>
    <n v="30.580850480315199"/>
    <s v="BRYAN F A"/>
    <n v="0"/>
    <s v="VACANT RESIDENTIAL"/>
    <n v="8001"/>
    <s v="Residential-Vacant Land"/>
    <n v="2017"/>
    <n v="7525"/>
    <n v="2017"/>
    <n v="7525"/>
    <n v="113.92"/>
    <n v="0.73397332646092384"/>
    <m/>
    <s v="No"/>
    <s v="No"/>
    <s v="No"/>
    <s v="No"/>
    <s v="No"/>
    <m/>
    <s v="C"/>
    <s v="I"/>
    <s v="I"/>
    <s v="I"/>
    <s v="I"/>
    <s v="I"/>
    <n v="0"/>
    <s v="No"/>
    <s v="Yes"/>
    <s v="No"/>
    <n v="0"/>
    <n v="0"/>
    <n v="0"/>
    <n v="0"/>
    <n v="0"/>
    <n v="0"/>
    <s v="Potential Low Risk"/>
    <s v="High"/>
    <n v="0"/>
    <s v="No"/>
    <s v="No"/>
    <s v="No"/>
    <s v="Without Environmental Issues"/>
    <s v="No"/>
    <s v="None"/>
    <s v="US HWY 17"/>
    <s v="Yulee"/>
    <s v="Florida"/>
    <n v="32097"/>
    <s v="US HWY 17 YULEE FL 32097"/>
    <s v=""/>
    <s v="Pass"/>
    <s v="No"/>
    <s v="FV&lt;$10K"/>
    <s v="N/A"/>
    <s v="No, &lt; $20K Lien"/>
    <s v="No, Lien &lt; $20K"/>
    <s v="N/A"/>
    <s v="No"/>
    <s v="No"/>
    <n v="0"/>
    <s v="No"/>
    <n v="7525"/>
    <n v="1"/>
    <n v="7525"/>
    <m/>
    <n v="0"/>
    <n v="0"/>
    <s v=""/>
    <e v="#N/A"/>
    <n v="7525"/>
    <s v="No"/>
    <s v="V"/>
    <s v="Yes"/>
    <s v="No"/>
    <n v="0"/>
    <n v="0"/>
    <n v="620.84"/>
    <n v="-620.84"/>
    <n v="8.2503654485049843E-2"/>
    <m/>
    <s v="No"/>
    <m/>
    <m/>
    <m/>
    <x v="4"/>
    <n v="1338"/>
    <n v="155.21"/>
    <s v="Ok"/>
    <n v="0"/>
    <n v="0"/>
  </r>
  <r>
    <n v="1339"/>
    <s v="Nassau"/>
    <s v="21-2N-27-0000-0001-0070"/>
    <n v="114.28"/>
    <n v="2017"/>
    <n v="114.28"/>
    <n v="114.28"/>
    <n v="0"/>
    <m/>
    <s v="YULEE"/>
    <s v="Florida"/>
    <n v="32097"/>
    <s v="US HWY 17"/>
    <s v="YULEE FL 32097"/>
    <n v="-81.606022741168601"/>
    <n v="30.5794733274764"/>
    <s v="BRYAN F A &amp; CATHERINE B"/>
    <n v="0"/>
    <s v="VACANT RESIDENTIAL"/>
    <n v="8001"/>
    <s v="Residential-Vacant Land"/>
    <n v="2017"/>
    <n v="5025"/>
    <n v="2017"/>
    <n v="5025"/>
    <n v="76.08"/>
    <n v="0.66573328666433318"/>
    <m/>
    <s v="No"/>
    <s v="No"/>
    <s v="No"/>
    <s v="No"/>
    <s v="No"/>
    <m/>
    <s v="C"/>
    <s v="I"/>
    <s v="I"/>
    <s v="I"/>
    <s v="I"/>
    <s v="I"/>
    <s v="I"/>
    <s v="No"/>
    <s v="Yes"/>
    <s v="No"/>
    <n v="0"/>
    <n v="0"/>
    <n v="0"/>
    <n v="0"/>
    <n v="0"/>
    <n v="0"/>
    <s v="Potential Low Risk"/>
    <s v="High"/>
    <n v="0"/>
    <s v="No"/>
    <s v="No"/>
    <s v="No"/>
    <s v="Without Environmental Issues"/>
    <s v="No"/>
    <s v="None"/>
    <s v="US HWY 17"/>
    <s v="Yulee"/>
    <s v="Florida"/>
    <n v="32097"/>
    <s v="US HWY 17 YULEE FL 32097"/>
    <s v=""/>
    <s v="Lien&lt;$150"/>
    <s v="No"/>
    <s v="FV&lt;$10K"/>
    <s v="N/A"/>
    <s v="No, &lt; $20K Lien"/>
    <s v="No, Lien &lt; $20K"/>
    <s v="N/A"/>
    <s v="No"/>
    <s v="No"/>
    <n v="0"/>
    <s v="No"/>
    <n v="5025"/>
    <n v="1"/>
    <n v="5025"/>
    <m/>
    <n v="0"/>
    <n v="0"/>
    <s v=""/>
    <e v="#N/A"/>
    <n v="5025"/>
    <s v="No"/>
    <s v="V"/>
    <s v="Yes"/>
    <s v="No"/>
    <n v="0"/>
    <n v="0"/>
    <n v="457.12"/>
    <n v="-457.12"/>
    <n v="9.0969154228855723E-2"/>
    <m/>
    <s v="No"/>
    <m/>
    <m/>
    <m/>
    <x v="2"/>
    <n v="1339"/>
    <n v="114.28"/>
    <s v="Ok"/>
    <n v="0"/>
    <n v="0"/>
  </r>
  <r>
    <n v="1340"/>
    <s v="Nassau"/>
    <s v="21-2N-27-0000-0001-0080"/>
    <n v="114.28"/>
    <n v="2017"/>
    <n v="114.28"/>
    <n v="114.28"/>
    <n v="0"/>
    <m/>
    <s v="YULEE"/>
    <s v="Florida"/>
    <n v="32097"/>
    <s v="US HWY 17"/>
    <s v="YULEE FL 32097"/>
    <n v="-81.605656243508506"/>
    <n v="30.579922955805898"/>
    <s v="BRYAN F A &amp; CATHERINE B"/>
    <n v="0"/>
    <s v="VACANT RESIDENTIAL"/>
    <n v="8001"/>
    <s v="Residential-Vacant Land"/>
    <n v="2017"/>
    <n v="5025"/>
    <n v="2017"/>
    <n v="5025"/>
    <n v="76.08"/>
    <n v="0.66573328666433318"/>
    <m/>
    <s v="No"/>
    <s v="No"/>
    <s v="No"/>
    <s v="No"/>
    <s v="No"/>
    <m/>
    <s v="C"/>
    <s v="I"/>
    <s v="I"/>
    <s v="I"/>
    <s v="I"/>
    <s v="I"/>
    <s v="I"/>
    <s v="No"/>
    <s v="Yes"/>
    <s v="No"/>
    <n v="0"/>
    <n v="0"/>
    <n v="0"/>
    <n v="0"/>
    <n v="0"/>
    <n v="0"/>
    <s v="Potential Low Risk"/>
    <s v="High"/>
    <n v="0"/>
    <s v="No"/>
    <s v="No"/>
    <s v="No"/>
    <s v="Without Environmental Issues"/>
    <s v="No"/>
    <s v="None"/>
    <s v="US HWY 17"/>
    <s v="Yulee"/>
    <s v="Florida"/>
    <n v="32097"/>
    <s v="US HWY 17 YULEE FL 32097"/>
    <s v=""/>
    <s v="Lien&lt;$150"/>
    <s v="No"/>
    <s v="FV&lt;$10K"/>
    <s v="N/A"/>
    <s v="No, &lt; $20K Lien"/>
    <s v="No, Lien &lt; $20K"/>
    <s v="N/A"/>
    <s v="No"/>
    <s v="No"/>
    <n v="0"/>
    <s v="No"/>
    <n v="5025"/>
    <n v="1"/>
    <n v="5025"/>
    <m/>
    <n v="0"/>
    <n v="0"/>
    <s v=""/>
    <e v="#N/A"/>
    <n v="5025"/>
    <s v="No"/>
    <s v="V"/>
    <s v="Yes"/>
    <s v="No"/>
    <n v="0"/>
    <n v="0"/>
    <n v="457.12"/>
    <n v="-457.12"/>
    <n v="9.0969154228855723E-2"/>
    <m/>
    <s v="No"/>
    <m/>
    <m/>
    <m/>
    <x v="2"/>
    <n v="1340"/>
    <n v="114.28"/>
    <s v="Ok"/>
    <n v="0"/>
    <n v="0"/>
  </r>
  <r>
    <n v="1341"/>
    <s v="Nassau"/>
    <s v="21-2N-27-0000-0001-0090"/>
    <n v="114.28"/>
    <n v="2017"/>
    <n v="114.28"/>
    <n v="114.28"/>
    <n v="0"/>
    <m/>
    <s v="YULEE"/>
    <s v="Florida"/>
    <n v="32097"/>
    <s v="US HWY 17"/>
    <s v="YULEE FL 32097"/>
    <n v="-81.605328611899196"/>
    <n v="30.5803973467718"/>
    <s v="BRYAN F A &amp; CATHERINE B"/>
    <n v="0"/>
    <s v="VACANT RESIDENTIAL"/>
    <n v="8001"/>
    <s v="Residential-Vacant Land"/>
    <n v="2017"/>
    <n v="5025"/>
    <n v="2017"/>
    <n v="5025"/>
    <n v="76.08"/>
    <n v="0.66573328666433318"/>
    <m/>
    <s v="No"/>
    <s v="No"/>
    <s v="No"/>
    <s v="No"/>
    <s v="No"/>
    <m/>
    <s v="C"/>
    <s v="I"/>
    <s v="I"/>
    <s v="I"/>
    <s v="I"/>
    <s v="I"/>
    <s v="I"/>
    <s v="No"/>
    <s v="Yes"/>
    <s v="No"/>
    <n v="0"/>
    <n v="0"/>
    <n v="0"/>
    <n v="0"/>
    <n v="0"/>
    <n v="0"/>
    <s v="Potential Low Risk"/>
    <s v="High"/>
    <n v="0"/>
    <s v="No"/>
    <s v="No"/>
    <s v="No"/>
    <s v="Without Environmental Issues"/>
    <s v="No"/>
    <s v="None"/>
    <s v="US HWY 17"/>
    <s v="Yulee"/>
    <s v="Florida"/>
    <n v="32097"/>
    <s v="US HWY 17 YULEE FL 32097"/>
    <s v=""/>
    <s v="Lien&lt;$150"/>
    <s v="No"/>
    <s v="FV&lt;$10K"/>
    <s v="N/A"/>
    <s v="No, &lt; $20K Lien"/>
    <s v="No, Lien &lt; $20K"/>
    <s v="N/A"/>
    <s v="No"/>
    <s v="No"/>
    <n v="0"/>
    <s v="No"/>
    <n v="5025"/>
    <n v="1"/>
    <n v="5025"/>
    <m/>
    <n v="0"/>
    <n v="0"/>
    <s v=""/>
    <e v="#N/A"/>
    <n v="5025"/>
    <s v="No"/>
    <s v="V"/>
    <s v="Yes"/>
    <s v="No"/>
    <n v="0"/>
    <n v="0"/>
    <n v="457.12"/>
    <n v="-457.12"/>
    <n v="9.0969154228855723E-2"/>
    <m/>
    <s v="No"/>
    <m/>
    <m/>
    <m/>
    <x v="2"/>
    <n v="1341"/>
    <n v="114.28"/>
    <s v="Ok"/>
    <n v="0"/>
    <n v="0"/>
  </r>
  <r>
    <n v="1342"/>
    <s v="Nassau"/>
    <s v="21-2N-27-0000-0001-00M0"/>
    <n v="52.76"/>
    <n v="2017"/>
    <e v="#N/A"/>
    <e v="#N/A"/>
    <e v="#N/A"/>
    <e v="#N/A"/>
    <e v="#N/A"/>
    <e v="#N/A"/>
    <e v="#N/A"/>
    <e v="#N/A"/>
    <e v="#N/A"/>
    <e v="#N/A"/>
    <e v="#N/A"/>
    <e v="#N/A"/>
    <n v="93"/>
    <s v="SUBSURFACE RIGHTS"/>
    <e v="#N/A"/>
    <e v="#N/A"/>
    <n v="2017"/>
    <n v="1267"/>
    <e v="#N/A"/>
    <e v="#N/A"/>
    <e v="#N/A"/>
    <n v="0"/>
    <s v="Yes"/>
    <s v="Yes"/>
    <s v="Yes"/>
    <s v="Yes"/>
    <s v="Yes"/>
    <s v="Yes"/>
    <m/>
    <e v="#N/A"/>
    <e v="#N/A"/>
    <e v="#N/A"/>
    <e v="#N/A"/>
    <e v="#N/A"/>
    <e v="#N/A"/>
    <e v="#N/A"/>
    <s v="Yes"/>
    <s v="No"/>
    <s v="Yes"/>
    <e v="#N/A"/>
    <e v="#N/A"/>
    <e v="#N/A"/>
    <e v="#N/A"/>
    <e v="#N/A"/>
    <e v="#N/A"/>
    <e v="#N/A"/>
    <e v="#N/A"/>
    <n v="6"/>
    <s v="No"/>
    <e v="#N/A"/>
    <s v="No"/>
    <e v="#N/A"/>
    <s v="No"/>
    <e v="#N/A"/>
    <e v="#N/A"/>
    <e v="#N/A"/>
    <e v="#N/A"/>
    <e v="#N/A"/>
    <e v="#N/A"/>
    <e v="#N/A"/>
    <s v="Lien&lt;$150"/>
    <e v="#N/A"/>
    <s v="FV&lt;$10K"/>
    <s v="N/A"/>
    <s v="No, &lt; $20K Lien"/>
    <s v="No, Lien &lt; $20K"/>
    <s v="N/A"/>
    <s v="Yes"/>
    <s v="No"/>
    <n v="6"/>
    <s v="No"/>
    <n v="1267"/>
    <n v="1"/>
    <n v="1267"/>
    <m/>
    <e v="#N/A"/>
    <e v="#N/A"/>
    <s v=""/>
    <e v="#N/A"/>
    <n v="1267"/>
    <s v="No"/>
    <s v="V"/>
    <s v="Yes"/>
    <s v="No"/>
    <n v="0"/>
    <n v="0"/>
    <e v="#N/A"/>
    <e v="#N/A"/>
    <e v="#N/A"/>
    <m/>
    <s v="No"/>
    <m/>
    <m/>
    <m/>
    <x v="2"/>
    <n v="1342"/>
    <n v="52.76"/>
    <s v="Ok"/>
    <e v="#N/A"/>
    <e v="#N/A"/>
  </r>
  <r>
    <n v="1343"/>
    <s v="Nassau"/>
    <s v="21-2N-27-0000-0001-0100"/>
    <n v="155.21"/>
    <n v="2017"/>
    <n v="155.21"/>
    <n v="155.21"/>
    <n v="0"/>
    <m/>
    <s v="YULEE"/>
    <s v="Florida"/>
    <n v="32097"/>
    <s v="US HWY 17"/>
    <s v="YULEE FL 32097"/>
    <n v="-81.6054861986471"/>
    <n v="30.5801580263382"/>
    <s v="BRYAN F A &amp; CATHERINE B"/>
    <n v="0"/>
    <s v="VACANT RESIDENTIAL"/>
    <n v="8001"/>
    <s v="Residential-Vacant Land"/>
    <n v="2017"/>
    <n v="7525"/>
    <n v="2017"/>
    <n v="7525"/>
    <n v="113.92"/>
    <n v="0.73397332646092384"/>
    <m/>
    <s v="No"/>
    <s v="No"/>
    <s v="No"/>
    <s v="No"/>
    <s v="No"/>
    <m/>
    <s v="C"/>
    <s v="I"/>
    <s v="I"/>
    <s v="I"/>
    <s v="I"/>
    <s v="I"/>
    <s v="I"/>
    <s v="No"/>
    <s v="Yes"/>
    <s v="No"/>
    <n v="0"/>
    <n v="0"/>
    <n v="0"/>
    <n v="0"/>
    <n v="0"/>
    <n v="0"/>
    <s v="Potential Low Risk"/>
    <s v="High"/>
    <n v="0"/>
    <s v="No"/>
    <s v="No"/>
    <s v="No"/>
    <s v="Without Environmental Issues"/>
    <s v="No"/>
    <s v="None"/>
    <s v="US HWY 17"/>
    <s v="Yulee"/>
    <s v="Florida"/>
    <n v="32097"/>
    <s v="US HWY 17 YULEE FL 32097"/>
    <s v=""/>
    <s v="Pass"/>
    <s v="No"/>
    <s v="FV&lt;$10K"/>
    <s v="N/A"/>
    <s v="No, &lt; $20K Lien"/>
    <s v="No, Lien &lt; $20K"/>
    <s v="N/A"/>
    <s v="No"/>
    <s v="No"/>
    <n v="0"/>
    <s v="No"/>
    <n v="7525"/>
    <n v="1"/>
    <n v="7525"/>
    <m/>
    <n v="0"/>
    <n v="0"/>
    <s v=""/>
    <e v="#N/A"/>
    <n v="7525"/>
    <s v="No"/>
    <s v="V"/>
    <s v="Yes"/>
    <s v="No"/>
    <n v="0"/>
    <n v="0"/>
    <n v="620.84"/>
    <n v="-620.84"/>
    <n v="8.2503654485049843E-2"/>
    <m/>
    <s v="No"/>
    <m/>
    <m/>
    <m/>
    <x v="4"/>
    <n v="1343"/>
    <n v="155.21"/>
    <s v="Ok"/>
    <n v="0"/>
    <n v="0"/>
  </r>
  <r>
    <n v="1344"/>
    <s v="Nassau"/>
    <s v="21-2N-27-0000-0001-0110"/>
    <n v="126.06"/>
    <n v="2017"/>
    <n v="126.06"/>
    <n v="126.06"/>
    <n v="0"/>
    <m/>
    <s v="YULEE"/>
    <s v="Florida"/>
    <n v="32097"/>
    <s v="US HWY 17"/>
    <s v="YULEE FL 32097"/>
    <n v="-81.606402453113404"/>
    <n v="30.579030381092799"/>
    <s v="BRYAN F A &amp; CATHERINE B"/>
    <n v="0"/>
    <s v="VACANT RESIDENTIAL"/>
    <n v="8001"/>
    <s v="Residential-Vacant Land"/>
    <n v="2017"/>
    <n v="5528"/>
    <n v="2017"/>
    <n v="6025"/>
    <n v="86.97"/>
    <n v="0.6899095668729176"/>
    <m/>
    <s v="No"/>
    <s v="No"/>
    <s v="No"/>
    <s v="No"/>
    <s v="No"/>
    <m/>
    <s v="C"/>
    <s v="I"/>
    <s v="I"/>
    <s v="I"/>
    <s v="I"/>
    <s v="I"/>
    <s v="I"/>
    <s v="No"/>
    <s v="Yes"/>
    <s v="No"/>
    <n v="0"/>
    <n v="0"/>
    <n v="0"/>
    <n v="0"/>
    <n v="0"/>
    <n v="0"/>
    <s v="Potential Low Risk"/>
    <s v="High"/>
    <n v="0"/>
    <s v="No"/>
    <s v="No"/>
    <s v="No"/>
    <s v="Without Environmental Issues"/>
    <s v="No"/>
    <s v="None"/>
    <s v="US HWY 17"/>
    <s v="Yulee"/>
    <s v="Florida"/>
    <n v="32097"/>
    <s v="US HWY 17 YULEE FL 32097"/>
    <s v=""/>
    <s v="Lien&lt;$150"/>
    <s v="No"/>
    <s v="FV&lt;$10K"/>
    <s v="N/A"/>
    <s v="No, &lt; $20K Lien"/>
    <s v="No, Lien &lt; $20K"/>
    <s v="N/A"/>
    <s v="No"/>
    <s v="No"/>
    <n v="0"/>
    <s v="No"/>
    <n v="5528"/>
    <n v="1"/>
    <n v="5528"/>
    <m/>
    <n v="0"/>
    <n v="0"/>
    <s v=""/>
    <e v="#N/A"/>
    <n v="5528"/>
    <s v="No"/>
    <s v="V"/>
    <s v="Yes"/>
    <s v="No"/>
    <n v="0"/>
    <n v="0"/>
    <n v="504.24"/>
    <n v="-504.24"/>
    <n v="9.1215629522431257E-2"/>
    <m/>
    <s v="No"/>
    <m/>
    <m/>
    <m/>
    <x v="2"/>
    <n v="1344"/>
    <n v="126.06"/>
    <s v="Ok"/>
    <n v="0"/>
    <n v="0"/>
  </r>
  <r>
    <n v="1345"/>
    <s v="Nassau"/>
    <s v="21-2N-27-0000-0001-0120"/>
    <n v="126.06"/>
    <n v="2017"/>
    <n v="126.06"/>
    <n v="126.06"/>
    <n v="0"/>
    <n v="850075"/>
    <s v="YULEE"/>
    <s v="Florida"/>
    <n v="32097"/>
    <s v="850075 US HWY 17"/>
    <s v="YULEE FL 32097"/>
    <n v="-81.606210206191093"/>
    <n v="30.579250114423601"/>
    <s v="BRYAN F A &amp; CATHERINE B"/>
    <n v="0"/>
    <s v="VACANT RESIDENTIAL"/>
    <n v="8001"/>
    <s v="Residential-Vacant Land"/>
    <n v="2017"/>
    <n v="5528"/>
    <n v="2017"/>
    <n v="6025"/>
    <n v="86.97"/>
    <n v="0.6899095668729176"/>
    <m/>
    <s v="No"/>
    <s v="No"/>
    <s v="No"/>
    <s v="No"/>
    <s v="No"/>
    <m/>
    <s v="C"/>
    <s v="I"/>
    <s v="I"/>
    <s v="I"/>
    <s v="I"/>
    <s v="I"/>
    <s v="I"/>
    <s v="No"/>
    <s v="Yes"/>
    <s v="No"/>
    <n v="0"/>
    <n v="0"/>
    <n v="0"/>
    <n v="0"/>
    <n v="0"/>
    <n v="0"/>
    <s v="Potential Low Risk"/>
    <s v="High"/>
    <n v="0"/>
    <s v="No"/>
    <s v="No"/>
    <s v="No"/>
    <s v="Without Environmental Issues"/>
    <s v="No"/>
    <s v="None"/>
    <s v="850075 US HWY 17"/>
    <s v="Yulee"/>
    <s v="Florida"/>
    <n v="32097"/>
    <s v="850075 US HWY 17 YULEE FL 32097"/>
    <s v=""/>
    <s v="Lien&lt;$150"/>
    <s v="No"/>
    <s v="FV&lt;$10K"/>
    <s v="N/A"/>
    <s v="No, &lt; $20K Lien"/>
    <s v="No, Lien &lt; $20K"/>
    <s v="N/A"/>
    <s v="No"/>
    <s v="No"/>
    <n v="0"/>
    <s v="No"/>
    <n v="5528"/>
    <n v="1"/>
    <n v="5528"/>
    <m/>
    <n v="0"/>
    <n v="0"/>
    <s v=""/>
    <e v="#N/A"/>
    <n v="5528"/>
    <s v="No"/>
    <s v="V"/>
    <s v="Yes"/>
    <s v="No"/>
    <n v="0"/>
    <n v="0"/>
    <n v="504.24"/>
    <n v="-504.24"/>
    <n v="9.1215629522431257E-2"/>
    <m/>
    <s v="No"/>
    <m/>
    <m/>
    <m/>
    <x v="2"/>
    <n v="1345"/>
    <n v="126.06"/>
    <s v="Ok"/>
    <n v="0"/>
    <n v="0"/>
  </r>
  <r>
    <n v="1346"/>
    <s v="Nassau"/>
    <s v="21-2N-27-0000-0001-0130"/>
    <n v="126.06"/>
    <n v="2017"/>
    <n v="126.06"/>
    <n v="126.06"/>
    <n v="0"/>
    <m/>
    <s v="YULEE"/>
    <s v="Florida"/>
    <n v="32097"/>
    <s v="US HWY 17"/>
    <s v="YULEE FL 32097"/>
    <n v="-81.603778879133799"/>
    <n v="30.582478161786099"/>
    <s v="HAIR TONY RAY"/>
    <n v="0"/>
    <s v="VACANT RESIDENTIAL"/>
    <n v="8001"/>
    <s v="Residential-Vacant Land"/>
    <n v="2017"/>
    <n v="5528"/>
    <n v="2017"/>
    <n v="6025"/>
    <n v="86.97"/>
    <n v="0.6899095668729176"/>
    <s v="No"/>
    <s v="No"/>
    <s v="No"/>
    <s v="No"/>
    <m/>
    <s v="No"/>
    <s v="No"/>
    <s v="C"/>
    <s v="I"/>
    <s v="I"/>
    <s v="I"/>
    <s v="I"/>
    <s v="I"/>
    <s v="I"/>
    <s v="No"/>
    <s v="Yes"/>
    <s v="No"/>
    <n v="0"/>
    <n v="0"/>
    <n v="0"/>
    <n v="0"/>
    <n v="0"/>
    <n v="0"/>
    <s v="Potential Low Risk"/>
    <s v="High"/>
    <n v="3"/>
    <s v="No"/>
    <s v="Yes"/>
    <s v="No"/>
    <s v="Without Environmental Issues"/>
    <s v="No"/>
    <s v="None"/>
    <s v="US HWY 17"/>
    <s v="Yulee"/>
    <s v="Florida"/>
    <n v="32097"/>
    <s v="US HWY 17 YULEE FL 32097"/>
    <s v=""/>
    <s v="Lien&lt;$150"/>
    <s v="Yes"/>
    <s v="FV&lt;$10K"/>
    <s v="N/A"/>
    <s v="No, &lt; $20K Lien"/>
    <s v="No, Lien &lt; $20K"/>
    <s v="N/A"/>
    <s v="No"/>
    <s v="No"/>
    <n v="3"/>
    <s v="No"/>
    <n v="5528"/>
    <n v="1"/>
    <n v="5528"/>
    <m/>
    <n v="0"/>
    <n v="0"/>
    <s v=""/>
    <e v="#N/A"/>
    <n v="5528"/>
    <s v="No"/>
    <s v="V"/>
    <s v="Yes"/>
    <s v="No"/>
    <n v="0"/>
    <n v="0"/>
    <n v="882.42000000000007"/>
    <n v="-882.42000000000007"/>
    <n v="0.15962735166425471"/>
    <m/>
    <s v="No"/>
    <m/>
    <m/>
    <m/>
    <x v="2"/>
    <n v="1346"/>
    <n v="126.06"/>
    <s v="Ok"/>
    <n v="0"/>
    <n v="0"/>
  </r>
  <r>
    <n v="1347"/>
    <s v="Nassau"/>
    <s v="21-2N-27-0000-0001-0140"/>
    <n v="126.06"/>
    <n v="2017"/>
    <n v="126.06"/>
    <n v="126.06"/>
    <n v="0"/>
    <m/>
    <s v="YULEE"/>
    <s v="Florida"/>
    <n v="32097"/>
    <s v="US HWY 17"/>
    <s v="YULEE FL 32097"/>
    <n v="-81.603626554600595"/>
    <n v="30.582717286009899"/>
    <s v="HAIR TONY RAY"/>
    <n v="0"/>
    <s v="VACANT RESIDENTIAL"/>
    <n v="8001"/>
    <s v="Residential-Vacant Land"/>
    <n v="2017"/>
    <n v="5528"/>
    <n v="2017"/>
    <n v="6025"/>
    <n v="86.97"/>
    <n v="0.6899095668729176"/>
    <s v="No"/>
    <s v="No"/>
    <s v="No"/>
    <s v="No"/>
    <m/>
    <s v="No"/>
    <s v="No"/>
    <s v="C"/>
    <s v="I"/>
    <s v="I"/>
    <s v="I"/>
    <s v="I"/>
    <s v="I"/>
    <s v="I"/>
    <s v="No"/>
    <s v="Yes"/>
    <s v="No"/>
    <n v="0"/>
    <n v="0"/>
    <n v="0"/>
    <n v="0"/>
    <n v="0"/>
    <n v="0"/>
    <s v="Potential Low Risk"/>
    <s v="High"/>
    <n v="3"/>
    <s v="No"/>
    <s v="Yes"/>
    <s v="No"/>
    <s v="Without Environmental Issues"/>
    <s v="No"/>
    <s v="None"/>
    <s v="US HWY 17"/>
    <s v="Yulee"/>
    <s v="Florida"/>
    <n v="32097"/>
    <s v="US HWY 17 YULEE FL 32097"/>
    <s v=""/>
    <s v="Lien&lt;$150"/>
    <s v="Yes"/>
    <s v="FV&lt;$10K"/>
    <s v="N/A"/>
    <s v="No, &lt; $20K Lien"/>
    <s v="No, Lien &lt; $20K"/>
    <s v="N/A"/>
    <s v="No"/>
    <s v="No"/>
    <n v="3"/>
    <s v="No"/>
    <n v="5528"/>
    <n v="1"/>
    <n v="5528"/>
    <m/>
    <n v="0"/>
    <n v="0"/>
    <s v=""/>
    <e v="#N/A"/>
    <n v="5528"/>
    <s v="No"/>
    <s v="V"/>
    <s v="Yes"/>
    <s v="No"/>
    <n v="0"/>
    <n v="0"/>
    <n v="882.42000000000007"/>
    <n v="-882.42000000000007"/>
    <n v="0.15962735166425471"/>
    <m/>
    <s v="No"/>
    <m/>
    <m/>
    <m/>
    <x v="2"/>
    <n v="1347"/>
    <n v="126.06"/>
    <s v="Ok"/>
    <n v="0"/>
    <n v="0"/>
  </r>
  <r>
    <n v="1348"/>
    <s v="Nassau"/>
    <s v="21-2N-27-0000-0001-0150"/>
    <n v="126.06"/>
    <n v="2017"/>
    <n v="126.06"/>
    <n v="126.06"/>
    <n v="0"/>
    <m/>
    <s v="YULEE"/>
    <s v="Florida"/>
    <n v="32097"/>
    <s v="US HWY 17"/>
    <s v="YULEE FL 32097"/>
    <n v="-81.603465640284497"/>
    <n v="30.582957004575199"/>
    <s v="HAIR TONY RAY"/>
    <n v="0"/>
    <s v="VACANT RESIDENTIAL"/>
    <n v="8001"/>
    <s v="Residential-Vacant Land"/>
    <n v="2017"/>
    <n v="5528"/>
    <n v="2017"/>
    <n v="6025"/>
    <n v="86.97"/>
    <n v="0.6899095668729176"/>
    <s v="No"/>
    <s v="No"/>
    <s v="No"/>
    <s v="No"/>
    <m/>
    <s v="No"/>
    <s v="No"/>
    <s v="C"/>
    <s v="I"/>
    <s v="I"/>
    <s v="I"/>
    <s v="I"/>
    <s v="I"/>
    <s v="I"/>
    <s v="No"/>
    <s v="Yes"/>
    <s v="No"/>
    <n v="0"/>
    <n v="0"/>
    <n v="0"/>
    <n v="0"/>
    <n v="0"/>
    <n v="0"/>
    <s v="Potential Low Risk"/>
    <s v="High"/>
    <n v="3"/>
    <s v="No"/>
    <s v="Yes"/>
    <s v="No"/>
    <s v="Without Environmental Issues"/>
    <s v="No"/>
    <s v="None"/>
    <s v="US HWY 17"/>
    <s v="Yulee"/>
    <s v="Florida"/>
    <n v="32097"/>
    <s v="US HWY 17 YULEE FL 32097"/>
    <s v=""/>
    <s v="Lien&lt;$150"/>
    <s v="Yes"/>
    <s v="FV&lt;$10K"/>
    <s v="N/A"/>
    <s v="No, &lt; $20K Lien"/>
    <s v="No, Lien &lt; $20K"/>
    <s v="N/A"/>
    <s v="No"/>
    <s v="No"/>
    <n v="3"/>
    <s v="No"/>
    <n v="5528"/>
    <n v="1"/>
    <n v="5528"/>
    <m/>
    <n v="0"/>
    <n v="0"/>
    <s v=""/>
    <e v="#N/A"/>
    <n v="5528"/>
    <s v="No"/>
    <s v="V"/>
    <s v="Yes"/>
    <s v="No"/>
    <n v="0"/>
    <n v="0"/>
    <n v="882.42000000000007"/>
    <n v="-882.42000000000007"/>
    <n v="0.15962735166425471"/>
    <m/>
    <s v="No"/>
    <m/>
    <m/>
    <m/>
    <x v="2"/>
    <n v="1348"/>
    <n v="126.06"/>
    <s v="Ok"/>
    <n v="0"/>
    <n v="0"/>
  </r>
  <r>
    <n v="1349"/>
    <s v="Nassau"/>
    <s v="21-2N-27-0000-0001-0160"/>
    <n v="162.99"/>
    <n v="2017"/>
    <n v="162.99"/>
    <n v="162.99"/>
    <n v="0"/>
    <m/>
    <s v="YULEE"/>
    <s v="Florida"/>
    <n v="32097"/>
    <s v="US HWY 17"/>
    <s v="YULEE FL 32097"/>
    <n v="-81.608349394393599"/>
    <n v="30.5772468063827"/>
    <s v="HAIR TONY RAY"/>
    <n v="0"/>
    <s v="VACANT RESIDENTIAL"/>
    <n v="8001"/>
    <s v="Residential-Vacant Land"/>
    <n v="2017"/>
    <n v="8000"/>
    <n v="2017"/>
    <n v="8000"/>
    <n v="121.12"/>
    <n v="0.74311307442174368"/>
    <s v="No"/>
    <s v="No"/>
    <s v="No"/>
    <s v="No"/>
    <m/>
    <s v="No"/>
    <s v="No"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High"/>
    <n v="3"/>
    <s v="No"/>
    <s v="Yes"/>
    <s v="No"/>
    <s v="Without Environmental Issues"/>
    <s v="No"/>
    <s v="None"/>
    <s v="US HWY 17"/>
    <s v="Yulee"/>
    <s v="Florida"/>
    <n v="32097"/>
    <s v="US HWY 17 YULEE FL 32097"/>
    <s v=""/>
    <s v="Pass"/>
    <s v="Yes"/>
    <s v="FV&lt;$10K"/>
    <s v="N/A"/>
    <s v="No, &lt; $20K Lien"/>
    <s v="No, Lien &lt; $20K"/>
    <s v="N/A"/>
    <s v="No"/>
    <s v="No"/>
    <n v="3"/>
    <s v="No"/>
    <n v="8000"/>
    <n v="1"/>
    <n v="8000"/>
    <m/>
    <n v="0"/>
    <n v="0"/>
    <s v=""/>
    <e v="#N/A"/>
    <n v="8000"/>
    <s v="No"/>
    <s v="V"/>
    <s v="Yes"/>
    <s v="No"/>
    <n v="0"/>
    <n v="0"/>
    <n v="1140.93"/>
    <n v="-1140.93"/>
    <n v="0.14261625"/>
    <m/>
    <s v="No"/>
    <m/>
    <m/>
    <m/>
    <x v="4"/>
    <n v="1349"/>
    <n v="162.99"/>
    <s v="Ok"/>
    <n v="0"/>
    <n v="0"/>
  </r>
  <r>
    <n v="1350"/>
    <s v="Nassau"/>
    <s v="21-2N-27-0000-0001-0170"/>
    <n v="326.70999999999998"/>
    <n v="2017"/>
    <n v="326.70999999999998"/>
    <n v="326.70999999999998"/>
    <n v="0"/>
    <m/>
    <s v="YULEE"/>
    <s v="Florida"/>
    <n v="32037"/>
    <s v="US HWY 17"/>
    <s v="YULEE FL 32037"/>
    <n v="-81.602597669753493"/>
    <n v="30.584799763425401"/>
    <s v="HAIR TONY RAY"/>
    <n v="0"/>
    <s v="VACANT RESIDENTIAL"/>
    <n v="8001"/>
    <s v="Residential-Vacant Land"/>
    <n v="2017"/>
    <n v="18000"/>
    <n v="2017"/>
    <n v="18000"/>
    <n v="272.5"/>
    <n v="0.83407303112852382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High"/>
    <n v="3"/>
    <s v="No"/>
    <s v="No"/>
    <s v="No"/>
    <s v="Without Environmental Issues"/>
    <s v="No"/>
    <s v="None"/>
    <s v="US HWY 17"/>
    <s v="Yulee"/>
    <s v="Florida"/>
    <n v="32037"/>
    <s v="US HWY 17 YULEE FL 32037"/>
    <s v=""/>
    <s v="Pass"/>
    <s v="No"/>
    <s v="FV&lt;$10K"/>
    <s v="N/A"/>
    <s v="No, &lt; $20K Lien"/>
    <s v="No, Lien &lt; $20K"/>
    <s v="N/A"/>
    <s v="No"/>
    <s v="No"/>
    <n v="3"/>
    <s v="No"/>
    <n v="18000"/>
    <n v="1"/>
    <n v="18000"/>
    <m/>
    <n v="0"/>
    <n v="0"/>
    <s v=""/>
    <e v="#N/A"/>
    <n v="18000"/>
    <s v="No"/>
    <s v="V"/>
    <s v="Yes"/>
    <s v="No"/>
    <n v="0"/>
    <n v="0"/>
    <n v="2286.9699999999998"/>
    <n v="-2286.9699999999998"/>
    <n v="0.12705388888888888"/>
    <m/>
    <s v="No"/>
    <m/>
    <m/>
    <m/>
    <x v="4"/>
    <n v="1350"/>
    <n v="326.70999999999998"/>
    <s v="Ok"/>
    <n v="0"/>
    <n v="0"/>
  </r>
  <r>
    <n v="1351"/>
    <s v="Nassau"/>
    <s v="21-2N-27-0000-0001-0180"/>
    <n v="114.28"/>
    <n v="2017"/>
    <n v="114.28"/>
    <n v="114.28"/>
    <n v="0"/>
    <m/>
    <s v="YULEE"/>
    <s v="Florida"/>
    <n v="32097"/>
    <s v="US HWY 17"/>
    <s v="YULEE FL 32097"/>
    <n v="-81.609226028740807"/>
    <n v="30.576697799832001"/>
    <s v="HAIR TONY RAY"/>
    <n v="0"/>
    <s v="VACANT RESIDENTIAL"/>
    <n v="8001"/>
    <s v="Residential-Vacant Land"/>
    <n v="2017"/>
    <n v="5025"/>
    <n v="2017"/>
    <n v="5025"/>
    <n v="76.08"/>
    <n v="0.66573328666433318"/>
    <s v="Yes"/>
    <s v="No"/>
    <s v="No"/>
    <s v="No"/>
    <s v="No"/>
    <s v="No"/>
    <s v="No"/>
    <s v="C"/>
    <s v="I"/>
    <s v="I"/>
    <s v="I"/>
    <s v="I"/>
    <s v="I"/>
    <s v="I"/>
    <s v="Yes"/>
    <s v="Yes"/>
    <s v="Yes"/>
    <n v="0"/>
    <n v="0"/>
    <n v="0"/>
    <n v="0"/>
    <n v="0"/>
    <n v="0"/>
    <s v="Potential Low Risk"/>
    <s v="High"/>
    <n v="3"/>
    <s v="No"/>
    <s v="No"/>
    <s v="No"/>
    <s v="Without Environmental Issues"/>
    <s v="No"/>
    <s v="None"/>
    <s v="US HWY 17"/>
    <s v="Yulee"/>
    <s v="Florida"/>
    <n v="32097"/>
    <s v="US HWY 17 YULEE FL 32097"/>
    <s v=""/>
    <s v="Lien&lt;$150"/>
    <s v="No"/>
    <s v="FV&lt;$10K"/>
    <s v="N/A"/>
    <s v="No, &lt; $20K Lien"/>
    <s v="No, Lien &lt; $20K"/>
    <s v="N/A"/>
    <s v="Yes"/>
    <s v="No"/>
    <n v="3"/>
    <s v="No"/>
    <n v="5025"/>
    <n v="1"/>
    <n v="5025"/>
    <m/>
    <n v="0"/>
    <n v="0"/>
    <s v=""/>
    <e v="#N/A"/>
    <n v="5025"/>
    <s v="No"/>
    <s v="V"/>
    <s v="Yes"/>
    <s v="No"/>
    <n v="0"/>
    <n v="0"/>
    <n v="799.96"/>
    <n v="-799.96"/>
    <n v="0.15919601990049753"/>
    <m/>
    <s v="No"/>
    <m/>
    <m/>
    <m/>
    <x v="2"/>
    <n v="1351"/>
    <n v="114.28"/>
    <s v="Ok"/>
    <n v="0"/>
    <n v="0"/>
  </r>
  <r>
    <n v="1352"/>
    <s v="Nassau"/>
    <s v="21-2N-27-0000-0001-0190"/>
    <n v="228.47"/>
    <n v="2017"/>
    <n v="228.47"/>
    <n v="228.47"/>
    <n v="0"/>
    <m/>
    <s v="YULEE"/>
    <s v="Florida"/>
    <n v="32097"/>
    <s v="US HWY 17"/>
    <s v="YULEE FL 32097"/>
    <n v="-81.606915885399701"/>
    <n v="30.575959918525001"/>
    <s v="HAIR TONY RAY"/>
    <n v="0"/>
    <s v="VACANT RESIDENTIAL"/>
    <n v="8001"/>
    <s v="Residential-Vacant Land"/>
    <n v="2017"/>
    <n v="12000"/>
    <n v="2017"/>
    <n v="12000"/>
    <n v="181.66"/>
    <n v="0.79511533242876531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High"/>
    <n v="3"/>
    <s v="No"/>
    <s v="No"/>
    <s v="No"/>
    <s v="Without Environmental Issues"/>
    <s v="No"/>
    <s v="None"/>
    <s v="US HWY 17"/>
    <s v="Yulee"/>
    <s v="Florida"/>
    <n v="32097"/>
    <s v="US HWY 17 YULEE FL 32097"/>
    <s v=""/>
    <s v="Pass"/>
    <s v="No"/>
    <s v="FV&lt;$10K"/>
    <s v="N/A"/>
    <s v="No, &lt; $20K Lien"/>
    <s v="No, Lien &lt; $20K"/>
    <s v="N/A"/>
    <s v="No"/>
    <s v="No"/>
    <n v="3"/>
    <s v="No"/>
    <n v="12000"/>
    <n v="1"/>
    <n v="12000"/>
    <m/>
    <n v="0"/>
    <n v="0"/>
    <s v=""/>
    <e v="#N/A"/>
    <n v="12000"/>
    <s v="No"/>
    <s v="V"/>
    <s v="Yes"/>
    <s v="No"/>
    <n v="0"/>
    <n v="0"/>
    <n v="1599.29"/>
    <n v="-1599.29"/>
    <n v="0.13327416666666667"/>
    <m/>
    <s v="No"/>
    <m/>
    <m/>
    <m/>
    <x v="4"/>
    <n v="1352"/>
    <n v="228.47"/>
    <s v="Ok"/>
    <n v="0"/>
    <n v="0"/>
  </r>
  <r>
    <n v="1353"/>
    <s v="Nassau"/>
    <s v="25-2N-27-1475-0001-0100"/>
    <n v="485.87"/>
    <n v="2017"/>
    <n v="485.87"/>
    <n v="485.87"/>
    <n v="0"/>
    <n v="85324"/>
    <s v="FERNANDINA BEACH"/>
    <s v="Florida"/>
    <n v="32034"/>
    <s v="85324 LIL WILLIAM RD"/>
    <s v="FERNANDINA BEACH FL 32034"/>
    <n v="-81.5476207563554"/>
    <n v="30.566162508369398"/>
    <s v="MENTER DOROTHY J"/>
    <n v="2"/>
    <s v="MOBILE HOMES"/>
    <n v="1006"/>
    <s v="Mobile home"/>
    <n v="2017"/>
    <n v="57393"/>
    <n v="2017"/>
    <n v="72420"/>
    <n v="419.67"/>
    <n v="0.86374956264021241"/>
    <s v="No"/>
    <m/>
    <m/>
    <m/>
    <s v="No"/>
    <m/>
    <m/>
    <s v="I"/>
    <s v="I"/>
    <s v="I"/>
    <n v="0"/>
    <n v="0"/>
    <n v="0"/>
    <n v="0"/>
    <s v="No"/>
    <s v="No"/>
    <s v="No"/>
    <n v="0"/>
    <n v="0"/>
    <n v="0"/>
    <n v="0"/>
    <n v="0"/>
    <n v="0"/>
    <s v="Potential Low Risk"/>
    <n v="0"/>
    <n v="1"/>
    <s v="Yes"/>
    <s v="No"/>
    <s v="No"/>
    <s v="Without Environmental Issues"/>
    <s v="No"/>
    <s v="None"/>
    <s v="85324 LIL WILLIAM RD"/>
    <s v="Fernandina Beach"/>
    <s v="Florida"/>
    <n v="32034"/>
    <s v="85324 LIL WILLIAM RD FERNANDINA BEACH FL 32034"/>
    <s v=""/>
    <s v="Pass"/>
    <s v="No"/>
    <s v="FV&lt;$10K"/>
    <s v="N/A"/>
    <s v="No, &lt; $20K Lien"/>
    <s v="No, Lien &lt; $20K"/>
    <s v="N/A"/>
    <s v="No"/>
    <s v="No"/>
    <n v="1"/>
    <s v="No"/>
    <n v="57393"/>
    <n v="1"/>
    <n v="57393"/>
    <m/>
    <n v="0"/>
    <n v="0"/>
    <s v=""/>
    <e v="#N/A"/>
    <n v="57393"/>
    <s v="No"/>
    <s v="R"/>
    <s v="No"/>
    <s v="Yes"/>
    <n v="0.67"/>
    <n v="38453.310000000005"/>
    <n v="2429.35"/>
    <n v="36023.960000000006"/>
    <n v="4.2328332723502865E-2"/>
    <m/>
    <s v="No"/>
    <m/>
    <m/>
    <m/>
    <x v="0"/>
    <n v="1353"/>
    <n v="485.87"/>
    <s v="Ok"/>
    <n v="0"/>
    <n v="0"/>
  </r>
  <r>
    <n v="1354"/>
    <s v="Nassau"/>
    <s v="25-2N-27-1475-0001-0310"/>
    <n v="273.82"/>
    <n v="2017"/>
    <n v="273.82"/>
    <n v="273.82"/>
    <n v="0"/>
    <n v="85257"/>
    <s v="FERNANDINA BEACH"/>
    <s v="Florida"/>
    <n v="32034"/>
    <s v="85257 BURMEISTER RD"/>
    <s v="FERNANDINA BEACH FL 32034"/>
    <n v="-81.550200744046606"/>
    <n v="30.563633151803899"/>
    <s v="TAYLOR OSCAR VINCE"/>
    <n v="2"/>
    <s v="MOBILE HOMES"/>
    <n v="1006"/>
    <s v="Mobile home"/>
    <n v="2017"/>
    <n v="39770"/>
    <n v="2017"/>
    <n v="58277"/>
    <n v="223.59"/>
    <n v="0.81655832298590314"/>
    <s v="No"/>
    <s v="No"/>
    <s v="No"/>
    <s v="No"/>
    <s v="No"/>
    <m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oderate"/>
    <n v="0"/>
    <s v="Yes"/>
    <s v="No"/>
    <s v="No"/>
    <s v="Without Environmental Issues"/>
    <s v="No"/>
    <s v="None"/>
    <s v="85257 BURMEISTER RD"/>
    <s v="Fernandina Beach"/>
    <s v="Florida"/>
    <n v="32034"/>
    <s v="85257 BURMEISTER RD FERNANDINA BEACH FL 32034"/>
    <s v=""/>
    <s v="Pass"/>
    <s v="No"/>
    <s v="FV&lt;$10K"/>
    <s v="N/A"/>
    <s v="No, &lt; $20K Lien"/>
    <s v="No, Lien &lt; $20K"/>
    <s v="N/A"/>
    <s v="No"/>
    <s v="No"/>
    <n v="0"/>
    <s v="No"/>
    <n v="39770"/>
    <n v="1"/>
    <n v="39770"/>
    <m/>
    <n v="0"/>
    <n v="0"/>
    <s v=""/>
    <e v="#N/A"/>
    <n v="39770"/>
    <s v="No"/>
    <s v="R"/>
    <s v="No"/>
    <s v="Yes"/>
    <n v="0.67"/>
    <n v="26645.9"/>
    <n v="1095.28"/>
    <n v="25550.620000000003"/>
    <n v="2.7540357053055065E-2"/>
    <m/>
    <s v="No"/>
    <m/>
    <m/>
    <m/>
    <x v="0"/>
    <n v="1354"/>
    <n v="273.82"/>
    <s v="Ok"/>
    <n v="0"/>
    <n v="0"/>
  </r>
  <r>
    <n v="1355"/>
    <s v="Nassau"/>
    <s v="25-2N-27-1475-0001-0320"/>
    <n v="413.6"/>
    <n v="2017"/>
    <n v="413.6"/>
    <n v="413.6"/>
    <n v="0"/>
    <m/>
    <s v="FERNANDINA BEACH"/>
    <s v="Florida"/>
    <n v="32034"/>
    <s v="BURMEISTER RD"/>
    <s v="FERNANDINA BEACH FL 32034"/>
    <n v="-81.550269963972596"/>
    <n v="30.5631809924528"/>
    <s v="TAYLOR OSCAR VINCE"/>
    <n v="0"/>
    <s v="VACANT RESIDENTIAL"/>
    <n v="8001"/>
    <s v="Residential-Vacant Land"/>
    <n v="2017"/>
    <n v="22000"/>
    <n v="2017"/>
    <n v="25000"/>
    <n v="352.84"/>
    <n v="0.85309477756286256"/>
    <s v="No"/>
    <s v="No"/>
    <s v="No"/>
    <s v="No"/>
    <s v="No"/>
    <m/>
    <s v="No"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Moderate"/>
    <n v="0"/>
    <s v="No"/>
    <s v="No"/>
    <s v="No"/>
    <s v="Without Environmental Issues"/>
    <s v="No"/>
    <s v="None"/>
    <s v="BURMEISTER RD"/>
    <s v="Fernandina Beach"/>
    <s v="Florida"/>
    <n v="32034"/>
    <s v="BURMEISTER RD FERNANDINA BEACH FL 32034"/>
    <s v=""/>
    <s v="Pass"/>
    <s v="No"/>
    <s v="FV&lt;$10K"/>
    <s v="N/A"/>
    <s v="No, &lt; $20K Lien"/>
    <s v="No, Lien &lt; $20K"/>
    <s v="N/A"/>
    <s v="No"/>
    <s v="No"/>
    <n v="0"/>
    <s v="No"/>
    <n v="22000"/>
    <n v="1"/>
    <n v="22000"/>
    <m/>
    <n v="0"/>
    <n v="0"/>
    <s v=""/>
    <e v="#N/A"/>
    <n v="22000"/>
    <s v="No"/>
    <s v="V"/>
    <s v="Yes"/>
    <s v="No"/>
    <n v="0"/>
    <n v="0"/>
    <n v="1654.4"/>
    <n v="-1654.4"/>
    <n v="7.5200000000000003E-2"/>
    <m/>
    <s v="No"/>
    <m/>
    <m/>
    <m/>
    <x v="4"/>
    <n v="1355"/>
    <n v="413.6"/>
    <s v="Ok"/>
    <n v="0"/>
    <n v="0"/>
  </r>
  <r>
    <n v="1356"/>
    <s v="Nassau"/>
    <s v="25-2N-27-1475-0001-0340"/>
    <n v="383.77"/>
    <n v="2017"/>
    <n v="383.77"/>
    <n v="383.77"/>
    <n v="0"/>
    <n v="85129"/>
    <s v="FERNANDINA BEACH"/>
    <s v="Florida"/>
    <n v="32034"/>
    <s v="85129 BURMEISTER RD"/>
    <s v="FERNANDINA BEACH FL 32034"/>
    <n v="-81.550214024335006"/>
    <n v="30.562359629617699"/>
    <s v="BALLARD JOHN M"/>
    <n v="2"/>
    <s v="MOBILE HOMES"/>
    <n v="1006"/>
    <s v="Mobile home"/>
    <n v="2017"/>
    <n v="46985"/>
    <n v="2017"/>
    <n v="63312"/>
    <n v="325.26"/>
    <n v="0.84753889048127784"/>
    <m/>
    <s v="No"/>
    <m/>
    <s v="No"/>
    <m/>
    <m/>
    <m/>
    <s v="I"/>
    <s v="I"/>
    <s v="I"/>
    <n v="0"/>
    <n v="0"/>
    <n v="0"/>
    <n v="0"/>
    <s v="No"/>
    <s v="No"/>
    <s v="No"/>
    <n v="0"/>
    <n v="0"/>
    <n v="0"/>
    <n v="0"/>
    <n v="0"/>
    <n v="0"/>
    <s v="Potential Low Risk"/>
    <s v="Moderate"/>
    <n v="0"/>
    <s v="Yes"/>
    <s v="No"/>
    <s v="No"/>
    <s v="Without Environmental Issues"/>
    <s v="No"/>
    <s v="None"/>
    <s v="85129 BURMEISTER RD"/>
    <s v="Fernandina Beach"/>
    <s v="Florida"/>
    <n v="32034"/>
    <s v="85129 BURMEISTER RD FERNANDINA BEACH FL 32034"/>
    <s v=""/>
    <s v="Pass"/>
    <s v="No"/>
    <s v="FV&lt;$10K"/>
    <s v="N/A"/>
    <s v="No, &lt; $20K Lien"/>
    <s v="No, Lien &lt; $20K"/>
    <s v="N/A"/>
    <s v="No"/>
    <s v="No"/>
    <n v="0"/>
    <s v="No"/>
    <n v="46985"/>
    <n v="1"/>
    <n v="46985"/>
    <m/>
    <n v="0"/>
    <n v="0"/>
    <s v=""/>
    <e v="#N/A"/>
    <n v="46985"/>
    <s v="No"/>
    <s v="R"/>
    <s v="No"/>
    <s v="Yes"/>
    <n v="0.67"/>
    <n v="31479.95"/>
    <n v="1535.08"/>
    <n v="29944.870000000003"/>
    <n v="3.2671703735234647E-2"/>
    <m/>
    <s v="No"/>
    <m/>
    <m/>
    <m/>
    <x v="0"/>
    <n v="1356"/>
    <n v="383.77"/>
    <s v="Ok"/>
    <n v="0"/>
    <n v="0"/>
  </r>
  <r>
    <n v="1357"/>
    <s v="Nassau"/>
    <s v="25-2N-27-1475-0001-0640"/>
    <n v="1185.3399999999999"/>
    <n v="2017"/>
    <n v="1185.3399999999999"/>
    <n v="1185.3399999999999"/>
    <n v="0"/>
    <n v="85132"/>
    <s v="FERNANDINA BEACH"/>
    <s v="Florida"/>
    <n v="32034"/>
    <s v="85132 LINA RD"/>
    <s v="FERNANDINA BEACH FL 32034"/>
    <n v="-81.551727213632006"/>
    <n v="30.558923986298499"/>
    <s v="WALKER STACEY R"/>
    <n v="2"/>
    <s v="MOBILE HOMES"/>
    <n v="1006"/>
    <s v="Mobile home"/>
    <n v="2017"/>
    <n v="70443"/>
    <n v="2017"/>
    <n v="70443"/>
    <n v="1066.43"/>
    <n v="0.89968279143536889"/>
    <m/>
    <s v="No"/>
    <s v="No"/>
    <s v="No"/>
    <m/>
    <m/>
    <m/>
    <s v="I"/>
    <s v="I"/>
    <s v="I"/>
    <s v="I"/>
    <s v="I"/>
    <n v="0"/>
    <n v="0"/>
    <s v="No"/>
    <s v="No"/>
    <s v="No"/>
    <n v="0"/>
    <n v="0"/>
    <n v="0"/>
    <n v="0"/>
    <n v="0"/>
    <n v="0"/>
    <s v="Potential Low Risk"/>
    <s v="Moderate"/>
    <n v="0"/>
    <s v="No"/>
    <s v="No"/>
    <s v="No"/>
    <s v="Without Environmental Issues"/>
    <s v="No"/>
    <s v="None"/>
    <s v="85132 LINA RD"/>
    <s v="Fernandina Beach"/>
    <s v="Florida"/>
    <n v="32034"/>
    <s v="85132 LINA RD FERNANDINA BEACH FL 32034"/>
    <s v=""/>
    <s v="Pass"/>
    <s v="No"/>
    <s v="FV&lt;$10K"/>
    <s v="N/A"/>
    <s v="No, &lt; $20K Lien"/>
    <s v="No, Lien &lt; $20K"/>
    <s v="N/A"/>
    <s v="No"/>
    <s v="No"/>
    <n v="0"/>
    <s v="No"/>
    <n v="70443"/>
    <n v="1"/>
    <n v="70443"/>
    <m/>
    <n v="0"/>
    <n v="0"/>
    <s v=""/>
    <e v="#N/A"/>
    <n v="70443"/>
    <s v="No"/>
    <s v="R"/>
    <s v="No"/>
    <s v="No"/>
    <n v="0.35"/>
    <n v="24655.05"/>
    <n v="4741.3599999999997"/>
    <n v="19913.689999999999"/>
    <n v="6.7307752367162105E-2"/>
    <m/>
    <s v="No"/>
    <m/>
    <m/>
    <m/>
    <x v="0"/>
    <n v="1357"/>
    <n v="1185.3399999999999"/>
    <s v="Ok"/>
    <n v="0"/>
    <n v="0"/>
  </r>
  <r>
    <n v="1358"/>
    <s v="Nassau"/>
    <s v="25-2N-27-1475-0001-0690"/>
    <n v="594.46"/>
    <n v="2017"/>
    <n v="594.46"/>
    <n v="594.46"/>
    <n v="0"/>
    <n v="85288"/>
    <s v="FERNANDINA BEACH"/>
    <s v="Florida"/>
    <n v="32034"/>
    <s v="85288 LINA RD"/>
    <s v="FERNANDINA BEACH FL 32034"/>
    <n v="-81.549459235457206"/>
    <n v="30.559961311683001"/>
    <s v="DUBBERLY WILLIAM O"/>
    <n v="0"/>
    <s v="VACANT RESIDENTIAL"/>
    <n v="8001"/>
    <s v="Residential-Vacant Land"/>
    <n v="2017"/>
    <n v="32578"/>
    <n v="2017"/>
    <n v="36654"/>
    <n v="520.08000000000004"/>
    <n v="0.87487804057463914"/>
    <s v="No"/>
    <s v="No"/>
    <m/>
    <s v="No"/>
    <s v="No"/>
    <m/>
    <m/>
    <s v="I"/>
    <s v="I"/>
    <s v="I"/>
    <s v="I"/>
    <n v="0"/>
    <n v="0"/>
    <n v="0"/>
    <s v="No"/>
    <s v="No"/>
    <s v="No"/>
    <n v="0"/>
    <n v="0"/>
    <n v="0"/>
    <n v="0"/>
    <n v="0"/>
    <n v="0"/>
    <s v="Potential Low Risk"/>
    <s v="Moderate"/>
    <n v="2"/>
    <s v="No"/>
    <s v="No"/>
    <s v="No"/>
    <s v="Without Environmental Issues"/>
    <s v="No"/>
    <s v="None"/>
    <s v="85288 LINA RD"/>
    <s v="Fernandina Beach"/>
    <s v="Florida"/>
    <n v="32034"/>
    <s v="85288 LINA RD FERNANDINA BEACH FL 32034"/>
    <s v=""/>
    <s v="Pass"/>
    <s v="No"/>
    <s v="FV&lt;$10K"/>
    <s v="N/A"/>
    <s v="No, &lt; $20K Lien"/>
    <s v="No, Lien &lt; $20K"/>
    <s v="N/A"/>
    <s v="No"/>
    <s v="No"/>
    <n v="2"/>
    <s v="No"/>
    <n v="32578"/>
    <n v="1"/>
    <n v="32578"/>
    <m/>
    <n v="0"/>
    <n v="0"/>
    <s v=""/>
    <e v="#N/A"/>
    <n v="32578"/>
    <s v="No"/>
    <s v="V"/>
    <s v="Yes"/>
    <s v="No"/>
    <n v="0"/>
    <n v="0"/>
    <n v="3566.76"/>
    <n v="-3566.76"/>
    <n v="0.10948370065688502"/>
    <m/>
    <s v="No"/>
    <m/>
    <m/>
    <m/>
    <x v="1"/>
    <n v="1358"/>
    <n v="594.46"/>
    <s v="Ok"/>
    <n v="0"/>
    <n v="0"/>
  </r>
  <r>
    <n v="1359"/>
    <s v="Nassau"/>
    <s v="25-2N-27-1475-0002-0210"/>
    <n v="415.34"/>
    <n v="2017"/>
    <n v="415.34"/>
    <n v="415.34"/>
    <n v="0"/>
    <n v="85262"/>
    <s v="FERNANDINA BEACH"/>
    <s v="Florida"/>
    <n v="32034"/>
    <s v="85262 BURMEISTER RD"/>
    <s v="FERNANDINA BEACH FL 32034"/>
    <n v="-81.550178793574204"/>
    <n v="30.564530493100001"/>
    <s v="LUCAS DALE A"/>
    <n v="0"/>
    <s v="VACANT RESIDENTIAL"/>
    <n v="8001"/>
    <s v="Residential-Vacant Land"/>
    <n v="2017"/>
    <n v="22111"/>
    <n v="2017"/>
    <n v="25101"/>
    <n v="354.46"/>
    <n v="0.85342129339817985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oderate"/>
    <n v="1"/>
    <s v="No"/>
    <s v="No"/>
    <s v="No"/>
    <s v="Without Environmental Issues"/>
    <s v="No"/>
    <s v="None"/>
    <s v="85262 BURMEISTER RD"/>
    <s v="Fernandina Beach"/>
    <s v="Florida"/>
    <n v="32034"/>
    <s v="85262 BURMEISTER RD FERNANDINA BEACH FL 32034"/>
    <s v=""/>
    <s v="Pass"/>
    <s v="No"/>
    <s v="FV&lt;$10K"/>
    <s v="N/A"/>
    <s v="No, &lt; $20K Lien"/>
    <s v="No, Lien &lt; $20K"/>
    <s v="N/A"/>
    <s v="No"/>
    <s v="No"/>
    <n v="1"/>
    <s v="No"/>
    <n v="22111"/>
    <n v="1"/>
    <n v="22111"/>
    <m/>
    <n v="0"/>
    <n v="0"/>
    <s v=""/>
    <e v="#N/A"/>
    <n v="22111"/>
    <s v="No"/>
    <s v="V"/>
    <s v="Yes"/>
    <s v="No"/>
    <n v="0"/>
    <n v="0"/>
    <n v="2076.6999999999998"/>
    <n v="-2076.6999999999998"/>
    <n v="9.3921577495364283E-2"/>
    <m/>
    <s v="No"/>
    <m/>
    <m/>
    <m/>
    <x v="4"/>
    <n v="1359"/>
    <n v="415.34"/>
    <s v="Ok"/>
    <n v="0"/>
    <n v="0"/>
  </r>
  <r>
    <n v="1360"/>
    <s v="Nassau"/>
    <s v="25-2N-27-1475-0002-0220"/>
    <n v="839.07"/>
    <n v="2017"/>
    <n v="839.07"/>
    <n v="839.07"/>
    <n v="0"/>
    <n v="85244"/>
    <s v="FERNANDINA BEACH"/>
    <s v="Florida"/>
    <n v="32034"/>
    <s v="85244 BURMEISTER RD"/>
    <s v="FERNANDINA BEACH FL 32034"/>
    <n v="-81.5496112570832"/>
    <n v="30.5644821299699"/>
    <s v="PAULK PATRICIA"/>
    <n v="2"/>
    <s v="MOBILE HOMES"/>
    <n v="1006"/>
    <s v="Mobile home"/>
    <n v="2017"/>
    <n v="88398"/>
    <n v="2017"/>
    <n v="92529"/>
    <n v="746.25"/>
    <n v="0.88937752511709389"/>
    <s v="No"/>
    <s v="No"/>
    <s v="No"/>
    <s v="No"/>
    <m/>
    <s v="No"/>
    <s v="No"/>
    <s v="I"/>
    <s v="I"/>
    <s v="I"/>
    <s v="I"/>
    <s v="I"/>
    <s v="I"/>
    <s v="I"/>
    <s v="No"/>
    <s v="No"/>
    <s v="No"/>
    <n v="0"/>
    <n v="0"/>
    <n v="145000"/>
    <s v="BALLOON"/>
    <n v="0"/>
    <n v="0"/>
    <s v="Potential Low Risk"/>
    <s v="Moderate"/>
    <n v="1"/>
    <s v="Yes"/>
    <s v="No"/>
    <s v="No"/>
    <s v="Without Environmental Issues"/>
    <s v="No"/>
    <s v="None"/>
    <s v="85244 BURMEISTER RD"/>
    <s v="Fernandina Beach"/>
    <s v="Florida"/>
    <n v="32034"/>
    <s v="85244 BURMEISTER RD FERNANDINA BEACH FL 32034"/>
    <s v="L"/>
    <s v="Pass"/>
    <s v="No"/>
    <s v="FV&lt;$10K"/>
    <s v="N/A"/>
    <s v="No, &lt; $20K Lien"/>
    <s v="No, Lien &lt; $20K"/>
    <s v="N/A"/>
    <s v="No"/>
    <s v="No"/>
    <n v="1"/>
    <s v="No"/>
    <n v="88398"/>
    <n v="1"/>
    <n v="88398"/>
    <m/>
    <n v="0"/>
    <n v="0"/>
    <s v=""/>
    <e v="#N/A"/>
    <n v="88398"/>
    <s v="No"/>
    <s v="R"/>
    <s v="No"/>
    <s v="Yes"/>
    <n v="0.67"/>
    <n v="59226.66"/>
    <n v="4195.3500000000004"/>
    <n v="55031.310000000005"/>
    <n v="4.7459784158012629E-2"/>
    <m/>
    <s v="No"/>
    <m/>
    <m/>
    <m/>
    <x v="0"/>
    <n v="1360"/>
    <n v="839.07"/>
    <s v="Ok"/>
    <n v="0"/>
    <n v="0"/>
  </r>
  <r>
    <n v="1361"/>
    <s v="Nassau"/>
    <s v="36-2N-27-525N-0005-0000"/>
    <n v="655.01"/>
    <n v="2017"/>
    <n v="655.01"/>
    <n v="655.01"/>
    <n v="0"/>
    <n v="85336"/>
    <s v="FERNANDINA BEACH"/>
    <s v="Florida"/>
    <n v="32034"/>
    <s v="85336 SCHUBERT RD"/>
    <s v="FERNANDINA BEACH FL 32034"/>
    <n v="-81.547014987345193"/>
    <n v="30.5534634544717"/>
    <s v="JESSE JEAN"/>
    <n v="2"/>
    <s v="MOBILE HOMES"/>
    <n v="1006"/>
    <s v="Mobile home"/>
    <n v="2017"/>
    <n v="77156"/>
    <n v="2017"/>
    <n v="77156"/>
    <n v="576.05999999999995"/>
    <n v="0.87946748904596872"/>
    <m/>
    <s v="No"/>
    <s v="No"/>
    <s v="No"/>
    <s v="No"/>
    <m/>
    <m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High"/>
    <n v="0"/>
    <s v="Yes"/>
    <s v="No"/>
    <s v="No"/>
    <s v="Without Environmental Issues"/>
    <s v="No"/>
    <s v="None"/>
    <s v="85336 SCHUBERT RD"/>
    <s v="Fernandina Beach"/>
    <s v="Florida"/>
    <n v="32034"/>
    <s v="85336 SCHUBERT RD FERNANDINA BEACH FL 32034"/>
    <s v=""/>
    <s v="Pass"/>
    <s v="No"/>
    <s v="FV&lt;$10K"/>
    <s v="N/A"/>
    <s v="No, &lt; $20K Lien"/>
    <s v="No, Lien &lt; $20K"/>
    <s v="N/A"/>
    <s v="No"/>
    <s v="No"/>
    <n v="0"/>
    <s v="No"/>
    <n v="77156"/>
    <n v="1"/>
    <n v="77156"/>
    <m/>
    <n v="0"/>
    <n v="0"/>
    <s v=""/>
    <e v="#N/A"/>
    <n v="77156"/>
    <s v="No"/>
    <s v="R"/>
    <s v="No"/>
    <s v="Yes"/>
    <n v="0.67"/>
    <n v="51694.520000000004"/>
    <n v="2620.04"/>
    <n v="49074.48"/>
    <n v="3.3957696096220645E-2"/>
    <m/>
    <s v="No"/>
    <m/>
    <m/>
    <m/>
    <x v="0"/>
    <n v="1361"/>
    <n v="655.01"/>
    <s v="Ok"/>
    <n v="0"/>
    <n v="0"/>
  </r>
  <r>
    <n v="1362"/>
    <s v="Nassau"/>
    <s v="36-2N-27-525N-0015-0000"/>
    <n v="1765.75"/>
    <n v="2017"/>
    <n v="1765.75"/>
    <n v="1765.75"/>
    <n v="0"/>
    <n v="2901"/>
    <s v="FERNANDINA BEACH"/>
    <s v="Florida"/>
    <n v="32034"/>
    <s v="2901 SCHUBERT RD"/>
    <s v="FERNANDINA BEACH FL 32034"/>
    <n v="-81.552531875825096"/>
    <n v="30.552137476557199"/>
    <s v="THEOBALD THOMAS ANDREW"/>
    <n v="0"/>
    <s v="VACANT RESIDENTIAL"/>
    <n v="8001"/>
    <s v="Residential-Vacant Land"/>
    <n v="2017"/>
    <n v="105039"/>
    <n v="2017"/>
    <n v="107000"/>
    <n v="1603.1"/>
    <n v="0.90788616735098393"/>
    <m/>
    <m/>
    <m/>
    <m/>
    <m/>
    <s v="No"/>
    <m/>
    <s v="I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2901 SCHUBERT RD"/>
    <s v="Fernandina Beach"/>
    <s v="Florida"/>
    <n v="32034"/>
    <s v="2901 SCHUBERT RD FERNANDINA BEACH FL 32034"/>
    <s v=""/>
    <s v="Pass"/>
    <s v="No"/>
    <s v="FV&lt;$10K"/>
    <s v="N/A"/>
    <s v="No, &lt; $20K Lien"/>
    <s v="No, Lien &lt; $20K"/>
    <s v="N/A"/>
    <s v="No"/>
    <s v="No"/>
    <n v="0"/>
    <s v="No"/>
    <n v="105039"/>
    <n v="1"/>
    <n v="105039"/>
    <m/>
    <n v="0"/>
    <n v="0"/>
    <s v=""/>
    <e v="#N/A"/>
    <n v="105039"/>
    <s v="No"/>
    <s v="V"/>
    <s v="Yes"/>
    <s v="No"/>
    <n v="0"/>
    <n v="0"/>
    <n v="7063"/>
    <n v="-7063"/>
    <n v="6.724169118137073E-2"/>
    <m/>
    <s v="No"/>
    <m/>
    <m/>
    <m/>
    <x v="1"/>
    <n v="1362"/>
    <n v="1765.75"/>
    <s v="Ok"/>
    <n v="0"/>
    <n v="0"/>
  </r>
  <r>
    <n v="1363"/>
    <s v="Nassau"/>
    <s v="36-2N-27-525N-0019-0000"/>
    <n v="1057.2"/>
    <n v="2017"/>
    <n v="1057.2"/>
    <n v="1057.2"/>
    <n v="0"/>
    <m/>
    <s v="FERNANDINA BEACH"/>
    <s v="Florida"/>
    <n v="32034"/>
    <s v="SCHUBERT CT"/>
    <s v="FERNANDINA BEACH FL 32034"/>
    <n v="-81.552126663157594"/>
    <n v="30.552815143961599"/>
    <s v="THEOBALD THOMAS A"/>
    <n v="0"/>
    <s v="VACANT RESIDENTIAL"/>
    <n v="8001"/>
    <s v="Residential-Vacant Land"/>
    <n v="2017"/>
    <n v="60775"/>
    <n v="2017"/>
    <n v="65000"/>
    <n v="947.94"/>
    <n v="0.89665153234960271"/>
    <m/>
    <m/>
    <m/>
    <m/>
    <m/>
    <s v="No"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SCHUBERT CT"/>
    <s v="Fernandina Beach"/>
    <s v="Florida"/>
    <n v="32034"/>
    <s v="SCHUBERT CT FERNANDINA BEACH FL 32034"/>
    <s v=""/>
    <s v="Pass"/>
    <s v="No"/>
    <s v="FV&lt;$10K"/>
    <s v="N/A"/>
    <s v="No, &lt; $20K Lien"/>
    <s v="No, Lien &lt; $20K"/>
    <s v="N/A"/>
    <s v="No"/>
    <s v="No"/>
    <n v="0"/>
    <s v="No"/>
    <n v="60775"/>
    <n v="1"/>
    <n v="60775"/>
    <m/>
    <n v="0"/>
    <n v="0"/>
    <s v=""/>
    <e v="#N/A"/>
    <n v="60775"/>
    <s v="No"/>
    <s v="V"/>
    <s v="Yes"/>
    <s v="No"/>
    <n v="0"/>
    <n v="0"/>
    <n v="4228.8"/>
    <n v="-4228.8"/>
    <n v="6.9581242287124645E-2"/>
    <m/>
    <s v="No"/>
    <m/>
    <m/>
    <m/>
    <x v="1"/>
    <n v="1363"/>
    <n v="1057.2"/>
    <s v="Ok"/>
    <n v="0"/>
    <n v="0"/>
  </r>
  <r>
    <n v="1364"/>
    <s v="Nassau"/>
    <s v="36-2N-27-525N-0041-0000"/>
    <n v="1373.67"/>
    <n v="2017"/>
    <n v="1373.67"/>
    <n v="1373.67"/>
    <n v="0"/>
    <n v="85216"/>
    <s v="FERNANDINA BEACH"/>
    <s v="Florida"/>
    <n v="32034"/>
    <s v="85216 LINDA HALL RD"/>
    <s v="FERNANDINA BEACH FL 32034"/>
    <n v="-81.549937592501607"/>
    <n v="30.554445514970901"/>
    <s v="DUNCUM BRIAN E"/>
    <n v="1"/>
    <s v="SINGLE FAMILY"/>
    <n v="1001"/>
    <s v="Single Family Residential"/>
    <n v="2017"/>
    <n v="81946"/>
    <n v="2017"/>
    <n v="81946"/>
    <n v="1240.56"/>
    <n v="0.90309899757583689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85216 LINDA HALL RD"/>
    <s v="Fernandina Beach"/>
    <s v="Florida"/>
    <n v="32034"/>
    <s v="85216 LINDA HALL RD FERNANDINA BEACH FL 32034"/>
    <s v=""/>
    <s v="Pass"/>
    <s v="No"/>
    <s v="FV&lt;$10K"/>
    <s v="N/A"/>
    <s v="No, &lt; $20K Lien"/>
    <s v="No, Lien &lt; $20K"/>
    <s v="N/A"/>
    <s v="No"/>
    <s v="No"/>
    <n v="0"/>
    <s v="No"/>
    <n v="81946"/>
    <n v="1"/>
    <n v="81946"/>
    <m/>
    <n v="0"/>
    <n v="0"/>
    <s v=""/>
    <e v="#N/A"/>
    <n v="81946"/>
    <s v="No"/>
    <s v="S"/>
    <s v="No"/>
    <s v="No"/>
    <n v="0.35"/>
    <n v="28681.1"/>
    <n v="5494.68"/>
    <n v="23186.42"/>
    <n v="6.7052449173846201E-2"/>
    <m/>
    <s v="No"/>
    <m/>
    <m/>
    <m/>
    <x v="0"/>
    <n v="1364"/>
    <n v="1373.67"/>
    <s v="Ok"/>
    <n v="0"/>
    <n v="0"/>
  </r>
  <r>
    <n v="1365"/>
    <s v="Nassau"/>
    <s v="36-2N-27-525N-0045-0000"/>
    <n v="283.77"/>
    <n v="2017"/>
    <n v="283.77"/>
    <n v="283.77"/>
    <n v="0"/>
    <n v="85034"/>
    <s v="FERNANDINA BEACH"/>
    <s v="Florida"/>
    <n v="32034"/>
    <s v="85034 ADMIRAL AVE"/>
    <s v="FERNANDINA BEACH FL 32034"/>
    <n v="-81.550303863659707"/>
    <n v="30.552953981594399"/>
    <s v="KOHLENBERGER GLENDA G"/>
    <n v="2"/>
    <s v="MOBILE HOMES"/>
    <n v="1006"/>
    <s v="Mobile home"/>
    <n v="2017"/>
    <n v="40878"/>
    <n v="2017"/>
    <n v="56585"/>
    <n v="232.8"/>
    <n v="0.82038270430278049"/>
    <s v="No"/>
    <s v="No"/>
    <s v="No"/>
    <m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High"/>
    <n v="0"/>
    <s v="Yes"/>
    <s v="No"/>
    <s v="No"/>
    <s v="Without Environmental Issues"/>
    <s v="No"/>
    <s v="None"/>
    <s v="85034 ADMIRAL AVE"/>
    <s v="Fernandina Beach"/>
    <s v="Florida"/>
    <n v="32034"/>
    <s v="85034 ADMIRAL AVE FERNANDINA BEACH FL 32034"/>
    <s v=""/>
    <s v="Pass"/>
    <s v="No"/>
    <s v="FV&lt;$10K"/>
    <s v="N/A"/>
    <s v="No, &lt; $20K Lien"/>
    <s v="No, Lien &lt; $20K"/>
    <s v="N/A"/>
    <s v="No"/>
    <s v="No"/>
    <n v="0"/>
    <s v="No"/>
    <n v="40878"/>
    <n v="1"/>
    <n v="40878"/>
    <m/>
    <n v="0"/>
    <n v="0"/>
    <s v=""/>
    <e v="#N/A"/>
    <n v="40878"/>
    <s v="No"/>
    <s v="R"/>
    <s v="No"/>
    <s v="Yes"/>
    <n v="0.67"/>
    <n v="27388.260000000002"/>
    <n v="1135.08"/>
    <n v="26253.18"/>
    <n v="2.7767503302509905E-2"/>
    <m/>
    <s v="No"/>
    <m/>
    <m/>
    <m/>
    <x v="0"/>
    <n v="1365"/>
    <n v="283.77"/>
    <s v="Ok"/>
    <n v="0"/>
    <n v="0"/>
  </r>
  <r>
    <n v="1366"/>
    <s v="Nassau"/>
    <s v="36-2N-27-525N-0046-0000"/>
    <n v="413.6"/>
    <n v="2017"/>
    <n v="413.6"/>
    <n v="413.6"/>
    <n v="0"/>
    <n v="85165"/>
    <s v="FERNANDINA BEACH"/>
    <s v="Florida"/>
    <n v="32034"/>
    <s v="85165 SCHUBERT RD"/>
    <s v="FERNANDINA BEACH FL 32034"/>
    <n v="-81.5498881605983"/>
    <n v="30.553211118339899"/>
    <s v="KOHLENBERGER ALAN"/>
    <n v="0"/>
    <s v="VACANT RESIDENTIAL"/>
    <n v="8001"/>
    <s v="Residential-Vacant Land"/>
    <n v="2017"/>
    <n v="22000"/>
    <n v="2017"/>
    <n v="25000"/>
    <n v="352.84"/>
    <n v="0.85309477756286256"/>
    <s v="No"/>
    <s v="No"/>
    <s v="No"/>
    <s v="No"/>
    <m/>
    <s v="No"/>
    <m/>
    <s v="I"/>
    <s v="I"/>
    <s v="I"/>
    <s v="I"/>
    <s v="I"/>
    <n v="0"/>
    <n v="0"/>
    <s v="No"/>
    <s v="No"/>
    <s v="No"/>
    <n v="0"/>
    <n v="0"/>
    <n v="0"/>
    <n v="0"/>
    <n v="0"/>
    <n v="0"/>
    <s v="Potential Low Risk"/>
    <s v="High"/>
    <n v="0"/>
    <s v="No"/>
    <s v="No"/>
    <s v="No"/>
    <s v="Without Environmental Issues"/>
    <s v="No"/>
    <s v="None"/>
    <s v="85165 SCHUBERT RD"/>
    <s v="Fernandina Beach"/>
    <s v="Florida"/>
    <n v="32034"/>
    <s v="85165 SCHUBERT RD FERNANDINA BEACH FL 32034"/>
    <s v=""/>
    <s v="Pass"/>
    <s v="No"/>
    <s v="FV&lt;$10K"/>
    <s v="N/A"/>
    <s v="No, &lt; $20K Lien"/>
    <s v="No, Lien &lt; $20K"/>
    <s v="N/A"/>
    <s v="No"/>
    <s v="No"/>
    <n v="0"/>
    <s v="No"/>
    <n v="22000"/>
    <n v="1"/>
    <n v="22000"/>
    <m/>
    <n v="0"/>
    <n v="0"/>
    <s v=""/>
    <e v="#N/A"/>
    <n v="22000"/>
    <s v="No"/>
    <s v="V"/>
    <s v="Yes"/>
    <s v="No"/>
    <n v="0"/>
    <n v="0"/>
    <n v="1654.4"/>
    <n v="-1654.4"/>
    <n v="7.5200000000000003E-2"/>
    <m/>
    <s v="No"/>
    <m/>
    <m/>
    <m/>
    <x v="4"/>
    <n v="1366"/>
    <n v="413.6"/>
    <s v="Ok"/>
    <n v="0"/>
    <n v="0"/>
  </r>
  <r>
    <n v="1367"/>
    <s v="Nassau"/>
    <s v="36-2N-27-525P-0001-0070"/>
    <n v="462.85"/>
    <n v="2017"/>
    <n v="462.85"/>
    <n v="462.85"/>
    <n v="0"/>
    <n v="85367"/>
    <s v="FERNANDINA BEACH"/>
    <s v="Florida"/>
    <n v="32034"/>
    <s v="85367 SCHUBERT RD"/>
    <s v="FERNANDINA BEACH FL 32034"/>
    <n v="-81.546769429373001"/>
    <n v="30.554566678598299"/>
    <s v="NUNEZ JEFFREY L"/>
    <n v="1"/>
    <s v="SINGLE FAMILY"/>
    <n v="1001"/>
    <s v="Single Family Residential"/>
    <n v="2017"/>
    <n v="53016"/>
    <n v="2017"/>
    <n v="59312"/>
    <n v="398.38"/>
    <n v="0.86071081343847888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High"/>
    <n v="1"/>
    <s v="Yes"/>
    <s v="No"/>
    <s v="No"/>
    <s v="Without Environmental Issues"/>
    <s v="No"/>
    <s v="None"/>
    <s v="85367 SCHUBERT RD"/>
    <s v="Fernandina Beach"/>
    <s v="Florida"/>
    <n v="32034"/>
    <s v="85367 SCHUBERT RD FERNANDINA BEACH FL 32034"/>
    <s v=""/>
    <s v="Pass"/>
    <s v="No"/>
    <s v="FV&lt;$10K"/>
    <s v="N/A"/>
    <s v="No, &lt; $20K Lien"/>
    <s v="No, Lien &lt; $20K"/>
    <s v="N/A"/>
    <s v="No"/>
    <s v="No"/>
    <n v="1"/>
    <s v="No"/>
    <n v="53016"/>
    <n v="1"/>
    <n v="53016"/>
    <m/>
    <n v="0"/>
    <n v="0"/>
    <s v=""/>
    <e v="#N/A"/>
    <n v="53016"/>
    <s v="No"/>
    <s v="S"/>
    <s v="No"/>
    <s v="Yes"/>
    <n v="0.67"/>
    <n v="35520.720000000001"/>
    <n v="2314.25"/>
    <n v="33206.47"/>
    <n v="4.3651916402595442E-2"/>
    <m/>
    <s v="No"/>
    <m/>
    <m/>
    <m/>
    <x v="0"/>
    <n v="1367"/>
    <n v="462.85"/>
    <s v="Ok"/>
    <n v="0"/>
    <n v="0"/>
  </r>
  <r>
    <n v="1368"/>
    <s v="Nassau"/>
    <s v="36-2N-27-525P-0002-0030"/>
    <n v="540.66"/>
    <n v="2017"/>
    <n v="540.66"/>
    <n v="540.66"/>
    <n v="0"/>
    <n v="85423"/>
    <s v="FERNANDINA BEACH"/>
    <s v="Florida"/>
    <n v="32034"/>
    <s v="85423 LINDA HALL RD"/>
    <s v="FERNANDINA BEACH FL 32034"/>
    <n v="-81.547095298922301"/>
    <n v="30.556374986907201"/>
    <s v="MANN RANDALL W"/>
    <n v="2"/>
    <s v="MOBILE HOMES"/>
    <n v="1006"/>
    <s v="Mobile home"/>
    <n v="2017"/>
    <n v="63921"/>
    <n v="2017"/>
    <n v="74998"/>
    <n v="470.33"/>
    <n v="0.86991824806717721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oderate"/>
    <n v="1"/>
    <s v="Yes"/>
    <s v="No"/>
    <s v="No"/>
    <s v="Without Environmental Issues"/>
    <s v="No"/>
    <s v="None"/>
    <s v="85423 LINDA HALL RD"/>
    <s v="Fernandina Beach"/>
    <s v="Florida"/>
    <n v="32034"/>
    <s v="85423 LINDA HALL RD FERNANDINA BEACH FL 32034"/>
    <s v=""/>
    <s v="Pass"/>
    <s v="No"/>
    <s v="FV&lt;$10K"/>
    <s v="N/A"/>
    <s v="No, &lt; $20K Lien"/>
    <s v="No, Lien &lt; $20K"/>
    <s v="N/A"/>
    <s v="No"/>
    <s v="No"/>
    <n v="1"/>
    <s v="No"/>
    <n v="63921"/>
    <n v="1"/>
    <n v="63921"/>
    <m/>
    <n v="0"/>
    <n v="0"/>
    <s v=""/>
    <e v="#N/A"/>
    <n v="63921"/>
    <s v="No"/>
    <s v="R"/>
    <s v="No"/>
    <s v="Yes"/>
    <n v="0.67"/>
    <n v="42827.07"/>
    <n v="2703.2999999999997"/>
    <n v="40123.769999999997"/>
    <n v="4.2291265781198663E-2"/>
    <m/>
    <s v="No"/>
    <m/>
    <m/>
    <m/>
    <x v="0"/>
    <n v="1368"/>
    <n v="540.66"/>
    <s v="Ok"/>
    <n v="0"/>
    <n v="0"/>
  </r>
  <r>
    <n v="1369"/>
    <s v="Nassau"/>
    <s v="36-2N-27-525P-0002-0050"/>
    <n v="503.03"/>
    <n v="2017"/>
    <n v="503.03"/>
    <n v="503.03"/>
    <n v="0"/>
    <n v="85363"/>
    <s v="FERNANDINA BEACH"/>
    <s v="Florida"/>
    <n v="32034"/>
    <s v="85363 LINDA HALL RD"/>
    <s v="FERNANDINA BEACH FL 32034"/>
    <n v="-81.548045211937506"/>
    <n v="30.556046541186401"/>
    <s v="MCKINNEY JAMES A"/>
    <n v="2"/>
    <s v="MOBILE HOMES"/>
    <n v="1006"/>
    <s v="Mobile home"/>
    <n v="2017"/>
    <n v="58647"/>
    <n v="2017"/>
    <n v="70285"/>
    <n v="435.53"/>
    <n v="0.86581317217660969"/>
    <s v="No"/>
    <s v="No"/>
    <s v="No"/>
    <m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oderate"/>
    <n v="1"/>
    <s v="Yes"/>
    <s v="No"/>
    <s v="No"/>
    <s v="Without Environmental Issues"/>
    <s v="No"/>
    <s v="None"/>
    <s v="85363 LINDA HALL RD"/>
    <s v="Fernandina Beach"/>
    <s v="Florida"/>
    <n v="32034"/>
    <s v="85363 LINDA HALL RD FERNANDINA BEACH FL 32034"/>
    <s v=""/>
    <s v="Pass"/>
    <s v="No"/>
    <s v="FV&lt;$10K"/>
    <s v="N/A"/>
    <s v="No, &lt; $20K Lien"/>
    <s v="No, Lien &lt; $20K"/>
    <s v="N/A"/>
    <s v="No"/>
    <s v="No"/>
    <n v="1"/>
    <s v="No"/>
    <n v="58647"/>
    <n v="1"/>
    <n v="58647"/>
    <m/>
    <n v="0"/>
    <n v="0"/>
    <s v=""/>
    <e v="#N/A"/>
    <n v="58647"/>
    <s v="No"/>
    <s v="R"/>
    <s v="No"/>
    <s v="Yes"/>
    <n v="0.67"/>
    <n v="39293.490000000005"/>
    <n v="2515.1499999999996"/>
    <n v="36778.340000000004"/>
    <n v="4.2886251641175162E-2"/>
    <m/>
    <s v="No"/>
    <m/>
    <m/>
    <m/>
    <x v="0"/>
    <n v="1369"/>
    <n v="503.03"/>
    <s v="Ok"/>
    <n v="0"/>
    <n v="0"/>
  </r>
  <r>
    <n v="1370"/>
    <s v="Nassau"/>
    <s v="36-2N-27-525P-0004-0020"/>
    <n v="1078.8599999999999"/>
    <n v="2017"/>
    <n v="1078.8599999999999"/>
    <n v="1078.8599999999999"/>
    <n v="0"/>
    <n v="85182"/>
    <s v="FERNANDINA BEACH"/>
    <s v="Florida"/>
    <n v="32034"/>
    <s v="85182 LONNIE CREWS RD"/>
    <s v="FERNANDINA BEACH FL 32034"/>
    <n v="-81.546473356014104"/>
    <n v="30.559294756193701"/>
    <s v="WAY ELIPHUS JEROME"/>
    <n v="2"/>
    <s v="MOBILE HOMES"/>
    <n v="1006"/>
    <s v="Mobile home"/>
    <n v="2017"/>
    <n v="59686"/>
    <n v="2017"/>
    <n v="69446"/>
    <n v="967.97"/>
    <n v="0.89721557940789365"/>
    <s v="No"/>
    <s v="No"/>
    <s v="No"/>
    <m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Yes"/>
    <s v="No"/>
    <s v="Without Environmental Issues"/>
    <s v="No"/>
    <s v="None"/>
    <s v="85182 LONNIE CREWS RD"/>
    <s v="Fernandina Beach"/>
    <s v="Florida"/>
    <n v="32034"/>
    <s v="85182 LONNIE CREWS RD FERNANDINA BEACH FL 32034"/>
    <s v=""/>
    <s v="Pass"/>
    <s v="Yes"/>
    <s v="FV&lt;$10K"/>
    <s v="N/A"/>
    <s v="No, &lt; $20K Lien"/>
    <s v="No, Lien &lt; $20K"/>
    <s v="N/A"/>
    <s v="No"/>
    <s v="No"/>
    <n v="1"/>
    <s v="No"/>
    <n v="59686"/>
    <n v="1"/>
    <n v="59686"/>
    <m/>
    <n v="0"/>
    <n v="0"/>
    <s v=""/>
    <e v="#N/A"/>
    <n v="59686"/>
    <s v="No"/>
    <s v="R"/>
    <s v="No"/>
    <s v="No"/>
    <n v="0.35"/>
    <n v="20890.099999999999"/>
    <n v="5394.2999999999993"/>
    <n v="15495.8"/>
    <n v="9.0377978085313129E-2"/>
    <m/>
    <s v="No"/>
    <m/>
    <m/>
    <m/>
    <x v="0"/>
    <n v="1370"/>
    <n v="1078.8599999999999"/>
    <s v="Ok"/>
    <n v="0"/>
    <n v="0"/>
  </r>
  <r>
    <n v="1371"/>
    <s v="Nassau"/>
    <s v="36-2N-27-525Q-0002-0050"/>
    <n v="290.57"/>
    <n v="2017"/>
    <n v="290.57"/>
    <n v="290.57"/>
    <n v="0"/>
    <n v="85355"/>
    <s v="FERNANDINA BEACH"/>
    <s v="Florida"/>
    <n v="32034"/>
    <s v="85355 LONNIE CREWS RD"/>
    <s v="FERNANDINA BEACH FL 32034"/>
    <n v="-81.546177694127707"/>
    <n v="30.5631970883043"/>
    <s v="NIX CLAUDE E"/>
    <n v="2"/>
    <s v="MOBILE HOMES"/>
    <n v="1006"/>
    <s v="Mobile home"/>
    <n v="2017"/>
    <n v="29439"/>
    <n v="2017"/>
    <n v="32837"/>
    <n v="239.09"/>
    <n v="0.82283098736965277"/>
    <m/>
    <m/>
    <s v="No"/>
    <m/>
    <s v="No"/>
    <s v="No"/>
    <m/>
    <s v="C"/>
    <s v="C"/>
    <s v="C"/>
    <n v="0"/>
    <n v="0"/>
    <n v="0"/>
    <n v="0"/>
    <s v="No"/>
    <s v="Yes"/>
    <s v="No"/>
    <n v="0"/>
    <n v="0"/>
    <n v="0"/>
    <n v="0"/>
    <n v="0"/>
    <n v="0"/>
    <s v="Potential Low Risk"/>
    <n v="0"/>
    <n v="0"/>
    <s v="Yes"/>
    <s v="No"/>
    <s v="No"/>
    <s v="Without Environmental Issues"/>
    <s v="No"/>
    <s v="None"/>
    <s v="85355 LONNIE CREWS RD"/>
    <s v="Fernandina Beach"/>
    <s v="Florida"/>
    <n v="32034"/>
    <s v="85355 LONNIE CREWS RD FERNANDINA BEACH FL 32034"/>
    <s v=""/>
    <s v="Pass"/>
    <s v="No"/>
    <s v="FV&lt;$10K"/>
    <s v="N/A"/>
    <s v="No, &lt; $20K Lien"/>
    <s v="No, Lien &lt; $20K"/>
    <s v="N/A"/>
    <s v="No"/>
    <s v="No"/>
    <n v="0"/>
    <s v="No"/>
    <n v="29439"/>
    <n v="1"/>
    <n v="29439"/>
    <m/>
    <n v="0"/>
    <n v="0"/>
    <s v=""/>
    <e v="#N/A"/>
    <n v="29439"/>
    <s v="No"/>
    <s v="R"/>
    <s v="No"/>
    <s v="Yes"/>
    <n v="0.67"/>
    <n v="19724.13"/>
    <n v="1162.28"/>
    <n v="18561.850000000002"/>
    <n v="3.9480960630456197E-2"/>
    <m/>
    <s v="No"/>
    <m/>
    <m/>
    <m/>
    <x v="4"/>
    <n v="1371"/>
    <n v="290.57"/>
    <s v="Ok"/>
    <n v="0"/>
    <n v="0"/>
  </r>
  <r>
    <n v="1372"/>
    <s v="Nassau"/>
    <s v="36-2N-27-525Q-0002-0110"/>
    <n v="902.53"/>
    <n v="2017"/>
    <n v="902.53"/>
    <n v="902.53"/>
    <n v="0"/>
    <n v="85441"/>
    <s v="FERNANDINA BEACH"/>
    <s v="Florida"/>
    <n v="32034"/>
    <s v="85441 LONNIE CREWS RD"/>
    <s v="FERNANDINA BEACH FL 32034"/>
    <n v="-81.546244264917107"/>
    <n v="30.565865306229799"/>
    <s v="PARKER ALMA GENE"/>
    <n v="2"/>
    <s v="MOBILE HOMES"/>
    <n v="1006"/>
    <s v="Mobile home"/>
    <n v="2017"/>
    <n v="53170"/>
    <n v="2017"/>
    <n v="53170"/>
    <n v="804.93"/>
    <n v="0.89185955037505671"/>
    <m/>
    <m/>
    <m/>
    <m/>
    <m/>
    <m/>
    <m/>
    <n v="0"/>
    <n v="0"/>
    <n v="0"/>
    <n v="0"/>
    <n v="0"/>
    <n v="0"/>
    <n v="0"/>
    <s v="No"/>
    <s v="No"/>
    <s v="No"/>
    <n v="0"/>
    <n v="0"/>
    <n v="20998"/>
    <s v="UNKNOWN"/>
    <n v="0"/>
    <n v="0"/>
    <s v="Potential Low Risk"/>
    <n v="0"/>
    <n v="0"/>
    <s v="No"/>
    <n v="0"/>
    <s v="No"/>
    <s v="Without Environmental Issues"/>
    <s v="No"/>
    <s v="None"/>
    <s v="85441 LONNIE CREWS RD"/>
    <s v="Fernandina Beach"/>
    <s v="Florida"/>
    <n v="32034"/>
    <s v="85441 LONNIE CREWS RD FERNANDINA BEACH FL 32034"/>
    <s v="L"/>
    <s v="Pass"/>
    <s v="No"/>
    <s v="FV&lt;$10K"/>
    <s v="N/A"/>
    <s v="No, &lt; $20K Lien"/>
    <s v="No, Lien &lt; $20K"/>
    <s v="N/A"/>
    <s v="No"/>
    <s v="No"/>
    <n v="0"/>
    <s v="No"/>
    <n v="53170"/>
    <n v="1"/>
    <n v="53170"/>
    <m/>
    <n v="0"/>
    <n v="0"/>
    <s v=""/>
    <e v="#N/A"/>
    <n v="53170"/>
    <s v="No"/>
    <s v="R"/>
    <s v="No"/>
    <s v="No"/>
    <n v="0.35"/>
    <n v="18609.5"/>
    <n v="3610.12"/>
    <n v="14999.380000000001"/>
    <n v="6.7897686665412821E-2"/>
    <m/>
    <s v="No"/>
    <m/>
    <m/>
    <m/>
    <x v="0"/>
    <n v="1372"/>
    <n v="902.53"/>
    <s v="Ok"/>
    <n v="0"/>
    <n v="0"/>
  </r>
  <r>
    <n v="1373"/>
    <s v="Nassau"/>
    <s v="36-2N-27-525Q-0003-0020"/>
    <n v="546.55999999999995"/>
    <n v="2017"/>
    <n v="546.55999999999995"/>
    <n v="546.55999999999995"/>
    <n v="0"/>
    <n v="85505"/>
    <s v="FERNANDINA BEACH"/>
    <s v="Florida"/>
    <n v="32034"/>
    <s v="85505 LONNIE CREWS RD"/>
    <s v="FERNANDINA BEACH FL 32034"/>
    <n v="-81.544924997124795"/>
    <n v="30.567738597712701"/>
    <s v="CRAWFORD STEVE M"/>
    <n v="2"/>
    <s v="MOBILE HOMES"/>
    <n v="1006"/>
    <s v="Mobile home"/>
    <n v="2017"/>
    <n v="56428"/>
    <n v="2017"/>
    <n v="61887"/>
    <n v="475.79"/>
    <n v="0.87051741803278704"/>
    <m/>
    <m/>
    <m/>
    <s v="No"/>
    <s v="No"/>
    <s v="No"/>
    <s v="No"/>
    <s v="I"/>
    <s v="I"/>
    <s v="I"/>
    <s v="I"/>
    <n v="0"/>
    <n v="0"/>
    <n v="0"/>
    <s v="No"/>
    <s v="No"/>
    <s v="No"/>
    <n v="0"/>
    <n v="0"/>
    <n v="0"/>
    <n v="0"/>
    <n v="0"/>
    <n v="0"/>
    <s v="Potential Low Risk"/>
    <n v="0"/>
    <n v="0"/>
    <s v="Yes"/>
    <s v="No"/>
    <s v="No"/>
    <s v="Without Environmental Issues"/>
    <s v="No"/>
    <s v="None"/>
    <s v="85505 LONNIE CREWS RD"/>
    <s v="Fernandina Beach"/>
    <s v="Florida"/>
    <n v="32034"/>
    <s v="85505 LONNIE CREWS RD FERNANDINA BEACH FL 32034"/>
    <s v=""/>
    <s v="Pass"/>
    <s v="No"/>
    <s v="FV&lt;$10K"/>
    <s v="N/A"/>
    <s v="No, &lt; $20K Lien"/>
    <s v="No, Lien &lt; $20K"/>
    <s v="N/A"/>
    <s v="No"/>
    <s v="No"/>
    <n v="0"/>
    <s v="No"/>
    <n v="56428"/>
    <n v="1"/>
    <n v="56428"/>
    <m/>
    <n v="0"/>
    <n v="0"/>
    <s v=""/>
    <e v="#N/A"/>
    <n v="56428"/>
    <s v="No"/>
    <s v="R"/>
    <s v="No"/>
    <s v="Yes"/>
    <n v="0.67"/>
    <n v="37806.76"/>
    <n v="2186.2399999999998"/>
    <n v="35620.520000000004"/>
    <n v="3.8743886014035583E-2"/>
    <m/>
    <s v="No"/>
    <m/>
    <m/>
    <m/>
    <x v="0"/>
    <n v="1373"/>
    <n v="546.55999999999995"/>
    <s v="Ok"/>
    <n v="0"/>
    <n v="0"/>
  </r>
  <r>
    <n v="1374"/>
    <s v="Nassau"/>
    <s v="36-2N-27-525Q-0004-0010"/>
    <n v="909.78"/>
    <n v="2017"/>
    <n v="909.78"/>
    <n v="909.78"/>
    <n v="0"/>
    <n v="85502"/>
    <s v="FERNANDINA BEACH"/>
    <s v="Florida"/>
    <n v="32034"/>
    <s v="85502 LONNIE CREWS RD"/>
    <s v="FERNANDINA BEACH FL 32034"/>
    <n v="-81.545380654270105"/>
    <n v="30.5667775270894"/>
    <s v="ALLISON VENTURES LLC"/>
    <n v="2"/>
    <s v="MOBILE HOMES"/>
    <n v="1006"/>
    <s v="Mobile home"/>
    <n v="2017"/>
    <n v="49205"/>
    <n v="2017"/>
    <n v="59320"/>
    <n v="811.63"/>
    <n v="0.892116775484183"/>
    <s v="No"/>
    <s v="No"/>
    <s v="No"/>
    <s v="No"/>
    <s v="No"/>
    <m/>
    <m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Moderate"/>
    <n v="1"/>
    <s v="No"/>
    <s v="No"/>
    <s v="No"/>
    <s v="Without Environmental Issues"/>
    <s v="No"/>
    <s v="None"/>
    <s v="85502 LONNIE CREWS RD"/>
    <s v="Fernandina Beach"/>
    <s v="Florida"/>
    <n v="32034"/>
    <s v="85502 LONNIE CREWS RD FERNANDINA BEACH FL 32034"/>
    <s v=""/>
    <s v="Pass"/>
    <s v="No"/>
    <s v="FV&lt;$10K"/>
    <s v="N/A"/>
    <s v="No, &lt; $20K Lien"/>
    <s v="No, Lien &lt; $20K"/>
    <s v="N/A"/>
    <s v="No"/>
    <s v="No"/>
    <n v="1"/>
    <s v="No"/>
    <n v="49205"/>
    <n v="1"/>
    <n v="49205"/>
    <m/>
    <n v="0"/>
    <n v="0"/>
    <s v=""/>
    <e v="#N/A"/>
    <n v="49205"/>
    <s v="No"/>
    <s v="R"/>
    <s v="No"/>
    <s v="No"/>
    <n v="0.35"/>
    <n v="17221.75"/>
    <n v="4548.8999999999996"/>
    <n v="12672.85"/>
    <n v="9.2447921959150484E-2"/>
    <m/>
    <s v="No"/>
    <m/>
    <m/>
    <m/>
    <x v="0"/>
    <n v="1374"/>
    <n v="909.78"/>
    <s v="Ok"/>
    <n v="0"/>
    <n v="0"/>
  </r>
  <r>
    <n v="1375"/>
    <s v="Nassau"/>
    <s v="36-2N-27-525Q-0004-0050"/>
    <n v="356.37"/>
    <n v="2017"/>
    <n v="356.37"/>
    <n v="356.37"/>
    <n v="0"/>
    <m/>
    <s v="FERNANDINA BEACH"/>
    <s v="Florida"/>
    <n v="32034"/>
    <s v="OFF LONNIE CREWS RD"/>
    <s v="FERNANDINA BEACH FL 32034"/>
    <n v="-81.545106533162595"/>
    <n v="30.565145935973"/>
    <s v="GRIFFIN ROBERT B"/>
    <n v="0"/>
    <s v="VACANT RESIDENTIAL"/>
    <n v="8001"/>
    <s v="Residential-Vacant Land"/>
    <n v="2017"/>
    <n v="18700"/>
    <n v="2017"/>
    <n v="21250"/>
    <n v="299.92"/>
    <n v="0.84159721637623819"/>
    <s v="No"/>
    <s v="No"/>
    <s v="No"/>
    <m/>
    <m/>
    <m/>
    <m/>
    <s v="I"/>
    <s v="I"/>
    <s v="I"/>
    <n v="0"/>
    <n v="0"/>
    <n v="0"/>
    <n v="0"/>
    <s v="No"/>
    <s v="No"/>
    <s v="No"/>
    <n v="0"/>
    <n v="0"/>
    <n v="0"/>
    <n v="0"/>
    <n v="0"/>
    <n v="0"/>
    <s v="Potential Low Risk"/>
    <s v="Moderate"/>
    <n v="3"/>
    <s v="No"/>
    <s v="No"/>
    <s v="No"/>
    <s v="Without Environmental Issues"/>
    <s v="No"/>
    <s v="None"/>
    <s v="OFF LONNIE CREWS RD"/>
    <s v="Fernandina Beach"/>
    <s v="Florida"/>
    <n v="32034"/>
    <s v="OFF LONNIE CREWS RD FERNANDINA BEACH FL 32034"/>
    <s v=""/>
    <s v="Pass"/>
    <s v="No"/>
    <s v="FV&lt;$10K"/>
    <s v="N/A"/>
    <s v="No, &lt; $20K Lien"/>
    <s v="No, Lien &lt; $20K"/>
    <s v="N/A"/>
    <s v="No"/>
    <s v="No"/>
    <n v="3"/>
    <s v="No"/>
    <n v="18700"/>
    <n v="1"/>
    <n v="18700"/>
    <m/>
    <n v="0"/>
    <n v="0"/>
    <s v=""/>
    <e v="#N/A"/>
    <n v="18700"/>
    <s v="No"/>
    <s v="V"/>
    <s v="Yes"/>
    <s v="No"/>
    <n v="0"/>
    <n v="0"/>
    <n v="2494.59"/>
    <n v="-2494.59"/>
    <n v="0.13340053475935829"/>
    <m/>
    <s v="No"/>
    <m/>
    <m/>
    <m/>
    <x v="4"/>
    <n v="1375"/>
    <n v="356.37"/>
    <s v="Ok"/>
    <n v="0"/>
    <n v="0"/>
  </r>
  <r>
    <n v="1376"/>
    <s v="Nassau"/>
    <s v="37-2N-27-0000-0001-0220"/>
    <n v="40.32"/>
    <n v="2017"/>
    <n v="40.32"/>
    <n v="40.32"/>
    <n v="0"/>
    <n v="463773"/>
    <s v="YULEE"/>
    <s v="Florida"/>
    <n v="32097"/>
    <s v="463773 EAST SR 200"/>
    <s v="YULEE FL 32097"/>
    <n v="-81.554742138242503"/>
    <n v="30.6341397799055"/>
    <s v="KIMCO NASSAU LLC"/>
    <n v="96"/>
    <s v="SEWAGE DISPOSAL, SOLID WASTE, BORROW PITS, DRAINAGE RESERVOIRS, WASTE LANDS, MAR"/>
    <n v="6013"/>
    <s v="Waste Disposal Sewage (processing; disposal; storage; treatment)"/>
    <n v="2017"/>
    <n v="507"/>
    <n v="2017"/>
    <n v="507"/>
    <n v="7.69"/>
    <n v="0.19072420634920637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463773 EAST SR 200"/>
    <s v="Yulee"/>
    <s v="Florida"/>
    <n v="32097"/>
    <s v="463773 EAST SR 200 YULEE FL 32097"/>
    <s v=""/>
    <s v="Lien&lt;$150"/>
    <s v="No"/>
    <s v="FV&lt;$10K"/>
    <s v="N/A"/>
    <s v="No, &lt; $20K Lien"/>
    <s v="No, Lien &lt; $20K"/>
    <s v="N/A"/>
    <s v="No"/>
    <s v="No"/>
    <n v="0"/>
    <s v="No"/>
    <n v="507"/>
    <n v="1"/>
    <n v="507"/>
    <m/>
    <n v="0"/>
    <n v="0"/>
    <s v=""/>
    <e v="#N/A"/>
    <n v="507"/>
    <s v="No"/>
    <s v="V"/>
    <s v="Yes"/>
    <s v="No"/>
    <n v="0"/>
    <n v="0"/>
    <n v="161.28"/>
    <n v="-161.28"/>
    <n v="0.31810650887573966"/>
    <m/>
    <s v="No"/>
    <m/>
    <m/>
    <m/>
    <x v="2"/>
    <n v="1376"/>
    <n v="40.32"/>
    <s v="Ok"/>
    <n v="0"/>
    <n v="0"/>
  </r>
  <r>
    <n v="1377"/>
    <s v="Nassau"/>
    <s v="38-2N-27-0000-0008-0020"/>
    <n v="3477.43"/>
    <n v="2017"/>
    <n v="3477.43"/>
    <n v="3477.43"/>
    <n v="0"/>
    <n v="463471"/>
    <s v="YULEE"/>
    <s v="Florida"/>
    <n v="32097"/>
    <s v="463471 SR 200"/>
    <s v="YULEE FL 32097"/>
    <n v="-81.576225452604504"/>
    <n v="30.630469439196101"/>
    <s v="HILLIARD TRUCK &amp; AUTO INC"/>
    <n v="25"/>
    <s v="REPAIR SERVICE SHOPS (EXCLUDING AUTOMOTIVE), RADIO AND T.V. REPAIR, REFRIGERATIO"/>
    <n v="2027"/>
    <s v="Service Shop (TV radio electric plumbing)"/>
    <n v="2017"/>
    <n v="210439"/>
    <n v="2017"/>
    <n v="210439"/>
    <n v="3185.79"/>
    <n v="0.91613346638178195"/>
    <s v="No"/>
    <m/>
    <s v="No"/>
    <s v="No"/>
    <s v="No"/>
    <s v="No"/>
    <m/>
    <s v="I"/>
    <s v="I"/>
    <s v="I"/>
    <s v="I"/>
    <s v="I"/>
    <s v="I"/>
    <s v="I"/>
    <s v="No"/>
    <s v="No"/>
    <s v="No"/>
    <n v="0"/>
    <n v="0"/>
    <n v="236446"/>
    <s v="COMMERCIAL"/>
    <n v="0"/>
    <n v="1"/>
    <s v="Potential Medium Risk"/>
    <s v="Minimal"/>
    <n v="1"/>
    <s v="No"/>
    <s v="Yes"/>
    <s v="No"/>
    <s v="Without Environmental Issues"/>
    <s v="No"/>
    <s v="None"/>
    <s v="463471 SR 200"/>
    <s v="Yulee"/>
    <s v="Florida"/>
    <n v="32097"/>
    <s v="463471 SR 200 YULEE FL 32097"/>
    <s v="L"/>
    <s v="Pass"/>
    <s v="Yes"/>
    <s v="FV&lt;$10K"/>
    <s v="N/A"/>
    <s v="No, &lt; $20K Lien"/>
    <s v="No, Lien &lt; $20K"/>
    <s v="N/A"/>
    <s v="No"/>
    <s v="No"/>
    <n v="1"/>
    <s v="No"/>
    <n v="210439"/>
    <n v="1"/>
    <n v="210439"/>
    <m/>
    <n v="0"/>
    <n v="0"/>
    <s v=""/>
    <e v="#N/A"/>
    <n v="210439"/>
    <s v="No"/>
    <s v="C"/>
    <s v="No"/>
    <s v="No"/>
    <n v="0.3"/>
    <n v="63131.7"/>
    <n v="17387.149999999998"/>
    <n v="45744.55"/>
    <n v="8.2623230484843574E-2"/>
    <m/>
    <s v="No"/>
    <m/>
    <m/>
    <m/>
    <x v="0"/>
    <n v="1377"/>
    <n v="3477.43"/>
    <s v="Ok"/>
    <n v="0"/>
    <n v="0"/>
  </r>
  <r>
    <n v="1378"/>
    <s v="Nassau"/>
    <s v="38-2N-27-0000-0008-0040"/>
    <n v="761.05"/>
    <n v="2017"/>
    <n v="761.05"/>
    <n v="761.05"/>
    <n v="0"/>
    <m/>
    <s v="YULEE"/>
    <s v="Florida"/>
    <n v="32097"/>
    <s v="DICHARIA ST"/>
    <s v="YULEE FL 32097"/>
    <n v="-81.576828332721107"/>
    <n v="30.6311698158128"/>
    <s v="DICHARIA ANNA MARIE"/>
    <n v="0"/>
    <s v="VACANT RESIDENTIAL"/>
    <n v="8001"/>
    <s v="Residential-Vacant Land"/>
    <n v="2017"/>
    <n v="44097"/>
    <n v="2017"/>
    <n v="45088"/>
    <n v="674.11"/>
    <n v="0.88576309046711788"/>
    <s v="No"/>
    <s v="No"/>
    <s v="No"/>
    <m/>
    <m/>
    <s v="No"/>
    <s v="No"/>
    <s v="I"/>
    <s v="I"/>
    <s v="I"/>
    <s v="I"/>
    <s v="I"/>
    <s v="I"/>
    <n v="0"/>
    <s v="No"/>
    <s v="No"/>
    <s v="No"/>
    <n v="0"/>
    <n v="0"/>
    <n v="0"/>
    <n v="0"/>
    <n v="0"/>
    <n v="1"/>
    <s v="Potential Medium Risk"/>
    <s v="Minimal"/>
    <n v="1"/>
    <s v="No"/>
    <s v="No"/>
    <s v="No"/>
    <s v="Without Environmental Issues"/>
    <s v="No"/>
    <s v="None"/>
    <s v="DICHARIA ST"/>
    <s v="Yulee"/>
    <s v="Florida"/>
    <n v="32097"/>
    <s v="DICHARIA ST YULEE FL 32097"/>
    <s v=""/>
    <s v="Pass"/>
    <s v="No"/>
    <s v="FV&lt;$10K"/>
    <s v="N/A"/>
    <s v="No, &lt; $20K Lien"/>
    <s v="No, Lien &lt; $20K"/>
    <s v="N/A"/>
    <s v="No"/>
    <s v="No"/>
    <n v="1"/>
    <s v="No"/>
    <n v="44097"/>
    <n v="1"/>
    <n v="44097"/>
    <m/>
    <n v="0"/>
    <n v="0"/>
    <s v=""/>
    <e v="#N/A"/>
    <n v="44097"/>
    <s v="No"/>
    <s v="V"/>
    <s v="Yes"/>
    <s v="No"/>
    <n v="0"/>
    <n v="0"/>
    <n v="3805.25"/>
    <n v="-3805.25"/>
    <n v="8.6292718325509665E-2"/>
    <m/>
    <s v="No"/>
    <m/>
    <m/>
    <m/>
    <x v="1"/>
    <n v="1378"/>
    <n v="761.05"/>
    <s v="Ok"/>
    <n v="0"/>
    <n v="0"/>
  </r>
  <r>
    <n v="1379"/>
    <s v="Nassau"/>
    <s v="38-2N-27-0000-0011-0010"/>
    <n v="2317.5500000000002"/>
    <n v="2017"/>
    <n v="2317.5500000000002"/>
    <n v="2317.5500000000002"/>
    <n v="0"/>
    <n v="463400"/>
    <s v="YULEE"/>
    <s v="Florida"/>
    <n v="32097"/>
    <s v="463400 SR 200"/>
    <s v="YULEE FL 32097"/>
    <n v="-81.581957970398506"/>
    <n v="30.630027035059499"/>
    <s v="THOMAS ANDREW"/>
    <n v="1"/>
    <s v="SINGLE FAMILY"/>
    <n v="1001"/>
    <s v="Single Family Residential"/>
    <n v="2017"/>
    <n v="139595"/>
    <n v="2017"/>
    <n v="139595"/>
    <n v="2113.31"/>
    <n v="0.91187245151129415"/>
    <s v="No"/>
    <m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1"/>
    <s v="Potential Low Risk"/>
    <s v="Minimal"/>
    <n v="1"/>
    <s v="No"/>
    <s v="Yes"/>
    <s v="No"/>
    <s v="Without Environmental Issues"/>
    <s v="No"/>
    <s v="None"/>
    <s v="463400 SR 200"/>
    <s v="Yulee"/>
    <s v="Florida"/>
    <n v="32097"/>
    <s v="463400 SR 200 YULEE FL 32097"/>
    <s v=""/>
    <s v="Pass"/>
    <s v="Yes"/>
    <s v="FV&lt;$10K"/>
    <s v="N/A"/>
    <s v="No, &lt; $20K Lien"/>
    <s v="No, Lien &lt; $20K"/>
    <s v="N/A"/>
    <s v="No"/>
    <s v="No"/>
    <n v="1"/>
    <s v="No"/>
    <n v="139595"/>
    <n v="1"/>
    <n v="139595"/>
    <m/>
    <n v="0"/>
    <n v="0"/>
    <s v=""/>
    <e v="#N/A"/>
    <n v="139595"/>
    <s v="No"/>
    <s v="S"/>
    <s v="No"/>
    <s v="No"/>
    <n v="0.35"/>
    <n v="48858.25"/>
    <n v="11587.75"/>
    <n v="37270.5"/>
    <n v="8.3009778287187932E-2"/>
    <m/>
    <s v="No"/>
    <m/>
    <m/>
    <m/>
    <x v="0"/>
    <n v="1379"/>
    <n v="2317.5500000000002"/>
    <s v="Ok"/>
    <n v="0"/>
    <n v="0"/>
  </r>
  <r>
    <n v="1380"/>
    <s v="Nassau"/>
    <s v="38-2N-27-0000-0011-0030"/>
    <n v="2487.89"/>
    <n v="2017"/>
    <n v="2487.89"/>
    <n v="2487.89"/>
    <n v="0"/>
    <m/>
    <s v="YULEE"/>
    <s v="Florida"/>
    <n v="32097"/>
    <s v="EAST SR 200"/>
    <s v="YULEE FL 32097"/>
    <n v="-81.582274918131901"/>
    <n v="30.629774034780102"/>
    <s v="THOMAS ANDREW"/>
    <n v="0"/>
    <s v="VACANT RESIDENTIAL"/>
    <n v="8001"/>
    <s v="Residential-Vacant Land"/>
    <n v="2017"/>
    <n v="150000"/>
    <n v="2017"/>
    <n v="150000"/>
    <n v="2270.8200000000002"/>
    <n v="0.91274935788961742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2"/>
    <s v="Potential Medium Risk"/>
    <s v="Minimal"/>
    <n v="1"/>
    <s v="No"/>
    <s v="No"/>
    <s v="No"/>
    <s v="Without Environmental Issues"/>
    <s v="No"/>
    <s v="None"/>
    <s v="EAST SR 200"/>
    <s v="Yulee"/>
    <s v="Florida"/>
    <n v="32097"/>
    <s v="EAST SR 200 YULEE FL 32097"/>
    <s v=""/>
    <s v="Pass"/>
    <s v="No"/>
    <s v="FV&lt;$10K"/>
    <s v="N/A"/>
    <s v="No, &lt; $20K Lien"/>
    <s v="No, Lien &lt; $20K"/>
    <s v="N/A"/>
    <s v="No"/>
    <s v="No"/>
    <n v="1"/>
    <s v="No"/>
    <n v="150000"/>
    <n v="1"/>
    <n v="150000"/>
    <m/>
    <n v="0"/>
    <n v="0"/>
    <s v=""/>
    <e v="#N/A"/>
    <n v="150000"/>
    <s v="No"/>
    <s v="V"/>
    <s v="Yes"/>
    <s v="No"/>
    <n v="0"/>
    <n v="0"/>
    <n v="12439.449999999999"/>
    <n v="-12439.449999999999"/>
    <n v="8.2929666666666665E-2"/>
    <m/>
    <s v="No"/>
    <m/>
    <m/>
    <m/>
    <x v="1"/>
    <n v="1380"/>
    <n v="2487.89"/>
    <s v="Ok"/>
    <n v="0"/>
    <n v="0"/>
  </r>
  <r>
    <n v="1381"/>
    <s v="Nassau"/>
    <s v="38-2N-27-0000-0014-0060"/>
    <n v="1905.17"/>
    <n v="2017"/>
    <n v="1905.17"/>
    <n v="1905.17"/>
    <n v="0"/>
    <n v="85798"/>
    <s v="YULEE"/>
    <s v="Florida"/>
    <n v="32097"/>
    <s v="85798 MINER RD"/>
    <s v="YULEE FL 32097"/>
    <n v="-81.581779062446302"/>
    <n v="30.626944215499201"/>
    <s v="HAYWOOD FRED"/>
    <n v="1"/>
    <s v="SINGLE FAMILY"/>
    <n v="1001"/>
    <s v="Single Family Residential"/>
    <n v="2017"/>
    <n v="114409"/>
    <n v="2017"/>
    <n v="114409"/>
    <n v="1732.01"/>
    <n v="0.90911047308114235"/>
    <s v="No"/>
    <s v="No"/>
    <s v="No"/>
    <m/>
    <m/>
    <m/>
    <m/>
    <s v="I"/>
    <s v="I"/>
    <s v="I"/>
    <s v="I"/>
    <s v="I"/>
    <s v="I"/>
    <n v="0"/>
    <s v="No"/>
    <s v="No"/>
    <s v="No"/>
    <n v="0"/>
    <n v="0"/>
    <n v="0"/>
    <n v="0"/>
    <n v="0"/>
    <n v="1"/>
    <s v="Potential Low Risk"/>
    <s v="Minimal"/>
    <n v="1"/>
    <s v="No"/>
    <s v="No"/>
    <s v="No"/>
    <s v="Without Environmental Issues"/>
    <s v="No"/>
    <s v="None"/>
    <s v="85798 MINER RD"/>
    <s v="Yulee"/>
    <s v="Florida"/>
    <n v="32097"/>
    <s v="85798 MINER RD YULEE FL 32097"/>
    <s v=""/>
    <s v="Pass"/>
    <s v="No"/>
    <s v="FV&lt;$10K"/>
    <s v="N/A"/>
    <s v="No, &lt; $20K Lien"/>
    <s v="No, Lien &lt; $20K"/>
    <s v="N/A"/>
    <s v="No"/>
    <s v="No"/>
    <n v="1"/>
    <s v="No"/>
    <n v="114409"/>
    <n v="1"/>
    <n v="114409"/>
    <m/>
    <n v="0"/>
    <n v="0"/>
    <s v=""/>
    <e v="#N/A"/>
    <n v="114409"/>
    <s v="No"/>
    <s v="S"/>
    <s v="No"/>
    <s v="No"/>
    <n v="0.35"/>
    <n v="40043.149999999994"/>
    <n v="9525.85"/>
    <n v="30517.299999999996"/>
    <n v="8.3261369297869925E-2"/>
    <m/>
    <s v="No"/>
    <m/>
    <m/>
    <m/>
    <x v="0"/>
    <n v="1381"/>
    <n v="1905.17"/>
    <s v="Ok"/>
    <n v="0"/>
    <n v="0"/>
  </r>
  <r>
    <n v="1382"/>
    <s v="Nassau"/>
    <s v="38-2N-27-0000-0014-0170"/>
    <n v="9444.1299999999992"/>
    <n v="2017"/>
    <n v="9444.1299999999992"/>
    <n v="9444.1299999999992"/>
    <n v="0"/>
    <n v="463493"/>
    <s v="YULEE"/>
    <s v="Florida"/>
    <n v="32097"/>
    <s v="463493 SR 200"/>
    <s v="YULEE FL 32097"/>
    <n v="-81.574449085074306"/>
    <n v="30.630895184198"/>
    <s v="FADEL ABDALLAH FARES"/>
    <n v="27"/>
    <s v="VEHICLE SALES/REPAIR/STORAGE/RENTAL; GARAGES, MARINE/FARM EQUIPMENT/MACHINERY"/>
    <n v="2023"/>
    <s v="Vehicle Rentals Vehicle Sales (auto/truck/RV/boat/etc.)"/>
    <n v="2017"/>
    <n v="574870"/>
    <n v="2017"/>
    <n v="574870"/>
    <n v="8702.84"/>
    <n v="0.92150785726160067"/>
    <s v="No"/>
    <m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1"/>
    <s v="Potential Low Risk"/>
    <s v="Minimal"/>
    <n v="1"/>
    <s v="No"/>
    <s v="No"/>
    <s v="No"/>
    <s v="Without Environmental Issues"/>
    <s v="No"/>
    <s v="None"/>
    <s v="463493 SR 200"/>
    <s v="Yulee"/>
    <s v="Florida"/>
    <n v="32097"/>
    <s v="463493 SR 200 YULEE FL 32097"/>
    <s v=""/>
    <s v="Pass"/>
    <s v="No"/>
    <s v="FV&lt;$10K"/>
    <s v="N/A"/>
    <s v="No, &lt; $20K Lien"/>
    <s v="No, Lien &lt; $20K"/>
    <s v="N/A"/>
    <s v="No"/>
    <s v="No"/>
    <n v="1"/>
    <s v="No"/>
    <n v="574870"/>
    <n v="1"/>
    <n v="574870"/>
    <m/>
    <n v="0"/>
    <n v="0"/>
    <s v=""/>
    <e v="#N/A"/>
    <n v="574870"/>
    <s v="No"/>
    <s v="C"/>
    <s v="No"/>
    <s v="No"/>
    <n v="0.3"/>
    <n v="172461"/>
    <n v="47220.649999999994"/>
    <n v="125240.35"/>
    <n v="8.2141440673543578E-2"/>
    <m/>
    <s v="No"/>
    <m/>
    <m/>
    <m/>
    <x v="0"/>
    <n v="1382"/>
    <n v="9444.1299999999992"/>
    <s v="Ok"/>
    <n v="0"/>
    <n v="0"/>
  </r>
  <r>
    <n v="1383"/>
    <s v="Nassau"/>
    <s v="38-2N-27-0000-0017-0000"/>
    <n v="1114.94"/>
    <n v="2017"/>
    <e v="#N/A"/>
    <e v="#N/A"/>
    <e v="#N/A"/>
    <e v="#N/A"/>
    <e v="#N/A"/>
    <e v="#N/A"/>
    <e v="#N/A"/>
    <e v="#N/A"/>
    <e v="#N/A"/>
    <e v="#N/A"/>
    <e v="#N/A"/>
    <e v="#N/A"/>
    <n v="1"/>
    <s v="SINGLE FAMILY"/>
    <e v="#N/A"/>
    <e v="#N/A"/>
    <n v="2017"/>
    <n v="66143"/>
    <e v="#N/A"/>
    <e v="#N/A"/>
    <e v="#N/A"/>
    <n v="0"/>
    <m/>
    <m/>
    <m/>
    <m/>
    <m/>
    <s v="No"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66143"/>
    <n v="1"/>
    <n v="66143"/>
    <m/>
    <e v="#N/A"/>
    <e v="#N/A"/>
    <s v=""/>
    <e v="#N/A"/>
    <n v="66143"/>
    <s v="No"/>
    <s v="S"/>
    <s v="No"/>
    <s v="No"/>
    <n v="0.35"/>
    <n v="23150.05"/>
    <e v="#N/A"/>
    <e v="#N/A"/>
    <e v="#N/A"/>
    <m/>
    <e v="#N/A"/>
    <m/>
    <m/>
    <m/>
    <x v="5"/>
    <n v="1383"/>
    <n v="1114.94"/>
    <e v="#N/A"/>
    <e v="#N/A"/>
    <e v="#N/A"/>
  </r>
  <r>
    <n v="1384"/>
    <s v="Nassau"/>
    <s v="38-2N-27-0000-0018-0030"/>
    <n v="763.75"/>
    <n v="2017"/>
    <n v="763.75"/>
    <n v="763.75"/>
    <n v="0"/>
    <n v="86187"/>
    <s v="YULEE"/>
    <s v="Florida"/>
    <n v="32097"/>
    <s v="86187 APPALOOSA AVE"/>
    <s v="YULEE FL 32097"/>
    <n v="-81.576097134616603"/>
    <n v="30.6171979936383"/>
    <s v="MINER STEVEN M"/>
    <n v="2"/>
    <s v="MOBILE HOMES"/>
    <n v="1006"/>
    <s v="Mobile home"/>
    <n v="2017"/>
    <n v="68367"/>
    <n v="2017"/>
    <n v="76999"/>
    <n v="676.6"/>
    <n v="0.88589198036006545"/>
    <m/>
    <s v="No"/>
    <s v="No"/>
    <s v="No"/>
    <m/>
    <m/>
    <s v="No"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Minimal"/>
    <n v="0"/>
    <s v="Yes"/>
    <s v="No"/>
    <s v="No"/>
    <s v="Without Environmental Issues"/>
    <s v="No"/>
    <s v="None"/>
    <s v="86187 APPALOOSA AVE"/>
    <s v="Yulee"/>
    <s v="Florida"/>
    <n v="32097"/>
    <s v="86187 APPALOOSA AVE YULEE FL 32097"/>
    <s v=""/>
    <s v="Pass"/>
    <s v="No"/>
    <s v="FV&lt;$10K"/>
    <s v="N/A"/>
    <s v="No, &lt; $20K Lien"/>
    <s v="No, Lien &lt; $20K"/>
    <s v="N/A"/>
    <s v="No"/>
    <s v="No"/>
    <n v="0"/>
    <s v="No"/>
    <n v="68367"/>
    <n v="1"/>
    <n v="68367"/>
    <m/>
    <n v="0"/>
    <n v="0"/>
    <s v=""/>
    <e v="#N/A"/>
    <n v="68367"/>
    <s v="No"/>
    <s v="R"/>
    <s v="No"/>
    <s v="Yes"/>
    <n v="0.67"/>
    <n v="45805.89"/>
    <n v="3055"/>
    <n v="42750.89"/>
    <n v="4.4685301388096593E-2"/>
    <m/>
    <s v="No"/>
    <m/>
    <m/>
    <m/>
    <x v="0"/>
    <n v="1384"/>
    <n v="763.75"/>
    <s v="Ok"/>
    <n v="0"/>
    <n v="0"/>
  </r>
  <r>
    <n v="1385"/>
    <s v="Nassau"/>
    <s v="38-2N-27-0580-0006-0000"/>
    <n v="1922.78"/>
    <n v="2017"/>
    <e v="#N/A"/>
    <e v="#N/A"/>
    <e v="#N/A"/>
    <e v="#N/A"/>
    <e v="#N/A"/>
    <e v="#N/A"/>
    <e v="#N/A"/>
    <e v="#N/A"/>
    <e v="#N/A"/>
    <e v="#N/A"/>
    <e v="#N/A"/>
    <e v="#N/A"/>
    <n v="50"/>
    <s v="IMPROVED AGRICULTURAL"/>
    <e v="#N/A"/>
    <e v="#N/A"/>
    <n v="2017"/>
    <n v="155088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155088"/>
    <n v="1"/>
    <n v="155088"/>
    <m/>
    <e v="#N/A"/>
    <e v="#N/A"/>
    <s v=""/>
    <e v="#N/A"/>
    <n v="155088"/>
    <s v="No"/>
    <s v="V"/>
    <s v="Yes"/>
    <s v="Yes"/>
    <n v="0"/>
    <n v="0"/>
    <e v="#N/A"/>
    <e v="#N/A"/>
    <e v="#N/A"/>
    <m/>
    <s v="No"/>
    <m/>
    <m/>
    <m/>
    <x v="1"/>
    <n v="1385"/>
    <n v="1922.78"/>
    <s v="Ok"/>
    <e v="#N/A"/>
    <e v="#N/A"/>
  </r>
  <r>
    <n v="1386"/>
    <s v="Nassau"/>
    <s v="38-2N-27-1270-000D-0010"/>
    <n v="100.75"/>
    <n v="2017"/>
    <n v="100.75"/>
    <n v="100.75"/>
    <n v="0"/>
    <m/>
    <s v="YULEE"/>
    <s v="Florida"/>
    <n v="32097"/>
    <s v="ST PAUL BLVD"/>
    <s v="YULEE FL 32097"/>
    <n v="-81.576773194834004"/>
    <n v="30.6246227262803"/>
    <s v="GOTCH JOHN"/>
    <n v="91"/>
    <s v="UTILITY, GAS AND ELECTRICITY, TELEPHONE AND TELEGRAPH, LOCALLY ASSESSED RAILROAD"/>
    <n v="9216"/>
    <s v="Public Utility (Electric; Water; Gas; etc.)"/>
    <n v="2017"/>
    <n v="4200"/>
    <n v="2017"/>
    <n v="4200"/>
    <n v="63.57"/>
    <n v="0.63096774193548388"/>
    <s v="No"/>
    <s v="No"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s v="Minimal"/>
    <n v="2"/>
    <s v="No"/>
    <s v="No"/>
    <s v="No"/>
    <s v="Without Environmental Issues"/>
    <s v="No"/>
    <s v="None"/>
    <s v="ST PAUL BLVD"/>
    <s v="Yulee"/>
    <s v="Florida"/>
    <n v="32097"/>
    <s v="ST PAUL BLVD YULEE FL 32097"/>
    <s v=""/>
    <s v="Lien&lt;$150"/>
    <s v="No"/>
    <s v="FV&lt;$10K"/>
    <s v="N/A"/>
    <s v="No, &lt; $20K Lien"/>
    <s v="No, Lien &lt; $20K"/>
    <s v="N/A"/>
    <s v="No"/>
    <s v="No"/>
    <n v="2"/>
    <s v="Yes"/>
    <n v="4200"/>
    <n v="1"/>
    <n v="4200"/>
    <m/>
    <n v="0"/>
    <n v="0"/>
    <s v=""/>
    <e v="#N/A"/>
    <n v="4200"/>
    <s v="No"/>
    <s v="C"/>
    <s v="No"/>
    <s v="No"/>
    <n v="0.3"/>
    <n v="1260"/>
    <n v="604.5"/>
    <n v="655.5"/>
    <n v="0.14392857142857143"/>
    <m/>
    <s v="No"/>
    <m/>
    <m/>
    <m/>
    <x v="2"/>
    <n v="1386"/>
    <n v="100.75"/>
    <s v="Ok"/>
    <n v="0"/>
    <n v="0"/>
  </r>
  <r>
    <n v="1387"/>
    <s v="Nassau"/>
    <s v="38-2N-27-127C-0071-0000"/>
    <n v="913.1"/>
    <n v="2017"/>
    <n v="913.1"/>
    <n v="913.1"/>
    <n v="0"/>
    <n v="83151"/>
    <s v="YULEE"/>
    <s v="Florida"/>
    <n v="32097"/>
    <s v="83151 ST MARK DR"/>
    <s v="YULEE FL 32097"/>
    <n v="-81.577261847809893"/>
    <n v="30.627085218603199"/>
    <s v="HOLZENDORF DWAYNE K"/>
    <n v="1"/>
    <s v="SINGLE FAMILY"/>
    <n v="1001"/>
    <s v="Single Family Residential"/>
    <n v="2017"/>
    <n v="93420"/>
    <n v="2017"/>
    <n v="104526"/>
    <n v="814.7"/>
    <n v="0.89223524258022124"/>
    <m/>
    <m/>
    <s v="No"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s v="Minimal"/>
    <n v="0"/>
    <s v="Yes"/>
    <s v="No"/>
    <s v="No"/>
    <s v="Without Environmental Issues"/>
    <s v="No"/>
    <s v="None"/>
    <s v="83151 ST MARK DR"/>
    <s v="Yulee"/>
    <s v="Florida"/>
    <n v="32097"/>
    <s v="83151 ST MARK DR YULEE FL 32097"/>
    <s v=""/>
    <s v="Pass"/>
    <s v="No"/>
    <s v="FV&lt;$10K"/>
    <s v="N/A"/>
    <s v="No, &lt; $20K Lien"/>
    <s v="No, Lien &lt; $20K"/>
    <s v="N/A"/>
    <s v="No"/>
    <s v="No"/>
    <n v="0"/>
    <s v="No"/>
    <n v="93420"/>
    <n v="1"/>
    <n v="93420"/>
    <m/>
    <n v="0"/>
    <n v="0"/>
    <s v=""/>
    <e v="#N/A"/>
    <n v="93420"/>
    <s v="No"/>
    <s v="S"/>
    <s v="No"/>
    <s v="Yes"/>
    <n v="0.67"/>
    <n v="62591.4"/>
    <n v="3652.4"/>
    <n v="58939"/>
    <n v="3.9096553200599446E-2"/>
    <m/>
    <s v="No"/>
    <m/>
    <m/>
    <m/>
    <x v="0"/>
    <n v="1387"/>
    <n v="913.1"/>
    <s v="Ok"/>
    <n v="0"/>
    <n v="0"/>
  </r>
  <r>
    <n v="1388"/>
    <s v="Nassau"/>
    <s v="38-2N-27-1330-0028-0000"/>
    <n v="2397.83"/>
    <n v="2017"/>
    <n v="2397.83"/>
    <n v="2397.83"/>
    <n v="0"/>
    <n v="86253"/>
    <s v="YULEE"/>
    <s v="Florida"/>
    <n v="32097"/>
    <s v="86253 MEADOWFIELD BLUFFS RD"/>
    <s v="YULEE FL 32097"/>
    <n v="-81.566660313631104"/>
    <n v="30.617657171401401"/>
    <s v="BARNARD DENISE R"/>
    <n v="0"/>
    <s v="VACANT RESIDENTIAL"/>
    <n v="8001"/>
    <s v="Residential-Vacant Land"/>
    <n v="2017"/>
    <n v="140250"/>
    <n v="2017"/>
    <n v="150000"/>
    <n v="2187.54"/>
    <n v="0.91229987113348321"/>
    <m/>
    <m/>
    <m/>
    <s v="No"/>
    <s v="No"/>
    <s v="No"/>
    <m/>
    <s v="I"/>
    <s v="I"/>
    <s v="I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86253 MEADOWFIELD BLUFFS RD"/>
    <s v="Yulee"/>
    <s v="Florida"/>
    <n v="32097"/>
    <s v="86253 MEADOWFIELD BLUFFS RD YULEE FL 32097"/>
    <s v=""/>
    <s v="Pass"/>
    <s v="No"/>
    <s v="FV&lt;$10K"/>
    <s v="N/A"/>
    <s v="No, &lt; $20K Lien"/>
    <s v="No, Lien &lt; $20K"/>
    <s v="N/A"/>
    <s v="No"/>
    <s v="No"/>
    <n v="0"/>
    <s v="No"/>
    <n v="140250"/>
    <n v="1"/>
    <n v="140250"/>
    <m/>
    <n v="0"/>
    <n v="0"/>
    <s v=""/>
    <e v="#N/A"/>
    <n v="140250"/>
    <s v="No"/>
    <s v="V"/>
    <s v="Yes"/>
    <s v="No"/>
    <n v="0"/>
    <n v="0"/>
    <n v="9591.32"/>
    <n v="-9591.32"/>
    <n v="6.8387308377896611E-2"/>
    <m/>
    <s v="No"/>
    <m/>
    <m/>
    <m/>
    <x v="1"/>
    <n v="1388"/>
    <n v="2397.83"/>
    <s v="Ok"/>
    <n v="0"/>
    <n v="0"/>
  </r>
  <r>
    <n v="1389"/>
    <s v="Nassau"/>
    <s v="38-2N-27-1331-0031-0000"/>
    <n v="787.04"/>
    <n v="2017"/>
    <n v="787.04"/>
    <n v="787.04"/>
    <n v="0"/>
    <n v="86239"/>
    <s v="YULEE"/>
    <s v="Florida"/>
    <n v="32097"/>
    <s v="86239 FIELDSTONE DR"/>
    <s v="YULEE FL 32097"/>
    <n v="-81.566572194105206"/>
    <n v="30.621360507595298"/>
    <s v="STRICKLAND ARLENE L"/>
    <n v="1"/>
    <s v="SINGLE FAMILY"/>
    <n v="1001"/>
    <s v="Single Family Residential"/>
    <n v="2017"/>
    <n v="164954"/>
    <n v="2017"/>
    <n v="172547"/>
    <n v="2547.3000000000002"/>
    <n v="3.2365572270786749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86239 FIELDSTONE DR"/>
    <s v="Yulee"/>
    <s v="Florida"/>
    <n v="32097"/>
    <s v="86239 FIELDSTONE DR YULEE FL 32097"/>
    <s v=""/>
    <s v="Pass"/>
    <s v="No"/>
    <s v="FV&lt;$10K"/>
    <s v="N/A"/>
    <s v="No, &lt; $20K Lien"/>
    <s v="No, Lien &lt; $20K"/>
    <s v="N/A"/>
    <s v="No"/>
    <s v="No"/>
    <n v="0"/>
    <s v="No"/>
    <n v="164954"/>
    <n v="1"/>
    <n v="164954"/>
    <m/>
    <n v="0"/>
    <n v="0"/>
    <s v=""/>
    <e v="#N/A"/>
    <n v="164954"/>
    <s v="No"/>
    <s v="S"/>
    <s v="No"/>
    <s v="No"/>
    <n v="0.35"/>
    <n v="57733.899999999994"/>
    <n v="8428.94"/>
    <n v="49304.959999999992"/>
    <n v="5.1098730555185087E-2"/>
    <m/>
    <s v="No"/>
    <m/>
    <m/>
    <m/>
    <x v="0"/>
    <n v="1389"/>
    <n v="787.04"/>
    <s v="Ok"/>
    <n v="0"/>
    <n v="0"/>
  </r>
  <r>
    <n v="1390"/>
    <s v="Nassau"/>
    <s v="38-2N-27-1525-0010-0000"/>
    <n v="773.26"/>
    <n v="2017"/>
    <n v="773.26"/>
    <n v="773.26"/>
    <n v="0"/>
    <m/>
    <s v="YULEE"/>
    <s v="Florida"/>
    <n v="32097"/>
    <s v="CREEK DR"/>
    <s v="YULEE FL 32097"/>
    <n v="-81.578297030611907"/>
    <n v="30.620371999376701"/>
    <s v="KUCHES CHRISTOPHER E"/>
    <n v="0"/>
    <s v="VACANT RESIDENTIAL"/>
    <n v="8001"/>
    <s v="Residential-Vacant Land"/>
    <n v="2017"/>
    <n v="44289"/>
    <n v="2017"/>
    <n v="46550"/>
    <n v="685.4"/>
    <n v="0.88637715645449133"/>
    <m/>
    <m/>
    <m/>
    <m/>
    <m/>
    <m/>
    <m/>
    <n v="0"/>
    <n v="0"/>
    <n v="0"/>
    <n v="0"/>
    <n v="0"/>
    <n v="0"/>
    <n v="0"/>
    <s v="No"/>
    <s v="No"/>
    <s v="No"/>
    <n v="0"/>
    <n v="0"/>
    <n v="226600"/>
    <s v="UNKNOWN"/>
    <n v="0"/>
    <n v="0"/>
    <s v="Potential Low Risk"/>
    <n v="0"/>
    <n v="0"/>
    <s v="No"/>
    <n v="0"/>
    <s v="No"/>
    <s v="Without Environmental Issues"/>
    <s v="No"/>
    <s v="None"/>
    <s v="CREEK DR"/>
    <s v="Yulee"/>
    <s v="Florida"/>
    <n v="32097"/>
    <s v="CREEK DR YULEE FL 32097"/>
    <s v="L"/>
    <s v="Pass"/>
    <s v="No"/>
    <s v="FV&lt;$10K"/>
    <s v="N/A"/>
    <s v="No, &lt; $20K Lien"/>
    <s v="No, Lien &lt; $20K"/>
    <s v="N/A"/>
    <s v="No"/>
    <s v="No"/>
    <n v="0"/>
    <s v="No"/>
    <n v="44289"/>
    <n v="1"/>
    <n v="44289"/>
    <m/>
    <n v="0"/>
    <n v="0"/>
    <s v=""/>
    <e v="#N/A"/>
    <n v="44289"/>
    <s v="No"/>
    <s v="V"/>
    <s v="Yes"/>
    <s v="No"/>
    <n v="0"/>
    <n v="0"/>
    <n v="3093.04"/>
    <n v="-3093.04"/>
    <n v="6.9837657206078263E-2"/>
    <m/>
    <s v="No"/>
    <m/>
    <m/>
    <m/>
    <x v="1"/>
    <n v="1390"/>
    <n v="773.26"/>
    <s v="Ok"/>
    <n v="0"/>
    <n v="0"/>
  </r>
  <r>
    <n v="1391"/>
    <s v="Nassau"/>
    <s v="42-2N-27-0000-0001-0230"/>
    <n v="1286.83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71748"/>
    <e v="#N/A"/>
    <e v="#N/A"/>
    <e v="#N/A"/>
    <n v="0"/>
    <s v="No"/>
    <s v="No"/>
    <s v="No"/>
    <s v="No"/>
    <s v="No"/>
    <s v="No"/>
    <s v="No"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71748"/>
    <n v="1"/>
    <n v="71748"/>
    <m/>
    <e v="#N/A"/>
    <e v="#N/A"/>
    <s v=""/>
    <e v="#N/A"/>
    <n v="71748"/>
    <s v="No"/>
    <s v="R"/>
    <s v="No"/>
    <s v="No"/>
    <n v="0.35"/>
    <n v="25111.8"/>
    <e v="#N/A"/>
    <e v="#N/A"/>
    <e v="#N/A"/>
    <m/>
    <e v="#N/A"/>
    <m/>
    <m/>
    <m/>
    <x v="5"/>
    <n v="1391"/>
    <n v="1286.83"/>
    <e v="#N/A"/>
    <e v="#N/A"/>
    <e v="#N/A"/>
  </r>
  <r>
    <n v="1392"/>
    <s v="Nassau"/>
    <s v="42-2N-27-0000-0001-0310"/>
    <n v="1927.02"/>
    <n v="2017"/>
    <n v="1927.02"/>
    <n v="1927.02"/>
    <n v="0"/>
    <n v="85115"/>
    <s v="YULEE"/>
    <s v="Florida"/>
    <n v="32097"/>
    <s v="85115 HADDOCK RD"/>
    <s v="YULEE FL 32097"/>
    <n v="-81.586530022690198"/>
    <n v="30.5908781330895"/>
    <s v="DAVIS BRETT L"/>
    <n v="2"/>
    <s v="MOBILE HOMES"/>
    <n v="1006"/>
    <s v="Mobile home"/>
    <n v="2017"/>
    <n v="114230"/>
    <n v="2017"/>
    <n v="117699"/>
    <n v="1752.21"/>
    <n v="0.9092848024410749"/>
    <m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0"/>
    <s v="No"/>
    <s v="Yes"/>
    <s v="No"/>
    <s v="Without Environmental Issues"/>
    <s v="No"/>
    <s v="None"/>
    <s v="85115 HADDOCK RD"/>
    <s v="Yulee"/>
    <s v="Florida"/>
    <n v="32097"/>
    <s v="85115 HADDOCK RD YULEE FL 32097"/>
    <s v=""/>
    <s v="Pass"/>
    <s v="Yes"/>
    <s v="FV&lt;$10K"/>
    <s v="N/A"/>
    <s v="No, &lt; $20K Lien"/>
    <s v="No, Lien &lt; $20K"/>
    <s v="N/A"/>
    <s v="No"/>
    <s v="No"/>
    <n v="0"/>
    <s v="No"/>
    <n v="114230"/>
    <n v="1"/>
    <n v="114230"/>
    <m/>
    <n v="0"/>
    <n v="0"/>
    <s v=""/>
    <e v="#N/A"/>
    <n v="114230"/>
    <s v="No"/>
    <s v="R"/>
    <s v="No"/>
    <s v="No"/>
    <n v="0.35"/>
    <n v="39980.5"/>
    <n v="7708.08"/>
    <n v="32272.42"/>
    <n v="6.7478595815460035E-2"/>
    <m/>
    <s v="No"/>
    <m/>
    <m/>
    <m/>
    <x v="0"/>
    <n v="1392"/>
    <n v="1927.02"/>
    <s v="Ok"/>
    <n v="0"/>
    <n v="0"/>
  </r>
  <r>
    <n v="1393"/>
    <s v="Nassau"/>
    <s v="42-2N-27-0000-0001-0350"/>
    <n v="311.99"/>
    <n v="2017"/>
    <n v="311.99"/>
    <n v="311.99"/>
    <n v="0"/>
    <m/>
    <s v="YULEE"/>
    <s v="Florida"/>
    <n v="32097"/>
    <s v="TURK LN"/>
    <s v="YULEE FL 32097"/>
    <n v="-81.581863286762996"/>
    <n v="30.623481059524799"/>
    <s v="PIKULA BYRON KYLE"/>
    <n v="0"/>
    <s v="VACANT RESIDENTIAL"/>
    <n v="8001"/>
    <s v="Residential-Vacant Land"/>
    <n v="2017"/>
    <n v="17100"/>
    <n v="2017"/>
    <n v="17100"/>
    <n v="258.89"/>
    <n v="0.82980223725119384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TURK LN"/>
    <s v="Yulee"/>
    <s v="Florida"/>
    <n v="32097"/>
    <s v="TURK LN YULEE FL 32097"/>
    <s v=""/>
    <s v="Pass"/>
    <s v="No"/>
    <s v="FV&lt;$10K"/>
    <s v="N/A"/>
    <s v="No, &lt; $20K Lien"/>
    <s v="No, Lien &lt; $20K"/>
    <s v="N/A"/>
    <s v="No"/>
    <s v="No"/>
    <n v="0"/>
    <s v="No"/>
    <n v="17100"/>
    <n v="1"/>
    <n v="17100"/>
    <m/>
    <n v="0"/>
    <n v="0"/>
    <s v=""/>
    <e v="#N/A"/>
    <n v="17100"/>
    <s v="No"/>
    <s v="V"/>
    <s v="Yes"/>
    <s v="No"/>
    <n v="0"/>
    <n v="0"/>
    <n v="1247.96"/>
    <n v="-1247.96"/>
    <n v="7.2980116959064326E-2"/>
    <m/>
    <s v="No"/>
    <m/>
    <m/>
    <m/>
    <x v="4"/>
    <n v="1393"/>
    <n v="311.99"/>
    <s v="Ok"/>
    <n v="0"/>
    <n v="0"/>
  </r>
  <r>
    <n v="1394"/>
    <s v="Nassau"/>
    <s v="42-2N-27-0000-0002-0220"/>
    <n v="3774.02"/>
    <n v="2017"/>
    <n v="3774.02"/>
    <n v="3774.02"/>
    <n v="0"/>
    <n v="850709"/>
    <s v="YULEE"/>
    <s v="Florida"/>
    <n v="32097"/>
    <s v="850709 US HWY 17"/>
    <s v="YULEE FL 32097"/>
    <n v="-81.599255133581707"/>
    <n v="30.620732488703599"/>
    <s v="FKCL INVESTMENTS IINC"/>
    <n v="41"/>
    <s v="LIGHT MANUFACTURING, SMALL EQUIPMENT MANUFACTURING, SMALL MACHINE SHOPS, INSTRUM"/>
    <n v="5001"/>
    <s v="Manufacturing (light)"/>
    <n v="2017"/>
    <n v="228554"/>
    <n v="2017"/>
    <n v="228554"/>
    <n v="3460.03"/>
    <n v="0.91680224270141664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850709 US HWY 17"/>
    <s v="Yulee"/>
    <s v="Florida"/>
    <n v="32097"/>
    <s v="850709 US HWY 17 YULEE FL 32097"/>
    <s v=""/>
    <s v="Pass"/>
    <s v="No"/>
    <s v="FV&lt;$10K"/>
    <s v="N/A"/>
    <s v="No, &lt; $20K Lien"/>
    <s v="No, Lien &lt; $20K"/>
    <s v="N/A"/>
    <s v="No"/>
    <s v="No"/>
    <n v="0"/>
    <s v="No"/>
    <n v="228554"/>
    <n v="1"/>
    <n v="228554"/>
    <m/>
    <n v="0"/>
    <n v="0"/>
    <s v=""/>
    <e v="#N/A"/>
    <n v="228554"/>
    <s v="No"/>
    <s v="C"/>
    <s v="No"/>
    <s v="No"/>
    <n v="0.3"/>
    <n v="68566.2"/>
    <n v="15096.08"/>
    <n v="53470.119999999995"/>
    <n v="6.6050386341958575E-2"/>
    <m/>
    <s v="No"/>
    <m/>
    <m/>
    <m/>
    <x v="0"/>
    <n v="1394"/>
    <n v="3774.02"/>
    <s v="Ok"/>
    <n v="0"/>
    <n v="0"/>
  </r>
  <r>
    <n v="1395"/>
    <s v="Nassau"/>
    <s v="42-2N-27-0000-0002-0310"/>
    <n v="2709.65"/>
    <n v="2017"/>
    <n v="2709.65"/>
    <n v="2709.65"/>
    <n v="0"/>
    <n v="850646"/>
    <s v="YULEE"/>
    <s v="Florida"/>
    <n v="32097"/>
    <s v="850646 US HWY 17"/>
    <s v="YULEE FL 32097"/>
    <n v="-81.595829365398799"/>
    <n v="30.6167798547526"/>
    <s v="PEARCE CAROLEE J"/>
    <n v="2"/>
    <s v="MOBILE HOMES"/>
    <n v="1006"/>
    <s v="Mobile home"/>
    <n v="2017"/>
    <n v="163544"/>
    <n v="2017"/>
    <n v="163544"/>
    <n v="2475.86"/>
    <n v="0.91371948406620784"/>
    <s v="No"/>
    <s v="No"/>
    <s v="No"/>
    <s v="No"/>
    <m/>
    <s v="No"/>
    <s v="No"/>
    <s v="I"/>
    <s v="I"/>
    <s v="I"/>
    <s v="I"/>
    <s v="I"/>
    <s v="I"/>
    <s v="I"/>
    <s v="No"/>
    <s v="No"/>
    <s v="No"/>
    <n v="0"/>
    <n v="0"/>
    <n v="74574"/>
    <n v="0"/>
    <n v="0"/>
    <n v="0"/>
    <s v="Potential Low Risk"/>
    <s v="Minimal"/>
    <n v="1"/>
    <s v="No"/>
    <s v="No"/>
    <s v="No"/>
    <s v="Without Environmental Issues"/>
    <s v="No"/>
    <s v="None"/>
    <s v="850646 US HWY 17"/>
    <s v="Yulee"/>
    <s v="Florida"/>
    <n v="32097"/>
    <s v="850646 US HWY 17 YULEE FL 32097"/>
    <s v="L"/>
    <s v="Pass"/>
    <s v="No"/>
    <s v="FV&lt;$10K"/>
    <s v="N/A"/>
    <s v="No, &lt; $20K Lien"/>
    <s v="No, Lien &lt; $20K"/>
    <s v="N/A"/>
    <s v="No"/>
    <s v="No"/>
    <n v="1"/>
    <s v="No"/>
    <n v="163544"/>
    <n v="1"/>
    <n v="163544"/>
    <m/>
    <n v="0"/>
    <n v="0"/>
    <s v=""/>
    <e v="#N/A"/>
    <n v="163544"/>
    <s v="No"/>
    <s v="R"/>
    <s v="No"/>
    <s v="No"/>
    <n v="0.35"/>
    <n v="57240.399999999994"/>
    <n v="13548.25"/>
    <n v="43692.149999999994"/>
    <n v="8.2841620603629609E-2"/>
    <m/>
    <s v="No"/>
    <m/>
    <m/>
    <m/>
    <x v="0"/>
    <n v="1395"/>
    <n v="2709.65"/>
    <s v="Ok"/>
    <n v="0"/>
    <n v="0"/>
  </r>
  <r>
    <n v="1396"/>
    <s v="Nassau"/>
    <s v="42-2N-27-0000-0009-0010"/>
    <n v="221.85"/>
    <n v="2017"/>
    <n v="221.85"/>
    <n v="221.85"/>
    <n v="0"/>
    <n v="86153"/>
    <s v="YULEE"/>
    <s v="Florida"/>
    <n v="32097"/>
    <s v="86153 KUTANA DR"/>
    <s v="YULEE FL 32097"/>
    <n v="-81.586765515390496"/>
    <n v="30.6303261505285"/>
    <s v="GILBERT BESSIE LEE"/>
    <n v="2"/>
    <s v="MOBILE HOMES"/>
    <n v="1006"/>
    <s v="Mobile home"/>
    <n v="2017"/>
    <n v="11595"/>
    <n v="2017"/>
    <n v="11595"/>
    <n v="175.54"/>
    <n v="0.79125535271579894"/>
    <s v="No"/>
    <s v="No"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1"/>
    <s v="Potential Medium Risk"/>
    <s v="Minimal"/>
    <n v="1"/>
    <s v="No"/>
    <s v="No"/>
    <s v="No"/>
    <s v="Without Environmental Issues"/>
    <s v="No"/>
    <s v="None"/>
    <s v="86153 KUTANA DR"/>
    <s v="Yulee"/>
    <s v="Florida"/>
    <n v="32097"/>
    <s v="86153 KUTANA DR YULEE FL 32097"/>
    <s v=""/>
    <s v="Pass"/>
    <s v="No"/>
    <s v="FV&lt;$10K"/>
    <s v="N/A"/>
    <s v="No, &lt; $20K Lien"/>
    <s v="No, Lien &lt; $20K"/>
    <s v="N/A"/>
    <s v="No"/>
    <s v="No"/>
    <n v="1"/>
    <s v="No"/>
    <n v="11595"/>
    <n v="1"/>
    <n v="11595"/>
    <m/>
    <n v="0"/>
    <n v="0"/>
    <s v=""/>
    <e v="#N/A"/>
    <n v="11595"/>
    <s v="No"/>
    <s v="R"/>
    <s v="No"/>
    <s v="No"/>
    <n v="0.35"/>
    <n v="4058.2499999999995"/>
    <n v="1109.25"/>
    <n v="2948.9999999999995"/>
    <n v="9.5666235446313072E-2"/>
    <m/>
    <s v="No"/>
    <m/>
    <m/>
    <m/>
    <x v="4"/>
    <n v="1396"/>
    <n v="221.85"/>
    <s v="Ok"/>
    <n v="0"/>
    <n v="0"/>
  </r>
  <r>
    <n v="1397"/>
    <s v="Nassau"/>
    <s v="42-2N-27-0000-0018-0000"/>
    <n v="413.48"/>
    <n v="2017"/>
    <n v="413.48"/>
    <n v="413.48"/>
    <n v="0"/>
    <n v="86013"/>
    <s v="YULEE"/>
    <s v="Florida"/>
    <n v="32097"/>
    <s v="86013 KUTANA DR"/>
    <s v="YULEE FL 32097"/>
    <n v="-81.586679163609801"/>
    <n v="30.628497312706099"/>
    <s v="COLLINS FRANK"/>
    <n v="2"/>
    <s v="MOBILE HOMES"/>
    <n v="1006"/>
    <s v="Mobile home"/>
    <n v="2017"/>
    <n v="23106"/>
    <n v="2017"/>
    <n v="23552"/>
    <n v="352.73"/>
    <n v="0.85307632775466768"/>
    <s v="No"/>
    <m/>
    <s v="No"/>
    <m/>
    <s v="No"/>
    <s v="No"/>
    <m/>
    <s v="I"/>
    <s v="I"/>
    <s v="I"/>
    <s v="I"/>
    <s v="I"/>
    <n v="0"/>
    <n v="0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86013 KUTANA DR"/>
    <s v="Yulee"/>
    <s v="Florida"/>
    <n v="32097"/>
    <s v="86013 KUTANA DR YULEE FL 32097"/>
    <s v=""/>
    <s v="Pass"/>
    <s v="No"/>
    <s v="FV&lt;$10K"/>
    <s v="N/A"/>
    <s v="No, &lt; $20K Lien"/>
    <s v="No, Lien &lt; $20K"/>
    <s v="N/A"/>
    <s v="No"/>
    <s v="No"/>
    <n v="0"/>
    <s v="No"/>
    <n v="23106"/>
    <n v="1"/>
    <n v="23106"/>
    <m/>
    <n v="0"/>
    <n v="0"/>
    <s v=""/>
    <e v="#N/A"/>
    <n v="23106"/>
    <s v="No"/>
    <s v="R"/>
    <s v="No"/>
    <s v="No"/>
    <n v="0.35"/>
    <n v="8087.0999999999995"/>
    <n v="1653.92"/>
    <n v="6433.1799999999994"/>
    <n v="7.157967627456073E-2"/>
    <m/>
    <s v="No"/>
    <m/>
    <m/>
    <m/>
    <x v="4"/>
    <n v="1397"/>
    <n v="413.48"/>
    <s v="Ok"/>
    <n v="0"/>
    <n v="0"/>
  </r>
  <r>
    <n v="1398"/>
    <s v="Nassau"/>
    <s v="42-2N-27-0000-0019-0010"/>
    <n v="966.86"/>
    <n v="2017"/>
    <n v="966.91"/>
    <n v="966.86"/>
    <n v="-4.9999999999954525E-2"/>
    <n v="86002"/>
    <s v="YULEE"/>
    <s v="Florida"/>
    <n v="32097"/>
    <s v="86002 HENDERSON AVE"/>
    <s v="YULEE FL 32097"/>
    <n v="-81.587214727801694"/>
    <n v="30.628446732797201"/>
    <s v="THOMAS ANDREW C"/>
    <n v="1"/>
    <s v="SINGLE FAMILY"/>
    <n v="1001"/>
    <s v="Single Family Residential"/>
    <n v="2017"/>
    <n v="57099"/>
    <n v="2017"/>
    <n v="57099"/>
    <n v="864.41"/>
    <n v="0.89403843369257174"/>
    <s v="No"/>
    <s v="No"/>
    <m/>
    <s v="No"/>
    <s v="No"/>
    <s v="No"/>
    <s v="No"/>
    <s v="I"/>
    <s v="I"/>
    <s v="I"/>
    <s v="I"/>
    <s v="I"/>
    <s v="I"/>
    <s v="I"/>
    <s v="No"/>
    <s v="No"/>
    <s v="No"/>
    <n v="0"/>
    <n v="0"/>
    <n v="25000"/>
    <n v="0"/>
    <n v="0"/>
    <n v="0"/>
    <s v="Potential Low Risk"/>
    <s v="Minimal"/>
    <n v="1"/>
    <s v="No"/>
    <s v="No"/>
    <s v="No"/>
    <s v="Without Environmental Issues"/>
    <s v="No"/>
    <s v="None"/>
    <s v="86002 HENDERSON AVE"/>
    <s v="Yulee"/>
    <s v="Florida"/>
    <n v="32097"/>
    <s v="86002 HENDERSON AVE YULEE FL 32097"/>
    <s v="L"/>
    <s v="Pass"/>
    <s v="No"/>
    <s v="FV&lt;$10K"/>
    <s v="N/A"/>
    <s v="No, &lt; $20K Lien"/>
    <s v="No, Lien &lt; $20K"/>
    <s v="N/A"/>
    <s v="No"/>
    <s v="No"/>
    <n v="1"/>
    <s v="No"/>
    <n v="57099"/>
    <n v="1"/>
    <n v="57099"/>
    <m/>
    <n v="0"/>
    <n v="0"/>
    <s v=""/>
    <e v="#N/A"/>
    <n v="57099"/>
    <s v="No"/>
    <s v="S"/>
    <s v="No"/>
    <s v="No"/>
    <n v="0.35"/>
    <n v="19984.649999999998"/>
    <n v="4834.3"/>
    <n v="15150.349999999999"/>
    <n v="8.4665230564458224E-2"/>
    <m/>
    <s v="No"/>
    <m/>
    <m/>
    <m/>
    <x v="0"/>
    <n v="1398"/>
    <n v="966.86"/>
    <s v="Ok"/>
    <n v="0"/>
    <n v="0"/>
  </r>
  <r>
    <n v="1399"/>
    <s v="Nassau"/>
    <s v="42-2N-27-0000-0023-0000"/>
    <n v="3736.83"/>
    <n v="2017"/>
    <e v="#N/A"/>
    <e v="#N/A"/>
    <e v="#N/A"/>
    <e v="#N/A"/>
    <e v="#N/A"/>
    <e v="#N/A"/>
    <e v="#N/A"/>
    <e v="#N/A"/>
    <e v="#N/A"/>
    <e v="#N/A"/>
    <e v="#N/A"/>
    <e v="#N/A"/>
    <n v="1"/>
    <s v="SINGLE FAMILY"/>
    <e v="#N/A"/>
    <e v="#N/A"/>
    <n v="2017"/>
    <n v="226282"/>
    <e v="#N/A"/>
    <e v="#N/A"/>
    <e v="#N/A"/>
    <n v="0"/>
    <s v="No"/>
    <s v="No"/>
    <m/>
    <s v="No"/>
    <s v="No"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1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1"/>
    <s v="No"/>
    <n v="226282"/>
    <n v="1"/>
    <n v="226282"/>
    <m/>
    <e v="#N/A"/>
    <e v="#N/A"/>
    <s v=""/>
    <e v="#N/A"/>
    <n v="226282"/>
    <s v="No"/>
    <s v="S"/>
    <s v="No"/>
    <s v="No"/>
    <n v="0.35"/>
    <n v="79198.7"/>
    <e v="#N/A"/>
    <e v="#N/A"/>
    <e v="#N/A"/>
    <m/>
    <e v="#N/A"/>
    <m/>
    <m/>
    <m/>
    <x v="5"/>
    <n v="1399"/>
    <n v="3736.83"/>
    <e v="#N/A"/>
    <e v="#N/A"/>
    <e v="#N/A"/>
  </r>
  <r>
    <n v="1400"/>
    <s v="Nassau"/>
    <s v="42-2N-27-0000-0023-0010"/>
    <n v="236.68"/>
    <n v="2017"/>
    <n v="236.68"/>
    <n v="236.68"/>
    <n v="0"/>
    <m/>
    <s v="YULEE"/>
    <s v="Florida"/>
    <n v="32097"/>
    <s v="PINEWOOD DR"/>
    <s v="YULEE FL 32097"/>
    <n v="-81.5945528334572"/>
    <n v="30.628681549603002"/>
    <s v="LILLIE ALBERT MAE"/>
    <n v="0"/>
    <s v="VACANT RESIDENTIAL"/>
    <n v="8001"/>
    <s v="Residential-Vacant Land"/>
    <n v="2017"/>
    <n v="12500"/>
    <n v="2017"/>
    <n v="12500"/>
    <n v="189.25"/>
    <n v="0.79960283927666043"/>
    <s v="No"/>
    <s v="Yes"/>
    <s v="No"/>
    <s v="No"/>
    <s v="No"/>
    <s v="No"/>
    <s v="No"/>
    <s v="I"/>
    <s v="C"/>
    <s v="I"/>
    <s v="I"/>
    <s v="I"/>
    <s v="I"/>
    <s v="C"/>
    <s v="Yes"/>
    <s v="Yes"/>
    <s v="Yes"/>
    <n v="0"/>
    <n v="0"/>
    <n v="0"/>
    <n v="0"/>
    <n v="0"/>
    <n v="0"/>
    <s v="Potential Low Risk"/>
    <s v="Minimal"/>
    <n v="7"/>
    <s v="No"/>
    <s v="No"/>
    <s v="No"/>
    <s v="Without Environmental Issues"/>
    <s v="No"/>
    <s v="None"/>
    <s v="PINEWOOD DR"/>
    <s v="Yulee"/>
    <s v="Florida"/>
    <n v="32097"/>
    <s v="PINEWOOD DR YULEE FL 32097"/>
    <s v=""/>
    <s v="Pass"/>
    <s v="No"/>
    <s v="FV&lt;$10K"/>
    <s v="N/A"/>
    <s v="No, &lt; $20K Lien"/>
    <s v="No, Lien &lt; $20K"/>
    <s v="N/A"/>
    <s v="Yes"/>
    <s v="No"/>
    <n v="7"/>
    <s v="No"/>
    <n v="12500"/>
    <n v="1"/>
    <n v="12500"/>
    <m/>
    <n v="0"/>
    <n v="0"/>
    <s v=""/>
    <e v="#N/A"/>
    <n v="12500"/>
    <s v="No"/>
    <s v="V"/>
    <s v="Yes"/>
    <s v="No"/>
    <n v="0"/>
    <n v="0"/>
    <n v="2603.48"/>
    <n v="-2603.48"/>
    <n v="0.2082784"/>
    <m/>
    <s v="No"/>
    <m/>
    <m/>
    <m/>
    <x v="6"/>
    <n v="1400"/>
    <n v="236.68"/>
    <s v="Ok"/>
    <n v="0"/>
    <n v="0"/>
  </r>
  <r>
    <n v="1401"/>
    <s v="Nassau"/>
    <s v="42-2N-27-0000-0023-0030"/>
    <n v="478.65"/>
    <n v="2017"/>
    <n v="478.65"/>
    <n v="478.65"/>
    <n v="0"/>
    <n v="86220"/>
    <s v="YULEE"/>
    <s v="Florida"/>
    <n v="32097"/>
    <s v="86220 PINEWOOD DR"/>
    <s v="YULEE FL 32097"/>
    <n v="-81.5947564387738"/>
    <n v="30.628384960696501"/>
    <s v="SIMMONS EDDIE"/>
    <n v="2"/>
    <s v="MOBILE HOMES"/>
    <n v="1006"/>
    <s v="Mobile home"/>
    <n v="2017"/>
    <n v="27281"/>
    <n v="2017"/>
    <n v="27281"/>
    <n v="412.99"/>
    <n v="0.86282252167554585"/>
    <s v="No"/>
    <m/>
    <m/>
    <s v="No"/>
    <s v="No"/>
    <s v="No"/>
    <s v="No"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n v="0"/>
    <n v="1"/>
    <s v="No"/>
    <s v="No"/>
    <s v="No"/>
    <s v="Without Environmental Issues"/>
    <s v="No"/>
    <s v="None"/>
    <s v="86220 PINEWOOD DR"/>
    <s v="Yulee"/>
    <s v="Florida"/>
    <n v="32097"/>
    <s v="86220 PINEWOOD DR YULEE FL 32097"/>
    <s v=""/>
    <s v="Pass"/>
    <s v="No"/>
    <s v="FV&lt;$10K"/>
    <s v="N/A"/>
    <s v="No, &lt; $20K Lien"/>
    <s v="No, Lien &lt; $20K"/>
    <s v="N/A"/>
    <s v="No"/>
    <s v="No"/>
    <n v="1"/>
    <s v="No"/>
    <n v="27281"/>
    <n v="1"/>
    <n v="27281"/>
    <m/>
    <n v="0"/>
    <n v="0"/>
    <s v=""/>
    <e v="#N/A"/>
    <n v="27281"/>
    <s v="No"/>
    <s v="R"/>
    <s v="No"/>
    <s v="No"/>
    <n v="0.35"/>
    <n v="9548.3499999999985"/>
    <n v="2393.25"/>
    <n v="7155.0999999999985"/>
    <n v="8.7725889813423261E-2"/>
    <m/>
    <s v="No"/>
    <m/>
    <m/>
    <m/>
    <x v="4"/>
    <n v="1401"/>
    <n v="478.65"/>
    <s v="Ok"/>
    <n v="0"/>
    <n v="0"/>
  </r>
  <r>
    <n v="1402"/>
    <s v="Nassau"/>
    <s v="42-2N-27-0000-0026-0000"/>
    <n v="413.07"/>
    <n v="2017"/>
    <n v="413.07"/>
    <n v="413.07"/>
    <n v="0"/>
    <n v="86394"/>
    <s v="YULEE"/>
    <s v="Florida"/>
    <n v="32097"/>
    <s v="86394 PINEWOOD DR"/>
    <s v="YULEE FL 32097"/>
    <n v="-81.596950194486197"/>
    <n v="30.629636591788099"/>
    <s v="WOODBURY MARIE G"/>
    <n v="0"/>
    <s v="VACANT RESIDENTIAL"/>
    <n v="8001"/>
    <s v="Residential-Vacant Land"/>
    <n v="2017"/>
    <n v="23100"/>
    <n v="2017"/>
    <n v="23500"/>
    <n v="352.35"/>
    <n v="0.85300312295736802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86394 PINEWOOD DR"/>
    <s v="Yulee"/>
    <s v="Florida"/>
    <n v="32097"/>
    <s v="86394 PINEWOOD DR YULEE FL 32097"/>
    <s v=""/>
    <s v="Pass"/>
    <s v="No"/>
    <s v="FV&lt;$10K"/>
    <s v="N/A"/>
    <s v="No, &lt; $20K Lien"/>
    <s v="No, Lien &lt; $20K"/>
    <s v="N/A"/>
    <s v="No"/>
    <s v="No"/>
    <n v="1"/>
    <s v="No"/>
    <n v="23100"/>
    <n v="1"/>
    <n v="23100"/>
    <m/>
    <n v="0"/>
    <n v="0"/>
    <s v=""/>
    <e v="#N/A"/>
    <n v="23100"/>
    <s v="No"/>
    <s v="V"/>
    <s v="Yes"/>
    <s v="No"/>
    <n v="0"/>
    <n v="0"/>
    <n v="2065.35"/>
    <n v="-2065.35"/>
    <n v="8.940909090909091E-2"/>
    <m/>
    <s v="No"/>
    <m/>
    <m/>
    <m/>
    <x v="4"/>
    <n v="1402"/>
    <n v="413.07"/>
    <s v="Ok"/>
    <n v="0"/>
    <n v="0"/>
  </r>
  <r>
    <n v="1403"/>
    <s v="Nassau"/>
    <s v="42-2N-27-0000-0026-0030"/>
    <n v="293.95999999999998"/>
    <n v="2017"/>
    <n v="293.95999999999998"/>
    <n v="293.95999999999998"/>
    <n v="0"/>
    <m/>
    <s v="YULEE"/>
    <s v="Florida"/>
    <n v="32097"/>
    <s v="PINEWOOD DR"/>
    <s v="YULEE FL 32097"/>
    <n v="-81.596924414175803"/>
    <n v="30.629436526897699"/>
    <s v="GILYARD ELIZABETH"/>
    <n v="0"/>
    <s v="VACANT RESIDENTIAL"/>
    <n v="8001"/>
    <s v="Residential-Vacant Land"/>
    <n v="2017"/>
    <n v="16000"/>
    <n v="2017"/>
    <n v="16000"/>
    <n v="242.22"/>
    <n v="0.82398965845693295"/>
    <s v="No"/>
    <s v="No"/>
    <s v="No"/>
    <s v="No"/>
    <s v="No"/>
    <s v="No"/>
    <s v="No"/>
    <s v="I"/>
    <s v="C"/>
    <s v="I"/>
    <s v="I"/>
    <s v="I"/>
    <s v="I"/>
    <s v="I"/>
    <s v="No"/>
    <s v="Yes"/>
    <s v="No"/>
    <n v="0"/>
    <n v="0"/>
    <n v="0"/>
    <n v="0"/>
    <n v="0"/>
    <n v="0"/>
    <s v="Potential Low Risk"/>
    <s v="Minimal"/>
    <n v="5"/>
    <s v="No"/>
    <s v="No"/>
    <s v="No"/>
    <s v="Without Environmental Issues"/>
    <s v="No"/>
    <s v="None"/>
    <s v="PINEWOOD DR"/>
    <s v="Yulee"/>
    <s v="Florida"/>
    <n v="32097"/>
    <s v="PINEWOOD DR YULEE FL 32097"/>
    <s v=""/>
    <s v="Pass"/>
    <s v="No"/>
    <s v="FV&lt;$10K"/>
    <s v="N/A"/>
    <s v="No, &lt; $20K Lien"/>
    <s v="No, Lien &lt; $20K"/>
    <s v="N/A"/>
    <s v="No"/>
    <s v="No"/>
    <n v="5"/>
    <s v="No"/>
    <n v="16000"/>
    <n v="1"/>
    <n v="16000"/>
    <m/>
    <n v="0"/>
    <n v="0"/>
    <s v=""/>
    <e v="#N/A"/>
    <n v="16000"/>
    <s v="No"/>
    <s v="V"/>
    <s v="Yes"/>
    <s v="No"/>
    <n v="0"/>
    <n v="0"/>
    <n v="2645.64"/>
    <n v="-2645.64"/>
    <n v="0.16535249999999999"/>
    <m/>
    <s v="No"/>
    <m/>
    <m/>
    <m/>
    <x v="4"/>
    <n v="1403"/>
    <n v="293.95999999999998"/>
    <s v="Ok"/>
    <n v="0"/>
    <n v="0"/>
  </r>
  <r>
    <n v="1404"/>
    <s v="Nassau"/>
    <s v="42-2N-27-0000-0031-0000"/>
    <n v="332.87"/>
    <n v="2017"/>
    <n v="332.87"/>
    <n v="332.87"/>
    <n v="0"/>
    <m/>
    <s v="YULEE"/>
    <s v="Florida"/>
    <n v="32097"/>
    <s v="PALM TREE DR"/>
    <s v="YULEE FL 32097"/>
    <n v="-81.597240423488699"/>
    <n v="30.631421823431101"/>
    <s v="MOBLEY MARGARET"/>
    <n v="0"/>
    <s v="VACANT RESIDENTIAL"/>
    <n v="8001"/>
    <s v="Residential-Vacant Land"/>
    <n v="2017"/>
    <n v="18375"/>
    <n v="2017"/>
    <n v="18375"/>
    <n v="278.19"/>
    <n v="0.83573166701715385"/>
    <s v="No"/>
    <s v="No"/>
    <s v="No"/>
    <s v="No"/>
    <m/>
    <m/>
    <m/>
    <s v="I"/>
    <s v="I"/>
    <s v="I"/>
    <s v="I"/>
    <s v="I"/>
    <n v="0"/>
    <n v="0"/>
    <s v="No"/>
    <s v="No"/>
    <s v="No"/>
    <n v="0"/>
    <n v="0"/>
    <n v="0"/>
    <n v="0"/>
    <n v="0"/>
    <n v="4"/>
    <s v="Potential Medium Risk"/>
    <s v="Minimal"/>
    <n v="2"/>
    <s v="No"/>
    <s v="No"/>
    <s v="No"/>
    <s v="Without Environmental Issues"/>
    <s v="No"/>
    <s v="None"/>
    <s v="PALM TREE DR"/>
    <s v="Yulee"/>
    <s v="Florida"/>
    <n v="32097"/>
    <s v="PALM TREE DR YULEE FL 32097"/>
    <s v=""/>
    <s v="Pass"/>
    <s v="No"/>
    <s v="FV&lt;$10K"/>
    <s v="N/A"/>
    <s v="No, &lt; $20K Lien"/>
    <s v="No, Lien &lt; $20K"/>
    <s v="N/A"/>
    <s v="No"/>
    <s v="No"/>
    <n v="2"/>
    <s v="No"/>
    <n v="18375"/>
    <n v="1"/>
    <n v="18375"/>
    <m/>
    <n v="0"/>
    <n v="0"/>
    <s v=""/>
    <e v="#N/A"/>
    <n v="18375"/>
    <s v="No"/>
    <s v="V"/>
    <s v="Yes"/>
    <s v="No"/>
    <n v="0"/>
    <n v="0"/>
    <n v="1997.2199999999998"/>
    <n v="-1997.2199999999998"/>
    <n v="0.10869224489795917"/>
    <m/>
    <s v="No"/>
    <m/>
    <m/>
    <m/>
    <x v="4"/>
    <n v="1404"/>
    <n v="332.87"/>
    <s v="Ok"/>
    <n v="0"/>
    <n v="0"/>
  </r>
  <r>
    <n v="1405"/>
    <s v="Nassau"/>
    <s v="42-2N-27-0000-0032-0000"/>
    <n v="208.99"/>
    <n v="2017"/>
    <n v="208.99"/>
    <n v="208.99"/>
    <n v="0"/>
    <m/>
    <s v="YULEE"/>
    <s v="Florida"/>
    <n v="32097"/>
    <s v="PALM TREE DR"/>
    <s v="YULEE FL 32097"/>
    <n v="-81.597233471016906"/>
    <n v="30.631167266193"/>
    <s v="MOBLEY GRANDVILLE"/>
    <n v="0"/>
    <s v="VACANT RESIDENTIAL"/>
    <n v="8001"/>
    <s v="Residential-Vacant Land"/>
    <n v="2017"/>
    <n v="10810"/>
    <n v="2017"/>
    <n v="10810"/>
    <n v="163.65"/>
    <n v="0.78305182066127565"/>
    <s v="No"/>
    <s v="No"/>
    <s v="No"/>
    <s v="No"/>
    <s v="No"/>
    <s v="No"/>
    <m/>
    <s v="I"/>
    <s v="I"/>
    <s v="I"/>
    <s v="I"/>
    <s v="I"/>
    <s v="I"/>
    <s v="I"/>
    <s v="No"/>
    <s v="No"/>
    <s v="No"/>
    <n v="0"/>
    <n v="0"/>
    <n v="0"/>
    <n v="0"/>
    <n v="0"/>
    <n v="4"/>
    <s v="Potential Medium Risk"/>
    <s v="Minimal"/>
    <n v="2"/>
    <s v="No"/>
    <s v="No"/>
    <s v="No"/>
    <s v="Without Environmental Issues"/>
    <s v="No"/>
    <s v="None"/>
    <s v="PALM TREE DR"/>
    <s v="Yulee"/>
    <s v="Florida"/>
    <n v="32097"/>
    <s v="PALM TREE DR YULEE FL 32097"/>
    <s v=""/>
    <s v="Pass"/>
    <s v="No"/>
    <s v="FV&lt;$10K"/>
    <s v="N/A"/>
    <s v="No, &lt; $20K Lien"/>
    <s v="No, Lien &lt; $20K"/>
    <s v="N/A"/>
    <s v="No"/>
    <s v="No"/>
    <n v="2"/>
    <s v="No"/>
    <n v="10810"/>
    <n v="1"/>
    <n v="10810"/>
    <m/>
    <n v="0"/>
    <n v="0"/>
    <s v=""/>
    <e v="#N/A"/>
    <n v="10810"/>
    <s v="No"/>
    <s v="V"/>
    <s v="Yes"/>
    <s v="No"/>
    <n v="0"/>
    <n v="0"/>
    <n v="1253.94"/>
    <n v="-1253.94"/>
    <n v="0.1159981498612396"/>
    <m/>
    <s v="No"/>
    <m/>
    <m/>
    <m/>
    <x v="4"/>
    <n v="1405"/>
    <n v="208.99"/>
    <s v="Ok"/>
    <n v="0"/>
    <n v="0"/>
  </r>
  <r>
    <n v="1406"/>
    <s v="Nassau"/>
    <s v="42-2N-27-0000-0033-0000"/>
    <n v="322.67"/>
    <n v="2017"/>
    <n v="322.67"/>
    <n v="322.67"/>
    <n v="0"/>
    <n v="86129"/>
    <s v="YULEE"/>
    <s v="Florida"/>
    <n v="32097"/>
    <s v="86129 PALM TREE DR"/>
    <s v="YULEE FL 32097"/>
    <n v="-81.597226105105406"/>
    <n v="30.630893308012698"/>
    <s v="JACKSON FRANCENA"/>
    <n v="0"/>
    <s v="VACANT RESIDENTIAL"/>
    <n v="8001"/>
    <s v="Residential-Vacant Land"/>
    <n v="2017"/>
    <n v="17351"/>
    <n v="2017"/>
    <n v="18274"/>
    <n v="268.77"/>
    <n v="0.8329562711129016"/>
    <s v="No"/>
    <m/>
    <s v="No"/>
    <m/>
    <m/>
    <m/>
    <m/>
    <s v="I"/>
    <s v="I"/>
    <n v="0"/>
    <n v="0"/>
    <n v="0"/>
    <n v="0"/>
    <n v="0"/>
    <s v="No"/>
    <s v="No"/>
    <s v="No"/>
    <n v="0"/>
    <n v="0"/>
    <n v="0"/>
    <n v="0"/>
    <n v="0"/>
    <n v="4"/>
    <s v="Potential Medium Risk"/>
    <s v="Minimal"/>
    <n v="1"/>
    <s v="No"/>
    <s v="No"/>
    <s v="No"/>
    <s v="Without Environmental Issues"/>
    <s v="No"/>
    <s v="None"/>
    <s v="86129 PALM TREE DR"/>
    <s v="Yulee"/>
    <s v="Florida"/>
    <n v="32097"/>
    <s v="86129 PALM TREE DR YULEE FL 32097"/>
    <s v=""/>
    <s v="Pass"/>
    <s v="No"/>
    <s v="FV&lt;$10K"/>
    <s v="N/A"/>
    <s v="No, &lt; $20K Lien"/>
    <s v="No, Lien &lt; $20K"/>
    <s v="N/A"/>
    <s v="No"/>
    <s v="No"/>
    <n v="1"/>
    <s v="No"/>
    <n v="17351"/>
    <n v="1"/>
    <n v="17351"/>
    <m/>
    <n v="0"/>
    <n v="0"/>
    <s v=""/>
    <e v="#N/A"/>
    <n v="17351"/>
    <s v="No"/>
    <s v="V"/>
    <s v="Yes"/>
    <s v="No"/>
    <n v="0"/>
    <n v="0"/>
    <n v="1613.3500000000001"/>
    <n v="-1613.3500000000001"/>
    <n v="9.2983113365223913E-2"/>
    <m/>
    <s v="No"/>
    <m/>
    <m/>
    <m/>
    <x v="4"/>
    <n v="1406"/>
    <n v="322.67"/>
    <s v="Ok"/>
    <n v="0"/>
    <n v="0"/>
  </r>
  <r>
    <n v="1407"/>
    <s v="Nassau"/>
    <s v="42-2N-27-0000-0039-0000"/>
    <n v="1639.91"/>
    <n v="2017"/>
    <n v="1639.91"/>
    <n v="1639.91"/>
    <n v="0"/>
    <n v="463200"/>
    <s v="YULEE"/>
    <s v="Florida"/>
    <n v="32097"/>
    <s v="463200 SR 200"/>
    <s v="YULEE FL 32097"/>
    <n v="-81.597666996624099"/>
    <n v="30.631334108531401"/>
    <s v="MOBLEY GAIL"/>
    <n v="1"/>
    <s v="SINGLE FAMILY"/>
    <n v="1001"/>
    <s v="Single Family Residential"/>
    <n v="2017"/>
    <n v="98207"/>
    <n v="2017"/>
    <n v="98207"/>
    <n v="1486.74"/>
    <n v="0.90659853284631464"/>
    <s v="No"/>
    <s v="No"/>
    <s v="No"/>
    <s v="No"/>
    <s v="No"/>
    <m/>
    <m/>
    <s v="I"/>
    <s v="I"/>
    <s v="I"/>
    <s v="I"/>
    <s v="I"/>
    <s v="I"/>
    <s v="I"/>
    <s v="No"/>
    <s v="No"/>
    <s v="No"/>
    <n v="0"/>
    <n v="0"/>
    <n v="0"/>
    <n v="0"/>
    <n v="0"/>
    <n v="4"/>
    <s v="Potential Medium Risk"/>
    <s v="Minimal"/>
    <n v="2"/>
    <s v="No"/>
    <s v="No"/>
    <s v="No"/>
    <s v="Without Environmental Issues"/>
    <s v="No"/>
    <s v="None"/>
    <s v="463200 SR 200"/>
    <s v="Yulee"/>
    <s v="Florida"/>
    <n v="32097"/>
    <s v="463200 SR 200 YULEE FL 32097"/>
    <s v=""/>
    <s v="Pass"/>
    <s v="No"/>
    <s v="FV&lt;$10K"/>
    <s v="N/A"/>
    <s v="No, &lt; $20K Lien"/>
    <s v="No, Lien &lt; $20K"/>
    <s v="N/A"/>
    <s v="No"/>
    <s v="No"/>
    <n v="2"/>
    <s v="Yes"/>
    <n v="98207"/>
    <n v="1"/>
    <n v="98207"/>
    <m/>
    <n v="0"/>
    <n v="0"/>
    <s v=""/>
    <e v="#N/A"/>
    <n v="98207"/>
    <s v="No"/>
    <s v="S"/>
    <s v="No"/>
    <s v="No"/>
    <n v="0.35"/>
    <n v="34372.449999999997"/>
    <n v="9839.4600000000009"/>
    <n v="24532.989999999998"/>
    <n v="0.10019102507967864"/>
    <m/>
    <s v="No"/>
    <m/>
    <m/>
    <m/>
    <x v="3"/>
    <n v="1407"/>
    <n v="1639.91"/>
    <s v="Ok"/>
    <n v="0"/>
    <n v="0"/>
  </r>
  <r>
    <n v="1408"/>
    <s v="Nassau"/>
    <s v="42-2N-27-0000-0043-0000"/>
    <n v="153.78"/>
    <n v="2017"/>
    <n v="153.78"/>
    <n v="153.78"/>
    <n v="0"/>
    <m/>
    <s v="YULEE"/>
    <s v="Florida"/>
    <n v="32097"/>
    <s v="SPICEWOOD DR"/>
    <s v="YULEE FL 32097"/>
    <n v="-81.5979876115275"/>
    <n v="30.6309290771623"/>
    <s v="PRINCE G A (EST)"/>
    <n v="0"/>
    <s v="VACANT RESIDENTIAL"/>
    <n v="8001"/>
    <s v="Residential-Vacant Land"/>
    <n v="2017"/>
    <n v="7437"/>
    <n v="2017"/>
    <n v="7437"/>
    <n v="112.6"/>
    <n v="0.73221485238652617"/>
    <s v="No"/>
    <s v="Yes"/>
    <s v="No"/>
    <s v="No"/>
    <s v="No"/>
    <s v="No"/>
    <m/>
    <s v="I"/>
    <s v="C"/>
    <s v="I"/>
    <s v="I"/>
    <s v="I"/>
    <s v="I"/>
    <s v="I"/>
    <s v="Yes"/>
    <s v="Yes"/>
    <s v="Yes"/>
    <n v="0"/>
    <n v="0"/>
    <n v="0"/>
    <n v="0"/>
    <n v="0"/>
    <n v="4"/>
    <s v="Potential Medium Risk"/>
    <s v="Minimal"/>
    <n v="6"/>
    <s v="No"/>
    <s v="No"/>
    <s v="No"/>
    <s v="Without Environmental Issues"/>
    <s v="No"/>
    <s v="None"/>
    <s v="SPICEWOOD DR"/>
    <s v="Yulee"/>
    <s v="Florida"/>
    <n v="32097"/>
    <s v="SPICEWOOD DR YULEE FL 32097"/>
    <s v=""/>
    <s v="Pass"/>
    <s v="No"/>
    <s v="FV&lt;$10K"/>
    <s v="N/A"/>
    <s v="No, &lt; $20K Lien"/>
    <s v="No, Lien &lt; $20K"/>
    <s v="N/A"/>
    <s v="Yes"/>
    <s v="No"/>
    <n v="6"/>
    <s v="No"/>
    <n v="7437"/>
    <n v="1"/>
    <n v="7437"/>
    <m/>
    <n v="0"/>
    <n v="0"/>
    <s v=""/>
    <e v="#N/A"/>
    <n v="7437"/>
    <s v="No"/>
    <s v="V"/>
    <s v="Yes"/>
    <s v="No"/>
    <n v="0"/>
    <n v="0"/>
    <n v="1537.8"/>
    <n v="-1537.8"/>
    <n v="0.20677692617991125"/>
    <m/>
    <s v="No"/>
    <m/>
    <m/>
    <m/>
    <x v="6"/>
    <n v="1408"/>
    <n v="153.78"/>
    <s v="Ok"/>
    <n v="0"/>
    <n v="0"/>
  </r>
  <r>
    <n v="1409"/>
    <s v="Nassau"/>
    <s v="42-2N-27-0000-0044-0020"/>
    <n v="61.22"/>
    <n v="2017"/>
    <n v="61.22"/>
    <n v="61.22"/>
    <n v="0"/>
    <m/>
    <s v="YULEE"/>
    <s v="Florida"/>
    <n v="32097"/>
    <s v="SPICEWOOD ST"/>
    <s v="YULEE FL 32097"/>
    <n v="-81.597981421750504"/>
    <n v="30.630720126160899"/>
    <s v="COLLYMORE MICHAEL"/>
    <n v="0"/>
    <s v="VACANT RESIDENTIAL"/>
    <n v="8001"/>
    <s v="Residential-Vacant Land"/>
    <n v="2017"/>
    <n v="1785"/>
    <n v="2017"/>
    <n v="1785"/>
    <n v="27.02"/>
    <n v="0.44135903299575302"/>
    <s v="No"/>
    <s v="No"/>
    <s v="No"/>
    <s v="No"/>
    <s v="No"/>
    <s v="No"/>
    <s v="No"/>
    <s v="I"/>
    <s v="C"/>
    <s v="C"/>
    <s v="C"/>
    <s v="I"/>
    <s v="I"/>
    <s v="C"/>
    <s v="No"/>
    <s v="Yes"/>
    <s v="No"/>
    <n v="0"/>
    <n v="0"/>
    <n v="0"/>
    <n v="0"/>
    <n v="0"/>
    <n v="4"/>
    <s v="Potential Medium Risk"/>
    <s v="Minimal"/>
    <n v="1"/>
    <s v="No"/>
    <s v="No"/>
    <s v="No"/>
    <s v="Without Environmental Issues"/>
    <s v="No"/>
    <s v="None"/>
    <s v="SPICEWOOD ST"/>
    <s v="Yulee"/>
    <s v="Florida"/>
    <n v="32097"/>
    <s v="SPICEWOOD ST YULEE FL 32097"/>
    <s v=""/>
    <s v="Lien&lt;$150"/>
    <s v="No"/>
    <s v="FV&lt;$10K"/>
    <s v="N/A"/>
    <s v="No, &lt; $20K Lien"/>
    <s v="No, Lien &lt; $20K"/>
    <s v="N/A"/>
    <s v="No"/>
    <s v="No"/>
    <n v="1"/>
    <s v="No"/>
    <n v="1785"/>
    <n v="1"/>
    <n v="1785"/>
    <m/>
    <n v="0"/>
    <n v="0"/>
    <s v=""/>
    <e v="#N/A"/>
    <n v="1785"/>
    <s v="No"/>
    <s v="V"/>
    <s v="Yes"/>
    <s v="No"/>
    <n v="0"/>
    <n v="0"/>
    <n v="306.10000000000002"/>
    <n v="-306.10000000000002"/>
    <n v="0.17148459383753503"/>
    <m/>
    <s v="No"/>
    <m/>
    <m/>
    <m/>
    <x v="2"/>
    <n v="1409"/>
    <n v="61.22"/>
    <s v="Ok"/>
    <n v="0"/>
    <n v="0"/>
  </r>
  <r>
    <n v="1410"/>
    <s v="Nassau"/>
    <s v="42-2N-27-0000-0056-0010"/>
    <n v="352.39"/>
    <n v="2017"/>
    <n v="352.39"/>
    <n v="352.39"/>
    <n v="0"/>
    <n v="86075"/>
    <s v="YULEE"/>
    <s v="Florida"/>
    <n v="32097"/>
    <s v="86075 SOWELL RD"/>
    <s v="YULEE FL 32097"/>
    <n v="-81.602561244416606"/>
    <n v="30.630442940505301"/>
    <s v="EVANS JOSEPH"/>
    <n v="2"/>
    <s v="MOBILE HOMES"/>
    <n v="1006"/>
    <s v="Mobile home"/>
    <n v="2017"/>
    <n v="19556"/>
    <n v="2017"/>
    <n v="19583"/>
    <n v="296.24"/>
    <n v="0.84065949658049322"/>
    <s v="No"/>
    <s v="No"/>
    <s v="No"/>
    <s v="No"/>
    <m/>
    <m/>
    <m/>
    <s v="I"/>
    <s v="I"/>
    <s v="I"/>
    <s v="I"/>
    <n v="0"/>
    <n v="0"/>
    <n v="0"/>
    <s v="No"/>
    <s v="No"/>
    <s v="No"/>
    <n v="0"/>
    <n v="0"/>
    <n v="0"/>
    <n v="0"/>
    <n v="0"/>
    <n v="4"/>
    <s v="Potential Medium Risk"/>
    <s v="Minimal"/>
    <n v="2"/>
    <s v="No"/>
    <s v="No"/>
    <s v="No"/>
    <s v="Without Environmental Issues"/>
    <s v="No"/>
    <s v="None"/>
    <s v="86075 SOWELL RD"/>
    <s v="Yulee"/>
    <s v="Florida"/>
    <n v="32097"/>
    <s v="86075 SOWELL RD YULEE FL 32097"/>
    <s v=""/>
    <s v="Pass"/>
    <s v="No"/>
    <s v="FV&lt;$10K"/>
    <s v="N/A"/>
    <s v="No, &lt; $20K Lien"/>
    <s v="No, Lien &lt; $20K"/>
    <s v="N/A"/>
    <s v="No"/>
    <s v="No"/>
    <n v="2"/>
    <s v="Yes"/>
    <n v="19556"/>
    <n v="1"/>
    <n v="19556"/>
    <m/>
    <n v="0"/>
    <n v="0"/>
    <s v=""/>
    <e v="#N/A"/>
    <n v="19556"/>
    <s v="No"/>
    <s v="R"/>
    <s v="No"/>
    <s v="No"/>
    <n v="0.35"/>
    <n v="6844.5999999999995"/>
    <n v="2114.3399999999997"/>
    <n v="4730.26"/>
    <n v="0.1081172018817754"/>
    <m/>
    <s v="No"/>
    <m/>
    <m/>
    <m/>
    <x v="4"/>
    <n v="1410"/>
    <n v="352.39"/>
    <s v="Ok"/>
    <n v="0"/>
    <n v="0"/>
  </r>
  <r>
    <n v="1411"/>
    <s v="Nassau"/>
    <s v="42-2N-27-0000-0058-0020"/>
    <n v="135.81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31341"/>
    <e v="#N/A"/>
    <e v="#N/A"/>
    <e v="#N/A"/>
    <n v="0"/>
    <s v="Yes"/>
    <s v="No"/>
    <m/>
    <s v="No"/>
    <m/>
    <m/>
    <m/>
    <e v="#N/A"/>
    <e v="#N/A"/>
    <e v="#N/A"/>
    <e v="#N/A"/>
    <e v="#N/A"/>
    <e v="#N/A"/>
    <e v="#N/A"/>
    <s v="Yes"/>
    <s v="No"/>
    <s v="Yes"/>
    <e v="#N/A"/>
    <e v="#N/A"/>
    <e v="#N/A"/>
    <e v="#N/A"/>
    <e v="#N/A"/>
    <e v="#N/A"/>
    <e v="#N/A"/>
    <e v="#N/A"/>
    <n v="1"/>
    <s v="Yes"/>
    <e v="#N/A"/>
    <s v="No"/>
    <e v="#N/A"/>
    <s v="No"/>
    <e v="#N/A"/>
    <e v="#N/A"/>
    <e v="#N/A"/>
    <e v="#N/A"/>
    <e v="#N/A"/>
    <e v="#N/A"/>
    <e v="#N/A"/>
    <s v="Lien&lt;$150"/>
    <e v="#N/A"/>
    <s v="FV&lt;$10K"/>
    <s v="N/A"/>
    <s v="No, &lt; $20K Lien"/>
    <s v="No, Lien &lt; $20K"/>
    <s v="N/A"/>
    <s v="Yes"/>
    <s v="No"/>
    <n v="1"/>
    <s v="No"/>
    <n v="31341"/>
    <n v="1"/>
    <n v="31341"/>
    <m/>
    <e v="#N/A"/>
    <e v="#N/A"/>
    <s v=""/>
    <e v="#N/A"/>
    <n v="31341"/>
    <s v="No"/>
    <s v="R"/>
    <s v="No"/>
    <s v="Yes"/>
    <n v="0.67"/>
    <n v="20998.47"/>
    <e v="#N/A"/>
    <e v="#N/A"/>
    <e v="#N/A"/>
    <m/>
    <s v="No"/>
    <m/>
    <m/>
    <m/>
    <x v="2"/>
    <n v="1411"/>
    <n v="135.81"/>
    <s v="Ok"/>
    <e v="#N/A"/>
    <e v="#N/A"/>
  </r>
  <r>
    <n v="1412"/>
    <s v="Nassau"/>
    <s v="42-2N-27-0000-0065-0000"/>
    <n v="274.7"/>
    <n v="2017"/>
    <e v="#N/A"/>
    <e v="#N/A"/>
    <e v="#N/A"/>
    <e v="#N/A"/>
    <e v="#N/A"/>
    <e v="#N/A"/>
    <e v="#N/A"/>
    <e v="#N/A"/>
    <e v="#N/A"/>
    <e v="#N/A"/>
    <e v="#N/A"/>
    <e v="#N/A"/>
    <n v="0"/>
    <s v="VACANT RESIDENTIAL"/>
    <e v="#N/A"/>
    <e v="#N/A"/>
    <n v="2017"/>
    <n v="14300"/>
    <e v="#N/A"/>
    <e v="#N/A"/>
    <e v="#N/A"/>
    <n v="0"/>
    <s v="No"/>
    <s v="No"/>
    <s v="No"/>
    <m/>
    <s v="No"/>
    <m/>
    <s v="No"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14300"/>
    <n v="1"/>
    <n v="14300"/>
    <m/>
    <e v="#N/A"/>
    <e v="#N/A"/>
    <s v=""/>
    <e v="#N/A"/>
    <n v="14300"/>
    <s v="No"/>
    <s v="V"/>
    <s v="Yes"/>
    <s v="No"/>
    <n v="0"/>
    <n v="0"/>
    <e v="#N/A"/>
    <e v="#N/A"/>
    <e v="#N/A"/>
    <m/>
    <s v="No"/>
    <m/>
    <m/>
    <m/>
    <x v="4"/>
    <n v="1412"/>
    <n v="274.7"/>
    <s v="Ok"/>
    <e v="#N/A"/>
    <e v="#N/A"/>
  </r>
  <r>
    <n v="1413"/>
    <s v="Nassau"/>
    <s v="42-2N-27-0000-0066-0000"/>
    <n v="1294.52"/>
    <n v="2017"/>
    <n v="1294.52"/>
    <n v="1294.52"/>
    <n v="0"/>
    <n v="850568"/>
    <s v="YULEE"/>
    <s v="Florida"/>
    <n v="32097"/>
    <s v="850568 US HWY 17"/>
    <s v="YULEE FL 32097"/>
    <n v="-81.596561395087207"/>
    <n v="30.611556452064601"/>
    <s v="REPO YULEE CENTER"/>
    <n v="11"/>
    <s v="STORES, ONE STORY"/>
    <n v="2000"/>
    <s v="Commercial (General)"/>
    <n v="2017"/>
    <n v="77111"/>
    <n v="2017"/>
    <n v="77111"/>
    <n v="1167.3800000000001"/>
    <n v="0.90178599017396421"/>
    <s v="No"/>
    <m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1"/>
    <n v="2"/>
    <s v="Potential High Risk"/>
    <s v="Minimal"/>
    <n v="1"/>
    <s v="No"/>
    <s v="Yes"/>
    <s v="Yes"/>
    <s v="SOLID WASTE"/>
    <s v="Yes"/>
    <s v="None"/>
    <s v="850568 US HWY 17"/>
    <s v="Yulee"/>
    <s v="Florida"/>
    <n v="32097"/>
    <s v="850568 US HWY 17 YULEE FL 32097"/>
    <s v=""/>
    <s v="Pass"/>
    <s v="Yes"/>
    <s v="FV&lt;$10K"/>
    <s v="N/A"/>
    <s v="No, &lt; $20K Lien"/>
    <s v="No, Lien &lt; $20K"/>
    <s v="N/A"/>
    <s v="No"/>
    <s v="No"/>
    <n v="1"/>
    <s v="No"/>
    <n v="77111"/>
    <n v="1"/>
    <n v="77111"/>
    <m/>
    <n v="0"/>
    <n v="0"/>
    <s v=""/>
    <e v="#N/A"/>
    <n v="77111"/>
    <s v="No"/>
    <s v="C"/>
    <s v="No"/>
    <s v="No"/>
    <n v="0.3"/>
    <n v="23133.3"/>
    <n v="6472.6"/>
    <n v="16660.699999999997"/>
    <n v="8.3938737663887125E-2"/>
    <m/>
    <s v="No"/>
    <m/>
    <m/>
    <m/>
    <x v="0"/>
    <n v="1413"/>
    <n v="1294.52"/>
    <s v="Ok"/>
    <n v="0"/>
    <n v="0"/>
  </r>
  <r>
    <n v="1414"/>
    <s v="Nassau"/>
    <s v="42-2N-27-0000-0079-0010"/>
    <n v="1759.64"/>
    <n v="2017"/>
    <n v="1759.64"/>
    <n v="1759.64"/>
    <n v="0"/>
    <m/>
    <s v="YULEE"/>
    <s v="Florida"/>
    <n v="32097"/>
    <s v="HARTS RD"/>
    <s v="YULEE FL 32097"/>
    <n v="-81.593601149409693"/>
    <n v="30.592466976603699"/>
    <s v="CLAXTON JOHN L"/>
    <n v="0"/>
    <s v="VACANT RESIDENTIAL"/>
    <n v="8001"/>
    <s v="Residential-Vacant Land"/>
    <n v="2017"/>
    <n v="105520"/>
    <n v="2017"/>
    <n v="105520"/>
    <n v="1597.45"/>
    <n v="0.9078277374917596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HARTS RD"/>
    <s v="Yulee"/>
    <s v="Florida"/>
    <n v="32097"/>
    <s v="HARTS RD YULEE FL 32097"/>
    <s v=""/>
    <s v="Pass"/>
    <s v="No"/>
    <s v="FV&lt;$10K"/>
    <s v="N/A"/>
    <s v="No, &lt; $20K Lien"/>
    <s v="No, Lien &lt; $20K"/>
    <s v="N/A"/>
    <s v="No"/>
    <s v="No"/>
    <n v="0"/>
    <s v="No"/>
    <n v="105520"/>
    <n v="1"/>
    <n v="105520"/>
    <m/>
    <n v="0"/>
    <n v="0"/>
    <s v=""/>
    <e v="#N/A"/>
    <n v="105520"/>
    <s v="No"/>
    <s v="V"/>
    <s v="Yes"/>
    <s v="No"/>
    <n v="0"/>
    <n v="0"/>
    <n v="7038.56"/>
    <n v="-7038.56"/>
    <n v="6.6703563305534494E-2"/>
    <m/>
    <s v="No"/>
    <m/>
    <m/>
    <m/>
    <x v="1"/>
    <n v="1414"/>
    <n v="1759.64"/>
    <s v="Ok"/>
    <n v="0"/>
    <n v="0"/>
  </r>
  <r>
    <n v="1415"/>
    <s v="Nassau"/>
    <s v="42-2N-27-0000-0084-0000"/>
    <n v="3507.27"/>
    <n v="2017"/>
    <n v="3507.27"/>
    <n v="3507.27"/>
    <n v="0"/>
    <n v="85043"/>
    <s v="YULEE"/>
    <s v="Florida"/>
    <n v="32097"/>
    <s v="85043 HARTS RD"/>
    <s v="YULEE FL 32097"/>
    <n v="-81.589910161067493"/>
    <n v="30.588179679722199"/>
    <s v="NORMAN TRAE"/>
    <n v="1"/>
    <s v="SINGLE FAMILY"/>
    <n v="1001"/>
    <s v="Single Family Residential"/>
    <n v="2017"/>
    <n v="212261"/>
    <n v="2017"/>
    <n v="212261"/>
    <n v="3213.38"/>
    <n v="0.91620548175646588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1"/>
    <s v="Potential Low Risk"/>
    <s v="Minimal"/>
    <n v="0"/>
    <s v="No"/>
    <n v="0"/>
    <s v="No"/>
    <s v="Without Environmental Issues"/>
    <s v="No"/>
    <s v="None"/>
    <s v="85043 HARTS RD"/>
    <s v="Yulee"/>
    <s v="Florida"/>
    <n v="32097"/>
    <s v="85043 HARTS RD YULEE FL 32097"/>
    <s v=""/>
    <s v="Pass"/>
    <s v="No"/>
    <s v="FV&lt;$10K"/>
    <s v="N/A"/>
    <s v="No, &lt; $20K Lien"/>
    <s v="No, Lien &lt; $20K"/>
    <s v="N/A"/>
    <s v="No"/>
    <s v="No"/>
    <n v="0"/>
    <s v="No"/>
    <n v="212261"/>
    <n v="1"/>
    <n v="212261"/>
    <m/>
    <n v="0"/>
    <n v="0"/>
    <s v=""/>
    <e v="#N/A"/>
    <n v="212261"/>
    <s v="No"/>
    <s v="S"/>
    <s v="No"/>
    <s v="No"/>
    <n v="0.35"/>
    <n v="74291.349999999991"/>
    <n v="14029.08"/>
    <n v="60262.26999999999"/>
    <n v="6.6093535788486812E-2"/>
    <m/>
    <s v="No"/>
    <m/>
    <m/>
    <m/>
    <x v="0"/>
    <n v="1415"/>
    <n v="3507.27"/>
    <s v="Ok"/>
    <n v="0"/>
    <n v="0"/>
  </r>
  <r>
    <n v="1416"/>
    <s v="Nassau"/>
    <s v="42-2N-27-0000-0085-0010"/>
    <n v="1147.32"/>
    <n v="2017"/>
    <n v="1147.32"/>
    <n v="1147.32"/>
    <n v="0"/>
    <n v="85011"/>
    <s v="YULEE"/>
    <s v="Florida"/>
    <n v="32097"/>
    <s v="85011 HARTS RD"/>
    <s v="YULEE FL 32097"/>
    <n v="-81.588775269246"/>
    <n v="30.588956343204501"/>
    <s v="WILSON DAVID GLEN"/>
    <n v="1"/>
    <s v="SINGLE FAMILY"/>
    <n v="1001"/>
    <s v="Single Family Residential"/>
    <n v="2017"/>
    <n v="107226"/>
    <n v="2017"/>
    <n v="116169"/>
    <n v="1031.27"/>
    <n v="0.89885123592371796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n v="0"/>
    <s v="No"/>
    <s v="Without Environmental Issues"/>
    <s v="No"/>
    <s v="None"/>
    <s v="85011 HARTS RD"/>
    <s v="Yulee"/>
    <s v="Florida"/>
    <n v="32097"/>
    <s v="85011 HARTS RD YULEE FL 32097"/>
    <s v=""/>
    <s v="Pass"/>
    <s v="No"/>
    <s v="FV&lt;$10K"/>
    <s v="N/A"/>
    <s v="No, &lt; $20K Lien"/>
    <s v="No, Lien &lt; $20K"/>
    <s v="N/A"/>
    <s v="No"/>
    <s v="No"/>
    <n v="0"/>
    <s v="No"/>
    <n v="107226"/>
    <n v="1"/>
    <n v="107226"/>
    <m/>
    <n v="0"/>
    <n v="0"/>
    <s v=""/>
    <e v="#N/A"/>
    <n v="107226"/>
    <s v="No"/>
    <s v="S"/>
    <s v="No"/>
    <s v="Yes"/>
    <n v="0.67"/>
    <n v="71841.42"/>
    <n v="4589.28"/>
    <n v="67252.14"/>
    <n v="4.280006714789323E-2"/>
    <m/>
    <s v="No"/>
    <m/>
    <m/>
    <m/>
    <x v="0"/>
    <n v="1416"/>
    <n v="1147.32"/>
    <s v="Ok"/>
    <n v="0"/>
    <n v="0"/>
  </r>
  <r>
    <n v="1417"/>
    <s v="Nassau"/>
    <s v="42-2N-27-0000-0086-0000"/>
    <n v="1220.78"/>
    <n v="2017"/>
    <n v="1220.78"/>
    <n v="1220.78"/>
    <n v="0"/>
    <m/>
    <s v="YULEE"/>
    <s v="Florida"/>
    <n v="32097"/>
    <s v="US HWY 17"/>
    <s v="YULEE FL 32097"/>
    <n v="-81.599035722851497"/>
    <n v="30.601338316779099"/>
    <s v="AB HARTS ROAD LLC"/>
    <n v="10"/>
    <s v="VACANT COMMERCIAL"/>
    <n v="8002"/>
    <s v="Commercial-Vacant Land"/>
    <n v="2017"/>
    <n v="72608"/>
    <n v="2017"/>
    <n v="72608"/>
    <n v="1099.19"/>
    <n v="0.90039974442569515"/>
    <m/>
    <s v="No"/>
    <s v="No"/>
    <m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1"/>
    <s v="Potential Low Risk"/>
    <s v="Minimal"/>
    <n v="0"/>
    <s v="No"/>
    <s v="No"/>
    <s v="No"/>
    <s v="Without Environmental Issues"/>
    <s v="No"/>
    <s v="None"/>
    <s v="US HWY 17"/>
    <s v="Yulee"/>
    <s v="Florida"/>
    <n v="32097"/>
    <s v="US HWY 17 YULEE FL 32097"/>
    <s v=""/>
    <s v="Pass"/>
    <s v="No"/>
    <s v="FV&lt;$10K"/>
    <s v="N/A"/>
    <s v="No, &lt; $20K Lien"/>
    <s v="No, Lien &lt; $20K"/>
    <s v="N/A"/>
    <s v="No"/>
    <s v="No"/>
    <n v="0"/>
    <s v="No"/>
    <n v="72608"/>
    <n v="1"/>
    <n v="72608"/>
    <m/>
    <n v="0"/>
    <n v="0"/>
    <s v=""/>
    <e v="#N/A"/>
    <n v="72608"/>
    <s v="No"/>
    <s v="V"/>
    <s v="Yes"/>
    <s v="No"/>
    <n v="0"/>
    <n v="0"/>
    <n v="4883.12"/>
    <n v="-4883.12"/>
    <n v="6.7253195240193922E-2"/>
    <m/>
    <s v="No"/>
    <m/>
    <m/>
    <m/>
    <x v="1"/>
    <n v="1417"/>
    <n v="1220.78"/>
    <s v="Ok"/>
    <n v="0"/>
    <n v="0"/>
  </r>
  <r>
    <n v="1418"/>
    <s v="Nassau"/>
    <s v="42-2N-27-0000-0086-0020"/>
    <n v="1260.69"/>
    <n v="2017"/>
    <n v="1260.69"/>
    <n v="1260.69"/>
    <n v="0"/>
    <m/>
    <s v="YULEE"/>
    <s v="Florida"/>
    <n v="32097"/>
    <s v="US HWY 17"/>
    <s v="YULEE FL 32097"/>
    <n v="-81.599521888436897"/>
    <n v="30.6008297514107"/>
    <s v="ANDREWS KIMBER L"/>
    <n v="10"/>
    <s v="VACANT COMMERCIAL"/>
    <n v="8002"/>
    <s v="Commercial-Vacant Land"/>
    <n v="2017"/>
    <n v="75046"/>
    <n v="2017"/>
    <n v="75046"/>
    <n v="1136.0999999999999"/>
    <n v="0.90117316707517303"/>
    <m/>
    <s v="No"/>
    <s v="No"/>
    <m/>
    <s v="No"/>
    <s v="No"/>
    <s v="No"/>
    <s v="I"/>
    <s v="I"/>
    <s v="I"/>
    <s v="I"/>
    <s v="I"/>
    <n v="0"/>
    <n v="0"/>
    <s v="No"/>
    <s v="No"/>
    <s v="No"/>
    <n v="0"/>
    <n v="0"/>
    <n v="0"/>
    <n v="0"/>
    <n v="0"/>
    <n v="1"/>
    <s v="Potential Low Risk"/>
    <s v="Minimal"/>
    <n v="0"/>
    <s v="No"/>
    <s v="Yes"/>
    <s v="No"/>
    <s v="Without Environmental Issues"/>
    <s v="No"/>
    <s v="None"/>
    <s v="US HWY 17"/>
    <s v="Yulee"/>
    <s v="Florida"/>
    <n v="32097"/>
    <s v="US HWY 17 YULEE FL 32097"/>
    <s v=""/>
    <s v="Pass"/>
    <s v="Yes"/>
    <s v="FV&lt;$10K"/>
    <s v="N/A"/>
    <s v="No, &lt; $20K Lien"/>
    <s v="No, Lien &lt; $20K"/>
    <s v="N/A"/>
    <s v="No"/>
    <s v="No"/>
    <n v="0"/>
    <s v="No"/>
    <n v="75046"/>
    <n v="1"/>
    <n v="75046"/>
    <m/>
    <n v="0"/>
    <n v="0"/>
    <s v=""/>
    <e v="#N/A"/>
    <n v="75046"/>
    <s v="No"/>
    <s v="V"/>
    <s v="Yes"/>
    <s v="No"/>
    <n v="0"/>
    <n v="0"/>
    <n v="5042.76"/>
    <n v="-5042.76"/>
    <n v="6.7195586706819826E-2"/>
    <m/>
    <s v="No"/>
    <m/>
    <m/>
    <m/>
    <x v="1"/>
    <n v="1418"/>
    <n v="1260.69"/>
    <s v="Ok"/>
    <n v="0"/>
    <n v="0"/>
  </r>
  <r>
    <n v="1419"/>
    <s v="Nassau"/>
    <s v="42-2N-27-0000-0091-0010"/>
    <n v="522.4"/>
    <n v="2017"/>
    <n v="522.4"/>
    <n v="522.4"/>
    <n v="0"/>
    <n v="85006"/>
    <s v="YULEE"/>
    <s v="Florida"/>
    <n v="32097"/>
    <s v="85006 DURRANCE AVE"/>
    <s v="YULEE FL 32097"/>
    <n v="-81.600415993607797"/>
    <n v="30.599817012749899"/>
    <s v="HALL COREY DURAND"/>
    <n v="1"/>
    <s v="SINGLE FAMILY"/>
    <n v="1001"/>
    <s v="Single Family Residential"/>
    <n v="2017"/>
    <n v="29953"/>
    <n v="2017"/>
    <n v="29953"/>
    <n v="453.45"/>
    <n v="0.86801301684532928"/>
    <s v="No"/>
    <m/>
    <m/>
    <s v="No"/>
    <s v="No"/>
    <s v="No"/>
    <m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n v="0"/>
    <n v="1"/>
    <s v="No"/>
    <s v="No"/>
    <s v="No"/>
    <s v="Without Environmental Issues"/>
    <s v="No"/>
    <s v="None"/>
    <s v="85006 DURRANCE AVE"/>
    <s v="Yulee"/>
    <s v="Florida"/>
    <n v="32097"/>
    <s v="85006 DURRANCE AVE YULEE FL 32097"/>
    <s v=""/>
    <s v="Pass"/>
    <s v="No"/>
    <s v="FV&lt;$10K"/>
    <s v="N/A"/>
    <s v="No, &lt; $20K Lien"/>
    <s v="No, Lien &lt; $20K"/>
    <s v="N/A"/>
    <s v="No"/>
    <s v="No"/>
    <n v="1"/>
    <s v="No"/>
    <n v="29953"/>
    <n v="1"/>
    <n v="29953"/>
    <m/>
    <n v="0"/>
    <n v="0"/>
    <s v=""/>
    <e v="#N/A"/>
    <n v="29953"/>
    <s v="No"/>
    <s v="S"/>
    <s v="No"/>
    <s v="No"/>
    <n v="0.35"/>
    <n v="10483.549999999999"/>
    <n v="2612"/>
    <n v="7871.5499999999993"/>
    <n v="8.7203285146729884E-2"/>
    <m/>
    <s v="No"/>
    <m/>
    <m/>
    <m/>
    <x v="4"/>
    <n v="1419"/>
    <n v="522.4"/>
    <s v="Ok"/>
    <n v="0"/>
    <n v="0"/>
  </r>
  <r>
    <n v="1420"/>
    <s v="Nassau"/>
    <s v="42-2N-27-0000-0095-0000"/>
    <n v="456.18"/>
    <n v="2017"/>
    <n v="456.18"/>
    <n v="456.18"/>
    <n v="0"/>
    <n v="85020"/>
    <s v="YULEE"/>
    <s v="Florida"/>
    <n v="32097"/>
    <s v="85020 HALLS LN"/>
    <s v="YULEE FL 32097"/>
    <n v="-81.600608059817304"/>
    <n v="30.598960558922499"/>
    <s v="WARREN RICKY LAMAR"/>
    <n v="2"/>
    <s v="MOBILE HOMES"/>
    <n v="1006"/>
    <s v="Mobile home"/>
    <n v="2017"/>
    <n v="53232"/>
    <n v="2017"/>
    <n v="58430"/>
    <n v="392.21"/>
    <n v="0.85977026612302154"/>
    <s v="No"/>
    <s v="No"/>
    <m/>
    <m/>
    <m/>
    <m/>
    <m/>
    <s v="I"/>
    <s v="I"/>
    <s v="I"/>
    <s v="I"/>
    <n v="0"/>
    <n v="0"/>
    <n v="0"/>
    <s v="No"/>
    <s v="No"/>
    <s v="No"/>
    <n v="0"/>
    <n v="0"/>
    <n v="0"/>
    <n v="0"/>
    <n v="0"/>
    <n v="1"/>
    <s v="Potential Low Risk"/>
    <s v="Minimal"/>
    <n v="1"/>
    <s v="Yes"/>
    <s v="No"/>
    <s v="No"/>
    <s v="Without Environmental Issues"/>
    <s v="No"/>
    <s v="None"/>
    <s v="85020 HALLS LN"/>
    <s v="Yulee"/>
    <s v="Florida"/>
    <n v="32097"/>
    <s v="85020 HALLS LN YULEE FL 32097"/>
    <s v=""/>
    <s v="Pass"/>
    <s v="No"/>
    <s v="FV&lt;$10K"/>
    <s v="N/A"/>
    <s v="No, &lt; $20K Lien"/>
    <s v="No, Lien &lt; $20K"/>
    <s v="N/A"/>
    <s v="No"/>
    <s v="No"/>
    <n v="1"/>
    <s v="No"/>
    <n v="53232"/>
    <n v="1"/>
    <n v="53232"/>
    <m/>
    <n v="0"/>
    <n v="0"/>
    <s v=""/>
    <e v="#N/A"/>
    <n v="53232"/>
    <s v="No"/>
    <s v="R"/>
    <s v="No"/>
    <s v="Yes"/>
    <n v="0.67"/>
    <n v="35665.440000000002"/>
    <n v="2280.9"/>
    <n v="33384.54"/>
    <n v="4.2848286744815153E-2"/>
    <m/>
    <s v="No"/>
    <m/>
    <m/>
    <m/>
    <x v="0"/>
    <n v="1420"/>
    <n v="456.18"/>
    <s v="Ok"/>
    <n v="0"/>
    <n v="0"/>
  </r>
  <r>
    <n v="1421"/>
    <s v="Nassau"/>
    <s v="42-2N-27-0000-0096-0000"/>
    <n v="367.17"/>
    <n v="2017"/>
    <n v="367.17"/>
    <n v="367.17"/>
    <n v="0"/>
    <n v="85042"/>
    <s v="YULEE"/>
    <s v="Florida"/>
    <n v="32097"/>
    <s v="85042 HALLS LN"/>
    <s v="YULEE FL 32097"/>
    <n v="-81.599994339345201"/>
    <n v="30.599147926821701"/>
    <s v="WARREN RICKY LAMAR"/>
    <n v="2"/>
    <s v="MOBILE HOMES"/>
    <n v="1006"/>
    <s v="Mobile home"/>
    <n v="2017"/>
    <n v="32174"/>
    <n v="2017"/>
    <n v="32174"/>
    <n v="309.91000000000003"/>
    <n v="0.84405043985075034"/>
    <s v="No"/>
    <m/>
    <s v="No"/>
    <s v="No"/>
    <m/>
    <m/>
    <m/>
    <s v="I"/>
    <s v="I"/>
    <s v="C"/>
    <s v="C"/>
    <n v="0"/>
    <n v="0"/>
    <n v="0"/>
    <s v="No"/>
    <s v="Yes"/>
    <s v="No"/>
    <n v="0"/>
    <n v="0"/>
    <n v="0"/>
    <n v="0"/>
    <n v="0"/>
    <n v="7"/>
    <s v="Potential Medium Risk"/>
    <n v="0"/>
    <n v="1"/>
    <s v="Yes"/>
    <s v="No"/>
    <s v="No"/>
    <s v="Without Environmental Issues"/>
    <s v="No"/>
    <s v="None"/>
    <s v="85042 HALLS LN"/>
    <s v="Yulee"/>
    <s v="Florida"/>
    <n v="32097"/>
    <s v="85042 HALLS LN YULEE FL 32097"/>
    <s v=""/>
    <s v="Pass"/>
    <s v="No"/>
    <s v="FV&lt;$10K"/>
    <s v="N/A"/>
    <s v="No, &lt; $20K Lien"/>
    <s v="No, Lien &lt; $20K"/>
    <s v="N/A"/>
    <s v="No"/>
    <s v="No"/>
    <n v="1"/>
    <s v="No"/>
    <n v="32174"/>
    <n v="1"/>
    <n v="32174"/>
    <m/>
    <n v="0"/>
    <n v="0"/>
    <s v=""/>
    <e v="#N/A"/>
    <n v="32174"/>
    <s v="No"/>
    <s v="R"/>
    <s v="No"/>
    <s v="Yes"/>
    <n v="0.67"/>
    <n v="21556.58"/>
    <n v="1835.8500000000001"/>
    <n v="19720.730000000003"/>
    <n v="5.7060048486355444E-2"/>
    <m/>
    <s v="No"/>
    <m/>
    <m/>
    <m/>
    <x v="0"/>
    <n v="1421"/>
    <n v="367.17"/>
    <s v="Ok"/>
    <n v="0"/>
    <n v="0"/>
  </r>
  <r>
    <n v="1422"/>
    <s v="Nassau"/>
    <s v="42-2N-27-0000-0096-0010"/>
    <n v="130.22999999999999"/>
    <n v="2017"/>
    <n v="130.22999999999999"/>
    <n v="130.22999999999999"/>
    <n v="0"/>
    <n v="85019"/>
    <s v="YULEE"/>
    <s v="Florida"/>
    <n v="32097"/>
    <s v="85019 HALLS LN"/>
    <s v="YULEE FL 32097"/>
    <n v="-81.600461298164504"/>
    <n v="30.599429935100201"/>
    <s v="WARREN SHIRLEY HALL"/>
    <n v="0"/>
    <s v="VACANT RESIDENTIAL"/>
    <n v="8001"/>
    <s v="Residential-Vacant Land"/>
    <n v="2017"/>
    <n v="6000"/>
    <n v="2017"/>
    <n v="6000"/>
    <n v="90.83"/>
    <n v="0.69745834293173625"/>
    <s v="No"/>
    <s v="No"/>
    <m/>
    <m/>
    <m/>
    <s v="No"/>
    <m/>
    <s v="I"/>
    <s v="I"/>
    <s v="I"/>
    <n v="0"/>
    <n v="0"/>
    <n v="0"/>
    <n v="0"/>
    <s v="No"/>
    <s v="No"/>
    <s v="No"/>
    <n v="0"/>
    <n v="0"/>
    <n v="0"/>
    <n v="0"/>
    <n v="0"/>
    <n v="1"/>
    <s v="Potential Low Risk"/>
    <s v="Minimal"/>
    <n v="1"/>
    <s v="No"/>
    <s v="No"/>
    <s v="No"/>
    <s v="Without Environmental Issues"/>
    <s v="No"/>
    <s v="None"/>
    <s v="85019 HALLS LN"/>
    <s v="Yulee"/>
    <s v="Florida"/>
    <n v="32097"/>
    <s v="85019 HALLS LN YULEE FL 32097"/>
    <s v=""/>
    <s v="Lien&lt;$150"/>
    <s v="No"/>
    <s v="FV&lt;$10K"/>
    <s v="N/A"/>
    <s v="No, &lt; $20K Lien"/>
    <s v="No, Lien &lt; $20K"/>
    <s v="N/A"/>
    <s v="No"/>
    <s v="No"/>
    <n v="1"/>
    <s v="No"/>
    <n v="6000"/>
    <n v="1"/>
    <n v="6000"/>
    <m/>
    <n v="0"/>
    <n v="0"/>
    <s v=""/>
    <e v="#N/A"/>
    <n v="6000"/>
    <s v="No"/>
    <s v="V"/>
    <s v="Yes"/>
    <s v="No"/>
    <n v="0"/>
    <n v="0"/>
    <n v="651.15"/>
    <n v="-651.15"/>
    <n v="0.108525"/>
    <m/>
    <s v="No"/>
    <m/>
    <m/>
    <m/>
    <x v="2"/>
    <n v="1422"/>
    <n v="130.22999999999999"/>
    <s v="Ok"/>
    <n v="0"/>
    <n v="0"/>
  </r>
  <r>
    <n v="1423"/>
    <s v="Nassau"/>
    <s v="42-2N-27-1330-0004-0000"/>
    <n v="26813.95"/>
    <n v="2017"/>
    <n v="26813.95"/>
    <n v="26813.95"/>
    <n v="0"/>
    <n v="463360"/>
    <s v="YULEE"/>
    <s v="Florida"/>
    <n v="32097"/>
    <s v="463360 SR 200"/>
    <s v="YULEE FL 32097"/>
    <n v="-81.583451770020901"/>
    <n v="30.629634155265599"/>
    <s v="G CUBED LLC"/>
    <n v="27"/>
    <s v="VEHICLE SALES/REPAIR/STORAGE/RENTAL; GARAGES, MARINE/FARM EQUIPMENT/MACHINERY"/>
    <n v="2023"/>
    <s v="Vehicle Rentals Vehicle Sales (auto/truck/RV/boat/etc.)"/>
    <n v="2017"/>
    <n v="1635778"/>
    <n v="2017"/>
    <n v="1635778"/>
    <n v="24763.71"/>
    <n v="0.92353830748546928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1"/>
    <n v="2"/>
    <s v="Potential High Risk"/>
    <n v="0"/>
    <n v="0"/>
    <s v="No"/>
    <n v="0"/>
    <s v="Yes"/>
    <s v="Without Environmental Issues"/>
    <s v="No"/>
    <s v="None"/>
    <s v="463360 SR 200"/>
    <s v="Yulee"/>
    <s v="Florida"/>
    <n v="32097"/>
    <s v="463360 SR 200 YULEE FL 32097"/>
    <s v=""/>
    <s v="Pass"/>
    <s v="No"/>
    <s v="Pass"/>
    <s v="N/A"/>
    <s v="Yes"/>
    <s v="No"/>
    <s v="N/A"/>
    <s v="No"/>
    <s v="No"/>
    <n v="0"/>
    <s v="No"/>
    <n v="1635778"/>
    <n v="1"/>
    <n v="1635778"/>
    <m/>
    <n v="0"/>
    <n v="0"/>
    <s v=""/>
    <e v="#N/A"/>
    <n v="1635778"/>
    <s v="No"/>
    <s v="C"/>
    <s v="No"/>
    <s v="No"/>
    <n v="0.3"/>
    <n v="490733.39999999997"/>
    <n v="107255.8"/>
    <n v="383477.6"/>
    <n v="6.5568677412216086E-2"/>
    <m/>
    <s v="No"/>
    <m/>
    <m/>
    <m/>
    <x v="7"/>
    <n v="1423"/>
    <n v="26813.95"/>
    <s v="Ok"/>
    <n v="0"/>
    <n v="0"/>
  </r>
  <r>
    <n v="1424"/>
    <s v="Nassau"/>
    <s v="42-2N-27-430C-0003-0000"/>
    <n v="1496.73"/>
    <n v="2017"/>
    <n v="1496.73"/>
    <n v="1496.73"/>
    <n v="0"/>
    <n v="85051"/>
    <s v="YULEE"/>
    <s v="Florida"/>
    <n v="32097"/>
    <s v="85051 EADY LN"/>
    <s v="YULEE FL 32097"/>
    <n v="-81.590859882120299"/>
    <n v="30.591355936803801"/>
    <s v="WHICKER SOLO 401 K TRUST"/>
    <n v="1"/>
    <s v="SINGLE FAMILY"/>
    <n v="1001"/>
    <s v="Single Family Residential"/>
    <n v="2017"/>
    <n v="89463"/>
    <n v="2017"/>
    <n v="89463"/>
    <n v="1354.35"/>
    <n v="0.90487262231665022"/>
    <m/>
    <m/>
    <m/>
    <m/>
    <m/>
    <m/>
    <m/>
    <n v="0"/>
    <n v="0"/>
    <n v="0"/>
    <n v="0"/>
    <n v="0"/>
    <n v="0"/>
    <n v="0"/>
    <s v="No"/>
    <s v="No"/>
    <s v="No"/>
    <n v="0"/>
    <n v="0"/>
    <n v="88000"/>
    <s v="FANNIE MAE/FREDDIE MAC"/>
    <n v="0"/>
    <n v="1"/>
    <s v="Potential Low Risk"/>
    <n v="0"/>
    <n v="0"/>
    <s v="No"/>
    <n v="0"/>
    <s v="No"/>
    <s v="Without Environmental Issues"/>
    <s v="No"/>
    <s v="None"/>
    <s v="85051 EADY LN"/>
    <s v="Yulee"/>
    <s v="Florida"/>
    <n v="32097"/>
    <s v="85051 EADY LN YULEE FL 32097"/>
    <s v="L"/>
    <s v="Pass"/>
    <s v="No"/>
    <s v="FV&lt;$10K"/>
    <s v="N/A"/>
    <s v="No, &lt; $20K Lien"/>
    <s v="No, Lien &lt; $20K"/>
    <s v="N/A"/>
    <s v="No"/>
    <s v="No"/>
    <n v="0"/>
    <s v="No"/>
    <n v="89463"/>
    <n v="1"/>
    <n v="89463"/>
    <m/>
    <n v="0"/>
    <n v="0"/>
    <s v=""/>
    <e v="#N/A"/>
    <n v="89463"/>
    <s v="No"/>
    <s v="S"/>
    <s v="No"/>
    <s v="No"/>
    <n v="0.35"/>
    <n v="31312.05"/>
    <n v="5986.92"/>
    <n v="25325.129999999997"/>
    <n v="6.69206264042118E-2"/>
    <m/>
    <s v="No"/>
    <m/>
    <m/>
    <m/>
    <x v="0"/>
    <n v="1424"/>
    <n v="1496.73"/>
    <s v="Ok"/>
    <n v="0"/>
    <n v="0"/>
  </r>
  <r>
    <n v="1425"/>
    <s v="Nassau"/>
    <s v="42-2N-27-430C-0017-0000"/>
    <n v="350.17"/>
    <n v="2017"/>
    <n v="350.17"/>
    <n v="350.17"/>
    <n v="0"/>
    <n v="85285"/>
    <s v="YULEE"/>
    <s v="Florida"/>
    <n v="32097"/>
    <s v="85285 LINDSEY KAY CT"/>
    <s v="YULEE FL 32097"/>
    <n v="-81.587499627566203"/>
    <n v="30.591788884490398"/>
    <s v="ROSE JOHN C"/>
    <n v="2"/>
    <s v="MOBILE HOMES"/>
    <n v="1006"/>
    <s v="Mobile home"/>
    <n v="2017"/>
    <n v="44433"/>
    <n v="2017"/>
    <n v="67692"/>
    <n v="294.19"/>
    <n v="0.84013479167261607"/>
    <s v="No"/>
    <s v="No"/>
    <s v="No"/>
    <s v="No"/>
    <s v="No"/>
    <s v="No"/>
    <m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0"/>
    <s v="Yes"/>
    <s v="No"/>
    <s v="No"/>
    <s v="Without Environmental Issues"/>
    <s v="No"/>
    <s v="None"/>
    <s v="85285 LINDSEY KAY CT"/>
    <s v="Yulee"/>
    <s v="Florida"/>
    <n v="32097"/>
    <s v="85285 LINDSEY KAY CT YULEE FL 32097"/>
    <s v=""/>
    <s v="Pass"/>
    <s v="No"/>
    <s v="FV&lt;$10K"/>
    <s v="N/A"/>
    <s v="No, &lt; $20K Lien"/>
    <s v="No, Lien &lt; $20K"/>
    <s v="N/A"/>
    <s v="No"/>
    <s v="No"/>
    <n v="0"/>
    <s v="No"/>
    <n v="44433"/>
    <n v="1"/>
    <n v="44433"/>
    <m/>
    <n v="0"/>
    <n v="0"/>
    <s v=""/>
    <e v="#N/A"/>
    <n v="44433"/>
    <s v="No"/>
    <s v="R"/>
    <s v="No"/>
    <s v="Yes"/>
    <n v="0.67"/>
    <n v="29770.11"/>
    <n v="1400.68"/>
    <n v="28369.43"/>
    <n v="3.1523417279949589E-2"/>
    <m/>
    <s v="No"/>
    <m/>
    <m/>
    <m/>
    <x v="0"/>
    <n v="1425"/>
    <n v="350.17"/>
    <s v="Ok"/>
    <n v="0"/>
    <n v="0"/>
  </r>
  <r>
    <n v="1426"/>
    <s v="Nassau"/>
    <s v="42-2N-27-430C-0022-0000"/>
    <n v="416.38"/>
    <n v="2017"/>
    <n v="416.38"/>
    <n v="416.38"/>
    <n v="0"/>
    <n v="85373"/>
    <s v="YULEE"/>
    <s v="Florida"/>
    <n v="32097"/>
    <s v="85373 LINDSEY KAY CT"/>
    <s v="YULEE FL 32097"/>
    <n v="-81.587307505515597"/>
    <n v="30.5903121089286"/>
    <s v="FRANCIS JAMES G &amp; FRANCIS VELMA J EST"/>
    <n v="2"/>
    <s v="MOBILE HOMES"/>
    <n v="1006"/>
    <s v="Mobile home"/>
    <n v="2017"/>
    <n v="37924"/>
    <n v="2017"/>
    <n v="53836"/>
    <n v="355.42"/>
    <n v="0.85359527354820119"/>
    <m/>
    <s v="No"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s v="Minimal"/>
    <n v="0"/>
    <s v="Yes"/>
    <s v="No"/>
    <s v="No"/>
    <s v="Without Environmental Issues"/>
    <s v="No"/>
    <s v="None"/>
    <s v="85373 LINDSEY KAY CT"/>
    <s v="Yulee"/>
    <s v="Florida"/>
    <n v="32097"/>
    <s v="85373 LINDSEY KAY CT YULEE FL 32097"/>
    <s v=""/>
    <s v="Pass"/>
    <s v="No"/>
    <s v="FV&lt;$10K"/>
    <s v="N/A"/>
    <s v="No, &lt; $20K Lien"/>
    <s v="No, Lien &lt; $20K"/>
    <s v="N/A"/>
    <s v="No"/>
    <s v="No"/>
    <n v="0"/>
    <s v="No"/>
    <n v="37924"/>
    <n v="1"/>
    <n v="37924"/>
    <m/>
    <n v="0"/>
    <n v="0"/>
    <s v=""/>
    <e v="#N/A"/>
    <n v="37924"/>
    <s v="No"/>
    <s v="R"/>
    <s v="No"/>
    <s v="Yes"/>
    <n v="0.67"/>
    <n v="25409.08"/>
    <n v="1665.52"/>
    <n v="23743.56"/>
    <n v="4.3917308300812148E-2"/>
    <m/>
    <s v="No"/>
    <m/>
    <m/>
    <m/>
    <x v="0"/>
    <n v="1426"/>
    <n v="416.38"/>
    <s v="Ok"/>
    <n v="0"/>
    <n v="0"/>
  </r>
  <r>
    <n v="1427"/>
    <s v="Nassau"/>
    <s v="42-2N-27-430C-0031-0000"/>
    <n v="927.21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93781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93781"/>
    <n v="1"/>
    <n v="93781"/>
    <m/>
    <e v="#N/A"/>
    <e v="#N/A"/>
    <s v=""/>
    <e v="#N/A"/>
    <n v="93781"/>
    <s v="No"/>
    <s v="R"/>
    <s v="No"/>
    <s v="Yes"/>
    <n v="0.67"/>
    <n v="62833.270000000004"/>
    <e v="#N/A"/>
    <e v="#N/A"/>
    <e v="#N/A"/>
    <m/>
    <e v="#N/A"/>
    <m/>
    <m/>
    <m/>
    <x v="5"/>
    <n v="1427"/>
    <n v="927.21"/>
    <e v="#N/A"/>
    <e v="#N/A"/>
    <e v="#N/A"/>
  </r>
  <r>
    <n v="1428"/>
    <s v="Nassau"/>
    <s v="42-2N-27-4310-0008-0000"/>
    <n v="275.55"/>
    <n v="2017"/>
    <n v="275.55"/>
    <n v="275.55"/>
    <n v="0"/>
    <m/>
    <s v="YULEE"/>
    <s v="Florida"/>
    <n v="32097"/>
    <s v="YANIE RD"/>
    <s v="YULEE FL 32097"/>
    <n v="-81.5899875094576"/>
    <n v="30.632880824365799"/>
    <s v="BOLDEN SAMUEL SR"/>
    <n v="0"/>
    <s v="VACANT RESIDENTIAL"/>
    <n v="8001"/>
    <s v="Residential-Vacant Land"/>
    <n v="2017"/>
    <n v="14875"/>
    <n v="2017"/>
    <n v="14875"/>
    <n v="225.19"/>
    <n v="0.81723825077118484"/>
    <s v="No"/>
    <s v="No"/>
    <s v="No"/>
    <s v="No"/>
    <s v="No"/>
    <s v="No"/>
    <m/>
    <s v="I"/>
    <s v="I"/>
    <s v="I"/>
    <s v="I"/>
    <s v="I"/>
    <s v="I"/>
    <n v="0"/>
    <s v="No"/>
    <s v="No"/>
    <s v="No"/>
    <n v="0"/>
    <n v="0"/>
    <n v="0"/>
    <n v="0"/>
    <n v="0"/>
    <n v="2"/>
    <s v="Potential Medium Risk"/>
    <s v="Minimal"/>
    <n v="2"/>
    <s v="No"/>
    <s v="No"/>
    <s v="No"/>
    <s v="Without Environmental Issues"/>
    <s v="No"/>
    <s v="None"/>
    <s v="YANIE RD"/>
    <s v="Yulee"/>
    <s v="Florida"/>
    <n v="32097"/>
    <s v="YANIE RD YULEE FL 32097"/>
    <s v=""/>
    <s v="Pass"/>
    <s v="No"/>
    <s v="FV&lt;$10K"/>
    <s v="N/A"/>
    <s v="No, &lt; $20K Lien"/>
    <s v="No, Lien &lt; $20K"/>
    <s v="N/A"/>
    <s v="No"/>
    <s v="No"/>
    <n v="2"/>
    <s v="No"/>
    <n v="14875"/>
    <n v="1"/>
    <n v="14875"/>
    <m/>
    <n v="0"/>
    <n v="0"/>
    <s v=""/>
    <e v="#N/A"/>
    <n v="14875"/>
    <s v="No"/>
    <s v="V"/>
    <s v="Yes"/>
    <s v="No"/>
    <n v="0"/>
    <n v="0"/>
    <n v="1653.3"/>
    <n v="-1653.3"/>
    <n v="0.11114621848739495"/>
    <m/>
    <s v="No"/>
    <m/>
    <m/>
    <m/>
    <x v="4"/>
    <n v="1428"/>
    <n v="275.55"/>
    <s v="Ok"/>
    <n v="0"/>
    <n v="0"/>
  </r>
  <r>
    <n v="1429"/>
    <s v="Nassau"/>
    <s v="42-2N-27-4310-0009-0000"/>
    <n v="372.97"/>
    <n v="2017"/>
    <n v="372.97"/>
    <n v="372.97"/>
    <n v="0"/>
    <n v="86139"/>
    <s v="YULEE"/>
    <s v="Florida"/>
    <n v="32097"/>
    <s v="86139 YANIE RD"/>
    <s v="YULEE FL 32097"/>
    <n v="-81.5901972307161"/>
    <n v="30.633151075846499"/>
    <s v="BOLDEN SAMUEL SR"/>
    <n v="0"/>
    <s v="VACANT RESIDENTIAL"/>
    <n v="8001"/>
    <s v="Residential-Vacant Land"/>
    <n v="2017"/>
    <n v="20825"/>
    <n v="2017"/>
    <n v="20825"/>
    <n v="315.27"/>
    <n v="0.84529586830039938"/>
    <s v="No"/>
    <s v="No"/>
    <s v="No"/>
    <s v="No"/>
    <s v="No"/>
    <s v="No"/>
    <m/>
    <s v="I"/>
    <s v="I"/>
    <s v="I"/>
    <s v="I"/>
    <s v="I"/>
    <s v="I"/>
    <n v="0"/>
    <s v="No"/>
    <s v="No"/>
    <s v="No"/>
    <n v="0"/>
    <n v="0"/>
    <n v="0"/>
    <n v="0"/>
    <n v="0"/>
    <n v="2"/>
    <s v="Potential Medium Risk"/>
    <s v="Minimal"/>
    <n v="2"/>
    <s v="No"/>
    <s v="No"/>
    <s v="No"/>
    <s v="Without Environmental Issues"/>
    <s v="No"/>
    <s v="None"/>
    <s v="86139 YANIE RD"/>
    <s v="Yulee"/>
    <s v="Florida"/>
    <n v="32097"/>
    <s v="86139 YANIE RD YULEE FL 32097"/>
    <s v=""/>
    <s v="Pass"/>
    <s v="No"/>
    <s v="FV&lt;$10K"/>
    <s v="N/A"/>
    <s v="No, &lt; $20K Lien"/>
    <s v="No, Lien &lt; $20K"/>
    <s v="N/A"/>
    <s v="No"/>
    <s v="No"/>
    <n v="2"/>
    <s v="No"/>
    <n v="20825"/>
    <n v="1"/>
    <n v="20825"/>
    <m/>
    <n v="0"/>
    <n v="0"/>
    <s v=""/>
    <e v="#N/A"/>
    <n v="20825"/>
    <s v="No"/>
    <s v="V"/>
    <s v="Yes"/>
    <s v="No"/>
    <n v="0"/>
    <n v="0"/>
    <n v="2237.8200000000002"/>
    <n v="-2237.8200000000002"/>
    <n v="0.10745834333733494"/>
    <m/>
    <s v="No"/>
    <m/>
    <m/>
    <m/>
    <x v="4"/>
    <n v="1429"/>
    <n v="372.97"/>
    <s v="Ok"/>
    <n v="0"/>
    <n v="0"/>
  </r>
  <r>
    <n v="1430"/>
    <s v="Nassau"/>
    <s v="42-2N-27-4320-0005-0030"/>
    <n v="509.76"/>
    <n v="2017"/>
    <n v="509.76"/>
    <n v="509.76"/>
    <n v="0"/>
    <n v="86021"/>
    <s v="YULEE"/>
    <s v="Florida"/>
    <n v="32097"/>
    <s v="86021 HENDERSON AVE"/>
    <s v="YULEE FL 32097"/>
    <n v="-81.586714331887094"/>
    <n v="30.629250734522"/>
    <s v="THOMAS ANDREW"/>
    <n v="1"/>
    <s v="SINGLE FAMILY"/>
    <n v="1001"/>
    <s v="Single Family Residential"/>
    <n v="2017"/>
    <n v="29181"/>
    <n v="2017"/>
    <n v="29181"/>
    <n v="441.76"/>
    <n v="0.86660389202762089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86021 HENDERSON AVE"/>
    <s v="Yulee"/>
    <s v="Florida"/>
    <n v="32097"/>
    <s v="86021 HENDERSON AVE YULEE FL 32097"/>
    <s v=""/>
    <s v="Pass"/>
    <s v="No"/>
    <s v="FV&lt;$10K"/>
    <s v="N/A"/>
    <s v="No, &lt; $20K Lien"/>
    <s v="No, Lien &lt; $20K"/>
    <s v="N/A"/>
    <s v="No"/>
    <s v="No"/>
    <n v="1"/>
    <s v="No"/>
    <n v="29181"/>
    <n v="1"/>
    <n v="29181"/>
    <m/>
    <n v="0"/>
    <n v="0"/>
    <s v=""/>
    <e v="#N/A"/>
    <n v="29181"/>
    <s v="No"/>
    <s v="S"/>
    <s v="No"/>
    <s v="No"/>
    <n v="0.35"/>
    <n v="10213.349999999999"/>
    <n v="2548.8000000000002"/>
    <n v="7664.5499999999984"/>
    <n v="8.7344504986121119E-2"/>
    <m/>
    <s v="No"/>
    <m/>
    <m/>
    <m/>
    <x v="4"/>
    <n v="1430"/>
    <n v="509.76"/>
    <s v="Ok"/>
    <n v="0"/>
    <n v="0"/>
  </r>
  <r>
    <n v="1431"/>
    <s v="Nassau"/>
    <s v="42-2N-27-4340-0003-0020"/>
    <n v="613.83000000000004"/>
    <n v="2017"/>
    <n v="613.83000000000004"/>
    <n v="613.83000000000004"/>
    <n v="0"/>
    <n v="85938"/>
    <s v="YULEE"/>
    <s v="Florida"/>
    <n v="32097"/>
    <s v="85938 NORTH HARTS RD"/>
    <s v="YULEE FL 32097"/>
    <n v="-81.605010924986701"/>
    <n v="30.629093645056098"/>
    <s v="REEVES ANGELA E"/>
    <n v="1"/>
    <s v="SINGLE FAMILY"/>
    <n v="1001"/>
    <s v="Single Family Residential"/>
    <n v="2017"/>
    <n v="74174"/>
    <n v="2017"/>
    <n v="77379"/>
    <n v="537.98"/>
    <n v="0.87643158529234477"/>
    <m/>
    <m/>
    <m/>
    <m/>
    <m/>
    <m/>
    <s v="No"/>
    <s v="I"/>
    <n v="0"/>
    <n v="0"/>
    <n v="0"/>
    <n v="0"/>
    <n v="0"/>
    <n v="0"/>
    <s v="No"/>
    <s v="No"/>
    <s v="No"/>
    <n v="0"/>
    <n v="0"/>
    <n v="0"/>
    <n v="0"/>
    <n v="0"/>
    <n v="1"/>
    <s v="Potential Medium Risk"/>
    <n v="0"/>
    <n v="0"/>
    <s v="Yes"/>
    <s v="No"/>
    <s v="No"/>
    <s v="Without Environmental Issues"/>
    <s v="No"/>
    <s v="None"/>
    <s v="85938 NORTH HARTS RD"/>
    <s v="Yulee"/>
    <s v="Florida"/>
    <n v="32097"/>
    <s v="85938 NORTH HARTS RD YULEE FL 32097"/>
    <s v=""/>
    <s v="Pass"/>
    <s v="No"/>
    <s v="FV&lt;$10K"/>
    <s v="N/A"/>
    <s v="No, &lt; $20K Lien"/>
    <s v="No, Lien &lt; $20K"/>
    <s v="N/A"/>
    <s v="No"/>
    <s v="No"/>
    <n v="0"/>
    <s v="No"/>
    <n v="74174"/>
    <n v="1"/>
    <n v="74174"/>
    <m/>
    <n v="0"/>
    <n v="0"/>
    <s v=""/>
    <e v="#N/A"/>
    <n v="74174"/>
    <s v="No"/>
    <s v="S"/>
    <s v="No"/>
    <s v="Yes"/>
    <n v="0.67"/>
    <n v="49696.58"/>
    <n v="2455.3200000000002"/>
    <n v="47241.26"/>
    <n v="3.3102165179173297E-2"/>
    <m/>
    <s v="No"/>
    <m/>
    <m/>
    <m/>
    <x v="0"/>
    <n v="1431"/>
    <n v="613.83000000000004"/>
    <s v="Ok"/>
    <n v="0"/>
    <n v="0"/>
  </r>
  <r>
    <n v="1432"/>
    <s v="Nassau"/>
    <s v="42-2N-27-4340-0011-0000"/>
    <n v="465.67"/>
    <n v="2017"/>
    <n v="465.67"/>
    <n v="465.67"/>
    <n v="0"/>
    <n v="106"/>
    <s v="YULEE"/>
    <s v="Florida"/>
    <n v="32097"/>
    <s v="106 HARTS RD"/>
    <s v="YULEE FL 32097"/>
    <n v="-81.603532789736306"/>
    <n v="30.626477666708499"/>
    <s v="DANIEL ROBERT K"/>
    <n v="0"/>
    <s v="VACANT RESIDENTIAL"/>
    <n v="8001"/>
    <s v="Residential-Vacant Land"/>
    <n v="2017"/>
    <n v="26487"/>
    <n v="2017"/>
    <n v="26487"/>
    <n v="400.99"/>
    <n v="0.86110335645414138"/>
    <s v="No"/>
    <s v="No"/>
    <s v="No"/>
    <s v="No"/>
    <m/>
    <s v="No"/>
    <m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106 HARTS RD"/>
    <s v="Yulee"/>
    <s v="Florida"/>
    <n v="32097"/>
    <s v="106 HARTS RD YULEE FL 32097"/>
    <s v=""/>
    <s v="Pass"/>
    <s v="No"/>
    <s v="FV&lt;$10K"/>
    <s v="N/A"/>
    <s v="No, &lt; $20K Lien"/>
    <s v="No, Lien &lt; $20K"/>
    <s v="N/A"/>
    <s v="No"/>
    <s v="No"/>
    <n v="0"/>
    <s v="No"/>
    <n v="26487"/>
    <n v="1"/>
    <n v="26487"/>
    <m/>
    <n v="0"/>
    <n v="0"/>
    <s v=""/>
    <e v="#N/A"/>
    <n v="26487"/>
    <s v="No"/>
    <s v="V"/>
    <s v="Yes"/>
    <s v="No"/>
    <n v="0"/>
    <n v="0"/>
    <n v="1862.68"/>
    <n v="-1862.68"/>
    <n v="7.0324310038887006E-2"/>
    <m/>
    <s v="No"/>
    <m/>
    <m/>
    <m/>
    <x v="4"/>
    <n v="1432"/>
    <n v="465.67"/>
    <s v="Ok"/>
    <n v="0"/>
    <n v="0"/>
  </r>
  <r>
    <n v="1433"/>
    <s v="Nassau"/>
    <s v="42-2N-27-4340-0011-0030"/>
    <n v="787"/>
    <n v="2017"/>
    <n v="787"/>
    <n v="787"/>
    <n v="0"/>
    <n v="86150"/>
    <s v="YULEE"/>
    <s v="Florida"/>
    <n v="32097"/>
    <s v="86150 HAYLEY PL"/>
    <s v="YULEE FL 32097"/>
    <n v="-81.603328557839006"/>
    <n v="30.6259030026605"/>
    <s v="DANIEL ROBERT K"/>
    <n v="2"/>
    <s v="MOBILE HOMES"/>
    <n v="1006"/>
    <s v="Mobile home"/>
    <n v="2017"/>
    <n v="46114"/>
    <n v="2017"/>
    <n v="46114"/>
    <n v="698.11"/>
    <n v="0.88705209656925033"/>
    <s v="No"/>
    <s v="No"/>
    <s v="No"/>
    <m/>
    <s v="No"/>
    <s v="No"/>
    <s v="No"/>
    <s v="I"/>
    <s v="I"/>
    <s v="I"/>
    <s v="I"/>
    <s v="I"/>
    <s v="I"/>
    <s v="I"/>
    <s v="No"/>
    <s v="No"/>
    <s v="No"/>
    <n v="0"/>
    <n v="0"/>
    <n v="26022"/>
    <s v="PURCHASE MONEY MORTGAGE"/>
    <n v="0"/>
    <n v="0"/>
    <s v="Potential Low Risk"/>
    <s v="Minimal"/>
    <n v="0"/>
    <s v="No"/>
    <s v="No"/>
    <s v="No"/>
    <s v="Without Environmental Issues"/>
    <s v="No"/>
    <s v="None"/>
    <s v="86150 HAYLEY PL"/>
    <s v="Yulee"/>
    <s v="Florida"/>
    <n v="32097"/>
    <s v="86150 HAYLEY PL YULEE FL 32097"/>
    <s v="L"/>
    <s v="Pass"/>
    <s v="No"/>
    <s v="FV&lt;$10K"/>
    <s v="N/A"/>
    <s v="No, &lt; $20K Lien"/>
    <s v="No, Lien &lt; $20K"/>
    <s v="N/A"/>
    <s v="No"/>
    <s v="No"/>
    <n v="0"/>
    <s v="No"/>
    <n v="46114"/>
    <n v="1"/>
    <n v="46114"/>
    <m/>
    <n v="0"/>
    <n v="0"/>
    <s v=""/>
    <e v="#N/A"/>
    <n v="46114"/>
    <s v="No"/>
    <s v="R"/>
    <s v="No"/>
    <s v="No"/>
    <n v="0.35"/>
    <n v="16139.9"/>
    <n v="3148"/>
    <n v="12991.9"/>
    <n v="6.8265602636943229E-2"/>
    <m/>
    <s v="No"/>
    <m/>
    <m/>
    <m/>
    <x v="0"/>
    <n v="1433"/>
    <n v="787"/>
    <s v="Ok"/>
    <n v="0"/>
    <n v="0"/>
  </r>
  <r>
    <n v="1434"/>
    <s v="Nassau"/>
    <s v="42-2N-27-4340-0014-0000"/>
    <n v="917.76"/>
    <n v="2017"/>
    <n v="917.76"/>
    <n v="917.76"/>
    <n v="0"/>
    <m/>
    <s v="YULEE"/>
    <s v="Florida"/>
    <n v="32097"/>
    <s v="HARTS RD"/>
    <s v="YULEE FL 32097"/>
    <n v="-81.604790301490894"/>
    <n v="30.630710122215799"/>
    <s v="MORGAN RUSSELL JR"/>
    <n v="10"/>
    <s v="VACANT COMMERCIAL"/>
    <n v="8002"/>
    <s v="Commercial-Vacant Land"/>
    <n v="2017"/>
    <n v="54100"/>
    <n v="2017"/>
    <n v="54100"/>
    <n v="819.01"/>
    <n v="0.89240106345885639"/>
    <m/>
    <s v="No"/>
    <s v="No"/>
    <s v="No"/>
    <s v="No"/>
    <s v="No"/>
    <s v="No"/>
    <s v="I"/>
    <s v="I"/>
    <s v="I"/>
    <s v="I"/>
    <s v="I"/>
    <s v="I"/>
    <n v="0"/>
    <s v="No"/>
    <s v="No"/>
    <s v="No"/>
    <n v="0"/>
    <n v="0"/>
    <n v="0"/>
    <n v="0"/>
    <n v="0"/>
    <n v="3"/>
    <s v="Potential Medium Risk"/>
    <s v="Minimal"/>
    <n v="0"/>
    <s v="No"/>
    <s v="No"/>
    <s v="No"/>
    <s v="Without Environmental Issues"/>
    <s v="No"/>
    <s v="None"/>
    <s v="HARTS RD"/>
    <s v="Yulee"/>
    <s v="Florida"/>
    <n v="32097"/>
    <s v="HARTS RD YULEE FL 32097"/>
    <s v=""/>
    <s v="Pass"/>
    <s v="No"/>
    <s v="FV&lt;$10K"/>
    <s v="N/A"/>
    <s v="No, &lt; $20K Lien"/>
    <s v="No, Lien &lt; $20K"/>
    <s v="N/A"/>
    <s v="No"/>
    <s v="No"/>
    <n v="0"/>
    <s v="No"/>
    <n v="54100"/>
    <n v="1"/>
    <n v="54100"/>
    <m/>
    <n v="0"/>
    <n v="0"/>
    <s v=""/>
    <e v="#N/A"/>
    <n v="54100"/>
    <s v="No"/>
    <s v="V"/>
    <s v="Yes"/>
    <s v="No"/>
    <n v="0"/>
    <n v="0"/>
    <n v="3671.04"/>
    <n v="-3671.04"/>
    <n v="6.7856561922365985E-2"/>
    <m/>
    <s v="No"/>
    <m/>
    <m/>
    <m/>
    <x v="1"/>
    <n v="1434"/>
    <n v="917.76"/>
    <s v="Ok"/>
    <n v="0"/>
    <n v="0"/>
  </r>
  <r>
    <n v="1435"/>
    <s v="Nassau"/>
    <s v="42-2N-27-4350-0008-0000"/>
    <n v="1367.48"/>
    <n v="2017"/>
    <n v="1367.48"/>
    <n v="1367.48"/>
    <n v="0"/>
    <n v="86011"/>
    <s v="YULEE"/>
    <s v="Florida"/>
    <n v="32097"/>
    <s v="86011 CARR VILLAGE RD"/>
    <s v="YULEE FL 32097"/>
    <n v="-81.601545608776405"/>
    <n v="30.629361045092399"/>
    <s v="LITTLES JEANIE M"/>
    <n v="1"/>
    <s v="SINGLE FAMILY"/>
    <n v="1001"/>
    <s v="Single Family Residential"/>
    <n v="2017"/>
    <n v="81568"/>
    <n v="2017"/>
    <n v="81568"/>
    <n v="1234.8399999999999"/>
    <n v="0.90300406587299253"/>
    <s v="No"/>
    <s v="No"/>
    <s v="No"/>
    <m/>
    <m/>
    <m/>
    <m/>
    <s v="I"/>
    <s v="I"/>
    <s v="I"/>
    <s v="I"/>
    <s v="I"/>
    <s v="I"/>
    <n v="0"/>
    <s v="No"/>
    <s v="No"/>
    <s v="No"/>
    <n v="0"/>
    <n v="0"/>
    <n v="0"/>
    <n v="0"/>
    <n v="0"/>
    <n v="2"/>
    <s v="Potential Medium Risk"/>
    <s v="Minimal"/>
    <n v="1"/>
    <s v="No"/>
    <s v="No"/>
    <s v="No"/>
    <s v="Without Environmental Issues"/>
    <s v="No"/>
    <s v="None"/>
    <s v="86011 CARR VILLAGE RD"/>
    <s v="Yulee"/>
    <s v="Florida"/>
    <n v="32097"/>
    <s v="86011 CARR VILLAGE RD YULEE FL 32097"/>
    <s v=""/>
    <s v="Pass"/>
    <s v="No"/>
    <s v="FV&lt;$10K"/>
    <s v="N/A"/>
    <s v="No, &lt; $20K Lien"/>
    <s v="No, Lien &lt; $20K"/>
    <s v="N/A"/>
    <s v="No"/>
    <s v="No"/>
    <n v="1"/>
    <s v="No"/>
    <n v="81568"/>
    <n v="1"/>
    <n v="81568"/>
    <m/>
    <n v="0"/>
    <n v="0"/>
    <s v=""/>
    <e v="#N/A"/>
    <n v="81568"/>
    <s v="No"/>
    <s v="S"/>
    <s v="No"/>
    <s v="No"/>
    <n v="0.35"/>
    <n v="28548.799999999999"/>
    <n v="6837.4"/>
    <n v="21711.4"/>
    <n v="8.3824539034915643E-2"/>
    <m/>
    <s v="No"/>
    <m/>
    <m/>
    <m/>
    <x v="0"/>
    <n v="1435"/>
    <n v="1367.48"/>
    <s v="Ok"/>
    <n v="0"/>
    <n v="0"/>
  </r>
  <r>
    <n v="1436"/>
    <s v="Nassau"/>
    <s v="42-2N-27-4350-0010-0000"/>
    <n v="544.87"/>
    <n v="2017"/>
    <n v="544.87"/>
    <n v="544.87"/>
    <n v="0"/>
    <n v="86047"/>
    <s v="YULEE"/>
    <s v="Florida"/>
    <n v="32097"/>
    <s v="86047 CARR VILLAGE RD"/>
    <s v="YULEE FL 32097"/>
    <n v="-81.601739326724001"/>
    <n v="30.629803432594699"/>
    <s v="MCKINNON DORIS G"/>
    <n v="1"/>
    <s v="SINGLE FAMILY"/>
    <n v="1001"/>
    <s v="Single Family Residential"/>
    <n v="2017"/>
    <n v="65660"/>
    <n v="2017"/>
    <n v="65660"/>
    <n v="474.22"/>
    <n v="0.87033604345990789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3"/>
    <s v="Potential Medium Risk"/>
    <n v="0"/>
    <n v="0"/>
    <s v="Yes"/>
    <n v="0"/>
    <s v="No"/>
    <s v="Without Environmental Issues"/>
    <s v="No"/>
    <s v="None"/>
    <s v="86047 CARR VILLAGE RD"/>
    <s v="Yulee"/>
    <s v="Florida"/>
    <n v="32097"/>
    <s v="86047 CARR VILLAGE RD YULEE FL 32097"/>
    <s v=""/>
    <s v="Pass"/>
    <s v="No"/>
    <s v="FV&lt;$10K"/>
    <s v="N/A"/>
    <s v="No, &lt; $20K Lien"/>
    <s v="No, Lien &lt; $20K"/>
    <s v="N/A"/>
    <s v="No"/>
    <s v="No"/>
    <n v="0"/>
    <s v="No"/>
    <n v="65660"/>
    <n v="1"/>
    <n v="65660"/>
    <m/>
    <n v="0"/>
    <n v="0"/>
    <s v=""/>
    <e v="#N/A"/>
    <n v="65660"/>
    <s v="No"/>
    <s v="S"/>
    <s v="No"/>
    <s v="Yes"/>
    <n v="0.67"/>
    <n v="43992.200000000004"/>
    <n v="2179.48"/>
    <n v="41812.720000000001"/>
    <n v="3.3193420651842824E-2"/>
    <m/>
    <s v="No"/>
    <m/>
    <m/>
    <m/>
    <x v="0"/>
    <n v="1436"/>
    <n v="544.87"/>
    <s v="Ok"/>
    <n v="0"/>
    <n v="0"/>
  </r>
  <r>
    <n v="1437"/>
    <s v="Nassau"/>
    <s v="42-2N-27-4350-0011-0000"/>
    <n v="110.54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29797"/>
    <e v="#N/A"/>
    <e v="#N/A"/>
    <e v="#N/A"/>
    <n v="0"/>
    <s v="No"/>
    <s v="No"/>
    <s v="No"/>
    <s v="No"/>
    <s v="No"/>
    <s v="No"/>
    <s v="No"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Lien&lt;$150"/>
    <e v="#N/A"/>
    <s v="FV&lt;$10K"/>
    <s v="N/A"/>
    <s v="No, &lt; $20K Lien"/>
    <s v="No, Lien &lt; $20K"/>
    <s v="N/A"/>
    <s v="No"/>
    <s v="No"/>
    <n v="0"/>
    <s v="No"/>
    <n v="29797"/>
    <n v="1"/>
    <n v="29797"/>
    <m/>
    <e v="#N/A"/>
    <e v="#N/A"/>
    <s v=""/>
    <e v="#N/A"/>
    <n v="29797"/>
    <s v="No"/>
    <s v="R"/>
    <s v="No"/>
    <s v="Yes"/>
    <n v="0.67"/>
    <n v="19963.990000000002"/>
    <e v="#N/A"/>
    <e v="#N/A"/>
    <e v="#N/A"/>
    <m/>
    <s v="No"/>
    <m/>
    <m/>
    <m/>
    <x v="2"/>
    <n v="1437"/>
    <n v="110.54"/>
    <s v="Ok"/>
    <e v="#N/A"/>
    <e v="#N/A"/>
  </r>
  <r>
    <n v="1438"/>
    <s v="Nassau"/>
    <s v="42-2N-27-4350-0017-0000"/>
    <n v="286.99"/>
    <n v="2017"/>
    <n v="286.99"/>
    <n v="286.99"/>
    <n v="0"/>
    <m/>
    <s v="YULEE"/>
    <s v="Florida"/>
    <n v="32097"/>
    <s v="DUNCAN RD"/>
    <s v="YULEE FL 32097"/>
    <n v="-81.602197693511798"/>
    <n v="30.629425544581199"/>
    <s v="DAVIS MARK DUNCAN"/>
    <n v="0"/>
    <s v="VACANT RESIDENTIAL"/>
    <n v="8001"/>
    <s v="Residential-Vacant Land"/>
    <n v="2017"/>
    <n v="15575"/>
    <n v="2017"/>
    <n v="15575"/>
    <n v="235.78"/>
    <n v="0.82156172688943863"/>
    <s v="No"/>
    <m/>
    <s v="No"/>
    <s v="No"/>
    <s v="No"/>
    <s v="No"/>
    <s v="No"/>
    <s v="I"/>
    <s v="I"/>
    <s v="I"/>
    <s v="I"/>
    <s v="I"/>
    <s v="C"/>
    <s v="I"/>
    <s v="No"/>
    <s v="Yes"/>
    <s v="No"/>
    <n v="0"/>
    <n v="0"/>
    <n v="0"/>
    <n v="0"/>
    <n v="0"/>
    <n v="0"/>
    <s v="Potential Low Risk"/>
    <n v="0"/>
    <n v="1"/>
    <s v="No"/>
    <s v="Yes"/>
    <s v="No"/>
    <s v="Without Environmental Issues"/>
    <s v="No"/>
    <s v="None"/>
    <s v="DUNCAN RD"/>
    <s v="Yulee"/>
    <s v="Florida"/>
    <n v="32097"/>
    <s v="DUNCAN RD YULEE FL 32097"/>
    <s v=""/>
    <s v="Pass"/>
    <s v="Yes"/>
    <s v="FV&lt;$10K"/>
    <s v="N/A"/>
    <s v="No, &lt; $20K Lien"/>
    <s v="No, Lien &lt; $20K"/>
    <s v="N/A"/>
    <s v="No"/>
    <s v="No"/>
    <n v="1"/>
    <s v="No"/>
    <n v="15575"/>
    <n v="1"/>
    <n v="15575"/>
    <m/>
    <n v="0"/>
    <n v="0"/>
    <s v=""/>
    <e v="#N/A"/>
    <n v="15575"/>
    <s v="No"/>
    <s v="V"/>
    <s v="Yes"/>
    <s v="No"/>
    <n v="0"/>
    <n v="0"/>
    <n v="1434.95"/>
    <n v="-1434.95"/>
    <n v="9.2131621187800966E-2"/>
    <m/>
    <s v="No"/>
    <m/>
    <m/>
    <m/>
    <x v="4"/>
    <n v="1438"/>
    <n v="286.99"/>
    <s v="Ok"/>
    <n v="0"/>
    <n v="0"/>
  </r>
  <r>
    <n v="1439"/>
    <s v="Nassau"/>
    <s v="42-2N-27-4350-0018-0000"/>
    <n v="286.99"/>
    <n v="2017"/>
    <n v="286.99"/>
    <n v="286.99"/>
    <n v="0"/>
    <m/>
    <s v="YULEE"/>
    <s v="Florida"/>
    <n v="32097"/>
    <s v="DUNCAN RD"/>
    <s v="YULEE FL 32097"/>
    <n v="-81.602297933746797"/>
    <n v="30.6296544520103"/>
    <s v="DAVIS MARK DUNCAN"/>
    <n v="0"/>
    <s v="VACANT RESIDENTIAL"/>
    <n v="8001"/>
    <s v="Residential-Vacant Land"/>
    <n v="2017"/>
    <n v="15575"/>
    <n v="2017"/>
    <n v="15575"/>
    <n v="235.78"/>
    <n v="0.82156172688943863"/>
    <s v="No"/>
    <m/>
    <s v="No"/>
    <s v="No"/>
    <s v="No"/>
    <s v="No"/>
    <s v="No"/>
    <s v="I"/>
    <s v="I"/>
    <s v="I"/>
    <s v="I"/>
    <s v="I"/>
    <s v="C"/>
    <s v="I"/>
    <s v="No"/>
    <s v="Yes"/>
    <s v="No"/>
    <n v="0"/>
    <n v="0"/>
    <n v="0"/>
    <n v="0"/>
    <n v="0"/>
    <n v="1"/>
    <s v="Potential Low Risk"/>
    <n v="0"/>
    <n v="1"/>
    <s v="No"/>
    <s v="Yes"/>
    <s v="No"/>
    <s v="Without Environmental Issues"/>
    <s v="No"/>
    <s v="None"/>
    <s v="DUNCAN RD"/>
    <s v="Yulee"/>
    <s v="Florida"/>
    <n v="32097"/>
    <s v="DUNCAN RD YULEE FL 32097"/>
    <s v=""/>
    <s v="Pass"/>
    <s v="Yes"/>
    <s v="FV&lt;$10K"/>
    <s v="N/A"/>
    <s v="No, &lt; $20K Lien"/>
    <s v="No, Lien &lt; $20K"/>
    <s v="N/A"/>
    <s v="No"/>
    <s v="No"/>
    <n v="1"/>
    <s v="No"/>
    <n v="15575"/>
    <n v="1"/>
    <n v="15575"/>
    <m/>
    <n v="0"/>
    <n v="0"/>
    <s v=""/>
    <e v="#N/A"/>
    <n v="15575"/>
    <s v="No"/>
    <s v="V"/>
    <s v="Yes"/>
    <s v="No"/>
    <n v="0"/>
    <n v="0"/>
    <n v="1434.95"/>
    <n v="-1434.95"/>
    <n v="9.2131621187800966E-2"/>
    <m/>
    <s v="No"/>
    <m/>
    <m/>
    <m/>
    <x v="4"/>
    <n v="1439"/>
    <n v="286.99"/>
    <s v="Ok"/>
    <n v="0"/>
    <n v="0"/>
  </r>
  <r>
    <n v="1440"/>
    <s v="Nassau"/>
    <s v="42-2N-27-4350-0019-0000"/>
    <n v="376.73"/>
    <n v="2017"/>
    <n v="376.73"/>
    <n v="376.73"/>
    <n v="0"/>
    <n v="86065"/>
    <s v="YULEE"/>
    <s v="Florida"/>
    <n v="32097"/>
    <s v="86065 DUNCAN RD"/>
    <s v="YULEE FL 32097"/>
    <n v="-81.602399311181799"/>
    <n v="30.629885924197801"/>
    <s v="DAVIS MARK DUNCAN"/>
    <n v="1"/>
    <s v="SINGLE FAMILY"/>
    <n v="1001"/>
    <s v="Single Family Residential"/>
    <n v="2017"/>
    <n v="21056"/>
    <n v="2017"/>
    <n v="21056"/>
    <n v="318.75"/>
    <n v="0.84609667401056454"/>
    <s v="No"/>
    <m/>
    <s v="No"/>
    <s v="No"/>
    <s v="No"/>
    <s v="No"/>
    <s v="No"/>
    <s v="I"/>
    <s v="I"/>
    <s v="I"/>
    <s v="I"/>
    <s v="I"/>
    <s v="C"/>
    <s v="I"/>
    <s v="No"/>
    <s v="Yes"/>
    <s v="No"/>
    <n v="0"/>
    <n v="0"/>
    <n v="0"/>
    <n v="0"/>
    <n v="0"/>
    <n v="1"/>
    <s v="Potential Medium Risk"/>
    <s v="Minimal"/>
    <n v="1"/>
    <s v="No"/>
    <s v="Yes"/>
    <s v="No"/>
    <s v="Without Environmental Issues"/>
    <s v="No"/>
    <s v="None"/>
    <s v="86065 DUNCAN RD"/>
    <s v="Yulee"/>
    <s v="Florida"/>
    <n v="32097"/>
    <s v="86065 DUNCAN RD YULEE FL 32097"/>
    <s v=""/>
    <s v="Pass"/>
    <s v="Yes"/>
    <s v="FV&lt;$10K"/>
    <s v="N/A"/>
    <s v="No, &lt; $20K Lien"/>
    <s v="No, Lien &lt; $20K"/>
    <s v="N/A"/>
    <s v="No"/>
    <s v="No"/>
    <n v="1"/>
    <s v="No"/>
    <n v="21056"/>
    <n v="1"/>
    <n v="21056"/>
    <m/>
    <n v="0"/>
    <n v="0"/>
    <s v=""/>
    <e v="#N/A"/>
    <n v="21056"/>
    <s v="No"/>
    <s v="S"/>
    <s v="No"/>
    <s v="No"/>
    <n v="0.35"/>
    <n v="7369.5999999999995"/>
    <n v="1883.65"/>
    <n v="5485.9499999999989"/>
    <n v="8.9459061550151986E-2"/>
    <m/>
    <s v="No"/>
    <m/>
    <m/>
    <m/>
    <x v="4"/>
    <n v="1440"/>
    <n v="376.73"/>
    <s v="Ok"/>
    <n v="0"/>
    <n v="0"/>
  </r>
  <r>
    <n v="1441"/>
    <s v="Nassau"/>
    <s v="42-2N-27-4350-0020-0000"/>
    <n v="458.43"/>
    <n v="2017"/>
    <n v="458.43"/>
    <n v="458.43"/>
    <n v="0"/>
    <n v="86058"/>
    <s v="YULEE"/>
    <s v="Florida"/>
    <n v="32097"/>
    <s v="86058 SOWELL RD"/>
    <s v="YULEE FL 32097"/>
    <n v="-81.6026932338401"/>
    <n v="30.629792436347302"/>
    <s v="TURNER REBECCA A"/>
    <n v="2"/>
    <s v="MOBILE HOMES"/>
    <n v="1006"/>
    <s v="Mobile home"/>
    <n v="2017"/>
    <n v="26046"/>
    <n v="2017"/>
    <n v="26046"/>
    <n v="394.29"/>
    <n v="0.86008769059616519"/>
    <m/>
    <s v="No"/>
    <s v="No"/>
    <m/>
    <s v="No"/>
    <s v="No"/>
    <s v="No"/>
    <s v="C"/>
    <s v="I"/>
    <s v="I"/>
    <s v="I"/>
    <s v="I"/>
    <s v="I"/>
    <s v="I"/>
    <s v="No"/>
    <s v="Yes"/>
    <s v="No"/>
    <n v="0"/>
    <n v="0"/>
    <n v="0"/>
    <n v="0"/>
    <n v="0"/>
    <n v="1"/>
    <s v="Potential Medium Risk"/>
    <s v="Minimal"/>
    <n v="1"/>
    <s v="No"/>
    <s v="Yes"/>
    <s v="No"/>
    <s v="Without Environmental Issues"/>
    <s v="No"/>
    <s v="None"/>
    <s v="86058 SOWELL RD"/>
    <s v="Yulee"/>
    <s v="Florida"/>
    <n v="32097"/>
    <s v="86058 SOWELL RD YULEE FL 32097"/>
    <s v=""/>
    <s v="Pass"/>
    <s v="Yes"/>
    <s v="FV&lt;$10K"/>
    <s v="N/A"/>
    <s v="No, &lt; $20K Lien"/>
    <s v="No, Lien &lt; $20K"/>
    <s v="N/A"/>
    <s v="No"/>
    <s v="No"/>
    <n v="1"/>
    <s v="No"/>
    <n v="26046"/>
    <n v="1"/>
    <n v="26046"/>
    <m/>
    <n v="0"/>
    <n v="0"/>
    <s v=""/>
    <e v="#N/A"/>
    <n v="26046"/>
    <s v="No"/>
    <s v="R"/>
    <s v="No"/>
    <s v="No"/>
    <n v="0.35"/>
    <n v="9116.0999999999985"/>
    <n v="2292.15"/>
    <n v="6823.9499999999989"/>
    <n v="8.8003916148352915E-2"/>
    <m/>
    <s v="No"/>
    <m/>
    <m/>
    <m/>
    <x v="4"/>
    <n v="1441"/>
    <n v="458.43"/>
    <s v="Ok"/>
    <n v="0"/>
    <n v="0"/>
  </r>
  <r>
    <n v="1442"/>
    <s v="Nassau"/>
    <s v="42-2N-27-4350-0021-0000"/>
    <n v="668.79"/>
    <n v="2017"/>
    <n v="668.79"/>
    <n v="668.79"/>
    <n v="0"/>
    <n v="86050"/>
    <s v="YULEE"/>
    <s v="Florida"/>
    <n v="32097"/>
    <s v="86050 DUKE RD"/>
    <s v="YULEE FL 32097"/>
    <n v="-81.602591017651093"/>
    <n v="30.629559029905401"/>
    <s v="DAVIS MARK DUNCAN"/>
    <n v="1"/>
    <s v="SINGLE FAMILY"/>
    <n v="1001"/>
    <s v="Single Family Residential"/>
    <n v="2017"/>
    <n v="38895"/>
    <n v="2017"/>
    <n v="38895"/>
    <n v="588.80999999999995"/>
    <n v="0.88041089131117389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1"/>
    <s v="Potential Medium Risk"/>
    <s v="Minimal"/>
    <n v="1"/>
    <s v="No"/>
    <s v="Yes"/>
    <s v="No"/>
    <s v="Without Environmental Issues"/>
    <s v="No"/>
    <s v="None"/>
    <s v="86050 DUKE RD"/>
    <s v="Yulee"/>
    <s v="Florida"/>
    <n v="32097"/>
    <s v="86050 DUKE RD YULEE FL 32097"/>
    <s v=""/>
    <s v="Pass"/>
    <s v="Yes"/>
    <s v="FV&lt;$10K"/>
    <s v="N/A"/>
    <s v="No, &lt; $20K Lien"/>
    <s v="No, Lien &lt; $20K"/>
    <s v="N/A"/>
    <s v="No"/>
    <s v="No"/>
    <n v="1"/>
    <s v="No"/>
    <n v="38895"/>
    <n v="1"/>
    <n v="38895"/>
    <m/>
    <n v="0"/>
    <n v="0"/>
    <s v=""/>
    <e v="#N/A"/>
    <n v="38895"/>
    <s v="No"/>
    <s v="S"/>
    <s v="No"/>
    <s v="No"/>
    <n v="0.35"/>
    <n v="13613.25"/>
    <n v="3343.95"/>
    <n v="10269.299999999999"/>
    <n v="8.59737755495565E-2"/>
    <m/>
    <s v="No"/>
    <m/>
    <m/>
    <m/>
    <x v="0"/>
    <n v="1442"/>
    <n v="668.79"/>
    <s v="Ok"/>
    <n v="0"/>
    <n v="0"/>
  </r>
  <r>
    <n v="1443"/>
    <s v="Nassau"/>
    <s v="42-2N-27-4350-0022-0000"/>
    <n v="918.22"/>
    <n v="2017"/>
    <n v="918.22"/>
    <n v="918.22"/>
    <n v="0"/>
    <n v="86030"/>
    <s v="YULEE"/>
    <s v="Florida"/>
    <n v="32097"/>
    <s v="86030 DUKE RD"/>
    <s v="YULEE FL 32097"/>
    <n v="-81.602492460979903"/>
    <n v="30.6293339791089"/>
    <s v="DAVIS MARK DUNCAN"/>
    <n v="1"/>
    <s v="SINGLE FAMILY"/>
    <n v="1001"/>
    <s v="Single Family Residential"/>
    <n v="2017"/>
    <n v="53775"/>
    <n v="2017"/>
    <n v="54586"/>
    <n v="819.44"/>
    <n v="0.89242229531049211"/>
    <s v="No"/>
    <s v="No"/>
    <s v="No"/>
    <s v="No"/>
    <s v="No"/>
    <s v="No"/>
    <m/>
    <s v="I"/>
    <s v="I"/>
    <s v="I"/>
    <s v="I"/>
    <s v="I"/>
    <s v="I"/>
    <s v="I"/>
    <s v="No"/>
    <s v="No"/>
    <s v="No"/>
    <n v="0"/>
    <n v="0"/>
    <n v="0"/>
    <n v="0"/>
    <n v="0"/>
    <n v="1"/>
    <s v="Potential Low Risk"/>
    <s v="Minimal"/>
    <n v="1"/>
    <s v="No"/>
    <s v="No"/>
    <s v="No"/>
    <s v="Without Environmental Issues"/>
    <s v="No"/>
    <s v="None"/>
    <s v="86030 DUKE RD"/>
    <s v="Yulee"/>
    <s v="Florida"/>
    <n v="32097"/>
    <s v="86030 DUKE RD YULEE FL 32097"/>
    <s v=""/>
    <s v="Pass"/>
    <s v="No"/>
    <s v="FV&lt;$10K"/>
    <s v="N/A"/>
    <s v="No, &lt; $20K Lien"/>
    <s v="No, Lien &lt; $20K"/>
    <s v="N/A"/>
    <s v="No"/>
    <s v="No"/>
    <n v="1"/>
    <s v="No"/>
    <n v="53775"/>
    <n v="1"/>
    <n v="53775"/>
    <m/>
    <n v="0"/>
    <n v="0"/>
    <s v=""/>
    <e v="#N/A"/>
    <n v="53775"/>
    <s v="No"/>
    <s v="S"/>
    <s v="No"/>
    <s v="No"/>
    <n v="0.35"/>
    <n v="18821.25"/>
    <n v="4591.1000000000004"/>
    <n v="14230.15"/>
    <n v="8.5376104137610417E-2"/>
    <m/>
    <s v="No"/>
    <m/>
    <m/>
    <m/>
    <x v="0"/>
    <n v="1443"/>
    <n v="918.22"/>
    <s v="Ok"/>
    <n v="0"/>
    <n v="0"/>
  </r>
  <r>
    <n v="1444"/>
    <s v="Nassau"/>
    <s v="42-2N-27-435H-0231-0000"/>
    <n v="2331.35"/>
    <n v="2017"/>
    <n v="2331.35"/>
    <n v="2331.35"/>
    <n v="0"/>
    <n v="86263"/>
    <s v="YULEE"/>
    <s v="Florida"/>
    <n v="32097"/>
    <s v="86263 SAND HICKORY TRL"/>
    <s v="YULEE FL 32097"/>
    <n v="-81.582643196462101"/>
    <n v="30.613724969669899"/>
    <s v="GUINN ROBERT R"/>
    <n v="1"/>
    <s v="SINGLE FAMILY"/>
    <n v="1001"/>
    <s v="Single Family Residential"/>
    <n v="2017"/>
    <n v="179543"/>
    <n v="2017"/>
    <n v="211369"/>
    <n v="2126.08"/>
    <n v="0.91195230231410984"/>
    <m/>
    <m/>
    <m/>
    <m/>
    <m/>
    <m/>
    <m/>
    <n v="0"/>
    <n v="0"/>
    <n v="0"/>
    <n v="0"/>
    <n v="0"/>
    <n v="0"/>
    <n v="0"/>
    <s v="No"/>
    <s v="No"/>
    <s v="No"/>
    <n v="0"/>
    <n v="0"/>
    <n v="135000"/>
    <s v="PURCHASE MONEY MORTGAGE"/>
    <n v="0"/>
    <n v="0"/>
    <s v="Potential Low Risk"/>
    <n v="0"/>
    <n v="0"/>
    <s v="Yes"/>
    <n v="0"/>
    <s v="No"/>
    <s v="Without Environmental Issues"/>
    <s v="No"/>
    <s v="None"/>
    <s v="86263 SAND HICKORY TRL"/>
    <s v="Yulee"/>
    <s v="Florida"/>
    <n v="32097"/>
    <s v="86263 SAND HICKORY TRL YULEE FL 32097"/>
    <s v="L"/>
    <s v="Pass"/>
    <s v="No"/>
    <s v="FV&lt;$10K"/>
    <s v="N/A"/>
    <s v="No, &lt; $20K Lien"/>
    <s v="No, Lien &lt; $20K"/>
    <s v="N/A"/>
    <s v="No"/>
    <s v="No"/>
    <n v="0"/>
    <s v="No"/>
    <n v="179543"/>
    <n v="1"/>
    <n v="179543"/>
    <m/>
    <n v="0"/>
    <n v="0"/>
    <s v=""/>
    <e v="#N/A"/>
    <n v="179543"/>
    <s v="No"/>
    <s v="S"/>
    <s v="No"/>
    <s v="Yes"/>
    <n v="0.67"/>
    <n v="120293.81000000001"/>
    <n v="9325.4"/>
    <n v="110968.41000000002"/>
    <n v="5.1939646769854575E-2"/>
    <m/>
    <s v="No"/>
    <m/>
    <m/>
    <m/>
    <x v="0"/>
    <n v="1444"/>
    <n v="2331.35"/>
    <s v="Ok"/>
    <n v="0"/>
    <n v="0"/>
  </r>
  <r>
    <n v="1445"/>
    <s v="Nassau"/>
    <s v="42-2N-27-4360-0010-0000"/>
    <n v="545.91"/>
    <n v="2017"/>
    <n v="545.91"/>
    <n v="545.91"/>
    <n v="0"/>
    <n v="85129"/>
    <s v="YULEE"/>
    <s v="Florida"/>
    <n v="32097"/>
    <s v="85129 WINONA BAYVIEW RD"/>
    <s v="YULEE FL 32097"/>
    <n v="-81.595459054012807"/>
    <n v="30.599223103552301"/>
    <s v="MYERS BONNIE FAYE"/>
    <n v="1"/>
    <s v="SINGLE FAMILY"/>
    <n v="1001"/>
    <s v="Single Family Residential"/>
    <n v="2017"/>
    <n v="64656"/>
    <n v="2017"/>
    <n v="67076"/>
    <n v="475.18"/>
    <n v="0.87043651884010187"/>
    <s v="No"/>
    <s v="No"/>
    <s v="No"/>
    <m/>
    <s v="No"/>
    <m/>
    <s v="No"/>
    <s v="I"/>
    <s v="I"/>
    <s v="I"/>
    <s v="I"/>
    <s v="C"/>
    <s v="C"/>
    <s v="I"/>
    <s v="No"/>
    <s v="Yes"/>
    <s v="No"/>
    <n v="0"/>
    <n v="0"/>
    <n v="0"/>
    <n v="0"/>
    <n v="0"/>
    <n v="0"/>
    <s v="Potential Low Risk"/>
    <s v="Minimal"/>
    <n v="0"/>
    <s v="Yes"/>
    <s v="No"/>
    <s v="No"/>
    <s v="Without Environmental Issues"/>
    <s v="No"/>
    <s v="None"/>
    <s v="85129 WINONA BAYVIEW RD"/>
    <s v="Yulee"/>
    <s v="Florida"/>
    <n v="32097"/>
    <s v="85129 WINONA BAYVIEW RD YULEE FL 32097"/>
    <s v=""/>
    <s v="Pass"/>
    <s v="No"/>
    <s v="FV&lt;$10K"/>
    <s v="N/A"/>
    <s v="No, &lt; $20K Lien"/>
    <s v="No, Lien &lt; $20K"/>
    <s v="N/A"/>
    <s v="No"/>
    <s v="No"/>
    <n v="0"/>
    <s v="No"/>
    <n v="64656"/>
    <n v="1"/>
    <n v="64656"/>
    <m/>
    <n v="0"/>
    <n v="0"/>
    <s v=""/>
    <e v="#N/A"/>
    <n v="64656"/>
    <s v="No"/>
    <s v="S"/>
    <s v="No"/>
    <s v="Yes"/>
    <n v="0.67"/>
    <n v="43319.520000000004"/>
    <n v="2183.64"/>
    <n v="41135.880000000005"/>
    <n v="3.3773199703043801E-2"/>
    <m/>
    <s v="No"/>
    <m/>
    <m/>
    <m/>
    <x v="0"/>
    <n v="1445"/>
    <n v="545.91"/>
    <s v="Ok"/>
    <n v="0"/>
    <n v="0"/>
  </r>
  <r>
    <n v="1446"/>
    <s v="Nassau"/>
    <s v="42-2N-27-437S-0007-0000"/>
    <n v="482.01"/>
    <n v="2017"/>
    <n v="482.01"/>
    <n v="482.01"/>
    <n v="0"/>
    <n v="85205"/>
    <s v="YULEE"/>
    <s v="Florida"/>
    <n v="32097"/>
    <s v="85205 WINONA BAYVIEW RD"/>
    <s v="YULEE FL 32097"/>
    <n v="-81.596580357861399"/>
    <n v="30.600058642490001"/>
    <s v="DONALDSON CAROLYN R"/>
    <n v="2"/>
    <s v="MOBILE HOMES"/>
    <n v="1006"/>
    <s v="Mobile home"/>
    <n v="2017"/>
    <n v="55702"/>
    <n v="2017"/>
    <n v="65000"/>
    <n v="416.1"/>
    <n v="0.86326009833820883"/>
    <s v="No"/>
    <s v="No"/>
    <s v="No"/>
    <s v="No"/>
    <s v="No"/>
    <m/>
    <s v="No"/>
    <s v="I"/>
    <s v="I"/>
    <s v="I"/>
    <s v="I"/>
    <s v="I"/>
    <s v="I"/>
    <s v="I"/>
    <s v="No"/>
    <s v="No"/>
    <s v="No"/>
    <n v="0"/>
    <n v="0"/>
    <n v="69215"/>
    <n v="0"/>
    <n v="0"/>
    <n v="0"/>
    <s v="Potential Low Risk"/>
    <s v="Minimal"/>
    <n v="1"/>
    <s v="Yes"/>
    <s v="No"/>
    <s v="No"/>
    <s v="Without Environmental Issues"/>
    <s v="No"/>
    <s v="None"/>
    <s v="85205 WINONA BAYVIEW RD"/>
    <s v="Yulee"/>
    <s v="Florida"/>
    <n v="32097"/>
    <s v="85205 WINONA BAYVIEW RD YULEE FL 32097"/>
    <s v="L"/>
    <s v="Pass"/>
    <s v="No"/>
    <s v="FV&lt;$10K"/>
    <s v="N/A"/>
    <s v="No, &lt; $20K Lien"/>
    <s v="No, Lien &lt; $20K"/>
    <s v="N/A"/>
    <s v="No"/>
    <s v="No"/>
    <n v="1"/>
    <s v="No"/>
    <n v="55702"/>
    <n v="1"/>
    <n v="55702"/>
    <m/>
    <n v="0"/>
    <n v="0"/>
    <s v=""/>
    <e v="#N/A"/>
    <n v="55702"/>
    <s v="No"/>
    <s v="R"/>
    <s v="No"/>
    <s v="Yes"/>
    <n v="0.67"/>
    <n v="37320.340000000004"/>
    <n v="2410.0500000000002"/>
    <n v="34910.29"/>
    <n v="4.3266848587124346E-2"/>
    <m/>
    <s v="No"/>
    <m/>
    <m/>
    <m/>
    <x v="0"/>
    <n v="1446"/>
    <n v="482.01"/>
    <s v="Ok"/>
    <n v="0"/>
    <n v="0"/>
  </r>
  <r>
    <n v="1447"/>
    <s v="Nassau"/>
    <s v="42-2N-27-4380-0001-0010"/>
    <n v="3667.37"/>
    <n v="2017"/>
    <n v="3667.37"/>
    <n v="3667.37"/>
    <n v="0"/>
    <m/>
    <s v="YULEE"/>
    <s v="Florida"/>
    <n v="32097"/>
    <s v="US HWY 17"/>
    <s v="YULEE FL 32097"/>
    <n v="-81.598789337616694"/>
    <n v="30.6049493130675"/>
    <s v="LASSERRE CURTISS H"/>
    <n v="10"/>
    <s v="VACANT COMMERCIAL"/>
    <n v="8002"/>
    <s v="Commercial-Vacant Land"/>
    <n v="2017"/>
    <n v="222040"/>
    <n v="2017"/>
    <n v="222040"/>
    <n v="3361.42"/>
    <n v="0.91657509332300813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4"/>
    <s v="Potential Low Risk"/>
    <n v="0"/>
    <n v="0"/>
    <s v="No"/>
    <n v="0"/>
    <s v="No"/>
    <s v="Without Environmental Issues"/>
    <s v="No"/>
    <s v="None"/>
    <s v="US HWY 17"/>
    <s v="Yulee"/>
    <s v="Florida"/>
    <n v="32097"/>
    <s v="US HWY 17 YULEE FL 32097"/>
    <s v=""/>
    <s v="Pass"/>
    <s v="No"/>
    <s v="FV&lt;$10K"/>
    <s v="N/A"/>
    <s v="No, &lt; $20K Lien"/>
    <s v="No, Lien &lt; $20K"/>
    <s v="N/A"/>
    <s v="No"/>
    <s v="No"/>
    <n v="0"/>
    <s v="No"/>
    <n v="222040"/>
    <n v="1"/>
    <n v="222040"/>
    <m/>
    <n v="0"/>
    <n v="0"/>
    <s v=""/>
    <e v="#N/A"/>
    <n v="222040"/>
    <s v="No"/>
    <s v="V"/>
    <s v="Yes"/>
    <s v="No"/>
    <n v="0"/>
    <n v="0"/>
    <n v="14669.48"/>
    <n v="-14669.48"/>
    <n v="6.6066834804539717E-2"/>
    <m/>
    <s v="No"/>
    <m/>
    <m/>
    <m/>
    <x v="1"/>
    <n v="1447"/>
    <n v="3667.37"/>
    <s v="Ok"/>
    <n v="0"/>
    <n v="0"/>
  </r>
  <r>
    <n v="1448"/>
    <s v="Nassau"/>
    <s v="42-2N-27-4380-0002-0100"/>
    <n v="637.54999999999995"/>
    <n v="2017"/>
    <n v="637.54999999999995"/>
    <n v="637.54999999999995"/>
    <n v="0"/>
    <n v="85186"/>
    <s v="YULEE"/>
    <s v="Florida"/>
    <n v="32097"/>
    <s v="85186 TRINITY CIR"/>
    <s v="YULEE FL 32097"/>
    <n v="-81.600948362860606"/>
    <n v="30.606514317779698"/>
    <s v="GRAHAM SHELVIA J"/>
    <n v="2"/>
    <s v="MOBILE HOMES"/>
    <n v="1006"/>
    <s v="Mobile home"/>
    <n v="2017"/>
    <n v="36986"/>
    <n v="2017"/>
    <n v="36986"/>
    <n v="559.91"/>
    <n v="0.87822131597521769"/>
    <s v="Yes"/>
    <m/>
    <m/>
    <s v="No"/>
    <m/>
    <m/>
    <m/>
    <s v="C"/>
    <s v="C"/>
    <n v="0"/>
    <n v="0"/>
    <n v="0"/>
    <n v="0"/>
    <n v="0"/>
    <s v="Yes"/>
    <s v="Yes"/>
    <s v="Yes"/>
    <n v="0"/>
    <n v="0"/>
    <n v="0"/>
    <n v="0"/>
    <n v="0"/>
    <n v="0"/>
    <s v="Potential Low Risk"/>
    <n v="0"/>
    <n v="1"/>
    <s v="No"/>
    <s v="No"/>
    <s v="No"/>
    <s v="Without Environmental Issues"/>
    <s v="No"/>
    <s v="None"/>
    <s v="85186 TRINITY CIR"/>
    <s v="Yulee"/>
    <s v="Florida"/>
    <n v="32097"/>
    <s v="85186 TRINITY CIR YULEE FL 32097"/>
    <s v=""/>
    <s v="Pass"/>
    <s v="No"/>
    <s v="FV&lt;$10K"/>
    <s v="N/A"/>
    <s v="No, &lt; $20K Lien"/>
    <s v="No, Lien &lt; $20K"/>
    <s v="N/A"/>
    <s v="Yes"/>
    <s v="No"/>
    <n v="1"/>
    <s v="No"/>
    <n v="36986"/>
    <n v="1"/>
    <n v="36986"/>
    <m/>
    <n v="0"/>
    <n v="0"/>
    <s v=""/>
    <e v="#N/A"/>
    <n v="36986"/>
    <s v="No"/>
    <s v="R"/>
    <s v="No"/>
    <s v="No"/>
    <n v="0.35"/>
    <n v="12945.099999999999"/>
    <n v="3187.75"/>
    <n v="9757.3499999999985"/>
    <n v="8.6188017087546642E-2"/>
    <m/>
    <s v="No"/>
    <m/>
    <m/>
    <m/>
    <x v="6"/>
    <n v="1448"/>
    <n v="637.54999999999995"/>
    <s v="Ok"/>
    <n v="0"/>
    <n v="0"/>
  </r>
  <r>
    <n v="1449"/>
    <s v="Nassau"/>
    <s v="42-2N-27-438U-0006-0000"/>
    <n v="1321.79"/>
    <n v="2017"/>
    <n v="1321.79"/>
    <n v="1321.79"/>
    <n v="0"/>
    <m/>
    <s v="YULEE"/>
    <s v="Florida"/>
    <n v="32097"/>
    <s v="COMMERCIAL PARK DR"/>
    <s v="YULEE FL 32097"/>
    <n v="-81.600954919330206"/>
    <n v="30.6028586133279"/>
    <s v="HOLLAND DEBBIE"/>
    <n v="10"/>
    <s v="VACANT COMMERCIAL"/>
    <n v="8002"/>
    <s v="Commercial-Vacant Land"/>
    <n v="2017"/>
    <n v="78777"/>
    <n v="2017"/>
    <n v="78777"/>
    <n v="1192.5899999999999"/>
    <n v="0.9022537619440304"/>
    <m/>
    <m/>
    <s v="No"/>
    <s v="No"/>
    <s v="No"/>
    <s v="No"/>
    <s v="No"/>
    <s v="I"/>
    <s v="I"/>
    <s v="I"/>
    <s v="I"/>
    <s v="I"/>
    <n v="0"/>
    <n v="0"/>
    <s v="No"/>
    <s v="No"/>
    <s v="No"/>
    <n v="0"/>
    <n v="0"/>
    <n v="0"/>
    <n v="0"/>
    <n v="0"/>
    <n v="3"/>
    <s v="Potential Medium Risk"/>
    <n v="0"/>
    <n v="0"/>
    <s v="No"/>
    <s v="No"/>
    <s v="No"/>
    <s v="Without Environmental Issues"/>
    <s v="No"/>
    <s v="None"/>
    <s v="COMMERCIAL PARK DR"/>
    <s v="Yulee"/>
    <s v="Florida"/>
    <n v="32097"/>
    <s v="COMMERCIAL PARK DR YULEE FL 32097"/>
    <s v=""/>
    <s v="Pass"/>
    <s v="No"/>
    <s v="FV&lt;$10K"/>
    <s v="N/A"/>
    <s v="No, &lt; $20K Lien"/>
    <s v="No, Lien &lt; $20K"/>
    <s v="N/A"/>
    <s v="No"/>
    <s v="No"/>
    <n v="0"/>
    <s v="No"/>
    <n v="78777"/>
    <n v="1"/>
    <n v="78777"/>
    <m/>
    <n v="0"/>
    <n v="0"/>
    <s v=""/>
    <e v="#N/A"/>
    <n v="78777"/>
    <s v="No"/>
    <s v="V"/>
    <s v="Yes"/>
    <s v="No"/>
    <n v="0"/>
    <n v="0"/>
    <n v="5287.16"/>
    <n v="-5287.16"/>
    <n v="6.7115528644147396E-2"/>
    <m/>
    <s v="No"/>
    <m/>
    <m/>
    <m/>
    <x v="1"/>
    <n v="1449"/>
    <n v="1321.79"/>
    <s v="Ok"/>
    <n v="0"/>
    <n v="0"/>
  </r>
  <r>
    <n v="1450"/>
    <s v="Nassau"/>
    <s v="42-2N-27-438U-0007-0000"/>
    <n v="6645.89"/>
    <n v="2017"/>
    <n v="6645.89"/>
    <n v="6645.89"/>
    <n v="0"/>
    <n v="85082"/>
    <s v="YULEE"/>
    <s v="Florida"/>
    <n v="32097"/>
    <s v="85082 COMMERCIAL PARK DR"/>
    <s v="YULEE FL 32097"/>
    <n v="-81.600380525399601"/>
    <n v="30.602857229035099"/>
    <s v="SECOND AMENDMENT INC"/>
    <n v="84"/>
    <s v="COLLEGES"/>
    <n v="9204"/>
    <s v="Colleges University-PUBLIC"/>
    <n v="2017"/>
    <n v="403960"/>
    <n v="2017"/>
    <n v="403960"/>
    <n v="6115.48"/>
    <n v="0.92018977142263858"/>
    <m/>
    <m/>
    <m/>
    <s v="No"/>
    <m/>
    <m/>
    <m/>
    <s v="I"/>
    <n v="0"/>
    <n v="0"/>
    <n v="0"/>
    <n v="0"/>
    <n v="0"/>
    <n v="0"/>
    <s v="No"/>
    <s v="No"/>
    <s v="No"/>
    <n v="0"/>
    <n v="0"/>
    <n v="0"/>
    <n v="0"/>
    <n v="0"/>
    <n v="3"/>
    <s v="Potential Medium Risk"/>
    <n v="0"/>
    <n v="0"/>
    <s v="No"/>
    <s v="No"/>
    <s v="No"/>
    <s v="Without Environmental Issues"/>
    <s v="No"/>
    <s v="None"/>
    <s v="85082 COMMERCIAL PARK DR"/>
    <s v="Yulee"/>
    <s v="Florida"/>
    <n v="32097"/>
    <s v="85082 COMMERCIAL PARK DR YULEE FL 32097"/>
    <s v=""/>
    <s v="Pass"/>
    <s v="No"/>
    <s v="FV&lt;$10K"/>
    <s v="N/A"/>
    <s v="No, &lt; $20K Lien"/>
    <s v="No, Lien &lt; $20K"/>
    <s v="N/A"/>
    <s v="No"/>
    <s v="No"/>
    <n v="0"/>
    <s v="No"/>
    <n v="403960"/>
    <n v="1"/>
    <n v="403960"/>
    <m/>
    <n v="0"/>
    <n v="0"/>
    <s v=""/>
    <e v="#N/A"/>
    <n v="403960"/>
    <s v="No"/>
    <s v="C"/>
    <s v="No"/>
    <s v="No"/>
    <n v="0.3"/>
    <n v="121188"/>
    <n v="26583.56"/>
    <n v="94604.44"/>
    <n v="6.580740667392812E-2"/>
    <m/>
    <s v="No"/>
    <m/>
    <m/>
    <m/>
    <x v="0"/>
    <n v="1450"/>
    <n v="6645.89"/>
    <s v="Ok"/>
    <n v="0"/>
    <n v="0"/>
  </r>
  <r>
    <n v="1451"/>
    <s v="Nassau"/>
    <s v="42-2N-27-438U-0009-0000"/>
    <n v="6211.03"/>
    <n v="2017"/>
    <n v="6211.03"/>
    <n v="6211.03"/>
    <n v="0"/>
    <n v="85049"/>
    <s v="YULEE"/>
    <s v="Florida"/>
    <n v="32097"/>
    <s v="85049 COMMERCIAL PARK DR"/>
    <s v="YULEE FL 32097"/>
    <n v="-81.599288578553399"/>
    <n v="30.602763117614298"/>
    <s v="STEVENSON COLLISION CENTER INC"/>
    <n v="27"/>
    <s v="VEHICLE SALES/REPAIR/STORAGE/RENTAL; GARAGES, MARINE/FARM EQUIPMENT/MACHINERY"/>
    <n v="2023"/>
    <s v="Vehicle Rentals Vehicle Sales (auto/truck/RV/boat/etc.)"/>
    <n v="2017"/>
    <n v="377400"/>
    <n v="2017"/>
    <n v="377400"/>
    <n v="5713.39"/>
    <n v="0.9198780234518269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1"/>
    <n v="3"/>
    <s v="Potential High Risk"/>
    <s v="Minimal"/>
    <n v="0"/>
    <s v="No"/>
    <s v="No"/>
    <s v="Yes"/>
    <s v="Without Environmental Issues"/>
    <s v="No"/>
    <s v="None"/>
    <s v="85049 COMMERCIAL PARK DR"/>
    <s v="Yulee"/>
    <s v="Florida"/>
    <n v="32097"/>
    <s v="85049 COMMERCIAL PARK DR YULEE FL 32097"/>
    <s v=""/>
    <s v="Pass"/>
    <s v="No"/>
    <s v="FV&lt;$10K"/>
    <s v="N/A"/>
    <s v="No, &lt; $20K Lien"/>
    <s v="No, Lien &lt; $20K"/>
    <s v="N/A"/>
    <s v="No"/>
    <s v="No"/>
    <n v="0"/>
    <s v="No"/>
    <n v="377400"/>
    <n v="1"/>
    <n v="377400"/>
    <m/>
    <n v="0"/>
    <n v="0"/>
    <s v=""/>
    <e v="#N/A"/>
    <n v="377400"/>
    <s v="No"/>
    <s v="C"/>
    <s v="No"/>
    <s v="No"/>
    <n v="0.3"/>
    <n v="113220"/>
    <n v="24844.12"/>
    <n v="88375.88"/>
    <n v="6.5829676735559089E-2"/>
    <m/>
    <s v="No"/>
    <m/>
    <m/>
    <m/>
    <x v="0"/>
    <n v="1451"/>
    <n v="6211.03"/>
    <s v="Ok"/>
    <n v="0"/>
    <n v="0"/>
  </r>
  <r>
    <n v="1452"/>
    <s v="Nassau"/>
    <s v="42-2N-27-438U-0010-0000"/>
    <n v="1859.25"/>
    <n v="2017"/>
    <n v="1859.25"/>
    <n v="1859.25"/>
    <n v="0"/>
    <m/>
    <s v="YULEE"/>
    <s v="Florida"/>
    <n v="32097"/>
    <s v="COMMERCIAL PARK DR"/>
    <s v="YULEE FL 32097"/>
    <n v="-81.598738019276297"/>
    <n v="30.6027156589866"/>
    <s v="STEVENSON COLLISION CENTER INC"/>
    <n v="10"/>
    <s v="VACANT COMMERCIAL"/>
    <n v="8002"/>
    <s v="Commercial-Vacant Land"/>
    <n v="2017"/>
    <n v="111604"/>
    <n v="2017"/>
    <n v="111604"/>
    <n v="1689.55"/>
    <n v="0.90872663708484602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141800"/>
    <s v="UNKNOWN"/>
    <n v="1"/>
    <n v="2"/>
    <s v="Potential High Risk"/>
    <s v="Minimal"/>
    <n v="0"/>
    <s v="No"/>
    <s v="No"/>
    <s v="Yes"/>
    <s v="Without Environmental Issues"/>
    <s v="No"/>
    <s v="None"/>
    <s v="COMMERCIAL PARK DR"/>
    <s v="Yulee"/>
    <s v="Florida"/>
    <n v="32097"/>
    <s v="COMMERCIAL PARK DR YULEE FL 32097"/>
    <s v="L"/>
    <s v="Pass"/>
    <s v="No"/>
    <s v="FV&lt;$10K"/>
    <s v="N/A"/>
    <s v="No, &lt; $20K Lien"/>
    <s v="No, Lien &lt; $20K"/>
    <s v="N/A"/>
    <s v="No"/>
    <s v="No"/>
    <n v="0"/>
    <s v="No"/>
    <n v="111604"/>
    <n v="1"/>
    <n v="111604"/>
    <m/>
    <n v="0"/>
    <n v="0"/>
    <s v=""/>
    <e v="#N/A"/>
    <n v="111604"/>
    <s v="No"/>
    <s v="V"/>
    <s v="Yes"/>
    <s v="No"/>
    <n v="0"/>
    <n v="0"/>
    <n v="7437"/>
    <n v="-7437"/>
    <n v="6.6637396509085692E-2"/>
    <m/>
    <s v="No"/>
    <m/>
    <m/>
    <m/>
    <x v="1"/>
    <n v="1452"/>
    <n v="1859.25"/>
    <s v="Ok"/>
    <n v="0"/>
    <n v="0"/>
  </r>
  <r>
    <n v="1453"/>
    <s v="Nassau"/>
    <s v="42-2N-27-4400-0003-0200"/>
    <n v="384.99"/>
    <n v="2017"/>
    <n v="384.99"/>
    <n v="384.99"/>
    <n v="0"/>
    <n v="86798"/>
    <s v="YULEE"/>
    <s v="Florida"/>
    <n v="32097"/>
    <s v="86798 HESTER DR"/>
    <s v="YULEE FL 32097"/>
    <n v="-81.594294262432598"/>
    <n v="30.609537488113901"/>
    <s v="STRUBLE RONALD JOE"/>
    <n v="1"/>
    <s v="SINGLE FAMILY"/>
    <n v="1001"/>
    <s v="Single Family Residential"/>
    <n v="2017"/>
    <n v="46560"/>
    <n v="2017"/>
    <n v="62568"/>
    <n v="326.39"/>
    <n v="0.84778825424036985"/>
    <s v="No"/>
    <s v="No"/>
    <m/>
    <s v="No"/>
    <m/>
    <m/>
    <s v="No"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Minimal"/>
    <n v="0"/>
    <s v="Yes"/>
    <s v="No"/>
    <s v="No"/>
    <s v="Without Environmental Issues"/>
    <s v="No"/>
    <s v="None"/>
    <s v="86798 HESTER DR"/>
    <s v="Yulee"/>
    <s v="Florida"/>
    <n v="32097"/>
    <s v="86798 HESTER DR YULEE FL 32097"/>
    <s v=""/>
    <s v="Pass"/>
    <s v="No"/>
    <s v="FV&lt;$10K"/>
    <s v="N/A"/>
    <s v="No, &lt; $20K Lien"/>
    <s v="No, Lien &lt; $20K"/>
    <s v="N/A"/>
    <s v="No"/>
    <s v="No"/>
    <n v="0"/>
    <s v="No"/>
    <n v="46560"/>
    <n v="1"/>
    <n v="46560"/>
    <m/>
    <n v="0"/>
    <n v="0"/>
    <s v=""/>
    <e v="#N/A"/>
    <n v="46560"/>
    <s v="No"/>
    <s v="S"/>
    <s v="No"/>
    <s v="Yes"/>
    <n v="0.67"/>
    <n v="31195.200000000001"/>
    <n v="1539.96"/>
    <n v="29655.24"/>
    <n v="3.3074742268041239E-2"/>
    <m/>
    <s v="No"/>
    <m/>
    <m/>
    <m/>
    <x v="0"/>
    <n v="1453"/>
    <n v="384.99"/>
    <s v="Ok"/>
    <n v="0"/>
    <n v="0"/>
  </r>
  <r>
    <n v="1454"/>
    <s v="Nassau"/>
    <s v="42-2N-27-4400-0004-0010"/>
    <n v="1858.04"/>
    <n v="2017"/>
    <n v="1858.04"/>
    <n v="1858.04"/>
    <n v="0"/>
    <n v="85191"/>
    <s v="YULEE"/>
    <s v="Florida"/>
    <n v="32097"/>
    <s v="85191 AUSMUS AVE"/>
    <s v="YULEE FL 32097"/>
    <n v="-81.594330412384906"/>
    <n v="30.6089599645235"/>
    <s v="BAILEY SHAWN M"/>
    <n v="1"/>
    <s v="SINGLE FAMILY"/>
    <n v="1001"/>
    <s v="Single Family Residential"/>
    <n v="2017"/>
    <n v="111530"/>
    <n v="2017"/>
    <n v="111530"/>
    <n v="1688.44"/>
    <n v="0.90872101784676329"/>
    <m/>
    <m/>
    <m/>
    <m/>
    <m/>
    <m/>
    <m/>
    <n v="0"/>
    <n v="0"/>
    <n v="0"/>
    <n v="0"/>
    <n v="0"/>
    <n v="0"/>
    <n v="0"/>
    <s v="No"/>
    <s v="No"/>
    <s v="No"/>
    <n v="0"/>
    <n v="0"/>
    <n v="130000"/>
    <s v="UNKNOWN"/>
    <n v="0"/>
    <n v="0"/>
    <s v="Potential Low Risk"/>
    <n v="0"/>
    <n v="0"/>
    <s v="No"/>
    <n v="0"/>
    <s v="No"/>
    <s v="Without Environmental Issues"/>
    <s v="No"/>
    <s v="None"/>
    <s v="85191 AUSMUS AVE"/>
    <s v="Yulee"/>
    <s v="Florida"/>
    <n v="32097"/>
    <s v="85191 AUSMUS AVE YULEE FL 32097"/>
    <s v="L"/>
    <s v="Pass"/>
    <s v="No"/>
    <s v="FV&lt;$10K"/>
    <s v="N/A"/>
    <s v="No, &lt; $20K Lien"/>
    <s v="No, Lien &lt; $20K"/>
    <s v="N/A"/>
    <s v="No"/>
    <s v="No"/>
    <n v="0"/>
    <s v="No"/>
    <n v="111530"/>
    <n v="1"/>
    <n v="111530"/>
    <m/>
    <n v="0"/>
    <n v="0"/>
    <s v=""/>
    <e v="#N/A"/>
    <n v="111530"/>
    <s v="No"/>
    <s v="S"/>
    <s v="No"/>
    <s v="No"/>
    <n v="0.35"/>
    <n v="39035.5"/>
    <n v="7432.16"/>
    <n v="31603.34"/>
    <n v="6.6638213933470816E-2"/>
    <m/>
    <s v="No"/>
    <m/>
    <m/>
    <m/>
    <x v="0"/>
    <n v="1454"/>
    <n v="1858.04"/>
    <s v="Ok"/>
    <n v="0"/>
    <n v="0"/>
  </r>
  <r>
    <n v="1455"/>
    <s v="Nassau"/>
    <s v="42-2N-27-4460-0001-0000"/>
    <n v="2270.56"/>
    <n v="2017"/>
    <n v="2270.56"/>
    <n v="2270.56"/>
    <n v="0"/>
    <n v="85125"/>
    <s v="YULEE"/>
    <s v="Florida"/>
    <n v="32097"/>
    <s v="85125 RADIO AVE"/>
    <s v="YULEE FL 32097"/>
    <n v="-81.595340240763207"/>
    <n v="30.604214320495799"/>
    <s v="CRUMP LESLIE L"/>
    <n v="1"/>
    <s v="SINGLE FAMILY"/>
    <n v="1001"/>
    <s v="Single Family Residential"/>
    <n v="2017"/>
    <n v="175829"/>
    <n v="2017"/>
    <n v="175829"/>
    <n v="2069.86"/>
    <n v="0.91160770911140876"/>
    <m/>
    <s v="No"/>
    <s v="No"/>
    <m/>
    <m/>
    <m/>
    <m/>
    <s v="I"/>
    <s v="I"/>
    <s v="I"/>
    <s v="I"/>
    <s v="I"/>
    <n v="0"/>
    <n v="0"/>
    <s v="No"/>
    <s v="No"/>
    <s v="No"/>
    <n v="0"/>
    <n v="0"/>
    <n v="0"/>
    <n v="0"/>
    <n v="0"/>
    <n v="1"/>
    <s v="Potential Low Risk"/>
    <s v="Minimal"/>
    <n v="0"/>
    <s v="Yes"/>
    <s v="No"/>
    <s v="No"/>
    <s v="Without Environmental Issues"/>
    <s v="No"/>
    <s v="None"/>
    <s v="85125 RADIO AVE"/>
    <s v="Yulee"/>
    <s v="Florida"/>
    <n v="32097"/>
    <s v="85125 RADIO AVE YULEE FL 32097"/>
    <s v=""/>
    <s v="Pass"/>
    <s v="No"/>
    <s v="FV&lt;$10K"/>
    <s v="N/A"/>
    <s v="No, &lt; $20K Lien"/>
    <s v="No, Lien &lt; $20K"/>
    <s v="N/A"/>
    <s v="No"/>
    <s v="No"/>
    <n v="0"/>
    <s v="No"/>
    <n v="175829"/>
    <n v="1"/>
    <n v="175829"/>
    <m/>
    <n v="0"/>
    <n v="0"/>
    <s v=""/>
    <e v="#N/A"/>
    <n v="175829"/>
    <s v="No"/>
    <s v="S"/>
    <s v="No"/>
    <s v="Yes"/>
    <n v="0.67"/>
    <n v="117805.43000000001"/>
    <n v="9082.24"/>
    <n v="108723.19"/>
    <n v="5.1653822748238341E-2"/>
    <m/>
    <s v="No"/>
    <m/>
    <m/>
    <m/>
    <x v="0"/>
    <n v="1455"/>
    <n v="2270.56"/>
    <s v="Ok"/>
    <n v="0"/>
    <n v="0"/>
  </r>
  <r>
    <n v="1456"/>
    <s v="Nassau"/>
    <s v="42-2N-27-4460-0027-0000"/>
    <n v="595.5"/>
    <n v="2017"/>
    <n v="595.5"/>
    <n v="595.5"/>
    <n v="0"/>
    <n v="85051"/>
    <s v="YULEE"/>
    <s v="Florida"/>
    <n v="32097"/>
    <s v="85051 CONDOR LN"/>
    <s v="YULEE FL 32097"/>
    <n v="-81.594450226457795"/>
    <n v="30.6063893409987"/>
    <s v="MOORE LINDA M"/>
    <n v="1"/>
    <s v="SINGLE FAMILY"/>
    <n v="1001"/>
    <s v="Single Family Residential"/>
    <n v="2017"/>
    <n v="71608"/>
    <n v="2017"/>
    <n v="99517"/>
    <n v="521.04"/>
    <n v="0.8749622166246851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1"/>
    <s v="Potential Medium Risk"/>
    <s v="Minimal"/>
    <n v="0"/>
    <s v="Yes"/>
    <n v="0"/>
    <s v="No"/>
    <s v="Without Environmental Issues"/>
    <s v="No"/>
    <s v="None"/>
    <s v="85051 CONDOR LN"/>
    <s v="Yulee"/>
    <s v="Florida"/>
    <n v="32097"/>
    <s v="85051 CONDOR LN YULEE FL 32097"/>
    <s v=""/>
    <s v="Pass"/>
    <s v="No"/>
    <s v="FV&lt;$10K"/>
    <s v="N/A"/>
    <s v="No, &lt; $20K Lien"/>
    <s v="No, Lien &lt; $20K"/>
    <s v="N/A"/>
    <s v="No"/>
    <s v="No"/>
    <n v="0"/>
    <s v="No"/>
    <n v="71608"/>
    <n v="1"/>
    <n v="71608"/>
    <m/>
    <n v="0"/>
    <n v="0"/>
    <s v=""/>
    <e v="#N/A"/>
    <n v="71608"/>
    <s v="No"/>
    <s v="S"/>
    <s v="No"/>
    <s v="Yes"/>
    <n v="0.67"/>
    <n v="47977.36"/>
    <n v="2382"/>
    <n v="45595.360000000001"/>
    <n v="3.3264439727404761E-2"/>
    <m/>
    <s v="No"/>
    <m/>
    <m/>
    <m/>
    <x v="0"/>
    <n v="1456"/>
    <n v="595.5"/>
    <s v="Ok"/>
    <n v="0"/>
    <n v="0"/>
  </r>
  <r>
    <n v="1457"/>
    <s v="Nassau"/>
    <s v="42-2N-27-4460-0028-0000"/>
    <n v="253.76"/>
    <n v="2017"/>
    <n v="253.76"/>
    <n v="253.76"/>
    <n v="0"/>
    <m/>
    <s v="YULEE"/>
    <s v="Florida"/>
    <n v="32097"/>
    <s v="CONDOR LN"/>
    <s v="YULEE FL 32097"/>
    <n v="-81.594133947410896"/>
    <n v="30.6063620129482"/>
    <s v="MOORE DAVID C"/>
    <n v="0"/>
    <s v="VACANT RESIDENTIAL"/>
    <n v="8001"/>
    <s v="Residential-Vacant Land"/>
    <n v="2017"/>
    <n v="13545"/>
    <n v="2017"/>
    <n v="13545"/>
    <n v="205.05"/>
    <n v="0.80804697351828503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1"/>
    <s v="Potential Medium Risk"/>
    <s v="Minimal"/>
    <n v="0"/>
    <s v="No"/>
    <n v="0"/>
    <s v="No"/>
    <s v="Without Environmental Issues"/>
    <s v="No"/>
    <s v="None"/>
    <s v="CONDOR LN"/>
    <s v="Yulee"/>
    <s v="Florida"/>
    <n v="32097"/>
    <s v="CONDOR LN YULEE FL 32097"/>
    <s v=""/>
    <s v="Pass"/>
    <s v="No"/>
    <s v="FV&lt;$10K"/>
    <s v="N/A"/>
    <s v="No, &lt; $20K Lien"/>
    <s v="No, Lien &lt; $20K"/>
    <s v="N/A"/>
    <s v="No"/>
    <s v="No"/>
    <n v="0"/>
    <s v="No"/>
    <n v="13545"/>
    <n v="1"/>
    <n v="13545"/>
    <m/>
    <n v="0"/>
    <n v="0"/>
    <s v=""/>
    <e v="#N/A"/>
    <n v="13545"/>
    <s v="No"/>
    <s v="V"/>
    <s v="Yes"/>
    <s v="No"/>
    <n v="0"/>
    <n v="0"/>
    <n v="1015.04"/>
    <n v="-1015.04"/>
    <n v="7.4938353636028049E-2"/>
    <m/>
    <s v="No"/>
    <m/>
    <m/>
    <m/>
    <x v="4"/>
    <n v="1457"/>
    <n v="253.76"/>
    <s v="Ok"/>
    <n v="0"/>
    <n v="0"/>
  </r>
  <r>
    <n v="1458"/>
    <s v="Nassau"/>
    <s v="42-2N-27-4480-0002-0000"/>
    <n v="129.47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31454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Lien&lt;$150"/>
    <e v="#N/A"/>
    <s v="FV&lt;$10K"/>
    <s v="N/A"/>
    <s v="No, &lt; $20K Lien"/>
    <s v="No, Lien &lt; $20K"/>
    <s v="N/A"/>
    <s v="No"/>
    <s v="No"/>
    <n v="0"/>
    <s v="No"/>
    <n v="31454"/>
    <n v="1"/>
    <n v="31454"/>
    <m/>
    <e v="#N/A"/>
    <e v="#N/A"/>
    <s v=""/>
    <e v="#N/A"/>
    <n v="31454"/>
    <s v="No"/>
    <s v="R"/>
    <s v="No"/>
    <s v="Yes"/>
    <n v="0.67"/>
    <n v="21074.18"/>
    <e v="#N/A"/>
    <e v="#N/A"/>
    <e v="#N/A"/>
    <m/>
    <s v="No"/>
    <m/>
    <m/>
    <m/>
    <x v="2"/>
    <n v="1458"/>
    <n v="129.47"/>
    <s v="Ok"/>
    <e v="#N/A"/>
    <e v="#N/A"/>
  </r>
  <r>
    <n v="1459"/>
    <s v="Nassau"/>
    <s v="42-2N-27-4487-0004-0000"/>
    <n v="805.88"/>
    <n v="2017"/>
    <n v="805.88"/>
    <n v="805.88"/>
    <n v="0"/>
    <n v="85537"/>
    <s v="YULEE"/>
    <s v="Florida"/>
    <n v="32097"/>
    <s v="85537 NORTH HARTS RD"/>
    <s v="YULEE FL 32097"/>
    <n v="-81.605890235309005"/>
    <n v="30.608928571519002"/>
    <s v="MUHS KENNETH M"/>
    <n v="0"/>
    <s v="VACANT RESIDENTIAL"/>
    <n v="8001"/>
    <s v="Residential-Vacant Land"/>
    <n v="2017"/>
    <n v="47266"/>
    <n v="2017"/>
    <n v="47266"/>
    <n v="715.56"/>
    <n v="0.88792376036134402"/>
    <m/>
    <s v="No"/>
    <s v="No"/>
    <s v="No"/>
    <s v="No"/>
    <s v="No"/>
    <s v="No"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85537 NORTH HARTS RD"/>
    <s v="Yulee"/>
    <s v="Florida"/>
    <n v="32097"/>
    <s v="85537 NORTH HARTS RD YULEE FL 32097"/>
    <s v=""/>
    <s v="Pass"/>
    <s v="No"/>
    <s v="FV&lt;$10K"/>
    <s v="N/A"/>
    <s v="No, &lt; $20K Lien"/>
    <s v="No, Lien &lt; $20K"/>
    <s v="N/A"/>
    <s v="No"/>
    <s v="No"/>
    <n v="0"/>
    <s v="No"/>
    <n v="47266"/>
    <n v="1"/>
    <n v="47266"/>
    <m/>
    <n v="0"/>
    <n v="0"/>
    <s v=""/>
    <e v="#N/A"/>
    <n v="47266"/>
    <s v="No"/>
    <s v="V"/>
    <s v="Yes"/>
    <s v="No"/>
    <n v="0"/>
    <n v="0"/>
    <n v="3223.52"/>
    <n v="-3223.52"/>
    <n v="6.8199551474632927E-2"/>
    <m/>
    <s v="No"/>
    <m/>
    <m/>
    <m/>
    <x v="1"/>
    <n v="1459"/>
    <n v="805.88"/>
    <s v="Ok"/>
    <n v="0"/>
    <n v="0"/>
  </r>
  <r>
    <n v="1460"/>
    <s v="Nassau"/>
    <s v="42-2N-27-4487-0013-0000"/>
    <n v="674.05"/>
    <n v="2017"/>
    <n v="674.05"/>
    <n v="674.05"/>
    <n v="0"/>
    <n v="85020"/>
    <s v="YULEE"/>
    <s v="Florida"/>
    <n v="32097"/>
    <s v="85020 PEACOCK CT"/>
    <s v="YULEE FL 32097"/>
    <n v="-81.6052082956856"/>
    <n v="30.605184200432902"/>
    <s v="HESSENAUER BRIAN"/>
    <n v="2"/>
    <s v="MOBILE HOMES"/>
    <n v="1006"/>
    <s v="Mobile home"/>
    <n v="2017"/>
    <n v="39215"/>
    <n v="2017"/>
    <n v="39215"/>
    <n v="593.66999999999996"/>
    <n v="0.88075068615087904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46000"/>
    <s v="SELLER TAKE-BACK"/>
    <n v="0"/>
    <n v="0"/>
    <s v="Potential Low Risk"/>
    <s v="Minimal"/>
    <n v="1"/>
    <s v="No"/>
    <s v="No"/>
    <s v="No"/>
    <s v="Without Environmental Issues"/>
    <s v="No"/>
    <s v="None"/>
    <s v="85020 PEACOCK CT"/>
    <s v="Yulee"/>
    <s v="Florida"/>
    <n v="32097"/>
    <s v="85020 PEACOCK CT YULEE FL 32097"/>
    <s v="L"/>
    <s v="Pass"/>
    <s v="No"/>
    <s v="FV&lt;$10K"/>
    <s v="N/A"/>
    <s v="No, &lt; $20K Lien"/>
    <s v="No, Lien &lt; $20K"/>
    <s v="N/A"/>
    <s v="No"/>
    <s v="No"/>
    <n v="1"/>
    <s v="No"/>
    <n v="39215"/>
    <n v="1"/>
    <n v="39215"/>
    <m/>
    <n v="0"/>
    <n v="0"/>
    <s v=""/>
    <e v="#N/A"/>
    <n v="39215"/>
    <s v="No"/>
    <s v="R"/>
    <s v="No"/>
    <s v="No"/>
    <n v="0.35"/>
    <n v="13725.25"/>
    <n v="3370.25"/>
    <n v="10355"/>
    <n v="8.5942879000382513E-2"/>
    <m/>
    <s v="No"/>
    <m/>
    <m/>
    <m/>
    <x v="0"/>
    <n v="1460"/>
    <n v="674.05"/>
    <s v="Ok"/>
    <n v="0"/>
    <n v="0"/>
  </r>
  <r>
    <n v="1461"/>
    <s v="Nassau"/>
    <s v="42-2N-27-4487-0032-0000"/>
    <n v="1144.4000000000001"/>
    <n v="2017"/>
    <n v="1144.4000000000001"/>
    <n v="1144.4000000000001"/>
    <n v="0"/>
    <n v="85488"/>
    <s v="YULEE"/>
    <s v="Florida"/>
    <n v="32097"/>
    <s v="85488 NORTH HARTS RD"/>
    <s v="YULEE FL 32097"/>
    <n v="-81.602406675680996"/>
    <n v="30.607691894473"/>
    <s v="PETERSON CLAYTON R"/>
    <n v="2"/>
    <s v="MOBILE HOMES"/>
    <n v="1006"/>
    <s v="Mobile home"/>
    <n v="2017"/>
    <n v="67943"/>
    <n v="2017"/>
    <n v="67943"/>
    <n v="1028.57"/>
    <n v="0.89878538972387267"/>
    <s v="No"/>
    <m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n v="0"/>
    <n v="1"/>
    <s v="No"/>
    <s v="No"/>
    <s v="No"/>
    <s v="Without Environmental Issues"/>
    <s v="No"/>
    <s v="None"/>
    <s v="85488 NORTH HARTS RD"/>
    <s v="Yulee"/>
    <s v="Florida"/>
    <n v="32097"/>
    <s v="85488 NORTH HARTS RD YULEE FL 32097"/>
    <s v=""/>
    <s v="Pass"/>
    <s v="No"/>
    <s v="FV&lt;$10K"/>
    <s v="N/A"/>
    <s v="No, &lt; $20K Lien"/>
    <s v="No, Lien &lt; $20K"/>
    <s v="N/A"/>
    <s v="No"/>
    <s v="No"/>
    <n v="1"/>
    <s v="No"/>
    <n v="67943"/>
    <n v="1"/>
    <n v="67943"/>
    <m/>
    <n v="0"/>
    <n v="0"/>
    <s v=""/>
    <e v="#N/A"/>
    <n v="67943"/>
    <s v="No"/>
    <s v="R"/>
    <s v="No"/>
    <s v="No"/>
    <n v="0.35"/>
    <n v="23780.05"/>
    <n v="5722"/>
    <n v="18058.05"/>
    <n v="8.421765303268916E-2"/>
    <m/>
    <s v="No"/>
    <m/>
    <m/>
    <m/>
    <x v="0"/>
    <n v="1461"/>
    <n v="1144.4000000000001"/>
    <s v="Ok"/>
    <n v="0"/>
    <n v="0"/>
  </r>
  <r>
    <n v="1462"/>
    <s v="Nassau"/>
    <s v="42-2N-27-4487-0033-0000"/>
    <n v="598.27"/>
    <n v="2017"/>
    <n v="598.27"/>
    <n v="598.27"/>
    <n v="0"/>
    <n v="85494"/>
    <s v="YULEE"/>
    <s v="Florida"/>
    <n v="32097"/>
    <s v="85494 NORTH HARTS RD"/>
    <s v="YULEE FL 32097"/>
    <n v="-81.602587312923205"/>
    <n v="30.6080717083134"/>
    <s v="HOWARD CONNIE C STEVENS"/>
    <n v="2"/>
    <s v="MOBILE HOMES"/>
    <n v="1006"/>
    <s v="Mobile home"/>
    <n v="2017"/>
    <n v="71992"/>
    <n v="2017"/>
    <n v="76583"/>
    <n v="523.59"/>
    <n v="0.87517341668477455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Yes"/>
    <s v="No"/>
    <s v="No"/>
    <s v="Without Environmental Issues"/>
    <s v="No"/>
    <s v="None"/>
    <s v="85494 NORTH HARTS RD"/>
    <s v="Yulee"/>
    <s v="Florida"/>
    <n v="32097"/>
    <s v="85494 NORTH HARTS RD YULEE FL 32097"/>
    <s v=""/>
    <s v="Pass"/>
    <s v="No"/>
    <s v="FV&lt;$10K"/>
    <s v="N/A"/>
    <s v="No, &lt; $20K Lien"/>
    <s v="No, Lien &lt; $20K"/>
    <s v="N/A"/>
    <s v="No"/>
    <s v="No"/>
    <n v="1"/>
    <s v="No"/>
    <n v="71992"/>
    <n v="1"/>
    <n v="71992"/>
    <m/>
    <n v="0"/>
    <n v="0"/>
    <s v=""/>
    <e v="#N/A"/>
    <n v="71992"/>
    <s v="No"/>
    <s v="R"/>
    <s v="No"/>
    <s v="Yes"/>
    <n v="0.67"/>
    <n v="48234.64"/>
    <n v="2991.35"/>
    <n v="45243.29"/>
    <n v="4.155114457161907E-2"/>
    <m/>
    <s v="No"/>
    <m/>
    <m/>
    <m/>
    <x v="0"/>
    <n v="1462"/>
    <n v="598.27"/>
    <s v="Ok"/>
    <n v="0"/>
    <n v="0"/>
  </r>
  <r>
    <n v="1463"/>
    <s v="Nassau"/>
    <s v="42-2N-27-4487-0033-0010"/>
    <n v="604.82000000000005"/>
    <n v="2017"/>
    <n v="604.82000000000005"/>
    <n v="604.82000000000005"/>
    <n v="0"/>
    <n v="85498"/>
    <s v="YULEE"/>
    <s v="Florida"/>
    <n v="32097"/>
    <s v="85498 NORTH HARTS RD"/>
    <s v="YULEE FL 32097"/>
    <n v="-81.603888820921"/>
    <n v="30.6075941443735"/>
    <s v="HOWARD LORRAINE R"/>
    <n v="2"/>
    <s v="MOBILE HOMES"/>
    <n v="1006"/>
    <s v="Mobile home"/>
    <n v="2017"/>
    <n v="34986"/>
    <n v="2017"/>
    <n v="34986"/>
    <n v="529.65"/>
    <n v="0.87571508878674631"/>
    <s v="No"/>
    <m/>
    <s v="No"/>
    <s v="No"/>
    <s v="No"/>
    <m/>
    <s v="No"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Minimal"/>
    <n v="0"/>
    <s v="No"/>
    <s v="Yes"/>
    <s v="No"/>
    <s v="Without Environmental Issues"/>
    <s v="No"/>
    <s v="None"/>
    <s v="85498 NORTH HARTS RD"/>
    <s v="Yulee"/>
    <s v="Florida"/>
    <n v="32097"/>
    <s v="85498 NORTH HARTS RD YULEE FL 32097"/>
    <s v=""/>
    <s v="Pass"/>
    <s v="Yes"/>
    <s v="FV&lt;$10K"/>
    <s v="N/A"/>
    <s v="No, &lt; $20K Lien"/>
    <s v="No, Lien &lt; $20K"/>
    <s v="N/A"/>
    <s v="No"/>
    <s v="No"/>
    <n v="0"/>
    <s v="No"/>
    <n v="34986"/>
    <n v="1"/>
    <n v="34986"/>
    <m/>
    <n v="0"/>
    <n v="0"/>
    <s v=""/>
    <e v="#N/A"/>
    <n v="34986"/>
    <s v="No"/>
    <s v="R"/>
    <s v="No"/>
    <s v="No"/>
    <n v="0.35"/>
    <n v="12245.099999999999"/>
    <n v="2419.2800000000002"/>
    <n v="9825.8199999999979"/>
    <n v="6.9149945692562748E-2"/>
    <m/>
    <s v="No"/>
    <m/>
    <m/>
    <m/>
    <x v="0"/>
    <n v="1463"/>
    <n v="604.82000000000005"/>
    <s v="Ok"/>
    <n v="0"/>
    <n v="0"/>
  </r>
  <r>
    <n v="1464"/>
    <s v="Nassau"/>
    <s v="42-2N-27-4490-0004-0000"/>
    <n v="844.26"/>
    <n v="2017"/>
    <n v="844.26"/>
    <n v="844.26"/>
    <n v="0"/>
    <n v="85101"/>
    <s v="YULEE"/>
    <s v="Florida"/>
    <n v="32097"/>
    <s v="85101 WINDY OAKS LN"/>
    <s v="YULEE FL 32097"/>
    <n v="-81.593415810394404"/>
    <n v="30.59551934069"/>
    <s v="HESSENAUER BRIAN T"/>
    <n v="1"/>
    <s v="SINGLE FAMILY"/>
    <n v="1001"/>
    <s v="Single Family Residential"/>
    <n v="2017"/>
    <n v="88715"/>
    <n v="2017"/>
    <n v="118065"/>
    <n v="751.05"/>
    <n v="0.88959562220169142"/>
    <m/>
    <s v="No"/>
    <m/>
    <m/>
    <m/>
    <m/>
    <s v="No"/>
    <s v="I"/>
    <s v="I"/>
    <s v="I"/>
    <n v="0"/>
    <n v="0"/>
    <n v="0"/>
    <n v="0"/>
    <s v="No"/>
    <s v="No"/>
    <s v="No"/>
    <n v="0"/>
    <n v="0"/>
    <n v="0"/>
    <n v="0"/>
    <n v="0"/>
    <n v="0"/>
    <s v="Potential Low Risk"/>
    <s v="Minimal"/>
    <n v="0"/>
    <s v="Yes"/>
    <s v="No"/>
    <s v="No"/>
    <s v="Without Environmental Issues"/>
    <s v="No"/>
    <s v="None"/>
    <s v="85101 WINDY OAKS LN"/>
    <s v="Yulee"/>
    <s v="Florida"/>
    <n v="32097"/>
    <s v="85101 WINDY OAKS LN YULEE FL 32097"/>
    <s v=""/>
    <s v="Pass"/>
    <s v="No"/>
    <s v="FV&lt;$10K"/>
    <s v="N/A"/>
    <s v="No, &lt; $20K Lien"/>
    <s v="No, Lien &lt; $20K"/>
    <s v="N/A"/>
    <s v="No"/>
    <s v="No"/>
    <n v="0"/>
    <s v="No"/>
    <n v="88715"/>
    <n v="1"/>
    <n v="88715"/>
    <m/>
    <n v="0"/>
    <n v="0"/>
    <s v=""/>
    <e v="#N/A"/>
    <n v="88715"/>
    <s v="No"/>
    <s v="S"/>
    <s v="No"/>
    <s v="Yes"/>
    <n v="0.67"/>
    <n v="59439.05"/>
    <n v="3377.04"/>
    <n v="56062.01"/>
    <n v="3.8066166939074567E-2"/>
    <m/>
    <s v="No"/>
    <m/>
    <m/>
    <m/>
    <x v="0"/>
    <n v="1464"/>
    <n v="844.26"/>
    <s v="Ok"/>
    <n v="0"/>
    <n v="0"/>
  </r>
  <r>
    <n v="1465"/>
    <s v="Nassau"/>
    <s v="42-2N-27-4500-0006-0020"/>
    <n v="123.64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30598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Lien&lt;$150"/>
    <e v="#N/A"/>
    <s v="FV&lt;$10K"/>
    <s v="N/A"/>
    <s v="No, &lt; $20K Lien"/>
    <s v="No, Lien &lt; $20K"/>
    <s v="N/A"/>
    <s v="No"/>
    <s v="No"/>
    <n v="0"/>
    <s v="No"/>
    <n v="30598"/>
    <n v="1"/>
    <n v="30598"/>
    <m/>
    <e v="#N/A"/>
    <e v="#N/A"/>
    <s v=""/>
    <e v="#N/A"/>
    <n v="30598"/>
    <s v="No"/>
    <s v="R"/>
    <s v="No"/>
    <s v="Yes"/>
    <n v="0.67"/>
    <n v="20500.66"/>
    <e v="#N/A"/>
    <e v="#N/A"/>
    <e v="#N/A"/>
    <m/>
    <s v="No"/>
    <m/>
    <m/>
    <m/>
    <x v="2"/>
    <n v="1465"/>
    <n v="123.64"/>
    <s v="Ok"/>
    <e v="#N/A"/>
    <e v="#N/A"/>
  </r>
  <r>
    <n v="1466"/>
    <s v="Nassau"/>
    <s v="42-2N-27-4500-0007-0090"/>
    <n v="210.03"/>
    <n v="2017"/>
    <e v="#N/A"/>
    <e v="#N/A"/>
    <e v="#N/A"/>
    <e v="#N/A"/>
    <e v="#N/A"/>
    <e v="#N/A"/>
    <e v="#N/A"/>
    <e v="#N/A"/>
    <e v="#N/A"/>
    <e v="#N/A"/>
    <e v="#N/A"/>
    <e v="#N/A"/>
    <n v="1"/>
    <s v="SINGLE FAMILY"/>
    <e v="#N/A"/>
    <e v="#N/A"/>
    <n v="2017"/>
    <n v="35874"/>
    <e v="#N/A"/>
    <e v="#N/A"/>
    <e v="#N/A"/>
    <n v="0"/>
    <s v="Yes"/>
    <s v="No"/>
    <s v="No"/>
    <s v="No"/>
    <s v="No"/>
    <s v="No"/>
    <s v="No"/>
    <e v="#N/A"/>
    <e v="#N/A"/>
    <e v="#N/A"/>
    <e v="#N/A"/>
    <e v="#N/A"/>
    <e v="#N/A"/>
    <e v="#N/A"/>
    <s v="Yes"/>
    <s v="No"/>
    <s v="Yes"/>
    <e v="#N/A"/>
    <e v="#N/A"/>
    <e v="#N/A"/>
    <e v="#N/A"/>
    <e v="#N/A"/>
    <e v="#N/A"/>
    <e v="#N/A"/>
    <e v="#N/A"/>
    <n v="1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Yes"/>
    <s v="No"/>
    <n v="1"/>
    <s v="No"/>
    <n v="35874"/>
    <n v="1"/>
    <n v="35874"/>
    <m/>
    <e v="#N/A"/>
    <e v="#N/A"/>
    <s v=""/>
    <e v="#N/A"/>
    <n v="35874"/>
    <s v="No"/>
    <s v="S"/>
    <s v="No"/>
    <s v="Yes"/>
    <n v="0.67"/>
    <n v="24035.58"/>
    <e v="#N/A"/>
    <e v="#N/A"/>
    <e v="#N/A"/>
    <m/>
    <s v="No"/>
    <m/>
    <m/>
    <m/>
    <x v="6"/>
    <n v="1466"/>
    <n v="210.03"/>
    <s v="Ok"/>
    <e v="#N/A"/>
    <e v="#N/A"/>
  </r>
  <r>
    <n v="1467"/>
    <s v="Nassau"/>
    <s v="42-2N-27-4500-0008-0030"/>
    <n v="960.88"/>
    <n v="2017"/>
    <n v="960.88"/>
    <n v="960.88"/>
    <n v="0"/>
    <n v="85049"/>
    <s v="YULEE"/>
    <s v="Florida"/>
    <n v="32097"/>
    <s v="85049 WILSON ST"/>
    <s v="YULEE FL 32097"/>
    <n v="-81.595755106533403"/>
    <n v="30.597317963786399"/>
    <s v="LAYDEN HARRIETT LORRAINE"/>
    <n v="1"/>
    <s v="SINGLE FAMILY"/>
    <n v="1001"/>
    <s v="Single Family Residential"/>
    <n v="2017"/>
    <n v="56377"/>
    <n v="2017"/>
    <n v="57195"/>
    <n v="858.88"/>
    <n v="0.89384730663558409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85049 WILSON ST"/>
    <s v="Yulee"/>
    <s v="Florida"/>
    <n v="32097"/>
    <s v="85049 WILSON ST YULEE FL 32097"/>
    <s v=""/>
    <s v="Pass"/>
    <s v="No"/>
    <s v="FV&lt;$10K"/>
    <s v="N/A"/>
    <s v="No, &lt; $20K Lien"/>
    <s v="No, Lien &lt; $20K"/>
    <s v="N/A"/>
    <s v="No"/>
    <s v="No"/>
    <n v="0"/>
    <s v="No"/>
    <n v="56377"/>
    <n v="1"/>
    <n v="56377"/>
    <m/>
    <n v="0"/>
    <n v="0"/>
    <s v=""/>
    <e v="#N/A"/>
    <n v="56377"/>
    <s v="No"/>
    <s v="S"/>
    <s v="No"/>
    <s v="No"/>
    <n v="0.35"/>
    <n v="19731.949999999997"/>
    <n v="3843.52"/>
    <n v="15888.429999999997"/>
    <n v="6.8175319722581909E-2"/>
    <m/>
    <s v="No"/>
    <m/>
    <m/>
    <m/>
    <x v="0"/>
    <n v="1467"/>
    <n v="960.88"/>
    <s v="Ok"/>
    <n v="0"/>
    <n v="0"/>
  </r>
  <r>
    <n v="1468"/>
    <s v="Nassau"/>
    <s v="42-2N-27-4500-0009-0060"/>
    <n v="746.62"/>
    <n v="2017"/>
    <n v="746.62"/>
    <n v="746.62"/>
    <n v="0"/>
    <n v="85102"/>
    <s v="YULEE"/>
    <s v="Florida"/>
    <n v="32097"/>
    <s v="85102 AIRPLANE LN"/>
    <s v="YULEE FL 32097"/>
    <n v="-81.594622863601998"/>
    <n v="30.596791226411501"/>
    <s v="CRAWFORD STEVEN M"/>
    <n v="1"/>
    <s v="SINGLE FAMILY"/>
    <n v="1001"/>
    <s v="Single Family Residential"/>
    <n v="2017"/>
    <n v="77218"/>
    <n v="2017"/>
    <n v="120128"/>
    <n v="660.77"/>
    <n v="0.88501513487450101"/>
    <s v="No"/>
    <m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s v="No"/>
    <s v="No"/>
    <s v="Without Environmental Issues"/>
    <s v="No"/>
    <s v="None"/>
    <s v="85102 AIRPLANE LN"/>
    <s v="Yulee"/>
    <s v="Florida"/>
    <n v="32097"/>
    <s v="85102 AIRPLANE LN YULEE FL 32097"/>
    <s v=""/>
    <s v="Pass"/>
    <s v="No"/>
    <s v="FV&lt;$10K"/>
    <s v="N/A"/>
    <s v="No, &lt; $20K Lien"/>
    <s v="No, Lien &lt; $20K"/>
    <s v="N/A"/>
    <s v="No"/>
    <s v="No"/>
    <n v="0"/>
    <s v="No"/>
    <n v="77218"/>
    <n v="1"/>
    <n v="77218"/>
    <m/>
    <n v="0"/>
    <n v="0"/>
    <s v=""/>
    <e v="#N/A"/>
    <n v="77218"/>
    <s v="No"/>
    <s v="S"/>
    <s v="No"/>
    <s v="Yes"/>
    <n v="0.67"/>
    <n v="51736.060000000005"/>
    <n v="2986.48"/>
    <n v="48749.58"/>
    <n v="3.8675956383226712E-2"/>
    <m/>
    <s v="No"/>
    <m/>
    <m/>
    <m/>
    <x v="0"/>
    <n v="1468"/>
    <n v="746.62"/>
    <s v="Ok"/>
    <n v="0"/>
    <n v="0"/>
  </r>
  <r>
    <n v="1469"/>
    <s v="Nassau"/>
    <s v="42-2N-27-4500-0010-0010"/>
    <n v="800.53"/>
    <n v="2017"/>
    <n v="800.53"/>
    <n v="800.53"/>
    <n v="0"/>
    <n v="85208"/>
    <s v="YULEE"/>
    <s v="Florida"/>
    <n v="32097"/>
    <s v="85208 HARTS RD"/>
    <s v="YULEE FL 32097"/>
    <n v="-81.595140048706497"/>
    <n v="30.595762947897299"/>
    <s v="ROBERTS JASON DARRELL"/>
    <n v="1"/>
    <s v="SINGLE FAMILY"/>
    <n v="1001"/>
    <s v="Single Family Residential"/>
    <n v="2017"/>
    <n v="86044"/>
    <n v="2017"/>
    <n v="92439"/>
    <n v="710.61"/>
    <n v="0.88767441569959904"/>
    <m/>
    <m/>
    <m/>
    <m/>
    <m/>
    <m/>
    <m/>
    <n v="0"/>
    <n v="0"/>
    <n v="0"/>
    <n v="0"/>
    <n v="0"/>
    <n v="0"/>
    <n v="0"/>
    <s v="No"/>
    <s v="No"/>
    <s v="No"/>
    <n v="0"/>
    <n v="0"/>
    <n v="85000"/>
    <s v="SELLER TAKE-BACK"/>
    <n v="0"/>
    <n v="0"/>
    <s v="Potential Low Risk"/>
    <n v="0"/>
    <n v="0"/>
    <s v="Yes"/>
    <n v="0"/>
    <s v="No"/>
    <s v="Without Environmental Issues"/>
    <s v="No"/>
    <s v="None"/>
    <s v="85208 HARTS RD"/>
    <s v="Yulee"/>
    <s v="Florida"/>
    <n v="32097"/>
    <s v="85208 HARTS RD YULEE FL 32097"/>
    <s v="L"/>
    <s v="Pass"/>
    <s v="No"/>
    <s v="FV&lt;$10K"/>
    <s v="N/A"/>
    <s v="No, &lt; $20K Lien"/>
    <s v="No, Lien &lt; $20K"/>
    <s v="N/A"/>
    <s v="No"/>
    <s v="No"/>
    <n v="0"/>
    <s v="No"/>
    <n v="86044"/>
    <n v="1"/>
    <n v="86044"/>
    <m/>
    <n v="0"/>
    <n v="0"/>
    <s v=""/>
    <e v="#N/A"/>
    <n v="86044"/>
    <s v="No"/>
    <s v="S"/>
    <s v="No"/>
    <s v="Yes"/>
    <n v="0.67"/>
    <n v="57649.48"/>
    <n v="3202.12"/>
    <n v="54447.360000000001"/>
    <n v="3.7214913300172001E-2"/>
    <m/>
    <s v="No"/>
    <m/>
    <m/>
    <m/>
    <x v="0"/>
    <n v="1469"/>
    <n v="800.53"/>
    <s v="Ok"/>
    <n v="0"/>
    <n v="0"/>
  </r>
  <r>
    <n v="1470"/>
    <s v="Nassau"/>
    <s v="42-2N-27-4500-0010-0030"/>
    <n v="1442.03"/>
    <n v="2017"/>
    <n v="1442.03"/>
    <n v="1442.03"/>
    <n v="0"/>
    <n v="85202"/>
    <s v="YULEE"/>
    <s v="Florida"/>
    <n v="32097"/>
    <s v="85202 HARTS RD"/>
    <s v="YULEE FL 32097"/>
    <n v="-81.595125707051494"/>
    <n v="30.5954517840477"/>
    <s v="CHANCEY DANIEL JR"/>
    <n v="1"/>
    <s v="SINGLE FAMILY"/>
    <n v="1001"/>
    <s v="Single Family Residential"/>
    <n v="2017"/>
    <n v="86122"/>
    <n v="2017"/>
    <n v="86122"/>
    <n v="1303.78"/>
    <n v="0.90412820815100936"/>
    <s v="No"/>
    <s v="No"/>
    <s v="No"/>
    <m/>
    <m/>
    <m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85202 HARTS RD"/>
    <s v="Yulee"/>
    <s v="Florida"/>
    <n v="32097"/>
    <s v="85202 HARTS RD YULEE FL 32097"/>
    <s v=""/>
    <s v="Pass"/>
    <s v="No"/>
    <s v="FV&lt;$10K"/>
    <s v="N/A"/>
    <s v="No, &lt; $20K Lien"/>
    <s v="No, Lien &lt; $20K"/>
    <s v="N/A"/>
    <s v="No"/>
    <s v="No"/>
    <n v="1"/>
    <s v="No"/>
    <n v="86122"/>
    <n v="1"/>
    <n v="86122"/>
    <m/>
    <n v="0"/>
    <n v="0"/>
    <s v=""/>
    <e v="#N/A"/>
    <n v="86122"/>
    <s v="No"/>
    <s v="S"/>
    <s v="No"/>
    <s v="No"/>
    <n v="0.35"/>
    <n v="30142.699999999997"/>
    <n v="7210.15"/>
    <n v="22932.549999999996"/>
    <n v="8.3720187640788646E-2"/>
    <m/>
    <s v="No"/>
    <m/>
    <m/>
    <m/>
    <x v="0"/>
    <n v="1470"/>
    <n v="1442.03"/>
    <s v="Ok"/>
    <n v="0"/>
    <n v="0"/>
  </r>
  <r>
    <n v="1471"/>
    <s v="Nassau"/>
    <s v="42-2N-27-4500-0022-0040"/>
    <n v="1385.52"/>
    <n v="2017"/>
    <n v="1385.52"/>
    <n v="1385.52"/>
    <n v="0"/>
    <n v="85050"/>
    <s v="YULEE"/>
    <s v="Florida"/>
    <n v="32097"/>
    <s v="85050 MYRTICE RD"/>
    <s v="YULEE FL 32097"/>
    <n v="-81.594695303231106"/>
    <n v="30.6002064253579"/>
    <s v="SHAVERS JAMES DOUGLAS"/>
    <n v="50"/>
    <s v="IMPROVED AGRICULTURAL"/>
    <n v="7000"/>
    <s v="Agricultural / Rural (General)"/>
    <n v="2017"/>
    <n v="73082"/>
    <n v="2017"/>
    <n v="125360"/>
    <n v="1251.52"/>
    <n v="0.90328540908828459"/>
    <s v="No"/>
    <s v="No"/>
    <m/>
    <m/>
    <m/>
    <m/>
    <m/>
    <s v="I"/>
    <s v="I"/>
    <s v="I"/>
    <s v="I"/>
    <n v="0"/>
    <n v="0"/>
    <n v="0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85050 MYRTICE RD"/>
    <s v="Yulee"/>
    <s v="Florida"/>
    <n v="32097"/>
    <s v="85050 MYRTICE RD YULEE FL 32097"/>
    <s v=""/>
    <s v="Pass"/>
    <s v="No"/>
    <s v="FV&lt;$10K"/>
    <s v="N/A"/>
    <s v="No, &lt; $20K Lien"/>
    <s v="No, Lien &lt; $20K"/>
    <s v="N/A"/>
    <s v="No"/>
    <s v="No"/>
    <n v="1"/>
    <s v="No"/>
    <n v="73082"/>
    <n v="1"/>
    <n v="73082"/>
    <m/>
    <n v="0"/>
    <n v="0"/>
    <s v=""/>
    <e v="#N/A"/>
    <n v="73082"/>
    <s v="No"/>
    <s v="V"/>
    <s v="Yes"/>
    <s v="No"/>
    <n v="0"/>
    <n v="0"/>
    <n v="6927.6"/>
    <n v="-6927.6"/>
    <n v="9.4792151282121456E-2"/>
    <m/>
    <s v="No"/>
    <m/>
    <m/>
    <m/>
    <x v="1"/>
    <n v="1471"/>
    <n v="1385.52"/>
    <s v="Ok"/>
    <n v="0"/>
    <n v="0"/>
  </r>
  <r>
    <n v="1472"/>
    <s v="Nassau"/>
    <s v="42-2N-27-4540-0011-0010"/>
    <n v="3511.73"/>
    <n v="2017"/>
    <n v="3511.73"/>
    <n v="3511.73"/>
    <n v="0"/>
    <n v="85086"/>
    <s v="YULEE"/>
    <s v="Florida"/>
    <n v="32097"/>
    <s v="85086 PATCHES LN"/>
    <s v="YULEE FL 32097"/>
    <n v="-81.589167304039904"/>
    <n v="30.593406224724301"/>
    <s v="MELISSA ACRES LLC"/>
    <n v="28"/>
    <s v="PARKING LOTS (COMMERCIAL OR PATRON), MOBILE HOME PARKS"/>
    <n v="1109"/>
    <s v="Mobile Home Park Trailer Park"/>
    <n v="2017"/>
    <n v="212534"/>
    <n v="2017"/>
    <n v="212534"/>
    <n v="3217.5"/>
    <n v="0.91621508487269809"/>
    <m/>
    <m/>
    <m/>
    <m/>
    <s v="No"/>
    <s v="No"/>
    <s v="No"/>
    <s v="I"/>
    <s v="I"/>
    <s v="I"/>
    <s v="I"/>
    <n v="0"/>
    <n v="0"/>
    <n v="0"/>
    <s v="No"/>
    <s v="No"/>
    <s v="No"/>
    <n v="0"/>
    <n v="0"/>
    <n v="85000"/>
    <s v="SELLER TAKE-BACK"/>
    <n v="0"/>
    <n v="1"/>
    <s v="Potential Low Risk"/>
    <n v="0"/>
    <n v="0"/>
    <s v="No"/>
    <s v="No"/>
    <s v="No"/>
    <s v="Without Environmental Issues"/>
    <s v="No"/>
    <s v="None"/>
    <s v="85086 PATCHES LN"/>
    <s v="Yulee"/>
    <s v="Florida"/>
    <n v="32097"/>
    <s v="85086 PATCHES LN YULEE FL 32097"/>
    <s v="L"/>
    <s v="Pass"/>
    <s v="No"/>
    <s v="FV&lt;$10K"/>
    <s v="N/A"/>
    <s v="No, &lt; $20K Lien"/>
    <s v="No, Lien &lt; $20K"/>
    <s v="N/A"/>
    <s v="No"/>
    <s v="No"/>
    <n v="0"/>
    <s v="No"/>
    <n v="212534"/>
    <n v="1"/>
    <n v="212534"/>
    <m/>
    <n v="0"/>
    <n v="0"/>
    <s v=""/>
    <e v="#N/A"/>
    <n v="212534"/>
    <s v="No"/>
    <s v="C"/>
    <s v="No"/>
    <s v="No"/>
    <n v="0.3"/>
    <n v="63760.2"/>
    <n v="14046.92"/>
    <n v="49713.279999999999"/>
    <n v="6.6092578128675888E-2"/>
    <m/>
    <s v="No"/>
    <m/>
    <m/>
    <m/>
    <x v="0"/>
    <n v="1472"/>
    <n v="3511.73"/>
    <s v="Ok"/>
    <n v="0"/>
    <n v="0"/>
  </r>
  <r>
    <n v="1473"/>
    <s v="Nassau"/>
    <s v="42-2N-27-4540-0014-0020"/>
    <n v="3031.05"/>
    <n v="2017"/>
    <n v="3031.05"/>
    <n v="3031.05"/>
    <n v="0"/>
    <n v="85123"/>
    <s v="YULEE"/>
    <s v="Florida"/>
    <n v="32097"/>
    <s v="85123 TELEPHONE LN"/>
    <s v="YULEE FL 32097"/>
    <n v="-81.589871513259496"/>
    <n v="30.5965742821951"/>
    <s v="STEPHENS TIMOTHY"/>
    <n v="1"/>
    <s v="SINGLE FAMILY"/>
    <n v="1001"/>
    <s v="Single Family Residential"/>
    <n v="2017"/>
    <n v="182601"/>
    <n v="2017"/>
    <n v="183919"/>
    <n v="2773.05"/>
    <n v="0.91488098183797695"/>
    <s v="No"/>
    <s v="No"/>
    <s v="No"/>
    <m/>
    <m/>
    <m/>
    <m/>
    <s v="I"/>
    <s v="I"/>
    <s v="I"/>
    <s v="I"/>
    <s v="I"/>
    <s v="I"/>
    <n v="0"/>
    <s v="No"/>
    <s v="No"/>
    <s v="No"/>
    <n v="0"/>
    <n v="0"/>
    <n v="245000"/>
    <s v="SELLER TAKE-BACK"/>
    <n v="0"/>
    <n v="1"/>
    <s v="Potential Low Risk"/>
    <s v="Minimal"/>
    <n v="1"/>
    <s v="No"/>
    <s v="No"/>
    <s v="No"/>
    <s v="Without Environmental Issues"/>
    <s v="No"/>
    <s v="None"/>
    <s v="85123 TELEPHONE LN"/>
    <s v="Yulee"/>
    <s v="Florida"/>
    <n v="32097"/>
    <s v="85123 TELEPHONE LN YULEE FL 32097"/>
    <s v="L"/>
    <s v="Pass"/>
    <s v="No"/>
    <s v="FV&lt;$10K"/>
    <s v="N/A"/>
    <s v="No, &lt; $20K Lien"/>
    <s v="No, Lien &lt; $20K"/>
    <s v="N/A"/>
    <s v="No"/>
    <s v="No"/>
    <n v="1"/>
    <s v="No"/>
    <n v="182601"/>
    <n v="1"/>
    <n v="182601"/>
    <m/>
    <n v="0"/>
    <n v="0"/>
    <s v=""/>
    <e v="#N/A"/>
    <n v="182601"/>
    <s v="No"/>
    <s v="S"/>
    <s v="No"/>
    <s v="No"/>
    <n v="0.35"/>
    <n v="63910.35"/>
    <n v="15155.25"/>
    <n v="48755.1"/>
    <n v="8.2996533425337207E-2"/>
    <m/>
    <s v="No"/>
    <m/>
    <m/>
    <m/>
    <x v="0"/>
    <n v="1473"/>
    <n v="3031.05"/>
    <s v="Ok"/>
    <n v="0"/>
    <n v="0"/>
  </r>
  <r>
    <n v="1474"/>
    <s v="Nassau"/>
    <s v="42-2N-27-4540-0015-0010"/>
    <n v="1121.1500000000001"/>
    <n v="2017"/>
    <n v="1121.1500000000001"/>
    <n v="1121.1500000000001"/>
    <n v="0"/>
    <m/>
    <s v="YULEE"/>
    <s v="Florida"/>
    <n v="32097"/>
    <s v="ALENE RD"/>
    <s v="YULEE FL 32097"/>
    <n v="-81.589875378210905"/>
    <n v="30.5951545126198"/>
    <s v="VERA KEVIN"/>
    <n v="0"/>
    <s v="VACANT RESIDENTIAL"/>
    <n v="8001"/>
    <s v="Residential-Vacant Land"/>
    <n v="2017"/>
    <n v="66000"/>
    <n v="2017"/>
    <n v="67200"/>
    <n v="1007.08"/>
    <n v="0.89825625473843818"/>
    <s v="No"/>
    <s v="No"/>
    <m/>
    <s v="No"/>
    <s v="No"/>
    <m/>
    <s v="No"/>
    <s v="I"/>
    <s v="I"/>
    <s v="I"/>
    <s v="I"/>
    <s v="I"/>
    <s v="I"/>
    <n v="0"/>
    <s v="No"/>
    <s v="No"/>
    <s v="No"/>
    <n v="0"/>
    <n v="0"/>
    <n v="0"/>
    <n v="0"/>
    <n v="0"/>
    <n v="1"/>
    <s v="Potential Low Risk"/>
    <s v="Minimal"/>
    <n v="0"/>
    <s v="No"/>
    <s v="No"/>
    <s v="No"/>
    <s v="Without Environmental Issues"/>
    <s v="No"/>
    <s v="None"/>
    <s v="ALENE RD"/>
    <s v="Yulee"/>
    <s v="Florida"/>
    <n v="32097"/>
    <s v="ALENE RD YULEE FL 32097"/>
    <s v=""/>
    <s v="Pass"/>
    <s v="No"/>
    <s v="FV&lt;$10K"/>
    <s v="N/A"/>
    <s v="No, &lt; $20K Lien"/>
    <s v="No, Lien &lt; $20K"/>
    <s v="N/A"/>
    <s v="No"/>
    <s v="No"/>
    <n v="0"/>
    <s v="No"/>
    <n v="66000"/>
    <n v="1"/>
    <n v="66000"/>
    <m/>
    <n v="0"/>
    <n v="0"/>
    <s v=""/>
    <e v="#N/A"/>
    <n v="66000"/>
    <s v="No"/>
    <s v="V"/>
    <s v="Yes"/>
    <s v="No"/>
    <n v="0"/>
    <n v="0"/>
    <n v="4484.6000000000004"/>
    <n v="-4484.6000000000004"/>
    <n v="6.7948484848484855E-2"/>
    <m/>
    <s v="No"/>
    <m/>
    <m/>
    <m/>
    <x v="1"/>
    <n v="1474"/>
    <n v="1121.1500000000001"/>
    <s v="Ok"/>
    <n v="0"/>
    <n v="0"/>
  </r>
  <r>
    <n v="1475"/>
    <s v="Nassau"/>
    <s v="42-2N-27-4600-0007-0010"/>
    <n v="968.04"/>
    <n v="2017"/>
    <n v="968.04"/>
    <n v="968.04"/>
    <n v="0"/>
    <n v="86071"/>
    <s v="YULEE"/>
    <s v="Florida"/>
    <n v="32097"/>
    <s v="86071 DORSEY LN"/>
    <s v="YULEE FL 32097"/>
    <n v="-81.596157499263299"/>
    <n v="30.609001602269998"/>
    <s v="MCCORMICK CHRISTOPHER W"/>
    <n v="2"/>
    <s v="MOBILE HOMES"/>
    <n v="1006"/>
    <s v="Mobile home"/>
    <n v="2017"/>
    <n v="54397"/>
    <n v="2017"/>
    <n v="60760"/>
    <n v="865.5"/>
    <n v="0.89407462501549528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86071 DORSEY LN"/>
    <s v="Yulee"/>
    <s v="Florida"/>
    <n v="32097"/>
    <s v="86071 DORSEY LN YULEE FL 32097"/>
    <s v=""/>
    <s v="Pass"/>
    <s v="No"/>
    <s v="FV&lt;$10K"/>
    <s v="N/A"/>
    <s v="No, &lt; $20K Lien"/>
    <s v="No, Lien &lt; $20K"/>
    <s v="N/A"/>
    <s v="No"/>
    <s v="No"/>
    <n v="1"/>
    <s v="No"/>
    <n v="54397"/>
    <n v="1"/>
    <n v="54397"/>
    <m/>
    <n v="0"/>
    <n v="0"/>
    <s v=""/>
    <e v="#N/A"/>
    <n v="54397"/>
    <s v="No"/>
    <s v="R"/>
    <s v="No"/>
    <s v="No"/>
    <n v="0.35"/>
    <n v="19038.949999999997"/>
    <n v="4840.2"/>
    <n v="14198.749999999996"/>
    <n v="8.8979171645495153E-2"/>
    <m/>
    <s v="No"/>
    <m/>
    <m/>
    <m/>
    <x v="0"/>
    <n v="1475"/>
    <n v="968.04"/>
    <s v="Ok"/>
    <n v="0"/>
    <n v="0"/>
  </r>
  <r>
    <n v="1476"/>
    <s v="Nassau"/>
    <s v="42-2N-27-4607-0011-0010"/>
    <n v="4114.28"/>
    <n v="2017"/>
    <e v="#N/A"/>
    <e v="#N/A"/>
    <e v="#N/A"/>
    <e v="#N/A"/>
    <e v="#N/A"/>
    <e v="#N/A"/>
    <e v="#N/A"/>
    <e v="#N/A"/>
    <e v="#N/A"/>
    <e v="#N/A"/>
    <e v="#N/A"/>
    <e v="#N/A"/>
    <n v="41"/>
    <s v="LIGHT MANUFACTURING, SMALL EQUIPMENT MANUFACTURING, SMALL MACHINE SHOPS, INSTRUM"/>
    <e v="#N/A"/>
    <e v="#N/A"/>
    <n v="2017"/>
    <n v="249336"/>
    <e v="#N/A"/>
    <e v="#N/A"/>
    <e v="#N/A"/>
    <n v="0"/>
    <m/>
    <m/>
    <m/>
    <m/>
    <m/>
    <m/>
    <s v="No"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249336"/>
    <n v="1"/>
    <n v="249336"/>
    <m/>
    <e v="#N/A"/>
    <e v="#N/A"/>
    <s v=""/>
    <e v="#N/A"/>
    <n v="249336"/>
    <s v="No"/>
    <s v="C"/>
    <s v="No"/>
    <s v="No"/>
    <n v="0.3"/>
    <n v="74800.800000000003"/>
    <e v="#N/A"/>
    <e v="#N/A"/>
    <e v="#N/A"/>
    <m/>
    <e v="#N/A"/>
    <m/>
    <m/>
    <m/>
    <x v="5"/>
    <n v="1476"/>
    <n v="4114.28"/>
    <e v="#N/A"/>
    <e v="#N/A"/>
    <e v="#N/A"/>
  </r>
  <r>
    <n v="1477"/>
    <s v="Nassau"/>
    <s v="42-2N-27-4607-0012-0000"/>
    <n v="2386.08"/>
    <n v="2017"/>
    <e v="#N/A"/>
    <e v="#N/A"/>
    <e v="#N/A"/>
    <e v="#N/A"/>
    <e v="#N/A"/>
    <e v="#N/A"/>
    <e v="#N/A"/>
    <e v="#N/A"/>
    <e v="#N/A"/>
    <e v="#N/A"/>
    <e v="#N/A"/>
    <e v="#N/A"/>
    <n v="40"/>
    <s v="VACANT INDUSTRIAL"/>
    <e v="#N/A"/>
    <e v="#N/A"/>
    <n v="2017"/>
    <n v="143781"/>
    <e v="#N/A"/>
    <e v="#N/A"/>
    <e v="#N/A"/>
    <n v="0"/>
    <m/>
    <m/>
    <m/>
    <m/>
    <m/>
    <m/>
    <s v="No"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143781"/>
    <n v="1"/>
    <n v="143781"/>
    <m/>
    <e v="#N/A"/>
    <e v="#N/A"/>
    <s v=""/>
    <e v="#N/A"/>
    <n v="143781"/>
    <s v="No"/>
    <s v="V"/>
    <s v="Yes"/>
    <s v="No"/>
    <n v="0"/>
    <n v="0"/>
    <e v="#N/A"/>
    <e v="#N/A"/>
    <e v="#N/A"/>
    <m/>
    <s v="No"/>
    <m/>
    <m/>
    <m/>
    <x v="1"/>
    <n v="1477"/>
    <n v="2386.08"/>
    <s v="Ok"/>
    <e v="#N/A"/>
    <e v="#N/A"/>
  </r>
  <r>
    <n v="1478"/>
    <s v="Nassau"/>
    <s v="42-2N-27-4610-0002-0000"/>
    <n v="78.599999999999994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27846"/>
    <e v="#N/A"/>
    <e v="#N/A"/>
    <e v="#N/A"/>
    <n v="0"/>
    <m/>
    <m/>
    <m/>
    <s v="No"/>
    <s v="No"/>
    <m/>
    <s v="No"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Lien&lt;$150"/>
    <e v="#N/A"/>
    <s v="FV&lt;$10K"/>
    <s v="N/A"/>
    <s v="No, &lt; $20K Lien"/>
    <s v="No, Lien &lt; $20K"/>
    <s v="N/A"/>
    <s v="No"/>
    <s v="No"/>
    <n v="0"/>
    <s v="No"/>
    <n v="27846"/>
    <n v="1"/>
    <n v="27846"/>
    <m/>
    <e v="#N/A"/>
    <e v="#N/A"/>
    <s v=""/>
    <e v="#N/A"/>
    <n v="27846"/>
    <s v="No"/>
    <s v="R"/>
    <s v="No"/>
    <s v="Yes"/>
    <n v="0.67"/>
    <n v="18656.82"/>
    <e v="#N/A"/>
    <e v="#N/A"/>
    <e v="#N/A"/>
    <m/>
    <s v="No"/>
    <m/>
    <m/>
    <m/>
    <x v="2"/>
    <n v="1478"/>
    <n v="78.599999999999994"/>
    <s v="Ok"/>
    <e v="#N/A"/>
    <e v="#N/A"/>
  </r>
  <r>
    <n v="1479"/>
    <s v="Nassau"/>
    <s v="42-2N-27-4610-0016-0000"/>
    <n v="1003.26"/>
    <n v="2017"/>
    <n v="1003.26"/>
    <n v="1003.26"/>
    <n v="0"/>
    <n v="85535"/>
    <s v="YULEE"/>
    <s v="Florida"/>
    <n v="32097"/>
    <s v="85535 HADDOCK RD"/>
    <s v="YULEE FL 32097"/>
    <n v="-81.578787451689394"/>
    <n v="30.595078999443398"/>
    <s v="CHANCEY SR DANIEL B"/>
    <n v="2"/>
    <s v="MOBILE HOMES"/>
    <n v="1006"/>
    <s v="Mobile home"/>
    <n v="2017"/>
    <n v="56829"/>
    <n v="2017"/>
    <n v="62550"/>
    <n v="898.07"/>
    <n v="0.89515180511532411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85535 HADDOCK RD"/>
    <s v="Yulee"/>
    <s v="Florida"/>
    <n v="32097"/>
    <s v="85535 HADDOCK RD YULEE FL 32097"/>
    <s v=""/>
    <s v="Pass"/>
    <s v="No"/>
    <s v="FV&lt;$10K"/>
    <s v="N/A"/>
    <s v="No, &lt; $20K Lien"/>
    <s v="No, Lien &lt; $20K"/>
    <s v="N/A"/>
    <s v="No"/>
    <s v="No"/>
    <n v="0"/>
    <s v="No"/>
    <n v="56829"/>
    <n v="1"/>
    <n v="56829"/>
    <m/>
    <n v="0"/>
    <n v="0"/>
    <s v=""/>
    <e v="#N/A"/>
    <n v="56829"/>
    <s v="No"/>
    <s v="R"/>
    <s v="No"/>
    <s v="No"/>
    <n v="0.35"/>
    <n v="19890.149999999998"/>
    <n v="4013.04"/>
    <n v="15877.109999999997"/>
    <n v="7.061605870242306E-2"/>
    <m/>
    <s v="No"/>
    <m/>
    <m/>
    <m/>
    <x v="0"/>
    <n v="1479"/>
    <n v="1003.26"/>
    <s v="Ok"/>
    <n v="0"/>
    <n v="0"/>
  </r>
  <r>
    <n v="1480"/>
    <s v="Nassau"/>
    <s v="42-2N-27-4612-0002-0170"/>
    <n v="302.64999999999998"/>
    <n v="2017"/>
    <n v="302.64999999999998"/>
    <n v="302.64999999999998"/>
    <n v="0"/>
    <n v="85134"/>
    <s v="YULEE"/>
    <s v="Florida"/>
    <n v="32097"/>
    <s v="85134 THERESA RD"/>
    <s v="YULEE FL 32097"/>
    <n v="-81.582827521909905"/>
    <n v="30.595765161168199"/>
    <s v="YARBROUGH JAMES C"/>
    <n v="2"/>
    <s v="MOBILE HOMES"/>
    <n v="1006"/>
    <s v="Mobile home"/>
    <n v="2017"/>
    <n v="41530"/>
    <n v="2017"/>
    <n v="54386"/>
    <n v="250.25"/>
    <n v="0.82686271270444411"/>
    <s v="No"/>
    <s v="No"/>
    <s v="No"/>
    <s v="No"/>
    <s v="No"/>
    <s v="No"/>
    <s v="No"/>
    <s v="C"/>
    <s v="C"/>
    <s v="C"/>
    <s v="C"/>
    <s v="C"/>
    <s v="I"/>
    <s v="I"/>
    <s v="No"/>
    <s v="Yes"/>
    <s v="No"/>
    <n v="0"/>
    <n v="0"/>
    <n v="0"/>
    <n v="0"/>
    <n v="0"/>
    <n v="0"/>
    <s v="Potential Low Risk"/>
    <n v="0"/>
    <n v="0"/>
    <s v="Yes"/>
    <s v="No"/>
    <s v="No"/>
    <s v="Without Environmental Issues"/>
    <s v="No"/>
    <s v="None"/>
    <s v="85134 THERESA RD"/>
    <s v="Yulee"/>
    <s v="Florida"/>
    <n v="32097"/>
    <s v="85134 THERESA RD YULEE FL 32097"/>
    <s v=""/>
    <s v="Pass"/>
    <s v="No"/>
    <s v="FV&lt;$10K"/>
    <s v="N/A"/>
    <s v="No, &lt; $20K Lien"/>
    <s v="No, Lien &lt; $20K"/>
    <s v="N/A"/>
    <s v="No"/>
    <s v="No"/>
    <n v="0"/>
    <s v="No"/>
    <n v="41530"/>
    <n v="1"/>
    <n v="41530"/>
    <m/>
    <n v="0"/>
    <n v="0"/>
    <s v=""/>
    <e v="#N/A"/>
    <n v="41530"/>
    <s v="No"/>
    <s v="R"/>
    <s v="No"/>
    <s v="Yes"/>
    <n v="0.67"/>
    <n v="27825.100000000002"/>
    <n v="1210.5999999999999"/>
    <n v="26614.500000000004"/>
    <n v="2.9150012039489522E-2"/>
    <m/>
    <s v="No"/>
    <m/>
    <m/>
    <m/>
    <x v="0"/>
    <n v="1480"/>
    <n v="302.64999999999998"/>
    <s v="Ok"/>
    <n v="0"/>
    <n v="0"/>
  </r>
  <r>
    <n v="1481"/>
    <s v="Nassau"/>
    <s v="42-2N-27-4612-0002-0230"/>
    <n v="642.71"/>
    <n v="2017"/>
    <n v="642.71"/>
    <n v="642.71"/>
    <n v="0"/>
    <n v="85052"/>
    <s v="YULEE"/>
    <s v="Florida"/>
    <n v="32097"/>
    <s v="85052 THERESA RD"/>
    <s v="YULEE FL 32097"/>
    <n v="-81.585168130807105"/>
    <n v="30.594342806964399"/>
    <s v="WILLIAMS JEREMIAH P"/>
    <n v="2"/>
    <s v="MOBILE HOMES"/>
    <n v="1006"/>
    <s v="Mobile home"/>
    <n v="2017"/>
    <n v="36945"/>
    <n v="2017"/>
    <n v="37761"/>
    <n v="564.69000000000005"/>
    <n v="0.87860777022296221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85052 THERESA RD"/>
    <s v="Yulee"/>
    <s v="Florida"/>
    <n v="32097"/>
    <s v="85052 THERESA RD YULEE FL 32097"/>
    <s v=""/>
    <s v="Pass"/>
    <s v="No"/>
    <s v="FV&lt;$10K"/>
    <s v="N/A"/>
    <s v="No, &lt; $20K Lien"/>
    <s v="No, Lien &lt; $20K"/>
    <s v="N/A"/>
    <s v="No"/>
    <s v="No"/>
    <n v="1"/>
    <s v="No"/>
    <n v="36945"/>
    <n v="1"/>
    <n v="36945"/>
    <m/>
    <n v="0"/>
    <n v="0"/>
    <s v=""/>
    <e v="#N/A"/>
    <n v="36945"/>
    <s v="No"/>
    <s v="R"/>
    <s v="No"/>
    <s v="No"/>
    <n v="0.35"/>
    <n v="12930.75"/>
    <n v="3213.55"/>
    <n v="9717.2000000000007"/>
    <n v="8.6982000270672627E-2"/>
    <m/>
    <s v="No"/>
    <m/>
    <m/>
    <m/>
    <x v="0"/>
    <n v="1481"/>
    <n v="642.71"/>
    <s v="Ok"/>
    <n v="0"/>
    <n v="0"/>
  </r>
  <r>
    <n v="1482"/>
    <s v="Nassau"/>
    <s v="42-2N-27-4612-0002-0320"/>
    <n v="364.12"/>
    <n v="2017"/>
    <n v="364.12"/>
    <n v="364.12"/>
    <n v="0"/>
    <n v="85161"/>
    <s v="YULEE"/>
    <s v="Florida"/>
    <n v="32097"/>
    <s v="85161 JOANN RD"/>
    <s v="YULEE FL 32097"/>
    <n v="-81.583856330964906"/>
    <n v="30.5941622380663"/>
    <s v="HERRERA GENEVA M"/>
    <n v="2"/>
    <s v="MOBILE HOMES"/>
    <n v="1006"/>
    <s v="Mobile home"/>
    <n v="2017"/>
    <n v="45285"/>
    <n v="2017"/>
    <n v="64740"/>
    <n v="307.08999999999997"/>
    <n v="0.84337581017247054"/>
    <s v="No"/>
    <m/>
    <m/>
    <m/>
    <s v="No"/>
    <s v="No"/>
    <s v="No"/>
    <s v="I"/>
    <s v="I"/>
    <s v="I"/>
    <s v="I"/>
    <s v="I"/>
    <n v="0"/>
    <n v="0"/>
    <s v="No"/>
    <s v="No"/>
    <s v="No"/>
    <n v="0"/>
    <n v="0"/>
    <n v="0"/>
    <n v="0"/>
    <n v="0"/>
    <n v="0"/>
    <s v="Potential Low Risk"/>
    <n v="0"/>
    <n v="0"/>
    <s v="Yes"/>
    <s v="No"/>
    <s v="No"/>
    <s v="Without Environmental Issues"/>
    <s v="No"/>
    <s v="None"/>
    <s v="85161 JOANN RD"/>
    <s v="Yulee"/>
    <s v="Florida"/>
    <n v="32097"/>
    <s v="85161 JOANN RD YULEE FL 32097"/>
    <s v=""/>
    <s v="Pass"/>
    <s v="No"/>
    <s v="FV&lt;$10K"/>
    <s v="N/A"/>
    <s v="No, &lt; $20K Lien"/>
    <s v="No, Lien &lt; $20K"/>
    <s v="N/A"/>
    <s v="No"/>
    <s v="No"/>
    <n v="0"/>
    <s v="No"/>
    <n v="45285"/>
    <n v="1"/>
    <n v="45285"/>
    <m/>
    <n v="0"/>
    <n v="0"/>
    <s v=""/>
    <e v="#N/A"/>
    <n v="45285"/>
    <s v="No"/>
    <s v="R"/>
    <s v="No"/>
    <s v="Yes"/>
    <n v="0.67"/>
    <n v="30340.95"/>
    <n v="1456.48"/>
    <n v="28884.47"/>
    <n v="3.2162526222811086E-2"/>
    <m/>
    <s v="No"/>
    <m/>
    <m/>
    <m/>
    <x v="0"/>
    <n v="1482"/>
    <n v="364.12"/>
    <s v="Ok"/>
    <n v="0"/>
    <n v="0"/>
  </r>
  <r>
    <n v="1483"/>
    <s v="Nassau"/>
    <s v="42-2N-27-4612-0004-0260"/>
    <n v="590.36"/>
    <n v="2017"/>
    <n v="590.36"/>
    <n v="590.36"/>
    <n v="0"/>
    <n v="85143"/>
    <s v="YULEE"/>
    <s v="Florida"/>
    <n v="32097"/>
    <s v="85143 THERESA RD"/>
    <s v="YULEE FL 32097"/>
    <n v="-81.583329348181493"/>
    <n v="30.59663955417"/>
    <s v="CREWS LINDA"/>
    <n v="2"/>
    <s v="MOBILE HOMES"/>
    <n v="1006"/>
    <s v="Mobile home"/>
    <n v="2017"/>
    <n v="70885"/>
    <n v="2017"/>
    <n v="81250"/>
    <n v="516.28"/>
    <n v="0.87451724371569883"/>
    <m/>
    <m/>
    <m/>
    <m/>
    <m/>
    <s v="No"/>
    <m/>
    <s v="I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s v="No"/>
    <s v="No"/>
    <s v="Without Environmental Issues"/>
    <s v="No"/>
    <s v="None"/>
    <s v="85143 THERESA RD"/>
    <s v="Yulee"/>
    <s v="Florida"/>
    <n v="32097"/>
    <s v="85143 THERESA RD YULEE FL 32097"/>
    <s v=""/>
    <s v="Pass"/>
    <s v="No"/>
    <s v="FV&lt;$10K"/>
    <s v="N/A"/>
    <s v="No, &lt; $20K Lien"/>
    <s v="No, Lien &lt; $20K"/>
    <s v="N/A"/>
    <s v="No"/>
    <s v="No"/>
    <n v="0"/>
    <s v="No"/>
    <n v="70885"/>
    <n v="1"/>
    <n v="70885"/>
    <m/>
    <n v="0"/>
    <n v="0"/>
    <s v=""/>
    <e v="#N/A"/>
    <n v="70885"/>
    <s v="No"/>
    <s v="R"/>
    <s v="No"/>
    <s v="Yes"/>
    <n v="0.67"/>
    <n v="47492.950000000004"/>
    <n v="2361.44"/>
    <n v="45131.51"/>
    <n v="3.3313677082598574E-2"/>
    <m/>
    <s v="No"/>
    <m/>
    <m/>
    <m/>
    <x v="0"/>
    <n v="1483"/>
    <n v="590.36"/>
    <s v="Ok"/>
    <n v="0"/>
    <n v="0"/>
  </r>
  <r>
    <n v="1484"/>
    <s v="Nassau"/>
    <s v="42-2N-27-4612-0004-0300"/>
    <n v="1103.81"/>
    <n v="2017"/>
    <n v="1103.81"/>
    <n v="1103.81"/>
    <n v="0"/>
    <n v="85199"/>
    <s v="YULEE"/>
    <s v="Florida"/>
    <n v="32097"/>
    <s v="85199 THERESA RD"/>
    <s v="YULEE FL 32097"/>
    <n v="-81.581772011477895"/>
    <n v="30.597585875514302"/>
    <s v="NEVES LACINDA"/>
    <n v="2"/>
    <s v="MOBILE HOMES"/>
    <n v="1006"/>
    <s v="Mobile home"/>
    <n v="2017"/>
    <n v="65464"/>
    <n v="2017"/>
    <n v="65464"/>
    <n v="991.04"/>
    <n v="0.89783567824172639"/>
    <m/>
    <m/>
    <m/>
    <m/>
    <m/>
    <s v="No"/>
    <s v="No"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85199 THERESA RD"/>
    <s v="Yulee"/>
    <s v="Florida"/>
    <n v="32097"/>
    <s v="85199 THERESA RD YULEE FL 32097"/>
    <s v=""/>
    <s v="Pass"/>
    <s v="No"/>
    <s v="FV&lt;$10K"/>
    <s v="N/A"/>
    <s v="No, &lt; $20K Lien"/>
    <s v="No, Lien &lt; $20K"/>
    <s v="N/A"/>
    <s v="No"/>
    <s v="No"/>
    <n v="0"/>
    <s v="No"/>
    <n v="65464"/>
    <n v="1"/>
    <n v="65464"/>
    <m/>
    <n v="0"/>
    <n v="0"/>
    <s v=""/>
    <e v="#N/A"/>
    <n v="65464"/>
    <s v="No"/>
    <s v="R"/>
    <s v="No"/>
    <s v="No"/>
    <n v="0.35"/>
    <n v="22912.399999999998"/>
    <n v="4415.24"/>
    <n v="18497.159999999996"/>
    <n v="6.7445313454723196E-2"/>
    <m/>
    <s v="No"/>
    <m/>
    <m/>
    <m/>
    <x v="0"/>
    <n v="1484"/>
    <n v="1103.81"/>
    <s v="Ok"/>
    <n v="0"/>
    <n v="0"/>
  </r>
  <r>
    <n v="1485"/>
    <s v="Nassau"/>
    <s v="42-2N-27-4612-0004-0320"/>
    <n v="641.86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37044"/>
    <e v="#N/A"/>
    <e v="#N/A"/>
    <e v="#N/A"/>
    <n v="0"/>
    <s v="No"/>
    <s v="No"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37044"/>
    <n v="1"/>
    <n v="37044"/>
    <m/>
    <e v="#N/A"/>
    <e v="#N/A"/>
    <s v=""/>
    <e v="#N/A"/>
    <n v="37044"/>
    <s v="No"/>
    <s v="R"/>
    <s v="No"/>
    <s v="No"/>
    <n v="0.35"/>
    <n v="12965.4"/>
    <e v="#N/A"/>
    <e v="#N/A"/>
    <e v="#N/A"/>
    <m/>
    <e v="#N/A"/>
    <m/>
    <m/>
    <m/>
    <x v="5"/>
    <n v="1485"/>
    <n v="641.86"/>
    <e v="#N/A"/>
    <e v="#N/A"/>
    <e v="#N/A"/>
  </r>
  <r>
    <n v="1486"/>
    <s v="Nassau"/>
    <s v="42-2N-27-4612-0005-0070"/>
    <n v="602.72"/>
    <n v="2017"/>
    <n v="602.72"/>
    <n v="602.72"/>
    <n v="0"/>
    <n v="85161"/>
    <s v="YULEE"/>
    <s v="Florida"/>
    <n v="32097"/>
    <s v="85161 MADELINE RD"/>
    <s v="YULEE FL 32097"/>
    <n v="-81.586643527472006"/>
    <n v="30.5923618518807"/>
    <s v="ROMAN WALTER D"/>
    <n v="0"/>
    <s v="VACANT RESIDENTIAL"/>
    <n v="8001"/>
    <s v="Residential-Vacant Land"/>
    <n v="2017"/>
    <n v="33442"/>
    <n v="2017"/>
    <n v="36692"/>
    <n v="527.71"/>
    <n v="0.87554751791876828"/>
    <s v="No"/>
    <s v="No"/>
    <s v="No"/>
    <s v="No"/>
    <m/>
    <m/>
    <m/>
    <s v="I"/>
    <s v="I"/>
    <s v="I"/>
    <s v="I"/>
    <n v="0"/>
    <n v="0"/>
    <n v="0"/>
    <s v="No"/>
    <s v="No"/>
    <s v="No"/>
    <n v="0"/>
    <n v="0"/>
    <n v="0"/>
    <n v="0"/>
    <n v="0"/>
    <n v="0"/>
    <s v="Potential Low Risk"/>
    <s v="Minimal"/>
    <n v="2"/>
    <s v="No"/>
    <s v="No"/>
    <s v="No"/>
    <s v="Without Environmental Issues"/>
    <s v="No"/>
    <s v="None"/>
    <s v="85161 MADELINE RD"/>
    <s v="Yulee"/>
    <s v="Florida"/>
    <n v="32097"/>
    <s v="85161 MADELINE RD YULEE FL 32097"/>
    <s v=""/>
    <s v="Pass"/>
    <s v="No"/>
    <s v="FV&lt;$10K"/>
    <s v="N/A"/>
    <s v="No, &lt; $20K Lien"/>
    <s v="No, Lien &lt; $20K"/>
    <s v="N/A"/>
    <s v="No"/>
    <s v="No"/>
    <n v="2"/>
    <s v="No"/>
    <n v="33442"/>
    <n v="1"/>
    <n v="33442"/>
    <m/>
    <n v="0"/>
    <n v="0"/>
    <s v=""/>
    <e v="#N/A"/>
    <n v="33442"/>
    <s v="No"/>
    <s v="V"/>
    <s v="Yes"/>
    <s v="No"/>
    <n v="0"/>
    <n v="0"/>
    <n v="3616.3200000000006"/>
    <n v="-3616.3200000000006"/>
    <n v="0.10813707314155854"/>
    <m/>
    <s v="No"/>
    <m/>
    <m/>
    <m/>
    <x v="1"/>
    <n v="1486"/>
    <n v="602.72"/>
    <s v="Ok"/>
    <n v="0"/>
    <n v="0"/>
  </r>
  <r>
    <n v="1487"/>
    <s v="Nassau"/>
    <s v="42-2N-27-4612-0006-0110"/>
    <n v="1999.33"/>
    <n v="2017"/>
    <n v="1999.33"/>
    <n v="1999.33"/>
    <n v="0"/>
    <n v="85362"/>
    <s v="YULEE"/>
    <s v="Florida"/>
    <n v="32097"/>
    <s v="85362 JOANN RD"/>
    <s v="YULEE FL 32097"/>
    <n v="-81.580489884655407"/>
    <n v="30.5950285842538"/>
    <s v="BROWN ROBYN L"/>
    <n v="2"/>
    <s v="MOBILE HOMES"/>
    <n v="1006"/>
    <s v="Mobile home"/>
    <n v="2017"/>
    <n v="107743"/>
    <n v="2017"/>
    <n v="136233"/>
    <n v="1819.08"/>
    <n v="0.90984479800733242"/>
    <s v="No"/>
    <s v="No"/>
    <s v="No"/>
    <m/>
    <m/>
    <m/>
    <m/>
    <s v="I"/>
    <s v="I"/>
    <s v="I"/>
    <s v="I"/>
    <s v="I"/>
    <s v="I"/>
    <n v="0"/>
    <s v="No"/>
    <s v="No"/>
    <s v="No"/>
    <n v="0"/>
    <n v="0"/>
    <n v="116250"/>
    <n v="0"/>
    <n v="0"/>
    <n v="0"/>
    <s v="Potential Low Risk"/>
    <s v="Minimal"/>
    <n v="1"/>
    <s v="No"/>
    <s v="No"/>
    <s v="No"/>
    <s v="Without Environmental Issues"/>
    <s v="No"/>
    <s v="None"/>
    <s v="85362 JOANN RD"/>
    <s v="Yulee"/>
    <s v="Florida"/>
    <n v="32097"/>
    <s v="85362 JOANN RD YULEE FL 32097"/>
    <s v="L"/>
    <s v="Pass"/>
    <s v="No"/>
    <s v="FV&lt;$10K"/>
    <s v="N/A"/>
    <s v="No, &lt; $20K Lien"/>
    <s v="No, Lien &lt; $20K"/>
    <s v="N/A"/>
    <s v="No"/>
    <s v="No"/>
    <n v="1"/>
    <s v="No"/>
    <n v="107743"/>
    <n v="1"/>
    <n v="107743"/>
    <m/>
    <n v="0"/>
    <n v="0"/>
    <s v=""/>
    <e v="#N/A"/>
    <n v="107743"/>
    <s v="No"/>
    <s v="R"/>
    <s v="No"/>
    <s v="No"/>
    <n v="0.35"/>
    <n v="37710.049999999996"/>
    <n v="9996.65"/>
    <n v="27713.399999999994"/>
    <n v="9.2782361731156546E-2"/>
    <m/>
    <s v="No"/>
    <m/>
    <m/>
    <m/>
    <x v="0"/>
    <n v="1487"/>
    <n v="1999.33"/>
    <s v="Ok"/>
    <n v="0"/>
    <n v="0"/>
  </r>
  <r>
    <n v="1488"/>
    <s v="Nassau"/>
    <s v="42-2N-27-4612-0007-0110"/>
    <n v="508.58"/>
    <n v="2017"/>
    <n v="508.58"/>
    <n v="508.58"/>
    <n v="0"/>
    <n v="85534"/>
    <s v="YULEE"/>
    <s v="Florida"/>
    <n v="32097"/>
    <s v="85534 KIRKLAND RD"/>
    <s v="YULEE FL 32097"/>
    <n v="-81.575555982539797"/>
    <n v="30.602852181804298"/>
    <s v="SHEFFIELD CHARLES"/>
    <n v="2"/>
    <s v="MOBILE HOMES"/>
    <n v="1006"/>
    <s v="Mobile home"/>
    <n v="2017"/>
    <n v="58187"/>
    <n v="2017"/>
    <n v="83848"/>
    <n v="440.67"/>
    <n v="0.86647135160643363"/>
    <s v="No"/>
    <m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Yes"/>
    <s v="No"/>
    <s v="No"/>
    <s v="Without Environmental Issues"/>
    <s v="No"/>
    <s v="None"/>
    <s v="85534 KIRKLAND RD"/>
    <s v="Yulee"/>
    <s v="Florida"/>
    <n v="32097"/>
    <s v="85534 KIRKLAND RD YULEE FL 32097"/>
    <s v=""/>
    <s v="Pass"/>
    <s v="No"/>
    <s v="FV&lt;$10K"/>
    <s v="N/A"/>
    <s v="No, &lt; $20K Lien"/>
    <s v="No, Lien &lt; $20K"/>
    <s v="N/A"/>
    <s v="No"/>
    <s v="No"/>
    <n v="1"/>
    <s v="No"/>
    <n v="58187"/>
    <n v="1"/>
    <n v="58187"/>
    <m/>
    <n v="0"/>
    <n v="0"/>
    <s v=""/>
    <e v="#N/A"/>
    <n v="58187"/>
    <s v="No"/>
    <s v="R"/>
    <s v="No"/>
    <s v="Yes"/>
    <n v="0.67"/>
    <n v="38985.29"/>
    <n v="2542.9"/>
    <n v="36442.39"/>
    <n v="4.3702201522676891E-2"/>
    <m/>
    <s v="No"/>
    <m/>
    <m/>
    <m/>
    <x v="0"/>
    <n v="1488"/>
    <n v="508.58"/>
    <s v="Ok"/>
    <n v="0"/>
    <n v="0"/>
  </r>
  <r>
    <n v="1489"/>
    <s v="Nassau"/>
    <s v="42-2N-27-4612-0007-0200"/>
    <n v="596.87"/>
    <n v="2017"/>
    <n v="596.87"/>
    <n v="596.87"/>
    <n v="0"/>
    <n v="85228"/>
    <s v="YULEE"/>
    <s v="Florida"/>
    <n v="32097"/>
    <s v="85228 KIRKLAND RD"/>
    <s v="YULEE FL 32097"/>
    <n v="-81.577119126337493"/>
    <n v="30.5994191051002"/>
    <s v="COFFEY KELLY J"/>
    <n v="0"/>
    <s v="VACANT RESIDENTIAL"/>
    <n v="8001"/>
    <s v="Residential-Vacant Land"/>
    <n v="2017"/>
    <n v="32980"/>
    <n v="2017"/>
    <n v="36468"/>
    <n v="522.29999999999995"/>
    <n v="0.87506492200981778"/>
    <m/>
    <m/>
    <s v="No"/>
    <s v="No"/>
    <m/>
    <s v="No"/>
    <s v="No"/>
    <s v="I"/>
    <s v="I"/>
    <s v="I"/>
    <s v="I"/>
    <n v="0"/>
    <n v="0"/>
    <n v="0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85228 KIRKLAND RD"/>
    <s v="Yulee"/>
    <s v="Florida"/>
    <n v="32097"/>
    <s v="85228 KIRKLAND RD YULEE FL 32097"/>
    <s v=""/>
    <s v="Pass"/>
    <s v="No"/>
    <s v="FV&lt;$10K"/>
    <s v="N/A"/>
    <s v="No, &lt; $20K Lien"/>
    <s v="No, Lien &lt; $20K"/>
    <s v="N/A"/>
    <s v="No"/>
    <s v="No"/>
    <n v="0"/>
    <s v="No"/>
    <n v="32980"/>
    <n v="1"/>
    <n v="32980"/>
    <m/>
    <n v="0"/>
    <n v="0"/>
    <s v=""/>
    <e v="#N/A"/>
    <n v="32980"/>
    <s v="No"/>
    <s v="V"/>
    <s v="Yes"/>
    <s v="No"/>
    <n v="0"/>
    <n v="0"/>
    <n v="2387.48"/>
    <n v="-2387.48"/>
    <n v="7.2391752577319585E-2"/>
    <m/>
    <s v="No"/>
    <m/>
    <m/>
    <m/>
    <x v="1"/>
    <n v="1489"/>
    <n v="596.87"/>
    <s v="Ok"/>
    <n v="0"/>
    <n v="0"/>
  </r>
  <r>
    <n v="1490"/>
    <s v="Nassau"/>
    <s v="42-2N-27-4612-0007-0280"/>
    <n v="174.91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33728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33728"/>
    <n v="1"/>
    <n v="33728"/>
    <m/>
    <e v="#N/A"/>
    <e v="#N/A"/>
    <s v=""/>
    <e v="#N/A"/>
    <n v="33728"/>
    <s v="No"/>
    <s v="R"/>
    <s v="No"/>
    <s v="Yes"/>
    <n v="0.67"/>
    <n v="22597.760000000002"/>
    <e v="#N/A"/>
    <e v="#N/A"/>
    <e v="#N/A"/>
    <m/>
    <e v="#N/A"/>
    <m/>
    <m/>
    <m/>
    <x v="5"/>
    <n v="1490"/>
    <n v="174.91"/>
    <e v="#N/A"/>
    <e v="#N/A"/>
    <e v="#N/A"/>
  </r>
  <r>
    <n v="1491"/>
    <s v="Nassau"/>
    <s v="42-2N-27-4612-0007-0310"/>
    <n v="118.91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30308"/>
    <e v="#N/A"/>
    <e v="#N/A"/>
    <e v="#N/A"/>
    <n v="0"/>
    <s v="Yes"/>
    <m/>
    <s v="No"/>
    <m/>
    <m/>
    <s v="No"/>
    <m/>
    <e v="#N/A"/>
    <e v="#N/A"/>
    <e v="#N/A"/>
    <e v="#N/A"/>
    <e v="#N/A"/>
    <e v="#N/A"/>
    <e v="#N/A"/>
    <s v="Yes"/>
    <s v="No"/>
    <s v="Yes"/>
    <e v="#N/A"/>
    <e v="#N/A"/>
    <e v="#N/A"/>
    <e v="#N/A"/>
    <e v="#N/A"/>
    <e v="#N/A"/>
    <e v="#N/A"/>
    <e v="#N/A"/>
    <n v="1"/>
    <s v="Yes"/>
    <e v="#N/A"/>
    <s v="No"/>
    <e v="#N/A"/>
    <s v="No"/>
    <e v="#N/A"/>
    <e v="#N/A"/>
    <e v="#N/A"/>
    <e v="#N/A"/>
    <e v="#N/A"/>
    <e v="#N/A"/>
    <e v="#N/A"/>
    <s v="Lien&lt;$150"/>
    <e v="#N/A"/>
    <s v="FV&lt;$10K"/>
    <s v="N/A"/>
    <s v="No, &lt; $20K Lien"/>
    <s v="No, Lien &lt; $20K"/>
    <s v="N/A"/>
    <s v="Yes"/>
    <s v="No"/>
    <n v="1"/>
    <s v="No"/>
    <n v="30308"/>
    <n v="1"/>
    <n v="30308"/>
    <m/>
    <e v="#N/A"/>
    <e v="#N/A"/>
    <s v=""/>
    <e v="#N/A"/>
    <n v="30308"/>
    <s v="No"/>
    <s v="R"/>
    <s v="No"/>
    <s v="Yes"/>
    <n v="0.67"/>
    <n v="20306.36"/>
    <e v="#N/A"/>
    <e v="#N/A"/>
    <e v="#N/A"/>
    <m/>
    <s v="No"/>
    <m/>
    <m/>
    <m/>
    <x v="2"/>
    <n v="1491"/>
    <n v="118.91"/>
    <s v="Ok"/>
    <e v="#N/A"/>
    <e v="#N/A"/>
  </r>
  <r>
    <n v="1492"/>
    <s v="Nassau"/>
    <s v="42-2N-27-4612-0007-0370"/>
    <n v="370.49"/>
    <n v="2017"/>
    <n v="370.49"/>
    <n v="370.49"/>
    <n v="0"/>
    <n v="85163"/>
    <s v="YULEE"/>
    <s v="Florida"/>
    <n v="32097"/>
    <s v="85163 MINER RD"/>
    <s v="YULEE FL 32097"/>
    <n v="-81.574066864014"/>
    <n v="30.603567097504001"/>
    <s v="HUNTER ROBERT H"/>
    <n v="2"/>
    <s v="MOBILE HOMES"/>
    <n v="1006"/>
    <s v="Mobile home"/>
    <n v="2017"/>
    <n v="45674"/>
    <n v="2017"/>
    <n v="59245"/>
    <n v="312.98"/>
    <n v="0.84477313827633682"/>
    <s v="No"/>
    <s v="No"/>
    <s v="No"/>
    <m/>
    <m/>
    <m/>
    <m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Minimal"/>
    <n v="1"/>
    <s v="Yes"/>
    <s v="No"/>
    <s v="No"/>
    <s v="Without Environmental Issues"/>
    <s v="No"/>
    <s v="None"/>
    <s v="85163 MINER RD"/>
    <s v="Yulee"/>
    <s v="Florida"/>
    <n v="32097"/>
    <s v="85163 MINER RD YULEE FL 32097"/>
    <s v=""/>
    <s v="Pass"/>
    <s v="No"/>
    <s v="FV&lt;$10K"/>
    <s v="N/A"/>
    <s v="No, &lt; $20K Lien"/>
    <s v="No, Lien &lt; $20K"/>
    <s v="N/A"/>
    <s v="No"/>
    <s v="No"/>
    <n v="1"/>
    <s v="No"/>
    <n v="45674"/>
    <n v="1"/>
    <n v="45674"/>
    <m/>
    <n v="0"/>
    <n v="0"/>
    <s v=""/>
    <e v="#N/A"/>
    <n v="45674"/>
    <s v="No"/>
    <s v="R"/>
    <s v="No"/>
    <s v="Yes"/>
    <n v="0.67"/>
    <n v="30601.58"/>
    <n v="1852.45"/>
    <n v="28749.13"/>
    <n v="4.0558085562902309E-2"/>
    <m/>
    <s v="No"/>
    <m/>
    <m/>
    <m/>
    <x v="0"/>
    <n v="1492"/>
    <n v="370.49"/>
    <s v="Ok"/>
    <n v="0"/>
    <n v="0"/>
  </r>
  <r>
    <n v="1493"/>
    <s v="Nassau"/>
    <s v="42-2N-27-4613-0001-0110"/>
    <n v="683.68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36849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36849"/>
    <n v="1"/>
    <n v="36849"/>
    <m/>
    <e v="#N/A"/>
    <e v="#N/A"/>
    <s v=""/>
    <e v="#N/A"/>
    <n v="36849"/>
    <s v="No"/>
    <s v="R"/>
    <s v="No"/>
    <s v="No"/>
    <n v="0.35"/>
    <n v="12897.15"/>
    <e v="#N/A"/>
    <e v="#N/A"/>
    <e v="#N/A"/>
    <m/>
    <e v="#N/A"/>
    <m/>
    <m/>
    <m/>
    <x v="5"/>
    <n v="1493"/>
    <n v="683.68"/>
    <e v="#N/A"/>
    <e v="#N/A"/>
    <e v="#N/A"/>
  </r>
  <r>
    <n v="1494"/>
    <s v="Nassau"/>
    <s v="42-2N-27-4613-0003-0170"/>
    <n v="318.63"/>
    <n v="2017"/>
    <n v="318.63"/>
    <n v="318.63"/>
    <n v="0"/>
    <n v="85233"/>
    <s v="YULEE"/>
    <s v="Florida"/>
    <n v="32097"/>
    <s v="85233 RENIA ST"/>
    <s v="YULEE FL 32097"/>
    <n v="-81.575970255118406"/>
    <n v="30.6083086190479"/>
    <s v="ROWELL CHRISTOPHER KELLY"/>
    <n v="2"/>
    <s v="MOBILE HOMES"/>
    <n v="1006"/>
    <s v="Mobile home"/>
    <n v="2017"/>
    <n v="29277"/>
    <n v="2017"/>
    <n v="37722"/>
    <n v="265.02999999999997"/>
    <n v="0.83177980730000312"/>
    <s v="No"/>
    <s v="No"/>
    <s v="No"/>
    <s v="No"/>
    <s v="No"/>
    <s v="No"/>
    <s v="No"/>
    <s v="I"/>
    <s v="I"/>
    <s v="C"/>
    <s v="I"/>
    <s v="I"/>
    <s v="I"/>
    <s v="I"/>
    <s v="No"/>
    <s v="Yes"/>
    <s v="No"/>
    <n v="0"/>
    <n v="0"/>
    <n v="0"/>
    <n v="0"/>
    <n v="0"/>
    <n v="0"/>
    <s v="Potential Low Risk"/>
    <s v="Minimal"/>
    <n v="1"/>
    <s v="Yes"/>
    <s v="No"/>
    <s v="No"/>
    <s v="Without Environmental Issues"/>
    <s v="No"/>
    <s v="None"/>
    <s v="85233 RENIA ST"/>
    <s v="Yulee"/>
    <s v="Florida"/>
    <n v="32097"/>
    <s v="85233 RENIA ST YULEE FL 32097"/>
    <s v=""/>
    <s v="Pass"/>
    <s v="No"/>
    <s v="FV&lt;$10K"/>
    <s v="N/A"/>
    <s v="No, &lt; $20K Lien"/>
    <s v="No, Lien &lt; $20K"/>
    <s v="N/A"/>
    <s v="No"/>
    <s v="No"/>
    <n v="1"/>
    <s v="No"/>
    <n v="29277"/>
    <n v="1"/>
    <n v="29277"/>
    <m/>
    <n v="0"/>
    <n v="0"/>
    <s v=""/>
    <e v="#N/A"/>
    <n v="29277"/>
    <s v="No"/>
    <s v="R"/>
    <s v="No"/>
    <s v="Yes"/>
    <n v="0.67"/>
    <n v="19615.59"/>
    <n v="1593.15"/>
    <n v="18022.439999999999"/>
    <n v="5.4416436110257205E-2"/>
    <m/>
    <s v="No"/>
    <m/>
    <m/>
    <m/>
    <x v="4"/>
    <n v="1494"/>
    <n v="318.63"/>
    <s v="Ok"/>
    <n v="0"/>
    <n v="0"/>
  </r>
  <r>
    <n v="1495"/>
    <s v="Nassau"/>
    <s v="42-2N-27-4613-0004-0020"/>
    <n v="1632.33"/>
    <n v="2017"/>
    <n v="1632.33"/>
    <n v="1632.33"/>
    <n v="0"/>
    <n v="85352"/>
    <s v="YULEE"/>
    <s v="Florida"/>
    <n v="32097"/>
    <s v="85352 DUANE RD"/>
    <s v="YULEE FL 32097"/>
    <n v="-81.578732587488005"/>
    <n v="30.6072832674318"/>
    <s v="DERAWAY JASON L"/>
    <n v="2"/>
    <s v="MOBILE HOMES"/>
    <n v="1006"/>
    <s v="Mobile home"/>
    <n v="2017"/>
    <n v="97744"/>
    <n v="2017"/>
    <n v="97744"/>
    <n v="1479.73"/>
    <n v="0.90651400145803851"/>
    <s v="No"/>
    <m/>
    <m/>
    <m/>
    <s v="No"/>
    <s v="No"/>
    <s v="No"/>
    <s v="I"/>
    <s v="I"/>
    <s v="I"/>
    <s v="I"/>
    <s v="I"/>
    <n v="0"/>
    <n v="0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85352 DUANE RD"/>
    <s v="Yulee"/>
    <s v="Florida"/>
    <n v="32097"/>
    <s v="85352 DUANE RD YULEE FL 32097"/>
    <s v=""/>
    <s v="Pass"/>
    <s v="No"/>
    <s v="FV&lt;$10K"/>
    <s v="N/A"/>
    <s v="No, &lt; $20K Lien"/>
    <s v="No, Lien &lt; $20K"/>
    <s v="N/A"/>
    <s v="No"/>
    <s v="No"/>
    <n v="0"/>
    <s v="No"/>
    <n v="97744"/>
    <n v="1"/>
    <n v="97744"/>
    <m/>
    <n v="0"/>
    <n v="0"/>
    <s v=""/>
    <e v="#N/A"/>
    <n v="97744"/>
    <s v="No"/>
    <s v="R"/>
    <s v="No"/>
    <s v="No"/>
    <n v="0.35"/>
    <n v="34210.400000000001"/>
    <n v="6529.32"/>
    <n v="27681.08"/>
    <n v="6.6800212800785727E-2"/>
    <m/>
    <s v="No"/>
    <m/>
    <m/>
    <m/>
    <x v="0"/>
    <n v="1495"/>
    <n v="1632.33"/>
    <s v="Ok"/>
    <n v="0"/>
    <n v="0"/>
  </r>
  <r>
    <n v="1496"/>
    <s v="Nassau"/>
    <s v="42-2N-27-4613-0004-0110"/>
    <n v="89.56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28516"/>
    <e v="#N/A"/>
    <e v="#N/A"/>
    <e v="#N/A"/>
    <n v="0"/>
    <m/>
    <m/>
    <m/>
    <s v="No"/>
    <s v="No"/>
    <m/>
    <s v="No"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Lien&lt;$150"/>
    <e v="#N/A"/>
    <s v="FV&lt;$10K"/>
    <s v="N/A"/>
    <s v="No, &lt; $20K Lien"/>
    <s v="No, Lien &lt; $20K"/>
    <s v="N/A"/>
    <s v="No"/>
    <s v="No"/>
    <n v="0"/>
    <s v="No"/>
    <n v="28516"/>
    <n v="1"/>
    <n v="28516"/>
    <m/>
    <e v="#N/A"/>
    <e v="#N/A"/>
    <s v=""/>
    <e v="#N/A"/>
    <n v="28516"/>
    <s v="No"/>
    <s v="R"/>
    <s v="No"/>
    <s v="Yes"/>
    <n v="0.67"/>
    <n v="19105.72"/>
    <e v="#N/A"/>
    <e v="#N/A"/>
    <e v="#N/A"/>
    <m/>
    <s v="No"/>
    <m/>
    <m/>
    <m/>
    <x v="2"/>
    <n v="1496"/>
    <n v="89.56"/>
    <s v="Ok"/>
    <e v="#N/A"/>
    <e v="#N/A"/>
  </r>
  <r>
    <n v="1497"/>
    <s v="Nassau"/>
    <s v="42-2N-27-4613-0005-0070"/>
    <n v="514.98"/>
    <n v="2017"/>
    <n v="514.98"/>
    <n v="514.98"/>
    <n v="0"/>
    <n v="85123"/>
    <s v="YULEE"/>
    <s v="Florida"/>
    <n v="32097"/>
    <s v="85123 DUANE RD"/>
    <s v="YULEE FL 32097"/>
    <n v="-81.578610345321493"/>
    <n v="30.6046309194044"/>
    <s v="ALSPAUGH SCOTT A"/>
    <n v="2"/>
    <s v="MOBILE HOMES"/>
    <n v="1006"/>
    <s v="Mobile home"/>
    <n v="2017"/>
    <n v="59596"/>
    <n v="2017"/>
    <n v="80202"/>
    <n v="446.58"/>
    <n v="0.86717930793428866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0"/>
    <s v="Yes"/>
    <s v="Yes"/>
    <s v="No"/>
    <s v="Without Environmental Issues"/>
    <s v="No"/>
    <s v="None"/>
    <s v="85123 DUANE RD"/>
    <s v="Yulee"/>
    <s v="Florida"/>
    <n v="32097"/>
    <s v="85123 DUANE RD YULEE FL 32097"/>
    <s v=""/>
    <s v="Pass"/>
    <s v="Yes"/>
    <s v="FV&lt;$10K"/>
    <s v="N/A"/>
    <s v="No, &lt; $20K Lien"/>
    <s v="No, Lien &lt; $20K"/>
    <s v="N/A"/>
    <s v="No"/>
    <s v="No"/>
    <n v="0"/>
    <s v="No"/>
    <n v="59596"/>
    <n v="1"/>
    <n v="59596"/>
    <m/>
    <n v="0"/>
    <n v="0"/>
    <s v=""/>
    <e v="#N/A"/>
    <n v="59596"/>
    <s v="No"/>
    <s v="R"/>
    <s v="No"/>
    <s v="Yes"/>
    <n v="0.67"/>
    <n v="39929.32"/>
    <n v="2059.92"/>
    <n v="37869.4"/>
    <n v="3.456473588831465E-2"/>
    <m/>
    <s v="No"/>
    <m/>
    <m/>
    <m/>
    <x v="0"/>
    <n v="1497"/>
    <n v="514.98"/>
    <s v="Ok"/>
    <n v="0"/>
    <n v="0"/>
  </r>
  <r>
    <n v="1498"/>
    <s v="Nassau"/>
    <s v="42-2N-27-4613-0005-0100"/>
    <n v="609.83000000000004"/>
    <n v="2017"/>
    <n v="609.83000000000004"/>
    <n v="609.83000000000004"/>
    <n v="0"/>
    <n v="85031"/>
    <s v="YULEE"/>
    <s v="Florida"/>
    <n v="32097"/>
    <s v="85031 DUANE RD"/>
    <s v="YULEE FL 32097"/>
    <n v="-81.577946063750701"/>
    <n v="30.603435496649599"/>
    <s v="LOVE JIMMIE JO"/>
    <n v="2"/>
    <s v="MOBILE HOMES"/>
    <n v="1006"/>
    <s v="Mobile home"/>
    <n v="2017"/>
    <n v="33985"/>
    <n v="2017"/>
    <n v="36984"/>
    <n v="534.28"/>
    <n v="0.87611301510256945"/>
    <s v="No"/>
    <s v="No"/>
    <s v="No"/>
    <s v="No"/>
    <m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85031 DUANE RD"/>
    <s v="Yulee"/>
    <s v="Florida"/>
    <n v="32097"/>
    <s v="85031 DUANE RD YULEE FL 32097"/>
    <s v=""/>
    <s v="Pass"/>
    <s v="No"/>
    <s v="FV&lt;$10K"/>
    <s v="N/A"/>
    <s v="No, &lt; $20K Lien"/>
    <s v="No, Lien &lt; $20K"/>
    <s v="N/A"/>
    <s v="No"/>
    <s v="No"/>
    <n v="1"/>
    <s v="No"/>
    <n v="33985"/>
    <n v="1"/>
    <n v="33985"/>
    <m/>
    <n v="0"/>
    <n v="0"/>
    <s v=""/>
    <e v="#N/A"/>
    <n v="33985"/>
    <s v="No"/>
    <s v="R"/>
    <s v="No"/>
    <s v="No"/>
    <n v="0.35"/>
    <n v="11894.75"/>
    <n v="3049.15"/>
    <n v="8845.6"/>
    <n v="8.9720464910990144E-2"/>
    <m/>
    <s v="No"/>
    <m/>
    <m/>
    <m/>
    <x v="0"/>
    <n v="1498"/>
    <n v="609.83000000000004"/>
    <s v="Ok"/>
    <n v="0"/>
    <n v="0"/>
  </r>
  <r>
    <n v="1499"/>
    <s v="Nassau"/>
    <s v="42-2N-27-4613-0007-0050"/>
    <n v="660.68"/>
    <n v="2017"/>
    <n v="660.68"/>
    <n v="660.68"/>
    <n v="0"/>
    <n v="85615"/>
    <s v="YULEE"/>
    <s v="Florida"/>
    <n v="32097"/>
    <s v="85615 RADIO AVE"/>
    <s v="YULEE FL 32097"/>
    <n v="-81.585309730839199"/>
    <n v="30.605399550101399"/>
    <s v="SCOATES GEORGE R"/>
    <n v="2"/>
    <s v="MOBILE HOMES"/>
    <n v="1006"/>
    <s v="Mobile home"/>
    <n v="2017"/>
    <n v="35659"/>
    <n v="2017"/>
    <n v="41945"/>
    <n v="581.29999999999995"/>
    <n v="0.87985106254162382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85615 RADIO AVE"/>
    <s v="Yulee"/>
    <s v="Florida"/>
    <n v="32097"/>
    <s v="85615 RADIO AVE YULEE FL 32097"/>
    <s v=""/>
    <s v="Pass"/>
    <s v="No"/>
    <s v="FV&lt;$10K"/>
    <s v="N/A"/>
    <s v="No, &lt; $20K Lien"/>
    <s v="No, Lien &lt; $20K"/>
    <s v="N/A"/>
    <s v="No"/>
    <s v="No"/>
    <n v="1"/>
    <s v="No"/>
    <n v="35659"/>
    <n v="1"/>
    <n v="35659"/>
    <m/>
    <n v="0"/>
    <n v="0"/>
    <s v=""/>
    <e v="#N/A"/>
    <n v="35659"/>
    <s v="No"/>
    <s v="R"/>
    <s v="No"/>
    <s v="No"/>
    <n v="0.35"/>
    <n v="12480.65"/>
    <n v="3303.3999999999996"/>
    <n v="9177.25"/>
    <n v="9.2638604559858645E-2"/>
    <m/>
    <s v="No"/>
    <m/>
    <m/>
    <m/>
    <x v="0"/>
    <n v="1499"/>
    <n v="660.68"/>
    <s v="Ok"/>
    <n v="0"/>
    <n v="0"/>
  </r>
  <r>
    <n v="1500"/>
    <s v="Nassau"/>
    <s v="42-2N-27-4613-0007-0090"/>
    <n v="1157.18"/>
    <n v="2017"/>
    <n v="1157.18"/>
    <n v="1157.18"/>
    <n v="0"/>
    <n v="85525"/>
    <s v="YULEE"/>
    <s v="Florida"/>
    <n v="32097"/>
    <s v="85525 RADIO AVE"/>
    <s v="YULEE FL 32097"/>
    <n v="-81.587004876824196"/>
    <n v="30.604643694401201"/>
    <s v="DIPPY NATHAN A"/>
    <n v="2"/>
    <s v="MOBILE HOMES"/>
    <n v="1006"/>
    <s v="Mobile home"/>
    <n v="2017"/>
    <n v="68723"/>
    <n v="2017"/>
    <n v="68723"/>
    <n v="1040.3900000000001"/>
    <n v="0.89907360998288943"/>
    <s v="No"/>
    <m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n v="0"/>
    <n v="1"/>
    <s v="No"/>
    <s v="No"/>
    <s v="No"/>
    <s v="Without Environmental Issues"/>
    <s v="No"/>
    <s v="None"/>
    <s v="85525 RADIO AVE"/>
    <s v="Yulee"/>
    <s v="Florida"/>
    <n v="32097"/>
    <s v="85525 RADIO AVE YULEE FL 32097"/>
    <s v=""/>
    <s v="Pass"/>
    <s v="No"/>
    <s v="FV&lt;$10K"/>
    <s v="N/A"/>
    <s v="No, &lt; $20K Lien"/>
    <s v="No, Lien &lt; $20K"/>
    <s v="N/A"/>
    <s v="No"/>
    <s v="No"/>
    <n v="1"/>
    <s v="No"/>
    <n v="68723"/>
    <n v="1"/>
    <n v="68723"/>
    <m/>
    <n v="0"/>
    <n v="0"/>
    <s v=""/>
    <e v="#N/A"/>
    <n v="68723"/>
    <s v="No"/>
    <s v="R"/>
    <s v="No"/>
    <s v="No"/>
    <n v="0.35"/>
    <n v="24053.05"/>
    <n v="5785.9000000000005"/>
    <n v="18267.149999999998"/>
    <n v="8.4191609795847111E-2"/>
    <m/>
    <s v="No"/>
    <m/>
    <m/>
    <m/>
    <x v="0"/>
    <n v="1500"/>
    <n v="1157.18"/>
    <s v="Ok"/>
    <n v="0"/>
    <n v="0"/>
  </r>
  <r>
    <n v="1501"/>
    <s v="Nassau"/>
    <s v="42-2N-27-4613-0008-0090"/>
    <n v="122.9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30552"/>
    <e v="#N/A"/>
    <e v="#N/A"/>
    <e v="#N/A"/>
    <n v="0"/>
    <s v="Yes"/>
    <s v="No"/>
    <m/>
    <s v="No"/>
    <s v="No"/>
    <m/>
    <m/>
    <e v="#N/A"/>
    <e v="#N/A"/>
    <e v="#N/A"/>
    <e v="#N/A"/>
    <e v="#N/A"/>
    <e v="#N/A"/>
    <e v="#N/A"/>
    <s v="Yes"/>
    <s v="No"/>
    <s v="Yes"/>
    <e v="#N/A"/>
    <e v="#N/A"/>
    <e v="#N/A"/>
    <e v="#N/A"/>
    <e v="#N/A"/>
    <e v="#N/A"/>
    <e v="#N/A"/>
    <e v="#N/A"/>
    <n v="1"/>
    <s v="Yes"/>
    <e v="#N/A"/>
    <s v="No"/>
    <e v="#N/A"/>
    <s v="No"/>
    <e v="#N/A"/>
    <e v="#N/A"/>
    <e v="#N/A"/>
    <e v="#N/A"/>
    <e v="#N/A"/>
    <e v="#N/A"/>
    <e v="#N/A"/>
    <s v="Lien&lt;$150"/>
    <e v="#N/A"/>
    <s v="FV&lt;$10K"/>
    <s v="N/A"/>
    <s v="No, &lt; $20K Lien"/>
    <s v="No, Lien &lt; $20K"/>
    <s v="N/A"/>
    <s v="Yes"/>
    <s v="No"/>
    <n v="1"/>
    <s v="No"/>
    <n v="30552"/>
    <n v="1"/>
    <n v="30552"/>
    <m/>
    <e v="#N/A"/>
    <e v="#N/A"/>
    <s v=""/>
    <e v="#N/A"/>
    <n v="30552"/>
    <s v="No"/>
    <s v="R"/>
    <s v="No"/>
    <s v="Yes"/>
    <n v="0.67"/>
    <n v="20469.84"/>
    <e v="#N/A"/>
    <e v="#N/A"/>
    <e v="#N/A"/>
    <m/>
    <s v="No"/>
    <m/>
    <m/>
    <m/>
    <x v="2"/>
    <n v="1501"/>
    <n v="122.9"/>
    <s v="Ok"/>
    <e v="#N/A"/>
    <e v="#N/A"/>
  </r>
  <r>
    <n v="1502"/>
    <s v="Nassau"/>
    <s v="42-2N-27-4613-0008-0190"/>
    <n v="281.57"/>
    <n v="2017"/>
    <n v="281.57"/>
    <n v="281.57"/>
    <n v="0"/>
    <n v="85165"/>
    <s v="YULEE"/>
    <s v="Florida"/>
    <n v="32097"/>
    <s v="85165 ASHLEY AVE"/>
    <s v="YULEE FL 32097"/>
    <n v="-81.586493882655006"/>
    <n v="30.6028861966374"/>
    <s v="HIGHSMITH DANIEL M"/>
    <n v="2"/>
    <s v="MOBILE HOMES"/>
    <n v="1006"/>
    <s v="Mobile home"/>
    <n v="2017"/>
    <n v="40243"/>
    <n v="2017"/>
    <n v="55367"/>
    <n v="230.77"/>
    <n v="0.81958305217175131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0"/>
    <s v="Yes"/>
    <s v="No"/>
    <s v="No"/>
    <s v="Without Environmental Issues"/>
    <s v="No"/>
    <s v="None"/>
    <s v="85165 ASHLEY AVE"/>
    <s v="Yulee"/>
    <s v="Florida"/>
    <n v="32097"/>
    <s v="85165 ASHLEY AVE YULEE FL 32097"/>
    <s v=""/>
    <s v="Pass"/>
    <s v="No"/>
    <s v="FV&lt;$10K"/>
    <s v="N/A"/>
    <s v="No, &lt; $20K Lien"/>
    <s v="No, Lien &lt; $20K"/>
    <s v="N/A"/>
    <s v="No"/>
    <s v="No"/>
    <n v="0"/>
    <s v="No"/>
    <n v="40243"/>
    <n v="1"/>
    <n v="40243"/>
    <m/>
    <n v="0"/>
    <n v="0"/>
    <s v=""/>
    <e v="#N/A"/>
    <n v="40243"/>
    <s v="No"/>
    <s v="R"/>
    <s v="No"/>
    <s v="Yes"/>
    <n v="0.67"/>
    <n v="26962.81"/>
    <n v="1126.28"/>
    <n v="25836.530000000002"/>
    <n v="2.798697910195562E-2"/>
    <m/>
    <s v="No"/>
    <m/>
    <m/>
    <m/>
    <x v="0"/>
    <n v="1502"/>
    <n v="281.57"/>
    <s v="Ok"/>
    <n v="0"/>
    <n v="0"/>
  </r>
  <r>
    <n v="1503"/>
    <s v="Nassau"/>
    <s v="42-2N-27-4613-0008-0220"/>
    <n v="2180.52"/>
    <n v="2017"/>
    <n v="2180.52"/>
    <n v="2180.52"/>
    <n v="0"/>
    <n v="85249"/>
    <s v="YULEE"/>
    <s v="Florida"/>
    <n v="32097"/>
    <s v="85249 ASHLEY AVE"/>
    <s v="YULEE FL 32097"/>
    <n v="-81.585222553811704"/>
    <n v="30.603453091436801"/>
    <s v="JONES LARRY K"/>
    <n v="1"/>
    <s v="SINGLE FAMILY"/>
    <n v="1001"/>
    <s v="Single Family Residential"/>
    <n v="2017"/>
    <n v="131226"/>
    <n v="2017"/>
    <n v="131226"/>
    <n v="1986.61"/>
    <n v="0.91107167097756492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85249 ASHLEY AVE"/>
    <s v="Yulee"/>
    <s v="Florida"/>
    <n v="32097"/>
    <s v="85249 ASHLEY AVE YULEE FL 32097"/>
    <s v=""/>
    <s v="Pass"/>
    <s v="No"/>
    <s v="FV&lt;$10K"/>
    <s v="N/A"/>
    <s v="No, &lt; $20K Lien"/>
    <s v="No, Lien &lt; $20K"/>
    <s v="N/A"/>
    <s v="No"/>
    <s v="No"/>
    <n v="1"/>
    <s v="No"/>
    <n v="131226"/>
    <n v="1"/>
    <n v="131226"/>
    <m/>
    <n v="0"/>
    <n v="0"/>
    <s v=""/>
    <e v="#N/A"/>
    <n v="131226"/>
    <s v="No"/>
    <s v="S"/>
    <s v="No"/>
    <s v="No"/>
    <n v="0.35"/>
    <n v="45929.1"/>
    <n v="10902.6"/>
    <n v="35026.5"/>
    <n v="8.3082620822093181E-2"/>
    <m/>
    <s v="No"/>
    <m/>
    <m/>
    <m/>
    <x v="0"/>
    <n v="1503"/>
    <n v="2180.52"/>
    <s v="Ok"/>
    <n v="0"/>
    <n v="0"/>
  </r>
  <r>
    <n v="1504"/>
    <s v="Nassau"/>
    <s v="42-2N-27-4613-0008-0270"/>
    <n v="649.47"/>
    <n v="2017"/>
    <n v="649.47"/>
    <n v="649.47"/>
    <n v="0"/>
    <n v="85389"/>
    <s v="YULEE"/>
    <s v="Florida"/>
    <n v="32097"/>
    <s v="85389 ASHLEY AVE"/>
    <s v="YULEE FL 32097"/>
    <n v="-81.583103639599898"/>
    <n v="30.604397888844801"/>
    <s v="BROWN BRIAN D"/>
    <n v="2"/>
    <s v="MOBILE HOMES"/>
    <n v="1006"/>
    <s v="Mobile home"/>
    <n v="2017"/>
    <n v="35232"/>
    <n v="2017"/>
    <n v="40924"/>
    <n v="570.94000000000005"/>
    <n v="0.87908602398879088"/>
    <m/>
    <s v="No"/>
    <m/>
    <s v="No"/>
    <s v="No"/>
    <s v="No"/>
    <m/>
    <s v="I"/>
    <s v="I"/>
    <s v="I"/>
    <s v="I"/>
    <n v="0"/>
    <n v="0"/>
    <n v="0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85389 ASHLEY AVE"/>
    <s v="Yulee"/>
    <s v="Florida"/>
    <n v="32097"/>
    <s v="85389 ASHLEY AVE YULEE FL 32097"/>
    <s v=""/>
    <s v="Pass"/>
    <s v="No"/>
    <s v="FV&lt;$10K"/>
    <s v="N/A"/>
    <s v="No, &lt; $20K Lien"/>
    <s v="No, Lien &lt; $20K"/>
    <s v="N/A"/>
    <s v="No"/>
    <s v="No"/>
    <n v="0"/>
    <s v="No"/>
    <n v="35232"/>
    <n v="1"/>
    <n v="35232"/>
    <m/>
    <n v="0"/>
    <n v="0"/>
    <s v=""/>
    <e v="#N/A"/>
    <n v="35232"/>
    <s v="No"/>
    <s v="R"/>
    <s v="No"/>
    <s v="No"/>
    <n v="0.35"/>
    <n v="12331.199999999999"/>
    <n v="2597.88"/>
    <n v="9733.32"/>
    <n v="7.3736376021798375E-2"/>
    <m/>
    <s v="No"/>
    <m/>
    <m/>
    <m/>
    <x v="0"/>
    <n v="1504"/>
    <n v="649.47"/>
    <s v="Ok"/>
    <n v="0"/>
    <n v="0"/>
  </r>
  <r>
    <n v="1505"/>
    <s v="Nassau"/>
    <s v="42-2N-27-4613-0009-0070"/>
    <n v="965.33"/>
    <n v="2017"/>
    <n v="965.33"/>
    <n v="965.33"/>
    <n v="0"/>
    <n v="85248"/>
    <s v="YULEE"/>
    <s v="Florida"/>
    <n v="32097"/>
    <s v="85248 ASHLEY AVE"/>
    <s v="YULEE FL 32097"/>
    <n v="-81.584711379078499"/>
    <n v="30.602595309089299"/>
    <s v="DAVIS MITCHELL W"/>
    <n v="2"/>
    <s v="MOBILE HOMES"/>
    <n v="1006"/>
    <s v="Mobile home"/>
    <n v="2017"/>
    <n v="50057"/>
    <n v="2017"/>
    <n v="66000"/>
    <n v="863"/>
    <n v="0.89399479970580009"/>
    <m/>
    <m/>
    <m/>
    <s v="No"/>
    <s v="No"/>
    <s v="No"/>
    <s v="No"/>
    <s v="I"/>
    <s v="I"/>
    <s v="I"/>
    <s v="I"/>
    <n v="0"/>
    <n v="0"/>
    <n v="0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85248 ASHLEY AVE"/>
    <s v="Yulee"/>
    <s v="Florida"/>
    <n v="32097"/>
    <s v="85248 ASHLEY AVE YULEE FL 32097"/>
    <s v=""/>
    <s v="Pass"/>
    <s v="No"/>
    <s v="FV&lt;$10K"/>
    <s v="N/A"/>
    <s v="No, &lt; $20K Lien"/>
    <s v="No, Lien &lt; $20K"/>
    <s v="N/A"/>
    <s v="No"/>
    <s v="No"/>
    <n v="0"/>
    <s v="No"/>
    <n v="50057"/>
    <n v="1"/>
    <n v="50057"/>
    <m/>
    <n v="0"/>
    <n v="0"/>
    <s v=""/>
    <e v="#N/A"/>
    <n v="50057"/>
    <s v="No"/>
    <s v="R"/>
    <s v="No"/>
    <s v="No"/>
    <n v="0.35"/>
    <n v="17519.949999999997"/>
    <n v="3861.32"/>
    <n v="13658.629999999997"/>
    <n v="7.7138462153145418E-2"/>
    <m/>
    <s v="No"/>
    <m/>
    <m/>
    <m/>
    <x v="0"/>
    <n v="1505"/>
    <n v="965.33"/>
    <s v="Ok"/>
    <n v="0"/>
    <n v="0"/>
  </r>
  <r>
    <n v="1506"/>
    <s v="Nassau"/>
    <s v="42-2N-27-4613-0009-0080"/>
    <n v="598.54"/>
    <n v="2017"/>
    <n v="598.54"/>
    <n v="598.54"/>
    <n v="0"/>
    <n v="85222"/>
    <s v="YULEE"/>
    <s v="Florida"/>
    <n v="32097"/>
    <s v="85222 ASHLEY AVE"/>
    <s v="YULEE FL 32097"/>
    <n v="-81.585135166536702"/>
    <n v="30.6024063575619"/>
    <s v="LYNCH-ORTIZ REBEKAH"/>
    <n v="0"/>
    <s v="VACANT RESIDENTIAL"/>
    <n v="8001"/>
    <s v="Residential-Vacant Land"/>
    <n v="2017"/>
    <n v="33057"/>
    <n v="2017"/>
    <n v="36602"/>
    <n v="523.84"/>
    <n v="0.8751963110234906"/>
    <s v="No"/>
    <m/>
    <m/>
    <m/>
    <m/>
    <m/>
    <s v="No"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85222 ASHLEY AVE"/>
    <s v="Yulee"/>
    <s v="Florida"/>
    <n v="32097"/>
    <s v="85222 ASHLEY AVE YULEE FL 32097"/>
    <s v=""/>
    <s v="Pass"/>
    <s v="No"/>
    <s v="FV&lt;$10K"/>
    <s v="N/A"/>
    <s v="No, &lt; $20K Lien"/>
    <s v="No, Lien &lt; $20K"/>
    <s v="N/A"/>
    <s v="No"/>
    <s v="No"/>
    <n v="0"/>
    <s v="No"/>
    <n v="33057"/>
    <n v="1"/>
    <n v="33057"/>
    <m/>
    <n v="0"/>
    <n v="0"/>
    <s v=""/>
    <e v="#N/A"/>
    <n v="33057"/>
    <s v="No"/>
    <s v="V"/>
    <s v="Yes"/>
    <s v="No"/>
    <n v="0"/>
    <n v="0"/>
    <n v="2394.16"/>
    <n v="-2394.16"/>
    <n v="7.2425204949027433E-2"/>
    <m/>
    <s v="No"/>
    <m/>
    <m/>
    <m/>
    <x v="1"/>
    <n v="1506"/>
    <n v="598.54"/>
    <s v="Ok"/>
    <n v="0"/>
    <n v="0"/>
  </r>
  <r>
    <n v="1507"/>
    <s v="Nassau"/>
    <s v="42-2N-27-4613-0009-0090"/>
    <n v="796.48"/>
    <n v="2017"/>
    <n v="796.48"/>
    <n v="796.48"/>
    <n v="0"/>
    <n v="85184"/>
    <s v="YULEE"/>
    <s v="Florida"/>
    <n v="32097"/>
    <s v="85184 ASHLEY AVE"/>
    <s v="YULEE FL 32097"/>
    <n v="-81.585558935364901"/>
    <n v="30.6022173828928"/>
    <s v="YOUMANS JUDITH BLOUNT"/>
    <n v="2"/>
    <s v="MOBILE HOMES"/>
    <n v="1006"/>
    <s v="Mobile home"/>
    <n v="2017"/>
    <n v="46693"/>
    <n v="2017"/>
    <n v="46693"/>
    <n v="706.87"/>
    <n v="0.88749246685415828"/>
    <s v="No"/>
    <s v="No"/>
    <s v="No"/>
    <s v="No"/>
    <s v="No"/>
    <s v="No"/>
    <s v="No"/>
    <s v="C"/>
    <s v="I"/>
    <s v="C"/>
    <s v="I"/>
    <s v="C"/>
    <s v="C"/>
    <s v="I"/>
    <s v="No"/>
    <s v="Yes"/>
    <s v="No"/>
    <n v="0"/>
    <n v="0"/>
    <n v="0"/>
    <n v="0"/>
    <n v="0"/>
    <n v="0"/>
    <s v="Potential Low Risk"/>
    <n v="0"/>
    <n v="1"/>
    <s v="No"/>
    <s v="No"/>
    <s v="No"/>
    <s v="Without Environmental Issues"/>
    <s v="No"/>
    <s v="None"/>
    <s v="85184 ASHLEY AVE"/>
    <s v="Yulee"/>
    <s v="Florida"/>
    <n v="32097"/>
    <s v="85184 ASHLEY AVE YULEE FL 32097"/>
    <s v=""/>
    <s v="Pass"/>
    <s v="No"/>
    <s v="FV&lt;$10K"/>
    <s v="N/A"/>
    <s v="No, &lt; $20K Lien"/>
    <s v="No, Lien &lt; $20K"/>
    <s v="N/A"/>
    <s v="No"/>
    <s v="No"/>
    <n v="1"/>
    <s v="No"/>
    <n v="46693"/>
    <n v="1"/>
    <n v="46693"/>
    <m/>
    <n v="0"/>
    <n v="0"/>
    <s v=""/>
    <e v="#N/A"/>
    <n v="46693"/>
    <s v="No"/>
    <s v="R"/>
    <s v="No"/>
    <s v="No"/>
    <n v="0.35"/>
    <n v="16342.55"/>
    <n v="3982.4"/>
    <n v="12360.15"/>
    <n v="8.5289015484119671E-2"/>
    <m/>
    <s v="No"/>
    <m/>
    <m/>
    <m/>
    <x v="0"/>
    <n v="1507"/>
    <n v="796.48"/>
    <s v="Ok"/>
    <n v="0"/>
    <n v="0"/>
  </r>
  <r>
    <n v="1508"/>
    <s v="Nassau"/>
    <s v="42-2N-27-4613-0009-0150"/>
    <n v="1267.9000000000001"/>
    <n v="2017"/>
    <n v="1267.9000000000001"/>
    <n v="1267.9000000000001"/>
    <n v="0"/>
    <n v="85024"/>
    <s v="YULEE"/>
    <s v="Florida"/>
    <n v="32097"/>
    <s v="85024 ASHLEY AVE"/>
    <s v="YULEE FL 32097"/>
    <n v="-81.588292013418297"/>
    <n v="30.6011932935136"/>
    <s v="LIVINGSTON JENNIFER T"/>
    <n v="2"/>
    <s v="MOBILE HOMES"/>
    <n v="1006"/>
    <s v="Mobile home"/>
    <n v="2017"/>
    <n v="75486"/>
    <n v="2017"/>
    <n v="75486"/>
    <n v="1142.77"/>
    <n v="0.90130925151825847"/>
    <s v="No"/>
    <m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n v="0"/>
    <n v="1"/>
    <s v="No"/>
    <s v="No"/>
    <s v="No"/>
    <s v="Without Environmental Issues"/>
    <s v="No"/>
    <s v="None"/>
    <s v="85024 ASHLEY AVE"/>
    <s v="Yulee"/>
    <s v="Florida"/>
    <n v="32097"/>
    <s v="85024 ASHLEY AVE YULEE FL 32097"/>
    <s v=""/>
    <s v="Pass"/>
    <s v="No"/>
    <s v="FV&lt;$10K"/>
    <s v="N/A"/>
    <s v="No, &lt; $20K Lien"/>
    <s v="No, Lien &lt; $20K"/>
    <s v="N/A"/>
    <s v="No"/>
    <s v="No"/>
    <n v="1"/>
    <s v="No"/>
    <n v="75486"/>
    <n v="1"/>
    <n v="75486"/>
    <m/>
    <n v="0"/>
    <n v="0"/>
    <s v=""/>
    <e v="#N/A"/>
    <n v="75486"/>
    <s v="No"/>
    <s v="R"/>
    <s v="No"/>
    <s v="No"/>
    <n v="0.35"/>
    <n v="26420.1"/>
    <n v="6339.5"/>
    <n v="20080.599999999999"/>
    <n v="8.3982460323768646E-2"/>
    <m/>
    <s v="No"/>
    <m/>
    <m/>
    <m/>
    <x v="0"/>
    <n v="1508"/>
    <n v="1267.9000000000001"/>
    <s v="Ok"/>
    <n v="0"/>
    <n v="0"/>
  </r>
  <r>
    <n v="1509"/>
    <s v="Nassau"/>
    <s v="42-2N-27-4613-0010-0020"/>
    <n v="88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28420"/>
    <e v="#N/A"/>
    <e v="#N/A"/>
    <e v="#N/A"/>
    <n v="0"/>
    <m/>
    <m/>
    <m/>
    <m/>
    <m/>
    <m/>
    <s v="No"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Lien&lt;$150"/>
    <e v="#N/A"/>
    <s v="FV&lt;$10K"/>
    <s v="N/A"/>
    <s v="No, &lt; $20K Lien"/>
    <s v="No, Lien &lt; $20K"/>
    <s v="N/A"/>
    <s v="No"/>
    <s v="No"/>
    <n v="0"/>
    <s v="No"/>
    <n v="28420"/>
    <n v="1"/>
    <n v="28420"/>
    <m/>
    <e v="#N/A"/>
    <e v="#N/A"/>
    <s v=""/>
    <e v="#N/A"/>
    <n v="28420"/>
    <s v="No"/>
    <s v="R"/>
    <s v="No"/>
    <s v="Yes"/>
    <n v="0.67"/>
    <n v="19041.400000000001"/>
    <e v="#N/A"/>
    <e v="#N/A"/>
    <e v="#N/A"/>
    <m/>
    <s v="No"/>
    <m/>
    <m/>
    <m/>
    <x v="2"/>
    <n v="1509"/>
    <n v="88"/>
    <s v="Ok"/>
    <e v="#N/A"/>
    <e v="#N/A"/>
  </r>
  <r>
    <n v="1510"/>
    <s v="Nassau"/>
    <s v="42-2N-27-4613-0010-0040"/>
    <n v="827.51"/>
    <n v="2017"/>
    <n v="827.51"/>
    <n v="827.51"/>
    <n v="0"/>
    <n v="85292"/>
    <s v="YULEE"/>
    <s v="Florida"/>
    <n v="32097"/>
    <s v="85292 ROSE MARIE RD"/>
    <s v="YULEE FL 32097"/>
    <n v="-81.583582951083898"/>
    <n v="30.6011762552838"/>
    <s v="BLAKE RHONDA MOBLEY"/>
    <n v="2"/>
    <s v="MOBILE HOMES"/>
    <n v="1006"/>
    <s v="Mobile home"/>
    <n v="2017"/>
    <n v="45316"/>
    <n v="2017"/>
    <n v="52824"/>
    <n v="735.56"/>
    <n v="0.88888351802395127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85292 ROSE MARIE RD"/>
    <s v="Yulee"/>
    <s v="Florida"/>
    <n v="32097"/>
    <s v="85292 ROSE MARIE RD YULEE FL 32097"/>
    <s v=""/>
    <s v="Pass"/>
    <s v="No"/>
    <s v="FV&lt;$10K"/>
    <s v="N/A"/>
    <s v="No, &lt; $20K Lien"/>
    <s v="No, Lien &lt; $20K"/>
    <s v="N/A"/>
    <s v="No"/>
    <s v="No"/>
    <n v="0"/>
    <s v="No"/>
    <n v="45316"/>
    <n v="1"/>
    <n v="45316"/>
    <m/>
    <n v="0"/>
    <n v="0"/>
    <s v=""/>
    <e v="#N/A"/>
    <n v="45316"/>
    <s v="No"/>
    <s v="R"/>
    <s v="No"/>
    <s v="No"/>
    <n v="0.35"/>
    <n v="15860.599999999999"/>
    <n v="3310.04"/>
    <n v="12550.559999999998"/>
    <n v="7.3043516638714806E-2"/>
    <m/>
    <s v="No"/>
    <m/>
    <m/>
    <m/>
    <x v="0"/>
    <n v="1510"/>
    <n v="827.51"/>
    <s v="Ok"/>
    <n v="0"/>
    <n v="0"/>
  </r>
  <r>
    <n v="1511"/>
    <s v="Nassau"/>
    <s v="42-2N-27-4613-0010-0190"/>
    <n v="441.42"/>
    <n v="2017"/>
    <n v="441.42"/>
    <n v="441.42"/>
    <n v="0"/>
    <n v="85221"/>
    <s v="YULEE"/>
    <s v="Florida"/>
    <n v="32097"/>
    <s v="85221 TINYA RD"/>
    <s v="YULEE FL 32097"/>
    <n v="-81.584696564140202"/>
    <n v="30.599906761290001"/>
    <s v="VARGO DAVID JOSEPH"/>
    <n v="2"/>
    <s v="MOBILE HOMES"/>
    <n v="1006"/>
    <s v="Mobile home"/>
    <n v="2017"/>
    <n v="50006"/>
    <n v="2017"/>
    <n v="50006"/>
    <n v="378.56"/>
    <n v="0.85759594037424669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n v="0"/>
    <s v="No"/>
    <s v="Without Environmental Issues"/>
    <s v="No"/>
    <s v="None"/>
    <s v="85221 TINYA RD"/>
    <s v="Yulee"/>
    <s v="Florida"/>
    <n v="32097"/>
    <s v="85221 TINYA RD YULEE FL 32097"/>
    <s v=""/>
    <s v="Pass"/>
    <s v="No"/>
    <s v="FV&lt;$10K"/>
    <s v="N/A"/>
    <s v="No, &lt; $20K Lien"/>
    <s v="No, Lien &lt; $20K"/>
    <s v="N/A"/>
    <s v="No"/>
    <s v="No"/>
    <n v="0"/>
    <s v="No"/>
    <n v="50006"/>
    <n v="1"/>
    <n v="50006"/>
    <m/>
    <n v="0"/>
    <n v="0"/>
    <s v=""/>
    <e v="#N/A"/>
    <n v="50006"/>
    <s v="No"/>
    <s v="R"/>
    <s v="No"/>
    <s v="Yes"/>
    <n v="0.67"/>
    <n v="33504.020000000004"/>
    <n v="1765.68"/>
    <n v="31738.340000000004"/>
    <n v="3.5309362876454829E-2"/>
    <m/>
    <s v="No"/>
    <m/>
    <m/>
    <m/>
    <x v="0"/>
    <n v="1511"/>
    <n v="441.42"/>
    <s v="Ok"/>
    <n v="0"/>
    <n v="0"/>
  </r>
  <r>
    <n v="1512"/>
    <s v="Nassau"/>
    <s v="42-2N-27-4613-0011-0010"/>
    <n v="764.77"/>
    <n v="2017"/>
    <n v="764.77"/>
    <n v="764.77"/>
    <n v="0"/>
    <n v="85321"/>
    <s v="YULEE"/>
    <s v="Florida"/>
    <n v="32097"/>
    <s v="85321 THERESA RD"/>
    <s v="YULEE FL 32097"/>
    <n v="-81.581498983118195"/>
    <n v="30.600326749532499"/>
    <s v="BRUSSELL DON S"/>
    <n v="2"/>
    <s v="MOBILE HOMES"/>
    <n v="1006"/>
    <s v="Mobile home"/>
    <n v="2017"/>
    <n v="41412"/>
    <n v="2017"/>
    <n v="49085"/>
    <n v="677.55"/>
    <n v="0.88595263935562318"/>
    <s v="No"/>
    <s v="No"/>
    <m/>
    <s v="No"/>
    <s v="No"/>
    <m/>
    <m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85321 THERESA RD"/>
    <s v="Yulee"/>
    <s v="Florida"/>
    <n v="32097"/>
    <s v="85321 THERESA RD YULEE FL 32097"/>
    <s v=""/>
    <s v="Pass"/>
    <s v="No"/>
    <s v="FV&lt;$10K"/>
    <s v="N/A"/>
    <s v="No, &lt; $20K Lien"/>
    <s v="No, Lien &lt; $20K"/>
    <s v="N/A"/>
    <s v="No"/>
    <s v="No"/>
    <n v="0"/>
    <s v="No"/>
    <n v="41412"/>
    <n v="1"/>
    <n v="41412"/>
    <m/>
    <n v="0"/>
    <n v="0"/>
    <s v=""/>
    <e v="#N/A"/>
    <n v="41412"/>
    <s v="No"/>
    <s v="R"/>
    <s v="No"/>
    <s v="No"/>
    <n v="0.35"/>
    <n v="14494.199999999999"/>
    <n v="3059.08"/>
    <n v="11435.119999999999"/>
    <n v="7.3869409832898678E-2"/>
    <m/>
    <s v="No"/>
    <m/>
    <m/>
    <m/>
    <x v="0"/>
    <n v="1512"/>
    <n v="764.77"/>
    <s v="Ok"/>
    <n v="0"/>
    <n v="0"/>
  </r>
  <r>
    <n v="1513"/>
    <s v="Nassau"/>
    <s v="42-2N-27-4613-0011-0070"/>
    <n v="348.55"/>
    <n v="2017"/>
    <n v="348.55"/>
    <n v="348.55"/>
    <n v="0"/>
    <n v="85200"/>
    <s v="YULEE"/>
    <s v="Florida"/>
    <n v="32097"/>
    <s v="85200 TINYA RD"/>
    <s v="YULEE FL 32097"/>
    <n v="-81.5846422885203"/>
    <n v="30.598936399072599"/>
    <s v="HUTCHERSON DONALD R"/>
    <n v="2"/>
    <s v="MOBILE HOMES"/>
    <n v="1006"/>
    <s v="Mobile home"/>
    <n v="2017"/>
    <n v="44334"/>
    <n v="2017"/>
    <n v="67994"/>
    <n v="292.7"/>
    <n v="0.83976473963563325"/>
    <m/>
    <s v="No"/>
    <s v="No"/>
    <m/>
    <m/>
    <m/>
    <m/>
    <s v="I"/>
    <s v="I"/>
    <s v="I"/>
    <s v="I"/>
    <n v="0"/>
    <n v="0"/>
    <n v="0"/>
    <s v="No"/>
    <s v="No"/>
    <s v="No"/>
    <n v="0"/>
    <n v="0"/>
    <n v="58500"/>
    <n v="0"/>
    <n v="0"/>
    <n v="0"/>
    <s v="Potential Low Risk"/>
    <s v="Minimal"/>
    <n v="0"/>
    <s v="Yes"/>
    <s v="No"/>
    <s v="No"/>
    <s v="Without Environmental Issues"/>
    <s v="No"/>
    <s v="None"/>
    <s v="85200 TINYA RD"/>
    <s v="Yulee"/>
    <s v="Florida"/>
    <n v="32097"/>
    <s v="85200 TINYA RD YULEE FL 32097"/>
    <s v="L"/>
    <s v="Pass"/>
    <s v="No"/>
    <s v="FV&lt;$10K"/>
    <s v="N/A"/>
    <s v="No, &lt; $20K Lien"/>
    <s v="No, Lien &lt; $20K"/>
    <s v="N/A"/>
    <s v="No"/>
    <s v="No"/>
    <n v="0"/>
    <s v="No"/>
    <n v="44334"/>
    <n v="1"/>
    <n v="44334"/>
    <m/>
    <n v="0"/>
    <n v="0"/>
    <s v=""/>
    <e v="#N/A"/>
    <n v="44334"/>
    <s v="No"/>
    <s v="R"/>
    <s v="No"/>
    <s v="Yes"/>
    <n v="0.67"/>
    <n v="29703.780000000002"/>
    <n v="1394.2"/>
    <n v="28309.58"/>
    <n v="3.1447647403798441E-2"/>
    <m/>
    <s v="No"/>
    <m/>
    <m/>
    <m/>
    <x v="0"/>
    <n v="1513"/>
    <n v="348.55"/>
    <s v="Ok"/>
    <n v="0"/>
    <n v="0"/>
  </r>
  <r>
    <n v="1514"/>
    <s v="Nassau"/>
    <s v="42-2N-27-4613-0012-0030"/>
    <n v="681.65"/>
    <n v="2017"/>
    <n v="681.65"/>
    <n v="681.65"/>
    <n v="0"/>
    <n v="85449"/>
    <s v="YULEE"/>
    <s v="Florida"/>
    <n v="32097"/>
    <s v="85449 BROOKE ST"/>
    <s v="YULEE FL 32097"/>
    <n v="-81.589483804101903"/>
    <n v="30.602222641028"/>
    <s v="MABE WILLIAM D"/>
    <n v="2"/>
    <s v="MOBILE HOMES"/>
    <n v="1006"/>
    <s v="Mobile home"/>
    <n v="2017"/>
    <n v="78783"/>
    <n v="2017"/>
    <n v="101245"/>
    <n v="600.69000000000005"/>
    <n v="0.8812293699112449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n v="0"/>
    <s v="No"/>
    <s v="Without Environmental Issues"/>
    <s v="No"/>
    <s v="None"/>
    <s v="85449 BROOKE ST"/>
    <s v="Yulee"/>
    <s v="Florida"/>
    <n v="32097"/>
    <s v="85449 BROOKE ST YULEE FL 32097"/>
    <s v=""/>
    <s v="Pass"/>
    <s v="No"/>
    <s v="FV&lt;$10K"/>
    <s v="N/A"/>
    <s v="No, &lt; $20K Lien"/>
    <s v="No, Lien &lt; $20K"/>
    <s v="N/A"/>
    <s v="No"/>
    <s v="Yes"/>
    <n v="0"/>
    <s v="No"/>
    <n v="78783"/>
    <n v="1"/>
    <n v="78783"/>
    <m/>
    <n v="0"/>
    <n v="0"/>
    <s v=""/>
    <e v="#N/A"/>
    <n v="78783"/>
    <s v="No"/>
    <s v="R"/>
    <s v="No"/>
    <s v="Yes"/>
    <n v="0.67"/>
    <n v="52784.61"/>
    <n v="2726.6"/>
    <n v="50058.01"/>
    <n v="3.4608989248949645E-2"/>
    <m/>
    <s v="No"/>
    <m/>
    <m/>
    <m/>
    <x v="6"/>
    <n v="1514"/>
    <n v="681.65"/>
    <s v="Ok"/>
    <n v="0"/>
    <n v="0"/>
  </r>
  <r>
    <n v="1515"/>
    <s v="Nassau"/>
    <s v="42-2N-27-4614-0001-0030"/>
    <n v="43.8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25721"/>
    <e v="#N/A"/>
    <e v="#N/A"/>
    <e v="#N/A"/>
    <n v="0"/>
    <m/>
    <m/>
    <m/>
    <m/>
    <s v="No"/>
    <m/>
    <s v="No"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Lien&lt;$150"/>
    <e v="#N/A"/>
    <s v="FV&lt;$10K"/>
    <s v="N/A"/>
    <s v="No, &lt; $20K Lien"/>
    <s v="No, Lien &lt; $20K"/>
    <s v="N/A"/>
    <s v="No"/>
    <s v="No"/>
    <n v="0"/>
    <s v="No"/>
    <n v="25721"/>
    <n v="1"/>
    <n v="25721"/>
    <m/>
    <e v="#N/A"/>
    <e v="#N/A"/>
    <s v=""/>
    <e v="#N/A"/>
    <n v="25721"/>
    <s v="No"/>
    <s v="R"/>
    <s v="No"/>
    <s v="Yes"/>
    <n v="0.67"/>
    <n v="17233.07"/>
    <e v="#N/A"/>
    <e v="#N/A"/>
    <e v="#N/A"/>
    <m/>
    <s v="No"/>
    <m/>
    <m/>
    <m/>
    <x v="2"/>
    <n v="1515"/>
    <n v="43.8"/>
    <s v="Ok"/>
    <e v="#N/A"/>
    <e v="#N/A"/>
  </r>
  <r>
    <n v="1516"/>
    <s v="Nassau"/>
    <s v="42-2N-27-4614-0001-0040"/>
    <n v="692.07"/>
    <n v="2017"/>
    <n v="692.07"/>
    <n v="692.07"/>
    <n v="0"/>
    <n v="85289"/>
    <s v="YULEE"/>
    <s v="Florida"/>
    <n v="32097"/>
    <s v="85289 DUANE RD"/>
    <s v="YULEE FL 32097"/>
    <n v="-81.579830331737995"/>
    <n v="30.606894539624999"/>
    <s v="GROVE NANCY ANN"/>
    <n v="2"/>
    <s v="MOBILE HOMES"/>
    <n v="1006"/>
    <s v="Mobile home"/>
    <n v="2017"/>
    <n v="40185"/>
    <n v="2017"/>
    <n v="40484"/>
    <n v="610.33000000000004"/>
    <n v="0.88189056020344758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85289 DUANE RD"/>
    <s v="Yulee"/>
    <s v="Florida"/>
    <n v="32097"/>
    <s v="85289 DUANE RD YULEE FL 32097"/>
    <s v=""/>
    <s v="Pass"/>
    <s v="No"/>
    <s v="FV&lt;$10K"/>
    <s v="N/A"/>
    <s v="No, &lt; $20K Lien"/>
    <s v="No, Lien &lt; $20K"/>
    <s v="N/A"/>
    <s v="No"/>
    <s v="No"/>
    <n v="0"/>
    <s v="No"/>
    <n v="40185"/>
    <n v="1"/>
    <n v="40185"/>
    <m/>
    <n v="0"/>
    <n v="0"/>
    <s v=""/>
    <e v="#N/A"/>
    <n v="40185"/>
    <s v="No"/>
    <s v="R"/>
    <s v="No"/>
    <s v="No"/>
    <n v="0.35"/>
    <n v="14064.75"/>
    <n v="2768.28"/>
    <n v="11296.47"/>
    <n v="6.8888391190742818E-2"/>
    <m/>
    <s v="No"/>
    <m/>
    <m/>
    <m/>
    <x v="0"/>
    <n v="1516"/>
    <n v="692.07"/>
    <s v="Ok"/>
    <n v="0"/>
    <n v="0"/>
  </r>
  <r>
    <n v="1517"/>
    <s v="Nassau"/>
    <s v="42-2N-27-4614-0001-0060"/>
    <n v="342.85"/>
    <n v="2017"/>
    <n v="342.85"/>
    <n v="342.85"/>
    <n v="0"/>
    <n v="85247"/>
    <s v="YULEE"/>
    <s v="Florida"/>
    <n v="32097"/>
    <s v="85247 DUANE RD"/>
    <s v="YULEE FL 32097"/>
    <n v="-81.579583410013896"/>
    <n v="30.606205477182701"/>
    <s v="OLIVER RUBY E"/>
    <n v="2"/>
    <s v="MOBILE HOMES"/>
    <n v="1006"/>
    <s v="Mobile home"/>
    <n v="2017"/>
    <n v="44486"/>
    <n v="2017"/>
    <n v="72279"/>
    <n v="287.43"/>
    <n v="0.83835496572845269"/>
    <s v="No"/>
    <s v="No"/>
    <m/>
    <m/>
    <m/>
    <m/>
    <m/>
    <s v="I"/>
    <s v="I"/>
    <s v="I"/>
    <s v="I"/>
    <n v="0"/>
    <n v="0"/>
    <n v="0"/>
    <s v="No"/>
    <s v="No"/>
    <s v="No"/>
    <n v="0"/>
    <n v="0"/>
    <n v="0"/>
    <n v="0"/>
    <n v="0"/>
    <n v="0"/>
    <s v="Potential Low Risk"/>
    <s v="Minimal"/>
    <n v="1"/>
    <s v="Yes"/>
    <s v="No"/>
    <s v="No"/>
    <s v="Without Environmental Issues"/>
    <s v="No"/>
    <s v="None"/>
    <s v="85247 DUANE RD"/>
    <s v="Yulee"/>
    <s v="Florida"/>
    <n v="32097"/>
    <s v="85247 DUANE RD YULEE FL 32097"/>
    <s v=""/>
    <s v="Pass"/>
    <s v="No"/>
    <s v="FV&lt;$10K"/>
    <s v="N/A"/>
    <s v="No, &lt; $20K Lien"/>
    <s v="No, Lien &lt; $20K"/>
    <s v="N/A"/>
    <s v="No"/>
    <s v="No"/>
    <n v="1"/>
    <s v="No"/>
    <n v="44486"/>
    <n v="1"/>
    <n v="44486"/>
    <m/>
    <n v="0"/>
    <n v="0"/>
    <s v=""/>
    <e v="#N/A"/>
    <n v="44486"/>
    <s v="No"/>
    <s v="R"/>
    <s v="No"/>
    <s v="Yes"/>
    <n v="0.67"/>
    <n v="29805.620000000003"/>
    <n v="1714.25"/>
    <n v="28091.370000000003"/>
    <n v="3.8534595153531449E-2"/>
    <m/>
    <s v="No"/>
    <m/>
    <m/>
    <m/>
    <x v="0"/>
    <n v="1517"/>
    <n v="342.85"/>
    <s v="Ok"/>
    <n v="0"/>
    <n v="0"/>
  </r>
  <r>
    <n v="1518"/>
    <s v="Nassau"/>
    <s v="42-2N-27-4614-0001-0110"/>
    <n v="511.62"/>
    <n v="2017"/>
    <n v="511.62"/>
    <n v="511.62"/>
    <n v="0"/>
    <n v="85513"/>
    <s v="YULEE"/>
    <s v="Florida"/>
    <n v="32097"/>
    <s v="85513 ASHLEY AVE"/>
    <s v="YULEE FL 32097"/>
    <n v="-81.581230370387004"/>
    <n v="30.605219980647401"/>
    <s v="DAVIS SANDRA A"/>
    <n v="2"/>
    <s v="MOBILE HOMES"/>
    <n v="1006"/>
    <s v="Mobile home"/>
    <n v="2017"/>
    <n v="90353"/>
    <n v="2017"/>
    <n v="105549"/>
    <n v="443.48"/>
    <n v="0.86681521441695009"/>
    <m/>
    <m/>
    <m/>
    <s v="No"/>
    <s v="No"/>
    <s v="No"/>
    <s v="No"/>
    <s v="I"/>
    <s v="I"/>
    <s v="I"/>
    <s v="I"/>
    <n v="0"/>
    <n v="0"/>
    <n v="0"/>
    <s v="No"/>
    <s v="No"/>
    <s v="No"/>
    <n v="0"/>
    <n v="0"/>
    <n v="0"/>
    <n v="0"/>
    <n v="0"/>
    <n v="0"/>
    <s v="Potential Low Risk"/>
    <n v="0"/>
    <n v="0"/>
    <s v="Yes"/>
    <s v="No"/>
    <s v="No"/>
    <s v="Without Environmental Issues"/>
    <s v="No"/>
    <s v="None"/>
    <s v="85513 ASHLEY AVE"/>
    <s v="Yulee"/>
    <s v="Florida"/>
    <n v="32097"/>
    <s v="85513 ASHLEY AVE YULEE FL 32097"/>
    <s v=""/>
    <s v="Pass"/>
    <s v="No"/>
    <s v="FV&lt;$10K"/>
    <s v="N/A"/>
    <s v="No, &lt; $20K Lien"/>
    <s v="No, Lien &lt; $20K"/>
    <s v="N/A"/>
    <s v="No"/>
    <s v="No"/>
    <n v="0"/>
    <s v="No"/>
    <n v="90353"/>
    <n v="1"/>
    <n v="90353"/>
    <m/>
    <n v="0"/>
    <n v="0"/>
    <s v=""/>
    <e v="#N/A"/>
    <n v="90353"/>
    <s v="No"/>
    <s v="R"/>
    <s v="No"/>
    <s v="Yes"/>
    <n v="0.67"/>
    <n v="60536.51"/>
    <n v="2046.48"/>
    <n v="58490.03"/>
    <n v="2.2649829004017574E-2"/>
    <m/>
    <s v="No"/>
    <m/>
    <m/>
    <m/>
    <x v="0"/>
    <n v="1518"/>
    <n v="511.62"/>
    <s v="Ok"/>
    <n v="0"/>
    <n v="0"/>
  </r>
  <r>
    <n v="1519"/>
    <s v="Nassau"/>
    <s v="42-2N-27-4614-0001-0120"/>
    <n v="751.68"/>
    <n v="2017"/>
    <n v="751.68"/>
    <n v="751.68"/>
    <n v="0"/>
    <n v="85487"/>
    <s v="YULEE"/>
    <s v="Florida"/>
    <n v="32097"/>
    <s v="85487 ASHLEY AVE"/>
    <s v="YULEE FL 32097"/>
    <n v="-81.581660270260599"/>
    <n v="30.6050396391534"/>
    <s v="DAVIS WILLIAM R"/>
    <n v="2"/>
    <s v="MOBILE HOMES"/>
    <n v="1006"/>
    <s v="Mobile home"/>
    <n v="2017"/>
    <n v="43739"/>
    <n v="2017"/>
    <n v="44238"/>
    <n v="665.45"/>
    <n v="0.885283631332482"/>
    <s v="No"/>
    <s v="No"/>
    <m/>
    <m/>
    <m/>
    <m/>
    <m/>
    <s v="I"/>
    <s v="I"/>
    <s v="I"/>
    <s v="I"/>
    <n v="0"/>
    <n v="0"/>
    <n v="0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85487 ASHLEY AVE"/>
    <s v="Yulee"/>
    <s v="Florida"/>
    <n v="32097"/>
    <s v="85487 ASHLEY AVE YULEE FL 32097"/>
    <s v=""/>
    <s v="Pass"/>
    <s v="No"/>
    <s v="FV&lt;$10K"/>
    <s v="N/A"/>
    <s v="No, &lt; $20K Lien"/>
    <s v="No, Lien &lt; $20K"/>
    <s v="N/A"/>
    <s v="No"/>
    <s v="No"/>
    <n v="1"/>
    <s v="No"/>
    <n v="43739"/>
    <n v="1"/>
    <n v="43739"/>
    <m/>
    <n v="0"/>
    <n v="0"/>
    <s v=""/>
    <e v="#N/A"/>
    <n v="43739"/>
    <s v="No"/>
    <s v="R"/>
    <s v="No"/>
    <s v="No"/>
    <n v="0.35"/>
    <n v="15308.65"/>
    <n v="3758.3999999999996"/>
    <n v="11550.25"/>
    <n v="8.5927890441025168E-2"/>
    <m/>
    <s v="No"/>
    <m/>
    <m/>
    <m/>
    <x v="0"/>
    <n v="1519"/>
    <n v="751.68"/>
    <s v="Ok"/>
    <n v="0"/>
    <n v="0"/>
  </r>
  <r>
    <n v="1520"/>
    <s v="Nassau"/>
    <s v="42-2N-27-4614-0001-0140"/>
    <n v="1956.5"/>
    <n v="2017"/>
    <n v="1956.5"/>
    <n v="1956.5"/>
    <n v="0"/>
    <n v="85726"/>
    <s v="YULEE"/>
    <s v="Florida"/>
    <n v="32097"/>
    <s v="85726 RADIO AVE"/>
    <s v="YULEE FL 32097"/>
    <n v="-81.582508056555398"/>
    <n v="30.605562134917701"/>
    <s v="BENDER JOHN A"/>
    <n v="2"/>
    <s v="MOBILE HOMES"/>
    <n v="1006"/>
    <s v="Mobile home"/>
    <n v="2017"/>
    <n v="104688"/>
    <n v="2017"/>
    <n v="134184"/>
    <n v="1779.48"/>
    <n v="0.90952210580117554"/>
    <s v="No"/>
    <s v="No"/>
    <m/>
    <m/>
    <m/>
    <m/>
    <m/>
    <s v="I"/>
    <s v="I"/>
    <s v="I"/>
    <s v="I"/>
    <n v="0"/>
    <n v="0"/>
    <n v="0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85726 RADIO AVE"/>
    <s v="Yulee"/>
    <s v="Florida"/>
    <n v="32097"/>
    <s v="85726 RADIO AVE YULEE FL 32097"/>
    <s v=""/>
    <s v="Pass"/>
    <s v="No"/>
    <s v="FV&lt;$10K"/>
    <s v="N/A"/>
    <s v="No, &lt; $20K Lien"/>
    <s v="No, Lien &lt; $20K"/>
    <s v="N/A"/>
    <s v="No"/>
    <s v="No"/>
    <n v="1"/>
    <s v="No"/>
    <n v="104688"/>
    <n v="1"/>
    <n v="104688"/>
    <m/>
    <n v="0"/>
    <n v="0"/>
    <s v=""/>
    <e v="#N/A"/>
    <n v="104688"/>
    <s v="No"/>
    <s v="R"/>
    <s v="No"/>
    <s v="No"/>
    <n v="0.35"/>
    <n v="36640.799999999996"/>
    <n v="9782.5"/>
    <n v="26858.299999999996"/>
    <n v="9.344432981812624E-2"/>
    <m/>
    <s v="No"/>
    <m/>
    <m/>
    <m/>
    <x v="0"/>
    <n v="1520"/>
    <n v="1956.5"/>
    <s v="Ok"/>
    <n v="0"/>
    <n v="0"/>
  </r>
  <r>
    <n v="1521"/>
    <s v="Nassau"/>
    <s v="42-2N-27-4614-0001-0150"/>
    <n v="472.6"/>
    <n v="2017"/>
    <n v="472.6"/>
    <n v="472.6"/>
    <n v="0"/>
    <n v="85756"/>
    <s v="YULEE"/>
    <s v="Florida"/>
    <n v="32097"/>
    <s v="85756 RADIO AVE"/>
    <s v="YULEE FL 32097"/>
    <n v="-81.582085303748698"/>
    <n v="30.605752049877601"/>
    <s v="WHITMAN BEVERLY A"/>
    <n v="2"/>
    <s v="MOBILE HOMES"/>
    <n v="1006"/>
    <s v="Mobile home"/>
    <n v="2017"/>
    <n v="54383"/>
    <n v="2017"/>
    <n v="76904"/>
    <n v="407.4"/>
    <n v="0.8620397799407532"/>
    <s v="No"/>
    <m/>
    <s v="No"/>
    <s v="No"/>
    <m/>
    <m/>
    <m/>
    <s v="I"/>
    <s v="I"/>
    <s v="I"/>
    <s v="I"/>
    <s v="I"/>
    <n v="0"/>
    <n v="0"/>
    <s v="No"/>
    <s v="No"/>
    <s v="No"/>
    <n v="0"/>
    <n v="0"/>
    <n v="0"/>
    <n v="0"/>
    <n v="0"/>
    <n v="0"/>
    <s v="Potential Low Risk"/>
    <s v="Minimal"/>
    <n v="0"/>
    <s v="Yes"/>
    <s v="No"/>
    <s v="No"/>
    <s v="Without Environmental Issues"/>
    <s v="No"/>
    <s v="None"/>
    <s v="85756 RADIO AVE"/>
    <s v="Yulee"/>
    <s v="Florida"/>
    <n v="32097"/>
    <s v="85756 RADIO AVE YULEE FL 32097"/>
    <s v=""/>
    <s v="Pass"/>
    <s v="No"/>
    <s v="FV&lt;$10K"/>
    <s v="N/A"/>
    <s v="No, &lt; $20K Lien"/>
    <s v="No, Lien &lt; $20K"/>
    <s v="N/A"/>
    <s v="No"/>
    <s v="No"/>
    <n v="0"/>
    <s v="No"/>
    <n v="54383"/>
    <n v="1"/>
    <n v="54383"/>
    <m/>
    <n v="0"/>
    <n v="0"/>
    <s v=""/>
    <e v="#N/A"/>
    <n v="54383"/>
    <s v="No"/>
    <s v="R"/>
    <s v="No"/>
    <s v="Yes"/>
    <n v="0.67"/>
    <n v="36436.61"/>
    <n v="1890.4"/>
    <n v="34546.21"/>
    <n v="3.4760862769615507E-2"/>
    <m/>
    <s v="No"/>
    <m/>
    <m/>
    <m/>
    <x v="0"/>
    <n v="1521"/>
    <n v="472.6"/>
    <s v="Ok"/>
    <n v="0"/>
    <n v="0"/>
  </r>
  <r>
    <n v="1522"/>
    <s v="Nassau"/>
    <s v="42-2N-27-4614-0001-0200"/>
    <n v="447.97"/>
    <n v="2017"/>
    <n v="447.97"/>
    <n v="447.97"/>
    <n v="0"/>
    <n v="85809"/>
    <s v="YULEE"/>
    <s v="Florida"/>
    <n v="32097"/>
    <s v="85809 RADIO AVE"/>
    <s v="YULEE FL 32097"/>
    <n v="-81.581204245061897"/>
    <n v="30.607340413059301"/>
    <s v="CHRISTMAS CHRISTOPHER D"/>
    <n v="2"/>
    <s v="MOBILE HOMES"/>
    <n v="1006"/>
    <s v="Mobile home"/>
    <n v="2017"/>
    <n v="50930"/>
    <n v="2017"/>
    <n v="70915"/>
    <n v="384.62"/>
    <n v="0.85858428019733457"/>
    <s v="No"/>
    <s v="No"/>
    <s v="No"/>
    <s v="No"/>
    <s v="No"/>
    <s v="No"/>
    <m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Yes"/>
    <s v="No"/>
    <s v="No"/>
    <s v="Without Environmental Issues"/>
    <s v="No"/>
    <s v="None"/>
    <s v="85809 RADIO AVE"/>
    <s v="Yulee"/>
    <s v="Florida"/>
    <n v="32097"/>
    <s v="85809 RADIO AVE YULEE FL 32097"/>
    <s v=""/>
    <s v="Pass"/>
    <s v="No"/>
    <s v="FV&lt;$10K"/>
    <s v="N/A"/>
    <s v="No, &lt; $20K Lien"/>
    <s v="No, Lien &lt; $20K"/>
    <s v="N/A"/>
    <s v="No"/>
    <s v="No"/>
    <n v="1"/>
    <s v="No"/>
    <n v="50930"/>
    <n v="1"/>
    <n v="50930"/>
    <m/>
    <n v="0"/>
    <n v="0"/>
    <s v=""/>
    <e v="#N/A"/>
    <n v="50930"/>
    <s v="No"/>
    <s v="R"/>
    <s v="No"/>
    <s v="Yes"/>
    <n v="0.67"/>
    <n v="34123.1"/>
    <n v="2239.8500000000004"/>
    <n v="31883.25"/>
    <n v="4.3978990771647367E-2"/>
    <m/>
    <s v="No"/>
    <m/>
    <m/>
    <m/>
    <x v="0"/>
    <n v="1522"/>
    <n v="447.97"/>
    <s v="Ok"/>
    <n v="0"/>
    <n v="0"/>
  </r>
  <r>
    <n v="1523"/>
    <s v="Nassau"/>
    <s v="42-2N-27-4614-0002-0050"/>
    <n v="1574.5"/>
    <n v="2017"/>
    <n v="1574.55"/>
    <n v="1574.5"/>
    <n v="-4.9999999999954525E-2"/>
    <n v="85220"/>
    <s v="YULEE"/>
    <s v="Florida"/>
    <n v="32097"/>
    <s v="85220 TERRY RD"/>
    <s v="YULEE FL 32097"/>
    <n v="-81.579026492765294"/>
    <n v="30.603753569802901"/>
    <s v="HOOVER TODD S"/>
    <n v="2"/>
    <s v="MOBILE HOMES"/>
    <n v="1006"/>
    <s v="Mobile home"/>
    <n v="2017"/>
    <n v="82698"/>
    <n v="2017"/>
    <n v="109116"/>
    <n v="1426.26"/>
    <n v="0.90584947602413468"/>
    <m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0"/>
    <s v="No"/>
    <s v="Yes"/>
    <s v="No"/>
    <s v="Without Environmental Issues"/>
    <s v="No"/>
    <s v="None"/>
    <s v="85220 TERRY RD"/>
    <s v="Yulee"/>
    <s v="Florida"/>
    <n v="32097"/>
    <s v="85220 TERRY RD YULEE FL 32097"/>
    <s v=""/>
    <s v="Pass"/>
    <s v="Yes"/>
    <s v="FV&lt;$10K"/>
    <s v="N/A"/>
    <s v="No, &lt; $20K Lien"/>
    <s v="No, Lien &lt; $20K"/>
    <s v="N/A"/>
    <s v="No"/>
    <s v="No"/>
    <n v="0"/>
    <s v="No"/>
    <n v="82698"/>
    <n v="1"/>
    <n v="82698"/>
    <m/>
    <n v="0"/>
    <n v="0"/>
    <s v=""/>
    <e v="#N/A"/>
    <n v="82698"/>
    <s v="No"/>
    <s v="R"/>
    <s v="No"/>
    <s v="No"/>
    <n v="0.35"/>
    <n v="28944.3"/>
    <n v="6298"/>
    <n v="22646.3"/>
    <n v="7.6156618056059402E-2"/>
    <m/>
    <s v="No"/>
    <m/>
    <m/>
    <m/>
    <x v="0"/>
    <n v="1523"/>
    <n v="1574.5"/>
    <s v="Ok"/>
    <n v="0"/>
    <n v="0"/>
  </r>
  <r>
    <n v="1524"/>
    <s v="Nassau"/>
    <s v="42-2N-27-4614-0002-0072"/>
    <n v="48.37"/>
    <n v="2017"/>
    <n v="48.37"/>
    <n v="48.37"/>
    <n v="0"/>
    <m/>
    <s v="YULEE"/>
    <s v="Florida"/>
    <n v="32097"/>
    <s v="TERRY RD"/>
    <s v="YULEE FL 32097"/>
    <n v="-81.578205869311105"/>
    <n v="30.603118557050401"/>
    <s v="SHEFFIELD WILLIAM F &amp; PHILIPS ELISE &amp; BLACKMON HARRY"/>
    <n v="0"/>
    <s v="VACANT RESIDENTIAL"/>
    <n v="8001"/>
    <s v="Residential-Vacant Land"/>
    <n v="2017"/>
    <n v="1000"/>
    <n v="2017"/>
    <n v="1000"/>
    <n v="15.14"/>
    <n v="0.31300392805457933"/>
    <s v="No"/>
    <s v="Yes"/>
    <s v="Yes"/>
    <s v="Yes"/>
    <s v="No"/>
    <s v="No"/>
    <m/>
    <s v="I"/>
    <s v="C"/>
    <s v="C"/>
    <s v="C"/>
    <s v="I"/>
    <s v="I"/>
    <s v="I"/>
    <s v="Yes"/>
    <s v="Yes"/>
    <s v="Yes"/>
    <n v="0"/>
    <n v="0"/>
    <n v="0"/>
    <n v="0"/>
    <n v="0"/>
    <n v="0"/>
    <s v="Potential Low Risk"/>
    <s v="Minimal"/>
    <n v="6"/>
    <s v="No"/>
    <s v="No"/>
    <s v="No"/>
    <s v="Without Environmental Issues"/>
    <s v="No"/>
    <s v="None"/>
    <s v="TERRY RD"/>
    <s v="Yulee"/>
    <s v="Florida"/>
    <n v="32097"/>
    <s v="TERRY RD YULEE FL 32097"/>
    <s v=""/>
    <s v="Lien&lt;$150"/>
    <s v="No"/>
    <s v="FV&lt;$10K"/>
    <s v="N/A"/>
    <s v="No, &lt; $20K Lien"/>
    <s v="No, Lien &lt; $20K"/>
    <s v="N/A"/>
    <s v="Yes"/>
    <s v="No"/>
    <n v="6"/>
    <s v="No"/>
    <n v="1000"/>
    <n v="1"/>
    <n v="1000"/>
    <m/>
    <n v="0"/>
    <n v="0"/>
    <s v=""/>
    <e v="#N/A"/>
    <n v="1000"/>
    <s v="No"/>
    <s v="V"/>
    <s v="Yes"/>
    <s v="No"/>
    <n v="0"/>
    <n v="0"/>
    <n v="483.7"/>
    <n v="-483.7"/>
    <n v="0.48369999999999996"/>
    <m/>
    <s v="No"/>
    <m/>
    <m/>
    <m/>
    <x v="2"/>
    <n v="1524"/>
    <n v="48.37"/>
    <s v="Ok"/>
    <n v="0"/>
    <n v="0"/>
  </r>
  <r>
    <n v="1525"/>
    <s v="Nassau"/>
    <s v="42-2N-27-4614-0003-0070"/>
    <n v="592.45000000000005"/>
    <n v="2017"/>
    <n v="592.45000000000005"/>
    <n v="592.45000000000005"/>
    <n v="0"/>
    <n v="85398"/>
    <s v="YULEE"/>
    <s v="Florida"/>
    <n v="32097"/>
    <s v="85398 THERESA RD"/>
    <s v="YULEE FL 32097"/>
    <n v="-81.580739326744705"/>
    <n v="30.6026110178212"/>
    <s v="RITTER ELIZABETH ANN"/>
    <n v="0"/>
    <s v="VACANT RESIDENTIAL"/>
    <n v="8001"/>
    <s v="Residential-Vacant Land"/>
    <n v="2017"/>
    <n v="32670"/>
    <n v="2017"/>
    <n v="36250"/>
    <n v="518.21"/>
    <n v="0.87468984724449317"/>
    <s v="No"/>
    <m/>
    <m/>
    <s v="No"/>
    <s v="No"/>
    <s v="No"/>
    <m/>
    <s v="I"/>
    <s v="I"/>
    <s v="I"/>
    <s v="I"/>
    <s v="I"/>
    <n v="0"/>
    <n v="0"/>
    <s v="No"/>
    <s v="No"/>
    <s v="No"/>
    <n v="0"/>
    <n v="0"/>
    <n v="0"/>
    <n v="0"/>
    <n v="0"/>
    <n v="0"/>
    <s v="Potential Low Risk"/>
    <n v="0"/>
    <n v="1"/>
    <s v="No"/>
    <s v="No"/>
    <s v="No"/>
    <s v="Without Environmental Issues"/>
    <s v="No"/>
    <s v="None"/>
    <s v="85398 THERESA RD"/>
    <s v="Yulee"/>
    <s v="Florida"/>
    <n v="32097"/>
    <s v="85398 THERESA RD YULEE FL 32097"/>
    <s v=""/>
    <s v="Pass"/>
    <s v="No"/>
    <s v="FV&lt;$10K"/>
    <s v="N/A"/>
    <s v="No, &lt; $20K Lien"/>
    <s v="No, Lien &lt; $20K"/>
    <s v="N/A"/>
    <s v="No"/>
    <s v="No"/>
    <n v="1"/>
    <s v="No"/>
    <n v="32670"/>
    <n v="1"/>
    <n v="32670"/>
    <m/>
    <n v="0"/>
    <n v="0"/>
    <s v=""/>
    <e v="#N/A"/>
    <n v="32670"/>
    <s v="No"/>
    <s v="V"/>
    <s v="Yes"/>
    <s v="No"/>
    <n v="0"/>
    <n v="0"/>
    <n v="2962.25"/>
    <n v="-2962.25"/>
    <n v="9.0671870217324757E-2"/>
    <m/>
    <s v="No"/>
    <m/>
    <m/>
    <m/>
    <x v="1"/>
    <n v="1525"/>
    <n v="592.45000000000005"/>
    <s v="Ok"/>
    <n v="0"/>
    <n v="0"/>
  </r>
  <r>
    <n v="1526"/>
    <s v="Nassau"/>
    <s v="42-2N-27-461A-0006-0000"/>
    <n v="480.07"/>
    <n v="2017"/>
    <n v="480.07"/>
    <n v="480.07"/>
    <n v="0"/>
    <n v="85633"/>
    <s v="YULEE"/>
    <s v="Florida"/>
    <n v="32097"/>
    <s v="85633 ALENE RD"/>
    <s v="YULEE FL 32097"/>
    <n v="-81.584577787859303"/>
    <n v="30.598035467082401"/>
    <s v="TAYLOR GREGORY L"/>
    <n v="2"/>
    <s v="MOBILE HOMES"/>
    <n v="1006"/>
    <s v="Mobile home"/>
    <n v="2017"/>
    <n v="55429"/>
    <n v="2017"/>
    <n v="76361"/>
    <n v="414.3"/>
    <n v="0.86299914595788119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Yes"/>
    <s v="No"/>
    <s v="No"/>
    <s v="Without Environmental Issues"/>
    <s v="No"/>
    <s v="None"/>
    <s v="85633 ALENE RD"/>
    <s v="Yulee"/>
    <s v="Florida"/>
    <n v="32097"/>
    <s v="85633 ALENE RD YULEE FL 32097"/>
    <s v=""/>
    <s v="Pass"/>
    <s v="No"/>
    <s v="FV&lt;$10K"/>
    <s v="N/A"/>
    <s v="No, &lt; $20K Lien"/>
    <s v="No, Lien &lt; $20K"/>
    <s v="N/A"/>
    <s v="No"/>
    <s v="No"/>
    <n v="1"/>
    <s v="No"/>
    <n v="55429"/>
    <n v="1"/>
    <n v="55429"/>
    <m/>
    <n v="0"/>
    <n v="0"/>
    <s v=""/>
    <e v="#N/A"/>
    <n v="55429"/>
    <s v="No"/>
    <s v="R"/>
    <s v="No"/>
    <s v="Yes"/>
    <n v="0.67"/>
    <n v="37137.43"/>
    <n v="2400.35"/>
    <n v="34737.08"/>
    <n v="4.330494867307727E-2"/>
    <m/>
    <s v="No"/>
    <m/>
    <m/>
    <m/>
    <x v="0"/>
    <n v="1526"/>
    <n v="480.07"/>
    <s v="Ok"/>
    <n v="0"/>
    <n v="0"/>
  </r>
  <r>
    <n v="1527"/>
    <s v="Nassau"/>
    <s v="43-2N-27-4620-0006-0000"/>
    <n v="1409.05"/>
    <n v="2017"/>
    <n v="1409.05"/>
    <n v="1409.05"/>
    <n v="0"/>
    <n v="85012"/>
    <s v="YULEE"/>
    <s v="Florida"/>
    <n v="32097"/>
    <s v="85012 BLACKMON RD"/>
    <s v="YULEE FL 32097"/>
    <n v="-81.570103743488005"/>
    <n v="30.580841066509102"/>
    <s v="KRZEMINSKI ADGELE P"/>
    <n v="2"/>
    <s v="MOBILE HOMES"/>
    <n v="1006"/>
    <s v="Mobile home"/>
    <n v="2017"/>
    <n v="82270"/>
    <n v="2017"/>
    <n v="86484"/>
    <n v="1273.28"/>
    <n v="0.90364429935062629"/>
    <s v="No"/>
    <s v="No"/>
    <s v="No"/>
    <s v="No"/>
    <s v="No"/>
    <s v="No"/>
    <m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oderate"/>
    <n v="1"/>
    <s v="No"/>
    <s v="No"/>
    <s v="No"/>
    <s v="Without Environmental Issues"/>
    <s v="No"/>
    <s v="None"/>
    <s v="85012 BLACKMON RD"/>
    <s v="Yulee"/>
    <s v="Florida"/>
    <n v="32097"/>
    <s v="85012 BLACKMON RD YULEE FL 32097"/>
    <s v=""/>
    <s v="Pass"/>
    <s v="No"/>
    <s v="FV&lt;$10K"/>
    <s v="N/A"/>
    <s v="No, &lt; $20K Lien"/>
    <s v="No, Lien &lt; $20K"/>
    <s v="N/A"/>
    <s v="No"/>
    <s v="No"/>
    <n v="1"/>
    <s v="No"/>
    <n v="82270"/>
    <n v="1"/>
    <n v="82270"/>
    <m/>
    <n v="0"/>
    <n v="0"/>
    <s v=""/>
    <e v="#N/A"/>
    <n v="82270"/>
    <s v="No"/>
    <s v="R"/>
    <s v="No"/>
    <s v="No"/>
    <n v="0.35"/>
    <n v="28794.499999999996"/>
    <n v="7045.25"/>
    <n v="21749.249999999996"/>
    <n v="8.5635711681050206E-2"/>
    <m/>
    <s v="No"/>
    <m/>
    <m/>
    <m/>
    <x v="0"/>
    <n v="1527"/>
    <n v="1409.05"/>
    <s v="Ok"/>
    <n v="0"/>
    <n v="0"/>
  </r>
  <r>
    <n v="1528"/>
    <s v="Nassau"/>
    <s v="43-2N-27-4620-0022-0000"/>
    <n v="971.84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96507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96507"/>
    <n v="1"/>
    <n v="96507"/>
    <m/>
    <e v="#N/A"/>
    <e v="#N/A"/>
    <s v=""/>
    <e v="#N/A"/>
    <n v="96507"/>
    <s v="No"/>
    <s v="R"/>
    <s v="No"/>
    <s v="Yes"/>
    <n v="0.67"/>
    <n v="64659.69"/>
    <e v="#N/A"/>
    <e v="#N/A"/>
    <e v="#N/A"/>
    <m/>
    <e v="#N/A"/>
    <m/>
    <m/>
    <m/>
    <x v="5"/>
    <n v="1528"/>
    <n v="971.84"/>
    <e v="#N/A"/>
    <e v="#N/A"/>
    <e v="#N/A"/>
  </r>
  <r>
    <n v="1529"/>
    <s v="Nassau"/>
    <s v="43-2N-27-4621-0002-0100"/>
    <n v="759"/>
    <n v="2017"/>
    <n v="759"/>
    <n v="759"/>
    <n v="0"/>
    <n v="85370"/>
    <s v="YULEE"/>
    <s v="Florida"/>
    <n v="32097"/>
    <s v="85370 STEPHEN RD"/>
    <s v="YULEE FL 32097"/>
    <n v="-81.580679232456703"/>
    <n v="30.588058319222601"/>
    <s v="FRANKLIN W J SR &amp; EMILY D"/>
    <n v="2"/>
    <s v="MOBILE HOMES"/>
    <n v="1006"/>
    <s v="Mobile home"/>
    <n v="2017"/>
    <n v="83507"/>
    <n v="2017"/>
    <n v="103178"/>
    <n v="672.21"/>
    <n v="0.88565217391304352"/>
    <m/>
    <s v="No"/>
    <m/>
    <s v="No"/>
    <s v="No"/>
    <s v="No"/>
    <m/>
    <s v="I"/>
    <s v="I"/>
    <s v="I"/>
    <s v="I"/>
    <s v="I"/>
    <n v="0"/>
    <n v="0"/>
    <s v="No"/>
    <s v="No"/>
    <s v="No"/>
    <n v="0"/>
    <n v="0"/>
    <n v="0"/>
    <n v="0"/>
    <n v="0"/>
    <n v="0"/>
    <s v="Potential Low Risk"/>
    <s v="Minimal"/>
    <n v="0"/>
    <s v="Yes"/>
    <s v="No"/>
    <s v="No"/>
    <s v="Without Environmental Issues"/>
    <s v="No"/>
    <s v="None"/>
    <s v="85370 STEPHEN RD"/>
    <s v="Yulee"/>
    <s v="Florida"/>
    <n v="32097"/>
    <s v="85370 STEPHEN RD YULEE FL 32097"/>
    <s v=""/>
    <s v="Pass"/>
    <s v="No"/>
    <s v="FV&lt;$10K"/>
    <s v="N/A"/>
    <s v="No, &lt; $20K Lien"/>
    <s v="No, Lien &lt; $20K"/>
    <s v="N/A"/>
    <s v="No"/>
    <s v="No"/>
    <n v="0"/>
    <s v="No"/>
    <n v="83507"/>
    <n v="1"/>
    <n v="83507"/>
    <m/>
    <n v="0"/>
    <n v="0"/>
    <s v=""/>
    <e v="#N/A"/>
    <n v="83507"/>
    <s v="No"/>
    <s v="R"/>
    <s v="No"/>
    <s v="Yes"/>
    <n v="0.67"/>
    <n v="55949.69"/>
    <n v="3036"/>
    <n v="52913.69"/>
    <n v="3.6356233609158517E-2"/>
    <m/>
    <s v="No"/>
    <m/>
    <m/>
    <m/>
    <x v="0"/>
    <n v="1529"/>
    <n v="759"/>
    <s v="Ok"/>
    <n v="0"/>
    <n v="0"/>
  </r>
  <r>
    <n v="1530"/>
    <s v="Nassau"/>
    <s v="43-2N-27-4621-0002-0150"/>
    <n v="534.22"/>
    <n v="2017"/>
    <n v="534.22"/>
    <n v="534.22"/>
    <n v="0"/>
    <n v="85237"/>
    <s v="YULEE"/>
    <s v="Florida"/>
    <n v="32097"/>
    <s v="85237 DAVID RD"/>
    <s v="YULEE FL 32097"/>
    <n v="-81.580093779804898"/>
    <n v="30.588675593358499"/>
    <s v="SAPP CHARLES L"/>
    <n v="2"/>
    <s v="MOBILE HOMES"/>
    <n v="1006"/>
    <s v="Mobile home"/>
    <n v="2017"/>
    <n v="63018"/>
    <n v="2017"/>
    <n v="85673"/>
    <n v="464.37"/>
    <n v="0.86924862416233006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Yes"/>
    <s v="No"/>
    <s v="No"/>
    <s v="Without Environmental Issues"/>
    <s v="No"/>
    <s v="None"/>
    <s v="85237 DAVID RD"/>
    <s v="Yulee"/>
    <s v="Florida"/>
    <n v="32097"/>
    <s v="85237 DAVID RD YULEE FL 32097"/>
    <s v=""/>
    <s v="Pass"/>
    <s v="No"/>
    <s v="FV&lt;$10K"/>
    <s v="N/A"/>
    <s v="No, &lt; $20K Lien"/>
    <s v="No, Lien &lt; $20K"/>
    <s v="N/A"/>
    <s v="No"/>
    <s v="No"/>
    <n v="1"/>
    <s v="No"/>
    <n v="63018"/>
    <n v="1"/>
    <n v="63018"/>
    <m/>
    <n v="0"/>
    <n v="0"/>
    <s v=""/>
    <e v="#N/A"/>
    <n v="63018"/>
    <s v="No"/>
    <s v="R"/>
    <s v="No"/>
    <s v="Yes"/>
    <n v="0.67"/>
    <n v="42222.060000000005"/>
    <n v="2671.1000000000004"/>
    <n v="39550.960000000006"/>
    <n v="4.2386302326319472E-2"/>
    <m/>
    <s v="No"/>
    <m/>
    <m/>
    <m/>
    <x v="0"/>
    <n v="1530"/>
    <n v="534.22"/>
    <s v="Ok"/>
    <n v="0"/>
    <n v="0"/>
  </r>
  <r>
    <n v="1531"/>
    <s v="Nassau"/>
    <s v="43-2N-27-4621-0002-0160"/>
    <n v="1136.58"/>
    <n v="2017"/>
    <n v="1136.58"/>
    <n v="1136.58"/>
    <n v="0"/>
    <n v="85203"/>
    <s v="YULEE"/>
    <s v="Florida"/>
    <n v="32097"/>
    <s v="85203 DAVID RD"/>
    <s v="YULEE FL 32097"/>
    <n v="-81.579718960144604"/>
    <n v="30.588393533720101"/>
    <s v="CARPENTER JOHN W"/>
    <n v="2"/>
    <s v="MOBILE HOMES"/>
    <n v="1006"/>
    <s v="Mobile home"/>
    <n v="2017"/>
    <n v="64914"/>
    <n v="2017"/>
    <n v="70767"/>
    <n v="1021.34"/>
    <n v="0.89860810501680488"/>
    <m/>
    <s v="No"/>
    <m/>
    <s v="No"/>
    <s v="No"/>
    <s v="No"/>
    <m/>
    <s v="I"/>
    <s v="I"/>
    <s v="I"/>
    <s v="I"/>
    <s v="I"/>
    <n v="0"/>
    <n v="0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85203 DAVID RD"/>
    <s v="Yulee"/>
    <s v="Florida"/>
    <n v="32097"/>
    <s v="85203 DAVID RD YULEE FL 32097"/>
    <s v=""/>
    <s v="Pass"/>
    <s v="No"/>
    <s v="FV&lt;$10K"/>
    <s v="N/A"/>
    <s v="No, &lt; $20K Lien"/>
    <s v="No, Lien &lt; $20K"/>
    <s v="N/A"/>
    <s v="No"/>
    <s v="No"/>
    <n v="0"/>
    <s v="No"/>
    <n v="64914"/>
    <n v="1"/>
    <n v="64914"/>
    <m/>
    <n v="0"/>
    <n v="0"/>
    <s v=""/>
    <e v="#N/A"/>
    <n v="64914"/>
    <s v="No"/>
    <s v="R"/>
    <s v="No"/>
    <s v="No"/>
    <n v="0.35"/>
    <n v="22719.899999999998"/>
    <n v="4546.32"/>
    <n v="18173.579999999998"/>
    <n v="7.0036047693871881E-2"/>
    <m/>
    <s v="No"/>
    <m/>
    <m/>
    <m/>
    <x v="0"/>
    <n v="1531"/>
    <n v="1136.58"/>
    <s v="Ok"/>
    <n v="0"/>
    <n v="0"/>
  </r>
  <r>
    <n v="1532"/>
    <s v="Nassau"/>
    <s v="43-2N-27-4621-0002-0290"/>
    <n v="798.22"/>
    <n v="2017"/>
    <n v="798.22"/>
    <n v="798.22"/>
    <n v="0"/>
    <n v="85128"/>
    <s v="YULEE"/>
    <s v="Florida"/>
    <n v="32097"/>
    <s v="85128 ANGIE RD"/>
    <s v="YULEE FL 32097"/>
    <n v="-81.576300427842995"/>
    <n v="30.588563080207901"/>
    <s v="HARDING ROBERT"/>
    <n v="2"/>
    <s v="MOBILE HOMES"/>
    <n v="1006"/>
    <s v="Mobile home"/>
    <n v="2017"/>
    <n v="43919"/>
    <n v="2017"/>
    <n v="50526"/>
    <n v="708.48"/>
    <n v="0.88757485405026182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85128 ANGIE RD"/>
    <s v="Yulee"/>
    <s v="Florida"/>
    <n v="32097"/>
    <s v="85128 ANGIE RD YULEE FL 32097"/>
    <s v=""/>
    <s v="Pass"/>
    <s v="No"/>
    <s v="FV&lt;$10K"/>
    <s v="N/A"/>
    <s v="No, &lt; $20K Lien"/>
    <s v="No, Lien &lt; $20K"/>
    <s v="N/A"/>
    <s v="No"/>
    <s v="No"/>
    <n v="0"/>
    <s v="No"/>
    <n v="43919"/>
    <n v="1"/>
    <n v="43919"/>
    <m/>
    <n v="0"/>
    <n v="0"/>
    <s v=""/>
    <e v="#N/A"/>
    <n v="43919"/>
    <s v="No"/>
    <s v="R"/>
    <s v="No"/>
    <s v="No"/>
    <n v="0.35"/>
    <n v="15371.65"/>
    <n v="3192.88"/>
    <n v="12178.77"/>
    <n v="7.2699287324392639E-2"/>
    <m/>
    <s v="No"/>
    <m/>
    <m/>
    <m/>
    <x v="0"/>
    <n v="1532"/>
    <n v="798.22"/>
    <s v="Ok"/>
    <n v="0"/>
    <n v="0"/>
  </r>
  <r>
    <n v="1533"/>
    <s v="Nassau"/>
    <s v="43-2N-27-4621-0002-0380"/>
    <n v="592.45000000000005"/>
    <n v="2017"/>
    <n v="592.45000000000005"/>
    <n v="592.45000000000005"/>
    <n v="0"/>
    <n v="85477"/>
    <s v="YULEE"/>
    <s v="Florida"/>
    <n v="32097"/>
    <s v="85477 BLACKMON RD"/>
    <s v="YULEE FL 32097"/>
    <n v="-81.573183521277997"/>
    <n v="30.590056781492301"/>
    <s v="REEVES PROPERTIES INC"/>
    <n v="0"/>
    <s v="VACANT RESIDENTIAL"/>
    <n v="8001"/>
    <s v="Residential-Vacant Land"/>
    <n v="2017"/>
    <n v="32670"/>
    <n v="2017"/>
    <n v="36250"/>
    <n v="518.21"/>
    <n v="0.87468984724449317"/>
    <s v="No"/>
    <m/>
    <m/>
    <m/>
    <m/>
    <m/>
    <s v="No"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n v="0"/>
    <n v="1"/>
    <s v="No"/>
    <s v="No"/>
    <s v="No"/>
    <s v="Without Environmental Issues"/>
    <s v="No"/>
    <s v="None"/>
    <s v="85477 BLACKMON RD"/>
    <s v="Yulee"/>
    <s v="Florida"/>
    <n v="32097"/>
    <s v="85477 BLACKMON RD YULEE FL 32097"/>
    <s v=""/>
    <s v="Pass"/>
    <s v="No"/>
    <s v="FV&lt;$10K"/>
    <s v="N/A"/>
    <s v="No, &lt; $20K Lien"/>
    <s v="No, Lien &lt; $20K"/>
    <s v="N/A"/>
    <s v="No"/>
    <s v="No"/>
    <n v="1"/>
    <s v="No"/>
    <n v="32670"/>
    <n v="1"/>
    <n v="32670"/>
    <m/>
    <n v="0"/>
    <n v="0"/>
    <s v=""/>
    <e v="#N/A"/>
    <n v="32670"/>
    <s v="No"/>
    <s v="V"/>
    <s v="Yes"/>
    <s v="No"/>
    <n v="0"/>
    <n v="0"/>
    <n v="2962.25"/>
    <n v="-2962.25"/>
    <n v="9.0671870217324757E-2"/>
    <m/>
    <s v="No"/>
    <m/>
    <m/>
    <m/>
    <x v="1"/>
    <n v="1533"/>
    <n v="592.45000000000005"/>
    <s v="Ok"/>
    <n v="0"/>
    <n v="0"/>
  </r>
  <r>
    <n v="1534"/>
    <s v="Nassau"/>
    <s v="43-2N-27-4621-0003-0080"/>
    <n v="613.5"/>
    <n v="2017"/>
    <n v="613.5"/>
    <n v="613.5"/>
    <n v="0"/>
    <n v="85295"/>
    <s v="YULEE"/>
    <s v="Florida"/>
    <n v="32097"/>
    <s v="85295 STEPHEN RD"/>
    <s v="YULEE FL 32097"/>
    <n v="-81.580277334244997"/>
    <n v="30.586468364065102"/>
    <s v="MARCUMM MERRI &amp; VANWEY ROBERT LEE &amp; JOHN H &amp; VANWEY RONALD A &amp; DONALD ETAL"/>
    <n v="2"/>
    <s v="MOBILE HOMES"/>
    <n v="1006"/>
    <s v="Mobile home"/>
    <n v="2017"/>
    <n v="35193"/>
    <n v="2017"/>
    <n v="35935"/>
    <n v="537.67999999999995"/>
    <n v="0.87641401792991025"/>
    <s v="No"/>
    <m/>
    <m/>
    <s v="No"/>
    <s v="No"/>
    <s v="No"/>
    <s v="No"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n v="0"/>
    <n v="1"/>
    <s v="No"/>
    <s v="No"/>
    <s v="No"/>
    <s v="Without Environmental Issues"/>
    <s v="No"/>
    <s v="None"/>
    <s v="85295 STEPHEN RD"/>
    <s v="Yulee"/>
    <s v="Florida"/>
    <n v="32097"/>
    <s v="85295 STEPHEN RD YULEE FL 32097"/>
    <s v=""/>
    <s v="Pass"/>
    <s v="No"/>
    <s v="FV&lt;$10K"/>
    <s v="N/A"/>
    <s v="No, &lt; $20K Lien"/>
    <s v="No, Lien &lt; $20K"/>
    <s v="N/A"/>
    <s v="No"/>
    <s v="No"/>
    <n v="1"/>
    <s v="No"/>
    <n v="35193"/>
    <n v="1"/>
    <n v="35193"/>
    <m/>
    <n v="0"/>
    <n v="0"/>
    <s v=""/>
    <e v="#N/A"/>
    <n v="35193"/>
    <s v="No"/>
    <s v="R"/>
    <s v="No"/>
    <s v="No"/>
    <n v="0.35"/>
    <n v="12317.55"/>
    <n v="3067.5"/>
    <n v="9250.0499999999993"/>
    <n v="8.716221975961129E-2"/>
    <m/>
    <s v="No"/>
    <m/>
    <m/>
    <m/>
    <x v="0"/>
    <n v="1534"/>
    <n v="613.5"/>
    <s v="Ok"/>
    <n v="0"/>
    <n v="0"/>
  </r>
  <r>
    <n v="1535"/>
    <s v="Nassau"/>
    <s v="43-2N-27-4621-0004-0060"/>
    <n v="1869.99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112095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112095"/>
    <n v="1"/>
    <n v="112095"/>
    <m/>
    <e v="#N/A"/>
    <e v="#N/A"/>
    <s v=""/>
    <e v="#N/A"/>
    <n v="112095"/>
    <s v="No"/>
    <s v="R"/>
    <s v="No"/>
    <s v="No"/>
    <n v="0.35"/>
    <n v="39233.25"/>
    <e v="#N/A"/>
    <e v="#N/A"/>
    <e v="#N/A"/>
    <m/>
    <e v="#N/A"/>
    <m/>
    <m/>
    <m/>
    <x v="5"/>
    <n v="1535"/>
    <n v="1869.99"/>
    <e v="#N/A"/>
    <e v="#N/A"/>
    <e v="#N/A"/>
  </r>
  <r>
    <n v="1536"/>
    <s v="Nassau"/>
    <s v="43-2N-27-4621-0004-0080"/>
    <n v="694.29"/>
    <n v="2017"/>
    <n v="694.29"/>
    <n v="694.29"/>
    <n v="0"/>
    <n v="85321"/>
    <s v="YULEE"/>
    <s v="Florida"/>
    <n v="32097"/>
    <s v="85321 ANGIE RD"/>
    <s v="YULEE FL 32097"/>
    <n v="-81.574268582142906"/>
    <n v="30.591164774856399"/>
    <s v="ROBERTSON LOUELLA"/>
    <n v="2"/>
    <s v="MOBILE HOMES"/>
    <n v="1006"/>
    <s v="Mobile home"/>
    <n v="2017"/>
    <n v="38125"/>
    <n v="2017"/>
    <n v="43460"/>
    <n v="612.38"/>
    <n v="0.88202336199570786"/>
    <s v="No"/>
    <s v="No"/>
    <s v="No"/>
    <m/>
    <s v="No"/>
    <m/>
    <m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85321 ANGIE RD"/>
    <s v="Yulee"/>
    <s v="Florida"/>
    <n v="32097"/>
    <s v="85321 ANGIE RD YULEE FL 32097"/>
    <s v=""/>
    <s v="Pass"/>
    <s v="No"/>
    <s v="FV&lt;$10K"/>
    <s v="N/A"/>
    <s v="No, &lt; $20K Lien"/>
    <s v="No, Lien &lt; $20K"/>
    <s v="N/A"/>
    <s v="No"/>
    <s v="No"/>
    <n v="0"/>
    <s v="No"/>
    <n v="38125"/>
    <n v="1"/>
    <n v="38125"/>
    <m/>
    <n v="0"/>
    <n v="0"/>
    <s v=""/>
    <e v="#N/A"/>
    <n v="38125"/>
    <s v="No"/>
    <s v="R"/>
    <s v="No"/>
    <s v="No"/>
    <n v="0.35"/>
    <n v="13343.75"/>
    <n v="2777.16"/>
    <n v="10566.59"/>
    <n v="7.2843540983606556E-2"/>
    <m/>
    <s v="No"/>
    <m/>
    <m/>
    <m/>
    <x v="0"/>
    <n v="1536"/>
    <n v="694.29"/>
    <s v="Ok"/>
    <n v="0"/>
    <n v="0"/>
  </r>
  <r>
    <n v="1537"/>
    <s v="Nassau"/>
    <s v="43-2N-27-4621-0005-0040"/>
    <n v="751.27"/>
    <n v="2017"/>
    <n v="751.27"/>
    <n v="751.27"/>
    <n v="0"/>
    <n v="85669"/>
    <s v="YULEE"/>
    <s v="Florida"/>
    <n v="32097"/>
    <s v="85669 BLACKMON RD"/>
    <s v="YULEE FL 32097"/>
    <n v="-81.571170749189406"/>
    <n v="30.5953492898925"/>
    <s v="BUFORD BOBBY SHEA SHERIDAN"/>
    <n v="2"/>
    <s v="MOBILE HOMES"/>
    <n v="1006"/>
    <s v="Mobile home"/>
    <n v="2017"/>
    <n v="43931"/>
    <n v="2017"/>
    <n v="43931"/>
    <n v="665.07"/>
    <n v="0.88526095811093219"/>
    <m/>
    <m/>
    <m/>
    <m/>
    <s v="No"/>
    <m/>
    <m/>
    <s v="I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85669 BLACKMON RD"/>
    <s v="Yulee"/>
    <s v="Florida"/>
    <n v="32097"/>
    <s v="85669 BLACKMON RD YULEE FL 32097"/>
    <s v=""/>
    <s v="Pass"/>
    <s v="No"/>
    <s v="FV&lt;$10K"/>
    <s v="N/A"/>
    <s v="No, &lt; $20K Lien"/>
    <s v="No, Lien &lt; $20K"/>
    <s v="N/A"/>
    <s v="No"/>
    <s v="No"/>
    <n v="0"/>
    <s v="No"/>
    <n v="43931"/>
    <n v="1"/>
    <n v="43931"/>
    <m/>
    <n v="0"/>
    <n v="0"/>
    <s v=""/>
    <e v="#N/A"/>
    <n v="43931"/>
    <s v="No"/>
    <s v="R"/>
    <s v="No"/>
    <s v="No"/>
    <n v="0.35"/>
    <n v="15375.849999999999"/>
    <n v="3005.08"/>
    <n v="12370.769999999999"/>
    <n v="6.8404543488652658E-2"/>
    <m/>
    <s v="No"/>
    <m/>
    <m/>
    <m/>
    <x v="0"/>
    <n v="1537"/>
    <n v="751.27"/>
    <s v="Ok"/>
    <n v="0"/>
    <n v="0"/>
  </r>
  <r>
    <n v="1538"/>
    <s v="Nassau"/>
    <s v="43-2N-27-4621-0005-0050"/>
    <n v="464.94"/>
    <n v="2017"/>
    <n v="464.94"/>
    <n v="464.94"/>
    <n v="0"/>
    <n v="85635"/>
    <s v="YULEE"/>
    <s v="Florida"/>
    <n v="32097"/>
    <s v="85635 PHILLIPS RD"/>
    <s v="YULEE FL 32097"/>
    <n v="-81.571317789454298"/>
    <n v="30.5948689880024"/>
    <s v="DAVIS CELESTA JEANNINE"/>
    <n v="2"/>
    <s v="MOBILE HOMES"/>
    <n v="1006"/>
    <s v="Mobile home"/>
    <n v="2017"/>
    <n v="53308"/>
    <n v="2017"/>
    <n v="66232"/>
    <n v="400.31"/>
    <n v="0.86099281627736912"/>
    <s v="No"/>
    <m/>
    <s v="No"/>
    <s v="No"/>
    <s v="No"/>
    <s v="No"/>
    <s v="No"/>
    <s v="I"/>
    <s v="I"/>
    <s v="I"/>
    <s v="I"/>
    <s v="I"/>
    <s v="I"/>
    <s v="I"/>
    <s v="No"/>
    <s v="No"/>
    <s v="No"/>
    <n v="0"/>
    <n v="0"/>
    <n v="23000"/>
    <s v="SELLER TAKE-BACK"/>
    <n v="0"/>
    <n v="0"/>
    <s v="Potential Low Risk"/>
    <s v="Minimal"/>
    <n v="0"/>
    <s v="Yes"/>
    <s v="No"/>
    <s v="No"/>
    <s v="Without Environmental Issues"/>
    <s v="No"/>
    <s v="None"/>
    <s v="85635 PHILLIPS RD"/>
    <s v="Yulee"/>
    <s v="Florida"/>
    <n v="32097"/>
    <s v="85635 PHILLIPS RD YULEE FL 32097"/>
    <s v="L"/>
    <s v="Pass"/>
    <s v="No"/>
    <s v="FV&lt;$10K"/>
    <s v="N/A"/>
    <s v="No, &lt; $20K Lien"/>
    <s v="No, Lien &lt; $20K"/>
    <s v="N/A"/>
    <s v="No"/>
    <s v="No"/>
    <n v="0"/>
    <s v="No"/>
    <n v="53308"/>
    <n v="1"/>
    <n v="53308"/>
    <m/>
    <n v="0"/>
    <n v="0"/>
    <s v=""/>
    <e v="#N/A"/>
    <n v="53308"/>
    <s v="No"/>
    <s v="R"/>
    <s v="No"/>
    <s v="Yes"/>
    <n v="0.67"/>
    <n v="35716.36"/>
    <n v="1859.76"/>
    <n v="33856.6"/>
    <n v="3.4887071358895475E-2"/>
    <m/>
    <s v="No"/>
    <m/>
    <m/>
    <m/>
    <x v="0"/>
    <n v="1538"/>
    <n v="464.94"/>
    <s v="Ok"/>
    <n v="0"/>
    <n v="0"/>
  </r>
  <r>
    <n v="1539"/>
    <s v="Nassau"/>
    <s v="43-2N-27-4622-0007-0200"/>
    <n v="496.04"/>
    <n v="2017"/>
    <n v="496.04"/>
    <n v="496.04"/>
    <n v="0"/>
    <n v="85357"/>
    <s v="YULEE"/>
    <s v="Florida"/>
    <n v="32097"/>
    <s v="85357 DICK KING RD"/>
    <s v="YULEE FL 32097"/>
    <n v="-81.577285883221606"/>
    <n v="30.593652625531"/>
    <s v="SHAW ZACHERY K"/>
    <n v="2"/>
    <s v="MOBILE HOMES"/>
    <n v="1006"/>
    <s v="Mobile home"/>
    <n v="2017"/>
    <n v="57667"/>
    <n v="2017"/>
    <n v="57667"/>
    <n v="429.07"/>
    <n v="0.86499072655431009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n v="0"/>
    <s v="No"/>
    <s v="Without Environmental Issues"/>
    <s v="No"/>
    <s v="None"/>
    <s v="85357 DICK KING RD"/>
    <s v="Yulee"/>
    <s v="Florida"/>
    <n v="32097"/>
    <s v="85357 DICK KING RD YULEE FL 32097"/>
    <s v=""/>
    <s v="Pass"/>
    <s v="No"/>
    <s v="FV&lt;$10K"/>
    <s v="N/A"/>
    <s v="No, &lt; $20K Lien"/>
    <s v="No, Lien &lt; $20K"/>
    <s v="N/A"/>
    <s v="No"/>
    <s v="No"/>
    <n v="0"/>
    <s v="No"/>
    <n v="57667"/>
    <n v="1"/>
    <n v="57667"/>
    <m/>
    <n v="0"/>
    <n v="0"/>
    <s v=""/>
    <e v="#N/A"/>
    <n v="57667"/>
    <s v="No"/>
    <s v="R"/>
    <s v="No"/>
    <s v="Yes"/>
    <n v="0.67"/>
    <n v="38636.89"/>
    <n v="1984.16"/>
    <n v="36652.729999999996"/>
    <n v="3.4407199958381741E-2"/>
    <m/>
    <s v="No"/>
    <m/>
    <m/>
    <m/>
    <x v="0"/>
    <n v="1539"/>
    <n v="496.04"/>
    <s v="Ok"/>
    <n v="0"/>
    <n v="0"/>
  </r>
  <r>
    <n v="1540"/>
    <s v="Nassau"/>
    <s v="43-2N-27-4622-0007-0400"/>
    <n v="605.12"/>
    <n v="2017"/>
    <n v="605.12"/>
    <n v="605.12"/>
    <n v="0"/>
    <n v="85444"/>
    <s v="YULEE"/>
    <s v="Florida"/>
    <n v="32097"/>
    <s v="85444 HADDOCK RD"/>
    <s v="YULEE FL 32097"/>
    <n v="-81.579810391188403"/>
    <n v="30.593187127769902"/>
    <s v="SILLS JOHN F"/>
    <n v="2"/>
    <s v="MOBILE HOMES"/>
    <n v="1006"/>
    <s v="Mobile home"/>
    <n v="2017"/>
    <n v="72955"/>
    <n v="2017"/>
    <n v="98030"/>
    <n v="529.92999999999995"/>
    <n v="0.87574365415124267"/>
    <m/>
    <m/>
    <m/>
    <s v="No"/>
    <m/>
    <s v="No"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s v="Minimal"/>
    <n v="0"/>
    <s v="Yes"/>
    <s v="No"/>
    <s v="No"/>
    <s v="Without Environmental Issues"/>
    <s v="No"/>
    <s v="None"/>
    <s v="85444 HADDOCK RD"/>
    <s v="Yulee"/>
    <s v="Florida"/>
    <n v="32097"/>
    <s v="85444 HADDOCK RD YULEE FL 32097"/>
    <s v=""/>
    <s v="Pass"/>
    <s v="No"/>
    <s v="FV&lt;$10K"/>
    <s v="N/A"/>
    <s v="No, &lt; $20K Lien"/>
    <s v="No, Lien &lt; $20K"/>
    <s v="N/A"/>
    <s v="No"/>
    <s v="No"/>
    <n v="0"/>
    <s v="No"/>
    <n v="72955"/>
    <n v="1"/>
    <n v="72955"/>
    <m/>
    <n v="0"/>
    <n v="0"/>
    <s v=""/>
    <e v="#N/A"/>
    <n v="72955"/>
    <s v="No"/>
    <s v="R"/>
    <s v="No"/>
    <s v="Yes"/>
    <n v="0.67"/>
    <n v="48879.850000000006"/>
    <n v="2420.48"/>
    <n v="46459.37"/>
    <n v="3.3177712288396957E-2"/>
    <m/>
    <s v="No"/>
    <m/>
    <m/>
    <m/>
    <x v="0"/>
    <n v="1540"/>
    <n v="605.12"/>
    <s v="Ok"/>
    <n v="0"/>
    <n v="0"/>
  </r>
  <r>
    <n v="1541"/>
    <s v="Nassau"/>
    <s v="43-2N-27-4622-0007-0430"/>
    <n v="321.85000000000002"/>
    <n v="2017"/>
    <n v="321.85000000000002"/>
    <n v="321.85000000000002"/>
    <n v="0"/>
    <n v="85528"/>
    <s v="YULEE"/>
    <s v="Florida"/>
    <n v="32097"/>
    <s v="85528 HADDOCK RD"/>
    <s v="YULEE FL 32097"/>
    <n v="-81.578443756013101"/>
    <n v="30.5940153574624"/>
    <s v="CHANCEY DANIEL B"/>
    <n v="2"/>
    <s v="MOBILE HOMES"/>
    <n v="1006"/>
    <s v="Mobile home"/>
    <n v="2017"/>
    <n v="42703"/>
    <n v="2017"/>
    <n v="74197"/>
    <n v="268.01"/>
    <n v="0.83271710424110601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n v="0"/>
    <s v="No"/>
    <s v="Without Environmental Issues"/>
    <s v="No"/>
    <s v="None"/>
    <s v="85528 HADDOCK RD"/>
    <s v="Yulee"/>
    <s v="Florida"/>
    <n v="32097"/>
    <s v="85528 HADDOCK RD YULEE FL 32097"/>
    <s v=""/>
    <s v="Pass"/>
    <s v="No"/>
    <s v="FV&lt;$10K"/>
    <s v="N/A"/>
    <s v="No, &lt; $20K Lien"/>
    <s v="No, Lien &lt; $20K"/>
    <s v="N/A"/>
    <s v="No"/>
    <s v="No"/>
    <n v="0"/>
    <s v="No"/>
    <n v="42703"/>
    <n v="1"/>
    <n v="42703"/>
    <m/>
    <n v="0"/>
    <n v="0"/>
    <s v=""/>
    <e v="#N/A"/>
    <n v="42703"/>
    <s v="No"/>
    <s v="R"/>
    <s v="No"/>
    <s v="Yes"/>
    <n v="0.67"/>
    <n v="28611.010000000002"/>
    <n v="1287.4000000000001"/>
    <n v="27323.61"/>
    <n v="3.0147764794042575E-2"/>
    <m/>
    <s v="No"/>
    <m/>
    <m/>
    <m/>
    <x v="0"/>
    <n v="1541"/>
    <n v="321.85000000000002"/>
    <s v="Ok"/>
    <n v="0"/>
    <n v="0"/>
  </r>
  <r>
    <n v="1542"/>
    <s v="Nassau"/>
    <s v="43-2N-27-4622-0007-0590"/>
    <n v="724.59"/>
    <n v="2017"/>
    <n v="724.59"/>
    <n v="724.59"/>
    <n v="0"/>
    <n v="85860"/>
    <s v="YULEE"/>
    <s v="Florida"/>
    <n v="32097"/>
    <s v="85860 HADDOCK RD"/>
    <s v="YULEE FL 32097"/>
    <n v="-81.572366630300806"/>
    <n v="30.597698206614801"/>
    <s v="BARRY JAMES K"/>
    <n v="2"/>
    <s v="MOBILE HOMES"/>
    <n v="1006"/>
    <s v="Mobile home"/>
    <n v="2017"/>
    <n v="52939"/>
    <n v="2017"/>
    <n v="56525"/>
    <n v="825.09"/>
    <n v="1.1386991264025172"/>
    <s v="No"/>
    <m/>
    <m/>
    <s v="No"/>
    <s v="No"/>
    <s v="No"/>
    <m/>
    <s v="I"/>
    <s v="I"/>
    <s v="I"/>
    <s v="I"/>
    <s v="I"/>
    <n v="0"/>
    <n v="0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85860 HADDOCK RD"/>
    <s v="Yulee"/>
    <s v="Florida"/>
    <n v="32097"/>
    <s v="85860 HADDOCK RD YULEE FL 32097"/>
    <s v=""/>
    <s v="Pass"/>
    <s v="No"/>
    <s v="FV&lt;$10K"/>
    <s v="N/A"/>
    <s v="No, &lt; $20K Lien"/>
    <s v="No, Lien &lt; $20K"/>
    <s v="N/A"/>
    <s v="No"/>
    <s v="No"/>
    <n v="0"/>
    <s v="No"/>
    <n v="52939"/>
    <n v="1"/>
    <n v="52939"/>
    <m/>
    <n v="0"/>
    <n v="0"/>
    <s v=""/>
    <e v="#N/A"/>
    <n v="52939"/>
    <s v="No"/>
    <s v="R"/>
    <s v="No"/>
    <s v="No"/>
    <n v="0.35"/>
    <n v="18528.649999999998"/>
    <n v="3199.86"/>
    <n v="15328.789999999997"/>
    <n v="6.044428493171386E-2"/>
    <m/>
    <s v="No"/>
    <m/>
    <m/>
    <m/>
    <x v="0"/>
    <n v="1542"/>
    <n v="724.59"/>
    <s v="Ok"/>
    <n v="0"/>
    <n v="0"/>
  </r>
  <r>
    <n v="1543"/>
    <s v="Nassau"/>
    <s v="43-2N-27-4622-0008-0140"/>
    <n v="188.81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34576"/>
    <e v="#N/A"/>
    <e v="#N/A"/>
    <e v="#N/A"/>
    <n v="0"/>
    <s v="Yes"/>
    <s v="No"/>
    <s v="No"/>
    <m/>
    <s v="No"/>
    <m/>
    <s v="No"/>
    <e v="#N/A"/>
    <e v="#N/A"/>
    <e v="#N/A"/>
    <e v="#N/A"/>
    <e v="#N/A"/>
    <e v="#N/A"/>
    <e v="#N/A"/>
    <s v="Yes"/>
    <s v="No"/>
    <s v="Yes"/>
    <e v="#N/A"/>
    <e v="#N/A"/>
    <e v="#N/A"/>
    <e v="#N/A"/>
    <e v="#N/A"/>
    <e v="#N/A"/>
    <e v="#N/A"/>
    <e v="#N/A"/>
    <n v="1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Yes"/>
    <s v="No"/>
    <n v="1"/>
    <s v="No"/>
    <n v="34576"/>
    <n v="1"/>
    <n v="34576"/>
    <m/>
    <e v="#N/A"/>
    <e v="#N/A"/>
    <s v=""/>
    <e v="#N/A"/>
    <n v="34576"/>
    <s v="No"/>
    <s v="R"/>
    <s v="No"/>
    <s v="Yes"/>
    <n v="0.67"/>
    <n v="23165.920000000002"/>
    <e v="#N/A"/>
    <e v="#N/A"/>
    <e v="#N/A"/>
    <m/>
    <s v="No"/>
    <m/>
    <m/>
    <m/>
    <x v="6"/>
    <n v="1543"/>
    <n v="188.81"/>
    <s v="Ok"/>
    <e v="#N/A"/>
    <e v="#N/A"/>
  </r>
  <r>
    <n v="1544"/>
    <s v="Nassau"/>
    <s v="43-2N-27-4622-0008-0280"/>
    <n v="954.9"/>
    <n v="2017"/>
    <n v="954.9"/>
    <n v="954.9"/>
    <n v="0"/>
    <n v="85276"/>
    <s v="YULEE"/>
    <s v="Florida"/>
    <n v="32097"/>
    <s v="85276 DAVID RD"/>
    <s v="YULEE FL 32097"/>
    <n v="-81.580611796405904"/>
    <n v="30.589812187500101"/>
    <s v="BARLOW R CASH"/>
    <n v="2"/>
    <s v="MOBILE HOMES"/>
    <n v="1006"/>
    <s v="Mobile home"/>
    <n v="2017"/>
    <n v="52993"/>
    <n v="2017"/>
    <n v="60735"/>
    <n v="853.35"/>
    <n v="0.89365378573672638"/>
    <s v="No"/>
    <s v="No"/>
    <s v="No"/>
    <m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85276 DAVID RD"/>
    <s v="Yulee"/>
    <s v="Florida"/>
    <n v="32097"/>
    <s v="85276 DAVID RD YULEE FL 32097"/>
    <s v=""/>
    <s v="Pass"/>
    <s v="No"/>
    <s v="FV&lt;$10K"/>
    <s v="N/A"/>
    <s v="No, &lt; $20K Lien"/>
    <s v="No, Lien &lt; $20K"/>
    <s v="N/A"/>
    <s v="No"/>
    <s v="No"/>
    <n v="1"/>
    <s v="No"/>
    <n v="52993"/>
    <n v="1"/>
    <n v="52993"/>
    <m/>
    <n v="0"/>
    <n v="0"/>
    <s v=""/>
    <e v="#N/A"/>
    <n v="52993"/>
    <s v="No"/>
    <s v="R"/>
    <s v="No"/>
    <s v="No"/>
    <n v="0.35"/>
    <n v="18547.55"/>
    <n v="4774.5"/>
    <n v="13773.05"/>
    <n v="9.009680523842771E-2"/>
    <m/>
    <s v="No"/>
    <m/>
    <m/>
    <m/>
    <x v="0"/>
    <n v="1544"/>
    <n v="954.9"/>
    <s v="Ok"/>
    <n v="0"/>
    <n v="0"/>
  </r>
  <r>
    <n v="1545"/>
    <s v="Nassau"/>
    <s v="43-2N-27-4622-0008-0290"/>
    <n v="390.39"/>
    <n v="2017"/>
    <n v="390.39"/>
    <n v="390.39"/>
    <n v="0"/>
    <n v="85030"/>
    <s v="YULEE"/>
    <s v="Florida"/>
    <n v="32097"/>
    <s v="85030 DICK KING RD"/>
    <s v="YULEE FL 32097"/>
    <n v="-81.581354187097403"/>
    <n v="30.590053587139099"/>
    <s v="BRANCH WILLIAM E"/>
    <n v="2"/>
    <s v="MOBILE HOMES"/>
    <n v="1006"/>
    <s v="Mobile home"/>
    <n v="2017"/>
    <n v="46889"/>
    <n v="2017"/>
    <n v="72301"/>
    <n v="331.38"/>
    <n v="0.84884346422807966"/>
    <s v="No"/>
    <s v="No"/>
    <s v="No"/>
    <m/>
    <m/>
    <m/>
    <m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Minimal"/>
    <n v="0"/>
    <s v="Yes"/>
    <s v="No"/>
    <s v="No"/>
    <s v="Without Environmental Issues"/>
    <s v="No"/>
    <s v="None"/>
    <s v="85030 DICK KING RD"/>
    <s v="Yulee"/>
    <s v="Florida"/>
    <n v="32097"/>
    <s v="85030 DICK KING RD YULEE FL 32097"/>
    <s v=""/>
    <s v="Pass"/>
    <s v="No"/>
    <s v="FV&lt;$10K"/>
    <s v="N/A"/>
    <s v="No, &lt; $20K Lien"/>
    <s v="No, Lien &lt; $20K"/>
    <s v="N/A"/>
    <s v="No"/>
    <s v="No"/>
    <n v="0"/>
    <s v="No"/>
    <n v="46889"/>
    <n v="1"/>
    <n v="46889"/>
    <m/>
    <n v="0"/>
    <n v="0"/>
    <s v=""/>
    <e v="#N/A"/>
    <n v="46889"/>
    <s v="No"/>
    <s v="R"/>
    <s v="No"/>
    <s v="Yes"/>
    <n v="0.67"/>
    <n v="31415.63"/>
    <n v="1561.56"/>
    <n v="29854.07"/>
    <n v="3.3303333404423208E-2"/>
    <m/>
    <s v="No"/>
    <m/>
    <m/>
    <m/>
    <x v="0"/>
    <n v="1545"/>
    <n v="390.39"/>
    <s v="Ok"/>
    <n v="0"/>
    <n v="0"/>
  </r>
  <r>
    <n v="1546"/>
    <s v="Nassau"/>
    <s v="43-2N-27-4622-0008-0500"/>
    <n v="458.47"/>
    <n v="2017"/>
    <n v="458.47"/>
    <n v="458.47"/>
    <n v="0"/>
    <n v="85644"/>
    <s v="YULEE"/>
    <s v="Florida"/>
    <n v="32097"/>
    <s v="85644 DICK KING RD"/>
    <s v="YULEE FL 32097"/>
    <n v="-81.572799783679102"/>
    <n v="30.595183723864899"/>
    <s v="SAWYER HOYET E"/>
    <n v="2"/>
    <s v="MOBILE HOMES"/>
    <n v="1006"/>
    <s v="Mobile home"/>
    <n v="2017"/>
    <n v="53553"/>
    <n v="2017"/>
    <n v="72205"/>
    <n v="394.33"/>
    <n v="0.8600998974851134"/>
    <m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0"/>
    <s v="Yes"/>
    <s v="No"/>
    <s v="No"/>
    <s v="Without Environmental Issues"/>
    <s v="No"/>
    <s v="None"/>
    <s v="85644 DICK KING RD"/>
    <s v="Yulee"/>
    <s v="Florida"/>
    <n v="32097"/>
    <s v="85644 DICK KING RD YULEE FL 32097"/>
    <s v=""/>
    <s v="Pass"/>
    <s v="No"/>
    <s v="FV&lt;$10K"/>
    <s v="N/A"/>
    <s v="No, &lt; $20K Lien"/>
    <s v="No, Lien &lt; $20K"/>
    <s v="N/A"/>
    <s v="No"/>
    <s v="No"/>
    <n v="0"/>
    <s v="No"/>
    <n v="53553"/>
    <n v="1"/>
    <n v="53553"/>
    <m/>
    <n v="0"/>
    <n v="0"/>
    <s v=""/>
    <e v="#N/A"/>
    <n v="53553"/>
    <s v="No"/>
    <s v="R"/>
    <s v="No"/>
    <s v="Yes"/>
    <n v="0.67"/>
    <n v="35880.51"/>
    <n v="1833.88"/>
    <n v="34046.630000000005"/>
    <n v="3.4244206673762441E-2"/>
    <m/>
    <s v="No"/>
    <m/>
    <m/>
    <m/>
    <x v="0"/>
    <n v="1546"/>
    <n v="458.47"/>
    <s v="Ok"/>
    <n v="0"/>
    <n v="0"/>
  </r>
  <r>
    <n v="1547"/>
    <s v="Nassau"/>
    <s v="43-2N-27-4622-0008-0520"/>
    <n v="1999.93"/>
    <n v="2017"/>
    <n v="1999.93"/>
    <n v="1999.93"/>
    <n v="0"/>
    <n v="85700"/>
    <s v="YULEE"/>
    <s v="Florida"/>
    <n v="32097"/>
    <s v="85700 DICK KING RD"/>
    <s v="YULEE FL 32097"/>
    <n v="-81.5719574611025"/>
    <n v="30.595659025046601"/>
    <s v="LAIRSEY CASEY C"/>
    <n v="2"/>
    <s v="MOBILE HOMES"/>
    <n v="1006"/>
    <s v="Mobile home"/>
    <n v="2017"/>
    <n v="119855"/>
    <n v="2017"/>
    <n v="120637"/>
    <n v="1819.63"/>
    <n v="0.90984684463956245"/>
    <m/>
    <m/>
    <m/>
    <m/>
    <s v="No"/>
    <m/>
    <m/>
    <s v="I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85700 DICK KING RD"/>
    <s v="Yulee"/>
    <s v="Florida"/>
    <n v="32097"/>
    <s v="85700 DICK KING RD YULEE FL 32097"/>
    <s v=""/>
    <s v="Pass"/>
    <s v="No"/>
    <s v="FV&lt;$10K"/>
    <s v="N/A"/>
    <s v="No, &lt; $20K Lien"/>
    <s v="No, Lien &lt; $20K"/>
    <s v="N/A"/>
    <s v="No"/>
    <s v="No"/>
    <n v="0"/>
    <s v="No"/>
    <n v="119855"/>
    <n v="1"/>
    <n v="119855"/>
    <m/>
    <n v="0"/>
    <n v="0"/>
    <s v=""/>
    <e v="#N/A"/>
    <n v="119855"/>
    <s v="No"/>
    <s v="R"/>
    <s v="No"/>
    <s v="No"/>
    <n v="0.35"/>
    <n v="41949.25"/>
    <n v="7999.72"/>
    <n v="33949.53"/>
    <n v="6.6744983521755452E-2"/>
    <m/>
    <s v="No"/>
    <m/>
    <m/>
    <m/>
    <x v="0"/>
    <n v="1547"/>
    <n v="1999.93"/>
    <s v="Ok"/>
    <n v="0"/>
    <n v="0"/>
  </r>
  <r>
    <n v="1548"/>
    <s v="Nassau"/>
    <s v="43-2N-27-4622-0009-0240"/>
    <n v="1038.29"/>
    <n v="2017"/>
    <n v="1038.29"/>
    <n v="1038.29"/>
    <n v="0"/>
    <n v="85172"/>
    <s v="YULEE"/>
    <s v="Florida"/>
    <n v="32097"/>
    <s v="85172 PHILLIPS RD"/>
    <s v="YULEE FL 32097"/>
    <n v="-81.577525959429593"/>
    <n v="30.5901723555145"/>
    <s v="CARTER CARLTON LEE"/>
    <n v="2"/>
    <s v="MOBILE HOMES"/>
    <n v="1006"/>
    <s v="Mobile home"/>
    <n v="2017"/>
    <n v="57350"/>
    <n v="2017"/>
    <n v="66785"/>
    <n v="930.46"/>
    <n v="0.89614654865211074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s v="Minimal"/>
    <n v="0"/>
    <s v="No"/>
    <n v="0"/>
    <s v="No"/>
    <s v="Without Environmental Issues"/>
    <s v="No"/>
    <s v="None"/>
    <s v="85172 PHILLIPS RD"/>
    <s v="Yulee"/>
    <s v="Florida"/>
    <n v="32097"/>
    <s v="85172 PHILLIPS RD YULEE FL 32097"/>
    <s v=""/>
    <s v="Pass"/>
    <s v="No"/>
    <s v="FV&lt;$10K"/>
    <s v="N/A"/>
    <s v="No, &lt; $20K Lien"/>
    <s v="No, Lien &lt; $20K"/>
    <s v="N/A"/>
    <s v="No"/>
    <s v="No"/>
    <n v="0"/>
    <s v="No"/>
    <n v="57350"/>
    <n v="1"/>
    <n v="57350"/>
    <m/>
    <n v="0"/>
    <n v="0"/>
    <s v=""/>
    <e v="#N/A"/>
    <n v="57350"/>
    <s v="No"/>
    <s v="R"/>
    <s v="No"/>
    <s v="No"/>
    <n v="0.35"/>
    <n v="20072.5"/>
    <n v="4153.16"/>
    <n v="15919.34"/>
    <n v="7.2417785527462947E-2"/>
    <m/>
    <s v="No"/>
    <m/>
    <m/>
    <m/>
    <x v="0"/>
    <n v="1548"/>
    <n v="1038.29"/>
    <s v="Ok"/>
    <n v="0"/>
    <n v="0"/>
  </r>
  <r>
    <n v="1549"/>
    <s v="Nassau"/>
    <s v="43-2N-27-4622-0009-0280"/>
    <n v="585.58000000000004"/>
    <n v="2017"/>
    <n v="585.58000000000004"/>
    <n v="585.58000000000004"/>
    <n v="0"/>
    <n v="85276"/>
    <s v="YULEE"/>
    <s v="Florida"/>
    <n v="32097"/>
    <s v="85276 PHILLIPS RD"/>
    <s v="YULEE FL 32097"/>
    <n v="-81.575963392365196"/>
    <n v="30.591117830962801"/>
    <s v="TURLINGTON RALPH T"/>
    <n v="2"/>
    <s v="MOBILE HOMES"/>
    <n v="1006"/>
    <s v="Mobile home"/>
    <n v="2017"/>
    <n v="33811"/>
    <n v="2017"/>
    <n v="33811"/>
    <n v="511.86"/>
    <n v="0.87410772225827382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85276 PHILLIPS RD"/>
    <s v="Yulee"/>
    <s v="Florida"/>
    <n v="32097"/>
    <s v="85276 PHILLIPS RD YULEE FL 32097"/>
    <s v=""/>
    <s v="Pass"/>
    <s v="No"/>
    <s v="FV&lt;$10K"/>
    <s v="N/A"/>
    <s v="No, &lt; $20K Lien"/>
    <s v="No, Lien &lt; $20K"/>
    <s v="N/A"/>
    <s v="No"/>
    <s v="No"/>
    <n v="0"/>
    <s v="No"/>
    <n v="33811"/>
    <n v="1"/>
    <n v="33811"/>
    <m/>
    <n v="0"/>
    <n v="0"/>
    <s v=""/>
    <e v="#N/A"/>
    <n v="33811"/>
    <s v="No"/>
    <s v="R"/>
    <s v="No"/>
    <s v="No"/>
    <n v="0.35"/>
    <n v="11833.849999999999"/>
    <n v="2342.3200000000002"/>
    <n v="9491.5299999999988"/>
    <n v="6.9276862559522048E-2"/>
    <m/>
    <s v="No"/>
    <m/>
    <m/>
    <m/>
    <x v="0"/>
    <n v="1549"/>
    <n v="585.58000000000004"/>
    <s v="Ok"/>
    <n v="0"/>
    <n v="0"/>
  </r>
  <r>
    <n v="1550"/>
    <s v="Nassau"/>
    <s v="43-2N-27-4622-0009-0300"/>
    <n v="1520.45"/>
    <n v="2017"/>
    <n v="1520.45"/>
    <n v="1520.45"/>
    <n v="0"/>
    <n v="85338"/>
    <s v="YULEE"/>
    <s v="Florida"/>
    <n v="32097"/>
    <s v="85338 PHILLIPS RD"/>
    <s v="YULEE FL 32097"/>
    <n v="-81.575182093088799"/>
    <n v="30.5915905631648"/>
    <s v="HYERS STEVE"/>
    <n v="2"/>
    <s v="MOBILE HOMES"/>
    <n v="1006"/>
    <s v="Mobile home"/>
    <n v="2017"/>
    <n v="84295"/>
    <n v="2017"/>
    <n v="99473"/>
    <n v="1376.28"/>
    <n v="0.90517938768127848"/>
    <m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0"/>
    <s v="No"/>
    <s v="Yes"/>
    <s v="No"/>
    <s v="Without Environmental Issues"/>
    <s v="No"/>
    <s v="None"/>
    <s v="85338 PHILLIPS RD"/>
    <s v="Yulee"/>
    <s v="Florida"/>
    <n v="32097"/>
    <s v="85338 PHILLIPS RD YULEE FL 32097"/>
    <s v=""/>
    <s v="Pass"/>
    <s v="Yes"/>
    <s v="FV&lt;$10K"/>
    <s v="N/A"/>
    <s v="No, &lt; $20K Lien"/>
    <s v="No, Lien &lt; $20K"/>
    <s v="N/A"/>
    <s v="No"/>
    <s v="No"/>
    <n v="0"/>
    <s v="No"/>
    <n v="84295"/>
    <n v="1"/>
    <n v="84295"/>
    <m/>
    <n v="0"/>
    <n v="0"/>
    <s v=""/>
    <e v="#N/A"/>
    <n v="84295"/>
    <s v="No"/>
    <s v="R"/>
    <s v="No"/>
    <s v="No"/>
    <n v="0.35"/>
    <n v="29503.249999999996"/>
    <n v="6081.8"/>
    <n v="23421.449999999997"/>
    <n v="7.2149000533839491E-2"/>
    <m/>
    <s v="No"/>
    <m/>
    <m/>
    <m/>
    <x v="0"/>
    <n v="1550"/>
    <n v="1520.45"/>
    <s v="Ok"/>
    <n v="0"/>
    <n v="0"/>
  </r>
  <r>
    <n v="1551"/>
    <s v="Nassau"/>
    <s v="43-2N-27-4622-0009-0340"/>
    <n v="364.35"/>
    <n v="2017"/>
    <n v="364.35"/>
    <n v="364.35"/>
    <n v="0"/>
    <n v="85496"/>
    <s v="YULEE"/>
    <s v="Florida"/>
    <n v="32097"/>
    <s v="85496 PHILLIPS RD"/>
    <s v="YULEE FL 32097"/>
    <n v="-81.573112670445298"/>
    <n v="30.592843335307901"/>
    <s v="JOHNSON WILLIAM M"/>
    <n v="2"/>
    <s v="MOBILE HOMES"/>
    <n v="1006"/>
    <s v="Mobile home"/>
    <n v="2017"/>
    <n v="34526"/>
    <n v="2017"/>
    <n v="44101"/>
    <n v="307.3"/>
    <n v="0.84341978866474543"/>
    <s v="No"/>
    <s v="No"/>
    <s v="No"/>
    <s v="No"/>
    <m/>
    <m/>
    <m/>
    <s v="I"/>
    <s v="I"/>
    <s v="I"/>
    <s v="I"/>
    <s v="I"/>
    <s v="I"/>
    <s v="I"/>
    <s v="No"/>
    <s v="No"/>
    <s v="No"/>
    <n v="0"/>
    <n v="0"/>
    <n v="42309"/>
    <n v="0"/>
    <n v="0"/>
    <n v="0"/>
    <s v="Potential Low Risk"/>
    <s v="Minimal"/>
    <n v="1"/>
    <s v="Yes"/>
    <s v="Yes"/>
    <s v="No"/>
    <s v="Without Environmental Issues"/>
    <s v="No"/>
    <s v="None"/>
    <s v="85496 PHILLIPS RD"/>
    <s v="Yulee"/>
    <s v="Florida"/>
    <n v="32097"/>
    <s v="85496 PHILLIPS RD YULEE FL 32097"/>
    <s v="L"/>
    <s v="Pass"/>
    <s v="Yes"/>
    <s v="FV&lt;$10K"/>
    <s v="N/A"/>
    <s v="No, &lt; $20K Lien"/>
    <s v="No, Lien &lt; $20K"/>
    <s v="N/A"/>
    <s v="No"/>
    <s v="No"/>
    <n v="1"/>
    <s v="No"/>
    <n v="34526"/>
    <n v="1"/>
    <n v="34526"/>
    <m/>
    <n v="0"/>
    <n v="0"/>
    <s v=""/>
    <e v="#N/A"/>
    <n v="34526"/>
    <s v="No"/>
    <s v="R"/>
    <s v="No"/>
    <s v="Yes"/>
    <n v="0.67"/>
    <n v="23132.420000000002"/>
    <n v="1821.75"/>
    <n v="21310.670000000002"/>
    <n v="5.2764583212651338E-2"/>
    <m/>
    <s v="No"/>
    <m/>
    <m/>
    <m/>
    <x v="0"/>
    <n v="1551"/>
    <n v="364.35"/>
    <s v="Ok"/>
    <n v="0"/>
    <n v="0"/>
  </r>
  <r>
    <n v="1552"/>
    <s v="Nassau"/>
    <s v="43-2N-27-4640-0035-0000"/>
    <n v="2353.3200000000002"/>
    <n v="2017"/>
    <n v="2353.3200000000002"/>
    <n v="2353.3200000000002"/>
    <n v="0"/>
    <n v="85628"/>
    <s v="YULEE"/>
    <s v="Florida"/>
    <n v="32097"/>
    <s v="85628 AVANT RD"/>
    <s v="YULEE FL 32097"/>
    <n v="-81.574001006738698"/>
    <n v="30.578408440803599"/>
    <s v="APPLEWHITE MICHAEL K"/>
    <n v="1"/>
    <s v="SINGLE FAMILY"/>
    <n v="1001"/>
    <s v="Single Family Residential"/>
    <n v="2017"/>
    <n v="180884"/>
    <n v="2017"/>
    <n v="228056"/>
    <n v="2146.39"/>
    <n v="0.91206890690598796"/>
    <m/>
    <m/>
    <s v="No"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s v="Moderate"/>
    <n v="0"/>
    <s v="Yes"/>
    <s v="No"/>
    <s v="No"/>
    <s v="Without Environmental Issues"/>
    <s v="No"/>
    <s v="None"/>
    <s v="85628 AVANT RD"/>
    <s v="Yulee"/>
    <s v="Florida"/>
    <n v="32097"/>
    <s v="85628 AVANT RD YULEE FL 32097"/>
    <s v=""/>
    <s v="Pass"/>
    <s v="No"/>
    <s v="FV&lt;$10K"/>
    <s v="N/A"/>
    <s v="No, &lt; $20K Lien"/>
    <s v="No, Lien &lt; $20K"/>
    <s v="N/A"/>
    <s v="No"/>
    <s v="No"/>
    <n v="0"/>
    <s v="No"/>
    <n v="180884"/>
    <n v="1"/>
    <n v="180884"/>
    <m/>
    <n v="0"/>
    <n v="0"/>
    <s v=""/>
    <e v="#N/A"/>
    <n v="180884"/>
    <s v="No"/>
    <s v="S"/>
    <s v="No"/>
    <s v="Yes"/>
    <n v="0.67"/>
    <n v="121192.28000000001"/>
    <n v="9413.2800000000007"/>
    <n v="111779.00000000001"/>
    <n v="5.2040423696954961E-2"/>
    <m/>
    <s v="No"/>
    <m/>
    <m/>
    <m/>
    <x v="0"/>
    <n v="1552"/>
    <n v="2353.3200000000002"/>
    <s v="Ok"/>
    <n v="0"/>
    <n v="0"/>
  </r>
  <r>
    <n v="1553"/>
    <s v="Nassau"/>
    <s v="43-2N-27-4640-0038-0000"/>
    <n v="4744.8500000000004"/>
    <n v="2017"/>
    <e v="#N/A"/>
    <e v="#N/A"/>
    <e v="#N/A"/>
    <e v="#N/A"/>
    <e v="#N/A"/>
    <e v="#N/A"/>
    <e v="#N/A"/>
    <e v="#N/A"/>
    <e v="#N/A"/>
    <e v="#N/A"/>
    <e v="#N/A"/>
    <e v="#N/A"/>
    <n v="1"/>
    <s v="SINGLE FAMILY"/>
    <e v="#N/A"/>
    <e v="#N/A"/>
    <n v="2017"/>
    <n v="326954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326954"/>
    <n v="1"/>
    <n v="326954"/>
    <m/>
    <e v="#N/A"/>
    <e v="#N/A"/>
    <s v=""/>
    <e v="#N/A"/>
    <n v="326954"/>
    <s v="No"/>
    <s v="S"/>
    <s v="No"/>
    <s v="Yes"/>
    <n v="0.67"/>
    <n v="219059.18000000002"/>
    <e v="#N/A"/>
    <e v="#N/A"/>
    <e v="#N/A"/>
    <m/>
    <e v="#N/A"/>
    <m/>
    <m/>
    <m/>
    <x v="5"/>
    <n v="1553"/>
    <n v="4744.8500000000004"/>
    <e v="#N/A"/>
    <e v="#N/A"/>
    <e v="#N/A"/>
  </r>
  <r>
    <n v="1554"/>
    <s v="Nassau"/>
    <s v="43-2N-27-4640-0046-0000"/>
    <n v="2090.9499999999998"/>
    <n v="2017"/>
    <n v="2090.9499999999998"/>
    <n v="2090.9499999999998"/>
    <n v="0"/>
    <n v="85880"/>
    <s v="YULEE"/>
    <s v="Florida"/>
    <n v="32097"/>
    <s v="85880 AVANT RD"/>
    <s v="YULEE FL 32097"/>
    <n v="-81.571327237723096"/>
    <n v="30.5794776523508"/>
    <s v="BELL JAMES GREGORY"/>
    <n v="1"/>
    <s v="SINGLE FAMILY"/>
    <n v="1001"/>
    <s v="Single Family Residential"/>
    <n v="2017"/>
    <n v="164859"/>
    <n v="2017"/>
    <n v="181738"/>
    <n v="1903.79"/>
    <n v="0.91049044692603842"/>
    <s v="No"/>
    <s v="No"/>
    <m/>
    <m/>
    <m/>
    <s v="No"/>
    <s v="No"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Moderate"/>
    <n v="0"/>
    <s v="Yes"/>
    <s v="No"/>
    <s v="No"/>
    <s v="Without Environmental Issues"/>
    <s v="No"/>
    <s v="None"/>
    <s v="85880 AVANT RD"/>
    <s v="Yulee"/>
    <s v="Florida"/>
    <n v="32097"/>
    <s v="85880 AVANT RD YULEE FL 32097"/>
    <s v=""/>
    <s v="Pass"/>
    <s v="No"/>
    <s v="FV&lt;$10K"/>
    <s v="N/A"/>
    <s v="No, &lt; $20K Lien"/>
    <s v="No, Lien &lt; $20K"/>
    <s v="N/A"/>
    <s v="No"/>
    <s v="No"/>
    <n v="0"/>
    <s v="No"/>
    <n v="164859"/>
    <n v="1"/>
    <n v="164859"/>
    <m/>
    <n v="0"/>
    <n v="0"/>
    <s v=""/>
    <e v="#N/A"/>
    <n v="164859"/>
    <s v="No"/>
    <s v="S"/>
    <s v="No"/>
    <s v="Yes"/>
    <n v="0.67"/>
    <n v="110455.53000000001"/>
    <n v="8363.7999999999993"/>
    <n v="102091.73000000001"/>
    <n v="5.0733050667540136E-2"/>
    <m/>
    <s v="No"/>
    <m/>
    <m/>
    <m/>
    <x v="0"/>
    <n v="1554"/>
    <n v="2090.9499999999998"/>
    <s v="Ok"/>
    <n v="0"/>
    <n v="0"/>
  </r>
  <r>
    <n v="1555"/>
    <s v="Nassau"/>
    <s v="43-2N-27-4641-0001-0150"/>
    <n v="974.39"/>
    <n v="2017"/>
    <n v="974.39"/>
    <n v="974.39"/>
    <n v="0"/>
    <n v="85008"/>
    <s v="YULEE"/>
    <s v="Florida"/>
    <n v="32097"/>
    <s v="85008 WILSON NECK RD"/>
    <s v="YULEE FL 32097"/>
    <n v="-81.573532075763694"/>
    <n v="30.580144904164499"/>
    <s v="WILLIAMS FAMILY LIVING TRUST"/>
    <n v="1"/>
    <s v="SINGLE FAMILY"/>
    <n v="1001"/>
    <s v="Single Family Residential"/>
    <n v="2017"/>
    <n v="97163"/>
    <n v="2017"/>
    <n v="141145"/>
    <n v="871.37"/>
    <n v="0.8942723139605292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oderate"/>
    <n v="1"/>
    <s v="Yes"/>
    <s v="No"/>
    <s v="No"/>
    <s v="Without Environmental Issues"/>
    <s v="No"/>
    <s v="None"/>
    <s v="85008 WILSON NECK RD"/>
    <s v="Yulee"/>
    <s v="Florida"/>
    <n v="32097"/>
    <s v="85008 WILSON NECK RD YULEE FL 32097"/>
    <s v=""/>
    <s v="Pass"/>
    <s v="No"/>
    <s v="FV&lt;$10K"/>
    <s v="N/A"/>
    <s v="No, &lt; $20K Lien"/>
    <s v="No, Lien &lt; $20K"/>
    <s v="N/A"/>
    <s v="No"/>
    <s v="No"/>
    <n v="1"/>
    <s v="No"/>
    <n v="97163"/>
    <n v="1"/>
    <n v="97163"/>
    <m/>
    <n v="0"/>
    <n v="0"/>
    <s v=""/>
    <e v="#N/A"/>
    <n v="97163"/>
    <s v="No"/>
    <s v="S"/>
    <s v="No"/>
    <s v="Yes"/>
    <n v="0.67"/>
    <n v="65099.210000000006"/>
    <n v="4871.95"/>
    <n v="60227.260000000009"/>
    <n v="5.0142029373321122E-2"/>
    <m/>
    <s v="No"/>
    <m/>
    <m/>
    <m/>
    <x v="0"/>
    <n v="1555"/>
    <n v="974.39"/>
    <s v="Ok"/>
    <n v="0"/>
    <n v="0"/>
  </r>
  <r>
    <n v="1556"/>
    <s v="Nassau"/>
    <s v="43-2N-27-4642-0002-0000"/>
    <n v="2143.48"/>
    <n v="2017"/>
    <n v="2143.48"/>
    <n v="2143.48"/>
    <n v="0"/>
    <n v="85316"/>
    <s v="YULEE"/>
    <s v="Florida"/>
    <n v="32097"/>
    <s v="85316 ELISE RD"/>
    <s v="YULEE FL 32097"/>
    <n v="-81.575859752223906"/>
    <n v="30.579021751910702"/>
    <s v="MILLER LUTHER M"/>
    <n v="1"/>
    <s v="SINGLE FAMILY"/>
    <n v="1001"/>
    <s v="Single Family Residential"/>
    <n v="2017"/>
    <n v="128964"/>
    <n v="2017"/>
    <n v="128964"/>
    <n v="1952.36"/>
    <n v="0.9108365834997294"/>
    <m/>
    <m/>
    <m/>
    <m/>
    <m/>
    <s v="No"/>
    <m/>
    <s v="I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85316 ELISE RD"/>
    <s v="Yulee"/>
    <s v="Florida"/>
    <n v="32097"/>
    <s v="85316 ELISE RD YULEE FL 32097"/>
    <s v=""/>
    <s v="Pass"/>
    <s v="No"/>
    <s v="FV&lt;$10K"/>
    <s v="N/A"/>
    <s v="No, &lt; $20K Lien"/>
    <s v="No, Lien &lt; $20K"/>
    <s v="N/A"/>
    <s v="No"/>
    <s v="No"/>
    <n v="0"/>
    <s v="No"/>
    <n v="128964"/>
    <n v="1"/>
    <n v="128964"/>
    <m/>
    <n v="0"/>
    <n v="0"/>
    <s v=""/>
    <e v="#N/A"/>
    <n v="128964"/>
    <s v="No"/>
    <s v="S"/>
    <s v="No"/>
    <s v="No"/>
    <n v="0.35"/>
    <n v="45137.399999999994"/>
    <n v="8573.92"/>
    <n v="36563.479999999996"/>
    <n v="6.6483049533203067E-2"/>
    <m/>
    <s v="No"/>
    <m/>
    <m/>
    <m/>
    <x v="0"/>
    <n v="1556"/>
    <n v="2143.48"/>
    <s v="Ok"/>
    <n v="0"/>
    <n v="0"/>
  </r>
  <r>
    <n v="1557"/>
    <s v="Nassau"/>
    <s v="43-2N-27-4642-0007-0000"/>
    <n v="876.34"/>
    <n v="2017"/>
    <n v="876.34"/>
    <n v="876.34"/>
    <n v="0"/>
    <n v="85315"/>
    <s v="YULEE"/>
    <s v="Florida"/>
    <n v="32097"/>
    <s v="85315 WESLEY RD"/>
    <s v="YULEE FL 32097"/>
    <n v="-81.576201395353394"/>
    <n v="30.5773369894636"/>
    <s v="BROWNING CALVIN"/>
    <n v="2"/>
    <s v="MOBILE HOMES"/>
    <n v="1006"/>
    <s v="Mobile home"/>
    <n v="2017"/>
    <n v="91174"/>
    <n v="2017"/>
    <n v="134806"/>
    <n v="780.71"/>
    <n v="0.89087568751854307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n v="0"/>
    <s v="No"/>
    <s v="Without Environmental Issues"/>
    <s v="No"/>
    <s v="None"/>
    <s v="85315 WESLEY RD"/>
    <s v="Yulee"/>
    <s v="Florida"/>
    <n v="32097"/>
    <s v="85315 WESLEY RD YULEE FL 32097"/>
    <s v=""/>
    <s v="Pass"/>
    <s v="No"/>
    <s v="FV&lt;$10K"/>
    <s v="N/A"/>
    <s v="No, &lt; $20K Lien"/>
    <s v="No, Lien &lt; $20K"/>
    <s v="N/A"/>
    <s v="No"/>
    <s v="No"/>
    <n v="0"/>
    <s v="No"/>
    <n v="91174"/>
    <n v="1"/>
    <n v="91174"/>
    <m/>
    <n v="0"/>
    <n v="0"/>
    <s v=""/>
    <e v="#N/A"/>
    <n v="91174"/>
    <s v="No"/>
    <s v="R"/>
    <s v="No"/>
    <s v="Yes"/>
    <n v="0.67"/>
    <n v="61086.58"/>
    <n v="3505.36"/>
    <n v="57581.22"/>
    <n v="3.8446925658630754E-2"/>
    <m/>
    <s v="No"/>
    <m/>
    <m/>
    <m/>
    <x v="0"/>
    <n v="1557"/>
    <n v="876.34"/>
    <s v="Ok"/>
    <n v="0"/>
    <n v="0"/>
  </r>
  <r>
    <n v="1558"/>
    <s v="Nassau"/>
    <s v="43-2N-27-4642-0027-0000"/>
    <n v="84.57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32041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Lien&lt;$150"/>
    <e v="#N/A"/>
    <s v="FV&lt;$10K"/>
    <s v="N/A"/>
    <s v="No, &lt; $20K Lien"/>
    <s v="No, Lien &lt; $20K"/>
    <s v="N/A"/>
    <s v="No"/>
    <s v="No"/>
    <n v="0"/>
    <s v="No"/>
    <n v="32041"/>
    <n v="1"/>
    <n v="32041"/>
    <m/>
    <e v="#N/A"/>
    <e v="#N/A"/>
    <s v=""/>
    <e v="#N/A"/>
    <n v="32041"/>
    <s v="No"/>
    <s v="R"/>
    <s v="No"/>
    <s v="Yes"/>
    <n v="0.67"/>
    <n v="21467.47"/>
    <e v="#N/A"/>
    <e v="#N/A"/>
    <e v="#N/A"/>
    <m/>
    <s v="No"/>
    <m/>
    <m/>
    <m/>
    <x v="2"/>
    <n v="1558"/>
    <n v="84.57"/>
    <s v="Ok"/>
    <e v="#N/A"/>
    <e v="#N/A"/>
  </r>
  <r>
    <n v="1559"/>
    <s v="Nassau"/>
    <s v="43-2N-27-4642-0041-0000"/>
    <n v="1045.53"/>
    <n v="2017"/>
    <n v="1045.53"/>
    <n v="1045.53"/>
    <n v="0"/>
    <n v="85262"/>
    <s v="YULEE"/>
    <s v="Florida"/>
    <n v="32097"/>
    <s v="85262 LINDA RD"/>
    <s v="YULEE FL 32097"/>
    <n v="-81.578150871513301"/>
    <n v="30.579423884697"/>
    <s v="EDWARDS DEBRA L"/>
    <n v="2"/>
    <s v="MOBILE HOMES"/>
    <n v="1006"/>
    <s v="Mobile home"/>
    <n v="2017"/>
    <n v="101009"/>
    <n v="2017"/>
    <n v="101009"/>
    <n v="937.16"/>
    <n v="0.89634922001281647"/>
    <m/>
    <m/>
    <s v="No"/>
    <s v="No"/>
    <s v="No"/>
    <m/>
    <m/>
    <s v="I"/>
    <s v="I"/>
    <s v="I"/>
    <s v="I"/>
    <n v="0"/>
    <n v="0"/>
    <n v="0"/>
    <s v="No"/>
    <s v="No"/>
    <s v="No"/>
    <n v="0"/>
    <n v="0"/>
    <n v="0"/>
    <n v="0"/>
    <n v="0"/>
    <n v="0"/>
    <s v="Potential Low Risk"/>
    <s v="Minimal"/>
    <n v="0"/>
    <s v="Yes"/>
    <s v="Yes"/>
    <s v="No"/>
    <s v="Without Environmental Issues"/>
    <s v="No"/>
    <s v="None"/>
    <s v="85262 LINDA RD"/>
    <s v="Yulee"/>
    <s v="Florida"/>
    <n v="32097"/>
    <s v="85262 LINDA RD YULEE FL 32097"/>
    <s v=""/>
    <s v="Pass"/>
    <s v="Yes"/>
    <s v="FV&lt;$10K"/>
    <s v="N/A"/>
    <s v="No, &lt; $20K Lien"/>
    <s v="No, Lien &lt; $20K"/>
    <s v="N/A"/>
    <s v="No"/>
    <s v="No"/>
    <n v="0"/>
    <s v="No"/>
    <n v="101009"/>
    <n v="1"/>
    <n v="101009"/>
    <m/>
    <n v="0"/>
    <n v="0"/>
    <s v=""/>
    <e v="#N/A"/>
    <n v="101009"/>
    <s v="No"/>
    <s v="R"/>
    <s v="No"/>
    <s v="Yes"/>
    <n v="0.67"/>
    <n v="67676.03"/>
    <n v="4182.12"/>
    <n v="63493.909999999996"/>
    <n v="4.140343929748834E-2"/>
    <m/>
    <s v="No"/>
    <m/>
    <m/>
    <m/>
    <x v="0"/>
    <n v="1559"/>
    <n v="1045.53"/>
    <s v="Ok"/>
    <n v="0"/>
    <n v="0"/>
  </r>
  <r>
    <n v="1560"/>
    <s v="Nassau"/>
    <s v="43-2N-27-4642-0046-0000"/>
    <n v="620.66"/>
    <n v="2017"/>
    <n v="620.66"/>
    <n v="620.66"/>
    <n v="0"/>
    <n v="85126"/>
    <s v="YULEE"/>
    <s v="Florida"/>
    <n v="32097"/>
    <s v="85126 LINDA RD"/>
    <s v="YULEE FL 32097"/>
    <n v="-81.579700279134101"/>
    <n v="30.577857064208199"/>
    <s v="MELVIN KENNETH J"/>
    <n v="2"/>
    <s v="MOBILE HOMES"/>
    <n v="1006"/>
    <s v="Mobile home"/>
    <n v="2017"/>
    <n v="34416"/>
    <n v="2017"/>
    <n v="37947"/>
    <n v="544.29999999999995"/>
    <n v="0.87696967744014431"/>
    <m/>
    <s v="No"/>
    <s v="No"/>
    <s v="No"/>
    <m/>
    <m/>
    <m/>
    <s v="I"/>
    <s v="I"/>
    <s v="I"/>
    <s v="I"/>
    <n v="0"/>
    <n v="0"/>
    <n v="0"/>
    <s v="No"/>
    <s v="No"/>
    <s v="No"/>
    <n v="0"/>
    <n v="0"/>
    <n v="7000"/>
    <s v="SELLER TAKE-BACK"/>
    <n v="0"/>
    <n v="0"/>
    <s v="Potential Low Risk"/>
    <s v="Moderate"/>
    <n v="0"/>
    <s v="No"/>
    <s v="Yes"/>
    <s v="No"/>
    <s v="Without Environmental Issues"/>
    <s v="No"/>
    <s v="None"/>
    <s v="85126 LINDA RD"/>
    <s v="Yulee"/>
    <s v="Florida"/>
    <n v="32097"/>
    <s v="85126 LINDA RD YULEE FL 32097"/>
    <s v="L"/>
    <s v="Pass"/>
    <s v="Yes"/>
    <s v="FV&lt;$10K"/>
    <s v="N/A"/>
    <s v="No, &lt; $20K Lien"/>
    <s v="No, Lien &lt; $20K"/>
    <s v="N/A"/>
    <s v="No"/>
    <s v="No"/>
    <n v="0"/>
    <s v="No"/>
    <n v="34416"/>
    <n v="1"/>
    <n v="34416"/>
    <m/>
    <n v="0"/>
    <n v="0"/>
    <s v=""/>
    <e v="#N/A"/>
    <n v="34416"/>
    <s v="No"/>
    <s v="R"/>
    <s v="No"/>
    <s v="No"/>
    <n v="0.35"/>
    <n v="12045.599999999999"/>
    <n v="2482.64"/>
    <n v="9562.9599999999991"/>
    <n v="7.2136215713621568E-2"/>
    <m/>
    <s v="No"/>
    <m/>
    <m/>
    <m/>
    <x v="0"/>
    <n v="1560"/>
    <n v="620.66"/>
    <s v="Ok"/>
    <n v="0"/>
    <n v="0"/>
  </r>
  <r>
    <n v="1561"/>
    <s v="Nassau"/>
    <s v="43-2N-27-4643-0030-0000"/>
    <n v="489.01"/>
    <n v="2017"/>
    <n v="489.01"/>
    <n v="489.01"/>
    <n v="0"/>
    <n v="85344"/>
    <s v="YULEE"/>
    <s v="Florida"/>
    <n v="32097"/>
    <s v="85344 LANA RD"/>
    <s v="YULEE FL 32097"/>
    <n v="-81.579523311118706"/>
    <n v="30.582185832482701"/>
    <s v="MULLIN HENRY J"/>
    <n v="2"/>
    <s v="MOBILE HOMES"/>
    <n v="1006"/>
    <s v="Mobile home"/>
    <n v="2017"/>
    <n v="56682"/>
    <n v="2017"/>
    <n v="75630"/>
    <n v="422.57"/>
    <n v="0.86413365779840901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n v="0"/>
    <s v="No"/>
    <s v="Without Environmental Issues"/>
    <s v="No"/>
    <s v="None"/>
    <s v="85344 LANA RD"/>
    <s v="Yulee"/>
    <s v="Florida"/>
    <n v="32097"/>
    <s v="85344 LANA RD YULEE FL 32097"/>
    <s v=""/>
    <s v="Pass"/>
    <s v="No"/>
    <s v="FV&lt;$10K"/>
    <s v="N/A"/>
    <s v="No, &lt; $20K Lien"/>
    <s v="No, Lien &lt; $20K"/>
    <s v="N/A"/>
    <s v="No"/>
    <s v="No"/>
    <n v="0"/>
    <s v="No"/>
    <n v="56682"/>
    <n v="1"/>
    <n v="56682"/>
    <m/>
    <n v="0"/>
    <n v="0"/>
    <s v=""/>
    <e v="#N/A"/>
    <n v="56682"/>
    <s v="No"/>
    <s v="R"/>
    <s v="No"/>
    <s v="Yes"/>
    <n v="0.67"/>
    <n v="37976.94"/>
    <n v="1956.04"/>
    <n v="36020.9"/>
    <n v="3.4509015207649693E-2"/>
    <m/>
    <s v="No"/>
    <m/>
    <m/>
    <m/>
    <x v="0"/>
    <n v="1561"/>
    <n v="489.01"/>
    <s v="Ok"/>
    <n v="0"/>
    <n v="0"/>
  </r>
  <r>
    <n v="1562"/>
    <s v="Nassau"/>
    <s v="43-2N-27-4643-0040-0000"/>
    <n v="607.30999999999995"/>
    <n v="2017"/>
    <n v="607.30999999999995"/>
    <n v="607.30999999999995"/>
    <n v="0"/>
    <n v="85592"/>
    <s v="YULEE"/>
    <s v="Florida"/>
    <n v="32097"/>
    <s v="85592 LANA RD"/>
    <s v="YULEE FL 32097"/>
    <n v="-81.582943500800795"/>
    <n v="30.585089746270601"/>
    <s v="NELSON BARBARA"/>
    <n v="2"/>
    <s v="MOBILE HOMES"/>
    <n v="1006"/>
    <s v="Mobile home"/>
    <n v="2017"/>
    <n v="73260"/>
    <n v="2017"/>
    <n v="92996"/>
    <n v="531.95000000000005"/>
    <n v="0.87591180780820355"/>
    <s v="No"/>
    <s v="No"/>
    <s v="No"/>
    <s v="No"/>
    <s v="No"/>
    <s v="No"/>
    <m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Yes"/>
    <s v="No"/>
    <s v="No"/>
    <s v="Without Environmental Issues"/>
    <s v="No"/>
    <s v="None"/>
    <s v="85592 LANA RD"/>
    <s v="Yulee"/>
    <s v="Florida"/>
    <n v="32097"/>
    <s v="85592 LANA RD YULEE FL 32097"/>
    <s v=""/>
    <s v="Pass"/>
    <s v="No"/>
    <s v="FV&lt;$10K"/>
    <s v="N/A"/>
    <s v="No, &lt; $20K Lien"/>
    <s v="No, Lien &lt; $20K"/>
    <s v="N/A"/>
    <s v="No"/>
    <s v="No"/>
    <n v="1"/>
    <s v="No"/>
    <n v="73260"/>
    <n v="1"/>
    <n v="73260"/>
    <m/>
    <n v="0"/>
    <n v="0"/>
    <s v=""/>
    <e v="#N/A"/>
    <n v="73260"/>
    <s v="No"/>
    <s v="R"/>
    <s v="No"/>
    <s v="Yes"/>
    <n v="0.67"/>
    <n v="49084.200000000004"/>
    <n v="3036.5499999999997"/>
    <n v="46047.65"/>
    <n v="4.1448948948948947E-2"/>
    <m/>
    <s v="No"/>
    <m/>
    <m/>
    <m/>
    <x v="0"/>
    <n v="1562"/>
    <n v="607.30999999999995"/>
    <s v="Ok"/>
    <n v="0"/>
    <n v="0"/>
  </r>
  <r>
    <n v="1563"/>
    <s v="Nassau"/>
    <s v="43-2N-27-4643-0042-0000"/>
    <n v="702.03"/>
    <n v="2017"/>
    <n v="702.03"/>
    <n v="702.03"/>
    <n v="0"/>
    <n v="85642"/>
    <s v="YULEE"/>
    <s v="Florida"/>
    <n v="32097"/>
    <s v="85642 LANA RD"/>
    <s v="YULEE FL 32097"/>
    <n v="-81.583668571347303"/>
    <n v="30.585625333780001"/>
    <s v="MOORE JON M"/>
    <n v="2"/>
    <s v="MOBILE HOMES"/>
    <n v="1006"/>
    <s v="Mobile home"/>
    <n v="2017"/>
    <n v="80027"/>
    <n v="2017"/>
    <n v="80027"/>
    <n v="619.53"/>
    <n v="0.88248365454467759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0"/>
    <s v="Yes"/>
    <s v="No"/>
    <s v="No"/>
    <s v="Without Environmental Issues"/>
    <s v="No"/>
    <s v="None"/>
    <s v="85642 LANA RD"/>
    <s v="Yulee"/>
    <s v="Florida"/>
    <n v="32097"/>
    <s v="85642 LANA RD YULEE FL 32097"/>
    <s v=""/>
    <s v="Pass"/>
    <s v="No"/>
    <s v="FV&lt;$10K"/>
    <s v="N/A"/>
    <s v="No, &lt; $20K Lien"/>
    <s v="No, Lien &lt; $20K"/>
    <s v="N/A"/>
    <s v="No"/>
    <s v="No"/>
    <n v="0"/>
    <s v="No"/>
    <n v="80027"/>
    <n v="1"/>
    <n v="80027"/>
    <m/>
    <n v="0"/>
    <n v="0"/>
    <s v=""/>
    <e v="#N/A"/>
    <n v="80027"/>
    <s v="No"/>
    <s v="R"/>
    <s v="No"/>
    <s v="Yes"/>
    <n v="0.67"/>
    <n v="53618.090000000004"/>
    <n v="2808.12"/>
    <n v="50809.97"/>
    <n v="3.508965724068127E-2"/>
    <m/>
    <s v="No"/>
    <m/>
    <m/>
    <m/>
    <x v="0"/>
    <n v="1563"/>
    <n v="702.03"/>
    <s v="Ok"/>
    <n v="0"/>
    <n v="0"/>
  </r>
  <r>
    <n v="1564"/>
    <s v="Nassau"/>
    <s v="43-2N-27-4645-0003-0000"/>
    <n v="715.29"/>
    <n v="2017"/>
    <n v="715.29"/>
    <n v="715.29"/>
    <n v="0"/>
    <n v="85063"/>
    <s v="YULEE"/>
    <s v="Florida"/>
    <n v="32097"/>
    <s v="85063 BLACKMON RD"/>
    <s v="YULEE FL 32097"/>
    <n v="-81.571684413660606"/>
    <n v="30.580750296245299"/>
    <s v="WILSON DAVID GLEN"/>
    <n v="2"/>
    <s v="MOBILE HOMES"/>
    <n v="1006"/>
    <s v="Mobile home"/>
    <n v="2017"/>
    <n v="38266"/>
    <n v="2017"/>
    <n v="46225"/>
    <n v="631.79999999999995"/>
    <n v="0.88327811097596776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85063 BLACKMON RD"/>
    <s v="Yulee"/>
    <s v="Florida"/>
    <n v="32097"/>
    <s v="85063 BLACKMON RD YULEE FL 32097"/>
    <s v=""/>
    <s v="Pass"/>
    <s v="No"/>
    <s v="FV&lt;$10K"/>
    <s v="N/A"/>
    <s v="No, &lt; $20K Lien"/>
    <s v="No, Lien &lt; $20K"/>
    <s v="N/A"/>
    <s v="No"/>
    <s v="No"/>
    <n v="0"/>
    <s v="No"/>
    <n v="38266"/>
    <n v="1"/>
    <n v="38266"/>
    <m/>
    <n v="0"/>
    <n v="0"/>
    <s v=""/>
    <e v="#N/A"/>
    <n v="38266"/>
    <s v="No"/>
    <s v="R"/>
    <s v="No"/>
    <s v="No"/>
    <n v="0.35"/>
    <n v="13393.099999999999"/>
    <n v="2861.16"/>
    <n v="10531.939999999999"/>
    <n v="7.4770292165368735E-2"/>
    <m/>
    <s v="No"/>
    <m/>
    <m/>
    <m/>
    <x v="0"/>
    <n v="1564"/>
    <n v="715.29"/>
    <s v="Ok"/>
    <n v="0"/>
    <n v="0"/>
  </r>
  <r>
    <n v="1565"/>
    <s v="Nassau"/>
    <s v="43-2N-27-4645-0026-0000"/>
    <n v="466.7"/>
    <n v="2017"/>
    <n v="466.7"/>
    <n v="466.7"/>
    <n v="0"/>
    <n v="85393"/>
    <s v="YULEE"/>
    <s v="Florida"/>
    <n v="32097"/>
    <s v="85393 BLACKMON RD"/>
    <s v="YULEE FL 32097"/>
    <n v="-81.5749589479489"/>
    <n v="30.588514500232598"/>
    <s v="JOHNSON WILLIAM PRESTON"/>
    <n v="2"/>
    <s v="MOBILE HOMES"/>
    <n v="1006"/>
    <s v="Mobile home"/>
    <n v="2017"/>
    <n v="53556"/>
    <n v="2017"/>
    <n v="71860"/>
    <n v="401.94"/>
    <n v="0.86123848296550243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Yes"/>
    <s v="No"/>
    <s v="No"/>
    <s v="Without Environmental Issues"/>
    <s v="No"/>
    <s v="None"/>
    <s v="85393 BLACKMON RD"/>
    <s v="Yulee"/>
    <s v="Florida"/>
    <n v="32097"/>
    <s v="85393 BLACKMON RD YULEE FL 32097"/>
    <s v=""/>
    <s v="Pass"/>
    <s v="No"/>
    <s v="FV&lt;$10K"/>
    <s v="N/A"/>
    <s v="No, &lt; $20K Lien"/>
    <s v="No, Lien &lt; $20K"/>
    <s v="N/A"/>
    <s v="No"/>
    <s v="No"/>
    <n v="1"/>
    <s v="No"/>
    <n v="53556"/>
    <n v="1"/>
    <n v="53556"/>
    <m/>
    <n v="0"/>
    <n v="0"/>
    <s v=""/>
    <e v="#N/A"/>
    <n v="53556"/>
    <s v="No"/>
    <s v="R"/>
    <s v="No"/>
    <s v="Yes"/>
    <n v="0.67"/>
    <n v="35882.520000000004"/>
    <n v="2333.5"/>
    <n v="33549.020000000004"/>
    <n v="4.3571215176637541E-2"/>
    <m/>
    <s v="No"/>
    <m/>
    <m/>
    <m/>
    <x v="0"/>
    <n v="1565"/>
    <n v="466.7"/>
    <s v="Ok"/>
    <n v="0"/>
    <n v="0"/>
  </r>
  <r>
    <n v="1566"/>
    <s v="Nassau"/>
    <s v="43-2N-27-4647-0006-0130"/>
    <n v="974.97"/>
    <n v="2017"/>
    <n v="974.97"/>
    <n v="974.97"/>
    <n v="0"/>
    <n v="85007"/>
    <s v="YULEE"/>
    <s v="Florida"/>
    <n v="32097"/>
    <s v="85007 CLAXTON RD"/>
    <s v="YULEE FL 32097"/>
    <n v="-81.583992688489204"/>
    <n v="30.5768537580892"/>
    <s v="CHAIRES CHRISTINA"/>
    <n v="2"/>
    <s v="MOBILE HOMES"/>
    <n v="1006"/>
    <s v="Mobile home"/>
    <n v="2017"/>
    <n v="96699"/>
    <n v="2017"/>
    <n v="113164"/>
    <n v="871.91"/>
    <n v="0.8942941834107716"/>
    <m/>
    <m/>
    <m/>
    <m/>
    <m/>
    <s v="No"/>
    <m/>
    <s v="I"/>
    <n v="0"/>
    <n v="0"/>
    <n v="0"/>
    <n v="0"/>
    <n v="0"/>
    <n v="0"/>
    <s v="No"/>
    <s v="No"/>
    <s v="No"/>
    <n v="0"/>
    <n v="0"/>
    <n v="63000"/>
    <s v="NEW CONVENTIONAL"/>
    <n v="0"/>
    <n v="0"/>
    <s v="Potential Low Risk"/>
    <s v="High"/>
    <n v="0"/>
    <s v="Yes"/>
    <s v="No"/>
    <s v="No"/>
    <s v="Without Environmental Issues"/>
    <s v="No"/>
    <s v="None"/>
    <s v="85007 CLAXTON RD"/>
    <s v="Yulee"/>
    <s v="Florida"/>
    <n v="32097"/>
    <s v="85007 CLAXTON RD YULEE FL 32097"/>
    <s v="L"/>
    <s v="Pass"/>
    <s v="No"/>
    <s v="FV&lt;$10K"/>
    <s v="N/A"/>
    <s v="No, &lt; $20K Lien"/>
    <s v="No, Lien &lt; $20K"/>
    <s v="N/A"/>
    <s v="No"/>
    <s v="No"/>
    <n v="0"/>
    <s v="No"/>
    <n v="96699"/>
    <n v="1"/>
    <n v="96699"/>
    <m/>
    <n v="0"/>
    <n v="0"/>
    <s v=""/>
    <e v="#N/A"/>
    <n v="96699"/>
    <s v="No"/>
    <s v="R"/>
    <s v="No"/>
    <s v="Yes"/>
    <n v="0.67"/>
    <n v="64788.33"/>
    <n v="3899.88"/>
    <n v="60888.450000000004"/>
    <n v="4.0330096484968825E-2"/>
    <m/>
    <s v="No"/>
    <m/>
    <m/>
    <m/>
    <x v="0"/>
    <n v="1566"/>
    <n v="974.97"/>
    <s v="Ok"/>
    <n v="0"/>
    <n v="0"/>
  </r>
  <r>
    <n v="1567"/>
    <s v="Nassau"/>
    <s v="43-2N-27-4647-0006-0160"/>
    <n v="633.39"/>
    <n v="2017"/>
    <n v="633.39"/>
    <n v="633.39"/>
    <n v="0"/>
    <n v="85071"/>
    <s v="YULEE"/>
    <s v="Florida"/>
    <n v="32097"/>
    <s v="85071 CLAXTON RD"/>
    <s v="YULEE FL 32097"/>
    <n v="-81.584819839222405"/>
    <n v="30.5777535688852"/>
    <s v="DAVIDSON MELISSA A"/>
    <n v="2"/>
    <s v="MOBILE HOMES"/>
    <n v="1006"/>
    <s v="Mobile home"/>
    <n v="2017"/>
    <n v="76335"/>
    <n v="2017"/>
    <n v="102394"/>
    <n v="556.07000000000005"/>
    <n v="0.8779267118205214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n v="0"/>
    <s v="No"/>
    <s v="Without Environmental Issues"/>
    <s v="No"/>
    <s v="None"/>
    <s v="85071 CLAXTON RD"/>
    <s v="Yulee"/>
    <s v="Florida"/>
    <n v="32097"/>
    <s v="85071 CLAXTON RD YULEE FL 32097"/>
    <s v=""/>
    <s v="Pass"/>
    <s v="No"/>
    <s v="FV&lt;$10K"/>
    <s v="N/A"/>
    <s v="No, &lt; $20K Lien"/>
    <s v="No, Lien &lt; $20K"/>
    <s v="N/A"/>
    <s v="No"/>
    <s v="No"/>
    <n v="0"/>
    <s v="No"/>
    <n v="76335"/>
    <n v="1"/>
    <n v="76335"/>
    <m/>
    <n v="0"/>
    <n v="0"/>
    <s v=""/>
    <e v="#N/A"/>
    <n v="76335"/>
    <s v="No"/>
    <s v="R"/>
    <s v="No"/>
    <s v="Yes"/>
    <n v="0.67"/>
    <n v="51144.450000000004"/>
    <n v="2533.56"/>
    <n v="48610.890000000007"/>
    <n v="3.3190017685203382E-2"/>
    <m/>
    <s v="No"/>
    <m/>
    <m/>
    <m/>
    <x v="0"/>
    <n v="1567"/>
    <n v="633.39"/>
    <s v="Ok"/>
    <n v="0"/>
    <n v="0"/>
  </r>
  <r>
    <n v="1568"/>
    <s v="Nassau"/>
    <s v="43-2N-27-4648-0001-0010"/>
    <n v="604.36"/>
    <n v="2017"/>
    <n v="604.36"/>
    <n v="604.36"/>
    <n v="0"/>
    <n v="85737"/>
    <s v="YULEE"/>
    <s v="Florida"/>
    <n v="32097"/>
    <s v="85737 LANA RD"/>
    <s v="YULEE FL 32097"/>
    <n v="-81.585576115072996"/>
    <n v="30.585767695789698"/>
    <s v="JOHNSON MICHAEL L"/>
    <n v="2"/>
    <s v="MOBILE HOMES"/>
    <n v="1006"/>
    <s v="Mobile home"/>
    <n v="2017"/>
    <n v="72846"/>
    <n v="2017"/>
    <n v="94787"/>
    <n v="529.22"/>
    <n v="0.87567013038586272"/>
    <m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0"/>
    <s v="Yes"/>
    <s v="Yes"/>
    <s v="No"/>
    <s v="Without Environmental Issues"/>
    <s v="No"/>
    <s v="None"/>
    <s v="85737 LANA RD"/>
    <s v="Yulee"/>
    <s v="Florida"/>
    <n v="32097"/>
    <s v="85737 LANA RD YULEE FL 32097"/>
    <s v=""/>
    <s v="Pass"/>
    <s v="Yes"/>
    <s v="FV&lt;$10K"/>
    <s v="N/A"/>
    <s v="No, &lt; $20K Lien"/>
    <s v="No, Lien &lt; $20K"/>
    <s v="N/A"/>
    <s v="No"/>
    <s v="No"/>
    <n v="0"/>
    <s v="No"/>
    <n v="72846"/>
    <n v="1"/>
    <n v="72846"/>
    <m/>
    <n v="0"/>
    <n v="0"/>
    <s v=""/>
    <e v="#N/A"/>
    <n v="72846"/>
    <s v="No"/>
    <s v="R"/>
    <s v="No"/>
    <s v="Yes"/>
    <n v="0.67"/>
    <n v="48806.82"/>
    <n v="2417.44"/>
    <n v="46389.38"/>
    <n v="3.3185624468055896E-2"/>
    <m/>
    <s v="No"/>
    <m/>
    <m/>
    <m/>
    <x v="0"/>
    <n v="1568"/>
    <n v="604.36"/>
    <s v="Ok"/>
    <n v="0"/>
    <n v="0"/>
  </r>
  <r>
    <n v="1569"/>
    <s v="Nassau"/>
    <s v="43-2N-27-4648-0001-0070"/>
    <n v="862.19"/>
    <n v="2017"/>
    <n v="862.19"/>
    <n v="862.19"/>
    <n v="0"/>
    <n v="85571"/>
    <s v="YULEE"/>
    <s v="Florida"/>
    <n v="32097"/>
    <s v="85571 LANA RD"/>
    <s v="YULEE FL 32097"/>
    <n v="-81.5833447310427"/>
    <n v="30.584128468029299"/>
    <s v="HARPE CONNIE D"/>
    <n v="2"/>
    <s v="MOBILE HOMES"/>
    <n v="1006"/>
    <s v="Mobile home"/>
    <n v="2017"/>
    <n v="46496"/>
    <n v="2017"/>
    <n v="56155"/>
    <n v="767.63"/>
    <n v="0.89032579825792457"/>
    <s v="No"/>
    <s v="No"/>
    <s v="No"/>
    <m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85571 LANA RD"/>
    <s v="Yulee"/>
    <s v="Florida"/>
    <n v="32097"/>
    <s v="85571 LANA RD YULEE FL 32097"/>
    <s v=""/>
    <s v="Pass"/>
    <s v="No"/>
    <s v="FV&lt;$10K"/>
    <s v="N/A"/>
    <s v="No, &lt; $20K Lien"/>
    <s v="No, Lien &lt; $20K"/>
    <s v="N/A"/>
    <s v="No"/>
    <s v="No"/>
    <n v="1"/>
    <s v="No"/>
    <n v="46496"/>
    <n v="1"/>
    <n v="46496"/>
    <m/>
    <n v="0"/>
    <n v="0"/>
    <s v=""/>
    <e v="#N/A"/>
    <n v="46496"/>
    <s v="No"/>
    <s v="R"/>
    <s v="No"/>
    <s v="No"/>
    <n v="0.35"/>
    <n v="16273.599999999999"/>
    <n v="4310.9500000000007"/>
    <n v="11962.649999999998"/>
    <n v="9.2716577770130773E-2"/>
    <m/>
    <s v="No"/>
    <m/>
    <m/>
    <m/>
    <x v="0"/>
    <n v="1569"/>
    <n v="862.19"/>
    <s v="Ok"/>
    <n v="0"/>
    <n v="0"/>
  </r>
  <r>
    <n v="1570"/>
    <s v="Nassau"/>
    <s v="43-2N-27-4648-0001-0140"/>
    <n v="282.14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40778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40778"/>
    <n v="1"/>
    <n v="40778"/>
    <m/>
    <e v="#N/A"/>
    <e v="#N/A"/>
    <s v=""/>
    <e v="#N/A"/>
    <n v="40778"/>
    <s v="No"/>
    <s v="R"/>
    <s v="No"/>
    <s v="Yes"/>
    <n v="0.67"/>
    <n v="27321.260000000002"/>
    <e v="#N/A"/>
    <e v="#N/A"/>
    <e v="#N/A"/>
    <m/>
    <e v="#N/A"/>
    <m/>
    <m/>
    <m/>
    <x v="5"/>
    <n v="1570"/>
    <n v="282.14"/>
    <e v="#N/A"/>
    <e v="#N/A"/>
    <e v="#N/A"/>
  </r>
  <r>
    <n v="1571"/>
    <s v="Nassau"/>
    <s v="43-2N-27-4648-0001-0160"/>
    <n v="803.81"/>
    <n v="2017"/>
    <n v="803.81"/>
    <n v="803.81"/>
    <n v="0"/>
    <n v="85714"/>
    <s v="YULEE"/>
    <s v="Florida"/>
    <n v="32097"/>
    <s v="85714 CLAXTON RD"/>
    <s v="YULEE FL 32097"/>
    <n v="-81.586171129774996"/>
    <n v="30.585157656981799"/>
    <s v="JOHNSON MICHAEL"/>
    <n v="2"/>
    <s v="MOBILE HOMES"/>
    <n v="1006"/>
    <s v="Mobile home"/>
    <n v="2017"/>
    <n v="47141"/>
    <n v="2017"/>
    <n v="47141"/>
    <n v="713.65"/>
    <n v="0.88783418967168859"/>
    <s v="No"/>
    <s v="No"/>
    <s v="No"/>
    <m/>
    <s v="No"/>
    <s v="No"/>
    <s v="No"/>
    <s v="I"/>
    <s v="I"/>
    <s v="I"/>
    <s v="I"/>
    <s v="I"/>
    <s v="I"/>
    <s v="I"/>
    <s v="No"/>
    <s v="No"/>
    <s v="No"/>
    <n v="0"/>
    <n v="0"/>
    <n v="0"/>
    <s v="BALLOON"/>
    <n v="0"/>
    <n v="0"/>
    <s v="Potential Low Risk"/>
    <s v="Minimal"/>
    <n v="0"/>
    <s v="No"/>
    <s v="No"/>
    <s v="No"/>
    <s v="Without Environmental Issues"/>
    <s v="No"/>
    <s v="None"/>
    <s v="85714 CLAXTON RD"/>
    <s v="Yulee"/>
    <s v="Florida"/>
    <n v="32097"/>
    <s v="85714 CLAXTON RD YULEE FL 32097"/>
    <s v=""/>
    <s v="Pass"/>
    <s v="No"/>
    <s v="FV&lt;$10K"/>
    <s v="N/A"/>
    <s v="No, &lt; $20K Lien"/>
    <s v="No, Lien &lt; $20K"/>
    <s v="N/A"/>
    <s v="No"/>
    <s v="No"/>
    <n v="0"/>
    <s v="No"/>
    <n v="47141"/>
    <n v="1"/>
    <n v="47141"/>
    <m/>
    <n v="0"/>
    <n v="0"/>
    <s v=""/>
    <e v="#N/A"/>
    <n v="47141"/>
    <s v="No"/>
    <s v="R"/>
    <s v="No"/>
    <s v="No"/>
    <n v="0.35"/>
    <n v="16499.349999999999"/>
    <n v="3215.24"/>
    <n v="13284.109999999999"/>
    <n v="6.8204747459748416E-2"/>
    <m/>
    <s v="No"/>
    <m/>
    <m/>
    <m/>
    <x v="0"/>
    <n v="1571"/>
    <n v="803.81"/>
    <s v="Ok"/>
    <n v="0"/>
    <n v="0"/>
  </r>
  <r>
    <n v="1572"/>
    <s v="Nassau"/>
    <s v="43-2N-27-4648-0002-0050"/>
    <n v="613.80999999999995"/>
    <n v="2017"/>
    <n v="613.80999999999995"/>
    <n v="613.80999999999995"/>
    <n v="0"/>
    <n v="85113"/>
    <s v="YULEE"/>
    <s v="Florida"/>
    <n v="32097"/>
    <s v="85113 SARA RD"/>
    <s v="YULEE FL 32097"/>
    <n v="-81.585473497130195"/>
    <n v="30.583374364971501"/>
    <s v="GRAVES JEFFREY LEE"/>
    <n v="1"/>
    <s v="SINGLE FAMILY"/>
    <n v="1001"/>
    <s v="Single Family Residential"/>
    <n v="2017"/>
    <n v="74171"/>
    <n v="2017"/>
    <n v="100098"/>
    <n v="537.96"/>
    <n v="0.87642755901663394"/>
    <s v="No"/>
    <m/>
    <m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oderate"/>
    <n v="1"/>
    <s v="Yes"/>
    <s v="No"/>
    <s v="No"/>
    <s v="Without Environmental Issues"/>
    <s v="No"/>
    <s v="None"/>
    <s v="85113 SARA RD"/>
    <s v="Yulee"/>
    <s v="Florida"/>
    <n v="32097"/>
    <s v="85113 SARA RD YULEE FL 32097"/>
    <s v=""/>
    <s v="Pass"/>
    <s v="No"/>
    <s v="FV&lt;$10K"/>
    <s v="N/A"/>
    <s v="No, &lt; $20K Lien"/>
    <s v="No, Lien &lt; $20K"/>
    <s v="N/A"/>
    <s v="No"/>
    <s v="No"/>
    <n v="1"/>
    <s v="No"/>
    <n v="74171"/>
    <n v="1"/>
    <n v="74171"/>
    <m/>
    <n v="0"/>
    <n v="0"/>
    <s v=""/>
    <e v="#N/A"/>
    <n v="74171"/>
    <s v="No"/>
    <s v="S"/>
    <s v="No"/>
    <s v="Yes"/>
    <n v="0.67"/>
    <n v="49694.57"/>
    <n v="3069.0499999999997"/>
    <n v="46625.52"/>
    <n v="4.1378031845330385E-2"/>
    <m/>
    <s v="No"/>
    <m/>
    <m/>
    <m/>
    <x v="0"/>
    <n v="1572"/>
    <n v="613.80999999999995"/>
    <s v="Ok"/>
    <n v="0"/>
    <n v="0"/>
  </r>
  <r>
    <n v="1573"/>
    <s v="Nassau"/>
    <s v="43-2N-27-4648-0002-0060"/>
    <n v="1313.2"/>
    <n v="2017"/>
    <n v="1313.2"/>
    <n v="1313.2"/>
    <n v="0"/>
    <n v="85089"/>
    <s v="YULEE"/>
    <s v="Florida"/>
    <n v="32097"/>
    <s v="85089 SARA RD"/>
    <s v="YULEE FL 32097"/>
    <n v="-81.585096301423107"/>
    <n v="30.583096548815501"/>
    <s v="ADAMS JOHN"/>
    <n v="2"/>
    <s v="MOBILE HOMES"/>
    <n v="1006"/>
    <s v="Mobile home"/>
    <n v="2017"/>
    <n v="103699"/>
    <n v="2017"/>
    <n v="110824"/>
    <n v="1184.6500000000001"/>
    <n v="0.90210935120316782"/>
    <s v="No"/>
    <m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s v="No"/>
    <s v="No"/>
    <s v="Without Environmental Issues"/>
    <s v="No"/>
    <s v="None"/>
    <s v="85089 SARA RD"/>
    <s v="Yulee"/>
    <s v="Florida"/>
    <n v="32097"/>
    <s v="85089 SARA RD YULEE FL 32097"/>
    <s v=""/>
    <s v="Pass"/>
    <s v="No"/>
    <s v="FV&lt;$10K"/>
    <s v="N/A"/>
    <s v="No, &lt; $20K Lien"/>
    <s v="No, Lien &lt; $20K"/>
    <s v="N/A"/>
    <s v="No"/>
    <s v="No"/>
    <n v="0"/>
    <s v="No"/>
    <n v="103699"/>
    <n v="1"/>
    <n v="103699"/>
    <m/>
    <n v="0"/>
    <n v="0"/>
    <s v=""/>
    <e v="#N/A"/>
    <n v="103699"/>
    <s v="No"/>
    <s v="R"/>
    <s v="No"/>
    <s v="Yes"/>
    <n v="0.67"/>
    <n v="69478.33"/>
    <n v="5252.8"/>
    <n v="64225.53"/>
    <n v="5.0654297534209587E-2"/>
    <m/>
    <s v="No"/>
    <m/>
    <m/>
    <m/>
    <x v="0"/>
    <n v="1573"/>
    <n v="1313.2"/>
    <s v="Ok"/>
    <n v="0"/>
    <n v="0"/>
  </r>
  <r>
    <n v="1574"/>
    <s v="Nassau"/>
    <s v="43-2N-27-4648-0002-0070"/>
    <n v="50.19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27436"/>
    <e v="#N/A"/>
    <e v="#N/A"/>
    <e v="#N/A"/>
    <n v="0"/>
    <m/>
    <m/>
    <m/>
    <m/>
    <m/>
    <s v="No"/>
    <s v="No"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Lien&lt;$150"/>
    <e v="#N/A"/>
    <s v="FV&lt;$10K"/>
    <s v="N/A"/>
    <s v="No, &lt; $20K Lien"/>
    <s v="No, Lien &lt; $20K"/>
    <s v="N/A"/>
    <s v="No"/>
    <s v="No"/>
    <n v="0"/>
    <s v="No"/>
    <n v="27436"/>
    <n v="1"/>
    <n v="27436"/>
    <m/>
    <e v="#N/A"/>
    <e v="#N/A"/>
    <s v=""/>
    <e v="#N/A"/>
    <n v="27436"/>
    <s v="No"/>
    <s v="R"/>
    <s v="No"/>
    <s v="Yes"/>
    <n v="0.67"/>
    <n v="18382.120000000003"/>
    <e v="#N/A"/>
    <e v="#N/A"/>
    <e v="#N/A"/>
    <m/>
    <s v="No"/>
    <m/>
    <m/>
    <m/>
    <x v="2"/>
    <n v="1574"/>
    <n v="50.19"/>
    <s v="Ok"/>
    <e v="#N/A"/>
    <e v="#N/A"/>
  </r>
  <r>
    <n v="1575"/>
    <s v="Nassau"/>
    <s v="43-2N-27-4648-0003-0080"/>
    <n v="836.01"/>
    <n v="2017"/>
    <n v="836.01"/>
    <n v="836.01"/>
    <n v="0"/>
    <n v="85225"/>
    <s v="YULEE"/>
    <s v="Florida"/>
    <n v="32097"/>
    <s v="85225 FAYE RD"/>
    <s v="YULEE FL 32097"/>
    <n v="-81.585653426339306"/>
    <n v="30.5811832373866"/>
    <s v="HOFFMAN STEPHEN W"/>
    <n v="2"/>
    <s v="MOBILE HOMES"/>
    <n v="1006"/>
    <s v="Mobile home"/>
    <n v="2017"/>
    <n v="45543"/>
    <n v="2017"/>
    <n v="53720"/>
    <n v="743.42"/>
    <n v="0.88924773627109721"/>
    <s v="No"/>
    <m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oderate"/>
    <n v="1"/>
    <s v="No"/>
    <s v="Yes"/>
    <s v="No"/>
    <s v="Without Environmental Issues"/>
    <s v="No"/>
    <s v="None"/>
    <s v="85225 FAYE RD"/>
    <s v="Yulee"/>
    <s v="Florida"/>
    <n v="32097"/>
    <s v="85225 FAYE RD YULEE FL 32097"/>
    <s v=""/>
    <s v="Pass"/>
    <s v="Yes"/>
    <s v="FV&lt;$10K"/>
    <s v="N/A"/>
    <s v="No, &lt; $20K Lien"/>
    <s v="No, Lien &lt; $20K"/>
    <s v="N/A"/>
    <s v="No"/>
    <s v="No"/>
    <n v="1"/>
    <s v="No"/>
    <n v="45543"/>
    <n v="1"/>
    <n v="45543"/>
    <m/>
    <n v="0"/>
    <n v="0"/>
    <s v=""/>
    <e v="#N/A"/>
    <n v="45543"/>
    <s v="No"/>
    <s v="R"/>
    <s v="No"/>
    <s v="No"/>
    <n v="0.35"/>
    <n v="15940.05"/>
    <n v="4180.05"/>
    <n v="11760"/>
    <n v="9.178249127198472E-2"/>
    <m/>
    <s v="No"/>
    <m/>
    <m/>
    <m/>
    <x v="0"/>
    <n v="1575"/>
    <n v="836.01"/>
    <s v="Ok"/>
    <n v="0"/>
    <n v="0"/>
  </r>
  <r>
    <n v="1576"/>
    <s v="Nassau"/>
    <s v="43-2N-27-4648-0003-0140"/>
    <n v="451.09"/>
    <n v="2017"/>
    <n v="451.09"/>
    <n v="451.09"/>
    <n v="0"/>
    <n v="85396"/>
    <s v="YULEE"/>
    <s v="Florida"/>
    <n v="32097"/>
    <s v="85396 CLAXTON RD"/>
    <s v="YULEE FL 32097"/>
    <n v="-81.588098099687699"/>
    <n v="30.581947343666201"/>
    <s v="MURRAY TAMMY M"/>
    <n v="2"/>
    <s v="MOBILE HOMES"/>
    <n v="1006"/>
    <s v="Mobile home"/>
    <n v="2017"/>
    <n v="51367"/>
    <n v="2017"/>
    <n v="67478"/>
    <n v="387.5"/>
    <n v="0.85903034871090034"/>
    <s v="No"/>
    <s v="No"/>
    <s v="No"/>
    <s v="No"/>
    <m/>
    <m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oderate"/>
    <n v="1"/>
    <s v="Yes"/>
    <s v="No"/>
    <s v="No"/>
    <s v="Without Environmental Issues"/>
    <s v="No"/>
    <s v="None"/>
    <s v="85396 CLAXTON RD"/>
    <s v="Yulee"/>
    <s v="Florida"/>
    <n v="32097"/>
    <s v="85396 CLAXTON RD YULEE FL 32097"/>
    <s v=""/>
    <s v="Pass"/>
    <s v="No"/>
    <s v="FV&lt;$10K"/>
    <s v="N/A"/>
    <s v="No, &lt; $20K Lien"/>
    <s v="No, Lien &lt; $20K"/>
    <s v="N/A"/>
    <s v="No"/>
    <s v="No"/>
    <n v="1"/>
    <s v="No"/>
    <n v="51367"/>
    <n v="1"/>
    <n v="51367"/>
    <m/>
    <n v="0"/>
    <n v="0"/>
    <s v=""/>
    <e v="#N/A"/>
    <n v="51367"/>
    <s v="No"/>
    <s v="R"/>
    <s v="No"/>
    <s v="Yes"/>
    <n v="0.67"/>
    <n v="34415.89"/>
    <n v="2255.4499999999998"/>
    <n v="32160.44"/>
    <n v="4.3908540502657342E-2"/>
    <m/>
    <s v="No"/>
    <m/>
    <m/>
    <m/>
    <x v="0"/>
    <n v="1576"/>
    <n v="451.09"/>
    <s v="Ok"/>
    <n v="0"/>
    <n v="0"/>
  </r>
  <r>
    <n v="1577"/>
    <s v="Nassau"/>
    <s v="43-2N-27-4648-0005-0060"/>
    <n v="546.46"/>
    <n v="2017"/>
    <n v="546.46"/>
    <n v="546.46"/>
    <n v="0"/>
    <n v="85162"/>
    <s v="YULEE"/>
    <s v="Florida"/>
    <n v="32097"/>
    <s v="85162 ALGER RD"/>
    <s v="YULEE FL 32097"/>
    <n v="-81.582794704037298"/>
    <n v="30.580180217484699"/>
    <s v="GILES JAMES R"/>
    <n v="2"/>
    <s v="MOBILE HOMES"/>
    <n v="1006"/>
    <s v="Mobile home"/>
    <n v="2017"/>
    <n v="64733"/>
    <n v="2017"/>
    <n v="82810"/>
    <n v="475.69"/>
    <n v="0.87049372323683338"/>
    <s v="No"/>
    <s v="No"/>
    <m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Yes"/>
    <s v="No"/>
    <s v="No"/>
    <s v="Without Environmental Issues"/>
    <s v="No"/>
    <s v="None"/>
    <s v="85162 ALGER RD"/>
    <s v="Yulee"/>
    <s v="Florida"/>
    <n v="32097"/>
    <s v="85162 ALGER RD YULEE FL 32097"/>
    <s v=""/>
    <s v="Pass"/>
    <s v="No"/>
    <s v="FV&lt;$10K"/>
    <s v="N/A"/>
    <s v="No, &lt; $20K Lien"/>
    <s v="No, Lien &lt; $20K"/>
    <s v="N/A"/>
    <s v="No"/>
    <s v="No"/>
    <n v="1"/>
    <s v="No"/>
    <n v="64733"/>
    <n v="1"/>
    <n v="64733"/>
    <m/>
    <n v="0"/>
    <n v="0"/>
    <s v=""/>
    <e v="#N/A"/>
    <n v="64733"/>
    <s v="No"/>
    <s v="R"/>
    <s v="No"/>
    <s v="Yes"/>
    <n v="0.67"/>
    <n v="43371.11"/>
    <n v="2732.3"/>
    <n v="40638.81"/>
    <n v="4.2208765235660334E-2"/>
    <m/>
    <s v="No"/>
    <m/>
    <m/>
    <m/>
    <x v="0"/>
    <n v="1577"/>
    <n v="546.46"/>
    <s v="Ok"/>
    <n v="0"/>
    <n v="0"/>
  </r>
  <r>
    <n v="1578"/>
    <s v="Nassau"/>
    <s v="43-2N-27-4648-0005-0190"/>
    <n v="735.36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42960"/>
    <e v="#N/A"/>
    <e v="#N/A"/>
    <e v="#N/A"/>
    <n v="0"/>
    <s v="No"/>
    <s v="No"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42960"/>
    <n v="1"/>
    <n v="42960"/>
    <m/>
    <e v="#N/A"/>
    <e v="#N/A"/>
    <s v=""/>
    <e v="#N/A"/>
    <n v="42960"/>
    <s v="No"/>
    <s v="R"/>
    <s v="No"/>
    <s v="No"/>
    <n v="0.35"/>
    <n v="15035.999999999998"/>
    <e v="#N/A"/>
    <e v="#N/A"/>
    <e v="#N/A"/>
    <m/>
    <e v="#N/A"/>
    <m/>
    <m/>
    <m/>
    <x v="5"/>
    <n v="1578"/>
    <n v="735.36"/>
    <e v="#N/A"/>
    <e v="#N/A"/>
    <e v="#N/A"/>
  </r>
  <r>
    <n v="1579"/>
    <s v="Nassau"/>
    <s v="43-2N-27-4648-0005-0240"/>
    <n v="620.89"/>
    <n v="2017"/>
    <n v="620.89"/>
    <n v="620.89"/>
    <n v="0"/>
    <n v="85020"/>
    <s v="YULEE"/>
    <s v="Florida"/>
    <n v="32097"/>
    <s v="85020 CLAXTON RD"/>
    <s v="YULEE FL 32097"/>
    <n v="-81.583673599471993"/>
    <n v="30.5780821961052"/>
    <s v="DOSSENBACK MICHAEL J"/>
    <n v="0"/>
    <s v="VACANT RESIDENTIAL"/>
    <n v="8001"/>
    <s v="Residential-Vacant Land"/>
    <n v="2017"/>
    <n v="35750"/>
    <n v="2017"/>
    <n v="36250"/>
    <n v="544.51"/>
    <n v="0.87698304047415809"/>
    <m/>
    <m/>
    <m/>
    <s v="No"/>
    <s v="No"/>
    <s v="No"/>
    <s v="No"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n v="0"/>
    <n v="0"/>
    <s v="No"/>
    <s v="Yes"/>
    <s v="No"/>
    <s v="Without Environmental Issues"/>
    <s v="No"/>
    <s v="None"/>
    <s v="85020 CLAXTON RD"/>
    <s v="Yulee"/>
    <s v="Florida"/>
    <n v="32097"/>
    <s v="85020 CLAXTON RD YULEE FL 32097"/>
    <s v=""/>
    <s v="Pass"/>
    <s v="Yes"/>
    <s v="FV&lt;$10K"/>
    <s v="N/A"/>
    <s v="No, &lt; $20K Lien"/>
    <s v="No, Lien &lt; $20K"/>
    <s v="N/A"/>
    <s v="No"/>
    <s v="No"/>
    <n v="0"/>
    <s v="No"/>
    <n v="35750"/>
    <n v="1"/>
    <n v="35750"/>
    <m/>
    <n v="0"/>
    <n v="0"/>
    <s v=""/>
    <e v="#N/A"/>
    <n v="35750"/>
    <s v="No"/>
    <s v="V"/>
    <s v="Yes"/>
    <s v="No"/>
    <n v="0"/>
    <n v="0"/>
    <n v="2483.56"/>
    <n v="-2483.56"/>
    <n v="6.9470209790209791E-2"/>
    <m/>
    <s v="No"/>
    <m/>
    <m/>
    <m/>
    <x v="1"/>
    <n v="1579"/>
    <n v="620.89"/>
    <s v="Ok"/>
    <n v="0"/>
    <n v="0"/>
  </r>
  <r>
    <n v="1580"/>
    <s v="Nassau"/>
    <s v="43-2N-27-4651-0008-0000"/>
    <n v="634.41"/>
    <n v="2017"/>
    <n v="634.41"/>
    <n v="634.41"/>
    <n v="0"/>
    <n v="85279"/>
    <s v="YULEE"/>
    <s v="Florida"/>
    <n v="32097"/>
    <s v="85279 WILSON NECK RD"/>
    <s v="YULEE FL 32097"/>
    <n v="-81.577287763044595"/>
    <n v="30.581931127823498"/>
    <s v="FOUNTAIN HUBERT RAYMOND"/>
    <n v="2"/>
    <s v="MOBILE HOMES"/>
    <n v="1006"/>
    <s v="Mobile home"/>
    <n v="2017"/>
    <n v="31370"/>
    <n v="2017"/>
    <n v="43814"/>
    <n v="557.01"/>
    <n v="0.87799687898992773"/>
    <s v="No"/>
    <s v="No"/>
    <m/>
    <s v="No"/>
    <m/>
    <s v="No"/>
    <s v="No"/>
    <s v="I"/>
    <s v="I"/>
    <s v="I"/>
    <s v="I"/>
    <s v="I"/>
    <n v="0"/>
    <n v="0"/>
    <s v="No"/>
    <s v="No"/>
    <s v="No"/>
    <n v="0"/>
    <n v="0"/>
    <n v="0"/>
    <n v="0"/>
    <n v="0"/>
    <n v="0"/>
    <s v="Potential Low Risk"/>
    <s v="Minimal"/>
    <n v="2"/>
    <s v="No"/>
    <s v="No"/>
    <s v="No"/>
    <s v="Without Environmental Issues"/>
    <s v="No"/>
    <s v="None"/>
    <s v="85279 WILSON NECK RD"/>
    <s v="Yulee"/>
    <s v="Florida"/>
    <n v="32097"/>
    <s v="85279 WILSON NECK RD YULEE FL 32097"/>
    <s v=""/>
    <s v="Pass"/>
    <s v="No"/>
    <s v="FV&lt;$10K"/>
    <s v="N/A"/>
    <s v="No, &lt; $20K Lien"/>
    <s v="No, Lien &lt; $20K"/>
    <s v="N/A"/>
    <s v="No"/>
    <s v="No"/>
    <n v="2"/>
    <s v="Yes"/>
    <n v="31370"/>
    <n v="1"/>
    <n v="31370"/>
    <m/>
    <n v="0"/>
    <n v="0"/>
    <s v=""/>
    <e v="#N/A"/>
    <n v="31370"/>
    <s v="No"/>
    <s v="R"/>
    <s v="No"/>
    <s v="No"/>
    <n v="0.35"/>
    <n v="10979.5"/>
    <n v="3806.4599999999996"/>
    <n v="7173.0400000000009"/>
    <n v="0.1213407714376793"/>
    <m/>
    <s v="No"/>
    <m/>
    <m/>
    <m/>
    <x v="3"/>
    <n v="1580"/>
    <n v="634.41"/>
    <s v="Ok"/>
    <n v="0"/>
    <n v="0"/>
  </r>
  <r>
    <n v="1581"/>
    <s v="Nassau"/>
    <s v="43-2N-27-4651-0014-0000"/>
    <n v="176.91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33851"/>
    <e v="#N/A"/>
    <e v="#N/A"/>
    <e v="#N/A"/>
    <n v="0"/>
    <s v="No"/>
    <s v="No"/>
    <s v="No"/>
    <s v="No"/>
    <s v="No"/>
    <s v="No"/>
    <s v="No"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33851"/>
    <n v="1"/>
    <n v="33851"/>
    <m/>
    <e v="#N/A"/>
    <e v="#N/A"/>
    <s v=""/>
    <e v="#N/A"/>
    <n v="33851"/>
    <s v="No"/>
    <s v="R"/>
    <s v="No"/>
    <s v="Yes"/>
    <n v="0.67"/>
    <n v="22680.170000000002"/>
    <e v="#N/A"/>
    <e v="#N/A"/>
    <e v="#N/A"/>
    <m/>
    <e v="#N/A"/>
    <m/>
    <m/>
    <m/>
    <x v="5"/>
    <n v="1581"/>
    <n v="176.91"/>
    <e v="#N/A"/>
    <e v="#N/A"/>
    <e v="#N/A"/>
  </r>
  <r>
    <n v="1582"/>
    <s v="Nassau"/>
    <s v="43-2N-27-4651-0024-0000"/>
    <n v="1281.5899999999999"/>
    <n v="2017"/>
    <n v="1281.5899999999999"/>
    <n v="1281.5899999999999"/>
    <n v="0"/>
    <n v="85735"/>
    <s v="YULEE"/>
    <s v="Florida"/>
    <n v="32097"/>
    <s v="85735 WILSON NECK RD"/>
    <s v="YULEE FL 32097"/>
    <n v="-81.583069057559698"/>
    <n v="30.586228345884901"/>
    <s v="JOHNSON SAMUEL E"/>
    <n v="1"/>
    <s v="SINGLE FAMILY"/>
    <n v="1001"/>
    <s v="Single Family Residential"/>
    <n v="2017"/>
    <n v="115427"/>
    <n v="2017"/>
    <n v="115427"/>
    <n v="1155.43"/>
    <n v="0.90155978120927915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n v="0"/>
    <s v="No"/>
    <s v="Without Environmental Issues"/>
    <s v="No"/>
    <s v="None"/>
    <s v="85735 WILSON NECK RD"/>
    <s v="Yulee"/>
    <s v="Florida"/>
    <n v="32097"/>
    <s v="85735 WILSON NECK RD YULEE FL 32097"/>
    <s v=""/>
    <s v="Pass"/>
    <s v="No"/>
    <s v="FV&lt;$10K"/>
    <s v="N/A"/>
    <s v="No, &lt; $20K Lien"/>
    <s v="No, Lien &lt; $20K"/>
    <s v="N/A"/>
    <s v="No"/>
    <s v="No"/>
    <n v="0"/>
    <s v="No"/>
    <n v="115427"/>
    <n v="1"/>
    <n v="115427"/>
    <m/>
    <n v="0"/>
    <n v="0"/>
    <s v=""/>
    <e v="#N/A"/>
    <n v="115427"/>
    <s v="No"/>
    <s v="S"/>
    <s v="No"/>
    <s v="Yes"/>
    <n v="0.67"/>
    <n v="77336.090000000011"/>
    <n v="5126.3599999999997"/>
    <n v="72209.73000000001"/>
    <n v="4.4412139274173285E-2"/>
    <m/>
    <s v="No"/>
    <m/>
    <m/>
    <m/>
    <x v="0"/>
    <n v="1582"/>
    <n v="1281.5899999999999"/>
    <s v="Ok"/>
    <n v="0"/>
    <n v="0"/>
  </r>
  <r>
    <n v="1583"/>
    <s v="Nassau"/>
    <s v="43-2N-27-4651-0030-0000"/>
    <n v="363.66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119246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119246"/>
    <n v="1"/>
    <n v="119246"/>
    <m/>
    <e v="#N/A"/>
    <e v="#N/A"/>
    <s v=""/>
    <e v="#N/A"/>
    <n v="119246"/>
    <s v="No"/>
    <s v="R"/>
    <s v="No"/>
    <s v="Yes"/>
    <n v="0.67"/>
    <n v="79894.820000000007"/>
    <e v="#N/A"/>
    <e v="#N/A"/>
    <e v="#N/A"/>
    <m/>
    <e v="#N/A"/>
    <m/>
    <m/>
    <m/>
    <x v="5"/>
    <n v="1583"/>
    <n v="363.66"/>
    <e v="#N/A"/>
    <e v="#N/A"/>
    <e v="#N/A"/>
  </r>
  <r>
    <n v="1584"/>
    <s v="Nassau"/>
    <s v="43-2N-27-4651-0043-0000"/>
    <n v="457.76"/>
    <n v="2017"/>
    <n v="457.76"/>
    <n v="457.76"/>
    <n v="0"/>
    <n v="85250"/>
    <s v="YULEE"/>
    <s v="Florida"/>
    <n v="32097"/>
    <s v="85250 WILSON NECK RD"/>
    <s v="YULEE FL 32097"/>
    <n v="-81.576202046555096"/>
    <n v="30.5823793783097"/>
    <s v="ANDERSON MICHAEL A"/>
    <n v="2"/>
    <s v="MOBILE HOMES"/>
    <n v="1006"/>
    <s v="Mobile home"/>
    <n v="2017"/>
    <n v="52303"/>
    <n v="2017"/>
    <n v="72135"/>
    <n v="393.68"/>
    <n v="0.86001398112548066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Yes"/>
    <s v="No"/>
    <s v="No"/>
    <s v="Without Environmental Issues"/>
    <s v="No"/>
    <s v="None"/>
    <s v="85250 WILSON NECK RD"/>
    <s v="Yulee"/>
    <s v="Florida"/>
    <n v="32097"/>
    <s v="85250 WILSON NECK RD YULEE FL 32097"/>
    <s v=""/>
    <s v="Pass"/>
    <s v="No"/>
    <s v="FV&lt;$10K"/>
    <s v="N/A"/>
    <s v="No, &lt; $20K Lien"/>
    <s v="No, Lien &lt; $20K"/>
    <s v="N/A"/>
    <s v="No"/>
    <s v="No"/>
    <n v="1"/>
    <s v="No"/>
    <n v="52303"/>
    <n v="1"/>
    <n v="52303"/>
    <m/>
    <n v="0"/>
    <n v="0"/>
    <s v=""/>
    <e v="#N/A"/>
    <n v="52303"/>
    <s v="No"/>
    <s v="R"/>
    <s v="No"/>
    <s v="Yes"/>
    <n v="0.67"/>
    <n v="35043.01"/>
    <n v="2288.8000000000002"/>
    <n v="32754.210000000003"/>
    <n v="4.3760396153184333E-2"/>
    <m/>
    <s v="No"/>
    <m/>
    <m/>
    <m/>
    <x v="0"/>
    <n v="1584"/>
    <n v="457.76"/>
    <s v="Ok"/>
    <n v="0"/>
    <n v="0"/>
  </r>
  <r>
    <n v="1585"/>
    <s v="Nassau"/>
    <s v="43-2N-27-4651-0046-0000"/>
    <n v="278.3"/>
    <n v="2017"/>
    <n v="278.3"/>
    <n v="278.3"/>
    <n v="0"/>
    <n v="85162"/>
    <s v="YULEE"/>
    <s v="Florida"/>
    <n v="32097"/>
    <s v="85162 WILSON NECK RD"/>
    <s v="YULEE FL 32097"/>
    <n v="-81.575120200464397"/>
    <n v="30.581574168546201"/>
    <s v="TALBOT KAREN E"/>
    <n v="2"/>
    <s v="MOBILE HOMES"/>
    <n v="1006"/>
    <s v="Mobile home"/>
    <n v="2017"/>
    <n v="40043"/>
    <n v="2017"/>
    <n v="59287"/>
    <n v="227.74"/>
    <n v="0.81832554796981671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n v="0"/>
    <s v="No"/>
    <s v="Without Environmental Issues"/>
    <s v="No"/>
    <s v="None"/>
    <s v="85162 WILSON NECK RD"/>
    <s v="Yulee"/>
    <s v="Florida"/>
    <n v="32097"/>
    <s v="85162 WILSON NECK RD YULEE FL 32097"/>
    <s v=""/>
    <s v="Pass"/>
    <s v="No"/>
    <s v="FV&lt;$10K"/>
    <s v="N/A"/>
    <s v="No, &lt; $20K Lien"/>
    <s v="No, Lien &lt; $20K"/>
    <s v="N/A"/>
    <s v="No"/>
    <s v="No"/>
    <n v="0"/>
    <s v="No"/>
    <n v="40043"/>
    <n v="1"/>
    <n v="40043"/>
    <m/>
    <n v="0"/>
    <n v="0"/>
    <s v=""/>
    <e v="#N/A"/>
    <n v="40043"/>
    <s v="No"/>
    <s v="R"/>
    <s v="No"/>
    <s v="Yes"/>
    <n v="0.67"/>
    <n v="26828.81"/>
    <n v="1113.2"/>
    <n v="25715.61"/>
    <n v="2.7800114876507756E-2"/>
    <m/>
    <s v="No"/>
    <m/>
    <m/>
    <m/>
    <x v="0"/>
    <n v="1585"/>
    <n v="278.3"/>
    <s v="Ok"/>
    <n v="0"/>
    <n v="0"/>
  </r>
  <r>
    <n v="1586"/>
    <s v="Nassau"/>
    <s v="43-2N-27-4653-0010-0000"/>
    <n v="548.84"/>
    <n v="2017"/>
    <n v="548.84"/>
    <n v="548.84"/>
    <n v="0"/>
    <n v="85991"/>
    <s v="YULEE"/>
    <s v="Florida"/>
    <n v="32097"/>
    <s v="85991 WILSON NECK RD"/>
    <s v="YULEE FL 32097"/>
    <n v="-81.586522694421006"/>
    <n v="30.5890480299723"/>
    <s v="CAMPBELL LISA V"/>
    <n v="0"/>
    <s v="VACANT RESIDENTIAL"/>
    <n v="8001"/>
    <s v="Residential-Vacant Land"/>
    <n v="2017"/>
    <n v="27951"/>
    <n v="2017"/>
    <n v="36250"/>
    <n v="477.89"/>
    <n v="0.87072735223380215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oderate"/>
    <n v="1"/>
    <s v="No"/>
    <s v="No"/>
    <s v="No"/>
    <s v="Without Environmental Issues"/>
    <s v="No"/>
    <s v="None"/>
    <s v="85991 WILSON NECK RD"/>
    <s v="Yulee"/>
    <s v="Florida"/>
    <n v="32097"/>
    <s v="85991 WILSON NECK RD YULEE FL 32097"/>
    <s v=""/>
    <s v="Pass"/>
    <s v="No"/>
    <s v="FV&lt;$10K"/>
    <s v="N/A"/>
    <s v="No, &lt; $20K Lien"/>
    <s v="No, Lien &lt; $20K"/>
    <s v="N/A"/>
    <s v="No"/>
    <s v="No"/>
    <n v="1"/>
    <s v="No"/>
    <n v="27951"/>
    <n v="1"/>
    <n v="27951"/>
    <m/>
    <n v="0"/>
    <n v="0"/>
    <s v=""/>
    <e v="#N/A"/>
    <n v="27951"/>
    <s v="No"/>
    <s v="V"/>
    <s v="Yes"/>
    <s v="No"/>
    <n v="0"/>
    <n v="0"/>
    <n v="2744.2000000000003"/>
    <n v="-2744.2000000000003"/>
    <n v="9.8178956030195705E-2"/>
    <m/>
    <s v="No"/>
    <m/>
    <m/>
    <m/>
    <x v="4"/>
    <n v="1586"/>
    <n v="548.84"/>
    <s v="Ok"/>
    <n v="0"/>
    <n v="0"/>
  </r>
  <r>
    <n v="1587"/>
    <s v="Nassau"/>
    <s v="44-2N-27-0000-0001-0090"/>
    <n v="15436.82"/>
    <n v="2017"/>
    <n v="15436.82"/>
    <n v="15436.82"/>
    <n v="0"/>
    <n v="76375"/>
    <s v="YULEE"/>
    <s v="Florida"/>
    <n v="32097"/>
    <s v="76375 HARPER CHAPEL"/>
    <s v="YULEE FL 32097"/>
    <n v="-81.641976412816504"/>
    <n v="30.619934315962102"/>
    <s v="HARPER CHAPEL LLC"/>
    <n v="10"/>
    <s v="VACANT COMMERCIAL"/>
    <n v="8002"/>
    <s v="Commercial-Vacant Land"/>
    <n v="2017"/>
    <n v="940889"/>
    <n v="2017"/>
    <n v="940889"/>
    <n v="14243.94"/>
    <n v="0.92272501719913824"/>
    <m/>
    <m/>
    <m/>
    <m/>
    <m/>
    <m/>
    <s v="No"/>
    <s v="I"/>
    <n v="0"/>
    <n v="0"/>
    <n v="0"/>
    <n v="0"/>
    <n v="0"/>
    <n v="0"/>
    <s v="No"/>
    <s v="No"/>
    <s v="No"/>
    <n v="0"/>
    <n v="0"/>
    <n v="885175"/>
    <s v="UNKNOWN"/>
    <n v="0"/>
    <n v="6"/>
    <s v="Potential Low Risk"/>
    <n v="0"/>
    <n v="1"/>
    <s v="No"/>
    <s v="Yes"/>
    <s v="No"/>
    <s v="Without Environmental Issues"/>
    <s v="No"/>
    <s v="None"/>
    <s v="76375 HARPER CHAPEL"/>
    <s v="Yulee"/>
    <s v="Florida"/>
    <n v="32097"/>
    <s v="76375 HARPER CHAPEL YULEE FL 32097"/>
    <s v="L"/>
    <s v="Pass"/>
    <s v="Yes"/>
    <s v="Pass"/>
    <s v="N/A"/>
    <s v="No, &lt; $20K Lien"/>
    <s v="No, Lien &lt; $20K"/>
    <s v="N/A"/>
    <s v="No"/>
    <s v="No"/>
    <n v="1"/>
    <s v="No"/>
    <n v="940889"/>
    <n v="1"/>
    <n v="940889"/>
    <m/>
    <n v="0"/>
    <n v="0"/>
    <s v=""/>
    <e v="#N/A"/>
    <n v="940889"/>
    <s v="No"/>
    <s v="V"/>
    <s v="Yes"/>
    <s v="No"/>
    <n v="0"/>
    <n v="0"/>
    <n v="77184.100000000006"/>
    <n v="-77184.100000000006"/>
    <n v="8.2033162253995956E-2"/>
    <m/>
    <s v="No"/>
    <m/>
    <m/>
    <m/>
    <x v="1"/>
    <n v="1587"/>
    <n v="15436.82"/>
    <s v="Ok"/>
    <n v="0"/>
    <n v="0"/>
  </r>
  <r>
    <n v="1588"/>
    <s v="Nassau"/>
    <s v="44-2N-27-0000-0001-0200"/>
    <n v="175.25"/>
    <n v="2017"/>
    <n v="175.25"/>
    <n v="175.25"/>
    <n v="0"/>
    <m/>
    <s v="YULEE"/>
    <s v="Florida"/>
    <n v="32097"/>
    <s v="CRANDALL RD"/>
    <s v="YULEE FL 32097"/>
    <n v="-81.612817956990796"/>
    <n v="30.630402499764902"/>
    <s v="STRICKLAND JOHN D"/>
    <n v="0"/>
    <s v="VACANT RESIDENTIAL"/>
    <n v="8001"/>
    <s v="Residential-Vacant Land"/>
    <n v="2017"/>
    <n v="8750"/>
    <n v="2017"/>
    <n v="8750"/>
    <n v="132.46"/>
    <n v="0.75583452211126967"/>
    <s v="No"/>
    <s v="Yes"/>
    <s v="No"/>
    <s v="No"/>
    <s v="No"/>
    <s v="No"/>
    <s v="No"/>
    <s v="I"/>
    <s v="C"/>
    <s v="I"/>
    <s v="I"/>
    <s v="I"/>
    <s v="I"/>
    <s v="C"/>
    <s v="Yes"/>
    <s v="Yes"/>
    <s v="Yes"/>
    <n v="0"/>
    <n v="0"/>
    <n v="91675"/>
    <s v="UNKNOWN"/>
    <n v="0"/>
    <n v="0"/>
    <s v="Potential Low Risk"/>
    <s v="Minimal"/>
    <n v="7"/>
    <s v="No"/>
    <s v="No"/>
    <s v="No"/>
    <s v="Without Environmental Issues"/>
    <s v="No"/>
    <s v="None"/>
    <s v="CRANDALL RD"/>
    <s v="Yulee"/>
    <s v="Florida"/>
    <n v="32097"/>
    <s v="CRANDALL RD YULEE FL 32097"/>
    <s v="L"/>
    <s v="Pass"/>
    <s v="No"/>
    <s v="FV&lt;$10K"/>
    <s v="N/A"/>
    <s v="No, &lt; $20K Lien"/>
    <s v="No, Lien &lt; $20K"/>
    <s v="N/A"/>
    <s v="Yes"/>
    <s v="No"/>
    <n v="7"/>
    <s v="No"/>
    <n v="8750"/>
    <n v="1"/>
    <n v="8750"/>
    <m/>
    <n v="0"/>
    <n v="0"/>
    <s v=""/>
    <e v="#N/A"/>
    <n v="8750"/>
    <s v="No"/>
    <s v="V"/>
    <s v="Yes"/>
    <s v="No"/>
    <n v="0"/>
    <n v="0"/>
    <n v="1927.75"/>
    <n v="-1927.75"/>
    <n v="0.22031428571428571"/>
    <m/>
    <s v="No"/>
    <m/>
    <m/>
    <m/>
    <x v="6"/>
    <n v="1588"/>
    <n v="175.25"/>
    <s v="Ok"/>
    <n v="0"/>
    <n v="0"/>
  </r>
  <r>
    <n v="1589"/>
    <s v="Nassau"/>
    <s v="44-2N-27-0000-0010-0000"/>
    <n v="890.33"/>
    <n v="2017"/>
    <n v="890.33"/>
    <n v="890.33"/>
    <n v="0"/>
    <n v="462974"/>
    <s v="YULEE"/>
    <s v="Florida"/>
    <n v="32097"/>
    <s v="462974 SR 200"/>
    <s v="YULEE FL 32097"/>
    <n v="-81.614835641416406"/>
    <n v="30.628256872680101"/>
    <s v="GILYARD ELIZABETH"/>
    <n v="1"/>
    <s v="SINGLE FAMILY"/>
    <n v="1001"/>
    <s v="Single Family Residential"/>
    <n v="2017"/>
    <n v="52425"/>
    <n v="2017"/>
    <n v="52425"/>
    <n v="793.65"/>
    <n v="0.89141104983545416"/>
    <s v="No"/>
    <s v="No"/>
    <s v="No"/>
    <s v="No"/>
    <s v="No"/>
    <s v="No"/>
    <m/>
    <s v="I"/>
    <s v="I"/>
    <s v="I"/>
    <s v="I"/>
    <s v="I"/>
    <s v="I"/>
    <s v="I"/>
    <s v="No"/>
    <s v="No"/>
    <s v="No"/>
    <n v="0"/>
    <n v="0"/>
    <n v="0"/>
    <n v="0"/>
    <n v="0"/>
    <n v="1"/>
    <s v="Potential Medium Risk"/>
    <s v="Minimal"/>
    <n v="3"/>
    <s v="No"/>
    <s v="No"/>
    <s v="No"/>
    <s v="Without Environmental Issues"/>
    <s v="No"/>
    <s v="None"/>
    <s v="462974 SR 200"/>
    <s v="Yulee"/>
    <s v="Florida"/>
    <n v="32097"/>
    <s v="462974 SR 200 YULEE FL 32097"/>
    <s v=""/>
    <s v="Pass"/>
    <s v="No"/>
    <s v="FV&lt;$10K"/>
    <s v="N/A"/>
    <s v="No, &lt; $20K Lien"/>
    <s v="No, Lien &lt; $20K"/>
    <s v="N/A"/>
    <s v="No"/>
    <s v="No"/>
    <n v="3"/>
    <s v="Yes"/>
    <n v="52425"/>
    <n v="1"/>
    <n v="52425"/>
    <m/>
    <n v="0"/>
    <n v="0"/>
    <s v=""/>
    <e v="#N/A"/>
    <n v="52425"/>
    <s v="No"/>
    <s v="S"/>
    <s v="No"/>
    <s v="No"/>
    <n v="0.35"/>
    <n v="18348.75"/>
    <n v="6232.31"/>
    <n v="12116.439999999999"/>
    <n v="0.11888049594659038"/>
    <m/>
    <s v="No"/>
    <m/>
    <m/>
    <m/>
    <x v="3"/>
    <n v="1589"/>
    <n v="890.33"/>
    <s v="Ok"/>
    <n v="0"/>
    <n v="0"/>
  </r>
  <r>
    <n v="1590"/>
    <s v="Nassau"/>
    <s v="37-3N-27-0135-0007-0000"/>
    <n v="195.72"/>
    <n v="2017"/>
    <n v="195.72"/>
    <n v="195.72"/>
    <n v="0"/>
    <n v="87259"/>
    <s v="YULEE"/>
    <s v="Florida"/>
    <n v="32097"/>
    <s v="87259 LENTS RD"/>
    <s v="YULEE FL 32097"/>
    <n v="-81.552294597636205"/>
    <n v="30.679610814659799"/>
    <s v="BELLS RIVER SIX LLC"/>
    <n v="0"/>
    <s v="VACANT RESIDENTIAL"/>
    <n v="8001"/>
    <s v="Residential-Vacant Land"/>
    <n v="2017"/>
    <n v="10000"/>
    <n v="2017"/>
    <n v="10000"/>
    <n v="151.38"/>
    <n v="0.77345187001839355"/>
    <s v="No"/>
    <m/>
    <s v="No"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87259 LENTS RD"/>
    <s v="Yulee"/>
    <s v="Florida"/>
    <n v="32097"/>
    <s v="87259 LENTS RD YULEE FL 32097"/>
    <s v=""/>
    <s v="Pass"/>
    <s v="No"/>
    <s v="FV&lt;$10K"/>
    <s v="N/A"/>
    <s v="No, &lt; $20K Lien"/>
    <s v="No, Lien &lt; $20K"/>
    <s v="N/A"/>
    <s v="No"/>
    <s v="No"/>
    <n v="1"/>
    <s v="No"/>
    <n v="10000"/>
    <n v="1"/>
    <n v="10000"/>
    <m/>
    <n v="0"/>
    <n v="0"/>
    <s v=""/>
    <e v="#N/A"/>
    <n v="10000"/>
    <s v="No"/>
    <s v="V"/>
    <s v="Yes"/>
    <s v="No"/>
    <n v="0"/>
    <n v="0"/>
    <n v="978.6"/>
    <n v="-978.6"/>
    <n v="9.7860000000000003E-2"/>
    <m/>
    <s v="No"/>
    <m/>
    <m/>
    <m/>
    <x v="4"/>
    <n v="1590"/>
    <n v="195.72"/>
    <s v="Ok"/>
    <n v="0"/>
    <n v="0"/>
  </r>
  <r>
    <n v="1591"/>
    <s v="Nassau"/>
    <s v="37-3N-27-0135-0008-0000"/>
    <n v="195.72"/>
    <n v="2017"/>
    <n v="195.72"/>
    <n v="195.72"/>
    <n v="0"/>
    <n v="87263"/>
    <s v="YULEE"/>
    <s v="Florida"/>
    <n v="32097"/>
    <s v="87263 LENTS RD"/>
    <s v="YULEE FL 32097"/>
    <n v="-81.552281200777998"/>
    <n v="30.679685641367399"/>
    <s v="BELLS RIVER SIX LLC"/>
    <n v="0"/>
    <s v="VACANT RESIDENTIAL"/>
    <n v="8001"/>
    <s v="Residential-Vacant Land"/>
    <n v="2017"/>
    <n v="10000"/>
    <n v="2017"/>
    <n v="10000"/>
    <n v="151.38"/>
    <n v="0.77345187001839355"/>
    <s v="No"/>
    <m/>
    <s v="No"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87263 LENTS RD"/>
    <s v="Yulee"/>
    <s v="Florida"/>
    <n v="32097"/>
    <s v="87263 LENTS RD YULEE FL 32097"/>
    <s v=""/>
    <s v="Pass"/>
    <s v="No"/>
    <s v="FV&lt;$10K"/>
    <s v="N/A"/>
    <s v="No, &lt; $20K Lien"/>
    <s v="No, Lien &lt; $20K"/>
    <s v="N/A"/>
    <s v="No"/>
    <s v="No"/>
    <n v="1"/>
    <s v="No"/>
    <n v="10000"/>
    <n v="1"/>
    <n v="10000"/>
    <m/>
    <n v="0"/>
    <n v="0"/>
    <s v=""/>
    <e v="#N/A"/>
    <n v="10000"/>
    <s v="No"/>
    <s v="V"/>
    <s v="Yes"/>
    <s v="No"/>
    <n v="0"/>
    <n v="0"/>
    <n v="978.6"/>
    <n v="-978.6"/>
    <n v="9.7860000000000003E-2"/>
    <m/>
    <s v="No"/>
    <m/>
    <m/>
    <m/>
    <x v="4"/>
    <n v="1591"/>
    <n v="195.72"/>
    <s v="Ok"/>
    <n v="0"/>
    <n v="0"/>
  </r>
  <r>
    <n v="1592"/>
    <s v="Nassau"/>
    <s v="37-3N-27-0135-0009-0000"/>
    <n v="195.72"/>
    <n v="2017"/>
    <n v="195.72"/>
    <n v="195.72"/>
    <n v="0"/>
    <n v="87267"/>
    <s v="YULEE"/>
    <s v="Florida"/>
    <n v="32097"/>
    <s v="87267 LENTS RD"/>
    <s v="YULEE FL 32097"/>
    <n v="-81.552271454914504"/>
    <n v="30.679740064001098"/>
    <s v="BELLS RIVER SIX LLC"/>
    <n v="0"/>
    <s v="VACANT RESIDENTIAL"/>
    <n v="8001"/>
    <s v="Residential-Vacant Land"/>
    <n v="2017"/>
    <n v="10000"/>
    <n v="2017"/>
    <n v="10000"/>
    <n v="151.38"/>
    <n v="0.77345187001839355"/>
    <s v="No"/>
    <m/>
    <s v="No"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87267 LENTS RD"/>
    <s v="Yulee"/>
    <s v="Florida"/>
    <n v="32097"/>
    <s v="87267 LENTS RD YULEE FL 32097"/>
    <s v=""/>
    <s v="Pass"/>
    <s v="No"/>
    <s v="FV&lt;$10K"/>
    <s v="N/A"/>
    <s v="No, &lt; $20K Lien"/>
    <s v="No, Lien &lt; $20K"/>
    <s v="N/A"/>
    <s v="No"/>
    <s v="No"/>
    <n v="1"/>
    <s v="No"/>
    <n v="10000"/>
    <n v="1"/>
    <n v="10000"/>
    <m/>
    <n v="0"/>
    <n v="0"/>
    <s v=""/>
    <e v="#N/A"/>
    <n v="10000"/>
    <s v="No"/>
    <s v="V"/>
    <s v="Yes"/>
    <s v="No"/>
    <n v="0"/>
    <n v="0"/>
    <n v="978.6"/>
    <n v="-978.6"/>
    <n v="9.7860000000000003E-2"/>
    <m/>
    <s v="No"/>
    <m/>
    <m/>
    <m/>
    <x v="4"/>
    <n v="1592"/>
    <n v="195.72"/>
    <s v="Ok"/>
    <n v="0"/>
    <n v="0"/>
  </r>
  <r>
    <n v="1593"/>
    <s v="Nassau"/>
    <s v="37-3N-27-0135-0010-0000"/>
    <n v="195.72"/>
    <n v="2017"/>
    <n v="195.72"/>
    <n v="195.72"/>
    <n v="0"/>
    <n v="87271"/>
    <s v="YULEE"/>
    <s v="Florida"/>
    <n v="32097"/>
    <s v="87271 LENTS RD"/>
    <s v="YULEE FL 32097"/>
    <n v="-81.552261718537395"/>
    <n v="30.679794488217102"/>
    <s v="BELLS RIVER SIX LLC"/>
    <n v="0"/>
    <s v="VACANT RESIDENTIAL"/>
    <n v="8001"/>
    <s v="Residential-Vacant Land"/>
    <n v="2017"/>
    <n v="10000"/>
    <n v="2017"/>
    <n v="10000"/>
    <n v="151.38"/>
    <n v="0.77345187001839355"/>
    <s v="No"/>
    <m/>
    <s v="No"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87271 LENTS RD"/>
    <s v="Yulee"/>
    <s v="Florida"/>
    <n v="32097"/>
    <s v="87271 LENTS RD YULEE FL 32097"/>
    <s v=""/>
    <s v="Pass"/>
    <s v="No"/>
    <s v="FV&lt;$10K"/>
    <s v="N/A"/>
    <s v="No, &lt; $20K Lien"/>
    <s v="No, Lien &lt; $20K"/>
    <s v="N/A"/>
    <s v="No"/>
    <s v="No"/>
    <n v="1"/>
    <s v="No"/>
    <n v="10000"/>
    <n v="1"/>
    <n v="10000"/>
    <m/>
    <n v="0"/>
    <n v="0"/>
    <s v=""/>
    <e v="#N/A"/>
    <n v="10000"/>
    <s v="No"/>
    <s v="V"/>
    <s v="Yes"/>
    <s v="No"/>
    <n v="0"/>
    <n v="0"/>
    <n v="978.6"/>
    <n v="-978.6"/>
    <n v="9.7860000000000003E-2"/>
    <m/>
    <s v="No"/>
    <m/>
    <m/>
    <m/>
    <x v="4"/>
    <n v="1593"/>
    <n v="195.72"/>
    <s v="Ok"/>
    <n v="0"/>
    <n v="0"/>
  </r>
  <r>
    <n v="1594"/>
    <s v="Nassau"/>
    <s v="37-3N-27-0135-0011-0000"/>
    <n v="195.72"/>
    <n v="2017"/>
    <n v="195.72"/>
    <n v="195.72"/>
    <n v="0"/>
    <n v="87275"/>
    <s v="YULEE"/>
    <s v="Florida"/>
    <n v="32097"/>
    <s v="87275 LENTS RD"/>
    <s v="YULEE FL 32097"/>
    <n v="-81.552251973318207"/>
    <n v="30.679848910691"/>
    <s v="BELLS RIVER SIX LLC"/>
    <n v="0"/>
    <s v="VACANT RESIDENTIAL"/>
    <n v="8001"/>
    <s v="Residential-Vacant Land"/>
    <n v="2017"/>
    <n v="10000"/>
    <n v="2017"/>
    <n v="10000"/>
    <n v="151.38"/>
    <n v="0.77345187001839355"/>
    <s v="No"/>
    <m/>
    <s v="No"/>
    <m/>
    <m/>
    <m/>
    <m/>
    <s v="I"/>
    <s v="I"/>
    <n v="0"/>
    <n v="0"/>
    <n v="0"/>
    <n v="0"/>
    <n v="0"/>
    <s v="No"/>
    <s v="No"/>
    <s v="No"/>
    <n v="0"/>
    <n v="0"/>
    <n v="143525"/>
    <s v="VA"/>
    <n v="0"/>
    <n v="0"/>
    <s v="Potential Low Risk"/>
    <s v="Minimal"/>
    <n v="1"/>
    <s v="No"/>
    <s v="No"/>
    <s v="No"/>
    <s v="Without Environmental Issues"/>
    <s v="No"/>
    <s v="None"/>
    <s v="87275 LENTS RD"/>
    <s v="Yulee"/>
    <s v="Florida"/>
    <n v="32097"/>
    <s v="87275 LENTS RD YULEE FL 32097"/>
    <s v="L"/>
    <s v="Pass"/>
    <s v="No"/>
    <s v="FV&lt;$10K"/>
    <s v="N/A"/>
    <s v="No, &lt; $20K Lien"/>
    <s v="No, Lien &lt; $20K"/>
    <s v="N/A"/>
    <s v="No"/>
    <s v="No"/>
    <n v="1"/>
    <s v="No"/>
    <n v="10000"/>
    <n v="1"/>
    <n v="10000"/>
    <m/>
    <n v="0"/>
    <n v="0"/>
    <s v=""/>
    <e v="#N/A"/>
    <n v="10000"/>
    <s v="No"/>
    <s v="V"/>
    <s v="Yes"/>
    <s v="No"/>
    <n v="0"/>
    <n v="0"/>
    <n v="978.6"/>
    <n v="-978.6"/>
    <n v="9.7860000000000003E-2"/>
    <m/>
    <s v="No"/>
    <m/>
    <m/>
    <m/>
    <x v="4"/>
    <n v="1594"/>
    <n v="195.72"/>
    <s v="Ok"/>
    <n v="0"/>
    <n v="0"/>
  </r>
  <r>
    <n v="1595"/>
    <s v="Nassau"/>
    <s v="37-3N-27-0135-0012-0000"/>
    <n v="195.72"/>
    <n v="2017"/>
    <n v="195.72"/>
    <n v="195.72"/>
    <n v="0"/>
    <n v="87279"/>
    <s v="YULEE"/>
    <s v="Florida"/>
    <n v="32097"/>
    <s v="87279 LENTS RD"/>
    <s v="YULEE FL 32097"/>
    <n v="-81.552238590847296"/>
    <n v="30.679923731328699"/>
    <s v="BELLS RIVER SIX LLC"/>
    <n v="0"/>
    <s v="VACANT RESIDENTIAL"/>
    <n v="8001"/>
    <s v="Residential-Vacant Land"/>
    <n v="2017"/>
    <n v="10000"/>
    <n v="2017"/>
    <n v="10000"/>
    <n v="151.38"/>
    <n v="0.77345187001839355"/>
    <s v="No"/>
    <m/>
    <s v="No"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87279 LENTS RD"/>
    <s v="Yulee"/>
    <s v="Florida"/>
    <n v="32097"/>
    <s v="87279 LENTS RD YULEE FL 32097"/>
    <s v=""/>
    <s v="Pass"/>
    <s v="No"/>
    <s v="FV&lt;$10K"/>
    <s v="N/A"/>
    <s v="No, &lt; $20K Lien"/>
    <s v="No, Lien &lt; $20K"/>
    <s v="N/A"/>
    <s v="No"/>
    <s v="No"/>
    <n v="1"/>
    <s v="No"/>
    <n v="10000"/>
    <n v="1"/>
    <n v="10000"/>
    <m/>
    <n v="0"/>
    <n v="0"/>
    <s v=""/>
    <e v="#N/A"/>
    <n v="10000"/>
    <s v="No"/>
    <s v="V"/>
    <s v="Yes"/>
    <s v="No"/>
    <n v="0"/>
    <n v="0"/>
    <n v="978.6"/>
    <n v="-978.6"/>
    <n v="9.7860000000000003E-2"/>
    <m/>
    <s v="No"/>
    <m/>
    <m/>
    <m/>
    <x v="4"/>
    <n v="1595"/>
    <n v="195.72"/>
    <s v="Ok"/>
    <n v="0"/>
    <n v="0"/>
  </r>
  <r>
    <n v="1596"/>
    <s v="Nassau"/>
    <s v="37-3N-27-0136-0032-0000"/>
    <n v="441.32"/>
    <n v="2017"/>
    <e v="#N/A"/>
    <e v="#N/A"/>
    <e v="#N/A"/>
    <e v="#N/A"/>
    <e v="#N/A"/>
    <e v="#N/A"/>
    <e v="#N/A"/>
    <e v="#N/A"/>
    <e v="#N/A"/>
    <e v="#N/A"/>
    <e v="#N/A"/>
    <e v="#N/A"/>
    <n v="0"/>
    <s v="VACANT RESIDENTIAL"/>
    <e v="#N/A"/>
    <e v="#N/A"/>
    <n v="2017"/>
    <n v="25000"/>
    <e v="#N/A"/>
    <e v="#N/A"/>
    <e v="#N/A"/>
    <n v="0"/>
    <s v="No"/>
    <s v="No"/>
    <s v="No"/>
    <s v="No"/>
    <s v="No"/>
    <s v="No"/>
    <s v="No"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25000"/>
    <n v="1"/>
    <n v="25000"/>
    <m/>
    <e v="#N/A"/>
    <e v="#N/A"/>
    <s v=""/>
    <e v="#N/A"/>
    <n v="25000"/>
    <s v="No"/>
    <s v="V"/>
    <s v="Yes"/>
    <s v="No"/>
    <n v="0"/>
    <n v="0"/>
    <e v="#N/A"/>
    <e v="#N/A"/>
    <e v="#N/A"/>
    <m/>
    <s v="No"/>
    <m/>
    <m/>
    <m/>
    <x v="4"/>
    <n v="1596"/>
    <n v="441.32"/>
    <s v="Ok"/>
    <e v="#N/A"/>
    <e v="#N/A"/>
  </r>
  <r>
    <n v="1597"/>
    <s v="Nassau"/>
    <s v="37-3N-27-4680-0004-0110"/>
    <n v="727.03"/>
    <n v="2017"/>
    <n v="727.03"/>
    <n v="727.03"/>
    <n v="0"/>
    <m/>
    <s v="YULEE"/>
    <s v="Florida"/>
    <n v="32097"/>
    <s v="ROSES BLUFF RD"/>
    <s v="YULEE FL 32097"/>
    <n v="-81.549098646865204"/>
    <n v="30.677169965418901"/>
    <s v="WAREH F"/>
    <n v="0"/>
    <s v="VACANT RESIDENTIAL"/>
    <n v="8001"/>
    <s v="Residential-Vacant Land"/>
    <n v="2017"/>
    <n v="42450"/>
    <n v="2017"/>
    <n v="42450"/>
    <n v="642.65"/>
    <n v="0.88393876456267284"/>
    <m/>
    <m/>
    <m/>
    <s v="No"/>
    <s v="No"/>
    <s v="No"/>
    <s v="No"/>
    <s v="I"/>
    <s v="I"/>
    <s v="I"/>
    <s v="I"/>
    <s v="I"/>
    <n v="0"/>
    <n v="0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ROSES BLUFF RD"/>
    <s v="Yulee"/>
    <s v="Florida"/>
    <n v="32097"/>
    <s v="ROSES BLUFF RD YULEE FL 32097"/>
    <s v=""/>
    <s v="Pass"/>
    <s v="No"/>
    <s v="FV&lt;$10K"/>
    <s v="N/A"/>
    <s v="No, &lt; $20K Lien"/>
    <s v="No, Lien &lt; $20K"/>
    <s v="N/A"/>
    <s v="No"/>
    <s v="No"/>
    <n v="0"/>
    <s v="No"/>
    <n v="42450"/>
    <n v="1"/>
    <n v="42450"/>
    <m/>
    <n v="0"/>
    <n v="0"/>
    <s v=""/>
    <e v="#N/A"/>
    <n v="42450"/>
    <s v="No"/>
    <s v="V"/>
    <s v="Yes"/>
    <s v="No"/>
    <n v="0"/>
    <n v="0"/>
    <n v="2908.12"/>
    <n v="-2908.12"/>
    <n v="6.8506949352179033E-2"/>
    <m/>
    <s v="No"/>
    <m/>
    <m/>
    <m/>
    <x v="1"/>
    <n v="1597"/>
    <n v="727.03"/>
    <s v="Ok"/>
    <n v="0"/>
    <n v="0"/>
  </r>
  <r>
    <n v="1598"/>
    <s v="Nassau"/>
    <s v="37-3N-27-4680-0004-0150"/>
    <n v="1236.5"/>
    <n v="2017"/>
    <n v="1236.5"/>
    <n v="1236.5"/>
    <n v="0"/>
    <n v="87581"/>
    <s v="YULEE"/>
    <s v="Florida"/>
    <n v="32097"/>
    <s v="87581 ROSES BLUFF RD"/>
    <s v="YULEE FL 32097"/>
    <n v="-81.550611739363802"/>
    <n v="30.676896668433301"/>
    <s v="AMERICAN RECOVERY CORPORATION INC OF USA"/>
    <n v="2"/>
    <s v="MOBILE HOMES"/>
    <n v="1006"/>
    <s v="Mobile home"/>
    <n v="2017"/>
    <n v="69817"/>
    <n v="2017"/>
    <n v="78424"/>
    <n v="1113.73"/>
    <n v="0.90071168621107967"/>
    <s v="No"/>
    <s v="No"/>
    <s v="No"/>
    <s v="No"/>
    <m/>
    <m/>
    <m/>
    <s v="I"/>
    <s v="I"/>
    <s v="I"/>
    <s v="I"/>
    <s v="I"/>
    <s v="I"/>
    <s v="I"/>
    <s v="No"/>
    <s v="No"/>
    <s v="No"/>
    <n v="0"/>
    <n v="0"/>
    <n v="80000"/>
    <n v="0"/>
    <n v="0"/>
    <n v="0"/>
    <s v="Potential Low Risk"/>
    <s v="Minimal"/>
    <n v="1"/>
    <s v="No"/>
    <s v="No"/>
    <s v="No"/>
    <s v="Without Environmental Issues"/>
    <s v="No"/>
    <s v="None"/>
    <s v="87581 ROSES BLUFF RD"/>
    <s v="Yulee"/>
    <s v="Florida"/>
    <n v="32097"/>
    <s v="87581 ROSES BLUFF RD YULEE FL 32097"/>
    <s v="L"/>
    <s v="Pass"/>
    <s v="No"/>
    <s v="FV&lt;$10K"/>
    <s v="N/A"/>
    <s v="No, &lt; $20K Lien"/>
    <s v="No, Lien &lt; $20K"/>
    <s v="N/A"/>
    <s v="No"/>
    <s v="No"/>
    <n v="1"/>
    <s v="No"/>
    <n v="69817"/>
    <n v="1"/>
    <n v="69817"/>
    <m/>
    <n v="0"/>
    <n v="0"/>
    <s v=""/>
    <e v="#N/A"/>
    <n v="69817"/>
    <s v="No"/>
    <s v="R"/>
    <s v="No"/>
    <s v="No"/>
    <n v="0.35"/>
    <n v="24435.949999999997"/>
    <n v="6182.5"/>
    <n v="18253.449999999997"/>
    <n v="8.8552931234513091E-2"/>
    <m/>
    <s v="No"/>
    <m/>
    <m/>
    <m/>
    <x v="0"/>
    <n v="1598"/>
    <n v="1236.5"/>
    <s v="Ok"/>
    <n v="0"/>
    <n v="0"/>
  </r>
  <r>
    <n v="1599"/>
    <s v="Nassau"/>
    <s v="38-3N-27-4690-0010-0000"/>
    <n v="494.27"/>
    <n v="2017"/>
    <n v="494.27"/>
    <n v="494.27"/>
    <n v="0"/>
    <n v="87509"/>
    <s v="YULEE"/>
    <s v="Florida"/>
    <n v="32097"/>
    <s v="87509 HAVEN RD"/>
    <s v="YULEE FL 32097"/>
    <n v="-81.553358448845202"/>
    <n v="30.6836517795216"/>
    <s v="LAWRENCE LYNDA JEAN &amp; BONNIE LOU TOLBERT LITEBORN &amp; TED TOLBERT"/>
    <n v="2"/>
    <s v="MOBILE HOMES"/>
    <n v="1006"/>
    <s v="Mobile home"/>
    <n v="2017"/>
    <n v="57420"/>
    <n v="2017"/>
    <n v="66635"/>
    <n v="427.44"/>
    <n v="0.86479049911991424"/>
    <s v="No"/>
    <s v="No"/>
    <m/>
    <m/>
    <m/>
    <s v="No"/>
    <m/>
    <s v="I"/>
    <s v="I"/>
    <s v="I"/>
    <s v="I"/>
    <s v="I"/>
    <n v="0"/>
    <n v="0"/>
    <s v="No"/>
    <s v="No"/>
    <s v="No"/>
    <n v="0"/>
    <n v="0"/>
    <n v="0"/>
    <n v="0"/>
    <n v="0"/>
    <n v="0"/>
    <s v="Potential Low Risk"/>
    <s v="Minimal"/>
    <n v="1"/>
    <s v="Yes"/>
    <s v="No"/>
    <s v="No"/>
    <s v="Without Environmental Issues"/>
    <s v="No"/>
    <s v="None"/>
    <s v="87509 HAVEN RD"/>
    <s v="Yulee"/>
    <s v="Florida"/>
    <n v="32097"/>
    <s v="87509 HAVEN RD YULEE FL 32097"/>
    <s v=""/>
    <s v="Pass"/>
    <s v="No"/>
    <s v="FV&lt;$10K"/>
    <s v="N/A"/>
    <s v="No, &lt; $20K Lien"/>
    <s v="No, Lien &lt; $20K"/>
    <s v="N/A"/>
    <s v="No"/>
    <s v="No"/>
    <n v="1"/>
    <s v="No"/>
    <n v="57420"/>
    <n v="1"/>
    <n v="57420"/>
    <m/>
    <n v="0"/>
    <n v="0"/>
    <s v=""/>
    <e v="#N/A"/>
    <n v="57420"/>
    <s v="No"/>
    <s v="R"/>
    <s v="No"/>
    <s v="Yes"/>
    <n v="0.67"/>
    <n v="38471.4"/>
    <n v="2471.35"/>
    <n v="36000.050000000003"/>
    <n v="4.3039881574364329E-2"/>
    <m/>
    <s v="No"/>
    <m/>
    <m/>
    <m/>
    <x v="0"/>
    <n v="1599"/>
    <n v="494.27"/>
    <s v="Ok"/>
    <n v="0"/>
    <n v="0"/>
  </r>
  <r>
    <n v="1600"/>
    <s v="Nassau"/>
    <s v="38-3N-27-4690-0029-0000"/>
    <n v="517.66999999999996"/>
    <n v="2017"/>
    <n v="517.66999999999996"/>
    <n v="517.66999999999996"/>
    <n v="0"/>
    <n v="87465"/>
    <s v="YULEE"/>
    <s v="Florida"/>
    <n v="32097"/>
    <s v="87465 ROSES BLUFF RD"/>
    <s v="YULEE FL 32097"/>
    <n v="-81.558927439540895"/>
    <n v="30.6784970966029"/>
    <s v="BATTLES TOMMY D"/>
    <n v="2"/>
    <s v="MOBILE HOMES"/>
    <n v="1006"/>
    <s v="Mobile home"/>
    <n v="2017"/>
    <n v="60698"/>
    <n v="2017"/>
    <n v="70973"/>
    <n v="449.07"/>
    <n v="0.86748314563331863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Yes"/>
    <s v="No"/>
    <s v="No"/>
    <s v="Without Environmental Issues"/>
    <s v="No"/>
    <s v="None"/>
    <s v="87465 ROSES BLUFF RD"/>
    <s v="Yulee"/>
    <s v="Florida"/>
    <n v="32097"/>
    <s v="87465 ROSES BLUFF RD YULEE FL 32097"/>
    <s v=""/>
    <s v="Pass"/>
    <s v="No"/>
    <s v="FV&lt;$10K"/>
    <s v="N/A"/>
    <s v="No, &lt; $20K Lien"/>
    <s v="No, Lien &lt; $20K"/>
    <s v="N/A"/>
    <s v="No"/>
    <s v="No"/>
    <n v="1"/>
    <s v="No"/>
    <n v="60698"/>
    <n v="1"/>
    <n v="60698"/>
    <m/>
    <n v="0"/>
    <n v="0"/>
    <s v=""/>
    <e v="#N/A"/>
    <n v="60698"/>
    <s v="No"/>
    <s v="R"/>
    <s v="No"/>
    <s v="Yes"/>
    <n v="0.67"/>
    <n v="40667.660000000003"/>
    <n v="2588.35"/>
    <n v="38079.310000000005"/>
    <n v="4.2643085439388446E-2"/>
    <m/>
    <s v="No"/>
    <m/>
    <m/>
    <m/>
    <x v="0"/>
    <n v="1600"/>
    <n v="517.66999999999996"/>
    <s v="Ok"/>
    <n v="0"/>
    <n v="0"/>
  </r>
  <r>
    <n v="1601"/>
    <s v="Nassau"/>
    <s v="38-3N-27-4690-0044-0000"/>
    <n v="891.51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52497"/>
    <e v="#N/A"/>
    <e v="#N/A"/>
    <e v="#N/A"/>
    <n v="0"/>
    <s v="No"/>
    <s v="No"/>
    <m/>
    <s v="No"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52497"/>
    <n v="1"/>
    <n v="52497"/>
    <m/>
    <e v="#N/A"/>
    <e v="#N/A"/>
    <s v=""/>
    <e v="#N/A"/>
    <n v="52497"/>
    <s v="No"/>
    <s v="R"/>
    <s v="No"/>
    <s v="No"/>
    <n v="0.35"/>
    <n v="18373.949999999997"/>
    <e v="#N/A"/>
    <e v="#N/A"/>
    <e v="#N/A"/>
    <m/>
    <e v="#N/A"/>
    <m/>
    <m/>
    <m/>
    <x v="5"/>
    <n v="1601"/>
    <n v="891.51"/>
    <e v="#N/A"/>
    <e v="#N/A"/>
    <e v="#N/A"/>
  </r>
  <r>
    <n v="1602"/>
    <s v="Nassau"/>
    <s v="38-3N-27-4690-0053-0010"/>
    <n v="1010.23"/>
    <n v="2017"/>
    <n v="1010.23"/>
    <n v="1010.23"/>
    <n v="0"/>
    <n v="87596"/>
    <s v="YULEE"/>
    <s v="Florida"/>
    <n v="32097"/>
    <s v="87596 HAVEN RD"/>
    <s v="YULEE FL 32097"/>
    <n v="-81.551325745063195"/>
    <n v="30.6840574737978"/>
    <s v="WILLIAMS LARRY SHELTON"/>
    <n v="1"/>
    <s v="SINGLE FAMILY"/>
    <n v="1001"/>
    <s v="Single Family Residential"/>
    <n v="2017"/>
    <n v="98852"/>
    <n v="2017"/>
    <n v="103122"/>
    <n v="904.51"/>
    <n v="0.89535056373301125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Yes"/>
    <s v="No"/>
    <s v="No"/>
    <s v="Without Environmental Issues"/>
    <s v="No"/>
    <s v="None"/>
    <s v="87596 HAVEN RD"/>
    <s v="Yulee"/>
    <s v="Florida"/>
    <n v="32097"/>
    <s v="87596 HAVEN RD YULEE FL 32097"/>
    <s v=""/>
    <s v="Pass"/>
    <s v="No"/>
    <s v="FV&lt;$10K"/>
    <s v="N/A"/>
    <s v="No, &lt; $20K Lien"/>
    <s v="No, Lien &lt; $20K"/>
    <s v="N/A"/>
    <s v="No"/>
    <s v="No"/>
    <n v="1"/>
    <s v="No"/>
    <n v="98852"/>
    <n v="1"/>
    <n v="98852"/>
    <m/>
    <n v="0"/>
    <n v="0"/>
    <s v=""/>
    <e v="#N/A"/>
    <n v="98852"/>
    <s v="No"/>
    <s v="S"/>
    <s v="No"/>
    <s v="Yes"/>
    <n v="0.67"/>
    <n v="66230.840000000011"/>
    <n v="5051.1499999999996"/>
    <n v="61179.69000000001"/>
    <n v="5.1098106259863225E-2"/>
    <m/>
    <s v="No"/>
    <m/>
    <m/>
    <m/>
    <x v="0"/>
    <n v="1602"/>
    <n v="1010.23"/>
    <s v="Ok"/>
    <n v="0"/>
    <n v="0"/>
  </r>
  <r>
    <n v="1603"/>
    <s v="Nassau"/>
    <s v="39-3N-27-0000-0001-0030"/>
    <n v="448.54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51011"/>
    <e v="#N/A"/>
    <e v="#N/A"/>
    <e v="#N/A"/>
    <n v="0"/>
    <m/>
    <m/>
    <m/>
    <m/>
    <m/>
    <s v="No"/>
    <s v="No"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51011"/>
    <n v="1"/>
    <n v="51011"/>
    <m/>
    <e v="#N/A"/>
    <e v="#N/A"/>
    <s v=""/>
    <e v="#N/A"/>
    <n v="51011"/>
    <s v="No"/>
    <s v="R"/>
    <s v="No"/>
    <s v="Yes"/>
    <n v="0.67"/>
    <n v="34177.370000000003"/>
    <e v="#N/A"/>
    <e v="#N/A"/>
    <e v="#N/A"/>
    <m/>
    <e v="#N/A"/>
    <m/>
    <m/>
    <m/>
    <x v="5"/>
    <n v="1603"/>
    <n v="448.54"/>
    <e v="#N/A"/>
    <e v="#N/A"/>
    <e v="#N/A"/>
  </r>
  <r>
    <n v="1604"/>
    <s v="Nassau"/>
    <s v="39-3N-27-0000-0001-0060"/>
    <n v="1923.54"/>
    <n v="2017"/>
    <n v="1923.54"/>
    <n v="1923.54"/>
    <n v="0"/>
    <n v="87115"/>
    <s v="YULEE"/>
    <s v="Florida"/>
    <n v="32097"/>
    <s v="87115 BROOKER RD"/>
    <s v="YULEE FL 32097"/>
    <n v="-81.563371834175797"/>
    <n v="30.684401353769701"/>
    <s v="COVER ALAN B"/>
    <n v="0"/>
    <s v="VACANT RESIDENTIAL"/>
    <n v="8001"/>
    <s v="Residential-Vacant Land"/>
    <n v="2017"/>
    <n v="115531"/>
    <n v="2017"/>
    <n v="115531"/>
    <n v="1749"/>
    <n v="0.90926104993917467"/>
    <s v="No"/>
    <s v="No"/>
    <m/>
    <s v="No"/>
    <s v="No"/>
    <m/>
    <m/>
    <s v="I"/>
    <s v="I"/>
    <s v="I"/>
    <s v="I"/>
    <s v="I"/>
    <n v="0"/>
    <n v="0"/>
    <s v="No"/>
    <s v="No"/>
    <s v="No"/>
    <n v="0"/>
    <n v="0"/>
    <n v="54000"/>
    <s v="SELLER TAKE-BACK"/>
    <n v="0"/>
    <n v="0"/>
    <s v="Potential Low Risk"/>
    <s v="Minimal"/>
    <n v="0"/>
    <s v="No"/>
    <s v="No"/>
    <s v="No"/>
    <s v="Without Environmental Issues"/>
    <s v="No"/>
    <s v="None"/>
    <s v="87115 BROOKER RD"/>
    <s v="Yulee"/>
    <s v="Florida"/>
    <n v="32097"/>
    <s v="87115 BROOKER RD YULEE FL 32097"/>
    <s v="L"/>
    <s v="Pass"/>
    <s v="No"/>
    <s v="FV&lt;$10K"/>
    <s v="N/A"/>
    <s v="No, &lt; $20K Lien"/>
    <s v="No, Lien &lt; $20K"/>
    <s v="N/A"/>
    <s v="No"/>
    <s v="No"/>
    <n v="0"/>
    <s v="No"/>
    <n v="115531"/>
    <n v="1"/>
    <n v="115531"/>
    <m/>
    <n v="0"/>
    <n v="0"/>
    <s v=""/>
    <e v="#N/A"/>
    <n v="115531"/>
    <s v="No"/>
    <s v="V"/>
    <s v="Yes"/>
    <s v="No"/>
    <n v="0"/>
    <n v="0"/>
    <n v="7694.16"/>
    <n v="-7694.16"/>
    <n v="6.6598229046749349E-2"/>
    <m/>
    <s v="No"/>
    <m/>
    <m/>
    <m/>
    <x v="1"/>
    <n v="1604"/>
    <n v="1923.54"/>
    <s v="Ok"/>
    <n v="0"/>
    <n v="0"/>
  </r>
  <r>
    <n v="1605"/>
    <s v="Nassau"/>
    <s v="39-3N-27-0000-0001-0120"/>
    <n v="624.69000000000005"/>
    <n v="2017"/>
    <n v="624.69000000000005"/>
    <n v="624.69000000000005"/>
    <n v="0"/>
    <n v="87270"/>
    <s v="YULEE"/>
    <s v="Florida"/>
    <n v="32097"/>
    <s v="87270 BELL RIVER EST RD"/>
    <s v="YULEE FL 32097"/>
    <n v="-81.565537927508302"/>
    <n v="30.685497420321301"/>
    <s v="DONNA LYNNE CUSTOM HOMES INC"/>
    <n v="0"/>
    <s v="VACANT RESIDENTIAL"/>
    <n v="8001"/>
    <s v="Residential-Vacant Land"/>
    <n v="2017"/>
    <n v="36200"/>
    <n v="2017"/>
    <n v="36200"/>
    <n v="548.03"/>
    <n v="0.87728313243368694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87270 BELL RIVER EST RD"/>
    <s v="Yulee"/>
    <s v="Florida"/>
    <n v="32097"/>
    <s v="87270 BELL RIVER EST RD YULEE FL 32097"/>
    <s v=""/>
    <s v="Pass"/>
    <s v="No"/>
    <s v="FV&lt;$10K"/>
    <s v="N/A"/>
    <s v="No, &lt; $20K Lien"/>
    <s v="No, Lien &lt; $20K"/>
    <s v="N/A"/>
    <s v="No"/>
    <s v="No"/>
    <n v="1"/>
    <s v="No"/>
    <n v="36200"/>
    <n v="1"/>
    <n v="36200"/>
    <m/>
    <n v="0"/>
    <n v="0"/>
    <s v=""/>
    <e v="#N/A"/>
    <n v="36200"/>
    <s v="No"/>
    <s v="V"/>
    <s v="Yes"/>
    <s v="No"/>
    <n v="0"/>
    <n v="0"/>
    <n v="3123.4500000000003"/>
    <n v="-3123.4500000000003"/>
    <n v="8.6283149171270723E-2"/>
    <m/>
    <s v="No"/>
    <m/>
    <m/>
    <m/>
    <x v="1"/>
    <n v="1605"/>
    <n v="624.69000000000005"/>
    <s v="Ok"/>
    <n v="0"/>
    <n v="0"/>
  </r>
  <r>
    <n v="1606"/>
    <s v="Nassau"/>
    <s v="39-3N-27-0000-0001-0300"/>
    <n v="103.38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29359"/>
    <e v="#N/A"/>
    <e v="#N/A"/>
    <e v="#N/A"/>
    <n v="0"/>
    <m/>
    <s v="No"/>
    <m/>
    <s v="No"/>
    <s v="No"/>
    <s v="No"/>
    <s v="No"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Lien&lt;$150"/>
    <e v="#N/A"/>
    <s v="FV&lt;$10K"/>
    <s v="N/A"/>
    <s v="No, &lt; $20K Lien"/>
    <s v="No, Lien &lt; $20K"/>
    <s v="N/A"/>
    <s v="No"/>
    <s v="No"/>
    <n v="0"/>
    <s v="No"/>
    <n v="29359"/>
    <n v="1"/>
    <n v="29359"/>
    <m/>
    <e v="#N/A"/>
    <e v="#N/A"/>
    <s v=""/>
    <e v="#N/A"/>
    <n v="29359"/>
    <s v="No"/>
    <s v="R"/>
    <s v="No"/>
    <s v="Yes"/>
    <n v="0.67"/>
    <n v="19670.530000000002"/>
    <e v="#N/A"/>
    <e v="#N/A"/>
    <e v="#N/A"/>
    <m/>
    <s v="No"/>
    <m/>
    <m/>
    <m/>
    <x v="2"/>
    <n v="1606"/>
    <n v="103.38"/>
    <s v="Ok"/>
    <e v="#N/A"/>
    <e v="#N/A"/>
  </r>
  <r>
    <n v="1607"/>
    <s v="Nassau"/>
    <s v="50-3N-27-0000-0001-0050"/>
    <n v="3306.52"/>
    <n v="2017"/>
    <n v="3306.52"/>
    <n v="3306.52"/>
    <n v="0"/>
    <m/>
    <s v="YULEE"/>
    <s v="Florida"/>
    <n v="32097"/>
    <s v="US HWY 17"/>
    <s v="YULEE FL 32097"/>
    <n v="-81.617521552003893"/>
    <n v="30.647553247065801"/>
    <s v="AZOR PATRICK G"/>
    <n v="0"/>
    <s v="VACANT RESIDENTIAL"/>
    <n v="8001"/>
    <s v="Residential-Vacant Land"/>
    <n v="2017"/>
    <n v="200000"/>
    <n v="2017"/>
    <n v="200000"/>
    <n v="3027.76"/>
    <n v="0.91569384125908815"/>
    <m/>
    <m/>
    <s v="No"/>
    <m/>
    <m/>
    <m/>
    <m/>
    <s v="I"/>
    <n v="0"/>
    <n v="0"/>
    <n v="0"/>
    <n v="0"/>
    <n v="0"/>
    <n v="0"/>
    <s v="No"/>
    <s v="No"/>
    <s v="No"/>
    <n v="0"/>
    <n v="0"/>
    <n v="0"/>
    <n v="0"/>
    <n v="0"/>
    <n v="1"/>
    <s v="Potential Low Risk"/>
    <n v="0"/>
    <n v="0"/>
    <s v="No"/>
    <s v="No"/>
    <s v="No"/>
    <s v="Without Environmental Issues"/>
    <s v="No"/>
    <s v="None"/>
    <s v="US HWY 17"/>
    <s v="Yulee"/>
    <s v="Florida"/>
    <n v="32097"/>
    <s v="US HWY 17 YULEE FL 32097"/>
    <s v=""/>
    <s v="Pass"/>
    <s v="No"/>
    <s v="FV&lt;$10K"/>
    <s v="N/A"/>
    <s v="No, &lt; $20K Lien"/>
    <s v="No, Lien &lt; $20K"/>
    <s v="N/A"/>
    <s v="No"/>
    <s v="No"/>
    <n v="0"/>
    <s v="No"/>
    <n v="200000"/>
    <n v="1"/>
    <n v="200000"/>
    <m/>
    <n v="0"/>
    <n v="0"/>
    <s v=""/>
    <e v="#N/A"/>
    <n v="200000"/>
    <s v="No"/>
    <s v="V"/>
    <s v="Yes"/>
    <s v="No"/>
    <n v="0"/>
    <n v="0"/>
    <n v="13226.08"/>
    <n v="-13226.08"/>
    <n v="6.6130400000000006E-2"/>
    <m/>
    <s v="No"/>
    <m/>
    <m/>
    <m/>
    <x v="1"/>
    <n v="1607"/>
    <n v="3306.52"/>
    <s v="Ok"/>
    <n v="0"/>
    <n v="0"/>
  </r>
  <r>
    <n v="1608"/>
    <s v="Nassau"/>
    <s v="50-3N-27-0000-0001-0060"/>
    <n v="1669.27"/>
    <n v="2017"/>
    <n v="1669.27"/>
    <n v="1669.27"/>
    <n v="0"/>
    <m/>
    <s v="YULEE"/>
    <s v="Florida"/>
    <n v="32097"/>
    <s v="GOODBREAD RD"/>
    <s v="YULEE FL 32097"/>
    <n v="-81.612933304080101"/>
    <n v="30.644470563106498"/>
    <s v="HALLS SALVAGE LLC"/>
    <n v="0"/>
    <s v="VACANT RESIDENTIAL"/>
    <n v="8001"/>
    <s v="Residential-Vacant Land"/>
    <n v="2017"/>
    <n v="100000"/>
    <n v="2017"/>
    <n v="100000"/>
    <n v="1513.88"/>
    <n v="0.90691140438634865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1"/>
    <s v="Potential Low Risk"/>
    <n v="0"/>
    <n v="0"/>
    <s v="No"/>
    <n v="0"/>
    <s v="No"/>
    <s v="Without Environmental Issues"/>
    <s v="No"/>
    <s v="None"/>
    <s v="GOODBREAD RD"/>
    <s v="Yulee"/>
    <s v="Florida"/>
    <n v="32097"/>
    <s v="GOODBREAD RD YULEE FL 32097"/>
    <s v=""/>
    <s v="Pass"/>
    <s v="No"/>
    <s v="FV&lt;$10K"/>
    <s v="N/A"/>
    <s v="No, &lt; $20K Lien"/>
    <s v="No, Lien &lt; $20K"/>
    <s v="N/A"/>
    <s v="No"/>
    <s v="No"/>
    <n v="0"/>
    <s v="No"/>
    <n v="100000"/>
    <n v="1"/>
    <n v="100000"/>
    <m/>
    <n v="0"/>
    <n v="0"/>
    <s v=""/>
    <e v="#N/A"/>
    <n v="100000"/>
    <s v="No"/>
    <s v="V"/>
    <s v="Yes"/>
    <s v="No"/>
    <n v="0"/>
    <n v="0"/>
    <n v="6677.08"/>
    <n v="-6677.08"/>
    <n v="6.6770800000000005E-2"/>
    <m/>
    <s v="No"/>
    <m/>
    <m/>
    <m/>
    <x v="1"/>
    <n v="1608"/>
    <n v="1669.27"/>
    <s v="Ok"/>
    <n v="0"/>
    <n v="0"/>
  </r>
  <r>
    <n v="1609"/>
    <s v="Nassau"/>
    <s v="50-3N-27-0000-0012-0000"/>
    <n v="981.35"/>
    <n v="2017"/>
    <n v="981.35"/>
    <n v="981.35"/>
    <n v="0"/>
    <n v="76044"/>
    <s v="YULEE"/>
    <s v="Florida"/>
    <n v="32097"/>
    <s v="76044 QUAIL RIDGE RD"/>
    <s v="YULEE FL 32097"/>
    <n v="-81.6299448186967"/>
    <n v="30.658243893642101"/>
    <s v="MOSES WILLIAM HAROLD"/>
    <n v="2"/>
    <s v="MOBILE HOMES"/>
    <n v="1006"/>
    <s v="Mobile home"/>
    <n v="2017"/>
    <n v="97088"/>
    <n v="2017"/>
    <n v="97088"/>
    <n v="1469.8"/>
    <n v="1.4977327151373108"/>
    <s v="No"/>
    <s v="No"/>
    <m/>
    <m/>
    <m/>
    <s v="No"/>
    <m/>
    <s v="I"/>
    <s v="I"/>
    <s v="I"/>
    <s v="I"/>
    <s v="I"/>
    <n v="0"/>
    <n v="0"/>
    <s v="No"/>
    <s v="No"/>
    <s v="No"/>
    <n v="0"/>
    <n v="0"/>
    <n v="0"/>
    <n v="0"/>
    <n v="0"/>
    <n v="0"/>
    <s v="Potential Low Risk"/>
    <s v="Minimal"/>
    <n v="1"/>
    <s v="Yes"/>
    <s v="No"/>
    <s v="No"/>
    <s v="Without Environmental Issues"/>
    <s v="No"/>
    <s v="None"/>
    <s v="76044 QUAIL RIDGE RD"/>
    <s v="Yulee"/>
    <s v="Florida"/>
    <n v="32097"/>
    <s v="76044 QUAIL RIDGE RD YULEE FL 32097"/>
    <s v=""/>
    <s v="Pass"/>
    <s v="No"/>
    <s v="FV&lt;$10K"/>
    <s v="N/A"/>
    <s v="No, &lt; $20K Lien"/>
    <s v="No, Lien &lt; $20K"/>
    <s v="N/A"/>
    <s v="No"/>
    <s v="No"/>
    <n v="1"/>
    <s v="No"/>
    <n v="97088"/>
    <n v="1"/>
    <n v="97088"/>
    <m/>
    <n v="0"/>
    <n v="0"/>
    <s v=""/>
    <e v="#N/A"/>
    <n v="97088"/>
    <s v="No"/>
    <s v="R"/>
    <s v="No"/>
    <s v="Yes"/>
    <n v="0.67"/>
    <n v="65048.960000000006"/>
    <n v="6860.55"/>
    <n v="58188.41"/>
    <n v="7.0663212755438368E-2"/>
    <m/>
    <s v="No"/>
    <m/>
    <m/>
    <m/>
    <x v="0"/>
    <n v="1609"/>
    <n v="981.35"/>
    <s v="Ok"/>
    <n v="0"/>
    <n v="0"/>
  </r>
  <r>
    <n v="1610"/>
    <s v="Nassau"/>
    <s v="50-3N-27-0000-0016-0000"/>
    <n v="1607.53"/>
    <n v="2017"/>
    <n v="1607.53"/>
    <n v="1607.53"/>
    <n v="0"/>
    <n v="86033"/>
    <s v="YULEE"/>
    <s v="Florida"/>
    <n v="32097"/>
    <s v="86033 MCKENDREE DR"/>
    <s v="YULEE FL 32097"/>
    <n v="-81.6068113677794"/>
    <n v="30.633041301437299"/>
    <s v="WOODWARD SPALDING K"/>
    <n v="1"/>
    <s v="SINGLE FAMILY"/>
    <n v="1001"/>
    <s v="Single Family Residential"/>
    <n v="2017"/>
    <n v="135334"/>
    <n v="2017"/>
    <n v="156825"/>
    <n v="1456.8"/>
    <n v="0.9062350313835511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3"/>
    <s v="Potential Medium Risk"/>
    <n v="0"/>
    <n v="0"/>
    <s v="Yes"/>
    <n v="0"/>
    <s v="No"/>
    <s v="Without Environmental Issues"/>
    <s v="No"/>
    <s v="None"/>
    <s v="86033 MCKENDREE DR"/>
    <s v="Yulee"/>
    <s v="Florida"/>
    <n v="32097"/>
    <s v="86033 MCKENDREE DR YULEE FL 32097"/>
    <s v=""/>
    <s v="Pass"/>
    <s v="No"/>
    <s v="FV&lt;$10K"/>
    <s v="N/A"/>
    <s v="No, &lt; $20K Lien"/>
    <s v="No, Lien &lt; $20K"/>
    <s v="N/A"/>
    <s v="No"/>
    <s v="No"/>
    <n v="0"/>
    <s v="No"/>
    <n v="135334"/>
    <n v="1"/>
    <n v="135334"/>
    <m/>
    <n v="0"/>
    <n v="0"/>
    <s v=""/>
    <e v="#N/A"/>
    <n v="135334"/>
    <s v="No"/>
    <s v="S"/>
    <s v="No"/>
    <s v="Yes"/>
    <n v="0.67"/>
    <n v="90673.78"/>
    <n v="6430.12"/>
    <n v="84243.66"/>
    <n v="4.7512967916414205E-2"/>
    <m/>
    <s v="No"/>
    <m/>
    <m/>
    <m/>
    <x v="0"/>
    <n v="1610"/>
    <n v="1607.53"/>
    <s v="Ok"/>
    <n v="0"/>
    <n v="0"/>
  </r>
  <r>
    <n v="1611"/>
    <s v="Nassau"/>
    <s v="50-3N-27-0000-0023-0000"/>
    <n v="2319.7199999999998"/>
    <n v="2017"/>
    <n v="2319.7199999999998"/>
    <n v="2319.7199999999998"/>
    <n v="0"/>
    <n v="463081"/>
    <s v="YULEE"/>
    <s v="Florida"/>
    <n v="32097"/>
    <s v="463081 SR 200"/>
    <s v="YULEE FL 32097"/>
    <n v="-81.608049227489701"/>
    <n v="30.632008853822601"/>
    <s v="ARGOS READY MIX LLC"/>
    <n v="41"/>
    <s v="LIGHT MANUFACTURING, SMALL EQUIPMENT MANUFACTURING, SMALL MACHINE SHOPS, INSTRUM"/>
    <n v="5001"/>
    <s v="Manufacturing (light)"/>
    <n v="2017"/>
    <n v="139729"/>
    <n v="2017"/>
    <n v="139729"/>
    <n v="2115.3200000000002"/>
    <n v="0.91188591726587709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3"/>
    <s v="Potential Medium Risk"/>
    <n v="0"/>
    <n v="0"/>
    <s v="No"/>
    <n v="0"/>
    <s v="No"/>
    <s v="Without Environmental Issues"/>
    <s v="No"/>
    <s v="None"/>
    <s v="463081 SR 200"/>
    <s v="Yulee"/>
    <s v="Florida"/>
    <n v="32097"/>
    <s v="463081 SR 200 YULEE FL 32097"/>
    <s v=""/>
    <s v="Pass"/>
    <s v="No"/>
    <s v="FV&lt;$10K"/>
    <s v="N/A"/>
    <s v="No, &lt; $20K Lien"/>
    <s v="No, Lien &lt; $20K"/>
    <s v="N/A"/>
    <s v="No"/>
    <s v="No"/>
    <n v="0"/>
    <s v="No"/>
    <n v="139729"/>
    <n v="1"/>
    <n v="139729"/>
    <m/>
    <n v="0"/>
    <n v="0"/>
    <s v=""/>
    <e v="#N/A"/>
    <n v="139729"/>
    <s v="No"/>
    <s v="C"/>
    <s v="No"/>
    <s v="No"/>
    <n v="0.3"/>
    <n v="41918.699999999997"/>
    <n v="9278.8799999999992"/>
    <n v="32639.82"/>
    <n v="6.6406257827652096E-2"/>
    <m/>
    <s v="No"/>
    <m/>
    <m/>
    <m/>
    <x v="0"/>
    <n v="1611"/>
    <n v="2319.7199999999998"/>
    <s v="Ok"/>
    <n v="0"/>
    <n v="0"/>
  </r>
  <r>
    <n v="1612"/>
    <s v="Nassau"/>
    <s v="50-3N-27-4720-0077-0000"/>
    <n v="1985.87"/>
    <n v="2017"/>
    <n v="1985.87"/>
    <n v="1985.87"/>
    <n v="0"/>
    <n v="851008"/>
    <s v="YULEE"/>
    <s v="Florida"/>
    <n v="32097"/>
    <s v="851008 US HWY 17"/>
    <s v="YULEE FL 32097"/>
    <n v="-81.608819569707407"/>
    <n v="30.638892464754701"/>
    <s v="GIBSON ELVA DARLENE"/>
    <n v="11"/>
    <s v="STORES, ONE STORY"/>
    <n v="2000"/>
    <s v="Commercial (General)"/>
    <n v="2017"/>
    <n v="119338"/>
    <n v="2017"/>
    <n v="119338"/>
    <n v="1806.63"/>
    <n v="0.90974232955832968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1"/>
    <s v="Potential Medium Risk"/>
    <s v="Minimal"/>
    <n v="0"/>
    <s v="No"/>
    <s v="No"/>
    <s v="No"/>
    <s v="Without Environmental Issues"/>
    <s v="No"/>
    <s v="None"/>
    <s v="851008 US HWY 17"/>
    <s v="Yulee"/>
    <s v="Florida"/>
    <n v="32097"/>
    <s v="851008 US HWY 17 YULEE FL 32097"/>
    <s v=""/>
    <s v="Pass"/>
    <s v="No"/>
    <s v="FV&lt;$10K"/>
    <s v="N/A"/>
    <s v="No, &lt; $20K Lien"/>
    <s v="No, Lien &lt; $20K"/>
    <s v="N/A"/>
    <s v="No"/>
    <s v="No"/>
    <n v="0"/>
    <s v="No"/>
    <n v="119338"/>
    <n v="1"/>
    <n v="119338"/>
    <m/>
    <n v="0"/>
    <n v="0"/>
    <s v=""/>
    <e v="#N/A"/>
    <n v="119338"/>
    <s v="No"/>
    <s v="C"/>
    <s v="No"/>
    <s v="No"/>
    <n v="0.3"/>
    <n v="35801.4"/>
    <n v="7943.48"/>
    <n v="27857.920000000002"/>
    <n v="6.6562871843000554E-2"/>
    <m/>
    <s v="No"/>
    <m/>
    <m/>
    <m/>
    <x v="0"/>
    <n v="1612"/>
    <n v="1985.87"/>
    <s v="Ok"/>
    <n v="0"/>
    <n v="0"/>
  </r>
  <r>
    <n v="1613"/>
    <s v="Nassau"/>
    <s v="50-3N-27-4720-0081-0000"/>
    <n v="2904.33"/>
    <n v="2017"/>
    <n v="2904.33"/>
    <n v="2904.33"/>
    <n v="0"/>
    <n v="851026"/>
    <s v="YULEE"/>
    <s v="Florida"/>
    <n v="32097"/>
    <s v="851026 US HWY 17"/>
    <s v="YULEE FL 32097"/>
    <n v="-81.609740517303905"/>
    <n v="30.639650959112402"/>
    <s v="REBELROAMER LLC"/>
    <n v="27"/>
    <s v="VEHICLE SALES/REPAIR/STORAGE/RENTAL; GARAGES, MARINE/FARM EQUIPMENT/MACHINERY"/>
    <n v="2023"/>
    <s v="Vehicle Rentals Vehicle Sales (auto/truck/RV/boat/etc.)"/>
    <n v="2017"/>
    <n v="175435"/>
    <n v="2017"/>
    <n v="175435"/>
    <n v="2655.87"/>
    <n v="0.91445187013872387"/>
    <s v="No"/>
    <m/>
    <s v="No"/>
    <m/>
    <s v="No"/>
    <m/>
    <s v="No"/>
    <s v="I"/>
    <s v="I"/>
    <s v="I"/>
    <s v="I"/>
    <s v="I"/>
    <s v="I"/>
    <n v="0"/>
    <s v="No"/>
    <s v="No"/>
    <s v="No"/>
    <n v="0"/>
    <n v="0"/>
    <n v="0"/>
    <n v="0"/>
    <n v="0"/>
    <n v="1"/>
    <s v="Potential Low Risk"/>
    <s v="Minimal"/>
    <n v="1"/>
    <s v="No"/>
    <s v="No"/>
    <s v="No"/>
    <s v="Without Environmental Issues"/>
    <s v="No"/>
    <s v="None"/>
    <s v="851026 US HWY 17"/>
    <s v="Yulee"/>
    <s v="Florida"/>
    <n v="32097"/>
    <s v="851026 US HWY 17 YULEE FL 32097"/>
    <s v=""/>
    <s v="Pass"/>
    <s v="No"/>
    <s v="FV&lt;$10K"/>
    <s v="N/A"/>
    <s v="No, &lt; $20K Lien"/>
    <s v="No, Lien &lt; $20K"/>
    <s v="N/A"/>
    <s v="No"/>
    <s v="No"/>
    <n v="1"/>
    <s v="No"/>
    <n v="175435"/>
    <n v="1"/>
    <n v="175435"/>
    <m/>
    <n v="0"/>
    <n v="0"/>
    <s v=""/>
    <e v="#N/A"/>
    <n v="175435"/>
    <s v="No"/>
    <s v="C"/>
    <s v="No"/>
    <s v="No"/>
    <n v="0.3"/>
    <n v="52630.5"/>
    <n v="14521.65"/>
    <n v="38108.85"/>
    <n v="8.277510188958874E-2"/>
    <m/>
    <s v="No"/>
    <m/>
    <m/>
    <m/>
    <x v="0"/>
    <n v="1613"/>
    <n v="2904.33"/>
    <s v="Ok"/>
    <n v="0"/>
    <n v="0"/>
  </r>
  <r>
    <n v="1614"/>
    <s v="Nassau"/>
    <s v="50-3N-27-4720-0084-0010"/>
    <n v="4574.2299999999996"/>
    <n v="2017"/>
    <n v="4574.2299999999996"/>
    <n v="4574.2299999999996"/>
    <n v="0"/>
    <n v="851036"/>
    <s v="YULEE"/>
    <s v="Florida"/>
    <n v="32097"/>
    <s v="851036 US HWY 17 DR"/>
    <s v="YULEE FL 32097"/>
    <n v="-81.609944700887397"/>
    <n v="30.640375314404899"/>
    <s v="HALLS SALVAGE LLC"/>
    <n v="12"/>
    <s v="MIXED USE - STORE &amp; OFFICE OR STORE &amp; RESIDENTIAL OR RESIDENTIAL COMBINATION"/>
    <n v="2003"/>
    <s v="Store/Office (mixed use)"/>
    <n v="2017"/>
    <n v="277428"/>
    <n v="2017"/>
    <n v="277428"/>
    <n v="4199.93"/>
    <n v="0.9181720202088659"/>
    <m/>
    <m/>
    <m/>
    <m/>
    <m/>
    <m/>
    <m/>
    <n v="0"/>
    <n v="0"/>
    <n v="0"/>
    <n v="0"/>
    <n v="0"/>
    <n v="0"/>
    <n v="0"/>
    <s v="No"/>
    <s v="No"/>
    <s v="No"/>
    <n v="0"/>
    <n v="0"/>
    <n v="213750"/>
    <s v="NEW CONVENTIONAL"/>
    <n v="0"/>
    <n v="1"/>
    <s v="Potential Low Risk"/>
    <n v="0"/>
    <n v="0"/>
    <s v="No"/>
    <n v="0"/>
    <s v="No"/>
    <s v="Without Environmental Issues"/>
    <s v="No"/>
    <s v="None"/>
    <s v="851036 US HWY 17 DR"/>
    <s v="Yulee"/>
    <s v="Florida"/>
    <n v="32097"/>
    <s v="851036 US HWY 17 DR YULEE FL 32097"/>
    <s v="L"/>
    <s v="Pass"/>
    <s v="No"/>
    <s v="FV&lt;$10K"/>
    <s v="N/A"/>
    <s v="No, &lt; $20K Lien"/>
    <s v="No, Lien &lt; $20K"/>
    <s v="N/A"/>
    <s v="No"/>
    <s v="No"/>
    <n v="0"/>
    <s v="No"/>
    <n v="277428"/>
    <n v="1"/>
    <n v="277428"/>
    <m/>
    <n v="0"/>
    <n v="0"/>
    <s v=""/>
    <e v="#N/A"/>
    <n v="277428"/>
    <s v="No"/>
    <s v="C"/>
    <s v="No"/>
    <s v="No"/>
    <n v="0.3"/>
    <n v="83228.399999999994"/>
    <n v="18296.919999999998"/>
    <n v="64931.479999999996"/>
    <n v="6.5951958706403094E-2"/>
    <m/>
    <s v="No"/>
    <m/>
    <m/>
    <m/>
    <x v="0"/>
    <n v="1614"/>
    <n v="4574.2299999999996"/>
    <s v="Ok"/>
    <n v="0"/>
    <n v="0"/>
  </r>
  <r>
    <n v="1615"/>
    <s v="Nassau"/>
    <s v="50-3N-27-4720-0106-0010"/>
    <n v="751.81"/>
    <n v="2017"/>
    <n v="751.81"/>
    <n v="751.81"/>
    <n v="0"/>
    <n v="86101"/>
    <s v="YULEE"/>
    <s v="Florida"/>
    <n v="32097"/>
    <s v="86101 PAGES DAIRY RD"/>
    <s v="YULEE FL 32097"/>
    <n v="-81.600948376093598"/>
    <n v="30.638064499615901"/>
    <s v="STEWART SR TERRELL L"/>
    <n v="2"/>
    <s v="MOBILE HOMES"/>
    <n v="1006"/>
    <s v="Mobile home"/>
    <n v="2017"/>
    <n v="43963"/>
    <n v="2017"/>
    <n v="43963"/>
    <n v="665.56"/>
    <n v="0.88527686516540083"/>
    <s v="No"/>
    <m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n v="0"/>
    <n v="1"/>
    <s v="No"/>
    <s v="No"/>
    <s v="No"/>
    <s v="Without Environmental Issues"/>
    <s v="No"/>
    <s v="None"/>
    <s v="86101 PAGES DAIRY RD"/>
    <s v="Yulee"/>
    <s v="Florida"/>
    <n v="32097"/>
    <s v="86101 PAGES DAIRY RD YULEE FL 32097"/>
    <s v=""/>
    <s v="Pass"/>
    <s v="No"/>
    <s v="FV&lt;$10K"/>
    <s v="N/A"/>
    <s v="No, &lt; $20K Lien"/>
    <s v="No, Lien &lt; $20K"/>
    <s v="N/A"/>
    <s v="No"/>
    <s v="No"/>
    <n v="1"/>
    <s v="No"/>
    <n v="43963"/>
    <n v="1"/>
    <n v="43963"/>
    <m/>
    <n v="0"/>
    <n v="0"/>
    <s v=""/>
    <e v="#N/A"/>
    <n v="43963"/>
    <s v="No"/>
    <s v="R"/>
    <s v="No"/>
    <s v="No"/>
    <n v="0.35"/>
    <n v="15387.05"/>
    <n v="3759.0499999999997"/>
    <n v="11628"/>
    <n v="8.5504856356481584E-2"/>
    <m/>
    <s v="No"/>
    <m/>
    <m/>
    <m/>
    <x v="0"/>
    <n v="1615"/>
    <n v="751.81"/>
    <s v="Ok"/>
    <n v="0"/>
    <n v="0"/>
  </r>
  <r>
    <n v="1616"/>
    <s v="Nassau"/>
    <s v="50-3N-27-4781-0018-0000"/>
    <n v="441.32"/>
    <n v="2017"/>
    <n v="441.32"/>
    <n v="441.32"/>
    <n v="0"/>
    <m/>
    <s v="YULEE"/>
    <s v="Florida"/>
    <n v="32097"/>
    <s v="US HWY 17"/>
    <s v="YULEE FL 32097"/>
    <n v="-81.614490264041095"/>
    <n v="30.6442175639867"/>
    <s v="HALLS SALVAGE LLC"/>
    <n v="0"/>
    <s v="VACANT RESIDENTIAL"/>
    <n v="8001"/>
    <s v="Residential-Vacant Land"/>
    <n v="2017"/>
    <n v="25000"/>
    <n v="2017"/>
    <n v="25000"/>
    <n v="378.48"/>
    <n v="0.85760899120819367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1"/>
    <s v="Potential Low Risk"/>
    <n v="0"/>
    <n v="0"/>
    <s v="No"/>
    <n v="0"/>
    <s v="No"/>
    <s v="Without Environmental Issues"/>
    <s v="No"/>
    <s v="None"/>
    <s v="US HWY 17"/>
    <s v="Yulee"/>
    <s v="Florida"/>
    <n v="32097"/>
    <s v="US HWY 17 YULEE FL 32097"/>
    <s v=""/>
    <s v="Pass"/>
    <s v="No"/>
    <s v="FV&lt;$10K"/>
    <s v="N/A"/>
    <s v="No, &lt; $20K Lien"/>
    <s v="No, Lien &lt; $20K"/>
    <s v="N/A"/>
    <s v="No"/>
    <s v="No"/>
    <n v="0"/>
    <s v="No"/>
    <n v="25000"/>
    <n v="1"/>
    <n v="25000"/>
    <m/>
    <n v="0"/>
    <n v="0"/>
    <s v=""/>
    <e v="#N/A"/>
    <n v="25000"/>
    <s v="No"/>
    <s v="V"/>
    <s v="Yes"/>
    <s v="No"/>
    <n v="0"/>
    <n v="0"/>
    <n v="1765.28"/>
    <n v="-1765.28"/>
    <n v="7.0611199999999999E-2"/>
    <m/>
    <s v="No"/>
    <m/>
    <m/>
    <m/>
    <x v="4"/>
    <n v="1616"/>
    <n v="441.32"/>
    <s v="Ok"/>
    <n v="0"/>
    <n v="0"/>
  </r>
  <r>
    <n v="1617"/>
    <s v="Nassau"/>
    <s v="51-3N-27-0000-0001-0040"/>
    <n v="378.13"/>
    <n v="2017"/>
    <n v="378.13"/>
    <n v="378.13"/>
    <n v="0"/>
    <n v="86015"/>
    <s v="YULEE"/>
    <s v="Florida"/>
    <n v="32097"/>
    <s v="86015 EZELL LN"/>
    <s v="YULEE FL 32097"/>
    <n v="-81.559081441800799"/>
    <n v="30.638392159654099"/>
    <s v="WILKINS RONALD C"/>
    <n v="2"/>
    <s v="MOBILE HOMES"/>
    <n v="1006"/>
    <s v="Mobile home"/>
    <n v="2017"/>
    <n v="40947"/>
    <n v="2017"/>
    <n v="47388"/>
    <n v="320.05"/>
    <n v="0.84640203104752343"/>
    <s v="No"/>
    <m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n v="0"/>
    <n v="1"/>
    <s v="Yes"/>
    <s v="No"/>
    <s v="No"/>
    <s v="SOLID WASTE"/>
    <s v="Yes"/>
    <s v="None"/>
    <s v="86015 EZELL LN"/>
    <s v="Yulee"/>
    <s v="Florida"/>
    <n v="32097"/>
    <s v="86015 EZELL LN YULEE FL 32097"/>
    <s v=""/>
    <s v="Pass"/>
    <s v="No"/>
    <s v="FV&lt;$10K"/>
    <s v="N/A"/>
    <s v="No, &lt; $20K Lien"/>
    <s v="No, Lien &lt; $20K"/>
    <s v="N/A"/>
    <s v="No"/>
    <s v="No"/>
    <n v="1"/>
    <s v="No"/>
    <n v="40947"/>
    <n v="1"/>
    <n v="40947"/>
    <m/>
    <n v="0"/>
    <n v="0"/>
    <s v=""/>
    <e v="#N/A"/>
    <n v="40947"/>
    <s v="No"/>
    <s v="R"/>
    <s v="No"/>
    <s v="Yes"/>
    <n v="0.67"/>
    <n v="27434.49"/>
    <n v="1890.65"/>
    <n v="25543.84"/>
    <n v="4.6173101814540748E-2"/>
    <m/>
    <s v="No"/>
    <m/>
    <m/>
    <m/>
    <x v="0"/>
    <n v="1617"/>
    <n v="378.13"/>
    <s v="Ok"/>
    <n v="0"/>
    <n v="0"/>
  </r>
  <r>
    <n v="1618"/>
    <s v="Nassau"/>
    <s v="51-3N-27-0000-0001-0200"/>
    <n v="470.08"/>
    <n v="2017"/>
    <n v="470.08"/>
    <n v="470.08"/>
    <n v="0"/>
    <n v="86055"/>
    <s v="YULEE"/>
    <s v="Florida"/>
    <n v="32097"/>
    <s v="86055 EZELL LN"/>
    <s v="YULEE FL 32097"/>
    <n v="-81.558983036517603"/>
    <n v="30.638673471915801"/>
    <s v="KENNEDY MICHAEL KEVIN"/>
    <n v="2"/>
    <s v="MOBILE HOMES"/>
    <n v="1006"/>
    <s v="Mobile home"/>
    <n v="2017"/>
    <n v="54031"/>
    <n v="2017"/>
    <n v="59694"/>
    <n v="405.07"/>
    <n v="0.86170439074200134"/>
    <s v="No"/>
    <s v="No"/>
    <s v="No"/>
    <s v="No"/>
    <s v="No"/>
    <m/>
    <s v="No"/>
    <s v="I"/>
    <s v="I"/>
    <s v="I"/>
    <s v="I"/>
    <s v="I"/>
    <s v="I"/>
    <s v="I"/>
    <s v="No"/>
    <s v="No"/>
    <s v="No"/>
    <n v="0"/>
    <n v="0"/>
    <n v="37700"/>
    <s v="SELLER TAKE-BACK"/>
    <n v="0"/>
    <n v="0"/>
    <s v="Potential Low Risk"/>
    <s v="Minimal"/>
    <n v="1"/>
    <s v="Yes"/>
    <s v="No"/>
    <s v="No"/>
    <s v="Without Environmental Issues"/>
    <s v="No"/>
    <s v="None"/>
    <s v="86055 EZELL LN"/>
    <s v="Yulee"/>
    <s v="Florida"/>
    <n v="32097"/>
    <s v="86055 EZELL LN YULEE FL 32097"/>
    <s v="L"/>
    <s v="Pass"/>
    <s v="No"/>
    <s v="FV&lt;$10K"/>
    <s v="N/A"/>
    <s v="No, &lt; $20K Lien"/>
    <s v="No, Lien &lt; $20K"/>
    <s v="N/A"/>
    <s v="No"/>
    <s v="No"/>
    <n v="1"/>
    <s v="No"/>
    <n v="54031"/>
    <n v="1"/>
    <n v="54031"/>
    <m/>
    <n v="0"/>
    <n v="0"/>
    <s v=""/>
    <e v="#N/A"/>
    <n v="54031"/>
    <s v="No"/>
    <s v="R"/>
    <s v="No"/>
    <s v="Yes"/>
    <n v="0.67"/>
    <n v="36200.770000000004"/>
    <n v="2350.4"/>
    <n v="33850.370000000003"/>
    <n v="4.3500953156521256E-2"/>
    <m/>
    <s v="No"/>
    <m/>
    <m/>
    <m/>
    <x v="0"/>
    <n v="1618"/>
    <n v="470.08"/>
    <s v="Ok"/>
    <n v="0"/>
    <n v="0"/>
  </r>
  <r>
    <n v="1619"/>
    <s v="Nassau"/>
    <s v="51-3N-27-0000-0008-0010"/>
    <n v="2151.9"/>
    <n v="2017"/>
    <n v="2151.9"/>
    <n v="2151.9"/>
    <n v="0"/>
    <n v="86543"/>
    <s v="YULEE"/>
    <s v="Florida"/>
    <n v="32097"/>
    <s v="86543 PAGES DAIRY RD"/>
    <s v="YULEE FL 32097"/>
    <n v="-81.568610838937602"/>
    <n v="30.6449369607036"/>
    <s v="PAGE JOHN E"/>
    <n v="1"/>
    <s v="SINGLE FAMILY"/>
    <n v="1001"/>
    <s v="Single Family Residential"/>
    <n v="2017"/>
    <n v="129479"/>
    <n v="2017"/>
    <n v="129479"/>
    <n v="1960.15"/>
    <n v="0.91089269947488272"/>
    <s v="No"/>
    <s v="No"/>
    <s v="No"/>
    <s v="No"/>
    <s v="No"/>
    <m/>
    <m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86543 PAGES DAIRY RD"/>
    <s v="Yulee"/>
    <s v="Florida"/>
    <n v="32097"/>
    <s v="86543 PAGES DAIRY RD YULEE FL 32097"/>
    <s v=""/>
    <s v="Pass"/>
    <s v="No"/>
    <s v="FV&lt;$10K"/>
    <s v="N/A"/>
    <s v="No, &lt; $20K Lien"/>
    <s v="No, Lien &lt; $20K"/>
    <s v="N/A"/>
    <s v="No"/>
    <s v="No"/>
    <n v="1"/>
    <s v="No"/>
    <n v="129479"/>
    <n v="1"/>
    <n v="129479"/>
    <m/>
    <n v="0"/>
    <n v="0"/>
    <s v=""/>
    <e v="#N/A"/>
    <n v="129479"/>
    <s v="No"/>
    <s v="S"/>
    <s v="No"/>
    <s v="No"/>
    <n v="0.35"/>
    <n v="45317.649999999994"/>
    <n v="10759.5"/>
    <n v="34558.149999999994"/>
    <n v="8.3098417503996783E-2"/>
    <m/>
    <s v="No"/>
    <m/>
    <m/>
    <m/>
    <x v="0"/>
    <n v="1619"/>
    <n v="2151.9"/>
    <s v="Ok"/>
    <n v="0"/>
    <n v="0"/>
  </r>
  <r>
    <n v="1620"/>
    <s v="Nassau"/>
    <s v="51-3N-27-0000-0013-0100"/>
    <n v="111.87"/>
    <n v="2017"/>
    <n v="111.87"/>
    <n v="111.87"/>
    <n v="0"/>
    <m/>
    <s v="YULEE"/>
    <s v="Florida"/>
    <n v="32097"/>
    <s v="EAST SR 200"/>
    <s v="YULEE FL 32097"/>
    <n v="-81.605734530837097"/>
    <n v="30.6312017566271"/>
    <s v="MORGAN RUSSELL H"/>
    <n v="10"/>
    <s v="VACANT COMMERCIAL"/>
    <n v="8002"/>
    <s v="Commercial-Vacant Land"/>
    <n v="2017"/>
    <n v="4878"/>
    <n v="2017"/>
    <n v="4878"/>
    <n v="73.849999999999994"/>
    <n v="0.66014123536247427"/>
    <m/>
    <s v="No"/>
    <s v="No"/>
    <s v="No"/>
    <s v="No"/>
    <s v="No"/>
    <s v="No"/>
    <s v="I"/>
    <s v="I"/>
    <s v="I"/>
    <s v="I"/>
    <s v="I"/>
    <s v="I"/>
    <n v="0"/>
    <s v="No"/>
    <s v="No"/>
    <s v="No"/>
    <n v="0"/>
    <n v="0"/>
    <n v="0"/>
    <n v="0"/>
    <n v="0"/>
    <n v="1"/>
    <s v="Potential Medium Risk"/>
    <s v="Minimal"/>
    <n v="0"/>
    <s v="No"/>
    <s v="No"/>
    <s v="No"/>
    <s v="Without Environmental Issues"/>
    <s v="No"/>
    <s v="None"/>
    <s v="EAST SR 200"/>
    <s v="Yulee"/>
    <s v="Florida"/>
    <n v="32097"/>
    <s v="EAST SR 200 YULEE FL 32097"/>
    <s v=""/>
    <s v="Lien&lt;$150"/>
    <s v="No"/>
    <s v="FV&lt;$10K"/>
    <s v="N/A"/>
    <s v="No, &lt; $20K Lien"/>
    <s v="No, Lien &lt; $20K"/>
    <s v="N/A"/>
    <s v="No"/>
    <s v="No"/>
    <n v="0"/>
    <s v="No"/>
    <n v="4878"/>
    <n v="1"/>
    <n v="4878"/>
    <m/>
    <n v="0"/>
    <n v="0"/>
    <s v=""/>
    <e v="#N/A"/>
    <n v="4878"/>
    <s v="No"/>
    <s v="V"/>
    <s v="Yes"/>
    <s v="No"/>
    <n v="0"/>
    <n v="0"/>
    <n v="447.48"/>
    <n v="-447.48"/>
    <n v="9.173431734317343E-2"/>
    <m/>
    <s v="No"/>
    <m/>
    <m/>
    <m/>
    <x v="2"/>
    <n v="1620"/>
    <n v="111.87"/>
    <s v="Ok"/>
    <n v="0"/>
    <n v="0"/>
  </r>
  <r>
    <n v="1621"/>
    <s v="Nassau"/>
    <s v="51-3N-27-0000-0017-0000"/>
    <n v="3251.84"/>
    <n v="2017"/>
    <n v="3251.84"/>
    <n v="3251.84"/>
    <n v="0"/>
    <n v="850914"/>
    <s v="YULEE"/>
    <s v="Florida"/>
    <n v="32097"/>
    <s v="850914 US HWY 17"/>
    <s v="YULEE FL 32097"/>
    <n v="-81.603325695641601"/>
    <n v="30.634595101774899"/>
    <s v="PORCH SWING PROPERTIES LLC"/>
    <n v="11"/>
    <s v="STORES, ONE STORY"/>
    <n v="2000"/>
    <s v="Commercial (General)"/>
    <n v="2017"/>
    <n v="196660"/>
    <n v="2017"/>
    <n v="196660"/>
    <n v="2977.19"/>
    <n v="0.91554012497539849"/>
    <s v="No"/>
    <m/>
    <s v="No"/>
    <s v="No"/>
    <s v="No"/>
    <s v="No"/>
    <s v="No"/>
    <s v="I"/>
    <s v="I"/>
    <s v="I"/>
    <s v="I"/>
    <s v="I"/>
    <s v="I"/>
    <s v="I"/>
    <s v="No"/>
    <s v="No"/>
    <s v="No"/>
    <n v="0"/>
    <n v="0"/>
    <n v="285000"/>
    <s v="SELLER TAKE-BACK"/>
    <n v="0"/>
    <n v="2"/>
    <s v="Potential Medium Risk"/>
    <s v="Minimal"/>
    <n v="0"/>
    <s v="No"/>
    <s v="Yes"/>
    <s v="No"/>
    <s v="Without Environmental Issues"/>
    <s v="No"/>
    <s v="None"/>
    <s v="850914 US HWY 17"/>
    <s v="Yulee"/>
    <s v="Florida"/>
    <n v="32097"/>
    <s v="850914 US HWY 17 YULEE FL 32097"/>
    <s v="L"/>
    <s v="Pass"/>
    <s v="Yes"/>
    <s v="FV&lt;$10K"/>
    <s v="N/A"/>
    <s v="No, &lt; $20K Lien"/>
    <s v="No, Lien &lt; $20K"/>
    <s v="N/A"/>
    <s v="No"/>
    <s v="No"/>
    <n v="0"/>
    <s v="No"/>
    <n v="196660"/>
    <n v="1"/>
    <n v="196660"/>
    <m/>
    <n v="0"/>
    <n v="0"/>
    <s v=""/>
    <e v="#N/A"/>
    <n v="196660"/>
    <s v="No"/>
    <s v="C"/>
    <s v="No"/>
    <s v="No"/>
    <n v="0.3"/>
    <n v="58998"/>
    <n v="13007.36"/>
    <n v="45990.64"/>
    <n v="6.6141360724092352E-2"/>
    <m/>
    <s v="No"/>
    <m/>
    <m/>
    <m/>
    <x v="0"/>
    <n v="1621"/>
    <n v="3251.84"/>
    <s v="Ok"/>
    <n v="0"/>
    <n v="0"/>
  </r>
  <r>
    <n v="1622"/>
    <s v="Nassau"/>
    <s v="51-3N-27-0000-0030-0030"/>
    <n v="647.6"/>
    <n v="2017"/>
    <n v="647.6"/>
    <n v="647.6"/>
    <n v="0"/>
    <n v="86102"/>
    <s v="YULEE"/>
    <s v="Florida"/>
    <n v="32097"/>
    <s v="86102 HICKOX RD"/>
    <s v="YULEE FL 32097"/>
    <n v="-81.599433963560003"/>
    <n v="30.6333150327754"/>
    <s v="HICKOX LOIS P"/>
    <n v="2"/>
    <s v="MOBILE HOMES"/>
    <n v="1006"/>
    <s v="Mobile home"/>
    <n v="2017"/>
    <n v="37600"/>
    <n v="2017"/>
    <n v="37600"/>
    <n v="569.21"/>
    <n v="0.878953057442866"/>
    <m/>
    <s v="No"/>
    <m/>
    <m/>
    <m/>
    <m/>
    <m/>
    <s v="C"/>
    <s v="I"/>
    <n v="0"/>
    <n v="0"/>
    <n v="0"/>
    <n v="0"/>
    <n v="0"/>
    <s v="No"/>
    <s v="Yes"/>
    <s v="No"/>
    <n v="0"/>
    <n v="0"/>
    <n v="0"/>
    <n v="0"/>
    <n v="0"/>
    <n v="6"/>
    <s v="Potential Medium Risk"/>
    <n v="0"/>
    <n v="0"/>
    <s v="No"/>
    <s v="No"/>
    <s v="No"/>
    <s v="Without Environmental Issues"/>
    <s v="No"/>
    <s v="None"/>
    <s v="86102 HICKOX RD"/>
    <s v="Yulee"/>
    <s v="Florida"/>
    <n v="32097"/>
    <s v="86102 HICKOX RD YULEE FL 32097"/>
    <s v=""/>
    <s v="Pass"/>
    <s v="No"/>
    <s v="FV&lt;$10K"/>
    <s v="N/A"/>
    <s v="No, &lt; $20K Lien"/>
    <s v="No, Lien &lt; $20K"/>
    <s v="N/A"/>
    <s v="No"/>
    <s v="No"/>
    <n v="0"/>
    <s v="No"/>
    <n v="37600"/>
    <n v="1"/>
    <n v="37600"/>
    <m/>
    <n v="0"/>
    <n v="0"/>
    <s v=""/>
    <e v="#N/A"/>
    <n v="37600"/>
    <s v="No"/>
    <s v="R"/>
    <s v="No"/>
    <s v="No"/>
    <n v="0.35"/>
    <n v="13160"/>
    <n v="2590.4"/>
    <n v="10569.6"/>
    <n v="6.8893617021276596E-2"/>
    <m/>
    <s v="No"/>
    <m/>
    <m/>
    <m/>
    <x v="0"/>
    <n v="1622"/>
    <n v="647.6"/>
    <s v="Ok"/>
    <n v="0"/>
    <n v="0"/>
  </r>
  <r>
    <n v="1623"/>
    <s v="Nassau"/>
    <s v="51-3N-27-0000-0037-0060"/>
    <n v="755.08"/>
    <n v="2017"/>
    <n v="755.08"/>
    <n v="755.08"/>
    <n v="0"/>
    <n v="86190"/>
    <s v="YULEE"/>
    <s v="Florida"/>
    <n v="32097"/>
    <s v="86190 PAGES DAIRY RD"/>
    <s v="YULEE FL 32097"/>
    <n v="-81.5941357597154"/>
    <n v="30.638442042648698"/>
    <s v="GRAVES CHARLOTTE"/>
    <n v="2"/>
    <s v="MOBILE HOMES"/>
    <n v="1006"/>
    <s v="Mobile home"/>
    <n v="2017"/>
    <n v="83768"/>
    <n v="2017"/>
    <n v="91232"/>
    <n v="668.59"/>
    <n v="0.88545584573819991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1"/>
    <s v="Potential Low Risk"/>
    <n v="0"/>
    <n v="0"/>
    <s v="Yes"/>
    <n v="0"/>
    <s v="No"/>
    <s v="Without Environmental Issues"/>
    <s v="No"/>
    <s v="None"/>
    <s v="86190 PAGES DAIRY RD"/>
    <s v="Yulee"/>
    <s v="Florida"/>
    <n v="32097"/>
    <s v="86190 PAGES DAIRY RD YULEE FL 32097"/>
    <s v=""/>
    <s v="Pass"/>
    <s v="No"/>
    <s v="FV&lt;$10K"/>
    <s v="N/A"/>
    <s v="No, &lt; $20K Lien"/>
    <s v="No, Lien &lt; $20K"/>
    <s v="N/A"/>
    <s v="No"/>
    <s v="No"/>
    <n v="0"/>
    <s v="No"/>
    <n v="83768"/>
    <n v="1"/>
    <n v="83768"/>
    <m/>
    <n v="0"/>
    <n v="0"/>
    <s v=""/>
    <e v="#N/A"/>
    <n v="83768"/>
    <s v="No"/>
    <s v="R"/>
    <s v="No"/>
    <s v="Yes"/>
    <n v="0.67"/>
    <n v="56124.560000000005"/>
    <n v="3020.32"/>
    <n v="53104.240000000005"/>
    <n v="3.605577308757521E-2"/>
    <m/>
    <s v="No"/>
    <m/>
    <m/>
    <m/>
    <x v="0"/>
    <n v="1623"/>
    <n v="755.08"/>
    <s v="Ok"/>
    <n v="0"/>
    <n v="0"/>
  </r>
  <r>
    <n v="1624"/>
    <s v="Nassau"/>
    <s v="51-3N-27-0000-0044-0030"/>
    <n v="547.95000000000005"/>
    <n v="2017"/>
    <n v="547.95000000000005"/>
    <n v="547.95000000000005"/>
    <n v="0"/>
    <n v="86013"/>
    <s v="YULEE"/>
    <s v="Florida"/>
    <n v="32097"/>
    <s v="86013 CHARMED WAY"/>
    <s v="YULEE FL 32097"/>
    <n v="-81.598254092742295"/>
    <n v="30.632295426807602"/>
    <s v="JOHNSON CAMEIL"/>
    <n v="1"/>
    <s v="SINGLE FAMILY"/>
    <n v="1001"/>
    <s v="Single Family Residential"/>
    <n v="2017"/>
    <n v="31513"/>
    <n v="2017"/>
    <n v="31513"/>
    <n v="477.07"/>
    <n v="0.87064513185509618"/>
    <m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4"/>
    <s v="Potential Medium Risk"/>
    <s v="Minimal"/>
    <n v="0"/>
    <s v="No"/>
    <s v="Yes"/>
    <s v="No"/>
    <s v="Without Environmental Issues"/>
    <s v="No"/>
    <s v="None"/>
    <s v="86013 CHARMED WAY"/>
    <s v="Yulee"/>
    <s v="Florida"/>
    <n v="32097"/>
    <s v="86013 CHARMED WAY YULEE FL 32097"/>
    <s v=""/>
    <s v="Pass"/>
    <s v="Yes"/>
    <s v="FV&lt;$10K"/>
    <s v="N/A"/>
    <s v="No, &lt; $20K Lien"/>
    <s v="No, Lien &lt; $20K"/>
    <s v="N/A"/>
    <s v="No"/>
    <s v="No"/>
    <n v="0"/>
    <s v="No"/>
    <n v="31513"/>
    <n v="1"/>
    <n v="31513"/>
    <m/>
    <n v="0"/>
    <n v="0"/>
    <s v=""/>
    <e v="#N/A"/>
    <n v="31513"/>
    <s v="No"/>
    <s v="S"/>
    <s v="No"/>
    <s v="No"/>
    <n v="0.35"/>
    <n v="11029.55"/>
    <n v="2191.8000000000002"/>
    <n v="8837.75"/>
    <n v="6.9552248278488243E-2"/>
    <m/>
    <s v="No"/>
    <m/>
    <m/>
    <m/>
    <x v="0"/>
    <n v="1624"/>
    <n v="547.95000000000005"/>
    <s v="Ok"/>
    <n v="0"/>
    <n v="0"/>
  </r>
  <r>
    <n v="1625"/>
    <s v="Nassau"/>
    <s v="51-3N-27-0000-0053-0010"/>
    <n v="1490.23"/>
    <n v="2017"/>
    <n v="1490.23"/>
    <n v="1490.23"/>
    <n v="0"/>
    <n v="86033"/>
    <s v="YULEE"/>
    <s v="Florida"/>
    <n v="32097"/>
    <s v="86033 WAYLON ST"/>
    <s v="YULEE FL 32097"/>
    <n v="-81.582459954875603"/>
    <n v="30.636264558270501"/>
    <s v="BLAKE CHRIS"/>
    <n v="8"/>
    <s v="MULTI-FAMILY - LESS THAN 10 UNITS"/>
    <n v="1110"/>
    <s v="Multi-Family Dwellings (Generic any combination 2+)"/>
    <n v="2017"/>
    <n v="89065"/>
    <n v="2017"/>
    <n v="89065"/>
    <n v="1348.34"/>
    <n v="0.90478650946498185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86033 WAYLON ST"/>
    <s v="Yulee"/>
    <s v="Florida"/>
    <n v="32097"/>
    <s v="86033 WAYLON ST YULEE FL 32097"/>
    <s v=""/>
    <s v="Pass"/>
    <s v="No"/>
    <s v="FV&lt;$10K"/>
    <s v="N/A"/>
    <s v="No, &lt; $20K Lien"/>
    <s v="No, Lien &lt; $20K"/>
    <s v="N/A"/>
    <s v="No"/>
    <s v="No"/>
    <n v="0"/>
    <s v="No"/>
    <n v="89065"/>
    <n v="1"/>
    <n v="89065"/>
    <m/>
    <n v="0"/>
    <n v="0"/>
    <s v=""/>
    <e v="#N/A"/>
    <n v="89065"/>
    <s v="No"/>
    <s v="R"/>
    <s v="No"/>
    <s v="No"/>
    <n v="0.35"/>
    <n v="31172.749999999996"/>
    <n v="5960.92"/>
    <n v="25211.829999999994"/>
    <n v="6.6927749396508168E-2"/>
    <m/>
    <s v="No"/>
    <m/>
    <m/>
    <m/>
    <x v="0"/>
    <n v="1625"/>
    <n v="1490.23"/>
    <s v="Ok"/>
    <n v="0"/>
    <n v="0"/>
  </r>
  <r>
    <n v="1626"/>
    <s v="Nassau"/>
    <s v="51-3N-27-0000-0053-0020"/>
    <n v="568.76"/>
    <n v="2017"/>
    <n v="568.76"/>
    <n v="568.76"/>
    <n v="0"/>
    <n v="86001"/>
    <s v="YULEE"/>
    <s v="Florida"/>
    <n v="32097"/>
    <s v="86001 WAYLON ST"/>
    <s v="YULEE FL 32097"/>
    <n v="-81.581810452190098"/>
    <n v="30.636470390083101"/>
    <s v="BLAKE CHRIS"/>
    <n v="2"/>
    <s v="MOBILE HOMES"/>
    <n v="1006"/>
    <s v="Mobile home"/>
    <n v="2017"/>
    <n v="32783"/>
    <n v="2017"/>
    <n v="32783"/>
    <n v="496.31"/>
    <n v="0.87261762430550671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86001 WAYLON ST"/>
    <s v="Yulee"/>
    <s v="Florida"/>
    <n v="32097"/>
    <s v="86001 WAYLON ST YULEE FL 32097"/>
    <s v=""/>
    <s v="Pass"/>
    <s v="No"/>
    <s v="FV&lt;$10K"/>
    <s v="N/A"/>
    <s v="No, &lt; $20K Lien"/>
    <s v="No, Lien &lt; $20K"/>
    <s v="N/A"/>
    <s v="No"/>
    <s v="No"/>
    <n v="0"/>
    <s v="No"/>
    <n v="32783"/>
    <n v="1"/>
    <n v="32783"/>
    <m/>
    <n v="0"/>
    <n v="0"/>
    <s v=""/>
    <e v="#N/A"/>
    <n v="32783"/>
    <s v="No"/>
    <s v="R"/>
    <s v="No"/>
    <s v="No"/>
    <n v="0.35"/>
    <n v="11474.05"/>
    <n v="2275.04"/>
    <n v="9199.0099999999984"/>
    <n v="6.939694353780923E-2"/>
    <m/>
    <s v="No"/>
    <m/>
    <m/>
    <m/>
    <x v="0"/>
    <n v="1626"/>
    <n v="568.76"/>
    <s v="Ok"/>
    <n v="0"/>
    <n v="0"/>
  </r>
  <r>
    <n v="1627"/>
    <s v="Nassau"/>
    <s v="51-3N-27-0000-0053-0040"/>
    <n v="154.80000000000001"/>
    <n v="2017"/>
    <n v="154.80000000000001"/>
    <n v="154.80000000000001"/>
    <n v="0"/>
    <m/>
    <s v="YULEE"/>
    <s v="Florida"/>
    <n v="32097"/>
    <s v="WAYLON ST"/>
    <s v="YULEE FL 32097"/>
    <n v="-81.582223920010406"/>
    <n v="30.636674051728399"/>
    <s v="BLAKE CHRIS"/>
    <n v="0"/>
    <s v="VACANT RESIDENTIAL"/>
    <n v="8001"/>
    <s v="Residential-Vacant Land"/>
    <n v="2017"/>
    <n v="7500"/>
    <n v="2017"/>
    <n v="7500"/>
    <n v="113.54"/>
    <n v="0.73346253229974157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WAYLON ST"/>
    <s v="Yulee"/>
    <s v="Florida"/>
    <n v="32097"/>
    <s v="WAYLON ST YULEE FL 32097"/>
    <s v=""/>
    <s v="Pass"/>
    <s v="No"/>
    <s v="FV&lt;$10K"/>
    <s v="N/A"/>
    <s v="No, &lt; $20K Lien"/>
    <s v="No, Lien &lt; $20K"/>
    <s v="N/A"/>
    <s v="No"/>
    <s v="No"/>
    <n v="0"/>
    <s v="No"/>
    <n v="7500"/>
    <n v="1"/>
    <n v="7500"/>
    <m/>
    <n v="0"/>
    <n v="0"/>
    <s v=""/>
    <e v="#N/A"/>
    <n v="7500"/>
    <s v="No"/>
    <s v="V"/>
    <s v="Yes"/>
    <s v="No"/>
    <n v="0"/>
    <n v="0"/>
    <n v="619.20000000000005"/>
    <n v="-619.20000000000005"/>
    <n v="8.2560000000000008E-2"/>
    <m/>
    <s v="No"/>
    <m/>
    <m/>
    <m/>
    <x v="4"/>
    <n v="1627"/>
    <n v="154.80000000000001"/>
    <s v="Ok"/>
    <n v="0"/>
    <n v="0"/>
  </r>
  <r>
    <n v="1628"/>
    <s v="Nassau"/>
    <s v="51-3N-27-0000-0060-0040"/>
    <n v="953.28"/>
    <n v="2017"/>
    <n v="953.28"/>
    <n v="953.28"/>
    <n v="0"/>
    <n v="86013"/>
    <s v="YULEE"/>
    <s v="Florida"/>
    <n v="32097"/>
    <s v="86013 BOBBY DR"/>
    <s v="YULEE FL 32097"/>
    <n v="-81.570181504115595"/>
    <n v="30.6427260014861"/>
    <s v="BROWN KIMBERLY S"/>
    <n v="1"/>
    <s v="SINGLE FAMILY"/>
    <n v="1001"/>
    <s v="Single Family Residential"/>
    <n v="2017"/>
    <n v="56269"/>
    <n v="2017"/>
    <n v="56269"/>
    <n v="851.85"/>
    <n v="0.8935989425981874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86013 BOBBY DR"/>
    <s v="Yulee"/>
    <s v="Florida"/>
    <n v="32097"/>
    <s v="86013 BOBBY DR YULEE FL 32097"/>
    <s v=""/>
    <s v="Pass"/>
    <s v="No"/>
    <s v="FV&lt;$10K"/>
    <s v="N/A"/>
    <s v="No, &lt; $20K Lien"/>
    <s v="No, Lien &lt; $20K"/>
    <s v="N/A"/>
    <s v="No"/>
    <s v="No"/>
    <n v="1"/>
    <s v="No"/>
    <n v="56269"/>
    <n v="1"/>
    <n v="56269"/>
    <m/>
    <n v="0"/>
    <n v="0"/>
    <s v=""/>
    <e v="#N/A"/>
    <n v="56269"/>
    <s v="No"/>
    <s v="S"/>
    <s v="No"/>
    <s v="No"/>
    <n v="0.35"/>
    <n v="19694.149999999998"/>
    <n v="4766.3999999999996"/>
    <n v="14927.749999999998"/>
    <n v="8.4707387726812272E-2"/>
    <m/>
    <s v="No"/>
    <m/>
    <m/>
    <m/>
    <x v="0"/>
    <n v="1628"/>
    <n v="953.28"/>
    <s v="Ok"/>
    <n v="0"/>
    <n v="0"/>
  </r>
  <r>
    <n v="1629"/>
    <s v="Nassau"/>
    <s v="51-3N-27-0000-0066-0010"/>
    <n v="166.66"/>
    <n v="2017"/>
    <n v="166.66"/>
    <n v="166.66"/>
    <n v="0"/>
    <m/>
    <s v="YULEE"/>
    <s v="Florida"/>
    <n v="32097"/>
    <s v="OFF PAGES DAIRY RD"/>
    <s v="YULEE FL 32097"/>
    <n v="-81.567133609912602"/>
    <n v="30.642044118867499"/>
    <s v="KEPNER FRANK"/>
    <n v="0"/>
    <s v="VACANT RESIDENTIAL"/>
    <n v="8001"/>
    <s v="Residential-Vacant Land"/>
    <n v="2017"/>
    <n v="8225"/>
    <n v="2017"/>
    <n v="8225"/>
    <n v="124.51"/>
    <n v="0.7470898835953439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OFF PAGES DAIRY RD"/>
    <s v="Yulee"/>
    <s v="Florida"/>
    <n v="32097"/>
    <s v="OFF PAGES DAIRY RD YULEE FL 32097"/>
    <s v=""/>
    <s v="Pass"/>
    <s v="No"/>
    <s v="FV&lt;$10K"/>
    <s v="N/A"/>
    <s v="No, &lt; $20K Lien"/>
    <s v="No, Lien &lt; $20K"/>
    <s v="N/A"/>
    <s v="No"/>
    <s v="No"/>
    <n v="0"/>
    <s v="No"/>
    <n v="8225"/>
    <n v="1"/>
    <n v="8225"/>
    <m/>
    <n v="0"/>
    <n v="0"/>
    <s v=""/>
    <e v="#N/A"/>
    <n v="8225"/>
    <s v="No"/>
    <s v="V"/>
    <s v="Yes"/>
    <s v="No"/>
    <n v="0"/>
    <n v="0"/>
    <n v="666.64"/>
    <n v="-666.64"/>
    <n v="8.1050455927051665E-2"/>
    <m/>
    <s v="No"/>
    <m/>
    <m/>
    <m/>
    <x v="4"/>
    <n v="1629"/>
    <n v="166.66"/>
    <s v="Ok"/>
    <n v="0"/>
    <n v="0"/>
  </r>
  <r>
    <n v="1630"/>
    <s v="Nassau"/>
    <s v="51-3N-27-0000-0067-0010"/>
    <n v="899.02"/>
    <n v="2017"/>
    <n v="899.02"/>
    <n v="899.02"/>
    <n v="0"/>
    <n v="86570"/>
    <s v="YULEE"/>
    <s v="Florida"/>
    <n v="32097"/>
    <s v="86570 PAGES DAIRY RD"/>
    <s v="YULEE FL 32097"/>
    <n v="-81.566860686898096"/>
    <n v="30.641964772211601"/>
    <s v="KEPNER FRANK A"/>
    <n v="1"/>
    <s v="SINGLE FAMILY"/>
    <n v="1001"/>
    <s v="Single Family Residential"/>
    <n v="2017"/>
    <n v="92059"/>
    <n v="2017"/>
    <n v="135973"/>
    <n v="801.68"/>
    <n v="0.89172654668416718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n v="0"/>
    <s v="No"/>
    <s v="Without Environmental Issues"/>
    <s v="No"/>
    <s v="None"/>
    <s v="86570 PAGES DAIRY RD"/>
    <s v="Yulee"/>
    <s v="Florida"/>
    <n v="32097"/>
    <s v="86570 PAGES DAIRY RD YULEE FL 32097"/>
    <s v=""/>
    <s v="Pass"/>
    <s v="No"/>
    <s v="FV&lt;$10K"/>
    <s v="N/A"/>
    <s v="No, &lt; $20K Lien"/>
    <s v="No, Lien &lt; $20K"/>
    <s v="N/A"/>
    <s v="No"/>
    <s v="No"/>
    <n v="0"/>
    <s v="No"/>
    <n v="92059"/>
    <n v="1"/>
    <n v="92059"/>
    <m/>
    <n v="0"/>
    <n v="0"/>
    <s v=""/>
    <e v="#N/A"/>
    <n v="92059"/>
    <s v="No"/>
    <s v="S"/>
    <s v="No"/>
    <s v="Yes"/>
    <n v="0.67"/>
    <n v="61679.530000000006"/>
    <n v="3596.08"/>
    <n v="58083.450000000004"/>
    <n v="3.906277495953682E-2"/>
    <m/>
    <s v="No"/>
    <m/>
    <m/>
    <m/>
    <x v="0"/>
    <n v="1630"/>
    <n v="899.02"/>
    <s v="Ok"/>
    <n v="0"/>
    <n v="0"/>
  </r>
  <r>
    <n v="1631"/>
    <s v="Nassau"/>
    <s v="51-3N-27-0000-0067-0020"/>
    <n v="891.56"/>
    <n v="2017"/>
    <n v="891.56"/>
    <n v="891.56"/>
    <n v="0"/>
    <m/>
    <s v="YULEE"/>
    <s v="Florida"/>
    <n v="32097"/>
    <s v="PAGES DAIRY RD"/>
    <s v="YULEE FL 32097"/>
    <n v="-81.566280326066206"/>
    <n v="30.641875028373398"/>
    <s v="KEPNER FRANK"/>
    <n v="0"/>
    <s v="VACANT RESIDENTIAL"/>
    <n v="8001"/>
    <s v="Residential-Vacant Land"/>
    <n v="2017"/>
    <n v="52500"/>
    <n v="2017"/>
    <n v="52500"/>
    <n v="794.79"/>
    <n v="0.89145991296155058"/>
    <m/>
    <m/>
    <m/>
    <m/>
    <s v="No"/>
    <m/>
    <s v="No"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PAGES DAIRY RD"/>
    <s v="Yulee"/>
    <s v="Florida"/>
    <n v="32097"/>
    <s v="PAGES DAIRY RD YULEE FL 32097"/>
    <s v=""/>
    <s v="Pass"/>
    <s v="No"/>
    <s v="FV&lt;$10K"/>
    <s v="N/A"/>
    <s v="No, &lt; $20K Lien"/>
    <s v="No, Lien &lt; $20K"/>
    <s v="N/A"/>
    <s v="No"/>
    <s v="No"/>
    <n v="0"/>
    <s v="No"/>
    <n v="52500"/>
    <n v="1"/>
    <n v="52500"/>
    <m/>
    <n v="0"/>
    <n v="0"/>
    <s v=""/>
    <e v="#N/A"/>
    <n v="52500"/>
    <s v="No"/>
    <s v="V"/>
    <s v="Yes"/>
    <s v="No"/>
    <n v="0"/>
    <n v="0"/>
    <n v="3566.24"/>
    <n v="-3566.24"/>
    <n v="6.7928380952380948E-2"/>
    <m/>
    <s v="No"/>
    <m/>
    <m/>
    <m/>
    <x v="1"/>
    <n v="1631"/>
    <n v="891.56"/>
    <s v="Ok"/>
    <n v="0"/>
    <n v="0"/>
  </r>
  <r>
    <n v="1632"/>
    <s v="Nassau"/>
    <s v="51-3N-27-0497-0003-0000"/>
    <n v="601.82000000000005"/>
    <n v="2017"/>
    <n v="601.82000000000005"/>
    <n v="601.82000000000005"/>
    <n v="0"/>
    <n v="86223"/>
    <s v="YULEE"/>
    <s v="Florida"/>
    <n v="32097"/>
    <s v="86223 PAGES DAIRY RD"/>
    <s v="YULEE FL 32097"/>
    <n v="-81.591658313641503"/>
    <n v="30.638649709793601"/>
    <s v="ETHRIDGE LILLIAN B"/>
    <n v="2"/>
    <s v="MOBILE HOMES"/>
    <n v="1006"/>
    <s v="Mobile home"/>
    <n v="2017"/>
    <n v="72492"/>
    <n v="2017"/>
    <n v="91831"/>
    <n v="526.88"/>
    <n v="0.87547771758997694"/>
    <m/>
    <s v="No"/>
    <s v="No"/>
    <s v="No"/>
    <s v="No"/>
    <m/>
    <s v="No"/>
    <s v="I"/>
    <s v="I"/>
    <s v="I"/>
    <s v="I"/>
    <s v="I"/>
    <s v="I"/>
    <s v="I"/>
    <s v="No"/>
    <s v="No"/>
    <s v="No"/>
    <n v="0"/>
    <n v="0"/>
    <n v="0"/>
    <n v="0"/>
    <n v="0"/>
    <n v="1"/>
    <s v="Potential Medium Risk"/>
    <s v="Minimal"/>
    <n v="0"/>
    <s v="Yes"/>
    <s v="No"/>
    <s v="No"/>
    <s v="Without Environmental Issues"/>
    <s v="No"/>
    <s v="None"/>
    <s v="86223 PAGES DAIRY RD"/>
    <s v="Yulee"/>
    <s v="Florida"/>
    <n v="32097"/>
    <s v="86223 PAGES DAIRY RD YULEE FL 32097"/>
    <s v=""/>
    <s v="Pass"/>
    <s v="No"/>
    <s v="FV&lt;$10K"/>
    <s v="N/A"/>
    <s v="No, &lt; $20K Lien"/>
    <s v="No, Lien &lt; $20K"/>
    <s v="N/A"/>
    <s v="No"/>
    <s v="No"/>
    <n v="0"/>
    <s v="No"/>
    <n v="72492"/>
    <n v="1"/>
    <n v="72492"/>
    <m/>
    <n v="0"/>
    <n v="0"/>
    <s v=""/>
    <e v="#N/A"/>
    <n v="72492"/>
    <s v="No"/>
    <s v="R"/>
    <s v="No"/>
    <s v="Yes"/>
    <n v="0.67"/>
    <n v="48569.64"/>
    <n v="2407.2800000000002"/>
    <n v="46162.36"/>
    <n v="3.3207526347734925E-2"/>
    <m/>
    <s v="No"/>
    <m/>
    <m/>
    <m/>
    <x v="0"/>
    <n v="1632"/>
    <n v="601.82000000000005"/>
    <s v="Ok"/>
    <n v="0"/>
    <n v="0"/>
  </r>
  <r>
    <n v="1633"/>
    <s v="Nassau"/>
    <s v="51-3N-27-0497-0005-0000"/>
    <n v="510.89"/>
    <n v="2017"/>
    <n v="510.89"/>
    <n v="510.89"/>
    <n v="0"/>
    <m/>
    <s v="YULEE"/>
    <s v="Florida"/>
    <n v="32097"/>
    <s v="PAGES DAIRY RD"/>
    <s v="YULEE FL 32097"/>
    <n v="-81.592020048850799"/>
    <n v="30.639148431048302"/>
    <s v="SEWELL ROBERT B"/>
    <n v="0"/>
    <s v="VACANT RESIDENTIAL"/>
    <n v="8001"/>
    <s v="Residential-Vacant Land"/>
    <n v="2017"/>
    <n v="29250"/>
    <n v="2017"/>
    <n v="29250"/>
    <n v="442.81"/>
    <n v="0.86674235158253243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32400"/>
    <s v="UNKNOWN"/>
    <n v="0"/>
    <n v="1"/>
    <s v="Potential Medium Risk"/>
    <n v="0"/>
    <n v="7"/>
    <s v="No"/>
    <s v="No"/>
    <s v="No"/>
    <s v="Without Environmental Issues"/>
    <s v="No"/>
    <s v="None"/>
    <s v="PAGES DAIRY RD"/>
    <s v="Yulee"/>
    <s v="Florida"/>
    <n v="32097"/>
    <s v="PAGES DAIRY RD YULEE FL 32097"/>
    <s v="L"/>
    <s v="Pass"/>
    <s v="No"/>
    <s v="FV&lt;$10K"/>
    <s v="N/A"/>
    <s v="No, &lt; $20K Lien"/>
    <s v="No, Lien &lt; $20K"/>
    <s v="N/A"/>
    <s v="No"/>
    <s v="No"/>
    <n v="7"/>
    <s v="No"/>
    <n v="29250"/>
    <n v="1"/>
    <n v="29250"/>
    <m/>
    <n v="0"/>
    <n v="0"/>
    <s v=""/>
    <e v="#N/A"/>
    <n v="29250"/>
    <s v="No"/>
    <s v="V"/>
    <s v="Yes"/>
    <s v="No"/>
    <n v="0"/>
    <n v="0"/>
    <n v="5619.79"/>
    <n v="-5619.79"/>
    <n v="0.19212957264957264"/>
    <m/>
    <s v="No"/>
    <m/>
    <m/>
    <m/>
    <x v="4"/>
    <n v="1633"/>
    <n v="510.89"/>
    <s v="Ok"/>
    <n v="0"/>
    <n v="0"/>
  </r>
  <r>
    <n v="1634"/>
    <s v="Nassau"/>
    <s v="51-3N-27-0497-0006-0000"/>
    <n v="1504.78"/>
    <n v="2017"/>
    <n v="1504.78"/>
    <n v="1504.78"/>
    <n v="0"/>
    <n v="86209"/>
    <s v="YULEE"/>
    <s v="Florida"/>
    <n v="32097"/>
    <s v="86209 PAGES DAIRY RD"/>
    <s v="YULEE FL 32097"/>
    <n v="-81.592196991577694"/>
    <n v="30.639389792426599"/>
    <s v="GROVE NANCY ANN"/>
    <n v="2"/>
    <s v="MOBILE HOMES"/>
    <n v="1006"/>
    <s v="Mobile home"/>
    <n v="2017"/>
    <n v="87443"/>
    <n v="2017"/>
    <n v="93205"/>
    <n v="1361.8"/>
    <n v="0.90498278818166111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1"/>
    <n v="1"/>
    <s v="Potential Medium Risk"/>
    <n v="0"/>
    <n v="0"/>
    <s v="No"/>
    <n v="0"/>
    <s v="Yes"/>
    <s v="Without Environmental Issues"/>
    <s v="No"/>
    <s v="None"/>
    <s v="86209 PAGES DAIRY RD"/>
    <s v="Yulee"/>
    <s v="Florida"/>
    <n v="32097"/>
    <s v="86209 PAGES DAIRY RD YULEE FL 32097"/>
    <s v=""/>
    <s v="Pass"/>
    <s v="No"/>
    <s v="FV&lt;$10K"/>
    <s v="N/A"/>
    <s v="No, &lt; $20K Lien"/>
    <s v="No, Lien &lt; $20K"/>
    <s v="N/A"/>
    <s v="No"/>
    <s v="No"/>
    <n v="0"/>
    <s v="No"/>
    <n v="87443"/>
    <n v="1"/>
    <n v="87443"/>
    <m/>
    <n v="0"/>
    <n v="0"/>
    <s v=""/>
    <e v="#N/A"/>
    <n v="87443"/>
    <s v="No"/>
    <s v="R"/>
    <s v="No"/>
    <s v="No"/>
    <n v="0.35"/>
    <n v="30605.05"/>
    <n v="6019.12"/>
    <n v="24585.93"/>
    <n v="6.88347838020196E-2"/>
    <m/>
    <s v="No"/>
    <m/>
    <m/>
    <m/>
    <x v="0"/>
    <n v="1634"/>
    <n v="1504.78"/>
    <s v="Ok"/>
    <n v="0"/>
    <n v="0"/>
  </r>
  <r>
    <n v="1635"/>
    <s v="Nassau"/>
    <s v="51-3N-27-1626-0002-0000"/>
    <n v="566.74"/>
    <n v="2017"/>
    <n v="566.74"/>
    <n v="566.74"/>
    <n v="0"/>
    <n v="86375"/>
    <s v="YULEE"/>
    <s v="Florida"/>
    <n v="32097"/>
    <s v="86375 WORTHINGTON DR"/>
    <s v="YULEE FL 32097"/>
    <n v="-81.565091919523496"/>
    <n v="30.647232583804399"/>
    <s v="HALLMARK HOMES INC"/>
    <n v="0"/>
    <s v="VACANT RESIDENTIAL"/>
    <n v="8001"/>
    <s v="Residential-Vacant Land"/>
    <n v="2017"/>
    <n v="30855"/>
    <n v="2017"/>
    <n v="35000"/>
    <n v="494.45"/>
    <n v="0.87244591876345412"/>
    <s v="No"/>
    <s v="No"/>
    <s v="No"/>
    <s v="No"/>
    <s v="No"/>
    <s v="No"/>
    <s v="No"/>
    <s v="I"/>
    <s v="C"/>
    <s v="I"/>
    <s v="I"/>
    <s v="I"/>
    <s v="I"/>
    <s v="I"/>
    <s v="No"/>
    <s v="Yes"/>
    <s v="No"/>
    <n v="0"/>
    <n v="0"/>
    <n v="0"/>
    <n v="0"/>
    <n v="0"/>
    <n v="0"/>
    <s v="Potential Low Risk"/>
    <s v="Minimal"/>
    <n v="7"/>
    <s v="No"/>
    <s v="No"/>
    <s v="No"/>
    <s v="Without Environmental Issues"/>
    <s v="No"/>
    <s v="None"/>
    <s v="86375 WORTHINGTON DR"/>
    <s v="Yulee"/>
    <s v="Florida"/>
    <n v="32097"/>
    <s v="86375 WORTHINGTON DR YULEE FL 32097"/>
    <s v=""/>
    <s v="Pass"/>
    <s v="No"/>
    <s v="FV&lt;$10K"/>
    <s v="N/A"/>
    <s v="No, &lt; $20K Lien"/>
    <s v="No, Lien &lt; $20K"/>
    <s v="N/A"/>
    <s v="No"/>
    <s v="No"/>
    <n v="7"/>
    <s v="No"/>
    <n v="30855"/>
    <n v="1"/>
    <n v="30855"/>
    <m/>
    <n v="0"/>
    <n v="0"/>
    <s v=""/>
    <e v="#N/A"/>
    <n v="30855"/>
    <s v="No"/>
    <s v="V"/>
    <s v="Yes"/>
    <s v="No"/>
    <n v="0"/>
    <n v="0"/>
    <n v="6234.1399999999994"/>
    <n v="-6234.1399999999994"/>
    <n v="0.20204634581105169"/>
    <m/>
    <s v="No"/>
    <m/>
    <m/>
    <m/>
    <x v="1"/>
    <n v="1635"/>
    <n v="566.74"/>
    <s v="Ok"/>
    <n v="0"/>
    <n v="0"/>
  </r>
  <r>
    <n v="1636"/>
    <s v="Nassau"/>
    <s v="51-3N-27-1627-0009-0000"/>
    <n v="3474.41"/>
    <n v="2017"/>
    <n v="3474.41"/>
    <n v="3474.41"/>
    <n v="0"/>
    <n v="86961"/>
    <s v="YULEE"/>
    <s v="Florida"/>
    <n v="32097"/>
    <s v="86961 WORTHINGTON DR"/>
    <s v="YULEE FL 32097"/>
    <n v="-81.560726888488603"/>
    <n v="30.655120781232402"/>
    <s v="STEPHENSON DANIEL M"/>
    <n v="1"/>
    <s v="SINGLE FAMILY"/>
    <n v="1001"/>
    <s v="Single Family Residential"/>
    <n v="2017"/>
    <n v="210255"/>
    <n v="2017"/>
    <n v="210255"/>
    <n v="3183"/>
    <n v="0.91612676684674521"/>
    <s v="No"/>
    <m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86961 WORTHINGTON DR"/>
    <s v="Yulee"/>
    <s v="Florida"/>
    <n v="32097"/>
    <s v="86961 WORTHINGTON DR YULEE FL 32097"/>
    <s v=""/>
    <s v="Pass"/>
    <s v="No"/>
    <s v="FV&lt;$10K"/>
    <s v="N/A"/>
    <s v="No, &lt; $20K Lien"/>
    <s v="No, Lien &lt; $20K"/>
    <s v="N/A"/>
    <s v="No"/>
    <s v="No"/>
    <n v="0"/>
    <s v="No"/>
    <n v="210255"/>
    <n v="1"/>
    <n v="210255"/>
    <m/>
    <n v="0"/>
    <n v="0"/>
    <s v=""/>
    <e v="#N/A"/>
    <n v="210255"/>
    <s v="No"/>
    <s v="S"/>
    <s v="No"/>
    <s v="No"/>
    <n v="0.35"/>
    <n v="73589.25"/>
    <n v="13897.64"/>
    <n v="59691.61"/>
    <n v="6.6098975054100964E-2"/>
    <m/>
    <s v="No"/>
    <m/>
    <m/>
    <m/>
    <x v="0"/>
    <n v="1636"/>
    <n v="3474.41"/>
    <s v="Ok"/>
    <n v="0"/>
    <n v="0"/>
  </r>
  <r>
    <n v="1637"/>
    <s v="Nassau"/>
    <s v="51-3N-27-1627-0084-0000"/>
    <n v="1177.3800000000001"/>
    <n v="2017"/>
    <n v="1177.3800000000001"/>
    <n v="1177.3800000000001"/>
    <n v="0"/>
    <n v="86842"/>
    <s v="YULEE"/>
    <s v="Florida"/>
    <n v="32097"/>
    <s v="86842 WORTHINGTON DR"/>
    <s v="YULEE FL 32097"/>
    <n v="-81.562616765260501"/>
    <n v="30.6538368781389"/>
    <s v="BREELAND DONNA R"/>
    <n v="1"/>
    <s v="SINGLE FAMILY"/>
    <n v="1001"/>
    <s v="Single Family Residential"/>
    <n v="2017"/>
    <n v="109061"/>
    <n v="2017"/>
    <n v="137814"/>
    <n v="1059.07"/>
    <n v="0.89951417554230562"/>
    <s v="No"/>
    <m/>
    <m/>
    <m/>
    <s v="No"/>
    <s v="No"/>
    <s v="No"/>
    <s v="I"/>
    <s v="I"/>
    <s v="I"/>
    <s v="I"/>
    <s v="I"/>
    <n v="0"/>
    <n v="0"/>
    <s v="No"/>
    <s v="No"/>
    <s v="No"/>
    <n v="0"/>
    <n v="0"/>
    <n v="64000"/>
    <s v="UNKNOWN"/>
    <n v="0"/>
    <n v="0"/>
    <s v="Potential Low Risk"/>
    <n v="0"/>
    <n v="1"/>
    <s v="Yes"/>
    <s v="No"/>
    <s v="No"/>
    <s v="Without Environmental Issues"/>
    <s v="No"/>
    <s v="None"/>
    <s v="86842 WORTHINGTON DR"/>
    <s v="Yulee"/>
    <s v="Florida"/>
    <n v="32097"/>
    <s v="86842 WORTHINGTON DR YULEE FL 32097"/>
    <s v="L"/>
    <s v="Pass"/>
    <s v="No"/>
    <s v="FV&lt;$10K"/>
    <s v="N/A"/>
    <s v="No, &lt; $20K Lien"/>
    <s v="No, Lien &lt; $20K"/>
    <s v="N/A"/>
    <s v="No"/>
    <s v="No"/>
    <n v="1"/>
    <s v="No"/>
    <n v="109061"/>
    <n v="1"/>
    <n v="109061"/>
    <m/>
    <n v="0"/>
    <n v="0"/>
    <s v=""/>
    <e v="#N/A"/>
    <n v="109061"/>
    <s v="No"/>
    <s v="S"/>
    <s v="No"/>
    <s v="Yes"/>
    <n v="0.67"/>
    <n v="73070.87000000001"/>
    <n v="5886.9000000000005"/>
    <n v="67183.970000000016"/>
    <n v="5.3978048981762505E-2"/>
    <m/>
    <s v="No"/>
    <m/>
    <m/>
    <m/>
    <x v="0"/>
    <n v="1637"/>
    <n v="1177.3800000000001"/>
    <s v="Ok"/>
    <n v="0"/>
    <n v="0"/>
  </r>
  <r>
    <n v="1638"/>
    <s v="Nassau"/>
    <s v="51-3N-27-4800-0006-0000"/>
    <n v="377.22"/>
    <n v="2017"/>
    <n v="377.22"/>
    <n v="377.22"/>
    <n v="0"/>
    <n v="86075"/>
    <s v="YULEE"/>
    <s v="Florida"/>
    <n v="32097"/>
    <s v="86075 FLORIDA AVE"/>
    <s v="YULEE FL 32097"/>
    <n v="-81.599836636819305"/>
    <n v="30.6366633067307"/>
    <s v="PRITCHARD KENNETH C"/>
    <n v="1"/>
    <s v="SINGLE FAMILY"/>
    <n v="1001"/>
    <s v="Single Family Residential"/>
    <n v="2017"/>
    <n v="46085"/>
    <n v="2017"/>
    <n v="74149"/>
    <n v="319.2"/>
    <n v="0.84619055193255921"/>
    <s v="No"/>
    <m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1"/>
    <s v="Potential Low Risk"/>
    <s v="Minimal"/>
    <n v="1"/>
    <s v="Yes"/>
    <s v="Yes"/>
    <s v="No"/>
    <s v="Without Environmental Issues"/>
    <s v="No"/>
    <s v="None"/>
    <s v="86075 FLORIDA AVE"/>
    <s v="Yulee"/>
    <s v="Florida"/>
    <n v="32097"/>
    <s v="86075 FLORIDA AVE YULEE FL 32097"/>
    <s v=""/>
    <s v="Pass"/>
    <s v="Yes"/>
    <s v="FV&lt;$10K"/>
    <s v="N/A"/>
    <s v="No, &lt; $20K Lien"/>
    <s v="No, Lien &lt; $20K"/>
    <s v="N/A"/>
    <s v="No"/>
    <s v="No"/>
    <n v="1"/>
    <s v="No"/>
    <n v="46085"/>
    <n v="1"/>
    <n v="46085"/>
    <m/>
    <n v="0"/>
    <n v="0"/>
    <s v=""/>
    <e v="#N/A"/>
    <n v="46085"/>
    <s v="No"/>
    <s v="S"/>
    <s v="No"/>
    <s v="Yes"/>
    <n v="0.67"/>
    <n v="30876.95"/>
    <n v="1886.1000000000001"/>
    <n v="28990.850000000002"/>
    <n v="4.0926548768579804E-2"/>
    <m/>
    <s v="No"/>
    <m/>
    <m/>
    <m/>
    <x v="0"/>
    <n v="1638"/>
    <n v="377.22"/>
    <s v="Ok"/>
    <n v="0"/>
    <n v="0"/>
  </r>
  <r>
    <n v="1639"/>
    <s v="Nassau"/>
    <s v="51-3N-27-4820-0030-0000"/>
    <n v="438.67"/>
    <n v="2017"/>
    <e v="#N/A"/>
    <e v="#N/A"/>
    <e v="#N/A"/>
    <e v="#N/A"/>
    <e v="#N/A"/>
    <e v="#N/A"/>
    <e v="#N/A"/>
    <e v="#N/A"/>
    <e v="#N/A"/>
    <e v="#N/A"/>
    <e v="#N/A"/>
    <e v="#N/A"/>
    <n v="0"/>
    <s v="VACANT RESIDENTIAL"/>
    <e v="#N/A"/>
    <e v="#N/A"/>
    <n v="2017"/>
    <n v="24728"/>
    <e v="#N/A"/>
    <e v="#N/A"/>
    <e v="#N/A"/>
    <n v="0"/>
    <s v="No"/>
    <m/>
    <m/>
    <s v="No"/>
    <s v="No"/>
    <s v="No"/>
    <s v="No"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24728"/>
    <n v="1"/>
    <n v="24728"/>
    <m/>
    <e v="#N/A"/>
    <e v="#N/A"/>
    <s v=""/>
    <e v="#N/A"/>
    <n v="24728"/>
    <s v="No"/>
    <s v="V"/>
    <s v="Yes"/>
    <s v="No"/>
    <n v="0"/>
    <n v="0"/>
    <e v="#N/A"/>
    <e v="#N/A"/>
    <e v="#N/A"/>
    <m/>
    <s v="No"/>
    <m/>
    <m/>
    <m/>
    <x v="4"/>
    <n v="1639"/>
    <n v="438.67"/>
    <s v="Ok"/>
    <e v="#N/A"/>
    <e v="#N/A"/>
  </r>
  <r>
    <n v="1640"/>
    <s v="Nassau"/>
    <s v="51-3N-27-4820-0031-0000"/>
    <n v="301.82"/>
    <n v="2017"/>
    <e v="#N/A"/>
    <e v="#N/A"/>
    <e v="#N/A"/>
    <e v="#N/A"/>
    <e v="#N/A"/>
    <e v="#N/A"/>
    <e v="#N/A"/>
    <e v="#N/A"/>
    <e v="#N/A"/>
    <e v="#N/A"/>
    <e v="#N/A"/>
    <e v="#N/A"/>
    <n v="0"/>
    <s v="VACANT RESIDENTIAL"/>
    <e v="#N/A"/>
    <e v="#N/A"/>
    <n v="2017"/>
    <n v="16480"/>
    <e v="#N/A"/>
    <e v="#N/A"/>
    <e v="#N/A"/>
    <n v="0"/>
    <s v="No"/>
    <m/>
    <m/>
    <s v="No"/>
    <s v="No"/>
    <s v="No"/>
    <s v="No"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16480"/>
    <n v="1"/>
    <n v="16480"/>
    <m/>
    <e v="#N/A"/>
    <e v="#N/A"/>
    <s v=""/>
    <e v="#N/A"/>
    <n v="16480"/>
    <s v="No"/>
    <s v="V"/>
    <s v="Yes"/>
    <s v="No"/>
    <n v="0"/>
    <n v="0"/>
    <e v="#N/A"/>
    <e v="#N/A"/>
    <e v="#N/A"/>
    <m/>
    <s v="No"/>
    <m/>
    <m/>
    <m/>
    <x v="4"/>
    <n v="1640"/>
    <n v="301.82"/>
    <s v="Ok"/>
    <e v="#N/A"/>
    <e v="#N/A"/>
  </r>
  <r>
    <n v="1641"/>
    <s v="Nassau"/>
    <s v="51-3N-27-4820-0032-0000"/>
    <n v="318.68"/>
    <n v="2017"/>
    <n v="318.68"/>
    <n v="318.68"/>
    <n v="0"/>
    <m/>
    <s v="YULEE"/>
    <s v="Florida"/>
    <n v="32097"/>
    <s v="OAK ST"/>
    <s v="YULEE FL 32097"/>
    <n v="-81.6017090084773"/>
    <n v="30.633724778840701"/>
    <s v="STUART LOUIS"/>
    <n v="0"/>
    <s v="VACANT RESIDENTIAL"/>
    <n v="8001"/>
    <s v="Residential-Vacant Land"/>
    <n v="2017"/>
    <n v="17510"/>
    <n v="2017"/>
    <n v="17510"/>
    <n v="265.08"/>
    <n v="0.83180620057738164"/>
    <s v="No"/>
    <m/>
    <m/>
    <s v="No"/>
    <s v="No"/>
    <s v="No"/>
    <s v="No"/>
    <s v="I"/>
    <s v="I"/>
    <s v="I"/>
    <s v="I"/>
    <s v="I"/>
    <n v="0"/>
    <n v="0"/>
    <s v="No"/>
    <s v="No"/>
    <s v="No"/>
    <n v="0"/>
    <n v="0"/>
    <n v="0"/>
    <n v="0"/>
    <n v="0"/>
    <n v="3"/>
    <s v="Potential Medium Risk"/>
    <n v="0"/>
    <n v="0"/>
    <s v="No"/>
    <s v="No"/>
    <s v="No"/>
    <s v="Without Environmental Issues"/>
    <s v="No"/>
    <s v="None"/>
    <s v="OAK ST"/>
    <s v="Yulee"/>
    <s v="Florida"/>
    <n v="32097"/>
    <s v="OAK ST YULEE FL 32097"/>
    <s v=""/>
    <s v="Pass"/>
    <s v="No"/>
    <s v="FV&lt;$10K"/>
    <s v="N/A"/>
    <s v="No, &lt; $20K Lien"/>
    <s v="No, Lien &lt; $20K"/>
    <s v="N/A"/>
    <s v="No"/>
    <s v="No"/>
    <n v="0"/>
    <s v="No"/>
    <n v="17510"/>
    <n v="1"/>
    <n v="17510"/>
    <m/>
    <n v="0"/>
    <n v="0"/>
    <s v=""/>
    <e v="#N/A"/>
    <n v="17510"/>
    <s v="No"/>
    <s v="V"/>
    <s v="Yes"/>
    <s v="No"/>
    <n v="0"/>
    <n v="0"/>
    <n v="1274.72"/>
    <n v="-1274.72"/>
    <n v="7.2799543118218166E-2"/>
    <m/>
    <s v="No"/>
    <m/>
    <m/>
    <m/>
    <x v="4"/>
    <n v="1641"/>
    <n v="318.68"/>
    <s v="Ok"/>
    <n v="0"/>
    <n v="0"/>
  </r>
  <r>
    <n v="1642"/>
    <s v="Nassau"/>
    <s v="51-3N-27-4820-0038-0000"/>
    <n v="549.04999999999995"/>
    <n v="2017"/>
    <n v="549.04999999999995"/>
    <n v="549.04999999999995"/>
    <n v="0"/>
    <n v="86054"/>
    <s v="YULEE"/>
    <s v="Florida"/>
    <n v="32097"/>
    <s v="86054 OAK ST"/>
    <s v="YULEE FL 32097"/>
    <n v="-81.600512495743899"/>
    <n v="30.634092783277801"/>
    <s v="WILLIAMS EVA M"/>
    <n v="2"/>
    <s v="MOBILE HOMES"/>
    <n v="1006"/>
    <s v="Mobile home"/>
    <n v="2017"/>
    <n v="66247"/>
    <n v="2017"/>
    <n v="75432"/>
    <n v="478.09"/>
    <n v="0.87075858300701214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n v="0"/>
    <s v="No"/>
    <s v="Without Environmental Issues"/>
    <s v="No"/>
    <s v="None"/>
    <s v="86054 OAK ST"/>
    <s v="Yulee"/>
    <s v="Florida"/>
    <n v="32097"/>
    <s v="86054 OAK ST YULEE FL 32097"/>
    <s v=""/>
    <s v="Pass"/>
    <s v="No"/>
    <s v="FV&lt;$10K"/>
    <s v="N/A"/>
    <s v="No, &lt; $20K Lien"/>
    <s v="No, Lien &lt; $20K"/>
    <s v="N/A"/>
    <s v="No"/>
    <s v="No"/>
    <n v="0"/>
    <s v="No"/>
    <n v="66247"/>
    <n v="1"/>
    <n v="66247"/>
    <m/>
    <n v="0"/>
    <n v="0"/>
    <s v=""/>
    <e v="#N/A"/>
    <n v="66247"/>
    <s v="No"/>
    <s v="R"/>
    <s v="No"/>
    <s v="Yes"/>
    <n v="0.67"/>
    <n v="44385.490000000005"/>
    <n v="2196.1999999999998"/>
    <n v="42189.290000000008"/>
    <n v="3.3151689887843977E-2"/>
    <m/>
    <s v="No"/>
    <m/>
    <m/>
    <m/>
    <x v="0"/>
    <n v="1642"/>
    <n v="549.04999999999995"/>
    <s v="Ok"/>
    <n v="0"/>
    <n v="0"/>
  </r>
  <r>
    <n v="1643"/>
    <s v="Nassau"/>
    <s v="51-3N-27-4820-0044-0000"/>
    <n v="365.61"/>
    <n v="2017"/>
    <n v="365.61"/>
    <n v="365.61"/>
    <n v="0"/>
    <n v="86067"/>
    <s v="YULEE"/>
    <s v="Florida"/>
    <n v="32097"/>
    <s v="86067 OAK ST"/>
    <s v="YULEE FL 32097"/>
    <n v="-81.600340939262907"/>
    <n v="30.634560065662299"/>
    <s v="POWELL JOYCE E"/>
    <n v="1"/>
    <s v="SINGLE FAMILY"/>
    <n v="1001"/>
    <s v="Single Family Residential"/>
    <n v="2017"/>
    <n v="54901"/>
    <n v="2017"/>
    <n v="72989"/>
    <n v="410.82"/>
    <n v="1.1236563551325183"/>
    <m/>
    <s v="No"/>
    <m/>
    <m/>
    <m/>
    <m/>
    <s v="No"/>
    <s v="C"/>
    <s v="I"/>
    <n v="0"/>
    <n v="0"/>
    <n v="0"/>
    <n v="0"/>
    <n v="0"/>
    <s v="No"/>
    <s v="Yes"/>
    <s v="No"/>
    <n v="0"/>
    <n v="0"/>
    <n v="0"/>
    <n v="0"/>
    <n v="0"/>
    <n v="0"/>
    <s v="Potential Low Risk"/>
    <n v="0"/>
    <n v="0"/>
    <s v="Yes"/>
    <s v="No"/>
    <s v="No"/>
    <s v="Without Environmental Issues"/>
    <s v="No"/>
    <s v="None"/>
    <s v="86067 OAK ST"/>
    <s v="Yulee"/>
    <s v="Florida"/>
    <n v="32097"/>
    <s v="86067 OAK ST YULEE FL 32097"/>
    <s v=""/>
    <s v="Pass"/>
    <s v="No"/>
    <s v="FV&lt;$10K"/>
    <s v="N/A"/>
    <s v="No, &lt; $20K Lien"/>
    <s v="No, Lien &lt; $20K"/>
    <s v="N/A"/>
    <s v="No"/>
    <s v="No"/>
    <n v="0"/>
    <s v="No"/>
    <n v="54901"/>
    <n v="1"/>
    <n v="54901"/>
    <m/>
    <n v="0"/>
    <n v="0"/>
    <s v=""/>
    <e v="#N/A"/>
    <n v="54901"/>
    <s v="No"/>
    <s v="S"/>
    <s v="No"/>
    <s v="Yes"/>
    <n v="0.67"/>
    <n v="36783.670000000006"/>
    <n v="1598.0700000000002"/>
    <n v="35185.600000000006"/>
    <n v="2.9108212965155464E-2"/>
    <m/>
    <s v="No"/>
    <m/>
    <m/>
    <m/>
    <x v="0"/>
    <n v="1643"/>
    <n v="365.61"/>
    <s v="Ok"/>
    <n v="0"/>
    <n v="0"/>
  </r>
  <r>
    <n v="1644"/>
    <s v="Nassau"/>
    <s v="51-3N-27-4840-0017-0000"/>
    <n v="14813.11"/>
    <n v="2017"/>
    <n v="14813.11"/>
    <n v="14813.11"/>
    <n v="0"/>
    <n v="463152"/>
    <s v="YULEE"/>
    <s v="Florida"/>
    <n v="32097"/>
    <s v="463152 SR 200"/>
    <s v="YULEE FL 32097"/>
    <n v="-81.601462950169307"/>
    <n v="30.631529699476499"/>
    <s v="ALL AMERICAN OIL LLC"/>
    <n v="14"/>
    <s v="SUPERMARKETS"/>
    <n v="2006"/>
    <s v="Grocery Supermarket"/>
    <n v="2017"/>
    <n v="902795"/>
    <n v="2017"/>
    <n v="902795"/>
    <n v="13667.23"/>
    <n v="0.9226441982811171"/>
    <m/>
    <s v="No"/>
    <m/>
    <m/>
    <m/>
    <m/>
    <m/>
    <s v="I"/>
    <s v="I"/>
    <n v="0"/>
    <n v="0"/>
    <n v="0"/>
    <n v="0"/>
    <n v="0"/>
    <s v="No"/>
    <s v="No"/>
    <s v="No"/>
    <n v="0"/>
    <n v="0"/>
    <n v="1755000"/>
    <s v="STAND ALONE FIRST"/>
    <n v="0"/>
    <n v="17"/>
    <s v="Potential High Risk"/>
    <s v="Minimal"/>
    <n v="0"/>
    <s v="No"/>
    <s v="No"/>
    <s v="No"/>
    <s v="Without Environmental Issues"/>
    <s v="No"/>
    <s v="None"/>
    <s v="463152 SR 200"/>
    <s v="Yulee"/>
    <s v="Florida"/>
    <n v="32097"/>
    <s v="463152 SR 200 YULEE FL 32097"/>
    <s v="L"/>
    <s v="Pass"/>
    <s v="No"/>
    <s v="Pass"/>
    <s v="N/A"/>
    <s v="No, &lt; $20K Lien"/>
    <s v="No, Lien &lt; $20K"/>
    <s v="N/A"/>
    <s v="No"/>
    <s v="No"/>
    <n v="0"/>
    <s v="No"/>
    <n v="902795"/>
    <n v="1"/>
    <n v="902795"/>
    <m/>
    <n v="0"/>
    <n v="0"/>
    <s v=""/>
    <e v="#N/A"/>
    <n v="902795"/>
    <s v="No"/>
    <s v="C"/>
    <s v="No"/>
    <s v="No"/>
    <n v="0.3"/>
    <n v="270838.5"/>
    <n v="59252.44"/>
    <n v="211586.06"/>
    <n v="6.5632219939188857E-2"/>
    <m/>
    <s v="No"/>
    <m/>
    <m/>
    <m/>
    <x v="0"/>
    <n v="1644"/>
    <n v="14813.11"/>
    <s v="Ok"/>
    <n v="0"/>
    <n v="0"/>
  </r>
  <r>
    <n v="1645"/>
    <s v="Nassau"/>
    <s v="51-3N-27-4860-000A-0040"/>
    <n v="526.84"/>
    <n v="2017"/>
    <n v="526.84"/>
    <n v="526.84"/>
    <n v="0"/>
    <n v="86078"/>
    <s v="YULEE"/>
    <s v="Florida"/>
    <n v="32097"/>
    <s v="86078 CLYDE ST"/>
    <s v="YULEE FL 32097"/>
    <n v="-81.588458781908798"/>
    <n v="30.6354216113482"/>
    <s v="DANIEL MUTT J"/>
    <n v="2"/>
    <s v="MOBILE HOMES"/>
    <n v="1006"/>
    <s v="Mobile home"/>
    <n v="2017"/>
    <n v="30224"/>
    <n v="2017"/>
    <n v="30224"/>
    <n v="457.55"/>
    <n v="0.86847999392604958"/>
    <m/>
    <s v="No"/>
    <s v="No"/>
    <m/>
    <s v="No"/>
    <s v="No"/>
    <s v="No"/>
    <s v="I"/>
    <s v="I"/>
    <s v="I"/>
    <s v="I"/>
    <s v="I"/>
    <n v="0"/>
    <n v="0"/>
    <s v="No"/>
    <s v="No"/>
    <s v="No"/>
    <n v="0"/>
    <n v="0"/>
    <n v="0"/>
    <n v="0"/>
    <n v="0"/>
    <n v="1"/>
    <s v="Potential Medium Risk"/>
    <s v="Minimal"/>
    <n v="0"/>
    <s v="No"/>
    <s v="No"/>
    <s v="No"/>
    <s v="Without Environmental Issues"/>
    <s v="No"/>
    <s v="None"/>
    <s v="86078 CLYDE ST"/>
    <s v="Yulee"/>
    <s v="Florida"/>
    <n v="32097"/>
    <s v="86078 CLYDE ST YULEE FL 32097"/>
    <s v=""/>
    <s v="Pass"/>
    <s v="No"/>
    <s v="FV&lt;$10K"/>
    <s v="N/A"/>
    <s v="No, &lt; $20K Lien"/>
    <s v="No, Lien &lt; $20K"/>
    <s v="N/A"/>
    <s v="No"/>
    <s v="No"/>
    <n v="0"/>
    <s v="No"/>
    <n v="30224"/>
    <n v="1"/>
    <n v="30224"/>
    <m/>
    <n v="0"/>
    <n v="0"/>
    <s v=""/>
    <e v="#N/A"/>
    <n v="30224"/>
    <s v="No"/>
    <s v="R"/>
    <s v="No"/>
    <s v="No"/>
    <n v="0.35"/>
    <n v="10578.4"/>
    <n v="2107.36"/>
    <n v="8471.0399999999991"/>
    <n v="6.9724722075172052E-2"/>
    <m/>
    <s v="No"/>
    <m/>
    <m/>
    <m/>
    <x v="0"/>
    <n v="1645"/>
    <n v="526.84"/>
    <s v="Ok"/>
    <n v="0"/>
    <n v="0"/>
  </r>
  <r>
    <n v="1646"/>
    <s v="Nassau"/>
    <s v="51-3N-27-4860-000A-0100"/>
    <n v="482.25"/>
    <n v="2017"/>
    <n v="482.25"/>
    <n v="482.25"/>
    <n v="0"/>
    <n v="86018"/>
    <s v="YULEE"/>
    <s v="Florida"/>
    <n v="32097"/>
    <s v="86018 CLYDE ST"/>
    <s v="YULEE FL 32097"/>
    <n v="-81.589354238382498"/>
    <n v="30.635137490326098"/>
    <s v="WINDER VI LLC"/>
    <n v="0"/>
    <s v="VACANT RESIDENTIAL"/>
    <n v="8001"/>
    <s v="Residential-Vacant Land"/>
    <n v="2017"/>
    <n v="27500"/>
    <n v="2017"/>
    <n v="27500"/>
    <n v="416.32"/>
    <n v="0.86328667703473305"/>
    <s v="No"/>
    <s v="No"/>
    <s v="No"/>
    <s v="No"/>
    <s v="No"/>
    <s v="No"/>
    <s v="No"/>
    <s v="I"/>
    <s v="C"/>
    <s v="I"/>
    <s v="I"/>
    <s v="I"/>
    <s v="I"/>
    <s v="I"/>
    <s v="No"/>
    <s v="Yes"/>
    <s v="No"/>
    <n v="0"/>
    <n v="0"/>
    <n v="0"/>
    <n v="0"/>
    <n v="0"/>
    <n v="1"/>
    <s v="Potential Medium Risk"/>
    <s v="Minimal"/>
    <n v="7"/>
    <s v="No"/>
    <s v="No"/>
    <s v="No"/>
    <s v="Without Environmental Issues"/>
    <s v="No"/>
    <s v="None"/>
    <s v="86018 CLYDE ST"/>
    <s v="Yulee"/>
    <s v="Florida"/>
    <n v="32097"/>
    <s v="86018 CLYDE ST YULEE FL 32097"/>
    <s v=""/>
    <s v="Pass"/>
    <s v="No"/>
    <s v="FV&lt;$10K"/>
    <s v="N/A"/>
    <s v="No, &lt; $20K Lien"/>
    <s v="No, Lien &lt; $20K"/>
    <s v="N/A"/>
    <s v="No"/>
    <s v="No"/>
    <n v="7"/>
    <s v="No"/>
    <n v="27500"/>
    <n v="1"/>
    <n v="27500"/>
    <m/>
    <n v="0"/>
    <n v="0"/>
    <s v=""/>
    <e v="#N/A"/>
    <n v="27500"/>
    <s v="No"/>
    <s v="V"/>
    <s v="Yes"/>
    <s v="No"/>
    <n v="0"/>
    <n v="0"/>
    <n v="5304.75"/>
    <n v="-5304.75"/>
    <n v="0.19289999999999999"/>
    <m/>
    <s v="No"/>
    <m/>
    <m/>
    <m/>
    <x v="4"/>
    <n v="1646"/>
    <n v="482.25"/>
    <s v="Ok"/>
    <n v="0"/>
    <n v="0"/>
  </r>
  <r>
    <n v="1647"/>
    <s v="Nassau"/>
    <s v="51-3N-27-4881-0017-0000"/>
    <n v="509.29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29152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29152"/>
    <n v="1"/>
    <n v="29152"/>
    <m/>
    <e v="#N/A"/>
    <e v="#N/A"/>
    <s v=""/>
    <e v="#N/A"/>
    <n v="29152"/>
    <s v="No"/>
    <s v="R"/>
    <s v="No"/>
    <s v="No"/>
    <n v="0.35"/>
    <n v="10203.199999999999"/>
    <e v="#N/A"/>
    <e v="#N/A"/>
    <e v="#N/A"/>
    <m/>
    <s v="No"/>
    <m/>
    <m/>
    <m/>
    <x v="4"/>
    <n v="1647"/>
    <n v="509.29"/>
    <s v="Ok"/>
    <e v="#N/A"/>
    <e v="#N/A"/>
  </r>
  <r>
    <n v="1648"/>
    <s v="Nassau"/>
    <s v="51-3N-27-4881-0018-0000"/>
    <n v="565.49"/>
    <n v="2017"/>
    <n v="565.49"/>
    <n v="565.49"/>
    <n v="0"/>
    <n v="86209"/>
    <s v="YULEE"/>
    <s v="Florida"/>
    <n v="32097"/>
    <s v="86209 HILL VALLEY AVE"/>
    <s v="YULEE FL 32097"/>
    <n v="-81.580418652994496"/>
    <n v="30.6552837602135"/>
    <s v="ROYAL DAVID R"/>
    <n v="2"/>
    <s v="MOBILE HOMES"/>
    <n v="1006"/>
    <s v="Mobile home"/>
    <n v="2017"/>
    <n v="32584"/>
    <n v="2017"/>
    <n v="32584"/>
    <n v="493.29"/>
    <n v="0.87232311800385509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86209 HILL VALLEY AVE"/>
    <s v="Yulee"/>
    <s v="Florida"/>
    <n v="32097"/>
    <s v="86209 HILL VALLEY AVE YULEE FL 32097"/>
    <s v=""/>
    <s v="Pass"/>
    <s v="No"/>
    <s v="FV&lt;$10K"/>
    <s v="N/A"/>
    <s v="No, &lt; $20K Lien"/>
    <s v="No, Lien &lt; $20K"/>
    <s v="N/A"/>
    <s v="No"/>
    <s v="No"/>
    <n v="0"/>
    <s v="No"/>
    <n v="32584"/>
    <n v="1"/>
    <n v="32584"/>
    <m/>
    <n v="0"/>
    <n v="0"/>
    <s v=""/>
    <e v="#N/A"/>
    <n v="32584"/>
    <s v="No"/>
    <s v="R"/>
    <s v="No"/>
    <s v="No"/>
    <n v="0.35"/>
    <n v="11404.4"/>
    <n v="2261.96"/>
    <n v="9142.4399999999987"/>
    <n v="6.9419346918733124E-2"/>
    <m/>
    <s v="No"/>
    <m/>
    <m/>
    <m/>
    <x v="0"/>
    <n v="1648"/>
    <n v="565.49"/>
    <s v="Ok"/>
    <n v="0"/>
    <n v="0"/>
  </r>
  <r>
    <n v="1649"/>
    <s v="Nassau"/>
    <s v="51-3N-27-4881-0023-0000"/>
    <n v="689.59"/>
    <n v="2017"/>
    <n v="689.59"/>
    <n v="689.59"/>
    <n v="0"/>
    <n v="86063"/>
    <s v="YULEE"/>
    <s v="Florida"/>
    <n v="32097"/>
    <s v="86063 HILL VALLEY AVE"/>
    <s v="YULEE FL 32097"/>
    <n v="-81.582089720346104"/>
    <n v="30.653774137074599"/>
    <s v="POPE JOHN R"/>
    <n v="2"/>
    <s v="MOBILE HOMES"/>
    <n v="1006"/>
    <s v="Mobile home"/>
    <n v="2017"/>
    <n v="38913"/>
    <n v="2017"/>
    <n v="41783"/>
    <n v="608.04"/>
    <n v="0.8817413245551704"/>
    <s v="No"/>
    <s v="No"/>
    <m/>
    <m/>
    <m/>
    <m/>
    <m/>
    <s v="I"/>
    <s v="I"/>
    <s v="I"/>
    <s v="I"/>
    <n v="0"/>
    <n v="0"/>
    <n v="0"/>
    <s v="No"/>
    <s v="No"/>
    <s v="No"/>
    <n v="0"/>
    <n v="0"/>
    <n v="0"/>
    <n v="0"/>
    <n v="0"/>
    <n v="1"/>
    <s v="Potential Medium Risk"/>
    <s v="Minimal"/>
    <n v="1"/>
    <s v="No"/>
    <s v="No"/>
    <s v="No"/>
    <s v="Without Environmental Issues"/>
    <s v="No"/>
    <s v="None"/>
    <s v="86063 HILL VALLEY AVE"/>
    <s v="Yulee"/>
    <s v="Florida"/>
    <n v="32097"/>
    <s v="86063 HILL VALLEY AVE YULEE FL 32097"/>
    <s v=""/>
    <s v="Pass"/>
    <s v="No"/>
    <s v="FV&lt;$10K"/>
    <s v="N/A"/>
    <s v="No, &lt; $20K Lien"/>
    <s v="No, Lien &lt; $20K"/>
    <s v="N/A"/>
    <s v="No"/>
    <s v="No"/>
    <n v="1"/>
    <s v="No"/>
    <n v="38913"/>
    <n v="1"/>
    <n v="38913"/>
    <m/>
    <n v="0"/>
    <n v="0"/>
    <s v=""/>
    <e v="#N/A"/>
    <n v="38913"/>
    <s v="No"/>
    <s v="R"/>
    <s v="No"/>
    <s v="No"/>
    <n v="0.35"/>
    <n v="13619.55"/>
    <n v="3447.9500000000003"/>
    <n v="10171.599999999999"/>
    <n v="8.860663531467633E-2"/>
    <m/>
    <s v="No"/>
    <m/>
    <m/>
    <m/>
    <x v="0"/>
    <n v="1649"/>
    <n v="689.59"/>
    <s v="Ok"/>
    <n v="0"/>
    <n v="0"/>
  </r>
  <r>
    <n v="1650"/>
    <s v="Nassau"/>
    <s v="51-3N-27-4881-0028-0000"/>
    <n v="1016.9"/>
    <n v="2017"/>
    <n v="1016.9"/>
    <n v="1016.9"/>
    <n v="0"/>
    <n v="86112"/>
    <s v="YULEE"/>
    <s v="Florida"/>
    <n v="32097"/>
    <s v="86112 HILL VALLEY AVE"/>
    <s v="YULEE FL 32097"/>
    <n v="-81.580661195945396"/>
    <n v="30.653685915011199"/>
    <s v="TRUJILLO KIMBERLY BELL"/>
    <n v="2"/>
    <s v="MOBILE HOMES"/>
    <n v="1006"/>
    <s v="Mobile home"/>
    <n v="2017"/>
    <n v="60156"/>
    <n v="2017"/>
    <n v="60156"/>
    <n v="910.68"/>
    <n v="0.89554528468875993"/>
    <s v="No"/>
    <m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1"/>
    <s v="Potential Medium Risk"/>
    <n v="0"/>
    <n v="1"/>
    <s v="No"/>
    <s v="No"/>
    <s v="No"/>
    <s v="Without Environmental Issues"/>
    <s v="No"/>
    <s v="None"/>
    <s v="86112 HILL VALLEY AVE"/>
    <s v="Yulee"/>
    <s v="Florida"/>
    <n v="32097"/>
    <s v="86112 HILL VALLEY AVE YULEE FL 32097"/>
    <s v=""/>
    <s v="Pass"/>
    <s v="No"/>
    <s v="FV&lt;$10K"/>
    <s v="N/A"/>
    <s v="No, &lt; $20K Lien"/>
    <s v="No, Lien &lt; $20K"/>
    <s v="N/A"/>
    <s v="No"/>
    <s v="No"/>
    <n v="1"/>
    <s v="No"/>
    <n v="60156"/>
    <n v="1"/>
    <n v="60156"/>
    <m/>
    <n v="0"/>
    <n v="0"/>
    <s v=""/>
    <e v="#N/A"/>
    <n v="60156"/>
    <s v="No"/>
    <s v="R"/>
    <s v="No"/>
    <s v="No"/>
    <n v="0.35"/>
    <n v="21054.6"/>
    <n v="5084.5"/>
    <n v="15970.099999999999"/>
    <n v="8.452190970144291E-2"/>
    <m/>
    <s v="No"/>
    <m/>
    <m/>
    <m/>
    <x v="0"/>
    <n v="1650"/>
    <n v="1016.9"/>
    <s v="Ok"/>
    <n v="0"/>
    <n v="0"/>
  </r>
  <r>
    <n v="1651"/>
    <s v="Nassau"/>
    <s v="51-3N-27-4881-0035-0000"/>
    <n v="253.83"/>
    <n v="2017"/>
    <n v="253.83"/>
    <n v="253.83"/>
    <n v="0"/>
    <n v="86326"/>
    <s v="YULEE"/>
    <s v="Florida"/>
    <n v="32097"/>
    <s v="86326 HILL VALLEY AVE"/>
    <s v="YULEE FL 32097"/>
    <n v="-81.578306640176294"/>
    <n v="30.655813554874602"/>
    <s v="MIXON DARRELL G"/>
    <n v="2"/>
    <s v="MOBILE HOMES"/>
    <n v="1006"/>
    <s v="Mobile home"/>
    <n v="2017"/>
    <n v="39050"/>
    <n v="2017"/>
    <n v="45204"/>
    <n v="205.12"/>
    <n v="0.80809990938817311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n v="0"/>
    <s v="No"/>
    <s v="Without Environmental Issues"/>
    <s v="No"/>
    <s v="None"/>
    <s v="86326 HILL VALLEY AVE"/>
    <s v="Yulee"/>
    <s v="Florida"/>
    <n v="32097"/>
    <s v="86326 HILL VALLEY AVE YULEE FL 32097"/>
    <s v=""/>
    <s v="Pass"/>
    <s v="No"/>
    <s v="FV&lt;$10K"/>
    <s v="N/A"/>
    <s v="No, &lt; $20K Lien"/>
    <s v="No, Lien &lt; $20K"/>
    <s v="N/A"/>
    <s v="No"/>
    <s v="No"/>
    <n v="0"/>
    <s v="No"/>
    <n v="39050"/>
    <n v="1"/>
    <n v="39050"/>
    <m/>
    <n v="0"/>
    <n v="0"/>
    <s v=""/>
    <e v="#N/A"/>
    <n v="39050"/>
    <s v="No"/>
    <s v="R"/>
    <s v="No"/>
    <s v="Yes"/>
    <n v="0.67"/>
    <n v="26163.5"/>
    <n v="1015.32"/>
    <n v="25148.18"/>
    <n v="2.6000512163892448E-2"/>
    <m/>
    <s v="No"/>
    <m/>
    <m/>
    <m/>
    <x v="0"/>
    <n v="1651"/>
    <n v="253.83"/>
    <s v="Ok"/>
    <n v="0"/>
    <n v="0"/>
  </r>
  <r>
    <n v="1652"/>
    <s v="Nassau"/>
    <s v="51-3N-27-4881-0051-0000"/>
    <n v="943"/>
    <n v="2017"/>
    <n v="943"/>
    <n v="943"/>
    <n v="0"/>
    <n v="86423"/>
    <s v="YULEE"/>
    <s v="Florida"/>
    <n v="32097"/>
    <s v="86423 JEAN RD"/>
    <s v="YULEE FL 32097"/>
    <n v="-81.576309144711203"/>
    <n v="30.656480378163501"/>
    <s v="ALLEN MARION J"/>
    <n v="2"/>
    <s v="MOBILE HOMES"/>
    <n v="1006"/>
    <s v="Mobile home"/>
    <n v="2017"/>
    <n v="55642"/>
    <n v="2017"/>
    <n v="55642"/>
    <n v="842.35"/>
    <n v="0.89326617179215273"/>
    <m/>
    <s v="No"/>
    <s v="No"/>
    <s v="No"/>
    <m/>
    <m/>
    <s v="No"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86423 JEAN RD"/>
    <s v="Yulee"/>
    <s v="Florida"/>
    <n v="32097"/>
    <s v="86423 JEAN RD YULEE FL 32097"/>
    <s v=""/>
    <s v="Pass"/>
    <s v="No"/>
    <s v="FV&lt;$10K"/>
    <s v="N/A"/>
    <s v="No, &lt; $20K Lien"/>
    <s v="No, Lien &lt; $20K"/>
    <s v="N/A"/>
    <s v="No"/>
    <s v="No"/>
    <n v="0"/>
    <s v="No"/>
    <n v="55642"/>
    <n v="1"/>
    <n v="55642"/>
    <m/>
    <n v="0"/>
    <n v="0"/>
    <s v=""/>
    <e v="#N/A"/>
    <n v="55642"/>
    <s v="No"/>
    <s v="R"/>
    <s v="No"/>
    <s v="No"/>
    <n v="0.35"/>
    <n v="19474.699999999997"/>
    <n v="3772"/>
    <n v="15702.699999999997"/>
    <n v="6.7790517954063476E-2"/>
    <m/>
    <s v="No"/>
    <m/>
    <m/>
    <m/>
    <x v="0"/>
    <n v="1652"/>
    <n v="943"/>
    <s v="Ok"/>
    <n v="0"/>
    <n v="0"/>
  </r>
  <r>
    <n v="1653"/>
    <s v="Nassau"/>
    <s v="51-3N-27-4881-0055-0000"/>
    <n v="585.20000000000005"/>
    <n v="2017"/>
    <n v="585.20000000000005"/>
    <n v="585.20000000000005"/>
    <n v="0"/>
    <n v="86313"/>
    <s v="YULEE"/>
    <s v="Florida"/>
    <n v="32097"/>
    <s v="86313 JEAN RD"/>
    <s v="YULEE FL 32097"/>
    <n v="-81.5776546477355"/>
    <n v="30.6552645840686"/>
    <s v="MUSIC STEVE"/>
    <n v="2"/>
    <s v="MOBILE HOMES"/>
    <n v="1006"/>
    <s v="Mobile home"/>
    <n v="2017"/>
    <n v="71312"/>
    <n v="2017"/>
    <n v="83279"/>
    <n v="511.51"/>
    <n v="0.87407723855092267"/>
    <m/>
    <s v="No"/>
    <m/>
    <s v="No"/>
    <m/>
    <m/>
    <s v="No"/>
    <s v="I"/>
    <s v="I"/>
    <s v="I"/>
    <s v="I"/>
    <n v="0"/>
    <n v="0"/>
    <n v="0"/>
    <s v="No"/>
    <s v="No"/>
    <s v="No"/>
    <n v="0"/>
    <n v="0"/>
    <n v="0"/>
    <n v="0"/>
    <n v="0"/>
    <n v="0"/>
    <s v="Potential Low Risk"/>
    <s v="Minimal"/>
    <n v="0"/>
    <s v="Yes"/>
    <s v="No"/>
    <s v="No"/>
    <s v="Without Environmental Issues"/>
    <s v="No"/>
    <s v="None"/>
    <s v="86313 JEAN RD"/>
    <s v="Yulee"/>
    <s v="Florida"/>
    <n v="32097"/>
    <s v="86313 JEAN RD YULEE FL 32097"/>
    <s v=""/>
    <s v="Pass"/>
    <s v="No"/>
    <s v="FV&lt;$10K"/>
    <s v="N/A"/>
    <s v="No, &lt; $20K Lien"/>
    <s v="No, Lien &lt; $20K"/>
    <s v="N/A"/>
    <s v="No"/>
    <s v="No"/>
    <n v="0"/>
    <s v="No"/>
    <n v="71312"/>
    <n v="1"/>
    <n v="71312"/>
    <m/>
    <n v="0"/>
    <n v="0"/>
    <s v=""/>
    <e v="#N/A"/>
    <n v="71312"/>
    <s v="No"/>
    <s v="R"/>
    <s v="No"/>
    <s v="Yes"/>
    <n v="0.67"/>
    <n v="47779.040000000001"/>
    <n v="2340.8000000000002"/>
    <n v="45438.239999999998"/>
    <n v="3.2824770024680282E-2"/>
    <m/>
    <s v="No"/>
    <m/>
    <m/>
    <m/>
    <x v="0"/>
    <n v="1653"/>
    <n v="585.20000000000005"/>
    <s v="Ok"/>
    <n v="0"/>
    <n v="0"/>
  </r>
  <r>
    <n v="1654"/>
    <s v="Nassau"/>
    <s v="51-3N-27-4881-0056-0000"/>
    <n v="486.32"/>
    <n v="2017"/>
    <n v="486.32"/>
    <n v="486.32"/>
    <n v="0"/>
    <n v="86277"/>
    <s v="YULEE"/>
    <s v="Florida"/>
    <n v="32097"/>
    <s v="86277 JEAN RD"/>
    <s v="YULEE FL 32097"/>
    <n v="-81.5779910255701"/>
    <n v="30.654960646940498"/>
    <s v="FREEMAN SIDNEY A JR &amp; DOYLE BARBARA &amp; JAMES"/>
    <n v="2"/>
    <s v="MOBILE HOMES"/>
    <n v="1006"/>
    <s v="Mobile home"/>
    <n v="2017"/>
    <n v="55341"/>
    <n v="2017"/>
    <n v="69065"/>
    <n v="420.09"/>
    <n v="0.86381394966277347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Yes"/>
    <s v="No"/>
    <s v="No"/>
    <s v="Without Environmental Issues"/>
    <s v="No"/>
    <s v="None"/>
    <s v="86277 JEAN RD"/>
    <s v="Yulee"/>
    <s v="Florida"/>
    <n v="32097"/>
    <s v="86277 JEAN RD YULEE FL 32097"/>
    <s v=""/>
    <s v="Pass"/>
    <s v="No"/>
    <s v="FV&lt;$10K"/>
    <s v="N/A"/>
    <s v="No, &lt; $20K Lien"/>
    <s v="No, Lien &lt; $20K"/>
    <s v="N/A"/>
    <s v="No"/>
    <s v="No"/>
    <n v="1"/>
    <s v="No"/>
    <n v="55341"/>
    <n v="1"/>
    <n v="55341"/>
    <m/>
    <n v="0"/>
    <n v="0"/>
    <s v=""/>
    <e v="#N/A"/>
    <n v="55341"/>
    <s v="No"/>
    <s v="R"/>
    <s v="No"/>
    <s v="Yes"/>
    <n v="0.67"/>
    <n v="37078.47"/>
    <n v="2431.6"/>
    <n v="34646.870000000003"/>
    <n v="4.3938490450118356E-2"/>
    <m/>
    <s v="No"/>
    <m/>
    <m/>
    <m/>
    <x v="0"/>
    <n v="1654"/>
    <n v="486.32"/>
    <s v="Ok"/>
    <n v="0"/>
    <n v="0"/>
  </r>
  <r>
    <n v="1655"/>
    <s v="Nassau"/>
    <s v="51-3N-27-4881-0072-0000"/>
    <n v="431.06"/>
    <n v="2017"/>
    <n v="431.06"/>
    <n v="431.06"/>
    <n v="0"/>
    <n v="86204"/>
    <s v="YULEE"/>
    <s v="Florida"/>
    <n v="32097"/>
    <s v="86204 JEAN RD"/>
    <s v="YULEE FL 32097"/>
    <n v="-81.578116902028995"/>
    <n v="30.653472649891899"/>
    <s v="OSBORNE GERALDINE"/>
    <n v="2"/>
    <s v="MOBILE HOMES"/>
    <n v="1006"/>
    <s v="Mobile home"/>
    <n v="2017"/>
    <n v="49874"/>
    <n v="2017"/>
    <n v="56164"/>
    <n v="368.99"/>
    <n v="0.85600612443743329"/>
    <s v="No"/>
    <m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n v="0"/>
    <n v="1"/>
    <s v="Yes"/>
    <s v="No"/>
    <s v="No"/>
    <s v="Without Environmental Issues"/>
    <s v="No"/>
    <s v="None"/>
    <s v="86204 JEAN RD"/>
    <s v="Yulee"/>
    <s v="Florida"/>
    <n v="32097"/>
    <s v="86204 JEAN RD YULEE FL 32097"/>
    <s v=""/>
    <s v="Pass"/>
    <s v="No"/>
    <s v="FV&lt;$10K"/>
    <s v="N/A"/>
    <s v="No, &lt; $20K Lien"/>
    <s v="No, Lien &lt; $20K"/>
    <s v="N/A"/>
    <s v="No"/>
    <s v="No"/>
    <n v="1"/>
    <s v="No"/>
    <n v="49874"/>
    <n v="1"/>
    <n v="49874"/>
    <m/>
    <n v="0"/>
    <n v="0"/>
    <s v=""/>
    <e v="#N/A"/>
    <n v="49874"/>
    <s v="No"/>
    <s v="R"/>
    <s v="No"/>
    <s v="Yes"/>
    <n v="0.67"/>
    <n v="33415.58"/>
    <n v="2155.3000000000002"/>
    <n v="31260.280000000002"/>
    <n v="4.3214901551910816E-2"/>
    <m/>
    <s v="No"/>
    <m/>
    <m/>
    <m/>
    <x v="0"/>
    <n v="1655"/>
    <n v="431.06"/>
    <s v="Ok"/>
    <n v="0"/>
    <n v="0"/>
  </r>
  <r>
    <n v="1656"/>
    <s v="Nassau"/>
    <s v="51-3N-27-4881-0075-0000"/>
    <n v="635.27"/>
    <n v="2017"/>
    <n v="635.27"/>
    <n v="635.27"/>
    <n v="0"/>
    <n v="86294"/>
    <s v="YULEE"/>
    <s v="Florida"/>
    <n v="32097"/>
    <s v="86294 JEAN RD"/>
    <s v="YULEE FL 32097"/>
    <n v="-81.577107643884901"/>
    <n v="30.6543843447112"/>
    <s v="HANIFEE JASON"/>
    <n v="2"/>
    <s v="MOBILE HOMES"/>
    <n v="1006"/>
    <s v="Mobile home"/>
    <n v="2017"/>
    <n v="36846"/>
    <n v="2017"/>
    <n v="36846"/>
    <n v="557.80999999999995"/>
    <n v="0.87806759330678286"/>
    <m/>
    <m/>
    <m/>
    <m/>
    <m/>
    <m/>
    <m/>
    <n v="0"/>
    <n v="0"/>
    <n v="0"/>
    <n v="0"/>
    <n v="0"/>
    <n v="0"/>
    <n v="0"/>
    <s v="No"/>
    <s v="No"/>
    <s v="No"/>
    <n v="0"/>
    <n v="0"/>
    <n v="43956"/>
    <s v="PURCHASE MONEY MORTGAGE"/>
    <n v="0"/>
    <n v="0"/>
    <s v="Potential Low Risk"/>
    <n v="0"/>
    <n v="0"/>
    <s v="No"/>
    <n v="0"/>
    <s v="No"/>
    <s v="Without Environmental Issues"/>
    <s v="No"/>
    <s v="None"/>
    <s v="86294 JEAN RD"/>
    <s v="Yulee"/>
    <s v="Florida"/>
    <n v="32097"/>
    <s v="86294 JEAN RD YULEE FL 32097"/>
    <s v="L"/>
    <s v="Pass"/>
    <s v="No"/>
    <s v="FV&lt;$10K"/>
    <s v="N/A"/>
    <s v="No, &lt; $20K Lien"/>
    <s v="No, Lien &lt; $20K"/>
    <s v="N/A"/>
    <s v="No"/>
    <s v="No"/>
    <n v="0"/>
    <s v="No"/>
    <n v="36846"/>
    <n v="1"/>
    <n v="36846"/>
    <m/>
    <n v="0"/>
    <n v="0"/>
    <s v=""/>
    <e v="#N/A"/>
    <n v="36846"/>
    <s v="No"/>
    <s v="R"/>
    <s v="No"/>
    <s v="No"/>
    <n v="0.35"/>
    <n v="12896.099999999999"/>
    <n v="2541.08"/>
    <n v="10355.019999999999"/>
    <n v="6.8964880855452423E-2"/>
    <m/>
    <s v="No"/>
    <m/>
    <m/>
    <m/>
    <x v="0"/>
    <n v="1656"/>
    <n v="635.27"/>
    <s v="Ok"/>
    <n v="0"/>
    <n v="0"/>
  </r>
  <r>
    <n v="1657"/>
    <s v="Nassau"/>
    <s v="51-3N-27-4881-0096-0000"/>
    <n v="568.55999999999995"/>
    <n v="2017"/>
    <n v="568.55999999999995"/>
    <n v="568.55999999999995"/>
    <n v="0"/>
    <n v="86258"/>
    <s v="YULEE"/>
    <s v="Florida"/>
    <n v="32097"/>
    <s v="86258 TIMBER RIDGE ST"/>
    <s v="YULEE FL 32097"/>
    <n v="-81.5795020227755"/>
    <n v="30.651101916067802"/>
    <s v="GUEST VERNON WAYNE"/>
    <n v="2"/>
    <s v="MOBILE HOMES"/>
    <n v="1006"/>
    <s v="Mobile home"/>
    <n v="2017"/>
    <n v="32772"/>
    <n v="2017"/>
    <n v="32772"/>
    <n v="496.13"/>
    <n v="0.87260799212044471"/>
    <s v="No"/>
    <s v="No"/>
    <m/>
    <m/>
    <m/>
    <m/>
    <m/>
    <s v="I"/>
    <s v="I"/>
    <s v="I"/>
    <s v="I"/>
    <n v="0"/>
    <n v="0"/>
    <n v="0"/>
    <s v="No"/>
    <s v="No"/>
    <s v="No"/>
    <n v="0"/>
    <n v="0"/>
    <n v="0"/>
    <n v="0"/>
    <n v="0"/>
    <n v="0"/>
    <s v="Potential Low Risk"/>
    <s v="Minimal"/>
    <n v="2"/>
    <s v="No"/>
    <s v="No"/>
    <s v="No"/>
    <s v="Without Environmental Issues"/>
    <s v="No"/>
    <s v="None"/>
    <s v="86258 TIMBER RIDGE ST"/>
    <s v="Yulee"/>
    <s v="Florida"/>
    <n v="32097"/>
    <s v="86258 TIMBER RIDGE ST YULEE FL 32097"/>
    <s v=""/>
    <s v="Pass"/>
    <s v="No"/>
    <s v="FV&lt;$10K"/>
    <s v="N/A"/>
    <s v="No, &lt; $20K Lien"/>
    <s v="No, Lien &lt; $20K"/>
    <s v="N/A"/>
    <s v="No"/>
    <s v="No"/>
    <n v="2"/>
    <s v="Yes"/>
    <n v="32772"/>
    <n v="1"/>
    <n v="32772"/>
    <m/>
    <n v="0"/>
    <n v="0"/>
    <s v=""/>
    <e v="#N/A"/>
    <n v="32772"/>
    <s v="No"/>
    <s v="R"/>
    <s v="No"/>
    <s v="No"/>
    <n v="0.35"/>
    <n v="11470.199999999999"/>
    <n v="3411.3599999999997"/>
    <n v="8058.8399999999992"/>
    <n v="0.10409373855730501"/>
    <m/>
    <s v="No"/>
    <m/>
    <m/>
    <m/>
    <x v="3"/>
    <n v="1657"/>
    <n v="568.55999999999995"/>
    <s v="Ok"/>
    <n v="0"/>
    <n v="0"/>
  </r>
  <r>
    <n v="1658"/>
    <s v="Nassau"/>
    <s v="51-3N-27-4881-0107-0000"/>
    <n v="225.13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36795"/>
    <e v="#N/A"/>
    <e v="#N/A"/>
    <e v="#N/A"/>
    <n v="0"/>
    <s v="Yes"/>
    <s v="No"/>
    <s v="No"/>
    <s v="No"/>
    <s v="No"/>
    <s v="No"/>
    <s v="No"/>
    <e v="#N/A"/>
    <e v="#N/A"/>
    <e v="#N/A"/>
    <e v="#N/A"/>
    <e v="#N/A"/>
    <e v="#N/A"/>
    <e v="#N/A"/>
    <s v="Yes"/>
    <s v="No"/>
    <s v="Yes"/>
    <e v="#N/A"/>
    <e v="#N/A"/>
    <e v="#N/A"/>
    <e v="#N/A"/>
    <e v="#N/A"/>
    <e v="#N/A"/>
    <e v="#N/A"/>
    <e v="#N/A"/>
    <n v="1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Yes"/>
    <s v="No"/>
    <n v="1"/>
    <s v="No"/>
    <n v="36795"/>
    <n v="1"/>
    <n v="36795"/>
    <m/>
    <e v="#N/A"/>
    <e v="#N/A"/>
    <s v=""/>
    <e v="#N/A"/>
    <n v="36795"/>
    <s v="No"/>
    <s v="R"/>
    <s v="No"/>
    <s v="Yes"/>
    <n v="0.67"/>
    <n v="24652.65"/>
    <e v="#N/A"/>
    <e v="#N/A"/>
    <e v="#N/A"/>
    <m/>
    <s v="No"/>
    <m/>
    <m/>
    <m/>
    <x v="6"/>
    <n v="1658"/>
    <n v="225.13"/>
    <s v="Ok"/>
    <e v="#N/A"/>
    <e v="#N/A"/>
  </r>
  <r>
    <n v="1659"/>
    <s v="Nassau"/>
    <s v="51-3N-27-4881-0129-0000"/>
    <n v="236.45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37487"/>
    <e v="#N/A"/>
    <e v="#N/A"/>
    <e v="#N/A"/>
    <n v="0"/>
    <s v="No"/>
    <s v="No"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37487"/>
    <n v="1"/>
    <n v="37487"/>
    <m/>
    <e v="#N/A"/>
    <e v="#N/A"/>
    <s v=""/>
    <e v="#N/A"/>
    <n v="37487"/>
    <s v="No"/>
    <s v="R"/>
    <s v="No"/>
    <s v="Yes"/>
    <n v="0.67"/>
    <n v="25116.29"/>
    <e v="#N/A"/>
    <e v="#N/A"/>
    <e v="#N/A"/>
    <m/>
    <e v="#N/A"/>
    <m/>
    <m/>
    <m/>
    <x v="5"/>
    <n v="1659"/>
    <n v="236.45"/>
    <e v="#N/A"/>
    <e v="#N/A"/>
    <e v="#N/A"/>
  </r>
  <r>
    <n v="1660"/>
    <s v="Nassau"/>
    <s v="51-3N-27-4881-0130-0000"/>
    <n v="564.12"/>
    <n v="2017"/>
    <n v="564.12"/>
    <n v="564.12"/>
    <n v="0"/>
    <n v="86262"/>
    <s v="YULEE"/>
    <s v="Florida"/>
    <n v="32097"/>
    <s v="86262 YULEE HILLS RD"/>
    <s v="YULEE FL 32097"/>
    <n v="-81.574208126652394"/>
    <n v="30.651158423053701"/>
    <s v="POTTS HERBERT MICHAEL"/>
    <n v="0"/>
    <s v="VACANT RESIDENTIAL"/>
    <n v="8001"/>
    <s v="Residential-Vacant Land"/>
    <n v="2017"/>
    <n v="32500"/>
    <n v="2017"/>
    <n v="32500"/>
    <n v="492.02"/>
    <n v="0.87219031411756365"/>
    <s v="No"/>
    <m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Yes"/>
    <s v="No"/>
    <s v="Without Environmental Issues"/>
    <s v="No"/>
    <s v="None"/>
    <s v="86262 YULEE HILLS RD"/>
    <s v="Yulee"/>
    <s v="Florida"/>
    <n v="32097"/>
    <s v="86262 YULEE HILLS RD YULEE FL 32097"/>
    <s v=""/>
    <s v="Pass"/>
    <s v="Yes"/>
    <s v="FV&lt;$10K"/>
    <s v="N/A"/>
    <s v="No, &lt; $20K Lien"/>
    <s v="No, Lien &lt; $20K"/>
    <s v="N/A"/>
    <s v="No"/>
    <s v="No"/>
    <n v="1"/>
    <s v="No"/>
    <n v="32500"/>
    <n v="1"/>
    <n v="32500"/>
    <m/>
    <n v="0"/>
    <n v="0"/>
    <s v=""/>
    <e v="#N/A"/>
    <n v="32500"/>
    <s v="No"/>
    <s v="V"/>
    <s v="Yes"/>
    <s v="No"/>
    <n v="0"/>
    <n v="0"/>
    <n v="2820.6"/>
    <n v="-2820.6"/>
    <n v="8.6787692307692302E-2"/>
    <m/>
    <s v="No"/>
    <m/>
    <m/>
    <m/>
    <x v="1"/>
    <n v="1660"/>
    <n v="564.12"/>
    <s v="Ok"/>
    <n v="0"/>
    <n v="0"/>
  </r>
  <r>
    <n v="1661"/>
    <s v="Nassau"/>
    <s v="51-3N-27-4881-0151-0000"/>
    <n v="125.95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30739"/>
    <e v="#N/A"/>
    <e v="#N/A"/>
    <e v="#N/A"/>
    <n v="0"/>
    <m/>
    <m/>
    <s v="No"/>
    <m/>
    <m/>
    <s v="No"/>
    <s v="No"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Lien&lt;$150"/>
    <e v="#N/A"/>
    <s v="FV&lt;$10K"/>
    <s v="N/A"/>
    <s v="No, &lt; $20K Lien"/>
    <s v="No, Lien &lt; $20K"/>
    <s v="N/A"/>
    <s v="No"/>
    <s v="No"/>
    <n v="0"/>
    <s v="No"/>
    <n v="30739"/>
    <n v="1"/>
    <n v="30739"/>
    <m/>
    <e v="#N/A"/>
    <e v="#N/A"/>
    <s v=""/>
    <e v="#N/A"/>
    <n v="30739"/>
    <s v="No"/>
    <s v="R"/>
    <s v="No"/>
    <s v="Yes"/>
    <n v="0.67"/>
    <n v="20595.13"/>
    <e v="#N/A"/>
    <e v="#N/A"/>
    <e v="#N/A"/>
    <m/>
    <s v="No"/>
    <m/>
    <m/>
    <m/>
    <x v="2"/>
    <n v="1661"/>
    <n v="125.95"/>
    <s v="Ok"/>
    <e v="#N/A"/>
    <e v="#N/A"/>
  </r>
  <r>
    <n v="1662"/>
    <s v="Nassau"/>
    <s v="51-3N-27-4881-0152-0000"/>
    <n v="341.96"/>
    <n v="2017"/>
    <n v="341.96"/>
    <n v="341.96"/>
    <n v="0"/>
    <n v="86419"/>
    <s v="YULEE"/>
    <s v="Florida"/>
    <n v="32097"/>
    <s v="86419 TIMBER RIDGE ST"/>
    <s v="YULEE FL 32097"/>
    <n v="-81.583828626019297"/>
    <n v="30.650133363064501"/>
    <s v="HALE DENNIS MICHAEL"/>
    <n v="2"/>
    <s v="MOBILE HOMES"/>
    <n v="1006"/>
    <s v="Mobile home"/>
    <n v="2017"/>
    <n v="43931"/>
    <n v="2017"/>
    <n v="47349"/>
    <n v="286.60000000000002"/>
    <n v="0.83810972043513876"/>
    <s v="No"/>
    <m/>
    <s v="No"/>
    <s v="No"/>
    <s v="No"/>
    <m/>
    <m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High"/>
    <n v="1"/>
    <s v="Yes"/>
    <s v="No"/>
    <s v="No"/>
    <s v="Without Environmental Issues"/>
    <s v="No"/>
    <s v="None"/>
    <s v="86419 TIMBER RIDGE ST"/>
    <s v="Yulee"/>
    <s v="Florida"/>
    <n v="32097"/>
    <s v="86419 TIMBER RIDGE ST YULEE FL 32097"/>
    <s v=""/>
    <s v="Pass"/>
    <s v="No"/>
    <s v="FV&lt;$10K"/>
    <s v="N/A"/>
    <s v="No, &lt; $20K Lien"/>
    <s v="No, Lien &lt; $20K"/>
    <s v="N/A"/>
    <s v="No"/>
    <s v="No"/>
    <n v="1"/>
    <s v="No"/>
    <n v="43931"/>
    <n v="1"/>
    <n v="43931"/>
    <m/>
    <n v="0"/>
    <n v="0"/>
    <s v=""/>
    <e v="#N/A"/>
    <n v="43931"/>
    <s v="No"/>
    <s v="R"/>
    <s v="No"/>
    <s v="Yes"/>
    <n v="0.67"/>
    <n v="29433.77"/>
    <n v="1709.8"/>
    <n v="27723.97"/>
    <n v="3.8920124741071226E-2"/>
    <m/>
    <s v="No"/>
    <m/>
    <m/>
    <m/>
    <x v="0"/>
    <n v="1662"/>
    <n v="341.96"/>
    <s v="Ok"/>
    <n v="0"/>
    <n v="0"/>
  </r>
  <r>
    <n v="1663"/>
    <s v="Nassau"/>
    <s v="51-3N-27-4881-0156-0000"/>
    <n v="666.44"/>
    <n v="2017"/>
    <e v="#N/A"/>
    <e v="#N/A"/>
    <e v="#N/A"/>
    <e v="#N/A"/>
    <e v="#N/A"/>
    <e v="#N/A"/>
    <e v="#N/A"/>
    <e v="#N/A"/>
    <e v="#N/A"/>
    <e v="#N/A"/>
    <e v="#N/A"/>
    <e v="#N/A"/>
    <n v="0"/>
    <s v="VACANT RESIDENTIAL"/>
    <e v="#N/A"/>
    <e v="#N/A"/>
    <n v="2017"/>
    <n v="38750"/>
    <e v="#N/A"/>
    <e v="#N/A"/>
    <e v="#N/A"/>
    <n v="0"/>
    <s v="No"/>
    <s v="No"/>
    <s v="No"/>
    <s v="No"/>
    <s v="No"/>
    <s v="No"/>
    <s v="No"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38750"/>
    <n v="1"/>
    <n v="38750"/>
    <m/>
    <e v="#N/A"/>
    <e v="#N/A"/>
    <s v=""/>
    <e v="#N/A"/>
    <n v="38750"/>
    <s v="No"/>
    <s v="V"/>
    <s v="Yes"/>
    <s v="No"/>
    <n v="0"/>
    <n v="0"/>
    <e v="#N/A"/>
    <e v="#N/A"/>
    <e v="#N/A"/>
    <m/>
    <s v="No"/>
    <m/>
    <m/>
    <m/>
    <x v="1"/>
    <n v="1663"/>
    <n v="666.44"/>
    <s v="Ok"/>
    <e v="#N/A"/>
    <e v="#N/A"/>
  </r>
  <r>
    <n v="1664"/>
    <s v="Nassau"/>
    <s v="51-3N-27-4881-0179-0000"/>
    <n v="543.64"/>
    <n v="2017"/>
    <n v="543.64"/>
    <n v="543.64"/>
    <n v="0"/>
    <n v="897"/>
    <s v="YULEE"/>
    <s v="Florida"/>
    <n v="32097"/>
    <s v="897 YULEE HILLS RD"/>
    <s v="YULEE FL 32097"/>
    <n v="-81.576530197489703"/>
    <n v="30.644219134149601"/>
    <s v="RUSS LISA VALERIE &amp; KINDT CHARLES &amp; DALE S"/>
    <n v="0"/>
    <s v="VACANT RESIDENTIAL"/>
    <n v="8001"/>
    <s v="Residential-Vacant Land"/>
    <n v="2017"/>
    <n v="31250"/>
    <n v="2017"/>
    <n v="31250"/>
    <n v="473.09"/>
    <n v="0.87022662055772204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High"/>
    <n v="1"/>
    <s v="No"/>
    <s v="No"/>
    <s v="No"/>
    <s v="Without Environmental Issues"/>
    <s v="No"/>
    <s v="None"/>
    <s v="897 YULEE HILLS RD"/>
    <s v="Yulee"/>
    <s v="Florida"/>
    <n v="32097"/>
    <s v="897 YULEE HILLS RD YULEE FL 32097"/>
    <s v=""/>
    <s v="Pass"/>
    <s v="No"/>
    <s v="FV&lt;$10K"/>
    <s v="N/A"/>
    <s v="No, &lt; $20K Lien"/>
    <s v="No, Lien &lt; $20K"/>
    <s v="N/A"/>
    <s v="No"/>
    <s v="No"/>
    <n v="1"/>
    <s v="No"/>
    <n v="31250"/>
    <n v="1"/>
    <n v="31250"/>
    <m/>
    <n v="0"/>
    <n v="0"/>
    <s v=""/>
    <e v="#N/A"/>
    <n v="31250"/>
    <s v="No"/>
    <s v="V"/>
    <s v="Yes"/>
    <s v="No"/>
    <n v="0"/>
    <n v="0"/>
    <n v="2718.2"/>
    <n v="-2718.2"/>
    <n v="8.6982399999999988E-2"/>
    <m/>
    <s v="No"/>
    <m/>
    <m/>
    <m/>
    <x v="1"/>
    <n v="1664"/>
    <n v="543.64"/>
    <s v="Ok"/>
    <n v="0"/>
    <n v="0"/>
  </r>
  <r>
    <n v="1665"/>
    <s v="Nassau"/>
    <s v="52-3N-27-0000-0002-0150"/>
    <n v="1490.95"/>
    <n v="2017"/>
    <n v="1490.95"/>
    <n v="1490.95"/>
    <n v="0"/>
    <n v="86016"/>
    <s v="YULEE"/>
    <s v="Florida"/>
    <n v="32097"/>
    <s v="86016 RUSH RD"/>
    <s v="YULEE FL 32097"/>
    <n v="-81.574903623467094"/>
    <n v="30.635735124687098"/>
    <s v="THEOBALD THOMAS A"/>
    <n v="2"/>
    <s v="MOBILE HOMES"/>
    <n v="1006"/>
    <s v="Mobile home"/>
    <n v="2017"/>
    <n v="88259"/>
    <n v="2017"/>
    <n v="90211"/>
    <n v="1349.01"/>
    <n v="0.90479895368724639"/>
    <m/>
    <m/>
    <m/>
    <m/>
    <m/>
    <s v="No"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86016 RUSH RD"/>
    <s v="Yulee"/>
    <s v="Florida"/>
    <n v="32097"/>
    <s v="86016 RUSH RD YULEE FL 32097"/>
    <s v=""/>
    <s v="Pass"/>
    <s v="No"/>
    <s v="FV&lt;$10K"/>
    <s v="N/A"/>
    <s v="No, &lt; $20K Lien"/>
    <s v="No, Lien &lt; $20K"/>
    <s v="N/A"/>
    <s v="No"/>
    <s v="No"/>
    <n v="0"/>
    <s v="No"/>
    <n v="88259"/>
    <n v="1"/>
    <n v="88259"/>
    <m/>
    <n v="0"/>
    <n v="0"/>
    <s v=""/>
    <e v="#N/A"/>
    <n v="88259"/>
    <s v="No"/>
    <s v="R"/>
    <s v="No"/>
    <s v="No"/>
    <n v="0.35"/>
    <n v="30890.649999999998"/>
    <n v="5963.8"/>
    <n v="24926.85"/>
    <n v="6.7571579102414486E-2"/>
    <m/>
    <s v="No"/>
    <m/>
    <m/>
    <m/>
    <x v="0"/>
    <n v="1665"/>
    <n v="1490.95"/>
    <s v="Ok"/>
    <n v="0"/>
    <n v="0"/>
  </r>
  <r>
    <n v="1666"/>
    <s v="Nassau"/>
    <s v="52-3N-27-0000-0002-0330"/>
    <n v="2747.18"/>
    <n v="2017"/>
    <n v="2747.18"/>
    <n v="2747.18"/>
    <n v="0"/>
    <n v="86100"/>
    <s v="YULEE"/>
    <s v="Florida"/>
    <n v="32097"/>
    <s v="86100 RON NELSON LN"/>
    <s v="YULEE FL 32097"/>
    <n v="-81.578998260581301"/>
    <n v="30.637074335121"/>
    <s v="GREEN HARRY E"/>
    <n v="1"/>
    <s v="SINGLE FAMILY"/>
    <n v="1001"/>
    <s v="Single Family Residential"/>
    <n v="2017"/>
    <n v="165837"/>
    <n v="2017"/>
    <n v="165837"/>
    <n v="2510.5700000000002"/>
    <n v="0.91387167932206859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86100 RON NELSON LN"/>
    <s v="Yulee"/>
    <s v="Florida"/>
    <n v="32097"/>
    <s v="86100 RON NELSON LN YULEE FL 32097"/>
    <s v=""/>
    <s v="Pass"/>
    <s v="No"/>
    <s v="FV&lt;$10K"/>
    <s v="N/A"/>
    <s v="No, &lt; $20K Lien"/>
    <s v="No, Lien &lt; $20K"/>
    <s v="N/A"/>
    <s v="No"/>
    <s v="No"/>
    <n v="0"/>
    <s v="No"/>
    <n v="165837"/>
    <n v="1"/>
    <n v="165837"/>
    <m/>
    <n v="0"/>
    <n v="0"/>
    <s v=""/>
    <e v="#N/A"/>
    <n v="165837"/>
    <s v="No"/>
    <s v="S"/>
    <s v="No"/>
    <s v="No"/>
    <n v="0.35"/>
    <n v="58042.95"/>
    <n v="10988.72"/>
    <n v="47054.229999999996"/>
    <n v="6.6262173097680246E-2"/>
    <m/>
    <s v="No"/>
    <m/>
    <m/>
    <m/>
    <x v="0"/>
    <n v="1666"/>
    <n v="2747.18"/>
    <s v="Ok"/>
    <n v="0"/>
    <n v="0"/>
  </r>
  <r>
    <n v="1667"/>
    <s v="Nassau"/>
    <s v="52-3N-27-0000-0002-0360"/>
    <n v="1937.93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116409"/>
    <e v="#N/A"/>
    <e v="#N/A"/>
    <e v="#N/A"/>
    <n v="0"/>
    <s v="No"/>
    <s v="No"/>
    <s v="No"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116409"/>
    <n v="1"/>
    <n v="116409"/>
    <m/>
    <e v="#N/A"/>
    <e v="#N/A"/>
    <s v=""/>
    <e v="#N/A"/>
    <n v="116409"/>
    <s v="No"/>
    <s v="R"/>
    <s v="No"/>
    <s v="No"/>
    <n v="0.35"/>
    <n v="40743.149999999994"/>
    <e v="#N/A"/>
    <e v="#N/A"/>
    <e v="#N/A"/>
    <m/>
    <e v="#N/A"/>
    <m/>
    <m/>
    <m/>
    <x v="5"/>
    <n v="1667"/>
    <n v="1937.93"/>
    <e v="#N/A"/>
    <e v="#N/A"/>
    <e v="#N/A"/>
  </r>
  <r>
    <n v="1668"/>
    <s v="Nassau"/>
    <s v="52-3N-27-0000-0002-0650"/>
    <n v="480.05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27366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27366"/>
    <n v="1"/>
    <n v="27366"/>
    <m/>
    <e v="#N/A"/>
    <e v="#N/A"/>
    <s v=""/>
    <e v="#N/A"/>
    <n v="27366"/>
    <s v="No"/>
    <s v="R"/>
    <s v="No"/>
    <s v="No"/>
    <n v="0.35"/>
    <n v="9578.0999999999985"/>
    <e v="#N/A"/>
    <e v="#N/A"/>
    <e v="#N/A"/>
    <m/>
    <s v="No"/>
    <m/>
    <m/>
    <m/>
    <x v="4"/>
    <n v="1668"/>
    <n v="480.05"/>
    <s v="Ok"/>
    <e v="#N/A"/>
    <e v="#N/A"/>
  </r>
  <r>
    <n v="1669"/>
    <s v="Nassau"/>
    <s v="52-3N-27-4890-0002-0000"/>
    <n v="517.35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61805"/>
    <e v="#N/A"/>
    <e v="#N/A"/>
    <e v="#N/A"/>
    <n v="0"/>
    <s v="No"/>
    <s v="No"/>
    <s v="No"/>
    <s v="No"/>
    <s v="No"/>
    <s v="No"/>
    <s v="No"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61805"/>
    <n v="1"/>
    <n v="61805"/>
    <m/>
    <e v="#N/A"/>
    <e v="#N/A"/>
    <s v=""/>
    <e v="#N/A"/>
    <n v="61805"/>
    <s v="No"/>
    <s v="R"/>
    <s v="No"/>
    <s v="Yes"/>
    <n v="0.67"/>
    <n v="41409.350000000006"/>
    <e v="#N/A"/>
    <e v="#N/A"/>
    <e v="#N/A"/>
    <m/>
    <e v="#N/A"/>
    <m/>
    <m/>
    <m/>
    <x v="5"/>
    <n v="1669"/>
    <n v="517.35"/>
    <e v="#N/A"/>
    <e v="#N/A"/>
    <e v="#N/A"/>
  </r>
  <r>
    <n v="1670"/>
    <s v="Nassau"/>
    <s v="52-3N-27-4890-0017-0000"/>
    <n v="1009.21"/>
    <n v="2017"/>
    <e v="#N/A"/>
    <e v="#N/A"/>
    <e v="#N/A"/>
    <e v="#N/A"/>
    <e v="#N/A"/>
    <e v="#N/A"/>
    <e v="#N/A"/>
    <e v="#N/A"/>
    <e v="#N/A"/>
    <e v="#N/A"/>
    <e v="#N/A"/>
    <e v="#N/A"/>
    <n v="1"/>
    <s v="SINGLE FAMILY"/>
    <e v="#N/A"/>
    <e v="#N/A"/>
    <n v="2017"/>
    <n v="59686"/>
    <e v="#N/A"/>
    <e v="#N/A"/>
    <e v="#N/A"/>
    <n v="0"/>
    <s v="No"/>
    <s v="No"/>
    <s v="No"/>
    <s v="No"/>
    <s v="No"/>
    <s v="No"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59686"/>
    <n v="1"/>
    <n v="59686"/>
    <m/>
    <e v="#N/A"/>
    <e v="#N/A"/>
    <s v=""/>
    <e v="#N/A"/>
    <n v="59686"/>
    <s v="No"/>
    <s v="S"/>
    <s v="No"/>
    <s v="No"/>
    <n v="0.35"/>
    <n v="20890.099999999999"/>
    <e v="#N/A"/>
    <e v="#N/A"/>
    <e v="#N/A"/>
    <m/>
    <e v="#N/A"/>
    <m/>
    <m/>
    <m/>
    <x v="5"/>
    <n v="1670"/>
    <n v="1009.21"/>
    <e v="#N/A"/>
    <e v="#N/A"/>
    <e v="#N/A"/>
  </r>
  <r>
    <n v="1671"/>
    <s v="Nassau"/>
    <s v="52-3N-27-4890-0018-0000"/>
    <n v="791.97"/>
    <n v="2017"/>
    <n v="791.97"/>
    <n v="791.97"/>
    <n v="0"/>
    <n v="86385"/>
    <s v="YULEE"/>
    <s v="Florida"/>
    <n v="32097"/>
    <s v="86385 HARRY GREEN RD"/>
    <s v="YULEE FL 32097"/>
    <n v="-81.581616491663198"/>
    <n v="30.635853640380201"/>
    <s v="CRUMP LESLIE LANDRUM"/>
    <n v="2"/>
    <s v="MOBILE HOMES"/>
    <n v="1006"/>
    <s v="Mobile home"/>
    <n v="2017"/>
    <n v="46417"/>
    <n v="2017"/>
    <n v="46417"/>
    <n v="702.7"/>
    <n v="0.88728108387943994"/>
    <m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86385 HARRY GREEN RD"/>
    <s v="Yulee"/>
    <s v="Florida"/>
    <n v="32097"/>
    <s v="86385 HARRY GREEN RD YULEE FL 32097"/>
    <s v=""/>
    <s v="Pass"/>
    <s v="No"/>
    <s v="FV&lt;$10K"/>
    <s v="N/A"/>
    <s v="No, &lt; $20K Lien"/>
    <s v="No, Lien &lt; $20K"/>
    <s v="N/A"/>
    <s v="No"/>
    <s v="No"/>
    <n v="0"/>
    <s v="No"/>
    <n v="46417"/>
    <n v="1"/>
    <n v="46417"/>
    <m/>
    <n v="0"/>
    <n v="0"/>
    <s v=""/>
    <e v="#N/A"/>
    <n v="46417"/>
    <s v="No"/>
    <s v="R"/>
    <s v="No"/>
    <s v="No"/>
    <n v="0.35"/>
    <n v="16245.949999999999"/>
    <n v="3167.88"/>
    <n v="13078.07"/>
    <n v="6.8248271107568356E-2"/>
    <m/>
    <s v="No"/>
    <m/>
    <m/>
    <m/>
    <x v="0"/>
    <n v="1671"/>
    <n v="791.97"/>
    <s v="Ok"/>
    <n v="0"/>
    <n v="0"/>
  </r>
  <r>
    <n v="1672"/>
    <s v="Nassau"/>
    <s v="52-3N-27-4890-0026-0010"/>
    <n v="100.5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29184"/>
    <e v="#N/A"/>
    <e v="#N/A"/>
    <e v="#N/A"/>
    <n v="0"/>
    <m/>
    <m/>
    <m/>
    <m/>
    <m/>
    <s v="No"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Lien&lt;$150"/>
    <e v="#N/A"/>
    <s v="FV&lt;$10K"/>
    <s v="N/A"/>
    <s v="No, &lt; $20K Lien"/>
    <s v="No, Lien &lt; $20K"/>
    <s v="N/A"/>
    <s v="No"/>
    <s v="No"/>
    <n v="0"/>
    <s v="No"/>
    <n v="29184"/>
    <n v="1"/>
    <n v="29184"/>
    <m/>
    <e v="#N/A"/>
    <e v="#N/A"/>
    <s v=""/>
    <e v="#N/A"/>
    <n v="29184"/>
    <s v="No"/>
    <s v="R"/>
    <s v="No"/>
    <s v="Yes"/>
    <n v="0.67"/>
    <n v="19553.280000000002"/>
    <e v="#N/A"/>
    <e v="#N/A"/>
    <e v="#N/A"/>
    <m/>
    <s v="No"/>
    <m/>
    <m/>
    <m/>
    <x v="2"/>
    <n v="1672"/>
    <n v="100.5"/>
    <s v="Ok"/>
    <e v="#N/A"/>
    <e v="#N/A"/>
  </r>
  <r>
    <n v="1673"/>
    <s v="Nassau"/>
    <s v="13-2N-28-0000-0002-0080"/>
    <n v="53.32"/>
    <n v="2017"/>
    <n v="53.32"/>
    <n v="53.32"/>
    <n v="0"/>
    <m/>
    <s v="FERNANDINA BEACH"/>
    <s v="Florida"/>
    <n v="32034"/>
    <s v="AMELIA ISLAND PKWY"/>
    <s v="FERNANDINA BEACH FL 32034"/>
    <n v="-81.448232755764295"/>
    <n v="30.5985209219252"/>
    <s v="CLARINET I LLC"/>
    <n v="0"/>
    <s v="VACANT RESIDENTIAL"/>
    <n v="8001"/>
    <s v="Residential-Vacant Land"/>
    <n v="2017"/>
    <n v="1280"/>
    <n v="2017"/>
    <n v="1280"/>
    <n v="19.71"/>
    <n v="0.36965491372843212"/>
    <s v="No"/>
    <s v="No"/>
    <s v="No"/>
    <s v="No"/>
    <s v="No"/>
    <s v="No"/>
    <s v="No"/>
    <s v="I"/>
    <s v="I"/>
    <s v="C"/>
    <s v="I"/>
    <s v="I"/>
    <s v="I"/>
    <s v="I"/>
    <s v="No"/>
    <s v="Yes"/>
    <s v="No"/>
    <n v="0"/>
    <n v="0"/>
    <n v="0"/>
    <n v="0"/>
    <n v="0"/>
    <n v="0"/>
    <s v="Potential Low Risk"/>
    <s v="Minimal"/>
    <n v="7"/>
    <s v="No"/>
    <s v="No"/>
    <s v="No"/>
    <s v="Without Environmental Issues"/>
    <s v="No"/>
    <s v="None"/>
    <s v="AMELIA ISLAND PKWY"/>
    <s v="Fernandina Beach"/>
    <s v="Florida"/>
    <n v="32034"/>
    <s v="AMELIA ISLAND PKWY FERNANDINA BEACH FL 32034"/>
    <s v=""/>
    <s v="Lien&lt;$150"/>
    <s v="No"/>
    <s v="FV&lt;$10K"/>
    <s v="N/A"/>
    <s v="No, &lt; $20K Lien"/>
    <s v="No, Lien &lt; $20K"/>
    <s v="N/A"/>
    <s v="No"/>
    <s v="No"/>
    <n v="7"/>
    <s v="No"/>
    <n v="1280"/>
    <n v="1"/>
    <n v="1280"/>
    <m/>
    <n v="0"/>
    <n v="0"/>
    <s v=""/>
    <e v="#N/A"/>
    <n v="1280"/>
    <s v="No"/>
    <s v="V"/>
    <s v="Yes"/>
    <s v="No"/>
    <n v="0"/>
    <n v="0"/>
    <n v="586.5200000000001"/>
    <n v="-586.5200000000001"/>
    <n v="0.45821875000000006"/>
    <m/>
    <s v="No"/>
    <m/>
    <m/>
    <m/>
    <x v="2"/>
    <n v="1673"/>
    <n v="53.32"/>
    <s v="Ok"/>
    <n v="0"/>
    <n v="0"/>
  </r>
  <r>
    <n v="1674"/>
    <s v="Nassau"/>
    <s v="14-2N-28-0000-0005-0000"/>
    <n v="3680.78"/>
    <n v="2017"/>
    <n v="3680.78"/>
    <n v="3680.78"/>
    <n v="0"/>
    <n v="5162"/>
    <s v="FERNANDINA BEACH"/>
    <s v="Florida"/>
    <n v="32034"/>
    <s v="5162 FIRST COAST HWY"/>
    <s v="FERNANDINA BEACH FL 32034"/>
    <n v="-81.451535126119396"/>
    <n v="30.580229462220199"/>
    <s v="HOLLIDAY JOHN F"/>
    <n v="1"/>
    <s v="SINGLE FAMILY"/>
    <n v="1001"/>
    <s v="Single Family Residential"/>
    <n v="2017"/>
    <n v="258498"/>
    <n v="2017"/>
    <n v="579296"/>
    <n v="3373.82"/>
    <n v="0.91660463271371828"/>
    <s v="No"/>
    <s v="No"/>
    <s v="No"/>
    <s v="No"/>
    <s v="No"/>
    <m/>
    <m/>
    <s v="I"/>
    <s v="I"/>
    <s v="I"/>
    <s v="I"/>
    <s v="I"/>
    <s v="I"/>
    <s v="I"/>
    <s v="No"/>
    <s v="No"/>
    <s v="No"/>
    <n v="0"/>
    <n v="0"/>
    <n v="0"/>
    <n v="0"/>
    <n v="0"/>
    <n v="3"/>
    <s v="Potential Low Risk"/>
    <s v="Minimal"/>
    <n v="0"/>
    <s v="Yes"/>
    <s v="No"/>
    <s v="No"/>
    <s v="Without Environmental Issues"/>
    <s v="No"/>
    <s v="None"/>
    <s v="5162 FIRST COAST HWY"/>
    <s v="Fernandina Beach"/>
    <s v="Florida"/>
    <n v="32034"/>
    <s v="5162 FIRST COAST HWY FERNANDINA BEACH FL 32034"/>
    <s v=""/>
    <s v="Pass"/>
    <s v="No"/>
    <s v="FV&lt;$10K"/>
    <s v="N/A"/>
    <s v="No, &lt; $20K Lien"/>
    <s v="No, Lien &lt; $20K"/>
    <s v="N/A"/>
    <s v="No"/>
    <s v="No"/>
    <n v="0"/>
    <s v="No"/>
    <n v="258498"/>
    <n v="1"/>
    <n v="258498"/>
    <m/>
    <n v="0"/>
    <n v="0"/>
    <s v=""/>
    <e v="#N/A"/>
    <n v="258498"/>
    <s v="No"/>
    <s v="S"/>
    <s v="No"/>
    <s v="Yes"/>
    <n v="0.67"/>
    <n v="173193.66"/>
    <n v="14723.12"/>
    <n v="158470.54"/>
    <n v="5.6956417457775306E-2"/>
    <m/>
    <s v="No"/>
    <m/>
    <m/>
    <m/>
    <x v="0"/>
    <n v="1674"/>
    <n v="3680.78"/>
    <s v="Ok"/>
    <n v="0"/>
    <n v="0"/>
  </r>
  <r>
    <n v="1675"/>
    <s v="Nassau"/>
    <s v="14-2N-28-0000-0007-0000"/>
    <n v="215.09"/>
    <n v="2017"/>
    <n v="215.09"/>
    <n v="215.09"/>
    <n v="0"/>
    <m/>
    <s v="FERNANDINA BEACH"/>
    <s v="Florida"/>
    <n v="32034"/>
    <s v="STEWART AV"/>
    <s v="FERNANDINA BEACH FL 32034"/>
    <n v="-81.449834414651207"/>
    <n v="30.579190596871701"/>
    <s v="FOSTER MARY"/>
    <n v="0"/>
    <s v="VACANT RESIDENTIAL"/>
    <n v="8001"/>
    <s v="Residential-Vacant Land"/>
    <n v="2017"/>
    <n v="11000"/>
    <n v="2017"/>
    <n v="11000"/>
    <n v="169.29"/>
    <n v="0.78706587939932116"/>
    <s v="No"/>
    <s v="No"/>
    <s v="No"/>
    <s v="No"/>
    <s v="No"/>
    <s v="No"/>
    <m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STEWART AV"/>
    <s v="Fernandina Beach"/>
    <s v="Florida"/>
    <n v="32034"/>
    <s v="STEWART AV FERNANDINA BEACH FL 32034"/>
    <s v=""/>
    <s v="Pass"/>
    <s v="No"/>
    <s v="FV&lt;$10K"/>
    <s v="N/A"/>
    <s v="No, &lt; $20K Lien"/>
    <s v="No, Lien &lt; $20K"/>
    <s v="N/A"/>
    <s v="No"/>
    <s v="No"/>
    <n v="1"/>
    <s v="No"/>
    <n v="11000"/>
    <n v="1"/>
    <n v="11000"/>
    <m/>
    <n v="0"/>
    <n v="0"/>
    <s v=""/>
    <e v="#N/A"/>
    <n v="11000"/>
    <s v="No"/>
    <s v="V"/>
    <s v="Yes"/>
    <s v="No"/>
    <n v="0"/>
    <n v="0"/>
    <n v="1075.45"/>
    <n v="-1075.45"/>
    <n v="9.7768181818181824E-2"/>
    <m/>
    <s v="No"/>
    <m/>
    <m/>
    <m/>
    <x v="4"/>
    <n v="1675"/>
    <n v="215.09"/>
    <s v="Ok"/>
    <n v="0"/>
    <n v="0"/>
  </r>
  <r>
    <n v="1676"/>
    <s v="Nassau"/>
    <s v="14-2N-28-0000-0007-0050"/>
    <n v="561.67999999999995"/>
    <n v="2017"/>
    <n v="561.67999999999995"/>
    <n v="561.67999999999995"/>
    <n v="0"/>
    <n v="1510"/>
    <s v="FERNANDINA BEACH"/>
    <s v="Florida"/>
    <n v="32034"/>
    <s v="1510 STEWART AVE"/>
    <s v="FERNANDINA BEACH FL 32034"/>
    <n v="-81.452039083098498"/>
    <n v="30.579032373640299"/>
    <s v="EMORY EUGENE K"/>
    <n v="1"/>
    <s v="SINGLE FAMILY"/>
    <n v="1001"/>
    <s v="Single Family Residential"/>
    <n v="2017"/>
    <n v="31398"/>
    <n v="2017"/>
    <n v="32391"/>
    <n v="489.77"/>
    <n v="0.87197336561743344"/>
    <s v="No"/>
    <s v="No"/>
    <s v="No"/>
    <s v="No"/>
    <s v="No"/>
    <s v="No"/>
    <m/>
    <s v="I"/>
    <s v="I"/>
    <s v="I"/>
    <s v="I"/>
    <s v="I"/>
    <s v="I"/>
    <s v="I"/>
    <s v="No"/>
    <s v="No"/>
    <s v="No"/>
    <n v="0"/>
    <n v="0"/>
    <n v="0"/>
    <n v="0"/>
    <n v="0"/>
    <n v="3"/>
    <s v="Potential Medium Risk"/>
    <s v="Minimal"/>
    <n v="1"/>
    <s v="No"/>
    <s v="No"/>
    <s v="No"/>
    <s v="Without Environmental Issues"/>
    <s v="No"/>
    <s v="None"/>
    <s v="1510 STEWART AVE"/>
    <s v="Fernandina Beach"/>
    <s v="Florida"/>
    <n v="32034"/>
    <s v="1510 STEWART AVE FERNANDINA BEACH FL 32034"/>
    <s v=""/>
    <s v="Pass"/>
    <s v="No"/>
    <s v="FV&lt;$10K"/>
    <s v="N/A"/>
    <s v="No, &lt; $20K Lien"/>
    <s v="No, Lien &lt; $20K"/>
    <s v="N/A"/>
    <s v="No"/>
    <s v="No"/>
    <n v="1"/>
    <s v="No"/>
    <n v="31398"/>
    <n v="1"/>
    <n v="31398"/>
    <m/>
    <n v="0"/>
    <n v="0"/>
    <s v=""/>
    <e v="#N/A"/>
    <n v="31398"/>
    <s v="No"/>
    <s v="S"/>
    <s v="No"/>
    <s v="No"/>
    <n v="0.35"/>
    <n v="10989.3"/>
    <n v="2808.3999999999996"/>
    <n v="8180.9"/>
    <n v="8.9445187591566333E-2"/>
    <m/>
    <s v="No"/>
    <m/>
    <m/>
    <m/>
    <x v="0"/>
    <n v="1676"/>
    <n v="561.67999999999995"/>
    <s v="Ok"/>
    <n v="0"/>
    <n v="0"/>
  </r>
  <r>
    <n v="1677"/>
    <s v="Nassau"/>
    <s v="14-2N-28-0000-0007-0060"/>
    <n v="640.07000000000005"/>
    <n v="2017"/>
    <e v="#N/A"/>
    <e v="#N/A"/>
    <e v="#N/A"/>
    <e v="#N/A"/>
    <e v="#N/A"/>
    <e v="#N/A"/>
    <e v="#N/A"/>
    <e v="#N/A"/>
    <e v="#N/A"/>
    <e v="#N/A"/>
    <e v="#N/A"/>
    <e v="#N/A"/>
    <n v="1"/>
    <s v="SINGLE FAMILY"/>
    <e v="#N/A"/>
    <e v="#N/A"/>
    <n v="2017"/>
    <n v="36532"/>
    <e v="#N/A"/>
    <e v="#N/A"/>
    <e v="#N/A"/>
    <n v="0"/>
    <s v="No"/>
    <s v="No"/>
    <s v="No"/>
    <s v="No"/>
    <s v="No"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36532"/>
    <n v="1"/>
    <n v="36532"/>
    <m/>
    <e v="#N/A"/>
    <e v="#N/A"/>
    <s v=""/>
    <e v="#N/A"/>
    <n v="36532"/>
    <s v="No"/>
    <s v="S"/>
    <s v="No"/>
    <s v="No"/>
    <n v="0.35"/>
    <n v="12786.199999999999"/>
    <e v="#N/A"/>
    <e v="#N/A"/>
    <e v="#N/A"/>
    <m/>
    <e v="#N/A"/>
    <m/>
    <m/>
    <m/>
    <x v="5"/>
    <n v="1677"/>
    <n v="640.07000000000005"/>
    <e v="#N/A"/>
    <e v="#N/A"/>
    <e v="#N/A"/>
  </r>
  <r>
    <n v="1678"/>
    <s v="Nassau"/>
    <s v="14-2N-28-0000-0007-0110"/>
    <n v="215.09"/>
    <n v="2017"/>
    <n v="215.09"/>
    <n v="215.09"/>
    <n v="0"/>
    <n v="1428"/>
    <s v="FERNANDINA BEACH"/>
    <s v="Florida"/>
    <n v="32034"/>
    <s v="1428 STEWART AVE"/>
    <s v="FERNANDINA BEACH FL 32034"/>
    <n v="-81.452752234942594"/>
    <n v="30.578981197529298"/>
    <s v="EMORY EUGENE K"/>
    <n v="0"/>
    <s v="VACANT RESIDENTIAL"/>
    <n v="8001"/>
    <s v="Residential-Vacant Land"/>
    <n v="2017"/>
    <n v="11000"/>
    <n v="2017"/>
    <n v="11000"/>
    <n v="169.29"/>
    <n v="0.78706587939932116"/>
    <s v="No"/>
    <s v="No"/>
    <s v="No"/>
    <s v="No"/>
    <m/>
    <s v="No"/>
    <m/>
    <s v="I"/>
    <s v="I"/>
    <s v="I"/>
    <s v="I"/>
    <s v="I"/>
    <n v="0"/>
    <n v="0"/>
    <s v="No"/>
    <s v="No"/>
    <s v="No"/>
    <n v="0"/>
    <n v="0"/>
    <n v="0"/>
    <n v="0"/>
    <n v="0"/>
    <n v="4"/>
    <s v="Potential High Risk"/>
    <s v="Minimal"/>
    <n v="1"/>
    <s v="No"/>
    <s v="No"/>
    <s v="No"/>
    <s v="Without Environmental Issues"/>
    <s v="No"/>
    <s v="None"/>
    <s v="1428 STEWART AVE"/>
    <s v="Fernandina Beach"/>
    <s v="Florida"/>
    <n v="32034"/>
    <s v="1428 STEWART AVE FERNANDINA BEACH FL 32034"/>
    <s v=""/>
    <s v="Pass"/>
    <s v="No"/>
    <s v="FV&lt;$10K"/>
    <s v="N/A"/>
    <s v="No, &lt; $20K Lien"/>
    <s v="No, Lien &lt; $20K"/>
    <s v="N/A"/>
    <s v="No"/>
    <s v="No"/>
    <n v="1"/>
    <s v="No"/>
    <n v="11000"/>
    <n v="1"/>
    <n v="11000"/>
    <m/>
    <n v="0"/>
    <n v="0"/>
    <s v=""/>
    <e v="#N/A"/>
    <n v="11000"/>
    <s v="No"/>
    <s v="V"/>
    <s v="Yes"/>
    <s v="No"/>
    <n v="0"/>
    <n v="0"/>
    <n v="1075.45"/>
    <n v="-1075.45"/>
    <n v="9.7768181818181824E-2"/>
    <m/>
    <s v="No"/>
    <m/>
    <m/>
    <m/>
    <x v="4"/>
    <n v="1678"/>
    <n v="215.09"/>
    <s v="Ok"/>
    <n v="0"/>
    <n v="0"/>
  </r>
  <r>
    <n v="1679"/>
    <s v="Nassau"/>
    <s v="14-2N-28-0000-0007-0170"/>
    <n v="215.09"/>
    <n v="2017"/>
    <n v="215.09"/>
    <n v="215.09"/>
    <n v="0"/>
    <m/>
    <s v="FERNANDINA BEACH"/>
    <s v="Florida"/>
    <n v="32034"/>
    <s v="STEWART AV"/>
    <s v="FERNANDINA BEACH FL 32034"/>
    <n v="-81.450785435589694"/>
    <n v="30.579122353190002"/>
    <s v="TINER JAMES P"/>
    <n v="0"/>
    <s v="VACANT RESIDENTIAL"/>
    <n v="8001"/>
    <s v="Residential-Vacant Land"/>
    <n v="2017"/>
    <n v="11000"/>
    <n v="2017"/>
    <n v="11000"/>
    <n v="169.29"/>
    <n v="0.78706587939932116"/>
    <s v="No"/>
    <s v="No"/>
    <m/>
    <s v="No"/>
    <m/>
    <m/>
    <s v="No"/>
    <s v="I"/>
    <s v="I"/>
    <s v="I"/>
    <s v="I"/>
    <s v="I"/>
    <n v="0"/>
    <n v="0"/>
    <s v="No"/>
    <s v="No"/>
    <s v="No"/>
    <n v="0"/>
    <n v="0"/>
    <n v="0"/>
    <n v="0"/>
    <n v="0"/>
    <n v="0"/>
    <s v="Potential Low Risk"/>
    <n v="0"/>
    <n v="1"/>
    <s v="No"/>
    <s v="No"/>
    <s v="No"/>
    <s v="Without Environmental Issues"/>
    <s v="No"/>
    <s v="None"/>
    <s v="STEWART AV"/>
    <s v="Fernandina Beach"/>
    <s v="Florida"/>
    <n v="32034"/>
    <s v="STEWART AV FERNANDINA BEACH FL 32034"/>
    <s v=""/>
    <s v="Pass"/>
    <s v="No"/>
    <s v="FV&lt;$10K"/>
    <s v="N/A"/>
    <s v="No, &lt; $20K Lien"/>
    <s v="No, Lien &lt; $20K"/>
    <s v="N/A"/>
    <s v="No"/>
    <s v="No"/>
    <n v="1"/>
    <s v="No"/>
    <n v="11000"/>
    <n v="1"/>
    <n v="11000"/>
    <m/>
    <n v="0"/>
    <n v="0"/>
    <s v=""/>
    <e v="#N/A"/>
    <n v="11000"/>
    <s v="No"/>
    <s v="V"/>
    <s v="Yes"/>
    <s v="No"/>
    <n v="0"/>
    <n v="0"/>
    <n v="1075.45"/>
    <n v="-1075.45"/>
    <n v="9.7768181818181824E-2"/>
    <m/>
    <s v="No"/>
    <m/>
    <m/>
    <m/>
    <x v="4"/>
    <n v="1679"/>
    <n v="215.09"/>
    <s v="Ok"/>
    <n v="0"/>
    <n v="0"/>
  </r>
  <r>
    <n v="1680"/>
    <s v="Nassau"/>
    <s v="14-2N-28-0000-0007-0190"/>
    <n v="215.09"/>
    <n v="2017"/>
    <n v="215.09"/>
    <n v="215.09"/>
    <n v="0"/>
    <n v="1618"/>
    <s v="FERNANDINA BEACH"/>
    <s v="Florida"/>
    <n v="32034"/>
    <s v="1618 STEWART AVE"/>
    <s v="FERNANDINA BEACH FL 32034"/>
    <n v="-81.450627024173997"/>
    <n v="30.5791337210885"/>
    <s v="TINER JAMES P"/>
    <n v="0"/>
    <s v="VACANT RESIDENTIAL"/>
    <n v="8001"/>
    <s v="Residential-Vacant Land"/>
    <n v="2017"/>
    <n v="11000"/>
    <n v="2017"/>
    <n v="11000"/>
    <n v="169.29"/>
    <n v="0.78706587939932116"/>
    <s v="No"/>
    <s v="No"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1618 STEWART AVE"/>
    <s v="Fernandina Beach"/>
    <s v="Florida"/>
    <n v="32034"/>
    <s v="1618 STEWART AVE FERNANDINA BEACH FL 32034"/>
    <s v=""/>
    <s v="Pass"/>
    <s v="No"/>
    <s v="FV&lt;$10K"/>
    <s v="N/A"/>
    <s v="No, &lt; $20K Lien"/>
    <s v="No, Lien &lt; $20K"/>
    <s v="N/A"/>
    <s v="No"/>
    <s v="No"/>
    <n v="1"/>
    <s v="No"/>
    <n v="11000"/>
    <n v="1"/>
    <n v="11000"/>
    <m/>
    <n v="0"/>
    <n v="0"/>
    <s v=""/>
    <e v="#N/A"/>
    <n v="11000"/>
    <s v="No"/>
    <s v="V"/>
    <s v="Yes"/>
    <s v="No"/>
    <n v="0"/>
    <n v="0"/>
    <n v="1075.45"/>
    <n v="-1075.45"/>
    <n v="9.7768181818181824E-2"/>
    <m/>
    <s v="No"/>
    <m/>
    <m/>
    <m/>
    <x v="4"/>
    <n v="1680"/>
    <n v="215.09"/>
    <s v="Ok"/>
    <n v="0"/>
    <n v="0"/>
  </r>
  <r>
    <n v="1681"/>
    <s v="Nassau"/>
    <s v="14-2N-28-0000-0008-0000"/>
    <n v="232.08"/>
    <n v="2017"/>
    <n v="232.08"/>
    <n v="232.08"/>
    <n v="0"/>
    <m/>
    <s v="FERNANDINA BEACH"/>
    <s v="Florida"/>
    <n v="32034"/>
    <s v="STEWART AV"/>
    <s v="FERNANDINA BEACH FL 32034"/>
    <n v="-81.452376000000001"/>
    <n v="30.579008000000002"/>
    <s v="EMORY EUGENE K"/>
    <n v="0"/>
    <s v="VACANT RESIDENTIAL"/>
    <n v="8001"/>
    <s v="Residential-Vacant Land"/>
    <n v="2017"/>
    <n v="12100"/>
    <n v="2017"/>
    <n v="12100"/>
    <n v="185"/>
    <n v="0.79713891761461564"/>
    <s v="No"/>
    <s v="No"/>
    <s v="No"/>
    <m/>
    <m/>
    <m/>
    <m/>
    <s v="I"/>
    <s v="I"/>
    <s v="I"/>
    <n v="0"/>
    <n v="0"/>
    <n v="0"/>
    <n v="0"/>
    <s v="No"/>
    <s v="No"/>
    <s v="No"/>
    <n v="0"/>
    <n v="0"/>
    <n v="0"/>
    <n v="0"/>
    <n v="0"/>
    <n v="3"/>
    <s v="Potential High Risk"/>
    <n v="0"/>
    <n v="2"/>
    <s v="No"/>
    <s v="No"/>
    <s v="No"/>
    <s v="Without Environmental Issues"/>
    <s v="No"/>
    <s v="None"/>
    <s v="STEWART AV"/>
    <s v="Fernandina Beach"/>
    <s v="Florida"/>
    <n v="32034"/>
    <s v="STEWART AV FERNANDINA BEACH FL 32034"/>
    <s v=""/>
    <s v="Pass"/>
    <s v="No"/>
    <s v="FV&lt;$10K"/>
    <s v="N/A"/>
    <s v="No, &lt; $20K Lien"/>
    <s v="No, Lien &lt; $20K"/>
    <s v="N/A"/>
    <s v="No"/>
    <s v="No"/>
    <n v="2"/>
    <s v="No"/>
    <n v="12100"/>
    <n v="1"/>
    <n v="12100"/>
    <m/>
    <n v="0"/>
    <n v="0"/>
    <s v=""/>
    <e v="#N/A"/>
    <n v="12100"/>
    <s v="No"/>
    <s v="V"/>
    <s v="Yes"/>
    <s v="No"/>
    <n v="0"/>
    <n v="0"/>
    <n v="1392.48"/>
    <n v="-1392.48"/>
    <n v="0.11508099173553719"/>
    <m/>
    <s v="No"/>
    <m/>
    <m/>
    <m/>
    <x v="4"/>
    <n v="1681"/>
    <n v="232.08"/>
    <s v="Ok"/>
    <n v="0"/>
    <n v="0"/>
  </r>
  <r>
    <n v="1682"/>
    <s v="Nassau"/>
    <s v="24-2N-28-0000-0002-0020"/>
    <n v="200.58"/>
    <n v="2017"/>
    <n v="200.58"/>
    <n v="200.58"/>
    <n v="0"/>
    <n v="96142"/>
    <s v="YULEE"/>
    <s v="Florida"/>
    <n v="32097"/>
    <s v="96142 BLACKROCK RD"/>
    <s v="YULEE FL 32097"/>
    <n v="-81.528972960165703"/>
    <n v="30.631813235271402"/>
    <s v="HUGHES WILLIAM S"/>
    <n v="2"/>
    <s v="MOBILE HOMES"/>
    <n v="1006"/>
    <s v="Mobile home"/>
    <n v="2017"/>
    <n v="40592"/>
    <n v="2017"/>
    <n v="40592"/>
    <n v="614.52"/>
    <n v="3.0637152258450491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96142 BLACKROCK RD"/>
    <s v="Yulee"/>
    <s v="Florida"/>
    <n v="32097"/>
    <s v="96142 BLACKROCK RD YULEE FL 32097"/>
    <s v=""/>
    <s v="Pass"/>
    <s v="No"/>
    <s v="FV&lt;$10K"/>
    <s v="N/A"/>
    <s v="No, &lt; $20K Lien"/>
    <s v="No, Lien &lt; $20K"/>
    <s v="N/A"/>
    <s v="No"/>
    <s v="No"/>
    <n v="0"/>
    <s v="No"/>
    <n v="40592"/>
    <n v="1"/>
    <n v="40592"/>
    <m/>
    <n v="0"/>
    <n v="0"/>
    <s v=""/>
    <e v="#N/A"/>
    <n v="40592"/>
    <s v="No"/>
    <s v="R"/>
    <s v="No"/>
    <s v="No"/>
    <n v="0.35"/>
    <n v="14207.199999999999"/>
    <n v="2044.1399999999999"/>
    <n v="12163.06"/>
    <n v="5.0358198659834444E-2"/>
    <m/>
    <s v="No"/>
    <m/>
    <m/>
    <m/>
    <x v="0"/>
    <n v="1682"/>
    <n v="200.58"/>
    <s v="Ok"/>
    <n v="0"/>
    <n v="0"/>
  </r>
  <r>
    <n v="1683"/>
    <s v="Nassau"/>
    <s v="24-2N-28-0000-0005-0000"/>
    <n v="947.81"/>
    <n v="2017"/>
    <n v="947.81"/>
    <n v="947.81"/>
    <n v="0"/>
    <m/>
    <s v="FERNANDINA BEACH"/>
    <s v="Florida"/>
    <n v="32034"/>
    <s v="PRINCE DR OFF A1A"/>
    <s v="FERNANDINA BEACH FL 32034"/>
    <n v="-81.524433343142903"/>
    <n v="30.621807598487599"/>
    <s v="ALDERMAN ANTHONY"/>
    <n v="0"/>
    <s v="VACANT RESIDENTIAL"/>
    <n v="8001"/>
    <s v="Residential-Vacant Land"/>
    <n v="2017"/>
    <n v="55935"/>
    <n v="2017"/>
    <n v="55935"/>
    <n v="846.8"/>
    <n v="0.89342800772306685"/>
    <s v="No"/>
    <s v="No"/>
    <s v="No"/>
    <s v="No"/>
    <s v="No"/>
    <s v="No"/>
    <m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High"/>
    <n v="1"/>
    <s v="No"/>
    <s v="No"/>
    <s v="No"/>
    <s v="Without Environmental Issues"/>
    <s v="No"/>
    <s v="None"/>
    <s v="PRINCE DR OFF A1A"/>
    <s v="Fernandina Beach"/>
    <s v="Florida"/>
    <n v="32034"/>
    <s v="PRINCE DR OFF A1A FERNANDINA BEACH FL 32034"/>
    <s v=""/>
    <s v="Pass"/>
    <s v="No"/>
    <s v="FV&lt;$10K"/>
    <s v="N/A"/>
    <s v="No, &lt; $20K Lien"/>
    <s v="No, Lien &lt; $20K"/>
    <s v="N/A"/>
    <s v="No"/>
    <s v="No"/>
    <n v="1"/>
    <s v="No"/>
    <n v="55935"/>
    <n v="1"/>
    <n v="55935"/>
    <m/>
    <n v="0"/>
    <n v="0"/>
    <s v=""/>
    <e v="#N/A"/>
    <n v="55935"/>
    <s v="No"/>
    <s v="V"/>
    <s v="Yes"/>
    <s v="No"/>
    <n v="0"/>
    <n v="0"/>
    <n v="4739.0499999999993"/>
    <n v="-4739.0499999999993"/>
    <n v="8.4724233485295425E-2"/>
    <m/>
    <s v="No"/>
    <m/>
    <m/>
    <m/>
    <x v="1"/>
    <n v="1683"/>
    <n v="947.81"/>
    <s v="Ok"/>
    <n v="0"/>
    <n v="0"/>
  </r>
  <r>
    <n v="1684"/>
    <s v="Nassau"/>
    <s v="24-2N-28-0000-0006-0000"/>
    <n v="285.45999999999998"/>
    <n v="2017"/>
    <n v="285.45999999999998"/>
    <n v="285.45999999999998"/>
    <n v="0"/>
    <n v="69"/>
    <s v="YULEE"/>
    <s v="Florida"/>
    <n v="32097"/>
    <s v="69 PRINCE DR"/>
    <s v="YULEE FL 32097"/>
    <n v="-81.525160553769098"/>
    <n v="30.621980931539898"/>
    <s v="ALDERMAN ANTHONY"/>
    <n v="1"/>
    <s v="SINGLE FAMILY"/>
    <n v="1001"/>
    <s v="Single Family Residential"/>
    <n v="2017"/>
    <n v="40481"/>
    <n v="2017"/>
    <n v="43744"/>
    <n v="234.36"/>
    <n v="0.82099068170671907"/>
    <s v="No"/>
    <s v="No"/>
    <s v="No"/>
    <s v="No"/>
    <s v="No"/>
    <m/>
    <m/>
    <s v="I"/>
    <s v="I"/>
    <s v="I"/>
    <s v="I"/>
    <s v="I"/>
    <s v="I"/>
    <s v="C"/>
    <s v="No"/>
    <s v="Yes"/>
    <s v="No"/>
    <n v="0"/>
    <n v="0"/>
    <n v="0"/>
    <n v="0"/>
    <n v="0"/>
    <n v="0"/>
    <s v="Potential Low Risk"/>
    <s v="Moderate"/>
    <n v="0"/>
    <s v="Yes"/>
    <s v="No"/>
    <s v="No"/>
    <s v="Without Environmental Issues"/>
    <s v="No"/>
    <s v="None"/>
    <s v="69 PRINCE DR"/>
    <s v="Yulee"/>
    <s v="Florida"/>
    <n v="32097"/>
    <s v="69 PRINCE DR YULEE FL 32097"/>
    <s v=""/>
    <s v="Pass"/>
    <s v="No"/>
    <s v="FV&lt;$10K"/>
    <s v="N/A"/>
    <s v="No, &lt; $20K Lien"/>
    <s v="No, Lien &lt; $20K"/>
    <s v="N/A"/>
    <s v="No"/>
    <s v="No"/>
    <n v="0"/>
    <s v="No"/>
    <n v="40481"/>
    <n v="1"/>
    <n v="40481"/>
    <m/>
    <n v="0"/>
    <n v="0"/>
    <s v=""/>
    <e v="#N/A"/>
    <n v="40481"/>
    <s v="No"/>
    <s v="S"/>
    <s v="No"/>
    <s v="Yes"/>
    <n v="0.67"/>
    <n v="27122.27"/>
    <n v="1141.8399999999999"/>
    <n v="25980.43"/>
    <n v="2.8206813072799583E-2"/>
    <m/>
    <s v="No"/>
    <m/>
    <m/>
    <m/>
    <x v="0"/>
    <n v="1684"/>
    <n v="285.45999999999998"/>
    <s v="Ok"/>
    <n v="0"/>
    <n v="0"/>
  </r>
  <r>
    <n v="1685"/>
    <s v="Nassau"/>
    <s v="24-2N-28-0000-0007-0000"/>
    <n v="175.25"/>
    <n v="2017"/>
    <n v="175.25"/>
    <n v="175.25"/>
    <n v="0"/>
    <m/>
    <s v="FERNANDINA BEACH"/>
    <s v="Florida"/>
    <n v="32034"/>
    <s v="PRINCE DR"/>
    <s v="FERNANDINA BEACH FL 32034"/>
    <n v="-81.525515462358797"/>
    <n v="30.6219196331311"/>
    <s v="ALBERTIE DOLPHUS SR"/>
    <n v="0"/>
    <s v="VACANT RESIDENTIAL"/>
    <n v="8001"/>
    <s v="Residential-Vacant Land"/>
    <n v="2017"/>
    <n v="8750"/>
    <n v="2017"/>
    <n v="8750"/>
    <n v="132.46"/>
    <n v="0.75583452211126967"/>
    <s v="No"/>
    <s v="No"/>
    <s v="No"/>
    <s v="No"/>
    <s v="No"/>
    <s v="No"/>
    <s v="No"/>
    <s v="I"/>
    <s v="C"/>
    <s v="I"/>
    <s v="I"/>
    <s v="I"/>
    <s v="I"/>
    <s v="I"/>
    <s v="No"/>
    <s v="Yes"/>
    <s v="No"/>
    <n v="0"/>
    <n v="0"/>
    <n v="0"/>
    <n v="0"/>
    <n v="0"/>
    <n v="0"/>
    <s v="Potential Low Risk"/>
    <s v="Minimal"/>
    <n v="1"/>
    <s v="No"/>
    <s v="Yes"/>
    <s v="No"/>
    <s v="Without Environmental Issues"/>
    <s v="No"/>
    <s v="None"/>
    <s v="PRINCE DR"/>
    <s v="Fernandina Beach"/>
    <s v="Florida"/>
    <n v="32034"/>
    <s v="PRINCE DR FERNANDINA BEACH FL 32034"/>
    <s v=""/>
    <s v="Pass"/>
    <s v="Yes"/>
    <s v="FV&lt;$10K"/>
    <s v="N/A"/>
    <s v="No, &lt; $20K Lien"/>
    <s v="No, Lien &lt; $20K"/>
    <s v="N/A"/>
    <s v="No"/>
    <s v="No"/>
    <n v="1"/>
    <s v="No"/>
    <n v="8750"/>
    <n v="1"/>
    <n v="8750"/>
    <m/>
    <n v="0"/>
    <n v="0"/>
    <s v=""/>
    <e v="#N/A"/>
    <n v="8750"/>
    <s v="No"/>
    <s v="V"/>
    <s v="Yes"/>
    <s v="No"/>
    <n v="0"/>
    <n v="0"/>
    <n v="876.25"/>
    <n v="-876.25"/>
    <n v="0.10014285714285714"/>
    <m/>
    <s v="No"/>
    <m/>
    <m/>
    <m/>
    <x v="4"/>
    <n v="1685"/>
    <n v="175.25"/>
    <s v="Ok"/>
    <n v="0"/>
    <n v="0"/>
  </r>
  <r>
    <n v="1686"/>
    <s v="Nassau"/>
    <s v="24-2N-28-0000-0007-0010"/>
    <n v="614.67999999999995"/>
    <n v="2017"/>
    <n v="614.67999999999995"/>
    <n v="614.67999999999995"/>
    <n v="0"/>
    <n v="96101"/>
    <s v="YULEE"/>
    <s v="Florida"/>
    <n v="32097"/>
    <s v="96101 NORTH PRINCE DR"/>
    <s v="YULEE FL 32097"/>
    <n v="-81.525833326528797"/>
    <n v="30.621906439760199"/>
    <s v="ALBERTIE THELMA W"/>
    <n v="1"/>
    <s v="SINGLE FAMILY"/>
    <n v="1001"/>
    <s v="Single Family Residential"/>
    <n v="2017"/>
    <n v="74294"/>
    <n v="2017"/>
    <n v="80936"/>
    <n v="538.77"/>
    <n v="0.87650484805101847"/>
    <s v="No"/>
    <s v="No"/>
    <s v="No"/>
    <m/>
    <s v="No"/>
    <m/>
    <m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3"/>
    <s v="Yes"/>
    <s v="No"/>
    <s v="No"/>
    <s v="Without Environmental Issues"/>
    <s v="No"/>
    <s v="None"/>
    <s v="96101 NORTH PRINCE DR"/>
    <s v="Yulee"/>
    <s v="Florida"/>
    <n v="32097"/>
    <s v="96101 NORTH PRINCE DR YULEE FL 32097"/>
    <s v=""/>
    <s v="Pass"/>
    <s v="No"/>
    <s v="FV&lt;$10K"/>
    <s v="N/A"/>
    <s v="No, &lt; $20K Lien"/>
    <s v="No, Lien &lt; $20K"/>
    <s v="N/A"/>
    <s v="No"/>
    <s v="No"/>
    <n v="3"/>
    <s v="Yes"/>
    <n v="74294"/>
    <n v="1"/>
    <n v="74294"/>
    <m/>
    <n v="0"/>
    <n v="0"/>
    <s v=""/>
    <e v="#N/A"/>
    <n v="74294"/>
    <s v="No"/>
    <s v="S"/>
    <s v="No"/>
    <s v="Yes"/>
    <n v="0.67"/>
    <n v="49776.98"/>
    <n v="4302.76"/>
    <n v="45474.22"/>
    <n v="5.7915309446254074E-2"/>
    <m/>
    <s v="No"/>
    <m/>
    <m/>
    <m/>
    <x v="3"/>
    <n v="1686"/>
    <n v="614.67999999999995"/>
    <s v="Ok"/>
    <n v="0"/>
    <n v="0"/>
  </r>
  <r>
    <n v="1687"/>
    <s v="Nassau"/>
    <s v="24-2N-28-0000-0011-0000"/>
    <n v="1093.77"/>
    <n v="2017"/>
    <n v="1093.77"/>
    <n v="1093.77"/>
    <n v="0"/>
    <n v="96079"/>
    <s v="YULEE"/>
    <s v="Florida"/>
    <n v="32097"/>
    <s v="96079 NORTH PRINCE DR"/>
    <s v="YULEE FL 32097"/>
    <n v="-81.526524235689607"/>
    <n v="30.6217636841175"/>
    <s v="BAKER SIDNEY"/>
    <n v="1"/>
    <s v="SINGLE FAMILY"/>
    <n v="1001"/>
    <s v="Single Family Residential"/>
    <n v="2017"/>
    <n v="64850"/>
    <n v="2017"/>
    <n v="64850"/>
    <n v="981.76"/>
    <n v="0.89759272973294202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s v="Minimal"/>
    <n v="0"/>
    <s v="No"/>
    <n v="0"/>
    <s v="No"/>
    <s v="Without Environmental Issues"/>
    <s v="No"/>
    <s v="None"/>
    <s v="96079 NORTH PRINCE DR"/>
    <s v="Yulee"/>
    <s v="Florida"/>
    <n v="32097"/>
    <s v="96079 NORTH PRINCE DR YULEE FL 32097"/>
    <s v=""/>
    <s v="Pass"/>
    <s v="No"/>
    <s v="FV&lt;$10K"/>
    <s v="N/A"/>
    <s v="No, &lt; $20K Lien"/>
    <s v="No, Lien &lt; $20K"/>
    <s v="N/A"/>
    <s v="No"/>
    <s v="No"/>
    <n v="0"/>
    <s v="No"/>
    <n v="64850"/>
    <n v="1"/>
    <n v="64850"/>
    <m/>
    <n v="0"/>
    <n v="0"/>
    <s v=""/>
    <e v="#N/A"/>
    <n v="64850"/>
    <s v="No"/>
    <s v="S"/>
    <s v="No"/>
    <s v="No"/>
    <n v="0.35"/>
    <n v="22697.5"/>
    <n v="4375.08"/>
    <n v="18322.419999999998"/>
    <n v="6.7464610639938319E-2"/>
    <m/>
    <s v="No"/>
    <m/>
    <m/>
    <m/>
    <x v="0"/>
    <n v="1687"/>
    <n v="1093.77"/>
    <s v="Ok"/>
    <n v="0"/>
    <n v="0"/>
  </r>
  <r>
    <n v="1688"/>
    <s v="Nassau"/>
    <s v="24-2N-28-0000-0017-0010"/>
    <n v="1177.78"/>
    <n v="2017"/>
    <n v="1177.78"/>
    <n v="1177.78"/>
    <n v="0"/>
    <n v="464101"/>
    <s v="YULEE"/>
    <s v="Florida"/>
    <n v="32097"/>
    <s v="464101 SR 200"/>
    <s v="YULEE FL 32097"/>
    <n v="-81.527241723225302"/>
    <n v="30.621301584805199"/>
    <s v="HOLZENDORF QUINN"/>
    <n v="1"/>
    <s v="SINGLE FAMILY"/>
    <n v="1001"/>
    <s v="Single Family Residential"/>
    <n v="2017"/>
    <n v="69981"/>
    <n v="2017"/>
    <n v="69981"/>
    <n v="1059.44"/>
    <n v="0.899522831088998"/>
    <s v="No"/>
    <s v="No"/>
    <s v="No"/>
    <s v="No"/>
    <s v="No"/>
    <m/>
    <m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464101 SR 200"/>
    <s v="Yulee"/>
    <s v="Florida"/>
    <n v="32097"/>
    <s v="464101 SR 200 YULEE FL 32097"/>
    <s v=""/>
    <s v="Pass"/>
    <s v="No"/>
    <s v="FV&lt;$10K"/>
    <s v="N/A"/>
    <s v="No, &lt; $20K Lien"/>
    <s v="No, Lien &lt; $20K"/>
    <s v="N/A"/>
    <s v="No"/>
    <s v="No"/>
    <n v="1"/>
    <s v="No"/>
    <n v="69981"/>
    <n v="1"/>
    <n v="69981"/>
    <m/>
    <n v="0"/>
    <n v="0"/>
    <s v=""/>
    <e v="#N/A"/>
    <n v="69981"/>
    <s v="No"/>
    <s v="S"/>
    <s v="No"/>
    <s v="No"/>
    <n v="0.35"/>
    <n v="24493.35"/>
    <n v="5888.9"/>
    <n v="18604.449999999997"/>
    <n v="8.4149983566968178E-2"/>
    <m/>
    <s v="No"/>
    <m/>
    <m/>
    <m/>
    <x v="0"/>
    <n v="1688"/>
    <n v="1177.78"/>
    <s v="Ok"/>
    <n v="0"/>
    <n v="0"/>
  </r>
  <r>
    <n v="1689"/>
    <s v="Nassau"/>
    <s v="24-2N-28-0000-0020-0000"/>
    <n v="3394.53"/>
    <n v="2017"/>
    <n v="3394.53"/>
    <n v="3394.53"/>
    <n v="0"/>
    <n v="96053"/>
    <s v="YULEE"/>
    <s v="Florida"/>
    <n v="32097"/>
    <s v="96053 MT ZION LOOP"/>
    <s v="YULEE FL 32097"/>
    <n v="-81.528667661767898"/>
    <n v="30.6205829427285"/>
    <s v="SOLOMON CLAUDIA H"/>
    <n v="1"/>
    <s v="SINGLE FAMILY"/>
    <n v="1001"/>
    <s v="Single Family Residential"/>
    <n v="2017"/>
    <n v="230876"/>
    <n v="2017"/>
    <n v="230876"/>
    <n v="3109.14"/>
    <n v="0.91592650528939201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3"/>
    <s v="Potential Low Risk"/>
    <s v="Minimal"/>
    <n v="1"/>
    <s v="Yes"/>
    <s v="No"/>
    <s v="No"/>
    <s v="Without Environmental Issues"/>
    <s v="No"/>
    <s v="None"/>
    <s v="96053 MT ZION LOOP"/>
    <s v="Yulee"/>
    <s v="Florida"/>
    <n v="32097"/>
    <s v="96053 MT ZION LOOP YULEE FL 32097"/>
    <s v=""/>
    <s v="Pass"/>
    <s v="No"/>
    <s v="FV&lt;$10K"/>
    <s v="N/A"/>
    <s v="No, &lt; $20K Lien"/>
    <s v="No, Lien &lt; $20K"/>
    <s v="N/A"/>
    <s v="No"/>
    <s v="No"/>
    <n v="1"/>
    <s v="No"/>
    <n v="230876"/>
    <n v="1"/>
    <n v="230876"/>
    <m/>
    <n v="0"/>
    <n v="0"/>
    <s v=""/>
    <e v="#N/A"/>
    <n v="230876"/>
    <s v="No"/>
    <s v="S"/>
    <s v="No"/>
    <s v="Yes"/>
    <n v="0.67"/>
    <n v="154686.92000000001"/>
    <n v="16972.650000000001"/>
    <n v="137714.27000000002"/>
    <n v="7.3514137459068943E-2"/>
    <m/>
    <s v="No"/>
    <m/>
    <m/>
    <m/>
    <x v="0"/>
    <n v="1689"/>
    <n v="3394.53"/>
    <s v="Ok"/>
    <n v="0"/>
    <n v="0"/>
  </r>
  <r>
    <n v="1690"/>
    <s v="Nassau"/>
    <s v="24-2N-28-0000-0037-0000"/>
    <n v="280.86"/>
    <n v="2017"/>
    <n v="280.86"/>
    <n v="280.86"/>
    <n v="0"/>
    <s v="A1A"/>
    <s v="FERNANDINA BEACH"/>
    <s v="Florida"/>
    <n v="32034"/>
    <s v="A1A"/>
    <s v="FERNANDINA BEACH FL 32034"/>
    <n v="-81.525101377383905"/>
    <n v="30.619864455995799"/>
    <s v="WATSON FRANK"/>
    <n v="0"/>
    <s v="VACANT RESIDENTIAL"/>
    <n v="8001"/>
    <s v="Residential-Vacant Land"/>
    <n v="2017"/>
    <n v="15200"/>
    <n v="2017"/>
    <n v="15200"/>
    <n v="230.11"/>
    <n v="0.81930499181086658"/>
    <s v="No"/>
    <s v="No"/>
    <s v="No"/>
    <m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3"/>
    <s v="No"/>
    <s v="No"/>
    <s v="No"/>
    <s v="Without Environmental Issues"/>
    <s v="No"/>
    <s v="None"/>
    <s v="A1A"/>
    <s v="Fernandina Beach"/>
    <s v="Florida"/>
    <n v="32034"/>
    <s v="A1A FERNANDINA BEACH FL 32034"/>
    <s v=""/>
    <s v="Pass"/>
    <s v="No"/>
    <s v="FV&lt;$10K"/>
    <s v="N/A"/>
    <s v="No, &lt; $20K Lien"/>
    <s v="No, Lien &lt; $20K"/>
    <s v="N/A"/>
    <s v="No"/>
    <s v="No"/>
    <n v="3"/>
    <s v="No"/>
    <n v="15200"/>
    <n v="1"/>
    <n v="15200"/>
    <m/>
    <n v="0"/>
    <n v="0"/>
    <s v=""/>
    <e v="#N/A"/>
    <n v="15200"/>
    <s v="No"/>
    <s v="V"/>
    <s v="Yes"/>
    <s v="No"/>
    <n v="0"/>
    <n v="0"/>
    <n v="1966.02"/>
    <n v="-1966.02"/>
    <n v="0.12934342105263158"/>
    <m/>
    <s v="No"/>
    <m/>
    <m/>
    <m/>
    <x v="4"/>
    <n v="1690"/>
    <n v="280.86"/>
    <s v="Ok"/>
    <n v="0"/>
    <n v="0"/>
  </r>
  <r>
    <n v="1691"/>
    <s v="Nassau"/>
    <s v="24-2N-28-0000-0038-0050"/>
    <n v="253.32"/>
    <n v="2017"/>
    <n v="253.32"/>
    <n v="253.32"/>
    <n v="0"/>
    <m/>
    <s v="FERNANDINA BEACH"/>
    <s v="Florida"/>
    <n v="32034"/>
    <s v="MT ZION AV"/>
    <s v="FERNANDINA BEACH FL 32034"/>
    <n v="-81.525200224798198"/>
    <n v="30.619516376756099"/>
    <s v="GOLPHIN ESTELLA B"/>
    <n v="0"/>
    <s v="VACANT RESIDENTIAL"/>
    <n v="8001"/>
    <s v="Residential-Vacant Land"/>
    <n v="2017"/>
    <n v="13518"/>
    <n v="2017"/>
    <n v="13518"/>
    <n v="204.64"/>
    <n v="0.80783199115742932"/>
    <s v="No"/>
    <s v="No"/>
    <s v="No"/>
    <s v="No"/>
    <m/>
    <m/>
    <m/>
    <s v="I"/>
    <s v="I"/>
    <s v="I"/>
    <s v="I"/>
    <n v="0"/>
    <n v="0"/>
    <n v="0"/>
    <s v="No"/>
    <s v="No"/>
    <s v="No"/>
    <n v="0"/>
    <n v="0"/>
    <n v="0"/>
    <n v="0"/>
    <n v="0"/>
    <n v="0"/>
    <s v="Potential Low Risk"/>
    <s v="Minimal"/>
    <n v="1"/>
    <s v="No"/>
    <s v="Yes"/>
    <s v="No"/>
    <s v="Without Environmental Issues"/>
    <s v="No"/>
    <s v="None"/>
    <s v="MT ZION AV"/>
    <s v="Fernandina Beach"/>
    <s v="Florida"/>
    <n v="32034"/>
    <s v="MT ZION AV FERNANDINA BEACH FL 32034"/>
    <s v=""/>
    <s v="Pass"/>
    <s v="Yes"/>
    <s v="FV&lt;$10K"/>
    <s v="N/A"/>
    <s v="No, &lt; $20K Lien"/>
    <s v="No, Lien &lt; $20K"/>
    <s v="N/A"/>
    <s v="No"/>
    <s v="No"/>
    <n v="1"/>
    <s v="No"/>
    <n v="13518"/>
    <n v="1"/>
    <n v="13518"/>
    <m/>
    <n v="0"/>
    <n v="0"/>
    <s v=""/>
    <e v="#N/A"/>
    <n v="13518"/>
    <s v="No"/>
    <s v="V"/>
    <s v="Yes"/>
    <s v="No"/>
    <n v="0"/>
    <n v="0"/>
    <n v="1266.5999999999999"/>
    <n v="-1266.5999999999999"/>
    <n v="9.3697292498890361E-2"/>
    <m/>
    <s v="No"/>
    <m/>
    <m/>
    <m/>
    <x v="4"/>
    <n v="1691"/>
    <n v="253.32"/>
    <s v="Ok"/>
    <n v="0"/>
    <n v="0"/>
  </r>
  <r>
    <n v="1692"/>
    <s v="Nassau"/>
    <s v="24-2N-28-4940-0005-0000"/>
    <n v="436.83"/>
    <n v="2017"/>
    <n v="436.83"/>
    <n v="436.83"/>
    <n v="0"/>
    <n v="96025"/>
    <s v="YULEE"/>
    <s v="Florida"/>
    <n v="32097"/>
    <s v="96025 ZION CT"/>
    <s v="YULEE FL 32097"/>
    <n v="-81.523918855361103"/>
    <n v="30.619064389777101"/>
    <s v="GILYARD ALLEAN D"/>
    <n v="1"/>
    <s v="SINGLE FAMILY"/>
    <n v="1001"/>
    <s v="Single Family Residential"/>
    <n v="2017"/>
    <n v="87581"/>
    <n v="2017"/>
    <n v="90544"/>
    <n v="733.88"/>
    <n v="1.6800128196323514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n v="0"/>
    <s v="No"/>
    <s v="Without Environmental Issues"/>
    <s v="No"/>
    <s v="None"/>
    <s v="96025 ZION CT"/>
    <s v="Yulee"/>
    <s v="Florida"/>
    <n v="32097"/>
    <s v="96025 ZION CT YULEE FL 32097"/>
    <s v=""/>
    <s v="Pass"/>
    <s v="No"/>
    <s v="FV&lt;$10K"/>
    <s v="N/A"/>
    <s v="No, &lt; $20K Lien"/>
    <s v="No, Lien &lt; $20K"/>
    <s v="N/A"/>
    <s v="No"/>
    <s v="No"/>
    <n v="0"/>
    <s v="No"/>
    <n v="87581"/>
    <n v="1"/>
    <n v="87581"/>
    <m/>
    <n v="0"/>
    <n v="0"/>
    <s v=""/>
    <e v="#N/A"/>
    <n v="87581"/>
    <s v="No"/>
    <s v="S"/>
    <s v="No"/>
    <s v="Yes"/>
    <n v="0.67"/>
    <n v="58679.270000000004"/>
    <n v="2638.47"/>
    <n v="56040.800000000003"/>
    <n v="3.0126054737899772E-2"/>
    <m/>
    <s v="No"/>
    <m/>
    <m/>
    <m/>
    <x v="0"/>
    <n v="1692"/>
    <n v="436.83"/>
    <s v="Ok"/>
    <n v="0"/>
    <n v="0"/>
  </r>
  <r>
    <n v="1693"/>
    <s v="Nassau"/>
    <s v="24-2N-28-4940-0013-0000"/>
    <n v="175.25"/>
    <n v="2017"/>
    <n v="175.25"/>
    <n v="175.25"/>
    <n v="0"/>
    <n v="96466"/>
    <s v="YULEE"/>
    <s v="Florida"/>
    <n v="32097"/>
    <s v="96466 MT ZION LOOP"/>
    <s v="YULEE FL 32097"/>
    <n v="-81.523373435413504"/>
    <n v="30.6191888432806"/>
    <s v="OSTEEN DEMPS JR"/>
    <n v="0"/>
    <s v="VACANT RESIDENTIAL"/>
    <n v="8001"/>
    <s v="Residential-Vacant Land"/>
    <n v="2017"/>
    <n v="8750"/>
    <n v="2017"/>
    <n v="8750"/>
    <n v="132.46"/>
    <n v="0.75583452211126967"/>
    <s v="No"/>
    <m/>
    <s v="No"/>
    <s v="No"/>
    <s v="No"/>
    <s v="No"/>
    <s v="No"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n v="0"/>
    <n v="1"/>
    <s v="No"/>
    <s v="No"/>
    <s v="No"/>
    <s v="Without Environmental Issues"/>
    <s v="No"/>
    <s v="None"/>
    <s v="96466 MT ZION LOOP"/>
    <s v="Yulee"/>
    <s v="Florida"/>
    <n v="32097"/>
    <s v="96466 MT ZION LOOP YULEE FL 32097"/>
    <s v=""/>
    <s v="Pass"/>
    <s v="No"/>
    <s v="FV&lt;$10K"/>
    <s v="N/A"/>
    <s v="No, &lt; $20K Lien"/>
    <s v="No, Lien &lt; $20K"/>
    <s v="N/A"/>
    <s v="No"/>
    <s v="No"/>
    <n v="1"/>
    <s v="No"/>
    <n v="8750"/>
    <n v="1"/>
    <n v="8750"/>
    <m/>
    <n v="0"/>
    <n v="0"/>
    <s v=""/>
    <e v="#N/A"/>
    <n v="8750"/>
    <s v="No"/>
    <s v="V"/>
    <s v="Yes"/>
    <s v="No"/>
    <n v="0"/>
    <n v="0"/>
    <n v="876.25"/>
    <n v="-876.25"/>
    <n v="0.10014285714285714"/>
    <m/>
    <s v="No"/>
    <m/>
    <m/>
    <m/>
    <x v="4"/>
    <n v="1693"/>
    <n v="175.25"/>
    <s v="Ok"/>
    <n v="0"/>
    <n v="0"/>
  </r>
  <r>
    <n v="1694"/>
    <s v="Nassau"/>
    <s v="24-2N-28-4940-0014-0000"/>
    <n v="175.25"/>
    <n v="2017"/>
    <n v="175.25"/>
    <n v="175.25"/>
    <n v="0"/>
    <m/>
    <s v="FERNANDINA BEACH"/>
    <s v="Florida"/>
    <n v="32034"/>
    <s v="ZION CIR"/>
    <s v="FERNANDINA BEACH FL 32034"/>
    <n v="-81.523380847336"/>
    <n v="30.619326076857"/>
    <s v="OSTEEN DEMPS JR"/>
    <n v="0"/>
    <s v="VACANT RESIDENTIAL"/>
    <n v="8001"/>
    <s v="Residential-Vacant Land"/>
    <n v="2017"/>
    <n v="8750"/>
    <n v="2017"/>
    <n v="8750"/>
    <n v="132.46"/>
    <n v="0.75583452211126967"/>
    <s v="No"/>
    <m/>
    <s v="No"/>
    <s v="No"/>
    <s v="No"/>
    <s v="No"/>
    <s v="No"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n v="0"/>
    <n v="1"/>
    <s v="No"/>
    <s v="No"/>
    <s v="No"/>
    <s v="Without Environmental Issues"/>
    <s v="No"/>
    <s v="None"/>
    <s v="ZION CIR"/>
    <s v="Fernandina Beach"/>
    <s v="Florida"/>
    <n v="32034"/>
    <s v="ZION CIR FERNANDINA BEACH FL 32034"/>
    <s v=""/>
    <s v="Pass"/>
    <s v="No"/>
    <s v="FV&lt;$10K"/>
    <s v="N/A"/>
    <s v="No, &lt; $20K Lien"/>
    <s v="No, Lien &lt; $20K"/>
    <s v="N/A"/>
    <s v="No"/>
    <s v="No"/>
    <n v="1"/>
    <s v="No"/>
    <n v="8750"/>
    <n v="1"/>
    <n v="8750"/>
    <m/>
    <n v="0"/>
    <n v="0"/>
    <s v=""/>
    <e v="#N/A"/>
    <n v="8750"/>
    <s v="No"/>
    <s v="V"/>
    <s v="Yes"/>
    <s v="No"/>
    <n v="0"/>
    <n v="0"/>
    <n v="876.25"/>
    <n v="-876.25"/>
    <n v="0.10014285714285714"/>
    <m/>
    <s v="No"/>
    <m/>
    <m/>
    <m/>
    <x v="4"/>
    <n v="1694"/>
    <n v="175.25"/>
    <s v="Ok"/>
    <n v="0"/>
    <n v="0"/>
  </r>
  <r>
    <n v="1695"/>
    <s v="Nassau"/>
    <s v="24-2N-28-4940-0015-0000"/>
    <n v="670.53"/>
    <n v="2017"/>
    <n v="670.53"/>
    <n v="670.53"/>
    <n v="0"/>
    <m/>
    <s v="FERNANDINA BEACH"/>
    <s v="Florida"/>
    <n v="32034"/>
    <s v="A1A/ZION CR"/>
    <s v="FERNANDINA BEACH FL 32034"/>
    <n v="-81.523486517670904"/>
    <n v="30.6194551033716"/>
    <s v="OSTEEN DEMPS JR"/>
    <n v="0"/>
    <s v="VACANT RESIDENTIAL"/>
    <n v="8001"/>
    <s v="Residential-Vacant Land"/>
    <n v="2017"/>
    <n v="39000"/>
    <n v="2017"/>
    <n v="39000"/>
    <n v="590.41"/>
    <n v="0.88051243046545269"/>
    <s v="No"/>
    <m/>
    <s v="No"/>
    <s v="No"/>
    <s v="No"/>
    <s v="No"/>
    <s v="No"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n v="0"/>
    <n v="1"/>
    <s v="No"/>
    <s v="No"/>
    <s v="No"/>
    <s v="Without Environmental Issues"/>
    <s v="No"/>
    <s v="None"/>
    <s v="A1A/ZION CR"/>
    <s v="Fernandina Beach"/>
    <s v="Florida"/>
    <n v="32034"/>
    <s v="A1A/ZION CR FERNANDINA BEACH FL 32034"/>
    <s v=""/>
    <s v="Pass"/>
    <s v="No"/>
    <s v="FV&lt;$10K"/>
    <s v="N/A"/>
    <s v="No, &lt; $20K Lien"/>
    <s v="No, Lien &lt; $20K"/>
    <s v="N/A"/>
    <s v="No"/>
    <s v="No"/>
    <n v="1"/>
    <s v="No"/>
    <n v="39000"/>
    <n v="1"/>
    <n v="39000"/>
    <m/>
    <n v="0"/>
    <n v="0"/>
    <s v=""/>
    <e v="#N/A"/>
    <n v="39000"/>
    <s v="No"/>
    <s v="V"/>
    <s v="Yes"/>
    <s v="No"/>
    <n v="0"/>
    <n v="0"/>
    <n v="3352.6499999999996"/>
    <n v="-3352.6499999999996"/>
    <n v="8.596538461538461E-2"/>
    <m/>
    <s v="No"/>
    <m/>
    <m/>
    <m/>
    <x v="1"/>
    <n v="1695"/>
    <n v="670.53"/>
    <s v="Ok"/>
    <n v="0"/>
    <n v="0"/>
  </r>
  <r>
    <n v="1696"/>
    <s v="Nassau"/>
    <s v="24-2N-28-4940-0016-0000"/>
    <n v="620.88"/>
    <n v="2017"/>
    <n v="620.88"/>
    <n v="620.88"/>
    <n v="0"/>
    <m/>
    <s v="FERNANDINA BEACH"/>
    <s v="Florida"/>
    <n v="32034"/>
    <s v="A1A/ ZION CR"/>
    <s v="FERNANDINA BEACH FL 32034"/>
    <n v="-81.523331450066607"/>
    <n v="30.619424043212302"/>
    <s v="DEMPS JR OSTEAN"/>
    <n v="0"/>
    <s v="VACANT RESIDENTIAL"/>
    <n v="8001"/>
    <s v="Residential-Vacant Land"/>
    <n v="2017"/>
    <n v="35967"/>
    <n v="2017"/>
    <n v="35967"/>
    <n v="544.5"/>
    <n v="0.8769810591418632"/>
    <s v="No"/>
    <m/>
    <s v="No"/>
    <s v="No"/>
    <s v="No"/>
    <s v="No"/>
    <s v="No"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n v="0"/>
    <n v="1"/>
    <s v="No"/>
    <s v="No"/>
    <s v="No"/>
    <s v="Without Environmental Issues"/>
    <s v="No"/>
    <s v="None"/>
    <s v="A1A/ ZION CR"/>
    <s v="Fernandina Beach"/>
    <s v="Florida"/>
    <n v="32034"/>
    <s v="A1A/ ZION CR FERNANDINA BEACH FL 32034"/>
    <s v=""/>
    <s v="Pass"/>
    <s v="No"/>
    <s v="FV&lt;$10K"/>
    <s v="N/A"/>
    <s v="No, &lt; $20K Lien"/>
    <s v="No, Lien &lt; $20K"/>
    <s v="N/A"/>
    <s v="No"/>
    <s v="No"/>
    <n v="1"/>
    <s v="No"/>
    <n v="35967"/>
    <n v="1"/>
    <n v="35967"/>
    <m/>
    <n v="0"/>
    <n v="0"/>
    <s v=""/>
    <e v="#N/A"/>
    <n v="35967"/>
    <s v="No"/>
    <s v="V"/>
    <s v="Yes"/>
    <s v="No"/>
    <n v="0"/>
    <n v="0"/>
    <n v="3104.4"/>
    <n v="-3104.4"/>
    <n v="8.6312453081991827E-2"/>
    <m/>
    <s v="No"/>
    <m/>
    <m/>
    <m/>
    <x v="1"/>
    <n v="1696"/>
    <n v="620.88"/>
    <s v="Ok"/>
    <n v="0"/>
    <n v="0"/>
  </r>
  <r>
    <n v="1697"/>
    <s v="Nassau"/>
    <s v="25-2N-28-0000-0001-0050"/>
    <n v="3538.03"/>
    <n v="2017"/>
    <n v="3538.03"/>
    <n v="3538.03"/>
    <n v="0"/>
    <m/>
    <s v="FERNANDINA BEACH"/>
    <s v="Florida"/>
    <n v="32034"/>
    <s v="BLACKROCK RD"/>
    <s v="FERNANDINA BEACH FL 32034"/>
    <n v="-81.533779037719597"/>
    <n v="30.631332208748098"/>
    <s v="HARTLEY JAMES E"/>
    <n v="0"/>
    <s v="VACANT RESIDENTIAL"/>
    <n v="8001"/>
    <s v="Residential-Vacant Land"/>
    <n v="2017"/>
    <n v="197082"/>
    <n v="2017"/>
    <n v="236220"/>
    <n v="3241.83"/>
    <n v="0.91628109428128079"/>
    <s v="No"/>
    <m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BLACKROCK RD"/>
    <s v="Fernandina Beach"/>
    <s v="Florida"/>
    <n v="32034"/>
    <s v="BLACKROCK RD FERNANDINA BEACH FL 32034"/>
    <s v=""/>
    <s v="Pass"/>
    <s v="No"/>
    <s v="FV&lt;$10K"/>
    <s v="N/A"/>
    <s v="No, &lt; $20K Lien"/>
    <s v="No, Lien &lt; $20K"/>
    <s v="N/A"/>
    <s v="No"/>
    <s v="No"/>
    <n v="0"/>
    <s v="No"/>
    <n v="197082"/>
    <n v="1"/>
    <n v="197082"/>
    <m/>
    <n v="0"/>
    <n v="0"/>
    <s v=""/>
    <e v="#N/A"/>
    <n v="197082"/>
    <s v="No"/>
    <s v="V"/>
    <s v="Yes"/>
    <s v="No"/>
    <n v="0"/>
    <n v="0"/>
    <n v="14152.12"/>
    <n v="-14152.12"/>
    <n v="7.1808282846733851E-2"/>
    <m/>
    <s v="No"/>
    <m/>
    <m/>
    <m/>
    <x v="1"/>
    <n v="1697"/>
    <n v="3538.03"/>
    <s v="Ok"/>
    <n v="0"/>
    <n v="0"/>
  </r>
  <r>
    <n v="1698"/>
    <s v="Nassau"/>
    <s v="25-2N-28-0000-0002-0030"/>
    <n v="87.55"/>
    <n v="2017"/>
    <n v="87.55"/>
    <n v="87.55"/>
    <n v="0"/>
    <n v="96063"/>
    <s v="YULEE"/>
    <s v="Florida"/>
    <n v="32097"/>
    <s v="96063 BLACKROCK RD"/>
    <s v="YULEE FL 32097"/>
    <n v="-81.532535122917906"/>
    <n v="30.627615941148299"/>
    <s v="BRASWELL ENTERPRISES II INC"/>
    <n v="56"/>
    <s v="TIMBERLAND - SITE INDEX 70 TO 79"/>
    <n v="7009"/>
    <s v="Timberland Forest Trees (Agricultural)"/>
    <n v="2017"/>
    <n v="3392"/>
    <n v="2017"/>
    <n v="174900"/>
    <n v="51.36"/>
    <n v="0.58663620788121074"/>
    <s v="No"/>
    <m/>
    <s v="No"/>
    <m/>
    <s v="No"/>
    <s v="No"/>
    <m/>
    <s v="I"/>
    <s v="I"/>
    <s v="I"/>
    <s v="I"/>
    <n v="0"/>
    <n v="0"/>
    <n v="0"/>
    <s v="No"/>
    <s v="No"/>
    <s v="No"/>
    <n v="0"/>
    <n v="0"/>
    <n v="206750"/>
    <s v="STAND ALONE FIRST"/>
    <n v="0"/>
    <n v="2"/>
    <s v="Potential Low Risk"/>
    <s v="Minimal"/>
    <n v="1"/>
    <s v="No"/>
    <s v="No"/>
    <s v="No"/>
    <s v="Without Environmental Issues"/>
    <s v="No"/>
    <s v="None"/>
    <s v="96063 BLACKROCK RD"/>
    <s v="Yulee"/>
    <s v="Florida"/>
    <n v="32097"/>
    <s v="96063 BLACKROCK RD YULEE FL 32097"/>
    <s v="L"/>
    <s v="Lien&lt;$150"/>
    <s v="No"/>
    <s v="FV&lt;$10K"/>
    <s v="N/A"/>
    <s v="No, &lt; $20K Lien"/>
    <s v="No, Lien &lt; $20K"/>
    <s v="N/A"/>
    <s v="No"/>
    <s v="No"/>
    <n v="1"/>
    <s v="No"/>
    <n v="3392"/>
    <n v="1"/>
    <n v="3392"/>
    <m/>
    <n v="0"/>
    <n v="0"/>
    <s v=""/>
    <e v="#N/A"/>
    <n v="3392"/>
    <s v="No"/>
    <s v="V"/>
    <s v="Yes"/>
    <s v="No"/>
    <n v="0"/>
    <n v="0"/>
    <n v="437.75"/>
    <n v="-437.75"/>
    <n v="0.12905365566037735"/>
    <m/>
    <s v="No"/>
    <m/>
    <m/>
    <m/>
    <x v="2"/>
    <n v="1698"/>
    <n v="87.55"/>
    <s v="Ok"/>
    <n v="0"/>
    <n v="0"/>
  </r>
  <r>
    <n v="1699"/>
    <s v="Nassau"/>
    <s v="25-2N-28-0000-0002-0280"/>
    <n v="403.26"/>
    <n v="2017"/>
    <n v="403.26"/>
    <n v="403.26"/>
    <n v="0"/>
    <m/>
    <s v="FERNANDINA BEACH"/>
    <s v="Florida"/>
    <n v="32034"/>
    <s v="AMELIA CONCOURSE"/>
    <s v="FERNANDINA BEACH FL 32034"/>
    <n v="-81.543633470165204"/>
    <n v="30.620535686928498"/>
    <s v="LOFTON POINTE INC"/>
    <n v="0"/>
    <s v="VACANT RESIDENTIAL"/>
    <n v="8001"/>
    <s v="Residential-Vacant Land"/>
    <n v="2017"/>
    <n v="22675"/>
    <n v="2017"/>
    <n v="22675"/>
    <n v="343.28"/>
    <n v="0.85126221296434057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2"/>
    <s v="Potential Low Risk"/>
    <s v="Minimal"/>
    <n v="7"/>
    <s v="No"/>
    <s v="No"/>
    <s v="No"/>
    <s v="Without Environmental Issues"/>
    <s v="No"/>
    <s v="None"/>
    <s v="AMELIA CONCOURSE"/>
    <s v="Fernandina Beach"/>
    <s v="Florida"/>
    <n v="32034"/>
    <s v="AMELIA CONCOURSE FERNANDINA BEACH FL 32034"/>
    <s v=""/>
    <s v="Pass"/>
    <s v="No"/>
    <s v="FV&lt;$10K"/>
    <s v="N/A"/>
    <s v="No, &lt; $20K Lien"/>
    <s v="No, Lien &lt; $20K"/>
    <s v="N/A"/>
    <s v="No"/>
    <s v="No"/>
    <n v="7"/>
    <s v="No"/>
    <n v="22675"/>
    <n v="1"/>
    <n v="22675"/>
    <m/>
    <n v="0"/>
    <n v="0"/>
    <s v=""/>
    <e v="#N/A"/>
    <n v="22675"/>
    <s v="No"/>
    <s v="V"/>
    <s v="Yes"/>
    <s v="No"/>
    <n v="0"/>
    <n v="0"/>
    <n v="4435.8599999999997"/>
    <n v="-4435.8599999999997"/>
    <n v="0.19562778390297683"/>
    <m/>
    <s v="No"/>
    <m/>
    <m/>
    <m/>
    <x v="4"/>
    <n v="1699"/>
    <n v="403.26"/>
    <s v="Ok"/>
    <n v="0"/>
    <n v="0"/>
  </r>
  <r>
    <n v="1700"/>
    <s v="Nassau"/>
    <s v="25-2N-28-0000-0002-0400"/>
    <n v="5717.26"/>
    <n v="2017"/>
    <n v="5717.26"/>
    <n v="5717.26"/>
    <n v="0"/>
    <n v="463949"/>
    <s v="YULEE"/>
    <s v="Florida"/>
    <n v="32097"/>
    <s v="463949 SR 200"/>
    <s v="YULEE FL 32097"/>
    <n v="-81.538974274673294"/>
    <n v="30.624430034665099"/>
    <s v="HARRISON GEORGE WAYNE"/>
    <n v="21"/>
    <s v="RESTAURANTS, CAFETERIAS"/>
    <n v="2012"/>
    <s v="Restaurant"/>
    <n v="2017"/>
    <n v="347242"/>
    <n v="2017"/>
    <n v="347242"/>
    <n v="5256.83"/>
    <n v="0.91946666759951445"/>
    <s v="No"/>
    <s v="No"/>
    <s v="No"/>
    <s v="No"/>
    <s v="No"/>
    <s v="No"/>
    <m/>
    <s v="I"/>
    <s v="I"/>
    <s v="I"/>
    <s v="I"/>
    <s v="I"/>
    <s v="I"/>
    <s v="I"/>
    <s v="No"/>
    <s v="No"/>
    <s v="No"/>
    <n v="0"/>
    <n v="0"/>
    <n v="0"/>
    <n v="0"/>
    <n v="0"/>
    <n v="2"/>
    <s v="Potential Medium Risk"/>
    <s v="Minimal"/>
    <n v="1"/>
    <s v="No"/>
    <s v="No"/>
    <s v="No"/>
    <s v="Without Environmental Issues"/>
    <s v="No"/>
    <s v="None"/>
    <s v="463949 SR 200"/>
    <s v="Yulee"/>
    <s v="Florida"/>
    <n v="32097"/>
    <s v="463949 SR 200 YULEE FL 32097"/>
    <s v=""/>
    <s v="Pass"/>
    <s v="No"/>
    <s v="FV&lt;$10K"/>
    <s v="N/A"/>
    <s v="No, &lt; $20K Lien"/>
    <s v="No, Lien &lt; $20K"/>
    <s v="N/A"/>
    <s v="No"/>
    <s v="No"/>
    <n v="1"/>
    <s v="No"/>
    <n v="347242"/>
    <n v="1"/>
    <n v="347242"/>
    <m/>
    <n v="0"/>
    <n v="0"/>
    <s v=""/>
    <e v="#N/A"/>
    <n v="347242"/>
    <s v="No"/>
    <s v="C"/>
    <s v="No"/>
    <s v="No"/>
    <n v="0.3"/>
    <n v="104172.59999999999"/>
    <n v="28586.300000000003"/>
    <n v="75586.299999999988"/>
    <n v="8.232385483322871E-2"/>
    <m/>
    <s v="No"/>
    <m/>
    <m/>
    <m/>
    <x v="0"/>
    <n v="1700"/>
    <n v="5717.26"/>
    <s v="Ok"/>
    <n v="0"/>
    <n v="0"/>
  </r>
  <r>
    <n v="1701"/>
    <s v="Nassau"/>
    <s v="25-2N-28-0000-0002-0720"/>
    <n v="471.12"/>
    <n v="2017"/>
    <n v="471.12"/>
    <n v="471.12"/>
    <n v="0"/>
    <m/>
    <s v="FERNANDINA BEACH"/>
    <s v="Florida"/>
    <n v="32034"/>
    <s v="AMELIA CONCOURSE"/>
    <s v="FERNANDINA BEACH FL 32034"/>
    <n v="-81.544947573968798"/>
    <n v="30.622289617799201"/>
    <s v="TREVETT FAMILY COMPANIES INC"/>
    <n v="0"/>
    <s v="VACANT RESIDENTIAL"/>
    <n v="8001"/>
    <s v="Residential-Vacant Land"/>
    <n v="2017"/>
    <n v="26820"/>
    <n v="2017"/>
    <n v="26820"/>
    <n v="406.03"/>
    <n v="0.86183987094583114"/>
    <s v="No"/>
    <m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2"/>
    <s v="Potential Low Risk"/>
    <n v="0"/>
    <n v="1"/>
    <s v="No"/>
    <s v="Yes"/>
    <s v="No"/>
    <s v="Without Environmental Issues"/>
    <s v="No"/>
    <s v="None"/>
    <s v="AMELIA CONCOURSE"/>
    <s v="Fernandina Beach"/>
    <s v="Florida"/>
    <n v="32034"/>
    <s v="AMELIA CONCOURSE FERNANDINA BEACH FL 32034"/>
    <s v=""/>
    <s v="Pass"/>
    <s v="Yes"/>
    <s v="FV&lt;$10K"/>
    <s v="N/A"/>
    <s v="No, &lt; $20K Lien"/>
    <s v="No, Lien &lt; $20K"/>
    <s v="N/A"/>
    <s v="No"/>
    <s v="No"/>
    <n v="1"/>
    <s v="No"/>
    <n v="26820"/>
    <n v="1"/>
    <n v="26820"/>
    <m/>
    <n v="0"/>
    <n v="0"/>
    <s v=""/>
    <e v="#N/A"/>
    <n v="26820"/>
    <s v="No"/>
    <s v="V"/>
    <s v="Yes"/>
    <s v="No"/>
    <n v="0"/>
    <n v="0"/>
    <n v="2355.6"/>
    <n v="-2355.6"/>
    <n v="8.7829977628635342E-2"/>
    <m/>
    <s v="No"/>
    <m/>
    <m/>
    <m/>
    <x v="4"/>
    <n v="1701"/>
    <n v="471.12"/>
    <s v="Ok"/>
    <n v="0"/>
    <n v="0"/>
  </r>
  <r>
    <n v="1702"/>
    <s v="Nassau"/>
    <s v="25-2N-28-0000-0002-0730"/>
    <n v="800.2"/>
    <n v="2017"/>
    <n v="800.2"/>
    <n v="800.2"/>
    <n v="0"/>
    <m/>
    <s v="FERNANDINA BEACH"/>
    <s v="Florida"/>
    <n v="32034"/>
    <s v="AMELIA CONCOURSE"/>
    <s v="FERNANDINA BEACH FL 32034"/>
    <n v="-81.543784569009702"/>
    <n v="30.621551771486299"/>
    <s v="TREVETT FAMILY COMPANIES INC"/>
    <n v="0"/>
    <s v="VACANT RESIDENTIAL"/>
    <n v="8001"/>
    <s v="Residential-Vacant Land"/>
    <n v="2017"/>
    <n v="46920"/>
    <n v="2017"/>
    <n v="46920"/>
    <n v="710.31"/>
    <n v="0.88766558360409886"/>
    <s v="No"/>
    <m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2"/>
    <s v="Potential Low Risk"/>
    <n v="0"/>
    <n v="1"/>
    <s v="No"/>
    <s v="Yes"/>
    <s v="No"/>
    <s v="Without Environmental Issues"/>
    <s v="No"/>
    <s v="None"/>
    <s v="AMELIA CONCOURSE"/>
    <s v="Fernandina Beach"/>
    <s v="Florida"/>
    <n v="32034"/>
    <s v="AMELIA CONCOURSE FERNANDINA BEACH FL 32034"/>
    <s v=""/>
    <s v="Pass"/>
    <s v="Yes"/>
    <s v="FV&lt;$10K"/>
    <s v="N/A"/>
    <s v="No, &lt; $20K Lien"/>
    <s v="No, Lien &lt; $20K"/>
    <s v="N/A"/>
    <s v="No"/>
    <s v="No"/>
    <n v="1"/>
    <s v="No"/>
    <n v="46920"/>
    <n v="1"/>
    <n v="46920"/>
    <m/>
    <n v="0"/>
    <n v="0"/>
    <s v=""/>
    <e v="#N/A"/>
    <n v="46920"/>
    <s v="No"/>
    <s v="V"/>
    <s v="Yes"/>
    <s v="No"/>
    <n v="0"/>
    <n v="0"/>
    <n v="4001"/>
    <n v="-4001"/>
    <n v="8.5272804774083541E-2"/>
    <m/>
    <s v="No"/>
    <m/>
    <m/>
    <m/>
    <x v="1"/>
    <n v="1702"/>
    <n v="800.2"/>
    <s v="Ok"/>
    <n v="0"/>
    <n v="0"/>
  </r>
  <r>
    <n v="1703"/>
    <s v="Nassau"/>
    <s v="25-2N-28-027C-0808-0000"/>
    <n v="2127.6999999999998"/>
    <n v="2017"/>
    <n v="2127.6999999999998"/>
    <n v="2127.6999999999998"/>
    <n v="0"/>
    <n v="96062"/>
    <s v="FERNANDINA BEACH"/>
    <s v="Florida"/>
    <n v="32034"/>
    <s v="96062 STONEY CREEK PKWY"/>
    <s v="FERNANDINA BEACH FL 32034"/>
    <n v="-81.533325780921402"/>
    <n v="30.6142724728902"/>
    <s v="CAMPO RICHARD"/>
    <n v="4"/>
    <s v="CONDOMINIA"/>
    <n v="1004"/>
    <s v="Condominium (Residential)"/>
    <n v="2017"/>
    <n v="128000"/>
    <n v="2017"/>
    <n v="128000"/>
    <n v="1937.77"/>
    <n v="0.91073459604267526"/>
    <m/>
    <s v="No"/>
    <s v="No"/>
    <s v="No"/>
    <m/>
    <m/>
    <s v="No"/>
    <s v="I"/>
    <s v="I"/>
    <s v="I"/>
    <s v="I"/>
    <s v="I"/>
    <s v="I"/>
    <s v="I"/>
    <s v="No"/>
    <s v="No"/>
    <s v="No"/>
    <n v="0"/>
    <n v="0"/>
    <n v="0"/>
    <n v="0"/>
    <n v="0"/>
    <n v="9"/>
    <s v="Potential Low Risk"/>
    <s v="Minimal"/>
    <n v="0"/>
    <s v="No"/>
    <s v="No"/>
    <s v="No"/>
    <s v="Without Environmental Issues"/>
    <s v="No"/>
    <s v="None"/>
    <s v="96062 STONEY CREEK PKWY"/>
    <s v="Fernandina Beach"/>
    <s v="Florida"/>
    <n v="32034"/>
    <s v="96062 STONEY CREEK PKWY FERNANDINA BEACH FL 32034"/>
    <s v=""/>
    <s v="Pass"/>
    <s v="No"/>
    <s v="FV&lt;$10K"/>
    <s v="N/A"/>
    <s v="No, &lt; $20K Lien"/>
    <s v="No, Lien &lt; $20K"/>
    <s v="N/A"/>
    <s v="No"/>
    <s v="No"/>
    <n v="0"/>
    <s v="No"/>
    <n v="128000"/>
    <n v="1"/>
    <n v="128000"/>
    <m/>
    <n v="0"/>
    <n v="0"/>
    <s v=""/>
    <e v="#N/A"/>
    <n v="128000"/>
    <s v="No"/>
    <s v="R"/>
    <s v="No"/>
    <s v="No"/>
    <n v="0.35"/>
    <n v="44800"/>
    <n v="8510.7999999999993"/>
    <n v="36289.199999999997"/>
    <n v="6.6490624999999998E-2"/>
    <m/>
    <s v="No"/>
    <m/>
    <m/>
    <m/>
    <x v="0"/>
    <n v="1703"/>
    <n v="2127.6999999999998"/>
    <s v="Ok"/>
    <n v="0"/>
    <n v="0"/>
  </r>
  <r>
    <n v="1704"/>
    <s v="Nassau"/>
    <s v="25-2N-28-027C-1101-0000"/>
    <n v="2127.6999999999998"/>
    <n v="2017"/>
    <n v="2127.6999999999998"/>
    <n v="2127.6999999999998"/>
    <n v="0"/>
    <n v="96041"/>
    <s v="FERNANDINA BEACH"/>
    <s v="Florida"/>
    <n v="32034"/>
    <s v="96041 COTTAGE CT"/>
    <s v="FERNANDINA BEACH FL 32034"/>
    <n v="-81.533325780921402"/>
    <n v="30.6142724728902"/>
    <s v="DEAVER RAYMON T"/>
    <n v="4"/>
    <s v="CONDOMINIA"/>
    <n v="1004"/>
    <s v="Condominium (Residential)"/>
    <n v="2017"/>
    <n v="128000"/>
    <n v="2017"/>
    <n v="128000"/>
    <n v="1937.77"/>
    <n v="0.91073459604267526"/>
    <s v="No"/>
    <s v="No"/>
    <s v="No"/>
    <m/>
    <m/>
    <m/>
    <m/>
    <s v="I"/>
    <s v="I"/>
    <s v="I"/>
    <s v="I"/>
    <s v="I"/>
    <s v="I"/>
    <s v="I"/>
    <s v="No"/>
    <s v="No"/>
    <s v="No"/>
    <n v="0"/>
    <n v="0"/>
    <n v="0"/>
    <n v="0"/>
    <n v="0"/>
    <n v="9"/>
    <s v="Potential Low Risk"/>
    <s v="Minimal"/>
    <n v="0"/>
    <s v="No"/>
    <s v="No"/>
    <s v="No"/>
    <s v="Without Environmental Issues"/>
    <s v="No"/>
    <s v="None"/>
    <s v="96041 COTTAGE CT"/>
    <s v="Fernandina Beach"/>
    <s v="Florida"/>
    <n v="32034"/>
    <s v="96041 COTTAGE CT FERNANDINA BEACH FL 32034"/>
    <s v=""/>
    <s v="Pass"/>
    <s v="No"/>
    <s v="FV&lt;$10K"/>
    <s v="N/A"/>
    <s v="No, &lt; $20K Lien"/>
    <s v="No, Lien &lt; $20K"/>
    <s v="N/A"/>
    <s v="No"/>
    <s v="No"/>
    <n v="0"/>
    <s v="No"/>
    <n v="128000"/>
    <n v="1"/>
    <n v="128000"/>
    <m/>
    <n v="0"/>
    <n v="0"/>
    <s v=""/>
    <e v="#N/A"/>
    <n v="128000"/>
    <s v="No"/>
    <s v="R"/>
    <s v="No"/>
    <s v="No"/>
    <n v="0.35"/>
    <n v="44800"/>
    <n v="8510.7999999999993"/>
    <n v="36289.199999999997"/>
    <n v="6.6490624999999998E-2"/>
    <m/>
    <s v="No"/>
    <m/>
    <m/>
    <m/>
    <x v="0"/>
    <n v="1704"/>
    <n v="2127.6999999999998"/>
    <s v="Ok"/>
    <n v="0"/>
    <n v="0"/>
  </r>
  <r>
    <n v="1705"/>
    <s v="Nassau"/>
    <s v="25-2N-28-027C-1307-0000"/>
    <n v="2078.59"/>
    <n v="2017"/>
    <n v="2078.59"/>
    <n v="2078.59"/>
    <n v="0"/>
    <n v="96013"/>
    <s v="FERNANDINA BEACH"/>
    <s v="Florida"/>
    <n v="32034"/>
    <s v="96013 COTTAGE CT"/>
    <s v="FERNANDINA BEACH FL 32034"/>
    <n v="-81.533325780921402"/>
    <n v="30.6142724728902"/>
    <s v="DEAVER RAYMON T"/>
    <n v="4"/>
    <s v="CONDOMINIA"/>
    <n v="1004"/>
    <s v="Condominium (Residential)"/>
    <n v="2017"/>
    <n v="125000"/>
    <n v="2017"/>
    <n v="125000"/>
    <n v="1892.36"/>
    <n v="0.91040561149625454"/>
    <s v="No"/>
    <m/>
    <s v="No"/>
    <m/>
    <m/>
    <m/>
    <m/>
    <s v="I"/>
    <s v="I"/>
    <s v="I"/>
    <s v="I"/>
    <n v="0"/>
    <n v="0"/>
    <n v="0"/>
    <s v="No"/>
    <s v="No"/>
    <s v="No"/>
    <n v="0"/>
    <n v="0"/>
    <n v="0"/>
    <n v="0"/>
    <n v="0"/>
    <n v="9"/>
    <s v="Potential Low Risk"/>
    <s v="Minimal"/>
    <n v="0"/>
    <s v="No"/>
    <s v="No"/>
    <s v="No"/>
    <s v="Without Environmental Issues"/>
    <s v="No"/>
    <s v="None"/>
    <s v="96013 COTTAGE CT"/>
    <s v="Fernandina Beach"/>
    <s v="Florida"/>
    <n v="32034"/>
    <s v="96013 COTTAGE CT FERNANDINA BEACH FL 32034"/>
    <s v=""/>
    <s v="Pass"/>
    <s v="No"/>
    <s v="FV&lt;$10K"/>
    <s v="N/A"/>
    <s v="No, &lt; $20K Lien"/>
    <s v="No, Lien &lt; $20K"/>
    <s v="N/A"/>
    <s v="No"/>
    <s v="No"/>
    <n v="0"/>
    <s v="No"/>
    <n v="125000"/>
    <n v="1"/>
    <n v="125000"/>
    <m/>
    <n v="0"/>
    <n v="0"/>
    <s v=""/>
    <e v="#N/A"/>
    <n v="125000"/>
    <s v="No"/>
    <s v="R"/>
    <s v="No"/>
    <s v="No"/>
    <n v="0.35"/>
    <n v="43750"/>
    <n v="8314.36"/>
    <n v="35435.64"/>
    <n v="6.6514879999999998E-2"/>
    <m/>
    <s v="No"/>
    <m/>
    <m/>
    <m/>
    <x v="0"/>
    <n v="1705"/>
    <n v="2078.59"/>
    <s v="Ok"/>
    <n v="0"/>
    <n v="0"/>
  </r>
  <r>
    <n v="1706"/>
    <s v="Nassau"/>
    <s v="25-2N-28-027C-1404-0000"/>
    <n v="2127.6999999999998"/>
    <n v="2017"/>
    <n v="2127.6999999999998"/>
    <n v="2127.6999999999998"/>
    <n v="0"/>
    <n v="96022"/>
    <s v="FERNANDINA BEACH"/>
    <s v="Florida"/>
    <n v="32034"/>
    <s v="96022 COTTAGE CT"/>
    <s v="FERNANDINA BEACH FL 32034"/>
    <n v="-81.533325780921402"/>
    <n v="30.6142724728902"/>
    <s v="LATZA SABINE DOROTHEE"/>
    <n v="4"/>
    <s v="CONDOMINIA"/>
    <n v="1004"/>
    <s v="Condominium (Residential)"/>
    <n v="2017"/>
    <n v="128000"/>
    <n v="2017"/>
    <n v="128000"/>
    <n v="1937.77"/>
    <n v="0.91073459604267526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9"/>
    <s v="Potential Low Risk"/>
    <n v="0"/>
    <n v="0"/>
    <s v="No"/>
    <n v="0"/>
    <s v="No"/>
    <s v="Without Environmental Issues"/>
    <s v="No"/>
    <s v="None"/>
    <s v="96022 COTTAGE CT"/>
    <s v="Fernandina Beach"/>
    <s v="Florida"/>
    <n v="32034"/>
    <s v="96022 COTTAGE CT FERNANDINA BEACH FL 32034"/>
    <s v=""/>
    <s v="Pass"/>
    <s v="No"/>
    <s v="FV&lt;$10K"/>
    <s v="N/A"/>
    <s v="No, &lt; $20K Lien"/>
    <s v="No, Lien &lt; $20K"/>
    <s v="N/A"/>
    <s v="No"/>
    <s v="No"/>
    <n v="0"/>
    <s v="No"/>
    <n v="128000"/>
    <n v="1"/>
    <n v="128000"/>
    <m/>
    <n v="0"/>
    <n v="0"/>
    <s v=""/>
    <e v="#N/A"/>
    <n v="128000"/>
    <s v="No"/>
    <s v="R"/>
    <s v="No"/>
    <s v="No"/>
    <n v="0.35"/>
    <n v="44800"/>
    <n v="8510.7999999999993"/>
    <n v="36289.199999999997"/>
    <n v="6.6490624999999998E-2"/>
    <m/>
    <s v="No"/>
    <m/>
    <m/>
    <m/>
    <x v="0"/>
    <n v="1706"/>
    <n v="2127.6999999999998"/>
    <s v="Ok"/>
    <n v="0"/>
    <n v="0"/>
  </r>
  <r>
    <n v="1707"/>
    <s v="Nassau"/>
    <s v="25-2N-28-027C-2607-0000"/>
    <n v="2078.59"/>
    <n v="2017"/>
    <n v="2078.59"/>
    <n v="2078.59"/>
    <n v="0"/>
    <n v="96094"/>
    <s v="FERNANDINA BEACH"/>
    <s v="Florida"/>
    <n v="32034"/>
    <s v="96094 STONEY DR"/>
    <s v="FERNANDINA BEACH FL 32034"/>
    <n v="-81.533325780921402"/>
    <n v="30.6142724728902"/>
    <s v="DEAVER RAYMON T"/>
    <n v="4"/>
    <s v="CONDOMINIA"/>
    <n v="1004"/>
    <s v="Condominium (Residential)"/>
    <n v="2017"/>
    <n v="125000"/>
    <n v="2017"/>
    <n v="125000"/>
    <n v="1892.36"/>
    <n v="0.91040561149625454"/>
    <s v="No"/>
    <s v="No"/>
    <s v="No"/>
    <s v="No"/>
    <m/>
    <m/>
    <m/>
    <s v="I"/>
    <s v="I"/>
    <s v="I"/>
    <s v="I"/>
    <s v="I"/>
    <s v="I"/>
    <s v="I"/>
    <s v="No"/>
    <s v="No"/>
    <s v="No"/>
    <n v="0"/>
    <n v="0"/>
    <n v="0"/>
    <n v="0"/>
    <n v="0"/>
    <n v="9"/>
    <s v="Potential Low Risk"/>
    <s v="Minimal"/>
    <n v="0"/>
    <s v="No"/>
    <s v="No"/>
    <s v="No"/>
    <s v="Without Environmental Issues"/>
    <s v="No"/>
    <s v="None"/>
    <s v="96094 STONEY DR"/>
    <s v="Fernandina Beach"/>
    <s v="Florida"/>
    <n v="32034"/>
    <s v="96094 STONEY DR FERNANDINA BEACH FL 32034"/>
    <s v=""/>
    <s v="Pass"/>
    <s v="No"/>
    <s v="FV&lt;$10K"/>
    <s v="N/A"/>
    <s v="No, &lt; $20K Lien"/>
    <s v="No, Lien &lt; $20K"/>
    <s v="N/A"/>
    <s v="No"/>
    <s v="No"/>
    <n v="0"/>
    <s v="No"/>
    <n v="125000"/>
    <n v="1"/>
    <n v="125000"/>
    <m/>
    <n v="0"/>
    <n v="0"/>
    <s v=""/>
    <e v="#N/A"/>
    <n v="125000"/>
    <s v="No"/>
    <s v="R"/>
    <s v="No"/>
    <s v="No"/>
    <n v="0.35"/>
    <n v="43750"/>
    <n v="8314.36"/>
    <n v="35435.64"/>
    <n v="6.6514879999999998E-2"/>
    <m/>
    <s v="No"/>
    <m/>
    <m/>
    <m/>
    <x v="0"/>
    <n v="1707"/>
    <n v="2078.59"/>
    <s v="Ok"/>
    <n v="0"/>
    <n v="0"/>
  </r>
  <r>
    <n v="1708"/>
    <s v="Nassau"/>
    <s v="25-2N-28-027C-2702-0000"/>
    <n v="2078.59"/>
    <n v="2017"/>
    <n v="2078.59"/>
    <n v="2078.59"/>
    <n v="0"/>
    <n v="96138"/>
    <s v="FERNANDINA BEACH"/>
    <s v="Florida"/>
    <n v="32034"/>
    <s v="96138 STONEY DR"/>
    <s v="FERNANDINA BEACH FL 32034"/>
    <n v="-81.533325780921402"/>
    <n v="30.6142724728902"/>
    <s v="CAMPO RICHARD"/>
    <n v="4"/>
    <s v="CONDOMINIA"/>
    <n v="1004"/>
    <s v="Condominium (Residential)"/>
    <n v="2017"/>
    <n v="125000"/>
    <n v="2017"/>
    <n v="125000"/>
    <n v="1892.36"/>
    <n v="0.91040561149625454"/>
    <s v="No"/>
    <s v="No"/>
    <s v="No"/>
    <s v="No"/>
    <m/>
    <m/>
    <m/>
    <s v="I"/>
    <s v="I"/>
    <s v="I"/>
    <s v="I"/>
    <s v="I"/>
    <s v="I"/>
    <s v="I"/>
    <s v="No"/>
    <s v="No"/>
    <s v="No"/>
    <n v="0"/>
    <n v="0"/>
    <n v="0"/>
    <n v="0"/>
    <n v="0"/>
    <n v="9"/>
    <s v="Potential Low Risk"/>
    <s v="Minimal"/>
    <n v="1"/>
    <s v="No"/>
    <s v="No"/>
    <s v="No"/>
    <s v="Without Environmental Issues"/>
    <s v="No"/>
    <s v="None"/>
    <s v="96138 STONEY DR"/>
    <s v="Fernandina Beach"/>
    <s v="Florida"/>
    <n v="32034"/>
    <s v="96138 STONEY DR FERNANDINA BEACH FL 32034"/>
    <s v=""/>
    <s v="Pass"/>
    <s v="No"/>
    <s v="FV&lt;$10K"/>
    <s v="N/A"/>
    <s v="No, &lt; $20K Lien"/>
    <s v="No, Lien &lt; $20K"/>
    <s v="N/A"/>
    <s v="No"/>
    <s v="No"/>
    <n v="1"/>
    <s v="No"/>
    <n v="125000"/>
    <n v="1"/>
    <n v="125000"/>
    <m/>
    <n v="0"/>
    <n v="0"/>
    <s v=""/>
    <e v="#N/A"/>
    <n v="125000"/>
    <s v="No"/>
    <s v="R"/>
    <s v="No"/>
    <s v="No"/>
    <n v="0.35"/>
    <n v="43750"/>
    <n v="10392.950000000001"/>
    <n v="33357.050000000003"/>
    <n v="8.3143600000000012E-2"/>
    <m/>
    <s v="No"/>
    <m/>
    <m/>
    <m/>
    <x v="0"/>
    <n v="1708"/>
    <n v="2078.59"/>
    <s v="Ok"/>
    <n v="0"/>
    <n v="0"/>
  </r>
  <r>
    <n v="1709"/>
    <s v="Nassau"/>
    <s v="25-2N-28-0551-0067-0000"/>
    <n v="4178.96"/>
    <n v="2017"/>
    <n v="4178.96"/>
    <n v="4178.96"/>
    <n v="0"/>
    <n v="33119"/>
    <s v="FERNANDINA BEACH"/>
    <s v="Florida"/>
    <n v="32034"/>
    <s v="33119 SUNNY PARKE CIR"/>
    <s v="FERNANDINA BEACH FL 32034"/>
    <n v="-81.538250200636696"/>
    <n v="30.6140699318678"/>
    <s v="ROSS WILLIAM L"/>
    <n v="1"/>
    <s v="SINGLE FAMILY"/>
    <n v="1001"/>
    <s v="Single Family Residential"/>
    <n v="2017"/>
    <n v="253286"/>
    <n v="2017"/>
    <n v="253286"/>
    <n v="3834.46"/>
    <n v="0.91756322147137082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33119 SUNNY PARKE CIR"/>
    <s v="Fernandina Beach"/>
    <s v="Florida"/>
    <n v="32034"/>
    <s v="33119 SUNNY PARKE CIR FERNANDINA BEACH FL 32034"/>
    <s v=""/>
    <s v="Pass"/>
    <s v="No"/>
    <s v="FV&lt;$10K"/>
    <s v="N/A"/>
    <s v="No, &lt; $20K Lien"/>
    <s v="No, Lien &lt; $20K"/>
    <s v="N/A"/>
    <s v="No"/>
    <s v="No"/>
    <n v="0"/>
    <s v="No"/>
    <n v="253286"/>
    <n v="1"/>
    <n v="253286"/>
    <m/>
    <n v="0"/>
    <n v="0"/>
    <s v=""/>
    <e v="#N/A"/>
    <n v="253286"/>
    <s v="No"/>
    <s v="S"/>
    <s v="No"/>
    <s v="No"/>
    <n v="0.35"/>
    <n v="88650.099999999991"/>
    <n v="16715.84"/>
    <n v="71934.259999999995"/>
    <n v="6.5995909762087121E-2"/>
    <m/>
    <s v="No"/>
    <m/>
    <m/>
    <m/>
    <x v="0"/>
    <n v="1709"/>
    <n v="4178.96"/>
    <s v="Ok"/>
    <n v="0"/>
    <n v="0"/>
  </r>
  <r>
    <n v="1710"/>
    <s v="Nassau"/>
    <s v="26-2N-28-006A-0068-0000"/>
    <n v="2720.65"/>
    <n v="2017"/>
    <n v="2720.65"/>
    <n v="2720.65"/>
    <n v="0"/>
    <n v="95092"/>
    <s v="FERNANDINA BEACH"/>
    <s v="Florida"/>
    <n v="32034"/>
    <s v="95092 BUCKEYE CT"/>
    <s v="FERNANDINA BEACH FL 32034"/>
    <n v="-81.535099193644797"/>
    <n v="30.5959037106051"/>
    <s v="RIVERSIDED HOMES OF NORTH"/>
    <n v="0"/>
    <s v="VACANT RESIDENTIAL"/>
    <n v="8001"/>
    <s v="Residential-Vacant Land"/>
    <n v="2017"/>
    <n v="50000"/>
    <n v="2017"/>
    <n v="50000"/>
    <n v="2486.04"/>
    <n v="0.91376693069670845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95092 BUCKEYE CT"/>
    <s v="Fernandina Beach"/>
    <s v="Florida"/>
    <n v="32034"/>
    <s v="95092 BUCKEYE CT FERNANDINA BEACH FL 32034"/>
    <s v=""/>
    <s v="Pass"/>
    <s v="No"/>
    <s v="FV&lt;$10K"/>
    <s v="N/A"/>
    <s v="No, &lt; $20K Lien"/>
    <s v="No, Lien &lt; $20K"/>
    <s v="N/A"/>
    <s v="No"/>
    <s v="No"/>
    <n v="0"/>
    <s v="No"/>
    <n v="50000"/>
    <n v="1"/>
    <n v="50000"/>
    <m/>
    <n v="0"/>
    <n v="0"/>
    <s v=""/>
    <e v="#N/A"/>
    <n v="50000"/>
    <s v="No"/>
    <s v="V"/>
    <s v="Yes"/>
    <s v="No"/>
    <n v="0"/>
    <n v="0"/>
    <n v="10882.6"/>
    <n v="-10882.6"/>
    <n v="0.21765200000000001"/>
    <m/>
    <s v="No"/>
    <m/>
    <m/>
    <m/>
    <x v="1"/>
    <n v="1710"/>
    <n v="2720.65"/>
    <s v="Ok"/>
    <n v="0"/>
    <n v="0"/>
  </r>
  <r>
    <n v="1711"/>
    <s v="Nassau"/>
    <s v="26-2N-28-006A-0127-0000"/>
    <n v="2761.59"/>
    <n v="2017"/>
    <n v="2761.59"/>
    <n v="2761.59"/>
    <n v="0"/>
    <n v="95034"/>
    <s v="FERNANDINA BEACH"/>
    <s v="Florida"/>
    <n v="32034"/>
    <s v="95034 BERMUDA DR"/>
    <s v="FERNANDINA BEACH FL 32034"/>
    <n v="-81.540305681549398"/>
    <n v="30.5982354986415"/>
    <s v="RIVERSIDED HOMES OF NORTH"/>
    <n v="0"/>
    <s v="VACANT RESIDENTIAL"/>
    <n v="8001"/>
    <s v="Residential-Vacant Land"/>
    <n v="2017"/>
    <n v="52500"/>
    <n v="2017"/>
    <n v="52500"/>
    <n v="2523.89"/>
    <n v="0.91392639747391891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95034 BERMUDA DR"/>
    <s v="Fernandina Beach"/>
    <s v="Florida"/>
    <n v="32034"/>
    <s v="95034 BERMUDA DR FERNANDINA BEACH FL 32034"/>
    <s v=""/>
    <s v="Pass"/>
    <s v="No"/>
    <s v="FV&lt;$10K"/>
    <s v="N/A"/>
    <s v="No, &lt; $20K Lien"/>
    <s v="No, Lien &lt; $20K"/>
    <s v="N/A"/>
    <s v="No"/>
    <s v="No"/>
    <n v="0"/>
    <s v="No"/>
    <n v="52500"/>
    <n v="1"/>
    <n v="52500"/>
    <m/>
    <n v="0"/>
    <n v="0"/>
    <s v=""/>
    <e v="#N/A"/>
    <n v="52500"/>
    <s v="No"/>
    <s v="V"/>
    <s v="Yes"/>
    <s v="No"/>
    <n v="0"/>
    <n v="0"/>
    <n v="11046.36"/>
    <n v="-11046.36"/>
    <n v="0.21040685714285715"/>
    <m/>
    <s v="No"/>
    <m/>
    <m/>
    <m/>
    <x v="1"/>
    <n v="1711"/>
    <n v="2761.59"/>
    <s v="Ok"/>
    <n v="0"/>
    <n v="0"/>
  </r>
  <r>
    <n v="1712"/>
    <s v="Nassau"/>
    <s v="26-2N-28-006A-0145-0000"/>
    <n v="4156.3500000000004"/>
    <n v="2017"/>
    <n v="4156.3500000000004"/>
    <n v="4156.3500000000004"/>
    <n v="0"/>
    <n v="95012"/>
    <s v="FERNANDINA BEACH"/>
    <s v="Florida"/>
    <n v="32034"/>
    <s v="95012 SUNFLOWER CT"/>
    <s v="FERNANDINA BEACH FL 32034"/>
    <n v="-81.542774660022005"/>
    <n v="30.59981581161"/>
    <s v="GOWER JAMES N"/>
    <n v="1"/>
    <s v="SINGLE FAMILY"/>
    <n v="1001"/>
    <s v="Single Family Residential"/>
    <n v="2017"/>
    <n v="176792"/>
    <n v="2017"/>
    <n v="267748"/>
    <n v="3813.54"/>
    <n v="0.91752138294416963"/>
    <s v="No"/>
    <s v="No"/>
    <s v="No"/>
    <s v="No"/>
    <m/>
    <m/>
    <m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Yes"/>
    <s v="No"/>
    <s v="No"/>
    <s v="Without Environmental Issues"/>
    <s v="No"/>
    <s v="AMELIA NATIONAL CDD"/>
    <s v="95012 SUNFLOWER CT"/>
    <s v="Fernandina Beach"/>
    <s v="Florida"/>
    <n v="32034"/>
    <s v="95012 SUNFLOWER CT FERNANDINA BEACH FL 32034"/>
    <s v=""/>
    <s v="Pass"/>
    <s v="No"/>
    <s v="FV&lt;$10K"/>
    <s v="N/A"/>
    <s v="No, &lt; $20K Lien"/>
    <s v="No, Lien &lt; $20K"/>
    <s v="N/A"/>
    <s v="No"/>
    <s v="No"/>
    <n v="1"/>
    <s v="No"/>
    <n v="176792"/>
    <n v="1"/>
    <n v="176792"/>
    <m/>
    <n v="0"/>
    <n v="0"/>
    <s v=""/>
    <e v="#N/A"/>
    <n v="176792"/>
    <s v="No"/>
    <s v="S"/>
    <s v="No"/>
    <s v="Yes"/>
    <n v="0.67"/>
    <n v="118450.64000000001"/>
    <n v="20781.75"/>
    <n v="97668.890000000014"/>
    <n v="0.11754915380786461"/>
    <m/>
    <s v="No"/>
    <m/>
    <m/>
    <m/>
    <x v="0"/>
    <n v="1712"/>
    <n v="4156.3500000000004"/>
    <s v="Ok"/>
    <n v="0"/>
    <n v="0"/>
  </r>
  <r>
    <n v="1713"/>
    <s v="Nassau"/>
    <s v="26-2N-28-006A-0223-0000"/>
    <n v="6814.52"/>
    <n v="2017"/>
    <n v="6814.52"/>
    <n v="6814.52"/>
    <n v="0"/>
    <n v="95048"/>
    <s v="FERNANDINA BEACH"/>
    <s v="Florida"/>
    <n v="32034"/>
    <s v="95048 SUGARBERRY CT"/>
    <s v="FERNANDINA BEACH FL 32034"/>
    <n v="-81.530354473535894"/>
    <n v="30.595246399508198"/>
    <s v="HEIDER JEANETTE D"/>
    <n v="1"/>
    <s v="SINGLE FAMILY"/>
    <n v="1001"/>
    <s v="Single Family Residential"/>
    <n v="2017"/>
    <n v="300044"/>
    <n v="2017"/>
    <n v="300044"/>
    <n v="6271.4"/>
    <n v="0.92029959556946039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95048 SUGARBERRY CT"/>
    <s v="Fernandina Beach"/>
    <s v="Florida"/>
    <n v="32034"/>
    <s v="95048 SUGARBERRY CT FERNANDINA BEACH FL 32034"/>
    <s v=""/>
    <s v="Pass"/>
    <s v="No"/>
    <s v="FV&lt;$10K"/>
    <s v="N/A"/>
    <s v="No, &lt; $20K Lien"/>
    <s v="No, Lien &lt; $20K"/>
    <s v="N/A"/>
    <s v="No"/>
    <s v="No"/>
    <n v="0"/>
    <s v="No"/>
    <n v="300044"/>
    <n v="1"/>
    <n v="300044"/>
    <m/>
    <n v="0"/>
    <n v="0"/>
    <s v=""/>
    <e v="#N/A"/>
    <n v="300044"/>
    <s v="No"/>
    <s v="S"/>
    <s v="No"/>
    <s v="No"/>
    <n v="0.35"/>
    <n v="105015.4"/>
    <n v="27258.080000000002"/>
    <n v="77757.319999999992"/>
    <n v="9.0846942448440896E-2"/>
    <m/>
    <s v="No"/>
    <m/>
    <m/>
    <m/>
    <x v="0"/>
    <n v="1713"/>
    <n v="6814.52"/>
    <s v="Ok"/>
    <n v="0"/>
    <n v="0"/>
  </r>
  <r>
    <n v="1714"/>
    <s v="Nassau"/>
    <s v="26-2N-28-006A-0262-0000"/>
    <n v="2570.0500000000002"/>
    <n v="2017"/>
    <n v="2570.0500000000002"/>
    <n v="2570.0500000000002"/>
    <n v="0"/>
    <n v="95040"/>
    <s v="FERNANDINA BEACH"/>
    <s v="Florida"/>
    <n v="32034"/>
    <s v="95040 KESTREL CT"/>
    <s v="FERNANDINA BEACH FL 32034"/>
    <n v="-81.525157116172693"/>
    <n v="30.595269313231999"/>
    <s v="WEEKLEY HOMES LP"/>
    <n v="0"/>
    <s v="VACANT RESIDENTIAL"/>
    <n v="8001"/>
    <s v="Residential-Vacant Land"/>
    <n v="2017"/>
    <n v="31763"/>
    <n v="2017"/>
    <n v="52500"/>
    <n v="2346.79"/>
    <n v="0.91313009474523832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95040 KESTREL CT"/>
    <s v="Fernandina Beach"/>
    <s v="Florida"/>
    <n v="32034"/>
    <s v="95040 KESTREL CT FERNANDINA BEACH FL 32034"/>
    <s v=""/>
    <s v="Pass"/>
    <s v="No"/>
    <s v="FV&lt;$10K"/>
    <s v="N/A"/>
    <s v="No, &lt; $20K Lien"/>
    <s v="No, Lien &lt; $20K"/>
    <s v="N/A"/>
    <s v="No"/>
    <s v="No"/>
    <n v="0"/>
    <s v="No"/>
    <n v="31763"/>
    <n v="1"/>
    <n v="31763"/>
    <m/>
    <n v="0"/>
    <n v="0"/>
    <s v=""/>
    <e v="#N/A"/>
    <n v="31763"/>
    <s v="No"/>
    <s v="V"/>
    <s v="Yes"/>
    <s v="No"/>
    <n v="0"/>
    <n v="0"/>
    <n v="10280.200000000001"/>
    <n v="-10280.200000000001"/>
    <n v="0.32365330730724429"/>
    <m/>
    <s v="No"/>
    <m/>
    <m/>
    <m/>
    <x v="1"/>
    <n v="1714"/>
    <n v="2570.0500000000002"/>
    <s v="Ok"/>
    <n v="0"/>
    <n v="0"/>
  </r>
  <r>
    <n v="1715"/>
    <s v="Nassau"/>
    <s v="26-2N-28-168P-0003-0000"/>
    <n v="2475.0700000000002"/>
    <n v="2017"/>
    <n v="2475.0700000000002"/>
    <n v="2475.0700000000002"/>
    <n v="0"/>
    <n v="94006"/>
    <s v="FERNANDINA BEACH"/>
    <s v="Florida"/>
    <n v="32034"/>
    <s v="94006 HEMLOCK CT"/>
    <s v="FERNANDINA BEACH FL 32034"/>
    <n v="-81.541983434498206"/>
    <n v="30.6043774964227"/>
    <s v="ADVANTAGE HOME BUILDERS INC"/>
    <n v="0"/>
    <s v="VACANT RESIDENTIAL"/>
    <n v="8001"/>
    <s v="Residential-Vacant Land"/>
    <n v="2017"/>
    <n v="35000"/>
    <n v="2017"/>
    <n v="35000"/>
    <n v="2258.96"/>
    <n v="0.91268529778955743"/>
    <s v="No"/>
    <s v="No"/>
    <m/>
    <m/>
    <m/>
    <m/>
    <m/>
    <s v="I"/>
    <s v="I"/>
    <s v="I"/>
    <n v="0"/>
    <n v="0"/>
    <n v="0"/>
    <n v="0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94006 HEMLOCK CT"/>
    <s v="Fernandina Beach"/>
    <s v="Florida"/>
    <n v="32034"/>
    <s v="94006 HEMLOCK CT FERNANDINA BEACH FL 32034"/>
    <s v=""/>
    <s v="Pass"/>
    <s v="No"/>
    <s v="FV&lt;$10K"/>
    <s v="N/A"/>
    <s v="No, &lt; $20K Lien"/>
    <s v="No, Lien &lt; $20K"/>
    <s v="N/A"/>
    <s v="No"/>
    <s v="No"/>
    <n v="1"/>
    <s v="No"/>
    <n v="35000"/>
    <n v="1"/>
    <n v="35000"/>
    <m/>
    <n v="0"/>
    <n v="0"/>
    <s v=""/>
    <e v="#N/A"/>
    <n v="35000"/>
    <s v="No"/>
    <s v="V"/>
    <s v="Yes"/>
    <s v="No"/>
    <n v="0"/>
    <n v="0"/>
    <n v="12375.35"/>
    <n v="-12375.35"/>
    <n v="0.3535814285714286"/>
    <m/>
    <s v="No"/>
    <m/>
    <m/>
    <m/>
    <x v="1"/>
    <n v="1715"/>
    <n v="2475.0700000000002"/>
    <s v="Ok"/>
    <n v="0"/>
    <n v="0"/>
  </r>
  <r>
    <n v="1716"/>
    <s v="Nassau"/>
    <s v="26-2N-28-168P-0004-0000"/>
    <n v="2475.0700000000002"/>
    <n v="2017"/>
    <n v="2475.0700000000002"/>
    <n v="2475.0700000000002"/>
    <n v="0"/>
    <n v="94008"/>
    <s v="FERNANDINA BEACH"/>
    <s v="Florida"/>
    <n v="32034"/>
    <s v="94008 HEMLOCK CT"/>
    <s v="FERNANDINA BEACH FL 32034"/>
    <n v="-81.542083031267396"/>
    <n v="30.604539207624001"/>
    <s v="ADVANTAGE HOME BUILDERS INC"/>
    <n v="0"/>
    <s v="VACANT RESIDENTIAL"/>
    <n v="8001"/>
    <s v="Residential-Vacant Land"/>
    <n v="2017"/>
    <n v="35000"/>
    <n v="2017"/>
    <n v="35000"/>
    <n v="2258.96"/>
    <n v="0.91268529778955743"/>
    <s v="No"/>
    <s v="No"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94008 HEMLOCK CT"/>
    <s v="Fernandina Beach"/>
    <s v="Florida"/>
    <n v="32034"/>
    <s v="94008 HEMLOCK CT FERNANDINA BEACH FL 32034"/>
    <s v=""/>
    <s v="Pass"/>
    <s v="No"/>
    <s v="FV&lt;$10K"/>
    <s v="N/A"/>
    <s v="No, &lt; $20K Lien"/>
    <s v="No, Lien &lt; $20K"/>
    <s v="N/A"/>
    <s v="No"/>
    <s v="No"/>
    <n v="1"/>
    <s v="No"/>
    <n v="35000"/>
    <n v="1"/>
    <n v="35000"/>
    <m/>
    <n v="0"/>
    <n v="0"/>
    <s v=""/>
    <e v="#N/A"/>
    <n v="35000"/>
    <s v="No"/>
    <s v="V"/>
    <s v="Yes"/>
    <s v="No"/>
    <n v="0"/>
    <n v="0"/>
    <n v="12375.35"/>
    <n v="-12375.35"/>
    <n v="0.3535814285714286"/>
    <m/>
    <s v="No"/>
    <m/>
    <m/>
    <m/>
    <x v="1"/>
    <n v="1716"/>
    <n v="2475.0700000000002"/>
    <s v="Ok"/>
    <n v="0"/>
    <n v="0"/>
  </r>
  <r>
    <n v="1717"/>
    <s v="Nassau"/>
    <s v="26-2N-28-168P-0005-0000"/>
    <n v="2475.0700000000002"/>
    <n v="2017"/>
    <n v="2475.0700000000002"/>
    <n v="2475.0700000000002"/>
    <n v="0"/>
    <n v="94010"/>
    <s v="FERNANDINA BEACH"/>
    <s v="Florida"/>
    <n v="32034"/>
    <s v="94010 HEMLOCK CT"/>
    <s v="FERNANDINA BEACH FL 32034"/>
    <n v="-81.542312792954107"/>
    <n v="30.604534497511999"/>
    <s v="ADVANTAGE HOME BUILDERS INC"/>
    <n v="0"/>
    <s v="VACANT RESIDENTIAL"/>
    <n v="8001"/>
    <s v="Residential-Vacant Land"/>
    <n v="2017"/>
    <n v="35000"/>
    <n v="2017"/>
    <n v="35000"/>
    <n v="2258.96"/>
    <n v="0.91268529778955743"/>
    <s v="No"/>
    <s v="No"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94010 HEMLOCK CT"/>
    <s v="Fernandina Beach"/>
    <s v="Florida"/>
    <n v="32034"/>
    <s v="94010 HEMLOCK CT FERNANDINA BEACH FL 32034"/>
    <s v=""/>
    <s v="Pass"/>
    <s v="No"/>
    <s v="FV&lt;$10K"/>
    <s v="N/A"/>
    <s v="No, &lt; $20K Lien"/>
    <s v="No, Lien &lt; $20K"/>
    <s v="N/A"/>
    <s v="No"/>
    <s v="No"/>
    <n v="1"/>
    <s v="No"/>
    <n v="35000"/>
    <n v="1"/>
    <n v="35000"/>
    <m/>
    <n v="0"/>
    <n v="0"/>
    <s v=""/>
    <e v="#N/A"/>
    <n v="35000"/>
    <s v="No"/>
    <s v="V"/>
    <s v="Yes"/>
    <s v="No"/>
    <n v="0"/>
    <n v="0"/>
    <n v="12375.35"/>
    <n v="-12375.35"/>
    <n v="0.3535814285714286"/>
    <m/>
    <s v="No"/>
    <m/>
    <m/>
    <m/>
    <x v="1"/>
    <n v="1717"/>
    <n v="2475.0700000000002"/>
    <s v="Ok"/>
    <n v="0"/>
    <n v="0"/>
  </r>
  <r>
    <n v="1718"/>
    <s v="Nassau"/>
    <s v="26-2N-28-168P-0006-0000"/>
    <n v="2475.0700000000002"/>
    <n v="2017"/>
    <n v="2475.0700000000002"/>
    <n v="2475.0700000000002"/>
    <n v="0"/>
    <n v="94012"/>
    <s v="FERNANDINA BEACH"/>
    <s v="Florida"/>
    <n v="32034"/>
    <s v="94012 HEMLOCK CT"/>
    <s v="FERNANDINA BEACH FL 32034"/>
    <n v="-81.542619304333101"/>
    <n v="30.6045130365546"/>
    <s v="ADVANTAGE HOME BUILDERS INC"/>
    <n v="0"/>
    <s v="VACANT RESIDENTIAL"/>
    <n v="8001"/>
    <s v="Residential-Vacant Land"/>
    <n v="2017"/>
    <n v="35000"/>
    <n v="2017"/>
    <n v="35000"/>
    <n v="2258.96"/>
    <n v="0.91268529778955743"/>
    <s v="No"/>
    <s v="No"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94012 HEMLOCK CT"/>
    <s v="Fernandina Beach"/>
    <s v="Florida"/>
    <n v="32034"/>
    <s v="94012 HEMLOCK CT FERNANDINA BEACH FL 32034"/>
    <s v=""/>
    <s v="Pass"/>
    <s v="No"/>
    <s v="FV&lt;$10K"/>
    <s v="N/A"/>
    <s v="No, &lt; $20K Lien"/>
    <s v="No, Lien &lt; $20K"/>
    <s v="N/A"/>
    <s v="No"/>
    <s v="No"/>
    <n v="1"/>
    <s v="No"/>
    <n v="35000"/>
    <n v="1"/>
    <n v="35000"/>
    <m/>
    <n v="0"/>
    <n v="0"/>
    <s v=""/>
    <e v="#N/A"/>
    <n v="35000"/>
    <s v="No"/>
    <s v="V"/>
    <s v="Yes"/>
    <s v="No"/>
    <n v="0"/>
    <n v="0"/>
    <n v="12375.35"/>
    <n v="-12375.35"/>
    <n v="0.3535814285714286"/>
    <m/>
    <s v="No"/>
    <m/>
    <m/>
    <m/>
    <x v="1"/>
    <n v="1718"/>
    <n v="2475.0700000000002"/>
    <s v="Ok"/>
    <n v="0"/>
    <n v="0"/>
  </r>
  <r>
    <n v="1719"/>
    <s v="Nassau"/>
    <s v="26-2N-28-168P-0007-0000"/>
    <n v="2475.0700000000002"/>
    <n v="2017"/>
    <n v="2475.0700000000002"/>
    <n v="2475.0700000000002"/>
    <n v="0"/>
    <n v="94014"/>
    <s v="FERNANDINA BEACH"/>
    <s v="Florida"/>
    <n v="32034"/>
    <s v="94014 HEMLOCK CT"/>
    <s v="FERNANDINA BEACH FL 32034"/>
    <n v="-81.542798749922198"/>
    <n v="30.604759835471299"/>
    <s v="ADVANTAGE HOME BUILDERS INC"/>
    <n v="0"/>
    <s v="VACANT RESIDENTIAL"/>
    <n v="8001"/>
    <s v="Residential-Vacant Land"/>
    <n v="2017"/>
    <n v="35000"/>
    <n v="2017"/>
    <n v="35000"/>
    <n v="2258.96"/>
    <n v="0.91268529778955743"/>
    <s v="No"/>
    <s v="No"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94014 HEMLOCK CT"/>
    <s v="Fernandina Beach"/>
    <s v="Florida"/>
    <n v="32034"/>
    <s v="94014 HEMLOCK CT FERNANDINA BEACH FL 32034"/>
    <s v=""/>
    <s v="Pass"/>
    <s v="No"/>
    <s v="FV&lt;$10K"/>
    <s v="N/A"/>
    <s v="No, &lt; $20K Lien"/>
    <s v="No, Lien &lt; $20K"/>
    <s v="N/A"/>
    <s v="No"/>
    <s v="No"/>
    <n v="1"/>
    <s v="No"/>
    <n v="35000"/>
    <n v="1"/>
    <n v="35000"/>
    <m/>
    <n v="0"/>
    <n v="0"/>
    <s v=""/>
    <e v="#N/A"/>
    <n v="35000"/>
    <s v="No"/>
    <s v="V"/>
    <s v="Yes"/>
    <s v="No"/>
    <n v="0"/>
    <n v="0"/>
    <n v="12375.35"/>
    <n v="-12375.35"/>
    <n v="0.3535814285714286"/>
    <m/>
    <s v="No"/>
    <m/>
    <m/>
    <m/>
    <x v="1"/>
    <n v="1719"/>
    <n v="2475.0700000000002"/>
    <s v="Ok"/>
    <n v="0"/>
    <n v="0"/>
  </r>
  <r>
    <n v="1720"/>
    <s v="Nassau"/>
    <s v="26-2N-28-168P-0008-0000"/>
    <n v="2475.0700000000002"/>
    <n v="2017"/>
    <n v="2475.0700000000002"/>
    <n v="2475.0700000000002"/>
    <n v="0"/>
    <n v="94016"/>
    <s v="FERNANDINA BEACH"/>
    <s v="Florida"/>
    <n v="32034"/>
    <s v="94016 HEMLOCK CT"/>
    <s v="FERNANDINA BEACH FL 32034"/>
    <n v="-81.542729601942099"/>
    <n v="30.605004853912799"/>
    <s v="ADVANTAGE HOME BUILDERS INC"/>
    <n v="0"/>
    <s v="VACANT RESIDENTIAL"/>
    <n v="8001"/>
    <s v="Residential-Vacant Land"/>
    <n v="2017"/>
    <n v="35000"/>
    <n v="2017"/>
    <n v="35000"/>
    <n v="2258.96"/>
    <n v="0.91268529778955743"/>
    <s v="No"/>
    <s v="No"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94016 HEMLOCK CT"/>
    <s v="Fernandina Beach"/>
    <s v="Florida"/>
    <n v="32034"/>
    <s v="94016 HEMLOCK CT FERNANDINA BEACH FL 32034"/>
    <s v=""/>
    <s v="Pass"/>
    <s v="No"/>
    <s v="FV&lt;$10K"/>
    <s v="N/A"/>
    <s v="No, &lt; $20K Lien"/>
    <s v="No, Lien &lt; $20K"/>
    <s v="N/A"/>
    <s v="No"/>
    <s v="No"/>
    <n v="1"/>
    <s v="No"/>
    <n v="35000"/>
    <n v="1"/>
    <n v="35000"/>
    <m/>
    <n v="0"/>
    <n v="0"/>
    <s v=""/>
    <e v="#N/A"/>
    <n v="35000"/>
    <s v="No"/>
    <s v="V"/>
    <s v="Yes"/>
    <s v="No"/>
    <n v="0"/>
    <n v="0"/>
    <n v="12375.35"/>
    <n v="-12375.35"/>
    <n v="0.3535814285714286"/>
    <m/>
    <s v="No"/>
    <m/>
    <m/>
    <m/>
    <x v="1"/>
    <n v="1720"/>
    <n v="2475.0700000000002"/>
    <s v="Ok"/>
    <n v="0"/>
    <n v="0"/>
  </r>
  <r>
    <n v="1721"/>
    <s v="Nassau"/>
    <s v="26-2N-28-168P-0011-0000"/>
    <n v="2802.52"/>
    <n v="2017"/>
    <n v="2802.52"/>
    <n v="2802.52"/>
    <n v="0"/>
    <n v="94022"/>
    <s v="FERNANDINA BEACH"/>
    <s v="Florida"/>
    <n v="32034"/>
    <s v="94022 HEMLOCK CT"/>
    <s v="FERNANDINA BEACH FL 32034"/>
    <n v="-81.542025332510505"/>
    <n v="30.605247734918599"/>
    <s v="ADVANTAGE HOME BUILDERS INC"/>
    <n v="0"/>
    <s v="VACANT RESIDENTIAL"/>
    <n v="8001"/>
    <s v="Residential-Vacant Land"/>
    <n v="2017"/>
    <n v="55000"/>
    <n v="2017"/>
    <n v="55000"/>
    <n v="2561.7399999999998"/>
    <n v="0.91408446683698952"/>
    <s v="No"/>
    <s v="No"/>
    <m/>
    <m/>
    <m/>
    <m/>
    <m/>
    <s v="I"/>
    <s v="I"/>
    <s v="I"/>
    <n v="0"/>
    <n v="0"/>
    <n v="0"/>
    <n v="0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94022 HEMLOCK CT"/>
    <s v="Fernandina Beach"/>
    <s v="Florida"/>
    <n v="32034"/>
    <s v="94022 HEMLOCK CT FERNANDINA BEACH FL 32034"/>
    <s v=""/>
    <s v="Pass"/>
    <s v="No"/>
    <s v="FV&lt;$10K"/>
    <s v="N/A"/>
    <s v="No, &lt; $20K Lien"/>
    <s v="No, Lien &lt; $20K"/>
    <s v="N/A"/>
    <s v="No"/>
    <s v="No"/>
    <n v="1"/>
    <s v="No"/>
    <n v="55000"/>
    <n v="1"/>
    <n v="55000"/>
    <m/>
    <n v="0"/>
    <n v="0"/>
    <s v=""/>
    <e v="#N/A"/>
    <n v="55000"/>
    <s v="No"/>
    <s v="V"/>
    <s v="Yes"/>
    <s v="No"/>
    <n v="0"/>
    <n v="0"/>
    <n v="14012.6"/>
    <n v="-14012.6"/>
    <n v="0.25477454545454548"/>
    <m/>
    <s v="No"/>
    <m/>
    <m/>
    <m/>
    <x v="1"/>
    <n v="1721"/>
    <n v="2802.52"/>
    <s v="Ok"/>
    <n v="0"/>
    <n v="0"/>
  </r>
  <r>
    <n v="1722"/>
    <s v="Nassau"/>
    <s v="26-2N-28-168P-0012-0000"/>
    <n v="2802.52"/>
    <n v="2017"/>
    <n v="2802.52"/>
    <n v="2802.52"/>
    <n v="0"/>
    <n v="94024"/>
    <s v="FERNANDINA BEACH"/>
    <s v="Florida"/>
    <n v="32034"/>
    <s v="94024 HEMLOCK CT"/>
    <s v="FERNANDINA BEACH FL 32034"/>
    <n v="-81.541654556856699"/>
    <n v="30.6051698290334"/>
    <s v="ADVANTAGE HOME BUILDERS INC"/>
    <n v="0"/>
    <s v="VACANT RESIDENTIAL"/>
    <n v="8001"/>
    <s v="Residential-Vacant Land"/>
    <n v="2017"/>
    <n v="55000"/>
    <n v="2017"/>
    <n v="55000"/>
    <n v="2561.7399999999998"/>
    <n v="0.91408446683698952"/>
    <s v="No"/>
    <s v="No"/>
    <m/>
    <m/>
    <m/>
    <m/>
    <m/>
    <s v="I"/>
    <s v="I"/>
    <s v="I"/>
    <n v="0"/>
    <n v="0"/>
    <n v="0"/>
    <n v="0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94024 HEMLOCK CT"/>
    <s v="Fernandina Beach"/>
    <s v="Florida"/>
    <n v="32034"/>
    <s v="94024 HEMLOCK CT FERNANDINA BEACH FL 32034"/>
    <s v=""/>
    <s v="Pass"/>
    <s v="No"/>
    <s v="FV&lt;$10K"/>
    <s v="N/A"/>
    <s v="No, &lt; $20K Lien"/>
    <s v="No, Lien &lt; $20K"/>
    <s v="N/A"/>
    <s v="No"/>
    <s v="No"/>
    <n v="1"/>
    <s v="No"/>
    <n v="55000"/>
    <n v="1"/>
    <n v="55000"/>
    <m/>
    <n v="0"/>
    <n v="0"/>
    <s v=""/>
    <e v="#N/A"/>
    <n v="55000"/>
    <s v="No"/>
    <s v="V"/>
    <s v="Yes"/>
    <s v="No"/>
    <n v="0"/>
    <n v="0"/>
    <n v="14012.6"/>
    <n v="-14012.6"/>
    <n v="0.25477454545454548"/>
    <m/>
    <s v="No"/>
    <m/>
    <m/>
    <m/>
    <x v="1"/>
    <n v="1722"/>
    <n v="2802.52"/>
    <s v="Ok"/>
    <n v="0"/>
    <n v="0"/>
  </r>
  <r>
    <n v="1723"/>
    <s v="Nassau"/>
    <s v="26-2N-28-168P-0013-0000"/>
    <n v="2475.0700000000002"/>
    <n v="2017"/>
    <n v="2475.0700000000002"/>
    <n v="2475.0700000000002"/>
    <n v="0"/>
    <n v="94028"/>
    <s v="FERNANDINA BEACH"/>
    <s v="Florida"/>
    <n v="32034"/>
    <s v="94028 HEMLOCK CT"/>
    <s v="FERNANDINA BEACH FL 32034"/>
    <n v="-81.540965722591693"/>
    <n v="30.604609036044"/>
    <s v="ADVANTAGE HOME BUILDERS INC"/>
    <n v="0"/>
    <s v="VACANT RESIDENTIAL"/>
    <n v="8001"/>
    <s v="Residential-Vacant Land"/>
    <n v="2017"/>
    <n v="35000"/>
    <n v="2017"/>
    <n v="35000"/>
    <n v="2258.96"/>
    <n v="0.91268529778955743"/>
    <s v="No"/>
    <s v="No"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94028 HEMLOCK CT"/>
    <s v="Fernandina Beach"/>
    <s v="Florida"/>
    <n v="32034"/>
    <s v="94028 HEMLOCK CT FERNANDINA BEACH FL 32034"/>
    <s v=""/>
    <s v="Pass"/>
    <s v="No"/>
    <s v="FV&lt;$10K"/>
    <s v="N/A"/>
    <s v="No, &lt; $20K Lien"/>
    <s v="No, Lien &lt; $20K"/>
    <s v="N/A"/>
    <s v="No"/>
    <s v="No"/>
    <n v="1"/>
    <s v="No"/>
    <n v="35000"/>
    <n v="1"/>
    <n v="35000"/>
    <m/>
    <n v="0"/>
    <n v="0"/>
    <s v=""/>
    <e v="#N/A"/>
    <n v="35000"/>
    <s v="No"/>
    <s v="V"/>
    <s v="Yes"/>
    <s v="No"/>
    <n v="0"/>
    <n v="0"/>
    <n v="12375.35"/>
    <n v="-12375.35"/>
    <n v="0.3535814285714286"/>
    <m/>
    <s v="No"/>
    <m/>
    <m/>
    <m/>
    <x v="1"/>
    <n v="1723"/>
    <n v="2475.0700000000002"/>
    <s v="Ok"/>
    <n v="0"/>
    <n v="0"/>
  </r>
  <r>
    <n v="1724"/>
    <s v="Nassau"/>
    <s v="26-2N-28-168P-0014-0000"/>
    <n v="2475.0700000000002"/>
    <n v="2017"/>
    <n v="2475.0700000000002"/>
    <n v="2475.0700000000002"/>
    <n v="0"/>
    <n v="94030"/>
    <s v="FERNANDINA BEACH"/>
    <s v="Florida"/>
    <n v="32034"/>
    <s v="94030 HEMLOCK CT"/>
    <s v="FERNANDINA BEACH FL 32034"/>
    <n v="-81.540819660104702"/>
    <n v="30.604810582908399"/>
    <s v="ADVANTAGE HOME BUILDERS INC"/>
    <n v="0"/>
    <s v="VACANT RESIDENTIAL"/>
    <n v="8001"/>
    <s v="Residential-Vacant Land"/>
    <n v="2017"/>
    <n v="35000"/>
    <n v="2017"/>
    <n v="35000"/>
    <n v="2258.96"/>
    <n v="0.91268529778955743"/>
    <s v="No"/>
    <s v="No"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94030 HEMLOCK CT"/>
    <s v="Fernandina Beach"/>
    <s v="Florida"/>
    <n v="32034"/>
    <s v="94030 HEMLOCK CT FERNANDINA BEACH FL 32034"/>
    <s v=""/>
    <s v="Pass"/>
    <s v="No"/>
    <s v="FV&lt;$10K"/>
    <s v="N/A"/>
    <s v="No, &lt; $20K Lien"/>
    <s v="No, Lien &lt; $20K"/>
    <s v="N/A"/>
    <s v="No"/>
    <s v="No"/>
    <n v="1"/>
    <s v="No"/>
    <n v="35000"/>
    <n v="1"/>
    <n v="35000"/>
    <m/>
    <n v="0"/>
    <n v="0"/>
    <s v=""/>
    <e v="#N/A"/>
    <n v="35000"/>
    <s v="No"/>
    <s v="V"/>
    <s v="Yes"/>
    <s v="No"/>
    <n v="0"/>
    <n v="0"/>
    <n v="12375.35"/>
    <n v="-12375.35"/>
    <n v="0.3535814285714286"/>
    <m/>
    <s v="No"/>
    <m/>
    <m/>
    <m/>
    <x v="1"/>
    <n v="1724"/>
    <n v="2475.0700000000002"/>
    <s v="Ok"/>
    <n v="0"/>
    <n v="0"/>
  </r>
  <r>
    <n v="1725"/>
    <s v="Nassau"/>
    <s v="27-2N-28-0000-0004-0000"/>
    <n v="5406.24"/>
    <n v="2017"/>
    <n v="5406.24"/>
    <n v="5406.24"/>
    <n v="0"/>
    <n v="942699"/>
    <s v="FERNANDINA BEACH"/>
    <s v="Florida"/>
    <n v="32034"/>
    <s v="942699 OLD NASSAUVILLE RD"/>
    <s v="FERNANDINA BEACH FL 32034"/>
    <n v="-81.516088691726793"/>
    <n v="30.616767374258298"/>
    <s v="BRADDOCK DALE P"/>
    <n v="21"/>
    <s v="RESTAURANTS, CAFETERIAS"/>
    <n v="2012"/>
    <s v="Restaurant"/>
    <n v="2017"/>
    <n v="303547"/>
    <n v="2017"/>
    <n v="360216"/>
    <n v="4969.24"/>
    <n v="0.9191674805410045"/>
    <s v="No"/>
    <m/>
    <s v="No"/>
    <m/>
    <s v="No"/>
    <s v="No"/>
    <s v="No"/>
    <s v="I"/>
    <s v="I"/>
    <s v="I"/>
    <s v="I"/>
    <s v="I"/>
    <s v="I"/>
    <s v="I"/>
    <s v="No"/>
    <s v="No"/>
    <s v="No"/>
    <n v="0"/>
    <n v="0"/>
    <n v="325000"/>
    <s v="SELLER TAKE-BACK"/>
    <n v="0"/>
    <n v="4"/>
    <s v="Potential High Risk"/>
    <s v="Moderate"/>
    <n v="1"/>
    <s v="No"/>
    <s v="No"/>
    <s v="No"/>
    <s v="Without Environmental Issues"/>
    <s v="No"/>
    <s v="None"/>
    <s v="942699 OLD NASSAUVILLE RD"/>
    <s v="Fernandina Beach"/>
    <s v="Florida"/>
    <n v="32034"/>
    <s v="942699 OLD NASSAUVILLE RD FERNANDINA BEACH FL 32034"/>
    <s v="L"/>
    <s v="Pass"/>
    <s v="No"/>
    <s v="FV&lt;$10K"/>
    <s v="N/A"/>
    <s v="No, &lt; $20K Lien"/>
    <s v="No, Lien &lt; $20K"/>
    <s v="N/A"/>
    <s v="No"/>
    <s v="No"/>
    <n v="1"/>
    <s v="No"/>
    <n v="303547"/>
    <n v="1"/>
    <n v="303547"/>
    <m/>
    <n v="0"/>
    <n v="0"/>
    <s v=""/>
    <e v="#N/A"/>
    <n v="303547"/>
    <s v="No"/>
    <s v="C"/>
    <s v="No"/>
    <s v="No"/>
    <n v="0.3"/>
    <n v="91064.099999999991"/>
    <n v="27031.199999999997"/>
    <n v="64032.899999999994"/>
    <n v="8.905111893710034E-2"/>
    <m/>
    <s v="No"/>
    <m/>
    <m/>
    <m/>
    <x v="0"/>
    <n v="1725"/>
    <n v="5406.24"/>
    <s v="Ok"/>
    <n v="0"/>
    <n v="0"/>
  </r>
  <r>
    <n v="1726"/>
    <s v="Nassau"/>
    <s v="27-2N-28-004L-0127-0000"/>
    <n v="1192.17"/>
    <n v="2017"/>
    <e v="#N/A"/>
    <e v="#N/A"/>
    <e v="#N/A"/>
    <e v="#N/A"/>
    <e v="#N/A"/>
    <e v="#N/A"/>
    <e v="#N/A"/>
    <e v="#N/A"/>
    <e v="#N/A"/>
    <e v="#N/A"/>
    <e v="#N/A"/>
    <e v="#N/A"/>
    <n v="4"/>
    <s v="CONDOMINIA"/>
    <e v="#N/A"/>
    <e v="#N/A"/>
    <n v="2017"/>
    <n v="63800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63800"/>
    <n v="1"/>
    <n v="63800"/>
    <m/>
    <e v="#N/A"/>
    <e v="#N/A"/>
    <s v=""/>
    <e v="#N/A"/>
    <n v="63800"/>
    <s v="No"/>
    <s v="R"/>
    <s v="No"/>
    <s v="No"/>
    <n v="0.35"/>
    <n v="22330"/>
    <e v="#N/A"/>
    <e v="#N/A"/>
    <e v="#N/A"/>
    <m/>
    <e v="#N/A"/>
    <m/>
    <m/>
    <m/>
    <x v="5"/>
    <n v="1726"/>
    <n v="1192.17"/>
    <e v="#N/A"/>
    <e v="#N/A"/>
    <e v="#N/A"/>
  </r>
  <r>
    <n v="1727"/>
    <s v="Nassau"/>
    <s v="27-2N-28-004L-0G22-0000"/>
    <n v="113.87"/>
    <n v="2017"/>
    <n v="113.87"/>
    <n v="113.87"/>
    <n v="0"/>
    <m/>
    <s v="FERNANDINA BEACH"/>
    <s v="Florida"/>
    <n v="32034"/>
    <s v="PARADISE COMMONS"/>
    <s v="FERNANDINA BEACH FL 32034"/>
    <n v="-81.526905598080006"/>
    <n v="30.6168609622997"/>
    <s v="AMELIA INVEST LLC"/>
    <n v="4"/>
    <s v="CONDOMINIA"/>
    <n v="1004"/>
    <s v="Condominium (Residential)"/>
    <n v="2017"/>
    <n v="5000"/>
    <n v="2017"/>
    <n v="5000"/>
    <n v="75.7"/>
    <n v="0.66479318521120578"/>
    <m/>
    <m/>
    <m/>
    <s v="No"/>
    <m/>
    <s v="No"/>
    <s v="No"/>
    <s v="I"/>
    <s v="I"/>
    <s v="I"/>
    <n v="0"/>
    <n v="0"/>
    <n v="0"/>
    <n v="0"/>
    <s v="No"/>
    <s v="No"/>
    <s v="No"/>
    <n v="0"/>
    <n v="0"/>
    <n v="0"/>
    <n v="0"/>
    <n v="0"/>
    <n v="3"/>
    <s v="Potential Low Risk"/>
    <n v="0"/>
    <n v="0"/>
    <s v="No"/>
    <s v="No"/>
    <s v="No"/>
    <s v="Without Environmental Issues"/>
    <s v="No"/>
    <s v="None"/>
    <s v="PARADISE COMMONS"/>
    <s v="Fernandina Beach"/>
    <s v="Florida"/>
    <n v="32034"/>
    <s v="PARADISE COMMONS FERNANDINA BEACH FL 32034"/>
    <s v=""/>
    <s v="Lien&lt;$150"/>
    <s v="No"/>
    <s v="FV&lt;$10K"/>
    <s v="N/A"/>
    <s v="No, &lt; $20K Lien"/>
    <s v="No, Lien &lt; $20K"/>
    <s v="N/A"/>
    <s v="No"/>
    <s v="No"/>
    <n v="0"/>
    <s v="No"/>
    <n v="5000"/>
    <n v="1"/>
    <n v="5000"/>
    <m/>
    <n v="0"/>
    <n v="0"/>
    <s v=""/>
    <e v="#N/A"/>
    <n v="5000"/>
    <s v="No"/>
    <s v="R"/>
    <s v="No"/>
    <s v="No"/>
    <n v="0.35"/>
    <n v="1750"/>
    <n v="455.48"/>
    <n v="1294.52"/>
    <n v="9.109600000000001E-2"/>
    <m/>
    <s v="No"/>
    <m/>
    <m/>
    <m/>
    <x v="2"/>
    <n v="1727"/>
    <n v="113.87"/>
    <s v="Ok"/>
    <n v="0"/>
    <n v="0"/>
  </r>
  <r>
    <n v="1728"/>
    <s v="Nassau"/>
    <s v="27-2N-28-004L-0G30-0000"/>
    <n v="113.87"/>
    <n v="2017"/>
    <n v="113.87"/>
    <n v="113.87"/>
    <n v="0"/>
    <m/>
    <s v="FERNANDINA BEACH"/>
    <s v="Florida"/>
    <n v="32034"/>
    <s v="PARADISE COMMONS"/>
    <s v="FERNANDINA BEACH FL 32034"/>
    <n v="-81.526905598080006"/>
    <n v="30.6168609622997"/>
    <s v="AMELIA INVEST LLC"/>
    <n v="4"/>
    <s v="CONDOMINIA"/>
    <n v="1004"/>
    <s v="Condominium (Residential)"/>
    <n v="2017"/>
    <n v="5000"/>
    <n v="2017"/>
    <n v="5000"/>
    <n v="75.7"/>
    <n v="0.66479318521120578"/>
    <s v="No"/>
    <m/>
    <m/>
    <m/>
    <m/>
    <s v="No"/>
    <s v="No"/>
    <s v="I"/>
    <s v="I"/>
    <s v="I"/>
    <n v="0"/>
    <n v="0"/>
    <n v="0"/>
    <n v="0"/>
    <s v="No"/>
    <s v="No"/>
    <s v="No"/>
    <n v="0"/>
    <n v="0"/>
    <n v="0"/>
    <n v="0"/>
    <n v="0"/>
    <n v="3"/>
    <s v="Potential Low Risk"/>
    <n v="0"/>
    <n v="1"/>
    <s v="No"/>
    <s v="No"/>
    <s v="No"/>
    <s v="Without Environmental Issues"/>
    <s v="No"/>
    <s v="None"/>
    <s v="PARADISE COMMONS"/>
    <s v="Fernandina Beach"/>
    <s v="Florida"/>
    <n v="32034"/>
    <s v="PARADISE COMMONS FERNANDINA BEACH FL 32034"/>
    <s v=""/>
    <s v="Lien&lt;$150"/>
    <s v="No"/>
    <s v="FV&lt;$10K"/>
    <s v="N/A"/>
    <s v="No, &lt; $20K Lien"/>
    <s v="No, Lien &lt; $20K"/>
    <s v="N/A"/>
    <s v="No"/>
    <s v="No"/>
    <n v="1"/>
    <s v="No"/>
    <n v="5000"/>
    <n v="1"/>
    <n v="5000"/>
    <m/>
    <n v="0"/>
    <n v="0"/>
    <s v=""/>
    <e v="#N/A"/>
    <n v="5000"/>
    <s v="No"/>
    <s v="R"/>
    <s v="No"/>
    <s v="No"/>
    <n v="0.35"/>
    <n v="1750"/>
    <n v="569.35"/>
    <n v="1180.6500000000001"/>
    <n v="0.11387"/>
    <m/>
    <s v="No"/>
    <m/>
    <m/>
    <m/>
    <x v="2"/>
    <n v="1728"/>
    <n v="113.87"/>
    <s v="Ok"/>
    <n v="0"/>
    <n v="0"/>
  </r>
  <r>
    <n v="1729"/>
    <s v="Nassau"/>
    <s v="27-2N-28-004L-1222-0000"/>
    <n v="1278.6500000000001"/>
    <n v="2017"/>
    <n v="1278.6500000000001"/>
    <n v="1278.6500000000001"/>
    <n v="0"/>
    <n v="23671"/>
    <s v="FERNANDINA BEACH"/>
    <s v="Florida"/>
    <n v="32034"/>
    <s v="23671 BAHAMA PT 1222"/>
    <s v="FERNANDINA BEACH FL 32034"/>
    <n v="-81.526905598080006"/>
    <n v="30.6168609622997"/>
    <s v="ANDREWS WALTER F"/>
    <n v="4"/>
    <s v="CONDOMINIA"/>
    <n v="1004"/>
    <s v="Condominium (Residential)"/>
    <n v="2017"/>
    <n v="69300"/>
    <n v="2017"/>
    <n v="85000"/>
    <n v="1152.71"/>
    <n v="0.90150549407578306"/>
    <s v="No"/>
    <m/>
    <s v="No"/>
    <s v="No"/>
    <s v="No"/>
    <s v="No"/>
    <m/>
    <s v="I"/>
    <s v="I"/>
    <s v="I"/>
    <s v="I"/>
    <s v="I"/>
    <s v="I"/>
    <s v="I"/>
    <s v="No"/>
    <s v="No"/>
    <s v="No"/>
    <n v="0"/>
    <n v="0"/>
    <n v="0"/>
    <n v="0"/>
    <n v="0"/>
    <n v="3"/>
    <s v="Potential Low Risk"/>
    <s v="Minimal"/>
    <n v="1"/>
    <s v="No"/>
    <s v="Yes"/>
    <s v="No"/>
    <s v="Without Environmental Issues"/>
    <s v="No"/>
    <s v="None"/>
    <s v="23671 BAHAMA PT 1222"/>
    <s v="Fernandina Beach"/>
    <s v="Florida"/>
    <n v="32034"/>
    <s v="23671 BAHAMA PT 1222 FERNANDINA BEACH FL 32034"/>
    <s v=""/>
    <s v="Pass"/>
    <s v="Yes"/>
    <s v="FV&lt;$10K"/>
    <s v="N/A"/>
    <s v="No, &lt; $20K Lien"/>
    <s v="No, Lien &lt; $20K"/>
    <s v="N/A"/>
    <s v="No"/>
    <s v="No"/>
    <n v="1"/>
    <s v="No"/>
    <n v="69300"/>
    <n v="1"/>
    <n v="69300"/>
    <m/>
    <n v="0"/>
    <n v="0"/>
    <s v=""/>
    <e v="#N/A"/>
    <n v="69300"/>
    <s v="No"/>
    <s v="R"/>
    <s v="No"/>
    <s v="No"/>
    <n v="0.35"/>
    <n v="24255"/>
    <n v="6393.25"/>
    <n v="17861.75"/>
    <n v="9.2254689754689756E-2"/>
    <m/>
    <s v="No"/>
    <m/>
    <m/>
    <m/>
    <x v="0"/>
    <n v="1729"/>
    <n v="1278.6500000000001"/>
    <s v="Ok"/>
    <n v="0"/>
    <n v="0"/>
  </r>
  <r>
    <n v="1730"/>
    <s v="Nassau"/>
    <s v="27-2N-28-004L-1524-0000"/>
    <n v="1423.67"/>
    <n v="2017"/>
    <n v="1423.67"/>
    <n v="1423.67"/>
    <n v="0"/>
    <n v="23583"/>
    <s v="FERNANDINA BEACH"/>
    <s v="Florida"/>
    <n v="32034"/>
    <s v="23583 BAHAMA PT 1524"/>
    <s v="FERNANDINA BEACH FL 32034"/>
    <n v="-81.526905598080006"/>
    <n v="30.6168609622997"/>
    <s v="LINDSAY DEBORAH L"/>
    <n v="4"/>
    <s v="CONDOMINIA"/>
    <n v="1004"/>
    <s v="Condominium (Residential)"/>
    <n v="2017"/>
    <n v="85000"/>
    <n v="2017"/>
    <n v="85000"/>
    <n v="1286.8"/>
    <n v="0.90386114759740666"/>
    <s v="No"/>
    <m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3"/>
    <s v="Potential Low Risk"/>
    <n v="0"/>
    <n v="1"/>
    <s v="No"/>
    <s v="No"/>
    <s v="No"/>
    <s v="Without Environmental Issues"/>
    <s v="No"/>
    <s v="None"/>
    <s v="23583 BAHAMA PT 1524"/>
    <s v="Fernandina Beach"/>
    <s v="Florida"/>
    <n v="32034"/>
    <s v="23583 BAHAMA PT 1524 FERNANDINA BEACH FL 32034"/>
    <s v=""/>
    <s v="Pass"/>
    <s v="No"/>
    <s v="FV&lt;$10K"/>
    <s v="N/A"/>
    <s v="No, &lt; $20K Lien"/>
    <s v="No, Lien &lt; $20K"/>
    <s v="N/A"/>
    <s v="No"/>
    <s v="No"/>
    <n v="1"/>
    <s v="No"/>
    <n v="85000"/>
    <n v="1"/>
    <n v="85000"/>
    <m/>
    <n v="0"/>
    <n v="0"/>
    <s v=""/>
    <e v="#N/A"/>
    <n v="85000"/>
    <s v="No"/>
    <s v="R"/>
    <s v="No"/>
    <s v="No"/>
    <n v="0.35"/>
    <n v="29749.999999999996"/>
    <n v="7118.35"/>
    <n v="22631.649999999994"/>
    <n v="8.3745294117647057E-2"/>
    <m/>
    <s v="No"/>
    <m/>
    <m/>
    <m/>
    <x v="0"/>
    <n v="1730"/>
    <n v="1423.67"/>
    <s v="Ok"/>
    <n v="0"/>
    <n v="0"/>
  </r>
  <r>
    <n v="1731"/>
    <s v="Nassau"/>
    <s v="27-2N-28-014A-0006-0000"/>
    <n v="350.34"/>
    <n v="2017"/>
    <n v="350.34"/>
    <n v="350.34"/>
    <n v="0"/>
    <n v="23722"/>
    <s v="FERNANDINA BEACH"/>
    <s v="Florida"/>
    <n v="32034"/>
    <s v="23722 ARRIGO BLVD"/>
    <s v="FERNANDINA BEACH FL 32034"/>
    <n v="-81.530086363956002"/>
    <n v="30.6160926484893"/>
    <s v="SOWELL NOLAN C"/>
    <n v="1"/>
    <s v="SINGLE FAMILY"/>
    <n v="1001"/>
    <s v="Single Family Residential"/>
    <n v="2017"/>
    <n v="115711"/>
    <n v="2017"/>
    <n v="155892"/>
    <n v="1159.73"/>
    <n v="3.3102985671062402"/>
    <m/>
    <s v="No"/>
    <s v="No"/>
    <s v="No"/>
    <m/>
    <m/>
    <m/>
    <s v="I"/>
    <s v="I"/>
    <s v="I"/>
    <s v="I"/>
    <s v="I"/>
    <n v="0"/>
    <n v="0"/>
    <s v="No"/>
    <s v="No"/>
    <s v="No"/>
    <n v="0"/>
    <n v="0"/>
    <n v="0"/>
    <n v="0"/>
    <n v="0"/>
    <n v="0"/>
    <s v="Potential Low Risk"/>
    <s v="Minimal"/>
    <n v="0"/>
    <s v="Yes"/>
    <s v="No"/>
    <s v="No"/>
    <s v="Without Environmental Issues"/>
    <s v="No"/>
    <s v="None"/>
    <s v="23722 ARRIGO BLVD"/>
    <s v="Fernandina Beach"/>
    <s v="Florida"/>
    <n v="32034"/>
    <s v="23722 ARRIGO BLVD FERNANDINA BEACH FL 32034"/>
    <s v=""/>
    <s v="Pass"/>
    <s v="No"/>
    <s v="FV&lt;$10K"/>
    <s v="N/A"/>
    <s v="No, &lt; $20K Lien"/>
    <s v="No, Lien &lt; $20K"/>
    <s v="N/A"/>
    <s v="No"/>
    <s v="No"/>
    <n v="0"/>
    <s v="No"/>
    <n v="115711"/>
    <n v="1"/>
    <n v="115711"/>
    <m/>
    <n v="0"/>
    <n v="0"/>
    <s v=""/>
    <e v="#N/A"/>
    <n v="115711"/>
    <s v="No"/>
    <s v="S"/>
    <s v="No"/>
    <s v="Yes"/>
    <n v="0.67"/>
    <n v="77526.37000000001"/>
    <n v="3829.53"/>
    <n v="73696.840000000011"/>
    <n v="3.3095643456542596E-2"/>
    <m/>
    <s v="No"/>
    <m/>
    <m/>
    <m/>
    <x v="0"/>
    <n v="1731"/>
    <n v="350.34"/>
    <s v="Ok"/>
    <n v="0"/>
    <n v="0"/>
  </r>
  <r>
    <n v="1732"/>
    <s v="Nassau"/>
    <s v="27-2N-28-014A-000A-0000"/>
    <n v="59.02"/>
    <n v="2017"/>
    <n v="59.02"/>
    <n v="59.02"/>
    <n v="0"/>
    <m/>
    <s v="FERNANDINA BEACH"/>
    <s v="Florida"/>
    <n v="32034"/>
    <s v="ARRIGO BLVD"/>
    <s v="FERNANDINA BEACH FL 32034"/>
    <n v="-81.531122017166396"/>
    <n v="30.618091509530601"/>
    <s v="W R HOWELL COMPANY"/>
    <n v="0"/>
    <s v="VACANT RESIDENTIAL"/>
    <n v="8001"/>
    <s v="Residential-Vacant Land"/>
    <n v="2017"/>
    <n v="1650"/>
    <n v="2017"/>
    <n v="1650"/>
    <n v="24.98"/>
    <n v="0.42324635716706199"/>
    <m/>
    <s v="No"/>
    <s v="No"/>
    <m/>
    <m/>
    <m/>
    <m/>
    <s v="I"/>
    <s v="I"/>
    <n v="0"/>
    <n v="0"/>
    <n v="0"/>
    <n v="0"/>
    <n v="0"/>
    <s v="No"/>
    <s v="No"/>
    <s v="No"/>
    <n v="0"/>
    <n v="0"/>
    <n v="0"/>
    <n v="0"/>
    <n v="0"/>
    <n v="3"/>
    <s v="Potential Low Risk"/>
    <s v="Minimal"/>
    <n v="0"/>
    <s v="No"/>
    <s v="No"/>
    <s v="No"/>
    <s v="Without Environmental Issues"/>
    <s v="No"/>
    <s v="None"/>
    <s v="ARRIGO BLVD"/>
    <s v="Fernandina Beach"/>
    <s v="Florida"/>
    <n v="32034"/>
    <s v="ARRIGO BLVD FERNANDINA BEACH FL 32034"/>
    <s v=""/>
    <s v="Lien&lt;$150"/>
    <s v="No"/>
    <s v="FV&lt;$10K"/>
    <s v="N/A"/>
    <s v="No, &lt; $20K Lien"/>
    <s v="No, Lien &lt; $20K"/>
    <s v="N/A"/>
    <s v="No"/>
    <s v="No"/>
    <n v="0"/>
    <s v="No"/>
    <n v="1650"/>
    <n v="1"/>
    <n v="1650"/>
    <m/>
    <n v="0"/>
    <n v="0"/>
    <s v=""/>
    <e v="#N/A"/>
    <n v="1650"/>
    <s v="No"/>
    <s v="V"/>
    <s v="Yes"/>
    <s v="No"/>
    <n v="0"/>
    <n v="0"/>
    <n v="236.08"/>
    <n v="-236.08"/>
    <n v="0.14307878787878789"/>
    <m/>
    <s v="No"/>
    <m/>
    <m/>
    <m/>
    <x v="2"/>
    <n v="1732"/>
    <n v="59.02"/>
    <s v="Ok"/>
    <n v="0"/>
    <n v="0"/>
  </r>
  <r>
    <n v="1733"/>
    <s v="Nassau"/>
    <s v="27-2N-28-014A-000B-0000"/>
    <n v="74.08"/>
    <n v="2017"/>
    <n v="74.08"/>
    <n v="74.08"/>
    <n v="0"/>
    <m/>
    <s v="FERNANDINA BEACH"/>
    <s v="Florida"/>
    <n v="32034"/>
    <s v="ARRIGO BV"/>
    <s v="FERNANDINA BEACH FL 32034"/>
    <n v="-81.531557948222499"/>
    <n v="30.6174559904243"/>
    <s v="W R HOWELL COMPANY"/>
    <n v="0"/>
    <s v="VACANT RESIDENTIAL"/>
    <n v="8001"/>
    <s v="Residential-Vacant Land"/>
    <n v="2017"/>
    <n v="2570"/>
    <n v="2017"/>
    <n v="2570"/>
    <n v="38.909999999999997"/>
    <n v="0.52524298056155505"/>
    <m/>
    <s v="No"/>
    <s v="No"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ARRIGO BV"/>
    <s v="Fernandina Beach"/>
    <s v="Florida"/>
    <n v="32034"/>
    <s v="ARRIGO BV FERNANDINA BEACH FL 32034"/>
    <s v=""/>
    <s v="Lien&lt;$150"/>
    <s v="No"/>
    <s v="FV&lt;$10K"/>
    <s v="N/A"/>
    <s v="No, &lt; $20K Lien"/>
    <s v="No, Lien &lt; $20K"/>
    <s v="N/A"/>
    <s v="No"/>
    <s v="No"/>
    <n v="0"/>
    <s v="No"/>
    <n v="2570"/>
    <n v="1"/>
    <n v="2570"/>
    <m/>
    <n v="0"/>
    <n v="0"/>
    <s v=""/>
    <e v="#N/A"/>
    <n v="2570"/>
    <s v="No"/>
    <s v="V"/>
    <s v="Yes"/>
    <s v="No"/>
    <n v="0"/>
    <n v="0"/>
    <n v="296.32"/>
    <n v="-296.32"/>
    <n v="0.11529961089494163"/>
    <m/>
    <s v="No"/>
    <m/>
    <m/>
    <m/>
    <x v="2"/>
    <n v="1733"/>
    <n v="74.08"/>
    <s v="Ok"/>
    <n v="0"/>
    <n v="0"/>
  </r>
  <r>
    <n v="1734"/>
    <s v="Nassau"/>
    <s v="27-2N-28-141A-0004-0010"/>
    <n v="1383.13"/>
    <n v="2017"/>
    <n v="1383.13"/>
    <n v="1383.13"/>
    <n v="0"/>
    <n v="96029"/>
    <s v="FERNANDINA BEACH"/>
    <s v="Florida"/>
    <n v="32034"/>
    <s v="96029 PARLIAMENT DR"/>
    <s v="FERNANDINA BEACH FL 32034"/>
    <n v="-81.526524837382695"/>
    <n v="30.611477566557902"/>
    <s v="CARTRETTE GARY"/>
    <n v="1"/>
    <s v="SINGLE FAMILY"/>
    <n v="1001"/>
    <s v="Single Family Residential"/>
    <n v="2017"/>
    <n v="121628"/>
    <n v="2017"/>
    <n v="168934"/>
    <n v="1249.31"/>
    <n v="0.90324842928719629"/>
    <m/>
    <m/>
    <m/>
    <m/>
    <m/>
    <m/>
    <s v="No"/>
    <s v="I"/>
    <n v="0"/>
    <n v="0"/>
    <n v="0"/>
    <n v="0"/>
    <n v="0"/>
    <n v="0"/>
    <s v="No"/>
    <s v="No"/>
    <s v="No"/>
    <n v="0"/>
    <n v="0"/>
    <n v="70000"/>
    <s v="STAND ALONE SECOND"/>
    <n v="0"/>
    <n v="0"/>
    <s v="Potential Low Risk"/>
    <n v="0"/>
    <n v="0"/>
    <s v="Yes"/>
    <s v="No"/>
    <s v="No"/>
    <s v="Without Environmental Issues"/>
    <s v="No"/>
    <s v="None"/>
    <s v="96029 PARLIAMENT DR"/>
    <s v="Fernandina Beach"/>
    <s v="Florida"/>
    <n v="32034"/>
    <s v="96029 PARLIAMENT DR FERNANDINA BEACH FL 32034"/>
    <s v="L"/>
    <s v="Pass"/>
    <s v="No"/>
    <s v="FV&lt;$10K"/>
    <s v="N/A"/>
    <s v="No, &lt; $20K Lien"/>
    <s v="No, Lien &lt; $20K"/>
    <s v="N/A"/>
    <s v="No"/>
    <s v="No"/>
    <n v="0"/>
    <s v="No"/>
    <n v="121628"/>
    <n v="1"/>
    <n v="121628"/>
    <m/>
    <n v="0"/>
    <n v="0"/>
    <s v=""/>
    <e v="#N/A"/>
    <n v="121628"/>
    <s v="No"/>
    <s v="S"/>
    <s v="No"/>
    <s v="Yes"/>
    <n v="0.67"/>
    <n v="81490.760000000009"/>
    <n v="5532.52"/>
    <n v="75958.240000000005"/>
    <n v="4.5487223336731678E-2"/>
    <m/>
    <s v="No"/>
    <m/>
    <m/>
    <m/>
    <x v="0"/>
    <n v="1734"/>
    <n v="1383.13"/>
    <s v="Ok"/>
    <n v="0"/>
    <n v="0"/>
  </r>
  <r>
    <n v="1735"/>
    <s v="Nassau"/>
    <s v="28-2N-28-0000-0002-0000"/>
    <n v="1410.99"/>
    <n v="2017"/>
    <n v="1410.99"/>
    <n v="1410.99"/>
    <n v="0"/>
    <n v="95139"/>
    <s v="FERNANDINA BEACH"/>
    <s v="Florida"/>
    <n v="32034"/>
    <s v="95139 RANCH WAY"/>
    <s v="FERNANDINA BEACH FL 32034"/>
    <n v="-81.511289357631696"/>
    <n v="30.590201314741702"/>
    <s v="HEAPE BARBARA L"/>
    <n v="2"/>
    <s v="MOBILE HOMES"/>
    <n v="1006"/>
    <s v="Mobile home"/>
    <n v="2017"/>
    <n v="108341"/>
    <n v="2017"/>
    <n v="122165"/>
    <n v="1275.07"/>
    <n v="0.90367047250512045"/>
    <s v="No"/>
    <s v="No"/>
    <m/>
    <m/>
    <m/>
    <m/>
    <m/>
    <s v="I"/>
    <s v="I"/>
    <s v="I"/>
    <s v="I"/>
    <n v="0"/>
    <n v="0"/>
    <n v="0"/>
    <s v="No"/>
    <s v="No"/>
    <s v="No"/>
    <n v="0"/>
    <n v="0"/>
    <n v="0"/>
    <n v="0"/>
    <n v="0"/>
    <n v="0"/>
    <s v="Potential Low Risk"/>
    <s v="Moderate"/>
    <n v="1"/>
    <s v="Yes"/>
    <s v="No"/>
    <s v="No"/>
    <s v="Without Environmental Issues"/>
    <s v="No"/>
    <s v="None"/>
    <s v="95139 RANCH WAY"/>
    <s v="Fernandina Beach"/>
    <s v="Florida"/>
    <n v="32034"/>
    <s v="95139 RANCH WAY FERNANDINA BEACH FL 32034"/>
    <s v=""/>
    <s v="Pass"/>
    <s v="No"/>
    <s v="FV&lt;$10K"/>
    <s v="N/A"/>
    <s v="No, &lt; $20K Lien"/>
    <s v="No, Lien &lt; $20K"/>
    <s v="N/A"/>
    <s v="No"/>
    <s v="No"/>
    <n v="1"/>
    <s v="No"/>
    <n v="108341"/>
    <n v="1"/>
    <n v="108341"/>
    <m/>
    <n v="0"/>
    <n v="0"/>
    <s v=""/>
    <e v="#N/A"/>
    <n v="108341"/>
    <s v="No"/>
    <s v="R"/>
    <s v="No"/>
    <s v="Yes"/>
    <n v="0.67"/>
    <n v="72588.47"/>
    <n v="7054.95"/>
    <n v="65533.520000000004"/>
    <n v="6.5118007033348413E-2"/>
    <m/>
    <s v="No"/>
    <m/>
    <m/>
    <m/>
    <x v="0"/>
    <n v="1735"/>
    <n v="1410.99"/>
    <s v="Ok"/>
    <n v="0"/>
    <n v="0"/>
  </r>
  <r>
    <n v="1736"/>
    <s v="Nassau"/>
    <s v="29-2N-28-0000-0002-0040"/>
    <n v="1341.8"/>
    <n v="2017"/>
    <n v="1341.8"/>
    <n v="1341.8"/>
    <n v="0"/>
    <m/>
    <s v="FERNANDINA BEACH"/>
    <s v="Florida"/>
    <n v="32034"/>
    <s v="AMELIA CONCOURSE"/>
    <s v="FERNANDINA BEACH FL 32034"/>
    <n v="-81.523176500000005"/>
    <n v="30.594887"/>
    <s v="D R HORTON INC-JACKSONVILLE"/>
    <n v="0"/>
    <s v="VACANT RESIDENTIAL"/>
    <n v="8001"/>
    <s v="Residential-Vacant Land"/>
    <n v="2017"/>
    <n v="80000"/>
    <n v="2017"/>
    <n v="80000"/>
    <n v="1211.0999999999999"/>
    <n v="0.90259353107765683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AMELIA CONCOURSE"/>
    <s v="Fernandina Beach"/>
    <s v="Florida"/>
    <n v="32034"/>
    <s v="AMELIA CONCOURSE FERNANDINA BEACH FL 32034"/>
    <s v=""/>
    <s v="Pass"/>
    <s v="No"/>
    <s v="FV&lt;$10K"/>
    <s v="N/A"/>
    <s v="No, &lt; $20K Lien"/>
    <s v="No, Lien &lt; $20K"/>
    <s v="N/A"/>
    <s v="No"/>
    <s v="No"/>
    <n v="0"/>
    <s v="No"/>
    <n v="80000"/>
    <n v="1"/>
    <n v="80000"/>
    <m/>
    <n v="0"/>
    <n v="0"/>
    <s v=""/>
    <e v="#N/A"/>
    <n v="80000"/>
    <s v="No"/>
    <s v="V"/>
    <s v="Yes"/>
    <s v="No"/>
    <n v="0"/>
    <n v="0"/>
    <n v="5367.2"/>
    <n v="-5367.2"/>
    <n v="6.7089999999999997E-2"/>
    <m/>
    <s v="No"/>
    <m/>
    <m/>
    <m/>
    <x v="1"/>
    <n v="1736"/>
    <n v="1341.8"/>
    <s v="Ok"/>
    <n v="0"/>
    <n v="0"/>
  </r>
  <r>
    <n v="1737"/>
    <s v="Nassau"/>
    <s v="29-2N-28-4950-0020-0000"/>
    <n v="686.07"/>
    <n v="2017"/>
    <n v="686.07"/>
    <n v="686.07"/>
    <n v="0"/>
    <n v="95199"/>
    <s v="FERNANDINA BEACH"/>
    <s v="Florida"/>
    <n v="32034"/>
    <s v="95199 MARC ANTHONY RD"/>
    <s v="FERNANDINA BEACH FL 32034"/>
    <n v="-81.519737704572805"/>
    <n v="30.597012824128001"/>
    <s v="BOONE DANIEL"/>
    <n v="2"/>
    <s v="MOBILE HOMES"/>
    <n v="1006"/>
    <s v="Mobile home"/>
    <n v="2017"/>
    <n v="79054"/>
    <n v="2017"/>
    <n v="95864"/>
    <n v="604.78"/>
    <n v="0.88151354818021477"/>
    <s v="No"/>
    <s v="No"/>
    <s v="No"/>
    <s v="No"/>
    <m/>
    <s v="No"/>
    <m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Yes"/>
    <s v="No"/>
    <s v="No"/>
    <s v="Without Environmental Issues"/>
    <s v="No"/>
    <s v="None"/>
    <s v="95199 MARC ANTHONY RD"/>
    <s v="Fernandina Beach"/>
    <s v="Florida"/>
    <n v="32034"/>
    <s v="95199 MARC ANTHONY RD FERNANDINA BEACH FL 32034"/>
    <s v=""/>
    <s v="Pass"/>
    <s v="No"/>
    <s v="FV&lt;$10K"/>
    <s v="N/A"/>
    <s v="No, &lt; $20K Lien"/>
    <s v="No, Lien &lt; $20K"/>
    <s v="N/A"/>
    <s v="No"/>
    <s v="No"/>
    <n v="1"/>
    <s v="No"/>
    <n v="79054"/>
    <n v="1"/>
    <n v="79054"/>
    <m/>
    <n v="0"/>
    <n v="0"/>
    <s v=""/>
    <e v="#N/A"/>
    <n v="79054"/>
    <s v="No"/>
    <s v="R"/>
    <s v="No"/>
    <s v="Yes"/>
    <n v="0.67"/>
    <n v="52966.18"/>
    <n v="3430.3500000000004"/>
    <n v="49535.83"/>
    <n v="4.3392491208541002E-2"/>
    <m/>
    <s v="No"/>
    <m/>
    <m/>
    <m/>
    <x v="0"/>
    <n v="1737"/>
    <n v="686.07"/>
    <s v="Ok"/>
    <n v="0"/>
    <n v="0"/>
  </r>
  <r>
    <n v="1738"/>
    <s v="Nassau"/>
    <s v="30-2N-28-0150-0095-0000"/>
    <n v="4351.1099999999997"/>
    <n v="2017"/>
    <n v="4351.1099999999997"/>
    <n v="4351.1099999999997"/>
    <n v="0"/>
    <n v="85352"/>
    <s v="FERNANDINA BEACH"/>
    <s v="Florida"/>
    <n v="32034"/>
    <s v="85352 AMARYLLIS CT"/>
    <s v="FERNANDINA BEACH FL 32034"/>
    <n v="-81.538784826930296"/>
    <n v="30.593173509911701"/>
    <s v="WOODS MARTY W"/>
    <n v="1"/>
    <s v="SINGLE FAMILY"/>
    <n v="1001"/>
    <s v="Single Family Residential"/>
    <n v="2017"/>
    <n v="174319"/>
    <n v="2017"/>
    <n v="174319"/>
    <n v="3993.63"/>
    <n v="0.91784165419858388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n v="0"/>
    <s v="No"/>
    <s v="Without Environmental Issues"/>
    <s v="No"/>
    <s v="AMELIA CONCOURSE CDD"/>
    <s v="85352 AMARYLLIS CT"/>
    <s v="Fernandina Beach"/>
    <s v="Florida"/>
    <n v="32034"/>
    <s v="85352 AMARYLLIS CT FERNANDINA BEACH FL 32034"/>
    <s v=""/>
    <s v="Pass"/>
    <s v="No"/>
    <s v="FV&lt;$10K"/>
    <s v="N/A"/>
    <s v="No, &lt; $20K Lien"/>
    <s v="No, Lien &lt; $20K"/>
    <s v="N/A"/>
    <s v="No"/>
    <s v="No"/>
    <n v="0"/>
    <s v="No"/>
    <n v="174319"/>
    <n v="1"/>
    <n v="174319"/>
    <m/>
    <n v="0"/>
    <n v="0"/>
    <s v=""/>
    <e v="#N/A"/>
    <n v="174319"/>
    <s v="No"/>
    <s v="S"/>
    <s v="No"/>
    <s v="Yes"/>
    <n v="0.67"/>
    <n v="116793.73000000001"/>
    <n v="17404.439999999999"/>
    <n v="99389.290000000008"/>
    <n v="9.9842472708081151E-2"/>
    <m/>
    <s v="No"/>
    <m/>
    <m/>
    <m/>
    <x v="0"/>
    <n v="1738"/>
    <n v="4351.1099999999997"/>
    <s v="Ok"/>
    <n v="0"/>
    <n v="0"/>
  </r>
  <r>
    <n v="1739"/>
    <s v="Nassau"/>
    <s v="31-2N-28-0000-0003-0090"/>
    <n v="736.4"/>
    <n v="2017"/>
    <n v="736.4"/>
    <n v="736.4"/>
    <n v="0"/>
    <n v="95274"/>
    <s v="FERNANDINA BEACH"/>
    <s v="Florida"/>
    <n v="32034"/>
    <s v="95274 CATALINA DR"/>
    <s v="FERNANDINA BEACH FL 32034"/>
    <n v="-81.541885207897096"/>
    <n v="30.5754585423538"/>
    <s v="WORTMAN VICKIE"/>
    <n v="2"/>
    <s v="MOBILE HOMES"/>
    <n v="1006"/>
    <s v="Mobile home"/>
    <n v="2017"/>
    <n v="82128"/>
    <n v="2017"/>
    <n v="99542"/>
    <n v="651.32000000000005"/>
    <n v="0.88446496469310165"/>
    <s v="No"/>
    <s v="No"/>
    <m/>
    <s v="No"/>
    <m/>
    <m/>
    <m/>
    <s v="I"/>
    <s v="I"/>
    <s v="C"/>
    <s v="I"/>
    <s v="I"/>
    <n v="0"/>
    <n v="0"/>
    <s v="No"/>
    <s v="Yes"/>
    <s v="No"/>
    <n v="0"/>
    <n v="0"/>
    <n v="0"/>
    <n v="0"/>
    <n v="0"/>
    <n v="0"/>
    <s v="Potential Low Risk"/>
    <n v="0"/>
    <n v="1"/>
    <s v="Yes"/>
    <s v="No"/>
    <s v="No"/>
    <s v="Without Environmental Issues"/>
    <s v="No"/>
    <s v="None"/>
    <s v="95274 CATALINA DR"/>
    <s v="Fernandina Beach"/>
    <s v="Florida"/>
    <n v="32034"/>
    <s v="95274 CATALINA DR FERNANDINA BEACH FL 32034"/>
    <s v=""/>
    <s v="Pass"/>
    <s v="No"/>
    <s v="FV&lt;$10K"/>
    <s v="N/A"/>
    <s v="No, &lt; $20K Lien"/>
    <s v="No, Lien &lt; $20K"/>
    <s v="N/A"/>
    <s v="No"/>
    <s v="No"/>
    <n v="1"/>
    <s v="No"/>
    <n v="82128"/>
    <n v="1"/>
    <n v="82128"/>
    <m/>
    <n v="0"/>
    <n v="0"/>
    <s v=""/>
    <e v="#N/A"/>
    <n v="82128"/>
    <s v="No"/>
    <s v="R"/>
    <s v="No"/>
    <s v="Yes"/>
    <n v="0.67"/>
    <n v="55025.760000000002"/>
    <n v="3682"/>
    <n v="51343.76"/>
    <n v="4.4832456653029415E-2"/>
    <m/>
    <s v="No"/>
    <m/>
    <m/>
    <m/>
    <x v="0"/>
    <n v="1739"/>
    <n v="736.4"/>
    <s v="Ok"/>
    <n v="0"/>
    <n v="0"/>
  </r>
  <r>
    <n v="1740"/>
    <s v="Nassau"/>
    <s v="31-2N-28-0000-0003-0170"/>
    <n v="658.17"/>
    <n v="2017"/>
    <n v="658.17"/>
    <n v="658.17"/>
    <n v="0"/>
    <n v="95323"/>
    <s v="FERNANDINA BEACH"/>
    <s v="Florida"/>
    <n v="32034"/>
    <s v="95323 KAREN WALK"/>
    <s v="FERNANDINA BEACH FL 32034"/>
    <n v="-81.540756521643601"/>
    <n v="30.575465940428"/>
    <s v="COLLINS MARYANN"/>
    <n v="2"/>
    <s v="MOBILE HOMES"/>
    <n v="1006"/>
    <s v="Mobile home"/>
    <n v="2017"/>
    <n v="36736"/>
    <n v="2017"/>
    <n v="40196"/>
    <n v="578.98"/>
    <n v="0.87968154124314391"/>
    <m/>
    <m/>
    <m/>
    <m/>
    <m/>
    <m/>
    <m/>
    <n v="0"/>
    <n v="0"/>
    <n v="0"/>
    <n v="0"/>
    <n v="0"/>
    <n v="0"/>
    <n v="0"/>
    <s v="No"/>
    <s v="No"/>
    <s v="No"/>
    <n v="0"/>
    <n v="0"/>
    <n v="108567"/>
    <s v="FHA"/>
    <n v="0"/>
    <n v="0"/>
    <s v="Potential Low Risk"/>
    <n v="0"/>
    <n v="0"/>
    <s v="No"/>
    <n v="0"/>
    <s v="No"/>
    <s v="Without Environmental Issues"/>
    <s v="No"/>
    <s v="None"/>
    <s v="95323 KAREN WALK"/>
    <s v="Fernandina Beach"/>
    <s v="Florida"/>
    <n v="32034"/>
    <s v="95323 KAREN WALK FERNANDINA BEACH FL 32034"/>
    <s v="L"/>
    <s v="Pass"/>
    <s v="No"/>
    <s v="FV&lt;$10K"/>
    <s v="N/A"/>
    <s v="No, &lt; $20K Lien"/>
    <s v="No, Lien &lt; $20K"/>
    <s v="N/A"/>
    <s v="No"/>
    <s v="No"/>
    <n v="0"/>
    <s v="No"/>
    <n v="36736"/>
    <n v="1"/>
    <n v="36736"/>
    <m/>
    <n v="0"/>
    <n v="0"/>
    <s v=""/>
    <e v="#N/A"/>
    <n v="36736"/>
    <s v="No"/>
    <s v="R"/>
    <s v="No"/>
    <s v="No"/>
    <n v="0.35"/>
    <n v="12857.599999999999"/>
    <n v="2632.68"/>
    <n v="10224.919999999998"/>
    <n v="7.1664851916376296E-2"/>
    <m/>
    <s v="No"/>
    <m/>
    <m/>
    <m/>
    <x v="0"/>
    <n v="1740"/>
    <n v="658.17"/>
    <s v="Ok"/>
    <n v="0"/>
    <n v="0"/>
  </r>
  <r>
    <n v="1741"/>
    <s v="Nassau"/>
    <s v="31-2N-28-0000-0003-0190"/>
    <n v="130.71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48924"/>
    <e v="#N/A"/>
    <e v="#N/A"/>
    <e v="#N/A"/>
    <n v="0"/>
    <m/>
    <m/>
    <m/>
    <m/>
    <m/>
    <m/>
    <s v="No"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Lien&lt;$150"/>
    <e v="#N/A"/>
    <s v="FV&lt;$10K"/>
    <s v="N/A"/>
    <s v="No, &lt; $20K Lien"/>
    <s v="No, Lien &lt; $20K"/>
    <s v="N/A"/>
    <s v="No"/>
    <s v="No"/>
    <n v="0"/>
    <s v="No"/>
    <n v="48924"/>
    <n v="1"/>
    <n v="48924"/>
    <m/>
    <e v="#N/A"/>
    <e v="#N/A"/>
    <s v=""/>
    <e v="#N/A"/>
    <n v="48924"/>
    <s v="No"/>
    <s v="R"/>
    <s v="No"/>
    <s v="Yes"/>
    <n v="0.67"/>
    <n v="32779.08"/>
    <e v="#N/A"/>
    <e v="#N/A"/>
    <e v="#N/A"/>
    <m/>
    <s v="No"/>
    <m/>
    <m/>
    <m/>
    <x v="2"/>
    <n v="1741"/>
    <n v="130.71"/>
    <s v="Ok"/>
    <e v="#N/A"/>
    <e v="#N/A"/>
  </r>
  <r>
    <n v="1742"/>
    <s v="Nassau"/>
    <s v="31-2N-28-0235-0004-0000"/>
    <n v="508.85"/>
    <n v="2017"/>
    <n v="508.85"/>
    <n v="508.85"/>
    <n v="0"/>
    <n v="95232"/>
    <s v="FERNANDINA BEACH"/>
    <s v="Florida"/>
    <n v="32034"/>
    <s v="95232 BARBARAS PL"/>
    <s v="FERNANDINA BEACH FL 32034"/>
    <n v="-81.536642564697502"/>
    <n v="30.573530672518299"/>
    <s v="DEJESUS LUIS"/>
    <n v="2"/>
    <s v="MOBILE HOMES"/>
    <n v="1006"/>
    <s v="Mobile home"/>
    <n v="2017"/>
    <n v="59462"/>
    <n v="2017"/>
    <n v="70894"/>
    <n v="440.91"/>
    <n v="0.86648324653630737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2"/>
    <s v="Yes"/>
    <s v="No"/>
    <s v="No"/>
    <s v="Without Environmental Issues"/>
    <s v="No"/>
    <s v="None"/>
    <s v="95232 BARBARAS PL"/>
    <s v="Fernandina Beach"/>
    <s v="Florida"/>
    <n v="32034"/>
    <s v="95232 BARBARAS PL FERNANDINA BEACH FL 32034"/>
    <s v=""/>
    <s v="Pass"/>
    <s v="No"/>
    <s v="FV&lt;$10K"/>
    <s v="N/A"/>
    <s v="No, &lt; $20K Lien"/>
    <s v="No, Lien &lt; $20K"/>
    <s v="N/A"/>
    <s v="No"/>
    <s v="No"/>
    <n v="2"/>
    <s v="Yes"/>
    <n v="59462"/>
    <n v="1"/>
    <n v="59462"/>
    <m/>
    <n v="0"/>
    <n v="0"/>
    <s v=""/>
    <e v="#N/A"/>
    <n v="59462"/>
    <s v="No"/>
    <s v="R"/>
    <s v="No"/>
    <s v="Yes"/>
    <n v="0.67"/>
    <n v="39839.54"/>
    <n v="3053.1"/>
    <n v="36786.44"/>
    <n v="5.134539706030742E-2"/>
    <m/>
    <s v="No"/>
    <m/>
    <m/>
    <m/>
    <x v="3"/>
    <n v="1742"/>
    <n v="508.85"/>
    <s v="Ok"/>
    <n v="0"/>
    <n v="0"/>
  </r>
  <r>
    <n v="1743"/>
    <s v="Nassau"/>
    <s v="31-2N-28-0235-0005-0000"/>
    <n v="875.86"/>
    <n v="2017"/>
    <n v="875.86"/>
    <n v="875.86"/>
    <n v="0"/>
    <n v="95260"/>
    <s v="FERNANDINA BEACH"/>
    <s v="Florida"/>
    <n v="32034"/>
    <s v="95260 BARBARAS PL"/>
    <s v="FERNANDINA BEACH FL 32034"/>
    <n v="-81.536191470698199"/>
    <n v="30.573946544497701"/>
    <s v="HAYS ANN M"/>
    <n v="2"/>
    <s v="MOBILE HOMES"/>
    <n v="1006"/>
    <s v="Mobile home"/>
    <n v="2017"/>
    <n v="90645"/>
    <n v="2017"/>
    <n v="105419"/>
    <n v="780.27"/>
    <n v="0.89086155321626737"/>
    <m/>
    <m/>
    <m/>
    <s v="No"/>
    <s v="No"/>
    <s v="No"/>
    <m/>
    <s v="I"/>
    <s v="I"/>
    <s v="I"/>
    <s v="I"/>
    <s v="I"/>
    <n v="0"/>
    <n v="0"/>
    <s v="No"/>
    <s v="No"/>
    <s v="No"/>
    <n v="0"/>
    <n v="0"/>
    <n v="0"/>
    <n v="0"/>
    <n v="0"/>
    <n v="0"/>
    <s v="Potential Low Risk"/>
    <n v="0"/>
    <n v="2"/>
    <s v="Yes"/>
    <s v="No"/>
    <s v="No"/>
    <s v="Without Environmental Issues"/>
    <s v="No"/>
    <s v="None"/>
    <s v="95260 BARBARAS PL"/>
    <s v="Fernandina Beach"/>
    <s v="Florida"/>
    <n v="32034"/>
    <s v="95260 BARBARAS PL FERNANDINA BEACH FL 32034"/>
    <s v=""/>
    <s v="Pass"/>
    <s v="No"/>
    <s v="FV&lt;$10K"/>
    <s v="N/A"/>
    <s v="No, &lt; $20K Lien"/>
    <s v="No, Lien &lt; $20K"/>
    <s v="N/A"/>
    <s v="No"/>
    <s v="Yes"/>
    <n v="2"/>
    <s v="Yes"/>
    <n v="90645"/>
    <n v="1"/>
    <n v="90645"/>
    <m/>
    <n v="0"/>
    <n v="0"/>
    <s v=""/>
    <e v="#N/A"/>
    <n v="90645"/>
    <s v="No"/>
    <s v="R"/>
    <s v="No"/>
    <s v="Yes"/>
    <n v="0.67"/>
    <n v="60732.15"/>
    <n v="5255.16"/>
    <n v="55476.990000000005"/>
    <n v="5.7975177891775607E-2"/>
    <m/>
    <s v="No"/>
    <m/>
    <m/>
    <m/>
    <x v="6"/>
    <n v="1743"/>
    <n v="875.86"/>
    <s v="Ok"/>
    <n v="0"/>
    <n v="0"/>
  </r>
  <r>
    <n v="1744"/>
    <s v="Nassau"/>
    <s v="31-2N-28-0235-0012-0000"/>
    <n v="1140.98"/>
    <n v="2017"/>
    <n v="1140.98"/>
    <n v="1140.98"/>
    <n v="0"/>
    <n v="95466"/>
    <s v="FERNANDINA BEACH"/>
    <s v="Florida"/>
    <n v="32034"/>
    <s v="95466 BARBARAS PL"/>
    <s v="FERNANDINA BEACH FL 32034"/>
    <n v="-81.536727361410101"/>
    <n v="30.576829242753199"/>
    <s v="SANDERS LUANN L"/>
    <n v="2"/>
    <s v="MOBILE HOMES"/>
    <n v="1006"/>
    <s v="Mobile home"/>
    <n v="2017"/>
    <n v="62681"/>
    <n v="2017"/>
    <n v="74274"/>
    <n v="1025.4100000000001"/>
    <n v="0.89870988097950888"/>
    <m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0"/>
    <s v="No"/>
    <s v="Yes"/>
    <s v="No"/>
    <s v="Without Environmental Issues"/>
    <s v="No"/>
    <s v="None"/>
    <s v="95466 BARBARAS PL"/>
    <s v="Fernandina Beach"/>
    <s v="Florida"/>
    <n v="32034"/>
    <s v="95466 BARBARAS PL FERNANDINA BEACH FL 32034"/>
    <s v=""/>
    <s v="Pass"/>
    <s v="Yes"/>
    <s v="FV&lt;$10K"/>
    <s v="N/A"/>
    <s v="No, &lt; $20K Lien"/>
    <s v="No, Lien &lt; $20K"/>
    <s v="N/A"/>
    <s v="No"/>
    <s v="No"/>
    <n v="0"/>
    <s v="No"/>
    <n v="62681"/>
    <n v="1"/>
    <n v="62681"/>
    <m/>
    <n v="0"/>
    <n v="0"/>
    <s v=""/>
    <e v="#N/A"/>
    <n v="62681"/>
    <s v="No"/>
    <s v="R"/>
    <s v="No"/>
    <s v="No"/>
    <n v="0.35"/>
    <n v="21938.35"/>
    <n v="4563.92"/>
    <n v="17374.43"/>
    <n v="7.2811856862526128E-2"/>
    <m/>
    <s v="No"/>
    <m/>
    <m/>
    <m/>
    <x v="0"/>
    <n v="1744"/>
    <n v="1140.98"/>
    <s v="Ok"/>
    <n v="0"/>
    <n v="0"/>
  </r>
  <r>
    <n v="1745"/>
    <s v="Nassau"/>
    <s v="31-2N-28-1400-0007-0010"/>
    <n v="677.59"/>
    <n v="2017"/>
    <n v="677.59"/>
    <n v="677.59"/>
    <n v="0"/>
    <n v="95272"/>
    <s v="FERNANDINA BEACH"/>
    <s v="Florida"/>
    <n v="32034"/>
    <s v="95272 KAREN WALK"/>
    <s v="FERNANDINA BEACH FL 32034"/>
    <n v="-81.5396106979818"/>
    <n v="30.574874093327502"/>
    <s v="WEAVER RICHARD D"/>
    <n v="2"/>
    <s v="MOBILE HOMES"/>
    <n v="1006"/>
    <s v="Mobile home"/>
    <n v="2017"/>
    <n v="39411"/>
    <n v="2017"/>
    <n v="39458"/>
    <n v="596.94000000000005"/>
    <n v="0.88097522100385195"/>
    <m/>
    <m/>
    <m/>
    <m/>
    <s v="No"/>
    <m/>
    <m/>
    <s v="I"/>
    <n v="0"/>
    <n v="0"/>
    <n v="0"/>
    <n v="0"/>
    <n v="0"/>
    <n v="0"/>
    <s v="No"/>
    <s v="No"/>
    <s v="No"/>
    <n v="0"/>
    <n v="0"/>
    <n v="60000"/>
    <s v="PURCHASE MONEY MORTGAGE"/>
    <n v="0"/>
    <n v="0"/>
    <s v="Potential Low Risk"/>
    <n v="0"/>
    <n v="0"/>
    <s v="No"/>
    <s v="No"/>
    <s v="No"/>
    <s v="Solid Waste Facility"/>
    <s v="Yes"/>
    <s v="None"/>
    <s v="95272 KAREN WALK"/>
    <s v="Fernandina Beach"/>
    <s v="Florida"/>
    <n v="32034"/>
    <s v="95272 KAREN WALK FERNANDINA BEACH FL 32034"/>
    <s v="L"/>
    <s v="Pass"/>
    <s v="No"/>
    <s v="FV&lt;$10K"/>
    <s v="N/A"/>
    <s v="No, &lt; $20K Lien"/>
    <s v="No, Lien &lt; $20K"/>
    <s v="N/A"/>
    <s v="No"/>
    <s v="No"/>
    <n v="0"/>
    <s v="No"/>
    <n v="39411"/>
    <n v="1"/>
    <n v="39411"/>
    <m/>
    <n v="0"/>
    <n v="0"/>
    <s v=""/>
    <e v="#N/A"/>
    <n v="39411"/>
    <s v="No"/>
    <s v="R"/>
    <s v="No"/>
    <s v="No"/>
    <n v="0.35"/>
    <n v="13793.849999999999"/>
    <n v="2710.36"/>
    <n v="11083.489999999998"/>
    <n v="6.8771662733754541E-2"/>
    <m/>
    <s v="No"/>
    <m/>
    <m/>
    <m/>
    <x v="0"/>
    <n v="1745"/>
    <n v="677.59"/>
    <s v="Ok"/>
    <n v="0"/>
    <n v="0"/>
  </r>
  <r>
    <n v="1746"/>
    <s v="Nassau"/>
    <s v="31-2N-28-1600-0001-0000"/>
    <n v="208.03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35752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35752"/>
    <n v="1"/>
    <n v="35752"/>
    <m/>
    <e v="#N/A"/>
    <e v="#N/A"/>
    <s v=""/>
    <e v="#N/A"/>
    <n v="35752"/>
    <s v="No"/>
    <s v="R"/>
    <s v="No"/>
    <s v="Yes"/>
    <n v="0.67"/>
    <n v="23953.84"/>
    <e v="#N/A"/>
    <e v="#N/A"/>
    <e v="#N/A"/>
    <m/>
    <e v="#N/A"/>
    <m/>
    <m/>
    <m/>
    <x v="5"/>
    <n v="1746"/>
    <n v="208.03"/>
    <e v="#N/A"/>
    <e v="#N/A"/>
    <e v="#N/A"/>
  </r>
  <r>
    <n v="1747"/>
    <s v="Nassau"/>
    <s v="31-2N-28-1600-0002-0000"/>
    <n v="149.13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32654"/>
    <e v="#N/A"/>
    <e v="#N/A"/>
    <e v="#N/A"/>
    <n v="0"/>
    <s v="No"/>
    <s v="No"/>
    <s v="No"/>
    <m/>
    <s v="No"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Lien&lt;$150"/>
    <e v="#N/A"/>
    <s v="FV&lt;$10K"/>
    <s v="N/A"/>
    <s v="No, &lt; $20K Lien"/>
    <s v="No, Lien &lt; $20K"/>
    <s v="N/A"/>
    <s v="No"/>
    <s v="No"/>
    <n v="0"/>
    <s v="No"/>
    <n v="32654"/>
    <n v="1"/>
    <n v="32654"/>
    <m/>
    <e v="#N/A"/>
    <e v="#N/A"/>
    <s v=""/>
    <e v="#N/A"/>
    <n v="32654"/>
    <s v="No"/>
    <s v="R"/>
    <s v="No"/>
    <s v="Yes"/>
    <n v="0.67"/>
    <n v="21878.18"/>
    <e v="#N/A"/>
    <e v="#N/A"/>
    <e v="#N/A"/>
    <m/>
    <s v="No"/>
    <m/>
    <m/>
    <m/>
    <x v="2"/>
    <n v="1747"/>
    <n v="149.13"/>
    <s v="Ok"/>
    <e v="#N/A"/>
    <e v="#N/A"/>
  </r>
  <r>
    <n v="1748"/>
    <s v="Nassau"/>
    <s v="31-2N-28-1600-0003-0000"/>
    <n v="772.99"/>
    <n v="2017"/>
    <n v="772.99"/>
    <n v="772.99"/>
    <n v="0"/>
    <n v="95587"/>
    <s v="FERNANDINA BEACH"/>
    <s v="Florida"/>
    <n v="32034"/>
    <s v="95587 LEO DR"/>
    <s v="FERNANDINA BEACH FL 32034"/>
    <n v="-81.529931225285694"/>
    <n v="30.579015703465299"/>
    <s v="ROLSTON KRISTIN P"/>
    <n v="0"/>
    <s v="VACANT RESIDENTIAL"/>
    <n v="8001"/>
    <s v="Residential-Vacant Land"/>
    <n v="2017"/>
    <n v="43140"/>
    <n v="2017"/>
    <n v="48000"/>
    <n v="685.15"/>
    <n v="0.88636334234595526"/>
    <s v="No"/>
    <s v="No"/>
    <m/>
    <s v="No"/>
    <m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2"/>
    <s v="No"/>
    <s v="No"/>
    <s v="No"/>
    <s v="Without Environmental Issues"/>
    <s v="No"/>
    <s v="None"/>
    <s v="95587 LEO DR"/>
    <s v="Fernandina Beach"/>
    <s v="Florida"/>
    <n v="32034"/>
    <s v="95587 LEO DR FERNANDINA BEACH FL 32034"/>
    <s v=""/>
    <s v="Pass"/>
    <s v="No"/>
    <s v="FV&lt;$10K"/>
    <s v="N/A"/>
    <s v="No, &lt; $20K Lien"/>
    <s v="No, Lien &lt; $20K"/>
    <s v="N/A"/>
    <s v="No"/>
    <s v="No"/>
    <n v="2"/>
    <s v="No"/>
    <n v="43140"/>
    <n v="1"/>
    <n v="43140"/>
    <m/>
    <n v="0"/>
    <n v="0"/>
    <s v=""/>
    <e v="#N/A"/>
    <n v="43140"/>
    <s v="No"/>
    <s v="V"/>
    <s v="Yes"/>
    <s v="No"/>
    <n v="0"/>
    <n v="0"/>
    <n v="4637.9399999999996"/>
    <n v="-4637.9399999999996"/>
    <n v="0.10750904033379693"/>
    <m/>
    <s v="No"/>
    <m/>
    <m/>
    <m/>
    <x v="1"/>
    <n v="1748"/>
    <n v="772.99"/>
    <s v="Ok"/>
    <n v="0"/>
    <n v="0"/>
  </r>
  <r>
    <n v="1749"/>
    <s v="Nassau"/>
    <s v="31-2N-28-1600-0015-0000"/>
    <n v="606.07000000000005"/>
    <n v="2017"/>
    <n v="606.07000000000005"/>
    <n v="606.07000000000005"/>
    <n v="0"/>
    <n v="95304"/>
    <s v="FERNANDINA BEACH"/>
    <s v="Florida"/>
    <n v="32034"/>
    <s v="95304 LEO DR"/>
    <s v="FERNANDINA BEACH FL 32034"/>
    <n v="-81.534972895520099"/>
    <n v="30.578399804318501"/>
    <s v="HALL JESSIE LEE"/>
    <n v="2"/>
    <s v="MOBILE HOMES"/>
    <n v="1006"/>
    <s v="Mobile home"/>
    <n v="2017"/>
    <n v="73088"/>
    <n v="2017"/>
    <n v="94704"/>
    <n v="530.80999999999995"/>
    <n v="0.87582292474466628"/>
    <s v="Yes"/>
    <m/>
    <m/>
    <m/>
    <m/>
    <m/>
    <m/>
    <s v="C"/>
    <n v="0"/>
    <n v="0"/>
    <n v="0"/>
    <n v="0"/>
    <n v="0"/>
    <n v="0"/>
    <s v="Yes"/>
    <s v="Yes"/>
    <s v="Yes"/>
    <n v="0"/>
    <n v="0"/>
    <n v="0"/>
    <n v="0"/>
    <n v="0"/>
    <n v="0"/>
    <s v="Potential Low Risk"/>
    <n v="0"/>
    <n v="1"/>
    <s v="Yes"/>
    <s v="No"/>
    <s v="No"/>
    <s v="Without Environmental Issues"/>
    <s v="No"/>
    <s v="None"/>
    <s v="95304 LEO DR"/>
    <s v="Fernandina Beach"/>
    <s v="Florida"/>
    <n v="32034"/>
    <s v="95304 LEO DR FERNANDINA BEACH FL 32034"/>
    <s v=""/>
    <s v="Pass"/>
    <s v="No"/>
    <s v="FV&lt;$10K"/>
    <s v="N/A"/>
    <s v="No, &lt; $20K Lien"/>
    <s v="No, Lien &lt; $20K"/>
    <s v="N/A"/>
    <s v="Yes"/>
    <s v="No"/>
    <n v="1"/>
    <s v="No"/>
    <n v="73088"/>
    <n v="1"/>
    <n v="73088"/>
    <m/>
    <n v="0"/>
    <n v="0"/>
    <s v=""/>
    <e v="#N/A"/>
    <n v="73088"/>
    <s v="No"/>
    <s v="R"/>
    <s v="No"/>
    <s v="Yes"/>
    <n v="0.67"/>
    <n v="48968.960000000006"/>
    <n v="3030.3500000000004"/>
    <n v="45938.610000000008"/>
    <n v="4.1461662653239938E-2"/>
    <m/>
    <s v="No"/>
    <m/>
    <m/>
    <m/>
    <x v="6"/>
    <n v="1749"/>
    <n v="606.07000000000005"/>
    <s v="Ok"/>
    <n v="0"/>
    <n v="0"/>
  </r>
  <r>
    <n v="1750"/>
    <s v="Nassau"/>
    <s v="31-2N-28-1600-0020-0000"/>
    <n v="516.11"/>
    <n v="2017"/>
    <n v="516.11"/>
    <n v="516.11"/>
    <n v="0"/>
    <n v="95160"/>
    <s v="FERNANDINA BEACH"/>
    <s v="Florida"/>
    <n v="32034"/>
    <s v="95160 LEO DR"/>
    <s v="FERNANDINA BEACH FL 32034"/>
    <n v="-81.537401578082395"/>
    <n v="30.578377996848101"/>
    <s v="MAXELL DANNY L"/>
    <n v="2"/>
    <s v="MOBILE HOMES"/>
    <n v="1006"/>
    <s v="Mobile home"/>
    <n v="2017"/>
    <n v="27933"/>
    <n v="2017"/>
    <n v="31684"/>
    <n v="447.63"/>
    <n v="0.86731510724457961"/>
    <m/>
    <m/>
    <m/>
    <m/>
    <m/>
    <m/>
    <s v="No"/>
    <s v="I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95160 LEO DR"/>
    <s v="Fernandina Beach"/>
    <s v="Florida"/>
    <n v="32034"/>
    <s v="95160 LEO DR FERNANDINA BEACH FL 32034"/>
    <s v=""/>
    <s v="Pass"/>
    <s v="No"/>
    <s v="FV&lt;$10K"/>
    <s v="N/A"/>
    <s v="No, &lt; $20K Lien"/>
    <s v="No, Lien &lt; $20K"/>
    <s v="N/A"/>
    <s v="No"/>
    <s v="No"/>
    <n v="0"/>
    <s v="No"/>
    <n v="27933"/>
    <n v="1"/>
    <n v="27933"/>
    <m/>
    <n v="0"/>
    <n v="0"/>
    <s v=""/>
    <e v="#N/A"/>
    <n v="27933"/>
    <s v="No"/>
    <s v="R"/>
    <s v="No"/>
    <s v="No"/>
    <n v="0.35"/>
    <n v="9776.5499999999993"/>
    <n v="2064.44"/>
    <n v="7712.1099999999988"/>
    <n v="7.3906848530412059E-2"/>
    <m/>
    <s v="No"/>
    <m/>
    <m/>
    <m/>
    <x v="4"/>
    <n v="1750"/>
    <n v="516.11"/>
    <s v="Ok"/>
    <n v="0"/>
    <n v="0"/>
  </r>
  <r>
    <n v="1751"/>
    <s v="Nassau"/>
    <s v="31-2N-28-1600-0027-0000"/>
    <n v="120.95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30433"/>
    <e v="#N/A"/>
    <e v="#N/A"/>
    <e v="#N/A"/>
    <n v="0"/>
    <m/>
    <s v="No"/>
    <s v="No"/>
    <s v="No"/>
    <s v="No"/>
    <s v="No"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Lien&lt;$150"/>
    <e v="#N/A"/>
    <s v="FV&lt;$10K"/>
    <s v="N/A"/>
    <s v="No, &lt; $20K Lien"/>
    <s v="No, Lien &lt; $20K"/>
    <s v="N/A"/>
    <s v="No"/>
    <s v="No"/>
    <n v="0"/>
    <s v="No"/>
    <n v="30433"/>
    <n v="1"/>
    <n v="30433"/>
    <m/>
    <e v="#N/A"/>
    <e v="#N/A"/>
    <s v=""/>
    <e v="#N/A"/>
    <n v="30433"/>
    <s v="No"/>
    <s v="R"/>
    <s v="No"/>
    <s v="Yes"/>
    <n v="0.67"/>
    <n v="20390.11"/>
    <e v="#N/A"/>
    <e v="#N/A"/>
    <e v="#N/A"/>
    <m/>
    <s v="No"/>
    <m/>
    <m/>
    <m/>
    <x v="2"/>
    <n v="1751"/>
    <n v="120.95"/>
    <s v="Ok"/>
    <e v="#N/A"/>
    <e v="#N/A"/>
  </r>
  <r>
    <n v="1752"/>
    <s v="Nassau"/>
    <s v="31-2N-28-1600-0036-0000"/>
    <n v="201.48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35852"/>
    <e v="#N/A"/>
    <e v="#N/A"/>
    <e v="#N/A"/>
    <n v="0"/>
    <s v="Yes"/>
    <s v="No"/>
    <s v="No"/>
    <m/>
    <s v="No"/>
    <s v="No"/>
    <s v="No"/>
    <e v="#N/A"/>
    <e v="#N/A"/>
    <e v="#N/A"/>
    <e v="#N/A"/>
    <e v="#N/A"/>
    <e v="#N/A"/>
    <e v="#N/A"/>
    <s v="Yes"/>
    <s v="No"/>
    <s v="Yes"/>
    <e v="#N/A"/>
    <e v="#N/A"/>
    <e v="#N/A"/>
    <e v="#N/A"/>
    <e v="#N/A"/>
    <e v="#N/A"/>
    <e v="#N/A"/>
    <e v="#N/A"/>
    <n v="1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Yes"/>
    <s v="No"/>
    <n v="1"/>
    <s v="No"/>
    <n v="35852"/>
    <n v="1"/>
    <n v="35852"/>
    <m/>
    <e v="#N/A"/>
    <e v="#N/A"/>
    <s v=""/>
    <e v="#N/A"/>
    <n v="35852"/>
    <s v="No"/>
    <s v="R"/>
    <s v="No"/>
    <s v="Yes"/>
    <n v="0.67"/>
    <n v="24020.84"/>
    <e v="#N/A"/>
    <e v="#N/A"/>
    <e v="#N/A"/>
    <m/>
    <s v="No"/>
    <m/>
    <m/>
    <m/>
    <x v="6"/>
    <n v="1752"/>
    <n v="201.48"/>
    <s v="Ok"/>
    <e v="#N/A"/>
    <e v="#N/A"/>
  </r>
  <r>
    <n v="1753"/>
    <s v="Nassau"/>
    <s v="31-2N-28-1600-0045-0000"/>
    <n v="66.95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27135"/>
    <e v="#N/A"/>
    <e v="#N/A"/>
    <e v="#N/A"/>
    <n v="0"/>
    <m/>
    <s v="No"/>
    <s v="No"/>
    <s v="No"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Lien&lt;$150"/>
    <e v="#N/A"/>
    <s v="FV&lt;$10K"/>
    <s v="N/A"/>
    <s v="No, &lt; $20K Lien"/>
    <s v="No, Lien &lt; $20K"/>
    <s v="N/A"/>
    <s v="No"/>
    <s v="No"/>
    <n v="0"/>
    <s v="No"/>
    <n v="27135"/>
    <n v="1"/>
    <n v="27135"/>
    <m/>
    <e v="#N/A"/>
    <e v="#N/A"/>
    <s v=""/>
    <e v="#N/A"/>
    <n v="27135"/>
    <s v="No"/>
    <s v="R"/>
    <s v="No"/>
    <s v="Yes"/>
    <n v="0.67"/>
    <n v="18180.45"/>
    <e v="#N/A"/>
    <e v="#N/A"/>
    <e v="#N/A"/>
    <m/>
    <s v="No"/>
    <m/>
    <m/>
    <m/>
    <x v="2"/>
    <n v="1753"/>
    <n v="66.95"/>
    <s v="Ok"/>
    <e v="#N/A"/>
    <e v="#N/A"/>
  </r>
  <r>
    <n v="1754"/>
    <s v="Nassau"/>
    <s v="31-2N-28-1601-0031-0000"/>
    <n v="556.04"/>
    <n v="2017"/>
    <n v="556.04"/>
    <n v="556.04"/>
    <n v="0"/>
    <n v="95118"/>
    <s v="FERNANDINA BEACH"/>
    <s v="Florida"/>
    <n v="32034"/>
    <s v="95118 LOUISE CT"/>
    <s v="FERNANDINA BEACH FL 32034"/>
    <n v="-81.537965148613694"/>
    <n v="30.581866244012101"/>
    <s v="JENKINS DEAH LYNN"/>
    <n v="2"/>
    <s v="MOBILE HOMES"/>
    <n v="1006"/>
    <s v="Mobile home"/>
    <n v="2017"/>
    <n v="27011"/>
    <n v="2017"/>
    <n v="38475"/>
    <n v="484.55"/>
    <n v="0.87143011294151507"/>
    <s v="No"/>
    <s v="No"/>
    <s v="No"/>
    <s v="No"/>
    <s v="No"/>
    <s v="No"/>
    <s v="No"/>
    <s v="I"/>
    <s v="I"/>
    <s v="C"/>
    <s v="I"/>
    <s v="C"/>
    <s v="C"/>
    <s v="C"/>
    <s v="No"/>
    <s v="Yes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95118 LOUISE CT"/>
    <s v="Fernandina Beach"/>
    <s v="Florida"/>
    <n v="32034"/>
    <s v="95118 LOUISE CT FERNANDINA BEACH FL 32034"/>
    <s v=""/>
    <s v="Pass"/>
    <s v="No"/>
    <s v="FV&lt;$10K"/>
    <s v="N/A"/>
    <s v="No, &lt; $20K Lien"/>
    <s v="No, Lien &lt; $20K"/>
    <s v="N/A"/>
    <s v="No"/>
    <s v="No"/>
    <n v="1"/>
    <s v="No"/>
    <n v="27011"/>
    <n v="1"/>
    <n v="27011"/>
    <m/>
    <n v="0"/>
    <n v="0"/>
    <s v=""/>
    <e v="#N/A"/>
    <n v="27011"/>
    <s v="No"/>
    <s v="R"/>
    <s v="No"/>
    <s v="No"/>
    <n v="0.35"/>
    <n v="9453.8499999999985"/>
    <n v="2780.2"/>
    <n v="6673.6499999999987"/>
    <n v="0.10292843656288178"/>
    <m/>
    <s v="No"/>
    <m/>
    <m/>
    <m/>
    <x v="4"/>
    <n v="1754"/>
    <n v="556.04"/>
    <s v="Ok"/>
    <n v="0"/>
    <n v="0"/>
  </r>
  <r>
    <n v="1755"/>
    <s v="Nassau"/>
    <s v="31-2N-28-1601-0057-0000"/>
    <n v="103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41790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Lien&lt;$150"/>
    <e v="#N/A"/>
    <s v="FV&lt;$10K"/>
    <s v="N/A"/>
    <s v="No, &lt; $20K Lien"/>
    <s v="No, Lien &lt; $20K"/>
    <s v="N/A"/>
    <s v="No"/>
    <s v="No"/>
    <n v="0"/>
    <s v="No"/>
    <n v="41790"/>
    <n v="1"/>
    <n v="41790"/>
    <m/>
    <e v="#N/A"/>
    <e v="#N/A"/>
    <s v=""/>
    <e v="#N/A"/>
    <n v="41790"/>
    <s v="No"/>
    <s v="R"/>
    <s v="No"/>
    <s v="Yes"/>
    <n v="0.67"/>
    <n v="27999.300000000003"/>
    <e v="#N/A"/>
    <e v="#N/A"/>
    <e v="#N/A"/>
    <m/>
    <s v="No"/>
    <m/>
    <m/>
    <m/>
    <x v="2"/>
    <n v="1755"/>
    <n v="103"/>
    <s v="Ok"/>
    <e v="#N/A"/>
    <e v="#N/A"/>
  </r>
  <r>
    <n v="1756"/>
    <s v="Nassau"/>
    <s v="31-2N-28-1875-0001-0060"/>
    <n v="1123.46"/>
    <n v="2017"/>
    <n v="1123.46"/>
    <n v="1123.46"/>
    <n v="0"/>
    <n v="95135"/>
    <s v="FERNANDINA BEACH"/>
    <s v="Florida"/>
    <n v="32034"/>
    <s v="95135 WILDWOOD CIR"/>
    <s v="FERNANDINA BEACH FL 32034"/>
    <n v="-81.533261974231706"/>
    <n v="30.579963126996301"/>
    <s v="OAKES MICHAEL A"/>
    <n v="1"/>
    <s v="SINGLE FAMILY"/>
    <n v="1001"/>
    <s v="Single Family Residential"/>
    <n v="2017"/>
    <n v="105768"/>
    <n v="2017"/>
    <n v="118790"/>
    <n v="1009.21"/>
    <n v="0.89830523561141473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Yes"/>
    <s v="No"/>
    <s v="No"/>
    <s v="Without Environmental Issues"/>
    <s v="No"/>
    <s v="None"/>
    <s v="95135 WILDWOOD CIR"/>
    <s v="Fernandina Beach"/>
    <s v="Florida"/>
    <n v="32034"/>
    <s v="95135 WILDWOOD CIR FERNANDINA BEACH FL 32034"/>
    <s v=""/>
    <s v="Pass"/>
    <s v="No"/>
    <s v="FV&lt;$10K"/>
    <s v="N/A"/>
    <s v="No, &lt; $20K Lien"/>
    <s v="No, Lien &lt; $20K"/>
    <s v="N/A"/>
    <s v="No"/>
    <s v="No"/>
    <n v="1"/>
    <s v="No"/>
    <n v="105768"/>
    <n v="1"/>
    <n v="105768"/>
    <m/>
    <n v="0"/>
    <n v="0"/>
    <s v=""/>
    <e v="#N/A"/>
    <n v="105768"/>
    <s v="No"/>
    <s v="S"/>
    <s v="No"/>
    <s v="Yes"/>
    <n v="0.67"/>
    <n v="70864.56"/>
    <n v="5617.3"/>
    <n v="65247.259999999995"/>
    <n v="5.3109636184857423E-2"/>
    <m/>
    <s v="No"/>
    <m/>
    <m/>
    <m/>
    <x v="0"/>
    <n v="1756"/>
    <n v="1123.46"/>
    <s v="Ok"/>
    <n v="0"/>
    <n v="0"/>
  </r>
  <r>
    <n v="1757"/>
    <s v="Nassau"/>
    <s v="31-2N-28-1875-0004-0010"/>
    <n v="1182.3699999999999"/>
    <n v="2017"/>
    <n v="1182.3699999999999"/>
    <n v="1182.3699999999999"/>
    <n v="0"/>
    <n v="95025"/>
    <s v="FERNANDINA BEACH"/>
    <s v="Florida"/>
    <n v="32034"/>
    <s v="95025 GREENBERRY RD"/>
    <s v="FERNANDINA BEACH FL 32034"/>
    <n v="-81.534065265002596"/>
    <n v="30.581827095463598"/>
    <s v="EVANS WILLIAM P"/>
    <n v="1"/>
    <s v="SINGLE FAMILY"/>
    <n v="1001"/>
    <s v="Single Family Residential"/>
    <n v="2017"/>
    <n v="109366"/>
    <n v="2017"/>
    <n v="119846"/>
    <n v="1063.68"/>
    <n v="0.89961687119937084"/>
    <s v="No"/>
    <s v="No"/>
    <s v="No"/>
    <s v="No"/>
    <m/>
    <m/>
    <m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Yes"/>
    <s v="No"/>
    <s v="No"/>
    <s v="Without Environmental Issues"/>
    <s v="No"/>
    <s v="None"/>
    <s v="95025 GREENBERRY RD"/>
    <s v="Fernandina Beach"/>
    <s v="Florida"/>
    <n v="32034"/>
    <s v="95025 GREENBERRY RD FERNANDINA BEACH FL 32034"/>
    <s v=""/>
    <s v="Pass"/>
    <s v="No"/>
    <s v="FV&lt;$10K"/>
    <s v="N/A"/>
    <s v="No, &lt; $20K Lien"/>
    <s v="No, Lien &lt; $20K"/>
    <s v="N/A"/>
    <s v="No"/>
    <s v="No"/>
    <n v="1"/>
    <s v="No"/>
    <n v="109366"/>
    <n v="1"/>
    <n v="109366"/>
    <m/>
    <n v="0"/>
    <n v="0"/>
    <s v=""/>
    <e v="#N/A"/>
    <n v="109366"/>
    <s v="No"/>
    <s v="S"/>
    <s v="No"/>
    <s v="Yes"/>
    <n v="0.67"/>
    <n v="73275.22"/>
    <n v="5911.8499999999995"/>
    <n v="67363.37"/>
    <n v="5.4055648007607475E-2"/>
    <m/>
    <s v="No"/>
    <m/>
    <m/>
    <m/>
    <x v="0"/>
    <n v="1757"/>
    <n v="1182.3699999999999"/>
    <s v="Ok"/>
    <n v="0"/>
    <n v="0"/>
  </r>
  <r>
    <n v="1758"/>
    <s v="Nassau"/>
    <s v="31-2N-28-4955-0001-0020"/>
    <n v="258.13"/>
    <n v="2017"/>
    <n v="258.13"/>
    <n v="258.13"/>
    <n v="0"/>
    <n v="95066"/>
    <s v="FERNANDINA BEACH"/>
    <s v="Florida"/>
    <n v="32034"/>
    <s v="95066 JUSTIN CT"/>
    <s v="FERNANDINA BEACH FL 32034"/>
    <n v="-81.528945811430305"/>
    <n v="30.581116214696799"/>
    <s v="KNOX MATTHEW"/>
    <n v="2"/>
    <s v="MOBILE HOMES"/>
    <n v="1006"/>
    <s v="Mobile home"/>
    <n v="2017"/>
    <n v="38811"/>
    <n v="2017"/>
    <n v="45459"/>
    <n v="209.09"/>
    <n v="0.81001820787975054"/>
    <s v="No"/>
    <s v="No"/>
    <m/>
    <s v="No"/>
    <s v="No"/>
    <m/>
    <s v="No"/>
    <s v="C"/>
    <s v="C"/>
    <s v="I"/>
    <s v="I"/>
    <s v="I"/>
    <s v="I"/>
    <n v="0"/>
    <s v="No"/>
    <s v="Yes"/>
    <s v="No"/>
    <n v="0"/>
    <n v="0"/>
    <n v="65000"/>
    <s v="SELLER TAKE-BACK"/>
    <n v="0"/>
    <n v="0"/>
    <s v="Potential Low Risk"/>
    <n v="0"/>
    <n v="0"/>
    <s v="Yes"/>
    <s v="No"/>
    <s v="No"/>
    <s v="Without Environmental Issues"/>
    <s v="No"/>
    <s v="None"/>
    <s v="95066 JUSTIN CT"/>
    <s v="Fernandina Beach"/>
    <s v="Florida"/>
    <n v="32034"/>
    <s v="95066 JUSTIN CT FERNANDINA BEACH FL 32034"/>
    <s v="L"/>
    <s v="Pass"/>
    <s v="No"/>
    <s v="FV&lt;$10K"/>
    <s v="N/A"/>
    <s v="No, &lt; $20K Lien"/>
    <s v="No, Lien &lt; $20K"/>
    <s v="N/A"/>
    <s v="No"/>
    <s v="No"/>
    <n v="0"/>
    <s v="No"/>
    <n v="38811"/>
    <n v="1"/>
    <n v="38811"/>
    <m/>
    <n v="0"/>
    <n v="0"/>
    <s v=""/>
    <e v="#N/A"/>
    <n v="38811"/>
    <s v="No"/>
    <s v="R"/>
    <s v="No"/>
    <s v="Yes"/>
    <n v="0.67"/>
    <n v="26003.370000000003"/>
    <n v="1032.52"/>
    <n v="24970.850000000002"/>
    <n v="2.6603797892350105E-2"/>
    <m/>
    <s v="No"/>
    <m/>
    <m/>
    <m/>
    <x v="0"/>
    <n v="1758"/>
    <n v="258.13"/>
    <s v="Ok"/>
    <n v="0"/>
    <n v="0"/>
  </r>
  <r>
    <n v="1759"/>
    <s v="Nassau"/>
    <s v="31-2N-28-4955-0001-0090"/>
    <n v="638.55999999999995"/>
    <n v="2017"/>
    <n v="638.55999999999995"/>
    <n v="638.55999999999995"/>
    <n v="0"/>
    <m/>
    <s v="FERNANDINA BEACH"/>
    <s v="Florida"/>
    <n v="32034"/>
    <s v="JUSTIN CT"/>
    <s v="FERNANDINA BEACH FL 32034"/>
    <n v="-81.529912961630203"/>
    <n v="30.581556199024899"/>
    <s v="MAXWELL DANNY L"/>
    <n v="0"/>
    <s v="VACANT RESIDENTIAL"/>
    <n v="8001"/>
    <s v="Residential-Vacant Land"/>
    <n v="2017"/>
    <n v="35411"/>
    <n v="2017"/>
    <n v="39165"/>
    <n v="560.85"/>
    <n v="0.87830430969681794"/>
    <m/>
    <m/>
    <m/>
    <m/>
    <m/>
    <m/>
    <s v="No"/>
    <s v="I"/>
    <n v="0"/>
    <n v="0"/>
    <n v="0"/>
    <n v="0"/>
    <n v="0"/>
    <n v="0"/>
    <s v="No"/>
    <s v="No"/>
    <s v="No"/>
    <n v="0"/>
    <n v="0"/>
    <n v="31500"/>
    <s v="SELLER TAKE-BACK"/>
    <n v="0"/>
    <n v="0"/>
    <s v="Potential Low Risk"/>
    <n v="0"/>
    <n v="0"/>
    <s v="No"/>
    <s v="No"/>
    <s v="No"/>
    <s v="Without Environmental Issues"/>
    <s v="No"/>
    <s v="None"/>
    <s v="JUSTIN CT"/>
    <s v="Fernandina Beach"/>
    <s v="Florida"/>
    <n v="32034"/>
    <s v="JUSTIN CT FERNANDINA BEACH FL 32034"/>
    <s v="L"/>
    <s v="Pass"/>
    <s v="No"/>
    <s v="FV&lt;$10K"/>
    <s v="N/A"/>
    <s v="No, &lt; $20K Lien"/>
    <s v="No, Lien &lt; $20K"/>
    <s v="N/A"/>
    <s v="No"/>
    <s v="No"/>
    <n v="0"/>
    <s v="No"/>
    <n v="35411"/>
    <n v="1"/>
    <n v="35411"/>
    <m/>
    <n v="0"/>
    <n v="0"/>
    <s v=""/>
    <e v="#N/A"/>
    <n v="35411"/>
    <s v="No"/>
    <s v="V"/>
    <s v="Yes"/>
    <s v="No"/>
    <n v="0"/>
    <n v="0"/>
    <n v="2554.2399999999998"/>
    <n v="-2554.2399999999998"/>
    <n v="7.2131258648442567E-2"/>
    <m/>
    <s v="No"/>
    <m/>
    <m/>
    <m/>
    <x v="1"/>
    <n v="1759"/>
    <n v="638.55999999999995"/>
    <s v="Ok"/>
    <n v="0"/>
    <n v="0"/>
  </r>
  <r>
    <n v="1760"/>
    <s v="Nassau"/>
    <s v="31-2N-28-4955-0003-0060"/>
    <n v="658.42"/>
    <n v="2017"/>
    <n v="658.42"/>
    <n v="658.42"/>
    <n v="0"/>
    <n v="95320"/>
    <s v="FERNANDINA BEACH"/>
    <s v="Florida"/>
    <n v="32034"/>
    <s v="95320 PLUM LOOP"/>
    <s v="FERNANDINA BEACH FL 32034"/>
    <n v="-81.530234438402601"/>
    <n v="30.5846611125206"/>
    <s v="HOETZLEIN SUSAN C"/>
    <n v="2"/>
    <s v="MOBILE HOMES"/>
    <n v="1006"/>
    <s v="Mobile home"/>
    <n v="2017"/>
    <n v="35002"/>
    <n v="2017"/>
    <n v="42479"/>
    <n v="579.21"/>
    <n v="0.87969685003493225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95320 PLUM LOOP"/>
    <s v="Fernandina Beach"/>
    <s v="Florida"/>
    <n v="32034"/>
    <s v="95320 PLUM LOOP FERNANDINA BEACH FL 32034"/>
    <s v=""/>
    <s v="Pass"/>
    <s v="No"/>
    <s v="FV&lt;$10K"/>
    <s v="N/A"/>
    <s v="No, &lt; $20K Lien"/>
    <s v="No, Lien &lt; $20K"/>
    <s v="N/A"/>
    <s v="No"/>
    <s v="No"/>
    <n v="0"/>
    <s v="No"/>
    <n v="35002"/>
    <n v="1"/>
    <n v="35002"/>
    <m/>
    <n v="0"/>
    <n v="0"/>
    <s v=""/>
    <e v="#N/A"/>
    <n v="35002"/>
    <s v="No"/>
    <s v="R"/>
    <s v="No"/>
    <s v="No"/>
    <n v="0.35"/>
    <n v="12250.699999999999"/>
    <n v="2633.68"/>
    <n v="9617.0199999999986"/>
    <n v="7.5243700359979432E-2"/>
    <m/>
    <s v="No"/>
    <m/>
    <m/>
    <m/>
    <x v="0"/>
    <n v="1760"/>
    <n v="658.42"/>
    <s v="Ok"/>
    <n v="0"/>
    <n v="0"/>
  </r>
  <r>
    <n v="1761"/>
    <s v="Nassau"/>
    <s v="31-2N-28-4955-0003-0080"/>
    <n v="398.82"/>
    <n v="2017"/>
    <n v="398.82"/>
    <n v="398.82"/>
    <n v="0"/>
    <n v="95398"/>
    <s v="FERNANDINA BEACH"/>
    <s v="Florida"/>
    <n v="32034"/>
    <s v="95398 PLUM LOOP"/>
    <s v="FERNANDINA BEACH FL 32034"/>
    <n v="-81.530101293454706"/>
    <n v="30.5838526116436"/>
    <s v="JOHNSON MATTHEW BRANDON"/>
    <n v="2"/>
    <s v="MOBILE HOMES"/>
    <n v="1006"/>
    <s v="Mobile home"/>
    <n v="2017"/>
    <n v="47404"/>
    <n v="2017"/>
    <n v="51260"/>
    <n v="339.17"/>
    <n v="0.85043377964996747"/>
    <m/>
    <m/>
    <s v="No"/>
    <m/>
    <m/>
    <m/>
    <m/>
    <s v="I"/>
    <s v="I"/>
    <n v="0"/>
    <n v="0"/>
    <n v="0"/>
    <n v="0"/>
    <n v="0"/>
    <s v="No"/>
    <s v="No"/>
    <s v="No"/>
    <n v="0"/>
    <n v="0"/>
    <n v="53113"/>
    <s v="UNKNOWN"/>
    <n v="0"/>
    <n v="0"/>
    <s v="Potential Low Risk"/>
    <s v="Minimal"/>
    <n v="0"/>
    <s v="Yes"/>
    <s v="No"/>
    <s v="No"/>
    <s v="Without Environmental Issues"/>
    <s v="No"/>
    <s v="None"/>
    <s v="95398 PLUM LOOP"/>
    <s v="Fernandina Beach"/>
    <s v="Florida"/>
    <n v="32034"/>
    <s v="95398 PLUM LOOP FERNANDINA BEACH FL 32034"/>
    <s v="L"/>
    <s v="Pass"/>
    <s v="No"/>
    <s v="FV&lt;$10K"/>
    <s v="N/A"/>
    <s v="No, &lt; $20K Lien"/>
    <s v="No, Lien &lt; $20K"/>
    <s v="N/A"/>
    <s v="No"/>
    <s v="No"/>
    <n v="0"/>
    <s v="No"/>
    <n v="47404"/>
    <n v="1"/>
    <n v="47404"/>
    <m/>
    <n v="0"/>
    <n v="0"/>
    <s v=""/>
    <e v="#N/A"/>
    <n v="47404"/>
    <s v="No"/>
    <s v="R"/>
    <s v="No"/>
    <s v="Yes"/>
    <n v="0.67"/>
    <n v="31760.68"/>
    <n v="1595.28"/>
    <n v="30165.4"/>
    <n v="3.3652856299046491E-2"/>
    <m/>
    <s v="No"/>
    <m/>
    <m/>
    <m/>
    <x v="0"/>
    <n v="1761"/>
    <n v="398.82"/>
    <s v="Ok"/>
    <n v="0"/>
    <n v="0"/>
  </r>
  <r>
    <n v="1762"/>
    <s v="Nassau"/>
    <s v="31-2N-28-4955-0004-0020"/>
    <n v="216.66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36279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36279"/>
    <n v="1"/>
    <n v="36279"/>
    <m/>
    <e v="#N/A"/>
    <e v="#N/A"/>
    <s v=""/>
    <e v="#N/A"/>
    <n v="36279"/>
    <s v="No"/>
    <s v="R"/>
    <s v="No"/>
    <s v="Yes"/>
    <n v="0.67"/>
    <n v="24306.93"/>
    <e v="#N/A"/>
    <e v="#N/A"/>
    <e v="#N/A"/>
    <m/>
    <e v="#N/A"/>
    <m/>
    <m/>
    <m/>
    <x v="5"/>
    <n v="1762"/>
    <n v="216.66"/>
    <e v="#N/A"/>
    <e v="#N/A"/>
    <e v="#N/A"/>
  </r>
  <r>
    <n v="1763"/>
    <s v="Nassau"/>
    <s v="32-2N-28-0000-0009-0000"/>
    <n v="543.76"/>
    <n v="2017"/>
    <n v="543.76"/>
    <n v="543.76"/>
    <n v="0"/>
    <n v="95083"/>
    <s v="FERNANDINA BEACH"/>
    <s v="Florida"/>
    <n v="32034"/>
    <s v="95083 BLUE LN"/>
    <s v="FERNANDINA BEACH FL 32034"/>
    <n v="-81.520593141130604"/>
    <n v="30.5842016615129"/>
    <s v="BOATRIGHT CYNTHIA K"/>
    <n v="2"/>
    <s v="MOBILE HOMES"/>
    <n v="1006"/>
    <s v="Mobile home"/>
    <n v="2017"/>
    <n v="64355"/>
    <n v="2017"/>
    <n v="77703"/>
    <n v="473.19"/>
    <n v="0.87021847874062086"/>
    <m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0"/>
    <s v="Yes"/>
    <s v="Yes"/>
    <s v="No"/>
    <s v="Without Environmental Issues"/>
    <s v="No"/>
    <s v="None"/>
    <s v="95083 BLUE LN"/>
    <s v="Fernandina Beach"/>
    <s v="Florida"/>
    <n v="32034"/>
    <s v="95083 BLUE LN FERNANDINA BEACH FL 32034"/>
    <s v=""/>
    <s v="Pass"/>
    <s v="Yes"/>
    <s v="FV&lt;$10K"/>
    <s v="N/A"/>
    <s v="No, &lt; $20K Lien"/>
    <s v="No, Lien &lt; $20K"/>
    <s v="N/A"/>
    <s v="No"/>
    <s v="No"/>
    <n v="0"/>
    <s v="No"/>
    <n v="64355"/>
    <n v="1"/>
    <n v="64355"/>
    <m/>
    <n v="0"/>
    <n v="0"/>
    <s v=""/>
    <e v="#N/A"/>
    <n v="64355"/>
    <s v="No"/>
    <s v="R"/>
    <s v="No"/>
    <s v="Yes"/>
    <n v="0.67"/>
    <n v="43117.850000000006"/>
    <n v="2175.04"/>
    <n v="40942.810000000005"/>
    <n v="3.3797529329500427E-2"/>
    <m/>
    <s v="No"/>
    <m/>
    <m/>
    <m/>
    <x v="0"/>
    <n v="1763"/>
    <n v="543.76"/>
    <s v="Ok"/>
    <n v="0"/>
    <n v="0"/>
  </r>
  <r>
    <n v="1764"/>
    <s v="Nassau"/>
    <s v="32-2N-28-0000-0012-0100"/>
    <n v="417.33"/>
    <n v="2017"/>
    <n v="417.33"/>
    <n v="417.33"/>
    <n v="0"/>
    <n v="95054"/>
    <s v="FERNANDINA BEACH"/>
    <s v="Florida"/>
    <n v="32034"/>
    <s v="95054 ORIOLE ST"/>
    <s v="FERNANDINA BEACH FL 32034"/>
    <n v="-81.520481680345199"/>
    <n v="30.582799883896801"/>
    <s v="DELILLE DERRICK ANDREW"/>
    <n v="2"/>
    <s v="MOBILE HOMES"/>
    <n v="1006"/>
    <s v="Mobile home"/>
    <n v="2017"/>
    <n v="48535"/>
    <n v="2017"/>
    <n v="51537"/>
    <n v="356.29"/>
    <n v="0.8537368509333142"/>
    <s v="No"/>
    <s v="No"/>
    <s v="No"/>
    <s v="No"/>
    <s v="No"/>
    <s v="No"/>
    <m/>
    <s v="I"/>
    <s v="I"/>
    <s v="I"/>
    <s v="I"/>
    <s v="I"/>
    <s v="I"/>
    <s v="I"/>
    <s v="No"/>
    <s v="No"/>
    <s v="No"/>
    <n v="0"/>
    <n v="0"/>
    <n v="37500"/>
    <n v="0"/>
    <n v="0"/>
    <n v="0"/>
    <s v="Potential Low Risk"/>
    <s v="Minimal"/>
    <n v="1"/>
    <s v="Yes"/>
    <s v="Yes"/>
    <s v="No"/>
    <s v="Without Environmental Issues"/>
    <s v="No"/>
    <s v="None"/>
    <s v="95054 ORIOLE ST"/>
    <s v="Fernandina Beach"/>
    <s v="Florida"/>
    <n v="32034"/>
    <s v="95054 ORIOLE ST FERNANDINA BEACH FL 32034"/>
    <s v="L"/>
    <s v="Pass"/>
    <s v="Yes"/>
    <s v="FV&lt;$10K"/>
    <s v="N/A"/>
    <s v="No, &lt; $20K Lien"/>
    <s v="No, Lien &lt; $20K"/>
    <s v="N/A"/>
    <s v="No"/>
    <s v="No"/>
    <n v="1"/>
    <s v="No"/>
    <n v="48535"/>
    <n v="1"/>
    <n v="48535"/>
    <m/>
    <n v="0"/>
    <n v="0"/>
    <s v=""/>
    <e v="#N/A"/>
    <n v="48535"/>
    <s v="No"/>
    <s v="R"/>
    <s v="No"/>
    <s v="Yes"/>
    <n v="0.67"/>
    <n v="32518.45"/>
    <n v="2086.65"/>
    <n v="30431.8"/>
    <n v="4.2992685690738643E-2"/>
    <m/>
    <s v="No"/>
    <m/>
    <m/>
    <m/>
    <x v="0"/>
    <n v="1764"/>
    <n v="417.33"/>
    <s v="Ok"/>
    <n v="0"/>
    <n v="0"/>
  </r>
  <r>
    <n v="1765"/>
    <s v="Nassau"/>
    <s v="32-2N-28-0000-0015-0000"/>
    <n v="326.75"/>
    <n v="2017"/>
    <n v="326.75"/>
    <n v="326.75"/>
    <n v="0"/>
    <m/>
    <s v="FERNANDINA BEACH"/>
    <s v="Florida"/>
    <n v="32034"/>
    <s v="HENDRICKS RD"/>
    <s v="FERNANDINA BEACH FL 32034"/>
    <n v="-81.5240789561675"/>
    <n v="30.581699629888899"/>
    <s v="LIGHT BRIGHT SOCIETY"/>
    <n v="70"/>
    <s v="VACANT INDUSTRIAL"/>
    <n v="8005"/>
    <s v="Institutional-Vacant Land"/>
    <n v="2017"/>
    <n v="17424"/>
    <n v="2017"/>
    <n v="18750"/>
    <n v="272.52999999999997"/>
    <n v="0.83406273909716899"/>
    <s v="No"/>
    <m/>
    <m/>
    <m/>
    <m/>
    <m/>
    <m/>
    <s v="I"/>
    <n v="0"/>
    <n v="0"/>
    <n v="0"/>
    <n v="0"/>
    <n v="0"/>
    <n v="0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HENDRICKS RD"/>
    <s v="Fernandina Beach"/>
    <s v="Florida"/>
    <n v="32034"/>
    <s v="HENDRICKS RD FERNANDINA BEACH FL 32034"/>
    <s v=""/>
    <s v="Pass"/>
    <s v="No"/>
    <s v="FV&lt;$10K"/>
    <s v="N/A"/>
    <s v="No, &lt; $20K Lien"/>
    <s v="No, Lien &lt; $20K"/>
    <s v="N/A"/>
    <s v="No"/>
    <s v="No"/>
    <n v="1"/>
    <s v="No"/>
    <n v="17424"/>
    <n v="1"/>
    <n v="17424"/>
    <m/>
    <n v="0"/>
    <n v="0"/>
    <s v=""/>
    <e v="#N/A"/>
    <n v="17424"/>
    <s v="No"/>
    <s v="V"/>
    <s v="Yes"/>
    <s v="No"/>
    <n v="0"/>
    <n v="0"/>
    <n v="1633.75"/>
    <n v="-1633.75"/>
    <n v="9.3764348025711666E-2"/>
    <m/>
    <s v="No"/>
    <m/>
    <m/>
    <m/>
    <x v="4"/>
    <n v="1765"/>
    <n v="326.75"/>
    <s v="Ok"/>
    <n v="0"/>
    <n v="0"/>
  </r>
  <r>
    <n v="1766"/>
    <s v="Nassau"/>
    <s v="32-2N-28-0000-0022-0070"/>
    <n v="248.31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38212"/>
    <e v="#N/A"/>
    <e v="#N/A"/>
    <e v="#N/A"/>
    <n v="0"/>
    <s v="Yes"/>
    <m/>
    <s v="No"/>
    <m/>
    <m/>
    <m/>
    <m/>
    <e v="#N/A"/>
    <e v="#N/A"/>
    <e v="#N/A"/>
    <e v="#N/A"/>
    <e v="#N/A"/>
    <e v="#N/A"/>
    <e v="#N/A"/>
    <s v="Yes"/>
    <s v="No"/>
    <s v="Yes"/>
    <e v="#N/A"/>
    <e v="#N/A"/>
    <e v="#N/A"/>
    <e v="#N/A"/>
    <e v="#N/A"/>
    <e v="#N/A"/>
    <e v="#N/A"/>
    <e v="#N/A"/>
    <n v="1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Yes"/>
    <s v="No"/>
    <n v="1"/>
    <s v="No"/>
    <n v="38212"/>
    <n v="1"/>
    <n v="38212"/>
    <m/>
    <e v="#N/A"/>
    <e v="#N/A"/>
    <s v=""/>
    <e v="#N/A"/>
    <n v="38212"/>
    <s v="No"/>
    <s v="R"/>
    <s v="No"/>
    <s v="Yes"/>
    <n v="0.67"/>
    <n v="25602.04"/>
    <e v="#N/A"/>
    <e v="#N/A"/>
    <e v="#N/A"/>
    <m/>
    <s v="No"/>
    <m/>
    <m/>
    <m/>
    <x v="6"/>
    <n v="1766"/>
    <n v="248.31"/>
    <s v="Ok"/>
    <e v="#N/A"/>
    <e v="#N/A"/>
  </r>
  <r>
    <n v="1767"/>
    <s v="Nassau"/>
    <s v="32-2N-28-0000-0025-0080"/>
    <n v="795.21"/>
    <n v="2017"/>
    <n v="795.21"/>
    <n v="795.21"/>
    <n v="0"/>
    <m/>
    <s v="FERNANDINA BEACH"/>
    <s v="Florida"/>
    <n v="32034"/>
    <s v="HENDRICKS RD"/>
    <s v="FERNANDINA BEACH FL 32034"/>
    <n v="-81.524570414555797"/>
    <n v="30.581093761080499"/>
    <s v="BLUE JAMES C"/>
    <n v="0"/>
    <s v="VACANT RESIDENTIAL"/>
    <n v="8001"/>
    <s v="Residential-Vacant Land"/>
    <n v="2017"/>
    <n v="44000"/>
    <n v="2017"/>
    <n v="50000"/>
    <n v="705.7"/>
    <n v="0.88743853824775842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s v="Minimal"/>
    <n v="0"/>
    <s v="No"/>
    <n v="0"/>
    <s v="No"/>
    <s v="Without Environmental Issues"/>
    <s v="No"/>
    <s v="None"/>
    <s v="HENDRICKS RD"/>
    <s v="Fernandina Beach"/>
    <s v="Florida"/>
    <n v="32034"/>
    <s v="HENDRICKS RD FERNANDINA BEACH FL 32034"/>
    <s v=""/>
    <s v="Pass"/>
    <s v="No"/>
    <s v="FV&lt;$10K"/>
    <s v="N/A"/>
    <s v="No, &lt; $20K Lien"/>
    <s v="No, Lien &lt; $20K"/>
    <s v="N/A"/>
    <s v="No"/>
    <s v="No"/>
    <n v="0"/>
    <s v="No"/>
    <n v="44000"/>
    <n v="1"/>
    <n v="44000"/>
    <m/>
    <n v="0"/>
    <n v="0"/>
    <s v=""/>
    <e v="#N/A"/>
    <n v="44000"/>
    <s v="No"/>
    <s v="V"/>
    <s v="Yes"/>
    <s v="No"/>
    <n v="0"/>
    <n v="0"/>
    <n v="3180.84"/>
    <n v="-3180.84"/>
    <n v="7.2291818181818179E-2"/>
    <m/>
    <s v="No"/>
    <m/>
    <m/>
    <m/>
    <x v="1"/>
    <n v="1767"/>
    <n v="795.21"/>
    <s v="Ok"/>
    <n v="0"/>
    <n v="0"/>
  </r>
  <r>
    <n v="1768"/>
    <s v="Nassau"/>
    <s v="32-2N-28-0000-0026-0020"/>
    <n v="2306.5500000000002"/>
    <n v="2017"/>
    <n v="2306.5500000000002"/>
    <n v="2306.5500000000002"/>
    <n v="0"/>
    <m/>
    <s v="FERNANDINA BEACH"/>
    <s v="Florida"/>
    <n v="32034"/>
    <s v="HENDRICKS RD"/>
    <s v="FERNANDINA BEACH FL 32034"/>
    <n v="-81.5264185684252"/>
    <n v="30.5778281492471"/>
    <s v="BLUE JAMES C JR &amp; BLUE ROBERT E SR &amp; BENJAMIN J &amp; CORA STEVENSON &amp; LYNDON BLUE"/>
    <n v="0"/>
    <s v="VACANT RESIDENTIAL"/>
    <n v="8001"/>
    <s v="Residential-Vacant Land"/>
    <n v="2017"/>
    <n v="131131"/>
    <n v="2017"/>
    <n v="149012"/>
    <n v="2103.15"/>
    <n v="0.91181634909280085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s v="Minimal"/>
    <n v="0"/>
    <s v="No"/>
    <n v="0"/>
    <s v="No"/>
    <s v="Without Environmental Issues"/>
    <s v="No"/>
    <s v="None"/>
    <s v="HENDRICKS RD"/>
    <s v="Fernandina Beach"/>
    <s v="Florida"/>
    <n v="32034"/>
    <s v="HENDRICKS RD FERNANDINA BEACH FL 32034"/>
    <s v=""/>
    <s v="Pass"/>
    <s v="No"/>
    <s v="FV&lt;$10K"/>
    <s v="N/A"/>
    <s v="No, &lt; $20K Lien"/>
    <s v="No, Lien &lt; $20K"/>
    <s v="N/A"/>
    <s v="No"/>
    <s v="No"/>
    <n v="0"/>
    <s v="No"/>
    <n v="131131"/>
    <n v="1"/>
    <n v="131131"/>
    <m/>
    <n v="0"/>
    <n v="0"/>
    <s v=""/>
    <e v="#N/A"/>
    <n v="131131"/>
    <s v="No"/>
    <s v="V"/>
    <s v="Yes"/>
    <s v="No"/>
    <n v="0"/>
    <n v="0"/>
    <n v="9226.2000000000007"/>
    <n v="-9226.2000000000007"/>
    <n v="7.0358648984603187E-2"/>
    <m/>
    <s v="No"/>
    <m/>
    <m/>
    <m/>
    <x v="1"/>
    <n v="1768"/>
    <n v="2306.5500000000002"/>
    <s v="Ok"/>
    <n v="0"/>
    <n v="0"/>
  </r>
  <r>
    <n v="1769"/>
    <s v="Nassau"/>
    <s v="32-2N-28-005A-0023-0000"/>
    <n v="359.13"/>
    <n v="2017"/>
    <n v="359.13"/>
    <n v="359.13"/>
    <n v="0"/>
    <n v="95124"/>
    <s v="FERNANDINA BEACH"/>
    <s v="Florida"/>
    <n v="32034"/>
    <s v="95124 BROOKHILL PL"/>
    <s v="FERNANDINA BEACH FL 32034"/>
    <n v="-81.515123305811699"/>
    <n v="30.587456023766698"/>
    <s v="STEWART KYLE W"/>
    <n v="0"/>
    <s v="VACANT RESIDENTIAL"/>
    <n v="8001"/>
    <s v="Residential-Vacant Land"/>
    <n v="2017"/>
    <n v="19965"/>
    <n v="2017"/>
    <n v="20000"/>
    <n v="302.48"/>
    <n v="0.84225767827806097"/>
    <s v="No"/>
    <m/>
    <m/>
    <m/>
    <m/>
    <m/>
    <m/>
    <s v="I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1"/>
    <s v="No"/>
    <s v="No"/>
    <s v="No"/>
    <s v="Without Environmental Issues"/>
    <s v="No"/>
    <s v="None"/>
    <s v="95124 BROOKHILL PL"/>
    <s v="Fernandina Beach"/>
    <s v="Florida"/>
    <n v="32034"/>
    <s v="95124 BROOKHILL PL FERNANDINA BEACH FL 32034"/>
    <s v=""/>
    <s v="Pass"/>
    <s v="No"/>
    <s v="FV&lt;$10K"/>
    <s v="N/A"/>
    <s v="No, &lt; $20K Lien"/>
    <s v="No, Lien &lt; $20K"/>
    <s v="N/A"/>
    <s v="No"/>
    <s v="No"/>
    <n v="1"/>
    <s v="No"/>
    <n v="19965"/>
    <n v="1"/>
    <n v="19965"/>
    <m/>
    <n v="0"/>
    <n v="0"/>
    <s v=""/>
    <e v="#N/A"/>
    <n v="19965"/>
    <s v="No"/>
    <s v="V"/>
    <s v="Yes"/>
    <s v="No"/>
    <n v="0"/>
    <n v="0"/>
    <n v="1795.65"/>
    <n v="-1795.65"/>
    <n v="8.9939894815927873E-2"/>
    <m/>
    <s v="No"/>
    <m/>
    <m/>
    <m/>
    <x v="4"/>
    <n v="1769"/>
    <n v="359.13"/>
    <s v="Ok"/>
    <n v="0"/>
    <n v="0"/>
  </r>
  <r>
    <n v="1770"/>
    <s v="Nassau"/>
    <s v="32-2N-28-005A-0031-0000"/>
    <n v="768.77"/>
    <n v="2017"/>
    <n v="768.77"/>
    <n v="768.77"/>
    <n v="0"/>
    <n v="95276"/>
    <s v="FERNANDINA BEACH"/>
    <s v="Florida"/>
    <n v="32034"/>
    <s v="95276 AMBERWOOD LN"/>
    <s v="FERNANDINA BEACH FL 32034"/>
    <n v="-81.513118241411703"/>
    <n v="30.5854753434736"/>
    <s v="HOLLAND MICHAEL"/>
    <n v="0"/>
    <s v="VACANT RESIDENTIAL"/>
    <n v="8001"/>
    <s v="Residential-Vacant Land"/>
    <n v="2017"/>
    <n v="45000"/>
    <n v="2017"/>
    <n v="45000"/>
    <n v="681.25"/>
    <n v="0.8861558073285899"/>
    <m/>
    <m/>
    <s v="No"/>
    <s v="No"/>
    <s v="No"/>
    <s v="No"/>
    <s v="No"/>
    <s v="I"/>
    <s v="I"/>
    <s v="I"/>
    <s v="I"/>
    <s v="I"/>
    <s v="I"/>
    <s v="I"/>
    <s v="No"/>
    <s v="No"/>
    <s v="No"/>
    <n v="0"/>
    <n v="0"/>
    <n v="60000"/>
    <s v="SELLER TAKE-BACK"/>
    <n v="0"/>
    <n v="0"/>
    <s v="Potential Low Risk"/>
    <s v="Moderate"/>
    <n v="0"/>
    <s v="No"/>
    <s v="No"/>
    <s v="No"/>
    <s v="Without Environmental Issues"/>
    <s v="No"/>
    <s v="None"/>
    <s v="95276 AMBERWOOD LN"/>
    <s v="Fernandina Beach"/>
    <s v="Florida"/>
    <n v="32034"/>
    <s v="95276 AMBERWOOD LN FERNANDINA BEACH FL 32034"/>
    <s v="L"/>
    <s v="Pass"/>
    <s v="No"/>
    <s v="FV&lt;$10K"/>
    <s v="N/A"/>
    <s v="No, &lt; $20K Lien"/>
    <s v="No, Lien &lt; $20K"/>
    <s v="N/A"/>
    <s v="No"/>
    <s v="No"/>
    <n v="0"/>
    <s v="No"/>
    <n v="45000"/>
    <n v="1"/>
    <n v="45000"/>
    <m/>
    <n v="0"/>
    <n v="0"/>
    <s v=""/>
    <e v="#N/A"/>
    <n v="45000"/>
    <s v="No"/>
    <s v="V"/>
    <s v="Yes"/>
    <s v="No"/>
    <n v="0"/>
    <n v="0"/>
    <n v="3075.08"/>
    <n v="-3075.08"/>
    <n v="6.833511111111111E-2"/>
    <m/>
    <s v="No"/>
    <m/>
    <m/>
    <m/>
    <x v="1"/>
    <n v="1770"/>
    <n v="768.77"/>
    <s v="Ok"/>
    <n v="0"/>
    <n v="0"/>
  </r>
  <r>
    <n v="1771"/>
    <s v="Nassau"/>
    <s v="32-2N-28-0150-0001-0050"/>
    <n v="506.67"/>
    <n v="2017"/>
    <n v="506.67"/>
    <n v="506.67"/>
    <n v="0"/>
    <n v="95129"/>
    <s v="FERNANDINA BEACH"/>
    <s v="Florida"/>
    <n v="32034"/>
    <s v="95129 BIG OAK AVE"/>
    <s v="FERNANDINA BEACH FL 32034"/>
    <n v="-81.521010212556007"/>
    <n v="30.5778665167425"/>
    <s v="LANDRUM CARL J"/>
    <n v="2"/>
    <s v="MOBILE HOMES"/>
    <n v="1006"/>
    <s v="Mobile home"/>
    <n v="2017"/>
    <n v="58985"/>
    <n v="2017"/>
    <n v="78660"/>
    <n v="438.9"/>
    <n v="0.86624430102433525"/>
    <s v="No"/>
    <s v="No"/>
    <s v="No"/>
    <s v="No"/>
    <m/>
    <m/>
    <m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0"/>
    <s v="Yes"/>
    <s v="No"/>
    <s v="No"/>
    <s v="Without Environmental Issues"/>
    <s v="No"/>
    <s v="None"/>
    <s v="95129 BIG OAK AVE"/>
    <s v="Fernandina Beach"/>
    <s v="Florida"/>
    <n v="32034"/>
    <s v="95129 BIG OAK AVE FERNANDINA BEACH FL 32034"/>
    <s v=""/>
    <s v="Pass"/>
    <s v="No"/>
    <s v="FV&lt;$10K"/>
    <s v="N/A"/>
    <s v="No, &lt; $20K Lien"/>
    <s v="No, Lien &lt; $20K"/>
    <s v="N/A"/>
    <s v="No"/>
    <s v="No"/>
    <n v="0"/>
    <s v="No"/>
    <n v="58985"/>
    <n v="1"/>
    <n v="58985"/>
    <m/>
    <n v="0"/>
    <n v="0"/>
    <s v=""/>
    <e v="#N/A"/>
    <n v="58985"/>
    <s v="No"/>
    <s v="R"/>
    <s v="No"/>
    <s v="Yes"/>
    <n v="0.67"/>
    <n v="39519.950000000004"/>
    <n v="2026.68"/>
    <n v="37493.270000000004"/>
    <n v="3.4359243875561586E-2"/>
    <m/>
    <s v="No"/>
    <m/>
    <m/>
    <m/>
    <x v="0"/>
    <n v="1771"/>
    <n v="506.67"/>
    <s v="Ok"/>
    <n v="0"/>
    <n v="0"/>
  </r>
  <r>
    <n v="1772"/>
    <s v="Nassau"/>
    <s v="32-2N-28-0150-0001-0060"/>
    <n v="413.6"/>
    <n v="2017"/>
    <n v="413.6"/>
    <n v="413.6"/>
    <n v="0"/>
    <m/>
    <s v="FERNANDINA BEACH"/>
    <s v="Florida"/>
    <n v="32034"/>
    <s v="BIG OAK AV"/>
    <s v="FERNANDINA BEACH FL 32034"/>
    <n v="-81.521471610279207"/>
    <n v="30.577863323564301"/>
    <s v="LANDRUM ANNIE C"/>
    <n v="0"/>
    <s v="VACANT RESIDENTIAL"/>
    <n v="8001"/>
    <s v="Residential-Vacant Land"/>
    <n v="2017"/>
    <n v="22000"/>
    <n v="2017"/>
    <n v="25000"/>
    <n v="352.84"/>
    <n v="0.85309477756286256"/>
    <m/>
    <s v="No"/>
    <s v="No"/>
    <s v="No"/>
    <m/>
    <m/>
    <m/>
    <s v="I"/>
    <s v="I"/>
    <s v="I"/>
    <s v="I"/>
    <s v="I"/>
    <n v="0"/>
    <n v="0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BIG OAK AV"/>
    <s v="Fernandina Beach"/>
    <s v="Florida"/>
    <n v="32034"/>
    <s v="BIG OAK AV FERNANDINA BEACH FL 32034"/>
    <s v=""/>
    <s v="Pass"/>
    <s v="No"/>
    <s v="FV&lt;$10K"/>
    <s v="N/A"/>
    <s v="No, &lt; $20K Lien"/>
    <s v="No, Lien &lt; $20K"/>
    <s v="N/A"/>
    <s v="No"/>
    <s v="No"/>
    <n v="0"/>
    <s v="No"/>
    <n v="22000"/>
    <n v="1"/>
    <n v="22000"/>
    <m/>
    <n v="0"/>
    <n v="0"/>
    <s v=""/>
    <e v="#N/A"/>
    <n v="22000"/>
    <s v="No"/>
    <s v="V"/>
    <s v="Yes"/>
    <s v="No"/>
    <n v="0"/>
    <n v="0"/>
    <n v="1654.4"/>
    <n v="-1654.4"/>
    <n v="7.5200000000000003E-2"/>
    <m/>
    <s v="No"/>
    <m/>
    <m/>
    <m/>
    <x v="4"/>
    <n v="1772"/>
    <n v="413.6"/>
    <s v="Ok"/>
    <n v="0"/>
    <n v="0"/>
  </r>
  <r>
    <n v="1773"/>
    <s v="Nassau"/>
    <s v="32-2N-28-0150-0001-0150"/>
    <n v="553.04"/>
    <n v="2017"/>
    <n v="553.04"/>
    <n v="553.04"/>
    <n v="0"/>
    <n v="95027"/>
    <s v="FERNANDINA BEACH"/>
    <s v="Florida"/>
    <n v="32034"/>
    <s v="95027 PETUNIA CT"/>
    <s v="FERNANDINA BEACH FL 32034"/>
    <n v="-81.523815289688002"/>
    <n v="30.5753585628179"/>
    <s v="BEDELL HARRIET RUSHAWN"/>
    <n v="2"/>
    <s v="MOBILE HOMES"/>
    <n v="1006"/>
    <s v="Mobile home"/>
    <n v="2017"/>
    <n v="30298"/>
    <n v="2017"/>
    <n v="33801"/>
    <n v="481.78"/>
    <n v="0.87114856068277158"/>
    <s v="No"/>
    <s v="No"/>
    <s v="No"/>
    <s v="No"/>
    <m/>
    <s v="No"/>
    <s v="No"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95027 PETUNIA CT"/>
    <s v="Fernandina Beach"/>
    <s v="Florida"/>
    <n v="32034"/>
    <s v="95027 PETUNIA CT FERNANDINA BEACH FL 32034"/>
    <s v=""/>
    <s v="Pass"/>
    <s v="No"/>
    <s v="FV&lt;$10K"/>
    <s v="N/A"/>
    <s v="No, &lt; $20K Lien"/>
    <s v="No, Lien &lt; $20K"/>
    <s v="N/A"/>
    <s v="No"/>
    <s v="No"/>
    <n v="1"/>
    <s v="No"/>
    <n v="30298"/>
    <n v="1"/>
    <n v="30298"/>
    <m/>
    <n v="0"/>
    <n v="0"/>
    <s v=""/>
    <e v="#N/A"/>
    <n v="30298"/>
    <s v="No"/>
    <s v="R"/>
    <s v="No"/>
    <s v="No"/>
    <n v="0.35"/>
    <n v="10604.3"/>
    <n v="2765.2"/>
    <n v="7839.0999999999995"/>
    <n v="9.1266750280546566E-2"/>
    <m/>
    <s v="No"/>
    <m/>
    <m/>
    <m/>
    <x v="0"/>
    <n v="1773"/>
    <n v="553.04"/>
    <s v="Ok"/>
    <n v="0"/>
    <n v="0"/>
  </r>
  <r>
    <n v="1774"/>
    <s v="Nassau"/>
    <s v="32-2N-28-0150-0001-0160"/>
    <n v="1135.3800000000001"/>
    <n v="2017"/>
    <n v="1135.3800000000001"/>
    <n v="1135.3800000000001"/>
    <n v="0"/>
    <n v="95003"/>
    <s v="FERNANDINA BEACH"/>
    <s v="Florida"/>
    <n v="32034"/>
    <s v="95003 PETUNIA CT"/>
    <s v="FERNANDINA BEACH FL 32034"/>
    <n v="-81.523862498746198"/>
    <n v="30.574910076761199"/>
    <s v="BEDELL HARRIET RUSHAWN"/>
    <n v="2"/>
    <s v="MOBILE HOMES"/>
    <n v="1006"/>
    <s v="Mobile home"/>
    <n v="2017"/>
    <n v="58554"/>
    <n v="2017"/>
    <n v="78833"/>
    <n v="1020.23"/>
    <n v="0.8985802110306681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95003 PETUNIA CT"/>
    <s v="Fernandina Beach"/>
    <s v="Florida"/>
    <n v="32034"/>
    <s v="95003 PETUNIA CT FERNANDINA BEACH FL 32034"/>
    <s v=""/>
    <s v="Pass"/>
    <s v="No"/>
    <s v="FV&lt;$10K"/>
    <s v="N/A"/>
    <s v="No, &lt; $20K Lien"/>
    <s v="No, Lien &lt; $20K"/>
    <s v="N/A"/>
    <s v="No"/>
    <s v="No"/>
    <n v="0"/>
    <s v="No"/>
    <n v="58554"/>
    <n v="1"/>
    <n v="58554"/>
    <m/>
    <n v="0"/>
    <n v="0"/>
    <s v=""/>
    <e v="#N/A"/>
    <n v="58554"/>
    <s v="No"/>
    <s v="R"/>
    <s v="No"/>
    <s v="No"/>
    <n v="0.35"/>
    <n v="20493.899999999998"/>
    <n v="4541.5200000000004"/>
    <n v="15952.379999999997"/>
    <n v="7.7561225535403219E-2"/>
    <m/>
    <s v="No"/>
    <m/>
    <m/>
    <m/>
    <x v="0"/>
    <n v="1774"/>
    <n v="1135.3800000000001"/>
    <s v="Ok"/>
    <n v="0"/>
    <n v="0"/>
  </r>
  <r>
    <n v="1775"/>
    <s v="Nassau"/>
    <s v="32-2N-28-0150-0002-0030"/>
    <n v="579.66"/>
    <n v="2017"/>
    <n v="579.66"/>
    <n v="579.66"/>
    <n v="0"/>
    <n v="95184"/>
    <s v="FERNANDINA BEACH"/>
    <s v="Florida"/>
    <n v="32034"/>
    <s v="95184 BIG OAK AVE"/>
    <s v="FERNANDINA BEACH FL 32034"/>
    <n v="-81.520140662062204"/>
    <n v="30.576831571304499"/>
    <s v="KRUPAR MICHAEL A"/>
    <n v="2"/>
    <s v="MOBILE HOMES"/>
    <n v="1006"/>
    <s v="Mobile home"/>
    <n v="2017"/>
    <n v="69386"/>
    <n v="2017"/>
    <n v="90122"/>
    <n v="506.39"/>
    <n v="0.87359831625435602"/>
    <m/>
    <s v="No"/>
    <m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5"/>
    <s v="Potential Medium Risk"/>
    <s v="Minimal"/>
    <n v="0"/>
    <s v="Yes"/>
    <s v="No"/>
    <s v="No"/>
    <s v="Without Environmental Issues"/>
    <s v="No"/>
    <s v="None"/>
    <s v="95184 BIG OAK AVE"/>
    <s v="Fernandina Beach"/>
    <s v="Florida"/>
    <n v="32034"/>
    <s v="95184 BIG OAK AVE FERNANDINA BEACH FL 32034"/>
    <s v=""/>
    <s v="Pass"/>
    <s v="No"/>
    <s v="FV&lt;$10K"/>
    <s v="N/A"/>
    <s v="No, &lt; $20K Lien"/>
    <s v="No, Lien &lt; $20K"/>
    <s v="N/A"/>
    <s v="No"/>
    <s v="No"/>
    <n v="0"/>
    <s v="No"/>
    <n v="69386"/>
    <n v="1"/>
    <n v="69386"/>
    <m/>
    <n v="0"/>
    <n v="0"/>
    <s v=""/>
    <e v="#N/A"/>
    <n v="69386"/>
    <s v="No"/>
    <s v="R"/>
    <s v="No"/>
    <s v="Yes"/>
    <n v="0.67"/>
    <n v="46488.62"/>
    <n v="2318.64"/>
    <n v="44169.98"/>
    <n v="3.3416539359524974E-2"/>
    <m/>
    <s v="No"/>
    <m/>
    <m/>
    <m/>
    <x v="0"/>
    <n v="1775"/>
    <n v="579.66"/>
    <s v="Ok"/>
    <n v="0"/>
    <n v="0"/>
  </r>
  <r>
    <n v="1776"/>
    <s v="Nassau"/>
    <s v="34-2N-28-0000-0001-0070"/>
    <n v="696.42"/>
    <n v="2017"/>
    <n v="696.42"/>
    <n v="696.42"/>
    <n v="0"/>
    <n v="95024"/>
    <s v="FERNANDINA BEACH"/>
    <s v="Florida"/>
    <n v="32034"/>
    <s v="95024 DENISE ST"/>
    <s v="FERNANDINA BEACH FL 32034"/>
    <n v="-81.5177160082863"/>
    <n v="30.571207512767501"/>
    <s v="SMITH VERNITHA G"/>
    <n v="0"/>
    <s v="VACANT RESIDENTIAL"/>
    <n v="8001"/>
    <s v="Residential-Vacant Land"/>
    <n v="2017"/>
    <n v="38326"/>
    <n v="2017"/>
    <n v="43499"/>
    <n v="614.35"/>
    <n v="0.88215444702909174"/>
    <s v="No"/>
    <s v="No"/>
    <s v="No"/>
    <s v="No"/>
    <m/>
    <m/>
    <m/>
    <s v="I"/>
    <s v="I"/>
    <s v="I"/>
    <s v="I"/>
    <s v="I"/>
    <n v="0"/>
    <n v="0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95024 DENISE ST"/>
    <s v="Fernandina Beach"/>
    <s v="Florida"/>
    <n v="32034"/>
    <s v="95024 DENISE ST FERNANDINA BEACH FL 32034"/>
    <s v=""/>
    <s v="Pass"/>
    <s v="No"/>
    <s v="FV&lt;$10K"/>
    <s v="N/A"/>
    <s v="No, &lt; $20K Lien"/>
    <s v="No, Lien &lt; $20K"/>
    <s v="N/A"/>
    <s v="No"/>
    <s v="No"/>
    <n v="1"/>
    <s v="No"/>
    <n v="38326"/>
    <n v="1"/>
    <n v="38326"/>
    <m/>
    <n v="0"/>
    <n v="0"/>
    <s v=""/>
    <e v="#N/A"/>
    <n v="38326"/>
    <s v="No"/>
    <s v="V"/>
    <s v="Yes"/>
    <s v="No"/>
    <n v="0"/>
    <n v="0"/>
    <n v="3482.1"/>
    <n v="-3482.1"/>
    <n v="9.0854772217293739E-2"/>
    <m/>
    <s v="No"/>
    <m/>
    <m/>
    <m/>
    <x v="1"/>
    <n v="1776"/>
    <n v="696.42"/>
    <s v="Ok"/>
    <n v="0"/>
    <n v="0"/>
  </r>
  <r>
    <n v="1777"/>
    <s v="Nassau"/>
    <s v="34-2N-28-0000-0002-0010"/>
    <n v="51.07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27555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Lien&lt;$150"/>
    <e v="#N/A"/>
    <s v="FV&lt;$10K"/>
    <s v="N/A"/>
    <s v="No, &lt; $20K Lien"/>
    <s v="No, Lien &lt; $20K"/>
    <s v="N/A"/>
    <s v="No"/>
    <s v="No"/>
    <n v="0"/>
    <s v="No"/>
    <n v="27555"/>
    <n v="1"/>
    <n v="27555"/>
    <m/>
    <e v="#N/A"/>
    <e v="#N/A"/>
    <s v=""/>
    <e v="#N/A"/>
    <n v="27555"/>
    <s v="No"/>
    <s v="R"/>
    <s v="No"/>
    <s v="Yes"/>
    <n v="0.67"/>
    <n v="18461.850000000002"/>
    <e v="#N/A"/>
    <e v="#N/A"/>
    <e v="#N/A"/>
    <m/>
    <s v="No"/>
    <m/>
    <m/>
    <m/>
    <x v="2"/>
    <n v="1777"/>
    <n v="51.07"/>
    <s v="Ok"/>
    <e v="#N/A"/>
    <e v="#N/A"/>
  </r>
  <r>
    <n v="1778"/>
    <s v="Nassau"/>
    <s v="34-2N-28-0000-0007-0030"/>
    <n v="912.07"/>
    <n v="2017"/>
    <n v="912.07"/>
    <n v="912.07"/>
    <n v="0"/>
    <n v="95177"/>
    <s v="FERNANDINA BEACH"/>
    <s v="Florida"/>
    <n v="32034"/>
    <s v="95177 WILDER BLVD"/>
    <s v="FERNANDINA BEACH FL 32034"/>
    <n v="-81.521115555697406"/>
    <n v="30.569135191489998"/>
    <s v="WILDER JOHN A"/>
    <n v="1"/>
    <s v="SINGLE FAMILY"/>
    <n v="1001"/>
    <s v="Single Family Residential"/>
    <n v="2017"/>
    <n v="92857"/>
    <n v="2017"/>
    <n v="123355"/>
    <n v="813.75"/>
    <n v="0.89220125648250681"/>
    <s v="No"/>
    <s v="No"/>
    <s v="No"/>
    <s v="No"/>
    <s v="No"/>
    <m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oderate"/>
    <n v="1"/>
    <s v="Yes"/>
    <s v="No"/>
    <s v="No"/>
    <s v="Without Environmental Issues"/>
    <s v="No"/>
    <s v="None"/>
    <s v="95177 WILDER BLVD"/>
    <s v="Fernandina Beach"/>
    <s v="Florida"/>
    <n v="32034"/>
    <s v="95177 WILDER BLVD FERNANDINA BEACH FL 32034"/>
    <s v=""/>
    <s v="Pass"/>
    <s v="No"/>
    <s v="FV&lt;$10K"/>
    <s v="N/A"/>
    <s v="No, &lt; $20K Lien"/>
    <s v="No, Lien &lt; $20K"/>
    <s v="N/A"/>
    <s v="No"/>
    <s v="No"/>
    <n v="1"/>
    <s v="No"/>
    <n v="92857"/>
    <n v="1"/>
    <n v="92857"/>
    <m/>
    <n v="0"/>
    <n v="0"/>
    <s v=""/>
    <e v="#N/A"/>
    <n v="92857"/>
    <s v="No"/>
    <s v="S"/>
    <s v="No"/>
    <s v="Yes"/>
    <n v="0.67"/>
    <n v="62214.19"/>
    <n v="4560.3500000000004"/>
    <n v="57653.840000000004"/>
    <n v="4.9111537094672454E-2"/>
    <m/>
    <s v="No"/>
    <m/>
    <m/>
    <m/>
    <x v="0"/>
    <n v="1778"/>
    <n v="912.07"/>
    <s v="Ok"/>
    <n v="0"/>
    <n v="0"/>
  </r>
  <r>
    <n v="1779"/>
    <s v="Nassau"/>
    <s v="34-2N-28-0000-0009-0000"/>
    <n v="1451.42"/>
    <n v="2017"/>
    <n v="1451.42"/>
    <n v="1451.42"/>
    <n v="0"/>
    <n v="941046"/>
    <s v="FERNANDINA BEACH"/>
    <s v="Florida"/>
    <n v="32034"/>
    <s v="941046 OLD NASSAUVILLE RD"/>
    <s v="FERNANDINA BEACH FL 32034"/>
    <n v="-81.519897538018796"/>
    <n v="30.570988644480298"/>
    <s v="BARBER JESSICA"/>
    <n v="0"/>
    <s v="VACANT RESIDENTIAL"/>
    <n v="8001"/>
    <s v="Residential-Vacant Land"/>
    <n v="2017"/>
    <n v="76610"/>
    <n v="2017"/>
    <n v="99750"/>
    <n v="1312.46"/>
    <n v="0.90425927712171528"/>
    <m/>
    <s v="No"/>
    <m/>
    <m/>
    <m/>
    <s v="No"/>
    <s v="No"/>
    <s v="I"/>
    <s v="I"/>
    <s v="I"/>
    <s v="I"/>
    <n v="0"/>
    <n v="0"/>
    <n v="0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941046 OLD NASSAUVILLE RD"/>
    <s v="Fernandina Beach"/>
    <s v="Florida"/>
    <n v="32034"/>
    <s v="941046 OLD NASSAUVILLE RD FERNANDINA BEACH FL 32034"/>
    <s v=""/>
    <s v="Pass"/>
    <s v="No"/>
    <s v="FV&lt;$10K"/>
    <s v="N/A"/>
    <s v="No, &lt; $20K Lien"/>
    <s v="No, Lien &lt; $20K"/>
    <s v="N/A"/>
    <s v="No"/>
    <s v="No"/>
    <n v="0"/>
    <s v="No"/>
    <n v="76610"/>
    <n v="1"/>
    <n v="76610"/>
    <m/>
    <n v="0"/>
    <n v="0"/>
    <s v=""/>
    <e v="#N/A"/>
    <n v="76610"/>
    <s v="No"/>
    <s v="V"/>
    <s v="Yes"/>
    <s v="No"/>
    <n v="0"/>
    <n v="0"/>
    <n v="5805.68"/>
    <n v="-5805.68"/>
    <n v="7.5782273854588175E-2"/>
    <m/>
    <s v="No"/>
    <m/>
    <m/>
    <m/>
    <x v="1"/>
    <n v="1779"/>
    <n v="1451.42"/>
    <s v="Ok"/>
    <n v="0"/>
    <n v="0"/>
  </r>
  <r>
    <n v="1780"/>
    <s v="Nassau"/>
    <s v="34-2N-28-0000-0010-0000"/>
    <n v="628.41"/>
    <n v="2017"/>
    <n v="628.41"/>
    <n v="628.41"/>
    <n v="0"/>
    <m/>
    <s v="FERNANDINA BEACH"/>
    <s v="Florida"/>
    <n v="32034"/>
    <s v="WILDER RD"/>
    <s v="FERNANDINA BEACH FL 32034"/>
    <n v="-81.518034534593795"/>
    <n v="30.570670442839798"/>
    <s v="WARD BRUCE"/>
    <n v="0"/>
    <s v="VACANT RESIDENTIAL"/>
    <n v="8001"/>
    <s v="Residential-Vacant Land"/>
    <n v="2017"/>
    <n v="36428"/>
    <n v="2017"/>
    <n v="36428"/>
    <n v="551.47"/>
    <n v="0.87756401075730817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WILDER RD"/>
    <s v="Fernandina Beach"/>
    <s v="Florida"/>
    <n v="32034"/>
    <s v="WILDER RD FERNANDINA BEACH FL 32034"/>
    <s v=""/>
    <s v="Pass"/>
    <s v="No"/>
    <s v="FV&lt;$10K"/>
    <s v="N/A"/>
    <s v="No, &lt; $20K Lien"/>
    <s v="No, Lien &lt; $20K"/>
    <s v="N/A"/>
    <s v="No"/>
    <s v="No"/>
    <n v="0"/>
    <s v="No"/>
    <n v="36428"/>
    <n v="1"/>
    <n v="36428"/>
    <m/>
    <n v="0"/>
    <n v="0"/>
    <s v=""/>
    <e v="#N/A"/>
    <n v="36428"/>
    <s v="No"/>
    <s v="V"/>
    <s v="Yes"/>
    <s v="No"/>
    <n v="0"/>
    <n v="0"/>
    <n v="2513.64"/>
    <n v="-2513.64"/>
    <n v="6.9002964752388263E-2"/>
    <m/>
    <s v="No"/>
    <m/>
    <m/>
    <m/>
    <x v="1"/>
    <n v="1780"/>
    <n v="628.41"/>
    <s v="Ok"/>
    <n v="0"/>
    <n v="0"/>
  </r>
  <r>
    <n v="1781"/>
    <s v="Nassau"/>
    <s v="34-2N-28-4980-0041-0000"/>
    <n v="2575.81"/>
    <n v="2017"/>
    <n v="2575.81"/>
    <n v="2575.81"/>
    <n v="0"/>
    <n v="95085"/>
    <s v="FERNANDINA BEACH"/>
    <s v="Florida"/>
    <n v="32034"/>
    <s v="95085 WILDER BV"/>
    <s v="FERNANDINA BEACH FL 32034"/>
    <n v="-81.521478732844201"/>
    <n v="30.567802390077599"/>
    <s v="BURNSED GARY CLAYTON"/>
    <n v="1"/>
    <s v="SINGLE FAMILY"/>
    <n v="1001"/>
    <s v="Single Family Residential"/>
    <n v="2017"/>
    <n v="155371"/>
    <n v="2017"/>
    <n v="155371"/>
    <n v="2352.12"/>
    <n v="0.91315741456085653"/>
    <m/>
    <m/>
    <m/>
    <m/>
    <m/>
    <m/>
    <m/>
    <n v="0"/>
    <n v="0"/>
    <n v="0"/>
    <n v="0"/>
    <n v="0"/>
    <n v="0"/>
    <n v="0"/>
    <s v="No"/>
    <s v="No"/>
    <s v="No"/>
    <n v="0"/>
    <n v="0"/>
    <n v="186115"/>
    <s v="FUTURE ADVANCE CLAUSE / OPEN END MORTGAGE"/>
    <n v="0"/>
    <n v="0"/>
    <s v="Potential Low Risk"/>
    <n v="0"/>
    <n v="0"/>
    <s v="No"/>
    <n v="0"/>
    <s v="No"/>
    <s v="Without Environmental Issues"/>
    <s v="No"/>
    <s v="None"/>
    <s v="95085 WILDER BV"/>
    <s v="Fernandina Beach"/>
    <s v="Florida"/>
    <n v="32034"/>
    <s v="95085 WILDER BV FERNANDINA BEACH FL 32034"/>
    <s v="L"/>
    <s v="Pass"/>
    <s v="No"/>
    <s v="FV&lt;$10K"/>
    <s v="N/A"/>
    <s v="No, &lt; $20K Lien"/>
    <s v="No, Lien &lt; $20K"/>
    <s v="N/A"/>
    <s v="No"/>
    <s v="No"/>
    <n v="0"/>
    <s v="No"/>
    <n v="155371"/>
    <n v="1"/>
    <n v="155371"/>
    <m/>
    <n v="0"/>
    <n v="0"/>
    <s v=""/>
    <e v="#N/A"/>
    <n v="155371"/>
    <s v="No"/>
    <s v="S"/>
    <s v="No"/>
    <s v="No"/>
    <n v="0.35"/>
    <n v="54379.85"/>
    <n v="10303.24"/>
    <n v="44076.61"/>
    <n v="6.6313790861872543E-2"/>
    <m/>
    <s v="No"/>
    <m/>
    <m/>
    <m/>
    <x v="0"/>
    <n v="1781"/>
    <n v="2575.81"/>
    <s v="Ok"/>
    <n v="0"/>
    <n v="0"/>
  </r>
  <r>
    <n v="1782"/>
    <s v="Nassau"/>
    <s v="34-2N-28-5132-0009-0000"/>
    <n v="137.91999999999999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52482"/>
    <e v="#N/A"/>
    <e v="#N/A"/>
    <e v="#N/A"/>
    <n v="0"/>
    <m/>
    <s v="No"/>
    <s v="No"/>
    <s v="No"/>
    <s v="No"/>
    <s v="No"/>
    <s v="No"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Lien&lt;$150"/>
    <e v="#N/A"/>
    <s v="FV&lt;$10K"/>
    <s v="N/A"/>
    <s v="No, &lt; $20K Lien"/>
    <s v="No, Lien &lt; $20K"/>
    <s v="N/A"/>
    <s v="No"/>
    <s v="No"/>
    <n v="0"/>
    <s v="No"/>
    <n v="52482"/>
    <n v="1"/>
    <n v="52482"/>
    <m/>
    <e v="#N/A"/>
    <e v="#N/A"/>
    <s v=""/>
    <e v="#N/A"/>
    <n v="52482"/>
    <s v="No"/>
    <s v="R"/>
    <s v="No"/>
    <s v="Yes"/>
    <n v="0.67"/>
    <n v="35162.94"/>
    <e v="#N/A"/>
    <e v="#N/A"/>
    <e v="#N/A"/>
    <m/>
    <s v="No"/>
    <m/>
    <m/>
    <m/>
    <x v="2"/>
    <n v="1782"/>
    <n v="137.91999999999999"/>
    <s v="Ok"/>
    <e v="#N/A"/>
    <e v="#N/A"/>
  </r>
  <r>
    <n v="1783"/>
    <s v="Nassau"/>
    <s v="34-2N-28-5132-0011-0000"/>
    <n v="1963.66"/>
    <n v="2017"/>
    <n v="1963.66"/>
    <n v="1963.66"/>
    <n v="0"/>
    <n v="95133"/>
    <s v="FERNANDINA BEACH"/>
    <s v="Florida"/>
    <n v="32034"/>
    <s v="95133 WILDER BLVD"/>
    <s v="FERNANDINA BEACH FL 32034"/>
    <n v="-81.521790904666204"/>
    <n v="30.568411381620798"/>
    <s v="PHG REAL ESTATE LLC"/>
    <n v="1"/>
    <s v="SINGLE FAMILY"/>
    <n v="1001"/>
    <s v="Single Family Residential"/>
    <n v="2017"/>
    <n v="117981"/>
    <n v="2017"/>
    <n v="117981"/>
    <n v="1786.1"/>
    <n v="0.90957701435075311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95133 WILDER BLVD"/>
    <s v="Fernandina Beach"/>
    <s v="Florida"/>
    <n v="32034"/>
    <s v="95133 WILDER BLVD FERNANDINA BEACH FL 32034"/>
    <s v=""/>
    <s v="Pass"/>
    <s v="No"/>
    <s v="FV&lt;$10K"/>
    <s v="N/A"/>
    <s v="No, &lt; $20K Lien"/>
    <s v="No, Lien &lt; $20K"/>
    <s v="N/A"/>
    <s v="No"/>
    <s v="No"/>
    <n v="0"/>
    <s v="No"/>
    <n v="117981"/>
    <n v="1"/>
    <n v="117981"/>
    <m/>
    <n v="0"/>
    <n v="0"/>
    <s v=""/>
    <e v="#N/A"/>
    <n v="117981"/>
    <s v="No"/>
    <s v="S"/>
    <s v="No"/>
    <s v="No"/>
    <n v="0.35"/>
    <n v="41293.35"/>
    <n v="7854.64"/>
    <n v="33438.71"/>
    <n v="6.6575465541061696E-2"/>
    <m/>
    <s v="No"/>
    <m/>
    <m/>
    <m/>
    <x v="0"/>
    <n v="1783"/>
    <n v="1963.66"/>
    <s v="Ok"/>
    <n v="0"/>
    <n v="0"/>
  </r>
  <r>
    <n v="1784"/>
    <s v="Nassau"/>
    <s v="34-2N-28-5132-0012-0000"/>
    <n v="617.41999999999996"/>
    <n v="2017"/>
    <n v="617.41999999999996"/>
    <n v="617.41999999999996"/>
    <n v="0"/>
    <m/>
    <s v="FERNANDINA BEACH"/>
    <s v="Florida"/>
    <n v="32034"/>
    <s v="WILDER PL"/>
    <s v="FERNANDINA BEACH FL 32034"/>
    <n v="-81.521672839248794"/>
    <n v="30.5681253897788"/>
    <s v="GIBSON JUDY L"/>
    <n v="0"/>
    <s v="VACANT RESIDENTIAL"/>
    <n v="8001"/>
    <s v="Residential-Vacant Land"/>
    <n v="2017"/>
    <n v="33250"/>
    <n v="2017"/>
    <n v="39000"/>
    <n v="541.29999999999995"/>
    <n v="0.87671277250493984"/>
    <s v="No"/>
    <s v="No"/>
    <s v="No"/>
    <m/>
    <m/>
    <m/>
    <m/>
    <s v="I"/>
    <s v="I"/>
    <s v="I"/>
    <n v="0"/>
    <n v="0"/>
    <n v="0"/>
    <n v="0"/>
    <s v="No"/>
    <s v="No"/>
    <s v="No"/>
    <n v="0"/>
    <n v="0"/>
    <n v="0"/>
    <n v="0"/>
    <n v="0"/>
    <n v="0"/>
    <s v="Potential Low Risk"/>
    <s v="High"/>
    <n v="0"/>
    <s v="No"/>
    <s v="No"/>
    <s v="No"/>
    <s v="Without Environmental Issues"/>
    <s v="No"/>
    <s v="None"/>
    <s v="WILDER PL"/>
    <s v="Fernandina Beach"/>
    <s v="Florida"/>
    <n v="32034"/>
    <s v="WILDER PL FERNANDINA BEACH FL 32034"/>
    <s v=""/>
    <s v="Pass"/>
    <s v="No"/>
    <s v="FV&lt;$10K"/>
    <s v="N/A"/>
    <s v="No, &lt; $20K Lien"/>
    <s v="No, Lien &lt; $20K"/>
    <s v="N/A"/>
    <s v="No"/>
    <s v="No"/>
    <n v="0"/>
    <s v="No"/>
    <n v="33250"/>
    <n v="1"/>
    <n v="33250"/>
    <m/>
    <n v="0"/>
    <n v="0"/>
    <s v=""/>
    <e v="#N/A"/>
    <n v="33250"/>
    <s v="No"/>
    <s v="V"/>
    <s v="Yes"/>
    <s v="No"/>
    <n v="0"/>
    <n v="0"/>
    <n v="2469.6799999999998"/>
    <n v="-2469.6799999999998"/>
    <n v="7.4276090225563904E-2"/>
    <m/>
    <s v="No"/>
    <m/>
    <m/>
    <m/>
    <x v="1"/>
    <n v="1784"/>
    <n v="617.41999999999996"/>
    <s v="Ok"/>
    <n v="0"/>
    <n v="0"/>
  </r>
  <r>
    <n v="1785"/>
    <s v="Nassau"/>
    <s v="35-2N-28-0000-0001-0020"/>
    <n v="1359.81"/>
    <n v="2017"/>
    <n v="1359.81"/>
    <n v="1359.81"/>
    <n v="0"/>
    <n v="85581"/>
    <s v="FERNANDINA BEACH"/>
    <s v="Florida"/>
    <n v="32034"/>
    <s v="85581 LONNIE CREWS RD"/>
    <s v="FERNANDINA BEACH FL 32034"/>
    <n v="-81.542604566939801"/>
    <n v="30.5671819553354"/>
    <s v="JUSTICE JENNIFER"/>
    <n v="2"/>
    <s v="MOBILE HOMES"/>
    <n v="1006"/>
    <s v="Mobile home"/>
    <n v="2017"/>
    <n v="81099"/>
    <n v="2017"/>
    <n v="81099"/>
    <n v="1227.75"/>
    <n v="0.90288349107595922"/>
    <s v="No"/>
    <s v="No"/>
    <m/>
    <m/>
    <m/>
    <m/>
    <m/>
    <s v="I"/>
    <s v="I"/>
    <s v="I"/>
    <s v="I"/>
    <n v="0"/>
    <n v="0"/>
    <n v="0"/>
    <s v="No"/>
    <s v="No"/>
    <s v="No"/>
    <n v="0"/>
    <n v="0"/>
    <n v="0"/>
    <n v="0"/>
    <n v="0"/>
    <n v="0"/>
    <s v="Potential Low Risk"/>
    <s v="Minimal"/>
    <n v="2"/>
    <s v="No"/>
    <s v="No"/>
    <s v="No"/>
    <s v="Without Environmental Issues"/>
    <s v="No"/>
    <s v="None"/>
    <s v="85581 LONNIE CREWS RD"/>
    <s v="Fernandina Beach"/>
    <s v="Florida"/>
    <n v="32034"/>
    <s v="85581 LONNIE CREWS RD FERNANDINA BEACH FL 32034"/>
    <s v=""/>
    <s v="Pass"/>
    <s v="No"/>
    <s v="FV&lt;$10K"/>
    <s v="N/A"/>
    <s v="No, &lt; $20K Lien"/>
    <s v="No, Lien &lt; $20K"/>
    <s v="N/A"/>
    <s v="No"/>
    <s v="No"/>
    <n v="2"/>
    <s v="Yes"/>
    <n v="81099"/>
    <n v="1"/>
    <n v="81099"/>
    <m/>
    <n v="0"/>
    <n v="0"/>
    <s v=""/>
    <e v="#N/A"/>
    <n v="81099"/>
    <s v="No"/>
    <s v="R"/>
    <s v="No"/>
    <s v="No"/>
    <n v="0.35"/>
    <n v="28384.649999999998"/>
    <n v="8158.8599999999988"/>
    <n v="20225.79"/>
    <n v="0.10060370658084562"/>
    <m/>
    <s v="No"/>
    <m/>
    <m/>
    <m/>
    <x v="3"/>
    <n v="1785"/>
    <n v="1359.81"/>
    <s v="Ok"/>
    <n v="0"/>
    <n v="0"/>
  </r>
  <r>
    <n v="1786"/>
    <s v="Nassau"/>
    <s v="35-2N-28-0000-0001-0100"/>
    <n v="1684.29"/>
    <n v="2017"/>
    <n v="1684.29"/>
    <n v="1684.29"/>
    <n v="0"/>
    <n v="95379"/>
    <s v="FERNANDINA BEACH"/>
    <s v="Florida"/>
    <n v="32034"/>
    <s v="95379 DOUGLAS RD"/>
    <s v="FERNANDINA BEACH FL 32034"/>
    <n v="-81.531186023950795"/>
    <n v="30.572270126728"/>
    <s v="SPAULDING TERRY G"/>
    <n v="1"/>
    <s v="SINGLE FAMILY"/>
    <n v="1001"/>
    <s v="Single Family Residential"/>
    <n v="2017"/>
    <n v="140023"/>
    <n v="2017"/>
    <n v="156210"/>
    <n v="1527.78"/>
    <n v="0.90707657232424344"/>
    <s v="No"/>
    <m/>
    <m/>
    <m/>
    <m/>
    <m/>
    <m/>
    <s v="I"/>
    <s v="I"/>
    <n v="0"/>
    <n v="0"/>
    <n v="0"/>
    <n v="0"/>
    <n v="0"/>
    <s v="No"/>
    <s v="No"/>
    <s v="No"/>
    <n v="0"/>
    <n v="0"/>
    <n v="101600"/>
    <n v="0"/>
    <n v="0"/>
    <n v="0"/>
    <s v="Potential Low Risk"/>
    <n v="0"/>
    <n v="0"/>
    <s v="Yes"/>
    <s v="No"/>
    <s v="No"/>
    <s v="Without Environmental Issues"/>
    <s v="No"/>
    <s v="None"/>
    <s v="95379 DOUGLAS RD"/>
    <s v="Fernandina Beach"/>
    <s v="Florida"/>
    <n v="32034"/>
    <s v="95379 DOUGLAS RD FERNANDINA BEACH FL 32034"/>
    <s v="L"/>
    <s v="Pass"/>
    <s v="No"/>
    <s v="FV&lt;$10K"/>
    <s v="N/A"/>
    <s v="No, &lt; $20K Lien"/>
    <s v="No, Lien &lt; $20K"/>
    <s v="N/A"/>
    <s v="No"/>
    <s v="No"/>
    <n v="0"/>
    <s v="No"/>
    <n v="140023"/>
    <n v="1"/>
    <n v="140023"/>
    <m/>
    <n v="0"/>
    <n v="0"/>
    <s v=""/>
    <e v="#N/A"/>
    <n v="140023"/>
    <s v="No"/>
    <s v="S"/>
    <s v="No"/>
    <s v="Yes"/>
    <n v="0.67"/>
    <n v="93815.41"/>
    <n v="6737.16"/>
    <n v="87078.25"/>
    <n v="4.8114666876156058E-2"/>
    <m/>
    <s v="No"/>
    <m/>
    <m/>
    <m/>
    <x v="0"/>
    <n v="1786"/>
    <n v="1684.29"/>
    <s v="Ok"/>
    <n v="0"/>
    <n v="0"/>
  </r>
  <r>
    <n v="1787"/>
    <s v="Nassau"/>
    <s v="35-2N-28-0000-0001-0220"/>
    <n v="1335.33"/>
    <n v="2017"/>
    <n v="1335.33"/>
    <n v="1335.33"/>
    <n v="0"/>
    <n v="85044"/>
    <s v="FERNANDINA BEACH"/>
    <s v="Florida"/>
    <n v="32034"/>
    <s v="85044 CREWS RD"/>
    <s v="FERNANDINA BEACH FL 32034"/>
    <n v="-81.542990081187497"/>
    <n v="30.569146640259401"/>
    <s v="PICKETT JAMES WALLACE"/>
    <n v="1"/>
    <s v="SINGLE FAMILY"/>
    <n v="1001"/>
    <s v="Single Family Residential"/>
    <n v="2017"/>
    <n v="118709"/>
    <n v="2017"/>
    <n v="148189"/>
    <n v="1205.1199999999999"/>
    <n v="0.90248852343615438"/>
    <m/>
    <m/>
    <s v="No"/>
    <m/>
    <s v="No"/>
    <s v="No"/>
    <m/>
    <s v="I"/>
    <s v="I"/>
    <s v="I"/>
    <s v="I"/>
    <n v="0"/>
    <n v="0"/>
    <n v="0"/>
    <s v="No"/>
    <s v="No"/>
    <s v="No"/>
    <n v="0"/>
    <n v="0"/>
    <n v="0"/>
    <n v="0"/>
    <n v="0"/>
    <n v="0"/>
    <s v="Potential Low Risk"/>
    <s v="Minimal"/>
    <n v="0"/>
    <s v="Yes"/>
    <s v="No"/>
    <s v="No"/>
    <s v="Without Environmental Issues"/>
    <s v="No"/>
    <s v="None"/>
    <s v="85044 CREWS RD"/>
    <s v="Fernandina Beach"/>
    <s v="Florida"/>
    <n v="32034"/>
    <s v="85044 CREWS RD FERNANDINA BEACH FL 32034"/>
    <s v=""/>
    <s v="Pass"/>
    <s v="No"/>
    <s v="FV&lt;$10K"/>
    <s v="N/A"/>
    <s v="No, &lt; $20K Lien"/>
    <s v="No, Lien &lt; $20K"/>
    <s v="N/A"/>
    <s v="No"/>
    <s v="No"/>
    <n v="0"/>
    <s v="No"/>
    <n v="118709"/>
    <n v="1"/>
    <n v="118709"/>
    <m/>
    <n v="0"/>
    <n v="0"/>
    <s v=""/>
    <e v="#N/A"/>
    <n v="118709"/>
    <s v="No"/>
    <s v="S"/>
    <s v="No"/>
    <s v="Yes"/>
    <n v="0.67"/>
    <n v="79535.03"/>
    <n v="5341.32"/>
    <n v="74193.709999999992"/>
    <n v="4.4995071982747728E-2"/>
    <m/>
    <s v="No"/>
    <m/>
    <m/>
    <m/>
    <x v="0"/>
    <n v="1787"/>
    <n v="1335.33"/>
    <s v="Ok"/>
    <n v="0"/>
    <n v="0"/>
  </r>
  <r>
    <n v="1788"/>
    <s v="Nassau"/>
    <s v="35-2N-28-0000-0001-0250"/>
    <n v="1487.81"/>
    <n v="2017"/>
    <n v="1487.81"/>
    <n v="1487.81"/>
    <n v="0"/>
    <n v="95525"/>
    <s v="FERNANDINA BEACH"/>
    <s v="Florida"/>
    <n v="32034"/>
    <s v="95525 DOUGLAS RD"/>
    <s v="FERNANDINA BEACH FL 32034"/>
    <n v="-81.529247077990306"/>
    <n v="30.573686019737"/>
    <s v="THOMAS WILLIAM DOYLE DEAN"/>
    <n v="1"/>
    <s v="SINGLE FAMILY"/>
    <n v="1001"/>
    <s v="Single Family Residential"/>
    <n v="2017"/>
    <n v="128522"/>
    <n v="2017"/>
    <n v="132453"/>
    <n v="1346.11"/>
    <n v="0.90475934427110982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n v="0"/>
    <s v="No"/>
    <s v="Without Environmental Issues"/>
    <s v="No"/>
    <s v="None"/>
    <s v="95525 DOUGLAS RD"/>
    <s v="Fernandina Beach"/>
    <s v="Florida"/>
    <n v="32034"/>
    <s v="95525 DOUGLAS RD FERNANDINA BEACH FL 32034"/>
    <s v=""/>
    <s v="Pass"/>
    <s v="No"/>
    <s v="FV&lt;$10K"/>
    <s v="N/A"/>
    <s v="No, &lt; $20K Lien"/>
    <s v="No, Lien &lt; $20K"/>
    <s v="N/A"/>
    <s v="No"/>
    <s v="No"/>
    <n v="0"/>
    <s v="No"/>
    <n v="128522"/>
    <n v="1"/>
    <n v="128522"/>
    <m/>
    <n v="0"/>
    <n v="0"/>
    <s v=""/>
    <e v="#N/A"/>
    <n v="128522"/>
    <s v="No"/>
    <s v="S"/>
    <s v="No"/>
    <s v="Yes"/>
    <n v="0.67"/>
    <n v="86109.74"/>
    <n v="5951.24"/>
    <n v="80158.5"/>
    <n v="4.630522400834098E-2"/>
    <m/>
    <s v="No"/>
    <m/>
    <m/>
    <m/>
    <x v="0"/>
    <n v="1788"/>
    <n v="1487.81"/>
    <s v="Ok"/>
    <n v="0"/>
    <n v="0"/>
  </r>
  <r>
    <n v="1789"/>
    <s v="Nassau"/>
    <s v="35-2N-28-0000-0001-0270"/>
    <n v="561.58000000000004"/>
    <n v="2017"/>
    <n v="561.58000000000004"/>
    <n v="561.58000000000004"/>
    <n v="0"/>
    <n v="95003"/>
    <s v="FERNANDINA BEACH"/>
    <s v="Florida"/>
    <n v="32034"/>
    <s v="95003 ACORN LN"/>
    <s v="FERNANDINA BEACH FL 32034"/>
    <n v="-81.542998601708007"/>
    <n v="30.568117757860701"/>
    <s v="HESTER JODI L"/>
    <n v="2"/>
    <s v="MOBILE HOMES"/>
    <n v="1006"/>
    <s v="Mobile home"/>
    <n v="2017"/>
    <n v="65826"/>
    <n v="2017"/>
    <n v="90938"/>
    <n v="489.67"/>
    <n v="0.87195056804017235"/>
    <s v="No"/>
    <s v="No"/>
    <s v="No"/>
    <s v="No"/>
    <s v="No"/>
    <m/>
    <s v="No"/>
    <s v="I"/>
    <s v="I"/>
    <s v="I"/>
    <s v="I"/>
    <s v="I"/>
    <s v="I"/>
    <s v="I"/>
    <s v="No"/>
    <s v="No"/>
    <s v="No"/>
    <n v="0"/>
    <n v="0"/>
    <n v="90000"/>
    <s v="SELLER TAKE-BACK"/>
    <n v="0"/>
    <n v="0"/>
    <s v="Potential Low Risk"/>
    <s v="Minimal"/>
    <n v="0"/>
    <s v="Yes"/>
    <s v="No"/>
    <s v="No"/>
    <s v="Without Environmental Issues"/>
    <s v="No"/>
    <s v="None"/>
    <s v="95003 ACORN LN"/>
    <s v="Fernandina Beach"/>
    <s v="Florida"/>
    <n v="32034"/>
    <s v="95003 ACORN LN FERNANDINA BEACH FL 32034"/>
    <s v="L"/>
    <s v="Pass"/>
    <s v="No"/>
    <s v="FV&lt;$10K"/>
    <s v="N/A"/>
    <s v="No, &lt; $20K Lien"/>
    <s v="No, Lien &lt; $20K"/>
    <s v="N/A"/>
    <s v="No"/>
    <s v="No"/>
    <n v="0"/>
    <s v="No"/>
    <n v="65826"/>
    <n v="1"/>
    <n v="65826"/>
    <m/>
    <n v="0"/>
    <n v="0"/>
    <s v=""/>
    <e v="#N/A"/>
    <n v="65826"/>
    <s v="No"/>
    <s v="R"/>
    <s v="No"/>
    <s v="Yes"/>
    <n v="0.67"/>
    <n v="44103.420000000006"/>
    <n v="2246.3200000000002"/>
    <n v="41857.100000000006"/>
    <n v="3.4125117734633732E-2"/>
    <m/>
    <s v="No"/>
    <m/>
    <m/>
    <m/>
    <x v="0"/>
    <n v="1789"/>
    <n v="561.58000000000004"/>
    <s v="Ok"/>
    <n v="0"/>
    <n v="0"/>
  </r>
  <r>
    <n v="1790"/>
    <s v="Nassau"/>
    <s v="35-2N-28-0000-0001-0300"/>
    <n v="884.44"/>
    <n v="2017"/>
    <n v="884.44"/>
    <n v="884.44"/>
    <n v="0"/>
    <n v="85072"/>
    <s v="FERNANDINA BEACH"/>
    <s v="Florida"/>
    <n v="32034"/>
    <s v="85072 PATRICIA CT"/>
    <s v="FERNANDINA BEACH FL 32034"/>
    <n v="-81.542178639263696"/>
    <n v="30.564281982792799"/>
    <s v="JACKSON JEFFREY B"/>
    <n v="2"/>
    <s v="MOBILE HOMES"/>
    <n v="1006"/>
    <s v="Mobile home"/>
    <n v="2017"/>
    <n v="50150"/>
    <n v="2017"/>
    <n v="54544"/>
    <n v="788.2"/>
    <n v="0.89118538284111981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85072 PATRICIA CT"/>
    <s v="Fernandina Beach"/>
    <s v="Florida"/>
    <n v="32034"/>
    <s v="85072 PATRICIA CT FERNANDINA BEACH FL 32034"/>
    <s v=""/>
    <s v="Pass"/>
    <s v="No"/>
    <s v="FV&lt;$10K"/>
    <s v="N/A"/>
    <s v="No, &lt; $20K Lien"/>
    <s v="No, Lien &lt; $20K"/>
    <s v="N/A"/>
    <s v="No"/>
    <s v="No"/>
    <n v="0"/>
    <s v="No"/>
    <n v="50150"/>
    <n v="1"/>
    <n v="50150"/>
    <m/>
    <n v="0"/>
    <n v="0"/>
    <s v=""/>
    <e v="#N/A"/>
    <n v="50150"/>
    <s v="No"/>
    <s v="R"/>
    <s v="No"/>
    <s v="No"/>
    <n v="0.35"/>
    <n v="17552.5"/>
    <n v="3537.76"/>
    <n v="14014.74"/>
    <n v="7.0543569292123631E-2"/>
    <m/>
    <s v="No"/>
    <m/>
    <m/>
    <m/>
    <x v="0"/>
    <n v="1790"/>
    <n v="884.44"/>
    <s v="Ok"/>
    <n v="0"/>
    <n v="0"/>
  </r>
  <r>
    <n v="1791"/>
    <s v="Nassau"/>
    <s v="35-2N-28-0000-0001-0320"/>
    <n v="1476.88"/>
    <n v="2017"/>
    <n v="1476.88"/>
    <n v="1476.88"/>
    <n v="0"/>
    <m/>
    <s v="FERNANDINA BEACH"/>
    <s v="Florida"/>
    <n v="32034"/>
    <s v="CREWS RD"/>
    <s v="FERNANDINA BEACH FL 32034"/>
    <n v="-81.541441972364794"/>
    <n v="30.568468295803701"/>
    <s v="PICKETT JOHN T"/>
    <n v="0"/>
    <s v="VACANT RESIDENTIAL"/>
    <n v="8001"/>
    <s v="Residential-Vacant Land"/>
    <n v="2017"/>
    <n v="83382"/>
    <n v="2017"/>
    <n v="94552"/>
    <n v="1336"/>
    <n v="0.90460971778343524"/>
    <m/>
    <m/>
    <s v="No"/>
    <s v="No"/>
    <m/>
    <s v="No"/>
    <m/>
    <s v="I"/>
    <s v="I"/>
    <s v="I"/>
    <n v="0"/>
    <n v="0"/>
    <n v="0"/>
    <n v="0"/>
    <s v="No"/>
    <s v="No"/>
    <s v="No"/>
    <n v="0"/>
    <n v="0"/>
    <n v="0"/>
    <n v="0"/>
    <n v="0"/>
    <n v="0"/>
    <s v="Potential Low Risk"/>
    <s v="Moderate"/>
    <n v="0"/>
    <s v="No"/>
    <s v="No"/>
    <s v="No"/>
    <s v="Without Environmental Issues"/>
    <s v="No"/>
    <s v="None"/>
    <s v="CREWS RD"/>
    <s v="Fernandina Beach"/>
    <s v="Florida"/>
    <n v="32034"/>
    <s v="CREWS RD FERNANDINA BEACH FL 32034"/>
    <s v=""/>
    <s v="Pass"/>
    <s v="No"/>
    <s v="FV&lt;$10K"/>
    <s v="N/A"/>
    <s v="No, &lt; $20K Lien"/>
    <s v="No, Lien &lt; $20K"/>
    <s v="N/A"/>
    <s v="No"/>
    <s v="No"/>
    <n v="0"/>
    <s v="No"/>
    <n v="83382"/>
    <n v="1"/>
    <n v="83382"/>
    <m/>
    <n v="0"/>
    <n v="0"/>
    <s v=""/>
    <e v="#N/A"/>
    <n v="83382"/>
    <s v="No"/>
    <s v="V"/>
    <s v="Yes"/>
    <s v="No"/>
    <n v="0"/>
    <n v="0"/>
    <n v="5907.52"/>
    <n v="-5907.52"/>
    <n v="7.084886426327025E-2"/>
    <m/>
    <s v="No"/>
    <m/>
    <m/>
    <m/>
    <x v="1"/>
    <n v="1791"/>
    <n v="1476.88"/>
    <s v="Ok"/>
    <n v="0"/>
    <n v="0"/>
  </r>
  <r>
    <n v="1792"/>
    <s v="Nassau"/>
    <s v="35-2N-28-0000-0001-0500"/>
    <n v="1681.99"/>
    <n v="2017"/>
    <e v="#N/A"/>
    <e v="#N/A"/>
    <e v="#N/A"/>
    <e v="#N/A"/>
    <e v="#N/A"/>
    <e v="#N/A"/>
    <e v="#N/A"/>
    <e v="#N/A"/>
    <e v="#N/A"/>
    <e v="#N/A"/>
    <e v="#N/A"/>
    <e v="#N/A"/>
    <n v="1"/>
    <s v="SINGLE FAMILY"/>
    <e v="#N/A"/>
    <e v="#N/A"/>
    <n v="2017"/>
    <n v="100778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100778"/>
    <n v="1"/>
    <n v="100778"/>
    <m/>
    <e v="#N/A"/>
    <e v="#N/A"/>
    <s v=""/>
    <e v="#N/A"/>
    <n v="100778"/>
    <s v="No"/>
    <s v="S"/>
    <s v="No"/>
    <s v="No"/>
    <n v="0.35"/>
    <n v="35272.299999999996"/>
    <e v="#N/A"/>
    <e v="#N/A"/>
    <e v="#N/A"/>
    <m/>
    <e v="#N/A"/>
    <m/>
    <m/>
    <m/>
    <x v="5"/>
    <n v="1792"/>
    <n v="1681.99"/>
    <e v="#N/A"/>
    <e v="#N/A"/>
    <e v="#N/A"/>
  </r>
  <r>
    <n v="1793"/>
    <s v="Nassau"/>
    <s v="35-2N-28-0000-0001-0690"/>
    <n v="848.2"/>
    <n v="2017"/>
    <n v="848.2"/>
    <n v="848.2"/>
    <n v="0"/>
    <n v="85142"/>
    <s v="FERNANDINA BEACH"/>
    <s v="Florida"/>
    <n v="32034"/>
    <s v="85142 CREWS RD"/>
    <s v="FERNANDINA BEACH FL 32034"/>
    <n v="-81.541530816963203"/>
    <n v="30.568784789013499"/>
    <s v="PICKETT JOHN T"/>
    <n v="1"/>
    <s v="SINGLE FAMILY"/>
    <n v="1001"/>
    <s v="Single Family Residential"/>
    <n v="2017"/>
    <n v="88956"/>
    <n v="2017"/>
    <n v="104341"/>
    <n v="754.69"/>
    <n v="0.88975477481726006"/>
    <m/>
    <m/>
    <s v="No"/>
    <s v="No"/>
    <m/>
    <s v="No"/>
    <m/>
    <s v="I"/>
    <s v="I"/>
    <s v="I"/>
    <s v="I"/>
    <s v="I"/>
    <n v="0"/>
    <n v="0"/>
    <s v="No"/>
    <s v="No"/>
    <s v="No"/>
    <n v="0"/>
    <n v="0"/>
    <n v="0"/>
    <n v="0"/>
    <n v="0"/>
    <n v="0"/>
    <s v="Potential Low Risk"/>
    <s v="Minimal"/>
    <n v="0"/>
    <s v="Yes"/>
    <s v="No"/>
    <s v="No"/>
    <s v="Without Environmental Issues"/>
    <s v="No"/>
    <s v="None"/>
    <s v="85142 CREWS RD"/>
    <s v="Fernandina Beach"/>
    <s v="Florida"/>
    <n v="32034"/>
    <s v="85142 CREWS RD FERNANDINA BEACH FL 32034"/>
    <s v=""/>
    <s v="Pass"/>
    <s v="No"/>
    <s v="FV&lt;$10K"/>
    <s v="N/A"/>
    <s v="No, &lt; $20K Lien"/>
    <s v="No, Lien &lt; $20K"/>
    <s v="N/A"/>
    <s v="No"/>
    <s v="No"/>
    <n v="0"/>
    <s v="No"/>
    <n v="88956"/>
    <n v="1"/>
    <n v="88956"/>
    <m/>
    <n v="0"/>
    <n v="0"/>
    <s v=""/>
    <e v="#N/A"/>
    <n v="88956"/>
    <s v="No"/>
    <s v="S"/>
    <s v="No"/>
    <s v="Yes"/>
    <n v="0.67"/>
    <n v="59600.520000000004"/>
    <n v="3392.8"/>
    <n v="56207.72"/>
    <n v="3.8140204145869869E-2"/>
    <m/>
    <s v="No"/>
    <m/>
    <m/>
    <m/>
    <x v="0"/>
    <n v="1793"/>
    <n v="848.2"/>
    <s v="Ok"/>
    <n v="0"/>
    <n v="0"/>
  </r>
  <r>
    <n v="1794"/>
    <s v="Nassau"/>
    <s v="35-2N-28-0000-0001-0810"/>
    <n v="156.96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32632"/>
    <e v="#N/A"/>
    <e v="#N/A"/>
    <e v="#N/A"/>
    <n v="0"/>
    <s v="Yes"/>
    <s v="No"/>
    <s v="No"/>
    <s v="No"/>
    <s v="No"/>
    <m/>
    <m/>
    <e v="#N/A"/>
    <e v="#N/A"/>
    <e v="#N/A"/>
    <e v="#N/A"/>
    <e v="#N/A"/>
    <e v="#N/A"/>
    <e v="#N/A"/>
    <s v="Yes"/>
    <s v="No"/>
    <s v="Yes"/>
    <e v="#N/A"/>
    <e v="#N/A"/>
    <e v="#N/A"/>
    <e v="#N/A"/>
    <e v="#N/A"/>
    <e v="#N/A"/>
    <e v="#N/A"/>
    <e v="#N/A"/>
    <n v="1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Yes"/>
    <s v="No"/>
    <n v="1"/>
    <s v="No"/>
    <n v="32632"/>
    <n v="1"/>
    <n v="32632"/>
    <m/>
    <e v="#N/A"/>
    <e v="#N/A"/>
    <s v=""/>
    <e v="#N/A"/>
    <n v="32632"/>
    <s v="No"/>
    <s v="R"/>
    <s v="No"/>
    <s v="Yes"/>
    <n v="0.67"/>
    <n v="21863.440000000002"/>
    <e v="#N/A"/>
    <e v="#N/A"/>
    <e v="#N/A"/>
    <m/>
    <s v="No"/>
    <m/>
    <m/>
    <m/>
    <x v="6"/>
    <n v="1794"/>
    <n v="156.96"/>
    <s v="Ok"/>
    <e v="#N/A"/>
    <e v="#N/A"/>
  </r>
  <r>
    <n v="1795"/>
    <s v="Nassau"/>
    <s v="35-2N-28-0000-0001-0860"/>
    <n v="195.72"/>
    <n v="2017"/>
    <n v="195.72"/>
    <n v="195.72"/>
    <n v="0"/>
    <m/>
    <s v="FERNANDINA BEACH"/>
    <s v="Florida"/>
    <n v="32034"/>
    <s v="CREWS RD"/>
    <s v="FERNANDINA BEACH FL 32034"/>
    <n v="-81.542712167918296"/>
    <n v="30.564907315785501"/>
    <s v="MILLS JAMES E"/>
    <n v="0"/>
    <s v="VACANT RESIDENTIAL"/>
    <n v="8001"/>
    <s v="Residential-Vacant Land"/>
    <n v="2017"/>
    <n v="10000"/>
    <n v="2017"/>
    <n v="10000"/>
    <n v="151.38"/>
    <n v="0.77345187001839355"/>
    <s v="No"/>
    <s v="No"/>
    <m/>
    <m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2"/>
    <s v="No"/>
    <s v="No"/>
    <s v="No"/>
    <s v="Without Environmental Issues"/>
    <s v="No"/>
    <s v="None"/>
    <s v="CREWS RD"/>
    <s v="Fernandina Beach"/>
    <s v="Florida"/>
    <n v="32034"/>
    <s v="CREWS RD FERNANDINA BEACH FL 32034"/>
    <s v=""/>
    <s v="Pass"/>
    <s v="No"/>
    <s v="FV&lt;$10K"/>
    <s v="N/A"/>
    <s v="No, &lt; $20K Lien"/>
    <s v="No, Lien &lt; $20K"/>
    <s v="N/A"/>
    <s v="No"/>
    <s v="No"/>
    <n v="2"/>
    <s v="No"/>
    <n v="10000"/>
    <n v="1"/>
    <n v="10000"/>
    <m/>
    <n v="0"/>
    <n v="0"/>
    <s v=""/>
    <e v="#N/A"/>
    <n v="10000"/>
    <s v="No"/>
    <s v="V"/>
    <s v="Yes"/>
    <s v="No"/>
    <n v="0"/>
    <n v="0"/>
    <n v="1174.32"/>
    <n v="-1174.32"/>
    <n v="0.11743199999999999"/>
    <m/>
    <s v="No"/>
    <m/>
    <m/>
    <m/>
    <x v="4"/>
    <n v="1795"/>
    <n v="195.72"/>
    <s v="Ok"/>
    <n v="0"/>
    <n v="0"/>
  </r>
  <r>
    <n v="1796"/>
    <s v="Nassau"/>
    <s v="35-2N-28-0000-0001-0920"/>
    <n v="857.48"/>
    <n v="2017"/>
    <n v="857.48"/>
    <n v="857.48"/>
    <n v="0"/>
    <n v="85551"/>
    <s v="FERNANDINA BEACH"/>
    <s v="Florida"/>
    <n v="32034"/>
    <s v="85551 LONNIE CREWS RD"/>
    <s v="FERNANDINA BEACH FL 32034"/>
    <n v="-81.543579434877799"/>
    <n v="30.5674141393343"/>
    <s v="LOVE HOERLE-DAVIS"/>
    <n v="2"/>
    <s v="MOBILE HOMES"/>
    <n v="1006"/>
    <s v="Mobile home"/>
    <n v="2017"/>
    <n v="50418"/>
    <n v="2017"/>
    <n v="50418"/>
    <n v="763.27"/>
    <n v="0.89013154825768526"/>
    <s v="No"/>
    <m/>
    <m/>
    <s v="No"/>
    <m/>
    <m/>
    <m/>
    <s v="I"/>
    <s v="I"/>
    <s v="I"/>
    <n v="0"/>
    <n v="0"/>
    <n v="0"/>
    <n v="0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85551 LONNIE CREWS RD"/>
    <s v="Fernandina Beach"/>
    <s v="Florida"/>
    <n v="32034"/>
    <s v="85551 LONNIE CREWS RD FERNANDINA BEACH FL 32034"/>
    <s v=""/>
    <s v="Pass"/>
    <s v="No"/>
    <s v="FV&lt;$10K"/>
    <s v="N/A"/>
    <s v="No, &lt; $20K Lien"/>
    <s v="No, Lien &lt; $20K"/>
    <s v="N/A"/>
    <s v="No"/>
    <s v="No"/>
    <n v="1"/>
    <s v="No"/>
    <n v="50418"/>
    <n v="1"/>
    <n v="50418"/>
    <m/>
    <n v="0"/>
    <n v="0"/>
    <s v=""/>
    <e v="#N/A"/>
    <n v="50418"/>
    <s v="No"/>
    <s v="R"/>
    <s v="No"/>
    <s v="No"/>
    <n v="0.35"/>
    <n v="17646.3"/>
    <n v="4287.3999999999996"/>
    <n v="13358.9"/>
    <n v="8.5037089928200235E-2"/>
    <m/>
    <s v="No"/>
    <m/>
    <m/>
    <m/>
    <x v="0"/>
    <n v="1796"/>
    <n v="857.48"/>
    <s v="Ok"/>
    <n v="0"/>
    <n v="0"/>
  </r>
  <r>
    <n v="1797"/>
    <s v="Nassau"/>
    <s v="35-2N-28-0000-0001-1020"/>
    <n v="1351.52"/>
    <n v="2017"/>
    <n v="1351.52"/>
    <n v="1351.52"/>
    <n v="0"/>
    <n v="85042"/>
    <s v="FERNANDINA BEACH"/>
    <s v="Florida"/>
    <n v="32034"/>
    <s v="85042 PATRICIA CT"/>
    <s v="FERNANDINA BEACH FL 32034"/>
    <n v="-81.542373549147101"/>
    <n v="30.5639180748143"/>
    <s v="JACKSON JEFFREY B"/>
    <n v="2"/>
    <s v="MOBILE HOMES"/>
    <n v="1006"/>
    <s v="Mobile home"/>
    <n v="2017"/>
    <n v="80594"/>
    <n v="2017"/>
    <n v="80594"/>
    <n v="1220.0899999999999"/>
    <n v="0.90275393630874867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85042 PATRICIA CT"/>
    <s v="Fernandina Beach"/>
    <s v="Florida"/>
    <n v="32034"/>
    <s v="85042 PATRICIA CT FERNANDINA BEACH FL 32034"/>
    <s v=""/>
    <s v="Pass"/>
    <s v="No"/>
    <s v="FV&lt;$10K"/>
    <s v="N/A"/>
    <s v="No, &lt; $20K Lien"/>
    <s v="No, Lien &lt; $20K"/>
    <s v="N/A"/>
    <s v="No"/>
    <s v="No"/>
    <n v="0"/>
    <s v="No"/>
    <n v="80594"/>
    <n v="1"/>
    <n v="80594"/>
    <m/>
    <n v="0"/>
    <n v="0"/>
    <s v=""/>
    <e v="#N/A"/>
    <n v="80594"/>
    <s v="No"/>
    <s v="R"/>
    <s v="No"/>
    <s v="No"/>
    <n v="0.35"/>
    <n v="28207.899999999998"/>
    <n v="5406.08"/>
    <n v="22801.82"/>
    <n v="6.7077946249100434E-2"/>
    <m/>
    <s v="No"/>
    <m/>
    <m/>
    <m/>
    <x v="0"/>
    <n v="1797"/>
    <n v="1351.52"/>
    <s v="Ok"/>
    <n v="0"/>
    <n v="0"/>
  </r>
  <r>
    <n v="1798"/>
    <s v="Nassau"/>
    <s v="35-2N-28-0000-0001-1030"/>
    <n v="649.75"/>
    <n v="2017"/>
    <n v="649.75"/>
    <n v="649.75"/>
    <n v="0"/>
    <n v="85086"/>
    <s v="FERNANDINA BEACH"/>
    <s v="Florida"/>
    <n v="32034"/>
    <s v="85086 PATRICIA CT"/>
    <s v="FERNANDINA BEACH FL 32034"/>
    <n v="-81.542030267781897"/>
    <n v="30.564712140900099"/>
    <s v="JACKSON JEFFREY B"/>
    <n v="2"/>
    <s v="MOBILE HOMES"/>
    <n v="1006"/>
    <s v="Mobile home"/>
    <n v="2017"/>
    <n v="36579"/>
    <n v="2017"/>
    <n v="39222"/>
    <n v="571.19000000000005"/>
    <n v="0.8790919584455561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85086 PATRICIA CT"/>
    <s v="Fernandina Beach"/>
    <s v="Florida"/>
    <n v="32034"/>
    <s v="85086 PATRICIA CT FERNANDINA BEACH FL 32034"/>
    <s v=""/>
    <s v="Pass"/>
    <s v="No"/>
    <s v="FV&lt;$10K"/>
    <s v="N/A"/>
    <s v="No, &lt; $20K Lien"/>
    <s v="No, Lien &lt; $20K"/>
    <s v="N/A"/>
    <s v="No"/>
    <s v="No"/>
    <n v="0"/>
    <s v="No"/>
    <n v="36579"/>
    <n v="1"/>
    <n v="36579"/>
    <m/>
    <n v="0"/>
    <n v="0"/>
    <s v=""/>
    <e v="#N/A"/>
    <n v="36579"/>
    <s v="No"/>
    <s v="R"/>
    <s v="No"/>
    <s v="No"/>
    <n v="0.35"/>
    <n v="12802.65"/>
    <n v="2599"/>
    <n v="10203.65"/>
    <n v="7.1051696328494493E-2"/>
    <m/>
    <s v="No"/>
    <m/>
    <m/>
    <m/>
    <x v="0"/>
    <n v="1798"/>
    <n v="649.75"/>
    <s v="Ok"/>
    <n v="0"/>
    <n v="0"/>
  </r>
  <r>
    <n v="1799"/>
    <s v="Nassau"/>
    <s v="35-2N-28-0000-0001-1120"/>
    <n v="3349.24"/>
    <n v="2017"/>
    <n v="3349.24"/>
    <n v="3349.24"/>
    <n v="0"/>
    <n v="85072"/>
    <s v="FERNANDINA BEACH"/>
    <s v="Florida"/>
    <n v="32034"/>
    <s v="85072 CREWS RD"/>
    <s v="FERNANDINA BEACH FL 32034"/>
    <n v="-81.542533192909005"/>
    <n v="30.5693838862897"/>
    <s v="PICKETT MATT STEVEN"/>
    <n v="1"/>
    <s v="SINGLE FAMILY"/>
    <n v="1001"/>
    <s v="Single Family Residential"/>
    <n v="2017"/>
    <n v="202609"/>
    <n v="2017"/>
    <n v="202609"/>
    <n v="3067.26"/>
    <n v="0.91580776534377961"/>
    <m/>
    <m/>
    <s v="No"/>
    <m/>
    <s v="No"/>
    <s v="No"/>
    <m/>
    <s v="I"/>
    <s v="I"/>
    <s v="I"/>
    <s v="I"/>
    <n v="0"/>
    <n v="0"/>
    <n v="0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85072 CREWS RD"/>
    <s v="Fernandina Beach"/>
    <s v="Florida"/>
    <n v="32034"/>
    <s v="85072 CREWS RD FERNANDINA BEACH FL 32034"/>
    <s v=""/>
    <s v="Pass"/>
    <s v="No"/>
    <s v="FV&lt;$10K"/>
    <s v="N/A"/>
    <s v="No, &lt; $20K Lien"/>
    <s v="No, Lien &lt; $20K"/>
    <s v="N/A"/>
    <s v="No"/>
    <s v="No"/>
    <n v="0"/>
    <s v="No"/>
    <n v="202609"/>
    <n v="1"/>
    <n v="202609"/>
    <m/>
    <n v="0"/>
    <n v="0"/>
    <s v=""/>
    <e v="#N/A"/>
    <n v="202609"/>
    <s v="No"/>
    <s v="S"/>
    <s v="No"/>
    <s v="No"/>
    <n v="0.35"/>
    <n v="70913.149999999994"/>
    <n v="13396.96"/>
    <n v="57516.189999999995"/>
    <n v="6.6122235438702132E-2"/>
    <m/>
    <s v="No"/>
    <m/>
    <m/>
    <m/>
    <x v="0"/>
    <n v="1799"/>
    <n v="3349.24"/>
    <s v="Ok"/>
    <n v="0"/>
    <n v="0"/>
  </r>
  <r>
    <n v="1800"/>
    <s v="Nassau"/>
    <s v="35-2N-28-1401-0001-0000"/>
    <n v="442.12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50111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50111"/>
    <n v="1"/>
    <n v="50111"/>
    <m/>
    <e v="#N/A"/>
    <e v="#N/A"/>
    <s v=""/>
    <e v="#N/A"/>
    <n v="50111"/>
    <s v="No"/>
    <s v="R"/>
    <s v="No"/>
    <s v="Yes"/>
    <n v="0.67"/>
    <n v="33574.370000000003"/>
    <e v="#N/A"/>
    <e v="#N/A"/>
    <e v="#N/A"/>
    <m/>
    <e v="#N/A"/>
    <m/>
    <m/>
    <m/>
    <x v="5"/>
    <n v="1800"/>
    <n v="442.12"/>
    <e v="#N/A"/>
    <e v="#N/A"/>
    <e v="#N/A"/>
  </r>
  <r>
    <n v="1801"/>
    <s v="Nassau"/>
    <s v="35-2N-28-1401-0002-0000"/>
    <n v="1022.9"/>
    <n v="2017"/>
    <n v="1022.9"/>
    <n v="1022.9"/>
    <n v="0"/>
    <n v="95206"/>
    <s v="FERNANDINA BEACH"/>
    <s v="Florida"/>
    <n v="32034"/>
    <s v="95206 KAREN WALK"/>
    <s v="FERNANDINA BEACH FL 32034"/>
    <n v="-81.539135583427594"/>
    <n v="30.573894790267001"/>
    <s v="DOUGLAS A B"/>
    <n v="2"/>
    <s v="MOBILE HOMES"/>
    <n v="1006"/>
    <s v="Mobile home"/>
    <n v="2017"/>
    <n v="54945"/>
    <n v="2017"/>
    <n v="67739"/>
    <n v="916.22"/>
    <n v="0.89570828037931371"/>
    <m/>
    <m/>
    <m/>
    <m/>
    <s v="No"/>
    <s v="No"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95206 KAREN WALK"/>
    <s v="Fernandina Beach"/>
    <s v="Florida"/>
    <n v="32034"/>
    <s v="95206 KAREN WALK FERNANDINA BEACH FL 32034"/>
    <s v=""/>
    <s v="Pass"/>
    <s v="No"/>
    <s v="FV&lt;$10K"/>
    <s v="N/A"/>
    <s v="No, &lt; $20K Lien"/>
    <s v="No, Lien &lt; $20K"/>
    <s v="N/A"/>
    <s v="No"/>
    <s v="No"/>
    <n v="0"/>
    <s v="No"/>
    <n v="54945"/>
    <n v="1"/>
    <n v="54945"/>
    <m/>
    <n v="0"/>
    <n v="0"/>
    <s v=""/>
    <e v="#N/A"/>
    <n v="54945"/>
    <s v="No"/>
    <s v="R"/>
    <s v="No"/>
    <s v="No"/>
    <n v="0.35"/>
    <n v="19230.75"/>
    <n v="4091.6"/>
    <n v="15139.15"/>
    <n v="7.4467194467194464E-2"/>
    <m/>
    <s v="No"/>
    <m/>
    <m/>
    <m/>
    <x v="0"/>
    <n v="1801"/>
    <n v="1022.9"/>
    <s v="Ok"/>
    <n v="0"/>
    <n v="0"/>
  </r>
  <r>
    <n v="1802"/>
    <s v="Nassau"/>
    <s v="35-2N-28-1401-0003-0000"/>
    <n v="582.4"/>
    <n v="2017"/>
    <n v="582.4"/>
    <n v="582.4"/>
    <n v="0"/>
    <n v="95180"/>
    <s v="FERNANDINA BEACH"/>
    <s v="Florida"/>
    <n v="32034"/>
    <s v="95180 KAREN WALK"/>
    <s v="FERNANDINA BEACH FL 32034"/>
    <n v="-81.53912427905"/>
    <n v="30.573482493661398"/>
    <s v="ZIMMERMAN JILL E"/>
    <n v="2"/>
    <s v="MOBILE HOMES"/>
    <n v="1006"/>
    <s v="Mobile home"/>
    <n v="2017"/>
    <n v="67890"/>
    <n v="2017"/>
    <n v="80742"/>
    <n v="508.92"/>
    <n v="0.8738324175824177"/>
    <m/>
    <s v="No"/>
    <m/>
    <m/>
    <m/>
    <m/>
    <m/>
    <s v="I"/>
    <s v="I"/>
    <n v="0"/>
    <n v="0"/>
    <n v="0"/>
    <n v="0"/>
    <n v="0"/>
    <s v="No"/>
    <s v="No"/>
    <s v="No"/>
    <n v="0"/>
    <n v="0"/>
    <n v="23937"/>
    <s v="UNKNOWN"/>
    <n v="0"/>
    <n v="0"/>
    <s v="Potential Low Risk"/>
    <s v="Minimal"/>
    <n v="0"/>
    <s v="Yes"/>
    <s v="No"/>
    <s v="No"/>
    <s v="Without Environmental Issues"/>
    <s v="No"/>
    <s v="None"/>
    <s v="95180 KAREN WALK"/>
    <s v="Fernandina Beach"/>
    <s v="Florida"/>
    <n v="32034"/>
    <s v="95180 KAREN WALK FERNANDINA BEACH FL 32034"/>
    <s v="L"/>
    <s v="Pass"/>
    <s v="No"/>
    <s v="FV&lt;$10K"/>
    <s v="N/A"/>
    <s v="No, &lt; $20K Lien"/>
    <s v="No, Lien &lt; $20K"/>
    <s v="N/A"/>
    <s v="No"/>
    <s v="No"/>
    <n v="0"/>
    <s v="No"/>
    <n v="67890"/>
    <n v="1"/>
    <n v="67890"/>
    <m/>
    <n v="0"/>
    <n v="0"/>
    <s v=""/>
    <e v="#N/A"/>
    <n v="67890"/>
    <s v="No"/>
    <s v="R"/>
    <s v="No"/>
    <s v="Yes"/>
    <n v="0.67"/>
    <n v="45486.3"/>
    <n v="2329.6"/>
    <n v="43156.700000000004"/>
    <n v="3.4314332007659445E-2"/>
    <m/>
    <s v="No"/>
    <m/>
    <m/>
    <m/>
    <x v="0"/>
    <n v="1802"/>
    <n v="582.4"/>
    <s v="Ok"/>
    <n v="0"/>
    <n v="0"/>
  </r>
  <r>
    <n v="1803"/>
    <s v="Nassau"/>
    <s v="35-2N-28-1401-0004-0010"/>
    <n v="528.46"/>
    <n v="2017"/>
    <n v="528.46"/>
    <n v="528.46"/>
    <n v="0"/>
    <n v="95154"/>
    <s v="FERNANDINA BEACH"/>
    <s v="Florida"/>
    <n v="32034"/>
    <s v="95154 KAREN WALK"/>
    <s v="FERNANDINA BEACH FL 32034"/>
    <n v="-81.538775284337902"/>
    <n v="30.573117819053699"/>
    <s v="WEBB MATTHEW"/>
    <n v="2"/>
    <s v="MOBILE HOMES"/>
    <n v="1006"/>
    <s v="Mobile home"/>
    <n v="2017"/>
    <n v="62212"/>
    <n v="2017"/>
    <n v="62212"/>
    <n v="459.05"/>
    <n v="0.86865609506869013"/>
    <m/>
    <m/>
    <m/>
    <s v="No"/>
    <m/>
    <s v="No"/>
    <m/>
    <s v="I"/>
    <s v="I"/>
    <n v="0"/>
    <n v="0"/>
    <n v="0"/>
    <n v="0"/>
    <n v="0"/>
    <s v="No"/>
    <s v="No"/>
    <s v="No"/>
    <n v="0"/>
    <n v="0"/>
    <n v="66500"/>
    <s v="SELLER TAKE-BACK"/>
    <n v="0"/>
    <n v="0"/>
    <s v="Potential Low Risk"/>
    <n v="0"/>
    <n v="0"/>
    <s v="Yes"/>
    <s v="No"/>
    <s v="No"/>
    <s v="Without Environmental Issues"/>
    <s v="No"/>
    <s v="None"/>
    <s v="95154 KAREN WALK"/>
    <s v="Fernandina Beach"/>
    <s v="Florida"/>
    <n v="32034"/>
    <s v="95154 KAREN WALK FERNANDINA BEACH FL 32034"/>
    <s v="L"/>
    <s v="Pass"/>
    <s v="No"/>
    <s v="FV&lt;$10K"/>
    <s v="N/A"/>
    <s v="No, &lt; $20K Lien"/>
    <s v="No, Lien &lt; $20K"/>
    <s v="N/A"/>
    <s v="No"/>
    <s v="No"/>
    <n v="0"/>
    <s v="No"/>
    <n v="62212"/>
    <n v="1"/>
    <n v="62212"/>
    <m/>
    <n v="0"/>
    <n v="0"/>
    <s v=""/>
    <e v="#N/A"/>
    <n v="62212"/>
    <s v="No"/>
    <s v="R"/>
    <s v="No"/>
    <s v="Yes"/>
    <n v="0.67"/>
    <n v="41682.04"/>
    <n v="2113.84"/>
    <n v="39568.199999999997"/>
    <n v="3.3978010673182027E-2"/>
    <m/>
    <s v="No"/>
    <m/>
    <m/>
    <m/>
    <x v="0"/>
    <n v="1803"/>
    <n v="528.46"/>
    <s v="Ok"/>
    <n v="0"/>
    <n v="0"/>
  </r>
  <r>
    <n v="1804"/>
    <s v="Nassau"/>
    <s v="37-2N-28-0000-0001-0000"/>
    <n v="1252.79"/>
    <n v="2017"/>
    <n v="1252.79"/>
    <n v="1252.79"/>
    <n v="0"/>
    <n v="474639"/>
    <s v="FERNANDINA BEACH"/>
    <s v="Florida"/>
    <n v="32034"/>
    <s v="474639 SR 200"/>
    <s v="FERNANDINA BEACH FL 32034"/>
    <n v="-81.495814687947899"/>
    <n v="30.622586867117899"/>
    <s v="PINEY ISLAND PARTNERSHIP"/>
    <n v="10"/>
    <s v="VACANT COMMERCIAL"/>
    <n v="8002"/>
    <s v="Commercial-Vacant Land"/>
    <n v="2017"/>
    <n v="73834"/>
    <n v="2017"/>
    <n v="73834"/>
    <n v="1128.8"/>
    <n v="0.90102890348741604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High"/>
    <n v="1"/>
    <s v="No"/>
    <s v="No"/>
    <s v="No"/>
    <s v="Without Environmental Issues"/>
    <s v="No"/>
    <s v="None"/>
    <s v="474639 SR 200"/>
    <s v="Fernandina Beach"/>
    <s v="Florida"/>
    <n v="32034"/>
    <s v="474639 SR 200 FERNANDINA BEACH FL 32034"/>
    <s v=""/>
    <s v="Pass"/>
    <s v="No"/>
    <s v="FV&lt;$10K"/>
    <s v="N/A"/>
    <s v="No, &lt; $20K Lien"/>
    <s v="No, Lien &lt; $20K"/>
    <s v="N/A"/>
    <s v="No"/>
    <s v="No"/>
    <n v="1"/>
    <s v="No"/>
    <n v="73834"/>
    <n v="1"/>
    <n v="73834"/>
    <m/>
    <n v="0"/>
    <n v="0"/>
    <s v=""/>
    <e v="#N/A"/>
    <n v="73834"/>
    <s v="No"/>
    <s v="V"/>
    <s v="Yes"/>
    <s v="No"/>
    <n v="0"/>
    <n v="0"/>
    <n v="6263.95"/>
    <n v="-6263.95"/>
    <n v="8.4838285884551834E-2"/>
    <m/>
    <s v="No"/>
    <m/>
    <m/>
    <m/>
    <x v="1"/>
    <n v="1804"/>
    <n v="1252.79"/>
    <s v="Ok"/>
    <n v="0"/>
    <n v="0"/>
  </r>
  <r>
    <n v="1805"/>
    <s v="Nassau"/>
    <s v="37-2N-28-1320-0031-0000"/>
    <n v="7376.4"/>
    <n v="2017"/>
    <n v="7376.4"/>
    <n v="7376.4"/>
    <n v="0"/>
    <n v="96144"/>
    <s v="FERNANDINA BEACH"/>
    <s v="Florida"/>
    <n v="32034"/>
    <s v="96144 MARSH LAKES DR"/>
    <s v="FERNANDINA BEACH FL 32034"/>
    <n v="-81.495709189501198"/>
    <n v="30.613693886252701"/>
    <s v="MATTHEWS BRIAN"/>
    <n v="1"/>
    <s v="SINGLE FAMILY"/>
    <n v="1001"/>
    <s v="Single Family Residential"/>
    <n v="2017"/>
    <n v="444192"/>
    <n v="2017"/>
    <n v="444192"/>
    <n v="6790.94"/>
    <n v="0.92063065994251936"/>
    <s v="No"/>
    <s v="No"/>
    <m/>
    <s v="No"/>
    <s v="No"/>
    <s v="No"/>
    <s v="No"/>
    <s v="I"/>
    <s v="I"/>
    <s v="I"/>
    <s v="I"/>
    <s v="I"/>
    <s v="I"/>
    <s v="I"/>
    <s v="No"/>
    <s v="No"/>
    <s v="No"/>
    <n v="0"/>
    <n v="0"/>
    <n v="324000"/>
    <n v="0"/>
    <n v="0"/>
    <n v="0"/>
    <s v="Potential Low Risk"/>
    <s v="High"/>
    <n v="1"/>
    <s v="No"/>
    <s v="Yes"/>
    <s v="No"/>
    <s v="Without Environmental Issues"/>
    <s v="No"/>
    <s v="None"/>
    <s v="96144 MARSH LAKES DR"/>
    <s v="Fernandina Beach"/>
    <s v="Florida"/>
    <n v="32034"/>
    <s v="96144 MARSH LAKES DR FERNANDINA BEACH FL 32034"/>
    <s v="L"/>
    <s v="Pass"/>
    <s v="Yes"/>
    <s v="FV&lt;$10K"/>
    <s v="N/A"/>
    <s v="No, &lt; $20K Lien"/>
    <s v="No, Lien &lt; $20K"/>
    <s v="N/A"/>
    <s v="No"/>
    <s v="No"/>
    <n v="1"/>
    <s v="No"/>
    <n v="444192"/>
    <n v="1"/>
    <n v="444192"/>
    <m/>
    <n v="0"/>
    <n v="0"/>
    <s v=""/>
    <e v="#N/A"/>
    <n v="444192"/>
    <s v="No"/>
    <s v="S"/>
    <s v="No"/>
    <s v="No"/>
    <n v="0.35"/>
    <n v="155467.19999999998"/>
    <n v="36882"/>
    <n v="118585.19999999998"/>
    <n v="8.303166198400691E-2"/>
    <m/>
    <s v="No"/>
    <m/>
    <m/>
    <m/>
    <x v="0"/>
    <n v="1805"/>
    <n v="7376.4"/>
    <s v="Ok"/>
    <n v="0"/>
    <n v="0"/>
  </r>
  <r>
    <n v="1806"/>
    <s v="Nassau"/>
    <s v="37-2N-28-209T-0121-0000"/>
    <n v="310.55"/>
    <n v="2017"/>
    <n v="310.55"/>
    <n v="310.55"/>
    <n v="0"/>
    <n v="96121"/>
    <s v="FERNANDINA BEACH"/>
    <s v="Florida"/>
    <n v="32034"/>
    <s v="96121 TUSCANY WAY"/>
    <s v="FERNANDINA BEACH FL 32034"/>
    <n v="-81.494230192484494"/>
    <n v="30.621382183420899"/>
    <s v="TUSCANY PRESERVE LLC"/>
    <n v="4"/>
    <s v="CONDOMINIA"/>
    <n v="1004"/>
    <s v="Condominium (Residential)"/>
    <n v="2017"/>
    <n v="15972"/>
    <n v="2017"/>
    <n v="18000"/>
    <n v="257.56"/>
    <n v="0.82936725165029779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96121 TUSCANY WAY"/>
    <s v="Fernandina Beach"/>
    <s v="Florida"/>
    <n v="32034"/>
    <s v="96121 TUSCANY WAY FERNANDINA BEACH FL 32034"/>
    <s v=""/>
    <s v="Pass"/>
    <s v="No"/>
    <s v="FV&lt;$10K"/>
    <s v="N/A"/>
    <s v="No, &lt; $20K Lien"/>
    <s v="No, Lien &lt; $20K"/>
    <s v="N/A"/>
    <s v="No"/>
    <s v="No"/>
    <n v="0"/>
    <s v="No"/>
    <n v="15972"/>
    <n v="1"/>
    <n v="15972"/>
    <m/>
    <n v="0"/>
    <n v="0"/>
    <s v=""/>
    <e v="#N/A"/>
    <n v="15972"/>
    <s v="No"/>
    <s v="R"/>
    <s v="No"/>
    <s v="No"/>
    <n v="0.35"/>
    <n v="5590.2"/>
    <n v="1242.2"/>
    <n v="4348"/>
    <n v="7.7773603806661665E-2"/>
    <m/>
    <s v="No"/>
    <m/>
    <m/>
    <m/>
    <x v="4"/>
    <n v="1806"/>
    <n v="310.55"/>
    <s v="Ok"/>
    <n v="0"/>
    <n v="0"/>
  </r>
  <r>
    <n v="1807"/>
    <s v="Nassau"/>
    <s v="37-2N-28-209T-0122-0000"/>
    <n v="310.55"/>
    <n v="2017"/>
    <n v="310.55"/>
    <n v="310.55"/>
    <n v="0"/>
    <n v="96122"/>
    <s v="FERNANDINA BEACH"/>
    <s v="Florida"/>
    <n v="32034"/>
    <s v="96122 TUSCANY WAY"/>
    <s v="FERNANDINA BEACH FL 32034"/>
    <n v="-81.494230192484494"/>
    <n v="30.621382183420899"/>
    <s v="TUSCANY PRESERVE LLC"/>
    <n v="4"/>
    <s v="CONDOMINIA"/>
    <n v="1004"/>
    <s v="Condominium (Residential)"/>
    <n v="2017"/>
    <n v="15972"/>
    <n v="2017"/>
    <n v="18000"/>
    <n v="257.56"/>
    <n v="0.82936725165029779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96122 TUSCANY WAY"/>
    <s v="Fernandina Beach"/>
    <s v="Florida"/>
    <n v="32034"/>
    <s v="96122 TUSCANY WAY FERNANDINA BEACH FL 32034"/>
    <s v=""/>
    <s v="Pass"/>
    <s v="No"/>
    <s v="FV&lt;$10K"/>
    <s v="N/A"/>
    <s v="No, &lt; $20K Lien"/>
    <s v="No, Lien &lt; $20K"/>
    <s v="N/A"/>
    <s v="No"/>
    <s v="No"/>
    <n v="0"/>
    <s v="No"/>
    <n v="15972"/>
    <n v="1"/>
    <n v="15972"/>
    <m/>
    <n v="0"/>
    <n v="0"/>
    <s v=""/>
    <e v="#N/A"/>
    <n v="15972"/>
    <s v="No"/>
    <s v="R"/>
    <s v="No"/>
    <s v="No"/>
    <n v="0.35"/>
    <n v="5590.2"/>
    <n v="1242.2"/>
    <n v="4348"/>
    <n v="7.7773603806661665E-2"/>
    <m/>
    <s v="No"/>
    <m/>
    <m/>
    <m/>
    <x v="4"/>
    <n v="1807"/>
    <n v="310.55"/>
    <s v="Ok"/>
    <n v="0"/>
    <n v="0"/>
  </r>
  <r>
    <n v="1808"/>
    <s v="Nassau"/>
    <s v="37-2N-28-209T-0123-0000"/>
    <n v="310.55"/>
    <n v="2017"/>
    <n v="310.55"/>
    <n v="310.55"/>
    <n v="0"/>
    <n v="96123"/>
    <s v="FERNANDINA BEACH"/>
    <s v="Florida"/>
    <n v="32034"/>
    <s v="96123 TUSCANY WAY"/>
    <s v="FERNANDINA BEACH FL 32034"/>
    <n v="-81.494230192484494"/>
    <n v="30.621382183420899"/>
    <s v="TUSCANY PRESERVE LLC"/>
    <n v="4"/>
    <s v="CONDOMINIA"/>
    <n v="1004"/>
    <s v="Condominium (Residential)"/>
    <n v="2017"/>
    <n v="15972"/>
    <n v="2017"/>
    <n v="18000"/>
    <n v="257.56"/>
    <n v="0.82936725165029779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96123 TUSCANY WAY"/>
    <s v="Fernandina Beach"/>
    <s v="Florida"/>
    <n v="32034"/>
    <s v="96123 TUSCANY WAY FERNANDINA BEACH FL 32034"/>
    <s v=""/>
    <s v="Pass"/>
    <s v="No"/>
    <s v="FV&lt;$10K"/>
    <s v="N/A"/>
    <s v="No, &lt; $20K Lien"/>
    <s v="No, Lien &lt; $20K"/>
    <s v="N/A"/>
    <s v="No"/>
    <s v="No"/>
    <n v="0"/>
    <s v="No"/>
    <n v="15972"/>
    <n v="1"/>
    <n v="15972"/>
    <m/>
    <n v="0"/>
    <n v="0"/>
    <s v=""/>
    <e v="#N/A"/>
    <n v="15972"/>
    <s v="No"/>
    <s v="R"/>
    <s v="No"/>
    <s v="No"/>
    <n v="0.35"/>
    <n v="5590.2"/>
    <n v="1242.2"/>
    <n v="4348"/>
    <n v="7.7773603806661665E-2"/>
    <m/>
    <s v="No"/>
    <m/>
    <m/>
    <m/>
    <x v="4"/>
    <n v="1808"/>
    <n v="310.55"/>
    <s v="Ok"/>
    <n v="0"/>
    <n v="0"/>
  </r>
  <r>
    <n v="1809"/>
    <s v="Nassau"/>
    <s v="37-2N-28-209T-0124-0000"/>
    <n v="310.55"/>
    <n v="2017"/>
    <n v="310.55"/>
    <n v="310.55"/>
    <n v="0"/>
    <n v="96124"/>
    <s v="FERNANDINA BEACH"/>
    <s v="Florida"/>
    <n v="32034"/>
    <s v="96124 TUSCANY WAY"/>
    <s v="FERNANDINA BEACH FL 32034"/>
    <n v="-81.494230192484494"/>
    <n v="30.621382183420899"/>
    <s v="TUSCANY PRESERVE LLC"/>
    <n v="4"/>
    <s v="CONDOMINIA"/>
    <n v="1004"/>
    <s v="Condominium (Residential)"/>
    <n v="2017"/>
    <n v="15972"/>
    <n v="2017"/>
    <n v="18000"/>
    <n v="257.56"/>
    <n v="0.82936725165029779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96124 TUSCANY WAY"/>
    <s v="Fernandina Beach"/>
    <s v="Florida"/>
    <n v="32034"/>
    <s v="96124 TUSCANY WAY FERNANDINA BEACH FL 32034"/>
    <s v=""/>
    <s v="Pass"/>
    <s v="No"/>
    <s v="FV&lt;$10K"/>
    <s v="N/A"/>
    <s v="No, &lt; $20K Lien"/>
    <s v="No, Lien &lt; $20K"/>
    <s v="N/A"/>
    <s v="No"/>
    <s v="No"/>
    <n v="0"/>
    <s v="No"/>
    <n v="15972"/>
    <n v="1"/>
    <n v="15972"/>
    <m/>
    <n v="0"/>
    <n v="0"/>
    <s v=""/>
    <e v="#N/A"/>
    <n v="15972"/>
    <s v="No"/>
    <s v="R"/>
    <s v="No"/>
    <s v="No"/>
    <n v="0.35"/>
    <n v="5590.2"/>
    <n v="1242.2"/>
    <n v="4348"/>
    <n v="7.7773603806661665E-2"/>
    <m/>
    <s v="No"/>
    <m/>
    <m/>
    <m/>
    <x v="4"/>
    <n v="1809"/>
    <n v="310.55"/>
    <s v="Ok"/>
    <n v="0"/>
    <n v="0"/>
  </r>
  <r>
    <n v="1810"/>
    <s v="Nassau"/>
    <s v="37-2N-28-209T-0131-0000"/>
    <n v="310.55"/>
    <n v="2017"/>
    <n v="310.55"/>
    <n v="310.55"/>
    <n v="0"/>
    <n v="96131"/>
    <s v="FERNANDINA BEACH"/>
    <s v="Florida"/>
    <n v="32034"/>
    <s v="96131 TUSCANY WAY"/>
    <s v="FERNANDINA BEACH FL 32034"/>
    <n v="-81.494230192484494"/>
    <n v="30.621382183420899"/>
    <s v="TUSCANY PRESERVE LLC"/>
    <n v="4"/>
    <s v="CONDOMINIA"/>
    <n v="1004"/>
    <s v="Condominium (Residential)"/>
    <n v="2017"/>
    <n v="15972"/>
    <n v="2017"/>
    <n v="18000"/>
    <n v="257.56"/>
    <n v="0.82936725165029779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96131 TUSCANY WAY"/>
    <s v="Fernandina Beach"/>
    <s v="Florida"/>
    <n v="32034"/>
    <s v="96131 TUSCANY WAY FERNANDINA BEACH FL 32034"/>
    <s v=""/>
    <s v="Pass"/>
    <s v="No"/>
    <s v="FV&lt;$10K"/>
    <s v="N/A"/>
    <s v="No, &lt; $20K Lien"/>
    <s v="No, Lien &lt; $20K"/>
    <s v="N/A"/>
    <s v="No"/>
    <s v="No"/>
    <n v="0"/>
    <s v="No"/>
    <n v="15972"/>
    <n v="1"/>
    <n v="15972"/>
    <m/>
    <n v="0"/>
    <n v="0"/>
    <s v=""/>
    <e v="#N/A"/>
    <n v="15972"/>
    <s v="No"/>
    <s v="R"/>
    <s v="No"/>
    <s v="No"/>
    <n v="0.35"/>
    <n v="5590.2"/>
    <n v="1242.2"/>
    <n v="4348"/>
    <n v="7.7773603806661665E-2"/>
    <m/>
    <s v="No"/>
    <m/>
    <m/>
    <m/>
    <x v="4"/>
    <n v="1810"/>
    <n v="310.55"/>
    <s v="Ok"/>
    <n v="0"/>
    <n v="0"/>
  </r>
  <r>
    <n v="1811"/>
    <s v="Nassau"/>
    <s v="37-2N-28-209T-0132-0000"/>
    <n v="310.55"/>
    <n v="2017"/>
    <n v="310.55"/>
    <n v="310.55"/>
    <n v="0"/>
    <n v="96132"/>
    <s v="FERNANDINA BEACH"/>
    <s v="Florida"/>
    <n v="32034"/>
    <s v="96132 TUSCANY WAY"/>
    <s v="FERNANDINA BEACH FL 32034"/>
    <n v="-81.494230192484494"/>
    <n v="30.621382183420899"/>
    <s v="TUSCANY PRESERVE LLC"/>
    <n v="4"/>
    <s v="CONDOMINIA"/>
    <n v="1004"/>
    <s v="Condominium (Residential)"/>
    <n v="2017"/>
    <n v="15972"/>
    <n v="2017"/>
    <n v="18000"/>
    <n v="257.56"/>
    <n v="0.82936725165029779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96132 TUSCANY WAY"/>
    <s v="Fernandina Beach"/>
    <s v="Florida"/>
    <n v="32034"/>
    <s v="96132 TUSCANY WAY FERNANDINA BEACH FL 32034"/>
    <s v=""/>
    <s v="Pass"/>
    <s v="No"/>
    <s v="FV&lt;$10K"/>
    <s v="N/A"/>
    <s v="No, &lt; $20K Lien"/>
    <s v="No, Lien &lt; $20K"/>
    <s v="N/A"/>
    <s v="No"/>
    <s v="No"/>
    <n v="0"/>
    <s v="No"/>
    <n v="15972"/>
    <n v="1"/>
    <n v="15972"/>
    <m/>
    <n v="0"/>
    <n v="0"/>
    <s v=""/>
    <e v="#N/A"/>
    <n v="15972"/>
    <s v="No"/>
    <s v="R"/>
    <s v="No"/>
    <s v="No"/>
    <n v="0.35"/>
    <n v="5590.2"/>
    <n v="1242.2"/>
    <n v="4348"/>
    <n v="7.7773603806661665E-2"/>
    <m/>
    <s v="No"/>
    <m/>
    <m/>
    <m/>
    <x v="4"/>
    <n v="1811"/>
    <n v="310.55"/>
    <s v="Ok"/>
    <n v="0"/>
    <n v="0"/>
  </r>
  <r>
    <n v="1812"/>
    <s v="Nassau"/>
    <s v="37-2N-28-209T-0133-0000"/>
    <n v="310.55"/>
    <n v="2017"/>
    <n v="310.55"/>
    <n v="310.55"/>
    <n v="0"/>
    <n v="96133"/>
    <s v="FERNANDINA BEACH"/>
    <s v="Florida"/>
    <n v="32034"/>
    <s v="96133 TUSCANY WAY"/>
    <s v="FERNANDINA BEACH FL 32034"/>
    <n v="-81.494230192484494"/>
    <n v="30.621382183420899"/>
    <s v="TUSCANY PRESERVE LLC"/>
    <n v="4"/>
    <s v="CONDOMINIA"/>
    <n v="1004"/>
    <s v="Condominium (Residential)"/>
    <n v="2017"/>
    <n v="15972"/>
    <n v="2017"/>
    <n v="18000"/>
    <n v="257.56"/>
    <n v="0.82936725165029779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96133 TUSCANY WAY"/>
    <s v="Fernandina Beach"/>
    <s v="Florida"/>
    <n v="32034"/>
    <s v="96133 TUSCANY WAY FERNANDINA BEACH FL 32034"/>
    <s v=""/>
    <s v="Pass"/>
    <s v="No"/>
    <s v="FV&lt;$10K"/>
    <s v="N/A"/>
    <s v="No, &lt; $20K Lien"/>
    <s v="No, Lien &lt; $20K"/>
    <s v="N/A"/>
    <s v="No"/>
    <s v="No"/>
    <n v="0"/>
    <s v="No"/>
    <n v="15972"/>
    <n v="1"/>
    <n v="15972"/>
    <m/>
    <n v="0"/>
    <n v="0"/>
    <s v=""/>
    <e v="#N/A"/>
    <n v="15972"/>
    <s v="No"/>
    <s v="R"/>
    <s v="No"/>
    <s v="No"/>
    <n v="0.35"/>
    <n v="5590.2"/>
    <n v="1242.2"/>
    <n v="4348"/>
    <n v="7.7773603806661665E-2"/>
    <m/>
    <s v="No"/>
    <m/>
    <m/>
    <m/>
    <x v="4"/>
    <n v="1812"/>
    <n v="310.55"/>
    <s v="Ok"/>
    <n v="0"/>
    <n v="0"/>
  </r>
  <r>
    <n v="1813"/>
    <s v="Nassau"/>
    <s v="37-2N-28-209T-0134-0000"/>
    <n v="310.55"/>
    <n v="2017"/>
    <n v="310.55"/>
    <n v="310.55"/>
    <n v="0"/>
    <n v="96134"/>
    <s v="FERNANDINA BEACH"/>
    <s v="Florida"/>
    <n v="32034"/>
    <s v="96134 TUSCANY WAY"/>
    <s v="FERNANDINA BEACH FL 32034"/>
    <n v="-81.494230192484494"/>
    <n v="30.621382183420899"/>
    <s v="TUSCANY PRESERVE LLC"/>
    <n v="4"/>
    <s v="CONDOMINIA"/>
    <n v="1004"/>
    <s v="Condominium (Residential)"/>
    <n v="2017"/>
    <n v="15972"/>
    <n v="2017"/>
    <n v="18000"/>
    <n v="257.56"/>
    <n v="0.82936725165029779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96134 TUSCANY WAY"/>
    <s v="Fernandina Beach"/>
    <s v="Florida"/>
    <n v="32034"/>
    <s v="96134 TUSCANY WAY FERNANDINA BEACH FL 32034"/>
    <s v=""/>
    <s v="Pass"/>
    <s v="No"/>
    <s v="FV&lt;$10K"/>
    <s v="N/A"/>
    <s v="No, &lt; $20K Lien"/>
    <s v="No, Lien &lt; $20K"/>
    <s v="N/A"/>
    <s v="No"/>
    <s v="No"/>
    <n v="0"/>
    <s v="No"/>
    <n v="15972"/>
    <n v="1"/>
    <n v="15972"/>
    <m/>
    <n v="0"/>
    <n v="0"/>
    <s v=""/>
    <e v="#N/A"/>
    <n v="15972"/>
    <s v="No"/>
    <s v="R"/>
    <s v="No"/>
    <s v="No"/>
    <n v="0.35"/>
    <n v="5590.2"/>
    <n v="1242.2"/>
    <n v="4348"/>
    <n v="7.7773603806661665E-2"/>
    <m/>
    <s v="No"/>
    <m/>
    <m/>
    <m/>
    <x v="4"/>
    <n v="1813"/>
    <n v="310.55"/>
    <s v="Ok"/>
    <n v="0"/>
    <n v="0"/>
  </r>
  <r>
    <n v="1814"/>
    <s v="Nassau"/>
    <s v="37-2N-28-209T-0141-0000"/>
    <n v="310.55"/>
    <n v="2017"/>
    <n v="310.55"/>
    <n v="310.55"/>
    <n v="0"/>
    <n v="96141"/>
    <s v="FERNANDINA BEACH"/>
    <s v="Florida"/>
    <n v="32034"/>
    <s v="96141 TUSCANY WAY"/>
    <s v="FERNANDINA BEACH FL 32034"/>
    <n v="-81.494230192484494"/>
    <n v="30.621382183420899"/>
    <s v="TUSCANY PRESERVE LLC"/>
    <n v="4"/>
    <s v="CONDOMINIA"/>
    <n v="1004"/>
    <s v="Condominium (Residential)"/>
    <n v="2017"/>
    <n v="15972"/>
    <n v="2017"/>
    <n v="18000"/>
    <n v="257.56"/>
    <n v="0.82936725165029779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96141 TUSCANY WAY"/>
    <s v="Fernandina Beach"/>
    <s v="Florida"/>
    <n v="32034"/>
    <s v="96141 TUSCANY WAY FERNANDINA BEACH FL 32034"/>
    <s v=""/>
    <s v="Pass"/>
    <s v="No"/>
    <s v="FV&lt;$10K"/>
    <s v="N/A"/>
    <s v="No, &lt; $20K Lien"/>
    <s v="No, Lien &lt; $20K"/>
    <s v="N/A"/>
    <s v="No"/>
    <s v="No"/>
    <n v="0"/>
    <s v="No"/>
    <n v="15972"/>
    <n v="1"/>
    <n v="15972"/>
    <m/>
    <n v="0"/>
    <n v="0"/>
    <s v=""/>
    <e v="#N/A"/>
    <n v="15972"/>
    <s v="No"/>
    <s v="R"/>
    <s v="No"/>
    <s v="No"/>
    <n v="0.35"/>
    <n v="5590.2"/>
    <n v="1242.2"/>
    <n v="4348"/>
    <n v="7.7773603806661665E-2"/>
    <m/>
    <s v="No"/>
    <m/>
    <m/>
    <m/>
    <x v="4"/>
    <n v="1814"/>
    <n v="310.55"/>
    <s v="Ok"/>
    <n v="0"/>
    <n v="0"/>
  </r>
  <r>
    <n v="1815"/>
    <s v="Nassau"/>
    <s v="37-2N-28-209T-0142-0000"/>
    <n v="310.55"/>
    <n v="2017"/>
    <n v="310.55"/>
    <n v="310.55"/>
    <n v="0"/>
    <n v="96142"/>
    <s v="FERNANDINA BEACH"/>
    <s v="Florida"/>
    <n v="32034"/>
    <s v="96142 TUSCANY WAY"/>
    <s v="FERNANDINA BEACH FL 32034"/>
    <n v="-81.494230192484494"/>
    <n v="30.621382183420899"/>
    <s v="TUSCANY PRESERVE LLC"/>
    <n v="4"/>
    <s v="CONDOMINIA"/>
    <n v="1004"/>
    <s v="Condominium (Residential)"/>
    <n v="2017"/>
    <n v="15972"/>
    <n v="2017"/>
    <n v="18000"/>
    <n v="257.56"/>
    <n v="0.82936725165029779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96142 TUSCANY WAY"/>
    <s v="Fernandina Beach"/>
    <s v="Florida"/>
    <n v="32034"/>
    <s v="96142 TUSCANY WAY FERNANDINA BEACH FL 32034"/>
    <s v=""/>
    <s v="Pass"/>
    <s v="No"/>
    <s v="FV&lt;$10K"/>
    <s v="N/A"/>
    <s v="No, &lt; $20K Lien"/>
    <s v="No, Lien &lt; $20K"/>
    <s v="N/A"/>
    <s v="No"/>
    <s v="No"/>
    <n v="0"/>
    <s v="No"/>
    <n v="15972"/>
    <n v="1"/>
    <n v="15972"/>
    <m/>
    <n v="0"/>
    <n v="0"/>
    <s v=""/>
    <e v="#N/A"/>
    <n v="15972"/>
    <s v="No"/>
    <s v="R"/>
    <s v="No"/>
    <s v="No"/>
    <n v="0.35"/>
    <n v="5590.2"/>
    <n v="1242.2"/>
    <n v="4348"/>
    <n v="7.7773603806661665E-2"/>
    <m/>
    <s v="No"/>
    <m/>
    <m/>
    <m/>
    <x v="4"/>
    <n v="1815"/>
    <n v="310.55"/>
    <s v="Ok"/>
    <n v="0"/>
    <n v="0"/>
  </r>
  <r>
    <n v="1816"/>
    <s v="Nassau"/>
    <s v="37-2N-28-209T-0143-0000"/>
    <n v="310.55"/>
    <n v="2017"/>
    <n v="310.55"/>
    <n v="310.55"/>
    <n v="0"/>
    <n v="96143"/>
    <s v="FERNANDINA BEACH"/>
    <s v="Florida"/>
    <n v="32034"/>
    <s v="96143 TUSCANY WAY"/>
    <s v="FERNANDINA BEACH FL 32034"/>
    <n v="-81.494230192484494"/>
    <n v="30.621382183420899"/>
    <s v="TUSCANY PRESERVE LLC"/>
    <n v="4"/>
    <s v="CONDOMINIA"/>
    <n v="1004"/>
    <s v="Condominium (Residential)"/>
    <n v="2017"/>
    <n v="15972"/>
    <n v="2017"/>
    <n v="18000"/>
    <n v="257.56"/>
    <n v="0.82936725165029779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96143 TUSCANY WAY"/>
    <s v="Fernandina Beach"/>
    <s v="Florida"/>
    <n v="32034"/>
    <s v="96143 TUSCANY WAY FERNANDINA BEACH FL 32034"/>
    <s v=""/>
    <s v="Pass"/>
    <s v="No"/>
    <s v="FV&lt;$10K"/>
    <s v="N/A"/>
    <s v="No, &lt; $20K Lien"/>
    <s v="No, Lien &lt; $20K"/>
    <s v="N/A"/>
    <s v="No"/>
    <s v="No"/>
    <n v="0"/>
    <s v="No"/>
    <n v="15972"/>
    <n v="1"/>
    <n v="15972"/>
    <m/>
    <n v="0"/>
    <n v="0"/>
    <s v=""/>
    <e v="#N/A"/>
    <n v="15972"/>
    <s v="No"/>
    <s v="R"/>
    <s v="No"/>
    <s v="No"/>
    <n v="0.35"/>
    <n v="5590.2"/>
    <n v="1242.2"/>
    <n v="4348"/>
    <n v="7.7773603806661665E-2"/>
    <m/>
    <s v="No"/>
    <m/>
    <m/>
    <m/>
    <x v="4"/>
    <n v="1816"/>
    <n v="310.55"/>
    <s v="Ok"/>
    <n v="0"/>
    <n v="0"/>
  </r>
  <r>
    <n v="1817"/>
    <s v="Nassau"/>
    <s v="37-2N-28-209T-0144-0000"/>
    <n v="310.55"/>
    <n v="2017"/>
    <n v="310.55"/>
    <n v="310.55"/>
    <n v="0"/>
    <n v="96144"/>
    <s v="FERNANDINA BEACH"/>
    <s v="Florida"/>
    <n v="32034"/>
    <s v="96144 TUSCANY WAY"/>
    <s v="FERNANDINA BEACH FL 32034"/>
    <n v="-81.494230192484494"/>
    <n v="30.621382183420899"/>
    <s v="TUSCANY PRESERVE LLC"/>
    <n v="4"/>
    <s v="CONDOMINIA"/>
    <n v="1004"/>
    <s v="Condominium (Residential)"/>
    <n v="2017"/>
    <n v="15972"/>
    <n v="2017"/>
    <n v="18000"/>
    <n v="257.56"/>
    <n v="0.82936725165029779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96144 TUSCANY WAY"/>
    <s v="Fernandina Beach"/>
    <s v="Florida"/>
    <n v="32034"/>
    <s v="96144 TUSCANY WAY FERNANDINA BEACH FL 32034"/>
    <s v=""/>
    <s v="Pass"/>
    <s v="No"/>
    <s v="FV&lt;$10K"/>
    <s v="N/A"/>
    <s v="No, &lt; $20K Lien"/>
    <s v="No, Lien &lt; $20K"/>
    <s v="N/A"/>
    <s v="No"/>
    <s v="No"/>
    <n v="0"/>
    <s v="No"/>
    <n v="15972"/>
    <n v="1"/>
    <n v="15972"/>
    <m/>
    <n v="0"/>
    <n v="0"/>
    <s v=""/>
    <e v="#N/A"/>
    <n v="15972"/>
    <s v="No"/>
    <s v="R"/>
    <s v="No"/>
    <s v="No"/>
    <n v="0.35"/>
    <n v="5590.2"/>
    <n v="1242.2"/>
    <n v="4348"/>
    <n v="7.7773603806661665E-2"/>
    <m/>
    <s v="No"/>
    <m/>
    <m/>
    <m/>
    <x v="4"/>
    <n v="1817"/>
    <n v="310.55"/>
    <s v="Ok"/>
    <n v="0"/>
    <n v="0"/>
  </r>
  <r>
    <n v="1818"/>
    <s v="Nassau"/>
    <s v="37-2N-28-209T-0221-0000"/>
    <n v="310.55"/>
    <n v="2017"/>
    <n v="310.55"/>
    <n v="310.55"/>
    <n v="0"/>
    <n v="96221"/>
    <s v="FERNANDINA BEACH"/>
    <s v="Florida"/>
    <n v="32034"/>
    <s v="96221 TUSCANY WAY"/>
    <s v="FERNANDINA BEACH FL 32034"/>
    <n v="-81.494230192484494"/>
    <n v="30.621382183420899"/>
    <s v="TUSCANY PRESERVE LLC"/>
    <n v="4"/>
    <s v="CONDOMINIA"/>
    <n v="1004"/>
    <s v="Condominium (Residential)"/>
    <n v="2017"/>
    <n v="15972"/>
    <n v="2017"/>
    <n v="18000"/>
    <n v="257.56"/>
    <n v="0.82936725165029779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96221 TUSCANY WAY"/>
    <s v="Fernandina Beach"/>
    <s v="Florida"/>
    <n v="32034"/>
    <s v="96221 TUSCANY WAY FERNANDINA BEACH FL 32034"/>
    <s v=""/>
    <s v="Pass"/>
    <s v="No"/>
    <s v="FV&lt;$10K"/>
    <s v="N/A"/>
    <s v="No, &lt; $20K Lien"/>
    <s v="No, Lien &lt; $20K"/>
    <s v="N/A"/>
    <s v="No"/>
    <s v="No"/>
    <n v="0"/>
    <s v="No"/>
    <n v="15972"/>
    <n v="1"/>
    <n v="15972"/>
    <m/>
    <n v="0"/>
    <n v="0"/>
    <s v=""/>
    <e v="#N/A"/>
    <n v="15972"/>
    <s v="No"/>
    <s v="R"/>
    <s v="No"/>
    <s v="No"/>
    <n v="0.35"/>
    <n v="5590.2"/>
    <n v="1242.2"/>
    <n v="4348"/>
    <n v="7.7773603806661665E-2"/>
    <m/>
    <s v="No"/>
    <m/>
    <m/>
    <m/>
    <x v="4"/>
    <n v="1818"/>
    <n v="310.55"/>
    <s v="Ok"/>
    <n v="0"/>
    <n v="0"/>
  </r>
  <r>
    <n v="1819"/>
    <s v="Nassau"/>
    <s v="37-2N-28-209T-0222-0000"/>
    <n v="310.55"/>
    <n v="2017"/>
    <n v="310.55"/>
    <n v="310.55"/>
    <n v="0"/>
    <n v="96222"/>
    <s v="FERNANDINA BEACH"/>
    <s v="Florida"/>
    <n v="32034"/>
    <s v="96222 TUSCANY WAY"/>
    <s v="FERNANDINA BEACH FL 32034"/>
    <n v="-81.494230192484494"/>
    <n v="30.621382183420899"/>
    <s v="TUSCANY PRESERVE LLC"/>
    <n v="4"/>
    <s v="CONDOMINIA"/>
    <n v="1004"/>
    <s v="Condominium (Residential)"/>
    <n v="2017"/>
    <n v="15972"/>
    <n v="2017"/>
    <n v="18000"/>
    <n v="257.56"/>
    <n v="0.82936725165029779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96222 TUSCANY WAY"/>
    <s v="Fernandina Beach"/>
    <s v="Florida"/>
    <n v="32034"/>
    <s v="96222 TUSCANY WAY FERNANDINA BEACH FL 32034"/>
    <s v=""/>
    <s v="Pass"/>
    <s v="No"/>
    <s v="FV&lt;$10K"/>
    <s v="N/A"/>
    <s v="No, &lt; $20K Lien"/>
    <s v="No, Lien &lt; $20K"/>
    <s v="N/A"/>
    <s v="No"/>
    <s v="No"/>
    <n v="0"/>
    <s v="No"/>
    <n v="15972"/>
    <n v="1"/>
    <n v="15972"/>
    <m/>
    <n v="0"/>
    <n v="0"/>
    <s v=""/>
    <e v="#N/A"/>
    <n v="15972"/>
    <s v="No"/>
    <s v="R"/>
    <s v="No"/>
    <s v="No"/>
    <n v="0.35"/>
    <n v="5590.2"/>
    <n v="1242.2"/>
    <n v="4348"/>
    <n v="7.7773603806661665E-2"/>
    <m/>
    <s v="No"/>
    <m/>
    <m/>
    <m/>
    <x v="4"/>
    <n v="1819"/>
    <n v="310.55"/>
    <s v="Ok"/>
    <n v="0"/>
    <n v="0"/>
  </r>
  <r>
    <n v="1820"/>
    <s v="Nassau"/>
    <s v="37-2N-28-209T-0223-0000"/>
    <n v="310.55"/>
    <n v="2017"/>
    <n v="310.55"/>
    <n v="310.55"/>
    <n v="0"/>
    <n v="96223"/>
    <s v="FERNANDINA BEACH"/>
    <s v="Florida"/>
    <n v="32034"/>
    <s v="96223 TUSCANY WAY"/>
    <s v="FERNANDINA BEACH FL 32034"/>
    <n v="-81.494230192484494"/>
    <n v="30.621382183420899"/>
    <s v="TUSCANY PRESERVE LLC"/>
    <n v="4"/>
    <s v="CONDOMINIA"/>
    <n v="1004"/>
    <s v="Condominium (Residential)"/>
    <n v="2017"/>
    <n v="15972"/>
    <n v="2017"/>
    <n v="18000"/>
    <n v="257.56"/>
    <n v="0.82936725165029779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96223 TUSCANY WAY"/>
    <s v="Fernandina Beach"/>
    <s v="Florida"/>
    <n v="32034"/>
    <s v="96223 TUSCANY WAY FERNANDINA BEACH FL 32034"/>
    <s v=""/>
    <s v="Pass"/>
    <s v="No"/>
    <s v="FV&lt;$10K"/>
    <s v="N/A"/>
    <s v="No, &lt; $20K Lien"/>
    <s v="No, Lien &lt; $20K"/>
    <s v="N/A"/>
    <s v="No"/>
    <s v="No"/>
    <n v="0"/>
    <s v="No"/>
    <n v="15972"/>
    <n v="1"/>
    <n v="15972"/>
    <m/>
    <n v="0"/>
    <n v="0"/>
    <s v=""/>
    <e v="#N/A"/>
    <n v="15972"/>
    <s v="No"/>
    <s v="R"/>
    <s v="No"/>
    <s v="No"/>
    <n v="0.35"/>
    <n v="5590.2"/>
    <n v="1242.2"/>
    <n v="4348"/>
    <n v="7.7773603806661665E-2"/>
    <m/>
    <s v="No"/>
    <m/>
    <m/>
    <m/>
    <x v="4"/>
    <n v="1820"/>
    <n v="310.55"/>
    <s v="Ok"/>
    <n v="0"/>
    <n v="0"/>
  </r>
  <r>
    <n v="1821"/>
    <s v="Nassau"/>
    <s v="37-2N-28-209T-0224-0000"/>
    <n v="310.55"/>
    <n v="2017"/>
    <n v="310.55"/>
    <n v="310.55"/>
    <n v="0"/>
    <n v="96224"/>
    <s v="FERNANDINA BEACH"/>
    <s v="Florida"/>
    <n v="32034"/>
    <s v="96224 TUSCANY WAY"/>
    <s v="FERNANDINA BEACH FL 32034"/>
    <n v="-81.494230192484494"/>
    <n v="30.621382183420899"/>
    <s v="TUSCANY PRESERVE LLC"/>
    <n v="4"/>
    <s v="CONDOMINIA"/>
    <n v="1004"/>
    <s v="Condominium (Residential)"/>
    <n v="2017"/>
    <n v="15972"/>
    <n v="2017"/>
    <n v="18000"/>
    <n v="257.56"/>
    <n v="0.82936725165029779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96224 TUSCANY WAY"/>
    <s v="Fernandina Beach"/>
    <s v="Florida"/>
    <n v="32034"/>
    <s v="96224 TUSCANY WAY FERNANDINA BEACH FL 32034"/>
    <s v=""/>
    <s v="Pass"/>
    <s v="No"/>
    <s v="FV&lt;$10K"/>
    <s v="N/A"/>
    <s v="No, &lt; $20K Lien"/>
    <s v="No, Lien &lt; $20K"/>
    <s v="N/A"/>
    <s v="No"/>
    <s v="No"/>
    <n v="0"/>
    <s v="No"/>
    <n v="15972"/>
    <n v="1"/>
    <n v="15972"/>
    <m/>
    <n v="0"/>
    <n v="0"/>
    <s v=""/>
    <e v="#N/A"/>
    <n v="15972"/>
    <s v="No"/>
    <s v="R"/>
    <s v="No"/>
    <s v="No"/>
    <n v="0.35"/>
    <n v="5590.2"/>
    <n v="1242.2"/>
    <n v="4348"/>
    <n v="7.7773603806661665E-2"/>
    <m/>
    <s v="No"/>
    <m/>
    <m/>
    <m/>
    <x v="4"/>
    <n v="1821"/>
    <n v="310.55"/>
    <s v="Ok"/>
    <n v="0"/>
    <n v="0"/>
  </r>
  <r>
    <n v="1822"/>
    <s v="Nassau"/>
    <s v="37-2N-28-209T-0231-0000"/>
    <n v="310.55"/>
    <n v="2017"/>
    <n v="310.55"/>
    <n v="310.55"/>
    <n v="0"/>
    <n v="96231"/>
    <s v="FERNANDINA BEACH"/>
    <s v="Florida"/>
    <n v="32034"/>
    <s v="96231 TUSCANY WAY"/>
    <s v="FERNANDINA BEACH FL 32034"/>
    <n v="-81.494230192484494"/>
    <n v="30.621382183420899"/>
    <s v="TUSCANY PRESERVE LLC"/>
    <n v="4"/>
    <s v="CONDOMINIA"/>
    <n v="1004"/>
    <s v="Condominium (Residential)"/>
    <n v="2017"/>
    <n v="15972"/>
    <n v="2017"/>
    <n v="18000"/>
    <n v="257.56"/>
    <n v="0.82936725165029779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96231 TUSCANY WAY"/>
    <s v="Fernandina Beach"/>
    <s v="Florida"/>
    <n v="32034"/>
    <s v="96231 TUSCANY WAY FERNANDINA BEACH FL 32034"/>
    <s v=""/>
    <s v="Pass"/>
    <s v="No"/>
    <s v="FV&lt;$10K"/>
    <s v="N/A"/>
    <s v="No, &lt; $20K Lien"/>
    <s v="No, Lien &lt; $20K"/>
    <s v="N/A"/>
    <s v="No"/>
    <s v="No"/>
    <n v="0"/>
    <s v="No"/>
    <n v="15972"/>
    <n v="1"/>
    <n v="15972"/>
    <m/>
    <n v="0"/>
    <n v="0"/>
    <s v=""/>
    <e v="#N/A"/>
    <n v="15972"/>
    <s v="No"/>
    <s v="R"/>
    <s v="No"/>
    <s v="No"/>
    <n v="0.35"/>
    <n v="5590.2"/>
    <n v="1242.2"/>
    <n v="4348"/>
    <n v="7.7773603806661665E-2"/>
    <m/>
    <s v="No"/>
    <m/>
    <m/>
    <m/>
    <x v="4"/>
    <n v="1822"/>
    <n v="310.55"/>
    <s v="Ok"/>
    <n v="0"/>
    <n v="0"/>
  </r>
  <r>
    <n v="1823"/>
    <s v="Nassau"/>
    <s v="37-2N-28-209T-0232-0000"/>
    <n v="310.55"/>
    <n v="2017"/>
    <n v="310.55"/>
    <n v="310.55"/>
    <n v="0"/>
    <n v="96232"/>
    <s v="FERNANDINA BEACH"/>
    <s v="Florida"/>
    <n v="32034"/>
    <s v="96232 TUSCANY WAY"/>
    <s v="FERNANDINA BEACH FL 32034"/>
    <n v="-81.494230192484494"/>
    <n v="30.621382183420899"/>
    <s v="TUSCANY PRESERVE LLC"/>
    <n v="4"/>
    <s v="CONDOMINIA"/>
    <n v="1004"/>
    <s v="Condominium (Residential)"/>
    <n v="2017"/>
    <n v="15972"/>
    <n v="2017"/>
    <n v="18000"/>
    <n v="257.56"/>
    <n v="0.82936725165029779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96232 TUSCANY WAY"/>
    <s v="Fernandina Beach"/>
    <s v="Florida"/>
    <n v="32034"/>
    <s v="96232 TUSCANY WAY FERNANDINA BEACH FL 32034"/>
    <s v=""/>
    <s v="Pass"/>
    <s v="No"/>
    <s v="FV&lt;$10K"/>
    <s v="N/A"/>
    <s v="No, &lt; $20K Lien"/>
    <s v="No, Lien &lt; $20K"/>
    <s v="N/A"/>
    <s v="No"/>
    <s v="No"/>
    <n v="0"/>
    <s v="No"/>
    <n v="15972"/>
    <n v="1"/>
    <n v="15972"/>
    <m/>
    <n v="0"/>
    <n v="0"/>
    <s v=""/>
    <e v="#N/A"/>
    <n v="15972"/>
    <s v="No"/>
    <s v="R"/>
    <s v="No"/>
    <s v="No"/>
    <n v="0.35"/>
    <n v="5590.2"/>
    <n v="1242.2"/>
    <n v="4348"/>
    <n v="7.7773603806661665E-2"/>
    <m/>
    <s v="No"/>
    <m/>
    <m/>
    <m/>
    <x v="4"/>
    <n v="1823"/>
    <n v="310.55"/>
    <s v="Ok"/>
    <n v="0"/>
    <n v="0"/>
  </r>
  <r>
    <n v="1824"/>
    <s v="Nassau"/>
    <s v="37-2N-28-209T-0233-0000"/>
    <n v="310.55"/>
    <n v="2017"/>
    <n v="310.55"/>
    <n v="310.55"/>
    <n v="0"/>
    <n v="96233"/>
    <s v="FERNANDINA BEACH"/>
    <s v="Florida"/>
    <n v="32034"/>
    <s v="96233 TUSCANY WAY"/>
    <s v="FERNANDINA BEACH FL 32034"/>
    <n v="-81.494230192484494"/>
    <n v="30.621382183420899"/>
    <s v="TUSCANY PRESERVE LLC"/>
    <n v="4"/>
    <s v="CONDOMINIA"/>
    <n v="1004"/>
    <s v="Condominium (Residential)"/>
    <n v="2017"/>
    <n v="15972"/>
    <n v="2017"/>
    <n v="18000"/>
    <n v="257.56"/>
    <n v="0.82936725165029779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96233 TUSCANY WAY"/>
    <s v="Fernandina Beach"/>
    <s v="Florida"/>
    <n v="32034"/>
    <s v="96233 TUSCANY WAY FERNANDINA BEACH FL 32034"/>
    <s v=""/>
    <s v="Pass"/>
    <s v="No"/>
    <s v="FV&lt;$10K"/>
    <s v="N/A"/>
    <s v="No, &lt; $20K Lien"/>
    <s v="No, Lien &lt; $20K"/>
    <s v="N/A"/>
    <s v="No"/>
    <s v="No"/>
    <n v="0"/>
    <s v="No"/>
    <n v="15972"/>
    <n v="1"/>
    <n v="15972"/>
    <m/>
    <n v="0"/>
    <n v="0"/>
    <s v=""/>
    <e v="#N/A"/>
    <n v="15972"/>
    <s v="No"/>
    <s v="R"/>
    <s v="No"/>
    <s v="No"/>
    <n v="0.35"/>
    <n v="5590.2"/>
    <n v="1242.2"/>
    <n v="4348"/>
    <n v="7.7773603806661665E-2"/>
    <m/>
    <s v="No"/>
    <m/>
    <m/>
    <m/>
    <x v="4"/>
    <n v="1824"/>
    <n v="310.55"/>
    <s v="Ok"/>
    <n v="0"/>
    <n v="0"/>
  </r>
  <r>
    <n v="1825"/>
    <s v="Nassau"/>
    <s v="37-2N-28-209T-0234-0000"/>
    <n v="310.55"/>
    <n v="2017"/>
    <n v="310.55"/>
    <n v="310.55"/>
    <n v="0"/>
    <n v="96234"/>
    <s v="FERNANDINA BEACH"/>
    <s v="Florida"/>
    <n v="32034"/>
    <s v="96234 TUSCANY WAY"/>
    <s v="FERNANDINA BEACH FL 32034"/>
    <n v="-81.494230192484494"/>
    <n v="30.621382183420899"/>
    <s v="TUSCANY PRESERVE LLC"/>
    <n v="4"/>
    <s v="CONDOMINIA"/>
    <n v="1004"/>
    <s v="Condominium (Residential)"/>
    <n v="2017"/>
    <n v="15972"/>
    <n v="2017"/>
    <n v="18000"/>
    <n v="257.56"/>
    <n v="0.82936725165029779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96234 TUSCANY WAY"/>
    <s v="Fernandina Beach"/>
    <s v="Florida"/>
    <n v="32034"/>
    <s v="96234 TUSCANY WAY FERNANDINA BEACH FL 32034"/>
    <s v=""/>
    <s v="Pass"/>
    <s v="No"/>
    <s v="FV&lt;$10K"/>
    <s v="N/A"/>
    <s v="No, &lt; $20K Lien"/>
    <s v="No, Lien &lt; $20K"/>
    <s v="N/A"/>
    <s v="No"/>
    <s v="No"/>
    <n v="0"/>
    <s v="No"/>
    <n v="15972"/>
    <n v="1"/>
    <n v="15972"/>
    <m/>
    <n v="0"/>
    <n v="0"/>
    <s v=""/>
    <e v="#N/A"/>
    <n v="15972"/>
    <s v="No"/>
    <s v="R"/>
    <s v="No"/>
    <s v="No"/>
    <n v="0.35"/>
    <n v="5590.2"/>
    <n v="1242.2"/>
    <n v="4348"/>
    <n v="7.7773603806661665E-2"/>
    <m/>
    <s v="No"/>
    <m/>
    <m/>
    <m/>
    <x v="4"/>
    <n v="1825"/>
    <n v="310.55"/>
    <s v="Ok"/>
    <n v="0"/>
    <n v="0"/>
  </r>
  <r>
    <n v="1826"/>
    <s v="Nassau"/>
    <s v="37-2N-28-209T-0241-0000"/>
    <n v="310.55"/>
    <n v="2017"/>
    <n v="310.55"/>
    <n v="310.55"/>
    <n v="0"/>
    <n v="96241"/>
    <s v="FERNANDINA BEACH"/>
    <s v="Florida"/>
    <n v="32034"/>
    <s v="96241 TUSCANY WAY"/>
    <s v="FERNANDINA BEACH FL 32034"/>
    <n v="-81.494230192484494"/>
    <n v="30.621382183420899"/>
    <s v="TUSCANY PRESERVE LLC"/>
    <n v="4"/>
    <s v="CONDOMINIA"/>
    <n v="1004"/>
    <s v="Condominium (Residential)"/>
    <n v="2017"/>
    <n v="15972"/>
    <n v="2017"/>
    <n v="18000"/>
    <n v="257.56"/>
    <n v="0.82936725165029779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96241 TUSCANY WAY"/>
    <s v="Fernandina Beach"/>
    <s v="Florida"/>
    <n v="32034"/>
    <s v="96241 TUSCANY WAY FERNANDINA BEACH FL 32034"/>
    <s v=""/>
    <s v="Pass"/>
    <s v="No"/>
    <s v="FV&lt;$10K"/>
    <s v="N/A"/>
    <s v="No, &lt; $20K Lien"/>
    <s v="No, Lien &lt; $20K"/>
    <s v="N/A"/>
    <s v="No"/>
    <s v="No"/>
    <n v="0"/>
    <s v="No"/>
    <n v="15972"/>
    <n v="1"/>
    <n v="15972"/>
    <m/>
    <n v="0"/>
    <n v="0"/>
    <s v=""/>
    <e v="#N/A"/>
    <n v="15972"/>
    <s v="No"/>
    <s v="R"/>
    <s v="No"/>
    <s v="No"/>
    <n v="0.35"/>
    <n v="5590.2"/>
    <n v="1242.2"/>
    <n v="4348"/>
    <n v="7.7773603806661665E-2"/>
    <m/>
    <s v="No"/>
    <m/>
    <m/>
    <m/>
    <x v="4"/>
    <n v="1826"/>
    <n v="310.55"/>
    <s v="Ok"/>
    <n v="0"/>
    <n v="0"/>
  </r>
  <r>
    <n v="1827"/>
    <s v="Nassau"/>
    <s v="37-2N-28-209T-0242-0000"/>
    <n v="310.55"/>
    <n v="2017"/>
    <n v="310.55"/>
    <n v="310.55"/>
    <n v="0"/>
    <n v="96242"/>
    <s v="FERNANDINA BEACH"/>
    <s v="Florida"/>
    <n v="32034"/>
    <s v="96242 TUSCANY WAY"/>
    <s v="FERNANDINA BEACH FL 32034"/>
    <n v="-81.494230192484494"/>
    <n v="30.621382183420899"/>
    <s v="TUSCANY PRESERVE LLC"/>
    <n v="4"/>
    <s v="CONDOMINIA"/>
    <n v="1004"/>
    <s v="Condominium (Residential)"/>
    <n v="2017"/>
    <n v="15972"/>
    <n v="2017"/>
    <n v="18000"/>
    <n v="257.56"/>
    <n v="0.82936725165029779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96242 TUSCANY WAY"/>
    <s v="Fernandina Beach"/>
    <s v="Florida"/>
    <n v="32034"/>
    <s v="96242 TUSCANY WAY FERNANDINA BEACH FL 32034"/>
    <s v=""/>
    <s v="Pass"/>
    <s v="No"/>
    <s v="FV&lt;$10K"/>
    <s v="N/A"/>
    <s v="No, &lt; $20K Lien"/>
    <s v="No, Lien &lt; $20K"/>
    <s v="N/A"/>
    <s v="No"/>
    <s v="No"/>
    <n v="0"/>
    <s v="No"/>
    <n v="15972"/>
    <n v="1"/>
    <n v="15972"/>
    <m/>
    <n v="0"/>
    <n v="0"/>
    <s v=""/>
    <e v="#N/A"/>
    <n v="15972"/>
    <s v="No"/>
    <s v="R"/>
    <s v="No"/>
    <s v="No"/>
    <n v="0.35"/>
    <n v="5590.2"/>
    <n v="1242.2"/>
    <n v="4348"/>
    <n v="7.7773603806661665E-2"/>
    <m/>
    <s v="No"/>
    <m/>
    <m/>
    <m/>
    <x v="4"/>
    <n v="1827"/>
    <n v="310.55"/>
    <s v="Ok"/>
    <n v="0"/>
    <n v="0"/>
  </r>
  <r>
    <n v="1828"/>
    <s v="Nassau"/>
    <s v="37-2N-28-209T-0243-0000"/>
    <n v="310.55"/>
    <n v="2017"/>
    <n v="310.55"/>
    <n v="310.55"/>
    <n v="0"/>
    <n v="96243"/>
    <s v="FERNANDINA BEACH"/>
    <s v="Florida"/>
    <n v="32034"/>
    <s v="96243 TUSCANY WAY"/>
    <s v="FERNANDINA BEACH FL 32034"/>
    <n v="-81.494230192484494"/>
    <n v="30.621382183420899"/>
    <s v="TUSCANY PRESERVE LLC"/>
    <n v="4"/>
    <s v="CONDOMINIA"/>
    <n v="1004"/>
    <s v="Condominium (Residential)"/>
    <n v="2017"/>
    <n v="15972"/>
    <n v="2017"/>
    <n v="18000"/>
    <n v="257.56"/>
    <n v="0.82936725165029779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96243 TUSCANY WAY"/>
    <s v="Fernandina Beach"/>
    <s v="Florida"/>
    <n v="32034"/>
    <s v="96243 TUSCANY WAY FERNANDINA BEACH FL 32034"/>
    <s v=""/>
    <s v="Pass"/>
    <s v="No"/>
    <s v="FV&lt;$10K"/>
    <s v="N/A"/>
    <s v="No, &lt; $20K Lien"/>
    <s v="No, Lien &lt; $20K"/>
    <s v="N/A"/>
    <s v="No"/>
    <s v="No"/>
    <n v="0"/>
    <s v="No"/>
    <n v="15972"/>
    <n v="1"/>
    <n v="15972"/>
    <m/>
    <n v="0"/>
    <n v="0"/>
    <s v=""/>
    <e v="#N/A"/>
    <n v="15972"/>
    <s v="No"/>
    <s v="R"/>
    <s v="No"/>
    <s v="No"/>
    <n v="0.35"/>
    <n v="5590.2"/>
    <n v="1242.2"/>
    <n v="4348"/>
    <n v="7.7773603806661665E-2"/>
    <m/>
    <s v="No"/>
    <m/>
    <m/>
    <m/>
    <x v="4"/>
    <n v="1828"/>
    <n v="310.55"/>
    <s v="Ok"/>
    <n v="0"/>
    <n v="0"/>
  </r>
  <r>
    <n v="1829"/>
    <s v="Nassau"/>
    <s v="37-2N-28-209T-0244-0000"/>
    <n v="310.55"/>
    <n v="2017"/>
    <n v="310.55"/>
    <n v="310.55"/>
    <n v="0"/>
    <n v="96244"/>
    <s v="FERNANDINA BEACH"/>
    <s v="Florida"/>
    <n v="32034"/>
    <s v="96244 TUSCANY WAY"/>
    <s v="FERNANDINA BEACH FL 32034"/>
    <n v="-81.494230192484494"/>
    <n v="30.621382183420899"/>
    <s v="TUSCANY PRESERVE LLC"/>
    <n v="4"/>
    <s v="CONDOMINIA"/>
    <n v="1004"/>
    <s v="Condominium (Residential)"/>
    <n v="2017"/>
    <n v="15972"/>
    <n v="2017"/>
    <n v="18000"/>
    <n v="257.56"/>
    <n v="0.82936725165029779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96244 TUSCANY WAY"/>
    <s v="Fernandina Beach"/>
    <s v="Florida"/>
    <n v="32034"/>
    <s v="96244 TUSCANY WAY FERNANDINA BEACH FL 32034"/>
    <s v=""/>
    <s v="Pass"/>
    <s v="No"/>
    <s v="FV&lt;$10K"/>
    <s v="N/A"/>
    <s v="No, &lt; $20K Lien"/>
    <s v="No, Lien &lt; $20K"/>
    <s v="N/A"/>
    <s v="No"/>
    <s v="No"/>
    <n v="0"/>
    <s v="No"/>
    <n v="15972"/>
    <n v="1"/>
    <n v="15972"/>
    <m/>
    <n v="0"/>
    <n v="0"/>
    <s v=""/>
    <e v="#N/A"/>
    <n v="15972"/>
    <s v="No"/>
    <s v="R"/>
    <s v="No"/>
    <s v="No"/>
    <n v="0.35"/>
    <n v="5590.2"/>
    <n v="1242.2"/>
    <n v="4348"/>
    <n v="7.7773603806661665E-2"/>
    <m/>
    <s v="No"/>
    <m/>
    <m/>
    <m/>
    <x v="4"/>
    <n v="1829"/>
    <n v="310.55"/>
    <s v="Ok"/>
    <n v="0"/>
    <n v="0"/>
  </r>
  <r>
    <n v="1830"/>
    <s v="Nassau"/>
    <s v="37-2N-28-209T-0321-0000"/>
    <n v="310.55"/>
    <n v="2017"/>
    <n v="310.55"/>
    <n v="310.55"/>
    <n v="0"/>
    <n v="96321"/>
    <s v="FERNANDINA BEACH"/>
    <s v="Florida"/>
    <n v="32034"/>
    <s v="96321 TUSCANY WAY"/>
    <s v="FERNANDINA BEACH FL 32034"/>
    <n v="-81.494230192484494"/>
    <n v="30.621382183420899"/>
    <s v="TUSCANY PRESERVE LLC"/>
    <n v="4"/>
    <s v="CONDOMINIA"/>
    <n v="1004"/>
    <s v="Condominium (Residential)"/>
    <n v="2017"/>
    <n v="15972"/>
    <n v="2017"/>
    <n v="18000"/>
    <n v="257.56"/>
    <n v="0.82936725165029779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96321 TUSCANY WAY"/>
    <s v="Fernandina Beach"/>
    <s v="Florida"/>
    <n v="32034"/>
    <s v="96321 TUSCANY WAY FERNANDINA BEACH FL 32034"/>
    <s v=""/>
    <s v="Pass"/>
    <s v="No"/>
    <s v="FV&lt;$10K"/>
    <s v="N/A"/>
    <s v="No, &lt; $20K Lien"/>
    <s v="No, Lien &lt; $20K"/>
    <s v="N/A"/>
    <s v="No"/>
    <s v="No"/>
    <n v="0"/>
    <s v="No"/>
    <n v="15972"/>
    <n v="1"/>
    <n v="15972"/>
    <m/>
    <n v="0"/>
    <n v="0"/>
    <s v=""/>
    <e v="#N/A"/>
    <n v="15972"/>
    <s v="No"/>
    <s v="R"/>
    <s v="No"/>
    <s v="No"/>
    <n v="0.35"/>
    <n v="5590.2"/>
    <n v="1242.2"/>
    <n v="4348"/>
    <n v="7.7773603806661665E-2"/>
    <m/>
    <s v="No"/>
    <m/>
    <m/>
    <m/>
    <x v="4"/>
    <n v="1830"/>
    <n v="310.55"/>
    <s v="Ok"/>
    <n v="0"/>
    <n v="0"/>
  </r>
  <r>
    <n v="1831"/>
    <s v="Nassau"/>
    <s v="37-2N-28-209T-0322-0000"/>
    <n v="310.55"/>
    <n v="2017"/>
    <n v="310.55"/>
    <n v="310.55"/>
    <n v="0"/>
    <n v="96322"/>
    <s v="FERNANDINA BEACH"/>
    <s v="Florida"/>
    <n v="32034"/>
    <s v="96322 TUSCANY WAY"/>
    <s v="FERNANDINA BEACH FL 32034"/>
    <n v="-81.494230192484494"/>
    <n v="30.621382183420899"/>
    <s v="TUSCANY PRESERVE LLC"/>
    <n v="4"/>
    <s v="CONDOMINIA"/>
    <n v="1004"/>
    <s v="Condominium (Residential)"/>
    <n v="2017"/>
    <n v="15972"/>
    <n v="2017"/>
    <n v="18000"/>
    <n v="257.56"/>
    <n v="0.82936725165029779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96322 TUSCANY WAY"/>
    <s v="Fernandina Beach"/>
    <s v="Florida"/>
    <n v="32034"/>
    <s v="96322 TUSCANY WAY FERNANDINA BEACH FL 32034"/>
    <s v=""/>
    <s v="Pass"/>
    <s v="No"/>
    <s v="FV&lt;$10K"/>
    <s v="N/A"/>
    <s v="No, &lt; $20K Lien"/>
    <s v="No, Lien &lt; $20K"/>
    <s v="N/A"/>
    <s v="No"/>
    <s v="No"/>
    <n v="0"/>
    <s v="No"/>
    <n v="15972"/>
    <n v="1"/>
    <n v="15972"/>
    <m/>
    <n v="0"/>
    <n v="0"/>
    <s v=""/>
    <e v="#N/A"/>
    <n v="15972"/>
    <s v="No"/>
    <s v="R"/>
    <s v="No"/>
    <s v="No"/>
    <n v="0.35"/>
    <n v="5590.2"/>
    <n v="1242.2"/>
    <n v="4348"/>
    <n v="7.7773603806661665E-2"/>
    <m/>
    <s v="No"/>
    <m/>
    <m/>
    <m/>
    <x v="4"/>
    <n v="1831"/>
    <n v="310.55"/>
    <s v="Ok"/>
    <n v="0"/>
    <n v="0"/>
  </r>
  <r>
    <n v="1832"/>
    <s v="Nassau"/>
    <s v="37-2N-28-209T-0323-0000"/>
    <n v="310.55"/>
    <n v="2017"/>
    <n v="310.55"/>
    <n v="310.55"/>
    <n v="0"/>
    <n v="96323"/>
    <s v="FERNANDINA BEACH"/>
    <s v="Florida"/>
    <n v="32034"/>
    <s v="96323 TUSCANY WAY"/>
    <s v="FERNANDINA BEACH FL 32034"/>
    <n v="-81.494230192484494"/>
    <n v="30.621382183420899"/>
    <s v="TUSCANY PRESERVE LLC"/>
    <n v="4"/>
    <s v="CONDOMINIA"/>
    <n v="1004"/>
    <s v="Condominium (Residential)"/>
    <n v="2017"/>
    <n v="15972"/>
    <n v="2017"/>
    <n v="18000"/>
    <n v="257.56"/>
    <n v="0.82936725165029779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96323 TUSCANY WAY"/>
    <s v="Fernandina Beach"/>
    <s v="Florida"/>
    <n v="32034"/>
    <s v="96323 TUSCANY WAY FERNANDINA BEACH FL 32034"/>
    <s v=""/>
    <s v="Pass"/>
    <s v="No"/>
    <s v="FV&lt;$10K"/>
    <s v="N/A"/>
    <s v="No, &lt; $20K Lien"/>
    <s v="No, Lien &lt; $20K"/>
    <s v="N/A"/>
    <s v="No"/>
    <s v="No"/>
    <n v="0"/>
    <s v="No"/>
    <n v="15972"/>
    <n v="1"/>
    <n v="15972"/>
    <m/>
    <n v="0"/>
    <n v="0"/>
    <s v=""/>
    <e v="#N/A"/>
    <n v="15972"/>
    <s v="No"/>
    <s v="R"/>
    <s v="No"/>
    <s v="No"/>
    <n v="0.35"/>
    <n v="5590.2"/>
    <n v="1242.2"/>
    <n v="4348"/>
    <n v="7.7773603806661665E-2"/>
    <m/>
    <s v="No"/>
    <m/>
    <m/>
    <m/>
    <x v="4"/>
    <n v="1832"/>
    <n v="310.55"/>
    <s v="Ok"/>
    <n v="0"/>
    <n v="0"/>
  </r>
  <r>
    <n v="1833"/>
    <s v="Nassau"/>
    <s v="37-2N-28-209T-0324-0000"/>
    <n v="310.55"/>
    <n v="2017"/>
    <n v="310.55"/>
    <n v="310.55"/>
    <n v="0"/>
    <n v="96324"/>
    <s v="FERNANDINA BEACH"/>
    <s v="Florida"/>
    <n v="32034"/>
    <s v="96324 TUSCANY WAY"/>
    <s v="FERNANDINA BEACH FL 32034"/>
    <n v="-81.494230192484494"/>
    <n v="30.621382183420899"/>
    <s v="TUSCANY PRESERVE LLC"/>
    <n v="4"/>
    <s v="CONDOMINIA"/>
    <n v="1004"/>
    <s v="Condominium (Residential)"/>
    <n v="2017"/>
    <n v="15972"/>
    <n v="2017"/>
    <n v="18000"/>
    <n v="257.56"/>
    <n v="0.82936725165029779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96324 TUSCANY WAY"/>
    <s v="Fernandina Beach"/>
    <s v="Florida"/>
    <n v="32034"/>
    <s v="96324 TUSCANY WAY FERNANDINA BEACH FL 32034"/>
    <s v=""/>
    <s v="Pass"/>
    <s v="No"/>
    <s v="FV&lt;$10K"/>
    <s v="N/A"/>
    <s v="No, &lt; $20K Lien"/>
    <s v="No, Lien &lt; $20K"/>
    <s v="N/A"/>
    <s v="No"/>
    <s v="No"/>
    <n v="0"/>
    <s v="No"/>
    <n v="15972"/>
    <n v="1"/>
    <n v="15972"/>
    <m/>
    <n v="0"/>
    <n v="0"/>
    <s v=""/>
    <e v="#N/A"/>
    <n v="15972"/>
    <s v="No"/>
    <s v="R"/>
    <s v="No"/>
    <s v="No"/>
    <n v="0.35"/>
    <n v="5590.2"/>
    <n v="1242.2"/>
    <n v="4348"/>
    <n v="7.7773603806661665E-2"/>
    <m/>
    <s v="No"/>
    <m/>
    <m/>
    <m/>
    <x v="4"/>
    <n v="1833"/>
    <n v="310.55"/>
    <s v="Ok"/>
    <n v="0"/>
    <n v="0"/>
  </r>
  <r>
    <n v="1834"/>
    <s v="Nassau"/>
    <s v="37-2N-28-209T-0331-0000"/>
    <n v="310.55"/>
    <n v="2017"/>
    <n v="310.55"/>
    <n v="310.55"/>
    <n v="0"/>
    <n v="96331"/>
    <s v="FERNANDINA BEACH"/>
    <s v="Florida"/>
    <n v="32034"/>
    <s v="96331 TUSCANY WAY"/>
    <s v="FERNANDINA BEACH FL 32034"/>
    <n v="-81.494230192484494"/>
    <n v="30.621382183420899"/>
    <s v="TUSCANY PRESERVE LLC"/>
    <n v="4"/>
    <s v="CONDOMINIA"/>
    <n v="1004"/>
    <s v="Condominium (Residential)"/>
    <n v="2017"/>
    <n v="15972"/>
    <n v="2017"/>
    <n v="18000"/>
    <n v="257.56"/>
    <n v="0.82936725165029779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96331 TUSCANY WAY"/>
    <s v="Fernandina Beach"/>
    <s v="Florida"/>
    <n v="32034"/>
    <s v="96331 TUSCANY WAY FERNANDINA BEACH FL 32034"/>
    <s v=""/>
    <s v="Pass"/>
    <s v="No"/>
    <s v="FV&lt;$10K"/>
    <s v="N/A"/>
    <s v="No, &lt; $20K Lien"/>
    <s v="No, Lien &lt; $20K"/>
    <s v="N/A"/>
    <s v="No"/>
    <s v="No"/>
    <n v="0"/>
    <s v="No"/>
    <n v="15972"/>
    <n v="1"/>
    <n v="15972"/>
    <m/>
    <n v="0"/>
    <n v="0"/>
    <s v=""/>
    <e v="#N/A"/>
    <n v="15972"/>
    <s v="No"/>
    <s v="R"/>
    <s v="No"/>
    <s v="No"/>
    <n v="0.35"/>
    <n v="5590.2"/>
    <n v="1242.2"/>
    <n v="4348"/>
    <n v="7.7773603806661665E-2"/>
    <m/>
    <s v="No"/>
    <m/>
    <m/>
    <m/>
    <x v="4"/>
    <n v="1834"/>
    <n v="310.55"/>
    <s v="Ok"/>
    <n v="0"/>
    <n v="0"/>
  </r>
  <r>
    <n v="1835"/>
    <s v="Nassau"/>
    <s v="37-2N-28-209T-0332-0000"/>
    <n v="310.55"/>
    <n v="2017"/>
    <n v="310.55"/>
    <n v="310.55"/>
    <n v="0"/>
    <n v="96332"/>
    <s v="FERNANDINA BEACH"/>
    <s v="Florida"/>
    <n v="32034"/>
    <s v="96332 TUSCANY WAY"/>
    <s v="FERNANDINA BEACH FL 32034"/>
    <n v="-81.494230192484494"/>
    <n v="30.621382183420899"/>
    <s v="TUSCANY PRESERVE LLC"/>
    <n v="4"/>
    <s v="CONDOMINIA"/>
    <n v="1004"/>
    <s v="Condominium (Residential)"/>
    <n v="2017"/>
    <n v="15972"/>
    <n v="2017"/>
    <n v="18000"/>
    <n v="257.56"/>
    <n v="0.82936725165029779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96332 TUSCANY WAY"/>
    <s v="Fernandina Beach"/>
    <s v="Florida"/>
    <n v="32034"/>
    <s v="96332 TUSCANY WAY FERNANDINA BEACH FL 32034"/>
    <s v=""/>
    <s v="Pass"/>
    <s v="No"/>
    <s v="FV&lt;$10K"/>
    <s v="N/A"/>
    <s v="No, &lt; $20K Lien"/>
    <s v="No, Lien &lt; $20K"/>
    <s v="N/A"/>
    <s v="No"/>
    <s v="No"/>
    <n v="0"/>
    <s v="No"/>
    <n v="15972"/>
    <n v="1"/>
    <n v="15972"/>
    <m/>
    <n v="0"/>
    <n v="0"/>
    <s v=""/>
    <e v="#N/A"/>
    <n v="15972"/>
    <s v="No"/>
    <s v="R"/>
    <s v="No"/>
    <s v="No"/>
    <n v="0.35"/>
    <n v="5590.2"/>
    <n v="1242.2"/>
    <n v="4348"/>
    <n v="7.7773603806661665E-2"/>
    <m/>
    <s v="No"/>
    <m/>
    <m/>
    <m/>
    <x v="4"/>
    <n v="1835"/>
    <n v="310.55"/>
    <s v="Ok"/>
    <n v="0"/>
    <n v="0"/>
  </r>
  <r>
    <n v="1836"/>
    <s v="Nassau"/>
    <s v="37-2N-28-209T-0333-0000"/>
    <n v="310.55"/>
    <n v="2017"/>
    <n v="310.55"/>
    <n v="310.55"/>
    <n v="0"/>
    <n v="96333"/>
    <s v="FERNANDINA BEACH"/>
    <s v="Florida"/>
    <n v="32034"/>
    <s v="96333 TUSCANY WAY"/>
    <s v="FERNANDINA BEACH FL 32034"/>
    <n v="-81.494230192484494"/>
    <n v="30.621382183420899"/>
    <s v="TUSCANY PRESERVE LLC"/>
    <n v="4"/>
    <s v="CONDOMINIA"/>
    <n v="1004"/>
    <s v="Condominium (Residential)"/>
    <n v="2017"/>
    <n v="15972"/>
    <n v="2017"/>
    <n v="18000"/>
    <n v="257.56"/>
    <n v="0.82936725165029779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96333 TUSCANY WAY"/>
    <s v="Fernandina Beach"/>
    <s v="Florida"/>
    <n v="32034"/>
    <s v="96333 TUSCANY WAY FERNANDINA BEACH FL 32034"/>
    <s v=""/>
    <s v="Pass"/>
    <s v="No"/>
    <s v="FV&lt;$10K"/>
    <s v="N/A"/>
    <s v="No, &lt; $20K Lien"/>
    <s v="No, Lien &lt; $20K"/>
    <s v="N/A"/>
    <s v="No"/>
    <s v="No"/>
    <n v="0"/>
    <s v="No"/>
    <n v="15972"/>
    <n v="1"/>
    <n v="15972"/>
    <m/>
    <n v="0"/>
    <n v="0"/>
    <s v=""/>
    <e v="#N/A"/>
    <n v="15972"/>
    <s v="No"/>
    <s v="R"/>
    <s v="No"/>
    <s v="No"/>
    <n v="0.35"/>
    <n v="5590.2"/>
    <n v="1242.2"/>
    <n v="4348"/>
    <n v="7.7773603806661665E-2"/>
    <m/>
    <s v="No"/>
    <m/>
    <m/>
    <m/>
    <x v="4"/>
    <n v="1836"/>
    <n v="310.55"/>
    <s v="Ok"/>
    <n v="0"/>
    <n v="0"/>
  </r>
  <r>
    <n v="1837"/>
    <s v="Nassau"/>
    <s v="37-2N-28-209T-0334-0000"/>
    <n v="310.55"/>
    <n v="2017"/>
    <n v="310.55"/>
    <n v="310.55"/>
    <n v="0"/>
    <n v="96334"/>
    <s v="FERNANDINA BEACH"/>
    <s v="Florida"/>
    <n v="32034"/>
    <s v="96334 TUSCANY WAY"/>
    <s v="FERNANDINA BEACH FL 32034"/>
    <n v="-81.494230192484494"/>
    <n v="30.621382183420899"/>
    <s v="TUSCANY PRESERVE LLC"/>
    <n v="4"/>
    <s v="CONDOMINIA"/>
    <n v="1004"/>
    <s v="Condominium (Residential)"/>
    <n v="2017"/>
    <n v="15972"/>
    <n v="2017"/>
    <n v="18000"/>
    <n v="257.56"/>
    <n v="0.82936725165029779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96334 TUSCANY WAY"/>
    <s v="Fernandina Beach"/>
    <s v="Florida"/>
    <n v="32034"/>
    <s v="96334 TUSCANY WAY FERNANDINA BEACH FL 32034"/>
    <s v=""/>
    <s v="Pass"/>
    <s v="No"/>
    <s v="FV&lt;$10K"/>
    <s v="N/A"/>
    <s v="No, &lt; $20K Lien"/>
    <s v="No, Lien &lt; $20K"/>
    <s v="N/A"/>
    <s v="No"/>
    <s v="No"/>
    <n v="0"/>
    <s v="No"/>
    <n v="15972"/>
    <n v="1"/>
    <n v="15972"/>
    <m/>
    <n v="0"/>
    <n v="0"/>
    <s v=""/>
    <e v="#N/A"/>
    <n v="15972"/>
    <s v="No"/>
    <s v="R"/>
    <s v="No"/>
    <s v="No"/>
    <n v="0.35"/>
    <n v="5590.2"/>
    <n v="1242.2"/>
    <n v="4348"/>
    <n v="7.7773603806661665E-2"/>
    <m/>
    <s v="No"/>
    <m/>
    <m/>
    <m/>
    <x v="4"/>
    <n v="1837"/>
    <n v="310.55"/>
    <s v="Ok"/>
    <n v="0"/>
    <n v="0"/>
  </r>
  <r>
    <n v="1838"/>
    <s v="Nassau"/>
    <s v="37-2N-28-209T-0341-0000"/>
    <n v="310.55"/>
    <n v="2017"/>
    <n v="310.55"/>
    <n v="310.55"/>
    <n v="0"/>
    <n v="96341"/>
    <s v="FERNANDINA BEACH"/>
    <s v="Florida"/>
    <n v="32034"/>
    <s v="96341 TUSCANY WAY"/>
    <s v="FERNANDINA BEACH FL 32034"/>
    <n v="-81.494230192484494"/>
    <n v="30.621382183420899"/>
    <s v="TUSCANY PRESERVE LLC"/>
    <n v="4"/>
    <s v="CONDOMINIA"/>
    <n v="1004"/>
    <s v="Condominium (Residential)"/>
    <n v="2017"/>
    <n v="15972"/>
    <n v="2017"/>
    <n v="18000"/>
    <n v="257.56"/>
    <n v="0.82936725165029779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96341 TUSCANY WAY"/>
    <s v="Fernandina Beach"/>
    <s v="Florida"/>
    <n v="32034"/>
    <s v="96341 TUSCANY WAY FERNANDINA BEACH FL 32034"/>
    <s v=""/>
    <s v="Pass"/>
    <s v="No"/>
    <s v="FV&lt;$10K"/>
    <s v="N/A"/>
    <s v="No, &lt; $20K Lien"/>
    <s v="No, Lien &lt; $20K"/>
    <s v="N/A"/>
    <s v="No"/>
    <s v="No"/>
    <n v="0"/>
    <s v="No"/>
    <n v="15972"/>
    <n v="1"/>
    <n v="15972"/>
    <m/>
    <n v="0"/>
    <n v="0"/>
    <s v=""/>
    <e v="#N/A"/>
    <n v="15972"/>
    <s v="No"/>
    <s v="R"/>
    <s v="No"/>
    <s v="No"/>
    <n v="0.35"/>
    <n v="5590.2"/>
    <n v="1242.2"/>
    <n v="4348"/>
    <n v="7.7773603806661665E-2"/>
    <m/>
    <s v="No"/>
    <m/>
    <m/>
    <m/>
    <x v="4"/>
    <n v="1838"/>
    <n v="310.55"/>
    <s v="Ok"/>
    <n v="0"/>
    <n v="0"/>
  </r>
  <r>
    <n v="1839"/>
    <s v="Nassau"/>
    <s v="37-2N-28-209T-0342-0000"/>
    <n v="310.55"/>
    <n v="2017"/>
    <n v="310.55"/>
    <n v="310.55"/>
    <n v="0"/>
    <n v="96342"/>
    <s v="FERNANDINA BEACH"/>
    <s v="Florida"/>
    <n v="32034"/>
    <s v="96342 TUSCANY WAY"/>
    <s v="FERNANDINA BEACH FL 32034"/>
    <n v="-81.494230192484494"/>
    <n v="30.621382183420899"/>
    <s v="TUSCANY PRESERVE LLC"/>
    <n v="4"/>
    <s v="CONDOMINIA"/>
    <n v="1004"/>
    <s v="Condominium (Residential)"/>
    <n v="2017"/>
    <n v="15972"/>
    <n v="2017"/>
    <n v="18000"/>
    <n v="257.56"/>
    <n v="0.82936725165029779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96342 TUSCANY WAY"/>
    <s v="Fernandina Beach"/>
    <s v="Florida"/>
    <n v="32034"/>
    <s v="96342 TUSCANY WAY FERNANDINA BEACH FL 32034"/>
    <s v=""/>
    <s v="Pass"/>
    <s v="No"/>
    <s v="FV&lt;$10K"/>
    <s v="N/A"/>
    <s v="No, &lt; $20K Lien"/>
    <s v="No, Lien &lt; $20K"/>
    <s v="N/A"/>
    <s v="No"/>
    <s v="No"/>
    <n v="0"/>
    <s v="No"/>
    <n v="15972"/>
    <n v="1"/>
    <n v="15972"/>
    <m/>
    <n v="0"/>
    <n v="0"/>
    <s v=""/>
    <e v="#N/A"/>
    <n v="15972"/>
    <s v="No"/>
    <s v="R"/>
    <s v="No"/>
    <s v="No"/>
    <n v="0.35"/>
    <n v="5590.2"/>
    <n v="1242.2"/>
    <n v="4348"/>
    <n v="7.7773603806661665E-2"/>
    <m/>
    <s v="No"/>
    <m/>
    <m/>
    <m/>
    <x v="4"/>
    <n v="1839"/>
    <n v="310.55"/>
    <s v="Ok"/>
    <n v="0"/>
    <n v="0"/>
  </r>
  <r>
    <n v="1840"/>
    <s v="Nassau"/>
    <s v="37-2N-28-209T-0343-0000"/>
    <n v="310.55"/>
    <n v="2017"/>
    <n v="310.55"/>
    <n v="310.55"/>
    <n v="0"/>
    <n v="96343"/>
    <s v="FERNANDINA BEACH"/>
    <s v="Florida"/>
    <n v="32034"/>
    <s v="96343 TUSCANY WAY"/>
    <s v="FERNANDINA BEACH FL 32034"/>
    <n v="-81.494230192484494"/>
    <n v="30.621382183420899"/>
    <s v="TUSCANY PRESERVE LLC"/>
    <n v="4"/>
    <s v="CONDOMINIA"/>
    <n v="1004"/>
    <s v="Condominium (Residential)"/>
    <n v="2017"/>
    <n v="15972"/>
    <n v="2017"/>
    <n v="18000"/>
    <n v="257.56"/>
    <n v="0.82936725165029779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96343 TUSCANY WAY"/>
    <s v="Fernandina Beach"/>
    <s v="Florida"/>
    <n v="32034"/>
    <s v="96343 TUSCANY WAY FERNANDINA BEACH FL 32034"/>
    <s v=""/>
    <s v="Pass"/>
    <s v="No"/>
    <s v="FV&lt;$10K"/>
    <s v="N/A"/>
    <s v="No, &lt; $20K Lien"/>
    <s v="No, Lien &lt; $20K"/>
    <s v="N/A"/>
    <s v="No"/>
    <s v="No"/>
    <n v="0"/>
    <s v="No"/>
    <n v="15972"/>
    <n v="1"/>
    <n v="15972"/>
    <m/>
    <n v="0"/>
    <n v="0"/>
    <s v=""/>
    <e v="#N/A"/>
    <n v="15972"/>
    <s v="No"/>
    <s v="R"/>
    <s v="No"/>
    <s v="No"/>
    <n v="0.35"/>
    <n v="5590.2"/>
    <n v="1242.2"/>
    <n v="4348"/>
    <n v="7.7773603806661665E-2"/>
    <m/>
    <s v="No"/>
    <m/>
    <m/>
    <m/>
    <x v="4"/>
    <n v="1840"/>
    <n v="310.55"/>
    <s v="Ok"/>
    <n v="0"/>
    <n v="0"/>
  </r>
  <r>
    <n v="1841"/>
    <s v="Nassau"/>
    <s v="37-2N-28-209T-0344-0000"/>
    <n v="310.55"/>
    <n v="2017"/>
    <n v="310.55"/>
    <n v="310.55"/>
    <n v="0"/>
    <n v="96344"/>
    <s v="FERNANDINA BEACH"/>
    <s v="Florida"/>
    <n v="32034"/>
    <s v="96344 TUSCANY WAY"/>
    <s v="FERNANDINA BEACH FL 32034"/>
    <n v="-81.494230192484494"/>
    <n v="30.621382183420899"/>
    <s v="TUSCANY PRESERVE LLC"/>
    <n v="4"/>
    <s v="CONDOMINIA"/>
    <n v="1004"/>
    <s v="Condominium (Residential)"/>
    <n v="2017"/>
    <n v="15972"/>
    <n v="2017"/>
    <n v="18000"/>
    <n v="257.56"/>
    <n v="0.82936725165029779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96344 TUSCANY WAY"/>
    <s v="Fernandina Beach"/>
    <s v="Florida"/>
    <n v="32034"/>
    <s v="96344 TUSCANY WAY FERNANDINA BEACH FL 32034"/>
    <s v=""/>
    <s v="Pass"/>
    <s v="No"/>
    <s v="FV&lt;$10K"/>
    <s v="N/A"/>
    <s v="No, &lt; $20K Lien"/>
    <s v="No, Lien &lt; $20K"/>
    <s v="N/A"/>
    <s v="No"/>
    <s v="No"/>
    <n v="0"/>
    <s v="No"/>
    <n v="15972"/>
    <n v="1"/>
    <n v="15972"/>
    <m/>
    <n v="0"/>
    <n v="0"/>
    <s v=""/>
    <e v="#N/A"/>
    <n v="15972"/>
    <s v="No"/>
    <s v="R"/>
    <s v="No"/>
    <s v="No"/>
    <n v="0.35"/>
    <n v="5590.2"/>
    <n v="1242.2"/>
    <n v="4348"/>
    <n v="7.7773603806661665E-2"/>
    <m/>
    <s v="No"/>
    <m/>
    <m/>
    <m/>
    <x v="4"/>
    <n v="1841"/>
    <n v="310.55"/>
    <s v="Ok"/>
    <n v="0"/>
    <n v="0"/>
  </r>
  <r>
    <n v="1842"/>
    <s v="Nassau"/>
    <s v="37-2N-28-227V-005A-0000"/>
    <n v="2677.07"/>
    <n v="2017"/>
    <n v="2677.07"/>
    <n v="2677.07"/>
    <n v="0"/>
    <n v="95158"/>
    <s v="FERNANDINA BEACH"/>
    <s v="Florida"/>
    <n v="32034"/>
    <s v="95158 VILLAGE DR"/>
    <s v="FERNANDINA BEACH FL 32034"/>
    <n v="-81.4982983235587"/>
    <n v="30.618650879079102"/>
    <s v="ROWE CAROLYN G"/>
    <n v="1"/>
    <s v="SINGLE FAMILY"/>
    <n v="1001"/>
    <s v="Single Family Residential"/>
    <n v="2017"/>
    <n v="159974"/>
    <n v="2017"/>
    <n v="159974"/>
    <n v="2445.7399999999998"/>
    <n v="0.91358836339729621"/>
    <s v="No"/>
    <m/>
    <s v="No"/>
    <m/>
    <m/>
    <m/>
    <m/>
    <s v="I"/>
    <s v="I"/>
    <s v="I"/>
    <s v="I"/>
    <n v="0"/>
    <n v="0"/>
    <n v="0"/>
    <s v="No"/>
    <s v="No"/>
    <s v="No"/>
    <n v="0"/>
    <n v="0"/>
    <n v="0"/>
    <n v="0"/>
    <n v="0"/>
    <n v="0"/>
    <s v="Potential Low Risk"/>
    <s v="Moderate"/>
    <n v="1"/>
    <s v="No"/>
    <s v="No"/>
    <s v="No"/>
    <s v="Without Environmental Issues"/>
    <s v="No"/>
    <s v="None"/>
    <s v="95158 VILLAGE DR"/>
    <s v="Fernandina Beach"/>
    <s v="Florida"/>
    <n v="32034"/>
    <s v="95158 VILLAGE DR FERNANDINA BEACH FL 32034"/>
    <s v=""/>
    <s v="Pass"/>
    <s v="No"/>
    <s v="FV&lt;$10K"/>
    <s v="N/A"/>
    <s v="No, &lt; $20K Lien"/>
    <s v="No, Lien &lt; $20K"/>
    <s v="N/A"/>
    <s v="No"/>
    <s v="No"/>
    <n v="1"/>
    <s v="No"/>
    <n v="159974"/>
    <n v="1"/>
    <n v="159974"/>
    <m/>
    <n v="0"/>
    <n v="0"/>
    <s v=""/>
    <e v="#N/A"/>
    <n v="159974"/>
    <s v="No"/>
    <s v="S"/>
    <s v="No"/>
    <s v="No"/>
    <n v="0.35"/>
    <n v="55990.899999999994"/>
    <n v="13385.35"/>
    <n v="42605.549999999996"/>
    <n v="8.367203420555841E-2"/>
    <m/>
    <s v="No"/>
    <m/>
    <m/>
    <m/>
    <x v="0"/>
    <n v="1842"/>
    <n v="2677.07"/>
    <s v="Ok"/>
    <n v="0"/>
    <n v="0"/>
  </r>
  <r>
    <n v="1843"/>
    <s v="Nassau"/>
    <s v="37-2N-28-227W-0016-0000"/>
    <n v="3490.37"/>
    <n v="2017"/>
    <n v="3490.37"/>
    <n v="3490.37"/>
    <n v="0"/>
    <n v="95287"/>
    <s v="FERNANDINA BEACH"/>
    <s v="Florida"/>
    <n v="32034"/>
    <s v="95287 VILLAGE DR"/>
    <s v="FERNANDINA BEACH FL 32034"/>
    <n v="-81.496566827190506"/>
    <n v="30.619906052317301"/>
    <s v="TRAVER MICHAEL D"/>
    <n v="1"/>
    <s v="SINGLE FAMILY"/>
    <n v="1001"/>
    <s v="Single Family Residential"/>
    <n v="2017"/>
    <n v="204031"/>
    <n v="2017"/>
    <n v="215924"/>
    <n v="3197.76"/>
    <n v="0.91616648091749597"/>
    <m/>
    <m/>
    <m/>
    <m/>
    <m/>
    <m/>
    <m/>
    <n v="0"/>
    <n v="0"/>
    <n v="0"/>
    <n v="0"/>
    <n v="0"/>
    <n v="0"/>
    <n v="0"/>
    <s v="No"/>
    <s v="No"/>
    <s v="No"/>
    <n v="0"/>
    <n v="0"/>
    <n v="185600"/>
    <s v="UNKNOWN"/>
    <n v="0"/>
    <n v="0"/>
    <s v="Potential Low Risk"/>
    <n v="0"/>
    <n v="0"/>
    <s v="No"/>
    <n v="0"/>
    <s v="No"/>
    <s v="Without Environmental Issues"/>
    <s v="No"/>
    <s v="None"/>
    <s v="95287 VILLAGE DR"/>
    <s v="Fernandina Beach"/>
    <s v="Florida"/>
    <n v="32034"/>
    <s v="95287 VILLAGE DR FERNANDINA BEACH FL 32034"/>
    <s v="L"/>
    <s v="Pass"/>
    <s v="No"/>
    <s v="FV&lt;$10K"/>
    <s v="N/A"/>
    <s v="No, &lt; $20K Lien"/>
    <s v="No, Lien &lt; $20K"/>
    <s v="N/A"/>
    <s v="No"/>
    <s v="No"/>
    <n v="0"/>
    <s v="No"/>
    <n v="204031"/>
    <n v="1"/>
    <n v="204031"/>
    <m/>
    <n v="0"/>
    <n v="0"/>
    <s v=""/>
    <e v="#N/A"/>
    <n v="204031"/>
    <s v="No"/>
    <s v="S"/>
    <s v="No"/>
    <s v="No"/>
    <n v="0.35"/>
    <n v="71410.849999999991"/>
    <n v="13961.48"/>
    <n v="57449.369999999995"/>
    <n v="6.8428229043625721E-2"/>
    <m/>
    <s v="No"/>
    <m/>
    <m/>
    <m/>
    <x v="0"/>
    <n v="1843"/>
    <n v="3490.37"/>
    <s v="Ok"/>
    <n v="0"/>
    <n v="0"/>
  </r>
  <r>
    <n v="1844"/>
    <s v="Nassau"/>
    <s v="37-2N-28-5000-000A-0000"/>
    <n v="17008.099999999999"/>
    <n v="2017"/>
    <n v="17008.099999999999"/>
    <n v="17008.099999999999"/>
    <n v="0"/>
    <m/>
    <s v="FERNANDINA BEACH"/>
    <s v="Florida"/>
    <n v="32034"/>
    <s v="SR 200"/>
    <s v="FERNANDINA BEACH FL 32034"/>
    <n v="-81.495488567710396"/>
    <n v="30.625230311779401"/>
    <s v="PINEY ISLAND PARTNERSHIP"/>
    <n v="0"/>
    <s v="VACANT RESIDENTIAL"/>
    <n v="8001"/>
    <s v="Residential-Vacant Land"/>
    <n v="2017"/>
    <n v="1026720"/>
    <n v="2017"/>
    <n v="1026720"/>
    <n v="15696.81"/>
    <n v="0.92290202903322538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High"/>
    <n v="1"/>
    <s v="No"/>
    <s v="Yes"/>
    <s v="No"/>
    <s v="Without Environmental Issues"/>
    <s v="No"/>
    <s v="None"/>
    <s v="SR 200"/>
    <s v="Fernandina Beach"/>
    <s v="Florida"/>
    <n v="32034"/>
    <s v="SR 200 FERNANDINA BEACH FL 32034"/>
    <s v=""/>
    <s v="Pass"/>
    <s v="Yes"/>
    <s v="Bad Address"/>
    <s v="N/A"/>
    <s v="No, &lt; $20K Lien"/>
    <s v="No, Lien &lt; $20K"/>
    <s v="N/A"/>
    <s v="No"/>
    <s v="No"/>
    <n v="1"/>
    <s v="No"/>
    <n v="1026720"/>
    <n v="1"/>
    <n v="1026720"/>
    <m/>
    <n v="0"/>
    <n v="0"/>
    <s v=""/>
    <e v="#N/A"/>
    <n v="1026720"/>
    <s v="No"/>
    <s v="V"/>
    <s v="Yes"/>
    <s v="No"/>
    <n v="0"/>
    <n v="0"/>
    <n v="85040.5"/>
    <n v="-85040.5"/>
    <n v="8.2827353124513017E-2"/>
    <m/>
    <s v="No"/>
    <m/>
    <m/>
    <m/>
    <x v="1"/>
    <n v="1844"/>
    <n v="17008.099999999999"/>
    <s v="Ok"/>
    <n v="0"/>
    <n v="0"/>
  </r>
  <r>
    <n v="1845"/>
    <s v="Nassau"/>
    <s v="37-2N-28-5000-0022-0000"/>
    <n v="1065.4100000000001"/>
    <n v="2017"/>
    <n v="1065.4100000000001"/>
    <n v="1065.4100000000001"/>
    <n v="0"/>
    <m/>
    <s v="FERNANDINA BEACH"/>
    <s v="Florida"/>
    <n v="32034"/>
    <s v="LIMPKIN LN"/>
    <s v="FERNANDINA BEACH FL 32034"/>
    <n v="-81.501266380699604"/>
    <n v="30.628090616196001"/>
    <s v="HILL SR MAHLON HUBERT"/>
    <n v="0"/>
    <s v="VACANT RESIDENTIAL"/>
    <n v="8001"/>
    <s v="Residential-Vacant Land"/>
    <n v="2017"/>
    <n v="62500"/>
    <n v="2017"/>
    <n v="62500"/>
    <n v="955.53"/>
    <n v="0.89686599525065458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s v="High"/>
    <n v="0"/>
    <s v="No"/>
    <n v="0"/>
    <s v="No"/>
    <s v="Without Environmental Issues"/>
    <s v="No"/>
    <s v="None"/>
    <s v="LIMPKIN LN"/>
    <s v="Fernandina Beach"/>
    <s v="Florida"/>
    <n v="32034"/>
    <s v="LIMPKIN LN FERNANDINA BEACH FL 32034"/>
    <s v=""/>
    <s v="Pass"/>
    <s v="No"/>
    <s v="FV&lt;$10K"/>
    <s v="N/A"/>
    <s v="No, &lt; $20K Lien"/>
    <s v="No, Lien &lt; $20K"/>
    <s v="N/A"/>
    <s v="No"/>
    <s v="No"/>
    <n v="0"/>
    <s v="No"/>
    <n v="62500"/>
    <n v="1"/>
    <n v="62500"/>
    <m/>
    <n v="0"/>
    <n v="0"/>
    <s v=""/>
    <e v="#N/A"/>
    <n v="62500"/>
    <s v="No"/>
    <s v="V"/>
    <s v="Yes"/>
    <s v="No"/>
    <n v="0"/>
    <n v="0"/>
    <n v="4261.6400000000003"/>
    <n v="-4261.6400000000003"/>
    <n v="6.8186240000000009E-2"/>
    <m/>
    <s v="No"/>
    <m/>
    <m/>
    <m/>
    <x v="1"/>
    <n v="1845"/>
    <n v="1065.4100000000001"/>
    <s v="Ok"/>
    <n v="0"/>
    <n v="0"/>
  </r>
  <r>
    <n v="1846"/>
    <s v="Nassau"/>
    <s v="37-2N-28-5000-0046-0000"/>
    <n v="1266.0899999999999"/>
    <n v="2017"/>
    <n v="1266.0899999999999"/>
    <n v="1266.0899999999999"/>
    <n v="0"/>
    <m/>
    <s v="FERNANDINA BEACH"/>
    <s v="Florida"/>
    <n v="32034"/>
    <s v="PINEY ISLAND DR"/>
    <s v="FERNANDINA BEACH FL 32034"/>
    <n v="-81.498330804905095"/>
    <n v="30.631249652634601"/>
    <s v="BEAN WARREN C"/>
    <n v="0"/>
    <s v="VACANT RESIDENTIAL"/>
    <n v="8001"/>
    <s v="Residential-Vacant Land"/>
    <n v="2017"/>
    <n v="100000"/>
    <n v="2017"/>
    <n v="100000"/>
    <n v="1528.83"/>
    <n v="1.2075207923607327"/>
    <m/>
    <m/>
    <m/>
    <m/>
    <s v="No"/>
    <s v="No"/>
    <s v="No"/>
    <s v="I"/>
    <s v="I"/>
    <s v="I"/>
    <n v="0"/>
    <n v="0"/>
    <n v="0"/>
    <n v="0"/>
    <s v="No"/>
    <s v="No"/>
    <s v="No"/>
    <n v="0"/>
    <n v="0"/>
    <n v="0"/>
    <n v="0"/>
    <n v="0"/>
    <n v="0"/>
    <s v="Potential Low Risk"/>
    <s v="High"/>
    <n v="0"/>
    <s v="No"/>
    <s v="No"/>
    <s v="No"/>
    <s v="Without Environmental Issues"/>
    <s v="No"/>
    <s v="None"/>
    <s v="PINEY ISLAND DR"/>
    <s v="Fernandina Beach"/>
    <s v="Florida"/>
    <n v="32034"/>
    <s v="PINEY ISLAND DR FERNANDINA BEACH FL 32034"/>
    <s v=""/>
    <s v="Pass"/>
    <s v="No"/>
    <s v="FV&lt;$10K"/>
    <s v="N/A"/>
    <s v="No, &lt; $20K Lien"/>
    <s v="No, Lien &lt; $20K"/>
    <s v="N/A"/>
    <s v="No"/>
    <s v="No"/>
    <n v="0"/>
    <s v="No"/>
    <n v="100000"/>
    <n v="1"/>
    <n v="100000"/>
    <m/>
    <n v="0"/>
    <n v="0"/>
    <s v=""/>
    <e v="#N/A"/>
    <n v="100000"/>
    <s v="No"/>
    <s v="V"/>
    <s v="Yes"/>
    <s v="No"/>
    <n v="0"/>
    <n v="0"/>
    <n v="5852.58"/>
    <n v="-5852.58"/>
    <n v="5.8525799999999996E-2"/>
    <m/>
    <s v="No"/>
    <m/>
    <m/>
    <m/>
    <x v="1"/>
    <n v="1846"/>
    <n v="1266.0899999999999"/>
    <s v="Ok"/>
    <n v="0"/>
    <n v="0"/>
  </r>
  <r>
    <n v="1847"/>
    <s v="Nassau"/>
    <s v="37-2N-28-5000-0074-0000"/>
    <n v="2238.81"/>
    <n v="2017"/>
    <n v="2238.81"/>
    <n v="2238.81"/>
    <n v="0"/>
    <n v="96044"/>
    <s v="FERNANDINA BEACH"/>
    <s v="Florida"/>
    <n v="32034"/>
    <s v="96044 PINEY ISLAND DR"/>
    <s v="FERNANDINA BEACH FL 32034"/>
    <n v="-81.498679126170799"/>
    <n v="30.623899038516299"/>
    <s v="DYE AMY L"/>
    <n v="1"/>
    <s v="SINGLE FAMILY"/>
    <n v="1001"/>
    <s v="Single Family Residential"/>
    <n v="2017"/>
    <n v="172678"/>
    <n v="2017"/>
    <n v="217167"/>
    <n v="2040.5"/>
    <n v="0.91142169277428631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n v="0"/>
    <s v="No"/>
    <s v="Without Environmental Issues"/>
    <s v="No"/>
    <s v="None"/>
    <s v="96044 PINEY ISLAND DR"/>
    <s v="Fernandina Beach"/>
    <s v="Florida"/>
    <n v="32034"/>
    <s v="96044 PINEY ISLAND DR FERNANDINA BEACH FL 32034"/>
    <s v=""/>
    <s v="Pass"/>
    <s v="No"/>
    <s v="FV&lt;$10K"/>
    <s v="N/A"/>
    <s v="No, &lt; $20K Lien"/>
    <s v="No, Lien &lt; $20K"/>
    <s v="N/A"/>
    <s v="No"/>
    <s v="No"/>
    <n v="0"/>
    <s v="No"/>
    <n v="172678"/>
    <n v="1"/>
    <n v="172678"/>
    <m/>
    <n v="0"/>
    <n v="0"/>
    <s v=""/>
    <e v="#N/A"/>
    <n v="172678"/>
    <s v="No"/>
    <s v="S"/>
    <s v="No"/>
    <s v="Yes"/>
    <n v="0.67"/>
    <n v="115694.26000000001"/>
    <n v="8955.24"/>
    <n v="106739.02"/>
    <n v="5.1860920325692908E-2"/>
    <m/>
    <s v="No"/>
    <m/>
    <m/>
    <m/>
    <x v="0"/>
    <n v="1847"/>
    <n v="2238.81"/>
    <s v="Ok"/>
    <n v="0"/>
    <n v="0"/>
  </r>
  <r>
    <n v="1848"/>
    <s v="Nassau"/>
    <s v="37-2N-28-5000-0076-0000"/>
    <n v="2611.66"/>
    <n v="2017"/>
    <n v="2611.66"/>
    <n v="2611.66"/>
    <n v="0"/>
    <n v="96034"/>
    <s v="FERNANDINA BEACH"/>
    <s v="Florida"/>
    <n v="32034"/>
    <s v="96034 PINEY ISLAND DR"/>
    <s v="FERNANDINA BEACH FL 32034"/>
    <n v="-81.498559504525801"/>
    <n v="30.6232497983383"/>
    <s v="WATKIVS TAMARA A VECCHIARELLO"/>
    <n v="1"/>
    <s v="SINGLE FAMILY"/>
    <n v="1001"/>
    <s v="Single Family Residential"/>
    <n v="2017"/>
    <n v="195229"/>
    <n v="2017"/>
    <n v="245508"/>
    <n v="2385.2600000000002"/>
    <n v="0.91331183997917043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High"/>
    <n v="1"/>
    <s v="Yes"/>
    <s v="No"/>
    <s v="No"/>
    <s v="Without Environmental Issues"/>
    <s v="No"/>
    <s v="None"/>
    <s v="96034 PINEY ISLAND DR"/>
    <s v="Fernandina Beach"/>
    <s v="Florida"/>
    <n v="32034"/>
    <s v="96034 PINEY ISLAND DR FERNANDINA BEACH FL 32034"/>
    <s v=""/>
    <s v="Pass"/>
    <s v="No"/>
    <s v="FV&lt;$10K"/>
    <s v="N/A"/>
    <s v="No, &lt; $20K Lien"/>
    <s v="No, Lien &lt; $20K"/>
    <s v="N/A"/>
    <s v="No"/>
    <s v="No"/>
    <n v="1"/>
    <s v="No"/>
    <n v="195229"/>
    <n v="1"/>
    <n v="195229"/>
    <m/>
    <n v="0"/>
    <n v="0"/>
    <s v=""/>
    <e v="#N/A"/>
    <n v="195229"/>
    <s v="No"/>
    <s v="S"/>
    <s v="No"/>
    <s v="Yes"/>
    <n v="0.67"/>
    <n v="130803.43000000001"/>
    <n v="13058.3"/>
    <n v="117745.13"/>
    <n v="6.6887091569387741E-2"/>
    <m/>
    <s v="No"/>
    <m/>
    <m/>
    <m/>
    <x v="0"/>
    <n v="1848"/>
    <n v="2611.66"/>
    <s v="Ok"/>
    <n v="0"/>
    <n v="0"/>
  </r>
  <r>
    <n v="1849"/>
    <s v="Nassau"/>
    <s v="37-2N-28-5000-0203-0000"/>
    <n v="2196.41"/>
    <n v="2017"/>
    <n v="2196.41"/>
    <n v="2196.41"/>
    <n v="0"/>
    <n v="91006"/>
    <s v="FERNANDINA BEACH"/>
    <s v="Florida"/>
    <n v="32034"/>
    <s v="91006 FIDDLER DR"/>
    <s v="FERNANDINA BEACH FL 32034"/>
    <n v="-81.500948367305398"/>
    <n v="30.620593435383501"/>
    <s v="MUSIC BLAKLY J"/>
    <n v="1"/>
    <s v="SINGLE FAMILY"/>
    <n v="1001"/>
    <s v="Single Family Residential"/>
    <n v="2017"/>
    <n v="130904"/>
    <n v="2017"/>
    <n v="130904"/>
    <n v="2001.3"/>
    <n v="0.91116867980021954"/>
    <s v="No"/>
    <s v="No"/>
    <s v="No"/>
    <m/>
    <s v="No"/>
    <s v="No"/>
    <m/>
    <s v="I"/>
    <s v="I"/>
    <s v="I"/>
    <s v="I"/>
    <s v="I"/>
    <s v="I"/>
    <s v="I"/>
    <s v="No"/>
    <s v="No"/>
    <s v="No"/>
    <n v="0"/>
    <n v="0"/>
    <n v="241500"/>
    <s v="UNKNOWN"/>
    <n v="0"/>
    <n v="0"/>
    <s v="Potential Low Risk"/>
    <s v="High"/>
    <n v="0"/>
    <s v="No"/>
    <s v="No"/>
    <s v="No"/>
    <s v="Without Environmental Issues"/>
    <s v="No"/>
    <s v="None"/>
    <s v="91006 FIDDLER DR"/>
    <s v="Fernandina Beach"/>
    <s v="Florida"/>
    <n v="32034"/>
    <s v="91006 FIDDLER DR FERNANDINA BEACH FL 32034"/>
    <s v="L"/>
    <s v="Pass"/>
    <s v="No"/>
    <s v="FV&lt;$10K"/>
    <s v="N/A"/>
    <s v="No, &lt; $20K Lien"/>
    <s v="No, Lien &lt; $20K"/>
    <s v="N/A"/>
    <s v="No"/>
    <s v="No"/>
    <n v="0"/>
    <s v="No"/>
    <n v="130904"/>
    <n v="1"/>
    <n v="130904"/>
    <m/>
    <n v="0"/>
    <n v="0"/>
    <s v=""/>
    <e v="#N/A"/>
    <n v="130904"/>
    <s v="No"/>
    <s v="S"/>
    <s v="No"/>
    <s v="No"/>
    <n v="0.35"/>
    <n v="45816.399999999994"/>
    <n v="8785.64"/>
    <n v="37030.759999999995"/>
    <n v="6.7115137810914868E-2"/>
    <m/>
    <s v="No"/>
    <m/>
    <m/>
    <m/>
    <x v="0"/>
    <n v="1849"/>
    <n v="2196.41"/>
    <s v="Ok"/>
    <n v="0"/>
    <n v="0"/>
  </r>
  <r>
    <n v="1850"/>
    <s v="Nassau"/>
    <s v="37-2N-28-5000-0212-0000"/>
    <n v="1354.74"/>
    <n v="2017"/>
    <n v="1354.74"/>
    <n v="1354.74"/>
    <n v="0"/>
    <m/>
    <s v="FERNANDINA BEACH"/>
    <s v="Florida"/>
    <n v="32034"/>
    <s v="CRANE DR"/>
    <s v="FERNANDINA BEACH FL 32034"/>
    <n v="-81.501003911480396"/>
    <n v="30.622990715264699"/>
    <s v="ROWE JONATHAN M"/>
    <n v="0"/>
    <s v="VACANT RESIDENTIAL"/>
    <n v="8001"/>
    <s v="Residential-Vacant Land"/>
    <n v="2017"/>
    <n v="80000"/>
    <n v="2017"/>
    <n v="80000"/>
    <n v="1223.06"/>
    <n v="0.90280053737248467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High"/>
    <n v="1"/>
    <s v="No"/>
    <s v="No"/>
    <s v="No"/>
    <s v="Without Environmental Issues"/>
    <s v="No"/>
    <s v="None"/>
    <s v="CRANE DR"/>
    <s v="Fernandina Beach"/>
    <s v="Florida"/>
    <n v="32034"/>
    <s v="CRANE DR FERNANDINA BEACH FL 32034"/>
    <s v=""/>
    <s v="Pass"/>
    <s v="No"/>
    <s v="FV&lt;$10K"/>
    <s v="N/A"/>
    <s v="No, &lt; $20K Lien"/>
    <s v="No, Lien &lt; $20K"/>
    <s v="N/A"/>
    <s v="No"/>
    <s v="No"/>
    <n v="1"/>
    <s v="No"/>
    <n v="80000"/>
    <n v="1"/>
    <n v="80000"/>
    <m/>
    <n v="0"/>
    <n v="0"/>
    <s v=""/>
    <e v="#N/A"/>
    <n v="80000"/>
    <s v="No"/>
    <s v="V"/>
    <s v="Yes"/>
    <s v="No"/>
    <n v="0"/>
    <n v="0"/>
    <n v="6773.7"/>
    <n v="-6773.7"/>
    <n v="8.4671250000000003E-2"/>
    <m/>
    <s v="No"/>
    <m/>
    <m/>
    <m/>
    <x v="1"/>
    <n v="1850"/>
    <n v="1354.74"/>
    <s v="Ok"/>
    <n v="0"/>
    <n v="0"/>
  </r>
  <r>
    <n v="1851"/>
    <s v="Nassau"/>
    <s v="37-2N-28-5000-0212-0010"/>
    <n v="1487.03"/>
    <n v="2017"/>
    <n v="1487.03"/>
    <n v="1487.03"/>
    <n v="0"/>
    <m/>
    <s v="FERNANDINA BEACH"/>
    <s v="Florida"/>
    <n v="32034"/>
    <s v="CRANE DR"/>
    <s v="FERNANDINA BEACH FL 32034"/>
    <n v="-81.500878040969795"/>
    <n v="30.6225706171032"/>
    <s v="ROWE JONATHAN M"/>
    <n v="0"/>
    <s v="VACANT RESIDENTIAL"/>
    <n v="8001"/>
    <s v="Residential-Vacant Land"/>
    <n v="2017"/>
    <n v="88000"/>
    <n v="2017"/>
    <n v="88000"/>
    <n v="1345.38"/>
    <n v="0.90474301123716405"/>
    <s v="No"/>
    <s v="No"/>
    <s v="No"/>
    <s v="No"/>
    <s v="No"/>
    <m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High"/>
    <n v="1"/>
    <s v="No"/>
    <s v="Yes"/>
    <s v="No"/>
    <s v="Without Environmental Issues"/>
    <s v="No"/>
    <s v="None"/>
    <s v="CRANE DR"/>
    <s v="Fernandina Beach"/>
    <s v="Florida"/>
    <n v="32034"/>
    <s v="CRANE DR FERNANDINA BEACH FL 32034"/>
    <s v=""/>
    <s v="Pass"/>
    <s v="Yes"/>
    <s v="FV&lt;$10K"/>
    <s v="N/A"/>
    <s v="No, &lt; $20K Lien"/>
    <s v="No, Lien &lt; $20K"/>
    <s v="N/A"/>
    <s v="No"/>
    <s v="No"/>
    <n v="1"/>
    <s v="No"/>
    <n v="88000"/>
    <n v="1"/>
    <n v="88000"/>
    <m/>
    <n v="0"/>
    <n v="0"/>
    <s v=""/>
    <e v="#N/A"/>
    <n v="88000"/>
    <s v="No"/>
    <s v="V"/>
    <s v="Yes"/>
    <s v="No"/>
    <n v="0"/>
    <n v="0"/>
    <n v="7435.15"/>
    <n v="-7435.15"/>
    <n v="8.4490340909090911E-2"/>
    <m/>
    <s v="No"/>
    <m/>
    <m/>
    <m/>
    <x v="1"/>
    <n v="1851"/>
    <n v="1487.03"/>
    <s v="Ok"/>
    <n v="0"/>
    <n v="0"/>
  </r>
  <r>
    <n v="1852"/>
    <s v="Nassau"/>
    <s v="38-2N-28-0180-0044-0000"/>
    <n v="1594.11"/>
    <n v="2017"/>
    <n v="1594.11"/>
    <n v="1594.11"/>
    <n v="0"/>
    <n v="96067"/>
    <s v="FERNANDINA BEACH"/>
    <s v="Florida"/>
    <n v="32034"/>
    <s v="96067 BRADY POINT RD"/>
    <s v="FERNANDINA BEACH FL 32034"/>
    <n v="-81.496202283263997"/>
    <n v="30.606989886635699"/>
    <s v="SALCICCIOLI JOHN"/>
    <n v="0"/>
    <s v="VACANT RESIDENTIAL"/>
    <n v="8001"/>
    <s v="Residential-Vacant Land"/>
    <n v="2017"/>
    <n v="88000"/>
    <n v="2017"/>
    <n v="105000"/>
    <n v="1444.39"/>
    <n v="0.90607925425472535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96067 BRADY POINT RD"/>
    <s v="Fernandina Beach"/>
    <s v="Florida"/>
    <n v="32034"/>
    <s v="96067 BRADY POINT RD FERNANDINA BEACH FL 32034"/>
    <s v=""/>
    <s v="Pass"/>
    <s v="No"/>
    <s v="FV&lt;$10K"/>
    <s v="N/A"/>
    <s v="No, &lt; $20K Lien"/>
    <s v="No, Lien &lt; $20K"/>
    <s v="N/A"/>
    <s v="No"/>
    <s v="No"/>
    <n v="0"/>
    <s v="No"/>
    <n v="88000"/>
    <n v="1"/>
    <n v="88000"/>
    <m/>
    <n v="0"/>
    <n v="0"/>
    <s v=""/>
    <e v="#N/A"/>
    <n v="88000"/>
    <s v="No"/>
    <s v="V"/>
    <s v="Yes"/>
    <s v="No"/>
    <n v="0"/>
    <n v="0"/>
    <n v="6376.44"/>
    <n v="-6376.44"/>
    <n v="7.2459545454545443E-2"/>
    <m/>
    <s v="No"/>
    <m/>
    <m/>
    <m/>
    <x v="1"/>
    <n v="1852"/>
    <n v="1594.11"/>
    <s v="Ok"/>
    <n v="0"/>
    <n v="0"/>
  </r>
  <r>
    <n v="1853"/>
    <s v="Nassau"/>
    <s v="38-2N-28-0180-0045-0000"/>
    <n v="1594.11"/>
    <n v="2017"/>
    <n v="1594.11"/>
    <n v="1594.11"/>
    <n v="0"/>
    <n v="96073"/>
    <s v="FERNANDINA BEACH"/>
    <s v="Florida"/>
    <n v="32034"/>
    <s v="96073 BRADY POINT RD"/>
    <s v="FERNANDINA BEACH FL 32034"/>
    <n v="-81.496585366193699"/>
    <n v="30.607304617641699"/>
    <s v="KRYSIAK ALICE"/>
    <n v="0"/>
    <s v="VACANT RESIDENTIAL"/>
    <n v="8001"/>
    <s v="Residential-Vacant Land"/>
    <n v="2017"/>
    <n v="88000"/>
    <n v="2017"/>
    <n v="105000"/>
    <n v="1444.39"/>
    <n v="0.90607925425472535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96073 BRADY POINT RD"/>
    <s v="Fernandina Beach"/>
    <s v="Florida"/>
    <n v="32034"/>
    <s v="96073 BRADY POINT RD FERNANDINA BEACH FL 32034"/>
    <s v=""/>
    <s v="Pass"/>
    <s v="No"/>
    <s v="FV&lt;$10K"/>
    <s v="N/A"/>
    <s v="No, &lt; $20K Lien"/>
    <s v="No, Lien &lt; $20K"/>
    <s v="N/A"/>
    <s v="No"/>
    <s v="No"/>
    <n v="0"/>
    <s v="No"/>
    <n v="88000"/>
    <n v="1"/>
    <n v="88000"/>
    <m/>
    <n v="0"/>
    <n v="0"/>
    <s v=""/>
    <e v="#N/A"/>
    <n v="88000"/>
    <s v="No"/>
    <s v="V"/>
    <s v="Yes"/>
    <s v="No"/>
    <n v="0"/>
    <n v="0"/>
    <n v="6376.44"/>
    <n v="-6376.44"/>
    <n v="7.2459545454545443E-2"/>
    <m/>
    <s v="No"/>
    <m/>
    <m/>
    <m/>
    <x v="1"/>
    <n v="1853"/>
    <n v="1594.11"/>
    <s v="Ok"/>
    <n v="0"/>
    <n v="0"/>
  </r>
  <r>
    <n v="1854"/>
    <s v="Nassau"/>
    <s v="38-2N-28-0180-0050-0000"/>
    <n v="1471.94"/>
    <n v="2017"/>
    <n v="1471.99"/>
    <n v="1471.94"/>
    <n v="-4.9999999999954525E-2"/>
    <n v="96187"/>
    <s v="FERNANDINA BEACH"/>
    <s v="Florida"/>
    <n v="32034"/>
    <s v="96187 BRADY POINT RD"/>
    <s v="FERNANDINA BEACH FL 32034"/>
    <n v="-81.503771849423799"/>
    <n v="30.610789948749499"/>
    <s v="ESB INVESTMENTS LLC"/>
    <n v="0"/>
    <s v="VACANT RESIDENTIAL"/>
    <n v="8001"/>
    <s v="Residential-Vacant Land"/>
    <n v="2017"/>
    <n v="82500"/>
    <n v="2017"/>
    <n v="95000"/>
    <n v="1331.43"/>
    <n v="0.90454094596247125"/>
    <m/>
    <m/>
    <m/>
    <s v="No"/>
    <m/>
    <s v="No"/>
    <s v="No"/>
    <s v="I"/>
    <s v="I"/>
    <s v="I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s v="Yes"/>
    <s v="No"/>
    <s v="Without Environmental Issues"/>
    <s v="No"/>
    <s v="None"/>
    <s v="96187 BRADY POINT RD"/>
    <s v="Fernandina Beach"/>
    <s v="Florida"/>
    <n v="32034"/>
    <s v="96187 BRADY POINT RD FERNANDINA BEACH FL 32034"/>
    <s v=""/>
    <s v="Pass"/>
    <s v="Yes"/>
    <s v="FV&lt;$10K"/>
    <s v="N/A"/>
    <s v="No, &lt; $20K Lien"/>
    <s v="No, Lien &lt; $20K"/>
    <s v="N/A"/>
    <s v="No"/>
    <s v="No"/>
    <n v="0"/>
    <s v="No"/>
    <n v="82500"/>
    <n v="1"/>
    <n v="82500"/>
    <m/>
    <n v="0"/>
    <n v="0"/>
    <s v=""/>
    <e v="#N/A"/>
    <n v="82500"/>
    <s v="No"/>
    <s v="V"/>
    <s v="Yes"/>
    <s v="No"/>
    <n v="0"/>
    <n v="0"/>
    <n v="5887.76"/>
    <n v="-5887.76"/>
    <n v="7.1366787878787877E-2"/>
    <m/>
    <s v="No"/>
    <m/>
    <m/>
    <m/>
    <x v="1"/>
    <n v="1854"/>
    <n v="1471.94"/>
    <s v="Ok"/>
    <n v="0"/>
    <n v="0"/>
  </r>
  <r>
    <n v="1855"/>
    <s v="Nassau"/>
    <s v="39-2N-28-0000-0002-0030"/>
    <n v="212.51"/>
    <n v="2017"/>
    <n v="212.51"/>
    <n v="212.51"/>
    <n v="0"/>
    <m/>
    <s v="FERNANDINA BEACH"/>
    <s v="Florida"/>
    <n v="32034"/>
    <s v="ONEIL SCOTT RD"/>
    <s v="FERNANDINA BEACH FL 32034"/>
    <n v="-81.512632031104005"/>
    <n v="30.619817618704001"/>
    <s v="JONES CHARLIE C"/>
    <n v="0"/>
    <s v="VACANT RESIDENTIAL"/>
    <n v="8001"/>
    <s v="Residential-Vacant Land"/>
    <n v="2017"/>
    <n v="11025"/>
    <n v="2017"/>
    <n v="11025"/>
    <n v="166.9"/>
    <n v="0.78537480589148756"/>
    <s v="No"/>
    <m/>
    <s v="No"/>
    <s v="No"/>
    <s v="No"/>
    <s v="No"/>
    <s v="No"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n v="0"/>
    <n v="1"/>
    <s v="No"/>
    <s v="Yes"/>
    <s v="No"/>
    <s v="Without Environmental Issues"/>
    <s v="No"/>
    <s v="None"/>
    <s v="ONEIL SCOTT RD"/>
    <s v="Fernandina Beach"/>
    <s v="Florida"/>
    <n v="32034"/>
    <s v="ONEIL SCOTT RD FERNANDINA BEACH FL 32034"/>
    <s v=""/>
    <s v="Pass"/>
    <s v="Yes"/>
    <s v="FV&lt;$10K"/>
    <s v="N/A"/>
    <s v="No, &lt; $20K Lien"/>
    <s v="No, Lien &lt; $20K"/>
    <s v="N/A"/>
    <s v="No"/>
    <s v="No"/>
    <n v="1"/>
    <s v="No"/>
    <n v="11025"/>
    <n v="1"/>
    <n v="11025"/>
    <m/>
    <n v="0"/>
    <n v="0"/>
    <s v=""/>
    <e v="#N/A"/>
    <n v="11025"/>
    <s v="No"/>
    <s v="V"/>
    <s v="Yes"/>
    <s v="No"/>
    <n v="0"/>
    <n v="0"/>
    <n v="1062.55"/>
    <n v="-1062.55"/>
    <n v="9.637641723356008E-2"/>
    <m/>
    <s v="No"/>
    <m/>
    <m/>
    <m/>
    <x v="4"/>
    <n v="1855"/>
    <n v="212.51"/>
    <s v="Ok"/>
    <n v="0"/>
    <n v="0"/>
  </r>
  <r>
    <n v="1856"/>
    <s v="Nassau"/>
    <s v="39-2N-28-0000-0002-0080"/>
    <n v="1800.25"/>
    <n v="2017"/>
    <n v="1800.25"/>
    <n v="1800.25"/>
    <n v="0"/>
    <m/>
    <s v="FERNANDINA BEACH"/>
    <s v="Florida"/>
    <n v="32034"/>
    <s v="BARNWELL RD"/>
    <s v="FERNANDINA BEACH FL 32034"/>
    <n v="-81.519312745086296"/>
    <n v="30.625236757323801"/>
    <s v="BROWN JESSE V"/>
    <n v="0"/>
    <s v="VACANT RESIDENTIAL"/>
    <n v="8001"/>
    <s v="Residential-Vacant Land"/>
    <n v="2017"/>
    <n v="108000"/>
    <n v="2017"/>
    <n v="108000"/>
    <n v="1635"/>
    <n v="0.90820719344535483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oderate"/>
    <n v="1"/>
    <s v="No"/>
    <s v="No"/>
    <s v="No"/>
    <s v="Without Environmental Issues"/>
    <s v="No"/>
    <s v="None"/>
    <s v="BARNWELL RD"/>
    <s v="Fernandina Beach"/>
    <s v="Florida"/>
    <n v="32034"/>
    <s v="BARNWELL RD FERNANDINA BEACH FL 32034"/>
    <s v=""/>
    <s v="Pass"/>
    <s v="No"/>
    <s v="FV&lt;$10K"/>
    <s v="N/A"/>
    <s v="No, &lt; $20K Lien"/>
    <s v="No, Lien &lt; $20K"/>
    <s v="N/A"/>
    <s v="No"/>
    <s v="No"/>
    <n v="1"/>
    <s v="No"/>
    <n v="108000"/>
    <n v="1"/>
    <n v="108000"/>
    <m/>
    <n v="0"/>
    <n v="0"/>
    <s v=""/>
    <e v="#N/A"/>
    <n v="108000"/>
    <s v="No"/>
    <s v="V"/>
    <s v="Yes"/>
    <s v="No"/>
    <n v="0"/>
    <n v="0"/>
    <n v="9001.25"/>
    <n v="-9001.25"/>
    <n v="8.3344907407407409E-2"/>
    <m/>
    <s v="No"/>
    <m/>
    <m/>
    <m/>
    <x v="1"/>
    <n v="1856"/>
    <n v="1800.25"/>
    <s v="Ok"/>
    <n v="0"/>
    <n v="0"/>
  </r>
  <r>
    <n v="1857"/>
    <s v="Nassau"/>
    <s v="39-2N-28-0000-0002-0110"/>
    <n v="1652.89"/>
    <n v="2017"/>
    <n v="1652.89"/>
    <n v="1652.89"/>
    <n v="0"/>
    <n v="95102"/>
    <s v="FERNANDINA BEACH"/>
    <s v="Florida"/>
    <n v="32034"/>
    <s v="95102 BARNWELL RD"/>
    <s v="FERNANDINA BEACH FL 32034"/>
    <n v="-81.519183161476604"/>
    <n v="30.626040262861999"/>
    <s v="BROWN JESSE V"/>
    <n v="0"/>
    <s v="VACANT RESIDENTIAL"/>
    <n v="8001"/>
    <s v="Residential-Vacant Land"/>
    <n v="2017"/>
    <n v="99000"/>
    <n v="2017"/>
    <n v="99000"/>
    <n v="1498.74"/>
    <n v="0.90673910544561342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oderate"/>
    <n v="1"/>
    <s v="No"/>
    <s v="No"/>
    <s v="No"/>
    <s v="Without Environmental Issues"/>
    <s v="No"/>
    <s v="None"/>
    <s v="95102 BARNWELL RD"/>
    <s v="Fernandina Beach"/>
    <s v="Florida"/>
    <n v="32034"/>
    <s v="95102 BARNWELL RD FERNANDINA BEACH FL 32034"/>
    <s v=""/>
    <s v="Pass"/>
    <s v="No"/>
    <s v="FV&lt;$10K"/>
    <s v="N/A"/>
    <s v="No, &lt; $20K Lien"/>
    <s v="No, Lien &lt; $20K"/>
    <s v="N/A"/>
    <s v="No"/>
    <s v="No"/>
    <n v="1"/>
    <s v="No"/>
    <n v="99000"/>
    <n v="1"/>
    <n v="99000"/>
    <m/>
    <n v="0"/>
    <n v="0"/>
    <s v=""/>
    <e v="#N/A"/>
    <n v="99000"/>
    <s v="No"/>
    <s v="V"/>
    <s v="Yes"/>
    <s v="No"/>
    <n v="0"/>
    <n v="0"/>
    <n v="8264.4500000000007"/>
    <n v="-8264.4500000000007"/>
    <n v="8.3479292929292931E-2"/>
    <m/>
    <s v="No"/>
    <m/>
    <m/>
    <m/>
    <x v="1"/>
    <n v="1857"/>
    <n v="1652.89"/>
    <s v="Ok"/>
    <n v="0"/>
    <n v="0"/>
  </r>
  <r>
    <n v="1858"/>
    <s v="Nassau"/>
    <s v="39-2N-28-0000-0010-0000"/>
    <n v="501.85"/>
    <n v="2017"/>
    <n v="501.85"/>
    <n v="501.85"/>
    <n v="0"/>
    <n v="96060"/>
    <s v="FERNANDINA BEACH"/>
    <s v="Florida"/>
    <n v="32034"/>
    <s v="96060 JASON WAY"/>
    <s v="FERNANDINA BEACH FL 32034"/>
    <n v="-81.510719099925893"/>
    <n v="30.6271881759723"/>
    <s v="SCOTT LOIS B"/>
    <n v="1"/>
    <s v="SINGLE FAMILY"/>
    <n v="1001"/>
    <s v="Single Family Residential"/>
    <n v="2017"/>
    <n v="58483"/>
    <n v="2017"/>
    <n v="85366"/>
    <n v="434.45"/>
    <n v="0.86569692139085375"/>
    <s v="No"/>
    <s v="No"/>
    <s v="No"/>
    <m/>
    <m/>
    <m/>
    <m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Moderate"/>
    <n v="0"/>
    <s v="Yes"/>
    <s v="No"/>
    <s v="No"/>
    <s v="Without Environmental Issues"/>
    <s v="No"/>
    <s v="None"/>
    <s v="96060 JASON WAY"/>
    <s v="Fernandina Beach"/>
    <s v="Florida"/>
    <n v="32034"/>
    <s v="96060 JASON WAY FERNANDINA BEACH FL 32034"/>
    <s v=""/>
    <s v="Pass"/>
    <s v="No"/>
    <s v="FV&lt;$10K"/>
    <s v="N/A"/>
    <s v="No, &lt; $20K Lien"/>
    <s v="No, Lien &lt; $20K"/>
    <s v="N/A"/>
    <s v="No"/>
    <s v="No"/>
    <n v="0"/>
    <s v="No"/>
    <n v="58483"/>
    <n v="1"/>
    <n v="58483"/>
    <m/>
    <n v="0"/>
    <n v="0"/>
    <s v=""/>
    <e v="#N/A"/>
    <n v="58483"/>
    <s v="No"/>
    <s v="S"/>
    <s v="No"/>
    <s v="Yes"/>
    <n v="0.67"/>
    <n v="39183.61"/>
    <n v="2007.4"/>
    <n v="37176.21"/>
    <n v="3.4324504556879777E-2"/>
    <m/>
    <s v="No"/>
    <m/>
    <m/>
    <m/>
    <x v="0"/>
    <n v="1858"/>
    <n v="501.85"/>
    <s v="Ok"/>
    <n v="0"/>
    <n v="0"/>
  </r>
  <r>
    <n v="1859"/>
    <s v="Nassau"/>
    <s v="39-2N-28-0000-0012-0100"/>
    <n v="97.5"/>
    <n v="2017"/>
    <n v="97.5"/>
    <n v="97.5"/>
    <n v="0"/>
    <m/>
    <s v="FERNANDINA BEACH"/>
    <s v="Florida"/>
    <n v="32034"/>
    <s v="ONEIL-SCOTT RD"/>
    <s v="FERNANDINA BEACH FL 32034"/>
    <n v="-81.510222061725599"/>
    <n v="30.625597350837001"/>
    <s v="SCOTT STANLEY V"/>
    <n v="0"/>
    <s v="VACANT RESIDENTIAL"/>
    <n v="8001"/>
    <s v="Residential-Vacant Land"/>
    <n v="2017"/>
    <n v="4000"/>
    <n v="2017"/>
    <n v="4000"/>
    <n v="60.56"/>
    <n v="0.6211282051282051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ONEIL-SCOTT RD"/>
    <s v="Fernandina Beach"/>
    <s v="Florida"/>
    <n v="32034"/>
    <s v="ONEIL-SCOTT RD FERNANDINA BEACH FL 32034"/>
    <s v=""/>
    <s v="Lien&lt;$150"/>
    <s v="No"/>
    <s v="FV&lt;$10K"/>
    <s v="N/A"/>
    <s v="No, &lt; $20K Lien"/>
    <s v="No, Lien &lt; $20K"/>
    <s v="N/A"/>
    <s v="No"/>
    <s v="No"/>
    <n v="0"/>
    <s v="No"/>
    <n v="4000"/>
    <n v="1"/>
    <n v="4000"/>
    <m/>
    <n v="0"/>
    <n v="0"/>
    <s v=""/>
    <e v="#N/A"/>
    <n v="4000"/>
    <s v="No"/>
    <s v="V"/>
    <s v="Yes"/>
    <s v="No"/>
    <n v="0"/>
    <n v="0"/>
    <n v="390"/>
    <n v="-390"/>
    <n v="9.7500000000000003E-2"/>
    <m/>
    <s v="No"/>
    <m/>
    <m/>
    <m/>
    <x v="2"/>
    <n v="1859"/>
    <n v="97.5"/>
    <s v="Ok"/>
    <n v="0"/>
    <n v="0"/>
  </r>
  <r>
    <n v="1860"/>
    <s v="Nassau"/>
    <s v="39-2N-28-0000-0013-0010"/>
    <n v="370.14"/>
    <n v="2017"/>
    <n v="370.14"/>
    <n v="370.14"/>
    <n v="0"/>
    <n v="96302"/>
    <s v="FERNANDINA BEACH"/>
    <s v="Florida"/>
    <n v="32034"/>
    <s v="96302 ONEIL-SCOTT RD"/>
    <s v="FERNANDINA BEACH FL 32034"/>
    <n v="-81.5121286633632"/>
    <n v="30.6211355291031"/>
    <s v="CRIBB PATRICIA A"/>
    <n v="0"/>
    <s v="VACANT RESIDENTIAL"/>
    <n v="8001"/>
    <s v="Residential-Vacant Land"/>
    <n v="2017"/>
    <n v="20370"/>
    <n v="2017"/>
    <n v="21018"/>
    <n v="312.66000000000003"/>
    <n v="0.84470740800778099"/>
    <s v="No"/>
    <m/>
    <s v="No"/>
    <s v="No"/>
    <s v="No"/>
    <s v="No"/>
    <s v="No"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Moderate"/>
    <n v="0"/>
    <s v="No"/>
    <s v="No"/>
    <s v="No"/>
    <s v="Without Environmental Issues"/>
    <s v="No"/>
    <s v="None"/>
    <s v="96302 ONEIL-SCOTT RD"/>
    <s v="Fernandina Beach"/>
    <s v="Florida"/>
    <n v="32034"/>
    <s v="96302 ONEIL-SCOTT RD FERNANDINA BEACH FL 32034"/>
    <s v=""/>
    <s v="Pass"/>
    <s v="No"/>
    <s v="FV&lt;$10K"/>
    <s v="N/A"/>
    <s v="No, &lt; $20K Lien"/>
    <s v="No, Lien &lt; $20K"/>
    <s v="N/A"/>
    <s v="No"/>
    <s v="No"/>
    <n v="0"/>
    <s v="No"/>
    <n v="20370"/>
    <n v="1"/>
    <n v="20370"/>
    <m/>
    <n v="0"/>
    <n v="0"/>
    <s v=""/>
    <e v="#N/A"/>
    <n v="20370"/>
    <s v="No"/>
    <s v="V"/>
    <s v="Yes"/>
    <s v="No"/>
    <n v="0"/>
    <n v="0"/>
    <n v="1480.56"/>
    <n v="-1480.56"/>
    <n v="7.2683357879234162E-2"/>
    <m/>
    <s v="No"/>
    <m/>
    <m/>
    <m/>
    <x v="4"/>
    <n v="1860"/>
    <n v="370.14"/>
    <s v="Ok"/>
    <n v="0"/>
    <n v="0"/>
  </r>
  <r>
    <n v="1861"/>
    <s v="Nassau"/>
    <s v="39-2N-28-0000-0013-0030"/>
    <n v="497.42"/>
    <n v="2017"/>
    <n v="497.42"/>
    <n v="497.42"/>
    <n v="0"/>
    <n v="96101"/>
    <s v="FERNANDINA BEACH"/>
    <s v="Florida"/>
    <n v="32034"/>
    <s v="96101 LONNIES LN"/>
    <s v="FERNANDINA BEACH FL 32034"/>
    <n v="-81.511438875534097"/>
    <n v="30.620939672433"/>
    <s v="JONES OSCAR"/>
    <n v="1"/>
    <s v="SINGLE FAMILY"/>
    <n v="1001"/>
    <s v="Single Family Residential"/>
    <n v="2017"/>
    <n v="28427"/>
    <n v="2017"/>
    <n v="28427"/>
    <n v="430.35"/>
    <n v="0.86516424751718868"/>
    <s v="No"/>
    <m/>
    <m/>
    <m/>
    <m/>
    <s v="No"/>
    <m/>
    <s v="I"/>
    <s v="C"/>
    <n v="0"/>
    <n v="0"/>
    <n v="0"/>
    <n v="0"/>
    <n v="0"/>
    <s v="No"/>
    <s v="Yes"/>
    <s v="No"/>
    <n v="0"/>
    <n v="0"/>
    <n v="0"/>
    <n v="0"/>
    <n v="0"/>
    <n v="0"/>
    <s v="Potential Low Risk"/>
    <n v="0"/>
    <n v="1"/>
    <s v="No"/>
    <s v="No"/>
    <s v="No"/>
    <s v="Without Environmental Issues"/>
    <s v="No"/>
    <s v="None"/>
    <s v="96101 LONNIES LN"/>
    <s v="Fernandina Beach"/>
    <s v="Florida"/>
    <n v="32034"/>
    <s v="96101 LONNIES LN FERNANDINA BEACH FL 32034"/>
    <s v=""/>
    <s v="Pass"/>
    <s v="No"/>
    <s v="FV&lt;$10K"/>
    <s v="N/A"/>
    <s v="No, &lt; $20K Lien"/>
    <s v="No, Lien &lt; $20K"/>
    <s v="N/A"/>
    <s v="No"/>
    <s v="No"/>
    <n v="1"/>
    <s v="No"/>
    <n v="28427"/>
    <n v="1"/>
    <n v="28427"/>
    <m/>
    <n v="0"/>
    <n v="0"/>
    <s v=""/>
    <e v="#N/A"/>
    <n v="28427"/>
    <s v="No"/>
    <s v="S"/>
    <s v="No"/>
    <s v="No"/>
    <n v="0.35"/>
    <n v="9949.4499999999989"/>
    <n v="2487.1"/>
    <n v="7462.3499999999985"/>
    <n v="8.7490765821226293E-2"/>
    <m/>
    <s v="No"/>
    <m/>
    <m/>
    <m/>
    <x v="4"/>
    <n v="1861"/>
    <n v="497.42"/>
    <s v="Ok"/>
    <n v="0"/>
    <n v="0"/>
  </r>
  <r>
    <n v="1862"/>
    <s v="Nassau"/>
    <s v="39-2N-28-0000-0013-0040"/>
    <n v="979.96"/>
    <n v="2017"/>
    <n v="979.96"/>
    <n v="979.96"/>
    <n v="0"/>
    <n v="96059"/>
    <s v="FERNANDINA BEACH"/>
    <s v="Florida"/>
    <n v="32034"/>
    <s v="96059 LONNIES LN"/>
    <s v="FERNANDINA BEACH FL 32034"/>
    <n v="-81.512040902881594"/>
    <n v="30.6206670070945"/>
    <s v="BENJAMIN MARY L"/>
    <n v="2"/>
    <s v="MOBILE HOMES"/>
    <n v="1006"/>
    <s v="Mobile home"/>
    <n v="2017"/>
    <n v="54743"/>
    <n v="2017"/>
    <n v="61984"/>
    <n v="876.52"/>
    <n v="0.89444467121106974"/>
    <m/>
    <s v="No"/>
    <s v="No"/>
    <s v="No"/>
    <m/>
    <m/>
    <m/>
    <s v="I"/>
    <s v="I"/>
    <s v="I"/>
    <s v="I"/>
    <s v="I"/>
    <n v="0"/>
    <n v="0"/>
    <s v="No"/>
    <s v="No"/>
    <s v="No"/>
    <n v="0"/>
    <n v="0"/>
    <n v="0"/>
    <n v="0"/>
    <n v="0"/>
    <n v="0"/>
    <s v="Potential Low Risk"/>
    <s v="Moderate"/>
    <n v="1"/>
    <s v="No"/>
    <s v="No"/>
    <s v="No"/>
    <s v="Without Environmental Issues"/>
    <s v="No"/>
    <s v="None"/>
    <s v="96059 LONNIES LN"/>
    <s v="Fernandina Beach"/>
    <s v="Florida"/>
    <n v="32034"/>
    <s v="96059 LONNIES LN FERNANDINA BEACH FL 32034"/>
    <s v=""/>
    <s v="Pass"/>
    <s v="No"/>
    <s v="FV&lt;$10K"/>
    <s v="N/A"/>
    <s v="No, &lt; $20K Lien"/>
    <s v="No, Lien &lt; $20K"/>
    <s v="N/A"/>
    <s v="No"/>
    <s v="No"/>
    <n v="1"/>
    <s v="No"/>
    <n v="54743"/>
    <n v="1"/>
    <n v="54743"/>
    <m/>
    <n v="0"/>
    <n v="0"/>
    <s v=""/>
    <e v="#N/A"/>
    <n v="54743"/>
    <s v="No"/>
    <s v="R"/>
    <s v="No"/>
    <s v="No"/>
    <n v="0.35"/>
    <n v="19160.05"/>
    <n v="4899.8"/>
    <n v="14260.25"/>
    <n v="8.9505507553477165E-2"/>
    <m/>
    <s v="No"/>
    <m/>
    <m/>
    <m/>
    <x v="0"/>
    <n v="1862"/>
    <n v="979.96"/>
    <s v="Ok"/>
    <n v="0"/>
    <n v="0"/>
  </r>
  <r>
    <n v="1863"/>
    <s v="Nassau"/>
    <s v="39-2N-28-0000-0014-0000"/>
    <n v="521.23"/>
    <n v="2017"/>
    <n v="521.23"/>
    <n v="521.23"/>
    <n v="0"/>
    <n v="96216"/>
    <s v="FERNANDINA BEACH"/>
    <s v="Florida"/>
    <n v="32034"/>
    <s v="96216 ONEIL-SCOTT RD"/>
    <s v="FERNANDINA BEACH FL 32034"/>
    <n v="-81.512504288363402"/>
    <n v="30.619999924024999"/>
    <s v="JONES CHARLIE"/>
    <n v="1"/>
    <s v="SINGLE FAMILY"/>
    <n v="1001"/>
    <s v="Single Family Residential"/>
    <n v="2017"/>
    <n v="29881"/>
    <n v="2017"/>
    <n v="29881"/>
    <n v="452.36"/>
    <n v="0.86787023003280706"/>
    <m/>
    <s v="No"/>
    <s v="No"/>
    <m/>
    <s v="No"/>
    <s v="No"/>
    <s v="No"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Moderate"/>
    <n v="0"/>
    <s v="No"/>
    <s v="Yes"/>
    <s v="No"/>
    <s v="Without Environmental Issues"/>
    <s v="No"/>
    <s v="None"/>
    <s v="96216 ONEIL-SCOTT RD"/>
    <s v="Fernandina Beach"/>
    <s v="Florida"/>
    <n v="32034"/>
    <s v="96216 ONEIL-SCOTT RD FERNANDINA BEACH FL 32034"/>
    <s v=""/>
    <s v="Pass"/>
    <s v="Yes"/>
    <s v="FV&lt;$10K"/>
    <s v="N/A"/>
    <s v="No, &lt; $20K Lien"/>
    <s v="No, Lien &lt; $20K"/>
    <s v="N/A"/>
    <s v="No"/>
    <s v="No"/>
    <n v="0"/>
    <s v="No"/>
    <n v="29881"/>
    <n v="1"/>
    <n v="29881"/>
    <m/>
    <n v="0"/>
    <n v="0"/>
    <s v=""/>
    <e v="#N/A"/>
    <n v="29881"/>
    <s v="No"/>
    <s v="S"/>
    <s v="No"/>
    <s v="No"/>
    <n v="0.35"/>
    <n v="10458.349999999999"/>
    <n v="2084.92"/>
    <n v="8373.4299999999985"/>
    <n v="6.9774103945651089E-2"/>
    <m/>
    <s v="No"/>
    <m/>
    <m/>
    <m/>
    <x v="4"/>
    <n v="1863"/>
    <n v="521.23"/>
    <s v="Ok"/>
    <n v="0"/>
    <n v="0"/>
  </r>
  <r>
    <n v="1864"/>
    <s v="Nassau"/>
    <s v="39-2N-28-0000-0015-0000"/>
    <n v="563.04999999999995"/>
    <n v="2017"/>
    <n v="563.04999999999995"/>
    <n v="563.04999999999995"/>
    <n v="0"/>
    <n v="96299"/>
    <s v="FERNANDINA BEACH"/>
    <s v="Florida"/>
    <n v="32034"/>
    <s v="96299 ONEIL-SCOTT RD"/>
    <s v="FERNANDINA BEACH FL 32034"/>
    <n v="-81.5131120751673"/>
    <n v="30.621505741906201"/>
    <s v="FRENCH MARGIE C"/>
    <n v="2"/>
    <s v="MOBILE HOMES"/>
    <n v="1006"/>
    <s v="Mobile home"/>
    <n v="2017"/>
    <n v="32435"/>
    <n v="2017"/>
    <n v="32435"/>
    <n v="491.03"/>
    <n v="0.87208951247668953"/>
    <s v="No"/>
    <s v="No"/>
    <s v="No"/>
    <m/>
    <m/>
    <m/>
    <s v="No"/>
    <s v="I"/>
    <s v="I"/>
    <s v="I"/>
    <s v="I"/>
    <n v="0"/>
    <n v="0"/>
    <n v="0"/>
    <s v="No"/>
    <s v="No"/>
    <s v="No"/>
    <n v="0"/>
    <n v="0"/>
    <n v="0"/>
    <n v="0"/>
    <n v="0"/>
    <n v="0"/>
    <s v="Potential Low Risk"/>
    <s v="Moderate"/>
    <n v="1"/>
    <s v="No"/>
    <s v="Yes"/>
    <s v="No"/>
    <s v="Without Environmental Issues"/>
    <s v="No"/>
    <s v="None"/>
    <s v="96299 ONEIL-SCOTT RD"/>
    <s v="Fernandina Beach"/>
    <s v="Florida"/>
    <n v="32034"/>
    <s v="96299 ONEIL-SCOTT RD FERNANDINA BEACH FL 32034"/>
    <s v=""/>
    <s v="Pass"/>
    <s v="Yes"/>
    <s v="FV&lt;$10K"/>
    <s v="N/A"/>
    <s v="No, &lt; $20K Lien"/>
    <s v="No, Lien &lt; $20K"/>
    <s v="N/A"/>
    <s v="No"/>
    <s v="No"/>
    <n v="1"/>
    <s v="No"/>
    <n v="32435"/>
    <n v="1"/>
    <n v="32435"/>
    <m/>
    <n v="0"/>
    <n v="0"/>
    <s v=""/>
    <e v="#N/A"/>
    <n v="32435"/>
    <s v="No"/>
    <s v="R"/>
    <s v="No"/>
    <s v="No"/>
    <n v="0.35"/>
    <n v="11352.25"/>
    <n v="2815.25"/>
    <n v="8537"/>
    <n v="8.6796670263604131E-2"/>
    <m/>
    <s v="No"/>
    <m/>
    <m/>
    <m/>
    <x v="0"/>
    <n v="1864"/>
    <n v="563.04999999999995"/>
    <s v="Ok"/>
    <n v="0"/>
    <n v="0"/>
  </r>
  <r>
    <n v="1865"/>
    <s v="Nassau"/>
    <s v="39-2N-28-0000-0016-0000"/>
    <n v="517.48"/>
    <n v="2017"/>
    <n v="517.48"/>
    <n v="517.48"/>
    <n v="0"/>
    <n v="96275"/>
    <s v="FERNANDINA BEACH"/>
    <s v="Florida"/>
    <n v="32034"/>
    <s v="96275 ONEIL-SCOTT RD"/>
    <s v="FERNANDINA BEACH FL 32034"/>
    <n v="-81.512907051139507"/>
    <n v="30.6210989671969"/>
    <s v="FRENCH MARGIE C"/>
    <n v="1"/>
    <s v="SINGLE FAMILY"/>
    <n v="1001"/>
    <s v="Single Family Residential"/>
    <n v="2017"/>
    <n v="29651"/>
    <n v="2017"/>
    <n v="29651"/>
    <n v="448.89"/>
    <n v="0.86745381464017923"/>
    <s v="No"/>
    <s v="No"/>
    <s v="No"/>
    <m/>
    <m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oderate"/>
    <n v="1"/>
    <s v="No"/>
    <s v="No"/>
    <s v="No"/>
    <s v="Without Environmental Issues"/>
    <s v="No"/>
    <s v="None"/>
    <s v="96275 ONEIL-SCOTT RD"/>
    <s v="Fernandina Beach"/>
    <s v="Florida"/>
    <n v="32034"/>
    <s v="96275 ONEIL-SCOTT RD FERNANDINA BEACH FL 32034"/>
    <s v=""/>
    <s v="Pass"/>
    <s v="No"/>
    <s v="FV&lt;$10K"/>
    <s v="N/A"/>
    <s v="No, &lt; $20K Lien"/>
    <s v="No, Lien &lt; $20K"/>
    <s v="N/A"/>
    <s v="No"/>
    <s v="No"/>
    <n v="1"/>
    <s v="No"/>
    <n v="29651"/>
    <n v="1"/>
    <n v="29651"/>
    <m/>
    <n v="0"/>
    <n v="0"/>
    <s v=""/>
    <e v="#N/A"/>
    <n v="29651"/>
    <s v="No"/>
    <s v="S"/>
    <s v="No"/>
    <s v="No"/>
    <n v="0.35"/>
    <n v="10377.849999999999"/>
    <n v="2587.4"/>
    <n v="7790.4499999999989"/>
    <n v="8.7261812417793669E-2"/>
    <m/>
    <s v="No"/>
    <m/>
    <m/>
    <m/>
    <x v="4"/>
    <n v="1865"/>
    <n v="517.48"/>
    <s v="Ok"/>
    <n v="0"/>
    <n v="0"/>
  </r>
  <r>
    <n v="1866"/>
    <s v="Nassau"/>
    <s v="39-2N-28-0000-0016-0010"/>
    <n v="260.94"/>
    <n v="2017"/>
    <n v="260.94"/>
    <n v="260.94"/>
    <n v="0"/>
    <m/>
    <s v="FERNANDINA BEACH"/>
    <s v="Florida"/>
    <n v="32034"/>
    <s v="ONEIL-SCOTT RD"/>
    <s v="FERNANDINA BEACH FL 32034"/>
    <n v="-81.513537131648704"/>
    <n v="30.621363228673001"/>
    <s v="FRENCH MARGIE C"/>
    <n v="0"/>
    <s v="VACANT RESIDENTIAL"/>
    <n v="8001"/>
    <s v="Residential-Vacant Land"/>
    <n v="2017"/>
    <n v="13983"/>
    <n v="2017"/>
    <n v="13983"/>
    <n v="211.69"/>
    <n v="0.81125929332413582"/>
    <s v="No"/>
    <s v="No"/>
    <s v="No"/>
    <m/>
    <m/>
    <s v="No"/>
    <s v="No"/>
    <s v="I"/>
    <s v="I"/>
    <s v="I"/>
    <s v="I"/>
    <s v="I"/>
    <s v="I"/>
    <s v="C"/>
    <s v="No"/>
    <s v="Yes"/>
    <s v="No"/>
    <n v="0"/>
    <n v="0"/>
    <n v="0"/>
    <n v="0"/>
    <n v="0"/>
    <n v="0"/>
    <s v="Potential Low Risk"/>
    <s v="Moderate"/>
    <n v="1"/>
    <s v="No"/>
    <s v="No"/>
    <s v="No"/>
    <s v="Without Environmental Issues"/>
    <s v="No"/>
    <s v="None"/>
    <s v="ONEIL-SCOTT RD"/>
    <s v="Fernandina Beach"/>
    <s v="Florida"/>
    <n v="32034"/>
    <s v="ONEIL-SCOTT RD FERNANDINA BEACH FL 32034"/>
    <s v=""/>
    <s v="Pass"/>
    <s v="No"/>
    <s v="FV&lt;$10K"/>
    <s v="N/A"/>
    <s v="No, &lt; $20K Lien"/>
    <s v="No, Lien &lt; $20K"/>
    <s v="N/A"/>
    <s v="No"/>
    <s v="No"/>
    <n v="1"/>
    <s v="No"/>
    <n v="13983"/>
    <n v="1"/>
    <n v="13983"/>
    <m/>
    <n v="0"/>
    <n v="0"/>
    <s v=""/>
    <e v="#N/A"/>
    <n v="13983"/>
    <s v="No"/>
    <s v="V"/>
    <s v="Yes"/>
    <s v="No"/>
    <n v="0"/>
    <n v="0"/>
    <n v="1304.7"/>
    <n v="-1304.7"/>
    <n v="9.3306157476936283E-2"/>
    <m/>
    <s v="No"/>
    <m/>
    <m/>
    <m/>
    <x v="4"/>
    <n v="1866"/>
    <n v="260.94"/>
    <s v="Ok"/>
    <n v="0"/>
    <n v="0"/>
  </r>
  <r>
    <n v="1867"/>
    <s v="Nassau"/>
    <s v="39-2N-28-011B-0002-0000"/>
    <n v="72.94"/>
    <n v="2017"/>
    <n v="72.94"/>
    <n v="72.94"/>
    <n v="0"/>
    <m/>
    <s v="FERNANDINA BEACH"/>
    <s v="Florida"/>
    <n v="32034"/>
    <s v="BARNWELL CIR"/>
    <s v="FERNANDINA BEACH FL 32034"/>
    <n v="-81.520851349338699"/>
    <n v="30.623985079158"/>
    <s v="TOLLISON HUGH K SR &amp; H KENNETH JR &amp; LAWTON TOLLISON"/>
    <n v="96"/>
    <s v="SEWAGE DISPOSAL, SOLID WASTE, BORROW PITS, DRAINAGE RESERVOIRS, WASTE LANDS, MAR"/>
    <n v="6013"/>
    <s v="Waste Disposal Sewage (processing; disposal; storage; treatment)"/>
    <n v="2017"/>
    <n v="2500"/>
    <n v="2017"/>
    <n v="2500"/>
    <n v="37.85"/>
    <n v="0.51891965999451606"/>
    <s v="No"/>
    <s v="No"/>
    <s v="No"/>
    <s v="No"/>
    <s v="No"/>
    <s v="No"/>
    <s v="No"/>
    <s v="I"/>
    <s v="C"/>
    <s v="I"/>
    <s v="I"/>
    <s v="C"/>
    <s v="I"/>
    <s v="I"/>
    <s v="No"/>
    <s v="Yes"/>
    <s v="No"/>
    <n v="0"/>
    <n v="0"/>
    <n v="0"/>
    <n v="0"/>
    <n v="0"/>
    <n v="0"/>
    <s v="Potential Low Risk"/>
    <s v="High"/>
    <n v="7"/>
    <s v="No"/>
    <s v="No"/>
    <s v="No"/>
    <s v="Without Environmental Issues"/>
    <s v="No"/>
    <s v="None"/>
    <s v="BARNWELL CIR"/>
    <s v="Fernandina Beach"/>
    <s v="Florida"/>
    <n v="32034"/>
    <s v="BARNWELL CIR FERNANDINA BEACH FL 32034"/>
    <s v=""/>
    <s v="Lien&lt;$150"/>
    <s v="No"/>
    <s v="FV&lt;$10K"/>
    <s v="N/A"/>
    <s v="No, &lt; $20K Lien"/>
    <s v="No, Lien &lt; $20K"/>
    <s v="N/A"/>
    <s v="No"/>
    <s v="No"/>
    <n v="7"/>
    <s v="No"/>
    <n v="2500"/>
    <n v="1"/>
    <n v="2500"/>
    <m/>
    <n v="0"/>
    <n v="0"/>
    <s v=""/>
    <e v="#N/A"/>
    <n v="2500"/>
    <s v="No"/>
    <s v="V"/>
    <s v="Yes"/>
    <s v="No"/>
    <n v="0"/>
    <n v="0"/>
    <n v="802.33999999999992"/>
    <n v="-802.33999999999992"/>
    <n v="0.32093599999999994"/>
    <m/>
    <s v="No"/>
    <m/>
    <m/>
    <m/>
    <x v="2"/>
    <n v="1867"/>
    <n v="72.94"/>
    <s v="Ok"/>
    <n v="0"/>
    <n v="0"/>
  </r>
  <r>
    <n v="1868"/>
    <s v="Nassau"/>
    <s v="39-2N-28-5020-0007-0000"/>
    <n v="727.85"/>
    <n v="2017"/>
    <n v="727.85"/>
    <n v="727.85"/>
    <n v="0"/>
    <m/>
    <s v="FERNANDINA BEACH"/>
    <s v="Florida"/>
    <n v="32034"/>
    <s v="SR 200"/>
    <s v="FERNANDINA BEACH FL 32034"/>
    <n v="-81.520950676200897"/>
    <n v="30.619619081029601"/>
    <s v="WATKINS THOMAS"/>
    <n v="0"/>
    <s v="VACANT RESIDENTIAL"/>
    <n v="8001"/>
    <s v="Residential-Vacant Land"/>
    <n v="2017"/>
    <n v="42500"/>
    <n v="2017"/>
    <n v="42500"/>
    <n v="643.41"/>
    <n v="0.88398708525108183"/>
    <s v="No"/>
    <m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s v="Moderate"/>
    <n v="0"/>
    <s v="No"/>
    <s v="No"/>
    <s v="No"/>
    <s v="Without Environmental Issues"/>
    <s v="No"/>
    <s v="None"/>
    <s v="SR 200"/>
    <s v="Fernandina Beach"/>
    <s v="Florida"/>
    <n v="32034"/>
    <s v="SR 200 FERNANDINA BEACH FL 32034"/>
    <s v=""/>
    <s v="Pass"/>
    <s v="No"/>
    <s v="FV&lt;$10K"/>
    <s v="N/A"/>
    <s v="No, &lt; $20K Lien"/>
    <s v="No, Lien &lt; $20K"/>
    <s v="N/A"/>
    <s v="No"/>
    <s v="No"/>
    <n v="0"/>
    <s v="No"/>
    <n v="42500"/>
    <n v="1"/>
    <n v="42500"/>
    <m/>
    <n v="0"/>
    <n v="0"/>
    <s v=""/>
    <e v="#N/A"/>
    <n v="42500"/>
    <s v="No"/>
    <s v="V"/>
    <s v="Yes"/>
    <s v="No"/>
    <n v="0"/>
    <n v="0"/>
    <n v="2911.4"/>
    <n v="-2911.4"/>
    <n v="6.8503529411764713E-2"/>
    <m/>
    <s v="No"/>
    <m/>
    <m/>
    <m/>
    <x v="1"/>
    <n v="1868"/>
    <n v="727.85"/>
    <s v="Ok"/>
    <n v="0"/>
    <n v="0"/>
  </r>
  <r>
    <n v="1869"/>
    <s v="Nassau"/>
    <s v="39-2N-28-5020-000C-0000"/>
    <n v="3430.94"/>
    <n v="2017"/>
    <n v="3430.94"/>
    <n v="3430.94"/>
    <n v="0"/>
    <m/>
    <s v="FERNANDINA BEACH"/>
    <s v="Florida"/>
    <n v="32034"/>
    <s v="OFF BARNWELL RD"/>
    <s v="FERNANDINA BEACH FL 32034"/>
    <n v="-81.522214151419803"/>
    <n v="30.621215650623299"/>
    <s v="L S &amp; ELIZABETH MORRISON"/>
    <n v="0"/>
    <s v="VACANT RESIDENTIAL"/>
    <n v="8001"/>
    <s v="Residential-Vacant Land"/>
    <n v="2017"/>
    <n v="207600"/>
    <n v="2017"/>
    <n v="207600"/>
    <n v="3142.81"/>
    <n v="0.9160200994479647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OFF BARNWELL RD"/>
    <s v="Fernandina Beach"/>
    <s v="Florida"/>
    <n v="32034"/>
    <s v="OFF BARNWELL RD FERNANDINA BEACH FL 32034"/>
    <s v=""/>
    <s v="Pass"/>
    <s v="No"/>
    <s v="FV&lt;$10K"/>
    <s v="N/A"/>
    <s v="No, &lt; $20K Lien"/>
    <s v="No, Lien &lt; $20K"/>
    <s v="N/A"/>
    <s v="No"/>
    <s v="No"/>
    <n v="0"/>
    <s v="No"/>
    <n v="207600"/>
    <n v="1"/>
    <n v="207600"/>
    <m/>
    <n v="0"/>
    <n v="0"/>
    <s v=""/>
    <e v="#N/A"/>
    <n v="207600"/>
    <s v="No"/>
    <s v="V"/>
    <s v="Yes"/>
    <s v="No"/>
    <n v="0"/>
    <n v="0"/>
    <n v="13723.76"/>
    <n v="-13723.76"/>
    <n v="6.6106743737957607E-2"/>
    <m/>
    <s v="No"/>
    <m/>
    <m/>
    <m/>
    <x v="1"/>
    <n v="1869"/>
    <n v="3430.94"/>
    <s v="Ok"/>
    <n v="0"/>
    <n v="0"/>
  </r>
  <r>
    <n v="1870"/>
    <s v="Nassau"/>
    <s v="39-2N-28-5020-0012-0000"/>
    <n v="325.56"/>
    <n v="2017"/>
    <n v="325.56"/>
    <n v="325.56"/>
    <n v="0"/>
    <m/>
    <s v="FERNANDINA BEACH"/>
    <s v="Florida"/>
    <n v="32034"/>
    <s v="L S MORRISON DR"/>
    <s v="FERNANDINA BEACH FL 32034"/>
    <n v="-81.520681885456398"/>
    <n v="30.621135169815702"/>
    <s v="WATKINS THOMAS"/>
    <n v="0"/>
    <s v="VACANT RESIDENTIAL"/>
    <n v="8001"/>
    <s v="Residential-Vacant Land"/>
    <n v="2017"/>
    <n v="17930"/>
    <n v="2017"/>
    <n v="17930"/>
    <n v="271.44"/>
    <n v="0.83376336159233322"/>
    <s v="No"/>
    <m/>
    <m/>
    <m/>
    <m/>
    <m/>
    <m/>
    <s v="I"/>
    <n v="0"/>
    <n v="0"/>
    <n v="0"/>
    <n v="0"/>
    <n v="0"/>
    <n v="0"/>
    <s v="No"/>
    <s v="No"/>
    <s v="No"/>
    <n v="0"/>
    <n v="0"/>
    <n v="0"/>
    <n v="0"/>
    <n v="0"/>
    <n v="0"/>
    <s v="Potential Low Risk"/>
    <s v="Moderate"/>
    <n v="0"/>
    <s v="No"/>
    <s v="No"/>
    <s v="No"/>
    <s v="Without Environmental Issues"/>
    <s v="No"/>
    <s v="None"/>
    <s v="L S MORRISON DR"/>
    <s v="Fernandina Beach"/>
    <s v="Florida"/>
    <n v="32034"/>
    <s v="L S MORRISON DR FERNANDINA BEACH FL 32034"/>
    <s v=""/>
    <s v="Pass"/>
    <s v="No"/>
    <s v="FV&lt;$10K"/>
    <s v="N/A"/>
    <s v="No, &lt; $20K Lien"/>
    <s v="No, Lien &lt; $20K"/>
    <s v="N/A"/>
    <s v="No"/>
    <s v="No"/>
    <n v="0"/>
    <s v="No"/>
    <n v="17930"/>
    <n v="1"/>
    <n v="17930"/>
    <m/>
    <n v="0"/>
    <n v="0"/>
    <s v=""/>
    <e v="#N/A"/>
    <n v="17930"/>
    <s v="No"/>
    <s v="V"/>
    <s v="Yes"/>
    <s v="No"/>
    <n v="0"/>
    <n v="0"/>
    <n v="1302.24"/>
    <n v="-1302.24"/>
    <n v="7.2629113218070279E-2"/>
    <m/>
    <s v="No"/>
    <m/>
    <m/>
    <m/>
    <x v="4"/>
    <n v="1870"/>
    <n v="325.56"/>
    <s v="Ok"/>
    <n v="0"/>
    <n v="0"/>
  </r>
  <r>
    <n v="1871"/>
    <s v="Nassau"/>
    <s v="40-2N-28-0000-0020-0000"/>
    <n v="2468.0500000000002"/>
    <n v="2017"/>
    <n v="2468.0500000000002"/>
    <n v="2468.0500000000002"/>
    <n v="0"/>
    <s v="A1A"/>
    <s v="FERNANDINA BEACH"/>
    <s v="Florida"/>
    <n v="32034"/>
    <s v="A1A"/>
    <s v="FERNANDINA BEACH FL 32034"/>
    <n v="-81.512121119085194"/>
    <n v="30.617447491930399"/>
    <s v="BROWN JESSE V"/>
    <n v="10"/>
    <s v="VACANT COMMERCIAL"/>
    <n v="8002"/>
    <s v="Commercial-Vacant Land"/>
    <n v="2017"/>
    <n v="148788"/>
    <n v="2017"/>
    <n v="148788"/>
    <n v="2252.48"/>
    <n v="0.91265574036182406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3"/>
    <s v="Potential Low Risk"/>
    <s v="Moderate"/>
    <n v="1"/>
    <s v="No"/>
    <s v="No"/>
    <s v="No"/>
    <s v="Without Environmental Issues"/>
    <s v="No"/>
    <s v="None"/>
    <s v="A1A"/>
    <s v="Fernandina Beach"/>
    <s v="Florida"/>
    <n v="32034"/>
    <s v="A1A FERNANDINA BEACH FL 32034"/>
    <s v=""/>
    <s v="Pass"/>
    <s v="No"/>
    <s v="FV&lt;$10K"/>
    <s v="N/A"/>
    <s v="No, &lt; $20K Lien"/>
    <s v="No, Lien &lt; $20K"/>
    <s v="N/A"/>
    <s v="No"/>
    <s v="No"/>
    <n v="1"/>
    <s v="No"/>
    <n v="148788"/>
    <n v="1"/>
    <n v="148788"/>
    <m/>
    <n v="0"/>
    <n v="0"/>
    <s v=""/>
    <e v="#N/A"/>
    <n v="148788"/>
    <s v="No"/>
    <s v="V"/>
    <s v="Yes"/>
    <s v="No"/>
    <n v="0"/>
    <n v="0"/>
    <n v="12340.25"/>
    <n v="-12340.25"/>
    <n v="8.2938476221200638E-2"/>
    <m/>
    <s v="No"/>
    <m/>
    <m/>
    <m/>
    <x v="1"/>
    <n v="1871"/>
    <n v="2468.0500000000002"/>
    <s v="Ok"/>
    <n v="0"/>
    <n v="0"/>
  </r>
  <r>
    <n v="1872"/>
    <s v="Nassau"/>
    <s v="40-2N-28-0000-0027-0000"/>
    <n v="3140.12"/>
    <n v="2017"/>
    <e v="#N/A"/>
    <e v="#N/A"/>
    <e v="#N/A"/>
    <e v="#N/A"/>
    <e v="#N/A"/>
    <e v="#N/A"/>
    <e v="#N/A"/>
    <e v="#N/A"/>
    <e v="#N/A"/>
    <e v="#N/A"/>
    <e v="#N/A"/>
    <e v="#N/A"/>
    <n v="1"/>
    <s v="SINGLE FAMILY"/>
    <e v="#N/A"/>
    <e v="#N/A"/>
    <n v="2017"/>
    <n v="189837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189837"/>
    <n v="1"/>
    <n v="189837"/>
    <m/>
    <e v="#N/A"/>
    <e v="#N/A"/>
    <s v=""/>
    <e v="#N/A"/>
    <n v="189837"/>
    <s v="No"/>
    <s v="S"/>
    <s v="No"/>
    <s v="No"/>
    <n v="0.35"/>
    <n v="66442.95"/>
    <e v="#N/A"/>
    <e v="#N/A"/>
    <e v="#N/A"/>
    <m/>
    <e v="#N/A"/>
    <m/>
    <m/>
    <m/>
    <x v="5"/>
    <n v="1872"/>
    <n v="3140.12"/>
    <e v="#N/A"/>
    <e v="#N/A"/>
    <e v="#N/A"/>
  </r>
  <r>
    <n v="1873"/>
    <s v="Nassau"/>
    <s v="40-2N-28-0000-0049-0140"/>
    <n v="786.28"/>
    <n v="2017"/>
    <n v="786.28"/>
    <n v="786.28"/>
    <n v="0"/>
    <n v="96179"/>
    <s v="FERNANDINA BEACH"/>
    <s v="Florida"/>
    <n v="32034"/>
    <s v="96179 HARDY ALLEN RD"/>
    <s v="FERNANDINA BEACH FL 32034"/>
    <n v="-81.514468884820502"/>
    <n v="30.6125772659151"/>
    <s v="FRANCIS MCCORMISK WAYNE"/>
    <n v="2"/>
    <s v="MOBILE HOMES"/>
    <n v="1006"/>
    <s v="Mobile home"/>
    <n v="2017"/>
    <n v="44567"/>
    <n v="2017"/>
    <n v="48014"/>
    <n v="697.44"/>
    <n v="0.88701226026351943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oderate"/>
    <n v="1"/>
    <s v="No"/>
    <s v="No"/>
    <s v="No"/>
    <s v="Without Environmental Issues"/>
    <s v="No"/>
    <s v="None"/>
    <s v="96179 HARDY ALLEN RD"/>
    <s v="Fernandina Beach"/>
    <s v="Florida"/>
    <n v="32034"/>
    <s v="96179 HARDY ALLEN RD FERNANDINA BEACH FL 32034"/>
    <s v=""/>
    <s v="Pass"/>
    <s v="No"/>
    <s v="FV&lt;$10K"/>
    <s v="N/A"/>
    <s v="No, &lt; $20K Lien"/>
    <s v="No, Lien &lt; $20K"/>
    <s v="N/A"/>
    <s v="No"/>
    <s v="No"/>
    <n v="1"/>
    <s v="No"/>
    <n v="44567"/>
    <n v="1"/>
    <n v="44567"/>
    <m/>
    <n v="0"/>
    <n v="0"/>
    <s v=""/>
    <e v="#N/A"/>
    <n v="44567"/>
    <s v="No"/>
    <s v="R"/>
    <s v="No"/>
    <s v="No"/>
    <n v="0.35"/>
    <n v="15598.449999999999"/>
    <n v="3931.3999999999996"/>
    <n v="11667.05"/>
    <n v="8.8213251957726557E-2"/>
    <m/>
    <s v="No"/>
    <m/>
    <m/>
    <m/>
    <x v="0"/>
    <n v="1873"/>
    <n v="786.28"/>
    <s v="Ok"/>
    <n v="0"/>
    <n v="0"/>
  </r>
  <r>
    <n v="1874"/>
    <s v="Nassau"/>
    <s v="40-2N-28-1590-0102-0000"/>
    <n v="1660.53"/>
    <n v="2017"/>
    <n v="1660.53"/>
    <n v="1660.53"/>
    <n v="0"/>
    <n v="95096"/>
    <s v="FERNANDINA BEACH"/>
    <s v="Florida"/>
    <n v="32034"/>
    <s v="95096 PALMETTO TRL"/>
    <s v="FERNANDINA BEACH FL 32034"/>
    <n v="-81.506585073899998"/>
    <n v="30.6137398728332"/>
    <s v="NORMANDIN MELINDA K"/>
    <n v="1"/>
    <s v="SINGLE FAMILY"/>
    <n v="1001"/>
    <s v="Single Family Residential"/>
    <n v="2017"/>
    <n v="138571"/>
    <n v="2017"/>
    <n v="188549"/>
    <n v="1505.81"/>
    <n v="0.90682492939001402"/>
    <s v="No"/>
    <s v="No"/>
    <s v="No"/>
    <s v="No"/>
    <m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oderate"/>
    <n v="1"/>
    <s v="Yes"/>
    <s v="No"/>
    <s v="No"/>
    <s v="Without Environmental Issues"/>
    <s v="No"/>
    <s v="None"/>
    <s v="95096 PALMETTO TRL"/>
    <s v="Fernandina Beach"/>
    <s v="Florida"/>
    <n v="32034"/>
    <s v="95096 PALMETTO TRL FERNANDINA BEACH FL 32034"/>
    <s v=""/>
    <s v="Pass"/>
    <s v="No"/>
    <s v="FV&lt;$10K"/>
    <s v="N/A"/>
    <s v="No, &lt; $20K Lien"/>
    <s v="No, Lien &lt; $20K"/>
    <s v="N/A"/>
    <s v="No"/>
    <s v="No"/>
    <n v="1"/>
    <s v="No"/>
    <n v="138571"/>
    <n v="1"/>
    <n v="138571"/>
    <m/>
    <n v="0"/>
    <n v="0"/>
    <s v=""/>
    <e v="#N/A"/>
    <n v="138571"/>
    <s v="No"/>
    <s v="S"/>
    <s v="No"/>
    <s v="Yes"/>
    <n v="0.67"/>
    <n v="92842.57"/>
    <n v="8302.65"/>
    <n v="84539.920000000013"/>
    <n v="5.9916216235720313E-2"/>
    <m/>
    <s v="No"/>
    <m/>
    <m/>
    <m/>
    <x v="0"/>
    <n v="1874"/>
    <n v="1660.53"/>
    <s v="Ok"/>
    <n v="0"/>
    <n v="0"/>
  </r>
  <r>
    <n v="1875"/>
    <s v="Nassau"/>
    <s v="40-2N-28-159O-0001-0000"/>
    <n v="5052.38"/>
    <n v="2017"/>
    <n v="5052.38"/>
    <n v="5052.38"/>
    <n v="0"/>
    <n v="96568"/>
    <s v="FERNANDINA BEACH"/>
    <s v="Florida"/>
    <n v="32034"/>
    <s v="96568 CALHOUN RD"/>
    <s v="FERNANDINA BEACH FL 32034"/>
    <n v="-81.507250948794507"/>
    <n v="30.622499551339502"/>
    <s v="THEOBALD THOMAS A"/>
    <n v="1"/>
    <s v="SINGLE FAMILY"/>
    <n v="1001"/>
    <s v="Single Family Residential"/>
    <n v="2017"/>
    <n v="345737"/>
    <n v="2017"/>
    <n v="413709"/>
    <n v="4642.05"/>
    <n v="0.9187848103270142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n v="0"/>
    <s v="No"/>
    <s v="Without Environmental Issues"/>
    <s v="No"/>
    <s v="None"/>
    <s v="96568 CALHOUN RD"/>
    <s v="Fernandina Beach"/>
    <s v="Florida"/>
    <n v="32034"/>
    <s v="96568 CALHOUN RD FERNANDINA BEACH FL 32034"/>
    <s v=""/>
    <s v="Pass"/>
    <s v="No"/>
    <s v="FV&lt;$10K"/>
    <s v="N/A"/>
    <s v="No, &lt; $20K Lien"/>
    <s v="No, Lien &lt; $20K"/>
    <s v="N/A"/>
    <s v="No"/>
    <s v="No"/>
    <n v="0"/>
    <s v="No"/>
    <n v="345737"/>
    <n v="1"/>
    <n v="345737"/>
    <m/>
    <n v="0"/>
    <n v="0"/>
    <s v=""/>
    <e v="#N/A"/>
    <n v="345737"/>
    <s v="No"/>
    <s v="S"/>
    <s v="No"/>
    <s v="Yes"/>
    <n v="0.67"/>
    <n v="231643.79"/>
    <n v="20209.52"/>
    <n v="211434.27000000002"/>
    <n v="5.8453448719691561E-2"/>
    <m/>
    <s v="No"/>
    <m/>
    <m/>
    <m/>
    <x v="0"/>
    <n v="1875"/>
    <n v="5052.38"/>
    <s v="Ok"/>
    <n v="0"/>
    <n v="0"/>
  </r>
  <r>
    <n v="1876"/>
    <s v="Nassau"/>
    <s v="41-2N-28-0000-0003-0080"/>
    <n v="545.12"/>
    <n v="2017"/>
    <n v="545.12"/>
    <n v="545.12"/>
    <n v="0"/>
    <m/>
    <s v="FERNANDINA BEACH"/>
    <s v="Florida"/>
    <n v="32034"/>
    <s v="LITTLEBERRY LN"/>
    <s v="FERNANDINA BEACH FL 32034"/>
    <n v="-81.505941570561603"/>
    <n v="30.607080589143099"/>
    <s v="ESB INVESTMENTS LLC"/>
    <n v="56"/>
    <s v="TIMBERLAND - SITE INDEX 70 TO 79"/>
    <n v="7009"/>
    <s v="Timberland Forest Trees (Agricultural)"/>
    <n v="2017"/>
    <n v="31341"/>
    <n v="2017"/>
    <n v="360700"/>
    <n v="474.46"/>
    <n v="0.87037716466099202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LITTLEBERRY LN"/>
    <s v="Fernandina Beach"/>
    <s v="Florida"/>
    <n v="32034"/>
    <s v="LITTLEBERRY LN FERNANDINA BEACH FL 32034"/>
    <s v=""/>
    <s v="Pass"/>
    <s v="No"/>
    <s v="FV&lt;$10K"/>
    <s v="N/A"/>
    <s v="No, &lt; $20K Lien"/>
    <s v="No, Lien &lt; $20K"/>
    <s v="N/A"/>
    <s v="No"/>
    <s v="No"/>
    <n v="0"/>
    <s v="No"/>
    <n v="31341"/>
    <n v="1"/>
    <n v="31341"/>
    <m/>
    <n v="0"/>
    <n v="0"/>
    <s v=""/>
    <e v="#N/A"/>
    <n v="31341"/>
    <s v="No"/>
    <s v="V"/>
    <s v="Yes"/>
    <s v="No"/>
    <n v="0"/>
    <n v="0"/>
    <n v="2180.48"/>
    <n v="-2180.48"/>
    <n v="6.9572764110909027E-2"/>
    <m/>
    <s v="No"/>
    <m/>
    <m/>
    <m/>
    <x v="1"/>
    <n v="1876"/>
    <n v="545.12"/>
    <s v="Ok"/>
    <n v="0"/>
    <n v="0"/>
  </r>
  <r>
    <n v="1877"/>
    <s v="Nassau"/>
    <s v="41-2N-28-0000-0006-0000"/>
    <n v="565.74"/>
    <n v="2017"/>
    <n v="565.74"/>
    <n v="565.74"/>
    <n v="0"/>
    <n v="96044"/>
    <s v="FERNANDINA BEACH"/>
    <s v="Florida"/>
    <n v="32034"/>
    <s v="96044 LITTLEBERRY LN"/>
    <s v="FERNANDINA BEACH FL 32034"/>
    <n v="-81.503550260924598"/>
    <n v="30.6070773962098"/>
    <s v="LEIGH JAMES NELSON"/>
    <n v="2"/>
    <s v="MOBILE HOMES"/>
    <n v="1006"/>
    <s v="Mobile home"/>
    <n v="2017"/>
    <n v="32599"/>
    <n v="2017"/>
    <n v="32599"/>
    <n v="493.51"/>
    <n v="0.87232651041114295"/>
    <s v="No"/>
    <s v="No"/>
    <m/>
    <m/>
    <m/>
    <s v="No"/>
    <s v="No"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High"/>
    <n v="1"/>
    <s v="No"/>
    <s v="No"/>
    <s v="No"/>
    <s v="Without Environmental Issues"/>
    <s v="No"/>
    <s v="None"/>
    <s v="96044 LITTLEBERRY LN"/>
    <s v="Fernandina Beach"/>
    <s v="Florida"/>
    <n v="32034"/>
    <s v="96044 LITTLEBERRY LN FERNANDINA BEACH FL 32034"/>
    <s v=""/>
    <s v="Pass"/>
    <s v="No"/>
    <s v="FV&lt;$10K"/>
    <s v="N/A"/>
    <s v="No, &lt; $20K Lien"/>
    <s v="No, Lien &lt; $20K"/>
    <s v="N/A"/>
    <s v="No"/>
    <s v="No"/>
    <n v="1"/>
    <s v="No"/>
    <n v="32599"/>
    <n v="1"/>
    <n v="32599"/>
    <m/>
    <n v="0"/>
    <n v="0"/>
    <s v=""/>
    <e v="#N/A"/>
    <n v="32599"/>
    <s v="No"/>
    <s v="R"/>
    <s v="No"/>
    <s v="No"/>
    <n v="0.35"/>
    <n v="11409.65"/>
    <n v="2828.7"/>
    <n v="8580.9500000000007"/>
    <n v="8.6772600386514923E-2"/>
    <m/>
    <s v="No"/>
    <m/>
    <m/>
    <m/>
    <x v="0"/>
    <n v="1877"/>
    <n v="565.74"/>
    <s v="Ok"/>
    <n v="0"/>
    <n v="0"/>
  </r>
  <r>
    <n v="1878"/>
    <s v="Nassau"/>
    <s v="43-2N-28-0000-0001-0090"/>
    <n v="560.02"/>
    <n v="2017"/>
    <n v="560.02"/>
    <n v="560.02"/>
    <n v="0"/>
    <m/>
    <s v="FERNANDINA BEACH"/>
    <s v="Florida"/>
    <n v="32034"/>
    <s v="FRANK WARD RD"/>
    <s v="FERNANDINA BEACH FL 32034"/>
    <n v="-81.509099611107501"/>
    <n v="30.590348339502601"/>
    <s v="JENKINS JOHN A"/>
    <n v="0"/>
    <s v="VACANT RESIDENTIAL"/>
    <n v="8001"/>
    <s v="Residential-Vacant Land"/>
    <n v="2017"/>
    <n v="32250"/>
    <n v="2017"/>
    <n v="32250"/>
    <n v="488.23"/>
    <n v="0.87180814970893905"/>
    <m/>
    <s v="No"/>
    <s v="No"/>
    <s v="No"/>
    <m/>
    <m/>
    <m/>
    <s v="I"/>
    <s v="I"/>
    <s v="I"/>
    <n v="0"/>
    <n v="0"/>
    <n v="0"/>
    <n v="0"/>
    <s v="No"/>
    <s v="No"/>
    <s v="No"/>
    <n v="0"/>
    <n v="0"/>
    <n v="0"/>
    <n v="0"/>
    <n v="0"/>
    <n v="0"/>
    <s v="Potential Low Risk"/>
    <s v="Moderate"/>
    <n v="0"/>
    <s v="No"/>
    <s v="No"/>
    <s v="No"/>
    <s v="Without Environmental Issues"/>
    <s v="No"/>
    <s v="None"/>
    <s v="FRANK WARD RD"/>
    <s v="Fernandina Beach"/>
    <s v="Florida"/>
    <n v="32034"/>
    <s v="FRANK WARD RD FERNANDINA BEACH FL 32034"/>
    <s v=""/>
    <s v="Pass"/>
    <s v="No"/>
    <s v="FV&lt;$10K"/>
    <s v="N/A"/>
    <s v="No, &lt; $20K Lien"/>
    <s v="No, Lien &lt; $20K"/>
    <s v="N/A"/>
    <s v="No"/>
    <s v="No"/>
    <n v="0"/>
    <s v="No"/>
    <n v="32250"/>
    <n v="1"/>
    <n v="32250"/>
    <m/>
    <n v="0"/>
    <n v="0"/>
    <s v=""/>
    <e v="#N/A"/>
    <n v="32250"/>
    <s v="No"/>
    <s v="V"/>
    <s v="Yes"/>
    <s v="No"/>
    <n v="0"/>
    <n v="0"/>
    <n v="2240.08"/>
    <n v="-2240.08"/>
    <n v="6.9459844961240302E-2"/>
    <m/>
    <s v="No"/>
    <m/>
    <m/>
    <m/>
    <x v="1"/>
    <n v="1878"/>
    <n v="560.02"/>
    <s v="Ok"/>
    <n v="0"/>
    <n v="0"/>
  </r>
  <r>
    <n v="1879"/>
    <s v="Nassau"/>
    <s v="43-2N-28-0000-0001-0120"/>
    <n v="623.94000000000005"/>
    <n v="2017"/>
    <n v="623.94000000000005"/>
    <n v="623.94000000000005"/>
    <n v="0"/>
    <n v="95082"/>
    <s v="FERNANDINA BEACH"/>
    <s v="Florida"/>
    <n v="32034"/>
    <s v="95082 FRANK WARD RD"/>
    <s v="FERNANDINA BEACH FL 32034"/>
    <n v="-81.509403451028206"/>
    <n v="30.590627298271599"/>
    <s v="JENKINS JOHN A"/>
    <n v="0"/>
    <s v="VACANT RESIDENTIAL"/>
    <n v="8001"/>
    <s v="Residential-Vacant Land"/>
    <n v="2017"/>
    <n v="33229"/>
    <n v="2017"/>
    <n v="39942"/>
    <n v="547.33000000000004"/>
    <n v="0.87721575792544149"/>
    <s v="No"/>
    <s v="No"/>
    <s v="No"/>
    <s v="No"/>
    <s v="No"/>
    <s v="No"/>
    <m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oderate"/>
    <n v="1"/>
    <s v="No"/>
    <s v="No"/>
    <s v="No"/>
    <s v="Without Environmental Issues"/>
    <s v="No"/>
    <s v="None"/>
    <s v="95082 FRANK WARD RD"/>
    <s v="Fernandina Beach"/>
    <s v="Florida"/>
    <n v="32034"/>
    <s v="95082 FRANK WARD RD FERNANDINA BEACH FL 32034"/>
    <s v=""/>
    <s v="Pass"/>
    <s v="No"/>
    <s v="FV&lt;$10K"/>
    <s v="N/A"/>
    <s v="No, &lt; $20K Lien"/>
    <s v="No, Lien &lt; $20K"/>
    <s v="N/A"/>
    <s v="No"/>
    <s v="No"/>
    <n v="1"/>
    <s v="No"/>
    <n v="33229"/>
    <n v="1"/>
    <n v="33229"/>
    <m/>
    <n v="0"/>
    <n v="0"/>
    <s v=""/>
    <e v="#N/A"/>
    <n v="33229"/>
    <s v="No"/>
    <s v="V"/>
    <s v="Yes"/>
    <s v="No"/>
    <n v="0"/>
    <n v="0"/>
    <n v="3119.7000000000003"/>
    <n v="-3119.7000000000003"/>
    <n v="9.3884859610581128E-2"/>
    <m/>
    <s v="No"/>
    <m/>
    <m/>
    <m/>
    <x v="1"/>
    <n v="1879"/>
    <n v="623.94000000000005"/>
    <s v="Ok"/>
    <n v="0"/>
    <n v="0"/>
  </r>
  <r>
    <n v="1880"/>
    <s v="Nassau"/>
    <s v="43-2N-28-0000-0001-0140"/>
    <n v="79.069999999999993"/>
    <n v="2017"/>
    <n v="79.069999999999993"/>
    <n v="79.069999999999993"/>
    <n v="0"/>
    <m/>
    <s v="FERNANDINA BEACH"/>
    <s v="Florida"/>
    <n v="32034"/>
    <s v="TAMMY TL"/>
    <s v="FERNANDINA BEACH FL 32034"/>
    <n v="-81.507599793061601"/>
    <n v="30.589609709996601"/>
    <s v="HORTON JR JOHN D"/>
    <n v="0"/>
    <s v="VACANT RESIDENTIAL"/>
    <n v="8001"/>
    <s v="Residential-Vacant Land"/>
    <n v="2017"/>
    <n v="2875"/>
    <n v="2017"/>
    <n v="2875"/>
    <n v="43.52"/>
    <n v="0.55039838118123185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TAMMY TL"/>
    <s v="Fernandina Beach"/>
    <s v="Florida"/>
    <n v="32034"/>
    <s v="TAMMY TL FERNANDINA BEACH FL 32034"/>
    <s v=""/>
    <s v="Lien&lt;$150"/>
    <s v="No"/>
    <s v="FV&lt;$10K"/>
    <s v="N/A"/>
    <s v="No, &lt; $20K Lien"/>
    <s v="No, Lien &lt; $20K"/>
    <s v="N/A"/>
    <s v="No"/>
    <s v="No"/>
    <n v="0"/>
    <s v="No"/>
    <n v="2875"/>
    <n v="1"/>
    <n v="2875"/>
    <m/>
    <n v="0"/>
    <n v="0"/>
    <s v=""/>
    <e v="#N/A"/>
    <n v="2875"/>
    <s v="No"/>
    <s v="V"/>
    <s v="Yes"/>
    <s v="No"/>
    <n v="0"/>
    <n v="0"/>
    <n v="316.27999999999997"/>
    <n v="-316.27999999999997"/>
    <n v="0.11001043478260869"/>
    <m/>
    <s v="No"/>
    <m/>
    <m/>
    <m/>
    <x v="2"/>
    <n v="1880"/>
    <n v="79.069999999999993"/>
    <s v="Ok"/>
    <n v="0"/>
    <n v="0"/>
  </r>
  <r>
    <n v="1881"/>
    <s v="Nassau"/>
    <s v="43-2N-28-0000-0003-0000"/>
    <n v="2539.44"/>
    <n v="2017"/>
    <n v="2539.44"/>
    <n v="2539.44"/>
    <n v="0"/>
    <n v="95098"/>
    <s v="FERNANDINA BEACH"/>
    <s v="Florida"/>
    <n v="32034"/>
    <s v="95098 FRANK WARD RD"/>
    <s v="FERNANDINA BEACH FL 32034"/>
    <n v="-81.510463066738097"/>
    <n v="30.5914457304095"/>
    <s v="JENKINS JOHN A"/>
    <n v="1"/>
    <s v="SINGLE FAMILY"/>
    <n v="1001"/>
    <s v="Single Family Residential"/>
    <n v="2017"/>
    <n v="192253"/>
    <n v="2017"/>
    <n v="210559"/>
    <n v="2318.4899999999998"/>
    <n v="0.91299262829600214"/>
    <s v="No"/>
    <s v="No"/>
    <s v="No"/>
    <s v="No"/>
    <s v="No"/>
    <m/>
    <m/>
    <s v="I"/>
    <s v="I"/>
    <s v="I"/>
    <s v="I"/>
    <s v="I"/>
    <s v="I"/>
    <s v="I"/>
    <s v="No"/>
    <s v="No"/>
    <s v="No"/>
    <n v="0"/>
    <n v="0"/>
    <n v="46553"/>
    <s v="BALLOON"/>
    <n v="0"/>
    <n v="0"/>
    <s v="Potential Low Risk"/>
    <s v="Minimal"/>
    <n v="1"/>
    <s v="Yes"/>
    <s v="No"/>
    <s v="No"/>
    <s v="Without Environmental Issues"/>
    <s v="No"/>
    <s v="None"/>
    <s v="95098 FRANK WARD RD"/>
    <s v="Fernandina Beach"/>
    <s v="Florida"/>
    <n v="32034"/>
    <s v="95098 FRANK WARD RD FERNANDINA BEACH FL 32034"/>
    <s v="L"/>
    <s v="Pass"/>
    <s v="No"/>
    <s v="FV&lt;$10K"/>
    <s v="N/A"/>
    <s v="No, &lt; $20K Lien"/>
    <s v="No, Lien &lt; $20K"/>
    <s v="N/A"/>
    <s v="No"/>
    <s v="No"/>
    <n v="1"/>
    <s v="No"/>
    <n v="192253"/>
    <n v="1"/>
    <n v="192253"/>
    <m/>
    <n v="0"/>
    <n v="0"/>
    <s v=""/>
    <e v="#N/A"/>
    <n v="192253"/>
    <s v="No"/>
    <s v="S"/>
    <s v="No"/>
    <s v="Yes"/>
    <n v="0.67"/>
    <n v="128809.51000000001"/>
    <n v="12697.2"/>
    <n v="116112.31000000001"/>
    <n v="6.6044222977014663E-2"/>
    <m/>
    <s v="No"/>
    <m/>
    <m/>
    <m/>
    <x v="0"/>
    <n v="1881"/>
    <n v="2539.44"/>
    <s v="Ok"/>
    <n v="0"/>
    <n v="0"/>
  </r>
  <r>
    <n v="1882"/>
    <s v="Nassau"/>
    <s v="43-2N-28-0000-0003-0040"/>
    <n v="366.38"/>
    <n v="2017"/>
    <n v="366.38"/>
    <n v="366.38"/>
    <n v="0"/>
    <n v="95184"/>
    <s v="FERNANDINA BEACH"/>
    <s v="Florida"/>
    <n v="32034"/>
    <s v="95184 FLATWOODS TL"/>
    <s v="FERNANDINA BEACH FL 32034"/>
    <n v="-81.508051851402996"/>
    <n v="30.594920579386599"/>
    <s v="MCCARROLL MICHAEL ORY"/>
    <n v="56"/>
    <s v="TIMBERLAND - SITE INDEX 70 TO 79"/>
    <n v="7009"/>
    <s v="Timberland Forest Trees (Agricultural)"/>
    <n v="2017"/>
    <n v="20424"/>
    <n v="2017"/>
    <n v="170030"/>
    <n v="309.18"/>
    <n v="0.84387794093564061"/>
    <s v="No"/>
    <s v="No"/>
    <m/>
    <m/>
    <s v="No"/>
    <s v="No"/>
    <s v="No"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Moderate"/>
    <n v="1"/>
    <s v="No"/>
    <s v="No"/>
    <s v="No"/>
    <s v="Without Environmental Issues"/>
    <s v="No"/>
    <s v="None"/>
    <s v="95184 FLATWOODS TL"/>
    <s v="Fernandina Beach"/>
    <s v="Florida"/>
    <n v="32034"/>
    <s v="95184 FLATWOODS TL FERNANDINA BEACH FL 32034"/>
    <s v=""/>
    <s v="Pass"/>
    <s v="No"/>
    <s v="FV&lt;$10K"/>
    <s v="N/A"/>
    <s v="No, &lt; $20K Lien"/>
    <s v="No, Lien &lt; $20K"/>
    <s v="N/A"/>
    <s v="No"/>
    <s v="No"/>
    <n v="1"/>
    <s v="No"/>
    <n v="20424"/>
    <n v="1"/>
    <n v="20424"/>
    <m/>
    <n v="0"/>
    <n v="0"/>
    <s v=""/>
    <e v="#N/A"/>
    <n v="20424"/>
    <s v="No"/>
    <s v="V"/>
    <s v="Yes"/>
    <s v="No"/>
    <n v="0"/>
    <n v="0"/>
    <n v="1831.9"/>
    <n v="-1831.9"/>
    <n v="8.9693497845671766E-2"/>
    <m/>
    <s v="No"/>
    <m/>
    <m/>
    <m/>
    <x v="4"/>
    <n v="1882"/>
    <n v="366.38"/>
    <s v="Ok"/>
    <n v="0"/>
    <n v="0"/>
  </r>
  <r>
    <n v="1883"/>
    <s v="Nassau"/>
    <s v="43-2N-28-0000-0003-0050"/>
    <n v="618.79999999999995"/>
    <n v="2017"/>
    <n v="618.79999999999995"/>
    <n v="618.79999999999995"/>
    <n v="0"/>
    <n v="95184"/>
    <s v="FERNANDINA BEACH"/>
    <s v="Florida"/>
    <n v="32034"/>
    <s v="95184 FLATWOODS TRL"/>
    <s v="FERNANDINA BEACH FL 32034"/>
    <n v="-81.508156039257898"/>
    <n v="30.593582120960299"/>
    <s v="MCCARROLL MICHAEL ORY"/>
    <n v="50"/>
    <s v="IMPROVED AGRICULTURAL"/>
    <n v="7000"/>
    <s v="Agricultural / Rural (General)"/>
    <n v="2017"/>
    <n v="74872"/>
    <n v="2017"/>
    <n v="108526"/>
    <n v="542.58000000000004"/>
    <n v="0.87682611506140928"/>
    <s v="No"/>
    <s v="No"/>
    <m/>
    <m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oderate"/>
    <n v="1"/>
    <s v="Yes"/>
    <s v="No"/>
    <s v="No"/>
    <s v="Without Environmental Issues"/>
    <s v="No"/>
    <s v="None"/>
    <s v="95184 FLATWOODS TRL"/>
    <s v="Fernandina Beach"/>
    <s v="Florida"/>
    <n v="32034"/>
    <s v="95184 FLATWOODS TRL FERNANDINA BEACH FL 32034"/>
    <s v=""/>
    <s v="Pass"/>
    <s v="No"/>
    <s v="FV&lt;$10K"/>
    <s v="N/A"/>
    <s v="No, &lt; $20K Lien"/>
    <s v="No, Lien &lt; $20K"/>
    <s v="N/A"/>
    <s v="No"/>
    <s v="No"/>
    <n v="1"/>
    <s v="No"/>
    <n v="74872"/>
    <n v="1"/>
    <n v="74872"/>
    <m/>
    <n v="0"/>
    <n v="0"/>
    <s v=""/>
    <e v="#N/A"/>
    <n v="74872"/>
    <s v="No"/>
    <s v="V"/>
    <s v="Yes"/>
    <s v="Yes"/>
    <n v="0"/>
    <n v="0"/>
    <n v="3094"/>
    <n v="-3094"/>
    <n v="4.1323859386686611E-2"/>
    <m/>
    <s v="No"/>
    <m/>
    <m/>
    <m/>
    <x v="1"/>
    <n v="1883"/>
    <n v="618.79999999999995"/>
    <s v="Ok"/>
    <n v="0"/>
    <n v="0"/>
  </r>
  <r>
    <n v="1884"/>
    <s v="Nassau"/>
    <s v="43-2N-28-0000-0003-0060"/>
    <n v="62.27"/>
    <n v="2017"/>
    <n v="62.27"/>
    <n v="62.27"/>
    <n v="0"/>
    <m/>
    <s v="FERNANDINA BEACH"/>
    <s v="Florida"/>
    <n v="32034"/>
    <s v="OFF FRANK WARD RD"/>
    <s v="FERNANDINA BEACH FL 32034"/>
    <n v="-81.509029443752794"/>
    <n v="30.592430491605"/>
    <s v="MCCARROLL MICHAEL ORY"/>
    <n v="60"/>
    <s v="GRAZING LAND SOIL CAPABILITY CLASS I"/>
    <n v="7003"/>
    <s v="Range land (grazing)"/>
    <n v="2017"/>
    <n v="1849"/>
    <n v="2017"/>
    <n v="110400"/>
    <n v="27.99"/>
    <n v="0.44949413842942021"/>
    <s v="No"/>
    <s v="No"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s v="Moderate"/>
    <n v="1"/>
    <s v="No"/>
    <s v="No"/>
    <s v="No"/>
    <s v="Without Environmental Issues"/>
    <s v="No"/>
    <s v="None"/>
    <s v="OFF FRANK WARD RD"/>
    <s v="Fernandina Beach"/>
    <s v="Florida"/>
    <n v="32034"/>
    <s v="OFF FRANK WARD RD FERNANDINA BEACH FL 32034"/>
    <s v=""/>
    <s v="Lien&lt;$150"/>
    <s v="No"/>
    <s v="FV&lt;$10K"/>
    <s v="N/A"/>
    <s v="No, &lt; $20K Lien"/>
    <s v="No, Lien &lt; $20K"/>
    <s v="N/A"/>
    <s v="No"/>
    <s v="No"/>
    <n v="1"/>
    <s v="No"/>
    <n v="1849"/>
    <n v="1"/>
    <n v="1849"/>
    <m/>
    <n v="0"/>
    <n v="0"/>
    <s v=""/>
    <e v="#N/A"/>
    <n v="1849"/>
    <s v="No"/>
    <s v="V"/>
    <s v="Yes"/>
    <s v="No"/>
    <n v="0"/>
    <n v="0"/>
    <n v="311.35000000000002"/>
    <n v="-311.35000000000002"/>
    <n v="0.168388318009735"/>
    <m/>
    <s v="No"/>
    <m/>
    <m/>
    <m/>
    <x v="2"/>
    <n v="1884"/>
    <n v="62.27"/>
    <s v="Ok"/>
    <n v="0"/>
    <n v="0"/>
  </r>
  <r>
    <n v="1885"/>
    <s v="Nassau"/>
    <s v="44-2N-28-0000-0023-0010"/>
    <n v="2811.65"/>
    <n v="2017"/>
    <n v="2811.65"/>
    <n v="2811.65"/>
    <n v="0"/>
    <n v="95366"/>
    <s v="FERNANDINA BEACH"/>
    <s v="Florida"/>
    <n v="32034"/>
    <s v="95366 ARBOR LN"/>
    <s v="FERNANDINA BEACH FL 32034"/>
    <n v="-81.508052686259404"/>
    <n v="30.570365104458201"/>
    <s v="ANDREWS WALTER F"/>
    <n v="1"/>
    <s v="SINGLE FAMILY"/>
    <n v="1001"/>
    <s v="Single Family Residential"/>
    <n v="2017"/>
    <n v="208879"/>
    <n v="2017"/>
    <n v="224960"/>
    <n v="2570.1799999999998"/>
    <n v="0.91411804456457946"/>
    <m/>
    <m/>
    <m/>
    <m/>
    <m/>
    <s v="No"/>
    <s v="No"/>
    <s v="I"/>
    <s v="I"/>
    <s v="I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s v="No"/>
    <s v="No"/>
    <s v="Without Environmental Issues"/>
    <s v="No"/>
    <s v="None"/>
    <s v="95366 ARBOR LN"/>
    <s v="Fernandina Beach"/>
    <s v="Florida"/>
    <n v="32034"/>
    <s v="95366 ARBOR LN FERNANDINA BEACH FL 32034"/>
    <s v=""/>
    <s v="Pass"/>
    <s v="No"/>
    <s v="FV&lt;$10K"/>
    <s v="N/A"/>
    <s v="No, &lt; $20K Lien"/>
    <s v="No, Lien &lt; $20K"/>
    <s v="N/A"/>
    <s v="No"/>
    <s v="No"/>
    <n v="0"/>
    <s v="No"/>
    <n v="208879"/>
    <n v="1"/>
    <n v="208879"/>
    <m/>
    <n v="0"/>
    <n v="0"/>
    <s v=""/>
    <e v="#N/A"/>
    <n v="208879"/>
    <s v="No"/>
    <s v="S"/>
    <s v="No"/>
    <s v="Yes"/>
    <n v="0.67"/>
    <n v="139948.93000000002"/>
    <n v="11246.6"/>
    <n v="128702.33000000002"/>
    <n v="5.3842655317193212E-2"/>
    <m/>
    <s v="No"/>
    <m/>
    <m/>
    <m/>
    <x v="0"/>
    <n v="1885"/>
    <n v="2811.65"/>
    <s v="Ok"/>
    <n v="0"/>
    <n v="0"/>
  </r>
  <r>
    <n v="1886"/>
    <s v="Nassau"/>
    <s v="44-2N-28-0000-0029-0030"/>
    <n v="1233.7"/>
    <n v="2017"/>
    <n v="1233.7"/>
    <n v="1233.7"/>
    <n v="0"/>
    <n v="941490"/>
    <s v="FERNANDINA BEACH"/>
    <s v="Florida"/>
    <n v="32034"/>
    <s v="941490 OLD NASSAUVILLE RD"/>
    <s v="FERNANDINA BEACH FL 32034"/>
    <n v="-81.518854599513901"/>
    <n v="30.583213917545098"/>
    <s v="CUMMING WILLIE CARL"/>
    <n v="1"/>
    <s v="SINGLE FAMILY"/>
    <n v="1001"/>
    <s v="Single Family Residential"/>
    <n v="2017"/>
    <n v="72003"/>
    <n v="2017"/>
    <n v="75204"/>
    <n v="1111.1500000000001"/>
    <n v="0.90066466726108463"/>
    <m/>
    <m/>
    <m/>
    <s v="No"/>
    <s v="No"/>
    <s v="No"/>
    <m/>
    <s v="I"/>
    <s v="I"/>
    <s v="I"/>
    <s v="I"/>
    <n v="0"/>
    <n v="0"/>
    <n v="0"/>
    <s v="No"/>
    <s v="No"/>
    <s v="No"/>
    <n v="0"/>
    <n v="0"/>
    <n v="45069"/>
    <s v="SELLER TAKE-BACK"/>
    <n v="0"/>
    <n v="0"/>
    <s v="Potential Low Risk"/>
    <s v="Moderate"/>
    <n v="0"/>
    <s v="No"/>
    <s v="No"/>
    <s v="No"/>
    <s v="Without Environmental Issues"/>
    <s v="No"/>
    <s v="None"/>
    <s v="941490 OLD NASSAUVILLE RD"/>
    <s v="Fernandina Beach"/>
    <s v="Florida"/>
    <n v="32034"/>
    <s v="941490 OLD NASSAUVILLE RD FERNANDINA BEACH FL 32034"/>
    <s v="L"/>
    <s v="Pass"/>
    <s v="No"/>
    <s v="FV&lt;$10K"/>
    <s v="N/A"/>
    <s v="No, &lt; $20K Lien"/>
    <s v="No, Lien &lt; $20K"/>
    <s v="N/A"/>
    <s v="No"/>
    <s v="No"/>
    <n v="0"/>
    <s v="No"/>
    <n v="72003"/>
    <n v="1"/>
    <n v="72003"/>
    <m/>
    <n v="0"/>
    <n v="0"/>
    <s v=""/>
    <e v="#N/A"/>
    <n v="72003"/>
    <s v="No"/>
    <s v="S"/>
    <s v="No"/>
    <s v="No"/>
    <n v="0.35"/>
    <n v="25201.05"/>
    <n v="4934.8"/>
    <n v="20266.25"/>
    <n v="6.8536033220838025E-2"/>
    <m/>
    <s v="No"/>
    <m/>
    <m/>
    <m/>
    <x v="0"/>
    <n v="1886"/>
    <n v="1233.7"/>
    <s v="Ok"/>
    <n v="0"/>
    <n v="0"/>
  </r>
  <r>
    <n v="1887"/>
    <s v="Nassau"/>
    <s v="44-2N-28-5120-000A-0160"/>
    <n v="3566.41"/>
    <n v="2017"/>
    <n v="3566.41"/>
    <n v="3566.41"/>
    <n v="0"/>
    <n v="95083"/>
    <s v="FERNANDINA BEACH"/>
    <s v="Florida"/>
    <n v="32034"/>
    <s v="95083 STINGRAY LN"/>
    <s v="FERNANDINA BEACH FL 32034"/>
    <n v="-81.505297654636394"/>
    <n v="30.577367214176999"/>
    <s v="MANCIL LARRY E"/>
    <n v="2"/>
    <s v="MOBILE HOMES"/>
    <n v="1006"/>
    <s v="Mobile home"/>
    <n v="2017"/>
    <n v="215874"/>
    <n v="2017"/>
    <n v="215874"/>
    <n v="3268.06"/>
    <n v="0.91634444721722963"/>
    <m/>
    <s v="No"/>
    <m/>
    <m/>
    <m/>
    <m/>
    <m/>
    <s v="I"/>
    <s v="I"/>
    <n v="0"/>
    <n v="0"/>
    <n v="0"/>
    <n v="0"/>
    <n v="0"/>
    <s v="No"/>
    <s v="No"/>
    <s v="No"/>
    <n v="0"/>
    <n v="0"/>
    <n v="84602"/>
    <s v="BALLOON"/>
    <n v="0"/>
    <n v="0"/>
    <s v="Potential Low Risk"/>
    <s v="High"/>
    <n v="0"/>
    <s v="No"/>
    <s v="No"/>
    <s v="No"/>
    <s v="Without Environmental Issues"/>
    <s v="No"/>
    <s v="None"/>
    <s v="95083 STINGRAY LN"/>
    <s v="Fernandina Beach"/>
    <s v="Florida"/>
    <n v="32034"/>
    <s v="95083 STINGRAY LN FERNANDINA BEACH FL 32034"/>
    <s v="L"/>
    <s v="Pass"/>
    <s v="No"/>
    <s v="FV&lt;$10K"/>
    <s v="N/A"/>
    <s v="No, &lt; $20K Lien"/>
    <s v="No, Lien &lt; $20K"/>
    <s v="N/A"/>
    <s v="No"/>
    <s v="No"/>
    <n v="0"/>
    <s v="No"/>
    <n v="215874"/>
    <n v="1"/>
    <n v="215874"/>
    <m/>
    <n v="0"/>
    <n v="0"/>
    <s v=""/>
    <e v="#N/A"/>
    <n v="215874"/>
    <s v="No"/>
    <s v="R"/>
    <s v="No"/>
    <s v="No"/>
    <n v="0.35"/>
    <n v="75555.899999999994"/>
    <n v="14265.64"/>
    <n v="61290.259999999995"/>
    <n v="6.6083178150217248E-2"/>
    <m/>
    <s v="No"/>
    <m/>
    <m/>
    <m/>
    <x v="0"/>
    <n v="1887"/>
    <n v="3566.41"/>
    <s v="Ok"/>
    <n v="0"/>
    <n v="0"/>
  </r>
  <r>
    <n v="1888"/>
    <s v="Nassau"/>
    <s v="44-2N-28-5130-0013-0000"/>
    <n v="511.83"/>
    <n v="2017"/>
    <n v="511.83"/>
    <n v="511.83"/>
    <n v="0"/>
    <n v="95143"/>
    <s v="FERNANDINA BEACH"/>
    <s v="Florida"/>
    <n v="32034"/>
    <s v="95143 ELLIS LANDING RD"/>
    <s v="FERNANDINA BEACH FL 32034"/>
    <n v="-81.516909243297306"/>
    <n v="30.5715741865925"/>
    <s v="LITTLE JOSEPH C &amp; L C"/>
    <n v="1"/>
    <s v="SINGLE FAMILY"/>
    <n v="1001"/>
    <s v="Single Family Residential"/>
    <n v="2017"/>
    <n v="59881"/>
    <n v="2017"/>
    <n v="82205"/>
    <n v="443.67"/>
    <n v="0.86683078365863675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0"/>
    <s v="Yes"/>
    <s v="No"/>
    <s v="No"/>
    <s v="Without Environmental Issues"/>
    <s v="No"/>
    <s v="None"/>
    <s v="95143 ELLIS LANDING RD"/>
    <s v="Fernandina Beach"/>
    <s v="Florida"/>
    <n v="32034"/>
    <s v="95143 ELLIS LANDING RD FERNANDINA BEACH FL 32034"/>
    <s v=""/>
    <s v="Pass"/>
    <s v="No"/>
    <s v="FV&lt;$10K"/>
    <s v="N/A"/>
    <s v="No, &lt; $20K Lien"/>
    <s v="No, Lien &lt; $20K"/>
    <s v="N/A"/>
    <s v="No"/>
    <s v="No"/>
    <n v="0"/>
    <s v="No"/>
    <n v="59881"/>
    <n v="1"/>
    <n v="59881"/>
    <m/>
    <n v="0"/>
    <n v="0"/>
    <s v=""/>
    <e v="#N/A"/>
    <n v="59881"/>
    <s v="No"/>
    <s v="S"/>
    <s v="No"/>
    <s v="Yes"/>
    <n v="0.67"/>
    <n v="40120.270000000004"/>
    <n v="2047.32"/>
    <n v="38072.950000000004"/>
    <n v="3.4189809789415673E-2"/>
    <m/>
    <s v="No"/>
    <m/>
    <m/>
    <m/>
    <x v="0"/>
    <n v="1888"/>
    <n v="511.83"/>
    <s v="Ok"/>
    <n v="0"/>
    <n v="0"/>
  </r>
  <r>
    <n v="1889"/>
    <s v="Nassau"/>
    <s v="44-2N-28-5130-0032-0000"/>
    <n v="588.85"/>
    <n v="2017"/>
    <n v="588.85"/>
    <n v="588.85"/>
    <n v="0"/>
    <n v="95084"/>
    <s v="FERNANDINA BEACH"/>
    <s v="Florida"/>
    <n v="32034"/>
    <s v="95084 GERALD CIR"/>
    <s v="FERNANDINA BEACH FL 32034"/>
    <n v="-81.514865775595496"/>
    <n v="30.570347360145199"/>
    <s v="MARSH DENNIS LEE"/>
    <n v="2"/>
    <s v="MOBILE HOMES"/>
    <n v="1006"/>
    <s v="Mobile home"/>
    <n v="2017"/>
    <n v="31975"/>
    <n v="2017"/>
    <n v="36647"/>
    <n v="514.88"/>
    <n v="0.87438227052729889"/>
    <s v="No"/>
    <m/>
    <s v="No"/>
    <m/>
    <m/>
    <m/>
    <s v="No"/>
    <s v="I"/>
    <s v="I"/>
    <s v="I"/>
    <s v="I"/>
    <n v="0"/>
    <n v="0"/>
    <n v="0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95084 GERALD CIR"/>
    <s v="Fernandina Beach"/>
    <s v="Florida"/>
    <n v="32034"/>
    <s v="95084 GERALD CIR FERNANDINA BEACH FL 32034"/>
    <s v=""/>
    <s v="Pass"/>
    <s v="No"/>
    <s v="FV&lt;$10K"/>
    <s v="N/A"/>
    <s v="No, &lt; $20K Lien"/>
    <s v="No, Lien &lt; $20K"/>
    <s v="N/A"/>
    <s v="No"/>
    <s v="No"/>
    <n v="1"/>
    <s v="No"/>
    <n v="31975"/>
    <n v="1"/>
    <n v="31975"/>
    <m/>
    <n v="0"/>
    <n v="0"/>
    <s v=""/>
    <e v="#N/A"/>
    <n v="31975"/>
    <s v="No"/>
    <s v="R"/>
    <s v="No"/>
    <s v="No"/>
    <n v="0.35"/>
    <n v="11191.25"/>
    <n v="2944.25"/>
    <n v="8247"/>
    <n v="9.2079749804534788E-2"/>
    <m/>
    <s v="No"/>
    <m/>
    <m/>
    <m/>
    <x v="0"/>
    <n v="1889"/>
    <n v="588.85"/>
    <s v="Ok"/>
    <n v="0"/>
    <n v="0"/>
  </r>
  <r>
    <n v="1890"/>
    <s v="Nassau"/>
    <s v="44-2N-28-5130-0054-0000"/>
    <n v="1095.97"/>
    <n v="2017"/>
    <n v="1095.97"/>
    <n v="1095.97"/>
    <n v="0"/>
    <n v="95221"/>
    <s v="FERNANDINA BEACH"/>
    <s v="Florida"/>
    <n v="32034"/>
    <s v="95221 GERALD CIR"/>
    <s v="FERNANDINA BEACH FL 32034"/>
    <n v="-81.516007786893795"/>
    <n v="30.572126920099301"/>
    <s v="DUNCUM BRIAN E"/>
    <n v="1"/>
    <s v="SINGLE FAMILY"/>
    <n v="1001"/>
    <s v="Single Family Residential"/>
    <n v="2017"/>
    <n v="104089"/>
    <n v="2017"/>
    <n v="136394"/>
    <n v="983.79"/>
    <n v="0.89764318366378637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n v="0"/>
    <s v="No"/>
    <s v="Without Environmental Issues"/>
    <s v="No"/>
    <s v="None"/>
    <s v="95221 GERALD CIR"/>
    <s v="Fernandina Beach"/>
    <s v="Florida"/>
    <n v="32034"/>
    <s v="95221 GERALD CIR FERNANDINA BEACH FL 32034"/>
    <s v=""/>
    <s v="Pass"/>
    <s v="No"/>
    <s v="FV&lt;$10K"/>
    <s v="N/A"/>
    <s v="No, &lt; $20K Lien"/>
    <s v="No, Lien &lt; $20K"/>
    <s v="N/A"/>
    <s v="No"/>
    <s v="No"/>
    <n v="0"/>
    <s v="No"/>
    <n v="104089"/>
    <n v="1"/>
    <n v="104089"/>
    <m/>
    <n v="0"/>
    <n v="0"/>
    <s v=""/>
    <e v="#N/A"/>
    <n v="104089"/>
    <s v="No"/>
    <s v="S"/>
    <s v="No"/>
    <s v="Yes"/>
    <n v="0.67"/>
    <n v="69739.63"/>
    <n v="4383.88"/>
    <n v="65355.750000000007"/>
    <n v="4.211665017437001E-2"/>
    <m/>
    <s v="No"/>
    <m/>
    <m/>
    <m/>
    <x v="0"/>
    <n v="1890"/>
    <n v="1095.97"/>
    <s v="Ok"/>
    <n v="0"/>
    <n v="0"/>
  </r>
  <r>
    <n v="1891"/>
    <s v="Nassau"/>
    <s v="44-2N-28-5130-0063-0000"/>
    <n v="287.72000000000003"/>
    <n v="2017"/>
    <n v="287.72000000000003"/>
    <n v="287.72000000000003"/>
    <n v="0"/>
    <m/>
    <s v="FERNANDINA BEACH"/>
    <s v="Florida"/>
    <n v="32034"/>
    <s v="ELLIS LANDING RD"/>
    <s v="FERNANDINA BEACH FL 32034"/>
    <n v="-81.516184868477296"/>
    <n v="30.571691744172799"/>
    <s v="TAYLOR HOWARD L"/>
    <n v="0"/>
    <s v="VACANT RESIDENTIAL"/>
    <n v="8001"/>
    <s v="Residential-Vacant Land"/>
    <n v="2017"/>
    <n v="13200"/>
    <n v="2017"/>
    <n v="18750"/>
    <n v="236.45"/>
    <n v="0.82180592242457928"/>
    <m/>
    <s v="No"/>
    <s v="No"/>
    <s v="No"/>
    <s v="No"/>
    <s v="No"/>
    <s v="No"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ELLIS LANDING RD"/>
    <s v="Fernandina Beach"/>
    <s v="Florida"/>
    <n v="32034"/>
    <s v="ELLIS LANDING RD FERNANDINA BEACH FL 32034"/>
    <s v=""/>
    <s v="Pass"/>
    <s v="No"/>
    <s v="FV&lt;$10K"/>
    <s v="N/A"/>
    <s v="No, &lt; $20K Lien"/>
    <s v="No, Lien &lt; $20K"/>
    <s v="N/A"/>
    <s v="No"/>
    <s v="No"/>
    <n v="0"/>
    <s v="No"/>
    <n v="13200"/>
    <n v="1"/>
    <n v="13200"/>
    <m/>
    <n v="0"/>
    <n v="0"/>
    <s v=""/>
    <e v="#N/A"/>
    <n v="13200"/>
    <s v="No"/>
    <s v="V"/>
    <s v="Yes"/>
    <s v="No"/>
    <n v="0"/>
    <n v="0"/>
    <n v="1150.8800000000001"/>
    <n v="-1150.8800000000001"/>
    <n v="8.71878787878788E-2"/>
    <m/>
    <s v="No"/>
    <m/>
    <m/>
    <m/>
    <x v="4"/>
    <n v="1891"/>
    <n v="287.72000000000003"/>
    <s v="Ok"/>
    <n v="0"/>
    <n v="0"/>
  </r>
  <r>
    <n v="1892"/>
    <s v="Nassau"/>
    <s v="44-2N-28-5136-0002-0000"/>
    <n v="200.7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35304"/>
    <e v="#N/A"/>
    <e v="#N/A"/>
    <e v="#N/A"/>
    <n v="0"/>
    <s v="No"/>
    <m/>
    <s v="No"/>
    <m/>
    <m/>
    <s v="No"/>
    <s v="No"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35304"/>
    <n v="1"/>
    <n v="35304"/>
    <m/>
    <e v="#N/A"/>
    <e v="#N/A"/>
    <s v=""/>
    <e v="#N/A"/>
    <n v="35304"/>
    <s v="No"/>
    <s v="R"/>
    <s v="No"/>
    <s v="Yes"/>
    <n v="0.67"/>
    <n v="23653.68"/>
    <e v="#N/A"/>
    <e v="#N/A"/>
    <e v="#N/A"/>
    <m/>
    <e v="#N/A"/>
    <m/>
    <m/>
    <m/>
    <x v="5"/>
    <n v="1892"/>
    <n v="200.7"/>
    <e v="#N/A"/>
    <e v="#N/A"/>
    <e v="#N/A"/>
  </r>
  <r>
    <n v="1893"/>
    <s v="Nassau"/>
    <s v="44-2N-28-5136-0003-0000"/>
    <n v="1352.54"/>
    <n v="2017"/>
    <n v="1352.54"/>
    <n v="1352.54"/>
    <n v="0"/>
    <n v="95458"/>
    <s v="FERNANDINA BEACH"/>
    <s v="Florida"/>
    <n v="32034"/>
    <s v="95458 ALLIGATOR CREEK RD"/>
    <s v="FERNANDINA BEACH FL 32034"/>
    <n v="-81.505192718579707"/>
    <n v="30.575635105337199"/>
    <s v="MIRSCHELL JOHN H"/>
    <n v="2"/>
    <s v="MOBILE HOMES"/>
    <n v="1006"/>
    <s v="Mobile home"/>
    <n v="2017"/>
    <n v="80656"/>
    <n v="2017"/>
    <n v="80656"/>
    <n v="1221.03"/>
    <n v="0.9027681251571118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95458 ALLIGATOR CREEK RD"/>
    <s v="Fernandina Beach"/>
    <s v="Florida"/>
    <n v="32034"/>
    <s v="95458 ALLIGATOR CREEK RD FERNANDINA BEACH FL 32034"/>
    <s v=""/>
    <s v="Pass"/>
    <s v="No"/>
    <s v="FV&lt;$10K"/>
    <s v="N/A"/>
    <s v="No, &lt; $20K Lien"/>
    <s v="No, Lien &lt; $20K"/>
    <s v="N/A"/>
    <s v="No"/>
    <s v="No"/>
    <n v="0"/>
    <s v="No"/>
    <n v="80656"/>
    <n v="1"/>
    <n v="80656"/>
    <m/>
    <n v="0"/>
    <n v="0"/>
    <s v=""/>
    <e v="#N/A"/>
    <n v="80656"/>
    <s v="No"/>
    <s v="R"/>
    <s v="No"/>
    <s v="No"/>
    <n v="0.35"/>
    <n v="28229.599999999999"/>
    <n v="5410.16"/>
    <n v="22819.439999999999"/>
    <n v="6.7076968855385832E-2"/>
    <m/>
    <s v="No"/>
    <m/>
    <m/>
    <m/>
    <x v="0"/>
    <n v="1893"/>
    <n v="1352.54"/>
    <s v="Ok"/>
    <n v="0"/>
    <n v="0"/>
  </r>
  <r>
    <n v="1894"/>
    <s v="Nassau"/>
    <s v="44-2N-28-5160-000A-0140"/>
    <n v="778.92"/>
    <n v="2017"/>
    <n v="778.92"/>
    <n v="778.92"/>
    <n v="0"/>
    <n v="95145"/>
    <s v="FERNANDINA BEACH"/>
    <s v="Florida"/>
    <n v="32034"/>
    <s v="95145 ARBOR LN"/>
    <s v="FERNANDINA BEACH FL 32034"/>
    <n v="-81.500629675399907"/>
    <n v="30.569529078609602"/>
    <s v="THOMAS DAVID R"/>
    <n v="1"/>
    <s v="SINGLE FAMILY"/>
    <n v="1001"/>
    <s v="Single Family Residential"/>
    <n v="2017"/>
    <n v="84723"/>
    <n v="2017"/>
    <n v="101748"/>
    <n v="690.63"/>
    <n v="0.88665074718841475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oderate"/>
    <n v="0"/>
    <s v="Yes"/>
    <s v="No"/>
    <s v="No"/>
    <s v="Without Environmental Issues"/>
    <s v="No"/>
    <s v="None"/>
    <s v="95145 ARBOR LN"/>
    <s v="Fernandina Beach"/>
    <s v="Florida"/>
    <n v="32034"/>
    <s v="95145 ARBOR LN FERNANDINA BEACH FL 32034"/>
    <s v=""/>
    <s v="Pass"/>
    <s v="No"/>
    <s v="FV&lt;$10K"/>
    <s v="N/A"/>
    <s v="No, &lt; $20K Lien"/>
    <s v="No, Lien &lt; $20K"/>
    <s v="N/A"/>
    <s v="No"/>
    <s v="No"/>
    <n v="0"/>
    <s v="No"/>
    <n v="84723"/>
    <n v="1"/>
    <n v="84723"/>
    <m/>
    <n v="0"/>
    <n v="0"/>
    <s v=""/>
    <e v="#N/A"/>
    <n v="84723"/>
    <s v="No"/>
    <s v="S"/>
    <s v="No"/>
    <s v="Yes"/>
    <n v="0.67"/>
    <n v="56764.41"/>
    <n v="3115.68"/>
    <n v="53648.73"/>
    <n v="3.6774901738606987E-2"/>
    <m/>
    <s v="No"/>
    <m/>
    <m/>
    <m/>
    <x v="0"/>
    <n v="1894"/>
    <n v="778.92"/>
    <s v="Ok"/>
    <n v="0"/>
    <n v="0"/>
  </r>
  <r>
    <n v="1895"/>
    <s v="Nassau"/>
    <s v="44-2N-28-5180-0005-0020"/>
    <n v="869.09"/>
    <n v="2017"/>
    <n v="869.09"/>
    <n v="869.09"/>
    <n v="0"/>
    <n v="95020"/>
    <s v="FERNANDINA BEACH"/>
    <s v="Florida"/>
    <n v="32034"/>
    <s v="95020 LADYFISH LN"/>
    <s v="FERNANDINA BEACH FL 32034"/>
    <n v="-81.5048054917781"/>
    <n v="30.568167022066"/>
    <s v="BOUDROW REANNA A"/>
    <n v="1"/>
    <s v="SINGLE FAMILY"/>
    <n v="1001"/>
    <s v="Single Family Residential"/>
    <n v="2017"/>
    <n v="90232"/>
    <n v="2017"/>
    <n v="90597"/>
    <n v="774.01"/>
    <n v="0.89059821192281574"/>
    <s v="No"/>
    <s v="No"/>
    <s v="No"/>
    <m/>
    <s v="No"/>
    <s v="No"/>
    <m/>
    <s v="I"/>
    <s v="I"/>
    <s v="I"/>
    <s v="I"/>
    <s v="I"/>
    <s v="I"/>
    <s v="I"/>
    <s v="No"/>
    <s v="No"/>
    <s v="No"/>
    <n v="0"/>
    <n v="0"/>
    <n v="100000"/>
    <s v="UNKNOWN"/>
    <n v="0"/>
    <n v="0"/>
    <s v="Potential Low Risk"/>
    <s v="Moderate"/>
    <n v="1"/>
    <s v="Yes"/>
    <s v="No"/>
    <s v="No"/>
    <s v="Without Environmental Issues"/>
    <s v="No"/>
    <s v="None"/>
    <s v="95020 LADYFISH LN"/>
    <s v="Fernandina Beach"/>
    <s v="Florida"/>
    <n v="32034"/>
    <s v="95020 LADYFISH LN FERNANDINA BEACH FL 32034"/>
    <s v="L"/>
    <s v="Pass"/>
    <s v="No"/>
    <s v="FV&lt;$10K"/>
    <s v="N/A"/>
    <s v="No, &lt; $20K Lien"/>
    <s v="No, Lien &lt; $20K"/>
    <s v="N/A"/>
    <s v="No"/>
    <s v="No"/>
    <n v="1"/>
    <s v="No"/>
    <n v="90232"/>
    <n v="1"/>
    <n v="90232"/>
    <m/>
    <n v="0"/>
    <n v="0"/>
    <s v=""/>
    <e v="#N/A"/>
    <n v="90232"/>
    <s v="No"/>
    <s v="S"/>
    <s v="No"/>
    <s v="Yes"/>
    <n v="0.67"/>
    <n v="60455.44"/>
    <n v="4345.45"/>
    <n v="56109.990000000005"/>
    <n v="4.8158635517333098E-2"/>
    <m/>
    <s v="No"/>
    <m/>
    <m/>
    <m/>
    <x v="0"/>
    <n v="1895"/>
    <n v="869.09"/>
    <s v="Ok"/>
    <n v="0"/>
    <n v="0"/>
  </r>
  <r>
    <n v="1896"/>
    <s v="Nassau"/>
    <s v="44-2N-28-5210-0006-0000"/>
    <n v="1090.3399999999999"/>
    <n v="2017"/>
    <n v="1090.3399999999999"/>
    <n v="1090.3399999999999"/>
    <n v="0"/>
    <n v="1670"/>
    <s v="FERNANDINA BEACH"/>
    <s v="Florida"/>
    <n v="32034"/>
    <s v="1670 SR 107-A"/>
    <s v="FERNANDINA BEACH FL 32034"/>
    <n v="-81.511158513520499"/>
    <n v="30.5713432562709"/>
    <s v="WILSON AVA A"/>
    <n v="0"/>
    <s v="VACANT RESIDENTIAL"/>
    <n v="8001"/>
    <s v="Residential-Vacant Land"/>
    <n v="2017"/>
    <n v="60500"/>
    <n v="2017"/>
    <n v="70000"/>
    <n v="978.58"/>
    <n v="0.89749986242823354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1"/>
    <s v="Potential Low Risk"/>
    <s v="High"/>
    <n v="1"/>
    <s v="No"/>
    <s v="No"/>
    <s v="No"/>
    <s v="Without Environmental Issues"/>
    <s v="No"/>
    <s v="None"/>
    <s v="1670 SR 107-A"/>
    <s v="Fernandina Beach"/>
    <s v="Florida"/>
    <n v="32034"/>
    <s v="1670 SR 107-A FERNANDINA BEACH FL 32034"/>
    <s v=""/>
    <s v="Pass"/>
    <s v="No"/>
    <s v="FV&lt;$10K"/>
    <s v="N/A"/>
    <s v="No, &lt; $20K Lien"/>
    <s v="No, Lien &lt; $20K"/>
    <s v="N/A"/>
    <s v="No"/>
    <s v="No"/>
    <n v="1"/>
    <s v="No"/>
    <n v="60500"/>
    <n v="1"/>
    <n v="60500"/>
    <m/>
    <n v="0"/>
    <n v="0"/>
    <s v=""/>
    <e v="#N/A"/>
    <n v="60500"/>
    <s v="No"/>
    <s v="V"/>
    <s v="Yes"/>
    <s v="No"/>
    <n v="0"/>
    <n v="0"/>
    <n v="5451.7"/>
    <n v="-5451.7"/>
    <n v="9.011074380165289E-2"/>
    <m/>
    <s v="No"/>
    <m/>
    <m/>
    <m/>
    <x v="1"/>
    <n v="1896"/>
    <n v="1090.3399999999999"/>
    <s v="Ok"/>
    <n v="0"/>
    <n v="0"/>
  </r>
  <r>
    <n v="1897"/>
    <s v="Nassau"/>
    <s v="44-2N-28-5210-0010-0000"/>
    <n v="2135.2399999999998"/>
    <n v="2017"/>
    <n v="2135.2399999999998"/>
    <n v="2135.2399999999998"/>
    <n v="0"/>
    <n v="95149"/>
    <s v="FERNANDINA BEACH"/>
    <s v="Florida"/>
    <n v="32034"/>
    <s v="95149 RAINBOW ACRES RD"/>
    <s v="FERNANDINA BEACH FL 32034"/>
    <n v="-81.508265497811607"/>
    <n v="30.571621894632599"/>
    <s v="CORBITT RONALD"/>
    <n v="2"/>
    <s v="MOBILE HOMES"/>
    <n v="1006"/>
    <s v="Mobile home"/>
    <n v="2017"/>
    <n v="123520"/>
    <n v="2017"/>
    <n v="134857"/>
    <n v="1944.75"/>
    <n v="0.91078754613064583"/>
    <s v="No"/>
    <s v="No"/>
    <s v="No"/>
    <s v="No"/>
    <s v="No"/>
    <m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oderate"/>
    <n v="1"/>
    <s v="No"/>
    <s v="No"/>
    <s v="No"/>
    <s v="Without Environmental Issues"/>
    <s v="No"/>
    <s v="None"/>
    <s v="95149 RAINBOW ACRES RD"/>
    <s v="Fernandina Beach"/>
    <s v="Florida"/>
    <n v="32034"/>
    <s v="95149 RAINBOW ACRES RD FERNANDINA BEACH FL 32034"/>
    <s v=""/>
    <s v="Pass"/>
    <s v="No"/>
    <s v="FV&lt;$10K"/>
    <s v="N/A"/>
    <s v="No, &lt; $20K Lien"/>
    <s v="No, Lien &lt; $20K"/>
    <s v="N/A"/>
    <s v="No"/>
    <s v="No"/>
    <n v="1"/>
    <s v="No"/>
    <n v="123520"/>
    <n v="1"/>
    <n v="123520"/>
    <m/>
    <n v="0"/>
    <n v="0"/>
    <s v=""/>
    <e v="#N/A"/>
    <n v="123520"/>
    <s v="No"/>
    <s v="R"/>
    <s v="No"/>
    <s v="No"/>
    <n v="0.35"/>
    <n v="43232"/>
    <n v="10676.199999999999"/>
    <n v="32555.800000000003"/>
    <n v="8.6432966321243518E-2"/>
    <m/>
    <s v="No"/>
    <m/>
    <m/>
    <m/>
    <x v="0"/>
    <n v="1897"/>
    <n v="2135.2399999999998"/>
    <s v="Ok"/>
    <n v="0"/>
    <n v="0"/>
  </r>
  <r>
    <n v="1898"/>
    <s v="Nassau"/>
    <s v="44-2N-28-5210-0013-0010"/>
    <n v="460.91"/>
    <n v="2017"/>
    <n v="460.91"/>
    <n v="460.91"/>
    <n v="0"/>
    <n v="95237"/>
    <s v="FERNANDINA BEACH"/>
    <s v="Florida"/>
    <n v="32034"/>
    <s v="95237 RAINBOW ACRES RD"/>
    <s v="FERNANDINA BEACH FL 32034"/>
    <n v="-81.508862453815993"/>
    <n v="30.572710771578301"/>
    <s v="CARTER EDWARD M"/>
    <n v="2"/>
    <s v="MOBILE HOMES"/>
    <n v="1006"/>
    <s v="Mobile home"/>
    <n v="2017"/>
    <n v="52745"/>
    <n v="2017"/>
    <n v="59278"/>
    <n v="396.59"/>
    <n v="0.86044997938860068"/>
    <m/>
    <s v="No"/>
    <s v="No"/>
    <s v="No"/>
    <s v="No"/>
    <s v="No"/>
    <m/>
    <s v="I"/>
    <s v="I"/>
    <s v="I"/>
    <s v="I"/>
    <s v="I"/>
    <s v="I"/>
    <s v="C"/>
    <s v="No"/>
    <s v="Yes"/>
    <s v="No"/>
    <n v="0"/>
    <n v="0"/>
    <n v="0"/>
    <n v="0"/>
    <n v="0"/>
    <n v="0"/>
    <s v="Potential Low Risk"/>
    <s v="Moderate"/>
    <n v="0"/>
    <s v="Yes"/>
    <s v="Yes"/>
    <s v="No"/>
    <s v="Without Environmental Issues"/>
    <s v="No"/>
    <s v="None"/>
    <s v="95237 RAINBOW ACRES RD"/>
    <s v="Fernandina Beach"/>
    <s v="Florida"/>
    <n v="32034"/>
    <s v="95237 RAINBOW ACRES RD FERNANDINA BEACH FL 32034"/>
    <s v=""/>
    <s v="Pass"/>
    <s v="Yes"/>
    <s v="FV&lt;$10K"/>
    <s v="N/A"/>
    <s v="No, &lt; $20K Lien"/>
    <s v="No, Lien &lt; $20K"/>
    <s v="N/A"/>
    <s v="No"/>
    <s v="No"/>
    <n v="0"/>
    <s v="No"/>
    <n v="52745"/>
    <n v="1"/>
    <n v="52745"/>
    <m/>
    <n v="0"/>
    <n v="0"/>
    <s v=""/>
    <e v="#N/A"/>
    <n v="52745"/>
    <s v="No"/>
    <s v="R"/>
    <s v="No"/>
    <s v="Yes"/>
    <n v="0.67"/>
    <n v="35339.15"/>
    <n v="1843.64"/>
    <n v="33495.51"/>
    <n v="3.4953834486681205E-2"/>
    <m/>
    <s v="No"/>
    <m/>
    <m/>
    <m/>
    <x v="0"/>
    <n v="1898"/>
    <n v="460.91"/>
    <s v="Ok"/>
    <n v="0"/>
    <n v="0"/>
  </r>
  <r>
    <n v="1899"/>
    <s v="Nassau"/>
    <s v="44-2N-28-5210-0047-0020"/>
    <n v="1036.99"/>
    <n v="2017"/>
    <n v="1036.99"/>
    <n v="1036.99"/>
    <n v="0"/>
    <n v="95379"/>
    <s v="FERNANDINA BEACH"/>
    <s v="Florida"/>
    <n v="32034"/>
    <s v="95379 ALLIGATOR CREEK RD"/>
    <s v="FERNANDINA BEACH FL 32034"/>
    <n v="-81.506367514097604"/>
    <n v="30.573559945138001"/>
    <s v="SEVILLA CHRISTOPHER J"/>
    <n v="2"/>
    <s v="MOBILE HOMES"/>
    <n v="1006"/>
    <s v="Mobile home"/>
    <n v="2017"/>
    <n v="61382"/>
    <n v="2017"/>
    <n v="61382"/>
    <n v="929.25"/>
    <n v="0.89610314467834795"/>
    <s v="No"/>
    <m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n v="0"/>
    <n v="1"/>
    <s v="No"/>
    <s v="No"/>
    <s v="No"/>
    <s v="Without Environmental Issues"/>
    <s v="No"/>
    <s v="None"/>
    <s v="95379 ALLIGATOR CREEK RD"/>
    <s v="Fernandina Beach"/>
    <s v="Florida"/>
    <n v="32034"/>
    <s v="95379 ALLIGATOR CREEK RD FERNANDINA BEACH FL 32034"/>
    <s v=""/>
    <s v="Pass"/>
    <s v="No"/>
    <s v="FV&lt;$10K"/>
    <s v="N/A"/>
    <s v="No, &lt; $20K Lien"/>
    <s v="No, Lien &lt; $20K"/>
    <s v="N/A"/>
    <s v="No"/>
    <s v="No"/>
    <n v="1"/>
    <s v="No"/>
    <n v="61382"/>
    <n v="1"/>
    <n v="61382"/>
    <m/>
    <n v="0"/>
    <n v="0"/>
    <s v=""/>
    <e v="#N/A"/>
    <n v="61382"/>
    <s v="No"/>
    <s v="R"/>
    <s v="No"/>
    <s v="No"/>
    <n v="0.35"/>
    <n v="21483.699999999997"/>
    <n v="5184.95"/>
    <n v="16298.749999999996"/>
    <n v="8.4470202991104887E-2"/>
    <m/>
    <s v="No"/>
    <m/>
    <m/>
    <m/>
    <x v="0"/>
    <n v="1899"/>
    <n v="1036.99"/>
    <s v="Ok"/>
    <n v="0"/>
    <n v="0"/>
  </r>
  <r>
    <n v="1900"/>
    <s v="Nassau"/>
    <s v="44-2N-28-5210-0054-0010"/>
    <n v="804.64"/>
    <n v="2017"/>
    <n v="804.64"/>
    <n v="804.64"/>
    <n v="0"/>
    <n v="95002"/>
    <s v="FERNANDINA BEACH"/>
    <s v="Florida"/>
    <n v="32023"/>
    <s v="95002 CANOE LN"/>
    <s v="FERNANDINA BEACH FL 32023"/>
    <n v="-81.508310352055602"/>
    <n v="30.575975747570102"/>
    <s v="DENMARK GARY"/>
    <n v="2"/>
    <s v="MOBILE HOMES"/>
    <n v="1006"/>
    <s v="Mobile home"/>
    <n v="2017"/>
    <n v="41878"/>
    <n v="2017"/>
    <n v="54069"/>
    <n v="714.42"/>
    <n v="0.88787532312586992"/>
    <s v="No"/>
    <s v="No"/>
    <m/>
    <m/>
    <m/>
    <m/>
    <m/>
    <s v="I"/>
    <s v="I"/>
    <s v="I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95002 CANOE LN"/>
    <s v="Fernandina Beach"/>
    <s v="Florida"/>
    <n v="32023"/>
    <s v="95002 CANOE LN FERNANDINA BEACH FL 32023"/>
    <s v=""/>
    <s v="Pass"/>
    <s v="No"/>
    <s v="FV&lt;$10K"/>
    <s v="N/A"/>
    <s v="No, &lt; $20K Lien"/>
    <s v="No, Lien &lt; $20K"/>
    <s v="N/A"/>
    <s v="No"/>
    <s v="No"/>
    <n v="0"/>
    <s v="No"/>
    <n v="41878"/>
    <n v="1"/>
    <n v="41878"/>
    <m/>
    <n v="0"/>
    <n v="0"/>
    <s v=""/>
    <e v="#N/A"/>
    <n v="41878"/>
    <s v="No"/>
    <s v="R"/>
    <s v="No"/>
    <s v="No"/>
    <n v="0.35"/>
    <n v="14657.3"/>
    <n v="3218.56"/>
    <n v="11438.74"/>
    <n v="7.6855628253498259E-2"/>
    <m/>
    <s v="No"/>
    <m/>
    <m/>
    <m/>
    <x v="0"/>
    <n v="1900"/>
    <n v="804.64"/>
    <s v="Ok"/>
    <n v="0"/>
    <n v="0"/>
  </r>
  <r>
    <n v="1901"/>
    <s v="Nassau"/>
    <s v="45-2N-28-0000-0003-0000"/>
    <n v="72.94"/>
    <n v="2017"/>
    <n v="72.94"/>
    <n v="72.94"/>
    <n v="0"/>
    <m/>
    <s v="FERNANDINA BEACH"/>
    <s v="Florida"/>
    <n v="32034"/>
    <s v="OFF SR 107"/>
    <s v="FERNANDINA BEACH FL 32034"/>
    <n v="-81.523435585193596"/>
    <n v="30.568350477049901"/>
    <s v="PRINCE CHAPEL AME CHURCH OF NASSAUVILLE"/>
    <n v="70"/>
    <s v="VACANT INDUSTRIAL"/>
    <n v="8005"/>
    <s v="Institutional-Vacant Land"/>
    <n v="2017"/>
    <n v="2500"/>
    <n v="2017"/>
    <n v="2500"/>
    <n v="37.85"/>
    <n v="0.51891965999451606"/>
    <m/>
    <s v="No"/>
    <m/>
    <m/>
    <s v="No"/>
    <m/>
    <s v="No"/>
    <s v="C"/>
    <s v="I"/>
    <s v="I"/>
    <s v="I"/>
    <s v="C"/>
    <n v="0"/>
    <n v="0"/>
    <s v="No"/>
    <s v="Yes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OFF SR 107"/>
    <s v="Fernandina Beach"/>
    <s v="Florida"/>
    <n v="32034"/>
    <s v="OFF SR 107 FERNANDINA BEACH FL 32034"/>
    <s v=""/>
    <s v="Lien&lt;$150"/>
    <s v="No"/>
    <s v="FV&lt;$10K"/>
    <s v="N/A"/>
    <s v="No, &lt; $20K Lien"/>
    <s v="No, Lien &lt; $20K"/>
    <s v="N/A"/>
    <s v="No"/>
    <s v="No"/>
    <n v="0"/>
    <s v="No"/>
    <n v="2500"/>
    <n v="1"/>
    <n v="2500"/>
    <m/>
    <n v="0"/>
    <n v="0"/>
    <s v=""/>
    <e v="#N/A"/>
    <n v="2500"/>
    <s v="No"/>
    <s v="V"/>
    <s v="Yes"/>
    <s v="No"/>
    <n v="0"/>
    <n v="0"/>
    <n v="291.76"/>
    <n v="-291.76"/>
    <n v="0.116704"/>
    <m/>
    <s v="No"/>
    <m/>
    <m/>
    <m/>
    <x v="2"/>
    <n v="1901"/>
    <n v="72.94"/>
    <s v="Ok"/>
    <n v="0"/>
    <n v="0"/>
  </r>
  <r>
    <n v="1902"/>
    <s v="Nassau"/>
    <s v="45-2N-28-0000-0007-0020"/>
    <n v="4267.2299999999996"/>
    <n v="2017"/>
    <n v="4267.2299999999996"/>
    <n v="4267.2299999999996"/>
    <n v="0"/>
    <n v="940261"/>
    <s v="FERNANDINA BEACH"/>
    <s v="Florida"/>
    <n v="32034"/>
    <s v="940261 OLD NASSAUVILLE RD"/>
    <s v="FERNANDINA BEACH FL 32034"/>
    <n v="-81.537888609809698"/>
    <n v="30.556400357464"/>
    <s v="WALL BRIAN A"/>
    <n v="1"/>
    <s v="SINGLE FAMILY"/>
    <n v="1001"/>
    <s v="Single Family Residential"/>
    <n v="2017"/>
    <n v="297781"/>
    <n v="2017"/>
    <n v="366060"/>
    <n v="3916.07"/>
    <n v="0.9177077401499335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High"/>
    <n v="1"/>
    <s v="Yes"/>
    <s v="No"/>
    <s v="No"/>
    <s v="Without Environmental Issues"/>
    <s v="No"/>
    <s v="None"/>
    <s v="940261 OLD NASSAUVILLE RD"/>
    <s v="Fernandina Beach"/>
    <s v="Florida"/>
    <n v="32034"/>
    <s v="940261 OLD NASSAUVILLE RD FERNANDINA BEACH FL 32034"/>
    <s v=""/>
    <s v="Pass"/>
    <s v="No"/>
    <s v="FV&lt;$10K"/>
    <s v="N/A"/>
    <s v="No, &lt; $20K Lien"/>
    <s v="No, Lien &lt; $20K"/>
    <s v="N/A"/>
    <s v="No"/>
    <s v="No"/>
    <n v="1"/>
    <s v="No"/>
    <n v="297781"/>
    <n v="1"/>
    <n v="297781"/>
    <m/>
    <n v="0"/>
    <n v="0"/>
    <s v=""/>
    <e v="#N/A"/>
    <n v="297781"/>
    <s v="No"/>
    <s v="S"/>
    <s v="No"/>
    <s v="Yes"/>
    <n v="0.67"/>
    <n v="199513.27000000002"/>
    <n v="21336.149999999998"/>
    <n v="178177.12000000002"/>
    <n v="7.1650474677699375E-2"/>
    <m/>
    <s v="No"/>
    <m/>
    <m/>
    <m/>
    <x v="0"/>
    <n v="1902"/>
    <n v="4267.2299999999996"/>
    <s v="Ok"/>
    <n v="0"/>
    <n v="0"/>
  </r>
  <r>
    <n v="1903"/>
    <s v="Nassau"/>
    <s v="45-2N-28-0000-0011-0000"/>
    <n v="8558.2199999999993"/>
    <n v="2017"/>
    <n v="8558.2199999999993"/>
    <n v="8558.2199999999993"/>
    <n v="0"/>
    <n v="95050"/>
    <s v="FERNANDINA BEACH"/>
    <s v="Florida"/>
    <n v="32034"/>
    <s v="95050 ALBERT WAY"/>
    <s v="FERNANDINA BEACH FL 32034"/>
    <n v="-81.533358718518002"/>
    <n v="30.557861456843401"/>
    <s v="ALBERT EUGENE"/>
    <n v="1"/>
    <s v="SINGLE FAMILY"/>
    <n v="1001"/>
    <s v="Single Family Residential"/>
    <n v="2017"/>
    <n v="508658"/>
    <n v="2017"/>
    <n v="536427"/>
    <n v="7883.7"/>
    <n v="0.9211845453844375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oderate"/>
    <n v="1"/>
    <s v="No"/>
    <s v="No"/>
    <s v="No"/>
    <s v="Without Environmental Issues"/>
    <s v="No"/>
    <s v="None"/>
    <s v="95050 ALBERT WAY"/>
    <s v="Fernandina Beach"/>
    <s v="Florida"/>
    <n v="32034"/>
    <s v="95050 ALBERT WAY FERNANDINA BEACH FL 32034"/>
    <s v=""/>
    <s v="Pass"/>
    <s v="No"/>
    <s v="FV&lt;$10K"/>
    <s v="N/A"/>
    <s v="No, &lt; $20K Lien"/>
    <s v="No, Lien &lt; $20K"/>
    <s v="N/A"/>
    <s v="No"/>
    <s v="No"/>
    <n v="1"/>
    <s v="No"/>
    <n v="508658"/>
    <n v="1"/>
    <n v="508658"/>
    <m/>
    <n v="0"/>
    <n v="0"/>
    <s v=""/>
    <e v="#N/A"/>
    <n v="508658"/>
    <s v="No"/>
    <s v="S"/>
    <s v="No"/>
    <s v="No"/>
    <n v="0.35"/>
    <n v="178030.3"/>
    <n v="42791.1"/>
    <n v="135239.19999999998"/>
    <n v="8.4125483134050771E-2"/>
    <m/>
    <s v="No"/>
    <m/>
    <m/>
    <m/>
    <x v="0"/>
    <n v="1903"/>
    <n v="8558.2199999999993"/>
    <s v="Ok"/>
    <n v="0"/>
    <n v="0"/>
  </r>
  <r>
    <n v="1904"/>
    <s v="Nassau"/>
    <s v="45-2N-28-0000-0012-0010"/>
    <n v="13114.51"/>
    <n v="2017"/>
    <n v="13114.51"/>
    <n v="13114.51"/>
    <n v="0"/>
    <n v="940272"/>
    <s v="FERNANDINA BEACH"/>
    <s v="Florida"/>
    <n v="32034"/>
    <s v="940272 OLD NASSAUVILLE RD"/>
    <s v="FERNANDINA BEACH FL 32034"/>
    <n v="-81.535239209875499"/>
    <n v="30.554819286630899"/>
    <s v="DUEY JOHN CRAIG"/>
    <n v="1"/>
    <s v="SINGLE FAMILY"/>
    <n v="1001"/>
    <s v="Single Family Residential"/>
    <n v="2017"/>
    <n v="799048"/>
    <n v="2017"/>
    <n v="799048"/>
    <n v="12096.63"/>
    <n v="0.92238520539463531"/>
    <s v="No"/>
    <m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n v="0"/>
    <n v="1"/>
    <s v="No"/>
    <s v="No"/>
    <s v="No"/>
    <s v="Without Environmental Issues"/>
    <s v="No"/>
    <s v="None"/>
    <s v="940272 OLD NASSAUVILLE RD"/>
    <s v="Fernandina Beach"/>
    <s v="Florida"/>
    <n v="32034"/>
    <s v="940272 OLD NASSAUVILLE RD FERNANDINA BEACH FL 32034"/>
    <s v=""/>
    <s v="Pass"/>
    <s v="No"/>
    <s v="Pass"/>
    <s v="N/A"/>
    <s v="No, &lt; $20K Lien"/>
    <s v="No, Lien &lt; $20K"/>
    <s v="N/A"/>
    <s v="No"/>
    <s v="No"/>
    <n v="1"/>
    <s v="No"/>
    <n v="799048"/>
    <n v="1"/>
    <n v="799048"/>
    <m/>
    <n v="0"/>
    <n v="0"/>
    <s v=""/>
    <e v="#N/A"/>
    <n v="799048"/>
    <s v="No"/>
    <s v="S"/>
    <s v="No"/>
    <s v="No"/>
    <n v="0.35"/>
    <n v="279666.8"/>
    <n v="65572.55"/>
    <n v="214094.25"/>
    <n v="8.2063342878024859E-2"/>
    <m/>
    <s v="No"/>
    <m/>
    <m/>
    <m/>
    <x v="0"/>
    <n v="1904"/>
    <n v="13114.51"/>
    <s v="Ok"/>
    <n v="0"/>
    <n v="0"/>
  </r>
  <r>
    <n v="1905"/>
    <s v="Nassau"/>
    <s v="45-2N-28-0000-0015-0010"/>
    <n v="2689.24"/>
    <n v="2017"/>
    <n v="2689.24"/>
    <n v="2689.24"/>
    <n v="0"/>
    <m/>
    <s v="FERNANDINA BEACH"/>
    <s v="Florida"/>
    <n v="32034"/>
    <s v="WINTERBERRY AV"/>
    <s v="FERNANDINA BEACH FL 32034"/>
    <n v="-81.536475757625496"/>
    <n v="30.550424134702801"/>
    <s v="MANGE JOE W"/>
    <n v="0"/>
    <s v="VACANT RESIDENTIAL"/>
    <n v="8001"/>
    <s v="Residential-Vacant Land"/>
    <n v="2017"/>
    <n v="137759"/>
    <n v="2017"/>
    <n v="194062"/>
    <n v="2456.9899999999998"/>
    <n v="0.91363731016941585"/>
    <s v="No"/>
    <s v="No"/>
    <s v="No"/>
    <s v="No"/>
    <s v="No"/>
    <s v="No"/>
    <m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High"/>
    <n v="1"/>
    <s v="No"/>
    <s v="No"/>
    <s v="No"/>
    <s v="Without Environmental Issues"/>
    <s v="No"/>
    <s v="None"/>
    <s v="WINTERBERRY AV"/>
    <s v="Fernandina Beach"/>
    <s v="Florida"/>
    <n v="32034"/>
    <s v="WINTERBERRY AV FERNANDINA BEACH FL 32034"/>
    <s v=""/>
    <s v="Pass"/>
    <s v="No"/>
    <s v="FV&lt;$10K"/>
    <s v="N/A"/>
    <s v="No, &lt; $20K Lien"/>
    <s v="No, Lien &lt; $20K"/>
    <s v="N/A"/>
    <s v="No"/>
    <s v="No"/>
    <n v="1"/>
    <s v="No"/>
    <n v="137759"/>
    <n v="1"/>
    <n v="137759"/>
    <m/>
    <n v="0"/>
    <n v="0"/>
    <s v=""/>
    <e v="#N/A"/>
    <n v="137759"/>
    <s v="No"/>
    <s v="V"/>
    <s v="Yes"/>
    <s v="No"/>
    <n v="0"/>
    <n v="0"/>
    <n v="13446.199999999999"/>
    <n v="-13446.199999999999"/>
    <n v="9.7606689944032682E-2"/>
    <m/>
    <s v="No"/>
    <m/>
    <m/>
    <m/>
    <x v="1"/>
    <n v="1905"/>
    <n v="2689.24"/>
    <s v="Ok"/>
    <n v="0"/>
    <n v="0"/>
  </r>
  <r>
    <n v="1906"/>
    <s v="Nassau"/>
    <s v="45-2N-28-5220-000E-0000"/>
    <n v="662.06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38483"/>
    <e v="#N/A"/>
    <e v="#N/A"/>
    <e v="#N/A"/>
    <n v="0"/>
    <s v="No"/>
    <s v="No"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38483"/>
    <n v="1"/>
    <n v="38483"/>
    <m/>
    <e v="#N/A"/>
    <e v="#N/A"/>
    <s v=""/>
    <e v="#N/A"/>
    <n v="38483"/>
    <s v="No"/>
    <s v="R"/>
    <s v="No"/>
    <s v="No"/>
    <n v="0.35"/>
    <n v="13469.05"/>
    <e v="#N/A"/>
    <e v="#N/A"/>
    <e v="#N/A"/>
    <m/>
    <e v="#N/A"/>
    <m/>
    <m/>
    <m/>
    <x v="5"/>
    <n v="1906"/>
    <n v="662.06"/>
    <e v="#N/A"/>
    <e v="#N/A"/>
    <e v="#N/A"/>
  </r>
  <r>
    <n v="1907"/>
    <s v="Nassau"/>
    <s v="45-2N-28-5220-000H-0000"/>
    <n v="795.02"/>
    <n v="2017"/>
    <e v="#N/A"/>
    <e v="#N/A"/>
    <e v="#N/A"/>
    <e v="#N/A"/>
    <e v="#N/A"/>
    <e v="#N/A"/>
    <e v="#N/A"/>
    <e v="#N/A"/>
    <e v="#N/A"/>
    <e v="#N/A"/>
    <e v="#N/A"/>
    <e v="#N/A"/>
    <n v="1"/>
    <s v="SINGLE FAMILY"/>
    <e v="#N/A"/>
    <e v="#N/A"/>
    <n v="2017"/>
    <n v="85707"/>
    <e v="#N/A"/>
    <e v="#N/A"/>
    <e v="#N/A"/>
    <n v="0"/>
    <s v="No"/>
    <s v="No"/>
    <m/>
    <s v="No"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85707"/>
    <n v="1"/>
    <n v="85707"/>
    <m/>
    <e v="#N/A"/>
    <e v="#N/A"/>
    <s v=""/>
    <e v="#N/A"/>
    <n v="85707"/>
    <s v="No"/>
    <s v="S"/>
    <s v="No"/>
    <s v="Yes"/>
    <n v="0.67"/>
    <n v="57423.69"/>
    <e v="#N/A"/>
    <e v="#N/A"/>
    <e v="#N/A"/>
    <m/>
    <e v="#N/A"/>
    <m/>
    <m/>
    <m/>
    <x v="5"/>
    <n v="1907"/>
    <n v="795.02"/>
    <e v="#N/A"/>
    <e v="#N/A"/>
    <e v="#N/A"/>
  </r>
  <r>
    <n v="1908"/>
    <s v="Nassau"/>
    <s v="45-2N-28-5240-0011-0000"/>
    <n v="4760.95"/>
    <n v="2017"/>
    <n v="4760.95"/>
    <n v="4760.95"/>
    <n v="0"/>
    <n v="940496"/>
    <s v="FERNANDINA BEACH"/>
    <s v="Florida"/>
    <n v="32034"/>
    <s v="940496 OLD NASSAUVILLE RD"/>
    <s v="FERNANDINA BEACH FL 32034"/>
    <n v="-81.534333062040403"/>
    <n v="30.560369196513701"/>
    <s v="PANKE RUSSELL E"/>
    <n v="1"/>
    <s v="SINGLE FAMILY"/>
    <n v="1001"/>
    <s v="Single Family Residential"/>
    <n v="2017"/>
    <n v="327937"/>
    <n v="2017"/>
    <n v="408596"/>
    <n v="4372.58"/>
    <n v="0.91842594440185255"/>
    <s v="No"/>
    <s v="No"/>
    <s v="No"/>
    <s v="No"/>
    <s v="No"/>
    <m/>
    <m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0"/>
    <s v="Yes"/>
    <s v="Yes"/>
    <s v="No"/>
    <s v="Without Environmental Issues"/>
    <s v="No"/>
    <s v="None"/>
    <s v="940496 OLD NASSAUVILLE RD"/>
    <s v="Fernandina Beach"/>
    <s v="Florida"/>
    <n v="32034"/>
    <s v="940496 OLD NASSAUVILLE RD FERNANDINA BEACH FL 32034"/>
    <s v=""/>
    <s v="Pass"/>
    <s v="Yes"/>
    <s v="FV&lt;$10K"/>
    <s v="N/A"/>
    <s v="No, &lt; $20K Lien"/>
    <s v="No, Lien &lt; $20K"/>
    <s v="N/A"/>
    <s v="No"/>
    <s v="No"/>
    <n v="0"/>
    <s v="No"/>
    <n v="327937"/>
    <n v="1"/>
    <n v="327937"/>
    <m/>
    <n v="0"/>
    <n v="0"/>
    <s v=""/>
    <e v="#N/A"/>
    <n v="327937"/>
    <s v="No"/>
    <s v="S"/>
    <s v="No"/>
    <s v="Yes"/>
    <n v="0.67"/>
    <n v="219717.79"/>
    <n v="19043.8"/>
    <n v="200673.99000000002"/>
    <n v="5.8071519834602375E-2"/>
    <m/>
    <s v="No"/>
    <m/>
    <m/>
    <m/>
    <x v="0"/>
    <n v="1908"/>
    <n v="4760.95"/>
    <s v="Ok"/>
    <n v="0"/>
    <n v="0"/>
  </r>
  <r>
    <n v="1909"/>
    <s v="Nassau"/>
    <s v="45-2N-28-525A-0047-0000"/>
    <n v="226.89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36903"/>
    <e v="#N/A"/>
    <e v="#N/A"/>
    <e v="#N/A"/>
    <n v="0"/>
    <s v="Yes"/>
    <s v="No"/>
    <s v="No"/>
    <s v="No"/>
    <m/>
    <m/>
    <m/>
    <e v="#N/A"/>
    <e v="#N/A"/>
    <e v="#N/A"/>
    <e v="#N/A"/>
    <e v="#N/A"/>
    <e v="#N/A"/>
    <e v="#N/A"/>
    <s v="Yes"/>
    <s v="No"/>
    <s v="Yes"/>
    <e v="#N/A"/>
    <e v="#N/A"/>
    <e v="#N/A"/>
    <e v="#N/A"/>
    <e v="#N/A"/>
    <e v="#N/A"/>
    <e v="#N/A"/>
    <e v="#N/A"/>
    <n v="1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Yes"/>
    <s v="No"/>
    <n v="1"/>
    <s v="No"/>
    <n v="36903"/>
    <n v="1"/>
    <n v="36903"/>
    <m/>
    <e v="#N/A"/>
    <e v="#N/A"/>
    <s v=""/>
    <e v="#N/A"/>
    <n v="36903"/>
    <s v="No"/>
    <s v="R"/>
    <s v="No"/>
    <s v="Yes"/>
    <n v="0.67"/>
    <n v="24725.010000000002"/>
    <e v="#N/A"/>
    <e v="#N/A"/>
    <e v="#N/A"/>
    <m/>
    <s v="No"/>
    <m/>
    <m/>
    <m/>
    <x v="6"/>
    <n v="1909"/>
    <n v="226.89"/>
    <s v="Ok"/>
    <e v="#N/A"/>
    <e v="#N/A"/>
  </r>
  <r>
    <n v="1910"/>
    <s v="Nassau"/>
    <s v="45-2N-28-525B-0001-0000"/>
    <n v="678.47"/>
    <n v="2017"/>
    <n v="678.47"/>
    <n v="678.47"/>
    <n v="0"/>
    <n v="94061"/>
    <s v="FERNANDINA BEACH"/>
    <s v="Florida"/>
    <n v="32034"/>
    <s v="94061 DUCK LAKE DR"/>
    <s v="FERNANDINA BEACH FL 32034"/>
    <n v="-81.541123846824206"/>
    <n v="30.551056691889499"/>
    <s v="DAVIS SUSAN M"/>
    <n v="2"/>
    <s v="MOBILE HOMES"/>
    <n v="1006"/>
    <s v="Mobile home"/>
    <n v="2017"/>
    <n v="39486"/>
    <n v="2017"/>
    <n v="39486"/>
    <n v="597.76"/>
    <n v="0.88104116615325656"/>
    <s v="No"/>
    <m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94061 DUCK LAKE DR"/>
    <s v="Fernandina Beach"/>
    <s v="Florida"/>
    <n v="32034"/>
    <s v="94061 DUCK LAKE DR FERNANDINA BEACH FL 32034"/>
    <s v=""/>
    <s v="Pass"/>
    <s v="No"/>
    <s v="FV&lt;$10K"/>
    <s v="N/A"/>
    <s v="No, &lt; $20K Lien"/>
    <s v="No, Lien &lt; $20K"/>
    <s v="N/A"/>
    <s v="No"/>
    <s v="No"/>
    <n v="0"/>
    <s v="No"/>
    <n v="39486"/>
    <n v="1"/>
    <n v="39486"/>
    <m/>
    <n v="0"/>
    <n v="0"/>
    <s v=""/>
    <e v="#N/A"/>
    <n v="39486"/>
    <s v="No"/>
    <s v="R"/>
    <s v="No"/>
    <s v="No"/>
    <n v="0.35"/>
    <n v="13820.099999999999"/>
    <n v="2713.88"/>
    <n v="11106.219999999998"/>
    <n v="6.8730182849617585E-2"/>
    <m/>
    <s v="No"/>
    <m/>
    <m/>
    <m/>
    <x v="0"/>
    <n v="1910"/>
    <n v="678.47"/>
    <s v="Ok"/>
    <n v="0"/>
    <n v="0"/>
  </r>
  <r>
    <n v="1911"/>
    <s v="Nassau"/>
    <s v="45-2N-28-525B-0011-0000"/>
    <n v="1114.1199999999999"/>
    <n v="2017"/>
    <n v="1114.1199999999999"/>
    <n v="1114.1199999999999"/>
    <n v="0"/>
    <n v="94146"/>
    <s v="FERNANDINA BEACH"/>
    <s v="Florida"/>
    <n v="32034"/>
    <s v="94146 DUCK LAKE DR"/>
    <s v="FERNANDINA BEACH FL 32034"/>
    <n v="-81.543724624582396"/>
    <n v="30.5528436522671"/>
    <s v="ALLISON VENTURES LLC"/>
    <n v="2"/>
    <s v="MOBILE HOMES"/>
    <n v="1006"/>
    <s v="Mobile home"/>
    <n v="2017"/>
    <n v="59645"/>
    <n v="2017"/>
    <n v="74439"/>
    <n v="1000.57"/>
    <n v="0.89808099666104202"/>
    <s v="No"/>
    <s v="No"/>
    <s v="No"/>
    <s v="No"/>
    <s v="No"/>
    <m/>
    <m/>
    <s v="I"/>
    <s v="I"/>
    <s v="I"/>
    <s v="I"/>
    <s v="I"/>
    <s v="I"/>
    <s v="I"/>
    <s v="No"/>
    <s v="No"/>
    <s v="No"/>
    <n v="0"/>
    <n v="0"/>
    <n v="55000"/>
    <s v="BALLOON"/>
    <n v="0"/>
    <n v="0"/>
    <s v="Potential Low Risk"/>
    <s v="High"/>
    <n v="1"/>
    <s v="No"/>
    <s v="No"/>
    <s v="No"/>
    <s v="Without Environmental Issues"/>
    <s v="No"/>
    <s v="None"/>
    <s v="94146 DUCK LAKE DR"/>
    <s v="Fernandina Beach"/>
    <s v="Florida"/>
    <n v="32034"/>
    <s v="94146 DUCK LAKE DR FERNANDINA BEACH FL 32034"/>
    <s v="L"/>
    <s v="Pass"/>
    <s v="No"/>
    <s v="FV&lt;$10K"/>
    <s v="N/A"/>
    <s v="No, &lt; $20K Lien"/>
    <s v="No, Lien &lt; $20K"/>
    <s v="N/A"/>
    <s v="No"/>
    <s v="No"/>
    <n v="1"/>
    <s v="No"/>
    <n v="59645"/>
    <n v="1"/>
    <n v="59645"/>
    <m/>
    <n v="0"/>
    <n v="0"/>
    <s v=""/>
    <e v="#N/A"/>
    <n v="59645"/>
    <s v="No"/>
    <s v="R"/>
    <s v="No"/>
    <s v="No"/>
    <n v="0.35"/>
    <n v="20875.75"/>
    <n v="5570.5999999999995"/>
    <n v="15305.150000000001"/>
    <n v="9.3395925894878024E-2"/>
    <m/>
    <s v="No"/>
    <m/>
    <m/>
    <m/>
    <x v="0"/>
    <n v="1911"/>
    <n v="1114.1199999999999"/>
    <s v="Ok"/>
    <n v="0"/>
    <n v="0"/>
  </r>
  <r>
    <n v="1912"/>
    <s v="Nassau"/>
    <s v="45-2N-28-525B-0017-0000"/>
    <n v="611.24"/>
    <n v="2017"/>
    <n v="611.24"/>
    <n v="611.24"/>
    <n v="0"/>
    <n v="94204"/>
    <s v="FERNANDINA BEACH"/>
    <s v="Florida"/>
    <n v="32034"/>
    <s v="94204 DUCK LAKE DR"/>
    <s v="FERNANDINA BEACH FL 32034"/>
    <n v="-81.545634148324993"/>
    <n v="30.552276307455799"/>
    <s v="DAVIS MARK D"/>
    <n v="2"/>
    <s v="MOBILE HOMES"/>
    <n v="1006"/>
    <s v="Mobile home"/>
    <n v="2017"/>
    <n v="31884"/>
    <n v="2017"/>
    <n v="39902"/>
    <n v="535.59"/>
    <n v="0.87623519403180428"/>
    <m/>
    <s v="No"/>
    <s v="No"/>
    <s v="No"/>
    <s v="No"/>
    <m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High"/>
    <n v="0"/>
    <s v="No"/>
    <s v="Yes"/>
    <s v="No"/>
    <s v="Without Environmental Issues"/>
    <s v="No"/>
    <s v="None"/>
    <s v="94204 DUCK LAKE DR"/>
    <s v="Fernandina Beach"/>
    <s v="Florida"/>
    <n v="32034"/>
    <s v="94204 DUCK LAKE DR FERNANDINA BEACH FL 32034"/>
    <s v=""/>
    <s v="Pass"/>
    <s v="Yes"/>
    <s v="FV&lt;$10K"/>
    <s v="N/A"/>
    <s v="No, &lt; $20K Lien"/>
    <s v="No, Lien &lt; $20K"/>
    <s v="N/A"/>
    <s v="No"/>
    <s v="No"/>
    <n v="0"/>
    <s v="No"/>
    <n v="31884"/>
    <n v="1"/>
    <n v="31884"/>
    <m/>
    <n v="0"/>
    <n v="0"/>
    <s v=""/>
    <e v="#N/A"/>
    <n v="31884"/>
    <s v="No"/>
    <s v="R"/>
    <s v="No"/>
    <s v="No"/>
    <n v="0.35"/>
    <n v="11159.4"/>
    <n v="2444.96"/>
    <n v="8714.4399999999987"/>
    <n v="7.6682975787228699E-2"/>
    <m/>
    <s v="No"/>
    <m/>
    <m/>
    <m/>
    <x v="0"/>
    <n v="1912"/>
    <n v="611.24"/>
    <s v="Ok"/>
    <n v="0"/>
    <n v="0"/>
  </r>
  <r>
    <n v="1913"/>
    <s v="Nassau"/>
    <s v="45-2N-28-525B-0031-0000"/>
    <n v="1149.25"/>
    <n v="2017"/>
    <n v="1149.25"/>
    <n v="1149.25"/>
    <n v="0"/>
    <n v="94654"/>
    <s v="FERNANDINA BEACH"/>
    <s v="Florida"/>
    <n v="32034"/>
    <s v="94654 DUCK LAKE DR"/>
    <s v="FERNANDINA BEACH FL 32034"/>
    <n v="-81.543058089908698"/>
    <n v="30.551510741799"/>
    <s v="DAVIS SUSAN M"/>
    <n v="2"/>
    <s v="MOBILE HOMES"/>
    <n v="1006"/>
    <s v="Mobile home"/>
    <n v="2017"/>
    <n v="68239"/>
    <n v="2017"/>
    <n v="68239"/>
    <n v="1033.06"/>
    <n v="0.89889928214052639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High"/>
    <n v="0"/>
    <s v="No"/>
    <s v="No"/>
    <s v="No"/>
    <s v="Without Environmental Issues"/>
    <s v="No"/>
    <s v="None"/>
    <s v="94654 DUCK LAKE DR"/>
    <s v="Fernandina Beach"/>
    <s v="Florida"/>
    <n v="32034"/>
    <s v="94654 DUCK LAKE DR FERNANDINA BEACH FL 32034"/>
    <s v=""/>
    <s v="Pass"/>
    <s v="No"/>
    <s v="FV&lt;$10K"/>
    <s v="N/A"/>
    <s v="No, &lt; $20K Lien"/>
    <s v="No, Lien &lt; $20K"/>
    <s v="N/A"/>
    <s v="No"/>
    <s v="No"/>
    <n v="0"/>
    <s v="No"/>
    <n v="68239"/>
    <n v="1"/>
    <n v="68239"/>
    <m/>
    <n v="0"/>
    <n v="0"/>
    <s v=""/>
    <e v="#N/A"/>
    <n v="68239"/>
    <s v="No"/>
    <s v="R"/>
    <s v="No"/>
    <s v="No"/>
    <n v="0.35"/>
    <n v="23883.649999999998"/>
    <n v="4597"/>
    <n v="19286.649999999998"/>
    <n v="6.7366168906343879E-2"/>
    <m/>
    <s v="No"/>
    <m/>
    <m/>
    <m/>
    <x v="0"/>
    <n v="1913"/>
    <n v="1149.25"/>
    <s v="Ok"/>
    <n v="0"/>
    <n v="0"/>
  </r>
  <r>
    <n v="1914"/>
    <s v="Nassau"/>
    <s v="45-2N-28-525B-0034-0000"/>
    <n v="277.60000000000002"/>
    <n v="2017"/>
    <n v="277.60000000000002"/>
    <n v="277.60000000000002"/>
    <n v="0"/>
    <m/>
    <s v="FERNANDINA BEACH"/>
    <s v="Florida"/>
    <n v="32034"/>
    <s v="DUCK LAKE DR"/>
    <s v="FERNANDINA BEACH FL 32034"/>
    <n v="0"/>
    <n v="0"/>
    <s v="NICHOLS LINDA R &amp; PAUL E"/>
    <n v="0"/>
    <s v="VACANT RESIDENTIAL"/>
    <n v="8001"/>
    <s v="Residential-Vacant Land"/>
    <n v="2017"/>
    <n v="15000"/>
    <n v="2017"/>
    <n v="15000"/>
    <n v="227.09"/>
    <n v="0.81804755043227662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n v="0"/>
    <n v="0"/>
    <n v="0"/>
    <s v="No"/>
    <n v="0"/>
    <s v="No"/>
    <s v="Without Environmental Issues"/>
    <s v="No"/>
    <s v="None"/>
    <s v="DUCK LAKE DR"/>
    <s v="Fernandina Beach"/>
    <s v="Florida"/>
    <n v="32034"/>
    <s v="DUCK LAKE DR FERNANDINA BEACH FL 32034"/>
    <s v=""/>
    <s v="Pass"/>
    <s v="No"/>
    <s v="FV&lt;$10K"/>
    <s v="N/A"/>
    <s v="No, &lt; $20K Lien"/>
    <s v="No, Lien &lt; $20K"/>
    <s v="N/A"/>
    <s v="No"/>
    <s v="No"/>
    <n v="0"/>
    <s v="No"/>
    <n v="15000"/>
    <n v="1"/>
    <n v="15000"/>
    <m/>
    <n v="0"/>
    <n v="0"/>
    <s v=""/>
    <e v="#N/A"/>
    <n v="15000"/>
    <s v="No"/>
    <s v="V"/>
    <s v="Yes"/>
    <s v="No"/>
    <n v="0"/>
    <n v="0"/>
    <n v="1110.4000000000001"/>
    <n v="-1110.4000000000001"/>
    <n v="7.4026666666666671E-2"/>
    <m/>
    <s v="No"/>
    <m/>
    <m/>
    <m/>
    <x v="4"/>
    <n v="1914"/>
    <n v="277.60000000000002"/>
    <s v="Ok"/>
    <n v="0"/>
    <n v="0"/>
  </r>
  <r>
    <n v="1915"/>
    <s v="Nassau"/>
    <s v="45-2N-28-525B-0039-0000"/>
    <n v="277.60000000000002"/>
    <n v="2017"/>
    <n v="277.60000000000002"/>
    <n v="277.60000000000002"/>
    <n v="0"/>
    <m/>
    <s v="FERNANDINA BEACH"/>
    <s v="Florida"/>
    <n v="32034"/>
    <s v="WINTERBERRY AV"/>
    <s v="FERNANDINA BEACH FL 32034"/>
    <n v="-81.539370732884095"/>
    <n v="30.549571994038502"/>
    <s v="SCOTT-CHUNG MEIBECK LEE (TRSTEE OF) SCOTT-CHUNG FAMILY TRUST"/>
    <n v="0"/>
    <s v="VACANT RESIDENTIAL"/>
    <n v="8001"/>
    <s v="Residential-Vacant Land"/>
    <n v="2017"/>
    <n v="15000"/>
    <n v="2017"/>
    <n v="15000"/>
    <n v="227.09"/>
    <n v="0.81804755043227662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WINTERBERRY AV"/>
    <s v="Fernandina Beach"/>
    <s v="Florida"/>
    <n v="32034"/>
    <s v="WINTERBERRY AV FERNANDINA BEACH FL 32034"/>
    <s v=""/>
    <s v="Pass"/>
    <s v="No"/>
    <s v="FV&lt;$10K"/>
    <s v="N/A"/>
    <s v="No, &lt; $20K Lien"/>
    <s v="No, Lien &lt; $20K"/>
    <s v="N/A"/>
    <s v="No"/>
    <s v="No"/>
    <n v="0"/>
    <s v="No"/>
    <n v="15000"/>
    <n v="1"/>
    <n v="15000"/>
    <m/>
    <n v="0"/>
    <n v="0"/>
    <s v=""/>
    <e v="#N/A"/>
    <n v="15000"/>
    <s v="No"/>
    <s v="V"/>
    <s v="Yes"/>
    <s v="No"/>
    <n v="0"/>
    <n v="0"/>
    <n v="1110.4000000000001"/>
    <n v="-1110.4000000000001"/>
    <n v="7.4026666666666671E-2"/>
    <m/>
    <s v="No"/>
    <m/>
    <m/>
    <m/>
    <x v="4"/>
    <n v="1915"/>
    <n v="277.60000000000002"/>
    <s v="Ok"/>
    <n v="0"/>
    <n v="0"/>
  </r>
  <r>
    <n v="1916"/>
    <s v="Nassau"/>
    <s v="45-2N-28-525C-0005-0000"/>
    <n v="966.38"/>
    <n v="2017"/>
    <n v="966.38"/>
    <n v="966.38"/>
    <n v="0"/>
    <n v="94070"/>
    <s v="FERNANDINA BEACH"/>
    <s v="Florida"/>
    <n v="32034"/>
    <s v="94070 WINTERBERRY AVE"/>
    <s v="FERNANDINA BEACH FL 32034"/>
    <n v="-81.540142939566607"/>
    <n v="30.5486854531399"/>
    <s v="BEST ALVIN A"/>
    <n v="2"/>
    <s v="MOBILE HOMES"/>
    <n v="1006"/>
    <s v="Mobile home"/>
    <n v="2017"/>
    <n v="93278"/>
    <n v="2017"/>
    <n v="117278"/>
    <n v="863.97"/>
    <n v="0.89402719427140465"/>
    <s v="No"/>
    <s v="No"/>
    <s v="No"/>
    <s v="No"/>
    <m/>
    <m/>
    <m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High"/>
    <n v="0"/>
    <s v="Yes"/>
    <s v="No"/>
    <s v="No"/>
    <s v="Without Environmental Issues"/>
    <s v="No"/>
    <s v="None"/>
    <s v="94070 WINTERBERRY AVE"/>
    <s v="Fernandina Beach"/>
    <s v="Florida"/>
    <n v="32034"/>
    <s v="94070 WINTERBERRY AVE FERNANDINA BEACH FL 32034"/>
    <s v=""/>
    <s v="Pass"/>
    <s v="No"/>
    <s v="FV&lt;$10K"/>
    <s v="N/A"/>
    <s v="No, &lt; $20K Lien"/>
    <s v="No, Lien &lt; $20K"/>
    <s v="N/A"/>
    <s v="No"/>
    <s v="No"/>
    <n v="0"/>
    <s v="No"/>
    <n v="93278"/>
    <n v="1"/>
    <n v="93278"/>
    <m/>
    <n v="0"/>
    <n v="0"/>
    <s v=""/>
    <e v="#N/A"/>
    <n v="93278"/>
    <s v="No"/>
    <s v="R"/>
    <s v="No"/>
    <s v="Yes"/>
    <n v="0.67"/>
    <n v="62496.26"/>
    <n v="3865.52"/>
    <n v="58630.740000000005"/>
    <n v="4.1440854220716569E-2"/>
    <m/>
    <s v="No"/>
    <m/>
    <m/>
    <m/>
    <x v="0"/>
    <n v="1916"/>
    <n v="966.38"/>
    <s v="Ok"/>
    <n v="0"/>
    <n v="0"/>
  </r>
  <r>
    <n v="1917"/>
    <s v="Nassau"/>
    <s v="45-2N-28-525C-0008-0000"/>
    <n v="178.25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33933"/>
    <e v="#N/A"/>
    <e v="#N/A"/>
    <e v="#N/A"/>
    <n v="0"/>
    <m/>
    <m/>
    <s v="No"/>
    <m/>
    <m/>
    <s v="No"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33933"/>
    <n v="1"/>
    <n v="33933"/>
    <m/>
    <e v="#N/A"/>
    <e v="#N/A"/>
    <s v=""/>
    <e v="#N/A"/>
    <n v="33933"/>
    <s v="No"/>
    <s v="R"/>
    <s v="No"/>
    <s v="Yes"/>
    <n v="0.67"/>
    <n v="22735.11"/>
    <e v="#N/A"/>
    <e v="#N/A"/>
    <e v="#N/A"/>
    <m/>
    <e v="#N/A"/>
    <m/>
    <m/>
    <m/>
    <x v="5"/>
    <n v="1917"/>
    <n v="178.25"/>
    <e v="#N/A"/>
    <e v="#N/A"/>
    <e v="#N/A"/>
  </r>
  <r>
    <n v="1918"/>
    <s v="Nassau"/>
    <s v="45-2N-28-525C-0028-0000"/>
    <n v="312.85000000000002"/>
    <n v="2017"/>
    <e v="#N/A"/>
    <e v="#N/A"/>
    <e v="#N/A"/>
    <e v="#N/A"/>
    <e v="#N/A"/>
    <e v="#N/A"/>
    <e v="#N/A"/>
    <e v="#N/A"/>
    <e v="#N/A"/>
    <e v="#N/A"/>
    <e v="#N/A"/>
    <e v="#N/A"/>
    <n v="0"/>
    <s v="VACANT RESIDENTIAL"/>
    <e v="#N/A"/>
    <e v="#N/A"/>
    <n v="2017"/>
    <n v="16500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16500"/>
    <n v="1"/>
    <n v="16500"/>
    <m/>
    <e v="#N/A"/>
    <e v="#N/A"/>
    <s v=""/>
    <e v="#N/A"/>
    <n v="16500"/>
    <s v="No"/>
    <s v="V"/>
    <s v="Yes"/>
    <s v="No"/>
    <n v="0"/>
    <n v="0"/>
    <e v="#N/A"/>
    <e v="#N/A"/>
    <e v="#N/A"/>
    <m/>
    <s v="No"/>
    <m/>
    <m/>
    <m/>
    <x v="4"/>
    <n v="1918"/>
    <n v="312.85000000000002"/>
    <s v="Ok"/>
    <e v="#N/A"/>
    <e v="#N/A"/>
  </r>
  <r>
    <n v="1919"/>
    <s v="Nassau"/>
    <s v="45-2N-28-525C-0034-0000"/>
    <n v="850.63"/>
    <n v="2017"/>
    <n v="850.63"/>
    <n v="850.63"/>
    <n v="0"/>
    <m/>
    <s v="FERNANDINA BEACH"/>
    <s v="Florida"/>
    <n v="32034"/>
    <s v="CHRISTOPHER LN"/>
    <s v="FERNANDINA BEACH FL 32034"/>
    <n v="-81.540146962535403"/>
    <n v="30.547311757482699"/>
    <s v="PARKER JAMES O"/>
    <n v="0"/>
    <s v="VACANT RESIDENTIAL"/>
    <n v="8001"/>
    <s v="Residential-Vacant Land"/>
    <n v="2017"/>
    <n v="50000"/>
    <n v="2017"/>
    <n v="50000"/>
    <n v="756.94"/>
    <n v="0.88985810516911001"/>
    <s v="No"/>
    <s v="No"/>
    <s v="No"/>
    <s v="No"/>
    <m/>
    <m/>
    <m/>
    <s v="I"/>
    <s v="I"/>
    <s v="I"/>
    <s v="I"/>
    <s v="I"/>
    <n v="0"/>
    <n v="0"/>
    <s v="No"/>
    <s v="No"/>
    <s v="No"/>
    <n v="0"/>
    <n v="0"/>
    <n v="0"/>
    <n v="0"/>
    <n v="0"/>
    <n v="0"/>
    <s v="Potential Low Risk"/>
    <s v="High"/>
    <n v="1"/>
    <s v="No"/>
    <s v="Yes"/>
    <s v="No"/>
    <s v="Without Environmental Issues"/>
    <s v="No"/>
    <s v="None"/>
    <s v="CHRISTOPHER LN"/>
    <s v="Fernandina Beach"/>
    <s v="Florida"/>
    <n v="32034"/>
    <s v="CHRISTOPHER LN FERNANDINA BEACH FL 32034"/>
    <s v=""/>
    <s v="Pass"/>
    <s v="Yes"/>
    <s v="FV&lt;$10K"/>
    <s v="N/A"/>
    <s v="No, &lt; $20K Lien"/>
    <s v="No, Lien &lt; $20K"/>
    <s v="N/A"/>
    <s v="No"/>
    <s v="No"/>
    <n v="1"/>
    <s v="No"/>
    <n v="50000"/>
    <n v="1"/>
    <n v="50000"/>
    <m/>
    <n v="0"/>
    <n v="0"/>
    <s v=""/>
    <e v="#N/A"/>
    <n v="50000"/>
    <s v="No"/>
    <s v="V"/>
    <s v="Yes"/>
    <s v="No"/>
    <n v="0"/>
    <n v="0"/>
    <n v="4253.1499999999996"/>
    <n v="-4253.1499999999996"/>
    <n v="8.5062999999999986E-2"/>
    <m/>
    <s v="No"/>
    <m/>
    <m/>
    <m/>
    <x v="1"/>
    <n v="1919"/>
    <n v="850.63"/>
    <s v="Ok"/>
    <n v="0"/>
    <n v="0"/>
  </r>
  <r>
    <n v="1920"/>
    <s v="Nassau"/>
    <s v="45-2N-28-525C-0044-0000"/>
    <n v="978.33"/>
    <n v="2017"/>
    <e v="#N/A"/>
    <e v="#N/A"/>
    <e v="#N/A"/>
    <e v="#N/A"/>
    <e v="#N/A"/>
    <e v="#N/A"/>
    <e v="#N/A"/>
    <e v="#N/A"/>
    <e v="#N/A"/>
    <e v="#N/A"/>
    <e v="#N/A"/>
    <e v="#N/A"/>
    <n v="0"/>
    <s v="VACANT RESIDENTIAL"/>
    <e v="#N/A"/>
    <e v="#N/A"/>
    <n v="2017"/>
    <n v="56100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56100"/>
    <n v="1"/>
    <n v="56100"/>
    <m/>
    <e v="#N/A"/>
    <e v="#N/A"/>
    <s v=""/>
    <e v="#N/A"/>
    <n v="56100"/>
    <s v="No"/>
    <s v="V"/>
    <s v="Yes"/>
    <s v="No"/>
    <n v="0"/>
    <n v="0"/>
    <e v="#N/A"/>
    <e v="#N/A"/>
    <e v="#N/A"/>
    <m/>
    <s v="No"/>
    <m/>
    <m/>
    <m/>
    <x v="1"/>
    <n v="1920"/>
    <n v="978.33"/>
    <s v="Ok"/>
    <e v="#N/A"/>
    <e v="#N/A"/>
  </r>
  <r>
    <n v="1921"/>
    <s v="Nassau"/>
    <s v="45-2N-28-525C-0046-0000"/>
    <n v="888.29"/>
    <n v="2017"/>
    <e v="#N/A"/>
    <e v="#N/A"/>
    <e v="#N/A"/>
    <e v="#N/A"/>
    <e v="#N/A"/>
    <e v="#N/A"/>
    <e v="#N/A"/>
    <e v="#N/A"/>
    <e v="#N/A"/>
    <e v="#N/A"/>
    <e v="#N/A"/>
    <e v="#N/A"/>
    <n v="0"/>
    <s v="VACANT RESIDENTIAL"/>
    <e v="#N/A"/>
    <e v="#N/A"/>
    <n v="2017"/>
    <n v="50600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50600"/>
    <n v="1"/>
    <n v="50600"/>
    <m/>
    <e v="#N/A"/>
    <e v="#N/A"/>
    <s v=""/>
    <e v="#N/A"/>
    <n v="50600"/>
    <s v="No"/>
    <s v="V"/>
    <s v="Yes"/>
    <s v="No"/>
    <n v="0"/>
    <n v="0"/>
    <e v="#N/A"/>
    <e v="#N/A"/>
    <e v="#N/A"/>
    <m/>
    <s v="No"/>
    <m/>
    <m/>
    <m/>
    <x v="1"/>
    <n v="1921"/>
    <n v="888.29"/>
    <s v="Ok"/>
    <e v="#N/A"/>
    <e v="#N/A"/>
  </r>
  <r>
    <n v="1922"/>
    <s v="Nassau"/>
    <s v="45-2N-28-525C-0048-0000"/>
    <n v="530.62"/>
    <n v="2017"/>
    <n v="530.62"/>
    <n v="530.62"/>
    <n v="0"/>
    <n v="94390"/>
    <s v="FERNANDINA BEACH"/>
    <s v="Florida"/>
    <n v="32034"/>
    <s v="94390 DUCK LAKE DR"/>
    <s v="FERNANDINA BEACH FL 32034"/>
    <n v="-81.545841414284993"/>
    <n v="30.546803193486198"/>
    <s v="RICHARDSON MICHAEL"/>
    <n v="0"/>
    <s v="VACANT RESIDENTIAL"/>
    <n v="8001"/>
    <s v="Residential-Vacant Land"/>
    <n v="2017"/>
    <n v="28875"/>
    <n v="2017"/>
    <n v="32500"/>
    <n v="461.05"/>
    <n v="0.86888922392672718"/>
    <s v="No"/>
    <s v="No"/>
    <s v="No"/>
    <s v="No"/>
    <s v="No"/>
    <s v="No"/>
    <m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High"/>
    <n v="1"/>
    <s v="No"/>
    <s v="No"/>
    <s v="No"/>
    <s v="Without Environmental Issues"/>
    <s v="No"/>
    <s v="None"/>
    <s v="94390 DUCK LAKE DR"/>
    <s v="Fernandina Beach"/>
    <s v="Florida"/>
    <n v="32034"/>
    <s v="94390 DUCK LAKE DR FERNANDINA BEACH FL 32034"/>
    <s v=""/>
    <s v="Pass"/>
    <s v="No"/>
    <s v="FV&lt;$10K"/>
    <s v="N/A"/>
    <s v="No, &lt; $20K Lien"/>
    <s v="No, Lien &lt; $20K"/>
    <s v="N/A"/>
    <s v="No"/>
    <s v="No"/>
    <n v="1"/>
    <s v="No"/>
    <n v="28875"/>
    <n v="1"/>
    <n v="28875"/>
    <m/>
    <n v="0"/>
    <n v="0"/>
    <s v=""/>
    <e v="#N/A"/>
    <n v="28875"/>
    <s v="No"/>
    <s v="V"/>
    <s v="Yes"/>
    <s v="No"/>
    <n v="0"/>
    <n v="0"/>
    <n v="2653.1"/>
    <n v="-2653.1"/>
    <n v="9.1882251082251079E-2"/>
    <m/>
    <s v="No"/>
    <m/>
    <m/>
    <m/>
    <x v="4"/>
    <n v="1922"/>
    <n v="530.62"/>
    <s v="Ok"/>
    <n v="0"/>
    <n v="0"/>
  </r>
  <r>
    <n v="1923"/>
    <s v="Nassau"/>
    <s v="45-2N-28-525C-0049-0000"/>
    <n v="651.71"/>
    <n v="2017"/>
    <e v="#N/A"/>
    <e v="#N/A"/>
    <e v="#N/A"/>
    <e v="#N/A"/>
    <e v="#N/A"/>
    <e v="#N/A"/>
    <e v="#N/A"/>
    <e v="#N/A"/>
    <e v="#N/A"/>
    <e v="#N/A"/>
    <e v="#N/A"/>
    <e v="#N/A"/>
    <n v="0"/>
    <s v="VACANT RESIDENTIAL"/>
    <e v="#N/A"/>
    <e v="#N/A"/>
    <n v="2017"/>
    <n v="36575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36575"/>
    <n v="1"/>
    <n v="36575"/>
    <m/>
    <e v="#N/A"/>
    <e v="#N/A"/>
    <s v=""/>
    <e v="#N/A"/>
    <n v="36575"/>
    <s v="No"/>
    <s v="V"/>
    <s v="Yes"/>
    <s v="No"/>
    <n v="0"/>
    <n v="0"/>
    <e v="#N/A"/>
    <e v="#N/A"/>
    <e v="#N/A"/>
    <m/>
    <s v="No"/>
    <m/>
    <m/>
    <m/>
    <x v="1"/>
    <n v="1923"/>
    <n v="651.71"/>
    <s v="Ok"/>
    <e v="#N/A"/>
    <e v="#N/A"/>
  </r>
  <r>
    <n v="1924"/>
    <s v="Nassau"/>
    <s v="45-2N-28-525D-0001-0000"/>
    <n v="1548.29"/>
    <n v="2017"/>
    <e v="#N/A"/>
    <e v="#N/A"/>
    <e v="#N/A"/>
    <e v="#N/A"/>
    <e v="#N/A"/>
    <e v="#N/A"/>
    <e v="#N/A"/>
    <e v="#N/A"/>
    <e v="#N/A"/>
    <e v="#N/A"/>
    <e v="#N/A"/>
    <e v="#N/A"/>
    <n v="0"/>
    <s v="VACANT RESIDENTIAL"/>
    <e v="#N/A"/>
    <e v="#N/A"/>
    <n v="2017"/>
    <n v="89705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89705"/>
    <n v="1"/>
    <n v="89705"/>
    <m/>
    <e v="#N/A"/>
    <e v="#N/A"/>
    <s v=""/>
    <e v="#N/A"/>
    <n v="89705"/>
    <s v="No"/>
    <s v="V"/>
    <s v="Yes"/>
    <s v="No"/>
    <n v="0"/>
    <n v="0"/>
    <e v="#N/A"/>
    <e v="#N/A"/>
    <e v="#N/A"/>
    <m/>
    <s v="No"/>
    <m/>
    <m/>
    <m/>
    <x v="1"/>
    <n v="1924"/>
    <n v="1548.29"/>
    <s v="Ok"/>
    <e v="#N/A"/>
    <e v="#N/A"/>
  </r>
  <r>
    <n v="1925"/>
    <s v="Nassau"/>
    <s v="45-2N-28-525D-0003-0000"/>
    <n v="970.45"/>
    <n v="2017"/>
    <n v="970.45"/>
    <n v="970.45"/>
    <n v="0"/>
    <m/>
    <s v="FERNANDINA BEACH"/>
    <s v="Florida"/>
    <n v="32034"/>
    <s v="PALM CR"/>
    <s v="FERNANDINA BEACH FL 32034"/>
    <n v="-81.547956480410903"/>
    <n v="30.546670618297401"/>
    <s v="NYREN GERALD PAUL"/>
    <n v="0"/>
    <s v="VACANT RESIDENTIAL"/>
    <n v="8001"/>
    <s v="Residential-Vacant Land"/>
    <n v="2017"/>
    <n v="55633"/>
    <n v="2017"/>
    <n v="59500"/>
    <n v="867.73"/>
    <n v="0.89415219743417995"/>
    <m/>
    <s v="No"/>
    <s v="No"/>
    <m/>
    <s v="No"/>
    <s v="No"/>
    <s v="No"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High"/>
    <n v="0"/>
    <s v="No"/>
    <s v="No"/>
    <s v="No"/>
    <s v="Without Environmental Issues"/>
    <s v="No"/>
    <s v="None"/>
    <s v="PALM CR"/>
    <s v="Fernandina Beach"/>
    <s v="Florida"/>
    <n v="32034"/>
    <s v="PALM CR FERNANDINA BEACH FL 32034"/>
    <s v=""/>
    <s v="Pass"/>
    <s v="No"/>
    <s v="FV&lt;$10K"/>
    <s v="N/A"/>
    <s v="No, &lt; $20K Lien"/>
    <s v="No, Lien &lt; $20K"/>
    <s v="N/A"/>
    <s v="No"/>
    <s v="No"/>
    <n v="0"/>
    <s v="No"/>
    <n v="55633"/>
    <n v="1"/>
    <n v="55633"/>
    <m/>
    <n v="0"/>
    <n v="0"/>
    <s v=""/>
    <e v="#N/A"/>
    <n v="55633"/>
    <s v="No"/>
    <s v="V"/>
    <s v="Yes"/>
    <s v="No"/>
    <n v="0"/>
    <n v="0"/>
    <n v="3881.8"/>
    <n v="-3881.8"/>
    <n v="6.9775133463951255E-2"/>
    <m/>
    <s v="No"/>
    <m/>
    <m/>
    <m/>
    <x v="1"/>
    <n v="1925"/>
    <n v="970.45"/>
    <s v="Ok"/>
    <n v="0"/>
    <n v="0"/>
  </r>
  <r>
    <n v="1926"/>
    <s v="Nassau"/>
    <s v="45-2N-28-525D-0018-0000"/>
    <n v="1255.43"/>
    <n v="2017"/>
    <n v="1255.43"/>
    <n v="1255.43"/>
    <n v="0"/>
    <n v="94245"/>
    <s v="FERNANDINA BEACH"/>
    <s v="Florida"/>
    <n v="32034"/>
    <s v="94245 PALM CIR"/>
    <s v="FERNANDINA BEACH FL 32034"/>
    <n v="0"/>
    <n v="0"/>
    <s v="PEGG R KEVIN"/>
    <n v="1"/>
    <s v="SINGLE FAMILY"/>
    <n v="1001"/>
    <s v="Single Family Residential"/>
    <n v="2017"/>
    <n v="113828"/>
    <n v="2017"/>
    <n v="113828"/>
    <n v="1131.23"/>
    <n v="0.90106975299299841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n v="0"/>
    <n v="0"/>
    <n v="0"/>
    <s v="Yes"/>
    <n v="0"/>
    <s v="No"/>
    <s v="Without Environmental Issues"/>
    <s v="No"/>
    <s v="None"/>
    <s v="94245 PALM CIR"/>
    <s v="Fernandina Beach"/>
    <s v="Florida"/>
    <n v="32034"/>
    <s v="94245 PALM CIR FERNANDINA BEACH FL 32034"/>
    <s v=""/>
    <s v="Pass"/>
    <s v="No"/>
    <s v="FV&lt;$10K"/>
    <s v="N/A"/>
    <s v="No, &lt; $20K Lien"/>
    <s v="No, Lien &lt; $20K"/>
    <s v="N/A"/>
    <s v="No"/>
    <s v="No"/>
    <n v="0"/>
    <s v="No"/>
    <n v="113828"/>
    <n v="1"/>
    <n v="113828"/>
    <m/>
    <n v="0"/>
    <n v="0"/>
    <s v=""/>
    <e v="#N/A"/>
    <n v="113828"/>
    <s v="No"/>
    <s v="S"/>
    <s v="No"/>
    <s v="Yes"/>
    <n v="0.67"/>
    <n v="76264.760000000009"/>
    <n v="5021.72"/>
    <n v="71243.040000000008"/>
    <n v="4.4116737533822961E-2"/>
    <m/>
    <s v="No"/>
    <m/>
    <m/>
    <m/>
    <x v="0"/>
    <n v="1926"/>
    <n v="1255.43"/>
    <s v="Ok"/>
    <n v="0"/>
    <n v="0"/>
  </r>
  <r>
    <n v="1927"/>
    <s v="Nassau"/>
    <s v="45-2N-28-525F-0010-0000"/>
    <n v="494.57"/>
    <n v="2017"/>
    <n v="494.57"/>
    <n v="494.57"/>
    <n v="0"/>
    <n v="85766"/>
    <s v="FERNANDINA BEACH"/>
    <s v="Florida"/>
    <n v="32034"/>
    <s v="85766 OWENS RD"/>
    <s v="FERNANDINA BEACH FL 32034"/>
    <n v="-81.535719886139105"/>
    <n v="30.563407227384399"/>
    <s v="ZIMMERMAN JILL E"/>
    <n v="2"/>
    <s v="MOBILE HOMES"/>
    <n v="1006"/>
    <s v="Mobile home"/>
    <n v="2017"/>
    <n v="27149"/>
    <n v="2017"/>
    <n v="29681"/>
    <n v="427.71"/>
    <n v="0.86481185676446204"/>
    <s v="No"/>
    <m/>
    <m/>
    <m/>
    <m/>
    <m/>
    <m/>
    <s v="I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85766 OWENS RD"/>
    <s v="Fernandina Beach"/>
    <s v="Florida"/>
    <n v="32034"/>
    <s v="85766 OWENS RD FERNANDINA BEACH FL 32034"/>
    <s v=""/>
    <s v="Pass"/>
    <s v="No"/>
    <s v="FV&lt;$10K"/>
    <s v="N/A"/>
    <s v="No, &lt; $20K Lien"/>
    <s v="No, Lien &lt; $20K"/>
    <s v="N/A"/>
    <s v="No"/>
    <s v="No"/>
    <n v="0"/>
    <s v="No"/>
    <n v="27149"/>
    <n v="1"/>
    <n v="27149"/>
    <m/>
    <n v="0"/>
    <n v="0"/>
    <s v=""/>
    <e v="#N/A"/>
    <n v="27149"/>
    <s v="No"/>
    <s v="R"/>
    <s v="No"/>
    <s v="No"/>
    <n v="0.35"/>
    <n v="9502.15"/>
    <n v="1978.28"/>
    <n v="7523.87"/>
    <n v="7.2867508932189032E-2"/>
    <m/>
    <s v="No"/>
    <m/>
    <m/>
    <m/>
    <x v="4"/>
    <n v="1927"/>
    <n v="494.57"/>
    <s v="Ok"/>
    <n v="0"/>
    <n v="0"/>
  </r>
  <r>
    <n v="1928"/>
    <s v="Nassau"/>
    <s v="45-2N-28-525F-0013-0000"/>
    <n v="1045.69"/>
    <n v="2017"/>
    <n v="1045.69"/>
    <n v="1045.69"/>
    <n v="0"/>
    <n v="85700"/>
    <s v="FERNANDINA BEACH"/>
    <s v="Florida"/>
    <n v="32034"/>
    <s v="85700 OWENS RD"/>
    <s v="FERNANDINA BEACH FL 32034"/>
    <n v="-81.536580902996207"/>
    <n v="30.5628004908001"/>
    <s v="AMERICAN RECOVERY CORPORATION INC OF USA"/>
    <n v="2"/>
    <s v="MOBILE HOMES"/>
    <n v="1006"/>
    <s v="Mobile home"/>
    <n v="2017"/>
    <n v="60963"/>
    <n v="2017"/>
    <n v="63145"/>
    <n v="937.3"/>
    <n v="0.89634595338962786"/>
    <s v="No"/>
    <s v="No"/>
    <s v="No"/>
    <s v="No"/>
    <m/>
    <m/>
    <m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85700 OWENS RD"/>
    <s v="Fernandina Beach"/>
    <s v="Florida"/>
    <n v="32034"/>
    <s v="85700 OWENS RD FERNANDINA BEACH FL 32034"/>
    <s v=""/>
    <s v="Pass"/>
    <s v="No"/>
    <s v="FV&lt;$10K"/>
    <s v="N/A"/>
    <s v="No, &lt; $20K Lien"/>
    <s v="No, Lien &lt; $20K"/>
    <s v="N/A"/>
    <s v="No"/>
    <s v="No"/>
    <n v="1"/>
    <s v="No"/>
    <n v="60963"/>
    <n v="1"/>
    <n v="60963"/>
    <m/>
    <n v="0"/>
    <n v="0"/>
    <s v=""/>
    <e v="#N/A"/>
    <n v="60963"/>
    <s v="No"/>
    <s v="R"/>
    <s v="No"/>
    <s v="No"/>
    <n v="0.35"/>
    <n v="21337.05"/>
    <n v="5228.4500000000007"/>
    <n v="16108.599999999999"/>
    <n v="8.5764316060561341E-2"/>
    <m/>
    <s v="No"/>
    <m/>
    <m/>
    <m/>
    <x v="0"/>
    <n v="1928"/>
    <n v="1045.69"/>
    <s v="Ok"/>
    <n v="0"/>
    <n v="0"/>
  </r>
  <r>
    <n v="1929"/>
    <s v="Nassau"/>
    <s v="45-2N-28-545K-0002-0000"/>
    <n v="428.46"/>
    <n v="2017"/>
    <n v="428.46"/>
    <n v="428.46"/>
    <n v="0"/>
    <n v="940732"/>
    <s v="FERNANDINA BEACH"/>
    <s v="Florida"/>
    <n v="32034"/>
    <s v="940732 OLD NASSAUVILLE RD"/>
    <s v="FERNANDINA BEACH FL 32034"/>
    <n v="-81.528465497607201"/>
    <n v="30.564873093171201"/>
    <s v="TRANTHAM BENJAMIN F"/>
    <n v="1"/>
    <s v="SINGLE FAMILY"/>
    <n v="1001"/>
    <s v="Single Family Residential"/>
    <n v="2017"/>
    <n v="135644"/>
    <n v="2017"/>
    <n v="140315"/>
    <n v="1446.36"/>
    <n v="3.3757176865985157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n v="0"/>
    <s v="No"/>
    <s v="Without Environmental Issues"/>
    <s v="No"/>
    <s v="None"/>
    <s v="940732 OLD NASSAUVILLE RD"/>
    <s v="Fernandina Beach"/>
    <s v="Florida"/>
    <n v="32034"/>
    <s v="940732 OLD NASSAUVILLE RD FERNANDINA BEACH FL 32034"/>
    <s v=""/>
    <s v="Pass"/>
    <s v="No"/>
    <s v="FV&lt;$10K"/>
    <s v="N/A"/>
    <s v="No, &lt; $20K Lien"/>
    <s v="No, Lien &lt; $20K"/>
    <s v="N/A"/>
    <s v="No"/>
    <s v="No"/>
    <n v="0"/>
    <s v="No"/>
    <n v="135644"/>
    <n v="1"/>
    <n v="135644"/>
    <m/>
    <n v="0"/>
    <n v="0"/>
    <s v=""/>
    <e v="#N/A"/>
    <n v="135644"/>
    <s v="No"/>
    <s v="S"/>
    <s v="No"/>
    <s v="Yes"/>
    <n v="0.67"/>
    <n v="90881.48000000001"/>
    <n v="4767.54"/>
    <n v="86113.940000000017"/>
    <n v="3.5147444781929167E-2"/>
    <m/>
    <s v="No"/>
    <m/>
    <m/>
    <m/>
    <x v="0"/>
    <n v="1929"/>
    <n v="428.46"/>
    <s v="Ok"/>
    <n v="0"/>
    <n v="0"/>
  </r>
  <r>
    <n v="1930"/>
    <s v="Nassau"/>
    <s v="45-2N-28-550A-0001-0020"/>
    <n v="495.95"/>
    <n v="2017"/>
    <n v="495.95"/>
    <n v="495.95"/>
    <n v="0"/>
    <n v="95297"/>
    <s v="FERNANDINA BEACH"/>
    <s v="Florida"/>
    <n v="32034"/>
    <s v="95297 SANTA JUANA RD"/>
    <s v="FERNANDINA BEACH FL 32034"/>
    <n v="-81.526491009417597"/>
    <n v="30.5730593558952"/>
    <s v="BAKER SHANNON L"/>
    <n v="2"/>
    <s v="MOBILE HOMES"/>
    <n v="1006"/>
    <s v="Mobile home"/>
    <n v="2017"/>
    <n v="27237"/>
    <n v="2017"/>
    <n v="29761"/>
    <n v="428.99"/>
    <n v="0.86498638975703201"/>
    <s v="No"/>
    <s v="No"/>
    <s v="No"/>
    <s v="No"/>
    <s v="No"/>
    <m/>
    <s v="No"/>
    <s v="I"/>
    <s v="I"/>
    <s v="I"/>
    <s v="I"/>
    <s v="I"/>
    <s v="I"/>
    <s v="I"/>
    <s v="No"/>
    <s v="No"/>
    <s v="No"/>
    <n v="0"/>
    <n v="0"/>
    <n v="29900"/>
    <s v="SELLER TAKE-BACK"/>
    <n v="0"/>
    <n v="1"/>
    <s v="Potential Low Risk"/>
    <s v="Minimal"/>
    <n v="0"/>
    <s v="No"/>
    <s v="No"/>
    <s v="No"/>
    <s v="Without Environmental Issues"/>
    <s v="No"/>
    <s v="None"/>
    <s v="95297 SANTA JUANA RD"/>
    <s v="Fernandina Beach"/>
    <s v="Florida"/>
    <n v="32034"/>
    <s v="95297 SANTA JUANA RD FERNANDINA BEACH FL 32034"/>
    <s v="L"/>
    <s v="Pass"/>
    <s v="No"/>
    <s v="FV&lt;$10K"/>
    <s v="N/A"/>
    <s v="No, &lt; $20K Lien"/>
    <s v="No, Lien &lt; $20K"/>
    <s v="N/A"/>
    <s v="No"/>
    <s v="No"/>
    <n v="0"/>
    <s v="No"/>
    <n v="27237"/>
    <n v="1"/>
    <n v="27237"/>
    <m/>
    <n v="0"/>
    <n v="0"/>
    <s v=""/>
    <e v="#N/A"/>
    <n v="27237"/>
    <s v="No"/>
    <s v="R"/>
    <s v="No"/>
    <s v="No"/>
    <n v="0.35"/>
    <n v="9532.9499999999989"/>
    <n v="1983.8"/>
    <n v="7549.1499999999987"/>
    <n v="7.283474685170907E-2"/>
    <m/>
    <s v="No"/>
    <m/>
    <m/>
    <m/>
    <x v="4"/>
    <n v="1930"/>
    <n v="495.95"/>
    <s v="Ok"/>
    <n v="0"/>
    <n v="0"/>
  </r>
  <r>
    <n v="1931"/>
    <s v="Nassau"/>
    <s v="45-2N-28-550A-0001-0050"/>
    <n v="857.56"/>
    <n v="2017"/>
    <n v="857.56"/>
    <n v="857.56"/>
    <n v="0"/>
    <n v="95363"/>
    <s v="FERNANDINA BEACH"/>
    <s v="Florida"/>
    <n v="32034"/>
    <s v="95363 SANTA JUANA RD"/>
    <s v="FERNANDINA BEACH FL 32034"/>
    <n v="-81.526851132842907"/>
    <n v="30.573877635495901"/>
    <s v="BAYVIEW LOAN SERVICING LLC"/>
    <n v="2"/>
    <s v="MOBILE HOMES"/>
    <n v="1006"/>
    <s v="Mobile home"/>
    <n v="2017"/>
    <n v="50424"/>
    <n v="2017"/>
    <n v="50424"/>
    <n v="763.35"/>
    <n v="0.89014179765847301"/>
    <m/>
    <m/>
    <m/>
    <m/>
    <m/>
    <m/>
    <m/>
    <n v="0"/>
    <n v="0"/>
    <n v="0"/>
    <n v="0"/>
    <n v="0"/>
    <n v="0"/>
    <n v="0"/>
    <s v="No"/>
    <s v="No"/>
    <s v="No"/>
    <n v="0"/>
    <n v="0"/>
    <n v="102393"/>
    <s v="FHA"/>
    <n v="0"/>
    <n v="0"/>
    <s v="Potential Low Risk"/>
    <n v="0"/>
    <n v="0"/>
    <s v="No"/>
    <n v="0"/>
    <s v="No"/>
    <s v="Without Environmental Issues"/>
    <s v="No"/>
    <s v="None"/>
    <s v="95363 SANTA JUANA RD"/>
    <s v="Fernandina Beach"/>
    <s v="Florida"/>
    <n v="32034"/>
    <s v="95363 SANTA JUANA RD FERNANDINA BEACH FL 32034"/>
    <s v="L"/>
    <s v="Pass"/>
    <s v="No"/>
    <s v="FV&lt;$10K"/>
    <s v="N/A"/>
    <s v="No, &lt; $20K Lien"/>
    <s v="No, Lien &lt; $20K"/>
    <s v="N/A"/>
    <s v="No"/>
    <s v="No"/>
    <n v="0"/>
    <s v="No"/>
    <n v="50424"/>
    <n v="1"/>
    <n v="50424"/>
    <m/>
    <n v="0"/>
    <n v="0"/>
    <s v=""/>
    <e v="#N/A"/>
    <n v="50424"/>
    <s v="No"/>
    <s v="R"/>
    <s v="No"/>
    <s v="No"/>
    <n v="0.35"/>
    <n v="17648.399999999998"/>
    <n v="3430.24"/>
    <n v="14218.159999999998"/>
    <n v="6.8027923211169281E-2"/>
    <m/>
    <s v="No"/>
    <m/>
    <m/>
    <m/>
    <x v="0"/>
    <n v="1931"/>
    <n v="857.56"/>
    <s v="Ok"/>
    <n v="0"/>
    <n v="0"/>
  </r>
  <r>
    <n v="1932"/>
    <s v="Nassau"/>
    <s v="45-2N-28-550A-0001-0320"/>
    <n v="137.84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31464"/>
    <e v="#N/A"/>
    <e v="#N/A"/>
    <e v="#N/A"/>
    <n v="0"/>
    <s v="Yes"/>
    <s v="No"/>
    <s v="No"/>
    <s v="No"/>
    <m/>
    <m/>
    <m/>
    <e v="#N/A"/>
    <e v="#N/A"/>
    <e v="#N/A"/>
    <e v="#N/A"/>
    <e v="#N/A"/>
    <e v="#N/A"/>
    <e v="#N/A"/>
    <s v="Yes"/>
    <s v="No"/>
    <s v="Yes"/>
    <e v="#N/A"/>
    <e v="#N/A"/>
    <e v="#N/A"/>
    <e v="#N/A"/>
    <e v="#N/A"/>
    <e v="#N/A"/>
    <e v="#N/A"/>
    <e v="#N/A"/>
    <n v="1"/>
    <s v="Yes"/>
    <e v="#N/A"/>
    <s v="No"/>
    <e v="#N/A"/>
    <s v="No"/>
    <e v="#N/A"/>
    <e v="#N/A"/>
    <e v="#N/A"/>
    <e v="#N/A"/>
    <e v="#N/A"/>
    <e v="#N/A"/>
    <e v="#N/A"/>
    <s v="Lien&lt;$150"/>
    <e v="#N/A"/>
    <s v="FV&lt;$10K"/>
    <s v="N/A"/>
    <s v="No, &lt; $20K Lien"/>
    <s v="No, Lien &lt; $20K"/>
    <s v="N/A"/>
    <s v="Yes"/>
    <s v="No"/>
    <n v="1"/>
    <s v="No"/>
    <n v="31464"/>
    <n v="1"/>
    <n v="31464"/>
    <m/>
    <e v="#N/A"/>
    <e v="#N/A"/>
    <s v=""/>
    <e v="#N/A"/>
    <n v="31464"/>
    <s v="No"/>
    <s v="R"/>
    <s v="No"/>
    <s v="Yes"/>
    <n v="0.67"/>
    <n v="21080.880000000001"/>
    <e v="#N/A"/>
    <e v="#N/A"/>
    <e v="#N/A"/>
    <m/>
    <s v="No"/>
    <m/>
    <m/>
    <m/>
    <x v="2"/>
    <n v="1932"/>
    <n v="137.84"/>
    <s v="Ok"/>
    <e v="#N/A"/>
    <e v="#N/A"/>
  </r>
  <r>
    <n v="1933"/>
    <s v="Nassau"/>
    <s v="45-2N-28-550B-0002-0120"/>
    <n v="279.72000000000003"/>
    <n v="2017"/>
    <n v="279.72000000000003"/>
    <n v="279.72000000000003"/>
    <n v="0"/>
    <n v="95364"/>
    <s v="FERNANDINA BEACH"/>
    <s v="Florida"/>
    <n v="32034"/>
    <s v="95364 CLEARWATER RD"/>
    <s v="FERNANDINA BEACH FL 32034"/>
    <n v="-81.529903244718099"/>
    <n v="30.569095556144301"/>
    <s v="OVERLY TERRY L"/>
    <n v="2"/>
    <s v="MOBILE HOMES"/>
    <n v="1006"/>
    <s v="Mobile home"/>
    <n v="2017"/>
    <n v="41130"/>
    <n v="2017"/>
    <n v="57522"/>
    <n v="229.05"/>
    <n v="0.81885456885456886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Yes"/>
    <s v="No"/>
    <s v="No"/>
    <s v="Without Environmental Issues"/>
    <s v="No"/>
    <s v="None"/>
    <s v="95364 CLEARWATER RD"/>
    <s v="Fernandina Beach"/>
    <s v="Florida"/>
    <n v="32034"/>
    <s v="95364 CLEARWATER RD FERNANDINA BEACH FL 32034"/>
    <s v=""/>
    <s v="Pass"/>
    <s v="No"/>
    <s v="FV&lt;$10K"/>
    <s v="N/A"/>
    <s v="No, &lt; $20K Lien"/>
    <s v="No, Lien &lt; $20K"/>
    <s v="N/A"/>
    <s v="No"/>
    <s v="No"/>
    <n v="1"/>
    <s v="No"/>
    <n v="41130"/>
    <n v="1"/>
    <n v="41130"/>
    <m/>
    <n v="0"/>
    <n v="0"/>
    <s v=""/>
    <e v="#N/A"/>
    <n v="41130"/>
    <s v="No"/>
    <s v="R"/>
    <s v="No"/>
    <s v="Yes"/>
    <n v="0.67"/>
    <n v="27557.100000000002"/>
    <n v="1398.6000000000001"/>
    <n v="26158.500000000004"/>
    <n v="3.4004376367614886E-2"/>
    <m/>
    <s v="No"/>
    <m/>
    <m/>
    <m/>
    <x v="0"/>
    <n v="1933"/>
    <n v="279.72000000000003"/>
    <s v="Ok"/>
    <n v="0"/>
    <n v="0"/>
  </r>
  <r>
    <n v="1934"/>
    <s v="Nassau"/>
    <s v="45-2N-28-550B-0002-0180"/>
    <n v="812.61"/>
    <n v="2017"/>
    <n v="812.61"/>
    <n v="812.61"/>
    <n v="0"/>
    <n v="95190"/>
    <s v="FERNANDINA BEACH"/>
    <s v="Florida"/>
    <n v="32034"/>
    <s v="95190 CLEARWATER RD"/>
    <s v="FERNANDINA BEACH FL 32034"/>
    <n v="-81.532035371396205"/>
    <n v="30.5674438267013"/>
    <s v="WILLIAMS OLVAN E"/>
    <n v="2"/>
    <s v="MOBILE HOMES"/>
    <n v="1006"/>
    <s v="Mobile home"/>
    <n v="2017"/>
    <n v="86782"/>
    <n v="2017"/>
    <n v="94645"/>
    <n v="721.79"/>
    <n v="0.8882366694970526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s v="Minimal"/>
    <n v="0"/>
    <s v="Yes"/>
    <n v="0"/>
    <s v="No"/>
    <s v="Without Environmental Issues"/>
    <s v="No"/>
    <s v="None"/>
    <s v="95190 CLEARWATER RD"/>
    <s v="Fernandina Beach"/>
    <s v="Florida"/>
    <n v="32034"/>
    <s v="95190 CLEARWATER RD FERNANDINA BEACH FL 32034"/>
    <s v=""/>
    <s v="Pass"/>
    <s v="No"/>
    <s v="FV&lt;$10K"/>
    <s v="N/A"/>
    <s v="No, &lt; $20K Lien"/>
    <s v="No, Lien &lt; $20K"/>
    <s v="N/A"/>
    <s v="No"/>
    <s v="No"/>
    <n v="0"/>
    <s v="No"/>
    <n v="86782"/>
    <n v="1"/>
    <n v="86782"/>
    <m/>
    <n v="0"/>
    <n v="0"/>
    <s v=""/>
    <e v="#N/A"/>
    <n v="86782"/>
    <s v="No"/>
    <s v="R"/>
    <s v="No"/>
    <s v="Yes"/>
    <n v="0.67"/>
    <n v="58143.94"/>
    <n v="3250.44"/>
    <n v="54893.5"/>
    <n v="3.745523265193243E-2"/>
    <m/>
    <s v="No"/>
    <m/>
    <m/>
    <m/>
    <x v="0"/>
    <n v="1934"/>
    <n v="812.61"/>
    <s v="Ok"/>
    <n v="0"/>
    <n v="0"/>
  </r>
  <r>
    <n v="1935"/>
    <s v="Nassau"/>
    <s v="45-2N-28-550B-0002-0281"/>
    <n v="618.94000000000005"/>
    <n v="2017"/>
    <n v="618.94000000000005"/>
    <n v="618.94000000000005"/>
    <n v="0"/>
    <n v="95096"/>
    <s v="FERNANDINA BEACH"/>
    <s v="Florida"/>
    <n v="32034"/>
    <s v="95096 MOBLEY HEIGHTS RD"/>
    <s v="FERNANDINA BEACH FL 32034"/>
    <n v="-81.533469193732998"/>
    <n v="30.564606921192201"/>
    <s v="DELAPP JULIA B"/>
    <n v="2"/>
    <s v="MOBILE HOMES"/>
    <n v="1006"/>
    <s v="Mobile home"/>
    <n v="2017"/>
    <n v="72778"/>
    <n v="2017"/>
    <n v="87604"/>
    <n v="542.71"/>
    <n v="0.87683781949785111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0"/>
    <s v="Yes"/>
    <s v="No"/>
    <s v="No"/>
    <s v="Without Environmental Issues"/>
    <s v="No"/>
    <s v="None"/>
    <s v="95096 MOBLEY HEIGHTS RD"/>
    <s v="Fernandina Beach"/>
    <s v="Florida"/>
    <n v="32034"/>
    <s v="95096 MOBLEY HEIGHTS RD FERNANDINA BEACH FL 32034"/>
    <s v=""/>
    <s v="Pass"/>
    <s v="No"/>
    <s v="FV&lt;$10K"/>
    <s v="N/A"/>
    <s v="No, &lt; $20K Lien"/>
    <s v="No, Lien &lt; $20K"/>
    <s v="N/A"/>
    <s v="No"/>
    <s v="No"/>
    <n v="0"/>
    <s v="No"/>
    <n v="72778"/>
    <n v="1"/>
    <n v="72778"/>
    <m/>
    <n v="0"/>
    <n v="0"/>
    <s v=""/>
    <e v="#N/A"/>
    <n v="72778"/>
    <s v="No"/>
    <s v="R"/>
    <s v="No"/>
    <s v="Yes"/>
    <n v="0.67"/>
    <n v="48761.26"/>
    <n v="2475.7600000000002"/>
    <n v="46285.5"/>
    <n v="3.4017972464206223E-2"/>
    <m/>
    <s v="No"/>
    <m/>
    <m/>
    <m/>
    <x v="0"/>
    <n v="1935"/>
    <n v="618.94000000000005"/>
    <s v="Ok"/>
    <n v="0"/>
    <n v="0"/>
  </r>
  <r>
    <n v="1936"/>
    <s v="Nassau"/>
    <s v="45-2N-28-550B-0002-0460"/>
    <n v="662.47"/>
    <n v="2017"/>
    <n v="662.47"/>
    <n v="662.47"/>
    <n v="0"/>
    <n v="95633"/>
    <s v="FERNANDINA BEACH"/>
    <s v="Florida"/>
    <n v="32034"/>
    <s v="95633 SPRINGHILL RD"/>
    <s v="FERNANDINA BEACH FL 32034"/>
    <n v="-81.526728455127497"/>
    <n v="30.570371919600699"/>
    <s v="DEONAS NICK D"/>
    <n v="2"/>
    <s v="MOBILE HOMES"/>
    <n v="1006"/>
    <s v="Mobile home"/>
    <n v="2017"/>
    <n v="38413"/>
    <n v="2017"/>
    <n v="38629"/>
    <n v="582.96"/>
    <n v="0.8799794707684877"/>
    <m/>
    <s v="No"/>
    <m/>
    <m/>
    <s v="No"/>
    <s v="No"/>
    <s v="No"/>
    <s v="I"/>
    <s v="I"/>
    <s v="I"/>
    <s v="I"/>
    <s v="I"/>
    <s v="I"/>
    <n v="0"/>
    <s v="No"/>
    <s v="No"/>
    <s v="No"/>
    <n v="0"/>
    <n v="0"/>
    <n v="0"/>
    <n v="0"/>
    <n v="0"/>
    <n v="1"/>
    <s v="Potential Medium Risk"/>
    <s v="Minimal"/>
    <n v="0"/>
    <s v="No"/>
    <s v="No"/>
    <s v="No"/>
    <s v="Without Environmental Issues"/>
    <s v="No"/>
    <s v="None"/>
    <s v="95633 SPRINGHILL RD"/>
    <s v="Fernandina Beach"/>
    <s v="Florida"/>
    <n v="32034"/>
    <s v="95633 SPRINGHILL RD FERNANDINA BEACH FL 32034"/>
    <s v=""/>
    <s v="Pass"/>
    <s v="No"/>
    <s v="FV&lt;$10K"/>
    <s v="N/A"/>
    <s v="No, &lt; $20K Lien"/>
    <s v="No, Lien &lt; $20K"/>
    <s v="N/A"/>
    <s v="No"/>
    <s v="No"/>
    <n v="0"/>
    <s v="No"/>
    <n v="38413"/>
    <n v="1"/>
    <n v="38413"/>
    <m/>
    <n v="0"/>
    <n v="0"/>
    <s v=""/>
    <e v="#N/A"/>
    <n v="38413"/>
    <s v="No"/>
    <s v="R"/>
    <s v="No"/>
    <s v="No"/>
    <n v="0.35"/>
    <n v="13444.55"/>
    <n v="2649.88"/>
    <n v="10794.669999999998"/>
    <n v="6.8983937729414524E-2"/>
    <m/>
    <s v="No"/>
    <m/>
    <m/>
    <m/>
    <x v="0"/>
    <n v="1936"/>
    <n v="662.47"/>
    <s v="Ok"/>
    <n v="0"/>
    <n v="0"/>
  </r>
  <r>
    <n v="1937"/>
    <s v="Nassau"/>
    <s v="45-2N-28-550B-0003-0460"/>
    <n v="583.49"/>
    <n v="2017"/>
    <n v="583.49"/>
    <n v="583.49"/>
    <n v="0"/>
    <n v="940847"/>
    <s v="FERNANDINA BEACH"/>
    <s v="Florida"/>
    <n v="32034"/>
    <s v="940847 OLD NASSAUVILLE RD"/>
    <s v="FERNANDINA BEACH FL 32034"/>
    <n v="-81.526456888737698"/>
    <n v="30.567940760948701"/>
    <s v="YAKUNOVICH IVAN"/>
    <n v="2"/>
    <s v="MOBILE HOMES"/>
    <n v="1006"/>
    <s v="Mobile home"/>
    <n v="2017"/>
    <n v="33683"/>
    <n v="2017"/>
    <n v="33683"/>
    <n v="509.93"/>
    <n v="0.87393100138819857"/>
    <s v="No"/>
    <m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n v="0"/>
    <n v="1"/>
    <s v="No"/>
    <s v="No"/>
    <s v="No"/>
    <s v="Without Environmental Issues"/>
    <s v="No"/>
    <s v="None"/>
    <s v="940847 OLD NASSAUVILLE RD"/>
    <s v="Fernandina Beach"/>
    <s v="Florida"/>
    <n v="32034"/>
    <s v="940847 OLD NASSAUVILLE RD FERNANDINA BEACH FL 32034"/>
    <s v=""/>
    <s v="Pass"/>
    <s v="No"/>
    <s v="FV&lt;$10K"/>
    <s v="N/A"/>
    <s v="No, &lt; $20K Lien"/>
    <s v="No, Lien &lt; $20K"/>
    <s v="N/A"/>
    <s v="No"/>
    <s v="No"/>
    <n v="1"/>
    <s v="No"/>
    <n v="33683"/>
    <n v="1"/>
    <n v="33683"/>
    <m/>
    <n v="0"/>
    <n v="0"/>
    <s v=""/>
    <e v="#N/A"/>
    <n v="33683"/>
    <s v="No"/>
    <s v="R"/>
    <s v="No"/>
    <s v="No"/>
    <n v="0.35"/>
    <n v="11789.05"/>
    <n v="2917.45"/>
    <n v="8871.5999999999985"/>
    <n v="8.661490959831368E-2"/>
    <m/>
    <s v="No"/>
    <m/>
    <m/>
    <m/>
    <x v="0"/>
    <n v="1937"/>
    <n v="583.49"/>
    <s v="Ok"/>
    <n v="0"/>
    <n v="0"/>
  </r>
  <r>
    <n v="1938"/>
    <s v="Nassau"/>
    <s v="45-2N-28-550B-0003-0510"/>
    <n v="667.62"/>
    <n v="2017"/>
    <n v="667.62"/>
    <n v="667.62"/>
    <n v="0"/>
    <n v="940917"/>
    <s v="FERNANDINA BEACH"/>
    <s v="Florida"/>
    <n v="32034"/>
    <s v="940917 OLD NASSAUVILLE RD"/>
    <s v="FERNANDINA BEACH FL 32034"/>
    <n v="-81.524836585305593"/>
    <n v="30.569448177056099"/>
    <s v="FIGUEROA ELIAZAR PERALTA"/>
    <n v="2"/>
    <s v="MOBILE HOMES"/>
    <n v="1006"/>
    <s v="Mobile home"/>
    <n v="2017"/>
    <n v="38822"/>
    <n v="2017"/>
    <n v="38822"/>
    <n v="587.72"/>
    <n v="0.88032114076870083"/>
    <m/>
    <s v="No"/>
    <s v="No"/>
    <s v="No"/>
    <m/>
    <m/>
    <m/>
    <s v="I"/>
    <s v="I"/>
    <s v="I"/>
    <s v="I"/>
    <s v="I"/>
    <n v="0"/>
    <n v="0"/>
    <s v="No"/>
    <s v="No"/>
    <s v="No"/>
    <n v="0"/>
    <n v="0"/>
    <n v="0"/>
    <n v="0"/>
    <n v="0"/>
    <n v="0"/>
    <s v="Potential Low Risk"/>
    <s v="Moderate"/>
    <n v="0"/>
    <s v="No"/>
    <s v="No"/>
    <s v="No"/>
    <s v="Without Environmental Issues"/>
    <s v="No"/>
    <s v="None"/>
    <s v="940917 OLD NASSAUVILLE RD"/>
    <s v="Fernandina Beach"/>
    <s v="Florida"/>
    <n v="32034"/>
    <s v="940917 OLD NASSAUVILLE RD FERNANDINA BEACH FL 32034"/>
    <s v=""/>
    <s v="Pass"/>
    <s v="No"/>
    <s v="FV&lt;$10K"/>
    <s v="N/A"/>
    <s v="No, &lt; $20K Lien"/>
    <s v="No, Lien &lt; $20K"/>
    <s v="N/A"/>
    <s v="No"/>
    <s v="No"/>
    <n v="0"/>
    <s v="No"/>
    <n v="38822"/>
    <n v="1"/>
    <n v="38822"/>
    <m/>
    <n v="0"/>
    <n v="0"/>
    <s v=""/>
    <e v="#N/A"/>
    <n v="38822"/>
    <s v="No"/>
    <s v="R"/>
    <s v="No"/>
    <s v="No"/>
    <n v="0.35"/>
    <n v="13587.699999999999"/>
    <n v="2670.48"/>
    <n v="10917.22"/>
    <n v="6.8787800731543974E-2"/>
    <m/>
    <s v="No"/>
    <m/>
    <m/>
    <m/>
    <x v="0"/>
    <n v="1938"/>
    <n v="667.62"/>
    <s v="Ok"/>
    <n v="0"/>
    <n v="0"/>
  </r>
  <r>
    <n v="1939"/>
    <s v="Nassau"/>
    <s v="45-2N-28-550C-0006-0000"/>
    <n v="527.25"/>
    <n v="2017"/>
    <n v="527.25"/>
    <n v="527.25"/>
    <n v="0"/>
    <n v="95282"/>
    <s v="FERNANDINA BEACH"/>
    <s v="Florida"/>
    <n v="32034"/>
    <s v="95282 SANTA JUANA RD"/>
    <s v="FERNANDINA BEACH FL 32034"/>
    <n v="-81.524944103691993"/>
    <n v="30.573219710265501"/>
    <s v="KING JEREMY A"/>
    <n v="2"/>
    <s v="MOBILE HOMES"/>
    <n v="1006"/>
    <s v="Mobile home"/>
    <n v="2017"/>
    <n v="62042"/>
    <n v="2017"/>
    <n v="84917"/>
    <n v="457.93"/>
    <n v="0.8685253674727359"/>
    <m/>
    <m/>
    <m/>
    <s v="No"/>
    <s v="No"/>
    <s v="No"/>
    <s v="No"/>
    <s v="I"/>
    <s v="I"/>
    <s v="I"/>
    <s v="I"/>
    <n v="0"/>
    <n v="0"/>
    <n v="0"/>
    <s v="No"/>
    <s v="No"/>
    <s v="No"/>
    <n v="0"/>
    <n v="0"/>
    <n v="0"/>
    <n v="0"/>
    <n v="0"/>
    <n v="1"/>
    <s v="Potential Low Risk"/>
    <n v="0"/>
    <n v="0"/>
    <s v="Yes"/>
    <s v="No"/>
    <s v="No"/>
    <s v="Without Environmental Issues"/>
    <s v="No"/>
    <s v="None"/>
    <s v="95282 SANTA JUANA RD"/>
    <s v="Fernandina Beach"/>
    <s v="Florida"/>
    <n v="32034"/>
    <s v="95282 SANTA JUANA RD FERNANDINA BEACH FL 32034"/>
    <s v=""/>
    <s v="Pass"/>
    <s v="No"/>
    <s v="FV&lt;$10K"/>
    <s v="N/A"/>
    <s v="No, &lt; $20K Lien"/>
    <s v="No, Lien &lt; $20K"/>
    <s v="N/A"/>
    <s v="No"/>
    <s v="No"/>
    <n v="0"/>
    <s v="No"/>
    <n v="62042"/>
    <n v="1"/>
    <n v="62042"/>
    <m/>
    <n v="0"/>
    <n v="0"/>
    <s v=""/>
    <e v="#N/A"/>
    <n v="62042"/>
    <s v="No"/>
    <s v="R"/>
    <s v="No"/>
    <s v="Yes"/>
    <n v="0.67"/>
    <n v="41568.14"/>
    <n v="2109"/>
    <n v="39459.14"/>
    <n v="3.3993101447406596E-2"/>
    <m/>
    <s v="No"/>
    <m/>
    <m/>
    <m/>
    <x v="0"/>
    <n v="1939"/>
    <n v="527.25"/>
    <s v="Ok"/>
    <n v="0"/>
    <n v="0"/>
  </r>
  <r>
    <n v="1940"/>
    <s v="Nassau"/>
    <s v="45-2N-28-550D-0004-0000"/>
    <n v="526.11"/>
    <n v="2017"/>
    <n v="526.11"/>
    <n v="526.11"/>
    <n v="0"/>
    <n v="85735"/>
    <s v="FERNANDINA BEACH"/>
    <s v="Florida"/>
    <n v="32034"/>
    <s v="85735 LONNIE CREWS RD"/>
    <s v="FERNANDINA BEACH FL 32034"/>
    <n v="-81.537689684020904"/>
    <n v="30.565091286386"/>
    <s v="THORNTON BILLY J"/>
    <n v="2"/>
    <s v="MOBILE HOMES"/>
    <n v="1006"/>
    <s v="Mobile home"/>
    <n v="2017"/>
    <n v="61880"/>
    <n v="2017"/>
    <n v="76482"/>
    <n v="456.87"/>
    <n v="0.86839254148372014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Yes"/>
    <s v="Yes"/>
    <s v="No"/>
    <s v="Without Environmental Issues"/>
    <s v="No"/>
    <s v="None"/>
    <s v="85735 LONNIE CREWS RD"/>
    <s v="Fernandina Beach"/>
    <s v="Florida"/>
    <n v="32034"/>
    <s v="85735 LONNIE CREWS RD FERNANDINA BEACH FL 32034"/>
    <s v=""/>
    <s v="Pass"/>
    <s v="Yes"/>
    <s v="FV&lt;$10K"/>
    <s v="N/A"/>
    <s v="No, &lt; $20K Lien"/>
    <s v="No, Lien &lt; $20K"/>
    <s v="N/A"/>
    <s v="No"/>
    <s v="No"/>
    <n v="1"/>
    <s v="No"/>
    <n v="61880"/>
    <n v="1"/>
    <n v="61880"/>
    <m/>
    <n v="0"/>
    <n v="0"/>
    <s v=""/>
    <e v="#N/A"/>
    <n v="61880"/>
    <s v="No"/>
    <s v="R"/>
    <s v="No"/>
    <s v="Yes"/>
    <n v="0.67"/>
    <n v="41459.600000000006"/>
    <n v="2630.55"/>
    <n v="38829.050000000003"/>
    <n v="4.2510504201680677E-2"/>
    <m/>
    <s v="No"/>
    <m/>
    <m/>
    <m/>
    <x v="0"/>
    <n v="1940"/>
    <n v="526.11"/>
    <s v="Ok"/>
    <n v="0"/>
    <n v="0"/>
  </r>
  <r>
    <n v="1941"/>
    <s v="Nassau"/>
    <s v="45-2N-28-550D-0009-0000"/>
    <n v="556.09"/>
    <n v="2017"/>
    <n v="556.09"/>
    <n v="556.09"/>
    <n v="0"/>
    <n v="85795"/>
    <s v="FERNANDINA BEACH"/>
    <s v="Florida"/>
    <n v="32034"/>
    <s v="85795 OWENS RD"/>
    <s v="FERNANDINA BEACH FL 32034"/>
    <n v="-81.536177514784498"/>
    <n v="30.564608390092602"/>
    <s v="BROWN JAMES"/>
    <n v="0"/>
    <s v="VACANT RESIDENTIAL"/>
    <n v="8001"/>
    <s v="Residential-Vacant Land"/>
    <n v="2017"/>
    <n v="29700"/>
    <n v="2017"/>
    <n v="35000"/>
    <n v="484.59"/>
    <n v="0.8714236904098257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85795 OWENS RD"/>
    <s v="Fernandina Beach"/>
    <s v="Florida"/>
    <n v="32034"/>
    <s v="85795 OWENS RD FERNANDINA BEACH FL 32034"/>
    <s v=""/>
    <s v="Pass"/>
    <s v="No"/>
    <s v="FV&lt;$10K"/>
    <s v="N/A"/>
    <s v="No, &lt; $20K Lien"/>
    <s v="No, Lien &lt; $20K"/>
    <s v="N/A"/>
    <s v="No"/>
    <s v="No"/>
    <n v="0"/>
    <s v="No"/>
    <n v="29700"/>
    <n v="1"/>
    <n v="29700"/>
    <m/>
    <n v="0"/>
    <n v="0"/>
    <s v=""/>
    <e v="#N/A"/>
    <n v="29700"/>
    <s v="No"/>
    <s v="V"/>
    <s v="Yes"/>
    <s v="No"/>
    <n v="0"/>
    <n v="0"/>
    <n v="2224.36"/>
    <n v="-2224.36"/>
    <n v="7.4894276094276097E-2"/>
    <m/>
    <s v="No"/>
    <m/>
    <m/>
    <m/>
    <x v="4"/>
    <n v="1941"/>
    <n v="556.09"/>
    <s v="Ok"/>
    <n v="0"/>
    <n v="0"/>
  </r>
  <r>
    <n v="1942"/>
    <s v="Nassau"/>
    <s v="45-2N-28-550D-0013-0000"/>
    <n v="503.32"/>
    <n v="2017"/>
    <n v="503.32"/>
    <n v="503.32"/>
    <n v="0"/>
    <n v="95147"/>
    <s v="FERNANDINA BEACH"/>
    <s v="Florida"/>
    <n v="32034"/>
    <s v="95147 MOBLEY HEIGHTS RD"/>
    <s v="FERNANDINA BEACH FL 32034"/>
    <n v="-81.535582163012705"/>
    <n v="30.5655093318761"/>
    <s v="HATCH DAVID J"/>
    <n v="2"/>
    <s v="MOBILE HOMES"/>
    <n v="1006"/>
    <s v="Mobile home"/>
    <n v="2017"/>
    <n v="58689"/>
    <n v="2017"/>
    <n v="70583"/>
    <n v="435.81"/>
    <n v="0.86587061908924745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2"/>
    <s v="Yes"/>
    <s v="Yes"/>
    <s v="No"/>
    <s v="Without Environmental Issues"/>
    <s v="No"/>
    <s v="None"/>
    <s v="95147 MOBLEY HEIGHTS RD"/>
    <s v="Fernandina Beach"/>
    <s v="Florida"/>
    <n v="32034"/>
    <s v="95147 MOBLEY HEIGHTS RD FERNANDINA BEACH FL 32034"/>
    <s v=""/>
    <s v="Pass"/>
    <s v="Yes"/>
    <s v="FV&lt;$10K"/>
    <s v="N/A"/>
    <s v="No, &lt; $20K Lien"/>
    <s v="No, Lien &lt; $20K"/>
    <s v="N/A"/>
    <s v="No"/>
    <s v="No"/>
    <n v="2"/>
    <s v="Yes"/>
    <n v="58689"/>
    <n v="1"/>
    <n v="58689"/>
    <m/>
    <n v="0"/>
    <n v="0"/>
    <s v=""/>
    <e v="#N/A"/>
    <n v="58689"/>
    <s v="No"/>
    <s v="R"/>
    <s v="No"/>
    <s v="Yes"/>
    <n v="0.67"/>
    <n v="39321.630000000005"/>
    <n v="3019.92"/>
    <n v="36301.710000000006"/>
    <n v="5.1456320605224148E-2"/>
    <m/>
    <s v="No"/>
    <m/>
    <m/>
    <m/>
    <x v="3"/>
    <n v="1942"/>
    <n v="503.32"/>
    <s v="Ok"/>
    <n v="0"/>
    <n v="0"/>
  </r>
  <r>
    <n v="1943"/>
    <s v="Nassau"/>
    <s v="45-2N-28-550D-0016-0000"/>
    <n v="860.86"/>
    <n v="2017"/>
    <n v="860.86"/>
    <n v="860.86"/>
    <n v="0"/>
    <n v="95187"/>
    <s v="FERNANDINA BEACH"/>
    <s v="Florida"/>
    <n v="32034"/>
    <s v="95187 MOBLEY HEIGHTS RD"/>
    <s v="FERNANDINA BEACH FL 32034"/>
    <n v="-81.536258533346697"/>
    <n v="30.5664302136244"/>
    <s v="JOHNS DONNA M"/>
    <n v="2"/>
    <s v="MOBILE HOMES"/>
    <n v="1006"/>
    <s v="Mobile home"/>
    <n v="2017"/>
    <n v="50625"/>
    <n v="2017"/>
    <n v="50625"/>
    <n v="766.4"/>
    <n v="0.89027251817949493"/>
    <m/>
    <s v="No"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95187 MOBLEY HEIGHTS RD"/>
    <s v="Fernandina Beach"/>
    <s v="Florida"/>
    <n v="32034"/>
    <s v="95187 MOBLEY HEIGHTS RD FERNANDINA BEACH FL 32034"/>
    <s v=""/>
    <s v="Pass"/>
    <s v="No"/>
    <s v="FV&lt;$10K"/>
    <s v="N/A"/>
    <s v="No, &lt; $20K Lien"/>
    <s v="No, Lien &lt; $20K"/>
    <s v="N/A"/>
    <s v="No"/>
    <s v="No"/>
    <n v="0"/>
    <s v="No"/>
    <n v="50625"/>
    <n v="1"/>
    <n v="50625"/>
    <m/>
    <n v="0"/>
    <n v="0"/>
    <s v=""/>
    <e v="#N/A"/>
    <n v="50625"/>
    <s v="No"/>
    <s v="R"/>
    <s v="No"/>
    <s v="No"/>
    <n v="0.35"/>
    <n v="17718.75"/>
    <n v="3443.44"/>
    <n v="14275.31"/>
    <n v="6.8018567901234575E-2"/>
    <m/>
    <s v="No"/>
    <m/>
    <m/>
    <m/>
    <x v="0"/>
    <n v="1943"/>
    <n v="860.86"/>
    <s v="Ok"/>
    <n v="0"/>
    <n v="0"/>
  </r>
  <r>
    <n v="1944"/>
    <s v="Nassau"/>
    <s v="45-2N-28-550E-0016-0010"/>
    <n v="628.97"/>
    <n v="2017"/>
    <n v="628.97"/>
    <n v="628.97"/>
    <n v="0"/>
    <n v="95077"/>
    <s v="FERNANDINA BEACH"/>
    <s v="Florida"/>
    <n v="32034"/>
    <s v="95077 CAROLINE WAY"/>
    <s v="FERNANDINA BEACH FL 32034"/>
    <n v="-81.540478817743903"/>
    <n v="30.5623042982401"/>
    <s v="MADDOX DAWN"/>
    <n v="2"/>
    <s v="MOBILE HOMES"/>
    <n v="1006"/>
    <s v="Mobile home"/>
    <n v="2017"/>
    <n v="75565"/>
    <n v="2017"/>
    <n v="77758"/>
    <n v="551.98"/>
    <n v="0.87759352592333495"/>
    <m/>
    <s v="No"/>
    <s v="No"/>
    <m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0"/>
    <s v="Yes"/>
    <s v="No"/>
    <s v="No"/>
    <s v="Without Environmental Issues"/>
    <s v="No"/>
    <s v="None"/>
    <s v="95077 CAROLINE WAY"/>
    <s v="Fernandina Beach"/>
    <s v="Florida"/>
    <n v="32034"/>
    <s v="95077 CAROLINE WAY FERNANDINA BEACH FL 32034"/>
    <s v=""/>
    <s v="Pass"/>
    <s v="No"/>
    <s v="FV&lt;$10K"/>
    <s v="N/A"/>
    <s v="No, &lt; $20K Lien"/>
    <s v="No, Lien &lt; $20K"/>
    <s v="N/A"/>
    <s v="No"/>
    <s v="No"/>
    <n v="0"/>
    <s v="No"/>
    <n v="75565"/>
    <n v="1"/>
    <n v="75565"/>
    <m/>
    <n v="0"/>
    <n v="0"/>
    <s v=""/>
    <e v="#N/A"/>
    <n v="75565"/>
    <s v="No"/>
    <s v="R"/>
    <s v="No"/>
    <s v="Yes"/>
    <n v="0.67"/>
    <n v="50628.55"/>
    <n v="2515.88"/>
    <n v="48112.670000000006"/>
    <n v="3.3294249983457952E-2"/>
    <m/>
    <s v="No"/>
    <m/>
    <m/>
    <m/>
    <x v="0"/>
    <n v="1944"/>
    <n v="628.97"/>
    <s v="Ok"/>
    <n v="0"/>
    <n v="0"/>
  </r>
  <r>
    <n v="1945"/>
    <s v="Nassau"/>
    <s v="45-2N-28-550E-0016-0020"/>
    <n v="1162.49"/>
    <n v="2017"/>
    <n v="1162.49"/>
    <n v="1162.49"/>
    <n v="0"/>
    <n v="95188"/>
    <s v="FERNANDINA BEACH"/>
    <s v="Florida"/>
    <n v="32034"/>
    <s v="95188 CAROLINE WAY"/>
    <s v="FERNANDINA BEACH FL 32034"/>
    <n v="-81.541342296954099"/>
    <n v="30.563284236751201"/>
    <s v="JS JACKSON PROPERTIES LLC"/>
    <n v="2"/>
    <s v="MOBILE HOMES"/>
    <n v="1006"/>
    <s v="Mobile home"/>
    <n v="2017"/>
    <n v="49981"/>
    <n v="2017"/>
    <n v="93729"/>
    <n v="1045.3"/>
    <n v="0.89919053067123156"/>
    <m/>
    <m/>
    <m/>
    <m/>
    <m/>
    <m/>
    <m/>
    <n v="0"/>
    <n v="0"/>
    <n v="0"/>
    <n v="0"/>
    <n v="0"/>
    <n v="0"/>
    <n v="0"/>
    <s v="No"/>
    <s v="No"/>
    <s v="No"/>
    <n v="0"/>
    <n v="0"/>
    <n v="80000"/>
    <s v="SELLER TAKE-BACK"/>
    <n v="0"/>
    <n v="0"/>
    <s v="Potential Low Risk"/>
    <n v="0"/>
    <n v="0"/>
    <s v="No"/>
    <n v="0"/>
    <s v="No"/>
    <s v="Without Environmental Issues"/>
    <s v="No"/>
    <s v="None"/>
    <s v="95188 CAROLINE WAY"/>
    <s v="Fernandina Beach"/>
    <s v="Florida"/>
    <n v="32034"/>
    <s v="95188 CAROLINE WAY FERNANDINA BEACH FL 32034"/>
    <s v="L"/>
    <s v="Pass"/>
    <s v="No"/>
    <s v="FV&lt;$10K"/>
    <s v="N/A"/>
    <s v="No, &lt; $20K Lien"/>
    <s v="No, Lien &lt; $20K"/>
    <s v="N/A"/>
    <s v="No"/>
    <s v="No"/>
    <n v="0"/>
    <s v="No"/>
    <n v="49981"/>
    <n v="1"/>
    <n v="49981"/>
    <m/>
    <n v="0"/>
    <n v="0"/>
    <s v=""/>
    <e v="#N/A"/>
    <n v="49981"/>
    <s v="No"/>
    <s v="R"/>
    <s v="No"/>
    <s v="No"/>
    <n v="0.35"/>
    <n v="17493.349999999999"/>
    <n v="4649.96"/>
    <n v="12843.39"/>
    <n v="9.3034553130189476E-2"/>
    <m/>
    <s v="No"/>
    <m/>
    <m/>
    <m/>
    <x v="0"/>
    <n v="1945"/>
    <n v="1162.49"/>
    <s v="Ok"/>
    <n v="0"/>
    <n v="0"/>
  </r>
  <r>
    <n v="1946"/>
    <s v="Nassau"/>
    <s v="45-2N-28-550E-0024-0000"/>
    <n v="572.66"/>
    <n v="2017"/>
    <n v="572.66"/>
    <n v="572.66"/>
    <n v="0"/>
    <n v="95195"/>
    <s v="FERNANDINA BEACH"/>
    <s v="Florida"/>
    <n v="32034"/>
    <s v="95195 BOBCAT LN"/>
    <s v="FERNANDINA BEACH FL 32034"/>
    <n v="-81.542872173188798"/>
    <n v="30.561130338021101"/>
    <s v="THORNTON KENNETH DANIEL"/>
    <n v="2"/>
    <s v="MOBILE HOMES"/>
    <n v="1006"/>
    <s v="Mobile home"/>
    <n v="2017"/>
    <n v="115671"/>
    <n v="2017"/>
    <n v="120829"/>
    <n v="1159.1300000000001"/>
    <n v="2.0241155310306294"/>
    <s v="No"/>
    <m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2"/>
    <s v="Yes"/>
    <s v="Yes"/>
    <s v="No"/>
    <s v="Without Environmental Issues"/>
    <s v="No"/>
    <s v="None"/>
    <s v="95195 BOBCAT LN"/>
    <s v="Fernandina Beach"/>
    <s v="Florida"/>
    <n v="32034"/>
    <s v="95195 BOBCAT LN FERNANDINA BEACH FL 32034"/>
    <s v=""/>
    <s v="Pass"/>
    <s v="Yes"/>
    <s v="FV&lt;$10K"/>
    <s v="N/A"/>
    <s v="No, &lt; $20K Lien"/>
    <s v="No, Lien &lt; $20K"/>
    <s v="N/A"/>
    <s v="No"/>
    <s v="No"/>
    <n v="2"/>
    <s v="Yes"/>
    <n v="115671"/>
    <n v="1"/>
    <n v="115671"/>
    <m/>
    <n v="0"/>
    <n v="0"/>
    <s v=""/>
    <e v="#N/A"/>
    <n v="115671"/>
    <s v="No"/>
    <s v="R"/>
    <s v="No"/>
    <s v="Yes"/>
    <n v="0.67"/>
    <n v="77499.570000000007"/>
    <n v="6368.31"/>
    <n v="71131.260000000009"/>
    <n v="5.505537256529295E-2"/>
    <m/>
    <s v="No"/>
    <m/>
    <m/>
    <m/>
    <x v="3"/>
    <n v="1946"/>
    <n v="572.66"/>
    <s v="Ok"/>
    <n v="0"/>
    <n v="0"/>
  </r>
  <r>
    <n v="1947"/>
    <s v="Nassau"/>
    <s v="46-2N-28-0000-0009-0000"/>
    <n v="7195.87"/>
    <n v="2017"/>
    <n v="7195.87"/>
    <n v="7195.87"/>
    <n v="0"/>
    <n v="96008"/>
    <s v="FERNANDINA BEACH"/>
    <s v="Florida"/>
    <n v="32034"/>
    <s v="96008 WADES PL"/>
    <s v="FERNANDINA BEACH FL 32034"/>
    <n v="-81.490128651967396"/>
    <n v="30.623721061311201"/>
    <s v="TESTON EILEEN"/>
    <n v="33"/>
    <s v="NIGHTCLUBS, COCKTAIL LOUNGES, BARS"/>
    <n v="2048"/>
    <s v="Nightclub (Cocktail Lounge)"/>
    <n v="2017"/>
    <n v="433274"/>
    <n v="2017"/>
    <n v="433274"/>
    <n v="6624.01"/>
    <n v="0.92052941478931671"/>
    <m/>
    <m/>
    <m/>
    <m/>
    <m/>
    <m/>
    <m/>
    <n v="0"/>
    <n v="0"/>
    <n v="0"/>
    <n v="0"/>
    <n v="0"/>
    <n v="0"/>
    <n v="0"/>
    <s v="No"/>
    <s v="No"/>
    <s v="No"/>
    <n v="0"/>
    <n v="0"/>
    <n v="250000"/>
    <s v="COMMERCIAL"/>
    <n v="0"/>
    <n v="0"/>
    <s v="Potential Low Risk"/>
    <n v="0"/>
    <n v="0"/>
    <s v="No"/>
    <n v="0"/>
    <s v="No"/>
    <s v="Without Environmental Issues"/>
    <s v="No"/>
    <s v="None"/>
    <s v="96008 WADES PL"/>
    <s v="Fernandina Beach"/>
    <s v="Florida"/>
    <n v="32034"/>
    <s v="96008 WADES PL FERNANDINA BEACH FL 32034"/>
    <s v="L"/>
    <s v="Pass"/>
    <s v="No"/>
    <s v="FV&lt;$10K"/>
    <s v="N/A"/>
    <s v="No, &lt; $20K Lien"/>
    <s v="No, Lien &lt; $20K"/>
    <s v="N/A"/>
    <s v="No"/>
    <s v="No"/>
    <n v="0"/>
    <s v="No"/>
    <n v="433274"/>
    <n v="1"/>
    <n v="433274"/>
    <m/>
    <n v="0"/>
    <n v="0"/>
    <s v=""/>
    <e v="#N/A"/>
    <n v="433274"/>
    <s v="No"/>
    <s v="C"/>
    <s v="No"/>
    <s v="No"/>
    <n v="0.3"/>
    <n v="129982.2"/>
    <n v="28783.48"/>
    <n v="101198.72"/>
    <n v="6.6432511528501589E-2"/>
    <m/>
    <s v="No"/>
    <m/>
    <m/>
    <m/>
    <x v="0"/>
    <n v="1947"/>
    <n v="7195.87"/>
    <s v="Ok"/>
    <n v="0"/>
    <n v="0"/>
  </r>
  <r>
    <n v="1948"/>
    <s v="Nassau"/>
    <s v="50-2N-28-0000-0004-0000"/>
    <n v="63.22"/>
    <n v="2017"/>
    <n v="63.22"/>
    <n v="63.22"/>
    <n v="0"/>
    <m/>
    <s v="FERNANDINA BEACH"/>
    <s v="Florida"/>
    <n v="32034"/>
    <s v="OFF AMELIA RD"/>
    <s v="FERNANDINA BEACH FL 32034"/>
    <n v="-81.4697313261277"/>
    <n v="30.594654937346402"/>
    <s v="KLARER MRS J"/>
    <n v="95"/>
    <s v="RIVERS AND LAKES, SUBMERGED LANDS"/>
    <n v="8009"/>
    <s v="Waste Land Marsh Swamp Submerged-Vacant Land"/>
    <n v="2017"/>
    <n v="1875"/>
    <n v="2017"/>
    <n v="1875"/>
    <n v="28.86"/>
    <n v="0.45650110724454285"/>
    <s v="No"/>
    <s v="No"/>
    <s v="No"/>
    <s v="No"/>
    <s v="No"/>
    <s v="No"/>
    <m/>
    <s v="I"/>
    <s v="I"/>
    <s v="I"/>
    <s v="I"/>
    <s v="I"/>
    <s v="I"/>
    <s v="I"/>
    <s v="No"/>
    <s v="No"/>
    <s v="No"/>
    <n v="0"/>
    <n v="0"/>
    <n v="0"/>
    <n v="0"/>
    <n v="0"/>
    <n v="2"/>
    <s v="Potential Low Risk"/>
    <s v="High"/>
    <n v="6"/>
    <s v="No"/>
    <s v="No"/>
    <s v="No"/>
    <s v="Without Environmental Issues"/>
    <s v="No"/>
    <s v="None"/>
    <s v="OFF AMELIA RD"/>
    <s v="Fernandina Beach"/>
    <s v="Florida"/>
    <n v="32034"/>
    <s v="OFF AMELIA RD FERNANDINA BEACH FL 32034"/>
    <s v=""/>
    <s v="Lien&lt;$150"/>
    <s v="No"/>
    <s v="FV&lt;$10K"/>
    <s v="N/A"/>
    <s v="No, &lt; $20K Lien"/>
    <s v="No, Lien &lt; $20K"/>
    <s v="N/A"/>
    <s v="No"/>
    <s v="No"/>
    <n v="6"/>
    <s v="No"/>
    <n v="1875"/>
    <n v="1"/>
    <n v="1875"/>
    <m/>
    <n v="0"/>
    <n v="0"/>
    <s v=""/>
    <e v="#N/A"/>
    <n v="1875"/>
    <s v="No"/>
    <s v="V"/>
    <s v="Yes"/>
    <s v="No"/>
    <n v="0"/>
    <n v="0"/>
    <n v="632.20000000000005"/>
    <n v="-632.20000000000005"/>
    <n v="0.33717333333333338"/>
    <m/>
    <s v="No"/>
    <m/>
    <m/>
    <m/>
    <x v="2"/>
    <n v="1948"/>
    <n v="63.22"/>
    <s v="Ok"/>
    <n v="0"/>
    <n v="0"/>
  </r>
  <r>
    <n v="1949"/>
    <s v="Nassau"/>
    <s v="51-2N-28-0000-0002-0000"/>
    <n v="49.6"/>
    <n v="2017"/>
    <n v="49.6"/>
    <n v="49.6"/>
    <n v="0"/>
    <m/>
    <s v="FERNANDINA BEACH"/>
    <s v="Florida"/>
    <n v="32034"/>
    <s v="OFF CLEMENTS RD"/>
    <s v="FERNANDINA BEACH FL 32034"/>
    <n v="-81.476832148947096"/>
    <n v="30.5960178770688"/>
    <s v="KLARER JOHN MRS"/>
    <n v="95"/>
    <s v="RIVERS AND LAKES, SUBMERGED LANDS"/>
    <n v="8009"/>
    <s v="Waste Land Marsh Swamp Submerged-Vacant Land"/>
    <n v="2017"/>
    <n v="1075"/>
    <n v="2017"/>
    <n v="1075"/>
    <n v="16.27"/>
    <n v="0.32802419354838708"/>
    <s v="No"/>
    <s v="No"/>
    <s v="No"/>
    <s v="No"/>
    <s v="No"/>
    <s v="No"/>
    <m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n v="0"/>
    <n v="6"/>
    <s v="No"/>
    <s v="No"/>
    <s v="No"/>
    <s v="Without Environmental Issues"/>
    <s v="No"/>
    <s v="None"/>
    <s v="OFF CLEMENTS RD"/>
    <s v="Fernandina Beach"/>
    <s v="Florida"/>
    <n v="32034"/>
    <s v="OFF CLEMENTS RD FERNANDINA BEACH FL 32034"/>
    <s v=""/>
    <s v="Lien&lt;$150"/>
    <s v="No"/>
    <s v="FV&lt;$10K"/>
    <s v="N/A"/>
    <s v="No, &lt; $20K Lien"/>
    <s v="No, Lien &lt; $20K"/>
    <s v="N/A"/>
    <s v="No"/>
    <s v="No"/>
    <n v="6"/>
    <s v="No"/>
    <n v="1075"/>
    <n v="1"/>
    <n v="1075"/>
    <m/>
    <n v="0"/>
    <n v="0"/>
    <s v=""/>
    <e v="#N/A"/>
    <n v="1075"/>
    <s v="No"/>
    <s v="V"/>
    <s v="Yes"/>
    <s v="No"/>
    <n v="0"/>
    <n v="0"/>
    <n v="496.00000000000006"/>
    <n v="-496.00000000000006"/>
    <n v="0.46139534883720934"/>
    <m/>
    <s v="No"/>
    <m/>
    <m/>
    <m/>
    <x v="2"/>
    <n v="1949"/>
    <n v="49.6"/>
    <s v="Ok"/>
    <n v="0"/>
    <n v="0"/>
  </r>
  <r>
    <n v="1950"/>
    <s v="Nassau"/>
    <s v="27-3N-28-1192-0009-0000"/>
    <n v="1282.19"/>
    <n v="2017"/>
    <n v="1282.19"/>
    <n v="1282.19"/>
    <n v="0"/>
    <n v="2178"/>
    <s v="FERNANDINA BEACH"/>
    <s v="Florida"/>
    <n v="32034"/>
    <s v="2178 SHELL COVE CR"/>
    <s v="FERNANDINA BEACH FL 32034"/>
    <n v="-81.443601744609595"/>
    <n v="30.6585664916967"/>
    <s v="ROBINSON CREEK 34 LLC"/>
    <n v="0"/>
    <s v="VACANT RESIDENTIAL"/>
    <n v="8001"/>
    <s v="Residential-Vacant Land"/>
    <n v="2017"/>
    <n v="58000"/>
    <n v="2017"/>
    <n v="58000"/>
    <n v="1155.98"/>
    <n v="0.90156685046677942"/>
    <s v="No"/>
    <m/>
    <m/>
    <m/>
    <m/>
    <m/>
    <m/>
    <s v="I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1"/>
    <s v="No"/>
    <s v="No"/>
    <s v="No"/>
    <s v="Without Environmental Issues"/>
    <s v="No"/>
    <s v="None"/>
    <s v="2178 SHELL COVE CR"/>
    <s v="Fernandina Beach"/>
    <s v="Florida"/>
    <n v="32034"/>
    <s v="2178 SHELL COVE CR FERNANDINA BEACH FL 32034"/>
    <s v=""/>
    <s v="Pass"/>
    <s v="No"/>
    <s v="FV&lt;$10K"/>
    <s v="N/A"/>
    <s v="No, &lt; $20K Lien"/>
    <s v="No, Lien &lt; $20K"/>
    <s v="N/A"/>
    <s v="No"/>
    <s v="No"/>
    <n v="1"/>
    <s v="No"/>
    <n v="58000"/>
    <n v="1"/>
    <n v="58000"/>
    <m/>
    <n v="0"/>
    <n v="0"/>
    <s v=""/>
    <e v="#N/A"/>
    <n v="58000"/>
    <s v="No"/>
    <s v="V"/>
    <s v="Yes"/>
    <s v="No"/>
    <n v="0"/>
    <n v="0"/>
    <n v="6410.9500000000007"/>
    <n v="-6410.9500000000007"/>
    <n v="0.11053362068965518"/>
    <m/>
    <s v="No"/>
    <m/>
    <m/>
    <m/>
    <x v="1"/>
    <n v="1950"/>
    <n v="1282.19"/>
    <s v="Ok"/>
    <n v="0"/>
    <n v="0"/>
  </r>
  <r>
    <n v="1951"/>
    <s v="Nassau"/>
    <s v="27-3N-28-1192-0018-0000"/>
    <n v="1407.21"/>
    <n v="2017"/>
    <n v="1407.21"/>
    <n v="1407.21"/>
    <n v="0"/>
    <n v="2142"/>
    <s v="FERNANDINA BEACH"/>
    <s v="Florida"/>
    <n v="32034"/>
    <s v="2142 SHELL COVE CR"/>
    <s v="FERNANDINA BEACH FL 32034"/>
    <n v="-81.443378592475099"/>
    <n v="30.6576320792717"/>
    <s v="ROBINSON CREEK 34 LLC"/>
    <n v="0"/>
    <s v="VACANT RESIDENTIAL"/>
    <n v="8001"/>
    <s v="Residential-Vacant Land"/>
    <n v="2017"/>
    <n v="63800"/>
    <n v="2017"/>
    <n v="63800"/>
    <n v="1271.57"/>
    <n v="0.90361069065740007"/>
    <s v="No"/>
    <m/>
    <m/>
    <m/>
    <m/>
    <m/>
    <m/>
    <s v="I"/>
    <n v="0"/>
    <n v="0"/>
    <n v="0"/>
    <n v="0"/>
    <n v="0"/>
    <n v="0"/>
    <s v="No"/>
    <s v="No"/>
    <s v="No"/>
    <n v="0"/>
    <n v="0"/>
    <n v="0"/>
    <n v="0"/>
    <n v="0"/>
    <n v="1"/>
    <s v="Potential High Risk"/>
    <n v="0"/>
    <n v="1"/>
    <s v="No"/>
    <s v="No"/>
    <s v="No"/>
    <s v="Without Environmental Issues"/>
    <s v="No"/>
    <s v="None"/>
    <s v="2142 SHELL COVE CR"/>
    <s v="Fernandina Beach"/>
    <s v="Florida"/>
    <n v="32034"/>
    <s v="2142 SHELL COVE CR FERNANDINA BEACH FL 32034"/>
    <s v=""/>
    <s v="Pass"/>
    <s v="No"/>
    <s v="FV&lt;$10K"/>
    <s v="N/A"/>
    <s v="No, &lt; $20K Lien"/>
    <s v="No, Lien &lt; $20K"/>
    <s v="N/A"/>
    <s v="No"/>
    <s v="No"/>
    <n v="1"/>
    <s v="No"/>
    <n v="63800"/>
    <n v="1"/>
    <n v="63800"/>
    <m/>
    <n v="0"/>
    <n v="0"/>
    <s v=""/>
    <e v="#N/A"/>
    <n v="63800"/>
    <s v="No"/>
    <s v="V"/>
    <s v="Yes"/>
    <s v="No"/>
    <n v="0"/>
    <n v="0"/>
    <n v="7036.05"/>
    <n v="-7036.05"/>
    <n v="0.11028291536050157"/>
    <m/>
    <s v="No"/>
    <m/>
    <m/>
    <m/>
    <x v="1"/>
    <n v="1951"/>
    <n v="1407.21"/>
    <s v="Ok"/>
    <n v="0"/>
    <n v="0"/>
  </r>
  <r>
    <n v="1952"/>
    <s v="Nassau"/>
    <s v="27-3N-28-1192-0019-0000"/>
    <n v="1282.19"/>
    <n v="2017"/>
    <n v="1282.19"/>
    <n v="1282.19"/>
    <n v="0"/>
    <n v="2138"/>
    <s v="FERNANDINA BEACH"/>
    <s v="Florida"/>
    <n v="32034"/>
    <s v="2138 SHELL COVE CR"/>
    <s v="FERNANDINA BEACH FL 32034"/>
    <n v="-81.443547380878698"/>
    <n v="30.657663923388199"/>
    <s v="ROBINSON CREEK 34 LLC"/>
    <n v="0"/>
    <s v="VACANT RESIDENTIAL"/>
    <n v="8001"/>
    <s v="Residential-Vacant Land"/>
    <n v="2017"/>
    <n v="58000"/>
    <n v="2017"/>
    <n v="58000"/>
    <n v="1155.98"/>
    <n v="0.90156685046677942"/>
    <s v="No"/>
    <m/>
    <m/>
    <m/>
    <m/>
    <m/>
    <m/>
    <s v="I"/>
    <n v="0"/>
    <n v="0"/>
    <n v="0"/>
    <n v="0"/>
    <n v="0"/>
    <n v="0"/>
    <s v="No"/>
    <s v="No"/>
    <s v="No"/>
    <n v="0"/>
    <n v="0"/>
    <n v="0"/>
    <n v="0"/>
    <n v="0"/>
    <n v="1"/>
    <s v="Potential High Risk"/>
    <n v="0"/>
    <n v="1"/>
    <s v="No"/>
    <s v="No"/>
    <s v="No"/>
    <s v="Without Environmental Issues"/>
    <s v="No"/>
    <s v="None"/>
    <s v="2138 SHELL COVE CR"/>
    <s v="Fernandina Beach"/>
    <s v="Florida"/>
    <n v="32034"/>
    <s v="2138 SHELL COVE CR FERNANDINA BEACH FL 32034"/>
    <s v=""/>
    <s v="Pass"/>
    <s v="No"/>
    <s v="FV&lt;$10K"/>
    <s v="N/A"/>
    <s v="No, &lt; $20K Lien"/>
    <s v="No, Lien &lt; $20K"/>
    <s v="N/A"/>
    <s v="No"/>
    <s v="No"/>
    <n v="1"/>
    <s v="No"/>
    <n v="58000"/>
    <n v="1"/>
    <n v="58000"/>
    <m/>
    <n v="0"/>
    <n v="0"/>
    <s v=""/>
    <e v="#N/A"/>
    <n v="58000"/>
    <s v="No"/>
    <s v="V"/>
    <s v="Yes"/>
    <s v="No"/>
    <n v="0"/>
    <n v="0"/>
    <n v="6410.9500000000007"/>
    <n v="-6410.9500000000007"/>
    <n v="0.11053362068965518"/>
    <m/>
    <s v="No"/>
    <m/>
    <m/>
    <m/>
    <x v="1"/>
    <n v="1952"/>
    <n v="1282.19"/>
    <s v="Ok"/>
    <n v="0"/>
    <n v="0"/>
  </r>
  <r>
    <n v="1953"/>
    <s v="Nassau"/>
    <s v="27-3N-28-1192-0026-0000"/>
    <n v="1282.19"/>
    <n v="2017"/>
    <n v="1282.19"/>
    <n v="1282.19"/>
    <n v="0"/>
    <n v="2110"/>
    <s v="FERNANDINA BEACH"/>
    <s v="Florida"/>
    <n v="32034"/>
    <s v="2110 SHELL COVE CR"/>
    <s v="FERNANDINA BEACH FL 32034"/>
    <n v="-81.444559980764197"/>
    <n v="30.657792650500902"/>
    <s v="ARTISAN HOMES LLC"/>
    <n v="0"/>
    <s v="VACANT RESIDENTIAL"/>
    <n v="8001"/>
    <s v="Residential-Vacant Land"/>
    <n v="2017"/>
    <n v="58000"/>
    <n v="2017"/>
    <n v="58000"/>
    <n v="1155.98"/>
    <n v="0.90156685046677942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2110 SHELL COVE CR"/>
    <s v="Fernandina Beach"/>
    <s v="Florida"/>
    <n v="32034"/>
    <s v="2110 SHELL COVE CR FERNANDINA BEACH FL 32034"/>
    <s v=""/>
    <s v="Pass"/>
    <s v="No"/>
    <s v="FV&lt;$10K"/>
    <s v="N/A"/>
    <s v="No, &lt; $20K Lien"/>
    <s v="No, Lien &lt; $20K"/>
    <s v="N/A"/>
    <s v="No"/>
    <s v="No"/>
    <n v="0"/>
    <s v="No"/>
    <n v="58000"/>
    <n v="1"/>
    <n v="58000"/>
    <m/>
    <n v="0"/>
    <n v="0"/>
    <s v=""/>
    <e v="#N/A"/>
    <n v="58000"/>
    <s v="No"/>
    <s v="V"/>
    <s v="Yes"/>
    <s v="No"/>
    <n v="0"/>
    <n v="0"/>
    <n v="5128.76"/>
    <n v="-5128.76"/>
    <n v="8.8426896551724143E-2"/>
    <m/>
    <s v="No"/>
    <m/>
    <m/>
    <m/>
    <x v="1"/>
    <n v="1953"/>
    <n v="1282.19"/>
    <s v="Ok"/>
    <n v="0"/>
    <n v="0"/>
  </r>
  <r>
    <n v="1954"/>
    <s v="Nassau"/>
    <s v="27-3N-28-1192-0027-0000"/>
    <n v="1282.19"/>
    <n v="2017"/>
    <n v="1282.19"/>
    <n v="1282.19"/>
    <n v="0"/>
    <n v="2106"/>
    <s v="FERNANDINA BEACH"/>
    <s v="Florida"/>
    <n v="32034"/>
    <s v="2106 SHELL COVE CR"/>
    <s v="FERNANDINA BEACH FL 32034"/>
    <n v="-81.444693875231593"/>
    <n v="30.657808622225499"/>
    <s v="ARTISAN HOMES LLC"/>
    <n v="0"/>
    <s v="VACANT RESIDENTIAL"/>
    <n v="8001"/>
    <s v="Residential-Vacant Land"/>
    <n v="2017"/>
    <n v="58000"/>
    <n v="2017"/>
    <n v="58000"/>
    <n v="1155.98"/>
    <n v="0.90156685046677942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2106 SHELL COVE CR"/>
    <s v="Fernandina Beach"/>
    <s v="Florida"/>
    <n v="32034"/>
    <s v="2106 SHELL COVE CR FERNANDINA BEACH FL 32034"/>
    <s v=""/>
    <s v="Pass"/>
    <s v="No"/>
    <s v="FV&lt;$10K"/>
    <s v="N/A"/>
    <s v="No, &lt; $20K Lien"/>
    <s v="No, Lien &lt; $20K"/>
    <s v="N/A"/>
    <s v="No"/>
    <s v="No"/>
    <n v="0"/>
    <s v="No"/>
    <n v="58000"/>
    <n v="1"/>
    <n v="58000"/>
    <m/>
    <n v="0"/>
    <n v="0"/>
    <s v=""/>
    <e v="#N/A"/>
    <n v="58000"/>
    <s v="No"/>
    <s v="V"/>
    <s v="Yes"/>
    <s v="No"/>
    <n v="0"/>
    <n v="0"/>
    <n v="5128.76"/>
    <n v="-5128.76"/>
    <n v="8.8426896551724143E-2"/>
    <m/>
    <s v="No"/>
    <m/>
    <m/>
    <m/>
    <x v="1"/>
    <n v="1954"/>
    <n v="1282.19"/>
    <s v="Ok"/>
    <n v="0"/>
    <n v="0"/>
  </r>
  <r>
    <n v="1955"/>
    <s v="Nassau"/>
    <s v="27-3N-28-1192-0028-0000"/>
    <n v="1282.19"/>
    <n v="2017"/>
    <n v="1282.19"/>
    <n v="1282.19"/>
    <n v="0"/>
    <n v="2102"/>
    <s v="FERNANDINA BEACH"/>
    <s v="Florida"/>
    <n v="32034"/>
    <s v="2102 SHELL COVE CR"/>
    <s v="FERNANDINA BEACH FL 32034"/>
    <n v="-81.444827769159502"/>
    <n v="30.657824595017999"/>
    <s v="ARTISAN HOMES LLC"/>
    <n v="0"/>
    <s v="VACANT RESIDENTIAL"/>
    <n v="8001"/>
    <s v="Residential-Vacant Land"/>
    <n v="2017"/>
    <n v="58000"/>
    <n v="2017"/>
    <n v="58000"/>
    <n v="1155.98"/>
    <n v="0.90156685046677942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2102 SHELL COVE CR"/>
    <s v="Fernandina Beach"/>
    <s v="Florida"/>
    <n v="32034"/>
    <s v="2102 SHELL COVE CR FERNANDINA BEACH FL 32034"/>
    <s v=""/>
    <s v="Pass"/>
    <s v="No"/>
    <s v="FV&lt;$10K"/>
    <s v="N/A"/>
    <s v="No, &lt; $20K Lien"/>
    <s v="No, Lien &lt; $20K"/>
    <s v="N/A"/>
    <s v="No"/>
    <s v="No"/>
    <n v="0"/>
    <s v="No"/>
    <n v="58000"/>
    <n v="1"/>
    <n v="58000"/>
    <m/>
    <n v="0"/>
    <n v="0"/>
    <s v=""/>
    <e v="#N/A"/>
    <n v="58000"/>
    <s v="No"/>
    <s v="V"/>
    <s v="Yes"/>
    <s v="No"/>
    <n v="0"/>
    <n v="0"/>
    <n v="5128.76"/>
    <n v="-5128.76"/>
    <n v="8.8426896551724143E-2"/>
    <m/>
    <s v="No"/>
    <m/>
    <m/>
    <m/>
    <x v="1"/>
    <n v="1955"/>
    <n v="1282.19"/>
    <s v="Ok"/>
    <n v="0"/>
    <n v="0"/>
  </r>
  <r>
    <n v="1956"/>
    <s v="Nassau"/>
    <s v="27-3N-28-1192-0029-0000"/>
    <n v="1282.19"/>
    <n v="2017"/>
    <n v="1282.19"/>
    <n v="1282.19"/>
    <n v="0"/>
    <n v="2101"/>
    <s v="FERNANDINA BEACH"/>
    <s v="Florida"/>
    <n v="32034"/>
    <s v="2101 SHELL COVE CR"/>
    <s v="FERNANDINA BEACH FL 32034"/>
    <n v="-81.444701188949693"/>
    <n v="30.658114798379199"/>
    <s v="MAGNOLIA HOMES INC"/>
    <n v="0"/>
    <s v="VACANT RESIDENTIAL"/>
    <n v="8001"/>
    <s v="Residential-Vacant Land"/>
    <n v="2017"/>
    <n v="58000"/>
    <n v="2017"/>
    <n v="58000"/>
    <n v="1155.98"/>
    <n v="0.90156685046677942"/>
    <m/>
    <m/>
    <m/>
    <m/>
    <m/>
    <m/>
    <m/>
    <n v="0"/>
    <n v="0"/>
    <n v="0"/>
    <n v="0"/>
    <n v="0"/>
    <n v="0"/>
    <n v="0"/>
    <s v="No"/>
    <s v="No"/>
    <s v="No"/>
    <n v="0"/>
    <n v="0"/>
    <n v="220000"/>
    <s v="COMMERCIAL"/>
    <n v="0"/>
    <n v="0"/>
    <s v="Potential Low Risk"/>
    <n v="0"/>
    <n v="0"/>
    <s v="No"/>
    <n v="0"/>
    <s v="No"/>
    <s v="Without Environmental Issues"/>
    <s v="No"/>
    <s v="None"/>
    <s v="2101 SHELL COVE CR"/>
    <s v="Fernandina Beach"/>
    <s v="Florida"/>
    <n v="32034"/>
    <s v="2101 SHELL COVE CR FERNANDINA BEACH FL 32034"/>
    <s v="L"/>
    <s v="Pass"/>
    <s v="No"/>
    <s v="FV&lt;$10K"/>
    <s v="N/A"/>
    <s v="No, &lt; $20K Lien"/>
    <s v="No, Lien &lt; $20K"/>
    <s v="N/A"/>
    <s v="No"/>
    <s v="No"/>
    <n v="0"/>
    <s v="No"/>
    <n v="58000"/>
    <n v="1"/>
    <n v="58000"/>
    <m/>
    <n v="0"/>
    <n v="0"/>
    <s v=""/>
    <e v="#N/A"/>
    <n v="58000"/>
    <s v="No"/>
    <s v="V"/>
    <s v="Yes"/>
    <s v="No"/>
    <n v="0"/>
    <n v="0"/>
    <n v="5128.76"/>
    <n v="-5128.76"/>
    <n v="8.8426896551724143E-2"/>
    <m/>
    <s v="No"/>
    <m/>
    <m/>
    <m/>
    <x v="1"/>
    <n v="1956"/>
    <n v="1282.19"/>
    <s v="Ok"/>
    <n v="0"/>
    <n v="0"/>
  </r>
  <r>
    <n v="1957"/>
    <s v="Nassau"/>
    <s v="27-3N-28-1192-0035-0000"/>
    <n v="1282.19"/>
    <n v="2017"/>
    <n v="1282.19"/>
    <n v="1282.19"/>
    <n v="0"/>
    <n v="2123"/>
    <s v="FERNANDINA BEACH"/>
    <s v="Florida"/>
    <n v="32034"/>
    <s v="2123 SHELL COVE CR"/>
    <s v="FERNANDINA BEACH FL 32034"/>
    <n v="-81.443897821685894"/>
    <n v="30.658018961196799"/>
    <s v="ROBINSON CREEK 34 LLC"/>
    <n v="0"/>
    <s v="VACANT RESIDENTIAL"/>
    <n v="8001"/>
    <s v="Residential-Vacant Land"/>
    <n v="2017"/>
    <n v="58000"/>
    <n v="2017"/>
    <n v="58000"/>
    <n v="1155.98"/>
    <n v="0.90156685046677942"/>
    <s v="No"/>
    <m/>
    <m/>
    <m/>
    <m/>
    <m/>
    <m/>
    <s v="I"/>
    <n v="0"/>
    <n v="0"/>
    <n v="0"/>
    <n v="0"/>
    <n v="0"/>
    <n v="0"/>
    <s v="No"/>
    <s v="No"/>
    <s v="No"/>
    <n v="0"/>
    <n v="0"/>
    <n v="0"/>
    <n v="0"/>
    <n v="0"/>
    <n v="1"/>
    <s v="Potential Medium Risk"/>
    <n v="0"/>
    <n v="1"/>
    <s v="No"/>
    <s v="No"/>
    <s v="No"/>
    <s v="Without Environmental Issues"/>
    <s v="No"/>
    <s v="None"/>
    <s v="2123 SHELL COVE CR"/>
    <s v="Fernandina Beach"/>
    <s v="Florida"/>
    <n v="32034"/>
    <s v="2123 SHELL COVE CR FERNANDINA BEACH FL 32034"/>
    <s v=""/>
    <s v="Pass"/>
    <s v="No"/>
    <s v="FV&lt;$10K"/>
    <s v="N/A"/>
    <s v="No, &lt; $20K Lien"/>
    <s v="No, Lien &lt; $20K"/>
    <s v="N/A"/>
    <s v="No"/>
    <s v="No"/>
    <n v="1"/>
    <s v="No"/>
    <n v="58000"/>
    <n v="1"/>
    <n v="58000"/>
    <m/>
    <n v="0"/>
    <n v="0"/>
    <s v=""/>
    <e v="#N/A"/>
    <n v="58000"/>
    <s v="No"/>
    <s v="V"/>
    <s v="Yes"/>
    <s v="No"/>
    <n v="0"/>
    <n v="0"/>
    <n v="6410.9500000000007"/>
    <n v="-6410.9500000000007"/>
    <n v="0.11053362068965518"/>
    <m/>
    <s v="No"/>
    <m/>
    <m/>
    <m/>
    <x v="1"/>
    <n v="1957"/>
    <n v="1282.19"/>
    <s v="Ok"/>
    <n v="0"/>
    <n v="0"/>
  </r>
  <r>
    <n v="1958"/>
    <s v="Nassau"/>
    <s v="37-3N-28-0740-0184-0000"/>
    <n v="2982.44"/>
    <n v="2017"/>
    <n v="2982.44"/>
    <n v="2982.44"/>
    <n v="0"/>
    <n v="96593"/>
    <s v="YULEE"/>
    <s v="Florida"/>
    <n v="32097"/>
    <s v="96593 COMMODORE POINT DR"/>
    <s v="YULEE FL 32097"/>
    <n v="-81.541095860698803"/>
    <n v="30.637977995304102"/>
    <s v="GOODFEY JEFFREY H"/>
    <n v="1"/>
    <s v="SINGLE FAMILY"/>
    <n v="1001"/>
    <s v="Single Family Residential"/>
    <n v="2017"/>
    <n v="124000"/>
    <n v="2017"/>
    <n v="124000"/>
    <n v="2728.1"/>
    <n v="0.91472083260685877"/>
    <m/>
    <m/>
    <m/>
    <m/>
    <m/>
    <m/>
    <m/>
    <n v="0"/>
    <n v="0"/>
    <n v="0"/>
    <n v="0"/>
    <n v="0"/>
    <n v="0"/>
    <n v="0"/>
    <s v="No"/>
    <s v="No"/>
    <s v="No"/>
    <n v="0"/>
    <n v="0"/>
    <n v="165000"/>
    <s v="VA"/>
    <n v="0"/>
    <n v="0"/>
    <s v="Potential Low Risk"/>
    <n v="0"/>
    <n v="0"/>
    <s v="No"/>
    <n v="0"/>
    <s v="No"/>
    <s v="Without Environmental Issues"/>
    <s v="No"/>
    <s v="None"/>
    <s v="96593 COMMODORE POINT DR"/>
    <s v="Yulee"/>
    <s v="Florida"/>
    <n v="32097"/>
    <s v="96593 COMMODORE POINT DR YULEE FL 32097"/>
    <s v="L"/>
    <s v="Pass"/>
    <s v="No"/>
    <s v="FV&lt;$10K"/>
    <s v="N/A"/>
    <s v="No, &lt; $20K Lien"/>
    <s v="No, Lien &lt; $20K"/>
    <s v="N/A"/>
    <s v="No"/>
    <s v="No"/>
    <n v="0"/>
    <s v="No"/>
    <n v="124000"/>
    <n v="1"/>
    <n v="124000"/>
    <m/>
    <n v="0"/>
    <n v="0"/>
    <s v=""/>
    <e v="#N/A"/>
    <n v="124000"/>
    <s v="No"/>
    <s v="S"/>
    <s v="No"/>
    <s v="No"/>
    <n v="0.35"/>
    <n v="43400"/>
    <n v="11929.76"/>
    <n v="31470.239999999998"/>
    <n v="9.620774193548387E-2"/>
    <m/>
    <s v="No"/>
    <m/>
    <m/>
    <m/>
    <x v="0"/>
    <n v="1958"/>
    <n v="2982.44"/>
    <s v="Ok"/>
    <n v="0"/>
    <n v="0"/>
  </r>
  <r>
    <n v="1959"/>
    <s v="Nassau"/>
    <s v="37-3N-28-0740-0212-0000"/>
    <n v="2708.01"/>
    <n v="2017"/>
    <n v="2708.01"/>
    <n v="2708.01"/>
    <n v="0"/>
    <n v="96080"/>
    <s v="YULEE"/>
    <s v="Florida"/>
    <n v="32097"/>
    <s v="96080 STONEY GLEN CT"/>
    <s v="YULEE FL 32097"/>
    <n v="-81.538594960581605"/>
    <n v="30.635979422759601"/>
    <s v="SAPIKOWSKI SANDRA KAYE"/>
    <n v="1"/>
    <s v="SINGLE FAMILY"/>
    <n v="1001"/>
    <s v="Single Family Residential"/>
    <n v="2017"/>
    <n v="136786"/>
    <n v="2017"/>
    <n v="136786"/>
    <n v="2474.35"/>
    <n v="0.91371523738834037"/>
    <s v="No"/>
    <s v="No"/>
    <m/>
    <m/>
    <s v="No"/>
    <s v="No"/>
    <m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HERON ISLES CDD"/>
    <s v="96080 STONEY GLEN CT"/>
    <s v="Yulee"/>
    <s v="Florida"/>
    <n v="32097"/>
    <s v="96080 STONEY GLEN CT YULEE FL 32097"/>
    <s v=""/>
    <s v="Pass"/>
    <s v="No"/>
    <s v="FV&lt;$10K"/>
    <s v="N/A"/>
    <s v="No, &lt; $20K Lien"/>
    <s v="No, Lien &lt; $20K"/>
    <s v="N/A"/>
    <s v="No"/>
    <s v="No"/>
    <n v="0"/>
    <s v="No"/>
    <n v="136786"/>
    <n v="1"/>
    <n v="136786"/>
    <m/>
    <n v="0"/>
    <n v="0"/>
    <s v=""/>
    <e v="#N/A"/>
    <n v="136786"/>
    <s v="No"/>
    <s v="S"/>
    <s v="No"/>
    <s v="No"/>
    <n v="0.35"/>
    <n v="47875.1"/>
    <n v="10832.04"/>
    <n v="37043.06"/>
    <n v="7.9189683154708826E-2"/>
    <m/>
    <s v="No"/>
    <m/>
    <m/>
    <m/>
    <x v="0"/>
    <n v="1959"/>
    <n v="2708.01"/>
    <s v="Ok"/>
    <n v="0"/>
    <n v="0"/>
  </r>
  <r>
    <n v="1960"/>
    <s v="Nassau"/>
    <s v="37-3N-28-0741-0542-0000"/>
    <n v="1420.31"/>
    <n v="2017"/>
    <n v="1420.31"/>
    <n v="1420.31"/>
    <n v="0"/>
    <n v="95962"/>
    <s v="YULEE"/>
    <s v="Florida"/>
    <n v="32097"/>
    <s v="95962 GRAYLON DR"/>
    <s v="YULEE FL 32097"/>
    <n v="-81.5381969931925"/>
    <n v="30.644265747538299"/>
    <s v="ESB INVESTMENTS LLC"/>
    <n v="0"/>
    <s v="VACANT RESIDENTIAL"/>
    <n v="8001"/>
    <s v="Residential-Vacant Land"/>
    <n v="2017"/>
    <n v="27500"/>
    <n v="2017"/>
    <n v="30000"/>
    <n v="1283.69"/>
    <n v="0.9038097316782957"/>
    <m/>
    <s v="No"/>
    <m/>
    <m/>
    <m/>
    <m/>
    <m/>
    <s v="I"/>
    <n v="0"/>
    <n v="0"/>
    <n v="0"/>
    <n v="0"/>
    <n v="0"/>
    <n v="0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95962 GRAYLON DR"/>
    <s v="Yulee"/>
    <s v="Florida"/>
    <n v="32097"/>
    <s v="95962 GRAYLON DR YULEE FL 32097"/>
    <s v=""/>
    <s v="Pass"/>
    <s v="No"/>
    <s v="FV&lt;$10K"/>
    <s v="N/A"/>
    <s v="No, &lt; $20K Lien"/>
    <s v="No, Lien &lt; $20K"/>
    <s v="N/A"/>
    <s v="No"/>
    <s v="No"/>
    <n v="0"/>
    <s v="No"/>
    <n v="27500"/>
    <n v="1"/>
    <n v="27500"/>
    <m/>
    <n v="0"/>
    <n v="0"/>
    <s v=""/>
    <e v="#N/A"/>
    <n v="27500"/>
    <s v="No"/>
    <s v="V"/>
    <s v="Yes"/>
    <s v="No"/>
    <n v="0"/>
    <n v="0"/>
    <n v="5681.24"/>
    <n v="-5681.24"/>
    <n v="0.20659054545454544"/>
    <m/>
    <s v="No"/>
    <m/>
    <m/>
    <m/>
    <x v="4"/>
    <n v="1960"/>
    <n v="1420.31"/>
    <s v="Ok"/>
    <n v="0"/>
    <n v="0"/>
  </r>
  <r>
    <n v="1961"/>
    <s v="Nassau"/>
    <s v="37-3N-28-0741-0543-0000"/>
    <n v="1420.31"/>
    <n v="2017"/>
    <n v="1420.31"/>
    <n v="1420.31"/>
    <n v="0"/>
    <n v="95974"/>
    <s v="YULEE"/>
    <s v="Florida"/>
    <n v="32097"/>
    <s v="95974 GRAYLON DR"/>
    <s v="YULEE FL 32097"/>
    <n v="-81.538347587393304"/>
    <n v="30.644309833539999"/>
    <s v="ESB INVESTMENTS LLC"/>
    <n v="0"/>
    <s v="VACANT RESIDENTIAL"/>
    <n v="8001"/>
    <s v="Residential-Vacant Land"/>
    <n v="2017"/>
    <n v="27500"/>
    <n v="2017"/>
    <n v="30000"/>
    <n v="1283.69"/>
    <n v="0.9038097316782957"/>
    <m/>
    <s v="No"/>
    <m/>
    <m/>
    <m/>
    <m/>
    <m/>
    <s v="I"/>
    <n v="0"/>
    <n v="0"/>
    <n v="0"/>
    <n v="0"/>
    <n v="0"/>
    <n v="0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95974 GRAYLON DR"/>
    <s v="Yulee"/>
    <s v="Florida"/>
    <n v="32097"/>
    <s v="95974 GRAYLON DR YULEE FL 32097"/>
    <s v=""/>
    <s v="Pass"/>
    <s v="No"/>
    <s v="FV&lt;$10K"/>
    <s v="N/A"/>
    <s v="No, &lt; $20K Lien"/>
    <s v="No, Lien &lt; $20K"/>
    <s v="N/A"/>
    <s v="No"/>
    <s v="No"/>
    <n v="0"/>
    <s v="No"/>
    <n v="27500"/>
    <n v="1"/>
    <n v="27500"/>
    <m/>
    <n v="0"/>
    <n v="0"/>
    <s v=""/>
    <e v="#N/A"/>
    <n v="27500"/>
    <s v="No"/>
    <s v="V"/>
    <s v="Yes"/>
    <s v="No"/>
    <n v="0"/>
    <n v="0"/>
    <n v="5681.24"/>
    <n v="-5681.24"/>
    <n v="0.20659054545454544"/>
    <m/>
    <s v="No"/>
    <m/>
    <m/>
    <m/>
    <x v="4"/>
    <n v="1961"/>
    <n v="1420.31"/>
    <s v="Ok"/>
    <n v="0"/>
    <n v="0"/>
  </r>
  <r>
    <n v="1962"/>
    <s v="Nassau"/>
    <s v="37-3N-28-0741-0544-0000"/>
    <n v="1420.31"/>
    <n v="2017"/>
    <n v="1420.31"/>
    <n v="1420.31"/>
    <n v="0"/>
    <n v="95986"/>
    <s v="YULEE"/>
    <s v="Florida"/>
    <n v="32097"/>
    <s v="95986 GRAYLON DR"/>
    <s v="YULEE FL 32097"/>
    <n v="-81.538509106792105"/>
    <n v="30.644360828931699"/>
    <s v="ESB INVESTMENTS LLC"/>
    <n v="0"/>
    <s v="VACANT RESIDENTIAL"/>
    <n v="8001"/>
    <s v="Residential-Vacant Land"/>
    <n v="2017"/>
    <n v="27500"/>
    <n v="2017"/>
    <n v="30000"/>
    <n v="1283.69"/>
    <n v="0.9038097316782957"/>
    <m/>
    <s v="No"/>
    <m/>
    <m/>
    <m/>
    <m/>
    <m/>
    <s v="I"/>
    <n v="0"/>
    <n v="0"/>
    <n v="0"/>
    <n v="0"/>
    <n v="0"/>
    <n v="0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95986 GRAYLON DR"/>
    <s v="Yulee"/>
    <s v="Florida"/>
    <n v="32097"/>
    <s v="95986 GRAYLON DR YULEE FL 32097"/>
    <s v=""/>
    <s v="Pass"/>
    <s v="No"/>
    <s v="FV&lt;$10K"/>
    <s v="N/A"/>
    <s v="No, &lt; $20K Lien"/>
    <s v="No, Lien &lt; $20K"/>
    <s v="N/A"/>
    <s v="No"/>
    <s v="No"/>
    <n v="0"/>
    <s v="No"/>
    <n v="27500"/>
    <n v="1"/>
    <n v="27500"/>
    <m/>
    <n v="0"/>
    <n v="0"/>
    <s v=""/>
    <e v="#N/A"/>
    <n v="27500"/>
    <s v="No"/>
    <s v="V"/>
    <s v="Yes"/>
    <s v="No"/>
    <n v="0"/>
    <n v="0"/>
    <n v="5681.24"/>
    <n v="-5681.24"/>
    <n v="0.20659054545454544"/>
    <m/>
    <s v="No"/>
    <m/>
    <m/>
    <m/>
    <x v="4"/>
    <n v="1962"/>
    <n v="1420.31"/>
    <s v="Ok"/>
    <n v="0"/>
    <n v="0"/>
  </r>
  <r>
    <n v="1963"/>
    <s v="Nassau"/>
    <s v="37-3N-28-0741-0570-0000"/>
    <n v="1420.31"/>
    <n v="2017"/>
    <n v="1420.31"/>
    <n v="1420.31"/>
    <n v="0"/>
    <n v="97597"/>
    <s v="YULEE"/>
    <s v="Florida"/>
    <n v="32097"/>
    <s v="97597 ALBATROSS DR"/>
    <s v="YULEE FL 32097"/>
    <n v="-81.536242177468907"/>
    <n v="30.642606275098299"/>
    <s v="ESB INVESTMENTS LLC"/>
    <n v="0"/>
    <s v="VACANT RESIDENTIAL"/>
    <n v="8001"/>
    <s v="Residential-Vacant Land"/>
    <n v="2017"/>
    <n v="27500"/>
    <n v="2017"/>
    <n v="30000"/>
    <n v="1283.69"/>
    <n v="0.9038097316782957"/>
    <m/>
    <s v="No"/>
    <m/>
    <m/>
    <m/>
    <m/>
    <m/>
    <s v="I"/>
    <n v="0"/>
    <n v="0"/>
    <n v="0"/>
    <n v="0"/>
    <n v="0"/>
    <n v="0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97597 ALBATROSS DR"/>
    <s v="Yulee"/>
    <s v="Florida"/>
    <n v="32097"/>
    <s v="97597 ALBATROSS DR YULEE FL 32097"/>
    <s v=""/>
    <s v="Pass"/>
    <s v="No"/>
    <s v="FV&lt;$10K"/>
    <s v="N/A"/>
    <s v="No, &lt; $20K Lien"/>
    <s v="No, Lien &lt; $20K"/>
    <s v="N/A"/>
    <s v="No"/>
    <s v="No"/>
    <n v="0"/>
    <s v="No"/>
    <n v="27500"/>
    <n v="1"/>
    <n v="27500"/>
    <m/>
    <n v="0"/>
    <n v="0"/>
    <s v=""/>
    <e v="#N/A"/>
    <n v="27500"/>
    <s v="No"/>
    <s v="V"/>
    <s v="Yes"/>
    <s v="No"/>
    <n v="0"/>
    <n v="0"/>
    <n v="5681.24"/>
    <n v="-5681.24"/>
    <n v="0.20659054545454544"/>
    <m/>
    <s v="No"/>
    <m/>
    <m/>
    <m/>
    <x v="4"/>
    <n v="1963"/>
    <n v="1420.31"/>
    <s v="Ok"/>
    <n v="0"/>
    <n v="0"/>
  </r>
  <r>
    <n v="1964"/>
    <s v="Nassau"/>
    <s v="37-3N-28-0743-0479-0000"/>
    <n v="1443.4"/>
    <n v="2017"/>
    <n v="1443.4"/>
    <n v="1443.4"/>
    <n v="0"/>
    <n v="97612"/>
    <s v="YULEE"/>
    <s v="Florida"/>
    <n v="32097"/>
    <s v="97612 ALBATROSS DR"/>
    <s v="YULEE FL 32097"/>
    <n v="-81.535576932420696"/>
    <n v="30.642646275028099"/>
    <s v="ESB INVESTMENTS LLC"/>
    <n v="0"/>
    <s v="VACANT RESIDENTIAL"/>
    <n v="8001"/>
    <s v="Residential-Vacant Land"/>
    <n v="2017"/>
    <n v="30000"/>
    <n v="2017"/>
    <n v="30000"/>
    <n v="1305.04"/>
    <n v="0.90414299570458634"/>
    <m/>
    <m/>
    <m/>
    <m/>
    <m/>
    <m/>
    <m/>
    <n v="0"/>
    <n v="0"/>
    <n v="0"/>
    <n v="0"/>
    <n v="0"/>
    <n v="0"/>
    <n v="0"/>
    <s v="No"/>
    <s v="No"/>
    <s v="No"/>
    <n v="0"/>
    <n v="0"/>
    <n v="171920"/>
    <s v="COMMERCIAL"/>
    <n v="0"/>
    <n v="0"/>
    <s v="Potential Low Risk"/>
    <n v="0"/>
    <n v="0"/>
    <s v="No"/>
    <n v="0"/>
    <s v="No"/>
    <s v="Without Environmental Issues"/>
    <s v="No"/>
    <s v="None"/>
    <s v="97612 ALBATROSS DR"/>
    <s v="Yulee"/>
    <s v="Florida"/>
    <n v="32097"/>
    <s v="97612 ALBATROSS DR YULEE FL 32097"/>
    <s v="L"/>
    <s v="Pass"/>
    <s v="No"/>
    <s v="FV&lt;$10K"/>
    <s v="N/A"/>
    <s v="No, &lt; $20K Lien"/>
    <s v="No, Lien &lt; $20K"/>
    <s v="N/A"/>
    <s v="No"/>
    <s v="No"/>
    <n v="0"/>
    <s v="No"/>
    <n v="30000"/>
    <n v="1"/>
    <n v="30000"/>
    <m/>
    <n v="0"/>
    <n v="0"/>
    <s v=""/>
    <e v="#N/A"/>
    <n v="30000"/>
    <s v="No"/>
    <s v="V"/>
    <s v="Yes"/>
    <s v="No"/>
    <n v="0"/>
    <n v="0"/>
    <n v="5773.6"/>
    <n v="-5773.6"/>
    <n v="0.19245333333333334"/>
    <m/>
    <s v="No"/>
    <m/>
    <m/>
    <m/>
    <x v="1"/>
    <n v="1964"/>
    <n v="1443.4"/>
    <s v="Ok"/>
    <n v="0"/>
    <n v="0"/>
  </r>
  <r>
    <n v="1965"/>
    <s v="Nassau"/>
    <s v="37-3N-28-0743-0486-0000"/>
    <n v="1443.4"/>
    <n v="2017"/>
    <n v="1443.4"/>
    <n v="1443.4"/>
    <n v="0"/>
    <n v="97654"/>
    <s v="YULEE"/>
    <s v="Florida"/>
    <n v="32097"/>
    <s v="97654 ALBATROSS DR"/>
    <s v="YULEE FL 32097"/>
    <n v="-81.535477152337904"/>
    <n v="30.6436704366672"/>
    <s v="ESB INVESTMENTS LLC"/>
    <n v="0"/>
    <s v="VACANT RESIDENTIAL"/>
    <n v="8001"/>
    <s v="Residential-Vacant Land"/>
    <n v="2017"/>
    <n v="30000"/>
    <n v="2017"/>
    <n v="30000"/>
    <n v="1305.04"/>
    <n v="0.90414299570458634"/>
    <s v="No"/>
    <m/>
    <m/>
    <m/>
    <m/>
    <m/>
    <m/>
    <s v="I"/>
    <n v="0"/>
    <n v="0"/>
    <n v="0"/>
    <n v="0"/>
    <n v="0"/>
    <n v="0"/>
    <s v="No"/>
    <s v="No"/>
    <s v="No"/>
    <n v="0"/>
    <n v="0"/>
    <n v="114300"/>
    <s v="COMMERCIAL"/>
    <n v="0"/>
    <n v="0"/>
    <s v="Potential Low Risk"/>
    <n v="0"/>
    <n v="0"/>
    <s v="No"/>
    <s v="No"/>
    <s v="No"/>
    <s v="Without Environmental Issues"/>
    <s v="No"/>
    <s v="None"/>
    <s v="97654 ALBATROSS DR"/>
    <s v="Yulee"/>
    <s v="Florida"/>
    <n v="32097"/>
    <s v="97654 ALBATROSS DR YULEE FL 32097"/>
    <s v="L"/>
    <s v="Pass"/>
    <s v="No"/>
    <s v="FV&lt;$10K"/>
    <s v="N/A"/>
    <s v="No, &lt; $20K Lien"/>
    <s v="No, Lien &lt; $20K"/>
    <s v="N/A"/>
    <s v="No"/>
    <s v="No"/>
    <n v="0"/>
    <s v="No"/>
    <n v="30000"/>
    <n v="1"/>
    <n v="30000"/>
    <m/>
    <n v="0"/>
    <n v="0"/>
    <s v=""/>
    <e v="#N/A"/>
    <n v="30000"/>
    <s v="No"/>
    <s v="V"/>
    <s v="Yes"/>
    <s v="No"/>
    <n v="0"/>
    <n v="0"/>
    <n v="5773.6"/>
    <n v="-5773.6"/>
    <n v="0.19245333333333334"/>
    <m/>
    <s v="No"/>
    <m/>
    <m/>
    <m/>
    <x v="1"/>
    <n v="1965"/>
    <n v="1443.4"/>
    <s v="Ok"/>
    <n v="0"/>
    <n v="0"/>
  </r>
  <r>
    <n v="1966"/>
    <s v="Nassau"/>
    <s v="37-3N-28-0743-0487-0000"/>
    <n v="1443.4"/>
    <n v="2017"/>
    <n v="1443.4"/>
    <n v="1443.4"/>
    <n v="0"/>
    <n v="97660"/>
    <s v="YULEE"/>
    <s v="Florida"/>
    <n v="32097"/>
    <s v="97660 ALBATROSS DR"/>
    <s v="YULEE FL 32097"/>
    <n v="-81.535552381677604"/>
    <n v="30.6438107060631"/>
    <s v="HERON ISLES JOINT VENTURE  LLP"/>
    <n v="0"/>
    <s v="VACANT RESIDENTIAL"/>
    <n v="8001"/>
    <s v="Residential-Vacant Land"/>
    <n v="2017"/>
    <n v="30000"/>
    <n v="2017"/>
    <n v="30000"/>
    <n v="1305.04"/>
    <n v="0.90414299570458634"/>
    <s v="No"/>
    <m/>
    <m/>
    <m/>
    <m/>
    <m/>
    <m/>
    <s v="I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97660 ALBATROSS DR"/>
    <s v="Yulee"/>
    <s v="Florida"/>
    <n v="32097"/>
    <s v="97660 ALBATROSS DR YULEE FL 32097"/>
    <s v=""/>
    <s v="Pass"/>
    <s v="No"/>
    <s v="FV&lt;$10K"/>
    <s v="N/A"/>
    <s v="No, &lt; $20K Lien"/>
    <s v="No, Lien &lt; $20K"/>
    <s v="N/A"/>
    <s v="No"/>
    <s v="No"/>
    <n v="0"/>
    <s v="No"/>
    <n v="30000"/>
    <n v="1"/>
    <n v="30000"/>
    <m/>
    <n v="0"/>
    <n v="0"/>
    <s v=""/>
    <e v="#N/A"/>
    <n v="30000"/>
    <s v="No"/>
    <s v="V"/>
    <s v="Yes"/>
    <s v="No"/>
    <n v="0"/>
    <n v="0"/>
    <n v="5773.6"/>
    <n v="-5773.6"/>
    <n v="0.19245333333333334"/>
    <m/>
    <s v="No"/>
    <m/>
    <m/>
    <m/>
    <x v="1"/>
    <n v="1966"/>
    <n v="1443.4"/>
    <s v="Ok"/>
    <n v="0"/>
    <n v="0"/>
  </r>
  <r>
    <n v="1967"/>
    <s v="Nassau"/>
    <s v="37-3N-28-0743-0489-0000"/>
    <n v="1443.4"/>
    <n v="2017"/>
    <n v="1443.4"/>
    <n v="1443.4"/>
    <n v="0"/>
    <n v="97672"/>
    <s v="YULEE"/>
    <s v="Florida"/>
    <n v="32097"/>
    <s v="97672 ALBATROSS DR"/>
    <s v="YULEE FL 32097"/>
    <n v="-81.535739498916698"/>
    <n v="30.644067428334498"/>
    <s v="ESB INVESTMENTS LLC"/>
    <n v="0"/>
    <s v="VACANT RESIDENTIAL"/>
    <n v="8001"/>
    <s v="Residential-Vacant Land"/>
    <n v="2017"/>
    <n v="30000"/>
    <n v="2017"/>
    <n v="30000"/>
    <n v="1305.04"/>
    <n v="0.90414299570458634"/>
    <s v="No"/>
    <m/>
    <m/>
    <m/>
    <m/>
    <m/>
    <m/>
    <s v="I"/>
    <n v="0"/>
    <n v="0"/>
    <n v="0"/>
    <n v="0"/>
    <n v="0"/>
    <n v="0"/>
    <s v="No"/>
    <s v="No"/>
    <s v="No"/>
    <n v="0"/>
    <n v="0"/>
    <n v="104400"/>
    <s v="BUILDING OR CONSTRUCTION LOAN"/>
    <n v="0"/>
    <n v="0"/>
    <s v="Potential Low Risk"/>
    <n v="0"/>
    <n v="0"/>
    <s v="No"/>
    <s v="No"/>
    <s v="No"/>
    <s v="Without Environmental Issues"/>
    <s v="No"/>
    <s v="None"/>
    <s v="97672 ALBATROSS DR"/>
    <s v="Yulee"/>
    <s v="Florida"/>
    <n v="32097"/>
    <s v="97672 ALBATROSS DR YULEE FL 32097"/>
    <s v="L"/>
    <s v="Pass"/>
    <s v="No"/>
    <s v="FV&lt;$10K"/>
    <s v="N/A"/>
    <s v="No, &lt; $20K Lien"/>
    <s v="No, Lien &lt; $20K"/>
    <s v="N/A"/>
    <s v="No"/>
    <s v="No"/>
    <n v="0"/>
    <s v="No"/>
    <n v="30000"/>
    <n v="1"/>
    <n v="30000"/>
    <m/>
    <n v="0"/>
    <n v="0"/>
    <s v=""/>
    <e v="#N/A"/>
    <n v="30000"/>
    <s v="No"/>
    <s v="V"/>
    <s v="Yes"/>
    <s v="No"/>
    <n v="0"/>
    <n v="0"/>
    <n v="5773.6"/>
    <n v="-5773.6"/>
    <n v="0.19245333333333334"/>
    <m/>
    <s v="No"/>
    <m/>
    <m/>
    <m/>
    <x v="1"/>
    <n v="1967"/>
    <n v="1443.4"/>
    <s v="Ok"/>
    <n v="0"/>
    <n v="0"/>
  </r>
  <r>
    <n v="1968"/>
    <s v="Nassau"/>
    <s v="37-3N-28-0743-0494-0000"/>
    <n v="1443.4"/>
    <n v="2017"/>
    <e v="#N/A"/>
    <e v="#N/A"/>
    <e v="#N/A"/>
    <e v="#N/A"/>
    <e v="#N/A"/>
    <e v="#N/A"/>
    <e v="#N/A"/>
    <e v="#N/A"/>
    <e v="#N/A"/>
    <e v="#N/A"/>
    <e v="#N/A"/>
    <e v="#N/A"/>
    <n v="0"/>
    <s v="VACANT RESIDENTIAL"/>
    <e v="#N/A"/>
    <e v="#N/A"/>
    <n v="2017"/>
    <n v="30000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30000"/>
    <n v="1"/>
    <n v="30000"/>
    <m/>
    <e v="#N/A"/>
    <e v="#N/A"/>
    <s v=""/>
    <e v="#N/A"/>
    <n v="30000"/>
    <s v="No"/>
    <s v="V"/>
    <s v="Yes"/>
    <s v="No"/>
    <n v="0"/>
    <n v="0"/>
    <e v="#N/A"/>
    <e v="#N/A"/>
    <e v="#N/A"/>
    <m/>
    <s v="No"/>
    <m/>
    <m/>
    <m/>
    <x v="1"/>
    <n v="1968"/>
    <n v="1443.4"/>
    <s v="Ok"/>
    <e v="#N/A"/>
    <e v="#N/A"/>
  </r>
  <r>
    <n v="1969"/>
    <s v="Nassau"/>
    <s v="37-3N-28-0743-0495-0000"/>
    <n v="1443.4"/>
    <n v="2017"/>
    <n v="1443.4"/>
    <n v="1443.4"/>
    <n v="0"/>
    <n v="97708"/>
    <s v="YULEE"/>
    <s v="Florida"/>
    <n v="32097"/>
    <s v="97708 ALBATROSS DR"/>
    <s v="YULEE FL 32097"/>
    <n v="-81.536588526769506"/>
    <n v="30.644545204086999"/>
    <s v="NEW ATLANTIC BUILDERS INC"/>
    <n v="0"/>
    <s v="VACANT RESIDENTIAL"/>
    <n v="8001"/>
    <s v="Residential-Vacant Land"/>
    <n v="2017"/>
    <n v="30000"/>
    <n v="2017"/>
    <n v="30000"/>
    <n v="1305.04"/>
    <n v="0.90414299570458634"/>
    <s v="No"/>
    <m/>
    <m/>
    <m/>
    <m/>
    <m/>
    <m/>
    <s v="I"/>
    <n v="0"/>
    <n v="0"/>
    <n v="0"/>
    <n v="0"/>
    <n v="0"/>
    <n v="0"/>
    <s v="No"/>
    <s v="No"/>
    <s v="No"/>
    <n v="0"/>
    <n v="0"/>
    <n v="174511"/>
    <s v="UNKNOWN"/>
    <n v="0"/>
    <n v="0"/>
    <s v="Potential Low Risk"/>
    <n v="0"/>
    <n v="0"/>
    <s v="No"/>
    <s v="No"/>
    <s v="No"/>
    <s v="Without Environmental Issues"/>
    <s v="No"/>
    <s v="None"/>
    <s v="97708 ALBATROSS DR"/>
    <s v="Yulee"/>
    <s v="Florida"/>
    <n v="32097"/>
    <s v="97708 ALBATROSS DR YULEE FL 32097"/>
    <s v="L"/>
    <s v="Pass"/>
    <s v="No"/>
    <s v="FV&lt;$10K"/>
    <s v="N/A"/>
    <s v="No, &lt; $20K Lien"/>
    <s v="No, Lien &lt; $20K"/>
    <s v="N/A"/>
    <s v="No"/>
    <s v="No"/>
    <n v="0"/>
    <s v="No"/>
    <n v="30000"/>
    <n v="1"/>
    <n v="30000"/>
    <m/>
    <n v="0"/>
    <n v="0"/>
    <s v=""/>
    <e v="#N/A"/>
    <n v="30000"/>
    <s v="No"/>
    <s v="V"/>
    <s v="Yes"/>
    <s v="No"/>
    <n v="0"/>
    <n v="0"/>
    <n v="5773.6"/>
    <n v="-5773.6"/>
    <n v="0.19245333333333334"/>
    <m/>
    <s v="No"/>
    <m/>
    <m/>
    <m/>
    <x v="1"/>
    <n v="1969"/>
    <n v="1443.4"/>
    <s v="Ok"/>
    <n v="0"/>
    <n v="0"/>
  </r>
  <r>
    <n v="1970"/>
    <s v="Nassau"/>
    <s v="37-3N-28-0743-0503-0000"/>
    <n v="1443.4"/>
    <n v="2017"/>
    <n v="1443.4"/>
    <n v="1443.4"/>
    <n v="0"/>
    <n v="97756"/>
    <s v="YULEE"/>
    <s v="Florida"/>
    <n v="32097"/>
    <s v="97756 ALBATROSS DR"/>
    <s v="YULEE FL 32097"/>
    <n v="-81.537760894478495"/>
    <n v="30.644986749929501"/>
    <s v="ESB INVESTMENTS LLC"/>
    <n v="0"/>
    <s v="VACANT RESIDENTIAL"/>
    <n v="8001"/>
    <s v="Residential-Vacant Land"/>
    <n v="2017"/>
    <n v="30000"/>
    <n v="2017"/>
    <n v="30000"/>
    <n v="1305.04"/>
    <n v="0.90414299570458634"/>
    <m/>
    <m/>
    <m/>
    <m/>
    <m/>
    <m/>
    <m/>
    <n v="0"/>
    <n v="0"/>
    <n v="0"/>
    <n v="0"/>
    <n v="0"/>
    <n v="0"/>
    <n v="0"/>
    <s v="No"/>
    <s v="No"/>
    <s v="No"/>
    <n v="0"/>
    <n v="0"/>
    <n v="171920"/>
    <s v="COMMERCIAL"/>
    <n v="0"/>
    <n v="0"/>
    <s v="Potential Low Risk"/>
    <n v="0"/>
    <n v="0"/>
    <s v="No"/>
    <n v="0"/>
    <s v="No"/>
    <s v="Without Environmental Issues"/>
    <s v="No"/>
    <s v="None"/>
    <s v="97756 ALBATROSS DR"/>
    <s v="Yulee"/>
    <s v="Florida"/>
    <n v="32097"/>
    <s v="97756 ALBATROSS DR YULEE FL 32097"/>
    <s v="L"/>
    <s v="Pass"/>
    <s v="No"/>
    <s v="FV&lt;$10K"/>
    <s v="N/A"/>
    <s v="No, &lt; $20K Lien"/>
    <s v="No, Lien &lt; $20K"/>
    <s v="N/A"/>
    <s v="No"/>
    <s v="No"/>
    <n v="0"/>
    <s v="No"/>
    <n v="30000"/>
    <n v="1"/>
    <n v="30000"/>
    <m/>
    <n v="0"/>
    <n v="0"/>
    <s v=""/>
    <e v="#N/A"/>
    <n v="30000"/>
    <s v="No"/>
    <s v="V"/>
    <s v="Yes"/>
    <s v="No"/>
    <n v="0"/>
    <n v="0"/>
    <n v="5773.6"/>
    <n v="-5773.6"/>
    <n v="0.19245333333333334"/>
    <m/>
    <s v="No"/>
    <m/>
    <m/>
    <m/>
    <x v="1"/>
    <n v="1970"/>
    <n v="1443.4"/>
    <s v="Ok"/>
    <n v="0"/>
    <n v="0"/>
  </r>
  <r>
    <n v="1971"/>
    <s v="Nassau"/>
    <s v="37-3N-28-0743-0515-0000"/>
    <n v="1443.4"/>
    <n v="2017"/>
    <n v="1443.4"/>
    <n v="1443.4"/>
    <n v="0"/>
    <n v="97717"/>
    <s v="YULEE"/>
    <s v="Florida"/>
    <n v="32097"/>
    <s v="97717 ALBATROSS DR"/>
    <s v="YULEE FL 32097"/>
    <n v="-81.537039771358394"/>
    <n v="30.644218739453098"/>
    <s v="ESB INVESTMENTS LLC"/>
    <n v="0"/>
    <s v="VACANT RESIDENTIAL"/>
    <n v="8001"/>
    <s v="Residential-Vacant Land"/>
    <n v="2017"/>
    <n v="30000"/>
    <n v="2017"/>
    <n v="30000"/>
    <n v="1305.04"/>
    <n v="0.90414299570458634"/>
    <s v="No"/>
    <m/>
    <m/>
    <m/>
    <m/>
    <m/>
    <m/>
    <s v="I"/>
    <n v="0"/>
    <n v="0"/>
    <n v="0"/>
    <n v="0"/>
    <n v="0"/>
    <n v="0"/>
    <s v="No"/>
    <s v="No"/>
    <s v="No"/>
    <n v="0"/>
    <n v="0"/>
    <n v="78170"/>
    <s v="COMMERCIAL"/>
    <n v="0"/>
    <n v="0"/>
    <s v="Potential Low Risk"/>
    <n v="0"/>
    <n v="0"/>
    <s v="No"/>
    <s v="No"/>
    <s v="No"/>
    <s v="Without Environmental Issues"/>
    <s v="No"/>
    <s v="None"/>
    <s v="97717 ALBATROSS DR"/>
    <s v="Yulee"/>
    <s v="Florida"/>
    <n v="32097"/>
    <s v="97717 ALBATROSS DR YULEE FL 32097"/>
    <s v="L"/>
    <s v="Pass"/>
    <s v="No"/>
    <s v="FV&lt;$10K"/>
    <s v="N/A"/>
    <s v="No, &lt; $20K Lien"/>
    <s v="No, Lien &lt; $20K"/>
    <s v="N/A"/>
    <s v="No"/>
    <s v="No"/>
    <n v="0"/>
    <s v="No"/>
    <n v="30000"/>
    <n v="1"/>
    <n v="30000"/>
    <m/>
    <n v="0"/>
    <n v="0"/>
    <s v=""/>
    <e v="#N/A"/>
    <n v="30000"/>
    <s v="No"/>
    <s v="V"/>
    <s v="Yes"/>
    <s v="No"/>
    <n v="0"/>
    <n v="0"/>
    <n v="5773.6"/>
    <n v="-5773.6"/>
    <n v="0.19245333333333334"/>
    <m/>
    <s v="No"/>
    <m/>
    <m/>
    <m/>
    <x v="1"/>
    <n v="1971"/>
    <n v="1443.4"/>
    <s v="Ok"/>
    <n v="0"/>
    <n v="0"/>
  </r>
  <r>
    <n v="1972"/>
    <s v="Nassau"/>
    <s v="37-3N-28-0743-0519-0000"/>
    <n v="1443.4"/>
    <n v="2017"/>
    <n v="1443.4"/>
    <n v="1443.4"/>
    <n v="0"/>
    <n v="97689"/>
    <s v="YULEE"/>
    <s v="Florida"/>
    <n v="32097"/>
    <s v="97689 ALBATROSS DR"/>
    <s v="YULEE FL 32097"/>
    <n v="-81.536416475949693"/>
    <n v="30.643973317180802"/>
    <s v="ESB INVESTMENTS LLC"/>
    <n v="0"/>
    <s v="VACANT RESIDENTIAL"/>
    <n v="8001"/>
    <s v="Residential-Vacant Land"/>
    <n v="2017"/>
    <n v="30000"/>
    <n v="2017"/>
    <n v="30000"/>
    <n v="1305.04"/>
    <n v="0.90414299570458634"/>
    <m/>
    <m/>
    <m/>
    <m/>
    <m/>
    <m/>
    <m/>
    <n v="0"/>
    <n v="0"/>
    <n v="0"/>
    <n v="0"/>
    <n v="0"/>
    <n v="0"/>
    <n v="0"/>
    <s v="No"/>
    <s v="No"/>
    <s v="No"/>
    <n v="0"/>
    <n v="0"/>
    <n v="171920"/>
    <s v="COMMERCIAL"/>
    <n v="0"/>
    <n v="0"/>
    <s v="Potential Low Risk"/>
    <n v="0"/>
    <n v="0"/>
    <s v="No"/>
    <n v="0"/>
    <s v="No"/>
    <s v="Without Environmental Issues"/>
    <s v="No"/>
    <s v="None"/>
    <s v="97689 ALBATROSS DR"/>
    <s v="Yulee"/>
    <s v="Florida"/>
    <n v="32097"/>
    <s v="97689 ALBATROSS DR YULEE FL 32097"/>
    <s v="L"/>
    <s v="Pass"/>
    <s v="No"/>
    <s v="FV&lt;$10K"/>
    <s v="N/A"/>
    <s v="No, &lt; $20K Lien"/>
    <s v="No, Lien &lt; $20K"/>
    <s v="N/A"/>
    <s v="No"/>
    <s v="No"/>
    <n v="0"/>
    <s v="No"/>
    <n v="30000"/>
    <n v="1"/>
    <n v="30000"/>
    <m/>
    <n v="0"/>
    <n v="0"/>
    <s v=""/>
    <e v="#N/A"/>
    <n v="30000"/>
    <s v="No"/>
    <s v="V"/>
    <s v="Yes"/>
    <s v="No"/>
    <n v="0"/>
    <n v="0"/>
    <n v="5773.6"/>
    <n v="-5773.6"/>
    <n v="0.19245333333333334"/>
    <m/>
    <s v="No"/>
    <m/>
    <m/>
    <m/>
    <x v="1"/>
    <n v="1972"/>
    <n v="1443.4"/>
    <s v="Ok"/>
    <n v="0"/>
    <n v="0"/>
  </r>
  <r>
    <n v="1973"/>
    <s v="Nassau"/>
    <s v="37-3N-28-0743-0520-0000"/>
    <n v="1443.4"/>
    <n v="2017"/>
    <n v="1443.4"/>
    <n v="1443.4"/>
    <n v="0"/>
    <n v="97681"/>
    <s v="YULEE"/>
    <s v="Florida"/>
    <n v="32097"/>
    <s v="97681 ALBATROSS DR"/>
    <s v="YULEE FL 32097"/>
    <n v="-81.536274264869704"/>
    <n v="30.643882067221"/>
    <s v="ESB INVESTMENTS LLC"/>
    <n v="0"/>
    <s v="VACANT RESIDENTIAL"/>
    <n v="8001"/>
    <s v="Residential-Vacant Land"/>
    <n v="2017"/>
    <n v="30000"/>
    <n v="2017"/>
    <n v="30000"/>
    <n v="1305.04"/>
    <n v="0.90414299570458634"/>
    <m/>
    <m/>
    <m/>
    <m/>
    <m/>
    <m/>
    <m/>
    <n v="0"/>
    <n v="0"/>
    <n v="0"/>
    <n v="0"/>
    <n v="0"/>
    <n v="0"/>
    <n v="0"/>
    <s v="No"/>
    <s v="No"/>
    <s v="No"/>
    <n v="0"/>
    <n v="0"/>
    <n v="171920"/>
    <s v="COMMERCIAL"/>
    <n v="0"/>
    <n v="0"/>
    <s v="Potential Low Risk"/>
    <n v="0"/>
    <n v="0"/>
    <s v="No"/>
    <n v="0"/>
    <s v="No"/>
    <s v="Without Environmental Issues"/>
    <s v="No"/>
    <s v="None"/>
    <s v="97681 ALBATROSS DR"/>
    <s v="Yulee"/>
    <s v="Florida"/>
    <n v="32097"/>
    <s v="97681 ALBATROSS DR YULEE FL 32097"/>
    <s v="L"/>
    <s v="Pass"/>
    <s v="No"/>
    <s v="FV&lt;$10K"/>
    <s v="N/A"/>
    <s v="No, &lt; $20K Lien"/>
    <s v="No, Lien &lt; $20K"/>
    <s v="N/A"/>
    <s v="No"/>
    <s v="No"/>
    <n v="0"/>
    <s v="No"/>
    <n v="30000"/>
    <n v="1"/>
    <n v="30000"/>
    <m/>
    <n v="0"/>
    <n v="0"/>
    <s v=""/>
    <e v="#N/A"/>
    <n v="30000"/>
    <s v="No"/>
    <s v="V"/>
    <s v="Yes"/>
    <s v="No"/>
    <n v="0"/>
    <n v="0"/>
    <n v="5773.6"/>
    <n v="-5773.6"/>
    <n v="0.19245333333333334"/>
    <m/>
    <s v="No"/>
    <m/>
    <m/>
    <m/>
    <x v="1"/>
    <n v="1973"/>
    <n v="1443.4"/>
    <s v="Ok"/>
    <n v="0"/>
    <n v="0"/>
  </r>
  <r>
    <n v="1974"/>
    <s v="Nassau"/>
    <s v="37-3N-28-0743-0521-0000"/>
    <n v="1443.4"/>
    <n v="2017"/>
    <n v="1443.4"/>
    <n v="1443.4"/>
    <n v="0"/>
    <n v="97669"/>
    <s v="YULEE"/>
    <s v="Florida"/>
    <n v="32097"/>
    <s v="97669 ALBATROSS DR"/>
    <s v="YULEE FL 32097"/>
    <n v="-81.536152216313994"/>
    <n v="30.643767659060401"/>
    <s v="ESB INVESTMENTS LLC"/>
    <n v="0"/>
    <s v="VACANT RESIDENTIAL"/>
    <n v="8001"/>
    <s v="Residential-Vacant Land"/>
    <n v="2017"/>
    <n v="30000"/>
    <n v="2017"/>
    <n v="30000"/>
    <n v="1305.04"/>
    <n v="0.90414299570458634"/>
    <s v="No"/>
    <m/>
    <m/>
    <m/>
    <m/>
    <m/>
    <m/>
    <s v="I"/>
    <n v="0"/>
    <n v="0"/>
    <n v="0"/>
    <n v="0"/>
    <n v="0"/>
    <n v="0"/>
    <s v="No"/>
    <s v="No"/>
    <s v="No"/>
    <n v="0"/>
    <n v="0"/>
    <n v="78170"/>
    <s v="COMMERCIAL"/>
    <n v="0"/>
    <n v="0"/>
    <s v="Potential Low Risk"/>
    <n v="0"/>
    <n v="0"/>
    <s v="No"/>
    <s v="No"/>
    <s v="No"/>
    <s v="Without Environmental Issues"/>
    <s v="No"/>
    <s v="None"/>
    <s v="97669 ALBATROSS DR"/>
    <s v="Yulee"/>
    <s v="Florida"/>
    <n v="32097"/>
    <s v="97669 ALBATROSS DR YULEE FL 32097"/>
    <s v="L"/>
    <s v="Pass"/>
    <s v="No"/>
    <s v="FV&lt;$10K"/>
    <s v="N/A"/>
    <s v="No, &lt; $20K Lien"/>
    <s v="No, Lien &lt; $20K"/>
    <s v="N/A"/>
    <s v="No"/>
    <s v="No"/>
    <n v="0"/>
    <s v="No"/>
    <n v="30000"/>
    <n v="1"/>
    <n v="30000"/>
    <m/>
    <n v="0"/>
    <n v="0"/>
    <s v=""/>
    <e v="#N/A"/>
    <n v="30000"/>
    <s v="No"/>
    <s v="V"/>
    <s v="Yes"/>
    <s v="No"/>
    <n v="0"/>
    <n v="0"/>
    <n v="5773.6"/>
    <n v="-5773.6"/>
    <n v="0.19245333333333334"/>
    <m/>
    <s v="No"/>
    <m/>
    <m/>
    <m/>
    <x v="1"/>
    <n v="1974"/>
    <n v="1443.4"/>
    <s v="Ok"/>
    <n v="0"/>
    <n v="0"/>
  </r>
  <r>
    <n v="1975"/>
    <s v="Nassau"/>
    <s v="37-3N-28-0745-0727-0000"/>
    <n v="1001.35"/>
    <n v="2017"/>
    <n v="1001.35"/>
    <n v="1001.35"/>
    <n v="0"/>
    <n v="96060"/>
    <s v="YULEE"/>
    <s v="Florida"/>
    <n v="32097"/>
    <s v="96060 BREEZEWAY CT"/>
    <s v="YULEE FL 32097"/>
    <n v="0"/>
    <n v="0"/>
    <s v="HERON ISLES JOINT VENTURE LLP"/>
    <n v="0"/>
    <s v="VACANT RESIDENTIAL"/>
    <n v="8001"/>
    <s v="Residential-Vacant Land"/>
    <n v="2017"/>
    <n v="3000"/>
    <n v="2017"/>
    <n v="3000"/>
    <n v="896.3"/>
    <n v="0.89509162630448891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n v="0"/>
    <n v="0"/>
    <n v="0"/>
    <s v="No"/>
    <n v="0"/>
    <s v="No"/>
    <s v="Without Environmental Issues"/>
    <s v="No"/>
    <s v="None"/>
    <s v="96060 BREEZEWAY CT"/>
    <s v="Yulee"/>
    <s v="Florida"/>
    <n v="32097"/>
    <s v="96060 BREEZEWAY CT YULEE FL 32097"/>
    <s v=""/>
    <s v="Pass"/>
    <s v="No"/>
    <s v="FV&lt;$10K"/>
    <s v="N/A"/>
    <s v="No, &lt; $20K Lien"/>
    <s v="No, Lien &lt; $20K"/>
    <s v="N/A"/>
    <s v="No"/>
    <s v="No"/>
    <n v="0"/>
    <s v="No"/>
    <n v="3000"/>
    <n v="1"/>
    <n v="3000"/>
    <m/>
    <n v="0"/>
    <n v="0"/>
    <s v=""/>
    <e v="#N/A"/>
    <n v="3000"/>
    <s v="No"/>
    <s v="V"/>
    <s v="Yes"/>
    <s v="No"/>
    <n v="0"/>
    <n v="0"/>
    <n v="4005.4"/>
    <n v="-4005.4"/>
    <n v="1.3351333333333333"/>
    <m/>
    <s v="No"/>
    <m/>
    <m/>
    <m/>
    <x v="4"/>
    <n v="1975"/>
    <n v="1001.35"/>
    <s v="Ok"/>
    <n v="0"/>
    <n v="0"/>
  </r>
  <r>
    <n v="1976"/>
    <s v="Nassau"/>
    <s v="37-3N-28-0745-0735-0000"/>
    <n v="1001.35"/>
    <n v="2017"/>
    <n v="1001.35"/>
    <n v="1001.35"/>
    <n v="0"/>
    <n v="96085"/>
    <s v="YULEE"/>
    <s v="Florida"/>
    <n v="32097"/>
    <s v="96085 BREEZEWAY CT"/>
    <s v="YULEE FL 32097"/>
    <n v="0"/>
    <n v="0"/>
    <s v="HERON ISLES JOINT VENTURE LLP"/>
    <n v="0"/>
    <s v="VACANT RESIDENTIAL"/>
    <n v="8001"/>
    <s v="Residential-Vacant Land"/>
    <n v="2017"/>
    <n v="3000"/>
    <n v="2017"/>
    <n v="3000"/>
    <n v="896.3"/>
    <n v="0.89509162630448891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n v="0"/>
    <n v="0"/>
    <n v="0"/>
    <s v="No"/>
    <n v="0"/>
    <s v="No"/>
    <s v="Without Environmental Issues"/>
    <s v="No"/>
    <s v="None"/>
    <s v="96085 BREEZEWAY CT"/>
    <s v="Yulee"/>
    <s v="Florida"/>
    <n v="32097"/>
    <s v="96085 BREEZEWAY CT YULEE FL 32097"/>
    <s v=""/>
    <s v="Pass"/>
    <s v="No"/>
    <s v="FV&lt;$10K"/>
    <s v="N/A"/>
    <s v="No, &lt; $20K Lien"/>
    <s v="No, Lien &lt; $20K"/>
    <s v="N/A"/>
    <s v="No"/>
    <s v="No"/>
    <n v="0"/>
    <s v="No"/>
    <n v="3000"/>
    <n v="1"/>
    <n v="3000"/>
    <m/>
    <n v="0"/>
    <n v="0"/>
    <s v=""/>
    <e v="#N/A"/>
    <n v="3000"/>
    <s v="No"/>
    <s v="V"/>
    <s v="Yes"/>
    <s v="No"/>
    <n v="0"/>
    <n v="0"/>
    <n v="4005.4"/>
    <n v="-4005.4"/>
    <n v="1.3351333333333333"/>
    <m/>
    <s v="No"/>
    <m/>
    <m/>
    <m/>
    <x v="4"/>
    <n v="1976"/>
    <n v="1001.35"/>
    <s v="Ok"/>
    <n v="0"/>
    <n v="0"/>
  </r>
  <r>
    <n v="1977"/>
    <s v="Nassau"/>
    <s v="37-3N-28-0745-0736-0000"/>
    <n v="1001.35"/>
    <n v="2017"/>
    <n v="1001.35"/>
    <n v="1001.35"/>
    <n v="0"/>
    <n v="96079"/>
    <s v="YULEE"/>
    <s v="Florida"/>
    <n v="32097"/>
    <s v="96079 BREEZEWAY CT"/>
    <s v="YULEE FL 32097"/>
    <n v="0"/>
    <n v="0"/>
    <s v="HERON ISLES JOINT VENTURE LLP"/>
    <n v="0"/>
    <s v="VACANT RESIDENTIAL"/>
    <n v="8001"/>
    <s v="Residential-Vacant Land"/>
    <n v="2017"/>
    <n v="3000"/>
    <n v="2017"/>
    <n v="3000"/>
    <n v="896.3"/>
    <n v="0.89509162630448891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n v="0"/>
    <n v="0"/>
    <n v="0"/>
    <s v="No"/>
    <n v="0"/>
    <s v="No"/>
    <s v="Without Environmental Issues"/>
    <s v="No"/>
    <s v="None"/>
    <s v="96079 BREEZEWAY CT"/>
    <s v="Yulee"/>
    <s v="Florida"/>
    <n v="32097"/>
    <s v="96079 BREEZEWAY CT YULEE FL 32097"/>
    <s v=""/>
    <s v="Pass"/>
    <s v="No"/>
    <s v="FV&lt;$10K"/>
    <s v="N/A"/>
    <s v="No, &lt; $20K Lien"/>
    <s v="No, Lien &lt; $20K"/>
    <s v="N/A"/>
    <s v="No"/>
    <s v="No"/>
    <n v="0"/>
    <s v="No"/>
    <n v="3000"/>
    <n v="1"/>
    <n v="3000"/>
    <m/>
    <n v="0"/>
    <n v="0"/>
    <s v=""/>
    <e v="#N/A"/>
    <n v="3000"/>
    <s v="No"/>
    <s v="V"/>
    <s v="Yes"/>
    <s v="No"/>
    <n v="0"/>
    <n v="0"/>
    <n v="4005.4"/>
    <n v="-4005.4"/>
    <n v="1.3351333333333333"/>
    <m/>
    <s v="No"/>
    <m/>
    <m/>
    <m/>
    <x v="4"/>
    <n v="1977"/>
    <n v="1001.35"/>
    <s v="Ok"/>
    <n v="0"/>
    <n v="0"/>
  </r>
  <r>
    <n v="1978"/>
    <s v="Nassau"/>
    <s v="37-3N-28-0745-0739-0000"/>
    <n v="1001.35"/>
    <n v="2017"/>
    <n v="1001.35"/>
    <n v="1001.35"/>
    <n v="0"/>
    <n v="96063"/>
    <s v="YULEE"/>
    <s v="Florida"/>
    <n v="32097"/>
    <s v="96063 BREEZEWAY CT"/>
    <s v="YULEE FL 32097"/>
    <n v="0"/>
    <n v="0"/>
    <s v="HERON ISLES JOINT VENTURE LLP"/>
    <n v="0"/>
    <s v="VACANT RESIDENTIAL"/>
    <n v="8001"/>
    <s v="Residential-Vacant Land"/>
    <n v="2017"/>
    <n v="3000"/>
    <n v="2017"/>
    <n v="3000"/>
    <n v="896.3"/>
    <n v="0.89509162630448891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n v="0"/>
    <n v="0"/>
    <n v="0"/>
    <s v="No"/>
    <n v="0"/>
    <s v="No"/>
    <s v="Without Environmental Issues"/>
    <s v="No"/>
    <s v="None"/>
    <s v="96063 BREEZEWAY CT"/>
    <s v="Yulee"/>
    <s v="Florida"/>
    <n v="32097"/>
    <s v="96063 BREEZEWAY CT YULEE FL 32097"/>
    <s v=""/>
    <s v="Pass"/>
    <s v="No"/>
    <s v="FV&lt;$10K"/>
    <s v="N/A"/>
    <s v="No, &lt; $20K Lien"/>
    <s v="No, Lien &lt; $20K"/>
    <s v="N/A"/>
    <s v="No"/>
    <s v="No"/>
    <n v="0"/>
    <s v="No"/>
    <n v="3000"/>
    <n v="1"/>
    <n v="3000"/>
    <m/>
    <n v="0"/>
    <n v="0"/>
    <s v=""/>
    <e v="#N/A"/>
    <n v="3000"/>
    <s v="No"/>
    <s v="V"/>
    <s v="Yes"/>
    <s v="No"/>
    <n v="0"/>
    <n v="0"/>
    <n v="4005.4"/>
    <n v="-4005.4"/>
    <n v="1.3351333333333333"/>
    <m/>
    <s v="No"/>
    <m/>
    <m/>
    <m/>
    <x v="4"/>
    <n v="1978"/>
    <n v="1001.35"/>
    <s v="Ok"/>
    <n v="0"/>
    <n v="0"/>
  </r>
  <r>
    <n v="1979"/>
    <s v="Nassau"/>
    <s v="38-3N-28-0000-0001-0000"/>
    <n v="5423.76"/>
    <n v="2017"/>
    <n v="5423.76"/>
    <n v="5423.76"/>
    <n v="0"/>
    <n v="96275"/>
    <s v="YULEE"/>
    <s v="Florida"/>
    <n v="32097"/>
    <s v="96275 YAHTZEE LN"/>
    <s v="YULEE FL 32097"/>
    <n v="-81.5254867840613"/>
    <n v="30.644303654004599"/>
    <s v="BOWDEN DONNA M"/>
    <n v="1"/>
    <s v="SINGLE FAMILY"/>
    <n v="1001"/>
    <s v="Single Family Residential"/>
    <n v="2017"/>
    <n v="368920"/>
    <n v="2017"/>
    <n v="514202"/>
    <n v="4985.45"/>
    <n v="0.91918705842441395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Yes"/>
    <s v="No"/>
    <s v="No"/>
    <s v="Without Environmental Issues"/>
    <s v="No"/>
    <s v="None"/>
    <s v="96275 YAHTZEE LN"/>
    <s v="Yulee"/>
    <s v="Florida"/>
    <n v="32097"/>
    <s v="96275 YAHTZEE LN YULEE FL 32097"/>
    <s v=""/>
    <s v="Pass"/>
    <s v="No"/>
    <s v="FV&lt;$10K"/>
    <s v="N/A"/>
    <s v="No, &lt; $20K Lien"/>
    <s v="No, Lien &lt; $20K"/>
    <s v="N/A"/>
    <s v="No"/>
    <s v="No"/>
    <n v="1"/>
    <s v="No"/>
    <n v="368920"/>
    <n v="1"/>
    <n v="368920"/>
    <m/>
    <n v="0"/>
    <n v="0"/>
    <s v=""/>
    <e v="#N/A"/>
    <n v="368920"/>
    <s v="No"/>
    <s v="S"/>
    <s v="No"/>
    <s v="Yes"/>
    <n v="0.67"/>
    <n v="247176.40000000002"/>
    <n v="27118.800000000003"/>
    <n v="220057.60000000003"/>
    <n v="7.3508619754960439E-2"/>
    <m/>
    <s v="No"/>
    <m/>
    <m/>
    <m/>
    <x v="0"/>
    <n v="1979"/>
    <n v="5423.76"/>
    <s v="Ok"/>
    <n v="0"/>
    <n v="0"/>
  </r>
  <r>
    <n v="1980"/>
    <s v="Nassau"/>
    <s v="38-3N-28-0000-0002-0000"/>
    <n v="745.85"/>
    <n v="2017"/>
    <n v="745.85"/>
    <n v="745.85"/>
    <n v="0"/>
    <m/>
    <s v="YULEE"/>
    <s v="Florida"/>
    <n v="32097"/>
    <s v="YAHTZEE RD"/>
    <s v="YULEE FL 32097"/>
    <n v="-81.527789584973306"/>
    <n v="30.644262994277401"/>
    <s v="OLIVER MARIA"/>
    <n v="0"/>
    <s v="VACANT RESIDENTIAL"/>
    <n v="8001"/>
    <s v="Residential-Vacant Land"/>
    <n v="2017"/>
    <n v="43600"/>
    <n v="2017"/>
    <n v="43600"/>
    <n v="660.06"/>
    <n v="0.88497687202520603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YAHTZEE RD"/>
    <s v="Yulee"/>
    <s v="Florida"/>
    <n v="32097"/>
    <s v="YAHTZEE RD YULEE FL 32097"/>
    <s v=""/>
    <s v="Pass"/>
    <s v="No"/>
    <s v="FV&lt;$10K"/>
    <s v="N/A"/>
    <s v="No, &lt; $20K Lien"/>
    <s v="No, Lien &lt; $20K"/>
    <s v="N/A"/>
    <s v="No"/>
    <s v="No"/>
    <n v="1"/>
    <s v="No"/>
    <n v="43600"/>
    <n v="1"/>
    <n v="43600"/>
    <m/>
    <n v="0"/>
    <n v="0"/>
    <s v=""/>
    <e v="#N/A"/>
    <n v="43600"/>
    <s v="No"/>
    <s v="V"/>
    <s v="Yes"/>
    <s v="No"/>
    <n v="0"/>
    <n v="0"/>
    <n v="3729.25"/>
    <n v="-3729.25"/>
    <n v="8.5533256880733946E-2"/>
    <m/>
    <s v="No"/>
    <m/>
    <m/>
    <m/>
    <x v="1"/>
    <n v="1980"/>
    <n v="745.85"/>
    <s v="Ok"/>
    <n v="0"/>
    <n v="0"/>
  </r>
  <r>
    <n v="1981"/>
    <s v="Nassau"/>
    <s v="38-3N-28-0000-0002-0010"/>
    <n v="594.51"/>
    <n v="2017"/>
    <n v="594.51"/>
    <n v="594.51"/>
    <n v="0"/>
    <n v="96310"/>
    <s v="YULEE"/>
    <s v="Florida"/>
    <n v="32097"/>
    <s v="96310 BLACKROCK RD"/>
    <s v="YULEE FL 32097"/>
    <n v="-81.529252005217501"/>
    <n v="30.6443112919908"/>
    <s v="OLIVER MARIA"/>
    <n v="1"/>
    <s v="SINGLE FAMILY"/>
    <n v="1001"/>
    <s v="Single Family Residential"/>
    <n v="2017"/>
    <n v="72617"/>
    <n v="2017"/>
    <n v="96953"/>
    <n v="520.12"/>
    <n v="0.87487174311617977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Yes"/>
    <s v="No"/>
    <s v="No"/>
    <s v="Without Environmental Issues"/>
    <s v="No"/>
    <s v="None"/>
    <s v="96310 BLACKROCK RD"/>
    <s v="Yulee"/>
    <s v="Florida"/>
    <n v="32097"/>
    <s v="96310 BLACKROCK RD YULEE FL 32097"/>
    <s v=""/>
    <s v="Pass"/>
    <s v="No"/>
    <s v="FV&lt;$10K"/>
    <s v="N/A"/>
    <s v="No, &lt; $20K Lien"/>
    <s v="No, Lien &lt; $20K"/>
    <s v="N/A"/>
    <s v="No"/>
    <s v="No"/>
    <n v="1"/>
    <s v="No"/>
    <n v="72617"/>
    <n v="1"/>
    <n v="72617"/>
    <m/>
    <n v="0"/>
    <n v="0"/>
    <s v=""/>
    <e v="#N/A"/>
    <n v="72617"/>
    <s v="No"/>
    <s v="S"/>
    <s v="No"/>
    <s v="Yes"/>
    <n v="0.67"/>
    <n v="48653.39"/>
    <n v="2972.55"/>
    <n v="45680.84"/>
    <n v="4.0934629632179795E-2"/>
    <m/>
    <s v="No"/>
    <m/>
    <m/>
    <m/>
    <x v="0"/>
    <n v="1981"/>
    <n v="594.51"/>
    <s v="Ok"/>
    <n v="0"/>
    <n v="0"/>
  </r>
  <r>
    <n v="1982"/>
    <s v="Nassau"/>
    <s v="38-3N-28-0000-0002-0040"/>
    <n v="494.42"/>
    <n v="2017"/>
    <n v="494.42"/>
    <n v="494.42"/>
    <n v="0"/>
    <n v="96074"/>
    <s v="YULEE"/>
    <s v="Florida"/>
    <n v="32097"/>
    <s v="96074 YAHTZEE LN"/>
    <s v="YULEE FL 32097"/>
    <n v="-81.528509640116397"/>
    <n v="30.643608521974699"/>
    <s v="RUSS DONALD"/>
    <n v="2"/>
    <s v="MOBILE HOMES"/>
    <n v="1006"/>
    <s v="Mobile home"/>
    <n v="2017"/>
    <n v="28244"/>
    <n v="2017"/>
    <n v="28244"/>
    <n v="427.57"/>
    <n v="0.86479106832247887"/>
    <s v="No"/>
    <m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96074 YAHTZEE LN"/>
    <s v="Yulee"/>
    <s v="Florida"/>
    <n v="32097"/>
    <s v="96074 YAHTZEE LN YULEE FL 32097"/>
    <s v=""/>
    <s v="Pass"/>
    <s v="No"/>
    <s v="FV&lt;$10K"/>
    <s v="N/A"/>
    <s v="No, &lt; $20K Lien"/>
    <s v="No, Lien &lt; $20K"/>
    <s v="N/A"/>
    <s v="No"/>
    <s v="No"/>
    <n v="0"/>
    <s v="No"/>
    <n v="28244"/>
    <n v="1"/>
    <n v="28244"/>
    <m/>
    <n v="0"/>
    <n v="0"/>
    <s v=""/>
    <e v="#N/A"/>
    <n v="28244"/>
    <s v="No"/>
    <s v="R"/>
    <s v="No"/>
    <s v="No"/>
    <n v="0.35"/>
    <n v="9885.4"/>
    <n v="1977.68"/>
    <n v="7907.7199999999993"/>
    <n v="7.0021243449936266E-2"/>
    <m/>
    <s v="No"/>
    <m/>
    <m/>
    <m/>
    <x v="4"/>
    <n v="1982"/>
    <n v="494.42"/>
    <s v="Ok"/>
    <n v="0"/>
    <n v="0"/>
  </r>
  <r>
    <n v="1983"/>
    <s v="Nassau"/>
    <s v="38-3N-28-0000-0003-0000"/>
    <n v="404.35"/>
    <n v="2017"/>
    <n v="404.35"/>
    <n v="404.35"/>
    <n v="0"/>
    <n v="96311"/>
    <s v="YULEE"/>
    <s v="Florida"/>
    <n v="32097"/>
    <s v="96311 BLACKROCK RD"/>
    <s v="YULEE FL 32097"/>
    <n v="-81.530411651696895"/>
    <n v="30.644315523346499"/>
    <s v="FOURTEENTH STREET PROPERTIES LLC"/>
    <n v="2"/>
    <s v="MOBILE HOMES"/>
    <n v="1006"/>
    <s v="Mobile home"/>
    <n v="2017"/>
    <n v="22742"/>
    <n v="2017"/>
    <n v="22742"/>
    <n v="344.29"/>
    <n v="0.85146531470260911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96311 BLACKROCK RD"/>
    <s v="Yulee"/>
    <s v="Florida"/>
    <n v="32097"/>
    <s v="96311 BLACKROCK RD YULEE FL 32097"/>
    <s v=""/>
    <s v="Pass"/>
    <s v="No"/>
    <s v="FV&lt;$10K"/>
    <s v="N/A"/>
    <s v="No, &lt; $20K Lien"/>
    <s v="No, Lien &lt; $20K"/>
    <s v="N/A"/>
    <s v="No"/>
    <s v="No"/>
    <n v="0"/>
    <s v="No"/>
    <n v="22742"/>
    <n v="1"/>
    <n v="22742"/>
    <m/>
    <n v="0"/>
    <n v="0"/>
    <s v=""/>
    <e v="#N/A"/>
    <n v="22742"/>
    <s v="No"/>
    <s v="R"/>
    <s v="No"/>
    <s v="No"/>
    <n v="0.35"/>
    <n v="7959.7"/>
    <n v="1617.4"/>
    <n v="6342.2999999999993"/>
    <n v="7.111951455456865E-2"/>
    <m/>
    <s v="No"/>
    <m/>
    <m/>
    <m/>
    <x v="4"/>
    <n v="1983"/>
    <n v="404.35"/>
    <s v="Ok"/>
    <n v="0"/>
    <n v="0"/>
  </r>
  <r>
    <n v="1984"/>
    <s v="Nassau"/>
    <s v="38-3N-28-0000-0012-0070"/>
    <n v="393.67"/>
    <n v="2017"/>
    <n v="393.67"/>
    <n v="393.67"/>
    <n v="0"/>
    <n v="96019"/>
    <s v="YULEE"/>
    <s v="Florida"/>
    <n v="32097"/>
    <s v="96019 DURDEN RD"/>
    <s v="YULEE FL 32097"/>
    <n v="-81.529335205345305"/>
    <n v="30.643247172285299"/>
    <s v="LEIBMAN MARILYN C"/>
    <n v="2"/>
    <s v="MOBILE HOMES"/>
    <n v="1006"/>
    <s v="Mobile home"/>
    <n v="2017"/>
    <n v="47089"/>
    <n v="2017"/>
    <n v="47089"/>
    <n v="334.42"/>
    <n v="0.84949323037061497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n v="0"/>
    <s v="No"/>
    <s v="Without Environmental Issues"/>
    <s v="No"/>
    <s v="None"/>
    <s v="96019 DURDEN RD"/>
    <s v="Yulee"/>
    <s v="Florida"/>
    <n v="32097"/>
    <s v="96019 DURDEN RD YULEE FL 32097"/>
    <s v=""/>
    <s v="Pass"/>
    <s v="No"/>
    <s v="FV&lt;$10K"/>
    <s v="N/A"/>
    <s v="No, &lt; $20K Lien"/>
    <s v="No, Lien &lt; $20K"/>
    <s v="N/A"/>
    <s v="No"/>
    <s v="No"/>
    <n v="0"/>
    <s v="No"/>
    <n v="47089"/>
    <n v="1"/>
    <n v="47089"/>
    <m/>
    <n v="0"/>
    <n v="0"/>
    <s v=""/>
    <e v="#N/A"/>
    <n v="47089"/>
    <s v="No"/>
    <s v="R"/>
    <s v="No"/>
    <s v="Yes"/>
    <n v="0.67"/>
    <n v="31549.63"/>
    <n v="1574.68"/>
    <n v="29974.95"/>
    <n v="3.3440506275350931E-2"/>
    <m/>
    <s v="No"/>
    <m/>
    <m/>
    <m/>
    <x v="0"/>
    <n v="1984"/>
    <n v="393.67"/>
    <s v="Ok"/>
    <n v="0"/>
    <n v="0"/>
  </r>
  <r>
    <n v="1985"/>
    <s v="Nassau"/>
    <s v="38-3N-28-0000-0012-0090"/>
    <n v="698.49"/>
    <n v="2017"/>
    <n v="698.49"/>
    <n v="698.49"/>
    <n v="0"/>
    <n v="96181"/>
    <s v="YULEE"/>
    <s v="Florida"/>
    <n v="32097"/>
    <s v="96181 DURDEN RD"/>
    <s v="YULEE FL 32097"/>
    <n v="-81.527006483155304"/>
    <n v="30.643374266040599"/>
    <s v="CINTRON EDDIE"/>
    <n v="2"/>
    <s v="MOBILE HOMES"/>
    <n v="1006"/>
    <s v="Mobile home"/>
    <n v="2017"/>
    <n v="40707"/>
    <n v="2017"/>
    <n v="40707"/>
    <n v="616.26"/>
    <n v="0.88227462096808829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96181 DURDEN RD"/>
    <s v="Yulee"/>
    <s v="Florida"/>
    <n v="32097"/>
    <s v="96181 DURDEN RD YULEE FL 32097"/>
    <s v=""/>
    <s v="Pass"/>
    <s v="No"/>
    <s v="FV&lt;$10K"/>
    <s v="N/A"/>
    <s v="No, &lt; $20K Lien"/>
    <s v="No, Lien &lt; $20K"/>
    <s v="N/A"/>
    <s v="No"/>
    <s v="No"/>
    <n v="1"/>
    <s v="No"/>
    <n v="40707"/>
    <n v="1"/>
    <n v="40707"/>
    <m/>
    <n v="0"/>
    <n v="0"/>
    <s v=""/>
    <e v="#N/A"/>
    <n v="40707"/>
    <s v="No"/>
    <s v="R"/>
    <s v="No"/>
    <s v="No"/>
    <n v="0.35"/>
    <n v="14247.449999999999"/>
    <n v="3492.45"/>
    <n v="10755"/>
    <n v="8.5794826442626565E-2"/>
    <m/>
    <s v="No"/>
    <m/>
    <m/>
    <m/>
    <x v="0"/>
    <n v="1985"/>
    <n v="698.49"/>
    <s v="Ok"/>
    <n v="0"/>
    <n v="0"/>
  </r>
  <r>
    <n v="1986"/>
    <s v="Nassau"/>
    <s v="38-3N-28-0000-0012-0120"/>
    <n v="532.26"/>
    <n v="2017"/>
    <n v="532.26"/>
    <n v="532.26"/>
    <n v="0"/>
    <n v="96223"/>
    <s v="YULEE"/>
    <s v="Florida"/>
    <n v="32097"/>
    <s v="96223 PIRATES BLUFF RD"/>
    <s v="YULEE FL 32097"/>
    <n v="-81.526162096298293"/>
    <n v="30.642526591644"/>
    <s v="STRICKLAND HOLLOWAY III"/>
    <n v="2"/>
    <s v="MOBILE HOMES"/>
    <n v="1006"/>
    <s v="Mobile home"/>
    <n v="2017"/>
    <n v="30554"/>
    <n v="2017"/>
    <n v="30554"/>
    <n v="462.56"/>
    <n v="0.86904896103408114"/>
    <m/>
    <m/>
    <m/>
    <m/>
    <m/>
    <s v="No"/>
    <s v="No"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96223 PIRATES BLUFF RD"/>
    <s v="Yulee"/>
    <s v="Florida"/>
    <n v="32097"/>
    <s v="96223 PIRATES BLUFF RD YULEE FL 32097"/>
    <s v=""/>
    <s v="Pass"/>
    <s v="No"/>
    <s v="FV&lt;$10K"/>
    <s v="N/A"/>
    <s v="No, &lt; $20K Lien"/>
    <s v="No, Lien &lt; $20K"/>
    <s v="N/A"/>
    <s v="No"/>
    <s v="No"/>
    <n v="0"/>
    <s v="No"/>
    <n v="30554"/>
    <n v="1"/>
    <n v="30554"/>
    <m/>
    <n v="0"/>
    <n v="0"/>
    <s v=""/>
    <e v="#N/A"/>
    <n v="30554"/>
    <s v="No"/>
    <s v="R"/>
    <s v="No"/>
    <s v="No"/>
    <n v="0.35"/>
    <n v="10693.9"/>
    <n v="2129.04"/>
    <n v="8564.86"/>
    <n v="6.9681220134843222E-2"/>
    <m/>
    <s v="No"/>
    <m/>
    <m/>
    <m/>
    <x v="0"/>
    <n v="1986"/>
    <n v="532.26"/>
    <s v="Ok"/>
    <n v="0"/>
    <n v="0"/>
  </r>
  <r>
    <n v="1987"/>
    <s v="Nassau"/>
    <s v="38-3N-28-0000-0012-0130"/>
    <n v="2235.69"/>
    <n v="2017"/>
    <n v="2235.69"/>
    <n v="2235.69"/>
    <n v="0"/>
    <n v="96166"/>
    <s v="YULEE"/>
    <s v="Florida"/>
    <n v="32097"/>
    <s v="96166 PIRATES BLUFF RD"/>
    <s v="YULEE FL 32097"/>
    <n v="-81.5279732132623"/>
    <n v="30.641730010224101"/>
    <s v="FOWLER F ROGER"/>
    <n v="1"/>
    <s v="SINGLE FAMILY"/>
    <n v="1001"/>
    <s v="Single Family Residential"/>
    <n v="2017"/>
    <n v="172632"/>
    <n v="2017"/>
    <n v="184124"/>
    <n v="2037.62"/>
    <n v="0.91140542740719865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n v="0"/>
    <s v="No"/>
    <s v="Without Environmental Issues"/>
    <s v="No"/>
    <s v="None"/>
    <s v="96166 PIRATES BLUFF RD"/>
    <s v="Yulee"/>
    <s v="Florida"/>
    <n v="32097"/>
    <s v="96166 PIRATES BLUFF RD YULEE FL 32097"/>
    <s v=""/>
    <s v="Pass"/>
    <s v="No"/>
    <s v="FV&lt;$10K"/>
    <s v="N/A"/>
    <s v="No, &lt; $20K Lien"/>
    <s v="No, Lien &lt; $20K"/>
    <s v="N/A"/>
    <s v="No"/>
    <s v="No"/>
    <n v="0"/>
    <s v="No"/>
    <n v="172632"/>
    <n v="1"/>
    <n v="172632"/>
    <m/>
    <n v="0"/>
    <n v="0"/>
    <s v=""/>
    <e v="#N/A"/>
    <n v="172632"/>
    <s v="No"/>
    <s v="S"/>
    <s v="No"/>
    <s v="Yes"/>
    <n v="0.67"/>
    <n v="115663.44"/>
    <n v="8942.76"/>
    <n v="106720.68000000001"/>
    <n v="5.180244682330043E-2"/>
    <m/>
    <s v="No"/>
    <m/>
    <m/>
    <m/>
    <x v="0"/>
    <n v="1987"/>
    <n v="2235.69"/>
    <s v="Ok"/>
    <n v="0"/>
    <n v="0"/>
  </r>
  <r>
    <n v="1988"/>
    <s v="Nassau"/>
    <s v="38-3N-28-0000-0012-0230"/>
    <n v="162.22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32953"/>
    <e v="#N/A"/>
    <e v="#N/A"/>
    <e v="#N/A"/>
    <n v="0"/>
    <m/>
    <m/>
    <m/>
    <m/>
    <m/>
    <s v="No"/>
    <s v="No"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32953"/>
    <n v="1"/>
    <n v="32953"/>
    <m/>
    <e v="#N/A"/>
    <e v="#N/A"/>
    <s v=""/>
    <e v="#N/A"/>
    <n v="32953"/>
    <s v="No"/>
    <s v="R"/>
    <s v="No"/>
    <s v="Yes"/>
    <n v="0.67"/>
    <n v="22078.510000000002"/>
    <e v="#N/A"/>
    <e v="#N/A"/>
    <e v="#N/A"/>
    <m/>
    <e v="#N/A"/>
    <m/>
    <m/>
    <m/>
    <x v="5"/>
    <n v="1988"/>
    <n v="162.22"/>
    <e v="#N/A"/>
    <e v="#N/A"/>
    <e v="#N/A"/>
  </r>
  <r>
    <n v="1989"/>
    <s v="Nassau"/>
    <s v="41-3N-28-0000-0002-0000"/>
    <n v="6894.12"/>
    <n v="2017"/>
    <n v="6894.12"/>
    <n v="6894.12"/>
    <n v="0"/>
    <m/>
    <s v="FERNANDINA BEACH"/>
    <s v="Florida"/>
    <n v="32034"/>
    <s v="GRANDVIEW MNR"/>
    <s v="FERNANDINA BEACH FL 32034"/>
    <n v="-81.544260713495405"/>
    <n v="30.689757664383102"/>
    <s v="LIGHTHOUSE POINTE DEV LLC"/>
    <n v="0"/>
    <s v="VACANT RESIDENTIAL"/>
    <n v="8001"/>
    <s v="Residential-Vacant Land"/>
    <n v="2017"/>
    <n v="419122"/>
    <n v="2017"/>
    <n v="419122"/>
    <n v="6345"/>
    <n v="0.92034951523907327"/>
    <s v="No"/>
    <s v="No"/>
    <s v="No"/>
    <m/>
    <m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High"/>
    <n v="1"/>
    <s v="No"/>
    <s v="No"/>
    <s v="No"/>
    <s v="Without Environmental Issues"/>
    <s v="No"/>
    <s v="None"/>
    <s v="GRANDVIEW MNR"/>
    <s v="Fernandina Beach"/>
    <s v="Florida"/>
    <n v="32034"/>
    <s v="GRANDVIEW MNR FERNANDINA BEACH FL 32034"/>
    <s v=""/>
    <s v="Pass"/>
    <s v="No"/>
    <s v="FV&lt;$10K"/>
    <s v="N/A"/>
    <s v="No, &lt; $20K Lien"/>
    <s v="No, Lien &lt; $20K"/>
    <s v="N/A"/>
    <s v="No"/>
    <s v="No"/>
    <n v="1"/>
    <s v="No"/>
    <n v="419122"/>
    <n v="1"/>
    <n v="419122"/>
    <m/>
    <n v="0"/>
    <n v="0"/>
    <s v=""/>
    <e v="#N/A"/>
    <n v="419122"/>
    <s v="No"/>
    <s v="V"/>
    <s v="Yes"/>
    <s v="No"/>
    <n v="0"/>
    <n v="0"/>
    <n v="34470.6"/>
    <n v="-34470.6"/>
    <n v="8.2244787913781661E-2"/>
    <m/>
    <s v="No"/>
    <m/>
    <m/>
    <m/>
    <x v="1"/>
    <n v="1989"/>
    <n v="6894.12"/>
    <s v="Ok"/>
    <n v="0"/>
    <n v="0"/>
  </r>
  <r>
    <n v="1990"/>
    <s v="Nassau"/>
    <s v="41-3N-28-1250-000B-0000"/>
    <n v="677.07"/>
    <n v="2017"/>
    <n v="677.07"/>
    <n v="677.07"/>
    <n v="0"/>
    <m/>
    <s v="YULEE"/>
    <s v="Florida"/>
    <n v="32097"/>
    <s v="LENTS RD"/>
    <s v="YULEE FL 32097"/>
    <n v="-81.550832467394002"/>
    <n v="30.682421526802901"/>
    <s v="LIGHTHOUSE POINTE DEV LLC"/>
    <n v="0"/>
    <s v="VACANT RESIDENTIAL"/>
    <n v="8001"/>
    <s v="Residential-Vacant Land"/>
    <n v="2017"/>
    <n v="39400"/>
    <n v="2017"/>
    <n v="39400"/>
    <n v="596.46"/>
    <n v="0.88094288625991402"/>
    <s v="No"/>
    <s v="No"/>
    <s v="No"/>
    <m/>
    <m/>
    <s v="No"/>
    <s v="No"/>
    <s v="I"/>
    <s v="I"/>
    <s v="I"/>
    <s v="I"/>
    <s v="I"/>
    <n v="0"/>
    <n v="0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LENTS RD"/>
    <s v="Yulee"/>
    <s v="Florida"/>
    <n v="32097"/>
    <s v="LENTS RD YULEE FL 32097"/>
    <s v=""/>
    <s v="Pass"/>
    <s v="No"/>
    <s v="FV&lt;$10K"/>
    <s v="N/A"/>
    <s v="No, &lt; $20K Lien"/>
    <s v="No, Lien &lt; $20K"/>
    <s v="N/A"/>
    <s v="No"/>
    <s v="No"/>
    <n v="1"/>
    <s v="No"/>
    <n v="39400"/>
    <n v="1"/>
    <n v="39400"/>
    <m/>
    <n v="0"/>
    <n v="0"/>
    <s v=""/>
    <e v="#N/A"/>
    <n v="39400"/>
    <s v="No"/>
    <s v="V"/>
    <s v="Yes"/>
    <s v="No"/>
    <n v="0"/>
    <n v="0"/>
    <n v="3385.3500000000004"/>
    <n v="-3385.3500000000004"/>
    <n v="8.5922588832487323E-2"/>
    <m/>
    <s v="No"/>
    <m/>
    <m/>
    <m/>
    <x v="1"/>
    <n v="1990"/>
    <n v="677.07"/>
    <s v="Ok"/>
    <n v="0"/>
    <n v="0"/>
  </r>
  <r>
    <n v="1991"/>
    <s v="Nassau"/>
    <s v="41-3N-28-1250-0020-0000"/>
    <n v="4125.1499999999996"/>
    <n v="2017"/>
    <n v="4125.1499999999996"/>
    <n v="4125.1499999999996"/>
    <n v="0"/>
    <n v="28820"/>
    <s v="YULEE"/>
    <s v="Florida"/>
    <n v="32097"/>
    <s v="28820 GRANDVIEW MNR"/>
    <s v="YULEE FL 32097"/>
    <n v="-81.545233382547195"/>
    <n v="30.6884873895143"/>
    <s v="WATERMANS BLUFF 20 LLC"/>
    <n v="0"/>
    <s v="VACANT RESIDENTIAL"/>
    <n v="8001"/>
    <s v="Residential-Vacant Land"/>
    <n v="2017"/>
    <n v="250000"/>
    <n v="2017"/>
    <n v="250000"/>
    <n v="3784.7"/>
    <n v="0.91746966776965688"/>
    <s v="No"/>
    <s v="No"/>
    <s v="No"/>
    <m/>
    <m/>
    <m/>
    <m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High"/>
    <n v="1"/>
    <s v="No"/>
    <s v="No"/>
    <s v="No"/>
    <s v="Without Environmental Issues"/>
    <s v="No"/>
    <s v="None"/>
    <s v="28820 GRANDVIEW MNR"/>
    <s v="Yulee"/>
    <s v="Florida"/>
    <n v="32097"/>
    <s v="28820 GRANDVIEW MNR YULEE FL 32097"/>
    <s v=""/>
    <s v="Pass"/>
    <s v="No"/>
    <s v="FV&lt;$10K"/>
    <s v="N/A"/>
    <s v="No, &lt; $20K Lien"/>
    <s v="No, Lien &lt; $20K"/>
    <s v="N/A"/>
    <s v="No"/>
    <s v="No"/>
    <n v="1"/>
    <s v="No"/>
    <n v="250000"/>
    <n v="1"/>
    <n v="250000"/>
    <m/>
    <n v="0"/>
    <n v="0"/>
    <s v=""/>
    <e v="#N/A"/>
    <n v="250000"/>
    <s v="No"/>
    <s v="V"/>
    <s v="Yes"/>
    <s v="No"/>
    <n v="0"/>
    <n v="0"/>
    <n v="20625.75"/>
    <n v="-20625.75"/>
    <n v="8.2503000000000007E-2"/>
    <m/>
    <s v="No"/>
    <m/>
    <m/>
    <m/>
    <x v="1"/>
    <n v="1991"/>
    <n v="4125.1499999999996"/>
    <s v="Ok"/>
    <n v="0"/>
    <n v="0"/>
  </r>
  <r>
    <n v="1992"/>
    <s v="Nassau"/>
    <s v="41-3N-28-1250-0043-0000"/>
    <n v="626"/>
    <n v="2017"/>
    <n v="626"/>
    <n v="626"/>
    <n v="0"/>
    <n v="29770"/>
    <s v="YULEE"/>
    <s v="Florida"/>
    <n v="32097"/>
    <s v="29770 SOUTHERN HERITAGE PL"/>
    <s v="YULEE FL 32097"/>
    <n v="-81.548536463102096"/>
    <n v="30.686164945779399"/>
    <s v="TREVETT BUILDING SYSTEMS OF FLORIDA LLC"/>
    <n v="0"/>
    <s v="VACANT RESIDENTIAL"/>
    <n v="8001"/>
    <s v="Residential-Vacant Land"/>
    <n v="2017"/>
    <n v="27225"/>
    <n v="2017"/>
    <n v="48000"/>
    <n v="549.23"/>
    <n v="0.87736421725239622"/>
    <s v="No"/>
    <m/>
    <s v="No"/>
    <m/>
    <m/>
    <m/>
    <m/>
    <s v="I"/>
    <s v="I"/>
    <s v="I"/>
    <s v="I"/>
    <n v="0"/>
    <n v="0"/>
    <n v="0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29770 SOUTHERN HERITAGE PL"/>
    <s v="Yulee"/>
    <s v="Florida"/>
    <n v="32097"/>
    <s v="29770 SOUTHERN HERITAGE PL YULEE FL 32097"/>
    <s v=""/>
    <s v="Pass"/>
    <s v="No"/>
    <s v="FV&lt;$10K"/>
    <s v="N/A"/>
    <s v="No, &lt; $20K Lien"/>
    <s v="No, Lien &lt; $20K"/>
    <s v="N/A"/>
    <s v="No"/>
    <s v="No"/>
    <n v="1"/>
    <s v="No"/>
    <n v="27225"/>
    <n v="1"/>
    <n v="27225"/>
    <m/>
    <n v="0"/>
    <n v="0"/>
    <s v=""/>
    <e v="#N/A"/>
    <n v="27225"/>
    <s v="No"/>
    <s v="V"/>
    <s v="Yes"/>
    <s v="No"/>
    <n v="0"/>
    <n v="0"/>
    <n v="3130"/>
    <n v="-3130"/>
    <n v="0.11496786042240588"/>
    <m/>
    <s v="No"/>
    <m/>
    <m/>
    <m/>
    <x v="4"/>
    <n v="1992"/>
    <n v="626"/>
    <s v="Ok"/>
    <n v="0"/>
    <n v="0"/>
  </r>
  <r>
    <n v="1993"/>
    <s v="Nassau"/>
    <s v="41-3N-28-1250-0052-0000"/>
    <n v="2221.4499999999998"/>
    <n v="2017"/>
    <n v="2221.4499999999998"/>
    <n v="2221.4499999999998"/>
    <n v="0"/>
    <n v="28886"/>
    <s v="YULEE"/>
    <s v="Florida"/>
    <n v="32097"/>
    <s v="28886 GRANDVIEW MNR"/>
    <s v="YULEE FL 32097"/>
    <n v="-81.545016519171"/>
    <n v="30.686427266481601"/>
    <s v="LIGHTHOUSE POINTE DEV LLC"/>
    <n v="0"/>
    <s v="VACANT RESIDENTIAL"/>
    <n v="8001"/>
    <s v="Residential-Vacant Land"/>
    <n v="2017"/>
    <n v="95371"/>
    <n v="2017"/>
    <n v="183377"/>
    <n v="2024.46"/>
    <n v="0.91132368498053085"/>
    <s v="No"/>
    <s v="No"/>
    <s v="No"/>
    <m/>
    <m/>
    <m/>
    <m/>
    <s v="I"/>
    <s v="I"/>
    <s v="I"/>
    <s v="I"/>
    <s v="I"/>
    <n v="0"/>
    <n v="0"/>
    <s v="No"/>
    <s v="No"/>
    <s v="No"/>
    <n v="0"/>
    <n v="0"/>
    <n v="0"/>
    <n v="0"/>
    <n v="0"/>
    <n v="0"/>
    <s v="Potential Low Risk"/>
    <s v="Moderate"/>
    <n v="1"/>
    <s v="No"/>
    <s v="No"/>
    <s v="No"/>
    <s v="Without Environmental Issues"/>
    <s v="No"/>
    <s v="None"/>
    <s v="28886 GRANDVIEW MNR"/>
    <s v="Yulee"/>
    <s v="Florida"/>
    <n v="32097"/>
    <s v="28886 GRANDVIEW MNR YULEE FL 32097"/>
    <s v=""/>
    <s v="Pass"/>
    <s v="No"/>
    <s v="FV&lt;$10K"/>
    <s v="N/A"/>
    <s v="No, &lt; $20K Lien"/>
    <s v="No, Lien &lt; $20K"/>
    <s v="N/A"/>
    <s v="No"/>
    <s v="No"/>
    <n v="1"/>
    <s v="No"/>
    <n v="95371"/>
    <n v="1"/>
    <n v="95371"/>
    <m/>
    <n v="0"/>
    <n v="0"/>
    <s v=""/>
    <e v="#N/A"/>
    <n v="95371"/>
    <s v="No"/>
    <s v="V"/>
    <s v="Yes"/>
    <s v="No"/>
    <n v="0"/>
    <n v="0"/>
    <n v="11107.25"/>
    <n v="-11107.25"/>
    <n v="0.11646360004613562"/>
    <m/>
    <s v="No"/>
    <m/>
    <m/>
    <m/>
    <x v="1"/>
    <n v="1993"/>
    <n v="2221.4499999999998"/>
    <s v="Ok"/>
    <n v="0"/>
    <n v="0"/>
  </r>
  <r>
    <n v="1994"/>
    <s v="Nassau"/>
    <s v="41-3N-28-1250-0053-0000"/>
    <n v="1086.8499999999999"/>
    <n v="2017"/>
    <n v="1086.8499999999999"/>
    <n v="1086.8499999999999"/>
    <n v="0"/>
    <n v="28900"/>
    <s v="YULEE"/>
    <s v="Florida"/>
    <n v="32097"/>
    <s v="28900 GRANDVIEW MNR"/>
    <s v="YULEE FL 32097"/>
    <n v="-81.5455727535292"/>
    <n v="30.686245802932898"/>
    <s v="TREVETT BUILDING SYSTEMS OF FLORIDA LLC"/>
    <n v="0"/>
    <s v="VACANT RESIDENTIAL"/>
    <n v="8001"/>
    <s v="Residential-Vacant Land"/>
    <n v="2017"/>
    <n v="29222"/>
    <n v="2017"/>
    <n v="110000"/>
    <n v="975.36"/>
    <n v="0.89741914707641357"/>
    <s v="No"/>
    <s v="No"/>
    <m/>
    <m/>
    <m/>
    <m/>
    <m/>
    <s v="I"/>
    <s v="I"/>
    <s v="I"/>
    <s v="I"/>
    <n v="0"/>
    <n v="0"/>
    <n v="0"/>
    <s v="No"/>
    <s v="No"/>
    <s v="No"/>
    <n v="0"/>
    <n v="0"/>
    <n v="0"/>
    <n v="0"/>
    <n v="0"/>
    <n v="0"/>
    <s v="Potential Low Risk"/>
    <s v="Moderate"/>
    <n v="1"/>
    <s v="No"/>
    <s v="No"/>
    <s v="No"/>
    <s v="Without Environmental Issues"/>
    <s v="No"/>
    <s v="None"/>
    <s v="28900 GRANDVIEW MNR"/>
    <s v="Yulee"/>
    <s v="Florida"/>
    <n v="32097"/>
    <s v="28900 GRANDVIEW MNR YULEE FL 32097"/>
    <s v=""/>
    <s v="Pass"/>
    <s v="No"/>
    <s v="FV&lt;$10K"/>
    <s v="N/A"/>
    <s v="No, &lt; $20K Lien"/>
    <s v="No, Lien &lt; $20K"/>
    <s v="N/A"/>
    <s v="No"/>
    <s v="No"/>
    <n v="1"/>
    <s v="No"/>
    <n v="29222"/>
    <n v="1"/>
    <n v="29222"/>
    <m/>
    <n v="0"/>
    <n v="0"/>
    <s v=""/>
    <e v="#N/A"/>
    <n v="29222"/>
    <s v="No"/>
    <s v="V"/>
    <s v="Yes"/>
    <s v="No"/>
    <n v="0"/>
    <n v="0"/>
    <n v="5434.25"/>
    <n v="-5434.25"/>
    <n v="0.1859643419341592"/>
    <m/>
    <s v="No"/>
    <m/>
    <m/>
    <m/>
    <x v="4"/>
    <n v="1994"/>
    <n v="1086.8499999999999"/>
    <s v="Ok"/>
    <n v="0"/>
    <n v="0"/>
  </r>
  <r>
    <n v="1995"/>
    <s v="Nassau"/>
    <s v="41-3N-28-1250-0054-0000"/>
    <n v="1086.8499999999999"/>
    <n v="2017"/>
    <n v="1086.8499999999999"/>
    <n v="1086.8499999999999"/>
    <n v="0"/>
    <n v="28920"/>
    <s v="YULEE"/>
    <s v="Florida"/>
    <n v="32097"/>
    <s v="28920 GRANDVIEW MNR"/>
    <s v="YULEE FL 32097"/>
    <n v="-81.545815371255202"/>
    <n v="30.6860515618337"/>
    <s v="LIGHTHOUSE POINTE DEV LLC"/>
    <n v="0"/>
    <s v="VACANT RESIDENTIAL"/>
    <n v="8001"/>
    <s v="Residential-Vacant Land"/>
    <n v="2017"/>
    <n v="29222"/>
    <n v="2017"/>
    <n v="110000"/>
    <n v="975.36"/>
    <n v="0.89741914707641357"/>
    <s v="No"/>
    <s v="No"/>
    <s v="No"/>
    <m/>
    <m/>
    <s v="No"/>
    <s v="No"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Moderate"/>
    <n v="1"/>
    <s v="No"/>
    <s v="No"/>
    <s v="No"/>
    <s v="Without Environmental Issues"/>
    <s v="No"/>
    <s v="None"/>
    <s v="28920 GRANDVIEW MNR"/>
    <s v="Yulee"/>
    <s v="Florida"/>
    <n v="32097"/>
    <s v="28920 GRANDVIEW MNR YULEE FL 32097"/>
    <s v=""/>
    <s v="Pass"/>
    <s v="No"/>
    <s v="FV&lt;$10K"/>
    <s v="N/A"/>
    <s v="No, &lt; $20K Lien"/>
    <s v="No, Lien &lt; $20K"/>
    <s v="N/A"/>
    <s v="No"/>
    <s v="No"/>
    <n v="1"/>
    <s v="No"/>
    <n v="29222"/>
    <n v="1"/>
    <n v="29222"/>
    <m/>
    <n v="0"/>
    <n v="0"/>
    <s v=""/>
    <e v="#N/A"/>
    <n v="29222"/>
    <s v="No"/>
    <s v="V"/>
    <s v="Yes"/>
    <s v="No"/>
    <n v="0"/>
    <n v="0"/>
    <n v="5434.25"/>
    <n v="-5434.25"/>
    <n v="0.1859643419341592"/>
    <m/>
    <s v="No"/>
    <m/>
    <m/>
    <m/>
    <x v="4"/>
    <n v="1995"/>
    <n v="1086.8499999999999"/>
    <s v="Ok"/>
    <n v="0"/>
    <n v="0"/>
  </r>
  <r>
    <n v="1996"/>
    <s v="Nassau"/>
    <s v="41-3N-28-1250-0056-0000"/>
    <n v="1086.8499999999999"/>
    <n v="2017"/>
    <n v="1086.8499999999999"/>
    <n v="1086.8499999999999"/>
    <n v="0"/>
    <n v="28968"/>
    <s v="YULEE"/>
    <s v="Florida"/>
    <n v="32097"/>
    <s v="28968 GRANDVIEW MNR"/>
    <s v="YULEE FL 32097"/>
    <n v="-81.546010426376498"/>
    <n v="30.685592056307001"/>
    <s v="LIGHTHOUSE POINTE DEV LLC"/>
    <n v="0"/>
    <s v="VACANT RESIDENTIAL"/>
    <n v="8001"/>
    <s v="Residential-Vacant Land"/>
    <n v="2017"/>
    <n v="29222"/>
    <n v="2017"/>
    <n v="110000"/>
    <n v="975.36"/>
    <n v="0.89741914707641357"/>
    <s v="No"/>
    <s v="No"/>
    <s v="No"/>
    <m/>
    <m/>
    <s v="No"/>
    <s v="No"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Moderate"/>
    <n v="1"/>
    <s v="No"/>
    <s v="No"/>
    <s v="No"/>
    <s v="Without Environmental Issues"/>
    <s v="No"/>
    <s v="None"/>
    <s v="28968 GRANDVIEW MNR"/>
    <s v="Yulee"/>
    <s v="Florida"/>
    <n v="32097"/>
    <s v="28968 GRANDVIEW MNR YULEE FL 32097"/>
    <s v=""/>
    <s v="Pass"/>
    <s v="No"/>
    <s v="FV&lt;$10K"/>
    <s v="N/A"/>
    <s v="No, &lt; $20K Lien"/>
    <s v="No, Lien &lt; $20K"/>
    <s v="N/A"/>
    <s v="No"/>
    <s v="No"/>
    <n v="1"/>
    <s v="No"/>
    <n v="29222"/>
    <n v="1"/>
    <n v="29222"/>
    <m/>
    <n v="0"/>
    <n v="0"/>
    <s v=""/>
    <e v="#N/A"/>
    <n v="29222"/>
    <s v="No"/>
    <s v="V"/>
    <s v="Yes"/>
    <s v="No"/>
    <n v="0"/>
    <n v="0"/>
    <n v="5434.25"/>
    <n v="-5434.25"/>
    <n v="0.1859643419341592"/>
    <m/>
    <s v="No"/>
    <m/>
    <m/>
    <m/>
    <x v="4"/>
    <n v="1996"/>
    <n v="1086.8499999999999"/>
    <s v="Ok"/>
    <n v="0"/>
    <n v="0"/>
  </r>
  <r>
    <n v="1997"/>
    <s v="Nassau"/>
    <s v="41-3N-28-1250-0057-0000"/>
    <n v="1086.8499999999999"/>
    <n v="2017"/>
    <n v="1086.8499999999999"/>
    <n v="1086.8499999999999"/>
    <n v="0"/>
    <n v="28990"/>
    <s v="YULEE"/>
    <s v="Florida"/>
    <n v="32097"/>
    <s v="28990 GRANDVIEW MNR"/>
    <s v="YULEE FL 32097"/>
    <n v="-81.5458631455773"/>
    <n v="30.685391420384999"/>
    <s v="LIGHTHOUSE POINTE DEV LLC"/>
    <n v="0"/>
    <s v="VACANT RESIDENTIAL"/>
    <n v="8001"/>
    <s v="Residential-Vacant Land"/>
    <n v="2017"/>
    <n v="29222"/>
    <n v="2017"/>
    <n v="110000"/>
    <n v="975.36"/>
    <n v="0.89741914707641357"/>
    <s v="No"/>
    <s v="No"/>
    <s v="No"/>
    <m/>
    <m/>
    <s v="No"/>
    <s v="No"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Moderate"/>
    <n v="1"/>
    <s v="No"/>
    <s v="No"/>
    <s v="No"/>
    <s v="Without Environmental Issues"/>
    <s v="No"/>
    <s v="None"/>
    <s v="28990 GRANDVIEW MNR"/>
    <s v="Yulee"/>
    <s v="Florida"/>
    <n v="32097"/>
    <s v="28990 GRANDVIEW MNR YULEE FL 32097"/>
    <s v=""/>
    <s v="Pass"/>
    <s v="No"/>
    <s v="FV&lt;$10K"/>
    <s v="N/A"/>
    <s v="No, &lt; $20K Lien"/>
    <s v="No, Lien &lt; $20K"/>
    <s v="N/A"/>
    <s v="No"/>
    <s v="No"/>
    <n v="1"/>
    <s v="No"/>
    <n v="29222"/>
    <n v="1"/>
    <n v="29222"/>
    <m/>
    <n v="0"/>
    <n v="0"/>
    <s v=""/>
    <e v="#N/A"/>
    <n v="29222"/>
    <s v="No"/>
    <s v="V"/>
    <s v="Yes"/>
    <s v="No"/>
    <n v="0"/>
    <n v="0"/>
    <n v="5434.25"/>
    <n v="-5434.25"/>
    <n v="0.1859643419341592"/>
    <m/>
    <s v="No"/>
    <m/>
    <m/>
    <m/>
    <x v="4"/>
    <n v="1997"/>
    <n v="1086.8499999999999"/>
    <s v="Ok"/>
    <n v="0"/>
    <n v="0"/>
  </r>
  <r>
    <n v="1998"/>
    <s v="Nassau"/>
    <s v="41-3N-28-1250-0065-0000"/>
    <n v="944.14"/>
    <n v="2017"/>
    <n v="944.14"/>
    <n v="944.14"/>
    <n v="0"/>
    <n v="29114"/>
    <s v="YULEE"/>
    <s v="Florida"/>
    <n v="32097"/>
    <s v="29114 GRANDVIEW MNR"/>
    <s v="YULEE FL 32097"/>
    <n v="-81.545533761595294"/>
    <n v="30.683328069752399"/>
    <s v="LIGHTHOUSE POINTE DEV LLC"/>
    <n v="0"/>
    <s v="VACANT RESIDENTIAL"/>
    <n v="8001"/>
    <s v="Residential-Vacant Land"/>
    <n v="2017"/>
    <n v="29222"/>
    <n v="2017"/>
    <n v="90000"/>
    <n v="843.4"/>
    <n v="0.89329972249878198"/>
    <s v="No"/>
    <s v="No"/>
    <s v="No"/>
    <m/>
    <m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High"/>
    <n v="1"/>
    <s v="No"/>
    <s v="No"/>
    <s v="No"/>
    <s v="Without Environmental Issues"/>
    <s v="No"/>
    <s v="None"/>
    <s v="29114 GRANDVIEW MNR"/>
    <s v="Yulee"/>
    <s v="Florida"/>
    <n v="32097"/>
    <s v="29114 GRANDVIEW MNR YULEE FL 32097"/>
    <s v=""/>
    <s v="Pass"/>
    <s v="No"/>
    <s v="FV&lt;$10K"/>
    <s v="N/A"/>
    <s v="No, &lt; $20K Lien"/>
    <s v="No, Lien &lt; $20K"/>
    <s v="N/A"/>
    <s v="No"/>
    <s v="No"/>
    <n v="1"/>
    <s v="No"/>
    <n v="29222"/>
    <n v="1"/>
    <n v="29222"/>
    <m/>
    <n v="0"/>
    <n v="0"/>
    <s v=""/>
    <e v="#N/A"/>
    <n v="29222"/>
    <s v="No"/>
    <s v="V"/>
    <s v="Yes"/>
    <s v="No"/>
    <n v="0"/>
    <n v="0"/>
    <n v="4720.7"/>
    <n v="-4720.7"/>
    <n v="0.16154609540756965"/>
    <m/>
    <s v="No"/>
    <m/>
    <m/>
    <m/>
    <x v="4"/>
    <n v="1998"/>
    <n v="944.14"/>
    <s v="Ok"/>
    <n v="0"/>
    <n v="0"/>
  </r>
  <r>
    <n v="1999"/>
    <s v="Nassau"/>
    <s v="41-3N-28-1250-0070-0000"/>
    <n v="525.4"/>
    <n v="2017"/>
    <n v="525.4"/>
    <n v="525.4"/>
    <n v="0"/>
    <n v="29184"/>
    <s v="YULEE"/>
    <s v="Florida"/>
    <n v="32097"/>
    <s v="29184 GRANDVIEW MNR"/>
    <s v="YULEE FL 32097"/>
    <n v="-81.546854917212897"/>
    <n v="30.6827442460044"/>
    <s v="LIGHTHOUSE POINTE DEV LLC"/>
    <n v="0"/>
    <s v="VACANT RESIDENTIAL"/>
    <n v="8001"/>
    <s v="Residential-Vacant Land"/>
    <n v="2017"/>
    <n v="16335"/>
    <n v="2017"/>
    <n v="48000"/>
    <n v="456.21"/>
    <n v="0.86830985915492953"/>
    <s v="No"/>
    <s v="No"/>
    <s v="No"/>
    <m/>
    <m/>
    <s v="No"/>
    <s v="No"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High"/>
    <n v="0"/>
    <s v="No"/>
    <s v="No"/>
    <s v="No"/>
    <s v="Without Environmental Issues"/>
    <s v="No"/>
    <s v="None"/>
    <s v="29184 GRANDVIEW MNR"/>
    <s v="Yulee"/>
    <s v="Florida"/>
    <n v="32097"/>
    <s v="29184 GRANDVIEW MNR YULEE FL 32097"/>
    <s v=""/>
    <s v="Pass"/>
    <s v="No"/>
    <s v="FV&lt;$10K"/>
    <s v="N/A"/>
    <s v="No, &lt; $20K Lien"/>
    <s v="No, Lien &lt; $20K"/>
    <s v="N/A"/>
    <s v="No"/>
    <s v="No"/>
    <n v="0"/>
    <s v="No"/>
    <n v="16335"/>
    <n v="1"/>
    <n v="16335"/>
    <m/>
    <n v="0"/>
    <n v="0"/>
    <s v=""/>
    <e v="#N/A"/>
    <n v="16335"/>
    <s v="No"/>
    <s v="V"/>
    <s v="Yes"/>
    <s v="No"/>
    <n v="0"/>
    <n v="0"/>
    <n v="2101.6"/>
    <n v="-2101.6"/>
    <n v="0.12865625956535046"/>
    <m/>
    <s v="No"/>
    <m/>
    <m/>
    <m/>
    <x v="4"/>
    <n v="1999"/>
    <n v="525.4"/>
    <s v="Ok"/>
    <n v="0"/>
    <n v="0"/>
  </r>
  <r>
    <n v="2000"/>
    <s v="Nassau"/>
    <s v="41-3N-28-1250-0072-0000"/>
    <n v="525.4"/>
    <n v="2017"/>
    <n v="525.4"/>
    <n v="525.4"/>
    <n v="0"/>
    <n v="29212"/>
    <s v="YULEE"/>
    <s v="Florida"/>
    <n v="32097"/>
    <s v="29212 GRANDVIEW MNR"/>
    <s v="YULEE FL 32097"/>
    <n v="-81.547414391665896"/>
    <n v="30.682734201734799"/>
    <s v="LIGHTHOUSE POINTE DEV LLC"/>
    <n v="0"/>
    <s v="VACANT RESIDENTIAL"/>
    <n v="8001"/>
    <s v="Residential-Vacant Land"/>
    <n v="2017"/>
    <n v="16335"/>
    <n v="2017"/>
    <n v="48000"/>
    <n v="456.21"/>
    <n v="0.86830985915492953"/>
    <s v="No"/>
    <s v="No"/>
    <s v="No"/>
    <m/>
    <m/>
    <s v="No"/>
    <s v="No"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Moderate"/>
    <n v="0"/>
    <s v="No"/>
    <s v="No"/>
    <s v="No"/>
    <s v="Without Environmental Issues"/>
    <s v="No"/>
    <s v="None"/>
    <s v="29212 GRANDVIEW MNR"/>
    <s v="Yulee"/>
    <s v="Florida"/>
    <n v="32097"/>
    <s v="29212 GRANDVIEW MNR YULEE FL 32097"/>
    <s v=""/>
    <s v="Pass"/>
    <s v="No"/>
    <s v="FV&lt;$10K"/>
    <s v="N/A"/>
    <s v="No, &lt; $20K Lien"/>
    <s v="No, Lien &lt; $20K"/>
    <s v="N/A"/>
    <s v="No"/>
    <s v="No"/>
    <n v="0"/>
    <s v="No"/>
    <n v="16335"/>
    <n v="1"/>
    <n v="16335"/>
    <m/>
    <n v="0"/>
    <n v="0"/>
    <s v=""/>
    <e v="#N/A"/>
    <n v="16335"/>
    <s v="No"/>
    <s v="V"/>
    <s v="Yes"/>
    <s v="No"/>
    <n v="0"/>
    <n v="0"/>
    <n v="2101.6"/>
    <n v="-2101.6"/>
    <n v="0.12865625956535046"/>
    <m/>
    <s v="No"/>
    <m/>
    <m/>
    <m/>
    <x v="4"/>
    <n v="2000"/>
    <n v="525.4"/>
    <s v="Ok"/>
    <n v="0"/>
    <n v="0"/>
  </r>
  <r>
    <n v="2001"/>
    <s v="Nassau"/>
    <s v="41-3N-28-1250-0073-0000"/>
    <n v="525.4"/>
    <n v="2017"/>
    <n v="525.4"/>
    <n v="525.4"/>
    <n v="0"/>
    <n v="29226"/>
    <s v="YULEE"/>
    <s v="Florida"/>
    <n v="32097"/>
    <s v="29226 GRANDVIEW MNR"/>
    <s v="YULEE FL 32097"/>
    <n v="-81.5476613534329"/>
    <n v="30.6827466819413"/>
    <s v="LIGHTHOUSE POINTE DEV LLC"/>
    <n v="0"/>
    <s v="VACANT RESIDENTIAL"/>
    <n v="8001"/>
    <s v="Residential-Vacant Land"/>
    <n v="2017"/>
    <n v="16335"/>
    <n v="2017"/>
    <n v="48000"/>
    <n v="456.21"/>
    <n v="0.86830985915492953"/>
    <s v="No"/>
    <s v="No"/>
    <s v="No"/>
    <m/>
    <m/>
    <s v="No"/>
    <s v="No"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Moderate"/>
    <n v="1"/>
    <s v="No"/>
    <s v="No"/>
    <s v="No"/>
    <s v="Without Environmental Issues"/>
    <s v="No"/>
    <s v="None"/>
    <s v="29226 GRANDVIEW MNR"/>
    <s v="Yulee"/>
    <s v="Florida"/>
    <n v="32097"/>
    <s v="29226 GRANDVIEW MNR YULEE FL 32097"/>
    <s v=""/>
    <s v="Pass"/>
    <s v="No"/>
    <s v="FV&lt;$10K"/>
    <s v="N/A"/>
    <s v="No, &lt; $20K Lien"/>
    <s v="No, Lien &lt; $20K"/>
    <s v="N/A"/>
    <s v="No"/>
    <s v="No"/>
    <n v="1"/>
    <s v="No"/>
    <n v="16335"/>
    <n v="1"/>
    <n v="16335"/>
    <m/>
    <n v="0"/>
    <n v="0"/>
    <s v=""/>
    <e v="#N/A"/>
    <n v="16335"/>
    <s v="No"/>
    <s v="V"/>
    <s v="Yes"/>
    <s v="No"/>
    <n v="0"/>
    <n v="0"/>
    <n v="2627"/>
    <n v="-2627"/>
    <n v="0.16082032445668809"/>
    <m/>
    <s v="No"/>
    <m/>
    <m/>
    <m/>
    <x v="4"/>
    <n v="2001"/>
    <n v="525.4"/>
    <s v="Ok"/>
    <n v="0"/>
    <n v="0"/>
  </r>
  <r>
    <n v="2002"/>
    <s v="Nassau"/>
    <s v="41-3N-28-1250-0074-0000"/>
    <n v="525.4"/>
    <n v="2017"/>
    <n v="525.4"/>
    <n v="525.4"/>
    <n v="0"/>
    <n v="29242"/>
    <s v="YULEE"/>
    <s v="Florida"/>
    <n v="32097"/>
    <s v="29242 GRANDVIEW MNR"/>
    <s v="YULEE FL 32097"/>
    <n v="-81.547920248500404"/>
    <n v="30.6827819833292"/>
    <s v="LIGHTHOUSE POINTE DEV LLC"/>
    <n v="0"/>
    <s v="VACANT RESIDENTIAL"/>
    <n v="8001"/>
    <s v="Residential-Vacant Land"/>
    <n v="2017"/>
    <n v="16335"/>
    <n v="2017"/>
    <n v="48000"/>
    <n v="456.21"/>
    <n v="0.86830985915492953"/>
    <s v="No"/>
    <s v="No"/>
    <s v="No"/>
    <m/>
    <m/>
    <s v="No"/>
    <s v="No"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Moderate"/>
    <n v="0"/>
    <s v="No"/>
    <s v="No"/>
    <s v="No"/>
    <s v="Without Environmental Issues"/>
    <s v="No"/>
    <s v="None"/>
    <s v="29242 GRANDVIEW MNR"/>
    <s v="Yulee"/>
    <s v="Florida"/>
    <n v="32097"/>
    <s v="29242 GRANDVIEW MNR YULEE FL 32097"/>
    <s v=""/>
    <s v="Pass"/>
    <s v="No"/>
    <s v="FV&lt;$10K"/>
    <s v="N/A"/>
    <s v="No, &lt; $20K Lien"/>
    <s v="No, Lien &lt; $20K"/>
    <s v="N/A"/>
    <s v="No"/>
    <s v="No"/>
    <n v="0"/>
    <s v="No"/>
    <n v="16335"/>
    <n v="1"/>
    <n v="16335"/>
    <m/>
    <n v="0"/>
    <n v="0"/>
    <s v=""/>
    <e v="#N/A"/>
    <n v="16335"/>
    <s v="No"/>
    <s v="V"/>
    <s v="Yes"/>
    <s v="No"/>
    <n v="0"/>
    <n v="0"/>
    <n v="2101.6"/>
    <n v="-2101.6"/>
    <n v="0.12865625956535046"/>
    <m/>
    <s v="No"/>
    <m/>
    <m/>
    <m/>
    <x v="4"/>
    <n v="2002"/>
    <n v="525.4"/>
    <s v="Ok"/>
    <n v="0"/>
    <n v="0"/>
  </r>
  <r>
    <n v="2003"/>
    <s v="Nassau"/>
    <s v="41-3N-28-1250-0075-0000"/>
    <n v="525.4"/>
    <n v="2017"/>
    <n v="525.4"/>
    <n v="525.4"/>
    <n v="0"/>
    <n v="29258"/>
    <s v="YULEE"/>
    <s v="Florida"/>
    <n v="32097"/>
    <s v="29258 GRANDVIEW MNR"/>
    <s v="YULEE FL 32097"/>
    <n v="-81.548189172329302"/>
    <n v="30.6828128104199"/>
    <s v="LIGHTHOUSE POINTE DEV LLC"/>
    <n v="0"/>
    <s v="VACANT RESIDENTIAL"/>
    <n v="8001"/>
    <s v="Residential-Vacant Land"/>
    <n v="2017"/>
    <n v="16335"/>
    <n v="2017"/>
    <n v="48000"/>
    <n v="456.21"/>
    <n v="0.86830985915492953"/>
    <s v="No"/>
    <s v="No"/>
    <s v="No"/>
    <m/>
    <m/>
    <s v="No"/>
    <s v="No"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Moderate"/>
    <n v="0"/>
    <s v="No"/>
    <s v="No"/>
    <s v="No"/>
    <s v="Without Environmental Issues"/>
    <s v="No"/>
    <s v="None"/>
    <s v="29258 GRANDVIEW MNR"/>
    <s v="Yulee"/>
    <s v="Florida"/>
    <n v="32097"/>
    <s v="29258 GRANDVIEW MNR YULEE FL 32097"/>
    <s v=""/>
    <s v="Pass"/>
    <s v="No"/>
    <s v="FV&lt;$10K"/>
    <s v="N/A"/>
    <s v="No, &lt; $20K Lien"/>
    <s v="No, Lien &lt; $20K"/>
    <s v="N/A"/>
    <s v="No"/>
    <s v="No"/>
    <n v="0"/>
    <s v="No"/>
    <n v="16335"/>
    <n v="1"/>
    <n v="16335"/>
    <m/>
    <n v="0"/>
    <n v="0"/>
    <s v=""/>
    <e v="#N/A"/>
    <n v="16335"/>
    <s v="No"/>
    <s v="V"/>
    <s v="Yes"/>
    <s v="No"/>
    <n v="0"/>
    <n v="0"/>
    <n v="2101.6"/>
    <n v="-2101.6"/>
    <n v="0.12865625956535046"/>
    <m/>
    <s v="No"/>
    <m/>
    <m/>
    <m/>
    <x v="4"/>
    <n v="2003"/>
    <n v="525.4"/>
    <s v="Ok"/>
    <n v="0"/>
    <n v="0"/>
  </r>
  <r>
    <n v="2004"/>
    <s v="Nassau"/>
    <s v="41-3N-28-1250-0076-0000"/>
    <n v="525.4"/>
    <n v="2017"/>
    <n v="525.4"/>
    <n v="525.4"/>
    <n v="0"/>
    <n v="29272"/>
    <s v="YULEE"/>
    <s v="Florida"/>
    <n v="32097"/>
    <s v="29272 GRANDVIEW MNR"/>
    <s v="YULEE FL 32097"/>
    <n v="-81.548459065750706"/>
    <n v="30.6828153673382"/>
    <s v="LIGHTHOUSE POINTE DEV LLC"/>
    <n v="0"/>
    <s v="VACANT RESIDENTIAL"/>
    <n v="8001"/>
    <s v="Residential-Vacant Land"/>
    <n v="2017"/>
    <n v="16335"/>
    <n v="2017"/>
    <n v="48000"/>
    <n v="456.21"/>
    <n v="0.86830985915492953"/>
    <s v="No"/>
    <s v="No"/>
    <s v="No"/>
    <m/>
    <m/>
    <s v="No"/>
    <s v="No"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Moderate"/>
    <n v="0"/>
    <s v="No"/>
    <s v="No"/>
    <s v="No"/>
    <s v="Without Environmental Issues"/>
    <s v="No"/>
    <s v="None"/>
    <s v="29272 GRANDVIEW MNR"/>
    <s v="Yulee"/>
    <s v="Florida"/>
    <n v="32097"/>
    <s v="29272 GRANDVIEW MNR YULEE FL 32097"/>
    <s v=""/>
    <s v="Pass"/>
    <s v="No"/>
    <s v="FV&lt;$10K"/>
    <s v="N/A"/>
    <s v="No, &lt; $20K Lien"/>
    <s v="No, Lien &lt; $20K"/>
    <s v="N/A"/>
    <s v="No"/>
    <s v="No"/>
    <n v="0"/>
    <s v="No"/>
    <n v="16335"/>
    <n v="1"/>
    <n v="16335"/>
    <m/>
    <n v="0"/>
    <n v="0"/>
    <s v=""/>
    <e v="#N/A"/>
    <n v="16335"/>
    <s v="No"/>
    <s v="V"/>
    <s v="Yes"/>
    <s v="No"/>
    <n v="0"/>
    <n v="0"/>
    <n v="2101.6"/>
    <n v="-2101.6"/>
    <n v="0.12865625956535046"/>
    <m/>
    <s v="No"/>
    <m/>
    <m/>
    <m/>
    <x v="4"/>
    <n v="2004"/>
    <n v="525.4"/>
    <s v="Ok"/>
    <n v="0"/>
    <n v="0"/>
  </r>
  <r>
    <n v="2005"/>
    <s v="Nassau"/>
    <s v="41-3N-28-1250-0085-0000"/>
    <n v="411.23"/>
    <n v="2017"/>
    <n v="411.23"/>
    <n v="411.23"/>
    <n v="0"/>
    <n v="28132"/>
    <s v="YULEE"/>
    <s v="Florida"/>
    <n v="32097"/>
    <s v="28132 GRANDVIEW MNR"/>
    <s v="YULEE FL 32097"/>
    <n v="-81.549970557583904"/>
    <n v="30.6838946263263"/>
    <s v="DJOKOTO EMMANUEL"/>
    <n v="0"/>
    <s v="VACANT RESIDENTIAL"/>
    <n v="8001"/>
    <s v="Residential-Vacant Land"/>
    <n v="2017"/>
    <n v="16335"/>
    <n v="2017"/>
    <n v="32000"/>
    <n v="350.65"/>
    <n v="0.85268584490431132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28132 GRANDVIEW MNR"/>
    <s v="Yulee"/>
    <s v="Florida"/>
    <n v="32097"/>
    <s v="28132 GRANDVIEW MNR YULEE FL 32097"/>
    <s v=""/>
    <s v="Pass"/>
    <s v="No"/>
    <s v="FV&lt;$10K"/>
    <s v="N/A"/>
    <s v="No, &lt; $20K Lien"/>
    <s v="No, Lien &lt; $20K"/>
    <s v="N/A"/>
    <s v="No"/>
    <s v="No"/>
    <n v="0"/>
    <s v="No"/>
    <n v="16335"/>
    <n v="1"/>
    <n v="16335"/>
    <m/>
    <n v="0"/>
    <n v="0"/>
    <s v=""/>
    <e v="#N/A"/>
    <n v="16335"/>
    <s v="No"/>
    <s v="V"/>
    <s v="Yes"/>
    <s v="No"/>
    <n v="0"/>
    <n v="0"/>
    <n v="1644.92"/>
    <n v="-1644.92"/>
    <n v="0.10069911233547597"/>
    <m/>
    <s v="No"/>
    <m/>
    <m/>
    <m/>
    <x v="4"/>
    <n v="2005"/>
    <n v="411.23"/>
    <s v="Ok"/>
    <n v="0"/>
    <n v="0"/>
  </r>
  <r>
    <n v="2006"/>
    <s v="Nassau"/>
    <s v="41-3N-28-1250-0091-0000"/>
    <n v="411.23"/>
    <n v="2017"/>
    <n v="411.23"/>
    <n v="411.23"/>
    <n v="0"/>
    <n v="28376"/>
    <s v="YULEE"/>
    <s v="Florida"/>
    <n v="32097"/>
    <s v="28376 GRANDVIEW MNR"/>
    <s v="YULEE FL 32097"/>
    <n v="-81.549794411351499"/>
    <n v="30.685370572458201"/>
    <s v="DJOKOTO EMMANUEL"/>
    <n v="0"/>
    <s v="VACANT RESIDENTIAL"/>
    <n v="8001"/>
    <s v="Residential-Vacant Land"/>
    <n v="2017"/>
    <n v="16335"/>
    <n v="2017"/>
    <n v="32000"/>
    <n v="350.65"/>
    <n v="0.85268584490431132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28376 GRANDVIEW MNR"/>
    <s v="Yulee"/>
    <s v="Florida"/>
    <n v="32097"/>
    <s v="28376 GRANDVIEW MNR YULEE FL 32097"/>
    <s v=""/>
    <s v="Pass"/>
    <s v="No"/>
    <s v="FV&lt;$10K"/>
    <s v="N/A"/>
    <s v="No, &lt; $20K Lien"/>
    <s v="No, Lien &lt; $20K"/>
    <s v="N/A"/>
    <s v="No"/>
    <s v="No"/>
    <n v="0"/>
    <s v="No"/>
    <n v="16335"/>
    <n v="1"/>
    <n v="16335"/>
    <m/>
    <n v="0"/>
    <n v="0"/>
    <s v=""/>
    <e v="#N/A"/>
    <n v="16335"/>
    <s v="No"/>
    <s v="V"/>
    <s v="Yes"/>
    <s v="No"/>
    <n v="0"/>
    <n v="0"/>
    <n v="1644.92"/>
    <n v="-1644.92"/>
    <n v="0.10069911233547597"/>
    <m/>
    <s v="No"/>
    <m/>
    <m/>
    <m/>
    <x v="4"/>
    <n v="2006"/>
    <n v="411.23"/>
    <s v="Ok"/>
    <n v="0"/>
    <n v="0"/>
  </r>
  <r>
    <n v="2007"/>
    <s v="Nassau"/>
    <s v="41-3N-28-1250-0092-0000"/>
    <n v="411.23"/>
    <n v="2017"/>
    <n v="411.23"/>
    <n v="411.23"/>
    <n v="0"/>
    <n v="28424"/>
    <s v="YULEE"/>
    <s v="Florida"/>
    <n v="32097"/>
    <s v="28424 GRANDVIEW MNR"/>
    <s v="YULEE FL 32097"/>
    <n v="-81.549724223183105"/>
    <n v="30.685595771033199"/>
    <s v="LIGHTHOUSE POINTE DEV LLC"/>
    <n v="0"/>
    <s v="VACANT RESIDENTIAL"/>
    <n v="8001"/>
    <s v="Residential-Vacant Land"/>
    <n v="2017"/>
    <n v="16335"/>
    <n v="2017"/>
    <n v="32000"/>
    <n v="350.65"/>
    <n v="0.85268584490431132"/>
    <s v="No"/>
    <s v="No"/>
    <s v="No"/>
    <m/>
    <m/>
    <s v="No"/>
    <s v="No"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28424 GRANDVIEW MNR"/>
    <s v="Yulee"/>
    <s v="Florida"/>
    <n v="32097"/>
    <s v="28424 GRANDVIEW MNR YULEE FL 32097"/>
    <s v=""/>
    <s v="Pass"/>
    <s v="No"/>
    <s v="FV&lt;$10K"/>
    <s v="N/A"/>
    <s v="No, &lt; $20K Lien"/>
    <s v="No, Lien &lt; $20K"/>
    <s v="N/A"/>
    <s v="No"/>
    <s v="No"/>
    <n v="1"/>
    <s v="No"/>
    <n v="16335"/>
    <n v="1"/>
    <n v="16335"/>
    <m/>
    <n v="0"/>
    <n v="0"/>
    <s v=""/>
    <e v="#N/A"/>
    <n v="16335"/>
    <s v="No"/>
    <s v="V"/>
    <s v="Yes"/>
    <s v="No"/>
    <n v="0"/>
    <n v="0"/>
    <n v="2056.15"/>
    <n v="-2056.15"/>
    <n v="0.12587389041934496"/>
    <m/>
    <s v="No"/>
    <m/>
    <m/>
    <m/>
    <x v="4"/>
    <n v="2007"/>
    <n v="411.23"/>
    <s v="Ok"/>
    <n v="0"/>
    <n v="0"/>
  </r>
  <r>
    <n v="2008"/>
    <s v="Nassau"/>
    <s v="41-3N-28-1250-0093-0000"/>
    <n v="411.23"/>
    <n v="2017"/>
    <n v="411.23"/>
    <n v="411.23"/>
    <n v="0"/>
    <n v="28466"/>
    <s v="YULEE"/>
    <s v="Florida"/>
    <n v="32097"/>
    <s v="28466 GRANDVIEW MNR"/>
    <s v="YULEE FL 32097"/>
    <n v="-81.549698910484395"/>
    <n v="30.685826352407101"/>
    <s v="LIGHTHOUSE POINTE DEV LLC"/>
    <n v="0"/>
    <s v="VACANT RESIDENTIAL"/>
    <n v="8001"/>
    <s v="Residential-Vacant Land"/>
    <n v="2017"/>
    <n v="16335"/>
    <n v="2017"/>
    <n v="32000"/>
    <n v="350.65"/>
    <n v="0.85268584490431132"/>
    <s v="No"/>
    <s v="No"/>
    <s v="No"/>
    <m/>
    <m/>
    <s v="No"/>
    <s v="No"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28466 GRANDVIEW MNR"/>
    <s v="Yulee"/>
    <s v="Florida"/>
    <n v="32097"/>
    <s v="28466 GRANDVIEW MNR YULEE FL 32097"/>
    <s v=""/>
    <s v="Pass"/>
    <s v="No"/>
    <s v="FV&lt;$10K"/>
    <s v="N/A"/>
    <s v="No, &lt; $20K Lien"/>
    <s v="No, Lien &lt; $20K"/>
    <s v="N/A"/>
    <s v="No"/>
    <s v="No"/>
    <n v="1"/>
    <s v="No"/>
    <n v="16335"/>
    <n v="1"/>
    <n v="16335"/>
    <m/>
    <n v="0"/>
    <n v="0"/>
    <s v=""/>
    <e v="#N/A"/>
    <n v="16335"/>
    <s v="No"/>
    <s v="V"/>
    <s v="Yes"/>
    <s v="No"/>
    <n v="0"/>
    <n v="0"/>
    <n v="2056.15"/>
    <n v="-2056.15"/>
    <n v="0.12587389041934496"/>
    <m/>
    <s v="No"/>
    <m/>
    <m/>
    <m/>
    <x v="4"/>
    <n v="2008"/>
    <n v="411.23"/>
    <s v="Ok"/>
    <n v="0"/>
    <n v="0"/>
  </r>
  <r>
    <n v="2009"/>
    <s v="Nassau"/>
    <s v="41-3N-28-1250-0096-0000"/>
    <n v="525.4"/>
    <n v="2017"/>
    <n v="525.4"/>
    <n v="525.4"/>
    <n v="0"/>
    <n v="28341"/>
    <s v="YULEE"/>
    <s v="Florida"/>
    <n v="32097"/>
    <s v="28341 GRANDVIEW MNR"/>
    <s v="YULEE FL 32097"/>
    <n v="-81.549177732023907"/>
    <n v="30.685099395854799"/>
    <s v="LIGHTHOUSE POINTE DEV LLC"/>
    <n v="0"/>
    <s v="VACANT RESIDENTIAL"/>
    <n v="8001"/>
    <s v="Residential-Vacant Land"/>
    <n v="2017"/>
    <n v="16335"/>
    <n v="2017"/>
    <n v="48000"/>
    <n v="456.21"/>
    <n v="0.86830985915492953"/>
    <s v="No"/>
    <s v="No"/>
    <s v="No"/>
    <m/>
    <m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28341 GRANDVIEW MNR"/>
    <s v="Yulee"/>
    <s v="Florida"/>
    <n v="32097"/>
    <s v="28341 GRANDVIEW MNR YULEE FL 32097"/>
    <s v=""/>
    <s v="Pass"/>
    <s v="No"/>
    <s v="FV&lt;$10K"/>
    <s v="N/A"/>
    <s v="No, &lt; $20K Lien"/>
    <s v="No, Lien &lt; $20K"/>
    <s v="N/A"/>
    <s v="No"/>
    <s v="No"/>
    <n v="1"/>
    <s v="No"/>
    <n v="16335"/>
    <n v="1"/>
    <n v="16335"/>
    <m/>
    <n v="0"/>
    <n v="0"/>
    <s v=""/>
    <e v="#N/A"/>
    <n v="16335"/>
    <s v="No"/>
    <s v="V"/>
    <s v="Yes"/>
    <s v="No"/>
    <n v="0"/>
    <n v="0"/>
    <n v="2627"/>
    <n v="-2627"/>
    <n v="0.16082032445668809"/>
    <m/>
    <s v="No"/>
    <m/>
    <m/>
    <m/>
    <x v="4"/>
    <n v="2009"/>
    <n v="525.4"/>
    <s v="Ok"/>
    <n v="0"/>
    <n v="0"/>
  </r>
  <r>
    <n v="2010"/>
    <s v="Nassau"/>
    <s v="41-3N-28-1250-0098-0000"/>
    <n v="525.4"/>
    <n v="2017"/>
    <e v="#N/A"/>
    <e v="#N/A"/>
    <e v="#N/A"/>
    <e v="#N/A"/>
    <e v="#N/A"/>
    <e v="#N/A"/>
    <e v="#N/A"/>
    <e v="#N/A"/>
    <e v="#N/A"/>
    <e v="#N/A"/>
    <e v="#N/A"/>
    <e v="#N/A"/>
    <n v="0"/>
    <s v="VACANT RESIDENTIAL"/>
    <e v="#N/A"/>
    <e v="#N/A"/>
    <n v="2017"/>
    <n v="16335"/>
    <e v="#N/A"/>
    <e v="#N/A"/>
    <e v="#N/A"/>
    <n v="0"/>
    <s v="No"/>
    <s v="No"/>
    <s v="No"/>
    <s v="No"/>
    <m/>
    <s v="No"/>
    <s v="No"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16335"/>
    <n v="1"/>
    <n v="16335"/>
    <m/>
    <e v="#N/A"/>
    <e v="#N/A"/>
    <s v=""/>
    <e v="#N/A"/>
    <n v="16335"/>
    <s v="No"/>
    <s v="V"/>
    <s v="Yes"/>
    <s v="No"/>
    <n v="0"/>
    <n v="0"/>
    <e v="#N/A"/>
    <e v="#N/A"/>
    <e v="#N/A"/>
    <m/>
    <s v="No"/>
    <m/>
    <m/>
    <m/>
    <x v="4"/>
    <n v="2010"/>
    <n v="525.4"/>
    <s v="Ok"/>
    <e v="#N/A"/>
    <e v="#N/A"/>
  </r>
  <r>
    <n v="2011"/>
    <s v="Nassau"/>
    <s v="41-3N-28-1250-0099-0000"/>
    <n v="525.4"/>
    <n v="2017"/>
    <e v="#N/A"/>
    <e v="#N/A"/>
    <e v="#N/A"/>
    <e v="#N/A"/>
    <e v="#N/A"/>
    <e v="#N/A"/>
    <e v="#N/A"/>
    <e v="#N/A"/>
    <e v="#N/A"/>
    <e v="#N/A"/>
    <e v="#N/A"/>
    <e v="#N/A"/>
    <n v="0"/>
    <s v="VACANT RESIDENTIAL"/>
    <e v="#N/A"/>
    <e v="#N/A"/>
    <n v="2017"/>
    <n v="16335"/>
    <e v="#N/A"/>
    <e v="#N/A"/>
    <e v="#N/A"/>
    <n v="0"/>
    <s v="No"/>
    <s v="No"/>
    <s v="No"/>
    <m/>
    <s v="No"/>
    <s v="No"/>
    <s v="No"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16335"/>
    <n v="1"/>
    <n v="16335"/>
    <m/>
    <e v="#N/A"/>
    <e v="#N/A"/>
    <s v=""/>
    <e v="#N/A"/>
    <n v="16335"/>
    <s v="No"/>
    <s v="V"/>
    <s v="Yes"/>
    <s v="No"/>
    <n v="0"/>
    <n v="0"/>
    <e v="#N/A"/>
    <e v="#N/A"/>
    <e v="#N/A"/>
    <m/>
    <s v="No"/>
    <m/>
    <m/>
    <m/>
    <x v="4"/>
    <n v="2011"/>
    <n v="525.4"/>
    <s v="Ok"/>
    <e v="#N/A"/>
    <e v="#N/A"/>
  </r>
  <r>
    <n v="2012"/>
    <s v="Nassau"/>
    <s v="41-3N-28-1250-0102-0000"/>
    <n v="525.4"/>
    <n v="2017"/>
    <n v="525.4"/>
    <n v="525.4"/>
    <n v="0"/>
    <m/>
    <s v="YULEE"/>
    <s v="Florida"/>
    <n v="32097"/>
    <s v="GRANDVIEW MNR"/>
    <s v="YULEE FL 32097"/>
    <n v="-81.548926531942797"/>
    <n v="30.683313657136701"/>
    <s v="LIGHTHOUSE POINTE DEV LLC"/>
    <n v="0"/>
    <s v="VACANT RESIDENTIAL"/>
    <n v="8001"/>
    <s v="Residential-Vacant Land"/>
    <n v="2017"/>
    <n v="16335"/>
    <n v="2017"/>
    <n v="48000"/>
    <n v="456.21"/>
    <n v="0.86830985915492953"/>
    <s v="No"/>
    <s v="No"/>
    <s v="No"/>
    <m/>
    <m/>
    <s v="No"/>
    <s v="No"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GRANDVIEW MNR"/>
    <s v="Yulee"/>
    <s v="Florida"/>
    <n v="32097"/>
    <s v="GRANDVIEW MNR YULEE FL 32097"/>
    <s v=""/>
    <s v="Pass"/>
    <s v="No"/>
    <s v="FV&lt;$10K"/>
    <s v="N/A"/>
    <s v="No, &lt; $20K Lien"/>
    <s v="No, Lien &lt; $20K"/>
    <s v="N/A"/>
    <s v="No"/>
    <s v="No"/>
    <n v="1"/>
    <s v="No"/>
    <n v="16335"/>
    <n v="1"/>
    <n v="16335"/>
    <m/>
    <n v="0"/>
    <n v="0"/>
    <s v=""/>
    <e v="#N/A"/>
    <n v="16335"/>
    <s v="No"/>
    <s v="V"/>
    <s v="Yes"/>
    <s v="No"/>
    <n v="0"/>
    <n v="0"/>
    <n v="2627"/>
    <n v="-2627"/>
    <n v="0.16082032445668809"/>
    <m/>
    <s v="No"/>
    <m/>
    <m/>
    <m/>
    <x v="4"/>
    <n v="2012"/>
    <n v="525.4"/>
    <s v="Ok"/>
    <n v="0"/>
    <n v="0"/>
  </r>
  <r>
    <n v="2013"/>
    <s v="Nassau"/>
    <s v="41-3N-28-1250-0104-0000"/>
    <n v="525.4"/>
    <n v="2017"/>
    <n v="525.4"/>
    <n v="525.4"/>
    <n v="0"/>
    <n v="29263"/>
    <s v="YULEE"/>
    <s v="Florida"/>
    <n v="32097"/>
    <s v="29263 GRANDVIEW MNR"/>
    <s v="YULEE FL 32097"/>
    <n v="-81.548304760601496"/>
    <n v="30.683250545584102"/>
    <s v="LIGHTHOUSE POINTE DEV LLC"/>
    <n v="0"/>
    <s v="VACANT RESIDENTIAL"/>
    <n v="8001"/>
    <s v="Residential-Vacant Land"/>
    <n v="2017"/>
    <n v="16335"/>
    <n v="2017"/>
    <n v="48000"/>
    <n v="456.21"/>
    <n v="0.86830985915492953"/>
    <s v="No"/>
    <s v="No"/>
    <s v="No"/>
    <m/>
    <m/>
    <s v="No"/>
    <s v="No"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29263 GRANDVIEW MNR"/>
    <s v="Yulee"/>
    <s v="Florida"/>
    <n v="32097"/>
    <s v="29263 GRANDVIEW MNR YULEE FL 32097"/>
    <s v=""/>
    <s v="Pass"/>
    <s v="No"/>
    <s v="FV&lt;$10K"/>
    <s v="N/A"/>
    <s v="No, &lt; $20K Lien"/>
    <s v="No, Lien &lt; $20K"/>
    <s v="N/A"/>
    <s v="No"/>
    <s v="No"/>
    <n v="1"/>
    <s v="No"/>
    <n v="16335"/>
    <n v="1"/>
    <n v="16335"/>
    <m/>
    <n v="0"/>
    <n v="0"/>
    <s v=""/>
    <e v="#N/A"/>
    <n v="16335"/>
    <s v="No"/>
    <s v="V"/>
    <s v="Yes"/>
    <s v="No"/>
    <n v="0"/>
    <n v="0"/>
    <n v="2627"/>
    <n v="-2627"/>
    <n v="0.16082032445668809"/>
    <m/>
    <s v="No"/>
    <m/>
    <m/>
    <m/>
    <x v="4"/>
    <n v="2013"/>
    <n v="525.4"/>
    <s v="Ok"/>
    <n v="0"/>
    <n v="0"/>
  </r>
  <r>
    <n v="2014"/>
    <s v="Nassau"/>
    <s v="41-3N-28-1250-0106-0000"/>
    <n v="525.4"/>
    <n v="2017"/>
    <n v="525.4"/>
    <n v="525.4"/>
    <n v="0"/>
    <n v="29223"/>
    <s v="YULEE"/>
    <s v="Florida"/>
    <n v="32097"/>
    <s v="29223 GRANDVIEW MNR"/>
    <s v="YULEE FL 32097"/>
    <n v="-81.547624697912696"/>
    <n v="30.683274313548299"/>
    <s v="LIGHTHOUSE POINTE DEV LLC"/>
    <n v="0"/>
    <s v="VACANT RESIDENTIAL"/>
    <n v="8001"/>
    <s v="Residential-Vacant Land"/>
    <n v="2017"/>
    <n v="16335"/>
    <n v="2017"/>
    <n v="48000"/>
    <n v="456.21"/>
    <n v="0.86830985915492953"/>
    <s v="No"/>
    <s v="No"/>
    <s v="No"/>
    <m/>
    <m/>
    <s v="No"/>
    <s v="No"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29223 GRANDVIEW MNR"/>
    <s v="Yulee"/>
    <s v="Florida"/>
    <n v="32097"/>
    <s v="29223 GRANDVIEW MNR YULEE FL 32097"/>
    <s v=""/>
    <s v="Pass"/>
    <s v="No"/>
    <s v="FV&lt;$10K"/>
    <s v="N/A"/>
    <s v="No, &lt; $20K Lien"/>
    <s v="No, Lien &lt; $20K"/>
    <s v="N/A"/>
    <s v="No"/>
    <s v="No"/>
    <n v="1"/>
    <s v="No"/>
    <n v="16335"/>
    <n v="1"/>
    <n v="16335"/>
    <m/>
    <n v="0"/>
    <n v="0"/>
    <s v=""/>
    <e v="#N/A"/>
    <n v="16335"/>
    <s v="No"/>
    <s v="V"/>
    <s v="Yes"/>
    <s v="No"/>
    <n v="0"/>
    <n v="0"/>
    <n v="2627"/>
    <n v="-2627"/>
    <n v="0.16082032445668809"/>
    <m/>
    <s v="No"/>
    <m/>
    <m/>
    <m/>
    <x v="4"/>
    <n v="2014"/>
    <n v="525.4"/>
    <s v="Ok"/>
    <n v="0"/>
    <n v="0"/>
  </r>
  <r>
    <n v="2015"/>
    <s v="Nassau"/>
    <s v="41-3N-28-1250-0110-0000"/>
    <n v="525.4"/>
    <n v="2017"/>
    <n v="525.4"/>
    <n v="525.4"/>
    <n v="0"/>
    <n v="29133"/>
    <s v="YULEE"/>
    <s v="Florida"/>
    <n v="32097"/>
    <s v="29133 GRANDVIEW MNR"/>
    <s v="YULEE FL 32097"/>
    <n v="-81.546253353999305"/>
    <n v="30.6834651619697"/>
    <s v="LIGHTHOUSE POINTE DEV LLC"/>
    <n v="0"/>
    <s v="VACANT RESIDENTIAL"/>
    <n v="8001"/>
    <s v="Residential-Vacant Land"/>
    <n v="2017"/>
    <n v="16335"/>
    <n v="2017"/>
    <n v="48000"/>
    <n v="456.21"/>
    <n v="0.86830985915492953"/>
    <s v="No"/>
    <s v="No"/>
    <s v="No"/>
    <m/>
    <m/>
    <s v="No"/>
    <s v="No"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Moderate"/>
    <n v="1"/>
    <s v="No"/>
    <s v="No"/>
    <s v="No"/>
    <s v="Without Environmental Issues"/>
    <s v="No"/>
    <s v="None"/>
    <s v="29133 GRANDVIEW MNR"/>
    <s v="Yulee"/>
    <s v="Florida"/>
    <n v="32097"/>
    <s v="29133 GRANDVIEW MNR YULEE FL 32097"/>
    <s v=""/>
    <s v="Pass"/>
    <s v="No"/>
    <s v="FV&lt;$10K"/>
    <s v="N/A"/>
    <s v="No, &lt; $20K Lien"/>
    <s v="No, Lien &lt; $20K"/>
    <s v="N/A"/>
    <s v="No"/>
    <s v="No"/>
    <n v="1"/>
    <s v="No"/>
    <n v="16335"/>
    <n v="1"/>
    <n v="16335"/>
    <m/>
    <n v="0"/>
    <n v="0"/>
    <s v=""/>
    <e v="#N/A"/>
    <n v="16335"/>
    <s v="No"/>
    <s v="V"/>
    <s v="Yes"/>
    <s v="No"/>
    <n v="0"/>
    <n v="0"/>
    <n v="2627"/>
    <n v="-2627"/>
    <n v="0.16082032445668809"/>
    <m/>
    <s v="No"/>
    <m/>
    <m/>
    <m/>
    <x v="4"/>
    <n v="2015"/>
    <n v="525.4"/>
    <s v="Ok"/>
    <n v="0"/>
    <n v="0"/>
  </r>
  <r>
    <n v="2016"/>
    <s v="Nassau"/>
    <s v="41-3N-28-1250-0111-0000"/>
    <n v="525.4"/>
    <n v="2017"/>
    <n v="525.4"/>
    <n v="525.4"/>
    <n v="0"/>
    <n v="29103"/>
    <s v="YULEE"/>
    <s v="Florida"/>
    <n v="32097"/>
    <s v="29103 GRANDVIEW MNR"/>
    <s v="YULEE FL 32097"/>
    <n v="-81.546016498549093"/>
    <n v="30.6836754184346"/>
    <s v="LIGHTHOUSE POINTE DEV LLC"/>
    <n v="0"/>
    <s v="VACANT RESIDENTIAL"/>
    <n v="8001"/>
    <s v="Residential-Vacant Land"/>
    <n v="2017"/>
    <n v="16335"/>
    <n v="2017"/>
    <n v="48000"/>
    <n v="456.21"/>
    <n v="0.86830985915492953"/>
    <s v="No"/>
    <s v="No"/>
    <s v="No"/>
    <m/>
    <m/>
    <s v="No"/>
    <s v="No"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Moderate"/>
    <n v="1"/>
    <s v="No"/>
    <s v="No"/>
    <s v="No"/>
    <s v="Without Environmental Issues"/>
    <s v="No"/>
    <s v="None"/>
    <s v="29103 GRANDVIEW MNR"/>
    <s v="Yulee"/>
    <s v="Florida"/>
    <n v="32097"/>
    <s v="29103 GRANDVIEW MNR YULEE FL 32097"/>
    <s v=""/>
    <s v="Pass"/>
    <s v="No"/>
    <s v="FV&lt;$10K"/>
    <s v="N/A"/>
    <s v="No, &lt; $20K Lien"/>
    <s v="No, Lien &lt; $20K"/>
    <s v="N/A"/>
    <s v="No"/>
    <s v="No"/>
    <n v="1"/>
    <s v="No"/>
    <n v="16335"/>
    <n v="1"/>
    <n v="16335"/>
    <m/>
    <n v="0"/>
    <n v="0"/>
    <s v=""/>
    <e v="#N/A"/>
    <n v="16335"/>
    <s v="No"/>
    <s v="V"/>
    <s v="Yes"/>
    <s v="No"/>
    <n v="0"/>
    <n v="0"/>
    <n v="2627"/>
    <n v="-2627"/>
    <n v="0.16082032445668809"/>
    <m/>
    <s v="No"/>
    <m/>
    <m/>
    <m/>
    <x v="4"/>
    <n v="2016"/>
    <n v="525.4"/>
    <s v="Ok"/>
    <n v="0"/>
    <n v="0"/>
  </r>
  <r>
    <n v="2017"/>
    <s v="Nassau"/>
    <s v="41-3N-28-1250-0115-0000"/>
    <n v="525.4"/>
    <n v="2017"/>
    <n v="525.4"/>
    <n v="525.4"/>
    <n v="0"/>
    <n v="29003"/>
    <s v="YULEE"/>
    <s v="Florida"/>
    <n v="32097"/>
    <s v="29003 GRANDVIEW MNR"/>
    <s v="YULEE FL 32097"/>
    <n v="-81.546249191512004"/>
    <n v="30.684913536497799"/>
    <s v="LIGHTHOUSE POINTE DEV LLC"/>
    <n v="0"/>
    <s v="VACANT RESIDENTIAL"/>
    <n v="8001"/>
    <s v="Residential-Vacant Land"/>
    <n v="2017"/>
    <n v="16335"/>
    <n v="2017"/>
    <n v="48000"/>
    <n v="456.21"/>
    <n v="0.86830985915492953"/>
    <s v="No"/>
    <s v="No"/>
    <s v="No"/>
    <m/>
    <m/>
    <s v="No"/>
    <s v="No"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Moderate"/>
    <n v="1"/>
    <s v="No"/>
    <s v="No"/>
    <s v="No"/>
    <s v="Without Environmental Issues"/>
    <s v="No"/>
    <s v="None"/>
    <s v="29003 GRANDVIEW MNR"/>
    <s v="Yulee"/>
    <s v="Florida"/>
    <n v="32097"/>
    <s v="29003 GRANDVIEW MNR YULEE FL 32097"/>
    <s v=""/>
    <s v="Pass"/>
    <s v="No"/>
    <s v="FV&lt;$10K"/>
    <s v="N/A"/>
    <s v="No, &lt; $20K Lien"/>
    <s v="No, Lien &lt; $20K"/>
    <s v="N/A"/>
    <s v="No"/>
    <s v="No"/>
    <n v="1"/>
    <s v="No"/>
    <n v="16335"/>
    <n v="1"/>
    <n v="16335"/>
    <m/>
    <n v="0"/>
    <n v="0"/>
    <s v=""/>
    <e v="#N/A"/>
    <n v="16335"/>
    <s v="No"/>
    <s v="V"/>
    <s v="Yes"/>
    <s v="No"/>
    <n v="0"/>
    <n v="0"/>
    <n v="2627"/>
    <n v="-2627"/>
    <n v="0.16082032445668809"/>
    <m/>
    <s v="No"/>
    <m/>
    <m/>
    <m/>
    <x v="4"/>
    <n v="2017"/>
    <n v="525.4"/>
    <s v="Ok"/>
    <n v="0"/>
    <n v="0"/>
  </r>
  <r>
    <n v="2018"/>
    <s v="Nassau"/>
    <s v="41-3N-28-1250-0117-0000"/>
    <n v="525.4"/>
    <n v="2017"/>
    <e v="#N/A"/>
    <e v="#N/A"/>
    <e v="#N/A"/>
    <e v="#N/A"/>
    <e v="#N/A"/>
    <e v="#N/A"/>
    <e v="#N/A"/>
    <e v="#N/A"/>
    <e v="#N/A"/>
    <e v="#N/A"/>
    <e v="#N/A"/>
    <e v="#N/A"/>
    <n v="0"/>
    <s v="VACANT RESIDENTIAL"/>
    <e v="#N/A"/>
    <e v="#N/A"/>
    <n v="2017"/>
    <n v="16335"/>
    <e v="#N/A"/>
    <e v="#N/A"/>
    <e v="#N/A"/>
    <n v="0"/>
    <s v="No"/>
    <s v="No"/>
    <s v="No"/>
    <m/>
    <m/>
    <s v="No"/>
    <s v="No"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16335"/>
    <n v="1"/>
    <n v="16335"/>
    <m/>
    <e v="#N/A"/>
    <e v="#N/A"/>
    <s v=""/>
    <e v="#N/A"/>
    <n v="16335"/>
    <s v="No"/>
    <s v="V"/>
    <s v="Yes"/>
    <s v="No"/>
    <n v="0"/>
    <n v="0"/>
    <e v="#N/A"/>
    <e v="#N/A"/>
    <e v="#N/A"/>
    <m/>
    <s v="No"/>
    <m/>
    <m/>
    <m/>
    <x v="4"/>
    <n v="2018"/>
    <n v="525.4"/>
    <s v="Ok"/>
    <e v="#N/A"/>
    <e v="#N/A"/>
  </r>
  <r>
    <n v="2019"/>
    <s v="Nassau"/>
    <s v="41-3N-28-1250-0119-0000"/>
    <n v="525.4"/>
    <n v="2017"/>
    <n v="525.4"/>
    <n v="525.4"/>
    <n v="0"/>
    <n v="28935"/>
    <s v="YULEE"/>
    <s v="Florida"/>
    <n v="32097"/>
    <s v="28935 GRANDVIEW MNR"/>
    <s v="YULEE FL 32097"/>
    <n v="-81.546411099251998"/>
    <n v="30.685977609784601"/>
    <s v="LIGHTHOUSE POINTE DEV LLC"/>
    <n v="0"/>
    <s v="VACANT RESIDENTIAL"/>
    <n v="8001"/>
    <s v="Residential-Vacant Land"/>
    <n v="2017"/>
    <n v="16335"/>
    <n v="2017"/>
    <n v="48000"/>
    <n v="456.21"/>
    <n v="0.86830985915492953"/>
    <s v="No"/>
    <s v="No"/>
    <s v="No"/>
    <m/>
    <m/>
    <s v="No"/>
    <s v="No"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28935 GRANDVIEW MNR"/>
    <s v="Yulee"/>
    <s v="Florida"/>
    <n v="32097"/>
    <s v="28935 GRANDVIEW MNR YULEE FL 32097"/>
    <s v=""/>
    <s v="Pass"/>
    <s v="No"/>
    <s v="FV&lt;$10K"/>
    <s v="N/A"/>
    <s v="No, &lt; $20K Lien"/>
    <s v="No, Lien &lt; $20K"/>
    <s v="N/A"/>
    <s v="No"/>
    <s v="No"/>
    <n v="1"/>
    <s v="No"/>
    <n v="16335"/>
    <n v="1"/>
    <n v="16335"/>
    <m/>
    <n v="0"/>
    <n v="0"/>
    <s v=""/>
    <e v="#N/A"/>
    <n v="16335"/>
    <s v="No"/>
    <s v="V"/>
    <s v="Yes"/>
    <s v="No"/>
    <n v="0"/>
    <n v="0"/>
    <n v="2627"/>
    <n v="-2627"/>
    <n v="0.16082032445668809"/>
    <m/>
    <s v="No"/>
    <m/>
    <m/>
    <m/>
    <x v="4"/>
    <n v="2019"/>
    <n v="525.4"/>
    <s v="Ok"/>
    <n v="0"/>
    <n v="0"/>
  </r>
  <r>
    <n v="2020"/>
    <s v="Nassau"/>
    <s v="41-3N-28-1250-0120-0000"/>
    <n v="525.4"/>
    <n v="2017"/>
    <n v="525.4"/>
    <n v="525.4"/>
    <n v="0"/>
    <n v="28919"/>
    <s v="YULEE"/>
    <s v="Florida"/>
    <n v="32097"/>
    <s v="28919 GRANDVIEW MNR"/>
    <s v="YULEE FL 32097"/>
    <n v="-81.546271370643495"/>
    <n v="30.686208435884701"/>
    <s v="LIGHTHOUSE POINTE DEV LLC"/>
    <n v="0"/>
    <s v="VACANT RESIDENTIAL"/>
    <n v="8001"/>
    <s v="Residential-Vacant Land"/>
    <n v="2017"/>
    <n v="16335"/>
    <n v="2017"/>
    <n v="48000"/>
    <n v="456.21"/>
    <n v="0.86830985915492953"/>
    <s v="No"/>
    <s v="No"/>
    <s v="No"/>
    <m/>
    <m/>
    <s v="No"/>
    <s v="No"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28919 GRANDVIEW MNR"/>
    <s v="Yulee"/>
    <s v="Florida"/>
    <n v="32097"/>
    <s v="28919 GRANDVIEW MNR YULEE FL 32097"/>
    <s v=""/>
    <s v="Pass"/>
    <s v="No"/>
    <s v="FV&lt;$10K"/>
    <s v="N/A"/>
    <s v="No, &lt; $20K Lien"/>
    <s v="No, Lien &lt; $20K"/>
    <s v="N/A"/>
    <s v="No"/>
    <s v="No"/>
    <n v="1"/>
    <s v="No"/>
    <n v="16335"/>
    <n v="1"/>
    <n v="16335"/>
    <m/>
    <n v="0"/>
    <n v="0"/>
    <s v=""/>
    <e v="#N/A"/>
    <n v="16335"/>
    <s v="No"/>
    <s v="V"/>
    <s v="Yes"/>
    <s v="No"/>
    <n v="0"/>
    <n v="0"/>
    <n v="2627"/>
    <n v="-2627"/>
    <n v="0.16082032445668809"/>
    <m/>
    <s v="No"/>
    <m/>
    <m/>
    <m/>
    <x v="4"/>
    <n v="2020"/>
    <n v="525.4"/>
    <s v="Ok"/>
    <n v="0"/>
    <n v="0"/>
  </r>
  <r>
    <n v="2021"/>
    <s v="Nassau"/>
    <s v="41-3N-28-1250-0123-0000"/>
    <n v="525.4"/>
    <n v="2017"/>
    <n v="525.4"/>
    <n v="525.4"/>
    <n v="0"/>
    <n v="28024"/>
    <s v="YULEE"/>
    <s v="Florida"/>
    <n v="32097"/>
    <s v="28024 VIEUX CARRE"/>
    <s v="YULEE FL 32097"/>
    <n v="-81.546794245936695"/>
    <n v="30.6860557869758"/>
    <s v="LIGHTHOUSE POINTE DEV LLC"/>
    <n v="0"/>
    <s v="VACANT RESIDENTIAL"/>
    <n v="8001"/>
    <s v="Residential-Vacant Land"/>
    <n v="2017"/>
    <n v="16335"/>
    <n v="2017"/>
    <n v="48000"/>
    <n v="456.21"/>
    <n v="0.86830985915492953"/>
    <s v="No"/>
    <s v="No"/>
    <s v="No"/>
    <m/>
    <m/>
    <s v="No"/>
    <s v="No"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28024 VIEUX CARRE"/>
    <s v="Yulee"/>
    <s v="Florida"/>
    <n v="32097"/>
    <s v="28024 VIEUX CARRE YULEE FL 32097"/>
    <s v=""/>
    <s v="Pass"/>
    <s v="No"/>
    <s v="FV&lt;$10K"/>
    <s v="N/A"/>
    <s v="No, &lt; $20K Lien"/>
    <s v="No, Lien &lt; $20K"/>
    <s v="N/A"/>
    <s v="No"/>
    <s v="No"/>
    <n v="1"/>
    <s v="No"/>
    <n v="16335"/>
    <n v="1"/>
    <n v="16335"/>
    <m/>
    <n v="0"/>
    <n v="0"/>
    <s v=""/>
    <e v="#N/A"/>
    <n v="16335"/>
    <s v="No"/>
    <s v="V"/>
    <s v="Yes"/>
    <s v="No"/>
    <n v="0"/>
    <n v="0"/>
    <n v="2627"/>
    <n v="-2627"/>
    <n v="0.16082032445668809"/>
    <m/>
    <s v="No"/>
    <m/>
    <m/>
    <m/>
    <x v="4"/>
    <n v="2021"/>
    <n v="525.4"/>
    <s v="Ok"/>
    <n v="0"/>
    <n v="0"/>
  </r>
  <r>
    <n v="2022"/>
    <s v="Nassau"/>
    <s v="41-3N-28-1250-0124-0000"/>
    <n v="525.4"/>
    <n v="2017"/>
    <n v="525.4"/>
    <n v="525.4"/>
    <n v="0"/>
    <n v="28060"/>
    <s v="YULEE"/>
    <s v="Florida"/>
    <n v="32097"/>
    <s v="28060 VIEUX CARRE"/>
    <s v="YULEE FL 32097"/>
    <n v="-81.546870530250004"/>
    <n v="30.685776120372001"/>
    <s v="DJOKOTO EMMANUEL"/>
    <n v="0"/>
    <s v="VACANT RESIDENTIAL"/>
    <n v="8001"/>
    <s v="Residential-Vacant Land"/>
    <n v="2017"/>
    <n v="16335"/>
    <n v="2017"/>
    <n v="48000"/>
    <n v="456.21"/>
    <n v="0.86830985915492953"/>
    <m/>
    <m/>
    <m/>
    <m/>
    <s v="No"/>
    <s v="No"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28060 VIEUX CARRE"/>
    <s v="Yulee"/>
    <s v="Florida"/>
    <n v="32097"/>
    <s v="28060 VIEUX CARRE YULEE FL 32097"/>
    <s v=""/>
    <s v="Pass"/>
    <s v="No"/>
    <s v="FV&lt;$10K"/>
    <s v="N/A"/>
    <s v="No, &lt; $20K Lien"/>
    <s v="No, Lien &lt; $20K"/>
    <s v="N/A"/>
    <s v="No"/>
    <s v="No"/>
    <n v="0"/>
    <s v="No"/>
    <n v="16335"/>
    <n v="1"/>
    <n v="16335"/>
    <m/>
    <n v="0"/>
    <n v="0"/>
    <s v=""/>
    <e v="#N/A"/>
    <n v="16335"/>
    <s v="No"/>
    <s v="V"/>
    <s v="Yes"/>
    <s v="No"/>
    <n v="0"/>
    <n v="0"/>
    <n v="2101.6"/>
    <n v="-2101.6"/>
    <n v="0.12865625956535046"/>
    <m/>
    <s v="No"/>
    <m/>
    <m/>
    <m/>
    <x v="4"/>
    <n v="2022"/>
    <n v="525.4"/>
    <s v="Ok"/>
    <n v="0"/>
    <n v="0"/>
  </r>
  <r>
    <n v="2023"/>
    <s v="Nassau"/>
    <s v="41-3N-28-1250-0130-0000"/>
    <n v="611.84"/>
    <n v="2017"/>
    <n v="611.84"/>
    <n v="611.84"/>
    <n v="0"/>
    <n v="28282"/>
    <s v="YULEE"/>
    <s v="Florida"/>
    <n v="32097"/>
    <s v="28282 VIEUX CARRE"/>
    <s v="YULEE FL 32097"/>
    <n v="-81.546370858485702"/>
    <n v="30.683911674614301"/>
    <s v="LIGHTHOUSE POINTE DEV LLC"/>
    <n v="0"/>
    <s v="VACANT RESIDENTIAL"/>
    <n v="8001"/>
    <s v="Residential-Vacant Land"/>
    <n v="2017"/>
    <n v="17969"/>
    <n v="2017"/>
    <n v="58000"/>
    <n v="536.15"/>
    <n v="0.87629118723849364"/>
    <s v="No"/>
    <s v="No"/>
    <s v="No"/>
    <m/>
    <m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oderate"/>
    <n v="1"/>
    <s v="No"/>
    <s v="No"/>
    <s v="No"/>
    <s v="Without Environmental Issues"/>
    <s v="No"/>
    <s v="None"/>
    <s v="28282 VIEUX CARRE"/>
    <s v="Yulee"/>
    <s v="Florida"/>
    <n v="32097"/>
    <s v="28282 VIEUX CARRE YULEE FL 32097"/>
    <s v=""/>
    <s v="Pass"/>
    <s v="No"/>
    <s v="FV&lt;$10K"/>
    <s v="N/A"/>
    <s v="No, &lt; $20K Lien"/>
    <s v="No, Lien &lt; $20K"/>
    <s v="N/A"/>
    <s v="No"/>
    <s v="No"/>
    <n v="1"/>
    <s v="No"/>
    <n v="17969"/>
    <n v="1"/>
    <n v="17969"/>
    <m/>
    <n v="0"/>
    <n v="0"/>
    <s v=""/>
    <e v="#N/A"/>
    <n v="17969"/>
    <s v="No"/>
    <s v="V"/>
    <s v="Yes"/>
    <s v="No"/>
    <n v="0"/>
    <n v="0"/>
    <n v="3059.2000000000003"/>
    <n v="-3059.2000000000003"/>
    <n v="0.1702487617563582"/>
    <m/>
    <s v="No"/>
    <m/>
    <m/>
    <m/>
    <x v="4"/>
    <n v="2023"/>
    <n v="611.84"/>
    <s v="Ok"/>
    <n v="0"/>
    <n v="0"/>
  </r>
  <r>
    <n v="2024"/>
    <s v="Nassau"/>
    <s v="41-3N-28-1250-0131-0000"/>
    <n v="611.84"/>
    <n v="2017"/>
    <n v="611.84"/>
    <n v="611.84"/>
    <n v="0"/>
    <n v="28302"/>
    <s v="YULEE"/>
    <s v="Florida"/>
    <n v="32097"/>
    <s v="28302 VIEUX CARRE"/>
    <s v="YULEE FL 32097"/>
    <n v="-81.546597807996207"/>
    <n v="30.683698695274501"/>
    <s v="LIGHTHOUSE POINTE DEV LLC"/>
    <n v="0"/>
    <s v="VACANT RESIDENTIAL"/>
    <n v="8001"/>
    <s v="Residential-Vacant Land"/>
    <n v="2017"/>
    <n v="17969"/>
    <n v="2017"/>
    <n v="58000"/>
    <n v="536.15"/>
    <n v="0.87629118723849364"/>
    <s v="No"/>
    <s v="No"/>
    <s v="No"/>
    <m/>
    <m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oderate"/>
    <n v="1"/>
    <s v="No"/>
    <s v="No"/>
    <s v="No"/>
    <s v="Without Environmental Issues"/>
    <s v="No"/>
    <s v="None"/>
    <s v="28302 VIEUX CARRE"/>
    <s v="Yulee"/>
    <s v="Florida"/>
    <n v="32097"/>
    <s v="28302 VIEUX CARRE YULEE FL 32097"/>
    <s v=""/>
    <s v="Pass"/>
    <s v="No"/>
    <s v="FV&lt;$10K"/>
    <s v="N/A"/>
    <s v="No, &lt; $20K Lien"/>
    <s v="No, Lien &lt; $20K"/>
    <s v="N/A"/>
    <s v="No"/>
    <s v="No"/>
    <n v="1"/>
    <s v="No"/>
    <n v="17969"/>
    <n v="1"/>
    <n v="17969"/>
    <m/>
    <n v="0"/>
    <n v="0"/>
    <s v=""/>
    <e v="#N/A"/>
    <n v="17969"/>
    <s v="No"/>
    <s v="V"/>
    <s v="Yes"/>
    <s v="No"/>
    <n v="0"/>
    <n v="0"/>
    <n v="3059.2000000000003"/>
    <n v="-3059.2000000000003"/>
    <n v="0.1702487617563582"/>
    <m/>
    <s v="No"/>
    <m/>
    <m/>
    <m/>
    <x v="4"/>
    <n v="2024"/>
    <n v="611.84"/>
    <s v="Ok"/>
    <n v="0"/>
    <n v="0"/>
  </r>
  <r>
    <n v="2025"/>
    <s v="Nassau"/>
    <s v="41-3N-28-1250-0132-0000"/>
    <n v="611.84"/>
    <n v="2017"/>
    <n v="611.84"/>
    <n v="611.84"/>
    <n v="0"/>
    <n v="28326"/>
    <s v="YULEE"/>
    <s v="Florida"/>
    <n v="32097"/>
    <s v="28326 VIEUX CARRE"/>
    <s v="YULEE FL 32097"/>
    <n v="-81.546936329209103"/>
    <n v="30.683587999752501"/>
    <s v="LIGHTHOUSE POINTE DEV LLC"/>
    <n v="0"/>
    <s v="VACANT RESIDENTIAL"/>
    <n v="8001"/>
    <s v="Residential-Vacant Land"/>
    <n v="2017"/>
    <n v="17969"/>
    <n v="2017"/>
    <n v="58000"/>
    <n v="536.15"/>
    <n v="0.87629118723849364"/>
    <s v="No"/>
    <s v="No"/>
    <s v="No"/>
    <m/>
    <m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28326 VIEUX CARRE"/>
    <s v="Yulee"/>
    <s v="Florida"/>
    <n v="32097"/>
    <s v="28326 VIEUX CARRE YULEE FL 32097"/>
    <s v=""/>
    <s v="Pass"/>
    <s v="No"/>
    <s v="FV&lt;$10K"/>
    <s v="N/A"/>
    <s v="No, &lt; $20K Lien"/>
    <s v="No, Lien &lt; $20K"/>
    <s v="N/A"/>
    <s v="No"/>
    <s v="No"/>
    <n v="1"/>
    <s v="No"/>
    <n v="17969"/>
    <n v="1"/>
    <n v="17969"/>
    <m/>
    <n v="0"/>
    <n v="0"/>
    <s v=""/>
    <e v="#N/A"/>
    <n v="17969"/>
    <s v="No"/>
    <s v="V"/>
    <s v="Yes"/>
    <s v="No"/>
    <n v="0"/>
    <n v="0"/>
    <n v="3059.2000000000003"/>
    <n v="-3059.2000000000003"/>
    <n v="0.1702487617563582"/>
    <m/>
    <s v="No"/>
    <m/>
    <m/>
    <m/>
    <x v="4"/>
    <n v="2025"/>
    <n v="611.84"/>
    <s v="Ok"/>
    <n v="0"/>
    <n v="0"/>
  </r>
  <r>
    <n v="2026"/>
    <s v="Nassau"/>
    <s v="41-3N-28-1250-0133-0000"/>
    <n v="611.84"/>
    <n v="2017"/>
    <n v="611.84"/>
    <n v="611.84"/>
    <n v="0"/>
    <n v="28354"/>
    <s v="YULEE"/>
    <s v="Florida"/>
    <n v="32097"/>
    <s v="28354 VIEUX CARRE"/>
    <s v="YULEE FL 32097"/>
    <n v="-81.547281884217895"/>
    <n v="30.683643198354201"/>
    <s v="LIGHTHOUSE POINTE DEV LLC"/>
    <n v="0"/>
    <s v="VACANT RESIDENTIAL"/>
    <n v="8001"/>
    <s v="Residential-Vacant Land"/>
    <n v="2017"/>
    <n v="17969"/>
    <n v="2017"/>
    <n v="58000"/>
    <n v="536.15"/>
    <n v="0.87629118723849364"/>
    <s v="No"/>
    <s v="No"/>
    <s v="No"/>
    <m/>
    <m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28354 VIEUX CARRE"/>
    <s v="Yulee"/>
    <s v="Florida"/>
    <n v="32097"/>
    <s v="28354 VIEUX CARRE YULEE FL 32097"/>
    <s v=""/>
    <s v="Pass"/>
    <s v="No"/>
    <s v="FV&lt;$10K"/>
    <s v="N/A"/>
    <s v="No, &lt; $20K Lien"/>
    <s v="No, Lien &lt; $20K"/>
    <s v="N/A"/>
    <s v="No"/>
    <s v="No"/>
    <n v="1"/>
    <s v="No"/>
    <n v="17969"/>
    <n v="1"/>
    <n v="17969"/>
    <m/>
    <n v="0"/>
    <n v="0"/>
    <s v=""/>
    <e v="#N/A"/>
    <n v="17969"/>
    <s v="No"/>
    <s v="V"/>
    <s v="Yes"/>
    <s v="No"/>
    <n v="0"/>
    <n v="0"/>
    <n v="3059.2000000000003"/>
    <n v="-3059.2000000000003"/>
    <n v="0.1702487617563582"/>
    <m/>
    <s v="No"/>
    <m/>
    <m/>
    <m/>
    <x v="4"/>
    <n v="2026"/>
    <n v="611.84"/>
    <s v="Ok"/>
    <n v="0"/>
    <n v="0"/>
  </r>
  <r>
    <n v="2027"/>
    <s v="Nassau"/>
    <s v="41-3N-28-1250-0135-0000"/>
    <n v="611.84"/>
    <n v="2017"/>
    <n v="611.84"/>
    <n v="611.84"/>
    <n v="0"/>
    <n v="28442"/>
    <s v="YULEE"/>
    <s v="Florida"/>
    <n v="32097"/>
    <s v="28442 VIEUX CARRE"/>
    <s v="YULEE FL 32097"/>
    <n v="-81.547996029902293"/>
    <n v="30.683647219733398"/>
    <s v="LIGHTHOUSE POINTE DEV LLC"/>
    <n v="0"/>
    <s v="VACANT RESIDENTIAL"/>
    <n v="8001"/>
    <s v="Residential-Vacant Land"/>
    <n v="2017"/>
    <n v="17969"/>
    <n v="2017"/>
    <n v="58000"/>
    <n v="536.15"/>
    <n v="0.87629118723849364"/>
    <s v="No"/>
    <s v="No"/>
    <s v="No"/>
    <m/>
    <m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28442 VIEUX CARRE"/>
    <s v="Yulee"/>
    <s v="Florida"/>
    <n v="32097"/>
    <s v="28442 VIEUX CARRE YULEE FL 32097"/>
    <s v=""/>
    <s v="Pass"/>
    <s v="No"/>
    <s v="FV&lt;$10K"/>
    <s v="N/A"/>
    <s v="No, &lt; $20K Lien"/>
    <s v="No, Lien &lt; $20K"/>
    <s v="N/A"/>
    <s v="No"/>
    <s v="No"/>
    <n v="1"/>
    <s v="No"/>
    <n v="17969"/>
    <n v="1"/>
    <n v="17969"/>
    <m/>
    <n v="0"/>
    <n v="0"/>
    <s v=""/>
    <e v="#N/A"/>
    <n v="17969"/>
    <s v="No"/>
    <s v="V"/>
    <s v="Yes"/>
    <s v="No"/>
    <n v="0"/>
    <n v="0"/>
    <n v="3059.2000000000003"/>
    <n v="-3059.2000000000003"/>
    <n v="0.1702487617563582"/>
    <m/>
    <s v="No"/>
    <m/>
    <m/>
    <m/>
    <x v="4"/>
    <n v="2027"/>
    <n v="611.84"/>
    <s v="Ok"/>
    <n v="0"/>
    <n v="0"/>
  </r>
  <r>
    <n v="2028"/>
    <s v="Nassau"/>
    <s v="41-3N-28-1250-0136-0000"/>
    <n v="611.84"/>
    <n v="2017"/>
    <n v="611.84"/>
    <n v="611.84"/>
    <n v="0"/>
    <n v="28468"/>
    <s v="YULEE"/>
    <s v="Florida"/>
    <n v="32097"/>
    <s v="28468 VIEUX CARRE"/>
    <s v="YULEE FL 32097"/>
    <n v="-81.5483201279486"/>
    <n v="30.683597953061899"/>
    <s v="LIGHTHOUSE POINTE DEV LLC"/>
    <n v="0"/>
    <s v="VACANT RESIDENTIAL"/>
    <n v="8001"/>
    <s v="Residential-Vacant Land"/>
    <n v="2017"/>
    <n v="17969"/>
    <n v="2017"/>
    <n v="58000"/>
    <n v="536.15"/>
    <n v="0.87629118723849364"/>
    <s v="No"/>
    <s v="No"/>
    <s v="No"/>
    <m/>
    <m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28468 VIEUX CARRE"/>
    <s v="Yulee"/>
    <s v="Florida"/>
    <n v="32097"/>
    <s v="28468 VIEUX CARRE YULEE FL 32097"/>
    <s v=""/>
    <s v="Pass"/>
    <s v="No"/>
    <s v="FV&lt;$10K"/>
    <s v="N/A"/>
    <s v="No, &lt; $20K Lien"/>
    <s v="No, Lien &lt; $20K"/>
    <s v="N/A"/>
    <s v="No"/>
    <s v="No"/>
    <n v="1"/>
    <s v="No"/>
    <n v="17969"/>
    <n v="1"/>
    <n v="17969"/>
    <m/>
    <n v="0"/>
    <n v="0"/>
    <s v=""/>
    <e v="#N/A"/>
    <n v="17969"/>
    <s v="No"/>
    <s v="V"/>
    <s v="Yes"/>
    <s v="No"/>
    <n v="0"/>
    <n v="0"/>
    <n v="3059.2000000000003"/>
    <n v="-3059.2000000000003"/>
    <n v="0.1702487617563582"/>
    <m/>
    <s v="No"/>
    <m/>
    <m/>
    <m/>
    <x v="4"/>
    <n v="2028"/>
    <n v="611.84"/>
    <s v="Ok"/>
    <n v="0"/>
    <n v="0"/>
  </r>
  <r>
    <n v="2029"/>
    <s v="Nassau"/>
    <s v="41-3N-28-1250-0137-0000"/>
    <n v="611.84"/>
    <n v="2017"/>
    <n v="611.84"/>
    <n v="611.84"/>
    <n v="0"/>
    <m/>
    <s v="YULEE"/>
    <s v="Florida"/>
    <n v="32097"/>
    <s v="VIEUX CARRE"/>
    <s v="YULEE FL 32097"/>
    <n v="-81.548620084675605"/>
    <n v="30.683620000310299"/>
    <s v="LIGHTHOUSE POINTE DEV LLC"/>
    <n v="0"/>
    <s v="VACANT RESIDENTIAL"/>
    <n v="8001"/>
    <s v="Residential-Vacant Land"/>
    <n v="2017"/>
    <n v="17969"/>
    <n v="2017"/>
    <n v="58000"/>
    <n v="536.15"/>
    <n v="0.87629118723849364"/>
    <s v="No"/>
    <s v="No"/>
    <s v="No"/>
    <m/>
    <m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VIEUX CARRE"/>
    <s v="Yulee"/>
    <s v="Florida"/>
    <n v="32097"/>
    <s v="VIEUX CARRE YULEE FL 32097"/>
    <s v=""/>
    <s v="Pass"/>
    <s v="No"/>
    <s v="FV&lt;$10K"/>
    <s v="N/A"/>
    <s v="No, &lt; $20K Lien"/>
    <s v="No, Lien &lt; $20K"/>
    <s v="N/A"/>
    <s v="No"/>
    <s v="No"/>
    <n v="1"/>
    <s v="No"/>
    <n v="17969"/>
    <n v="1"/>
    <n v="17969"/>
    <m/>
    <n v="0"/>
    <n v="0"/>
    <s v=""/>
    <e v="#N/A"/>
    <n v="17969"/>
    <s v="No"/>
    <s v="V"/>
    <s v="Yes"/>
    <s v="No"/>
    <n v="0"/>
    <n v="0"/>
    <n v="3059.2000000000003"/>
    <n v="-3059.2000000000003"/>
    <n v="0.1702487617563582"/>
    <m/>
    <s v="No"/>
    <m/>
    <m/>
    <m/>
    <x v="4"/>
    <n v="2029"/>
    <n v="611.84"/>
    <s v="Ok"/>
    <n v="0"/>
    <n v="0"/>
  </r>
  <r>
    <n v="2030"/>
    <s v="Nassau"/>
    <s v="41-3N-28-1250-0138-0000"/>
    <n v="611.84"/>
    <n v="2017"/>
    <n v="611.89"/>
    <n v="611.84"/>
    <n v="-4.9999999999954525E-2"/>
    <m/>
    <s v="YULEE"/>
    <s v="Florida"/>
    <n v="32097"/>
    <s v="VIEUX CARRE"/>
    <s v="YULEE FL 32097"/>
    <n v="-81.548942348407394"/>
    <n v="30.6838653440565"/>
    <s v="TREVETT BUILDING SYSTEMS OF FLORIDA LLC"/>
    <n v="0"/>
    <s v="VACANT RESIDENTIAL"/>
    <n v="8001"/>
    <s v="Residential-Vacant Land"/>
    <n v="2017"/>
    <n v="17969"/>
    <n v="2017"/>
    <n v="58000"/>
    <n v="536.15"/>
    <n v="0.87629118723849364"/>
    <s v="No"/>
    <m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n v="0"/>
    <n v="1"/>
    <s v="No"/>
    <s v="No"/>
    <s v="No"/>
    <s v="Without Environmental Issues"/>
    <s v="No"/>
    <s v="None"/>
    <s v="VIEUX CARRE"/>
    <s v="Yulee"/>
    <s v="Florida"/>
    <n v="32097"/>
    <s v="VIEUX CARRE YULEE FL 32097"/>
    <s v=""/>
    <s v="Pass"/>
    <s v="No"/>
    <s v="FV&lt;$10K"/>
    <s v="N/A"/>
    <s v="No, &lt; $20K Lien"/>
    <s v="No, Lien &lt; $20K"/>
    <s v="N/A"/>
    <s v="No"/>
    <s v="No"/>
    <n v="1"/>
    <s v="No"/>
    <n v="17969"/>
    <n v="1"/>
    <n v="17969"/>
    <m/>
    <n v="0"/>
    <n v="0"/>
    <s v=""/>
    <e v="#N/A"/>
    <n v="17969"/>
    <s v="No"/>
    <s v="V"/>
    <s v="Yes"/>
    <s v="No"/>
    <n v="0"/>
    <n v="0"/>
    <n v="3059.2000000000003"/>
    <n v="-3059.2000000000003"/>
    <n v="0.1702487617563582"/>
    <m/>
    <s v="No"/>
    <m/>
    <m/>
    <m/>
    <x v="4"/>
    <n v="2030"/>
    <n v="611.84"/>
    <s v="Ok"/>
    <n v="0"/>
    <n v="0"/>
  </r>
  <r>
    <n v="2031"/>
    <s v="Nassau"/>
    <s v="41-3N-28-1250-0139-0000"/>
    <n v="611.84"/>
    <n v="2017"/>
    <n v="611.84"/>
    <n v="611.84"/>
    <n v="0"/>
    <n v="28576"/>
    <s v="YULEE"/>
    <s v="Florida"/>
    <n v="32097"/>
    <s v="28576 VIEUX CARRE"/>
    <s v="YULEE FL 32097"/>
    <n v="-81.548991064984904"/>
    <n v="30.684147166481601"/>
    <s v="LIGHTHOUSE POINTE DEV LLC"/>
    <n v="0"/>
    <s v="VACANT RESIDENTIAL"/>
    <n v="8001"/>
    <s v="Residential-Vacant Land"/>
    <n v="2017"/>
    <n v="17969"/>
    <n v="2017"/>
    <n v="58000"/>
    <n v="536.15"/>
    <n v="0.87629118723849364"/>
    <s v="No"/>
    <s v="No"/>
    <s v="No"/>
    <m/>
    <m/>
    <m/>
    <s v="No"/>
    <s v="I"/>
    <s v="I"/>
    <s v="I"/>
    <s v="I"/>
    <s v="I"/>
    <s v="I"/>
    <n v="0"/>
    <s v="No"/>
    <s v="No"/>
    <s v="No"/>
    <n v="0"/>
    <n v="0"/>
    <n v="307134"/>
    <s v="UNKNOWN"/>
    <n v="0"/>
    <n v="0"/>
    <s v="Potential Low Risk"/>
    <s v="Minimal"/>
    <n v="1"/>
    <s v="No"/>
    <s v="Yes"/>
    <s v="No"/>
    <s v="Without Environmental Issues"/>
    <s v="No"/>
    <s v="None"/>
    <s v="28576 VIEUX CARRE"/>
    <s v="Yulee"/>
    <s v="Florida"/>
    <n v="32097"/>
    <s v="28576 VIEUX CARRE YULEE FL 32097"/>
    <s v="L"/>
    <s v="Pass"/>
    <s v="Yes"/>
    <s v="FV&lt;$10K"/>
    <s v="N/A"/>
    <s v="No, &lt; $20K Lien"/>
    <s v="No, Lien &lt; $20K"/>
    <s v="N/A"/>
    <s v="No"/>
    <s v="No"/>
    <n v="1"/>
    <s v="No"/>
    <n v="17969"/>
    <n v="1"/>
    <n v="17969"/>
    <m/>
    <n v="0"/>
    <n v="0"/>
    <s v=""/>
    <e v="#N/A"/>
    <n v="17969"/>
    <s v="No"/>
    <s v="V"/>
    <s v="Yes"/>
    <s v="No"/>
    <n v="0"/>
    <n v="0"/>
    <n v="3059.2000000000003"/>
    <n v="-3059.2000000000003"/>
    <n v="0.1702487617563582"/>
    <m/>
    <s v="No"/>
    <m/>
    <m/>
    <m/>
    <x v="4"/>
    <n v="2031"/>
    <n v="611.84"/>
    <s v="Ok"/>
    <n v="0"/>
    <n v="0"/>
  </r>
  <r>
    <n v="2032"/>
    <s v="Nassau"/>
    <s v="41-3N-28-1250-0140-0000"/>
    <n v="611.84"/>
    <n v="2017"/>
    <n v="611.84"/>
    <n v="611.84"/>
    <n v="0"/>
    <n v="28634"/>
    <s v="YULEE"/>
    <s v="Florida"/>
    <n v="32097"/>
    <s v="28634 VIEUX CARRE"/>
    <s v="YULEE FL 32097"/>
    <n v="-81.548882774471807"/>
    <n v="30.6844194241407"/>
    <s v="LIGHTHOUSE POINTE DEV LLC"/>
    <n v="0"/>
    <s v="VACANT RESIDENTIAL"/>
    <n v="8001"/>
    <s v="Residential-Vacant Land"/>
    <n v="2017"/>
    <n v="17969"/>
    <n v="2017"/>
    <n v="58000"/>
    <n v="536.15"/>
    <n v="0.87629118723849364"/>
    <s v="No"/>
    <s v="No"/>
    <s v="No"/>
    <m/>
    <m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28634 VIEUX CARRE"/>
    <s v="Yulee"/>
    <s v="Florida"/>
    <n v="32097"/>
    <s v="28634 VIEUX CARRE YULEE FL 32097"/>
    <s v=""/>
    <s v="Pass"/>
    <s v="No"/>
    <s v="FV&lt;$10K"/>
    <s v="N/A"/>
    <s v="No, &lt; $20K Lien"/>
    <s v="No, Lien &lt; $20K"/>
    <s v="N/A"/>
    <s v="No"/>
    <s v="No"/>
    <n v="1"/>
    <s v="No"/>
    <n v="17969"/>
    <n v="1"/>
    <n v="17969"/>
    <m/>
    <n v="0"/>
    <n v="0"/>
    <s v=""/>
    <e v="#N/A"/>
    <n v="17969"/>
    <s v="No"/>
    <s v="V"/>
    <s v="Yes"/>
    <s v="No"/>
    <n v="0"/>
    <n v="0"/>
    <n v="3059.2000000000003"/>
    <n v="-3059.2000000000003"/>
    <n v="0.1702487617563582"/>
    <m/>
    <s v="No"/>
    <m/>
    <m/>
    <m/>
    <x v="4"/>
    <n v="2032"/>
    <n v="611.84"/>
    <s v="Ok"/>
    <n v="0"/>
    <n v="0"/>
  </r>
  <r>
    <n v="2033"/>
    <s v="Nassau"/>
    <s v="41-3N-28-1250-0143-0000"/>
    <n v="525.4"/>
    <n v="2017"/>
    <n v="525.4"/>
    <n v="525.4"/>
    <n v="0"/>
    <n v="28872"/>
    <s v="YULEE"/>
    <s v="Florida"/>
    <n v="32097"/>
    <s v="28872 VIEUX CARRE"/>
    <s v="YULEE FL 32097"/>
    <n v="-81.548705369737505"/>
    <n v="30.685394681470701"/>
    <s v="LIGHTHOUSE POINTE DEV LLC"/>
    <n v="0"/>
    <s v="VACANT RESIDENTIAL"/>
    <n v="8001"/>
    <s v="Residential-Vacant Land"/>
    <n v="2017"/>
    <n v="16335"/>
    <n v="2017"/>
    <n v="48000"/>
    <n v="456.21"/>
    <n v="0.86830985915492953"/>
    <s v="No"/>
    <s v="No"/>
    <s v="No"/>
    <m/>
    <m/>
    <s v="No"/>
    <s v="No"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28872 VIEUX CARRE"/>
    <s v="Yulee"/>
    <s v="Florida"/>
    <n v="32097"/>
    <s v="28872 VIEUX CARRE YULEE FL 32097"/>
    <s v=""/>
    <s v="Pass"/>
    <s v="No"/>
    <s v="FV&lt;$10K"/>
    <s v="N/A"/>
    <s v="No, &lt; $20K Lien"/>
    <s v="No, Lien &lt; $20K"/>
    <s v="N/A"/>
    <s v="No"/>
    <s v="No"/>
    <n v="1"/>
    <s v="No"/>
    <n v="16335"/>
    <n v="1"/>
    <n v="16335"/>
    <m/>
    <n v="0"/>
    <n v="0"/>
    <s v=""/>
    <e v="#N/A"/>
    <n v="16335"/>
    <s v="No"/>
    <s v="V"/>
    <s v="Yes"/>
    <s v="No"/>
    <n v="0"/>
    <n v="0"/>
    <n v="2627"/>
    <n v="-2627"/>
    <n v="0.16082032445668809"/>
    <m/>
    <s v="No"/>
    <m/>
    <m/>
    <m/>
    <x v="4"/>
    <n v="2033"/>
    <n v="525.4"/>
    <s v="Ok"/>
    <n v="0"/>
    <n v="0"/>
  </r>
  <r>
    <n v="2034"/>
    <s v="Nassau"/>
    <s v="41-3N-28-1250-0144-0000"/>
    <n v="525.4"/>
    <n v="2017"/>
    <n v="525.4"/>
    <n v="525.4"/>
    <n v="0"/>
    <n v="28936"/>
    <s v="YULEE"/>
    <s v="Florida"/>
    <n v="32097"/>
    <s v="28936 VIEUX CARRE"/>
    <s v="YULEE FL 32097"/>
    <n v="-81.548699265207503"/>
    <n v="30.685702767711302"/>
    <s v="LIGHTHOUSE POINTE DEV LLC"/>
    <n v="0"/>
    <s v="VACANT RESIDENTIAL"/>
    <n v="8001"/>
    <s v="Residential-Vacant Land"/>
    <n v="2017"/>
    <n v="16335"/>
    <n v="2017"/>
    <n v="48000"/>
    <n v="456.21"/>
    <n v="0.86830985915492953"/>
    <s v="No"/>
    <s v="No"/>
    <s v="No"/>
    <m/>
    <m/>
    <s v="No"/>
    <s v="No"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28936 VIEUX CARRE"/>
    <s v="Yulee"/>
    <s v="Florida"/>
    <n v="32097"/>
    <s v="28936 VIEUX CARRE YULEE FL 32097"/>
    <s v=""/>
    <s v="Pass"/>
    <s v="No"/>
    <s v="FV&lt;$10K"/>
    <s v="N/A"/>
    <s v="No, &lt; $20K Lien"/>
    <s v="No, Lien &lt; $20K"/>
    <s v="N/A"/>
    <s v="No"/>
    <s v="No"/>
    <n v="1"/>
    <s v="No"/>
    <n v="16335"/>
    <n v="1"/>
    <n v="16335"/>
    <m/>
    <n v="0"/>
    <n v="0"/>
    <s v=""/>
    <e v="#N/A"/>
    <n v="16335"/>
    <s v="No"/>
    <s v="V"/>
    <s v="Yes"/>
    <s v="No"/>
    <n v="0"/>
    <n v="0"/>
    <n v="2627"/>
    <n v="-2627"/>
    <n v="0.16082032445668809"/>
    <m/>
    <s v="No"/>
    <m/>
    <m/>
    <m/>
    <x v="4"/>
    <n v="2034"/>
    <n v="525.4"/>
    <s v="Ok"/>
    <n v="0"/>
    <n v="0"/>
  </r>
  <r>
    <n v="2035"/>
    <s v="Nassau"/>
    <s v="42-3N-28-0000-0001-0000"/>
    <n v="940.69"/>
    <n v="2017"/>
    <n v="940.69"/>
    <n v="940.69"/>
    <n v="0"/>
    <m/>
    <s v="YULEE"/>
    <s v="Florida"/>
    <n v="32097"/>
    <s v="BELLEVILLE LN"/>
    <s v="YULEE FL 32097"/>
    <n v="-81.538156349275496"/>
    <n v="30.6848868964262"/>
    <s v="BLUE POTATO PROPERTIES LLC"/>
    <n v="0"/>
    <s v="VACANT RESIDENTIAL"/>
    <n v="8001"/>
    <s v="Residential-Vacant Land"/>
    <n v="2017"/>
    <n v="55500"/>
    <n v="2017"/>
    <n v="55500"/>
    <n v="840.21"/>
    <n v="0.89318478988827343"/>
    <s v="No"/>
    <s v="No"/>
    <m/>
    <m/>
    <m/>
    <m/>
    <m/>
    <s v="I"/>
    <s v="I"/>
    <s v="I"/>
    <n v="0"/>
    <n v="0"/>
    <n v="0"/>
    <n v="0"/>
    <s v="No"/>
    <s v="No"/>
    <s v="No"/>
    <n v="0"/>
    <n v="0"/>
    <n v="0"/>
    <n v="0"/>
    <n v="0"/>
    <n v="1"/>
    <s v="Potential Low Risk"/>
    <s v="High"/>
    <n v="1"/>
    <s v="No"/>
    <s v="No"/>
    <s v="No"/>
    <s v="Without Environmental Issues"/>
    <s v="No"/>
    <s v="None"/>
    <s v="BELLEVILLE LN"/>
    <s v="Yulee"/>
    <s v="Florida"/>
    <n v="32097"/>
    <s v="BELLEVILLE LN YULEE FL 32097"/>
    <s v=""/>
    <s v="Pass"/>
    <s v="No"/>
    <s v="FV&lt;$10K"/>
    <s v="N/A"/>
    <s v="No, &lt; $20K Lien"/>
    <s v="No, Lien &lt; $20K"/>
    <s v="N/A"/>
    <s v="No"/>
    <s v="No"/>
    <n v="1"/>
    <s v="No"/>
    <n v="55500"/>
    <n v="1"/>
    <n v="55500"/>
    <m/>
    <n v="0"/>
    <n v="0"/>
    <s v=""/>
    <e v="#N/A"/>
    <n v="55500"/>
    <s v="No"/>
    <s v="V"/>
    <s v="Yes"/>
    <s v="No"/>
    <n v="0"/>
    <n v="0"/>
    <n v="4703.4500000000007"/>
    <n v="-4703.4500000000007"/>
    <n v="8.4746846846846857E-2"/>
    <m/>
    <s v="No"/>
    <m/>
    <m/>
    <m/>
    <x v="1"/>
    <n v="2035"/>
    <n v="940.69"/>
    <s v="Ok"/>
    <n v="0"/>
    <n v="0"/>
  </r>
  <r>
    <n v="2036"/>
    <s v="Nassau"/>
    <s v="42-3N-28-0000-0003-0010"/>
    <n v="10024.870000000001"/>
    <n v="2017"/>
    <n v="10024.870000000001"/>
    <n v="10024.870000000001"/>
    <n v="0"/>
    <n v="97205"/>
    <s v="YULEE"/>
    <s v="Florida"/>
    <n v="32097"/>
    <s v="97205 BELLEVILLE LN"/>
    <s v="YULEE FL 32097"/>
    <n v="-81.539233182409205"/>
    <n v="30.685655820766801"/>
    <s v="BARBER JAMES DANIEL"/>
    <n v="1"/>
    <s v="SINGLE FAMILY"/>
    <n v="1001"/>
    <s v="Single Family Residential"/>
    <n v="2017"/>
    <n v="610341"/>
    <n v="2017"/>
    <n v="610341"/>
    <n v="9239.83"/>
    <n v="0.92169075509208587"/>
    <s v="No"/>
    <m/>
    <m/>
    <m/>
    <s v="No"/>
    <m/>
    <m/>
    <s v="I"/>
    <s v="I"/>
    <s v="I"/>
    <n v="0"/>
    <n v="0"/>
    <n v="0"/>
    <n v="0"/>
    <s v="No"/>
    <s v="No"/>
    <s v="No"/>
    <n v="0"/>
    <n v="0"/>
    <n v="0"/>
    <n v="0"/>
    <n v="0"/>
    <n v="0"/>
    <s v="Potential Low Risk"/>
    <n v="0"/>
    <n v="1"/>
    <s v="No"/>
    <s v="No"/>
    <s v="No"/>
    <s v="Without Environmental Issues"/>
    <s v="No"/>
    <s v="None"/>
    <s v="97205 BELLEVILLE LN"/>
    <s v="Yulee"/>
    <s v="Florida"/>
    <n v="32097"/>
    <s v="97205 BELLEVILLE LN YULEE FL 32097"/>
    <s v=""/>
    <s v="Pass"/>
    <s v="No"/>
    <s v="Pass"/>
    <s v="N/A"/>
    <s v="No, &lt; $20K Lien"/>
    <s v="No, Lien &lt; $20K"/>
    <s v="N/A"/>
    <s v="No"/>
    <s v="No"/>
    <n v="1"/>
    <s v="No"/>
    <n v="610341"/>
    <n v="1"/>
    <n v="610341"/>
    <m/>
    <n v="0"/>
    <n v="0"/>
    <s v=""/>
    <e v="#N/A"/>
    <n v="610341"/>
    <s v="No"/>
    <s v="S"/>
    <s v="No"/>
    <s v="No"/>
    <n v="0.35"/>
    <n v="213619.34999999998"/>
    <n v="50124.350000000006"/>
    <n v="163494.99999999997"/>
    <n v="8.2125156265104277E-2"/>
    <m/>
    <s v="No"/>
    <m/>
    <m/>
    <m/>
    <x v="0"/>
    <n v="2036"/>
    <n v="10024.870000000001"/>
    <s v="Ok"/>
    <n v="0"/>
    <n v="0"/>
  </r>
  <r>
    <n v="2037"/>
    <s v="Nassau"/>
    <s v="42-3N-28-0000-0009-0020"/>
    <n v="417.38"/>
    <n v="2017"/>
    <n v="417.38"/>
    <n v="417.38"/>
    <n v="0"/>
    <m/>
    <s v="YULEE"/>
    <s v="Florida"/>
    <n v="32097"/>
    <s v="BELLEVILLE LN"/>
    <s v="YULEE FL 32097"/>
    <n v="-81.541086053050506"/>
    <n v="30.685341576061901"/>
    <s v="LEVY KENNETH W"/>
    <n v="0"/>
    <s v="VACANT RESIDENTIAL"/>
    <n v="8001"/>
    <s v="Residential-Vacant Land"/>
    <n v="2017"/>
    <n v="23375"/>
    <n v="2017"/>
    <n v="23750"/>
    <n v="356.34"/>
    <n v="0.85375437251425557"/>
    <s v="No"/>
    <s v="No"/>
    <s v="No"/>
    <s v="No"/>
    <s v="No"/>
    <s v="No"/>
    <s v="No"/>
    <s v="I"/>
    <s v="C"/>
    <s v="I"/>
    <s v="I"/>
    <s v="I"/>
    <s v="I"/>
    <s v="I"/>
    <s v="No"/>
    <s v="Yes"/>
    <s v="No"/>
    <n v="0"/>
    <n v="0"/>
    <n v="0"/>
    <n v="0"/>
    <n v="0"/>
    <n v="0"/>
    <s v="Potential Low Risk"/>
    <s v="Moderate"/>
    <n v="7"/>
    <s v="No"/>
    <s v="No"/>
    <s v="No"/>
    <s v="Without Environmental Issues"/>
    <s v="No"/>
    <s v="None"/>
    <s v="BELLEVILLE LN"/>
    <s v="Yulee"/>
    <s v="Florida"/>
    <n v="32097"/>
    <s v="BELLEVILLE LN YULEE FL 32097"/>
    <s v=""/>
    <s v="Pass"/>
    <s v="No"/>
    <s v="FV&lt;$10K"/>
    <s v="N/A"/>
    <s v="No, &lt; $20K Lien"/>
    <s v="No, Lien &lt; $20K"/>
    <s v="N/A"/>
    <s v="No"/>
    <s v="No"/>
    <n v="7"/>
    <s v="No"/>
    <n v="23375"/>
    <n v="1"/>
    <n v="23375"/>
    <m/>
    <n v="0"/>
    <n v="0"/>
    <s v=""/>
    <e v="#N/A"/>
    <n v="23375"/>
    <s v="No"/>
    <s v="V"/>
    <s v="Yes"/>
    <s v="No"/>
    <n v="0"/>
    <n v="0"/>
    <n v="4591.18"/>
    <n v="-4591.18"/>
    <n v="0.19641411764705882"/>
    <m/>
    <s v="No"/>
    <m/>
    <m/>
    <m/>
    <x v="4"/>
    <n v="2037"/>
    <n v="417.38"/>
    <s v="Ok"/>
    <n v="0"/>
    <n v="0"/>
  </r>
  <r>
    <n v="2038"/>
    <s v="Nassau"/>
    <s v="42-3N-28-0000-0012-0000"/>
    <n v="441.32"/>
    <n v="2017"/>
    <n v="441.32"/>
    <n v="441.32"/>
    <n v="0"/>
    <n v="2225"/>
    <s v="FERNANDINA BEACH"/>
    <s v="Florida"/>
    <n v="32034"/>
    <s v="2225 CHESTER RD"/>
    <s v="FERNANDINA BEACH FL 32034"/>
    <n v="-81.538989010148399"/>
    <n v="30.683841618485101"/>
    <s v="HARRIS LEONARD I"/>
    <n v="0"/>
    <s v="VACANT RESIDENTIAL"/>
    <n v="8001"/>
    <s v="Residential-Vacant Land"/>
    <n v="2017"/>
    <n v="25000"/>
    <n v="2017"/>
    <n v="25000"/>
    <n v="378.48"/>
    <n v="0.85760899120819367"/>
    <s v="No"/>
    <s v="No"/>
    <m/>
    <m/>
    <m/>
    <m/>
    <s v="No"/>
    <s v="I"/>
    <s v="I"/>
    <s v="I"/>
    <n v="0"/>
    <n v="0"/>
    <n v="0"/>
    <n v="0"/>
    <s v="No"/>
    <s v="No"/>
    <s v="No"/>
    <n v="0"/>
    <n v="0"/>
    <n v="0"/>
    <n v="0"/>
    <n v="0"/>
    <n v="1"/>
    <s v="Potential Low Risk"/>
    <s v="Moderate"/>
    <n v="0"/>
    <s v="No"/>
    <s v="No"/>
    <s v="No"/>
    <s v="Without Environmental Issues"/>
    <s v="No"/>
    <s v="None"/>
    <s v="2225 CHESTER RD"/>
    <s v="Fernandina Beach"/>
    <s v="Florida"/>
    <n v="32034"/>
    <s v="2225 CHESTER RD FERNANDINA BEACH FL 32034"/>
    <s v=""/>
    <s v="Pass"/>
    <s v="No"/>
    <s v="FV&lt;$10K"/>
    <s v="N/A"/>
    <s v="No, &lt; $20K Lien"/>
    <s v="No, Lien &lt; $20K"/>
    <s v="N/A"/>
    <s v="No"/>
    <s v="No"/>
    <n v="0"/>
    <s v="No"/>
    <n v="25000"/>
    <n v="1"/>
    <n v="25000"/>
    <m/>
    <n v="0"/>
    <n v="0"/>
    <s v=""/>
    <e v="#N/A"/>
    <n v="25000"/>
    <s v="No"/>
    <s v="V"/>
    <s v="Yes"/>
    <s v="No"/>
    <n v="0"/>
    <n v="0"/>
    <n v="1765.28"/>
    <n v="-1765.28"/>
    <n v="7.0611199999999999E-2"/>
    <m/>
    <s v="No"/>
    <m/>
    <m/>
    <m/>
    <x v="4"/>
    <n v="2038"/>
    <n v="441.32"/>
    <s v="Ok"/>
    <n v="0"/>
    <n v="0"/>
  </r>
  <r>
    <n v="2039"/>
    <s v="Nassau"/>
    <s v="42-3N-28-0000-0013-0000"/>
    <n v="726.21"/>
    <n v="2017"/>
    <n v="726.21"/>
    <n v="726.21"/>
    <n v="0"/>
    <n v="97590"/>
    <s v="YULEE"/>
    <s v="Florida"/>
    <n v="32097"/>
    <s v="97590 CHESTER RIVER RD"/>
    <s v="YULEE FL 32097"/>
    <n v="-81.5399217492578"/>
    <n v="30.683917885381"/>
    <s v="GROVE NANCY ANN"/>
    <n v="2"/>
    <s v="MOBILE HOMES"/>
    <n v="1006"/>
    <s v="Mobile home"/>
    <n v="2017"/>
    <n v="39673"/>
    <n v="2017"/>
    <n v="45931"/>
    <n v="641.89"/>
    <n v="0.88389033475165579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97590 CHESTER RIVER RD"/>
    <s v="Yulee"/>
    <s v="Florida"/>
    <n v="32097"/>
    <s v="97590 CHESTER RIVER RD YULEE FL 32097"/>
    <s v=""/>
    <s v="Pass"/>
    <s v="No"/>
    <s v="FV&lt;$10K"/>
    <s v="N/A"/>
    <s v="No, &lt; $20K Lien"/>
    <s v="No, Lien &lt; $20K"/>
    <s v="N/A"/>
    <s v="No"/>
    <s v="No"/>
    <n v="0"/>
    <s v="No"/>
    <n v="39673"/>
    <n v="1"/>
    <n v="39673"/>
    <m/>
    <n v="0"/>
    <n v="0"/>
    <s v=""/>
    <e v="#N/A"/>
    <n v="39673"/>
    <s v="No"/>
    <s v="R"/>
    <s v="No"/>
    <s v="No"/>
    <n v="0.35"/>
    <n v="13885.55"/>
    <n v="2904.84"/>
    <n v="10980.71"/>
    <n v="7.3219569984624311E-2"/>
    <m/>
    <s v="No"/>
    <m/>
    <m/>
    <m/>
    <x v="0"/>
    <n v="2039"/>
    <n v="726.21"/>
    <s v="Ok"/>
    <n v="0"/>
    <n v="0"/>
  </r>
  <r>
    <n v="2040"/>
    <s v="Nassau"/>
    <s v="42-3N-28-0000-0014-0010"/>
    <n v="441.32"/>
    <n v="2017"/>
    <n v="441.32"/>
    <n v="441.32"/>
    <n v="0"/>
    <m/>
    <s v="YULEE"/>
    <s v="Florida"/>
    <n v="32097"/>
    <s v="CHESTER RIVER RD"/>
    <s v="YULEE FL 32097"/>
    <n v="-81.540960064864805"/>
    <n v="30.6836175652187"/>
    <s v="BARBER LORI MICHELE"/>
    <n v="0"/>
    <s v="VACANT RESIDENTIAL"/>
    <n v="8001"/>
    <s v="Residential-Vacant Land"/>
    <n v="2017"/>
    <n v="25000"/>
    <n v="2017"/>
    <n v="25000"/>
    <n v="378.48"/>
    <n v="0.85760899120819367"/>
    <s v="No"/>
    <s v="No"/>
    <s v="No"/>
    <m/>
    <s v="No"/>
    <m/>
    <m/>
    <s v="I"/>
    <s v="I"/>
    <s v="I"/>
    <s v="I"/>
    <s v="I"/>
    <n v="0"/>
    <n v="0"/>
    <s v="No"/>
    <s v="No"/>
    <s v="No"/>
    <n v="0"/>
    <n v="0"/>
    <n v="0"/>
    <n v="0"/>
    <n v="0"/>
    <n v="0"/>
    <s v="Potential Low Risk"/>
    <s v="Moderate"/>
    <n v="0"/>
    <s v="No"/>
    <s v="No"/>
    <s v="No"/>
    <s v="Without Environmental Issues"/>
    <s v="No"/>
    <s v="None"/>
    <s v="CHESTER RIVER RD"/>
    <s v="Yulee"/>
    <s v="Florida"/>
    <n v="32097"/>
    <s v="CHESTER RIVER RD YULEE FL 32097"/>
    <s v=""/>
    <s v="Pass"/>
    <s v="No"/>
    <s v="FV&lt;$10K"/>
    <s v="N/A"/>
    <s v="No, &lt; $20K Lien"/>
    <s v="No, Lien &lt; $20K"/>
    <s v="N/A"/>
    <s v="No"/>
    <s v="No"/>
    <n v="0"/>
    <s v="No"/>
    <n v="25000"/>
    <n v="1"/>
    <n v="25000"/>
    <m/>
    <n v="0"/>
    <n v="0"/>
    <s v=""/>
    <e v="#N/A"/>
    <n v="25000"/>
    <s v="No"/>
    <s v="V"/>
    <s v="Yes"/>
    <s v="No"/>
    <n v="0"/>
    <n v="0"/>
    <n v="1765.28"/>
    <n v="-1765.28"/>
    <n v="7.0611199999999999E-2"/>
    <m/>
    <s v="No"/>
    <m/>
    <m/>
    <m/>
    <x v="4"/>
    <n v="2040"/>
    <n v="441.32"/>
    <s v="Ok"/>
    <n v="0"/>
    <n v="0"/>
  </r>
  <r>
    <n v="2041"/>
    <s v="Nassau"/>
    <s v="42-3N-28-0000-0014-0020"/>
    <n v="1357.73"/>
    <n v="2017"/>
    <n v="1357.73"/>
    <n v="1357.73"/>
    <n v="0"/>
    <n v="97573"/>
    <s v="YULEE"/>
    <s v="Florida"/>
    <n v="32097"/>
    <s v="97573 CHESTER RIVER RD"/>
    <s v="YULEE FL 32097"/>
    <n v="-81.540745150079999"/>
    <n v="30.6839650100402"/>
    <s v="BARBER JAMES D"/>
    <n v="1"/>
    <s v="SINGLE FAMILY"/>
    <n v="1001"/>
    <s v="Single Family Residential"/>
    <n v="2017"/>
    <n v="120077"/>
    <n v="2017"/>
    <n v="135183"/>
    <n v="1225.83"/>
    <n v="0.90285255536815123"/>
    <m/>
    <s v="No"/>
    <s v="No"/>
    <m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Yes"/>
    <s v="Yes"/>
    <s v="No"/>
    <s v="Without Environmental Issues"/>
    <s v="No"/>
    <s v="None"/>
    <s v="97573 CHESTER RIVER RD"/>
    <s v="Yulee"/>
    <s v="Florida"/>
    <n v="32097"/>
    <s v="97573 CHESTER RIVER RD YULEE FL 32097"/>
    <s v=""/>
    <s v="Pass"/>
    <s v="Yes"/>
    <s v="FV&lt;$10K"/>
    <s v="N/A"/>
    <s v="No, &lt; $20K Lien"/>
    <s v="No, Lien &lt; $20K"/>
    <s v="N/A"/>
    <s v="No"/>
    <s v="No"/>
    <n v="1"/>
    <s v="No"/>
    <n v="120077"/>
    <n v="1"/>
    <n v="120077"/>
    <m/>
    <n v="0"/>
    <n v="0"/>
    <s v=""/>
    <e v="#N/A"/>
    <n v="120077"/>
    <s v="No"/>
    <s v="S"/>
    <s v="No"/>
    <s v="Yes"/>
    <n v="0.67"/>
    <n v="80451.590000000011"/>
    <n v="6788.65"/>
    <n v="73662.940000000017"/>
    <n v="5.6535806191027424E-2"/>
    <m/>
    <s v="No"/>
    <m/>
    <m/>
    <m/>
    <x v="0"/>
    <n v="2041"/>
    <n v="1357.73"/>
    <s v="Ok"/>
    <n v="0"/>
    <n v="0"/>
  </r>
  <r>
    <n v="2042"/>
    <s v="Nassau"/>
    <s v="42-3N-28-0000-0015-0000"/>
    <n v="494.54"/>
    <n v="2017"/>
    <n v="494.54"/>
    <n v="494.54"/>
    <n v="0"/>
    <m/>
    <s v="YULEE"/>
    <s v="Florida"/>
    <n v="32097"/>
    <s v="LOVERS LN"/>
    <s v="YULEE FL 32097"/>
    <n v="-81.5412921140626"/>
    <n v="30.684500998907499"/>
    <s v="BARBER JAMES DANIEL"/>
    <n v="0"/>
    <s v="VACANT RESIDENTIAL"/>
    <n v="8001"/>
    <s v="Residential-Vacant Land"/>
    <n v="2017"/>
    <n v="28250"/>
    <n v="2017"/>
    <n v="28250"/>
    <n v="427.68"/>
    <n v="0.86480365592267561"/>
    <m/>
    <m/>
    <m/>
    <m/>
    <s v="No"/>
    <m/>
    <m/>
    <s v="I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LOVERS LN"/>
    <s v="Yulee"/>
    <s v="Florida"/>
    <n v="32097"/>
    <s v="LOVERS LN YULEE FL 32097"/>
    <s v=""/>
    <s v="Pass"/>
    <s v="No"/>
    <s v="FV&lt;$10K"/>
    <s v="N/A"/>
    <s v="No, &lt; $20K Lien"/>
    <s v="No, Lien &lt; $20K"/>
    <s v="N/A"/>
    <s v="No"/>
    <s v="No"/>
    <n v="0"/>
    <s v="No"/>
    <n v="28250"/>
    <n v="1"/>
    <n v="28250"/>
    <m/>
    <n v="0"/>
    <n v="0"/>
    <s v=""/>
    <e v="#N/A"/>
    <n v="28250"/>
    <s v="No"/>
    <s v="V"/>
    <s v="Yes"/>
    <s v="No"/>
    <n v="0"/>
    <n v="0"/>
    <n v="1978.16"/>
    <n v="-1978.16"/>
    <n v="7.0023362831858407E-2"/>
    <m/>
    <s v="No"/>
    <m/>
    <m/>
    <m/>
    <x v="4"/>
    <n v="2042"/>
    <n v="494.54"/>
    <s v="Ok"/>
    <n v="0"/>
    <n v="0"/>
  </r>
  <r>
    <n v="2043"/>
    <s v="Nassau"/>
    <s v="42-3N-28-5080-0007-0010"/>
    <n v="3117.52"/>
    <n v="2017"/>
    <n v="3117.52"/>
    <n v="3117.52"/>
    <n v="0"/>
    <n v="96837"/>
    <s v="YULEE"/>
    <s v="Florida"/>
    <n v="32097"/>
    <s v="96837 BLACKROCK RD"/>
    <s v="YULEE FL 32097"/>
    <n v="-81.531671917969305"/>
    <n v="30.672766883197301"/>
    <s v="PIRATES TRADING POST INC"/>
    <n v="12"/>
    <s v="MIXED USE - STORE &amp; OFFICE OR STORE &amp; RESIDENTIAL OR RESIDENTIAL COMBINATION"/>
    <n v="2003"/>
    <s v="Store/Office (mixed use)"/>
    <n v="2017"/>
    <n v="188456"/>
    <n v="2017"/>
    <n v="188456"/>
    <n v="2853"/>
    <n v="0.91515050424696553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4"/>
    <n v="4"/>
    <s v="Potential High Risk"/>
    <s v="Minimal"/>
    <n v="2"/>
    <s v="No"/>
    <s v="No"/>
    <s v="Yes"/>
    <s v="Commercial Hazardous Waste Handlers"/>
    <s v="Yes"/>
    <s v="None"/>
    <s v="96837 BLACKROCK RD"/>
    <s v="Yulee"/>
    <s v="Florida"/>
    <n v="32097"/>
    <s v="96837 BLACKROCK RD YULEE FL 32097"/>
    <s v=""/>
    <s v="Pass"/>
    <s v="No"/>
    <s v="FV&lt;$10K"/>
    <s v="N/A"/>
    <s v="No, &lt; $20K Lien"/>
    <s v="No, Lien &lt; $20K"/>
    <s v="N/A"/>
    <s v="No"/>
    <s v="No"/>
    <n v="2"/>
    <s v="Yes"/>
    <n v="188456"/>
    <n v="1"/>
    <n v="188456"/>
    <m/>
    <n v="0"/>
    <n v="0"/>
    <s v=""/>
    <e v="#N/A"/>
    <n v="188456"/>
    <s v="No"/>
    <s v="C"/>
    <s v="No"/>
    <s v="No"/>
    <n v="0.3"/>
    <n v="56536.799999999996"/>
    <n v="18705.12"/>
    <n v="37831.679999999993"/>
    <n v="9.9254574011970964E-2"/>
    <m/>
    <s v="No"/>
    <m/>
    <m/>
    <m/>
    <x v="3"/>
    <n v="2043"/>
    <n v="3117.52"/>
    <s v="Ok"/>
    <n v="0"/>
    <n v="0"/>
  </r>
  <r>
    <n v="2044"/>
    <s v="Nassau"/>
    <s v="42-3N-28-5080-0015-0090"/>
    <n v="284.83999999999997"/>
    <n v="2017"/>
    <n v="284.83999999999997"/>
    <n v="284.83999999999997"/>
    <n v="0"/>
    <n v="96797"/>
    <s v="YULEE"/>
    <s v="Florida"/>
    <n v="32097"/>
    <s v="96797 BLACKROCK RD"/>
    <s v="YULEE FL 32097"/>
    <n v="-81.533172046654798"/>
    <n v="30.6701399782098"/>
    <s v="ELLIS KRISTEN D"/>
    <n v="0"/>
    <s v="VACANT RESIDENTIAL"/>
    <n v="8001"/>
    <s v="Residential-Vacant Land"/>
    <n v="2017"/>
    <n v="15400"/>
    <n v="2017"/>
    <n v="15500"/>
    <n v="233.79"/>
    <n v="0.82077657632355006"/>
    <m/>
    <m/>
    <m/>
    <m/>
    <m/>
    <m/>
    <m/>
    <n v="0"/>
    <n v="0"/>
    <n v="0"/>
    <n v="0"/>
    <n v="0"/>
    <n v="0"/>
    <n v="0"/>
    <s v="No"/>
    <s v="No"/>
    <s v="No"/>
    <n v="0"/>
    <n v="0"/>
    <n v="21250"/>
    <s v="UNKNOWN"/>
    <n v="0"/>
    <n v="0"/>
    <s v="Potential Low Risk"/>
    <n v="0"/>
    <n v="0"/>
    <s v="No"/>
    <n v="0"/>
    <s v="No"/>
    <s v="Without Environmental Issues"/>
    <s v="No"/>
    <s v="None"/>
    <s v="96797 BLACKROCK RD"/>
    <s v="Yulee"/>
    <s v="Florida"/>
    <n v="32097"/>
    <s v="96797 BLACKROCK RD YULEE FL 32097"/>
    <s v="L"/>
    <s v="Pass"/>
    <s v="No"/>
    <s v="FV&lt;$10K"/>
    <s v="N/A"/>
    <s v="No, &lt; $20K Lien"/>
    <s v="No, Lien &lt; $20K"/>
    <s v="N/A"/>
    <s v="No"/>
    <s v="No"/>
    <n v="0"/>
    <s v="No"/>
    <n v="15400"/>
    <n v="1"/>
    <n v="15400"/>
    <m/>
    <n v="0"/>
    <n v="0"/>
    <s v=""/>
    <e v="#N/A"/>
    <n v="15400"/>
    <s v="No"/>
    <s v="V"/>
    <s v="Yes"/>
    <s v="No"/>
    <n v="0"/>
    <n v="0"/>
    <n v="1139.3599999999999"/>
    <n v="-1139.3599999999999"/>
    <n v="7.3984415584415583E-2"/>
    <m/>
    <s v="No"/>
    <m/>
    <m/>
    <m/>
    <x v="4"/>
    <n v="2044"/>
    <n v="284.83999999999997"/>
    <s v="Ok"/>
    <n v="0"/>
    <n v="0"/>
  </r>
  <r>
    <n v="2045"/>
    <s v="Nassau"/>
    <s v="42-3N-28-5080-0015-0160"/>
    <n v="838.49"/>
    <n v="2017"/>
    <n v="838.49"/>
    <n v="838.49"/>
    <n v="0"/>
    <n v="96785"/>
    <s v="YULEE"/>
    <s v="Florida"/>
    <n v="32097"/>
    <s v="96785 BLACKROCK RD"/>
    <s v="YULEE FL 32097"/>
    <n v="-81.533712506960995"/>
    <n v="30.669724056228599"/>
    <s v="RAWLS EDWIN E"/>
    <n v="2"/>
    <s v="MOBILE HOMES"/>
    <n v="1006"/>
    <s v="Mobile home"/>
    <n v="2017"/>
    <n v="47868"/>
    <n v="2017"/>
    <n v="51060"/>
    <n v="745.72"/>
    <n v="0.88936063638206775"/>
    <s v="No"/>
    <s v="No"/>
    <s v="No"/>
    <s v="No"/>
    <s v="No"/>
    <m/>
    <m/>
    <s v="I"/>
    <s v="I"/>
    <s v="I"/>
    <s v="I"/>
    <s v="I"/>
    <s v="I"/>
    <s v="I"/>
    <s v="No"/>
    <s v="No"/>
    <s v="No"/>
    <n v="0"/>
    <n v="0"/>
    <n v="38000"/>
    <s v="SELLER TAKE-BACK"/>
    <n v="0"/>
    <n v="0"/>
    <s v="Potential Low Risk"/>
    <s v="Minimal"/>
    <n v="0"/>
    <s v="No"/>
    <s v="No"/>
    <s v="No"/>
    <s v="Without Environmental Issues"/>
    <s v="No"/>
    <s v="None"/>
    <s v="96785 BLACKROCK RD"/>
    <s v="Yulee"/>
    <s v="Florida"/>
    <n v="32097"/>
    <s v="96785 BLACKROCK RD YULEE FL 32097"/>
    <s v="L"/>
    <s v="Pass"/>
    <s v="No"/>
    <s v="FV&lt;$10K"/>
    <s v="N/A"/>
    <s v="No, &lt; $20K Lien"/>
    <s v="No, Lien &lt; $20K"/>
    <s v="N/A"/>
    <s v="No"/>
    <s v="No"/>
    <n v="0"/>
    <s v="No"/>
    <n v="47868"/>
    <n v="1"/>
    <n v="47868"/>
    <m/>
    <n v="0"/>
    <n v="0"/>
    <s v=""/>
    <e v="#N/A"/>
    <n v="47868"/>
    <s v="No"/>
    <s v="R"/>
    <s v="No"/>
    <s v="No"/>
    <n v="0.35"/>
    <n v="16753.8"/>
    <n v="3353.96"/>
    <n v="13399.84"/>
    <n v="7.0066850505556943E-2"/>
    <m/>
    <s v="No"/>
    <m/>
    <m/>
    <m/>
    <x v="0"/>
    <n v="2045"/>
    <n v="838.49"/>
    <s v="Ok"/>
    <n v="0"/>
    <n v="0"/>
  </r>
  <r>
    <n v="2046"/>
    <s v="Nassau"/>
    <s v="42-3N-28-5080-0030-0030"/>
    <n v="969.57"/>
    <n v="2017"/>
    <e v="#N/A"/>
    <e v="#N/A"/>
    <e v="#N/A"/>
    <e v="#N/A"/>
    <e v="#N/A"/>
    <e v="#N/A"/>
    <e v="#N/A"/>
    <e v="#N/A"/>
    <e v="#N/A"/>
    <e v="#N/A"/>
    <e v="#N/A"/>
    <e v="#N/A"/>
    <n v="1"/>
    <s v="SINGLE FAMILY"/>
    <e v="#N/A"/>
    <e v="#N/A"/>
    <n v="2017"/>
    <n v="57264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57264"/>
    <n v="1"/>
    <n v="57264"/>
    <m/>
    <e v="#N/A"/>
    <e v="#N/A"/>
    <s v=""/>
    <e v="#N/A"/>
    <n v="57264"/>
    <s v="No"/>
    <s v="S"/>
    <s v="No"/>
    <s v="No"/>
    <n v="0.35"/>
    <n v="20042.399999999998"/>
    <e v="#N/A"/>
    <e v="#N/A"/>
    <e v="#N/A"/>
    <m/>
    <e v="#N/A"/>
    <m/>
    <m/>
    <m/>
    <x v="5"/>
    <n v="2046"/>
    <n v="969.57"/>
    <e v="#N/A"/>
    <e v="#N/A"/>
    <e v="#N/A"/>
  </r>
  <r>
    <n v="2047"/>
    <s v="Nassau"/>
    <s v="42-3N-28-5080-0037-0020"/>
    <n v="359.45"/>
    <n v="2017"/>
    <n v="359.45"/>
    <n v="359.45"/>
    <n v="0"/>
    <m/>
    <s v="YULEE"/>
    <s v="Florida"/>
    <n v="32097"/>
    <s v="PO FOLKS WAY"/>
    <s v="YULEE FL 32097"/>
    <n v="-81.544176429165404"/>
    <n v="30.672408275974099"/>
    <s v="STEWART WILLIAM ELSWORTH"/>
    <n v="0"/>
    <s v="VACANT RESIDENTIAL"/>
    <n v="8001"/>
    <s v="Residential-Vacant Land"/>
    <n v="2017"/>
    <n v="20000"/>
    <n v="2017"/>
    <n v="20000"/>
    <n v="302.77999999999997"/>
    <n v="0.84234246765892329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Yes"/>
    <s v="No"/>
    <s v="Without Environmental Issues"/>
    <s v="No"/>
    <s v="None"/>
    <s v="PO FOLKS WAY"/>
    <s v="Yulee"/>
    <s v="Florida"/>
    <n v="32097"/>
    <s v="PO FOLKS WAY YULEE FL 32097"/>
    <s v=""/>
    <s v="Pass"/>
    <s v="Yes"/>
    <s v="FV&lt;$10K"/>
    <s v="N/A"/>
    <s v="No, &lt; $20K Lien"/>
    <s v="No, Lien &lt; $20K"/>
    <s v="N/A"/>
    <s v="No"/>
    <s v="No"/>
    <n v="1"/>
    <s v="No"/>
    <n v="20000"/>
    <n v="1"/>
    <n v="20000"/>
    <m/>
    <n v="0"/>
    <n v="0"/>
    <s v=""/>
    <e v="#N/A"/>
    <n v="20000"/>
    <s v="No"/>
    <s v="V"/>
    <s v="Yes"/>
    <s v="No"/>
    <n v="0"/>
    <n v="0"/>
    <n v="1797.25"/>
    <n v="-1797.25"/>
    <n v="8.9862499999999998E-2"/>
    <m/>
    <s v="No"/>
    <m/>
    <m/>
    <m/>
    <x v="4"/>
    <n v="2047"/>
    <n v="359.45"/>
    <s v="Ok"/>
    <n v="0"/>
    <n v="0"/>
  </r>
  <r>
    <n v="2048"/>
    <s v="Nassau"/>
    <s v="43-3N-28-0000-0012-0000"/>
    <n v="298.06"/>
    <n v="2017"/>
    <n v="298.06"/>
    <n v="298.06"/>
    <n v="0"/>
    <n v="2142"/>
    <s v="YULEE"/>
    <s v="Florida"/>
    <n v="32097"/>
    <s v="2142 CHESTER RD"/>
    <s v="YULEE FL 32097"/>
    <n v="-81.539279813661807"/>
    <n v="30.680829383554599"/>
    <s v="MITCHELL KENNETH LEE"/>
    <n v="0"/>
    <s v="VACANT RESIDENTIAL"/>
    <n v="8001"/>
    <s v="Residential-Vacant Land"/>
    <n v="2017"/>
    <n v="16250"/>
    <n v="2017"/>
    <n v="16250"/>
    <n v="246.01"/>
    <n v="0.82537073072535727"/>
    <s v="No"/>
    <s v="No"/>
    <s v="No"/>
    <m/>
    <m/>
    <m/>
    <m/>
    <s v="I"/>
    <s v="I"/>
    <s v="I"/>
    <n v="0"/>
    <n v="0"/>
    <n v="0"/>
    <n v="0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2142 CHESTER RD"/>
    <s v="Yulee"/>
    <s v="Florida"/>
    <n v="32097"/>
    <s v="2142 CHESTER RD YULEE FL 32097"/>
    <s v=""/>
    <s v="Pass"/>
    <s v="No"/>
    <s v="FV&lt;$10K"/>
    <s v="N/A"/>
    <s v="No, &lt; $20K Lien"/>
    <s v="No, Lien &lt; $20K"/>
    <s v="N/A"/>
    <s v="No"/>
    <s v="No"/>
    <n v="0"/>
    <s v="No"/>
    <n v="16250"/>
    <n v="1"/>
    <n v="16250"/>
    <m/>
    <n v="0"/>
    <n v="0"/>
    <s v=""/>
    <e v="#N/A"/>
    <n v="16250"/>
    <s v="No"/>
    <s v="V"/>
    <s v="Yes"/>
    <s v="No"/>
    <n v="0"/>
    <n v="0"/>
    <n v="1192.24"/>
    <n v="-1192.24"/>
    <n v="7.3368615384615379E-2"/>
    <m/>
    <s v="No"/>
    <m/>
    <m/>
    <m/>
    <x v="4"/>
    <n v="2048"/>
    <n v="298.06"/>
    <s v="Ok"/>
    <n v="0"/>
    <n v="0"/>
  </r>
  <r>
    <n v="2049"/>
    <s v="Nassau"/>
    <s v="43-3N-28-0000-0016-0060"/>
    <n v="978"/>
    <n v="2017"/>
    <n v="978"/>
    <n v="978"/>
    <n v="0"/>
    <n v="97059"/>
    <s v="YULEE"/>
    <s v="Florida"/>
    <n v="32097"/>
    <s v="97059 MITCHELL RD"/>
    <s v="YULEE FL 32097"/>
    <n v="-81.536099759174206"/>
    <n v="30.680806488857002"/>
    <s v="WILLIAMS VERNON SR"/>
    <n v="2"/>
    <s v="MOBILE HOMES"/>
    <n v="1006"/>
    <s v="Mobile home"/>
    <n v="2017"/>
    <n v="57779"/>
    <n v="2017"/>
    <n v="57779"/>
    <n v="874.71"/>
    <n v="0.89438650306748468"/>
    <m/>
    <s v="No"/>
    <s v="No"/>
    <s v="No"/>
    <s v="No"/>
    <s v="No"/>
    <m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Minimal"/>
    <n v="0"/>
    <s v="No"/>
    <s v="Yes"/>
    <s v="No"/>
    <s v="Without Environmental Issues"/>
    <s v="No"/>
    <s v="None"/>
    <s v="97059 MITCHELL RD"/>
    <s v="Yulee"/>
    <s v="Florida"/>
    <n v="32097"/>
    <s v="97059 MITCHELL RD YULEE FL 32097"/>
    <s v=""/>
    <s v="Pass"/>
    <s v="Yes"/>
    <s v="FV&lt;$10K"/>
    <s v="N/A"/>
    <s v="No, &lt; $20K Lien"/>
    <s v="No, Lien &lt; $20K"/>
    <s v="N/A"/>
    <s v="No"/>
    <s v="No"/>
    <n v="0"/>
    <s v="No"/>
    <n v="57779"/>
    <n v="1"/>
    <n v="57779"/>
    <m/>
    <n v="0"/>
    <n v="0"/>
    <s v=""/>
    <e v="#N/A"/>
    <n v="57779"/>
    <s v="No"/>
    <s v="R"/>
    <s v="No"/>
    <s v="No"/>
    <n v="0.35"/>
    <n v="20222.649999999998"/>
    <n v="3912"/>
    <n v="16310.649999999998"/>
    <n v="6.7706260059883352E-2"/>
    <m/>
    <s v="No"/>
    <m/>
    <m/>
    <m/>
    <x v="0"/>
    <n v="2049"/>
    <n v="978"/>
    <s v="Ok"/>
    <n v="0"/>
    <n v="0"/>
  </r>
  <r>
    <n v="2050"/>
    <s v="Nassau"/>
    <s v="43-3N-28-0000-0017-0110"/>
    <n v="1004.08"/>
    <n v="2017"/>
    <n v="1004.08"/>
    <n v="1004.08"/>
    <n v="0"/>
    <m/>
    <s v="YULEE"/>
    <s v="Florida"/>
    <n v="32097"/>
    <s v="BELL LAGOON DR"/>
    <s v="YULEE FL 32097"/>
    <n v="-81.533616637341098"/>
    <n v="30.676678765777002"/>
    <s v="GIORDANO ROBERT"/>
    <n v="0"/>
    <s v="VACANT RESIDENTIAL"/>
    <n v="8001"/>
    <s v="Residential-Vacant Land"/>
    <n v="2017"/>
    <n v="59372"/>
    <n v="2017"/>
    <n v="59372"/>
    <n v="898.83"/>
    <n v="0.8951776750856506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7"/>
    <s v="No"/>
    <s v="No"/>
    <s v="No"/>
    <s v="Without Environmental Issues"/>
    <s v="No"/>
    <s v="None"/>
    <s v="BELL LAGOON DR"/>
    <s v="Yulee"/>
    <s v="Florida"/>
    <n v="32097"/>
    <s v="BELL LAGOON DR YULEE FL 32097"/>
    <s v=""/>
    <s v="Pass"/>
    <s v="No"/>
    <s v="FV&lt;$10K"/>
    <s v="N/A"/>
    <s v="No, &lt; $20K Lien"/>
    <s v="No, Lien &lt; $20K"/>
    <s v="N/A"/>
    <s v="No"/>
    <s v="No"/>
    <n v="7"/>
    <s v="No"/>
    <n v="59372"/>
    <n v="1"/>
    <n v="59372"/>
    <m/>
    <n v="0"/>
    <n v="0"/>
    <s v=""/>
    <e v="#N/A"/>
    <n v="59372"/>
    <s v="No"/>
    <s v="V"/>
    <s v="Yes"/>
    <s v="No"/>
    <n v="0"/>
    <n v="0"/>
    <n v="11044.880000000001"/>
    <n v="-11044.880000000001"/>
    <n v="0.18602843091019339"/>
    <m/>
    <s v="No"/>
    <m/>
    <m/>
    <m/>
    <x v="1"/>
    <n v="2050"/>
    <n v="1004.08"/>
    <s v="Ok"/>
    <n v="0"/>
    <n v="0"/>
  </r>
  <r>
    <n v="2051"/>
    <s v="Nassau"/>
    <s v="43-3N-28-1510-0014-0000"/>
    <n v="605.04999999999995"/>
    <n v="2017"/>
    <n v="605.04999999999995"/>
    <n v="605.04999999999995"/>
    <n v="0"/>
    <n v="88101"/>
    <s v="YULEE"/>
    <s v="Florida"/>
    <n v="32097"/>
    <s v="88101 MAYBOURNE RD"/>
    <s v="YULEE FL 32097"/>
    <n v="-81.537220929525304"/>
    <n v="30.6724049913507"/>
    <s v="NEIL SHAWN E"/>
    <n v="0"/>
    <s v="VACANT RESIDENTIAL"/>
    <n v="8001"/>
    <s v="Residential-Vacant Land"/>
    <n v="2017"/>
    <n v="35000"/>
    <n v="2017"/>
    <n v="35000"/>
    <n v="529.86"/>
    <n v="0.87572927857201888"/>
    <m/>
    <m/>
    <m/>
    <m/>
    <m/>
    <m/>
    <s v="No"/>
    <s v="I"/>
    <n v="0"/>
    <n v="0"/>
    <n v="0"/>
    <n v="0"/>
    <n v="0"/>
    <n v="0"/>
    <s v="No"/>
    <s v="No"/>
    <s v="No"/>
    <n v="0"/>
    <n v="0"/>
    <n v="227794"/>
    <s v="VA"/>
    <n v="0"/>
    <n v="0"/>
    <s v="Potential Low Risk"/>
    <n v="0"/>
    <n v="0"/>
    <s v="No"/>
    <s v="No"/>
    <s v="No"/>
    <s v="Without Environmental Issues"/>
    <s v="No"/>
    <s v="None"/>
    <s v="88101 MAYBOURNE RD"/>
    <s v="Yulee"/>
    <s v="Florida"/>
    <n v="32097"/>
    <s v="88101 MAYBOURNE RD YULEE FL 32097"/>
    <s v="L"/>
    <s v="Pass"/>
    <s v="No"/>
    <s v="FV&lt;$10K"/>
    <s v="N/A"/>
    <s v="No, &lt; $20K Lien"/>
    <s v="No, Lien &lt; $20K"/>
    <s v="N/A"/>
    <s v="No"/>
    <s v="No"/>
    <n v="0"/>
    <s v="No"/>
    <n v="35000"/>
    <n v="1"/>
    <n v="35000"/>
    <m/>
    <n v="0"/>
    <n v="0"/>
    <s v=""/>
    <e v="#N/A"/>
    <n v="35000"/>
    <s v="No"/>
    <s v="V"/>
    <s v="Yes"/>
    <s v="No"/>
    <n v="0"/>
    <n v="0"/>
    <n v="2420.1999999999998"/>
    <n v="-2420.1999999999998"/>
    <n v="6.914857142857142E-2"/>
    <m/>
    <s v="No"/>
    <m/>
    <m/>
    <m/>
    <x v="1"/>
    <n v="2051"/>
    <n v="605.04999999999995"/>
    <s v="Ok"/>
    <n v="0"/>
    <n v="0"/>
  </r>
  <r>
    <n v="2052"/>
    <s v="Nassau"/>
    <s v="43-3N-28-509B-0012-0000"/>
    <n v="2097.48"/>
    <n v="2017"/>
    <n v="2097.48"/>
    <n v="2097.48"/>
    <n v="0"/>
    <n v="97081"/>
    <s v="YULEE"/>
    <s v="Florida"/>
    <n v="32097"/>
    <s v="97081 MORGANS WAY"/>
    <s v="YULEE FL 32097"/>
    <n v="-81.530206981961896"/>
    <n v="30.679806596151298"/>
    <s v="TAUSCHER LILLIAN G"/>
    <n v="1"/>
    <s v="SINGLE FAMILY"/>
    <n v="1001"/>
    <s v="Single Family Residential"/>
    <n v="2017"/>
    <n v="151155"/>
    <n v="2017"/>
    <n v="151155"/>
    <n v="1909.83"/>
    <n v="0.9105354997425481"/>
    <s v="No"/>
    <m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s v="No"/>
    <s v="No"/>
    <s v="Without Environmental Issues"/>
    <s v="No"/>
    <s v="None"/>
    <s v="97081 MORGANS WAY"/>
    <s v="Yulee"/>
    <s v="Florida"/>
    <n v="32097"/>
    <s v="97081 MORGANS WAY YULEE FL 32097"/>
    <s v=""/>
    <s v="Pass"/>
    <s v="No"/>
    <s v="FV&lt;$10K"/>
    <s v="N/A"/>
    <s v="No, &lt; $20K Lien"/>
    <s v="No, Lien &lt; $20K"/>
    <s v="N/A"/>
    <s v="No"/>
    <s v="No"/>
    <n v="0"/>
    <s v="No"/>
    <n v="151155"/>
    <n v="1"/>
    <n v="151155"/>
    <m/>
    <n v="0"/>
    <n v="0"/>
    <s v=""/>
    <e v="#N/A"/>
    <n v="151155"/>
    <s v="No"/>
    <s v="S"/>
    <s v="No"/>
    <s v="Yes"/>
    <n v="0.67"/>
    <n v="101273.85"/>
    <n v="8389.92"/>
    <n v="92883.930000000008"/>
    <n v="5.5505408355661409E-2"/>
    <m/>
    <s v="No"/>
    <m/>
    <m/>
    <m/>
    <x v="0"/>
    <n v="2052"/>
    <n v="2097.48"/>
    <s v="Ok"/>
    <n v="0"/>
    <n v="0"/>
  </r>
  <r>
    <n v="2053"/>
    <s v="Nassau"/>
    <s v="43-3N-28-509C-0012-0000"/>
    <n v="490.44"/>
    <n v="2017"/>
    <n v="490.44"/>
    <n v="490.44"/>
    <n v="0"/>
    <m/>
    <s v="YULEE"/>
    <s v="Florida"/>
    <n v="32097"/>
    <s v="LAFFITES WAY"/>
    <s v="YULEE FL 32097"/>
    <n v="-81.526567541397995"/>
    <n v="30.677074927470599"/>
    <s v="MCFADDEN KYLE E"/>
    <n v="0"/>
    <s v="VACANT RESIDENTIAL"/>
    <n v="8001"/>
    <s v="Residential-Vacant Land"/>
    <n v="2017"/>
    <n v="28000"/>
    <n v="2017"/>
    <n v="28000"/>
    <n v="423.89"/>
    <n v="0.86430552157246554"/>
    <m/>
    <m/>
    <m/>
    <s v="No"/>
    <s v="No"/>
    <s v="No"/>
    <s v="No"/>
    <s v="I"/>
    <s v="I"/>
    <s v="I"/>
    <s v="I"/>
    <s v="I"/>
    <n v="0"/>
    <n v="0"/>
    <s v="No"/>
    <s v="No"/>
    <s v="No"/>
    <n v="0"/>
    <n v="0"/>
    <n v="0"/>
    <n v="0"/>
    <n v="0"/>
    <n v="0"/>
    <s v="Potential Low Risk"/>
    <n v="0"/>
    <n v="0"/>
    <s v="No"/>
    <s v="Yes"/>
    <s v="No"/>
    <s v="Without Environmental Issues"/>
    <s v="No"/>
    <s v="None"/>
    <s v="LAFFITES WAY"/>
    <s v="Yulee"/>
    <s v="Florida"/>
    <n v="32097"/>
    <s v="LAFFITES WAY YULEE FL 32097"/>
    <s v=""/>
    <s v="Pass"/>
    <s v="Yes"/>
    <s v="FV&lt;$10K"/>
    <s v="N/A"/>
    <s v="No, &lt; $20K Lien"/>
    <s v="No, Lien &lt; $20K"/>
    <s v="N/A"/>
    <s v="No"/>
    <s v="No"/>
    <n v="0"/>
    <s v="No"/>
    <n v="28000"/>
    <n v="1"/>
    <n v="28000"/>
    <m/>
    <n v="0"/>
    <n v="0"/>
    <s v=""/>
    <e v="#N/A"/>
    <n v="28000"/>
    <s v="No"/>
    <s v="V"/>
    <s v="Yes"/>
    <s v="No"/>
    <n v="0"/>
    <n v="0"/>
    <n v="1961.76"/>
    <n v="-1961.76"/>
    <n v="7.0062857142857149E-2"/>
    <m/>
    <s v="No"/>
    <m/>
    <m/>
    <m/>
    <x v="4"/>
    <n v="2053"/>
    <n v="490.44"/>
    <s v="Ok"/>
    <n v="0"/>
    <n v="0"/>
  </r>
  <r>
    <n v="2054"/>
    <s v="Nassau"/>
    <s v="43-3N-28-509C-0015-0000"/>
    <n v="1612.27"/>
    <n v="2017"/>
    <e v="#N/A"/>
    <e v="#N/A"/>
    <e v="#N/A"/>
    <e v="#N/A"/>
    <e v="#N/A"/>
    <e v="#N/A"/>
    <e v="#N/A"/>
    <e v="#N/A"/>
    <e v="#N/A"/>
    <e v="#N/A"/>
    <e v="#N/A"/>
    <e v="#N/A"/>
    <n v="1"/>
    <s v="SINGLE FAMILY"/>
    <e v="#N/A"/>
    <e v="#N/A"/>
    <n v="2017"/>
    <n v="135623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135623"/>
    <n v="1"/>
    <n v="135623"/>
    <m/>
    <e v="#N/A"/>
    <e v="#N/A"/>
    <s v=""/>
    <e v="#N/A"/>
    <n v="135623"/>
    <s v="No"/>
    <s v="S"/>
    <s v="No"/>
    <s v="Yes"/>
    <n v="0.67"/>
    <n v="90867.41"/>
    <e v="#N/A"/>
    <e v="#N/A"/>
    <e v="#N/A"/>
    <m/>
    <e v="#N/A"/>
    <m/>
    <m/>
    <m/>
    <x v="5"/>
    <n v="2054"/>
    <n v="1612.27"/>
    <e v="#N/A"/>
    <e v="#N/A"/>
    <e v="#N/A"/>
  </r>
  <r>
    <n v="2055"/>
    <s v="Nassau"/>
    <s v="43-3N-28-509C-0019-0000"/>
    <n v="1262.8599999999999"/>
    <n v="2017"/>
    <n v="1262.8599999999999"/>
    <n v="1262.8599999999999"/>
    <n v="0"/>
    <n v="97441"/>
    <s v="YULEE"/>
    <s v="Florida"/>
    <n v="32097"/>
    <s v="97441 PIRATES POINT RD"/>
    <s v="YULEE FL 32097"/>
    <n v="-81.525131183925595"/>
    <n v="30.676211202608201"/>
    <s v="SOUTHWELL DWIGHT L"/>
    <n v="1"/>
    <s v="SINGLE FAMILY"/>
    <n v="1001"/>
    <s v="Single Family Residential"/>
    <n v="2017"/>
    <n v="114282"/>
    <n v="2017"/>
    <n v="126092"/>
    <n v="1138.1099999999999"/>
    <n v="0.90121628684097999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s v="Minimal"/>
    <n v="0"/>
    <s v="Yes"/>
    <n v="0"/>
    <s v="No"/>
    <s v="Without Environmental Issues"/>
    <s v="No"/>
    <s v="None"/>
    <s v="97441 PIRATES POINT RD"/>
    <s v="Yulee"/>
    <s v="Florida"/>
    <n v="32097"/>
    <s v="97441 PIRATES POINT RD YULEE FL 32097"/>
    <s v=""/>
    <s v="Pass"/>
    <s v="No"/>
    <s v="FV&lt;$10K"/>
    <s v="N/A"/>
    <s v="No, &lt; $20K Lien"/>
    <s v="No, Lien &lt; $20K"/>
    <s v="N/A"/>
    <s v="No"/>
    <s v="No"/>
    <n v="0"/>
    <s v="No"/>
    <n v="114282"/>
    <n v="1"/>
    <n v="114282"/>
    <m/>
    <n v="0"/>
    <n v="0"/>
    <s v=""/>
    <e v="#N/A"/>
    <n v="114282"/>
    <s v="No"/>
    <s v="S"/>
    <s v="No"/>
    <s v="Yes"/>
    <n v="0.67"/>
    <n v="76568.94"/>
    <n v="5051.4399999999996"/>
    <n v="71517.5"/>
    <n v="4.4201536549937873E-2"/>
    <m/>
    <s v="No"/>
    <m/>
    <m/>
    <m/>
    <x v="0"/>
    <n v="2055"/>
    <n v="1262.8599999999999"/>
    <s v="Ok"/>
    <n v="0"/>
    <n v="0"/>
  </r>
  <r>
    <n v="2056"/>
    <s v="Nassau"/>
    <s v="43-3N-28-509C-0031-0000"/>
    <n v="913.43"/>
    <n v="2017"/>
    <n v="913.43"/>
    <n v="913.43"/>
    <n v="0"/>
    <n v="97253"/>
    <s v="YULEE"/>
    <s v="Florida"/>
    <n v="32097"/>
    <s v="97253 PIRATES POINT RD"/>
    <s v="YULEE FL 32097"/>
    <n v="-81.522154154739596"/>
    <n v="30.674265876542901"/>
    <s v="THOMPSON SHAWN D"/>
    <n v="1"/>
    <s v="SINGLE FAMILY"/>
    <n v="1001"/>
    <s v="Single Family Residential"/>
    <n v="2017"/>
    <n v="92940"/>
    <n v="2017"/>
    <n v="97279"/>
    <n v="815.01"/>
    <n v="0.89225227986818922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s v="Moderate"/>
    <n v="0"/>
    <s v="Yes"/>
    <n v="0"/>
    <s v="No"/>
    <s v="Without Environmental Issues"/>
    <s v="No"/>
    <s v="None"/>
    <s v="97253 PIRATES POINT RD"/>
    <s v="Yulee"/>
    <s v="Florida"/>
    <n v="32097"/>
    <s v="97253 PIRATES POINT RD YULEE FL 32097"/>
    <s v=""/>
    <s v="Pass"/>
    <s v="No"/>
    <s v="FV&lt;$10K"/>
    <s v="N/A"/>
    <s v="No, &lt; $20K Lien"/>
    <s v="No, Lien &lt; $20K"/>
    <s v="N/A"/>
    <s v="No"/>
    <s v="No"/>
    <n v="0"/>
    <s v="No"/>
    <n v="92940"/>
    <n v="1"/>
    <n v="92940"/>
    <m/>
    <n v="0"/>
    <n v="0"/>
    <s v=""/>
    <e v="#N/A"/>
    <n v="92940"/>
    <s v="No"/>
    <s v="S"/>
    <s v="No"/>
    <s v="Yes"/>
    <n v="0.67"/>
    <n v="62269.8"/>
    <n v="3653.72"/>
    <n v="58616.08"/>
    <n v="3.9312674843985367E-2"/>
    <m/>
    <s v="No"/>
    <m/>
    <m/>
    <m/>
    <x v="0"/>
    <n v="2056"/>
    <n v="913.43"/>
    <s v="Ok"/>
    <n v="0"/>
    <n v="0"/>
  </r>
  <r>
    <n v="2057"/>
    <s v="Nassau"/>
    <s v="43-3N-28-509D-0009-0000"/>
    <n v="3327.99"/>
    <n v="2017"/>
    <n v="3327.99"/>
    <n v="3327.99"/>
    <n v="0"/>
    <n v="97562"/>
    <s v="YULEE"/>
    <s v="Florida"/>
    <n v="32097"/>
    <s v="97562 PIRATES POINT RD"/>
    <s v="YULEE FL 32097"/>
    <n v="-81.524205859669706"/>
    <n v="30.678365472239602"/>
    <s v="WILSON ADAM"/>
    <n v="1"/>
    <s v="SINGLE FAMILY"/>
    <n v="1001"/>
    <s v="Single Family Residential"/>
    <n v="2017"/>
    <n v="201311"/>
    <n v="2017"/>
    <n v="201311"/>
    <n v="3047.61"/>
    <n v="0.91575094877087981"/>
    <s v="No"/>
    <m/>
    <m/>
    <m/>
    <m/>
    <s v="No"/>
    <m/>
    <s v="I"/>
    <s v="I"/>
    <s v="I"/>
    <s v="I"/>
    <n v="0"/>
    <n v="0"/>
    <n v="0"/>
    <s v="No"/>
    <s v="No"/>
    <s v="No"/>
    <n v="0"/>
    <n v="0"/>
    <n v="0"/>
    <n v="0"/>
    <n v="0"/>
    <n v="0"/>
    <s v="Potential Low Risk"/>
    <n v="0"/>
    <n v="1"/>
    <s v="No"/>
    <s v="No"/>
    <s v="No"/>
    <s v="Without Environmental Issues"/>
    <s v="No"/>
    <s v="None"/>
    <s v="97562 PIRATES POINT RD"/>
    <s v="Yulee"/>
    <s v="Florida"/>
    <n v="32097"/>
    <s v="97562 PIRATES POINT RD YULEE FL 32097"/>
    <s v=""/>
    <s v="Pass"/>
    <s v="No"/>
    <s v="FV&lt;$10K"/>
    <s v="N/A"/>
    <s v="No, &lt; $20K Lien"/>
    <s v="No, Lien &lt; $20K"/>
    <s v="N/A"/>
    <s v="No"/>
    <s v="No"/>
    <n v="1"/>
    <s v="No"/>
    <n v="201311"/>
    <n v="1"/>
    <n v="201311"/>
    <m/>
    <n v="0"/>
    <n v="0"/>
    <s v=""/>
    <e v="#N/A"/>
    <n v="201311"/>
    <s v="No"/>
    <s v="S"/>
    <s v="No"/>
    <s v="No"/>
    <n v="0.35"/>
    <n v="70458.849999999991"/>
    <n v="16639.949999999997"/>
    <n v="53818.899999999994"/>
    <n v="8.2657927286636082E-2"/>
    <m/>
    <s v="No"/>
    <m/>
    <m/>
    <m/>
    <x v="0"/>
    <n v="2057"/>
    <n v="3327.99"/>
    <s v="Ok"/>
    <n v="0"/>
    <n v="0"/>
  </r>
  <r>
    <n v="2058"/>
    <s v="Nassau"/>
    <s v="43-3N-28-509D-0010-0000"/>
    <n v="3301.66"/>
    <n v="2017"/>
    <n v="3301.66"/>
    <n v="3301.66"/>
    <n v="0"/>
    <n v="97552"/>
    <s v="YULEE"/>
    <s v="Florida"/>
    <n v="32097"/>
    <s v="97552 PIRATES POINT RD"/>
    <s v="YULEE FL 32097"/>
    <n v="-81.524194928688004"/>
    <n v="30.6780989561944"/>
    <s v="FRASER DAVID K"/>
    <n v="1"/>
    <s v="SINGLE FAMILY"/>
    <n v="1001"/>
    <s v="Single Family Residential"/>
    <n v="2017"/>
    <n v="199703"/>
    <n v="2017"/>
    <n v="199703"/>
    <n v="3023.26"/>
    <n v="0.9156787797653303"/>
    <s v="No"/>
    <s v="No"/>
    <s v="No"/>
    <s v="No"/>
    <s v="No"/>
    <s v="No"/>
    <m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High"/>
    <n v="0"/>
    <s v="No"/>
    <s v="No"/>
    <s v="No"/>
    <s v="Without Environmental Issues"/>
    <s v="No"/>
    <s v="None"/>
    <s v="97552 PIRATES POINT RD"/>
    <s v="Yulee"/>
    <s v="Florida"/>
    <n v="32097"/>
    <s v="97552 PIRATES POINT RD YULEE FL 32097"/>
    <s v=""/>
    <s v="Pass"/>
    <s v="No"/>
    <s v="FV&lt;$10K"/>
    <s v="N/A"/>
    <s v="No, &lt; $20K Lien"/>
    <s v="No, Lien &lt; $20K"/>
    <s v="N/A"/>
    <s v="No"/>
    <s v="No"/>
    <n v="0"/>
    <s v="No"/>
    <n v="199703"/>
    <n v="1"/>
    <n v="199703"/>
    <m/>
    <n v="0"/>
    <n v="0"/>
    <s v=""/>
    <e v="#N/A"/>
    <n v="199703"/>
    <s v="No"/>
    <s v="S"/>
    <s v="No"/>
    <s v="No"/>
    <n v="0.35"/>
    <n v="69896.049999999988"/>
    <n v="13206.64"/>
    <n v="56689.409999999989"/>
    <n v="6.6131405136627894E-2"/>
    <m/>
    <s v="No"/>
    <m/>
    <m/>
    <m/>
    <x v="0"/>
    <n v="2058"/>
    <n v="3301.66"/>
    <s v="Ok"/>
    <n v="0"/>
    <n v="0"/>
  </r>
  <r>
    <n v="2059"/>
    <s v="Nassau"/>
    <s v="43-3N-28-509D-0012-0000"/>
    <n v="2752.85"/>
    <n v="2017"/>
    <n v="2752.85"/>
    <n v="2752.85"/>
    <n v="0"/>
    <n v="97524"/>
    <s v="YULEE"/>
    <s v="Florida"/>
    <n v="32097"/>
    <s v="97524 PIRATES POINT RD"/>
    <s v="YULEE FL 32097"/>
    <n v="-81.524200309757006"/>
    <n v="30.677590576472902"/>
    <s v="DOBBINS JOHN"/>
    <n v="1"/>
    <s v="SINGLE FAMILY"/>
    <n v="1001"/>
    <s v="Single Family Residential"/>
    <n v="2017"/>
    <n v="166183"/>
    <n v="2017"/>
    <n v="166183"/>
    <n v="2515.8200000000002"/>
    <n v="0.91389650725611649"/>
    <s v="No"/>
    <m/>
    <s v="No"/>
    <m/>
    <m/>
    <m/>
    <m/>
    <s v="I"/>
    <s v="I"/>
    <s v="I"/>
    <s v="I"/>
    <n v="0"/>
    <n v="0"/>
    <n v="0"/>
    <s v="No"/>
    <s v="No"/>
    <s v="No"/>
    <n v="0"/>
    <n v="0"/>
    <n v="20000"/>
    <s v="BALLOON"/>
    <n v="0"/>
    <n v="0"/>
    <s v="Potential Low Risk"/>
    <s v="High"/>
    <n v="0"/>
    <s v="No"/>
    <s v="No"/>
    <s v="No"/>
    <s v="Without Environmental Issues"/>
    <s v="No"/>
    <s v="None"/>
    <s v="97524 PIRATES POINT RD"/>
    <s v="Yulee"/>
    <s v="Florida"/>
    <n v="32097"/>
    <s v="97524 PIRATES POINT RD YULEE FL 32097"/>
    <s v="L"/>
    <s v="Pass"/>
    <s v="No"/>
    <s v="FV&lt;$10K"/>
    <s v="N/A"/>
    <s v="No, &lt; $20K Lien"/>
    <s v="No, Lien &lt; $20K"/>
    <s v="N/A"/>
    <s v="No"/>
    <s v="No"/>
    <n v="0"/>
    <s v="No"/>
    <n v="166183"/>
    <n v="1"/>
    <n v="166183"/>
    <m/>
    <n v="0"/>
    <n v="0"/>
    <s v=""/>
    <e v="#N/A"/>
    <n v="166183"/>
    <s v="No"/>
    <s v="S"/>
    <s v="No"/>
    <s v="No"/>
    <n v="0.35"/>
    <n v="58164.049999999996"/>
    <n v="11011.4"/>
    <n v="47152.649999999994"/>
    <n v="6.6260688518079466E-2"/>
    <m/>
    <s v="No"/>
    <m/>
    <m/>
    <m/>
    <x v="0"/>
    <n v="2059"/>
    <n v="2752.85"/>
    <s v="Ok"/>
    <n v="0"/>
    <n v="0"/>
  </r>
  <r>
    <n v="2060"/>
    <s v="Nassau"/>
    <s v="43-3N-28-509D-0022-0000"/>
    <n v="2181.5"/>
    <n v="2017"/>
    <n v="2181.5"/>
    <n v="2181.5"/>
    <n v="0"/>
    <n v="97352"/>
    <s v="YULEE"/>
    <s v="Florida"/>
    <n v="32097"/>
    <s v="97352 PIRATES POINT RD"/>
    <s v="YULEE FL 32097"/>
    <n v="-81.5231079487654"/>
    <n v="30.675792632406999"/>
    <s v="HOLDER MAROLYN K"/>
    <n v="1"/>
    <s v="SINGLE FAMILY"/>
    <n v="1001"/>
    <s v="Single Family Residential"/>
    <n v="2017"/>
    <n v="170390"/>
    <n v="2017"/>
    <n v="206864"/>
    <n v="1987.51"/>
    <n v="0.91107494842997938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n v="0"/>
    <s v="No"/>
    <s v="Without Environmental Issues"/>
    <s v="No"/>
    <s v="None"/>
    <s v="97352 PIRATES POINT RD"/>
    <s v="Yulee"/>
    <s v="Florida"/>
    <n v="32097"/>
    <s v="97352 PIRATES POINT RD YULEE FL 32097"/>
    <s v=""/>
    <s v="Pass"/>
    <s v="No"/>
    <s v="FV&lt;$10K"/>
    <s v="N/A"/>
    <s v="No, &lt; $20K Lien"/>
    <s v="No, Lien &lt; $20K"/>
    <s v="N/A"/>
    <s v="No"/>
    <s v="No"/>
    <n v="0"/>
    <s v="No"/>
    <n v="170390"/>
    <n v="1"/>
    <n v="170390"/>
    <m/>
    <n v="0"/>
    <n v="0"/>
    <s v=""/>
    <e v="#N/A"/>
    <n v="170390"/>
    <s v="No"/>
    <s v="S"/>
    <s v="No"/>
    <s v="Yes"/>
    <n v="0.67"/>
    <n v="114161.3"/>
    <n v="8726"/>
    <n v="105435.3"/>
    <n v="5.1211925582487237E-2"/>
    <m/>
    <s v="No"/>
    <m/>
    <m/>
    <m/>
    <x v="0"/>
    <n v="2060"/>
    <n v="2181.5"/>
    <s v="Ok"/>
    <n v="0"/>
    <n v="0"/>
  </r>
  <r>
    <n v="2061"/>
    <s v="Nassau"/>
    <s v="43-3N-28-509D-0029-0000"/>
    <n v="1447.56"/>
    <n v="2017"/>
    <n v="1447.56"/>
    <n v="1447.56"/>
    <n v="0"/>
    <m/>
    <s v="YULEE"/>
    <s v="Florida"/>
    <n v="32097"/>
    <s v="PIRATES POINT RD"/>
    <s v="YULEE FL 32097"/>
    <n v="-81.521513246134305"/>
    <n v="30.6752135528005"/>
    <s v="BLAKE CHRISTOPHER T"/>
    <n v="0"/>
    <s v="VACANT RESIDENTIAL"/>
    <n v="8001"/>
    <s v="Residential-Vacant Land"/>
    <n v="2017"/>
    <n v="79860"/>
    <n v="2017"/>
    <n v="95000"/>
    <n v="1308.8800000000001"/>
    <n v="0.90419740805217064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High"/>
    <n v="0"/>
    <s v="No"/>
    <s v="No"/>
    <s v="No"/>
    <s v="Without Environmental Issues"/>
    <s v="No"/>
    <s v="None"/>
    <s v="PIRATES POINT RD"/>
    <s v="Yulee"/>
    <s v="Florida"/>
    <n v="32097"/>
    <s v="PIRATES POINT RD YULEE FL 32097"/>
    <s v=""/>
    <s v="Pass"/>
    <s v="No"/>
    <s v="FV&lt;$10K"/>
    <s v="N/A"/>
    <s v="No, &lt; $20K Lien"/>
    <s v="No, Lien &lt; $20K"/>
    <s v="N/A"/>
    <s v="No"/>
    <s v="No"/>
    <n v="0"/>
    <s v="No"/>
    <n v="79860"/>
    <n v="1"/>
    <n v="79860"/>
    <m/>
    <n v="0"/>
    <n v="0"/>
    <s v=""/>
    <e v="#N/A"/>
    <n v="79860"/>
    <s v="No"/>
    <s v="V"/>
    <s v="Yes"/>
    <s v="No"/>
    <n v="0"/>
    <n v="0"/>
    <n v="5790.24"/>
    <n v="-5790.24"/>
    <n v="7.2504883546205864E-2"/>
    <m/>
    <s v="No"/>
    <m/>
    <m/>
    <m/>
    <x v="1"/>
    <n v="2061"/>
    <n v="1447.56"/>
    <s v="Ok"/>
    <n v="0"/>
    <n v="0"/>
  </r>
  <r>
    <n v="2062"/>
    <s v="Nassau"/>
    <s v="43-3N-28-509D-0056-0000"/>
    <n v="1414.47"/>
    <n v="2017"/>
    <n v="1414.47"/>
    <n v="1414.47"/>
    <n v="0"/>
    <n v="97528"/>
    <s v="YULEE"/>
    <s v="Florida"/>
    <n v="32097"/>
    <s v="97528 PIRATES WAY"/>
    <s v="YULEE FL 32097"/>
    <n v="-81.522607729285994"/>
    <n v="30.671194081021302"/>
    <s v="BRANAN CHARLES R"/>
    <n v="1"/>
    <s v="SINGLE FAMILY"/>
    <n v="1001"/>
    <s v="Single Family Residential"/>
    <n v="2017"/>
    <n v="123543"/>
    <n v="2017"/>
    <n v="154356"/>
    <n v="1278.29"/>
    <n v="0.90372365621045336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n v="0"/>
    <s v="No"/>
    <s v="Without Environmental Issues"/>
    <s v="No"/>
    <s v="None"/>
    <s v="97528 PIRATES WAY"/>
    <s v="Yulee"/>
    <s v="Florida"/>
    <n v="32097"/>
    <s v="97528 PIRATES WAY YULEE FL 32097"/>
    <s v=""/>
    <s v="Pass"/>
    <s v="No"/>
    <s v="FV&lt;$10K"/>
    <s v="N/A"/>
    <s v="No, &lt; $20K Lien"/>
    <s v="No, Lien &lt; $20K"/>
    <s v="N/A"/>
    <s v="No"/>
    <s v="No"/>
    <n v="0"/>
    <s v="No"/>
    <n v="123543"/>
    <n v="1"/>
    <n v="123543"/>
    <m/>
    <n v="0"/>
    <n v="0"/>
    <s v=""/>
    <e v="#N/A"/>
    <n v="123543"/>
    <s v="No"/>
    <s v="S"/>
    <s v="No"/>
    <s v="Yes"/>
    <n v="0.67"/>
    <n v="82773.81"/>
    <n v="5657.88"/>
    <n v="77115.929999999993"/>
    <n v="4.5796848060999006E-2"/>
    <m/>
    <s v="No"/>
    <m/>
    <m/>
    <m/>
    <x v="0"/>
    <n v="2062"/>
    <n v="1414.47"/>
    <s v="Ok"/>
    <n v="0"/>
    <n v="0"/>
  </r>
  <r>
    <n v="2063"/>
    <s v="Nassau"/>
    <s v="43-3N-28-509D-0067-0000"/>
    <n v="2140.4299999999998"/>
    <n v="2017"/>
    <n v="2140.4299999999998"/>
    <n v="2140.4299999999998"/>
    <n v="0"/>
    <n v="97376"/>
    <s v="YULEE"/>
    <s v="Florida"/>
    <n v="32097"/>
    <s v="97376 PIRATES WAY"/>
    <s v="YULEE FL 32097"/>
    <n v="-81.525213861675098"/>
    <n v="30.671467079515299"/>
    <s v="BERRYHILL ALMA F EST &amp; HUGH D &amp; BONNIE B ARNOLD"/>
    <n v="1"/>
    <s v="SINGLE FAMILY"/>
    <n v="1001"/>
    <s v="Single Family Residential"/>
    <n v="2017"/>
    <n v="128778"/>
    <n v="2017"/>
    <n v="128778"/>
    <n v="1949.54"/>
    <n v="0.91081698537209821"/>
    <s v="No"/>
    <s v="No"/>
    <m/>
    <s v="No"/>
    <m/>
    <m/>
    <m/>
    <s v="I"/>
    <s v="I"/>
    <s v="I"/>
    <s v="I"/>
    <s v="I"/>
    <n v="0"/>
    <n v="0"/>
    <s v="No"/>
    <s v="No"/>
    <s v="No"/>
    <n v="0"/>
    <n v="0"/>
    <n v="0"/>
    <n v="0"/>
    <n v="0"/>
    <n v="0"/>
    <s v="Potential Low Risk"/>
    <s v="Moderate"/>
    <n v="1"/>
    <s v="No"/>
    <s v="No"/>
    <s v="No"/>
    <s v="Without Environmental Issues"/>
    <s v="No"/>
    <s v="None"/>
    <s v="97376 PIRATES WAY"/>
    <s v="Yulee"/>
    <s v="Florida"/>
    <n v="32097"/>
    <s v="97376 PIRATES WAY YULEE FL 32097"/>
    <s v=""/>
    <s v="Pass"/>
    <s v="No"/>
    <s v="FV&lt;$10K"/>
    <s v="N/A"/>
    <s v="No, &lt; $20K Lien"/>
    <s v="No, Lien &lt; $20K"/>
    <s v="N/A"/>
    <s v="No"/>
    <s v="No"/>
    <n v="1"/>
    <s v="No"/>
    <n v="128778"/>
    <n v="1"/>
    <n v="128778"/>
    <m/>
    <n v="0"/>
    <n v="0"/>
    <s v=""/>
    <e v="#N/A"/>
    <n v="128778"/>
    <s v="No"/>
    <s v="S"/>
    <s v="No"/>
    <s v="No"/>
    <n v="0.35"/>
    <n v="45072.299999999996"/>
    <n v="10702.15"/>
    <n v="34370.149999999994"/>
    <n v="8.3105421733525905E-2"/>
    <m/>
    <s v="No"/>
    <m/>
    <m/>
    <m/>
    <x v="0"/>
    <n v="2063"/>
    <n v="2140.4299999999998"/>
    <s v="Ok"/>
    <n v="0"/>
    <n v="0"/>
  </r>
  <r>
    <n v="2064"/>
    <s v="Nassau"/>
    <s v="43-3N-28-509D-0068-0000"/>
    <n v="2946.21"/>
    <n v="2017"/>
    <n v="2946.21"/>
    <n v="2946.21"/>
    <n v="0"/>
    <n v="97358"/>
    <s v="YULEE"/>
    <s v="Florida"/>
    <n v="32097"/>
    <s v="97358 PIRATES WAY"/>
    <s v="YULEE FL 32097"/>
    <n v="-81.525552410252999"/>
    <n v="30.671528854936"/>
    <s v="POTEAT SHIRLEY A"/>
    <n v="1"/>
    <s v="SINGLE FAMILY"/>
    <n v="1001"/>
    <s v="Single Family Residential"/>
    <n v="2017"/>
    <n v="217097"/>
    <n v="2017"/>
    <n v="221696"/>
    <n v="2694.6"/>
    <n v="0.91459875568951288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n v="0"/>
    <s v="No"/>
    <s v="Without Environmental Issues"/>
    <s v="No"/>
    <s v="None"/>
    <s v="97358 PIRATES WAY"/>
    <s v="Yulee"/>
    <s v="Florida"/>
    <n v="32097"/>
    <s v="97358 PIRATES WAY YULEE FL 32097"/>
    <s v=""/>
    <s v="Pass"/>
    <s v="No"/>
    <s v="FV&lt;$10K"/>
    <s v="N/A"/>
    <s v="No, &lt; $20K Lien"/>
    <s v="No, Lien &lt; $20K"/>
    <s v="N/A"/>
    <s v="No"/>
    <s v="No"/>
    <n v="0"/>
    <s v="No"/>
    <n v="217097"/>
    <n v="1"/>
    <n v="217097"/>
    <m/>
    <n v="0"/>
    <n v="0"/>
    <s v=""/>
    <e v="#N/A"/>
    <n v="217097"/>
    <s v="No"/>
    <s v="S"/>
    <s v="No"/>
    <s v="Yes"/>
    <n v="0.67"/>
    <n v="145454.99000000002"/>
    <n v="11784.84"/>
    <n v="133670.15000000002"/>
    <n v="5.4283753345278837E-2"/>
    <m/>
    <s v="No"/>
    <m/>
    <m/>
    <m/>
    <x v="0"/>
    <n v="2064"/>
    <n v="2946.21"/>
    <s v="Ok"/>
    <n v="0"/>
    <n v="0"/>
  </r>
  <r>
    <n v="2065"/>
    <s v="Nassau"/>
    <s v="43-3N-28-509E-0009-0000"/>
    <n v="763.45"/>
    <n v="2017"/>
    <n v="763.45"/>
    <n v="763.45"/>
    <n v="0"/>
    <n v="97253"/>
    <s v="YULEE"/>
    <s v="Florida"/>
    <n v="32097"/>
    <s v="97253 CARAVEL TRL"/>
    <s v="YULEE FL 32097"/>
    <n v="-81.530505739402599"/>
    <n v="30.6760453705058"/>
    <s v="CARTWRIGHT JAMES E"/>
    <n v="1"/>
    <s v="SINGLE FAMILY"/>
    <n v="1001"/>
    <s v="Single Family Residential"/>
    <n v="2017"/>
    <n v="83780"/>
    <n v="2017"/>
    <n v="108258"/>
    <n v="676.33"/>
    <n v="0.88588643657082977"/>
    <s v="No"/>
    <m/>
    <s v="No"/>
    <s v="No"/>
    <m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Yes"/>
    <s v="No"/>
    <s v="No"/>
    <s v="Without Environmental Issues"/>
    <s v="No"/>
    <s v="None"/>
    <s v="97253 CARAVEL TRL"/>
    <s v="Yulee"/>
    <s v="Florida"/>
    <n v="32097"/>
    <s v="97253 CARAVEL TRL YULEE FL 32097"/>
    <s v=""/>
    <s v="Pass"/>
    <s v="No"/>
    <s v="FV&lt;$10K"/>
    <s v="N/A"/>
    <s v="No, &lt; $20K Lien"/>
    <s v="No, Lien &lt; $20K"/>
    <s v="N/A"/>
    <s v="No"/>
    <s v="No"/>
    <n v="1"/>
    <s v="No"/>
    <n v="83780"/>
    <n v="1"/>
    <n v="83780"/>
    <m/>
    <n v="0"/>
    <n v="0"/>
    <s v=""/>
    <e v="#N/A"/>
    <n v="83780"/>
    <s v="No"/>
    <s v="S"/>
    <s v="No"/>
    <s v="Yes"/>
    <n v="0.67"/>
    <n v="56132.600000000006"/>
    <n v="3817.25"/>
    <n v="52315.350000000006"/>
    <n v="4.5562783480544281E-2"/>
    <m/>
    <s v="No"/>
    <m/>
    <m/>
    <m/>
    <x v="0"/>
    <n v="2065"/>
    <n v="763.45"/>
    <s v="Ok"/>
    <n v="0"/>
    <n v="0"/>
  </r>
  <r>
    <n v="2066"/>
    <s v="Nassau"/>
    <s v="43-3N-28-509F-0008-0000"/>
    <n v="1884.24"/>
    <n v="2017"/>
    <n v="1884.24"/>
    <n v="1884.24"/>
    <n v="0"/>
    <n v="97174"/>
    <s v="YULEE"/>
    <s v="Florida"/>
    <n v="32097"/>
    <s v="97174 CUTLASS WAY"/>
    <s v="YULEE FL 32097"/>
    <n v="-81.527099018044595"/>
    <n v="30.675186162113601"/>
    <s v="KIDD KELLEY"/>
    <n v="1"/>
    <s v="SINGLE FAMILY"/>
    <n v="1001"/>
    <s v="Single Family Residential"/>
    <n v="2017"/>
    <n v="152235"/>
    <n v="2017"/>
    <n v="164297"/>
    <n v="1712.66"/>
    <n v="0.90893941323822869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n v="0"/>
    <s v="No"/>
    <s v="Without Environmental Issues"/>
    <s v="No"/>
    <s v="None"/>
    <s v="97174 CUTLASS WAY"/>
    <s v="Yulee"/>
    <s v="Florida"/>
    <n v="32097"/>
    <s v="97174 CUTLASS WAY YULEE FL 32097"/>
    <s v=""/>
    <s v="Pass"/>
    <s v="No"/>
    <s v="FV&lt;$10K"/>
    <s v="N/A"/>
    <s v="No, &lt; $20K Lien"/>
    <s v="No, Lien &lt; $20K"/>
    <s v="N/A"/>
    <s v="No"/>
    <s v="No"/>
    <n v="0"/>
    <s v="No"/>
    <n v="152235"/>
    <n v="1"/>
    <n v="152235"/>
    <m/>
    <n v="0"/>
    <n v="0"/>
    <s v=""/>
    <e v="#N/A"/>
    <n v="152235"/>
    <s v="No"/>
    <s v="S"/>
    <s v="No"/>
    <s v="Yes"/>
    <n v="0.67"/>
    <n v="101997.45000000001"/>
    <n v="7536.96"/>
    <n v="94460.49"/>
    <n v="4.9508720070942952E-2"/>
    <m/>
    <s v="No"/>
    <m/>
    <m/>
    <m/>
    <x v="0"/>
    <n v="2066"/>
    <n v="1884.24"/>
    <s v="Ok"/>
    <n v="0"/>
    <n v="0"/>
  </r>
  <r>
    <n v="2067"/>
    <s v="Nassau"/>
    <s v="43-3N-28-5100-0008-0000"/>
    <n v="1662.99"/>
    <n v="2017"/>
    <n v="1662.99"/>
    <n v="1662.99"/>
    <n v="0"/>
    <n v="96650"/>
    <s v="YULEE"/>
    <s v="Florida"/>
    <n v="32097"/>
    <s v="96650 CHESTER RD"/>
    <s v="YULEE FL 32097"/>
    <n v="-81.539993274672099"/>
    <n v="30.670290654467902"/>
    <s v="MATTHEW 25 INVESTMENTS LLC"/>
    <n v="1"/>
    <s v="SINGLE FAMILY"/>
    <n v="1001"/>
    <s v="Single Family Residential"/>
    <n v="2017"/>
    <n v="99617"/>
    <n v="2017"/>
    <n v="99617"/>
    <n v="1508.08"/>
    <n v="0.9068485078082249"/>
    <s v="No"/>
    <s v="No"/>
    <m/>
    <m/>
    <m/>
    <m/>
    <m/>
    <s v="I"/>
    <s v="I"/>
    <s v="I"/>
    <s v="I"/>
    <n v="0"/>
    <n v="0"/>
    <n v="0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96650 CHESTER RD"/>
    <s v="Yulee"/>
    <s v="Florida"/>
    <n v="32097"/>
    <s v="96650 CHESTER RD YULEE FL 32097"/>
    <s v=""/>
    <s v="Pass"/>
    <s v="No"/>
    <s v="FV&lt;$10K"/>
    <s v="N/A"/>
    <s v="No, &lt; $20K Lien"/>
    <s v="No, Lien &lt; $20K"/>
    <s v="N/A"/>
    <s v="No"/>
    <s v="No"/>
    <n v="1"/>
    <s v="No"/>
    <n v="99617"/>
    <n v="1"/>
    <n v="99617"/>
    <m/>
    <n v="0"/>
    <n v="0"/>
    <s v=""/>
    <e v="#N/A"/>
    <n v="99617"/>
    <s v="No"/>
    <s v="S"/>
    <s v="No"/>
    <s v="No"/>
    <n v="0.35"/>
    <n v="34865.949999999997"/>
    <n v="8314.9500000000007"/>
    <n v="26550.999999999996"/>
    <n v="8.346918698615699E-2"/>
    <m/>
    <s v="No"/>
    <m/>
    <m/>
    <m/>
    <x v="0"/>
    <n v="2067"/>
    <n v="1662.99"/>
    <s v="Ok"/>
    <n v="0"/>
    <n v="0"/>
  </r>
  <r>
    <n v="2068"/>
    <s v="Nassau"/>
    <s v="43-3N-28-5110-0013-0010"/>
    <n v="1405.95"/>
    <n v="2017"/>
    <n v="1405.95"/>
    <n v="1405.95"/>
    <n v="0"/>
    <n v="96633"/>
    <s v="YULEE"/>
    <s v="Florida"/>
    <n v="32097"/>
    <s v="96633 CHESTER RD"/>
    <s v="YULEE FL 32097"/>
    <n v="-81.541229441468005"/>
    <n v="30.6692067409444"/>
    <s v="MITCHELL JARELL DASHAWN"/>
    <n v="1"/>
    <s v="SINGLE FAMILY"/>
    <n v="1001"/>
    <s v="Single Family Residential"/>
    <n v="2017"/>
    <n v="83917"/>
    <n v="2017"/>
    <n v="83917"/>
    <n v="1270.4100000000001"/>
    <n v="0.90359543369252115"/>
    <s v="No"/>
    <m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96633 CHESTER RD"/>
    <s v="Yulee"/>
    <s v="Florida"/>
    <n v="32097"/>
    <s v="96633 CHESTER RD YULEE FL 32097"/>
    <s v=""/>
    <s v="Pass"/>
    <s v="No"/>
    <s v="FV&lt;$10K"/>
    <s v="N/A"/>
    <s v="No, &lt; $20K Lien"/>
    <s v="No, Lien &lt; $20K"/>
    <s v="N/A"/>
    <s v="No"/>
    <s v="No"/>
    <n v="0"/>
    <s v="No"/>
    <n v="83917"/>
    <n v="1"/>
    <n v="83917"/>
    <m/>
    <n v="0"/>
    <n v="0"/>
    <s v=""/>
    <e v="#N/A"/>
    <n v="83917"/>
    <s v="No"/>
    <s v="S"/>
    <s v="No"/>
    <s v="No"/>
    <n v="0.35"/>
    <n v="29370.949999999997"/>
    <n v="5623.8"/>
    <n v="23747.149999999998"/>
    <n v="6.7016218406282399E-2"/>
    <m/>
    <s v="No"/>
    <m/>
    <m/>
    <m/>
    <x v="0"/>
    <n v="2068"/>
    <n v="1405.95"/>
    <s v="Ok"/>
    <n v="0"/>
    <n v="0"/>
  </r>
  <r>
    <n v="2069"/>
    <s v="Nassau"/>
    <s v="44-3N-28-0000-0001-0020"/>
    <n v="1515.48"/>
    <n v="2017"/>
    <n v="1515.48"/>
    <n v="1515.48"/>
    <n v="0"/>
    <n v="96730"/>
    <s v="YULEE"/>
    <s v="Florida"/>
    <n v="32097"/>
    <s v="96730 BLACKROCK RD"/>
    <s v="YULEE FL 32097"/>
    <n v="-81.534069003588598"/>
    <n v="30.6651777548593"/>
    <s v="DAVIS RHONDA J"/>
    <n v="1"/>
    <s v="SINGLE FAMILY"/>
    <n v="1001"/>
    <s v="Single Family Residential"/>
    <n v="2017"/>
    <n v="90608"/>
    <n v="2017"/>
    <n v="90608"/>
    <n v="1371.69"/>
    <n v="0.90511917016390853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96730 BLACKROCK RD"/>
    <s v="Yulee"/>
    <s v="Florida"/>
    <n v="32097"/>
    <s v="96730 BLACKROCK RD YULEE FL 32097"/>
    <s v=""/>
    <s v="Pass"/>
    <s v="No"/>
    <s v="FV&lt;$10K"/>
    <s v="N/A"/>
    <s v="No, &lt; $20K Lien"/>
    <s v="No, Lien &lt; $20K"/>
    <s v="N/A"/>
    <s v="No"/>
    <s v="No"/>
    <n v="0"/>
    <s v="No"/>
    <n v="90608"/>
    <n v="1"/>
    <n v="90608"/>
    <m/>
    <n v="0"/>
    <n v="0"/>
    <s v=""/>
    <e v="#N/A"/>
    <n v="90608"/>
    <s v="No"/>
    <s v="S"/>
    <s v="No"/>
    <s v="No"/>
    <n v="0.35"/>
    <n v="31712.799999999999"/>
    <n v="6061.92"/>
    <n v="25650.879999999997"/>
    <n v="6.6902701748190005E-2"/>
    <m/>
    <s v="No"/>
    <m/>
    <m/>
    <m/>
    <x v="0"/>
    <n v="2069"/>
    <n v="1515.48"/>
    <s v="Ok"/>
    <n v="0"/>
    <n v="0"/>
  </r>
  <r>
    <n v="2070"/>
    <s v="Nassau"/>
    <s v="44-3N-28-5300-0011-0000"/>
    <n v="240.1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37711"/>
    <e v="#N/A"/>
    <e v="#N/A"/>
    <e v="#N/A"/>
    <n v="0"/>
    <m/>
    <m/>
    <m/>
    <m/>
    <m/>
    <m/>
    <s v="No"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37711"/>
    <n v="1"/>
    <n v="37711"/>
    <m/>
    <e v="#N/A"/>
    <e v="#N/A"/>
    <s v=""/>
    <e v="#N/A"/>
    <n v="37711"/>
    <s v="No"/>
    <s v="R"/>
    <s v="No"/>
    <s v="Yes"/>
    <n v="0.67"/>
    <n v="25266.370000000003"/>
    <e v="#N/A"/>
    <e v="#N/A"/>
    <e v="#N/A"/>
    <m/>
    <e v="#N/A"/>
    <m/>
    <m/>
    <m/>
    <x v="5"/>
    <n v="2070"/>
    <n v="240.1"/>
    <e v="#N/A"/>
    <e v="#N/A"/>
    <e v="#N/A"/>
  </r>
  <r>
    <n v="2071"/>
    <s v="Nassau"/>
    <s v="44-3N-28-5300-0012-0000"/>
    <n v="641.5"/>
    <n v="2017"/>
    <n v="641.5"/>
    <n v="641.5"/>
    <n v="0"/>
    <n v="97343"/>
    <s v="YULEE"/>
    <s v="Florida"/>
    <n v="32097"/>
    <s v="97343 AMY DR"/>
    <s v="YULEE FL 32097"/>
    <n v="-81.537769456440799"/>
    <n v="30.6630482886079"/>
    <s v="SHRADER RORIE JENNINGS"/>
    <n v="2"/>
    <s v="MOBILE HOMES"/>
    <n v="1006"/>
    <s v="Mobile home"/>
    <n v="2017"/>
    <n v="76331"/>
    <n v="2017"/>
    <n v="76331"/>
    <n v="563.57000000000005"/>
    <n v="0.87851909586905697"/>
    <s v="No"/>
    <m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n v="0"/>
    <n v="1"/>
    <s v="Yes"/>
    <s v="No"/>
    <s v="No"/>
    <s v="Without Environmental Issues"/>
    <s v="No"/>
    <s v="None"/>
    <s v="97343 AMY DR"/>
    <s v="Yulee"/>
    <s v="Florida"/>
    <n v="32097"/>
    <s v="97343 AMY DR YULEE FL 32097"/>
    <s v=""/>
    <s v="Pass"/>
    <s v="No"/>
    <s v="FV&lt;$10K"/>
    <s v="N/A"/>
    <s v="No, &lt; $20K Lien"/>
    <s v="No, Lien &lt; $20K"/>
    <s v="N/A"/>
    <s v="No"/>
    <s v="No"/>
    <n v="1"/>
    <s v="No"/>
    <n v="76331"/>
    <n v="1"/>
    <n v="76331"/>
    <m/>
    <n v="0"/>
    <n v="0"/>
    <s v=""/>
    <e v="#N/A"/>
    <n v="76331"/>
    <s v="No"/>
    <s v="R"/>
    <s v="No"/>
    <s v="Yes"/>
    <n v="0.67"/>
    <n v="51141.770000000004"/>
    <n v="3207.5"/>
    <n v="47934.270000000004"/>
    <n v="4.2020935137755303E-2"/>
    <m/>
    <s v="No"/>
    <m/>
    <m/>
    <m/>
    <x v="0"/>
    <n v="2071"/>
    <n v="641.5"/>
    <s v="Ok"/>
    <n v="0"/>
    <n v="0"/>
  </r>
  <r>
    <n v="2072"/>
    <s v="Nassau"/>
    <s v="44-3N-28-5300-0016-0000"/>
    <n v="235.24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37913"/>
    <e v="#N/A"/>
    <e v="#N/A"/>
    <e v="#N/A"/>
    <n v="0"/>
    <m/>
    <m/>
    <s v="No"/>
    <m/>
    <s v="No"/>
    <s v="No"/>
    <s v="No"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37913"/>
    <n v="1"/>
    <n v="37913"/>
    <m/>
    <e v="#N/A"/>
    <e v="#N/A"/>
    <s v=""/>
    <e v="#N/A"/>
    <n v="37913"/>
    <s v="No"/>
    <s v="R"/>
    <s v="No"/>
    <s v="Yes"/>
    <n v="0.67"/>
    <n v="25401.710000000003"/>
    <e v="#N/A"/>
    <e v="#N/A"/>
    <e v="#N/A"/>
    <m/>
    <e v="#N/A"/>
    <m/>
    <m/>
    <m/>
    <x v="5"/>
    <n v="2072"/>
    <n v="235.24"/>
    <e v="#N/A"/>
    <e v="#N/A"/>
    <e v="#N/A"/>
  </r>
  <r>
    <n v="2073"/>
    <s v="Nassau"/>
    <s v="44-3N-28-5300-0020-0000"/>
    <n v="442.92"/>
    <n v="2017"/>
    <n v="442.92"/>
    <n v="442.92"/>
    <n v="0"/>
    <n v="97326"/>
    <s v="YULEE"/>
    <s v="Florida"/>
    <n v="32097"/>
    <s v="97326 AMY DR"/>
    <s v="YULEE FL 32097"/>
    <n v="-81.539049340337499"/>
    <n v="30.663472809145102"/>
    <s v="WYLIE ROBERT M"/>
    <n v="2"/>
    <s v="MOBILE HOMES"/>
    <n v="1006"/>
    <s v="Mobile home"/>
    <n v="2017"/>
    <n v="50223"/>
    <n v="2017"/>
    <n v="55699"/>
    <n v="379.95"/>
    <n v="0.85782985640747755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95675"/>
    <s v="BUILDING OR CONSTRUCTION LOAN"/>
    <n v="0"/>
    <n v="0"/>
    <s v="Potential Low Risk"/>
    <s v="Minimal"/>
    <n v="0"/>
    <s v="Yes"/>
    <s v="Yes"/>
    <s v="No"/>
    <s v="Without Environmental Issues"/>
    <s v="No"/>
    <s v="None"/>
    <s v="97326 AMY DR"/>
    <s v="Yulee"/>
    <s v="Florida"/>
    <n v="32097"/>
    <s v="97326 AMY DR YULEE FL 32097"/>
    <s v="L"/>
    <s v="Pass"/>
    <s v="Yes"/>
    <s v="FV&lt;$10K"/>
    <s v="N/A"/>
    <s v="No, &lt; $20K Lien"/>
    <s v="No, Lien &lt; $20K"/>
    <s v="N/A"/>
    <s v="No"/>
    <s v="No"/>
    <n v="0"/>
    <s v="No"/>
    <n v="50223"/>
    <n v="1"/>
    <n v="50223"/>
    <m/>
    <n v="0"/>
    <n v="0"/>
    <s v=""/>
    <e v="#N/A"/>
    <n v="50223"/>
    <s v="No"/>
    <s v="R"/>
    <s v="No"/>
    <s v="Yes"/>
    <n v="0.67"/>
    <n v="33649.410000000003"/>
    <n v="1771.68"/>
    <n v="31877.730000000003"/>
    <n v="3.5276267845409472E-2"/>
    <m/>
    <s v="No"/>
    <m/>
    <m/>
    <m/>
    <x v="0"/>
    <n v="2073"/>
    <n v="442.92"/>
    <s v="Ok"/>
    <n v="0"/>
    <n v="0"/>
  </r>
  <r>
    <n v="2074"/>
    <s v="Nassau"/>
    <s v="45-3N-28-0000-0003-0130"/>
    <n v="348.23"/>
    <n v="2017"/>
    <n v="348.23"/>
    <n v="348.23"/>
    <n v="0"/>
    <m/>
    <s v="YULEE"/>
    <s v="Florida"/>
    <n v="32097"/>
    <s v="OFF OPAL AV"/>
    <s v="YULEE FL 32097"/>
    <n v="-81.526290580780199"/>
    <n v="30.633181463952202"/>
    <s v="THOMASON PATRICK E"/>
    <n v="0"/>
    <s v="VACANT RESIDENTIAL"/>
    <n v="8001"/>
    <s v="Residential-Vacant Land"/>
    <n v="2017"/>
    <n v="90803"/>
    <n v="2017"/>
    <n v="90803"/>
    <n v="1374.65"/>
    <n v="3.9475346753582401"/>
    <m/>
    <s v="No"/>
    <s v="No"/>
    <m/>
    <s v="No"/>
    <s v="No"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s v="High"/>
    <n v="0"/>
    <s v="No"/>
    <n v="0"/>
    <s v="No"/>
    <s v="Without Environmental Issues"/>
    <s v="No"/>
    <s v="None"/>
    <s v="OFF OPAL AV"/>
    <s v="Yulee"/>
    <s v="Florida"/>
    <n v="32097"/>
    <s v="OFF OPAL AV YULEE FL 32097"/>
    <s v=""/>
    <s v="Pass"/>
    <s v="No"/>
    <s v="FV&lt;$10K"/>
    <s v="N/A"/>
    <s v="No, &lt; $20K Lien"/>
    <s v="No, Lien &lt; $20K"/>
    <s v="N/A"/>
    <s v="No"/>
    <s v="No"/>
    <n v="0"/>
    <s v="No"/>
    <n v="90803"/>
    <n v="1"/>
    <n v="90803"/>
    <m/>
    <n v="0"/>
    <n v="0"/>
    <s v=""/>
    <e v="#N/A"/>
    <n v="90803"/>
    <s v="No"/>
    <s v="V"/>
    <s v="Yes"/>
    <s v="No"/>
    <n v="0"/>
    <n v="0"/>
    <n v="4472.18"/>
    <n v="-4472.18"/>
    <n v="4.9251456449676774E-2"/>
    <m/>
    <s v="No"/>
    <m/>
    <m/>
    <m/>
    <x v="1"/>
    <n v="2074"/>
    <n v="348.23"/>
    <s v="Ok"/>
    <n v="0"/>
    <n v="0"/>
  </r>
  <r>
    <n v="2075"/>
    <s v="Nassau"/>
    <s v="45-3N-28-0240-0011-0000"/>
    <n v="3634.38"/>
    <n v="2017"/>
    <n v="3634.38"/>
    <n v="3634.38"/>
    <n v="0"/>
    <n v="96278"/>
    <s v="YULEE"/>
    <s v="Florida"/>
    <n v="32097"/>
    <s v="96278 CAPTAINS POINTE RD"/>
    <s v="YULEE FL 32097"/>
    <n v="-81.524528431115399"/>
    <n v="30.640869228990901"/>
    <s v="CAPITAL MARKETS GROUP"/>
    <n v="0"/>
    <s v="VACANT RESIDENTIAL"/>
    <n v="8001"/>
    <s v="Residential-Vacant Land"/>
    <n v="2017"/>
    <n v="220025"/>
    <n v="2017"/>
    <n v="220025"/>
    <n v="3330.91"/>
    <n v="0.91650020085956885"/>
    <s v="No"/>
    <m/>
    <m/>
    <m/>
    <m/>
    <m/>
    <m/>
    <s v="I"/>
    <s v="I"/>
    <n v="0"/>
    <n v="0"/>
    <n v="0"/>
    <n v="0"/>
    <n v="0"/>
    <s v="No"/>
    <s v="No"/>
    <s v="No"/>
    <n v="0"/>
    <n v="0"/>
    <n v="170000"/>
    <s v="SELLER TAKE-BACK"/>
    <n v="0"/>
    <n v="0"/>
    <s v="Potential Low Risk"/>
    <n v="0"/>
    <n v="0"/>
    <s v="No"/>
    <s v="No"/>
    <s v="No"/>
    <s v="Without Environmental Issues"/>
    <s v="No"/>
    <s v="None"/>
    <s v="96278 CAPTAINS POINTE RD"/>
    <s v="Yulee"/>
    <s v="Florida"/>
    <n v="32097"/>
    <s v="96278 CAPTAINS POINTE RD YULEE FL 32097"/>
    <s v="L"/>
    <s v="Pass"/>
    <s v="No"/>
    <s v="FV&lt;$10K"/>
    <s v="N/A"/>
    <s v="No, &lt; $20K Lien"/>
    <s v="No, Lien &lt; $20K"/>
    <s v="N/A"/>
    <s v="No"/>
    <s v="No"/>
    <n v="0"/>
    <s v="No"/>
    <n v="220025"/>
    <n v="1"/>
    <n v="220025"/>
    <m/>
    <n v="0"/>
    <n v="0"/>
    <s v=""/>
    <e v="#N/A"/>
    <n v="220025"/>
    <s v="No"/>
    <s v="V"/>
    <s v="Yes"/>
    <s v="No"/>
    <n v="0"/>
    <n v="0"/>
    <n v="14537.52"/>
    <n v="-14537.52"/>
    <n v="6.6072128167253719E-2"/>
    <m/>
    <s v="No"/>
    <m/>
    <m/>
    <m/>
    <x v="1"/>
    <n v="2075"/>
    <n v="3634.38"/>
    <s v="Ok"/>
    <n v="0"/>
    <n v="0"/>
  </r>
  <r>
    <n v="2076"/>
    <s v="Nassau"/>
    <s v="46-3N-28-0000-0007-0450"/>
    <n v="252.04"/>
    <n v="2017"/>
    <n v="252.04"/>
    <n v="252.04"/>
    <n v="0"/>
    <m/>
    <s v="FERNANDINA BEACH"/>
    <s v="Florida"/>
    <n v="32034"/>
    <s v="BARNWELL RD"/>
    <s v="FERNANDINA BEACH FL 32034"/>
    <n v="-81.514711539116504"/>
    <n v="30.641098122757001"/>
    <s v="JONES TODD"/>
    <n v="0"/>
    <s v="VACANT RESIDENTIAL"/>
    <n v="8001"/>
    <s v="Residential-Vacant Land"/>
    <n v="2017"/>
    <n v="13440"/>
    <n v="2017"/>
    <n v="13440"/>
    <n v="203.46"/>
    <n v="0.80725281701317253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BARNWELL RD"/>
    <s v="Fernandina Beach"/>
    <s v="Florida"/>
    <n v="32034"/>
    <s v="BARNWELL RD FERNANDINA BEACH FL 32034"/>
    <s v=""/>
    <s v="Pass"/>
    <s v="No"/>
    <s v="FV&lt;$10K"/>
    <s v="N/A"/>
    <s v="No, &lt; $20K Lien"/>
    <s v="No, Lien &lt; $20K"/>
    <s v="N/A"/>
    <s v="No"/>
    <s v="No"/>
    <n v="0"/>
    <s v="No"/>
    <n v="13440"/>
    <n v="1"/>
    <n v="13440"/>
    <m/>
    <n v="0"/>
    <n v="0"/>
    <s v=""/>
    <e v="#N/A"/>
    <n v="13440"/>
    <s v="No"/>
    <s v="V"/>
    <s v="Yes"/>
    <s v="No"/>
    <n v="0"/>
    <n v="0"/>
    <n v="1008.16"/>
    <n v="-1008.16"/>
    <n v="7.5011904761904766E-2"/>
    <m/>
    <s v="No"/>
    <m/>
    <m/>
    <m/>
    <x v="4"/>
    <n v="2076"/>
    <n v="252.04"/>
    <s v="Ok"/>
    <n v="0"/>
    <n v="0"/>
  </r>
  <r>
    <n v="2077"/>
    <s v="Nassau"/>
    <s v="46-3N-28-5055-0005-0000"/>
    <n v="8002.19"/>
    <n v="2017"/>
    <n v="8002.19"/>
    <n v="8002.19"/>
    <n v="0"/>
    <n v="96203"/>
    <s v="FERNANDINA BEACH"/>
    <s v="Florida"/>
    <n v="32034"/>
    <s v="96203 MARSH HEN RD"/>
    <s v="FERNANDINA BEACH FL 32034"/>
    <n v="-81.519238571538494"/>
    <n v="30.635542272866498"/>
    <s v="4-Y PROPERTIES LLC"/>
    <n v="1"/>
    <s v="SINGLE FAMILY"/>
    <n v="1001"/>
    <s v="Single Family Residential"/>
    <n v="2017"/>
    <n v="486800"/>
    <n v="2017"/>
    <n v="486800"/>
    <n v="7369.57"/>
    <n v="0.92094414154125304"/>
    <s v="No"/>
    <m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n v="0"/>
    <n v="1"/>
    <s v="No"/>
    <s v="No"/>
    <s v="No"/>
    <s v="Without Environmental Issues"/>
    <s v="No"/>
    <s v="None"/>
    <s v="96203 MARSH HEN RD"/>
    <s v="Fernandina Beach"/>
    <s v="Florida"/>
    <n v="32034"/>
    <s v="96203 MARSH HEN RD FERNANDINA BEACH FL 32034"/>
    <s v=""/>
    <s v="Pass"/>
    <s v="No"/>
    <s v="FV&lt;$10K"/>
    <s v="N/A"/>
    <s v="No, &lt; $20K Lien"/>
    <s v="No, Lien &lt; $20K"/>
    <s v="N/A"/>
    <s v="No"/>
    <s v="No"/>
    <n v="1"/>
    <s v="No"/>
    <n v="486800"/>
    <n v="1"/>
    <n v="486800"/>
    <m/>
    <n v="0"/>
    <n v="0"/>
    <s v=""/>
    <e v="#N/A"/>
    <n v="486800"/>
    <s v="No"/>
    <s v="S"/>
    <s v="No"/>
    <s v="No"/>
    <n v="0.35"/>
    <n v="170380"/>
    <n v="40010.949999999997"/>
    <n v="130369.05"/>
    <n v="8.2191762530813464E-2"/>
    <m/>
    <s v="No"/>
    <m/>
    <m/>
    <m/>
    <x v="0"/>
    <n v="2077"/>
    <n v="8002.19"/>
    <s v="Ok"/>
    <n v="0"/>
    <n v="0"/>
  </r>
  <r>
    <n v="2078"/>
    <s v="Nassau"/>
    <s v="46-3N-28-5065-0001-0000"/>
    <n v="3930.62"/>
    <n v="2017"/>
    <n v="3930.62"/>
    <n v="3930.62"/>
    <n v="0"/>
    <n v="96082"/>
    <s v="FERNANDINA BEACH"/>
    <s v="Florida"/>
    <n v="32034"/>
    <s v="96082 PARK PL"/>
    <s v="FERNANDINA BEACH FL 32034"/>
    <n v="-81.509938087976096"/>
    <n v="30.6533923731035"/>
    <s v="GROVE NANCY ANN"/>
    <n v="1"/>
    <s v="SINGLE FAMILY"/>
    <n v="1001"/>
    <s v="Single Family Residential"/>
    <n v="2017"/>
    <n v="277222"/>
    <n v="2017"/>
    <n v="330318"/>
    <n v="3604.83"/>
    <n v="0.91711485719810104"/>
    <m/>
    <m/>
    <m/>
    <m/>
    <m/>
    <m/>
    <m/>
    <n v="0"/>
    <n v="0"/>
    <n v="0"/>
    <n v="0"/>
    <n v="0"/>
    <n v="0"/>
    <n v="0"/>
    <s v="No"/>
    <s v="No"/>
    <s v="No"/>
    <n v="0"/>
    <n v="0"/>
    <n v="760000"/>
    <n v="0"/>
    <n v="0"/>
    <n v="0"/>
    <s v="Potential Low Risk"/>
    <n v="0"/>
    <n v="0"/>
    <s v="Yes"/>
    <n v="0"/>
    <s v="No"/>
    <s v="Without Environmental Issues"/>
    <s v="No"/>
    <s v="None"/>
    <s v="96082 PARK PL"/>
    <s v="Fernandina Beach"/>
    <s v="Florida"/>
    <n v="32034"/>
    <s v="96082 PARK PL FERNANDINA BEACH FL 32034"/>
    <s v="L"/>
    <s v="Pass"/>
    <s v="No"/>
    <s v="FV&lt;$10K"/>
    <s v="N/A"/>
    <s v="No, &lt; $20K Lien"/>
    <s v="No, Lien &lt; $20K"/>
    <s v="N/A"/>
    <s v="No"/>
    <s v="No"/>
    <n v="0"/>
    <s v="No"/>
    <n v="277222"/>
    <n v="1"/>
    <n v="277222"/>
    <m/>
    <n v="0"/>
    <n v="0"/>
    <s v=""/>
    <e v="#N/A"/>
    <n v="277222"/>
    <s v="No"/>
    <s v="S"/>
    <s v="No"/>
    <s v="Yes"/>
    <n v="0.67"/>
    <n v="185738.74000000002"/>
    <n v="15722.48"/>
    <n v="170016.26"/>
    <n v="5.6714402175873486E-2"/>
    <m/>
    <s v="No"/>
    <m/>
    <m/>
    <m/>
    <x v="0"/>
    <n v="2078"/>
    <n v="3930.62"/>
    <s v="Ok"/>
    <n v="0"/>
    <n v="0"/>
  </r>
  <r>
    <n v="2079"/>
    <s v="Nassau"/>
    <s v="46-3N-28-5065-0002-0000"/>
    <n v="1181.9000000000001"/>
    <n v="2017"/>
    <n v="1181.9000000000001"/>
    <n v="1181.9000000000001"/>
    <n v="0"/>
    <n v="96090"/>
    <s v="FERNANDINA BEACH"/>
    <s v="Florida"/>
    <n v="32034"/>
    <s v="96090 PARK PL"/>
    <s v="FERNANDINA BEACH FL 32034"/>
    <n v="-81.510175943902098"/>
    <n v="30.653242378987901"/>
    <s v="GROVE NANCY ANN"/>
    <n v="0"/>
    <s v="VACANT RESIDENTIAL"/>
    <n v="8001"/>
    <s v="Residential-Vacant Land"/>
    <n v="2017"/>
    <n v="66550"/>
    <n v="2017"/>
    <n v="75000"/>
    <n v="1063.24"/>
    <n v="0.89960233522294608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96090 PARK PL"/>
    <s v="Fernandina Beach"/>
    <s v="Florida"/>
    <n v="32034"/>
    <s v="96090 PARK PL FERNANDINA BEACH FL 32034"/>
    <s v=""/>
    <s v="Pass"/>
    <s v="No"/>
    <s v="FV&lt;$10K"/>
    <s v="N/A"/>
    <s v="No, &lt; $20K Lien"/>
    <s v="No, Lien &lt; $20K"/>
    <s v="N/A"/>
    <s v="No"/>
    <s v="No"/>
    <n v="0"/>
    <s v="No"/>
    <n v="66550"/>
    <n v="1"/>
    <n v="66550"/>
    <m/>
    <n v="0"/>
    <n v="0"/>
    <s v=""/>
    <e v="#N/A"/>
    <n v="66550"/>
    <s v="No"/>
    <s v="V"/>
    <s v="Yes"/>
    <s v="No"/>
    <n v="0"/>
    <n v="0"/>
    <n v="4727.6000000000004"/>
    <n v="-4727.6000000000004"/>
    <n v="7.1038317054845992E-2"/>
    <m/>
    <s v="No"/>
    <m/>
    <m/>
    <m/>
    <x v="1"/>
    <n v="2079"/>
    <n v="1181.9000000000001"/>
    <s v="Ok"/>
    <n v="0"/>
    <n v="0"/>
  </r>
  <r>
    <n v="2080"/>
    <s v="Nassau"/>
    <s v="46-3N-28-507F-0001-0000"/>
    <n v="1410.2"/>
    <n v="2017"/>
    <n v="1410.2"/>
    <n v="1410.2"/>
    <n v="0"/>
    <n v="96033"/>
    <s v="FERNANDINA BEACH"/>
    <s v="Florida"/>
    <n v="32034"/>
    <s v="96033 HIDDEN MARSH LN"/>
    <s v="FERNANDINA BEACH FL 32034"/>
    <n v="-81.512198353919104"/>
    <n v="30.6453370397697"/>
    <s v="COX DORIS A"/>
    <n v="1"/>
    <s v="SINGLE FAMILY"/>
    <n v="1001"/>
    <s v="Single Family Residential"/>
    <n v="2017"/>
    <n v="123781"/>
    <n v="2017"/>
    <n v="177601"/>
    <n v="1274.3399999999999"/>
    <n v="0.90365905545312708"/>
    <s v="No"/>
    <s v="No"/>
    <m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High"/>
    <n v="0"/>
    <s v="Yes"/>
    <s v="Yes"/>
    <s v="No"/>
    <s v="Without Environmental Issues"/>
    <s v="No"/>
    <s v="None"/>
    <s v="96033 HIDDEN MARSH LN"/>
    <s v="Fernandina Beach"/>
    <s v="Florida"/>
    <n v="32034"/>
    <s v="96033 HIDDEN MARSH LN FERNANDINA BEACH FL 32034"/>
    <s v=""/>
    <s v="Pass"/>
    <s v="Yes"/>
    <s v="FV&lt;$10K"/>
    <s v="N/A"/>
    <s v="No, &lt; $20K Lien"/>
    <s v="No, Lien &lt; $20K"/>
    <s v="N/A"/>
    <s v="No"/>
    <s v="No"/>
    <n v="0"/>
    <s v="No"/>
    <n v="123781"/>
    <n v="1"/>
    <n v="123781"/>
    <m/>
    <n v="0"/>
    <n v="0"/>
    <s v=""/>
    <e v="#N/A"/>
    <n v="123781"/>
    <s v="No"/>
    <s v="S"/>
    <s v="No"/>
    <s v="Yes"/>
    <n v="0.67"/>
    <n v="82933.27"/>
    <n v="5640.8"/>
    <n v="77292.47"/>
    <n v="4.5570806505037122E-2"/>
    <m/>
    <s v="No"/>
    <m/>
    <m/>
    <m/>
    <x v="0"/>
    <n v="2080"/>
    <n v="1410.2"/>
    <s v="Ok"/>
    <n v="0"/>
    <n v="0"/>
  </r>
  <r>
    <n v="2081"/>
    <s v="Nassau"/>
    <s v="46-3N-28-507F-0016-0000"/>
    <n v="2090.54"/>
    <n v="2017"/>
    <n v="2090.54"/>
    <n v="2090.54"/>
    <n v="0"/>
    <n v="95008"/>
    <s v="FERNANDINA BEACH"/>
    <s v="Florida"/>
    <n v="32034"/>
    <s v="95008 SEA HAWK PL"/>
    <s v="FERNANDINA BEACH FL 32034"/>
    <n v="-81.5090727644629"/>
    <n v="30.644494099049599"/>
    <s v="STECKLER EDWARD H"/>
    <n v="1"/>
    <s v="SINGLE FAMILY"/>
    <n v="1001"/>
    <s v="Single Family Residential"/>
    <n v="2017"/>
    <n v="164835"/>
    <n v="2017"/>
    <n v="246524"/>
    <n v="1903.41"/>
    <n v="0.91048724253063806"/>
    <m/>
    <m/>
    <s v="No"/>
    <m/>
    <s v="No"/>
    <s v="No"/>
    <m/>
    <s v="I"/>
    <s v="I"/>
    <s v="I"/>
    <s v="I"/>
    <s v="I"/>
    <n v="0"/>
    <n v="0"/>
    <s v="No"/>
    <s v="No"/>
    <s v="No"/>
    <n v="0"/>
    <n v="0"/>
    <n v="0"/>
    <n v="0"/>
    <n v="0"/>
    <n v="0"/>
    <s v="Potential Low Risk"/>
    <s v="Moderate"/>
    <n v="1"/>
    <s v="Yes"/>
    <s v="Yes"/>
    <s v="No"/>
    <s v="Without Environmental Issues"/>
    <s v="No"/>
    <s v="None"/>
    <s v="95008 SEA HAWK PL"/>
    <s v="Fernandina Beach"/>
    <s v="Florida"/>
    <n v="32034"/>
    <s v="95008 SEA HAWK PL FERNANDINA BEACH FL 32034"/>
    <s v=""/>
    <s v="Pass"/>
    <s v="Yes"/>
    <s v="FV&lt;$10K"/>
    <s v="N/A"/>
    <s v="No, &lt; $20K Lien"/>
    <s v="No, Lien &lt; $20K"/>
    <s v="N/A"/>
    <s v="No"/>
    <s v="No"/>
    <n v="1"/>
    <s v="No"/>
    <n v="164835"/>
    <n v="1"/>
    <n v="164835"/>
    <m/>
    <n v="0"/>
    <n v="0"/>
    <s v=""/>
    <e v="#N/A"/>
    <n v="164835"/>
    <s v="No"/>
    <s v="S"/>
    <s v="No"/>
    <s v="Yes"/>
    <n v="0.67"/>
    <n v="110439.45000000001"/>
    <n v="10452.700000000001"/>
    <n v="99986.750000000015"/>
    <n v="6.3413110079776749E-2"/>
    <m/>
    <s v="No"/>
    <m/>
    <m/>
    <m/>
    <x v="0"/>
    <n v="2081"/>
    <n v="2090.54"/>
    <s v="Ok"/>
    <n v="0"/>
    <n v="0"/>
  </r>
  <r>
    <n v="2082"/>
    <s v="Nassau"/>
    <s v="46-3N-28-509H-0008-0000"/>
    <n v="4376.72"/>
    <n v="2017"/>
    <n v="4376.72"/>
    <n v="4376.72"/>
    <n v="0"/>
    <n v="96205"/>
    <s v="FERNANDINA BEACH"/>
    <s v="Florida"/>
    <n v="32034"/>
    <s v="96205 HIGH POINTE DR"/>
    <s v="FERNANDINA BEACH FL 32034"/>
    <n v="-81.5112738848063"/>
    <n v="30.6378326806926"/>
    <s v="MOORE DAVID"/>
    <n v="1"/>
    <s v="SINGLE FAMILY"/>
    <n v="1001"/>
    <s v="Single Family Residential"/>
    <n v="2017"/>
    <n v="304470"/>
    <n v="2017"/>
    <n v="372775"/>
    <n v="4017.31"/>
    <n v="0.91788142718748278"/>
    <s v="No"/>
    <s v="No"/>
    <m/>
    <m/>
    <s v="No"/>
    <m/>
    <m/>
    <s v="I"/>
    <s v="I"/>
    <s v="I"/>
    <s v="I"/>
    <s v="I"/>
    <n v="0"/>
    <n v="0"/>
    <s v="No"/>
    <s v="No"/>
    <s v="No"/>
    <n v="0"/>
    <n v="0"/>
    <n v="373500"/>
    <s v="SELLER TAKE-BACK"/>
    <n v="0"/>
    <n v="0"/>
    <s v="Potential Low Risk"/>
    <s v="High"/>
    <n v="0"/>
    <s v="Yes"/>
    <s v="No"/>
    <s v="No"/>
    <s v="Without Environmental Issues"/>
    <s v="No"/>
    <s v="None"/>
    <s v="96205 HIGH POINTE DR"/>
    <s v="Fernandina Beach"/>
    <s v="Florida"/>
    <n v="32034"/>
    <s v="96205 HIGH POINTE DR FERNANDINA BEACH FL 32034"/>
    <s v="L"/>
    <s v="Pass"/>
    <s v="No"/>
    <s v="FV&lt;$10K"/>
    <s v="N/A"/>
    <s v="No, &lt; $20K Lien"/>
    <s v="No, Lien &lt; $20K"/>
    <s v="N/A"/>
    <s v="No"/>
    <s v="No"/>
    <n v="0"/>
    <s v="No"/>
    <n v="304470"/>
    <n v="1"/>
    <n v="304470"/>
    <m/>
    <n v="0"/>
    <n v="0"/>
    <s v=""/>
    <e v="#N/A"/>
    <n v="304470"/>
    <s v="No"/>
    <s v="S"/>
    <s v="No"/>
    <s v="Yes"/>
    <n v="0.67"/>
    <n v="203994.90000000002"/>
    <n v="17506.88"/>
    <n v="186488.02000000002"/>
    <n v="5.7499523762603873E-2"/>
    <m/>
    <s v="No"/>
    <m/>
    <m/>
    <m/>
    <x v="0"/>
    <n v="2082"/>
    <n v="4376.72"/>
    <s v="Ok"/>
    <n v="0"/>
    <n v="0"/>
  </r>
  <r>
    <n v="2083"/>
    <s v="Nassau"/>
    <s v="46-3N-28-510O-0001-0000"/>
    <n v="2155.58"/>
    <n v="2017"/>
    <n v="2155.58"/>
    <n v="2155.58"/>
    <n v="0"/>
    <n v="95345"/>
    <s v="FERNANDINA BEACH"/>
    <s v="Florida"/>
    <n v="32034"/>
    <s v="95345 BARNWELL RD"/>
    <s v="FERNANDINA BEACH FL 32034"/>
    <n v="-81.513846001950498"/>
    <n v="30.641564763114602"/>
    <s v="LEE CARL"/>
    <n v="1"/>
    <s v="SINGLE FAMILY"/>
    <n v="1001"/>
    <s v="Single Family Residential"/>
    <n v="2017"/>
    <n v="168807"/>
    <n v="2017"/>
    <n v="178996"/>
    <n v="1963.55"/>
    <n v="0.91091492776886041"/>
    <s v="No"/>
    <s v="No"/>
    <m/>
    <m/>
    <m/>
    <m/>
    <m/>
    <s v="I"/>
    <s v="I"/>
    <s v="I"/>
    <s v="I"/>
    <n v="0"/>
    <n v="0"/>
    <n v="0"/>
    <s v="No"/>
    <s v="No"/>
    <s v="No"/>
    <n v="0"/>
    <n v="0"/>
    <n v="0"/>
    <n v="0"/>
    <n v="0"/>
    <n v="0"/>
    <s v="Potential Low Risk"/>
    <s v="Moderate"/>
    <n v="0"/>
    <s v="Yes"/>
    <s v="No"/>
    <s v="No"/>
    <s v="Without Environmental Issues"/>
    <s v="No"/>
    <s v="None"/>
    <s v="95345 BARNWELL RD"/>
    <s v="Fernandina Beach"/>
    <s v="Florida"/>
    <n v="32034"/>
    <s v="95345 BARNWELL RD FERNANDINA BEACH FL 32034"/>
    <s v=""/>
    <s v="Pass"/>
    <s v="No"/>
    <s v="FV&lt;$10K"/>
    <s v="N/A"/>
    <s v="No, &lt; $20K Lien"/>
    <s v="No, Lien &lt; $20K"/>
    <s v="N/A"/>
    <s v="No"/>
    <s v="No"/>
    <n v="0"/>
    <s v="No"/>
    <n v="168807"/>
    <n v="1"/>
    <n v="168807"/>
    <m/>
    <n v="0"/>
    <n v="0"/>
    <s v=""/>
    <e v="#N/A"/>
    <n v="168807"/>
    <s v="No"/>
    <s v="S"/>
    <s v="No"/>
    <s v="Yes"/>
    <n v="0.67"/>
    <n v="113100.69"/>
    <n v="8622.32"/>
    <n v="104478.37"/>
    <n v="5.1077976624192126E-2"/>
    <m/>
    <s v="No"/>
    <m/>
    <m/>
    <m/>
    <x v="0"/>
    <n v="2083"/>
    <n v="2155.58"/>
    <s v="Ok"/>
    <n v="0"/>
    <n v="0"/>
  </r>
  <r>
    <n v="2084"/>
    <s v="Nassau"/>
    <s v="46-3N-28-5482-0002-0000"/>
    <n v="1237.78"/>
    <n v="2017"/>
    <n v="1237.78"/>
    <n v="1237.78"/>
    <n v="0"/>
    <m/>
    <s v="FERNANDINA BEACH"/>
    <s v="Florida"/>
    <n v="32034"/>
    <s v="BAY VIEW DR"/>
    <s v="FERNANDINA BEACH FL 32034"/>
    <n v="-81.511032935824105"/>
    <n v="30.654097690634099"/>
    <s v="PEACOCK JAMES C"/>
    <n v="0"/>
    <s v="VACANT RESIDENTIAL"/>
    <n v="8001"/>
    <s v="Residential-Vacant Land"/>
    <n v="2017"/>
    <n v="72600"/>
    <n v="2017"/>
    <n v="75000"/>
    <n v="1114.9100000000001"/>
    <n v="0.90073357139394727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High"/>
    <n v="1"/>
    <s v="No"/>
    <s v="No"/>
    <s v="No"/>
    <s v="Without Environmental Issues"/>
    <s v="No"/>
    <s v="None"/>
    <s v="BAY VIEW DR"/>
    <s v="Fernandina Beach"/>
    <s v="Florida"/>
    <n v="32034"/>
    <s v="BAY VIEW DR FERNANDINA BEACH FL 32034"/>
    <s v=""/>
    <s v="Pass"/>
    <s v="No"/>
    <s v="FV&lt;$10K"/>
    <s v="N/A"/>
    <s v="No, &lt; $20K Lien"/>
    <s v="No, Lien &lt; $20K"/>
    <s v="N/A"/>
    <s v="No"/>
    <s v="No"/>
    <n v="1"/>
    <s v="No"/>
    <n v="72600"/>
    <n v="1"/>
    <n v="72600"/>
    <m/>
    <n v="0"/>
    <n v="0"/>
    <s v=""/>
    <e v="#N/A"/>
    <n v="72600"/>
    <s v="No"/>
    <s v="V"/>
    <s v="Yes"/>
    <s v="No"/>
    <n v="0"/>
    <n v="0"/>
    <n v="6188.9"/>
    <n v="-6188.9"/>
    <n v="8.5246556473829199E-2"/>
    <m/>
    <s v="No"/>
    <m/>
    <m/>
    <m/>
    <x v="1"/>
    <n v="2084"/>
    <n v="1237.78"/>
    <s v="Ok"/>
    <n v="0"/>
    <n v="0"/>
  </r>
  <r>
    <n v="2085"/>
    <s v="Nassau"/>
    <s v="46-3N-28-5482-0003-0000"/>
    <n v="7449.47"/>
    <n v="2017"/>
    <n v="7449.47"/>
    <n v="7449.47"/>
    <n v="0"/>
    <n v="96001"/>
    <s v="FERNANDINA BEACH"/>
    <s v="Florida"/>
    <n v="32034"/>
    <s v="96001 BAY VIEW DR"/>
    <s v="FERNANDINA BEACH FL 32034"/>
    <n v="-81.511309671520095"/>
    <n v="30.6547268256022"/>
    <s v="PEACOCK JAMES C"/>
    <n v="1"/>
    <s v="SINGLE FAMILY"/>
    <n v="1001"/>
    <s v="Single Family Residential"/>
    <n v="2017"/>
    <n v="492145"/>
    <n v="2017"/>
    <n v="584544"/>
    <n v="6858.5"/>
    <n v="0.92066952414064351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High"/>
    <n v="1"/>
    <s v="Yes"/>
    <s v="No"/>
    <s v="No"/>
    <s v="Without Environmental Issues"/>
    <s v="No"/>
    <s v="None"/>
    <s v="96001 BAY VIEW DR"/>
    <s v="Fernandina Beach"/>
    <s v="Florida"/>
    <n v="32034"/>
    <s v="96001 BAY VIEW DR FERNANDINA BEACH FL 32034"/>
    <s v=""/>
    <s v="Pass"/>
    <s v="No"/>
    <s v="FV&lt;$10K"/>
    <s v="N/A"/>
    <s v="No, &lt; $20K Lien"/>
    <s v="No, Lien &lt; $20K"/>
    <s v="N/A"/>
    <s v="No"/>
    <s v="No"/>
    <n v="1"/>
    <s v="No"/>
    <n v="492145"/>
    <n v="1"/>
    <n v="492145"/>
    <m/>
    <n v="0"/>
    <n v="0"/>
    <s v=""/>
    <e v="#N/A"/>
    <n v="492145"/>
    <s v="No"/>
    <s v="S"/>
    <s v="No"/>
    <s v="Yes"/>
    <n v="0.67"/>
    <n v="329737.15000000002"/>
    <n v="37247.35"/>
    <n v="292489.80000000005"/>
    <n v="7.5683690782188173E-2"/>
    <m/>
    <s v="No"/>
    <m/>
    <m/>
    <m/>
    <x v="0"/>
    <n v="2085"/>
    <n v="7449.47"/>
    <s v="Ok"/>
    <n v="0"/>
    <n v="0"/>
  </r>
  <r>
    <n v="2086"/>
    <s v="Nassau"/>
    <s v="46-3N-28-5484-0010-0000"/>
    <n v="3439.89"/>
    <n v="2017"/>
    <e v="#N/A"/>
    <e v="#N/A"/>
    <e v="#N/A"/>
    <e v="#N/A"/>
    <e v="#N/A"/>
    <e v="#N/A"/>
    <e v="#N/A"/>
    <e v="#N/A"/>
    <e v="#N/A"/>
    <e v="#N/A"/>
    <e v="#N/A"/>
    <e v="#N/A"/>
    <n v="1"/>
    <s v="SINGLE FAMILY"/>
    <e v="#N/A"/>
    <e v="#N/A"/>
    <n v="2017"/>
    <n v="247750"/>
    <e v="#N/A"/>
    <e v="#N/A"/>
    <e v="#N/A"/>
    <n v="0"/>
    <m/>
    <s v="No"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247750"/>
    <n v="1"/>
    <n v="247750"/>
    <m/>
    <e v="#N/A"/>
    <e v="#N/A"/>
    <s v=""/>
    <e v="#N/A"/>
    <n v="247750"/>
    <s v="No"/>
    <s v="S"/>
    <s v="No"/>
    <s v="Yes"/>
    <n v="0.67"/>
    <n v="165992.5"/>
    <e v="#N/A"/>
    <e v="#N/A"/>
    <e v="#N/A"/>
    <m/>
    <e v="#N/A"/>
    <m/>
    <m/>
    <m/>
    <x v="5"/>
    <n v="2086"/>
    <n v="3439.89"/>
    <e v="#N/A"/>
    <e v="#N/A"/>
    <e v="#N/A"/>
  </r>
  <r>
    <n v="2087"/>
    <s v="Nassau"/>
    <s v="46-3N-28-5500-0011-0000"/>
    <n v="1136.78"/>
    <n v="2017"/>
    <e v="#N/A"/>
    <e v="#N/A"/>
    <e v="#N/A"/>
    <e v="#N/A"/>
    <e v="#N/A"/>
    <e v="#N/A"/>
    <e v="#N/A"/>
    <e v="#N/A"/>
    <e v="#N/A"/>
    <e v="#N/A"/>
    <e v="#N/A"/>
    <e v="#N/A"/>
    <n v="1"/>
    <s v="SINGLE FAMILY"/>
    <e v="#N/A"/>
    <e v="#N/A"/>
    <n v="2017"/>
    <n v="106581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106581"/>
    <n v="1"/>
    <n v="106581"/>
    <m/>
    <e v="#N/A"/>
    <e v="#N/A"/>
    <s v=""/>
    <e v="#N/A"/>
    <n v="106581"/>
    <s v="No"/>
    <s v="S"/>
    <s v="No"/>
    <s v="Yes"/>
    <n v="0.67"/>
    <n v="71409.27"/>
    <e v="#N/A"/>
    <e v="#N/A"/>
    <e v="#N/A"/>
    <m/>
    <e v="#N/A"/>
    <m/>
    <m/>
    <m/>
    <x v="5"/>
    <n v="2087"/>
    <n v="1136.78"/>
    <e v="#N/A"/>
    <e v="#N/A"/>
    <e v="#N/A"/>
  </r>
  <r>
    <n v="2088"/>
    <s v="Nassau"/>
    <s v="46-3N-28-576A-0006-0000"/>
    <n v="2391.91"/>
    <n v="2017"/>
    <n v="2391.91"/>
    <n v="2391.91"/>
    <n v="0"/>
    <n v="97096"/>
    <s v="FERNANDINA BEACH"/>
    <s v="Florida"/>
    <n v="32034"/>
    <s v="97096 MILL POND LN"/>
    <s v="FERNANDINA BEACH FL 32034"/>
    <n v="-81.512413112883294"/>
    <n v="30.633814690202598"/>
    <s v="SABO JOHN"/>
    <n v="1"/>
    <s v="SINGLE FAMILY"/>
    <n v="1001"/>
    <s v="Single Family Residential"/>
    <n v="2017"/>
    <n v="183242"/>
    <n v="2017"/>
    <n v="183242"/>
    <n v="2182.0700000000002"/>
    <n v="0.91227094664933062"/>
    <m/>
    <m/>
    <m/>
    <m/>
    <s v="No"/>
    <s v="No"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s v="No"/>
    <s v="No"/>
    <s v="Without Environmental Issues"/>
    <s v="No"/>
    <s v="None"/>
    <s v="97096 MILL POND LN"/>
    <s v="Fernandina Beach"/>
    <s v="Florida"/>
    <n v="32034"/>
    <s v="97096 MILL POND LN FERNANDINA BEACH FL 32034"/>
    <s v=""/>
    <s v="Pass"/>
    <s v="No"/>
    <s v="FV&lt;$10K"/>
    <s v="N/A"/>
    <s v="No, &lt; $20K Lien"/>
    <s v="No, Lien &lt; $20K"/>
    <s v="N/A"/>
    <s v="No"/>
    <s v="No"/>
    <n v="0"/>
    <s v="No"/>
    <n v="183242"/>
    <n v="1"/>
    <n v="183242"/>
    <m/>
    <n v="0"/>
    <n v="0"/>
    <s v=""/>
    <e v="#N/A"/>
    <n v="183242"/>
    <s v="No"/>
    <s v="S"/>
    <s v="No"/>
    <s v="Yes"/>
    <n v="0.67"/>
    <n v="122772.14000000001"/>
    <n v="9567.64"/>
    <n v="113204.50000000001"/>
    <n v="5.2213138909202032E-2"/>
    <m/>
    <s v="No"/>
    <m/>
    <m/>
    <m/>
    <x v="0"/>
    <n v="2088"/>
    <n v="2391.91"/>
    <s v="Ok"/>
    <n v="0"/>
    <n v="0"/>
  </r>
  <r>
    <n v="2089"/>
    <s v="Nassau"/>
    <s v="46-3N-28-5800-0003-0000"/>
    <n v="719.63"/>
    <n v="2017"/>
    <n v="719.63"/>
    <n v="719.63"/>
    <n v="0"/>
    <n v="96412"/>
    <s v="FERNANDINA BEACH"/>
    <s v="Florida"/>
    <n v="32034"/>
    <s v="96412 MARSH HEN RD"/>
    <s v="FERNANDINA BEACH FL 32034"/>
    <n v="-81.516718949475802"/>
    <n v="30.6370531102048"/>
    <s v="RABOIN DANIEL"/>
    <n v="0"/>
    <s v="VACANT RESIDENTIAL"/>
    <n v="8001"/>
    <s v="Residential-Vacant Land"/>
    <n v="2017"/>
    <n v="42000"/>
    <n v="2017"/>
    <n v="42000"/>
    <n v="635.82000000000005"/>
    <n v="0.88353737337242755"/>
    <m/>
    <m/>
    <m/>
    <m/>
    <m/>
    <m/>
    <m/>
    <n v="0"/>
    <n v="0"/>
    <n v="0"/>
    <n v="0"/>
    <n v="0"/>
    <n v="0"/>
    <n v="0"/>
    <s v="No"/>
    <s v="No"/>
    <s v="No"/>
    <n v="0"/>
    <n v="0"/>
    <n v="60000"/>
    <s v="PURCHASE MONEY MORTGAGE"/>
    <n v="0"/>
    <n v="0"/>
    <s v="Potential Low Risk"/>
    <n v="0"/>
    <n v="0"/>
    <s v="No"/>
    <n v="0"/>
    <s v="No"/>
    <s v="Without Environmental Issues"/>
    <s v="No"/>
    <s v="None"/>
    <s v="96412 MARSH HEN RD"/>
    <s v="Fernandina Beach"/>
    <s v="Florida"/>
    <n v="32034"/>
    <s v="96412 MARSH HEN RD FERNANDINA BEACH FL 32034"/>
    <s v="L"/>
    <s v="Pass"/>
    <s v="No"/>
    <s v="FV&lt;$10K"/>
    <s v="N/A"/>
    <s v="No, &lt; $20K Lien"/>
    <s v="No, Lien &lt; $20K"/>
    <s v="N/A"/>
    <s v="No"/>
    <s v="No"/>
    <n v="0"/>
    <s v="No"/>
    <n v="42000"/>
    <n v="1"/>
    <n v="42000"/>
    <m/>
    <n v="0"/>
    <n v="0"/>
    <s v=""/>
    <e v="#N/A"/>
    <n v="42000"/>
    <s v="No"/>
    <s v="V"/>
    <s v="Yes"/>
    <s v="No"/>
    <n v="0"/>
    <n v="0"/>
    <n v="2878.52"/>
    <n v="-2878.52"/>
    <n v="6.8536190476190473E-2"/>
    <m/>
    <s v="No"/>
    <m/>
    <m/>
    <m/>
    <x v="1"/>
    <n v="2089"/>
    <n v="719.63"/>
    <s v="Ok"/>
    <n v="0"/>
    <n v="0"/>
  </r>
  <r>
    <n v="2090"/>
    <s v="Nassau"/>
    <s v="46-3N-28-6205-0034-0000"/>
    <n v="2611.73"/>
    <n v="2017"/>
    <n v="2611.73"/>
    <n v="2611.73"/>
    <n v="0"/>
    <n v="96618"/>
    <s v="FERNANDINA BEACH"/>
    <s v="Florida"/>
    <n v="32034"/>
    <s v="96618 SOAP CREEK DR"/>
    <s v="FERNANDINA BEACH FL 32034"/>
    <n v="-81.505111248324795"/>
    <n v="30.655186003466401"/>
    <s v="LENDRY HOMES LLC"/>
    <n v="0"/>
    <s v="VACANT RESIDENTIAL"/>
    <n v="8001"/>
    <s v="Residential-Vacant Land"/>
    <n v="2017"/>
    <n v="124782"/>
    <n v="2017"/>
    <n v="200000"/>
    <n v="2385.33"/>
    <n v="0.91331416340892813"/>
    <m/>
    <m/>
    <m/>
    <m/>
    <m/>
    <m/>
    <m/>
    <n v="0"/>
    <n v="0"/>
    <n v="0"/>
    <n v="0"/>
    <n v="0"/>
    <n v="0"/>
    <n v="0"/>
    <s v="No"/>
    <s v="No"/>
    <s v="No"/>
    <n v="0"/>
    <n v="0"/>
    <n v="69965"/>
    <s v="SELLER TAKE-BACK"/>
    <n v="0"/>
    <n v="0"/>
    <s v="Potential Low Risk"/>
    <n v="0"/>
    <n v="0"/>
    <s v="No"/>
    <n v="0"/>
    <s v="No"/>
    <s v="Without Environmental Issues"/>
    <s v="No"/>
    <s v="None"/>
    <s v="96618 SOAP CREEK DR"/>
    <s v="Fernandina Beach"/>
    <s v="Florida"/>
    <n v="32034"/>
    <s v="96618 SOAP CREEK DR FERNANDINA BEACH FL 32034"/>
    <s v="L"/>
    <s v="Pass"/>
    <s v="No"/>
    <s v="FV&lt;$10K"/>
    <s v="N/A"/>
    <s v="No, &lt; $20K Lien"/>
    <s v="No, Lien &lt; $20K"/>
    <s v="N/A"/>
    <s v="No"/>
    <s v="No"/>
    <n v="0"/>
    <s v="No"/>
    <n v="124782"/>
    <n v="1"/>
    <n v="124782"/>
    <m/>
    <n v="0"/>
    <n v="0"/>
    <s v=""/>
    <e v="#N/A"/>
    <n v="124782"/>
    <s v="No"/>
    <s v="V"/>
    <s v="Yes"/>
    <s v="No"/>
    <n v="0"/>
    <n v="0"/>
    <n v="10446.92"/>
    <n v="-10446.92"/>
    <n v="8.372137006940103E-2"/>
    <m/>
    <s v="No"/>
    <m/>
    <m/>
    <m/>
    <x v="1"/>
    <n v="2090"/>
    <n v="2611.73"/>
    <s v="Ok"/>
    <n v="0"/>
    <n v="0"/>
  </r>
  <r>
    <n v="2091"/>
    <s v="Nassau"/>
    <s v="48-3N-28-0130-0009-0000"/>
    <n v="252.78"/>
    <n v="2017"/>
    <e v="#N/A"/>
    <e v="#N/A"/>
    <e v="#N/A"/>
    <e v="#N/A"/>
    <e v="#N/A"/>
    <e v="#N/A"/>
    <e v="#N/A"/>
    <e v="#N/A"/>
    <e v="#N/A"/>
    <e v="#N/A"/>
    <e v="#N/A"/>
    <e v="#N/A"/>
    <n v="1"/>
    <s v="SINGLE FAMILY"/>
    <e v="#N/A"/>
    <e v="#N/A"/>
    <n v="2017"/>
    <n v="38486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38486"/>
    <n v="1"/>
    <n v="38486"/>
    <m/>
    <e v="#N/A"/>
    <e v="#N/A"/>
    <s v=""/>
    <e v="#N/A"/>
    <n v="38486"/>
    <s v="No"/>
    <s v="S"/>
    <s v="No"/>
    <s v="Yes"/>
    <n v="0.67"/>
    <n v="25785.620000000003"/>
    <e v="#N/A"/>
    <e v="#N/A"/>
    <e v="#N/A"/>
    <m/>
    <e v="#N/A"/>
    <m/>
    <m/>
    <m/>
    <x v="5"/>
    <n v="2091"/>
    <n v="252.78"/>
    <e v="#N/A"/>
    <e v="#N/A"/>
    <e v="#N/A"/>
  </r>
  <r>
    <n v="2092"/>
    <s v="Nassau"/>
    <s v="48-3N-28-0130-0010-0000"/>
    <n v="911.95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51372"/>
    <e v="#N/A"/>
    <e v="#N/A"/>
    <e v="#N/A"/>
    <n v="0"/>
    <m/>
    <m/>
    <m/>
    <s v="No"/>
    <s v="No"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51372"/>
    <n v="1"/>
    <n v="51372"/>
    <m/>
    <e v="#N/A"/>
    <e v="#N/A"/>
    <s v=""/>
    <e v="#N/A"/>
    <n v="51372"/>
    <s v="No"/>
    <s v="R"/>
    <s v="No"/>
    <s v="No"/>
    <n v="0.35"/>
    <n v="17980.199999999997"/>
    <e v="#N/A"/>
    <e v="#N/A"/>
    <e v="#N/A"/>
    <m/>
    <e v="#N/A"/>
    <m/>
    <m/>
    <m/>
    <x v="5"/>
    <n v="2092"/>
    <n v="911.95"/>
    <e v="#N/A"/>
    <e v="#N/A"/>
    <e v="#N/A"/>
  </r>
  <r>
    <n v="2093"/>
    <s v="Nassau"/>
    <s v="48-3N-28-0130-0049-0000"/>
    <n v="611.29999999999995"/>
    <n v="2017"/>
    <n v="611.29999999999995"/>
    <n v="611.29999999999995"/>
    <n v="0"/>
    <n v="97160"/>
    <s v="YULEE"/>
    <s v="Florida"/>
    <n v="32097"/>
    <s v="97160 GLEN ST"/>
    <s v="YULEE FL 32097"/>
    <n v="-81.536280189312805"/>
    <n v="30.671050614704399"/>
    <s v="STEPHENS MICHAEL E"/>
    <n v="2"/>
    <s v="MOBILE HOMES"/>
    <n v="1006"/>
    <s v="Mobile home"/>
    <n v="2017"/>
    <n v="73819"/>
    <n v="2017"/>
    <n v="95377"/>
    <n v="535.64"/>
    <n v="0.87623098315066261"/>
    <s v="No"/>
    <m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s v="No"/>
    <s v="No"/>
    <s v="Without Environmental Issues"/>
    <s v="No"/>
    <s v="None"/>
    <s v="97160 GLEN ST"/>
    <s v="Yulee"/>
    <s v="Florida"/>
    <n v="32097"/>
    <s v="97160 GLEN ST YULEE FL 32097"/>
    <s v=""/>
    <s v="Pass"/>
    <s v="No"/>
    <s v="FV&lt;$10K"/>
    <s v="N/A"/>
    <s v="No, &lt; $20K Lien"/>
    <s v="No, Lien &lt; $20K"/>
    <s v="N/A"/>
    <s v="No"/>
    <s v="No"/>
    <n v="0"/>
    <s v="No"/>
    <n v="73819"/>
    <n v="1"/>
    <n v="73819"/>
    <m/>
    <n v="0"/>
    <n v="0"/>
    <s v=""/>
    <e v="#N/A"/>
    <n v="73819"/>
    <s v="No"/>
    <s v="R"/>
    <s v="No"/>
    <s v="Yes"/>
    <n v="0.67"/>
    <n v="49458.73"/>
    <n v="2445.1999999999998"/>
    <n v="47013.530000000006"/>
    <n v="3.3124263401021412E-2"/>
    <m/>
    <s v="No"/>
    <m/>
    <m/>
    <m/>
    <x v="0"/>
    <n v="2093"/>
    <n v="611.29999999999995"/>
    <s v="Ok"/>
    <n v="0"/>
    <n v="0"/>
  </r>
  <r>
    <n v="2094"/>
    <s v="Nassau"/>
    <s v="50-3N-28-0000-0002-0000"/>
    <n v="4861.4799999999996"/>
    <n v="2017"/>
    <e v="#N/A"/>
    <e v="#N/A"/>
    <e v="#N/A"/>
    <e v="#N/A"/>
    <e v="#N/A"/>
    <e v="#N/A"/>
    <e v="#N/A"/>
    <e v="#N/A"/>
    <e v="#N/A"/>
    <e v="#N/A"/>
    <e v="#N/A"/>
    <e v="#N/A"/>
    <n v="1"/>
    <s v="SINGLE FAMILY"/>
    <e v="#N/A"/>
    <e v="#N/A"/>
    <n v="2017"/>
    <n v="294972"/>
    <e v="#N/A"/>
    <e v="#N/A"/>
    <e v="#N/A"/>
    <n v="0"/>
    <s v="No"/>
    <s v="No"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1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1"/>
    <s v="No"/>
    <n v="294972"/>
    <n v="1"/>
    <n v="294972"/>
    <m/>
    <e v="#N/A"/>
    <e v="#N/A"/>
    <s v=""/>
    <e v="#N/A"/>
    <n v="294972"/>
    <s v="No"/>
    <s v="S"/>
    <s v="No"/>
    <s v="No"/>
    <n v="0.35"/>
    <n v="103240.2"/>
    <e v="#N/A"/>
    <e v="#N/A"/>
    <e v="#N/A"/>
    <m/>
    <e v="#N/A"/>
    <m/>
    <m/>
    <m/>
    <x v="5"/>
    <n v="2094"/>
    <n v="4861.4799999999996"/>
    <e v="#N/A"/>
    <e v="#N/A"/>
    <e v="#N/A"/>
  </r>
  <r>
    <n v="2095"/>
    <s v="Nassau"/>
    <s v="50-3N-28-0000-0002-0010"/>
    <n v="776.95"/>
    <n v="2017"/>
    <n v="776.95"/>
    <n v="776.95"/>
    <n v="0"/>
    <m/>
    <s v="YULEE"/>
    <s v="Florida"/>
    <n v="32097"/>
    <s v="SWAMP FEVER LN"/>
    <s v="YULEE FL 32097"/>
    <n v="-81.530831827881102"/>
    <n v="30.663732457206301"/>
    <s v="TODD DEBRA B"/>
    <n v="0"/>
    <s v="VACANT RESIDENTIAL"/>
    <n v="8001"/>
    <s v="Residential-Vacant Land"/>
    <n v="2017"/>
    <n v="45500"/>
    <n v="2017"/>
    <n v="45500"/>
    <n v="688.82"/>
    <n v="0.88656927730227175"/>
    <s v="No"/>
    <s v="No"/>
    <s v="No"/>
    <s v="No"/>
    <m/>
    <m/>
    <s v="No"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SWAMP FEVER LN"/>
    <s v="Yulee"/>
    <s v="Florida"/>
    <n v="32097"/>
    <s v="SWAMP FEVER LN YULEE FL 32097"/>
    <s v=""/>
    <s v="Pass"/>
    <s v="No"/>
    <s v="FV&lt;$10K"/>
    <s v="N/A"/>
    <s v="No, &lt; $20K Lien"/>
    <s v="No, Lien &lt; $20K"/>
    <s v="N/A"/>
    <s v="No"/>
    <s v="No"/>
    <n v="1"/>
    <s v="No"/>
    <n v="45500"/>
    <n v="1"/>
    <n v="45500"/>
    <m/>
    <n v="0"/>
    <n v="0"/>
    <s v=""/>
    <e v="#N/A"/>
    <n v="45500"/>
    <s v="No"/>
    <s v="V"/>
    <s v="Yes"/>
    <s v="No"/>
    <n v="0"/>
    <n v="0"/>
    <n v="3884.75"/>
    <n v="-3884.75"/>
    <n v="8.5379120879120876E-2"/>
    <m/>
    <s v="No"/>
    <m/>
    <m/>
    <m/>
    <x v="1"/>
    <n v="2095"/>
    <n v="776.95"/>
    <s v="Ok"/>
    <n v="0"/>
    <n v="0"/>
  </r>
  <r>
    <n v="2096"/>
    <s v="Nassau"/>
    <s v="50-3N-28-0000-0002-0020"/>
    <n v="1827.67"/>
    <n v="2017"/>
    <n v="1827.67"/>
    <n v="1827.67"/>
    <n v="0"/>
    <n v="98234"/>
    <s v="YULEE"/>
    <s v="Florida"/>
    <n v="32097"/>
    <s v="98234 SWAMP FEVER LN"/>
    <s v="YULEE FL 32097"/>
    <n v="-81.529883231082707"/>
    <n v="30.663637812178798"/>
    <s v="THRIFT DEBRA BROOK"/>
    <n v="1"/>
    <s v="SINGLE FAMILY"/>
    <n v="1001"/>
    <s v="Single Family Residential"/>
    <n v="2017"/>
    <n v="148779"/>
    <n v="2017"/>
    <n v="167439"/>
    <n v="1660.35"/>
    <n v="0.90845174457095634"/>
    <s v="No"/>
    <s v="No"/>
    <s v="No"/>
    <s v="No"/>
    <m/>
    <m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oderate"/>
    <n v="1"/>
    <s v="Yes"/>
    <s v="No"/>
    <s v="No"/>
    <s v="Without Environmental Issues"/>
    <s v="No"/>
    <s v="None"/>
    <s v="98234 SWAMP FEVER LN"/>
    <s v="Yulee"/>
    <s v="Florida"/>
    <n v="32097"/>
    <s v="98234 SWAMP FEVER LN YULEE FL 32097"/>
    <s v=""/>
    <s v="Pass"/>
    <s v="No"/>
    <s v="FV&lt;$10K"/>
    <s v="N/A"/>
    <s v="No, &lt; $20K Lien"/>
    <s v="No, Lien &lt; $20K"/>
    <s v="N/A"/>
    <s v="No"/>
    <s v="No"/>
    <n v="1"/>
    <s v="No"/>
    <n v="148779"/>
    <n v="1"/>
    <n v="148779"/>
    <m/>
    <n v="0"/>
    <n v="0"/>
    <s v=""/>
    <e v="#N/A"/>
    <n v="148779"/>
    <s v="No"/>
    <s v="S"/>
    <s v="No"/>
    <s v="Yes"/>
    <n v="0.67"/>
    <n v="99681.930000000008"/>
    <n v="9138.35"/>
    <n v="90543.58"/>
    <n v="6.1422310944420924E-2"/>
    <m/>
    <s v="No"/>
    <m/>
    <m/>
    <m/>
    <x v="0"/>
    <n v="2096"/>
    <n v="1827.67"/>
    <s v="Ok"/>
    <n v="0"/>
    <n v="0"/>
  </r>
  <r>
    <n v="2097"/>
    <s v="Nassau"/>
    <s v="50-3N-28-0000-0016-0090"/>
    <n v="554.52"/>
    <n v="2017"/>
    <n v="554.52"/>
    <n v="554.52"/>
    <n v="0"/>
    <n v="95996"/>
    <s v="YULEE"/>
    <s v="Florida"/>
    <n v="32097"/>
    <s v="95996 CONNER LN"/>
    <s v="YULEE FL 32097"/>
    <n v="-81.528623911725902"/>
    <n v="30.656611790383501"/>
    <s v="WALTON DAVID"/>
    <n v="2"/>
    <s v="MOBILE HOMES"/>
    <n v="1006"/>
    <s v="Mobile home"/>
    <n v="2017"/>
    <n v="31915"/>
    <n v="2017"/>
    <n v="31915"/>
    <n v="483.15"/>
    <n v="0.87129409218783815"/>
    <s v="No"/>
    <m/>
    <m/>
    <m/>
    <m/>
    <m/>
    <s v="No"/>
    <s v="I"/>
    <s v="I"/>
    <s v="I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95996 CONNER LN"/>
    <s v="Yulee"/>
    <s v="Florida"/>
    <n v="32097"/>
    <s v="95996 CONNER LN YULEE FL 32097"/>
    <s v=""/>
    <s v="Pass"/>
    <s v="No"/>
    <s v="FV&lt;$10K"/>
    <s v="N/A"/>
    <s v="No, &lt; $20K Lien"/>
    <s v="No, Lien &lt; $20K"/>
    <s v="N/A"/>
    <s v="No"/>
    <s v="No"/>
    <n v="0"/>
    <s v="No"/>
    <n v="31915"/>
    <n v="1"/>
    <n v="31915"/>
    <m/>
    <n v="0"/>
    <n v="0"/>
    <s v=""/>
    <e v="#N/A"/>
    <n v="31915"/>
    <s v="No"/>
    <s v="R"/>
    <s v="No"/>
    <s v="No"/>
    <n v="0.35"/>
    <n v="11170.25"/>
    <n v="2218.08"/>
    <n v="8952.17"/>
    <n v="6.9499608334638877E-2"/>
    <m/>
    <s v="No"/>
    <m/>
    <m/>
    <m/>
    <x v="0"/>
    <n v="2097"/>
    <n v="554.52"/>
    <s v="Ok"/>
    <n v="0"/>
    <n v="0"/>
  </r>
  <r>
    <n v="2098"/>
    <s v="Nassau"/>
    <s v="50-3N-28-0000-0016-0160"/>
    <n v="564.12"/>
    <n v="2017"/>
    <n v="564.12"/>
    <n v="564.12"/>
    <n v="0"/>
    <m/>
    <s v="YULEE"/>
    <s v="Florida"/>
    <n v="32097"/>
    <s v="BLACKROCK RD"/>
    <s v="YULEE FL 32097"/>
    <n v="-81.529145313168002"/>
    <n v="30.6534458581046"/>
    <s v="POTEAT SHIRLEY A"/>
    <n v="0"/>
    <s v="VACANT RESIDENTIAL"/>
    <n v="8001"/>
    <s v="Residential-Vacant Land"/>
    <n v="2017"/>
    <n v="32500"/>
    <n v="2017"/>
    <n v="32500"/>
    <n v="492.02"/>
    <n v="0.87219031411756365"/>
    <s v="No"/>
    <s v="No"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BLACKROCK RD"/>
    <s v="Yulee"/>
    <s v="Florida"/>
    <n v="32097"/>
    <s v="BLACKROCK RD YULEE FL 32097"/>
    <s v=""/>
    <s v="Pass"/>
    <s v="No"/>
    <s v="FV&lt;$10K"/>
    <s v="N/A"/>
    <s v="No, &lt; $20K Lien"/>
    <s v="No, Lien &lt; $20K"/>
    <s v="N/A"/>
    <s v="No"/>
    <s v="No"/>
    <n v="0"/>
    <s v="No"/>
    <n v="32500"/>
    <n v="1"/>
    <n v="32500"/>
    <m/>
    <n v="0"/>
    <n v="0"/>
    <s v=""/>
    <e v="#N/A"/>
    <n v="32500"/>
    <s v="No"/>
    <s v="V"/>
    <s v="Yes"/>
    <s v="No"/>
    <n v="0"/>
    <n v="0"/>
    <n v="2256.48"/>
    <n v="-2256.48"/>
    <n v="6.943015384615385E-2"/>
    <m/>
    <s v="No"/>
    <m/>
    <m/>
    <m/>
    <x v="1"/>
    <n v="2098"/>
    <n v="564.12"/>
    <s v="Ok"/>
    <n v="0"/>
    <n v="0"/>
  </r>
  <r>
    <n v="2099"/>
    <s v="Nassau"/>
    <s v="50-3N-28-0000-0016-0170"/>
    <n v="559.87"/>
    <n v="2017"/>
    <n v="559.87"/>
    <n v="559.87"/>
    <n v="0"/>
    <n v="96080"/>
    <s v="YULEE"/>
    <s v="Florida"/>
    <n v="32097"/>
    <s v="96080 CONNER LN"/>
    <s v="YULEE FL 32097"/>
    <n v="-81.528503342106006"/>
    <n v="30.657156109499802"/>
    <s v="ISLAND MISSION"/>
    <n v="1"/>
    <s v="SINGLE FAMILY"/>
    <n v="1001"/>
    <s v="Single Family Residential"/>
    <n v="2017"/>
    <n v="32241"/>
    <n v="2017"/>
    <n v="32241"/>
    <n v="488.09"/>
    <n v="0.87179166592244628"/>
    <s v="No"/>
    <s v="No"/>
    <s v="No"/>
    <s v="No"/>
    <s v="No"/>
    <s v="No"/>
    <s v="No"/>
    <s v="I"/>
    <s v="I"/>
    <s v="I"/>
    <s v="I"/>
    <s v="C"/>
    <s v="I"/>
    <s v="I"/>
    <s v="No"/>
    <s v="Yes"/>
    <s v="No"/>
    <n v="0"/>
    <n v="0"/>
    <n v="0"/>
    <n v="0"/>
    <n v="0"/>
    <n v="0"/>
    <s v="Potential Low Risk"/>
    <s v="Minimal"/>
    <n v="0"/>
    <s v="No"/>
    <s v="Yes"/>
    <s v="No"/>
    <s v="Without Environmental Issues"/>
    <s v="No"/>
    <s v="None"/>
    <s v="96080 CONNER LN"/>
    <s v="Yulee"/>
    <s v="Florida"/>
    <n v="32097"/>
    <s v="96080 CONNER LN YULEE FL 32097"/>
    <s v=""/>
    <s v="Pass"/>
    <s v="Yes"/>
    <s v="FV&lt;$10K"/>
    <s v="N/A"/>
    <s v="No, &lt; $20K Lien"/>
    <s v="No, Lien &lt; $20K"/>
    <s v="N/A"/>
    <s v="No"/>
    <s v="No"/>
    <n v="0"/>
    <s v="No"/>
    <n v="32241"/>
    <n v="1"/>
    <n v="32241"/>
    <m/>
    <n v="0"/>
    <n v="0"/>
    <s v=""/>
    <e v="#N/A"/>
    <n v="32241"/>
    <s v="No"/>
    <s v="S"/>
    <s v="No"/>
    <s v="No"/>
    <n v="0.35"/>
    <n v="11284.349999999999"/>
    <n v="2239.48"/>
    <n v="9044.869999999999"/>
    <n v="6.9460624670450666E-2"/>
    <m/>
    <s v="No"/>
    <m/>
    <m/>
    <m/>
    <x v="0"/>
    <n v="2099"/>
    <n v="559.87"/>
    <s v="Ok"/>
    <n v="0"/>
    <n v="0"/>
  </r>
  <r>
    <n v="2100"/>
    <s v="Nassau"/>
    <s v="50-3N-28-0000-0017-0020"/>
    <n v="367.9"/>
    <n v="2017"/>
    <n v="367.9"/>
    <n v="367.9"/>
    <n v="0"/>
    <n v="95988"/>
    <s v="YULEE"/>
    <s v="Florida"/>
    <n v="32097"/>
    <s v="95988 CONNER LN"/>
    <s v="YULEE FL 32097"/>
    <n v="-81.528011808423997"/>
    <n v="30.656965444261498"/>
    <s v="ISLAND MISSION"/>
    <n v="0"/>
    <s v="VACANT RESIDENTIAL"/>
    <n v="8001"/>
    <s v="Residential-Vacant Land"/>
    <n v="2017"/>
    <n v="20514"/>
    <n v="2017"/>
    <n v="20514"/>
    <n v="310.58"/>
    <n v="0.84419679260668656"/>
    <s v="No"/>
    <m/>
    <s v="No"/>
    <s v="No"/>
    <s v="No"/>
    <s v="No"/>
    <s v="No"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95988 CONNER LN"/>
    <s v="Yulee"/>
    <s v="Florida"/>
    <n v="32097"/>
    <s v="95988 CONNER LN YULEE FL 32097"/>
    <s v=""/>
    <s v="Pass"/>
    <s v="No"/>
    <s v="FV&lt;$10K"/>
    <s v="N/A"/>
    <s v="No, &lt; $20K Lien"/>
    <s v="No, Lien &lt; $20K"/>
    <s v="N/A"/>
    <s v="No"/>
    <s v="No"/>
    <n v="0"/>
    <s v="No"/>
    <n v="20514"/>
    <n v="1"/>
    <n v="20514"/>
    <m/>
    <n v="0"/>
    <n v="0"/>
    <s v=""/>
    <e v="#N/A"/>
    <n v="20514"/>
    <s v="No"/>
    <s v="V"/>
    <s v="Yes"/>
    <s v="No"/>
    <n v="0"/>
    <n v="0"/>
    <n v="1471.6"/>
    <n v="-1471.6"/>
    <n v="7.1736375158428387E-2"/>
    <m/>
    <s v="No"/>
    <m/>
    <m/>
    <m/>
    <x v="4"/>
    <n v="2100"/>
    <n v="367.9"/>
    <s v="Ok"/>
    <n v="0"/>
    <n v="0"/>
  </r>
  <r>
    <n v="2101"/>
    <s v="Nassau"/>
    <s v="50-3N-28-0000-0022-0010"/>
    <n v="50.02"/>
    <n v="2017"/>
    <e v="#N/A"/>
    <e v="#N/A"/>
    <e v="#N/A"/>
    <e v="#N/A"/>
    <e v="#N/A"/>
    <e v="#N/A"/>
    <e v="#N/A"/>
    <e v="#N/A"/>
    <e v="#N/A"/>
    <e v="#N/A"/>
    <e v="#N/A"/>
    <e v="#N/A"/>
    <n v="0"/>
    <s v="VACANT RESIDENTIAL"/>
    <e v="#N/A"/>
    <e v="#N/A"/>
    <n v="2017"/>
    <n v="1100"/>
    <e v="#N/A"/>
    <e v="#N/A"/>
    <e v="#N/A"/>
    <n v="0"/>
    <s v="No"/>
    <s v="No"/>
    <s v="No"/>
    <m/>
    <s v="No"/>
    <s v="No"/>
    <s v="No"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Lien&lt;$150"/>
    <e v="#N/A"/>
    <s v="FV&lt;$10K"/>
    <s v="N/A"/>
    <s v="No, &lt; $20K Lien"/>
    <s v="No, Lien &lt; $20K"/>
    <s v="N/A"/>
    <s v="No"/>
    <s v="No"/>
    <n v="0"/>
    <s v="No"/>
    <n v="1100"/>
    <n v="1"/>
    <n v="1100"/>
    <m/>
    <e v="#N/A"/>
    <e v="#N/A"/>
    <s v=""/>
    <e v="#N/A"/>
    <n v="1100"/>
    <s v="No"/>
    <s v="V"/>
    <s v="Yes"/>
    <s v="No"/>
    <n v="0"/>
    <n v="0"/>
    <e v="#N/A"/>
    <e v="#N/A"/>
    <e v="#N/A"/>
    <m/>
    <s v="No"/>
    <m/>
    <m/>
    <m/>
    <x v="2"/>
    <n v="2101"/>
    <n v="50.02"/>
    <s v="Ok"/>
    <e v="#N/A"/>
    <e v="#N/A"/>
  </r>
  <r>
    <n v="2102"/>
    <s v="Nassau"/>
    <s v="50-3N-28-0000-0029-0370"/>
    <n v="943.33"/>
    <n v="2017"/>
    <n v="943.33"/>
    <n v="943.33"/>
    <n v="0"/>
    <n v="96215"/>
    <s v="YULEE"/>
    <s v="Florida"/>
    <n v="32097"/>
    <s v="96215 MARANATHA RD"/>
    <s v="YULEE FL 32097"/>
    <n v="-81.526505914792907"/>
    <n v="30.6499265550143"/>
    <s v="ROWLAND HEATHER D"/>
    <n v="2"/>
    <s v="MOBILE HOMES"/>
    <n v="1006"/>
    <s v="Mobile home"/>
    <n v="2017"/>
    <n v="54039"/>
    <n v="2017"/>
    <n v="57763"/>
    <n v="842.65"/>
    <n v="0.89327170767387865"/>
    <s v="No"/>
    <m/>
    <s v="No"/>
    <m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96215 MARANATHA RD"/>
    <s v="Yulee"/>
    <s v="Florida"/>
    <n v="32097"/>
    <s v="96215 MARANATHA RD YULEE FL 32097"/>
    <s v=""/>
    <s v="Pass"/>
    <s v="No"/>
    <s v="FV&lt;$10K"/>
    <s v="N/A"/>
    <s v="No, &lt; $20K Lien"/>
    <s v="No, Lien &lt; $20K"/>
    <s v="N/A"/>
    <s v="No"/>
    <s v="No"/>
    <n v="0"/>
    <s v="No"/>
    <n v="54039"/>
    <n v="1"/>
    <n v="54039"/>
    <m/>
    <n v="0"/>
    <n v="0"/>
    <s v=""/>
    <e v="#N/A"/>
    <n v="54039"/>
    <s v="No"/>
    <s v="R"/>
    <s v="No"/>
    <s v="No"/>
    <n v="0.35"/>
    <n v="18913.649999999998"/>
    <n v="3773.32"/>
    <n v="15140.329999999998"/>
    <n v="6.9825866503821318E-2"/>
    <m/>
    <s v="No"/>
    <m/>
    <m/>
    <m/>
    <x v="0"/>
    <n v="2102"/>
    <n v="943.33"/>
    <s v="Ok"/>
    <n v="0"/>
    <n v="0"/>
  </r>
  <r>
    <n v="2103"/>
    <s v="Nassau"/>
    <s v="50-3N-28-0000-0035-0000"/>
    <n v="948.48"/>
    <n v="2017"/>
    <n v="948.48"/>
    <n v="948.48"/>
    <n v="0"/>
    <n v="96245"/>
    <s v="YULEE"/>
    <s v="Florida"/>
    <n v="32097"/>
    <s v="96245 CONFEDERATE OAKS DR"/>
    <s v="YULEE FL 32097"/>
    <n v="-81.524725574082595"/>
    <n v="30.6511535511403"/>
    <s v="VANZANT OSCAR D"/>
    <n v="2"/>
    <s v="MOBILE HOMES"/>
    <n v="1006"/>
    <s v="Mobile home"/>
    <n v="2017"/>
    <n v="96081"/>
    <n v="2017"/>
    <n v="228935"/>
    <n v="847.42"/>
    <n v="0.89345057354925772"/>
    <s v="No"/>
    <s v="No"/>
    <s v="No"/>
    <s v="No"/>
    <s v="No"/>
    <m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oderate"/>
    <n v="0"/>
    <s v="Yes"/>
    <s v="No"/>
    <s v="No"/>
    <s v="Without Environmental Issues"/>
    <s v="No"/>
    <s v="None"/>
    <s v="96245 CONFEDERATE OAKS DR"/>
    <s v="Yulee"/>
    <s v="Florida"/>
    <n v="32097"/>
    <s v="96245 CONFEDERATE OAKS DR YULEE FL 32097"/>
    <s v=""/>
    <s v="Pass"/>
    <s v="No"/>
    <s v="FV&lt;$10K"/>
    <s v="N/A"/>
    <s v="No, &lt; $20K Lien"/>
    <s v="No, Lien &lt; $20K"/>
    <s v="N/A"/>
    <s v="No"/>
    <s v="No"/>
    <n v="0"/>
    <s v="No"/>
    <n v="96081"/>
    <n v="1"/>
    <n v="96081"/>
    <m/>
    <n v="0"/>
    <n v="0"/>
    <s v=""/>
    <e v="#N/A"/>
    <n v="96081"/>
    <s v="No"/>
    <s v="R"/>
    <s v="No"/>
    <s v="Yes"/>
    <n v="0.67"/>
    <n v="64374.270000000004"/>
    <n v="3793.92"/>
    <n v="60580.350000000006"/>
    <n v="3.9486683111124986E-2"/>
    <m/>
    <s v="No"/>
    <m/>
    <m/>
    <m/>
    <x v="0"/>
    <n v="2103"/>
    <n v="948.48"/>
    <s v="Ok"/>
    <n v="0"/>
    <n v="0"/>
  </r>
  <r>
    <n v="2104"/>
    <s v="Nassau"/>
    <s v="50-3N-28-0000-0039-0010"/>
    <n v="731.94"/>
    <n v="2017"/>
    <n v="731.94"/>
    <n v="731.94"/>
    <n v="0"/>
    <m/>
    <s v="YULEE"/>
    <s v="Florida"/>
    <n v="32097"/>
    <s v="FREEMAN RD"/>
    <s v="YULEE FL 32097"/>
    <n v="-81.528389574776099"/>
    <n v="30.651542289183102"/>
    <s v="PARKER MICHAEL W"/>
    <n v="0"/>
    <s v="VACANT RESIDENTIAL"/>
    <n v="8001"/>
    <s v="Residential-Vacant Land"/>
    <n v="2017"/>
    <n v="42750"/>
    <n v="2017"/>
    <n v="42750"/>
    <n v="647.19000000000005"/>
    <n v="0.88421182064103621"/>
    <m/>
    <s v="No"/>
    <s v="No"/>
    <m/>
    <s v="No"/>
    <m/>
    <m/>
    <s v="I"/>
    <s v="I"/>
    <s v="I"/>
    <s v="I"/>
    <n v="0"/>
    <n v="0"/>
    <n v="0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FREEMAN RD"/>
    <s v="Yulee"/>
    <s v="Florida"/>
    <n v="32097"/>
    <s v="FREEMAN RD YULEE FL 32097"/>
    <s v=""/>
    <s v="Pass"/>
    <s v="No"/>
    <s v="FV&lt;$10K"/>
    <s v="N/A"/>
    <s v="No, &lt; $20K Lien"/>
    <s v="No, Lien &lt; $20K"/>
    <s v="N/A"/>
    <s v="No"/>
    <s v="No"/>
    <n v="0"/>
    <s v="No"/>
    <n v="42750"/>
    <n v="1"/>
    <n v="42750"/>
    <m/>
    <n v="0"/>
    <n v="0"/>
    <s v=""/>
    <e v="#N/A"/>
    <n v="42750"/>
    <s v="No"/>
    <s v="V"/>
    <s v="Yes"/>
    <s v="No"/>
    <n v="0"/>
    <n v="0"/>
    <n v="2927.76"/>
    <n v="-2927.76"/>
    <n v="6.8485614035087725E-2"/>
    <m/>
    <s v="No"/>
    <m/>
    <m/>
    <m/>
    <x v="1"/>
    <n v="2104"/>
    <n v="731.94"/>
    <s v="Ok"/>
    <n v="0"/>
    <n v="0"/>
  </r>
  <r>
    <n v="2105"/>
    <s v="Nassau"/>
    <s v="50-3N-28-0000-0042-0030"/>
    <n v="13098.52"/>
    <n v="2017"/>
    <n v="13098.52"/>
    <n v="13098.52"/>
    <n v="0"/>
    <n v="96510"/>
    <s v="YULEE"/>
    <s v="Florida"/>
    <n v="32097"/>
    <s v="96510 BLACKROCK RD"/>
    <s v="YULEE FL 32097"/>
    <n v="-81.525581356916007"/>
    <n v="30.658249152377898"/>
    <s v="SCARBORO JOHN P"/>
    <n v="1"/>
    <s v="SINGLE FAMILY"/>
    <n v="1001"/>
    <s v="Single Family Residential"/>
    <n v="2017"/>
    <n v="837175"/>
    <n v="2017"/>
    <n v="843085"/>
    <n v="12081.84"/>
    <n v="0.9223820706461493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n v="0"/>
    <s v="No"/>
    <s v="Without Environmental Issues"/>
    <s v="No"/>
    <s v="None"/>
    <s v="96510 BLACKROCK RD"/>
    <s v="Yulee"/>
    <s v="Florida"/>
    <n v="32097"/>
    <s v="96510 BLACKROCK RD YULEE FL 32097"/>
    <s v=""/>
    <s v="Pass"/>
    <s v="No"/>
    <s v="Pass"/>
    <s v="N/A"/>
    <s v="No, &lt; $20K Lien"/>
    <s v="No, Lien &lt; $20K"/>
    <s v="N/A"/>
    <s v="No"/>
    <s v="No"/>
    <n v="0"/>
    <s v="No"/>
    <n v="837175"/>
    <n v="1"/>
    <n v="837175"/>
    <m/>
    <n v="0"/>
    <n v="0"/>
    <s v=""/>
    <e v="#N/A"/>
    <n v="837175"/>
    <s v="No"/>
    <s v="S"/>
    <s v="No"/>
    <s v="Yes"/>
    <n v="0.67"/>
    <n v="560907.25"/>
    <n v="52394.080000000002"/>
    <n v="508513.17"/>
    <n v="6.2584381998984681E-2"/>
    <m/>
    <s v="No"/>
    <m/>
    <m/>
    <m/>
    <x v="0"/>
    <n v="2105"/>
    <n v="13098.52"/>
    <s v="Ok"/>
    <n v="0"/>
    <n v="0"/>
  </r>
  <r>
    <n v="2106"/>
    <s v="Nassau"/>
    <s v="50-3N-28-016B-0017-0000"/>
    <n v="795.21"/>
    <n v="2017"/>
    <n v="795.21"/>
    <n v="795.21"/>
    <n v="0"/>
    <n v="96349"/>
    <s v="YULEE"/>
    <s v="Florida"/>
    <n v="32097"/>
    <s v="96349 SOUTHERN LILY DR"/>
    <s v="YULEE FL 32097"/>
    <n v="-81.534614295152707"/>
    <n v="30.655514226681699"/>
    <s v="NORTON DEAN"/>
    <n v="0"/>
    <s v="VACANT RESIDENTIAL"/>
    <n v="8001"/>
    <s v="Residential-Vacant Land"/>
    <n v="2017"/>
    <n v="44000"/>
    <n v="2017"/>
    <n v="50000"/>
    <n v="705.7"/>
    <n v="0.88743853824775842"/>
    <m/>
    <m/>
    <m/>
    <s v="No"/>
    <m/>
    <m/>
    <m/>
    <s v="I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96349 SOUTHERN LILY DR"/>
    <s v="Yulee"/>
    <s v="Florida"/>
    <n v="32097"/>
    <s v="96349 SOUTHERN LILY DR YULEE FL 32097"/>
    <s v=""/>
    <s v="Pass"/>
    <s v="No"/>
    <s v="FV&lt;$10K"/>
    <s v="N/A"/>
    <s v="No, &lt; $20K Lien"/>
    <s v="No, Lien &lt; $20K"/>
    <s v="N/A"/>
    <s v="No"/>
    <s v="No"/>
    <n v="0"/>
    <s v="No"/>
    <n v="44000"/>
    <n v="1"/>
    <n v="44000"/>
    <m/>
    <n v="0"/>
    <n v="0"/>
    <s v=""/>
    <e v="#N/A"/>
    <n v="44000"/>
    <s v="No"/>
    <s v="V"/>
    <s v="Yes"/>
    <s v="No"/>
    <n v="0"/>
    <n v="0"/>
    <n v="3180.84"/>
    <n v="-3180.84"/>
    <n v="7.2291818181818179E-2"/>
    <m/>
    <s v="No"/>
    <m/>
    <m/>
    <m/>
    <x v="1"/>
    <n v="2106"/>
    <n v="795.21"/>
    <s v="Ok"/>
    <n v="0"/>
    <n v="0"/>
  </r>
  <r>
    <n v="2107"/>
    <s v="Nassau"/>
    <s v="50-3N-28-0305-0001-0000"/>
    <n v="176.08"/>
    <n v="2017"/>
    <n v="176.08"/>
    <n v="176.08"/>
    <n v="0"/>
    <n v="96413"/>
    <s v="YULEE"/>
    <s v="Florida"/>
    <n v="32097"/>
    <s v="96413 GRANITE TR"/>
    <s v="YULEE FL 32097"/>
    <n v="0"/>
    <n v="0"/>
    <s v="ADVANTAGE HOME BUILDERS INC"/>
    <n v="0"/>
    <s v="VACANT RESIDENTIAL"/>
    <n v="8001"/>
    <s v="Residential-Vacant Land"/>
    <n v="2017"/>
    <n v="8800"/>
    <n v="2017"/>
    <n v="8800"/>
    <n v="133.22"/>
    <n v="0.75658791458427976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n v="0"/>
    <n v="0"/>
    <n v="0"/>
    <s v="No"/>
    <n v="0"/>
    <s v="No"/>
    <s v="Without Environmental Issues"/>
    <s v="No"/>
    <s v="None"/>
    <s v="96413 GRANITE TR"/>
    <s v="Yulee"/>
    <s v="Florida"/>
    <n v="32097"/>
    <s v="96413 GRANITE TR YULEE FL 32097"/>
    <s v=""/>
    <s v="Pass"/>
    <s v="No"/>
    <s v="FV&lt;$10K"/>
    <s v="N/A"/>
    <s v="No, &lt; $20K Lien"/>
    <s v="No, Lien &lt; $20K"/>
    <s v="N/A"/>
    <s v="No"/>
    <s v="No"/>
    <n v="0"/>
    <s v="No"/>
    <n v="8800"/>
    <n v="1"/>
    <n v="8800"/>
    <m/>
    <n v="0"/>
    <n v="0"/>
    <s v=""/>
    <e v="#N/A"/>
    <n v="8800"/>
    <s v="No"/>
    <s v="V"/>
    <s v="Yes"/>
    <s v="No"/>
    <n v="0"/>
    <n v="0"/>
    <n v="704.32"/>
    <n v="-704.32"/>
    <n v="8.0036363636363642E-2"/>
    <m/>
    <s v="No"/>
    <m/>
    <m/>
    <m/>
    <x v="4"/>
    <n v="2107"/>
    <n v="176.08"/>
    <s v="Ok"/>
    <n v="0"/>
    <n v="0"/>
  </r>
  <r>
    <n v="2108"/>
    <s v="Nassau"/>
    <s v="50-3N-28-0305-0005-0000"/>
    <n v="176.08"/>
    <n v="2017"/>
    <n v="176.08"/>
    <n v="176.08"/>
    <n v="0"/>
    <n v="96381"/>
    <s v="YULEE"/>
    <s v="Florida"/>
    <n v="32097"/>
    <s v="96381 GRANITE TR"/>
    <s v="YULEE FL 32097"/>
    <n v="0"/>
    <n v="0"/>
    <s v="ADVANTAGE HOME BUILDERS INC"/>
    <n v="0"/>
    <s v="VACANT RESIDENTIAL"/>
    <n v="8001"/>
    <s v="Residential-Vacant Land"/>
    <n v="2017"/>
    <n v="8800"/>
    <n v="2017"/>
    <n v="8800"/>
    <n v="133.22"/>
    <n v="0.75658791458427976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n v="0"/>
    <n v="0"/>
    <n v="0"/>
    <s v="No"/>
    <n v="0"/>
    <s v="No"/>
    <s v="Without Environmental Issues"/>
    <s v="No"/>
    <s v="None"/>
    <s v="96381 GRANITE TR"/>
    <s v="Yulee"/>
    <s v="Florida"/>
    <n v="32097"/>
    <s v="96381 GRANITE TR YULEE FL 32097"/>
    <s v=""/>
    <s v="Pass"/>
    <s v="No"/>
    <s v="FV&lt;$10K"/>
    <s v="N/A"/>
    <s v="No, &lt; $20K Lien"/>
    <s v="No, Lien &lt; $20K"/>
    <s v="N/A"/>
    <s v="No"/>
    <s v="No"/>
    <n v="0"/>
    <s v="No"/>
    <n v="8800"/>
    <n v="1"/>
    <n v="8800"/>
    <m/>
    <n v="0"/>
    <n v="0"/>
    <s v=""/>
    <e v="#N/A"/>
    <n v="8800"/>
    <s v="No"/>
    <s v="V"/>
    <s v="Yes"/>
    <s v="No"/>
    <n v="0"/>
    <n v="0"/>
    <n v="704.32"/>
    <n v="-704.32"/>
    <n v="8.0036363636363642E-2"/>
    <m/>
    <s v="No"/>
    <m/>
    <m/>
    <m/>
    <x v="4"/>
    <n v="2108"/>
    <n v="176.08"/>
    <s v="Ok"/>
    <n v="0"/>
    <n v="0"/>
  </r>
  <r>
    <n v="2109"/>
    <s v="Nassau"/>
    <s v="50-3N-28-0305-0007-0000"/>
    <n v="176.08"/>
    <n v="2017"/>
    <n v="176.08"/>
    <n v="176.08"/>
    <n v="0"/>
    <n v="96365"/>
    <s v="YULEE"/>
    <s v="Florida"/>
    <n v="32097"/>
    <s v="96365 GRANITE TR"/>
    <s v="YULEE FL 32097"/>
    <n v="0"/>
    <n v="0"/>
    <s v="ADVANTAGE HOME BUILDERS INC"/>
    <n v="0"/>
    <s v="VACANT RESIDENTIAL"/>
    <n v="8001"/>
    <s v="Residential-Vacant Land"/>
    <n v="2017"/>
    <n v="8800"/>
    <n v="2017"/>
    <n v="8800"/>
    <n v="133.22"/>
    <n v="0.75658791458427976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n v="0"/>
    <n v="0"/>
    <n v="0"/>
    <s v="No"/>
    <n v="0"/>
    <s v="No"/>
    <s v="Without Environmental Issues"/>
    <s v="No"/>
    <s v="None"/>
    <s v="96365 GRANITE TR"/>
    <s v="Yulee"/>
    <s v="Florida"/>
    <n v="32097"/>
    <s v="96365 GRANITE TR YULEE FL 32097"/>
    <s v=""/>
    <s v="Pass"/>
    <s v="No"/>
    <s v="FV&lt;$10K"/>
    <s v="N/A"/>
    <s v="No, &lt; $20K Lien"/>
    <s v="No, Lien &lt; $20K"/>
    <s v="N/A"/>
    <s v="No"/>
    <s v="No"/>
    <n v="0"/>
    <s v="No"/>
    <n v="8800"/>
    <n v="1"/>
    <n v="8800"/>
    <m/>
    <n v="0"/>
    <n v="0"/>
    <s v=""/>
    <e v="#N/A"/>
    <n v="8800"/>
    <s v="No"/>
    <s v="V"/>
    <s v="Yes"/>
    <s v="No"/>
    <n v="0"/>
    <n v="0"/>
    <n v="704.32"/>
    <n v="-704.32"/>
    <n v="8.0036363636363642E-2"/>
    <m/>
    <s v="No"/>
    <m/>
    <m/>
    <m/>
    <x v="4"/>
    <n v="2109"/>
    <n v="176.08"/>
    <s v="Ok"/>
    <n v="0"/>
    <n v="0"/>
  </r>
  <r>
    <n v="2110"/>
    <s v="Nassau"/>
    <s v="50-3N-28-0305-0008-0000"/>
    <n v="176.08"/>
    <n v="2017"/>
    <n v="176.08"/>
    <n v="176.08"/>
    <n v="0"/>
    <n v="96357"/>
    <s v="YULEE"/>
    <s v="Florida"/>
    <n v="32097"/>
    <s v="96357 GRANITE TR"/>
    <s v="YULEE FL 32097"/>
    <n v="0"/>
    <n v="0"/>
    <s v="ADVANTAGE HOME BUILDERS INC"/>
    <n v="0"/>
    <s v="VACANT RESIDENTIAL"/>
    <n v="8001"/>
    <s v="Residential-Vacant Land"/>
    <n v="2017"/>
    <n v="8800"/>
    <n v="2017"/>
    <n v="8800"/>
    <n v="133.22"/>
    <n v="0.75658791458427976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n v="0"/>
    <n v="0"/>
    <n v="0"/>
    <s v="No"/>
    <n v="0"/>
    <s v="No"/>
    <s v="Without Environmental Issues"/>
    <s v="No"/>
    <s v="None"/>
    <s v="96357 GRANITE TR"/>
    <s v="Yulee"/>
    <s v="Florida"/>
    <n v="32097"/>
    <s v="96357 GRANITE TR YULEE FL 32097"/>
    <s v=""/>
    <s v="Pass"/>
    <s v="No"/>
    <s v="FV&lt;$10K"/>
    <s v="N/A"/>
    <s v="No, &lt; $20K Lien"/>
    <s v="No, Lien &lt; $20K"/>
    <s v="N/A"/>
    <s v="No"/>
    <s v="No"/>
    <n v="0"/>
    <s v="No"/>
    <n v="8800"/>
    <n v="1"/>
    <n v="8800"/>
    <m/>
    <n v="0"/>
    <n v="0"/>
    <s v=""/>
    <e v="#N/A"/>
    <n v="8800"/>
    <s v="No"/>
    <s v="V"/>
    <s v="Yes"/>
    <s v="No"/>
    <n v="0"/>
    <n v="0"/>
    <n v="704.32"/>
    <n v="-704.32"/>
    <n v="8.0036363636363642E-2"/>
    <m/>
    <s v="No"/>
    <m/>
    <m/>
    <m/>
    <x v="4"/>
    <n v="2110"/>
    <n v="176.08"/>
    <s v="Ok"/>
    <n v="0"/>
    <n v="0"/>
  </r>
  <r>
    <n v="2111"/>
    <s v="Nassau"/>
    <s v="50-3N-28-0305-0015-0000"/>
    <n v="176.08"/>
    <n v="2017"/>
    <n v="176.08"/>
    <n v="176.08"/>
    <n v="0"/>
    <n v="96301"/>
    <s v="YULEE"/>
    <s v="Florida"/>
    <n v="32097"/>
    <s v="96301 GRANITE TR"/>
    <s v="YULEE FL 32097"/>
    <n v="0"/>
    <n v="0"/>
    <s v="ADVANTAGE HOME BUILDERS INC"/>
    <n v="0"/>
    <s v="VACANT RESIDENTIAL"/>
    <n v="8001"/>
    <s v="Residential-Vacant Land"/>
    <n v="2017"/>
    <n v="8800"/>
    <n v="2017"/>
    <n v="8800"/>
    <n v="133.22"/>
    <n v="0.75658791458427976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n v="0"/>
    <n v="0"/>
    <n v="0"/>
    <s v="No"/>
    <n v="0"/>
    <s v="No"/>
    <s v="Without Environmental Issues"/>
    <s v="No"/>
    <s v="None"/>
    <s v="96301 GRANITE TR"/>
    <s v="Yulee"/>
    <s v="Florida"/>
    <n v="32097"/>
    <s v="96301 GRANITE TR YULEE FL 32097"/>
    <s v=""/>
    <s v="Pass"/>
    <s v="No"/>
    <s v="FV&lt;$10K"/>
    <s v="N/A"/>
    <s v="No, &lt; $20K Lien"/>
    <s v="No, Lien &lt; $20K"/>
    <s v="N/A"/>
    <s v="No"/>
    <s v="No"/>
    <n v="0"/>
    <s v="No"/>
    <n v="8800"/>
    <n v="1"/>
    <n v="8800"/>
    <m/>
    <n v="0"/>
    <n v="0"/>
    <s v=""/>
    <e v="#N/A"/>
    <n v="8800"/>
    <s v="No"/>
    <s v="V"/>
    <s v="Yes"/>
    <s v="No"/>
    <n v="0"/>
    <n v="0"/>
    <n v="704.32"/>
    <n v="-704.32"/>
    <n v="8.0036363636363642E-2"/>
    <m/>
    <s v="No"/>
    <m/>
    <m/>
    <m/>
    <x v="4"/>
    <n v="2111"/>
    <n v="176.08"/>
    <s v="Ok"/>
    <n v="0"/>
    <n v="0"/>
  </r>
  <r>
    <n v="2112"/>
    <s v="Nassau"/>
    <s v="50-3N-28-0305-0016-0000"/>
    <n v="176.08"/>
    <n v="2017"/>
    <n v="176.08"/>
    <n v="176.08"/>
    <n v="0"/>
    <n v="96304"/>
    <s v="YULEE"/>
    <s v="Florida"/>
    <n v="32097"/>
    <s v="96304 GRANITE TR"/>
    <s v="YULEE FL 32097"/>
    <n v="0"/>
    <n v="0"/>
    <s v="ADVANTAGE HOME BUILDERS INC"/>
    <n v="0"/>
    <s v="VACANT RESIDENTIAL"/>
    <n v="8001"/>
    <s v="Residential-Vacant Land"/>
    <n v="2017"/>
    <n v="8800"/>
    <n v="2017"/>
    <n v="8800"/>
    <n v="133.22"/>
    <n v="0.75658791458427976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n v="0"/>
    <n v="0"/>
    <n v="0"/>
    <s v="No"/>
    <n v="0"/>
    <s v="No"/>
    <s v="Without Environmental Issues"/>
    <s v="No"/>
    <s v="None"/>
    <s v="96304 GRANITE TR"/>
    <s v="Yulee"/>
    <s v="Florida"/>
    <n v="32097"/>
    <s v="96304 GRANITE TR YULEE FL 32097"/>
    <s v=""/>
    <s v="Pass"/>
    <s v="No"/>
    <s v="FV&lt;$10K"/>
    <s v="N/A"/>
    <s v="No, &lt; $20K Lien"/>
    <s v="No, Lien &lt; $20K"/>
    <s v="N/A"/>
    <s v="No"/>
    <s v="No"/>
    <n v="0"/>
    <s v="No"/>
    <n v="8800"/>
    <n v="1"/>
    <n v="8800"/>
    <m/>
    <n v="0"/>
    <n v="0"/>
    <s v=""/>
    <e v="#N/A"/>
    <n v="8800"/>
    <s v="No"/>
    <s v="V"/>
    <s v="Yes"/>
    <s v="No"/>
    <n v="0"/>
    <n v="0"/>
    <n v="704.32"/>
    <n v="-704.32"/>
    <n v="8.0036363636363642E-2"/>
    <m/>
    <s v="No"/>
    <m/>
    <m/>
    <m/>
    <x v="4"/>
    <n v="2112"/>
    <n v="176.08"/>
    <s v="Ok"/>
    <n v="0"/>
    <n v="0"/>
  </r>
  <r>
    <n v="2113"/>
    <s v="Nassau"/>
    <s v="50-3N-28-0305-0017-0000"/>
    <n v="176.08"/>
    <n v="2017"/>
    <n v="176.08"/>
    <n v="176.08"/>
    <n v="0"/>
    <n v="96312"/>
    <s v="YULEE"/>
    <s v="Florida"/>
    <n v="32097"/>
    <s v="96312 GRANITE TR"/>
    <s v="YULEE FL 32097"/>
    <n v="0"/>
    <n v="0"/>
    <s v="ADVANTAGE HOME BUILDERS INC"/>
    <n v="0"/>
    <s v="VACANT RESIDENTIAL"/>
    <n v="8001"/>
    <s v="Residential-Vacant Land"/>
    <n v="2017"/>
    <n v="8800"/>
    <n v="2017"/>
    <n v="8800"/>
    <n v="133.22"/>
    <n v="0.75658791458427976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n v="0"/>
    <n v="0"/>
    <n v="0"/>
    <s v="No"/>
    <n v="0"/>
    <s v="No"/>
    <s v="Without Environmental Issues"/>
    <s v="No"/>
    <s v="None"/>
    <s v="96312 GRANITE TR"/>
    <s v="Yulee"/>
    <s v="Florida"/>
    <n v="32097"/>
    <s v="96312 GRANITE TR YULEE FL 32097"/>
    <s v=""/>
    <s v="Pass"/>
    <s v="No"/>
    <s v="FV&lt;$10K"/>
    <s v="N/A"/>
    <s v="No, &lt; $20K Lien"/>
    <s v="No, Lien &lt; $20K"/>
    <s v="N/A"/>
    <s v="No"/>
    <s v="No"/>
    <n v="0"/>
    <s v="No"/>
    <n v="8800"/>
    <n v="1"/>
    <n v="8800"/>
    <m/>
    <n v="0"/>
    <n v="0"/>
    <s v=""/>
    <e v="#N/A"/>
    <n v="8800"/>
    <s v="No"/>
    <s v="V"/>
    <s v="Yes"/>
    <s v="No"/>
    <n v="0"/>
    <n v="0"/>
    <n v="704.32"/>
    <n v="-704.32"/>
    <n v="8.0036363636363642E-2"/>
    <m/>
    <s v="No"/>
    <m/>
    <m/>
    <m/>
    <x v="4"/>
    <n v="2113"/>
    <n v="176.08"/>
    <s v="Ok"/>
    <n v="0"/>
    <n v="0"/>
  </r>
  <r>
    <n v="2114"/>
    <s v="Nassau"/>
    <s v="50-3N-28-0305-0018-0000"/>
    <n v="176.08"/>
    <n v="2017"/>
    <n v="176.08"/>
    <n v="176.08"/>
    <n v="0"/>
    <n v="96320"/>
    <s v="YULEE"/>
    <s v="Florida"/>
    <n v="32097"/>
    <s v="96320 GRANITE TR"/>
    <s v="YULEE FL 32097"/>
    <n v="0"/>
    <n v="0"/>
    <s v="BLACKROCK PARK LLP"/>
    <n v="0"/>
    <s v="VACANT RESIDENTIAL"/>
    <n v="8001"/>
    <s v="Residential-Vacant Land"/>
    <n v="2017"/>
    <n v="8800"/>
    <n v="2017"/>
    <n v="8800"/>
    <n v="133.22"/>
    <n v="0.75658791458427976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n v="0"/>
    <n v="0"/>
    <n v="0"/>
    <s v="No"/>
    <n v="0"/>
    <s v="No"/>
    <s v="Without Environmental Issues"/>
    <s v="No"/>
    <s v="None"/>
    <s v="96320 GRANITE TR"/>
    <s v="Yulee"/>
    <s v="Florida"/>
    <n v="32097"/>
    <s v="96320 GRANITE TR YULEE FL 32097"/>
    <s v=""/>
    <s v="Pass"/>
    <s v="No"/>
    <s v="FV&lt;$10K"/>
    <s v="N/A"/>
    <s v="No, &lt; $20K Lien"/>
    <s v="No, Lien &lt; $20K"/>
    <s v="N/A"/>
    <s v="No"/>
    <s v="No"/>
    <n v="0"/>
    <s v="No"/>
    <n v="8800"/>
    <n v="1"/>
    <n v="8800"/>
    <m/>
    <n v="0"/>
    <n v="0"/>
    <s v=""/>
    <e v="#N/A"/>
    <n v="8800"/>
    <s v="No"/>
    <s v="V"/>
    <s v="Yes"/>
    <s v="No"/>
    <n v="0"/>
    <n v="0"/>
    <n v="704.32"/>
    <n v="-704.32"/>
    <n v="8.0036363636363642E-2"/>
    <m/>
    <s v="No"/>
    <m/>
    <m/>
    <m/>
    <x v="4"/>
    <n v="2114"/>
    <n v="176.08"/>
    <s v="Ok"/>
    <n v="0"/>
    <n v="0"/>
  </r>
  <r>
    <n v="2115"/>
    <s v="Nassau"/>
    <s v="50-3N-28-0305-0019-0000"/>
    <n v="176.08"/>
    <n v="2017"/>
    <n v="176.08"/>
    <n v="176.08"/>
    <n v="0"/>
    <n v="96328"/>
    <s v="YULEE"/>
    <s v="Florida"/>
    <n v="32097"/>
    <s v="96328 GRANITE TR"/>
    <s v="YULEE FL 32097"/>
    <n v="0"/>
    <n v="0"/>
    <s v="ADVANTAGE HOME BUILDERS INC"/>
    <n v="0"/>
    <s v="VACANT RESIDENTIAL"/>
    <n v="8001"/>
    <s v="Residential-Vacant Land"/>
    <n v="2017"/>
    <n v="8800"/>
    <n v="2017"/>
    <n v="8800"/>
    <n v="133.22"/>
    <n v="0.75658791458427976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n v="0"/>
    <n v="0"/>
    <n v="0"/>
    <s v="No"/>
    <n v="0"/>
    <s v="No"/>
    <s v="Without Environmental Issues"/>
    <s v="No"/>
    <s v="None"/>
    <s v="96328 GRANITE TR"/>
    <s v="Yulee"/>
    <s v="Florida"/>
    <n v="32097"/>
    <s v="96328 GRANITE TR YULEE FL 32097"/>
    <s v=""/>
    <s v="Pass"/>
    <s v="No"/>
    <s v="FV&lt;$10K"/>
    <s v="N/A"/>
    <s v="No, &lt; $20K Lien"/>
    <s v="No, Lien &lt; $20K"/>
    <s v="N/A"/>
    <s v="No"/>
    <s v="No"/>
    <n v="0"/>
    <s v="No"/>
    <n v="8800"/>
    <n v="1"/>
    <n v="8800"/>
    <m/>
    <n v="0"/>
    <n v="0"/>
    <s v=""/>
    <e v="#N/A"/>
    <n v="8800"/>
    <s v="No"/>
    <s v="V"/>
    <s v="Yes"/>
    <s v="No"/>
    <n v="0"/>
    <n v="0"/>
    <n v="704.32"/>
    <n v="-704.32"/>
    <n v="8.0036363636363642E-2"/>
    <m/>
    <s v="No"/>
    <m/>
    <m/>
    <m/>
    <x v="4"/>
    <n v="2115"/>
    <n v="176.08"/>
    <s v="Ok"/>
    <n v="0"/>
    <n v="0"/>
  </r>
  <r>
    <n v="2116"/>
    <s v="Nassau"/>
    <s v="50-3N-28-0305-0020-0000"/>
    <n v="176.08"/>
    <n v="2017"/>
    <n v="176.08"/>
    <n v="176.08"/>
    <n v="0"/>
    <n v="96336"/>
    <s v="YULEE"/>
    <s v="Florida"/>
    <n v="32097"/>
    <s v="96336 GRANITE TR"/>
    <s v="YULEE FL 32097"/>
    <n v="0"/>
    <n v="0"/>
    <s v="BLACKROCK PARK LLP"/>
    <n v="0"/>
    <s v="VACANT RESIDENTIAL"/>
    <n v="8001"/>
    <s v="Residential-Vacant Land"/>
    <n v="2017"/>
    <n v="8800"/>
    <n v="2017"/>
    <n v="8800"/>
    <n v="133.22"/>
    <n v="0.75658791458427976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n v="0"/>
    <n v="0"/>
    <n v="0"/>
    <s v="No"/>
    <n v="0"/>
    <s v="No"/>
    <s v="Without Environmental Issues"/>
    <s v="No"/>
    <s v="None"/>
    <s v="96336 GRANITE TR"/>
    <s v="Yulee"/>
    <s v="Florida"/>
    <n v="32097"/>
    <s v="96336 GRANITE TR YULEE FL 32097"/>
    <s v=""/>
    <s v="Pass"/>
    <s v="No"/>
    <s v="FV&lt;$10K"/>
    <s v="N/A"/>
    <s v="No, &lt; $20K Lien"/>
    <s v="No, Lien &lt; $20K"/>
    <s v="N/A"/>
    <s v="No"/>
    <s v="No"/>
    <n v="0"/>
    <s v="No"/>
    <n v="8800"/>
    <n v="1"/>
    <n v="8800"/>
    <m/>
    <n v="0"/>
    <n v="0"/>
    <s v=""/>
    <e v="#N/A"/>
    <n v="8800"/>
    <s v="No"/>
    <s v="V"/>
    <s v="Yes"/>
    <s v="No"/>
    <n v="0"/>
    <n v="0"/>
    <n v="704.32"/>
    <n v="-704.32"/>
    <n v="8.0036363636363642E-2"/>
    <m/>
    <s v="No"/>
    <m/>
    <m/>
    <m/>
    <x v="4"/>
    <n v="2116"/>
    <n v="176.08"/>
    <s v="Ok"/>
    <n v="0"/>
    <n v="0"/>
  </r>
  <r>
    <n v="2117"/>
    <s v="Nassau"/>
    <s v="50-3N-28-5280-0008-0000"/>
    <n v="1164.3900000000001"/>
    <n v="2017"/>
    <n v="1164.3900000000001"/>
    <n v="1164.3900000000001"/>
    <n v="0"/>
    <n v="96182"/>
    <s v="YULEE"/>
    <s v="Florida"/>
    <n v="32097"/>
    <s v="96182 GLENWOOD RD"/>
    <s v="YULEE FL 32097"/>
    <n v="-81.525413699781296"/>
    <n v="30.664289387903199"/>
    <s v="BRASWELL STEVEN W"/>
    <n v="1"/>
    <s v="SINGLE FAMILY"/>
    <n v="1001"/>
    <s v="Single Family Residential"/>
    <n v="2017"/>
    <n v="108268"/>
    <n v="2017"/>
    <n v="134845"/>
    <n v="1047.06"/>
    <n v="0.89923479246644156"/>
    <s v="No"/>
    <m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n v="0"/>
    <n v="1"/>
    <s v="Yes"/>
    <s v="No"/>
    <s v="No"/>
    <s v="Without Environmental Issues"/>
    <s v="No"/>
    <s v="None"/>
    <s v="96182 GLENWOOD RD"/>
    <s v="Yulee"/>
    <s v="Florida"/>
    <n v="32097"/>
    <s v="96182 GLENWOOD RD YULEE FL 32097"/>
    <s v=""/>
    <s v="Pass"/>
    <s v="No"/>
    <s v="FV&lt;$10K"/>
    <s v="N/A"/>
    <s v="No, &lt; $20K Lien"/>
    <s v="No, Lien &lt; $20K"/>
    <s v="N/A"/>
    <s v="No"/>
    <s v="No"/>
    <n v="1"/>
    <s v="No"/>
    <n v="108268"/>
    <n v="1"/>
    <n v="108268"/>
    <m/>
    <n v="0"/>
    <n v="0"/>
    <s v=""/>
    <e v="#N/A"/>
    <n v="108268"/>
    <s v="No"/>
    <s v="S"/>
    <s v="No"/>
    <s v="Yes"/>
    <n v="0.67"/>
    <n v="72539.56"/>
    <n v="5821.9500000000007"/>
    <n v="66717.61"/>
    <n v="5.3773506483910306E-2"/>
    <m/>
    <s v="No"/>
    <m/>
    <m/>
    <m/>
    <x v="0"/>
    <n v="2117"/>
    <n v="1164.3900000000001"/>
    <s v="Ok"/>
    <n v="0"/>
    <n v="0"/>
  </r>
  <r>
    <n v="2118"/>
    <s v="Nassau"/>
    <s v="63-3N-28-0000-0004-0000"/>
    <n v="106.51"/>
    <n v="2017"/>
    <n v="106.51"/>
    <n v="106.51"/>
    <n v="0"/>
    <m/>
    <s v="FERNANDINA BEACH"/>
    <s v="Florida"/>
    <n v="32034"/>
    <s v="PINEY ISLAND DR"/>
    <s v="FERNANDINA BEACH FL 32034"/>
    <n v="-81.499129029532199"/>
    <n v="30.634391079677901"/>
    <s v="PINEY ISLAND PARTNERSHIP"/>
    <n v="96"/>
    <s v="SEWAGE DISPOSAL, SOLID WASTE, BORROW PITS, DRAINAGE RESERVOIRS, WASTE LANDS, MAR"/>
    <n v="6013"/>
    <s v="Waste Disposal Sewage (processing; disposal; storage; treatment)"/>
    <n v="2017"/>
    <n v="4550"/>
    <n v="2017"/>
    <n v="4550"/>
    <n v="68.89"/>
    <n v="0.64679372828842363"/>
    <s v="No"/>
    <m/>
    <s v="No"/>
    <s v="No"/>
    <s v="No"/>
    <s v="No"/>
    <s v="No"/>
    <s v="I"/>
    <s v="C"/>
    <s v="I"/>
    <s v="I"/>
    <s v="I"/>
    <s v="C"/>
    <s v="I"/>
    <s v="No"/>
    <s v="Yes"/>
    <s v="No"/>
    <n v="0"/>
    <n v="0"/>
    <n v="0"/>
    <n v="0"/>
    <n v="0"/>
    <n v="1"/>
    <s v="Potential Low Risk"/>
    <s v="High"/>
    <n v="1"/>
    <s v="No"/>
    <s v="Yes"/>
    <s v="No"/>
    <s v="Without Environmental Issues"/>
    <s v="No"/>
    <s v="None"/>
    <s v="PINEY ISLAND DR"/>
    <s v="Fernandina Beach"/>
    <s v="Florida"/>
    <n v="32034"/>
    <s v="PINEY ISLAND DR FERNANDINA BEACH FL 32034"/>
    <s v=""/>
    <s v="Lien&lt;$150"/>
    <s v="Yes"/>
    <s v="FV&lt;$10K"/>
    <s v="N/A"/>
    <s v="No, &lt; $20K Lien"/>
    <s v="No, Lien &lt; $20K"/>
    <s v="N/A"/>
    <s v="No"/>
    <s v="No"/>
    <n v="1"/>
    <s v="No"/>
    <n v="4550"/>
    <n v="1"/>
    <n v="4550"/>
    <m/>
    <n v="0"/>
    <n v="0"/>
    <s v=""/>
    <e v="#N/A"/>
    <n v="4550"/>
    <s v="No"/>
    <s v="V"/>
    <s v="Yes"/>
    <s v="No"/>
    <n v="0"/>
    <n v="0"/>
    <n v="532.55000000000007"/>
    <n v="-532.55000000000007"/>
    <n v="0.11704395604395607"/>
    <m/>
    <s v="No"/>
    <m/>
    <m/>
    <m/>
    <x v="2"/>
    <n v="2118"/>
    <n v="106.51"/>
    <s v="Ok"/>
    <n v="0"/>
    <n v="0"/>
  </r>
  <r>
    <n v="2119"/>
    <s v="Nassau"/>
    <s v="64-3N-28-0000-0002-0000"/>
    <n v="266.14999999999998"/>
    <n v="2017"/>
    <n v="266.14999999999998"/>
    <n v="266.14999999999998"/>
    <n v="0"/>
    <m/>
    <s v="FERNANDINA BEACH"/>
    <s v="Florida"/>
    <n v="32034"/>
    <n v="0"/>
    <s v="FERNANDINA BEACH FL 32034"/>
    <n v="-81.491781705803106"/>
    <n v="30.6442491749754"/>
    <s v="SWANN S  A"/>
    <n v="96"/>
    <s v="SEWAGE DISPOSAL, SOLID WASTE, BORROW PITS, DRAINAGE RESERVOIRS, WASTE LANDS, MAR"/>
    <n v="6013"/>
    <s v="Waste Disposal Sewage (processing; disposal; storage; treatment)"/>
    <n v="2017"/>
    <n v="14300"/>
    <n v="2017"/>
    <n v="14300"/>
    <n v="216.5"/>
    <n v="0.81345106143152368"/>
    <s v="No"/>
    <m/>
    <m/>
    <m/>
    <m/>
    <m/>
    <m/>
    <s v="I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1"/>
    <s v="No"/>
    <s v="No"/>
    <s v="No"/>
    <s v="Without Environmental Issues"/>
    <s v="No"/>
    <s v="None"/>
    <n v="0"/>
    <s v="Fernandina Beach"/>
    <s v="Florida"/>
    <n v="32034"/>
    <s v="0 FERNANDINA BEACH FL 32034"/>
    <s v=""/>
    <s v="Pass"/>
    <s v="No"/>
    <s v="FV&lt;$10K"/>
    <s v="N/A"/>
    <s v="No, &lt; $20K Lien"/>
    <s v="No, Lien &lt; $20K"/>
    <s v="N/A"/>
    <s v="No"/>
    <s v="No"/>
    <n v="1"/>
    <s v="No"/>
    <n v="14300"/>
    <n v="1"/>
    <n v="14300"/>
    <m/>
    <n v="0"/>
    <n v="0"/>
    <s v=""/>
    <e v="#N/A"/>
    <n v="14300"/>
    <s v="No"/>
    <s v="V"/>
    <s v="Yes"/>
    <s v="No"/>
    <n v="0"/>
    <n v="0"/>
    <n v="1330.75"/>
    <n v="-1330.75"/>
    <n v="9.3059440559440557E-2"/>
    <m/>
    <s v="No"/>
    <m/>
    <m/>
    <m/>
    <x v="4"/>
    <n v="2119"/>
    <n v="266.14999999999998"/>
    <s v="Ok"/>
    <n v="0"/>
    <n v="0"/>
  </r>
  <r>
    <n v="2120"/>
    <s v="Nassau"/>
    <s v="09-3N-29-0000-0003-0040"/>
    <n v="4473.8"/>
    <n v="2017"/>
    <n v="4473.8"/>
    <n v="4473.8"/>
    <n v="0"/>
    <n v="1021"/>
    <s v="FERNANDINA BEACH"/>
    <s v="Florida"/>
    <n v="32034"/>
    <s v="1021 FLETCHER AVE N"/>
    <s v="FERNANDINA BEACH FL 32034"/>
    <n v="-81.430466986879694"/>
    <n v="30.679874883989601"/>
    <s v="SORRELLS BILLY JOEY"/>
    <n v="8"/>
    <s v="MULTI-FAMILY - LESS THAN 10 UNITS"/>
    <n v="1110"/>
    <s v="Multi-Family Dwellings (Generic any combination 2+)"/>
    <n v="2017"/>
    <n v="206068"/>
    <n v="2017"/>
    <n v="206068"/>
    <n v="4107.08"/>
    <n v="0.91802941570924046"/>
    <m/>
    <m/>
    <m/>
    <m/>
    <s v="No"/>
    <s v="No"/>
    <s v="No"/>
    <s v="I"/>
    <s v="I"/>
    <s v="I"/>
    <s v="I"/>
    <n v="0"/>
    <n v="0"/>
    <n v="0"/>
    <s v="No"/>
    <s v="No"/>
    <s v="No"/>
    <n v="0"/>
    <n v="0"/>
    <n v="37509"/>
    <s v="SELLER TAKE-BACK"/>
    <n v="0"/>
    <n v="2"/>
    <s v="Potential Medium Risk"/>
    <n v="0"/>
    <n v="0"/>
    <s v="No"/>
    <s v="No"/>
    <s v="No"/>
    <s v="Without Environmental Issues"/>
    <s v="No"/>
    <s v="None"/>
    <s v="1021 FLETCHER AVE N"/>
    <s v="Fernandina Beach"/>
    <s v="Florida"/>
    <n v="32034"/>
    <s v="1021 FLETCHER AVE N FERNANDINA BEACH FL 32034"/>
    <s v="L"/>
    <s v="Pass"/>
    <s v="No"/>
    <s v="FV&lt;$10K"/>
    <s v="N/A"/>
    <s v="No, &lt; $20K Lien"/>
    <s v="No, Lien &lt; $20K"/>
    <s v="N/A"/>
    <s v="No"/>
    <s v="No"/>
    <n v="0"/>
    <s v="No"/>
    <n v="206068"/>
    <n v="1"/>
    <n v="206068"/>
    <m/>
    <n v="0"/>
    <n v="0"/>
    <s v=""/>
    <e v="#N/A"/>
    <n v="206068"/>
    <s v="No"/>
    <s v="R"/>
    <s v="No"/>
    <s v="No"/>
    <n v="0.35"/>
    <n v="72123.799999999988"/>
    <n v="17895.2"/>
    <n v="54228.599999999991"/>
    <n v="8.6841236873265143E-2"/>
    <m/>
    <s v="No"/>
    <m/>
    <m/>
    <m/>
    <x v="0"/>
    <n v="2120"/>
    <n v="4473.8"/>
    <s v="Ok"/>
    <n v="0"/>
    <n v="0"/>
  </r>
  <r>
    <n v="2121"/>
    <s v="Nassau"/>
    <s v="01-6N-29-1300-0061-0000"/>
    <n v="7334.67"/>
    <n v="2017"/>
    <n v="7334.67"/>
    <n v="7334.67"/>
    <n v="0"/>
    <n v="115"/>
    <s v="FERNANDINA BEACH"/>
    <s v="Florida"/>
    <n v="32034"/>
    <s v="115 MARSH CREEK RD"/>
    <s v="FERNANDINA BEACH FL 32034"/>
    <n v="-81.452912142141898"/>
    <n v="30.550406905530998"/>
    <s v="WHTV AMELIA PARTNERS LLC"/>
    <n v="1"/>
    <s v="SINGLE FAMILY"/>
    <n v="1001"/>
    <s v="Single Family Residential"/>
    <n v="2017"/>
    <n v="426095"/>
    <n v="2017"/>
    <n v="426095"/>
    <n v="6752.35"/>
    <n v="0.920607198415198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115 MARSH CREEK RD"/>
    <s v="Fernandina Beach"/>
    <s v="Florida"/>
    <n v="32034"/>
    <s v="115 MARSH CREEK RD FERNANDINA BEACH FL 32034"/>
    <s v=""/>
    <s v="Pass"/>
    <s v="No"/>
    <s v="FV&lt;$10K"/>
    <s v="N/A"/>
    <s v="No, &lt; $20K Lien"/>
    <s v="No, Lien &lt; $20K"/>
    <s v="N/A"/>
    <s v="No"/>
    <s v="No"/>
    <n v="0"/>
    <s v="No"/>
    <n v="426095"/>
    <n v="1"/>
    <n v="426095"/>
    <m/>
    <n v="0"/>
    <n v="0"/>
    <s v=""/>
    <e v="#N/A"/>
    <n v="426095"/>
    <s v="No"/>
    <s v="S"/>
    <s v="No"/>
    <s v="No"/>
    <n v="0.35"/>
    <n v="149133.25"/>
    <n v="29338.68"/>
    <n v="119794.57"/>
    <n v="6.8854785904551796E-2"/>
    <m/>
    <s v="No"/>
    <m/>
    <m/>
    <m/>
    <x v="0"/>
    <n v="2121"/>
    <n v="7334.67"/>
    <s v="Ok"/>
    <n v="0"/>
    <n v="0"/>
  </r>
  <r>
    <n v="2122"/>
    <s v="Nassau"/>
    <s v="01-6N-29-V020-0403-0000"/>
    <n v="12085.98"/>
    <n v="2017"/>
    <n v="12085.98"/>
    <n v="12085.98"/>
    <n v="0"/>
    <n v="403"/>
    <s v="FERNANDINA BEACH"/>
    <s v="Florida"/>
    <n v="32034"/>
    <s v="403 BEACHSIDE PL"/>
    <s v="FERNANDINA BEACH FL 32034"/>
    <n v="-81.444100832602501"/>
    <n v="30.5592504855925"/>
    <s v="RAY STUART N"/>
    <n v="4"/>
    <s v="CONDOMINIA"/>
    <n v="1004"/>
    <s v="Condominium (Residential)"/>
    <n v="2017"/>
    <n v="706000"/>
    <n v="2017"/>
    <n v="706000"/>
    <n v="11145.61"/>
    <n v="0.92219331820837047"/>
    <m/>
    <m/>
    <m/>
    <m/>
    <m/>
    <m/>
    <m/>
    <n v="0"/>
    <n v="0"/>
    <n v="0"/>
    <n v="0"/>
    <n v="0"/>
    <n v="0"/>
    <n v="0"/>
    <s v="No"/>
    <s v="No"/>
    <s v="No"/>
    <n v="0"/>
    <n v="0"/>
    <n v="770000"/>
    <s v="UNKNOWN"/>
    <n v="0"/>
    <n v="0"/>
    <s v="Potential Low Risk"/>
    <s v="Minimal"/>
    <n v="0"/>
    <s v="No"/>
    <n v="0"/>
    <s v="No"/>
    <s v="Without Environmental Issues"/>
    <s v="No"/>
    <s v="None"/>
    <s v="403 BEACHSIDE PL"/>
    <s v="Fernandina Beach"/>
    <s v="Florida"/>
    <n v="32034"/>
    <s v="403 BEACHSIDE PL FERNANDINA BEACH FL 32034"/>
    <s v="L"/>
    <s v="Pass"/>
    <s v="No"/>
    <s v="Pass"/>
    <s v="N/A"/>
    <s v="No, &lt; $20K Lien"/>
    <s v="No, Lien &lt; $20K"/>
    <s v="N/A"/>
    <s v="No"/>
    <s v="No"/>
    <n v="0"/>
    <s v="No"/>
    <n v="706000"/>
    <n v="1"/>
    <n v="706000"/>
    <m/>
    <n v="0"/>
    <n v="0"/>
    <s v=""/>
    <e v="#N/A"/>
    <n v="706000"/>
    <s v="No"/>
    <s v="R"/>
    <s v="No"/>
    <s v="No"/>
    <n v="0.35"/>
    <n v="247099.99999999997"/>
    <n v="48343.92"/>
    <n v="198756.07999999996"/>
    <n v="6.8475807365439095E-2"/>
    <m/>
    <s v="No"/>
    <m/>
    <m/>
    <m/>
    <x v="0"/>
    <n v="2122"/>
    <n v="12085.98"/>
    <s v="Ok"/>
    <n v="0"/>
    <n v="0"/>
  </r>
  <r>
    <n v="2123"/>
    <s v="Nassau"/>
    <s v="01-6N-29-V020-0421-0000"/>
    <n v="15634.19"/>
    <n v="2017"/>
    <n v="15634.19"/>
    <n v="15634.19"/>
    <n v="0"/>
    <n v="421"/>
    <s v="FERNANDINA BEACH"/>
    <s v="Florida"/>
    <n v="32034"/>
    <s v="421 BEACHSIDE PL"/>
    <s v="FERNANDINA BEACH FL 32034"/>
    <n v="-81.444100832602501"/>
    <n v="30.5592504855925"/>
    <s v="COLE ALICE"/>
    <n v="4"/>
    <s v="CONDOMINIA"/>
    <n v="1004"/>
    <s v="Condominium (Residential)"/>
    <n v="2017"/>
    <n v="917800"/>
    <n v="2017"/>
    <n v="917800"/>
    <n v="14426.44"/>
    <n v="0.92274943569190349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421 BEACHSIDE PL"/>
    <s v="Fernandina Beach"/>
    <s v="Florida"/>
    <n v="32034"/>
    <s v="421 BEACHSIDE PL FERNANDINA BEACH FL 32034"/>
    <s v=""/>
    <s v="Pass"/>
    <s v="No"/>
    <s v="Pass"/>
    <s v="N/A"/>
    <s v="No, &lt; $20K Lien"/>
    <s v="No, Lien &lt; $20K"/>
    <s v="N/A"/>
    <s v="No"/>
    <s v="No"/>
    <n v="0"/>
    <s v="No"/>
    <n v="917800"/>
    <n v="1"/>
    <n v="917800"/>
    <m/>
    <n v="0"/>
    <n v="0"/>
    <s v=""/>
    <e v="#N/A"/>
    <n v="917800"/>
    <s v="No"/>
    <s v="R"/>
    <s v="No"/>
    <s v="No"/>
    <n v="0.35"/>
    <n v="321230"/>
    <n v="62536.76"/>
    <n v="258693.24"/>
    <n v="6.8137677053824369E-2"/>
    <m/>
    <s v="No"/>
    <m/>
    <m/>
    <m/>
    <x v="0"/>
    <n v="2123"/>
    <n v="15634.19"/>
    <s v="Ok"/>
    <n v="0"/>
    <n v="0"/>
  </r>
  <r>
    <n v="2124"/>
    <s v="Nassau"/>
    <s v="01-6N-29-V040-3030-0000"/>
    <n v="3330.27"/>
    <n v="2017"/>
    <n v="3330.27"/>
    <n v="3330.27"/>
    <n v="0"/>
    <n v="3030"/>
    <s v="FERNANDINA BEACH"/>
    <s v="Florida"/>
    <n v="32034"/>
    <s v="3030 SEA MARSH RD"/>
    <s v="FERNANDINA BEACH FL 32034"/>
    <n v="-81.453478718537298"/>
    <n v="30.5565877401609"/>
    <s v="STAFFORD LAURA C"/>
    <n v="4"/>
    <s v="CONDOMINIA"/>
    <n v="1004"/>
    <s v="Condominium (Residential)"/>
    <n v="2017"/>
    <n v="182875"/>
    <n v="2017"/>
    <n v="190000"/>
    <n v="3049.72"/>
    <n v="0.91575758121713846"/>
    <m/>
    <m/>
    <m/>
    <m/>
    <m/>
    <m/>
    <m/>
    <n v="0"/>
    <n v="0"/>
    <n v="0"/>
    <n v="0"/>
    <n v="0"/>
    <n v="0"/>
    <n v="0"/>
    <s v="No"/>
    <s v="No"/>
    <s v="No"/>
    <n v="0"/>
    <n v="0"/>
    <n v="400000"/>
    <s v="UNKNOWN"/>
    <n v="0"/>
    <n v="5"/>
    <s v="Potential Low Risk"/>
    <n v="0"/>
    <n v="0"/>
    <s v="No"/>
    <n v="0"/>
    <s v="No"/>
    <s v="Without Environmental Issues"/>
    <s v="No"/>
    <s v="None"/>
    <s v="3030 SEA MARSH RD"/>
    <s v="Fernandina Beach"/>
    <s v="Florida"/>
    <n v="32034"/>
    <s v="3030 SEA MARSH RD FERNANDINA BEACH FL 32034"/>
    <s v="L"/>
    <s v="Pass"/>
    <s v="No"/>
    <s v="FV&lt;$10K"/>
    <s v="N/A"/>
    <s v="No, &lt; $20K Lien"/>
    <s v="No, Lien &lt; $20K"/>
    <s v="N/A"/>
    <s v="No"/>
    <s v="No"/>
    <n v="0"/>
    <s v="No"/>
    <n v="182875"/>
    <n v="1"/>
    <n v="182875"/>
    <m/>
    <n v="0"/>
    <n v="0"/>
    <s v=""/>
    <e v="#N/A"/>
    <n v="182875"/>
    <s v="No"/>
    <s v="R"/>
    <s v="No"/>
    <s v="No"/>
    <n v="0.35"/>
    <n v="64006.249999999993"/>
    <n v="13321.08"/>
    <n v="50685.169999999991"/>
    <n v="7.2842542720437456E-2"/>
    <m/>
    <s v="No"/>
    <m/>
    <m/>
    <m/>
    <x v="0"/>
    <n v="2124"/>
    <n v="3330.27"/>
    <s v="Ok"/>
    <n v="0"/>
    <n v="0"/>
  </r>
  <r>
    <n v="2125"/>
    <s v="Nassau"/>
    <s v="01-6N-29-V040-3060-0000"/>
    <n v="3564.01"/>
    <n v="2017"/>
    <n v="3564.01"/>
    <n v="3564.01"/>
    <n v="0"/>
    <n v="3060"/>
    <s v="FERNANDINA BEACH"/>
    <s v="Florida"/>
    <n v="32034"/>
    <s v="3060 SEA MARSH RD"/>
    <s v="FERNANDINA BEACH FL 32034"/>
    <n v="-81.453478718537298"/>
    <n v="30.5565877401609"/>
    <s v="STEINEMANN GEOFFREY S"/>
    <n v="4"/>
    <s v="CONDOMINIA"/>
    <n v="1004"/>
    <s v="Condominium (Residential)"/>
    <n v="2017"/>
    <n v="200000"/>
    <n v="2017"/>
    <n v="200000"/>
    <n v="3265.84"/>
    <n v="0.91633861857851129"/>
    <s v="No"/>
    <s v="No"/>
    <m/>
    <m/>
    <m/>
    <m/>
    <m/>
    <s v="I"/>
    <s v="I"/>
    <s v="I"/>
    <s v="I"/>
    <n v="0"/>
    <n v="0"/>
    <n v="0"/>
    <s v="No"/>
    <s v="No"/>
    <s v="No"/>
    <n v="0"/>
    <n v="0"/>
    <n v="0"/>
    <n v="0"/>
    <n v="0"/>
    <n v="5"/>
    <s v="Potential Low Risk"/>
    <s v="High"/>
    <n v="1"/>
    <s v="No"/>
    <s v="No"/>
    <s v="No"/>
    <s v="Without Environmental Issues"/>
    <s v="No"/>
    <s v="None"/>
    <s v="3060 SEA MARSH RD"/>
    <s v="Fernandina Beach"/>
    <s v="Florida"/>
    <n v="32034"/>
    <s v="3060 SEA MARSH RD FERNANDINA BEACH FL 32034"/>
    <s v=""/>
    <s v="Pass"/>
    <s v="No"/>
    <s v="FV&lt;$10K"/>
    <s v="N/A"/>
    <s v="No, &lt; $20K Lien"/>
    <s v="No, Lien &lt; $20K"/>
    <s v="N/A"/>
    <s v="No"/>
    <s v="No"/>
    <n v="1"/>
    <s v="No"/>
    <n v="200000"/>
    <n v="1"/>
    <n v="200000"/>
    <m/>
    <n v="0"/>
    <n v="0"/>
    <s v=""/>
    <e v="#N/A"/>
    <n v="200000"/>
    <s v="No"/>
    <s v="R"/>
    <s v="No"/>
    <s v="No"/>
    <n v="0.35"/>
    <n v="70000"/>
    <n v="17820.050000000003"/>
    <n v="52179.95"/>
    <n v="8.910025000000002E-2"/>
    <m/>
    <s v="No"/>
    <m/>
    <m/>
    <m/>
    <x v="0"/>
    <n v="2125"/>
    <n v="3564.01"/>
    <s v="Ok"/>
    <n v="0"/>
    <n v="0"/>
  </r>
  <r>
    <n v="2126"/>
    <s v="Nassau"/>
    <s v="01-6N-29-V090-3211-0000"/>
    <n v="3497.28"/>
    <n v="2017"/>
    <n v="3497.28"/>
    <n v="3497.28"/>
    <n v="0"/>
    <n v="3211"/>
    <s v="FERNANDINA BEACH"/>
    <s v="Florida"/>
    <n v="32034"/>
    <s v="3211 SEA MARSH RD"/>
    <s v="FERNANDINA BEACH FL 32034"/>
    <n v="-81.453945255881806"/>
    <n v="30.5601655966524"/>
    <s v="STANWICH MORTGAGE LOAN TRUST"/>
    <n v="4"/>
    <s v="CONDOMINIA"/>
    <n v="1004"/>
    <s v="Condominium (Residential)"/>
    <n v="2017"/>
    <n v="196000"/>
    <n v="2017"/>
    <n v="196000"/>
    <n v="3204.15"/>
    <n v="0.91618343398298108"/>
    <m/>
    <m/>
    <m/>
    <s v="No"/>
    <m/>
    <m/>
    <m/>
    <s v="I"/>
    <n v="0"/>
    <n v="0"/>
    <n v="0"/>
    <n v="0"/>
    <n v="0"/>
    <n v="0"/>
    <s v="No"/>
    <s v="No"/>
    <s v="No"/>
    <n v="0"/>
    <n v="0"/>
    <n v="410000"/>
    <s v="UNKNOWN"/>
    <n v="0"/>
    <n v="0"/>
    <s v="Potential Low Risk"/>
    <s v="Moderate"/>
    <n v="0"/>
    <s v="No"/>
    <s v="No"/>
    <s v="No"/>
    <s v="Without Environmental Issues"/>
    <s v="No"/>
    <s v="None"/>
    <s v="3211 SEA MARSH RD"/>
    <s v="Fernandina Beach"/>
    <s v="Florida"/>
    <n v="32034"/>
    <s v="3211 SEA MARSH RD FERNANDINA BEACH FL 32034"/>
    <s v="L"/>
    <s v="Pass"/>
    <s v="No"/>
    <s v="FV&lt;$10K"/>
    <s v="N/A"/>
    <s v="No, &lt; $20K Lien"/>
    <s v="No, Lien &lt; $20K"/>
    <s v="N/A"/>
    <s v="No"/>
    <s v="No"/>
    <n v="0"/>
    <s v="No"/>
    <n v="196000"/>
    <n v="1"/>
    <n v="196000"/>
    <m/>
    <n v="0"/>
    <n v="0"/>
    <s v=""/>
    <e v="#N/A"/>
    <n v="196000"/>
    <s v="No"/>
    <s v="R"/>
    <s v="No"/>
    <s v="No"/>
    <n v="0.35"/>
    <n v="68600"/>
    <n v="13989.12"/>
    <n v="54610.879999999997"/>
    <n v="7.1373061224489803E-2"/>
    <m/>
    <s v="No"/>
    <m/>
    <m/>
    <m/>
    <x v="0"/>
    <n v="2126"/>
    <n v="3497.28"/>
    <s v="Ok"/>
    <n v="0"/>
    <n v="0"/>
  </r>
  <r>
    <n v="2127"/>
    <s v="Nassau"/>
    <s v="01-6N-29-V120-1324-0000"/>
    <n v="6289.53"/>
    <n v="2017"/>
    <e v="#N/A"/>
    <e v="#N/A"/>
    <e v="#N/A"/>
    <e v="#N/A"/>
    <e v="#N/A"/>
    <e v="#N/A"/>
    <e v="#N/A"/>
    <e v="#N/A"/>
    <e v="#N/A"/>
    <e v="#N/A"/>
    <e v="#N/A"/>
    <e v="#N/A"/>
    <n v="4"/>
    <s v="CONDOMINIA"/>
    <e v="#N/A"/>
    <e v="#N/A"/>
    <n v="2017"/>
    <n v="360000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360000"/>
    <n v="1"/>
    <n v="360000"/>
    <m/>
    <e v="#N/A"/>
    <e v="#N/A"/>
    <s v=""/>
    <e v="#N/A"/>
    <n v="360000"/>
    <s v="No"/>
    <s v="R"/>
    <s v="No"/>
    <s v="No"/>
    <n v="0.35"/>
    <n v="125999.99999999999"/>
    <e v="#N/A"/>
    <e v="#N/A"/>
    <e v="#N/A"/>
    <m/>
    <e v="#N/A"/>
    <m/>
    <m/>
    <m/>
    <x v="5"/>
    <n v="2127"/>
    <n v="6289.53"/>
    <e v="#N/A"/>
    <e v="#N/A"/>
    <e v="#N/A"/>
  </r>
  <r>
    <n v="2128"/>
    <s v="Nassau"/>
    <s v="01-6N-29-V14A-1016-0000"/>
    <n v="8821.94"/>
    <n v="2017"/>
    <n v="8821.94"/>
    <n v="8821.94"/>
    <n v="0"/>
    <n v="1016"/>
    <s v="FERNANDINA BEACH"/>
    <s v="Florida"/>
    <n v="32034"/>
    <s v="1016 CAPTAINS COURT DR"/>
    <s v="FERNANDINA BEACH FL 32034"/>
    <n v="-81.443786874051298"/>
    <n v="30.5525675053402"/>
    <s v="MURRAY KEVIN E"/>
    <n v="4"/>
    <s v="CONDOMINIA"/>
    <n v="1004"/>
    <s v="Condominium (Residential)"/>
    <n v="2017"/>
    <n v="441650"/>
    <n v="2017"/>
    <n v="600000"/>
    <n v="8127.54"/>
    <n v="0.92128715452610188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1016 CAPTAINS COURT DR"/>
    <s v="Fernandina Beach"/>
    <s v="Florida"/>
    <n v="32034"/>
    <s v="1016 CAPTAINS COURT DR FERNANDINA BEACH FL 32034"/>
    <s v=""/>
    <s v="Pass"/>
    <s v="No"/>
    <s v="FV&lt;$10K"/>
    <s v="N/A"/>
    <s v="No, &lt; $20K Lien"/>
    <s v="No, Lien &lt; $20K"/>
    <s v="N/A"/>
    <s v="No"/>
    <s v="No"/>
    <n v="0"/>
    <s v="No"/>
    <n v="441650"/>
    <n v="1"/>
    <n v="441650"/>
    <m/>
    <n v="0"/>
    <n v="0"/>
    <s v=""/>
    <e v="#N/A"/>
    <n v="441650"/>
    <s v="No"/>
    <s v="R"/>
    <s v="No"/>
    <s v="No"/>
    <n v="0.35"/>
    <n v="154577.5"/>
    <n v="35287.760000000002"/>
    <n v="119289.73999999999"/>
    <n v="7.9899830182271037E-2"/>
    <m/>
    <s v="No"/>
    <m/>
    <m/>
    <m/>
    <x v="0"/>
    <n v="2128"/>
    <n v="8821.94"/>
    <s v="Ok"/>
    <n v="0"/>
    <n v="0"/>
  </r>
  <r>
    <n v="2129"/>
    <s v="Nassau"/>
    <s v="01-6N-29-V14A-1022-0000"/>
    <n v="8821.94"/>
    <n v="2017"/>
    <n v="8821.94"/>
    <n v="8821.94"/>
    <n v="0"/>
    <n v="1022"/>
    <s v="FERNANDINA BEACH"/>
    <s v="Florida"/>
    <n v="32034"/>
    <s v="1022 CAPTAINS COURT DR"/>
    <s v="FERNANDINA BEACH FL 32034"/>
    <n v="-81.443786874051298"/>
    <n v="30.5525675053402"/>
    <s v="ARENA PAMELA J"/>
    <n v="4"/>
    <s v="CONDOMINIA"/>
    <n v="1004"/>
    <s v="Condominium (Residential)"/>
    <n v="2017"/>
    <n v="441650"/>
    <n v="2017"/>
    <n v="600000"/>
    <n v="8127.54"/>
    <n v="0.92128715452610188"/>
    <s v="No"/>
    <s v="No"/>
    <m/>
    <m/>
    <m/>
    <m/>
    <m/>
    <s v="I"/>
    <s v="I"/>
    <s v="I"/>
    <s v="I"/>
    <n v="0"/>
    <n v="0"/>
    <n v="0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1022 CAPTAINS COURT DR"/>
    <s v="Fernandina Beach"/>
    <s v="Florida"/>
    <n v="32034"/>
    <s v="1022 CAPTAINS COURT DR FERNANDINA BEACH FL 32034"/>
    <s v=""/>
    <s v="Pass"/>
    <s v="No"/>
    <s v="FV&lt;$10K"/>
    <s v="N/A"/>
    <s v="No, &lt; $20K Lien"/>
    <s v="No, Lien &lt; $20K"/>
    <s v="N/A"/>
    <s v="No"/>
    <s v="No"/>
    <n v="1"/>
    <s v="No"/>
    <n v="441650"/>
    <n v="1"/>
    <n v="441650"/>
    <m/>
    <n v="0"/>
    <n v="0"/>
    <s v=""/>
    <e v="#N/A"/>
    <n v="441650"/>
    <s v="No"/>
    <s v="R"/>
    <s v="No"/>
    <s v="No"/>
    <n v="0.35"/>
    <n v="154577.5"/>
    <n v="44109.700000000004"/>
    <n v="110467.79999999999"/>
    <n v="9.9874787727838796E-2"/>
    <m/>
    <s v="No"/>
    <m/>
    <m/>
    <m/>
    <x v="0"/>
    <n v="2129"/>
    <n v="8821.94"/>
    <s v="Ok"/>
    <n v="0"/>
    <n v="0"/>
  </r>
  <r>
    <n v="2130"/>
    <s v="Nassau"/>
    <s v="01-6N-29-V14B-1161-0000"/>
    <n v="3877.14"/>
    <n v="2017"/>
    <e v="#N/A"/>
    <e v="#N/A"/>
    <e v="#N/A"/>
    <e v="#N/A"/>
    <e v="#N/A"/>
    <e v="#N/A"/>
    <e v="#N/A"/>
    <e v="#N/A"/>
    <e v="#N/A"/>
    <e v="#N/A"/>
    <e v="#N/A"/>
    <e v="#N/A"/>
    <n v="4"/>
    <s v="CONDOMINIA"/>
    <e v="#N/A"/>
    <e v="#N/A"/>
    <n v="2017"/>
    <n v="216000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216000"/>
    <n v="1"/>
    <n v="216000"/>
    <m/>
    <e v="#N/A"/>
    <e v="#N/A"/>
    <s v=""/>
    <e v="#N/A"/>
    <n v="216000"/>
    <s v="No"/>
    <s v="R"/>
    <s v="No"/>
    <s v="No"/>
    <n v="0.35"/>
    <n v="75600"/>
    <e v="#N/A"/>
    <e v="#N/A"/>
    <e v="#N/A"/>
    <m/>
    <e v="#N/A"/>
    <m/>
    <m/>
    <m/>
    <x v="5"/>
    <n v="2130"/>
    <n v="3877.14"/>
    <e v="#N/A"/>
    <e v="#N/A"/>
    <e v="#N/A"/>
  </r>
  <r>
    <n v="2131"/>
    <s v="Nassau"/>
    <s v="01-6N-29-V160-2109-0000"/>
    <n v="3078.07"/>
    <n v="2017"/>
    <n v="3078.07"/>
    <n v="3078.07"/>
    <n v="0"/>
    <n v="2109"/>
    <s v="FERNANDINA BEACH"/>
    <s v="Florida"/>
    <n v="32034"/>
    <s v="2109 BEACH WOOD RD"/>
    <s v="FERNANDINA BEACH FL 32034"/>
    <n v="-81.445505828679103"/>
    <n v="30.558871480923099"/>
    <s v="JARDINE WALTER B"/>
    <n v="4"/>
    <s v="CONDOMINIA"/>
    <n v="1004"/>
    <s v="Condominium (Residential)"/>
    <n v="2017"/>
    <n v="170000"/>
    <n v="2017"/>
    <n v="170000"/>
    <n v="2816.52"/>
    <n v="0.91502792334157435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2109 BEACH WOOD RD"/>
    <s v="Fernandina Beach"/>
    <s v="Florida"/>
    <n v="32034"/>
    <s v="2109 BEACH WOOD RD FERNANDINA BEACH FL 32034"/>
    <s v=""/>
    <s v="Pass"/>
    <s v="No"/>
    <s v="FV&lt;$10K"/>
    <s v="N/A"/>
    <s v="No, &lt; $20K Lien"/>
    <s v="No, Lien &lt; $20K"/>
    <s v="N/A"/>
    <s v="No"/>
    <s v="No"/>
    <n v="0"/>
    <s v="No"/>
    <n v="170000"/>
    <n v="1"/>
    <n v="170000"/>
    <m/>
    <n v="0"/>
    <n v="0"/>
    <s v=""/>
    <e v="#N/A"/>
    <n v="170000"/>
    <s v="No"/>
    <s v="R"/>
    <s v="No"/>
    <s v="No"/>
    <n v="0.35"/>
    <n v="59499.999999999993"/>
    <n v="12312.28"/>
    <n v="47187.719999999994"/>
    <n v="7.2425176470588243E-2"/>
    <m/>
    <s v="No"/>
    <m/>
    <m/>
    <m/>
    <x v="0"/>
    <n v="2131"/>
    <n v="3078.07"/>
    <s v="Ok"/>
    <n v="0"/>
    <n v="0"/>
  </r>
  <r>
    <n v="2132"/>
    <s v="Nassau"/>
    <s v="01-6N-29-V17A-0277-0000"/>
    <n v="2145.9899999999998"/>
    <n v="2017"/>
    <n v="2145.9899999999998"/>
    <n v="2145.9899999999998"/>
    <n v="0"/>
    <n v="317"/>
    <s v="FERNANDINA BEACH"/>
    <s v="Florida"/>
    <n v="32034"/>
    <s v="317 SANDCASTLES CT"/>
    <s v="FERNANDINA BEACH FL 32034"/>
    <n v="-81.443547659379604"/>
    <n v="30.557924482425701"/>
    <s v="CHOW WILLIAM H"/>
    <n v="4"/>
    <s v="CONDOMINIA"/>
    <n v="1004"/>
    <s v="Condominium (Residential)"/>
    <n v="2017"/>
    <n v="238050"/>
    <n v="2017"/>
    <n v="238050"/>
    <n v="3896.94"/>
    <n v="1.8159171291571725"/>
    <m/>
    <s v="No"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317 SANDCASTLES CT"/>
    <s v="Fernandina Beach"/>
    <s v="Florida"/>
    <n v="32034"/>
    <s v="317 SANDCASTLES CT FERNANDINA BEACH FL 32034"/>
    <s v=""/>
    <s v="Pass"/>
    <s v="No"/>
    <s v="FV&lt;$10K"/>
    <s v="N/A"/>
    <s v="No, &lt; $20K Lien"/>
    <s v="No, Lien &lt; $20K"/>
    <s v="N/A"/>
    <s v="No"/>
    <s v="No"/>
    <n v="0"/>
    <s v="No"/>
    <n v="238050"/>
    <n v="1"/>
    <n v="238050"/>
    <m/>
    <n v="0"/>
    <n v="0"/>
    <s v=""/>
    <e v="#N/A"/>
    <n v="238050"/>
    <s v="No"/>
    <s v="R"/>
    <s v="No"/>
    <s v="No"/>
    <n v="0.35"/>
    <n v="83317.5"/>
    <n v="13836.81"/>
    <n v="69480.69"/>
    <n v="5.8125645872715813E-2"/>
    <m/>
    <s v="No"/>
    <m/>
    <m/>
    <m/>
    <x v="0"/>
    <n v="2132"/>
    <n v="2145.9899999999998"/>
    <s v="Ok"/>
    <n v="0"/>
    <n v="0"/>
  </r>
  <r>
    <n v="2133"/>
    <s v="Nassau"/>
    <s v="02-6N-29-DCCO-0001-0210"/>
    <n v="88.66"/>
    <n v="2017"/>
    <n v="88.66"/>
    <n v="88.66"/>
    <n v="0"/>
    <m/>
    <s v="FERNANDINA BEACH"/>
    <s v="Florida"/>
    <n v="32034"/>
    <s v="BEACH WALKER RD"/>
    <s v="FERNANDINA BEACH FL 32034"/>
    <n v="-81.441035138110806"/>
    <n v="30.542865956037801"/>
    <s v="AMELIA ISLAND HOLDING COMPANY"/>
    <n v="0"/>
    <s v="VACANT RESIDENTIAL"/>
    <n v="8001"/>
    <s v="Residential-Vacant Land"/>
    <n v="2017"/>
    <n v="3200"/>
    <n v="2017"/>
    <n v="3200"/>
    <n v="52.39"/>
    <n v="0.59090909090909094"/>
    <s v="No"/>
    <s v="No"/>
    <s v="No"/>
    <m/>
    <m/>
    <m/>
    <m/>
    <s v="I"/>
    <s v="I"/>
    <s v="I"/>
    <n v="0"/>
    <n v="0"/>
    <n v="0"/>
    <n v="0"/>
    <s v="No"/>
    <s v="No"/>
    <s v="No"/>
    <n v="0"/>
    <n v="0"/>
    <n v="0"/>
    <n v="0"/>
    <n v="0"/>
    <n v="0"/>
    <s v="Potential Low Risk"/>
    <s v="Minimal"/>
    <n v="3"/>
    <s v="No"/>
    <s v="No"/>
    <s v="No"/>
    <s v="Without Environmental Issues"/>
    <s v="No"/>
    <s v="None"/>
    <s v="BEACH WALKER RD"/>
    <s v="Fernandina Beach"/>
    <s v="Florida"/>
    <n v="32034"/>
    <s v="BEACH WALKER RD FERNANDINA BEACH FL 32034"/>
    <s v=""/>
    <s v="Lien&lt;$150"/>
    <s v="No"/>
    <s v="FV&lt;$10K"/>
    <s v="N/A"/>
    <s v="No, &lt; $20K Lien"/>
    <s v="No, Lien &lt; $20K"/>
    <s v="N/A"/>
    <s v="No"/>
    <s v="No"/>
    <n v="3"/>
    <s v="No"/>
    <n v="3200"/>
    <n v="1"/>
    <n v="3200"/>
    <m/>
    <n v="0"/>
    <n v="0"/>
    <s v=""/>
    <e v="#N/A"/>
    <n v="3200"/>
    <s v="No"/>
    <s v="V"/>
    <s v="Yes"/>
    <s v="No"/>
    <n v="0"/>
    <n v="0"/>
    <n v="620.62"/>
    <n v="-620.62"/>
    <n v="0.19394375"/>
    <m/>
    <s v="No"/>
    <m/>
    <m/>
    <m/>
    <x v="2"/>
    <n v="2133"/>
    <n v="88.66"/>
    <s v="Ok"/>
    <n v="0"/>
    <n v="0"/>
  </r>
  <r>
    <n v="2134"/>
    <s v="Nassau"/>
    <s v="02-6N-29-V003-1602-0000"/>
    <n v="6725.11"/>
    <n v="2017"/>
    <n v="6725.11"/>
    <n v="6725.11"/>
    <n v="0"/>
    <n v="1602"/>
    <s v="FERNANDINA BEACH"/>
    <s v="Florida"/>
    <n v="32034"/>
    <s v="1602 SEA DUNES PL"/>
    <s v="FERNANDINA BEACH FL 32034"/>
    <n v="-81.441671901925005"/>
    <n v="30.543129496442599"/>
    <s v="LEARSY FLORENCE LEE"/>
    <n v="4"/>
    <s v="CONDOMINIA"/>
    <n v="1004"/>
    <s v="Condominium (Residential)"/>
    <n v="2017"/>
    <n v="386000"/>
    <n v="2017"/>
    <n v="386000"/>
    <n v="6188.73"/>
    <n v="0.92024219678191133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1602 SEA DUNES PL"/>
    <s v="Fernandina Beach"/>
    <s v="Florida"/>
    <n v="32034"/>
    <s v="1602 SEA DUNES PL FERNANDINA BEACH FL 32034"/>
    <s v=""/>
    <s v="Pass"/>
    <s v="No"/>
    <s v="FV&lt;$10K"/>
    <s v="N/A"/>
    <s v="No, &lt; $20K Lien"/>
    <s v="No, Lien &lt; $20K"/>
    <s v="N/A"/>
    <s v="No"/>
    <s v="No"/>
    <n v="0"/>
    <s v="No"/>
    <n v="386000"/>
    <n v="1"/>
    <n v="386000"/>
    <m/>
    <n v="0"/>
    <n v="0"/>
    <s v=""/>
    <e v="#N/A"/>
    <n v="386000"/>
    <s v="No"/>
    <s v="R"/>
    <s v="No"/>
    <s v="No"/>
    <n v="0.35"/>
    <n v="135100"/>
    <n v="26900.44"/>
    <n v="108199.56"/>
    <n v="6.9690259067357513E-2"/>
    <m/>
    <s v="No"/>
    <m/>
    <m/>
    <m/>
    <x v="0"/>
    <n v="2134"/>
    <n v="6725.11"/>
    <s v="Ok"/>
    <n v="0"/>
    <n v="0"/>
  </r>
  <r>
    <n v="2135"/>
    <s v="Nassau"/>
    <s v="00-00-30-0080-0001-0000"/>
    <n v="618.5"/>
    <n v="2017"/>
    <n v="618.5"/>
    <n v="618.5"/>
    <n v="0"/>
    <n v="116"/>
    <s v="FERNANDINA BEACH"/>
    <s v="Florida"/>
    <n v="32034"/>
    <s v="116 BONNIEVIEW RD"/>
    <s v="FERNANDINA BEACH FL 32034"/>
    <n v="-81.4698056962782"/>
    <n v="30.635839850939799"/>
    <s v="METTS DIANA"/>
    <n v="2"/>
    <s v="MOBILE HOMES"/>
    <n v="1006"/>
    <s v="Mobile home"/>
    <n v="2017"/>
    <n v="73876"/>
    <n v="2017"/>
    <n v="91585"/>
    <n v="542.29999999999995"/>
    <n v="0.87679870654810022"/>
    <s v="No"/>
    <s v="No"/>
    <s v="No"/>
    <s v="No"/>
    <m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High"/>
    <n v="0"/>
    <s v="Yes"/>
    <s v="No"/>
    <s v="No"/>
    <s v="Without Environmental Issues"/>
    <s v="No"/>
    <s v="None"/>
    <s v="116 BONNIEVIEW RD"/>
    <s v="Fernandina Beach"/>
    <s v="Florida"/>
    <n v="32034"/>
    <s v="116 BONNIEVIEW RD FERNANDINA BEACH FL 32034"/>
    <s v=""/>
    <s v="Pass"/>
    <s v="No"/>
    <s v="FV&lt;$10K"/>
    <s v="N/A"/>
    <s v="No, &lt; $20K Lien"/>
    <s v="No, Lien &lt; $20K"/>
    <s v="N/A"/>
    <s v="No"/>
    <s v="No"/>
    <n v="0"/>
    <s v="No"/>
    <n v="73876"/>
    <n v="1"/>
    <n v="73876"/>
    <m/>
    <n v="0"/>
    <n v="0"/>
    <s v=""/>
    <e v="#N/A"/>
    <n v="73876"/>
    <s v="No"/>
    <s v="R"/>
    <s v="No"/>
    <s v="Yes"/>
    <n v="0.67"/>
    <n v="49496.920000000006"/>
    <n v="2474"/>
    <n v="47022.920000000006"/>
    <n v="3.3488548378363743E-2"/>
    <m/>
    <s v="No"/>
    <m/>
    <m/>
    <m/>
    <x v="0"/>
    <n v="2135"/>
    <n v="618.5"/>
    <s v="Ok"/>
    <n v="0"/>
    <n v="0"/>
  </r>
  <r>
    <n v="2136"/>
    <s v="Nassau"/>
    <s v="00-00-30-0087-0001-00C0"/>
    <n v="4449.28"/>
    <n v="2017"/>
    <n v="4449.28"/>
    <n v="4449.28"/>
    <n v="0"/>
    <n v="8030"/>
    <s v="FERNANDINA BEACH"/>
    <s v="Florida"/>
    <n v="32034"/>
    <s v="8030 FIRST COAST HWY 1-C"/>
    <s v="FERNANDINA BEACH FL 32034"/>
    <n v="-81.440057870738201"/>
    <n v="30.5382299799973"/>
    <s v="MARTIN ROBERT B"/>
    <n v="4"/>
    <s v="CONDOMINIA"/>
    <n v="1004"/>
    <s v="Condominium (Residential)"/>
    <n v="2017"/>
    <n v="284344"/>
    <n v="2017"/>
    <n v="630000"/>
    <n v="4084.4"/>
    <n v="0.91799122554660539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n v="0"/>
    <s v="No"/>
    <s v="Without Environmental Issues"/>
    <s v="No"/>
    <s v="None"/>
    <s v="8030 FIRST COAST HWY 1-C"/>
    <s v="Fernandina Beach"/>
    <s v="Florida"/>
    <n v="32034"/>
    <s v="8030 FIRST COAST HWY 1-C FERNANDINA BEACH FL 32034"/>
    <s v=""/>
    <s v="Pass"/>
    <s v="No"/>
    <s v="FV&lt;$10K"/>
    <s v="N/A"/>
    <s v="No, &lt; $20K Lien"/>
    <s v="No, Lien &lt; $20K"/>
    <s v="N/A"/>
    <s v="No"/>
    <s v="No"/>
    <n v="0"/>
    <s v="No"/>
    <n v="284344"/>
    <n v="1"/>
    <n v="284344"/>
    <m/>
    <n v="0"/>
    <n v="0"/>
    <s v=""/>
    <e v="#N/A"/>
    <n v="284344"/>
    <s v="No"/>
    <s v="R"/>
    <s v="No"/>
    <s v="Yes"/>
    <n v="0.67"/>
    <n v="190510.48"/>
    <n v="17797.12"/>
    <n v="172713.36000000002"/>
    <n v="6.2590102129814584E-2"/>
    <m/>
    <s v="No"/>
    <m/>
    <m/>
    <m/>
    <x v="0"/>
    <n v="2136"/>
    <n v="4449.28"/>
    <s v="Ok"/>
    <n v="0"/>
    <n v="0"/>
  </r>
  <r>
    <n v="2137"/>
    <s v="Nassau"/>
    <s v="00-00-30-0090-000A-1130"/>
    <n v="4659.2299999999996"/>
    <n v="2017"/>
    <n v="4659.2299999999996"/>
    <n v="4659.2299999999996"/>
    <n v="0"/>
    <n v="4800"/>
    <s v="FERNANDINA BEACH"/>
    <s v="Florida"/>
    <n v="32034"/>
    <s v="4800 AMELIA ISLAND PKWY A-113"/>
    <s v="FERNANDINA BEACH FL 32034"/>
    <n v="-81.444595562272298"/>
    <n v="30.590057059175301"/>
    <s v="COOK KATHLEEN HATCHER"/>
    <n v="4"/>
    <s v="CONDOMINIA"/>
    <n v="1004"/>
    <s v="Condominium (Residential)"/>
    <n v="2017"/>
    <n v="278000"/>
    <n v="2017"/>
    <n v="278000"/>
    <n v="4278.53"/>
    <n v="0.91829121979382866"/>
    <m/>
    <m/>
    <m/>
    <s v="No"/>
    <m/>
    <m/>
    <m/>
    <s v="I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4800 AMELIA ISLAND PKWY A-113"/>
    <s v="Fernandina Beach"/>
    <s v="Florida"/>
    <n v="32034"/>
    <s v="4800 AMELIA ISLAND PKWY A-113 FERNANDINA BEACH FL 32034"/>
    <s v=""/>
    <s v="Pass"/>
    <s v="No"/>
    <s v="FV&lt;$10K"/>
    <s v="N/A"/>
    <s v="No, &lt; $20K Lien"/>
    <s v="No, Lien &lt; $20K"/>
    <s v="N/A"/>
    <s v="No"/>
    <s v="No"/>
    <n v="0"/>
    <s v="No"/>
    <n v="278000"/>
    <n v="1"/>
    <n v="278000"/>
    <m/>
    <n v="0"/>
    <n v="0"/>
    <s v=""/>
    <e v="#N/A"/>
    <n v="278000"/>
    <s v="No"/>
    <s v="R"/>
    <s v="No"/>
    <s v="No"/>
    <n v="0.35"/>
    <n v="97300"/>
    <n v="18636.919999999998"/>
    <n v="78663.08"/>
    <n v="6.7039280575539567E-2"/>
    <m/>
    <s v="No"/>
    <m/>
    <m/>
    <m/>
    <x v="0"/>
    <n v="2137"/>
    <n v="4659.2299999999996"/>
    <s v="Ok"/>
    <n v="0"/>
    <n v="0"/>
  </r>
  <r>
    <n v="2138"/>
    <s v="Nassau"/>
    <s v="00-00-30-0090-000A-1140"/>
    <n v="3712.9"/>
    <n v="2017"/>
    <n v="3712.9"/>
    <n v="3712.9"/>
    <n v="0"/>
    <n v="4800"/>
    <s v="FERNANDINA BEACH"/>
    <s v="Florida"/>
    <n v="32034"/>
    <s v="4800 AMELIA ISLAND PKWY A-114"/>
    <s v="FERNANDINA BEACH FL 32034"/>
    <n v="-81.444595562272298"/>
    <n v="30.590057059175301"/>
    <s v="COOK KATHLEEN HATCHER"/>
    <n v="4"/>
    <s v="CONDOMINIA"/>
    <n v="1004"/>
    <s v="Condominium (Residential)"/>
    <n v="2017"/>
    <n v="214500"/>
    <n v="2017"/>
    <n v="230000"/>
    <n v="3403.51"/>
    <n v="0.91667160440625928"/>
    <m/>
    <m/>
    <m/>
    <s v="No"/>
    <m/>
    <s v="No"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4800 AMELIA ISLAND PKWY A-114"/>
    <s v="Fernandina Beach"/>
    <s v="Florida"/>
    <n v="32034"/>
    <s v="4800 AMELIA ISLAND PKWY A-114 FERNANDINA BEACH FL 32034"/>
    <s v=""/>
    <s v="Pass"/>
    <s v="No"/>
    <s v="FV&lt;$10K"/>
    <s v="N/A"/>
    <s v="No, &lt; $20K Lien"/>
    <s v="No, Lien &lt; $20K"/>
    <s v="N/A"/>
    <s v="No"/>
    <s v="No"/>
    <n v="0"/>
    <s v="No"/>
    <n v="214500"/>
    <n v="1"/>
    <n v="214500"/>
    <m/>
    <n v="0"/>
    <n v="0"/>
    <s v=""/>
    <e v="#N/A"/>
    <n v="214500"/>
    <s v="No"/>
    <s v="R"/>
    <s v="No"/>
    <s v="No"/>
    <n v="0.35"/>
    <n v="75075"/>
    <n v="14851.6"/>
    <n v="60223.4"/>
    <n v="6.9238228438228439E-2"/>
    <m/>
    <s v="No"/>
    <m/>
    <m/>
    <m/>
    <x v="0"/>
    <n v="2138"/>
    <n v="3712.9"/>
    <s v="Ok"/>
    <n v="0"/>
    <n v="0"/>
  </r>
  <r>
    <n v="2139"/>
    <s v="Nassau"/>
    <s v="00-00-30-010A-0002-0130"/>
    <n v="6081.53"/>
    <n v="2017"/>
    <n v="6081.53"/>
    <n v="6081.53"/>
    <n v="0"/>
    <n v="5472"/>
    <s v="FERNANDINA BEACH"/>
    <s v="Florida"/>
    <n v="32034"/>
    <s v="5472 GREGG ST"/>
    <s v="FERNANDINA BEACH FL 32034"/>
    <n v="-81.444007757455296"/>
    <n v="30.574436151399201"/>
    <s v="FLUKER N  E"/>
    <n v="1"/>
    <s v="SINGLE FAMILY"/>
    <n v="1001"/>
    <s v="Single Family Residential"/>
    <n v="2017"/>
    <n v="336178"/>
    <n v="2017"/>
    <n v="399794"/>
    <n v="5593.65"/>
    <n v="0.91977676670180031"/>
    <m/>
    <s v="No"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5472 GREGG ST"/>
    <s v="Fernandina Beach"/>
    <s v="Florida"/>
    <n v="32034"/>
    <s v="5472 GREGG ST FERNANDINA BEACH FL 32034"/>
    <s v=""/>
    <s v="Pass"/>
    <s v="No"/>
    <s v="FV&lt;$10K"/>
    <s v="N/A"/>
    <s v="No, &lt; $20K Lien"/>
    <s v="No, Lien &lt; $20K"/>
    <s v="N/A"/>
    <s v="No"/>
    <s v="No"/>
    <n v="0"/>
    <s v="No"/>
    <n v="336178"/>
    <n v="1"/>
    <n v="336178"/>
    <m/>
    <n v="0"/>
    <n v="0"/>
    <s v=""/>
    <e v="#N/A"/>
    <n v="336178"/>
    <s v="No"/>
    <s v="S"/>
    <s v="No"/>
    <s v="No"/>
    <n v="0.35"/>
    <n v="117662.29999999999"/>
    <n v="24326.12"/>
    <n v="93336.18"/>
    <n v="7.2360832654129653E-2"/>
    <m/>
    <s v="No"/>
    <m/>
    <m/>
    <m/>
    <x v="0"/>
    <n v="2139"/>
    <n v="6081.53"/>
    <s v="Ok"/>
    <n v="0"/>
    <n v="0"/>
  </r>
  <r>
    <n v="2140"/>
    <s v="Nassau"/>
    <s v="00-00-30-010A-0003-0182"/>
    <n v="1402.6"/>
    <n v="2017"/>
    <n v="1402.6"/>
    <n v="1402.6"/>
    <n v="0"/>
    <n v="5487"/>
    <s v="FERNANDINA BEACH"/>
    <s v="Florida"/>
    <n v="32034"/>
    <s v="5487 GREGG ST"/>
    <s v="FERNANDINA BEACH FL 32034"/>
    <n v="-81.444455919864396"/>
    <n v="30.574117552364299"/>
    <s v="WILLIAMS PEARL"/>
    <n v="11"/>
    <s v="STORES, ONE STORY"/>
    <n v="2000"/>
    <s v="Commercial (General)"/>
    <n v="2017"/>
    <n v="76233"/>
    <n v="2017"/>
    <n v="90488"/>
    <n v="1267.31"/>
    <n v="0.90354341936403826"/>
    <s v="No"/>
    <s v="No"/>
    <s v="No"/>
    <m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5487 GREGG ST"/>
    <s v="Fernandina Beach"/>
    <s v="Florida"/>
    <n v="32034"/>
    <s v="5487 GREGG ST FERNANDINA BEACH FL 32034"/>
    <s v=""/>
    <s v="Pass"/>
    <s v="No"/>
    <s v="FV&lt;$10K"/>
    <s v="N/A"/>
    <s v="No, &lt; $20K Lien"/>
    <s v="No, Lien &lt; $20K"/>
    <s v="N/A"/>
    <s v="No"/>
    <s v="No"/>
    <n v="1"/>
    <s v="No"/>
    <n v="76233"/>
    <n v="1"/>
    <n v="76233"/>
    <m/>
    <n v="0"/>
    <n v="0"/>
    <s v=""/>
    <e v="#N/A"/>
    <n v="76233"/>
    <s v="No"/>
    <s v="C"/>
    <s v="No"/>
    <s v="No"/>
    <n v="0.3"/>
    <n v="22869.899999999998"/>
    <n v="7013"/>
    <n v="15856.899999999998"/>
    <n v="9.1994280692088731E-2"/>
    <m/>
    <s v="No"/>
    <m/>
    <m/>
    <m/>
    <x v="0"/>
    <n v="2140"/>
    <n v="1402.6"/>
    <s v="Ok"/>
    <n v="0"/>
    <n v="0"/>
  </r>
  <r>
    <n v="2141"/>
    <s v="Nassau"/>
    <s v="00-00-30-010A-0004-0250"/>
    <n v="3127.68"/>
    <n v="2017"/>
    <n v="3127.68"/>
    <n v="3127.68"/>
    <n v="0"/>
    <n v="5443"/>
    <s v="FERNANDINA BEACH"/>
    <s v="Florida"/>
    <n v="32034"/>
    <s v="5443 GREGG ST"/>
    <s v="FERNANDINA BEACH FL 32034"/>
    <n v="-81.444553483795801"/>
    <n v="30.5752225060691"/>
    <s v="WILLIAMS PEARL H"/>
    <n v="1"/>
    <s v="SINGLE FAMILY"/>
    <n v="1001"/>
    <s v="Single Family Residential"/>
    <n v="2017"/>
    <n v="185986"/>
    <n v="2017"/>
    <n v="185986"/>
    <n v="2862.4"/>
    <n v="0.9151831389400451"/>
    <s v="No"/>
    <s v="No"/>
    <s v="No"/>
    <m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5443 GREGG ST"/>
    <s v="Fernandina Beach"/>
    <s v="Florida"/>
    <n v="32034"/>
    <s v="5443 GREGG ST FERNANDINA BEACH FL 32034"/>
    <s v=""/>
    <s v="Pass"/>
    <s v="No"/>
    <s v="FV&lt;$10K"/>
    <s v="N/A"/>
    <s v="No, &lt; $20K Lien"/>
    <s v="No, Lien &lt; $20K"/>
    <s v="N/A"/>
    <s v="No"/>
    <s v="No"/>
    <n v="1"/>
    <s v="No"/>
    <n v="185986"/>
    <n v="1"/>
    <n v="185986"/>
    <m/>
    <n v="0"/>
    <n v="0"/>
    <s v=""/>
    <e v="#N/A"/>
    <n v="185986"/>
    <s v="No"/>
    <s v="S"/>
    <s v="No"/>
    <s v="No"/>
    <n v="0.35"/>
    <n v="65095.1"/>
    <n v="15638.4"/>
    <n v="49456.7"/>
    <n v="8.4083748239114769E-2"/>
    <m/>
    <s v="No"/>
    <m/>
    <m/>
    <m/>
    <x v="0"/>
    <n v="2141"/>
    <n v="3127.68"/>
    <s v="Ok"/>
    <n v="0"/>
    <n v="0"/>
  </r>
  <r>
    <n v="2142"/>
    <s v="Nassau"/>
    <s v="00-00-30-010A-0007-0500"/>
    <n v="2767.24"/>
    <n v="2017"/>
    <n v="2767.24"/>
    <n v="2767.24"/>
    <n v="0"/>
    <n v="1827"/>
    <s v="FERNANDINA BEACH"/>
    <s v="Florida"/>
    <n v="32034"/>
    <s v="1827 LEWIS ST"/>
    <s v="FERNANDINA BEACH FL 32034"/>
    <n v="-81.4455664133433"/>
    <n v="30.573936501772799"/>
    <s v="C M BROOKS L L C"/>
    <n v="1"/>
    <s v="SINGLE FAMILY"/>
    <n v="1001"/>
    <s v="Single Family Residential"/>
    <n v="2017"/>
    <n v="160271"/>
    <n v="2017"/>
    <n v="169740"/>
    <n v="2529.12"/>
    <n v="0.91395036209363845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1827 LEWIS ST"/>
    <s v="Fernandina Beach"/>
    <s v="Florida"/>
    <n v="32034"/>
    <s v="1827 LEWIS ST FERNANDINA BEACH FL 32034"/>
    <s v=""/>
    <s v="Pass"/>
    <s v="No"/>
    <s v="FV&lt;$10K"/>
    <s v="N/A"/>
    <s v="No, &lt; $20K Lien"/>
    <s v="No, Lien &lt; $20K"/>
    <s v="N/A"/>
    <s v="No"/>
    <s v="No"/>
    <n v="0"/>
    <s v="No"/>
    <n v="160271"/>
    <n v="1"/>
    <n v="160271"/>
    <m/>
    <n v="0"/>
    <n v="0"/>
    <s v=""/>
    <e v="#N/A"/>
    <n v="160271"/>
    <s v="No"/>
    <s v="S"/>
    <s v="No"/>
    <s v="No"/>
    <n v="0.35"/>
    <n v="56094.85"/>
    <n v="11068.96"/>
    <n v="45025.89"/>
    <n v="6.9064022811363243E-2"/>
    <m/>
    <s v="No"/>
    <m/>
    <m/>
    <m/>
    <x v="0"/>
    <n v="2142"/>
    <n v="2767.24"/>
    <s v="Ok"/>
    <n v="0"/>
    <n v="0"/>
  </r>
  <r>
    <n v="2143"/>
    <s v="Nassau"/>
    <s v="00-00-30-010A-0007-0550"/>
    <n v="1862.92"/>
    <n v="2017"/>
    <n v="1862.92"/>
    <n v="1862.92"/>
    <n v="0"/>
    <m/>
    <s v="FERNANDINA BEACH"/>
    <s v="Florida"/>
    <n v="32034"/>
    <s v="WALDRON ST"/>
    <s v="FERNANDINA BEACH FL 32034"/>
    <n v="-81.445502888172797"/>
    <n v="30.574680463815501"/>
    <s v="EMORY EUGENE K"/>
    <n v="0"/>
    <s v="VACANT RESIDENTIAL"/>
    <n v="8001"/>
    <s v="Residential-Vacant Land"/>
    <n v="2017"/>
    <n v="110000"/>
    <n v="2017"/>
    <n v="110000"/>
    <n v="1692.94"/>
    <n v="0.90875614626500334"/>
    <s v="No"/>
    <m/>
    <s v="No"/>
    <s v="No"/>
    <s v="No"/>
    <m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n v="0"/>
    <n v="1"/>
    <s v="No"/>
    <s v="Yes"/>
    <s v="No"/>
    <s v="Without Environmental Issues"/>
    <s v="No"/>
    <s v="None"/>
    <s v="WALDRON ST"/>
    <s v="Fernandina Beach"/>
    <s v="Florida"/>
    <n v="32034"/>
    <s v="WALDRON ST FERNANDINA BEACH FL 32034"/>
    <s v=""/>
    <s v="Pass"/>
    <s v="Yes"/>
    <s v="FV&lt;$10K"/>
    <s v="N/A"/>
    <s v="No, &lt; $20K Lien"/>
    <s v="No, Lien &lt; $20K"/>
    <s v="N/A"/>
    <s v="No"/>
    <s v="No"/>
    <n v="1"/>
    <s v="No"/>
    <n v="110000"/>
    <n v="1"/>
    <n v="110000"/>
    <m/>
    <n v="0"/>
    <n v="0"/>
    <s v=""/>
    <e v="#N/A"/>
    <n v="110000"/>
    <s v="No"/>
    <s v="V"/>
    <s v="Yes"/>
    <s v="No"/>
    <n v="0"/>
    <n v="0"/>
    <n v="9314.6"/>
    <n v="-9314.6"/>
    <n v="8.4678181818181819E-2"/>
    <m/>
    <s v="No"/>
    <m/>
    <m/>
    <m/>
    <x v="1"/>
    <n v="2143"/>
    <n v="1862.92"/>
    <s v="Ok"/>
    <n v="0"/>
    <n v="0"/>
  </r>
  <r>
    <n v="2144"/>
    <s v="Nassau"/>
    <s v="00-00-30-010B-0011-0050"/>
    <n v="807.18"/>
    <n v="2017"/>
    <e v="#N/A"/>
    <e v="#N/A"/>
    <e v="#N/A"/>
    <e v="#N/A"/>
    <e v="#N/A"/>
    <e v="#N/A"/>
    <e v="#N/A"/>
    <e v="#N/A"/>
    <e v="#N/A"/>
    <e v="#N/A"/>
    <e v="#N/A"/>
    <e v="#N/A"/>
    <n v="0"/>
    <s v="VACANT RESIDENTIAL"/>
    <e v="#N/A"/>
    <e v="#N/A"/>
    <n v="2017"/>
    <n v="44000"/>
    <e v="#N/A"/>
    <e v="#N/A"/>
    <e v="#N/A"/>
    <n v="0"/>
    <m/>
    <m/>
    <s v="No"/>
    <s v="No"/>
    <m/>
    <s v="No"/>
    <s v="No"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44000"/>
    <n v="1"/>
    <n v="44000"/>
    <m/>
    <e v="#N/A"/>
    <e v="#N/A"/>
    <s v=""/>
    <e v="#N/A"/>
    <n v="44000"/>
    <s v="No"/>
    <s v="V"/>
    <s v="Yes"/>
    <s v="No"/>
    <n v="0"/>
    <n v="0"/>
    <e v="#N/A"/>
    <e v="#N/A"/>
    <e v="#N/A"/>
    <m/>
    <s v="No"/>
    <m/>
    <m/>
    <m/>
    <x v="1"/>
    <n v="2144"/>
    <n v="807.18"/>
    <s v="Ok"/>
    <e v="#N/A"/>
    <e v="#N/A"/>
  </r>
  <r>
    <n v="2145"/>
    <s v="Nassau"/>
    <s v="00-00-30-010B-0011-0060"/>
    <n v="807.18"/>
    <n v="2017"/>
    <e v="#N/A"/>
    <e v="#N/A"/>
    <e v="#N/A"/>
    <e v="#N/A"/>
    <e v="#N/A"/>
    <e v="#N/A"/>
    <e v="#N/A"/>
    <e v="#N/A"/>
    <e v="#N/A"/>
    <e v="#N/A"/>
    <e v="#N/A"/>
    <e v="#N/A"/>
    <n v="0"/>
    <s v="VACANT RESIDENTIAL"/>
    <e v="#N/A"/>
    <e v="#N/A"/>
    <n v="2017"/>
    <n v="44000"/>
    <e v="#N/A"/>
    <e v="#N/A"/>
    <e v="#N/A"/>
    <n v="0"/>
    <m/>
    <m/>
    <s v="No"/>
    <s v="No"/>
    <m/>
    <s v="No"/>
    <s v="No"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44000"/>
    <n v="1"/>
    <n v="44000"/>
    <m/>
    <e v="#N/A"/>
    <e v="#N/A"/>
    <s v=""/>
    <e v="#N/A"/>
    <n v="44000"/>
    <s v="No"/>
    <s v="V"/>
    <s v="Yes"/>
    <s v="No"/>
    <n v="0"/>
    <n v="0"/>
    <e v="#N/A"/>
    <e v="#N/A"/>
    <e v="#N/A"/>
    <m/>
    <s v="No"/>
    <m/>
    <m/>
    <m/>
    <x v="1"/>
    <n v="2145"/>
    <n v="807.18"/>
    <s v="Ok"/>
    <e v="#N/A"/>
    <e v="#N/A"/>
  </r>
  <r>
    <n v="2146"/>
    <s v="Nassau"/>
    <s v="00-00-30-010B-0011-0080"/>
    <n v="2557.08"/>
    <n v="2017"/>
    <n v="2557.08"/>
    <n v="2557.08"/>
    <n v="0"/>
    <n v="5445"/>
    <s v="FERNANDINA BEACH"/>
    <s v="Florida"/>
    <n v="32034"/>
    <s v="5445 JAMES ST"/>
    <s v="FERNANDINA BEACH FL 32034"/>
    <n v="-81.446349939066494"/>
    <n v="30.575185597756899"/>
    <s v="CHATMAN JACOB L"/>
    <n v="1"/>
    <s v="SINGLE FAMILY"/>
    <n v="1001"/>
    <s v="Single Family Residential"/>
    <n v="2017"/>
    <n v="151502"/>
    <n v="2017"/>
    <n v="151975"/>
    <n v="2334.8000000000002"/>
    <n v="0.9130727235753282"/>
    <s v="No"/>
    <s v="No"/>
    <s v="No"/>
    <s v="No"/>
    <s v="No"/>
    <s v="No"/>
    <m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5445 JAMES ST"/>
    <s v="Fernandina Beach"/>
    <s v="Florida"/>
    <n v="32034"/>
    <s v="5445 JAMES ST FERNANDINA BEACH FL 32034"/>
    <s v=""/>
    <s v="Pass"/>
    <s v="No"/>
    <s v="FV&lt;$10K"/>
    <s v="N/A"/>
    <s v="No, &lt; $20K Lien"/>
    <s v="No, Lien &lt; $20K"/>
    <s v="N/A"/>
    <s v="No"/>
    <s v="No"/>
    <n v="0"/>
    <s v="No"/>
    <n v="151502"/>
    <n v="1"/>
    <n v="151502"/>
    <m/>
    <n v="0"/>
    <n v="0"/>
    <s v=""/>
    <e v="#N/A"/>
    <n v="151502"/>
    <s v="No"/>
    <s v="S"/>
    <s v="No"/>
    <s v="No"/>
    <n v="0.35"/>
    <n v="53025.7"/>
    <n v="10228.32"/>
    <n v="42797.38"/>
    <n v="6.7512772108619029E-2"/>
    <m/>
    <s v="No"/>
    <m/>
    <m/>
    <m/>
    <x v="0"/>
    <n v="2146"/>
    <n v="2557.08"/>
    <s v="Ok"/>
    <n v="0"/>
    <n v="0"/>
  </r>
  <r>
    <n v="2147"/>
    <s v="Nassau"/>
    <s v="00-00-30-010B-0011-0100"/>
    <n v="807.18"/>
    <n v="2017"/>
    <n v="807.18"/>
    <n v="807.18"/>
    <n v="0"/>
    <m/>
    <s v="FERNANDINA BEACH"/>
    <s v="Florida"/>
    <n v="32034"/>
    <s v="ERVIN ST"/>
    <s v="FERNANDINA BEACH FL 32034"/>
    <n v="-81.4466645629591"/>
    <n v="30.575041614382499"/>
    <s v="KING FRANCINA C (2/3 INT) &amp; KING ALONZO D (1/6 INT) &amp; KING PILAR B (1/6 INT)"/>
    <n v="0"/>
    <s v="VACANT RESIDENTIAL"/>
    <n v="8001"/>
    <s v="Residential-Vacant Land"/>
    <n v="2017"/>
    <n v="44000"/>
    <n v="2017"/>
    <n v="50000"/>
    <n v="716.77"/>
    <n v="0.88799276493471102"/>
    <s v="No"/>
    <s v="No"/>
    <s v="No"/>
    <m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Yes"/>
    <s v="No"/>
    <s v="Without Environmental Issues"/>
    <s v="No"/>
    <s v="None"/>
    <s v="ERVIN ST"/>
    <s v="Fernandina Beach"/>
    <s v="Florida"/>
    <n v="32034"/>
    <s v="ERVIN ST FERNANDINA BEACH FL 32034"/>
    <s v=""/>
    <s v="Pass"/>
    <s v="Yes"/>
    <s v="FV&lt;$10K"/>
    <s v="N/A"/>
    <s v="No, &lt; $20K Lien"/>
    <s v="No, Lien &lt; $20K"/>
    <s v="N/A"/>
    <s v="No"/>
    <s v="No"/>
    <n v="1"/>
    <s v="No"/>
    <n v="44000"/>
    <n v="1"/>
    <n v="44000"/>
    <m/>
    <n v="0"/>
    <n v="0"/>
    <s v=""/>
    <e v="#N/A"/>
    <n v="44000"/>
    <s v="No"/>
    <s v="V"/>
    <s v="Yes"/>
    <s v="No"/>
    <n v="0"/>
    <n v="0"/>
    <n v="4035.8999999999996"/>
    <n v="-4035.8999999999996"/>
    <n v="9.1724999999999987E-2"/>
    <m/>
    <s v="No"/>
    <m/>
    <m/>
    <m/>
    <x v="1"/>
    <n v="2147"/>
    <n v="807.18"/>
    <s v="Ok"/>
    <n v="0"/>
    <n v="0"/>
  </r>
  <r>
    <n v="2148"/>
    <s v="Nassau"/>
    <s v="00-00-30-010B-0011-0110"/>
    <n v="807.18"/>
    <n v="2017"/>
    <n v="807.18"/>
    <n v="807.18"/>
    <n v="0"/>
    <n v="5442"/>
    <s v="FERNANDINA BEACH"/>
    <s v="Florida"/>
    <n v="32034"/>
    <s v="5442 ERVIN ST"/>
    <s v="FERNANDINA BEACH FL 32034"/>
    <n v="-81.446667607734298"/>
    <n v="30.575179063753598"/>
    <s v="BAUGH RUBYE E"/>
    <n v="0"/>
    <s v="VACANT RESIDENTIAL"/>
    <n v="8001"/>
    <s v="Residential-Vacant Land"/>
    <n v="2017"/>
    <n v="44000"/>
    <n v="2017"/>
    <n v="50000"/>
    <n v="716.77"/>
    <n v="0.88799276493471102"/>
    <m/>
    <s v="No"/>
    <m/>
    <m/>
    <m/>
    <s v="No"/>
    <s v="No"/>
    <s v="I"/>
    <s v="I"/>
    <s v="I"/>
    <n v="0"/>
    <n v="0"/>
    <n v="0"/>
    <n v="0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5442 ERVIN ST"/>
    <s v="Fernandina Beach"/>
    <s v="Florida"/>
    <n v="32034"/>
    <s v="5442 ERVIN ST FERNANDINA BEACH FL 32034"/>
    <s v=""/>
    <s v="Pass"/>
    <s v="No"/>
    <s v="FV&lt;$10K"/>
    <s v="N/A"/>
    <s v="No, &lt; $20K Lien"/>
    <s v="No, Lien &lt; $20K"/>
    <s v="N/A"/>
    <s v="No"/>
    <s v="No"/>
    <n v="0"/>
    <s v="No"/>
    <n v="44000"/>
    <n v="1"/>
    <n v="44000"/>
    <m/>
    <n v="0"/>
    <n v="0"/>
    <s v=""/>
    <e v="#N/A"/>
    <n v="44000"/>
    <s v="No"/>
    <s v="V"/>
    <s v="Yes"/>
    <s v="No"/>
    <n v="0"/>
    <n v="0"/>
    <n v="3228.72"/>
    <n v="-3228.72"/>
    <n v="7.3380000000000001E-2"/>
    <m/>
    <s v="No"/>
    <m/>
    <m/>
    <m/>
    <x v="1"/>
    <n v="2148"/>
    <n v="807.18"/>
    <s v="Ok"/>
    <n v="0"/>
    <n v="0"/>
  </r>
  <r>
    <n v="2149"/>
    <s v="Nassau"/>
    <s v="00-00-30-010B-0012-0070"/>
    <n v="1195.03"/>
    <n v="2017"/>
    <n v="1195.03"/>
    <n v="1195.03"/>
    <n v="0"/>
    <n v="1815"/>
    <s v="FERNANDINA BEACH"/>
    <s v="Florida"/>
    <n v="32034"/>
    <s v="1815 LEWIS ST"/>
    <s v="FERNANDINA BEACH FL 32034"/>
    <n v="-81.446242522270495"/>
    <n v="30.573902119096001"/>
    <s v="TRUE BLUE VENTURES LLC"/>
    <n v="8"/>
    <s v="MULTI-FAMILY - LESS THAN 10 UNITS"/>
    <n v="1110"/>
    <s v="Multi-Family Dwellings (Generic any combination 2+)"/>
    <n v="2017"/>
    <n v="69874"/>
    <n v="2017"/>
    <n v="69874"/>
    <n v="1075.3900000000001"/>
    <n v="0.89988535852656426"/>
    <m/>
    <m/>
    <m/>
    <m/>
    <m/>
    <m/>
    <m/>
    <n v="0"/>
    <n v="0"/>
    <n v="0"/>
    <n v="0"/>
    <n v="0"/>
    <n v="0"/>
    <n v="0"/>
    <s v="No"/>
    <s v="No"/>
    <s v="No"/>
    <n v="0"/>
    <n v="0"/>
    <n v="45000"/>
    <s v="SELLER TAKE-BACK"/>
    <n v="0"/>
    <n v="0"/>
    <s v="Potential Low Risk"/>
    <n v="0"/>
    <n v="0"/>
    <s v="No"/>
    <n v="0"/>
    <s v="No"/>
    <s v="Without Environmental Issues"/>
    <s v="No"/>
    <s v="None"/>
    <s v="1815 LEWIS ST"/>
    <s v="Fernandina Beach"/>
    <s v="Florida"/>
    <n v="32034"/>
    <s v="1815 LEWIS ST FERNANDINA BEACH FL 32034"/>
    <s v="L"/>
    <s v="Pass"/>
    <s v="No"/>
    <s v="FV&lt;$10K"/>
    <s v="N/A"/>
    <s v="No, &lt; $20K Lien"/>
    <s v="No, Lien &lt; $20K"/>
    <s v="N/A"/>
    <s v="No"/>
    <s v="No"/>
    <n v="0"/>
    <s v="No"/>
    <n v="69874"/>
    <n v="1"/>
    <n v="69874"/>
    <m/>
    <n v="0"/>
    <n v="0"/>
    <s v=""/>
    <e v="#N/A"/>
    <n v="69874"/>
    <s v="No"/>
    <s v="R"/>
    <s v="No"/>
    <s v="No"/>
    <n v="0.35"/>
    <n v="24455.899999999998"/>
    <n v="4780.12"/>
    <n v="19675.78"/>
    <n v="6.8410567593096147E-2"/>
    <m/>
    <s v="No"/>
    <m/>
    <m/>
    <m/>
    <x v="0"/>
    <n v="2149"/>
    <n v="1195.03"/>
    <s v="Ok"/>
    <n v="0"/>
    <n v="0"/>
  </r>
  <r>
    <n v="2150"/>
    <s v="Nassau"/>
    <s v="00-00-30-010B-0012-0080"/>
    <n v="859.47"/>
    <n v="2017"/>
    <n v="859.47"/>
    <n v="859.47"/>
    <n v="0"/>
    <m/>
    <s v="FERNANDINA BEACH"/>
    <s v="Florida"/>
    <n v="32034"/>
    <s v="LEWIS ST"/>
    <s v="FERNANDINA BEACH FL 32034"/>
    <n v="-81.446401241409006"/>
    <n v="30.573894050210001"/>
    <s v="FREDERICK NICKOLE E"/>
    <n v="0"/>
    <s v="VACANT RESIDENTIAL"/>
    <n v="8001"/>
    <s v="Residential-Vacant Land"/>
    <n v="2017"/>
    <n v="49500"/>
    <n v="2017"/>
    <n v="50000"/>
    <n v="765.12"/>
    <n v="0.89022304443436073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LEWIS ST"/>
    <s v="Fernandina Beach"/>
    <s v="Florida"/>
    <n v="32034"/>
    <s v="LEWIS ST FERNANDINA BEACH FL 32034"/>
    <s v=""/>
    <s v="Pass"/>
    <s v="No"/>
    <s v="FV&lt;$10K"/>
    <s v="N/A"/>
    <s v="No, &lt; $20K Lien"/>
    <s v="No, Lien &lt; $20K"/>
    <s v="N/A"/>
    <s v="No"/>
    <s v="No"/>
    <n v="1"/>
    <s v="No"/>
    <n v="49500"/>
    <n v="1"/>
    <n v="49500"/>
    <m/>
    <n v="0"/>
    <n v="0"/>
    <s v=""/>
    <e v="#N/A"/>
    <n v="49500"/>
    <s v="No"/>
    <s v="V"/>
    <s v="Yes"/>
    <s v="No"/>
    <n v="0"/>
    <n v="0"/>
    <n v="4297.3500000000004"/>
    <n v="-4297.3500000000004"/>
    <n v="8.6815151515151526E-2"/>
    <m/>
    <s v="No"/>
    <m/>
    <m/>
    <m/>
    <x v="1"/>
    <n v="2150"/>
    <n v="859.47"/>
    <s v="Ok"/>
    <n v="0"/>
    <n v="0"/>
  </r>
  <r>
    <n v="2151"/>
    <s v="Nassau"/>
    <s v="00-00-30-010B-0015-0070"/>
    <n v="1197.1400000000001"/>
    <n v="2017"/>
    <n v="1197.1400000000001"/>
    <n v="1197.1400000000001"/>
    <n v="0"/>
    <m/>
    <s v="FERNANDINA BEACH"/>
    <s v="Florida"/>
    <n v="32034"/>
    <s v="LEE ST"/>
    <s v="FERNANDINA BEACH FL 32034"/>
    <n v="-81.447838164883905"/>
    <n v="30.575223750681001"/>
    <s v="JONES JACKSON CYNTHIA DEBORAH"/>
    <n v="0"/>
    <s v="VACANT RESIDENTIAL"/>
    <n v="8001"/>
    <s v="Residential-Vacant Land"/>
    <n v="2017"/>
    <n v="70000"/>
    <n v="2017"/>
    <n v="70000"/>
    <n v="1077.3399999999999"/>
    <n v="0.89992816211971849"/>
    <m/>
    <m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LEE ST"/>
    <s v="Fernandina Beach"/>
    <s v="Florida"/>
    <n v="32034"/>
    <s v="LEE ST FERNANDINA BEACH FL 32034"/>
    <s v=""/>
    <s v="Pass"/>
    <s v="No"/>
    <s v="FV&lt;$10K"/>
    <s v="N/A"/>
    <s v="No, &lt; $20K Lien"/>
    <s v="No, Lien &lt; $20K"/>
    <s v="N/A"/>
    <s v="No"/>
    <s v="No"/>
    <n v="0"/>
    <s v="No"/>
    <n v="70000"/>
    <n v="1"/>
    <n v="70000"/>
    <m/>
    <n v="0"/>
    <n v="0"/>
    <s v=""/>
    <e v="#N/A"/>
    <n v="70000"/>
    <s v="No"/>
    <s v="V"/>
    <s v="Yes"/>
    <s v="No"/>
    <n v="0"/>
    <n v="0"/>
    <n v="4788.5600000000004"/>
    <n v="-4788.5600000000004"/>
    <n v="6.840800000000001E-2"/>
    <m/>
    <s v="No"/>
    <m/>
    <m/>
    <m/>
    <x v="1"/>
    <n v="2151"/>
    <n v="1197.1400000000001"/>
    <s v="Ok"/>
    <n v="0"/>
    <n v="0"/>
  </r>
  <r>
    <n v="2152"/>
    <s v="Nassau"/>
    <s v="00-00-30-010B-0015-0110"/>
    <n v="614.55999999999995"/>
    <n v="2017"/>
    <n v="614.55999999999995"/>
    <n v="614.55999999999995"/>
    <n v="0"/>
    <m/>
    <s v="FERNANDINA BEACH"/>
    <s v="Florida"/>
    <n v="32034"/>
    <s v="LEONARD ST"/>
    <s v="FERNANDINA BEACH FL 32034"/>
    <n v="-81.448154311141195"/>
    <n v="30.5751484932727"/>
    <s v="JONES CARITON D"/>
    <n v="0"/>
    <s v="VACANT RESIDENTIAL"/>
    <n v="8001"/>
    <s v="Residential-Vacant Land"/>
    <n v="2017"/>
    <n v="35000"/>
    <n v="2017"/>
    <n v="35000"/>
    <n v="538.66"/>
    <n v="0.87649700598802394"/>
    <m/>
    <m/>
    <s v="No"/>
    <s v="No"/>
    <s v="No"/>
    <s v="No"/>
    <s v="No"/>
    <s v="I"/>
    <s v="I"/>
    <s v="I"/>
    <s v="I"/>
    <s v="I"/>
    <n v="0"/>
    <n v="0"/>
    <s v="No"/>
    <s v="No"/>
    <s v="No"/>
    <n v="0"/>
    <n v="0"/>
    <n v="141500"/>
    <s v="UNKNOWN"/>
    <n v="0"/>
    <n v="0"/>
    <s v="Potential Low Risk"/>
    <s v="Minimal"/>
    <n v="0"/>
    <s v="No"/>
    <s v="No"/>
    <s v="No"/>
    <s v="Without Environmental Issues"/>
    <s v="No"/>
    <s v="None"/>
    <s v="LEONARD ST"/>
    <s v="Fernandina Beach"/>
    <s v="Florida"/>
    <n v="32034"/>
    <s v="LEONARD ST FERNANDINA BEACH FL 32034"/>
    <s v="L"/>
    <s v="Pass"/>
    <s v="No"/>
    <s v="FV&lt;$10K"/>
    <s v="N/A"/>
    <s v="No, &lt; $20K Lien"/>
    <s v="No, Lien &lt; $20K"/>
    <s v="N/A"/>
    <s v="No"/>
    <s v="No"/>
    <n v="0"/>
    <s v="No"/>
    <n v="35000"/>
    <n v="1"/>
    <n v="35000"/>
    <m/>
    <n v="0"/>
    <n v="0"/>
    <s v=""/>
    <e v="#N/A"/>
    <n v="35000"/>
    <s v="No"/>
    <s v="V"/>
    <s v="Yes"/>
    <s v="No"/>
    <n v="0"/>
    <n v="0"/>
    <n v="2458.2399999999998"/>
    <n v="-2458.2399999999998"/>
    <n v="7.023542857142856E-2"/>
    <m/>
    <s v="No"/>
    <m/>
    <m/>
    <m/>
    <x v="1"/>
    <n v="2152"/>
    <n v="614.55999999999995"/>
    <s v="Ok"/>
    <n v="0"/>
    <n v="0"/>
  </r>
  <r>
    <n v="2153"/>
    <s v="Nassau"/>
    <s v="00-00-30-010B-0015-0120"/>
    <n v="614.55999999999995"/>
    <n v="2017"/>
    <n v="614.55999999999995"/>
    <n v="614.55999999999995"/>
    <n v="0"/>
    <m/>
    <s v="FERNANDINA BEACH"/>
    <s v="Florida"/>
    <n v="32034"/>
    <s v="LEONARD ST"/>
    <s v="FERNANDINA BEACH FL 32034"/>
    <n v="-81.448157355516997"/>
    <n v="30.575285944492801"/>
    <s v="JONES CARLTON D"/>
    <n v="0"/>
    <s v="VACANT RESIDENTIAL"/>
    <n v="8001"/>
    <s v="Residential-Vacant Land"/>
    <n v="2017"/>
    <n v="35000"/>
    <n v="2017"/>
    <n v="35000"/>
    <n v="538.66"/>
    <n v="0.87649700598802394"/>
    <m/>
    <m/>
    <s v="No"/>
    <s v="No"/>
    <s v="No"/>
    <s v="No"/>
    <s v="No"/>
    <s v="I"/>
    <s v="I"/>
    <s v="I"/>
    <s v="I"/>
    <s v="I"/>
    <n v="0"/>
    <n v="0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LEONARD ST"/>
    <s v="Fernandina Beach"/>
    <s v="Florida"/>
    <n v="32034"/>
    <s v="LEONARD ST FERNANDINA BEACH FL 32034"/>
    <s v=""/>
    <s v="Pass"/>
    <s v="No"/>
    <s v="FV&lt;$10K"/>
    <s v="N/A"/>
    <s v="No, &lt; $20K Lien"/>
    <s v="No, Lien &lt; $20K"/>
    <s v="N/A"/>
    <s v="No"/>
    <s v="No"/>
    <n v="0"/>
    <s v="No"/>
    <n v="35000"/>
    <n v="1"/>
    <n v="35000"/>
    <m/>
    <n v="0"/>
    <n v="0"/>
    <s v=""/>
    <e v="#N/A"/>
    <n v="35000"/>
    <s v="No"/>
    <s v="V"/>
    <s v="Yes"/>
    <s v="No"/>
    <n v="0"/>
    <n v="0"/>
    <n v="2458.2399999999998"/>
    <n v="-2458.2399999999998"/>
    <n v="7.023542857142856E-2"/>
    <m/>
    <s v="No"/>
    <m/>
    <m/>
    <m/>
    <x v="1"/>
    <n v="2153"/>
    <n v="614.55999999999995"/>
    <s v="Ok"/>
    <n v="0"/>
    <n v="0"/>
  </r>
  <r>
    <n v="2154"/>
    <s v="Nassau"/>
    <s v="00-00-30-010B-0016-0060"/>
    <n v="863.45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47452"/>
    <e v="#N/A"/>
    <e v="#N/A"/>
    <e v="#N/A"/>
    <n v="0"/>
    <m/>
    <m/>
    <s v="No"/>
    <s v="No"/>
    <m/>
    <s v="No"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47452"/>
    <n v="1"/>
    <n v="47452"/>
    <m/>
    <e v="#N/A"/>
    <e v="#N/A"/>
    <s v=""/>
    <e v="#N/A"/>
    <n v="47452"/>
    <s v="No"/>
    <s v="R"/>
    <s v="No"/>
    <s v="No"/>
    <n v="0.35"/>
    <n v="16608.2"/>
    <e v="#N/A"/>
    <e v="#N/A"/>
    <e v="#N/A"/>
    <m/>
    <e v="#N/A"/>
    <m/>
    <m/>
    <m/>
    <x v="5"/>
    <n v="2154"/>
    <n v="863.45"/>
    <e v="#N/A"/>
    <e v="#N/A"/>
    <e v="#N/A"/>
  </r>
  <r>
    <n v="2155"/>
    <s v="Nassau"/>
    <s v="00-00-30-010B-0017-0100"/>
    <n v="1664.51"/>
    <n v="2017"/>
    <n v="1664.51"/>
    <n v="1664.51"/>
    <n v="0"/>
    <n v="1705"/>
    <s v="FERNANDINA BEACH"/>
    <s v="Florida"/>
    <n v="32034"/>
    <s v="1705 LEWIS ST"/>
    <s v="FERNANDINA BEACH FL 32034"/>
    <n v="-81.448862738594102"/>
    <n v="30.5736458711458"/>
    <s v="HOLMES JOHN T"/>
    <n v="1"/>
    <s v="SINGLE FAMILY"/>
    <n v="1001"/>
    <s v="Single Family Residential"/>
    <n v="2017"/>
    <n v="137362"/>
    <n v="2017"/>
    <n v="137362"/>
    <n v="1509.49"/>
    <n v="0.90686748652756666"/>
    <s v="No"/>
    <m/>
    <s v="No"/>
    <m/>
    <m/>
    <m/>
    <m/>
    <s v="I"/>
    <s v="I"/>
    <s v="I"/>
    <s v="I"/>
    <n v="0"/>
    <n v="0"/>
    <n v="0"/>
    <s v="No"/>
    <s v="No"/>
    <s v="No"/>
    <n v="0"/>
    <n v="0"/>
    <n v="0"/>
    <n v="0"/>
    <n v="0"/>
    <n v="0"/>
    <s v="Potential Low Risk"/>
    <s v="Moderate"/>
    <n v="1"/>
    <s v="Yes"/>
    <s v="No"/>
    <s v="No"/>
    <s v="Without Environmental Issues"/>
    <s v="No"/>
    <s v="None"/>
    <s v="1705 LEWIS ST"/>
    <s v="Fernandina Beach"/>
    <s v="Florida"/>
    <n v="32034"/>
    <s v="1705 LEWIS ST FERNANDINA BEACH FL 32034"/>
    <s v=""/>
    <s v="Pass"/>
    <s v="No"/>
    <s v="FV&lt;$10K"/>
    <s v="N/A"/>
    <s v="No, &lt; $20K Lien"/>
    <s v="No, Lien &lt; $20K"/>
    <s v="N/A"/>
    <s v="No"/>
    <s v="No"/>
    <n v="1"/>
    <s v="No"/>
    <n v="137362"/>
    <n v="1"/>
    <n v="137362"/>
    <m/>
    <n v="0"/>
    <n v="0"/>
    <s v=""/>
    <e v="#N/A"/>
    <n v="137362"/>
    <s v="No"/>
    <s v="S"/>
    <s v="No"/>
    <s v="Yes"/>
    <n v="0.67"/>
    <n v="92032.540000000008"/>
    <n v="8322.5499999999993"/>
    <n v="83709.990000000005"/>
    <n v="6.0588445130385402E-2"/>
    <m/>
    <s v="No"/>
    <m/>
    <m/>
    <m/>
    <x v="0"/>
    <n v="2155"/>
    <n v="1664.51"/>
    <s v="Ok"/>
    <n v="0"/>
    <n v="0"/>
  </r>
  <r>
    <n v="2156"/>
    <s v="Nassau"/>
    <s v="00-00-30-010B-0017-0120"/>
    <n v="531.34"/>
    <n v="2017"/>
    <n v="531.34"/>
    <n v="531.34"/>
    <n v="0"/>
    <m/>
    <s v="FERNANDINA BEACH"/>
    <s v="Florida"/>
    <n v="32034"/>
    <s v="MARY AV"/>
    <s v="FERNANDINA BEACH FL 32034"/>
    <n v="-81.448867703924904"/>
    <n v="30.573923712168099"/>
    <s v="HOLMES JOHN T"/>
    <n v="0"/>
    <s v="VACANT RESIDENTIAL"/>
    <n v="8001"/>
    <s v="Residential-Vacant Land"/>
    <n v="2017"/>
    <n v="30000"/>
    <n v="2017"/>
    <n v="30000"/>
    <n v="461.71"/>
    <n v="0.86895396544585379"/>
    <m/>
    <s v="No"/>
    <s v="No"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s v="Moderate"/>
    <n v="0"/>
    <s v="No"/>
    <s v="No"/>
    <s v="No"/>
    <s v="Without Environmental Issues"/>
    <s v="No"/>
    <s v="None"/>
    <s v="MARY AV"/>
    <s v="Fernandina Beach"/>
    <s v="Florida"/>
    <n v="32034"/>
    <s v="MARY AV FERNANDINA BEACH FL 32034"/>
    <s v=""/>
    <s v="Pass"/>
    <s v="No"/>
    <s v="FV&lt;$10K"/>
    <s v="N/A"/>
    <s v="No, &lt; $20K Lien"/>
    <s v="No, Lien &lt; $20K"/>
    <s v="N/A"/>
    <s v="No"/>
    <s v="No"/>
    <n v="0"/>
    <s v="No"/>
    <n v="30000"/>
    <n v="1"/>
    <n v="30000"/>
    <m/>
    <n v="0"/>
    <n v="0"/>
    <s v=""/>
    <e v="#N/A"/>
    <n v="30000"/>
    <s v="No"/>
    <s v="V"/>
    <s v="Yes"/>
    <s v="No"/>
    <n v="0"/>
    <n v="0"/>
    <n v="2125.36"/>
    <n v="-2125.36"/>
    <n v="7.0845333333333343E-2"/>
    <m/>
    <s v="No"/>
    <m/>
    <m/>
    <m/>
    <x v="1"/>
    <n v="2156"/>
    <n v="531.34"/>
    <s v="Ok"/>
    <n v="0"/>
    <n v="0"/>
  </r>
  <r>
    <n v="2157"/>
    <s v="Nassau"/>
    <s v="00-00-30-010B-0018-0070"/>
    <n v="1816.14"/>
    <n v="2017"/>
    <n v="1816.14"/>
    <n v="1816.14"/>
    <n v="0"/>
    <n v="5437"/>
    <s v="FERNANDINA BEACH"/>
    <s v="Florida"/>
    <n v="32034"/>
    <s v="5437 LEONARD ST"/>
    <s v="FERNANDINA BEACH FL 32034"/>
    <n v="-81.448579870532299"/>
    <n v="30.575277259749399"/>
    <s v="SMITH KEVIN B"/>
    <n v="1"/>
    <s v="SINGLE FAMILY"/>
    <n v="1001"/>
    <s v="Single Family Residential"/>
    <n v="2017"/>
    <n v="107190"/>
    <n v="2017"/>
    <n v="107190"/>
    <n v="1649.69"/>
    <n v="0.90834957657449311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5437 LEONARD ST"/>
    <s v="Fernandina Beach"/>
    <s v="Florida"/>
    <n v="32034"/>
    <s v="5437 LEONARD ST FERNANDINA BEACH FL 32034"/>
    <s v=""/>
    <s v="Pass"/>
    <s v="No"/>
    <s v="FV&lt;$10K"/>
    <s v="N/A"/>
    <s v="No, &lt; $20K Lien"/>
    <s v="No, Lien &lt; $20K"/>
    <s v="N/A"/>
    <s v="No"/>
    <s v="No"/>
    <n v="0"/>
    <s v="No"/>
    <n v="107190"/>
    <n v="1"/>
    <n v="107190"/>
    <m/>
    <n v="0"/>
    <n v="0"/>
    <s v=""/>
    <e v="#N/A"/>
    <n v="107190"/>
    <s v="No"/>
    <s v="S"/>
    <s v="No"/>
    <s v="No"/>
    <n v="0.35"/>
    <n v="37516.5"/>
    <n v="7264.56"/>
    <n v="30251.94"/>
    <n v="6.7772739994402462E-2"/>
    <m/>
    <s v="No"/>
    <m/>
    <m/>
    <m/>
    <x v="0"/>
    <n v="2157"/>
    <n v="1816.14"/>
    <s v="Ok"/>
    <n v="0"/>
    <n v="0"/>
  </r>
  <r>
    <n v="2158"/>
    <s v="Nassau"/>
    <s v="00-00-30-010B-0018-0090"/>
    <n v="1142.3"/>
    <n v="2017"/>
    <n v="1142.3"/>
    <n v="1142.3"/>
    <n v="0"/>
    <n v="1713"/>
    <s v="FERNANDINA BEACH"/>
    <s v="Florida"/>
    <n v="32034"/>
    <s v="1713 LEONARD ST"/>
    <s v="FERNANDINA BEACH FL 32034"/>
    <n v="-81.448573884286304"/>
    <n v="30.575002485513899"/>
    <s v="GADSON ROSELLA"/>
    <n v="1"/>
    <s v="SINGLE FAMILY"/>
    <n v="1001"/>
    <s v="Single Family Residential"/>
    <n v="2017"/>
    <n v="75099"/>
    <n v="2017"/>
    <n v="75099"/>
    <n v="1155.81"/>
    <n v="1.0118270156701392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1713 LEONARD ST"/>
    <s v="Fernandina Beach"/>
    <s v="Florida"/>
    <n v="32034"/>
    <s v="1713 LEONARD ST FERNANDINA BEACH FL 32034"/>
    <s v=""/>
    <s v="Pass"/>
    <s v="No"/>
    <s v="FV&lt;$10K"/>
    <s v="N/A"/>
    <s v="No, &lt; $20K Lien"/>
    <s v="No, Lien &lt; $20K"/>
    <s v="N/A"/>
    <s v="No"/>
    <s v="No"/>
    <n v="0"/>
    <s v="No"/>
    <n v="75099"/>
    <n v="1"/>
    <n v="75099"/>
    <m/>
    <n v="0"/>
    <n v="0"/>
    <s v=""/>
    <e v="#N/A"/>
    <n v="75099"/>
    <s v="No"/>
    <s v="S"/>
    <s v="No"/>
    <s v="No"/>
    <n v="0.35"/>
    <n v="26284.649999999998"/>
    <n v="4609.7299999999996"/>
    <n v="21674.92"/>
    <n v="6.1382042370737286E-2"/>
    <m/>
    <s v="No"/>
    <m/>
    <m/>
    <m/>
    <x v="0"/>
    <n v="2158"/>
    <n v="1142.3"/>
    <s v="Ok"/>
    <n v="0"/>
    <n v="0"/>
  </r>
  <r>
    <n v="2159"/>
    <s v="Nassau"/>
    <s v="00-00-30-010B-0018-0130"/>
    <n v="614.55999999999995"/>
    <n v="2017"/>
    <n v="614.55999999999995"/>
    <n v="614.55999999999995"/>
    <n v="0"/>
    <m/>
    <s v="FERNANDINA BEACH"/>
    <s v="Florida"/>
    <n v="32034"/>
    <s v="MARY AV"/>
    <s v="FERNANDINA BEACH FL 32034"/>
    <n v="-81.4489005895812"/>
    <n v="30.575408170194901"/>
    <s v="NISSEN NATHANIEL P"/>
    <n v="0"/>
    <s v="VACANT RESIDENTIAL"/>
    <n v="8001"/>
    <s v="Residential-Vacant Land"/>
    <n v="2017"/>
    <n v="35000"/>
    <n v="2017"/>
    <n v="35000"/>
    <n v="538.66"/>
    <n v="0.87649700598802394"/>
    <s v="No"/>
    <m/>
    <m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n v="0"/>
    <n v="1"/>
    <s v="No"/>
    <s v="No"/>
    <s v="No"/>
    <s v="Without Environmental Issues"/>
    <s v="No"/>
    <s v="None"/>
    <s v="MARY AV"/>
    <s v="Fernandina Beach"/>
    <s v="Florida"/>
    <n v="32034"/>
    <s v="MARY AV FERNANDINA BEACH FL 32034"/>
    <s v=""/>
    <s v="Pass"/>
    <s v="No"/>
    <s v="FV&lt;$10K"/>
    <s v="N/A"/>
    <s v="No, &lt; $20K Lien"/>
    <s v="No, Lien &lt; $20K"/>
    <s v="N/A"/>
    <s v="No"/>
    <s v="No"/>
    <n v="1"/>
    <s v="No"/>
    <n v="35000"/>
    <n v="1"/>
    <n v="35000"/>
    <m/>
    <n v="0"/>
    <n v="0"/>
    <s v=""/>
    <e v="#N/A"/>
    <n v="35000"/>
    <s v="No"/>
    <s v="V"/>
    <s v="Yes"/>
    <s v="No"/>
    <n v="0"/>
    <n v="0"/>
    <n v="3072.7999999999997"/>
    <n v="-3072.7999999999997"/>
    <n v="8.77942857142857E-2"/>
    <m/>
    <s v="No"/>
    <m/>
    <m/>
    <m/>
    <x v="1"/>
    <n v="2159"/>
    <n v="614.55999999999995"/>
    <s v="Ok"/>
    <n v="0"/>
    <n v="0"/>
  </r>
  <r>
    <n v="2160"/>
    <s v="Nassau"/>
    <s v="00-00-30-010B-0018-0140"/>
    <n v="566.54"/>
    <n v="2017"/>
    <n v="566.54"/>
    <n v="566.54"/>
    <n v="0"/>
    <m/>
    <s v="FERNANDINA BEACH"/>
    <s v="Florida"/>
    <n v="32034"/>
    <s v="MARY AV"/>
    <s v="FERNANDINA BEACH FL 32034"/>
    <n v="-81.448903621617404"/>
    <n v="30.575545617343199"/>
    <s v="TRUE BLUE VENTURES LLC"/>
    <n v="0"/>
    <s v="VACANT RESIDENTIAL"/>
    <n v="8001"/>
    <s v="Residential-Vacant Land"/>
    <n v="2017"/>
    <n v="29948"/>
    <n v="2017"/>
    <n v="35000"/>
    <n v="494.26"/>
    <n v="0.87241854061496105"/>
    <m/>
    <m/>
    <m/>
    <m/>
    <m/>
    <s v="No"/>
    <s v="No"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MARY AV"/>
    <s v="Fernandina Beach"/>
    <s v="Florida"/>
    <n v="32034"/>
    <s v="MARY AV FERNANDINA BEACH FL 32034"/>
    <s v=""/>
    <s v="Pass"/>
    <s v="No"/>
    <s v="FV&lt;$10K"/>
    <s v="N/A"/>
    <s v="No, &lt; $20K Lien"/>
    <s v="No, Lien &lt; $20K"/>
    <s v="N/A"/>
    <s v="No"/>
    <s v="No"/>
    <n v="0"/>
    <s v="No"/>
    <n v="29948"/>
    <n v="1"/>
    <n v="29948"/>
    <m/>
    <n v="0"/>
    <n v="0"/>
    <s v=""/>
    <e v="#N/A"/>
    <n v="29948"/>
    <s v="No"/>
    <s v="V"/>
    <s v="Yes"/>
    <s v="No"/>
    <n v="0"/>
    <n v="0"/>
    <n v="2266.16"/>
    <n v="-2266.16"/>
    <n v="7.5669827701349002E-2"/>
    <m/>
    <s v="No"/>
    <m/>
    <m/>
    <m/>
    <x v="4"/>
    <n v="2160"/>
    <n v="566.54"/>
    <s v="Ok"/>
    <n v="0"/>
    <n v="0"/>
  </r>
  <r>
    <n v="2161"/>
    <s v="Nassau"/>
    <s v="00-00-30-010B-0018-0150"/>
    <n v="566.54"/>
    <n v="2017"/>
    <n v="566.54"/>
    <n v="566.54"/>
    <n v="0"/>
    <m/>
    <s v="FERNANDINA BEACH"/>
    <s v="Florida"/>
    <n v="32034"/>
    <s v="MARY AV"/>
    <s v="FERNANDINA BEACH FL 32034"/>
    <n v="-81.448906662938697"/>
    <n v="30.575683068723901"/>
    <s v="TRUE BLUE VENTURES LLC"/>
    <n v="0"/>
    <s v="VACANT RESIDENTIAL"/>
    <n v="8001"/>
    <s v="Residential-Vacant Land"/>
    <n v="2017"/>
    <n v="29948"/>
    <n v="2017"/>
    <n v="35000"/>
    <n v="494.26"/>
    <n v="0.87241854061496105"/>
    <m/>
    <m/>
    <m/>
    <m/>
    <m/>
    <s v="No"/>
    <s v="No"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MARY AV"/>
    <s v="Fernandina Beach"/>
    <s v="Florida"/>
    <n v="32034"/>
    <s v="MARY AV FERNANDINA BEACH FL 32034"/>
    <s v=""/>
    <s v="Pass"/>
    <s v="No"/>
    <s v="FV&lt;$10K"/>
    <s v="N/A"/>
    <s v="No, &lt; $20K Lien"/>
    <s v="No, Lien &lt; $20K"/>
    <s v="N/A"/>
    <s v="No"/>
    <s v="No"/>
    <n v="0"/>
    <s v="No"/>
    <n v="29948"/>
    <n v="1"/>
    <n v="29948"/>
    <m/>
    <n v="0"/>
    <n v="0"/>
    <s v=""/>
    <e v="#N/A"/>
    <n v="29948"/>
    <s v="No"/>
    <s v="V"/>
    <s v="Yes"/>
    <s v="No"/>
    <n v="0"/>
    <n v="0"/>
    <n v="2266.16"/>
    <n v="-2266.16"/>
    <n v="7.5669827701349002E-2"/>
    <m/>
    <s v="No"/>
    <m/>
    <m/>
    <m/>
    <x v="4"/>
    <n v="2161"/>
    <n v="566.54"/>
    <s v="Ok"/>
    <n v="0"/>
    <n v="0"/>
  </r>
  <r>
    <n v="2162"/>
    <s v="Nassau"/>
    <s v="00-00-30-010B-0018-0160"/>
    <n v="566.54"/>
    <n v="2017"/>
    <n v="566.54"/>
    <n v="566.54"/>
    <n v="0"/>
    <m/>
    <s v="FERNANDINA BEACH"/>
    <s v="Florida"/>
    <n v="32034"/>
    <s v="MARY AV"/>
    <s v="FERNANDINA BEACH FL 32034"/>
    <n v="-81.448909709618803"/>
    <n v="30.575820520101001"/>
    <s v="GREEN THERESA"/>
    <n v="0"/>
    <s v="VACANT RESIDENTIAL"/>
    <n v="8001"/>
    <s v="Residential-Vacant Land"/>
    <n v="2017"/>
    <n v="29948"/>
    <n v="2017"/>
    <n v="35000"/>
    <n v="494.26"/>
    <n v="0.87241854061496105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MARY AV"/>
    <s v="Fernandina Beach"/>
    <s v="Florida"/>
    <n v="32034"/>
    <s v="MARY AV FERNANDINA BEACH FL 32034"/>
    <s v=""/>
    <s v="Pass"/>
    <s v="No"/>
    <s v="FV&lt;$10K"/>
    <s v="N/A"/>
    <s v="No, &lt; $20K Lien"/>
    <s v="No, Lien &lt; $20K"/>
    <s v="N/A"/>
    <s v="No"/>
    <s v="No"/>
    <n v="0"/>
    <s v="No"/>
    <n v="29948"/>
    <n v="1"/>
    <n v="29948"/>
    <m/>
    <n v="0"/>
    <n v="0"/>
    <s v=""/>
    <e v="#N/A"/>
    <n v="29948"/>
    <s v="No"/>
    <s v="V"/>
    <s v="Yes"/>
    <s v="No"/>
    <n v="0"/>
    <n v="0"/>
    <n v="2266.16"/>
    <n v="-2266.16"/>
    <n v="7.5669827701349002E-2"/>
    <m/>
    <s v="No"/>
    <m/>
    <m/>
    <m/>
    <x v="4"/>
    <n v="2162"/>
    <n v="566.54"/>
    <s v="Ok"/>
    <n v="0"/>
    <n v="0"/>
  </r>
  <r>
    <n v="2163"/>
    <s v="Nassau"/>
    <s v="00-00-30-010C-0001-0270"/>
    <n v="5441.55"/>
    <n v="2017"/>
    <n v="5441.55"/>
    <n v="5441.55"/>
    <n v="0"/>
    <m/>
    <s v="FERNANDINA BEACH"/>
    <s v="Florida"/>
    <n v="32034"/>
    <s v="GREGG ST"/>
    <s v="FERNANDINA BEACH FL 32034"/>
    <n v="-81.443856017512203"/>
    <n v="30.569750276751201"/>
    <s v="DOLLISON BOBBY"/>
    <n v="0"/>
    <s v="VACANT RESIDENTIAL"/>
    <n v="8001"/>
    <s v="Residential-Vacant Land"/>
    <n v="2017"/>
    <n v="325000"/>
    <n v="2017"/>
    <n v="325000"/>
    <n v="5001.8900000000003"/>
    <n v="0.91920316821493875"/>
    <s v="No"/>
    <s v="No"/>
    <s v="No"/>
    <s v="No"/>
    <s v="No"/>
    <m/>
    <m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GREGG ST"/>
    <s v="Fernandina Beach"/>
    <s v="Florida"/>
    <n v="32034"/>
    <s v="GREGG ST FERNANDINA BEACH FL 32034"/>
    <s v=""/>
    <s v="Pass"/>
    <s v="No"/>
    <s v="FV&lt;$10K"/>
    <s v="N/A"/>
    <s v="No, &lt; $20K Lien"/>
    <s v="No, Lien &lt; $20K"/>
    <s v="N/A"/>
    <s v="No"/>
    <s v="No"/>
    <n v="1"/>
    <s v="No"/>
    <n v="325000"/>
    <n v="1"/>
    <n v="325000"/>
    <m/>
    <n v="0"/>
    <n v="0"/>
    <s v=""/>
    <e v="#N/A"/>
    <n v="325000"/>
    <s v="No"/>
    <s v="V"/>
    <s v="Yes"/>
    <s v="No"/>
    <n v="0"/>
    <n v="0"/>
    <n v="27207.75"/>
    <n v="-27207.75"/>
    <n v="8.3716153846153843E-2"/>
    <m/>
    <s v="No"/>
    <m/>
    <m/>
    <m/>
    <x v="1"/>
    <n v="2163"/>
    <n v="5441.55"/>
    <s v="Ok"/>
    <n v="0"/>
    <n v="0"/>
  </r>
  <r>
    <n v="2164"/>
    <s v="Nassau"/>
    <s v="00-00-30-010C-0001-0280"/>
    <n v="6533.61"/>
    <n v="2017"/>
    <e v="#N/A"/>
    <e v="#N/A"/>
    <e v="#N/A"/>
    <e v="#N/A"/>
    <e v="#N/A"/>
    <e v="#N/A"/>
    <e v="#N/A"/>
    <e v="#N/A"/>
    <e v="#N/A"/>
    <e v="#N/A"/>
    <e v="#N/A"/>
    <e v="#N/A"/>
    <n v="1"/>
    <s v="SINGLE FAMILY"/>
    <e v="#N/A"/>
    <e v="#N/A"/>
    <n v="2017"/>
    <n v="390611"/>
    <e v="#N/A"/>
    <e v="#N/A"/>
    <e v="#N/A"/>
    <n v="0"/>
    <m/>
    <m/>
    <s v="No"/>
    <s v="No"/>
    <s v="No"/>
    <s v="No"/>
    <s v="No"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390611"/>
    <n v="1"/>
    <n v="390611"/>
    <m/>
    <e v="#N/A"/>
    <e v="#N/A"/>
    <s v=""/>
    <e v="#N/A"/>
    <n v="390611"/>
    <s v="No"/>
    <s v="S"/>
    <s v="No"/>
    <s v="No"/>
    <n v="0.35"/>
    <n v="136713.85"/>
    <e v="#N/A"/>
    <e v="#N/A"/>
    <e v="#N/A"/>
    <m/>
    <e v="#N/A"/>
    <m/>
    <m/>
    <m/>
    <x v="5"/>
    <n v="2164"/>
    <n v="6533.61"/>
    <e v="#N/A"/>
    <e v="#N/A"/>
    <e v="#N/A"/>
  </r>
  <r>
    <n v="2165"/>
    <s v="Nassau"/>
    <s v="00-00-30-010C-0002-0100"/>
    <n v="2961.46"/>
    <n v="2017"/>
    <n v="2961.46"/>
    <n v="2961.46"/>
    <n v="0"/>
    <n v="5537"/>
    <s v="FERNANDINA BEACH"/>
    <s v="Florida"/>
    <n v="32034"/>
    <s v="5537 GREGG ST"/>
    <s v="FERNANDINA BEACH FL 32034"/>
    <n v="-81.444531796833402"/>
    <n v="30.5724018056424"/>
    <s v="HOOKER WILLIE F"/>
    <n v="0"/>
    <s v="VACANT RESIDENTIAL"/>
    <n v="8001"/>
    <s v="Residential-Vacant Land"/>
    <n v="2017"/>
    <n v="176000"/>
    <n v="2017"/>
    <n v="176000"/>
    <n v="2708.7"/>
    <n v="0.91465020631715432"/>
    <m/>
    <m/>
    <m/>
    <s v="No"/>
    <s v="No"/>
    <s v="No"/>
    <m/>
    <s v="I"/>
    <s v="I"/>
    <s v="I"/>
    <s v="I"/>
    <n v="0"/>
    <n v="0"/>
    <n v="0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5537 GREGG ST"/>
    <s v="Fernandina Beach"/>
    <s v="Florida"/>
    <n v="32034"/>
    <s v="5537 GREGG ST FERNANDINA BEACH FL 32034"/>
    <s v=""/>
    <s v="Pass"/>
    <s v="No"/>
    <s v="FV&lt;$10K"/>
    <s v="N/A"/>
    <s v="No, &lt; $20K Lien"/>
    <s v="No, Lien &lt; $20K"/>
    <s v="N/A"/>
    <s v="No"/>
    <s v="No"/>
    <n v="0"/>
    <s v="No"/>
    <n v="176000"/>
    <n v="1"/>
    <n v="176000"/>
    <m/>
    <n v="0"/>
    <n v="0"/>
    <s v=""/>
    <e v="#N/A"/>
    <n v="176000"/>
    <s v="No"/>
    <s v="V"/>
    <s v="Yes"/>
    <s v="No"/>
    <n v="0"/>
    <n v="0"/>
    <n v="11845.84"/>
    <n v="-11845.84"/>
    <n v="6.7305909090909097E-2"/>
    <m/>
    <s v="No"/>
    <m/>
    <m/>
    <m/>
    <x v="1"/>
    <n v="2165"/>
    <n v="2961.46"/>
    <s v="Ok"/>
    <n v="0"/>
    <n v="0"/>
  </r>
  <r>
    <n v="2166"/>
    <s v="Nassau"/>
    <s v="00-00-30-010C-0002-0110"/>
    <n v="6759.07"/>
    <n v="2017"/>
    <n v="6759.07"/>
    <n v="6759.07"/>
    <n v="0"/>
    <n v="5553"/>
    <s v="FERNANDINA BEACH"/>
    <s v="Florida"/>
    <n v="32034"/>
    <s v="5553 GREGG ST"/>
    <s v="FERNANDINA BEACH FL 32034"/>
    <n v="-81.444654748059605"/>
    <n v="30.571800871297999"/>
    <s v="DOLLISON BOBBY"/>
    <n v="3"/>
    <s v="MULTI-FAMILY - 10 UNITS OR MORE"/>
    <n v="1110"/>
    <s v="Multi-Family Dwellings (Generic any combination 2+)"/>
    <n v="2017"/>
    <n v="443438"/>
    <n v="2017"/>
    <n v="1079412"/>
    <n v="6220.13"/>
    <n v="0.92026417835589813"/>
    <s v="No"/>
    <s v="No"/>
    <s v="No"/>
    <s v="No"/>
    <s v="No"/>
    <m/>
    <m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Yes"/>
    <s v="No"/>
    <s v="No"/>
    <s v="Without Environmental Issues"/>
    <s v="No"/>
    <s v="None"/>
    <s v="5553 GREGG ST"/>
    <s v="Fernandina Beach"/>
    <s v="Florida"/>
    <n v="32034"/>
    <s v="5553 GREGG ST FERNANDINA BEACH FL 32034"/>
    <s v=""/>
    <s v="Pass"/>
    <s v="No"/>
    <s v="FV&lt;$10K"/>
    <s v="N/A"/>
    <s v="No, &lt; $20K Lien"/>
    <s v="No, Lien &lt; $20K"/>
    <s v="N/A"/>
    <s v="No"/>
    <s v="No"/>
    <n v="1"/>
    <s v="No"/>
    <n v="443438"/>
    <n v="1"/>
    <n v="443438"/>
    <m/>
    <n v="0"/>
    <n v="0"/>
    <s v=""/>
    <e v="#N/A"/>
    <n v="443438"/>
    <s v="No"/>
    <s v="R"/>
    <s v="No"/>
    <s v="Yes"/>
    <n v="0.67"/>
    <n v="297103.46000000002"/>
    <n v="33795.35"/>
    <n v="263308.11000000004"/>
    <n v="7.6212119845389878E-2"/>
    <m/>
    <s v="No"/>
    <m/>
    <m/>
    <m/>
    <x v="0"/>
    <n v="2166"/>
    <n v="6759.07"/>
    <s v="Ok"/>
    <n v="0"/>
    <n v="0"/>
  </r>
  <r>
    <n v="2167"/>
    <s v="Nassau"/>
    <s v="00-00-30-010C-0002-0180"/>
    <n v="2695.15"/>
    <n v="2017"/>
    <n v="2695.15"/>
    <n v="2695.15"/>
    <n v="0"/>
    <m/>
    <s v="FERNANDINA BEACH"/>
    <s v="Florida"/>
    <n v="32034"/>
    <s v="GREGG ST"/>
    <s v="FERNANDINA BEACH FL 32034"/>
    <n v="-81.444436541159803"/>
    <n v="30.570389195964001"/>
    <s v="ROBINSON W RUSSELL"/>
    <n v="0"/>
    <s v="VACANT RESIDENTIAL"/>
    <n v="8001"/>
    <s v="Residential-Vacant Land"/>
    <n v="2017"/>
    <n v="160000"/>
    <n v="2017"/>
    <n v="160000"/>
    <n v="2462.46"/>
    <n v="0.91366343246201509"/>
    <m/>
    <s v="No"/>
    <s v="No"/>
    <m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0"/>
    <s v="No"/>
    <s v="Yes"/>
    <s v="No"/>
    <s v="Without Environmental Issues"/>
    <s v="No"/>
    <s v="None"/>
    <s v="GREGG ST"/>
    <s v="Fernandina Beach"/>
    <s v="Florida"/>
    <n v="32034"/>
    <s v="GREGG ST FERNANDINA BEACH FL 32034"/>
    <s v=""/>
    <s v="Pass"/>
    <s v="Yes"/>
    <s v="FV&lt;$10K"/>
    <s v="N/A"/>
    <s v="No, &lt; $20K Lien"/>
    <s v="No, Lien &lt; $20K"/>
    <s v="N/A"/>
    <s v="No"/>
    <s v="No"/>
    <n v="0"/>
    <s v="No"/>
    <n v="160000"/>
    <n v="1"/>
    <n v="160000"/>
    <m/>
    <n v="0"/>
    <n v="0"/>
    <s v=""/>
    <e v="#N/A"/>
    <n v="160000"/>
    <s v="No"/>
    <s v="V"/>
    <s v="Yes"/>
    <s v="No"/>
    <n v="0"/>
    <n v="0"/>
    <n v="10780.6"/>
    <n v="-10780.6"/>
    <n v="6.7378750000000001E-2"/>
    <m/>
    <s v="No"/>
    <m/>
    <m/>
    <m/>
    <x v="1"/>
    <n v="2167"/>
    <n v="2695.15"/>
    <s v="Ok"/>
    <n v="0"/>
    <n v="0"/>
  </r>
  <r>
    <n v="2168"/>
    <s v="Nassau"/>
    <s v="00-00-30-010D-0005-0010"/>
    <n v="5322.18"/>
    <n v="2017"/>
    <n v="5322.18"/>
    <n v="5322.18"/>
    <n v="0"/>
    <n v="1736"/>
    <s v="FERNANDINA BEACH"/>
    <s v="Florida"/>
    <n v="32034"/>
    <s v="1736 LEWIS ST"/>
    <s v="FERNANDINA BEACH FL 32034"/>
    <n v="-81.447441713526899"/>
    <n v="30.573243217961998"/>
    <s v="DOBSON ERIN C"/>
    <n v="1"/>
    <s v="SINGLE FAMILY"/>
    <n v="1001"/>
    <s v="Single Family Residential"/>
    <n v="2017"/>
    <n v="317829"/>
    <n v="2017"/>
    <n v="317829"/>
    <n v="4891.5200000000004"/>
    <n v="0.91908203029585622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1736 LEWIS ST"/>
    <s v="Fernandina Beach"/>
    <s v="Florida"/>
    <n v="32034"/>
    <s v="1736 LEWIS ST FERNANDINA BEACH FL 32034"/>
    <s v=""/>
    <s v="Pass"/>
    <s v="No"/>
    <s v="FV&lt;$10K"/>
    <s v="N/A"/>
    <s v="No, &lt; $20K Lien"/>
    <s v="No, Lien &lt; $20K"/>
    <s v="N/A"/>
    <s v="No"/>
    <s v="No"/>
    <n v="0"/>
    <s v="No"/>
    <n v="317829"/>
    <n v="1"/>
    <n v="317829"/>
    <m/>
    <n v="0"/>
    <n v="0"/>
    <s v=""/>
    <e v="#N/A"/>
    <n v="317829"/>
    <s v="No"/>
    <s v="S"/>
    <s v="No"/>
    <s v="No"/>
    <n v="0.35"/>
    <n v="111240.15"/>
    <n v="21288.720000000001"/>
    <n v="89951.43"/>
    <n v="6.6981678827293931E-2"/>
    <m/>
    <s v="No"/>
    <m/>
    <m/>
    <m/>
    <x v="0"/>
    <n v="2168"/>
    <n v="5322.18"/>
    <s v="Ok"/>
    <n v="0"/>
    <n v="0"/>
  </r>
  <r>
    <n v="2169"/>
    <s v="Nassau"/>
    <s v="00-00-30-010D-0005-0030"/>
    <n v="1947.35"/>
    <n v="2017"/>
    <n v="1947.35"/>
    <n v="1947.35"/>
    <n v="0"/>
    <n v="1748"/>
    <s v="FERNANDINA BEACH"/>
    <s v="Florida"/>
    <n v="32034"/>
    <s v="1748 LEWIS ST"/>
    <s v="FERNANDINA BEACH FL 32034"/>
    <n v="-81.447166224078202"/>
    <n v="30.573257565030499"/>
    <s v="GAFFNEY JOHNNY"/>
    <n v="1"/>
    <s v="SINGLE FAMILY"/>
    <n v="1001"/>
    <s v="Single Family Residential"/>
    <n v="2017"/>
    <n v="154355"/>
    <n v="2017"/>
    <n v="154355"/>
    <n v="1771.01"/>
    <n v="0.90944617043674736"/>
    <m/>
    <s v="No"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s v="Minimal"/>
    <n v="0"/>
    <s v="Yes"/>
    <s v="No"/>
    <s v="No"/>
    <s v="Without Environmental Issues"/>
    <s v="No"/>
    <s v="None"/>
    <s v="1748 LEWIS ST"/>
    <s v="Fernandina Beach"/>
    <s v="Florida"/>
    <n v="32034"/>
    <s v="1748 LEWIS ST FERNANDINA BEACH FL 32034"/>
    <s v=""/>
    <s v="Pass"/>
    <s v="No"/>
    <s v="FV&lt;$10K"/>
    <s v="N/A"/>
    <s v="No, &lt; $20K Lien"/>
    <s v="No, Lien &lt; $20K"/>
    <s v="N/A"/>
    <s v="No"/>
    <s v="No"/>
    <n v="0"/>
    <s v="No"/>
    <n v="154355"/>
    <n v="1"/>
    <n v="154355"/>
    <m/>
    <n v="0"/>
    <n v="0"/>
    <s v=""/>
    <e v="#N/A"/>
    <n v="154355"/>
    <s v="No"/>
    <s v="S"/>
    <s v="No"/>
    <s v="Yes"/>
    <n v="0.67"/>
    <n v="103417.85"/>
    <n v="7789.4"/>
    <n v="95628.450000000012"/>
    <n v="5.0464189692591747E-2"/>
    <m/>
    <s v="No"/>
    <m/>
    <m/>
    <m/>
    <x v="0"/>
    <n v="2169"/>
    <n v="1947.35"/>
    <s v="Ok"/>
    <n v="0"/>
    <n v="0"/>
  </r>
  <r>
    <n v="2170"/>
    <s v="Nassau"/>
    <s v="00-00-30-010D-0006-0020"/>
    <n v="1616.59"/>
    <n v="2017"/>
    <n v="1616.59"/>
    <n v="1616.59"/>
    <n v="0"/>
    <n v="1720"/>
    <s v="FERNANDINA BEACH"/>
    <s v="Florida"/>
    <n v="32034"/>
    <s v="1720 LEWIS ST"/>
    <s v="FERNANDINA BEACH FL 32034"/>
    <n v="-81.4481175147519"/>
    <n v="30.573185917606299"/>
    <s v="CINTRON EDWIN"/>
    <n v="1"/>
    <s v="SINGLE FAMILY"/>
    <n v="1001"/>
    <s v="Single Family Residential"/>
    <n v="2017"/>
    <n v="95201"/>
    <n v="2017"/>
    <n v="95201"/>
    <n v="1465.17"/>
    <n v="0.9063337024230016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1720 LEWIS ST"/>
    <s v="Fernandina Beach"/>
    <s v="Florida"/>
    <n v="32034"/>
    <s v="1720 LEWIS ST FERNANDINA BEACH FL 32034"/>
    <s v=""/>
    <s v="Pass"/>
    <s v="No"/>
    <s v="FV&lt;$10K"/>
    <s v="N/A"/>
    <s v="No, &lt; $20K Lien"/>
    <s v="No, Lien &lt; $20K"/>
    <s v="N/A"/>
    <s v="No"/>
    <s v="No"/>
    <n v="0"/>
    <s v="No"/>
    <n v="95201"/>
    <n v="1"/>
    <n v="95201"/>
    <m/>
    <n v="0"/>
    <n v="0"/>
    <s v=""/>
    <e v="#N/A"/>
    <n v="95201"/>
    <s v="No"/>
    <s v="S"/>
    <s v="No"/>
    <s v="No"/>
    <n v="0.35"/>
    <n v="33320.35"/>
    <n v="6466.36"/>
    <n v="26853.989999999998"/>
    <n v="6.7923236100461123E-2"/>
    <m/>
    <s v="No"/>
    <m/>
    <m/>
    <m/>
    <x v="0"/>
    <n v="2170"/>
    <n v="1616.59"/>
    <s v="Ok"/>
    <n v="0"/>
    <n v="0"/>
  </r>
  <r>
    <n v="2171"/>
    <s v="Nassau"/>
    <s v="00-00-30-010D-0006-0040"/>
    <n v="1155.52"/>
    <n v="2017"/>
    <n v="1155.52"/>
    <n v="1155.52"/>
    <n v="0"/>
    <m/>
    <s v="FERNANDINA BEACH"/>
    <s v="Florida"/>
    <n v="32034"/>
    <s v="LEWIS ST"/>
    <s v="FERNANDINA BEACH FL 32034"/>
    <n v="-81.447764227967298"/>
    <n v="30.5732110728534"/>
    <s v="DOBSEN ERIN C"/>
    <n v="0"/>
    <s v="VACANT RESIDENTIAL"/>
    <n v="8001"/>
    <s v="Residential-Vacant Land"/>
    <n v="2017"/>
    <n v="67500"/>
    <n v="2017"/>
    <n v="67500"/>
    <n v="1038.8499999999999"/>
    <n v="0.89903247022985311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LEWIS ST"/>
    <s v="Fernandina Beach"/>
    <s v="Florida"/>
    <n v="32034"/>
    <s v="LEWIS ST FERNANDINA BEACH FL 32034"/>
    <s v=""/>
    <s v="Pass"/>
    <s v="No"/>
    <s v="FV&lt;$10K"/>
    <s v="N/A"/>
    <s v="No, &lt; $20K Lien"/>
    <s v="No, Lien &lt; $20K"/>
    <s v="N/A"/>
    <s v="No"/>
    <s v="No"/>
    <n v="0"/>
    <s v="No"/>
    <n v="67500"/>
    <n v="1"/>
    <n v="67500"/>
    <m/>
    <n v="0"/>
    <n v="0"/>
    <s v=""/>
    <e v="#N/A"/>
    <n v="67500"/>
    <s v="No"/>
    <s v="V"/>
    <s v="Yes"/>
    <s v="No"/>
    <n v="0"/>
    <n v="0"/>
    <n v="4622.08"/>
    <n v="-4622.08"/>
    <n v="6.8475259259259263E-2"/>
    <m/>
    <s v="No"/>
    <m/>
    <m/>
    <m/>
    <x v="1"/>
    <n v="2171"/>
    <n v="1155.52"/>
    <s v="Ok"/>
    <n v="0"/>
    <n v="0"/>
  </r>
  <r>
    <n v="2172"/>
    <s v="Nassau"/>
    <s v="00-00-30-010D-0011-0020"/>
    <n v="855.91"/>
    <n v="2017"/>
    <n v="855.91"/>
    <n v="855.91"/>
    <n v="0"/>
    <m/>
    <s v="FERNANDINA BEACH"/>
    <s v="Florida"/>
    <n v="32034"/>
    <s v="LEWIS ST"/>
    <s v="FERNANDINA BEACH FL 32034"/>
    <n v="-81.452080625776205"/>
    <n v="30.572868891754201"/>
    <s v="JONES CARLTON D"/>
    <n v="0"/>
    <s v="VACANT RESIDENTIAL"/>
    <n v="8001"/>
    <s v="Residential-Vacant Land"/>
    <n v="2017"/>
    <n v="49500"/>
    <n v="2017"/>
    <n v="49500"/>
    <n v="761.83"/>
    <n v="0.89008190113446517"/>
    <m/>
    <m/>
    <s v="No"/>
    <s v="No"/>
    <s v="No"/>
    <s v="No"/>
    <s v="No"/>
    <s v="I"/>
    <s v="I"/>
    <s v="I"/>
    <s v="I"/>
    <s v="I"/>
    <s v="I"/>
    <n v="0"/>
    <s v="No"/>
    <s v="No"/>
    <s v="No"/>
    <n v="0"/>
    <n v="0"/>
    <n v="177000"/>
    <s v="UNKNOWN"/>
    <n v="0"/>
    <n v="2"/>
    <s v="Potential Medium Risk"/>
    <s v="Minimal"/>
    <n v="0"/>
    <s v="No"/>
    <s v="No"/>
    <s v="No"/>
    <s v="Without Environmental Issues"/>
    <s v="No"/>
    <s v="None"/>
    <s v="LEWIS ST"/>
    <s v="Fernandina Beach"/>
    <s v="Florida"/>
    <n v="32034"/>
    <s v="LEWIS ST FERNANDINA BEACH FL 32034"/>
    <s v="L"/>
    <s v="Pass"/>
    <s v="No"/>
    <s v="FV&lt;$10K"/>
    <s v="N/A"/>
    <s v="No, &lt; $20K Lien"/>
    <s v="No, Lien &lt; $20K"/>
    <s v="N/A"/>
    <s v="No"/>
    <s v="No"/>
    <n v="0"/>
    <s v="No"/>
    <n v="49500"/>
    <n v="1"/>
    <n v="49500"/>
    <m/>
    <n v="0"/>
    <n v="0"/>
    <s v=""/>
    <e v="#N/A"/>
    <n v="49500"/>
    <s v="No"/>
    <s v="V"/>
    <s v="Yes"/>
    <s v="No"/>
    <n v="0"/>
    <n v="0"/>
    <n v="3423.64"/>
    <n v="-3423.64"/>
    <n v="6.9164444444444445E-2"/>
    <m/>
    <s v="No"/>
    <m/>
    <m/>
    <m/>
    <x v="1"/>
    <n v="2172"/>
    <n v="855.91"/>
    <s v="Ok"/>
    <n v="0"/>
    <n v="0"/>
  </r>
  <r>
    <n v="2173"/>
    <s v="Nassau"/>
    <s v="00-00-30-0120-0024-0000"/>
    <n v="1472.27"/>
    <n v="2017"/>
    <n v="1472.27"/>
    <n v="1472.27"/>
    <n v="0"/>
    <n v="1827"/>
    <s v="FERNANDINA BEACH"/>
    <s v="Florida"/>
    <n v="32034"/>
    <s v="1827 8TH ST S"/>
    <s v="FERNANDINA BEACH FL 32034"/>
    <n v="-81.459564716819898"/>
    <n v="30.644843912241701"/>
    <s v="ROWE KENNETH E"/>
    <n v="10"/>
    <s v="VACANT COMMERCIAL"/>
    <n v="8002"/>
    <s v="Commercial-Vacant Land"/>
    <n v="2017"/>
    <n v="86531"/>
    <n v="2017"/>
    <n v="86531"/>
    <n v="1331.74"/>
    <n v="0.9045487580403051"/>
    <s v="No"/>
    <m/>
    <m/>
    <s v="No"/>
    <m/>
    <m/>
    <s v="No"/>
    <s v="I"/>
    <s v="I"/>
    <s v="I"/>
    <s v="I"/>
    <n v="0"/>
    <n v="0"/>
    <n v="0"/>
    <s v="No"/>
    <s v="No"/>
    <s v="No"/>
    <n v="0"/>
    <n v="0"/>
    <n v="0"/>
    <n v="0"/>
    <n v="0"/>
    <n v="1"/>
    <s v="Potential Medium Risk"/>
    <n v="0"/>
    <n v="0"/>
    <s v="No"/>
    <s v="No"/>
    <s v="No"/>
    <s v="Without Environmental Issues"/>
    <s v="No"/>
    <s v="None"/>
    <s v="1827 8TH ST S"/>
    <s v="Fernandina Beach"/>
    <s v="Florida"/>
    <n v="32034"/>
    <s v="1827 8TH ST S FERNANDINA BEACH FL 32034"/>
    <s v=""/>
    <s v="Pass"/>
    <s v="No"/>
    <s v="FV&lt;$10K"/>
    <s v="N/A"/>
    <s v="No, &lt; $20K Lien"/>
    <s v="No, Lien &lt; $20K"/>
    <s v="N/A"/>
    <s v="No"/>
    <s v="No"/>
    <n v="0"/>
    <s v="No"/>
    <n v="86531"/>
    <n v="1"/>
    <n v="86531"/>
    <m/>
    <n v="0"/>
    <n v="0"/>
    <s v=""/>
    <e v="#N/A"/>
    <n v="86531"/>
    <s v="No"/>
    <s v="V"/>
    <s v="Yes"/>
    <s v="No"/>
    <n v="0"/>
    <n v="0"/>
    <n v="5889.08"/>
    <n v="-5889.08"/>
    <n v="6.8057459176480109E-2"/>
    <m/>
    <s v="No"/>
    <m/>
    <m/>
    <m/>
    <x v="1"/>
    <n v="2173"/>
    <n v="1472.27"/>
    <s v="Ok"/>
    <n v="0"/>
    <n v="0"/>
  </r>
  <r>
    <n v="2174"/>
    <s v="Nassau"/>
    <s v="00-00-30-0131-0010-0000"/>
    <n v="6127.53"/>
    <n v="2017"/>
    <n v="6127.53"/>
    <n v="6127.53"/>
    <n v="0"/>
    <n v="9574"/>
    <s v="FERNANDINA BEACH"/>
    <s v="Florida"/>
    <n v="32034"/>
    <s v="9574 HILDRETH LN"/>
    <s v="FERNANDINA BEACH FL 32034"/>
    <n v="-81.459852318054502"/>
    <n v="30.589167289147301"/>
    <s v="LOGAN SCOTT D"/>
    <n v="1"/>
    <s v="SINGLE FAMILY"/>
    <n v="1001"/>
    <s v="Single Family Residential"/>
    <n v="2017"/>
    <n v="366213"/>
    <n v="2017"/>
    <n v="366213"/>
    <n v="5636.18"/>
    <n v="0.91981271409523913"/>
    <s v="No"/>
    <s v="No"/>
    <m/>
    <s v="No"/>
    <s v="No"/>
    <m/>
    <m/>
    <s v="I"/>
    <s v="I"/>
    <s v="I"/>
    <s v="I"/>
    <s v="I"/>
    <s v="I"/>
    <n v="0"/>
    <s v="No"/>
    <s v="No"/>
    <s v="No"/>
    <n v="0"/>
    <n v="0"/>
    <n v="322700"/>
    <s v="UNKNOWN"/>
    <n v="0"/>
    <n v="0"/>
    <s v="Potential Low Risk"/>
    <s v="Minimal"/>
    <n v="1"/>
    <s v="No"/>
    <s v="No"/>
    <s v="No"/>
    <s v="Without Environmental Issues"/>
    <s v="No"/>
    <s v="None"/>
    <s v="9574 HILDRETH LN"/>
    <s v="Fernandina Beach"/>
    <s v="Florida"/>
    <n v="32034"/>
    <s v="9574 HILDRETH LN FERNANDINA BEACH FL 32034"/>
    <s v="L"/>
    <s v="Pass"/>
    <s v="No"/>
    <s v="FV&lt;$10K"/>
    <s v="N/A"/>
    <s v="No, &lt; $20K Lien"/>
    <s v="No, Lien &lt; $20K"/>
    <s v="N/A"/>
    <s v="No"/>
    <s v="No"/>
    <n v="1"/>
    <s v="No"/>
    <n v="366213"/>
    <n v="1"/>
    <n v="366213"/>
    <m/>
    <n v="0"/>
    <n v="0"/>
    <s v=""/>
    <e v="#N/A"/>
    <n v="366213"/>
    <s v="No"/>
    <s v="S"/>
    <s v="No"/>
    <s v="No"/>
    <n v="0.35"/>
    <n v="128174.54999999999"/>
    <n v="30637.649999999998"/>
    <n v="97536.9"/>
    <n v="8.3660738422721204E-2"/>
    <m/>
    <s v="No"/>
    <m/>
    <m/>
    <m/>
    <x v="0"/>
    <n v="2174"/>
    <n v="6127.53"/>
    <s v="Ok"/>
    <n v="0"/>
    <n v="0"/>
  </r>
  <r>
    <n v="2175"/>
    <s v="Nassau"/>
    <s v="00-00-30-0131-0014-0000"/>
    <n v="4951.6499999999996"/>
    <n v="2017"/>
    <e v="#N/A"/>
    <e v="#N/A"/>
    <e v="#N/A"/>
    <e v="#N/A"/>
    <e v="#N/A"/>
    <e v="#N/A"/>
    <e v="#N/A"/>
    <e v="#N/A"/>
    <e v="#N/A"/>
    <e v="#N/A"/>
    <e v="#N/A"/>
    <e v="#N/A"/>
    <n v="1"/>
    <s v="SINGLE FAMILY"/>
    <e v="#N/A"/>
    <e v="#N/A"/>
    <n v="2017"/>
    <n v="334850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334850"/>
    <n v="1"/>
    <n v="334850"/>
    <m/>
    <e v="#N/A"/>
    <e v="#N/A"/>
    <s v=""/>
    <e v="#N/A"/>
    <n v="334850"/>
    <s v="No"/>
    <s v="S"/>
    <s v="No"/>
    <s v="Yes"/>
    <n v="0.67"/>
    <n v="224349.5"/>
    <e v="#N/A"/>
    <e v="#N/A"/>
    <e v="#N/A"/>
    <m/>
    <e v="#N/A"/>
    <m/>
    <m/>
    <m/>
    <x v="5"/>
    <n v="2175"/>
    <n v="4951.6499999999996"/>
    <e v="#N/A"/>
    <e v="#N/A"/>
    <e v="#N/A"/>
  </r>
  <r>
    <n v="2176"/>
    <s v="Nassau"/>
    <s v="00-00-30-0140-0011-0000"/>
    <n v="2108.27"/>
    <n v="2017"/>
    <n v="2108.27"/>
    <n v="2108.27"/>
    <n v="0"/>
    <n v="5021"/>
    <s v="FERNANDINA BEACH"/>
    <s v="Florida"/>
    <n v="32034"/>
    <s v="5021 KAREN ST"/>
    <s v="FERNANDINA BEACH FL 32034"/>
    <n v="-81.452809858649303"/>
    <n v="30.5837084759291"/>
    <s v="EMBRICK MARK C"/>
    <n v="2"/>
    <s v="MOBILE HOMES"/>
    <n v="1006"/>
    <s v="Mobile home"/>
    <n v="2017"/>
    <n v="124741"/>
    <n v="2017"/>
    <n v="124741"/>
    <n v="1919.81"/>
    <n v="0.91060917244944906"/>
    <s v="No"/>
    <s v="No"/>
    <m/>
    <m/>
    <m/>
    <m/>
    <m/>
    <s v="I"/>
    <s v="I"/>
    <s v="I"/>
    <s v="I"/>
    <n v="0"/>
    <n v="0"/>
    <n v="0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5021 KAREN ST"/>
    <s v="Fernandina Beach"/>
    <s v="Florida"/>
    <n v="32034"/>
    <s v="5021 KAREN ST FERNANDINA BEACH FL 32034"/>
    <s v=""/>
    <s v="Pass"/>
    <s v="No"/>
    <s v="FV&lt;$10K"/>
    <s v="N/A"/>
    <s v="No, &lt; $20K Lien"/>
    <s v="No, Lien &lt; $20K"/>
    <s v="N/A"/>
    <s v="No"/>
    <s v="No"/>
    <n v="0"/>
    <s v="No"/>
    <n v="124741"/>
    <n v="1"/>
    <n v="124741"/>
    <m/>
    <n v="0"/>
    <n v="0"/>
    <s v=""/>
    <e v="#N/A"/>
    <n v="124741"/>
    <s v="No"/>
    <s v="R"/>
    <s v="No"/>
    <s v="No"/>
    <n v="0.35"/>
    <n v="43659.35"/>
    <n v="8433.08"/>
    <n v="35226.269999999997"/>
    <n v="6.7604716973569234E-2"/>
    <m/>
    <s v="No"/>
    <m/>
    <m/>
    <m/>
    <x v="0"/>
    <n v="2176"/>
    <n v="2108.27"/>
    <s v="Ok"/>
    <n v="0"/>
    <n v="0"/>
  </r>
  <r>
    <n v="2177"/>
    <s v="Nassau"/>
    <s v="00-00-30-0150-0005-0000"/>
    <n v="2296.09"/>
    <n v="2017"/>
    <n v="2296.09"/>
    <n v="2296.09"/>
    <n v="0"/>
    <n v="779"/>
    <s v="FERNANDINA BEACH"/>
    <s v="Florida"/>
    <n v="32034"/>
    <s v="779 ADAMS RD"/>
    <s v="FERNANDINA BEACH FL 32034"/>
    <n v="-81.458994145320005"/>
    <n v="30.634443961250501"/>
    <s v="MERRITT TEREASA STURGES"/>
    <n v="1"/>
    <s v="SINGLE FAMILY"/>
    <n v="1001"/>
    <s v="Single Family Residential"/>
    <n v="2017"/>
    <n v="136025"/>
    <n v="2017"/>
    <n v="136025"/>
    <n v="2093.48"/>
    <n v="0.91175868541738336"/>
    <s v="No"/>
    <m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779 ADAMS RD"/>
    <s v="Fernandina Beach"/>
    <s v="Florida"/>
    <n v="32034"/>
    <s v="779 ADAMS RD FERNANDINA BEACH FL 32034"/>
    <s v=""/>
    <s v="Pass"/>
    <s v="No"/>
    <s v="FV&lt;$10K"/>
    <s v="N/A"/>
    <s v="No, &lt; $20K Lien"/>
    <s v="No, Lien &lt; $20K"/>
    <s v="N/A"/>
    <s v="No"/>
    <s v="No"/>
    <n v="0"/>
    <s v="No"/>
    <n v="136025"/>
    <n v="1"/>
    <n v="136025"/>
    <m/>
    <n v="0"/>
    <n v="0"/>
    <s v=""/>
    <e v="#N/A"/>
    <n v="136025"/>
    <s v="No"/>
    <s v="S"/>
    <s v="No"/>
    <s v="No"/>
    <n v="0.35"/>
    <n v="47608.75"/>
    <n v="9184.36"/>
    <n v="38424.39"/>
    <n v="6.7519647123690504E-2"/>
    <m/>
    <s v="No"/>
    <m/>
    <m/>
    <m/>
    <x v="0"/>
    <n v="2177"/>
    <n v="2296.09"/>
    <s v="Ok"/>
    <n v="0"/>
    <n v="0"/>
  </r>
  <r>
    <n v="2178"/>
    <s v="Nassau"/>
    <s v="00-00-30-0170-0009-0000"/>
    <n v="1041.77"/>
    <n v="2017"/>
    <n v="1041.77"/>
    <n v="1041.77"/>
    <n v="0"/>
    <n v="847"/>
    <s v="FERNANDINA BEACH"/>
    <s v="Florida"/>
    <n v="32034"/>
    <s v="847 CASHEN DR"/>
    <s v="FERNANDINA BEACH FL 32034"/>
    <n v="-81.456936874552099"/>
    <n v="30.6377597502931"/>
    <s v="ALEXANDER JERETT ROY"/>
    <n v="1"/>
    <s v="SINGLE FAMILY"/>
    <n v="1001"/>
    <s v="Single Family Residential"/>
    <n v="2017"/>
    <n v="85666"/>
    <n v="2017"/>
    <n v="85666"/>
    <n v="933.68"/>
    <n v="0.89624389260585346"/>
    <m/>
    <s v="No"/>
    <s v="No"/>
    <s v="No"/>
    <s v="No"/>
    <m/>
    <s v="No"/>
    <s v="I"/>
    <s v="I"/>
    <s v="I"/>
    <s v="I"/>
    <s v="I"/>
    <s v="I"/>
    <s v="I"/>
    <s v="No"/>
    <s v="No"/>
    <s v="No"/>
    <n v="0"/>
    <n v="0"/>
    <n v="0"/>
    <n v="0"/>
    <n v="0"/>
    <n v="2"/>
    <s v="Potential Low Risk"/>
    <s v="Minimal"/>
    <n v="0"/>
    <s v="Yes"/>
    <s v="No"/>
    <s v="No"/>
    <s v="Without Environmental Issues"/>
    <s v="No"/>
    <s v="None"/>
    <s v="847 CASHEN DR"/>
    <s v="Fernandina Beach"/>
    <s v="Florida"/>
    <n v="32034"/>
    <s v="847 CASHEN DR FERNANDINA BEACH FL 32034"/>
    <s v=""/>
    <s v="Pass"/>
    <s v="No"/>
    <s v="FV&lt;$10K"/>
    <s v="N/A"/>
    <s v="No, &lt; $20K Lien"/>
    <s v="No, Lien &lt; $20K"/>
    <s v="N/A"/>
    <s v="No"/>
    <s v="No"/>
    <n v="0"/>
    <s v="No"/>
    <n v="85666"/>
    <n v="1"/>
    <n v="85666"/>
    <m/>
    <n v="0"/>
    <n v="0"/>
    <s v=""/>
    <e v="#N/A"/>
    <n v="85666"/>
    <s v="No"/>
    <s v="S"/>
    <s v="No"/>
    <s v="Yes"/>
    <n v="0.67"/>
    <n v="57396.22"/>
    <n v="4167.08"/>
    <n v="53229.14"/>
    <n v="4.864333574580347E-2"/>
    <m/>
    <s v="No"/>
    <m/>
    <m/>
    <m/>
    <x v="0"/>
    <n v="2178"/>
    <n v="1041.77"/>
    <s v="Ok"/>
    <n v="0"/>
    <n v="0"/>
  </r>
  <r>
    <n v="2179"/>
    <s v="Nassau"/>
    <s v="00-00-30-0174-0036-0000"/>
    <n v="1710.22"/>
    <n v="2017"/>
    <n v="1710.22"/>
    <n v="1710.22"/>
    <n v="0"/>
    <n v="2018"/>
    <s v="FERNANDINA BEACH"/>
    <s v="Florida"/>
    <n v="32034"/>
    <s v="2018 CASHEN WOOD DR"/>
    <s v="FERNANDINA BEACH FL 32034"/>
    <n v="-81.464119512235698"/>
    <n v="30.636578578361402"/>
    <s v="QUINN TAMMY B"/>
    <n v="1"/>
    <s v="SINGLE FAMILY"/>
    <n v="1001"/>
    <s v="Single Family Residential"/>
    <n v="2017"/>
    <n v="140608"/>
    <n v="2017"/>
    <n v="172174"/>
    <n v="1551.75"/>
    <n v="0.90733940662604806"/>
    <s v="No"/>
    <s v="No"/>
    <s v="No"/>
    <s v="No"/>
    <s v="No"/>
    <s v="No"/>
    <m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High"/>
    <n v="0"/>
    <s v="Yes"/>
    <s v="Yes"/>
    <s v="No"/>
    <s v="Without Environmental Issues"/>
    <s v="No"/>
    <s v="None"/>
    <s v="2018 CASHEN WOOD DR"/>
    <s v="Fernandina Beach"/>
    <s v="Florida"/>
    <n v="32034"/>
    <s v="2018 CASHEN WOOD DR FERNANDINA BEACH FL 32034"/>
    <s v=""/>
    <s v="Pass"/>
    <s v="Yes"/>
    <s v="FV&lt;$10K"/>
    <s v="N/A"/>
    <s v="No, &lt; $20K Lien"/>
    <s v="No, Lien &lt; $20K"/>
    <s v="N/A"/>
    <s v="No"/>
    <s v="No"/>
    <n v="0"/>
    <s v="No"/>
    <n v="140608"/>
    <n v="1"/>
    <n v="140608"/>
    <m/>
    <n v="0"/>
    <n v="0"/>
    <s v=""/>
    <e v="#N/A"/>
    <n v="140608"/>
    <s v="No"/>
    <s v="S"/>
    <s v="No"/>
    <s v="Yes"/>
    <n v="0.67"/>
    <n v="94207.360000000001"/>
    <n v="6840.88"/>
    <n v="87366.48"/>
    <n v="4.8652139280837503E-2"/>
    <m/>
    <s v="No"/>
    <m/>
    <m/>
    <m/>
    <x v="0"/>
    <n v="2179"/>
    <n v="1710.22"/>
    <s v="Ok"/>
    <n v="0"/>
    <n v="0"/>
  </r>
  <r>
    <n v="2180"/>
    <s v="Nassau"/>
    <s v="00-00-30-0174-0051-0000"/>
    <n v="1293.55"/>
    <n v="2017"/>
    <n v="1293.55"/>
    <n v="1293.55"/>
    <n v="0"/>
    <n v="2361"/>
    <s v="FERNANDINA BEACH"/>
    <s v="Florida"/>
    <n v="32034"/>
    <s v="2361 CASHEN WOOD DR"/>
    <s v="FERNANDINA BEACH FL 32034"/>
    <n v="-81.463739301961397"/>
    <n v="30.633853031672501"/>
    <s v="LEYENDECKER RONALD N"/>
    <n v="1"/>
    <s v="SINGLE FAMILY"/>
    <n v="1001"/>
    <s v="Single Family Residential"/>
    <n v="2017"/>
    <n v="115576"/>
    <n v="2017"/>
    <n v="158980"/>
    <n v="1166.49"/>
    <n v="0.90177418731398096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1"/>
    <s v="Potential Medium Risk"/>
    <n v="0"/>
    <n v="0"/>
    <s v="Yes"/>
    <n v="0"/>
    <s v="No"/>
    <s v="Without Environmental Issues"/>
    <s v="No"/>
    <s v="None"/>
    <s v="2361 CASHEN WOOD DR"/>
    <s v="Fernandina Beach"/>
    <s v="Florida"/>
    <n v="32034"/>
    <s v="2361 CASHEN WOOD DR FERNANDINA BEACH FL 32034"/>
    <s v=""/>
    <s v="Pass"/>
    <s v="No"/>
    <s v="FV&lt;$10K"/>
    <s v="N/A"/>
    <s v="No, &lt; $20K Lien"/>
    <s v="No, Lien &lt; $20K"/>
    <s v="N/A"/>
    <s v="No"/>
    <s v="No"/>
    <n v="0"/>
    <s v="No"/>
    <n v="115576"/>
    <n v="1"/>
    <n v="115576"/>
    <m/>
    <n v="0"/>
    <n v="0"/>
    <s v=""/>
    <e v="#N/A"/>
    <n v="115576"/>
    <s v="No"/>
    <s v="S"/>
    <s v="No"/>
    <s v="Yes"/>
    <n v="0.67"/>
    <n v="77435.92"/>
    <n v="5174.2"/>
    <n v="72261.72"/>
    <n v="4.4768810133591748E-2"/>
    <m/>
    <s v="No"/>
    <m/>
    <m/>
    <m/>
    <x v="0"/>
    <n v="2180"/>
    <n v="1293.55"/>
    <s v="Ok"/>
    <n v="0"/>
    <n v="0"/>
  </r>
  <r>
    <n v="2181"/>
    <s v="Nassau"/>
    <s v="00-00-30-019C-0021-0000"/>
    <n v="1260.6099999999999"/>
    <n v="2017"/>
    <n v="1260.6099999999999"/>
    <n v="1260.6099999999999"/>
    <n v="0"/>
    <n v="4749"/>
    <s v="FERNANDINA BEACH"/>
    <s v="Florida"/>
    <n v="32034"/>
    <s v="4749 ST MARC CT"/>
    <s v="FERNANDINA BEACH FL 32034"/>
    <n v="-81.455838040269199"/>
    <n v="30.590910350133399"/>
    <s v="NABORS ANDREW"/>
    <n v="4"/>
    <s v="CONDOMINIA"/>
    <n v="1004"/>
    <s v="Condominium (Residential)"/>
    <n v="2017"/>
    <n v="113096"/>
    <n v="2017"/>
    <n v="141000"/>
    <n v="1136.02"/>
    <n v="0.90116689539191352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4"/>
    <s v="Potential Low Risk"/>
    <n v="0"/>
    <n v="0"/>
    <s v="Yes"/>
    <n v="0"/>
    <s v="No"/>
    <s v="Without Environmental Issues"/>
    <s v="No"/>
    <s v="None"/>
    <s v="4749 ST MARC CT"/>
    <s v="Fernandina Beach"/>
    <s v="Florida"/>
    <n v="32034"/>
    <s v="4749 ST MARC CT FERNANDINA BEACH FL 32034"/>
    <s v=""/>
    <s v="Pass"/>
    <s v="No"/>
    <s v="FV&lt;$10K"/>
    <s v="N/A"/>
    <s v="No, &lt; $20K Lien"/>
    <s v="No, Lien &lt; $20K"/>
    <s v="N/A"/>
    <s v="No"/>
    <s v="No"/>
    <n v="0"/>
    <s v="No"/>
    <n v="113096"/>
    <n v="1"/>
    <n v="113096"/>
    <m/>
    <n v="0"/>
    <n v="0"/>
    <s v=""/>
    <e v="#N/A"/>
    <n v="113096"/>
    <s v="No"/>
    <s v="R"/>
    <s v="No"/>
    <s v="Yes"/>
    <n v="0.67"/>
    <n v="75774.320000000007"/>
    <n v="5042.4399999999996"/>
    <n v="70731.88"/>
    <n v="4.4585484897785951E-2"/>
    <m/>
    <s v="No"/>
    <m/>
    <m/>
    <m/>
    <x v="0"/>
    <n v="2181"/>
    <n v="1260.6099999999999"/>
    <s v="Ok"/>
    <n v="0"/>
    <n v="0"/>
  </r>
  <r>
    <n v="2182"/>
    <s v="Nassau"/>
    <s v="00-00-30-019C-0030-0000"/>
    <n v="2378.92"/>
    <n v="2017"/>
    <n v="2378.92"/>
    <n v="2378.92"/>
    <n v="0"/>
    <n v="4762"/>
    <s v="FERNANDINA BEACH"/>
    <s v="Florida"/>
    <n v="32034"/>
    <s v="4762 ST MARC CT"/>
    <s v="FERNANDINA BEACH FL 32034"/>
    <n v="-81.455838040269199"/>
    <n v="30.590910350133399"/>
    <s v="HIGHLINK LLC"/>
    <n v="4"/>
    <s v="CONDOMINIA"/>
    <n v="1004"/>
    <s v="Condominium (Residential)"/>
    <n v="2017"/>
    <n v="141000"/>
    <n v="2017"/>
    <n v="141000"/>
    <n v="2170.06"/>
    <n v="0.91220385721251651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4"/>
    <s v="Potential Low Risk"/>
    <n v="0"/>
    <n v="0"/>
    <s v="No"/>
    <n v="0"/>
    <s v="No"/>
    <s v="Without Environmental Issues"/>
    <s v="No"/>
    <s v="None"/>
    <s v="4762 ST MARC CT"/>
    <s v="Fernandina Beach"/>
    <s v="Florida"/>
    <n v="32034"/>
    <s v="4762 ST MARC CT FERNANDINA BEACH FL 32034"/>
    <s v=""/>
    <s v="Pass"/>
    <s v="No"/>
    <s v="FV&lt;$10K"/>
    <s v="N/A"/>
    <s v="No, &lt; $20K Lien"/>
    <s v="No, Lien &lt; $20K"/>
    <s v="N/A"/>
    <s v="No"/>
    <s v="No"/>
    <n v="0"/>
    <s v="No"/>
    <n v="141000"/>
    <n v="1"/>
    <n v="141000"/>
    <m/>
    <n v="0"/>
    <n v="0"/>
    <s v=""/>
    <e v="#N/A"/>
    <n v="141000"/>
    <s v="No"/>
    <s v="R"/>
    <s v="No"/>
    <s v="No"/>
    <n v="0.35"/>
    <n v="49350"/>
    <n v="9515.68"/>
    <n v="39834.32"/>
    <n v="6.7487092198581566E-2"/>
    <m/>
    <s v="No"/>
    <m/>
    <m/>
    <m/>
    <x v="0"/>
    <n v="2182"/>
    <n v="2378.92"/>
    <s v="Ok"/>
    <n v="0"/>
    <n v="0"/>
  </r>
  <r>
    <n v="2183"/>
    <s v="Nassau"/>
    <s v="00-00-30-019C-0033-0000"/>
    <n v="2303.8000000000002"/>
    <n v="2017"/>
    <e v="#N/A"/>
    <e v="#N/A"/>
    <e v="#N/A"/>
    <e v="#N/A"/>
    <e v="#N/A"/>
    <e v="#N/A"/>
    <e v="#N/A"/>
    <e v="#N/A"/>
    <e v="#N/A"/>
    <e v="#N/A"/>
    <e v="#N/A"/>
    <e v="#N/A"/>
    <n v="4"/>
    <s v="CONDOMINIA"/>
    <e v="#N/A"/>
    <e v="#N/A"/>
    <n v="2017"/>
    <n v="133100"/>
    <e v="#N/A"/>
    <e v="#N/A"/>
    <e v="#N/A"/>
    <n v="0"/>
    <s v="No"/>
    <s v="No"/>
    <s v="No"/>
    <s v="No"/>
    <s v="No"/>
    <s v="No"/>
    <s v="No"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1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1"/>
    <s v="No"/>
    <n v="133100"/>
    <n v="1"/>
    <n v="133100"/>
    <m/>
    <e v="#N/A"/>
    <e v="#N/A"/>
    <s v=""/>
    <e v="#N/A"/>
    <n v="133100"/>
    <s v="No"/>
    <s v="R"/>
    <s v="No"/>
    <s v="No"/>
    <n v="0.35"/>
    <n v="46585"/>
    <e v="#N/A"/>
    <e v="#N/A"/>
    <e v="#N/A"/>
    <m/>
    <e v="#N/A"/>
    <m/>
    <m/>
    <m/>
    <x v="5"/>
    <n v="2183"/>
    <n v="2303.8000000000002"/>
    <e v="#N/A"/>
    <e v="#N/A"/>
    <e v="#N/A"/>
  </r>
  <r>
    <n v="2184"/>
    <s v="Nassau"/>
    <s v="00-00-30-019C-0050-0000"/>
    <n v="1103.19"/>
    <n v="2017"/>
    <n v="1103.19"/>
    <n v="1103.19"/>
    <n v="0"/>
    <n v="4814"/>
    <s v="FERNANDINA BEACH"/>
    <s v="Florida"/>
    <n v="32034"/>
    <s v="4814 WESTWIND CT"/>
    <s v="FERNANDINA BEACH FL 32034"/>
    <n v="-81.455838040269199"/>
    <n v="30.590910350133399"/>
    <s v="THARIN RUSSELL JR"/>
    <n v="4"/>
    <s v="CONDOMINIA"/>
    <n v="1004"/>
    <s v="Condominium (Residential)"/>
    <n v="2017"/>
    <n v="103638"/>
    <n v="2017"/>
    <n v="141000"/>
    <n v="990.47"/>
    <n v="0.89782358433270781"/>
    <m/>
    <m/>
    <m/>
    <m/>
    <s v="No"/>
    <m/>
    <m/>
    <s v="I"/>
    <n v="0"/>
    <n v="0"/>
    <n v="0"/>
    <n v="0"/>
    <n v="0"/>
    <n v="0"/>
    <s v="No"/>
    <s v="No"/>
    <s v="No"/>
    <n v="0"/>
    <n v="0"/>
    <n v="80000"/>
    <n v="0"/>
    <n v="0"/>
    <n v="4"/>
    <s v="Potential Low Risk"/>
    <s v="Minimal"/>
    <n v="0"/>
    <s v="Yes"/>
    <s v="No"/>
    <s v="No"/>
    <s v="Without Environmental Issues"/>
    <s v="No"/>
    <s v="None"/>
    <s v="4814 WESTWIND CT"/>
    <s v="Fernandina Beach"/>
    <s v="Florida"/>
    <n v="32034"/>
    <s v="4814 WESTWIND CT FERNANDINA BEACH FL 32034"/>
    <s v="L"/>
    <s v="Pass"/>
    <s v="No"/>
    <s v="FV&lt;$10K"/>
    <s v="N/A"/>
    <s v="No, &lt; $20K Lien"/>
    <s v="No, Lien &lt; $20K"/>
    <s v="N/A"/>
    <s v="No"/>
    <s v="No"/>
    <n v="0"/>
    <s v="No"/>
    <n v="103638"/>
    <n v="1"/>
    <n v="103638"/>
    <m/>
    <n v="0"/>
    <n v="0"/>
    <s v=""/>
    <e v="#N/A"/>
    <n v="103638"/>
    <s v="No"/>
    <s v="R"/>
    <s v="No"/>
    <s v="Yes"/>
    <n v="0.67"/>
    <n v="69437.460000000006"/>
    <n v="4412.76"/>
    <n v="65024.700000000004"/>
    <n v="4.2578590864354775E-2"/>
    <m/>
    <s v="No"/>
    <m/>
    <m/>
    <m/>
    <x v="0"/>
    <n v="2184"/>
    <n v="1103.19"/>
    <s v="Ok"/>
    <n v="0"/>
    <n v="0"/>
  </r>
  <r>
    <n v="2185"/>
    <s v="Nassau"/>
    <s v="00-00-30-0200-0002-0000"/>
    <n v="713.85"/>
    <n v="2017"/>
    <n v="713.85"/>
    <n v="713.85"/>
    <n v="0"/>
    <n v="105"/>
    <s v="FERNANDINA BEACH"/>
    <s v="Florida"/>
    <n v="32034"/>
    <s v="105 DRURY RD"/>
    <s v="FERNANDINA BEACH FL 32034"/>
    <n v="-81.444838808822695"/>
    <n v="30.641266328005599"/>
    <s v="DRURY LINDA DARLENE"/>
    <n v="0"/>
    <s v="VACANT RESIDENTIAL"/>
    <n v="8001"/>
    <s v="Residential-Vacant Land"/>
    <n v="2017"/>
    <n v="40965"/>
    <n v="2017"/>
    <n v="40965"/>
    <n v="630.47"/>
    <n v="0.88319675001751075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105 DRURY RD"/>
    <s v="Fernandina Beach"/>
    <s v="Florida"/>
    <n v="32034"/>
    <s v="105 DRURY RD FERNANDINA BEACH FL 32034"/>
    <s v=""/>
    <s v="Pass"/>
    <s v="No"/>
    <s v="FV&lt;$10K"/>
    <s v="N/A"/>
    <s v="No, &lt; $20K Lien"/>
    <s v="No, Lien &lt; $20K"/>
    <s v="N/A"/>
    <s v="No"/>
    <s v="No"/>
    <n v="0"/>
    <s v="No"/>
    <n v="40965"/>
    <n v="1"/>
    <n v="40965"/>
    <m/>
    <n v="0"/>
    <n v="0"/>
    <s v=""/>
    <e v="#N/A"/>
    <n v="40965"/>
    <s v="No"/>
    <s v="V"/>
    <s v="Yes"/>
    <s v="No"/>
    <n v="0"/>
    <n v="0"/>
    <n v="2855.4"/>
    <n v="-2855.4"/>
    <n v="6.9703405346027092E-2"/>
    <m/>
    <s v="No"/>
    <m/>
    <m/>
    <m/>
    <x v="1"/>
    <n v="2185"/>
    <n v="713.85"/>
    <s v="Ok"/>
    <n v="0"/>
    <n v="0"/>
  </r>
  <r>
    <n v="2186"/>
    <s v="Nassau"/>
    <s v="00-00-30-0200-0004-0000"/>
    <n v="862.63"/>
    <n v="2017"/>
    <n v="862.63"/>
    <n v="862.63"/>
    <n v="0"/>
    <n v="1889"/>
    <s v="FERNANDINA BEACH"/>
    <s v="Florida"/>
    <n v="32034"/>
    <s v="1889 DRURY RD"/>
    <s v="FERNANDINA BEACH FL 32034"/>
    <n v="-81.444738784105397"/>
    <n v="30.641707542614601"/>
    <s v="KIMBALL BEVERLY ANN"/>
    <n v="1"/>
    <s v="SINGLE FAMILY"/>
    <n v="1001"/>
    <s v="Single Family Residential"/>
    <n v="2017"/>
    <n v="89187"/>
    <n v="2017"/>
    <n v="89187"/>
    <n v="768.04"/>
    <n v="0.89034696219700216"/>
    <s v="No"/>
    <s v="No"/>
    <m/>
    <m/>
    <m/>
    <m/>
    <m/>
    <s v="I"/>
    <s v="I"/>
    <s v="I"/>
    <s v="I"/>
    <n v="0"/>
    <n v="0"/>
    <n v="0"/>
    <s v="No"/>
    <s v="No"/>
    <s v="No"/>
    <n v="0"/>
    <n v="0"/>
    <n v="0"/>
    <n v="0"/>
    <n v="0"/>
    <n v="0"/>
    <s v="Potential Low Risk"/>
    <s v="Minimal"/>
    <n v="0"/>
    <s v="Yes"/>
    <s v="No"/>
    <s v="No"/>
    <s v="Without Environmental Issues"/>
    <s v="No"/>
    <s v="None"/>
    <s v="1889 DRURY RD"/>
    <s v="Fernandina Beach"/>
    <s v="Florida"/>
    <n v="32034"/>
    <s v="1889 DRURY RD FERNANDINA BEACH FL 32034"/>
    <s v=""/>
    <s v="Pass"/>
    <s v="No"/>
    <s v="FV&lt;$10K"/>
    <s v="N/A"/>
    <s v="No, &lt; $20K Lien"/>
    <s v="No, Lien &lt; $20K"/>
    <s v="N/A"/>
    <s v="No"/>
    <s v="No"/>
    <n v="0"/>
    <s v="No"/>
    <n v="89187"/>
    <n v="1"/>
    <n v="89187"/>
    <m/>
    <n v="0"/>
    <n v="0"/>
    <s v=""/>
    <e v="#N/A"/>
    <n v="89187"/>
    <s v="No"/>
    <s v="S"/>
    <s v="No"/>
    <s v="Yes"/>
    <n v="0.67"/>
    <n v="59755.29"/>
    <n v="3450.52"/>
    <n v="56304.770000000004"/>
    <n v="3.8688598114074921E-2"/>
    <m/>
    <s v="No"/>
    <m/>
    <m/>
    <m/>
    <x v="0"/>
    <n v="2186"/>
    <n v="862.63"/>
    <s v="Ok"/>
    <n v="0"/>
    <n v="0"/>
  </r>
  <r>
    <n v="2187"/>
    <s v="Nassau"/>
    <s v="00-00-30-021C-0054-0000"/>
    <n v="610.97"/>
    <n v="2017"/>
    <e v="#N/A"/>
    <e v="#N/A"/>
    <e v="#N/A"/>
    <e v="#N/A"/>
    <e v="#N/A"/>
    <e v="#N/A"/>
    <e v="#N/A"/>
    <e v="#N/A"/>
    <e v="#N/A"/>
    <e v="#N/A"/>
    <e v="#N/A"/>
    <e v="#N/A"/>
    <n v="1"/>
    <s v="SINGLE FAMILY"/>
    <e v="#N/A"/>
    <e v="#N/A"/>
    <n v="2017"/>
    <n v="176873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176873"/>
    <n v="1"/>
    <n v="176873"/>
    <m/>
    <e v="#N/A"/>
    <e v="#N/A"/>
    <s v=""/>
    <e v="#N/A"/>
    <n v="176873"/>
    <s v="No"/>
    <s v="S"/>
    <s v="No"/>
    <s v="Yes"/>
    <n v="0.67"/>
    <n v="118504.91"/>
    <e v="#N/A"/>
    <e v="#N/A"/>
    <e v="#N/A"/>
    <m/>
    <e v="#N/A"/>
    <m/>
    <m/>
    <m/>
    <x v="5"/>
    <n v="2187"/>
    <n v="610.97"/>
    <e v="#N/A"/>
    <e v="#N/A"/>
    <e v="#N/A"/>
  </r>
  <r>
    <n v="2188"/>
    <s v="Nassau"/>
    <s v="00-00-30-021E-0027-0000"/>
    <n v="2594.87"/>
    <n v="2017"/>
    <e v="#N/A"/>
    <e v="#N/A"/>
    <e v="#N/A"/>
    <e v="#N/A"/>
    <e v="#N/A"/>
    <e v="#N/A"/>
    <e v="#N/A"/>
    <e v="#N/A"/>
    <e v="#N/A"/>
    <e v="#N/A"/>
    <e v="#N/A"/>
    <e v="#N/A"/>
    <n v="1"/>
    <s v="SINGLE FAMILY"/>
    <e v="#N/A"/>
    <e v="#N/A"/>
    <n v="2017"/>
    <n v="193258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193258"/>
    <n v="1"/>
    <n v="193258"/>
    <m/>
    <e v="#N/A"/>
    <e v="#N/A"/>
    <s v=""/>
    <e v="#N/A"/>
    <n v="193258"/>
    <s v="No"/>
    <s v="S"/>
    <s v="No"/>
    <s v="Yes"/>
    <n v="0.67"/>
    <n v="129482.86"/>
    <e v="#N/A"/>
    <e v="#N/A"/>
    <e v="#N/A"/>
    <m/>
    <e v="#N/A"/>
    <m/>
    <m/>
    <m/>
    <x v="5"/>
    <n v="2188"/>
    <n v="2594.87"/>
    <e v="#N/A"/>
    <e v="#N/A"/>
    <e v="#N/A"/>
  </r>
  <r>
    <n v="2189"/>
    <s v="Nassau"/>
    <s v="00-00-30-0220-0002-0000"/>
    <n v="306.64999999999998"/>
    <n v="2017"/>
    <n v="306.64999999999998"/>
    <n v="306.64999999999998"/>
    <n v="0"/>
    <m/>
    <s v="FERNANDINA BEACH"/>
    <s v="Florida"/>
    <n v="32034"/>
    <s v="IAN DR"/>
    <s v="FERNANDINA BEACH FL 32034"/>
    <n v="-81.449572472296893"/>
    <n v="30.578169629238701"/>
    <s v="HOWE GLYNOVA J"/>
    <n v="0"/>
    <s v="VACANT RESIDENTIAL"/>
    <n v="8001"/>
    <s v="Residential-Vacant Land"/>
    <n v="2017"/>
    <n v="16500"/>
    <n v="2017"/>
    <n v="16500"/>
    <n v="253.95"/>
    <n v="0.8281428338496658"/>
    <m/>
    <m/>
    <s v="No"/>
    <s v="No"/>
    <s v="No"/>
    <m/>
    <m/>
    <s v="I"/>
    <s v="I"/>
    <s v="I"/>
    <s v="I"/>
    <n v="0"/>
    <n v="0"/>
    <n v="0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IAN DR"/>
    <s v="Fernandina Beach"/>
    <s v="Florida"/>
    <n v="32034"/>
    <s v="IAN DR FERNANDINA BEACH FL 32034"/>
    <s v=""/>
    <s v="Pass"/>
    <s v="No"/>
    <s v="FV&lt;$10K"/>
    <s v="N/A"/>
    <s v="No, &lt; $20K Lien"/>
    <s v="No, Lien &lt; $20K"/>
    <s v="N/A"/>
    <s v="No"/>
    <s v="No"/>
    <n v="0"/>
    <s v="No"/>
    <n v="16500"/>
    <n v="1"/>
    <n v="16500"/>
    <m/>
    <n v="0"/>
    <n v="0"/>
    <s v=""/>
    <e v="#N/A"/>
    <n v="16500"/>
    <s v="No"/>
    <s v="V"/>
    <s v="Yes"/>
    <s v="No"/>
    <n v="0"/>
    <n v="0"/>
    <n v="1226.5999999999999"/>
    <n v="-1226.5999999999999"/>
    <n v="7.4339393939393927E-2"/>
    <m/>
    <s v="No"/>
    <m/>
    <m/>
    <m/>
    <x v="4"/>
    <n v="2189"/>
    <n v="306.64999999999998"/>
    <s v="Ok"/>
    <n v="0"/>
    <n v="0"/>
  </r>
  <r>
    <n v="2190"/>
    <s v="Nassau"/>
    <s v="00-00-30-0220-0004-0000"/>
    <n v="306.64999999999998"/>
    <n v="2017"/>
    <n v="306.64999999999998"/>
    <n v="306.64999999999998"/>
    <n v="0"/>
    <m/>
    <s v="FERNANDINA BEACH"/>
    <s v="Florida"/>
    <n v="32034"/>
    <s v="IAN DR"/>
    <s v="FERNANDINA BEACH FL 32034"/>
    <n v="-81.449889745631097"/>
    <n v="30.578153063815801"/>
    <s v="HOWE GLYNOVA J"/>
    <n v="0"/>
    <s v="VACANT RESIDENTIAL"/>
    <n v="8001"/>
    <s v="Residential-Vacant Land"/>
    <n v="2017"/>
    <n v="16500"/>
    <n v="2017"/>
    <n v="16500"/>
    <n v="253.95"/>
    <n v="0.8281428338496658"/>
    <m/>
    <m/>
    <s v="No"/>
    <s v="No"/>
    <s v="No"/>
    <m/>
    <m/>
    <s v="I"/>
    <s v="I"/>
    <s v="I"/>
    <s v="I"/>
    <n v="0"/>
    <n v="0"/>
    <n v="0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IAN DR"/>
    <s v="Fernandina Beach"/>
    <s v="Florida"/>
    <n v="32034"/>
    <s v="IAN DR FERNANDINA BEACH FL 32034"/>
    <s v=""/>
    <s v="Pass"/>
    <s v="No"/>
    <s v="FV&lt;$10K"/>
    <s v="N/A"/>
    <s v="No, &lt; $20K Lien"/>
    <s v="No, Lien &lt; $20K"/>
    <s v="N/A"/>
    <s v="No"/>
    <s v="No"/>
    <n v="0"/>
    <s v="No"/>
    <n v="16500"/>
    <n v="1"/>
    <n v="16500"/>
    <m/>
    <n v="0"/>
    <n v="0"/>
    <s v=""/>
    <e v="#N/A"/>
    <n v="16500"/>
    <s v="No"/>
    <s v="V"/>
    <s v="Yes"/>
    <s v="No"/>
    <n v="0"/>
    <n v="0"/>
    <n v="1226.5999999999999"/>
    <n v="-1226.5999999999999"/>
    <n v="7.4339393939393927E-2"/>
    <m/>
    <s v="No"/>
    <m/>
    <m/>
    <m/>
    <x v="4"/>
    <n v="2190"/>
    <n v="306.64999999999998"/>
    <s v="Ok"/>
    <n v="0"/>
    <n v="0"/>
  </r>
  <r>
    <n v="2191"/>
    <s v="Nassau"/>
    <s v="00-00-30-0220-0013-0000"/>
    <n v="306.64999999999998"/>
    <n v="2017"/>
    <e v="#N/A"/>
    <e v="#N/A"/>
    <e v="#N/A"/>
    <e v="#N/A"/>
    <e v="#N/A"/>
    <e v="#N/A"/>
    <e v="#N/A"/>
    <e v="#N/A"/>
    <e v="#N/A"/>
    <e v="#N/A"/>
    <e v="#N/A"/>
    <e v="#N/A"/>
    <n v="0"/>
    <s v="VACANT RESIDENTIAL"/>
    <e v="#N/A"/>
    <e v="#N/A"/>
    <n v="2017"/>
    <n v="16500"/>
    <e v="#N/A"/>
    <e v="#N/A"/>
    <e v="#N/A"/>
    <n v="0"/>
    <m/>
    <m/>
    <m/>
    <s v="No"/>
    <s v="No"/>
    <s v="No"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16500"/>
    <n v="1"/>
    <n v="16500"/>
    <m/>
    <e v="#N/A"/>
    <e v="#N/A"/>
    <s v=""/>
    <e v="#N/A"/>
    <n v="16500"/>
    <s v="No"/>
    <s v="V"/>
    <s v="Yes"/>
    <s v="No"/>
    <n v="0"/>
    <n v="0"/>
    <e v="#N/A"/>
    <e v="#N/A"/>
    <e v="#N/A"/>
    <m/>
    <s v="No"/>
    <m/>
    <m/>
    <m/>
    <x v="4"/>
    <n v="2191"/>
    <n v="306.64999999999998"/>
    <s v="Ok"/>
    <e v="#N/A"/>
    <e v="#N/A"/>
  </r>
  <r>
    <n v="2192"/>
    <s v="Nassau"/>
    <s v="00-00-30-0220-0015-0000"/>
    <n v="581.28"/>
    <n v="2017"/>
    <n v="581.28"/>
    <n v="581.28"/>
    <n v="0"/>
    <n v="1521"/>
    <s v="FERNANDINA BEACH"/>
    <s v="Florida"/>
    <n v="32034"/>
    <s v="1521 IAN DR"/>
    <s v="FERNANDINA BEACH FL 32034"/>
    <n v="-81.451958270644496"/>
    <n v="30.5783548269055"/>
    <s v="SALARY HENRY M"/>
    <n v="0"/>
    <s v="VACANT RESIDENTIAL"/>
    <n v="8001"/>
    <s v="Residential-Vacant Land"/>
    <n v="2017"/>
    <n v="33000"/>
    <n v="2017"/>
    <n v="33000"/>
    <n v="507.88"/>
    <n v="0.87372694742636947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5"/>
    <s v="Potential Medium Risk"/>
    <n v="0"/>
    <n v="0"/>
    <s v="No"/>
    <n v="0"/>
    <s v="No"/>
    <s v="Without Environmental Issues"/>
    <s v="No"/>
    <s v="None"/>
    <s v="1521 IAN DR"/>
    <s v="Fernandina Beach"/>
    <s v="Florida"/>
    <n v="32034"/>
    <s v="1521 IAN DR FERNANDINA BEACH FL 32034"/>
    <s v=""/>
    <s v="Pass"/>
    <s v="No"/>
    <s v="FV&lt;$10K"/>
    <s v="N/A"/>
    <s v="No, &lt; $20K Lien"/>
    <s v="No, Lien &lt; $20K"/>
    <s v="N/A"/>
    <s v="No"/>
    <s v="No"/>
    <n v="0"/>
    <s v="No"/>
    <n v="33000"/>
    <n v="1"/>
    <n v="33000"/>
    <m/>
    <n v="0"/>
    <n v="0"/>
    <s v=""/>
    <e v="#N/A"/>
    <n v="33000"/>
    <s v="No"/>
    <s v="V"/>
    <s v="Yes"/>
    <s v="No"/>
    <n v="0"/>
    <n v="0"/>
    <n v="2325.12"/>
    <n v="-2325.12"/>
    <n v="7.0458181818181809E-2"/>
    <m/>
    <s v="No"/>
    <m/>
    <m/>
    <m/>
    <x v="1"/>
    <n v="2192"/>
    <n v="581.28"/>
    <s v="Ok"/>
    <n v="0"/>
    <n v="0"/>
  </r>
  <r>
    <n v="2193"/>
    <s v="Nassau"/>
    <s v="00-00-30-0220-0025-0000"/>
    <n v="221.33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33455"/>
    <e v="#N/A"/>
    <e v="#N/A"/>
    <e v="#N/A"/>
    <n v="0"/>
    <s v="No"/>
    <s v="No"/>
    <m/>
    <s v="No"/>
    <s v="No"/>
    <m/>
    <s v="No"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33455"/>
    <n v="1"/>
    <n v="33455"/>
    <m/>
    <e v="#N/A"/>
    <e v="#N/A"/>
    <s v=""/>
    <e v="#N/A"/>
    <n v="33455"/>
    <s v="No"/>
    <s v="R"/>
    <s v="No"/>
    <s v="Yes"/>
    <n v="0.67"/>
    <n v="22414.850000000002"/>
    <e v="#N/A"/>
    <e v="#N/A"/>
    <e v="#N/A"/>
    <m/>
    <e v="#N/A"/>
    <m/>
    <m/>
    <m/>
    <x v="5"/>
    <n v="2193"/>
    <n v="221.33"/>
    <e v="#N/A"/>
    <e v="#N/A"/>
    <e v="#N/A"/>
  </r>
  <r>
    <n v="2194"/>
    <s v="Nassau"/>
    <s v="00-00-30-024B-0045-0000"/>
    <n v="1241.1300000000001"/>
    <n v="2017"/>
    <n v="1241.1300000000001"/>
    <n v="1241.1300000000001"/>
    <n v="0"/>
    <n v="1447"/>
    <s v="FERNANDINA BEACH"/>
    <s v="Florida"/>
    <n v="32034"/>
    <s v="1447 HOLLY DR"/>
    <s v="FERNANDINA BEACH FL 32034"/>
    <n v="-81.454603227502503"/>
    <n v="30.636870315232201"/>
    <s v="HENDERSON FRANCES E"/>
    <n v="1"/>
    <s v="SINGLE FAMILY"/>
    <n v="1001"/>
    <s v="Single Family Residential"/>
    <n v="2017"/>
    <n v="97643"/>
    <n v="2017"/>
    <n v="111073"/>
    <n v="1118.01"/>
    <n v="0.90080007734886747"/>
    <s v="No"/>
    <s v="No"/>
    <s v="No"/>
    <s v="No"/>
    <s v="No"/>
    <m/>
    <m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Yes"/>
    <s v="No"/>
    <s v="No"/>
    <s v="Without Environmental Issues"/>
    <s v="No"/>
    <s v="None"/>
    <s v="1447 HOLLY DR"/>
    <s v="Fernandina Beach"/>
    <s v="Florida"/>
    <n v="32034"/>
    <s v="1447 HOLLY DR FERNANDINA BEACH FL 32034"/>
    <s v=""/>
    <s v="Pass"/>
    <s v="No"/>
    <s v="FV&lt;$10K"/>
    <s v="N/A"/>
    <s v="No, &lt; $20K Lien"/>
    <s v="No, Lien &lt; $20K"/>
    <s v="N/A"/>
    <s v="No"/>
    <s v="No"/>
    <n v="1"/>
    <s v="No"/>
    <n v="97643"/>
    <n v="1"/>
    <n v="97643"/>
    <m/>
    <n v="0"/>
    <n v="0"/>
    <s v=""/>
    <e v="#N/A"/>
    <n v="97643"/>
    <s v="No"/>
    <s v="S"/>
    <s v="No"/>
    <s v="Yes"/>
    <n v="0.67"/>
    <n v="65420.810000000005"/>
    <n v="6205.6500000000005"/>
    <n v="59215.16"/>
    <n v="6.355447907172046E-2"/>
    <m/>
    <s v="No"/>
    <m/>
    <m/>
    <m/>
    <x v="0"/>
    <n v="2194"/>
    <n v="1241.1300000000001"/>
    <s v="Ok"/>
    <n v="0"/>
    <n v="0"/>
  </r>
  <r>
    <n v="2195"/>
    <s v="Nassau"/>
    <s v="00-00-30-024B-0050-0000"/>
    <n v="908.72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52672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52672"/>
    <n v="1"/>
    <n v="52672"/>
    <m/>
    <e v="#N/A"/>
    <e v="#N/A"/>
    <s v=""/>
    <e v="#N/A"/>
    <n v="52672"/>
    <s v="No"/>
    <s v="R"/>
    <s v="No"/>
    <s v="No"/>
    <n v="0.35"/>
    <n v="18435.199999999997"/>
    <e v="#N/A"/>
    <e v="#N/A"/>
    <e v="#N/A"/>
    <m/>
    <e v="#N/A"/>
    <m/>
    <m/>
    <m/>
    <x v="5"/>
    <n v="2195"/>
    <n v="908.72"/>
    <e v="#N/A"/>
    <e v="#N/A"/>
    <e v="#N/A"/>
  </r>
  <r>
    <n v="2196"/>
    <s v="Nassau"/>
    <s v="00-00-30-0250-0055-0000"/>
    <n v="3623.2"/>
    <n v="2017"/>
    <n v="3623.2"/>
    <n v="3623.2"/>
    <n v="0"/>
    <n v="5332"/>
    <s v="FERNANDINA BEACH"/>
    <s v="Florida"/>
    <n v="32034"/>
    <s v="5332 FLORENCE POINT DR"/>
    <s v="FERNANDINA BEACH FL 32034"/>
    <n v="-81.454603753875105"/>
    <n v="30.576312464171401"/>
    <s v="EDMONDSON JOHN STEPHEN"/>
    <n v="1"/>
    <s v="SINGLE FAMILY"/>
    <n v="1001"/>
    <s v="Single Family Residential"/>
    <n v="2017"/>
    <n v="215756"/>
    <n v="2017"/>
    <n v="215756"/>
    <n v="3320.57"/>
    <n v="0.91647438728196073"/>
    <m/>
    <m/>
    <s v="No"/>
    <s v="No"/>
    <m/>
    <m/>
    <m/>
    <s v="I"/>
    <s v="I"/>
    <s v="I"/>
    <n v="0"/>
    <n v="0"/>
    <n v="0"/>
    <n v="0"/>
    <s v="No"/>
    <s v="No"/>
    <s v="No"/>
    <n v="0"/>
    <n v="0"/>
    <n v="0"/>
    <n v="0"/>
    <n v="0"/>
    <n v="0"/>
    <s v="Potential Low Risk"/>
    <s v="Moderate"/>
    <n v="0"/>
    <s v="No"/>
    <s v="No"/>
    <s v="No"/>
    <s v="Without Environmental Issues"/>
    <s v="No"/>
    <s v="None"/>
    <s v="5332 FLORENCE POINT DR"/>
    <s v="Fernandina Beach"/>
    <s v="Florida"/>
    <n v="32034"/>
    <s v="5332 FLORENCE POINT DR FERNANDINA BEACH FL 32034"/>
    <s v=""/>
    <s v="Pass"/>
    <s v="No"/>
    <s v="FV&lt;$10K"/>
    <s v="N/A"/>
    <s v="No, &lt; $20K Lien"/>
    <s v="No, Lien &lt; $20K"/>
    <s v="N/A"/>
    <s v="No"/>
    <s v="No"/>
    <n v="0"/>
    <s v="No"/>
    <n v="215756"/>
    <n v="1"/>
    <n v="215756"/>
    <m/>
    <n v="0"/>
    <n v="0"/>
    <s v=""/>
    <e v="#N/A"/>
    <n v="215756"/>
    <s v="No"/>
    <s v="S"/>
    <s v="No"/>
    <s v="No"/>
    <n v="0.35"/>
    <n v="75514.599999999991"/>
    <n v="14492.8"/>
    <n v="61021.799999999988"/>
    <n v="6.717217597656612E-2"/>
    <m/>
    <s v="No"/>
    <m/>
    <m/>
    <m/>
    <x v="0"/>
    <n v="2196"/>
    <n v="3623.2"/>
    <s v="Ok"/>
    <n v="0"/>
    <n v="0"/>
  </r>
  <r>
    <n v="2197"/>
    <s v="Nassau"/>
    <s v="00-00-30-0254-0005-0000"/>
    <n v="3218.42"/>
    <n v="2017"/>
    <e v="#N/A"/>
    <e v="#N/A"/>
    <e v="#N/A"/>
    <e v="#N/A"/>
    <e v="#N/A"/>
    <e v="#N/A"/>
    <e v="#N/A"/>
    <e v="#N/A"/>
    <e v="#N/A"/>
    <e v="#N/A"/>
    <e v="#N/A"/>
    <e v="#N/A"/>
    <n v="1"/>
    <s v="SINGLE FAMILY"/>
    <e v="#N/A"/>
    <e v="#N/A"/>
    <n v="2017"/>
    <n v="190628"/>
    <e v="#N/A"/>
    <e v="#N/A"/>
    <e v="#N/A"/>
    <n v="0"/>
    <s v="No"/>
    <s v="No"/>
    <s v="No"/>
    <s v="No"/>
    <s v="No"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190628"/>
    <n v="1"/>
    <n v="190628"/>
    <m/>
    <e v="#N/A"/>
    <e v="#N/A"/>
    <s v=""/>
    <e v="#N/A"/>
    <n v="190628"/>
    <s v="No"/>
    <s v="S"/>
    <s v="No"/>
    <s v="No"/>
    <n v="0.35"/>
    <n v="66719.8"/>
    <e v="#N/A"/>
    <e v="#N/A"/>
    <e v="#N/A"/>
    <m/>
    <e v="#N/A"/>
    <m/>
    <m/>
    <m/>
    <x v="5"/>
    <n v="2197"/>
    <n v="3218.42"/>
    <e v="#N/A"/>
    <e v="#N/A"/>
    <e v="#N/A"/>
  </r>
  <r>
    <n v="2198"/>
    <s v="Nassau"/>
    <s v="00-00-30-026G-201A-0000"/>
    <n v="2026.27"/>
    <n v="2017"/>
    <n v="2026.27"/>
    <n v="2026.27"/>
    <n v="0"/>
    <n v="961687"/>
    <s v="FERNANDINA BEACH"/>
    <s v="Florida"/>
    <n v="32034"/>
    <s v="961687 GATEWAY BLVD 201A"/>
    <s v="FERNANDINA BEACH FL 32034"/>
    <n v="-81.4718002180865"/>
    <n v="30.630461586362799"/>
    <s v="SHACKLEFORD ROBERT"/>
    <n v="4"/>
    <s v="CONDOMINIA"/>
    <n v="1004"/>
    <s v="Condominium (Residential)"/>
    <n v="2017"/>
    <n v="92520"/>
    <n v="2017"/>
    <n v="92520"/>
    <n v="1843.98"/>
    <n v="0.91003666836107722"/>
    <s v="No"/>
    <m/>
    <s v="No"/>
    <m/>
    <m/>
    <m/>
    <m/>
    <s v="I"/>
    <s v="I"/>
    <s v="I"/>
    <s v="I"/>
    <n v="0"/>
    <n v="0"/>
    <n v="0"/>
    <s v="No"/>
    <s v="No"/>
    <s v="No"/>
    <n v="0"/>
    <n v="0"/>
    <n v="0"/>
    <n v="0"/>
    <n v="0"/>
    <n v="4"/>
    <s v="Potential High Risk"/>
    <s v="High"/>
    <n v="1"/>
    <s v="No"/>
    <s v="No"/>
    <s v="No"/>
    <s v="Without Environmental Issues"/>
    <s v="No"/>
    <s v="None"/>
    <s v="961687 GATEWAY BLVD 201A"/>
    <s v="Fernandina Beach"/>
    <s v="Florida"/>
    <n v="32034"/>
    <s v="961687 GATEWAY BLVD 201A FERNANDINA BEACH FL 32034"/>
    <s v=""/>
    <s v="Pass"/>
    <s v="No"/>
    <s v="FV&lt;$10K"/>
    <s v="N/A"/>
    <s v="No, &lt; $20K Lien"/>
    <s v="No, Lien &lt; $20K"/>
    <s v="N/A"/>
    <s v="No"/>
    <s v="No"/>
    <n v="1"/>
    <s v="No"/>
    <n v="92520"/>
    <n v="1"/>
    <n v="92520"/>
    <m/>
    <n v="0"/>
    <n v="0"/>
    <s v=""/>
    <e v="#N/A"/>
    <n v="92520"/>
    <s v="No"/>
    <s v="R"/>
    <s v="No"/>
    <s v="No"/>
    <n v="0.35"/>
    <n v="32381.999999999996"/>
    <n v="10131.35"/>
    <n v="22250.649999999994"/>
    <n v="0.10950443147427584"/>
    <m/>
    <s v="No"/>
    <m/>
    <m/>
    <m/>
    <x v="0"/>
    <n v="2198"/>
    <n v="2026.27"/>
    <s v="Ok"/>
    <n v="0"/>
    <n v="0"/>
  </r>
  <r>
    <n v="2199"/>
    <s v="Nassau"/>
    <s v="00-00-30-026G-201H-0000"/>
    <n v="2978.14"/>
    <n v="2017"/>
    <n v="2978.14"/>
    <n v="2978.14"/>
    <n v="0"/>
    <n v="961687"/>
    <s v="FERNANDINA BEACH"/>
    <s v="Florida"/>
    <n v="32034"/>
    <s v="961687 GATEWAY BLVD 201H"/>
    <s v="FERNANDINA BEACH FL 32034"/>
    <n v="-81.4718002180865"/>
    <n v="30.630461586362799"/>
    <s v="WIDE SKY PROPERTIES LLC"/>
    <n v="4"/>
    <s v="CONDOMINIA"/>
    <n v="1004"/>
    <s v="Condominium (Residential)"/>
    <n v="2017"/>
    <n v="136680"/>
    <n v="2017"/>
    <n v="136680"/>
    <n v="2724.13"/>
    <n v="0.91470850933804326"/>
    <m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4"/>
    <s v="Potential High Risk"/>
    <s v="High"/>
    <n v="0"/>
    <s v="No"/>
    <s v="No"/>
    <s v="No"/>
    <s v="Without Environmental Issues"/>
    <s v="No"/>
    <s v="None"/>
    <s v="961687 GATEWAY BLVD 201H"/>
    <s v="Fernandina Beach"/>
    <s v="Florida"/>
    <n v="32034"/>
    <s v="961687 GATEWAY BLVD 201H FERNANDINA BEACH FL 32034"/>
    <s v=""/>
    <s v="Pass"/>
    <s v="No"/>
    <s v="FV&lt;$10K"/>
    <s v="N/A"/>
    <s v="No, &lt; $20K Lien"/>
    <s v="No, Lien &lt; $20K"/>
    <s v="N/A"/>
    <s v="No"/>
    <s v="No"/>
    <n v="0"/>
    <s v="No"/>
    <n v="136680"/>
    <n v="1"/>
    <n v="136680"/>
    <m/>
    <n v="0"/>
    <n v="0"/>
    <s v=""/>
    <e v="#N/A"/>
    <n v="136680"/>
    <s v="No"/>
    <s v="R"/>
    <s v="No"/>
    <s v="No"/>
    <n v="0.35"/>
    <n v="47838"/>
    <n v="11912.56"/>
    <n v="35925.440000000002"/>
    <n v="8.7156570090722849E-2"/>
    <m/>
    <s v="No"/>
    <m/>
    <m/>
    <m/>
    <x v="0"/>
    <n v="2199"/>
    <n v="2978.14"/>
    <s v="Ok"/>
    <n v="0"/>
    <n v="0"/>
  </r>
  <r>
    <n v="2200"/>
    <s v="Nassau"/>
    <s v="00-00-30-0280-0014-0000"/>
    <n v="447.21"/>
    <n v="2017"/>
    <e v="#N/A"/>
    <e v="#N/A"/>
    <e v="#N/A"/>
    <e v="#N/A"/>
    <e v="#N/A"/>
    <e v="#N/A"/>
    <e v="#N/A"/>
    <e v="#N/A"/>
    <e v="#N/A"/>
    <e v="#N/A"/>
    <e v="#N/A"/>
    <e v="#N/A"/>
    <n v="1"/>
    <s v="SINGLE FAMILY"/>
    <e v="#N/A"/>
    <e v="#N/A"/>
    <n v="2017"/>
    <n v="24945"/>
    <e v="#N/A"/>
    <e v="#N/A"/>
    <e v="#N/A"/>
    <n v="0"/>
    <m/>
    <m/>
    <s v="No"/>
    <s v="No"/>
    <s v="No"/>
    <s v="No"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24945"/>
    <n v="1"/>
    <n v="24945"/>
    <m/>
    <e v="#N/A"/>
    <e v="#N/A"/>
    <s v=""/>
    <e v="#N/A"/>
    <n v="24945"/>
    <s v="No"/>
    <s v="S"/>
    <s v="No"/>
    <s v="No"/>
    <n v="0.35"/>
    <n v="8730.75"/>
    <e v="#N/A"/>
    <e v="#N/A"/>
    <e v="#N/A"/>
    <m/>
    <s v="No"/>
    <m/>
    <m/>
    <m/>
    <x v="4"/>
    <n v="2200"/>
    <n v="447.21"/>
    <s v="Ok"/>
    <e v="#N/A"/>
    <e v="#N/A"/>
  </r>
  <r>
    <n v="2201"/>
    <s v="Nassau"/>
    <s v="00-00-30-0280-0016-0000"/>
    <n v="306.64999999999998"/>
    <n v="2017"/>
    <n v="306.64999999999998"/>
    <n v="306.64999999999998"/>
    <n v="0"/>
    <m/>
    <s v="FERNANDINA BEACH"/>
    <s v="Florida"/>
    <n v="32034"/>
    <s v="AVERY RD"/>
    <s v="FERNANDINA BEACH FL 32034"/>
    <n v="-81.451803850329995"/>
    <n v="30.578515296761999"/>
    <s v="BROWN MERLIN A"/>
    <n v="0"/>
    <s v="VACANT RESIDENTIAL"/>
    <n v="8001"/>
    <s v="Residential-Vacant Land"/>
    <n v="2017"/>
    <n v="16500"/>
    <n v="2017"/>
    <n v="16500"/>
    <n v="253.95"/>
    <n v="0.8281428338496658"/>
    <m/>
    <m/>
    <m/>
    <m/>
    <m/>
    <m/>
    <s v="No"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AVERY RD"/>
    <s v="Fernandina Beach"/>
    <s v="Florida"/>
    <n v="32034"/>
    <s v="AVERY RD FERNANDINA BEACH FL 32034"/>
    <s v=""/>
    <s v="Pass"/>
    <s v="No"/>
    <s v="FV&lt;$10K"/>
    <s v="N/A"/>
    <s v="No, &lt; $20K Lien"/>
    <s v="No, Lien &lt; $20K"/>
    <s v="N/A"/>
    <s v="No"/>
    <s v="No"/>
    <n v="0"/>
    <s v="No"/>
    <n v="16500"/>
    <n v="1"/>
    <n v="16500"/>
    <m/>
    <n v="0"/>
    <n v="0"/>
    <s v=""/>
    <e v="#N/A"/>
    <n v="16500"/>
    <s v="No"/>
    <s v="V"/>
    <s v="Yes"/>
    <s v="No"/>
    <n v="0"/>
    <n v="0"/>
    <n v="1226.5999999999999"/>
    <n v="-1226.5999999999999"/>
    <n v="7.4339393939393927E-2"/>
    <m/>
    <s v="No"/>
    <m/>
    <m/>
    <m/>
    <x v="4"/>
    <n v="2201"/>
    <n v="306.64999999999998"/>
    <s v="Ok"/>
    <n v="0"/>
    <n v="0"/>
  </r>
  <r>
    <n v="2202"/>
    <s v="Nassau"/>
    <s v="00-00-30-0280-0017-0000"/>
    <n v="306.64999999999998"/>
    <n v="2017"/>
    <n v="306.64999999999998"/>
    <n v="306.64999999999998"/>
    <n v="0"/>
    <n v="1477"/>
    <s v="FERNANDINA BEACH"/>
    <s v="Florida"/>
    <n v="32034"/>
    <s v="1477 AVERY RD"/>
    <s v="FERNANDINA BEACH FL 32034"/>
    <n v="-81.452127656244699"/>
    <n v="30.578798445787601"/>
    <s v="SAUNDERS MONICA L"/>
    <n v="0"/>
    <s v="VACANT RESIDENTIAL"/>
    <n v="8001"/>
    <s v="Residential-Vacant Land"/>
    <n v="2017"/>
    <n v="16500"/>
    <n v="2017"/>
    <n v="16500"/>
    <n v="253.95"/>
    <n v="0.8281428338496658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3"/>
    <s v="Potential High Risk"/>
    <s v="Minimal"/>
    <n v="0"/>
    <s v="No"/>
    <s v="No"/>
    <s v="No"/>
    <s v="Without Environmental Issues"/>
    <s v="No"/>
    <s v="None"/>
    <s v="1477 AVERY RD"/>
    <s v="Fernandina Beach"/>
    <s v="Florida"/>
    <n v="32034"/>
    <s v="1477 AVERY RD FERNANDINA BEACH FL 32034"/>
    <s v=""/>
    <s v="Pass"/>
    <s v="No"/>
    <s v="FV&lt;$10K"/>
    <s v="N/A"/>
    <s v="No, &lt; $20K Lien"/>
    <s v="No, Lien &lt; $20K"/>
    <s v="N/A"/>
    <s v="No"/>
    <s v="No"/>
    <n v="0"/>
    <s v="No"/>
    <n v="16500"/>
    <n v="1"/>
    <n v="16500"/>
    <m/>
    <n v="0"/>
    <n v="0"/>
    <s v=""/>
    <e v="#N/A"/>
    <n v="16500"/>
    <s v="No"/>
    <s v="V"/>
    <s v="Yes"/>
    <s v="No"/>
    <n v="0"/>
    <n v="0"/>
    <n v="1226.5999999999999"/>
    <n v="-1226.5999999999999"/>
    <n v="7.4339393939393927E-2"/>
    <m/>
    <s v="No"/>
    <m/>
    <m/>
    <m/>
    <x v="4"/>
    <n v="2202"/>
    <n v="306.64999999999998"/>
    <s v="Ok"/>
    <n v="0"/>
    <n v="0"/>
  </r>
  <r>
    <n v="2203"/>
    <s v="Nassau"/>
    <s v="00-00-30-0280-0018-0000"/>
    <n v="1215.05"/>
    <n v="2017"/>
    <n v="1215.05"/>
    <n v="1215.05"/>
    <n v="0"/>
    <n v="1450"/>
    <s v="FERNANDINA BEACH"/>
    <s v="Florida"/>
    <n v="32034"/>
    <s v="1450 AVERY RD"/>
    <s v="FERNANDINA BEACH FL 32034"/>
    <n v="-81.452120910222504"/>
    <n v="30.578495227498099"/>
    <s v="HARRIS IAN C &amp; BACON CEDRIC G &amp; RODRIC L"/>
    <n v="1"/>
    <s v="SINGLE FAMILY"/>
    <n v="1001"/>
    <s v="Single Family Residential"/>
    <n v="2017"/>
    <n v="71076"/>
    <n v="2017"/>
    <n v="71076"/>
    <n v="1093.8900000000001"/>
    <n v="0.90028393893255432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3"/>
    <s v="Potential High Risk"/>
    <s v="Minimal"/>
    <n v="1"/>
    <s v="No"/>
    <s v="No"/>
    <s v="No"/>
    <s v="Without Environmental Issues"/>
    <s v="No"/>
    <s v="None"/>
    <s v="1450 AVERY RD"/>
    <s v="Fernandina Beach"/>
    <s v="Florida"/>
    <n v="32034"/>
    <s v="1450 AVERY RD FERNANDINA BEACH FL 32034"/>
    <s v=""/>
    <s v="Pass"/>
    <s v="No"/>
    <s v="FV&lt;$10K"/>
    <s v="N/A"/>
    <s v="No, &lt; $20K Lien"/>
    <s v="No, Lien &lt; $20K"/>
    <s v="N/A"/>
    <s v="No"/>
    <s v="No"/>
    <n v="1"/>
    <s v="No"/>
    <n v="71076"/>
    <n v="1"/>
    <n v="71076"/>
    <m/>
    <n v="0"/>
    <n v="0"/>
    <s v=""/>
    <e v="#N/A"/>
    <n v="71076"/>
    <s v="No"/>
    <s v="S"/>
    <s v="No"/>
    <s v="No"/>
    <n v="0.35"/>
    <n v="24876.6"/>
    <n v="6075.25"/>
    <n v="18801.349999999999"/>
    <n v="8.5475406607012208E-2"/>
    <m/>
    <s v="No"/>
    <m/>
    <m/>
    <m/>
    <x v="0"/>
    <n v="2203"/>
    <n v="1215.05"/>
    <s v="Ok"/>
    <n v="0"/>
    <n v="0"/>
  </r>
  <r>
    <n v="2204"/>
    <s v="Nassau"/>
    <s v="00-00-30-0280-0022-0000"/>
    <n v="808.43"/>
    <n v="2017"/>
    <n v="808.43"/>
    <n v="808.43"/>
    <n v="0"/>
    <m/>
    <s v="FERNANDINA BEACH"/>
    <s v="Florida"/>
    <n v="32034"/>
    <s v="AVERY RD"/>
    <s v="FERNANDINA BEACH FL 32034"/>
    <n v="-81.452911985655305"/>
    <n v="30.5784451506605"/>
    <s v="YOUNG SHARON A"/>
    <n v="0"/>
    <s v="VACANT RESIDENTIAL"/>
    <n v="8001"/>
    <s v="Residential-Vacant Land"/>
    <n v="2017"/>
    <n v="46648"/>
    <n v="2017"/>
    <n v="46648"/>
    <n v="717.92"/>
    <n v="0.88804225474067022"/>
    <s v="No"/>
    <s v="No"/>
    <m/>
    <s v="No"/>
    <s v="No"/>
    <s v="No"/>
    <s v="No"/>
    <s v="I"/>
    <s v="I"/>
    <s v="I"/>
    <s v="I"/>
    <s v="I"/>
    <s v="I"/>
    <n v="0"/>
    <s v="No"/>
    <s v="No"/>
    <s v="No"/>
    <n v="0"/>
    <n v="0"/>
    <n v="26000"/>
    <s v="SELLER TAKE-BACK"/>
    <n v="0"/>
    <n v="4"/>
    <s v="Potential High Risk"/>
    <s v="Minimal"/>
    <n v="1"/>
    <s v="No"/>
    <s v="Yes"/>
    <s v="No"/>
    <s v="Without Environmental Issues"/>
    <s v="No"/>
    <s v="None"/>
    <s v="AVERY RD"/>
    <s v="Fernandina Beach"/>
    <s v="Florida"/>
    <n v="32034"/>
    <s v="AVERY RD FERNANDINA BEACH FL 32034"/>
    <s v="L"/>
    <s v="Pass"/>
    <s v="Yes"/>
    <s v="FV&lt;$10K"/>
    <s v="N/A"/>
    <s v="No, &lt; $20K Lien"/>
    <s v="No, Lien &lt; $20K"/>
    <s v="N/A"/>
    <s v="No"/>
    <s v="No"/>
    <n v="1"/>
    <s v="No"/>
    <n v="46648"/>
    <n v="1"/>
    <n v="46648"/>
    <m/>
    <n v="0"/>
    <n v="0"/>
    <s v=""/>
    <e v="#N/A"/>
    <n v="46648"/>
    <s v="No"/>
    <s v="V"/>
    <s v="Yes"/>
    <s v="No"/>
    <n v="0"/>
    <n v="0"/>
    <n v="4042.1499999999996"/>
    <n v="-4042.1499999999996"/>
    <n v="8.6652160864345726E-2"/>
    <m/>
    <s v="No"/>
    <m/>
    <m/>
    <m/>
    <x v="1"/>
    <n v="2204"/>
    <n v="808.43"/>
    <s v="Ok"/>
    <n v="0"/>
    <n v="0"/>
  </r>
  <r>
    <n v="2205"/>
    <s v="Nassau"/>
    <s v="00-00-30-028V-0003-03B0"/>
    <n v="2666.65"/>
    <n v="2017"/>
    <n v="2666.65"/>
    <n v="2666.65"/>
    <n v="0"/>
    <n v="95024"/>
    <s v="FERNANDINA BEACH"/>
    <s v="Florida"/>
    <n v="32034"/>
    <s v="95024 BARCLAY PL 3B"/>
    <s v="FERNANDINA BEACH FL 32034"/>
    <n v="-81.454839077286394"/>
    <n v="30.5753963533279"/>
    <s v="CALDWELL SARAH A"/>
    <n v="4"/>
    <s v="CONDOMINIA"/>
    <n v="1004"/>
    <s v="Condominium (Residential)"/>
    <n v="2017"/>
    <n v="224659"/>
    <n v="2017"/>
    <n v="261000"/>
    <n v="2436.11"/>
    <n v="0.91354695966849797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3"/>
    <s v="Potential Low Risk"/>
    <n v="0"/>
    <n v="0"/>
    <s v="Yes"/>
    <n v="0"/>
    <s v="No"/>
    <s v="Without Environmental Issues"/>
    <s v="No"/>
    <s v="None"/>
    <s v="95024 BARCLAY PL 3B"/>
    <s v="Fernandina Beach"/>
    <s v="Florida"/>
    <n v="32034"/>
    <s v="95024 BARCLAY PL 3B FERNANDINA BEACH FL 32034"/>
    <s v=""/>
    <s v="Pass"/>
    <s v="No"/>
    <s v="FV&lt;$10K"/>
    <s v="N/A"/>
    <s v="No, &lt; $20K Lien"/>
    <s v="No, Lien &lt; $20K"/>
    <s v="N/A"/>
    <s v="No"/>
    <s v="No"/>
    <n v="0"/>
    <s v="No"/>
    <n v="224659"/>
    <n v="1"/>
    <n v="224659"/>
    <m/>
    <n v="0"/>
    <n v="0"/>
    <s v=""/>
    <e v="#N/A"/>
    <n v="224659"/>
    <s v="No"/>
    <s v="R"/>
    <s v="No"/>
    <s v="Yes"/>
    <n v="0.67"/>
    <n v="150521.53"/>
    <n v="10666.6"/>
    <n v="139854.93"/>
    <n v="4.7479068276810636E-2"/>
    <m/>
    <s v="No"/>
    <m/>
    <m/>
    <m/>
    <x v="0"/>
    <n v="2205"/>
    <n v="2666.65"/>
    <s v="Ok"/>
    <n v="0"/>
    <n v="0"/>
  </r>
  <r>
    <n v="2206"/>
    <s v="Nassau"/>
    <s v="00-00-30-0290-0001-0020"/>
    <n v="1237.1199999999999"/>
    <n v="2017"/>
    <n v="1237.1199999999999"/>
    <n v="1237.1199999999999"/>
    <n v="0"/>
    <n v="2622"/>
    <s v="FERNANDINA BEACH"/>
    <s v="Florida"/>
    <n v="32034"/>
    <s v="2622 BAILEY RD"/>
    <s v="FERNANDINA BEACH FL 32034"/>
    <n v="-81.465759318489305"/>
    <n v="30.631316103961002"/>
    <s v="RUSS LISA VALERIE &amp; KINDT CHARLES &amp; DALE S"/>
    <n v="2"/>
    <s v="MOBILE HOMES"/>
    <n v="1006"/>
    <s v="Mobile home"/>
    <n v="2017"/>
    <n v="72403"/>
    <n v="2017"/>
    <n v="72403"/>
    <n v="1114.3"/>
    <n v="0.90072102948784283"/>
    <s v="No"/>
    <s v="No"/>
    <s v="No"/>
    <s v="No"/>
    <s v="No"/>
    <s v="No"/>
    <m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oderate"/>
    <n v="1"/>
    <s v="No"/>
    <s v="No"/>
    <s v="No"/>
    <s v="Without Environmental Issues"/>
    <s v="No"/>
    <s v="None"/>
    <s v="2622 BAILEY RD"/>
    <s v="Fernandina Beach"/>
    <s v="Florida"/>
    <n v="32034"/>
    <s v="2622 BAILEY RD FERNANDINA BEACH FL 32034"/>
    <s v=""/>
    <s v="Pass"/>
    <s v="No"/>
    <s v="FV&lt;$10K"/>
    <s v="N/A"/>
    <s v="No, &lt; $20K Lien"/>
    <s v="No, Lien &lt; $20K"/>
    <s v="N/A"/>
    <s v="No"/>
    <s v="No"/>
    <n v="1"/>
    <s v="No"/>
    <n v="72403"/>
    <n v="1"/>
    <n v="72403"/>
    <m/>
    <n v="0"/>
    <n v="0"/>
    <s v=""/>
    <e v="#N/A"/>
    <n v="72403"/>
    <s v="No"/>
    <s v="R"/>
    <s v="No"/>
    <s v="No"/>
    <n v="0.35"/>
    <n v="25341.05"/>
    <n v="6185.5999999999995"/>
    <n v="19155.45"/>
    <n v="8.5432924050108411E-2"/>
    <m/>
    <s v="No"/>
    <m/>
    <m/>
    <m/>
    <x v="0"/>
    <n v="2206"/>
    <n v="1237.1199999999999"/>
    <s v="Ok"/>
    <n v="0"/>
    <n v="0"/>
  </r>
  <r>
    <n v="2207"/>
    <s v="Nassau"/>
    <s v="00-00-30-0310-0018-0000"/>
    <n v="606.15"/>
    <n v="2017"/>
    <e v="#N/A"/>
    <e v="#N/A"/>
    <e v="#N/A"/>
    <e v="#N/A"/>
    <e v="#N/A"/>
    <e v="#N/A"/>
    <e v="#N/A"/>
    <e v="#N/A"/>
    <e v="#N/A"/>
    <e v="#N/A"/>
    <e v="#N/A"/>
    <e v="#N/A"/>
    <n v="1"/>
    <s v="SINGLE FAMILY"/>
    <e v="#N/A"/>
    <e v="#N/A"/>
    <n v="2017"/>
    <n v="72144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72144"/>
    <n v="1"/>
    <n v="72144"/>
    <m/>
    <e v="#N/A"/>
    <e v="#N/A"/>
    <s v=""/>
    <e v="#N/A"/>
    <n v="72144"/>
    <s v="No"/>
    <s v="S"/>
    <s v="No"/>
    <s v="Yes"/>
    <n v="0.67"/>
    <n v="48336.480000000003"/>
    <e v="#N/A"/>
    <e v="#N/A"/>
    <e v="#N/A"/>
    <m/>
    <e v="#N/A"/>
    <m/>
    <m/>
    <m/>
    <x v="5"/>
    <n v="2207"/>
    <n v="606.15"/>
    <e v="#N/A"/>
    <e v="#N/A"/>
    <e v="#N/A"/>
  </r>
  <r>
    <n v="2208"/>
    <s v="Nassau"/>
    <s v="00-00-30-031B-0011-0000"/>
    <n v="860.36"/>
    <n v="2017"/>
    <n v="860.36"/>
    <n v="860.36"/>
    <n v="0"/>
    <n v="1726"/>
    <s v="FERNANDINA BEACH"/>
    <s v="Florida"/>
    <n v="32034"/>
    <s v="1726 BLUE HERON LN"/>
    <s v="FERNANDINA BEACH FL 32034"/>
    <n v="-81.443802645561902"/>
    <n v="30.644994750104399"/>
    <s v="HILL ERNEST R"/>
    <n v="1"/>
    <s v="SINGLE FAMILY"/>
    <n v="1001"/>
    <s v="Single Family Residential"/>
    <n v="2017"/>
    <n v="89048"/>
    <n v="2017"/>
    <n v="173321"/>
    <n v="765.93"/>
    <n v="0.89024361895020687"/>
    <m/>
    <s v="No"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s v="Moderate"/>
    <n v="0"/>
    <s v="Yes"/>
    <s v="No"/>
    <s v="No"/>
    <s v="Without Environmental Issues"/>
    <s v="No"/>
    <s v="None"/>
    <s v="1726 BLUE HERON LN"/>
    <s v="Fernandina Beach"/>
    <s v="Florida"/>
    <n v="32034"/>
    <s v="1726 BLUE HERON LN FERNANDINA BEACH FL 32034"/>
    <s v=""/>
    <s v="Pass"/>
    <s v="No"/>
    <s v="FV&lt;$10K"/>
    <s v="N/A"/>
    <s v="No, &lt; $20K Lien"/>
    <s v="No, Lien &lt; $20K"/>
    <s v="N/A"/>
    <s v="No"/>
    <s v="No"/>
    <n v="0"/>
    <s v="No"/>
    <n v="89048"/>
    <n v="1"/>
    <n v="89048"/>
    <m/>
    <n v="0"/>
    <n v="0"/>
    <s v=""/>
    <e v="#N/A"/>
    <n v="89048"/>
    <s v="No"/>
    <s v="S"/>
    <s v="No"/>
    <s v="Yes"/>
    <n v="0.67"/>
    <n v="59662.16"/>
    <n v="3441.44"/>
    <n v="56220.72"/>
    <n v="3.8647021830922647E-2"/>
    <m/>
    <s v="No"/>
    <m/>
    <m/>
    <m/>
    <x v="0"/>
    <n v="2208"/>
    <n v="860.36"/>
    <s v="Ok"/>
    <n v="0"/>
    <n v="0"/>
  </r>
  <r>
    <n v="2209"/>
    <s v="Nassau"/>
    <s v="00-00-30-031B-0023-0000"/>
    <n v="616.35"/>
    <n v="2017"/>
    <n v="616.35"/>
    <n v="616.35"/>
    <n v="0"/>
    <n v="1711"/>
    <s v="FERNANDINA BEACH"/>
    <s v="Florida"/>
    <n v="32034"/>
    <s v="1711 BLUE HERON LN"/>
    <s v="FERNANDINA BEACH FL 32034"/>
    <n v="-81.445277997863897"/>
    <n v="30.645815085945301"/>
    <s v="BARRY MICHAEL D"/>
    <n v="1"/>
    <s v="SINGLE FAMILY"/>
    <n v="1001"/>
    <s v="Single Family Residential"/>
    <n v="2017"/>
    <n v="73574"/>
    <n v="2017"/>
    <n v="169480"/>
    <n v="540.30999999999995"/>
    <n v="0.87662853897947579"/>
    <s v="No"/>
    <m/>
    <m/>
    <m/>
    <s v="No"/>
    <m/>
    <m/>
    <s v="I"/>
    <s v="I"/>
    <s v="I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s v="No"/>
    <s v="No"/>
    <s v="Without Environmental Issues"/>
    <s v="No"/>
    <s v="None"/>
    <s v="1711 BLUE HERON LN"/>
    <s v="Fernandina Beach"/>
    <s v="Florida"/>
    <n v="32034"/>
    <s v="1711 BLUE HERON LN FERNANDINA BEACH FL 32034"/>
    <s v=""/>
    <s v="Pass"/>
    <s v="No"/>
    <s v="FV&lt;$10K"/>
    <s v="N/A"/>
    <s v="No, &lt; $20K Lien"/>
    <s v="No, Lien &lt; $20K"/>
    <s v="N/A"/>
    <s v="No"/>
    <s v="No"/>
    <n v="0"/>
    <s v="No"/>
    <n v="73574"/>
    <n v="1"/>
    <n v="73574"/>
    <m/>
    <n v="0"/>
    <n v="0"/>
    <s v=""/>
    <e v="#N/A"/>
    <n v="73574"/>
    <s v="No"/>
    <s v="S"/>
    <s v="No"/>
    <s v="Yes"/>
    <n v="0.67"/>
    <n v="49294.58"/>
    <n v="2465.4"/>
    <n v="46829.18"/>
    <n v="3.3509120069589803E-2"/>
    <m/>
    <s v="No"/>
    <m/>
    <m/>
    <m/>
    <x v="0"/>
    <n v="2209"/>
    <n v="616.35"/>
    <s v="Ok"/>
    <n v="0"/>
    <n v="0"/>
  </r>
  <r>
    <n v="2210"/>
    <s v="Nassau"/>
    <s v="00-00-30-0320-0006-0000"/>
    <n v="2059.4899999999998"/>
    <n v="2017"/>
    <n v="2059.4899999999998"/>
    <n v="2059.4899999999998"/>
    <n v="0"/>
    <n v="732"/>
    <s v="FERNANDINA BEACH"/>
    <s v="Florida"/>
    <n v="32034"/>
    <s v="732 KENNETH CT"/>
    <s v="FERNANDINA BEACH FL 32034"/>
    <n v="-81.459088374661704"/>
    <n v="30.619856546272199"/>
    <s v="DUBBERLY JR JAMES C"/>
    <n v="1"/>
    <s v="SINGLE FAMILY"/>
    <n v="1001"/>
    <s v="Single Family Residential"/>
    <n v="2017"/>
    <n v="119670"/>
    <n v="2017"/>
    <n v="124660"/>
    <n v="1874.7"/>
    <n v="0.91027390276233444"/>
    <s v="No"/>
    <m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2"/>
    <s v="Potential High Risk"/>
    <n v="0"/>
    <n v="1"/>
    <s v="No"/>
    <s v="No"/>
    <s v="No"/>
    <s v="Without Environmental Issues"/>
    <s v="No"/>
    <s v="None"/>
    <s v="732 KENNETH CT"/>
    <s v="Fernandina Beach"/>
    <s v="Florida"/>
    <n v="32034"/>
    <s v="732 KENNETH CT FERNANDINA BEACH FL 32034"/>
    <s v=""/>
    <s v="Pass"/>
    <s v="No"/>
    <s v="FV&lt;$10K"/>
    <s v="N/A"/>
    <s v="No, &lt; $20K Lien"/>
    <s v="No, Lien &lt; $20K"/>
    <s v="N/A"/>
    <s v="No"/>
    <s v="No"/>
    <n v="1"/>
    <s v="No"/>
    <n v="119670"/>
    <n v="1"/>
    <n v="119670"/>
    <m/>
    <n v="0"/>
    <n v="0"/>
    <s v=""/>
    <e v="#N/A"/>
    <n v="119670"/>
    <s v="No"/>
    <s v="S"/>
    <s v="No"/>
    <s v="No"/>
    <n v="0.35"/>
    <n v="41884.5"/>
    <n v="10297.449999999999"/>
    <n v="31587.050000000003"/>
    <n v="8.6048717305924616E-2"/>
    <m/>
    <s v="No"/>
    <m/>
    <m/>
    <m/>
    <x v="0"/>
    <n v="2210"/>
    <n v="2059.4899999999998"/>
    <s v="Ok"/>
    <n v="0"/>
    <n v="0"/>
  </r>
  <r>
    <n v="2211"/>
    <s v="Nassau"/>
    <s v="00-00-30-034B-0007-0020"/>
    <n v="2996.84"/>
    <n v="2017"/>
    <n v="2996.84"/>
    <n v="2996.84"/>
    <n v="0"/>
    <m/>
    <s v="FERNANDINA BEACH"/>
    <s v="Florida"/>
    <n v="32034"/>
    <s v="W PETERS RD"/>
    <s v="FERNANDINA BEACH FL 32034"/>
    <n v="-81.471637727797301"/>
    <n v="30.6372696491519"/>
    <s v="SHAVE JON"/>
    <n v="0"/>
    <s v="VACANT RESIDENTIAL"/>
    <n v="8001"/>
    <s v="Residential-Vacant Land"/>
    <n v="2017"/>
    <n v="178125"/>
    <n v="2017"/>
    <n v="178125"/>
    <n v="2741.42"/>
    <n v="0.91477022463661717"/>
    <s v="No"/>
    <s v="No"/>
    <s v="No"/>
    <s v="No"/>
    <s v="No"/>
    <s v="No"/>
    <m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High"/>
    <n v="0"/>
    <s v="No"/>
    <s v="No"/>
    <s v="No"/>
    <s v="Without Environmental Issues"/>
    <s v="No"/>
    <s v="None"/>
    <s v="W PETERS RD"/>
    <s v="Fernandina Beach"/>
    <s v="Florida"/>
    <n v="32034"/>
    <s v="W PETERS RD FERNANDINA BEACH FL 32034"/>
    <s v=""/>
    <s v="Pass"/>
    <s v="No"/>
    <s v="FV&lt;$10K"/>
    <s v="N/A"/>
    <s v="No, &lt; $20K Lien"/>
    <s v="No, Lien &lt; $20K"/>
    <s v="N/A"/>
    <s v="No"/>
    <s v="No"/>
    <n v="0"/>
    <s v="No"/>
    <n v="178125"/>
    <n v="1"/>
    <n v="178125"/>
    <m/>
    <n v="0"/>
    <n v="0"/>
    <s v=""/>
    <e v="#N/A"/>
    <n v="178125"/>
    <s v="No"/>
    <s v="V"/>
    <s v="Yes"/>
    <s v="No"/>
    <n v="0"/>
    <n v="0"/>
    <n v="11987.36"/>
    <n v="-11987.36"/>
    <n v="6.7297459649122815E-2"/>
    <m/>
    <s v="No"/>
    <m/>
    <m/>
    <m/>
    <x v="1"/>
    <n v="2211"/>
    <n v="2996.84"/>
    <s v="Ok"/>
    <n v="0"/>
    <n v="0"/>
  </r>
  <r>
    <n v="2212"/>
    <s v="Nassau"/>
    <s v="00-00-30-034B-0018-0000"/>
    <n v="19094.990000000002"/>
    <n v="2017"/>
    <n v="19094.990000000002"/>
    <n v="19094.990000000002"/>
    <n v="0"/>
    <n v="1940"/>
    <s v="FERNANDINA BEACH"/>
    <s v="Florida"/>
    <n v="32034"/>
    <s v="1940 SYCAMORE LN"/>
    <s v="FERNANDINA BEACH FL 32034"/>
    <n v="-81.468579387583205"/>
    <n v="30.6403892211308"/>
    <s v="DAVIS JOHN L"/>
    <n v="1"/>
    <s v="SINGLE FAMILY"/>
    <n v="1001"/>
    <s v="Single Family Residential"/>
    <n v="2017"/>
    <n v="1184570"/>
    <n v="2017"/>
    <n v="1315604"/>
    <n v="17626.439999999999"/>
    <n v="0.92309239229766538"/>
    <s v="No"/>
    <m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s v="No"/>
    <s v="No"/>
    <s v="Without Environmental Issues"/>
    <s v="No"/>
    <s v="None"/>
    <s v="1940 SYCAMORE LN"/>
    <s v="Fernandina Beach"/>
    <s v="Florida"/>
    <n v="32034"/>
    <s v="1940 SYCAMORE LN FERNANDINA BEACH FL 32034"/>
    <s v=""/>
    <s v="Pass"/>
    <s v="No"/>
    <s v="Pass"/>
    <s v="N/A"/>
    <s v="No, &lt; $20K Lien"/>
    <s v="No, Lien &lt; $20K"/>
    <s v="N/A"/>
    <s v="No"/>
    <s v="No"/>
    <n v="0"/>
    <s v="No"/>
    <n v="1184570"/>
    <n v="1"/>
    <n v="1184570"/>
    <m/>
    <n v="0"/>
    <n v="0"/>
    <s v=""/>
    <e v="#N/A"/>
    <n v="1184570"/>
    <s v="No"/>
    <s v="S"/>
    <s v="No"/>
    <s v="Yes"/>
    <n v="0.67"/>
    <n v="793661.9"/>
    <n v="76379.960000000006"/>
    <n v="717281.94000000006"/>
    <n v="6.4479059912035591E-2"/>
    <m/>
    <s v="No"/>
    <m/>
    <m/>
    <m/>
    <x v="0"/>
    <n v="2212"/>
    <n v="19094.990000000002"/>
    <s v="Ok"/>
    <n v="0"/>
    <n v="0"/>
  </r>
  <r>
    <n v="2213"/>
    <s v="Nassau"/>
    <s v="00-00-30-034C-0002-0000"/>
    <n v="1367.93"/>
    <n v="2017"/>
    <n v="1367.93"/>
    <n v="1367.93"/>
    <n v="0"/>
    <s v="515 J"/>
    <s v="FERNANDINA BEACH"/>
    <s v="Florida"/>
    <n v="32034"/>
    <s v="515 J I TAYLOR CT"/>
    <s v="FERNANDINA BEACH FL 32034"/>
    <n v="-81.465463318579296"/>
    <n v="30.633002321771801"/>
    <s v="FULLWOOD SHERMAN ROBERT"/>
    <n v="1"/>
    <s v="SINGLE FAMILY"/>
    <n v="1001"/>
    <s v="Single Family Residential"/>
    <n v="2017"/>
    <n v="80261"/>
    <n v="2017"/>
    <n v="80261"/>
    <n v="1235.25"/>
    <n v="0.90300673280065491"/>
    <m/>
    <m/>
    <s v="No"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s v="High"/>
    <n v="0"/>
    <s v="No"/>
    <s v="No"/>
    <s v="No"/>
    <s v="Without Environmental Issues"/>
    <s v="No"/>
    <s v="None"/>
    <s v="515 J I TAYLOR CT"/>
    <s v="Fernandina Beach"/>
    <s v="Florida"/>
    <n v="32034"/>
    <s v="515 J I TAYLOR CT FERNANDINA BEACH FL 32034"/>
    <s v=""/>
    <s v="Pass"/>
    <s v="No"/>
    <s v="FV&lt;$10K"/>
    <s v="N/A"/>
    <s v="No, &lt; $20K Lien"/>
    <s v="No, Lien &lt; $20K"/>
    <s v="N/A"/>
    <s v="No"/>
    <s v="No"/>
    <n v="0"/>
    <s v="No"/>
    <n v="80261"/>
    <n v="1"/>
    <n v="80261"/>
    <m/>
    <n v="0"/>
    <n v="0"/>
    <s v=""/>
    <e v="#N/A"/>
    <n v="80261"/>
    <s v="No"/>
    <s v="S"/>
    <s v="No"/>
    <s v="No"/>
    <n v="0.35"/>
    <n v="28091.35"/>
    <n v="5471.72"/>
    <n v="22619.629999999997"/>
    <n v="6.8174082057288102E-2"/>
    <m/>
    <s v="No"/>
    <m/>
    <m/>
    <m/>
    <x v="0"/>
    <n v="2213"/>
    <n v="1367.93"/>
    <s v="Ok"/>
    <n v="0"/>
    <n v="0"/>
  </r>
  <r>
    <n v="2214"/>
    <s v="Nassau"/>
    <s v="00-00-30-0360-0005-0000"/>
    <n v="7647.19"/>
    <n v="2017"/>
    <n v="7647.19"/>
    <n v="7647.19"/>
    <n v="0"/>
    <m/>
    <s v="FERNANDINA BEACH"/>
    <s v="Florida"/>
    <n v="32034"/>
    <s v="FIRST COAST HWY"/>
    <s v="FERNANDINA BEACH FL 32034"/>
    <n v="-81.454622060037906"/>
    <n v="30.578997074342801"/>
    <s v="BELL SARAH"/>
    <n v="0"/>
    <s v="VACANT RESIDENTIAL"/>
    <n v="8001"/>
    <s v="Residential-Vacant Land"/>
    <n v="2017"/>
    <n v="457514"/>
    <n v="2017"/>
    <n v="457514"/>
    <n v="7041.32"/>
    <n v="0.92077220521524905"/>
    <s v="No"/>
    <m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4"/>
    <s v="Potential High Risk"/>
    <n v="0"/>
    <n v="1"/>
    <s v="No"/>
    <s v="No"/>
    <s v="No"/>
    <s v="Without Environmental Issues"/>
    <s v="No"/>
    <s v="None"/>
    <s v="FIRST COAST HWY"/>
    <s v="Fernandina Beach"/>
    <s v="Florida"/>
    <n v="32034"/>
    <s v="FIRST COAST HWY FERNANDINA BEACH FL 32034"/>
    <s v=""/>
    <s v="Pass"/>
    <s v="No"/>
    <s v="FV&lt;$10K"/>
    <s v="N/A"/>
    <s v="No, &lt; $20K Lien"/>
    <s v="No, Lien &lt; $20K"/>
    <s v="N/A"/>
    <s v="No"/>
    <s v="No"/>
    <n v="1"/>
    <s v="No"/>
    <n v="457514"/>
    <n v="1"/>
    <n v="457514"/>
    <m/>
    <n v="0"/>
    <n v="0"/>
    <s v=""/>
    <e v="#N/A"/>
    <n v="457514"/>
    <s v="No"/>
    <s v="V"/>
    <s v="Yes"/>
    <s v="No"/>
    <n v="0"/>
    <n v="0"/>
    <n v="38235.949999999997"/>
    <n v="-38235.949999999997"/>
    <n v="8.3573289560538028E-2"/>
    <m/>
    <s v="No"/>
    <m/>
    <m/>
    <m/>
    <x v="1"/>
    <n v="2214"/>
    <n v="7647.19"/>
    <s v="Ok"/>
    <n v="0"/>
    <n v="0"/>
  </r>
  <r>
    <n v="2215"/>
    <s v="Nassau"/>
    <s v="00-00-30-0380-0041-0000"/>
    <n v="1117.32"/>
    <n v="2017"/>
    <n v="1117.32"/>
    <n v="1117.32"/>
    <n v="0"/>
    <n v="2327"/>
    <s v="FERNANDINA BEACH"/>
    <s v="Florida"/>
    <n v="32034"/>
    <s v="2327 AMELIA RD"/>
    <s v="FERNANDINA BEACH FL 32034"/>
    <n v="-81.458380428300998"/>
    <n v="30.6356046816841"/>
    <s v="ROWLAND JANAN LYNN"/>
    <n v="1"/>
    <s v="SINGLE FAMILY"/>
    <n v="1001"/>
    <s v="Single Family Residential"/>
    <n v="2017"/>
    <n v="104487"/>
    <n v="2017"/>
    <n v="135786"/>
    <n v="1003.53"/>
    <n v="0.89815809257867041"/>
    <m/>
    <s v="No"/>
    <m/>
    <s v="No"/>
    <m/>
    <s v="No"/>
    <s v="No"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Minimal"/>
    <n v="0"/>
    <s v="Yes"/>
    <s v="No"/>
    <s v="No"/>
    <s v="Without Environmental Issues"/>
    <s v="No"/>
    <s v="None"/>
    <s v="2327 AMELIA RD"/>
    <s v="Fernandina Beach"/>
    <s v="Florida"/>
    <n v="32034"/>
    <s v="2327 AMELIA RD FERNANDINA BEACH FL 32034"/>
    <s v=""/>
    <s v="Pass"/>
    <s v="No"/>
    <s v="FV&lt;$10K"/>
    <s v="N/A"/>
    <s v="No, &lt; $20K Lien"/>
    <s v="No, Lien &lt; $20K"/>
    <s v="N/A"/>
    <s v="No"/>
    <s v="No"/>
    <n v="0"/>
    <s v="No"/>
    <n v="104487"/>
    <n v="1"/>
    <n v="104487"/>
    <m/>
    <n v="0"/>
    <n v="0"/>
    <s v=""/>
    <e v="#N/A"/>
    <n v="104487"/>
    <s v="No"/>
    <s v="S"/>
    <s v="No"/>
    <s v="Yes"/>
    <n v="0.67"/>
    <n v="70006.290000000008"/>
    <n v="4469.28"/>
    <n v="65537.010000000009"/>
    <n v="4.2773550776651639E-2"/>
    <m/>
    <s v="No"/>
    <m/>
    <m/>
    <m/>
    <x v="0"/>
    <n v="2215"/>
    <n v="1117.32"/>
    <s v="Ok"/>
    <n v="0"/>
    <n v="0"/>
  </r>
  <r>
    <n v="2216"/>
    <s v="Nassau"/>
    <s v="00-00-30-0380-0042-0000"/>
    <n v="656.87"/>
    <n v="2017"/>
    <n v="656.87"/>
    <n v="656.87"/>
    <n v="0"/>
    <n v="2311"/>
    <s v="FERNANDINA BEACH"/>
    <s v="Florida"/>
    <n v="32034"/>
    <s v="2311 AMELIA RD"/>
    <s v="FERNANDINA BEACH FL 32034"/>
    <n v="-81.458340387275101"/>
    <n v="30.635742678219401"/>
    <s v="ROWLAND JANAN L"/>
    <n v="0"/>
    <s v="VACANT RESIDENTIAL"/>
    <n v="8001"/>
    <s v="Residential-Vacant Land"/>
    <n v="2017"/>
    <n v="37542"/>
    <n v="2017"/>
    <n v="37542"/>
    <n v="577.78"/>
    <n v="0.87959565819720797"/>
    <m/>
    <s v="No"/>
    <m/>
    <s v="No"/>
    <m/>
    <s v="No"/>
    <s v="No"/>
    <s v="I"/>
    <s v="I"/>
    <s v="I"/>
    <s v="I"/>
    <n v="0"/>
    <n v="0"/>
    <n v="0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2311 AMELIA RD"/>
    <s v="Fernandina Beach"/>
    <s v="Florida"/>
    <n v="32034"/>
    <s v="2311 AMELIA RD FERNANDINA BEACH FL 32034"/>
    <s v=""/>
    <s v="Pass"/>
    <s v="No"/>
    <s v="FV&lt;$10K"/>
    <s v="N/A"/>
    <s v="No, &lt; $20K Lien"/>
    <s v="No, Lien &lt; $20K"/>
    <s v="N/A"/>
    <s v="No"/>
    <s v="No"/>
    <n v="0"/>
    <s v="No"/>
    <n v="37542"/>
    <n v="1"/>
    <n v="37542"/>
    <m/>
    <n v="0"/>
    <n v="0"/>
    <s v=""/>
    <e v="#N/A"/>
    <n v="37542"/>
    <s v="No"/>
    <s v="V"/>
    <s v="Yes"/>
    <s v="No"/>
    <n v="0"/>
    <n v="0"/>
    <n v="2627.48"/>
    <n v="-2627.48"/>
    <n v="6.9987747056629912E-2"/>
    <m/>
    <s v="No"/>
    <m/>
    <m/>
    <m/>
    <x v="1"/>
    <n v="2216"/>
    <n v="656.87"/>
    <s v="Ok"/>
    <n v="0"/>
    <n v="0"/>
  </r>
  <r>
    <n v="2217"/>
    <s v="Nassau"/>
    <s v="00-00-30-042C-000E-0050"/>
    <n v="2179.7600000000002"/>
    <n v="2017"/>
    <n v="2179.7600000000002"/>
    <n v="2179.7600000000002"/>
    <n v="0"/>
    <n v="1954"/>
    <s v="FERNANDINA BEACH"/>
    <s v="Florida"/>
    <n v="32034"/>
    <s v="1954 CLINCH DR"/>
    <s v="FERNANDINA BEACH FL 32034"/>
    <n v="-81.462681621341105"/>
    <n v="30.639213042655602"/>
    <s v="HOMEFREE PROPERTY SOLUTIONS LLC"/>
    <n v="1"/>
    <s v="SINGLE FAMILY"/>
    <n v="1001"/>
    <s v="Single Family Residential"/>
    <n v="2017"/>
    <n v="168317"/>
    <n v="2017"/>
    <n v="178888"/>
    <n v="1985.91"/>
    <n v="0.91106819099350378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1"/>
    <s v="Potential Medium Risk"/>
    <n v="0"/>
    <n v="0"/>
    <s v="Yes"/>
    <n v="0"/>
    <s v="No"/>
    <s v="Without Environmental Issues"/>
    <s v="No"/>
    <s v="None"/>
    <s v="1954 CLINCH DR"/>
    <s v="Fernandina Beach"/>
    <s v="Florida"/>
    <n v="32034"/>
    <s v="1954 CLINCH DR FERNANDINA BEACH FL 32034"/>
    <s v=""/>
    <s v="Pass"/>
    <s v="No"/>
    <s v="FV&lt;$10K"/>
    <s v="N/A"/>
    <s v="No, &lt; $20K Lien"/>
    <s v="No, Lien &lt; $20K"/>
    <s v="N/A"/>
    <s v="No"/>
    <s v="No"/>
    <n v="0"/>
    <s v="No"/>
    <n v="168317"/>
    <n v="1"/>
    <n v="168317"/>
    <m/>
    <n v="0"/>
    <n v="0"/>
    <s v=""/>
    <e v="#N/A"/>
    <n v="168317"/>
    <s v="No"/>
    <s v="S"/>
    <s v="No"/>
    <s v="Yes"/>
    <n v="0.67"/>
    <n v="112772.39000000001"/>
    <n v="8719.0400000000009"/>
    <n v="104053.35"/>
    <n v="5.1801303492814157E-2"/>
    <m/>
    <s v="No"/>
    <m/>
    <m/>
    <m/>
    <x v="0"/>
    <n v="2217"/>
    <n v="2179.7600000000002"/>
    <s v="Ok"/>
    <n v="0"/>
    <n v="0"/>
  </r>
  <r>
    <n v="2218"/>
    <s v="Nassau"/>
    <s v="00-00-30-042C-000G-0060"/>
    <n v="1565.61"/>
    <n v="2017"/>
    <n v="1565.61"/>
    <n v="1565.61"/>
    <n v="0"/>
    <n v="769"/>
    <s v="FERNANDINA BEACH"/>
    <s v="Florida"/>
    <n v="32034"/>
    <s v="769 MOURNING DOVE LN"/>
    <s v="FERNANDINA BEACH FL 32034"/>
    <n v="-81.460556288719701"/>
    <n v="30.6396045524538"/>
    <s v="HASPEL ROY L"/>
    <n v="1"/>
    <s v="SINGLE FAMILY"/>
    <n v="1001"/>
    <s v="Single Family Residential"/>
    <n v="2017"/>
    <n v="131420"/>
    <n v="2017"/>
    <n v="131420"/>
    <n v="1418.04"/>
    <n v="0.90574280951194741"/>
    <m/>
    <m/>
    <m/>
    <s v="No"/>
    <m/>
    <m/>
    <m/>
    <s v="I"/>
    <n v="0"/>
    <n v="0"/>
    <n v="0"/>
    <n v="0"/>
    <n v="0"/>
    <n v="0"/>
    <s v="No"/>
    <s v="No"/>
    <s v="No"/>
    <n v="0"/>
    <n v="0"/>
    <n v="0"/>
    <n v="0"/>
    <n v="0"/>
    <n v="1"/>
    <s v="Potential Low Risk"/>
    <n v="0"/>
    <n v="0"/>
    <s v="Yes"/>
    <s v="No"/>
    <s v="No"/>
    <s v="Without Environmental Issues"/>
    <s v="No"/>
    <s v="None"/>
    <s v="769 MOURNING DOVE LN"/>
    <s v="Fernandina Beach"/>
    <s v="Florida"/>
    <n v="32034"/>
    <s v="769 MOURNING DOVE LN FERNANDINA BEACH FL 32034"/>
    <s v=""/>
    <s v="Pass"/>
    <s v="No"/>
    <s v="FV&lt;$10K"/>
    <s v="N/A"/>
    <s v="No, &lt; $20K Lien"/>
    <s v="No, Lien &lt; $20K"/>
    <s v="N/A"/>
    <s v="No"/>
    <s v="No"/>
    <n v="0"/>
    <s v="No"/>
    <n v="131420"/>
    <n v="1"/>
    <n v="131420"/>
    <m/>
    <n v="0"/>
    <n v="0"/>
    <s v=""/>
    <e v="#N/A"/>
    <n v="131420"/>
    <s v="No"/>
    <s v="S"/>
    <s v="No"/>
    <s v="Yes"/>
    <n v="0.67"/>
    <n v="88051.400000000009"/>
    <n v="6262.44"/>
    <n v="81788.960000000006"/>
    <n v="4.7652107746157357E-2"/>
    <m/>
    <s v="No"/>
    <m/>
    <m/>
    <m/>
    <x v="0"/>
    <n v="2218"/>
    <n v="1565.61"/>
    <s v="Ok"/>
    <n v="0"/>
    <n v="0"/>
  </r>
  <r>
    <n v="2219"/>
    <s v="Nassau"/>
    <s v="00-00-30-042C-000G-0080"/>
    <n v="1008.58"/>
    <n v="2017"/>
    <n v="1008.58"/>
    <n v="1008.58"/>
    <n v="0"/>
    <n v="1963"/>
    <s v="FERNANDINA BEACH"/>
    <s v="Florida"/>
    <n v="32034"/>
    <s v="1963 OAK DR"/>
    <s v="FERNANDINA BEACH FL 32034"/>
    <n v="-81.459926853804504"/>
    <n v="30.6396829887119"/>
    <s v="HICKS KENNETH D"/>
    <n v="2"/>
    <s v="MOBILE HOMES"/>
    <n v="1006"/>
    <s v="Mobile home"/>
    <n v="2017"/>
    <n v="56613"/>
    <n v="2017"/>
    <n v="61417"/>
    <n v="902.99"/>
    <n v="0.89530825517063595"/>
    <s v="No"/>
    <s v="No"/>
    <s v="No"/>
    <s v="No"/>
    <s v="No"/>
    <s v="No"/>
    <m/>
    <s v="I"/>
    <s v="I"/>
    <s v="I"/>
    <s v="I"/>
    <s v="I"/>
    <s v="I"/>
    <s v="I"/>
    <s v="No"/>
    <s v="No"/>
    <s v="No"/>
    <n v="0"/>
    <n v="0"/>
    <n v="0"/>
    <n v="0"/>
    <n v="0"/>
    <n v="3"/>
    <s v="Potential Medium Risk"/>
    <s v="Minimal"/>
    <n v="3"/>
    <s v="No"/>
    <s v="No"/>
    <s v="No"/>
    <s v="Without Environmental Issues"/>
    <s v="No"/>
    <s v="None"/>
    <s v="1963 OAK DR"/>
    <s v="Fernandina Beach"/>
    <s v="Florida"/>
    <n v="32034"/>
    <s v="1963 OAK DR FERNANDINA BEACH FL 32034"/>
    <s v=""/>
    <s v="Pass"/>
    <s v="No"/>
    <s v="FV&lt;$10K"/>
    <s v="N/A"/>
    <s v="No, &lt; $20K Lien"/>
    <s v="No, Lien &lt; $20K"/>
    <s v="N/A"/>
    <s v="No"/>
    <s v="No"/>
    <n v="3"/>
    <s v="Yes"/>
    <n v="56613"/>
    <n v="1"/>
    <n v="56613"/>
    <m/>
    <n v="0"/>
    <n v="0"/>
    <s v=""/>
    <e v="#N/A"/>
    <n v="56613"/>
    <s v="No"/>
    <s v="R"/>
    <s v="No"/>
    <s v="No"/>
    <n v="0.35"/>
    <n v="19814.55"/>
    <n v="7060.06"/>
    <n v="12754.489999999998"/>
    <n v="0.1247073993605709"/>
    <m/>
    <s v="No"/>
    <m/>
    <m/>
    <m/>
    <x v="3"/>
    <n v="2219"/>
    <n v="1008.58"/>
    <s v="Ok"/>
    <n v="0"/>
    <n v="0"/>
  </r>
  <r>
    <n v="2220"/>
    <s v="Nassau"/>
    <s v="00-00-30-042D-000I-0030"/>
    <n v="1005.73"/>
    <n v="2017"/>
    <e v="#N/A"/>
    <e v="#N/A"/>
    <e v="#N/A"/>
    <e v="#N/A"/>
    <e v="#N/A"/>
    <e v="#N/A"/>
    <e v="#N/A"/>
    <e v="#N/A"/>
    <e v="#N/A"/>
    <e v="#N/A"/>
    <e v="#N/A"/>
    <e v="#N/A"/>
    <n v="0"/>
    <s v="VACANT RESIDENTIAL"/>
    <e v="#N/A"/>
    <e v="#N/A"/>
    <n v="2017"/>
    <n v="58500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58500"/>
    <n v="1"/>
    <n v="58500"/>
    <m/>
    <e v="#N/A"/>
    <e v="#N/A"/>
    <s v=""/>
    <e v="#N/A"/>
    <n v="58500"/>
    <s v="No"/>
    <s v="V"/>
    <s v="Yes"/>
    <s v="No"/>
    <n v="0"/>
    <n v="0"/>
    <e v="#N/A"/>
    <e v="#N/A"/>
    <e v="#N/A"/>
    <m/>
    <s v="No"/>
    <m/>
    <m/>
    <m/>
    <x v="1"/>
    <n v="2220"/>
    <n v="1005.73"/>
    <s v="Ok"/>
    <e v="#N/A"/>
    <e v="#N/A"/>
  </r>
  <r>
    <n v="2221"/>
    <s v="Nassau"/>
    <s v="00-00-30-042D-000I-0050"/>
    <n v="1285.55"/>
    <n v="2017"/>
    <e v="#N/A"/>
    <e v="#N/A"/>
    <e v="#N/A"/>
    <e v="#N/A"/>
    <e v="#N/A"/>
    <e v="#N/A"/>
    <e v="#N/A"/>
    <e v="#N/A"/>
    <e v="#N/A"/>
    <e v="#N/A"/>
    <e v="#N/A"/>
    <e v="#N/A"/>
    <n v="1"/>
    <s v="SINGLE FAMILY"/>
    <e v="#N/A"/>
    <e v="#N/A"/>
    <n v="2017"/>
    <n v="114594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114594"/>
    <n v="1"/>
    <n v="114594"/>
    <m/>
    <e v="#N/A"/>
    <e v="#N/A"/>
    <s v=""/>
    <e v="#N/A"/>
    <n v="114594"/>
    <s v="No"/>
    <s v="S"/>
    <s v="No"/>
    <s v="Yes"/>
    <n v="0.67"/>
    <n v="76777.98000000001"/>
    <e v="#N/A"/>
    <e v="#N/A"/>
    <e v="#N/A"/>
    <m/>
    <e v="#N/A"/>
    <m/>
    <m/>
    <m/>
    <x v="5"/>
    <n v="2221"/>
    <n v="1285.55"/>
    <e v="#N/A"/>
    <e v="#N/A"/>
    <e v="#N/A"/>
  </r>
  <r>
    <n v="2222"/>
    <s v="Nassau"/>
    <s v="00-00-30-042D-000M-0050"/>
    <n v="1146.1600000000001"/>
    <n v="2017"/>
    <n v="1146.1600000000001"/>
    <n v="1146.1600000000001"/>
    <n v="0"/>
    <n v="1888"/>
    <s v="FERNANDINA BEACH"/>
    <s v="Florida"/>
    <n v="32034"/>
    <s v="1888 PINE DR"/>
    <s v="FERNANDINA BEACH FL 32034"/>
    <n v="-81.461816587319703"/>
    <n v="30.6416286722514"/>
    <s v="GIBSON NANCY"/>
    <n v="0"/>
    <s v="VACANT RESIDENTIAL"/>
    <n v="8001"/>
    <s v="Residential-Vacant Land"/>
    <n v="2017"/>
    <n v="66000"/>
    <n v="2017"/>
    <n v="70703"/>
    <n v="1030.19"/>
    <n v="0.89881866406086408"/>
    <s v="No"/>
    <s v="No"/>
    <m/>
    <s v="No"/>
    <m/>
    <m/>
    <m/>
    <s v="I"/>
    <s v="I"/>
    <s v="I"/>
    <s v="I"/>
    <s v="I"/>
    <n v="0"/>
    <n v="0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1888 PINE DR"/>
    <s v="Fernandina Beach"/>
    <s v="Florida"/>
    <n v="32034"/>
    <s v="1888 PINE DR FERNANDINA BEACH FL 32034"/>
    <s v=""/>
    <s v="Pass"/>
    <s v="No"/>
    <s v="FV&lt;$10K"/>
    <s v="N/A"/>
    <s v="No, &lt; $20K Lien"/>
    <s v="No, Lien &lt; $20K"/>
    <s v="N/A"/>
    <s v="No"/>
    <s v="No"/>
    <n v="1"/>
    <s v="No"/>
    <n v="66000"/>
    <n v="1"/>
    <n v="66000"/>
    <m/>
    <n v="0"/>
    <n v="0"/>
    <s v=""/>
    <e v="#N/A"/>
    <n v="66000"/>
    <s v="No"/>
    <s v="V"/>
    <s v="Yes"/>
    <s v="No"/>
    <n v="0"/>
    <n v="0"/>
    <n v="5730.8"/>
    <n v="-5730.8"/>
    <n v="8.6830303030303035E-2"/>
    <m/>
    <s v="No"/>
    <m/>
    <m/>
    <m/>
    <x v="1"/>
    <n v="2222"/>
    <n v="1146.1600000000001"/>
    <s v="Ok"/>
    <n v="0"/>
    <n v="0"/>
  </r>
  <r>
    <n v="2223"/>
    <s v="Nassau"/>
    <s v="00-00-30-042D-000N-0050"/>
    <n v="1911.41"/>
    <n v="2017"/>
    <n v="1911.41"/>
    <n v="1911.41"/>
    <n v="0"/>
    <n v="1893"/>
    <s v="FERNANDINA BEACH"/>
    <s v="Florida"/>
    <n v="32034"/>
    <s v="1893 PALM DR"/>
    <s v="FERNANDINA BEACH FL 32034"/>
    <n v="-81.460768455548106"/>
    <n v="30.6417447893282"/>
    <s v="DRURY JOHNNY C"/>
    <n v="1"/>
    <s v="SINGLE FAMILY"/>
    <n v="1001"/>
    <s v="Single Family Residential"/>
    <n v="2017"/>
    <n v="112913"/>
    <n v="2017"/>
    <n v="112913"/>
    <n v="1737.78"/>
    <n v="0.9091612997734656"/>
    <m/>
    <m/>
    <m/>
    <m/>
    <m/>
    <s v="No"/>
    <s v="No"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1893 PALM DR"/>
    <s v="Fernandina Beach"/>
    <s v="Florida"/>
    <n v="32034"/>
    <s v="1893 PALM DR FERNANDINA BEACH FL 32034"/>
    <s v=""/>
    <s v="Pass"/>
    <s v="No"/>
    <s v="FV&lt;$10K"/>
    <s v="N/A"/>
    <s v="No, &lt; $20K Lien"/>
    <s v="No, Lien &lt; $20K"/>
    <s v="N/A"/>
    <s v="No"/>
    <s v="No"/>
    <n v="0"/>
    <s v="No"/>
    <n v="112913"/>
    <n v="1"/>
    <n v="112913"/>
    <m/>
    <n v="0"/>
    <n v="0"/>
    <s v=""/>
    <e v="#N/A"/>
    <n v="112913"/>
    <s v="No"/>
    <s v="S"/>
    <s v="No"/>
    <s v="No"/>
    <n v="0.35"/>
    <n v="39519.549999999996"/>
    <n v="7645.64"/>
    <n v="31873.909999999996"/>
    <n v="6.7712663732254041E-2"/>
    <m/>
    <s v="No"/>
    <m/>
    <m/>
    <m/>
    <x v="0"/>
    <n v="2223"/>
    <n v="1911.41"/>
    <s v="Ok"/>
    <n v="0"/>
    <n v="0"/>
  </r>
  <r>
    <n v="2224"/>
    <s v="Nassau"/>
    <s v="00-00-30-042D-000P-0040"/>
    <n v="1879.14"/>
    <n v="2017"/>
    <e v="#N/A"/>
    <e v="#N/A"/>
    <e v="#N/A"/>
    <e v="#N/A"/>
    <e v="#N/A"/>
    <e v="#N/A"/>
    <e v="#N/A"/>
    <e v="#N/A"/>
    <e v="#N/A"/>
    <e v="#N/A"/>
    <e v="#N/A"/>
    <e v="#N/A"/>
    <n v="2"/>
    <s v="MOBILE HOMES"/>
    <e v="#N/A"/>
    <e v="#N/A"/>
    <n v="2017"/>
    <n v="108599"/>
    <e v="#N/A"/>
    <e v="#N/A"/>
    <e v="#N/A"/>
    <n v="0"/>
    <s v="No"/>
    <s v="No"/>
    <s v="No"/>
    <s v="No"/>
    <s v="No"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108599"/>
    <n v="1"/>
    <n v="108599"/>
    <m/>
    <e v="#N/A"/>
    <e v="#N/A"/>
    <s v=""/>
    <e v="#N/A"/>
    <n v="108599"/>
    <s v="No"/>
    <s v="R"/>
    <s v="No"/>
    <s v="No"/>
    <n v="0.35"/>
    <n v="38009.649999999994"/>
    <e v="#N/A"/>
    <e v="#N/A"/>
    <e v="#N/A"/>
    <m/>
    <e v="#N/A"/>
    <m/>
    <m/>
    <m/>
    <x v="5"/>
    <n v="2224"/>
    <n v="1879.14"/>
    <e v="#N/A"/>
    <e v="#N/A"/>
    <e v="#N/A"/>
  </r>
  <r>
    <n v="2225"/>
    <s v="Nassau"/>
    <s v="00-00-30-042D-000P-0060"/>
    <n v="601.87"/>
    <n v="2017"/>
    <n v="601.87"/>
    <n v="601.87"/>
    <n v="0"/>
    <n v="749"/>
    <s v="FERNANDINA BEACH"/>
    <s v="Florida"/>
    <n v="32034"/>
    <s v="749 WAX WING LN"/>
    <s v="FERNANDINA BEACH FL 32034"/>
    <n v="-81.461497862417005"/>
    <n v="30.642362232587299"/>
    <s v="TAYLOR JIMMY M"/>
    <n v="2"/>
    <s v="MOBILE HOMES"/>
    <n v="1006"/>
    <s v="Mobile home"/>
    <n v="2017"/>
    <n v="71544"/>
    <n v="2017"/>
    <n v="82735"/>
    <n v="526.91999999999996"/>
    <n v="0.87547144732251148"/>
    <s v="No"/>
    <m/>
    <m/>
    <s v="No"/>
    <m/>
    <m/>
    <s v="No"/>
    <s v="I"/>
    <s v="I"/>
    <s v="I"/>
    <s v="I"/>
    <n v="0"/>
    <n v="0"/>
    <n v="0"/>
    <s v="No"/>
    <s v="No"/>
    <s v="No"/>
    <n v="0"/>
    <n v="0"/>
    <n v="0"/>
    <n v="0"/>
    <n v="0"/>
    <n v="0"/>
    <s v="Potential Low Risk"/>
    <n v="0"/>
    <n v="1"/>
    <s v="Yes"/>
    <s v="No"/>
    <s v="No"/>
    <s v="Without Environmental Issues"/>
    <s v="No"/>
    <s v="None"/>
    <s v="749 WAX WING LN"/>
    <s v="Fernandina Beach"/>
    <s v="Florida"/>
    <n v="32034"/>
    <s v="749 WAX WING LN FERNANDINA BEACH FL 32034"/>
    <s v=""/>
    <s v="Pass"/>
    <s v="No"/>
    <s v="FV&lt;$10K"/>
    <s v="N/A"/>
    <s v="No, &lt; $20K Lien"/>
    <s v="No, Lien &lt; $20K"/>
    <s v="N/A"/>
    <s v="No"/>
    <s v="No"/>
    <n v="1"/>
    <s v="No"/>
    <n v="71544"/>
    <n v="1"/>
    <n v="71544"/>
    <m/>
    <n v="0"/>
    <n v="0"/>
    <s v=""/>
    <e v="#N/A"/>
    <n v="71544"/>
    <s v="No"/>
    <s v="R"/>
    <s v="No"/>
    <s v="Yes"/>
    <n v="0.67"/>
    <n v="47934.48"/>
    <n v="3009.35"/>
    <n v="44925.130000000005"/>
    <n v="4.2062926311081293E-2"/>
    <m/>
    <s v="No"/>
    <m/>
    <m/>
    <m/>
    <x v="0"/>
    <n v="2225"/>
    <n v="601.87"/>
    <s v="Ok"/>
    <n v="0"/>
    <n v="0"/>
  </r>
  <r>
    <n v="2226"/>
    <s v="Nassau"/>
    <s v="00-00-30-042D-000P-0070"/>
    <n v="805.08"/>
    <n v="2017"/>
    <n v="805.08"/>
    <n v="805.08"/>
    <n v="0"/>
    <n v="761"/>
    <s v="FERNANDINA BEACH"/>
    <s v="Florida"/>
    <n v="32034"/>
    <s v="761 WAX WING LN"/>
    <s v="FERNANDINA BEACH FL 32034"/>
    <n v="-81.461181592983607"/>
    <n v="30.642401648387601"/>
    <s v="KILGORE GEORGE B &amp;"/>
    <n v="2"/>
    <s v="MOBILE HOMES"/>
    <n v="1006"/>
    <s v="Mobile home"/>
    <n v="2017"/>
    <n v="45634"/>
    <n v="2017"/>
    <n v="47529"/>
    <n v="714.83"/>
    <n v="0.88789933919610475"/>
    <s v="No"/>
    <m/>
    <m/>
    <s v="No"/>
    <m/>
    <m/>
    <s v="No"/>
    <s v="I"/>
    <s v="I"/>
    <s v="I"/>
    <s v="I"/>
    <n v="0"/>
    <n v="0"/>
    <n v="0"/>
    <s v="No"/>
    <s v="No"/>
    <s v="No"/>
    <n v="0"/>
    <n v="0"/>
    <n v="0"/>
    <n v="0"/>
    <n v="0"/>
    <n v="0"/>
    <s v="Potential Low Risk"/>
    <n v="0"/>
    <n v="1"/>
    <s v="No"/>
    <s v="No"/>
    <s v="No"/>
    <s v="Without Environmental Issues"/>
    <s v="No"/>
    <s v="None"/>
    <s v="761 WAX WING LN"/>
    <s v="Fernandina Beach"/>
    <s v="Florida"/>
    <n v="32034"/>
    <s v="761 WAX WING LN FERNANDINA BEACH FL 32034"/>
    <s v=""/>
    <s v="Pass"/>
    <s v="No"/>
    <s v="FV&lt;$10K"/>
    <s v="N/A"/>
    <s v="No, &lt; $20K Lien"/>
    <s v="No, Lien &lt; $20K"/>
    <s v="N/A"/>
    <s v="No"/>
    <s v="No"/>
    <n v="1"/>
    <s v="No"/>
    <n v="45634"/>
    <n v="1"/>
    <n v="45634"/>
    <m/>
    <n v="0"/>
    <n v="0"/>
    <s v=""/>
    <e v="#N/A"/>
    <n v="45634"/>
    <s v="No"/>
    <s v="R"/>
    <s v="No"/>
    <s v="No"/>
    <n v="0.35"/>
    <n v="15971.9"/>
    <n v="4025.4"/>
    <n v="11946.5"/>
    <n v="8.8210544769250998E-2"/>
    <m/>
    <s v="No"/>
    <m/>
    <m/>
    <m/>
    <x v="0"/>
    <n v="2226"/>
    <n v="805.08"/>
    <s v="Ok"/>
    <n v="0"/>
    <n v="0"/>
  </r>
  <r>
    <n v="2227"/>
    <s v="Nassau"/>
    <s v="00-00-30-042D-000P-0080"/>
    <n v="874.16"/>
    <n v="2017"/>
    <n v="874.16"/>
    <n v="874.16"/>
    <n v="0"/>
    <n v="773"/>
    <s v="FERNANDINA BEACH"/>
    <s v="Florida"/>
    <n v="32034"/>
    <s v="773 WAX WING LN"/>
    <s v="FERNANDINA BEACH FL 32034"/>
    <n v="-81.460857768918601"/>
    <n v="30.6423756555272"/>
    <s v="COLON MICHAEL A"/>
    <n v="2"/>
    <s v="MOBILE HOMES"/>
    <n v="1006"/>
    <s v="Mobile home"/>
    <n v="2017"/>
    <n v="47671"/>
    <n v="2017"/>
    <n v="54493"/>
    <n v="778.7"/>
    <n v="0.89079802324517254"/>
    <s v="No"/>
    <m/>
    <s v="No"/>
    <s v="No"/>
    <m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773 WAX WING LN"/>
    <s v="Fernandina Beach"/>
    <s v="Florida"/>
    <n v="32034"/>
    <s v="773 WAX WING LN FERNANDINA BEACH FL 32034"/>
    <s v=""/>
    <s v="Pass"/>
    <s v="No"/>
    <s v="FV&lt;$10K"/>
    <s v="N/A"/>
    <s v="No, &lt; $20K Lien"/>
    <s v="No, Lien &lt; $20K"/>
    <s v="N/A"/>
    <s v="No"/>
    <s v="No"/>
    <n v="1"/>
    <s v="No"/>
    <n v="47671"/>
    <n v="1"/>
    <n v="47671"/>
    <m/>
    <n v="0"/>
    <n v="0"/>
    <s v=""/>
    <e v="#N/A"/>
    <n v="47671"/>
    <s v="No"/>
    <s v="R"/>
    <s v="No"/>
    <s v="No"/>
    <n v="0.35"/>
    <n v="16684.849999999999"/>
    <n v="4370.8"/>
    <n v="12314.05"/>
    <n v="9.1686769734219964E-2"/>
    <m/>
    <s v="No"/>
    <m/>
    <m/>
    <m/>
    <x v="0"/>
    <n v="2227"/>
    <n v="874.16"/>
    <s v="Ok"/>
    <n v="0"/>
    <n v="0"/>
  </r>
  <r>
    <n v="2228"/>
    <s v="Nassau"/>
    <s v="00-00-30-0438-0003-0000"/>
    <n v="5555.47"/>
    <n v="2017"/>
    <n v="5555.47"/>
    <n v="5555.47"/>
    <n v="0"/>
    <n v="95580"/>
    <s v="FERNANDINA BEACH"/>
    <s v="Florida"/>
    <n v="32034"/>
    <s v="95580 BURNEY RD"/>
    <s v="FERNANDINA BEACH FL 32034"/>
    <n v="-81.444750614187697"/>
    <n v="30.570269557033299"/>
    <s v="JONES CARLTON D"/>
    <n v="1"/>
    <s v="SINGLE FAMILY"/>
    <n v="1001"/>
    <s v="Single Family Residential"/>
    <n v="2017"/>
    <n v="331846"/>
    <n v="2017"/>
    <n v="331846"/>
    <n v="5107.2299999999996"/>
    <n v="0.91931555745958471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95580 BURNEY RD"/>
    <s v="Fernandina Beach"/>
    <s v="Florida"/>
    <n v="32034"/>
    <s v="95580 BURNEY RD FERNANDINA BEACH FL 32034"/>
    <s v=""/>
    <s v="Pass"/>
    <s v="No"/>
    <s v="FV&lt;$10K"/>
    <s v="N/A"/>
    <s v="No, &lt; $20K Lien"/>
    <s v="No, Lien &lt; $20K"/>
    <s v="N/A"/>
    <s v="No"/>
    <s v="No"/>
    <n v="1"/>
    <s v="No"/>
    <n v="331846"/>
    <n v="1"/>
    <n v="331846"/>
    <m/>
    <n v="0"/>
    <n v="0"/>
    <s v=""/>
    <e v="#N/A"/>
    <n v="331846"/>
    <s v="No"/>
    <s v="S"/>
    <s v="No"/>
    <s v="No"/>
    <n v="0.35"/>
    <n v="116146.09999999999"/>
    <n v="27777.350000000002"/>
    <n v="88368.749999999985"/>
    <n v="8.3705544137943511E-2"/>
    <m/>
    <s v="No"/>
    <m/>
    <m/>
    <m/>
    <x v="0"/>
    <n v="2228"/>
    <n v="5555.47"/>
    <s v="Ok"/>
    <n v="0"/>
    <n v="0"/>
  </r>
  <r>
    <n v="2229"/>
    <s v="Nassau"/>
    <s v="00-00-30-043B-0001-0000"/>
    <n v="4424.32"/>
    <n v="2017"/>
    <e v="#N/A"/>
    <e v="#N/A"/>
    <e v="#N/A"/>
    <e v="#N/A"/>
    <e v="#N/A"/>
    <e v="#N/A"/>
    <e v="#N/A"/>
    <e v="#N/A"/>
    <e v="#N/A"/>
    <e v="#N/A"/>
    <e v="#N/A"/>
    <e v="#N/A"/>
    <n v="1"/>
    <s v="SINGLE FAMILY"/>
    <e v="#N/A"/>
    <e v="#N/A"/>
    <n v="2017"/>
    <n v="250339"/>
    <e v="#N/A"/>
    <e v="#N/A"/>
    <e v="#N/A"/>
    <n v="0"/>
    <m/>
    <m/>
    <s v="No"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250339"/>
    <n v="1"/>
    <n v="250339"/>
    <m/>
    <e v="#N/A"/>
    <e v="#N/A"/>
    <s v=""/>
    <e v="#N/A"/>
    <n v="250339"/>
    <s v="No"/>
    <s v="S"/>
    <s v="No"/>
    <s v="No"/>
    <n v="0.35"/>
    <n v="87618.65"/>
    <e v="#N/A"/>
    <e v="#N/A"/>
    <e v="#N/A"/>
    <m/>
    <e v="#N/A"/>
    <m/>
    <m/>
    <m/>
    <x v="5"/>
    <n v="2229"/>
    <n v="4424.32"/>
    <e v="#N/A"/>
    <e v="#N/A"/>
    <e v="#N/A"/>
  </r>
  <r>
    <n v="2230"/>
    <s v="Nassau"/>
    <s v="00-00-30-043C-0013-0000"/>
    <n v="3180.09"/>
    <n v="2017"/>
    <n v="3180.09"/>
    <n v="3180.09"/>
    <n v="0"/>
    <n v="2117"/>
    <s v="FERNANDINA BEACH"/>
    <s v="Florida"/>
    <n v="32034"/>
    <s v="2117 OAK BLUFF CT"/>
    <s v="FERNANDINA BEACH FL 32034"/>
    <n v="-81.444684513572298"/>
    <n v="30.6535124347932"/>
    <s v="KELLEY EDWARD L"/>
    <n v="1"/>
    <s v="SINGLE FAMILY"/>
    <n v="1001"/>
    <s v="Single Family Residential"/>
    <n v="2017"/>
    <n v="228917"/>
    <n v="2017"/>
    <n v="247849"/>
    <n v="2910.85"/>
    <n v="0.91533572949193254"/>
    <s v="No"/>
    <s v="No"/>
    <s v="No"/>
    <m/>
    <m/>
    <m/>
    <m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Minimal"/>
    <n v="1"/>
    <s v="Yes"/>
    <s v="No"/>
    <s v="No"/>
    <s v="Without Environmental Issues"/>
    <s v="No"/>
    <s v="None"/>
    <s v="2117 OAK BLUFF CT"/>
    <s v="Fernandina Beach"/>
    <s v="Florida"/>
    <n v="32034"/>
    <s v="2117 OAK BLUFF CT FERNANDINA BEACH FL 32034"/>
    <s v=""/>
    <s v="Pass"/>
    <s v="No"/>
    <s v="FV&lt;$10K"/>
    <s v="N/A"/>
    <s v="No, &lt; $20K Lien"/>
    <s v="No, Lien &lt; $20K"/>
    <s v="N/A"/>
    <s v="No"/>
    <s v="No"/>
    <n v="1"/>
    <s v="No"/>
    <n v="228917"/>
    <n v="1"/>
    <n v="228917"/>
    <m/>
    <n v="0"/>
    <n v="0"/>
    <s v=""/>
    <e v="#N/A"/>
    <n v="228917"/>
    <s v="No"/>
    <s v="S"/>
    <s v="No"/>
    <s v="Yes"/>
    <n v="0.67"/>
    <n v="153374.39000000001"/>
    <n v="15900.45"/>
    <n v="137473.94"/>
    <n v="6.9459454736869694E-2"/>
    <m/>
    <s v="No"/>
    <m/>
    <m/>
    <m/>
    <x v="0"/>
    <n v="2230"/>
    <n v="3180.09"/>
    <s v="Ok"/>
    <n v="0"/>
    <n v="0"/>
  </r>
  <r>
    <n v="2231"/>
    <s v="Nassau"/>
    <s v="00-00-30-0440-0001-0000"/>
    <n v="1656.06"/>
    <n v="2017"/>
    <n v="1656.06"/>
    <n v="1656.06"/>
    <n v="0"/>
    <n v="2950"/>
    <s v="FERNANDINA BEACH"/>
    <s v="Florida"/>
    <n v="32034"/>
    <s v="2950 RIVERBEND WALK"/>
    <s v="FERNANDINA BEACH FL 32034"/>
    <n v="0"/>
    <n v="0"/>
    <s v="SUMMERWOODS OF AMELIA ISLAND LLC"/>
    <n v="0"/>
    <s v="VACANT RESIDENTIAL"/>
    <n v="8001"/>
    <s v="Residential-Vacant Land"/>
    <n v="2017"/>
    <n v="75345"/>
    <n v="2017"/>
    <n v="75345"/>
    <n v="1501.67"/>
    <n v="0.90677270147216893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n v="0"/>
    <n v="0"/>
    <n v="0"/>
    <s v="No"/>
    <n v="0"/>
    <s v="No"/>
    <s v="Without Environmental Issues"/>
    <s v="No"/>
    <s v="None"/>
    <s v="2950 RIVERBEND WALK"/>
    <s v="Fernandina Beach"/>
    <s v="Florida"/>
    <n v="32034"/>
    <s v="2950 RIVERBEND WALK FERNANDINA BEACH FL 32034"/>
    <s v=""/>
    <s v="Pass"/>
    <s v="No"/>
    <s v="FV&lt;$10K"/>
    <s v="N/A"/>
    <s v="No, &lt; $20K Lien"/>
    <s v="No, Lien &lt; $20K"/>
    <s v="N/A"/>
    <s v="No"/>
    <s v="No"/>
    <n v="0"/>
    <s v="No"/>
    <n v="75345"/>
    <n v="1"/>
    <n v="75345"/>
    <m/>
    <n v="0"/>
    <n v="0"/>
    <s v=""/>
    <e v="#N/A"/>
    <n v="75345"/>
    <s v="No"/>
    <s v="V"/>
    <s v="Yes"/>
    <s v="No"/>
    <n v="0"/>
    <n v="0"/>
    <n v="6624.24"/>
    <n v="-6624.24"/>
    <n v="8.7918773641250239E-2"/>
    <m/>
    <s v="No"/>
    <m/>
    <m/>
    <m/>
    <x v="1"/>
    <n v="2231"/>
    <n v="1656.06"/>
    <s v="Ok"/>
    <n v="0"/>
    <n v="0"/>
  </r>
  <r>
    <n v="2232"/>
    <s v="Nassau"/>
    <s v="00-00-30-0440-0002-0000"/>
    <n v="1656.06"/>
    <n v="2017"/>
    <n v="1656.06"/>
    <n v="1656.06"/>
    <n v="0"/>
    <n v="2946"/>
    <s v="FERNANDINA BEACH"/>
    <s v="Florida"/>
    <n v="32034"/>
    <s v="2946 RIVERBEND WALK"/>
    <s v="FERNANDINA BEACH FL 32034"/>
    <n v="0"/>
    <n v="0"/>
    <s v="SUMMERWOODS OF AMELIA ISLAND LLC"/>
    <n v="0"/>
    <s v="VACANT RESIDENTIAL"/>
    <n v="8001"/>
    <s v="Residential-Vacant Land"/>
    <n v="2017"/>
    <n v="75345"/>
    <n v="2017"/>
    <n v="75345"/>
    <n v="1501.67"/>
    <n v="0.90677270147216893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n v="0"/>
    <n v="0"/>
    <n v="0"/>
    <s v="No"/>
    <n v="0"/>
    <s v="No"/>
    <s v="Without Environmental Issues"/>
    <s v="No"/>
    <s v="None"/>
    <s v="2946 RIVERBEND WALK"/>
    <s v="Fernandina Beach"/>
    <s v="Florida"/>
    <n v="32034"/>
    <s v="2946 RIVERBEND WALK FERNANDINA BEACH FL 32034"/>
    <s v=""/>
    <s v="Pass"/>
    <s v="No"/>
    <s v="FV&lt;$10K"/>
    <s v="N/A"/>
    <s v="No, &lt; $20K Lien"/>
    <s v="No, Lien &lt; $20K"/>
    <s v="N/A"/>
    <s v="No"/>
    <s v="No"/>
    <n v="0"/>
    <s v="No"/>
    <n v="75345"/>
    <n v="1"/>
    <n v="75345"/>
    <m/>
    <n v="0"/>
    <n v="0"/>
    <s v=""/>
    <e v="#N/A"/>
    <n v="75345"/>
    <s v="No"/>
    <s v="V"/>
    <s v="Yes"/>
    <s v="No"/>
    <n v="0"/>
    <n v="0"/>
    <n v="6624.24"/>
    <n v="-6624.24"/>
    <n v="8.7918773641250239E-2"/>
    <m/>
    <s v="No"/>
    <m/>
    <m/>
    <m/>
    <x v="1"/>
    <n v="2232"/>
    <n v="1656.06"/>
    <s v="Ok"/>
    <n v="0"/>
    <n v="0"/>
  </r>
  <r>
    <n v="2233"/>
    <s v="Nassau"/>
    <s v="00-00-30-0440-0003-0000"/>
    <n v="1656.06"/>
    <n v="2017"/>
    <n v="1656.06"/>
    <n v="1656.06"/>
    <n v="0"/>
    <n v="2942"/>
    <s v="FERNANDINA BEACH"/>
    <s v="Florida"/>
    <n v="32034"/>
    <s v="2942 RIVERBEND WALK"/>
    <s v="FERNANDINA BEACH FL 32034"/>
    <n v="0"/>
    <n v="0"/>
    <s v="SUMMERWOODS OF AMELIA ISLAND LLC"/>
    <n v="0"/>
    <s v="VACANT RESIDENTIAL"/>
    <n v="8001"/>
    <s v="Residential-Vacant Land"/>
    <n v="2017"/>
    <n v="75345"/>
    <n v="2017"/>
    <n v="75345"/>
    <n v="1501.67"/>
    <n v="0.90677270147216893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n v="0"/>
    <n v="0"/>
    <n v="0"/>
    <s v="No"/>
    <n v="0"/>
    <s v="No"/>
    <s v="Without Environmental Issues"/>
    <s v="No"/>
    <s v="None"/>
    <s v="2942 RIVERBEND WALK"/>
    <s v="Fernandina Beach"/>
    <s v="Florida"/>
    <n v="32034"/>
    <s v="2942 RIVERBEND WALK FERNANDINA BEACH FL 32034"/>
    <s v=""/>
    <s v="Pass"/>
    <s v="No"/>
    <s v="FV&lt;$10K"/>
    <s v="N/A"/>
    <s v="No, &lt; $20K Lien"/>
    <s v="No, Lien &lt; $20K"/>
    <s v="N/A"/>
    <s v="No"/>
    <s v="No"/>
    <n v="0"/>
    <s v="No"/>
    <n v="75345"/>
    <n v="1"/>
    <n v="75345"/>
    <m/>
    <n v="0"/>
    <n v="0"/>
    <s v=""/>
    <e v="#N/A"/>
    <n v="75345"/>
    <s v="No"/>
    <s v="V"/>
    <s v="Yes"/>
    <s v="No"/>
    <n v="0"/>
    <n v="0"/>
    <n v="6624.24"/>
    <n v="-6624.24"/>
    <n v="8.7918773641250239E-2"/>
    <m/>
    <s v="No"/>
    <m/>
    <m/>
    <m/>
    <x v="1"/>
    <n v="2233"/>
    <n v="1656.06"/>
    <s v="Ok"/>
    <n v="0"/>
    <n v="0"/>
  </r>
  <r>
    <n v="2234"/>
    <s v="Nassau"/>
    <s v="00-00-30-0440-0004-0000"/>
    <n v="1656.06"/>
    <n v="2017"/>
    <n v="1656.06"/>
    <n v="1656.06"/>
    <n v="0"/>
    <n v="2938"/>
    <s v="FERNANDINA BEACH"/>
    <s v="Florida"/>
    <n v="32034"/>
    <s v="2938 RIVERBEND WALK"/>
    <s v="FERNANDINA BEACH FL 32034"/>
    <n v="0"/>
    <n v="0"/>
    <s v="SUMMERWOODS OF AMELIA ISLAND LLC"/>
    <n v="0"/>
    <s v="VACANT RESIDENTIAL"/>
    <n v="8001"/>
    <s v="Residential-Vacant Land"/>
    <n v="2017"/>
    <n v="75345"/>
    <n v="2017"/>
    <n v="75345"/>
    <n v="1501.67"/>
    <n v="0.90677270147216893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n v="0"/>
    <n v="0"/>
    <n v="0"/>
    <s v="No"/>
    <n v="0"/>
    <s v="No"/>
    <s v="Without Environmental Issues"/>
    <s v="No"/>
    <s v="None"/>
    <s v="2938 RIVERBEND WALK"/>
    <s v="Fernandina Beach"/>
    <s v="Florida"/>
    <n v="32034"/>
    <s v="2938 RIVERBEND WALK FERNANDINA BEACH FL 32034"/>
    <s v=""/>
    <s v="Pass"/>
    <s v="No"/>
    <s v="FV&lt;$10K"/>
    <s v="N/A"/>
    <s v="No, &lt; $20K Lien"/>
    <s v="No, Lien &lt; $20K"/>
    <s v="N/A"/>
    <s v="No"/>
    <s v="No"/>
    <n v="0"/>
    <s v="No"/>
    <n v="75345"/>
    <n v="1"/>
    <n v="75345"/>
    <m/>
    <n v="0"/>
    <n v="0"/>
    <s v=""/>
    <e v="#N/A"/>
    <n v="75345"/>
    <s v="No"/>
    <s v="V"/>
    <s v="Yes"/>
    <s v="No"/>
    <n v="0"/>
    <n v="0"/>
    <n v="6624.24"/>
    <n v="-6624.24"/>
    <n v="8.7918773641250239E-2"/>
    <m/>
    <s v="No"/>
    <m/>
    <m/>
    <m/>
    <x v="1"/>
    <n v="2234"/>
    <n v="1656.06"/>
    <s v="Ok"/>
    <n v="0"/>
    <n v="0"/>
  </r>
  <r>
    <n v="2235"/>
    <s v="Nassau"/>
    <s v="00-00-30-0440-0005-0000"/>
    <n v="1656.06"/>
    <n v="2017"/>
    <n v="1656.06"/>
    <n v="1656.06"/>
    <n v="0"/>
    <n v="2934"/>
    <s v="FERNANDINA BEACH"/>
    <s v="Florida"/>
    <n v="32034"/>
    <s v="2934 RIVERBEND WALK"/>
    <s v="FERNANDINA BEACH FL 32034"/>
    <n v="0"/>
    <n v="0"/>
    <s v="SUMMERWOODS OF AMELIA ISLAND LLC"/>
    <n v="0"/>
    <s v="VACANT RESIDENTIAL"/>
    <n v="8001"/>
    <s v="Residential-Vacant Land"/>
    <n v="2017"/>
    <n v="75345"/>
    <n v="2017"/>
    <n v="75345"/>
    <n v="1501.67"/>
    <n v="0.90677270147216893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n v="0"/>
    <n v="0"/>
    <n v="0"/>
    <s v="No"/>
    <n v="0"/>
    <s v="No"/>
    <s v="Without Environmental Issues"/>
    <s v="No"/>
    <s v="None"/>
    <s v="2934 RIVERBEND WALK"/>
    <s v="Fernandina Beach"/>
    <s v="Florida"/>
    <n v="32034"/>
    <s v="2934 RIVERBEND WALK FERNANDINA BEACH FL 32034"/>
    <s v=""/>
    <s v="Pass"/>
    <s v="No"/>
    <s v="FV&lt;$10K"/>
    <s v="N/A"/>
    <s v="No, &lt; $20K Lien"/>
    <s v="No, Lien &lt; $20K"/>
    <s v="N/A"/>
    <s v="No"/>
    <s v="No"/>
    <n v="0"/>
    <s v="No"/>
    <n v="75345"/>
    <n v="1"/>
    <n v="75345"/>
    <m/>
    <n v="0"/>
    <n v="0"/>
    <s v=""/>
    <e v="#N/A"/>
    <n v="75345"/>
    <s v="No"/>
    <s v="V"/>
    <s v="Yes"/>
    <s v="No"/>
    <n v="0"/>
    <n v="0"/>
    <n v="6624.24"/>
    <n v="-6624.24"/>
    <n v="8.7918773641250239E-2"/>
    <m/>
    <s v="No"/>
    <m/>
    <m/>
    <m/>
    <x v="1"/>
    <n v="2235"/>
    <n v="1656.06"/>
    <s v="Ok"/>
    <n v="0"/>
    <n v="0"/>
  </r>
  <r>
    <n v="2236"/>
    <s v="Nassau"/>
    <s v="00-00-30-0440-0008-0000"/>
    <n v="1656.06"/>
    <n v="2017"/>
    <n v="1656.06"/>
    <n v="1656.06"/>
    <n v="0"/>
    <n v="2922"/>
    <s v="FERNANDINA BEACH"/>
    <s v="Florida"/>
    <n v="32034"/>
    <s v="2922 RIVERBEND WALK"/>
    <s v="FERNANDINA BEACH FL 32034"/>
    <n v="0"/>
    <n v="0"/>
    <s v="SUMMERWOODS OF AMELIA ISLAND LLC"/>
    <n v="0"/>
    <s v="VACANT RESIDENTIAL"/>
    <n v="8001"/>
    <s v="Residential-Vacant Land"/>
    <n v="2017"/>
    <n v="75345"/>
    <n v="2017"/>
    <n v="75345"/>
    <n v="1501.67"/>
    <n v="0.90677270147216893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n v="0"/>
    <n v="0"/>
    <n v="0"/>
    <s v="No"/>
    <n v="0"/>
    <s v="No"/>
    <s v="Without Environmental Issues"/>
    <s v="No"/>
    <s v="None"/>
    <s v="2922 RIVERBEND WALK"/>
    <s v="Fernandina Beach"/>
    <s v="Florida"/>
    <n v="32034"/>
    <s v="2922 RIVERBEND WALK FERNANDINA BEACH FL 32034"/>
    <s v=""/>
    <s v="Pass"/>
    <s v="No"/>
    <s v="FV&lt;$10K"/>
    <s v="N/A"/>
    <s v="No, &lt; $20K Lien"/>
    <s v="No, Lien &lt; $20K"/>
    <s v="N/A"/>
    <s v="No"/>
    <s v="No"/>
    <n v="0"/>
    <s v="No"/>
    <n v="75345"/>
    <n v="1"/>
    <n v="75345"/>
    <m/>
    <n v="0"/>
    <n v="0"/>
    <s v=""/>
    <e v="#N/A"/>
    <n v="75345"/>
    <s v="No"/>
    <s v="V"/>
    <s v="Yes"/>
    <s v="No"/>
    <n v="0"/>
    <n v="0"/>
    <n v="6624.24"/>
    <n v="-6624.24"/>
    <n v="8.7918773641250239E-2"/>
    <m/>
    <s v="No"/>
    <m/>
    <m/>
    <m/>
    <x v="1"/>
    <n v="2236"/>
    <n v="1656.06"/>
    <s v="Ok"/>
    <n v="0"/>
    <n v="0"/>
  </r>
  <r>
    <n v="2237"/>
    <s v="Nassau"/>
    <s v="00-00-30-0440-0009-0000"/>
    <n v="1656.06"/>
    <n v="2017"/>
    <n v="1656.06"/>
    <n v="1656.06"/>
    <n v="0"/>
    <n v="2918"/>
    <s v="FERNANDINA BEACH"/>
    <s v="Florida"/>
    <n v="32034"/>
    <s v="2918 RIVERBEND WALK"/>
    <s v="FERNANDINA BEACH FL 32034"/>
    <n v="0"/>
    <n v="0"/>
    <s v="SUMMERWOODS OF AMELIA ISLAND LLC"/>
    <n v="0"/>
    <s v="VACANT RESIDENTIAL"/>
    <n v="8001"/>
    <s v="Residential-Vacant Land"/>
    <n v="2017"/>
    <n v="75345"/>
    <n v="2017"/>
    <n v="75345"/>
    <n v="1501.67"/>
    <n v="0.90677270147216893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n v="0"/>
    <n v="0"/>
    <n v="0"/>
    <s v="No"/>
    <n v="0"/>
    <s v="No"/>
    <s v="Without Environmental Issues"/>
    <s v="No"/>
    <s v="None"/>
    <s v="2918 RIVERBEND WALK"/>
    <s v="Fernandina Beach"/>
    <s v="Florida"/>
    <n v="32034"/>
    <s v="2918 RIVERBEND WALK FERNANDINA BEACH FL 32034"/>
    <s v=""/>
    <s v="Pass"/>
    <s v="No"/>
    <s v="FV&lt;$10K"/>
    <s v="N/A"/>
    <s v="No, &lt; $20K Lien"/>
    <s v="No, Lien &lt; $20K"/>
    <s v="N/A"/>
    <s v="No"/>
    <s v="No"/>
    <n v="0"/>
    <s v="No"/>
    <n v="75345"/>
    <n v="1"/>
    <n v="75345"/>
    <m/>
    <n v="0"/>
    <n v="0"/>
    <s v=""/>
    <e v="#N/A"/>
    <n v="75345"/>
    <s v="No"/>
    <s v="V"/>
    <s v="Yes"/>
    <s v="No"/>
    <n v="0"/>
    <n v="0"/>
    <n v="6624.24"/>
    <n v="-6624.24"/>
    <n v="8.7918773641250239E-2"/>
    <m/>
    <s v="No"/>
    <m/>
    <m/>
    <m/>
    <x v="1"/>
    <n v="2237"/>
    <n v="1656.06"/>
    <s v="Ok"/>
    <n v="0"/>
    <n v="0"/>
  </r>
  <r>
    <n v="2238"/>
    <s v="Nassau"/>
    <s v="00-00-30-0440-0010-0000"/>
    <n v="1656.06"/>
    <n v="2017"/>
    <n v="1656.06"/>
    <n v="1656.06"/>
    <n v="0"/>
    <n v="2914"/>
    <s v="FERNANDINA BEACH"/>
    <s v="Florida"/>
    <n v="32034"/>
    <s v="2914 RIVERBEND WALK"/>
    <s v="FERNANDINA BEACH FL 32034"/>
    <n v="0"/>
    <n v="0"/>
    <s v="SUMMERWOODS OF AMELIA ISLAND LLC"/>
    <n v="0"/>
    <s v="VACANT RESIDENTIAL"/>
    <n v="8001"/>
    <s v="Residential-Vacant Land"/>
    <n v="2017"/>
    <n v="75345"/>
    <n v="2017"/>
    <n v="75345"/>
    <n v="1501.67"/>
    <n v="0.90677270147216893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n v="0"/>
    <n v="0"/>
    <n v="0"/>
    <s v="No"/>
    <n v="0"/>
    <s v="No"/>
    <s v="Without Environmental Issues"/>
    <s v="No"/>
    <s v="None"/>
    <s v="2914 RIVERBEND WALK"/>
    <s v="Fernandina Beach"/>
    <s v="Florida"/>
    <n v="32034"/>
    <s v="2914 RIVERBEND WALK FERNANDINA BEACH FL 32034"/>
    <s v=""/>
    <s v="Pass"/>
    <s v="No"/>
    <s v="FV&lt;$10K"/>
    <s v="N/A"/>
    <s v="No, &lt; $20K Lien"/>
    <s v="No, Lien &lt; $20K"/>
    <s v="N/A"/>
    <s v="No"/>
    <s v="No"/>
    <n v="0"/>
    <s v="No"/>
    <n v="75345"/>
    <n v="1"/>
    <n v="75345"/>
    <m/>
    <n v="0"/>
    <n v="0"/>
    <s v=""/>
    <e v="#N/A"/>
    <n v="75345"/>
    <s v="No"/>
    <s v="V"/>
    <s v="Yes"/>
    <s v="No"/>
    <n v="0"/>
    <n v="0"/>
    <n v="6624.24"/>
    <n v="-6624.24"/>
    <n v="8.7918773641250239E-2"/>
    <m/>
    <s v="No"/>
    <m/>
    <m/>
    <m/>
    <x v="1"/>
    <n v="2238"/>
    <n v="1656.06"/>
    <s v="Ok"/>
    <n v="0"/>
    <n v="0"/>
  </r>
  <r>
    <n v="2239"/>
    <s v="Nassau"/>
    <s v="00-00-30-0440-0011-0000"/>
    <n v="1656.06"/>
    <n v="2017"/>
    <n v="1656.06"/>
    <n v="1656.06"/>
    <n v="0"/>
    <n v="2910"/>
    <s v="FERNANDINA BEACH"/>
    <s v="Florida"/>
    <n v="32034"/>
    <s v="2910 RIVERBEND WALK"/>
    <s v="FERNANDINA BEACH FL 32034"/>
    <n v="0"/>
    <n v="0"/>
    <s v="SUMMERWOODS OF AMELIA ISLAND LLC"/>
    <n v="0"/>
    <s v="VACANT RESIDENTIAL"/>
    <n v="8001"/>
    <s v="Residential-Vacant Land"/>
    <n v="2017"/>
    <n v="75345"/>
    <n v="2017"/>
    <n v="75345"/>
    <n v="1501.67"/>
    <n v="0.90677270147216893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n v="0"/>
    <n v="0"/>
    <n v="0"/>
    <s v="No"/>
    <n v="0"/>
    <s v="No"/>
    <s v="Without Environmental Issues"/>
    <s v="No"/>
    <s v="None"/>
    <s v="2910 RIVERBEND WALK"/>
    <s v="Fernandina Beach"/>
    <s v="Florida"/>
    <n v="32034"/>
    <s v="2910 RIVERBEND WALK FERNANDINA BEACH FL 32034"/>
    <s v=""/>
    <s v="Pass"/>
    <s v="No"/>
    <s v="FV&lt;$10K"/>
    <s v="N/A"/>
    <s v="No, &lt; $20K Lien"/>
    <s v="No, Lien &lt; $20K"/>
    <s v="N/A"/>
    <s v="No"/>
    <s v="No"/>
    <n v="0"/>
    <s v="No"/>
    <n v="75345"/>
    <n v="1"/>
    <n v="75345"/>
    <m/>
    <n v="0"/>
    <n v="0"/>
    <s v=""/>
    <e v="#N/A"/>
    <n v="75345"/>
    <s v="No"/>
    <s v="V"/>
    <s v="Yes"/>
    <s v="No"/>
    <n v="0"/>
    <n v="0"/>
    <n v="6624.24"/>
    <n v="-6624.24"/>
    <n v="8.7918773641250239E-2"/>
    <m/>
    <s v="No"/>
    <m/>
    <m/>
    <m/>
    <x v="1"/>
    <n v="2239"/>
    <n v="1656.06"/>
    <s v="Ok"/>
    <n v="0"/>
    <n v="0"/>
  </r>
  <r>
    <n v="2240"/>
    <s v="Nassau"/>
    <s v="00-00-30-0440-0012-0000"/>
    <n v="1656.06"/>
    <n v="2017"/>
    <n v="1656.06"/>
    <n v="1656.06"/>
    <n v="0"/>
    <n v="2906"/>
    <s v="FERNANDINA BEACH"/>
    <s v="Florida"/>
    <n v="32034"/>
    <s v="2906 RIVERBEND WALK"/>
    <s v="FERNANDINA BEACH FL 32034"/>
    <n v="0"/>
    <n v="0"/>
    <s v="SUMMERWOODS OF AMELIA ISLAND LLC"/>
    <n v="0"/>
    <s v="VACANT RESIDENTIAL"/>
    <n v="8001"/>
    <s v="Residential-Vacant Land"/>
    <n v="2017"/>
    <n v="75345"/>
    <n v="2017"/>
    <n v="75345"/>
    <n v="1501.67"/>
    <n v="0.90677270147216893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n v="0"/>
    <n v="0"/>
    <n v="0"/>
    <s v="No"/>
    <n v="0"/>
    <s v="No"/>
    <s v="Without Environmental Issues"/>
    <s v="No"/>
    <s v="None"/>
    <s v="2906 RIVERBEND WALK"/>
    <s v="Fernandina Beach"/>
    <s v="Florida"/>
    <n v="32034"/>
    <s v="2906 RIVERBEND WALK FERNANDINA BEACH FL 32034"/>
    <s v=""/>
    <s v="Pass"/>
    <s v="No"/>
    <s v="FV&lt;$10K"/>
    <s v="N/A"/>
    <s v="No, &lt; $20K Lien"/>
    <s v="No, Lien &lt; $20K"/>
    <s v="N/A"/>
    <s v="No"/>
    <s v="No"/>
    <n v="0"/>
    <s v="No"/>
    <n v="75345"/>
    <n v="1"/>
    <n v="75345"/>
    <m/>
    <n v="0"/>
    <n v="0"/>
    <s v=""/>
    <e v="#N/A"/>
    <n v="75345"/>
    <s v="No"/>
    <s v="V"/>
    <s v="Yes"/>
    <s v="No"/>
    <n v="0"/>
    <n v="0"/>
    <n v="6624.24"/>
    <n v="-6624.24"/>
    <n v="8.7918773641250239E-2"/>
    <m/>
    <s v="No"/>
    <m/>
    <m/>
    <m/>
    <x v="1"/>
    <n v="2240"/>
    <n v="1656.06"/>
    <s v="Ok"/>
    <n v="0"/>
    <n v="0"/>
  </r>
  <r>
    <n v="2241"/>
    <s v="Nassau"/>
    <s v="00-00-30-0440-0013-0000"/>
    <n v="1656.06"/>
    <n v="2017"/>
    <n v="1656.06"/>
    <n v="1656.06"/>
    <n v="0"/>
    <n v="2901"/>
    <s v="FERNANDINA BEACH"/>
    <s v="Florida"/>
    <n v="32034"/>
    <s v="2901 RIVERBEND WALK"/>
    <s v="FERNANDINA BEACH FL 32034"/>
    <n v="0"/>
    <n v="0"/>
    <s v="SUMMERWOODS OF AMELIA ISLAND LLC"/>
    <n v="0"/>
    <s v="VACANT RESIDENTIAL"/>
    <n v="8001"/>
    <s v="Residential-Vacant Land"/>
    <n v="2017"/>
    <n v="75345"/>
    <n v="2017"/>
    <n v="75345"/>
    <n v="1501.67"/>
    <n v="0.90677270147216893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n v="0"/>
    <n v="0"/>
    <n v="0"/>
    <s v="No"/>
    <n v="0"/>
    <s v="No"/>
    <s v="Without Environmental Issues"/>
    <s v="No"/>
    <s v="None"/>
    <s v="2901 RIVERBEND WALK"/>
    <s v="Fernandina Beach"/>
    <s v="Florida"/>
    <n v="32034"/>
    <s v="2901 RIVERBEND WALK FERNANDINA BEACH FL 32034"/>
    <s v=""/>
    <s v="Pass"/>
    <s v="No"/>
    <s v="FV&lt;$10K"/>
    <s v="N/A"/>
    <s v="No, &lt; $20K Lien"/>
    <s v="No, Lien &lt; $20K"/>
    <s v="N/A"/>
    <s v="No"/>
    <s v="No"/>
    <n v="0"/>
    <s v="No"/>
    <n v="75345"/>
    <n v="1"/>
    <n v="75345"/>
    <m/>
    <n v="0"/>
    <n v="0"/>
    <s v=""/>
    <e v="#N/A"/>
    <n v="75345"/>
    <s v="No"/>
    <s v="V"/>
    <s v="Yes"/>
    <s v="No"/>
    <n v="0"/>
    <n v="0"/>
    <n v="6624.24"/>
    <n v="-6624.24"/>
    <n v="8.7918773641250239E-2"/>
    <m/>
    <s v="No"/>
    <m/>
    <m/>
    <m/>
    <x v="1"/>
    <n v="2241"/>
    <n v="1656.06"/>
    <s v="Ok"/>
    <n v="0"/>
    <n v="0"/>
  </r>
  <r>
    <n v="2242"/>
    <s v="Nassau"/>
    <s v="00-00-30-0440-0014-0000"/>
    <n v="1656.06"/>
    <n v="2017"/>
    <n v="1656.06"/>
    <n v="1656.06"/>
    <n v="0"/>
    <n v="2905"/>
    <s v="FERNANDINA BEACH"/>
    <s v="Florida"/>
    <n v="32034"/>
    <s v="2905 RIVERBEND WALK"/>
    <s v="FERNANDINA BEACH FL 32034"/>
    <n v="0"/>
    <n v="0"/>
    <s v="SUMMERWOODS OF AMELIA ISLAND LLC"/>
    <n v="0"/>
    <s v="VACANT RESIDENTIAL"/>
    <n v="8001"/>
    <s v="Residential-Vacant Land"/>
    <n v="2017"/>
    <n v="75345"/>
    <n v="2017"/>
    <n v="75345"/>
    <n v="1501.67"/>
    <n v="0.90677270147216893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n v="0"/>
    <n v="0"/>
    <n v="0"/>
    <s v="No"/>
    <n v="0"/>
    <s v="No"/>
    <s v="Without Environmental Issues"/>
    <s v="No"/>
    <s v="None"/>
    <s v="2905 RIVERBEND WALK"/>
    <s v="Fernandina Beach"/>
    <s v="Florida"/>
    <n v="32034"/>
    <s v="2905 RIVERBEND WALK FERNANDINA BEACH FL 32034"/>
    <s v=""/>
    <s v="Pass"/>
    <s v="No"/>
    <s v="FV&lt;$10K"/>
    <s v="N/A"/>
    <s v="No, &lt; $20K Lien"/>
    <s v="No, Lien &lt; $20K"/>
    <s v="N/A"/>
    <s v="No"/>
    <s v="No"/>
    <n v="0"/>
    <s v="No"/>
    <n v="75345"/>
    <n v="1"/>
    <n v="75345"/>
    <m/>
    <n v="0"/>
    <n v="0"/>
    <s v=""/>
    <e v="#N/A"/>
    <n v="75345"/>
    <s v="No"/>
    <s v="V"/>
    <s v="Yes"/>
    <s v="No"/>
    <n v="0"/>
    <n v="0"/>
    <n v="6624.24"/>
    <n v="-6624.24"/>
    <n v="8.7918773641250239E-2"/>
    <m/>
    <s v="No"/>
    <m/>
    <m/>
    <m/>
    <x v="1"/>
    <n v="2242"/>
    <n v="1656.06"/>
    <s v="Ok"/>
    <n v="0"/>
    <n v="0"/>
  </r>
  <r>
    <n v="2243"/>
    <s v="Nassau"/>
    <s v="00-00-30-0440-0015-0000"/>
    <n v="1656.06"/>
    <n v="2017"/>
    <n v="1656.06"/>
    <n v="1656.06"/>
    <n v="0"/>
    <n v="2909"/>
    <s v="FERNANDINA BEACH"/>
    <s v="Florida"/>
    <n v="32034"/>
    <s v="2909 RIVERBEND WALK"/>
    <s v="FERNANDINA BEACH FL 32034"/>
    <n v="0"/>
    <n v="0"/>
    <s v="SUMMERWOODS OF AMELIA ISLAND LLC"/>
    <n v="0"/>
    <s v="VACANT RESIDENTIAL"/>
    <n v="8001"/>
    <s v="Residential-Vacant Land"/>
    <n v="2017"/>
    <n v="75345"/>
    <n v="2017"/>
    <n v="75345"/>
    <n v="1501.67"/>
    <n v="0.90677270147216893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n v="0"/>
    <n v="0"/>
    <n v="0"/>
    <s v="No"/>
    <n v="0"/>
    <s v="No"/>
    <s v="Without Environmental Issues"/>
    <s v="No"/>
    <s v="None"/>
    <s v="2909 RIVERBEND WALK"/>
    <s v="Fernandina Beach"/>
    <s v="Florida"/>
    <n v="32034"/>
    <s v="2909 RIVERBEND WALK FERNANDINA BEACH FL 32034"/>
    <s v=""/>
    <s v="Pass"/>
    <s v="No"/>
    <s v="FV&lt;$10K"/>
    <s v="N/A"/>
    <s v="No, &lt; $20K Lien"/>
    <s v="No, Lien &lt; $20K"/>
    <s v="N/A"/>
    <s v="No"/>
    <s v="No"/>
    <n v="0"/>
    <s v="No"/>
    <n v="75345"/>
    <n v="1"/>
    <n v="75345"/>
    <m/>
    <n v="0"/>
    <n v="0"/>
    <s v=""/>
    <e v="#N/A"/>
    <n v="75345"/>
    <s v="No"/>
    <s v="V"/>
    <s v="Yes"/>
    <s v="No"/>
    <n v="0"/>
    <n v="0"/>
    <n v="6624.24"/>
    <n v="-6624.24"/>
    <n v="8.7918773641250239E-2"/>
    <m/>
    <s v="No"/>
    <m/>
    <m/>
    <m/>
    <x v="1"/>
    <n v="2243"/>
    <n v="1656.06"/>
    <s v="Ok"/>
    <n v="0"/>
    <n v="0"/>
  </r>
  <r>
    <n v="2244"/>
    <s v="Nassau"/>
    <s v="00-00-30-0440-0016-0000"/>
    <n v="1656.06"/>
    <n v="2017"/>
    <n v="1656.06"/>
    <n v="1656.06"/>
    <n v="0"/>
    <n v="2913"/>
    <s v="FERNANDINA BEACH"/>
    <s v="Florida"/>
    <n v="32034"/>
    <s v="2913 RIVERBEND WALK"/>
    <s v="FERNANDINA BEACH FL 32034"/>
    <n v="0"/>
    <n v="0"/>
    <s v="SUMMERWOODS OF AMELIA ISLAND LLC"/>
    <n v="0"/>
    <s v="VACANT RESIDENTIAL"/>
    <n v="8001"/>
    <s v="Residential-Vacant Land"/>
    <n v="2017"/>
    <n v="75345"/>
    <n v="2017"/>
    <n v="75345"/>
    <n v="1501.67"/>
    <n v="0.90677270147216893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n v="0"/>
    <n v="0"/>
    <n v="0"/>
    <s v="No"/>
    <n v="0"/>
    <s v="No"/>
    <s v="Without Environmental Issues"/>
    <s v="No"/>
    <s v="None"/>
    <s v="2913 RIVERBEND WALK"/>
    <s v="Fernandina Beach"/>
    <s v="Florida"/>
    <n v="32034"/>
    <s v="2913 RIVERBEND WALK FERNANDINA BEACH FL 32034"/>
    <s v=""/>
    <s v="Pass"/>
    <s v="No"/>
    <s v="FV&lt;$10K"/>
    <s v="N/A"/>
    <s v="No, &lt; $20K Lien"/>
    <s v="No, Lien &lt; $20K"/>
    <s v="N/A"/>
    <s v="No"/>
    <s v="No"/>
    <n v="0"/>
    <s v="No"/>
    <n v="75345"/>
    <n v="1"/>
    <n v="75345"/>
    <m/>
    <n v="0"/>
    <n v="0"/>
    <s v=""/>
    <e v="#N/A"/>
    <n v="75345"/>
    <s v="No"/>
    <s v="V"/>
    <s v="Yes"/>
    <s v="No"/>
    <n v="0"/>
    <n v="0"/>
    <n v="6624.24"/>
    <n v="-6624.24"/>
    <n v="8.7918773641250239E-2"/>
    <m/>
    <s v="No"/>
    <m/>
    <m/>
    <m/>
    <x v="1"/>
    <n v="2244"/>
    <n v="1656.06"/>
    <s v="Ok"/>
    <n v="0"/>
    <n v="0"/>
  </r>
  <r>
    <n v="2245"/>
    <s v="Nassau"/>
    <s v="00-00-30-0440-0017-0000"/>
    <n v="1656.06"/>
    <n v="2017"/>
    <n v="1656.06"/>
    <n v="1656.06"/>
    <n v="0"/>
    <n v="2917"/>
    <s v="FERNANDINA BEACH"/>
    <s v="Florida"/>
    <n v="32034"/>
    <s v="2917 RIVERBEND WALK"/>
    <s v="FERNANDINA BEACH FL 32034"/>
    <n v="0"/>
    <n v="0"/>
    <s v="SUMMERWOODS OF AMELIA ISLAND LLC"/>
    <n v="0"/>
    <s v="VACANT RESIDENTIAL"/>
    <n v="8001"/>
    <s v="Residential-Vacant Land"/>
    <n v="2017"/>
    <n v="75345"/>
    <n v="2017"/>
    <n v="75345"/>
    <n v="1501.67"/>
    <n v="0.90677270147216893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n v="0"/>
    <n v="0"/>
    <n v="0"/>
    <s v="No"/>
    <n v="0"/>
    <s v="No"/>
    <s v="Without Environmental Issues"/>
    <s v="No"/>
    <s v="None"/>
    <s v="2917 RIVERBEND WALK"/>
    <s v="Fernandina Beach"/>
    <s v="Florida"/>
    <n v="32034"/>
    <s v="2917 RIVERBEND WALK FERNANDINA BEACH FL 32034"/>
    <s v=""/>
    <s v="Pass"/>
    <s v="No"/>
    <s v="FV&lt;$10K"/>
    <s v="N/A"/>
    <s v="No, &lt; $20K Lien"/>
    <s v="No, Lien &lt; $20K"/>
    <s v="N/A"/>
    <s v="No"/>
    <s v="No"/>
    <n v="0"/>
    <s v="No"/>
    <n v="75345"/>
    <n v="1"/>
    <n v="75345"/>
    <m/>
    <n v="0"/>
    <n v="0"/>
    <s v=""/>
    <e v="#N/A"/>
    <n v="75345"/>
    <s v="No"/>
    <s v="V"/>
    <s v="Yes"/>
    <s v="No"/>
    <n v="0"/>
    <n v="0"/>
    <n v="6624.24"/>
    <n v="-6624.24"/>
    <n v="8.7918773641250239E-2"/>
    <m/>
    <s v="No"/>
    <m/>
    <m/>
    <m/>
    <x v="1"/>
    <n v="2245"/>
    <n v="1656.06"/>
    <s v="Ok"/>
    <n v="0"/>
    <n v="0"/>
  </r>
  <r>
    <n v="2246"/>
    <s v="Nassau"/>
    <s v="00-00-30-0440-0018-0000"/>
    <n v="1656.06"/>
    <n v="2017"/>
    <n v="1656.06"/>
    <n v="1656.06"/>
    <n v="0"/>
    <n v="2921"/>
    <s v="FERNANDINA BEACH"/>
    <s v="Florida"/>
    <n v="32034"/>
    <s v="2921 RIVERBEND WALK"/>
    <s v="FERNANDINA BEACH FL 32034"/>
    <n v="0"/>
    <n v="0"/>
    <s v="SUMMERWOODS OF AMELIA ISLAND LLC"/>
    <n v="0"/>
    <s v="VACANT RESIDENTIAL"/>
    <n v="8001"/>
    <s v="Residential-Vacant Land"/>
    <n v="2017"/>
    <n v="75345"/>
    <n v="2017"/>
    <n v="75345"/>
    <n v="1501.67"/>
    <n v="0.90677270147216893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n v="0"/>
    <n v="0"/>
    <n v="0"/>
    <s v="No"/>
    <n v="0"/>
    <s v="No"/>
    <s v="Without Environmental Issues"/>
    <s v="No"/>
    <s v="None"/>
    <s v="2921 RIVERBEND WALK"/>
    <s v="Fernandina Beach"/>
    <s v="Florida"/>
    <n v="32034"/>
    <s v="2921 RIVERBEND WALK FERNANDINA BEACH FL 32034"/>
    <s v=""/>
    <s v="Pass"/>
    <s v="No"/>
    <s v="FV&lt;$10K"/>
    <s v="N/A"/>
    <s v="No, &lt; $20K Lien"/>
    <s v="No, Lien &lt; $20K"/>
    <s v="N/A"/>
    <s v="No"/>
    <s v="No"/>
    <n v="0"/>
    <s v="No"/>
    <n v="75345"/>
    <n v="1"/>
    <n v="75345"/>
    <m/>
    <n v="0"/>
    <n v="0"/>
    <s v=""/>
    <e v="#N/A"/>
    <n v="75345"/>
    <s v="No"/>
    <s v="V"/>
    <s v="Yes"/>
    <s v="No"/>
    <n v="0"/>
    <n v="0"/>
    <n v="6624.24"/>
    <n v="-6624.24"/>
    <n v="8.7918773641250239E-2"/>
    <m/>
    <s v="No"/>
    <m/>
    <m/>
    <m/>
    <x v="1"/>
    <n v="2246"/>
    <n v="1656.06"/>
    <s v="Ok"/>
    <n v="0"/>
    <n v="0"/>
  </r>
  <r>
    <n v="2247"/>
    <s v="Nassau"/>
    <s v="00-00-30-0440-0019-0000"/>
    <n v="1656.06"/>
    <n v="2017"/>
    <n v="1656.06"/>
    <n v="1656.06"/>
    <n v="0"/>
    <n v="2925"/>
    <s v="FERNANDINA BEACH"/>
    <s v="Florida"/>
    <n v="32034"/>
    <s v="2925 RIVERBEND WALK"/>
    <s v="FERNANDINA BEACH FL 32034"/>
    <n v="0"/>
    <n v="0"/>
    <s v="SUMMERWOODS OF AMELIA ISLAND LLC"/>
    <n v="0"/>
    <s v="VACANT RESIDENTIAL"/>
    <n v="8001"/>
    <s v="Residential-Vacant Land"/>
    <n v="2017"/>
    <n v="75345"/>
    <n v="2017"/>
    <n v="75345"/>
    <n v="1501.67"/>
    <n v="0.90677270147216893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n v="0"/>
    <n v="0"/>
    <n v="0"/>
    <s v="No"/>
    <n v="0"/>
    <s v="No"/>
    <s v="Without Environmental Issues"/>
    <s v="No"/>
    <s v="None"/>
    <s v="2925 RIVERBEND WALK"/>
    <s v="Fernandina Beach"/>
    <s v="Florida"/>
    <n v="32034"/>
    <s v="2925 RIVERBEND WALK FERNANDINA BEACH FL 32034"/>
    <s v=""/>
    <s v="Pass"/>
    <s v="No"/>
    <s v="FV&lt;$10K"/>
    <s v="N/A"/>
    <s v="No, &lt; $20K Lien"/>
    <s v="No, Lien &lt; $20K"/>
    <s v="N/A"/>
    <s v="No"/>
    <s v="No"/>
    <n v="0"/>
    <s v="No"/>
    <n v="75345"/>
    <n v="1"/>
    <n v="75345"/>
    <m/>
    <n v="0"/>
    <n v="0"/>
    <s v=""/>
    <e v="#N/A"/>
    <n v="75345"/>
    <s v="No"/>
    <s v="V"/>
    <s v="Yes"/>
    <s v="No"/>
    <n v="0"/>
    <n v="0"/>
    <n v="6624.24"/>
    <n v="-6624.24"/>
    <n v="8.7918773641250239E-2"/>
    <m/>
    <s v="No"/>
    <m/>
    <m/>
    <m/>
    <x v="1"/>
    <n v="2247"/>
    <n v="1656.06"/>
    <s v="Ok"/>
    <n v="0"/>
    <n v="0"/>
  </r>
  <r>
    <n v="2248"/>
    <s v="Nassau"/>
    <s v="00-00-30-0440-0020-0000"/>
    <n v="1656.06"/>
    <n v="2017"/>
    <n v="1656.06"/>
    <n v="1656.06"/>
    <n v="0"/>
    <n v="2929"/>
    <s v="FERNANDINA BEACH"/>
    <s v="Florida"/>
    <n v="32034"/>
    <s v="2929 RIVERBEND WALK"/>
    <s v="FERNANDINA BEACH FL 32034"/>
    <n v="0"/>
    <n v="0"/>
    <s v="SUMMERWOODS OF AMELIA ISLAND LLC"/>
    <n v="0"/>
    <s v="VACANT RESIDENTIAL"/>
    <n v="8001"/>
    <s v="Residential-Vacant Land"/>
    <n v="2017"/>
    <n v="75345"/>
    <n v="2017"/>
    <n v="75345"/>
    <n v="1501.67"/>
    <n v="0.90677270147216893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n v="0"/>
    <n v="0"/>
    <n v="0"/>
    <s v="No"/>
    <n v="0"/>
    <s v="No"/>
    <s v="Without Environmental Issues"/>
    <s v="No"/>
    <s v="None"/>
    <s v="2929 RIVERBEND WALK"/>
    <s v="Fernandina Beach"/>
    <s v="Florida"/>
    <n v="32034"/>
    <s v="2929 RIVERBEND WALK FERNANDINA BEACH FL 32034"/>
    <s v=""/>
    <s v="Pass"/>
    <s v="No"/>
    <s v="FV&lt;$10K"/>
    <s v="N/A"/>
    <s v="No, &lt; $20K Lien"/>
    <s v="No, Lien &lt; $20K"/>
    <s v="N/A"/>
    <s v="No"/>
    <s v="No"/>
    <n v="0"/>
    <s v="No"/>
    <n v="75345"/>
    <n v="1"/>
    <n v="75345"/>
    <m/>
    <n v="0"/>
    <n v="0"/>
    <s v=""/>
    <e v="#N/A"/>
    <n v="75345"/>
    <s v="No"/>
    <s v="V"/>
    <s v="Yes"/>
    <s v="No"/>
    <n v="0"/>
    <n v="0"/>
    <n v="6624.24"/>
    <n v="-6624.24"/>
    <n v="8.7918773641250239E-2"/>
    <m/>
    <s v="No"/>
    <m/>
    <m/>
    <m/>
    <x v="1"/>
    <n v="2248"/>
    <n v="1656.06"/>
    <s v="Ok"/>
    <n v="0"/>
    <n v="0"/>
  </r>
  <r>
    <n v="2249"/>
    <s v="Nassau"/>
    <s v="00-00-30-0440-0021-0000"/>
    <n v="1656.06"/>
    <n v="2017"/>
    <n v="1656.06"/>
    <n v="1656.06"/>
    <n v="0"/>
    <n v="2933"/>
    <s v="FERNANDINA BEACH"/>
    <s v="Florida"/>
    <n v="32034"/>
    <s v="2933 RIVERBEND WALK"/>
    <s v="FERNANDINA BEACH FL 32034"/>
    <n v="0"/>
    <n v="0"/>
    <s v="SUMMERWOODS OF AMELIA ISLAND LLC"/>
    <n v="0"/>
    <s v="VACANT RESIDENTIAL"/>
    <n v="8001"/>
    <s v="Residential-Vacant Land"/>
    <n v="2017"/>
    <n v="75345"/>
    <n v="2017"/>
    <n v="75345"/>
    <n v="1501.67"/>
    <n v="0.90677270147216893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n v="0"/>
    <n v="0"/>
    <n v="0"/>
    <s v="No"/>
    <n v="0"/>
    <s v="No"/>
    <s v="Without Environmental Issues"/>
    <s v="No"/>
    <s v="None"/>
    <s v="2933 RIVERBEND WALK"/>
    <s v="Fernandina Beach"/>
    <s v="Florida"/>
    <n v="32034"/>
    <s v="2933 RIVERBEND WALK FERNANDINA BEACH FL 32034"/>
    <s v=""/>
    <s v="Pass"/>
    <s v="No"/>
    <s v="FV&lt;$10K"/>
    <s v="N/A"/>
    <s v="No, &lt; $20K Lien"/>
    <s v="No, Lien &lt; $20K"/>
    <s v="N/A"/>
    <s v="No"/>
    <s v="No"/>
    <n v="0"/>
    <s v="No"/>
    <n v="75345"/>
    <n v="1"/>
    <n v="75345"/>
    <m/>
    <n v="0"/>
    <n v="0"/>
    <s v=""/>
    <e v="#N/A"/>
    <n v="75345"/>
    <s v="No"/>
    <s v="V"/>
    <s v="Yes"/>
    <s v="No"/>
    <n v="0"/>
    <n v="0"/>
    <n v="6624.24"/>
    <n v="-6624.24"/>
    <n v="8.7918773641250239E-2"/>
    <m/>
    <s v="No"/>
    <m/>
    <m/>
    <m/>
    <x v="1"/>
    <n v="2249"/>
    <n v="1656.06"/>
    <s v="Ok"/>
    <n v="0"/>
    <n v="0"/>
  </r>
  <r>
    <n v="2250"/>
    <s v="Nassau"/>
    <s v="00-00-30-0440-0022-0000"/>
    <n v="1656.06"/>
    <n v="2017"/>
    <n v="1656.06"/>
    <n v="1656.06"/>
    <n v="0"/>
    <n v="2937"/>
    <s v="FERNANDINA BEACH"/>
    <s v="Florida"/>
    <n v="32034"/>
    <s v="2937 RIVERBEND WALK"/>
    <s v="FERNANDINA BEACH FL 32034"/>
    <n v="0"/>
    <n v="0"/>
    <s v="SUMMERWOODS OF AMELIA ISLAND LLC"/>
    <n v="0"/>
    <s v="VACANT RESIDENTIAL"/>
    <n v="8001"/>
    <s v="Residential-Vacant Land"/>
    <n v="2017"/>
    <n v="75345"/>
    <n v="2017"/>
    <n v="75345"/>
    <n v="1501.67"/>
    <n v="0.90677270147216893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n v="0"/>
    <n v="0"/>
    <n v="0"/>
    <s v="No"/>
    <n v="0"/>
    <s v="No"/>
    <s v="Without Environmental Issues"/>
    <s v="No"/>
    <s v="None"/>
    <s v="2937 RIVERBEND WALK"/>
    <s v="Fernandina Beach"/>
    <s v="Florida"/>
    <n v="32034"/>
    <s v="2937 RIVERBEND WALK FERNANDINA BEACH FL 32034"/>
    <s v=""/>
    <s v="Pass"/>
    <s v="No"/>
    <s v="FV&lt;$10K"/>
    <s v="N/A"/>
    <s v="No, &lt; $20K Lien"/>
    <s v="No, Lien &lt; $20K"/>
    <s v="N/A"/>
    <s v="No"/>
    <s v="No"/>
    <n v="0"/>
    <s v="No"/>
    <n v="75345"/>
    <n v="1"/>
    <n v="75345"/>
    <m/>
    <n v="0"/>
    <n v="0"/>
    <s v=""/>
    <e v="#N/A"/>
    <n v="75345"/>
    <s v="No"/>
    <s v="V"/>
    <s v="Yes"/>
    <s v="No"/>
    <n v="0"/>
    <n v="0"/>
    <n v="6624.24"/>
    <n v="-6624.24"/>
    <n v="8.7918773641250239E-2"/>
    <m/>
    <s v="No"/>
    <m/>
    <m/>
    <m/>
    <x v="1"/>
    <n v="2250"/>
    <n v="1656.06"/>
    <s v="Ok"/>
    <n v="0"/>
    <n v="0"/>
  </r>
  <r>
    <n v="2251"/>
    <s v="Nassau"/>
    <s v="00-00-30-0440-0024-0000"/>
    <n v="1656.06"/>
    <n v="2017"/>
    <n v="1656.06"/>
    <n v="1656.06"/>
    <n v="0"/>
    <n v="2945"/>
    <s v="FERNANDINA BEACH"/>
    <s v="Florida"/>
    <n v="32034"/>
    <s v="2945 RIVERBEND WALK"/>
    <s v="FERNANDINA BEACH FL 32034"/>
    <n v="0"/>
    <n v="0"/>
    <s v="SUMMERWOODS OF AMELIA ISLAND LLC"/>
    <n v="0"/>
    <s v="VACANT RESIDENTIAL"/>
    <n v="8001"/>
    <s v="Residential-Vacant Land"/>
    <n v="2017"/>
    <n v="75345"/>
    <n v="2017"/>
    <n v="75345"/>
    <n v="1501.67"/>
    <n v="0.90677270147216893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n v="0"/>
    <n v="0"/>
    <n v="0"/>
    <s v="No"/>
    <n v="0"/>
    <s v="No"/>
    <s v="Without Environmental Issues"/>
    <s v="No"/>
    <s v="None"/>
    <s v="2945 RIVERBEND WALK"/>
    <s v="Fernandina Beach"/>
    <s v="Florida"/>
    <n v="32034"/>
    <s v="2945 RIVERBEND WALK FERNANDINA BEACH FL 32034"/>
    <s v=""/>
    <s v="Pass"/>
    <s v="No"/>
    <s v="FV&lt;$10K"/>
    <s v="N/A"/>
    <s v="No, &lt; $20K Lien"/>
    <s v="No, Lien &lt; $20K"/>
    <s v="N/A"/>
    <s v="No"/>
    <s v="No"/>
    <n v="0"/>
    <s v="No"/>
    <n v="75345"/>
    <n v="1"/>
    <n v="75345"/>
    <m/>
    <n v="0"/>
    <n v="0"/>
    <s v=""/>
    <e v="#N/A"/>
    <n v="75345"/>
    <s v="No"/>
    <s v="V"/>
    <s v="Yes"/>
    <s v="No"/>
    <n v="0"/>
    <n v="0"/>
    <n v="6624.24"/>
    <n v="-6624.24"/>
    <n v="8.7918773641250239E-2"/>
    <m/>
    <s v="No"/>
    <m/>
    <m/>
    <m/>
    <x v="1"/>
    <n v="2251"/>
    <n v="1656.06"/>
    <s v="Ok"/>
    <n v="0"/>
    <n v="0"/>
  </r>
  <r>
    <n v="2252"/>
    <s v="Nassau"/>
    <s v="00-00-30-0440-0025-0000"/>
    <n v="1656.06"/>
    <n v="2017"/>
    <n v="1656.06"/>
    <n v="1656.06"/>
    <n v="0"/>
    <n v="2949"/>
    <s v="FERNANDINA BEACH"/>
    <s v="Florida"/>
    <n v="32034"/>
    <s v="2949 RIVERBEND WALK"/>
    <s v="FERNANDINA BEACH FL 32034"/>
    <n v="0"/>
    <n v="0"/>
    <s v="SUMMERWOODS OF AMELIA ISLAND LLC"/>
    <n v="0"/>
    <s v="VACANT RESIDENTIAL"/>
    <n v="8001"/>
    <s v="Residential-Vacant Land"/>
    <n v="2017"/>
    <n v="75345"/>
    <n v="2017"/>
    <n v="75345"/>
    <n v="1501.67"/>
    <n v="0.90677270147216893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n v="0"/>
    <n v="0"/>
    <n v="0"/>
    <s v="No"/>
    <n v="0"/>
    <s v="No"/>
    <s v="Without Environmental Issues"/>
    <s v="No"/>
    <s v="None"/>
    <s v="2949 RIVERBEND WALK"/>
    <s v="Fernandina Beach"/>
    <s v="Florida"/>
    <n v="32034"/>
    <s v="2949 RIVERBEND WALK FERNANDINA BEACH FL 32034"/>
    <s v=""/>
    <s v="Pass"/>
    <s v="No"/>
    <s v="FV&lt;$10K"/>
    <s v="N/A"/>
    <s v="No, &lt; $20K Lien"/>
    <s v="No, Lien &lt; $20K"/>
    <s v="N/A"/>
    <s v="No"/>
    <s v="No"/>
    <n v="0"/>
    <s v="No"/>
    <n v="75345"/>
    <n v="1"/>
    <n v="75345"/>
    <m/>
    <n v="0"/>
    <n v="0"/>
    <s v=""/>
    <e v="#N/A"/>
    <n v="75345"/>
    <s v="No"/>
    <s v="V"/>
    <s v="Yes"/>
    <s v="No"/>
    <n v="0"/>
    <n v="0"/>
    <n v="6624.24"/>
    <n v="-6624.24"/>
    <n v="8.7918773641250239E-2"/>
    <m/>
    <s v="No"/>
    <m/>
    <m/>
    <m/>
    <x v="1"/>
    <n v="2252"/>
    <n v="1656.06"/>
    <s v="Ok"/>
    <n v="0"/>
    <n v="0"/>
  </r>
  <r>
    <n v="2253"/>
    <s v="Nassau"/>
    <s v="00-00-30-0440-0026-0000"/>
    <n v="1656.06"/>
    <n v="2017"/>
    <n v="1656.06"/>
    <n v="1656.06"/>
    <n v="0"/>
    <n v="2953"/>
    <s v="FERNANDINA BEACH"/>
    <s v="Florida"/>
    <n v="32034"/>
    <s v="2953 RIVERBEND WALK"/>
    <s v="FERNANDINA BEACH FL 32034"/>
    <n v="0"/>
    <n v="0"/>
    <s v="SUMMERWOODS OF AMELIA ISLAND LLC"/>
    <n v="0"/>
    <s v="VACANT RESIDENTIAL"/>
    <n v="8001"/>
    <s v="Residential-Vacant Land"/>
    <n v="2017"/>
    <n v="75345"/>
    <n v="2017"/>
    <n v="75345"/>
    <n v="1501.67"/>
    <n v="0.90677270147216893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n v="0"/>
    <n v="0"/>
    <n v="0"/>
    <s v="No"/>
    <n v="0"/>
    <s v="No"/>
    <s v="Without Environmental Issues"/>
    <s v="No"/>
    <s v="None"/>
    <s v="2953 RIVERBEND WALK"/>
    <s v="Fernandina Beach"/>
    <s v="Florida"/>
    <n v="32034"/>
    <s v="2953 RIVERBEND WALK FERNANDINA BEACH FL 32034"/>
    <s v=""/>
    <s v="Pass"/>
    <s v="No"/>
    <s v="FV&lt;$10K"/>
    <s v="N/A"/>
    <s v="No, &lt; $20K Lien"/>
    <s v="No, Lien &lt; $20K"/>
    <s v="N/A"/>
    <s v="No"/>
    <s v="No"/>
    <n v="0"/>
    <s v="No"/>
    <n v="75345"/>
    <n v="1"/>
    <n v="75345"/>
    <m/>
    <n v="0"/>
    <n v="0"/>
    <s v=""/>
    <e v="#N/A"/>
    <n v="75345"/>
    <s v="No"/>
    <s v="V"/>
    <s v="Yes"/>
    <s v="No"/>
    <n v="0"/>
    <n v="0"/>
    <n v="6624.24"/>
    <n v="-6624.24"/>
    <n v="8.7918773641250239E-2"/>
    <m/>
    <s v="No"/>
    <m/>
    <m/>
    <m/>
    <x v="1"/>
    <n v="2253"/>
    <n v="1656.06"/>
    <s v="Ok"/>
    <n v="0"/>
    <n v="0"/>
  </r>
  <r>
    <n v="2254"/>
    <s v="Nassau"/>
    <s v="00-00-30-0440-0028-0000"/>
    <n v="1656.06"/>
    <n v="2017"/>
    <n v="1656.06"/>
    <n v="1656.06"/>
    <n v="0"/>
    <n v="2961"/>
    <s v="FERNANDINA BEACH"/>
    <s v="Florida"/>
    <n v="32034"/>
    <s v="2961 RIVERBEND WALK"/>
    <s v="FERNANDINA BEACH FL 32034"/>
    <n v="0"/>
    <n v="0"/>
    <s v="SUMMERWOODS OF AMELIA ISLAND LLC"/>
    <n v="0"/>
    <s v="VACANT RESIDENTIAL"/>
    <n v="8001"/>
    <s v="Residential-Vacant Land"/>
    <n v="2017"/>
    <n v="75345"/>
    <n v="2017"/>
    <n v="75345"/>
    <n v="1501.67"/>
    <n v="0.90677270147216893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n v="0"/>
    <n v="0"/>
    <n v="0"/>
    <s v="No"/>
    <n v="0"/>
    <s v="No"/>
    <s v="Without Environmental Issues"/>
    <s v="No"/>
    <s v="None"/>
    <s v="2961 RIVERBEND WALK"/>
    <s v="Fernandina Beach"/>
    <s v="Florida"/>
    <n v="32034"/>
    <s v="2961 RIVERBEND WALK FERNANDINA BEACH FL 32034"/>
    <s v=""/>
    <s v="Pass"/>
    <s v="No"/>
    <s v="FV&lt;$10K"/>
    <s v="N/A"/>
    <s v="No, &lt; $20K Lien"/>
    <s v="No, Lien &lt; $20K"/>
    <s v="N/A"/>
    <s v="No"/>
    <s v="No"/>
    <n v="0"/>
    <s v="No"/>
    <n v="75345"/>
    <n v="1"/>
    <n v="75345"/>
    <m/>
    <n v="0"/>
    <n v="0"/>
    <s v=""/>
    <e v="#N/A"/>
    <n v="75345"/>
    <s v="No"/>
    <s v="V"/>
    <s v="Yes"/>
    <s v="No"/>
    <n v="0"/>
    <n v="0"/>
    <n v="6624.24"/>
    <n v="-6624.24"/>
    <n v="8.7918773641250239E-2"/>
    <m/>
    <s v="No"/>
    <m/>
    <m/>
    <m/>
    <x v="1"/>
    <n v="2254"/>
    <n v="1656.06"/>
    <s v="Ok"/>
    <n v="0"/>
    <n v="0"/>
  </r>
  <r>
    <n v="2255"/>
    <s v="Nassau"/>
    <s v="00-00-30-0440-0029-0000"/>
    <n v="1656.06"/>
    <n v="2017"/>
    <n v="1656.06"/>
    <n v="1656.06"/>
    <n v="0"/>
    <n v="2965"/>
    <s v="FERNANDINA BEACH"/>
    <s v="Florida"/>
    <n v="32034"/>
    <s v="2965 RIVERBEND WALK"/>
    <s v="FERNANDINA BEACH FL 32034"/>
    <n v="0"/>
    <n v="0"/>
    <s v="SUMMERWOODS OF AMELIA ISLAND LLC"/>
    <n v="0"/>
    <s v="VACANT RESIDENTIAL"/>
    <n v="8001"/>
    <s v="Residential-Vacant Land"/>
    <n v="2017"/>
    <n v="75345"/>
    <n v="2017"/>
    <n v="75345"/>
    <n v="1501.67"/>
    <n v="0.90677270147216893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n v="0"/>
    <n v="0"/>
    <n v="0"/>
    <s v="No"/>
    <n v="0"/>
    <s v="No"/>
    <s v="Without Environmental Issues"/>
    <s v="No"/>
    <s v="None"/>
    <s v="2965 RIVERBEND WALK"/>
    <s v="Fernandina Beach"/>
    <s v="Florida"/>
    <n v="32034"/>
    <s v="2965 RIVERBEND WALK FERNANDINA BEACH FL 32034"/>
    <s v=""/>
    <s v="Pass"/>
    <s v="No"/>
    <s v="FV&lt;$10K"/>
    <s v="N/A"/>
    <s v="No, &lt; $20K Lien"/>
    <s v="No, Lien &lt; $20K"/>
    <s v="N/A"/>
    <s v="No"/>
    <s v="No"/>
    <n v="0"/>
    <s v="No"/>
    <n v="75345"/>
    <n v="1"/>
    <n v="75345"/>
    <m/>
    <n v="0"/>
    <n v="0"/>
    <s v=""/>
    <e v="#N/A"/>
    <n v="75345"/>
    <s v="No"/>
    <s v="V"/>
    <s v="Yes"/>
    <s v="No"/>
    <n v="0"/>
    <n v="0"/>
    <n v="6624.24"/>
    <n v="-6624.24"/>
    <n v="8.7918773641250239E-2"/>
    <m/>
    <s v="No"/>
    <m/>
    <m/>
    <m/>
    <x v="1"/>
    <n v="2255"/>
    <n v="1656.06"/>
    <s v="Ok"/>
    <n v="0"/>
    <n v="0"/>
  </r>
  <r>
    <n v="2256"/>
    <s v="Nassau"/>
    <s v="00-00-30-0440-0030-0000"/>
    <n v="1656.06"/>
    <n v="2017"/>
    <n v="1656.06"/>
    <n v="1656.06"/>
    <n v="0"/>
    <n v="2969"/>
    <s v="FERNANDINA BEACH"/>
    <s v="Florida"/>
    <n v="32034"/>
    <s v="2969 RIVERBEND WALK"/>
    <s v="FERNANDINA BEACH FL 32034"/>
    <n v="0"/>
    <n v="0"/>
    <s v="SUMMERWOODS OF AMELIA ISLAND LLC"/>
    <n v="0"/>
    <s v="VACANT RESIDENTIAL"/>
    <n v="8001"/>
    <s v="Residential-Vacant Land"/>
    <n v="2017"/>
    <n v="75345"/>
    <n v="2017"/>
    <n v="75345"/>
    <n v="1501.67"/>
    <n v="0.90677270147216893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n v="0"/>
    <n v="0"/>
    <n v="0"/>
    <s v="No"/>
    <n v="0"/>
    <s v="No"/>
    <s v="Without Environmental Issues"/>
    <s v="No"/>
    <s v="None"/>
    <s v="2969 RIVERBEND WALK"/>
    <s v="Fernandina Beach"/>
    <s v="Florida"/>
    <n v="32034"/>
    <s v="2969 RIVERBEND WALK FERNANDINA BEACH FL 32034"/>
    <s v=""/>
    <s v="Pass"/>
    <s v="No"/>
    <s v="FV&lt;$10K"/>
    <s v="N/A"/>
    <s v="No, &lt; $20K Lien"/>
    <s v="No, Lien &lt; $20K"/>
    <s v="N/A"/>
    <s v="No"/>
    <s v="No"/>
    <n v="0"/>
    <s v="No"/>
    <n v="75345"/>
    <n v="1"/>
    <n v="75345"/>
    <m/>
    <n v="0"/>
    <n v="0"/>
    <s v=""/>
    <e v="#N/A"/>
    <n v="75345"/>
    <s v="No"/>
    <s v="V"/>
    <s v="Yes"/>
    <s v="No"/>
    <n v="0"/>
    <n v="0"/>
    <n v="6624.24"/>
    <n v="-6624.24"/>
    <n v="8.7918773641250239E-2"/>
    <m/>
    <s v="No"/>
    <m/>
    <m/>
    <m/>
    <x v="1"/>
    <n v="2256"/>
    <n v="1656.06"/>
    <s v="Ok"/>
    <n v="0"/>
    <n v="0"/>
  </r>
  <r>
    <n v="2257"/>
    <s v="Nassau"/>
    <s v="00-00-30-0440-0033-0000"/>
    <n v="1656.06"/>
    <n v="2017"/>
    <n v="1656.06"/>
    <n v="1656.06"/>
    <n v="0"/>
    <n v="2980"/>
    <s v="FERNANDINA BEACH"/>
    <s v="Florida"/>
    <n v="32034"/>
    <s v="2980 RIVERBEND WALK"/>
    <s v="FERNANDINA BEACH FL 32034"/>
    <n v="0"/>
    <n v="0"/>
    <s v="SUMMERWOODS OF AMELIA ISLAND LLC"/>
    <n v="0"/>
    <s v="VACANT RESIDENTIAL"/>
    <n v="8001"/>
    <s v="Residential-Vacant Land"/>
    <n v="2017"/>
    <n v="75345"/>
    <n v="2017"/>
    <n v="75345"/>
    <n v="1501.67"/>
    <n v="0.90677270147216893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n v="0"/>
    <n v="0"/>
    <n v="0"/>
    <s v="No"/>
    <n v="0"/>
    <s v="No"/>
    <s v="Without Environmental Issues"/>
    <s v="No"/>
    <s v="None"/>
    <s v="2980 RIVERBEND WALK"/>
    <s v="Fernandina Beach"/>
    <s v="Florida"/>
    <n v="32034"/>
    <s v="2980 RIVERBEND WALK FERNANDINA BEACH FL 32034"/>
    <s v=""/>
    <s v="Pass"/>
    <s v="No"/>
    <s v="FV&lt;$10K"/>
    <s v="N/A"/>
    <s v="No, &lt; $20K Lien"/>
    <s v="No, Lien &lt; $20K"/>
    <s v="N/A"/>
    <s v="No"/>
    <s v="No"/>
    <n v="0"/>
    <s v="No"/>
    <n v="75345"/>
    <n v="1"/>
    <n v="75345"/>
    <m/>
    <n v="0"/>
    <n v="0"/>
    <s v=""/>
    <e v="#N/A"/>
    <n v="75345"/>
    <s v="No"/>
    <s v="V"/>
    <s v="Yes"/>
    <s v="No"/>
    <n v="0"/>
    <n v="0"/>
    <n v="6624.24"/>
    <n v="-6624.24"/>
    <n v="8.7918773641250239E-2"/>
    <m/>
    <s v="No"/>
    <m/>
    <m/>
    <m/>
    <x v="1"/>
    <n v="2257"/>
    <n v="1656.06"/>
    <s v="Ok"/>
    <n v="0"/>
    <n v="0"/>
  </r>
  <r>
    <n v="2258"/>
    <s v="Nassau"/>
    <s v="00-00-30-044A-0004-0030"/>
    <n v="2894.98"/>
    <n v="2017"/>
    <n v="2894.98"/>
    <n v="2894.98"/>
    <n v="0"/>
    <n v="3030"/>
    <s v="FERNANDINA BEACH"/>
    <s v="Florida"/>
    <n v="32034"/>
    <s v="3030 AMELIA RD"/>
    <s v="FERNANDINA BEACH FL 32034"/>
    <n v="-81.456688918632196"/>
    <n v="30.621929167615001"/>
    <s v="PATEL LISA"/>
    <n v="1"/>
    <s v="SINGLE FAMILY"/>
    <n v="1001"/>
    <s v="Single Family Residential"/>
    <n v="2017"/>
    <n v="172006"/>
    <n v="2017"/>
    <n v="172006"/>
    <n v="2647.23"/>
    <n v="0.91442082501433519"/>
    <s v="No"/>
    <m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1"/>
    <s v="Potential High Risk"/>
    <n v="0"/>
    <n v="1"/>
    <s v="No"/>
    <s v="No"/>
    <s v="No"/>
    <s v="Without Environmental Issues"/>
    <s v="No"/>
    <s v="None"/>
    <s v="3030 AMELIA RD"/>
    <s v="Fernandina Beach"/>
    <s v="Florida"/>
    <n v="32034"/>
    <s v="3030 AMELIA RD FERNANDINA BEACH FL 32034"/>
    <s v=""/>
    <s v="Pass"/>
    <s v="No"/>
    <s v="FV&lt;$10K"/>
    <s v="N/A"/>
    <s v="No, &lt; $20K Lien"/>
    <s v="No, Lien &lt; $20K"/>
    <s v="N/A"/>
    <s v="No"/>
    <s v="No"/>
    <n v="1"/>
    <s v="No"/>
    <n v="172006"/>
    <n v="1"/>
    <n v="172006"/>
    <m/>
    <n v="0"/>
    <n v="0"/>
    <s v=""/>
    <e v="#N/A"/>
    <n v="172006"/>
    <s v="No"/>
    <s v="S"/>
    <s v="No"/>
    <s v="No"/>
    <n v="0.35"/>
    <n v="60202.1"/>
    <n v="14474.9"/>
    <n v="45727.199999999997"/>
    <n v="8.4153459763031527E-2"/>
    <m/>
    <s v="No"/>
    <m/>
    <m/>
    <m/>
    <x v="0"/>
    <n v="2258"/>
    <n v="2894.98"/>
    <s v="Ok"/>
    <n v="0"/>
    <n v="0"/>
  </r>
  <r>
    <n v="2259"/>
    <s v="Nassau"/>
    <s v="00-00-30-044A-0025-0030"/>
    <n v="531.34"/>
    <n v="2017"/>
    <n v="531.34"/>
    <n v="531.34"/>
    <n v="0"/>
    <n v="2863"/>
    <s v="FERNANDINA BEACH"/>
    <s v="Florida"/>
    <n v="32034"/>
    <s v="2863 SEMINOLE AV"/>
    <s v="FERNANDINA BEACH FL 32034"/>
    <n v="-81.450879395262604"/>
    <n v="30.626435752241701"/>
    <s v="OCEAN BREEZE OF AMELIA LLC"/>
    <n v="0"/>
    <s v="VACANT RESIDENTIAL"/>
    <n v="8001"/>
    <s v="Residential-Vacant Land"/>
    <n v="2017"/>
    <n v="30000"/>
    <n v="2017"/>
    <n v="30000"/>
    <n v="461.71"/>
    <n v="0.86895396544585379"/>
    <s v="No"/>
    <s v="No"/>
    <m/>
    <m/>
    <m/>
    <m/>
    <m/>
    <s v="I"/>
    <s v="I"/>
    <s v="I"/>
    <s v="I"/>
    <n v="0"/>
    <n v="0"/>
    <n v="0"/>
    <s v="No"/>
    <s v="No"/>
    <s v="No"/>
    <n v="0"/>
    <n v="0"/>
    <n v="0"/>
    <n v="0"/>
    <n v="0"/>
    <n v="1"/>
    <s v="Potential Medium Risk"/>
    <s v="Minimal"/>
    <n v="2"/>
    <s v="No"/>
    <s v="No"/>
    <s v="No"/>
    <s v="Without Environmental Issues"/>
    <s v="No"/>
    <s v="None"/>
    <s v="2863 SEMINOLE AV"/>
    <s v="Fernandina Beach"/>
    <s v="Florida"/>
    <n v="32034"/>
    <s v="2863 SEMINOLE AV FERNANDINA BEACH FL 32034"/>
    <s v=""/>
    <s v="Pass"/>
    <s v="No"/>
    <s v="FV&lt;$10K"/>
    <s v="N/A"/>
    <s v="No, &lt; $20K Lien"/>
    <s v="No, Lien &lt; $20K"/>
    <s v="N/A"/>
    <s v="No"/>
    <s v="No"/>
    <n v="2"/>
    <s v="No"/>
    <n v="30000"/>
    <n v="1"/>
    <n v="30000"/>
    <m/>
    <n v="0"/>
    <n v="0"/>
    <s v=""/>
    <e v="#N/A"/>
    <n v="30000"/>
    <s v="No"/>
    <s v="V"/>
    <s v="Yes"/>
    <s v="No"/>
    <n v="0"/>
    <n v="0"/>
    <n v="3188.0400000000004"/>
    <n v="-3188.0400000000004"/>
    <n v="0.10626800000000002"/>
    <m/>
    <s v="No"/>
    <m/>
    <m/>
    <m/>
    <x v="1"/>
    <n v="2259"/>
    <n v="531.34"/>
    <s v="Ok"/>
    <n v="0"/>
    <n v="0"/>
  </r>
  <r>
    <n v="2260"/>
    <s v="Nassau"/>
    <s v="00-00-30-044B-0028-0010"/>
    <n v="10091.08"/>
    <n v="2017"/>
    <n v="10091.08"/>
    <n v="10091.08"/>
    <n v="0"/>
    <m/>
    <s v="FERNANDINA BEACH"/>
    <s v="Florida"/>
    <n v="32034"/>
    <s v="AMELIA RD"/>
    <s v="FERNANDINA BEACH FL 32034"/>
    <n v="-81.458713192307599"/>
    <n v="30.622637841254399"/>
    <s v="THE ASPIRE AT AMELIA II LLC"/>
    <n v="0"/>
    <s v="VACANT RESIDENTIAL"/>
    <n v="8001"/>
    <s v="Residential-Vacant Land"/>
    <n v="2017"/>
    <n v="466670"/>
    <n v="2017"/>
    <n v="466670"/>
    <n v="9301.0499999999993"/>
    <n v="0.92171006473043515"/>
    <s v="No"/>
    <m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1"/>
    <s v="Potential Medium Risk"/>
    <n v="0"/>
    <n v="1"/>
    <s v="No"/>
    <s v="No"/>
    <s v="No"/>
    <s v="Without Environmental Issues"/>
    <s v="No"/>
    <s v="None"/>
    <s v="AMELIA RD"/>
    <s v="Fernandina Beach"/>
    <s v="Florida"/>
    <n v="32034"/>
    <s v="AMELIA RD FERNANDINA BEACH FL 32034"/>
    <s v=""/>
    <s v="Pass"/>
    <s v="No"/>
    <s v="Bad Address"/>
    <s v="N/A"/>
    <s v="No, &lt; $20K Lien"/>
    <s v="No, Lien &lt; $20K"/>
    <s v="N/A"/>
    <s v="No"/>
    <s v="No"/>
    <n v="1"/>
    <s v="No"/>
    <n v="466670"/>
    <n v="1"/>
    <n v="466670"/>
    <m/>
    <n v="0"/>
    <n v="0"/>
    <s v=""/>
    <e v="#N/A"/>
    <n v="466670"/>
    <s v="No"/>
    <s v="V"/>
    <s v="Yes"/>
    <s v="No"/>
    <n v="0"/>
    <n v="0"/>
    <n v="50455.4"/>
    <n v="-50455.4"/>
    <n v="0.1081179420146999"/>
    <m/>
    <s v="No"/>
    <m/>
    <m/>
    <m/>
    <x v="1"/>
    <n v="2260"/>
    <n v="10091.08"/>
    <s v="Ok"/>
    <n v="0"/>
    <n v="0"/>
  </r>
  <r>
    <n v="2261"/>
    <s v="Nassau"/>
    <s v="00-00-30-044B-0028-0012"/>
    <n v="8763.8799999999992"/>
    <n v="2017"/>
    <n v="8763.8799999999992"/>
    <n v="8763.8799999999992"/>
    <n v="0"/>
    <n v="3017"/>
    <s v="FERNANDINA BEACH"/>
    <s v="Florida"/>
    <n v="32034"/>
    <s v="3017 AMELIA RD"/>
    <s v="FERNANDINA BEACH FL 32034"/>
    <n v="-81.457646494199906"/>
    <n v="30.622244856435898"/>
    <s v="THE ASPIRE AT AMELIA II LLC"/>
    <n v="1"/>
    <s v="SINGLE FAMILY"/>
    <n v="1001"/>
    <s v="Single Family Residential"/>
    <n v="2017"/>
    <n v="405096"/>
    <n v="2017"/>
    <n v="405096"/>
    <n v="8073.86"/>
    <n v="0.92126546689365907"/>
    <s v="No"/>
    <m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n v="0"/>
    <n v="1"/>
    <s v="No"/>
    <s v="No"/>
    <s v="No"/>
    <s v="Without Environmental Issues"/>
    <s v="No"/>
    <s v="None"/>
    <s v="3017 AMELIA RD"/>
    <s v="Fernandina Beach"/>
    <s v="Florida"/>
    <n v="32034"/>
    <s v="3017 AMELIA RD FERNANDINA BEACH FL 32034"/>
    <s v=""/>
    <s v="Pass"/>
    <s v="No"/>
    <s v="FV&lt;$10K"/>
    <s v="N/A"/>
    <s v="No, &lt; $20K Lien"/>
    <s v="No, Lien &lt; $20K"/>
    <s v="N/A"/>
    <s v="No"/>
    <s v="No"/>
    <n v="1"/>
    <s v="No"/>
    <n v="405096"/>
    <n v="1"/>
    <n v="405096"/>
    <m/>
    <n v="0"/>
    <n v="0"/>
    <s v=""/>
    <e v="#N/A"/>
    <n v="405096"/>
    <s v="No"/>
    <s v="S"/>
    <s v="No"/>
    <s v="No"/>
    <n v="0.35"/>
    <n v="141783.59999999998"/>
    <n v="43819.399999999994"/>
    <n v="97964.199999999983"/>
    <n v="0.10817040898947408"/>
    <m/>
    <s v="No"/>
    <m/>
    <m/>
    <m/>
    <x v="0"/>
    <n v="2261"/>
    <n v="8763.8799999999992"/>
    <s v="Ok"/>
    <n v="0"/>
    <n v="0"/>
  </r>
  <r>
    <n v="2262"/>
    <s v="Nassau"/>
    <s v="00-00-30-044B-0028-0014"/>
    <n v="3582.63"/>
    <n v="2017"/>
    <n v="3582.63"/>
    <n v="3582.63"/>
    <n v="0"/>
    <n v="3021"/>
    <s v="FERNANDINA BEACH"/>
    <s v="Florida"/>
    <n v="32034"/>
    <s v="3021 AMELIA RD"/>
    <s v="FERNANDINA BEACH FL 32034"/>
    <n v="-81.457663314655207"/>
    <n v="30.6229399414567"/>
    <s v="THE ASPIRE AT AMELIA II LLC"/>
    <n v="1"/>
    <s v="SINGLE FAMILY"/>
    <n v="1001"/>
    <s v="Single Family Residential"/>
    <n v="2017"/>
    <n v="164723"/>
    <n v="2017"/>
    <n v="164723"/>
    <n v="3283.06"/>
    <n v="0.91638265743322633"/>
    <s v="No"/>
    <m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n v="0"/>
    <n v="1"/>
    <s v="No"/>
    <s v="No"/>
    <s v="No"/>
    <s v="Without Environmental Issues"/>
    <s v="No"/>
    <s v="None"/>
    <s v="3021 AMELIA RD"/>
    <s v="Fernandina Beach"/>
    <s v="Florida"/>
    <n v="32034"/>
    <s v="3021 AMELIA RD FERNANDINA BEACH FL 32034"/>
    <s v=""/>
    <s v="Pass"/>
    <s v="No"/>
    <s v="FV&lt;$10K"/>
    <s v="N/A"/>
    <s v="No, &lt; $20K Lien"/>
    <s v="No, Lien &lt; $20K"/>
    <s v="N/A"/>
    <s v="No"/>
    <s v="No"/>
    <n v="1"/>
    <s v="No"/>
    <n v="164723"/>
    <n v="1"/>
    <n v="164723"/>
    <m/>
    <n v="0"/>
    <n v="0"/>
    <s v=""/>
    <e v="#N/A"/>
    <n v="164723"/>
    <s v="No"/>
    <s v="S"/>
    <s v="No"/>
    <s v="No"/>
    <n v="0.35"/>
    <n v="57653.049999999996"/>
    <n v="17913.150000000001"/>
    <n v="39739.899999999994"/>
    <n v="0.10874710878262296"/>
    <m/>
    <s v="No"/>
    <m/>
    <m/>
    <m/>
    <x v="0"/>
    <n v="2262"/>
    <n v="3582.63"/>
    <s v="Ok"/>
    <n v="0"/>
    <n v="0"/>
  </r>
  <r>
    <n v="2263"/>
    <s v="Nassau"/>
    <s v="00-00-30-044B-0091-0020"/>
    <n v="1357.92"/>
    <n v="2017"/>
    <n v="1357.92"/>
    <n v="1357.92"/>
    <n v="0"/>
    <n v="2634"/>
    <s v="FERNANDINA BEACH"/>
    <s v="Florida"/>
    <n v="32034"/>
    <s v="2634 MIDWAY RD"/>
    <s v="FERNANDINA BEACH FL 32034"/>
    <n v="-81.463598858802598"/>
    <n v="30.631112283270198"/>
    <s v="FRENCH DEAN D"/>
    <n v="1"/>
    <s v="SINGLE FAMILY"/>
    <n v="1001"/>
    <s v="Single Family Residential"/>
    <n v="2017"/>
    <n v="76489"/>
    <n v="2017"/>
    <n v="83884"/>
    <n v="1226"/>
    <n v="0.902851419818546"/>
    <m/>
    <m/>
    <s v="No"/>
    <s v="No"/>
    <s v="No"/>
    <s v="No"/>
    <s v="No"/>
    <s v="I"/>
    <s v="I"/>
    <s v="I"/>
    <s v="I"/>
    <s v="I"/>
    <s v="I"/>
    <s v="I"/>
    <s v="No"/>
    <s v="No"/>
    <s v="No"/>
    <n v="0"/>
    <n v="0"/>
    <n v="47250"/>
    <n v="0"/>
    <n v="0"/>
    <n v="1"/>
    <s v="Potential Medium Risk"/>
    <s v="Moderate"/>
    <n v="0"/>
    <s v="No"/>
    <s v="Yes"/>
    <s v="No"/>
    <s v="Without Environmental Issues"/>
    <s v="No"/>
    <s v="None"/>
    <s v="2634 MIDWAY RD"/>
    <s v="Fernandina Beach"/>
    <s v="Florida"/>
    <n v="32034"/>
    <s v="2634 MIDWAY RD FERNANDINA BEACH FL 32034"/>
    <s v="L"/>
    <s v="Pass"/>
    <s v="Yes"/>
    <s v="FV&lt;$10K"/>
    <s v="N/A"/>
    <s v="No, &lt; $20K Lien"/>
    <s v="No, Lien &lt; $20K"/>
    <s v="N/A"/>
    <s v="No"/>
    <s v="No"/>
    <n v="0"/>
    <s v="No"/>
    <n v="76489"/>
    <n v="1"/>
    <n v="76489"/>
    <m/>
    <n v="0"/>
    <n v="0"/>
    <s v=""/>
    <e v="#N/A"/>
    <n v="76489"/>
    <s v="No"/>
    <s v="S"/>
    <s v="No"/>
    <s v="No"/>
    <n v="0.35"/>
    <n v="26771.149999999998"/>
    <n v="5431.68"/>
    <n v="21339.469999999998"/>
    <n v="7.101256389807685E-2"/>
    <m/>
    <s v="No"/>
    <m/>
    <m/>
    <m/>
    <x v="0"/>
    <n v="2263"/>
    <n v="1357.92"/>
    <s v="Ok"/>
    <n v="0"/>
    <n v="0"/>
  </r>
  <r>
    <n v="2264"/>
    <s v="Nassau"/>
    <s v="00-00-30-044B-0093-0000"/>
    <n v="7682.43"/>
    <n v="2017"/>
    <n v="7682.43"/>
    <n v="7682.43"/>
    <n v="0"/>
    <n v="2619"/>
    <s v="FERNANDINA BEACH"/>
    <s v="Florida"/>
    <n v="32034"/>
    <s v="2619 MIDWAY RD"/>
    <s v="FERNANDINA BEACH FL 32034"/>
    <n v="-81.464214701296697"/>
    <n v="30.631803983664799"/>
    <s v="OCONNER JAMES PRATT"/>
    <n v="48"/>
    <s v="WAREHOUSING, DISTRIBUTION TERMINALS, TRUCKING TERMINALS, VAN AND STORAGE WAREHOU"/>
    <n v="6002"/>
    <s v="Distribution Warehouse (Regional)"/>
    <n v="2017"/>
    <n v="459631"/>
    <n v="2017"/>
    <n v="459631"/>
    <n v="7073.9"/>
    <n v="0.92078938565011326"/>
    <s v="No"/>
    <s v="No"/>
    <m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1"/>
    <s v="Potential Medium Risk"/>
    <s v="Moderate"/>
    <n v="1"/>
    <s v="No"/>
    <s v="Yes"/>
    <s v="No"/>
    <s v="Without Environmental Issues"/>
    <s v="No"/>
    <s v="None"/>
    <s v="2619 MIDWAY RD"/>
    <s v="Fernandina Beach"/>
    <s v="Florida"/>
    <n v="32034"/>
    <s v="2619 MIDWAY RD FERNANDINA BEACH FL 32034"/>
    <s v=""/>
    <s v="Pass"/>
    <s v="Yes"/>
    <s v="FV&lt;$10K"/>
    <s v="N/A"/>
    <s v="No, &lt; $20K Lien"/>
    <s v="No, Lien &lt; $20K"/>
    <s v="N/A"/>
    <s v="No"/>
    <s v="No"/>
    <n v="1"/>
    <s v="No"/>
    <n v="459631"/>
    <n v="1"/>
    <n v="459631"/>
    <m/>
    <n v="0"/>
    <n v="0"/>
    <s v=""/>
    <e v="#N/A"/>
    <n v="459631"/>
    <s v="No"/>
    <s v="C"/>
    <s v="No"/>
    <s v="No"/>
    <n v="0.3"/>
    <n v="137889.29999999999"/>
    <n v="38412.15"/>
    <n v="99477.15"/>
    <n v="8.3571712961049191E-2"/>
    <m/>
    <s v="No"/>
    <m/>
    <m/>
    <m/>
    <x v="0"/>
    <n v="2264"/>
    <n v="7682.43"/>
    <s v="Ok"/>
    <n v="0"/>
    <n v="0"/>
  </r>
  <r>
    <n v="2265"/>
    <s v="Nassau"/>
    <s v="00-00-30-044B-0105-0002"/>
    <n v="5595.17"/>
    <n v="2017"/>
    <e v="#N/A"/>
    <e v="#N/A"/>
    <e v="#N/A"/>
    <e v="#N/A"/>
    <e v="#N/A"/>
    <e v="#N/A"/>
    <e v="#N/A"/>
    <e v="#N/A"/>
    <e v="#N/A"/>
    <e v="#N/A"/>
    <e v="#N/A"/>
    <e v="#N/A"/>
    <n v="10"/>
    <s v="VACANT COMMERCIAL"/>
    <e v="#N/A"/>
    <e v="#N/A"/>
    <n v="2017"/>
    <n v="258092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258092"/>
    <n v="1"/>
    <n v="258092"/>
    <m/>
    <e v="#N/A"/>
    <e v="#N/A"/>
    <s v=""/>
    <e v="#N/A"/>
    <n v="258092"/>
    <s v="No"/>
    <s v="V"/>
    <s v="Yes"/>
    <s v="No"/>
    <n v="0"/>
    <n v="0"/>
    <e v="#N/A"/>
    <e v="#N/A"/>
    <e v="#N/A"/>
    <m/>
    <s v="No"/>
    <m/>
    <m/>
    <m/>
    <x v="1"/>
    <n v="2265"/>
    <n v="5595.17"/>
    <s v="Ok"/>
    <e v="#N/A"/>
    <e v="#N/A"/>
  </r>
  <r>
    <n v="2266"/>
    <s v="Nassau"/>
    <s v="00-00-30-044D-0032-0000"/>
    <n v="1648.63"/>
    <n v="2017"/>
    <n v="1648.63"/>
    <n v="1648.63"/>
    <n v="0"/>
    <n v="2840"/>
    <s v="FERNANDINA BEACH"/>
    <s v="Florida"/>
    <n v="32034"/>
    <s v="2840 SEA GRAPE NORTH DR"/>
    <s v="FERNANDINA BEACH FL 32034"/>
    <n v="-81.466400582399402"/>
    <n v="30.6272332115518"/>
    <s v="RAY BARBARA DZIOB"/>
    <n v="0"/>
    <s v="VACANT RESIDENTIAL"/>
    <n v="8001"/>
    <s v="Residential-Vacant Land"/>
    <n v="2017"/>
    <n v="75000"/>
    <n v="2017"/>
    <n v="75000"/>
    <n v="1494.81"/>
    <n v="0.90669828888228399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2840 SEA GRAPE NORTH DR"/>
    <s v="Fernandina Beach"/>
    <s v="Florida"/>
    <n v="32034"/>
    <s v="2840 SEA GRAPE NORTH DR FERNANDINA BEACH FL 32034"/>
    <s v=""/>
    <s v="Pass"/>
    <s v="No"/>
    <s v="FV&lt;$10K"/>
    <s v="N/A"/>
    <s v="No, &lt; $20K Lien"/>
    <s v="No, Lien &lt; $20K"/>
    <s v="N/A"/>
    <s v="No"/>
    <s v="No"/>
    <n v="0"/>
    <s v="No"/>
    <n v="75000"/>
    <n v="1"/>
    <n v="75000"/>
    <m/>
    <n v="0"/>
    <n v="0"/>
    <s v=""/>
    <e v="#N/A"/>
    <n v="75000"/>
    <s v="No"/>
    <s v="V"/>
    <s v="Yes"/>
    <s v="No"/>
    <n v="0"/>
    <n v="0"/>
    <n v="6594.52"/>
    <n v="-6594.52"/>
    <n v="8.7926933333333346E-2"/>
    <m/>
    <s v="No"/>
    <m/>
    <m/>
    <m/>
    <x v="1"/>
    <n v="2266"/>
    <n v="1648.63"/>
    <s v="Ok"/>
    <n v="0"/>
    <n v="0"/>
  </r>
  <r>
    <n v="2267"/>
    <s v="Nassau"/>
    <s v="00-00-30-046F-0005-0000"/>
    <n v="947.54"/>
    <n v="2017"/>
    <e v="#N/A"/>
    <e v="#N/A"/>
    <e v="#N/A"/>
    <e v="#N/A"/>
    <e v="#N/A"/>
    <e v="#N/A"/>
    <e v="#N/A"/>
    <e v="#N/A"/>
    <e v="#N/A"/>
    <e v="#N/A"/>
    <e v="#N/A"/>
    <e v="#N/A"/>
    <n v="1"/>
    <s v="SINGLE FAMILY"/>
    <e v="#N/A"/>
    <e v="#N/A"/>
    <n v="2017"/>
    <n v="257231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257231"/>
    <n v="1"/>
    <n v="257231"/>
    <m/>
    <e v="#N/A"/>
    <e v="#N/A"/>
    <s v=""/>
    <e v="#N/A"/>
    <n v="257231"/>
    <s v="No"/>
    <s v="S"/>
    <s v="No"/>
    <s v="Yes"/>
    <n v="0.67"/>
    <n v="172344.77000000002"/>
    <e v="#N/A"/>
    <e v="#N/A"/>
    <e v="#N/A"/>
    <m/>
    <e v="#N/A"/>
    <m/>
    <m/>
    <m/>
    <x v="5"/>
    <n v="2267"/>
    <n v="947.54"/>
    <e v="#N/A"/>
    <e v="#N/A"/>
    <e v="#N/A"/>
  </r>
  <r>
    <n v="2268"/>
    <s v="Nassau"/>
    <s v="00-00-30-046F-0024-0000"/>
    <n v="4946.03"/>
    <n v="2017"/>
    <n v="4946.03"/>
    <n v="4946.03"/>
    <n v="0"/>
    <n v="1638"/>
    <s v="FERNANDINA BEACH"/>
    <s v="Florida"/>
    <n v="32034"/>
    <s v="1638 OCEAN FOREST DR"/>
    <s v="FERNANDINA BEACH FL 32034"/>
    <n v="-81.450641060358805"/>
    <n v="30.5882382682829"/>
    <s v="SINGLETON BRIAN"/>
    <n v="1"/>
    <s v="SINGLE FAMILY"/>
    <n v="1001"/>
    <s v="Single Family Residential"/>
    <n v="2017"/>
    <n v="334513"/>
    <n v="2017"/>
    <n v="334513"/>
    <n v="4543.72"/>
    <n v="0.91866001621502513"/>
    <m/>
    <m/>
    <m/>
    <m/>
    <m/>
    <m/>
    <m/>
    <n v="0"/>
    <n v="0"/>
    <n v="0"/>
    <n v="0"/>
    <n v="0"/>
    <n v="0"/>
    <n v="0"/>
    <s v="No"/>
    <s v="No"/>
    <s v="No"/>
    <n v="0"/>
    <n v="0"/>
    <n v="326250"/>
    <s v="BALLOON"/>
    <n v="0"/>
    <n v="0"/>
    <s v="Potential Low Risk"/>
    <n v="0"/>
    <n v="0"/>
    <s v="Yes"/>
    <n v="0"/>
    <s v="No"/>
    <s v="Without Environmental Issues"/>
    <s v="No"/>
    <s v="None"/>
    <s v="1638 OCEAN FOREST DR"/>
    <s v="Fernandina Beach"/>
    <s v="Florida"/>
    <n v="32034"/>
    <s v="1638 OCEAN FOREST DR FERNANDINA BEACH FL 32034"/>
    <s v="L"/>
    <s v="Pass"/>
    <s v="No"/>
    <s v="FV&lt;$10K"/>
    <s v="N/A"/>
    <s v="No, &lt; $20K Lien"/>
    <s v="No, Lien &lt; $20K"/>
    <s v="N/A"/>
    <s v="No"/>
    <s v="No"/>
    <n v="0"/>
    <s v="No"/>
    <n v="334513"/>
    <n v="1"/>
    <n v="334513"/>
    <m/>
    <n v="0"/>
    <n v="0"/>
    <s v=""/>
    <e v="#N/A"/>
    <n v="334513"/>
    <s v="No"/>
    <s v="S"/>
    <s v="No"/>
    <s v="Yes"/>
    <n v="0.67"/>
    <n v="224123.71000000002"/>
    <n v="19784.12"/>
    <n v="204339.59000000003"/>
    <n v="5.9143052736365997E-2"/>
    <m/>
    <s v="No"/>
    <m/>
    <m/>
    <m/>
    <x v="0"/>
    <n v="2268"/>
    <n v="4946.03"/>
    <s v="Ok"/>
    <n v="0"/>
    <n v="0"/>
  </r>
  <r>
    <n v="2269"/>
    <s v="Nassau"/>
    <s v="00-00-30-0510-0004-0000"/>
    <n v="1026.46"/>
    <n v="2017"/>
    <e v="#N/A"/>
    <e v="#N/A"/>
    <e v="#N/A"/>
    <e v="#N/A"/>
    <e v="#N/A"/>
    <e v="#N/A"/>
    <e v="#N/A"/>
    <e v="#N/A"/>
    <e v="#N/A"/>
    <e v="#N/A"/>
    <e v="#N/A"/>
    <e v="#N/A"/>
    <n v="1"/>
    <s v="SINGLE FAMILY"/>
    <e v="#N/A"/>
    <e v="#N/A"/>
    <n v="2017"/>
    <n v="126618"/>
    <e v="#N/A"/>
    <e v="#N/A"/>
    <e v="#N/A"/>
    <n v="0"/>
    <s v="No"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126618"/>
    <n v="1"/>
    <n v="126618"/>
    <m/>
    <e v="#N/A"/>
    <e v="#N/A"/>
    <s v=""/>
    <e v="#N/A"/>
    <n v="126618"/>
    <s v="No"/>
    <s v="S"/>
    <s v="No"/>
    <s v="Yes"/>
    <n v="0.67"/>
    <n v="84834.060000000012"/>
    <e v="#N/A"/>
    <e v="#N/A"/>
    <e v="#N/A"/>
    <m/>
    <e v="#N/A"/>
    <m/>
    <m/>
    <m/>
    <x v="5"/>
    <n v="2269"/>
    <n v="1026.46"/>
    <e v="#N/A"/>
    <e v="#N/A"/>
    <e v="#N/A"/>
  </r>
  <r>
    <n v="2270"/>
    <s v="Nassau"/>
    <s v="00-00-30-0513-0029-0000"/>
    <n v="1197.1400000000001"/>
    <n v="2017"/>
    <n v="1197.1400000000001"/>
    <n v="1197.1400000000001"/>
    <n v="0"/>
    <m/>
    <s v="FERNANDINA BEACH"/>
    <s v="Florida"/>
    <n v="32034"/>
    <s v="PLANTATION OAKS LN"/>
    <s v="FERNANDINA BEACH FL 32034"/>
    <n v="-81.454293312257093"/>
    <n v="30.589323167551701"/>
    <s v="THOMSON MARK S"/>
    <n v="0"/>
    <s v="VACANT RESIDENTIAL"/>
    <n v="8001"/>
    <s v="Residential-Vacant Land"/>
    <n v="2017"/>
    <n v="70000"/>
    <n v="2017"/>
    <n v="70000"/>
    <n v="1077.3399999999999"/>
    <n v="0.89992816211971849"/>
    <s v="No"/>
    <m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PLANTATION OAKS LN"/>
    <s v="Fernandina Beach"/>
    <s v="Florida"/>
    <n v="32034"/>
    <s v="PLANTATION OAKS LN FERNANDINA BEACH FL 32034"/>
    <s v=""/>
    <s v="Pass"/>
    <s v="No"/>
    <s v="FV&lt;$10K"/>
    <s v="N/A"/>
    <s v="No, &lt; $20K Lien"/>
    <s v="No, Lien &lt; $20K"/>
    <s v="N/A"/>
    <s v="No"/>
    <s v="No"/>
    <n v="1"/>
    <s v="No"/>
    <n v="70000"/>
    <n v="1"/>
    <n v="70000"/>
    <m/>
    <n v="0"/>
    <n v="0"/>
    <s v=""/>
    <e v="#N/A"/>
    <n v="70000"/>
    <s v="No"/>
    <s v="V"/>
    <s v="Yes"/>
    <s v="No"/>
    <n v="0"/>
    <n v="0"/>
    <n v="5985.7000000000007"/>
    <n v="-5985.7000000000007"/>
    <n v="8.5510000000000017E-2"/>
    <m/>
    <s v="No"/>
    <m/>
    <m/>
    <m/>
    <x v="1"/>
    <n v="2270"/>
    <n v="1197.1400000000001"/>
    <s v="Ok"/>
    <n v="0"/>
    <n v="0"/>
  </r>
  <r>
    <n v="2271"/>
    <s v="Nassau"/>
    <s v="00-00-30-0540-0006-0000"/>
    <n v="1904.37"/>
    <n v="2017"/>
    <n v="1904.37"/>
    <n v="1904.37"/>
    <n v="0"/>
    <n v="2040"/>
    <s v="FERNANDINA BEACH"/>
    <s v="Florida"/>
    <n v="32034"/>
    <s v="2040 RAYON RD"/>
    <s v="FERNANDINA BEACH FL 32034"/>
    <n v="-81.459817974221707"/>
    <n v="30.6378776196205"/>
    <s v="BARNARD CODY A"/>
    <n v="1"/>
    <s v="SINGLE FAMILY"/>
    <n v="1001"/>
    <s v="Single Family Residential"/>
    <n v="2017"/>
    <n v="112490"/>
    <n v="2017"/>
    <n v="112490"/>
    <n v="1731.27"/>
    <n v="0.90910379810646047"/>
    <m/>
    <m/>
    <m/>
    <s v="No"/>
    <m/>
    <s v="No"/>
    <m/>
    <s v="I"/>
    <s v="I"/>
    <n v="0"/>
    <n v="0"/>
    <n v="0"/>
    <n v="0"/>
    <n v="0"/>
    <s v="No"/>
    <s v="No"/>
    <s v="No"/>
    <n v="0"/>
    <n v="0"/>
    <n v="0"/>
    <n v="0"/>
    <n v="0"/>
    <n v="1"/>
    <s v="Potential High Risk"/>
    <n v="0"/>
    <n v="0"/>
    <s v="No"/>
    <s v="No"/>
    <s v="No"/>
    <s v="Without Environmental Issues"/>
    <s v="No"/>
    <s v="None"/>
    <s v="2040 RAYON RD"/>
    <s v="Fernandina Beach"/>
    <s v="Florida"/>
    <n v="32034"/>
    <s v="2040 RAYON RD FERNANDINA BEACH FL 32034"/>
    <s v=""/>
    <s v="Pass"/>
    <s v="No"/>
    <s v="FV&lt;$10K"/>
    <s v="N/A"/>
    <s v="No, &lt; $20K Lien"/>
    <s v="No, Lien &lt; $20K"/>
    <s v="N/A"/>
    <s v="No"/>
    <s v="No"/>
    <n v="0"/>
    <s v="No"/>
    <n v="112490"/>
    <n v="1"/>
    <n v="112490"/>
    <m/>
    <n v="0"/>
    <n v="0"/>
    <s v=""/>
    <e v="#N/A"/>
    <n v="112490"/>
    <s v="No"/>
    <s v="S"/>
    <s v="No"/>
    <s v="No"/>
    <n v="0.35"/>
    <n v="39371.5"/>
    <n v="7617.48"/>
    <n v="31754.02"/>
    <n v="6.7716952618010487E-2"/>
    <m/>
    <s v="No"/>
    <m/>
    <m/>
    <m/>
    <x v="0"/>
    <n v="2271"/>
    <n v="1904.37"/>
    <s v="Ok"/>
    <n v="0"/>
    <n v="0"/>
  </r>
  <r>
    <n v="2272"/>
    <s v="Nassau"/>
    <s v="00-00-30-056O-0021-0000"/>
    <n v="1598.99"/>
    <n v="2017"/>
    <n v="1598.99"/>
    <n v="1598.99"/>
    <n v="0"/>
    <m/>
    <s v="FERNANDINA BEACH"/>
    <s v="Florida"/>
    <n v="32034"/>
    <s v="ROWAN OAK"/>
    <s v="FERNANDINA BEACH FL 32034"/>
    <n v="-81.469959855642898"/>
    <n v="30.621295415462001"/>
    <s v="ROWE KENNETH E"/>
    <n v="0"/>
    <s v="VACANT RESIDENTIAL"/>
    <n v="8001"/>
    <s v="Residential-Vacant Land"/>
    <n v="2017"/>
    <n v="93500"/>
    <n v="2017"/>
    <n v="95000"/>
    <n v="1448.9"/>
    <n v="0.90613449740148477"/>
    <s v="No"/>
    <m/>
    <m/>
    <s v="No"/>
    <m/>
    <m/>
    <s v="No"/>
    <s v="I"/>
    <s v="I"/>
    <s v="I"/>
    <s v="I"/>
    <n v="0"/>
    <n v="0"/>
    <n v="0"/>
    <s v="No"/>
    <s v="No"/>
    <s v="No"/>
    <n v="0"/>
    <n v="0"/>
    <n v="0"/>
    <n v="0"/>
    <n v="0"/>
    <n v="1"/>
    <s v="Potential High Risk"/>
    <n v="0"/>
    <n v="0"/>
    <s v="No"/>
    <s v="No"/>
    <s v="No"/>
    <s v="Without Environmental Issues"/>
    <s v="No"/>
    <s v="None"/>
    <s v="ROWAN OAK"/>
    <s v="Fernandina Beach"/>
    <s v="Florida"/>
    <n v="32034"/>
    <s v="ROWAN OAK FERNANDINA BEACH FL 32034"/>
    <s v=""/>
    <s v="Pass"/>
    <s v="No"/>
    <s v="FV&lt;$10K"/>
    <s v="N/A"/>
    <s v="No, &lt; $20K Lien"/>
    <s v="No, Lien &lt; $20K"/>
    <s v="N/A"/>
    <s v="No"/>
    <s v="No"/>
    <n v="0"/>
    <s v="No"/>
    <n v="93500"/>
    <n v="1"/>
    <n v="93500"/>
    <m/>
    <n v="0"/>
    <n v="0"/>
    <s v=""/>
    <e v="#N/A"/>
    <n v="93500"/>
    <s v="No"/>
    <s v="V"/>
    <s v="Yes"/>
    <s v="No"/>
    <n v="0"/>
    <n v="0"/>
    <n v="6395.96"/>
    <n v="-6395.96"/>
    <n v="6.8405989304812828E-2"/>
    <m/>
    <s v="No"/>
    <m/>
    <m/>
    <m/>
    <x v="1"/>
    <n v="2272"/>
    <n v="1598.99"/>
    <s v="Ok"/>
    <n v="0"/>
    <n v="0"/>
  </r>
  <r>
    <n v="2273"/>
    <s v="Nassau"/>
    <s v="00-00-30-056O-0022-0000"/>
    <n v="6833.31"/>
    <n v="2017"/>
    <n v="6833.31"/>
    <n v="6833.31"/>
    <n v="0"/>
    <n v="195"/>
    <s v="FERNANDINA BEACH"/>
    <s v="Florida"/>
    <n v="32034"/>
    <s v="195 ROWAN OAK PL"/>
    <s v="FERNANDINA BEACH FL 32034"/>
    <n v="-81.469426640741403"/>
    <n v="30.621285698813399"/>
    <s v="BRYAN TRESSA"/>
    <n v="1"/>
    <s v="SINGLE FAMILY"/>
    <n v="1001"/>
    <s v="Single Family Residential"/>
    <n v="2017"/>
    <n v="405484"/>
    <n v="2017"/>
    <n v="412793"/>
    <n v="6288.78"/>
    <n v="0.92031241082286608"/>
    <m/>
    <m/>
    <m/>
    <m/>
    <m/>
    <m/>
    <m/>
    <n v="0"/>
    <n v="0"/>
    <n v="0"/>
    <n v="0"/>
    <n v="0"/>
    <n v="0"/>
    <n v="0"/>
    <s v="No"/>
    <s v="No"/>
    <s v="No"/>
    <n v="0"/>
    <n v="0"/>
    <n v="344000"/>
    <s v="NEW CONVENTIONAL"/>
    <n v="0"/>
    <n v="1"/>
    <s v="Potential High Risk"/>
    <n v="0"/>
    <n v="0"/>
    <s v="No"/>
    <n v="0"/>
    <s v="No"/>
    <s v="Without Environmental Issues"/>
    <s v="No"/>
    <s v="None"/>
    <s v="195 ROWAN OAK PL"/>
    <s v="Fernandina Beach"/>
    <s v="Florida"/>
    <n v="32034"/>
    <s v="195 ROWAN OAK PL FERNANDINA BEACH FL 32034"/>
    <s v="L"/>
    <s v="Pass"/>
    <s v="No"/>
    <s v="FV&lt;$10K"/>
    <s v="N/A"/>
    <s v="No, &lt; $20K Lien"/>
    <s v="No, Lien &lt; $20K"/>
    <s v="N/A"/>
    <s v="No"/>
    <s v="No"/>
    <n v="0"/>
    <s v="No"/>
    <n v="405484"/>
    <n v="1"/>
    <n v="405484"/>
    <m/>
    <n v="0"/>
    <n v="0"/>
    <s v=""/>
    <e v="#N/A"/>
    <n v="405484"/>
    <s v="No"/>
    <s v="S"/>
    <s v="No"/>
    <s v="No"/>
    <n v="0.35"/>
    <n v="141919.4"/>
    <n v="27333.24"/>
    <n v="114586.15999999999"/>
    <n v="6.7408923656667091E-2"/>
    <m/>
    <s v="No"/>
    <m/>
    <m/>
    <m/>
    <x v="0"/>
    <n v="2273"/>
    <n v="6833.31"/>
    <s v="Ok"/>
    <n v="0"/>
    <n v="0"/>
  </r>
  <r>
    <n v="2274"/>
    <s v="Nassau"/>
    <s v="00-00-30-0600-0001-0220"/>
    <n v="3647.22"/>
    <n v="2017"/>
    <n v="3647.22"/>
    <n v="3647.22"/>
    <n v="0"/>
    <n v="2195"/>
    <s v="FERNANDINA BEACH"/>
    <s v="Florida"/>
    <n v="32034"/>
    <s v="2195 SADLER RD"/>
    <s v="FERNANDINA BEACH FL 32034"/>
    <n v="-81.444740931407196"/>
    <n v="30.640576897540999"/>
    <s v="DRURY LINDA DARLENE"/>
    <n v="1"/>
    <s v="SINGLE FAMILY"/>
    <n v="1001"/>
    <s v="Single Family Residential"/>
    <n v="2017"/>
    <n v="217199"/>
    <n v="2017"/>
    <n v="217199"/>
    <n v="3342.79"/>
    <n v="0.91653094685815506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2195 SADLER RD"/>
    <s v="Fernandina Beach"/>
    <s v="Florida"/>
    <n v="32034"/>
    <s v="2195 SADLER RD FERNANDINA BEACH FL 32034"/>
    <s v=""/>
    <s v="Pass"/>
    <s v="No"/>
    <s v="FV&lt;$10K"/>
    <s v="N/A"/>
    <s v="No, &lt; $20K Lien"/>
    <s v="No, Lien &lt; $20K"/>
    <s v="N/A"/>
    <s v="No"/>
    <s v="No"/>
    <n v="0"/>
    <s v="No"/>
    <n v="217199"/>
    <n v="1"/>
    <n v="217199"/>
    <m/>
    <n v="0"/>
    <n v="0"/>
    <s v=""/>
    <e v="#N/A"/>
    <n v="217199"/>
    <s v="No"/>
    <s v="S"/>
    <s v="No"/>
    <s v="No"/>
    <n v="0.35"/>
    <n v="76019.649999999994"/>
    <n v="14588.88"/>
    <n v="61430.77"/>
    <n v="6.7168265047260797E-2"/>
    <m/>
    <s v="No"/>
    <m/>
    <m/>
    <m/>
    <x v="0"/>
    <n v="2274"/>
    <n v="3647.22"/>
    <s v="Ok"/>
    <n v="0"/>
    <n v="0"/>
  </r>
  <r>
    <n v="2275"/>
    <s v="Nassau"/>
    <s v="00-00-30-0600-0002-0020"/>
    <n v="11190.29"/>
    <n v="2017"/>
    <n v="11190.29"/>
    <n v="11190.29"/>
    <n v="0"/>
    <n v="2728"/>
    <s v="FERNANDINA BEACH"/>
    <s v="Florida"/>
    <n v="32034"/>
    <s v="2728 SADLER RD"/>
    <s v="FERNANDINA BEACH FL 32034"/>
    <n v="-81.438814245715307"/>
    <n v="30.638217062971801"/>
    <s v="SPENCER-BELL PROPERTIES LLC"/>
    <n v="21"/>
    <s v="RESTAURANTS, CAFETERIAS"/>
    <n v="2012"/>
    <s v="Restaurant"/>
    <n v="2017"/>
    <n v="517665"/>
    <n v="2017"/>
    <n v="517665"/>
    <n v="10317.42"/>
    <n v="0.92199755323588573"/>
    <m/>
    <s v="No"/>
    <m/>
    <m/>
    <m/>
    <m/>
    <m/>
    <s v="I"/>
    <s v="I"/>
    <n v="0"/>
    <n v="0"/>
    <n v="0"/>
    <n v="0"/>
    <n v="0"/>
    <s v="No"/>
    <s v="No"/>
    <s v="No"/>
    <n v="0"/>
    <n v="0"/>
    <n v="563167"/>
    <s v="COMMERCIAL"/>
    <n v="0"/>
    <n v="1"/>
    <s v="Potential Medium Risk"/>
    <s v="High"/>
    <n v="0"/>
    <s v="No"/>
    <s v="No"/>
    <s v="No"/>
    <s v="Without Environmental Issues"/>
    <s v="No"/>
    <s v="None"/>
    <s v="2728 SADLER RD"/>
    <s v="Fernandina Beach"/>
    <s v="Florida"/>
    <n v="32034"/>
    <s v="2728 SADLER RD FERNANDINA BEACH FL 32034"/>
    <s v="L"/>
    <s v="Pass"/>
    <s v="No"/>
    <s v="Pass"/>
    <s v="N/A"/>
    <s v="No, &lt; $20K Lien"/>
    <s v="No, Lien &lt; $20K"/>
    <s v="N/A"/>
    <s v="No"/>
    <s v="No"/>
    <n v="0"/>
    <s v="No"/>
    <n v="517665"/>
    <n v="1"/>
    <n v="517665"/>
    <m/>
    <n v="0"/>
    <n v="0"/>
    <s v=""/>
    <e v="#N/A"/>
    <n v="517665"/>
    <s v="No"/>
    <s v="C"/>
    <s v="No"/>
    <s v="No"/>
    <n v="0.3"/>
    <n v="155299.5"/>
    <n v="44761.16"/>
    <n v="110538.34"/>
    <n v="8.6467425844899706E-2"/>
    <m/>
    <s v="No"/>
    <m/>
    <m/>
    <m/>
    <x v="0"/>
    <n v="2275"/>
    <n v="11190.29"/>
    <s v="Ok"/>
    <n v="0"/>
    <n v="0"/>
  </r>
  <r>
    <n v="2276"/>
    <s v="Nassau"/>
    <s v="00-00-30-0600-0002-0071"/>
    <n v="608.52"/>
    <n v="2017"/>
    <n v="608.52"/>
    <n v="608.52"/>
    <n v="0"/>
    <m/>
    <s v="FERNANDINA BEACH"/>
    <s v="Florida"/>
    <n v="32034"/>
    <s v="SADLER RD"/>
    <s v="FERNANDINA BEACH FL 32034"/>
    <n v="-81.440550830288402"/>
    <n v="30.637995824171998"/>
    <s v="LANDINGS AMELIA PROPERTY"/>
    <n v="0"/>
    <s v="VACANT RESIDENTIAL"/>
    <n v="8001"/>
    <s v="Residential-Vacant Land"/>
    <n v="2017"/>
    <n v="7321"/>
    <n v="2017"/>
    <n v="66000"/>
    <n v="533.08000000000004"/>
    <n v="0.87602708210083491"/>
    <s v="No"/>
    <m/>
    <s v="No"/>
    <s v="No"/>
    <m/>
    <m/>
    <m/>
    <s v="I"/>
    <s v="I"/>
    <s v="I"/>
    <n v="0"/>
    <n v="0"/>
    <n v="0"/>
    <n v="0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SADLER RD"/>
    <s v="Fernandina Beach"/>
    <s v="Florida"/>
    <n v="32034"/>
    <s v="SADLER RD FERNANDINA BEACH FL 32034"/>
    <s v=""/>
    <s v="Pass"/>
    <s v="No"/>
    <s v="FV&lt;$10K"/>
    <s v="N/A"/>
    <s v="No, &lt; $20K Lien"/>
    <s v="No, Lien &lt; $20K"/>
    <s v="N/A"/>
    <s v="No"/>
    <s v="No"/>
    <n v="1"/>
    <s v="No"/>
    <n v="7321"/>
    <n v="1"/>
    <n v="7321"/>
    <m/>
    <n v="0"/>
    <n v="0"/>
    <s v=""/>
    <e v="#N/A"/>
    <n v="7321"/>
    <s v="No"/>
    <s v="V"/>
    <s v="Yes"/>
    <s v="No"/>
    <n v="0"/>
    <n v="0"/>
    <n v="3042.6"/>
    <n v="-3042.6"/>
    <n v="0.41559896189045209"/>
    <m/>
    <s v="No"/>
    <m/>
    <m/>
    <m/>
    <x v="4"/>
    <n v="2276"/>
    <n v="608.52"/>
    <s v="Ok"/>
    <n v="0"/>
    <n v="0"/>
  </r>
  <r>
    <n v="2277"/>
    <s v="Nassau"/>
    <s v="00-00-30-0610-0001-0000"/>
    <n v="2667.46"/>
    <n v="2017"/>
    <e v="#N/A"/>
    <e v="#N/A"/>
    <e v="#N/A"/>
    <e v="#N/A"/>
    <e v="#N/A"/>
    <e v="#N/A"/>
    <e v="#N/A"/>
    <e v="#N/A"/>
    <e v="#N/A"/>
    <e v="#N/A"/>
    <e v="#N/A"/>
    <e v="#N/A"/>
    <n v="1"/>
    <s v="SINGLE FAMILY"/>
    <e v="#N/A"/>
    <e v="#N/A"/>
    <n v="2017"/>
    <n v="198118"/>
    <e v="#N/A"/>
    <e v="#N/A"/>
    <e v="#N/A"/>
    <n v="0"/>
    <s v="No"/>
    <s v="No"/>
    <m/>
    <m/>
    <s v="No"/>
    <s v="No"/>
    <s v="No"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1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1"/>
    <s v="No"/>
    <n v="198118"/>
    <n v="1"/>
    <n v="198118"/>
    <m/>
    <e v="#N/A"/>
    <e v="#N/A"/>
    <s v=""/>
    <e v="#N/A"/>
    <n v="198118"/>
    <s v="No"/>
    <s v="S"/>
    <s v="No"/>
    <s v="Yes"/>
    <n v="0.67"/>
    <n v="132739.06"/>
    <e v="#N/A"/>
    <e v="#N/A"/>
    <e v="#N/A"/>
    <m/>
    <e v="#N/A"/>
    <m/>
    <m/>
    <m/>
    <x v="5"/>
    <n v="2277"/>
    <n v="2667.46"/>
    <e v="#N/A"/>
    <e v="#N/A"/>
    <e v="#N/A"/>
  </r>
  <r>
    <n v="2278"/>
    <s v="Nassau"/>
    <s v="00-00-30-0640-0025-0000"/>
    <n v="1987.04"/>
    <n v="2017"/>
    <n v="1987.04"/>
    <n v="1987.04"/>
    <n v="0"/>
    <n v="1467"/>
    <s v="FERNANDINA BEACH"/>
    <s v="Florida"/>
    <n v="32034"/>
    <s v="1467 ROBIN HOOD DR"/>
    <s v="FERNANDINA BEACH FL 32034"/>
    <n v="-81.454207647104894"/>
    <n v="30.635538102299801"/>
    <s v="WINGATE JOY MIXON"/>
    <n v="1"/>
    <s v="SINGLE FAMILY"/>
    <n v="1001"/>
    <s v="Single Family Residential"/>
    <n v="2017"/>
    <n v="142457"/>
    <n v="2017"/>
    <n v="142457"/>
    <n v="1807.71"/>
    <n v="0.90975018117400763"/>
    <m/>
    <m/>
    <s v="No"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s v="Minimal"/>
    <n v="0"/>
    <s v="Yes"/>
    <s v="No"/>
    <s v="No"/>
    <s v="Without Environmental Issues"/>
    <s v="No"/>
    <s v="None"/>
    <s v="1467 ROBIN HOOD DR"/>
    <s v="Fernandina Beach"/>
    <s v="Florida"/>
    <n v="32034"/>
    <s v="1467 ROBIN HOOD DR FERNANDINA BEACH FL 32034"/>
    <s v=""/>
    <s v="Pass"/>
    <s v="No"/>
    <s v="FV&lt;$10K"/>
    <s v="N/A"/>
    <s v="No, &lt; $20K Lien"/>
    <s v="No, Lien &lt; $20K"/>
    <s v="N/A"/>
    <s v="No"/>
    <s v="No"/>
    <n v="0"/>
    <s v="No"/>
    <n v="142457"/>
    <n v="1"/>
    <n v="142457"/>
    <m/>
    <n v="0"/>
    <n v="0"/>
    <s v=""/>
    <e v="#N/A"/>
    <n v="142457"/>
    <s v="No"/>
    <s v="S"/>
    <s v="No"/>
    <s v="Yes"/>
    <n v="0.67"/>
    <n v="95446.19"/>
    <n v="7948.16"/>
    <n v="87498.03"/>
    <n v="5.5793397305853698E-2"/>
    <m/>
    <s v="No"/>
    <m/>
    <m/>
    <m/>
    <x v="0"/>
    <n v="2278"/>
    <n v="1987.04"/>
    <s v="Ok"/>
    <n v="0"/>
    <n v="0"/>
  </r>
  <r>
    <n v="2279"/>
    <s v="Nassau"/>
    <s v="00-00-30-065S-0200-0000"/>
    <n v="3441.36"/>
    <n v="2017"/>
    <n v="3441.36"/>
    <n v="3441.36"/>
    <n v="0"/>
    <n v="5211"/>
    <s v="FERNANDINA BEACH"/>
    <s v="Florida"/>
    <n v="32034"/>
    <s v="5211 S FLETCHER AV 200"/>
    <s v="FERNANDINA BEACH FL 32034"/>
    <n v="-81.453896135475503"/>
    <n v="30.595515997842401"/>
    <s v="AMELIA PROPERTIES LLC"/>
    <n v="4"/>
    <s v="CONDOMINIA"/>
    <n v="1004"/>
    <s v="Condominium (Residential)"/>
    <n v="2017"/>
    <n v="204832"/>
    <n v="2017"/>
    <n v="204832"/>
    <n v="3152.44"/>
    <n v="0.91604481948996908"/>
    <m/>
    <m/>
    <m/>
    <m/>
    <m/>
    <m/>
    <m/>
    <n v="0"/>
    <n v="0"/>
    <n v="0"/>
    <n v="0"/>
    <n v="0"/>
    <n v="0"/>
    <n v="0"/>
    <s v="No"/>
    <s v="No"/>
    <s v="No"/>
    <n v="0"/>
    <n v="0"/>
    <n v="760000"/>
    <s v="SELLER TAKE-BACK"/>
    <n v="0"/>
    <n v="0"/>
    <s v="Potential Low Risk"/>
    <n v="0"/>
    <n v="0"/>
    <s v="No"/>
    <n v="0"/>
    <s v="No"/>
    <s v="Without Environmental Issues"/>
    <s v="No"/>
    <s v="None"/>
    <s v="5211 S FLETCHER AV 200"/>
    <s v="Fernandina Beach"/>
    <s v="Florida"/>
    <n v="32034"/>
    <s v="5211 S FLETCHER AV 200 FERNANDINA BEACH FL 32034"/>
    <s v="L"/>
    <s v="Pass"/>
    <s v="No"/>
    <s v="FV&lt;$10K"/>
    <s v="N/A"/>
    <s v="No, &lt; $20K Lien"/>
    <s v="No, Lien &lt; $20K"/>
    <s v="N/A"/>
    <s v="No"/>
    <s v="No"/>
    <n v="0"/>
    <s v="No"/>
    <n v="204832"/>
    <n v="1"/>
    <n v="204832"/>
    <m/>
    <n v="0"/>
    <n v="0"/>
    <s v=""/>
    <e v="#N/A"/>
    <n v="204832"/>
    <s v="No"/>
    <s v="R"/>
    <s v="No"/>
    <s v="No"/>
    <n v="0.35"/>
    <n v="71691.199999999997"/>
    <n v="13765.44"/>
    <n v="57925.759999999995"/>
    <n v="6.7203561943446344E-2"/>
    <m/>
    <s v="No"/>
    <m/>
    <m/>
    <m/>
    <x v="0"/>
    <n v="2279"/>
    <n v="3441.36"/>
    <s v="Ok"/>
    <n v="0"/>
    <n v="0"/>
  </r>
  <r>
    <n v="2280"/>
    <s v="Nassau"/>
    <s v="00-00-30-065S-0201-0000"/>
    <n v="2589.04"/>
    <n v="2017"/>
    <n v="2589.04"/>
    <n v="2589.04"/>
    <n v="0"/>
    <n v="5211"/>
    <s v="FERNANDINA BEACH"/>
    <s v="Florida"/>
    <n v="32034"/>
    <s v="5211 S FLETCHER AV 201"/>
    <s v="FERNANDINA BEACH FL 32034"/>
    <n v="-81.453896135475503"/>
    <n v="30.595515997842401"/>
    <s v="AMELIA PROPERTIES LLC"/>
    <n v="4"/>
    <s v="CONDOMINIA"/>
    <n v="1004"/>
    <s v="Condominium (Residential)"/>
    <n v="2017"/>
    <n v="153624"/>
    <n v="2017"/>
    <n v="153624"/>
    <n v="2364.35"/>
    <n v="0.91321493681055521"/>
    <m/>
    <m/>
    <m/>
    <m/>
    <m/>
    <m/>
    <m/>
    <n v="0"/>
    <n v="0"/>
    <n v="0"/>
    <n v="0"/>
    <n v="0"/>
    <n v="0"/>
    <n v="0"/>
    <s v="No"/>
    <s v="No"/>
    <s v="No"/>
    <n v="0"/>
    <n v="0"/>
    <n v="760000"/>
    <s v="SELLER TAKE-BACK"/>
    <n v="0"/>
    <n v="0"/>
    <s v="Potential Low Risk"/>
    <n v="0"/>
    <n v="0"/>
    <s v="No"/>
    <n v="0"/>
    <s v="No"/>
    <s v="Without Environmental Issues"/>
    <s v="No"/>
    <s v="None"/>
    <s v="5211 S FLETCHER AV 201"/>
    <s v="Fernandina Beach"/>
    <s v="Florida"/>
    <n v="32034"/>
    <s v="5211 S FLETCHER AV 201 FERNANDINA BEACH FL 32034"/>
    <s v="L"/>
    <s v="Pass"/>
    <s v="No"/>
    <s v="FV&lt;$10K"/>
    <s v="N/A"/>
    <s v="No, &lt; $20K Lien"/>
    <s v="No, Lien &lt; $20K"/>
    <s v="N/A"/>
    <s v="No"/>
    <s v="No"/>
    <n v="0"/>
    <s v="No"/>
    <n v="153624"/>
    <n v="1"/>
    <n v="153624"/>
    <m/>
    <n v="0"/>
    <n v="0"/>
    <s v=""/>
    <e v="#N/A"/>
    <n v="153624"/>
    <s v="No"/>
    <s v="R"/>
    <s v="No"/>
    <s v="No"/>
    <n v="0.35"/>
    <n v="53768.399999999994"/>
    <n v="10356.16"/>
    <n v="43412.239999999991"/>
    <n v="6.7412383481747648E-2"/>
    <m/>
    <s v="No"/>
    <m/>
    <m/>
    <m/>
    <x v="0"/>
    <n v="2280"/>
    <n v="2589.04"/>
    <s v="Ok"/>
    <n v="0"/>
    <n v="0"/>
  </r>
  <r>
    <n v="2281"/>
    <s v="Nassau"/>
    <s v="00-00-30-065S-0202-0000"/>
    <n v="2495.4299999999998"/>
    <n v="2017"/>
    <n v="2495.4299999999998"/>
    <n v="2495.4299999999998"/>
    <n v="0"/>
    <n v="5211"/>
    <s v="FERNANDINA BEACH"/>
    <s v="Florida"/>
    <n v="32034"/>
    <s v="5211 S FLETCHER AV 202"/>
    <s v="FERNANDINA BEACH FL 32034"/>
    <n v="-81.453896135475503"/>
    <n v="30.595515997842401"/>
    <s v="AMELIA PROPERTIES LLC"/>
    <n v="4"/>
    <s v="CONDOMINIA"/>
    <n v="1004"/>
    <s v="Condominium (Residential)"/>
    <n v="2017"/>
    <n v="148000"/>
    <n v="2017"/>
    <n v="148000"/>
    <n v="2277.79"/>
    <n v="0.91278457019431525"/>
    <m/>
    <m/>
    <m/>
    <m/>
    <m/>
    <m/>
    <m/>
    <n v="0"/>
    <n v="0"/>
    <n v="0"/>
    <n v="0"/>
    <n v="0"/>
    <n v="0"/>
    <n v="0"/>
    <s v="No"/>
    <s v="No"/>
    <s v="No"/>
    <n v="0"/>
    <n v="0"/>
    <n v="760000"/>
    <s v="SELLER TAKE-BACK"/>
    <n v="0"/>
    <n v="0"/>
    <s v="Potential Low Risk"/>
    <n v="0"/>
    <n v="0"/>
    <s v="No"/>
    <n v="0"/>
    <s v="No"/>
    <s v="Without Environmental Issues"/>
    <s v="No"/>
    <s v="None"/>
    <s v="5211 S FLETCHER AV 202"/>
    <s v="Fernandina Beach"/>
    <s v="Florida"/>
    <n v="32034"/>
    <s v="5211 S FLETCHER AV 202 FERNANDINA BEACH FL 32034"/>
    <s v="L"/>
    <s v="Pass"/>
    <s v="No"/>
    <s v="FV&lt;$10K"/>
    <s v="N/A"/>
    <s v="No, &lt; $20K Lien"/>
    <s v="No, Lien &lt; $20K"/>
    <s v="N/A"/>
    <s v="No"/>
    <s v="No"/>
    <n v="0"/>
    <s v="No"/>
    <n v="148000"/>
    <n v="1"/>
    <n v="148000"/>
    <m/>
    <n v="0"/>
    <n v="0"/>
    <s v=""/>
    <e v="#N/A"/>
    <n v="148000"/>
    <s v="No"/>
    <s v="R"/>
    <s v="No"/>
    <s v="No"/>
    <n v="0.35"/>
    <n v="51800"/>
    <n v="9981.7199999999993"/>
    <n v="41818.28"/>
    <n v="6.7444054054054056E-2"/>
    <m/>
    <s v="No"/>
    <m/>
    <m/>
    <m/>
    <x v="0"/>
    <n v="2281"/>
    <n v="2495.4299999999998"/>
    <s v="Ok"/>
    <n v="0"/>
    <n v="0"/>
  </r>
  <r>
    <n v="2282"/>
    <s v="Nassau"/>
    <s v="00-00-30-065S-0203-0000"/>
    <n v="2803.36"/>
    <n v="2017"/>
    <n v="2803.36"/>
    <n v="2803.36"/>
    <n v="0"/>
    <n v="5211"/>
    <s v="FERNANDINA BEACH"/>
    <s v="Florida"/>
    <n v="32034"/>
    <s v="5211 S FLETCHER AV 203"/>
    <s v="FERNANDINA BEACH FL 32034"/>
    <n v="-81.453896135475503"/>
    <n v="30.595515997842401"/>
    <s v="AMELIA PROPERTIES LLC"/>
    <n v="4"/>
    <s v="CONDOMINIA"/>
    <n v="1004"/>
    <s v="Condominium (Residential)"/>
    <n v="2017"/>
    <n v="166500"/>
    <n v="2017"/>
    <n v="166500"/>
    <n v="2562.5100000000002"/>
    <n v="0.91408524056846074"/>
    <m/>
    <m/>
    <m/>
    <m/>
    <m/>
    <m/>
    <m/>
    <n v="0"/>
    <n v="0"/>
    <n v="0"/>
    <n v="0"/>
    <n v="0"/>
    <n v="0"/>
    <n v="0"/>
    <s v="No"/>
    <s v="No"/>
    <s v="No"/>
    <n v="0"/>
    <n v="0"/>
    <n v="760000"/>
    <s v="SELLER TAKE-BACK"/>
    <n v="0"/>
    <n v="0"/>
    <s v="Potential Low Risk"/>
    <n v="0"/>
    <n v="0"/>
    <s v="No"/>
    <n v="0"/>
    <s v="No"/>
    <s v="Without Environmental Issues"/>
    <s v="No"/>
    <s v="None"/>
    <s v="5211 S FLETCHER AV 203"/>
    <s v="Fernandina Beach"/>
    <s v="Florida"/>
    <n v="32034"/>
    <s v="5211 S FLETCHER AV 203 FERNANDINA BEACH FL 32034"/>
    <s v="L"/>
    <s v="Pass"/>
    <s v="No"/>
    <s v="FV&lt;$10K"/>
    <s v="N/A"/>
    <s v="No, &lt; $20K Lien"/>
    <s v="No, Lien &lt; $20K"/>
    <s v="N/A"/>
    <s v="No"/>
    <s v="No"/>
    <n v="0"/>
    <s v="No"/>
    <n v="166500"/>
    <n v="1"/>
    <n v="166500"/>
    <m/>
    <n v="0"/>
    <n v="0"/>
    <s v=""/>
    <e v="#N/A"/>
    <n v="166500"/>
    <s v="No"/>
    <s v="R"/>
    <s v="No"/>
    <s v="No"/>
    <n v="0.35"/>
    <n v="58274.999999999993"/>
    <n v="11213.44"/>
    <n v="47061.55999999999"/>
    <n v="6.7347987987987995E-2"/>
    <m/>
    <s v="No"/>
    <m/>
    <m/>
    <m/>
    <x v="0"/>
    <n v="2282"/>
    <n v="2803.36"/>
    <s v="Ok"/>
    <n v="0"/>
    <n v="0"/>
  </r>
  <r>
    <n v="2283"/>
    <s v="Nassau"/>
    <s v="00-00-30-0740-0060-0020"/>
    <n v="712.96"/>
    <n v="2017"/>
    <n v="712.96"/>
    <n v="712.96"/>
    <n v="0"/>
    <n v="2633"/>
    <s v="FERNANDINA BEACH"/>
    <s v="Florida"/>
    <n v="32034"/>
    <s v="2633 AMELIA RD"/>
    <s v="FERNANDINA BEACH FL 32034"/>
    <n v="-81.460046229177195"/>
    <n v="30.631094398071902"/>
    <s v="PAGE JOHN E"/>
    <n v="1"/>
    <s v="SINGLE FAMILY"/>
    <n v="1001"/>
    <s v="Single Family Residential"/>
    <n v="2017"/>
    <n v="80194"/>
    <n v="2017"/>
    <n v="135207"/>
    <n v="629.64"/>
    <n v="0.88313509874326745"/>
    <s v="No"/>
    <s v="No"/>
    <m/>
    <m/>
    <m/>
    <m/>
    <m/>
    <s v="I"/>
    <s v="I"/>
    <s v="I"/>
    <s v="I"/>
    <n v="0"/>
    <n v="0"/>
    <n v="0"/>
    <s v="No"/>
    <s v="No"/>
    <s v="No"/>
    <n v="0"/>
    <n v="0"/>
    <n v="0"/>
    <n v="0"/>
    <n v="0"/>
    <n v="0"/>
    <s v="Potential Low Risk"/>
    <s v="Minimal"/>
    <n v="1"/>
    <s v="Yes"/>
    <s v="No"/>
    <s v="No"/>
    <s v="Without Environmental Issues"/>
    <s v="No"/>
    <s v="None"/>
    <s v="2633 AMELIA RD"/>
    <s v="Fernandina Beach"/>
    <s v="Florida"/>
    <n v="32034"/>
    <s v="2633 AMELIA RD FERNANDINA BEACH FL 32034"/>
    <s v=""/>
    <s v="Pass"/>
    <s v="No"/>
    <s v="FV&lt;$10K"/>
    <s v="N/A"/>
    <s v="No, &lt; $20K Lien"/>
    <s v="No, Lien &lt; $20K"/>
    <s v="N/A"/>
    <s v="No"/>
    <s v="No"/>
    <n v="1"/>
    <s v="No"/>
    <n v="80194"/>
    <n v="1"/>
    <n v="80194"/>
    <m/>
    <n v="0"/>
    <n v="0"/>
    <s v=""/>
    <e v="#N/A"/>
    <n v="80194"/>
    <s v="No"/>
    <s v="S"/>
    <s v="No"/>
    <s v="Yes"/>
    <n v="0.67"/>
    <n v="53729.98"/>
    <n v="3564.8"/>
    <n v="50165.18"/>
    <n v="4.4452203406738659E-2"/>
    <m/>
    <s v="No"/>
    <m/>
    <m/>
    <m/>
    <x v="0"/>
    <n v="2283"/>
    <n v="712.96"/>
    <s v="Ok"/>
    <n v="0"/>
    <n v="0"/>
  </r>
  <r>
    <n v="2284"/>
    <s v="Nassau"/>
    <s v="00-00-30-0741-0093-0000"/>
    <n v="1613.25"/>
    <n v="2017"/>
    <n v="1613.25"/>
    <n v="1613.25"/>
    <n v="0"/>
    <n v="96171"/>
    <s v="FERNANDINA"/>
    <s v="Florida"/>
    <n v="32034"/>
    <s v="96171 OCEAN BREEZE DR"/>
    <s v="FERNANDINA FL 32034"/>
    <n v="-81.450700800757403"/>
    <n v="30.627376472414898"/>
    <s v="ADVANTAGE HOME BUILDERS INC"/>
    <n v="0"/>
    <s v="VACANT RESIDENTIAL"/>
    <n v="8001"/>
    <s v="Residential-Vacant Land"/>
    <n v="2017"/>
    <n v="95000"/>
    <n v="2017"/>
    <n v="95000"/>
    <n v="1462.09"/>
    <n v="0.9063009452967612"/>
    <s v="No"/>
    <s v="No"/>
    <m/>
    <m/>
    <m/>
    <m/>
    <m/>
    <s v="I"/>
    <s v="I"/>
    <s v="I"/>
    <s v="I"/>
    <n v="0"/>
    <n v="0"/>
    <n v="0"/>
    <s v="No"/>
    <s v="No"/>
    <s v="No"/>
    <n v="0"/>
    <n v="0"/>
    <n v="0"/>
    <n v="0"/>
    <n v="0"/>
    <n v="1"/>
    <s v="Potential Medium Risk"/>
    <s v="Minimal"/>
    <n v="1"/>
    <s v="No"/>
    <s v="No"/>
    <s v="No"/>
    <s v="Without Environmental Issues"/>
    <s v="No"/>
    <s v="None"/>
    <s v="96171 OCEAN BREEZE DR"/>
    <s v="Fernandina"/>
    <s v="Florida"/>
    <n v="32034"/>
    <s v="96171 OCEAN BREEZE DR FERNANDINA FL 32034"/>
    <s v=""/>
    <s v="Pass"/>
    <s v="No"/>
    <s v="FV&lt;$10K"/>
    <s v="N/A"/>
    <s v="No, &lt; $20K Lien"/>
    <s v="No, Lien &lt; $20K"/>
    <s v="N/A"/>
    <s v="No"/>
    <s v="No"/>
    <n v="1"/>
    <s v="No"/>
    <n v="95000"/>
    <n v="1"/>
    <n v="95000"/>
    <m/>
    <n v="0"/>
    <n v="0"/>
    <s v=""/>
    <e v="#N/A"/>
    <n v="95000"/>
    <s v="No"/>
    <s v="V"/>
    <s v="Yes"/>
    <s v="No"/>
    <n v="0"/>
    <n v="0"/>
    <n v="8066.25"/>
    <n v="-8066.25"/>
    <n v="8.4907894736842099E-2"/>
    <m/>
    <s v="No"/>
    <m/>
    <m/>
    <m/>
    <x v="1"/>
    <n v="2284"/>
    <n v="1613.25"/>
    <s v="Ok"/>
    <n v="0"/>
    <n v="0"/>
  </r>
  <r>
    <n v="2285"/>
    <s v="Nassau"/>
    <s v="00-00-30-0741-0101-0000"/>
    <n v="1613.25"/>
    <n v="2017"/>
    <n v="1613.25"/>
    <n v="1613.25"/>
    <n v="0"/>
    <n v="96119"/>
    <s v="FERNANDINA"/>
    <s v="Florida"/>
    <n v="32034"/>
    <s v="96119 OCEAN BREEZE DR"/>
    <s v="FERNANDINA FL 32034"/>
    <n v="-81.451189482815906"/>
    <n v="30.628942963116"/>
    <s v="ADVANTAGE HOME BUILDERS INC"/>
    <n v="0"/>
    <s v="VACANT RESIDENTIAL"/>
    <n v="8001"/>
    <s v="Residential-Vacant Land"/>
    <n v="2017"/>
    <n v="95000"/>
    <n v="2017"/>
    <n v="95000"/>
    <n v="1462.09"/>
    <n v="0.9063009452967612"/>
    <s v="No"/>
    <s v="No"/>
    <m/>
    <m/>
    <m/>
    <m/>
    <m/>
    <s v="I"/>
    <s v="I"/>
    <s v="I"/>
    <s v="I"/>
    <n v="0"/>
    <n v="0"/>
    <n v="0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96119 OCEAN BREEZE DR"/>
    <s v="Fernandina"/>
    <s v="Florida"/>
    <n v="32034"/>
    <s v="96119 OCEAN BREEZE DR FERNANDINA FL 32034"/>
    <s v=""/>
    <s v="Pass"/>
    <s v="No"/>
    <s v="FV&lt;$10K"/>
    <s v="N/A"/>
    <s v="No, &lt; $20K Lien"/>
    <s v="No, Lien &lt; $20K"/>
    <s v="N/A"/>
    <s v="No"/>
    <s v="No"/>
    <n v="1"/>
    <s v="No"/>
    <n v="95000"/>
    <n v="1"/>
    <n v="95000"/>
    <m/>
    <n v="0"/>
    <n v="0"/>
    <s v=""/>
    <e v="#N/A"/>
    <n v="95000"/>
    <s v="No"/>
    <s v="V"/>
    <s v="Yes"/>
    <s v="No"/>
    <n v="0"/>
    <n v="0"/>
    <n v="8066.25"/>
    <n v="-8066.25"/>
    <n v="8.4907894736842099E-2"/>
    <m/>
    <s v="No"/>
    <m/>
    <m/>
    <m/>
    <x v="1"/>
    <n v="2285"/>
    <n v="1613.25"/>
    <s v="Ok"/>
    <n v="0"/>
    <n v="0"/>
  </r>
  <r>
    <n v="2286"/>
    <s v="Nassau"/>
    <s v="00-00-30-0760-0004-0170"/>
    <n v="8520.7999999999993"/>
    <n v="2017"/>
    <n v="8520.7999999999993"/>
    <n v="8520.7999999999993"/>
    <n v="0"/>
    <m/>
    <s v="FERNANDINA BEACH"/>
    <s v="Florida"/>
    <n v="32034"/>
    <s v="MANUCY RD"/>
    <s v="FERNANDINA BEACH FL 32034"/>
    <n v="-81.461149202310807"/>
    <n v="30.585450552647899"/>
    <s v="ECHARD BRIAN D"/>
    <n v="0"/>
    <s v="VACANT RESIDENTIAL"/>
    <n v="8001"/>
    <s v="Residential-Vacant Land"/>
    <n v="2017"/>
    <n v="510000"/>
    <n v="2017"/>
    <n v="510000"/>
    <n v="7849.1"/>
    <n v="0.92116937376772146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s v="Minimal"/>
    <n v="0"/>
    <s v="No"/>
    <n v="0"/>
    <s v="No"/>
    <s v="Without Environmental Issues"/>
    <s v="No"/>
    <s v="None"/>
    <s v="MANUCY RD"/>
    <s v="Fernandina Beach"/>
    <s v="Florida"/>
    <n v="32034"/>
    <s v="MANUCY RD FERNANDINA BEACH FL 32034"/>
    <s v=""/>
    <s v="Pass"/>
    <s v="No"/>
    <s v="FV&lt;$10K"/>
    <s v="N/A"/>
    <s v="No, &lt; $20K Lien"/>
    <s v="No, Lien &lt; $20K"/>
    <s v="N/A"/>
    <s v="No"/>
    <s v="No"/>
    <n v="0"/>
    <s v="No"/>
    <n v="510000"/>
    <n v="1"/>
    <n v="510000"/>
    <m/>
    <n v="0"/>
    <n v="0"/>
    <s v=""/>
    <e v="#N/A"/>
    <n v="510000"/>
    <s v="No"/>
    <s v="V"/>
    <s v="Yes"/>
    <s v="No"/>
    <n v="0"/>
    <n v="0"/>
    <n v="34083.199999999997"/>
    <n v="-34083.199999999997"/>
    <n v="6.682980392156862E-2"/>
    <m/>
    <s v="No"/>
    <m/>
    <m/>
    <m/>
    <x v="1"/>
    <n v="2286"/>
    <n v="8520.7999999999993"/>
    <s v="Ok"/>
    <n v="0"/>
    <n v="0"/>
  </r>
  <r>
    <n v="2287"/>
    <s v="Nassau"/>
    <s v="00-00-30-0760-0006-0020"/>
    <n v="3292.09"/>
    <n v="2017"/>
    <n v="3292.09"/>
    <n v="3292.09"/>
    <n v="0"/>
    <n v="4820"/>
    <s v="FERNANDINA BEACH"/>
    <s v="Florida"/>
    <n v="32034"/>
    <s v="4820 FIRST COAST HWY"/>
    <s v="FERNANDINA BEACH FL 32034"/>
    <n v="-81.456603728360903"/>
    <n v="30.5898386360236"/>
    <s v="ABERSON JAMES E"/>
    <n v="1"/>
    <s v="SINGLE FAMILY"/>
    <n v="1001"/>
    <s v="Single Family Residential"/>
    <n v="2017"/>
    <n v="235147"/>
    <n v="2017"/>
    <n v="240418"/>
    <n v="3014.42"/>
    <n v="0.91565540431762193"/>
    <s v="No"/>
    <s v="No"/>
    <s v="No"/>
    <m/>
    <m/>
    <m/>
    <s v="No"/>
    <s v="I"/>
    <s v="I"/>
    <s v="I"/>
    <s v="I"/>
    <s v="I"/>
    <s v="I"/>
    <s v="I"/>
    <s v="No"/>
    <s v="No"/>
    <s v="No"/>
    <n v="0"/>
    <n v="0"/>
    <n v="0"/>
    <n v="0"/>
    <n v="0"/>
    <n v="1"/>
    <s v="Potential Medium Risk"/>
    <s v="Minimal"/>
    <n v="0"/>
    <s v="Yes"/>
    <s v="No"/>
    <s v="No"/>
    <s v="Without Environmental Issues"/>
    <s v="No"/>
    <s v="None"/>
    <s v="4820 FIRST COAST HWY"/>
    <s v="Fernandina Beach"/>
    <s v="Florida"/>
    <n v="32034"/>
    <s v="4820 FIRST COAST HWY FERNANDINA BEACH FL 32034"/>
    <s v=""/>
    <s v="Pass"/>
    <s v="No"/>
    <s v="FV&lt;$10K"/>
    <s v="N/A"/>
    <s v="No, &lt; $20K Lien"/>
    <s v="No, Lien &lt; $20K"/>
    <s v="N/A"/>
    <s v="No"/>
    <s v="No"/>
    <n v="0"/>
    <s v="No"/>
    <n v="235147"/>
    <n v="1"/>
    <n v="235147"/>
    <m/>
    <n v="0"/>
    <n v="0"/>
    <s v=""/>
    <e v="#N/A"/>
    <n v="235147"/>
    <s v="No"/>
    <s v="S"/>
    <s v="No"/>
    <s v="Yes"/>
    <n v="0.67"/>
    <n v="157548.49000000002"/>
    <n v="13168.36"/>
    <n v="144380.13"/>
    <n v="5.6000544340348804E-2"/>
    <m/>
    <s v="No"/>
    <m/>
    <m/>
    <m/>
    <x v="0"/>
    <n v="2287"/>
    <n v="3292.09"/>
    <s v="Ok"/>
    <n v="0"/>
    <n v="0"/>
  </r>
  <r>
    <n v="2288"/>
    <s v="Nassau"/>
    <s v="00-00-30-0760-0042-0000"/>
    <n v="43.1"/>
    <n v="2017"/>
    <n v="43.1"/>
    <n v="43.1"/>
    <n v="0"/>
    <m/>
    <s v="FERNANDINA BEACH"/>
    <s v="Florida"/>
    <n v="32034"/>
    <s v="PHILIPS MANOR PL"/>
    <s v="FERNANDINA BEACH FL 32034"/>
    <n v="-81.454780223886104"/>
    <n v="30.59558601849"/>
    <s v="PHILIPS JANE G"/>
    <n v="0"/>
    <s v="VACANT RESIDENTIAL"/>
    <n v="8001"/>
    <s v="Residential-Vacant Land"/>
    <n v="2017"/>
    <n v="605"/>
    <n v="2017"/>
    <n v="750"/>
    <n v="10.26"/>
    <n v="0.23805104408352667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PHILIPS MANOR PL"/>
    <s v="Fernandina Beach"/>
    <s v="Florida"/>
    <n v="32034"/>
    <s v="PHILIPS MANOR PL FERNANDINA BEACH FL 32034"/>
    <s v=""/>
    <s v="Lien&lt;$150"/>
    <s v="No"/>
    <s v="FV&lt;$10K"/>
    <s v="N/A"/>
    <s v="No, &lt; $20K Lien"/>
    <s v="No, Lien &lt; $20K"/>
    <s v="N/A"/>
    <s v="No"/>
    <s v="No"/>
    <n v="0"/>
    <s v="No"/>
    <n v="605"/>
    <n v="1"/>
    <n v="605"/>
    <m/>
    <n v="0"/>
    <n v="0"/>
    <s v=""/>
    <e v="#N/A"/>
    <n v="605"/>
    <s v="No"/>
    <s v="V"/>
    <s v="Yes"/>
    <s v="No"/>
    <n v="0"/>
    <n v="0"/>
    <n v="172.4"/>
    <n v="-172.4"/>
    <n v="0.2849586776859504"/>
    <m/>
    <s v="No"/>
    <m/>
    <m/>
    <m/>
    <x v="2"/>
    <n v="2288"/>
    <n v="43.1"/>
    <s v="Ok"/>
    <n v="0"/>
    <n v="0"/>
  </r>
  <r>
    <n v="2289"/>
    <s v="Nassau"/>
    <s v="00-00-30-0780-0003-0000"/>
    <n v="20837.91"/>
    <n v="2017"/>
    <n v="20837.91"/>
    <n v="20837.91"/>
    <n v="0"/>
    <m/>
    <s v="FERNANDINA BEACH"/>
    <s v="Florida"/>
    <n v="32034"/>
    <s v="FIRST COAST HY"/>
    <s v="FERNANDINA BEACH FL 32034"/>
    <n v="-81.453095462353602"/>
    <n v="30.5827286520801"/>
    <s v="ENCLAVE PHASE 2 INVESTMENT L LC"/>
    <n v="10"/>
    <s v="VACANT COMMERCIAL"/>
    <n v="8002"/>
    <s v="Commercial-Vacant Land"/>
    <n v="2017"/>
    <n v="1250000"/>
    <n v="2017"/>
    <n v="1250000"/>
    <n v="19238.009999999998"/>
    <n v="0.92322166666426708"/>
    <s v="No"/>
    <m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FIRST COAST HY"/>
    <s v="Fernandina Beach"/>
    <s v="Florida"/>
    <n v="32034"/>
    <s v="FIRST COAST HY FERNANDINA BEACH FL 32034"/>
    <s v=""/>
    <s v="Pass"/>
    <s v="No"/>
    <s v="Bad Address"/>
    <s v="N/A"/>
    <s v="No"/>
    <s v="No"/>
    <s v="N/A"/>
    <s v="No"/>
    <s v="No"/>
    <n v="0"/>
    <s v="No"/>
    <n v="1250000"/>
    <n v="1"/>
    <n v="1250000"/>
    <m/>
    <n v="0"/>
    <n v="0"/>
    <s v=""/>
    <e v="#N/A"/>
    <n v="1250000"/>
    <s v="No"/>
    <s v="V"/>
    <s v="Yes"/>
    <s v="No"/>
    <n v="0"/>
    <n v="0"/>
    <n v="83351.64"/>
    <n v="-83351.64"/>
    <n v="6.6681312000000006E-2"/>
    <m/>
    <s v="No"/>
    <m/>
    <m/>
    <m/>
    <x v="1"/>
    <n v="2289"/>
    <n v="20837.91"/>
    <s v="Ok"/>
    <n v="0"/>
    <n v="0"/>
  </r>
  <r>
    <n v="2290"/>
    <s v="Nassau"/>
    <s v="00-00-30-0780-0019-0080"/>
    <n v="987.42"/>
    <n v="2017"/>
    <n v="987.42"/>
    <n v="987.42"/>
    <n v="0"/>
    <n v="4856"/>
    <s v="FERNANDINA BEACH"/>
    <s v="Florida"/>
    <n v="32034"/>
    <s v="4856 WHY RD"/>
    <s v="FERNANDINA BEACH FL 32034"/>
    <n v="-81.449196011465503"/>
    <n v="30.589739609916599"/>
    <s v="WILKES CHARLES R"/>
    <n v="1"/>
    <s v="SINGLE FAMILY"/>
    <n v="1001"/>
    <s v="Single Family Residential"/>
    <n v="2017"/>
    <n v="96683"/>
    <n v="2017"/>
    <n v="128121"/>
    <n v="883.42"/>
    <n v="0.89467501164651309"/>
    <m/>
    <m/>
    <s v="No"/>
    <m/>
    <s v="No"/>
    <m/>
    <m/>
    <s v="I"/>
    <s v="I"/>
    <s v="I"/>
    <n v="0"/>
    <n v="0"/>
    <n v="0"/>
    <n v="0"/>
    <s v="No"/>
    <s v="No"/>
    <s v="No"/>
    <n v="0"/>
    <n v="0"/>
    <n v="0"/>
    <n v="0"/>
    <n v="0"/>
    <n v="0"/>
    <s v="Potential Low Risk"/>
    <s v="Minimal"/>
    <n v="0"/>
    <s v="Yes"/>
    <s v="No"/>
    <s v="No"/>
    <s v="Without Environmental Issues"/>
    <s v="No"/>
    <s v="None"/>
    <s v="4856 WHY RD"/>
    <s v="Fernandina Beach"/>
    <s v="Florida"/>
    <n v="32034"/>
    <s v="4856 WHY RD FERNANDINA BEACH FL 32034"/>
    <s v=""/>
    <s v="Pass"/>
    <s v="No"/>
    <s v="FV&lt;$10K"/>
    <s v="N/A"/>
    <s v="No, &lt; $20K Lien"/>
    <s v="No, Lien &lt; $20K"/>
    <s v="N/A"/>
    <s v="No"/>
    <s v="No"/>
    <n v="0"/>
    <s v="No"/>
    <n v="96683"/>
    <n v="1"/>
    <n v="96683"/>
    <m/>
    <n v="0"/>
    <n v="0"/>
    <s v=""/>
    <e v="#N/A"/>
    <n v="96683"/>
    <s v="No"/>
    <s v="S"/>
    <s v="No"/>
    <s v="Yes"/>
    <n v="0.67"/>
    <n v="64777.61"/>
    <n v="3949.68"/>
    <n v="60827.93"/>
    <n v="4.0851856065699244E-2"/>
    <m/>
    <s v="No"/>
    <m/>
    <m/>
    <m/>
    <x v="0"/>
    <n v="2290"/>
    <n v="987.42"/>
    <s v="Ok"/>
    <n v="0"/>
    <n v="0"/>
  </r>
  <r>
    <n v="2291"/>
    <s v="Nassau"/>
    <s v="00-00-30-0800-0001-0030"/>
    <n v="100.65"/>
    <n v="2017"/>
    <n v="100.65"/>
    <n v="100.65"/>
    <n v="0"/>
    <m/>
    <s v="FERNANDINA BEACH"/>
    <s v="Florida"/>
    <n v="32034"/>
    <s v="CLINCH DR"/>
    <s v="FERNANDINA BEACH FL 32034"/>
    <n v="-81.4634465661821"/>
    <n v="30.649438987529901"/>
    <s v="LEE LYNDA H"/>
    <n v="0"/>
    <s v="VACANT RESIDENTIAL"/>
    <n v="8001"/>
    <s v="Residential-Vacant Land"/>
    <n v="2017"/>
    <n v="4125"/>
    <n v="2017"/>
    <n v="4125"/>
    <n v="63.48"/>
    <n v="0.63070044709388962"/>
    <s v="No"/>
    <s v="No"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s v="Minimal"/>
    <n v="2"/>
    <s v="No"/>
    <s v="No"/>
    <s v="No"/>
    <s v="Without Environmental Issues"/>
    <s v="No"/>
    <s v="None"/>
    <s v="CLINCH DR"/>
    <s v="Fernandina Beach"/>
    <s v="Florida"/>
    <n v="32034"/>
    <s v="CLINCH DR FERNANDINA BEACH FL 32034"/>
    <s v=""/>
    <s v="Lien&lt;$150"/>
    <s v="No"/>
    <s v="FV&lt;$10K"/>
    <s v="N/A"/>
    <s v="No, &lt; $20K Lien"/>
    <s v="No, Lien &lt; $20K"/>
    <s v="N/A"/>
    <s v="No"/>
    <s v="No"/>
    <n v="2"/>
    <s v="No"/>
    <n v="4125"/>
    <n v="1"/>
    <n v="4125"/>
    <m/>
    <n v="0"/>
    <n v="0"/>
    <s v=""/>
    <e v="#N/A"/>
    <n v="4125"/>
    <s v="No"/>
    <s v="V"/>
    <s v="Yes"/>
    <s v="No"/>
    <n v="0"/>
    <n v="0"/>
    <n v="603.9"/>
    <n v="-603.9"/>
    <n v="0.1464"/>
    <m/>
    <s v="No"/>
    <m/>
    <m/>
    <m/>
    <x v="2"/>
    <n v="2291"/>
    <n v="100.65"/>
    <s v="Ok"/>
    <n v="0"/>
    <n v="0"/>
  </r>
  <r>
    <n v="2292"/>
    <s v="Nassau"/>
    <s v="00-00-30-0800-0030-0030"/>
    <n v="603.66999999999996"/>
    <n v="2017"/>
    <n v="603.66999999999996"/>
    <n v="603.66999999999996"/>
    <n v="0"/>
    <n v="762"/>
    <s v="FERNANDINA BEACH"/>
    <s v="Florida"/>
    <n v="32034"/>
    <s v="762 GEIGER RD"/>
    <s v="FERNANDINA BEACH FL 32034"/>
    <n v="-81.460580531522595"/>
    <n v="30.6427804978868"/>
    <s v="BARNARD DENISE R"/>
    <n v="2"/>
    <s v="MOBILE HOMES"/>
    <n v="1006"/>
    <s v="Mobile home"/>
    <n v="2017"/>
    <n v="71797"/>
    <n v="2017"/>
    <n v="99250"/>
    <n v="528.59"/>
    <n v="0.87562741232792762"/>
    <m/>
    <m/>
    <m/>
    <s v="No"/>
    <s v="No"/>
    <s v="No"/>
    <m/>
    <s v="I"/>
    <s v="I"/>
    <s v="I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s v="No"/>
    <s v="No"/>
    <s v="Without Environmental Issues"/>
    <s v="No"/>
    <s v="None"/>
    <s v="762 GEIGER RD"/>
    <s v="Fernandina Beach"/>
    <s v="Florida"/>
    <n v="32034"/>
    <s v="762 GEIGER RD FERNANDINA BEACH FL 32034"/>
    <s v=""/>
    <s v="Pass"/>
    <s v="No"/>
    <s v="FV&lt;$10K"/>
    <s v="N/A"/>
    <s v="No, &lt; $20K Lien"/>
    <s v="No, Lien &lt; $20K"/>
    <s v="N/A"/>
    <s v="No"/>
    <s v="No"/>
    <n v="0"/>
    <s v="No"/>
    <n v="71797"/>
    <n v="1"/>
    <n v="71797"/>
    <m/>
    <n v="0"/>
    <n v="0"/>
    <s v=""/>
    <e v="#N/A"/>
    <n v="71797"/>
    <s v="No"/>
    <s v="R"/>
    <s v="No"/>
    <s v="Yes"/>
    <n v="0.67"/>
    <n v="48103.990000000005"/>
    <n v="2414.6799999999998"/>
    <n v="45689.310000000005"/>
    <n v="3.3632045907210605E-2"/>
    <m/>
    <s v="No"/>
    <m/>
    <m/>
    <m/>
    <x v="0"/>
    <n v="2292"/>
    <n v="603.66999999999996"/>
    <s v="Ok"/>
    <n v="0"/>
    <n v="0"/>
  </r>
  <r>
    <n v="2293"/>
    <s v="Nassau"/>
    <s v="00-00-30-0800-0030-0040"/>
    <n v="897.67"/>
    <n v="2017"/>
    <n v="897.67"/>
    <n v="897.67"/>
    <n v="0"/>
    <n v="762"/>
    <s v="FERNANDINA BEACH"/>
    <s v="Florida"/>
    <n v="32034"/>
    <s v="762 GEIGER RD"/>
    <s v="FERNANDINA BEACH FL 32034"/>
    <n v="-81.460926984825093"/>
    <n v="30.6427594732099"/>
    <s v="BARNARD DENISE R"/>
    <n v="0"/>
    <s v="VACANT RESIDENTIAL"/>
    <n v="8001"/>
    <s v="Residential-Vacant Land"/>
    <n v="2017"/>
    <n v="51490"/>
    <n v="2017"/>
    <n v="52698"/>
    <n v="800.44"/>
    <n v="0.89168625441420579"/>
    <m/>
    <m/>
    <m/>
    <s v="No"/>
    <s v="No"/>
    <s v="No"/>
    <m/>
    <s v="I"/>
    <s v="I"/>
    <s v="I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762 GEIGER RD"/>
    <s v="Fernandina Beach"/>
    <s v="Florida"/>
    <n v="32034"/>
    <s v="762 GEIGER RD FERNANDINA BEACH FL 32034"/>
    <s v=""/>
    <s v="Pass"/>
    <s v="No"/>
    <s v="FV&lt;$10K"/>
    <s v="N/A"/>
    <s v="No, &lt; $20K Lien"/>
    <s v="No, Lien &lt; $20K"/>
    <s v="N/A"/>
    <s v="No"/>
    <s v="No"/>
    <n v="0"/>
    <s v="No"/>
    <n v="51490"/>
    <n v="1"/>
    <n v="51490"/>
    <m/>
    <n v="0"/>
    <n v="0"/>
    <s v=""/>
    <e v="#N/A"/>
    <n v="51490"/>
    <s v="No"/>
    <s v="V"/>
    <s v="Yes"/>
    <s v="No"/>
    <n v="0"/>
    <n v="0"/>
    <n v="3590.68"/>
    <n v="-3590.68"/>
    <n v="6.9735482617984068E-2"/>
    <m/>
    <s v="No"/>
    <m/>
    <m/>
    <m/>
    <x v="1"/>
    <n v="2293"/>
    <n v="897.67"/>
    <s v="Ok"/>
    <n v="0"/>
    <n v="0"/>
  </r>
  <r>
    <n v="2294"/>
    <s v="Nassau"/>
    <s v="00-00-30-0800-0031-0010"/>
    <n v="2511.71"/>
    <n v="2017"/>
    <n v="2511.71"/>
    <n v="2511.71"/>
    <n v="0"/>
    <n v="1862"/>
    <s v="FERNANDINA BEACH"/>
    <s v="Florida"/>
    <n v="32034"/>
    <s v="1862 CLINCH DR"/>
    <s v="FERNANDINA BEACH FL 32034"/>
    <n v="-81.462477731388105"/>
    <n v="30.642657100480498"/>
    <s v="TAVANIS AUDREY"/>
    <n v="1"/>
    <s v="SINGLE FAMILY"/>
    <n v="1001"/>
    <s v="Single Family Residential"/>
    <n v="2017"/>
    <n v="188261"/>
    <n v="2017"/>
    <n v="198191"/>
    <n v="2292.84"/>
    <n v="0.91286016299652428"/>
    <s v="No"/>
    <m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s v="No"/>
    <s v="No"/>
    <s v="Without Environmental Issues"/>
    <s v="No"/>
    <s v="None"/>
    <s v="1862 CLINCH DR"/>
    <s v="Fernandina Beach"/>
    <s v="Florida"/>
    <n v="32034"/>
    <s v="1862 CLINCH DR FERNANDINA BEACH FL 32034"/>
    <s v=""/>
    <s v="Pass"/>
    <s v="No"/>
    <s v="FV&lt;$10K"/>
    <s v="N/A"/>
    <s v="No, &lt; $20K Lien"/>
    <s v="No, Lien &lt; $20K"/>
    <s v="N/A"/>
    <s v="No"/>
    <s v="No"/>
    <n v="0"/>
    <s v="No"/>
    <n v="188261"/>
    <n v="1"/>
    <n v="188261"/>
    <m/>
    <n v="0"/>
    <n v="0"/>
    <s v=""/>
    <e v="#N/A"/>
    <n v="188261"/>
    <s v="No"/>
    <s v="S"/>
    <s v="No"/>
    <s v="Yes"/>
    <n v="0.67"/>
    <n v="126134.87000000001"/>
    <n v="10046.84"/>
    <n v="116088.03000000001"/>
    <n v="5.3366549630566078E-2"/>
    <m/>
    <s v="No"/>
    <m/>
    <m/>
    <m/>
    <x v="0"/>
    <n v="2294"/>
    <n v="2511.71"/>
    <s v="Ok"/>
    <n v="0"/>
    <n v="0"/>
  </r>
  <r>
    <n v="2295"/>
    <s v="Nassau"/>
    <s v="00-00-30-0800-0042-0050"/>
    <n v="921.19"/>
    <n v="2017"/>
    <n v="921.19"/>
    <n v="921.19"/>
    <n v="0"/>
    <n v="1982"/>
    <s v="FERNANDINA BEACH"/>
    <s v="Florida"/>
    <n v="32034"/>
    <s v="1982 BOLES CIR"/>
    <s v="FERNANDINA BEACH FL 32034"/>
    <n v="-81.461755384585999"/>
    <n v="30.638148354753501"/>
    <s v="DUKES LARRY B"/>
    <n v="2"/>
    <s v="MOBILE HOMES"/>
    <n v="1006"/>
    <s v="Mobile home"/>
    <n v="2017"/>
    <n v="53422"/>
    <n v="2017"/>
    <n v="53422"/>
    <n v="822.18"/>
    <n v="0.89251945852647108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1982 BOLES CIR"/>
    <s v="Fernandina Beach"/>
    <s v="Florida"/>
    <n v="32034"/>
    <s v="1982 BOLES CIR FERNANDINA BEACH FL 32034"/>
    <s v=""/>
    <s v="Pass"/>
    <s v="No"/>
    <s v="FV&lt;$10K"/>
    <s v="N/A"/>
    <s v="No, &lt; $20K Lien"/>
    <s v="No, Lien &lt; $20K"/>
    <s v="N/A"/>
    <s v="No"/>
    <s v="No"/>
    <n v="1"/>
    <s v="No"/>
    <n v="53422"/>
    <n v="1"/>
    <n v="53422"/>
    <m/>
    <n v="0"/>
    <n v="0"/>
    <s v=""/>
    <e v="#N/A"/>
    <n v="53422"/>
    <s v="No"/>
    <s v="R"/>
    <s v="No"/>
    <s v="No"/>
    <n v="0.35"/>
    <n v="18697.699999999997"/>
    <n v="4605.9500000000007"/>
    <n v="14091.749999999996"/>
    <n v="8.6218224701433879E-2"/>
    <m/>
    <s v="No"/>
    <m/>
    <m/>
    <m/>
    <x v="0"/>
    <n v="2295"/>
    <n v="921.19"/>
    <s v="Ok"/>
    <n v="0"/>
    <n v="0"/>
  </r>
  <r>
    <n v="2296"/>
    <s v="Nassau"/>
    <s v="00-00-30-0820-0012-0030"/>
    <n v="2921.2"/>
    <n v="2017"/>
    <n v="2921.2"/>
    <n v="2921.2"/>
    <n v="0"/>
    <n v="1601"/>
    <s v="FERNANDINA BEACH"/>
    <s v="Florida"/>
    <n v="32034"/>
    <s v="1601 LEWIS ST"/>
    <s v="FERNANDINA BEACH FL 32034"/>
    <n v="-81.449979866154393"/>
    <n v="30.573625227621601"/>
    <s v="THOMAS ROSA"/>
    <n v="1"/>
    <s v="SINGLE FAMILY"/>
    <n v="1001"/>
    <s v="Single Family Residential"/>
    <n v="2017"/>
    <n v="173581"/>
    <n v="2017"/>
    <n v="173581"/>
    <n v="2671.48"/>
    <n v="0.91451458304806255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1601 LEWIS ST"/>
    <s v="Fernandina Beach"/>
    <s v="Florida"/>
    <n v="32034"/>
    <s v="1601 LEWIS ST FERNANDINA BEACH FL 32034"/>
    <s v=""/>
    <s v="Pass"/>
    <s v="No"/>
    <s v="FV&lt;$10K"/>
    <s v="N/A"/>
    <s v="No, &lt; $20K Lien"/>
    <s v="No, Lien &lt; $20K"/>
    <s v="N/A"/>
    <s v="No"/>
    <s v="No"/>
    <n v="1"/>
    <s v="No"/>
    <n v="173581"/>
    <n v="1"/>
    <n v="173581"/>
    <m/>
    <n v="0"/>
    <n v="0"/>
    <s v=""/>
    <e v="#N/A"/>
    <n v="173581"/>
    <s v="No"/>
    <s v="S"/>
    <s v="No"/>
    <s v="No"/>
    <n v="0.35"/>
    <n v="60753.35"/>
    <n v="14606"/>
    <n v="46147.35"/>
    <n v="8.4145154135533265E-2"/>
    <m/>
    <s v="No"/>
    <m/>
    <m/>
    <m/>
    <x v="0"/>
    <n v="2296"/>
    <n v="2921.2"/>
    <s v="Ok"/>
    <n v="0"/>
    <n v="0"/>
  </r>
  <r>
    <n v="2297"/>
    <s v="Nassau"/>
    <s v="00-00-30-085U-0011-0000"/>
    <n v="3201.78"/>
    <n v="2017"/>
    <n v="3201.78"/>
    <n v="3201.78"/>
    <n v="0"/>
    <n v="2954"/>
    <s v="FERNANDINA BEACH"/>
    <s v="Florida"/>
    <n v="32034"/>
    <s v="2954 TIDEWATER ST"/>
    <s v="FERNANDINA BEACH FL 32034"/>
    <n v="-81.448789517623993"/>
    <n v="30.624953187244401"/>
    <s v="COLEMAN KIMBERLY J"/>
    <n v="1"/>
    <s v="SINGLE FAMILY"/>
    <n v="1001"/>
    <s v="Single Family Residential"/>
    <n v="2017"/>
    <n v="229720"/>
    <n v="2017"/>
    <n v="279569"/>
    <n v="2930.91"/>
    <n v="0.91540018364784581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Yes"/>
    <s v="No"/>
    <s v="No"/>
    <s v="Without Environmental Issues"/>
    <s v="No"/>
    <s v="None"/>
    <s v="2954 TIDEWATER ST"/>
    <s v="Fernandina Beach"/>
    <s v="Florida"/>
    <n v="32034"/>
    <s v="2954 TIDEWATER ST FERNANDINA BEACH FL 32034"/>
    <s v=""/>
    <s v="Pass"/>
    <s v="No"/>
    <s v="FV&lt;$10K"/>
    <s v="N/A"/>
    <s v="No, &lt; $20K Lien"/>
    <s v="No, Lien &lt; $20K"/>
    <s v="N/A"/>
    <s v="No"/>
    <s v="No"/>
    <n v="1"/>
    <s v="No"/>
    <n v="229720"/>
    <n v="1"/>
    <n v="229720"/>
    <m/>
    <n v="0"/>
    <n v="0"/>
    <s v=""/>
    <e v="#N/A"/>
    <n v="229720"/>
    <s v="No"/>
    <s v="S"/>
    <s v="No"/>
    <s v="Yes"/>
    <n v="0.67"/>
    <n v="153912.40000000002"/>
    <n v="16008.900000000001"/>
    <n v="137903.50000000003"/>
    <n v="6.9688751523593953E-2"/>
    <m/>
    <s v="No"/>
    <m/>
    <m/>
    <m/>
    <x v="0"/>
    <n v="2297"/>
    <n v="3201.78"/>
    <s v="Ok"/>
    <n v="0"/>
    <n v="0"/>
  </r>
  <r>
    <n v="2298"/>
    <s v="Nassau"/>
    <s v="00-00-30-0880-0001-0000"/>
    <n v="159.9"/>
    <n v="2017"/>
    <e v="#N/A"/>
    <e v="#N/A"/>
    <e v="#N/A"/>
    <e v="#N/A"/>
    <e v="#N/A"/>
    <e v="#N/A"/>
    <e v="#N/A"/>
    <e v="#N/A"/>
    <e v="#N/A"/>
    <e v="#N/A"/>
    <e v="#N/A"/>
    <e v="#N/A"/>
    <n v="1"/>
    <s v="SINGLE FAMILY"/>
    <e v="#N/A"/>
    <e v="#N/A"/>
    <n v="2017"/>
    <n v="32684"/>
    <e v="#N/A"/>
    <e v="#N/A"/>
    <e v="#N/A"/>
    <n v="0"/>
    <s v="Yes"/>
    <m/>
    <m/>
    <s v="No"/>
    <m/>
    <s v="No"/>
    <s v="No"/>
    <e v="#N/A"/>
    <e v="#N/A"/>
    <e v="#N/A"/>
    <e v="#N/A"/>
    <e v="#N/A"/>
    <e v="#N/A"/>
    <e v="#N/A"/>
    <s v="Yes"/>
    <s v="No"/>
    <s v="Yes"/>
    <e v="#N/A"/>
    <e v="#N/A"/>
    <e v="#N/A"/>
    <e v="#N/A"/>
    <e v="#N/A"/>
    <e v="#N/A"/>
    <e v="#N/A"/>
    <e v="#N/A"/>
    <n v="1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Yes"/>
    <s v="No"/>
    <n v="1"/>
    <s v="No"/>
    <n v="32684"/>
    <n v="1"/>
    <n v="32684"/>
    <m/>
    <e v="#N/A"/>
    <e v="#N/A"/>
    <s v=""/>
    <e v="#N/A"/>
    <n v="32684"/>
    <s v="No"/>
    <s v="S"/>
    <s v="No"/>
    <s v="Yes"/>
    <n v="0.67"/>
    <n v="21898.280000000002"/>
    <e v="#N/A"/>
    <e v="#N/A"/>
    <e v="#N/A"/>
    <m/>
    <s v="No"/>
    <m/>
    <m/>
    <m/>
    <x v="6"/>
    <n v="2298"/>
    <n v="159.9"/>
    <s v="Ok"/>
    <e v="#N/A"/>
    <e v="#N/A"/>
  </r>
  <r>
    <n v="2299"/>
    <s v="Nassau"/>
    <s v="00-00-30-0880-0004-0000"/>
    <n v="382.28"/>
    <n v="2017"/>
    <n v="382.28"/>
    <n v="382.28"/>
    <n v="0"/>
    <n v="539"/>
    <s v="FERNANDINA BEACH"/>
    <s v="Florida"/>
    <n v="32034"/>
    <s v="539 SUNSET RD"/>
    <s v="FERNANDINA BEACH FL 32034"/>
    <n v="-81.464814287997896"/>
    <n v="30.6282229897833"/>
    <s v="MAYO AMY J"/>
    <n v="1"/>
    <s v="SINGLE FAMILY"/>
    <n v="1001"/>
    <s v="Single Family Residential"/>
    <n v="2017"/>
    <n v="46044"/>
    <n v="2017"/>
    <n v="84806"/>
    <n v="323.88"/>
    <n v="0.84723239510306592"/>
    <s v="No"/>
    <s v="No"/>
    <s v="No"/>
    <m/>
    <m/>
    <m/>
    <m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Moderate"/>
    <n v="1"/>
    <s v="Yes"/>
    <s v="No"/>
    <s v="No"/>
    <s v="Without Environmental Issues"/>
    <s v="No"/>
    <s v="None"/>
    <s v="539 SUNSET RD"/>
    <s v="Fernandina Beach"/>
    <s v="Florida"/>
    <n v="32034"/>
    <s v="539 SUNSET RD FERNANDINA BEACH FL 32034"/>
    <s v=""/>
    <s v="Pass"/>
    <s v="No"/>
    <s v="FV&lt;$10K"/>
    <s v="N/A"/>
    <s v="No, &lt; $20K Lien"/>
    <s v="No, Lien &lt; $20K"/>
    <s v="N/A"/>
    <s v="No"/>
    <s v="No"/>
    <n v="1"/>
    <s v="No"/>
    <n v="46044"/>
    <n v="1"/>
    <n v="46044"/>
    <m/>
    <n v="0"/>
    <n v="0"/>
    <s v=""/>
    <e v="#N/A"/>
    <n v="46044"/>
    <s v="No"/>
    <s v="S"/>
    <s v="No"/>
    <s v="Yes"/>
    <n v="0.67"/>
    <n v="30849.480000000003"/>
    <n v="1911.3999999999999"/>
    <n v="28938.080000000002"/>
    <n v="4.1512466336547649E-2"/>
    <m/>
    <s v="No"/>
    <m/>
    <m/>
    <m/>
    <x v="0"/>
    <n v="2299"/>
    <n v="382.28"/>
    <s v="Ok"/>
    <n v="0"/>
    <n v="0"/>
  </r>
  <r>
    <n v="2300"/>
    <s v="Nassau"/>
    <s v="00-00-30-0880-0010-0000"/>
    <n v="416.12"/>
    <n v="2017"/>
    <n v="416.12"/>
    <n v="416.12"/>
    <n v="0"/>
    <n v="540"/>
    <s v="FERNANDINA BEACH"/>
    <s v="Florida"/>
    <n v="32034"/>
    <s v="540 SUNSET RD"/>
    <s v="FERNANDINA BEACH FL 32034"/>
    <n v="-81.464813346508194"/>
    <n v="30.627686820065598"/>
    <s v="MAYO EDISON HOBART"/>
    <n v="1"/>
    <s v="SINGLE FAMILY"/>
    <n v="1001"/>
    <s v="Single Family Residential"/>
    <n v="2017"/>
    <n v="48077"/>
    <n v="2017"/>
    <n v="74270"/>
    <n v="355.17"/>
    <n v="0.8535278285110065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oderate"/>
    <n v="3"/>
    <s v="Yes"/>
    <s v="No"/>
    <s v="No"/>
    <s v="Without Environmental Issues"/>
    <s v="No"/>
    <s v="None"/>
    <s v="540 SUNSET RD"/>
    <s v="Fernandina Beach"/>
    <s v="Florida"/>
    <n v="32034"/>
    <s v="540 SUNSET RD FERNANDINA BEACH FL 32034"/>
    <s v=""/>
    <s v="Pass"/>
    <s v="No"/>
    <s v="FV&lt;$10K"/>
    <s v="N/A"/>
    <s v="No, &lt; $20K Lien"/>
    <s v="No, Lien &lt; $20K"/>
    <s v="N/A"/>
    <s v="No"/>
    <s v="No"/>
    <n v="3"/>
    <s v="Yes"/>
    <n v="48077"/>
    <n v="1"/>
    <n v="48077"/>
    <m/>
    <n v="0"/>
    <n v="0"/>
    <s v=""/>
    <e v="#N/A"/>
    <n v="48077"/>
    <s v="No"/>
    <s v="S"/>
    <s v="No"/>
    <s v="Yes"/>
    <n v="0.67"/>
    <n v="32211.59"/>
    <n v="2912.84"/>
    <n v="29298.75"/>
    <n v="6.0586975060839904E-2"/>
    <m/>
    <s v="No"/>
    <m/>
    <m/>
    <m/>
    <x v="3"/>
    <n v="2300"/>
    <n v="416.12"/>
    <s v="Ok"/>
    <n v="0"/>
    <n v="0"/>
  </r>
  <r>
    <n v="2301"/>
    <s v="Nassau"/>
    <s v="00-00-30-090C-0008-0000"/>
    <n v="1793.12"/>
    <n v="2017"/>
    <e v="#N/A"/>
    <e v="#N/A"/>
    <e v="#N/A"/>
    <e v="#N/A"/>
    <e v="#N/A"/>
    <e v="#N/A"/>
    <e v="#N/A"/>
    <e v="#N/A"/>
    <e v="#N/A"/>
    <e v="#N/A"/>
    <e v="#N/A"/>
    <e v="#N/A"/>
    <n v="1"/>
    <s v="SINGLE FAMILY"/>
    <e v="#N/A"/>
    <e v="#N/A"/>
    <n v="2017"/>
    <n v="145089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145089"/>
    <n v="1"/>
    <n v="145089"/>
    <m/>
    <e v="#N/A"/>
    <e v="#N/A"/>
    <s v=""/>
    <e v="#N/A"/>
    <n v="145089"/>
    <s v="No"/>
    <s v="S"/>
    <s v="No"/>
    <s v="Yes"/>
    <n v="0.67"/>
    <n v="97209.63"/>
    <e v="#N/A"/>
    <e v="#N/A"/>
    <e v="#N/A"/>
    <m/>
    <e v="#N/A"/>
    <m/>
    <m/>
    <m/>
    <x v="5"/>
    <n v="2301"/>
    <n v="1793.12"/>
    <e v="#N/A"/>
    <e v="#N/A"/>
    <e v="#N/A"/>
  </r>
  <r>
    <n v="2302"/>
    <s v="Nassau"/>
    <s v="00-SB-30-022C-0G71-0000"/>
    <n v="484.75"/>
    <n v="2017"/>
    <n v="484.75"/>
    <n v="484.75"/>
    <n v="0"/>
    <m/>
    <s v="FERNANDINA BEACH"/>
    <s v="Florida"/>
    <n v="32034"/>
    <s v="CARLTON DUNES DR"/>
    <s v="FERNANDINA BEACH FL 32034"/>
    <n v="-81.444347651430107"/>
    <n v="30.596975835017101"/>
    <s v="TYNDALL DAVID R"/>
    <n v="4"/>
    <s v="CONDOMINIA"/>
    <n v="1004"/>
    <s v="Condominium (Residential)"/>
    <n v="2017"/>
    <n v="27200"/>
    <n v="2017"/>
    <n v="27200"/>
    <n v="418.63"/>
    <n v="0.86359979370809692"/>
    <m/>
    <s v="No"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CARLTON DUNES DR"/>
    <s v="Fernandina Beach"/>
    <s v="Florida"/>
    <n v="32034"/>
    <s v="CARLTON DUNES DR FERNANDINA BEACH FL 32034"/>
    <s v=""/>
    <s v="Pass"/>
    <s v="No"/>
    <s v="FV&lt;$10K"/>
    <s v="N/A"/>
    <s v="No, &lt; $20K Lien"/>
    <s v="No, Lien &lt; $20K"/>
    <s v="N/A"/>
    <s v="No"/>
    <s v="No"/>
    <n v="0"/>
    <s v="No"/>
    <n v="27200"/>
    <n v="1"/>
    <n v="27200"/>
    <m/>
    <n v="0"/>
    <n v="0"/>
    <s v=""/>
    <e v="#N/A"/>
    <n v="27200"/>
    <s v="No"/>
    <s v="R"/>
    <s v="No"/>
    <s v="No"/>
    <n v="0.35"/>
    <n v="9520"/>
    <n v="1939"/>
    <n v="7581"/>
    <n v="7.1286764705882355E-2"/>
    <m/>
    <s v="No"/>
    <m/>
    <m/>
    <m/>
    <x v="4"/>
    <n v="2302"/>
    <n v="484.75"/>
    <s v="Ok"/>
    <n v="0"/>
    <n v="0"/>
  </r>
  <r>
    <n v="2303"/>
    <s v="Nassau"/>
    <s v="00-SB-30-022C-7402-0000"/>
    <n v="19251.96"/>
    <n v="2017"/>
    <e v="#N/A"/>
    <e v="#N/A"/>
    <e v="#N/A"/>
    <e v="#N/A"/>
    <e v="#N/A"/>
    <e v="#N/A"/>
    <e v="#N/A"/>
    <e v="#N/A"/>
    <e v="#N/A"/>
    <e v="#N/A"/>
    <e v="#N/A"/>
    <e v="#N/A"/>
    <n v="4"/>
    <s v="CONDOMINIA"/>
    <e v="#N/A"/>
    <e v="#N/A"/>
    <n v="2017"/>
    <n v="1194000"/>
    <e v="#N/A"/>
    <e v="#N/A"/>
    <e v="#N/A"/>
    <n v="0"/>
    <m/>
    <s v="No"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Pass"/>
    <e v="#N/A"/>
    <e v="#N/A"/>
    <s v="N/A"/>
    <s v="No, &lt; $20K Lien"/>
    <s v="No, Lien &lt; $20K"/>
    <s v="N/A"/>
    <s v="No"/>
    <s v="No"/>
    <n v="0"/>
    <s v="No"/>
    <n v="1194000"/>
    <n v="1"/>
    <n v="1194000"/>
    <m/>
    <e v="#N/A"/>
    <e v="#N/A"/>
    <s v=""/>
    <e v="#N/A"/>
    <n v="1194000"/>
    <s v="No"/>
    <s v="R"/>
    <s v="No"/>
    <s v="Yes"/>
    <n v="0.67"/>
    <n v="799980"/>
    <e v="#N/A"/>
    <e v="#N/A"/>
    <e v="#N/A"/>
    <m/>
    <e v="#N/A"/>
    <m/>
    <m/>
    <m/>
    <x v="5"/>
    <n v="2303"/>
    <n v="19251.96"/>
    <e v="#N/A"/>
    <e v="#N/A"/>
    <e v="#N/A"/>
  </r>
  <r>
    <n v="2304"/>
    <s v="Nassau"/>
    <s v="00-SB-30-065B-0027-0000"/>
    <n v="2279.0300000000002"/>
    <n v="2017"/>
    <e v="#N/A"/>
    <e v="#N/A"/>
    <e v="#N/A"/>
    <e v="#N/A"/>
    <e v="#N/A"/>
    <e v="#N/A"/>
    <e v="#N/A"/>
    <e v="#N/A"/>
    <e v="#N/A"/>
    <e v="#N/A"/>
    <e v="#N/A"/>
    <e v="#N/A"/>
    <n v="0"/>
    <s v="VACANT RESIDENTIAL"/>
    <e v="#N/A"/>
    <e v="#N/A"/>
    <n v="2017"/>
    <n v="135000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135000"/>
    <n v="1"/>
    <n v="135000"/>
    <m/>
    <e v="#N/A"/>
    <e v="#N/A"/>
    <s v=""/>
    <e v="#N/A"/>
    <n v="135000"/>
    <s v="No"/>
    <s v="V"/>
    <s v="Yes"/>
    <s v="No"/>
    <n v="0"/>
    <n v="0"/>
    <e v="#N/A"/>
    <e v="#N/A"/>
    <e v="#N/A"/>
    <m/>
    <s v="No"/>
    <m/>
    <m/>
    <m/>
    <x v="1"/>
    <n v="2304"/>
    <n v="2279.0300000000002"/>
    <s v="Ok"/>
    <e v="#N/A"/>
    <e v="#N/A"/>
  </r>
  <r>
    <n v="2305"/>
    <s v="Nassau"/>
    <s v="00-SB-30-065B-0028-0000"/>
    <n v="3107.2"/>
    <n v="2017"/>
    <e v="#N/A"/>
    <e v="#N/A"/>
    <e v="#N/A"/>
    <e v="#N/A"/>
    <e v="#N/A"/>
    <e v="#N/A"/>
    <e v="#N/A"/>
    <e v="#N/A"/>
    <e v="#N/A"/>
    <e v="#N/A"/>
    <e v="#N/A"/>
    <e v="#N/A"/>
    <n v="1"/>
    <s v="SINGLE FAMILY"/>
    <e v="#N/A"/>
    <e v="#N/A"/>
    <n v="2017"/>
    <n v="224037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224037"/>
    <n v="1"/>
    <n v="224037"/>
    <m/>
    <e v="#N/A"/>
    <e v="#N/A"/>
    <s v=""/>
    <e v="#N/A"/>
    <n v="224037"/>
    <s v="No"/>
    <s v="S"/>
    <s v="No"/>
    <s v="Yes"/>
    <n v="0.67"/>
    <n v="150104.79"/>
    <e v="#N/A"/>
    <e v="#N/A"/>
    <e v="#N/A"/>
    <m/>
    <e v="#N/A"/>
    <m/>
    <m/>
    <m/>
    <x v="5"/>
    <n v="2305"/>
    <n v="3107.2"/>
    <e v="#N/A"/>
    <e v="#N/A"/>
    <e v="#N/A"/>
  </r>
  <r>
    <n v="2306"/>
    <s v="Nassau"/>
    <s v="00-SB-30-065B-0059-0000"/>
    <n v="7291.32"/>
    <n v="2017"/>
    <n v="7291.32"/>
    <n v="7291.32"/>
    <n v="0"/>
    <n v="95030"/>
    <s v="FERNANDINA BEACH"/>
    <s v="Florida"/>
    <n v="32034"/>
    <s v="95030 CAPTAINS WAY"/>
    <s v="FERNANDINA BEACH FL 32034"/>
    <n v="-81.447089345882702"/>
    <n v="30.6031290121696"/>
    <s v="CRADDOCK MARY KING"/>
    <n v="1"/>
    <s v="SINGLE FAMILY"/>
    <n v="1001"/>
    <s v="Single Family Residential"/>
    <n v="2017"/>
    <n v="436134"/>
    <n v="2017"/>
    <n v="436134"/>
    <n v="6712.27"/>
    <n v="0.92058365289138333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1"/>
    <s v="Potential High Risk"/>
    <n v="0"/>
    <n v="0"/>
    <s v="No"/>
    <n v="0"/>
    <s v="No"/>
    <s v="Without Environmental Issues"/>
    <s v="No"/>
    <s v="None"/>
    <s v="95030 CAPTAINS WAY"/>
    <s v="Fernandina Beach"/>
    <s v="Florida"/>
    <n v="32034"/>
    <s v="95030 CAPTAINS WAY FERNANDINA BEACH FL 32034"/>
    <s v=""/>
    <s v="Pass"/>
    <s v="No"/>
    <s v="FV&lt;$10K"/>
    <s v="N/A"/>
    <s v="No, &lt; $20K Lien"/>
    <s v="No, Lien &lt; $20K"/>
    <s v="N/A"/>
    <s v="No"/>
    <s v="No"/>
    <n v="0"/>
    <s v="No"/>
    <n v="436134"/>
    <n v="1"/>
    <n v="436134"/>
    <m/>
    <n v="0"/>
    <n v="0"/>
    <s v=""/>
    <e v="#N/A"/>
    <n v="436134"/>
    <s v="No"/>
    <s v="S"/>
    <s v="No"/>
    <s v="No"/>
    <n v="0.35"/>
    <n v="152646.9"/>
    <n v="29165.279999999999"/>
    <n v="123481.62"/>
    <n v="6.6872291543424722E-2"/>
    <m/>
    <s v="No"/>
    <m/>
    <m/>
    <m/>
    <x v="0"/>
    <n v="2306"/>
    <n v="7291.32"/>
    <s v="Ok"/>
    <n v="0"/>
    <n v="0"/>
  </r>
  <r>
    <n v="2307"/>
    <s v="Nassau"/>
    <s v="00-SB-30-1520-0001-0000"/>
    <n v="3941.49"/>
    <n v="2017"/>
    <e v="#N/A"/>
    <e v="#N/A"/>
    <e v="#N/A"/>
    <e v="#N/A"/>
    <e v="#N/A"/>
    <e v="#N/A"/>
    <e v="#N/A"/>
    <e v="#N/A"/>
    <e v="#N/A"/>
    <e v="#N/A"/>
    <e v="#N/A"/>
    <e v="#N/A"/>
    <n v="1"/>
    <s v="SINGLE FAMILY"/>
    <e v="#N/A"/>
    <e v="#N/A"/>
    <n v="2017"/>
    <n v="274161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274161"/>
    <n v="1"/>
    <n v="274161"/>
    <m/>
    <e v="#N/A"/>
    <e v="#N/A"/>
    <s v=""/>
    <e v="#N/A"/>
    <n v="274161"/>
    <s v="No"/>
    <s v="S"/>
    <s v="No"/>
    <s v="Yes"/>
    <n v="0.67"/>
    <n v="183687.87000000002"/>
    <e v="#N/A"/>
    <e v="#N/A"/>
    <e v="#N/A"/>
    <m/>
    <e v="#N/A"/>
    <m/>
    <m/>
    <m/>
    <x v="5"/>
    <n v="2307"/>
    <n v="3941.49"/>
    <e v="#N/A"/>
    <e v="#N/A"/>
    <e v="#N/A"/>
  </r>
  <r>
    <n v="2308"/>
    <s v="Nassau"/>
    <s v="00-SB-30-152P-0068-0000"/>
    <n v="5461.13"/>
    <n v="2017"/>
    <e v="#N/A"/>
    <e v="#N/A"/>
    <e v="#N/A"/>
    <e v="#N/A"/>
    <e v="#N/A"/>
    <e v="#N/A"/>
    <e v="#N/A"/>
    <e v="#N/A"/>
    <e v="#N/A"/>
    <e v="#N/A"/>
    <e v="#N/A"/>
    <e v="#N/A"/>
    <n v="4"/>
    <s v="CONDOMINIA"/>
    <e v="#N/A"/>
    <e v="#N/A"/>
    <n v="2017"/>
    <n v="498000"/>
    <e v="#N/A"/>
    <e v="#N/A"/>
    <e v="#N/A"/>
    <n v="0"/>
    <m/>
    <s v="No"/>
    <s v="No"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498000"/>
    <n v="1"/>
    <n v="498000"/>
    <m/>
    <e v="#N/A"/>
    <e v="#N/A"/>
    <s v=""/>
    <e v="#N/A"/>
    <n v="498000"/>
    <s v="No"/>
    <s v="R"/>
    <s v="No"/>
    <s v="No"/>
    <n v="0.35"/>
    <n v="174300"/>
    <e v="#N/A"/>
    <e v="#N/A"/>
    <e v="#N/A"/>
    <m/>
    <e v="#N/A"/>
    <m/>
    <m/>
    <m/>
    <x v="5"/>
    <n v="2308"/>
    <n v="5461.13"/>
    <e v="#N/A"/>
    <e v="#N/A"/>
    <e v="#N/A"/>
  </r>
  <r>
    <n v="2309"/>
    <s v="Nassau"/>
    <s v="00-SB-30-152P-0C11-0000"/>
    <n v="364.89"/>
    <n v="2017"/>
    <n v="364.89"/>
    <n v="364.89"/>
    <n v="0"/>
    <m/>
    <s v="FERNANDINA BEACH"/>
    <s v="Florida"/>
    <n v="32034"/>
    <s v="AMELIA ISLAND PKWY"/>
    <s v="FERNANDINA BEACH FL 32034"/>
    <n v="-81.444603675616605"/>
    <n v="30.591690623494198"/>
    <s v="CLIFTON JOE CROSBY"/>
    <n v="4"/>
    <s v="CONDOMINIA"/>
    <n v="1004"/>
    <s v="Condominium (Residential)"/>
    <n v="2017"/>
    <n v="20000"/>
    <n v="2017"/>
    <n v="20000"/>
    <n v="307.81"/>
    <n v="0.84356929485598409"/>
    <s v="No"/>
    <m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1"/>
    <s v="Potential Low Risk"/>
    <n v="0"/>
    <n v="1"/>
    <s v="No"/>
    <s v="No"/>
    <s v="No"/>
    <s v="Without Environmental Issues"/>
    <s v="No"/>
    <s v="None"/>
    <s v="AMELIA ISLAND PKWY"/>
    <s v="Fernandina Beach"/>
    <s v="Florida"/>
    <n v="32034"/>
    <s v="AMELIA ISLAND PKWY FERNANDINA BEACH FL 32034"/>
    <s v=""/>
    <s v="Pass"/>
    <s v="No"/>
    <s v="FV&lt;$10K"/>
    <s v="N/A"/>
    <s v="No, &lt; $20K Lien"/>
    <s v="No, Lien &lt; $20K"/>
    <s v="N/A"/>
    <s v="No"/>
    <s v="No"/>
    <n v="1"/>
    <s v="No"/>
    <n v="20000"/>
    <n v="1"/>
    <n v="20000"/>
    <m/>
    <n v="0"/>
    <n v="0"/>
    <s v=""/>
    <e v="#N/A"/>
    <n v="20000"/>
    <s v="No"/>
    <s v="R"/>
    <s v="No"/>
    <s v="No"/>
    <n v="0.35"/>
    <n v="7000"/>
    <n v="1824.4499999999998"/>
    <n v="5175.55"/>
    <n v="9.1222499999999984E-2"/>
    <m/>
    <s v="No"/>
    <m/>
    <m/>
    <m/>
    <x v="4"/>
    <n v="2309"/>
    <n v="364.89"/>
    <s v="Ok"/>
    <n v="0"/>
    <n v="0"/>
  </r>
  <r>
    <n v="2310"/>
    <s v="Nassau"/>
    <s v="00-SB-30-157V-0016-0000"/>
    <n v="7508.22"/>
    <n v="2017"/>
    <n v="7508.22"/>
    <n v="7508.22"/>
    <n v="0"/>
    <n v="1857"/>
    <s v="FERNANDINA BEACH"/>
    <s v="Florida"/>
    <n v="32034"/>
    <s v="1857 OCEAN VILLAGE PL"/>
    <s v="FERNANDINA BEACH FL 32034"/>
    <n v="-81.445954029265195"/>
    <n v="30.577315556118599"/>
    <s v="LASH MARY"/>
    <n v="1"/>
    <s v="SINGLE FAMILY"/>
    <n v="1001"/>
    <s v="Single Family Residential"/>
    <n v="2017"/>
    <n v="449165"/>
    <n v="2017"/>
    <n v="449165"/>
    <n v="6912.83"/>
    <n v="0.92070157773746641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1857 OCEAN VILLAGE PL"/>
    <s v="Fernandina Beach"/>
    <s v="Florida"/>
    <n v="32034"/>
    <s v="1857 OCEAN VILLAGE PL FERNANDINA BEACH FL 32034"/>
    <s v=""/>
    <s v="Pass"/>
    <s v="No"/>
    <s v="FV&lt;$10K"/>
    <s v="N/A"/>
    <s v="No, &lt; $20K Lien"/>
    <s v="No, Lien &lt; $20K"/>
    <s v="N/A"/>
    <s v="No"/>
    <s v="No"/>
    <n v="0"/>
    <s v="No"/>
    <n v="449165"/>
    <n v="1"/>
    <n v="449165"/>
    <m/>
    <n v="0"/>
    <n v="0"/>
    <s v=""/>
    <e v="#N/A"/>
    <n v="449165"/>
    <s v="No"/>
    <s v="S"/>
    <s v="No"/>
    <s v="No"/>
    <n v="0.35"/>
    <n v="157207.75"/>
    <n v="30032.880000000001"/>
    <n v="127174.87"/>
    <n v="6.6863802834147806E-2"/>
    <m/>
    <s v="No"/>
    <m/>
    <m/>
    <m/>
    <x v="0"/>
    <n v="2310"/>
    <n v="7508.22"/>
    <s v="Ok"/>
    <n v="0"/>
    <n v="0"/>
  </r>
  <r>
    <n v="2311"/>
    <s v="Nassau"/>
    <s v="00-SB-30-1900-0204-0000"/>
    <n v="7057.74"/>
    <n v="2017"/>
    <n v="7057.74"/>
    <n v="7057.74"/>
    <n v="0"/>
    <n v="5010"/>
    <s v="FERNANDINA BEACH"/>
    <s v="Florida"/>
    <n v="32034"/>
    <s v="5010 SUMMER BEACH BLVD 204"/>
    <s v="FERNANDINA BEACH FL 32034"/>
    <n v="-81.444406964886895"/>
    <n v="30.584423620367598"/>
    <s v="MCNIEL WILLIAM H"/>
    <n v="4"/>
    <s v="CONDOMINIA"/>
    <n v="1004"/>
    <s v="Condominium (Residential)"/>
    <n v="2017"/>
    <n v="422100"/>
    <n v="2017"/>
    <n v="422100"/>
    <n v="6496.29"/>
    <n v="0.92044903892747543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5010 SUMMER BEACH BLVD 204"/>
    <s v="Fernandina Beach"/>
    <s v="Florida"/>
    <n v="32034"/>
    <s v="5010 SUMMER BEACH BLVD 204 FERNANDINA BEACH FL 32034"/>
    <s v=""/>
    <s v="Pass"/>
    <s v="No"/>
    <s v="FV&lt;$10K"/>
    <s v="N/A"/>
    <s v="No, &lt; $20K Lien"/>
    <s v="No, Lien &lt; $20K"/>
    <s v="N/A"/>
    <s v="No"/>
    <s v="No"/>
    <n v="0"/>
    <s v="No"/>
    <n v="422100"/>
    <n v="1"/>
    <n v="422100"/>
    <m/>
    <n v="0"/>
    <n v="0"/>
    <s v=""/>
    <e v="#N/A"/>
    <n v="422100"/>
    <s v="No"/>
    <s v="R"/>
    <s v="No"/>
    <s v="No"/>
    <n v="0.35"/>
    <n v="147735"/>
    <n v="28230.959999999999"/>
    <n v="119504.04000000001"/>
    <n v="6.6882160625444206E-2"/>
    <m/>
    <s v="No"/>
    <m/>
    <m/>
    <m/>
    <x v="0"/>
    <n v="2311"/>
    <n v="7057.74"/>
    <s v="Ok"/>
    <n v="0"/>
    <n v="0"/>
  </r>
  <r>
    <n v="2312"/>
    <s v="Nassau"/>
    <s v="00-SB-30-1900-0211-0000"/>
    <n v="1937.25"/>
    <n v="2017"/>
    <n v="1937.25"/>
    <n v="1937.25"/>
    <n v="0"/>
    <n v="5010"/>
    <s v="FERNANDINA BEACH"/>
    <s v="Florida"/>
    <n v="32034"/>
    <s v="5010 SUMMER BEACH BLVD 211"/>
    <s v="FERNANDINA BEACH FL 32034"/>
    <n v="-81.444406964886895"/>
    <n v="30.584423620367598"/>
    <s v="ADLER JOAN G"/>
    <n v="4"/>
    <s v="CONDOMINIA"/>
    <n v="1004"/>
    <s v="Condominium (Residential)"/>
    <n v="2017"/>
    <n v="429100"/>
    <n v="2017"/>
    <n v="429100"/>
    <n v="6604.03"/>
    <n v="3.4089714801909921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5010 SUMMER BEACH BLVD 211"/>
    <s v="Fernandina Beach"/>
    <s v="Florida"/>
    <n v="32034"/>
    <s v="5010 SUMMER BEACH BLVD 211 FERNANDINA BEACH FL 32034"/>
    <s v=""/>
    <s v="Pass"/>
    <s v="No"/>
    <s v="FV&lt;$10K"/>
    <s v="N/A"/>
    <s v="No, &lt; $20K Lien"/>
    <s v="No, Lien &lt; $20K"/>
    <s v="N/A"/>
    <s v="No"/>
    <s v="No"/>
    <n v="0"/>
    <s v="No"/>
    <n v="429100"/>
    <n v="1"/>
    <n v="429100"/>
    <m/>
    <n v="0"/>
    <n v="0"/>
    <s v=""/>
    <e v="#N/A"/>
    <n v="429100"/>
    <s v="No"/>
    <s v="R"/>
    <s v="No"/>
    <s v="No"/>
    <n v="0.35"/>
    <n v="150185"/>
    <n v="21749.34"/>
    <n v="128435.66"/>
    <n v="5.0685947331624327E-2"/>
    <m/>
    <s v="No"/>
    <m/>
    <m/>
    <m/>
    <x v="0"/>
    <n v="2312"/>
    <n v="1937.25"/>
    <s v="Ok"/>
    <n v="0"/>
    <n v="0"/>
  </r>
  <r>
    <n v="2313"/>
    <s v="Nassau"/>
    <s v="00-00-31-087I-0046-0000"/>
    <n v="6375.84"/>
    <n v="2017"/>
    <n v="6375.84"/>
    <n v="6375.84"/>
    <n v="0"/>
    <n v="568"/>
    <s v="FERNANDINA BEACH"/>
    <s v="Florida"/>
    <n v="32034"/>
    <s v="568 SPANISH WAY W"/>
    <s v="FERNANDINA BEACH FL 32034"/>
    <n v="-81.462632019821996"/>
    <n v="30.623713239623001"/>
    <s v="HADDOCK EDD WAYNE"/>
    <n v="1"/>
    <s v="SINGLE FAMILY"/>
    <n v="1001"/>
    <s v="Single Family Residential"/>
    <n v="2017"/>
    <n v="336033"/>
    <n v="2017"/>
    <n v="339978"/>
    <n v="5865.78"/>
    <n v="0.92000112926296762"/>
    <m/>
    <m/>
    <m/>
    <m/>
    <m/>
    <m/>
    <m/>
    <n v="0"/>
    <n v="0"/>
    <n v="0"/>
    <n v="0"/>
    <n v="0"/>
    <n v="0"/>
    <n v="0"/>
    <s v="No"/>
    <s v="No"/>
    <s v="No"/>
    <n v="0"/>
    <n v="0"/>
    <n v="357950"/>
    <s v="UNKNOWN"/>
    <n v="0"/>
    <n v="0"/>
    <s v="Potential Low Risk"/>
    <n v="0"/>
    <n v="0"/>
    <s v="Yes"/>
    <n v="0"/>
    <s v="No"/>
    <s v="Without Environmental Issues"/>
    <s v="No"/>
    <s v="None"/>
    <s v="568 SPANISH WAY W"/>
    <s v="Fernandina Beach"/>
    <s v="Florida"/>
    <n v="32034"/>
    <s v="568 SPANISH WAY W FERNANDINA BEACH FL 32034"/>
    <s v="L"/>
    <s v="Pass"/>
    <s v="No"/>
    <s v="FV&lt;$10K"/>
    <s v="N/A"/>
    <s v="No, &lt; $20K Lien"/>
    <s v="No, Lien &lt; $20K"/>
    <s v="N/A"/>
    <s v="No"/>
    <s v="No"/>
    <n v="0"/>
    <s v="No"/>
    <n v="336033"/>
    <n v="1"/>
    <n v="336033"/>
    <m/>
    <n v="0"/>
    <n v="0"/>
    <s v=""/>
    <e v="#N/A"/>
    <n v="336033"/>
    <s v="No"/>
    <s v="S"/>
    <s v="No"/>
    <s v="Yes"/>
    <n v="0.67"/>
    <n v="225142.11000000002"/>
    <n v="25503.360000000001"/>
    <n v="199638.75"/>
    <n v="7.5895403130049735E-2"/>
    <m/>
    <s v="No"/>
    <m/>
    <m/>
    <m/>
    <x v="0"/>
    <n v="2313"/>
    <n v="6375.84"/>
    <s v="Ok"/>
    <n v="0"/>
    <n v="0"/>
  </r>
  <r>
    <n v="2314"/>
    <s v="Nassau"/>
    <s v="00-00-31-087I-0097-0000"/>
    <n v="5206.13"/>
    <n v="2017"/>
    <n v="5206.13"/>
    <n v="5206.13"/>
    <n v="0"/>
    <n v="570"/>
    <s v="FERNANDINA BEACH"/>
    <s v="Florida"/>
    <n v="32034"/>
    <s v="570 SANTA MARIA DR"/>
    <s v="FERNANDINA BEACH FL 32034"/>
    <n v="-81.462572121628"/>
    <n v="30.6254865720909"/>
    <s v="SEGAL HOWARD"/>
    <n v="1"/>
    <s v="SINGLE FAMILY"/>
    <n v="1001"/>
    <s v="Single Family Residential"/>
    <n v="2017"/>
    <n v="281766"/>
    <n v="2017"/>
    <n v="281766"/>
    <n v="4784.21"/>
    <n v="0.91895707560126239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n v="0"/>
    <s v="No"/>
    <s v="Without Environmental Issues"/>
    <s v="No"/>
    <s v="None"/>
    <s v="570 SANTA MARIA DR"/>
    <s v="Fernandina Beach"/>
    <s v="Florida"/>
    <n v="32034"/>
    <s v="570 SANTA MARIA DR FERNANDINA BEACH FL 32034"/>
    <s v=""/>
    <s v="Pass"/>
    <s v="No"/>
    <s v="FV&lt;$10K"/>
    <s v="N/A"/>
    <s v="No, &lt; $20K Lien"/>
    <s v="No, Lien &lt; $20K"/>
    <s v="N/A"/>
    <s v="No"/>
    <s v="No"/>
    <n v="0"/>
    <s v="No"/>
    <n v="281766"/>
    <n v="1"/>
    <n v="281766"/>
    <m/>
    <n v="0"/>
    <n v="0"/>
    <s v=""/>
    <e v="#N/A"/>
    <n v="281766"/>
    <s v="No"/>
    <s v="S"/>
    <s v="No"/>
    <s v="Yes"/>
    <n v="0.67"/>
    <n v="188783.22"/>
    <n v="20824.52"/>
    <n v="167958.7"/>
    <n v="7.3907142806442228E-2"/>
    <m/>
    <s v="No"/>
    <m/>
    <m/>
    <m/>
    <x v="0"/>
    <n v="2314"/>
    <n v="5206.13"/>
    <s v="Ok"/>
    <n v="0"/>
    <n v="0"/>
  </r>
  <r>
    <n v="2315"/>
    <s v="Nassau"/>
    <s v="00-00-31-1010-0017-0000"/>
    <n v="6735.62"/>
    <n v="2017"/>
    <n v="6735.62"/>
    <n v="6735.62"/>
    <n v="0"/>
    <n v="3240"/>
    <s v="FERNANDINA BEACH"/>
    <s v="Florida"/>
    <n v="32034"/>
    <s v="3240 S FLETCHER AV 217"/>
    <s v="FERNANDINA BEACH FL 32034"/>
    <n v="-81.439923162638905"/>
    <n v="30.620866818670901"/>
    <s v="WALKER TAMMY CISCO"/>
    <n v="4"/>
    <s v="CONDOMINIA"/>
    <n v="1004"/>
    <s v="Condominium (Residential)"/>
    <n v="2017"/>
    <n v="311000"/>
    <n v="2017"/>
    <n v="311000"/>
    <n v="6198.45"/>
    <n v="0.92024936086061859"/>
    <s v="No"/>
    <s v="No"/>
    <s v="No"/>
    <s v="No"/>
    <m/>
    <s v="No"/>
    <s v="No"/>
    <s v="I"/>
    <s v="I"/>
    <s v="I"/>
    <s v="I"/>
    <s v="I"/>
    <s v="I"/>
    <s v="I"/>
    <s v="No"/>
    <s v="No"/>
    <s v="No"/>
    <n v="0"/>
    <n v="0"/>
    <n v="0"/>
    <n v="0"/>
    <n v="0"/>
    <n v="6"/>
    <s v="Potential Medium Risk"/>
    <s v="High"/>
    <n v="1"/>
    <s v="No"/>
    <s v="No"/>
    <s v="No"/>
    <s v="Without Environmental Issues"/>
    <s v="No"/>
    <s v="None"/>
    <s v="3240 S FLETCHER AV 217"/>
    <s v="Fernandina Beach"/>
    <s v="Florida"/>
    <n v="32034"/>
    <s v="3240 S FLETCHER AV 217 FERNANDINA BEACH FL 32034"/>
    <s v=""/>
    <s v="Pass"/>
    <s v="No"/>
    <s v="FV&lt;$10K"/>
    <s v="N/A"/>
    <s v="No, &lt; $20K Lien"/>
    <s v="No, Lien &lt; $20K"/>
    <s v="N/A"/>
    <s v="No"/>
    <s v="No"/>
    <n v="1"/>
    <s v="No"/>
    <n v="311000"/>
    <n v="1"/>
    <n v="311000"/>
    <m/>
    <n v="0"/>
    <n v="0"/>
    <s v=""/>
    <e v="#N/A"/>
    <n v="311000"/>
    <s v="No"/>
    <s v="R"/>
    <s v="No"/>
    <s v="No"/>
    <n v="0.35"/>
    <n v="108850"/>
    <n v="33678.1"/>
    <n v="75171.899999999994"/>
    <n v="0.10828971061093247"/>
    <m/>
    <s v="No"/>
    <m/>
    <m/>
    <m/>
    <x v="0"/>
    <n v="2315"/>
    <n v="6735.62"/>
    <s v="Ok"/>
    <n v="0"/>
    <n v="0"/>
  </r>
  <r>
    <n v="2316"/>
    <s v="Nassau"/>
    <s v="00-00-31-1010-0019-0000"/>
    <n v="6735.62"/>
    <n v="2017"/>
    <n v="6735.62"/>
    <n v="6735.62"/>
    <n v="0"/>
    <n v="3240"/>
    <s v="FERNANDINA BEACH"/>
    <s v="Florida"/>
    <n v="32034"/>
    <s v="3240 S FLETCHER AV 219"/>
    <s v="FERNANDINA BEACH FL 32034"/>
    <n v="-81.439923162638905"/>
    <n v="30.620866818670901"/>
    <s v="STRICKLAND DEVIN B"/>
    <n v="4"/>
    <s v="CONDOMINIA"/>
    <n v="1004"/>
    <s v="Condominium (Residential)"/>
    <n v="2017"/>
    <n v="311000"/>
    <n v="2017"/>
    <n v="311000"/>
    <n v="6198.45"/>
    <n v="0.92024936086061859"/>
    <s v="No"/>
    <s v="No"/>
    <s v="No"/>
    <s v="No"/>
    <s v="No"/>
    <m/>
    <m/>
    <s v="I"/>
    <s v="I"/>
    <s v="I"/>
    <s v="I"/>
    <s v="I"/>
    <s v="I"/>
    <s v="I"/>
    <s v="No"/>
    <s v="No"/>
    <s v="No"/>
    <n v="0"/>
    <n v="0"/>
    <n v="0"/>
    <n v="0"/>
    <n v="0"/>
    <n v="6"/>
    <s v="Potential Medium Risk"/>
    <s v="High"/>
    <n v="0"/>
    <s v="No"/>
    <s v="No"/>
    <s v="No"/>
    <s v="Without Environmental Issues"/>
    <s v="No"/>
    <s v="None"/>
    <s v="3240 S FLETCHER AV 219"/>
    <s v="Fernandina Beach"/>
    <s v="Florida"/>
    <n v="32034"/>
    <s v="3240 S FLETCHER AV 219 FERNANDINA BEACH FL 32034"/>
    <s v=""/>
    <s v="Pass"/>
    <s v="No"/>
    <s v="FV&lt;$10K"/>
    <s v="N/A"/>
    <s v="No, &lt; $20K Lien"/>
    <s v="No, Lien &lt; $20K"/>
    <s v="N/A"/>
    <s v="No"/>
    <s v="No"/>
    <n v="0"/>
    <s v="No"/>
    <n v="311000"/>
    <n v="1"/>
    <n v="311000"/>
    <m/>
    <n v="0"/>
    <n v="0"/>
    <s v=""/>
    <e v="#N/A"/>
    <n v="311000"/>
    <s v="No"/>
    <s v="R"/>
    <s v="No"/>
    <s v="No"/>
    <n v="0.35"/>
    <n v="108850"/>
    <n v="26942.48"/>
    <n v="81907.520000000004"/>
    <n v="8.6631768488745986E-2"/>
    <m/>
    <s v="No"/>
    <m/>
    <m/>
    <m/>
    <x v="0"/>
    <n v="2316"/>
    <n v="6735.62"/>
    <s v="Ok"/>
    <n v="0"/>
    <n v="0"/>
  </r>
  <r>
    <n v="2317"/>
    <s v="Nassau"/>
    <s v="00-00-31-1010-0023-0000"/>
    <n v="5405.18"/>
    <n v="2017"/>
    <n v="5405.18"/>
    <n v="5405.18"/>
    <n v="0"/>
    <n v="3240"/>
    <s v="FERNANDINA BEACH"/>
    <s v="Florida"/>
    <n v="32034"/>
    <s v="3240 S FLETCHER AV 223"/>
    <s v="FERNANDINA BEACH FL 32034"/>
    <n v="-81.439923162638905"/>
    <n v="30.620866818670901"/>
    <s v="NEWTON JAMES E"/>
    <n v="4"/>
    <s v="CONDOMINIA"/>
    <n v="1004"/>
    <s v="Condominium (Residential)"/>
    <n v="2017"/>
    <n v="291000"/>
    <n v="2017"/>
    <n v="291000"/>
    <n v="4968.26"/>
    <n v="0.91916642924009928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6"/>
    <s v="Potential Medium Risk"/>
    <n v="0"/>
    <n v="0"/>
    <s v="Yes"/>
    <n v="0"/>
    <s v="No"/>
    <s v="Without Environmental Issues"/>
    <s v="No"/>
    <s v="None"/>
    <s v="3240 S FLETCHER AV 223"/>
    <s v="Fernandina Beach"/>
    <s v="Florida"/>
    <n v="32034"/>
    <s v="3240 S FLETCHER AV 223 FERNANDINA BEACH FL 32034"/>
    <s v=""/>
    <s v="Pass"/>
    <s v="No"/>
    <s v="FV&lt;$10K"/>
    <s v="N/A"/>
    <s v="No, &lt; $20K Lien"/>
    <s v="No, Lien &lt; $20K"/>
    <s v="N/A"/>
    <s v="No"/>
    <s v="No"/>
    <n v="0"/>
    <s v="No"/>
    <n v="291000"/>
    <n v="1"/>
    <n v="291000"/>
    <m/>
    <n v="0"/>
    <n v="0"/>
    <s v=""/>
    <e v="#N/A"/>
    <n v="291000"/>
    <s v="No"/>
    <s v="R"/>
    <s v="No"/>
    <s v="Yes"/>
    <n v="0.67"/>
    <n v="194970"/>
    <n v="21620.720000000001"/>
    <n v="173349.28"/>
    <n v="7.4298006872852235E-2"/>
    <m/>
    <s v="No"/>
    <m/>
    <m/>
    <m/>
    <x v="0"/>
    <n v="2317"/>
    <n v="5405.18"/>
    <s v="Ok"/>
    <n v="0"/>
    <n v="0"/>
  </r>
  <r>
    <n v="2318"/>
    <s v="Nassau"/>
    <s v="00-00-31-1010-0069-0000"/>
    <n v="6735.62"/>
    <n v="2017"/>
    <n v="6735.62"/>
    <n v="6735.62"/>
    <n v="0"/>
    <n v="3240"/>
    <s v="FERNANDINA BEACH"/>
    <s v="Florida"/>
    <n v="32034"/>
    <s v="3240 S FLETCHER AV 669"/>
    <s v="FERNANDINA BEACH FL 32034"/>
    <n v="-81.439923162638905"/>
    <n v="30.620866818670901"/>
    <s v="W J CAPITAL LLC"/>
    <n v="4"/>
    <s v="CONDOMINIA"/>
    <n v="1004"/>
    <s v="Condominium (Residential)"/>
    <n v="2017"/>
    <n v="311000"/>
    <n v="2017"/>
    <n v="311000"/>
    <n v="6198.45"/>
    <n v="0.92024936086061859"/>
    <m/>
    <m/>
    <m/>
    <m/>
    <m/>
    <m/>
    <m/>
    <n v="0"/>
    <n v="0"/>
    <n v="0"/>
    <n v="0"/>
    <n v="0"/>
    <n v="0"/>
    <n v="0"/>
    <s v="No"/>
    <s v="No"/>
    <s v="No"/>
    <n v="0"/>
    <n v="0"/>
    <n v="681007"/>
    <s v="UNKNOWN"/>
    <n v="0"/>
    <n v="6"/>
    <s v="Potential Medium Risk"/>
    <s v="High"/>
    <n v="0"/>
    <s v="No"/>
    <n v="0"/>
    <s v="No"/>
    <s v="Without Environmental Issues"/>
    <s v="No"/>
    <s v="None"/>
    <s v="3240 S FLETCHER AV 669"/>
    <s v="Fernandina Beach"/>
    <s v="Florida"/>
    <n v="32034"/>
    <s v="3240 S FLETCHER AV 669 FERNANDINA BEACH FL 32034"/>
    <s v="L"/>
    <s v="Pass"/>
    <s v="No"/>
    <s v="FV&lt;$10K"/>
    <s v="N/A"/>
    <s v="No, &lt; $20K Lien"/>
    <s v="No, Lien &lt; $20K"/>
    <s v="N/A"/>
    <s v="No"/>
    <s v="No"/>
    <n v="0"/>
    <s v="No"/>
    <n v="311000"/>
    <n v="1"/>
    <n v="311000"/>
    <m/>
    <n v="0"/>
    <n v="0"/>
    <s v=""/>
    <e v="#N/A"/>
    <n v="311000"/>
    <s v="No"/>
    <s v="R"/>
    <s v="No"/>
    <s v="No"/>
    <n v="0.35"/>
    <n v="108850"/>
    <n v="26942.48"/>
    <n v="81907.520000000004"/>
    <n v="8.6631768488745986E-2"/>
    <m/>
    <s v="No"/>
    <m/>
    <m/>
    <m/>
    <x v="0"/>
    <n v="2318"/>
    <n v="6735.62"/>
    <s v="Ok"/>
    <n v="0"/>
    <n v="0"/>
  </r>
  <r>
    <n v="2319"/>
    <s v="Nassau"/>
    <s v="00-00-31-1014-0001-0000"/>
    <n v="1001.99"/>
    <n v="2017"/>
    <e v="#N/A"/>
    <e v="#N/A"/>
    <e v="#N/A"/>
    <e v="#N/A"/>
    <e v="#N/A"/>
    <e v="#N/A"/>
    <e v="#N/A"/>
    <e v="#N/A"/>
    <e v="#N/A"/>
    <e v="#N/A"/>
    <e v="#N/A"/>
    <e v="#N/A"/>
    <n v="0"/>
    <s v="VACANT RESIDENTIAL"/>
    <e v="#N/A"/>
    <e v="#N/A"/>
    <n v="2017"/>
    <n v="45000"/>
    <e v="#N/A"/>
    <e v="#N/A"/>
    <e v="#N/A"/>
    <n v="0"/>
    <s v="No"/>
    <s v="No"/>
    <m/>
    <s v="No"/>
    <s v="No"/>
    <s v="No"/>
    <s v="No"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45000"/>
    <n v="1"/>
    <n v="45000"/>
    <m/>
    <e v="#N/A"/>
    <e v="#N/A"/>
    <s v=""/>
    <e v="#N/A"/>
    <n v="45000"/>
    <s v="No"/>
    <s v="V"/>
    <s v="Yes"/>
    <s v="No"/>
    <n v="0"/>
    <n v="0"/>
    <e v="#N/A"/>
    <e v="#N/A"/>
    <e v="#N/A"/>
    <m/>
    <s v="No"/>
    <m/>
    <m/>
    <m/>
    <x v="1"/>
    <n v="2319"/>
    <n v="1001.99"/>
    <s v="Ok"/>
    <e v="#N/A"/>
    <e v="#N/A"/>
  </r>
  <r>
    <n v="2320"/>
    <s v="Nassau"/>
    <s v="00-00-31-1014-0002-0000"/>
    <n v="1001.99"/>
    <n v="2017"/>
    <e v="#N/A"/>
    <e v="#N/A"/>
    <e v="#N/A"/>
    <e v="#N/A"/>
    <e v="#N/A"/>
    <e v="#N/A"/>
    <e v="#N/A"/>
    <e v="#N/A"/>
    <e v="#N/A"/>
    <e v="#N/A"/>
    <e v="#N/A"/>
    <e v="#N/A"/>
    <n v="0"/>
    <s v="VACANT RESIDENTIAL"/>
    <e v="#N/A"/>
    <e v="#N/A"/>
    <n v="2017"/>
    <n v="45000"/>
    <e v="#N/A"/>
    <e v="#N/A"/>
    <e v="#N/A"/>
    <n v="0"/>
    <s v="No"/>
    <s v="No"/>
    <m/>
    <s v="No"/>
    <s v="No"/>
    <s v="No"/>
    <s v="No"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45000"/>
    <n v="1"/>
    <n v="45000"/>
    <m/>
    <e v="#N/A"/>
    <e v="#N/A"/>
    <s v=""/>
    <e v="#N/A"/>
    <n v="45000"/>
    <s v="No"/>
    <s v="V"/>
    <s v="Yes"/>
    <s v="No"/>
    <n v="0"/>
    <n v="0"/>
    <e v="#N/A"/>
    <e v="#N/A"/>
    <e v="#N/A"/>
    <m/>
    <s v="No"/>
    <m/>
    <m/>
    <m/>
    <x v="1"/>
    <n v="2320"/>
    <n v="1001.99"/>
    <s v="Ok"/>
    <e v="#N/A"/>
    <e v="#N/A"/>
  </r>
  <r>
    <n v="2321"/>
    <s v="Nassau"/>
    <s v="00-00-31-1014-0003-0000"/>
    <n v="1001.99"/>
    <n v="2017"/>
    <e v="#N/A"/>
    <e v="#N/A"/>
    <e v="#N/A"/>
    <e v="#N/A"/>
    <e v="#N/A"/>
    <e v="#N/A"/>
    <e v="#N/A"/>
    <e v="#N/A"/>
    <e v="#N/A"/>
    <e v="#N/A"/>
    <e v="#N/A"/>
    <e v="#N/A"/>
    <n v="0"/>
    <s v="VACANT RESIDENTIAL"/>
    <e v="#N/A"/>
    <e v="#N/A"/>
    <n v="2017"/>
    <n v="45000"/>
    <e v="#N/A"/>
    <e v="#N/A"/>
    <e v="#N/A"/>
    <n v="0"/>
    <s v="No"/>
    <s v="No"/>
    <s v="No"/>
    <s v="No"/>
    <s v="No"/>
    <s v="No"/>
    <s v="No"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45000"/>
    <n v="1"/>
    <n v="45000"/>
    <m/>
    <e v="#N/A"/>
    <e v="#N/A"/>
    <s v=""/>
    <e v="#N/A"/>
    <n v="45000"/>
    <s v="No"/>
    <s v="V"/>
    <s v="Yes"/>
    <s v="No"/>
    <n v="0"/>
    <n v="0"/>
    <e v="#N/A"/>
    <e v="#N/A"/>
    <e v="#N/A"/>
    <m/>
    <s v="No"/>
    <m/>
    <m/>
    <m/>
    <x v="1"/>
    <n v="2321"/>
    <n v="1001.99"/>
    <s v="Ok"/>
    <e v="#N/A"/>
    <e v="#N/A"/>
  </r>
  <r>
    <n v="2322"/>
    <s v="Nassau"/>
    <s v="00-00-31-1014-0004-0000"/>
    <n v="1001.99"/>
    <n v="2017"/>
    <e v="#N/A"/>
    <e v="#N/A"/>
    <e v="#N/A"/>
    <e v="#N/A"/>
    <e v="#N/A"/>
    <e v="#N/A"/>
    <e v="#N/A"/>
    <e v="#N/A"/>
    <e v="#N/A"/>
    <e v="#N/A"/>
    <e v="#N/A"/>
    <e v="#N/A"/>
    <n v="0"/>
    <s v="VACANT RESIDENTIAL"/>
    <e v="#N/A"/>
    <e v="#N/A"/>
    <n v="2017"/>
    <n v="45000"/>
    <e v="#N/A"/>
    <e v="#N/A"/>
    <e v="#N/A"/>
    <n v="0"/>
    <s v="No"/>
    <s v="No"/>
    <s v="No"/>
    <s v="No"/>
    <s v="No"/>
    <s v="No"/>
    <s v="No"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45000"/>
    <n v="1"/>
    <n v="45000"/>
    <m/>
    <e v="#N/A"/>
    <e v="#N/A"/>
    <s v=""/>
    <e v="#N/A"/>
    <n v="45000"/>
    <s v="No"/>
    <s v="V"/>
    <s v="Yes"/>
    <s v="No"/>
    <n v="0"/>
    <n v="0"/>
    <e v="#N/A"/>
    <e v="#N/A"/>
    <e v="#N/A"/>
    <m/>
    <s v="No"/>
    <m/>
    <m/>
    <m/>
    <x v="1"/>
    <n v="2322"/>
    <n v="1001.99"/>
    <s v="Ok"/>
    <e v="#N/A"/>
    <e v="#N/A"/>
  </r>
  <r>
    <n v="2323"/>
    <s v="Nassau"/>
    <s v="00-00-31-1015-0010-0000"/>
    <n v="11204.51"/>
    <n v="2017"/>
    <n v="11204.51"/>
    <n v="11204.51"/>
    <n v="0"/>
    <n v="2383"/>
    <s v="FERNANDINA BEACH"/>
    <s v="Florida"/>
    <n v="32034"/>
    <s v="2383 SHANNON RD"/>
    <s v="FERNANDINA BEACH FL 32034"/>
    <n v="-81.453865604246801"/>
    <n v="30.607871432341"/>
    <s v="CAPPS INVESTMENT HOLDINGS LLC"/>
    <n v="41"/>
    <s v="LIGHT MANUFACTURING, SMALL EQUIPMENT MANUFACTURING, SMALL MACHINE SHOPS, INSTRUM"/>
    <n v="5001"/>
    <s v="Manufacturing (light)"/>
    <n v="2017"/>
    <n v="518325"/>
    <n v="2017"/>
    <n v="518325"/>
    <n v="10330.57"/>
    <n v="0.92200105136235311"/>
    <s v="No"/>
    <s v="No"/>
    <s v="No"/>
    <s v="No"/>
    <m/>
    <m/>
    <s v="No"/>
    <s v="I"/>
    <s v="I"/>
    <s v="I"/>
    <s v="I"/>
    <s v="I"/>
    <s v="I"/>
    <s v="I"/>
    <s v="No"/>
    <s v="No"/>
    <s v="No"/>
    <n v="0"/>
    <n v="0"/>
    <n v="380000"/>
    <s v="COMMERCIAL"/>
    <n v="1"/>
    <n v="3"/>
    <s v="Potential High Risk"/>
    <s v="Minimal"/>
    <n v="1"/>
    <s v="No"/>
    <s v="No"/>
    <s v="Yes"/>
    <s v="Without Environmental Issues"/>
    <s v="No"/>
    <s v="None"/>
    <s v="2383 SHANNON RD"/>
    <s v="Fernandina Beach"/>
    <s v="Florida"/>
    <n v="32034"/>
    <s v="2383 SHANNON RD FERNANDINA BEACH FL 32034"/>
    <s v="L"/>
    <s v="Pass"/>
    <s v="No"/>
    <s v="Pass"/>
    <s v="N/A"/>
    <s v="No, &lt; $20K Lien"/>
    <s v="No, Lien &lt; $20K"/>
    <s v="N/A"/>
    <s v="No"/>
    <s v="No"/>
    <n v="1"/>
    <s v="No"/>
    <n v="518325"/>
    <n v="1"/>
    <n v="518325"/>
    <m/>
    <n v="0"/>
    <n v="0"/>
    <s v=""/>
    <e v="#N/A"/>
    <n v="518325"/>
    <s v="No"/>
    <s v="C"/>
    <s v="No"/>
    <s v="No"/>
    <n v="0.3"/>
    <n v="155497.5"/>
    <n v="56022.55"/>
    <n v="99474.95"/>
    <n v="0.10808382771427194"/>
    <m/>
    <s v="No"/>
    <m/>
    <m/>
    <m/>
    <x v="0"/>
    <n v="2323"/>
    <n v="11204.51"/>
    <s v="Ok"/>
    <n v="0"/>
    <n v="0"/>
  </r>
  <r>
    <n v="2324"/>
    <s v="Nassau"/>
    <s v="00-00-31-1017-0019-0000"/>
    <n v="5355.69"/>
    <n v="2017"/>
    <n v="5355.69"/>
    <n v="5355.69"/>
    <n v="0"/>
    <n v="2432"/>
    <s v="FERNANDINA BEACH"/>
    <s v="Florida"/>
    <n v="32034"/>
    <s v="2432 LYNNDALE RD"/>
    <s v="FERNANDINA BEACH FL 32034"/>
    <n v="-81.454799693735595"/>
    <n v="30.610902189762498"/>
    <s v="OCONNER JAMES PRATT"/>
    <n v="48"/>
    <s v="WAREHOUSING, DISTRIBUTION TERMINALS, TRUCKING TERMINALS, VAN AND STORAGE WAREHOU"/>
    <n v="6002"/>
    <s v="Distribution Warehouse (Regional)"/>
    <n v="2017"/>
    <n v="246981"/>
    <n v="2017"/>
    <n v="246981"/>
    <n v="4922.5"/>
    <n v="0.91911593090712873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2"/>
    <s v="Potential High Risk"/>
    <s v="Minimal"/>
    <n v="1"/>
    <s v="No"/>
    <s v="No"/>
    <s v="No"/>
    <s v="Without Environmental Issues"/>
    <s v="No"/>
    <s v="None"/>
    <s v="2432 LYNNDALE RD"/>
    <s v="Fernandina Beach"/>
    <s v="Florida"/>
    <n v="32034"/>
    <s v="2432 LYNNDALE RD FERNANDINA BEACH FL 32034"/>
    <s v=""/>
    <s v="Pass"/>
    <s v="No"/>
    <s v="FV&lt;$10K"/>
    <s v="N/A"/>
    <s v="No, &lt; $20K Lien"/>
    <s v="No, Lien &lt; $20K"/>
    <s v="N/A"/>
    <s v="No"/>
    <s v="No"/>
    <n v="1"/>
    <s v="No"/>
    <n v="246981"/>
    <n v="1"/>
    <n v="246981"/>
    <m/>
    <n v="0"/>
    <n v="0"/>
    <s v=""/>
    <e v="#N/A"/>
    <n v="246981"/>
    <s v="No"/>
    <s v="C"/>
    <s v="No"/>
    <s v="No"/>
    <n v="0.3"/>
    <n v="74094.3"/>
    <n v="26778.449999999997"/>
    <n v="47315.850000000006"/>
    <n v="0.10842311756774811"/>
    <m/>
    <s v="No"/>
    <m/>
    <m/>
    <m/>
    <x v="0"/>
    <n v="2324"/>
    <n v="5355.69"/>
    <s v="Ok"/>
    <n v="0"/>
    <n v="0"/>
  </r>
  <r>
    <n v="2325"/>
    <s v="Nassau"/>
    <s v="00-00-31-1017-0023-0000"/>
    <n v="31833.61"/>
    <n v="2017"/>
    <n v="31833.61"/>
    <n v="31833.61"/>
    <n v="0"/>
    <n v="2416"/>
    <s v="FERNANDINA BEACH"/>
    <s v="Florida"/>
    <n v="32034"/>
    <s v="2416 LYNNDALE RD"/>
    <s v="FERNANDINA BEACH FL 32034"/>
    <n v="-81.453738317069707"/>
    <n v="30.6100701408945"/>
    <s v="PEMBROKE PINES ENVESTORS LLC"/>
    <n v="18"/>
    <s v="OFFICE BUILDINGS, NON-PROFESSIONAL SERVICES BUILDINGS, MULTI-STORY"/>
    <n v="3004"/>
    <s v="Office Bldg (multi-story)"/>
    <n v="2017"/>
    <n v="1475367"/>
    <n v="2017"/>
    <n v="1475367"/>
    <n v="29405.1"/>
    <n v="0.92371239077189171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1"/>
    <n v="4"/>
    <s v="Potential High Risk"/>
    <n v="0"/>
    <n v="0"/>
    <s v="No"/>
    <n v="0"/>
    <s v="Yes"/>
    <s v="Without Environmental Issues"/>
    <s v="No"/>
    <s v="None"/>
    <s v="2416 LYNNDALE RD"/>
    <s v="Fernandina Beach"/>
    <s v="Florida"/>
    <n v="32034"/>
    <s v="2416 LYNNDALE RD FERNANDINA BEACH FL 32034"/>
    <s v=""/>
    <s v="Pass"/>
    <s v="No"/>
    <s v="Pass"/>
    <s v="N/A"/>
    <s v="Yes"/>
    <s v="No"/>
    <s v="N/A"/>
    <s v="No"/>
    <s v="No"/>
    <n v="0"/>
    <s v="No"/>
    <n v="1475367"/>
    <n v="1"/>
    <n v="1475367"/>
    <m/>
    <n v="0"/>
    <n v="0"/>
    <s v=""/>
    <e v="#N/A"/>
    <n v="1475367"/>
    <s v="No"/>
    <s v="C"/>
    <s v="No"/>
    <s v="No"/>
    <n v="0.3"/>
    <n v="442610.1"/>
    <n v="127334.44"/>
    <n v="315275.65999999997"/>
    <n v="8.6306959556503568E-2"/>
    <m/>
    <s v="No"/>
    <m/>
    <m/>
    <m/>
    <x v="7"/>
    <n v="2325"/>
    <n v="31833.61"/>
    <s v="Ok"/>
    <n v="0"/>
    <n v="0"/>
  </r>
  <r>
    <n v="2326"/>
    <s v="Nassau"/>
    <s v="00-00-31-1017-0028-0000"/>
    <n v="5868.16"/>
    <n v="2017"/>
    <n v="5868.16"/>
    <n v="5868.16"/>
    <n v="0"/>
    <n v="2887"/>
    <s v="FERNANDINA BEACH"/>
    <s v="Florida"/>
    <n v="32034"/>
    <s v="2887 JAMESTOWN RD"/>
    <s v="FERNANDINA BEACH FL 32034"/>
    <n v="-81.452715531265895"/>
    <n v="30.609324609381101"/>
    <s v="OCONNER JAMES MITCHELL"/>
    <n v="48"/>
    <s v="WAREHOUSING, DISTRIBUTION TERMINALS, TRUCKING TERMINALS, VAN AND STORAGE WAREHOU"/>
    <n v="6002"/>
    <s v="Distribution Warehouse (Regional)"/>
    <n v="2017"/>
    <n v="270757"/>
    <n v="2017"/>
    <n v="270757"/>
    <n v="5396.36"/>
    <n v="0.91960001090631471"/>
    <s v="No"/>
    <s v="No"/>
    <m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3"/>
    <s v="Potential High Risk"/>
    <s v="Minimal"/>
    <n v="1"/>
    <s v="No"/>
    <s v="Yes"/>
    <s v="No"/>
    <s v="Without Environmental Issues"/>
    <s v="No"/>
    <s v="None"/>
    <s v="2887 JAMESTOWN RD"/>
    <s v="Fernandina Beach"/>
    <s v="Florida"/>
    <n v="32034"/>
    <s v="2887 JAMESTOWN RD FERNANDINA BEACH FL 32034"/>
    <s v=""/>
    <s v="Pass"/>
    <s v="Yes"/>
    <s v="FV&lt;$10K"/>
    <s v="N/A"/>
    <s v="No, &lt; $20K Lien"/>
    <s v="No, Lien &lt; $20K"/>
    <s v="N/A"/>
    <s v="No"/>
    <s v="No"/>
    <n v="1"/>
    <s v="No"/>
    <n v="270757"/>
    <n v="1"/>
    <n v="270757"/>
    <m/>
    <n v="0"/>
    <n v="0"/>
    <s v=""/>
    <e v="#N/A"/>
    <n v="270757"/>
    <s v="No"/>
    <s v="C"/>
    <s v="No"/>
    <s v="No"/>
    <n v="0.3"/>
    <n v="81227.099999999991"/>
    <n v="29340.799999999999"/>
    <n v="51886.299999999988"/>
    <n v="0.10836580402353402"/>
    <m/>
    <s v="No"/>
    <m/>
    <m/>
    <m/>
    <x v="0"/>
    <n v="2326"/>
    <n v="5868.16"/>
    <s v="Ok"/>
    <n v="0"/>
    <n v="0"/>
  </r>
  <r>
    <n v="2327"/>
    <s v="Nassau"/>
    <s v="00-00-31-1017-0029-0000"/>
    <n v="5683.87"/>
    <n v="2017"/>
    <n v="5683.87"/>
    <n v="5683.87"/>
    <n v="0"/>
    <n v="2385"/>
    <s v="FERNANDINA BEACH"/>
    <s v="Florida"/>
    <n v="32034"/>
    <s v="2385 JAMESTOWN RD"/>
    <s v="FERNANDINA BEACH FL 32034"/>
    <n v="-81.453013020184997"/>
    <n v="30.6094430812248"/>
    <s v="NASSAU EQUIPMENT INC"/>
    <n v="41"/>
    <s v="LIGHT MANUFACTURING, SMALL EQUIPMENT MANUFACTURING, SMALL MACHINE SHOPS, INSTRUM"/>
    <n v="5001"/>
    <s v="Manufacturing (light)"/>
    <n v="2017"/>
    <n v="262206"/>
    <n v="2017"/>
    <n v="262206"/>
    <n v="5225.95"/>
    <n v="0.91943517357012039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3"/>
    <s v="Potential High Risk"/>
    <s v="Minimal"/>
    <n v="1"/>
    <s v="No"/>
    <s v="No"/>
    <s v="No"/>
    <s v="Without Environmental Issues"/>
    <s v="No"/>
    <s v="None"/>
    <s v="2385 JAMESTOWN RD"/>
    <s v="Fernandina Beach"/>
    <s v="Florida"/>
    <n v="32034"/>
    <s v="2385 JAMESTOWN RD FERNANDINA BEACH FL 32034"/>
    <s v=""/>
    <s v="Pass"/>
    <s v="No"/>
    <s v="FV&lt;$10K"/>
    <s v="N/A"/>
    <s v="No, &lt; $20K Lien"/>
    <s v="No, Lien &lt; $20K"/>
    <s v="N/A"/>
    <s v="No"/>
    <s v="No"/>
    <n v="1"/>
    <s v="No"/>
    <n v="262206"/>
    <n v="1"/>
    <n v="262206"/>
    <m/>
    <n v="0"/>
    <n v="0"/>
    <s v=""/>
    <e v="#N/A"/>
    <n v="262206"/>
    <s v="No"/>
    <s v="C"/>
    <s v="No"/>
    <s v="No"/>
    <n v="0.3"/>
    <n v="78661.8"/>
    <n v="28419.35"/>
    <n v="50242.450000000004"/>
    <n v="0.10838558232839827"/>
    <m/>
    <s v="No"/>
    <m/>
    <m/>
    <m/>
    <x v="0"/>
    <n v="2327"/>
    <n v="5683.87"/>
    <s v="Ok"/>
    <n v="0"/>
    <n v="0"/>
  </r>
  <r>
    <n v="2328"/>
    <s v="Nassau"/>
    <s v="00-00-31-1020-0056-0010"/>
    <n v="1664.47"/>
    <n v="2017"/>
    <n v="1664.47"/>
    <n v="1664.47"/>
    <n v="0"/>
    <n v="31"/>
    <s v="FERNANDINA BEACH"/>
    <s v="Florida"/>
    <n v="32034"/>
    <s v="31 FLETCHER AVE S"/>
    <s v="FERNANDINA BEACH FL 32034"/>
    <n v="-81.432089083732507"/>
    <n v="30.667150660321699"/>
    <s v="THE PARKIN COMPANY"/>
    <n v="11"/>
    <s v="STORES, ONE STORY"/>
    <n v="2000"/>
    <s v="Commercial (General)"/>
    <n v="2017"/>
    <n v="307934"/>
    <n v="2017"/>
    <n v="307934"/>
    <n v="6137.33"/>
    <n v="3.6872578057880285"/>
    <m/>
    <m/>
    <m/>
    <m/>
    <m/>
    <s v="No"/>
    <s v="No"/>
    <s v="I"/>
    <s v="I"/>
    <n v="0"/>
    <n v="0"/>
    <n v="0"/>
    <n v="0"/>
    <n v="0"/>
    <s v="No"/>
    <s v="No"/>
    <s v="No"/>
    <n v="0"/>
    <n v="0"/>
    <n v="300000"/>
    <s v="SELLER TAKE-BACK"/>
    <n v="3"/>
    <n v="5"/>
    <s v="Potential High Risk"/>
    <n v="0"/>
    <n v="0"/>
    <s v="No"/>
    <s v="No"/>
    <s v="Yes"/>
    <s v="Contaminated Discharge Parcels"/>
    <s v="Yes"/>
    <s v="None"/>
    <s v="31 FLETCHER AVE S"/>
    <s v="Fernandina Beach"/>
    <s v="Florida"/>
    <n v="32034"/>
    <s v="31 FLETCHER AVE S FERNANDINA BEACH FL 32034"/>
    <s v="L"/>
    <s v="Pass"/>
    <s v="No"/>
    <s v="FV&lt;$10K"/>
    <s v="N/A"/>
    <s v="No, &lt; $20K Lien"/>
    <s v="No, Lien &lt; $20K"/>
    <s v="N/A"/>
    <s v="No"/>
    <s v="No"/>
    <n v="0"/>
    <s v="No"/>
    <n v="307934"/>
    <n v="1"/>
    <n v="307934"/>
    <m/>
    <n v="0"/>
    <n v="0"/>
    <s v=""/>
    <e v="#N/A"/>
    <n v="307934"/>
    <s v="No"/>
    <s v="C"/>
    <s v="No"/>
    <s v="No"/>
    <n v="0.3"/>
    <n v="92380.2"/>
    <n v="20076.46"/>
    <n v="72303.739999999991"/>
    <n v="6.5197282534569093E-2"/>
    <m/>
    <s v="No"/>
    <m/>
    <m/>
    <m/>
    <x v="0"/>
    <n v="2328"/>
    <n v="1664.47"/>
    <s v="Ok"/>
    <n v="0"/>
    <n v="0"/>
  </r>
  <r>
    <n v="2329"/>
    <s v="Nassau"/>
    <s v="00-00-31-102U-P101-0000"/>
    <n v="2671.88"/>
    <n v="2017"/>
    <n v="2671.88"/>
    <n v="2671.88"/>
    <n v="0"/>
    <n v="1416"/>
    <s v="FERNANDINA BEACH"/>
    <s v="Florida"/>
    <n v="32034"/>
    <s v="1416 PARK AV 101"/>
    <s v="FERNANDINA BEACH FL 32034"/>
    <n v="-81.454663547789906"/>
    <n v="30.645583956138601"/>
    <s v="AMELIA PARK TOWN CENTER LLC"/>
    <n v="4"/>
    <s v="CONDOMINIA"/>
    <n v="1004"/>
    <s v="Condominium (Residential)"/>
    <n v="2017"/>
    <n v="122472"/>
    <n v="2017"/>
    <n v="122472"/>
    <n v="2440.94"/>
    <n v="0.91356647753641629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1"/>
    <s v="Potential Low Risk"/>
    <s v="Minimal"/>
    <n v="1"/>
    <s v="No"/>
    <s v="No"/>
    <s v="No"/>
    <s v="Without Environmental Issues"/>
    <s v="No"/>
    <s v="None"/>
    <s v="1416 PARK AV 101"/>
    <s v="Fernandina Beach"/>
    <s v="Florida"/>
    <n v="32034"/>
    <s v="1416 PARK AV 101 FERNANDINA BEACH FL 32034"/>
    <s v=""/>
    <s v="Pass"/>
    <s v="No"/>
    <s v="FV&lt;$10K"/>
    <s v="N/A"/>
    <s v="No, &lt; $20K Lien"/>
    <s v="No, Lien &lt; $20K"/>
    <s v="N/A"/>
    <s v="No"/>
    <s v="No"/>
    <n v="1"/>
    <s v="No"/>
    <n v="122472"/>
    <n v="1"/>
    <n v="122472"/>
    <m/>
    <n v="0"/>
    <n v="0"/>
    <s v=""/>
    <e v="#N/A"/>
    <n v="122472"/>
    <s v="No"/>
    <s v="R"/>
    <s v="No"/>
    <s v="No"/>
    <n v="0.35"/>
    <n v="42865.2"/>
    <n v="13359.400000000001"/>
    <n v="29505.799999999996"/>
    <n v="0.10908125938990137"/>
    <m/>
    <s v="No"/>
    <m/>
    <m/>
    <m/>
    <x v="0"/>
    <n v="2329"/>
    <n v="2671.88"/>
    <s v="Ok"/>
    <n v="0"/>
    <n v="0"/>
  </r>
  <r>
    <n v="2330"/>
    <s v="Nassau"/>
    <s v="00-00-31-102U-P102-0000"/>
    <n v="2852.95"/>
    <n v="2017"/>
    <n v="2852.95"/>
    <n v="2852.95"/>
    <n v="0"/>
    <n v="1416"/>
    <s v="FERNANDINA BEACH"/>
    <s v="Florida"/>
    <n v="32034"/>
    <s v="1416 PARK AV 102"/>
    <s v="FERNANDINA BEACH FL 32034"/>
    <n v="-81.454663547789906"/>
    <n v="30.645583956138601"/>
    <s v="AMELIA PARK TOWN CENTER LLC"/>
    <n v="4"/>
    <s v="CONDOMINIA"/>
    <n v="1004"/>
    <s v="Condominium (Residential)"/>
    <n v="2017"/>
    <n v="130872"/>
    <n v="2017"/>
    <n v="130872"/>
    <n v="2608.37"/>
    <n v="0.91427119297569182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1"/>
    <s v="Potential Low Risk"/>
    <s v="Minimal"/>
    <n v="1"/>
    <s v="No"/>
    <s v="No"/>
    <s v="No"/>
    <s v="Without Environmental Issues"/>
    <s v="No"/>
    <s v="None"/>
    <s v="1416 PARK AV 102"/>
    <s v="Fernandina Beach"/>
    <s v="Florida"/>
    <n v="32034"/>
    <s v="1416 PARK AV 102 FERNANDINA BEACH FL 32034"/>
    <s v=""/>
    <s v="Pass"/>
    <s v="No"/>
    <s v="FV&lt;$10K"/>
    <s v="N/A"/>
    <s v="No, &lt; $20K Lien"/>
    <s v="No, Lien &lt; $20K"/>
    <s v="N/A"/>
    <s v="No"/>
    <s v="No"/>
    <n v="1"/>
    <s v="No"/>
    <n v="130872"/>
    <n v="1"/>
    <n v="130872"/>
    <m/>
    <n v="0"/>
    <n v="0"/>
    <s v=""/>
    <e v="#N/A"/>
    <n v="130872"/>
    <s v="No"/>
    <s v="R"/>
    <s v="No"/>
    <s v="No"/>
    <n v="0.35"/>
    <n v="45805.2"/>
    <n v="14264.75"/>
    <n v="31540.449999999997"/>
    <n v="0.10899772296595146"/>
    <m/>
    <s v="No"/>
    <m/>
    <m/>
    <m/>
    <x v="0"/>
    <n v="2330"/>
    <n v="2852.95"/>
    <s v="Ok"/>
    <n v="0"/>
    <n v="0"/>
  </r>
  <r>
    <n v="2331"/>
    <s v="Nassau"/>
    <s v="00-00-31-102U-P201-0000"/>
    <n v="4557.49"/>
    <n v="2017"/>
    <n v="4557.49"/>
    <n v="4557.49"/>
    <n v="0"/>
    <n v="1416"/>
    <s v="FERNANDINA BEACH"/>
    <s v="Florida"/>
    <n v="32034"/>
    <s v="1416 PARK AV 201"/>
    <s v="FERNANDINA BEACH FL 32034"/>
    <n v="-81.454663547789906"/>
    <n v="30.645583956138601"/>
    <s v="AMELIA PARK TOWN CENTER LLC"/>
    <n v="4"/>
    <s v="CONDOMINIA"/>
    <n v="1004"/>
    <s v="Condominium (Residential)"/>
    <n v="2017"/>
    <n v="209950"/>
    <n v="2017"/>
    <n v="209950"/>
    <n v="4184.46"/>
    <n v="0.91815012210668601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1"/>
    <s v="Potential Low Risk"/>
    <s v="Minimal"/>
    <n v="1"/>
    <s v="No"/>
    <s v="No"/>
    <s v="No"/>
    <s v="Without Environmental Issues"/>
    <s v="No"/>
    <s v="None"/>
    <s v="1416 PARK AV 201"/>
    <s v="Fernandina Beach"/>
    <s v="Florida"/>
    <n v="32034"/>
    <s v="1416 PARK AV 201 FERNANDINA BEACH FL 32034"/>
    <s v=""/>
    <s v="Pass"/>
    <s v="No"/>
    <s v="FV&lt;$10K"/>
    <s v="N/A"/>
    <s v="No, &lt; $20K Lien"/>
    <s v="No, Lien &lt; $20K"/>
    <s v="N/A"/>
    <s v="No"/>
    <s v="No"/>
    <n v="1"/>
    <s v="No"/>
    <n v="209950"/>
    <n v="1"/>
    <n v="209950"/>
    <m/>
    <n v="0"/>
    <n v="0"/>
    <s v=""/>
    <e v="#N/A"/>
    <n v="209950"/>
    <s v="No"/>
    <s v="R"/>
    <s v="No"/>
    <s v="No"/>
    <n v="0.35"/>
    <n v="73482.5"/>
    <n v="22787.449999999997"/>
    <n v="50695.05"/>
    <n v="0.10853750893069777"/>
    <m/>
    <s v="No"/>
    <m/>
    <m/>
    <m/>
    <x v="0"/>
    <n v="2331"/>
    <n v="4557.49"/>
    <s v="Ok"/>
    <n v="0"/>
    <n v="0"/>
  </r>
  <r>
    <n v="2332"/>
    <s v="Nassau"/>
    <s v="00-00-31-102U-P202-0000"/>
    <n v="4840.51"/>
    <n v="2017"/>
    <n v="4840.51"/>
    <n v="4840.51"/>
    <n v="0"/>
    <n v="1416"/>
    <s v="FERNANDINA BEACH"/>
    <s v="Florida"/>
    <n v="32034"/>
    <s v="1416 PARK AV 202"/>
    <s v="FERNANDINA BEACH FL 32034"/>
    <n v="-81.454663547789906"/>
    <n v="30.645583956138601"/>
    <s v="AMELIA PARK TOWN CENTER LLC"/>
    <n v="4"/>
    <s v="CONDOMINIA"/>
    <n v="1004"/>
    <s v="Condominium (Residential)"/>
    <n v="2017"/>
    <n v="223080"/>
    <n v="2017"/>
    <n v="223080"/>
    <n v="4446.1499999999996"/>
    <n v="0.91852924588524754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1"/>
    <s v="Potential Low Risk"/>
    <s v="Minimal"/>
    <n v="1"/>
    <s v="No"/>
    <s v="No"/>
    <s v="No"/>
    <s v="Without Environmental Issues"/>
    <s v="No"/>
    <s v="None"/>
    <s v="1416 PARK AV 202"/>
    <s v="Fernandina Beach"/>
    <s v="Florida"/>
    <n v="32034"/>
    <s v="1416 PARK AV 202 FERNANDINA BEACH FL 32034"/>
    <s v=""/>
    <s v="Pass"/>
    <s v="No"/>
    <s v="FV&lt;$10K"/>
    <s v="N/A"/>
    <s v="No, &lt; $20K Lien"/>
    <s v="No, Lien &lt; $20K"/>
    <s v="N/A"/>
    <s v="No"/>
    <s v="No"/>
    <n v="1"/>
    <s v="No"/>
    <n v="223080"/>
    <n v="1"/>
    <n v="223080"/>
    <m/>
    <n v="0"/>
    <n v="0"/>
    <s v=""/>
    <e v="#N/A"/>
    <n v="223080"/>
    <s v="No"/>
    <s v="R"/>
    <s v="No"/>
    <s v="No"/>
    <n v="0.35"/>
    <n v="78078"/>
    <n v="24202.550000000003"/>
    <n v="53875.45"/>
    <n v="0.10849269320423167"/>
    <m/>
    <s v="No"/>
    <m/>
    <m/>
    <m/>
    <x v="0"/>
    <n v="2332"/>
    <n v="4840.51"/>
    <s v="Ok"/>
    <n v="0"/>
    <n v="0"/>
  </r>
  <r>
    <n v="2333"/>
    <s v="Nassau"/>
    <s v="00-00-31-102U-S101-0000"/>
    <n v="2968.12"/>
    <n v="2017"/>
    <n v="2968.12"/>
    <n v="2968.12"/>
    <n v="0"/>
    <n v="1880"/>
    <s v="FERNANDINA BEACH"/>
    <s v="Florida"/>
    <n v="32034"/>
    <s v="1880 S 14TH ST 101"/>
    <s v="FERNANDINA BEACH FL 32034"/>
    <n v="-81.454663547789906"/>
    <n v="30.645583956138601"/>
    <s v="AMELIA PARK TOWN CENTER LLC"/>
    <n v="4"/>
    <s v="CONDOMINIA"/>
    <n v="1004"/>
    <s v="Condominium (Residential)"/>
    <n v="2017"/>
    <n v="136215"/>
    <n v="2017"/>
    <n v="136215"/>
    <n v="2714.85"/>
    <n v="0.91466989205288196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1"/>
    <s v="Potential Low Risk"/>
    <s v="Minimal"/>
    <n v="1"/>
    <s v="No"/>
    <s v="No"/>
    <s v="No"/>
    <s v="Without Environmental Issues"/>
    <s v="No"/>
    <s v="None"/>
    <s v="1880 S 14TH ST 101"/>
    <s v="Fernandina Beach"/>
    <s v="Florida"/>
    <n v="32034"/>
    <s v="1880 S 14TH ST 101 FERNANDINA BEACH FL 32034"/>
    <s v=""/>
    <s v="Pass"/>
    <s v="No"/>
    <s v="FV&lt;$10K"/>
    <s v="N/A"/>
    <s v="No, &lt; $20K Lien"/>
    <s v="No, Lien &lt; $20K"/>
    <s v="N/A"/>
    <s v="No"/>
    <s v="No"/>
    <n v="1"/>
    <s v="No"/>
    <n v="136215"/>
    <n v="1"/>
    <n v="136215"/>
    <m/>
    <n v="0"/>
    <n v="0"/>
    <s v=""/>
    <e v="#N/A"/>
    <n v="136215"/>
    <s v="No"/>
    <s v="R"/>
    <s v="No"/>
    <s v="No"/>
    <n v="0.35"/>
    <n v="47675.25"/>
    <n v="14840.599999999999"/>
    <n v="32834.65"/>
    <n v="0.10894982197261681"/>
    <m/>
    <s v="No"/>
    <m/>
    <m/>
    <m/>
    <x v="0"/>
    <n v="2333"/>
    <n v="2968.12"/>
    <s v="Ok"/>
    <n v="0"/>
    <n v="0"/>
  </r>
  <r>
    <n v="2334"/>
    <s v="Nassau"/>
    <s v="00-00-31-102U-S102-0000"/>
    <n v="3337.7"/>
    <n v="2017"/>
    <n v="3337.7"/>
    <n v="3337.7"/>
    <n v="0"/>
    <n v="1880"/>
    <s v="FERNANDINA BEACH"/>
    <s v="Florida"/>
    <n v="32034"/>
    <s v="1880 S 14TH ST 102"/>
    <s v="FERNANDINA BEACH FL 32034"/>
    <n v="-81.454663547789906"/>
    <n v="30.645583956138601"/>
    <s v="AMELIA PARK TOWN CENTER LLC"/>
    <n v="4"/>
    <s v="CONDOMINIA"/>
    <n v="1004"/>
    <s v="Condominium (Residential)"/>
    <n v="2017"/>
    <n v="153360"/>
    <n v="2017"/>
    <n v="153360"/>
    <n v="3056.59"/>
    <n v="0.91577733169547904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1"/>
    <s v="Potential Low Risk"/>
    <s v="Minimal"/>
    <n v="1"/>
    <s v="No"/>
    <s v="No"/>
    <s v="No"/>
    <s v="Without Environmental Issues"/>
    <s v="No"/>
    <s v="None"/>
    <s v="1880 S 14TH ST 102"/>
    <s v="Fernandina Beach"/>
    <s v="Florida"/>
    <n v="32034"/>
    <s v="1880 S 14TH ST 102 FERNANDINA BEACH FL 32034"/>
    <s v=""/>
    <s v="Pass"/>
    <s v="No"/>
    <s v="FV&lt;$10K"/>
    <s v="N/A"/>
    <s v="No, &lt; $20K Lien"/>
    <s v="No, Lien &lt; $20K"/>
    <s v="N/A"/>
    <s v="No"/>
    <s v="No"/>
    <n v="1"/>
    <s v="No"/>
    <n v="153360"/>
    <n v="1"/>
    <n v="153360"/>
    <m/>
    <n v="0"/>
    <n v="0"/>
    <s v=""/>
    <e v="#N/A"/>
    <n v="153360"/>
    <s v="No"/>
    <s v="R"/>
    <s v="No"/>
    <s v="No"/>
    <n v="0.35"/>
    <n v="53676"/>
    <n v="16688.5"/>
    <n v="36987.5"/>
    <n v="0.10881911841418884"/>
    <m/>
    <s v="No"/>
    <m/>
    <m/>
    <m/>
    <x v="0"/>
    <n v="2334"/>
    <n v="3337.7"/>
    <s v="Ok"/>
    <n v="0"/>
    <n v="0"/>
  </r>
  <r>
    <n v="2335"/>
    <s v="Nassau"/>
    <s v="00-00-31-102U-S103-0000"/>
    <n v="3326.05"/>
    <n v="2017"/>
    <n v="3326.05"/>
    <n v="3326.05"/>
    <n v="0"/>
    <n v="1880"/>
    <s v="FERNANDINA BEACH"/>
    <s v="Florida"/>
    <n v="32034"/>
    <s v="1880 S 14TH ST 103"/>
    <s v="FERNANDINA BEACH FL 32034"/>
    <n v="-81.454663547789906"/>
    <n v="30.645583956138601"/>
    <s v="AMELIA PARK TOWN CENTER LLC"/>
    <n v="4"/>
    <s v="CONDOMINIA"/>
    <n v="1004"/>
    <s v="Condominium (Residential)"/>
    <n v="2017"/>
    <n v="152820"/>
    <n v="2017"/>
    <n v="152820"/>
    <n v="3045.82"/>
    <n v="0.91574690699177708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1"/>
    <s v="Potential Low Risk"/>
    <s v="Minimal"/>
    <n v="1"/>
    <s v="No"/>
    <s v="No"/>
    <s v="No"/>
    <s v="Without Environmental Issues"/>
    <s v="No"/>
    <s v="None"/>
    <s v="1880 S 14TH ST 103"/>
    <s v="Fernandina Beach"/>
    <s v="Florida"/>
    <n v="32034"/>
    <s v="1880 S 14TH ST 103 FERNANDINA BEACH FL 32034"/>
    <s v=""/>
    <s v="Pass"/>
    <s v="No"/>
    <s v="FV&lt;$10K"/>
    <s v="N/A"/>
    <s v="No, &lt; $20K Lien"/>
    <s v="No, Lien &lt; $20K"/>
    <s v="N/A"/>
    <s v="No"/>
    <s v="No"/>
    <n v="1"/>
    <s v="No"/>
    <n v="152820"/>
    <n v="1"/>
    <n v="152820"/>
    <m/>
    <n v="0"/>
    <n v="0"/>
    <s v=""/>
    <e v="#N/A"/>
    <n v="152820"/>
    <s v="No"/>
    <s v="R"/>
    <s v="No"/>
    <s v="No"/>
    <n v="0.35"/>
    <n v="53487"/>
    <n v="16630.25"/>
    <n v="36856.75"/>
    <n v="0.10882247088077476"/>
    <m/>
    <s v="No"/>
    <m/>
    <m/>
    <m/>
    <x v="0"/>
    <n v="2335"/>
    <n v="3326.05"/>
    <s v="Ok"/>
    <n v="0"/>
    <n v="0"/>
  </r>
  <r>
    <n v="2336"/>
    <s v="Nassau"/>
    <s v="00-00-31-1030-002K-0000"/>
    <n v="5359.34"/>
    <n v="2017"/>
    <n v="5359.34"/>
    <n v="5359.34"/>
    <n v="0"/>
    <n v="3350"/>
    <s v="FERNANDINA BEACH"/>
    <s v="Florida"/>
    <n v="32034"/>
    <s v="3350 S FLETCHER AV 2K"/>
    <s v="FERNANDINA BEACH FL 32034"/>
    <n v="-81.440177793745704"/>
    <n v="30.619519930296399"/>
    <s v="TUCKER MARY ALICE TRUST"/>
    <n v="4"/>
    <s v="CONDOMINIA"/>
    <n v="1004"/>
    <s v="Condominium (Residential)"/>
    <n v="2017"/>
    <n v="246235"/>
    <n v="2017"/>
    <n v="249000"/>
    <n v="4925.88"/>
    <n v="0.91912063798900612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1"/>
    <n v="6"/>
    <s v="Potential High Risk"/>
    <s v="Minimal"/>
    <n v="1"/>
    <s v="No"/>
    <s v="No"/>
    <s v="Yes"/>
    <s v="Without Environmental Issues"/>
    <s v="No"/>
    <s v="None"/>
    <s v="3350 S FLETCHER AV 2K"/>
    <s v="Fernandina Beach"/>
    <s v="Florida"/>
    <n v="32034"/>
    <s v="3350 S FLETCHER AV 2K FERNANDINA BEACH FL 32034"/>
    <s v=""/>
    <s v="Pass"/>
    <s v="No"/>
    <s v="FV&lt;$10K"/>
    <s v="N/A"/>
    <s v="No, &lt; $20K Lien"/>
    <s v="No, Lien &lt; $20K"/>
    <s v="N/A"/>
    <s v="No"/>
    <s v="No"/>
    <n v="1"/>
    <s v="No"/>
    <n v="246235"/>
    <n v="1"/>
    <n v="246235"/>
    <m/>
    <n v="0"/>
    <n v="0"/>
    <s v=""/>
    <e v="#N/A"/>
    <n v="246235"/>
    <s v="No"/>
    <s v="R"/>
    <s v="No"/>
    <s v="No"/>
    <n v="0.35"/>
    <n v="86182.25"/>
    <n v="26796.7"/>
    <n v="59385.55"/>
    <n v="0.10882571527199626"/>
    <m/>
    <s v="No"/>
    <m/>
    <m/>
    <m/>
    <x v="0"/>
    <n v="2336"/>
    <n v="5359.34"/>
    <s v="Ok"/>
    <n v="0"/>
    <n v="0"/>
  </r>
  <r>
    <n v="2337"/>
    <s v="Nassau"/>
    <s v="00-00-31-1030-002L-0000"/>
    <n v="5359.34"/>
    <n v="2017"/>
    <n v="5359.34"/>
    <n v="5359.34"/>
    <n v="0"/>
    <n v="3350"/>
    <s v="FERNANDINA BEACH"/>
    <s v="Florida"/>
    <n v="32034"/>
    <s v="3350 S FLETCHER AV 2L"/>
    <s v="FERNANDINA BEACH FL 32034"/>
    <n v="-81.440177793745704"/>
    <n v="30.619519930296399"/>
    <s v="SMITH MARY DUNCAN"/>
    <n v="4"/>
    <s v="CONDOMINIA"/>
    <n v="1004"/>
    <s v="Condominium (Residential)"/>
    <n v="2017"/>
    <n v="246235"/>
    <n v="2017"/>
    <n v="249000"/>
    <n v="4925.88"/>
    <n v="0.91912063798900612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1"/>
    <n v="6"/>
    <s v="Potential High Risk"/>
    <n v="0"/>
    <n v="0"/>
    <s v="No"/>
    <n v="0"/>
    <s v="Yes"/>
    <s v="Without Environmental Issues"/>
    <s v="No"/>
    <s v="None"/>
    <s v="3350 S FLETCHER AV 2L"/>
    <s v="Fernandina Beach"/>
    <s v="Florida"/>
    <n v="32034"/>
    <s v="3350 S FLETCHER AV 2L FERNANDINA BEACH FL 32034"/>
    <s v=""/>
    <s v="Pass"/>
    <s v="No"/>
    <s v="FV&lt;$10K"/>
    <s v="N/A"/>
    <s v="No, &lt; $20K Lien"/>
    <s v="No, Lien &lt; $20K"/>
    <s v="N/A"/>
    <s v="No"/>
    <s v="No"/>
    <n v="0"/>
    <s v="No"/>
    <n v="246235"/>
    <n v="1"/>
    <n v="246235"/>
    <m/>
    <n v="0"/>
    <n v="0"/>
    <s v=""/>
    <e v="#N/A"/>
    <n v="246235"/>
    <s v="No"/>
    <s v="R"/>
    <s v="No"/>
    <s v="No"/>
    <n v="0.35"/>
    <n v="86182.25"/>
    <n v="21437.360000000001"/>
    <n v="64744.89"/>
    <n v="8.7060572217597013E-2"/>
    <m/>
    <s v="No"/>
    <m/>
    <m/>
    <m/>
    <x v="0"/>
    <n v="2337"/>
    <n v="5359.34"/>
    <s v="Ok"/>
    <n v="0"/>
    <n v="0"/>
  </r>
  <r>
    <n v="2338"/>
    <s v="Nassau"/>
    <s v="00-00-31-1030-003B-0000"/>
    <n v="5359.34"/>
    <n v="2017"/>
    <n v="5359.34"/>
    <n v="5359.34"/>
    <n v="0"/>
    <n v="3350"/>
    <s v="FERNANDINA BEACH"/>
    <s v="Florida"/>
    <n v="32034"/>
    <s v="3350 S FLETCHER AV 3B"/>
    <s v="FERNANDINA BEACH FL 32034"/>
    <n v="-81.440177793745704"/>
    <n v="30.619519930296399"/>
    <s v="CARTER SUSAN"/>
    <n v="4"/>
    <s v="CONDOMINIA"/>
    <n v="1004"/>
    <s v="Condominium (Residential)"/>
    <n v="2017"/>
    <n v="246235"/>
    <n v="2017"/>
    <n v="249000"/>
    <n v="4925.88"/>
    <n v="0.91912063798900612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1"/>
    <n v="6"/>
    <s v="Potential High Risk"/>
    <n v="0"/>
    <n v="0"/>
    <s v="No"/>
    <n v="0"/>
    <s v="Yes"/>
    <s v="Without Environmental Issues"/>
    <s v="No"/>
    <s v="None"/>
    <s v="3350 S FLETCHER AV 3B"/>
    <s v="Fernandina Beach"/>
    <s v="Florida"/>
    <n v="32034"/>
    <s v="3350 S FLETCHER AV 3B FERNANDINA BEACH FL 32034"/>
    <s v=""/>
    <s v="Pass"/>
    <s v="No"/>
    <s v="FV&lt;$10K"/>
    <s v="N/A"/>
    <s v="No, &lt; $20K Lien"/>
    <s v="No, Lien &lt; $20K"/>
    <s v="N/A"/>
    <s v="No"/>
    <s v="No"/>
    <n v="0"/>
    <s v="No"/>
    <n v="246235"/>
    <n v="1"/>
    <n v="246235"/>
    <m/>
    <n v="0"/>
    <n v="0"/>
    <s v=""/>
    <e v="#N/A"/>
    <n v="246235"/>
    <s v="No"/>
    <s v="R"/>
    <s v="No"/>
    <s v="No"/>
    <n v="0.35"/>
    <n v="86182.25"/>
    <n v="21437.360000000001"/>
    <n v="64744.89"/>
    <n v="8.7060572217597013E-2"/>
    <m/>
    <s v="No"/>
    <m/>
    <m/>
    <m/>
    <x v="0"/>
    <n v="2338"/>
    <n v="5359.34"/>
    <s v="Ok"/>
    <n v="0"/>
    <n v="0"/>
  </r>
  <r>
    <n v="2339"/>
    <s v="Nassau"/>
    <s v="00-00-31-1030-005L-0000"/>
    <n v="5399.21"/>
    <n v="2017"/>
    <n v="5399.21"/>
    <n v="5399.21"/>
    <n v="0"/>
    <n v="3350"/>
    <s v="FERNANDINA BEACH"/>
    <s v="Florida"/>
    <n v="32034"/>
    <s v="3350 S FLETCHER AV 5L"/>
    <s v="FERNANDINA BEACH FL 32034"/>
    <n v="-81.440177793745704"/>
    <n v="30.619519930296399"/>
    <s v="HUGHES DENNIS F"/>
    <n v="4"/>
    <s v="CONDOMINIA"/>
    <n v="1004"/>
    <s v="Condominium (Residential)"/>
    <n v="2017"/>
    <n v="249000"/>
    <n v="2017"/>
    <n v="249000"/>
    <n v="4962.75"/>
    <n v="0.91916224781032785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1"/>
    <n v="6"/>
    <s v="Potential High Risk"/>
    <n v="0"/>
    <n v="0"/>
    <s v="No"/>
    <n v="0"/>
    <s v="Yes"/>
    <s v="Without Environmental Issues"/>
    <s v="No"/>
    <s v="None"/>
    <s v="3350 S FLETCHER AV 5L"/>
    <s v="Fernandina Beach"/>
    <s v="Florida"/>
    <n v="32034"/>
    <s v="3350 S FLETCHER AV 5L FERNANDINA BEACH FL 32034"/>
    <s v=""/>
    <s v="Pass"/>
    <s v="No"/>
    <s v="FV&lt;$10K"/>
    <s v="N/A"/>
    <s v="No, &lt; $20K Lien"/>
    <s v="No, Lien &lt; $20K"/>
    <s v="N/A"/>
    <s v="No"/>
    <s v="No"/>
    <n v="0"/>
    <s v="No"/>
    <n v="249000"/>
    <n v="1"/>
    <n v="249000"/>
    <m/>
    <n v="0"/>
    <n v="0"/>
    <s v=""/>
    <e v="#N/A"/>
    <n v="249000"/>
    <s v="No"/>
    <s v="R"/>
    <s v="No"/>
    <s v="No"/>
    <n v="0.35"/>
    <n v="87150"/>
    <n v="21596.84"/>
    <n v="65553.16"/>
    <n v="8.6734297188755027E-2"/>
    <m/>
    <s v="No"/>
    <m/>
    <m/>
    <m/>
    <x v="0"/>
    <n v="2339"/>
    <n v="5399.21"/>
    <s v="Ok"/>
    <n v="0"/>
    <n v="0"/>
  </r>
  <r>
    <n v="2340"/>
    <s v="Nassau"/>
    <s v="00-00-31-1030-007J-0000"/>
    <n v="5892.07"/>
    <n v="2017"/>
    <n v="5892.07"/>
    <n v="5892.07"/>
    <n v="0"/>
    <n v="3350"/>
    <s v="FERNANDINA BEACH"/>
    <s v="Florida"/>
    <n v="32034"/>
    <s v="3350 S FLETCHER AV 7J"/>
    <s v="FERNANDINA BEACH FL 32034"/>
    <n v="-81.440177793745704"/>
    <n v="30.619519930296399"/>
    <s v="DAUGHTREY JAMES T"/>
    <n v="4"/>
    <s v="CONDOMINIA"/>
    <n v="1004"/>
    <s v="Condominium (Residential)"/>
    <n v="2017"/>
    <n v="270859"/>
    <n v="2017"/>
    <n v="273900"/>
    <n v="5418.47"/>
    <n v="0.91962077843610146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1"/>
    <n v="6"/>
    <s v="Potential High Risk"/>
    <n v="0"/>
    <n v="0"/>
    <s v="No"/>
    <n v="0"/>
    <s v="Yes"/>
    <s v="Without Environmental Issues"/>
    <s v="No"/>
    <s v="None"/>
    <s v="3350 S FLETCHER AV 7J"/>
    <s v="Fernandina Beach"/>
    <s v="Florida"/>
    <n v="32034"/>
    <s v="3350 S FLETCHER AV 7J FERNANDINA BEACH FL 32034"/>
    <s v=""/>
    <s v="Pass"/>
    <s v="No"/>
    <s v="FV&lt;$10K"/>
    <s v="N/A"/>
    <s v="No, &lt; $20K Lien"/>
    <s v="No, Lien &lt; $20K"/>
    <s v="N/A"/>
    <s v="No"/>
    <s v="No"/>
    <n v="0"/>
    <s v="No"/>
    <n v="270859"/>
    <n v="1"/>
    <n v="270859"/>
    <m/>
    <n v="0"/>
    <n v="0"/>
    <s v=""/>
    <e v="#N/A"/>
    <n v="270859"/>
    <s v="No"/>
    <s v="R"/>
    <s v="No"/>
    <s v="No"/>
    <n v="0.35"/>
    <n v="94800.65"/>
    <n v="23568.28"/>
    <n v="71232.37"/>
    <n v="8.7013095374346053E-2"/>
    <m/>
    <s v="No"/>
    <m/>
    <m/>
    <m/>
    <x v="0"/>
    <n v="2340"/>
    <n v="5892.07"/>
    <s v="Ok"/>
    <n v="0"/>
    <n v="0"/>
  </r>
  <r>
    <n v="2341"/>
    <s v="Nassau"/>
    <s v="00-00-31-1035-0007-0108"/>
    <n v="2854.02"/>
    <n v="2017"/>
    <e v="#N/A"/>
    <e v="#N/A"/>
    <e v="#N/A"/>
    <e v="#N/A"/>
    <e v="#N/A"/>
    <e v="#N/A"/>
    <e v="#N/A"/>
    <e v="#N/A"/>
    <e v="#N/A"/>
    <e v="#N/A"/>
    <e v="#N/A"/>
    <e v="#N/A"/>
    <n v="4"/>
    <s v="CONDOMINIA"/>
    <e v="#N/A"/>
    <e v="#N/A"/>
    <n v="2017"/>
    <n v="124449"/>
    <e v="#N/A"/>
    <e v="#N/A"/>
    <e v="#N/A"/>
    <n v="0"/>
    <m/>
    <s v="No"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124449"/>
    <n v="1"/>
    <n v="124449"/>
    <m/>
    <e v="#N/A"/>
    <e v="#N/A"/>
    <s v=""/>
    <e v="#N/A"/>
    <n v="124449"/>
    <s v="No"/>
    <s v="R"/>
    <s v="No"/>
    <s v="No"/>
    <n v="0.35"/>
    <n v="43557.149999999994"/>
    <e v="#N/A"/>
    <e v="#N/A"/>
    <e v="#N/A"/>
    <m/>
    <e v="#N/A"/>
    <m/>
    <m/>
    <m/>
    <x v="5"/>
    <n v="2341"/>
    <n v="2854.02"/>
    <e v="#N/A"/>
    <e v="#N/A"/>
    <e v="#N/A"/>
  </r>
  <r>
    <n v="2342"/>
    <s v="Nassau"/>
    <s v="00-00-31-1040-0026-0100"/>
    <n v="15856.17"/>
    <n v="2017"/>
    <n v="15856.17"/>
    <n v="15856.17"/>
    <n v="0"/>
    <n v="1060"/>
    <s v="FERNANDINA BEACH"/>
    <s v="Florida"/>
    <n v="32034"/>
    <s v="1060 FLETCHER AVE S"/>
    <s v="FERNANDINA BEACH FL 32034"/>
    <n v="-81.433574576618497"/>
    <n v="30.652449223183901"/>
    <s v="SMITH CHESTER M"/>
    <n v="1"/>
    <s v="SINGLE FAMILY"/>
    <n v="1001"/>
    <s v="Single Family Residential"/>
    <n v="2017"/>
    <n v="734128"/>
    <n v="2017"/>
    <n v="734128"/>
    <n v="14631.69"/>
    <n v="0.92277580273168114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1060 FLETCHER AVE S"/>
    <s v="Fernandina Beach"/>
    <s v="Florida"/>
    <n v="32034"/>
    <s v="1060 FLETCHER AVE S FERNANDINA BEACH FL 32034"/>
    <s v=""/>
    <s v="Pass"/>
    <s v="No"/>
    <s v="Pass"/>
    <s v="N/A"/>
    <s v="No, &lt; $20K Lien"/>
    <s v="No, Lien &lt; $20K"/>
    <s v="N/A"/>
    <s v="No"/>
    <s v="No"/>
    <n v="0"/>
    <s v="No"/>
    <n v="734128"/>
    <n v="1"/>
    <n v="734128"/>
    <m/>
    <n v="0"/>
    <n v="0"/>
    <s v=""/>
    <e v="#N/A"/>
    <n v="734128"/>
    <s v="No"/>
    <s v="S"/>
    <s v="No"/>
    <s v="No"/>
    <n v="0.35"/>
    <n v="256944.8"/>
    <n v="63424.68"/>
    <n v="193520.12"/>
    <n v="8.639457969182486E-2"/>
    <m/>
    <s v="No"/>
    <m/>
    <m/>
    <m/>
    <x v="0"/>
    <n v="2342"/>
    <n v="15856.17"/>
    <s v="Ok"/>
    <n v="0"/>
    <n v="0"/>
  </r>
  <r>
    <n v="2343"/>
    <s v="Nassau"/>
    <s v="00-00-31-1060-000B-0021"/>
    <n v="713.29"/>
    <n v="2017"/>
    <e v="#N/A"/>
    <e v="#N/A"/>
    <e v="#N/A"/>
    <e v="#N/A"/>
    <e v="#N/A"/>
    <e v="#N/A"/>
    <e v="#N/A"/>
    <e v="#N/A"/>
    <e v="#N/A"/>
    <e v="#N/A"/>
    <e v="#N/A"/>
    <e v="#N/A"/>
    <n v="1"/>
    <s v="SINGLE FAMILY"/>
    <e v="#N/A"/>
    <e v="#N/A"/>
    <n v="2017"/>
    <n v="71469"/>
    <e v="#N/A"/>
    <e v="#N/A"/>
    <e v="#N/A"/>
    <n v="0"/>
    <s v="No"/>
    <s v="No"/>
    <s v="No"/>
    <s v="No"/>
    <s v="No"/>
    <s v="No"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71469"/>
    <n v="1"/>
    <n v="71469"/>
    <m/>
    <e v="#N/A"/>
    <e v="#N/A"/>
    <s v=""/>
    <e v="#N/A"/>
    <n v="71469"/>
    <s v="No"/>
    <s v="S"/>
    <s v="No"/>
    <s v="Yes"/>
    <n v="0.67"/>
    <n v="47884.23"/>
    <e v="#N/A"/>
    <e v="#N/A"/>
    <e v="#N/A"/>
    <m/>
    <e v="#N/A"/>
    <m/>
    <m/>
    <m/>
    <x v="5"/>
    <n v="2343"/>
    <n v="713.29"/>
    <e v="#N/A"/>
    <e v="#N/A"/>
    <e v="#N/A"/>
  </r>
  <r>
    <n v="2344"/>
    <s v="Nassau"/>
    <s v="00-00-31-1060-000F-0022"/>
    <n v="667.09"/>
    <n v="2017"/>
    <n v="667.09"/>
    <n v="667.09"/>
    <n v="0"/>
    <n v="2002"/>
    <s v="FERNANDINA BEACH"/>
    <s v="Florida"/>
    <n v="32034"/>
    <s v="2002 HIGHLAND ST"/>
    <s v="FERNANDINA BEACH FL 32034"/>
    <n v="-81.4435683396744"/>
    <n v="30.670786043585899"/>
    <s v="RENFROW BENJAMIN E"/>
    <n v="1"/>
    <s v="SINGLE FAMILY"/>
    <n v="1001"/>
    <s v="Single Family Residential"/>
    <n v="2017"/>
    <n v="128985"/>
    <n v="2017"/>
    <n v="129966"/>
    <n v="2577.23"/>
    <n v="3.8633917462411369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2002 HIGHLAND ST"/>
    <s v="Fernandina Beach"/>
    <s v="Florida"/>
    <n v="32034"/>
    <s v="2002 HIGHLAND ST FERNANDINA BEACH FL 32034"/>
    <s v=""/>
    <s v="Pass"/>
    <s v="No"/>
    <s v="FV&lt;$10K"/>
    <s v="N/A"/>
    <s v="No, &lt; $20K Lien"/>
    <s v="No, Lien &lt; $20K"/>
    <s v="N/A"/>
    <s v="No"/>
    <s v="No"/>
    <n v="0"/>
    <s v="No"/>
    <n v="128985"/>
    <n v="1"/>
    <n v="128985"/>
    <m/>
    <n v="0"/>
    <n v="0"/>
    <s v=""/>
    <e v="#N/A"/>
    <n v="128985"/>
    <s v="No"/>
    <s v="S"/>
    <s v="No"/>
    <s v="No"/>
    <n v="0.35"/>
    <n v="45144.75"/>
    <n v="8398.7800000000007"/>
    <n v="36745.97"/>
    <n v="6.511439314648991E-2"/>
    <m/>
    <s v="No"/>
    <m/>
    <m/>
    <m/>
    <x v="0"/>
    <n v="2344"/>
    <n v="667.09"/>
    <s v="Ok"/>
    <n v="0"/>
    <n v="0"/>
  </r>
  <r>
    <n v="2345"/>
    <s v="Nassau"/>
    <s v="00-00-31-1060-000F-0042"/>
    <n v="1134.6500000000001"/>
    <n v="2017"/>
    <n v="1134.6500000000001"/>
    <n v="1134.6500000000001"/>
    <n v="0"/>
    <n v="2022"/>
    <s v="FERNANDINA BEACH"/>
    <s v="Florida"/>
    <n v="32034"/>
    <s v="2022 ALACHUA ST"/>
    <s v="FERNANDINA BEACH FL 32034"/>
    <n v="-81.443129162574394"/>
    <n v="30.670263398107899"/>
    <s v="MURRAY DANIEL N"/>
    <n v="1"/>
    <s v="SINGLE FAMILY"/>
    <n v="1001"/>
    <s v="Single Family Residential"/>
    <n v="2017"/>
    <n v="92879"/>
    <n v="2017"/>
    <n v="134874"/>
    <n v="1019.55"/>
    <n v="0.89855902701273505"/>
    <s v="No"/>
    <s v="No"/>
    <m/>
    <s v="No"/>
    <m/>
    <m/>
    <m/>
    <s v="I"/>
    <s v="I"/>
    <s v="I"/>
    <s v="I"/>
    <s v="I"/>
    <n v="0"/>
    <n v="0"/>
    <s v="No"/>
    <s v="No"/>
    <s v="No"/>
    <n v="0"/>
    <n v="0"/>
    <n v="0"/>
    <n v="0"/>
    <n v="0"/>
    <n v="1"/>
    <s v="Potential Low Risk"/>
    <s v="Minimal"/>
    <n v="2"/>
    <s v="Yes"/>
    <s v="No"/>
    <s v="No"/>
    <s v="Without Environmental Issues"/>
    <s v="No"/>
    <s v="None"/>
    <s v="2022 ALACHUA ST"/>
    <s v="Fernandina Beach"/>
    <s v="Florida"/>
    <n v="32034"/>
    <s v="2022 ALACHUA ST FERNANDINA BEACH FL 32034"/>
    <s v=""/>
    <s v="Pass"/>
    <s v="No"/>
    <s v="FV&lt;$10K"/>
    <s v="N/A"/>
    <s v="No, &lt; $20K Lien"/>
    <s v="No, Lien &lt; $20K"/>
    <s v="N/A"/>
    <s v="No"/>
    <s v="No"/>
    <n v="2"/>
    <s v="Yes"/>
    <n v="92879"/>
    <n v="1"/>
    <n v="92879"/>
    <m/>
    <n v="0"/>
    <n v="0"/>
    <s v=""/>
    <e v="#N/A"/>
    <n v="92879"/>
    <s v="No"/>
    <s v="S"/>
    <s v="No"/>
    <s v="Yes"/>
    <n v="0.67"/>
    <n v="62228.93"/>
    <n v="6807.9"/>
    <n v="55421.03"/>
    <n v="7.3298592792773384E-2"/>
    <m/>
    <s v="No"/>
    <m/>
    <m/>
    <m/>
    <x v="3"/>
    <n v="2345"/>
    <n v="1134.6500000000001"/>
    <s v="Ok"/>
    <n v="0"/>
    <n v="0"/>
  </r>
  <r>
    <n v="2346"/>
    <s v="Nassau"/>
    <s v="00-00-31-1060-000J-0021"/>
    <n v="832.71"/>
    <n v="2017"/>
    <n v="832.71"/>
    <n v="832.71"/>
    <n v="0"/>
    <n v="1624"/>
    <s v="FERNANDINA BEACH"/>
    <s v="Florida"/>
    <n v="32034"/>
    <s v="1624 HIGHLAND ST"/>
    <s v="FERNANDINA BEACH FL 32034"/>
    <n v="-81.447230862495005"/>
    <n v="30.671116333108898"/>
    <s v="CAMPBELL JOHN C"/>
    <n v="1"/>
    <s v="SINGLE FAMILY"/>
    <n v="1001"/>
    <s v="Single Family Residential"/>
    <n v="2017"/>
    <n v="78871"/>
    <n v="2017"/>
    <n v="134855"/>
    <n v="740.37"/>
    <n v="0.88910905357207193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n v="0"/>
    <s v="No"/>
    <s v="Without Environmental Issues"/>
    <s v="No"/>
    <s v="None"/>
    <s v="1624 HIGHLAND ST"/>
    <s v="Fernandina Beach"/>
    <s v="Florida"/>
    <n v="32034"/>
    <s v="1624 HIGHLAND ST FERNANDINA BEACH FL 32034"/>
    <s v=""/>
    <s v="Pass"/>
    <s v="No"/>
    <s v="FV&lt;$10K"/>
    <s v="N/A"/>
    <s v="No, &lt; $20K Lien"/>
    <s v="No, Lien &lt; $20K"/>
    <s v="N/A"/>
    <s v="No"/>
    <s v="No"/>
    <n v="0"/>
    <s v="No"/>
    <n v="78871"/>
    <n v="1"/>
    <n v="78871"/>
    <m/>
    <n v="0"/>
    <n v="0"/>
    <s v=""/>
    <e v="#N/A"/>
    <n v="78871"/>
    <s v="No"/>
    <s v="S"/>
    <s v="No"/>
    <s v="Yes"/>
    <n v="0.67"/>
    <n v="52843.57"/>
    <n v="3330.84"/>
    <n v="49512.729999999996"/>
    <n v="4.223149192986015E-2"/>
    <m/>
    <s v="No"/>
    <m/>
    <m/>
    <m/>
    <x v="0"/>
    <n v="2346"/>
    <n v="832.71"/>
    <s v="Ok"/>
    <n v="0"/>
    <n v="0"/>
  </r>
  <r>
    <n v="2347"/>
    <s v="Nassau"/>
    <s v="00-00-31-1060-000J-0052"/>
    <n v="2259.9299999999998"/>
    <n v="2017"/>
    <n v="2259.9299999999998"/>
    <n v="2259.9299999999998"/>
    <n v="0"/>
    <n v="1601"/>
    <s v="FERNANDINA BEACH"/>
    <s v="Florida"/>
    <n v="32034"/>
    <s v="1601 ALACHUA ST"/>
    <s v="FERNANDINA BEACH FL 32034"/>
    <n v="-81.448342584688305"/>
    <n v="30.6708557546898"/>
    <s v="FERRELL DEBORAH"/>
    <n v="1"/>
    <s v="SINGLE FAMILY"/>
    <n v="1001"/>
    <s v="Single Family Residential"/>
    <n v="2017"/>
    <n v="102472"/>
    <n v="2017"/>
    <n v="105157"/>
    <n v="2060.04"/>
    <n v="0.91155035775444382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s v="Minimal"/>
    <n v="0"/>
    <s v="No"/>
    <n v="0"/>
    <s v="No"/>
    <s v="Without Environmental Issues"/>
    <s v="No"/>
    <s v="None"/>
    <s v="1601 ALACHUA ST"/>
    <s v="Fernandina Beach"/>
    <s v="Florida"/>
    <n v="32034"/>
    <s v="1601 ALACHUA ST FERNANDINA BEACH FL 32034"/>
    <s v=""/>
    <s v="Pass"/>
    <s v="No"/>
    <s v="FV&lt;$10K"/>
    <s v="N/A"/>
    <s v="No, &lt; $20K Lien"/>
    <s v="No, Lien &lt; $20K"/>
    <s v="N/A"/>
    <s v="No"/>
    <s v="No"/>
    <n v="0"/>
    <s v="No"/>
    <n v="102472"/>
    <n v="1"/>
    <n v="102472"/>
    <m/>
    <n v="0"/>
    <n v="0"/>
    <s v=""/>
    <e v="#N/A"/>
    <n v="102472"/>
    <s v="No"/>
    <s v="S"/>
    <s v="No"/>
    <s v="No"/>
    <n v="0.35"/>
    <n v="35865.199999999997"/>
    <n v="9039.7199999999993"/>
    <n v="26825.479999999996"/>
    <n v="8.8216488406589105E-2"/>
    <m/>
    <s v="No"/>
    <m/>
    <m/>
    <m/>
    <x v="0"/>
    <n v="2347"/>
    <n v="2259.9299999999998"/>
    <s v="Ok"/>
    <n v="0"/>
    <n v="0"/>
  </r>
  <r>
    <n v="2348"/>
    <s v="Nassau"/>
    <s v="00-00-31-114A-0045-0000"/>
    <n v="5932.9"/>
    <n v="2017"/>
    <n v="5932.9"/>
    <n v="5932.9"/>
    <n v="0"/>
    <n v="2377"/>
    <s v="FERNANDINA BEACH"/>
    <s v="Florida"/>
    <n v="32034"/>
    <s v="2377 FLETCHER AVE S"/>
    <s v="FERNANDINA BEACH FL 32034"/>
    <n v="-81.438474573770705"/>
    <n v="30.633402845827099"/>
    <s v="LASSERRE CURTISS H"/>
    <n v="8"/>
    <s v="MULTI-FAMILY - LESS THAN 10 UNITS"/>
    <n v="1110"/>
    <s v="Multi-Family Dwellings (Generic any combination 2+)"/>
    <n v="2017"/>
    <n v="273759"/>
    <n v="2017"/>
    <n v="273759"/>
    <n v="5456.21"/>
    <n v="0.91965312073353678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2377 FLETCHER AVE S"/>
    <s v="Fernandina Beach"/>
    <s v="Florida"/>
    <n v="32034"/>
    <s v="2377 FLETCHER AVE S FERNANDINA BEACH FL 32034"/>
    <s v=""/>
    <s v="Pass"/>
    <s v="No"/>
    <s v="FV&lt;$10K"/>
    <s v="N/A"/>
    <s v="No, &lt; $20K Lien"/>
    <s v="No, Lien &lt; $20K"/>
    <s v="N/A"/>
    <s v="No"/>
    <s v="No"/>
    <n v="0"/>
    <s v="No"/>
    <n v="273759"/>
    <n v="1"/>
    <n v="273759"/>
    <m/>
    <n v="0"/>
    <n v="0"/>
    <s v=""/>
    <e v="#N/A"/>
    <n v="273759"/>
    <s v="No"/>
    <s v="R"/>
    <s v="No"/>
    <s v="No"/>
    <n v="0.35"/>
    <n v="95815.65"/>
    <n v="23731.599999999999"/>
    <n v="72084.049999999988"/>
    <n v="8.668792624169433E-2"/>
    <m/>
    <s v="No"/>
    <m/>
    <m/>
    <m/>
    <x v="0"/>
    <n v="2348"/>
    <n v="5932.9"/>
    <s v="Ok"/>
    <n v="0"/>
    <n v="0"/>
  </r>
  <r>
    <n v="2349"/>
    <s v="Nassau"/>
    <s v="00-00-31-114A-0061-0000"/>
    <n v="11901.46"/>
    <n v="2017"/>
    <n v="11901.46"/>
    <n v="11901.46"/>
    <n v="0"/>
    <n v="2700"/>
    <s v="FERNANDINA BEACH"/>
    <s v="Florida"/>
    <n v="32034"/>
    <s v="2700 FLETCHER AVE S"/>
    <s v="FERNANDINA BEACH FL 32034"/>
    <n v="-81.438901250025594"/>
    <n v="30.628531707457402"/>
    <s v="RICHARDS JANET CHASE"/>
    <n v="1"/>
    <s v="SINGLE FAMILY"/>
    <n v="1001"/>
    <s v="Single Family Residential"/>
    <n v="2017"/>
    <n v="592381"/>
    <n v="2017"/>
    <n v="789228"/>
    <n v="10975"/>
    <n v="0.92215576912412434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n v="0"/>
    <s v="No"/>
    <s v="Without Environmental Issues"/>
    <s v="No"/>
    <s v="None"/>
    <s v="2700 FLETCHER AVE S"/>
    <s v="Fernandina Beach"/>
    <s v="Florida"/>
    <n v="32034"/>
    <s v="2700 FLETCHER AVE S FERNANDINA BEACH FL 32034"/>
    <s v=""/>
    <s v="Pass"/>
    <s v="No"/>
    <s v="Pass"/>
    <s v="N/A"/>
    <s v="No, &lt; $20K Lien"/>
    <s v="No, Lien &lt; $20K"/>
    <s v="N/A"/>
    <s v="No"/>
    <s v="No"/>
    <n v="0"/>
    <s v="No"/>
    <n v="592381"/>
    <n v="1"/>
    <n v="592381"/>
    <m/>
    <n v="0"/>
    <n v="0"/>
    <s v=""/>
    <e v="#N/A"/>
    <n v="592381"/>
    <s v="No"/>
    <s v="S"/>
    <s v="No"/>
    <s v="Yes"/>
    <n v="0.67"/>
    <n v="396895.27"/>
    <n v="47605.84"/>
    <n v="349289.43000000005"/>
    <n v="8.0363549810004029E-2"/>
    <m/>
    <s v="No"/>
    <m/>
    <m/>
    <m/>
    <x v="0"/>
    <n v="2349"/>
    <n v="11901.46"/>
    <s v="Ok"/>
    <n v="0"/>
    <n v="0"/>
  </r>
  <r>
    <n v="2350"/>
    <s v="Nassau"/>
    <s v="00-00-31-114A-0067-0050"/>
    <n v="13034.43"/>
    <n v="2017"/>
    <e v="#N/A"/>
    <e v="#N/A"/>
    <e v="#N/A"/>
    <e v="#N/A"/>
    <e v="#N/A"/>
    <e v="#N/A"/>
    <e v="#N/A"/>
    <e v="#N/A"/>
    <e v="#N/A"/>
    <e v="#N/A"/>
    <e v="#N/A"/>
    <e v="#N/A"/>
    <n v="1"/>
    <s v="SINGLE FAMILY"/>
    <e v="#N/A"/>
    <e v="#N/A"/>
    <n v="2017"/>
    <n v="588061"/>
    <e v="#N/A"/>
    <e v="#N/A"/>
    <e v="#N/A"/>
    <n v="0"/>
    <m/>
    <m/>
    <m/>
    <s v="No"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e v="#N/A"/>
    <s v="N/A"/>
    <s v="No, &lt; $20K Lien"/>
    <s v="No, Lien &lt; $20K"/>
    <s v="N/A"/>
    <s v="No"/>
    <s v="No"/>
    <n v="0"/>
    <s v="No"/>
    <n v="588061"/>
    <n v="1"/>
    <n v="588061"/>
    <m/>
    <e v="#N/A"/>
    <e v="#N/A"/>
    <s v=""/>
    <e v="#N/A"/>
    <n v="588061"/>
    <s v="No"/>
    <s v="S"/>
    <s v="No"/>
    <s v="No"/>
    <n v="0.35"/>
    <n v="205821.34999999998"/>
    <e v="#N/A"/>
    <e v="#N/A"/>
    <e v="#N/A"/>
    <m/>
    <e v="#N/A"/>
    <m/>
    <m/>
    <m/>
    <x v="5"/>
    <n v="2350"/>
    <n v="13034.43"/>
    <e v="#N/A"/>
    <e v="#N/A"/>
    <e v="#N/A"/>
  </r>
  <r>
    <n v="2351"/>
    <s v="Nassau"/>
    <s v="00-00-31-114A-0094-0000"/>
    <n v="3514.82"/>
    <n v="2017"/>
    <n v="3514.82"/>
    <n v="3514.82"/>
    <n v="0"/>
    <m/>
    <s v="FERNANDINA BEACH"/>
    <s v="Florida"/>
    <n v="32034"/>
    <s v="FLETCHER AVE S"/>
    <s v="FERNANDINA BEACH FL 32034"/>
    <n v="-81.439955549500596"/>
    <n v="30.6264991886076"/>
    <s v="LASSERRE CHARLES W"/>
    <n v="0"/>
    <s v="VACANT RESIDENTIAL"/>
    <n v="8001"/>
    <s v="Residential-Vacant Land"/>
    <n v="2017"/>
    <n v="158400"/>
    <n v="2017"/>
    <n v="168000"/>
    <n v="3220.36"/>
    <n v="0.91622330588764145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1"/>
    <s v="Potential Medium Risk"/>
    <n v="0"/>
    <n v="0"/>
    <s v="No"/>
    <n v="0"/>
    <s v="No"/>
    <s v="Without Environmental Issues"/>
    <s v="No"/>
    <s v="None"/>
    <s v="FLETCHER AVE S"/>
    <s v="Fernandina Beach"/>
    <s v="Florida"/>
    <n v="32034"/>
    <s v="FLETCHER AVE S FERNANDINA BEACH FL 32034"/>
    <s v=""/>
    <s v="Pass"/>
    <s v="No"/>
    <s v="FV&lt;$10K"/>
    <s v="N/A"/>
    <s v="No, &lt; $20K Lien"/>
    <s v="No, Lien &lt; $20K"/>
    <s v="N/A"/>
    <s v="No"/>
    <s v="No"/>
    <n v="0"/>
    <s v="No"/>
    <n v="158400"/>
    <n v="1"/>
    <n v="158400"/>
    <m/>
    <n v="0"/>
    <n v="0"/>
    <s v=""/>
    <e v="#N/A"/>
    <n v="158400"/>
    <s v="No"/>
    <s v="V"/>
    <s v="Yes"/>
    <s v="No"/>
    <n v="0"/>
    <n v="0"/>
    <n v="14059.28"/>
    <n v="-14059.28"/>
    <n v="8.8758080808080814E-2"/>
    <m/>
    <s v="No"/>
    <m/>
    <m/>
    <m/>
    <x v="1"/>
    <n v="2351"/>
    <n v="3514.82"/>
    <s v="Ok"/>
    <n v="0"/>
    <n v="0"/>
  </r>
  <r>
    <n v="2352"/>
    <s v="Nassau"/>
    <s v="00-00-31-114B-0006-0010"/>
    <n v="2020.43"/>
    <n v="2017"/>
    <n v="2020.43"/>
    <n v="2020.43"/>
    <n v="0"/>
    <n v="2453"/>
    <s v="FERNANDINA BEACH"/>
    <s v="Florida"/>
    <n v="32034"/>
    <s v="2453 1ST AV"/>
    <s v="FERNANDINA BEACH FL 32034"/>
    <n v="-81.439577748481597"/>
    <n v="30.632331016643601"/>
    <s v="JONAS BRADFORD LEE"/>
    <n v="1"/>
    <s v="SINGLE FAMILY"/>
    <n v="1001"/>
    <s v="Single Family Residential"/>
    <n v="2017"/>
    <n v="133973"/>
    <n v="2017"/>
    <n v="148027"/>
    <n v="1838.58"/>
    <n v="0.9099944071311552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High"/>
    <n v="1"/>
    <s v="Yes"/>
    <s v="No"/>
    <s v="No"/>
    <s v="Without Environmental Issues"/>
    <s v="No"/>
    <s v="None"/>
    <s v="2453 1ST AV"/>
    <s v="Fernandina Beach"/>
    <s v="Florida"/>
    <n v="32034"/>
    <s v="2453 1ST AV FERNANDINA BEACH FL 32034"/>
    <s v=""/>
    <s v="Pass"/>
    <s v="No"/>
    <s v="FV&lt;$10K"/>
    <s v="N/A"/>
    <s v="No, &lt; $20K Lien"/>
    <s v="No, Lien &lt; $20K"/>
    <s v="N/A"/>
    <s v="No"/>
    <s v="No"/>
    <n v="1"/>
    <s v="No"/>
    <n v="133973"/>
    <n v="1"/>
    <n v="133973"/>
    <m/>
    <n v="0"/>
    <n v="0"/>
    <s v=""/>
    <e v="#N/A"/>
    <n v="133973"/>
    <s v="No"/>
    <s v="S"/>
    <s v="No"/>
    <s v="Yes"/>
    <n v="0.67"/>
    <n v="89761.91"/>
    <n v="10102.15"/>
    <n v="79659.760000000009"/>
    <n v="7.5404372522821755E-2"/>
    <m/>
    <s v="No"/>
    <m/>
    <m/>
    <m/>
    <x v="0"/>
    <n v="2352"/>
    <n v="2020.43"/>
    <s v="Ok"/>
    <n v="0"/>
    <n v="0"/>
  </r>
  <r>
    <n v="2353"/>
    <s v="Nassau"/>
    <s v="00-00-31-1180-0072-0010"/>
    <n v="642.07000000000005"/>
    <n v="2017"/>
    <n v="642.07000000000005"/>
    <n v="642.07000000000005"/>
    <n v="0"/>
    <n v="1920"/>
    <s v="FERNANDINA BEACH"/>
    <s v="Florida"/>
    <n v="32034"/>
    <s v="1920 BEECH ST"/>
    <s v="FERNANDINA BEACH FL 32034"/>
    <n v="-81.445080028327794"/>
    <n v="30.666338503698299"/>
    <s v="WALL EDWARD MILTON"/>
    <n v="1"/>
    <s v="SINGLE FAMILY"/>
    <n v="1001"/>
    <s v="Single Family Residential"/>
    <n v="2017"/>
    <n v="59978"/>
    <n v="2017"/>
    <n v="132696"/>
    <n v="564.1"/>
    <n v="0.87856464248446431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n v="0"/>
    <s v="No"/>
    <s v="Without Environmental Issues"/>
    <s v="No"/>
    <s v="None"/>
    <s v="1920 BEECH ST"/>
    <s v="Fernandina Beach"/>
    <s v="Florida"/>
    <n v="32034"/>
    <s v="1920 BEECH ST FERNANDINA BEACH FL 32034"/>
    <s v=""/>
    <s v="Pass"/>
    <s v="No"/>
    <s v="FV&lt;$10K"/>
    <s v="N/A"/>
    <s v="No, &lt; $20K Lien"/>
    <s v="No, Lien &lt; $20K"/>
    <s v="N/A"/>
    <s v="No"/>
    <s v="No"/>
    <n v="0"/>
    <s v="No"/>
    <n v="59978"/>
    <n v="1"/>
    <n v="59978"/>
    <m/>
    <n v="0"/>
    <n v="0"/>
    <s v=""/>
    <e v="#N/A"/>
    <n v="59978"/>
    <s v="No"/>
    <s v="S"/>
    <s v="No"/>
    <s v="Yes"/>
    <n v="0.67"/>
    <n v="40185.26"/>
    <n v="2568.2800000000002"/>
    <n v="37616.980000000003"/>
    <n v="4.2820367468071628E-2"/>
    <m/>
    <s v="No"/>
    <m/>
    <m/>
    <m/>
    <x v="0"/>
    <n v="2353"/>
    <n v="642.07000000000005"/>
    <s v="Ok"/>
    <n v="0"/>
    <n v="0"/>
  </r>
  <r>
    <n v="2354"/>
    <s v="Nassau"/>
    <s v="00-00-31-1240-0003-0050"/>
    <n v="1023.25"/>
    <n v="2017"/>
    <e v="#N/A"/>
    <e v="#N/A"/>
    <e v="#N/A"/>
    <e v="#N/A"/>
    <e v="#N/A"/>
    <e v="#N/A"/>
    <e v="#N/A"/>
    <e v="#N/A"/>
    <e v="#N/A"/>
    <e v="#N/A"/>
    <e v="#N/A"/>
    <e v="#N/A"/>
    <n v="0"/>
    <s v="VACANT RESIDENTIAL"/>
    <e v="#N/A"/>
    <e v="#N/A"/>
    <n v="2017"/>
    <n v="44000"/>
    <e v="#N/A"/>
    <e v="#N/A"/>
    <e v="#N/A"/>
    <n v="0"/>
    <s v="No"/>
    <s v="No"/>
    <s v="No"/>
    <s v="No"/>
    <m/>
    <s v="No"/>
    <s v="No"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44000"/>
    <n v="1"/>
    <n v="44000"/>
    <m/>
    <e v="#N/A"/>
    <e v="#N/A"/>
    <s v=""/>
    <e v="#N/A"/>
    <n v="44000"/>
    <s v="No"/>
    <s v="V"/>
    <s v="Yes"/>
    <s v="No"/>
    <n v="0"/>
    <n v="0"/>
    <e v="#N/A"/>
    <e v="#N/A"/>
    <e v="#N/A"/>
    <m/>
    <s v="No"/>
    <m/>
    <m/>
    <m/>
    <x v="1"/>
    <n v="2354"/>
    <n v="1023.25"/>
    <s v="Ok"/>
    <e v="#N/A"/>
    <e v="#N/A"/>
  </r>
  <r>
    <n v="2355"/>
    <s v="Nassau"/>
    <s v="00-00-31-1250-6312-0000"/>
    <n v="3437.7"/>
    <n v="2017"/>
    <n v="3437.7"/>
    <n v="3437.7"/>
    <n v="0"/>
    <n v="631"/>
    <s v="FERNANDINA BEACH"/>
    <s v="Florida"/>
    <n v="32034"/>
    <s v="631 TARPON AV 6312"/>
    <s v="FERNANDINA BEACH FL 32034"/>
    <n v="-81.432581143516202"/>
    <n v="30.675253990287199"/>
    <s v="BRUCE MARGARITE P"/>
    <n v="4"/>
    <s v="CONDOMINIA"/>
    <n v="1004"/>
    <s v="Condominium (Residential)"/>
    <n v="2017"/>
    <n v="158000"/>
    <n v="2017"/>
    <n v="158000"/>
    <n v="3149.05"/>
    <n v="0.91603397620502092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1"/>
    <s v="Potential Low Risk"/>
    <s v="Minimal"/>
    <n v="1"/>
    <s v="No"/>
    <s v="No"/>
    <s v="No"/>
    <s v="Without Environmental Issues"/>
    <s v="No"/>
    <s v="None"/>
    <s v="631 TARPON AV 6312"/>
    <s v="Fernandina Beach"/>
    <s v="Florida"/>
    <n v="32034"/>
    <s v="631 TARPON AV 6312 FERNANDINA BEACH FL 32034"/>
    <s v=""/>
    <s v="Pass"/>
    <s v="No"/>
    <s v="FV&lt;$10K"/>
    <s v="N/A"/>
    <s v="No, &lt; $20K Lien"/>
    <s v="No, Lien &lt; $20K"/>
    <s v="N/A"/>
    <s v="No"/>
    <s v="No"/>
    <n v="1"/>
    <s v="No"/>
    <n v="158000"/>
    <n v="1"/>
    <n v="158000"/>
    <m/>
    <n v="0"/>
    <n v="0"/>
    <s v=""/>
    <e v="#N/A"/>
    <n v="158000"/>
    <s v="No"/>
    <s v="R"/>
    <s v="No"/>
    <s v="No"/>
    <n v="0.35"/>
    <n v="55300"/>
    <n v="17188.5"/>
    <n v="38111.5"/>
    <n v="0.1087879746835443"/>
    <m/>
    <s v="No"/>
    <m/>
    <m/>
    <m/>
    <x v="0"/>
    <n v="2355"/>
    <n v="3437.7"/>
    <s v="Ok"/>
    <n v="0"/>
    <n v="0"/>
  </r>
  <r>
    <n v="2356"/>
    <s v="Nassau"/>
    <s v="00-00-31-125C-0101-0000"/>
    <n v="6609.83"/>
    <n v="2017"/>
    <n v="6609.83"/>
    <n v="6609.83"/>
    <n v="0"/>
    <n v="2811"/>
    <s v="FERNANDINA BEACH"/>
    <s v="Florida"/>
    <n v="32034"/>
    <s v="2811 ATLANTIC AV 101"/>
    <s v="FERNANDINA BEACH FL 32034"/>
    <n v="-81.431990687656906"/>
    <n v="30.6679759156251"/>
    <s v="SCARBOROUGH LONNIE T"/>
    <n v="4"/>
    <s v="CONDOMINIA"/>
    <n v="1004"/>
    <s v="Condominium (Residential)"/>
    <n v="2017"/>
    <n v="290400"/>
    <n v="2017"/>
    <n v="335000"/>
    <n v="6082.14"/>
    <n v="0.92016587416015239"/>
    <m/>
    <s v="No"/>
    <s v="No"/>
    <s v="No"/>
    <s v="No"/>
    <m/>
    <m/>
    <s v="I"/>
    <s v="I"/>
    <s v="I"/>
    <s v="I"/>
    <s v="I"/>
    <s v="I"/>
    <n v="0"/>
    <s v="No"/>
    <s v="No"/>
    <s v="No"/>
    <n v="0"/>
    <n v="0"/>
    <n v="0"/>
    <n v="0"/>
    <n v="0"/>
    <n v="5"/>
    <s v="Potential High Risk"/>
    <s v="Minimal"/>
    <n v="0"/>
    <s v="No"/>
    <s v="No"/>
    <s v="No"/>
    <s v="Without Environmental Issues"/>
    <s v="No"/>
    <s v="None"/>
    <s v="2811 ATLANTIC AV 101"/>
    <s v="Fernandina Beach"/>
    <s v="Florida"/>
    <n v="32034"/>
    <s v="2811 ATLANTIC AV 101 FERNANDINA BEACH FL 32034"/>
    <s v=""/>
    <s v="Pass"/>
    <s v="No"/>
    <s v="FV&lt;$10K"/>
    <s v="N/A"/>
    <s v="No, &lt; $20K Lien"/>
    <s v="No, Lien &lt; $20K"/>
    <s v="N/A"/>
    <s v="No"/>
    <s v="No"/>
    <n v="0"/>
    <s v="No"/>
    <n v="290400"/>
    <n v="1"/>
    <n v="290400"/>
    <m/>
    <n v="0"/>
    <n v="0"/>
    <s v=""/>
    <e v="#N/A"/>
    <n v="290400"/>
    <s v="No"/>
    <s v="R"/>
    <s v="No"/>
    <s v="No"/>
    <n v="0.35"/>
    <n v="101640"/>
    <n v="26439.32"/>
    <n v="75200.679999999993"/>
    <n v="9.1044490358126715E-2"/>
    <m/>
    <s v="No"/>
    <m/>
    <m/>
    <m/>
    <x v="0"/>
    <n v="2356"/>
    <n v="6609.83"/>
    <s v="Ok"/>
    <n v="0"/>
    <n v="0"/>
  </r>
  <r>
    <n v="2357"/>
    <s v="Nassau"/>
    <s v="00-00-31-126B-0013-0000"/>
    <n v="888.74"/>
    <n v="2017"/>
    <n v="888.74"/>
    <n v="888.74"/>
    <n v="0"/>
    <n v="1123"/>
    <s v="FERNANDINA BEACH"/>
    <s v="Florida"/>
    <n v="32034"/>
    <s v="1123 FLETCHER AVE N"/>
    <s v="FERNANDINA BEACH FL 32034"/>
    <n v="-81.430139770517997"/>
    <n v="30.680764988937099"/>
    <s v="CROSBY ROBERT EUGENE"/>
    <n v="1"/>
    <s v="SINGLE FAMILY"/>
    <n v="1001"/>
    <s v="Single Family Residential"/>
    <n v="2017"/>
    <n v="161948"/>
    <n v="2017"/>
    <n v="161948"/>
    <n v="3227.72"/>
    <n v="3.6317933253820014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2"/>
    <s v="Potential Medium Risk"/>
    <n v="0"/>
    <n v="0"/>
    <s v="No"/>
    <n v="0"/>
    <s v="No"/>
    <s v="Without Environmental Issues"/>
    <s v="No"/>
    <s v="None"/>
    <s v="1123 FLETCHER AVE N"/>
    <s v="Fernandina Beach"/>
    <s v="Florida"/>
    <n v="32034"/>
    <s v="1123 FLETCHER AVE N FERNANDINA BEACH FL 32034"/>
    <s v=""/>
    <s v="Pass"/>
    <s v="No"/>
    <s v="FV&lt;$10K"/>
    <s v="N/A"/>
    <s v="No, &lt; $20K Lien"/>
    <s v="No, Lien &lt; $20K"/>
    <s v="N/A"/>
    <s v="No"/>
    <s v="No"/>
    <n v="0"/>
    <s v="No"/>
    <n v="161948"/>
    <n v="1"/>
    <n v="161948"/>
    <m/>
    <n v="0"/>
    <n v="0"/>
    <s v=""/>
    <e v="#N/A"/>
    <n v="161948"/>
    <s v="No"/>
    <s v="S"/>
    <s v="No"/>
    <s v="No"/>
    <n v="0.35"/>
    <n v="56681.799999999996"/>
    <n v="10571.9"/>
    <n v="46109.899999999994"/>
    <n v="6.5279595919677913E-2"/>
    <m/>
    <s v="No"/>
    <m/>
    <m/>
    <m/>
    <x v="0"/>
    <n v="2357"/>
    <n v="888.74"/>
    <s v="Ok"/>
    <n v="0"/>
    <n v="0"/>
  </r>
  <r>
    <n v="2358"/>
    <s v="Nassau"/>
    <s v="00-00-31-126B-0014-0000"/>
    <n v="3108.19"/>
    <n v="2017"/>
    <n v="3108.19"/>
    <n v="3108.19"/>
    <n v="0"/>
    <n v="1125"/>
    <s v="FERNANDINA BEACH"/>
    <s v="Florida"/>
    <n v="32034"/>
    <s v="1125 FLETCHER AVE N"/>
    <s v="FERNANDINA BEACH FL 32034"/>
    <n v="-81.430125171975902"/>
    <n v="30.680901878119499"/>
    <s v="NACHBAUER MATTHEW E"/>
    <n v="8"/>
    <s v="MULTI-FAMILY - LESS THAN 10 UNITS"/>
    <n v="1110"/>
    <s v="Multi-Family Dwellings (Generic any combination 2+)"/>
    <n v="2017"/>
    <n v="181860"/>
    <n v="2017"/>
    <n v="203911"/>
    <n v="2844.37"/>
    <n v="0.91512101898532583"/>
    <m/>
    <m/>
    <m/>
    <m/>
    <m/>
    <m/>
    <m/>
    <n v="0"/>
    <n v="0"/>
    <n v="0"/>
    <n v="0"/>
    <n v="0"/>
    <n v="0"/>
    <n v="0"/>
    <s v="No"/>
    <s v="No"/>
    <s v="No"/>
    <n v="0"/>
    <n v="0"/>
    <n v="142500"/>
    <s v="ARM"/>
    <n v="0"/>
    <n v="2"/>
    <s v="Potential Medium Risk"/>
    <n v="0"/>
    <n v="0"/>
    <s v="Yes"/>
    <n v="0"/>
    <s v="No"/>
    <s v="Without Environmental Issues"/>
    <s v="No"/>
    <s v="None"/>
    <s v="1125 FLETCHER AVE N"/>
    <s v="Fernandina Beach"/>
    <s v="Florida"/>
    <n v="32034"/>
    <s v="1125 FLETCHER AVE N FERNANDINA BEACH FL 32034"/>
    <s v="L"/>
    <s v="Pass"/>
    <s v="No"/>
    <s v="FV&lt;$10K"/>
    <s v="N/A"/>
    <s v="No, &lt; $20K Lien"/>
    <s v="No, Lien &lt; $20K"/>
    <s v="N/A"/>
    <s v="No"/>
    <s v="No"/>
    <n v="0"/>
    <s v="No"/>
    <n v="181860"/>
    <n v="1"/>
    <n v="181860"/>
    <m/>
    <n v="0"/>
    <n v="0"/>
    <s v=""/>
    <e v="#N/A"/>
    <n v="181860"/>
    <s v="No"/>
    <s v="R"/>
    <s v="No"/>
    <s v="Yes"/>
    <n v="0.67"/>
    <n v="121846.20000000001"/>
    <n v="12432.76"/>
    <n v="109413.44000000002"/>
    <n v="6.8364456175079732E-2"/>
    <m/>
    <s v="No"/>
    <m/>
    <m/>
    <m/>
    <x v="0"/>
    <n v="2358"/>
    <n v="3108.19"/>
    <s v="Ok"/>
    <n v="0"/>
    <n v="0"/>
  </r>
  <r>
    <n v="2359"/>
    <s v="Nassau"/>
    <s v="00-00-31-128A-0027-0000"/>
    <n v="6691.81"/>
    <n v="2017"/>
    <n v="6691.81"/>
    <n v="6691.81"/>
    <n v="0"/>
    <n v="512"/>
    <s v="FERNANDINA BEACH"/>
    <s v="Florida"/>
    <n v="32034"/>
    <s v="512 STANLEY DR"/>
    <s v="FERNANDINA BEACH FL 32034"/>
    <n v="-81.445015495231601"/>
    <n v="30.6767061017073"/>
    <s v="SHAFFER APRIL A"/>
    <n v="1"/>
    <s v="SINGLE FAMILY"/>
    <n v="1001"/>
    <s v="Single Family Residential"/>
    <n v="2017"/>
    <n v="307189"/>
    <n v="2017"/>
    <n v="312563"/>
    <n v="6157.94"/>
    <n v="0.920220388803627"/>
    <s v="No"/>
    <m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n v="0"/>
    <n v="1"/>
    <s v="No"/>
    <s v="No"/>
    <s v="No"/>
    <s v="Without Environmental Issues"/>
    <s v="No"/>
    <s v="None"/>
    <s v="512 STANLEY DR"/>
    <s v="Fernandina Beach"/>
    <s v="Florida"/>
    <n v="32034"/>
    <s v="512 STANLEY DR FERNANDINA BEACH FL 32034"/>
    <s v=""/>
    <s v="Pass"/>
    <s v="No"/>
    <s v="FV&lt;$10K"/>
    <s v="N/A"/>
    <s v="No, &lt; $20K Lien"/>
    <s v="No, Lien &lt; $20K"/>
    <s v="N/A"/>
    <s v="No"/>
    <s v="No"/>
    <n v="1"/>
    <s v="No"/>
    <n v="307189"/>
    <n v="1"/>
    <n v="307189"/>
    <m/>
    <n v="0"/>
    <n v="0"/>
    <s v=""/>
    <e v="#N/A"/>
    <n v="307189"/>
    <s v="No"/>
    <s v="S"/>
    <s v="No"/>
    <s v="No"/>
    <n v="0.35"/>
    <n v="107516.15"/>
    <n v="33459.050000000003"/>
    <n v="74057.099999999991"/>
    <n v="0.10892007851843655"/>
    <m/>
    <s v="No"/>
    <m/>
    <m/>
    <m/>
    <x v="0"/>
    <n v="2359"/>
    <n v="6691.81"/>
    <s v="Ok"/>
    <n v="0"/>
    <n v="0"/>
  </r>
  <r>
    <n v="2360"/>
    <s v="Nassau"/>
    <s v="00-00-31-128A-0028-0000"/>
    <n v="2926.45"/>
    <n v="2017"/>
    <n v="2926.45"/>
    <n v="2926.45"/>
    <n v="0"/>
    <n v="508"/>
    <s v="FERNANDINA BEACH"/>
    <s v="Florida"/>
    <n v="32034"/>
    <s v="508 STANLEY DR"/>
    <s v="FERNANDINA BEACH FL 32034"/>
    <n v="-81.444863392111898"/>
    <n v="30.676464025221701"/>
    <s v="AUCK DONNA M"/>
    <n v="1"/>
    <s v="SINGLE FAMILY"/>
    <n v="1001"/>
    <s v="Single Family Residential"/>
    <n v="2017"/>
    <n v="131320"/>
    <n v="2017"/>
    <n v="140267"/>
    <n v="2676.33"/>
    <n v="0.91453125800885038"/>
    <s v="No"/>
    <m/>
    <m/>
    <m/>
    <m/>
    <m/>
    <s v="No"/>
    <s v="I"/>
    <s v="I"/>
    <s v="I"/>
    <n v="0"/>
    <n v="0"/>
    <n v="0"/>
    <n v="0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508 STANLEY DR"/>
    <s v="Fernandina Beach"/>
    <s v="Florida"/>
    <n v="32034"/>
    <s v="508 STANLEY DR FERNANDINA BEACH FL 32034"/>
    <s v=""/>
    <s v="Pass"/>
    <s v="No"/>
    <s v="FV&lt;$10K"/>
    <s v="N/A"/>
    <s v="No, &lt; $20K Lien"/>
    <s v="No, Lien &lt; $20K"/>
    <s v="N/A"/>
    <s v="No"/>
    <s v="No"/>
    <n v="1"/>
    <s v="No"/>
    <n v="131320"/>
    <n v="1"/>
    <n v="131320"/>
    <m/>
    <n v="0"/>
    <n v="0"/>
    <s v=""/>
    <e v="#N/A"/>
    <n v="131320"/>
    <s v="No"/>
    <s v="S"/>
    <s v="No"/>
    <s v="No"/>
    <n v="0.35"/>
    <n v="45962"/>
    <n v="14632.25"/>
    <n v="31329.75"/>
    <n v="0.11142438318611027"/>
    <m/>
    <s v="No"/>
    <m/>
    <m/>
    <m/>
    <x v="0"/>
    <n v="2360"/>
    <n v="2926.45"/>
    <s v="Ok"/>
    <n v="0"/>
    <n v="0"/>
  </r>
  <r>
    <n v="2361"/>
    <s v="Nassau"/>
    <s v="00-00-31-128A-0037-0000"/>
    <n v="4711.03"/>
    <n v="2017"/>
    <n v="4711.03"/>
    <n v="4711.03"/>
    <n v="0"/>
    <n v="1809"/>
    <s v="FERNANDINA BEACH"/>
    <s v="Florida"/>
    <n v="32034"/>
    <s v="1809 HIGHLAND DR"/>
    <s v="FERNANDINA BEACH FL 32034"/>
    <n v="-81.444073994067296"/>
    <n v="30.6747553291783"/>
    <s v="DEMKO DONNA J"/>
    <n v="1"/>
    <s v="SINGLE FAMILY"/>
    <n v="1001"/>
    <s v="Single Family Residential"/>
    <n v="2017"/>
    <n v="217008"/>
    <n v="2017"/>
    <n v="217206"/>
    <n v="4326.43"/>
    <n v="0.91836180198385498"/>
    <s v="No"/>
    <s v="No"/>
    <m/>
    <m/>
    <m/>
    <s v="No"/>
    <m/>
    <s v="I"/>
    <s v="I"/>
    <s v="I"/>
    <s v="I"/>
    <s v="I"/>
    <n v="0"/>
    <n v="0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1809 HIGHLAND DR"/>
    <s v="Fernandina Beach"/>
    <s v="Florida"/>
    <n v="32034"/>
    <s v="1809 HIGHLAND DR FERNANDINA BEACH FL 32034"/>
    <s v=""/>
    <s v="Pass"/>
    <s v="No"/>
    <s v="FV&lt;$10K"/>
    <s v="N/A"/>
    <s v="No, &lt; $20K Lien"/>
    <s v="No, Lien &lt; $20K"/>
    <s v="N/A"/>
    <s v="No"/>
    <s v="No"/>
    <n v="1"/>
    <s v="No"/>
    <n v="217008"/>
    <n v="1"/>
    <n v="217008"/>
    <m/>
    <n v="0"/>
    <n v="0"/>
    <s v=""/>
    <e v="#N/A"/>
    <n v="217008"/>
    <s v="No"/>
    <s v="S"/>
    <s v="No"/>
    <s v="No"/>
    <n v="0.35"/>
    <n v="75952.799999999988"/>
    <n v="23555.149999999998"/>
    <n v="52397.649999999994"/>
    <n v="0.10854507667920076"/>
    <m/>
    <s v="No"/>
    <m/>
    <m/>
    <m/>
    <x v="0"/>
    <n v="2361"/>
    <n v="4711.03"/>
    <s v="Ok"/>
    <n v="0"/>
    <n v="0"/>
  </r>
  <r>
    <n v="2362"/>
    <s v="Nassau"/>
    <s v="00-00-31-128R-000E-0030"/>
    <n v="3416.14"/>
    <n v="2017"/>
    <n v="3416.14"/>
    <n v="3416.14"/>
    <n v="0"/>
    <n v="2643"/>
    <s v="FERNANDINA BEACH"/>
    <s v="Florida"/>
    <n v="32034"/>
    <s v="2643 FOREST RIDGE DR"/>
    <s v="FERNANDINA BEACH FL 32034"/>
    <n v="-81.440729863916005"/>
    <n v="30.633057349823201"/>
    <s v="ASLEEP AT THE REEL LLC"/>
    <n v="4"/>
    <s v="CONDOMINIA"/>
    <n v="1004"/>
    <s v="Condominium (Residential)"/>
    <n v="2017"/>
    <n v="157000"/>
    <n v="2017"/>
    <n v="157000"/>
    <n v="3129.12"/>
    <n v="0.9159811951500817"/>
    <s v="No"/>
    <s v="No"/>
    <s v="No"/>
    <m/>
    <m/>
    <m/>
    <m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High"/>
    <n v="1"/>
    <s v="No"/>
    <s v="No"/>
    <s v="No"/>
    <s v="Without Environmental Issues"/>
    <s v="No"/>
    <s v="None"/>
    <s v="2643 FOREST RIDGE DR"/>
    <s v="Fernandina Beach"/>
    <s v="Florida"/>
    <n v="32034"/>
    <s v="2643 FOREST RIDGE DR FERNANDINA BEACH FL 32034"/>
    <s v=""/>
    <s v="Pass"/>
    <s v="No"/>
    <s v="FV&lt;$10K"/>
    <s v="N/A"/>
    <s v="No, &lt; $20K Lien"/>
    <s v="No, Lien &lt; $20K"/>
    <s v="N/A"/>
    <s v="No"/>
    <s v="No"/>
    <n v="1"/>
    <s v="No"/>
    <n v="157000"/>
    <n v="1"/>
    <n v="157000"/>
    <m/>
    <n v="0"/>
    <n v="0"/>
    <s v=""/>
    <e v="#N/A"/>
    <n v="157000"/>
    <s v="No"/>
    <s v="R"/>
    <s v="No"/>
    <s v="No"/>
    <n v="0.35"/>
    <n v="54950"/>
    <n v="17080.7"/>
    <n v="37869.300000000003"/>
    <n v="0.10879426751592357"/>
    <m/>
    <s v="No"/>
    <m/>
    <m/>
    <m/>
    <x v="0"/>
    <n v="2362"/>
    <n v="3416.14"/>
    <s v="Ok"/>
    <n v="0"/>
    <n v="0"/>
  </r>
  <r>
    <n v="2363"/>
    <s v="Nassau"/>
    <s v="00-00-31-128R-000F-0050"/>
    <n v="2553.94"/>
    <n v="2017"/>
    <e v="#N/A"/>
    <e v="#N/A"/>
    <e v="#N/A"/>
    <e v="#N/A"/>
    <e v="#N/A"/>
    <e v="#N/A"/>
    <e v="#N/A"/>
    <e v="#N/A"/>
    <e v="#N/A"/>
    <e v="#N/A"/>
    <e v="#N/A"/>
    <e v="#N/A"/>
    <n v="4"/>
    <s v="CONDOMINIA"/>
    <e v="#N/A"/>
    <e v="#N/A"/>
    <n v="2017"/>
    <n v="117000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117000"/>
    <n v="1"/>
    <n v="117000"/>
    <m/>
    <e v="#N/A"/>
    <e v="#N/A"/>
    <s v=""/>
    <e v="#N/A"/>
    <n v="117000"/>
    <s v="No"/>
    <s v="R"/>
    <s v="No"/>
    <s v="No"/>
    <n v="0.35"/>
    <n v="40950"/>
    <e v="#N/A"/>
    <e v="#N/A"/>
    <e v="#N/A"/>
    <m/>
    <e v="#N/A"/>
    <m/>
    <m/>
    <m/>
    <x v="5"/>
    <n v="2363"/>
    <n v="2553.94"/>
    <e v="#N/A"/>
    <e v="#N/A"/>
    <e v="#N/A"/>
  </r>
  <r>
    <n v="2364"/>
    <s v="Nassau"/>
    <s v="00-00-31-128R-000I-0020"/>
    <n v="2196.9"/>
    <n v="2017"/>
    <n v="2196.9"/>
    <n v="2196.9"/>
    <n v="0"/>
    <n v="2742"/>
    <s v="FERNANDINA BEACH"/>
    <s v="Florida"/>
    <n v="32034"/>
    <s v="2742 FOREST RIDGE DR"/>
    <s v="FERNANDINA BEACH FL 32034"/>
    <n v="-81.440729863916005"/>
    <n v="30.633057349823201"/>
    <s v="HILL JOHN W"/>
    <n v="4"/>
    <s v="CONDOMINIA"/>
    <n v="1004"/>
    <s v="Condominium (Residential)"/>
    <n v="2017"/>
    <n v="92238"/>
    <n v="2017"/>
    <n v="117000"/>
    <n v="2001.76"/>
    <n v="0.91117483727069959"/>
    <m/>
    <m/>
    <m/>
    <m/>
    <m/>
    <m/>
    <m/>
    <n v="0"/>
    <n v="0"/>
    <n v="0"/>
    <n v="0"/>
    <n v="0"/>
    <n v="0"/>
    <n v="0"/>
    <s v="No"/>
    <s v="No"/>
    <s v="No"/>
    <n v="0"/>
    <n v="0"/>
    <n v="62700"/>
    <n v="0"/>
    <n v="0"/>
    <n v="0"/>
    <s v="Potential Low Risk"/>
    <n v="0"/>
    <n v="0"/>
    <s v="No"/>
    <n v="0"/>
    <s v="No"/>
    <s v="Without Environmental Issues"/>
    <s v="No"/>
    <s v="None"/>
    <s v="2742 FOREST RIDGE DR"/>
    <s v="Fernandina Beach"/>
    <s v="Florida"/>
    <n v="32034"/>
    <s v="2742 FOREST RIDGE DR FERNANDINA BEACH FL 32034"/>
    <s v="L"/>
    <s v="Pass"/>
    <s v="No"/>
    <s v="FV&lt;$10K"/>
    <s v="N/A"/>
    <s v="No, &lt; $20K Lien"/>
    <s v="No, Lien &lt; $20K"/>
    <s v="N/A"/>
    <s v="No"/>
    <s v="No"/>
    <n v="0"/>
    <s v="No"/>
    <n v="92238"/>
    <n v="1"/>
    <n v="92238"/>
    <m/>
    <n v="0"/>
    <n v="0"/>
    <s v=""/>
    <e v="#N/A"/>
    <n v="92238"/>
    <s v="No"/>
    <s v="R"/>
    <s v="No"/>
    <s v="No"/>
    <n v="0.35"/>
    <n v="32283.3"/>
    <n v="8787.6"/>
    <n v="23495.699999999997"/>
    <n v="9.5270929551811628E-2"/>
    <m/>
    <s v="No"/>
    <m/>
    <m/>
    <m/>
    <x v="0"/>
    <n v="2364"/>
    <n v="2196.9"/>
    <s v="Ok"/>
    <n v="0"/>
    <n v="0"/>
  </r>
  <r>
    <n v="2365"/>
    <s v="Nassau"/>
    <s v="00-00-31-128R-000L-0010"/>
    <n v="2886.77"/>
    <n v="2017"/>
    <n v="2886.77"/>
    <n v="2886.77"/>
    <n v="0"/>
    <n v="2701"/>
    <s v="FERNANDINA BEACH"/>
    <s v="Florida"/>
    <n v="32034"/>
    <s v="2701 FOREST RIDGE DR"/>
    <s v="FERNANDINA BEACH FL 32034"/>
    <n v="-81.440729863916005"/>
    <n v="30.633057349823201"/>
    <s v="CROOM CONNIE"/>
    <n v="4"/>
    <s v="CONDOMINIA"/>
    <n v="1004"/>
    <s v="Condominium (Residential)"/>
    <n v="2017"/>
    <n v="128700"/>
    <n v="2017"/>
    <n v="140000"/>
    <n v="2639.64"/>
    <n v="0.91439220997862658"/>
    <m/>
    <m/>
    <s v="No"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s v="High"/>
    <n v="0"/>
    <s v="No"/>
    <s v="No"/>
    <s v="No"/>
    <s v="Without Environmental Issues"/>
    <s v="No"/>
    <s v="None"/>
    <s v="2701 FOREST RIDGE DR"/>
    <s v="Fernandina Beach"/>
    <s v="Florida"/>
    <n v="32034"/>
    <s v="2701 FOREST RIDGE DR FERNANDINA BEACH FL 32034"/>
    <s v=""/>
    <s v="Pass"/>
    <s v="No"/>
    <s v="FV&lt;$10K"/>
    <s v="N/A"/>
    <s v="No, &lt; $20K Lien"/>
    <s v="No, Lien &lt; $20K"/>
    <s v="N/A"/>
    <s v="No"/>
    <s v="No"/>
    <n v="0"/>
    <s v="No"/>
    <n v="128700"/>
    <n v="1"/>
    <n v="128700"/>
    <m/>
    <n v="0"/>
    <n v="0"/>
    <s v=""/>
    <e v="#N/A"/>
    <n v="128700"/>
    <s v="No"/>
    <s v="R"/>
    <s v="No"/>
    <s v="No"/>
    <n v="0.35"/>
    <n v="45045"/>
    <n v="11547.08"/>
    <n v="33497.919999999998"/>
    <n v="8.9720901320901325E-2"/>
    <m/>
    <s v="No"/>
    <m/>
    <m/>
    <m/>
    <x v="0"/>
    <n v="2365"/>
    <n v="2886.77"/>
    <s v="Ok"/>
    <n v="0"/>
    <n v="0"/>
  </r>
  <r>
    <n v="2366"/>
    <s v="Nassau"/>
    <s v="00-00-31-134A-0084-0000"/>
    <n v="9131.51"/>
    <n v="2017"/>
    <n v="9131.51"/>
    <n v="9131.51"/>
    <n v="0"/>
    <n v="729"/>
    <s v="FERNANDINA BEACH"/>
    <s v="Florida"/>
    <n v="32034"/>
    <s v="729 OCEAN AV"/>
    <s v="FERNANDINA BEACH FL 32034"/>
    <n v="-81.429968247447107"/>
    <n v="30.6762379217793"/>
    <s v="AGRONOW DAN"/>
    <n v="0"/>
    <s v="VACANT RESIDENTIAL"/>
    <n v="8001"/>
    <s v="Residential-Vacant Land"/>
    <n v="2017"/>
    <n v="396000"/>
    <n v="2017"/>
    <n v="475000"/>
    <n v="8413.7900000000009"/>
    <n v="0.92140182729909959"/>
    <m/>
    <s v="No"/>
    <s v="No"/>
    <m/>
    <m/>
    <m/>
    <m/>
    <s v="I"/>
    <s v="I"/>
    <s v="I"/>
    <s v="I"/>
    <n v="0"/>
    <n v="0"/>
    <n v="0"/>
    <s v="No"/>
    <s v="No"/>
    <s v="No"/>
    <n v="0"/>
    <n v="0"/>
    <n v="0"/>
    <n v="0"/>
    <n v="0"/>
    <n v="0"/>
    <s v="Potential Low Risk"/>
    <s v="High"/>
    <n v="0"/>
    <s v="No"/>
    <s v="Yes"/>
    <s v="No"/>
    <s v="Without Environmental Issues"/>
    <s v="No"/>
    <s v="None"/>
    <s v="729 OCEAN AV"/>
    <s v="Fernandina Beach"/>
    <s v="Florida"/>
    <n v="32034"/>
    <s v="729 OCEAN AV FERNANDINA BEACH FL 32034"/>
    <s v=""/>
    <s v="Pass"/>
    <s v="Yes"/>
    <s v="FV&lt;$10K"/>
    <s v="N/A"/>
    <s v="No, &lt; $20K Lien"/>
    <s v="No, Lien &lt; $20K"/>
    <s v="N/A"/>
    <s v="No"/>
    <s v="No"/>
    <n v="0"/>
    <s v="No"/>
    <n v="396000"/>
    <n v="1"/>
    <n v="396000"/>
    <m/>
    <n v="0"/>
    <n v="0"/>
    <s v=""/>
    <e v="#N/A"/>
    <n v="396000"/>
    <s v="No"/>
    <s v="V"/>
    <s v="Yes"/>
    <s v="No"/>
    <n v="0"/>
    <n v="0"/>
    <n v="36526.04"/>
    <n v="-36526.04"/>
    <n v="9.2237474747474749E-2"/>
    <m/>
    <s v="No"/>
    <m/>
    <m/>
    <m/>
    <x v="1"/>
    <n v="2366"/>
    <n v="9131.51"/>
    <s v="Ok"/>
    <n v="0"/>
    <n v="0"/>
  </r>
  <r>
    <n v="2367"/>
    <s v="Nassau"/>
    <s v="00-00-31-134A-0094-0000"/>
    <n v="10149.66"/>
    <n v="2017"/>
    <n v="10149.66"/>
    <n v="10149.66"/>
    <n v="0"/>
    <n v="625"/>
    <s v="FERNANDINA BEACH"/>
    <s v="Florida"/>
    <n v="32034"/>
    <s v="625 OCEAN AVE"/>
    <s v="FERNANDINA BEACH FL 32034"/>
    <n v="-81.430045145426007"/>
    <n v="30.674621569894899"/>
    <s v="FISHER GREGORY A"/>
    <n v="1"/>
    <s v="SINGLE FAMILY"/>
    <n v="1001"/>
    <s v="Single Family Residential"/>
    <n v="2017"/>
    <n v="511110"/>
    <n v="2017"/>
    <n v="691118"/>
    <n v="9355.2099999999991"/>
    <n v="0.92172644206801013"/>
    <m/>
    <s v="No"/>
    <m/>
    <m/>
    <s v="No"/>
    <m/>
    <m/>
    <s v="I"/>
    <s v="I"/>
    <s v="I"/>
    <n v="0"/>
    <n v="0"/>
    <n v="0"/>
    <n v="0"/>
    <s v="No"/>
    <s v="No"/>
    <s v="No"/>
    <n v="0"/>
    <n v="0"/>
    <n v="0"/>
    <n v="0"/>
    <n v="0"/>
    <n v="0"/>
    <s v="Potential Low Risk"/>
    <s v="High"/>
    <n v="0"/>
    <s v="Yes"/>
    <s v="No"/>
    <s v="No"/>
    <s v="Without Environmental Issues"/>
    <s v="No"/>
    <s v="None"/>
    <s v="625 OCEAN AVE"/>
    <s v="Fernandina Beach"/>
    <s v="Florida"/>
    <n v="32034"/>
    <s v="625 OCEAN AVE FERNANDINA BEACH FL 32034"/>
    <s v=""/>
    <s v="Pass"/>
    <s v="No"/>
    <s v="Pass"/>
    <s v="N/A"/>
    <s v="No, &lt; $20K Lien"/>
    <s v="No, Lien &lt; $20K"/>
    <s v="N/A"/>
    <s v="No"/>
    <s v="No"/>
    <n v="0"/>
    <s v="No"/>
    <n v="511110"/>
    <n v="1"/>
    <n v="511110"/>
    <m/>
    <n v="0"/>
    <n v="0"/>
    <s v=""/>
    <e v="#N/A"/>
    <n v="511110"/>
    <s v="No"/>
    <s v="S"/>
    <s v="No"/>
    <s v="Yes"/>
    <n v="0.67"/>
    <n v="342443.7"/>
    <n v="40598.639999999999"/>
    <n v="301845.06"/>
    <n v="7.9432294418031346E-2"/>
    <m/>
    <s v="No"/>
    <m/>
    <m/>
    <m/>
    <x v="0"/>
    <n v="2367"/>
    <n v="10149.66"/>
    <s v="Ok"/>
    <n v="0"/>
    <n v="0"/>
  </r>
  <r>
    <n v="2368"/>
    <s v="Nassau"/>
    <s v="00-00-31-134A-0101-0000"/>
    <n v="6474.97"/>
    <n v="2017"/>
    <e v="#N/A"/>
    <e v="#N/A"/>
    <e v="#N/A"/>
    <e v="#N/A"/>
    <e v="#N/A"/>
    <e v="#N/A"/>
    <e v="#N/A"/>
    <e v="#N/A"/>
    <e v="#N/A"/>
    <e v="#N/A"/>
    <e v="#N/A"/>
    <e v="#N/A"/>
    <n v="0"/>
    <s v="VACANT RESIDENTIAL"/>
    <e v="#N/A"/>
    <e v="#N/A"/>
    <n v="2017"/>
    <n v="266200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266200"/>
    <n v="1"/>
    <n v="266200"/>
    <m/>
    <e v="#N/A"/>
    <e v="#N/A"/>
    <s v=""/>
    <e v="#N/A"/>
    <n v="266200"/>
    <s v="No"/>
    <s v="V"/>
    <s v="Yes"/>
    <s v="No"/>
    <n v="0"/>
    <n v="0"/>
    <e v="#N/A"/>
    <e v="#N/A"/>
    <e v="#N/A"/>
    <m/>
    <s v="No"/>
    <m/>
    <m/>
    <m/>
    <x v="1"/>
    <n v="2368"/>
    <n v="6474.97"/>
    <s v="Ok"/>
    <e v="#N/A"/>
    <e v="#N/A"/>
  </r>
  <r>
    <n v="2369"/>
    <s v="Nassau"/>
    <s v="00-00-31-134B-0145-0000"/>
    <n v="3084.99"/>
    <n v="2017"/>
    <n v="3084.99"/>
    <n v="3084.99"/>
    <n v="0"/>
    <n v="626"/>
    <s v="FERNANDINA BEACH"/>
    <s v="Florida"/>
    <n v="32034"/>
    <s v="626 N FLETCHER AV"/>
    <s v="FERNANDINA BEACH FL 32034"/>
    <n v="-81.430360853230596"/>
    <n v="30.674655360100001"/>
    <s v="FISHER GREGORY A"/>
    <n v="0"/>
    <s v="VACANT RESIDENTIAL"/>
    <n v="8001"/>
    <s v="Residential-Vacant Land"/>
    <n v="2017"/>
    <n v="130075"/>
    <n v="2017"/>
    <n v="165000"/>
    <n v="2822.92"/>
    <n v="0.91504996774705927"/>
    <m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1"/>
    <s v="Potential Low Risk"/>
    <s v="High"/>
    <n v="0"/>
    <s v="No"/>
    <s v="Yes"/>
    <s v="No"/>
    <s v="Without Environmental Issues"/>
    <s v="No"/>
    <s v="None"/>
    <s v="626 N FLETCHER AV"/>
    <s v="Fernandina Beach"/>
    <s v="Florida"/>
    <n v="32034"/>
    <s v="626 N FLETCHER AV FERNANDINA BEACH FL 32034"/>
    <s v=""/>
    <s v="Pass"/>
    <s v="Yes"/>
    <s v="FV&lt;$10K"/>
    <s v="N/A"/>
    <s v="No, &lt; $20K Lien"/>
    <s v="No, Lien &lt; $20K"/>
    <s v="N/A"/>
    <s v="No"/>
    <s v="No"/>
    <n v="0"/>
    <s v="No"/>
    <n v="130075"/>
    <n v="1"/>
    <n v="130075"/>
    <m/>
    <n v="0"/>
    <n v="0"/>
    <s v=""/>
    <e v="#N/A"/>
    <n v="130075"/>
    <s v="No"/>
    <s v="V"/>
    <s v="Yes"/>
    <s v="No"/>
    <n v="0"/>
    <n v="0"/>
    <n v="12339.96"/>
    <n v="-12339.96"/>
    <n v="9.4868037670574668E-2"/>
    <m/>
    <s v="No"/>
    <m/>
    <m/>
    <m/>
    <x v="1"/>
    <n v="2369"/>
    <n v="3084.99"/>
    <s v="Ok"/>
    <n v="0"/>
    <n v="0"/>
  </r>
  <r>
    <n v="2370"/>
    <s v="Nassau"/>
    <s v="00-00-31-134B-0183-0000"/>
    <n v="2601.27"/>
    <n v="2017"/>
    <n v="2601.27"/>
    <n v="2601.27"/>
    <n v="0"/>
    <n v="827"/>
    <s v="FERNANDINA BEACH"/>
    <s v="Florida"/>
    <n v="32034"/>
    <s v="827 FLETCHER AVE N"/>
    <s v="FERNANDINA BEACH FL 32034"/>
    <n v="-81.430436112471497"/>
    <n v="30.6775069075487"/>
    <s v="BATES TODD"/>
    <n v="0"/>
    <s v="VACANT RESIDENTIAL"/>
    <n v="8001"/>
    <s v="Residential-Vacant Land"/>
    <n v="2017"/>
    <n v="108900"/>
    <n v="2017"/>
    <n v="140000"/>
    <n v="2375.65"/>
    <n v="0.91326544341802274"/>
    <m/>
    <m/>
    <m/>
    <m/>
    <m/>
    <m/>
    <m/>
    <n v="0"/>
    <n v="0"/>
    <n v="0"/>
    <n v="0"/>
    <n v="0"/>
    <n v="0"/>
    <n v="0"/>
    <s v="No"/>
    <s v="No"/>
    <s v="No"/>
    <n v="0"/>
    <n v="0"/>
    <n v="125000"/>
    <s v="BALLOON"/>
    <n v="0"/>
    <n v="0"/>
    <s v="Potential Low Risk"/>
    <n v="0"/>
    <n v="0"/>
    <s v="No"/>
    <n v="0"/>
    <s v="No"/>
    <s v="Without Environmental Issues"/>
    <s v="No"/>
    <s v="None"/>
    <s v="827 FLETCHER AVE N"/>
    <s v="Fernandina Beach"/>
    <s v="Florida"/>
    <n v="32034"/>
    <s v="827 FLETCHER AVE N FERNANDINA BEACH FL 32034"/>
    <s v="L"/>
    <s v="Pass"/>
    <s v="No"/>
    <s v="FV&lt;$10K"/>
    <s v="N/A"/>
    <s v="No, &lt; $20K Lien"/>
    <s v="No, Lien &lt; $20K"/>
    <s v="N/A"/>
    <s v="No"/>
    <s v="No"/>
    <n v="0"/>
    <s v="No"/>
    <n v="108900"/>
    <n v="1"/>
    <n v="108900"/>
    <m/>
    <n v="0"/>
    <n v="0"/>
    <s v=""/>
    <e v="#N/A"/>
    <n v="108900"/>
    <s v="No"/>
    <s v="V"/>
    <s v="Yes"/>
    <s v="No"/>
    <n v="0"/>
    <n v="0"/>
    <n v="10405.08"/>
    <n v="-10405.08"/>
    <n v="9.5547107438016532E-2"/>
    <m/>
    <s v="No"/>
    <m/>
    <m/>
    <m/>
    <x v="1"/>
    <n v="2370"/>
    <n v="2601.27"/>
    <s v="Ok"/>
    <n v="0"/>
    <n v="0"/>
  </r>
  <r>
    <n v="2371"/>
    <s v="Nassau"/>
    <s v="00-00-31-134B-0189-0000"/>
    <n v="3595.5"/>
    <n v="2017"/>
    <n v="3595.5"/>
    <n v="3595.5"/>
    <n v="0"/>
    <n v="731"/>
    <s v="FERNANDINA BEACH"/>
    <s v="Florida"/>
    <n v="32034"/>
    <s v="731 FLETCHER AVE N"/>
    <s v="FERNANDINA BEACH FL 32034"/>
    <n v="-81.430578732585403"/>
    <n v="30.676441788368798"/>
    <s v="SMITH MATTHEW"/>
    <n v="1"/>
    <s v="SINGLE FAMILY"/>
    <n v="1001"/>
    <s v="Single Family Residential"/>
    <n v="2017"/>
    <n v="146798"/>
    <n v="2017"/>
    <n v="202750"/>
    <n v="3294.96"/>
    <n v="0.91641218189403417"/>
    <m/>
    <s v="No"/>
    <s v="No"/>
    <m/>
    <m/>
    <m/>
    <m/>
    <s v="I"/>
    <s v="I"/>
    <s v="I"/>
    <s v="I"/>
    <n v="0"/>
    <n v="0"/>
    <n v="0"/>
    <s v="No"/>
    <s v="No"/>
    <s v="No"/>
    <n v="0"/>
    <n v="0"/>
    <n v="0"/>
    <n v="0"/>
    <n v="0"/>
    <n v="0"/>
    <s v="Potential Low Risk"/>
    <s v="High"/>
    <n v="0"/>
    <s v="No"/>
    <s v="No"/>
    <s v="No"/>
    <s v="Without Environmental Issues"/>
    <s v="No"/>
    <s v="None"/>
    <s v="731 FLETCHER AVE N"/>
    <s v="Fernandina Beach"/>
    <s v="Florida"/>
    <n v="32034"/>
    <s v="731 FLETCHER AVE N FERNANDINA BEACH FL 32034"/>
    <s v=""/>
    <s v="Pass"/>
    <s v="No"/>
    <s v="FV&lt;$10K"/>
    <s v="N/A"/>
    <s v="No, &lt; $20K Lien"/>
    <s v="No, Lien &lt; $20K"/>
    <s v="N/A"/>
    <s v="No"/>
    <s v="No"/>
    <n v="0"/>
    <s v="No"/>
    <n v="146798"/>
    <n v="1"/>
    <n v="146798"/>
    <m/>
    <n v="0"/>
    <n v="0"/>
    <s v=""/>
    <e v="#N/A"/>
    <n v="146798"/>
    <s v="No"/>
    <s v="S"/>
    <s v="No"/>
    <s v="No"/>
    <n v="0.35"/>
    <n v="51379.299999999996"/>
    <n v="14382"/>
    <n v="36997.299999999996"/>
    <n v="9.7971362007656784E-2"/>
    <m/>
    <s v="No"/>
    <m/>
    <m/>
    <m/>
    <x v="0"/>
    <n v="2371"/>
    <n v="3595.5"/>
    <s v="Ok"/>
    <n v="0"/>
    <n v="0"/>
  </r>
  <r>
    <n v="2372"/>
    <s v="Nassau"/>
    <s v="00-00-31-134B-0192-0000"/>
    <n v="5447.62"/>
    <n v="2017"/>
    <n v="5447.62"/>
    <n v="5447.62"/>
    <n v="0"/>
    <n v="725"/>
    <s v="FERNANDINA BEACH"/>
    <s v="Florida"/>
    <n v="32034"/>
    <s v="725 FLETCHER AVE N U&amp;D"/>
    <s v="FERNANDINA BEACH FL 32034"/>
    <n v="-81.430638099312105"/>
    <n v="30.676032583101399"/>
    <s v="AKINS VICTORIA H"/>
    <n v="8"/>
    <s v="MULTI-FAMILY - LESS THAN 10 UNITS"/>
    <n v="1110"/>
    <s v="Multi-Family Dwellings (Generic any combination 2+)"/>
    <n v="2017"/>
    <n v="251245"/>
    <n v="2017"/>
    <n v="251245"/>
    <n v="5007.5"/>
    <n v="0.91920875538308477"/>
    <s v="No"/>
    <s v="No"/>
    <m/>
    <m/>
    <m/>
    <m/>
    <m/>
    <s v="I"/>
    <s v="I"/>
    <s v="I"/>
    <s v="I"/>
    <n v="0"/>
    <n v="0"/>
    <n v="0"/>
    <s v="No"/>
    <s v="No"/>
    <s v="No"/>
    <n v="0"/>
    <n v="0"/>
    <n v="0"/>
    <n v="0"/>
    <n v="0"/>
    <n v="0"/>
    <s v="Potential Low Risk"/>
    <s v="High"/>
    <n v="1"/>
    <s v="No"/>
    <s v="No"/>
    <s v="No"/>
    <s v="Without Environmental Issues"/>
    <s v="No"/>
    <s v="None"/>
    <s v="725 FLETCHER AVE N U&amp;D"/>
    <s v="Fernandina Beach"/>
    <s v="Florida"/>
    <n v="32034"/>
    <s v="725 FLETCHER AVE N U&amp;D FERNANDINA BEACH FL 32034"/>
    <s v=""/>
    <s v="Pass"/>
    <s v="No"/>
    <s v="FV&lt;$10K"/>
    <s v="N/A"/>
    <s v="No, &lt; $20K Lien"/>
    <s v="No, Lien &lt; $20K"/>
    <s v="N/A"/>
    <s v="No"/>
    <s v="No"/>
    <n v="1"/>
    <s v="No"/>
    <n v="251245"/>
    <n v="1"/>
    <n v="251245"/>
    <m/>
    <n v="0"/>
    <n v="0"/>
    <s v=""/>
    <e v="#N/A"/>
    <n v="251245"/>
    <s v="No"/>
    <s v="R"/>
    <s v="No"/>
    <s v="No"/>
    <n v="0.35"/>
    <n v="87935.75"/>
    <n v="27238.1"/>
    <n v="60697.65"/>
    <n v="0.10841250572150689"/>
    <m/>
    <s v="No"/>
    <m/>
    <m/>
    <m/>
    <x v="0"/>
    <n v="2372"/>
    <n v="5447.62"/>
    <s v="Ok"/>
    <n v="0"/>
    <n v="0"/>
  </r>
  <r>
    <n v="2373"/>
    <s v="Nassau"/>
    <s v="00-00-31-134B-0238-00B0"/>
    <n v="2216.3000000000002"/>
    <n v="2017"/>
    <n v="2216.3000000000002"/>
    <n v="2216.3000000000002"/>
    <n v="0"/>
    <n v="432"/>
    <s v="FERNANDINA BEACH"/>
    <s v="Florida"/>
    <n v="32034"/>
    <s v="432 TARPON AVE B"/>
    <s v="FERNANDINA BEACH FL 32034"/>
    <n v="-81.431473816026099"/>
    <n v="30.6725100364031"/>
    <s v="VESTAL CURTIS D"/>
    <n v="1"/>
    <s v="SINGLE FAMILY"/>
    <n v="1001"/>
    <s v="Single Family Residential"/>
    <n v="2017"/>
    <n v="143060"/>
    <n v="2017"/>
    <n v="217480"/>
    <n v="2019.7"/>
    <n v="0.91129359743716998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n v="0"/>
    <s v="No"/>
    <s v="Without Environmental Issues"/>
    <s v="No"/>
    <s v="None"/>
    <s v="432 TARPON AVE B"/>
    <s v="Fernandina Beach"/>
    <s v="Florida"/>
    <n v="32034"/>
    <s v="432 TARPON AVE B FERNANDINA BEACH FL 32034"/>
    <s v=""/>
    <s v="Pass"/>
    <s v="No"/>
    <s v="FV&lt;$10K"/>
    <s v="N/A"/>
    <s v="No, &lt; $20K Lien"/>
    <s v="No, Lien &lt; $20K"/>
    <s v="N/A"/>
    <s v="No"/>
    <s v="No"/>
    <n v="0"/>
    <s v="No"/>
    <n v="143060"/>
    <n v="1"/>
    <n v="143060"/>
    <m/>
    <n v="0"/>
    <n v="0"/>
    <s v=""/>
    <e v="#N/A"/>
    <n v="143060"/>
    <s v="No"/>
    <s v="S"/>
    <s v="No"/>
    <s v="Yes"/>
    <n v="0.67"/>
    <n v="95850.200000000012"/>
    <n v="8865.2000000000007"/>
    <n v="86985.000000000015"/>
    <n v="6.1968404865091573E-2"/>
    <m/>
    <s v="No"/>
    <m/>
    <m/>
    <m/>
    <x v="0"/>
    <n v="2373"/>
    <n v="2216.3000000000002"/>
    <s v="Ok"/>
    <n v="0"/>
    <n v="0"/>
  </r>
  <r>
    <n v="2374"/>
    <s v="Nassau"/>
    <s v="00-00-31-1360-0033-0000"/>
    <n v="19809.02"/>
    <n v="2017"/>
    <n v="19809.02"/>
    <n v="19809.02"/>
    <n v="0"/>
    <n v="2180"/>
    <s v="FERNANDINA BEACH"/>
    <s v="Florida"/>
    <n v="32034"/>
    <s v="2180 FLETCHER AVE S"/>
    <s v="FERNANDINA BEACH FL 32034"/>
    <n v="-81.437029920150394"/>
    <n v="30.6360619131409"/>
    <s v="RUSSELL JERRY L"/>
    <n v="1"/>
    <s v="SINGLE FAMILY"/>
    <n v="1001"/>
    <s v="Single Family Residential"/>
    <n v="2017"/>
    <n v="917512"/>
    <n v="2017"/>
    <n v="917512"/>
    <n v="18286.66"/>
    <n v="0.92314814160417824"/>
    <m/>
    <m/>
    <m/>
    <s v="No"/>
    <m/>
    <m/>
    <m/>
    <s v="I"/>
    <n v="0"/>
    <n v="0"/>
    <n v="0"/>
    <n v="0"/>
    <n v="0"/>
    <n v="0"/>
    <s v="No"/>
    <s v="No"/>
    <s v="No"/>
    <n v="0"/>
    <n v="0"/>
    <n v="1280000"/>
    <s v="FANNIE MAE/FREDDIE MAC"/>
    <n v="0"/>
    <n v="0"/>
    <s v="Potential Low Risk"/>
    <n v="0"/>
    <n v="0"/>
    <s v="No"/>
    <s v="No"/>
    <s v="No"/>
    <s v="Without Environmental Issues"/>
    <s v="No"/>
    <s v="None"/>
    <s v="2180 FLETCHER AVE S"/>
    <s v="Fernandina Beach"/>
    <s v="Florida"/>
    <n v="32034"/>
    <s v="2180 FLETCHER AVE S FERNANDINA BEACH FL 32034"/>
    <s v="L"/>
    <s v="Pass"/>
    <s v="No"/>
    <s v="Pass"/>
    <s v="N/A"/>
    <s v="No, &lt; $20K Lien"/>
    <s v="No, Lien &lt; $20K"/>
    <s v="N/A"/>
    <s v="No"/>
    <s v="No"/>
    <n v="0"/>
    <s v="No"/>
    <n v="917512"/>
    <n v="1"/>
    <n v="917512"/>
    <m/>
    <n v="0"/>
    <n v="0"/>
    <s v=""/>
    <e v="#N/A"/>
    <n v="917512"/>
    <s v="No"/>
    <s v="S"/>
    <s v="No"/>
    <s v="No"/>
    <n v="0.35"/>
    <n v="321129.19999999995"/>
    <n v="79236.08"/>
    <n v="241893.11999999994"/>
    <n v="8.6359720635806395E-2"/>
    <m/>
    <s v="No"/>
    <m/>
    <m/>
    <m/>
    <x v="0"/>
    <n v="2374"/>
    <n v="19809.02"/>
    <s v="Ok"/>
    <n v="0"/>
    <n v="0"/>
  </r>
  <r>
    <n v="2375"/>
    <s v="Nassau"/>
    <s v="00-00-31-1390-0012-0030"/>
    <n v="2676.28"/>
    <n v="2017"/>
    <n v="2676.28"/>
    <n v="2676.28"/>
    <n v="0"/>
    <n v="2976"/>
    <s v="FERNANDINA BEACH"/>
    <s v="Florida"/>
    <n v="32034"/>
    <s v="2976 1ST AV A"/>
    <s v="FERNANDINA BEACH FL 32034"/>
    <n v="-81.440573156768906"/>
    <n v="30.625214262952898"/>
    <s v="JULIAO RICARDO"/>
    <n v="1"/>
    <s v="SINGLE FAMILY"/>
    <n v="1001"/>
    <s v="Single Family Residential"/>
    <n v="2017"/>
    <n v="164400"/>
    <n v="2017"/>
    <n v="216753"/>
    <n v="2445.0100000000002"/>
    <n v="0.91358527508332465"/>
    <s v="No"/>
    <m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s v="No"/>
    <s v="No"/>
    <s v="Without Environmental Issues"/>
    <s v="No"/>
    <s v="None"/>
    <s v="2976 1ST AV A"/>
    <s v="Fernandina Beach"/>
    <s v="Florida"/>
    <n v="32034"/>
    <s v="2976 1ST AV A FERNANDINA BEACH FL 32034"/>
    <s v=""/>
    <s v="Pass"/>
    <s v="No"/>
    <s v="FV&lt;$10K"/>
    <s v="N/A"/>
    <s v="No, &lt; $20K Lien"/>
    <s v="No, Lien &lt; $20K"/>
    <s v="N/A"/>
    <s v="No"/>
    <s v="No"/>
    <n v="0"/>
    <s v="No"/>
    <n v="164400"/>
    <n v="1"/>
    <n v="164400"/>
    <m/>
    <n v="0"/>
    <n v="0"/>
    <s v=""/>
    <e v="#N/A"/>
    <n v="164400"/>
    <s v="No"/>
    <s v="S"/>
    <s v="No"/>
    <s v="Yes"/>
    <n v="0.67"/>
    <n v="110148"/>
    <n v="10705.12"/>
    <n v="99442.880000000005"/>
    <n v="6.5116301703163015E-2"/>
    <m/>
    <s v="No"/>
    <m/>
    <m/>
    <m/>
    <x v="0"/>
    <n v="2375"/>
    <n v="2676.28"/>
    <s v="Ok"/>
    <n v="0"/>
    <n v="0"/>
  </r>
  <r>
    <n v="2376"/>
    <s v="Nassau"/>
    <s v="00-00-31-1390-0013-0000"/>
    <n v="2974.28"/>
    <n v="2017"/>
    <n v="2974.28"/>
    <n v="2974.28"/>
    <n v="0"/>
    <m/>
    <s v="FERNANDINA BEACH"/>
    <s v="Florida"/>
    <n v="32034"/>
    <s v="1ST AV"/>
    <s v="FERNANDINA BEACH FL 32034"/>
    <n v="-81.440544731393302"/>
    <n v="30.625364167839699"/>
    <s v="RIVER GREEN ESTATES LLC"/>
    <n v="0"/>
    <s v="VACANT RESIDENTIAL"/>
    <n v="8001"/>
    <s v="Residential-Vacant Land"/>
    <n v="2017"/>
    <n v="136500"/>
    <n v="2017"/>
    <n v="136500"/>
    <n v="2720.55"/>
    <n v="0.91469195906236134"/>
    <s v="No"/>
    <m/>
    <m/>
    <m/>
    <m/>
    <m/>
    <m/>
    <s v="I"/>
    <s v="I"/>
    <n v="0"/>
    <n v="0"/>
    <n v="0"/>
    <n v="0"/>
    <n v="0"/>
    <s v="No"/>
    <s v="No"/>
    <s v="No"/>
    <n v="0"/>
    <n v="0"/>
    <n v="155400"/>
    <s v="BALLOON"/>
    <n v="0"/>
    <n v="0"/>
    <s v="Potential Low Risk"/>
    <n v="0"/>
    <n v="1"/>
    <s v="No"/>
    <s v="No"/>
    <s v="No"/>
    <s v="Without Environmental Issues"/>
    <s v="No"/>
    <s v="None"/>
    <s v="1ST AV"/>
    <s v="Fernandina Beach"/>
    <s v="Florida"/>
    <n v="32034"/>
    <s v="1ST AV FERNANDINA BEACH FL 32034"/>
    <s v="L"/>
    <s v="Pass"/>
    <s v="No"/>
    <s v="FV&lt;$10K"/>
    <s v="N/A"/>
    <s v="No, &lt; $20K Lien"/>
    <s v="No, Lien &lt; $20K"/>
    <s v="N/A"/>
    <s v="No"/>
    <s v="No"/>
    <n v="1"/>
    <s v="No"/>
    <n v="136500"/>
    <n v="1"/>
    <n v="136500"/>
    <m/>
    <n v="0"/>
    <n v="0"/>
    <s v=""/>
    <e v="#N/A"/>
    <n v="136500"/>
    <s v="No"/>
    <s v="V"/>
    <s v="Yes"/>
    <s v="No"/>
    <n v="0"/>
    <n v="0"/>
    <n v="14871.400000000001"/>
    <n v="-14871.400000000001"/>
    <n v="0.10894798534798536"/>
    <m/>
    <s v="No"/>
    <m/>
    <m/>
    <m/>
    <x v="1"/>
    <n v="2376"/>
    <n v="2974.28"/>
    <s v="Ok"/>
    <n v="0"/>
    <n v="0"/>
  </r>
  <r>
    <n v="2377"/>
    <s v="Nassau"/>
    <s v="00-00-31-141K-0100-0000"/>
    <n v="5097.43"/>
    <n v="2017"/>
    <e v="#N/A"/>
    <e v="#N/A"/>
    <e v="#N/A"/>
    <e v="#N/A"/>
    <e v="#N/A"/>
    <e v="#N/A"/>
    <e v="#N/A"/>
    <e v="#N/A"/>
    <e v="#N/A"/>
    <e v="#N/A"/>
    <e v="#N/A"/>
    <e v="#N/A"/>
    <n v="4"/>
    <s v="CONDOMINIA"/>
    <e v="#N/A"/>
    <e v="#N/A"/>
    <n v="2017"/>
    <n v="235000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235000"/>
    <n v="1"/>
    <n v="235000"/>
    <m/>
    <e v="#N/A"/>
    <e v="#N/A"/>
    <s v=""/>
    <e v="#N/A"/>
    <n v="235000"/>
    <s v="No"/>
    <s v="R"/>
    <s v="No"/>
    <s v="No"/>
    <n v="0.35"/>
    <n v="82250"/>
    <e v="#N/A"/>
    <e v="#N/A"/>
    <e v="#N/A"/>
    <m/>
    <e v="#N/A"/>
    <m/>
    <m/>
    <m/>
    <x v="5"/>
    <n v="2377"/>
    <n v="5097.43"/>
    <e v="#N/A"/>
    <e v="#N/A"/>
    <e v="#N/A"/>
  </r>
  <r>
    <n v="2378"/>
    <s v="Nassau"/>
    <s v="00-00-31-142I-0013-0000"/>
    <n v="2743"/>
    <n v="2017"/>
    <n v="2743"/>
    <n v="2743"/>
    <n v="0"/>
    <n v="1035"/>
    <s v="FERNANDINA BEACH"/>
    <s v="Florida"/>
    <n v="32034"/>
    <s v="1035 ISLE OF PALMS LN"/>
    <s v="FERNANDINA BEACH FL 32034"/>
    <n v="-81.450548988003703"/>
    <n v="30.655546011169498"/>
    <s v="DEADY ERIC M"/>
    <n v="1"/>
    <s v="SINGLE FAMILY"/>
    <n v="1001"/>
    <s v="Single Family Residential"/>
    <n v="2017"/>
    <n v="167494"/>
    <n v="2017"/>
    <n v="179527"/>
    <n v="2506.6999999999998"/>
    <n v="0.91385344513306588"/>
    <s v="No"/>
    <m/>
    <m/>
    <s v="No"/>
    <m/>
    <m/>
    <m/>
    <s v="I"/>
    <s v="I"/>
    <s v="I"/>
    <n v="0"/>
    <n v="0"/>
    <n v="0"/>
    <n v="0"/>
    <s v="No"/>
    <s v="No"/>
    <s v="No"/>
    <n v="0"/>
    <n v="0"/>
    <n v="275000"/>
    <s v="SELLER TAKE-BACK"/>
    <n v="0"/>
    <n v="0"/>
    <s v="Potential Low Risk"/>
    <s v="Minimal"/>
    <n v="0"/>
    <s v="Yes"/>
    <s v="No"/>
    <s v="No"/>
    <s v="Without Environmental Issues"/>
    <s v="No"/>
    <s v="None"/>
    <s v="1035 ISLE OF PALMS LN"/>
    <s v="Fernandina Beach"/>
    <s v="Florida"/>
    <n v="32034"/>
    <s v="1035 ISLE OF PALMS LN FERNANDINA BEACH FL 32034"/>
    <s v="L"/>
    <s v="Pass"/>
    <s v="No"/>
    <s v="FV&lt;$10K"/>
    <s v="N/A"/>
    <s v="No, &lt; $20K Lien"/>
    <s v="No, Lien &lt; $20K"/>
    <s v="N/A"/>
    <s v="No"/>
    <s v="No"/>
    <n v="0"/>
    <s v="No"/>
    <n v="167494"/>
    <n v="1"/>
    <n v="167494"/>
    <m/>
    <n v="0"/>
    <n v="0"/>
    <s v=""/>
    <e v="#N/A"/>
    <n v="167494"/>
    <s v="No"/>
    <s v="S"/>
    <s v="No"/>
    <s v="Yes"/>
    <n v="0.67"/>
    <n v="112220.98000000001"/>
    <n v="10972"/>
    <n v="101248.98000000001"/>
    <n v="6.5506824125043286E-2"/>
    <m/>
    <s v="No"/>
    <m/>
    <m/>
    <m/>
    <x v="0"/>
    <n v="2378"/>
    <n v="2743"/>
    <s v="Ok"/>
    <n v="0"/>
    <n v="0"/>
  </r>
  <r>
    <n v="2379"/>
    <s v="Nassau"/>
    <s v="00-00-31-142L-0007-00E0"/>
    <n v="2489.27"/>
    <n v="2017"/>
    <n v="2489.27"/>
    <n v="2489.27"/>
    <n v="0"/>
    <n v="2328"/>
    <s v="FERNANDINA BEACH"/>
    <s v="Florida"/>
    <n v="32034"/>
    <s v="2328 SADLER RD 7-E"/>
    <s v="FERNANDINA BEACH FL 32034"/>
    <n v="-81.441583024592902"/>
    <n v="30.63782518272"/>
    <s v="TAYLOR SCOTT"/>
    <n v="4"/>
    <s v="CONDOMINIA"/>
    <n v="1004"/>
    <s v="Condominium (Residential)"/>
    <n v="2017"/>
    <n v="114000"/>
    <n v="2017"/>
    <n v="114000"/>
    <n v="2272.1"/>
    <n v="0.91275755542789649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High"/>
    <n v="1"/>
    <s v="No"/>
    <s v="No"/>
    <s v="No"/>
    <s v="Without Environmental Issues"/>
    <s v="No"/>
    <s v="None"/>
    <s v="2328 SADLER RD 7-E"/>
    <s v="Fernandina Beach"/>
    <s v="Florida"/>
    <n v="32034"/>
    <s v="2328 SADLER RD 7-E FERNANDINA BEACH FL 32034"/>
    <s v=""/>
    <s v="Pass"/>
    <s v="No"/>
    <s v="FV&lt;$10K"/>
    <s v="N/A"/>
    <s v="No, &lt; $20K Lien"/>
    <s v="No, Lien &lt; $20K"/>
    <s v="N/A"/>
    <s v="No"/>
    <s v="No"/>
    <n v="1"/>
    <s v="No"/>
    <n v="114000"/>
    <n v="1"/>
    <n v="114000"/>
    <m/>
    <n v="0"/>
    <n v="0"/>
    <s v=""/>
    <e v="#N/A"/>
    <n v="114000"/>
    <s v="No"/>
    <s v="R"/>
    <s v="No"/>
    <s v="No"/>
    <n v="0.35"/>
    <n v="39900"/>
    <n v="12446.35"/>
    <n v="27453.65"/>
    <n v="0.10917850877192983"/>
    <m/>
    <s v="No"/>
    <m/>
    <m/>
    <m/>
    <x v="0"/>
    <n v="2379"/>
    <n v="2489.27"/>
    <s v="Ok"/>
    <n v="0"/>
    <n v="0"/>
  </r>
  <r>
    <n v="2380"/>
    <s v="Nassau"/>
    <s v="00-00-31-143B-0012-0000"/>
    <n v="2568.6799999999998"/>
    <n v="2017"/>
    <n v="2568.6799999999998"/>
    <n v="2568.6799999999998"/>
    <n v="0"/>
    <n v="2202"/>
    <s v="FERNANDINA BEACH"/>
    <s v="Florida"/>
    <n v="32034"/>
    <s v="2202 WILL HARDEE RD"/>
    <s v="FERNANDINA BEACH FL 32034"/>
    <n v="-81.448615593602696"/>
    <n v="30.637417894965001"/>
    <s v="NIPPER JUSTIN"/>
    <n v="1"/>
    <s v="SINGLE FAMILY"/>
    <n v="1001"/>
    <s v="Single Family Residential"/>
    <n v="2017"/>
    <n v="159408"/>
    <n v="2017"/>
    <n v="197807"/>
    <n v="2345.52"/>
    <n v="0.91312269336779983"/>
    <s v="No"/>
    <s v="No"/>
    <s v="No"/>
    <m/>
    <m/>
    <m/>
    <m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Minimal"/>
    <n v="1"/>
    <s v="Yes"/>
    <s v="No"/>
    <s v="No"/>
    <s v="Without Environmental Issues"/>
    <s v="No"/>
    <s v="None"/>
    <s v="2202 WILL HARDEE RD"/>
    <s v="Fernandina Beach"/>
    <s v="Florida"/>
    <n v="32034"/>
    <s v="2202 WILL HARDEE RD FERNANDINA BEACH FL 32034"/>
    <s v=""/>
    <s v="Pass"/>
    <s v="No"/>
    <s v="FV&lt;$10K"/>
    <s v="N/A"/>
    <s v="No, &lt; $20K Lien"/>
    <s v="No, Lien &lt; $20K"/>
    <s v="N/A"/>
    <s v="No"/>
    <s v="No"/>
    <n v="1"/>
    <s v="No"/>
    <n v="159408"/>
    <n v="1"/>
    <n v="159408"/>
    <m/>
    <n v="0"/>
    <n v="0"/>
    <s v=""/>
    <e v="#N/A"/>
    <n v="159408"/>
    <s v="No"/>
    <s v="S"/>
    <s v="No"/>
    <s v="Yes"/>
    <n v="0.67"/>
    <n v="106803.36"/>
    <n v="12843.4"/>
    <n v="93959.96"/>
    <n v="8.0569356619492119E-2"/>
    <m/>
    <s v="No"/>
    <m/>
    <m/>
    <m/>
    <x v="0"/>
    <n v="2380"/>
    <n v="2568.6799999999998"/>
    <s v="Ok"/>
    <n v="0"/>
    <n v="0"/>
  </r>
  <r>
    <n v="2381"/>
    <s v="Nassau"/>
    <s v="00-00-31-143B-0015-0000"/>
    <n v="4006.2"/>
    <n v="2017"/>
    <n v="4006.2"/>
    <n v="4006.2"/>
    <n v="0"/>
    <n v="2232"/>
    <s v="FERNANDINA BEACH"/>
    <s v="Florida"/>
    <n v="32034"/>
    <s v="2232 WILL HARDEE RD"/>
    <s v="FERNANDINA BEACH FL 32034"/>
    <n v="-81.448545397497895"/>
    <n v="30.636756443440198"/>
    <s v="THOMASON JOSEPH D"/>
    <n v="1"/>
    <s v="SINGLE FAMILY"/>
    <n v="1001"/>
    <s v="Single Family Residential"/>
    <n v="2017"/>
    <n v="184375"/>
    <n v="2017"/>
    <n v="184375"/>
    <n v="3674.71"/>
    <n v="0.917255753581948"/>
    <m/>
    <s v="No"/>
    <s v="No"/>
    <s v="No"/>
    <m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Yes"/>
    <s v="No"/>
    <s v="Without Environmental Issues"/>
    <s v="No"/>
    <s v="None"/>
    <s v="2232 WILL HARDEE RD"/>
    <s v="Fernandina Beach"/>
    <s v="Florida"/>
    <n v="32034"/>
    <s v="2232 WILL HARDEE RD FERNANDINA BEACH FL 32034"/>
    <s v=""/>
    <s v="Pass"/>
    <s v="Yes"/>
    <s v="FV&lt;$10K"/>
    <s v="N/A"/>
    <s v="No, &lt; $20K Lien"/>
    <s v="No, Lien &lt; $20K"/>
    <s v="N/A"/>
    <s v="No"/>
    <s v="No"/>
    <n v="1"/>
    <s v="No"/>
    <n v="184375"/>
    <n v="1"/>
    <n v="184375"/>
    <m/>
    <n v="0"/>
    <n v="0"/>
    <s v=""/>
    <e v="#N/A"/>
    <n v="184375"/>
    <s v="No"/>
    <s v="S"/>
    <s v="No"/>
    <s v="No"/>
    <n v="0.35"/>
    <n v="64531.249999999993"/>
    <n v="20031"/>
    <n v="44500.249999999993"/>
    <n v="0.10864271186440679"/>
    <m/>
    <s v="No"/>
    <m/>
    <m/>
    <m/>
    <x v="0"/>
    <n v="2381"/>
    <n v="4006.2"/>
    <s v="Ok"/>
    <n v="0"/>
    <n v="0"/>
  </r>
  <r>
    <n v="2382"/>
    <s v="Nassau"/>
    <s v="00-00-31-143C-0039-0000"/>
    <n v="1299.18"/>
    <n v="2017"/>
    <n v="1299.18"/>
    <n v="1299.18"/>
    <n v="0"/>
    <n v="2133"/>
    <s v="FERNANDINA BEACH"/>
    <s v="Florida"/>
    <n v="32034"/>
    <s v="2133 CANTERBURY LN"/>
    <s v="FERNANDINA BEACH FL 32034"/>
    <n v="-81.447629874163397"/>
    <n v="30.636182418274998"/>
    <s v="BERRY NANCY W"/>
    <n v="1"/>
    <s v="SINGLE FAMILY"/>
    <n v="1001"/>
    <s v="Single Family Residential"/>
    <n v="2017"/>
    <n v="101012"/>
    <n v="2017"/>
    <n v="177081"/>
    <n v="1171.69"/>
    <n v="0.90186887113409997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n v="0"/>
    <s v="No"/>
    <s v="Without Environmental Issues"/>
    <s v="No"/>
    <s v="None"/>
    <s v="2133 CANTERBURY LN"/>
    <s v="Fernandina Beach"/>
    <s v="Florida"/>
    <n v="32034"/>
    <s v="2133 CANTERBURY LN FERNANDINA BEACH FL 32034"/>
    <s v=""/>
    <s v="Pass"/>
    <s v="No"/>
    <s v="FV&lt;$10K"/>
    <s v="N/A"/>
    <s v="No, &lt; $20K Lien"/>
    <s v="No, Lien &lt; $20K"/>
    <s v="N/A"/>
    <s v="No"/>
    <s v="No"/>
    <n v="0"/>
    <s v="No"/>
    <n v="101012"/>
    <n v="1"/>
    <n v="101012"/>
    <m/>
    <n v="0"/>
    <n v="0"/>
    <s v=""/>
    <e v="#N/A"/>
    <n v="101012"/>
    <s v="No"/>
    <s v="S"/>
    <s v="No"/>
    <s v="Yes"/>
    <n v="0.67"/>
    <n v="67678.040000000008"/>
    <n v="5196.72"/>
    <n v="62481.320000000007"/>
    <n v="5.1446560804656878E-2"/>
    <m/>
    <s v="No"/>
    <m/>
    <m/>
    <m/>
    <x v="0"/>
    <n v="2382"/>
    <n v="1299.18"/>
    <s v="Ok"/>
    <n v="0"/>
    <n v="0"/>
  </r>
  <r>
    <n v="2383"/>
    <s v="Nassau"/>
    <s v="00-00-31-1460-0013-0000"/>
    <n v="16490.91"/>
    <n v="2017"/>
    <n v="16490.91"/>
    <n v="16490.91"/>
    <n v="0"/>
    <n v="1482"/>
    <s v="FERNANDINA BEACH"/>
    <s v="Florida"/>
    <n v="32034"/>
    <s v="1482 FLETCHER AVE S"/>
    <s v="FERNANDINA BEACH FL 32034"/>
    <n v="-81.434857555485607"/>
    <n v="30.646086086409198"/>
    <s v="NIXON WILLIAM F"/>
    <n v="1"/>
    <s v="SINGLE FAMILY"/>
    <n v="1001"/>
    <s v="Single Family Residential"/>
    <n v="2017"/>
    <n v="762786"/>
    <n v="2017"/>
    <n v="765167"/>
    <n v="15218.59"/>
    <n v="0.92284719278681404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1482 FLETCHER AVE S"/>
    <s v="Fernandina Beach"/>
    <s v="Florida"/>
    <n v="32034"/>
    <s v="1482 FLETCHER AVE S FERNANDINA BEACH FL 32034"/>
    <s v=""/>
    <s v="Pass"/>
    <s v="No"/>
    <s v="Pass"/>
    <s v="N/A"/>
    <s v="No, &lt; $20K Lien"/>
    <s v="No, Lien &lt; $20K"/>
    <s v="N/A"/>
    <s v="No"/>
    <s v="No"/>
    <n v="0"/>
    <s v="No"/>
    <n v="762786"/>
    <n v="1"/>
    <n v="762786"/>
    <m/>
    <n v="0"/>
    <n v="0"/>
    <s v=""/>
    <e v="#N/A"/>
    <n v="762786"/>
    <s v="No"/>
    <s v="S"/>
    <s v="No"/>
    <s v="No"/>
    <n v="0.35"/>
    <n v="266975.09999999998"/>
    <n v="65963.64"/>
    <n v="201011.45999999996"/>
    <n v="8.6477255744075013E-2"/>
    <m/>
    <s v="No"/>
    <m/>
    <m/>
    <m/>
    <x v="0"/>
    <n v="2383"/>
    <n v="16490.91"/>
    <s v="Ok"/>
    <n v="0"/>
    <n v="0"/>
  </r>
  <r>
    <n v="2384"/>
    <s v="Nassau"/>
    <s v="00-00-31-147L-008B-0000"/>
    <n v="2065.06"/>
    <n v="2017"/>
    <n v="2065.06"/>
    <n v="2065.06"/>
    <n v="0"/>
    <n v="1116"/>
    <s v="FERNANDINA BEACH"/>
    <s v="Florida"/>
    <n v="32034"/>
    <s v="1116 NATURES WALK DR B"/>
    <s v="FERNANDINA BEACH FL 32034"/>
    <n v="-81.447494314156799"/>
    <n v="30.655027375377301"/>
    <s v="SALAMATIN JAMES N"/>
    <n v="1"/>
    <s v="SINGLE FAMILY"/>
    <n v="1001"/>
    <s v="Single Family Residential"/>
    <n v="2017"/>
    <n v="124843"/>
    <n v="2017"/>
    <n v="133171"/>
    <n v="1879.85"/>
    <n v="0.91031253329201089"/>
    <s v="No"/>
    <m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s v="Minimal"/>
    <n v="0"/>
    <s v="Yes"/>
    <s v="No"/>
    <s v="No"/>
    <s v="Without Environmental Issues"/>
    <s v="No"/>
    <s v="None"/>
    <s v="1116 NATURES WALK DR B"/>
    <s v="Fernandina Beach"/>
    <s v="Florida"/>
    <n v="32034"/>
    <s v="1116 NATURES WALK DR B FERNANDINA BEACH FL 32034"/>
    <s v=""/>
    <s v="Pass"/>
    <s v="No"/>
    <s v="FV&lt;$10K"/>
    <s v="N/A"/>
    <s v="No, &lt; $20K Lien"/>
    <s v="No, Lien &lt; $20K"/>
    <s v="N/A"/>
    <s v="No"/>
    <s v="No"/>
    <n v="0"/>
    <s v="No"/>
    <n v="124843"/>
    <n v="1"/>
    <n v="124843"/>
    <m/>
    <n v="0"/>
    <n v="0"/>
    <s v=""/>
    <e v="#N/A"/>
    <n v="124843"/>
    <s v="No"/>
    <s v="S"/>
    <s v="No"/>
    <s v="Yes"/>
    <n v="0.67"/>
    <n v="83644.810000000012"/>
    <n v="8260.24"/>
    <n v="75384.570000000007"/>
    <n v="6.6165023269226145E-2"/>
    <m/>
    <s v="No"/>
    <m/>
    <m/>
    <m/>
    <x v="0"/>
    <n v="2384"/>
    <n v="2065.06"/>
    <s v="Ok"/>
    <n v="0"/>
    <n v="0"/>
  </r>
  <r>
    <n v="2385"/>
    <s v="Nassau"/>
    <s v="00-00-31-147L-017B-0000"/>
    <n v="2950.25"/>
    <n v="2017"/>
    <n v="2950.25"/>
    <n v="2950.25"/>
    <n v="0"/>
    <n v="1131"/>
    <s v="FERNANDINA BEACH"/>
    <s v="Florida"/>
    <n v="32034"/>
    <s v="1131 NATURES WALK CT B"/>
    <s v="FERNANDINA BEACH FL 32034"/>
    <n v="-81.446286447162805"/>
    <n v="30.654744453862399"/>
    <s v="LAND CAROLYN"/>
    <n v="1"/>
    <s v="SINGLE FAMILY"/>
    <n v="1001"/>
    <s v="Single Family Residential"/>
    <n v="2017"/>
    <n v="135386"/>
    <n v="2017"/>
    <n v="135386"/>
    <n v="2753"/>
    <n v="0.93314125921532076"/>
    <m/>
    <m/>
    <m/>
    <s v="No"/>
    <s v="No"/>
    <s v="No"/>
    <s v="No"/>
    <s v="I"/>
    <s v="I"/>
    <s v="I"/>
    <s v="I"/>
    <n v="0"/>
    <n v="0"/>
    <n v="0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1131 NATURES WALK CT B"/>
    <s v="Fernandina Beach"/>
    <s v="Florida"/>
    <n v="32034"/>
    <s v="1131 NATURES WALK CT B FERNANDINA BEACH FL 32034"/>
    <s v=""/>
    <s v="Pass"/>
    <s v="No"/>
    <s v="FV&lt;$10K"/>
    <s v="N/A"/>
    <s v="No, &lt; $20K Lien"/>
    <s v="No, Lien &lt; $20K"/>
    <s v="N/A"/>
    <s v="No"/>
    <s v="No"/>
    <n v="0"/>
    <s v="No"/>
    <n v="135386"/>
    <n v="1"/>
    <n v="135386"/>
    <m/>
    <n v="0"/>
    <n v="0"/>
    <s v=""/>
    <e v="#N/A"/>
    <n v="135386"/>
    <s v="No"/>
    <s v="S"/>
    <s v="No"/>
    <s v="No"/>
    <n v="0.35"/>
    <n v="47385.1"/>
    <n v="11801"/>
    <n v="35584.1"/>
    <n v="8.7165585806508794E-2"/>
    <m/>
    <s v="No"/>
    <m/>
    <m/>
    <m/>
    <x v="0"/>
    <n v="2385"/>
    <n v="2950.25"/>
    <s v="Ok"/>
    <n v="0"/>
    <n v="0"/>
  </r>
  <r>
    <n v="2386"/>
    <s v="Nassau"/>
    <s v="00-00-31-147L-026A-0000"/>
    <n v="1529.31"/>
    <n v="2017"/>
    <n v="1529.31"/>
    <n v="1529.31"/>
    <n v="0"/>
    <n v="2072"/>
    <s v="FERNANDINA BEACH"/>
    <s v="Florida"/>
    <n v="32034"/>
    <s v="2072 NATURES LN A"/>
    <s v="FERNANDINA BEACH FL 32034"/>
    <n v="-81.445895583305798"/>
    <n v="30.654976534712599"/>
    <s v="BERRY CHARLES V"/>
    <n v="1"/>
    <s v="SINGLE FAMILY"/>
    <n v="1001"/>
    <s v="Single Family Residential"/>
    <n v="2017"/>
    <n v="111188"/>
    <n v="2017"/>
    <n v="154009"/>
    <n v="1384.48"/>
    <n v="0.90529716015719508"/>
    <s v="No"/>
    <m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n v="0"/>
    <n v="1"/>
    <s v="Yes"/>
    <s v="No"/>
    <s v="No"/>
    <s v="Without Environmental Issues"/>
    <s v="No"/>
    <s v="None"/>
    <s v="2072 NATURES LN A"/>
    <s v="Fernandina Beach"/>
    <s v="Florida"/>
    <n v="32034"/>
    <s v="2072 NATURES LN A FERNANDINA BEACH FL 32034"/>
    <s v=""/>
    <s v="Pass"/>
    <s v="No"/>
    <s v="FV&lt;$10K"/>
    <s v="N/A"/>
    <s v="No, &lt; $20K Lien"/>
    <s v="No, Lien &lt; $20K"/>
    <s v="N/A"/>
    <s v="No"/>
    <s v="No"/>
    <n v="1"/>
    <s v="No"/>
    <n v="111188"/>
    <n v="1"/>
    <n v="111188"/>
    <m/>
    <n v="0"/>
    <n v="0"/>
    <s v=""/>
    <e v="#N/A"/>
    <n v="111188"/>
    <s v="No"/>
    <s v="S"/>
    <s v="No"/>
    <s v="Yes"/>
    <n v="0.67"/>
    <n v="74495.960000000006"/>
    <n v="7646.5499999999993"/>
    <n v="66849.41"/>
    <n v="6.8771360218728636E-2"/>
    <m/>
    <s v="No"/>
    <m/>
    <m/>
    <m/>
    <x v="0"/>
    <n v="2386"/>
    <n v="1529.31"/>
    <s v="Ok"/>
    <n v="0"/>
    <n v="0"/>
  </r>
  <r>
    <n v="2387"/>
    <s v="Nassau"/>
    <s v="00-00-31-1480-0025-0000"/>
    <n v="766.76"/>
    <n v="2017"/>
    <n v="766.76"/>
    <n v="766.76"/>
    <n v="0"/>
    <n v="33"/>
    <s v="FERNANDINA BEACH"/>
    <s v="Florida"/>
    <n v="32034"/>
    <s v="33 OAK GROVE PL"/>
    <s v="FERNANDINA BEACH FL 32034"/>
    <n v="-81.450724661538899"/>
    <n v="30.669098030253899"/>
    <s v="ERDMANN THOMAS J"/>
    <n v="1"/>
    <s v="SINGLE FAMILY"/>
    <n v="1001"/>
    <s v="Single Family Residential"/>
    <n v="2017"/>
    <n v="127073"/>
    <n v="2017"/>
    <n v="127073"/>
    <n v="2532.66"/>
    <n v="3.3030674526579373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33 OAK GROVE PL"/>
    <s v="Fernandina Beach"/>
    <s v="Florida"/>
    <n v="32034"/>
    <s v="33 OAK GROVE PL FERNANDINA BEACH FL 32034"/>
    <s v=""/>
    <s v="Pass"/>
    <s v="No"/>
    <s v="FV&lt;$10K"/>
    <s v="N/A"/>
    <s v="No, &lt; $20K Lien"/>
    <s v="No, Lien &lt; $20K"/>
    <s v="N/A"/>
    <s v="No"/>
    <s v="No"/>
    <n v="0"/>
    <s v="No"/>
    <n v="127073"/>
    <n v="1"/>
    <n v="127073"/>
    <m/>
    <n v="0"/>
    <n v="0"/>
    <s v=""/>
    <e v="#N/A"/>
    <n v="127073"/>
    <s v="No"/>
    <s v="S"/>
    <s v="No"/>
    <s v="No"/>
    <n v="0.35"/>
    <n v="44475.549999999996"/>
    <n v="8364.74"/>
    <n v="36110.81"/>
    <n v="6.5826257348138476E-2"/>
    <m/>
    <s v="No"/>
    <m/>
    <m/>
    <m/>
    <x v="0"/>
    <n v="2387"/>
    <n v="766.76"/>
    <s v="Ok"/>
    <n v="0"/>
    <n v="0"/>
  </r>
  <r>
    <n v="2388"/>
    <s v="Nassau"/>
    <s v="00-00-31-150C-0005-0110"/>
    <n v="862.43"/>
    <n v="2017"/>
    <n v="862.43"/>
    <n v="862.43"/>
    <n v="0"/>
    <n v="301"/>
    <s v="FERNANDINA BEACH"/>
    <s v="Florida"/>
    <n v="32034"/>
    <s v="301 16TH ST S"/>
    <s v="FERNANDINA BEACH FL 32034"/>
    <n v="-81.449562128346898"/>
    <n v="30.665720960304899"/>
    <s v="HOLLAND CHRISTOPHER A"/>
    <n v="1"/>
    <s v="SINGLE FAMILY"/>
    <n v="1001"/>
    <s v="Single Family Residential"/>
    <n v="2017"/>
    <n v="80250"/>
    <n v="2017"/>
    <n v="131226"/>
    <n v="767.85"/>
    <n v="0.89033312848579027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2"/>
    <s v="Potential Medium Risk"/>
    <s v="Minimal"/>
    <n v="1"/>
    <s v="Yes"/>
    <s v="No"/>
    <s v="No"/>
    <s v="Without Environmental Issues"/>
    <s v="No"/>
    <s v="None"/>
    <s v="301 16TH ST S"/>
    <s v="Fernandina Beach"/>
    <s v="Florida"/>
    <n v="32034"/>
    <s v="301 16TH ST S FERNANDINA BEACH FL 32034"/>
    <s v=""/>
    <s v="Pass"/>
    <s v="No"/>
    <s v="FV&lt;$10K"/>
    <s v="N/A"/>
    <s v="No, &lt; $20K Lien"/>
    <s v="No, Lien &lt; $20K"/>
    <s v="N/A"/>
    <s v="No"/>
    <s v="No"/>
    <n v="1"/>
    <s v="No"/>
    <n v="80250"/>
    <n v="1"/>
    <n v="80250"/>
    <m/>
    <n v="0"/>
    <n v="0"/>
    <s v=""/>
    <e v="#N/A"/>
    <n v="80250"/>
    <s v="No"/>
    <s v="S"/>
    <s v="No"/>
    <s v="Yes"/>
    <n v="0.67"/>
    <n v="53767.5"/>
    <n v="4312.1499999999996"/>
    <n v="49455.35"/>
    <n v="5.373395638629283E-2"/>
    <m/>
    <s v="No"/>
    <m/>
    <m/>
    <m/>
    <x v="0"/>
    <n v="2388"/>
    <n v="862.43"/>
    <s v="Ok"/>
    <n v="0"/>
    <n v="0"/>
  </r>
  <r>
    <n v="2389"/>
    <s v="Nassau"/>
    <s v="00-00-31-150F-0007-0140"/>
    <n v="769.87"/>
    <n v="2017"/>
    <n v="769.87"/>
    <n v="769.87"/>
    <n v="0"/>
    <n v="503"/>
    <s v="FERNANDINA BEACH"/>
    <s v="Florida"/>
    <n v="32034"/>
    <s v="503 S 17TH ST"/>
    <s v="FERNANDINA BEACH FL 32034"/>
    <n v="-81.448904791093099"/>
    <n v="30.662840244622299"/>
    <s v="LIPINSKI DOLORES J"/>
    <n v="1"/>
    <s v="SINGLE FAMILY"/>
    <n v="1001"/>
    <s v="Single Family Residential"/>
    <n v="2017"/>
    <n v="122158"/>
    <n v="2017"/>
    <n v="134386"/>
    <n v="2515.38"/>
    <n v="3.2672788912413786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503 S 17TH ST"/>
    <s v="Fernandina Beach"/>
    <s v="Florida"/>
    <n v="32034"/>
    <s v="503 S 17TH ST FERNANDINA BEACH FL 32034"/>
    <s v=""/>
    <s v="Pass"/>
    <s v="No"/>
    <s v="FV&lt;$10K"/>
    <s v="N/A"/>
    <s v="No, &lt; $20K Lien"/>
    <s v="No, Lien &lt; $20K"/>
    <s v="N/A"/>
    <s v="No"/>
    <s v="No"/>
    <n v="0"/>
    <s v="No"/>
    <n v="122158"/>
    <n v="1"/>
    <n v="122158"/>
    <m/>
    <n v="0"/>
    <n v="0"/>
    <s v=""/>
    <e v="#N/A"/>
    <n v="122158"/>
    <s v="No"/>
    <s v="S"/>
    <s v="No"/>
    <s v="No"/>
    <n v="0.35"/>
    <n v="42755.299999999996"/>
    <n v="8316.01"/>
    <n v="34439.289999999994"/>
    <n v="6.8075852584357971E-2"/>
    <m/>
    <s v="No"/>
    <m/>
    <m/>
    <m/>
    <x v="0"/>
    <n v="2389"/>
    <n v="769.87"/>
    <s v="Ok"/>
    <n v="0"/>
    <n v="0"/>
  </r>
  <r>
    <n v="2390"/>
    <s v="Nassau"/>
    <s v="00-00-31-150F-0007-0160"/>
    <n v="3024.51"/>
    <n v="2017"/>
    <n v="3024.51"/>
    <n v="3024.51"/>
    <n v="0"/>
    <n v="505"/>
    <s v="FERNANDINA BEACH"/>
    <s v="Florida"/>
    <n v="32034"/>
    <s v="505 17TH ST S"/>
    <s v="FERNANDINA BEACH FL 32034"/>
    <n v="-81.448940374575102"/>
    <n v="30.662605806037401"/>
    <s v="FEDERAL NATIONAL MORTGAGE"/>
    <n v="1"/>
    <s v="SINGLE FAMILY"/>
    <n v="1001"/>
    <s v="Single Family Residential"/>
    <n v="2017"/>
    <n v="133352"/>
    <n v="2017"/>
    <n v="149902"/>
    <n v="2767"/>
    <n v="0.91485893582762157"/>
    <s v="No"/>
    <s v="No"/>
    <s v="No"/>
    <s v="No"/>
    <m/>
    <m/>
    <m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Yes"/>
    <s v="No"/>
    <s v="Without Environmental Issues"/>
    <s v="No"/>
    <s v="None"/>
    <s v="505 17TH ST S"/>
    <s v="Fernandina Beach"/>
    <s v="Florida"/>
    <n v="32034"/>
    <s v="505 17TH ST S FERNANDINA BEACH FL 32034"/>
    <s v=""/>
    <s v="Pass"/>
    <s v="Yes"/>
    <s v="FV&lt;$10K"/>
    <s v="N/A"/>
    <s v="No, &lt; $20K Lien"/>
    <s v="No, Lien &lt; $20K"/>
    <s v="N/A"/>
    <s v="No"/>
    <s v="No"/>
    <n v="1"/>
    <s v="No"/>
    <n v="133352"/>
    <n v="1"/>
    <n v="133352"/>
    <m/>
    <n v="0"/>
    <n v="0"/>
    <s v=""/>
    <e v="#N/A"/>
    <n v="133352"/>
    <s v="No"/>
    <s v="S"/>
    <s v="No"/>
    <s v="No"/>
    <n v="0.35"/>
    <n v="46673.2"/>
    <n v="15122.550000000001"/>
    <n v="31550.649999999994"/>
    <n v="0.11340324854520369"/>
    <m/>
    <s v="No"/>
    <m/>
    <m/>
    <m/>
    <x v="0"/>
    <n v="2390"/>
    <n v="3024.51"/>
    <s v="Ok"/>
    <n v="0"/>
    <n v="0"/>
  </r>
  <r>
    <n v="2391"/>
    <s v="Nassau"/>
    <s v="00-00-31-150F-0007-0180"/>
    <n v="692.92"/>
    <n v="2017"/>
    <n v="692.92"/>
    <n v="692.92"/>
    <n v="0"/>
    <n v="507"/>
    <s v="FERNANDINA BEACH"/>
    <s v="Florida"/>
    <n v="32034"/>
    <s v="507 17TH ST S"/>
    <s v="FERNANDINA BEACH FL 32034"/>
    <n v="-81.448975970045694"/>
    <n v="30.662371362595898"/>
    <s v="TAYLOR JIMMY R"/>
    <n v="1"/>
    <s v="SINGLE FAMILY"/>
    <n v="1001"/>
    <s v="Single Family Residential"/>
    <n v="2017"/>
    <n v="67103"/>
    <n v="2017"/>
    <n v="117151"/>
    <n v="611.12"/>
    <n v="0.88194885412457436"/>
    <s v="No"/>
    <m/>
    <m/>
    <s v="No"/>
    <m/>
    <m/>
    <s v="No"/>
    <s v="I"/>
    <s v="I"/>
    <s v="I"/>
    <s v="I"/>
    <n v="0"/>
    <n v="0"/>
    <n v="0"/>
    <s v="No"/>
    <s v="No"/>
    <s v="No"/>
    <n v="0"/>
    <n v="0"/>
    <n v="0"/>
    <n v="0"/>
    <n v="0"/>
    <n v="0"/>
    <s v="Potential Low Risk"/>
    <n v="0"/>
    <n v="1"/>
    <s v="Yes"/>
    <s v="No"/>
    <s v="No"/>
    <s v="Without Environmental Issues"/>
    <s v="No"/>
    <s v="None"/>
    <s v="507 17TH ST S"/>
    <s v="Fernandina Beach"/>
    <s v="Florida"/>
    <n v="32034"/>
    <s v="507 17TH ST S FERNANDINA BEACH FL 32034"/>
    <s v=""/>
    <s v="Pass"/>
    <s v="No"/>
    <s v="FV&lt;$10K"/>
    <s v="N/A"/>
    <s v="No, &lt; $20K Lien"/>
    <s v="No, Lien &lt; $20K"/>
    <s v="N/A"/>
    <s v="No"/>
    <s v="No"/>
    <n v="1"/>
    <s v="No"/>
    <n v="67103"/>
    <n v="1"/>
    <n v="67103"/>
    <m/>
    <n v="0"/>
    <n v="0"/>
    <s v=""/>
    <e v="#N/A"/>
    <n v="67103"/>
    <s v="No"/>
    <s v="S"/>
    <s v="No"/>
    <s v="Yes"/>
    <n v="0.67"/>
    <n v="44959.01"/>
    <n v="3464.6"/>
    <n v="41494.410000000003"/>
    <n v="5.1631074616634132E-2"/>
    <m/>
    <s v="No"/>
    <m/>
    <m/>
    <m/>
    <x v="0"/>
    <n v="2391"/>
    <n v="692.92"/>
    <s v="Ok"/>
    <n v="0"/>
    <n v="0"/>
  </r>
  <r>
    <n v="2392"/>
    <s v="Nassau"/>
    <s v="00-00-31-150F-0008-0050"/>
    <n v="875.29"/>
    <n v="2017"/>
    <n v="875.29"/>
    <n v="875.29"/>
    <n v="0"/>
    <n v="404"/>
    <s v="FERNANDINA BEACH"/>
    <s v="Florida"/>
    <n v="32034"/>
    <s v="404 17TH ST S"/>
    <s v="FERNANDINA BEACH FL 32034"/>
    <n v="-81.4481427682733"/>
    <n v="30.663707706325798"/>
    <s v="PATTERSON EDWARD G"/>
    <n v="1"/>
    <s v="SINGLE FAMILY"/>
    <n v="1001"/>
    <s v="Single Family Residential"/>
    <n v="2017"/>
    <n v="80847"/>
    <n v="2017"/>
    <n v="90963"/>
    <n v="779.74"/>
    <n v="0.8908361800089114"/>
    <s v="No"/>
    <s v="No"/>
    <m/>
    <s v="No"/>
    <s v="No"/>
    <m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Yes"/>
    <s v="No"/>
    <s v="No"/>
    <s v="Without Environmental Issues"/>
    <s v="No"/>
    <s v="None"/>
    <s v="404 17TH ST S"/>
    <s v="Fernandina Beach"/>
    <s v="Florida"/>
    <n v="32034"/>
    <s v="404 17TH ST S FERNANDINA BEACH FL 32034"/>
    <s v=""/>
    <s v="Pass"/>
    <s v="No"/>
    <s v="FV&lt;$10K"/>
    <s v="N/A"/>
    <s v="No, &lt; $20K Lien"/>
    <s v="No, Lien &lt; $20K"/>
    <s v="N/A"/>
    <s v="No"/>
    <s v="No"/>
    <n v="1"/>
    <s v="No"/>
    <n v="80847"/>
    <n v="1"/>
    <n v="80847"/>
    <m/>
    <n v="0"/>
    <n v="0"/>
    <s v=""/>
    <e v="#N/A"/>
    <n v="80847"/>
    <s v="No"/>
    <s v="S"/>
    <s v="No"/>
    <s v="Yes"/>
    <n v="0.67"/>
    <n v="54167.490000000005"/>
    <n v="4376.45"/>
    <n v="49791.040000000008"/>
    <n v="5.4132497186042773E-2"/>
    <m/>
    <s v="No"/>
    <m/>
    <m/>
    <m/>
    <x v="0"/>
    <n v="2392"/>
    <n v="875.29"/>
    <s v="Ok"/>
    <n v="0"/>
    <n v="0"/>
  </r>
  <r>
    <n v="2393"/>
    <s v="Nassau"/>
    <s v="00-00-31-150F-0008-0070"/>
    <n v="1336.71"/>
    <n v="2017"/>
    <n v="1336.71"/>
    <n v="1336.71"/>
    <n v="0"/>
    <n v="406"/>
    <s v="FERNANDINA BEACH"/>
    <s v="Florida"/>
    <n v="32034"/>
    <s v="406 17TH ST S"/>
    <s v="FERNANDINA BEACH FL 32034"/>
    <n v="-81.448178366596494"/>
    <n v="30.663473263117499"/>
    <s v="HORNSBY STACEY L"/>
    <n v="1"/>
    <s v="SINGLE FAMILY"/>
    <n v="1001"/>
    <s v="Single Family Residential"/>
    <n v="2017"/>
    <n v="102253"/>
    <n v="2017"/>
    <n v="121160"/>
    <n v="1206.3900000000001"/>
    <n v="0.90250690127252742"/>
    <m/>
    <m/>
    <s v="No"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s v="Minimal"/>
    <n v="0"/>
    <s v="Yes"/>
    <s v="No"/>
    <s v="No"/>
    <s v="Without Environmental Issues"/>
    <s v="No"/>
    <s v="None"/>
    <s v="406 17TH ST S"/>
    <s v="Fernandina Beach"/>
    <s v="Florida"/>
    <n v="32034"/>
    <s v="406 17TH ST S FERNANDINA BEACH FL 32034"/>
    <s v=""/>
    <s v="Pass"/>
    <s v="No"/>
    <s v="FV&lt;$10K"/>
    <s v="N/A"/>
    <s v="No, &lt; $20K Lien"/>
    <s v="No, Lien &lt; $20K"/>
    <s v="N/A"/>
    <s v="No"/>
    <s v="No"/>
    <n v="0"/>
    <s v="No"/>
    <n v="102253"/>
    <n v="1"/>
    <n v="102253"/>
    <m/>
    <n v="0"/>
    <n v="0"/>
    <s v=""/>
    <e v="#N/A"/>
    <n v="102253"/>
    <s v="No"/>
    <s v="S"/>
    <s v="No"/>
    <s v="Yes"/>
    <n v="0.67"/>
    <n v="68509.510000000009"/>
    <n v="5346.84"/>
    <n v="63162.670000000013"/>
    <n v="5.2290299551113417E-2"/>
    <m/>
    <s v="No"/>
    <m/>
    <m/>
    <m/>
    <x v="0"/>
    <n v="2393"/>
    <n v="1336.71"/>
    <s v="Ok"/>
    <n v="0"/>
    <n v="0"/>
  </r>
  <r>
    <n v="2394"/>
    <s v="Nassau"/>
    <s v="00-00-31-150F-0008-0110"/>
    <n v="712.38"/>
    <n v="2017"/>
    <n v="712.38"/>
    <n v="712.38"/>
    <n v="0"/>
    <n v="500"/>
    <s v="FERNANDINA BEACH"/>
    <s v="Florida"/>
    <n v="32034"/>
    <s v="500 17TH ST S"/>
    <s v="FERNANDINA BEACH FL 32034"/>
    <n v="-81.448249542122099"/>
    <n v="30.663004387490801"/>
    <s v="EBENAL AMY R"/>
    <n v="1"/>
    <s v="SINGLE FAMILY"/>
    <n v="1001"/>
    <s v="Single Family Residential"/>
    <n v="2017"/>
    <n v="69831"/>
    <n v="2017"/>
    <n v="110183"/>
    <n v="629.11"/>
    <n v="0.88311013784777792"/>
    <m/>
    <s v="No"/>
    <s v="No"/>
    <m/>
    <m/>
    <m/>
    <m/>
    <s v="I"/>
    <s v="I"/>
    <s v="I"/>
    <s v="I"/>
    <n v="0"/>
    <n v="0"/>
    <n v="0"/>
    <s v="No"/>
    <s v="No"/>
    <s v="No"/>
    <n v="0"/>
    <n v="0"/>
    <n v="0"/>
    <n v="0"/>
    <n v="0"/>
    <n v="0"/>
    <s v="Potential Low Risk"/>
    <s v="Minimal"/>
    <n v="0"/>
    <s v="Yes"/>
    <s v="No"/>
    <s v="No"/>
    <s v="Without Environmental Issues"/>
    <s v="No"/>
    <s v="None"/>
    <s v="500 17TH ST S"/>
    <s v="Fernandina Beach"/>
    <s v="Florida"/>
    <n v="32034"/>
    <s v="500 17TH ST S FERNANDINA BEACH FL 32034"/>
    <s v=""/>
    <s v="Pass"/>
    <s v="No"/>
    <s v="FV&lt;$10K"/>
    <s v="N/A"/>
    <s v="No, &lt; $20K Lien"/>
    <s v="No, Lien &lt; $20K"/>
    <s v="N/A"/>
    <s v="No"/>
    <s v="No"/>
    <n v="0"/>
    <s v="No"/>
    <n v="69831"/>
    <n v="1"/>
    <n v="69831"/>
    <m/>
    <n v="0"/>
    <n v="0"/>
    <s v=""/>
    <e v="#N/A"/>
    <n v="69831"/>
    <s v="No"/>
    <s v="S"/>
    <s v="No"/>
    <s v="Yes"/>
    <n v="0.67"/>
    <n v="46786.770000000004"/>
    <n v="2849.52"/>
    <n v="43937.250000000007"/>
    <n v="4.0805945783391327E-2"/>
    <m/>
    <s v="No"/>
    <m/>
    <m/>
    <m/>
    <x v="0"/>
    <n v="2394"/>
    <n v="712.38"/>
    <s v="Ok"/>
    <n v="0"/>
    <n v="0"/>
  </r>
  <r>
    <n v="2395"/>
    <s v="Nassau"/>
    <s v="00-00-31-1520-0002-0020"/>
    <n v="3970.35"/>
    <n v="2017"/>
    <e v="#N/A"/>
    <e v="#N/A"/>
    <e v="#N/A"/>
    <e v="#N/A"/>
    <e v="#N/A"/>
    <e v="#N/A"/>
    <e v="#N/A"/>
    <e v="#N/A"/>
    <e v="#N/A"/>
    <e v="#N/A"/>
    <e v="#N/A"/>
    <e v="#N/A"/>
    <n v="1"/>
    <s v="SINGLE FAMILY"/>
    <e v="#N/A"/>
    <e v="#N/A"/>
    <n v="2017"/>
    <n v="224935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224935"/>
    <n v="1"/>
    <n v="224935"/>
    <m/>
    <e v="#N/A"/>
    <e v="#N/A"/>
    <s v=""/>
    <e v="#N/A"/>
    <n v="224935"/>
    <s v="No"/>
    <s v="S"/>
    <s v="No"/>
    <s v="Yes"/>
    <n v="0.67"/>
    <n v="150706.45000000001"/>
    <e v="#N/A"/>
    <e v="#N/A"/>
    <e v="#N/A"/>
    <m/>
    <e v="#N/A"/>
    <m/>
    <m/>
    <m/>
    <x v="5"/>
    <n v="2395"/>
    <n v="3970.35"/>
    <e v="#N/A"/>
    <e v="#N/A"/>
    <e v="#N/A"/>
  </r>
  <r>
    <n v="2396"/>
    <s v="Nassau"/>
    <s v="00-00-31-1520-0003-0060"/>
    <n v="7174.23"/>
    <n v="2017"/>
    <n v="7174.23"/>
    <n v="7174.23"/>
    <n v="0"/>
    <n v="487"/>
    <s v="FERNANDINA BEACH"/>
    <s v="Florida"/>
    <n v="32034"/>
    <s v="487 FLETCHER AVE S ABC"/>
    <s v="FERNANDINA BEACH FL 32034"/>
    <n v="-81.432616440990202"/>
    <n v="30.660658400608501"/>
    <s v="LASSERRE CURTISS H"/>
    <n v="8"/>
    <s v="MULTI-FAMILY - LESS THAN 10 UNITS"/>
    <n v="1110"/>
    <s v="Multi-Family Dwellings (Generic any combination 2+)"/>
    <n v="2017"/>
    <n v="330870"/>
    <n v="2017"/>
    <n v="332315"/>
    <n v="6604"/>
    <n v="0.92051690564701727"/>
    <m/>
    <m/>
    <m/>
    <m/>
    <m/>
    <m/>
    <m/>
    <n v="0"/>
    <n v="0"/>
    <n v="0"/>
    <n v="0"/>
    <n v="0"/>
    <n v="0"/>
    <n v="0"/>
    <s v="No"/>
    <s v="No"/>
    <s v="No"/>
    <n v="0"/>
    <n v="0"/>
    <n v="232000"/>
    <n v="0"/>
    <n v="0"/>
    <n v="0"/>
    <s v="Potential Low Risk"/>
    <n v="0"/>
    <n v="0"/>
    <s v="No"/>
    <n v="0"/>
    <s v="No"/>
    <s v="Without Environmental Issues"/>
    <s v="No"/>
    <s v="None"/>
    <s v="487 FLETCHER AVE S ABC"/>
    <s v="Fernandina Beach"/>
    <s v="Florida"/>
    <n v="32034"/>
    <s v="487 FLETCHER AVE S ABC FERNANDINA BEACH FL 32034"/>
    <s v="L"/>
    <s v="Pass"/>
    <s v="No"/>
    <s v="FV&lt;$10K"/>
    <s v="N/A"/>
    <s v="No, &lt; $20K Lien"/>
    <s v="No, Lien &lt; $20K"/>
    <s v="N/A"/>
    <s v="No"/>
    <s v="No"/>
    <n v="0"/>
    <s v="No"/>
    <n v="330870"/>
    <n v="1"/>
    <n v="330870"/>
    <m/>
    <n v="0"/>
    <n v="0"/>
    <s v=""/>
    <e v="#N/A"/>
    <n v="330870"/>
    <s v="No"/>
    <s v="R"/>
    <s v="No"/>
    <s v="No"/>
    <n v="0.35"/>
    <n v="115804.49999999999"/>
    <n v="28696.92"/>
    <n v="87107.579999999987"/>
    <n v="8.6731707317073164E-2"/>
    <m/>
    <s v="No"/>
    <m/>
    <m/>
    <m/>
    <x v="0"/>
    <n v="2396"/>
    <n v="7174.23"/>
    <s v="Ok"/>
    <n v="0"/>
    <n v="0"/>
  </r>
  <r>
    <n v="2397"/>
    <s v="Nassau"/>
    <s v="00-00-31-1540-0017-0010"/>
    <n v="3832.24"/>
    <n v="2017"/>
    <n v="3832.24"/>
    <n v="3832.24"/>
    <n v="0"/>
    <n v="1060"/>
    <s v="FERNANDINA BEACH"/>
    <s v="Florida"/>
    <n v="32034"/>
    <s v="1060 JEAN LAFITTE AVE"/>
    <s v="FERNANDINA BEACH FL 32034"/>
    <n v="-81.4358852924085"/>
    <n v="30.651922416699499"/>
    <s v="J R HOLDINGS OF NORTH FLORIDA INC"/>
    <n v="0"/>
    <s v="VACANT RESIDENTIAL"/>
    <n v="8001"/>
    <s v="Residential-Vacant Land"/>
    <n v="2017"/>
    <n v="171876"/>
    <n v="2017"/>
    <n v="185250"/>
    <n v="3513.86"/>
    <n v="0.91692065215122232"/>
    <m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High"/>
    <n v="0"/>
    <s v="No"/>
    <s v="Yes"/>
    <s v="No"/>
    <s v="Without Environmental Issues"/>
    <s v="No"/>
    <s v="None"/>
    <s v="1060 JEAN LAFITTE AVE"/>
    <s v="Fernandina Beach"/>
    <s v="Florida"/>
    <n v="32034"/>
    <s v="1060 JEAN LAFITTE AVE FERNANDINA BEACH FL 32034"/>
    <s v=""/>
    <s v="Pass"/>
    <s v="Yes"/>
    <s v="FV&lt;$10K"/>
    <s v="N/A"/>
    <s v="No, &lt; $20K Lien"/>
    <s v="No, Lien &lt; $20K"/>
    <s v="N/A"/>
    <s v="No"/>
    <s v="No"/>
    <n v="0"/>
    <s v="No"/>
    <n v="171876"/>
    <n v="1"/>
    <n v="171876"/>
    <m/>
    <n v="0"/>
    <n v="0"/>
    <s v=""/>
    <e v="#N/A"/>
    <n v="171876"/>
    <s v="No"/>
    <s v="V"/>
    <s v="Yes"/>
    <s v="No"/>
    <n v="0"/>
    <n v="0"/>
    <n v="15328.96"/>
    <n v="-15328.96"/>
    <n v="8.9186157462356572E-2"/>
    <m/>
    <s v="No"/>
    <m/>
    <m/>
    <m/>
    <x v="1"/>
    <n v="2397"/>
    <n v="3832.24"/>
    <s v="Ok"/>
    <n v="0"/>
    <n v="0"/>
  </r>
  <r>
    <n v="2398"/>
    <s v="Nassau"/>
    <s v="00-00-31-155E-0008-0000"/>
    <n v="3265.28"/>
    <n v="2017"/>
    <n v="3265.28"/>
    <n v="3265.28"/>
    <n v="0"/>
    <n v="1441"/>
    <s v="FERNANDINA BEACH"/>
    <s v="Florida"/>
    <n v="32034"/>
    <s v="1441 N FLETCHER AV"/>
    <s v="FERNANDINA BEACH FL 32034"/>
    <n v="-81.429718744370902"/>
    <n v="30.685450632278599"/>
    <s v="JOHN R EVANS LIVING IRREVOCABLE TRUST"/>
    <n v="0"/>
    <s v="VACANT RESIDENTIAL"/>
    <n v="8001"/>
    <s v="Residential-Vacant Land"/>
    <n v="2017"/>
    <n v="150000"/>
    <n v="2017"/>
    <n v="150000"/>
    <n v="2989.62"/>
    <n v="0.91557844962759694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1441 N FLETCHER AV"/>
    <s v="Fernandina Beach"/>
    <s v="Florida"/>
    <n v="32034"/>
    <s v="1441 N FLETCHER AV FERNANDINA BEACH FL 32034"/>
    <s v=""/>
    <s v="Pass"/>
    <s v="No"/>
    <s v="FV&lt;$10K"/>
    <s v="N/A"/>
    <s v="No, &lt; $20K Lien"/>
    <s v="No, Lien &lt; $20K"/>
    <s v="N/A"/>
    <s v="No"/>
    <s v="No"/>
    <n v="0"/>
    <s v="No"/>
    <n v="150000"/>
    <n v="1"/>
    <n v="150000"/>
    <m/>
    <n v="0"/>
    <n v="0"/>
    <s v=""/>
    <e v="#N/A"/>
    <n v="150000"/>
    <s v="No"/>
    <s v="V"/>
    <s v="Yes"/>
    <s v="No"/>
    <n v="0"/>
    <n v="0"/>
    <n v="13061.12"/>
    <n v="-13061.12"/>
    <n v="8.7074133333333345E-2"/>
    <m/>
    <s v="No"/>
    <m/>
    <m/>
    <m/>
    <x v="1"/>
    <n v="2398"/>
    <n v="3265.28"/>
    <s v="Ok"/>
    <n v="0"/>
    <n v="0"/>
  </r>
  <r>
    <n v="2399"/>
    <s v="Nassau"/>
    <s v="00-00-31-155I-2168-00A0"/>
    <n v="4925"/>
    <n v="2017"/>
    <n v="4925"/>
    <n v="4925"/>
    <n v="0"/>
    <n v="2168"/>
    <s v="FERNANDINA BEACH"/>
    <s v="Florida"/>
    <n v="32034"/>
    <s v="2168 1ST AVE A"/>
    <s v="FERNANDINA BEACH FL 32034"/>
    <n v="-81.438215087924206"/>
    <n v="30.6364774462341"/>
    <s v="DOUGLAS COMPANIES LLC"/>
    <n v="4"/>
    <s v="CONDOMINIA"/>
    <n v="1004"/>
    <s v="Condominium (Residential)"/>
    <n v="2017"/>
    <n v="227000"/>
    <n v="2017"/>
    <n v="227000"/>
    <n v="4524.2700000000004"/>
    <n v="0.91863350253807119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2168 1ST AVE A"/>
    <s v="Fernandina Beach"/>
    <s v="Florida"/>
    <n v="32034"/>
    <s v="2168 1ST AVE A FERNANDINA BEACH FL 32034"/>
    <s v=""/>
    <s v="Pass"/>
    <s v="No"/>
    <s v="FV&lt;$10K"/>
    <s v="N/A"/>
    <s v="No, &lt; $20K Lien"/>
    <s v="No, Lien &lt; $20K"/>
    <s v="N/A"/>
    <s v="No"/>
    <s v="No"/>
    <n v="0"/>
    <s v="No"/>
    <n v="227000"/>
    <n v="1"/>
    <n v="227000"/>
    <m/>
    <n v="0"/>
    <n v="0"/>
    <s v=""/>
    <e v="#N/A"/>
    <n v="227000"/>
    <s v="No"/>
    <s v="R"/>
    <s v="No"/>
    <s v="No"/>
    <n v="0.35"/>
    <n v="79450"/>
    <n v="19700"/>
    <n v="59750"/>
    <n v="8.6784140969162996E-2"/>
    <m/>
    <s v="No"/>
    <m/>
    <m/>
    <m/>
    <x v="0"/>
    <n v="2399"/>
    <n v="4925"/>
    <s v="Ok"/>
    <n v="0"/>
    <n v="0"/>
  </r>
  <r>
    <n v="2400"/>
    <s v="Nassau"/>
    <s v="00-00-31-155I-2168-00B0"/>
    <n v="4925"/>
    <n v="2017"/>
    <n v="4925"/>
    <n v="4925"/>
    <n v="0"/>
    <n v="2168"/>
    <s v="FERNANDINA BEACH"/>
    <s v="Florida"/>
    <n v="32034"/>
    <s v="2168 1ST AVE B"/>
    <s v="FERNANDINA BEACH FL 32034"/>
    <n v="-81.438215087924206"/>
    <n v="30.6364774462341"/>
    <s v="DOUGLAS COMPANIES LLC"/>
    <n v="4"/>
    <s v="CONDOMINIA"/>
    <n v="1004"/>
    <s v="Condominium (Residential)"/>
    <n v="2017"/>
    <n v="227000"/>
    <n v="2017"/>
    <n v="227000"/>
    <n v="4524.2700000000004"/>
    <n v="0.91863350253807119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2168 1ST AVE B"/>
    <s v="Fernandina Beach"/>
    <s v="Florida"/>
    <n v="32034"/>
    <s v="2168 1ST AVE B FERNANDINA BEACH FL 32034"/>
    <s v=""/>
    <s v="Pass"/>
    <s v="No"/>
    <s v="FV&lt;$10K"/>
    <s v="N/A"/>
    <s v="No, &lt; $20K Lien"/>
    <s v="No, Lien &lt; $20K"/>
    <s v="N/A"/>
    <s v="No"/>
    <s v="No"/>
    <n v="0"/>
    <s v="No"/>
    <n v="227000"/>
    <n v="1"/>
    <n v="227000"/>
    <m/>
    <n v="0"/>
    <n v="0"/>
    <s v=""/>
    <e v="#N/A"/>
    <n v="227000"/>
    <s v="No"/>
    <s v="R"/>
    <s v="No"/>
    <s v="No"/>
    <n v="0.35"/>
    <n v="79450"/>
    <n v="19700"/>
    <n v="59750"/>
    <n v="8.6784140969162996E-2"/>
    <m/>
    <s v="No"/>
    <m/>
    <m/>
    <m/>
    <x v="0"/>
    <n v="2400"/>
    <n v="4925"/>
    <s v="Ok"/>
    <n v="0"/>
    <n v="0"/>
  </r>
  <r>
    <n v="2401"/>
    <s v="Nassau"/>
    <s v="00-00-31-155R-0018-0000"/>
    <n v="4622.72"/>
    <n v="2017"/>
    <n v="4622.72"/>
    <n v="4622.72"/>
    <n v="0"/>
    <n v="138"/>
    <s v="FERNANDINA BEACH"/>
    <s v="Florida"/>
    <n v="32034"/>
    <s v="138 OCEAN RIDGE DR"/>
    <s v="FERNANDINA BEACH FL 32034"/>
    <n v="-81.443528848658005"/>
    <n v="30.620627051655099"/>
    <s v="MATNEY JIMMY L"/>
    <n v="1"/>
    <s v="SINGLE FAMILY"/>
    <n v="1001"/>
    <s v="Single Family Residential"/>
    <n v="2017"/>
    <n v="212977"/>
    <n v="2017"/>
    <n v="212977"/>
    <n v="4244.7700000000004"/>
    <n v="0.91824077599335463"/>
    <s v="No"/>
    <m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1"/>
    <s v="Potential High Risk"/>
    <n v="0"/>
    <n v="1"/>
    <s v="No"/>
    <s v="No"/>
    <s v="No"/>
    <s v="Without Environmental Issues"/>
    <s v="No"/>
    <s v="None"/>
    <s v="138 OCEAN RIDGE DR"/>
    <s v="Fernandina Beach"/>
    <s v="Florida"/>
    <n v="32034"/>
    <s v="138 OCEAN RIDGE DR FERNANDINA BEACH FL 32034"/>
    <s v=""/>
    <s v="Pass"/>
    <s v="No"/>
    <s v="FV&lt;$10K"/>
    <s v="N/A"/>
    <s v="No, &lt; $20K Lien"/>
    <s v="No, Lien &lt; $20K"/>
    <s v="N/A"/>
    <s v="No"/>
    <s v="No"/>
    <n v="1"/>
    <s v="No"/>
    <n v="212977"/>
    <n v="1"/>
    <n v="212977"/>
    <m/>
    <n v="0"/>
    <n v="0"/>
    <s v=""/>
    <e v="#N/A"/>
    <n v="212977"/>
    <s v="No"/>
    <s v="S"/>
    <s v="No"/>
    <s v="No"/>
    <n v="0.35"/>
    <n v="74541.95"/>
    <n v="23113.600000000002"/>
    <n v="51428.349999999991"/>
    <n v="0.10852627279001958"/>
    <m/>
    <s v="No"/>
    <m/>
    <m/>
    <m/>
    <x v="0"/>
    <n v="2401"/>
    <n v="4622.72"/>
    <s v="Ok"/>
    <n v="0"/>
    <n v="0"/>
  </r>
  <r>
    <n v="2402"/>
    <s v="Nassau"/>
    <s v="00-00-31-155S-0017-0000"/>
    <n v="3262.8"/>
    <n v="2017"/>
    <n v="3262.8"/>
    <n v="3262.8"/>
    <n v="0"/>
    <n v="990"/>
    <s v="FERNANDINA BEACH"/>
    <s v="Florida"/>
    <n v="32034"/>
    <s v="990 OCEAN OVERLOOK DR"/>
    <s v="FERNANDINA BEACH FL 32034"/>
    <n v="-81.433560328645598"/>
    <n v="30.656914623982001"/>
    <s v="TAYLOR MONTIE E"/>
    <n v="1"/>
    <s v="SINGLE FAMILY"/>
    <n v="1001"/>
    <s v="Single Family Residential"/>
    <n v="2017"/>
    <n v="191610"/>
    <n v="2017"/>
    <n v="272875"/>
    <n v="2987.33"/>
    <n v="0.91557251440480558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n v="0"/>
    <s v="No"/>
    <s v="Without Environmental Issues"/>
    <s v="No"/>
    <s v="None"/>
    <s v="990 OCEAN OVERLOOK DR"/>
    <s v="Fernandina Beach"/>
    <s v="Florida"/>
    <n v="32034"/>
    <s v="990 OCEAN OVERLOOK DR FERNANDINA BEACH FL 32034"/>
    <s v=""/>
    <s v="Pass"/>
    <s v="No"/>
    <s v="FV&lt;$10K"/>
    <s v="N/A"/>
    <s v="No, &lt; $20K Lien"/>
    <s v="No, Lien &lt; $20K"/>
    <s v="N/A"/>
    <s v="No"/>
    <s v="No"/>
    <n v="0"/>
    <s v="No"/>
    <n v="191610"/>
    <n v="1"/>
    <n v="191610"/>
    <m/>
    <n v="0"/>
    <n v="0"/>
    <s v=""/>
    <e v="#N/A"/>
    <n v="191610"/>
    <s v="No"/>
    <s v="S"/>
    <s v="No"/>
    <s v="Yes"/>
    <n v="0.67"/>
    <n v="128378.70000000001"/>
    <n v="13051.2"/>
    <n v="115327.50000000001"/>
    <n v="6.8113355252857374E-2"/>
    <m/>
    <s v="No"/>
    <m/>
    <m/>
    <m/>
    <x v="0"/>
    <n v="2402"/>
    <n v="3262.8"/>
    <s v="Ok"/>
    <n v="0"/>
    <n v="0"/>
  </r>
  <r>
    <n v="2403"/>
    <s v="Nassau"/>
    <s v="00-00-31-1580-0012-0040"/>
    <n v="791.37"/>
    <n v="2017"/>
    <e v="#N/A"/>
    <e v="#N/A"/>
    <e v="#N/A"/>
    <e v="#N/A"/>
    <e v="#N/A"/>
    <e v="#N/A"/>
    <e v="#N/A"/>
    <e v="#N/A"/>
    <e v="#N/A"/>
    <e v="#N/A"/>
    <e v="#N/A"/>
    <e v="#N/A"/>
    <n v="0"/>
    <s v="VACANT RESIDENTIAL"/>
    <e v="#N/A"/>
    <e v="#N/A"/>
    <n v="2017"/>
    <n v="35229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35229"/>
    <n v="1"/>
    <n v="35229"/>
    <m/>
    <e v="#N/A"/>
    <e v="#N/A"/>
    <s v=""/>
    <e v="#N/A"/>
    <n v="35229"/>
    <s v="No"/>
    <s v="V"/>
    <s v="Yes"/>
    <s v="No"/>
    <n v="0"/>
    <n v="0"/>
    <e v="#N/A"/>
    <e v="#N/A"/>
    <e v="#N/A"/>
    <m/>
    <s v="No"/>
    <m/>
    <m/>
    <m/>
    <x v="1"/>
    <n v="2403"/>
    <n v="791.37"/>
    <s v="Ok"/>
    <e v="#N/A"/>
    <e v="#N/A"/>
  </r>
  <r>
    <n v="2404"/>
    <s v="Nassau"/>
    <s v="00-00-31-1580-0023-0010"/>
    <n v="1237.3699999999999"/>
    <n v="2017"/>
    <n v="1237.3699999999999"/>
    <n v="1237.3699999999999"/>
    <n v="0"/>
    <n v="1132"/>
    <s v="FERNANDINA BEACH"/>
    <s v="Florida"/>
    <n v="32034"/>
    <s v="1132 WHITE ST"/>
    <s v="FERNANDINA BEACH FL 32034"/>
    <n v="0"/>
    <n v="0"/>
    <s v="PAULS DEBORAH A &amp; MARTIN A"/>
    <n v="0"/>
    <s v="VACANT RESIDENTIAL"/>
    <n v="8001"/>
    <s v="Residential-Vacant Land"/>
    <n v="2017"/>
    <n v="55920"/>
    <n v="2017"/>
    <n v="55920"/>
    <n v="1114.53"/>
    <n v="0.90072492463854792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n v="0"/>
    <n v="0"/>
    <n v="0"/>
    <s v="No"/>
    <n v="0"/>
    <s v="No"/>
    <s v="Without Environmental Issues"/>
    <s v="No"/>
    <s v="None"/>
    <s v="1132 WHITE ST"/>
    <s v="Fernandina Beach"/>
    <s v="Florida"/>
    <n v="32034"/>
    <s v="1132 WHITE ST FERNANDINA BEACH FL 32034"/>
    <s v=""/>
    <s v="Pass"/>
    <s v="No"/>
    <s v="FV&lt;$10K"/>
    <s v="N/A"/>
    <s v="No, &lt; $20K Lien"/>
    <s v="No, Lien &lt; $20K"/>
    <s v="N/A"/>
    <s v="No"/>
    <s v="No"/>
    <n v="0"/>
    <s v="No"/>
    <n v="55920"/>
    <n v="1"/>
    <n v="55920"/>
    <m/>
    <n v="0"/>
    <n v="0"/>
    <s v=""/>
    <e v="#N/A"/>
    <n v="55920"/>
    <s v="No"/>
    <s v="V"/>
    <s v="Yes"/>
    <s v="No"/>
    <n v="0"/>
    <n v="0"/>
    <n v="4949.4799999999996"/>
    <n v="-4949.4799999999996"/>
    <n v="8.8510014306151644E-2"/>
    <m/>
    <s v="No"/>
    <m/>
    <m/>
    <m/>
    <x v="1"/>
    <n v="2404"/>
    <n v="1237.3699999999999"/>
    <s v="Ok"/>
    <n v="0"/>
    <n v="0"/>
  </r>
  <r>
    <n v="2405"/>
    <s v="Nassau"/>
    <s v="00-00-31-1600-0002-0020"/>
    <n v="939.05"/>
    <n v="2017"/>
    <n v="939.05"/>
    <n v="939.05"/>
    <n v="0"/>
    <n v="1521"/>
    <s v="FERNANDINA BEACH"/>
    <s v="Florida"/>
    <n v="32034"/>
    <s v="1521 ALACHUA ST"/>
    <s v="FERNANDINA BEACH FL 32034"/>
    <n v="-81.448717157955599"/>
    <n v="30.670853671953399"/>
    <s v="PARKIN PETER GORDON"/>
    <n v="1"/>
    <s v="SINGLE FAMILY"/>
    <n v="1001"/>
    <s v="Single Family Residential"/>
    <n v="2017"/>
    <n v="208441"/>
    <n v="2017"/>
    <n v="254726"/>
    <n v="3322.81"/>
    <n v="3.5384803791065438"/>
    <m/>
    <m/>
    <m/>
    <m/>
    <s v="No"/>
    <m/>
    <m/>
    <s v="I"/>
    <n v="0"/>
    <n v="0"/>
    <n v="0"/>
    <n v="0"/>
    <n v="0"/>
    <n v="0"/>
    <s v="No"/>
    <s v="No"/>
    <s v="No"/>
    <n v="0"/>
    <n v="0"/>
    <n v="190000"/>
    <s v="SELLER TAKE-BACK"/>
    <n v="0"/>
    <n v="0"/>
    <s v="Potential Low Risk"/>
    <n v="0"/>
    <n v="0"/>
    <s v="Yes"/>
    <s v="No"/>
    <s v="No"/>
    <s v="Without Environmental Issues"/>
    <s v="No"/>
    <s v="None"/>
    <s v="1521 ALACHUA ST"/>
    <s v="Fernandina Beach"/>
    <s v="Florida"/>
    <n v="32034"/>
    <s v="1521 ALACHUA ST FERNANDINA BEACH FL 32034"/>
    <s v="L"/>
    <s v="Pass"/>
    <s v="No"/>
    <s v="FV&lt;$10K"/>
    <s v="N/A"/>
    <s v="No, &lt; $20K Lien"/>
    <s v="No, Lien &lt; $20K"/>
    <s v="N/A"/>
    <s v="No"/>
    <s v="No"/>
    <n v="0"/>
    <s v="No"/>
    <n v="208441"/>
    <n v="1"/>
    <n v="208441"/>
    <m/>
    <n v="0"/>
    <n v="0"/>
    <s v=""/>
    <e v="#N/A"/>
    <n v="208441"/>
    <s v="No"/>
    <s v="S"/>
    <s v="No"/>
    <s v="Yes"/>
    <n v="0.67"/>
    <n v="139655.47"/>
    <n v="10907.48"/>
    <n v="128747.99"/>
    <n v="5.2328860444922062E-2"/>
    <m/>
    <s v="No"/>
    <m/>
    <m/>
    <m/>
    <x v="0"/>
    <n v="2405"/>
    <n v="939.05"/>
    <s v="Ok"/>
    <n v="0"/>
    <n v="0"/>
  </r>
  <r>
    <n v="2406"/>
    <s v="Nassau"/>
    <s v="00-00-31-1600-0004-0040"/>
    <n v="2029.74"/>
    <n v="2017"/>
    <n v="2029.74"/>
    <n v="2029.74"/>
    <n v="0"/>
    <n v="1503"/>
    <s v="FERNANDINA BEACH"/>
    <s v="Florida"/>
    <n v="32034"/>
    <s v="1503 BROOME ST"/>
    <s v="FERNANDINA BEACH FL 32034"/>
    <n v="-81.448742427978402"/>
    <n v="30.672742561974999"/>
    <s v="BROWN PAMELA L"/>
    <n v="1"/>
    <s v="SINGLE FAMILY"/>
    <n v="1001"/>
    <s v="Single Family Residential"/>
    <n v="2017"/>
    <n v="116959"/>
    <n v="2017"/>
    <n v="140487"/>
    <n v="1847.19"/>
    <n v="0.91006237252061839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s v="Minimal"/>
    <n v="0"/>
    <s v="Yes"/>
    <n v="0"/>
    <s v="No"/>
    <s v="Without Environmental Issues"/>
    <s v="No"/>
    <s v="None"/>
    <s v="1503 BROOME ST"/>
    <s v="Fernandina Beach"/>
    <s v="Florida"/>
    <n v="32034"/>
    <s v="1503 BROOME ST FERNANDINA BEACH FL 32034"/>
    <s v=""/>
    <s v="Pass"/>
    <s v="No"/>
    <s v="FV&lt;$10K"/>
    <s v="N/A"/>
    <s v="No, &lt; $20K Lien"/>
    <s v="No, Lien &lt; $20K"/>
    <s v="N/A"/>
    <s v="No"/>
    <s v="No"/>
    <n v="0"/>
    <s v="No"/>
    <n v="116959"/>
    <n v="1"/>
    <n v="116959"/>
    <m/>
    <n v="0"/>
    <n v="0"/>
    <s v=""/>
    <e v="#N/A"/>
    <n v="116959"/>
    <s v="No"/>
    <s v="S"/>
    <s v="No"/>
    <s v="Yes"/>
    <n v="0.67"/>
    <n v="78362.53"/>
    <n v="8118.96"/>
    <n v="70243.569999999992"/>
    <n v="6.94171461794304E-2"/>
    <m/>
    <s v="No"/>
    <m/>
    <m/>
    <m/>
    <x v="0"/>
    <n v="2406"/>
    <n v="2029.74"/>
    <s v="Ok"/>
    <n v="0"/>
    <n v="0"/>
  </r>
  <r>
    <n v="2407"/>
    <s v="Nassau"/>
    <s v="00-00-31-1600-0228-0020"/>
    <n v="2794.91"/>
    <n v="2017"/>
    <n v="2794.91"/>
    <n v="2794.91"/>
    <n v="0"/>
    <n v="1804"/>
    <s v="FERNANDINA BEACH"/>
    <s v="Florida"/>
    <n v="32034"/>
    <s v="1804 BEECH ST"/>
    <s v="FERNANDINA BEACH FL 32034"/>
    <n v="-81.446639021836006"/>
    <n v="30.666575269110702"/>
    <s v="DOBROSKY TERRENCE A"/>
    <n v="1"/>
    <s v="SINGLE FAMILY"/>
    <n v="1001"/>
    <s v="Single Family Residential"/>
    <n v="2017"/>
    <n v="111187"/>
    <n v="2017"/>
    <n v="162514"/>
    <n v="2554.6999999999998"/>
    <n v="0.91405447760392999"/>
    <s v="No"/>
    <s v="No"/>
    <s v="No"/>
    <s v="No"/>
    <s v="No"/>
    <m/>
    <m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1804 BEECH ST"/>
    <s v="Fernandina Beach"/>
    <s v="Florida"/>
    <n v="32034"/>
    <s v="1804 BEECH ST FERNANDINA BEACH FL 32034"/>
    <s v=""/>
    <s v="Pass"/>
    <s v="No"/>
    <s v="FV&lt;$10K"/>
    <s v="N/A"/>
    <s v="No, &lt; $20K Lien"/>
    <s v="No, Lien &lt; $20K"/>
    <s v="N/A"/>
    <s v="No"/>
    <s v="No"/>
    <n v="0"/>
    <s v="No"/>
    <n v="111187"/>
    <n v="1"/>
    <n v="111187"/>
    <m/>
    <n v="0"/>
    <n v="0"/>
    <s v=""/>
    <e v="#N/A"/>
    <n v="111187"/>
    <s v="No"/>
    <s v="S"/>
    <s v="No"/>
    <s v="No"/>
    <n v="0.35"/>
    <n v="38915.449999999997"/>
    <n v="11179.64"/>
    <n v="27735.809999999998"/>
    <n v="0.10054808565749593"/>
    <m/>
    <s v="No"/>
    <m/>
    <m/>
    <m/>
    <x v="0"/>
    <n v="2407"/>
    <n v="2794.91"/>
    <s v="Ok"/>
    <n v="0"/>
    <n v="0"/>
  </r>
  <r>
    <n v="2408"/>
    <s v="Nassau"/>
    <s v="00-00-31-1611-0003-0000"/>
    <n v="2079.73"/>
    <n v="2017"/>
    <n v="2079.73"/>
    <n v="2079.73"/>
    <n v="0"/>
    <n v="1512"/>
    <s v="FERNANDINA BEACH"/>
    <s v="Florida"/>
    <n v="32034"/>
    <s v="1512 COASTAL OAKS CIR"/>
    <s v="FERNANDINA BEACH FL 32034"/>
    <n v="-81.451346590369496"/>
    <n v="30.648475937155599"/>
    <s v="ESB INVESTMENTS LLC"/>
    <n v="0"/>
    <s v="VACANT RESIDENTIAL"/>
    <n v="8001"/>
    <s v="Residential-Vacant Land"/>
    <n v="2017"/>
    <n v="95000"/>
    <n v="2017"/>
    <n v="95000"/>
    <n v="1893.42"/>
    <n v="0.91041625595630205"/>
    <m/>
    <m/>
    <m/>
    <m/>
    <m/>
    <m/>
    <m/>
    <n v="0"/>
    <n v="0"/>
    <n v="0"/>
    <n v="0"/>
    <n v="0"/>
    <n v="0"/>
    <n v="0"/>
    <s v="No"/>
    <s v="No"/>
    <s v="No"/>
    <n v="0"/>
    <n v="0"/>
    <n v="427430"/>
    <s v="UNKNOWN"/>
    <n v="0"/>
    <n v="0"/>
    <s v="Potential Low Risk"/>
    <n v="0"/>
    <n v="0"/>
    <s v="No"/>
    <n v="0"/>
    <s v="No"/>
    <s v="Without Environmental Issues"/>
    <s v="No"/>
    <s v="None"/>
    <s v="1512 COASTAL OAKS CIR"/>
    <s v="Fernandina Beach"/>
    <s v="Florida"/>
    <n v="32034"/>
    <s v="1512 COASTAL OAKS CIR FERNANDINA BEACH FL 32034"/>
    <s v="L"/>
    <s v="Pass"/>
    <s v="No"/>
    <s v="FV&lt;$10K"/>
    <s v="N/A"/>
    <s v="No, &lt; $20K Lien"/>
    <s v="No, Lien &lt; $20K"/>
    <s v="N/A"/>
    <s v="No"/>
    <s v="No"/>
    <n v="0"/>
    <s v="No"/>
    <n v="95000"/>
    <n v="1"/>
    <n v="95000"/>
    <m/>
    <n v="0"/>
    <n v="0"/>
    <s v=""/>
    <e v="#N/A"/>
    <n v="95000"/>
    <s v="No"/>
    <s v="V"/>
    <s v="Yes"/>
    <s v="No"/>
    <n v="0"/>
    <n v="0"/>
    <n v="8318.92"/>
    <n v="-8318.92"/>
    <n v="8.7567578947368427E-2"/>
    <m/>
    <s v="No"/>
    <m/>
    <m/>
    <m/>
    <x v="1"/>
    <n v="2408"/>
    <n v="2079.73"/>
    <s v="Ok"/>
    <n v="0"/>
    <n v="0"/>
  </r>
  <r>
    <n v="2409"/>
    <s v="Nassau"/>
    <s v="00-00-31-1611-0006-0000"/>
    <n v="2079.73"/>
    <n v="2017"/>
    <n v="2079.73"/>
    <n v="2079.73"/>
    <n v="0"/>
    <n v="1518"/>
    <s v="FERNANDINA BEACH"/>
    <s v="Florida"/>
    <n v="32034"/>
    <s v="1518 COASTAL OAKS CIR E"/>
    <s v="FERNANDINA BEACH FL 32034"/>
    <n v="-81.450890690774301"/>
    <n v="30.648828650326902"/>
    <s v="ESB INVESTMENTS LLC"/>
    <n v="0"/>
    <s v="VACANT RESIDENTIAL"/>
    <n v="8001"/>
    <s v="Residential-Vacant Land"/>
    <n v="2017"/>
    <n v="95000"/>
    <n v="2017"/>
    <n v="95000"/>
    <n v="1893.42"/>
    <n v="0.91041625595630205"/>
    <m/>
    <m/>
    <m/>
    <m/>
    <m/>
    <m/>
    <m/>
    <n v="0"/>
    <n v="0"/>
    <n v="0"/>
    <n v="0"/>
    <n v="0"/>
    <n v="0"/>
    <n v="0"/>
    <s v="No"/>
    <s v="No"/>
    <s v="No"/>
    <n v="0"/>
    <n v="0"/>
    <n v="427430"/>
    <s v="UNKNOWN"/>
    <n v="0"/>
    <n v="0"/>
    <s v="Potential Low Risk"/>
    <n v="0"/>
    <n v="0"/>
    <s v="No"/>
    <n v="0"/>
    <s v="No"/>
    <s v="Without Environmental Issues"/>
    <s v="No"/>
    <s v="None"/>
    <s v="1518 COASTAL OAKS CIR E"/>
    <s v="Fernandina Beach"/>
    <s v="Florida"/>
    <n v="32034"/>
    <s v="1518 COASTAL OAKS CIR E FERNANDINA BEACH FL 32034"/>
    <s v="L"/>
    <s v="Pass"/>
    <s v="No"/>
    <s v="FV&lt;$10K"/>
    <s v="N/A"/>
    <s v="No, &lt; $20K Lien"/>
    <s v="No, Lien &lt; $20K"/>
    <s v="N/A"/>
    <s v="No"/>
    <s v="No"/>
    <n v="0"/>
    <s v="No"/>
    <n v="95000"/>
    <n v="1"/>
    <n v="95000"/>
    <m/>
    <n v="0"/>
    <n v="0"/>
    <s v=""/>
    <e v="#N/A"/>
    <n v="95000"/>
    <s v="No"/>
    <s v="V"/>
    <s v="Yes"/>
    <s v="No"/>
    <n v="0"/>
    <n v="0"/>
    <n v="8318.92"/>
    <n v="-8318.92"/>
    <n v="8.7567578947368427E-2"/>
    <m/>
    <s v="No"/>
    <m/>
    <m/>
    <m/>
    <x v="1"/>
    <n v="2409"/>
    <n v="2079.73"/>
    <s v="Ok"/>
    <n v="0"/>
    <n v="0"/>
  </r>
  <r>
    <n v="2410"/>
    <s v="Nassau"/>
    <s v="00-00-31-1611-0007-0000"/>
    <n v="2079.73"/>
    <n v="2017"/>
    <n v="2079.73"/>
    <n v="2079.73"/>
    <n v="0"/>
    <n v="1520"/>
    <s v="FERNANDINA BEACH"/>
    <s v="Florida"/>
    <n v="32034"/>
    <s v="1520 COASTAL OAKS CIR E"/>
    <s v="FERNANDINA BEACH FL 32034"/>
    <n v="-81.450877595174404"/>
    <n v="30.649003095848499"/>
    <s v="ESB INVESTMENTS LLC"/>
    <n v="0"/>
    <s v="VACANT RESIDENTIAL"/>
    <n v="8001"/>
    <s v="Residential-Vacant Land"/>
    <n v="2017"/>
    <n v="95000"/>
    <n v="2017"/>
    <n v="95000"/>
    <n v="1893.42"/>
    <n v="0.91041625595630205"/>
    <m/>
    <m/>
    <m/>
    <m/>
    <m/>
    <m/>
    <m/>
    <n v="0"/>
    <n v="0"/>
    <n v="0"/>
    <n v="0"/>
    <n v="0"/>
    <n v="0"/>
    <n v="0"/>
    <s v="No"/>
    <s v="No"/>
    <s v="No"/>
    <n v="0"/>
    <n v="0"/>
    <n v="427430"/>
    <s v="UNKNOWN"/>
    <n v="0"/>
    <n v="0"/>
    <s v="Potential Low Risk"/>
    <n v="0"/>
    <n v="0"/>
    <s v="No"/>
    <n v="0"/>
    <s v="No"/>
    <s v="Without Environmental Issues"/>
    <s v="No"/>
    <s v="None"/>
    <s v="1520 COASTAL OAKS CIR E"/>
    <s v="Fernandina Beach"/>
    <s v="Florida"/>
    <n v="32034"/>
    <s v="1520 COASTAL OAKS CIR E FERNANDINA BEACH FL 32034"/>
    <s v="L"/>
    <s v="Pass"/>
    <s v="No"/>
    <s v="FV&lt;$10K"/>
    <s v="N/A"/>
    <s v="No, &lt; $20K Lien"/>
    <s v="No, Lien &lt; $20K"/>
    <s v="N/A"/>
    <s v="No"/>
    <s v="No"/>
    <n v="0"/>
    <s v="No"/>
    <n v="95000"/>
    <n v="1"/>
    <n v="95000"/>
    <m/>
    <n v="0"/>
    <n v="0"/>
    <s v=""/>
    <e v="#N/A"/>
    <n v="95000"/>
    <s v="No"/>
    <s v="V"/>
    <s v="Yes"/>
    <s v="No"/>
    <n v="0"/>
    <n v="0"/>
    <n v="8318.92"/>
    <n v="-8318.92"/>
    <n v="8.7567578947368427E-2"/>
    <m/>
    <s v="No"/>
    <m/>
    <m/>
    <m/>
    <x v="1"/>
    <n v="2410"/>
    <n v="2079.73"/>
    <s v="Ok"/>
    <n v="0"/>
    <n v="0"/>
  </r>
  <r>
    <n v="2411"/>
    <s v="Nassau"/>
    <s v="00-00-31-1611-0010-0000"/>
    <n v="2079.73"/>
    <n v="2017"/>
    <n v="2079.73"/>
    <n v="2079.73"/>
    <n v="0"/>
    <n v="1526"/>
    <s v="FERNANDINA BEACH"/>
    <s v="Florida"/>
    <n v="32034"/>
    <s v="1526 COASTAL OAKS CIR E"/>
    <s v="FERNANDINA BEACH FL 32034"/>
    <n v="-81.450796066137102"/>
    <n v="30.649526490482401"/>
    <s v="ESB INVESTMENTS LLC"/>
    <n v="0"/>
    <s v="VACANT RESIDENTIAL"/>
    <n v="8001"/>
    <s v="Residential-Vacant Land"/>
    <n v="2017"/>
    <n v="95000"/>
    <n v="2017"/>
    <n v="95000"/>
    <n v="1893.42"/>
    <n v="0.91041625595630205"/>
    <m/>
    <m/>
    <m/>
    <m/>
    <m/>
    <m/>
    <m/>
    <n v="0"/>
    <n v="0"/>
    <n v="0"/>
    <n v="0"/>
    <n v="0"/>
    <n v="0"/>
    <n v="0"/>
    <s v="No"/>
    <s v="No"/>
    <s v="No"/>
    <n v="0"/>
    <n v="0"/>
    <n v="427430"/>
    <s v="UNKNOWN"/>
    <n v="0"/>
    <n v="0"/>
    <s v="Potential Low Risk"/>
    <n v="0"/>
    <n v="0"/>
    <s v="No"/>
    <n v="0"/>
    <s v="No"/>
    <s v="Without Environmental Issues"/>
    <s v="No"/>
    <s v="None"/>
    <s v="1526 COASTAL OAKS CIR E"/>
    <s v="Fernandina Beach"/>
    <s v="Florida"/>
    <n v="32034"/>
    <s v="1526 COASTAL OAKS CIR E FERNANDINA BEACH FL 32034"/>
    <s v="L"/>
    <s v="Pass"/>
    <s v="No"/>
    <s v="FV&lt;$10K"/>
    <s v="N/A"/>
    <s v="No, &lt; $20K Lien"/>
    <s v="No, Lien &lt; $20K"/>
    <s v="N/A"/>
    <s v="No"/>
    <s v="No"/>
    <n v="0"/>
    <s v="No"/>
    <n v="95000"/>
    <n v="1"/>
    <n v="95000"/>
    <m/>
    <n v="0"/>
    <n v="0"/>
    <s v=""/>
    <e v="#N/A"/>
    <n v="95000"/>
    <s v="No"/>
    <s v="V"/>
    <s v="Yes"/>
    <s v="No"/>
    <n v="0"/>
    <n v="0"/>
    <n v="8318.92"/>
    <n v="-8318.92"/>
    <n v="8.7567578947368427E-2"/>
    <m/>
    <s v="No"/>
    <m/>
    <m/>
    <m/>
    <x v="1"/>
    <n v="2411"/>
    <n v="2079.73"/>
    <s v="Ok"/>
    <n v="0"/>
    <n v="0"/>
  </r>
  <r>
    <n v="2412"/>
    <s v="Nassau"/>
    <s v="00-00-31-1611-0013-0000"/>
    <n v="975.24"/>
    <n v="2017"/>
    <n v="975.24"/>
    <n v="975.24"/>
    <n v="0"/>
    <n v="1532"/>
    <s v="FERNANDINA BEACH"/>
    <s v="Florida"/>
    <n v="32034"/>
    <s v="1532 COASTAL OAKS DR"/>
    <s v="FERNANDINA BEACH FL 32034"/>
    <n v="-81.451033174043005"/>
    <n v="30.650040042413298"/>
    <s v="ADVANTAGE HOME BUILDERS INC"/>
    <n v="0"/>
    <s v="VACANT RESIDENTIAL"/>
    <n v="8001"/>
    <s v="Residential-Vacant Land"/>
    <n v="2017"/>
    <n v="18402"/>
    <n v="2017"/>
    <n v="95000"/>
    <n v="872.16"/>
    <n v="0.89430294081456863"/>
    <m/>
    <m/>
    <m/>
    <m/>
    <m/>
    <m/>
    <m/>
    <n v="0"/>
    <n v="0"/>
    <n v="0"/>
    <n v="0"/>
    <n v="0"/>
    <n v="0"/>
    <n v="0"/>
    <s v="No"/>
    <s v="No"/>
    <s v="No"/>
    <n v="0"/>
    <n v="0"/>
    <n v="314962"/>
    <s v="UNKNOWN"/>
    <n v="0"/>
    <n v="0"/>
    <s v="Potential Low Risk"/>
    <n v="0"/>
    <n v="0"/>
    <s v="No"/>
    <n v="0"/>
    <s v="No"/>
    <s v="Without Environmental Issues"/>
    <s v="No"/>
    <s v="None"/>
    <s v="1532 COASTAL OAKS DR"/>
    <s v="Fernandina Beach"/>
    <s v="Florida"/>
    <n v="32034"/>
    <s v="1532 COASTAL OAKS DR FERNANDINA BEACH FL 32034"/>
    <s v="L"/>
    <s v="Pass"/>
    <s v="No"/>
    <s v="FV&lt;$10K"/>
    <s v="N/A"/>
    <s v="No, &lt; $20K Lien"/>
    <s v="No, Lien &lt; $20K"/>
    <s v="N/A"/>
    <s v="No"/>
    <s v="No"/>
    <n v="0"/>
    <s v="No"/>
    <n v="18402"/>
    <n v="1"/>
    <n v="18402"/>
    <m/>
    <n v="0"/>
    <n v="0"/>
    <s v=""/>
    <e v="#N/A"/>
    <n v="18402"/>
    <s v="No"/>
    <s v="V"/>
    <s v="Yes"/>
    <s v="No"/>
    <n v="0"/>
    <n v="0"/>
    <n v="3900.96"/>
    <n v="-3900.96"/>
    <n v="0.21198565373328987"/>
    <m/>
    <s v="No"/>
    <m/>
    <m/>
    <m/>
    <x v="4"/>
    <n v="2412"/>
    <n v="975.24"/>
    <s v="Ok"/>
    <n v="0"/>
    <n v="0"/>
  </r>
  <r>
    <n v="2413"/>
    <s v="Nassau"/>
    <s v="00-00-31-1611-0014-0000"/>
    <n v="975.24"/>
    <n v="2017"/>
    <n v="975.24"/>
    <n v="975.24"/>
    <n v="0"/>
    <n v="1534"/>
    <s v="FERNANDINA BEACH"/>
    <s v="Florida"/>
    <n v="32034"/>
    <s v="1534 COASTAL OAKS DR"/>
    <s v="FERNANDINA BEACH FL 32034"/>
    <n v="-81.450899408758403"/>
    <n v="30.650135567740499"/>
    <s v="ADVANTAGE HOME BUILDERS INC"/>
    <n v="0"/>
    <s v="VACANT RESIDENTIAL"/>
    <n v="8001"/>
    <s v="Residential-Vacant Land"/>
    <n v="2017"/>
    <n v="18402"/>
    <n v="2017"/>
    <n v="95000"/>
    <n v="872.16"/>
    <n v="0.89430294081456863"/>
    <m/>
    <m/>
    <m/>
    <m/>
    <m/>
    <m/>
    <m/>
    <n v="0"/>
    <n v="0"/>
    <n v="0"/>
    <n v="0"/>
    <n v="0"/>
    <n v="0"/>
    <n v="0"/>
    <s v="No"/>
    <s v="No"/>
    <s v="No"/>
    <n v="0"/>
    <n v="0"/>
    <n v="325087"/>
    <s v="COMMERCIAL"/>
    <n v="0"/>
    <n v="0"/>
    <s v="Potential Low Risk"/>
    <n v="0"/>
    <n v="0"/>
    <s v="No"/>
    <n v="0"/>
    <s v="No"/>
    <s v="Without Environmental Issues"/>
    <s v="No"/>
    <s v="None"/>
    <s v="1534 COASTAL OAKS DR"/>
    <s v="Fernandina Beach"/>
    <s v="Florida"/>
    <n v="32034"/>
    <s v="1534 COASTAL OAKS DR FERNANDINA BEACH FL 32034"/>
    <s v="L"/>
    <s v="Pass"/>
    <s v="No"/>
    <s v="FV&lt;$10K"/>
    <s v="N/A"/>
    <s v="No, &lt; $20K Lien"/>
    <s v="No, Lien &lt; $20K"/>
    <s v="N/A"/>
    <s v="No"/>
    <s v="No"/>
    <n v="0"/>
    <s v="No"/>
    <n v="18402"/>
    <n v="1"/>
    <n v="18402"/>
    <m/>
    <n v="0"/>
    <n v="0"/>
    <s v=""/>
    <e v="#N/A"/>
    <n v="18402"/>
    <s v="No"/>
    <s v="V"/>
    <s v="Yes"/>
    <s v="No"/>
    <n v="0"/>
    <n v="0"/>
    <n v="3900.96"/>
    <n v="-3900.96"/>
    <n v="0.21198565373328987"/>
    <m/>
    <s v="No"/>
    <m/>
    <m/>
    <m/>
    <x v="4"/>
    <n v="2413"/>
    <n v="975.24"/>
    <s v="Ok"/>
    <n v="0"/>
    <n v="0"/>
  </r>
  <r>
    <n v="2414"/>
    <s v="Nassau"/>
    <s v="00-00-31-1611-0016-0000"/>
    <n v="975.24"/>
    <n v="2017"/>
    <n v="975.24"/>
    <n v="975.24"/>
    <n v="0"/>
    <n v="1538"/>
    <s v="FERNANDINA BEACH"/>
    <s v="Florida"/>
    <n v="32034"/>
    <s v="1538 COASTAL OAKS DR"/>
    <s v="FERNANDINA BEACH FL 32034"/>
    <n v="-81.450652391716005"/>
    <n v="30.650315022183801"/>
    <s v="ADVANTAGE HOME BUILDERS INC"/>
    <n v="0"/>
    <s v="VACANT RESIDENTIAL"/>
    <n v="8001"/>
    <s v="Residential-Vacant Land"/>
    <n v="2017"/>
    <n v="18402"/>
    <n v="2017"/>
    <n v="95000"/>
    <n v="872.16"/>
    <n v="0.89430294081456863"/>
    <m/>
    <m/>
    <m/>
    <m/>
    <m/>
    <m/>
    <m/>
    <n v="0"/>
    <n v="0"/>
    <n v="0"/>
    <n v="0"/>
    <n v="0"/>
    <n v="0"/>
    <n v="0"/>
    <s v="No"/>
    <s v="No"/>
    <s v="No"/>
    <n v="0"/>
    <n v="0"/>
    <n v="347850"/>
    <s v="UNKNOWN"/>
    <n v="0"/>
    <n v="0"/>
    <s v="Potential Low Risk"/>
    <n v="0"/>
    <n v="0"/>
    <s v="No"/>
    <n v="0"/>
    <s v="No"/>
    <s v="Without Environmental Issues"/>
    <s v="No"/>
    <s v="None"/>
    <s v="1538 COASTAL OAKS DR"/>
    <s v="Fernandina Beach"/>
    <s v="Florida"/>
    <n v="32034"/>
    <s v="1538 COASTAL OAKS DR FERNANDINA BEACH FL 32034"/>
    <s v="L"/>
    <s v="Pass"/>
    <s v="No"/>
    <s v="FV&lt;$10K"/>
    <s v="N/A"/>
    <s v="No, &lt; $20K Lien"/>
    <s v="No, Lien &lt; $20K"/>
    <s v="N/A"/>
    <s v="No"/>
    <s v="No"/>
    <n v="0"/>
    <s v="No"/>
    <n v="18402"/>
    <n v="1"/>
    <n v="18402"/>
    <m/>
    <n v="0"/>
    <n v="0"/>
    <s v=""/>
    <e v="#N/A"/>
    <n v="18402"/>
    <s v="No"/>
    <s v="V"/>
    <s v="Yes"/>
    <s v="No"/>
    <n v="0"/>
    <n v="0"/>
    <n v="3900.96"/>
    <n v="-3900.96"/>
    <n v="0.21198565373328987"/>
    <m/>
    <s v="No"/>
    <m/>
    <m/>
    <m/>
    <x v="4"/>
    <n v="2414"/>
    <n v="975.24"/>
    <s v="Ok"/>
    <n v="0"/>
    <n v="0"/>
  </r>
  <r>
    <n v="2415"/>
    <s v="Nassau"/>
    <s v="00-00-31-1611-0019-0000"/>
    <n v="975.24"/>
    <n v="2017"/>
    <n v="975.24"/>
    <n v="975.24"/>
    <n v="0"/>
    <n v="1543"/>
    <s v="FERNANDINA BEACH"/>
    <s v="Florida"/>
    <n v="32034"/>
    <s v="1543 COASTAL OAKS DR"/>
    <s v="FERNANDINA BEACH FL 32034"/>
    <n v="-81.451044305773706"/>
    <n v="30.650833956049802"/>
    <s v="ADVANTAGE HOME BUILDERS INC"/>
    <n v="0"/>
    <s v="VACANT RESIDENTIAL"/>
    <n v="8001"/>
    <s v="Residential-Vacant Land"/>
    <n v="2017"/>
    <n v="18402"/>
    <n v="2017"/>
    <n v="95000"/>
    <n v="872.16"/>
    <n v="0.89430294081456863"/>
    <m/>
    <m/>
    <m/>
    <m/>
    <m/>
    <m/>
    <m/>
    <n v="0"/>
    <n v="0"/>
    <n v="0"/>
    <n v="0"/>
    <n v="0"/>
    <n v="0"/>
    <n v="0"/>
    <s v="No"/>
    <s v="No"/>
    <s v="No"/>
    <n v="0"/>
    <n v="0"/>
    <n v="351220"/>
    <s v="UNKNOWN"/>
    <n v="0"/>
    <n v="0"/>
    <s v="Potential Low Risk"/>
    <n v="0"/>
    <n v="0"/>
    <s v="No"/>
    <n v="0"/>
    <s v="No"/>
    <s v="Without Environmental Issues"/>
    <s v="No"/>
    <s v="None"/>
    <s v="1543 COASTAL OAKS DR"/>
    <s v="Fernandina Beach"/>
    <s v="Florida"/>
    <n v="32034"/>
    <s v="1543 COASTAL OAKS DR FERNANDINA BEACH FL 32034"/>
    <s v="L"/>
    <s v="Pass"/>
    <s v="No"/>
    <s v="FV&lt;$10K"/>
    <s v="N/A"/>
    <s v="No, &lt; $20K Lien"/>
    <s v="No, Lien &lt; $20K"/>
    <s v="N/A"/>
    <s v="No"/>
    <s v="No"/>
    <n v="0"/>
    <s v="No"/>
    <n v="18402"/>
    <n v="1"/>
    <n v="18402"/>
    <m/>
    <n v="0"/>
    <n v="0"/>
    <s v=""/>
    <e v="#N/A"/>
    <n v="18402"/>
    <s v="No"/>
    <s v="V"/>
    <s v="Yes"/>
    <s v="No"/>
    <n v="0"/>
    <n v="0"/>
    <n v="3900.96"/>
    <n v="-3900.96"/>
    <n v="0.21198565373328987"/>
    <m/>
    <s v="No"/>
    <m/>
    <m/>
    <m/>
    <x v="4"/>
    <n v="2415"/>
    <n v="975.24"/>
    <s v="Ok"/>
    <n v="0"/>
    <n v="0"/>
  </r>
  <r>
    <n v="2416"/>
    <s v="Nassau"/>
    <s v="00-00-31-1611-0024-0000"/>
    <n v="975.24"/>
    <n v="2017"/>
    <n v="975.24"/>
    <n v="975.24"/>
    <n v="0"/>
    <n v="1553"/>
    <s v="FERNANDINA BEACH"/>
    <s v="Florida"/>
    <n v="32034"/>
    <s v="1553 COASTAL OAKS CIR N"/>
    <s v="FERNANDINA BEACH FL 32034"/>
    <n v="-81.4518277144184"/>
    <n v="30.650694259258799"/>
    <s v="ADVANTAGE HOME BUILDERS INC"/>
    <n v="0"/>
    <s v="VACANT RESIDENTIAL"/>
    <n v="8001"/>
    <s v="Residential-Vacant Land"/>
    <n v="2017"/>
    <n v="18402"/>
    <n v="2017"/>
    <n v="95000"/>
    <n v="872.16"/>
    <n v="0.89430294081456863"/>
    <m/>
    <m/>
    <m/>
    <m/>
    <m/>
    <m/>
    <m/>
    <n v="0"/>
    <n v="0"/>
    <n v="0"/>
    <n v="0"/>
    <n v="0"/>
    <n v="0"/>
    <n v="0"/>
    <s v="No"/>
    <s v="No"/>
    <s v="No"/>
    <n v="0"/>
    <n v="0"/>
    <n v="310486"/>
    <s v="UNKNOWN"/>
    <n v="0"/>
    <n v="0"/>
    <s v="Potential Low Risk"/>
    <n v="0"/>
    <n v="0"/>
    <s v="No"/>
    <n v="0"/>
    <s v="No"/>
    <s v="Without Environmental Issues"/>
    <s v="No"/>
    <s v="None"/>
    <s v="1553 COASTAL OAKS CIR N"/>
    <s v="Fernandina Beach"/>
    <s v="Florida"/>
    <n v="32034"/>
    <s v="1553 COASTAL OAKS CIR N FERNANDINA BEACH FL 32034"/>
    <s v="L"/>
    <s v="Pass"/>
    <s v="No"/>
    <s v="FV&lt;$10K"/>
    <s v="N/A"/>
    <s v="No, &lt; $20K Lien"/>
    <s v="No, Lien &lt; $20K"/>
    <s v="N/A"/>
    <s v="No"/>
    <s v="No"/>
    <n v="0"/>
    <s v="No"/>
    <n v="18402"/>
    <n v="1"/>
    <n v="18402"/>
    <m/>
    <n v="0"/>
    <n v="0"/>
    <s v=""/>
    <e v="#N/A"/>
    <n v="18402"/>
    <s v="No"/>
    <s v="V"/>
    <s v="Yes"/>
    <s v="No"/>
    <n v="0"/>
    <n v="0"/>
    <n v="3900.96"/>
    <n v="-3900.96"/>
    <n v="0.21198565373328987"/>
    <m/>
    <s v="No"/>
    <m/>
    <m/>
    <m/>
    <x v="4"/>
    <n v="2416"/>
    <n v="975.24"/>
    <s v="Ok"/>
    <n v="0"/>
    <n v="0"/>
  </r>
  <r>
    <n v="2417"/>
    <s v="Nassau"/>
    <s v="00-00-31-1611-0026-0000"/>
    <n v="2079.73"/>
    <n v="2017"/>
    <n v="2079.73"/>
    <n v="2079.73"/>
    <n v="0"/>
    <n v="1557"/>
    <s v="FERNANDINA BEACH"/>
    <s v="Florida"/>
    <n v="32034"/>
    <s v="1557 COASTAL OAKS CIR N"/>
    <s v="FERNANDINA BEACH FL 32034"/>
    <n v="-81.452322476706897"/>
    <n v="30.650613271320399"/>
    <s v="ESB INVESTMENTS LLC"/>
    <n v="0"/>
    <s v="VACANT RESIDENTIAL"/>
    <n v="8001"/>
    <s v="Residential-Vacant Land"/>
    <n v="2017"/>
    <n v="95000"/>
    <n v="2017"/>
    <n v="95000"/>
    <n v="1893.42"/>
    <n v="0.91041625595630205"/>
    <m/>
    <m/>
    <m/>
    <m/>
    <m/>
    <m/>
    <m/>
    <n v="0"/>
    <n v="0"/>
    <n v="0"/>
    <n v="0"/>
    <n v="0"/>
    <n v="0"/>
    <n v="0"/>
    <s v="No"/>
    <s v="No"/>
    <s v="No"/>
    <n v="0"/>
    <n v="0"/>
    <n v="427430"/>
    <s v="UNKNOWN"/>
    <n v="0"/>
    <n v="1"/>
    <s v="Potential Low Risk"/>
    <n v="0"/>
    <n v="0"/>
    <s v="No"/>
    <n v="0"/>
    <s v="No"/>
    <s v="Without Environmental Issues"/>
    <s v="No"/>
    <s v="None"/>
    <s v="1557 COASTAL OAKS CIR N"/>
    <s v="Fernandina Beach"/>
    <s v="Florida"/>
    <n v="32034"/>
    <s v="1557 COASTAL OAKS CIR N FERNANDINA BEACH FL 32034"/>
    <s v="L"/>
    <s v="Pass"/>
    <s v="No"/>
    <s v="FV&lt;$10K"/>
    <s v="N/A"/>
    <s v="No, &lt; $20K Lien"/>
    <s v="No, Lien &lt; $20K"/>
    <s v="N/A"/>
    <s v="No"/>
    <s v="No"/>
    <n v="0"/>
    <s v="No"/>
    <n v="95000"/>
    <n v="1"/>
    <n v="95000"/>
    <m/>
    <n v="0"/>
    <n v="0"/>
    <s v=""/>
    <e v="#N/A"/>
    <n v="95000"/>
    <s v="No"/>
    <s v="V"/>
    <s v="Yes"/>
    <s v="No"/>
    <n v="0"/>
    <n v="0"/>
    <n v="8318.92"/>
    <n v="-8318.92"/>
    <n v="8.7567578947368427E-2"/>
    <m/>
    <s v="No"/>
    <m/>
    <m/>
    <m/>
    <x v="1"/>
    <n v="2417"/>
    <n v="2079.73"/>
    <s v="Ok"/>
    <n v="0"/>
    <n v="0"/>
  </r>
  <r>
    <n v="2418"/>
    <s v="Nassau"/>
    <s v="00-00-31-1611-0027-0000"/>
    <n v="975.24"/>
    <n v="2017"/>
    <n v="975.24"/>
    <n v="975.24"/>
    <n v="0"/>
    <n v="1559"/>
    <s v="FERNANDINA BEACH"/>
    <s v="Florida"/>
    <n v="32034"/>
    <s v="1559 COASTAL OAKS CIR W"/>
    <s v="FERNANDINA BEACH FL 32034"/>
    <n v="-81.4524152787194"/>
    <n v="30.650460893845999"/>
    <s v="ADVANTAGE HOME BUILDERS INC"/>
    <n v="0"/>
    <s v="VACANT RESIDENTIAL"/>
    <n v="8001"/>
    <s v="Residential-Vacant Land"/>
    <n v="2017"/>
    <n v="18402"/>
    <n v="2017"/>
    <n v="95000"/>
    <n v="872.16"/>
    <n v="0.89430294081456863"/>
    <s v="No"/>
    <m/>
    <m/>
    <m/>
    <m/>
    <m/>
    <m/>
    <s v="I"/>
    <n v="0"/>
    <n v="0"/>
    <n v="0"/>
    <n v="0"/>
    <n v="0"/>
    <n v="0"/>
    <s v="No"/>
    <s v="No"/>
    <s v="No"/>
    <n v="0"/>
    <n v="0"/>
    <n v="319087"/>
    <s v="COMMERCIAL"/>
    <n v="0"/>
    <n v="1"/>
    <s v="Potential Low Risk"/>
    <n v="0"/>
    <n v="1"/>
    <s v="No"/>
    <s v="No"/>
    <s v="No"/>
    <s v="Without Environmental Issues"/>
    <s v="No"/>
    <s v="None"/>
    <s v="1559 COASTAL OAKS CIR W"/>
    <s v="Fernandina Beach"/>
    <s v="Florida"/>
    <n v="32034"/>
    <s v="1559 COASTAL OAKS CIR W FERNANDINA BEACH FL 32034"/>
    <s v="L"/>
    <s v="Pass"/>
    <s v="No"/>
    <s v="FV&lt;$10K"/>
    <s v="N/A"/>
    <s v="No, &lt; $20K Lien"/>
    <s v="No, Lien &lt; $20K"/>
    <s v="N/A"/>
    <s v="No"/>
    <s v="No"/>
    <n v="1"/>
    <s v="No"/>
    <n v="18402"/>
    <n v="1"/>
    <n v="18402"/>
    <m/>
    <n v="0"/>
    <n v="0"/>
    <s v=""/>
    <e v="#N/A"/>
    <n v="18402"/>
    <s v="No"/>
    <s v="V"/>
    <s v="Yes"/>
    <s v="No"/>
    <n v="0"/>
    <n v="0"/>
    <n v="4876.2"/>
    <n v="-4876.2"/>
    <n v="0.26498206716661232"/>
    <m/>
    <s v="No"/>
    <m/>
    <m/>
    <m/>
    <x v="4"/>
    <n v="2418"/>
    <n v="975.24"/>
    <s v="Ok"/>
    <n v="0"/>
    <n v="0"/>
  </r>
  <r>
    <n v="2419"/>
    <s v="Nassau"/>
    <s v="00-00-31-1611-0028-0000"/>
    <n v="975.24"/>
    <n v="2017"/>
    <n v="975.24"/>
    <n v="975.24"/>
    <n v="0"/>
    <n v="1561"/>
    <s v="FERNANDINA BEACH"/>
    <s v="Florida"/>
    <n v="32034"/>
    <s v="1561 COASTAL OAKS CIR W"/>
    <s v="FERNANDINA BEACH FL 32034"/>
    <n v="-81.452454260920703"/>
    <n v="30.6502627796322"/>
    <s v="ADVANTAGE HOME BUILDERS INC"/>
    <n v="0"/>
    <s v="VACANT RESIDENTIAL"/>
    <n v="8001"/>
    <s v="Residential-Vacant Land"/>
    <n v="2017"/>
    <n v="18402"/>
    <n v="2017"/>
    <n v="95000"/>
    <n v="872.16"/>
    <n v="0.89430294081456863"/>
    <m/>
    <m/>
    <m/>
    <m/>
    <m/>
    <m/>
    <m/>
    <n v="0"/>
    <n v="0"/>
    <n v="0"/>
    <n v="0"/>
    <n v="0"/>
    <n v="0"/>
    <n v="0"/>
    <s v="No"/>
    <s v="No"/>
    <s v="No"/>
    <n v="0"/>
    <n v="0"/>
    <n v="334837"/>
    <s v="UNKNOWN"/>
    <n v="0"/>
    <n v="1"/>
    <s v="Potential Low Risk"/>
    <n v="0"/>
    <n v="0"/>
    <s v="No"/>
    <n v="0"/>
    <s v="No"/>
    <s v="Without Environmental Issues"/>
    <s v="No"/>
    <s v="None"/>
    <s v="1561 COASTAL OAKS CIR W"/>
    <s v="Fernandina Beach"/>
    <s v="Florida"/>
    <n v="32034"/>
    <s v="1561 COASTAL OAKS CIR W FERNANDINA BEACH FL 32034"/>
    <s v="L"/>
    <s v="Pass"/>
    <s v="No"/>
    <s v="FV&lt;$10K"/>
    <s v="N/A"/>
    <s v="No, &lt; $20K Lien"/>
    <s v="No, Lien &lt; $20K"/>
    <s v="N/A"/>
    <s v="No"/>
    <s v="No"/>
    <n v="0"/>
    <s v="No"/>
    <n v="18402"/>
    <n v="1"/>
    <n v="18402"/>
    <m/>
    <n v="0"/>
    <n v="0"/>
    <s v=""/>
    <e v="#N/A"/>
    <n v="18402"/>
    <s v="No"/>
    <s v="V"/>
    <s v="Yes"/>
    <s v="No"/>
    <n v="0"/>
    <n v="0"/>
    <n v="3900.96"/>
    <n v="-3900.96"/>
    <n v="0.21198565373328987"/>
    <m/>
    <s v="No"/>
    <m/>
    <m/>
    <m/>
    <x v="4"/>
    <n v="2419"/>
    <n v="975.24"/>
    <s v="Ok"/>
    <n v="0"/>
    <n v="0"/>
  </r>
  <r>
    <n v="2420"/>
    <s v="Nassau"/>
    <s v="00-00-31-1611-0030-0000"/>
    <n v="975.24"/>
    <n v="2017"/>
    <n v="975.24"/>
    <n v="975.24"/>
    <n v="0"/>
    <n v="1565"/>
    <s v="FERNANDINA BEACH"/>
    <s v="Florida"/>
    <n v="32034"/>
    <s v="1565 COASTAL OAKS CIR W"/>
    <s v="FERNANDINA BEACH FL 32034"/>
    <n v="-81.452486543992407"/>
    <n v="30.6499409734278"/>
    <s v="ADVANTAGE HOME BUILDERS INC"/>
    <n v="0"/>
    <s v="VACANT RESIDENTIAL"/>
    <n v="8001"/>
    <s v="Residential-Vacant Land"/>
    <n v="2017"/>
    <n v="18402"/>
    <n v="2017"/>
    <n v="95000"/>
    <n v="872.16"/>
    <n v="0.89430294081456863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1"/>
    <s v="Potential Low Risk"/>
    <n v="0"/>
    <n v="0"/>
    <s v="No"/>
    <n v="0"/>
    <s v="No"/>
    <s v="Without Environmental Issues"/>
    <s v="No"/>
    <s v="None"/>
    <s v="1565 COASTAL OAKS CIR W"/>
    <s v="Fernandina Beach"/>
    <s v="Florida"/>
    <n v="32034"/>
    <s v="1565 COASTAL OAKS CIR W FERNANDINA BEACH FL 32034"/>
    <s v=""/>
    <s v="Pass"/>
    <s v="No"/>
    <s v="FV&lt;$10K"/>
    <s v="N/A"/>
    <s v="No, &lt; $20K Lien"/>
    <s v="No, Lien &lt; $20K"/>
    <s v="N/A"/>
    <s v="No"/>
    <s v="No"/>
    <n v="0"/>
    <s v="No"/>
    <n v="18402"/>
    <n v="1"/>
    <n v="18402"/>
    <m/>
    <n v="0"/>
    <n v="0"/>
    <s v=""/>
    <e v="#N/A"/>
    <n v="18402"/>
    <s v="No"/>
    <s v="V"/>
    <s v="Yes"/>
    <s v="No"/>
    <n v="0"/>
    <n v="0"/>
    <n v="3900.96"/>
    <n v="-3900.96"/>
    <n v="0.21198565373328987"/>
    <m/>
    <s v="No"/>
    <m/>
    <m/>
    <m/>
    <x v="4"/>
    <n v="2420"/>
    <n v="975.24"/>
    <s v="Ok"/>
    <n v="0"/>
    <n v="0"/>
  </r>
  <r>
    <n v="2421"/>
    <s v="Nassau"/>
    <s v="00-00-31-1611-0036-0000"/>
    <n v="975.24"/>
    <n v="2017"/>
    <n v="975.24"/>
    <n v="975.24"/>
    <n v="0"/>
    <n v="1505"/>
    <s v="FERNANDINA BEACH"/>
    <s v="Florida"/>
    <n v="32034"/>
    <s v="1505 COASTAL OAKS CIR"/>
    <s v="FERNANDINA BEACH FL 32034"/>
    <n v="-81.451860603757595"/>
    <n v="30.649069174843401"/>
    <s v="ADVANTAGE HOME BUILDERS INC"/>
    <n v="0"/>
    <s v="VACANT RESIDENTIAL"/>
    <n v="8001"/>
    <s v="Residential-Vacant Land"/>
    <n v="2017"/>
    <n v="18402"/>
    <n v="2017"/>
    <n v="95000"/>
    <n v="872.16"/>
    <n v="0.89430294081456863"/>
    <m/>
    <m/>
    <m/>
    <m/>
    <m/>
    <m/>
    <m/>
    <n v="0"/>
    <n v="0"/>
    <n v="0"/>
    <n v="0"/>
    <n v="0"/>
    <n v="0"/>
    <n v="0"/>
    <s v="No"/>
    <s v="No"/>
    <s v="No"/>
    <n v="0"/>
    <n v="0"/>
    <n v="310486"/>
    <s v="UNKNOWN"/>
    <n v="0"/>
    <n v="0"/>
    <s v="Potential Low Risk"/>
    <n v="0"/>
    <n v="0"/>
    <s v="No"/>
    <n v="0"/>
    <s v="No"/>
    <s v="Without Environmental Issues"/>
    <s v="No"/>
    <s v="None"/>
    <s v="1505 COASTAL OAKS CIR"/>
    <s v="Fernandina Beach"/>
    <s v="Florida"/>
    <n v="32034"/>
    <s v="1505 COASTAL OAKS CIR FERNANDINA BEACH FL 32034"/>
    <s v="L"/>
    <s v="Pass"/>
    <s v="No"/>
    <s v="FV&lt;$10K"/>
    <s v="N/A"/>
    <s v="No, &lt; $20K Lien"/>
    <s v="No, Lien &lt; $20K"/>
    <s v="N/A"/>
    <s v="No"/>
    <s v="No"/>
    <n v="0"/>
    <s v="No"/>
    <n v="18402"/>
    <n v="1"/>
    <n v="18402"/>
    <m/>
    <n v="0"/>
    <n v="0"/>
    <s v=""/>
    <e v="#N/A"/>
    <n v="18402"/>
    <s v="No"/>
    <s v="V"/>
    <s v="Yes"/>
    <s v="No"/>
    <n v="0"/>
    <n v="0"/>
    <n v="3900.96"/>
    <n v="-3900.96"/>
    <n v="0.21198565373328987"/>
    <m/>
    <s v="No"/>
    <m/>
    <m/>
    <m/>
    <x v="4"/>
    <n v="2421"/>
    <n v="975.24"/>
    <s v="Ok"/>
    <n v="0"/>
    <n v="0"/>
  </r>
  <r>
    <n v="2422"/>
    <s v="Nassau"/>
    <s v="00-00-31-1611-0040-0000"/>
    <n v="975.24"/>
    <n v="2017"/>
    <n v="975.24"/>
    <n v="975.24"/>
    <n v="0"/>
    <n v="1521"/>
    <s v="FERNANDINA BEACH"/>
    <s v="Florida"/>
    <n v="32034"/>
    <s v="1521 COASTAL OAKS CIR E"/>
    <s v="FERNANDINA BEACH FL 32034"/>
    <n v="-81.451424019808002"/>
    <n v="30.649210432106798"/>
    <s v="ADVANTAGE HOME BUILDERS INC"/>
    <n v="0"/>
    <s v="VACANT RESIDENTIAL"/>
    <n v="8001"/>
    <s v="Residential-Vacant Land"/>
    <n v="2017"/>
    <n v="18402"/>
    <n v="2017"/>
    <n v="95000"/>
    <n v="872.16"/>
    <n v="0.89430294081456863"/>
    <m/>
    <m/>
    <m/>
    <m/>
    <m/>
    <m/>
    <m/>
    <n v="0"/>
    <n v="0"/>
    <n v="0"/>
    <n v="0"/>
    <n v="0"/>
    <n v="0"/>
    <n v="0"/>
    <s v="No"/>
    <s v="No"/>
    <s v="No"/>
    <n v="0"/>
    <n v="0"/>
    <n v="310486"/>
    <s v="COMMERCIAL"/>
    <n v="0"/>
    <n v="0"/>
    <s v="Potential Low Risk"/>
    <n v="0"/>
    <n v="0"/>
    <s v="No"/>
    <n v="0"/>
    <s v="No"/>
    <s v="Without Environmental Issues"/>
    <s v="No"/>
    <s v="None"/>
    <s v="1521 COASTAL OAKS CIR E"/>
    <s v="Fernandina Beach"/>
    <s v="Florida"/>
    <n v="32034"/>
    <s v="1521 COASTAL OAKS CIR E FERNANDINA BEACH FL 32034"/>
    <s v="L"/>
    <s v="Pass"/>
    <s v="No"/>
    <s v="FV&lt;$10K"/>
    <s v="N/A"/>
    <s v="No, &lt; $20K Lien"/>
    <s v="No, Lien &lt; $20K"/>
    <s v="N/A"/>
    <s v="No"/>
    <s v="No"/>
    <n v="0"/>
    <s v="No"/>
    <n v="18402"/>
    <n v="1"/>
    <n v="18402"/>
    <m/>
    <n v="0"/>
    <n v="0"/>
    <s v=""/>
    <e v="#N/A"/>
    <n v="18402"/>
    <s v="No"/>
    <s v="V"/>
    <s v="Yes"/>
    <s v="No"/>
    <n v="0"/>
    <n v="0"/>
    <n v="3900.96"/>
    <n v="-3900.96"/>
    <n v="0.21198565373328987"/>
    <m/>
    <s v="No"/>
    <m/>
    <m/>
    <m/>
    <x v="4"/>
    <n v="2422"/>
    <n v="975.24"/>
    <s v="Ok"/>
    <n v="0"/>
    <n v="0"/>
  </r>
  <r>
    <n v="2423"/>
    <s v="Nassau"/>
    <s v="00-00-31-1632-0407-0000"/>
    <n v="8444.0400000000009"/>
    <n v="2017"/>
    <n v="8444.0400000000009"/>
    <n v="8444.0400000000009"/>
    <n v="0"/>
    <n v="3460"/>
    <s v="FERNANDINA BEACH"/>
    <s v="Florida"/>
    <n v="32034"/>
    <s v="3460 S FLETCHER AV 407"/>
    <s v="FERNANDINA BEACH FL 32034"/>
    <n v="-81.4404943098465"/>
    <n v="30.618005065275501"/>
    <s v="GRIFFIN LYNDA K"/>
    <n v="4"/>
    <s v="CONDOMINIA"/>
    <n v="1004"/>
    <s v="Condominium (Residential)"/>
    <n v="2017"/>
    <n v="377520"/>
    <n v="2017"/>
    <n v="416000"/>
    <n v="7778.13"/>
    <n v="0.9211384597893898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7"/>
    <s v="Potential Medium Risk"/>
    <n v="0"/>
    <n v="0"/>
    <s v="No"/>
    <n v="0"/>
    <s v="No"/>
    <s v="Without Environmental Issues"/>
    <s v="No"/>
    <s v="None"/>
    <s v="3460 S FLETCHER AV 407"/>
    <s v="Fernandina Beach"/>
    <s v="Florida"/>
    <n v="32034"/>
    <s v="3460 S FLETCHER AV 407 FERNANDINA BEACH FL 32034"/>
    <s v=""/>
    <s v="Pass"/>
    <s v="No"/>
    <s v="FV&lt;$10K"/>
    <s v="N/A"/>
    <s v="No, &lt; $20K Lien"/>
    <s v="No, Lien &lt; $20K"/>
    <s v="N/A"/>
    <s v="No"/>
    <s v="No"/>
    <n v="0"/>
    <s v="No"/>
    <n v="377520"/>
    <n v="1"/>
    <n v="377520"/>
    <m/>
    <n v="0"/>
    <n v="0"/>
    <s v=""/>
    <e v="#N/A"/>
    <n v="377520"/>
    <s v="No"/>
    <s v="R"/>
    <s v="No"/>
    <s v="No"/>
    <n v="0.35"/>
    <n v="132132"/>
    <n v="33776.160000000003"/>
    <n v="98355.839999999997"/>
    <n v="8.9468531468531481E-2"/>
    <m/>
    <s v="No"/>
    <m/>
    <m/>
    <m/>
    <x v="0"/>
    <n v="2423"/>
    <n v="8444.0400000000009"/>
    <s v="Ok"/>
    <n v="0"/>
    <n v="0"/>
  </r>
  <r>
    <n v="2424"/>
    <s v="Nassau"/>
    <s v="00-00-31-163P-00E1-0000"/>
    <n v="606.13"/>
    <n v="2017"/>
    <n v="606.13"/>
    <n v="606.13"/>
    <n v="0"/>
    <n v="1601"/>
    <s v="FERNANDINA BEACH"/>
    <s v="Florida"/>
    <n v="32034"/>
    <s v="1601 NECTARINE ST E1"/>
    <s v="FERNANDINA BEACH FL 32034"/>
    <n v="-81.451390806336406"/>
    <n v="30.652574141713199"/>
    <s v="THOMAS KIMBERLY"/>
    <n v="4"/>
    <s v="CONDOMINIA"/>
    <n v="1004"/>
    <s v="Condominium (Residential)"/>
    <n v="2017"/>
    <n v="100000"/>
    <n v="2017"/>
    <n v="100000"/>
    <n v="1993.07"/>
    <n v="3.2881890023592297"/>
    <m/>
    <m/>
    <m/>
    <m/>
    <m/>
    <m/>
    <m/>
    <n v="0"/>
    <n v="0"/>
    <n v="0"/>
    <n v="0"/>
    <n v="0"/>
    <n v="0"/>
    <n v="0"/>
    <s v="No"/>
    <s v="No"/>
    <s v="No"/>
    <n v="0"/>
    <n v="0"/>
    <n v="54000"/>
    <s v="NEW CONVENTIONAL"/>
    <n v="0"/>
    <n v="4"/>
    <s v="Potential Low Risk"/>
    <n v="0"/>
    <n v="0"/>
    <s v="No"/>
    <n v="0"/>
    <s v="No"/>
    <s v="Without Environmental Issues"/>
    <s v="No"/>
    <s v="None"/>
    <s v="1601 NECTARINE ST E1"/>
    <s v="Fernandina Beach"/>
    <s v="Florida"/>
    <n v="32034"/>
    <s v="1601 NECTARINE ST E1 FERNANDINA BEACH FL 32034"/>
    <s v="L"/>
    <s v="Pass"/>
    <s v="No"/>
    <s v="FV&lt;$10K"/>
    <s v="N/A"/>
    <s v="No, &lt; $20K Lien"/>
    <s v="No, Lien &lt; $20K"/>
    <s v="N/A"/>
    <s v="No"/>
    <s v="No"/>
    <n v="0"/>
    <s v="No"/>
    <n v="100000"/>
    <n v="1"/>
    <n v="100000"/>
    <m/>
    <n v="0"/>
    <n v="0"/>
    <s v=""/>
    <e v="#N/A"/>
    <n v="100000"/>
    <s v="No"/>
    <s v="R"/>
    <s v="No"/>
    <s v="No"/>
    <n v="0.35"/>
    <n v="35000"/>
    <n v="6585.34"/>
    <n v="28414.66"/>
    <n v="6.5853400000000006E-2"/>
    <m/>
    <s v="No"/>
    <m/>
    <m/>
    <m/>
    <x v="0"/>
    <n v="2424"/>
    <n v="606.13"/>
    <s v="Ok"/>
    <n v="0"/>
    <n v="0"/>
  </r>
  <r>
    <n v="2425"/>
    <s v="Nassau"/>
    <s v="00-00-31-163V-0003-0000"/>
    <n v="4316.8100000000004"/>
    <n v="2017"/>
    <n v="4316.8100000000004"/>
    <n v="4316.8100000000004"/>
    <n v="0"/>
    <n v="851"/>
    <s v="FERNANDINA BEACH"/>
    <s v="Florida"/>
    <n v="32034"/>
    <s v="851 PARKVIEW PL W"/>
    <s v="FERNANDINA BEACH FL 32034"/>
    <n v="-81.446956156422999"/>
    <n v="30.6585137054184"/>
    <s v="METCALF JR RAY"/>
    <n v="1"/>
    <s v="SINGLE FAMILY"/>
    <n v="1001"/>
    <s v="Single Family Residential"/>
    <n v="2017"/>
    <n v="240508"/>
    <n v="2017"/>
    <n v="240508"/>
    <n v="3961.91"/>
    <n v="0.91778651365244235"/>
    <s v="No"/>
    <m/>
    <m/>
    <m/>
    <m/>
    <m/>
    <m/>
    <s v="I"/>
    <s v="I"/>
    <n v="0"/>
    <n v="0"/>
    <n v="0"/>
    <n v="0"/>
    <n v="0"/>
    <s v="No"/>
    <s v="No"/>
    <s v="No"/>
    <n v="0"/>
    <n v="0"/>
    <n v="611573"/>
    <s v="BALLOON"/>
    <n v="0"/>
    <n v="0"/>
    <s v="Potential Low Risk"/>
    <n v="0"/>
    <n v="0"/>
    <s v="Yes"/>
    <s v="No"/>
    <s v="No"/>
    <s v="Without Environmental Issues"/>
    <s v="No"/>
    <s v="None"/>
    <s v="851 PARKVIEW PL W"/>
    <s v="Fernandina Beach"/>
    <s v="Florida"/>
    <n v="32034"/>
    <s v="851 PARKVIEW PL W FERNANDINA BEACH FL 32034"/>
    <s v="L"/>
    <s v="Pass"/>
    <s v="No"/>
    <s v="FV&lt;$10K"/>
    <s v="N/A"/>
    <s v="No, &lt; $20K Lien"/>
    <s v="No, Lien &lt; $20K"/>
    <s v="N/A"/>
    <s v="No"/>
    <s v="No"/>
    <n v="0"/>
    <s v="No"/>
    <n v="240508"/>
    <n v="1"/>
    <n v="240508"/>
    <m/>
    <n v="0"/>
    <n v="0"/>
    <s v=""/>
    <e v="#N/A"/>
    <n v="240508"/>
    <s v="No"/>
    <s v="S"/>
    <s v="No"/>
    <s v="Yes"/>
    <n v="0.67"/>
    <n v="161140.36000000002"/>
    <n v="17267.240000000002"/>
    <n v="143873.12000000002"/>
    <n v="7.1794867530394005E-2"/>
    <m/>
    <s v="No"/>
    <m/>
    <m/>
    <m/>
    <x v="0"/>
    <n v="2425"/>
    <n v="4316.8100000000004"/>
    <s v="Ok"/>
    <n v="0"/>
    <n v="0"/>
  </r>
  <r>
    <n v="2426"/>
    <s v="Nassau"/>
    <s v="00-00-31-1652-0001-0000"/>
    <n v="6914.74"/>
    <n v="2017"/>
    <n v="6914.74"/>
    <n v="6914.74"/>
    <n v="0"/>
    <n v="2763"/>
    <s v="FERNANDINA BEACH"/>
    <s v="Florida"/>
    <n v="32034"/>
    <s v="2763 LONG BOAT DR"/>
    <s v="FERNANDINA BEACH FL 32034"/>
    <n v="-81.4390517636444"/>
    <n v="30.635223766159701"/>
    <s v="WARNER BRETT C"/>
    <n v="1"/>
    <s v="SINGLE FAMILY"/>
    <n v="1001"/>
    <s v="Single Family Residential"/>
    <n v="2017"/>
    <n v="317934"/>
    <n v="2017"/>
    <n v="322091"/>
    <n v="6364.07"/>
    <n v="0.92036287698452868"/>
    <m/>
    <m/>
    <m/>
    <m/>
    <m/>
    <m/>
    <m/>
    <n v="0"/>
    <n v="0"/>
    <n v="0"/>
    <n v="0"/>
    <n v="0"/>
    <n v="0"/>
    <n v="0"/>
    <s v="No"/>
    <s v="No"/>
    <s v="No"/>
    <n v="0"/>
    <n v="0"/>
    <n v="241110"/>
    <n v="0"/>
    <n v="0"/>
    <n v="0"/>
    <s v="Potential Low Risk"/>
    <n v="0"/>
    <n v="0"/>
    <s v="No"/>
    <n v="0"/>
    <s v="No"/>
    <s v="Without Environmental Issues"/>
    <s v="No"/>
    <s v="None"/>
    <s v="2763 LONG BOAT DR"/>
    <s v="Fernandina Beach"/>
    <s v="Florida"/>
    <n v="32034"/>
    <s v="2763 LONG BOAT DR FERNANDINA BEACH FL 32034"/>
    <s v="L"/>
    <s v="Pass"/>
    <s v="No"/>
    <s v="FV&lt;$10K"/>
    <s v="N/A"/>
    <s v="No, &lt; $20K Lien"/>
    <s v="No, Lien &lt; $20K"/>
    <s v="N/A"/>
    <s v="No"/>
    <s v="No"/>
    <n v="0"/>
    <s v="No"/>
    <n v="317934"/>
    <n v="1"/>
    <n v="317934"/>
    <m/>
    <n v="0"/>
    <n v="0"/>
    <s v=""/>
    <e v="#N/A"/>
    <n v="317934"/>
    <s v="No"/>
    <s v="S"/>
    <s v="No"/>
    <s v="No"/>
    <n v="0.35"/>
    <n v="111276.9"/>
    <n v="27658.959999999999"/>
    <n v="83617.94"/>
    <n v="8.6995917391659905E-2"/>
    <m/>
    <s v="No"/>
    <m/>
    <m/>
    <m/>
    <x v="0"/>
    <n v="2426"/>
    <n v="6914.74"/>
    <s v="Ok"/>
    <n v="0"/>
    <n v="0"/>
  </r>
  <r>
    <n v="2427"/>
    <s v="Nassau"/>
    <s v="00-00-31-1665-0110-0000"/>
    <n v="4623.2299999999996"/>
    <n v="2017"/>
    <n v="4623.2299999999996"/>
    <n v="4623.2299999999996"/>
    <n v="0"/>
    <n v="3056"/>
    <s v="FERNANDINA BEACH"/>
    <s v="Florida"/>
    <n v="32034"/>
    <s v="3056 FLETCHER AVE S 110"/>
    <s v="FERNANDINA BEACH FL 32034"/>
    <n v="-81.4394066016458"/>
    <n v="30.623586586163501"/>
    <s v="TRAPNELL RALPH"/>
    <n v="4"/>
    <s v="CONDOMINIA"/>
    <n v="1004"/>
    <s v="Condominium (Residential)"/>
    <n v="2017"/>
    <n v="213000"/>
    <n v="2017"/>
    <n v="213000"/>
    <n v="4245.24"/>
    <n v="0.91824114309692573"/>
    <m/>
    <m/>
    <m/>
    <m/>
    <m/>
    <m/>
    <m/>
    <n v="0"/>
    <n v="0"/>
    <n v="0"/>
    <n v="0"/>
    <n v="0"/>
    <n v="0"/>
    <n v="0"/>
    <s v="No"/>
    <s v="No"/>
    <s v="No"/>
    <n v="0"/>
    <n v="0"/>
    <n v="405173"/>
    <s v="BALLOON"/>
    <n v="0"/>
    <n v="0"/>
    <s v="Potential Low Risk"/>
    <s v="High"/>
    <n v="0"/>
    <s v="No"/>
    <n v="0"/>
    <s v="No"/>
    <s v="Without Environmental Issues"/>
    <s v="No"/>
    <s v="None"/>
    <s v="3056 FLETCHER AVE S 110"/>
    <s v="Fernandina Beach"/>
    <s v="Florida"/>
    <n v="32034"/>
    <s v="3056 FLETCHER AVE S 110 FERNANDINA BEACH FL 32034"/>
    <s v="L"/>
    <s v="Pass"/>
    <s v="No"/>
    <s v="FV&lt;$10K"/>
    <s v="N/A"/>
    <s v="No, &lt; $20K Lien"/>
    <s v="No, Lien &lt; $20K"/>
    <s v="N/A"/>
    <s v="No"/>
    <s v="No"/>
    <n v="0"/>
    <s v="No"/>
    <n v="213000"/>
    <n v="1"/>
    <n v="213000"/>
    <m/>
    <n v="0"/>
    <n v="0"/>
    <s v=""/>
    <e v="#N/A"/>
    <n v="213000"/>
    <s v="No"/>
    <s v="R"/>
    <s v="No"/>
    <s v="No"/>
    <n v="0.35"/>
    <n v="74550"/>
    <n v="18492.919999999998"/>
    <n v="56057.08"/>
    <n v="8.6821220657276987E-2"/>
    <m/>
    <s v="No"/>
    <m/>
    <m/>
    <m/>
    <x v="0"/>
    <n v="2427"/>
    <n v="4623.2299999999996"/>
    <s v="Ok"/>
    <n v="0"/>
    <n v="0"/>
  </r>
  <r>
    <n v="2428"/>
    <s v="Nassau"/>
    <s v="00-00-31-1665-0111-0000"/>
    <n v="4623.2299999999996"/>
    <n v="2017"/>
    <n v="4623.2299999999996"/>
    <n v="4623.2299999999996"/>
    <n v="0"/>
    <n v="3056"/>
    <s v="FERNANDINA BEACH"/>
    <s v="Florida"/>
    <n v="32034"/>
    <s v="3056 FLETCHER AVE S 111"/>
    <s v="FERNANDINA BEACH FL 32034"/>
    <n v="-81.4394066016458"/>
    <n v="30.623586586163501"/>
    <s v="JAMES LESLIE PROPERTIES LLC"/>
    <n v="4"/>
    <s v="CONDOMINIA"/>
    <n v="1004"/>
    <s v="Condominium (Residential)"/>
    <n v="2017"/>
    <n v="213000"/>
    <n v="2017"/>
    <n v="213000"/>
    <n v="4245.24"/>
    <n v="0.91824114309692573"/>
    <m/>
    <m/>
    <m/>
    <m/>
    <m/>
    <m/>
    <m/>
    <n v="0"/>
    <n v="0"/>
    <n v="0"/>
    <n v="0"/>
    <n v="0"/>
    <n v="0"/>
    <n v="0"/>
    <s v="No"/>
    <s v="No"/>
    <s v="No"/>
    <n v="0"/>
    <n v="0"/>
    <n v="210000"/>
    <s v="FUTURE ADVANCE CLAUSE / OPEN END MORTGAGE"/>
    <n v="0"/>
    <n v="0"/>
    <s v="Potential Low Risk"/>
    <n v="0"/>
    <n v="0"/>
    <s v="No"/>
    <n v="0"/>
    <s v="No"/>
    <s v="Without Environmental Issues"/>
    <s v="No"/>
    <s v="None"/>
    <s v="3056 FLETCHER AVE S 111"/>
    <s v="Fernandina Beach"/>
    <s v="Florida"/>
    <n v="32034"/>
    <s v="3056 FLETCHER AVE S 111 FERNANDINA BEACH FL 32034"/>
    <s v="L"/>
    <s v="Pass"/>
    <s v="No"/>
    <s v="FV&lt;$10K"/>
    <s v="N/A"/>
    <s v="No, &lt; $20K Lien"/>
    <s v="No, Lien &lt; $20K"/>
    <s v="N/A"/>
    <s v="No"/>
    <s v="No"/>
    <n v="0"/>
    <s v="No"/>
    <n v="213000"/>
    <n v="1"/>
    <n v="213000"/>
    <m/>
    <n v="0"/>
    <n v="0"/>
    <s v=""/>
    <e v="#N/A"/>
    <n v="213000"/>
    <s v="No"/>
    <s v="R"/>
    <s v="No"/>
    <s v="No"/>
    <n v="0.35"/>
    <n v="74550"/>
    <n v="18492.919999999998"/>
    <n v="56057.08"/>
    <n v="8.6821220657276987E-2"/>
    <m/>
    <s v="No"/>
    <m/>
    <m/>
    <m/>
    <x v="0"/>
    <n v="2428"/>
    <n v="4623.2299999999996"/>
    <s v="Ok"/>
    <n v="0"/>
    <n v="0"/>
  </r>
  <r>
    <n v="2429"/>
    <s v="Nassau"/>
    <s v="00-00-31-1665-0313-0000"/>
    <n v="3755.37"/>
    <n v="2017"/>
    <n v="3755.37"/>
    <n v="3755.37"/>
    <n v="0"/>
    <n v="3056"/>
    <s v="FERNANDINA BEACH"/>
    <s v="Florida"/>
    <n v="32034"/>
    <s v="3056 FLETCHER AVE S 313"/>
    <s v="FERNANDINA BEACH FL 32034"/>
    <n v="-81.4394066016458"/>
    <n v="30.623586586163501"/>
    <s v="SCARBORO JOHN"/>
    <n v="4"/>
    <s v="CONDOMINIA"/>
    <n v="1004"/>
    <s v="Condominium (Residential)"/>
    <n v="2017"/>
    <n v="247270"/>
    <n v="2017"/>
    <n v="255600"/>
    <n v="3442.79"/>
    <n v="0.91676452653134044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n v="0"/>
    <s v="No"/>
    <s v="Without Environmental Issues"/>
    <s v="No"/>
    <s v="None"/>
    <s v="3056 FLETCHER AVE S 313"/>
    <s v="Fernandina Beach"/>
    <s v="Florida"/>
    <n v="32034"/>
    <s v="3056 FLETCHER AVE S 313 FERNANDINA BEACH FL 32034"/>
    <s v=""/>
    <s v="Pass"/>
    <s v="No"/>
    <s v="FV&lt;$10K"/>
    <s v="N/A"/>
    <s v="No, &lt; $20K Lien"/>
    <s v="No, Lien &lt; $20K"/>
    <s v="N/A"/>
    <s v="No"/>
    <s v="No"/>
    <n v="0"/>
    <s v="No"/>
    <n v="247270"/>
    <n v="1"/>
    <n v="247270"/>
    <m/>
    <n v="0"/>
    <n v="0"/>
    <s v=""/>
    <e v="#N/A"/>
    <n v="247270"/>
    <s v="No"/>
    <s v="R"/>
    <s v="No"/>
    <s v="Yes"/>
    <n v="0.67"/>
    <n v="165670.90000000002"/>
    <n v="15021.48"/>
    <n v="150649.42000000001"/>
    <n v="6.0749302382011566E-2"/>
    <m/>
    <s v="No"/>
    <m/>
    <m/>
    <m/>
    <x v="0"/>
    <n v="2429"/>
    <n v="3755.37"/>
    <s v="Ok"/>
    <n v="0"/>
    <n v="0"/>
  </r>
  <r>
    <n v="2430"/>
    <s v="Nassau"/>
    <s v="00-00-31-1670-0006-0000"/>
    <n v="2878.12"/>
    <n v="2017"/>
    <n v="2878.12"/>
    <n v="2878.12"/>
    <n v="0"/>
    <n v="3165"/>
    <s v="FERNANDINA BEACH"/>
    <s v="Florida"/>
    <n v="32034"/>
    <s v="3165 S FLETCHER AV 6"/>
    <s v="FERNANDINA BEACH FL 32034"/>
    <n v="-81.440832187526695"/>
    <n v="30.6226239833106"/>
    <s v="CRIBBS JACK W"/>
    <n v="1"/>
    <s v="SINGLE FAMILY"/>
    <n v="1001"/>
    <s v="Single Family Residential"/>
    <n v="2017"/>
    <n v="173764"/>
    <n v="2017"/>
    <n v="196491"/>
    <n v="2631.64"/>
    <n v="0.91436076327602744"/>
    <s v="No"/>
    <s v="No"/>
    <s v="No"/>
    <s v="No"/>
    <s v="No"/>
    <m/>
    <m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Yes"/>
    <s v="No"/>
    <s v="No"/>
    <s v="Without Environmental Issues"/>
    <s v="No"/>
    <s v="None"/>
    <s v="3165 S FLETCHER AV 6"/>
    <s v="Fernandina Beach"/>
    <s v="Florida"/>
    <n v="32034"/>
    <s v="3165 S FLETCHER AV 6 FERNANDINA BEACH FL 32034"/>
    <s v=""/>
    <s v="Pass"/>
    <s v="No"/>
    <s v="FV&lt;$10K"/>
    <s v="N/A"/>
    <s v="No, &lt; $20K Lien"/>
    <s v="No, Lien &lt; $20K"/>
    <s v="N/A"/>
    <s v="No"/>
    <s v="No"/>
    <n v="1"/>
    <s v="No"/>
    <n v="173764"/>
    <n v="1"/>
    <n v="173764"/>
    <m/>
    <n v="0"/>
    <n v="0"/>
    <s v=""/>
    <e v="#N/A"/>
    <n v="173764"/>
    <s v="No"/>
    <s v="S"/>
    <s v="No"/>
    <s v="Yes"/>
    <n v="0.67"/>
    <n v="116421.88"/>
    <n v="14390.599999999999"/>
    <n v="102031.28"/>
    <n v="8.2816924103957079E-2"/>
    <m/>
    <s v="No"/>
    <m/>
    <m/>
    <m/>
    <x v="0"/>
    <n v="2430"/>
    <n v="2878.12"/>
    <s v="Ok"/>
    <n v="0"/>
    <n v="0"/>
  </r>
  <r>
    <n v="2431"/>
    <s v="Nassau"/>
    <s v="00-00-31-1676-0034-0000"/>
    <n v="7515.13"/>
    <n v="2017"/>
    <n v="7515.13"/>
    <n v="7515.13"/>
    <n v="0"/>
    <n v="2752"/>
    <s v="FERNANDINA BEACH"/>
    <s v="Florida"/>
    <n v="32034"/>
    <s v="2752 SEA GROVE LN"/>
    <s v="FERNANDINA BEACH FL 32034"/>
    <n v="-81.437852747077599"/>
    <n v="30.652370994299201"/>
    <s v="HANEY HALLE B"/>
    <n v="1"/>
    <s v="SINGLE FAMILY"/>
    <n v="1001"/>
    <s v="Single Family Residential"/>
    <n v="2017"/>
    <n v="388888"/>
    <n v="2017"/>
    <n v="472234"/>
    <n v="6919.21"/>
    <n v="0.92070396653151709"/>
    <s v="No"/>
    <m/>
    <m/>
    <m/>
    <m/>
    <m/>
    <m/>
    <s v="I"/>
    <s v="I"/>
    <n v="0"/>
    <n v="0"/>
    <n v="0"/>
    <n v="0"/>
    <n v="0"/>
    <s v="No"/>
    <s v="No"/>
    <s v="No"/>
    <n v="0"/>
    <n v="0"/>
    <n v="350000"/>
    <s v="PURCHASE MONEY MORTGAGE"/>
    <n v="0"/>
    <n v="0"/>
    <s v="Potential Low Risk"/>
    <n v="0"/>
    <n v="0"/>
    <s v="Yes"/>
    <s v="No"/>
    <s v="No"/>
    <s v="Without Environmental Issues"/>
    <s v="No"/>
    <s v="None"/>
    <s v="2752 SEA GROVE LN"/>
    <s v="Fernandina Beach"/>
    <s v="Florida"/>
    <n v="32034"/>
    <s v="2752 SEA GROVE LN FERNANDINA BEACH FL 32034"/>
    <s v="L"/>
    <s v="Pass"/>
    <s v="No"/>
    <s v="FV&lt;$10K"/>
    <s v="N/A"/>
    <s v="No, &lt; $20K Lien"/>
    <s v="No, Lien &lt; $20K"/>
    <s v="N/A"/>
    <s v="No"/>
    <s v="No"/>
    <n v="0"/>
    <s v="No"/>
    <n v="388888"/>
    <n v="1"/>
    <n v="388888"/>
    <m/>
    <n v="0"/>
    <n v="0"/>
    <s v=""/>
    <e v="#N/A"/>
    <n v="388888"/>
    <s v="No"/>
    <s v="S"/>
    <s v="No"/>
    <s v="Yes"/>
    <n v="0.67"/>
    <n v="260554.96000000002"/>
    <n v="30060.52"/>
    <n v="230494.44000000003"/>
    <n v="7.7298656682643851E-2"/>
    <m/>
    <s v="No"/>
    <m/>
    <m/>
    <m/>
    <x v="0"/>
    <n v="2431"/>
    <n v="7515.13"/>
    <s v="Ok"/>
    <n v="0"/>
    <n v="0"/>
  </r>
  <r>
    <n v="2432"/>
    <s v="Nassau"/>
    <s v="00-00-31-1678-0026-0000"/>
    <n v="2581.48"/>
    <n v="2017"/>
    <n v="2581.48"/>
    <n v="2581.48"/>
    <n v="0"/>
    <m/>
    <s v="FERNANDINA BEACH"/>
    <s v="Florida"/>
    <n v="32034"/>
    <s v="MAGNOLIA WOODS CT"/>
    <s v="FERNANDINA BEACH FL 32034"/>
    <n v="-81.433948973208601"/>
    <n v="30.655022237629801"/>
    <s v="PARKIN PETER GORDON"/>
    <n v="0"/>
    <s v="VACANT RESIDENTIAL"/>
    <n v="8001"/>
    <s v="Residential-Vacant Land"/>
    <n v="2017"/>
    <n v="114950"/>
    <n v="2017"/>
    <n v="125000"/>
    <n v="2357.36"/>
    <n v="0.9131815857570077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MAGNOLIA WOODS CT"/>
    <s v="Fernandina Beach"/>
    <s v="Florida"/>
    <n v="32034"/>
    <s v="MAGNOLIA WOODS CT FERNANDINA BEACH FL 32034"/>
    <s v=""/>
    <s v="Pass"/>
    <s v="No"/>
    <s v="FV&lt;$10K"/>
    <s v="N/A"/>
    <s v="No, &lt; $20K Lien"/>
    <s v="No, Lien &lt; $20K"/>
    <s v="N/A"/>
    <s v="No"/>
    <s v="No"/>
    <n v="0"/>
    <s v="No"/>
    <n v="114950"/>
    <n v="1"/>
    <n v="114950"/>
    <m/>
    <n v="0"/>
    <n v="0"/>
    <s v=""/>
    <e v="#N/A"/>
    <n v="114950"/>
    <s v="No"/>
    <s v="V"/>
    <s v="Yes"/>
    <s v="No"/>
    <n v="0"/>
    <n v="0"/>
    <n v="10325.92"/>
    <n v="-10325.92"/>
    <n v="8.9829665071770329E-2"/>
    <m/>
    <s v="No"/>
    <m/>
    <m/>
    <m/>
    <x v="1"/>
    <n v="2432"/>
    <n v="2581.48"/>
    <s v="Ok"/>
    <n v="0"/>
    <n v="0"/>
  </r>
  <r>
    <n v="2433"/>
    <s v="Nassau"/>
    <s v="00-00-31-167C-0009-0000"/>
    <n v="1517.21"/>
    <n v="2017"/>
    <n v="1517.21"/>
    <n v="1517.21"/>
    <n v="0"/>
    <m/>
    <s v="FERNANDINA BEACH"/>
    <s v="Florida"/>
    <n v="32034"/>
    <s v="SAFE HARBOR LN"/>
    <s v="FERNANDINA BEACH FL 32034"/>
    <n v="-81.446198473231505"/>
    <n v="30.634305461031701"/>
    <s v="HARTLEY CHRISTOPHER C"/>
    <n v="0"/>
    <s v="VACANT RESIDENTIAL"/>
    <n v="8001"/>
    <s v="Residential-Vacant Land"/>
    <n v="2017"/>
    <n v="65885"/>
    <n v="2017"/>
    <n v="75000"/>
    <n v="1373.29"/>
    <n v="0.9051416745209957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SAFE HARBOR LN"/>
    <s v="Fernandina Beach"/>
    <s v="Florida"/>
    <n v="32034"/>
    <s v="SAFE HARBOR LN FERNANDINA BEACH FL 32034"/>
    <s v=""/>
    <s v="Pass"/>
    <s v="No"/>
    <s v="FV&lt;$10K"/>
    <s v="N/A"/>
    <s v="No, &lt; $20K Lien"/>
    <s v="No, Lien &lt; $20K"/>
    <s v="N/A"/>
    <s v="No"/>
    <s v="No"/>
    <n v="0"/>
    <s v="No"/>
    <n v="65885"/>
    <n v="1"/>
    <n v="65885"/>
    <m/>
    <n v="0"/>
    <n v="0"/>
    <s v=""/>
    <e v="#N/A"/>
    <n v="65885"/>
    <s v="No"/>
    <s v="V"/>
    <s v="Yes"/>
    <s v="No"/>
    <n v="0"/>
    <n v="0"/>
    <n v="6068.84"/>
    <n v="-6068.84"/>
    <n v="9.2112620475070198E-2"/>
    <m/>
    <s v="No"/>
    <m/>
    <m/>
    <m/>
    <x v="1"/>
    <n v="2433"/>
    <n v="1517.21"/>
    <s v="Ok"/>
    <n v="0"/>
    <n v="0"/>
  </r>
  <r>
    <n v="2434"/>
    <s v="Nassau"/>
    <s v="00-00-31-167C-0027-0000"/>
    <n v="5951.08"/>
    <n v="2017"/>
    <e v="#N/A"/>
    <e v="#N/A"/>
    <e v="#N/A"/>
    <e v="#N/A"/>
    <e v="#N/A"/>
    <e v="#N/A"/>
    <e v="#N/A"/>
    <e v="#N/A"/>
    <e v="#N/A"/>
    <e v="#N/A"/>
    <e v="#N/A"/>
    <e v="#N/A"/>
    <n v="1"/>
    <s v="SINGLE FAMILY"/>
    <e v="#N/A"/>
    <e v="#N/A"/>
    <n v="2017"/>
    <n v="273444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273444"/>
    <n v="1"/>
    <n v="273444"/>
    <m/>
    <e v="#N/A"/>
    <e v="#N/A"/>
    <s v=""/>
    <e v="#N/A"/>
    <n v="273444"/>
    <s v="No"/>
    <s v="S"/>
    <s v="No"/>
    <s v="No"/>
    <n v="0.35"/>
    <n v="95705.4"/>
    <e v="#N/A"/>
    <e v="#N/A"/>
    <e v="#N/A"/>
    <m/>
    <e v="#N/A"/>
    <m/>
    <m/>
    <m/>
    <x v="5"/>
    <n v="2434"/>
    <n v="5951.08"/>
    <e v="#N/A"/>
    <e v="#N/A"/>
    <e v="#N/A"/>
  </r>
  <r>
    <n v="2435"/>
    <s v="Nassau"/>
    <s v="00-00-31-1680-0010-0120"/>
    <n v="6414.37"/>
    <n v="2017"/>
    <n v="6414.37"/>
    <n v="6414.37"/>
    <n v="0"/>
    <n v="3381"/>
    <s v="FERNANDINA BEACH"/>
    <s v="Florida"/>
    <n v="32034"/>
    <s v="3381 FLETCHER AVE S"/>
    <s v="FERNANDINA BEACH FL 32034"/>
    <n v="-81.441646852547905"/>
    <n v="30.619286668307101"/>
    <s v="DYE AMY L"/>
    <n v="11"/>
    <s v="STORES, ONE STORY"/>
    <n v="2000"/>
    <s v="Commercial (General)"/>
    <n v="2017"/>
    <n v="296096"/>
    <n v="2017"/>
    <n v="296096"/>
    <n v="5901.41"/>
    <n v="0.92002955863163494"/>
    <s v="No"/>
    <s v="No"/>
    <s v="No"/>
    <s v="No"/>
    <m/>
    <s v="No"/>
    <m/>
    <s v="I"/>
    <s v="I"/>
    <s v="I"/>
    <s v="I"/>
    <s v="I"/>
    <s v="I"/>
    <s v="I"/>
    <s v="No"/>
    <s v="No"/>
    <s v="No"/>
    <n v="0"/>
    <n v="0"/>
    <n v="360744"/>
    <s v="STAND ALONE FIRST"/>
    <n v="0"/>
    <n v="6"/>
    <s v="Potential High Risk"/>
    <s v="Minimal"/>
    <n v="1"/>
    <s v="No"/>
    <s v="No"/>
    <s v="No"/>
    <s v="Without Environmental Issues"/>
    <s v="No"/>
    <s v="None"/>
    <s v="3381 FLETCHER AVE S"/>
    <s v="Fernandina Beach"/>
    <s v="Florida"/>
    <n v="32034"/>
    <s v="3381 FLETCHER AVE S FERNANDINA BEACH FL 32034"/>
    <s v="L"/>
    <s v="Pass"/>
    <s v="No"/>
    <s v="FV&lt;$10K"/>
    <s v="N/A"/>
    <s v="No, &lt; $20K Lien"/>
    <s v="No, Lien &lt; $20K"/>
    <s v="N/A"/>
    <s v="No"/>
    <s v="No"/>
    <n v="1"/>
    <s v="No"/>
    <n v="296096"/>
    <n v="1"/>
    <n v="296096"/>
    <m/>
    <n v="0"/>
    <n v="0"/>
    <s v=""/>
    <e v="#N/A"/>
    <n v="296096"/>
    <s v="No"/>
    <s v="C"/>
    <s v="No"/>
    <s v="No"/>
    <n v="0.3"/>
    <n v="88828.800000000003"/>
    <n v="32071.85"/>
    <n v="56756.950000000004"/>
    <n v="0.10831571517345726"/>
    <m/>
    <s v="No"/>
    <m/>
    <m/>
    <m/>
    <x v="0"/>
    <n v="2435"/>
    <n v="6414.37"/>
    <s v="Ok"/>
    <n v="0"/>
    <n v="0"/>
  </r>
  <r>
    <n v="2436"/>
    <s v="Nassau"/>
    <s v="00-00-31-1680-0013-0110"/>
    <n v="9175.91"/>
    <n v="2017"/>
    <n v="9175.91"/>
    <n v="9175.91"/>
    <n v="0"/>
    <n v="3635"/>
    <s v="FERNANDINA BEACH"/>
    <s v="Florida"/>
    <n v="32034"/>
    <s v="3635 FLETCHER AVE S"/>
    <s v="FERNANDINA BEACH FL 32034"/>
    <n v="-81.442025835276397"/>
    <n v="30.615804605719401"/>
    <s v="URIE ANTHONY M"/>
    <n v="1"/>
    <s v="SINGLE FAMILY"/>
    <n v="1001"/>
    <s v="Single Family Residential"/>
    <n v="2017"/>
    <n v="424212"/>
    <n v="2017"/>
    <n v="424212"/>
    <n v="8454.84"/>
    <n v="0.9214170583626039"/>
    <m/>
    <m/>
    <s v="No"/>
    <s v="No"/>
    <s v="No"/>
    <m/>
    <s v="No"/>
    <s v="I"/>
    <s v="I"/>
    <s v="I"/>
    <s v="I"/>
    <s v="I"/>
    <n v="0"/>
    <n v="0"/>
    <s v="No"/>
    <s v="No"/>
    <s v="No"/>
    <n v="0"/>
    <n v="0"/>
    <n v="0"/>
    <n v="0"/>
    <n v="0"/>
    <n v="2"/>
    <s v="Potential High Risk"/>
    <s v="Minimal"/>
    <n v="0"/>
    <s v="No"/>
    <s v="No"/>
    <s v="No"/>
    <s v="Without Environmental Issues"/>
    <s v="No"/>
    <s v="None"/>
    <s v="3635 FLETCHER AVE S"/>
    <s v="Fernandina Beach"/>
    <s v="Florida"/>
    <n v="32034"/>
    <s v="3635 FLETCHER AVE S FERNANDINA BEACH FL 32034"/>
    <s v=""/>
    <s v="Pass"/>
    <s v="No"/>
    <s v="FV&lt;$10K"/>
    <s v="N/A"/>
    <s v="No, &lt; $20K Lien"/>
    <s v="No, Lien &lt; $20K"/>
    <s v="N/A"/>
    <s v="No"/>
    <s v="No"/>
    <n v="0"/>
    <s v="No"/>
    <n v="424212"/>
    <n v="1"/>
    <n v="424212"/>
    <m/>
    <n v="0"/>
    <n v="0"/>
    <s v=""/>
    <e v="#N/A"/>
    <n v="424212"/>
    <s v="No"/>
    <s v="S"/>
    <s v="No"/>
    <s v="No"/>
    <n v="0.35"/>
    <n v="148474.19999999998"/>
    <n v="36703.64"/>
    <n v="111770.55999999998"/>
    <n v="8.6521927715387581E-2"/>
    <m/>
    <s v="No"/>
    <m/>
    <m/>
    <m/>
    <x v="0"/>
    <n v="2436"/>
    <n v="9175.91"/>
    <s v="Ok"/>
    <n v="0"/>
    <n v="0"/>
  </r>
  <r>
    <n v="2437"/>
    <s v="Nassau"/>
    <s v="00-00-31-1680-0013-0290"/>
    <n v="9307.42"/>
    <n v="2017"/>
    <n v="9307.42"/>
    <n v="9307.42"/>
    <n v="0"/>
    <n v="3580"/>
    <s v="FERNANDINA BEACH"/>
    <s v="Florida"/>
    <n v="32034"/>
    <s v="3580 1ST AVE"/>
    <s v="FERNANDINA BEACH FL 32034"/>
    <n v="-81.442284308056998"/>
    <n v="30.616455819048198"/>
    <s v="SHAW HERBERT"/>
    <n v="1"/>
    <s v="SINGLE FAMILY"/>
    <n v="1001"/>
    <s v="Single Family Residential"/>
    <n v="2017"/>
    <n v="430313"/>
    <n v="2017"/>
    <n v="430313"/>
    <n v="8576.44"/>
    <n v="0.92146266097371776"/>
    <m/>
    <m/>
    <m/>
    <s v="No"/>
    <s v="No"/>
    <s v="No"/>
    <s v="No"/>
    <s v="I"/>
    <s v="I"/>
    <s v="I"/>
    <s v="I"/>
    <s v="I"/>
    <s v="I"/>
    <n v="0"/>
    <s v="No"/>
    <s v="No"/>
    <s v="No"/>
    <n v="0"/>
    <n v="0"/>
    <n v="0"/>
    <n v="0"/>
    <n v="0"/>
    <n v="2"/>
    <s v="Potential High Risk"/>
    <n v="0"/>
    <n v="0"/>
    <s v="No"/>
    <s v="Yes"/>
    <s v="No"/>
    <s v="Without Environmental Issues"/>
    <s v="No"/>
    <s v="None"/>
    <s v="3580 1ST AVE"/>
    <s v="Fernandina Beach"/>
    <s v="Florida"/>
    <n v="32034"/>
    <s v="3580 1ST AVE FERNANDINA BEACH FL 32034"/>
    <s v=""/>
    <s v="Pass"/>
    <s v="Yes"/>
    <s v="FV&lt;$10K"/>
    <s v="N/A"/>
    <s v="No, &lt; $20K Lien"/>
    <s v="No, Lien &lt; $20K"/>
    <s v="N/A"/>
    <s v="No"/>
    <s v="No"/>
    <n v="0"/>
    <s v="No"/>
    <n v="430313"/>
    <n v="1"/>
    <n v="430313"/>
    <m/>
    <n v="0"/>
    <n v="0"/>
    <s v=""/>
    <e v="#N/A"/>
    <n v="430313"/>
    <s v="No"/>
    <s v="S"/>
    <s v="No"/>
    <s v="No"/>
    <n v="0.35"/>
    <n v="150609.54999999999"/>
    <n v="37229.68"/>
    <n v="113379.87"/>
    <n v="8.6517674344024006E-2"/>
    <m/>
    <s v="No"/>
    <m/>
    <m/>
    <m/>
    <x v="0"/>
    <n v="2437"/>
    <n v="9307.42"/>
    <s v="Ok"/>
    <n v="0"/>
    <n v="0"/>
  </r>
  <r>
    <n v="2438"/>
    <s v="Nassau"/>
    <s v="00-00-31-1680-0019-0110"/>
    <n v="975.04"/>
    <n v="2017"/>
    <n v="975.04"/>
    <n v="975.04"/>
    <n v="0"/>
    <m/>
    <s v="FERNANDINA BEACH"/>
    <s v="Florida"/>
    <n v="32034"/>
    <s v="MINNALOTA AV"/>
    <s v="FERNANDINA BEACH FL 32034"/>
    <n v="-81.442324679409197"/>
    <n v="30.619329702055001"/>
    <s v="RIVER GREEN ESTATES LLC"/>
    <n v="0"/>
    <s v="VACANT RESIDENTIAL"/>
    <n v="8001"/>
    <s v="Residential-Vacant Land"/>
    <n v="2017"/>
    <n v="43750"/>
    <n v="2017"/>
    <n v="43750"/>
    <n v="871.97"/>
    <n v="0.89429151624548742"/>
    <s v="No"/>
    <m/>
    <m/>
    <m/>
    <m/>
    <m/>
    <m/>
    <s v="I"/>
    <n v="0"/>
    <n v="0"/>
    <n v="0"/>
    <n v="0"/>
    <n v="0"/>
    <n v="0"/>
    <s v="No"/>
    <s v="No"/>
    <s v="No"/>
    <n v="0"/>
    <n v="0"/>
    <n v="0"/>
    <n v="0"/>
    <n v="0"/>
    <n v="5"/>
    <s v="Potential High Risk"/>
    <n v="0"/>
    <n v="1"/>
    <s v="No"/>
    <s v="No"/>
    <s v="No"/>
    <s v="Without Environmental Issues"/>
    <s v="No"/>
    <s v="None"/>
    <s v="MINNALOTA AV"/>
    <s v="Fernandina Beach"/>
    <s v="Florida"/>
    <n v="32034"/>
    <s v="MINNALOTA AV FERNANDINA BEACH FL 32034"/>
    <s v=""/>
    <s v="Pass"/>
    <s v="No"/>
    <s v="FV&lt;$10K"/>
    <s v="N/A"/>
    <s v="No, &lt; $20K Lien"/>
    <s v="No, Lien &lt; $20K"/>
    <s v="N/A"/>
    <s v="No"/>
    <s v="No"/>
    <n v="1"/>
    <s v="No"/>
    <n v="43750"/>
    <n v="1"/>
    <n v="43750"/>
    <m/>
    <n v="0"/>
    <n v="0"/>
    <s v=""/>
    <e v="#N/A"/>
    <n v="43750"/>
    <s v="No"/>
    <s v="V"/>
    <s v="Yes"/>
    <s v="No"/>
    <n v="0"/>
    <n v="0"/>
    <n v="4875.2"/>
    <n v="-4875.2"/>
    <n v="0.11143314285714286"/>
    <m/>
    <s v="No"/>
    <m/>
    <m/>
    <m/>
    <x v="1"/>
    <n v="2438"/>
    <n v="975.04"/>
    <s v="Ok"/>
    <n v="0"/>
    <n v="0"/>
  </r>
  <r>
    <n v="2439"/>
    <s v="Nassau"/>
    <s v="00-00-31-1680-0019-0120"/>
    <n v="1918.07"/>
    <n v="2017"/>
    <n v="1918.07"/>
    <n v="1918.07"/>
    <n v="0"/>
    <m/>
    <s v="FERNANDINA BEACH"/>
    <s v="Florida"/>
    <n v="32034"/>
    <s v="1ST AV"/>
    <s v="FERNANDINA BEACH FL 32034"/>
    <n v="-81.442340351320297"/>
    <n v="30.6192274908801"/>
    <s v="RIVER GREEN ESTATES LLC"/>
    <n v="0"/>
    <s v="VACANT RESIDENTIAL"/>
    <n v="8001"/>
    <s v="Residential-Vacant Land"/>
    <n v="2017"/>
    <n v="87500"/>
    <n v="2017"/>
    <n v="87500"/>
    <n v="1743.94"/>
    <n v="0.90921603486838343"/>
    <s v="No"/>
    <m/>
    <m/>
    <m/>
    <m/>
    <m/>
    <m/>
    <s v="I"/>
    <s v="I"/>
    <n v="0"/>
    <n v="0"/>
    <n v="0"/>
    <n v="0"/>
    <n v="0"/>
    <s v="No"/>
    <s v="No"/>
    <s v="No"/>
    <n v="0"/>
    <n v="0"/>
    <n v="200000"/>
    <s v="UNKNOWN"/>
    <n v="0"/>
    <n v="5"/>
    <s v="Potential High Risk"/>
    <n v="0"/>
    <n v="1"/>
    <s v="No"/>
    <s v="No"/>
    <s v="No"/>
    <s v="Without Environmental Issues"/>
    <s v="No"/>
    <s v="None"/>
    <s v="1ST AV"/>
    <s v="Fernandina Beach"/>
    <s v="Florida"/>
    <n v="32034"/>
    <s v="1ST AV FERNANDINA BEACH FL 32034"/>
    <s v="L"/>
    <s v="Pass"/>
    <s v="No"/>
    <s v="FV&lt;$10K"/>
    <s v="N/A"/>
    <s v="No, &lt; $20K Lien"/>
    <s v="No, Lien &lt; $20K"/>
    <s v="N/A"/>
    <s v="No"/>
    <s v="No"/>
    <n v="1"/>
    <s v="No"/>
    <n v="87500"/>
    <n v="1"/>
    <n v="87500"/>
    <m/>
    <n v="0"/>
    <n v="0"/>
    <s v=""/>
    <e v="#N/A"/>
    <n v="87500"/>
    <s v="No"/>
    <s v="V"/>
    <s v="Yes"/>
    <s v="No"/>
    <n v="0"/>
    <n v="0"/>
    <n v="9590.35"/>
    <n v="-9590.35"/>
    <n v="0.10960400000000001"/>
    <m/>
    <s v="No"/>
    <m/>
    <m/>
    <m/>
    <x v="1"/>
    <n v="2439"/>
    <n v="1918.07"/>
    <s v="Ok"/>
    <n v="0"/>
    <n v="0"/>
  </r>
  <r>
    <n v="2440"/>
    <s v="Nassau"/>
    <s v="00-00-31-1681-0004-0000"/>
    <n v="5714.54"/>
    <n v="2017"/>
    <n v="5714.54"/>
    <n v="5714.54"/>
    <n v="0"/>
    <n v="3978"/>
    <s v="FERNANDINA BEACH"/>
    <s v="Florida"/>
    <n v="32034"/>
    <s v="3978 1ST AV"/>
    <s v="FERNANDINA BEACH FL 32034"/>
    <n v="-81.443103112851603"/>
    <n v="30.6109505718413"/>
    <s v="ALPHA INVESTMENTS OF ST AUGUSTINE LLC"/>
    <n v="1"/>
    <s v="SINGLE FAMILY"/>
    <n v="1001"/>
    <s v="Single Family Residential"/>
    <n v="2017"/>
    <n v="263629"/>
    <n v="2017"/>
    <n v="263629"/>
    <n v="5254.31"/>
    <n v="0.91946333388164236"/>
    <s v="No"/>
    <m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1"/>
    <s v="Potential High Risk"/>
    <n v="0"/>
    <n v="0"/>
    <s v="No"/>
    <s v="No"/>
    <s v="No"/>
    <s v="Without Environmental Issues"/>
    <s v="No"/>
    <s v="None"/>
    <s v="3978 1ST AV"/>
    <s v="Fernandina Beach"/>
    <s v="Florida"/>
    <n v="32034"/>
    <s v="3978 1ST AV FERNANDINA BEACH FL 32034"/>
    <s v=""/>
    <s v="Pass"/>
    <s v="No"/>
    <s v="FV&lt;$10K"/>
    <s v="N/A"/>
    <s v="No, &lt; $20K Lien"/>
    <s v="No, Lien &lt; $20K"/>
    <s v="N/A"/>
    <s v="No"/>
    <s v="No"/>
    <n v="0"/>
    <s v="No"/>
    <n v="263629"/>
    <n v="1"/>
    <n v="263629"/>
    <m/>
    <n v="0"/>
    <n v="0"/>
    <s v=""/>
    <e v="#N/A"/>
    <n v="263629"/>
    <s v="No"/>
    <s v="S"/>
    <s v="No"/>
    <s v="No"/>
    <n v="0.35"/>
    <n v="92270.15"/>
    <n v="22858.16"/>
    <n v="69411.989999999991"/>
    <n v="8.6705787299576301E-2"/>
    <m/>
    <s v="No"/>
    <m/>
    <m/>
    <m/>
    <x v="0"/>
    <n v="2440"/>
    <n v="5714.54"/>
    <s v="Ok"/>
    <n v="0"/>
    <n v="0"/>
  </r>
  <r>
    <n v="2441"/>
    <s v="Nassau"/>
    <s v="00-00-31-1690-0004-0000"/>
    <n v="2974.68"/>
    <n v="2017"/>
    <n v="2974.68"/>
    <n v="2974.68"/>
    <n v="0"/>
    <n v="34"/>
    <s v="FERNANDINA BEACH"/>
    <s v="Florida"/>
    <n v="32034"/>
    <s v="34 14TH ST N"/>
    <s v="FERNANDINA BEACH FL 32034"/>
    <n v="-81.4509875466767"/>
    <n v="30.671077717013901"/>
    <s v="PEACOCK JAMES C"/>
    <n v="17"/>
    <s v="OFFICE BUILDINGS, NON-PROFESSIONAL SERVICES BUILDINGS, ONE STORY"/>
    <n v="3003"/>
    <s v="Office Bldg (General)"/>
    <n v="2017"/>
    <n v="136519"/>
    <n v="2017"/>
    <n v="136519"/>
    <n v="2720.92"/>
    <n v="0.914693345166539"/>
    <s v="No"/>
    <s v="No"/>
    <s v="No"/>
    <s v="No"/>
    <s v="No"/>
    <s v="No"/>
    <m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34 14TH ST N"/>
    <s v="Fernandina Beach"/>
    <s v="Florida"/>
    <n v="32034"/>
    <s v="34 14TH ST N FERNANDINA BEACH FL 32034"/>
    <s v=""/>
    <s v="Pass"/>
    <s v="No"/>
    <s v="FV&lt;$10K"/>
    <s v="N/A"/>
    <s v="No, &lt; $20K Lien"/>
    <s v="No, Lien &lt; $20K"/>
    <s v="N/A"/>
    <s v="No"/>
    <s v="No"/>
    <n v="1"/>
    <s v="No"/>
    <n v="136519"/>
    <n v="1"/>
    <n v="136519"/>
    <m/>
    <n v="0"/>
    <n v="0"/>
    <s v=""/>
    <e v="#N/A"/>
    <n v="136519"/>
    <s v="No"/>
    <s v="C"/>
    <s v="No"/>
    <s v="No"/>
    <n v="0.3"/>
    <n v="40955.699999999997"/>
    <n v="14873.4"/>
    <n v="26082.299999999996"/>
    <n v="0.10894747251298353"/>
    <m/>
    <s v="No"/>
    <m/>
    <m/>
    <m/>
    <x v="0"/>
    <n v="2441"/>
    <n v="2974.68"/>
    <s v="Ok"/>
    <n v="0"/>
    <n v="0"/>
  </r>
  <r>
    <n v="2442"/>
    <s v="Nassau"/>
    <s v="00-00-31-1690-0017-0010"/>
    <n v="517"/>
    <n v="2017"/>
    <e v="#N/A"/>
    <e v="#N/A"/>
    <e v="#N/A"/>
    <e v="#N/A"/>
    <e v="#N/A"/>
    <e v="#N/A"/>
    <e v="#N/A"/>
    <e v="#N/A"/>
    <e v="#N/A"/>
    <e v="#N/A"/>
    <e v="#N/A"/>
    <e v="#N/A"/>
    <n v="0"/>
    <s v="VACANT RESIDENTIAL"/>
    <e v="#N/A"/>
    <e v="#N/A"/>
    <n v="2017"/>
    <n v="22500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22500"/>
    <n v="1"/>
    <n v="22500"/>
    <m/>
    <e v="#N/A"/>
    <e v="#N/A"/>
    <s v=""/>
    <e v="#N/A"/>
    <n v="22500"/>
    <s v="No"/>
    <s v="V"/>
    <s v="Yes"/>
    <s v="No"/>
    <n v="0"/>
    <n v="0"/>
    <e v="#N/A"/>
    <e v="#N/A"/>
    <e v="#N/A"/>
    <m/>
    <s v="No"/>
    <m/>
    <m/>
    <m/>
    <x v="4"/>
    <n v="2442"/>
    <n v="517"/>
    <s v="Ok"/>
    <e v="#N/A"/>
    <e v="#N/A"/>
  </r>
  <r>
    <n v="2443"/>
    <s v="Nassau"/>
    <s v="00-00-31-1700-0022-0000"/>
    <n v="3570.37"/>
    <n v="2017"/>
    <e v="#N/A"/>
    <e v="#N/A"/>
    <e v="#N/A"/>
    <e v="#N/A"/>
    <e v="#N/A"/>
    <e v="#N/A"/>
    <e v="#N/A"/>
    <e v="#N/A"/>
    <e v="#N/A"/>
    <e v="#N/A"/>
    <e v="#N/A"/>
    <e v="#N/A"/>
    <n v="8"/>
    <s v="MULTI-FAMILY - LESS THAN 10 UNITS"/>
    <e v="#N/A"/>
    <e v="#N/A"/>
    <n v="2017"/>
    <n v="289225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289225"/>
    <n v="1"/>
    <n v="289225"/>
    <m/>
    <e v="#N/A"/>
    <e v="#N/A"/>
    <s v=""/>
    <e v="#N/A"/>
    <n v="289225"/>
    <s v="No"/>
    <s v="R"/>
    <s v="No"/>
    <s v="No"/>
    <n v="0.35"/>
    <n v="101228.75"/>
    <e v="#N/A"/>
    <e v="#N/A"/>
    <e v="#N/A"/>
    <m/>
    <e v="#N/A"/>
    <m/>
    <m/>
    <m/>
    <x v="5"/>
    <n v="2443"/>
    <n v="3570.37"/>
    <e v="#N/A"/>
    <e v="#N/A"/>
    <e v="#N/A"/>
  </r>
  <r>
    <n v="2444"/>
    <s v="Nassau"/>
    <s v="00-00-31-1700-0023-0000"/>
    <n v="2867.58"/>
    <n v="2017"/>
    <n v="2867.58"/>
    <n v="2867.58"/>
    <n v="0"/>
    <n v="843"/>
    <s v="FERNANDINA BEACH"/>
    <s v="Florida"/>
    <n v="32034"/>
    <s v="843 MARY ST"/>
    <s v="FERNANDINA BEACH FL 32034"/>
    <n v="-81.431985903145303"/>
    <n v="30.6785006079377"/>
    <s v="TUTEN FRANK D"/>
    <n v="8"/>
    <s v="MULTI-FAMILY - LESS THAN 10 UNITS"/>
    <n v="1110"/>
    <s v="Multi-Family Dwellings (Generic any combination 2+)"/>
    <n v="2017"/>
    <n v="169934"/>
    <n v="2017"/>
    <n v="292575"/>
    <n v="2621.89"/>
    <n v="0.91432148362033494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0"/>
    <s v="Yes"/>
    <s v="No"/>
    <s v="No"/>
    <s v="Without Environmental Issues"/>
    <s v="No"/>
    <s v="None"/>
    <s v="843 MARY ST"/>
    <s v="Fernandina Beach"/>
    <s v="Florida"/>
    <n v="32034"/>
    <s v="843 MARY ST FERNANDINA BEACH FL 32034"/>
    <s v=""/>
    <s v="Pass"/>
    <s v="No"/>
    <s v="FV&lt;$10K"/>
    <s v="N/A"/>
    <s v="No, &lt; $20K Lien"/>
    <s v="No, Lien &lt; $20K"/>
    <s v="N/A"/>
    <s v="No"/>
    <s v="No"/>
    <n v="0"/>
    <s v="No"/>
    <n v="169934"/>
    <n v="1"/>
    <n v="169934"/>
    <m/>
    <n v="0"/>
    <n v="0"/>
    <s v=""/>
    <e v="#N/A"/>
    <n v="169934"/>
    <s v="No"/>
    <s v="R"/>
    <s v="No"/>
    <s v="Yes"/>
    <n v="0.67"/>
    <n v="113855.78000000001"/>
    <n v="11470.32"/>
    <n v="102385.46000000002"/>
    <n v="6.7498675956547835E-2"/>
    <m/>
    <s v="No"/>
    <m/>
    <m/>
    <m/>
    <x v="0"/>
    <n v="2444"/>
    <n v="2867.58"/>
    <s v="Ok"/>
    <n v="0"/>
    <n v="0"/>
  </r>
  <r>
    <n v="2445"/>
    <s v="Nassau"/>
    <s v="00-00-31-1720-000A-0110"/>
    <n v="4876.1099999999997"/>
    <n v="2017"/>
    <n v="4876.1099999999997"/>
    <n v="4876.1099999999997"/>
    <n v="0"/>
    <n v="3075"/>
    <s v="FERNANDINA BEACH"/>
    <s v="Florida"/>
    <n v="32034"/>
    <s v="3075 1ST AVE"/>
    <s v="FERNANDINA BEACH FL 32034"/>
    <n v="-81.441413149429494"/>
    <n v="30.623703741324999"/>
    <s v="RIVER GREEN ESTATE LLC"/>
    <n v="1"/>
    <s v="SINGLE FAMILY"/>
    <n v="1001"/>
    <s v="Single Family Residential"/>
    <n v="2017"/>
    <n v="224731"/>
    <n v="2017"/>
    <n v="224731"/>
    <n v="4479.07"/>
    <n v="0.91857443741014866"/>
    <s v="No"/>
    <m/>
    <m/>
    <m/>
    <m/>
    <m/>
    <m/>
    <s v="I"/>
    <s v="I"/>
    <n v="0"/>
    <n v="0"/>
    <n v="0"/>
    <n v="0"/>
    <n v="0"/>
    <s v="No"/>
    <s v="No"/>
    <s v="No"/>
    <n v="0"/>
    <n v="0"/>
    <n v="315500"/>
    <s v="UNKNOWN"/>
    <n v="0"/>
    <n v="0"/>
    <s v="Potential Low Risk"/>
    <n v="0"/>
    <n v="1"/>
    <s v="No"/>
    <s v="No"/>
    <s v="No"/>
    <s v="Without Environmental Issues"/>
    <s v="No"/>
    <s v="None"/>
    <s v="3075 1ST AVE"/>
    <s v="Fernandina Beach"/>
    <s v="Florida"/>
    <n v="32034"/>
    <s v="3075 1ST AVE FERNANDINA BEACH FL 32034"/>
    <s v="L"/>
    <s v="Pass"/>
    <s v="No"/>
    <s v="FV&lt;$10K"/>
    <s v="N/A"/>
    <s v="No, &lt; $20K Lien"/>
    <s v="No, Lien &lt; $20K"/>
    <s v="N/A"/>
    <s v="No"/>
    <s v="No"/>
    <n v="1"/>
    <s v="No"/>
    <n v="224731"/>
    <n v="1"/>
    <n v="224731"/>
    <m/>
    <n v="0"/>
    <n v="0"/>
    <s v=""/>
    <e v="#N/A"/>
    <n v="224731"/>
    <s v="No"/>
    <s v="S"/>
    <s v="No"/>
    <s v="No"/>
    <n v="0.35"/>
    <n v="78655.849999999991"/>
    <n v="24380.55"/>
    <n v="54275.299999999988"/>
    <n v="0.10848770307612211"/>
    <m/>
    <s v="No"/>
    <m/>
    <m/>
    <m/>
    <x v="0"/>
    <n v="2445"/>
    <n v="4876.1099999999997"/>
    <s v="Ok"/>
    <n v="0"/>
    <n v="0"/>
  </r>
  <r>
    <n v="2446"/>
    <s v="Nassau"/>
    <s v="00-00-31-1720-000A-0140"/>
    <n v="1845.97"/>
    <n v="2017"/>
    <n v="1845.97"/>
    <n v="1845.97"/>
    <n v="0"/>
    <n v="3094"/>
    <s v="FERNANDINA BEACH"/>
    <s v="Florida"/>
    <n v="32034"/>
    <s v="3094 1ST AVE"/>
    <s v="FERNANDINA BEACH FL 32034"/>
    <n v="-81.440970638155903"/>
    <n v="30.623346551909801"/>
    <s v="RIVER GREEN ESTATES LLC"/>
    <n v="0"/>
    <s v="VACANT RESIDENTIAL"/>
    <n v="8001"/>
    <s v="Residential-Vacant Land"/>
    <n v="2017"/>
    <n v="82500"/>
    <n v="2017"/>
    <n v="87500"/>
    <n v="1677.27"/>
    <n v="0.90861173258503658"/>
    <s v="No"/>
    <s v="No"/>
    <m/>
    <m/>
    <m/>
    <m/>
    <m/>
    <s v="I"/>
    <s v="I"/>
    <s v="I"/>
    <s v="I"/>
    <n v="0"/>
    <n v="0"/>
    <n v="0"/>
    <s v="No"/>
    <s v="No"/>
    <s v="No"/>
    <n v="0"/>
    <n v="0"/>
    <n v="382000"/>
    <s v="BALLOON"/>
    <n v="0"/>
    <n v="0"/>
    <s v="Potential Low Risk"/>
    <s v="Minimal"/>
    <n v="2"/>
    <s v="No"/>
    <s v="No"/>
    <s v="No"/>
    <s v="Without Environmental Issues"/>
    <s v="No"/>
    <s v="None"/>
    <s v="3094 1ST AVE"/>
    <s v="Fernandina Beach"/>
    <s v="Florida"/>
    <n v="32034"/>
    <s v="3094 1ST AVE FERNANDINA BEACH FL 32034"/>
    <s v="L"/>
    <s v="Pass"/>
    <s v="No"/>
    <s v="FV&lt;$10K"/>
    <s v="N/A"/>
    <s v="No, &lt; $20K Lien"/>
    <s v="No, Lien &lt; $20K"/>
    <s v="N/A"/>
    <s v="No"/>
    <s v="No"/>
    <n v="2"/>
    <s v="No"/>
    <n v="82500"/>
    <n v="1"/>
    <n v="82500"/>
    <m/>
    <n v="0"/>
    <n v="0"/>
    <s v=""/>
    <e v="#N/A"/>
    <n v="82500"/>
    <s v="No"/>
    <s v="V"/>
    <s v="Yes"/>
    <s v="No"/>
    <n v="0"/>
    <n v="0"/>
    <n v="11075.82"/>
    <n v="-11075.82"/>
    <n v="0.13425236363636364"/>
    <m/>
    <s v="No"/>
    <m/>
    <m/>
    <m/>
    <x v="1"/>
    <n v="2446"/>
    <n v="1845.97"/>
    <s v="Ok"/>
    <n v="0"/>
    <n v="0"/>
  </r>
  <r>
    <n v="2447"/>
    <s v="Nassau"/>
    <s v="00-00-31-1741-0001-0010"/>
    <n v="9007.4699999999993"/>
    <n v="2017"/>
    <n v="9007.4699999999993"/>
    <n v="9007.4699999999993"/>
    <n v="0"/>
    <n v="3205"/>
    <s v="FERNANDINA BEACH"/>
    <s v="Florida"/>
    <n v="32034"/>
    <s v="3205 EVENTIDE CT"/>
    <s v="FERNANDINA BEACH FL 32034"/>
    <n v="-81.441104187610193"/>
    <n v="30.6210985963694"/>
    <s v="TOLBERT CARLTON E JR &amp; WILSON-TOLBERT ROBIN G (38.6%) &amp; WILSON KATHLEEN M ETAL"/>
    <n v="1"/>
    <s v="SINGLE FAMILY"/>
    <n v="1001"/>
    <s v="Single Family Residential"/>
    <n v="2017"/>
    <n v="416398"/>
    <n v="2017"/>
    <n v="416398"/>
    <n v="8299.1"/>
    <n v="0.92135749550095658"/>
    <m/>
    <m/>
    <m/>
    <m/>
    <s v="No"/>
    <m/>
    <m/>
    <s v="I"/>
    <n v="0"/>
    <n v="0"/>
    <n v="0"/>
    <n v="0"/>
    <n v="0"/>
    <n v="0"/>
    <s v="No"/>
    <s v="No"/>
    <s v="No"/>
    <n v="0"/>
    <n v="0"/>
    <n v="0"/>
    <n v="0"/>
    <n v="0"/>
    <n v="1"/>
    <s v="Potential High Risk"/>
    <n v="0"/>
    <n v="0"/>
    <s v="No"/>
    <s v="No"/>
    <s v="No"/>
    <s v="Without Environmental Issues"/>
    <s v="No"/>
    <s v="None"/>
    <s v="3205 EVENTIDE CT"/>
    <s v="Fernandina Beach"/>
    <s v="Florida"/>
    <n v="32034"/>
    <s v="3205 EVENTIDE CT FERNANDINA BEACH FL 32034"/>
    <s v=""/>
    <s v="Pass"/>
    <s v="No"/>
    <s v="FV&lt;$10K"/>
    <s v="N/A"/>
    <s v="No, &lt; $20K Lien"/>
    <s v="No, Lien &lt; $20K"/>
    <s v="N/A"/>
    <s v="No"/>
    <s v="No"/>
    <n v="0"/>
    <s v="No"/>
    <n v="416398"/>
    <n v="1"/>
    <n v="416398"/>
    <m/>
    <n v="0"/>
    <n v="0"/>
    <s v=""/>
    <e v="#N/A"/>
    <n v="416398"/>
    <s v="No"/>
    <s v="S"/>
    <s v="No"/>
    <s v="No"/>
    <n v="0.35"/>
    <n v="145739.29999999999"/>
    <n v="36029.879999999997"/>
    <n v="109709.41999999998"/>
    <n v="8.6527504935182201E-2"/>
    <m/>
    <s v="No"/>
    <m/>
    <m/>
    <m/>
    <x v="0"/>
    <n v="2447"/>
    <n v="9007.4699999999993"/>
    <s v="Ok"/>
    <n v="0"/>
    <n v="0"/>
  </r>
  <r>
    <n v="2448"/>
    <s v="Nassau"/>
    <s v="00-00-31-1760-0005-0020"/>
    <n v="5053.16"/>
    <n v="2017"/>
    <n v="5053.16"/>
    <n v="5053.16"/>
    <n v="0"/>
    <n v="201"/>
    <s v="FERNANDINA BEACH"/>
    <s v="Florida"/>
    <n v="32034"/>
    <s v="201 FRONT ST N"/>
    <s v="FERNANDINA BEACH FL 32034"/>
    <n v="-81.464736062329393"/>
    <n v="30.674188261434299"/>
    <s v="LEIBMAN MARILYN C"/>
    <n v="29"/>
    <s v="WHOLESALE OUTLETS, PRODUCE HOUSES, MANUFACTURING OUTLETS"/>
    <n v="2029"/>
    <s v="Wholesale Outlet Discount Store (Franchise)"/>
    <n v="2017"/>
    <n v="159495"/>
    <n v="2017"/>
    <n v="381372"/>
    <n v="4642.78"/>
    <n v="0.91878745181233124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15"/>
    <s v="Potential High Risk"/>
    <s v="High"/>
    <n v="1"/>
    <s v="No"/>
    <s v="No"/>
    <s v="No"/>
    <s v="Without Environmental Issues"/>
    <s v="No"/>
    <s v="None"/>
    <s v="201 FRONT ST N"/>
    <s v="Fernandina Beach"/>
    <s v="Florida"/>
    <n v="32034"/>
    <s v="201 FRONT ST N FERNANDINA BEACH FL 32034"/>
    <s v=""/>
    <s v="Pass"/>
    <s v="No"/>
    <s v="FV&lt;$10K"/>
    <s v="N/A"/>
    <s v="No, &lt; $20K Lien"/>
    <s v="No, Lien &lt; $20K"/>
    <s v="N/A"/>
    <s v="No"/>
    <s v="No"/>
    <n v="1"/>
    <s v="No"/>
    <n v="159495"/>
    <n v="1"/>
    <n v="159495"/>
    <m/>
    <n v="0"/>
    <n v="0"/>
    <s v=""/>
    <e v="#N/A"/>
    <n v="159495"/>
    <s v="No"/>
    <s v="C"/>
    <s v="No"/>
    <s v="No"/>
    <n v="0.3"/>
    <n v="47848.5"/>
    <n v="25265.8"/>
    <n v="22582.7"/>
    <n v="0.1584112354619267"/>
    <m/>
    <s v="No"/>
    <m/>
    <m/>
    <m/>
    <x v="0"/>
    <n v="2448"/>
    <n v="5053.16"/>
    <s v="Ok"/>
    <n v="0"/>
    <n v="0"/>
  </r>
  <r>
    <n v="2449"/>
    <s v="Nassau"/>
    <s v="00-00-31-179D-348B-0000"/>
    <n v="2769.98"/>
    <n v="2017"/>
    <n v="2769.98"/>
    <n v="2769.98"/>
    <n v="0"/>
    <n v="348"/>
    <s v="FERNANDINA BEACH"/>
    <s v="Florida"/>
    <n v="32034"/>
    <s v="348 FLETCHER AVE S B"/>
    <s v="FERNANDINA BEACH FL 32034"/>
    <n v="-81.431859315653298"/>
    <n v="30.662765204692999"/>
    <s v="LEE MICHAEL PAUL"/>
    <n v="1"/>
    <s v="SINGLE FAMILY"/>
    <n v="1001"/>
    <s v="Single Family Residential"/>
    <n v="2017"/>
    <n v="168747"/>
    <n v="2017"/>
    <n v="378616"/>
    <n v="2531.65"/>
    <n v="0.9139596675788273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n v="0"/>
    <s v="No"/>
    <s v="Without Environmental Issues"/>
    <s v="No"/>
    <s v="None"/>
    <s v="348 FLETCHER AVE S B"/>
    <s v="Fernandina Beach"/>
    <s v="Florida"/>
    <n v="32034"/>
    <s v="348 FLETCHER AVE S B FERNANDINA BEACH FL 32034"/>
    <s v=""/>
    <s v="Pass"/>
    <s v="No"/>
    <s v="FV&lt;$10K"/>
    <s v="N/A"/>
    <s v="No, &lt; $20K Lien"/>
    <s v="No, Lien &lt; $20K"/>
    <s v="N/A"/>
    <s v="No"/>
    <s v="No"/>
    <n v="0"/>
    <s v="No"/>
    <n v="168747"/>
    <n v="1"/>
    <n v="168747"/>
    <m/>
    <n v="0"/>
    <n v="0"/>
    <s v=""/>
    <e v="#N/A"/>
    <n v="168747"/>
    <s v="No"/>
    <s v="S"/>
    <s v="No"/>
    <s v="Yes"/>
    <n v="0.67"/>
    <n v="113060.49"/>
    <n v="11079.92"/>
    <n v="101980.57"/>
    <n v="6.5659952473229158E-2"/>
    <m/>
    <s v="No"/>
    <m/>
    <m/>
    <m/>
    <x v="0"/>
    <n v="2449"/>
    <n v="2769.98"/>
    <s v="Ok"/>
    <n v="0"/>
    <n v="0"/>
  </r>
  <r>
    <n v="2450"/>
    <s v="Nassau"/>
    <s v="00-00-31-1800-0001-0012"/>
    <n v="11117.75"/>
    <n v="2017"/>
    <n v="11117.75"/>
    <n v="11117.75"/>
    <n v="0"/>
    <n v="101"/>
    <s v="FERNANDINA BEACH"/>
    <s v="Florida"/>
    <n v="32034"/>
    <s v="101 CENTRE ST"/>
    <s v="FERNANDINA BEACH FL 32034"/>
    <n v="-81.464578681293403"/>
    <n v="30.671626759941301"/>
    <s v="TOUNDAS PATRICIA C"/>
    <n v="21"/>
    <s v="RESTAURANTS, CAFETERIAS"/>
    <n v="2012"/>
    <s v="Restaurant"/>
    <n v="2017"/>
    <n v="609202"/>
    <n v="2017"/>
    <n v="609202"/>
    <n v="10250.35"/>
    <n v="0.92198061658159258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75"/>
    <s v="Potential High Risk"/>
    <s v="High"/>
    <n v="1"/>
    <s v="No"/>
    <s v="No"/>
    <s v="No"/>
    <s v="Without Environmental Issues"/>
    <s v="No"/>
    <s v="None"/>
    <s v="101 CENTRE ST"/>
    <s v="Fernandina Beach"/>
    <s v="Florida"/>
    <n v="32034"/>
    <s v="101 CENTRE ST FERNANDINA BEACH FL 32034"/>
    <s v=""/>
    <s v="Pass"/>
    <s v="No"/>
    <s v="Pass"/>
    <s v="N/A"/>
    <s v="No, &lt; $20K Lien"/>
    <s v="No, Lien &lt; $20K"/>
    <s v="N/A"/>
    <s v="No"/>
    <s v="No"/>
    <n v="1"/>
    <s v="No"/>
    <n v="609202"/>
    <n v="1"/>
    <n v="609202"/>
    <m/>
    <n v="0"/>
    <n v="0"/>
    <s v=""/>
    <e v="#N/A"/>
    <n v="609202"/>
    <s v="No"/>
    <s v="C"/>
    <s v="No"/>
    <s v="No"/>
    <n v="0.3"/>
    <n v="182760.6"/>
    <n v="55588.75"/>
    <n v="127171.85"/>
    <n v="9.1248469309030508E-2"/>
    <m/>
    <s v="No"/>
    <m/>
    <m/>
    <m/>
    <x v="0"/>
    <n v="2450"/>
    <n v="11117.75"/>
    <s v="Ok"/>
    <n v="0"/>
    <n v="0"/>
  </r>
  <r>
    <n v="2451"/>
    <s v="Nassau"/>
    <s v="00-00-31-1800-0008-0020"/>
    <n v="895.43"/>
    <n v="2017"/>
    <n v="895.43"/>
    <n v="895.43"/>
    <n v="0"/>
    <m/>
    <s v="FERNANDINA BEACH"/>
    <s v="Florida"/>
    <n v="32034"/>
    <s v="N 2ND ST"/>
    <s v="FERNANDINA BEACH FL 32034"/>
    <n v="-81.463156586238597"/>
    <n v="30.674258390683299"/>
    <s v="LEIBMAN MARILYN C"/>
    <n v="40"/>
    <s v="VACANT INDUSTRIAL"/>
    <n v="8003"/>
    <s v="Industrial-Vacant Land"/>
    <n v="2017"/>
    <n v="40057"/>
    <n v="2017"/>
    <n v="40057"/>
    <n v="798.36"/>
    <n v="0.89159398277922342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32000"/>
    <n v="0"/>
    <n v="0"/>
    <n v="5"/>
    <s v="Potential High Risk"/>
    <s v="Minimal"/>
    <n v="1"/>
    <s v="No"/>
    <s v="No"/>
    <s v="No"/>
    <s v="Without Environmental Issues"/>
    <s v="No"/>
    <s v="None"/>
    <s v="N 2ND ST"/>
    <s v="Fernandina Beach"/>
    <s v="Florida"/>
    <n v="32034"/>
    <s v="N 2ND ST FERNANDINA BEACH FL 32034"/>
    <s v="L"/>
    <s v="Pass"/>
    <s v="No"/>
    <s v="FV&lt;$10K"/>
    <s v="N/A"/>
    <s v="No, &lt; $20K Lien"/>
    <s v="No, Lien &lt; $20K"/>
    <s v="N/A"/>
    <s v="No"/>
    <s v="No"/>
    <n v="1"/>
    <s v="No"/>
    <n v="40057"/>
    <n v="1"/>
    <n v="40057"/>
    <m/>
    <n v="0"/>
    <n v="0"/>
    <s v=""/>
    <e v="#N/A"/>
    <n v="40057"/>
    <s v="No"/>
    <s v="V"/>
    <s v="Yes"/>
    <s v="No"/>
    <n v="0"/>
    <n v="0"/>
    <n v="4477.1499999999996"/>
    <n v="-4477.1499999999996"/>
    <n v="0.11176947849314725"/>
    <m/>
    <s v="No"/>
    <m/>
    <m/>
    <m/>
    <x v="1"/>
    <n v="2451"/>
    <n v="895.43"/>
    <s v="Ok"/>
    <n v="0"/>
    <n v="0"/>
  </r>
  <r>
    <n v="2452"/>
    <s v="Nassau"/>
    <s v="00-00-31-1800-0008-0310"/>
    <n v="3203.75"/>
    <n v="2017"/>
    <n v="3203.75"/>
    <n v="3203.75"/>
    <n v="0"/>
    <n v="211"/>
    <s v="FERNANDINA BEACH"/>
    <s v="Florida"/>
    <n v="32034"/>
    <s v="211 BROOME ST"/>
    <s v="FERNANDINA BEACH FL 32034"/>
    <n v="-81.463056553276502"/>
    <n v="30.674013733525001"/>
    <s v="CLAYTON KERSTIN (3/16%) &amp; HOLMES WM O &amp; LAWRENCE &amp; HOLMES THEODORE ETAL"/>
    <n v="1"/>
    <s v="SINGLE FAMILY"/>
    <n v="1001"/>
    <s v="Single Family Residential"/>
    <n v="2017"/>
    <n v="172146"/>
    <n v="2017"/>
    <n v="180514"/>
    <n v="2932.73"/>
    <n v="0.91540538431525553"/>
    <s v="No"/>
    <s v="No"/>
    <s v="No"/>
    <s v="No"/>
    <m/>
    <m/>
    <m/>
    <s v="I"/>
    <s v="I"/>
    <s v="I"/>
    <s v="I"/>
    <s v="I"/>
    <s v="I"/>
    <s v="I"/>
    <s v="No"/>
    <s v="No"/>
    <s v="No"/>
    <n v="0"/>
    <n v="0"/>
    <n v="0"/>
    <n v="0"/>
    <n v="0"/>
    <n v="2"/>
    <s v="Potential High Risk"/>
    <s v="Minimal"/>
    <n v="0"/>
    <s v="Yes"/>
    <s v="No"/>
    <s v="No"/>
    <s v="Without Environmental Issues"/>
    <s v="No"/>
    <s v="None"/>
    <s v="211 BROOME ST"/>
    <s v="Fernandina Beach"/>
    <s v="Florida"/>
    <n v="32034"/>
    <s v="211 BROOME ST FERNANDINA BEACH FL 32034"/>
    <s v=""/>
    <s v="Pass"/>
    <s v="No"/>
    <s v="FV&lt;$10K"/>
    <s v="N/A"/>
    <s v="No, &lt; $20K Lien"/>
    <s v="No, Lien &lt; $20K"/>
    <s v="N/A"/>
    <s v="No"/>
    <s v="No"/>
    <n v="0"/>
    <s v="No"/>
    <n v="172146"/>
    <n v="1"/>
    <n v="172146"/>
    <m/>
    <n v="0"/>
    <n v="0"/>
    <s v=""/>
    <e v="#N/A"/>
    <n v="172146"/>
    <s v="No"/>
    <s v="S"/>
    <s v="No"/>
    <s v="Yes"/>
    <n v="0.67"/>
    <n v="115337.82"/>
    <n v="12815"/>
    <n v="102522.82"/>
    <n v="7.4442624284037973E-2"/>
    <m/>
    <s v="No"/>
    <m/>
    <m/>
    <m/>
    <x v="0"/>
    <n v="2452"/>
    <n v="3203.75"/>
    <s v="Ok"/>
    <n v="0"/>
    <n v="0"/>
  </r>
  <r>
    <n v="2453"/>
    <s v="Nassau"/>
    <s v="00-00-31-1800-0010-0150"/>
    <n v="9681.59"/>
    <n v="2017"/>
    <e v="#N/A"/>
    <e v="#N/A"/>
    <e v="#N/A"/>
    <e v="#N/A"/>
    <e v="#N/A"/>
    <e v="#N/A"/>
    <e v="#N/A"/>
    <e v="#N/A"/>
    <e v="#N/A"/>
    <e v="#N/A"/>
    <e v="#N/A"/>
    <e v="#N/A"/>
    <n v="21"/>
    <s v="RESTAURANTS, CAFETERIAS"/>
    <e v="#N/A"/>
    <e v="#N/A"/>
    <n v="2017"/>
    <n v="501807"/>
    <e v="#N/A"/>
    <e v="#N/A"/>
    <e v="#N/A"/>
    <n v="0"/>
    <m/>
    <m/>
    <m/>
    <m/>
    <m/>
    <s v="No"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501807"/>
    <n v="1"/>
    <n v="501807"/>
    <m/>
    <e v="#N/A"/>
    <e v="#N/A"/>
    <s v=""/>
    <e v="#N/A"/>
    <n v="501807"/>
    <s v="No"/>
    <s v="C"/>
    <s v="No"/>
    <s v="No"/>
    <n v="0.3"/>
    <n v="150542.1"/>
    <e v="#N/A"/>
    <e v="#N/A"/>
    <e v="#N/A"/>
    <m/>
    <e v="#N/A"/>
    <m/>
    <m/>
    <m/>
    <x v="5"/>
    <n v="2453"/>
    <n v="9681.59"/>
    <e v="#N/A"/>
    <e v="#N/A"/>
    <e v="#N/A"/>
  </r>
  <r>
    <n v="2454"/>
    <s v="Nassau"/>
    <s v="00-00-31-1800-0011-0240"/>
    <n v="3922.6"/>
    <n v="2017"/>
    <n v="3922.6"/>
    <n v="3922.6"/>
    <n v="0"/>
    <n v="211"/>
    <s v="FERNANDINA BEACH"/>
    <s v="Florida"/>
    <n v="32034"/>
    <s v="211 S 4TH ST"/>
    <s v="FERNANDINA BEACH FL 32034"/>
    <n v="-81.462780418238097"/>
    <n v="30.668261922444799"/>
    <s v="VILLANI NICHOLAS"/>
    <n v="1"/>
    <s v="SINGLE FAMILY"/>
    <n v="1001"/>
    <s v="Single Family Residential"/>
    <n v="2017"/>
    <n v="117719"/>
    <n v="2017"/>
    <n v="307349"/>
    <n v="3597.41"/>
    <n v="0.91709835313312593"/>
    <m/>
    <m/>
    <m/>
    <m/>
    <s v="No"/>
    <m/>
    <m/>
    <s v="I"/>
    <n v="0"/>
    <n v="0"/>
    <n v="0"/>
    <n v="0"/>
    <n v="0"/>
    <n v="0"/>
    <s v="No"/>
    <s v="No"/>
    <s v="No"/>
    <n v="0"/>
    <n v="0"/>
    <n v="0"/>
    <n v="0"/>
    <n v="0"/>
    <n v="2"/>
    <s v="Potential Medium Risk"/>
    <n v="0"/>
    <n v="0"/>
    <s v="No"/>
    <s v="No"/>
    <s v="No"/>
    <s v="Without Environmental Issues"/>
    <s v="No"/>
    <s v="None"/>
    <s v="211 S 4TH ST"/>
    <s v="Fernandina Beach"/>
    <s v="Florida"/>
    <n v="32034"/>
    <s v="211 S 4TH ST FERNANDINA BEACH FL 32034"/>
    <s v=""/>
    <s v="Pass"/>
    <s v="No"/>
    <s v="FV&lt;$10K"/>
    <s v="N/A"/>
    <s v="No, &lt; $20K Lien"/>
    <s v="No, Lien &lt; $20K"/>
    <s v="N/A"/>
    <s v="No"/>
    <s v="No"/>
    <n v="0"/>
    <s v="No"/>
    <n v="117719"/>
    <n v="1"/>
    <n v="117719"/>
    <m/>
    <n v="0"/>
    <n v="0"/>
    <s v=""/>
    <e v="#N/A"/>
    <n v="117719"/>
    <s v="No"/>
    <s v="S"/>
    <s v="No"/>
    <s v="No"/>
    <n v="0.35"/>
    <n v="41201.649999999994"/>
    <n v="15690.4"/>
    <n v="25511.249999999993"/>
    <n v="0.13328689506366856"/>
    <m/>
    <s v="No"/>
    <m/>
    <m/>
    <m/>
    <x v="0"/>
    <n v="2454"/>
    <n v="3922.6"/>
    <s v="Ok"/>
    <n v="0"/>
    <n v="0"/>
  </r>
  <r>
    <n v="2455"/>
    <s v="Nassau"/>
    <s v="00-00-31-1800-0017-0180"/>
    <n v="447.88"/>
    <n v="2017"/>
    <n v="447.88"/>
    <n v="447.88"/>
    <n v="0"/>
    <n v="331"/>
    <s v="FERNANDINA BEACH"/>
    <s v="Florida"/>
    <n v="32034"/>
    <s v="331 4TH ST N"/>
    <s v="FERNANDINA BEACH FL 32034"/>
    <n v="-81.461506599533493"/>
    <n v="30.675943435953499"/>
    <s v="TAYLOR MAMIE"/>
    <n v="0"/>
    <s v="VACANT RESIDENTIAL"/>
    <n v="8001"/>
    <s v="Residential-Vacant Land"/>
    <n v="2017"/>
    <n v="18634"/>
    <n v="2017"/>
    <n v="20625"/>
    <n v="384.54"/>
    <n v="0.85857819058676432"/>
    <s v="No"/>
    <s v="No"/>
    <m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4"/>
    <s v="Potential Medium Risk"/>
    <s v="Minimal"/>
    <n v="2"/>
    <s v="No"/>
    <s v="Yes"/>
    <s v="No"/>
    <s v="Without Environmental Issues"/>
    <s v="No"/>
    <s v="None"/>
    <s v="331 4TH ST N"/>
    <s v="Fernandina Beach"/>
    <s v="Florida"/>
    <n v="32034"/>
    <s v="331 4TH ST N FERNANDINA BEACH FL 32034"/>
    <s v=""/>
    <s v="Pass"/>
    <s v="Yes"/>
    <s v="FV&lt;$10K"/>
    <s v="N/A"/>
    <s v="No, &lt; $20K Lien"/>
    <s v="No, Lien &lt; $20K"/>
    <s v="N/A"/>
    <s v="No"/>
    <s v="No"/>
    <n v="2"/>
    <s v="No"/>
    <n v="18634"/>
    <n v="1"/>
    <n v="18634"/>
    <m/>
    <n v="0"/>
    <n v="0"/>
    <s v=""/>
    <e v="#N/A"/>
    <n v="18634"/>
    <s v="No"/>
    <s v="V"/>
    <s v="Yes"/>
    <s v="No"/>
    <n v="0"/>
    <n v="0"/>
    <n v="2687.28"/>
    <n v="-2687.28"/>
    <n v="0.14421380272619944"/>
    <m/>
    <s v="No"/>
    <m/>
    <m/>
    <m/>
    <x v="4"/>
    <n v="2455"/>
    <n v="447.88"/>
    <s v="Ok"/>
    <n v="0"/>
    <n v="0"/>
  </r>
  <r>
    <n v="2456"/>
    <s v="Nassau"/>
    <s v="00-00-31-1800-0019-0020"/>
    <n v="1019.27"/>
    <n v="2017"/>
    <n v="1019.27"/>
    <n v="1019.27"/>
    <n v="0"/>
    <m/>
    <s v="FERNANDINA BEACH"/>
    <s v="Florida"/>
    <n v="32034"/>
    <s v="N 4TH ST"/>
    <s v="FERNANDINA BEACH FL 32034"/>
    <n v="-81.461005537142"/>
    <n v="30.676563215177602"/>
    <s v="HOWARD JAMES W"/>
    <n v="0"/>
    <s v="VACANT RESIDENTIAL"/>
    <n v="8001"/>
    <s v="Residential-Vacant Land"/>
    <n v="2017"/>
    <n v="41250"/>
    <n v="2017"/>
    <n v="55000"/>
    <n v="912.87"/>
    <n v="0.89561156513975693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2"/>
    <s v="Potential Medium Risk"/>
    <s v="Minimal"/>
    <n v="1"/>
    <s v="No"/>
    <s v="Yes"/>
    <s v="No"/>
    <s v="Without Environmental Issues"/>
    <s v="No"/>
    <s v="None"/>
    <s v="N 4TH ST"/>
    <s v="Fernandina Beach"/>
    <s v="Florida"/>
    <n v="32034"/>
    <s v="N 4TH ST FERNANDINA BEACH FL 32034"/>
    <s v=""/>
    <s v="Pass"/>
    <s v="Yes"/>
    <s v="FV&lt;$10K"/>
    <s v="N/A"/>
    <s v="No, &lt; $20K Lien"/>
    <s v="No, Lien &lt; $20K"/>
    <s v="N/A"/>
    <s v="No"/>
    <s v="No"/>
    <n v="1"/>
    <s v="No"/>
    <n v="41250"/>
    <n v="1"/>
    <n v="41250"/>
    <m/>
    <n v="0"/>
    <n v="0"/>
    <s v=""/>
    <e v="#N/A"/>
    <n v="41250"/>
    <s v="No"/>
    <s v="V"/>
    <s v="Yes"/>
    <s v="No"/>
    <n v="0"/>
    <n v="0"/>
    <n v="5096.3500000000004"/>
    <n v="-5096.3500000000004"/>
    <n v="0.12354787878787879"/>
    <m/>
    <s v="No"/>
    <m/>
    <m/>
    <m/>
    <x v="1"/>
    <n v="2456"/>
    <n v="1019.27"/>
    <s v="Ok"/>
    <n v="0"/>
    <n v="0"/>
  </r>
  <r>
    <n v="2457"/>
    <s v="Nassau"/>
    <s v="00-00-31-1800-0019-0130"/>
    <n v="183.34"/>
    <n v="2017"/>
    <n v="183.34"/>
    <n v="183.34"/>
    <n v="0"/>
    <m/>
    <s v="FERNANDINA BEACH"/>
    <s v="Florida"/>
    <n v="32034"/>
    <s v="N 5TH ST"/>
    <s v="FERNANDINA BEACH FL 32034"/>
    <n v="-81.460685332457999"/>
    <n v="30.676528862854099"/>
    <s v="STEWART WILLIAM E"/>
    <n v="0"/>
    <s v="VACANT RESIDENTIAL"/>
    <n v="8001"/>
    <s v="Residential-Vacant Land"/>
    <n v="2017"/>
    <n v="2330"/>
    <n v="2017"/>
    <n v="16500"/>
    <n v="139.93"/>
    <n v="0.76322679175302721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High"/>
    <n v="1"/>
    <s v="No"/>
    <s v="No"/>
    <s v="No"/>
    <s v="Without Environmental Issues"/>
    <s v="No"/>
    <s v="None"/>
    <s v="N 5TH ST"/>
    <s v="Fernandina Beach"/>
    <s v="Florida"/>
    <n v="32034"/>
    <s v="N 5TH ST FERNANDINA BEACH FL 32034"/>
    <s v=""/>
    <s v="Pass"/>
    <s v="No"/>
    <s v="FV&lt;$10K"/>
    <s v="N/A"/>
    <s v="No, &lt; $20K Lien"/>
    <s v="No, Lien &lt; $20K"/>
    <s v="N/A"/>
    <s v="No"/>
    <s v="No"/>
    <n v="1"/>
    <s v="No"/>
    <n v="2330"/>
    <n v="1"/>
    <n v="2330"/>
    <m/>
    <n v="0"/>
    <n v="0"/>
    <s v=""/>
    <e v="#N/A"/>
    <n v="2330"/>
    <s v="No"/>
    <s v="V"/>
    <s v="Yes"/>
    <s v="No"/>
    <n v="0"/>
    <n v="0"/>
    <n v="916.7"/>
    <n v="-916.7"/>
    <n v="0.39343347639484982"/>
    <m/>
    <s v="No"/>
    <m/>
    <m/>
    <m/>
    <x v="4"/>
    <n v="2457"/>
    <n v="183.34"/>
    <s v="Ok"/>
    <n v="0"/>
    <n v="0"/>
  </r>
  <r>
    <n v="2458"/>
    <s v="Nassau"/>
    <s v="00-00-31-1800-0019-0140"/>
    <n v="426.91"/>
    <n v="2017"/>
    <n v="426.91"/>
    <n v="426.91"/>
    <n v="0"/>
    <m/>
    <s v="FERNANDINA BEACH"/>
    <s v="Florida"/>
    <n v="32034"/>
    <s v="DADE ST"/>
    <s v="FERNANDINA BEACH FL 32034"/>
    <n v="-81.460717011736193"/>
    <n v="30.676324476956101"/>
    <s v="STEWART WILLIAM ELSWORTH"/>
    <n v="0"/>
    <s v="VACANT RESIDENTIAL"/>
    <n v="8001"/>
    <s v="Residential-Vacant Land"/>
    <n v="2017"/>
    <n v="16500"/>
    <n v="2017"/>
    <n v="22000"/>
    <n v="365.15"/>
    <n v="0.85533250568035402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1"/>
    <s v="Potential Low Risk"/>
    <s v="High"/>
    <n v="1"/>
    <s v="No"/>
    <s v="Yes"/>
    <s v="No"/>
    <s v="Without Environmental Issues"/>
    <s v="No"/>
    <s v="None"/>
    <s v="DADE ST"/>
    <s v="Fernandina Beach"/>
    <s v="Florida"/>
    <n v="32034"/>
    <s v="DADE ST FERNANDINA BEACH FL 32034"/>
    <s v=""/>
    <s v="Pass"/>
    <s v="Yes"/>
    <s v="FV&lt;$10K"/>
    <s v="N/A"/>
    <s v="No, &lt; $20K Lien"/>
    <s v="No, Lien &lt; $20K"/>
    <s v="N/A"/>
    <s v="No"/>
    <s v="No"/>
    <n v="1"/>
    <s v="No"/>
    <n v="16500"/>
    <n v="1"/>
    <n v="16500"/>
    <m/>
    <n v="0"/>
    <n v="0"/>
    <s v=""/>
    <e v="#N/A"/>
    <n v="16500"/>
    <s v="No"/>
    <s v="V"/>
    <s v="Yes"/>
    <s v="No"/>
    <n v="0"/>
    <n v="0"/>
    <n v="2134.5500000000002"/>
    <n v="-2134.5500000000002"/>
    <n v="0.12936666666666669"/>
    <m/>
    <s v="No"/>
    <m/>
    <m/>
    <m/>
    <x v="4"/>
    <n v="2458"/>
    <n v="426.91"/>
    <s v="Ok"/>
    <n v="0"/>
    <n v="0"/>
  </r>
  <r>
    <n v="2459"/>
    <s v="Nassau"/>
    <s v="00-00-31-1800-0023-0130"/>
    <n v="19480.580000000002"/>
    <n v="2017"/>
    <n v="19480.580000000002"/>
    <n v="19480.580000000002"/>
    <n v="0"/>
    <n v="415"/>
    <s v="FERNANDINA BEACH"/>
    <s v="Florida"/>
    <n v="32034"/>
    <s v="415 CENTRE ST"/>
    <s v="FERNANDINA BEACH FL 32034"/>
    <n v="-81.461455346033205"/>
    <n v="30.6713645340181"/>
    <s v="WHITMIRE JENNIFER N"/>
    <n v="1"/>
    <s v="SINGLE FAMILY"/>
    <n v="1001"/>
    <s v="Single Family Residential"/>
    <n v="2017"/>
    <n v="902275"/>
    <n v="2017"/>
    <n v="902275"/>
    <n v="17982.97"/>
    <n v="0.92312292549811148"/>
    <s v="No"/>
    <m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2"/>
    <s v="Potential Medium Risk"/>
    <n v="0"/>
    <n v="1"/>
    <s v="No"/>
    <s v="No"/>
    <s v="No"/>
    <s v="Without Environmental Issues"/>
    <s v="No"/>
    <s v="None"/>
    <s v="415 CENTRE ST"/>
    <s v="Fernandina Beach"/>
    <s v="Florida"/>
    <n v="32034"/>
    <s v="415 CENTRE ST FERNANDINA BEACH FL 32034"/>
    <s v=""/>
    <s v="Pass"/>
    <s v="No"/>
    <s v="Pass"/>
    <s v="N/A"/>
    <s v="No, &lt; $20K Lien"/>
    <s v="No, Lien &lt; $20K"/>
    <s v="N/A"/>
    <s v="No"/>
    <s v="No"/>
    <n v="1"/>
    <s v="No"/>
    <n v="902275"/>
    <n v="1"/>
    <n v="902275"/>
    <m/>
    <n v="0"/>
    <n v="0"/>
    <s v=""/>
    <e v="#N/A"/>
    <n v="902275"/>
    <s v="No"/>
    <s v="S"/>
    <s v="No"/>
    <s v="No"/>
    <n v="0.35"/>
    <n v="315796.25"/>
    <n v="97402.900000000009"/>
    <n v="218393.34999999998"/>
    <n v="0.1079525643512233"/>
    <m/>
    <s v="No"/>
    <m/>
    <m/>
    <m/>
    <x v="0"/>
    <n v="2459"/>
    <n v="19480.580000000002"/>
    <s v="Ok"/>
    <n v="0"/>
    <n v="0"/>
  </r>
  <r>
    <n v="2460"/>
    <s v="Nassau"/>
    <s v="00-00-31-1800-0026-0020"/>
    <n v="3393.2"/>
    <n v="2017"/>
    <n v="3393.2"/>
    <n v="3393.2"/>
    <n v="0"/>
    <n v="216"/>
    <s v="FERNANDINA BEACH"/>
    <s v="Florida"/>
    <n v="32034"/>
    <s v="216 4TH ST S A&amp;B"/>
    <s v="FERNANDINA BEACH FL 32034"/>
    <n v="-81.462296159570599"/>
    <n v="30.668068854161"/>
    <s v="RICHO JEROME"/>
    <n v="8"/>
    <s v="MULTI-FAMILY - LESS THAN 10 UNITS"/>
    <n v="1110"/>
    <s v="Multi-Family Dwellings (Generic any combination 2+)"/>
    <n v="2017"/>
    <n v="136335"/>
    <n v="2017"/>
    <n v="195542"/>
    <n v="3107.9"/>
    <n v="0.91592007544500775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216 4TH ST S A&amp;B"/>
    <s v="Fernandina Beach"/>
    <s v="Florida"/>
    <n v="32034"/>
    <s v="216 4TH ST S A&amp;B FERNANDINA BEACH FL 32034"/>
    <s v=""/>
    <s v="Pass"/>
    <s v="No"/>
    <s v="FV&lt;$10K"/>
    <s v="N/A"/>
    <s v="No, &lt; $20K Lien"/>
    <s v="No, Lien &lt; $20K"/>
    <s v="N/A"/>
    <s v="No"/>
    <s v="No"/>
    <n v="0"/>
    <s v="No"/>
    <n v="136335"/>
    <n v="1"/>
    <n v="136335"/>
    <m/>
    <n v="0"/>
    <n v="0"/>
    <s v=""/>
    <e v="#N/A"/>
    <n v="136335"/>
    <s v="No"/>
    <s v="R"/>
    <s v="No"/>
    <s v="No"/>
    <n v="0.35"/>
    <n v="47717.25"/>
    <n v="13572.8"/>
    <n v="34144.449999999997"/>
    <n v="9.9554773169032162E-2"/>
    <m/>
    <s v="No"/>
    <m/>
    <m/>
    <m/>
    <x v="0"/>
    <n v="2460"/>
    <n v="3393.2"/>
    <s v="Ok"/>
    <n v="0"/>
    <n v="0"/>
  </r>
  <r>
    <n v="2461"/>
    <s v="Nassau"/>
    <s v="00-00-31-1800-0026-0050"/>
    <n v="1603.17"/>
    <n v="2017"/>
    <n v="1603.17"/>
    <n v="1603.17"/>
    <n v="0"/>
    <n v="222"/>
    <s v="FERNANDINA BEACH"/>
    <s v="Florida"/>
    <n v="32034"/>
    <s v="222 4TH ST S"/>
    <s v="FERNANDINA BEACH FL 32034"/>
    <n v="-81.462348525445407"/>
    <n v="30.667696811660399"/>
    <s v="KHEMANI LISA"/>
    <n v="1"/>
    <s v="SINGLE FAMILY"/>
    <n v="1001"/>
    <s v="Single Family Residential"/>
    <n v="2017"/>
    <n v="62053"/>
    <n v="2017"/>
    <n v="94791"/>
    <n v="1452.77"/>
    <n v="0.9061858692465552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222 4TH ST S"/>
    <s v="Fernandina Beach"/>
    <s v="Florida"/>
    <n v="32034"/>
    <s v="222 4TH ST S FERNANDINA BEACH FL 32034"/>
    <s v=""/>
    <s v="Pass"/>
    <s v="No"/>
    <s v="FV&lt;$10K"/>
    <s v="N/A"/>
    <s v="No, &lt; $20K Lien"/>
    <s v="No, Lien &lt; $20K"/>
    <s v="N/A"/>
    <s v="No"/>
    <s v="No"/>
    <n v="0"/>
    <s v="No"/>
    <n v="62053"/>
    <n v="1"/>
    <n v="62053"/>
    <m/>
    <n v="0"/>
    <n v="0"/>
    <s v=""/>
    <e v="#N/A"/>
    <n v="62053"/>
    <s v="No"/>
    <s v="S"/>
    <s v="No"/>
    <s v="No"/>
    <n v="0.35"/>
    <n v="21718.55"/>
    <n v="6412.68"/>
    <n v="15305.869999999999"/>
    <n v="0.1033419818542214"/>
    <m/>
    <s v="No"/>
    <m/>
    <m/>
    <m/>
    <x v="0"/>
    <n v="2461"/>
    <n v="1603.17"/>
    <s v="Ok"/>
    <n v="0"/>
    <n v="0"/>
  </r>
  <r>
    <n v="2462"/>
    <s v="Nassau"/>
    <s v="00-00-31-1800-0026-0140"/>
    <n v="2988.31"/>
    <n v="2017"/>
    <n v="2988.31"/>
    <n v="2988.31"/>
    <n v="0"/>
    <n v="410"/>
    <s v="FERNANDINA BEACH"/>
    <s v="Florida"/>
    <n v="32034"/>
    <s v="410 BEECH ST"/>
    <s v="FERNANDINA BEACH FL 32034"/>
    <n v="-81.461865588462203"/>
    <n v="30.668265772239401"/>
    <s v="BREAKER MARY L"/>
    <n v="76"/>
    <s v="MORTUARIES, CEMETERIES, CREMATORIUMS"/>
    <n v="9109"/>
    <s v="Crematorium Mortuary (Exempt)"/>
    <n v="2017"/>
    <n v="137151"/>
    <n v="2017"/>
    <n v="137151"/>
    <n v="2733.52"/>
    <n v="0.91473776147722297"/>
    <s v="No"/>
    <m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n v="0"/>
    <n v="1"/>
    <s v="No"/>
    <s v="No"/>
    <s v="No"/>
    <s v="Without Environmental Issues"/>
    <s v="No"/>
    <s v="None"/>
    <s v="410 BEECH ST"/>
    <s v="Fernandina Beach"/>
    <s v="Florida"/>
    <n v="32034"/>
    <s v="410 BEECH ST FERNANDINA BEACH FL 32034"/>
    <s v=""/>
    <s v="Pass"/>
    <s v="No"/>
    <s v="FV&lt;$10K"/>
    <s v="N/A"/>
    <s v="No, &lt; $20K Lien"/>
    <s v="No, Lien &lt; $20K"/>
    <s v="N/A"/>
    <s v="No"/>
    <s v="No"/>
    <n v="1"/>
    <s v="No"/>
    <n v="137151"/>
    <n v="1"/>
    <n v="137151"/>
    <m/>
    <n v="0"/>
    <n v="0"/>
    <s v=""/>
    <e v="#N/A"/>
    <n v="137151"/>
    <s v="No"/>
    <s v="C"/>
    <s v="No"/>
    <s v="No"/>
    <n v="0.3"/>
    <n v="41145.299999999996"/>
    <n v="14941.55"/>
    <n v="26203.749999999996"/>
    <n v="0.10894233363227392"/>
    <m/>
    <s v="No"/>
    <m/>
    <m/>
    <m/>
    <x v="0"/>
    <n v="2462"/>
    <n v="2988.31"/>
    <s v="Ok"/>
    <n v="0"/>
    <n v="0"/>
  </r>
  <r>
    <n v="2463"/>
    <s v="Nassau"/>
    <s v="00-00-31-1800-0026-0150"/>
    <n v="980.43"/>
    <n v="2017"/>
    <n v="980.43"/>
    <n v="980.43"/>
    <n v="0"/>
    <n v="410"/>
    <s v="FERNANDINA BEACH"/>
    <s v="Florida"/>
    <n v="32034"/>
    <s v="410 BEECH ST"/>
    <s v="FERNANDINA BEACH FL 32034"/>
    <n v="-81.462023459556306"/>
    <n v="30.668282434528798"/>
    <s v="BREAKER MARY LOUISE"/>
    <n v="76"/>
    <s v="MORTUARIES, CEMETERIES, CREMATORIUMS"/>
    <n v="9109"/>
    <s v="Crematorium Mortuary (Exempt)"/>
    <n v="2017"/>
    <n v="44000"/>
    <n v="2017"/>
    <n v="44000"/>
    <n v="876.96"/>
    <n v="0.89446467366359672"/>
    <s v="No"/>
    <m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n v="0"/>
    <n v="1"/>
    <s v="No"/>
    <s v="No"/>
    <s v="No"/>
    <s v="Without Environmental Issues"/>
    <s v="No"/>
    <s v="None"/>
    <s v="410 BEECH ST"/>
    <s v="Fernandina Beach"/>
    <s v="Florida"/>
    <n v="32034"/>
    <s v="410 BEECH ST FERNANDINA BEACH FL 32034"/>
    <s v=""/>
    <s v="Pass"/>
    <s v="No"/>
    <s v="FV&lt;$10K"/>
    <s v="N/A"/>
    <s v="No, &lt; $20K Lien"/>
    <s v="No, Lien &lt; $20K"/>
    <s v="N/A"/>
    <s v="No"/>
    <s v="No"/>
    <n v="1"/>
    <s v="No"/>
    <n v="44000"/>
    <n v="1"/>
    <n v="44000"/>
    <m/>
    <n v="0"/>
    <n v="0"/>
    <s v=""/>
    <e v="#N/A"/>
    <n v="44000"/>
    <s v="No"/>
    <s v="C"/>
    <s v="No"/>
    <s v="No"/>
    <n v="0.3"/>
    <n v="13200"/>
    <n v="4902.1499999999996"/>
    <n v="8297.85"/>
    <n v="0.1114125"/>
    <m/>
    <s v="No"/>
    <m/>
    <m/>
    <m/>
    <x v="0"/>
    <n v="2463"/>
    <n v="980.43"/>
    <s v="Ok"/>
    <n v="0"/>
    <n v="0"/>
  </r>
  <r>
    <n v="2464"/>
    <s v="Nassau"/>
    <s v="00-00-31-1800-0027-0041"/>
    <n v="48.6"/>
    <n v="2017"/>
    <n v="48.6"/>
    <n v="48.6"/>
    <n v="0"/>
    <m/>
    <s v="FERNANDINA BEACH"/>
    <s v="Florida"/>
    <n v="32034"/>
    <s v="S 5TH ST"/>
    <s v="FERNANDINA BEACH FL 32034"/>
    <n v="-81.461426580374095"/>
    <n v="30.667670847271001"/>
    <s v="CHAMPION WALTER"/>
    <n v="0"/>
    <s v="VACANT RESIDENTIAL"/>
    <n v="8001"/>
    <s v="Residential-Vacant Land"/>
    <n v="2017"/>
    <n v="770"/>
    <n v="2017"/>
    <n v="770"/>
    <n v="15.35"/>
    <n v="0.31584362139917693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S 5TH ST"/>
    <s v="Fernandina Beach"/>
    <s v="Florida"/>
    <n v="32034"/>
    <s v="S 5TH ST FERNANDINA BEACH FL 32034"/>
    <s v=""/>
    <s v="Lien&lt;$150"/>
    <s v="No"/>
    <s v="FV&lt;$10K"/>
    <s v="N/A"/>
    <s v="No, &lt; $20K Lien"/>
    <s v="No, Lien &lt; $20K"/>
    <s v="N/A"/>
    <s v="No"/>
    <s v="No"/>
    <n v="0"/>
    <s v="No"/>
    <n v="770"/>
    <n v="1"/>
    <n v="770"/>
    <m/>
    <n v="0"/>
    <n v="0"/>
    <s v=""/>
    <e v="#N/A"/>
    <n v="770"/>
    <s v="No"/>
    <s v="V"/>
    <s v="Yes"/>
    <s v="No"/>
    <n v="0"/>
    <n v="0"/>
    <n v="194.4"/>
    <n v="-194.4"/>
    <n v="0.25246753246753245"/>
    <m/>
    <s v="No"/>
    <m/>
    <m/>
    <m/>
    <x v="2"/>
    <n v="2464"/>
    <n v="48.6"/>
    <s v="Ok"/>
    <n v="0"/>
    <n v="0"/>
  </r>
  <r>
    <n v="2465"/>
    <s v="Nassau"/>
    <s v="00-00-31-1800-0030-0014"/>
    <n v="371.02"/>
    <n v="2017"/>
    <n v="371.02"/>
    <n v="371.02"/>
    <n v="0"/>
    <m/>
    <s v="FERNANDINA BEACH"/>
    <s v="Florida"/>
    <n v="32034"/>
    <s v="CENTRE ST"/>
    <s v="FERNANDINA BEACH FL 32034"/>
    <n v="-81.461027976325099"/>
    <n v="30.6712813845289"/>
    <s v="NORTHWOODS LLC"/>
    <n v="10"/>
    <s v="VACANT COMMERCIAL"/>
    <n v="8002"/>
    <s v="Commercial-Vacant Land"/>
    <n v="2017"/>
    <n v="15728"/>
    <n v="2017"/>
    <n v="15728"/>
    <n v="313.48"/>
    <n v="0.84491402080750377"/>
    <m/>
    <s v="No"/>
    <s v="No"/>
    <s v="No"/>
    <m/>
    <s v="No"/>
    <s v="No"/>
    <s v="I"/>
    <s v="I"/>
    <s v="I"/>
    <s v="I"/>
    <s v="I"/>
    <n v="0"/>
    <n v="0"/>
    <s v="No"/>
    <s v="No"/>
    <s v="No"/>
    <n v="0"/>
    <n v="0"/>
    <n v="0"/>
    <n v="0"/>
    <n v="0"/>
    <n v="1"/>
    <s v="Potential Medium Risk"/>
    <s v="Minimal"/>
    <n v="0"/>
    <s v="No"/>
    <s v="Yes"/>
    <s v="No"/>
    <s v="Without Environmental Issues"/>
    <s v="No"/>
    <s v="None"/>
    <s v="CENTRE ST"/>
    <s v="Fernandina Beach"/>
    <s v="Florida"/>
    <n v="32034"/>
    <s v="CENTRE ST FERNANDINA BEACH FL 32034"/>
    <s v=""/>
    <s v="Pass"/>
    <s v="Yes"/>
    <s v="FV&lt;$10K"/>
    <s v="N/A"/>
    <s v="No, &lt; $20K Lien"/>
    <s v="No, Lien &lt; $20K"/>
    <s v="N/A"/>
    <s v="No"/>
    <s v="No"/>
    <n v="0"/>
    <s v="No"/>
    <n v="15728"/>
    <n v="1"/>
    <n v="15728"/>
    <m/>
    <n v="0"/>
    <n v="0"/>
    <s v=""/>
    <e v="#N/A"/>
    <n v="15728"/>
    <s v="No"/>
    <s v="V"/>
    <s v="Yes"/>
    <s v="No"/>
    <n v="0"/>
    <n v="0"/>
    <n v="1484.08"/>
    <n v="-1484.08"/>
    <n v="9.4359104781281788E-2"/>
    <m/>
    <s v="No"/>
    <m/>
    <m/>
    <m/>
    <x v="4"/>
    <n v="2465"/>
    <n v="371.02"/>
    <s v="Ok"/>
    <n v="0"/>
    <n v="0"/>
  </r>
  <r>
    <n v="2466"/>
    <s v="Nassau"/>
    <s v="00-00-31-1800-0033-0130"/>
    <n v="1217.53"/>
    <n v="2017"/>
    <n v="1217.53"/>
    <n v="1217.53"/>
    <n v="0"/>
    <m/>
    <s v="FERNANDINA BEACH"/>
    <s v="Florida"/>
    <n v="32034"/>
    <s v="N 6TH ST"/>
    <s v="FERNANDINA BEACH FL 32034"/>
    <n v="-81.460067052862797"/>
    <n v="30.675163807639802"/>
    <s v="HARRIS JR CHARLES E"/>
    <n v="0"/>
    <s v="VACANT RESIDENTIAL"/>
    <n v="8001"/>
    <s v="Residential-Vacant Land"/>
    <n v="2017"/>
    <n v="55000"/>
    <n v="2017"/>
    <n v="55000"/>
    <n v="1096.19"/>
    <n v="0.90033921135413508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1"/>
    <s v="Potential Medium Risk"/>
    <s v="Minimal"/>
    <n v="1"/>
    <s v="No"/>
    <s v="No"/>
    <s v="No"/>
    <s v="Without Environmental Issues"/>
    <s v="No"/>
    <s v="None"/>
    <s v="N 6TH ST"/>
    <s v="Fernandina Beach"/>
    <s v="Florida"/>
    <n v="32034"/>
    <s v="N 6TH ST FERNANDINA BEACH FL 32034"/>
    <s v=""/>
    <s v="Pass"/>
    <s v="No"/>
    <s v="FV&lt;$10K"/>
    <s v="N/A"/>
    <s v="No, &lt; $20K Lien"/>
    <s v="No, Lien &lt; $20K"/>
    <s v="N/A"/>
    <s v="No"/>
    <s v="No"/>
    <n v="1"/>
    <s v="No"/>
    <n v="55000"/>
    <n v="1"/>
    <n v="55000"/>
    <m/>
    <n v="0"/>
    <n v="0"/>
    <s v=""/>
    <e v="#N/A"/>
    <n v="55000"/>
    <s v="No"/>
    <s v="V"/>
    <s v="Yes"/>
    <s v="No"/>
    <n v="0"/>
    <n v="0"/>
    <n v="6087.65"/>
    <n v="-6087.65"/>
    <n v="0.11068454545454545"/>
    <m/>
    <s v="No"/>
    <m/>
    <m/>
    <m/>
    <x v="1"/>
    <n v="2466"/>
    <n v="1217.53"/>
    <s v="Ok"/>
    <n v="0"/>
    <n v="0"/>
  </r>
  <r>
    <n v="2467"/>
    <s v="Nassau"/>
    <s v="00-00-31-1800-0041-0030"/>
    <n v="3095.05"/>
    <n v="2017"/>
    <n v="3095.05"/>
    <n v="3095.05"/>
    <n v="0"/>
    <m/>
    <s v="FERNANDINA BEACH"/>
    <s v="Florida"/>
    <n v="32034"/>
    <s v="S 7TH ST"/>
    <s v="FERNANDINA BEACH FL 32034"/>
    <n v="-81.4596872103468"/>
    <n v="30.668756753432401"/>
    <s v="LASSERRE CURTISS H"/>
    <n v="0"/>
    <s v="VACANT RESIDENTIAL"/>
    <n v="8001"/>
    <s v="Residential-Vacant Land"/>
    <n v="2017"/>
    <n v="131270"/>
    <n v="2017"/>
    <n v="163995"/>
    <n v="2832.22"/>
    <n v="0.91508053181693338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5"/>
    <s v="Potential Medium Risk"/>
    <n v="0"/>
    <n v="0"/>
    <s v="No"/>
    <n v="0"/>
    <s v="No"/>
    <s v="Without Environmental Issues"/>
    <s v="No"/>
    <s v="None"/>
    <s v="S 7TH ST"/>
    <s v="Fernandina Beach"/>
    <s v="Florida"/>
    <n v="32034"/>
    <s v="S 7TH ST FERNANDINA BEACH FL 32034"/>
    <s v=""/>
    <s v="Pass"/>
    <s v="No"/>
    <s v="FV&lt;$10K"/>
    <s v="N/A"/>
    <s v="No, &lt; $20K Lien"/>
    <s v="No, Lien &lt; $20K"/>
    <s v="N/A"/>
    <s v="No"/>
    <s v="No"/>
    <n v="0"/>
    <s v="No"/>
    <n v="131270"/>
    <n v="1"/>
    <n v="131270"/>
    <m/>
    <n v="0"/>
    <n v="0"/>
    <s v=""/>
    <e v="#N/A"/>
    <n v="131270"/>
    <s v="No"/>
    <s v="V"/>
    <s v="Yes"/>
    <s v="No"/>
    <n v="0"/>
    <n v="0"/>
    <n v="12380.2"/>
    <n v="-12380.2"/>
    <n v="9.4310962139102616E-2"/>
    <m/>
    <s v="No"/>
    <m/>
    <m/>
    <m/>
    <x v="1"/>
    <n v="2467"/>
    <n v="3095.05"/>
    <s v="Ok"/>
    <n v="0"/>
    <n v="0"/>
  </r>
  <r>
    <n v="2468"/>
    <s v="Nassau"/>
    <s v="00-00-31-1800-0048-0031"/>
    <n v="1771.64"/>
    <n v="2017"/>
    <n v="1771.64"/>
    <n v="1771.64"/>
    <n v="0"/>
    <n v="218"/>
    <s v="FERNANDINA BEACH"/>
    <s v="Florida"/>
    <n v="32034"/>
    <s v="218 9TH ST S"/>
    <s v="FERNANDINA BEACH FL 32034"/>
    <n v="-81.458228919567304"/>
    <n v="30.6673767545985"/>
    <s v="MACEDONIA A M E  CHURCH"/>
    <n v="1"/>
    <s v="SINGLE FAMILY"/>
    <n v="1001"/>
    <s v="Single Family Residential"/>
    <n v="2017"/>
    <n v="80273"/>
    <n v="2017"/>
    <n v="81582"/>
    <n v="1608.54"/>
    <n v="0.90793840735138054"/>
    <s v="No"/>
    <s v="No"/>
    <m/>
    <s v="No"/>
    <m/>
    <s v="No"/>
    <m/>
    <s v="I"/>
    <s v="I"/>
    <s v="I"/>
    <s v="I"/>
    <s v="I"/>
    <s v="I"/>
    <s v="I"/>
    <s v="No"/>
    <s v="No"/>
    <s v="No"/>
    <n v="0"/>
    <n v="0"/>
    <n v="0"/>
    <n v="0"/>
    <n v="0"/>
    <n v="5"/>
    <s v="Potential Medium Risk"/>
    <s v="Minimal"/>
    <n v="1"/>
    <s v="No"/>
    <s v="No"/>
    <s v="No"/>
    <s v="Without Environmental Issues"/>
    <s v="No"/>
    <s v="None"/>
    <s v="218 9TH ST S"/>
    <s v="Fernandina Beach"/>
    <s v="Florida"/>
    <n v="32034"/>
    <s v="218 9TH ST S FERNANDINA BEACH FL 32034"/>
    <s v=""/>
    <s v="Pass"/>
    <s v="No"/>
    <s v="FV&lt;$10K"/>
    <s v="N/A"/>
    <s v="No, &lt; $20K Lien"/>
    <s v="No, Lien &lt; $20K"/>
    <s v="N/A"/>
    <s v="No"/>
    <s v="No"/>
    <n v="1"/>
    <s v="No"/>
    <n v="80273"/>
    <n v="1"/>
    <n v="80273"/>
    <m/>
    <n v="0"/>
    <n v="0"/>
    <s v=""/>
    <e v="#N/A"/>
    <n v="80273"/>
    <s v="No"/>
    <s v="S"/>
    <s v="No"/>
    <s v="No"/>
    <n v="0.35"/>
    <n v="28095.55"/>
    <n v="8858.2000000000007"/>
    <n v="19237.349999999999"/>
    <n v="0.11035092746004262"/>
    <m/>
    <s v="No"/>
    <m/>
    <m/>
    <m/>
    <x v="0"/>
    <n v="2468"/>
    <n v="1771.64"/>
    <s v="Ok"/>
    <n v="0"/>
    <n v="0"/>
  </r>
  <r>
    <n v="2469"/>
    <s v="Nassau"/>
    <s v="00-00-31-1800-0048-0041"/>
    <n v="637.47"/>
    <n v="2017"/>
    <n v="637.47"/>
    <n v="637.47"/>
    <n v="0"/>
    <n v="905"/>
    <s v="FERNANDINA BEACH"/>
    <s v="Florida"/>
    <n v="32034"/>
    <s v="905 CEDAR ST"/>
    <s v="FERNANDINA BEACH FL 32034"/>
    <n v="-81.458203180734401"/>
    <n v="30.667024765878399"/>
    <s v="BLUE QUINTIN O"/>
    <n v="1"/>
    <s v="SINGLE FAMILY"/>
    <n v="1001"/>
    <s v="Single Family Residential"/>
    <n v="2017"/>
    <n v="59331"/>
    <n v="2017"/>
    <n v="80475"/>
    <n v="559.84"/>
    <n v="0.87822172023781508"/>
    <s v="No"/>
    <m/>
    <s v="No"/>
    <m/>
    <m/>
    <m/>
    <m/>
    <s v="I"/>
    <s v="I"/>
    <s v="I"/>
    <s v="I"/>
    <n v="0"/>
    <n v="0"/>
    <n v="0"/>
    <s v="No"/>
    <s v="No"/>
    <s v="No"/>
    <n v="0"/>
    <n v="0"/>
    <n v="0"/>
    <n v="0"/>
    <n v="0"/>
    <n v="8"/>
    <s v="Potential Medium Risk"/>
    <s v="Minimal"/>
    <n v="1"/>
    <s v="Yes"/>
    <s v="No"/>
    <s v="No"/>
    <s v="Without Environmental Issues"/>
    <s v="No"/>
    <s v="None"/>
    <s v="905 CEDAR ST"/>
    <s v="Fernandina Beach"/>
    <s v="Florida"/>
    <n v="32034"/>
    <s v="905 CEDAR ST FERNANDINA BEACH FL 32034"/>
    <s v=""/>
    <s v="Pass"/>
    <s v="No"/>
    <s v="FV&lt;$10K"/>
    <s v="N/A"/>
    <s v="No, &lt; $20K Lien"/>
    <s v="No, Lien &lt; $20K"/>
    <s v="N/A"/>
    <s v="No"/>
    <s v="No"/>
    <n v="1"/>
    <s v="No"/>
    <n v="59331"/>
    <n v="1"/>
    <n v="59331"/>
    <m/>
    <n v="0"/>
    <n v="0"/>
    <s v=""/>
    <e v="#N/A"/>
    <n v="59331"/>
    <s v="No"/>
    <s v="S"/>
    <s v="No"/>
    <s v="Yes"/>
    <n v="0.67"/>
    <n v="39751.770000000004"/>
    <n v="3187.3500000000004"/>
    <n v="36564.420000000006"/>
    <n v="5.3721494665520557E-2"/>
    <m/>
    <s v="No"/>
    <m/>
    <m/>
    <m/>
    <x v="0"/>
    <n v="2469"/>
    <n v="637.47"/>
    <s v="Ok"/>
    <n v="0"/>
    <n v="0"/>
  </r>
  <r>
    <n v="2470"/>
    <s v="Nassau"/>
    <s v="00-00-31-1800-0048-0042"/>
    <n v="1740.11"/>
    <n v="2017"/>
    <n v="1740.11"/>
    <n v="1740.11"/>
    <n v="0"/>
    <n v="901"/>
    <s v="FERNANDINA BEACH"/>
    <s v="Florida"/>
    <n v="32034"/>
    <s v="901 CEDAR ST"/>
    <s v="FERNANDINA BEACH FL 32034"/>
    <n v="-81.458358318379496"/>
    <n v="30.6670425418455"/>
    <s v="MACEDONIA A M E CHURCH"/>
    <n v="1"/>
    <s v="SINGLE FAMILY"/>
    <n v="1001"/>
    <s v="Single Family Residential"/>
    <n v="2017"/>
    <n v="79243"/>
    <n v="2017"/>
    <n v="79243"/>
    <n v="1579.39"/>
    <n v="0.90763802288361095"/>
    <s v="No"/>
    <s v="No"/>
    <s v="No"/>
    <s v="No"/>
    <m/>
    <m/>
    <m/>
    <s v="I"/>
    <s v="I"/>
    <s v="I"/>
    <s v="I"/>
    <s v="I"/>
    <s v="I"/>
    <s v="I"/>
    <s v="No"/>
    <s v="No"/>
    <s v="No"/>
    <n v="0"/>
    <n v="0"/>
    <n v="0"/>
    <n v="0"/>
    <n v="0"/>
    <n v="8"/>
    <s v="Potential Medium Risk"/>
    <s v="Minimal"/>
    <n v="1"/>
    <s v="No"/>
    <s v="No"/>
    <s v="No"/>
    <s v="Without Environmental Issues"/>
    <s v="No"/>
    <s v="None"/>
    <s v="901 CEDAR ST"/>
    <s v="Fernandina Beach"/>
    <s v="Florida"/>
    <n v="32034"/>
    <s v="901 CEDAR ST FERNANDINA BEACH FL 32034"/>
    <s v=""/>
    <s v="Pass"/>
    <s v="No"/>
    <s v="FV&lt;$10K"/>
    <s v="N/A"/>
    <s v="No, &lt; $20K Lien"/>
    <s v="No, Lien &lt; $20K"/>
    <s v="N/A"/>
    <s v="No"/>
    <s v="No"/>
    <n v="1"/>
    <s v="No"/>
    <n v="79243"/>
    <n v="1"/>
    <n v="79243"/>
    <m/>
    <n v="0"/>
    <n v="0"/>
    <s v=""/>
    <e v="#N/A"/>
    <n v="79243"/>
    <s v="No"/>
    <s v="S"/>
    <s v="No"/>
    <s v="No"/>
    <n v="0.35"/>
    <n v="27735.05"/>
    <n v="8700.5499999999993"/>
    <n v="19034.5"/>
    <n v="0.10979581792713551"/>
    <m/>
    <s v="No"/>
    <m/>
    <m/>
    <m/>
    <x v="0"/>
    <n v="2470"/>
    <n v="1740.11"/>
    <s v="Ok"/>
    <n v="0"/>
    <n v="0"/>
  </r>
  <r>
    <n v="2471"/>
    <s v="Nassau"/>
    <s v="00-00-31-1800-0048-0051"/>
    <n v="437.07"/>
    <n v="2017"/>
    <n v="437.07"/>
    <n v="437.07"/>
    <n v="0"/>
    <n v="913"/>
    <s v="FERNANDINA BEACH"/>
    <s v="Florida"/>
    <n v="32034"/>
    <s v="913 CEDAR ST"/>
    <s v="FERNANDINA BEACH FL 32034"/>
    <n v="-81.457887796499605"/>
    <n v="30.666989159122"/>
    <s v="JOHNSON GEORGIA L EST &amp; SPAULDING LOURYNE &amp; ANNETTE &amp; HUGHLEY JEANNETTE ET AL"/>
    <n v="1"/>
    <s v="SINGLE FAMILY"/>
    <n v="1001"/>
    <s v="Single Family Residential"/>
    <n v="2017"/>
    <n v="57273"/>
    <n v="2017"/>
    <n v="61853"/>
    <n v="1171.71"/>
    <n v="2.6808291578008099"/>
    <m/>
    <m/>
    <m/>
    <m/>
    <m/>
    <m/>
    <s v="No"/>
    <s v="I"/>
    <n v="0"/>
    <n v="0"/>
    <n v="0"/>
    <n v="0"/>
    <n v="0"/>
    <n v="0"/>
    <s v="No"/>
    <s v="No"/>
    <s v="No"/>
    <n v="0"/>
    <n v="0"/>
    <n v="0"/>
    <n v="0"/>
    <n v="0"/>
    <n v="4"/>
    <s v="Potential Medium Risk"/>
    <n v="0"/>
    <n v="0"/>
    <s v="No"/>
    <s v="No"/>
    <s v="No"/>
    <s v="Without Environmental Issues"/>
    <s v="No"/>
    <s v="None"/>
    <s v="913 CEDAR ST"/>
    <s v="Fernandina Beach"/>
    <s v="Florida"/>
    <n v="32034"/>
    <s v="913 CEDAR ST FERNANDINA BEACH FL 32034"/>
    <s v=""/>
    <s v="Pass"/>
    <s v="No"/>
    <s v="FV&lt;$10K"/>
    <s v="N/A"/>
    <s v="No, &lt; $20K Lien"/>
    <s v="No, Lien &lt; $20K"/>
    <s v="N/A"/>
    <s v="No"/>
    <s v="No"/>
    <n v="0"/>
    <s v="No"/>
    <n v="57273"/>
    <n v="1"/>
    <n v="57273"/>
    <m/>
    <n v="0"/>
    <n v="0"/>
    <s v=""/>
    <e v="#N/A"/>
    <n v="57273"/>
    <s v="No"/>
    <s v="S"/>
    <s v="No"/>
    <s v="No"/>
    <n v="0.35"/>
    <n v="20045.55"/>
    <n v="3952.2000000000003"/>
    <n v="16093.349999999999"/>
    <n v="6.9006338065056835E-2"/>
    <m/>
    <s v="No"/>
    <m/>
    <m/>
    <m/>
    <x v="0"/>
    <n v="2471"/>
    <n v="437.07"/>
    <s v="Ok"/>
    <n v="0"/>
    <n v="0"/>
  </r>
  <r>
    <n v="2472"/>
    <s v="Nassau"/>
    <s v="00-00-31-1800-0049-0010"/>
    <n v="2482.09"/>
    <n v="2017"/>
    <n v="2482.09"/>
    <n v="2482.09"/>
    <n v="0"/>
    <n v="112"/>
    <s v="FERNANDINA BEACH"/>
    <s v="Florida"/>
    <n v="32034"/>
    <s v="112 9TH ST S"/>
    <s v="FERNANDINA BEACH FL 32034"/>
    <n v="-81.457887214506997"/>
    <n v="30.668924312781101"/>
    <s v="DAVIS-TAYLOR CECILIA M"/>
    <n v="1"/>
    <s v="SINGLE FAMILY"/>
    <n v="1001"/>
    <s v="Single Family Residential"/>
    <n v="2017"/>
    <n v="155390"/>
    <n v="2017"/>
    <n v="464993"/>
    <n v="2265.46"/>
    <n v="0.9127227457505569"/>
    <s v="No"/>
    <s v="No"/>
    <s v="No"/>
    <s v="No"/>
    <s v="No"/>
    <m/>
    <m/>
    <s v="I"/>
    <s v="I"/>
    <s v="I"/>
    <s v="I"/>
    <s v="I"/>
    <s v="I"/>
    <s v="I"/>
    <s v="No"/>
    <s v="No"/>
    <s v="No"/>
    <n v="0"/>
    <n v="0"/>
    <n v="0"/>
    <n v="0"/>
    <n v="0"/>
    <n v="5"/>
    <s v="Potential Medium Risk"/>
    <s v="Minimal"/>
    <n v="1"/>
    <s v="Yes"/>
    <s v="No"/>
    <s v="No"/>
    <s v="Without Environmental Issues"/>
    <s v="No"/>
    <s v="None"/>
    <s v="112 9TH ST S"/>
    <s v="Fernandina Beach"/>
    <s v="Florida"/>
    <n v="32034"/>
    <s v="112 9TH ST S FERNANDINA BEACH FL 32034"/>
    <s v=""/>
    <s v="Pass"/>
    <s v="No"/>
    <s v="FV&lt;$10K"/>
    <s v="N/A"/>
    <s v="No, &lt; $20K Lien"/>
    <s v="No, Lien &lt; $20K"/>
    <s v="N/A"/>
    <s v="No"/>
    <s v="No"/>
    <n v="1"/>
    <s v="No"/>
    <n v="155390"/>
    <n v="1"/>
    <n v="155390"/>
    <m/>
    <n v="0"/>
    <n v="0"/>
    <s v=""/>
    <e v="#N/A"/>
    <n v="155390"/>
    <s v="No"/>
    <s v="S"/>
    <s v="No"/>
    <s v="Yes"/>
    <n v="0.67"/>
    <n v="104111.3"/>
    <n v="12410.45"/>
    <n v="91700.85"/>
    <n v="7.9866465023489291E-2"/>
    <m/>
    <s v="No"/>
    <m/>
    <m/>
    <m/>
    <x v="0"/>
    <n v="2472"/>
    <n v="2482.09"/>
    <s v="Ok"/>
    <n v="0"/>
    <n v="0"/>
  </r>
  <r>
    <n v="2473"/>
    <s v="Nassau"/>
    <s v="00-00-31-1800-0051-0060"/>
    <n v="363.94"/>
    <n v="2017"/>
    <n v="363.94"/>
    <n v="363.94"/>
    <n v="0"/>
    <m/>
    <s v="FERNANDINA BEACH"/>
    <s v="Florida"/>
    <n v="32034"/>
    <s v="N 10TH ST"/>
    <s v="FERNANDINA BEACH FL 32034"/>
    <n v="-81.4573200468907"/>
    <n v="30.671242166406099"/>
    <s v="BAKER INEZ"/>
    <n v="10"/>
    <s v="VACANT COMMERCIAL"/>
    <n v="8002"/>
    <s v="Commercial-Vacant Land"/>
    <n v="2017"/>
    <n v="15400"/>
    <n v="2017"/>
    <n v="15400"/>
    <n v="306.92"/>
    <n v="0.84332582293784697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11"/>
    <s v="Potential Medium Risk"/>
    <s v="Minimal"/>
    <n v="1"/>
    <s v="No"/>
    <s v="No"/>
    <s v="No"/>
    <s v="Without Environmental Issues"/>
    <s v="No"/>
    <s v="None"/>
    <s v="N 10TH ST"/>
    <s v="Fernandina Beach"/>
    <s v="Florida"/>
    <n v="32034"/>
    <s v="N 10TH ST FERNANDINA BEACH FL 32034"/>
    <s v=""/>
    <s v="Pass"/>
    <s v="No"/>
    <s v="FV&lt;$10K"/>
    <s v="N/A"/>
    <s v="No, &lt; $20K Lien"/>
    <s v="No, Lien &lt; $20K"/>
    <s v="N/A"/>
    <s v="No"/>
    <s v="No"/>
    <n v="1"/>
    <s v="No"/>
    <n v="15400"/>
    <n v="1"/>
    <n v="15400"/>
    <m/>
    <n v="0"/>
    <n v="0"/>
    <s v=""/>
    <e v="#N/A"/>
    <n v="15400"/>
    <s v="No"/>
    <s v="V"/>
    <s v="Yes"/>
    <s v="No"/>
    <n v="0"/>
    <n v="0"/>
    <n v="1819.7"/>
    <n v="-1819.7"/>
    <n v="0.11816233766233766"/>
    <m/>
    <s v="No"/>
    <m/>
    <m/>
    <m/>
    <x v="4"/>
    <n v="2473"/>
    <n v="363.94"/>
    <s v="Ok"/>
    <n v="0"/>
    <n v="0"/>
  </r>
  <r>
    <n v="2474"/>
    <s v="Nassau"/>
    <s v="00-00-31-1800-0052-0021"/>
    <n v="2343.4899999999998"/>
    <n v="2017"/>
    <n v="2343.4899999999998"/>
    <n v="2343.4899999999998"/>
    <n v="0"/>
    <n v="16"/>
    <s v="FERNANDINA BEACH"/>
    <s v="Florida"/>
    <n v="32034"/>
    <s v="16 10TH ST N"/>
    <s v="FERNANDINA BEACH FL 32034"/>
    <n v="-81.456827249574204"/>
    <n v="30.671116585282899"/>
    <s v="RICHO EDDIE JR &amp; CATHERINE SUSIE RICHO &amp; JACKSON AMBLER MARIE RICHO"/>
    <n v="1"/>
    <s v="SINGLE FAMILY"/>
    <n v="1001"/>
    <s v="Single Family Residential"/>
    <n v="2017"/>
    <n v="107157"/>
    <n v="2017"/>
    <n v="107398"/>
    <n v="2137.3000000000002"/>
    <n v="0.91201583962380905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8"/>
    <s v="Potential High Risk"/>
    <s v="Minimal"/>
    <n v="1"/>
    <s v="No"/>
    <s v="No"/>
    <s v="No"/>
    <s v="Without Environmental Issues"/>
    <s v="No"/>
    <s v="None"/>
    <s v="16 10TH ST N"/>
    <s v="Fernandina Beach"/>
    <s v="Florida"/>
    <n v="32034"/>
    <s v="16 10TH ST N FERNANDINA BEACH FL 32034"/>
    <s v=""/>
    <s v="Pass"/>
    <s v="No"/>
    <s v="FV&lt;$10K"/>
    <s v="N/A"/>
    <s v="No, &lt; $20K Lien"/>
    <s v="No, Lien &lt; $20K"/>
    <s v="N/A"/>
    <s v="No"/>
    <s v="No"/>
    <n v="1"/>
    <s v="No"/>
    <n v="107157"/>
    <n v="1"/>
    <n v="107157"/>
    <m/>
    <n v="0"/>
    <n v="0"/>
    <s v=""/>
    <e v="#N/A"/>
    <n v="107157"/>
    <s v="No"/>
    <s v="S"/>
    <s v="No"/>
    <s v="No"/>
    <n v="0.35"/>
    <n v="37504.949999999997"/>
    <n v="11717.449999999999"/>
    <n v="25787.5"/>
    <n v="0.10934843267355375"/>
    <m/>
    <s v="No"/>
    <m/>
    <m/>
    <m/>
    <x v="0"/>
    <n v="2474"/>
    <n v="2343.4899999999998"/>
    <s v="Ok"/>
    <n v="0"/>
    <n v="0"/>
  </r>
  <r>
    <n v="2475"/>
    <s v="Nassau"/>
    <s v="00-00-31-1800-0052-0022"/>
    <n v="3101.24"/>
    <n v="2017"/>
    <e v="#N/A"/>
    <e v="#N/A"/>
    <e v="#N/A"/>
    <e v="#N/A"/>
    <e v="#N/A"/>
    <e v="#N/A"/>
    <e v="#N/A"/>
    <e v="#N/A"/>
    <e v="#N/A"/>
    <e v="#N/A"/>
    <e v="#N/A"/>
    <e v="#N/A"/>
    <n v="1"/>
    <s v="SINGLE FAMILY"/>
    <e v="#N/A"/>
    <e v="#N/A"/>
    <n v="2017"/>
    <n v="142390"/>
    <e v="#N/A"/>
    <e v="#N/A"/>
    <e v="#N/A"/>
    <n v="0"/>
    <s v="No"/>
    <s v="No"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142390"/>
    <n v="1"/>
    <n v="142390"/>
    <m/>
    <e v="#N/A"/>
    <e v="#N/A"/>
    <s v=""/>
    <e v="#N/A"/>
    <n v="142390"/>
    <s v="No"/>
    <s v="S"/>
    <s v="No"/>
    <s v="No"/>
    <n v="0.35"/>
    <n v="49836.5"/>
    <e v="#N/A"/>
    <e v="#N/A"/>
    <e v="#N/A"/>
    <m/>
    <e v="#N/A"/>
    <m/>
    <m/>
    <m/>
    <x v="5"/>
    <n v="2475"/>
    <n v="3101.24"/>
    <e v="#N/A"/>
    <e v="#N/A"/>
    <e v="#N/A"/>
  </r>
  <r>
    <n v="2476"/>
    <s v="Nassau"/>
    <s v="00-00-31-1800-0054-0051"/>
    <n v="912.51"/>
    <n v="2017"/>
    <n v="912.51"/>
    <n v="912.51"/>
    <n v="0"/>
    <n v="125"/>
    <s v="FERNANDINA BEACH"/>
    <s v="Florida"/>
    <n v="32034"/>
    <s v="125 11TH ST S"/>
    <s v="FERNANDINA BEACH FL 32034"/>
    <n v="-81.456900646250105"/>
    <n v="30.668250585121299"/>
    <s v="BLUE ROBERT"/>
    <n v="1"/>
    <s v="SINGLE FAMILY"/>
    <n v="1001"/>
    <s v="Single Family Residential"/>
    <n v="2017"/>
    <n v="38602"/>
    <n v="2017"/>
    <n v="45391"/>
    <n v="814.16"/>
    <n v="0.89222035922893994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Yes"/>
    <s v="No"/>
    <s v="Without Environmental Issues"/>
    <s v="No"/>
    <s v="None"/>
    <s v="125 11TH ST S"/>
    <s v="Fernandina Beach"/>
    <s v="Florida"/>
    <n v="32034"/>
    <s v="125 11TH ST S FERNANDINA BEACH FL 32034"/>
    <s v=""/>
    <s v="Pass"/>
    <s v="Yes"/>
    <s v="FV&lt;$10K"/>
    <s v="N/A"/>
    <s v="No, &lt; $20K Lien"/>
    <s v="No, Lien &lt; $20K"/>
    <s v="N/A"/>
    <s v="No"/>
    <s v="No"/>
    <n v="1"/>
    <s v="No"/>
    <n v="38602"/>
    <n v="1"/>
    <n v="38602"/>
    <m/>
    <n v="0"/>
    <n v="0"/>
    <s v=""/>
    <e v="#N/A"/>
    <n v="38602"/>
    <s v="No"/>
    <s v="S"/>
    <s v="No"/>
    <s v="No"/>
    <n v="0.35"/>
    <n v="13510.699999999999"/>
    <n v="4562.55"/>
    <n v="8948.1499999999978"/>
    <n v="0.118194653126781"/>
    <m/>
    <s v="No"/>
    <m/>
    <m/>
    <m/>
    <x v="0"/>
    <n v="2476"/>
    <n v="912.51"/>
    <s v="Ok"/>
    <n v="0"/>
    <n v="0"/>
  </r>
  <r>
    <n v="2477"/>
    <s v="Nassau"/>
    <s v="00-00-31-1800-0054-0052"/>
    <n v="418.69"/>
    <n v="2017"/>
    <n v="418.69"/>
    <n v="418.69"/>
    <n v="0"/>
    <n v="1015"/>
    <s v="FERNANDINA BEACH"/>
    <s v="Florida"/>
    <n v="32034"/>
    <s v="1015 BEECH ST"/>
    <s v="FERNANDINA BEACH FL 32034"/>
    <n v="-81.456884945993394"/>
    <n v="30.668109428615399"/>
    <s v="BLUE SHUNTAY LAWANNA"/>
    <n v="1"/>
    <s v="SINGLE FAMILY"/>
    <n v="1001"/>
    <s v="Single Family Residential"/>
    <n v="2017"/>
    <n v="42940"/>
    <n v="2017"/>
    <n v="73717"/>
    <n v="357.55"/>
    <n v="0.85397310659437775"/>
    <s v="No"/>
    <m/>
    <s v="No"/>
    <s v="No"/>
    <s v="No"/>
    <s v="No"/>
    <s v="No"/>
    <s v="I"/>
    <s v="I"/>
    <s v="C"/>
    <s v="I"/>
    <s v="I"/>
    <s v="I"/>
    <s v="I"/>
    <s v="No"/>
    <s v="Yes"/>
    <s v="No"/>
    <n v="0"/>
    <n v="0"/>
    <n v="0"/>
    <n v="0"/>
    <n v="0"/>
    <n v="0"/>
    <s v="Potential Low Risk"/>
    <s v="Minimal"/>
    <n v="1"/>
    <s v="Yes"/>
    <s v="Yes"/>
    <s v="No"/>
    <s v="Without Environmental Issues"/>
    <s v="No"/>
    <s v="None"/>
    <s v="1015 BEECH ST"/>
    <s v="Fernandina Beach"/>
    <s v="Florida"/>
    <n v="32034"/>
    <s v="1015 BEECH ST FERNANDINA BEACH FL 32034"/>
    <s v=""/>
    <s v="Pass"/>
    <s v="Yes"/>
    <s v="FV&lt;$10K"/>
    <s v="N/A"/>
    <s v="No, &lt; $20K Lien"/>
    <s v="No, Lien &lt; $20K"/>
    <s v="N/A"/>
    <s v="No"/>
    <s v="No"/>
    <n v="1"/>
    <s v="No"/>
    <n v="42940"/>
    <n v="1"/>
    <n v="42940"/>
    <m/>
    <n v="0"/>
    <n v="0"/>
    <s v=""/>
    <e v="#N/A"/>
    <n v="42940"/>
    <s v="No"/>
    <s v="S"/>
    <s v="No"/>
    <s v="Yes"/>
    <n v="0.67"/>
    <n v="28769.800000000003"/>
    <n v="2093.4499999999998"/>
    <n v="26676.350000000002"/>
    <n v="4.8752911038658586E-2"/>
    <m/>
    <s v="No"/>
    <m/>
    <m/>
    <m/>
    <x v="0"/>
    <n v="2477"/>
    <n v="418.69"/>
    <s v="Ok"/>
    <n v="0"/>
    <n v="0"/>
  </r>
  <r>
    <n v="2478"/>
    <s v="Nassau"/>
    <s v="00-00-31-1800-0054-0053"/>
    <n v="786.09"/>
    <n v="2017"/>
    <n v="786.09"/>
    <n v="786.09"/>
    <n v="0"/>
    <m/>
    <s v="FERNANDINA BEACH"/>
    <s v="Florida"/>
    <n v="32034"/>
    <s v="BEECH ST"/>
    <s v="FERNANDINA BEACH FL 32034"/>
    <n v="-81.457045497816793"/>
    <n v="30.6681582566905"/>
    <s v="RAYSOR SHUNTAY B"/>
    <n v="0"/>
    <s v="VACANT RESIDENTIAL"/>
    <n v="8001"/>
    <s v="Residential-Vacant Land"/>
    <n v="2017"/>
    <n v="27528"/>
    <n v="2017"/>
    <n v="50050"/>
    <n v="697.26"/>
    <n v="0.88699767202228752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2"/>
    <s v="No"/>
    <s v="Yes"/>
    <s v="No"/>
    <s v="Without Environmental Issues"/>
    <s v="No"/>
    <s v="None"/>
    <s v="BEECH ST"/>
    <s v="Fernandina Beach"/>
    <s v="Florida"/>
    <n v="32034"/>
    <s v="BEECH ST FERNANDINA BEACH FL 32034"/>
    <s v=""/>
    <s v="Pass"/>
    <s v="Yes"/>
    <s v="FV&lt;$10K"/>
    <s v="N/A"/>
    <s v="No, &lt; $20K Lien"/>
    <s v="No, Lien &lt; $20K"/>
    <s v="N/A"/>
    <s v="No"/>
    <s v="No"/>
    <n v="2"/>
    <s v="No"/>
    <n v="27528"/>
    <n v="1"/>
    <n v="27528"/>
    <m/>
    <n v="0"/>
    <n v="0"/>
    <s v=""/>
    <e v="#N/A"/>
    <n v="27528"/>
    <s v="No"/>
    <s v="V"/>
    <s v="Yes"/>
    <s v="No"/>
    <n v="0"/>
    <n v="0"/>
    <n v="4716.54"/>
    <n v="-4716.54"/>
    <n v="0.17133609415867479"/>
    <m/>
    <s v="No"/>
    <m/>
    <m/>
    <m/>
    <x v="4"/>
    <n v="2478"/>
    <n v="786.09"/>
    <s v="Ok"/>
    <n v="0"/>
    <n v="0"/>
  </r>
  <r>
    <n v="2479"/>
    <s v="Nassau"/>
    <s v="00-00-31-1800-0055-0032"/>
    <n v="1309.97"/>
    <n v="2017"/>
    <n v="1309.97"/>
    <n v="1309.97"/>
    <n v="0"/>
    <n v="222"/>
    <s v="FERNANDINA BEACH"/>
    <s v="Florida"/>
    <n v="32034"/>
    <s v="222 10TH ST S"/>
    <s v="FERNANDINA BEACH FL 32034"/>
    <n v="-81.457431077761498"/>
    <n v="30.667146705162299"/>
    <s v="DAVIS JOHN B"/>
    <n v="1"/>
    <s v="SINGLE FAMILY"/>
    <n v="1001"/>
    <s v="Single Family Residential"/>
    <n v="2017"/>
    <n v="58365"/>
    <n v="2017"/>
    <n v="61154"/>
    <n v="1181.6600000000001"/>
    <n v="0.90205119201203088"/>
    <s v="No"/>
    <s v="No"/>
    <s v="No"/>
    <s v="No"/>
    <s v="No"/>
    <s v="No"/>
    <m/>
    <s v="I"/>
    <s v="I"/>
    <s v="I"/>
    <s v="I"/>
    <s v="I"/>
    <s v="I"/>
    <s v="I"/>
    <s v="No"/>
    <s v="No"/>
    <s v="No"/>
    <n v="0"/>
    <n v="0"/>
    <n v="0"/>
    <n v="0"/>
    <n v="0"/>
    <n v="1"/>
    <s v="Potential Medium Risk"/>
    <s v="Minimal"/>
    <n v="1"/>
    <s v="No"/>
    <s v="No"/>
    <s v="No"/>
    <s v="Without Environmental Issues"/>
    <s v="No"/>
    <s v="None"/>
    <s v="222 10TH ST S"/>
    <s v="Fernandina Beach"/>
    <s v="Florida"/>
    <n v="32034"/>
    <s v="222 10TH ST S FERNANDINA BEACH FL 32034"/>
    <s v=""/>
    <s v="Pass"/>
    <s v="No"/>
    <s v="FV&lt;$10K"/>
    <s v="N/A"/>
    <s v="No, &lt; $20K Lien"/>
    <s v="No, Lien &lt; $20K"/>
    <s v="N/A"/>
    <s v="No"/>
    <s v="No"/>
    <n v="1"/>
    <s v="No"/>
    <n v="58365"/>
    <n v="1"/>
    <n v="58365"/>
    <m/>
    <n v="0"/>
    <n v="0"/>
    <s v=""/>
    <e v="#N/A"/>
    <n v="58365"/>
    <s v="No"/>
    <s v="S"/>
    <s v="No"/>
    <s v="No"/>
    <n v="0.35"/>
    <n v="20427.75"/>
    <n v="6549.85"/>
    <n v="13877.9"/>
    <n v="0.11222222222222222"/>
    <m/>
    <s v="No"/>
    <m/>
    <m/>
    <m/>
    <x v="0"/>
    <n v="2479"/>
    <n v="1309.97"/>
    <s v="Ok"/>
    <n v="0"/>
    <n v="0"/>
  </r>
  <r>
    <n v="2480"/>
    <s v="Nassau"/>
    <s v="00-00-31-1800-0065-0011"/>
    <n v="516"/>
    <n v="2017"/>
    <n v="516"/>
    <n v="516"/>
    <n v="0"/>
    <n v="432"/>
    <s v="FERNANDINA BEACH"/>
    <s v="Florida"/>
    <n v="32034"/>
    <s v="432 ESCAMBIA ST"/>
    <s v="FERNANDINA BEACH FL 32034"/>
    <n v="-81.458316489123604"/>
    <n v="30.6773189393104"/>
    <s v="SHINE CELESTINE"/>
    <n v="1"/>
    <s v="SINGLE FAMILY"/>
    <n v="1001"/>
    <s v="Single Family Residential"/>
    <n v="2017"/>
    <n v="18061"/>
    <n v="2017"/>
    <n v="31329"/>
    <n v="447.52"/>
    <n v="0.86728682170542637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3"/>
    <s v="Potential Medium Risk"/>
    <s v="Moderate"/>
    <n v="1"/>
    <s v="No"/>
    <s v="No"/>
    <s v="No"/>
    <s v="Without Environmental Issues"/>
    <s v="No"/>
    <s v="None"/>
    <s v="432 ESCAMBIA ST"/>
    <s v="Fernandina Beach"/>
    <s v="Florida"/>
    <n v="32034"/>
    <s v="432 ESCAMBIA ST FERNANDINA BEACH FL 32034"/>
    <s v=""/>
    <s v="Pass"/>
    <s v="No"/>
    <s v="FV&lt;$10K"/>
    <s v="N/A"/>
    <s v="No, &lt; $20K Lien"/>
    <s v="No, Lien &lt; $20K"/>
    <s v="N/A"/>
    <s v="No"/>
    <s v="No"/>
    <n v="1"/>
    <s v="No"/>
    <n v="18061"/>
    <n v="1"/>
    <n v="18061"/>
    <m/>
    <n v="0"/>
    <n v="0"/>
    <s v=""/>
    <e v="#N/A"/>
    <n v="18061"/>
    <s v="No"/>
    <s v="S"/>
    <s v="No"/>
    <s v="No"/>
    <n v="0.35"/>
    <n v="6321.3499999999995"/>
    <n v="2580"/>
    <n v="3741.3499999999995"/>
    <n v="0.14284923315431039"/>
    <m/>
    <s v="No"/>
    <m/>
    <m/>
    <m/>
    <x v="4"/>
    <n v="2480"/>
    <n v="516"/>
    <s v="Ok"/>
    <n v="0"/>
    <n v="0"/>
  </r>
  <r>
    <n v="2481"/>
    <s v="Nassau"/>
    <s v="00-00-31-1800-0067-0080"/>
    <n v="181.16"/>
    <n v="2017"/>
    <n v="181.16"/>
    <n v="181.16"/>
    <n v="0"/>
    <m/>
    <s v="FERNANDINA BEACH"/>
    <s v="Florida"/>
    <n v="32034"/>
    <s v="N 8TH ST"/>
    <s v="FERNANDINA BEACH FL 32034"/>
    <n v="-81.458457029096905"/>
    <n v="30.674766761509499"/>
    <s v="OCONNER JAMES PRATT"/>
    <n v="0"/>
    <s v="VACANT RESIDENTIAL"/>
    <n v="8001"/>
    <s v="Residential-Vacant Land"/>
    <n v="2017"/>
    <n v="5445"/>
    <n v="2017"/>
    <n v="9900"/>
    <n v="137.91999999999999"/>
    <n v="0.76131596378891586"/>
    <s v="No"/>
    <s v="No"/>
    <s v="No"/>
    <s v="No"/>
    <s v="No"/>
    <s v="No"/>
    <s v="No"/>
    <s v="I"/>
    <s v="C"/>
    <s v="I"/>
    <s v="I"/>
    <s v="I"/>
    <s v="I"/>
    <s v="I"/>
    <s v="No"/>
    <s v="Yes"/>
    <s v="No"/>
    <n v="0"/>
    <n v="0"/>
    <n v="0"/>
    <n v="0"/>
    <n v="0"/>
    <n v="0"/>
    <s v="Potential Low Risk"/>
    <s v="High"/>
    <n v="1"/>
    <s v="No"/>
    <s v="No"/>
    <s v="No"/>
    <s v="Without Environmental Issues"/>
    <s v="No"/>
    <s v="None"/>
    <s v="N 8TH ST"/>
    <s v="Fernandina Beach"/>
    <s v="Florida"/>
    <n v="32034"/>
    <s v="N 8TH ST FERNANDINA BEACH FL 32034"/>
    <s v=""/>
    <s v="Pass"/>
    <s v="No"/>
    <s v="FV&lt;$10K"/>
    <s v="N/A"/>
    <s v="No, &lt; $20K Lien"/>
    <s v="No, Lien &lt; $20K"/>
    <s v="N/A"/>
    <s v="No"/>
    <s v="No"/>
    <n v="1"/>
    <s v="No"/>
    <n v="5445"/>
    <n v="1"/>
    <n v="5445"/>
    <m/>
    <n v="0"/>
    <n v="0"/>
    <s v=""/>
    <e v="#N/A"/>
    <n v="5445"/>
    <s v="No"/>
    <s v="V"/>
    <s v="Yes"/>
    <s v="No"/>
    <n v="0"/>
    <n v="0"/>
    <n v="905.8"/>
    <n v="-905.8"/>
    <n v="0.1663544536271809"/>
    <m/>
    <s v="No"/>
    <m/>
    <m/>
    <m/>
    <x v="4"/>
    <n v="2481"/>
    <n v="181.16"/>
    <s v="Ok"/>
    <n v="0"/>
    <n v="0"/>
  </r>
  <r>
    <n v="2482"/>
    <s v="Nassau"/>
    <s v="00-00-31-1800-0068-0040"/>
    <n v="43.87"/>
    <n v="2017"/>
    <n v="43.87"/>
    <n v="43.87"/>
    <n v="0"/>
    <m/>
    <s v="FERNANDINA BEACH"/>
    <s v="Florida"/>
    <n v="32034"/>
    <s v="CALHOUN ST"/>
    <s v="FERNANDINA BEACH FL 32034"/>
    <n v="-81.458831909467307"/>
    <n v="30.674383408065101"/>
    <s v="SNIPE VIOLA"/>
    <n v="96"/>
    <s v="SEWAGE DISPOSAL, SOLID WASTE, BORROW PITS, DRAINAGE RESERVOIRS, WASTE LANDS, MAR"/>
    <n v="6013"/>
    <s v="Waste Disposal Sewage (processing; disposal; storage; treatment)"/>
    <n v="2017"/>
    <n v="550"/>
    <n v="2017"/>
    <n v="550"/>
    <n v="10.97"/>
    <n v="0.25005698655117398"/>
    <s v="No"/>
    <s v="No"/>
    <s v="No"/>
    <s v="No"/>
    <s v="No"/>
    <s v="No"/>
    <s v="No"/>
    <s v="I"/>
    <s v="I"/>
    <s v="I"/>
    <s v="C"/>
    <s v="I"/>
    <s v="I"/>
    <s v="I"/>
    <s v="No"/>
    <s v="Yes"/>
    <s v="No"/>
    <n v="0"/>
    <n v="0"/>
    <n v="0"/>
    <n v="0"/>
    <n v="0"/>
    <n v="0"/>
    <s v="Potential Low Risk"/>
    <s v="High"/>
    <n v="7"/>
    <s v="No"/>
    <s v="No"/>
    <s v="No"/>
    <s v="Without Environmental Issues"/>
    <s v="No"/>
    <s v="None"/>
    <s v="CALHOUN ST"/>
    <s v="Fernandina Beach"/>
    <s v="Florida"/>
    <n v="32034"/>
    <s v="CALHOUN ST FERNANDINA BEACH FL 32034"/>
    <s v=""/>
    <s v="Lien&lt;$150"/>
    <s v="No"/>
    <s v="FV&lt;$10K"/>
    <s v="N/A"/>
    <s v="No, &lt; $20K Lien"/>
    <s v="No, Lien &lt; $20K"/>
    <s v="N/A"/>
    <s v="No"/>
    <s v="No"/>
    <n v="7"/>
    <s v="No"/>
    <n v="550"/>
    <n v="1"/>
    <n v="550"/>
    <m/>
    <n v="0"/>
    <n v="0"/>
    <s v=""/>
    <e v="#N/A"/>
    <n v="550"/>
    <s v="No"/>
    <s v="V"/>
    <s v="Yes"/>
    <s v="No"/>
    <n v="0"/>
    <n v="0"/>
    <n v="482.57"/>
    <n v="-482.57"/>
    <n v="0.87739999999999996"/>
    <m/>
    <s v="No"/>
    <m/>
    <m/>
    <m/>
    <x v="2"/>
    <n v="2482"/>
    <n v="43.87"/>
    <s v="Ok"/>
    <n v="0"/>
    <n v="0"/>
  </r>
  <r>
    <n v="2483"/>
    <s v="Nassau"/>
    <s v="00-00-31-1800-0071-0031"/>
    <n v="578.91"/>
    <n v="2017"/>
    <n v="578.91"/>
    <n v="578.91"/>
    <n v="0"/>
    <n v="222"/>
    <s v="FERNANDINA BEACH"/>
    <s v="Florida"/>
    <n v="32034"/>
    <s v="222 N 8TH ST"/>
    <s v="FERNANDINA BEACH FL 32034"/>
    <n v="-81.458037956591895"/>
    <n v="30.6741072091374"/>
    <s v="OCONNER JAMES PRATT"/>
    <n v="0"/>
    <s v="VACANT RESIDENTIAL"/>
    <n v="8001"/>
    <s v="Residential-Vacant Land"/>
    <n v="2017"/>
    <n v="19965"/>
    <n v="2017"/>
    <n v="36300"/>
    <n v="505.7"/>
    <n v="0.87353820110207114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High"/>
    <n v="1"/>
    <s v="No"/>
    <s v="No"/>
    <s v="No"/>
    <s v="Without Environmental Issues"/>
    <s v="No"/>
    <s v="None"/>
    <s v="222 N 8TH ST"/>
    <s v="Fernandina Beach"/>
    <s v="Florida"/>
    <n v="32034"/>
    <s v="222 N 8TH ST FERNANDINA BEACH FL 32034"/>
    <s v=""/>
    <s v="Pass"/>
    <s v="No"/>
    <s v="FV&lt;$10K"/>
    <s v="N/A"/>
    <s v="No, &lt; $20K Lien"/>
    <s v="No, Lien &lt; $20K"/>
    <s v="N/A"/>
    <s v="No"/>
    <s v="No"/>
    <n v="1"/>
    <s v="No"/>
    <n v="19965"/>
    <n v="1"/>
    <n v="19965"/>
    <m/>
    <n v="0"/>
    <n v="0"/>
    <s v=""/>
    <e v="#N/A"/>
    <n v="19965"/>
    <s v="No"/>
    <s v="V"/>
    <s v="Yes"/>
    <s v="No"/>
    <n v="0"/>
    <n v="0"/>
    <n v="2894.5499999999997"/>
    <n v="-2894.5499999999997"/>
    <n v="0.14498121712997744"/>
    <m/>
    <s v="No"/>
    <m/>
    <m/>
    <m/>
    <x v="4"/>
    <n v="2483"/>
    <n v="578.91"/>
    <s v="Ok"/>
    <n v="0"/>
    <n v="0"/>
  </r>
  <r>
    <n v="2484"/>
    <s v="Nassau"/>
    <s v="00-00-31-1800-0072-0011"/>
    <n v="73.44"/>
    <n v="2017"/>
    <n v="73.44"/>
    <n v="73.44"/>
    <n v="0"/>
    <n v="316"/>
    <s v="FERNANDINA BEACH"/>
    <s v="Florida"/>
    <n v="32034"/>
    <s v="316 N 8TH ST"/>
    <s v="FERNANDINA BEACH FL 32034"/>
    <n v="-81.457934215897694"/>
    <n v="30.674816605343299"/>
    <s v="OCONNER JAMES PRATT"/>
    <n v="0"/>
    <s v="VACANT RESIDENTIAL"/>
    <n v="8001"/>
    <s v="Residential-Vacant Land"/>
    <n v="2017"/>
    <n v="1513"/>
    <n v="2017"/>
    <n v="2750"/>
    <n v="38.32"/>
    <n v="0.52178649237472774"/>
    <s v="No"/>
    <s v="No"/>
    <s v="No"/>
    <s v="No"/>
    <s v="No"/>
    <s v="No"/>
    <s v="No"/>
    <s v="I"/>
    <s v="I"/>
    <s v="I"/>
    <s v="C"/>
    <s v="I"/>
    <s v="I"/>
    <s v="I"/>
    <s v="No"/>
    <s v="Yes"/>
    <s v="No"/>
    <n v="0"/>
    <n v="0"/>
    <n v="0"/>
    <n v="0"/>
    <n v="0"/>
    <n v="0"/>
    <s v="Potential Low Risk"/>
    <s v="High"/>
    <n v="1"/>
    <s v="No"/>
    <s v="No"/>
    <s v="No"/>
    <s v="Without Environmental Issues"/>
    <s v="No"/>
    <s v="None"/>
    <s v="316 N 8TH ST"/>
    <s v="Fernandina Beach"/>
    <s v="Florida"/>
    <n v="32034"/>
    <s v="316 N 8TH ST FERNANDINA BEACH FL 32034"/>
    <s v=""/>
    <s v="Lien&lt;$150"/>
    <s v="No"/>
    <s v="FV&lt;$10K"/>
    <s v="N/A"/>
    <s v="No, &lt; $20K Lien"/>
    <s v="No, Lien &lt; $20K"/>
    <s v="N/A"/>
    <s v="No"/>
    <s v="No"/>
    <n v="1"/>
    <s v="No"/>
    <n v="1513"/>
    <n v="1"/>
    <n v="1513"/>
    <m/>
    <n v="0"/>
    <n v="0"/>
    <s v=""/>
    <e v="#N/A"/>
    <n v="1513"/>
    <s v="No"/>
    <s v="V"/>
    <s v="Yes"/>
    <s v="No"/>
    <n v="0"/>
    <n v="0"/>
    <n v="367.2"/>
    <n v="-367.2"/>
    <n v="0.24269662921348314"/>
    <m/>
    <s v="No"/>
    <m/>
    <m/>
    <m/>
    <x v="2"/>
    <n v="2484"/>
    <n v="73.44"/>
    <s v="Ok"/>
    <n v="0"/>
    <n v="0"/>
  </r>
  <r>
    <n v="2485"/>
    <s v="Nassau"/>
    <s v="00-00-31-1800-0072-0012"/>
    <n v="104.08"/>
    <n v="2017"/>
    <n v="104.08"/>
    <n v="104.08"/>
    <n v="0"/>
    <m/>
    <s v="FERNANDINA BEACH"/>
    <s v="Florida"/>
    <n v="32034"/>
    <s v="CALHOUN ST"/>
    <s v="FERNANDINA BEACH FL 32034"/>
    <n v="-81.457872469997696"/>
    <n v="30.674674743032199"/>
    <s v="OCONNER JAMES PRATT"/>
    <n v="0"/>
    <s v="VACANT RESIDENTIAL"/>
    <n v="8001"/>
    <s v="Residential-Vacant Land"/>
    <n v="2017"/>
    <n v="2632"/>
    <n v="2017"/>
    <n v="4785"/>
    <n v="66.650000000000006"/>
    <n v="0.64037279016141435"/>
    <s v="No"/>
    <s v="No"/>
    <s v="No"/>
    <s v="No"/>
    <s v="No"/>
    <s v="No"/>
    <s v="No"/>
    <s v="I"/>
    <s v="I"/>
    <s v="I"/>
    <s v="C"/>
    <s v="I"/>
    <s v="I"/>
    <s v="I"/>
    <s v="No"/>
    <s v="Yes"/>
    <s v="No"/>
    <n v="0"/>
    <n v="0"/>
    <n v="0"/>
    <n v="0"/>
    <n v="0"/>
    <n v="0"/>
    <s v="Potential Low Risk"/>
    <s v="High"/>
    <n v="1"/>
    <s v="No"/>
    <s v="No"/>
    <s v="No"/>
    <s v="Without Environmental Issues"/>
    <s v="No"/>
    <s v="None"/>
    <s v="CALHOUN ST"/>
    <s v="Fernandina Beach"/>
    <s v="Florida"/>
    <n v="32034"/>
    <s v="CALHOUN ST FERNANDINA BEACH FL 32034"/>
    <s v=""/>
    <s v="Lien&lt;$150"/>
    <s v="No"/>
    <s v="FV&lt;$10K"/>
    <s v="N/A"/>
    <s v="No, &lt; $20K Lien"/>
    <s v="No, Lien &lt; $20K"/>
    <s v="N/A"/>
    <s v="No"/>
    <s v="No"/>
    <n v="1"/>
    <s v="No"/>
    <n v="2632"/>
    <n v="1"/>
    <n v="2632"/>
    <m/>
    <n v="0"/>
    <n v="0"/>
    <s v=""/>
    <e v="#N/A"/>
    <n v="2632"/>
    <s v="No"/>
    <s v="V"/>
    <s v="Yes"/>
    <s v="No"/>
    <n v="0"/>
    <n v="0"/>
    <n v="520.4"/>
    <n v="-520.4"/>
    <n v="0.19772036474164134"/>
    <m/>
    <s v="No"/>
    <m/>
    <m/>
    <m/>
    <x v="2"/>
    <n v="2485"/>
    <n v="104.08"/>
    <s v="Ok"/>
    <n v="0"/>
    <n v="0"/>
  </r>
  <r>
    <n v="2486"/>
    <s v="Nassau"/>
    <s v="00-00-31-1800-0072-0013"/>
    <n v="752.94"/>
    <n v="2017"/>
    <n v="752.94"/>
    <n v="752.94"/>
    <n v="0"/>
    <m/>
    <s v="FERNANDINA BEACH"/>
    <s v="Florida"/>
    <n v="32034"/>
    <s v="CALHOUN ST"/>
    <s v="FERNANDINA BEACH FL 32034"/>
    <n v="-81.458032482875595"/>
    <n v="30.674693249026799"/>
    <s v="OCONNER JAMES PRATT"/>
    <n v="0"/>
    <s v="VACANT RESIDENTIAL"/>
    <n v="8001"/>
    <s v="Residential-Vacant Land"/>
    <n v="2017"/>
    <n v="26318"/>
    <n v="2017"/>
    <n v="47850"/>
    <n v="666.61"/>
    <n v="0.88534278959810875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High"/>
    <n v="1"/>
    <s v="No"/>
    <s v="No"/>
    <s v="No"/>
    <s v="Without Environmental Issues"/>
    <s v="No"/>
    <s v="None"/>
    <s v="CALHOUN ST"/>
    <s v="Fernandina Beach"/>
    <s v="Florida"/>
    <n v="32034"/>
    <s v="CALHOUN ST FERNANDINA BEACH FL 32034"/>
    <s v=""/>
    <s v="Pass"/>
    <s v="No"/>
    <s v="FV&lt;$10K"/>
    <s v="N/A"/>
    <s v="No, &lt; $20K Lien"/>
    <s v="No, Lien &lt; $20K"/>
    <s v="N/A"/>
    <s v="No"/>
    <s v="No"/>
    <n v="1"/>
    <s v="No"/>
    <n v="26318"/>
    <n v="1"/>
    <n v="26318"/>
    <m/>
    <n v="0"/>
    <n v="0"/>
    <s v=""/>
    <e v="#N/A"/>
    <n v="26318"/>
    <s v="No"/>
    <s v="V"/>
    <s v="Yes"/>
    <s v="No"/>
    <n v="0"/>
    <n v="0"/>
    <n v="3764.7000000000003"/>
    <n v="-3764.7000000000003"/>
    <n v="0.14304658408693671"/>
    <m/>
    <s v="No"/>
    <m/>
    <m/>
    <m/>
    <x v="4"/>
    <n v="2486"/>
    <n v="752.94"/>
    <s v="Ok"/>
    <n v="0"/>
    <n v="0"/>
  </r>
  <r>
    <n v="2487"/>
    <s v="Nassau"/>
    <s v="00-00-31-1800-0072-0020"/>
    <n v="1274.98"/>
    <n v="2017"/>
    <n v="1274.98"/>
    <n v="1274.98"/>
    <n v="0"/>
    <m/>
    <s v="FERNANDINA BEACH"/>
    <s v="Florida"/>
    <n v="32034"/>
    <s v="N 8TH ST"/>
    <s v="FERNANDINA BEACH FL 32034"/>
    <n v="-81.457909003715301"/>
    <n v="30.674989154532799"/>
    <s v="OCONNER JAMES PRATT"/>
    <n v="0"/>
    <s v="VACANT RESIDENTIAL"/>
    <n v="8001"/>
    <s v="Residential-Vacant Land"/>
    <n v="2017"/>
    <n v="45375"/>
    <n v="2017"/>
    <n v="82500"/>
    <n v="1149.31"/>
    <n v="0.90143374798036047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1"/>
    <n v="2"/>
    <s v="Potential High Risk"/>
    <s v="Minimal"/>
    <n v="1"/>
    <s v="No"/>
    <s v="No"/>
    <s v="Yes"/>
    <s v="Without Environmental Issues"/>
    <s v="No"/>
    <s v="None"/>
    <s v="N 8TH ST"/>
    <s v="Fernandina Beach"/>
    <s v="Florida"/>
    <n v="32034"/>
    <s v="N 8TH ST FERNANDINA BEACH FL 32034"/>
    <s v=""/>
    <s v="Pass"/>
    <s v="No"/>
    <s v="FV&lt;$10K"/>
    <s v="N/A"/>
    <s v="No, &lt; $20K Lien"/>
    <s v="No, Lien &lt; $20K"/>
    <s v="N/A"/>
    <s v="No"/>
    <s v="No"/>
    <n v="1"/>
    <s v="No"/>
    <n v="45375"/>
    <n v="1"/>
    <n v="45375"/>
    <m/>
    <n v="0"/>
    <n v="0"/>
    <s v=""/>
    <e v="#N/A"/>
    <n v="45375"/>
    <s v="No"/>
    <s v="V"/>
    <s v="Yes"/>
    <s v="No"/>
    <n v="0"/>
    <n v="0"/>
    <n v="6374.9"/>
    <n v="-6374.9"/>
    <n v="0.14049366391184573"/>
    <m/>
    <s v="No"/>
    <m/>
    <m/>
    <m/>
    <x v="1"/>
    <n v="2487"/>
    <n v="1274.98"/>
    <s v="Ok"/>
    <n v="0"/>
    <n v="0"/>
  </r>
  <r>
    <n v="2488"/>
    <s v="Nassau"/>
    <s v="00-00-31-1800-0072-0030"/>
    <n v="1274.98"/>
    <n v="2017"/>
    <n v="1274.98"/>
    <n v="1274.98"/>
    <n v="0"/>
    <m/>
    <s v="FERNANDINA BEACH"/>
    <s v="Florida"/>
    <n v="32034"/>
    <s v="N 8TH ST"/>
    <s v="FERNANDINA BEACH FL 32034"/>
    <n v="-81.457868563941403"/>
    <n v="30.675265747167799"/>
    <s v="OCONNER JAMES PRATT"/>
    <n v="0"/>
    <s v="VACANT RESIDENTIAL"/>
    <n v="8001"/>
    <s v="Residential-Vacant Land"/>
    <n v="2017"/>
    <n v="45375"/>
    <n v="2017"/>
    <n v="82500"/>
    <n v="1149.31"/>
    <n v="0.90143374798036047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1"/>
    <n v="2"/>
    <s v="Potential High Risk"/>
    <s v="Minimal"/>
    <n v="1"/>
    <s v="No"/>
    <s v="No"/>
    <s v="Yes"/>
    <s v="Without Environmental Issues"/>
    <s v="No"/>
    <s v="None"/>
    <s v="N 8TH ST"/>
    <s v="Fernandina Beach"/>
    <s v="Florida"/>
    <n v="32034"/>
    <s v="N 8TH ST FERNANDINA BEACH FL 32034"/>
    <s v=""/>
    <s v="Pass"/>
    <s v="No"/>
    <s v="FV&lt;$10K"/>
    <s v="N/A"/>
    <s v="No, &lt; $20K Lien"/>
    <s v="No, Lien &lt; $20K"/>
    <s v="N/A"/>
    <s v="No"/>
    <s v="No"/>
    <n v="1"/>
    <s v="No"/>
    <n v="45375"/>
    <n v="1"/>
    <n v="45375"/>
    <m/>
    <n v="0"/>
    <n v="0"/>
    <s v=""/>
    <e v="#N/A"/>
    <n v="45375"/>
    <s v="No"/>
    <s v="V"/>
    <s v="Yes"/>
    <s v="No"/>
    <n v="0"/>
    <n v="0"/>
    <n v="6374.9"/>
    <n v="-6374.9"/>
    <n v="0.14049366391184573"/>
    <m/>
    <s v="No"/>
    <m/>
    <m/>
    <m/>
    <x v="1"/>
    <n v="2488"/>
    <n v="1274.98"/>
    <s v="Ok"/>
    <n v="0"/>
    <n v="0"/>
  </r>
  <r>
    <n v="2489"/>
    <s v="Nassau"/>
    <s v="00-00-31-1800-0072-0071"/>
    <n v="160.37"/>
    <n v="2017"/>
    <n v="160.37"/>
    <n v="160.37"/>
    <n v="0"/>
    <n v="319"/>
    <s v="FERNANDINA BEACH"/>
    <s v="Florida"/>
    <n v="32034"/>
    <s v="319 N 9TH ST"/>
    <s v="FERNANDINA BEACH FL 32034"/>
    <n v="-81.457573546585607"/>
    <n v="30.675020865042899"/>
    <s v="OCONNER JAMES PRATT"/>
    <n v="0"/>
    <s v="VACANT RESIDENTIAL"/>
    <n v="8001"/>
    <s v="Residential-Vacant Land"/>
    <n v="2017"/>
    <n v="5500"/>
    <n v="2017"/>
    <n v="6875"/>
    <n v="118.7"/>
    <n v="0.74016337220178341"/>
    <s v="No"/>
    <s v="No"/>
    <s v="No"/>
    <s v="No"/>
    <s v="No"/>
    <s v="No"/>
    <s v="No"/>
    <s v="I"/>
    <s v="C"/>
    <s v="I"/>
    <s v="C"/>
    <s v="I"/>
    <s v="I"/>
    <s v="I"/>
    <s v="No"/>
    <s v="Yes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319 N 9TH ST"/>
    <s v="Fernandina Beach"/>
    <s v="Florida"/>
    <n v="32034"/>
    <s v="319 N 9TH ST FERNANDINA BEACH FL 32034"/>
    <s v=""/>
    <s v="Pass"/>
    <s v="No"/>
    <s v="FV&lt;$10K"/>
    <s v="N/A"/>
    <s v="No, &lt; $20K Lien"/>
    <s v="No, Lien &lt; $20K"/>
    <s v="N/A"/>
    <s v="No"/>
    <s v="No"/>
    <n v="1"/>
    <s v="No"/>
    <n v="5500"/>
    <n v="1"/>
    <n v="5500"/>
    <m/>
    <n v="0"/>
    <n v="0"/>
    <s v=""/>
    <e v="#N/A"/>
    <n v="5500"/>
    <s v="No"/>
    <s v="V"/>
    <s v="Yes"/>
    <s v="No"/>
    <n v="0"/>
    <n v="0"/>
    <n v="801.85"/>
    <n v="-801.85"/>
    <n v="0.14579090909090908"/>
    <m/>
    <s v="No"/>
    <m/>
    <m/>
    <m/>
    <x v="4"/>
    <n v="2489"/>
    <n v="160.37"/>
    <s v="Ok"/>
    <n v="0"/>
    <n v="0"/>
  </r>
  <r>
    <n v="2490"/>
    <s v="Nassau"/>
    <s v="00-00-31-1800-0072-0072"/>
    <n v="160.37"/>
    <n v="2017"/>
    <n v="160.37"/>
    <n v="160.37"/>
    <n v="0"/>
    <m/>
    <s v="FERNANDINA BEACH"/>
    <s v="Florida"/>
    <n v="32034"/>
    <s v="N 9TH ST"/>
    <s v="FERNANDINA BEACH FL 32034"/>
    <n v="-81.457594842002194"/>
    <n v="30.674882699883501"/>
    <s v="OCONNER JAMES PRATT"/>
    <n v="0"/>
    <s v="VACANT RESIDENTIAL"/>
    <n v="8001"/>
    <s v="Residential-Vacant Land"/>
    <n v="2017"/>
    <n v="5500"/>
    <n v="2017"/>
    <n v="6875"/>
    <n v="118.7"/>
    <n v="0.74016337220178341"/>
    <s v="No"/>
    <s v="No"/>
    <s v="No"/>
    <s v="No"/>
    <s v="No"/>
    <s v="No"/>
    <s v="No"/>
    <s v="I"/>
    <s v="C"/>
    <s v="I"/>
    <s v="C"/>
    <s v="I"/>
    <s v="I"/>
    <s v="I"/>
    <s v="No"/>
    <s v="Yes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N 9TH ST"/>
    <s v="Fernandina Beach"/>
    <s v="Florida"/>
    <n v="32034"/>
    <s v="N 9TH ST FERNANDINA BEACH FL 32034"/>
    <s v=""/>
    <s v="Pass"/>
    <s v="No"/>
    <s v="FV&lt;$10K"/>
    <s v="N/A"/>
    <s v="No, &lt; $20K Lien"/>
    <s v="No, Lien &lt; $20K"/>
    <s v="N/A"/>
    <s v="No"/>
    <s v="No"/>
    <n v="1"/>
    <s v="No"/>
    <n v="5500"/>
    <n v="1"/>
    <n v="5500"/>
    <m/>
    <n v="0"/>
    <n v="0"/>
    <s v=""/>
    <e v="#N/A"/>
    <n v="5500"/>
    <s v="No"/>
    <s v="V"/>
    <s v="Yes"/>
    <s v="No"/>
    <n v="0"/>
    <n v="0"/>
    <n v="801.85"/>
    <n v="-801.85"/>
    <n v="0.14579090909090908"/>
    <m/>
    <s v="No"/>
    <m/>
    <m/>
    <m/>
    <x v="4"/>
    <n v="2490"/>
    <n v="160.37"/>
    <s v="Ok"/>
    <n v="0"/>
    <n v="0"/>
  </r>
  <r>
    <n v="2491"/>
    <s v="Nassau"/>
    <s v="00-00-31-1800-0077-0031"/>
    <n v="709.53"/>
    <n v="2017"/>
    <n v="709.53"/>
    <n v="709.53"/>
    <n v="0"/>
    <n v="320"/>
    <s v="FERNANDINA BEACH"/>
    <s v="Florida"/>
    <n v="32034"/>
    <s v="320 9TH ST N"/>
    <s v="FERNANDINA BEACH FL 32034"/>
    <n v="-81.457019948899003"/>
    <n v="30.6752351045916"/>
    <s v="WRIGHT LOIS"/>
    <n v="1"/>
    <s v="SINGLE FAMILY"/>
    <n v="1001"/>
    <s v="Single Family Residential"/>
    <n v="2017"/>
    <n v="29612"/>
    <n v="2017"/>
    <n v="35112"/>
    <n v="626.48"/>
    <n v="0.88295068566515866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320 9TH ST N"/>
    <s v="Fernandina Beach"/>
    <s v="Florida"/>
    <n v="32034"/>
    <s v="320 9TH ST N FERNANDINA BEACH FL 32034"/>
    <s v=""/>
    <s v="Pass"/>
    <s v="No"/>
    <s v="FV&lt;$10K"/>
    <s v="N/A"/>
    <s v="No, &lt; $20K Lien"/>
    <s v="No, Lien &lt; $20K"/>
    <s v="N/A"/>
    <s v="No"/>
    <s v="No"/>
    <n v="0"/>
    <s v="No"/>
    <n v="29612"/>
    <n v="1"/>
    <n v="29612"/>
    <m/>
    <n v="0"/>
    <n v="0"/>
    <s v=""/>
    <e v="#N/A"/>
    <n v="29612"/>
    <s v="No"/>
    <s v="S"/>
    <s v="No"/>
    <s v="No"/>
    <n v="0.35"/>
    <n v="10364.199999999999"/>
    <n v="2838.12"/>
    <n v="7526.079999999999"/>
    <n v="9.584357692827232E-2"/>
    <m/>
    <s v="No"/>
    <m/>
    <m/>
    <m/>
    <x v="4"/>
    <n v="2491"/>
    <n v="709.53"/>
    <s v="Ok"/>
    <n v="0"/>
    <n v="0"/>
  </r>
  <r>
    <n v="2492"/>
    <s v="Nassau"/>
    <s v="00-00-31-1800-0077-0071"/>
    <n v="160.37"/>
    <n v="2017"/>
    <n v="160.37"/>
    <n v="160.37"/>
    <n v="0"/>
    <m/>
    <s v="FERNANDINA BEACH"/>
    <s v="Florida"/>
    <n v="32034"/>
    <s v="N 10TH ST"/>
    <s v="FERNANDINA BEACH FL 32034"/>
    <n v="-81.456748027682806"/>
    <n v="30.674923710771299"/>
    <s v="TIFTON NASSAU LLC"/>
    <n v="0"/>
    <s v="VACANT RESIDENTIAL"/>
    <n v="8001"/>
    <s v="Residential-Vacant Land"/>
    <n v="2017"/>
    <n v="5500"/>
    <n v="2017"/>
    <n v="6875"/>
    <n v="118.7"/>
    <n v="0.74016337220178341"/>
    <m/>
    <m/>
    <m/>
    <m/>
    <m/>
    <m/>
    <s v="No"/>
    <s v="I"/>
    <n v="0"/>
    <n v="0"/>
    <n v="0"/>
    <n v="0"/>
    <n v="0"/>
    <n v="0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N 10TH ST"/>
    <s v="Fernandina Beach"/>
    <s v="Florida"/>
    <n v="32034"/>
    <s v="N 10TH ST FERNANDINA BEACH FL 32034"/>
    <s v=""/>
    <s v="Pass"/>
    <s v="No"/>
    <s v="FV&lt;$10K"/>
    <s v="N/A"/>
    <s v="No, &lt; $20K Lien"/>
    <s v="No, Lien &lt; $20K"/>
    <s v="N/A"/>
    <s v="No"/>
    <s v="No"/>
    <n v="0"/>
    <s v="No"/>
    <n v="5500"/>
    <n v="1"/>
    <n v="5500"/>
    <m/>
    <n v="0"/>
    <n v="0"/>
    <s v=""/>
    <e v="#N/A"/>
    <n v="5500"/>
    <s v="No"/>
    <s v="V"/>
    <s v="Yes"/>
    <s v="No"/>
    <n v="0"/>
    <n v="0"/>
    <n v="641.48"/>
    <n v="-641.48"/>
    <n v="0.11663272727272728"/>
    <m/>
    <s v="No"/>
    <m/>
    <m/>
    <m/>
    <x v="4"/>
    <n v="2492"/>
    <n v="160.37"/>
    <s v="Ok"/>
    <n v="0"/>
    <n v="0"/>
  </r>
  <r>
    <n v="2493"/>
    <s v="Nassau"/>
    <s v="00-00-31-1800-0078-0020"/>
    <n v="756.76"/>
    <n v="2017"/>
    <n v="756.76"/>
    <n v="756.76"/>
    <n v="0"/>
    <m/>
    <s v="FERNANDINA BEACH"/>
    <s v="Florida"/>
    <n v="32034"/>
    <s v="N 10TH ST"/>
    <s v="FERNANDINA BEACH FL 32034"/>
    <n v="-81.457136754068003"/>
    <n v="30.673816186162501"/>
    <s v="SWANN S  A"/>
    <n v="0"/>
    <s v="VACANT RESIDENTIAL"/>
    <n v="8001"/>
    <s v="Residential-Vacant Land"/>
    <n v="2017"/>
    <n v="31075"/>
    <n v="2017"/>
    <n v="38775"/>
    <n v="670.15"/>
    <n v="0.88555156192187745"/>
    <s v="No"/>
    <m/>
    <m/>
    <m/>
    <m/>
    <m/>
    <m/>
    <s v="I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1"/>
    <s v="No"/>
    <s v="No"/>
    <s v="No"/>
    <s v="Without Environmental Issues"/>
    <s v="No"/>
    <s v="None"/>
    <s v="N 10TH ST"/>
    <s v="Fernandina Beach"/>
    <s v="Florida"/>
    <n v="32034"/>
    <s v="N 10TH ST FERNANDINA BEACH FL 32034"/>
    <s v=""/>
    <s v="Pass"/>
    <s v="No"/>
    <s v="FV&lt;$10K"/>
    <s v="N/A"/>
    <s v="No, &lt; $20K Lien"/>
    <s v="No, Lien &lt; $20K"/>
    <s v="N/A"/>
    <s v="No"/>
    <s v="No"/>
    <n v="1"/>
    <s v="No"/>
    <n v="31075"/>
    <n v="1"/>
    <n v="31075"/>
    <m/>
    <n v="0"/>
    <n v="0"/>
    <s v=""/>
    <e v="#N/A"/>
    <n v="31075"/>
    <s v="No"/>
    <s v="V"/>
    <s v="Yes"/>
    <s v="No"/>
    <n v="0"/>
    <n v="0"/>
    <n v="3783.8"/>
    <n v="-3783.8"/>
    <n v="0.12176347546259052"/>
    <m/>
    <s v="No"/>
    <m/>
    <m/>
    <m/>
    <x v="1"/>
    <n v="2493"/>
    <n v="756.76"/>
    <s v="Ok"/>
    <n v="0"/>
    <n v="0"/>
  </r>
  <r>
    <n v="2494"/>
    <s v="Nassau"/>
    <s v="00-00-31-1800-0080-0011"/>
    <n v="229.84"/>
    <n v="2017"/>
    <e v="#N/A"/>
    <e v="#N/A"/>
    <e v="#N/A"/>
    <e v="#N/A"/>
    <e v="#N/A"/>
    <e v="#N/A"/>
    <e v="#N/A"/>
    <e v="#N/A"/>
    <e v="#N/A"/>
    <e v="#N/A"/>
    <e v="#N/A"/>
    <e v="#N/A"/>
    <n v="1"/>
    <s v="SINGLE FAMILY"/>
    <e v="#N/A"/>
    <e v="#N/A"/>
    <n v="2017"/>
    <n v="34179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34179"/>
    <n v="1"/>
    <n v="34179"/>
    <m/>
    <e v="#N/A"/>
    <e v="#N/A"/>
    <s v=""/>
    <e v="#N/A"/>
    <n v="34179"/>
    <s v="No"/>
    <s v="S"/>
    <s v="No"/>
    <s v="Yes"/>
    <n v="0.67"/>
    <n v="22899.93"/>
    <e v="#N/A"/>
    <e v="#N/A"/>
    <e v="#N/A"/>
    <m/>
    <e v="#N/A"/>
    <m/>
    <m/>
    <m/>
    <x v="5"/>
    <n v="2494"/>
    <n v="229.84"/>
    <e v="#N/A"/>
    <e v="#N/A"/>
    <e v="#N/A"/>
  </r>
  <r>
    <n v="2495"/>
    <s v="Nassau"/>
    <s v="00-00-31-1800-0081-0030"/>
    <n v="1107.1600000000001"/>
    <n v="2017"/>
    <n v="1107.1600000000001"/>
    <n v="1107.1600000000001"/>
    <n v="0"/>
    <n v="222"/>
    <s v="FERNANDINA BEACH"/>
    <s v="Florida"/>
    <n v="32034"/>
    <s v="222 10TH ST N"/>
    <s v="FERNANDINA BEACH FL 32034"/>
    <n v="-81.4564157937142"/>
    <n v="30.673823855126901"/>
    <s v="DAVIS ANDREA"/>
    <n v="1"/>
    <s v="SINGLE FAMILY"/>
    <n v="1001"/>
    <s v="Single Family Residential"/>
    <n v="2017"/>
    <n v="92104"/>
    <n v="2017"/>
    <n v="152759"/>
    <n v="994.14"/>
    <n v="0.89791899996387148"/>
    <s v="No"/>
    <m/>
    <s v="No"/>
    <m/>
    <m/>
    <m/>
    <s v="No"/>
    <s v="I"/>
    <s v="I"/>
    <s v="I"/>
    <s v="I"/>
    <s v="I"/>
    <n v="0"/>
    <n v="0"/>
    <s v="No"/>
    <s v="No"/>
    <s v="No"/>
    <n v="0"/>
    <n v="0"/>
    <n v="0"/>
    <n v="0"/>
    <n v="0"/>
    <n v="0"/>
    <s v="Potential Low Risk"/>
    <s v="Minimal"/>
    <n v="1"/>
    <s v="Yes"/>
    <s v="No"/>
    <s v="No"/>
    <s v="Without Environmental Issues"/>
    <s v="No"/>
    <s v="None"/>
    <s v="222 10TH ST N"/>
    <s v="Fernandina Beach"/>
    <s v="Florida"/>
    <n v="32034"/>
    <s v="222 10TH ST N FERNANDINA BEACH FL 32034"/>
    <s v=""/>
    <s v="Pass"/>
    <s v="No"/>
    <s v="FV&lt;$10K"/>
    <s v="N/A"/>
    <s v="No, &lt; $20K Lien"/>
    <s v="No, Lien &lt; $20K"/>
    <s v="N/A"/>
    <s v="No"/>
    <s v="No"/>
    <n v="1"/>
    <s v="No"/>
    <n v="92104"/>
    <n v="1"/>
    <n v="92104"/>
    <m/>
    <n v="0"/>
    <n v="0"/>
    <s v=""/>
    <e v="#N/A"/>
    <n v="92104"/>
    <s v="No"/>
    <s v="S"/>
    <s v="No"/>
    <s v="Yes"/>
    <n v="0.67"/>
    <n v="61709.68"/>
    <n v="5535.8"/>
    <n v="56173.88"/>
    <n v="6.0103795709198299E-2"/>
    <m/>
    <s v="No"/>
    <m/>
    <m/>
    <m/>
    <x v="0"/>
    <n v="2495"/>
    <n v="1107.1600000000001"/>
    <s v="Ok"/>
    <n v="0"/>
    <n v="0"/>
  </r>
  <r>
    <n v="2496"/>
    <s v="Nassau"/>
    <s v="00-00-31-1800-0082-0050"/>
    <n v="134.69"/>
    <n v="2017"/>
    <n v="134.69"/>
    <n v="134.69"/>
    <n v="0"/>
    <m/>
    <s v="FERNANDINA BEACH"/>
    <s v="Florida"/>
    <n v="32034"/>
    <s v="N 11TH ST"/>
    <s v="FERNANDINA BEACH FL 32034"/>
    <n v="-81.455874717282299"/>
    <n v="30.675305107777099"/>
    <s v="ALBERTIE GREGORY K"/>
    <n v="0"/>
    <s v="VACANT RESIDENTIAL"/>
    <n v="8001"/>
    <s v="Residential-Vacant Land"/>
    <n v="2017"/>
    <n v="4400"/>
    <n v="2017"/>
    <n v="5500"/>
    <n v="94.95"/>
    <n v="0.7049521122577771"/>
    <s v="No"/>
    <s v="No"/>
    <s v="No"/>
    <s v="No"/>
    <s v="No"/>
    <s v="No"/>
    <m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High"/>
    <n v="1"/>
    <s v="No"/>
    <s v="No"/>
    <s v="No"/>
    <s v="Without Environmental Issues"/>
    <s v="No"/>
    <s v="None"/>
    <s v="N 11TH ST"/>
    <s v="Fernandina Beach"/>
    <s v="Florida"/>
    <n v="32034"/>
    <s v="N 11TH ST FERNANDINA BEACH FL 32034"/>
    <s v=""/>
    <s v="Lien&lt;$150"/>
    <s v="No"/>
    <s v="FV&lt;$10K"/>
    <s v="N/A"/>
    <s v="No, &lt; $20K Lien"/>
    <s v="No, Lien &lt; $20K"/>
    <s v="N/A"/>
    <s v="No"/>
    <s v="No"/>
    <n v="1"/>
    <s v="No"/>
    <n v="4400"/>
    <n v="1"/>
    <n v="4400"/>
    <m/>
    <n v="0"/>
    <n v="0"/>
    <s v=""/>
    <e v="#N/A"/>
    <n v="4400"/>
    <s v="No"/>
    <s v="V"/>
    <s v="Yes"/>
    <s v="No"/>
    <n v="0"/>
    <n v="0"/>
    <n v="673.45"/>
    <n v="-673.45"/>
    <n v="0.15305681818181818"/>
    <m/>
    <s v="No"/>
    <m/>
    <m/>
    <m/>
    <x v="2"/>
    <n v="2496"/>
    <n v="134.69"/>
    <s v="Ok"/>
    <n v="0"/>
    <n v="0"/>
  </r>
  <r>
    <n v="2497"/>
    <s v="Nassau"/>
    <s v="00-00-31-1800-0082-0080"/>
    <n v="1623.31"/>
    <n v="2017"/>
    <n v="1623.31"/>
    <n v="1623.31"/>
    <n v="0"/>
    <n v="1009"/>
    <s v="FERNANDINA BEACH"/>
    <s v="Florida"/>
    <n v="32034"/>
    <s v="1009 CALHOUN ST"/>
    <s v="FERNANDINA BEACH FL 32034"/>
    <n v="-81.456079467342406"/>
    <n v="30.674500031889501"/>
    <s v="BOOTH SHARON H"/>
    <n v="1"/>
    <s v="SINGLE FAMILY"/>
    <n v="1001"/>
    <s v="Single Family Residential"/>
    <n v="2017"/>
    <n v="72096"/>
    <n v="2017"/>
    <n v="77319"/>
    <n v="1471.39"/>
    <n v="0.90641343920754514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1009 CALHOUN ST"/>
    <s v="Fernandina Beach"/>
    <s v="Florida"/>
    <n v="32034"/>
    <s v="1009 CALHOUN ST FERNANDINA BEACH FL 32034"/>
    <s v=""/>
    <s v="Pass"/>
    <s v="No"/>
    <s v="FV&lt;$10K"/>
    <s v="N/A"/>
    <s v="No, &lt; $20K Lien"/>
    <s v="No, Lien &lt; $20K"/>
    <s v="N/A"/>
    <s v="No"/>
    <s v="No"/>
    <n v="1"/>
    <s v="No"/>
    <n v="72096"/>
    <n v="1"/>
    <n v="72096"/>
    <m/>
    <n v="0"/>
    <n v="0"/>
    <s v=""/>
    <e v="#N/A"/>
    <n v="72096"/>
    <s v="No"/>
    <s v="S"/>
    <s v="No"/>
    <s v="No"/>
    <n v="0.35"/>
    <n v="25233.599999999999"/>
    <n v="8116.5499999999993"/>
    <n v="17117.05"/>
    <n v="0.11257975477141588"/>
    <m/>
    <s v="No"/>
    <m/>
    <m/>
    <m/>
    <x v="0"/>
    <n v="2497"/>
    <n v="1623.31"/>
    <s v="Ok"/>
    <n v="0"/>
    <n v="0"/>
  </r>
  <r>
    <n v="2498"/>
    <s v="Nassau"/>
    <s v="00-00-31-1800-0084-0040"/>
    <n v="1459.44"/>
    <n v="2017"/>
    <n v="1459.44"/>
    <n v="1459.44"/>
    <n v="0"/>
    <n v="1012"/>
    <s v="FERNANDINA BEACH"/>
    <s v="Florida"/>
    <n v="32034"/>
    <s v="1012 FRANKLIN ST"/>
    <s v="FERNANDINA BEACH FL 32034"/>
    <n v="-81.455779108857001"/>
    <n v="30.677859902422501"/>
    <s v="RILEY FANNIE MAE"/>
    <n v="1"/>
    <s v="SINGLE FAMILY"/>
    <n v="1001"/>
    <s v="Single Family Residential"/>
    <n v="2017"/>
    <n v="78303"/>
    <n v="2017"/>
    <n v="80826"/>
    <n v="1319.87"/>
    <n v="0.90436742860275166"/>
    <s v="No"/>
    <m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0"/>
    <s v="Yes"/>
    <s v="No"/>
    <s v="No"/>
    <s v="Without Environmental Issues"/>
    <s v="No"/>
    <s v="None"/>
    <s v="1012 FRANKLIN ST"/>
    <s v="Fernandina Beach"/>
    <s v="Florida"/>
    <n v="32034"/>
    <s v="1012 FRANKLIN ST FERNANDINA BEACH FL 32034"/>
    <s v=""/>
    <s v="Pass"/>
    <s v="No"/>
    <s v="FV&lt;$10K"/>
    <s v="N/A"/>
    <s v="No, &lt; $20K Lien"/>
    <s v="No, Lien &lt; $20K"/>
    <s v="N/A"/>
    <s v="No"/>
    <s v="No"/>
    <n v="0"/>
    <s v="No"/>
    <n v="78303"/>
    <n v="1"/>
    <n v="78303"/>
    <m/>
    <n v="0"/>
    <n v="0"/>
    <s v=""/>
    <e v="#N/A"/>
    <n v="78303"/>
    <s v="No"/>
    <s v="S"/>
    <s v="No"/>
    <s v="Yes"/>
    <n v="0.67"/>
    <n v="52463.01"/>
    <n v="5837.76"/>
    <n v="46625.25"/>
    <n v="7.4553465384468026E-2"/>
    <m/>
    <s v="No"/>
    <m/>
    <m/>
    <m/>
    <x v="0"/>
    <n v="2498"/>
    <n v="1459.44"/>
    <s v="Ok"/>
    <n v="0"/>
    <n v="0"/>
  </r>
  <r>
    <n v="2499"/>
    <s v="Nassau"/>
    <s v="00-00-31-1800-0084-0051"/>
    <n v="608.91"/>
    <n v="2017"/>
    <n v="608.91"/>
    <n v="608.91"/>
    <n v="0"/>
    <m/>
    <s v="FERNANDINA BEACH"/>
    <s v="Florida"/>
    <n v="32034"/>
    <s v="N 11TH ST"/>
    <s v="FERNANDINA BEACH FL 32034"/>
    <n v="-81.455466566573307"/>
    <n v="30.677893032034198"/>
    <s v="RILEY IDA MAE &amp; RILELY IRA &amp; REBECCA &amp; HELEN M"/>
    <n v="0"/>
    <s v="VACANT RESIDENTIAL"/>
    <n v="8001"/>
    <s v="Residential-Vacant Land"/>
    <n v="2017"/>
    <n v="26400"/>
    <n v="2017"/>
    <n v="27500"/>
    <n v="533.44000000000005"/>
    <n v="0.87605721699430139"/>
    <s v="No"/>
    <s v="No"/>
    <s v="No"/>
    <s v="No"/>
    <s v="No"/>
    <s v="No"/>
    <m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N 11TH ST"/>
    <s v="Fernandina Beach"/>
    <s v="Florida"/>
    <n v="32034"/>
    <s v="N 11TH ST FERNANDINA BEACH FL 32034"/>
    <s v=""/>
    <s v="Pass"/>
    <s v="No"/>
    <s v="FV&lt;$10K"/>
    <s v="N/A"/>
    <s v="No, &lt; $20K Lien"/>
    <s v="No, Lien &lt; $20K"/>
    <s v="N/A"/>
    <s v="No"/>
    <s v="No"/>
    <n v="1"/>
    <s v="No"/>
    <n v="26400"/>
    <n v="1"/>
    <n v="26400"/>
    <m/>
    <n v="0"/>
    <n v="0"/>
    <s v=""/>
    <e v="#N/A"/>
    <n v="26400"/>
    <s v="No"/>
    <s v="V"/>
    <s v="Yes"/>
    <s v="No"/>
    <n v="0"/>
    <n v="0"/>
    <n v="3044.5499999999997"/>
    <n v="-3044.5499999999997"/>
    <n v="0.11532386363636363"/>
    <m/>
    <s v="No"/>
    <m/>
    <m/>
    <m/>
    <x v="4"/>
    <n v="2499"/>
    <n v="608.91"/>
    <s v="Ok"/>
    <n v="0"/>
    <n v="0"/>
  </r>
  <r>
    <n v="2500"/>
    <s v="Nassau"/>
    <s v="00-00-31-1800-0084-0080"/>
    <n v="998.21"/>
    <n v="2017"/>
    <e v="#N/A"/>
    <e v="#N/A"/>
    <e v="#N/A"/>
    <e v="#N/A"/>
    <e v="#N/A"/>
    <e v="#N/A"/>
    <e v="#N/A"/>
    <e v="#N/A"/>
    <e v="#N/A"/>
    <e v="#N/A"/>
    <e v="#N/A"/>
    <e v="#N/A"/>
    <n v="1"/>
    <s v="SINGLE FAMILY"/>
    <e v="#N/A"/>
    <e v="#N/A"/>
    <n v="2017"/>
    <n v="86550"/>
    <e v="#N/A"/>
    <e v="#N/A"/>
    <e v="#N/A"/>
    <n v="0"/>
    <s v="No"/>
    <s v="No"/>
    <m/>
    <s v="No"/>
    <s v="No"/>
    <s v="No"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86550"/>
    <n v="1"/>
    <n v="86550"/>
    <m/>
    <e v="#N/A"/>
    <e v="#N/A"/>
    <s v=""/>
    <e v="#N/A"/>
    <n v="86550"/>
    <s v="No"/>
    <s v="S"/>
    <s v="No"/>
    <s v="Yes"/>
    <n v="0.67"/>
    <n v="57988.5"/>
    <e v="#N/A"/>
    <e v="#N/A"/>
    <e v="#N/A"/>
    <m/>
    <e v="#N/A"/>
    <m/>
    <m/>
    <m/>
    <x v="5"/>
    <n v="2500"/>
    <n v="998.21"/>
    <e v="#N/A"/>
    <e v="#N/A"/>
    <e v="#N/A"/>
  </r>
  <r>
    <n v="2501"/>
    <s v="Nassau"/>
    <s v="00-00-31-1800-0129-0030"/>
    <n v="3916.28"/>
    <n v="2017"/>
    <n v="3916.28"/>
    <n v="3916.28"/>
    <n v="0"/>
    <n v="320"/>
    <s v="FERNANDINA BEACH"/>
    <s v="Florida"/>
    <n v="32034"/>
    <s v="320 8TH ST S"/>
    <s v="FERNANDINA BEACH FL 32034"/>
    <n v="-81.459241727447093"/>
    <n v="30.666146532360699"/>
    <s v="BUILDING AMELIA LLC"/>
    <n v="33"/>
    <s v="NIGHTCLUBS, COCKTAIL LOUNGES, BARS"/>
    <n v="2048"/>
    <s v="Nightclub (Cocktail Lounge)"/>
    <n v="2017"/>
    <n v="180202"/>
    <n v="2017"/>
    <n v="180202"/>
    <n v="3591.56"/>
    <n v="0.91708458026494521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9"/>
    <s v="Potential Medium Risk"/>
    <n v="0"/>
    <n v="0"/>
    <s v="No"/>
    <n v="0"/>
    <s v="No"/>
    <s v="Commercial Hazardous Waste Handlers"/>
    <s v="Yes"/>
    <s v="None"/>
    <s v="320 8TH ST S"/>
    <s v="Fernandina Beach"/>
    <s v="Florida"/>
    <n v="32034"/>
    <s v="320 8TH ST S FERNANDINA BEACH FL 32034"/>
    <s v=""/>
    <s v="Pass"/>
    <s v="No"/>
    <s v="FV&lt;$10K"/>
    <s v="N/A"/>
    <s v="No, &lt; $20K Lien"/>
    <s v="No, Lien &lt; $20K"/>
    <s v="N/A"/>
    <s v="No"/>
    <s v="No"/>
    <n v="0"/>
    <s v="No"/>
    <n v="180202"/>
    <n v="1"/>
    <n v="180202"/>
    <m/>
    <n v="0"/>
    <n v="0"/>
    <s v=""/>
    <e v="#N/A"/>
    <n v="180202"/>
    <s v="No"/>
    <s v="C"/>
    <s v="No"/>
    <s v="No"/>
    <n v="0.3"/>
    <n v="54060.6"/>
    <n v="15665.12"/>
    <n v="38395.479999999996"/>
    <n v="8.6930888669382145E-2"/>
    <m/>
    <s v="No"/>
    <m/>
    <m/>
    <m/>
    <x v="0"/>
    <n v="2501"/>
    <n v="3916.28"/>
    <s v="Ok"/>
    <n v="0"/>
    <n v="0"/>
  </r>
  <r>
    <n v="2502"/>
    <s v="Nassau"/>
    <s v="00-00-31-1800-0129-0062"/>
    <n v="446.94"/>
    <n v="2017"/>
    <n v="446.94"/>
    <n v="446.94"/>
    <n v="0"/>
    <n v="323"/>
    <s v="FERNANDINA BEACH"/>
    <s v="Florida"/>
    <n v="32034"/>
    <s v="323 S 9TH ST"/>
    <s v="FERNANDINA BEACH FL 32034"/>
    <n v="-81.458932756379298"/>
    <n v="30.666041289559999"/>
    <s v="BUILDING AMELIA LLC"/>
    <n v="10"/>
    <s v="VACANT COMMERCIAL"/>
    <n v="8002"/>
    <s v="Commercial-Vacant Land"/>
    <n v="2017"/>
    <n v="19250"/>
    <n v="2017"/>
    <n v="19250"/>
    <n v="383.67"/>
    <n v="0.85843737414418042"/>
    <m/>
    <m/>
    <m/>
    <m/>
    <m/>
    <s v="No"/>
    <s v="No"/>
    <s v="I"/>
    <s v="I"/>
    <n v="0"/>
    <n v="0"/>
    <n v="0"/>
    <n v="0"/>
    <n v="0"/>
    <s v="No"/>
    <s v="No"/>
    <s v="No"/>
    <n v="0"/>
    <n v="0"/>
    <n v="0"/>
    <n v="0"/>
    <n v="0"/>
    <n v="9"/>
    <s v="Potential Medium Risk"/>
    <n v="0"/>
    <n v="0"/>
    <s v="No"/>
    <s v="Yes"/>
    <s v="No"/>
    <s v="Without Environmental Issues"/>
    <s v="No"/>
    <s v="None"/>
    <s v="323 S 9TH ST"/>
    <s v="Fernandina Beach"/>
    <s v="Florida"/>
    <n v="32034"/>
    <s v="323 S 9TH ST FERNANDINA BEACH FL 32034"/>
    <s v=""/>
    <s v="Pass"/>
    <s v="Yes"/>
    <s v="FV&lt;$10K"/>
    <s v="N/A"/>
    <s v="No, &lt; $20K Lien"/>
    <s v="No, Lien &lt; $20K"/>
    <s v="N/A"/>
    <s v="No"/>
    <s v="No"/>
    <n v="0"/>
    <s v="No"/>
    <n v="19250"/>
    <n v="1"/>
    <n v="19250"/>
    <m/>
    <n v="0"/>
    <n v="0"/>
    <s v=""/>
    <e v="#N/A"/>
    <n v="19250"/>
    <s v="No"/>
    <s v="V"/>
    <s v="Yes"/>
    <s v="No"/>
    <n v="0"/>
    <n v="0"/>
    <n v="1787.76"/>
    <n v="-1787.76"/>
    <n v="9.2870649350649356E-2"/>
    <m/>
    <s v="No"/>
    <m/>
    <m/>
    <m/>
    <x v="4"/>
    <n v="2502"/>
    <n v="446.94"/>
    <s v="Ok"/>
    <n v="0"/>
    <n v="0"/>
  </r>
  <r>
    <n v="2503"/>
    <s v="Nassau"/>
    <s v="00-00-31-1800-0130-0022"/>
    <n v="1960.05"/>
    <n v="2017"/>
    <n v="1960.05"/>
    <n v="1960.05"/>
    <n v="0"/>
    <n v="316"/>
    <s v="FERNANDINA BEACH"/>
    <s v="Florida"/>
    <n v="32034"/>
    <s v="316 9TH ST S U&amp;D"/>
    <s v="FERNANDINA BEACH FL 32034"/>
    <n v="-81.458393195829103"/>
    <n v="30.666261629064"/>
    <s v="LEIBMAN MARILYN C"/>
    <n v="8"/>
    <s v="MULTI-FAMILY - LESS THAN 10 UNITS"/>
    <n v="1110"/>
    <s v="Multi-Family Dwellings (Generic any combination 2+)"/>
    <n v="2017"/>
    <n v="87548"/>
    <n v="2017"/>
    <n v="93286"/>
    <n v="1782.76"/>
    <n v="0.90954822581056605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7"/>
    <s v="Potential Medium Risk"/>
    <s v="Minimal"/>
    <n v="1"/>
    <s v="No"/>
    <s v="No"/>
    <s v="No"/>
    <s v="Without Environmental Issues"/>
    <s v="No"/>
    <s v="None"/>
    <s v="316 9TH ST S U&amp;D"/>
    <s v="Fernandina Beach"/>
    <s v="Florida"/>
    <n v="32034"/>
    <s v="316 9TH ST S U&amp;D FERNANDINA BEACH FL 32034"/>
    <s v=""/>
    <s v="Pass"/>
    <s v="No"/>
    <s v="FV&lt;$10K"/>
    <s v="N/A"/>
    <s v="No, &lt; $20K Lien"/>
    <s v="No, Lien &lt; $20K"/>
    <s v="N/A"/>
    <s v="No"/>
    <s v="No"/>
    <n v="1"/>
    <s v="No"/>
    <n v="87548"/>
    <n v="1"/>
    <n v="87548"/>
    <m/>
    <n v="0"/>
    <n v="0"/>
    <s v=""/>
    <e v="#N/A"/>
    <n v="87548"/>
    <s v="No"/>
    <s v="R"/>
    <s v="No"/>
    <s v="No"/>
    <n v="0.35"/>
    <n v="30641.8"/>
    <n v="9800.25"/>
    <n v="20841.55"/>
    <n v="0.11194144926211906"/>
    <m/>
    <s v="No"/>
    <m/>
    <m/>
    <m/>
    <x v="0"/>
    <n v="2503"/>
    <n v="1960.05"/>
    <s v="Ok"/>
    <n v="0"/>
    <n v="0"/>
  </r>
  <r>
    <n v="2504"/>
    <s v="Nassau"/>
    <s v="00-00-31-1800-0130-0052"/>
    <n v="513.95000000000005"/>
    <n v="2017"/>
    <e v="#N/A"/>
    <e v="#N/A"/>
    <e v="#N/A"/>
    <e v="#N/A"/>
    <e v="#N/A"/>
    <e v="#N/A"/>
    <e v="#N/A"/>
    <e v="#N/A"/>
    <e v="#N/A"/>
    <e v="#N/A"/>
    <e v="#N/A"/>
    <e v="#N/A"/>
    <n v="0"/>
    <s v="VACANT RESIDENTIAL"/>
    <e v="#N/A"/>
    <e v="#N/A"/>
    <n v="2017"/>
    <n v="21175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21175"/>
    <n v="1"/>
    <n v="21175"/>
    <m/>
    <e v="#N/A"/>
    <e v="#N/A"/>
    <s v=""/>
    <e v="#N/A"/>
    <n v="21175"/>
    <s v="No"/>
    <s v="V"/>
    <s v="Yes"/>
    <s v="No"/>
    <n v="0"/>
    <n v="0"/>
    <e v="#N/A"/>
    <e v="#N/A"/>
    <e v="#N/A"/>
    <m/>
    <s v="No"/>
    <m/>
    <m/>
    <m/>
    <x v="4"/>
    <n v="2504"/>
    <n v="513.95000000000005"/>
    <s v="Ok"/>
    <e v="#N/A"/>
    <e v="#N/A"/>
  </r>
  <r>
    <n v="2505"/>
    <s v="Nassau"/>
    <s v="00-00-31-1800-0130-0060"/>
    <n v="513.95000000000005"/>
    <n v="2017"/>
    <n v="513.95000000000005"/>
    <n v="513.95000000000005"/>
    <n v="0"/>
    <n v="317"/>
    <s v="FERNANDINA BEACH"/>
    <s v="Florida"/>
    <n v="32034"/>
    <s v="317 10TH ST S"/>
    <s v="FERNANDINA BEACH FL 32034"/>
    <n v="-81.4581241322484"/>
    <n v="30.665951578743002"/>
    <s v="TOLBERT CARLTON E"/>
    <n v="0"/>
    <s v="VACANT RESIDENTIAL"/>
    <n v="8001"/>
    <s v="Residential-Vacant Land"/>
    <n v="2017"/>
    <n v="21175"/>
    <n v="2017"/>
    <n v="24750"/>
    <n v="445.63"/>
    <n v="0.86706878100982576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7"/>
    <s v="Potential Medium Risk"/>
    <n v="0"/>
    <n v="0"/>
    <s v="No"/>
    <n v="0"/>
    <s v="No"/>
    <s v="Without Environmental Issues"/>
    <s v="No"/>
    <s v="None"/>
    <s v="317 10TH ST S"/>
    <s v="Fernandina Beach"/>
    <s v="Florida"/>
    <n v="32034"/>
    <s v="317 10TH ST S FERNANDINA BEACH FL 32034"/>
    <s v=""/>
    <s v="Pass"/>
    <s v="No"/>
    <s v="FV&lt;$10K"/>
    <s v="N/A"/>
    <s v="No, &lt; $20K Lien"/>
    <s v="No, Lien &lt; $20K"/>
    <s v="N/A"/>
    <s v="No"/>
    <s v="No"/>
    <n v="0"/>
    <s v="No"/>
    <n v="21175"/>
    <n v="1"/>
    <n v="21175"/>
    <m/>
    <n v="0"/>
    <n v="0"/>
    <s v=""/>
    <e v="#N/A"/>
    <n v="21175"/>
    <s v="No"/>
    <s v="V"/>
    <s v="Yes"/>
    <s v="No"/>
    <n v="0"/>
    <n v="0"/>
    <n v="2055.8000000000002"/>
    <n v="-2055.8000000000002"/>
    <n v="9.7086186540732006E-2"/>
    <m/>
    <s v="No"/>
    <m/>
    <m/>
    <m/>
    <x v="4"/>
    <n v="2505"/>
    <n v="513.95000000000005"/>
    <s v="Ok"/>
    <n v="0"/>
    <n v="0"/>
  </r>
  <r>
    <n v="2506"/>
    <s v="Nassau"/>
    <s v="00-00-31-1800-0130-0071"/>
    <n v="1546.34"/>
    <n v="2017"/>
    <n v="1546.34"/>
    <n v="1546.34"/>
    <n v="0"/>
    <n v="311"/>
    <s v="FERNANDINA BEACH"/>
    <s v="Florida"/>
    <n v="32034"/>
    <s v="311 10TH ST S"/>
    <s v="FERNANDINA BEACH FL 32034"/>
    <n v="-81.458062034589702"/>
    <n v="30.6663642184811"/>
    <s v="TOLBERT CARLTON E"/>
    <n v="1"/>
    <s v="SINGLE FAMILY"/>
    <n v="1001"/>
    <s v="Single Family Residential"/>
    <n v="2017"/>
    <n v="70255"/>
    <n v="2017"/>
    <n v="70255"/>
    <n v="1400.22"/>
    <n v="0.90550590426426281"/>
    <m/>
    <m/>
    <m/>
    <m/>
    <s v="No"/>
    <m/>
    <m/>
    <s v="I"/>
    <n v="0"/>
    <n v="0"/>
    <n v="0"/>
    <n v="0"/>
    <n v="0"/>
    <n v="0"/>
    <s v="No"/>
    <s v="No"/>
    <s v="No"/>
    <n v="0"/>
    <n v="0"/>
    <n v="0"/>
    <n v="0"/>
    <n v="0"/>
    <n v="7"/>
    <s v="Potential Medium Risk"/>
    <n v="0"/>
    <n v="0"/>
    <s v="No"/>
    <s v="No"/>
    <s v="No"/>
    <s v="Without Environmental Issues"/>
    <s v="No"/>
    <s v="None"/>
    <s v="311 10TH ST S"/>
    <s v="Fernandina Beach"/>
    <s v="Florida"/>
    <n v="32034"/>
    <s v="311 10TH ST S FERNANDINA BEACH FL 32034"/>
    <s v=""/>
    <s v="Pass"/>
    <s v="No"/>
    <s v="FV&lt;$10K"/>
    <s v="N/A"/>
    <s v="No, &lt; $20K Lien"/>
    <s v="No, Lien &lt; $20K"/>
    <s v="N/A"/>
    <s v="No"/>
    <s v="No"/>
    <n v="0"/>
    <s v="No"/>
    <n v="70255"/>
    <n v="1"/>
    <n v="70255"/>
    <m/>
    <n v="0"/>
    <n v="0"/>
    <s v=""/>
    <e v="#N/A"/>
    <n v="70255"/>
    <s v="No"/>
    <s v="S"/>
    <s v="No"/>
    <s v="No"/>
    <n v="0.35"/>
    <n v="24589.25"/>
    <n v="6185.36"/>
    <n v="18403.89"/>
    <n v="8.8041562878086968E-2"/>
    <m/>
    <s v="No"/>
    <m/>
    <m/>
    <m/>
    <x v="0"/>
    <n v="2506"/>
    <n v="1546.34"/>
    <s v="Ok"/>
    <n v="0"/>
    <n v="0"/>
  </r>
  <r>
    <n v="2507"/>
    <s v="Nassau"/>
    <s v="00-00-31-1800-0133-0060"/>
    <n v="513.95000000000005"/>
    <n v="2017"/>
    <n v="513.95000000000005"/>
    <n v="513.95000000000005"/>
    <n v="0"/>
    <m/>
    <s v="FERNANDINA BEACH"/>
    <s v="Florida"/>
    <n v="32034"/>
    <s v="S 10TH ST"/>
    <s v="FERNANDINA BEACH FL 32034"/>
    <n v="-81.458292890647797"/>
    <n v="30.664827757706501"/>
    <s v="YOUMAN EARL"/>
    <n v="0"/>
    <s v="VACANT RESIDENTIAL"/>
    <n v="8001"/>
    <s v="Residential-Vacant Land"/>
    <n v="2017"/>
    <n v="21175"/>
    <n v="2017"/>
    <n v="24750"/>
    <n v="445.63"/>
    <n v="0.86706878100982576"/>
    <s v="No"/>
    <s v="No"/>
    <s v="No"/>
    <s v="No"/>
    <s v="No"/>
    <m/>
    <s v="No"/>
    <s v="I"/>
    <s v="I"/>
    <s v="I"/>
    <s v="I"/>
    <s v="I"/>
    <s v="I"/>
    <s v="I"/>
    <s v="No"/>
    <s v="No"/>
    <s v="No"/>
    <n v="0"/>
    <n v="0"/>
    <n v="0"/>
    <n v="0"/>
    <n v="0"/>
    <n v="8"/>
    <s v="Potential Medium Risk"/>
    <s v="Minimal"/>
    <n v="3"/>
    <s v="No"/>
    <s v="No"/>
    <s v="No"/>
    <s v="Without Environmental Issues"/>
    <s v="No"/>
    <s v="None"/>
    <s v="S 10TH ST"/>
    <s v="Fernandina Beach"/>
    <s v="Florida"/>
    <n v="32034"/>
    <s v="S 10TH ST FERNANDINA BEACH FL 32034"/>
    <s v=""/>
    <s v="Pass"/>
    <s v="No"/>
    <s v="FV&lt;$10K"/>
    <s v="N/A"/>
    <s v="No, &lt; $20K Lien"/>
    <s v="No, Lien &lt; $20K"/>
    <s v="N/A"/>
    <s v="No"/>
    <s v="No"/>
    <n v="3"/>
    <s v="No"/>
    <n v="21175"/>
    <n v="1"/>
    <n v="21175"/>
    <m/>
    <n v="0"/>
    <n v="0"/>
    <s v=""/>
    <e v="#N/A"/>
    <n v="21175"/>
    <s v="No"/>
    <s v="V"/>
    <s v="Yes"/>
    <s v="No"/>
    <n v="0"/>
    <n v="0"/>
    <n v="3597.6500000000005"/>
    <n v="-3597.6500000000005"/>
    <n v="0.16990082644628102"/>
    <m/>
    <s v="No"/>
    <m/>
    <m/>
    <m/>
    <x v="4"/>
    <n v="2507"/>
    <n v="513.95000000000005"/>
    <s v="Ok"/>
    <n v="0"/>
    <n v="0"/>
  </r>
  <r>
    <n v="2508"/>
    <s v="Nassau"/>
    <s v="00-00-31-1800-0134-0062"/>
    <n v="586.20000000000005"/>
    <n v="2017"/>
    <n v="586.20000000000005"/>
    <n v="586.20000000000005"/>
    <n v="0"/>
    <n v="423"/>
    <s v="FERNANDINA BEACH"/>
    <s v="Florida"/>
    <n v="32034"/>
    <s v="423 9TH ST S"/>
    <s v="FERNANDINA BEACH FL 32034"/>
    <n v="-81.459124359393002"/>
    <n v="30.664782087213698"/>
    <s v="RAYSOR ROBIN R"/>
    <n v="1"/>
    <s v="SINGLE FAMILY"/>
    <n v="1001"/>
    <s v="Single Family Residential"/>
    <n v="2017"/>
    <n v="52147"/>
    <n v="2017"/>
    <n v="62805"/>
    <n v="512.44000000000005"/>
    <n v="0.87417263732514505"/>
    <s v="No"/>
    <m/>
    <s v="No"/>
    <m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8"/>
    <s v="Potential Medium Risk"/>
    <s v="Minimal"/>
    <n v="0"/>
    <s v="Yes"/>
    <s v="No"/>
    <s v="No"/>
    <s v="Without Environmental Issues"/>
    <s v="No"/>
    <s v="None"/>
    <s v="423 9TH ST S"/>
    <s v="Fernandina Beach"/>
    <s v="Florida"/>
    <n v="32034"/>
    <s v="423 9TH ST S FERNANDINA BEACH FL 32034"/>
    <s v=""/>
    <s v="Pass"/>
    <s v="No"/>
    <s v="FV&lt;$10K"/>
    <s v="N/A"/>
    <s v="No, &lt; $20K Lien"/>
    <s v="No, Lien &lt; $20K"/>
    <s v="N/A"/>
    <s v="No"/>
    <s v="No"/>
    <n v="0"/>
    <s v="No"/>
    <n v="52147"/>
    <n v="1"/>
    <n v="52147"/>
    <m/>
    <n v="0"/>
    <n v="0"/>
    <s v=""/>
    <e v="#N/A"/>
    <n v="52147"/>
    <s v="No"/>
    <s v="S"/>
    <s v="No"/>
    <s v="Yes"/>
    <n v="0.67"/>
    <n v="34938.490000000005"/>
    <n v="2344.8000000000002"/>
    <n v="32593.690000000006"/>
    <n v="4.4965194546186742E-2"/>
    <m/>
    <s v="No"/>
    <m/>
    <m/>
    <m/>
    <x v="0"/>
    <n v="2508"/>
    <n v="586.20000000000005"/>
    <s v="Ok"/>
    <n v="0"/>
    <n v="0"/>
  </r>
  <r>
    <n v="2509"/>
    <s v="Nassau"/>
    <s v="00-00-31-1800-0135-0050"/>
    <n v="5439.38"/>
    <n v="2017"/>
    <n v="5439.38"/>
    <n v="5439.38"/>
    <n v="0"/>
    <n v="425"/>
    <s v="FERNANDINA BEACH"/>
    <s v="Florida"/>
    <n v="32034"/>
    <s v="425 S 8TH ST"/>
    <s v="FERNANDINA BEACH FL 32034"/>
    <n v="-81.4599643018976"/>
    <n v="30.6648040681008"/>
    <s v="HAIR TONY R"/>
    <n v="27"/>
    <s v="VEHICLE SALES/REPAIR/STORAGE/RENTAL; GARAGES, MARINE/FARM EQUIPMENT/MACHINERY"/>
    <n v="2023"/>
    <s v="Vehicle Rentals Vehicle Sales (auto/truck/RV/boat/etc.)"/>
    <n v="2017"/>
    <n v="250864"/>
    <n v="2017"/>
    <n v="250864"/>
    <n v="4999.8900000000003"/>
    <n v="0.91920218848471702"/>
    <s v="No"/>
    <s v="No"/>
    <s v="No"/>
    <s v="No"/>
    <m/>
    <s v="No"/>
    <s v="No"/>
    <s v="I"/>
    <s v="I"/>
    <s v="I"/>
    <s v="I"/>
    <s v="I"/>
    <s v="I"/>
    <s v="I"/>
    <s v="No"/>
    <s v="No"/>
    <s v="No"/>
    <n v="0"/>
    <n v="0"/>
    <n v="229000"/>
    <s v="SELLER TAKE-BACK"/>
    <n v="0"/>
    <n v="11"/>
    <s v="Potential Medium Risk"/>
    <s v="Minimal"/>
    <n v="1"/>
    <s v="No"/>
    <s v="No"/>
    <s v="No"/>
    <s v="Without Environmental Issues"/>
    <s v="No"/>
    <s v="None"/>
    <s v="425 S 8TH ST"/>
    <s v="Fernandina Beach"/>
    <s v="Florida"/>
    <n v="32034"/>
    <s v="425 S 8TH ST FERNANDINA BEACH FL 32034"/>
    <s v="L"/>
    <s v="Pass"/>
    <s v="No"/>
    <s v="FV&lt;$10K"/>
    <s v="N/A"/>
    <s v="No, &lt; $20K Lien"/>
    <s v="No, Lien &lt; $20K"/>
    <s v="N/A"/>
    <s v="No"/>
    <s v="No"/>
    <n v="1"/>
    <s v="No"/>
    <n v="250864"/>
    <n v="1"/>
    <n v="250864"/>
    <m/>
    <n v="0"/>
    <n v="0"/>
    <s v=""/>
    <e v="#N/A"/>
    <n v="250864"/>
    <s v="No"/>
    <s v="C"/>
    <s v="No"/>
    <s v="No"/>
    <n v="0.3"/>
    <n v="75259.199999999997"/>
    <n v="27196.9"/>
    <n v="48062.299999999996"/>
    <n v="0.10841292493143696"/>
    <m/>
    <s v="No"/>
    <m/>
    <m/>
    <m/>
    <x v="0"/>
    <n v="2509"/>
    <n v="5439.38"/>
    <s v="Ok"/>
    <n v="0"/>
    <n v="0"/>
  </r>
  <r>
    <n v="2510"/>
    <s v="Nassau"/>
    <s v="00-00-31-1800-0135-0070"/>
    <n v="1540.86"/>
    <n v="2017"/>
    <n v="1540.86"/>
    <n v="1540.86"/>
    <n v="0"/>
    <n v="425"/>
    <s v="FERNANDINA BEACH"/>
    <s v="Florida"/>
    <n v="32034"/>
    <s v="425 8TH ST S"/>
    <s v="FERNANDINA BEACH FL 32034"/>
    <n v="-81.459899731214307"/>
    <n v="30.665220516182099"/>
    <s v="HAIR TONY R"/>
    <n v="10"/>
    <s v="VACANT COMMERCIAL"/>
    <n v="8002"/>
    <s v="Commercial-Vacant Land"/>
    <n v="2017"/>
    <n v="70000"/>
    <n v="2017"/>
    <n v="70000"/>
    <n v="1395.16"/>
    <n v="0.90544241527458702"/>
    <s v="No"/>
    <m/>
    <s v="No"/>
    <s v="No"/>
    <m/>
    <s v="No"/>
    <s v="No"/>
    <s v="I"/>
    <s v="I"/>
    <s v="I"/>
    <s v="I"/>
    <s v="I"/>
    <s v="I"/>
    <s v="I"/>
    <s v="No"/>
    <s v="No"/>
    <s v="No"/>
    <n v="0"/>
    <n v="0"/>
    <n v="229000"/>
    <s v="SELLER TAKE-BACK"/>
    <n v="0"/>
    <n v="11"/>
    <s v="Potential Medium Risk"/>
    <s v="Minimal"/>
    <n v="1"/>
    <s v="No"/>
    <s v="Yes"/>
    <s v="No"/>
    <s v="Without Environmental Issues"/>
    <s v="No"/>
    <s v="None"/>
    <s v="425 8TH ST S"/>
    <s v="Fernandina Beach"/>
    <s v="Florida"/>
    <n v="32034"/>
    <s v="425 8TH ST S FERNANDINA BEACH FL 32034"/>
    <s v="L"/>
    <s v="Pass"/>
    <s v="Yes"/>
    <s v="FV&lt;$10K"/>
    <s v="N/A"/>
    <s v="No, &lt; $20K Lien"/>
    <s v="No, Lien &lt; $20K"/>
    <s v="N/A"/>
    <s v="No"/>
    <s v="No"/>
    <n v="1"/>
    <s v="No"/>
    <n v="70000"/>
    <n v="1"/>
    <n v="70000"/>
    <m/>
    <n v="0"/>
    <n v="0"/>
    <s v=""/>
    <e v="#N/A"/>
    <n v="70000"/>
    <s v="No"/>
    <s v="V"/>
    <s v="Yes"/>
    <s v="No"/>
    <n v="0"/>
    <n v="0"/>
    <n v="7704.2999999999993"/>
    <n v="-7704.2999999999993"/>
    <n v="0.11006142857142856"/>
    <m/>
    <s v="No"/>
    <m/>
    <m/>
    <m/>
    <x v="1"/>
    <n v="2510"/>
    <n v="1540.86"/>
    <s v="Ok"/>
    <n v="0"/>
    <n v="0"/>
  </r>
  <r>
    <n v="2511"/>
    <s v="Nassau"/>
    <s v="00-00-31-1800-0139-0080"/>
    <n v="1896.64"/>
    <n v="2017"/>
    <n v="1896.64"/>
    <n v="1896.64"/>
    <n v="0"/>
    <n v="531"/>
    <s v="FERNANDINA BEACH"/>
    <s v="Florida"/>
    <n v="32034"/>
    <s v="531 6TH ST S"/>
    <s v="FERNANDINA BEACH FL 32034"/>
    <n v="-81.461831391502898"/>
    <n v="30.663592991513202"/>
    <s v="JONES TERRY"/>
    <n v="1"/>
    <s v="SINGLE FAMILY"/>
    <n v="1001"/>
    <s v="Single Family Residential"/>
    <n v="2017"/>
    <n v="108465"/>
    <n v="2017"/>
    <n v="158805"/>
    <n v="1724.13"/>
    <n v="0.90904441538721104"/>
    <m/>
    <s v="No"/>
    <m/>
    <s v="No"/>
    <s v="No"/>
    <s v="No"/>
    <m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Minimal"/>
    <n v="0"/>
    <s v="Yes"/>
    <s v="No"/>
    <s v="No"/>
    <s v="Without Environmental Issues"/>
    <s v="No"/>
    <s v="None"/>
    <s v="531 6TH ST S"/>
    <s v="Fernandina Beach"/>
    <s v="Florida"/>
    <n v="32034"/>
    <s v="531 6TH ST S FERNANDINA BEACH FL 32034"/>
    <s v=""/>
    <s v="Pass"/>
    <s v="No"/>
    <s v="FV&lt;$10K"/>
    <s v="N/A"/>
    <s v="No, &lt; $20K Lien"/>
    <s v="No, Lien &lt; $20K"/>
    <s v="N/A"/>
    <s v="No"/>
    <s v="No"/>
    <n v="0"/>
    <s v="No"/>
    <n v="108465"/>
    <n v="1"/>
    <n v="108465"/>
    <m/>
    <n v="0"/>
    <n v="0"/>
    <s v=""/>
    <e v="#N/A"/>
    <n v="108465"/>
    <s v="No"/>
    <s v="S"/>
    <s v="No"/>
    <s v="Yes"/>
    <n v="0.67"/>
    <n v="72671.55"/>
    <n v="7586.56"/>
    <n v="65084.990000000005"/>
    <n v="6.9944774812151389E-2"/>
    <m/>
    <s v="No"/>
    <m/>
    <m/>
    <m/>
    <x v="0"/>
    <n v="2511"/>
    <n v="1896.64"/>
    <s v="Ok"/>
    <n v="0"/>
    <n v="0"/>
  </r>
  <r>
    <n v="2512"/>
    <s v="Nassau"/>
    <s v="00-00-31-1800-0139-0130"/>
    <n v="1666.31"/>
    <n v="2017"/>
    <n v="1666.31"/>
    <n v="1666.31"/>
    <n v="0"/>
    <n v="511"/>
    <s v="FERNANDINA BEACH"/>
    <s v="Florida"/>
    <n v="32034"/>
    <s v="511 6TH ST S"/>
    <s v="FERNANDINA BEACH FL 32034"/>
    <n v="-81.461730551541507"/>
    <n v="30.664205567402501"/>
    <s v="BROWN ALDO R"/>
    <n v="1"/>
    <s v="SINGLE FAMILY"/>
    <n v="1001"/>
    <s v="Single Family Residential"/>
    <n v="2017"/>
    <n v="68638"/>
    <n v="2017"/>
    <n v="90334"/>
    <n v="1511.16"/>
    <n v="0.90689007447593795"/>
    <s v="No"/>
    <s v="No"/>
    <s v="No"/>
    <s v="No"/>
    <s v="No"/>
    <m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511 6TH ST S"/>
    <s v="Fernandina Beach"/>
    <s v="Florida"/>
    <n v="32034"/>
    <s v="511 6TH ST S FERNANDINA BEACH FL 32034"/>
    <s v=""/>
    <s v="Pass"/>
    <s v="No"/>
    <s v="FV&lt;$10K"/>
    <s v="N/A"/>
    <s v="No, &lt; $20K Lien"/>
    <s v="No, Lien &lt; $20K"/>
    <s v="N/A"/>
    <s v="No"/>
    <s v="No"/>
    <n v="1"/>
    <s v="No"/>
    <n v="68638"/>
    <n v="1"/>
    <n v="68638"/>
    <m/>
    <n v="0"/>
    <n v="0"/>
    <s v=""/>
    <e v="#N/A"/>
    <n v="68638"/>
    <s v="No"/>
    <s v="S"/>
    <s v="No"/>
    <s v="No"/>
    <n v="0.35"/>
    <n v="24023.3"/>
    <n v="8331.5499999999993"/>
    <n v="15691.75"/>
    <n v="0.12138392727060811"/>
    <m/>
    <s v="No"/>
    <m/>
    <m/>
    <m/>
    <x v="0"/>
    <n v="2512"/>
    <n v="1666.31"/>
    <s v="Ok"/>
    <n v="0"/>
    <n v="0"/>
  </r>
  <r>
    <n v="2513"/>
    <s v="Nassau"/>
    <s v="00-00-31-1800-0140-0070"/>
    <n v="901.27"/>
    <n v="2017"/>
    <n v="901.27"/>
    <n v="901.27"/>
    <n v="0"/>
    <n v="517"/>
    <s v="FERNANDINA BEACH"/>
    <s v="Florida"/>
    <n v="32034"/>
    <s v="517 7TH ST S"/>
    <s v="FERNANDINA BEACH FL 32034"/>
    <n v="-81.460921576591602"/>
    <n v="30.664046429601299"/>
    <s v="TESTON RASTUS T"/>
    <n v="1"/>
    <s v="SINGLE FAMILY"/>
    <n v="1001"/>
    <s v="Single Family Residential"/>
    <n v="2017"/>
    <n v="82052"/>
    <n v="2017"/>
    <n v="170397"/>
    <n v="803.77"/>
    <n v="0.89181932162393063"/>
    <s v="No"/>
    <s v="No"/>
    <s v="No"/>
    <m/>
    <s v="No"/>
    <s v="No"/>
    <m/>
    <s v="I"/>
    <s v="I"/>
    <s v="I"/>
    <s v="I"/>
    <s v="I"/>
    <s v="I"/>
    <s v="I"/>
    <s v="No"/>
    <s v="No"/>
    <s v="No"/>
    <n v="0"/>
    <n v="0"/>
    <n v="0"/>
    <n v="0"/>
    <n v="0"/>
    <n v="3"/>
    <s v="Potential Low Risk"/>
    <s v="Minimal"/>
    <n v="0"/>
    <s v="Yes"/>
    <s v="No"/>
    <s v="No"/>
    <s v="Without Environmental Issues"/>
    <s v="No"/>
    <s v="None"/>
    <s v="517 7TH ST S"/>
    <s v="Fernandina Beach"/>
    <s v="Florida"/>
    <n v="32034"/>
    <s v="517 7TH ST S FERNANDINA BEACH FL 32034"/>
    <s v=""/>
    <s v="Pass"/>
    <s v="No"/>
    <s v="FV&lt;$10K"/>
    <s v="N/A"/>
    <s v="No, &lt; $20K Lien"/>
    <s v="No, Lien &lt; $20K"/>
    <s v="N/A"/>
    <s v="No"/>
    <s v="No"/>
    <n v="0"/>
    <s v="No"/>
    <n v="82052"/>
    <n v="1"/>
    <n v="82052"/>
    <m/>
    <n v="0"/>
    <n v="0"/>
    <s v=""/>
    <e v="#N/A"/>
    <n v="82052"/>
    <s v="No"/>
    <s v="S"/>
    <s v="No"/>
    <s v="Yes"/>
    <n v="0.67"/>
    <n v="54974.840000000004"/>
    <n v="3605.08"/>
    <n v="51369.760000000002"/>
    <n v="4.3936528055379516E-2"/>
    <m/>
    <s v="No"/>
    <m/>
    <m/>
    <m/>
    <x v="0"/>
    <n v="2513"/>
    <n v="901.27"/>
    <s v="Ok"/>
    <n v="0"/>
    <n v="0"/>
  </r>
  <r>
    <n v="2514"/>
    <s v="Nassau"/>
    <s v="00-00-31-1800-0143-0021"/>
    <n v="328.9"/>
    <n v="2017"/>
    <e v="#N/A"/>
    <e v="#N/A"/>
    <e v="#N/A"/>
    <e v="#N/A"/>
    <e v="#N/A"/>
    <e v="#N/A"/>
    <e v="#N/A"/>
    <e v="#N/A"/>
    <e v="#N/A"/>
    <e v="#N/A"/>
    <e v="#N/A"/>
    <e v="#N/A"/>
    <n v="1"/>
    <s v="SINGLE FAMILY"/>
    <e v="#N/A"/>
    <e v="#N/A"/>
    <n v="2017"/>
    <n v="39274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39274"/>
    <n v="1"/>
    <n v="39274"/>
    <m/>
    <e v="#N/A"/>
    <e v="#N/A"/>
    <s v=""/>
    <e v="#N/A"/>
    <n v="39274"/>
    <s v="No"/>
    <s v="S"/>
    <s v="No"/>
    <s v="Yes"/>
    <n v="0.67"/>
    <n v="26313.58"/>
    <e v="#N/A"/>
    <e v="#N/A"/>
    <e v="#N/A"/>
    <m/>
    <e v="#N/A"/>
    <m/>
    <m/>
    <m/>
    <x v="5"/>
    <n v="2514"/>
    <n v="328.9"/>
    <e v="#N/A"/>
    <e v="#N/A"/>
    <e v="#N/A"/>
  </r>
  <r>
    <n v="2515"/>
    <s v="Nassau"/>
    <s v="00-00-31-1800-0143-0022"/>
    <n v="715.63"/>
    <n v="2017"/>
    <n v="715.63"/>
    <n v="715.63"/>
    <n v="0"/>
    <n v="514"/>
    <s v="FERNANDINA BEACH"/>
    <s v="Florida"/>
    <n v="32034"/>
    <s v="514 9TH ST S"/>
    <s v="FERNANDINA BEACH FL 32034"/>
    <n v="-81.458780742543297"/>
    <n v="30.663737752937202"/>
    <s v="WARREN GILBERT"/>
    <n v="1"/>
    <s v="SINGLE FAMILY"/>
    <n v="1001"/>
    <s v="Single Family Residential"/>
    <n v="2017"/>
    <n v="31716"/>
    <n v="2017"/>
    <n v="31716"/>
    <n v="632.12"/>
    <n v="0.88330561882537062"/>
    <s v="No"/>
    <s v="No"/>
    <s v="No"/>
    <s v="No"/>
    <s v="No"/>
    <m/>
    <m/>
    <s v="I"/>
    <s v="I"/>
    <s v="I"/>
    <s v="I"/>
    <s v="I"/>
    <s v="I"/>
    <s v="I"/>
    <s v="No"/>
    <s v="No"/>
    <s v="No"/>
    <n v="0"/>
    <n v="0"/>
    <n v="0"/>
    <n v="0"/>
    <n v="0"/>
    <n v="11"/>
    <s v="Potential Medium Risk"/>
    <s v="Minimal"/>
    <n v="0"/>
    <s v="No"/>
    <s v="No"/>
    <s v="No"/>
    <s v="Without Environmental Issues"/>
    <s v="No"/>
    <s v="None"/>
    <s v="514 9TH ST S"/>
    <s v="Fernandina Beach"/>
    <s v="Florida"/>
    <n v="32034"/>
    <s v="514 9TH ST S FERNANDINA BEACH FL 32034"/>
    <s v=""/>
    <s v="Pass"/>
    <s v="No"/>
    <s v="FV&lt;$10K"/>
    <s v="N/A"/>
    <s v="No, &lt; $20K Lien"/>
    <s v="No, Lien &lt; $20K"/>
    <s v="N/A"/>
    <s v="No"/>
    <s v="No"/>
    <n v="0"/>
    <s v="No"/>
    <n v="31716"/>
    <n v="1"/>
    <n v="31716"/>
    <m/>
    <n v="0"/>
    <n v="0"/>
    <s v=""/>
    <e v="#N/A"/>
    <n v="31716"/>
    <s v="No"/>
    <s v="S"/>
    <s v="No"/>
    <s v="No"/>
    <n v="0.35"/>
    <n v="11100.599999999999"/>
    <n v="2862.52"/>
    <n v="8238.0799999999981"/>
    <n v="9.0254761003909695E-2"/>
    <m/>
    <s v="No"/>
    <m/>
    <m/>
    <m/>
    <x v="0"/>
    <n v="2515"/>
    <n v="715.63"/>
    <s v="Ok"/>
    <n v="0"/>
    <n v="0"/>
  </r>
  <r>
    <n v="2516"/>
    <s v="Nassau"/>
    <s v="00-00-31-1800-0143-0042"/>
    <n v="445.84"/>
    <n v="2017"/>
    <n v="445.84"/>
    <n v="445.84"/>
    <n v="0"/>
    <n v="530"/>
    <s v="FERNANDINA BEACH"/>
    <s v="Florida"/>
    <n v="32034"/>
    <s v="530 9TH ST S A&amp;B"/>
    <s v="FERNANDINA BEACH FL 32034"/>
    <n v="-81.458866893768601"/>
    <n v="30.663192930177299"/>
    <s v="LEIBMAN MARILYN C"/>
    <n v="0"/>
    <s v="VACANT RESIDENTIAL"/>
    <n v="8001"/>
    <s v="Residential-Vacant Land"/>
    <n v="2017"/>
    <n v="19199"/>
    <n v="2017"/>
    <n v="19199"/>
    <n v="382.65"/>
    <n v="0.85826753992463667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10"/>
    <s v="Potential High Risk"/>
    <s v="Minimal"/>
    <n v="1"/>
    <s v="No"/>
    <s v="No"/>
    <s v="No"/>
    <s v="Without Environmental Issues"/>
    <s v="No"/>
    <s v="None"/>
    <s v="530 9TH ST S A&amp;B"/>
    <s v="Fernandina Beach"/>
    <s v="Florida"/>
    <n v="32034"/>
    <s v="530 9TH ST S A&amp;B FERNANDINA BEACH FL 32034"/>
    <s v=""/>
    <s v="Pass"/>
    <s v="No"/>
    <s v="FV&lt;$10K"/>
    <s v="N/A"/>
    <s v="No, &lt; $20K Lien"/>
    <s v="No, Lien &lt; $20K"/>
    <s v="N/A"/>
    <s v="No"/>
    <s v="No"/>
    <n v="1"/>
    <s v="No"/>
    <n v="19199"/>
    <n v="1"/>
    <n v="19199"/>
    <m/>
    <n v="0"/>
    <n v="0"/>
    <s v=""/>
    <e v="#N/A"/>
    <n v="19199"/>
    <s v="No"/>
    <s v="V"/>
    <s v="Yes"/>
    <s v="No"/>
    <n v="0"/>
    <n v="0"/>
    <n v="2229.1999999999998"/>
    <n v="-2229.1999999999998"/>
    <n v="0.11611021407364966"/>
    <m/>
    <s v="No"/>
    <m/>
    <m/>
    <m/>
    <x v="4"/>
    <n v="2516"/>
    <n v="445.84"/>
    <s v="Ok"/>
    <n v="0"/>
    <n v="0"/>
  </r>
  <r>
    <n v="2517"/>
    <s v="Nassau"/>
    <s v="00-00-31-1800-0146-0022"/>
    <n v="460.16"/>
    <n v="2017"/>
    <n v="460.16"/>
    <n v="460.16"/>
    <n v="0"/>
    <m/>
    <s v="FERNANDINA BEACH"/>
    <s v="Florida"/>
    <n v="32034"/>
    <s v="S 9TH ST"/>
    <s v="FERNANDINA BEACH FL 32034"/>
    <n v="-81.458974828178299"/>
    <n v="30.662484256534999"/>
    <s v="RIVER GREEN STATE"/>
    <n v="10"/>
    <s v="VACANT COMMERCIAL"/>
    <n v="8002"/>
    <s v="Commercial-Vacant Land"/>
    <n v="2017"/>
    <n v="19863"/>
    <n v="2017"/>
    <n v="19863"/>
    <n v="395.89"/>
    <n v="0.86033118915159934"/>
    <m/>
    <m/>
    <m/>
    <s v="No"/>
    <m/>
    <s v="No"/>
    <s v="No"/>
    <s v="I"/>
    <s v="I"/>
    <s v="I"/>
    <n v="0"/>
    <n v="0"/>
    <n v="0"/>
    <n v="0"/>
    <s v="No"/>
    <s v="No"/>
    <s v="No"/>
    <n v="0"/>
    <n v="0"/>
    <n v="0"/>
    <n v="0"/>
    <n v="0"/>
    <n v="10"/>
    <s v="Potential High Risk"/>
    <n v="0"/>
    <n v="0"/>
    <s v="No"/>
    <s v="No"/>
    <s v="No"/>
    <s v="Without Environmental Issues"/>
    <s v="No"/>
    <s v="None"/>
    <s v="S 9TH ST"/>
    <s v="Fernandina Beach"/>
    <s v="Florida"/>
    <n v="32034"/>
    <s v="S 9TH ST FERNANDINA BEACH FL 32034"/>
    <s v=""/>
    <s v="Pass"/>
    <s v="No"/>
    <s v="FV&lt;$10K"/>
    <s v="N/A"/>
    <s v="No, &lt; $20K Lien"/>
    <s v="No, Lien &lt; $20K"/>
    <s v="N/A"/>
    <s v="No"/>
    <s v="No"/>
    <n v="0"/>
    <s v="No"/>
    <n v="19863"/>
    <n v="1"/>
    <n v="19863"/>
    <m/>
    <n v="0"/>
    <n v="0"/>
    <s v=""/>
    <e v="#N/A"/>
    <n v="19863"/>
    <s v="No"/>
    <s v="V"/>
    <s v="Yes"/>
    <s v="No"/>
    <n v="0"/>
    <n v="0"/>
    <n v="1840.64"/>
    <n v="-1840.64"/>
    <n v="9.2666767356391289E-2"/>
    <m/>
    <s v="No"/>
    <m/>
    <m/>
    <m/>
    <x v="4"/>
    <n v="2517"/>
    <n v="460.16"/>
    <s v="Ok"/>
    <n v="0"/>
    <n v="0"/>
  </r>
  <r>
    <n v="2518"/>
    <s v="Nassau"/>
    <s v="00-00-31-1800-0146-0061"/>
    <n v="1520.15"/>
    <n v="2017"/>
    <n v="1520.15"/>
    <n v="1520.15"/>
    <n v="0"/>
    <n v="619"/>
    <s v="FERNANDINA BEACH"/>
    <s v="Florida"/>
    <n v="32034"/>
    <s v="619 10TH ST S"/>
    <s v="FERNANDINA BEACH FL 32034"/>
    <n v="-81.4586783091125"/>
    <n v="30.662312458869099"/>
    <s v="HOLCEY MARK C &amp; HOLCEY CARLOS D &amp; CHERRELL M &amp; HOLCEY GUS A"/>
    <n v="1"/>
    <s v="SINGLE FAMILY"/>
    <n v="1001"/>
    <s v="Single Family Residential"/>
    <n v="2017"/>
    <n v="83735"/>
    <n v="2017"/>
    <n v="96055"/>
    <n v="1376.01"/>
    <n v="0.90518040982797743"/>
    <s v="No"/>
    <m/>
    <m/>
    <m/>
    <s v="No"/>
    <s v="No"/>
    <s v="No"/>
    <s v="I"/>
    <s v="I"/>
    <s v="I"/>
    <s v="I"/>
    <s v="I"/>
    <s v="I"/>
    <n v="0"/>
    <s v="No"/>
    <s v="No"/>
    <s v="No"/>
    <n v="0"/>
    <n v="0"/>
    <n v="0"/>
    <n v="0"/>
    <n v="0"/>
    <n v="7"/>
    <s v="Potential High Risk"/>
    <n v="0"/>
    <n v="2"/>
    <s v="Yes"/>
    <s v="Yes"/>
    <s v="No"/>
    <s v="Without Environmental Issues"/>
    <s v="No"/>
    <s v="None"/>
    <s v="619 10TH ST S"/>
    <s v="Fernandina Beach"/>
    <s v="Florida"/>
    <n v="32034"/>
    <s v="619 10TH ST S FERNANDINA BEACH FL 32034"/>
    <s v=""/>
    <s v="Pass"/>
    <s v="Yes"/>
    <s v="FV&lt;$10K"/>
    <s v="N/A"/>
    <s v="No, &lt; $20K Lien"/>
    <s v="No, Lien &lt; $20K"/>
    <s v="N/A"/>
    <s v="No"/>
    <s v="No"/>
    <n v="2"/>
    <s v="Yes"/>
    <n v="83735"/>
    <n v="1"/>
    <n v="83735"/>
    <m/>
    <n v="0"/>
    <n v="0"/>
    <s v=""/>
    <e v="#N/A"/>
    <n v="83735"/>
    <s v="No"/>
    <s v="S"/>
    <s v="No"/>
    <s v="Yes"/>
    <n v="0.67"/>
    <n v="56102.450000000004"/>
    <n v="9120.9"/>
    <n v="46981.55"/>
    <n v="0.10892577775123902"/>
    <m/>
    <s v="No"/>
    <m/>
    <m/>
    <m/>
    <x v="3"/>
    <n v="2518"/>
    <n v="1520.15"/>
    <s v="Ok"/>
    <n v="0"/>
    <n v="0"/>
  </r>
  <r>
    <n v="2519"/>
    <s v="Nassau"/>
    <s v="00-00-31-1800-0156-0270"/>
    <n v="4083.74"/>
    <n v="2017"/>
    <n v="4083.74"/>
    <n v="4083.74"/>
    <n v="0"/>
    <n v="1012"/>
    <s v="FERNANDINA BEACH"/>
    <s v="Florida"/>
    <n v="32034"/>
    <s v="1012 GUM ST"/>
    <s v="FERNANDINA BEACH FL 32034"/>
    <n v="-81.457984012955606"/>
    <n v="30.6613754609794"/>
    <s v="TYLER ONEAL JR (TRUSTEE OF) ONEAL TYLER SR FAMILY"/>
    <n v="1"/>
    <s v="SINGLE FAMILY"/>
    <n v="1001"/>
    <s v="Single Family Residential"/>
    <n v="2017"/>
    <n v="184342"/>
    <n v="2017"/>
    <n v="195308"/>
    <n v="3746.41"/>
    <n v="0.91739679803317553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2"/>
    <s v="Potential High Risk"/>
    <s v="Minimal"/>
    <n v="1"/>
    <s v="No"/>
    <s v="No"/>
    <s v="No"/>
    <s v="Without Environmental Issues"/>
    <s v="No"/>
    <s v="None"/>
    <s v="1012 GUM ST"/>
    <s v="Fernandina Beach"/>
    <s v="Florida"/>
    <n v="32034"/>
    <s v="1012 GUM ST FERNANDINA BEACH FL 32034"/>
    <s v=""/>
    <s v="Pass"/>
    <s v="No"/>
    <s v="FV&lt;$10K"/>
    <s v="N/A"/>
    <s v="No, &lt; $20K Lien"/>
    <s v="No, Lien &lt; $20K"/>
    <s v="N/A"/>
    <s v="No"/>
    <s v="No"/>
    <n v="1"/>
    <s v="No"/>
    <n v="184342"/>
    <n v="1"/>
    <n v="184342"/>
    <m/>
    <n v="0"/>
    <n v="0"/>
    <s v=""/>
    <e v="#N/A"/>
    <n v="184342"/>
    <s v="No"/>
    <s v="S"/>
    <s v="No"/>
    <s v="No"/>
    <n v="0.35"/>
    <n v="64519.7"/>
    <n v="20418.699999999997"/>
    <n v="44101"/>
    <n v="0.11076531663972397"/>
    <m/>
    <s v="No"/>
    <m/>
    <m/>
    <m/>
    <x v="0"/>
    <n v="2519"/>
    <n v="4083.74"/>
    <s v="Ok"/>
    <n v="0"/>
    <n v="0"/>
  </r>
  <r>
    <n v="2520"/>
    <s v="Nassau"/>
    <s v="00-00-31-1800-0157-0011"/>
    <n v="1942.33"/>
    <n v="2017"/>
    <n v="1942.33"/>
    <n v="1942.33"/>
    <n v="0"/>
    <n v="1010"/>
    <s v="FERNANDINA BEACH"/>
    <s v="Florida"/>
    <n v="32034"/>
    <s v="1010 HICKORY ST A&amp;B"/>
    <s v="FERNANDINA BEACH FL 32034"/>
    <n v="-81.458409424669298"/>
    <n v="30.660220171775102"/>
    <s v="JGSP INVESTMENTS LLC"/>
    <n v="8"/>
    <s v="MULTI-FAMILY - LESS THAN 10 UNITS"/>
    <n v="1110"/>
    <s v="Multi-Family Dwellings (Generic any combination 2+)"/>
    <n v="2017"/>
    <n v="84865"/>
    <n v="2017"/>
    <n v="96224"/>
    <n v="1766.37"/>
    <n v="0.90940777313844712"/>
    <m/>
    <m/>
    <m/>
    <m/>
    <m/>
    <m/>
    <m/>
    <n v="0"/>
    <n v="0"/>
    <n v="0"/>
    <n v="0"/>
    <n v="0"/>
    <n v="0"/>
    <n v="0"/>
    <s v="No"/>
    <s v="No"/>
    <s v="No"/>
    <n v="0"/>
    <n v="0"/>
    <n v="70000"/>
    <s v="FUTURE ADVANCE CLAUSE / OPEN END MORTGAGE"/>
    <n v="0"/>
    <n v="0"/>
    <s v="Potential Low Risk"/>
    <n v="0"/>
    <n v="0"/>
    <s v="No"/>
    <n v="0"/>
    <s v="No"/>
    <s v="Without Environmental Issues"/>
    <s v="No"/>
    <s v="None"/>
    <s v="1010 HICKORY ST A&amp;B"/>
    <s v="Fernandina Beach"/>
    <s v="Florida"/>
    <n v="32034"/>
    <s v="1010 HICKORY ST A&amp;B FERNANDINA BEACH FL 32034"/>
    <s v="L"/>
    <s v="Pass"/>
    <s v="No"/>
    <s v="FV&lt;$10K"/>
    <s v="N/A"/>
    <s v="No, &lt; $20K Lien"/>
    <s v="No, Lien &lt; $20K"/>
    <s v="N/A"/>
    <s v="No"/>
    <s v="No"/>
    <n v="0"/>
    <s v="No"/>
    <n v="84865"/>
    <n v="1"/>
    <n v="84865"/>
    <m/>
    <n v="0"/>
    <n v="0"/>
    <s v=""/>
    <e v="#N/A"/>
    <n v="84865"/>
    <s v="No"/>
    <s v="R"/>
    <s v="No"/>
    <s v="No"/>
    <n v="0.35"/>
    <n v="29702.749999999996"/>
    <n v="7769.32"/>
    <n v="21933.429999999997"/>
    <n v="9.1549166322983558E-2"/>
    <m/>
    <s v="No"/>
    <m/>
    <m/>
    <m/>
    <x v="0"/>
    <n v="2520"/>
    <n v="1942.33"/>
    <s v="Ok"/>
    <n v="0"/>
    <n v="0"/>
  </r>
  <r>
    <n v="2521"/>
    <s v="Nassau"/>
    <s v="00-00-31-1800-0158-0070"/>
    <n v="252.16"/>
    <n v="2017"/>
    <n v="252.16"/>
    <n v="252.16"/>
    <n v="0"/>
    <n v="806"/>
    <s v="FERNANDINA BEACH"/>
    <s v="Florida"/>
    <n v="32034"/>
    <s v="806 S 9TH ST"/>
    <s v="FERNANDINA BEACH FL 32034"/>
    <n v="-81.459353790821893"/>
    <n v="30.6600107391946"/>
    <s v="EVANS JESSIE H"/>
    <n v="10"/>
    <s v="VACANT COMMERCIAL"/>
    <n v="8002"/>
    <s v="Commercial-Vacant Land"/>
    <n v="2017"/>
    <n v="10214"/>
    <n v="2017"/>
    <n v="10214"/>
    <n v="203.57"/>
    <n v="0.80730488578680204"/>
    <s v="No"/>
    <m/>
    <m/>
    <m/>
    <m/>
    <m/>
    <m/>
    <s v="I"/>
    <n v="0"/>
    <n v="0"/>
    <n v="0"/>
    <n v="0"/>
    <n v="0"/>
    <n v="0"/>
    <s v="No"/>
    <s v="No"/>
    <s v="No"/>
    <n v="0"/>
    <n v="0"/>
    <n v="0"/>
    <n v="0"/>
    <n v="0"/>
    <n v="5"/>
    <s v="Potential High Risk"/>
    <n v="0"/>
    <n v="0"/>
    <s v="No"/>
    <s v="No"/>
    <s v="No"/>
    <s v="Without Environmental Issues"/>
    <s v="No"/>
    <s v="None"/>
    <s v="806 S 9TH ST"/>
    <s v="Fernandina Beach"/>
    <s v="Florida"/>
    <n v="32034"/>
    <s v="806 S 9TH ST FERNANDINA BEACH FL 32034"/>
    <s v=""/>
    <s v="Pass"/>
    <s v="No"/>
    <s v="FV&lt;$10K"/>
    <s v="N/A"/>
    <s v="No, &lt; $20K Lien"/>
    <s v="No, Lien &lt; $20K"/>
    <s v="N/A"/>
    <s v="No"/>
    <s v="No"/>
    <n v="0"/>
    <s v="No"/>
    <n v="10214"/>
    <n v="1"/>
    <n v="10214"/>
    <m/>
    <n v="0"/>
    <n v="0"/>
    <s v=""/>
    <e v="#N/A"/>
    <n v="10214"/>
    <s v="No"/>
    <s v="V"/>
    <s v="Yes"/>
    <s v="No"/>
    <n v="0"/>
    <n v="0"/>
    <n v="1008.64"/>
    <n v="-1008.64"/>
    <n v="9.8750734286273747E-2"/>
    <m/>
    <s v="No"/>
    <m/>
    <m/>
    <m/>
    <x v="4"/>
    <n v="2521"/>
    <n v="252.16"/>
    <s v="Ok"/>
    <n v="0"/>
    <n v="0"/>
  </r>
  <r>
    <n v="2522"/>
    <s v="Nassau"/>
    <s v="00-00-31-1800-0160-0030"/>
    <n v="512.55999999999995"/>
    <n v="2017"/>
    <e v="#N/A"/>
    <e v="#N/A"/>
    <e v="#N/A"/>
    <e v="#N/A"/>
    <e v="#N/A"/>
    <e v="#N/A"/>
    <e v="#N/A"/>
    <e v="#N/A"/>
    <e v="#N/A"/>
    <e v="#N/A"/>
    <e v="#N/A"/>
    <e v="#N/A"/>
    <n v="1"/>
    <s v="SINGLE FAMILY"/>
    <e v="#N/A"/>
    <e v="#N/A"/>
    <n v="2017"/>
    <n v="47295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47295"/>
    <n v="1"/>
    <n v="47295"/>
    <m/>
    <e v="#N/A"/>
    <e v="#N/A"/>
    <s v=""/>
    <e v="#N/A"/>
    <n v="47295"/>
    <s v="No"/>
    <s v="S"/>
    <s v="No"/>
    <s v="Yes"/>
    <n v="0.67"/>
    <n v="31687.65"/>
    <e v="#N/A"/>
    <e v="#N/A"/>
    <e v="#N/A"/>
    <m/>
    <e v="#N/A"/>
    <m/>
    <m/>
    <m/>
    <x v="5"/>
    <n v="2522"/>
    <n v="512.55999999999995"/>
    <e v="#N/A"/>
    <e v="#N/A"/>
    <e v="#N/A"/>
  </r>
  <r>
    <n v="2523"/>
    <s v="Nassau"/>
    <s v="00-00-31-1800-0168-0090"/>
    <n v="469.91"/>
    <n v="2017"/>
    <n v="469.91"/>
    <n v="469.91"/>
    <n v="0"/>
    <m/>
    <s v="FERNANDINA BEACH"/>
    <s v="Florida"/>
    <n v="32034"/>
    <s v="S 9TH ST"/>
    <s v="FERNANDINA BEACH FL 32034"/>
    <n v="-81.459581411875007"/>
    <n v="30.658584841470901"/>
    <s v="MCCOY BERTHA"/>
    <n v="0"/>
    <s v="VACANT RESIDENTIAL"/>
    <n v="8001"/>
    <s v="Residential-Vacant Land"/>
    <n v="2017"/>
    <n v="20316"/>
    <n v="2017"/>
    <n v="20316"/>
    <n v="404.91"/>
    <n v="0.86167564001617336"/>
    <m/>
    <m/>
    <m/>
    <m/>
    <m/>
    <m/>
    <s v="No"/>
    <s v="I"/>
    <n v="0"/>
    <n v="0"/>
    <n v="0"/>
    <n v="0"/>
    <n v="0"/>
    <n v="0"/>
    <s v="No"/>
    <s v="No"/>
    <s v="No"/>
    <n v="0"/>
    <n v="0"/>
    <n v="0"/>
    <n v="0"/>
    <n v="0"/>
    <n v="14"/>
    <s v="Potential Medium Risk"/>
    <n v="0"/>
    <n v="0"/>
    <s v="No"/>
    <s v="No"/>
    <s v="No"/>
    <s v="Without Environmental Issues"/>
    <s v="No"/>
    <s v="None"/>
    <s v="S 9TH ST"/>
    <s v="Fernandina Beach"/>
    <s v="Florida"/>
    <n v="32034"/>
    <s v="S 9TH ST FERNANDINA BEACH FL 32034"/>
    <s v=""/>
    <s v="Pass"/>
    <s v="No"/>
    <s v="FV&lt;$10K"/>
    <s v="N/A"/>
    <s v="No, &lt; $20K Lien"/>
    <s v="No, Lien &lt; $20K"/>
    <s v="N/A"/>
    <s v="No"/>
    <s v="No"/>
    <n v="0"/>
    <s v="No"/>
    <n v="20316"/>
    <n v="1"/>
    <n v="20316"/>
    <m/>
    <n v="0"/>
    <n v="0"/>
    <s v=""/>
    <e v="#N/A"/>
    <n v="20316"/>
    <s v="No"/>
    <s v="V"/>
    <s v="Yes"/>
    <s v="No"/>
    <n v="0"/>
    <n v="0"/>
    <n v="1879.64"/>
    <n v="-1879.64"/>
    <n v="9.2520181138019297E-2"/>
    <m/>
    <s v="No"/>
    <m/>
    <m/>
    <m/>
    <x v="4"/>
    <n v="2523"/>
    <n v="469.91"/>
    <s v="Ok"/>
    <n v="0"/>
    <n v="0"/>
  </r>
  <r>
    <n v="2524"/>
    <s v="Nassau"/>
    <s v="00-00-31-1800-0170-0070"/>
    <n v="2818.35"/>
    <n v="2017"/>
    <n v="2818.35"/>
    <n v="2818.35"/>
    <n v="0"/>
    <n v="1014"/>
    <s v="FERNANDINA BEACH"/>
    <s v="Florida"/>
    <n v="32034"/>
    <s v="1014 10TH ST S"/>
    <s v="FERNANDINA BEACH FL 32034"/>
    <n v="-81.458920868724803"/>
    <n v="30.6573004153311"/>
    <s v="TYLER LEONIA M"/>
    <n v="1"/>
    <s v="SINGLE FAMILY"/>
    <n v="1001"/>
    <s v="Single Family Residential"/>
    <n v="2017"/>
    <n v="129266"/>
    <n v="2017"/>
    <n v="129266"/>
    <n v="2576.38"/>
    <n v="0.91414480103606732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1"/>
    <s v="Potential Low Risk"/>
    <s v="Minimal"/>
    <n v="1"/>
    <s v="No"/>
    <s v="No"/>
    <s v="No"/>
    <s v="Without Environmental Issues"/>
    <s v="No"/>
    <s v="None"/>
    <s v="1014 10TH ST S"/>
    <s v="Fernandina Beach"/>
    <s v="Florida"/>
    <n v="32034"/>
    <s v="1014 10TH ST S FERNANDINA BEACH FL 32034"/>
    <s v=""/>
    <s v="Pass"/>
    <s v="No"/>
    <s v="FV&lt;$10K"/>
    <s v="N/A"/>
    <s v="No, &lt; $20K Lien"/>
    <s v="No, Lien &lt; $20K"/>
    <s v="N/A"/>
    <s v="No"/>
    <s v="No"/>
    <n v="1"/>
    <s v="No"/>
    <n v="129266"/>
    <n v="1"/>
    <n v="129266"/>
    <m/>
    <n v="0"/>
    <n v="0"/>
    <s v=""/>
    <e v="#N/A"/>
    <n v="129266"/>
    <s v="No"/>
    <s v="S"/>
    <s v="No"/>
    <s v="No"/>
    <n v="0.35"/>
    <n v="45243.1"/>
    <n v="14091.75"/>
    <n v="31151.35"/>
    <n v="0.10901358439187411"/>
    <m/>
    <s v="No"/>
    <m/>
    <m/>
    <m/>
    <x v="0"/>
    <n v="2524"/>
    <n v="2818.35"/>
    <s v="Ok"/>
    <n v="0"/>
    <n v="0"/>
  </r>
  <r>
    <n v="2525"/>
    <s v="Nassau"/>
    <s v="00-00-31-1800-0171-0110"/>
    <n v="115.18"/>
    <n v="2017"/>
    <e v="#N/A"/>
    <e v="#N/A"/>
    <e v="#N/A"/>
    <e v="#N/A"/>
    <e v="#N/A"/>
    <e v="#N/A"/>
    <e v="#N/A"/>
    <e v="#N/A"/>
    <e v="#N/A"/>
    <e v="#N/A"/>
    <e v="#N/A"/>
    <e v="#N/A"/>
    <n v="1"/>
    <s v="SINGLE FAMILY"/>
    <e v="#N/A"/>
    <e v="#N/A"/>
    <n v="2017"/>
    <n v="29359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Lien&lt;$150"/>
    <e v="#N/A"/>
    <s v="FV&lt;$10K"/>
    <s v="N/A"/>
    <s v="No, &lt; $20K Lien"/>
    <s v="No, Lien &lt; $20K"/>
    <s v="N/A"/>
    <s v="No"/>
    <s v="No"/>
    <n v="0"/>
    <s v="No"/>
    <n v="29359"/>
    <n v="1"/>
    <n v="29359"/>
    <m/>
    <e v="#N/A"/>
    <e v="#N/A"/>
    <s v=""/>
    <e v="#N/A"/>
    <n v="29359"/>
    <s v="No"/>
    <s v="S"/>
    <s v="No"/>
    <s v="Yes"/>
    <n v="0.67"/>
    <n v="19670.530000000002"/>
    <e v="#N/A"/>
    <e v="#N/A"/>
    <e v="#N/A"/>
    <m/>
    <s v="No"/>
    <m/>
    <m/>
    <m/>
    <x v="2"/>
    <n v="2525"/>
    <n v="115.18"/>
    <s v="Ok"/>
    <e v="#N/A"/>
    <e v="#N/A"/>
  </r>
  <r>
    <n v="2526"/>
    <s v="Nassau"/>
    <s v="00-00-31-1800-0171-0190"/>
    <n v="2234.52"/>
    <n v="2017"/>
    <n v="2234.52"/>
    <n v="2234.52"/>
    <n v="0"/>
    <n v="1023"/>
    <s v="FERNANDINA BEACH"/>
    <s v="Florida"/>
    <n v="32034"/>
    <s v="1023 10TH ST S"/>
    <s v="FERNANDINA BEACH FL 32034"/>
    <n v="-81.459479184722298"/>
    <n v="30.657068892738501"/>
    <s v="OLSON THOMAS WALTER"/>
    <n v="1"/>
    <s v="SINGLE FAMILY"/>
    <n v="1001"/>
    <s v="Single Family Residential"/>
    <n v="2017"/>
    <n v="102181"/>
    <n v="2017"/>
    <n v="102181"/>
    <n v="2036.54"/>
    <n v="0.91139931618423642"/>
    <s v="No"/>
    <m/>
    <s v="No"/>
    <s v="No"/>
    <s v="No"/>
    <m/>
    <m/>
    <s v="I"/>
    <s v="I"/>
    <s v="I"/>
    <s v="I"/>
    <s v="I"/>
    <s v="I"/>
    <n v="0"/>
    <s v="No"/>
    <s v="No"/>
    <s v="No"/>
    <n v="0"/>
    <n v="0"/>
    <n v="0"/>
    <n v="0"/>
    <n v="0"/>
    <n v="6"/>
    <s v="Potential Medium Risk"/>
    <s v="Minimal"/>
    <n v="1"/>
    <s v="No"/>
    <s v="No"/>
    <s v="No"/>
    <s v="Without Environmental Issues"/>
    <s v="No"/>
    <s v="None"/>
    <s v="1023 10TH ST S"/>
    <s v="Fernandina Beach"/>
    <s v="Florida"/>
    <n v="32034"/>
    <s v="1023 10TH ST S FERNANDINA BEACH FL 32034"/>
    <s v=""/>
    <s v="Pass"/>
    <s v="No"/>
    <s v="FV&lt;$10K"/>
    <s v="N/A"/>
    <s v="No, &lt; $20K Lien"/>
    <s v="No, Lien &lt; $20K"/>
    <s v="N/A"/>
    <s v="No"/>
    <s v="No"/>
    <n v="1"/>
    <s v="No"/>
    <n v="102181"/>
    <n v="1"/>
    <n v="102181"/>
    <m/>
    <n v="0"/>
    <n v="0"/>
    <s v=""/>
    <e v="#N/A"/>
    <n v="102181"/>
    <s v="No"/>
    <s v="S"/>
    <s v="No"/>
    <s v="No"/>
    <n v="0.35"/>
    <n v="35763.35"/>
    <n v="11172.6"/>
    <n v="24590.75"/>
    <n v="0.10934126696744013"/>
    <m/>
    <s v="No"/>
    <m/>
    <m/>
    <m/>
    <x v="0"/>
    <n v="2526"/>
    <n v="2234.52"/>
    <s v="Ok"/>
    <n v="0"/>
    <n v="0"/>
  </r>
  <r>
    <n v="2527"/>
    <s v="Nassau"/>
    <s v="00-00-31-1800-0172-0310"/>
    <n v="1156.5899999999999"/>
    <n v="2017"/>
    <n v="1156.5899999999999"/>
    <n v="1156.5899999999999"/>
    <n v="0"/>
    <n v="814"/>
    <s v="FERNANDINA BEACH"/>
    <s v="Florida"/>
    <n v="32034"/>
    <s v="814 JASMINE ST"/>
    <s v="FERNANDINA BEACH FL 32034"/>
    <n v="-81.460195624607394"/>
    <n v="30.6579298784016"/>
    <s v="KYLE ELAINE STEWART"/>
    <n v="1"/>
    <s v="SINGLE FAMILY"/>
    <n v="1001"/>
    <s v="Single Family Residential"/>
    <n v="2017"/>
    <n v="51910"/>
    <n v="2017"/>
    <n v="52703"/>
    <n v="1039.8399999999999"/>
    <n v="0.89905670981073671"/>
    <s v="No"/>
    <s v="No"/>
    <s v="No"/>
    <s v="No"/>
    <s v="No"/>
    <s v="No"/>
    <s v="No"/>
    <s v="I"/>
    <s v="I"/>
    <s v="I"/>
    <s v="C"/>
    <s v="I"/>
    <s v="I"/>
    <s v="I"/>
    <s v="No"/>
    <s v="Yes"/>
    <s v="No"/>
    <n v="0"/>
    <n v="0"/>
    <n v="0"/>
    <n v="0"/>
    <n v="0"/>
    <n v="12"/>
    <s v="Potential Medium Risk"/>
    <s v="Minimal"/>
    <n v="0"/>
    <s v="No"/>
    <s v="No"/>
    <s v="No"/>
    <s v="Without Environmental Issues"/>
    <s v="No"/>
    <s v="None"/>
    <s v="814 JASMINE ST"/>
    <s v="Fernandina Beach"/>
    <s v="Florida"/>
    <n v="32034"/>
    <s v="814 JASMINE ST FERNANDINA BEACH FL 32034"/>
    <s v=""/>
    <s v="Pass"/>
    <s v="No"/>
    <s v="FV&lt;$10K"/>
    <s v="N/A"/>
    <s v="No, &lt; $20K Lien"/>
    <s v="No, Lien &lt; $20K"/>
    <s v="N/A"/>
    <s v="No"/>
    <s v="No"/>
    <n v="0"/>
    <s v="No"/>
    <n v="51910"/>
    <n v="1"/>
    <n v="51910"/>
    <m/>
    <n v="0"/>
    <n v="0"/>
    <s v=""/>
    <e v="#N/A"/>
    <n v="51910"/>
    <s v="No"/>
    <s v="S"/>
    <s v="No"/>
    <s v="No"/>
    <n v="0.35"/>
    <n v="18168.5"/>
    <n v="4626.3599999999997"/>
    <n v="13542.14"/>
    <n v="8.9122712386823344E-2"/>
    <m/>
    <s v="No"/>
    <m/>
    <m/>
    <m/>
    <x v="0"/>
    <n v="2527"/>
    <n v="1156.5899999999999"/>
    <s v="Ok"/>
    <n v="0"/>
    <n v="0"/>
  </r>
  <r>
    <n v="2528"/>
    <s v="Nassau"/>
    <s v="00-00-31-1800-0181-0020"/>
    <n v="1637.35"/>
    <n v="2017"/>
    <n v="1637.35"/>
    <n v="1637.35"/>
    <n v="0"/>
    <n v="1111"/>
    <s v="FERNANDINA BEACH"/>
    <s v="Florida"/>
    <n v="32034"/>
    <s v="1111 10TH ST S"/>
    <s v="FERNANDINA BEACH FL 32034"/>
    <n v="-81.459759829280202"/>
    <n v="30.656334028023299"/>
    <s v="FISHER PAMELIA F"/>
    <n v="1"/>
    <s v="SINGLE FAMILY"/>
    <n v="1001"/>
    <s v="Single Family Residential"/>
    <n v="2017"/>
    <n v="98481"/>
    <n v="2017"/>
    <n v="131495"/>
    <n v="1484.37"/>
    <n v="0.90656854062967596"/>
    <s v="No"/>
    <s v="No"/>
    <s v="No"/>
    <s v="No"/>
    <s v="No"/>
    <s v="No"/>
    <m/>
    <s v="I"/>
    <s v="I"/>
    <s v="I"/>
    <s v="I"/>
    <s v="I"/>
    <s v="I"/>
    <s v="I"/>
    <s v="No"/>
    <s v="No"/>
    <s v="No"/>
    <n v="0"/>
    <n v="0"/>
    <n v="0"/>
    <n v="0"/>
    <n v="0"/>
    <n v="5"/>
    <s v="Potential Medium Risk"/>
    <s v="Minimal"/>
    <n v="1"/>
    <s v="Yes"/>
    <s v="No"/>
    <s v="No"/>
    <s v="Without Environmental Issues"/>
    <s v="No"/>
    <s v="None"/>
    <s v="1111 10TH ST S"/>
    <s v="Fernandina Beach"/>
    <s v="Florida"/>
    <n v="32034"/>
    <s v="1111 10TH ST S FERNANDINA BEACH FL 32034"/>
    <s v=""/>
    <s v="Pass"/>
    <s v="No"/>
    <s v="FV&lt;$10K"/>
    <s v="N/A"/>
    <s v="No, &lt; $20K Lien"/>
    <s v="No, Lien &lt; $20K"/>
    <s v="N/A"/>
    <s v="No"/>
    <s v="No"/>
    <n v="1"/>
    <s v="No"/>
    <n v="98481"/>
    <n v="1"/>
    <n v="98481"/>
    <m/>
    <n v="0"/>
    <n v="0"/>
    <s v=""/>
    <e v="#N/A"/>
    <n v="98481"/>
    <s v="No"/>
    <s v="S"/>
    <s v="No"/>
    <s v="Yes"/>
    <n v="0.67"/>
    <n v="65982.27"/>
    <n v="8186.75"/>
    <n v="57795.520000000004"/>
    <n v="8.3130248474325E-2"/>
    <m/>
    <s v="No"/>
    <m/>
    <m/>
    <m/>
    <x v="0"/>
    <n v="2528"/>
    <n v="1637.35"/>
    <s v="Ok"/>
    <n v="0"/>
    <n v="0"/>
  </r>
  <r>
    <n v="2529"/>
    <s v="Nassau"/>
    <s v="00-00-31-1800-0182-0071"/>
    <n v="569.83000000000004"/>
    <n v="2017"/>
    <n v="569.83000000000004"/>
    <n v="569.83000000000004"/>
    <n v="0"/>
    <n v="1111"/>
    <s v="FERNANDINA BEACH"/>
    <s v="Florida"/>
    <n v="32034"/>
    <s v="1111 11TH ST S"/>
    <s v="FERNANDINA BEACH FL 32034"/>
    <n v="-81.458759851412097"/>
    <n v="30.656217000970901"/>
    <s v="POLLARD JAVONE D"/>
    <n v="1"/>
    <s v="SINGLE FAMILY"/>
    <n v="1001"/>
    <s v="Single Family Residential"/>
    <n v="2017"/>
    <n v="49951"/>
    <n v="2017"/>
    <n v="92531"/>
    <n v="497.3"/>
    <n v="0.87271642419669015"/>
    <s v="No"/>
    <s v="No"/>
    <s v="No"/>
    <s v="No"/>
    <s v="No"/>
    <m/>
    <s v="No"/>
    <s v="I"/>
    <s v="I"/>
    <s v="I"/>
    <s v="I"/>
    <s v="I"/>
    <s v="I"/>
    <s v="I"/>
    <s v="No"/>
    <s v="No"/>
    <s v="No"/>
    <n v="0"/>
    <n v="0"/>
    <n v="0"/>
    <n v="0"/>
    <n v="0"/>
    <n v="1"/>
    <s v="Potential Medium Risk"/>
    <s v="Minimal"/>
    <n v="0"/>
    <s v="Yes"/>
    <s v="No"/>
    <s v="No"/>
    <s v="Without Environmental Issues"/>
    <s v="No"/>
    <s v="None"/>
    <s v="1111 11TH ST S"/>
    <s v="Fernandina Beach"/>
    <s v="Florida"/>
    <n v="32034"/>
    <s v="1111 11TH ST S FERNANDINA BEACH FL 32034"/>
    <s v=""/>
    <s v="Pass"/>
    <s v="No"/>
    <s v="FV&lt;$10K"/>
    <s v="N/A"/>
    <s v="No, &lt; $20K Lien"/>
    <s v="No, Lien &lt; $20K"/>
    <s v="N/A"/>
    <s v="No"/>
    <s v="No"/>
    <n v="0"/>
    <s v="No"/>
    <n v="49951"/>
    <n v="1"/>
    <n v="49951"/>
    <m/>
    <n v="0"/>
    <n v="0"/>
    <s v=""/>
    <e v="#N/A"/>
    <n v="49951"/>
    <s v="No"/>
    <s v="S"/>
    <s v="No"/>
    <s v="Yes"/>
    <n v="0.67"/>
    <n v="33467.170000000006"/>
    <n v="2279.3200000000002"/>
    <n v="31187.850000000006"/>
    <n v="4.5631118496126208E-2"/>
    <m/>
    <s v="No"/>
    <m/>
    <m/>
    <m/>
    <x v="0"/>
    <n v="2529"/>
    <n v="569.83000000000004"/>
    <s v="Ok"/>
    <n v="0"/>
    <n v="0"/>
  </r>
  <r>
    <n v="2530"/>
    <s v="Nassau"/>
    <s v="00-00-31-1800-0182-0072"/>
    <n v="513.95000000000005"/>
    <n v="2017"/>
    <n v="513.95000000000005"/>
    <n v="513.95000000000005"/>
    <n v="0"/>
    <n v="1115"/>
    <s v="FERNANDINA BEACH"/>
    <s v="Florida"/>
    <n v="32034"/>
    <s v="1115 11TH ST S"/>
    <s v="FERNANDINA BEACH FL 32034"/>
    <n v="-81.458779792541193"/>
    <n v="30.656080611619501"/>
    <s v="MARTIN ROBERT"/>
    <n v="0"/>
    <s v="VACANT RESIDENTIAL"/>
    <n v="8001"/>
    <s v="Residential-Vacant Land"/>
    <n v="2017"/>
    <n v="21175"/>
    <n v="2017"/>
    <n v="24750"/>
    <n v="445.63"/>
    <n v="0.86706878100982576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1"/>
    <s v="Potential Medium Risk"/>
    <s v="Minimal"/>
    <n v="2"/>
    <s v="No"/>
    <s v="No"/>
    <s v="No"/>
    <s v="Without Environmental Issues"/>
    <s v="No"/>
    <s v="None"/>
    <s v="1115 11TH ST S"/>
    <s v="Fernandina Beach"/>
    <s v="Florida"/>
    <n v="32034"/>
    <s v="1115 11TH ST S FERNANDINA BEACH FL 32034"/>
    <s v=""/>
    <s v="Pass"/>
    <s v="No"/>
    <s v="FV&lt;$10K"/>
    <s v="N/A"/>
    <s v="No, &lt; $20K Lien"/>
    <s v="No, Lien &lt; $20K"/>
    <s v="N/A"/>
    <s v="No"/>
    <s v="No"/>
    <n v="2"/>
    <s v="No"/>
    <n v="21175"/>
    <n v="1"/>
    <n v="21175"/>
    <m/>
    <n v="0"/>
    <n v="0"/>
    <s v=""/>
    <e v="#N/A"/>
    <n v="21175"/>
    <s v="No"/>
    <s v="V"/>
    <s v="Yes"/>
    <s v="No"/>
    <n v="0"/>
    <n v="0"/>
    <n v="3083.7"/>
    <n v="-3083.7"/>
    <n v="0.14562927981109799"/>
    <m/>
    <s v="No"/>
    <m/>
    <m/>
    <m/>
    <x v="4"/>
    <n v="2530"/>
    <n v="513.95000000000005"/>
    <s v="Ok"/>
    <n v="0"/>
    <n v="0"/>
  </r>
  <r>
    <n v="2531"/>
    <s v="Nassau"/>
    <s v="00-00-31-1800-0185-0010"/>
    <n v="849.92"/>
    <n v="2017"/>
    <e v="#N/A"/>
    <e v="#N/A"/>
    <e v="#N/A"/>
    <e v="#N/A"/>
    <e v="#N/A"/>
    <e v="#N/A"/>
    <e v="#N/A"/>
    <e v="#N/A"/>
    <e v="#N/A"/>
    <e v="#N/A"/>
    <e v="#N/A"/>
    <e v="#N/A"/>
    <n v="27"/>
    <s v="VEHICLE SALES/REPAIR/STORAGE/RENTAL; GARAGES, MARINE/FARM EQUIPMENT/MACHINERY"/>
    <e v="#N/A"/>
    <e v="#N/A"/>
    <n v="2017"/>
    <n v="200723"/>
    <e v="#N/A"/>
    <e v="#N/A"/>
    <e v="#N/A"/>
    <n v="0"/>
    <m/>
    <m/>
    <s v="No"/>
    <s v="No"/>
    <s v="No"/>
    <s v="No"/>
    <s v="No"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200723"/>
    <n v="1"/>
    <n v="200723"/>
    <m/>
    <e v="#N/A"/>
    <e v="#N/A"/>
    <s v=""/>
    <e v="#N/A"/>
    <n v="200723"/>
    <s v="No"/>
    <s v="C"/>
    <s v="No"/>
    <s v="No"/>
    <n v="0.3"/>
    <n v="60216.899999999994"/>
    <e v="#N/A"/>
    <e v="#N/A"/>
    <e v="#N/A"/>
    <m/>
    <e v="#N/A"/>
    <m/>
    <m/>
    <m/>
    <x v="5"/>
    <n v="2531"/>
    <n v="849.92"/>
    <e v="#N/A"/>
    <e v="#N/A"/>
    <e v="#N/A"/>
  </r>
  <r>
    <n v="2532"/>
    <s v="Nassau"/>
    <s v="00-00-31-1800-0187-0070"/>
    <n v="1080.94"/>
    <n v="2017"/>
    <e v="#N/A"/>
    <e v="#N/A"/>
    <e v="#N/A"/>
    <e v="#N/A"/>
    <e v="#N/A"/>
    <e v="#N/A"/>
    <e v="#N/A"/>
    <e v="#N/A"/>
    <e v="#N/A"/>
    <e v="#N/A"/>
    <e v="#N/A"/>
    <e v="#N/A"/>
    <n v="1"/>
    <s v="SINGLE FAMILY"/>
    <e v="#N/A"/>
    <e v="#N/A"/>
    <n v="2017"/>
    <n v="62669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62669"/>
    <n v="1"/>
    <n v="62669"/>
    <m/>
    <e v="#N/A"/>
    <e v="#N/A"/>
    <s v=""/>
    <e v="#N/A"/>
    <n v="62669"/>
    <s v="No"/>
    <s v="S"/>
    <s v="No"/>
    <s v="No"/>
    <n v="0.35"/>
    <n v="21934.149999999998"/>
    <e v="#N/A"/>
    <e v="#N/A"/>
    <e v="#N/A"/>
    <m/>
    <e v="#N/A"/>
    <m/>
    <m/>
    <m/>
    <x v="5"/>
    <n v="2532"/>
    <n v="1080.94"/>
    <e v="#N/A"/>
    <e v="#N/A"/>
    <e v="#N/A"/>
  </r>
  <r>
    <n v="2533"/>
    <s v="Nassau"/>
    <s v="00-00-31-1800-0188-0080"/>
    <n v="671.07"/>
    <n v="2017"/>
    <n v="671.07"/>
    <n v="671.07"/>
    <n v="0"/>
    <n v="1223"/>
    <s v="FERNANDINA BEACH"/>
    <s v="Florida"/>
    <n v="32034"/>
    <s v="1223 5TH ST S"/>
    <s v="FERNANDINA BEACH FL 32034"/>
    <n v="-81.463844345736305"/>
    <n v="30.655728898963499"/>
    <s v="DOUGLAS MARK S"/>
    <n v="1"/>
    <s v="SINGLE FAMILY"/>
    <n v="1001"/>
    <s v="Single Family Residential"/>
    <n v="2017"/>
    <n v="77676"/>
    <n v="2017"/>
    <n v="104074"/>
    <n v="590.91"/>
    <n v="0.88054897402655452"/>
    <m/>
    <s v="No"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1"/>
    <s v="Potential Medium Risk"/>
    <s v="Moderate"/>
    <n v="0"/>
    <s v="Yes"/>
    <s v="No"/>
    <s v="No"/>
    <s v="Without Environmental Issues"/>
    <s v="No"/>
    <s v="None"/>
    <s v="1223 5TH ST S"/>
    <s v="Fernandina Beach"/>
    <s v="Florida"/>
    <n v="32034"/>
    <s v="1223 5TH ST S FERNANDINA BEACH FL 32034"/>
    <s v=""/>
    <s v="Pass"/>
    <s v="No"/>
    <s v="FV&lt;$10K"/>
    <s v="N/A"/>
    <s v="No, &lt; $20K Lien"/>
    <s v="No, Lien &lt; $20K"/>
    <s v="N/A"/>
    <s v="No"/>
    <s v="No"/>
    <n v="0"/>
    <s v="No"/>
    <n v="77676"/>
    <n v="1"/>
    <n v="77676"/>
    <m/>
    <n v="0"/>
    <n v="0"/>
    <s v=""/>
    <e v="#N/A"/>
    <n v="77676"/>
    <s v="No"/>
    <s v="S"/>
    <s v="No"/>
    <s v="Yes"/>
    <n v="0.67"/>
    <n v="52042.920000000006"/>
    <n v="2684.28"/>
    <n v="49358.640000000007"/>
    <n v="3.4557392244708794E-2"/>
    <m/>
    <s v="No"/>
    <m/>
    <m/>
    <m/>
    <x v="0"/>
    <n v="2533"/>
    <n v="671.07"/>
    <s v="Ok"/>
    <n v="0"/>
    <n v="0"/>
  </r>
  <r>
    <n v="2534"/>
    <s v="Nassau"/>
    <s v="00-00-31-1800-0190-0010"/>
    <n v="460.93"/>
    <n v="2017"/>
    <n v="460.93"/>
    <n v="460.93"/>
    <n v="0"/>
    <n v="360"/>
    <s v="FERNANDINA BEACH"/>
    <s v="Florida"/>
    <n v="32034"/>
    <s v="360 MAGNOLIA ST"/>
    <s v="FERNANDINA BEACH FL 32034"/>
    <n v="-81.465081060882397"/>
    <n v="30.654511933978799"/>
    <s v="FRENCH SUSAN N"/>
    <n v="1"/>
    <s v="SINGLE FAMILY"/>
    <n v="1001"/>
    <s v="Single Family Residential"/>
    <n v="2017"/>
    <n v="51794"/>
    <n v="2017"/>
    <n v="118993"/>
    <n v="396.6"/>
    <n v="0.86043433927060509"/>
    <s v="No"/>
    <m/>
    <s v="No"/>
    <s v="No"/>
    <s v="No"/>
    <s v="No"/>
    <m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High"/>
    <n v="0"/>
    <s v="Yes"/>
    <s v="No"/>
    <s v="No"/>
    <s v="Without Environmental Issues"/>
    <s v="No"/>
    <s v="None"/>
    <s v="360 MAGNOLIA ST"/>
    <s v="Fernandina Beach"/>
    <s v="Florida"/>
    <n v="32034"/>
    <s v="360 MAGNOLIA ST FERNANDINA BEACH FL 32034"/>
    <s v=""/>
    <s v="Pass"/>
    <s v="No"/>
    <s v="FV&lt;$10K"/>
    <s v="N/A"/>
    <s v="No, &lt; $20K Lien"/>
    <s v="No, Lien &lt; $20K"/>
    <s v="N/A"/>
    <s v="No"/>
    <s v="No"/>
    <n v="0"/>
    <s v="No"/>
    <n v="51794"/>
    <n v="1"/>
    <n v="51794"/>
    <m/>
    <n v="0"/>
    <n v="0"/>
    <s v=""/>
    <e v="#N/A"/>
    <n v="51794"/>
    <s v="No"/>
    <s v="S"/>
    <s v="No"/>
    <s v="Yes"/>
    <n v="0.67"/>
    <n v="34701.980000000003"/>
    <n v="1843.72"/>
    <n v="32858.26"/>
    <n v="3.5597173417770397E-2"/>
    <m/>
    <s v="No"/>
    <m/>
    <m/>
    <m/>
    <x v="0"/>
    <n v="2534"/>
    <n v="460.93"/>
    <s v="Ok"/>
    <n v="0"/>
    <n v="0"/>
  </r>
  <r>
    <n v="2535"/>
    <s v="Nassau"/>
    <s v="00-00-31-1800-0190-0070"/>
    <n v="1016.11"/>
    <n v="2017"/>
    <n v="1016.11"/>
    <n v="1016.11"/>
    <n v="0"/>
    <n v="1311"/>
    <s v="FERNANDINA BEACH"/>
    <s v="Florida"/>
    <n v="32034"/>
    <s v="1311 4TH ST S"/>
    <s v="FERNANDINA BEACH FL 32034"/>
    <n v="-81.464898915366504"/>
    <n v="30.654306318609098"/>
    <s v="THEOBALD THOMAS A"/>
    <n v="1"/>
    <s v="SINGLE FAMILY"/>
    <n v="1001"/>
    <s v="Single Family Residential"/>
    <n v="2017"/>
    <n v="59125"/>
    <n v="2017"/>
    <n v="59125"/>
    <n v="909.95"/>
    <n v="0.89552312249658017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1311 4TH ST S"/>
    <s v="Fernandina Beach"/>
    <s v="Florida"/>
    <n v="32034"/>
    <s v="1311 4TH ST S FERNANDINA BEACH FL 32034"/>
    <s v=""/>
    <s v="Pass"/>
    <s v="No"/>
    <s v="FV&lt;$10K"/>
    <s v="N/A"/>
    <s v="No, &lt; $20K Lien"/>
    <s v="No, Lien &lt; $20K"/>
    <s v="N/A"/>
    <s v="No"/>
    <s v="No"/>
    <n v="0"/>
    <s v="No"/>
    <n v="59125"/>
    <n v="1"/>
    <n v="59125"/>
    <m/>
    <n v="0"/>
    <n v="0"/>
    <s v=""/>
    <e v="#N/A"/>
    <n v="59125"/>
    <s v="No"/>
    <s v="S"/>
    <s v="No"/>
    <s v="No"/>
    <n v="0.35"/>
    <n v="20693.75"/>
    <n v="4064.44"/>
    <n v="16629.310000000001"/>
    <n v="6.8743171247357293E-2"/>
    <m/>
    <s v="No"/>
    <m/>
    <m/>
    <m/>
    <x v="0"/>
    <n v="2535"/>
    <n v="1016.11"/>
    <s v="Ok"/>
    <n v="0"/>
    <n v="0"/>
  </r>
  <r>
    <n v="2536"/>
    <s v="Nassau"/>
    <s v="00-00-31-1800-0192-0020"/>
    <n v="839.58"/>
    <n v="2017"/>
    <e v="#N/A"/>
    <e v="#N/A"/>
    <e v="#N/A"/>
    <e v="#N/A"/>
    <e v="#N/A"/>
    <e v="#N/A"/>
    <e v="#N/A"/>
    <e v="#N/A"/>
    <e v="#N/A"/>
    <e v="#N/A"/>
    <e v="#N/A"/>
    <e v="#N/A"/>
    <n v="1"/>
    <s v="SINGLE FAMILY"/>
    <e v="#N/A"/>
    <e v="#N/A"/>
    <n v="2017"/>
    <n v="48519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48519"/>
    <n v="1"/>
    <n v="48519"/>
    <m/>
    <e v="#N/A"/>
    <e v="#N/A"/>
    <s v=""/>
    <e v="#N/A"/>
    <n v="48519"/>
    <s v="No"/>
    <s v="S"/>
    <s v="No"/>
    <s v="No"/>
    <n v="0.35"/>
    <n v="16981.649999999998"/>
    <e v="#N/A"/>
    <e v="#N/A"/>
    <e v="#N/A"/>
    <m/>
    <e v="#N/A"/>
    <m/>
    <m/>
    <m/>
    <x v="5"/>
    <n v="2536"/>
    <n v="839.58"/>
    <e v="#N/A"/>
    <e v="#N/A"/>
    <e v="#N/A"/>
  </r>
  <r>
    <n v="2537"/>
    <s v="Nassau"/>
    <s v="00-00-31-1800-0192-0030"/>
    <n v="753.4"/>
    <n v="2017"/>
    <n v="753.4"/>
    <n v="753.4"/>
    <n v="0"/>
    <n v="1320"/>
    <s v="FERNANDINA BEACH"/>
    <s v="Florida"/>
    <n v="32034"/>
    <s v="1320 5TH ST S"/>
    <s v="FERNANDINA BEACH FL 32034"/>
    <n v="-81.463616735173005"/>
    <n v="30.6538830569691"/>
    <s v="LOVE SHEILA A"/>
    <n v="1"/>
    <s v="SINGLE FAMILY"/>
    <n v="1001"/>
    <s v="Single Family Residential"/>
    <n v="2017"/>
    <n v="82623"/>
    <n v="2017"/>
    <n v="91741"/>
    <n v="667.04"/>
    <n v="0.8853729758428458"/>
    <m/>
    <s v="No"/>
    <s v="No"/>
    <m/>
    <m/>
    <m/>
    <s v="No"/>
    <s v="I"/>
    <s v="I"/>
    <s v="I"/>
    <s v="I"/>
    <s v="I"/>
    <n v="0"/>
    <n v="0"/>
    <s v="No"/>
    <s v="No"/>
    <s v="No"/>
    <n v="0"/>
    <n v="0"/>
    <n v="0"/>
    <n v="0"/>
    <n v="0"/>
    <n v="0"/>
    <s v="Potential Low Risk"/>
    <s v="Minimal"/>
    <n v="0"/>
    <s v="Yes"/>
    <s v="No"/>
    <s v="No"/>
    <s v="Without Environmental Issues"/>
    <s v="No"/>
    <s v="None"/>
    <s v="1320 5TH ST S"/>
    <s v="Fernandina Beach"/>
    <s v="Florida"/>
    <n v="32034"/>
    <s v="1320 5TH ST S FERNANDINA BEACH FL 32034"/>
    <s v=""/>
    <s v="Pass"/>
    <s v="No"/>
    <s v="FV&lt;$10K"/>
    <s v="N/A"/>
    <s v="No, &lt; $20K Lien"/>
    <s v="No, Lien &lt; $20K"/>
    <s v="N/A"/>
    <s v="No"/>
    <s v="No"/>
    <n v="0"/>
    <s v="No"/>
    <n v="82623"/>
    <n v="1"/>
    <n v="82623"/>
    <m/>
    <n v="0"/>
    <n v="0"/>
    <s v=""/>
    <e v="#N/A"/>
    <n v="82623"/>
    <s v="No"/>
    <s v="S"/>
    <s v="No"/>
    <s v="Yes"/>
    <n v="0.67"/>
    <n v="55357.41"/>
    <n v="3013.6"/>
    <n v="52343.810000000005"/>
    <n v="3.6474105273350037E-2"/>
    <m/>
    <s v="No"/>
    <m/>
    <m/>
    <m/>
    <x v="0"/>
    <n v="2537"/>
    <n v="753.4"/>
    <s v="Ok"/>
    <n v="0"/>
    <n v="0"/>
  </r>
  <r>
    <n v="2538"/>
    <s v="Nassau"/>
    <s v="00-00-31-1800-0193-0030"/>
    <n v="1750.93"/>
    <n v="2017"/>
    <n v="1750.93"/>
    <n v="1750.93"/>
    <n v="0"/>
    <n v="1322"/>
    <s v="FERNANDINA BEACH"/>
    <s v="Florida"/>
    <n v="32034"/>
    <s v="1322 6TH ST S"/>
    <s v="FERNANDINA BEACH FL 32034"/>
    <n v="-81.462798130964799"/>
    <n v="30.6537897687375"/>
    <s v="NAGLE EARL S"/>
    <n v="1"/>
    <s v="SINGLE FAMILY"/>
    <n v="1001"/>
    <s v="Single Family Residential"/>
    <n v="2017"/>
    <n v="103273"/>
    <n v="2017"/>
    <n v="103273"/>
    <n v="1589.4"/>
    <n v="0.90774616917866502"/>
    <s v="No"/>
    <s v="No"/>
    <s v="No"/>
    <s v="No"/>
    <m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2"/>
    <s v="No"/>
    <s v="Yes"/>
    <s v="No"/>
    <s v="Without Environmental Issues"/>
    <s v="No"/>
    <s v="None"/>
    <s v="1322 6TH ST S"/>
    <s v="Fernandina Beach"/>
    <s v="Florida"/>
    <n v="32034"/>
    <s v="1322 6TH ST S FERNANDINA BEACH FL 32034"/>
    <s v=""/>
    <s v="Pass"/>
    <s v="Yes"/>
    <s v="FV&lt;$10K"/>
    <s v="N/A"/>
    <s v="No, &lt; $20K Lien"/>
    <s v="No, Lien &lt; $20K"/>
    <s v="N/A"/>
    <s v="No"/>
    <s v="No"/>
    <n v="2"/>
    <s v="Yes"/>
    <n v="103273"/>
    <n v="1"/>
    <n v="103273"/>
    <m/>
    <n v="0"/>
    <n v="0"/>
    <s v=""/>
    <e v="#N/A"/>
    <n v="103273"/>
    <s v="No"/>
    <s v="S"/>
    <s v="No"/>
    <s v="No"/>
    <n v="0.35"/>
    <n v="36145.549999999996"/>
    <n v="10505.58"/>
    <n v="25639.969999999994"/>
    <n v="0.10172629825801516"/>
    <m/>
    <s v="No"/>
    <m/>
    <m/>
    <m/>
    <x v="3"/>
    <n v="2538"/>
    <n v="1750.93"/>
    <s v="Ok"/>
    <n v="0"/>
    <n v="0"/>
  </r>
  <r>
    <n v="2539"/>
    <s v="Nassau"/>
    <s v="00-00-31-1800-0193-0042"/>
    <n v="1945.15"/>
    <n v="2017"/>
    <n v="1945.15"/>
    <n v="1945.15"/>
    <n v="0"/>
    <n v="1330"/>
    <s v="FERNANDINA BEACH"/>
    <s v="Florida"/>
    <n v="32034"/>
    <s v="1330 6TH ST S"/>
    <s v="FERNANDINA BEACH FL 32034"/>
    <n v="-81.462873632607895"/>
    <n v="30.653294081987699"/>
    <s v="THRIFT BARBARA SUE"/>
    <n v="1"/>
    <s v="SINGLE FAMILY"/>
    <n v="1001"/>
    <s v="Single Family Residential"/>
    <n v="2017"/>
    <n v="114940"/>
    <n v="2017"/>
    <n v="114940"/>
    <n v="1768.98"/>
    <n v="0.90943114926869395"/>
    <s v="No"/>
    <s v="No"/>
    <s v="No"/>
    <m/>
    <m/>
    <m/>
    <m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1330 6TH ST S"/>
    <s v="Fernandina Beach"/>
    <s v="Florida"/>
    <n v="32034"/>
    <s v="1330 6TH ST S FERNANDINA BEACH FL 32034"/>
    <s v=""/>
    <s v="Pass"/>
    <s v="No"/>
    <s v="FV&lt;$10K"/>
    <s v="N/A"/>
    <s v="No, &lt; $20K Lien"/>
    <s v="No, Lien &lt; $20K"/>
    <s v="N/A"/>
    <s v="No"/>
    <s v="No"/>
    <n v="1"/>
    <s v="No"/>
    <n v="114940"/>
    <n v="1"/>
    <n v="114940"/>
    <m/>
    <n v="0"/>
    <n v="0"/>
    <s v=""/>
    <e v="#N/A"/>
    <n v="114940"/>
    <s v="No"/>
    <s v="S"/>
    <s v="No"/>
    <s v="No"/>
    <n v="0.35"/>
    <n v="40229"/>
    <n v="9725.75"/>
    <n v="30503.25"/>
    <n v="8.4615886549504082E-2"/>
    <m/>
    <s v="No"/>
    <m/>
    <m/>
    <m/>
    <x v="0"/>
    <n v="2539"/>
    <n v="1945.15"/>
    <s v="Ok"/>
    <n v="0"/>
    <n v="0"/>
  </r>
  <r>
    <n v="2540"/>
    <s v="Nassau"/>
    <s v="00-00-31-1800-0196-0010"/>
    <n v="1488.64"/>
    <n v="2017"/>
    <n v="1488.64"/>
    <n v="1488.64"/>
    <n v="0"/>
    <m/>
    <s v="FERNANDINA BEACH"/>
    <s v="Florida"/>
    <n v="32034"/>
    <s v="S 10TH ST"/>
    <s v="FERNANDINA BEACH FL 32034"/>
    <n v="-81.459675211670103"/>
    <n v="30.6524243530428"/>
    <s v="GALLUP WILLIAM F"/>
    <n v="10"/>
    <s v="VACANT COMMERCIAL"/>
    <n v="8002"/>
    <s v="Commercial-Vacant Land"/>
    <n v="2017"/>
    <n v="85650"/>
    <n v="2017"/>
    <n v="90000"/>
    <n v="1346.87"/>
    <n v="0.90476542347377453"/>
    <s v="No"/>
    <s v="No"/>
    <s v="No"/>
    <s v="No"/>
    <s v="No"/>
    <s v="No"/>
    <m/>
    <s v="I"/>
    <s v="I"/>
    <s v="I"/>
    <s v="I"/>
    <s v="I"/>
    <s v="I"/>
    <s v="I"/>
    <s v="No"/>
    <s v="No"/>
    <s v="No"/>
    <n v="0"/>
    <n v="0"/>
    <n v="0"/>
    <n v="0"/>
    <n v="0"/>
    <n v="5"/>
    <s v="Potential Medium Risk"/>
    <s v="Minimal"/>
    <n v="1"/>
    <s v="No"/>
    <s v="No"/>
    <s v="No"/>
    <s v="Without Environmental Issues"/>
    <s v="No"/>
    <s v="None"/>
    <s v="S 10TH ST"/>
    <s v="Fernandina Beach"/>
    <s v="Florida"/>
    <n v="32034"/>
    <s v="S 10TH ST FERNANDINA BEACH FL 32034"/>
    <s v=""/>
    <s v="Pass"/>
    <s v="No"/>
    <s v="FV&lt;$10K"/>
    <s v="N/A"/>
    <s v="No, &lt; $20K Lien"/>
    <s v="No, Lien &lt; $20K"/>
    <s v="N/A"/>
    <s v="No"/>
    <s v="No"/>
    <n v="1"/>
    <s v="No"/>
    <n v="85650"/>
    <n v="1"/>
    <n v="85650"/>
    <m/>
    <n v="0"/>
    <n v="0"/>
    <s v=""/>
    <e v="#N/A"/>
    <n v="85650"/>
    <s v="No"/>
    <s v="V"/>
    <s v="Yes"/>
    <s v="No"/>
    <n v="0"/>
    <n v="0"/>
    <n v="7443.2000000000007"/>
    <n v="-7443.2000000000007"/>
    <n v="8.6902510215995335E-2"/>
    <m/>
    <s v="No"/>
    <m/>
    <m/>
    <m/>
    <x v="1"/>
    <n v="2540"/>
    <n v="1488.64"/>
    <s v="Ok"/>
    <n v="0"/>
    <n v="0"/>
  </r>
  <r>
    <n v="2541"/>
    <s v="Nassau"/>
    <s v="00-00-31-1800-0196-0080"/>
    <n v="567.84"/>
    <n v="2017"/>
    <n v="567.84"/>
    <n v="567.84"/>
    <n v="0"/>
    <n v="1090"/>
    <s v="FERNANDINA BEACH"/>
    <s v="Florida"/>
    <n v="32034"/>
    <s v="1090 OLIVE ST"/>
    <s v="FERNANDINA BEACH FL 32034"/>
    <n v="-81.459259153736596"/>
    <n v="30.652654985607199"/>
    <s v="GALLUP WILLIAM F"/>
    <n v="1"/>
    <s v="SINGLE FAMILY"/>
    <n v="1001"/>
    <s v="Single Family Residential"/>
    <n v="2017"/>
    <n v="55185"/>
    <n v="2017"/>
    <n v="68864"/>
    <n v="495.46"/>
    <n v="0.87253451676528593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5"/>
    <s v="Potential Medium Risk"/>
    <s v="Minimal"/>
    <n v="1"/>
    <s v="Yes"/>
    <s v="No"/>
    <s v="No"/>
    <s v="Without Environmental Issues"/>
    <s v="No"/>
    <s v="None"/>
    <s v="1090 OLIVE ST"/>
    <s v="Fernandina Beach"/>
    <s v="Florida"/>
    <n v="32034"/>
    <s v="1090 OLIVE ST FERNANDINA BEACH FL 32034"/>
    <s v=""/>
    <s v="Pass"/>
    <s v="No"/>
    <s v="FV&lt;$10K"/>
    <s v="N/A"/>
    <s v="No, &lt; $20K Lien"/>
    <s v="No, Lien &lt; $20K"/>
    <s v="N/A"/>
    <s v="No"/>
    <s v="No"/>
    <n v="1"/>
    <s v="No"/>
    <n v="55185"/>
    <n v="1"/>
    <n v="55185"/>
    <m/>
    <n v="0"/>
    <n v="0"/>
    <s v=""/>
    <e v="#N/A"/>
    <n v="55185"/>
    <s v="No"/>
    <s v="S"/>
    <s v="No"/>
    <s v="Yes"/>
    <n v="0.67"/>
    <n v="36973.950000000004"/>
    <n v="2839.2000000000003"/>
    <n v="34134.750000000007"/>
    <n v="5.1448763250883399E-2"/>
    <m/>
    <s v="No"/>
    <m/>
    <m/>
    <m/>
    <x v="0"/>
    <n v="2541"/>
    <n v="567.84"/>
    <s v="Ok"/>
    <n v="0"/>
    <n v="0"/>
  </r>
  <r>
    <n v="2542"/>
    <s v="Nassau"/>
    <s v="00-00-31-1800-0199-0030"/>
    <n v="463.26"/>
    <n v="2017"/>
    <n v="463.26"/>
    <n v="463.26"/>
    <n v="0"/>
    <n v="1474"/>
    <s v="FERNANDINA BEACH"/>
    <s v="Florida"/>
    <n v="32034"/>
    <s v="1474 CLINCH DR"/>
    <s v="FERNANDINA BEACH FL 32034"/>
    <n v="-81.462176224312898"/>
    <n v="30.6524341532993"/>
    <s v="FELDMAN IRMA K"/>
    <n v="1"/>
    <s v="SINGLE FAMILY"/>
    <n v="1001"/>
    <s v="Single Family Residential"/>
    <n v="2017"/>
    <n v="53291"/>
    <n v="2017"/>
    <n v="95053"/>
    <n v="398.76"/>
    <n v="0.86076933039761694"/>
    <m/>
    <m/>
    <m/>
    <m/>
    <s v="No"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s v="No"/>
    <s v="No"/>
    <s v="Without Environmental Issues"/>
    <s v="No"/>
    <s v="None"/>
    <s v="1474 CLINCH DR"/>
    <s v="Fernandina Beach"/>
    <s v="Florida"/>
    <n v="32034"/>
    <s v="1474 CLINCH DR FERNANDINA BEACH FL 32034"/>
    <s v=""/>
    <s v="Pass"/>
    <s v="No"/>
    <s v="FV&lt;$10K"/>
    <s v="N/A"/>
    <s v="No, &lt; $20K Lien"/>
    <s v="No, Lien &lt; $20K"/>
    <s v="N/A"/>
    <s v="No"/>
    <s v="No"/>
    <n v="0"/>
    <s v="No"/>
    <n v="53291"/>
    <n v="1"/>
    <n v="53291"/>
    <m/>
    <n v="0"/>
    <n v="0"/>
    <s v=""/>
    <e v="#N/A"/>
    <n v="53291"/>
    <s v="No"/>
    <s v="S"/>
    <s v="No"/>
    <s v="Yes"/>
    <n v="0.67"/>
    <n v="35704.97"/>
    <n v="1853.04"/>
    <n v="33851.93"/>
    <n v="3.4772100354656506E-2"/>
    <m/>
    <s v="No"/>
    <m/>
    <m/>
    <m/>
    <x v="0"/>
    <n v="2542"/>
    <n v="463.26"/>
    <s v="Ok"/>
    <n v="0"/>
    <n v="0"/>
  </r>
  <r>
    <n v="2543"/>
    <s v="Nassau"/>
    <s v="00-00-31-1800-0199-0081"/>
    <n v="301.69"/>
    <n v="2017"/>
    <n v="301.69"/>
    <n v="301.69"/>
    <n v="0"/>
    <m/>
    <s v="FERNANDINA BEACH"/>
    <s v="Florida"/>
    <n v="32034"/>
    <s v="CLINCH DR"/>
    <s v="FERNANDINA BEACH FL 32034"/>
    <n v="-81.461752439717799"/>
    <n v="30.653146613113599"/>
    <s v="BRAND JANICE"/>
    <n v="0"/>
    <s v="VACANT RESIDENTIAL"/>
    <n v="8001"/>
    <s v="Residential-Vacant Land"/>
    <n v="2017"/>
    <n v="10632"/>
    <n v="2017"/>
    <n v="23625"/>
    <n v="249.37"/>
    <n v="0.82657694984918295"/>
    <m/>
    <m/>
    <m/>
    <s v="No"/>
    <s v="No"/>
    <s v="No"/>
    <s v="No"/>
    <s v="I"/>
    <s v="I"/>
    <s v="I"/>
    <s v="I"/>
    <n v="0"/>
    <n v="0"/>
    <n v="0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CLINCH DR"/>
    <s v="Fernandina Beach"/>
    <s v="Florida"/>
    <n v="32034"/>
    <s v="CLINCH DR FERNANDINA BEACH FL 32034"/>
    <s v=""/>
    <s v="Pass"/>
    <s v="No"/>
    <s v="FV&lt;$10K"/>
    <s v="N/A"/>
    <s v="No, &lt; $20K Lien"/>
    <s v="No, Lien &lt; $20K"/>
    <s v="N/A"/>
    <s v="No"/>
    <s v="No"/>
    <n v="0"/>
    <s v="No"/>
    <n v="10632"/>
    <n v="1"/>
    <n v="10632"/>
    <m/>
    <n v="0"/>
    <n v="0"/>
    <s v=""/>
    <e v="#N/A"/>
    <n v="10632"/>
    <s v="No"/>
    <s v="V"/>
    <s v="Yes"/>
    <s v="No"/>
    <n v="0"/>
    <n v="0"/>
    <n v="1206.76"/>
    <n v="-1206.76"/>
    <n v="0.11350263355906696"/>
    <m/>
    <s v="No"/>
    <m/>
    <m/>
    <m/>
    <x v="4"/>
    <n v="2543"/>
    <n v="301.69"/>
    <s v="Ok"/>
    <n v="0"/>
    <n v="0"/>
  </r>
  <r>
    <n v="2544"/>
    <s v="Nassau"/>
    <s v="00-00-31-1800-0201-0010"/>
    <n v="858.14"/>
    <n v="2017"/>
    <n v="858.14"/>
    <n v="858.14"/>
    <n v="0"/>
    <n v="514"/>
    <s v="FERNANDINA BEACH"/>
    <s v="Florida"/>
    <n v="32034"/>
    <s v="514 NOVELTY ST"/>
    <s v="FERNANDINA BEACH FL 32034"/>
    <n v="-81.463568735704499"/>
    <n v="30.653154904573501"/>
    <s v="PLATT MICHAEL V"/>
    <n v="2"/>
    <s v="MOBILE HOMES"/>
    <n v="1006"/>
    <s v="Mobile home"/>
    <n v="2017"/>
    <n v="47599"/>
    <n v="2017"/>
    <n v="52345"/>
    <n v="763.88"/>
    <n v="0.89015778311231264"/>
    <m/>
    <s v="No"/>
    <m/>
    <s v="No"/>
    <m/>
    <s v="No"/>
    <s v="No"/>
    <s v="I"/>
    <s v="I"/>
    <s v="I"/>
    <s v="I"/>
    <s v="I"/>
    <n v="0"/>
    <n v="0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514 NOVELTY ST"/>
    <s v="Fernandina Beach"/>
    <s v="Florida"/>
    <n v="32034"/>
    <s v="514 NOVELTY ST FERNANDINA BEACH FL 32034"/>
    <s v=""/>
    <s v="Pass"/>
    <s v="No"/>
    <s v="FV&lt;$10K"/>
    <s v="N/A"/>
    <s v="No, &lt; $20K Lien"/>
    <s v="No, Lien &lt; $20K"/>
    <s v="N/A"/>
    <s v="No"/>
    <s v="No"/>
    <n v="0"/>
    <s v="No"/>
    <n v="47599"/>
    <n v="1"/>
    <n v="47599"/>
    <m/>
    <n v="0"/>
    <n v="0"/>
    <s v=""/>
    <e v="#N/A"/>
    <n v="47599"/>
    <s v="No"/>
    <s v="R"/>
    <s v="No"/>
    <s v="No"/>
    <n v="0.35"/>
    <n v="16659.649999999998"/>
    <n v="3432.56"/>
    <n v="13227.089999999998"/>
    <n v="7.2114120044538751E-2"/>
    <m/>
    <s v="No"/>
    <m/>
    <m/>
    <m/>
    <x v="0"/>
    <n v="2544"/>
    <n v="858.14"/>
    <s v="Ok"/>
    <n v="0"/>
    <n v="0"/>
  </r>
  <r>
    <n v="2545"/>
    <s v="Nassau"/>
    <s v="00-00-31-1800-0201-0020"/>
    <n v="532.30999999999995"/>
    <n v="2017"/>
    <n v="532.30999999999995"/>
    <n v="532.30999999999995"/>
    <n v="0"/>
    <n v="1466"/>
    <s v="FERNANDINA BEACH"/>
    <s v="Florida"/>
    <n v="32034"/>
    <s v="1466 S 5TH ST"/>
    <s v="FERNANDINA BEACH FL 32034"/>
    <n v="-81.463768320416605"/>
    <n v="30.652901147226899"/>
    <s v="HOOPER SPICER"/>
    <n v="0"/>
    <s v="VACANT RESIDENTIAL"/>
    <n v="8001"/>
    <s v="Residential-Vacant Land"/>
    <n v="2017"/>
    <n v="28600"/>
    <n v="2017"/>
    <n v="32000"/>
    <n v="462.61"/>
    <n v="0.86906126129511008"/>
    <s v="No"/>
    <m/>
    <s v="No"/>
    <s v="No"/>
    <m/>
    <s v="No"/>
    <s v="No"/>
    <s v="I"/>
    <s v="I"/>
    <s v="I"/>
    <s v="I"/>
    <s v="I"/>
    <n v="0"/>
    <n v="0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1466 S 5TH ST"/>
    <s v="Fernandina Beach"/>
    <s v="Florida"/>
    <n v="32034"/>
    <s v="1466 S 5TH ST FERNANDINA BEACH FL 32034"/>
    <s v=""/>
    <s v="Pass"/>
    <s v="No"/>
    <s v="FV&lt;$10K"/>
    <s v="N/A"/>
    <s v="No, &lt; $20K Lien"/>
    <s v="No, Lien &lt; $20K"/>
    <s v="N/A"/>
    <s v="No"/>
    <s v="No"/>
    <n v="0"/>
    <s v="No"/>
    <n v="28600"/>
    <n v="1"/>
    <n v="28600"/>
    <m/>
    <n v="0"/>
    <n v="0"/>
    <s v=""/>
    <e v="#N/A"/>
    <n v="28600"/>
    <s v="No"/>
    <s v="V"/>
    <s v="Yes"/>
    <s v="No"/>
    <n v="0"/>
    <n v="0"/>
    <n v="2129.2399999999998"/>
    <n v="-2129.2399999999998"/>
    <n v="7.4448951048951037E-2"/>
    <m/>
    <s v="No"/>
    <m/>
    <m/>
    <m/>
    <x v="4"/>
    <n v="2545"/>
    <n v="532.30999999999995"/>
    <s v="Ok"/>
    <n v="0"/>
    <n v="0"/>
  </r>
  <r>
    <n v="2546"/>
    <s v="Nassau"/>
    <s v="00-00-31-1800-0201-0050"/>
    <n v="657.37"/>
    <n v="2017"/>
    <n v="657.37"/>
    <n v="657.37"/>
    <n v="0"/>
    <m/>
    <s v="FERNANDINA BEACH"/>
    <s v="Florida"/>
    <n v="32034"/>
    <s v="S 6TH ST"/>
    <s v="FERNANDINA BEACH FL 32034"/>
    <n v="-81.463537443299302"/>
    <n v="30.652318552423701"/>
    <s v="HOOPER JACKIE LASHAWN"/>
    <n v="0"/>
    <s v="VACANT RESIDENTIAL"/>
    <n v="8001"/>
    <s v="Residential-Vacant Land"/>
    <n v="2017"/>
    <n v="35750"/>
    <n v="2017"/>
    <n v="40000"/>
    <n v="578.24"/>
    <n v="0.87962639000867093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S 6TH ST"/>
    <s v="Fernandina Beach"/>
    <s v="Florida"/>
    <n v="32034"/>
    <s v="S 6TH ST FERNANDINA BEACH FL 32034"/>
    <s v=""/>
    <s v="Pass"/>
    <s v="No"/>
    <s v="FV&lt;$10K"/>
    <s v="N/A"/>
    <s v="No, &lt; $20K Lien"/>
    <s v="No, Lien &lt; $20K"/>
    <s v="N/A"/>
    <s v="No"/>
    <s v="No"/>
    <n v="0"/>
    <s v="No"/>
    <n v="35750"/>
    <n v="1"/>
    <n v="35750"/>
    <m/>
    <n v="0"/>
    <n v="0"/>
    <s v=""/>
    <e v="#N/A"/>
    <n v="35750"/>
    <s v="No"/>
    <s v="V"/>
    <s v="Yes"/>
    <s v="No"/>
    <n v="0"/>
    <n v="0"/>
    <n v="2629.48"/>
    <n v="-2629.48"/>
    <n v="7.3551888111888106E-2"/>
    <m/>
    <s v="No"/>
    <m/>
    <m/>
    <m/>
    <x v="1"/>
    <n v="2546"/>
    <n v="657.37"/>
    <s v="Ok"/>
    <n v="0"/>
    <n v="0"/>
  </r>
  <r>
    <n v="2547"/>
    <s v="Nassau"/>
    <s v="00-00-31-1800-0201-0070"/>
    <n v="657.37"/>
    <n v="2017"/>
    <n v="657.37"/>
    <n v="657.37"/>
    <n v="0"/>
    <m/>
    <s v="FERNANDINA BEACH"/>
    <s v="Florida"/>
    <n v="32034"/>
    <s v="S 6TH ST"/>
    <s v="FERNANDINA BEACH FL 32034"/>
    <n v="-81.463453288492602"/>
    <n v="30.652863613307101"/>
    <s v="HOOPER MARION H"/>
    <n v="0"/>
    <s v="VACANT RESIDENTIAL"/>
    <n v="8001"/>
    <s v="Residential-Vacant Land"/>
    <n v="2017"/>
    <n v="35750"/>
    <n v="2017"/>
    <n v="40000"/>
    <n v="578.24"/>
    <n v="0.87962639000867093"/>
    <s v="No"/>
    <m/>
    <s v="No"/>
    <s v="No"/>
    <m/>
    <s v="No"/>
    <s v="No"/>
    <s v="I"/>
    <s v="I"/>
    <s v="I"/>
    <s v="I"/>
    <s v="I"/>
    <n v="0"/>
    <n v="0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S 6TH ST"/>
    <s v="Fernandina Beach"/>
    <s v="Florida"/>
    <n v="32034"/>
    <s v="S 6TH ST FERNANDINA BEACH FL 32034"/>
    <s v=""/>
    <s v="Pass"/>
    <s v="No"/>
    <s v="FV&lt;$10K"/>
    <s v="N/A"/>
    <s v="No, &lt; $20K Lien"/>
    <s v="No, Lien &lt; $20K"/>
    <s v="N/A"/>
    <s v="No"/>
    <s v="No"/>
    <n v="1"/>
    <s v="No"/>
    <n v="35750"/>
    <n v="1"/>
    <n v="35750"/>
    <m/>
    <n v="0"/>
    <n v="0"/>
    <s v=""/>
    <e v="#N/A"/>
    <n v="35750"/>
    <s v="No"/>
    <s v="V"/>
    <s v="Yes"/>
    <s v="No"/>
    <n v="0"/>
    <n v="0"/>
    <n v="3286.85"/>
    <n v="-3286.85"/>
    <n v="9.1939860139860136E-2"/>
    <m/>
    <s v="No"/>
    <m/>
    <m/>
    <m/>
    <x v="1"/>
    <n v="2547"/>
    <n v="657.37"/>
    <s v="Ok"/>
    <n v="0"/>
    <n v="0"/>
  </r>
  <r>
    <n v="2548"/>
    <s v="Nassau"/>
    <s v="00-00-31-1800-0206-0070"/>
    <n v="626.12"/>
    <n v="2017"/>
    <n v="626.12"/>
    <n v="626.12"/>
    <n v="0"/>
    <m/>
    <s v="FERNANDINA BEACH"/>
    <s v="Florida"/>
    <n v="32034"/>
    <s v="S 6TH ST"/>
    <s v="FERNANDINA BEACH FL 32034"/>
    <n v="-81.463646847821494"/>
    <n v="30.6516099791545"/>
    <s v="SIMMONS ARTHUR"/>
    <n v="0"/>
    <s v="VACANT RESIDENTIAL"/>
    <n v="8001"/>
    <s v="Residential-Vacant Land"/>
    <n v="2017"/>
    <n v="33963"/>
    <n v="2017"/>
    <n v="38000"/>
    <n v="549.35"/>
    <n v="0.8773877212036032"/>
    <s v="No"/>
    <s v="No"/>
    <s v="No"/>
    <s v="No"/>
    <m/>
    <m/>
    <m/>
    <s v="I"/>
    <s v="I"/>
    <s v="I"/>
    <s v="I"/>
    <n v="0"/>
    <n v="0"/>
    <n v="0"/>
    <s v="No"/>
    <s v="No"/>
    <s v="No"/>
    <n v="0"/>
    <n v="0"/>
    <n v="0"/>
    <n v="0"/>
    <n v="0"/>
    <n v="1"/>
    <s v="Potential Medium Risk"/>
    <s v="Minimal"/>
    <n v="4"/>
    <s v="No"/>
    <s v="No"/>
    <s v="No"/>
    <s v="Without Environmental Issues"/>
    <s v="No"/>
    <s v="None"/>
    <s v="S 6TH ST"/>
    <s v="Fernandina Beach"/>
    <s v="Florida"/>
    <n v="32034"/>
    <s v="S 6TH ST FERNANDINA BEACH FL 32034"/>
    <s v=""/>
    <s v="Pass"/>
    <s v="No"/>
    <s v="FV&lt;$10K"/>
    <s v="N/A"/>
    <s v="No, &lt; $20K Lien"/>
    <s v="No, Lien &lt; $20K"/>
    <s v="N/A"/>
    <s v="No"/>
    <s v="No"/>
    <n v="4"/>
    <s v="No"/>
    <n v="33963"/>
    <n v="1"/>
    <n v="33963"/>
    <m/>
    <n v="0"/>
    <n v="0"/>
    <s v=""/>
    <e v="#N/A"/>
    <n v="33963"/>
    <s v="No"/>
    <s v="V"/>
    <s v="Yes"/>
    <s v="No"/>
    <n v="0"/>
    <n v="0"/>
    <n v="5008.96"/>
    <n v="-5008.96"/>
    <n v="0.14748284898271649"/>
    <m/>
    <s v="No"/>
    <m/>
    <m/>
    <m/>
    <x v="1"/>
    <n v="2548"/>
    <n v="626.12"/>
    <s v="Ok"/>
    <n v="0"/>
    <n v="0"/>
  </r>
  <r>
    <n v="2549"/>
    <s v="Nassau"/>
    <s v="00-00-31-1800-0209-0011"/>
    <n v="854.07"/>
    <n v="2017"/>
    <n v="854.07"/>
    <n v="854.07"/>
    <n v="0"/>
    <n v="1534"/>
    <s v="FERNANDINA BEACH"/>
    <s v="Florida"/>
    <n v="32034"/>
    <s v="1534 8TH ST S"/>
    <s v="FERNANDINA BEACH FL 32034"/>
    <n v="-81.459817641410893"/>
    <n v="30.651511547304398"/>
    <s v="GALLUP WILLIAM"/>
    <n v="12"/>
    <s v="MIXED USE - STORE &amp; OFFICE OR STORE &amp; RESIDENTIAL OR RESIDENTIAL COMBINATION"/>
    <n v="2003"/>
    <s v="Store/Office (mixed use)"/>
    <n v="2017"/>
    <n v="49390"/>
    <n v="2017"/>
    <n v="49390"/>
    <n v="760.12"/>
    <n v="0.88999730701230573"/>
    <s v="No"/>
    <s v="No"/>
    <s v="No"/>
    <s v="No"/>
    <s v="No"/>
    <s v="No"/>
    <m/>
    <s v="I"/>
    <s v="I"/>
    <s v="I"/>
    <s v="I"/>
    <s v="I"/>
    <s v="I"/>
    <s v="I"/>
    <s v="No"/>
    <s v="No"/>
    <s v="No"/>
    <n v="0"/>
    <n v="0"/>
    <n v="0"/>
    <n v="0"/>
    <n v="0"/>
    <n v="5"/>
    <s v="Potential Medium Risk"/>
    <s v="Minimal"/>
    <n v="1"/>
    <s v="No"/>
    <s v="No"/>
    <s v="No"/>
    <s v="Without Environmental Issues"/>
    <s v="No"/>
    <s v="None"/>
    <s v="1534 8TH ST S"/>
    <s v="Fernandina Beach"/>
    <s v="Florida"/>
    <n v="32034"/>
    <s v="1534 8TH ST S FERNANDINA BEACH FL 32034"/>
    <s v=""/>
    <s v="Pass"/>
    <s v="No"/>
    <s v="FV&lt;$10K"/>
    <s v="N/A"/>
    <s v="No, &lt; $20K Lien"/>
    <s v="No, Lien &lt; $20K"/>
    <s v="N/A"/>
    <s v="No"/>
    <s v="No"/>
    <n v="1"/>
    <s v="No"/>
    <n v="49390"/>
    <n v="1"/>
    <n v="49390"/>
    <m/>
    <n v="0"/>
    <n v="0"/>
    <s v=""/>
    <e v="#N/A"/>
    <n v="49390"/>
    <s v="No"/>
    <s v="C"/>
    <s v="No"/>
    <s v="No"/>
    <n v="0.3"/>
    <n v="14817"/>
    <n v="4270.3500000000004"/>
    <n v="10546.65"/>
    <n v="8.6461834379429045E-2"/>
    <m/>
    <s v="No"/>
    <m/>
    <m/>
    <m/>
    <x v="0"/>
    <n v="2549"/>
    <n v="854.07"/>
    <s v="Ok"/>
    <n v="0"/>
    <n v="0"/>
  </r>
  <r>
    <n v="2550"/>
    <s v="Nassau"/>
    <s v="00-00-31-1800-0209-0012"/>
    <n v="614.55999999999995"/>
    <n v="2017"/>
    <n v="614.55999999999995"/>
    <n v="614.55999999999995"/>
    <n v="0"/>
    <m/>
    <s v="FERNANDINA BEACH"/>
    <s v="Florida"/>
    <n v="32034"/>
    <s v="S 8TH ST"/>
    <s v="FERNANDINA BEACH FL 32034"/>
    <n v="-81.459838897566598"/>
    <n v="30.651375306566699"/>
    <s v="GALLUP WILLIAM"/>
    <n v="0"/>
    <s v="VACANT RESIDENTIAL"/>
    <n v="8001"/>
    <s v="Residential-Vacant Land"/>
    <n v="2017"/>
    <n v="35000"/>
    <n v="2017"/>
    <n v="35000"/>
    <n v="538.66"/>
    <n v="0.87649700598802394"/>
    <s v="No"/>
    <s v="No"/>
    <s v="No"/>
    <s v="No"/>
    <s v="No"/>
    <m/>
    <m/>
    <s v="I"/>
    <s v="I"/>
    <s v="I"/>
    <s v="I"/>
    <s v="I"/>
    <n v="0"/>
    <n v="0"/>
    <s v="No"/>
    <s v="No"/>
    <s v="No"/>
    <n v="0"/>
    <n v="0"/>
    <n v="0"/>
    <n v="0"/>
    <n v="0"/>
    <n v="5"/>
    <s v="Potential Medium Risk"/>
    <s v="Minimal"/>
    <n v="1"/>
    <s v="No"/>
    <s v="No"/>
    <s v="No"/>
    <s v="Without Environmental Issues"/>
    <s v="No"/>
    <s v="None"/>
    <s v="S 8TH ST"/>
    <s v="Fernandina Beach"/>
    <s v="Florida"/>
    <n v="32034"/>
    <s v="S 8TH ST FERNANDINA BEACH FL 32034"/>
    <s v=""/>
    <s v="Pass"/>
    <s v="No"/>
    <s v="FV&lt;$10K"/>
    <s v="N/A"/>
    <s v="No, &lt; $20K Lien"/>
    <s v="No, Lien &lt; $20K"/>
    <s v="N/A"/>
    <s v="No"/>
    <s v="No"/>
    <n v="1"/>
    <s v="No"/>
    <n v="35000"/>
    <n v="1"/>
    <n v="35000"/>
    <m/>
    <n v="0"/>
    <n v="0"/>
    <s v=""/>
    <e v="#N/A"/>
    <n v="35000"/>
    <s v="No"/>
    <s v="V"/>
    <s v="Yes"/>
    <s v="No"/>
    <n v="0"/>
    <n v="0"/>
    <n v="3072.7999999999997"/>
    <n v="-3072.7999999999997"/>
    <n v="8.77942857142857E-2"/>
    <m/>
    <s v="No"/>
    <m/>
    <m/>
    <m/>
    <x v="1"/>
    <n v="2550"/>
    <n v="614.55999999999995"/>
    <s v="Ok"/>
    <n v="0"/>
    <n v="0"/>
  </r>
  <r>
    <n v="2551"/>
    <s v="Nassau"/>
    <s v="00-00-31-1800-0213-0022"/>
    <n v="2368.89"/>
    <n v="2017"/>
    <n v="2368.89"/>
    <n v="2368.89"/>
    <n v="0"/>
    <n v="820"/>
    <s v="FERNANDINA BEACH"/>
    <s v="Florida"/>
    <n v="32034"/>
    <s v="820 11TH ST S"/>
    <s v="FERNANDINA BEACH FL 32034"/>
    <n v="-81.457739642906901"/>
    <n v="30.6596489633191"/>
    <s v="BLUE BENJAMIN J &amp; BLUE JAMES C JR &amp; ROBERT E SR &amp; CORA STEVENSON &amp; LYNDON BLUE"/>
    <n v="1"/>
    <s v="SINGLE FAMILY"/>
    <n v="1001"/>
    <s v="Single Family Residential"/>
    <n v="2017"/>
    <n v="105016"/>
    <n v="2017"/>
    <n v="115283"/>
    <n v="2160.79"/>
    <n v="0.91215294927159984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s v="Minimal"/>
    <n v="0"/>
    <s v="No"/>
    <n v="0"/>
    <s v="No"/>
    <s v="Without Environmental Issues"/>
    <s v="No"/>
    <s v="None"/>
    <s v="820 11TH ST S"/>
    <s v="Fernandina Beach"/>
    <s v="Florida"/>
    <n v="32034"/>
    <s v="820 11TH ST S FERNANDINA BEACH FL 32034"/>
    <s v=""/>
    <s v="Pass"/>
    <s v="No"/>
    <s v="FV&lt;$10K"/>
    <s v="N/A"/>
    <s v="No, &lt; $20K Lien"/>
    <s v="No, Lien &lt; $20K"/>
    <s v="N/A"/>
    <s v="No"/>
    <s v="No"/>
    <n v="0"/>
    <s v="No"/>
    <n v="105016"/>
    <n v="1"/>
    <n v="105016"/>
    <m/>
    <n v="0"/>
    <n v="0"/>
    <s v=""/>
    <e v="#N/A"/>
    <n v="105016"/>
    <s v="No"/>
    <s v="S"/>
    <s v="No"/>
    <s v="No"/>
    <n v="0.35"/>
    <n v="36755.599999999999"/>
    <n v="9475.56"/>
    <n v="27280.04"/>
    <n v="9.0229679286965792E-2"/>
    <m/>
    <s v="No"/>
    <m/>
    <m/>
    <m/>
    <x v="0"/>
    <n v="2551"/>
    <n v="2368.89"/>
    <s v="Ok"/>
    <n v="0"/>
    <n v="0"/>
  </r>
  <r>
    <n v="2552"/>
    <s v="Nassau"/>
    <s v="00-00-31-1800-0213-0061"/>
    <n v="177.8"/>
    <n v="2017"/>
    <e v="#N/A"/>
    <e v="#N/A"/>
    <e v="#N/A"/>
    <e v="#N/A"/>
    <e v="#N/A"/>
    <e v="#N/A"/>
    <e v="#N/A"/>
    <e v="#N/A"/>
    <e v="#N/A"/>
    <e v="#N/A"/>
    <e v="#N/A"/>
    <e v="#N/A"/>
    <n v="1"/>
    <s v="SINGLE FAMILY"/>
    <e v="#N/A"/>
    <e v="#N/A"/>
    <n v="2017"/>
    <n v="44118"/>
    <e v="#N/A"/>
    <e v="#N/A"/>
    <e v="#N/A"/>
    <n v="0"/>
    <m/>
    <m/>
    <m/>
    <s v="No"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44118"/>
    <n v="1"/>
    <n v="44118"/>
    <m/>
    <e v="#N/A"/>
    <e v="#N/A"/>
    <s v=""/>
    <e v="#N/A"/>
    <n v="44118"/>
    <s v="No"/>
    <s v="S"/>
    <s v="No"/>
    <s v="Yes"/>
    <n v="0.67"/>
    <n v="29559.06"/>
    <e v="#N/A"/>
    <e v="#N/A"/>
    <e v="#N/A"/>
    <m/>
    <e v="#N/A"/>
    <m/>
    <m/>
    <m/>
    <x v="5"/>
    <n v="2552"/>
    <n v="177.8"/>
    <e v="#N/A"/>
    <e v="#N/A"/>
    <e v="#N/A"/>
  </r>
  <r>
    <n v="2553"/>
    <s v="Nassau"/>
    <s v="00-00-31-1800-0213-0091"/>
    <n v="1275.1199999999999"/>
    <n v="2017"/>
    <n v="1275.1199999999999"/>
    <n v="1275.1199999999999"/>
    <n v="0"/>
    <n v="815"/>
    <s v="FERNANDINA BEACH"/>
    <s v="Florida"/>
    <n v="32034"/>
    <s v="815 12TH ST S"/>
    <s v="FERNANDINA BEACH FL 32034"/>
    <n v="-81.456587105209195"/>
    <n v="30.659618621492999"/>
    <s v="JONES JOHN CHARLES"/>
    <n v="1"/>
    <s v="SINGLE FAMILY"/>
    <n v="1001"/>
    <s v="Single Family Residential"/>
    <n v="2017"/>
    <n v="82672"/>
    <n v="2017"/>
    <n v="84553"/>
    <n v="1149.44"/>
    <n v="0.9014367275236842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n v="0"/>
    <s v="No"/>
    <s v="Without Environmental Issues"/>
    <s v="No"/>
    <s v="None"/>
    <s v="815 12TH ST S"/>
    <s v="Fernandina Beach"/>
    <s v="Florida"/>
    <n v="32034"/>
    <s v="815 12TH ST S FERNANDINA BEACH FL 32034"/>
    <s v=""/>
    <s v="Pass"/>
    <s v="No"/>
    <s v="FV&lt;$10K"/>
    <s v="N/A"/>
    <s v="No, &lt; $20K Lien"/>
    <s v="No, Lien &lt; $20K"/>
    <s v="N/A"/>
    <s v="No"/>
    <s v="No"/>
    <n v="0"/>
    <s v="No"/>
    <n v="82672"/>
    <n v="1"/>
    <n v="82672"/>
    <m/>
    <n v="0"/>
    <n v="0"/>
    <s v=""/>
    <e v="#N/A"/>
    <n v="82672"/>
    <s v="No"/>
    <s v="S"/>
    <s v="No"/>
    <s v="Yes"/>
    <n v="0.67"/>
    <n v="55390.240000000005"/>
    <n v="5100.4799999999996"/>
    <n v="50289.760000000009"/>
    <n v="6.1695374491968255E-2"/>
    <m/>
    <s v="No"/>
    <m/>
    <m/>
    <m/>
    <x v="0"/>
    <n v="2553"/>
    <n v="1275.1199999999999"/>
    <s v="Ok"/>
    <n v="0"/>
    <n v="0"/>
  </r>
  <r>
    <n v="2554"/>
    <s v="Nassau"/>
    <s v="00-00-31-1800-0213-0094"/>
    <n v="325.98"/>
    <n v="2017"/>
    <n v="325.98"/>
    <n v="325.98"/>
    <n v="0"/>
    <m/>
    <s v="FERNANDINA BEACH"/>
    <s v="Florida"/>
    <n v="32034"/>
    <s v="DIVISION ST"/>
    <s v="FERNANDINA BEACH FL 32034"/>
    <n v="-81.456902515182307"/>
    <n v="30.659653937105301"/>
    <s v="CMR ISLAND LLC"/>
    <n v="0"/>
    <s v="VACANT RESIDENTIAL"/>
    <n v="8001"/>
    <s v="Residential-Vacant Land"/>
    <n v="2017"/>
    <n v="12917"/>
    <n v="2017"/>
    <n v="15097"/>
    <n v="271.83"/>
    <n v="0.83388551444873904"/>
    <m/>
    <s v="No"/>
    <m/>
    <m/>
    <m/>
    <m/>
    <m/>
    <s v="I"/>
    <n v="0"/>
    <n v="0"/>
    <n v="0"/>
    <n v="0"/>
    <n v="0"/>
    <n v="0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DIVISION ST"/>
    <s v="Fernandina Beach"/>
    <s v="Florida"/>
    <n v="32034"/>
    <s v="DIVISION ST FERNANDINA BEACH FL 32034"/>
    <s v=""/>
    <s v="Pass"/>
    <s v="No"/>
    <s v="FV&lt;$10K"/>
    <s v="N/A"/>
    <s v="No, &lt; $20K Lien"/>
    <s v="No, Lien &lt; $20K"/>
    <s v="N/A"/>
    <s v="No"/>
    <s v="No"/>
    <n v="0"/>
    <s v="No"/>
    <n v="12917"/>
    <n v="1"/>
    <n v="12917"/>
    <m/>
    <n v="0"/>
    <n v="0"/>
    <s v=""/>
    <e v="#N/A"/>
    <n v="12917"/>
    <s v="No"/>
    <s v="V"/>
    <s v="Yes"/>
    <s v="No"/>
    <n v="0"/>
    <n v="0"/>
    <n v="1303.92"/>
    <n v="-1303.92"/>
    <n v="0.10094604010219092"/>
    <m/>
    <s v="No"/>
    <m/>
    <m/>
    <m/>
    <x v="4"/>
    <n v="2554"/>
    <n v="325.98"/>
    <s v="Ok"/>
    <n v="0"/>
    <n v="0"/>
  </r>
  <r>
    <n v="2555"/>
    <s v="Nassau"/>
    <s v="00-00-31-1800-0213-0103"/>
    <n v="325.98"/>
    <n v="2017"/>
    <n v="325.98"/>
    <n v="325.98"/>
    <n v="0"/>
    <m/>
    <s v="FERNANDINA BEACH"/>
    <s v="Florida"/>
    <n v="32034"/>
    <s v="DIVISION ST"/>
    <s v="FERNANDINA BEACH FL 32034"/>
    <n v="-81.456877185939803"/>
    <n v="30.659821322384399"/>
    <s v="CMR ISLAND INC"/>
    <n v="0"/>
    <s v="VACANT RESIDENTIAL"/>
    <n v="8001"/>
    <s v="Residential-Vacant Land"/>
    <n v="2017"/>
    <n v="12917"/>
    <n v="2017"/>
    <n v="15097"/>
    <n v="271.83"/>
    <n v="0.83388551444873904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DIVISION ST"/>
    <s v="Fernandina Beach"/>
    <s v="Florida"/>
    <n v="32034"/>
    <s v="DIVISION ST FERNANDINA BEACH FL 32034"/>
    <s v=""/>
    <s v="Pass"/>
    <s v="No"/>
    <s v="FV&lt;$10K"/>
    <s v="N/A"/>
    <s v="No, &lt; $20K Lien"/>
    <s v="No, Lien &lt; $20K"/>
    <s v="N/A"/>
    <s v="No"/>
    <s v="No"/>
    <n v="0"/>
    <s v="No"/>
    <n v="12917"/>
    <n v="1"/>
    <n v="12917"/>
    <m/>
    <n v="0"/>
    <n v="0"/>
    <s v=""/>
    <e v="#N/A"/>
    <n v="12917"/>
    <s v="No"/>
    <s v="V"/>
    <s v="Yes"/>
    <s v="No"/>
    <n v="0"/>
    <n v="0"/>
    <n v="1303.92"/>
    <n v="-1303.92"/>
    <n v="0.10094604010219092"/>
    <m/>
    <s v="No"/>
    <m/>
    <m/>
    <m/>
    <x v="4"/>
    <n v="2555"/>
    <n v="325.98"/>
    <s v="Ok"/>
    <n v="0"/>
    <n v="0"/>
  </r>
  <r>
    <n v="2556"/>
    <s v="Nassau"/>
    <s v="00-00-31-1800-0214-01A0"/>
    <n v="2584.0100000000002"/>
    <n v="2017"/>
    <n v="2584.0100000000002"/>
    <n v="2584.0100000000002"/>
    <n v="0"/>
    <n v="602"/>
    <s v="FERNANDINA BEACH"/>
    <s v="Florida"/>
    <n v="32034"/>
    <s v="602 11TH ST S"/>
    <s v="FERNANDINA BEACH FL 32034"/>
    <n v="-81.457280852558497"/>
    <n v="30.662641412592599"/>
    <s v="HARDY MERRITT S"/>
    <n v="1"/>
    <s v="SINGLE FAMILY"/>
    <n v="1001"/>
    <s v="Single Family Residential"/>
    <n v="2017"/>
    <n v="118395"/>
    <n v="2017"/>
    <n v="118395"/>
    <n v="2359.6999999999998"/>
    <n v="0.91319306039837289"/>
    <s v="No"/>
    <s v="No"/>
    <m/>
    <m/>
    <m/>
    <m/>
    <m/>
    <s v="I"/>
    <s v="I"/>
    <s v="I"/>
    <s v="I"/>
    <n v="0"/>
    <n v="0"/>
    <n v="0"/>
    <s v="No"/>
    <s v="No"/>
    <s v="No"/>
    <n v="0"/>
    <n v="0"/>
    <n v="0"/>
    <n v="0"/>
    <n v="0"/>
    <n v="2"/>
    <s v="Potential High Risk"/>
    <s v="Minimal"/>
    <n v="0"/>
    <s v="No"/>
    <s v="No"/>
    <s v="No"/>
    <s v="Without Environmental Issues"/>
    <s v="No"/>
    <s v="None"/>
    <s v="602 11TH ST S"/>
    <s v="Fernandina Beach"/>
    <s v="Florida"/>
    <n v="32034"/>
    <s v="602 11TH ST S FERNANDINA BEACH FL 32034"/>
    <s v=""/>
    <s v="Pass"/>
    <s v="No"/>
    <s v="FV&lt;$10K"/>
    <s v="N/A"/>
    <s v="No, &lt; $20K Lien"/>
    <s v="No, Lien &lt; $20K"/>
    <s v="N/A"/>
    <s v="No"/>
    <s v="No"/>
    <n v="0"/>
    <s v="No"/>
    <n v="118395"/>
    <n v="1"/>
    <n v="118395"/>
    <m/>
    <n v="0"/>
    <n v="0"/>
    <s v=""/>
    <e v="#N/A"/>
    <n v="118395"/>
    <s v="No"/>
    <s v="S"/>
    <s v="No"/>
    <s v="No"/>
    <n v="0.35"/>
    <n v="41438.25"/>
    <n v="10336.040000000001"/>
    <n v="31102.21"/>
    <n v="8.730132184636176E-2"/>
    <m/>
    <s v="No"/>
    <m/>
    <m/>
    <m/>
    <x v="0"/>
    <n v="2556"/>
    <n v="2584.0100000000002"/>
    <s v="Ok"/>
    <n v="0"/>
    <n v="0"/>
  </r>
  <r>
    <n v="2557"/>
    <s v="Nassau"/>
    <s v="00-00-31-1800-0214-03D2"/>
    <n v="1639.31"/>
    <n v="2017"/>
    <n v="1639.31"/>
    <n v="1639.31"/>
    <n v="0"/>
    <n v="1109"/>
    <s v="FERNANDINA BEACH"/>
    <s v="Florida"/>
    <n v="32034"/>
    <s v="1109 GUM ST"/>
    <s v="FERNANDINA BEACH FL 32034"/>
    <n v="-81.457165882210006"/>
    <n v="30.661796811381102"/>
    <s v="MCNEIL DELORES M"/>
    <n v="1"/>
    <s v="SINGLE FAMILY"/>
    <n v="1001"/>
    <s v="Single Family Residential"/>
    <n v="2017"/>
    <n v="74567"/>
    <n v="2017"/>
    <n v="74567"/>
    <n v="1486.18"/>
    <n v="0.90658874770482711"/>
    <m/>
    <m/>
    <m/>
    <s v="No"/>
    <m/>
    <m/>
    <m/>
    <s v="C"/>
    <n v="0"/>
    <n v="0"/>
    <n v="0"/>
    <n v="0"/>
    <n v="0"/>
    <n v="0"/>
    <s v="No"/>
    <s v="Yes"/>
    <s v="No"/>
    <n v="0"/>
    <n v="0"/>
    <n v="0"/>
    <n v="0"/>
    <n v="0"/>
    <n v="1"/>
    <s v="Potential High Risk"/>
    <n v="0"/>
    <n v="0"/>
    <s v="No"/>
    <s v="No"/>
    <s v="No"/>
    <s v="Without Environmental Issues"/>
    <s v="No"/>
    <s v="None"/>
    <s v="1109 GUM ST"/>
    <s v="Fernandina Beach"/>
    <s v="Florida"/>
    <n v="32034"/>
    <s v="1109 GUM ST FERNANDINA BEACH FL 32034"/>
    <s v=""/>
    <s v="Pass"/>
    <s v="No"/>
    <s v="FV&lt;$10K"/>
    <s v="N/A"/>
    <s v="No, &lt; $20K Lien"/>
    <s v="No, Lien &lt; $20K"/>
    <s v="N/A"/>
    <s v="No"/>
    <s v="No"/>
    <n v="0"/>
    <s v="No"/>
    <n v="74567"/>
    <n v="1"/>
    <n v="74567"/>
    <m/>
    <n v="0"/>
    <n v="0"/>
    <s v=""/>
    <e v="#N/A"/>
    <n v="74567"/>
    <s v="No"/>
    <s v="S"/>
    <s v="No"/>
    <s v="No"/>
    <n v="0.35"/>
    <n v="26098.449999999997"/>
    <n v="6557.24"/>
    <n v="19541.21"/>
    <n v="8.7937559510239113E-2"/>
    <m/>
    <s v="No"/>
    <m/>
    <m/>
    <m/>
    <x v="0"/>
    <n v="2557"/>
    <n v="1639.31"/>
    <s v="Ok"/>
    <n v="0"/>
    <n v="0"/>
  </r>
  <r>
    <n v="2558"/>
    <s v="Nassau"/>
    <s v="00-00-31-1800-0214-06A1"/>
    <n v="501.37"/>
    <n v="2017"/>
    <n v="501.37"/>
    <n v="501.37"/>
    <n v="0"/>
    <n v="722"/>
    <s v="FERNANDINA BEACH"/>
    <s v="Florida"/>
    <n v="32034"/>
    <s v="722 DIVISION ST"/>
    <s v="FERNANDINA BEACH FL 32034"/>
    <n v="-81.456734747875302"/>
    <n v="30.6607504772056"/>
    <s v="RICHO ABRAHAM"/>
    <n v="1"/>
    <s v="SINGLE FAMILY"/>
    <n v="1001"/>
    <s v="Single Family Residential"/>
    <n v="2017"/>
    <n v="46775"/>
    <n v="2017"/>
    <n v="123607"/>
    <n v="434"/>
    <n v="0.86562817879011511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n v="0"/>
    <s v="No"/>
    <s v="Without Environmental Issues"/>
    <s v="No"/>
    <s v="None"/>
    <s v="722 DIVISION ST"/>
    <s v="Fernandina Beach"/>
    <s v="Florida"/>
    <n v="32034"/>
    <s v="722 DIVISION ST FERNANDINA BEACH FL 32034"/>
    <s v=""/>
    <s v="Pass"/>
    <s v="No"/>
    <s v="FV&lt;$10K"/>
    <s v="N/A"/>
    <s v="No, &lt; $20K Lien"/>
    <s v="No, Lien &lt; $20K"/>
    <s v="N/A"/>
    <s v="No"/>
    <s v="No"/>
    <n v="0"/>
    <s v="No"/>
    <n v="46775"/>
    <n v="1"/>
    <n v="46775"/>
    <m/>
    <n v="0"/>
    <n v="0"/>
    <s v=""/>
    <e v="#N/A"/>
    <n v="46775"/>
    <s v="No"/>
    <s v="S"/>
    <s v="No"/>
    <s v="Yes"/>
    <n v="0.67"/>
    <n v="31339.250000000004"/>
    <n v="2005.48"/>
    <n v="29333.770000000004"/>
    <n v="4.2875040085515764E-2"/>
    <m/>
    <s v="No"/>
    <m/>
    <m/>
    <m/>
    <x v="0"/>
    <n v="2558"/>
    <n v="501.37"/>
    <s v="Ok"/>
    <n v="0"/>
    <n v="0"/>
  </r>
  <r>
    <n v="2559"/>
    <s v="Nassau"/>
    <s v="00-00-31-1800-0214-07A2"/>
    <n v="1636.82"/>
    <n v="2017"/>
    <n v="1636.82"/>
    <n v="1636.82"/>
    <n v="0"/>
    <n v="710"/>
    <s v="FERNANDINA BEACH"/>
    <s v="Florida"/>
    <n v="32034"/>
    <s v="710 DIVISION ST"/>
    <s v="FERNANDINA BEACH FL 32034"/>
    <n v="-81.456681640017095"/>
    <n v="30.661091079948999"/>
    <s v="ABENDROTH AMANDA"/>
    <n v="1"/>
    <s v="SINGLE FAMILY"/>
    <n v="1001"/>
    <s v="Single Family Residential"/>
    <n v="2017"/>
    <n v="74063"/>
    <n v="2017"/>
    <n v="75240"/>
    <n v="1483.88"/>
    <n v="0.90656272528439297"/>
    <s v="No"/>
    <s v="No"/>
    <m/>
    <m/>
    <m/>
    <m/>
    <m/>
    <s v="I"/>
    <s v="I"/>
    <s v="I"/>
    <s v="I"/>
    <n v="0"/>
    <n v="0"/>
    <n v="0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710 DIVISION ST"/>
    <s v="Fernandina Beach"/>
    <s v="Florida"/>
    <n v="32034"/>
    <s v="710 DIVISION ST FERNANDINA BEACH FL 32034"/>
    <s v=""/>
    <s v="Pass"/>
    <s v="No"/>
    <s v="FV&lt;$10K"/>
    <s v="N/A"/>
    <s v="No, &lt; $20K Lien"/>
    <s v="No, Lien &lt; $20K"/>
    <s v="N/A"/>
    <s v="No"/>
    <s v="No"/>
    <n v="1"/>
    <s v="No"/>
    <n v="74063"/>
    <n v="1"/>
    <n v="74063"/>
    <m/>
    <n v="0"/>
    <n v="0"/>
    <s v=""/>
    <e v="#N/A"/>
    <n v="74063"/>
    <s v="No"/>
    <s v="S"/>
    <s v="No"/>
    <s v="No"/>
    <n v="0.35"/>
    <n v="25922.05"/>
    <n v="8184.0999999999995"/>
    <n v="17737.95"/>
    <n v="0.11050187002956942"/>
    <m/>
    <s v="No"/>
    <m/>
    <m/>
    <m/>
    <x v="0"/>
    <n v="2559"/>
    <n v="1636.82"/>
    <s v="Ok"/>
    <n v="0"/>
    <n v="0"/>
  </r>
  <r>
    <n v="2560"/>
    <s v="Nassau"/>
    <s v="00-00-31-1800-0214-07D1"/>
    <n v="1350.51"/>
    <n v="2017"/>
    <n v="1350.51"/>
    <n v="1350.51"/>
    <n v="0"/>
    <n v="707"/>
    <s v="FERNANDINA BEACH"/>
    <s v="Florida"/>
    <n v="32034"/>
    <s v="707 12TH ST S"/>
    <s v="FERNANDINA BEACH FL 32034"/>
    <n v="-81.456347561732002"/>
    <n v="30.661175659508999"/>
    <s v="DUFFY TAWN CHRISTOPHER"/>
    <n v="1"/>
    <s v="SINGLE FAMILY"/>
    <n v="1001"/>
    <s v="Single Family Residential"/>
    <n v="2017"/>
    <n v="61169"/>
    <n v="2017"/>
    <n v="61169"/>
    <n v="1219.1500000000001"/>
    <n v="0.9027330415916951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60000"/>
    <s v="BALLOON"/>
    <n v="0"/>
    <n v="0"/>
    <s v="Potential Low Risk"/>
    <s v="Minimal"/>
    <n v="2"/>
    <s v="No"/>
    <s v="No"/>
    <s v="No"/>
    <s v="Without Environmental Issues"/>
    <s v="No"/>
    <s v="None"/>
    <s v="707 12TH ST S"/>
    <s v="Fernandina Beach"/>
    <s v="Florida"/>
    <n v="32034"/>
    <s v="707 12TH ST S FERNANDINA BEACH FL 32034"/>
    <s v="L"/>
    <s v="Pass"/>
    <s v="No"/>
    <s v="FV&lt;$10K"/>
    <s v="N/A"/>
    <s v="No, &lt; $20K Lien"/>
    <s v="No, Lien &lt; $20K"/>
    <s v="N/A"/>
    <s v="No"/>
    <s v="No"/>
    <n v="2"/>
    <s v="Yes"/>
    <n v="61169"/>
    <n v="1"/>
    <n v="61169"/>
    <m/>
    <n v="0"/>
    <n v="0"/>
    <s v=""/>
    <e v="#N/A"/>
    <n v="61169"/>
    <s v="No"/>
    <s v="S"/>
    <s v="No"/>
    <s v="No"/>
    <n v="0.35"/>
    <n v="21409.149999999998"/>
    <n v="8103.06"/>
    <n v="13306.089999999997"/>
    <n v="0.13247004201474605"/>
    <m/>
    <s v="No"/>
    <m/>
    <m/>
    <m/>
    <x v="3"/>
    <n v="2560"/>
    <n v="1350.51"/>
    <s v="Ok"/>
    <n v="0"/>
    <n v="0"/>
  </r>
  <r>
    <n v="2561"/>
    <s v="Nassau"/>
    <s v="00-00-31-1800-0214-08D0"/>
    <n v="609.96"/>
    <n v="2017"/>
    <n v="609.96"/>
    <n v="609.96"/>
    <n v="0"/>
    <n v="631"/>
    <s v="FERNANDINA BEACH"/>
    <s v="Florida"/>
    <n v="32034"/>
    <s v="631 12TH ST S"/>
    <s v="FERNANDINA BEACH FL 32034"/>
    <n v="-81.456276069213402"/>
    <n v="30.661636188625302"/>
    <s v="WHICKER DANA ROBERT"/>
    <n v="1"/>
    <s v="SINGLE FAMILY"/>
    <n v="1001"/>
    <s v="Single Family Residential"/>
    <n v="2017"/>
    <n v="56990"/>
    <n v="2017"/>
    <n v="85562"/>
    <n v="534.41"/>
    <n v="0.8761394189782935"/>
    <s v="No"/>
    <s v="No"/>
    <m/>
    <m/>
    <m/>
    <m/>
    <m/>
    <s v="I"/>
    <s v="I"/>
    <s v="I"/>
    <s v="I"/>
    <n v="0"/>
    <n v="0"/>
    <n v="0"/>
    <s v="No"/>
    <s v="No"/>
    <s v="No"/>
    <n v="0"/>
    <n v="0"/>
    <n v="0"/>
    <n v="0"/>
    <n v="0"/>
    <n v="0"/>
    <s v="Potential Low Risk"/>
    <s v="Minimal"/>
    <n v="1"/>
    <s v="Yes"/>
    <s v="No"/>
    <s v="No"/>
    <s v="Without Environmental Issues"/>
    <s v="No"/>
    <s v="None"/>
    <s v="631 12TH ST S"/>
    <s v="Fernandina Beach"/>
    <s v="Florida"/>
    <n v="32034"/>
    <s v="631 12TH ST S FERNANDINA BEACH FL 32034"/>
    <s v=""/>
    <s v="Pass"/>
    <s v="No"/>
    <s v="FV&lt;$10K"/>
    <s v="N/A"/>
    <s v="No, &lt; $20K Lien"/>
    <s v="No, Lien &lt; $20K"/>
    <s v="N/A"/>
    <s v="No"/>
    <s v="No"/>
    <n v="1"/>
    <s v="No"/>
    <n v="56990"/>
    <n v="1"/>
    <n v="56990"/>
    <m/>
    <n v="0"/>
    <n v="0"/>
    <s v=""/>
    <e v="#N/A"/>
    <n v="56990"/>
    <s v="No"/>
    <s v="S"/>
    <s v="No"/>
    <s v="Yes"/>
    <n v="0.67"/>
    <n v="38183.300000000003"/>
    <n v="3049.8"/>
    <n v="35133.5"/>
    <n v="5.3514651693279527E-2"/>
    <m/>
    <s v="No"/>
    <m/>
    <m/>
    <m/>
    <x v="0"/>
    <n v="2561"/>
    <n v="609.96"/>
    <s v="Ok"/>
    <n v="0"/>
    <n v="0"/>
  </r>
  <r>
    <n v="2562"/>
    <s v="Nassau"/>
    <s v="00-00-31-1800-0214-09C2"/>
    <n v="456.11"/>
    <n v="2017"/>
    <n v="456.11"/>
    <n v="456.11"/>
    <n v="0"/>
    <n v="631"/>
    <s v="FERNANDINA BEACH"/>
    <s v="Florida"/>
    <n v="32034"/>
    <s v="631 S 12TH ST"/>
    <s v="FERNANDINA BEACH FL 32034"/>
    <n v="-81.456255386715995"/>
    <n v="30.661772487745001"/>
    <s v="WHICKER DANA ROBERT"/>
    <n v="0"/>
    <s v="VACANT RESIDENTIAL"/>
    <n v="8001"/>
    <s v="Residential-Vacant Land"/>
    <n v="2017"/>
    <n v="18634"/>
    <n v="2017"/>
    <n v="21780"/>
    <n v="392.15"/>
    <n v="0.85977066935607627"/>
    <m/>
    <s v="No"/>
    <s v="No"/>
    <s v="No"/>
    <s v="No"/>
    <s v="No"/>
    <s v="No"/>
    <s v="C"/>
    <s v="I"/>
    <s v="C"/>
    <s v="I"/>
    <s v="I"/>
    <s v="I"/>
    <s v="I"/>
    <s v="No"/>
    <s v="Yes"/>
    <s v="No"/>
    <n v="0"/>
    <n v="0"/>
    <n v="0"/>
    <n v="0"/>
    <n v="0"/>
    <n v="0"/>
    <s v="Potential Low Risk"/>
    <s v="Minimal"/>
    <n v="0"/>
    <s v="No"/>
    <s v="Yes"/>
    <s v="No"/>
    <s v="Without Environmental Issues"/>
    <s v="No"/>
    <s v="None"/>
    <s v="631 S 12TH ST"/>
    <s v="Fernandina Beach"/>
    <s v="Florida"/>
    <n v="32034"/>
    <s v="631 S 12TH ST FERNANDINA BEACH FL 32034"/>
    <s v=""/>
    <s v="Pass"/>
    <s v="Yes"/>
    <s v="FV&lt;$10K"/>
    <s v="N/A"/>
    <s v="No, &lt; $20K Lien"/>
    <s v="No, Lien &lt; $20K"/>
    <s v="N/A"/>
    <s v="No"/>
    <s v="No"/>
    <n v="0"/>
    <s v="No"/>
    <n v="18634"/>
    <n v="1"/>
    <n v="18634"/>
    <m/>
    <n v="0"/>
    <n v="0"/>
    <s v=""/>
    <e v="#N/A"/>
    <n v="18634"/>
    <s v="No"/>
    <s v="V"/>
    <s v="Yes"/>
    <s v="No"/>
    <n v="0"/>
    <n v="0"/>
    <n v="1824.44"/>
    <n v="-1824.44"/>
    <n v="9.7909198239776757E-2"/>
    <m/>
    <s v="No"/>
    <m/>
    <m/>
    <m/>
    <x v="4"/>
    <n v="2562"/>
    <n v="456.11"/>
    <s v="Ok"/>
    <n v="0"/>
    <n v="0"/>
  </r>
  <r>
    <n v="2563"/>
    <s v="Nassau"/>
    <s v="00-00-31-1800-0214-10B0"/>
    <n v="1480.33"/>
    <n v="2017"/>
    <e v="#N/A"/>
    <e v="#N/A"/>
    <e v="#N/A"/>
    <e v="#N/A"/>
    <e v="#N/A"/>
    <e v="#N/A"/>
    <e v="#N/A"/>
    <e v="#N/A"/>
    <e v="#N/A"/>
    <e v="#N/A"/>
    <e v="#N/A"/>
    <e v="#N/A"/>
    <n v="1"/>
    <s v="SINGLE FAMILY"/>
    <e v="#N/A"/>
    <e v="#N/A"/>
    <n v="2017"/>
    <n v="65626"/>
    <e v="#N/A"/>
    <e v="#N/A"/>
    <e v="#N/A"/>
    <n v="0"/>
    <s v="No"/>
    <s v="No"/>
    <m/>
    <s v="No"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1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1"/>
    <s v="No"/>
    <n v="65626"/>
    <n v="1"/>
    <n v="65626"/>
    <m/>
    <e v="#N/A"/>
    <e v="#N/A"/>
    <s v=""/>
    <e v="#N/A"/>
    <n v="65626"/>
    <s v="No"/>
    <s v="S"/>
    <s v="No"/>
    <s v="No"/>
    <n v="0.35"/>
    <n v="22969.1"/>
    <e v="#N/A"/>
    <e v="#N/A"/>
    <e v="#N/A"/>
    <m/>
    <e v="#N/A"/>
    <m/>
    <m/>
    <m/>
    <x v="5"/>
    <n v="2563"/>
    <n v="1480.33"/>
    <e v="#N/A"/>
    <e v="#N/A"/>
    <e v="#N/A"/>
  </r>
  <r>
    <n v="2564"/>
    <s v="Nassau"/>
    <s v="00-00-31-1800-0215-02C1"/>
    <n v="1088.3399999999999"/>
    <n v="2017"/>
    <n v="1088.3399999999999"/>
    <n v="1088.3399999999999"/>
    <n v="0"/>
    <n v="421"/>
    <s v="FERNANDINA BEACH"/>
    <s v="Florida"/>
    <n v="32034"/>
    <s v="421 DIVISION ST"/>
    <s v="FERNANDINA BEACH FL 32034"/>
    <n v="-81.456666790662595"/>
    <n v="30.664559341735298"/>
    <s v="RICHO DAYLON"/>
    <n v="1"/>
    <s v="SINGLE FAMILY"/>
    <n v="1001"/>
    <s v="Single Family Residential"/>
    <n v="2017"/>
    <n v="49006"/>
    <n v="2017"/>
    <n v="49006"/>
    <n v="976.74"/>
    <n v="0.89745851480235961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n v="0"/>
    <s v="No"/>
    <s v="Without Environmental Issues"/>
    <s v="No"/>
    <s v="None"/>
    <s v="421 DIVISION ST"/>
    <s v="Fernandina Beach"/>
    <s v="Florida"/>
    <n v="32034"/>
    <s v="421 DIVISION ST FERNANDINA BEACH FL 32034"/>
    <s v=""/>
    <s v="Pass"/>
    <s v="No"/>
    <s v="FV&lt;$10K"/>
    <s v="N/A"/>
    <s v="No, &lt; $20K Lien"/>
    <s v="No, Lien &lt; $20K"/>
    <s v="N/A"/>
    <s v="No"/>
    <s v="No"/>
    <n v="0"/>
    <s v="No"/>
    <n v="49006"/>
    <n v="1"/>
    <n v="49006"/>
    <m/>
    <n v="0"/>
    <n v="0"/>
    <s v=""/>
    <e v="#N/A"/>
    <n v="49006"/>
    <s v="No"/>
    <s v="S"/>
    <s v="No"/>
    <s v="No"/>
    <n v="0.35"/>
    <n v="17152.099999999999"/>
    <n v="4353.3599999999997"/>
    <n v="12798.739999999998"/>
    <n v="8.8833204097457444E-2"/>
    <m/>
    <s v="No"/>
    <m/>
    <m/>
    <m/>
    <x v="0"/>
    <n v="2564"/>
    <n v="1088.3399999999999"/>
    <s v="Ok"/>
    <n v="0"/>
    <n v="0"/>
  </r>
  <r>
    <n v="2565"/>
    <s v="Nassau"/>
    <s v="00-00-31-1800-0215-10A0"/>
    <n v="653.69000000000005"/>
    <n v="2017"/>
    <n v="653.69000000000005"/>
    <n v="653.69000000000005"/>
    <n v="0"/>
    <m/>
    <s v="FERNANDINA BEACH"/>
    <s v="Florida"/>
    <n v="32034"/>
    <s v="DIVISION ST"/>
    <s v="FERNANDINA BEACH FL 32034"/>
    <n v="-81.456073315406996"/>
    <n v="30.665091103809001"/>
    <s v="SMITH MENTORIA"/>
    <n v="0"/>
    <s v="VACANT RESIDENTIAL"/>
    <n v="8001"/>
    <s v="Residential-Vacant Land"/>
    <n v="2017"/>
    <n v="27316"/>
    <n v="2017"/>
    <n v="31927"/>
    <n v="574.84"/>
    <n v="0.87937707476020743"/>
    <m/>
    <s v="No"/>
    <s v="No"/>
    <s v="No"/>
    <m/>
    <s v="No"/>
    <m/>
    <s v="I"/>
    <s v="I"/>
    <s v="I"/>
    <s v="I"/>
    <n v="0"/>
    <n v="0"/>
    <n v="0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DIVISION ST"/>
    <s v="Fernandina Beach"/>
    <s v="Florida"/>
    <n v="32034"/>
    <s v="DIVISION ST FERNANDINA BEACH FL 32034"/>
    <s v=""/>
    <s v="Pass"/>
    <s v="No"/>
    <s v="FV&lt;$10K"/>
    <s v="N/A"/>
    <s v="No, &lt; $20K Lien"/>
    <s v="No, Lien &lt; $20K"/>
    <s v="N/A"/>
    <s v="No"/>
    <s v="No"/>
    <n v="0"/>
    <s v="No"/>
    <n v="27316"/>
    <n v="1"/>
    <n v="27316"/>
    <m/>
    <n v="0"/>
    <n v="0"/>
    <s v=""/>
    <e v="#N/A"/>
    <n v="27316"/>
    <s v="No"/>
    <s v="V"/>
    <s v="Yes"/>
    <s v="No"/>
    <n v="0"/>
    <n v="0"/>
    <n v="2614.7600000000002"/>
    <n v="-2614.7600000000002"/>
    <n v="9.5722653389954615E-2"/>
    <m/>
    <s v="No"/>
    <m/>
    <m/>
    <m/>
    <x v="4"/>
    <n v="2565"/>
    <n v="653.69000000000005"/>
    <s v="Ok"/>
    <n v="0"/>
    <n v="0"/>
  </r>
  <r>
    <n v="2566"/>
    <s v="Nassau"/>
    <s v="00-00-31-1800-0216-03D0"/>
    <n v="38.22"/>
    <n v="2017"/>
    <e v="#N/A"/>
    <e v="#N/A"/>
    <e v="#N/A"/>
    <e v="#N/A"/>
    <e v="#N/A"/>
    <e v="#N/A"/>
    <e v="#N/A"/>
    <e v="#N/A"/>
    <e v="#N/A"/>
    <e v="#N/A"/>
    <e v="#N/A"/>
    <e v="#N/A"/>
    <n v="1"/>
    <s v="SINGLE FAMILY"/>
    <e v="#N/A"/>
    <e v="#N/A"/>
    <n v="2017"/>
    <n v="78105"/>
    <e v="#N/A"/>
    <e v="#N/A"/>
    <e v="#N/A"/>
    <n v="0"/>
    <m/>
    <s v="No"/>
    <m/>
    <m/>
    <s v="No"/>
    <s v="No"/>
    <s v="No"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Lien&lt;$150"/>
    <e v="#N/A"/>
    <s v="FV&lt;$10K"/>
    <s v="N/A"/>
    <s v="No, &lt; $20K Lien"/>
    <s v="No, Lien &lt; $20K"/>
    <s v="N/A"/>
    <s v="No"/>
    <s v="No"/>
    <n v="0"/>
    <s v="No"/>
    <n v="78105"/>
    <n v="1"/>
    <n v="78105"/>
    <m/>
    <e v="#N/A"/>
    <e v="#N/A"/>
    <s v=""/>
    <e v="#N/A"/>
    <n v="78105"/>
    <s v="No"/>
    <s v="S"/>
    <s v="No"/>
    <s v="Yes"/>
    <n v="0.67"/>
    <n v="52330.350000000006"/>
    <e v="#N/A"/>
    <e v="#N/A"/>
    <e v="#N/A"/>
    <m/>
    <s v="No"/>
    <m/>
    <m/>
    <m/>
    <x v="2"/>
    <n v="2566"/>
    <n v="38.22"/>
    <s v="Ok"/>
    <e v="#N/A"/>
    <e v="#N/A"/>
  </r>
  <r>
    <n v="2567"/>
    <s v="Nassau"/>
    <s v="00-00-31-1800-0216-04A0"/>
    <n v="653.69000000000005"/>
    <n v="2017"/>
    <n v="653.69000000000005"/>
    <n v="653.69000000000005"/>
    <n v="0"/>
    <m/>
    <s v="FERNANDINA BEACH"/>
    <s v="Florida"/>
    <n v="32034"/>
    <s v="S 11TH ST"/>
    <s v="FERNANDINA BEACH FL 32034"/>
    <n v="-81.456727489396499"/>
    <n v="30.666286309254598"/>
    <s v="MARTIN SHERRI"/>
    <n v="0"/>
    <s v="VACANT RESIDENTIAL"/>
    <n v="8001"/>
    <s v="Residential-Vacant Land"/>
    <n v="2017"/>
    <n v="27316"/>
    <n v="2017"/>
    <n v="31927"/>
    <n v="574.84"/>
    <n v="0.87937707476020743"/>
    <m/>
    <m/>
    <m/>
    <m/>
    <s v="No"/>
    <m/>
    <m/>
    <s v="I"/>
    <n v="0"/>
    <n v="0"/>
    <n v="0"/>
    <n v="0"/>
    <n v="0"/>
    <n v="0"/>
    <s v="No"/>
    <s v="No"/>
    <s v="No"/>
    <n v="0"/>
    <n v="0"/>
    <n v="0"/>
    <n v="0"/>
    <n v="0"/>
    <n v="1"/>
    <s v="Potential Medium Risk"/>
    <n v="0"/>
    <n v="0"/>
    <s v="No"/>
    <s v="No"/>
    <s v="No"/>
    <s v="Without Environmental Issues"/>
    <s v="No"/>
    <s v="None"/>
    <s v="S 11TH ST"/>
    <s v="Fernandina Beach"/>
    <s v="Florida"/>
    <n v="32034"/>
    <s v="S 11TH ST FERNANDINA BEACH FL 32034"/>
    <s v=""/>
    <s v="Pass"/>
    <s v="No"/>
    <s v="FV&lt;$10K"/>
    <s v="N/A"/>
    <s v="No, &lt; $20K Lien"/>
    <s v="No, Lien &lt; $20K"/>
    <s v="N/A"/>
    <s v="No"/>
    <s v="No"/>
    <n v="0"/>
    <s v="No"/>
    <n v="27316"/>
    <n v="1"/>
    <n v="27316"/>
    <m/>
    <n v="0"/>
    <n v="0"/>
    <s v=""/>
    <e v="#N/A"/>
    <n v="27316"/>
    <s v="No"/>
    <s v="V"/>
    <s v="Yes"/>
    <s v="No"/>
    <n v="0"/>
    <n v="0"/>
    <n v="2614.7600000000002"/>
    <n v="-2614.7600000000002"/>
    <n v="9.5722653389954615E-2"/>
    <m/>
    <s v="No"/>
    <m/>
    <m/>
    <m/>
    <x v="4"/>
    <n v="2567"/>
    <n v="653.69000000000005"/>
    <s v="Ok"/>
    <n v="0"/>
    <n v="0"/>
  </r>
  <r>
    <n v="2568"/>
    <s v="Nassau"/>
    <s v="00-00-31-1800-0216-04D2"/>
    <n v="311.52999999999997"/>
    <n v="2017"/>
    <n v="311.52999999999997"/>
    <n v="311.52999999999997"/>
    <n v="0"/>
    <m/>
    <s v="FERNANDINA BEACH"/>
    <s v="Florida"/>
    <n v="32034"/>
    <s v="DIVISION ST"/>
    <s v="FERNANDINA BEACH FL 32034"/>
    <n v="-81.456422785987598"/>
    <n v="30.666171641203601"/>
    <s v="SADLER BELLE"/>
    <n v="0"/>
    <s v="VACANT RESIDENTIAL"/>
    <n v="8001"/>
    <s v="Residential-Vacant Land"/>
    <n v="2017"/>
    <n v="12282"/>
    <n v="2017"/>
    <n v="14355"/>
    <n v="258.47000000000003"/>
    <n v="0.82967932462363192"/>
    <s v="No"/>
    <s v="Yes"/>
    <s v="No"/>
    <s v="No"/>
    <s v="No"/>
    <s v="No"/>
    <s v="No"/>
    <s v="I"/>
    <s v="C"/>
    <s v="I"/>
    <s v="I"/>
    <s v="C"/>
    <s v="I"/>
    <s v="I"/>
    <s v="Yes"/>
    <s v="Yes"/>
    <s v="Yes"/>
    <n v="0"/>
    <n v="0"/>
    <n v="0"/>
    <n v="0"/>
    <n v="0"/>
    <n v="1"/>
    <s v="Potential Low Risk"/>
    <s v="Minimal"/>
    <n v="8"/>
    <s v="No"/>
    <s v="No"/>
    <s v="No"/>
    <s v="Without Environmental Issues"/>
    <s v="No"/>
    <s v="None"/>
    <s v="DIVISION ST"/>
    <s v="Fernandina Beach"/>
    <s v="Florida"/>
    <n v="32034"/>
    <s v="DIVISION ST FERNANDINA BEACH FL 32034"/>
    <s v=""/>
    <s v="Pass"/>
    <s v="No"/>
    <s v="FV&lt;$10K"/>
    <s v="N/A"/>
    <s v="No, &lt; $20K Lien"/>
    <s v="No, Lien &lt; $20K"/>
    <s v="N/A"/>
    <s v="Yes"/>
    <s v="No"/>
    <n v="8"/>
    <s v="No"/>
    <n v="12282"/>
    <n v="1"/>
    <n v="12282"/>
    <m/>
    <n v="0"/>
    <n v="0"/>
    <s v=""/>
    <e v="#N/A"/>
    <n v="12282"/>
    <s v="No"/>
    <s v="V"/>
    <s v="Yes"/>
    <s v="No"/>
    <n v="0"/>
    <n v="0"/>
    <n v="3738.3599999999997"/>
    <n v="-3738.3599999999997"/>
    <n v="0.30437713727405957"/>
    <m/>
    <s v="No"/>
    <m/>
    <m/>
    <m/>
    <x v="6"/>
    <n v="2568"/>
    <n v="311.52999999999997"/>
    <s v="Ok"/>
    <n v="0"/>
    <n v="0"/>
  </r>
  <r>
    <n v="2569"/>
    <s v="Nassau"/>
    <s v="00-00-31-1800-0216-05D0"/>
    <n v="653.69000000000005"/>
    <n v="2017"/>
    <n v="653.69000000000005"/>
    <n v="653.69000000000005"/>
    <n v="0"/>
    <m/>
    <s v="FERNANDINA BEACH"/>
    <s v="Florida"/>
    <n v="32034"/>
    <s v="DIVISION ST"/>
    <s v="FERNANDINA BEACH FL 32034"/>
    <n v="-81.456483332797205"/>
    <n v="30.665780580794198"/>
    <s v="REMSON DOROTHY"/>
    <n v="0"/>
    <s v="VACANT RESIDENTIAL"/>
    <n v="8001"/>
    <s v="Residential-Vacant Land"/>
    <n v="2017"/>
    <n v="27316"/>
    <n v="2017"/>
    <n v="31927"/>
    <n v="574.84"/>
    <n v="0.87937707476020743"/>
    <s v="No"/>
    <s v="No"/>
    <s v="No"/>
    <s v="No"/>
    <m/>
    <m/>
    <s v="No"/>
    <s v="I"/>
    <s v="I"/>
    <s v="I"/>
    <s v="I"/>
    <s v="I"/>
    <n v="0"/>
    <n v="0"/>
    <s v="No"/>
    <s v="No"/>
    <s v="No"/>
    <n v="0"/>
    <n v="0"/>
    <n v="0"/>
    <n v="0"/>
    <n v="0"/>
    <n v="0"/>
    <s v="Potential Low Risk"/>
    <s v="Minimal"/>
    <n v="2"/>
    <s v="No"/>
    <s v="Yes"/>
    <s v="No"/>
    <s v="Without Environmental Issues"/>
    <s v="No"/>
    <s v="None"/>
    <s v="DIVISION ST"/>
    <s v="Fernandina Beach"/>
    <s v="Florida"/>
    <n v="32034"/>
    <s v="DIVISION ST FERNANDINA BEACH FL 32034"/>
    <s v=""/>
    <s v="Pass"/>
    <s v="Yes"/>
    <s v="FV&lt;$10K"/>
    <s v="N/A"/>
    <s v="No, &lt; $20K Lien"/>
    <s v="No, Lien &lt; $20K"/>
    <s v="N/A"/>
    <s v="No"/>
    <s v="No"/>
    <n v="2"/>
    <s v="No"/>
    <n v="27316"/>
    <n v="1"/>
    <n v="27316"/>
    <m/>
    <n v="0"/>
    <n v="0"/>
    <s v=""/>
    <e v="#N/A"/>
    <n v="27316"/>
    <s v="No"/>
    <s v="V"/>
    <s v="Yes"/>
    <s v="No"/>
    <n v="0"/>
    <n v="0"/>
    <n v="3922.1400000000003"/>
    <n v="-3922.1400000000003"/>
    <n v="0.14358398008493192"/>
    <m/>
    <s v="No"/>
    <m/>
    <m/>
    <m/>
    <x v="4"/>
    <n v="2569"/>
    <n v="653.69000000000005"/>
    <s v="Ok"/>
    <n v="0"/>
    <n v="0"/>
  </r>
  <r>
    <n v="2570"/>
    <s v="Nassau"/>
    <s v="00-00-31-1800-0216-08B0"/>
    <n v="541.25"/>
    <n v="2017"/>
    <n v="541.25"/>
    <n v="541.25"/>
    <n v="0"/>
    <n v="304"/>
    <s v="FERNANDINA BEACH"/>
    <s v="Florida"/>
    <n v="32034"/>
    <s v="304 DIVISION ST"/>
    <s v="FERNANDINA BEACH FL 32034"/>
    <n v="-81.455874440216107"/>
    <n v="30.666380721482199"/>
    <s v="SOUTHERS REBECCA G EST &amp; BAILEY DAISEY M"/>
    <n v="8"/>
    <s v="MULTI-FAMILY - LESS THAN 10 UNITS"/>
    <n v="1110"/>
    <s v="Multi-Family Dwellings (Generic any combination 2+)"/>
    <n v="2017"/>
    <n v="39807"/>
    <n v="2017"/>
    <n v="51531"/>
    <n v="470.87"/>
    <n v="0.86996766743648957"/>
    <s v="No"/>
    <s v="No"/>
    <s v="No"/>
    <s v="No"/>
    <s v="No"/>
    <s v="No"/>
    <m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Yes"/>
    <s v="No"/>
    <s v="No"/>
    <s v="Without Environmental Issues"/>
    <s v="No"/>
    <s v="None"/>
    <s v="304 DIVISION ST"/>
    <s v="Fernandina Beach"/>
    <s v="Florida"/>
    <n v="32034"/>
    <s v="304 DIVISION ST FERNANDINA BEACH FL 32034"/>
    <s v=""/>
    <s v="Pass"/>
    <s v="No"/>
    <s v="FV&lt;$10K"/>
    <s v="N/A"/>
    <s v="No, &lt; $20K Lien"/>
    <s v="No, Lien &lt; $20K"/>
    <s v="N/A"/>
    <s v="No"/>
    <s v="No"/>
    <n v="1"/>
    <s v="No"/>
    <n v="39807"/>
    <n v="1"/>
    <n v="39807"/>
    <m/>
    <n v="0"/>
    <n v="0"/>
    <s v=""/>
    <e v="#N/A"/>
    <n v="39807"/>
    <s v="No"/>
    <s v="R"/>
    <s v="No"/>
    <s v="Yes"/>
    <n v="0.67"/>
    <n v="26670.690000000002"/>
    <n v="2706.25"/>
    <n v="23964.440000000002"/>
    <n v="6.7984274122641741E-2"/>
    <m/>
    <s v="No"/>
    <m/>
    <m/>
    <m/>
    <x v="0"/>
    <n v="2570"/>
    <n v="541.25"/>
    <s v="Ok"/>
    <n v="0"/>
    <n v="0"/>
  </r>
  <r>
    <n v="2571"/>
    <s v="Nassau"/>
    <s v="00-00-31-1800-0230-01A0"/>
    <n v="1453.67"/>
    <n v="2017"/>
    <n v="1453.67"/>
    <n v="1453.67"/>
    <n v="0"/>
    <n v="200"/>
    <s v="FERNANDINA BEACH"/>
    <s v="Florida"/>
    <n v="32034"/>
    <s v="200 S 12TH ST"/>
    <s v="FERNANDINA BEACH FL 32034"/>
    <n v="-81.454885386691899"/>
    <n v="30.6673808659584"/>
    <s v="THE AMERICAN LEGION DEPARTMENT OF FLORID"/>
    <n v="70"/>
    <s v="VACANT INDUSTRIAL"/>
    <n v="8005"/>
    <s v="Institutional-Vacant Land"/>
    <n v="2017"/>
    <n v="65955"/>
    <n v="2017"/>
    <n v="65955"/>
    <n v="1314.53"/>
    <n v="0.904283640716256"/>
    <m/>
    <s v="No"/>
    <s v="No"/>
    <s v="No"/>
    <s v="No"/>
    <s v="No"/>
    <m/>
    <s v="I"/>
    <s v="I"/>
    <s v="I"/>
    <s v="I"/>
    <s v="I"/>
    <n v="0"/>
    <n v="0"/>
    <s v="No"/>
    <s v="No"/>
    <s v="No"/>
    <n v="0"/>
    <n v="0"/>
    <n v="0"/>
    <n v="0"/>
    <n v="0"/>
    <n v="0"/>
    <s v="Potential Low Risk"/>
    <s v="Minimal"/>
    <n v="0"/>
    <s v="No"/>
    <s v="Yes"/>
    <s v="No"/>
    <s v="Without Environmental Issues"/>
    <s v="No"/>
    <s v="None"/>
    <s v="200 S 12TH ST"/>
    <s v="Fernandina Beach"/>
    <s v="Florida"/>
    <n v="32034"/>
    <s v="200 S 12TH ST FERNANDINA BEACH FL 32034"/>
    <s v=""/>
    <s v="Pass"/>
    <s v="Yes"/>
    <s v="FV&lt;$10K"/>
    <s v="N/A"/>
    <s v="No, &lt; $20K Lien"/>
    <s v="No, Lien &lt; $20K"/>
    <s v="N/A"/>
    <s v="No"/>
    <s v="No"/>
    <n v="0"/>
    <s v="No"/>
    <n v="65955"/>
    <n v="1"/>
    <n v="65955"/>
    <m/>
    <n v="0"/>
    <n v="0"/>
    <s v=""/>
    <e v="#N/A"/>
    <n v="65955"/>
    <s v="No"/>
    <s v="V"/>
    <s v="Yes"/>
    <s v="No"/>
    <n v="0"/>
    <n v="0"/>
    <n v="5814.68"/>
    <n v="-5814.68"/>
    <n v="8.8161322113562285E-2"/>
    <m/>
    <s v="No"/>
    <m/>
    <m/>
    <m/>
    <x v="1"/>
    <n v="2571"/>
    <n v="1453.67"/>
    <s v="Ok"/>
    <n v="0"/>
    <n v="0"/>
  </r>
  <r>
    <n v="2572"/>
    <s v="Nassau"/>
    <s v="00-00-31-1800-0230-03A0"/>
    <n v="629.49"/>
    <n v="2017"/>
    <n v="629.49"/>
    <n v="629.49"/>
    <n v="0"/>
    <m/>
    <s v="FERNANDINA BEACH"/>
    <s v="Florida"/>
    <n v="32034"/>
    <s v="S 12TH ST"/>
    <s v="FERNANDINA BEACH FL 32034"/>
    <n v="-81.455006289879705"/>
    <n v="30.666600847179101"/>
    <s v="HARRIS JR CHARLES E"/>
    <n v="0"/>
    <s v="VACANT RESIDENTIAL"/>
    <n v="8001"/>
    <s v="Residential-Vacant Land"/>
    <n v="2017"/>
    <n v="27720"/>
    <n v="2017"/>
    <n v="27720"/>
    <n v="552.47"/>
    <n v="0.87764698406646657"/>
    <s v="No"/>
    <s v="No"/>
    <s v="No"/>
    <s v="No"/>
    <m/>
    <s v="No"/>
    <s v="No"/>
    <s v="I"/>
    <s v="I"/>
    <s v="I"/>
    <s v="I"/>
    <s v="I"/>
    <s v="I"/>
    <n v="0"/>
    <s v="No"/>
    <s v="No"/>
    <s v="No"/>
    <n v="0"/>
    <n v="0"/>
    <n v="0"/>
    <n v="0"/>
    <n v="0"/>
    <n v="0"/>
    <s v="Potential Low Risk"/>
    <s v="Minimal"/>
    <n v="1"/>
    <s v="No"/>
    <s v="Yes"/>
    <s v="No"/>
    <s v="Without Environmental Issues"/>
    <s v="No"/>
    <s v="None"/>
    <s v="S 12TH ST"/>
    <s v="Fernandina Beach"/>
    <s v="Florida"/>
    <n v="32034"/>
    <s v="S 12TH ST FERNANDINA BEACH FL 32034"/>
    <s v=""/>
    <s v="Pass"/>
    <s v="Yes"/>
    <s v="FV&lt;$10K"/>
    <s v="N/A"/>
    <s v="No, &lt; $20K Lien"/>
    <s v="No, Lien &lt; $20K"/>
    <s v="N/A"/>
    <s v="No"/>
    <s v="No"/>
    <n v="1"/>
    <s v="No"/>
    <n v="27720"/>
    <n v="1"/>
    <n v="27720"/>
    <m/>
    <n v="0"/>
    <n v="0"/>
    <s v=""/>
    <e v="#N/A"/>
    <n v="27720"/>
    <s v="No"/>
    <s v="V"/>
    <s v="Yes"/>
    <s v="No"/>
    <n v="0"/>
    <n v="0"/>
    <n v="3147.45"/>
    <n v="-3147.45"/>
    <n v="0.11354437229437228"/>
    <m/>
    <s v="No"/>
    <m/>
    <m/>
    <m/>
    <x v="4"/>
    <n v="2572"/>
    <n v="629.49"/>
    <s v="Ok"/>
    <n v="0"/>
    <n v="0"/>
  </r>
  <r>
    <n v="2573"/>
    <s v="Nassau"/>
    <s v="00-00-31-1800-0230-03D0"/>
    <n v="1940.62"/>
    <n v="2017"/>
    <n v="1940.62"/>
    <n v="1940.62"/>
    <n v="0"/>
    <n v="227"/>
    <s v="FERNANDINA BEACH"/>
    <s v="Florida"/>
    <n v="32034"/>
    <s v="227 VERNON ST"/>
    <s v="FERNANDINA BEACH FL 32034"/>
    <n v="-81.454691035359701"/>
    <n v="30.666564443327999"/>
    <s v="HARRIS JR CHARLES E"/>
    <n v="1"/>
    <s v="SINGLE FAMILY"/>
    <n v="1001"/>
    <s v="Single Family Residential"/>
    <n v="2017"/>
    <n v="88546"/>
    <n v="2017"/>
    <n v="88546"/>
    <n v="1764.79"/>
    <n v="0.90939493563912566"/>
    <s v="No"/>
    <s v="No"/>
    <s v="No"/>
    <s v="No"/>
    <s v="No"/>
    <m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Yes"/>
    <s v="No"/>
    <s v="Without Environmental Issues"/>
    <s v="No"/>
    <s v="None"/>
    <s v="227 VERNON ST"/>
    <s v="Fernandina Beach"/>
    <s v="Florida"/>
    <n v="32034"/>
    <s v="227 VERNON ST FERNANDINA BEACH FL 32034"/>
    <s v=""/>
    <s v="Pass"/>
    <s v="Yes"/>
    <s v="FV&lt;$10K"/>
    <s v="N/A"/>
    <s v="No, &lt; $20K Lien"/>
    <s v="No, Lien &lt; $20K"/>
    <s v="N/A"/>
    <s v="No"/>
    <s v="No"/>
    <n v="1"/>
    <s v="No"/>
    <n v="88546"/>
    <n v="1"/>
    <n v="88546"/>
    <m/>
    <n v="0"/>
    <n v="0"/>
    <s v=""/>
    <e v="#N/A"/>
    <n v="88546"/>
    <s v="No"/>
    <s v="S"/>
    <s v="No"/>
    <s v="No"/>
    <n v="0.35"/>
    <n v="30991.1"/>
    <n v="9703.0999999999985"/>
    <n v="21288"/>
    <n v="0.10958258984030897"/>
    <m/>
    <s v="No"/>
    <m/>
    <m/>
    <m/>
    <x v="0"/>
    <n v="2573"/>
    <n v="1940.62"/>
    <s v="Ok"/>
    <n v="0"/>
    <n v="0"/>
  </r>
  <r>
    <n v="2574"/>
    <s v="Nassau"/>
    <s v="00-00-31-1800-0230-05B0"/>
    <n v="598.95000000000005"/>
    <n v="2017"/>
    <n v="598.95000000000005"/>
    <n v="598.95000000000005"/>
    <n v="0"/>
    <n v="330"/>
    <s v="FERNANDINA BEACH"/>
    <s v="Florida"/>
    <n v="32034"/>
    <s v="330 12TH ST S"/>
    <s v="FERNANDINA BEACH FL 32034"/>
    <n v="-81.455193058734807"/>
    <n v="30.665394279470501"/>
    <s v="RICHO JEROME"/>
    <n v="1"/>
    <s v="SINGLE FAMILY"/>
    <n v="1001"/>
    <s v="Single Family Residential"/>
    <n v="2017"/>
    <n v="55445"/>
    <n v="2017"/>
    <n v="100982"/>
    <n v="524.22"/>
    <n v="0.87523165539694459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n v="0"/>
    <s v="No"/>
    <s v="Without Environmental Issues"/>
    <s v="No"/>
    <s v="None"/>
    <s v="330 12TH ST S"/>
    <s v="Fernandina Beach"/>
    <s v="Florida"/>
    <n v="32034"/>
    <s v="330 12TH ST S FERNANDINA BEACH FL 32034"/>
    <s v=""/>
    <s v="Pass"/>
    <s v="No"/>
    <s v="FV&lt;$10K"/>
    <s v="N/A"/>
    <s v="No, &lt; $20K Lien"/>
    <s v="No, Lien &lt; $20K"/>
    <s v="N/A"/>
    <s v="No"/>
    <s v="No"/>
    <n v="0"/>
    <s v="No"/>
    <n v="55445"/>
    <n v="1"/>
    <n v="55445"/>
    <m/>
    <n v="0"/>
    <n v="0"/>
    <s v=""/>
    <e v="#N/A"/>
    <n v="55445"/>
    <s v="No"/>
    <s v="S"/>
    <s v="No"/>
    <s v="Yes"/>
    <n v="0.67"/>
    <n v="37148.15"/>
    <n v="2395.8000000000002"/>
    <n v="34752.35"/>
    <n v="4.3210388673460186E-2"/>
    <m/>
    <s v="No"/>
    <m/>
    <m/>
    <m/>
    <x v="0"/>
    <n v="2574"/>
    <n v="598.95000000000005"/>
    <s v="Ok"/>
    <n v="0"/>
    <n v="0"/>
  </r>
  <r>
    <n v="2575"/>
    <s v="Nassau"/>
    <s v="00-00-31-1800-0230-08B0"/>
    <n v="579.89"/>
    <n v="2017"/>
    <n v="579.89"/>
    <n v="579.89"/>
    <n v="0"/>
    <n v="302"/>
    <s v="FERNANDINA BEACH"/>
    <s v="Florida"/>
    <n v="32034"/>
    <s v="302 VERNON ST"/>
    <s v="FERNANDINA BEACH FL 32034"/>
    <n v="-81.454232525510804"/>
    <n v="30.666190815981999"/>
    <s v="BENTON TOMMIE L"/>
    <n v="1"/>
    <s v="SINGLE FAMILY"/>
    <n v="1001"/>
    <s v="Single Family Residential"/>
    <n v="2017"/>
    <n v="51262"/>
    <n v="2017"/>
    <n v="75785"/>
    <n v="506.6"/>
    <n v="0.87361396126851654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n v="0"/>
    <s v="No"/>
    <s v="Without Environmental Issues"/>
    <s v="No"/>
    <s v="None"/>
    <s v="302 VERNON ST"/>
    <s v="Fernandina Beach"/>
    <s v="Florida"/>
    <n v="32034"/>
    <s v="302 VERNON ST FERNANDINA BEACH FL 32034"/>
    <s v=""/>
    <s v="Pass"/>
    <s v="No"/>
    <s v="FV&lt;$10K"/>
    <s v="N/A"/>
    <s v="No, &lt; $20K Lien"/>
    <s v="No, Lien &lt; $20K"/>
    <s v="N/A"/>
    <s v="No"/>
    <s v="No"/>
    <n v="0"/>
    <s v="No"/>
    <n v="51262"/>
    <n v="1"/>
    <n v="51262"/>
    <m/>
    <n v="0"/>
    <n v="0"/>
    <s v=""/>
    <e v="#N/A"/>
    <n v="51262"/>
    <s v="No"/>
    <s v="S"/>
    <s v="No"/>
    <s v="Yes"/>
    <n v="0.67"/>
    <n v="34345.54"/>
    <n v="2319.56"/>
    <n v="32025.98"/>
    <n v="4.524911240294955E-2"/>
    <m/>
    <s v="No"/>
    <m/>
    <m/>
    <m/>
    <x v="0"/>
    <n v="2575"/>
    <n v="579.89"/>
    <s v="Ok"/>
    <n v="0"/>
    <n v="0"/>
  </r>
  <r>
    <n v="2576"/>
    <s v="Nassau"/>
    <s v="00-00-31-1800-0230-08D0"/>
    <n v="721.57"/>
    <n v="2017"/>
    <n v="721.57"/>
    <n v="721.57"/>
    <n v="0"/>
    <n v="229"/>
    <s v="FERNANDINA BEACH"/>
    <s v="Florida"/>
    <n v="32034"/>
    <s v="229 13TH ST S"/>
    <s v="FERNANDINA BEACH FL 32034"/>
    <n v="-81.453863063830696"/>
    <n v="30.666468149541299"/>
    <s v="JONES CATHERINE &amp; JONES CORNELLIA &amp; RICHARD SONIA &amp; BRENDA"/>
    <n v="1"/>
    <s v="SINGLE FAMILY"/>
    <n v="1001"/>
    <s v="Single Family Residential"/>
    <n v="2017"/>
    <n v="71118"/>
    <n v="2017"/>
    <n v="104342"/>
    <n v="637.6"/>
    <n v="0.8836287539670441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s v="Minimal"/>
    <n v="0"/>
    <s v="Yes"/>
    <n v="0"/>
    <s v="No"/>
    <s v="Without Environmental Issues"/>
    <s v="No"/>
    <s v="None"/>
    <s v="229 13TH ST S"/>
    <s v="Fernandina Beach"/>
    <s v="Florida"/>
    <n v="32034"/>
    <s v="229 13TH ST S FERNANDINA BEACH FL 32034"/>
    <s v=""/>
    <s v="Pass"/>
    <s v="No"/>
    <s v="FV&lt;$10K"/>
    <s v="N/A"/>
    <s v="No, &lt; $20K Lien"/>
    <s v="No, Lien &lt; $20K"/>
    <s v="N/A"/>
    <s v="No"/>
    <s v="No"/>
    <n v="0"/>
    <s v="No"/>
    <n v="71118"/>
    <n v="1"/>
    <n v="71118"/>
    <m/>
    <n v="0"/>
    <n v="0"/>
    <s v=""/>
    <e v="#N/A"/>
    <n v="71118"/>
    <s v="No"/>
    <s v="S"/>
    <s v="No"/>
    <s v="Yes"/>
    <n v="0.67"/>
    <n v="47649.060000000005"/>
    <n v="2886.28"/>
    <n v="44762.780000000006"/>
    <n v="4.0584380888101471E-2"/>
    <m/>
    <s v="No"/>
    <m/>
    <m/>
    <m/>
    <x v="0"/>
    <n v="2576"/>
    <n v="721.57"/>
    <s v="Ok"/>
    <n v="0"/>
    <n v="0"/>
  </r>
  <r>
    <n v="2577"/>
    <s v="Nassau"/>
    <s v="00-00-31-1800-0230-09C0"/>
    <n v="622.14"/>
    <n v="2017"/>
    <n v="622.14"/>
    <n v="622.14"/>
    <n v="0"/>
    <n v="225"/>
    <s v="FERNANDINA BEACH"/>
    <s v="Florida"/>
    <n v="32034"/>
    <s v="225 13TH ST S"/>
    <s v="FERNANDINA BEACH FL 32034"/>
    <n v="-81.453833106866298"/>
    <n v="30.666661630714898"/>
    <s v="DEMPS OSTEAN JR"/>
    <n v="1"/>
    <s v="SINGLE FAMILY"/>
    <n v="1001"/>
    <s v="Single Family Residential"/>
    <n v="2017"/>
    <n v="57183"/>
    <n v="2017"/>
    <n v="75813"/>
    <n v="545.66999999999996"/>
    <n v="0.87708554344681255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Yes"/>
    <s v="No"/>
    <s v="No"/>
    <s v="Without Environmental Issues"/>
    <s v="No"/>
    <s v="None"/>
    <s v="225 13TH ST S"/>
    <s v="Fernandina Beach"/>
    <s v="Florida"/>
    <n v="32034"/>
    <s v="225 13TH ST S FERNANDINA BEACH FL 32034"/>
    <s v=""/>
    <s v="Pass"/>
    <s v="No"/>
    <s v="FV&lt;$10K"/>
    <s v="N/A"/>
    <s v="No, &lt; $20K Lien"/>
    <s v="No, Lien &lt; $20K"/>
    <s v="N/A"/>
    <s v="No"/>
    <s v="No"/>
    <n v="1"/>
    <s v="No"/>
    <n v="57183"/>
    <n v="1"/>
    <n v="57183"/>
    <m/>
    <n v="0"/>
    <n v="0"/>
    <s v=""/>
    <e v="#N/A"/>
    <n v="57183"/>
    <s v="No"/>
    <s v="S"/>
    <s v="No"/>
    <s v="Yes"/>
    <n v="0.67"/>
    <n v="38312.61"/>
    <n v="3110.7"/>
    <n v="35201.910000000003"/>
    <n v="5.4399034678138607E-2"/>
    <m/>
    <s v="No"/>
    <m/>
    <m/>
    <m/>
    <x v="0"/>
    <n v="2577"/>
    <n v="622.14"/>
    <s v="Ok"/>
    <n v="0"/>
    <n v="0"/>
  </r>
  <r>
    <n v="2578"/>
    <s v="Nassau"/>
    <s v="00-00-31-1800-0230-09D0"/>
    <n v="2332.0100000000002"/>
    <n v="2017"/>
    <n v="2332.0100000000002"/>
    <n v="2332.0100000000002"/>
    <n v="0"/>
    <n v="217"/>
    <s v="FERNANDINA BEACH"/>
    <s v="Florida"/>
    <n v="32034"/>
    <s v="217 13TH ST S"/>
    <s v="FERNANDINA BEACH FL 32034"/>
    <n v="-81.453796816342503"/>
    <n v="30.666895990843798"/>
    <s v="SIMS DORIS J"/>
    <n v="1"/>
    <s v="SINGLE FAMILY"/>
    <n v="1001"/>
    <s v="Single Family Residential"/>
    <n v="2017"/>
    <n v="104555"/>
    <n v="2017"/>
    <n v="111046"/>
    <n v="2126.69"/>
    <n v="0.91195578063558902"/>
    <s v="No"/>
    <s v="No"/>
    <s v="No"/>
    <s v="No"/>
    <m/>
    <m/>
    <m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217 13TH ST S"/>
    <s v="Fernandina Beach"/>
    <s v="Florida"/>
    <n v="32034"/>
    <s v="217 13TH ST S FERNANDINA BEACH FL 32034"/>
    <s v=""/>
    <s v="Pass"/>
    <s v="No"/>
    <s v="FV&lt;$10K"/>
    <s v="N/A"/>
    <s v="No, &lt; $20K Lien"/>
    <s v="No, Lien &lt; $20K"/>
    <s v="N/A"/>
    <s v="No"/>
    <s v="No"/>
    <n v="1"/>
    <s v="No"/>
    <n v="104555"/>
    <n v="1"/>
    <n v="104555"/>
    <m/>
    <n v="0"/>
    <n v="0"/>
    <s v=""/>
    <e v="#N/A"/>
    <n v="104555"/>
    <s v="No"/>
    <s v="S"/>
    <s v="No"/>
    <s v="No"/>
    <n v="0.35"/>
    <n v="36594.25"/>
    <n v="11660.050000000001"/>
    <n v="24934.199999999997"/>
    <n v="0.11152073071589116"/>
    <m/>
    <s v="No"/>
    <m/>
    <m/>
    <m/>
    <x v="0"/>
    <n v="2578"/>
    <n v="2332.0100000000002"/>
    <s v="Ok"/>
    <n v="0"/>
    <n v="0"/>
  </r>
  <r>
    <n v="2579"/>
    <s v="Nassau"/>
    <s v="00-00-31-1800-0231-02C2"/>
    <n v="581.41999999999996"/>
    <n v="2017"/>
    <n v="581.41999999999996"/>
    <n v="581.41999999999996"/>
    <n v="0"/>
    <m/>
    <s v="FERNANDINA BEACH"/>
    <s v="Florida"/>
    <n v="32034"/>
    <s v="ELM ST"/>
    <s v="FERNANDINA BEACH FL 32034"/>
    <n v="-81.455135678292507"/>
    <n v="30.6641846139071"/>
    <s v="RIVER GREEN ESTATES LLC"/>
    <n v="0"/>
    <s v="VACANT RESIDENTIAL"/>
    <n v="8001"/>
    <s v="Residential-Vacant Land"/>
    <n v="2017"/>
    <n v="24140"/>
    <n v="2017"/>
    <n v="28215"/>
    <n v="508.02"/>
    <n v="0.87375735268824606"/>
    <m/>
    <m/>
    <m/>
    <s v="No"/>
    <m/>
    <s v="No"/>
    <s v="No"/>
    <s v="I"/>
    <s v="I"/>
    <s v="I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ELM ST"/>
    <s v="Fernandina Beach"/>
    <s v="Florida"/>
    <n v="32034"/>
    <s v="ELM ST FERNANDINA BEACH FL 32034"/>
    <s v=""/>
    <s v="Pass"/>
    <s v="No"/>
    <s v="FV&lt;$10K"/>
    <s v="N/A"/>
    <s v="No, &lt; $20K Lien"/>
    <s v="No, Lien &lt; $20K"/>
    <s v="N/A"/>
    <s v="No"/>
    <s v="No"/>
    <n v="0"/>
    <s v="No"/>
    <n v="24140"/>
    <n v="1"/>
    <n v="24140"/>
    <m/>
    <n v="0"/>
    <n v="0"/>
    <s v=""/>
    <e v="#N/A"/>
    <n v="24140"/>
    <s v="No"/>
    <s v="V"/>
    <s v="Yes"/>
    <s v="No"/>
    <n v="0"/>
    <n v="0"/>
    <n v="2325.6799999999998"/>
    <n v="-2325.6799999999998"/>
    <n v="9.6341342170671085E-2"/>
    <m/>
    <s v="No"/>
    <m/>
    <m/>
    <m/>
    <x v="4"/>
    <n v="2579"/>
    <n v="581.41999999999996"/>
    <s v="Ok"/>
    <n v="0"/>
    <n v="0"/>
  </r>
  <r>
    <n v="2580"/>
    <s v="Nassau"/>
    <s v="00-00-31-1800-0232-05C2"/>
    <n v="1765.05"/>
    <n v="2017"/>
    <n v="1765.05"/>
    <n v="1765.05"/>
    <n v="0"/>
    <n v="731"/>
    <s v="FERNANDINA BEACH"/>
    <s v="Florida"/>
    <n v="32034"/>
    <s v="731 VERNON ST"/>
    <s v="FERNANDINA BEACH FL 32034"/>
    <n v="-81.455652657274399"/>
    <n v="30.660282757498798"/>
    <s v="THOMAS LORA ANN"/>
    <n v="1"/>
    <s v="SINGLE FAMILY"/>
    <n v="1001"/>
    <s v="Single Family Residential"/>
    <n v="2017"/>
    <n v="79642"/>
    <n v="2017"/>
    <n v="81935"/>
    <n v="1602.45"/>
    <n v="0.90787796379705965"/>
    <s v="No"/>
    <m/>
    <m/>
    <m/>
    <s v="No"/>
    <m/>
    <m/>
    <s v="I"/>
    <s v="I"/>
    <s v="I"/>
    <n v="0"/>
    <n v="0"/>
    <n v="0"/>
    <n v="0"/>
    <s v="No"/>
    <s v="No"/>
    <s v="No"/>
    <n v="0"/>
    <n v="0"/>
    <n v="0"/>
    <n v="0"/>
    <n v="0"/>
    <n v="0"/>
    <s v="Potential Low Risk"/>
    <n v="0"/>
    <n v="0"/>
    <s v="No"/>
    <s v="No"/>
    <s v="No"/>
    <s v="Without Environmental Issues"/>
    <s v="No"/>
    <s v="None"/>
    <s v="731 VERNON ST"/>
    <s v="Fernandina Beach"/>
    <s v="Florida"/>
    <n v="32034"/>
    <s v="731 VERNON ST FERNANDINA BEACH FL 32034"/>
    <s v=""/>
    <s v="Pass"/>
    <s v="No"/>
    <s v="FV&lt;$10K"/>
    <s v="N/A"/>
    <s v="No, &lt; $20K Lien"/>
    <s v="No, Lien &lt; $20K"/>
    <s v="N/A"/>
    <s v="No"/>
    <s v="No"/>
    <n v="0"/>
    <s v="No"/>
    <n v="79642"/>
    <n v="1"/>
    <n v="79642"/>
    <m/>
    <n v="0"/>
    <n v="0"/>
    <s v=""/>
    <e v="#N/A"/>
    <n v="79642"/>
    <s v="No"/>
    <s v="S"/>
    <s v="No"/>
    <s v="No"/>
    <n v="0.35"/>
    <n v="27874.699999999997"/>
    <n v="7060.2"/>
    <n v="20814.499999999996"/>
    <n v="8.8649205193239752E-2"/>
    <m/>
    <s v="No"/>
    <m/>
    <m/>
    <m/>
    <x v="0"/>
    <n v="2580"/>
    <n v="1765.05"/>
    <s v="Ok"/>
    <n v="0"/>
    <n v="0"/>
  </r>
  <r>
    <n v="2581"/>
    <s v="Nassau"/>
    <s v="00-00-31-1800-0233-0023"/>
    <n v="1327.89"/>
    <n v="2017"/>
    <n v="1327.89"/>
    <n v="1327.89"/>
    <n v="0"/>
    <n v="816"/>
    <s v="FERNANDINA BEACH"/>
    <s v="Florida"/>
    <n v="32034"/>
    <s v="816 12TH ST S"/>
    <s v="FERNANDINA BEACH FL 32034"/>
    <n v="-81.456092028951701"/>
    <n v="30.659498861715999"/>
    <s v="ROBERTS TERRY LEE"/>
    <n v="1"/>
    <s v="SINGLE FAMILY"/>
    <n v="1001"/>
    <s v="Single Family Residential"/>
    <n v="2017"/>
    <n v="106844"/>
    <n v="2017"/>
    <n v="106844"/>
    <n v="1198.23"/>
    <n v="0.9023563698800352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s v="Minimal"/>
    <n v="0"/>
    <s v="Yes"/>
    <n v="0"/>
    <s v="No"/>
    <s v="Without Environmental Issues"/>
    <s v="No"/>
    <s v="None"/>
    <s v="816 12TH ST S"/>
    <s v="Fernandina Beach"/>
    <s v="Florida"/>
    <n v="32034"/>
    <s v="816 12TH ST S FERNANDINA BEACH FL 32034"/>
    <s v=""/>
    <s v="Pass"/>
    <s v="No"/>
    <s v="FV&lt;$10K"/>
    <s v="N/A"/>
    <s v="No, &lt; $20K Lien"/>
    <s v="No, Lien &lt; $20K"/>
    <s v="N/A"/>
    <s v="No"/>
    <s v="No"/>
    <n v="0"/>
    <s v="No"/>
    <n v="106844"/>
    <n v="1"/>
    <n v="106844"/>
    <m/>
    <n v="0"/>
    <n v="0"/>
    <s v=""/>
    <e v="#N/A"/>
    <n v="106844"/>
    <s v="No"/>
    <s v="S"/>
    <s v="No"/>
    <s v="Yes"/>
    <n v="0.67"/>
    <n v="71585.48000000001"/>
    <n v="5311.56"/>
    <n v="66273.920000000013"/>
    <n v="4.9713226760510654E-2"/>
    <m/>
    <s v="No"/>
    <m/>
    <m/>
    <m/>
    <x v="0"/>
    <n v="2581"/>
    <n v="1327.89"/>
    <s v="Ok"/>
    <n v="0"/>
    <n v="0"/>
  </r>
  <r>
    <n v="2582"/>
    <s v="Nassau"/>
    <s v="00-00-31-1800-0233-0041"/>
    <n v="702.16"/>
    <n v="2017"/>
    <n v="702.16"/>
    <n v="702.16"/>
    <n v="0"/>
    <n v="909"/>
    <s v="FERNANDINA BEACH"/>
    <s v="Florida"/>
    <n v="32034"/>
    <s v="909 VERNON ST"/>
    <s v="FERNANDINA BEACH FL 32034"/>
    <n v="-81.455914612876796"/>
    <n v="30.6585514678737"/>
    <s v="WILLIAMSON JAMES JR"/>
    <n v="1"/>
    <s v="SINGLE FAMILY"/>
    <n v="1001"/>
    <s v="Single Family Residential"/>
    <n v="2017"/>
    <n v="68024"/>
    <n v="2017"/>
    <n v="101589"/>
    <n v="619.66"/>
    <n v="0.88250541187193798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Yes"/>
    <s v="No"/>
    <s v="No"/>
    <s v="Without Environmental Issues"/>
    <s v="No"/>
    <s v="None"/>
    <s v="909 VERNON ST"/>
    <s v="Fernandina Beach"/>
    <s v="Florida"/>
    <n v="32034"/>
    <s v="909 VERNON ST FERNANDINA BEACH FL 32034"/>
    <s v=""/>
    <s v="Pass"/>
    <s v="No"/>
    <s v="FV&lt;$10K"/>
    <s v="N/A"/>
    <s v="No, &lt; $20K Lien"/>
    <s v="No, Lien &lt; $20K"/>
    <s v="N/A"/>
    <s v="No"/>
    <s v="No"/>
    <n v="1"/>
    <s v="No"/>
    <n v="68024"/>
    <n v="1"/>
    <n v="68024"/>
    <m/>
    <n v="0"/>
    <n v="0"/>
    <s v=""/>
    <e v="#N/A"/>
    <n v="68024"/>
    <s v="No"/>
    <s v="S"/>
    <s v="No"/>
    <s v="Yes"/>
    <n v="0.67"/>
    <n v="45576.08"/>
    <n v="3510.7999999999997"/>
    <n v="42065.279999999999"/>
    <n v="5.1611196048453482E-2"/>
    <m/>
    <s v="No"/>
    <m/>
    <m/>
    <m/>
    <x v="0"/>
    <n v="2582"/>
    <n v="702.16"/>
    <s v="Ok"/>
    <n v="0"/>
    <n v="0"/>
  </r>
  <r>
    <n v="2583"/>
    <s v="Nassau"/>
    <s v="00-00-31-1800-0233-0046"/>
    <n v="233.74"/>
    <n v="2017"/>
    <e v="#N/A"/>
    <e v="#N/A"/>
    <e v="#N/A"/>
    <e v="#N/A"/>
    <e v="#N/A"/>
    <e v="#N/A"/>
    <e v="#N/A"/>
    <e v="#N/A"/>
    <e v="#N/A"/>
    <e v="#N/A"/>
    <e v="#N/A"/>
    <e v="#N/A"/>
    <n v="1"/>
    <s v="SINGLE FAMILY"/>
    <e v="#N/A"/>
    <e v="#N/A"/>
    <n v="2017"/>
    <n v="34359"/>
    <e v="#N/A"/>
    <e v="#N/A"/>
    <e v="#N/A"/>
    <n v="0"/>
    <s v="No"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34359"/>
    <n v="1"/>
    <n v="34359"/>
    <m/>
    <e v="#N/A"/>
    <e v="#N/A"/>
    <s v=""/>
    <e v="#N/A"/>
    <n v="34359"/>
    <s v="No"/>
    <s v="S"/>
    <s v="No"/>
    <s v="Yes"/>
    <n v="0.67"/>
    <n v="23020.530000000002"/>
    <e v="#N/A"/>
    <e v="#N/A"/>
    <e v="#N/A"/>
    <m/>
    <e v="#N/A"/>
    <m/>
    <m/>
    <m/>
    <x v="5"/>
    <n v="2583"/>
    <n v="233.74"/>
    <e v="#N/A"/>
    <e v="#N/A"/>
    <e v="#N/A"/>
  </r>
  <r>
    <n v="2584"/>
    <s v="Nassau"/>
    <s v="00-00-31-1800-0233-0076"/>
    <n v="1720.54"/>
    <n v="2017"/>
    <n v="1720.54"/>
    <n v="1720.54"/>
    <n v="0"/>
    <n v="920"/>
    <s v="FERNANDINA BEACH"/>
    <s v="Florida"/>
    <n v="32034"/>
    <s v="920 VERNON ST"/>
    <s v="FERNANDINA BEACH FL 32034"/>
    <n v="-81.455464126674499"/>
    <n v="30.6581369947118"/>
    <s v="MITCHELL LOVELY JEAN"/>
    <n v="1"/>
    <s v="SINGLE FAMILY"/>
    <n v="1001"/>
    <s v="Single Family Residential"/>
    <n v="2017"/>
    <n v="78335"/>
    <n v="2017"/>
    <n v="78335"/>
    <n v="1561.29"/>
    <n v="0.90744184965185348"/>
    <s v="No"/>
    <s v="No"/>
    <s v="No"/>
    <s v="No"/>
    <m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2"/>
    <s v="No"/>
    <s v="Yes"/>
    <s v="No"/>
    <s v="Without Environmental Issues"/>
    <s v="No"/>
    <s v="None"/>
    <s v="920 VERNON ST"/>
    <s v="Fernandina Beach"/>
    <s v="Florida"/>
    <n v="32034"/>
    <s v="920 VERNON ST FERNANDINA BEACH FL 32034"/>
    <s v=""/>
    <s v="Pass"/>
    <s v="Yes"/>
    <s v="FV&lt;$10K"/>
    <s v="N/A"/>
    <s v="No, &lt; $20K Lien"/>
    <s v="No, Lien &lt; $20K"/>
    <s v="N/A"/>
    <s v="No"/>
    <s v="No"/>
    <n v="2"/>
    <s v="Yes"/>
    <n v="78335"/>
    <n v="1"/>
    <n v="78335"/>
    <m/>
    <n v="0"/>
    <n v="0"/>
    <s v=""/>
    <e v="#N/A"/>
    <n v="78335"/>
    <s v="No"/>
    <s v="S"/>
    <s v="No"/>
    <s v="No"/>
    <n v="0.35"/>
    <n v="27417.25"/>
    <n v="10323.240000000002"/>
    <n v="17094.009999999998"/>
    <n v="0.13178323865449673"/>
    <m/>
    <s v="No"/>
    <m/>
    <m/>
    <m/>
    <x v="3"/>
    <n v="2584"/>
    <n v="1720.54"/>
    <s v="Ok"/>
    <n v="0"/>
    <n v="0"/>
  </r>
  <r>
    <n v="2585"/>
    <s v="Nassau"/>
    <s v="00-00-31-1800-0233-0093"/>
    <n v="618.23"/>
    <n v="2017"/>
    <n v="618.23"/>
    <n v="618.23"/>
    <n v="0"/>
    <n v="816"/>
    <s v="FERNANDINA BEACH"/>
    <s v="Florida"/>
    <n v="32034"/>
    <s v="816 VERNON ST"/>
    <s v="FERNANDINA BEACH FL 32034"/>
    <n v="-81.455271792831695"/>
    <n v="30.6594083941919"/>
    <s v="WILSON NETHERLAND A"/>
    <n v="1"/>
    <s v="SINGLE FAMILY"/>
    <n v="1001"/>
    <s v="Single Family Residential"/>
    <n v="2017"/>
    <n v="58149"/>
    <n v="2017"/>
    <n v="93684"/>
    <n v="542.04999999999995"/>
    <n v="0.87677725118483407"/>
    <s v="No"/>
    <s v="No"/>
    <s v="No"/>
    <s v="No"/>
    <s v="No"/>
    <s v="No"/>
    <m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Yes"/>
    <s v="No"/>
    <s v="No"/>
    <s v="Without Environmental Issues"/>
    <s v="No"/>
    <s v="None"/>
    <s v="816 VERNON ST"/>
    <s v="Fernandina Beach"/>
    <s v="Florida"/>
    <n v="32034"/>
    <s v="816 VERNON ST FERNANDINA BEACH FL 32034"/>
    <s v=""/>
    <s v="Pass"/>
    <s v="No"/>
    <s v="FV&lt;$10K"/>
    <s v="N/A"/>
    <s v="No, &lt; $20K Lien"/>
    <s v="No, Lien &lt; $20K"/>
    <s v="N/A"/>
    <s v="No"/>
    <s v="No"/>
    <n v="1"/>
    <s v="No"/>
    <n v="58149"/>
    <n v="1"/>
    <n v="58149"/>
    <m/>
    <n v="0"/>
    <n v="0"/>
    <s v=""/>
    <e v="#N/A"/>
    <n v="58149"/>
    <s v="No"/>
    <s v="S"/>
    <s v="No"/>
    <s v="Yes"/>
    <n v="0.67"/>
    <n v="38959.83"/>
    <n v="3091.15"/>
    <n v="35868.68"/>
    <n v="5.3159125694336964E-2"/>
    <m/>
    <s v="No"/>
    <m/>
    <m/>
    <m/>
    <x v="0"/>
    <n v="2585"/>
    <n v="618.23"/>
    <s v="Ok"/>
    <n v="0"/>
    <n v="0"/>
  </r>
  <r>
    <n v="2586"/>
    <s v="Nassau"/>
    <s v="00-00-31-1800-0238-0070"/>
    <n v="1828.24"/>
    <n v="2017"/>
    <n v="1828.24"/>
    <n v="1828.24"/>
    <n v="0"/>
    <n v="1107"/>
    <s v="FERNANDINA BEACH"/>
    <s v="Florida"/>
    <n v="32034"/>
    <s v="1107 14TH ST S"/>
    <s v="FERNANDINA BEACH FL 32034"/>
    <n v="-81.4540255678466"/>
    <n v="30.655762583683199"/>
    <s v="MURPHY LONNIE HOWARD"/>
    <n v="1"/>
    <s v="SINGLE FAMILY"/>
    <n v="1001"/>
    <s v="Single Family Residential"/>
    <n v="2017"/>
    <n v="125056"/>
    <n v="2017"/>
    <n v="133831"/>
    <n v="1660.87"/>
    <n v="0.90845293834507501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n v="0"/>
    <s v="No"/>
    <s v="Without Environmental Issues"/>
    <s v="No"/>
    <s v="None"/>
    <s v="1107 14TH ST S"/>
    <s v="Fernandina Beach"/>
    <s v="Florida"/>
    <n v="32034"/>
    <s v="1107 14TH ST S FERNANDINA BEACH FL 32034"/>
    <s v=""/>
    <s v="Pass"/>
    <s v="No"/>
    <s v="FV&lt;$10K"/>
    <s v="N/A"/>
    <s v="No, &lt; $20K Lien"/>
    <s v="No, Lien &lt; $20K"/>
    <s v="N/A"/>
    <s v="No"/>
    <s v="No"/>
    <n v="0"/>
    <s v="No"/>
    <n v="125056"/>
    <n v="1"/>
    <n v="125056"/>
    <m/>
    <n v="0"/>
    <n v="0"/>
    <s v=""/>
    <e v="#N/A"/>
    <n v="125056"/>
    <s v="No"/>
    <s v="S"/>
    <s v="No"/>
    <s v="Yes"/>
    <n v="0.67"/>
    <n v="83787.520000000004"/>
    <n v="7312.96"/>
    <n v="76474.559999999998"/>
    <n v="5.8477482088024564E-2"/>
    <m/>
    <s v="No"/>
    <m/>
    <m/>
    <m/>
    <x v="0"/>
    <n v="2586"/>
    <n v="1828.24"/>
    <s v="Ok"/>
    <n v="0"/>
    <n v="0"/>
  </r>
  <r>
    <n v="2587"/>
    <s v="Nassau"/>
    <s v="00-00-31-1800-0240-0091"/>
    <n v="2456.6999999999998"/>
    <n v="2017"/>
    <n v="2456.6999999999998"/>
    <n v="2456.6999999999998"/>
    <n v="0"/>
    <n v="615"/>
    <s v="FERNANDINA BEACH"/>
    <s v="Florida"/>
    <n v="32034"/>
    <s v="615 14TH ST S"/>
    <s v="FERNANDINA BEACH FL 32034"/>
    <n v="-81.4530756084758"/>
    <n v="30.6617130844107"/>
    <s v="MCLAUGHLIN HOLLE M"/>
    <n v="1"/>
    <s v="SINGLE FAMILY"/>
    <n v="1001"/>
    <s v="Single Family Residential"/>
    <n v="2017"/>
    <n v="110840"/>
    <n v="2017"/>
    <n v="115820"/>
    <n v="2241.98"/>
    <n v="0.91259820083852328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615 14TH ST S"/>
    <s v="Fernandina Beach"/>
    <s v="Florida"/>
    <n v="32034"/>
    <s v="615 14TH ST S FERNANDINA BEACH FL 32034"/>
    <s v=""/>
    <s v="Pass"/>
    <s v="No"/>
    <s v="FV&lt;$10K"/>
    <s v="N/A"/>
    <s v="No, &lt; $20K Lien"/>
    <s v="No, Lien &lt; $20K"/>
    <s v="N/A"/>
    <s v="No"/>
    <s v="No"/>
    <n v="1"/>
    <s v="No"/>
    <n v="110840"/>
    <n v="1"/>
    <n v="110840"/>
    <m/>
    <n v="0"/>
    <n v="0"/>
    <s v=""/>
    <e v="#N/A"/>
    <n v="110840"/>
    <s v="No"/>
    <s v="S"/>
    <s v="No"/>
    <s v="No"/>
    <n v="0.35"/>
    <n v="38794"/>
    <n v="12283.5"/>
    <n v="26510.5"/>
    <n v="0.11082190544929628"/>
    <m/>
    <s v="No"/>
    <m/>
    <m/>
    <m/>
    <x v="0"/>
    <n v="2587"/>
    <n v="2456.6999999999998"/>
    <s v="Ok"/>
    <n v="0"/>
    <n v="0"/>
  </r>
  <r>
    <n v="2588"/>
    <s v="Nassau"/>
    <s v="00-00-31-1800-0241-1090"/>
    <n v="1027.03"/>
    <n v="2017"/>
    <n v="1027.03"/>
    <n v="1027.03"/>
    <n v="0"/>
    <m/>
    <s v="FERNANDINA BEACH"/>
    <s v="Florida"/>
    <n v="32034"/>
    <s v="14TH ST S"/>
    <s v="FERNANDINA BEACH FL 32034"/>
    <n v="-81.452649794459703"/>
    <n v="30.6633981289392"/>
    <s v="RIVER GREEN ESTATE LLC"/>
    <n v="0"/>
    <s v="VACANT RESIDENTIAL"/>
    <n v="8001"/>
    <s v="Residential-Vacant Land"/>
    <n v="2017"/>
    <n v="43558"/>
    <n v="2017"/>
    <n v="51425"/>
    <n v="920.05"/>
    <n v="0.89583556468652326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1"/>
    <s v="Potential Medium Risk"/>
    <n v="0"/>
    <n v="0"/>
    <s v="No"/>
    <n v="0"/>
    <s v="No"/>
    <s v="Without Environmental Issues"/>
    <s v="No"/>
    <s v="None"/>
    <s v="14TH ST S"/>
    <s v="Fernandina Beach"/>
    <s v="Florida"/>
    <n v="32034"/>
    <s v="14TH ST S FERNANDINA BEACH FL 32034"/>
    <s v=""/>
    <s v="Pass"/>
    <s v="No"/>
    <s v="FV&lt;$10K"/>
    <s v="N/A"/>
    <s v="No, &lt; $20K Lien"/>
    <s v="No, Lien &lt; $20K"/>
    <s v="N/A"/>
    <s v="No"/>
    <s v="No"/>
    <n v="0"/>
    <s v="No"/>
    <n v="43558"/>
    <n v="1"/>
    <n v="43558"/>
    <m/>
    <n v="0"/>
    <n v="0"/>
    <s v=""/>
    <e v="#N/A"/>
    <n v="43558"/>
    <s v="No"/>
    <s v="V"/>
    <s v="Yes"/>
    <s v="No"/>
    <n v="0"/>
    <n v="0"/>
    <n v="4108.12"/>
    <n v="-4108.12"/>
    <n v="9.4313788511869223E-2"/>
    <m/>
    <s v="No"/>
    <m/>
    <m/>
    <m/>
    <x v="1"/>
    <n v="2588"/>
    <n v="1027.03"/>
    <s v="Ok"/>
    <n v="0"/>
    <n v="0"/>
  </r>
  <r>
    <n v="2589"/>
    <s v="Nassau"/>
    <s v="00-00-31-1800-0242-02C0"/>
    <n v="2253.52"/>
    <n v="2017"/>
    <n v="2253.52"/>
    <n v="2253.52"/>
    <n v="0"/>
    <n v="216"/>
    <s v="FERNANDINA BEACH"/>
    <s v="Florida"/>
    <n v="32034"/>
    <s v="216 13TH ST S"/>
    <s v="FERNANDINA BEACH FL 32034"/>
    <n v="-81.453319114643605"/>
    <n v="30.6666060847609"/>
    <s v="BENJAMIN CARL T"/>
    <n v="19"/>
    <s v="PROFESSIONAL SERVICES BUILDINGS"/>
    <n v="3001"/>
    <s v="Professional Bldg (legal; insurance; real estate; business)"/>
    <n v="2017"/>
    <n v="103063"/>
    <n v="2017"/>
    <n v="103063"/>
    <n v="2054.11"/>
    <n v="0.9115117682558842"/>
    <s v="No"/>
    <m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2"/>
    <s v="Potential Low Risk"/>
    <s v="Minimal"/>
    <n v="1"/>
    <s v="No"/>
    <s v="Yes"/>
    <s v="No"/>
    <s v="Without Environmental Issues"/>
    <s v="No"/>
    <s v="None"/>
    <s v="216 13TH ST S"/>
    <s v="Fernandina Beach"/>
    <s v="Florida"/>
    <n v="32034"/>
    <s v="216 13TH ST S FERNANDINA BEACH FL 32034"/>
    <s v=""/>
    <s v="Pass"/>
    <s v="Yes"/>
    <s v="FV&lt;$10K"/>
    <s v="N/A"/>
    <s v="No, &lt; $20K Lien"/>
    <s v="No, Lien &lt; $20K"/>
    <s v="N/A"/>
    <s v="No"/>
    <s v="No"/>
    <n v="1"/>
    <s v="No"/>
    <n v="103063"/>
    <n v="1"/>
    <n v="103063"/>
    <m/>
    <n v="0"/>
    <n v="0"/>
    <s v=""/>
    <e v="#N/A"/>
    <n v="103063"/>
    <s v="No"/>
    <s v="C"/>
    <s v="No"/>
    <s v="No"/>
    <n v="0.3"/>
    <n v="30918.899999999998"/>
    <n v="11267.6"/>
    <n v="19651.299999999996"/>
    <n v="0.10932730465831579"/>
    <m/>
    <s v="No"/>
    <m/>
    <m/>
    <m/>
    <x v="0"/>
    <n v="2589"/>
    <n v="2253.52"/>
    <s v="Ok"/>
    <n v="0"/>
    <n v="0"/>
  </r>
  <r>
    <n v="2590"/>
    <s v="Nassau"/>
    <s v="00-00-31-1800-0242-10A0"/>
    <n v="256.5"/>
    <n v="2017"/>
    <n v="256.5"/>
    <n v="256.5"/>
    <n v="0"/>
    <n v="1316"/>
    <s v="FERNANDINA BEACH"/>
    <s v="Florida"/>
    <n v="32034"/>
    <s v="1316 BEECH ST"/>
    <s v="FERNANDINA BEACH FL 32034"/>
    <n v="-81.452483631809002"/>
    <n v="30.667222873904301"/>
    <s v="HILL SHEILA"/>
    <n v="1"/>
    <s v="SINGLE FAMILY"/>
    <n v="1001"/>
    <s v="Single Family Residential"/>
    <n v="2017"/>
    <n v="35415"/>
    <n v="2017"/>
    <n v="53647"/>
    <n v="207.58"/>
    <n v="0.80927875243664726"/>
    <m/>
    <s v="No"/>
    <m/>
    <m/>
    <s v="No"/>
    <s v="No"/>
    <s v="No"/>
    <s v="C"/>
    <s v="I"/>
    <s v="I"/>
    <s v="I"/>
    <s v="I"/>
    <n v="0"/>
    <n v="0"/>
    <s v="No"/>
    <s v="Yes"/>
    <s v="No"/>
    <n v="0"/>
    <n v="0"/>
    <n v="0"/>
    <n v="0"/>
    <n v="0"/>
    <n v="3"/>
    <s v="Potential Low Risk"/>
    <n v="0"/>
    <n v="0"/>
    <s v="Yes"/>
    <s v="No"/>
    <s v="No"/>
    <s v="Without Environmental Issues"/>
    <s v="No"/>
    <s v="None"/>
    <s v="1316 BEECH ST"/>
    <s v="Fernandina Beach"/>
    <s v="Florida"/>
    <n v="32034"/>
    <s v="1316 BEECH ST FERNANDINA BEACH FL 32034"/>
    <s v=""/>
    <s v="Pass"/>
    <s v="No"/>
    <s v="FV&lt;$10K"/>
    <s v="N/A"/>
    <s v="No, &lt; $20K Lien"/>
    <s v="No, Lien &lt; $20K"/>
    <s v="N/A"/>
    <s v="No"/>
    <s v="No"/>
    <n v="0"/>
    <s v="No"/>
    <n v="35415"/>
    <n v="1"/>
    <n v="35415"/>
    <m/>
    <n v="0"/>
    <n v="0"/>
    <s v=""/>
    <e v="#N/A"/>
    <n v="35415"/>
    <s v="No"/>
    <s v="S"/>
    <s v="No"/>
    <s v="Yes"/>
    <n v="0.67"/>
    <n v="23728.050000000003"/>
    <n v="1026"/>
    <n v="22702.050000000003"/>
    <n v="2.8970775095298603E-2"/>
    <m/>
    <s v="No"/>
    <m/>
    <m/>
    <m/>
    <x v="0"/>
    <n v="2590"/>
    <n v="256.5"/>
    <s v="Ok"/>
    <n v="0"/>
    <n v="0"/>
  </r>
  <r>
    <n v="2591"/>
    <s v="Nassau"/>
    <s v="00-00-31-1800-0243-05C0"/>
    <n v="1057.1199999999999"/>
    <n v="2017"/>
    <e v="#N/A"/>
    <e v="#N/A"/>
    <e v="#N/A"/>
    <e v="#N/A"/>
    <e v="#N/A"/>
    <e v="#N/A"/>
    <e v="#N/A"/>
    <e v="#N/A"/>
    <e v="#N/A"/>
    <e v="#N/A"/>
    <e v="#N/A"/>
    <e v="#N/A"/>
    <n v="1"/>
    <s v="SINGLE FAMILY"/>
    <e v="#N/A"/>
    <e v="#N/A"/>
    <n v="2017"/>
    <n v="41614"/>
    <e v="#N/A"/>
    <e v="#N/A"/>
    <e v="#N/A"/>
    <n v="0"/>
    <m/>
    <m/>
    <m/>
    <s v="No"/>
    <s v="No"/>
    <s v="No"/>
    <s v="No"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41614"/>
    <n v="1"/>
    <n v="41614"/>
    <m/>
    <e v="#N/A"/>
    <e v="#N/A"/>
    <s v=""/>
    <e v="#N/A"/>
    <n v="41614"/>
    <s v="No"/>
    <s v="S"/>
    <s v="No"/>
    <s v="No"/>
    <n v="0.35"/>
    <n v="14564.9"/>
    <e v="#N/A"/>
    <e v="#N/A"/>
    <e v="#N/A"/>
    <m/>
    <e v="#N/A"/>
    <m/>
    <m/>
    <m/>
    <x v="5"/>
    <n v="2591"/>
    <n v="1057.1199999999999"/>
    <e v="#N/A"/>
    <e v="#N/A"/>
    <e v="#N/A"/>
  </r>
  <r>
    <n v="2592"/>
    <s v="Nassau"/>
    <s v="00-00-31-1800-0243-05D0"/>
    <n v="724.24"/>
    <n v="2017"/>
    <e v="#N/A"/>
    <e v="#N/A"/>
    <e v="#N/A"/>
    <e v="#N/A"/>
    <e v="#N/A"/>
    <e v="#N/A"/>
    <e v="#N/A"/>
    <e v="#N/A"/>
    <e v="#N/A"/>
    <e v="#N/A"/>
    <e v="#N/A"/>
    <e v="#N/A"/>
    <n v="1"/>
    <s v="SINGLE FAMILY"/>
    <e v="#N/A"/>
    <e v="#N/A"/>
    <n v="2017"/>
    <n v="71493"/>
    <e v="#N/A"/>
    <e v="#N/A"/>
    <e v="#N/A"/>
    <n v="0"/>
    <m/>
    <m/>
    <m/>
    <s v="No"/>
    <s v="No"/>
    <s v="No"/>
    <s v="No"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71493"/>
    <n v="1"/>
    <n v="71493"/>
    <m/>
    <e v="#N/A"/>
    <e v="#N/A"/>
    <s v=""/>
    <e v="#N/A"/>
    <n v="71493"/>
    <s v="No"/>
    <s v="S"/>
    <s v="No"/>
    <s v="Yes"/>
    <n v="0.67"/>
    <n v="47900.310000000005"/>
    <e v="#N/A"/>
    <e v="#N/A"/>
    <e v="#N/A"/>
    <m/>
    <e v="#N/A"/>
    <m/>
    <m/>
    <m/>
    <x v="5"/>
    <n v="2592"/>
    <n v="724.24"/>
    <e v="#N/A"/>
    <e v="#N/A"/>
    <e v="#N/A"/>
  </r>
  <r>
    <n v="2593"/>
    <s v="Nassau"/>
    <s v="00-00-31-1800-0243-06D0"/>
    <n v="638.30999999999995"/>
    <n v="2017"/>
    <n v="638.30999999999995"/>
    <n v="638.30999999999995"/>
    <n v="0"/>
    <n v="1323"/>
    <s v="FERNANDINA BEACH"/>
    <s v="Florida"/>
    <n v="32034"/>
    <s v="1323 BEECH ST"/>
    <s v="FERNANDINA BEACH FL 32034"/>
    <n v="-81.451941050858395"/>
    <n v="30.6675663803566"/>
    <s v="BEACH DANA"/>
    <n v="0"/>
    <s v="VACANT RESIDENTIAL"/>
    <n v="8001"/>
    <s v="Residential-Vacant Land"/>
    <n v="2017"/>
    <n v="17062"/>
    <n v="2017"/>
    <n v="50490"/>
    <n v="560.62"/>
    <n v="0.87828797919506207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3"/>
    <s v="Potential Medium Risk"/>
    <n v="0"/>
    <n v="0"/>
    <s v="No"/>
    <n v="0"/>
    <s v="No"/>
    <s v="Without Environmental Issues"/>
    <s v="No"/>
    <s v="None"/>
    <s v="1323 BEECH ST"/>
    <s v="Fernandina Beach"/>
    <s v="Florida"/>
    <n v="32034"/>
    <s v="1323 BEECH ST FERNANDINA BEACH FL 32034"/>
    <s v=""/>
    <s v="Pass"/>
    <s v="No"/>
    <s v="FV&lt;$10K"/>
    <s v="N/A"/>
    <s v="No, &lt; $20K Lien"/>
    <s v="No, Lien &lt; $20K"/>
    <s v="N/A"/>
    <s v="No"/>
    <s v="No"/>
    <n v="0"/>
    <s v="No"/>
    <n v="17062"/>
    <n v="1"/>
    <n v="17062"/>
    <m/>
    <n v="0"/>
    <n v="0"/>
    <s v=""/>
    <e v="#N/A"/>
    <n v="17062"/>
    <s v="No"/>
    <s v="V"/>
    <s v="Yes"/>
    <s v="No"/>
    <n v="0"/>
    <n v="0"/>
    <n v="2553.2399999999998"/>
    <n v="-2553.2399999999998"/>
    <n v="0.14964482475676941"/>
    <m/>
    <s v="No"/>
    <m/>
    <m/>
    <m/>
    <x v="4"/>
    <n v="2593"/>
    <n v="638.30999999999995"/>
    <s v="Ok"/>
    <n v="0"/>
    <n v="0"/>
  </r>
  <r>
    <n v="2594"/>
    <s v="Nassau"/>
    <s v="00-00-31-1800-0244-06A2"/>
    <n v="1050.8399999999999"/>
    <n v="2017"/>
    <n v="1050.8399999999999"/>
    <n v="1050.8399999999999"/>
    <n v="0"/>
    <n v="128"/>
    <s v="FERNANDINA BEACH"/>
    <s v="Florida"/>
    <n v="32034"/>
    <s v="128 13TH TER N"/>
    <s v="FERNANDINA BEACH FL 32034"/>
    <n v="-81.451685675463807"/>
    <n v="30.672113081895901"/>
    <s v="GEORGE PATSY SUE"/>
    <n v="1"/>
    <s v="SINGLE FAMILY"/>
    <n v="1001"/>
    <s v="Single Family Residential"/>
    <n v="2017"/>
    <n v="45485"/>
    <n v="2017"/>
    <n v="50867"/>
    <n v="942.06"/>
    <n v="0.89648281374900085"/>
    <s v="No"/>
    <s v="No"/>
    <m/>
    <s v="No"/>
    <s v="No"/>
    <s v="No"/>
    <m/>
    <s v="I"/>
    <s v="I"/>
    <s v="I"/>
    <s v="I"/>
    <s v="I"/>
    <s v="C"/>
    <s v="I"/>
    <s v="No"/>
    <s v="Yes"/>
    <s v="No"/>
    <n v="0"/>
    <n v="0"/>
    <n v="0"/>
    <n v="0"/>
    <n v="0"/>
    <n v="0"/>
    <s v="Potential Low Risk"/>
    <s v="Minimal"/>
    <n v="2"/>
    <s v="No"/>
    <s v="Yes"/>
    <s v="No"/>
    <s v="Without Environmental Issues"/>
    <s v="No"/>
    <s v="None"/>
    <s v="128 13TH TER N"/>
    <s v="Fernandina Beach"/>
    <s v="Florida"/>
    <n v="32034"/>
    <s v="128 13TH TER N FERNANDINA BEACH FL 32034"/>
    <s v=""/>
    <s v="Pass"/>
    <s v="Yes"/>
    <s v="FV&lt;$10K"/>
    <s v="N/A"/>
    <s v="No, &lt; $20K Lien"/>
    <s v="No, Lien &lt; $20K"/>
    <s v="N/A"/>
    <s v="No"/>
    <s v="No"/>
    <n v="2"/>
    <s v="Yes"/>
    <n v="45485"/>
    <n v="1"/>
    <n v="45485"/>
    <m/>
    <n v="0"/>
    <n v="0"/>
    <s v=""/>
    <e v="#N/A"/>
    <n v="45485"/>
    <s v="No"/>
    <s v="S"/>
    <s v="No"/>
    <s v="No"/>
    <n v="0.35"/>
    <n v="15919.749999999998"/>
    <n v="6305.04"/>
    <n v="9614.7099999999991"/>
    <n v="0.13861800593602286"/>
    <m/>
    <s v="No"/>
    <m/>
    <m/>
    <m/>
    <x v="3"/>
    <n v="2594"/>
    <n v="1050.8399999999999"/>
    <s v="Ok"/>
    <n v="0"/>
    <n v="0"/>
  </r>
  <r>
    <n v="2595"/>
    <s v="Nassau"/>
    <s v="00-00-31-1800-0244-10B1"/>
    <n v="2887.74"/>
    <n v="2017"/>
    <n v="2887.74"/>
    <n v="2887.74"/>
    <n v="0"/>
    <n v="9"/>
    <s v="FERNANDINA BEACH"/>
    <s v="Florida"/>
    <n v="32034"/>
    <s v="9 14TH ST N"/>
    <s v="FERNANDINA BEACH FL 32034"/>
    <n v="-81.451570639630205"/>
    <n v="30.6704226865644"/>
    <s v="DEONAS NICK D"/>
    <n v="12"/>
    <s v="MIXED USE - STORE &amp; OFFICE OR STORE &amp; RESIDENTIAL OR RESIDENTIAL COMBINATION"/>
    <n v="2003"/>
    <s v="Store/Office (mixed use)"/>
    <n v="2017"/>
    <n v="132485"/>
    <n v="2017"/>
    <n v="132485"/>
    <n v="2640.53"/>
    <n v="0.9143932625513379"/>
    <m/>
    <s v="No"/>
    <m/>
    <m/>
    <s v="No"/>
    <s v="No"/>
    <s v="No"/>
    <s v="I"/>
    <s v="I"/>
    <s v="I"/>
    <s v="I"/>
    <s v="I"/>
    <n v="0"/>
    <n v="0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9 14TH ST N"/>
    <s v="Fernandina Beach"/>
    <s v="Florida"/>
    <n v="32034"/>
    <s v="9 14TH ST N FERNANDINA BEACH FL 32034"/>
    <s v=""/>
    <s v="Pass"/>
    <s v="No"/>
    <s v="FV&lt;$10K"/>
    <s v="N/A"/>
    <s v="No, &lt; $20K Lien"/>
    <s v="No, Lien &lt; $20K"/>
    <s v="N/A"/>
    <s v="No"/>
    <s v="No"/>
    <n v="0"/>
    <s v="No"/>
    <n v="132485"/>
    <n v="1"/>
    <n v="132485"/>
    <m/>
    <n v="0"/>
    <n v="0"/>
    <s v=""/>
    <e v="#N/A"/>
    <n v="132485"/>
    <s v="No"/>
    <s v="C"/>
    <s v="No"/>
    <s v="No"/>
    <n v="0.3"/>
    <n v="39745.5"/>
    <n v="11550.96"/>
    <n v="28194.54"/>
    <n v="8.7186926821904362E-2"/>
    <m/>
    <s v="No"/>
    <m/>
    <m/>
    <m/>
    <x v="0"/>
    <n v="2595"/>
    <n v="2887.74"/>
    <s v="Ok"/>
    <n v="0"/>
    <n v="0"/>
  </r>
  <r>
    <n v="2596"/>
    <s v="Nassau"/>
    <s v="00-00-31-1800-0245-01B1"/>
    <n v="1206.8499999999999"/>
    <n v="2017"/>
    <n v="1206.8499999999999"/>
    <n v="1206.8499999999999"/>
    <n v="0"/>
    <n v="213"/>
    <s v="FERNANDINA BEACH"/>
    <s v="Florida"/>
    <n v="32034"/>
    <s v="213 13TH TER N"/>
    <s v="FERNANDINA BEACH FL 32034"/>
    <n v="-81.452045840910401"/>
    <n v="30.673059975052301"/>
    <s v="LEIBMAN MARILYN C"/>
    <n v="1"/>
    <s v="SINGLE FAMILY"/>
    <n v="1001"/>
    <s v="Single Family Residential"/>
    <n v="2017"/>
    <n v="49856"/>
    <n v="2017"/>
    <n v="63898"/>
    <n v="1086.31"/>
    <n v="0.90012014749140323"/>
    <s v="No"/>
    <s v="No"/>
    <m/>
    <m/>
    <m/>
    <m/>
    <m/>
    <s v="I"/>
    <s v="I"/>
    <s v="I"/>
    <s v="I"/>
    <n v="0"/>
    <n v="0"/>
    <n v="0"/>
    <s v="No"/>
    <s v="No"/>
    <s v="No"/>
    <n v="0"/>
    <n v="0"/>
    <n v="0"/>
    <n v="0"/>
    <n v="0"/>
    <n v="0"/>
    <s v="Potential Low Risk"/>
    <s v="Minimal"/>
    <n v="1"/>
    <s v="No"/>
    <s v="No"/>
    <s v="No"/>
    <s v="Without Environmental Issues"/>
    <s v="No"/>
    <s v="None"/>
    <s v="213 13TH TER N"/>
    <s v="Fernandina Beach"/>
    <s v="Florida"/>
    <n v="32034"/>
    <s v="213 13TH TER N FERNANDINA BEACH FL 32034"/>
    <s v=""/>
    <s v="Pass"/>
    <s v="No"/>
    <s v="FV&lt;$10K"/>
    <s v="N/A"/>
    <s v="No, &lt; $20K Lien"/>
    <s v="No, Lien &lt; $20K"/>
    <s v="N/A"/>
    <s v="No"/>
    <s v="No"/>
    <n v="1"/>
    <s v="No"/>
    <n v="49856"/>
    <n v="1"/>
    <n v="49856"/>
    <m/>
    <n v="0"/>
    <n v="0"/>
    <s v=""/>
    <e v="#N/A"/>
    <n v="49856"/>
    <s v="No"/>
    <s v="S"/>
    <s v="No"/>
    <s v="No"/>
    <n v="0.35"/>
    <n v="17449.599999999999"/>
    <n v="6034.25"/>
    <n v="11415.349999999999"/>
    <n v="0.12103357670089859"/>
    <m/>
    <s v="No"/>
    <m/>
    <m/>
    <m/>
    <x v="0"/>
    <n v="2596"/>
    <n v="1206.8499999999999"/>
    <s v="Ok"/>
    <n v="0"/>
    <n v="0"/>
  </r>
  <r>
    <n v="2597"/>
    <s v="Nassau"/>
    <s v="00-00-31-1800-0245-02A0"/>
    <n v="311.23"/>
    <n v="2017"/>
    <n v="311.23"/>
    <n v="311.23"/>
    <n v="0"/>
    <n v="225"/>
    <s v="FERNANDINA BEACH"/>
    <s v="Florida"/>
    <n v="32034"/>
    <s v="225 13TH TER N"/>
    <s v="FERNANDINA BEACH FL 32034"/>
    <n v="-81.452118808166901"/>
    <n v="30.673432694736899"/>
    <s v="BOUNDS JUDY"/>
    <n v="1"/>
    <s v="SINGLE FAMILY"/>
    <n v="1001"/>
    <s v="Single Family Residential"/>
    <n v="2017"/>
    <n v="62947"/>
    <n v="2017"/>
    <n v="78532"/>
    <n v="258.18"/>
    <n v="0.82954728014651546"/>
    <m/>
    <m/>
    <m/>
    <s v="No"/>
    <m/>
    <m/>
    <m/>
    <s v="C"/>
    <n v="0"/>
    <n v="0"/>
    <n v="0"/>
    <n v="0"/>
    <n v="0"/>
    <n v="0"/>
    <s v="No"/>
    <s v="Yes"/>
    <s v="No"/>
    <n v="0"/>
    <n v="0"/>
    <n v="0"/>
    <n v="0"/>
    <n v="0"/>
    <n v="0"/>
    <s v="Potential Low Risk"/>
    <n v="0"/>
    <n v="0"/>
    <s v="Yes"/>
    <s v="No"/>
    <s v="No"/>
    <s v="Without Environmental Issues"/>
    <s v="No"/>
    <s v="None"/>
    <s v="225 13TH TER N"/>
    <s v="Fernandina Beach"/>
    <s v="Florida"/>
    <n v="32034"/>
    <s v="225 13TH TER N FERNANDINA BEACH FL 32034"/>
    <s v=""/>
    <s v="Pass"/>
    <s v="No"/>
    <s v="FV&lt;$10K"/>
    <s v="N/A"/>
    <s v="No, &lt; $20K Lien"/>
    <s v="No, Lien &lt; $20K"/>
    <s v="N/A"/>
    <s v="No"/>
    <s v="No"/>
    <n v="0"/>
    <s v="No"/>
    <n v="62947"/>
    <n v="1"/>
    <n v="62947"/>
    <m/>
    <n v="0"/>
    <n v="0"/>
    <s v=""/>
    <e v="#N/A"/>
    <n v="62947"/>
    <s v="No"/>
    <s v="S"/>
    <s v="No"/>
    <s v="Yes"/>
    <n v="0.67"/>
    <n v="42174.490000000005"/>
    <n v="1244.92"/>
    <n v="40929.570000000007"/>
    <n v="1.9777272943905192E-2"/>
    <m/>
    <s v="No"/>
    <m/>
    <m/>
    <m/>
    <x v="0"/>
    <n v="2597"/>
    <n v="311.23"/>
    <s v="Ok"/>
    <n v="0"/>
    <n v="0"/>
  </r>
  <r>
    <n v="2598"/>
    <s v="Nassau"/>
    <s v="00-00-31-1800-0245-10A0"/>
    <n v="252.56"/>
    <n v="2017"/>
    <n v="252.56"/>
    <n v="252.56"/>
    <n v="0"/>
    <n v="205"/>
    <s v="FERNANDINA BEACH"/>
    <s v="Florida"/>
    <n v="32034"/>
    <s v="205 14TH ST N"/>
    <s v="FERNANDINA BEACH FL 32034"/>
    <n v="-81.451393695374506"/>
    <n v="30.672919094062902"/>
    <s v="RYALS JUANITA C"/>
    <n v="1"/>
    <s v="SINGLE FAMILY"/>
    <n v="1001"/>
    <s v="Single Family Residential"/>
    <n v="2017"/>
    <n v="54726"/>
    <n v="2017"/>
    <n v="109139"/>
    <n v="203.94"/>
    <n v="0.80749128919860624"/>
    <s v="No"/>
    <m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s v="Minimal"/>
    <n v="0"/>
    <s v="Yes"/>
    <s v="No"/>
    <s v="No"/>
    <s v="Without Environmental Issues"/>
    <s v="No"/>
    <s v="None"/>
    <s v="205 14TH ST N"/>
    <s v="Fernandina Beach"/>
    <s v="Florida"/>
    <n v="32034"/>
    <s v="205 14TH ST N FERNANDINA BEACH FL 32034"/>
    <s v=""/>
    <s v="Pass"/>
    <s v="No"/>
    <s v="FV&lt;$10K"/>
    <s v="N/A"/>
    <s v="No, &lt; $20K Lien"/>
    <s v="No, Lien &lt; $20K"/>
    <s v="N/A"/>
    <s v="No"/>
    <s v="No"/>
    <n v="0"/>
    <s v="No"/>
    <n v="54726"/>
    <n v="1"/>
    <n v="54726"/>
    <m/>
    <n v="0"/>
    <n v="0"/>
    <s v=""/>
    <e v="#N/A"/>
    <n v="54726"/>
    <s v="No"/>
    <s v="S"/>
    <s v="No"/>
    <s v="Yes"/>
    <n v="0.67"/>
    <n v="36666.420000000006"/>
    <n v="1010.24"/>
    <n v="35656.180000000008"/>
    <n v="1.8459964185213611E-2"/>
    <m/>
    <s v="No"/>
    <m/>
    <m/>
    <m/>
    <x v="0"/>
    <n v="2598"/>
    <n v="252.56"/>
    <s v="Ok"/>
    <n v="0"/>
    <n v="0"/>
  </r>
  <r>
    <n v="2599"/>
    <s v="Nassau"/>
    <s v="00-00-31-1800-0253-0051"/>
    <n v="6757.52"/>
    <n v="2017"/>
    <n v="6757.52"/>
    <n v="6757.52"/>
    <n v="0"/>
    <n v="1401"/>
    <s v="FERNANDINA BEACH"/>
    <s v="Florida"/>
    <n v="32034"/>
    <s v="1401 HIGHLAND DR"/>
    <s v="FERNANDINA BEACH FL 32034"/>
    <n v="-81.447826561703806"/>
    <n v="30.687249764784401"/>
    <s v="VELTRE JOE A"/>
    <n v="1"/>
    <s v="SINGLE FAMILY"/>
    <n v="1001"/>
    <s v="Single Family Residential"/>
    <n v="2017"/>
    <n v="310729"/>
    <n v="2017"/>
    <n v="314619"/>
    <n v="6218.7"/>
    <n v="0.92026364701843266"/>
    <s v="No"/>
    <s v="No"/>
    <s v="No"/>
    <s v="No"/>
    <m/>
    <m/>
    <m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High"/>
    <n v="1"/>
    <s v="No"/>
    <s v="No"/>
    <s v="No"/>
    <s v="Without Environmental Issues"/>
    <s v="No"/>
    <s v="None"/>
    <s v="1401 HIGHLAND DR"/>
    <s v="Fernandina Beach"/>
    <s v="Florida"/>
    <n v="32034"/>
    <s v="1401 HIGHLAND DR FERNANDINA BEACH FL 32034"/>
    <s v=""/>
    <s v="Pass"/>
    <s v="No"/>
    <s v="FV&lt;$10K"/>
    <s v="N/A"/>
    <s v="No, &lt; $20K Lien"/>
    <s v="No, Lien &lt; $20K"/>
    <s v="N/A"/>
    <s v="No"/>
    <s v="No"/>
    <n v="1"/>
    <s v="No"/>
    <n v="310729"/>
    <n v="1"/>
    <n v="310729"/>
    <m/>
    <n v="0"/>
    <n v="0"/>
    <s v=""/>
    <e v="#N/A"/>
    <n v="310729"/>
    <s v="No"/>
    <s v="S"/>
    <s v="No"/>
    <s v="No"/>
    <n v="0.35"/>
    <n v="108755.15"/>
    <n v="33787.600000000006"/>
    <n v="74967.549999999988"/>
    <n v="0.10873655178628325"/>
    <m/>
    <s v="No"/>
    <m/>
    <m/>
    <m/>
    <x v="0"/>
    <n v="2599"/>
    <n v="6757.52"/>
    <s v="Ok"/>
    <n v="0"/>
    <n v="0"/>
  </r>
  <r>
    <n v="2600"/>
    <s v="Nassau"/>
    <s v="00-00-31-1800-0256-0102"/>
    <n v="1533.13"/>
    <n v="2017"/>
    <n v="1533.13"/>
    <n v="1533.13"/>
    <n v="0"/>
    <n v="1423"/>
    <s v="FERNANDINA BEACH"/>
    <s v="Florida"/>
    <n v="32034"/>
    <s v="1423 FRANKLIN ST"/>
    <s v="FERNANDINA BEACH FL 32034"/>
    <n v="-81.449282808872397"/>
    <n v="30.6776582241847"/>
    <s v="SUPAN CURT J"/>
    <n v="1"/>
    <s v="SINGLE FAMILY"/>
    <n v="1001"/>
    <s v="Single Family Residential"/>
    <n v="2017"/>
    <n v="91981"/>
    <n v="2017"/>
    <n v="126611"/>
    <n v="1388.01"/>
    <n v="0.90534396952639362"/>
    <m/>
    <m/>
    <m/>
    <m/>
    <m/>
    <m/>
    <m/>
    <n v="0"/>
    <n v="0"/>
    <n v="0"/>
    <n v="0"/>
    <n v="0"/>
    <n v="0"/>
    <n v="0"/>
    <s v="No"/>
    <s v="No"/>
    <s v="No"/>
    <n v="0"/>
    <n v="0"/>
    <n v="104250"/>
    <s v="UNKNOWN"/>
    <n v="0"/>
    <n v="1"/>
    <s v="Potential Medium Risk"/>
    <n v="0"/>
    <n v="0"/>
    <s v="Yes"/>
    <n v="0"/>
    <s v="No"/>
    <s v="Without Environmental Issues"/>
    <s v="No"/>
    <s v="None"/>
    <s v="1423 FRANKLIN ST"/>
    <s v="Fernandina Beach"/>
    <s v="Florida"/>
    <n v="32034"/>
    <s v="1423 FRANKLIN ST FERNANDINA BEACH FL 32034"/>
    <s v="L"/>
    <s v="Pass"/>
    <s v="No"/>
    <s v="FV&lt;$10K"/>
    <s v="N/A"/>
    <s v="No, &lt; $20K Lien"/>
    <s v="No, Lien &lt; $20K"/>
    <s v="N/A"/>
    <s v="No"/>
    <s v="No"/>
    <n v="0"/>
    <s v="No"/>
    <n v="91981"/>
    <n v="1"/>
    <n v="91981"/>
    <m/>
    <n v="0"/>
    <n v="0"/>
    <s v=""/>
    <e v="#N/A"/>
    <n v="91981"/>
    <s v="No"/>
    <s v="S"/>
    <s v="No"/>
    <s v="Yes"/>
    <n v="0.67"/>
    <n v="61627.270000000004"/>
    <n v="6132.52"/>
    <n v="55494.75"/>
    <n v="6.6671595220752111E-2"/>
    <m/>
    <s v="No"/>
    <m/>
    <m/>
    <m/>
    <x v="0"/>
    <n v="2600"/>
    <n v="1533.13"/>
    <s v="Ok"/>
    <n v="0"/>
    <n v="0"/>
  </r>
  <r>
    <n v="2601"/>
    <s v="Nassau"/>
    <s v="00-00-31-1800-0258-0050"/>
    <n v="1994.84"/>
    <n v="2017"/>
    <e v="#N/A"/>
    <e v="#N/A"/>
    <e v="#N/A"/>
    <e v="#N/A"/>
    <e v="#N/A"/>
    <e v="#N/A"/>
    <e v="#N/A"/>
    <e v="#N/A"/>
    <e v="#N/A"/>
    <e v="#N/A"/>
    <e v="#N/A"/>
    <e v="#N/A"/>
    <n v="1"/>
    <s v="SINGLE FAMILY"/>
    <e v="#N/A"/>
    <e v="#N/A"/>
    <n v="2017"/>
    <n v="89122"/>
    <e v="#N/A"/>
    <e v="#N/A"/>
    <e v="#N/A"/>
    <n v="0"/>
    <s v="No"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89122"/>
    <n v="1"/>
    <n v="89122"/>
    <m/>
    <e v="#N/A"/>
    <e v="#N/A"/>
    <s v=""/>
    <e v="#N/A"/>
    <n v="89122"/>
    <s v="No"/>
    <s v="S"/>
    <s v="No"/>
    <s v="No"/>
    <n v="0.35"/>
    <n v="31192.699999999997"/>
    <e v="#N/A"/>
    <e v="#N/A"/>
    <e v="#N/A"/>
    <m/>
    <e v="#N/A"/>
    <m/>
    <m/>
    <m/>
    <x v="5"/>
    <n v="2601"/>
    <n v="1994.84"/>
    <e v="#N/A"/>
    <e v="#N/A"/>
    <e v="#N/A"/>
  </r>
  <r>
    <n v="2602"/>
    <s v="Nassau"/>
    <s v="00-00-31-1800-0258-R10C"/>
    <n v="700.84"/>
    <n v="2017"/>
    <e v="#N/A"/>
    <e v="#N/A"/>
    <e v="#N/A"/>
    <e v="#N/A"/>
    <e v="#N/A"/>
    <e v="#N/A"/>
    <e v="#N/A"/>
    <e v="#N/A"/>
    <e v="#N/A"/>
    <e v="#N/A"/>
    <e v="#N/A"/>
    <e v="#N/A"/>
    <n v="1"/>
    <s v="SINGLE FAMILY"/>
    <e v="#N/A"/>
    <e v="#N/A"/>
    <n v="2017"/>
    <n v="68213"/>
    <e v="#N/A"/>
    <e v="#N/A"/>
    <e v="#N/A"/>
    <n v="0"/>
    <m/>
    <m/>
    <s v="No"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Yes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68213"/>
    <n v="1"/>
    <n v="68213"/>
    <m/>
    <e v="#N/A"/>
    <e v="#N/A"/>
    <s v=""/>
    <e v="#N/A"/>
    <n v="68213"/>
    <s v="No"/>
    <s v="S"/>
    <s v="No"/>
    <s v="Yes"/>
    <n v="0.67"/>
    <n v="45702.71"/>
    <e v="#N/A"/>
    <e v="#N/A"/>
    <e v="#N/A"/>
    <m/>
    <e v="#N/A"/>
    <m/>
    <m/>
    <m/>
    <x v="5"/>
    <n v="2602"/>
    <n v="700.84"/>
    <e v="#N/A"/>
    <e v="#N/A"/>
    <e v="#N/A"/>
  </r>
  <r>
    <n v="2603"/>
    <s v="Nassau"/>
    <s v="00-00-31-1800-0261-0091"/>
    <n v="2458.9299999999998"/>
    <n v="2017"/>
    <e v="#N/A"/>
    <e v="#N/A"/>
    <e v="#N/A"/>
    <e v="#N/A"/>
    <e v="#N/A"/>
    <e v="#N/A"/>
    <e v="#N/A"/>
    <e v="#N/A"/>
    <e v="#N/A"/>
    <e v="#N/A"/>
    <e v="#N/A"/>
    <e v="#N/A"/>
    <n v="0"/>
    <s v="VACANT RESIDENTIAL"/>
    <e v="#N/A"/>
    <e v="#N/A"/>
    <n v="2017"/>
    <n v="105600"/>
    <e v="#N/A"/>
    <e v="#N/A"/>
    <e v="#N/A"/>
    <n v="0"/>
    <m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105600"/>
    <n v="1"/>
    <n v="105600"/>
    <m/>
    <e v="#N/A"/>
    <e v="#N/A"/>
    <s v=""/>
    <e v="#N/A"/>
    <n v="105600"/>
    <s v="No"/>
    <s v="V"/>
    <s v="Yes"/>
    <s v="No"/>
    <n v="0"/>
    <n v="0"/>
    <e v="#N/A"/>
    <e v="#N/A"/>
    <e v="#N/A"/>
    <m/>
    <s v="No"/>
    <m/>
    <m/>
    <m/>
    <x v="1"/>
    <n v="2603"/>
    <n v="2458.9299999999998"/>
    <s v="Ok"/>
    <e v="#N/A"/>
    <e v="#N/A"/>
  </r>
  <r>
    <n v="2604"/>
    <s v="Nassau"/>
    <s v="00-00-31-1800-0262-0041"/>
    <n v="2557.17"/>
    <n v="2017"/>
    <n v="2557.17"/>
    <n v="2557.17"/>
    <n v="0"/>
    <n v="502"/>
    <s v="FERNANDINA BEACH"/>
    <s v="Florida"/>
    <n v="32034"/>
    <s v="502 14TH ST S"/>
    <s v="FERNANDINA BEACH FL 32034"/>
    <n v="-81.451970382094103"/>
    <n v="30.663119250857299"/>
    <s v="YOUNG PATRICIA"/>
    <n v="1"/>
    <s v="SINGLE FAMILY"/>
    <n v="1001"/>
    <s v="Single Family Residential"/>
    <n v="2017"/>
    <n v="115930"/>
    <n v="2017"/>
    <n v="119614"/>
    <n v="2334.87"/>
    <n v="0.91306796184844963"/>
    <m/>
    <m/>
    <m/>
    <s v="No"/>
    <m/>
    <m/>
    <m/>
    <s v="I"/>
    <n v="0"/>
    <n v="0"/>
    <n v="0"/>
    <n v="0"/>
    <n v="0"/>
    <n v="0"/>
    <s v="No"/>
    <s v="No"/>
    <s v="No"/>
    <n v="0"/>
    <n v="0"/>
    <n v="0"/>
    <n v="0"/>
    <n v="0"/>
    <n v="0"/>
    <s v="Potential Low Risk"/>
    <s v="Minimal"/>
    <n v="0"/>
    <s v="No"/>
    <s v="No"/>
    <s v="No"/>
    <s v="Without Environmental Issues"/>
    <s v="No"/>
    <s v="None"/>
    <s v="502 14TH ST S"/>
    <s v="Fernandina Beach"/>
    <s v="Florida"/>
    <n v="32034"/>
    <s v="502 14TH ST S FERNANDINA BEACH FL 32034"/>
    <s v=""/>
    <s v="Pass"/>
    <s v="No"/>
    <s v="FV&lt;$10K"/>
    <s v="N/A"/>
    <s v="No, &lt; $20K Lien"/>
    <s v="No, Lien &lt; $20K"/>
    <s v="N/A"/>
    <s v="No"/>
    <s v="No"/>
    <n v="0"/>
    <s v="No"/>
    <n v="115930"/>
    <n v="1"/>
    <n v="115930"/>
    <m/>
    <n v="0"/>
    <n v="0"/>
    <s v=""/>
    <e v="#N/A"/>
    <n v="115930"/>
    <s v="No"/>
    <s v="S"/>
    <s v="No"/>
    <s v="No"/>
    <n v="0.35"/>
    <n v="40575.5"/>
    <n v="10228.68"/>
    <n v="30346.82"/>
    <n v="8.8231519020098334E-2"/>
    <m/>
    <s v="No"/>
    <m/>
    <m/>
    <m/>
    <x v="0"/>
    <n v="2604"/>
    <n v="2557.17"/>
    <s v="Ok"/>
    <n v="0"/>
    <n v="0"/>
  </r>
  <r>
    <n v="2605"/>
    <s v="Nassau"/>
    <s v="00-00-31-1800-0266-0061"/>
    <n v="10919.31"/>
    <n v="2017"/>
    <n v="10919.31"/>
    <n v="10919.31"/>
    <n v="0"/>
    <n v="1463"/>
    <s v="FERNANDINA BEACH"/>
    <s v="Florida"/>
    <n v="32034"/>
    <s v="1463 NECTARINE ST"/>
    <s v="FERNANDINA BEACH FL 32034"/>
    <n v="-81.452783723918998"/>
    <n v="30.652468766966699"/>
    <s v="CEMR INC"/>
    <n v="19"/>
    <s v="PROFESSIONAL SERVICES BUILDINGS"/>
    <n v="3001"/>
    <s v="Professional Bldg (legal; insurance; real estate; business)"/>
    <n v="2017"/>
    <n v="505093"/>
    <n v="2017"/>
    <n v="505093"/>
    <n v="10066.86"/>
    <n v="0.92193188031111861"/>
    <m/>
    <m/>
    <m/>
    <m/>
    <m/>
    <m/>
    <m/>
    <n v="0"/>
    <n v="0"/>
    <n v="0"/>
    <n v="0"/>
    <n v="0"/>
    <n v="0"/>
    <n v="0"/>
    <s v="No"/>
    <s v="No"/>
    <s v="No"/>
    <n v="0"/>
    <n v="0"/>
    <n v="188000"/>
    <s v="COMMERCIAL"/>
    <n v="0"/>
    <n v="1"/>
    <s v="Potential Medium Risk"/>
    <s v="Minimal"/>
    <n v="0"/>
    <s v="No"/>
    <n v="0"/>
    <s v="No"/>
    <s v="Without Environmental Issues"/>
    <s v="No"/>
    <s v="None"/>
    <s v="1463 NECTARINE ST"/>
    <s v="Fernandina Beach"/>
    <s v="Florida"/>
    <n v="32034"/>
    <s v="1463 NECTARINE ST FERNANDINA BEACH FL 32034"/>
    <s v="L"/>
    <s v="Pass"/>
    <s v="No"/>
    <s v="Pass"/>
    <s v="N/A"/>
    <s v="No, &lt; $20K Lien"/>
    <s v="No, Lien &lt; $20K"/>
    <s v="N/A"/>
    <s v="No"/>
    <s v="No"/>
    <n v="0"/>
    <s v="No"/>
    <n v="505093"/>
    <n v="1"/>
    <n v="505093"/>
    <m/>
    <n v="0"/>
    <n v="0"/>
    <s v=""/>
    <e v="#N/A"/>
    <n v="505093"/>
    <s v="No"/>
    <s v="C"/>
    <s v="No"/>
    <s v="No"/>
    <n v="0.3"/>
    <n v="151527.9"/>
    <n v="43677.24"/>
    <n v="107850.66"/>
    <n v="8.6473659306305961E-2"/>
    <m/>
    <s v="No"/>
    <m/>
    <m/>
    <m/>
    <x v="0"/>
    <n v="2605"/>
    <n v="10919.31"/>
    <s v="Ok"/>
    <n v="0"/>
    <n v="0"/>
  </r>
  <r>
    <n v="2606"/>
    <s v="Nassau"/>
    <s v="00-00-31-1800-0269-0280"/>
    <n v="1637.29"/>
    <n v="2017"/>
    <n v="1637.29"/>
    <n v="1637.29"/>
    <n v="0"/>
    <n v="216"/>
    <s v="FERNANDINA BEACH"/>
    <s v="Florida"/>
    <n v="32034"/>
    <s v="216 CENTRE ST"/>
    <s v="FERNANDINA BEACH FL 32034"/>
    <n v="-81.463233412770805"/>
    <n v="30.671021185381399"/>
    <s v="BURGESS ANNETTE J"/>
    <n v="12"/>
    <s v="MIXED USE - STORE &amp; OFFICE OR STORE &amp; RESIDENTIAL OR RESIDENTIAL COMBINATION"/>
    <n v="2003"/>
    <s v="Store/Office (mixed use)"/>
    <n v="2017"/>
    <n v="265586"/>
    <n v="2017"/>
    <n v="267189"/>
    <n v="4474.32"/>
    <n v="2.7327596210811769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4"/>
    <s v="Potential High Risk"/>
    <n v="0"/>
    <n v="0"/>
    <s v="No"/>
    <n v="0"/>
    <s v="No"/>
    <s v="Without Environmental Issues"/>
    <s v="No"/>
    <s v="None"/>
    <s v="216 CENTRE ST"/>
    <s v="Fernandina Beach"/>
    <s v="Florida"/>
    <n v="32034"/>
    <s v="216 CENTRE ST FERNANDINA BEACH FL 32034"/>
    <s v=""/>
    <s v="Pass"/>
    <s v="No"/>
    <s v="FV&lt;$10K"/>
    <s v="N/A"/>
    <s v="No, &lt; $20K Lien"/>
    <s v="No, Lien &lt; $20K"/>
    <s v="N/A"/>
    <s v="No"/>
    <s v="No"/>
    <n v="0"/>
    <s v="No"/>
    <n v="265586"/>
    <n v="1"/>
    <n v="265586"/>
    <m/>
    <n v="0"/>
    <n v="0"/>
    <s v=""/>
    <e v="#N/A"/>
    <n v="265586"/>
    <s v="No"/>
    <s v="C"/>
    <s v="No"/>
    <s v="No"/>
    <n v="0.3"/>
    <n v="79675.8"/>
    <n v="15060.25"/>
    <n v="64615.55"/>
    <n v="5.6705737501223707E-2"/>
    <m/>
    <s v="No"/>
    <m/>
    <m/>
    <m/>
    <x v="0"/>
    <n v="2606"/>
    <n v="1637.29"/>
    <s v="Ok"/>
    <n v="0"/>
    <n v="0"/>
  </r>
  <r>
    <n v="2607"/>
    <s v="Nassau"/>
    <s v="00-00-31-1800-0271-0110"/>
    <n v="3405.45"/>
    <n v="2017"/>
    <n v="3405.45"/>
    <n v="3405.45"/>
    <n v="0"/>
    <n v="117"/>
    <s v="FERNANDINA BEACH"/>
    <s v="Florida"/>
    <n v="32034"/>
    <s v="117 2ND ST S"/>
    <s v="FERNANDINA BEACH FL 32034"/>
    <n v="-81.464506924442702"/>
    <n v="30.669227757533701"/>
    <s v="FERNANDINA BEACH VACATION RENTALS LLC"/>
    <n v="48"/>
    <s v="WAREHOUSING, DISTRIBUTION TERMINALS, TRUCKING TERMINALS, VAN AND STORAGE WAREHOU"/>
    <n v="6002"/>
    <s v="Distribution Warehouse (Regional)"/>
    <n v="2017"/>
    <n v="156503"/>
    <n v="2017"/>
    <n v="156503"/>
    <n v="3119.23"/>
    <n v="0.91595237046499001"/>
    <m/>
    <m/>
    <m/>
    <m/>
    <m/>
    <s v="No"/>
    <s v="No"/>
    <s v="I"/>
    <s v="I"/>
    <n v="0"/>
    <n v="0"/>
    <n v="0"/>
    <n v="0"/>
    <n v="0"/>
    <s v="No"/>
    <s v="No"/>
    <s v="No"/>
    <n v="0"/>
    <n v="0"/>
    <n v="0"/>
    <n v="0"/>
    <n v="0"/>
    <n v="7"/>
    <s v="Potential Medium Risk"/>
    <n v="0"/>
    <n v="0"/>
    <s v="No"/>
    <s v="No"/>
    <s v="No"/>
    <s v="Without Environmental Issues"/>
    <s v="No"/>
    <s v="None"/>
    <s v="117 2ND ST S"/>
    <s v="Fernandina Beach"/>
    <s v="Florida"/>
    <n v="32034"/>
    <s v="117 2ND ST S FERNANDINA BEACH FL 32034"/>
    <s v=""/>
    <s v="Pass"/>
    <s v="No"/>
    <s v="FV&lt;$10K"/>
    <s v="N/A"/>
    <s v="No, &lt; $20K Lien"/>
    <s v="No, Lien &lt; $20K"/>
    <s v="N/A"/>
    <s v="No"/>
    <s v="No"/>
    <n v="0"/>
    <s v="No"/>
    <n v="156503"/>
    <n v="1"/>
    <n v="156503"/>
    <m/>
    <n v="0"/>
    <n v="0"/>
    <s v=""/>
    <e v="#N/A"/>
    <n v="156503"/>
    <s v="No"/>
    <s v="C"/>
    <s v="No"/>
    <s v="No"/>
    <n v="0.3"/>
    <n v="46950.9"/>
    <n v="13621.8"/>
    <n v="33329.100000000006"/>
    <n v="8.7038587119735722E-2"/>
    <m/>
    <s v="No"/>
    <m/>
    <m/>
    <m/>
    <x v="0"/>
    <n v="2607"/>
    <n v="3405.45"/>
    <s v="Ok"/>
    <n v="0"/>
    <n v="0"/>
  </r>
  <r>
    <n v="2608"/>
    <s v="Nassau"/>
    <s v="00-00-31-1800-0273-0010"/>
    <n v="5081.45"/>
    <n v="2017"/>
    <n v="5081.45"/>
    <n v="5081.45"/>
    <n v="0"/>
    <n v="208"/>
    <s v="FERNANDINA BEACH"/>
    <s v="Florida"/>
    <n v="32034"/>
    <s v="208 BEECH ST"/>
    <s v="FERNANDINA BEACH FL 32034"/>
    <n v="-81.464088399247402"/>
    <n v="30.6684579750263"/>
    <s v="GIEDRYS NORA"/>
    <n v="41"/>
    <s v="LIGHT MANUFACTURING, SMALL EQUIPMENT MANUFACTURING, SMALL MACHINE SHOPS, INSTRUM"/>
    <n v="5001"/>
    <s v="Manufacturing (light)"/>
    <n v="2017"/>
    <n v="252611"/>
    <n v="2017"/>
    <n v="284211"/>
    <n v="4668.93"/>
    <n v="0.91881844749038177"/>
    <s v="No"/>
    <s v="No"/>
    <s v="No"/>
    <s v="No"/>
    <m/>
    <s v="No"/>
    <s v="No"/>
    <s v="I"/>
    <s v="I"/>
    <s v="I"/>
    <s v="I"/>
    <s v="I"/>
    <s v="I"/>
    <s v="I"/>
    <s v="No"/>
    <s v="No"/>
    <s v="No"/>
    <n v="0"/>
    <n v="0"/>
    <n v="0"/>
    <n v="0"/>
    <n v="0"/>
    <n v="5"/>
    <s v="Potential Medium Risk"/>
    <s v="High"/>
    <n v="1"/>
    <s v="Yes"/>
    <s v="No"/>
    <s v="No"/>
    <s v="Without Environmental Issues"/>
    <s v="No"/>
    <s v="None"/>
    <s v="208 BEECH ST"/>
    <s v="Fernandina Beach"/>
    <s v="Florida"/>
    <n v="32034"/>
    <s v="208 BEECH ST FERNANDINA BEACH FL 32034"/>
    <s v=""/>
    <s v="Pass"/>
    <s v="No"/>
    <s v="FV&lt;$10K"/>
    <s v="N/A"/>
    <s v="No, &lt; $20K Lien"/>
    <s v="No, Lien &lt; $20K"/>
    <s v="N/A"/>
    <s v="No"/>
    <s v="No"/>
    <n v="1"/>
    <s v="No"/>
    <n v="252611"/>
    <n v="1"/>
    <n v="252611"/>
    <m/>
    <n v="0"/>
    <n v="0"/>
    <s v=""/>
    <e v="#N/A"/>
    <n v="252611"/>
    <s v="No"/>
    <s v="C"/>
    <s v="No"/>
    <s v="Yes"/>
    <n v="0.67"/>
    <n v="169249.37000000002"/>
    <n v="25407.25"/>
    <n v="143842.12000000002"/>
    <n v="0.10057855754500002"/>
    <m/>
    <s v="No"/>
    <m/>
    <m/>
    <m/>
    <x v="0"/>
    <n v="2608"/>
    <n v="5081.45"/>
    <s v="Ok"/>
    <n v="0"/>
    <n v="0"/>
  </r>
  <r>
    <n v="2609"/>
    <s v="Nassau"/>
    <s v="00-00-31-1800-0280-0080"/>
    <n v="2857.16"/>
    <n v="2017"/>
    <e v="#N/A"/>
    <e v="#N/A"/>
    <e v="#N/A"/>
    <e v="#N/A"/>
    <e v="#N/A"/>
    <e v="#N/A"/>
    <e v="#N/A"/>
    <e v="#N/A"/>
    <e v="#N/A"/>
    <e v="#N/A"/>
    <e v="#N/A"/>
    <e v="#N/A"/>
    <n v="1"/>
    <s v="SINGLE FAMILY"/>
    <e v="#N/A"/>
    <e v="#N/A"/>
    <n v="2017"/>
    <n v="126737"/>
    <e v="#N/A"/>
    <e v="#N/A"/>
    <e v="#N/A"/>
    <n v="0"/>
    <s v="No"/>
    <m/>
    <m/>
    <m/>
    <m/>
    <m/>
    <m/>
    <e v="#N/A"/>
    <e v="#N/A"/>
    <e v="#N/A"/>
    <e v="#N/A"/>
    <e v="#N/A"/>
    <e v="#N/A"/>
    <e v="#N/A"/>
    <s v="No"/>
    <s v="No"/>
    <s v="No"/>
    <e v="#N/A"/>
    <e v="#N/A"/>
    <e v="#N/A"/>
    <e v="#N/A"/>
    <e v="#N/A"/>
    <e v="#N/A"/>
    <e v="#N/A"/>
    <e v="#N/A"/>
    <n v="0"/>
    <s v="No"/>
    <e v="#N/A"/>
    <s v="No"/>
    <e v="#N/A"/>
    <s v="No"/>
    <e v="#N/A"/>
    <e v="#N/A"/>
    <e v="#N/A"/>
    <e v="#N/A"/>
    <e v="#N/A"/>
    <e v="#N/A"/>
    <e v="#N/A"/>
    <s v="Pass"/>
    <e v="#N/A"/>
    <s v="FV&lt;$10K"/>
    <s v="N/A"/>
    <s v="No, &lt; $20K Lien"/>
    <s v="No, Lien &lt; $20K"/>
    <s v="N/A"/>
    <s v="No"/>
    <s v="No"/>
    <n v="0"/>
    <s v="No"/>
    <n v="126737"/>
    <n v="1"/>
    <n v="126737"/>
    <m/>
    <e v="#N/A"/>
    <e v="#N/A"/>
    <s v=""/>
    <e v="#N/A"/>
    <n v="126737"/>
    <s v="No"/>
    <s v="S"/>
    <s v="No"/>
    <s v="No"/>
    <n v="0.35"/>
    <n v="44357.95"/>
    <e v="#N/A"/>
    <e v="#N/A"/>
    <e v="#N/A"/>
    <m/>
    <e v="#N/A"/>
    <m/>
    <m/>
    <m/>
    <x v="5"/>
    <n v="2609"/>
    <n v="2857.16"/>
    <e v="#N/A"/>
    <e v="#N/A"/>
    <e v="#N/A"/>
  </r>
  <r>
    <n v="2610"/>
    <s v="Nassau"/>
    <s v="00-00-31-1800-0281-0002"/>
    <n v="2538.6"/>
    <n v="2017"/>
    <n v="2538.6"/>
    <n v="2538.6"/>
    <n v="0"/>
    <n v="314"/>
    <s v="FERNANDINA BEACH"/>
    <s v="Florida"/>
    <n v="32034"/>
    <s v="314 ELM ST"/>
    <s v="FERNANDINA BEACH FL 32034"/>
    <n v="-81.463331977040497"/>
    <n v="30.6644750803877"/>
    <s v="RICHARDSON MICHAEL"/>
    <n v="1"/>
    <s v="SINGLE FAMILY"/>
    <n v="1001"/>
    <s v="Single Family Residential"/>
    <n v="2017"/>
    <n v="115451"/>
    <n v="2017"/>
    <n v="117979"/>
    <n v="2317.71"/>
    <n v="0.91298747341054132"/>
    <s v="No"/>
    <m/>
    <m/>
    <m/>
    <m/>
    <m/>
    <m/>
    <s v="I"/>
    <s v="I"/>
    <n v="0"/>
    <n v="0"/>
    <n v="0"/>
    <n v="0"/>
    <n v="0"/>
    <s v="No"/>
    <s v="No"/>
    <s v="No"/>
    <n v="0"/>
    <n v="0"/>
    <n v="0"/>
    <n v="0"/>
    <n v="0"/>
    <n v="0"/>
    <s v="Potential Low Risk"/>
    <n v="0"/>
    <n v="1"/>
    <s v="No"/>
    <s v="No"/>
    <s v="No"/>
    <s v="Without Environmental Issues"/>
    <s v="No"/>
    <s v="None"/>
    <s v="314 ELM ST"/>
    <s v="Fernandina Beach"/>
    <s v="Florida"/>
    <n v="32034"/>
    <s v="314 ELM ST FERNANDINA BEACH FL 32034"/>
    <s v=""/>
    <s v="Pass"/>
    <s v="No"/>
    <s v="FV&lt;$10K"/>
    <s v="N/A"/>
    <s v="No, &lt; $20K Lien"/>
    <s v="No, Lien &lt; $20K"/>
    <s v="N/A"/>
    <s v="No"/>
    <s v="No"/>
    <n v="1"/>
    <s v="No"/>
    <n v="115451"/>
    <n v="1"/>
    <n v="115451"/>
    <m/>
    <n v="0"/>
    <n v="0"/>
    <s v=""/>
    <e v="#N/A"/>
    <n v="115451"/>
    <s v="No"/>
    <s v="S"/>
    <s v="No"/>
    <s v="No"/>
    <n v="0.35"/>
    <n v="40407.85"/>
    <n v="12693"/>
    <n v="27714.85"/>
    <n v="0.10994274627331076"/>
    <m/>
    <s v="No"/>
    <m/>
    <m/>
    <m/>
    <x v="0"/>
    <n v="2610"/>
    <n v="2538.6"/>
    <s v="Ok"/>
    <n v="0"/>
    <n v="0"/>
  </r>
  <r>
    <n v="2611"/>
    <s v="Nassau"/>
    <s v="00-00-31-1800-0281-0020"/>
    <n v="525.04999999999995"/>
    <n v="2017"/>
    <n v="525.04999999999995"/>
    <n v="525.04999999999995"/>
    <n v="0"/>
    <m/>
    <s v="FERNANDINA BEACH"/>
    <s v="Florida"/>
    <n v="32034"/>
    <s v="S 3RD ST"/>
    <s v="FERNANDINA BEACH FL 32034"/>
    <n v="-81.463639241709998"/>
    <n v="30.664400829994499"/>
    <s v="RICHARDSON MICHAEL"/>
    <n v="0"/>
    <s v="VACANT RESIDENTIAL"/>
    <n v="8001"/>
    <s v="Residential-Vacant Land"/>
    <n v="2017"/>
    <n v="17999"/>
    <n v="2017"/>
    <n v="32725"/>
    <n v="455.89"/>
    <n v="0.86827921150366638"/>
    <s v="No"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High"/>
    <n v="1"/>
    <s v="No"/>
    <s v="No"/>
    <s v="No"/>
    <s v="Without Environmental Issues"/>
    <s v="No"/>
    <s v="None"/>
    <s v="S 3RD ST"/>
    <s v="Fernandina Beach"/>
    <s v="Florida"/>
    <n v="32034"/>
    <s v="S 3RD ST FERNANDINA BEACH FL 32034"/>
    <s v=""/>
    <s v="Pass"/>
    <s v="No"/>
    <s v="FV&lt;$10K"/>
    <s v="N/A"/>
    <s v="No, &lt; $20K Lien"/>
    <s v="No, Lien &lt; $20K"/>
    <s v="N/A"/>
    <s v="No"/>
    <s v="No"/>
    <n v="1"/>
    <s v="No"/>
    <n v="17999"/>
    <n v="1"/>
    <n v="17999"/>
    <m/>
    <n v="0"/>
    <n v="0"/>
    <s v=""/>
    <e v="#N/A"/>
    <n v="17999"/>
    <s v="No"/>
    <s v="V"/>
    <s v="Yes"/>
    <s v="No"/>
    <n v="0"/>
    <n v="0"/>
    <n v="2625.25"/>
    <n v="-2625.25"/>
    <n v="0.14585532529584977"/>
    <m/>
    <s v="No"/>
    <m/>
    <m/>
    <m/>
    <x v="4"/>
    <n v="2611"/>
    <n v="525.04999999999995"/>
    <s v="Ok"/>
    <n v="0"/>
    <n v="0"/>
  </r>
  <r>
    <n v="2612"/>
    <s v="Nassau"/>
    <s v="00-00-31-1800-0308-0080"/>
    <n v="2210.09"/>
    <n v="2017"/>
    <n v="2210.09"/>
    <n v="2210.09"/>
    <n v="0"/>
    <n v="1241"/>
    <s v="FERNANDINA BEACH"/>
    <s v="Florida"/>
    <n v="32034"/>
    <s v="1241 S 8TH ST"/>
    <s v="FERNANDINA BEACH FL 32034"/>
    <n v="-81.461268280902402"/>
    <n v="30.655313648608999"/>
    <s v="DRAKUS NICHOLAS L"/>
    <n v="16"/>
    <s v="COMMUNITY SHOPPING CENTERS"/>
    <n v="2008"/>
    <s v="Community: Shopping Plaza Shopping Center Mini-Mall"/>
    <n v="2017"/>
    <n v="130858"/>
    <n v="2017"/>
    <n v="130858"/>
    <n v="2013.95"/>
    <n v="0.91125248293055938"/>
    <s v="No"/>
    <s v="No"/>
    <s v="No"/>
    <s v="No"/>
    <m/>
    <m/>
    <m/>
    <s v="I"/>
    <s v="I"/>
    <s v="I"/>
    <s v="I"/>
    <s v="I"/>
    <s v="I"/>
    <s v="I"/>
    <s v="No"/>
    <s v="No"/>
    <s v="No"/>
    <n v="0"/>
    <n v="0"/>
    <n v="315000"/>
    <s v="SELLER TAKE-BACK"/>
    <n v="0"/>
    <n v="8"/>
    <s v="Potential High Risk"/>
    <s v="Minimal"/>
    <n v="1"/>
    <s v="No"/>
    <s v="No"/>
    <s v="No"/>
    <s v="Contaminated Discharge Parcels"/>
    <s v="Yes"/>
    <s v="None"/>
    <s v="1241 S 8TH ST"/>
    <s v="Fernandina Beach"/>
    <s v="Florida"/>
    <n v="32034"/>
    <s v="1241 S 8TH ST FERNANDINA BEACH FL 32034"/>
    <s v="L"/>
    <s v="Pass"/>
    <s v="No"/>
    <s v="FV&lt;$10K"/>
    <s v="N/A"/>
    <s v="No, &lt; $20K Lien"/>
    <s v="No, Lien &lt; $20K"/>
    <s v="N/A"/>
    <s v="No"/>
    <s v="No"/>
    <n v="1"/>
    <s v="No"/>
    <n v="130858"/>
    <n v="1"/>
    <n v="130858"/>
    <m/>
    <n v="0"/>
    <n v="0"/>
    <s v=""/>
    <e v="#N/A"/>
    <n v="130858"/>
    <s v="No"/>
    <s v="C"/>
    <s v="No"/>
    <s v="No"/>
    <n v="0.3"/>
    <n v="39257.4"/>
    <n v="11050.45"/>
    <n v="28206.95"/>
    <n v="8.4446117165171419E-2"/>
    <m/>
    <s v="No"/>
    <m/>
    <m/>
    <m/>
    <x v="0"/>
    <n v="2612"/>
    <n v="2210.09"/>
    <s v="Ok"/>
    <n v="0"/>
    <n v="0"/>
  </r>
  <r>
    <n v="2613"/>
    <s v="Nassau"/>
    <s v="00-00-31-1800-0309-0032"/>
    <n v="2340.04"/>
    <n v="2017"/>
    <n v="2340.04"/>
    <n v="2340.04"/>
    <n v="0"/>
    <n v="1335"/>
    <s v="FERNANDINA BEACH"/>
    <s v="Florida"/>
    <n v="32034"/>
    <s v="1335 S 8TH ST"/>
    <s v="FERNANDINA BEACH FL 32034"/>
    <n v="-81.4609662908166"/>
    <n v="30.653385386474501"/>
    <s v="GAGE SCOTT MICHAEL"/>
    <n v="17"/>
    <s v="OFFICE BUILDINGS, NON-PROFESSIONAL SERVICES BUILDINGS, ONE STORY"/>
    <n v="3003"/>
    <s v="Office Bldg (General)"/>
    <n v="2017"/>
    <n v="138664"/>
    <n v="2017"/>
    <n v="138664"/>
    <n v="2134.11"/>
    <n v="0.91199723081656736"/>
    <m/>
    <m/>
    <m/>
    <m/>
    <m/>
    <m/>
    <m/>
    <n v="0"/>
    <n v="0"/>
    <n v="0"/>
    <n v="0"/>
    <n v="0"/>
    <n v="0"/>
    <n v="0"/>
    <s v="No"/>
    <s v="No"/>
    <s v="No"/>
    <n v="0"/>
    <n v="0"/>
    <n v="280000"/>
    <s v="SELLER TAKE-BACK"/>
    <n v="0"/>
    <n v="1"/>
    <s v="Potential Medium Risk"/>
    <n v="0"/>
    <n v="0"/>
    <s v="No"/>
    <n v="0"/>
    <s v="No"/>
    <s v="Without Environmental Issues"/>
    <s v="No"/>
    <s v="None"/>
    <s v="1335 S 8TH ST"/>
    <s v="Fernandina Beach"/>
    <s v="Florida"/>
    <n v="32034"/>
    <s v="1335 S 8TH ST FERNANDINA BEACH FL 32034"/>
    <s v="L"/>
    <s v="Pass"/>
    <s v="No"/>
    <s v="FV&lt;$10K"/>
    <s v="N/A"/>
    <s v="No, &lt; $20K Lien"/>
    <s v="No, Lien &lt; $20K"/>
    <s v="N/A"/>
    <s v="No"/>
    <s v="No"/>
    <n v="0"/>
    <s v="No"/>
    <n v="138664"/>
    <n v="1"/>
    <n v="138664"/>
    <m/>
    <n v="0"/>
    <n v="0"/>
    <s v=""/>
    <e v="#N/A"/>
    <n v="138664"/>
    <s v="No"/>
    <s v="C"/>
    <s v="No"/>
    <s v="No"/>
    <n v="0.3"/>
    <n v="41599.199999999997"/>
    <n v="9360.16"/>
    <n v="32239.039999999997"/>
    <n v="6.7502451970230193E-2"/>
    <m/>
    <s v="No"/>
    <m/>
    <m/>
    <m/>
    <x v="0"/>
    <n v="2613"/>
    <n v="2340.04"/>
    <s v="Ok"/>
    <n v="0"/>
    <n v="0"/>
  </r>
  <r>
    <n v="2614"/>
    <s v="Nassau"/>
    <s v="00-00-31-1800-0310-0050"/>
    <n v="336.98"/>
    <n v="2017"/>
    <n v="336.98"/>
    <n v="336.98"/>
    <n v="0"/>
    <m/>
    <s v="FERNANDINA BEACH"/>
    <s v="Florida"/>
    <n v="32034"/>
    <s v="CLINCH DR"/>
    <s v="FERNANDINA BEACH FL 32034"/>
    <n v="-81.4617178257474"/>
    <n v="30.653380758849899"/>
    <s v="BRAND JANICE"/>
    <n v="0"/>
    <s v="VACANT RESIDENTIAL"/>
    <n v="8001"/>
    <s v="Residential-Vacant Land"/>
    <n v="2017"/>
    <n v="15188"/>
    <n v="2017"/>
    <n v="22500"/>
    <n v="282"/>
    <n v="0.83684491661226179"/>
    <m/>
    <m/>
    <s v="No"/>
    <s v="No"/>
    <s v="No"/>
    <s v="No"/>
    <s v="No"/>
    <s v="I"/>
    <s v="I"/>
    <s v="I"/>
    <s v="I"/>
    <s v="I"/>
    <n v="0"/>
    <n v="0"/>
    <s v="No"/>
    <s v="No"/>
    <s v="No"/>
    <n v="0"/>
    <n v="0"/>
    <n v="0"/>
    <n v="0"/>
    <n v="0"/>
    <n v="1"/>
    <s v="Potential Low Risk"/>
    <n v="0"/>
    <n v="0"/>
    <s v="No"/>
    <s v="No"/>
    <s v="No"/>
    <s v="Without Environmental Issues"/>
    <s v="No"/>
    <s v="None"/>
    <s v="CLINCH DR"/>
    <s v="Fernandina Beach"/>
    <s v="Florida"/>
    <n v="32034"/>
    <s v="CLINCH DR FERNANDINA BEACH FL 32034"/>
    <s v=""/>
    <s v="Pass"/>
    <s v="No"/>
    <s v="FV&lt;$10K"/>
    <s v="N/A"/>
    <s v="No, &lt; $20K Lien"/>
    <s v="No, Lien &lt; $20K"/>
    <s v="N/A"/>
    <s v="No"/>
    <s v="No"/>
    <n v="0"/>
    <s v="No"/>
    <n v="15188"/>
    <n v="1"/>
    <n v="15188"/>
    <m/>
    <n v="0"/>
    <n v="0"/>
    <s v=""/>
    <e v="#N/A"/>
    <n v="15188"/>
    <s v="No"/>
    <s v="V"/>
    <s v="Yes"/>
    <s v="No"/>
    <n v="0"/>
    <n v="0"/>
    <n v="1347.92"/>
    <n v="-1347.92"/>
    <n v="8.8749012378193312E-2"/>
    <m/>
    <s v="No"/>
    <m/>
    <m/>
    <m/>
    <x v="4"/>
    <n v="2614"/>
    <n v="336.98"/>
    <s v="Ok"/>
    <n v="0"/>
    <n v="0"/>
  </r>
  <r>
    <n v="2615"/>
    <s v="Nassau"/>
    <s v="20-3N-24-2020-0046-0000"/>
    <n v="521.17999999999995"/>
    <n v="2016"/>
    <n v="521.17999999999995"/>
    <n v="521.17999999999995"/>
    <n v="0"/>
    <n v="15595"/>
    <s v="HILLIARD"/>
    <s v="Florida"/>
    <n v="32046"/>
    <s v="15595 CR 108"/>
    <s v="HILLIARD FL 32046"/>
    <n v="-81.927164252324104"/>
    <n v="30.656496612699499"/>
    <s v="HODGES WILL RANDALL"/>
    <n v="50"/>
    <s v="IMPROVED AGRICULTURAL"/>
    <n v="7000"/>
    <s v="Agricultural / Rural (General)"/>
    <n v="2017"/>
    <n v="52007"/>
    <n v="2017"/>
    <n v="129203"/>
    <n v="421.71"/>
    <n v="0.80914463333205422"/>
    <m/>
    <m/>
    <m/>
    <s v="No"/>
    <s v="No"/>
    <s v="No"/>
    <m/>
    <s v="I"/>
    <s v="I"/>
    <s v="I"/>
    <n v="0"/>
    <n v="0"/>
    <n v="0"/>
    <n v="0"/>
    <s v="No"/>
    <s v="No"/>
    <s v="No"/>
    <n v="0"/>
    <n v="0"/>
    <n v="0"/>
    <n v="0"/>
    <n v="0"/>
    <n v="0"/>
    <s v="Potential Low Risk"/>
    <s v="Minimal"/>
    <n v="0"/>
    <s v="Yes"/>
    <s v="No"/>
    <s v="No"/>
    <s v="Without Environmental Issues"/>
    <s v="No"/>
    <s v="None"/>
    <s v="15595 CR 108"/>
    <s v="Hilliard"/>
    <s v="Florida"/>
    <n v="32046"/>
    <s v="15595 CR 108 HILLIARD FL 32046"/>
    <s v=""/>
    <s v="Pass"/>
    <s v="No"/>
    <s v="FV&lt;$10K"/>
    <s v="N/A"/>
    <s v="No, &lt; $20K Lien"/>
    <s v="No, Lien &lt; $20K"/>
    <s v="N/A"/>
    <s v="No"/>
    <s v="Yes"/>
    <n v="0"/>
    <s v="No"/>
    <n v="52007"/>
    <n v="1"/>
    <n v="52007"/>
    <m/>
    <n v="0"/>
    <n v="0"/>
    <s v=""/>
    <e v="#N/A"/>
    <n v="52007"/>
    <s v="No"/>
    <s v="V"/>
    <s v="Yes"/>
    <s v="Yes"/>
    <n v="0"/>
    <n v="0"/>
    <n v="2084.7199999999998"/>
    <n v="-2084.7199999999998"/>
    <n v="4.0085373122848843E-2"/>
    <m/>
    <s v="No"/>
    <m/>
    <m/>
    <m/>
    <x v="6"/>
    <n v="2615"/>
    <n v="521.17999999999995"/>
    <s v="Ok"/>
    <n v="0"/>
    <n v="0"/>
  </r>
  <r>
    <n v="2616"/>
    <s v="Nassau"/>
    <s v="09-4N-24-0000-0002-0140"/>
    <n v="605.11"/>
    <n v="2016"/>
    <n v="605.11"/>
    <n v="605.11"/>
    <n v="0"/>
    <n v="39313"/>
    <s v="HILLIARD"/>
    <s v="Florida"/>
    <n v="32046"/>
    <s v="39313 KOLARS FERRY RD"/>
    <s v="HILLIARD FL 32046"/>
    <n v="-81.919374698909706"/>
    <n v="30.783271160078598"/>
    <s v="EADY WILLIAM JR"/>
    <n v="2"/>
    <s v="MOBILE HOMES"/>
    <n v="1006"/>
    <s v="Mobile home"/>
    <n v="2017"/>
    <n v="61166"/>
    <n v="2017"/>
    <n v="76128"/>
    <n v="452.15"/>
    <n v="0.74721951380740681"/>
    <m/>
    <s v="No"/>
    <s v="No"/>
    <s v="No"/>
    <s v="No"/>
    <s v="No"/>
    <s v="No"/>
    <s v="I"/>
    <s v="I"/>
    <s v="I"/>
    <s v="I"/>
    <s v="I"/>
    <s v="I"/>
    <s v="I"/>
    <s v="No"/>
    <s v="No"/>
    <s v="No"/>
    <n v="0"/>
    <n v="0"/>
    <n v="0"/>
    <n v="0"/>
    <n v="0"/>
    <n v="0"/>
    <s v="Potential Low Risk"/>
    <s v="Minimal"/>
    <n v="0"/>
    <s v="Yes"/>
    <s v="No"/>
    <s v="No"/>
    <s v="Without Environmental Issues"/>
    <s v="No"/>
    <s v="None"/>
    <s v="39313 KOLARS FERRY RD"/>
    <s v="Hilliard"/>
    <s v="Florida"/>
    <n v="32046"/>
    <s v="39313 KOLARS FERRY RD HILLIARD FL 32046"/>
    <s v=""/>
    <s v="Pass"/>
    <s v="No"/>
    <s v="FV&lt;$10K"/>
    <s v="N/A"/>
    <s v="No, &lt; $20K Lien"/>
    <s v="No, Lien &lt; $20K"/>
    <s v="N/A"/>
    <s v="No"/>
    <s v="Yes"/>
    <n v="0"/>
    <s v="No"/>
    <n v="61166"/>
    <n v="1"/>
    <n v="61166"/>
    <m/>
    <n v="0"/>
    <n v="0"/>
    <s v=""/>
    <e v="#N/A"/>
    <n v="61166"/>
    <s v="No"/>
    <s v="R"/>
    <s v="No"/>
    <s v="Yes"/>
    <n v="0.67"/>
    <n v="40981.22"/>
    <n v="2420.44"/>
    <n v="38560.78"/>
    <n v="3.9571657456757024E-2"/>
    <m/>
    <s v="No"/>
    <m/>
    <m/>
    <m/>
    <x v="6"/>
    <n v="2616"/>
    <n v="605.11"/>
    <s v="Ok"/>
    <n v="0"/>
    <n v="0"/>
  </r>
  <r>
    <n v="2617"/>
    <s v="Nassau"/>
    <s v="04-1N-25-2760-0014-0040"/>
    <n v="1905.62"/>
    <n v="2016"/>
    <n v="1905.62"/>
    <n v="1905.62"/>
    <n v="0"/>
    <n v="44127"/>
    <s v="CALLAHAN"/>
    <s v="Florida"/>
    <n v="32011"/>
    <s v="44127 MCKENDREE DR"/>
    <s v="CALLAHAN FL 32011"/>
    <n v="-81.805783302628797"/>
    <n v="30.533730811291299"/>
    <s v="DENHAM PERRY P"/>
    <n v="1"/>
    <s v="SINGLE FAMILY"/>
    <n v="1001"/>
    <s v="Single Family Residential"/>
    <n v="2017"/>
    <n v="137838"/>
    <n v="2017"/>
    <n v="187784"/>
    <n v="1494.72"/>
    <n v="0.78437463922502915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1"/>
    <s v="Potential Low Risk"/>
    <n v="0"/>
    <n v="0"/>
    <s v="Yes"/>
    <n v="0"/>
    <s v="No"/>
    <s v="Without Environmental Issues"/>
    <s v="No"/>
    <s v="None"/>
    <s v="44127 MCKENDREE DR"/>
    <s v="Callahan"/>
    <s v="Florida"/>
    <n v="32011"/>
    <s v="44127 MCKENDREE DR CALLAHAN FL 32011"/>
    <s v=""/>
    <s v="Pass"/>
    <s v="No"/>
    <s v="FV&lt;$10K"/>
    <s v="N/A"/>
    <s v="No, &lt; $20K Lien"/>
    <s v="No, Lien &lt; $20K"/>
    <s v="N/A"/>
    <s v="No"/>
    <s v="Yes"/>
    <n v="0"/>
    <s v="No"/>
    <n v="137838"/>
    <n v="1"/>
    <n v="137838"/>
    <m/>
    <n v="0"/>
    <n v="0"/>
    <s v=""/>
    <e v="#N/A"/>
    <n v="137838"/>
    <s v="No"/>
    <s v="S"/>
    <s v="No"/>
    <s v="Yes"/>
    <n v="0.67"/>
    <n v="92351.46"/>
    <n v="7622.48"/>
    <n v="84728.98000000001"/>
    <n v="5.5300280038886228E-2"/>
    <m/>
    <s v="No"/>
    <m/>
    <m/>
    <m/>
    <x v="6"/>
    <n v="2617"/>
    <n v="1905.62"/>
    <s v="Ok"/>
    <n v="0"/>
    <n v="0"/>
  </r>
  <r>
    <n v="2618"/>
    <s v="Nassau"/>
    <s v="42-2N-27-4613-0012-0030"/>
    <n v="777.58"/>
    <n v="2016"/>
    <n v="777.58"/>
    <n v="777.58"/>
    <n v="0"/>
    <n v="85449"/>
    <s v="YULEE"/>
    <s v="Florida"/>
    <n v="32097"/>
    <s v="85449 BROOKE ST"/>
    <s v="YULEE FL 32097"/>
    <n v="-81.589483804101903"/>
    <n v="30.602222641028"/>
    <s v="MABE WILLIAM D"/>
    <n v="2"/>
    <s v="MOBILE HOMES"/>
    <n v="1006"/>
    <s v="Mobile home"/>
    <n v="2017"/>
    <n v="78783"/>
    <n v="2017"/>
    <n v="101245"/>
    <n v="600.69000000000005"/>
    <n v="0.77251215309035726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n v="0"/>
    <s v="No"/>
    <s v="Without Environmental Issues"/>
    <s v="No"/>
    <s v="None"/>
    <s v="85449 BROOKE ST"/>
    <s v="Yulee"/>
    <s v="Florida"/>
    <n v="32097"/>
    <s v="85449 BROOKE ST YULEE FL 32097"/>
    <s v=""/>
    <s v="Pass"/>
    <s v="No"/>
    <s v="FV&lt;$10K"/>
    <s v="N/A"/>
    <s v="No, &lt; $20K Lien"/>
    <s v="No, Lien &lt; $20K"/>
    <s v="N/A"/>
    <s v="No"/>
    <s v="Yes"/>
    <n v="0"/>
    <s v="No"/>
    <n v="78783"/>
    <n v="1"/>
    <n v="78783"/>
    <m/>
    <n v="0"/>
    <n v="0"/>
    <s v=""/>
    <e v="#N/A"/>
    <n v="78783"/>
    <s v="No"/>
    <s v="R"/>
    <s v="No"/>
    <s v="Yes"/>
    <n v="0.67"/>
    <n v="52784.61"/>
    <n v="3110.32"/>
    <n v="49674.29"/>
    <n v="3.9479583158803296E-2"/>
    <m/>
    <s v="No"/>
    <m/>
    <m/>
    <m/>
    <x v="6"/>
    <n v="2618"/>
    <n v="777.58"/>
    <s v="Ok"/>
    <n v="0"/>
    <n v="0"/>
  </r>
  <r>
    <n v="2619"/>
    <s v="Nassau"/>
    <s v="31-2N-28-0235-0005-0000"/>
    <n v="1004.15"/>
    <n v="2016"/>
    <n v="1004.15"/>
    <n v="1004.15"/>
    <n v="0"/>
    <n v="95260"/>
    <s v="FERNANDINA BEACH"/>
    <s v="Florida"/>
    <n v="32034"/>
    <s v="95260 BARBARAS PL"/>
    <s v="FERNANDINA BEACH FL 32034"/>
    <n v="-81.536191470698199"/>
    <n v="30.573946544497701"/>
    <s v="HAYS ANN M"/>
    <n v="2"/>
    <s v="MOBILE HOMES"/>
    <n v="1006"/>
    <s v="Mobile home"/>
    <n v="2017"/>
    <n v="90645"/>
    <n v="2017"/>
    <n v="105419"/>
    <n v="780.27"/>
    <n v="0.77704526216202763"/>
    <m/>
    <m/>
    <m/>
    <s v="No"/>
    <s v="No"/>
    <s v="No"/>
    <m/>
    <s v="I"/>
    <s v="I"/>
    <s v="I"/>
    <s v="I"/>
    <s v="I"/>
    <n v="0"/>
    <n v="0"/>
    <s v="No"/>
    <s v="No"/>
    <s v="No"/>
    <n v="0"/>
    <n v="0"/>
    <n v="0"/>
    <n v="0"/>
    <n v="0"/>
    <n v="0"/>
    <s v="Potential Low Risk"/>
    <n v="0"/>
    <n v="2"/>
    <s v="Yes"/>
    <s v="No"/>
    <s v="No"/>
    <s v="Without Environmental Issues"/>
    <s v="No"/>
    <s v="None"/>
    <s v="95260 BARBARAS PL"/>
    <s v="Fernandina Beach"/>
    <s v="Florida"/>
    <n v="32034"/>
    <s v="95260 BARBARAS PL FERNANDINA BEACH FL 32034"/>
    <s v=""/>
    <s v="Pass"/>
    <s v="No"/>
    <s v="FV&lt;$10K"/>
    <s v="N/A"/>
    <s v="No, &lt; $20K Lien"/>
    <s v="No, Lien &lt; $20K"/>
    <s v="N/A"/>
    <s v="No"/>
    <s v="Yes"/>
    <n v="2"/>
    <s v="Yes"/>
    <n v="90645"/>
    <n v="1"/>
    <n v="90645"/>
    <m/>
    <n v="0"/>
    <n v="0"/>
    <s v=""/>
    <e v="#N/A"/>
    <n v="90645"/>
    <s v="No"/>
    <s v="R"/>
    <s v="No"/>
    <s v="Yes"/>
    <n v="0.67"/>
    <n v="60732.15"/>
    <n v="6024.9"/>
    <n v="54707.25"/>
    <n v="6.6466986596061553E-2"/>
    <m/>
    <s v="No"/>
    <m/>
    <m/>
    <m/>
    <x v="6"/>
    <n v="2619"/>
    <n v="1004.15"/>
    <s v="Ok"/>
    <n v="0"/>
    <n v="0"/>
  </r>
  <r>
    <n v="2620"/>
    <s v="Nassau"/>
    <s v="42-2N-27-4613-0012-0030"/>
    <n v="904.04"/>
    <n v="2015"/>
    <n v="904.04"/>
    <n v="904.04"/>
    <n v="0"/>
    <n v="85449"/>
    <s v="YULEE"/>
    <s v="Florida"/>
    <n v="32097"/>
    <s v="85449 BROOKE ST"/>
    <s v="YULEE FL 32097"/>
    <n v="-81.589483804101903"/>
    <n v="30.602222641028"/>
    <s v="MABE WILLIAM D"/>
    <n v="2"/>
    <s v="MOBILE HOMES"/>
    <n v="1006"/>
    <s v="Mobile home"/>
    <n v="2017"/>
    <n v="78783"/>
    <n v="2017"/>
    <n v="101245"/>
    <n v="600.69000000000005"/>
    <n v="0.66445068802265395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n v="0"/>
    <s v="No"/>
    <s v="Without Environmental Issues"/>
    <s v="No"/>
    <s v="None"/>
    <s v="85449 BROOKE ST"/>
    <s v="Yulee"/>
    <s v="Florida"/>
    <n v="32097"/>
    <s v="85449 BROOKE ST YULEE FL 32097"/>
    <s v=""/>
    <s v="Pass"/>
    <s v="No"/>
    <s v="FV&lt;$10K"/>
    <s v="N/A"/>
    <s v="No, &lt; $20K Lien"/>
    <s v="No, Lien &lt; $20K"/>
    <s v="N/A"/>
    <s v="No"/>
    <s v="Yes"/>
    <n v="0"/>
    <s v="No"/>
    <n v="78783"/>
    <n v="1"/>
    <n v="78783"/>
    <m/>
    <n v="0"/>
    <n v="0"/>
    <s v=""/>
    <e v="#N/A"/>
    <n v="78783"/>
    <s v="No"/>
    <s v="R"/>
    <s v="No"/>
    <s v="Yes"/>
    <n v="0.67"/>
    <n v="52784.61"/>
    <n v="3616.16"/>
    <n v="49168.45"/>
    <n v="4.590025766980186E-2"/>
    <m/>
    <s v="No"/>
    <m/>
    <m/>
    <m/>
    <x v="6"/>
    <n v="2620"/>
    <n v="904.04"/>
    <s v="Ok"/>
    <n v="0"/>
    <n v="0"/>
  </r>
  <r>
    <n v="2621"/>
    <s v="Nassau"/>
    <s v="31-2N-28-0235-0005-0000"/>
    <n v="1338.77"/>
    <n v="2015"/>
    <n v="1338.77"/>
    <n v="1338.77"/>
    <n v="0"/>
    <n v="95260"/>
    <s v="FERNANDINA BEACH"/>
    <s v="Florida"/>
    <n v="32034"/>
    <s v="95260 BARBARAS PL"/>
    <s v="FERNANDINA BEACH FL 32034"/>
    <n v="-81.536191470698199"/>
    <n v="30.573946544497701"/>
    <s v="HAYS ANN M"/>
    <n v="2"/>
    <s v="MOBILE HOMES"/>
    <n v="1006"/>
    <s v="Mobile home"/>
    <n v="2017"/>
    <n v="90645"/>
    <n v="2017"/>
    <n v="105419"/>
    <n v="780.27"/>
    <n v="0.58282602687541551"/>
    <m/>
    <m/>
    <m/>
    <s v="No"/>
    <s v="No"/>
    <s v="No"/>
    <m/>
    <s v="I"/>
    <s v="I"/>
    <s v="I"/>
    <s v="I"/>
    <s v="I"/>
    <n v="0"/>
    <n v="0"/>
    <s v="No"/>
    <s v="No"/>
    <s v="No"/>
    <n v="0"/>
    <n v="0"/>
    <n v="0"/>
    <n v="0"/>
    <n v="0"/>
    <n v="0"/>
    <s v="Potential Low Risk"/>
    <n v="0"/>
    <n v="2"/>
    <s v="Yes"/>
    <s v="No"/>
    <s v="No"/>
    <s v="Without Environmental Issues"/>
    <s v="No"/>
    <s v="None"/>
    <s v="95260 BARBARAS PL"/>
    <s v="Fernandina Beach"/>
    <s v="Florida"/>
    <n v="32034"/>
    <s v="95260 BARBARAS PL FERNANDINA BEACH FL 32034"/>
    <s v=""/>
    <s v="Pass"/>
    <s v="No"/>
    <s v="FV&lt;$10K"/>
    <s v="N/A"/>
    <s v="No, &lt; $20K Lien"/>
    <s v="No, Lien &lt; $20K"/>
    <s v="N/A"/>
    <s v="No"/>
    <s v="Yes"/>
    <n v="2"/>
    <s v="Yes"/>
    <n v="90645"/>
    <n v="1"/>
    <n v="90645"/>
    <m/>
    <n v="0"/>
    <n v="0"/>
    <s v=""/>
    <e v="#N/A"/>
    <n v="90645"/>
    <s v="No"/>
    <s v="R"/>
    <s v="No"/>
    <s v="Yes"/>
    <n v="0.67"/>
    <n v="60732.15"/>
    <n v="8032.6200000000008"/>
    <n v="52699.53"/>
    <n v="8.8616250206850905E-2"/>
    <m/>
    <s v="No"/>
    <m/>
    <m/>
    <m/>
    <x v="6"/>
    <n v="2621"/>
    <n v="1338.77"/>
    <s v="Ok"/>
    <n v="0"/>
    <n v="0"/>
  </r>
  <r>
    <n v="2622"/>
    <s v="Nassau"/>
    <s v="42-2N-27-4613-0012-0030"/>
    <n v="1098.49"/>
    <n v="2014"/>
    <n v="1098.49"/>
    <n v="1098.49"/>
    <n v="0"/>
    <n v="85449"/>
    <s v="YULEE"/>
    <s v="Florida"/>
    <n v="32097"/>
    <s v="85449 BROOKE ST"/>
    <s v="YULEE FL 32097"/>
    <n v="-81.589483804101903"/>
    <n v="30.602222641028"/>
    <s v="MABE WILLIAM D"/>
    <n v="2"/>
    <s v="MOBILE HOMES"/>
    <n v="1006"/>
    <s v="Mobile home"/>
    <n v="2017"/>
    <n v="78783"/>
    <n v="2017"/>
    <n v="101245"/>
    <n v="600.69000000000005"/>
    <n v="0.54683247002703717"/>
    <m/>
    <m/>
    <m/>
    <m/>
    <m/>
    <m/>
    <m/>
    <n v="0"/>
    <n v="0"/>
    <n v="0"/>
    <n v="0"/>
    <n v="0"/>
    <n v="0"/>
    <n v="0"/>
    <s v="No"/>
    <s v="No"/>
    <s v="No"/>
    <n v="0"/>
    <n v="0"/>
    <n v="0"/>
    <n v="0"/>
    <n v="0"/>
    <n v="0"/>
    <s v="Potential Low Risk"/>
    <n v="0"/>
    <n v="0"/>
    <s v="Yes"/>
    <n v="0"/>
    <s v="No"/>
    <s v="Without Environmental Issues"/>
    <s v="No"/>
    <s v="None"/>
    <s v="85449 BROOKE ST"/>
    <s v="Yulee"/>
    <s v="Florida"/>
    <n v="32097"/>
    <s v="85449 BROOKE ST YULEE FL 32097"/>
    <s v=""/>
    <s v="Pass"/>
    <s v="No"/>
    <s v="FV&lt;$10K"/>
    <s v="N/A"/>
    <s v="No, &lt; $20K Lien"/>
    <s v="No, Lien &lt; $20K"/>
    <s v="N/A"/>
    <s v="No"/>
    <s v="Yes"/>
    <n v="0"/>
    <s v="No"/>
    <n v="78783"/>
    <n v="1"/>
    <n v="78783"/>
    <m/>
    <n v="0"/>
    <n v="0"/>
    <s v=""/>
    <e v="#N/A"/>
    <n v="78783"/>
    <s v="No"/>
    <s v="R"/>
    <s v="No"/>
    <s v="Yes"/>
    <n v="0.67"/>
    <n v="52784.61"/>
    <n v="4393.96"/>
    <n v="48390.65"/>
    <n v="5.5772945940113984E-2"/>
    <m/>
    <s v="No"/>
    <m/>
    <m/>
    <m/>
    <x v="6"/>
    <n v="2622"/>
    <n v="1098.49"/>
    <s v="Ok"/>
    <n v="0"/>
    <n v="0"/>
  </r>
  <r>
    <n v="2623"/>
    <s v="Nassau"/>
    <s v="31-2N-28-0235-0005-0000"/>
    <n v="974.56"/>
    <n v="2014"/>
    <n v="974.56"/>
    <n v="974.56"/>
    <n v="0"/>
    <n v="95260"/>
    <s v="FERNANDINA BEACH"/>
    <s v="Florida"/>
    <n v="32034"/>
    <s v="95260 BARBARAS PL"/>
    <s v="FERNANDINA BEACH FL 32034"/>
    <n v="-81.536191470698199"/>
    <n v="30.573946544497701"/>
    <s v="HAYS ANN M"/>
    <n v="2"/>
    <s v="MOBILE HOMES"/>
    <n v="1006"/>
    <s v="Mobile home"/>
    <n v="2017"/>
    <n v="90645"/>
    <n v="2017"/>
    <n v="105419"/>
    <n v="780.27"/>
    <n v="0.80063823674273515"/>
    <m/>
    <m/>
    <m/>
    <s v="No"/>
    <s v="No"/>
    <s v="No"/>
    <m/>
    <s v="I"/>
    <s v="I"/>
    <s v="I"/>
    <s v="I"/>
    <s v="I"/>
    <n v="0"/>
    <n v="0"/>
    <s v="No"/>
    <s v="No"/>
    <s v="No"/>
    <n v="0"/>
    <n v="0"/>
    <n v="0"/>
    <n v="0"/>
    <n v="0"/>
    <n v="0"/>
    <s v="Potential Low Risk"/>
    <n v="0"/>
    <n v="2"/>
    <s v="Yes"/>
    <s v="No"/>
    <s v="No"/>
    <s v="Without Environmental Issues"/>
    <s v="No"/>
    <s v="None"/>
    <s v="95260 BARBARAS PL"/>
    <s v="Fernandina Beach"/>
    <s v="Florida"/>
    <n v="32034"/>
    <s v="95260 BARBARAS PL FERNANDINA BEACH FL 32034"/>
    <s v=""/>
    <s v="Pass"/>
    <s v="No"/>
    <s v="FV&lt;$10K"/>
    <s v="N/A"/>
    <s v="No, &lt; $20K Lien"/>
    <s v="No, Lien &lt; $20K"/>
    <s v="N/A"/>
    <s v="No"/>
    <s v="Yes"/>
    <n v="2"/>
    <s v="Yes"/>
    <n v="90645"/>
    <n v="1"/>
    <n v="90645"/>
    <m/>
    <n v="0"/>
    <n v="0"/>
    <s v=""/>
    <e v="#N/A"/>
    <n v="90645"/>
    <s v="No"/>
    <s v="R"/>
    <s v="No"/>
    <s v="Yes"/>
    <n v="0.67"/>
    <n v="60732.15"/>
    <n v="5847.3599999999988"/>
    <n v="54884.79"/>
    <n v="6.450835677643553E-2"/>
    <m/>
    <s v="No"/>
    <m/>
    <m/>
    <m/>
    <x v="6"/>
    <n v="2623"/>
    <n v="974.56"/>
    <s v="Ok"/>
    <n v="0"/>
    <n v="0"/>
  </r>
  <r>
    <n v="2624"/>
    <s v="Nassau"/>
    <s v="35-2N-28-0000-0001-1130"/>
    <n v="683.3"/>
    <n v="2014"/>
    <n v="683.3"/>
    <n v="683.3"/>
    <n v="0"/>
    <m/>
    <n v="0"/>
    <s v="Florida"/>
    <n v="0"/>
    <n v="0"/>
    <n v="0"/>
    <n v="0"/>
    <n v="0"/>
    <n v="0"/>
    <m/>
    <m/>
    <n v="0"/>
    <n v="0"/>
    <n v="2014"/>
    <n v="25000"/>
    <n v="0"/>
    <n v="0"/>
    <n v="0"/>
    <n v="0"/>
    <m/>
    <m/>
    <m/>
    <m/>
    <s v="No"/>
    <m/>
    <m/>
    <s v="I"/>
    <n v="0"/>
    <n v="0"/>
    <n v="0"/>
    <n v="0"/>
    <n v="0"/>
    <n v="0"/>
    <s v="No"/>
    <s v="No"/>
    <s v="No"/>
    <n v="0"/>
    <n v="0"/>
    <n v="0"/>
    <n v="0"/>
    <n v="0"/>
    <n v="0"/>
    <n v="0"/>
    <n v="0"/>
    <n v="0"/>
    <s v="No"/>
    <s v="No"/>
    <s v="No"/>
    <s v="Without Environmental Issues"/>
    <s v="No"/>
    <s v="None"/>
    <n v="0"/>
    <s v="0"/>
    <s v="Florida"/>
    <n v="0"/>
    <s v="0 0"/>
    <s v=""/>
    <s v="Pass"/>
    <s v="No"/>
    <s v="FV&lt;$10K"/>
    <s v="N/A"/>
    <s v="No, &lt; $20K Lien"/>
    <s v="No, Lien &lt; $20K"/>
    <s v="N/A"/>
    <s v="No"/>
    <s v="Yes"/>
    <n v="0"/>
    <s v="No"/>
    <n v="25000"/>
    <n v="1"/>
    <n v="25000"/>
    <m/>
    <n v="0"/>
    <n v="0"/>
    <s v=""/>
    <e v="#N/A"/>
    <n v="25000"/>
    <s v="No"/>
    <s v="V"/>
    <s v="Yes"/>
    <s v="No"/>
    <n v="0"/>
    <n v="0"/>
    <n v="2733.2"/>
    <n v="-2733.2"/>
    <n v="0.10932799999999999"/>
    <m/>
    <s v="No"/>
    <m/>
    <m/>
    <m/>
    <x v="6"/>
    <n v="2624"/>
    <n v="683.3"/>
    <s v="Ok"/>
    <n v="0"/>
    <n v="0"/>
  </r>
  <r>
    <n v="2625"/>
    <s v="Nassau"/>
    <s v="35-2N-28-0000-0001-1130"/>
    <n v="741.17"/>
    <n v="2013"/>
    <n v="741.17"/>
    <n v="741.17"/>
    <n v="0"/>
    <m/>
    <n v="0"/>
    <s v="Florida"/>
    <n v="0"/>
    <n v="0"/>
    <n v="0"/>
    <n v="0"/>
    <n v="0"/>
    <n v="0"/>
    <m/>
    <m/>
    <n v="0"/>
    <n v="0"/>
    <n v="2014"/>
    <n v="25000"/>
    <n v="0"/>
    <n v="0"/>
    <n v="0"/>
    <n v="0"/>
    <m/>
    <m/>
    <m/>
    <m/>
    <s v="No"/>
    <m/>
    <m/>
    <s v="I"/>
    <n v="0"/>
    <n v="0"/>
    <n v="0"/>
    <n v="0"/>
    <n v="0"/>
    <n v="0"/>
    <s v="No"/>
    <s v="No"/>
    <s v="No"/>
    <n v="0"/>
    <n v="0"/>
    <n v="0"/>
    <n v="0"/>
    <n v="0"/>
    <n v="0"/>
    <n v="0"/>
    <n v="0"/>
    <n v="0"/>
    <s v="No"/>
    <s v="No"/>
    <s v="No"/>
    <s v="Without Environmental Issues"/>
    <s v="No"/>
    <s v="None"/>
    <n v="0"/>
    <s v="0"/>
    <s v="Florida"/>
    <n v="0"/>
    <s v="0 0"/>
    <s v=""/>
    <s v="Pass"/>
    <s v="No"/>
    <s v="FV&lt;$10K"/>
    <s v="N/A"/>
    <s v="No, &lt; $20K Lien"/>
    <s v="No, Lien &lt; $20K"/>
    <s v="N/A"/>
    <s v="Yes"/>
    <s v="Yes"/>
    <n v="0"/>
    <s v="No"/>
    <n v="25000"/>
    <n v="1"/>
    <n v="25000"/>
    <m/>
    <n v="0"/>
    <n v="0"/>
    <s v=""/>
    <e v="#N/A"/>
    <n v="25000"/>
    <s v="No"/>
    <s v="V"/>
    <s v="Yes"/>
    <s v="No"/>
    <n v="0"/>
    <n v="0"/>
    <n v="2964.68"/>
    <n v="-2964.68"/>
    <n v="0.11858719999999999"/>
    <m/>
    <s v="No"/>
    <m/>
    <m/>
    <m/>
    <x v="6"/>
    <n v="2625"/>
    <n v="741.17"/>
    <s v="Ok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12" firstHeaderRow="0" firstDataRow="1" firstDataCol="1"/>
  <pivotFields count="105">
    <pivotField dataField="1"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9">
        <item x="0"/>
        <item x="6"/>
        <item x="7"/>
        <item x="4"/>
        <item x="2"/>
        <item x="3"/>
        <item x="1"/>
        <item x="5"/>
        <item t="default"/>
      </items>
    </pivotField>
    <pivotField showAll="0"/>
    <pivotField showAll="0"/>
    <pivotField showAll="0"/>
    <pivotField showAll="0"/>
    <pivotField showAll="0"/>
  </pivotFields>
  <rowFields count="1">
    <field x="99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Amount" fld="3" baseField="0" baseItem="0" numFmtId="166"/>
    <dataField name="Count of Adv No." fld="0" subtotal="count" baseField="99" baseItem="0"/>
  </dataFields>
  <formats count="4">
    <format dxfId="3">
      <pivotArea collapsedLevelsAreSubtotals="1" fieldPosition="0">
        <references count="2">
          <reference field="4294967294" count="1" selected="0">
            <x v="0"/>
          </reference>
          <reference field="99" count="0"/>
        </references>
      </pivotArea>
    </format>
    <format dxfId="2">
      <pivotArea field="99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  <format dxfId="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5"/>
  <sheetViews>
    <sheetView workbookViewId="0">
      <selection activeCell="I11" sqref="I11"/>
    </sheetView>
  </sheetViews>
  <sheetFormatPr defaultRowHeight="15" x14ac:dyDescent="0.25"/>
  <cols>
    <col min="4" max="11" width="18.28515625" bestFit="1" customWidth="1"/>
  </cols>
  <sheetData>
    <row r="2" spans="1:11" x14ac:dyDescent="0.25">
      <c r="D2">
        <f t="shared" ref="D2:K2" si="0">YEAR(D3)</f>
        <v>2011</v>
      </c>
      <c r="E2">
        <f t="shared" si="0"/>
        <v>2012</v>
      </c>
      <c r="F2">
        <f t="shared" si="0"/>
        <v>2013</v>
      </c>
      <c r="G2">
        <f t="shared" si="0"/>
        <v>2014</v>
      </c>
      <c r="H2">
        <f t="shared" si="0"/>
        <v>2015</v>
      </c>
      <c r="I2">
        <f t="shared" si="0"/>
        <v>2016</v>
      </c>
      <c r="J2">
        <f t="shared" si="0"/>
        <v>2017</v>
      </c>
      <c r="K2">
        <f t="shared" si="0"/>
        <v>2018</v>
      </c>
    </row>
    <row r="3" spans="1:11" x14ac:dyDescent="0.25">
      <c r="A3" s="1" t="s">
        <v>0</v>
      </c>
      <c r="B3" s="1" t="s">
        <v>1</v>
      </c>
      <c r="C3" s="1" t="s">
        <v>2</v>
      </c>
      <c r="D3" s="2">
        <v>40709</v>
      </c>
      <c r="E3" s="2">
        <v>41075</v>
      </c>
      <c r="F3" s="2">
        <v>41440</v>
      </c>
      <c r="G3" s="2">
        <v>41805</v>
      </c>
      <c r="H3" s="2">
        <v>42170</v>
      </c>
      <c r="I3" s="2">
        <v>42536</v>
      </c>
      <c r="J3" s="2">
        <v>42901</v>
      </c>
      <c r="K3" s="2">
        <v>43174</v>
      </c>
    </row>
    <row r="4" spans="1:11" x14ac:dyDescent="0.25">
      <c r="A4" t="s">
        <v>3</v>
      </c>
      <c r="B4" t="s">
        <v>4</v>
      </c>
      <c r="C4" t="s">
        <v>5</v>
      </c>
      <c r="D4">
        <v>173900</v>
      </c>
      <c r="E4">
        <v>168200</v>
      </c>
      <c r="F4">
        <v>176400</v>
      </c>
      <c r="G4">
        <v>187900</v>
      </c>
      <c r="H4">
        <v>210600</v>
      </c>
      <c r="I4">
        <v>222800</v>
      </c>
      <c r="J4">
        <v>246000</v>
      </c>
      <c r="K4">
        <v>256200</v>
      </c>
    </row>
    <row r="5" spans="1:11" x14ac:dyDescent="0.25">
      <c r="D5">
        <f t="shared" ref="D5:K5" si="1">+$K$4/D4</f>
        <v>1.4732604945370902</v>
      </c>
      <c r="E5">
        <f t="shared" si="1"/>
        <v>1.5231866825208085</v>
      </c>
      <c r="F5">
        <f t="shared" si="1"/>
        <v>1.4523809523809523</v>
      </c>
      <c r="G5">
        <f t="shared" si="1"/>
        <v>1.3634912187333688</v>
      </c>
      <c r="H5">
        <f t="shared" si="1"/>
        <v>1.2165242165242165</v>
      </c>
      <c r="I5">
        <f t="shared" si="1"/>
        <v>1.1499102333931777</v>
      </c>
      <c r="J5">
        <f t="shared" si="1"/>
        <v>1.0414634146341464</v>
      </c>
      <c r="K5">
        <f t="shared" si="1"/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12"/>
  <sheetViews>
    <sheetView workbookViewId="0">
      <selection activeCell="D10" sqref="D10"/>
    </sheetView>
  </sheetViews>
  <sheetFormatPr defaultRowHeight="15" x14ac:dyDescent="0.25"/>
  <cols>
    <col min="1" max="1" width="20.28515625" bestFit="1" customWidth="1"/>
    <col min="2" max="2" width="14.85546875" bestFit="1" customWidth="1"/>
    <col min="3" max="3" width="16.140625" bestFit="1" customWidth="1"/>
  </cols>
  <sheetData>
    <row r="3" spans="1:5" x14ac:dyDescent="0.25">
      <c r="A3" s="5" t="s">
        <v>6761</v>
      </c>
      <c r="B3" t="s">
        <v>6768</v>
      </c>
      <c r="C3" t="s">
        <v>6769</v>
      </c>
    </row>
    <row r="4" spans="1:5" x14ac:dyDescent="0.25">
      <c r="A4" s="6" t="s">
        <v>6762</v>
      </c>
      <c r="B4" s="8">
        <v>2121331.34</v>
      </c>
      <c r="C4" s="7">
        <v>1163</v>
      </c>
      <c r="D4" s="9"/>
    </row>
    <row r="5" spans="1:5" x14ac:dyDescent="0.25">
      <c r="A5" s="6" t="s">
        <v>6763</v>
      </c>
      <c r="B5" s="8">
        <v>21771.32</v>
      </c>
      <c r="C5" s="7">
        <v>44</v>
      </c>
      <c r="E5" t="s">
        <v>6770</v>
      </c>
    </row>
    <row r="6" spans="1:5" x14ac:dyDescent="0.25">
      <c r="A6" s="6" t="s">
        <v>75</v>
      </c>
      <c r="B6" s="8">
        <v>58647.56</v>
      </c>
      <c r="C6" s="7">
        <v>2</v>
      </c>
      <c r="E6" t="s">
        <v>6770</v>
      </c>
    </row>
    <row r="7" spans="1:5" x14ac:dyDescent="0.25">
      <c r="A7" s="6" t="s">
        <v>6764</v>
      </c>
      <c r="B7" s="8">
        <v>227689.08999999965</v>
      </c>
      <c r="C7" s="7">
        <v>573</v>
      </c>
      <c r="D7" s="9"/>
    </row>
    <row r="8" spans="1:5" x14ac:dyDescent="0.25">
      <c r="A8" s="6" t="s">
        <v>6765</v>
      </c>
      <c r="B8" s="8">
        <v>16726.61</v>
      </c>
      <c r="C8" s="7">
        <v>211</v>
      </c>
      <c r="E8" t="s">
        <v>6770</v>
      </c>
    </row>
    <row r="9" spans="1:5" x14ac:dyDescent="0.25">
      <c r="A9" s="6" t="s">
        <v>6766</v>
      </c>
      <c r="B9" s="8">
        <v>51897.070000000007</v>
      </c>
      <c r="C9" s="7">
        <v>49</v>
      </c>
      <c r="D9" s="9"/>
    </row>
    <row r="10" spans="1:5" x14ac:dyDescent="0.25">
      <c r="A10" s="6" t="s">
        <v>92</v>
      </c>
      <c r="B10" s="8">
        <v>652781.18000000075</v>
      </c>
      <c r="C10" s="7">
        <v>409</v>
      </c>
      <c r="D10" s="9"/>
    </row>
    <row r="11" spans="1:5" x14ac:dyDescent="0.25">
      <c r="A11" s="6" t="s">
        <v>2725</v>
      </c>
      <c r="B11" s="8">
        <v>280864.00000000012</v>
      </c>
      <c r="C11" s="7">
        <v>174</v>
      </c>
      <c r="E11" t="s">
        <v>6770</v>
      </c>
    </row>
    <row r="12" spans="1:5" x14ac:dyDescent="0.25">
      <c r="A12" s="6" t="s">
        <v>6767</v>
      </c>
      <c r="B12" s="8">
        <v>3431708.1699999911</v>
      </c>
      <c r="C12" s="7">
        <v>2625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A2626"/>
  <sheetViews>
    <sheetView tabSelected="1" workbookViewId="0">
      <selection activeCell="F20" sqref="E20:F20"/>
    </sheetView>
  </sheetViews>
  <sheetFormatPr defaultRowHeight="15" x14ac:dyDescent="0.25"/>
  <cols>
    <col min="1" max="1" width="12.5703125" bestFit="1" customWidth="1"/>
    <col min="2" max="2" width="11.85546875" bestFit="1" customWidth="1"/>
    <col min="3" max="3" width="24.42578125" bestFit="1" customWidth="1"/>
    <col min="4" max="4" width="12.7109375" bestFit="1" customWidth="1"/>
    <col min="5" max="5" width="13.5703125" bestFit="1" customWidth="1"/>
    <col min="6" max="6" width="15" bestFit="1" customWidth="1"/>
    <col min="7" max="7" width="21" bestFit="1" customWidth="1"/>
    <col min="8" max="8" width="18.5703125" bestFit="1" customWidth="1"/>
    <col min="9" max="9" width="28.28515625" bestFit="1" customWidth="1"/>
    <col min="10" max="10" width="19.42578125" bestFit="1" customWidth="1"/>
    <col min="11" max="11" width="18.7109375" bestFit="1" customWidth="1"/>
    <col min="12" max="12" width="18.85546875" bestFit="1" customWidth="1"/>
    <col min="13" max="13" width="36.42578125" bestFit="1" customWidth="1"/>
    <col min="14" max="14" width="27.42578125" bestFit="1" customWidth="1"/>
    <col min="15" max="15" width="14.42578125" bestFit="1" customWidth="1"/>
    <col min="16" max="16" width="12.85546875" bestFit="1" customWidth="1"/>
    <col min="17" max="17" width="83.140625" bestFit="1" customWidth="1"/>
    <col min="18" max="18" width="21.5703125" bestFit="1" customWidth="1"/>
    <col min="19" max="19" width="90" bestFit="1" customWidth="1"/>
    <col min="20" max="20" width="27.140625" bestFit="1" customWidth="1"/>
    <col min="21" max="21" width="60.5703125" bestFit="1" customWidth="1"/>
    <col min="22" max="22" width="21.28515625" bestFit="1" customWidth="1"/>
    <col min="23" max="23" width="25.5703125" bestFit="1" customWidth="1"/>
    <col min="24" max="24" width="23.42578125" bestFit="1" customWidth="1"/>
    <col min="25" max="25" width="23.85546875" bestFit="1" customWidth="1"/>
    <col min="26" max="26" width="16.7109375" bestFit="1" customWidth="1"/>
    <col min="27" max="27" width="23.140625" bestFit="1" customWidth="1"/>
    <col min="28" max="34" width="21.5703125" bestFit="1" customWidth="1"/>
    <col min="35" max="41" width="22.85546875" bestFit="1" customWidth="1"/>
    <col min="42" max="42" width="20" bestFit="1" customWidth="1"/>
    <col min="43" max="43" width="19.7109375" bestFit="1" customWidth="1"/>
    <col min="44" max="44" width="34.28515625" bestFit="1" customWidth="1"/>
    <col min="45" max="45" width="33.85546875" bestFit="1" customWidth="1"/>
    <col min="46" max="46" width="34.28515625" bestFit="1" customWidth="1"/>
    <col min="47" max="47" width="19" bestFit="1" customWidth="1"/>
    <col min="48" max="48" width="46.5703125" bestFit="1" customWidth="1"/>
    <col min="49" max="49" width="39.5703125" bestFit="1" customWidth="1"/>
    <col min="50" max="50" width="32.85546875" bestFit="1" customWidth="1"/>
    <col min="51" max="51" width="23.7109375" bestFit="1" customWidth="1"/>
    <col min="52" max="52" width="15" bestFit="1" customWidth="1"/>
    <col min="53" max="53" width="26.5703125" bestFit="1" customWidth="1"/>
    <col min="54" max="54" width="8" bestFit="1" customWidth="1"/>
    <col min="55" max="55" width="20.5703125" bestFit="1" customWidth="1"/>
    <col min="56" max="56" width="32.28515625" bestFit="1" customWidth="1"/>
    <col min="57" max="57" width="36.28515625" bestFit="1" customWidth="1"/>
    <col min="58" max="58" width="39" bestFit="1" customWidth="1"/>
    <col min="59" max="59" width="23.7109375" bestFit="1" customWidth="1"/>
    <col min="60" max="60" width="36.42578125" bestFit="1" customWidth="1"/>
    <col min="61" max="61" width="16.85546875" bestFit="1" customWidth="1"/>
    <col min="62" max="62" width="10.140625" bestFit="1" customWidth="1"/>
    <col min="63" max="63" width="8.28515625" bestFit="1" customWidth="1"/>
    <col min="64" max="64" width="57.85546875" bestFit="1" customWidth="1"/>
    <col min="65" max="65" width="10.7109375" bestFit="1" customWidth="1"/>
    <col min="66" max="66" width="15.140625" bestFit="1" customWidth="1"/>
    <col min="67" max="67" width="22.7109375" bestFit="1" customWidth="1"/>
    <col min="68" max="68" width="16.42578125" bestFit="1" customWidth="1"/>
    <col min="69" max="69" width="15.140625" bestFit="1" customWidth="1"/>
    <col min="70" max="71" width="14.42578125" bestFit="1" customWidth="1"/>
    <col min="72" max="72" width="10.5703125" bestFit="1" customWidth="1"/>
    <col min="73" max="73" width="34.28515625" bestFit="1" customWidth="1"/>
    <col min="74" max="74" width="25.7109375" bestFit="1" customWidth="1"/>
    <col min="75" max="75" width="10.7109375" bestFit="1" customWidth="1"/>
    <col min="76" max="76" width="16.28515625" bestFit="1" customWidth="1"/>
    <col min="77" max="77" width="8.140625" bestFit="1" customWidth="1"/>
    <col min="78" max="78" width="21.5703125" bestFit="1" customWidth="1"/>
    <col min="79" max="79" width="17.140625" bestFit="1" customWidth="1"/>
    <col min="80" max="80" width="14.42578125" bestFit="1" customWidth="1"/>
    <col min="81" max="81" width="19.140625" bestFit="1" customWidth="1"/>
    <col min="82" max="82" width="19.42578125" bestFit="1" customWidth="1"/>
    <col min="83" max="83" width="22" bestFit="1" customWidth="1"/>
    <col min="84" max="84" width="17.42578125" bestFit="1" customWidth="1"/>
    <col min="85" max="85" width="16.5703125" bestFit="1" customWidth="1"/>
    <col min="86" max="86" width="27.7109375" bestFit="1" customWidth="1"/>
    <col min="87" max="87" width="14" bestFit="1" customWidth="1"/>
    <col min="88" max="88" width="24.85546875" bestFit="1" customWidth="1"/>
    <col min="89" max="89" width="7.85546875" bestFit="1" customWidth="1"/>
    <col min="90" max="90" width="11.85546875" bestFit="1" customWidth="1"/>
    <col min="91" max="91" width="21.28515625" bestFit="1" customWidth="1"/>
    <col min="92" max="92" width="24.42578125" bestFit="1" customWidth="1"/>
    <col min="93" max="93" width="14.42578125" bestFit="1" customWidth="1"/>
    <col min="94" max="94" width="12" bestFit="1" customWidth="1"/>
    <col min="95" max="95" width="19.42578125" bestFit="1" customWidth="1"/>
    <col min="96" max="96" width="16.140625" bestFit="1" customWidth="1"/>
    <col min="97" max="97" width="23.28515625" bestFit="1" customWidth="1"/>
    <col min="98" max="98" width="13.85546875" bestFit="1" customWidth="1"/>
    <col min="99" max="99" width="16.5703125" bestFit="1" customWidth="1"/>
    <col min="100" max="100" width="20.28515625" bestFit="1" customWidth="1"/>
    <col min="101" max="101" width="12.7109375" bestFit="1" customWidth="1"/>
    <col min="102" max="102" width="9.5703125" bestFit="1" customWidth="1"/>
    <col min="103" max="103" width="16.28515625" bestFit="1" customWidth="1"/>
    <col min="104" max="104" width="20.7109375" bestFit="1" customWidth="1"/>
    <col min="105" max="105" width="15.5703125" bestFit="1" customWidth="1"/>
  </cols>
  <sheetData>
    <row r="1" spans="1:105" x14ac:dyDescent="0.25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  <c r="L1" s="1" t="s">
        <v>17</v>
      </c>
      <c r="M1" s="1" t="s">
        <v>18</v>
      </c>
      <c r="N1" s="1" t="s">
        <v>19</v>
      </c>
      <c r="O1" s="1" t="s">
        <v>20</v>
      </c>
      <c r="P1" s="1" t="s">
        <v>21</v>
      </c>
      <c r="Q1" s="1" t="s">
        <v>22</v>
      </c>
      <c r="R1" s="1" t="s">
        <v>23</v>
      </c>
      <c r="S1" s="1" t="s">
        <v>24</v>
      </c>
      <c r="T1" s="1" t="s">
        <v>25</v>
      </c>
      <c r="U1" s="1" t="s">
        <v>26</v>
      </c>
      <c r="V1" s="1" t="s">
        <v>27</v>
      </c>
      <c r="W1" s="1" t="s">
        <v>28</v>
      </c>
      <c r="X1" s="1" t="s">
        <v>29</v>
      </c>
      <c r="Y1" s="1" t="s">
        <v>30</v>
      </c>
      <c r="Z1" s="1" t="s">
        <v>31</v>
      </c>
      <c r="AA1" s="1" t="s">
        <v>32</v>
      </c>
      <c r="AB1" s="1" t="s">
        <v>33</v>
      </c>
      <c r="AC1" s="1" t="s">
        <v>34</v>
      </c>
      <c r="AD1" s="1" t="s">
        <v>35</v>
      </c>
      <c r="AE1" s="1" t="s">
        <v>36</v>
      </c>
      <c r="AF1" s="1" t="s">
        <v>37</v>
      </c>
      <c r="AG1" s="1" t="s">
        <v>38</v>
      </c>
      <c r="AH1" s="1" t="s">
        <v>39</v>
      </c>
      <c r="AI1" s="1" t="s">
        <v>40</v>
      </c>
      <c r="AJ1" s="1" t="s">
        <v>41</v>
      </c>
      <c r="AK1" s="1" t="s">
        <v>42</v>
      </c>
      <c r="AL1" s="1" t="s">
        <v>43</v>
      </c>
      <c r="AM1" s="1" t="s">
        <v>44</v>
      </c>
      <c r="AN1" s="1" t="s">
        <v>45</v>
      </c>
      <c r="AO1" s="1" t="s">
        <v>46</v>
      </c>
      <c r="AP1" s="1" t="s">
        <v>47</v>
      </c>
      <c r="AQ1" s="1" t="s">
        <v>48</v>
      </c>
      <c r="AR1" s="1" t="s">
        <v>49</v>
      </c>
      <c r="AS1" s="1" t="s">
        <v>50</v>
      </c>
      <c r="AT1" s="1" t="s">
        <v>51</v>
      </c>
      <c r="AU1" s="1" t="s">
        <v>52</v>
      </c>
      <c r="AV1" s="1" t="s">
        <v>53</v>
      </c>
      <c r="AW1" s="1" t="s">
        <v>54</v>
      </c>
      <c r="AX1" s="1" t="s">
        <v>55</v>
      </c>
      <c r="AY1" s="1" t="s">
        <v>56</v>
      </c>
      <c r="AZ1" s="1" t="s">
        <v>57</v>
      </c>
      <c r="BA1" s="1" t="s">
        <v>58</v>
      </c>
      <c r="BB1" s="1" t="s">
        <v>59</v>
      </c>
      <c r="BC1" s="1" t="s">
        <v>60</v>
      </c>
      <c r="BD1" s="1" t="s">
        <v>61</v>
      </c>
      <c r="BE1" s="1" t="s">
        <v>62</v>
      </c>
      <c r="BF1" s="1" t="s">
        <v>63</v>
      </c>
      <c r="BG1" s="1" t="s">
        <v>64</v>
      </c>
      <c r="BH1" s="1" t="s">
        <v>65</v>
      </c>
      <c r="BI1" s="1" t="s">
        <v>66</v>
      </c>
      <c r="BJ1" s="1" t="s">
        <v>67</v>
      </c>
      <c r="BK1" s="1" t="s">
        <v>68</v>
      </c>
      <c r="BL1" s="1" t="s">
        <v>69</v>
      </c>
      <c r="BM1" s="1" t="s">
        <v>70</v>
      </c>
      <c r="BN1" s="1" t="s">
        <v>71</v>
      </c>
      <c r="BO1" s="1" t="s">
        <v>72</v>
      </c>
      <c r="BP1" s="1" t="s">
        <v>73</v>
      </c>
      <c r="BQ1" s="1" t="s">
        <v>74</v>
      </c>
      <c r="BR1" s="1" t="s">
        <v>75</v>
      </c>
      <c r="BS1" s="1" t="s">
        <v>76</v>
      </c>
      <c r="BT1" s="1" t="s">
        <v>77</v>
      </c>
      <c r="BU1" s="1" t="s">
        <v>49</v>
      </c>
      <c r="BV1" s="1" t="s">
        <v>78</v>
      </c>
      <c r="BW1" s="1" t="s">
        <v>79</v>
      </c>
      <c r="BX1" s="1" t="s">
        <v>80</v>
      </c>
      <c r="BY1" s="1" t="s">
        <v>81</v>
      </c>
      <c r="BZ1" s="1" t="s">
        <v>82</v>
      </c>
      <c r="CA1" s="1" t="s">
        <v>83</v>
      </c>
      <c r="CB1" s="1" t="s">
        <v>84</v>
      </c>
      <c r="CC1" s="1" t="s">
        <v>85</v>
      </c>
      <c r="CD1" s="1" t="s">
        <v>86</v>
      </c>
      <c r="CE1" s="1" t="s">
        <v>87</v>
      </c>
      <c r="CF1" s="1" t="s">
        <v>88</v>
      </c>
      <c r="CG1" s="1" t="s">
        <v>89</v>
      </c>
      <c r="CH1" s="1" t="s">
        <v>90</v>
      </c>
      <c r="CI1" s="1" t="s">
        <v>91</v>
      </c>
      <c r="CJ1" s="1" t="s">
        <v>92</v>
      </c>
      <c r="CK1" s="1" t="s">
        <v>93</v>
      </c>
      <c r="CL1" s="1" t="s">
        <v>94</v>
      </c>
      <c r="CM1" s="1" t="s">
        <v>95</v>
      </c>
      <c r="CN1" s="1" t="s">
        <v>96</v>
      </c>
      <c r="CO1" s="1" t="s">
        <v>97</v>
      </c>
      <c r="CP1" s="1" t="s">
        <v>98</v>
      </c>
      <c r="CQ1" s="1" t="s">
        <v>99</v>
      </c>
      <c r="CR1" s="1" t="s">
        <v>100</v>
      </c>
      <c r="CS1" s="1" t="s">
        <v>101</v>
      </c>
      <c r="CT1" s="1" t="s">
        <v>102</v>
      </c>
      <c r="CU1" s="1" t="s">
        <v>103</v>
      </c>
      <c r="CV1" s="1" t="s">
        <v>104</v>
      </c>
      <c r="CW1" s="1" t="s">
        <v>105</v>
      </c>
      <c r="CX1" s="1" t="s">
        <v>106</v>
      </c>
      <c r="CY1" s="1" t="s">
        <v>107</v>
      </c>
      <c r="CZ1" s="1" t="s">
        <v>108</v>
      </c>
      <c r="DA1" s="1" t="s">
        <v>109</v>
      </c>
    </row>
    <row r="2" spans="1:105" x14ac:dyDescent="0.25">
      <c r="A2">
        <v>1</v>
      </c>
      <c r="B2" t="s">
        <v>3</v>
      </c>
      <c r="C2" t="s">
        <v>110</v>
      </c>
      <c r="D2">
        <v>582.82000000000005</v>
      </c>
      <c r="E2">
        <v>2017</v>
      </c>
      <c r="F2">
        <v>582.82000000000005</v>
      </c>
      <c r="G2">
        <v>582.82000000000005</v>
      </c>
      <c r="H2" s="3">
        <f t="shared" ref="H2:H65" si="0">D2+D2-F2-G2</f>
        <v>0</v>
      </c>
      <c r="I2">
        <v>2803</v>
      </c>
      <c r="J2" t="s">
        <v>2730</v>
      </c>
      <c r="K2" t="s">
        <v>2738</v>
      </c>
      <c r="L2">
        <v>32046</v>
      </c>
      <c r="M2" t="s">
        <v>2739</v>
      </c>
      <c r="N2" t="s">
        <v>4753</v>
      </c>
      <c r="O2">
        <v>-82.002846170338799</v>
      </c>
      <c r="P2">
        <v>30.524315033667399</v>
      </c>
      <c r="Q2" t="s">
        <v>4765</v>
      </c>
      <c r="R2">
        <v>2</v>
      </c>
      <c r="S2" t="s">
        <v>6535</v>
      </c>
      <c r="T2">
        <v>1006</v>
      </c>
      <c r="U2" t="s">
        <v>6578</v>
      </c>
      <c r="V2">
        <v>2017</v>
      </c>
      <c r="W2">
        <v>33643</v>
      </c>
      <c r="X2">
        <v>2017</v>
      </c>
      <c r="Y2">
        <v>33643</v>
      </c>
      <c r="Z2">
        <v>509.31</v>
      </c>
      <c r="AA2" s="3">
        <f t="shared" ref="AA2:AA65" si="1">IFERROR(Z2/D2,)</f>
        <v>0.87387186438351461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 s="3" t="str">
        <f t="shared" ref="AP2:AP65" si="2">IF(OR(COUNTIF(AB2:AH2,"Yes")&gt;0,COUNTIF(AB2:AH2,"C")&gt;0),"Yes","No")</f>
        <v>No</v>
      </c>
      <c r="AQ2" s="3" t="str">
        <f t="shared" ref="AQ2:AQ65" si="3">IF(COUNTIF(AI2:AO2,"C")&gt;0,"Yes","No")</f>
        <v>No</v>
      </c>
      <c r="AR2" s="3" t="str">
        <f t="shared" ref="AR2:AR65" si="4">IF(AP2="Yes","Yes","No")</f>
        <v>No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 t="s">
        <v>6634</v>
      </c>
      <c r="AZ2">
        <v>0</v>
      </c>
      <c r="BA2">
        <v>0</v>
      </c>
      <c r="BB2" t="s">
        <v>6616</v>
      </c>
      <c r="BC2">
        <v>0</v>
      </c>
      <c r="BD2" s="4" t="str">
        <f t="shared" ref="BD2:BD65" si="5">IFERROR(IF(AW2&gt;0,"Yes","No"),"No")</f>
        <v>No</v>
      </c>
      <c r="BE2" t="s">
        <v>6640</v>
      </c>
      <c r="BF2" s="3" t="str">
        <f t="shared" ref="BF2:BF65" si="6">IFERROR(IF(BE2="Without Environmental Issues","No","Yes"),"No")</f>
        <v>No</v>
      </c>
      <c r="BG2" t="s">
        <v>6645</v>
      </c>
      <c r="BH2" s="3" t="str">
        <f t="shared" ref="BH2:BH65" si="7">M2</f>
        <v>2803 SR 2</v>
      </c>
      <c r="BI2" s="3" t="str">
        <f t="shared" ref="BI2:BI65" si="8">PROPER(J2)</f>
        <v>Hilliard</v>
      </c>
      <c r="BJ2" s="3" t="str">
        <f t="shared" ref="BJ2:BJ65" si="9">PROPER(K2)</f>
        <v>Florida</v>
      </c>
      <c r="BK2" s="3">
        <f t="shared" ref="BK2:BK65" si="10">L2</f>
        <v>32046</v>
      </c>
      <c r="BL2" s="3" t="str">
        <f t="shared" ref="BL2:BL65" si="11">CONCATENATE(M2," ",N2)</f>
        <v>2803 SR 2 HILLIARD FL 32046</v>
      </c>
      <c r="BM2" s="3" t="str">
        <f t="shared" ref="BM2:BM65" si="12">IF(AU2&gt;0,"L","")</f>
        <v/>
      </c>
      <c r="BN2" s="3" t="str">
        <f t="shared" ref="BN2:BN65" si="13">IF(D2&lt;150,"Lien&lt;$150","Pass")</f>
        <v>Pass</v>
      </c>
      <c r="BO2" s="3" t="str">
        <f t="shared" ref="BO2:BO65" si="14">IF(BC2="Yes","Yes","No")</f>
        <v>No</v>
      </c>
      <c r="BP2" s="3" t="str">
        <f t="shared" ref="BP2:BP65" si="15">IF(D2&gt;10000,IF(OR(I2="",I2=0,BI2="",BI2=0,BK2=0),"Bad Address","Pass"),"FV&lt;$10K")</f>
        <v>FV&lt;$10K</v>
      </c>
      <c r="BQ2" t="s">
        <v>6650</v>
      </c>
      <c r="BR2" s="3" t="str">
        <f t="shared" ref="BR2:BR65" si="16">IF(D2&gt;20000,IF(OR(BD2="Yes",BF2="Yes"),"Yes","No"),"No, &lt; $20K Lien")</f>
        <v>No, &lt; $20K Lien</v>
      </c>
      <c r="BS2" s="3" t="str">
        <f t="shared" ref="BS2:BS65" si="17">IF(D2&gt;20000,IF(IFERROR(IF(BG2="None","No","Yes"),"No")="Yes","Yes","No"),"No, Lien &lt; $20K")</f>
        <v>No, Lien &lt; $20K</v>
      </c>
      <c r="BT2" t="s">
        <v>6650</v>
      </c>
      <c r="BU2" s="3" t="str">
        <f t="shared" ref="BU2:BU65" si="18">IF(E2="","N/A",IF(OR(E2&lt;2014,AR2="Yes"),"Yes","No"))</f>
        <v>No</v>
      </c>
      <c r="BV2" s="3" t="str">
        <f t="shared" ref="BV2:BV65" si="19">IFERROR(IF(COUNTIF(C:C,C2)&gt;1,"Yes","No"),"No")</f>
        <v>No</v>
      </c>
      <c r="BW2" s="3">
        <f t="shared" ref="BW2:BW65" si="20">BA2</f>
        <v>0</v>
      </c>
      <c r="BX2" s="3" t="str">
        <f t="shared" ref="BX2:BX65" si="21">IF(AND(OR(CI2="S",CI2="R",CI2="C"),CH2="Yes",BW2&gt;2),"Yes",IF(AND(OR(CI2="S",CI2="R",CI2="C"),CH2="No",BW2&gt;1),"Yes",IF(AND(CI2="V",CH2="Yes",BW2&gt;0),"Yes","No")))</f>
        <v>No</v>
      </c>
      <c r="BY2" s="3">
        <f t="shared" ref="BY2:BY65" si="22">VALUE(W2)</f>
        <v>33643</v>
      </c>
      <c r="BZ2">
        <v>1</v>
      </c>
      <c r="CA2" s="3">
        <f t="shared" ref="CA2:CA65" si="23">BY2/BZ2</f>
        <v>33643</v>
      </c>
      <c r="CC2" s="3">
        <f t="shared" ref="CC2:CC65" si="24">AS2</f>
        <v>0</v>
      </c>
      <c r="CD2" s="3">
        <f t="shared" ref="CD2:CD65" si="25">VALUE(AT2)</f>
        <v>0</v>
      </c>
      <c r="CE2" s="3" t="str">
        <f t="shared" ref="CE2:CE65" si="26">IFERROR(IF(CD2&gt;1000,YEAR(CC2),""),"")</f>
        <v/>
      </c>
      <c r="CF2" s="3" t="e">
        <f>HLOOKUP(CE2,'Valuation Data'!$D$2:$K$5,4,FALSE)</f>
        <v>#N/A</v>
      </c>
      <c r="CG2" s="3">
        <f t="shared" ref="CG2:CG65" si="27">IF(CB2&gt;0,MIN(IFERROR(MIN(CD2*CF2,CA2),CA2),CB2),IFERROR(MIN(CD2*CF2,CA2),CA2))</f>
        <v>33643</v>
      </c>
      <c r="CH2" s="3" t="str">
        <f t="shared" ref="CH2:CH65" si="28">IFERROR(IF(AND(OR(CI2="S",CI2="R",CI2="C",CI2="V"),CF2&gt;0),"Yes","No"),"No")</f>
        <v>No</v>
      </c>
      <c r="CI2" s="3" t="str">
        <f>VLOOKUP(R2,'Use Codes &amp; County Type'!A:D,4,FALSE)</f>
        <v>R</v>
      </c>
      <c r="CJ2" s="3" t="str">
        <f t="shared" ref="CJ2:CJ65" si="29">IF(AND(CH2="No",CI2="V"),"Yes","No")</f>
        <v>No</v>
      </c>
      <c r="CK2" s="3" t="str">
        <f t="shared" ref="CK2:CK65" si="30">IF(OR(BB2="Yes",BB2=""),"Yes","No")</f>
        <v>No</v>
      </c>
      <c r="CL2" s="3">
        <f t="shared" ref="CL2:CL65" si="31">IF(AND(OR(CI2="S",CI2="R",CI2="C"),CH2="Yes",CK2="Yes"),75%,IF(AND(OR(CI2="S",CI2="R"),CH2="Yes",CK2="No"),40%,IF(AND(OR(CI2="S",CI2="R",CI2="C"),CH2="No",CK2="Yes"),67%,IF(AND(OR(CI2="S",CI2="R"),CH2="No",CK2="No"),35%,IF(AND(CI2="C",CH2="Yes"),35%,IF(AND(CI2="C",CH2="No"),30%,IF(AND(CH2="Yes",CI2="V"),10%,0%)))))))</f>
        <v>0.35</v>
      </c>
      <c r="CM2" s="3">
        <f t="shared" ref="CM2:CM65" si="32">CG2*CL2</f>
        <v>11775.05</v>
      </c>
      <c r="CN2" s="3">
        <f t="shared" ref="CN2:CN65" si="33">D2+(BA2+3)*MAX(D2,Z2)</f>
        <v>2331.2800000000002</v>
      </c>
      <c r="CO2" s="3">
        <f t="shared" ref="CO2:CO65" si="34">CM2-CN2</f>
        <v>9443.7699999999986</v>
      </c>
      <c r="CP2" s="3">
        <f t="shared" ref="CP2:CP65" si="35">+CN2/CG2</f>
        <v>6.929465267663408E-2</v>
      </c>
      <c r="CR2" s="3" t="str">
        <f t="shared" ref="CR2:CR65" si="36">IF(AND(CV2="*Bid",D2&gt;49999),"Google","No")</f>
        <v>No</v>
      </c>
      <c r="CV2" s="3" t="str">
        <f t="shared" ref="CV2:CV65" si="37">IF(BN2="Lien&lt;$150","Lien&lt;$150",IF(OR(BU2="Yes",BV2="Yes"),"County Held Lien",IF(CG2&lt;30000,"FMV&lt;$30K",IF(BR2="Yes","EPA",IF(BS2="Yes","CDD",IF(BT2="High","Flood",IF(BX2="Yes","Too Many Priors",IF(CJ2="Yes","Vacant, No Sales Data",IF(CO2&lt;0,"Neg Solv Premium",IF(BP2="Bad Address","Bad Address",IF(CQ2="Bad","Bad Data",IF(CS2="Bad","Bad Google",IF(CT2="Redeemed","Redeemed",IF(CU2="Data Change","Data Change","*Bid"))))))))))))))</f>
        <v>*Bid</v>
      </c>
      <c r="CW2" s="3">
        <f t="shared" ref="CW2:CW65" si="38">VALUE(A2)</f>
        <v>1</v>
      </c>
      <c r="CX2" s="3">
        <f t="shared" ref="CX2:CX65" si="39">VALUE(D2)</f>
        <v>582.82000000000005</v>
      </c>
      <c r="CY2" s="3" t="str">
        <f t="shared" ref="CY2:CY65" si="40">IF(AND(CV2="*Bid",CX2&gt;75000),"Check","Ok")</f>
        <v>Ok</v>
      </c>
      <c r="CZ2">
        <v>0</v>
      </c>
      <c r="DA2">
        <v>0</v>
      </c>
    </row>
    <row r="3" spans="1:105" x14ac:dyDescent="0.25">
      <c r="A3">
        <v>2</v>
      </c>
      <c r="B3" t="s">
        <v>3</v>
      </c>
      <c r="C3" t="s">
        <v>111</v>
      </c>
      <c r="D3">
        <v>659.47</v>
      </c>
      <c r="E3">
        <v>2017</v>
      </c>
      <c r="F3">
        <v>659.47</v>
      </c>
      <c r="G3">
        <v>659.47</v>
      </c>
      <c r="H3" s="3">
        <f t="shared" si="0"/>
        <v>0</v>
      </c>
      <c r="I3">
        <v>18150</v>
      </c>
      <c r="J3" t="s">
        <v>2730</v>
      </c>
      <c r="K3" t="s">
        <v>2738</v>
      </c>
      <c r="L3">
        <v>32046</v>
      </c>
      <c r="M3" t="s">
        <v>2740</v>
      </c>
      <c r="N3" t="s">
        <v>4753</v>
      </c>
      <c r="O3">
        <v>-82.010917961410797</v>
      </c>
      <c r="P3">
        <v>30.533736865513799</v>
      </c>
      <c r="Q3" t="s">
        <v>4766</v>
      </c>
      <c r="R3">
        <v>56</v>
      </c>
      <c r="S3" t="s">
        <v>6536</v>
      </c>
      <c r="T3">
        <v>7009</v>
      </c>
      <c r="U3" t="s">
        <v>6579</v>
      </c>
      <c r="V3">
        <v>2017</v>
      </c>
      <c r="W3">
        <v>77428</v>
      </c>
      <c r="X3">
        <v>2017</v>
      </c>
      <c r="Y3">
        <v>205074</v>
      </c>
      <c r="Z3">
        <v>580.17999999999995</v>
      </c>
      <c r="AA3" s="3">
        <f t="shared" si="1"/>
        <v>0.87976708569002371</v>
      </c>
      <c r="AB3" t="s">
        <v>6616</v>
      </c>
      <c r="AG3" t="s">
        <v>6616</v>
      </c>
      <c r="AI3" t="s">
        <v>6618</v>
      </c>
      <c r="AJ3" t="s">
        <v>6618</v>
      </c>
      <c r="AK3" t="s">
        <v>6618</v>
      </c>
      <c r="AL3" t="s">
        <v>6618</v>
      </c>
      <c r="AM3">
        <v>0</v>
      </c>
      <c r="AN3">
        <v>0</v>
      </c>
      <c r="AO3">
        <v>0</v>
      </c>
      <c r="AP3" s="3" t="str">
        <f t="shared" si="2"/>
        <v>No</v>
      </c>
      <c r="AQ3" s="3" t="str">
        <f t="shared" si="3"/>
        <v>No</v>
      </c>
      <c r="AR3" s="3" t="str">
        <f t="shared" si="4"/>
        <v>No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 t="s">
        <v>6634</v>
      </c>
      <c r="AZ3">
        <v>0</v>
      </c>
      <c r="BA3">
        <v>0</v>
      </c>
      <c r="BB3" t="s">
        <v>6617</v>
      </c>
      <c r="BC3" t="s">
        <v>6616</v>
      </c>
      <c r="BD3" s="4" t="str">
        <f t="shared" si="5"/>
        <v>No</v>
      </c>
      <c r="BE3" t="s">
        <v>6640</v>
      </c>
      <c r="BF3" s="3" t="str">
        <f t="shared" si="6"/>
        <v>No</v>
      </c>
      <c r="BG3" t="s">
        <v>6645</v>
      </c>
      <c r="BH3" s="3" t="str">
        <f t="shared" si="7"/>
        <v>18150 HOOT OWL HOLW</v>
      </c>
      <c r="BI3" s="3" t="str">
        <f t="shared" si="8"/>
        <v>Hilliard</v>
      </c>
      <c r="BJ3" s="3" t="str">
        <f t="shared" si="9"/>
        <v>Florida</v>
      </c>
      <c r="BK3" s="3">
        <f t="shared" si="10"/>
        <v>32046</v>
      </c>
      <c r="BL3" s="3" t="str">
        <f t="shared" si="11"/>
        <v>18150 HOOT OWL HOLW HILLIARD FL 32046</v>
      </c>
      <c r="BM3" s="3" t="str">
        <f t="shared" si="12"/>
        <v/>
      </c>
      <c r="BN3" s="3" t="str">
        <f t="shared" si="13"/>
        <v>Pass</v>
      </c>
      <c r="BO3" s="3" t="str">
        <f t="shared" si="14"/>
        <v>No</v>
      </c>
      <c r="BP3" s="3" t="str">
        <f t="shared" si="15"/>
        <v>FV&lt;$10K</v>
      </c>
      <c r="BQ3" t="s">
        <v>6650</v>
      </c>
      <c r="BR3" s="3" t="str">
        <f t="shared" si="16"/>
        <v>No, &lt; $20K Lien</v>
      </c>
      <c r="BS3" s="3" t="str">
        <f t="shared" si="17"/>
        <v>No, Lien &lt; $20K</v>
      </c>
      <c r="BT3" t="s">
        <v>6650</v>
      </c>
      <c r="BU3" s="3" t="str">
        <f t="shared" si="18"/>
        <v>No</v>
      </c>
      <c r="BV3" s="3" t="str">
        <f t="shared" si="19"/>
        <v>No</v>
      </c>
      <c r="BW3" s="3">
        <f t="shared" si="20"/>
        <v>0</v>
      </c>
      <c r="BX3" s="3" t="str">
        <f t="shared" si="21"/>
        <v>No</v>
      </c>
      <c r="BY3" s="3">
        <f t="shared" si="22"/>
        <v>77428</v>
      </c>
      <c r="BZ3">
        <v>1</v>
      </c>
      <c r="CA3" s="3">
        <f t="shared" si="23"/>
        <v>77428</v>
      </c>
      <c r="CC3" s="3">
        <f t="shared" si="24"/>
        <v>0</v>
      </c>
      <c r="CD3" s="3">
        <f t="shared" si="25"/>
        <v>0</v>
      </c>
      <c r="CE3" s="3" t="str">
        <f t="shared" si="26"/>
        <v/>
      </c>
      <c r="CF3" s="3" t="e">
        <f>HLOOKUP(CE3,'Valuation Data'!$D$2:$K$5,4,FALSE)</f>
        <v>#N/A</v>
      </c>
      <c r="CG3" s="3">
        <f t="shared" si="27"/>
        <v>77428</v>
      </c>
      <c r="CH3" s="3" t="str">
        <f t="shared" si="28"/>
        <v>No</v>
      </c>
      <c r="CI3" s="3" t="str">
        <f>VLOOKUP(R3,'Use Codes &amp; County Type'!A:D,4,FALSE)</f>
        <v>V</v>
      </c>
      <c r="CJ3" s="3" t="str">
        <f t="shared" si="29"/>
        <v>Yes</v>
      </c>
      <c r="CK3" s="3" t="str">
        <f t="shared" si="30"/>
        <v>Yes</v>
      </c>
      <c r="CL3" s="3">
        <f t="shared" si="31"/>
        <v>0</v>
      </c>
      <c r="CM3" s="3">
        <f t="shared" si="32"/>
        <v>0</v>
      </c>
      <c r="CN3" s="3">
        <f t="shared" si="33"/>
        <v>2637.88</v>
      </c>
      <c r="CO3" s="3">
        <f t="shared" si="34"/>
        <v>-2637.88</v>
      </c>
      <c r="CP3" s="3">
        <f t="shared" si="35"/>
        <v>3.4068812315958055E-2</v>
      </c>
      <c r="CR3" s="3" t="str">
        <f t="shared" si="36"/>
        <v>No</v>
      </c>
      <c r="CV3" s="3" t="str">
        <f t="shared" si="37"/>
        <v>Vacant, No Sales Data</v>
      </c>
      <c r="CW3" s="3">
        <f t="shared" si="38"/>
        <v>2</v>
      </c>
      <c r="CX3" s="3">
        <f t="shared" si="39"/>
        <v>659.47</v>
      </c>
      <c r="CY3" s="3" t="str">
        <f t="shared" si="40"/>
        <v>Ok</v>
      </c>
      <c r="CZ3">
        <v>0</v>
      </c>
      <c r="DA3">
        <v>0</v>
      </c>
    </row>
    <row r="4" spans="1:105" x14ac:dyDescent="0.25">
      <c r="A4">
        <v>3</v>
      </c>
      <c r="B4" t="s">
        <v>3</v>
      </c>
      <c r="C4" t="s">
        <v>112</v>
      </c>
      <c r="D4">
        <v>121.11</v>
      </c>
      <c r="E4">
        <v>2017</v>
      </c>
      <c r="F4">
        <v>121.11</v>
      </c>
      <c r="G4">
        <v>121.11</v>
      </c>
      <c r="H4" s="3">
        <f t="shared" si="0"/>
        <v>0</v>
      </c>
      <c r="I4">
        <v>18205</v>
      </c>
      <c r="J4" t="s">
        <v>2730</v>
      </c>
      <c r="K4" t="s">
        <v>2738</v>
      </c>
      <c r="L4">
        <v>32046</v>
      </c>
      <c r="M4" t="s">
        <v>2741</v>
      </c>
      <c r="N4" t="s">
        <v>4753</v>
      </c>
      <c r="O4">
        <v>-82.008079740870897</v>
      </c>
      <c r="P4">
        <v>30.5338135768447</v>
      </c>
      <c r="Q4" t="s">
        <v>4766</v>
      </c>
      <c r="R4">
        <v>60</v>
      </c>
      <c r="S4" t="s">
        <v>6537</v>
      </c>
      <c r="T4">
        <v>7003</v>
      </c>
      <c r="U4" t="s">
        <v>6580</v>
      </c>
      <c r="V4">
        <v>2017</v>
      </c>
      <c r="W4">
        <v>4915</v>
      </c>
      <c r="X4">
        <v>2017</v>
      </c>
      <c r="Y4">
        <v>44400</v>
      </c>
      <c r="Z4">
        <v>82.4</v>
      </c>
      <c r="AA4" s="3">
        <f t="shared" si="1"/>
        <v>0.68037321443316001</v>
      </c>
      <c r="AB4" t="s">
        <v>6616</v>
      </c>
      <c r="AG4" t="s">
        <v>6616</v>
      </c>
      <c r="AI4" t="s">
        <v>6618</v>
      </c>
      <c r="AJ4" t="s">
        <v>6618</v>
      </c>
      <c r="AK4" t="s">
        <v>6618</v>
      </c>
      <c r="AL4">
        <v>0</v>
      </c>
      <c r="AM4">
        <v>0</v>
      </c>
      <c r="AN4">
        <v>0</v>
      </c>
      <c r="AO4">
        <v>0</v>
      </c>
      <c r="AP4" s="3" t="str">
        <f t="shared" si="2"/>
        <v>No</v>
      </c>
      <c r="AQ4" s="3" t="str">
        <f t="shared" si="3"/>
        <v>No</v>
      </c>
      <c r="AR4" s="3" t="str">
        <f t="shared" si="4"/>
        <v>No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 t="s">
        <v>6634</v>
      </c>
      <c r="AZ4">
        <v>0</v>
      </c>
      <c r="BA4">
        <v>0</v>
      </c>
      <c r="BB4" t="s">
        <v>6616</v>
      </c>
      <c r="BC4" t="s">
        <v>6616</v>
      </c>
      <c r="BD4" s="4" t="str">
        <f t="shared" si="5"/>
        <v>No</v>
      </c>
      <c r="BE4" t="s">
        <v>6640</v>
      </c>
      <c r="BF4" s="3" t="str">
        <f t="shared" si="6"/>
        <v>No</v>
      </c>
      <c r="BG4" t="s">
        <v>6645</v>
      </c>
      <c r="BH4" s="3" t="str">
        <f t="shared" si="7"/>
        <v>18205 HOOT OWL HOLW</v>
      </c>
      <c r="BI4" s="3" t="str">
        <f t="shared" si="8"/>
        <v>Hilliard</v>
      </c>
      <c r="BJ4" s="3" t="str">
        <f t="shared" si="9"/>
        <v>Florida</v>
      </c>
      <c r="BK4" s="3">
        <f t="shared" si="10"/>
        <v>32046</v>
      </c>
      <c r="BL4" s="3" t="str">
        <f t="shared" si="11"/>
        <v>18205 HOOT OWL HOLW HILLIARD FL 32046</v>
      </c>
      <c r="BM4" s="3" t="str">
        <f t="shared" si="12"/>
        <v/>
      </c>
      <c r="BN4" s="3" t="str">
        <f t="shared" si="13"/>
        <v>Lien&lt;$150</v>
      </c>
      <c r="BO4" s="3" t="str">
        <f t="shared" si="14"/>
        <v>No</v>
      </c>
      <c r="BP4" s="3" t="str">
        <f t="shared" si="15"/>
        <v>FV&lt;$10K</v>
      </c>
      <c r="BQ4" t="s">
        <v>6650</v>
      </c>
      <c r="BR4" s="3" t="str">
        <f t="shared" si="16"/>
        <v>No, &lt; $20K Lien</v>
      </c>
      <c r="BS4" s="3" t="str">
        <f t="shared" si="17"/>
        <v>No, Lien &lt; $20K</v>
      </c>
      <c r="BT4" t="s">
        <v>6650</v>
      </c>
      <c r="BU4" s="3" t="str">
        <f t="shared" si="18"/>
        <v>No</v>
      </c>
      <c r="BV4" s="3" t="str">
        <f t="shared" si="19"/>
        <v>No</v>
      </c>
      <c r="BW4" s="3">
        <f t="shared" si="20"/>
        <v>0</v>
      </c>
      <c r="BX4" s="3" t="str">
        <f t="shared" si="21"/>
        <v>No</v>
      </c>
      <c r="BY4" s="3">
        <f t="shared" si="22"/>
        <v>4915</v>
      </c>
      <c r="BZ4">
        <v>1</v>
      </c>
      <c r="CA4" s="3">
        <f t="shared" si="23"/>
        <v>4915</v>
      </c>
      <c r="CC4" s="3">
        <f t="shared" si="24"/>
        <v>0</v>
      </c>
      <c r="CD4" s="3">
        <f t="shared" si="25"/>
        <v>0</v>
      </c>
      <c r="CE4" s="3" t="str">
        <f t="shared" si="26"/>
        <v/>
      </c>
      <c r="CF4" s="3" t="e">
        <f>HLOOKUP(CE4,'Valuation Data'!$D$2:$K$5,4,FALSE)</f>
        <v>#N/A</v>
      </c>
      <c r="CG4" s="3">
        <f t="shared" si="27"/>
        <v>4915</v>
      </c>
      <c r="CH4" s="3" t="str">
        <f t="shared" si="28"/>
        <v>No</v>
      </c>
      <c r="CI4" s="3" t="str">
        <f>VLOOKUP(R4,'Use Codes &amp; County Type'!A:D,4,FALSE)</f>
        <v>V</v>
      </c>
      <c r="CJ4" s="3" t="str">
        <f t="shared" si="29"/>
        <v>Yes</v>
      </c>
      <c r="CK4" s="3" t="str">
        <f t="shared" si="30"/>
        <v>No</v>
      </c>
      <c r="CL4" s="3">
        <f t="shared" si="31"/>
        <v>0</v>
      </c>
      <c r="CM4" s="3">
        <f t="shared" si="32"/>
        <v>0</v>
      </c>
      <c r="CN4" s="3">
        <f t="shared" si="33"/>
        <v>484.44</v>
      </c>
      <c r="CO4" s="3">
        <f t="shared" si="34"/>
        <v>-484.44</v>
      </c>
      <c r="CP4" s="3">
        <f t="shared" si="35"/>
        <v>9.8563580874872839E-2</v>
      </c>
      <c r="CR4" s="3" t="str">
        <f t="shared" si="36"/>
        <v>No</v>
      </c>
      <c r="CV4" s="3" t="str">
        <f t="shared" si="37"/>
        <v>Lien&lt;$150</v>
      </c>
      <c r="CW4" s="3">
        <f t="shared" si="38"/>
        <v>3</v>
      </c>
      <c r="CX4" s="3">
        <f t="shared" si="39"/>
        <v>121.11</v>
      </c>
      <c r="CY4" s="3" t="str">
        <f t="shared" si="40"/>
        <v>Ok</v>
      </c>
      <c r="CZ4">
        <v>0</v>
      </c>
      <c r="DA4">
        <v>0</v>
      </c>
    </row>
    <row r="5" spans="1:105" x14ac:dyDescent="0.25">
      <c r="A5">
        <v>4</v>
      </c>
      <c r="B5" t="s">
        <v>3</v>
      </c>
      <c r="C5" t="s">
        <v>113</v>
      </c>
      <c r="D5">
        <v>819.19</v>
      </c>
      <c r="E5">
        <v>2017</v>
      </c>
      <c r="F5">
        <v>819.19</v>
      </c>
      <c r="G5">
        <v>819.19</v>
      </c>
      <c r="H5" s="3">
        <f t="shared" si="0"/>
        <v>0</v>
      </c>
      <c r="I5">
        <v>2476</v>
      </c>
      <c r="J5" t="s">
        <v>2730</v>
      </c>
      <c r="K5" t="s">
        <v>2738</v>
      </c>
      <c r="L5">
        <v>32046</v>
      </c>
      <c r="M5" t="s">
        <v>2742</v>
      </c>
      <c r="N5" t="s">
        <v>4753</v>
      </c>
      <c r="O5">
        <v>-82.007722739701904</v>
      </c>
      <c r="P5">
        <v>30.525598375496202</v>
      </c>
      <c r="Q5" t="s">
        <v>4767</v>
      </c>
      <c r="R5">
        <v>2</v>
      </c>
      <c r="S5" t="s">
        <v>6535</v>
      </c>
      <c r="T5">
        <v>1006</v>
      </c>
      <c r="U5" t="s">
        <v>6578</v>
      </c>
      <c r="V5">
        <v>2017</v>
      </c>
      <c r="W5">
        <v>47293</v>
      </c>
      <c r="X5">
        <v>2017</v>
      </c>
      <c r="Y5">
        <v>49099</v>
      </c>
      <c r="Z5">
        <v>727.86</v>
      </c>
      <c r="AA5" s="3">
        <f t="shared" si="1"/>
        <v>0.88851182265408513</v>
      </c>
      <c r="AB5" t="s">
        <v>6616</v>
      </c>
      <c r="AD5" t="s">
        <v>6616</v>
      </c>
      <c r="AE5" t="s">
        <v>6616</v>
      </c>
      <c r="AG5" t="s">
        <v>6616</v>
      </c>
      <c r="AI5" t="s">
        <v>6618</v>
      </c>
      <c r="AJ5" t="s">
        <v>6618</v>
      </c>
      <c r="AK5" t="s">
        <v>6618</v>
      </c>
      <c r="AL5" t="s">
        <v>6618</v>
      </c>
      <c r="AM5" t="s">
        <v>6618</v>
      </c>
      <c r="AN5" t="s">
        <v>6618</v>
      </c>
      <c r="AO5">
        <v>0</v>
      </c>
      <c r="AP5" s="3" t="str">
        <f t="shared" si="2"/>
        <v>No</v>
      </c>
      <c r="AQ5" s="3" t="str">
        <f t="shared" si="3"/>
        <v>No</v>
      </c>
      <c r="AR5" s="3" t="str">
        <f t="shared" si="4"/>
        <v>No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 t="s">
        <v>6634</v>
      </c>
      <c r="AZ5" t="s">
        <v>6637</v>
      </c>
      <c r="BA5">
        <v>1</v>
      </c>
      <c r="BB5" t="s">
        <v>6616</v>
      </c>
      <c r="BC5" t="s">
        <v>6617</v>
      </c>
      <c r="BD5" s="4" t="str">
        <f t="shared" si="5"/>
        <v>No</v>
      </c>
      <c r="BE5" t="s">
        <v>6640</v>
      </c>
      <c r="BF5" s="3" t="str">
        <f t="shared" si="6"/>
        <v>No</v>
      </c>
      <c r="BG5" t="s">
        <v>6645</v>
      </c>
      <c r="BH5" s="3" t="str">
        <f t="shared" si="7"/>
        <v>2476 SR 2</v>
      </c>
      <c r="BI5" s="3" t="str">
        <f t="shared" si="8"/>
        <v>Hilliard</v>
      </c>
      <c r="BJ5" s="3" t="str">
        <f t="shared" si="9"/>
        <v>Florida</v>
      </c>
      <c r="BK5" s="3">
        <f t="shared" si="10"/>
        <v>32046</v>
      </c>
      <c r="BL5" s="3" t="str">
        <f t="shared" si="11"/>
        <v>2476 SR 2 HILLIARD FL 32046</v>
      </c>
      <c r="BM5" s="3" t="str">
        <f t="shared" si="12"/>
        <v/>
      </c>
      <c r="BN5" s="3" t="str">
        <f t="shared" si="13"/>
        <v>Pass</v>
      </c>
      <c r="BO5" s="3" t="str">
        <f t="shared" si="14"/>
        <v>Yes</v>
      </c>
      <c r="BP5" s="3" t="str">
        <f t="shared" si="15"/>
        <v>FV&lt;$10K</v>
      </c>
      <c r="BQ5" t="s">
        <v>6650</v>
      </c>
      <c r="BR5" s="3" t="str">
        <f t="shared" si="16"/>
        <v>No, &lt; $20K Lien</v>
      </c>
      <c r="BS5" s="3" t="str">
        <f t="shared" si="17"/>
        <v>No, Lien &lt; $20K</v>
      </c>
      <c r="BT5" t="s">
        <v>6650</v>
      </c>
      <c r="BU5" s="3" t="str">
        <f t="shared" si="18"/>
        <v>No</v>
      </c>
      <c r="BV5" s="3" t="str">
        <f t="shared" si="19"/>
        <v>No</v>
      </c>
      <c r="BW5" s="3">
        <f t="shared" si="20"/>
        <v>1</v>
      </c>
      <c r="BX5" s="3" t="str">
        <f t="shared" si="21"/>
        <v>No</v>
      </c>
      <c r="BY5" s="3">
        <f t="shared" si="22"/>
        <v>47293</v>
      </c>
      <c r="BZ5">
        <v>1</v>
      </c>
      <c r="CA5" s="3">
        <f t="shared" si="23"/>
        <v>47293</v>
      </c>
      <c r="CC5" s="3">
        <f t="shared" si="24"/>
        <v>0</v>
      </c>
      <c r="CD5" s="3">
        <f t="shared" si="25"/>
        <v>0</v>
      </c>
      <c r="CE5" s="3" t="str">
        <f t="shared" si="26"/>
        <v/>
      </c>
      <c r="CF5" s="3" t="e">
        <f>HLOOKUP(CE5,'Valuation Data'!$D$2:$K$5,4,FALSE)</f>
        <v>#N/A</v>
      </c>
      <c r="CG5" s="3">
        <f t="shared" si="27"/>
        <v>47293</v>
      </c>
      <c r="CH5" s="3" t="str">
        <f t="shared" si="28"/>
        <v>No</v>
      </c>
      <c r="CI5" s="3" t="str">
        <f>VLOOKUP(R5,'Use Codes &amp; County Type'!A:D,4,FALSE)</f>
        <v>R</v>
      </c>
      <c r="CJ5" s="3" t="str">
        <f t="shared" si="29"/>
        <v>No</v>
      </c>
      <c r="CK5" s="3" t="str">
        <f t="shared" si="30"/>
        <v>No</v>
      </c>
      <c r="CL5" s="3">
        <f t="shared" si="31"/>
        <v>0.35</v>
      </c>
      <c r="CM5" s="3">
        <f t="shared" si="32"/>
        <v>16552.55</v>
      </c>
      <c r="CN5" s="3">
        <f t="shared" si="33"/>
        <v>4095.9500000000003</v>
      </c>
      <c r="CO5" s="3">
        <f t="shared" si="34"/>
        <v>12456.599999999999</v>
      </c>
      <c r="CP5" s="3">
        <f t="shared" si="35"/>
        <v>8.6607954665595344E-2</v>
      </c>
      <c r="CR5" s="3" t="str">
        <f t="shared" si="36"/>
        <v>No</v>
      </c>
      <c r="CV5" s="3" t="str">
        <f t="shared" si="37"/>
        <v>*Bid</v>
      </c>
      <c r="CW5" s="3">
        <f t="shared" si="38"/>
        <v>4</v>
      </c>
      <c r="CX5" s="3">
        <f t="shared" si="39"/>
        <v>819.19</v>
      </c>
      <c r="CY5" s="3" t="str">
        <f t="shared" si="40"/>
        <v>Ok</v>
      </c>
      <c r="CZ5">
        <v>0</v>
      </c>
      <c r="DA5">
        <v>0</v>
      </c>
    </row>
    <row r="6" spans="1:105" x14ac:dyDescent="0.25">
      <c r="A6">
        <v>5</v>
      </c>
      <c r="B6" t="s">
        <v>3</v>
      </c>
      <c r="C6" t="s">
        <v>114</v>
      </c>
      <c r="D6">
        <v>656.11</v>
      </c>
      <c r="E6">
        <v>2017</v>
      </c>
      <c r="F6">
        <v>656.11</v>
      </c>
      <c r="G6">
        <v>656.11</v>
      </c>
      <c r="H6" s="3">
        <f t="shared" si="0"/>
        <v>0</v>
      </c>
      <c r="I6">
        <v>17465</v>
      </c>
      <c r="J6" t="s">
        <v>2730</v>
      </c>
      <c r="K6" t="s">
        <v>2738</v>
      </c>
      <c r="L6">
        <v>32046</v>
      </c>
      <c r="M6" t="s">
        <v>2743</v>
      </c>
      <c r="N6" t="s">
        <v>4753</v>
      </c>
      <c r="O6">
        <v>-82.009168573485098</v>
      </c>
      <c r="P6">
        <v>30.526124433043101</v>
      </c>
      <c r="Q6" t="s">
        <v>4768</v>
      </c>
      <c r="R6">
        <v>2</v>
      </c>
      <c r="S6" t="s">
        <v>6535</v>
      </c>
      <c r="T6">
        <v>1006</v>
      </c>
      <c r="U6" t="s">
        <v>6578</v>
      </c>
      <c r="V6">
        <v>2017</v>
      </c>
      <c r="W6">
        <v>38119</v>
      </c>
      <c r="X6">
        <v>2017</v>
      </c>
      <c r="Y6">
        <v>38119</v>
      </c>
      <c r="Z6">
        <v>577.08000000000004</v>
      </c>
      <c r="AA6" s="3">
        <f t="shared" si="1"/>
        <v>0.87954763682919024</v>
      </c>
      <c r="AB6" t="s">
        <v>6616</v>
      </c>
      <c r="AC6" t="s">
        <v>6616</v>
      </c>
      <c r="AD6" t="s">
        <v>6616</v>
      </c>
      <c r="AE6" t="s">
        <v>6616</v>
      </c>
      <c r="AF6" t="s">
        <v>6616</v>
      </c>
      <c r="AG6" t="s">
        <v>6616</v>
      </c>
      <c r="AI6" t="s">
        <v>6618</v>
      </c>
      <c r="AJ6" t="s">
        <v>6618</v>
      </c>
      <c r="AK6" t="s">
        <v>6618</v>
      </c>
      <c r="AL6" t="s">
        <v>6618</v>
      </c>
      <c r="AM6" t="s">
        <v>6618</v>
      </c>
      <c r="AN6" t="s">
        <v>6618</v>
      </c>
      <c r="AO6" t="s">
        <v>6618</v>
      </c>
      <c r="AP6" s="3" t="str">
        <f t="shared" si="2"/>
        <v>No</v>
      </c>
      <c r="AQ6" s="3" t="str">
        <f t="shared" si="3"/>
        <v>No</v>
      </c>
      <c r="AR6" s="3" t="str">
        <f t="shared" si="4"/>
        <v>No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 t="s">
        <v>6634</v>
      </c>
      <c r="AZ6" t="s">
        <v>6638</v>
      </c>
      <c r="BA6">
        <v>3</v>
      </c>
      <c r="BB6" t="s">
        <v>6616</v>
      </c>
      <c r="BC6" t="s">
        <v>6617</v>
      </c>
      <c r="BD6" s="4" t="str">
        <f t="shared" si="5"/>
        <v>No</v>
      </c>
      <c r="BE6" t="s">
        <v>6640</v>
      </c>
      <c r="BF6" s="3" t="str">
        <f t="shared" si="6"/>
        <v>No</v>
      </c>
      <c r="BG6" t="s">
        <v>6645</v>
      </c>
      <c r="BH6" s="3" t="str">
        <f t="shared" si="7"/>
        <v>17465 WHEELING TR</v>
      </c>
      <c r="BI6" s="3" t="str">
        <f t="shared" si="8"/>
        <v>Hilliard</v>
      </c>
      <c r="BJ6" s="3" t="str">
        <f t="shared" si="9"/>
        <v>Florida</v>
      </c>
      <c r="BK6" s="3">
        <f t="shared" si="10"/>
        <v>32046</v>
      </c>
      <c r="BL6" s="3" t="str">
        <f t="shared" si="11"/>
        <v>17465 WHEELING TR HILLIARD FL 32046</v>
      </c>
      <c r="BM6" s="3" t="str">
        <f t="shared" si="12"/>
        <v/>
      </c>
      <c r="BN6" s="3" t="str">
        <f t="shared" si="13"/>
        <v>Pass</v>
      </c>
      <c r="BO6" s="3" t="str">
        <f t="shared" si="14"/>
        <v>Yes</v>
      </c>
      <c r="BP6" s="3" t="str">
        <f t="shared" si="15"/>
        <v>FV&lt;$10K</v>
      </c>
      <c r="BQ6" t="s">
        <v>6650</v>
      </c>
      <c r="BR6" s="3" t="str">
        <f t="shared" si="16"/>
        <v>No, &lt; $20K Lien</v>
      </c>
      <c r="BS6" s="3" t="str">
        <f t="shared" si="17"/>
        <v>No, Lien &lt; $20K</v>
      </c>
      <c r="BT6" t="s">
        <v>6650</v>
      </c>
      <c r="BU6" s="3" t="str">
        <f t="shared" si="18"/>
        <v>No</v>
      </c>
      <c r="BV6" s="3" t="str">
        <f t="shared" si="19"/>
        <v>No</v>
      </c>
      <c r="BW6" s="3">
        <f t="shared" si="20"/>
        <v>3</v>
      </c>
      <c r="BX6" s="3" t="str">
        <f t="shared" si="21"/>
        <v>Yes</v>
      </c>
      <c r="BY6" s="3">
        <f t="shared" si="22"/>
        <v>38119</v>
      </c>
      <c r="BZ6">
        <v>1</v>
      </c>
      <c r="CA6" s="3">
        <f t="shared" si="23"/>
        <v>38119</v>
      </c>
      <c r="CC6" s="3">
        <f t="shared" si="24"/>
        <v>0</v>
      </c>
      <c r="CD6" s="3">
        <f t="shared" si="25"/>
        <v>0</v>
      </c>
      <c r="CE6" s="3" t="str">
        <f t="shared" si="26"/>
        <v/>
      </c>
      <c r="CF6" s="3" t="e">
        <f>HLOOKUP(CE6,'Valuation Data'!$D$2:$K$5,4,FALSE)</f>
        <v>#N/A</v>
      </c>
      <c r="CG6" s="3">
        <f t="shared" si="27"/>
        <v>38119</v>
      </c>
      <c r="CH6" s="3" t="str">
        <f t="shared" si="28"/>
        <v>No</v>
      </c>
      <c r="CI6" s="3" t="str">
        <f>VLOOKUP(R6,'Use Codes &amp; County Type'!A:D,4,FALSE)</f>
        <v>R</v>
      </c>
      <c r="CJ6" s="3" t="str">
        <f t="shared" si="29"/>
        <v>No</v>
      </c>
      <c r="CK6" s="3" t="str">
        <f t="shared" si="30"/>
        <v>No</v>
      </c>
      <c r="CL6" s="3">
        <f t="shared" si="31"/>
        <v>0.35</v>
      </c>
      <c r="CM6" s="3">
        <f t="shared" si="32"/>
        <v>13341.65</v>
      </c>
      <c r="CN6" s="3">
        <f t="shared" si="33"/>
        <v>4592.7699999999995</v>
      </c>
      <c r="CO6" s="3">
        <f t="shared" si="34"/>
        <v>8748.880000000001</v>
      </c>
      <c r="CP6" s="3">
        <f t="shared" si="35"/>
        <v>0.12048505994386001</v>
      </c>
      <c r="CR6" s="3" t="str">
        <f t="shared" si="36"/>
        <v>No</v>
      </c>
      <c r="CV6" s="3" t="str">
        <f t="shared" si="37"/>
        <v>Too Many Priors</v>
      </c>
      <c r="CW6" s="3">
        <f t="shared" si="38"/>
        <v>5</v>
      </c>
      <c r="CX6" s="3">
        <f t="shared" si="39"/>
        <v>656.11</v>
      </c>
      <c r="CY6" s="3" t="str">
        <f t="shared" si="40"/>
        <v>Ok</v>
      </c>
      <c r="CZ6">
        <v>0</v>
      </c>
      <c r="DA6">
        <v>0</v>
      </c>
    </row>
    <row r="7" spans="1:105" x14ac:dyDescent="0.25">
      <c r="A7">
        <v>6</v>
      </c>
      <c r="B7" t="s">
        <v>3</v>
      </c>
      <c r="C7" t="s">
        <v>115</v>
      </c>
      <c r="D7">
        <v>526.87</v>
      </c>
      <c r="E7">
        <v>2017</v>
      </c>
      <c r="F7">
        <v>526.87</v>
      </c>
      <c r="G7">
        <v>526.87</v>
      </c>
      <c r="H7" s="3">
        <f t="shared" si="0"/>
        <v>0</v>
      </c>
      <c r="J7" t="s">
        <v>2730</v>
      </c>
      <c r="K7" t="s">
        <v>2738</v>
      </c>
      <c r="L7">
        <v>32046</v>
      </c>
      <c r="M7" t="s">
        <v>2744</v>
      </c>
      <c r="N7" t="s">
        <v>4753</v>
      </c>
      <c r="O7">
        <v>-82.007790589560301</v>
      </c>
      <c r="P7">
        <v>30.523040766392601</v>
      </c>
      <c r="Q7" t="s">
        <v>4769</v>
      </c>
      <c r="R7">
        <v>0</v>
      </c>
      <c r="S7" t="s">
        <v>6538</v>
      </c>
      <c r="T7">
        <v>8001</v>
      </c>
      <c r="U7" t="s">
        <v>6581</v>
      </c>
      <c r="V7">
        <v>2017</v>
      </c>
      <c r="W7">
        <v>18522</v>
      </c>
      <c r="X7">
        <v>2017</v>
      </c>
      <c r="Y7">
        <v>45375</v>
      </c>
      <c r="Z7">
        <v>457.57</v>
      </c>
      <c r="AA7" s="3">
        <f t="shared" si="1"/>
        <v>0.86846850266669195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 s="3" t="str">
        <f t="shared" si="2"/>
        <v>No</v>
      </c>
      <c r="AQ7" s="3" t="str">
        <f t="shared" si="3"/>
        <v>No</v>
      </c>
      <c r="AR7" s="3" t="str">
        <f t="shared" si="4"/>
        <v>No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 t="s">
        <v>6634</v>
      </c>
      <c r="AZ7">
        <v>0</v>
      </c>
      <c r="BA7">
        <v>0</v>
      </c>
      <c r="BB7" t="s">
        <v>6616</v>
      </c>
      <c r="BC7">
        <v>0</v>
      </c>
      <c r="BD7" s="4" t="str">
        <f t="shared" si="5"/>
        <v>No</v>
      </c>
      <c r="BE7" t="s">
        <v>6640</v>
      </c>
      <c r="BF7" s="3" t="str">
        <f t="shared" si="6"/>
        <v>No</v>
      </c>
      <c r="BG7" t="s">
        <v>6645</v>
      </c>
      <c r="BH7" s="3" t="str">
        <f t="shared" si="7"/>
        <v>SR 2</v>
      </c>
      <c r="BI7" s="3" t="str">
        <f t="shared" si="8"/>
        <v>Hilliard</v>
      </c>
      <c r="BJ7" s="3" t="str">
        <f t="shared" si="9"/>
        <v>Florida</v>
      </c>
      <c r="BK7" s="3">
        <f t="shared" si="10"/>
        <v>32046</v>
      </c>
      <c r="BL7" s="3" t="str">
        <f t="shared" si="11"/>
        <v>SR 2 HILLIARD FL 32046</v>
      </c>
      <c r="BM7" s="3" t="str">
        <f t="shared" si="12"/>
        <v/>
      </c>
      <c r="BN7" s="3" t="str">
        <f t="shared" si="13"/>
        <v>Pass</v>
      </c>
      <c r="BO7" s="3" t="str">
        <f t="shared" si="14"/>
        <v>No</v>
      </c>
      <c r="BP7" s="3" t="str">
        <f t="shared" si="15"/>
        <v>FV&lt;$10K</v>
      </c>
      <c r="BQ7" t="s">
        <v>6650</v>
      </c>
      <c r="BR7" s="3" t="str">
        <f t="shared" si="16"/>
        <v>No, &lt; $20K Lien</v>
      </c>
      <c r="BS7" s="3" t="str">
        <f t="shared" si="17"/>
        <v>No, Lien &lt; $20K</v>
      </c>
      <c r="BT7" t="s">
        <v>6650</v>
      </c>
      <c r="BU7" s="3" t="str">
        <f t="shared" si="18"/>
        <v>No</v>
      </c>
      <c r="BV7" s="3" t="str">
        <f t="shared" si="19"/>
        <v>No</v>
      </c>
      <c r="BW7" s="3">
        <f t="shared" si="20"/>
        <v>0</v>
      </c>
      <c r="BX7" s="3" t="str">
        <f t="shared" si="21"/>
        <v>No</v>
      </c>
      <c r="BY7" s="3">
        <f t="shared" si="22"/>
        <v>18522</v>
      </c>
      <c r="BZ7">
        <v>1</v>
      </c>
      <c r="CA7" s="3">
        <f t="shared" si="23"/>
        <v>18522</v>
      </c>
      <c r="CC7" s="3">
        <f t="shared" si="24"/>
        <v>0</v>
      </c>
      <c r="CD7" s="3">
        <f t="shared" si="25"/>
        <v>0</v>
      </c>
      <c r="CE7" s="3" t="str">
        <f t="shared" si="26"/>
        <v/>
      </c>
      <c r="CF7" s="3" t="e">
        <f>HLOOKUP(CE7,'Valuation Data'!$D$2:$K$5,4,FALSE)</f>
        <v>#N/A</v>
      </c>
      <c r="CG7" s="3">
        <f t="shared" si="27"/>
        <v>18522</v>
      </c>
      <c r="CH7" s="3" t="str">
        <f t="shared" si="28"/>
        <v>No</v>
      </c>
      <c r="CI7" s="3" t="str">
        <f>VLOOKUP(R7,'Use Codes &amp; County Type'!A:D,4,FALSE)</f>
        <v>V</v>
      </c>
      <c r="CJ7" s="3" t="str">
        <f t="shared" si="29"/>
        <v>Yes</v>
      </c>
      <c r="CK7" s="3" t="str">
        <f t="shared" si="30"/>
        <v>No</v>
      </c>
      <c r="CL7" s="3">
        <f t="shared" si="31"/>
        <v>0</v>
      </c>
      <c r="CM7" s="3">
        <f t="shared" si="32"/>
        <v>0</v>
      </c>
      <c r="CN7" s="3">
        <f t="shared" si="33"/>
        <v>2107.48</v>
      </c>
      <c r="CO7" s="3">
        <f t="shared" si="34"/>
        <v>-2107.48</v>
      </c>
      <c r="CP7" s="3">
        <f t="shared" si="35"/>
        <v>0.1137825288845697</v>
      </c>
      <c r="CR7" s="3" t="str">
        <f t="shared" si="36"/>
        <v>No</v>
      </c>
      <c r="CV7" s="3" t="str">
        <f t="shared" si="37"/>
        <v>FMV&lt;$30K</v>
      </c>
      <c r="CW7" s="3">
        <f t="shared" si="38"/>
        <v>6</v>
      </c>
      <c r="CX7" s="3">
        <f t="shared" si="39"/>
        <v>526.87</v>
      </c>
      <c r="CY7" s="3" t="str">
        <f t="shared" si="40"/>
        <v>Ok</v>
      </c>
      <c r="CZ7">
        <v>0</v>
      </c>
      <c r="DA7">
        <v>0</v>
      </c>
    </row>
    <row r="8" spans="1:105" x14ac:dyDescent="0.25">
      <c r="A8">
        <v>7</v>
      </c>
      <c r="B8" t="s">
        <v>3</v>
      </c>
      <c r="C8" t="s">
        <v>116</v>
      </c>
      <c r="D8">
        <v>581.49</v>
      </c>
      <c r="E8">
        <v>2017</v>
      </c>
      <c r="F8">
        <v>581.49</v>
      </c>
      <c r="G8">
        <v>581.49</v>
      </c>
      <c r="H8" s="3">
        <f t="shared" si="0"/>
        <v>0</v>
      </c>
      <c r="I8">
        <v>17201</v>
      </c>
      <c r="J8" t="s">
        <v>2730</v>
      </c>
      <c r="K8" t="s">
        <v>2738</v>
      </c>
      <c r="L8">
        <v>32046</v>
      </c>
      <c r="M8" t="s">
        <v>2745</v>
      </c>
      <c r="N8" t="s">
        <v>4753</v>
      </c>
      <c r="O8">
        <v>-82.006195151852594</v>
      </c>
      <c r="P8">
        <v>30.5222918634122</v>
      </c>
      <c r="Q8" t="s">
        <v>4770</v>
      </c>
      <c r="R8">
        <v>0</v>
      </c>
      <c r="S8" t="s">
        <v>6538</v>
      </c>
      <c r="T8">
        <v>8001</v>
      </c>
      <c r="U8" t="s">
        <v>6581</v>
      </c>
      <c r="V8">
        <v>2017</v>
      </c>
      <c r="W8">
        <v>33562</v>
      </c>
      <c r="X8">
        <v>2017</v>
      </c>
      <c r="Y8">
        <v>33562</v>
      </c>
      <c r="Z8">
        <v>508.08</v>
      </c>
      <c r="AA8" s="3">
        <f t="shared" si="1"/>
        <v>0.87375535262859205</v>
      </c>
      <c r="AB8" t="s">
        <v>6616</v>
      </c>
      <c r="AC8" t="s">
        <v>6616</v>
      </c>
      <c r="AD8" t="s">
        <v>6616</v>
      </c>
      <c r="AE8" t="s">
        <v>6616</v>
      </c>
      <c r="AF8" t="s">
        <v>6616</v>
      </c>
      <c r="AH8" t="s">
        <v>6616</v>
      </c>
      <c r="AI8" t="s">
        <v>6618</v>
      </c>
      <c r="AJ8" t="s">
        <v>6618</v>
      </c>
      <c r="AK8" t="s">
        <v>6618</v>
      </c>
      <c r="AL8" t="s">
        <v>6618</v>
      </c>
      <c r="AM8" t="s">
        <v>6618</v>
      </c>
      <c r="AN8" t="s">
        <v>6618</v>
      </c>
      <c r="AO8">
        <v>0</v>
      </c>
      <c r="AP8" s="3" t="str">
        <f t="shared" si="2"/>
        <v>No</v>
      </c>
      <c r="AQ8" s="3" t="str">
        <f t="shared" si="3"/>
        <v>No</v>
      </c>
      <c r="AR8" s="3" t="str">
        <f t="shared" si="4"/>
        <v>No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 t="s">
        <v>6634</v>
      </c>
      <c r="AZ8" t="s">
        <v>6638</v>
      </c>
      <c r="BA8">
        <v>1</v>
      </c>
      <c r="BB8" t="s">
        <v>6616</v>
      </c>
      <c r="BC8" t="s">
        <v>6616</v>
      </c>
      <c r="BD8" s="4" t="str">
        <f t="shared" si="5"/>
        <v>No</v>
      </c>
      <c r="BE8" t="s">
        <v>6640</v>
      </c>
      <c r="BF8" s="3" t="str">
        <f t="shared" si="6"/>
        <v>No</v>
      </c>
      <c r="BG8" t="s">
        <v>6645</v>
      </c>
      <c r="BH8" s="3" t="str">
        <f t="shared" si="7"/>
        <v>17201 OAK HILL RD</v>
      </c>
      <c r="BI8" s="3" t="str">
        <f t="shared" si="8"/>
        <v>Hilliard</v>
      </c>
      <c r="BJ8" s="3" t="str">
        <f t="shared" si="9"/>
        <v>Florida</v>
      </c>
      <c r="BK8" s="3">
        <f t="shared" si="10"/>
        <v>32046</v>
      </c>
      <c r="BL8" s="3" t="str">
        <f t="shared" si="11"/>
        <v>17201 OAK HILL RD HILLIARD FL 32046</v>
      </c>
      <c r="BM8" s="3" t="str">
        <f t="shared" si="12"/>
        <v/>
      </c>
      <c r="BN8" s="3" t="str">
        <f t="shared" si="13"/>
        <v>Pass</v>
      </c>
      <c r="BO8" s="3" t="str">
        <f t="shared" si="14"/>
        <v>No</v>
      </c>
      <c r="BP8" s="3" t="str">
        <f t="shared" si="15"/>
        <v>FV&lt;$10K</v>
      </c>
      <c r="BQ8" t="s">
        <v>6650</v>
      </c>
      <c r="BR8" s="3" t="str">
        <f t="shared" si="16"/>
        <v>No, &lt; $20K Lien</v>
      </c>
      <c r="BS8" s="3" t="str">
        <f t="shared" si="17"/>
        <v>No, Lien &lt; $20K</v>
      </c>
      <c r="BT8" t="s">
        <v>6650</v>
      </c>
      <c r="BU8" s="3" t="str">
        <f t="shared" si="18"/>
        <v>No</v>
      </c>
      <c r="BV8" s="3" t="str">
        <f t="shared" si="19"/>
        <v>No</v>
      </c>
      <c r="BW8" s="3">
        <f t="shared" si="20"/>
        <v>1</v>
      </c>
      <c r="BX8" s="3" t="str">
        <f t="shared" si="21"/>
        <v>No</v>
      </c>
      <c r="BY8" s="3">
        <f t="shared" si="22"/>
        <v>33562</v>
      </c>
      <c r="BZ8">
        <v>1</v>
      </c>
      <c r="CA8" s="3">
        <f t="shared" si="23"/>
        <v>33562</v>
      </c>
      <c r="CC8" s="3">
        <f t="shared" si="24"/>
        <v>0</v>
      </c>
      <c r="CD8" s="3">
        <f t="shared" si="25"/>
        <v>0</v>
      </c>
      <c r="CE8" s="3" t="str">
        <f t="shared" si="26"/>
        <v/>
      </c>
      <c r="CF8" s="3" t="e">
        <f>HLOOKUP(CE8,'Valuation Data'!$D$2:$K$5,4,FALSE)</f>
        <v>#N/A</v>
      </c>
      <c r="CG8" s="3">
        <f t="shared" si="27"/>
        <v>33562</v>
      </c>
      <c r="CH8" s="3" t="str">
        <f t="shared" si="28"/>
        <v>No</v>
      </c>
      <c r="CI8" s="3" t="str">
        <f>VLOOKUP(R8,'Use Codes &amp; County Type'!A:D,4,FALSE)</f>
        <v>V</v>
      </c>
      <c r="CJ8" s="3" t="str">
        <f t="shared" si="29"/>
        <v>Yes</v>
      </c>
      <c r="CK8" s="3" t="str">
        <f t="shared" si="30"/>
        <v>No</v>
      </c>
      <c r="CL8" s="3">
        <f t="shared" si="31"/>
        <v>0</v>
      </c>
      <c r="CM8" s="3">
        <f t="shared" si="32"/>
        <v>0</v>
      </c>
      <c r="CN8" s="3">
        <f t="shared" si="33"/>
        <v>2907.45</v>
      </c>
      <c r="CO8" s="3">
        <f t="shared" si="34"/>
        <v>-2907.45</v>
      </c>
      <c r="CP8" s="3">
        <f t="shared" si="35"/>
        <v>8.6629223526607471E-2</v>
      </c>
      <c r="CR8" s="3" t="str">
        <f t="shared" si="36"/>
        <v>No</v>
      </c>
      <c r="CV8" s="3" t="str">
        <f t="shared" si="37"/>
        <v>Vacant, No Sales Data</v>
      </c>
      <c r="CW8" s="3">
        <f t="shared" si="38"/>
        <v>7</v>
      </c>
      <c r="CX8" s="3">
        <f t="shared" si="39"/>
        <v>581.49</v>
      </c>
      <c r="CY8" s="3" t="str">
        <f t="shared" si="40"/>
        <v>Ok</v>
      </c>
      <c r="CZ8">
        <v>0</v>
      </c>
      <c r="DA8">
        <v>0</v>
      </c>
    </row>
    <row r="9" spans="1:105" x14ac:dyDescent="0.25">
      <c r="A9">
        <v>8</v>
      </c>
      <c r="B9" t="s">
        <v>3</v>
      </c>
      <c r="C9" t="s">
        <v>117</v>
      </c>
      <c r="D9">
        <v>589.89</v>
      </c>
      <c r="E9">
        <v>2017</v>
      </c>
      <c r="F9">
        <v>589.89</v>
      </c>
      <c r="G9">
        <v>589.89</v>
      </c>
      <c r="H9" s="3">
        <f t="shared" si="0"/>
        <v>0</v>
      </c>
      <c r="I9">
        <v>2475</v>
      </c>
      <c r="J9" t="s">
        <v>2730</v>
      </c>
      <c r="K9" t="s">
        <v>2738</v>
      </c>
      <c r="L9">
        <v>32046</v>
      </c>
      <c r="M9" t="s">
        <v>2746</v>
      </c>
      <c r="N9" t="s">
        <v>4753</v>
      </c>
      <c r="O9">
        <v>-82.0071562818449</v>
      </c>
      <c r="P9">
        <v>30.5245311504511</v>
      </c>
      <c r="Q9" t="s">
        <v>4769</v>
      </c>
      <c r="R9">
        <v>1</v>
      </c>
      <c r="S9" t="s">
        <v>6539</v>
      </c>
      <c r="T9">
        <v>1001</v>
      </c>
      <c r="U9" t="s">
        <v>6582</v>
      </c>
      <c r="V9">
        <v>2017</v>
      </c>
      <c r="W9">
        <v>100777</v>
      </c>
      <c r="X9">
        <v>2017</v>
      </c>
      <c r="Y9">
        <v>123878</v>
      </c>
      <c r="Z9">
        <v>515.84</v>
      </c>
      <c r="AA9" s="3">
        <f t="shared" si="1"/>
        <v>0.87446812117513439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 s="3" t="str">
        <f t="shared" si="2"/>
        <v>No</v>
      </c>
      <c r="AQ9" s="3" t="str">
        <f t="shared" si="3"/>
        <v>No</v>
      </c>
      <c r="AR9" s="3" t="str">
        <f t="shared" si="4"/>
        <v>No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 t="s">
        <v>6634</v>
      </c>
      <c r="AZ9">
        <v>0</v>
      </c>
      <c r="BA9">
        <v>0</v>
      </c>
      <c r="BB9" t="s">
        <v>6617</v>
      </c>
      <c r="BC9">
        <v>0</v>
      </c>
      <c r="BD9" s="4" t="str">
        <f t="shared" si="5"/>
        <v>No</v>
      </c>
      <c r="BE9" t="s">
        <v>6640</v>
      </c>
      <c r="BF9" s="3" t="str">
        <f t="shared" si="6"/>
        <v>No</v>
      </c>
      <c r="BG9" t="s">
        <v>6645</v>
      </c>
      <c r="BH9" s="3" t="str">
        <f t="shared" si="7"/>
        <v>2475 SR 2</v>
      </c>
      <c r="BI9" s="3" t="str">
        <f t="shared" si="8"/>
        <v>Hilliard</v>
      </c>
      <c r="BJ9" s="3" t="str">
        <f t="shared" si="9"/>
        <v>Florida</v>
      </c>
      <c r="BK9" s="3">
        <f t="shared" si="10"/>
        <v>32046</v>
      </c>
      <c r="BL9" s="3" t="str">
        <f t="shared" si="11"/>
        <v>2475 SR 2 HILLIARD FL 32046</v>
      </c>
      <c r="BM9" s="3" t="str">
        <f t="shared" si="12"/>
        <v/>
      </c>
      <c r="BN9" s="3" t="str">
        <f t="shared" si="13"/>
        <v>Pass</v>
      </c>
      <c r="BO9" s="3" t="str">
        <f t="shared" si="14"/>
        <v>No</v>
      </c>
      <c r="BP9" s="3" t="str">
        <f t="shared" si="15"/>
        <v>FV&lt;$10K</v>
      </c>
      <c r="BQ9" t="s">
        <v>6650</v>
      </c>
      <c r="BR9" s="3" t="str">
        <f t="shared" si="16"/>
        <v>No, &lt; $20K Lien</v>
      </c>
      <c r="BS9" s="3" t="str">
        <f t="shared" si="17"/>
        <v>No, Lien &lt; $20K</v>
      </c>
      <c r="BT9" t="s">
        <v>6650</v>
      </c>
      <c r="BU9" s="3" t="str">
        <f t="shared" si="18"/>
        <v>No</v>
      </c>
      <c r="BV9" s="3" t="str">
        <f t="shared" si="19"/>
        <v>No</v>
      </c>
      <c r="BW9" s="3">
        <f t="shared" si="20"/>
        <v>0</v>
      </c>
      <c r="BX9" s="3" t="str">
        <f t="shared" si="21"/>
        <v>No</v>
      </c>
      <c r="BY9" s="3">
        <f t="shared" si="22"/>
        <v>100777</v>
      </c>
      <c r="BZ9">
        <v>1</v>
      </c>
      <c r="CA9" s="3">
        <f t="shared" si="23"/>
        <v>100777</v>
      </c>
      <c r="CC9" s="3">
        <f t="shared" si="24"/>
        <v>0</v>
      </c>
      <c r="CD9" s="3">
        <f t="shared" si="25"/>
        <v>0</v>
      </c>
      <c r="CE9" s="3" t="str">
        <f t="shared" si="26"/>
        <v/>
      </c>
      <c r="CF9" s="3" t="e">
        <f>HLOOKUP(CE9,'Valuation Data'!$D$2:$K$5,4,FALSE)</f>
        <v>#N/A</v>
      </c>
      <c r="CG9" s="3">
        <f t="shared" si="27"/>
        <v>100777</v>
      </c>
      <c r="CH9" s="3" t="str">
        <f t="shared" si="28"/>
        <v>No</v>
      </c>
      <c r="CI9" s="3" t="str">
        <f>VLOOKUP(R9,'Use Codes &amp; County Type'!A:D,4,FALSE)</f>
        <v>S</v>
      </c>
      <c r="CJ9" s="3" t="str">
        <f t="shared" si="29"/>
        <v>No</v>
      </c>
      <c r="CK9" s="3" t="str">
        <f t="shared" si="30"/>
        <v>Yes</v>
      </c>
      <c r="CL9" s="3">
        <f t="shared" si="31"/>
        <v>0.67</v>
      </c>
      <c r="CM9" s="3">
        <f t="shared" si="32"/>
        <v>67520.590000000011</v>
      </c>
      <c r="CN9" s="3">
        <f t="shared" si="33"/>
        <v>2359.56</v>
      </c>
      <c r="CO9" s="3">
        <f t="shared" si="34"/>
        <v>65161.030000000013</v>
      </c>
      <c r="CP9" s="3">
        <f t="shared" si="35"/>
        <v>2.3413675739504054E-2</v>
      </c>
      <c r="CR9" s="3" t="str">
        <f t="shared" si="36"/>
        <v>No</v>
      </c>
      <c r="CV9" s="3" t="str">
        <f t="shared" si="37"/>
        <v>*Bid</v>
      </c>
      <c r="CW9" s="3">
        <f t="shared" si="38"/>
        <v>8</v>
      </c>
      <c r="CX9" s="3">
        <f t="shared" si="39"/>
        <v>589.89</v>
      </c>
      <c r="CY9" s="3" t="str">
        <f t="shared" si="40"/>
        <v>Ok</v>
      </c>
      <c r="CZ9">
        <v>0</v>
      </c>
      <c r="DA9">
        <v>0</v>
      </c>
    </row>
    <row r="10" spans="1:105" x14ac:dyDescent="0.25">
      <c r="A10">
        <v>9</v>
      </c>
      <c r="B10" t="s">
        <v>3</v>
      </c>
      <c r="C10" t="s">
        <v>118</v>
      </c>
      <c r="D10">
        <v>2068.2399999999998</v>
      </c>
      <c r="E10">
        <v>2017</v>
      </c>
      <c r="F10" t="e">
        <f>NA()</f>
        <v>#N/A</v>
      </c>
      <c r="G10" t="e">
        <f>NA()</f>
        <v>#N/A</v>
      </c>
      <c r="H10" s="3" t="e">
        <f t="shared" si="0"/>
        <v>#N/A</v>
      </c>
      <c r="I10" t="e">
        <f>NA()</f>
        <v>#N/A</v>
      </c>
      <c r="J10" t="e">
        <f>NA()</f>
        <v>#N/A</v>
      </c>
      <c r="K10" t="e">
        <f>NA()</f>
        <v>#N/A</v>
      </c>
      <c r="L10" t="e">
        <f>NA()</f>
        <v>#N/A</v>
      </c>
      <c r="M10" t="e">
        <f>NA()</f>
        <v>#N/A</v>
      </c>
      <c r="N10" t="e">
        <f>NA()</f>
        <v>#N/A</v>
      </c>
      <c r="O10" t="e">
        <f>NA()</f>
        <v>#N/A</v>
      </c>
      <c r="P10" t="e">
        <f>NA()</f>
        <v>#N/A</v>
      </c>
      <c r="Q10" t="e">
        <f>NA()</f>
        <v>#N/A</v>
      </c>
      <c r="R10">
        <v>2</v>
      </c>
      <c r="S10" t="s">
        <v>6535</v>
      </c>
      <c r="T10" t="e">
        <f>NA()</f>
        <v>#N/A</v>
      </c>
      <c r="U10" t="e">
        <f>NA()</f>
        <v>#N/A</v>
      </c>
      <c r="V10">
        <v>2017</v>
      </c>
      <c r="W10">
        <v>163474</v>
      </c>
      <c r="X10" t="e">
        <f>NA()</f>
        <v>#N/A</v>
      </c>
      <c r="Y10" t="e">
        <f>NA()</f>
        <v>#N/A</v>
      </c>
      <c r="Z10" t="e">
        <f>NA()</f>
        <v>#N/A</v>
      </c>
      <c r="AA10" s="3">
        <f t="shared" si="1"/>
        <v>0</v>
      </c>
      <c r="AC10" t="s">
        <v>6616</v>
      </c>
      <c r="AD10" t="s">
        <v>6616</v>
      </c>
      <c r="AE10" t="s">
        <v>6616</v>
      </c>
      <c r="AI10" t="e">
        <f>NA()</f>
        <v>#N/A</v>
      </c>
      <c r="AJ10" t="e">
        <f>NA()</f>
        <v>#N/A</v>
      </c>
      <c r="AK10" t="e">
        <f>NA()</f>
        <v>#N/A</v>
      </c>
      <c r="AL10" t="e">
        <f>NA()</f>
        <v>#N/A</v>
      </c>
      <c r="AM10" t="e">
        <f>NA()</f>
        <v>#N/A</v>
      </c>
      <c r="AN10" t="e">
        <f>NA()</f>
        <v>#N/A</v>
      </c>
      <c r="AO10" t="e">
        <f>NA()</f>
        <v>#N/A</v>
      </c>
      <c r="AP10" s="3" t="str">
        <f t="shared" si="2"/>
        <v>No</v>
      </c>
      <c r="AQ10" s="3" t="str">
        <f t="shared" si="3"/>
        <v>No</v>
      </c>
      <c r="AR10" s="3" t="str">
        <f t="shared" si="4"/>
        <v>No</v>
      </c>
      <c r="AS10" t="e">
        <f>NA()</f>
        <v>#N/A</v>
      </c>
      <c r="AT10" t="e">
        <f>NA()</f>
        <v>#N/A</v>
      </c>
      <c r="AU10" t="e">
        <f>NA()</f>
        <v>#N/A</v>
      </c>
      <c r="AV10" t="e">
        <f>NA()</f>
        <v>#N/A</v>
      </c>
      <c r="AW10" t="e">
        <f>NA()</f>
        <v>#N/A</v>
      </c>
      <c r="AX10" t="e">
        <f>NA()</f>
        <v>#N/A</v>
      </c>
      <c r="AY10" t="e">
        <f>NA()</f>
        <v>#N/A</v>
      </c>
      <c r="AZ10" t="e">
        <f>NA()</f>
        <v>#N/A</v>
      </c>
      <c r="BA10">
        <v>0</v>
      </c>
      <c r="BB10" t="s">
        <v>6617</v>
      </c>
      <c r="BC10" t="e">
        <f>NA()</f>
        <v>#N/A</v>
      </c>
      <c r="BD10" s="4" t="str">
        <f t="shared" si="5"/>
        <v>No</v>
      </c>
      <c r="BE10" t="e">
        <f>NA()</f>
        <v>#N/A</v>
      </c>
      <c r="BF10" s="3" t="str">
        <f t="shared" si="6"/>
        <v>No</v>
      </c>
      <c r="BG10" t="e">
        <f>NA()</f>
        <v>#N/A</v>
      </c>
      <c r="BH10" s="3" t="e">
        <f t="shared" si="7"/>
        <v>#N/A</v>
      </c>
      <c r="BI10" s="3" t="e">
        <f t="shared" si="8"/>
        <v>#N/A</v>
      </c>
      <c r="BJ10" s="3" t="e">
        <f t="shared" si="9"/>
        <v>#N/A</v>
      </c>
      <c r="BK10" s="3" t="e">
        <f t="shared" si="10"/>
        <v>#N/A</v>
      </c>
      <c r="BL10" s="3" t="e">
        <f t="shared" si="11"/>
        <v>#N/A</v>
      </c>
      <c r="BM10" s="3" t="e">
        <f t="shared" si="12"/>
        <v>#N/A</v>
      </c>
      <c r="BN10" s="3" t="str">
        <f t="shared" si="13"/>
        <v>Pass</v>
      </c>
      <c r="BO10" s="3" t="e">
        <f t="shared" si="14"/>
        <v>#N/A</v>
      </c>
      <c r="BP10" s="3" t="str">
        <f t="shared" si="15"/>
        <v>FV&lt;$10K</v>
      </c>
      <c r="BQ10" t="s">
        <v>6650</v>
      </c>
      <c r="BR10" s="3" t="str">
        <f t="shared" si="16"/>
        <v>No, &lt; $20K Lien</v>
      </c>
      <c r="BS10" s="3" t="str">
        <f t="shared" si="17"/>
        <v>No, Lien &lt; $20K</v>
      </c>
      <c r="BT10" t="s">
        <v>6650</v>
      </c>
      <c r="BU10" s="3" t="str">
        <f t="shared" si="18"/>
        <v>No</v>
      </c>
      <c r="BV10" s="3" t="str">
        <f t="shared" si="19"/>
        <v>No</v>
      </c>
      <c r="BW10" s="3">
        <f t="shared" si="20"/>
        <v>0</v>
      </c>
      <c r="BX10" s="3" t="str">
        <f t="shared" si="21"/>
        <v>No</v>
      </c>
      <c r="BY10" s="3">
        <f t="shared" si="22"/>
        <v>163474</v>
      </c>
      <c r="BZ10">
        <v>1</v>
      </c>
      <c r="CA10" s="3">
        <f t="shared" si="23"/>
        <v>163474</v>
      </c>
      <c r="CC10" s="3" t="e">
        <f t="shared" si="24"/>
        <v>#N/A</v>
      </c>
      <c r="CD10" s="3" t="e">
        <f t="shared" si="25"/>
        <v>#N/A</v>
      </c>
      <c r="CE10" s="3" t="str">
        <f t="shared" si="26"/>
        <v/>
      </c>
      <c r="CF10" s="3" t="e">
        <f>HLOOKUP(CE10,'Valuation Data'!$D$2:$K$5,4,FALSE)</f>
        <v>#N/A</v>
      </c>
      <c r="CG10" s="3">
        <f t="shared" si="27"/>
        <v>163474</v>
      </c>
      <c r="CH10" s="3" t="str">
        <f t="shared" si="28"/>
        <v>No</v>
      </c>
      <c r="CI10" s="3" t="str">
        <f>VLOOKUP(R10,'Use Codes &amp; County Type'!A:D,4,FALSE)</f>
        <v>R</v>
      </c>
      <c r="CJ10" s="3" t="str">
        <f t="shared" si="29"/>
        <v>No</v>
      </c>
      <c r="CK10" s="3" t="str">
        <f t="shared" si="30"/>
        <v>Yes</v>
      </c>
      <c r="CL10" s="3">
        <f t="shared" si="31"/>
        <v>0.67</v>
      </c>
      <c r="CM10" s="3">
        <f t="shared" si="32"/>
        <v>109527.58</v>
      </c>
      <c r="CN10" s="3" t="e">
        <f t="shared" si="33"/>
        <v>#N/A</v>
      </c>
      <c r="CO10" s="3" t="e">
        <f t="shared" si="34"/>
        <v>#N/A</v>
      </c>
      <c r="CP10" s="3" t="e">
        <f t="shared" si="35"/>
        <v>#N/A</v>
      </c>
      <c r="CR10" s="3" t="e">
        <f t="shared" si="36"/>
        <v>#N/A</v>
      </c>
      <c r="CV10" s="3" t="e">
        <f t="shared" si="37"/>
        <v>#N/A</v>
      </c>
      <c r="CW10" s="3">
        <f t="shared" si="38"/>
        <v>9</v>
      </c>
      <c r="CX10" s="3">
        <f t="shared" si="39"/>
        <v>2068.2399999999998</v>
      </c>
      <c r="CY10" s="3" t="e">
        <f t="shared" si="40"/>
        <v>#N/A</v>
      </c>
      <c r="CZ10" t="e">
        <f>NA()</f>
        <v>#N/A</v>
      </c>
      <c r="DA10" t="e">
        <f>NA()</f>
        <v>#N/A</v>
      </c>
    </row>
    <row r="11" spans="1:105" x14ac:dyDescent="0.25">
      <c r="A11">
        <v>10</v>
      </c>
      <c r="B11" t="s">
        <v>3</v>
      </c>
      <c r="C11" t="s">
        <v>119</v>
      </c>
      <c r="D11">
        <v>1091.8699999999999</v>
      </c>
      <c r="E11">
        <v>2017</v>
      </c>
      <c r="F11">
        <v>1091.8699999999999</v>
      </c>
      <c r="G11">
        <v>1091.8699999999999</v>
      </c>
      <c r="H11" s="3">
        <f t="shared" si="0"/>
        <v>0</v>
      </c>
      <c r="I11">
        <v>17324</v>
      </c>
      <c r="J11" t="s">
        <v>2730</v>
      </c>
      <c r="K11" t="s">
        <v>2738</v>
      </c>
      <c r="L11">
        <v>32046</v>
      </c>
      <c r="M11" t="s">
        <v>2747</v>
      </c>
      <c r="N11" t="s">
        <v>4753</v>
      </c>
      <c r="O11">
        <v>-82.006565353920493</v>
      </c>
      <c r="P11">
        <v>30.5234964085146</v>
      </c>
      <c r="Q11" t="s">
        <v>4771</v>
      </c>
      <c r="R11">
        <v>2</v>
      </c>
      <c r="S11" t="s">
        <v>6535</v>
      </c>
      <c r="T11">
        <v>1006</v>
      </c>
      <c r="U11" t="s">
        <v>6578</v>
      </c>
      <c r="V11">
        <v>2017</v>
      </c>
      <c r="W11">
        <v>62436</v>
      </c>
      <c r="X11">
        <v>2017</v>
      </c>
      <c r="Y11">
        <v>67709</v>
      </c>
      <c r="Z11">
        <v>980</v>
      </c>
      <c r="AA11" s="3">
        <f t="shared" si="1"/>
        <v>0.89754274776301213</v>
      </c>
      <c r="AB11" t="s">
        <v>6616</v>
      </c>
      <c r="AC11" t="s">
        <v>6616</v>
      </c>
      <c r="AG11" t="s">
        <v>6616</v>
      </c>
      <c r="AI11" t="s">
        <v>6618</v>
      </c>
      <c r="AJ11" t="s">
        <v>6618</v>
      </c>
      <c r="AK11" t="s">
        <v>6618</v>
      </c>
      <c r="AL11" t="s">
        <v>6618</v>
      </c>
      <c r="AM11" t="s">
        <v>6618</v>
      </c>
      <c r="AN11">
        <v>0</v>
      </c>
      <c r="AO11">
        <v>0</v>
      </c>
      <c r="AP11" s="3" t="str">
        <f t="shared" si="2"/>
        <v>No</v>
      </c>
      <c r="AQ11" s="3" t="str">
        <f t="shared" si="3"/>
        <v>No</v>
      </c>
      <c r="AR11" s="3" t="str">
        <f t="shared" si="4"/>
        <v>No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 t="s">
        <v>6634</v>
      </c>
      <c r="AZ11" t="s">
        <v>6638</v>
      </c>
      <c r="BA11">
        <v>1</v>
      </c>
      <c r="BB11" t="s">
        <v>6616</v>
      </c>
      <c r="BC11" t="s">
        <v>6616</v>
      </c>
      <c r="BD11" s="4" t="str">
        <f t="shared" si="5"/>
        <v>No</v>
      </c>
      <c r="BE11" t="s">
        <v>6640</v>
      </c>
      <c r="BF11" s="3" t="str">
        <f t="shared" si="6"/>
        <v>No</v>
      </c>
      <c r="BG11" t="s">
        <v>6645</v>
      </c>
      <c r="BH11" s="3" t="str">
        <f t="shared" si="7"/>
        <v>17324 OAK HILL RD</v>
      </c>
      <c r="BI11" s="3" t="str">
        <f t="shared" si="8"/>
        <v>Hilliard</v>
      </c>
      <c r="BJ11" s="3" t="str">
        <f t="shared" si="9"/>
        <v>Florida</v>
      </c>
      <c r="BK11" s="3">
        <f t="shared" si="10"/>
        <v>32046</v>
      </c>
      <c r="BL11" s="3" t="str">
        <f t="shared" si="11"/>
        <v>17324 OAK HILL RD HILLIARD FL 32046</v>
      </c>
      <c r="BM11" s="3" t="str">
        <f t="shared" si="12"/>
        <v/>
      </c>
      <c r="BN11" s="3" t="str">
        <f t="shared" si="13"/>
        <v>Pass</v>
      </c>
      <c r="BO11" s="3" t="str">
        <f t="shared" si="14"/>
        <v>No</v>
      </c>
      <c r="BP11" s="3" t="str">
        <f t="shared" si="15"/>
        <v>FV&lt;$10K</v>
      </c>
      <c r="BQ11" t="s">
        <v>6650</v>
      </c>
      <c r="BR11" s="3" t="str">
        <f t="shared" si="16"/>
        <v>No, &lt; $20K Lien</v>
      </c>
      <c r="BS11" s="3" t="str">
        <f t="shared" si="17"/>
        <v>No, Lien &lt; $20K</v>
      </c>
      <c r="BT11" t="s">
        <v>6650</v>
      </c>
      <c r="BU11" s="3" t="str">
        <f t="shared" si="18"/>
        <v>No</v>
      </c>
      <c r="BV11" s="3" t="str">
        <f t="shared" si="19"/>
        <v>No</v>
      </c>
      <c r="BW11" s="3">
        <f t="shared" si="20"/>
        <v>1</v>
      </c>
      <c r="BX11" s="3" t="str">
        <f t="shared" si="21"/>
        <v>No</v>
      </c>
      <c r="BY11" s="3">
        <f t="shared" si="22"/>
        <v>62436</v>
      </c>
      <c r="BZ11">
        <v>1</v>
      </c>
      <c r="CA11" s="3">
        <f t="shared" si="23"/>
        <v>62436</v>
      </c>
      <c r="CC11" s="3">
        <f t="shared" si="24"/>
        <v>0</v>
      </c>
      <c r="CD11" s="3">
        <f t="shared" si="25"/>
        <v>0</v>
      </c>
      <c r="CE11" s="3" t="str">
        <f t="shared" si="26"/>
        <v/>
      </c>
      <c r="CF11" s="3" t="e">
        <f>HLOOKUP(CE11,'Valuation Data'!$D$2:$K$5,4,FALSE)</f>
        <v>#N/A</v>
      </c>
      <c r="CG11" s="3">
        <f t="shared" si="27"/>
        <v>62436</v>
      </c>
      <c r="CH11" s="3" t="str">
        <f t="shared" si="28"/>
        <v>No</v>
      </c>
      <c r="CI11" s="3" t="str">
        <f>VLOOKUP(R11,'Use Codes &amp; County Type'!A:D,4,FALSE)</f>
        <v>R</v>
      </c>
      <c r="CJ11" s="3" t="str">
        <f t="shared" si="29"/>
        <v>No</v>
      </c>
      <c r="CK11" s="3" t="str">
        <f t="shared" si="30"/>
        <v>No</v>
      </c>
      <c r="CL11" s="3">
        <f t="shared" si="31"/>
        <v>0.35</v>
      </c>
      <c r="CM11" s="3">
        <f t="shared" si="32"/>
        <v>21852.6</v>
      </c>
      <c r="CN11" s="3">
        <f t="shared" si="33"/>
        <v>5459.3499999999995</v>
      </c>
      <c r="CO11" s="3">
        <f t="shared" si="34"/>
        <v>16393.25</v>
      </c>
      <c r="CP11" s="3">
        <f t="shared" si="35"/>
        <v>8.7439137676981221E-2</v>
      </c>
      <c r="CR11" s="3" t="str">
        <f t="shared" si="36"/>
        <v>No</v>
      </c>
      <c r="CV11" s="3" t="str">
        <f t="shared" si="37"/>
        <v>*Bid</v>
      </c>
      <c r="CW11" s="3">
        <f t="shared" si="38"/>
        <v>10</v>
      </c>
      <c r="CX11" s="3">
        <f t="shared" si="39"/>
        <v>1091.8699999999999</v>
      </c>
      <c r="CY11" s="3" t="str">
        <f t="shared" si="40"/>
        <v>Ok</v>
      </c>
      <c r="CZ11">
        <v>0</v>
      </c>
      <c r="DA11">
        <v>0</v>
      </c>
    </row>
    <row r="12" spans="1:105" x14ac:dyDescent="0.25">
      <c r="A12">
        <v>11</v>
      </c>
      <c r="B12" t="s">
        <v>3</v>
      </c>
      <c r="C12" t="s">
        <v>120</v>
      </c>
      <c r="D12">
        <v>623.12</v>
      </c>
      <c r="E12">
        <v>2017</v>
      </c>
      <c r="F12" t="e">
        <f>NA()</f>
        <v>#N/A</v>
      </c>
      <c r="G12" t="e">
        <f>NA()</f>
        <v>#N/A</v>
      </c>
      <c r="H12" s="3" t="e">
        <f t="shared" si="0"/>
        <v>#N/A</v>
      </c>
      <c r="I12" t="e">
        <f>NA()</f>
        <v>#N/A</v>
      </c>
      <c r="J12" t="e">
        <f>NA()</f>
        <v>#N/A</v>
      </c>
      <c r="K12" t="e">
        <f>NA()</f>
        <v>#N/A</v>
      </c>
      <c r="L12" t="e">
        <f>NA()</f>
        <v>#N/A</v>
      </c>
      <c r="M12" t="e">
        <f>NA()</f>
        <v>#N/A</v>
      </c>
      <c r="N12" t="e">
        <f>NA()</f>
        <v>#N/A</v>
      </c>
      <c r="O12" t="e">
        <f>NA()</f>
        <v>#N/A</v>
      </c>
      <c r="P12" t="e">
        <f>NA()</f>
        <v>#N/A</v>
      </c>
      <c r="Q12" t="e">
        <f>NA()</f>
        <v>#N/A</v>
      </c>
      <c r="R12">
        <v>1</v>
      </c>
      <c r="S12" t="s">
        <v>6539</v>
      </c>
      <c r="T12" t="e">
        <f>NA()</f>
        <v>#N/A</v>
      </c>
      <c r="U12" t="e">
        <f>NA()</f>
        <v>#N/A</v>
      </c>
      <c r="V12">
        <v>2017</v>
      </c>
      <c r="W12">
        <v>73052</v>
      </c>
      <c r="X12" t="e">
        <f>NA()</f>
        <v>#N/A</v>
      </c>
      <c r="Y12" t="e">
        <f>NA()</f>
        <v>#N/A</v>
      </c>
      <c r="Z12" t="e">
        <f>NA()</f>
        <v>#N/A</v>
      </c>
      <c r="AA12" s="3">
        <f t="shared" si="1"/>
        <v>0</v>
      </c>
      <c r="AF12" t="s">
        <v>6616</v>
      </c>
      <c r="AG12" t="s">
        <v>6616</v>
      </c>
      <c r="AH12" t="s">
        <v>6616</v>
      </c>
      <c r="AI12" t="e">
        <f>NA()</f>
        <v>#N/A</v>
      </c>
      <c r="AJ12" t="e">
        <f>NA()</f>
        <v>#N/A</v>
      </c>
      <c r="AK12" t="e">
        <f>NA()</f>
        <v>#N/A</v>
      </c>
      <c r="AL12" t="e">
        <f>NA()</f>
        <v>#N/A</v>
      </c>
      <c r="AM12" t="e">
        <f>NA()</f>
        <v>#N/A</v>
      </c>
      <c r="AN12" t="e">
        <f>NA()</f>
        <v>#N/A</v>
      </c>
      <c r="AO12" t="e">
        <f>NA()</f>
        <v>#N/A</v>
      </c>
      <c r="AP12" s="3" t="str">
        <f t="shared" si="2"/>
        <v>No</v>
      </c>
      <c r="AQ12" s="3" t="str">
        <f t="shared" si="3"/>
        <v>No</v>
      </c>
      <c r="AR12" s="3" t="str">
        <f t="shared" si="4"/>
        <v>No</v>
      </c>
      <c r="AS12" t="e">
        <f>NA()</f>
        <v>#N/A</v>
      </c>
      <c r="AT12" t="e">
        <f>NA()</f>
        <v>#N/A</v>
      </c>
      <c r="AU12" t="e">
        <f>NA()</f>
        <v>#N/A</v>
      </c>
      <c r="AV12" t="e">
        <f>NA()</f>
        <v>#N/A</v>
      </c>
      <c r="AW12" t="e">
        <f>NA()</f>
        <v>#N/A</v>
      </c>
      <c r="AX12" t="e">
        <f>NA()</f>
        <v>#N/A</v>
      </c>
      <c r="AY12" t="e">
        <f>NA()</f>
        <v>#N/A</v>
      </c>
      <c r="AZ12" t="e">
        <f>NA()</f>
        <v>#N/A</v>
      </c>
      <c r="BA12">
        <v>0</v>
      </c>
      <c r="BB12" t="s">
        <v>6617</v>
      </c>
      <c r="BC12" t="e">
        <f>NA()</f>
        <v>#N/A</v>
      </c>
      <c r="BD12" s="4" t="str">
        <f t="shared" si="5"/>
        <v>No</v>
      </c>
      <c r="BE12" t="e">
        <f>NA()</f>
        <v>#N/A</v>
      </c>
      <c r="BF12" s="3" t="str">
        <f t="shared" si="6"/>
        <v>No</v>
      </c>
      <c r="BG12" t="e">
        <f>NA()</f>
        <v>#N/A</v>
      </c>
      <c r="BH12" s="3" t="e">
        <f t="shared" si="7"/>
        <v>#N/A</v>
      </c>
      <c r="BI12" s="3" t="e">
        <f t="shared" si="8"/>
        <v>#N/A</v>
      </c>
      <c r="BJ12" s="3" t="e">
        <f t="shared" si="9"/>
        <v>#N/A</v>
      </c>
      <c r="BK12" s="3" t="e">
        <f t="shared" si="10"/>
        <v>#N/A</v>
      </c>
      <c r="BL12" s="3" t="e">
        <f t="shared" si="11"/>
        <v>#N/A</v>
      </c>
      <c r="BM12" s="3" t="e">
        <f t="shared" si="12"/>
        <v>#N/A</v>
      </c>
      <c r="BN12" s="3" t="str">
        <f t="shared" si="13"/>
        <v>Pass</v>
      </c>
      <c r="BO12" s="3" t="e">
        <f t="shared" si="14"/>
        <v>#N/A</v>
      </c>
      <c r="BP12" s="3" t="str">
        <f t="shared" si="15"/>
        <v>FV&lt;$10K</v>
      </c>
      <c r="BQ12" t="s">
        <v>6650</v>
      </c>
      <c r="BR12" s="3" t="str">
        <f t="shared" si="16"/>
        <v>No, &lt; $20K Lien</v>
      </c>
      <c r="BS12" s="3" t="str">
        <f t="shared" si="17"/>
        <v>No, Lien &lt; $20K</v>
      </c>
      <c r="BT12" t="s">
        <v>6650</v>
      </c>
      <c r="BU12" s="3" t="str">
        <f t="shared" si="18"/>
        <v>No</v>
      </c>
      <c r="BV12" s="3" t="str">
        <f t="shared" si="19"/>
        <v>No</v>
      </c>
      <c r="BW12" s="3">
        <f t="shared" si="20"/>
        <v>0</v>
      </c>
      <c r="BX12" s="3" t="str">
        <f t="shared" si="21"/>
        <v>No</v>
      </c>
      <c r="BY12" s="3">
        <f t="shared" si="22"/>
        <v>73052</v>
      </c>
      <c r="BZ12">
        <v>1</v>
      </c>
      <c r="CA12" s="3">
        <f t="shared" si="23"/>
        <v>73052</v>
      </c>
      <c r="CC12" s="3" t="e">
        <f t="shared" si="24"/>
        <v>#N/A</v>
      </c>
      <c r="CD12" s="3" t="e">
        <f t="shared" si="25"/>
        <v>#N/A</v>
      </c>
      <c r="CE12" s="3" t="str">
        <f t="shared" si="26"/>
        <v/>
      </c>
      <c r="CF12" s="3" t="e">
        <f>HLOOKUP(CE12,'Valuation Data'!$D$2:$K$5,4,FALSE)</f>
        <v>#N/A</v>
      </c>
      <c r="CG12" s="3">
        <f t="shared" si="27"/>
        <v>73052</v>
      </c>
      <c r="CH12" s="3" t="str">
        <f t="shared" si="28"/>
        <v>No</v>
      </c>
      <c r="CI12" s="3" t="str">
        <f>VLOOKUP(R12,'Use Codes &amp; County Type'!A:D,4,FALSE)</f>
        <v>S</v>
      </c>
      <c r="CJ12" s="3" t="str">
        <f t="shared" si="29"/>
        <v>No</v>
      </c>
      <c r="CK12" s="3" t="str">
        <f t="shared" si="30"/>
        <v>Yes</v>
      </c>
      <c r="CL12" s="3">
        <f t="shared" si="31"/>
        <v>0.67</v>
      </c>
      <c r="CM12" s="3">
        <f t="shared" si="32"/>
        <v>48944.840000000004</v>
      </c>
      <c r="CN12" s="3" t="e">
        <f t="shared" si="33"/>
        <v>#N/A</v>
      </c>
      <c r="CO12" s="3" t="e">
        <f t="shared" si="34"/>
        <v>#N/A</v>
      </c>
      <c r="CP12" s="3" t="e">
        <f t="shared" si="35"/>
        <v>#N/A</v>
      </c>
      <c r="CR12" s="3" t="e">
        <f t="shared" si="36"/>
        <v>#N/A</v>
      </c>
      <c r="CV12" s="3" t="e">
        <f t="shared" si="37"/>
        <v>#N/A</v>
      </c>
      <c r="CW12" s="3">
        <f t="shared" si="38"/>
        <v>11</v>
      </c>
      <c r="CX12" s="3">
        <f t="shared" si="39"/>
        <v>623.12</v>
      </c>
      <c r="CY12" s="3" t="e">
        <f t="shared" si="40"/>
        <v>#N/A</v>
      </c>
      <c r="CZ12" t="e">
        <f>NA()</f>
        <v>#N/A</v>
      </c>
      <c r="DA12" t="e">
        <f>NA()</f>
        <v>#N/A</v>
      </c>
    </row>
    <row r="13" spans="1:105" x14ac:dyDescent="0.25">
      <c r="A13">
        <v>12</v>
      </c>
      <c r="B13" t="s">
        <v>3</v>
      </c>
      <c r="C13" t="s">
        <v>121</v>
      </c>
      <c r="D13">
        <v>92.43</v>
      </c>
      <c r="E13">
        <v>2017</v>
      </c>
      <c r="F13" t="e">
        <f>NA()</f>
        <v>#N/A</v>
      </c>
      <c r="G13" t="e">
        <f>NA()</f>
        <v>#N/A</v>
      </c>
      <c r="H13" s="3" t="e">
        <f t="shared" si="0"/>
        <v>#N/A</v>
      </c>
      <c r="I13" t="e">
        <f>NA()</f>
        <v>#N/A</v>
      </c>
      <c r="J13" t="e">
        <f>NA()</f>
        <v>#N/A</v>
      </c>
      <c r="K13" t="e">
        <f>NA()</f>
        <v>#N/A</v>
      </c>
      <c r="L13" t="e">
        <f>NA()</f>
        <v>#N/A</v>
      </c>
      <c r="M13" t="e">
        <f>NA()</f>
        <v>#N/A</v>
      </c>
      <c r="N13" t="e">
        <f>NA()</f>
        <v>#N/A</v>
      </c>
      <c r="O13" t="e">
        <f>NA()</f>
        <v>#N/A</v>
      </c>
      <c r="P13" t="e">
        <f>NA()</f>
        <v>#N/A</v>
      </c>
      <c r="Q13" t="e">
        <f>NA()</f>
        <v>#N/A</v>
      </c>
      <c r="R13">
        <v>0</v>
      </c>
      <c r="S13" t="s">
        <v>6538</v>
      </c>
      <c r="T13" t="e">
        <f>NA()</f>
        <v>#N/A</v>
      </c>
      <c r="U13" t="e">
        <f>NA()</f>
        <v>#N/A</v>
      </c>
      <c r="V13">
        <v>2017</v>
      </c>
      <c r="W13">
        <v>3690</v>
      </c>
      <c r="X13" t="e">
        <f>NA()</f>
        <v>#N/A</v>
      </c>
      <c r="Y13" t="e">
        <f>NA()</f>
        <v>#N/A</v>
      </c>
      <c r="Z13" t="e">
        <f>NA()</f>
        <v>#N/A</v>
      </c>
      <c r="AA13" s="3">
        <f t="shared" si="1"/>
        <v>0</v>
      </c>
      <c r="AF13" t="s">
        <v>6616</v>
      </c>
      <c r="AG13" t="s">
        <v>6616</v>
      </c>
      <c r="AH13" t="s">
        <v>6616</v>
      </c>
      <c r="AI13" t="e">
        <f>NA()</f>
        <v>#N/A</v>
      </c>
      <c r="AJ13" t="e">
        <f>NA()</f>
        <v>#N/A</v>
      </c>
      <c r="AK13" t="e">
        <f>NA()</f>
        <v>#N/A</v>
      </c>
      <c r="AL13" t="e">
        <f>NA()</f>
        <v>#N/A</v>
      </c>
      <c r="AM13" t="e">
        <f>NA()</f>
        <v>#N/A</v>
      </c>
      <c r="AN13" t="e">
        <f>NA()</f>
        <v>#N/A</v>
      </c>
      <c r="AO13" t="e">
        <f>NA()</f>
        <v>#N/A</v>
      </c>
      <c r="AP13" s="3" t="str">
        <f t="shared" si="2"/>
        <v>No</v>
      </c>
      <c r="AQ13" s="3" t="str">
        <f t="shared" si="3"/>
        <v>No</v>
      </c>
      <c r="AR13" s="3" t="str">
        <f t="shared" si="4"/>
        <v>No</v>
      </c>
      <c r="AS13" t="e">
        <f>NA()</f>
        <v>#N/A</v>
      </c>
      <c r="AT13" t="e">
        <f>NA()</f>
        <v>#N/A</v>
      </c>
      <c r="AU13" t="e">
        <f>NA()</f>
        <v>#N/A</v>
      </c>
      <c r="AV13" t="e">
        <f>NA()</f>
        <v>#N/A</v>
      </c>
      <c r="AW13" t="e">
        <f>NA()</f>
        <v>#N/A</v>
      </c>
      <c r="AX13" t="e">
        <f>NA()</f>
        <v>#N/A</v>
      </c>
      <c r="AY13" t="e">
        <f>NA()</f>
        <v>#N/A</v>
      </c>
      <c r="AZ13" t="e">
        <f>NA()</f>
        <v>#N/A</v>
      </c>
      <c r="BA13">
        <v>0</v>
      </c>
      <c r="BB13" t="s">
        <v>6616</v>
      </c>
      <c r="BC13" t="e">
        <f>NA()</f>
        <v>#N/A</v>
      </c>
      <c r="BD13" s="4" t="str">
        <f t="shared" si="5"/>
        <v>No</v>
      </c>
      <c r="BE13" t="e">
        <f>NA()</f>
        <v>#N/A</v>
      </c>
      <c r="BF13" s="3" t="str">
        <f t="shared" si="6"/>
        <v>No</v>
      </c>
      <c r="BG13" t="e">
        <f>NA()</f>
        <v>#N/A</v>
      </c>
      <c r="BH13" s="3" t="e">
        <f t="shared" si="7"/>
        <v>#N/A</v>
      </c>
      <c r="BI13" s="3" t="e">
        <f t="shared" si="8"/>
        <v>#N/A</v>
      </c>
      <c r="BJ13" s="3" t="e">
        <f t="shared" si="9"/>
        <v>#N/A</v>
      </c>
      <c r="BK13" s="3" t="e">
        <f t="shared" si="10"/>
        <v>#N/A</v>
      </c>
      <c r="BL13" s="3" t="e">
        <f t="shared" si="11"/>
        <v>#N/A</v>
      </c>
      <c r="BM13" s="3" t="e">
        <f t="shared" si="12"/>
        <v>#N/A</v>
      </c>
      <c r="BN13" s="3" t="str">
        <f t="shared" si="13"/>
        <v>Lien&lt;$150</v>
      </c>
      <c r="BO13" s="3" t="e">
        <f t="shared" si="14"/>
        <v>#N/A</v>
      </c>
      <c r="BP13" s="3" t="str">
        <f t="shared" si="15"/>
        <v>FV&lt;$10K</v>
      </c>
      <c r="BQ13" t="s">
        <v>6650</v>
      </c>
      <c r="BR13" s="3" t="str">
        <f t="shared" si="16"/>
        <v>No, &lt; $20K Lien</v>
      </c>
      <c r="BS13" s="3" t="str">
        <f t="shared" si="17"/>
        <v>No, Lien &lt; $20K</v>
      </c>
      <c r="BT13" t="s">
        <v>6650</v>
      </c>
      <c r="BU13" s="3" t="str">
        <f t="shared" si="18"/>
        <v>No</v>
      </c>
      <c r="BV13" s="3" t="str">
        <f t="shared" si="19"/>
        <v>No</v>
      </c>
      <c r="BW13" s="3">
        <f t="shared" si="20"/>
        <v>0</v>
      </c>
      <c r="BX13" s="3" t="str">
        <f t="shared" si="21"/>
        <v>No</v>
      </c>
      <c r="BY13" s="3">
        <f t="shared" si="22"/>
        <v>3690</v>
      </c>
      <c r="BZ13">
        <v>1</v>
      </c>
      <c r="CA13" s="3">
        <f t="shared" si="23"/>
        <v>3690</v>
      </c>
      <c r="CC13" s="3" t="e">
        <f t="shared" si="24"/>
        <v>#N/A</v>
      </c>
      <c r="CD13" s="3" t="e">
        <f t="shared" si="25"/>
        <v>#N/A</v>
      </c>
      <c r="CE13" s="3" t="str">
        <f t="shared" si="26"/>
        <v/>
      </c>
      <c r="CF13" s="3" t="e">
        <f>HLOOKUP(CE13,'Valuation Data'!$D$2:$K$5,4,FALSE)</f>
        <v>#N/A</v>
      </c>
      <c r="CG13" s="3">
        <f t="shared" si="27"/>
        <v>3690</v>
      </c>
      <c r="CH13" s="3" t="str">
        <f t="shared" si="28"/>
        <v>No</v>
      </c>
      <c r="CI13" s="3" t="str">
        <f>VLOOKUP(R13,'Use Codes &amp; County Type'!A:D,4,FALSE)</f>
        <v>V</v>
      </c>
      <c r="CJ13" s="3" t="str">
        <f t="shared" si="29"/>
        <v>Yes</v>
      </c>
      <c r="CK13" s="3" t="str">
        <f t="shared" si="30"/>
        <v>No</v>
      </c>
      <c r="CL13" s="3">
        <f t="shared" si="31"/>
        <v>0</v>
      </c>
      <c r="CM13" s="3">
        <f t="shared" si="32"/>
        <v>0</v>
      </c>
      <c r="CN13" s="3" t="e">
        <f t="shared" si="33"/>
        <v>#N/A</v>
      </c>
      <c r="CO13" s="3" t="e">
        <f t="shared" si="34"/>
        <v>#N/A</v>
      </c>
      <c r="CP13" s="3" t="e">
        <f t="shared" si="35"/>
        <v>#N/A</v>
      </c>
      <c r="CR13" s="3" t="str">
        <f t="shared" si="36"/>
        <v>No</v>
      </c>
      <c r="CV13" s="3" t="str">
        <f t="shared" si="37"/>
        <v>Lien&lt;$150</v>
      </c>
      <c r="CW13" s="3">
        <f t="shared" si="38"/>
        <v>12</v>
      </c>
      <c r="CX13" s="3">
        <f t="shared" si="39"/>
        <v>92.43</v>
      </c>
      <c r="CY13" s="3" t="str">
        <f t="shared" si="40"/>
        <v>Ok</v>
      </c>
      <c r="CZ13" t="e">
        <f>NA()</f>
        <v>#N/A</v>
      </c>
      <c r="DA13" t="e">
        <f>NA()</f>
        <v>#N/A</v>
      </c>
    </row>
    <row r="14" spans="1:105" x14ac:dyDescent="0.25">
      <c r="A14">
        <v>13</v>
      </c>
      <c r="B14" t="s">
        <v>3</v>
      </c>
      <c r="C14" t="s">
        <v>122</v>
      </c>
      <c r="D14">
        <v>277.60000000000002</v>
      </c>
      <c r="E14">
        <v>2017</v>
      </c>
      <c r="F14">
        <v>277.60000000000002</v>
      </c>
      <c r="G14">
        <v>277.60000000000002</v>
      </c>
      <c r="H14" s="3">
        <f t="shared" si="0"/>
        <v>0</v>
      </c>
      <c r="J14" t="s">
        <v>2730</v>
      </c>
      <c r="K14" t="s">
        <v>2738</v>
      </c>
      <c r="L14">
        <v>32046</v>
      </c>
      <c r="M14" t="s">
        <v>2748</v>
      </c>
      <c r="N14" t="s">
        <v>4753</v>
      </c>
      <c r="O14">
        <v>-82.008872857815206</v>
      </c>
      <c r="P14">
        <v>30.522030567863599</v>
      </c>
      <c r="Q14" t="s">
        <v>4772</v>
      </c>
      <c r="R14">
        <v>0</v>
      </c>
      <c r="S14" t="s">
        <v>6538</v>
      </c>
      <c r="T14">
        <v>8001</v>
      </c>
      <c r="U14" t="s">
        <v>6581</v>
      </c>
      <c r="V14">
        <v>2017</v>
      </c>
      <c r="W14">
        <v>15000</v>
      </c>
      <c r="X14">
        <v>2017</v>
      </c>
      <c r="Y14">
        <v>15000</v>
      </c>
      <c r="Z14">
        <v>227.09</v>
      </c>
      <c r="AA14" s="3">
        <f t="shared" si="1"/>
        <v>0.81804755043227662</v>
      </c>
      <c r="AC14" t="s">
        <v>6616</v>
      </c>
      <c r="AD14" t="s">
        <v>6616</v>
      </c>
      <c r="AE14" t="s">
        <v>6616</v>
      </c>
      <c r="AI14" t="s">
        <v>6618</v>
      </c>
      <c r="AJ14" t="s">
        <v>6618</v>
      </c>
      <c r="AK14" t="s">
        <v>6618</v>
      </c>
      <c r="AL14">
        <v>0</v>
      </c>
      <c r="AM14">
        <v>0</v>
      </c>
      <c r="AN14">
        <v>0</v>
      </c>
      <c r="AO14">
        <v>0</v>
      </c>
      <c r="AP14" s="3" t="str">
        <f t="shared" si="2"/>
        <v>No</v>
      </c>
      <c r="AQ14" s="3" t="str">
        <f t="shared" si="3"/>
        <v>No</v>
      </c>
      <c r="AR14" s="3" t="str">
        <f t="shared" si="4"/>
        <v>No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 t="s">
        <v>6634</v>
      </c>
      <c r="AZ14" t="s">
        <v>6638</v>
      </c>
      <c r="BA14">
        <v>0</v>
      </c>
      <c r="BB14" t="s">
        <v>6616</v>
      </c>
      <c r="BC14" t="s">
        <v>6616</v>
      </c>
      <c r="BD14" s="4" t="str">
        <f t="shared" si="5"/>
        <v>No</v>
      </c>
      <c r="BE14" t="s">
        <v>6640</v>
      </c>
      <c r="BF14" s="3" t="str">
        <f t="shared" si="6"/>
        <v>No</v>
      </c>
      <c r="BG14" t="s">
        <v>6645</v>
      </c>
      <c r="BH14" s="3" t="str">
        <f t="shared" si="7"/>
        <v>OAK HILL RD</v>
      </c>
      <c r="BI14" s="3" t="str">
        <f t="shared" si="8"/>
        <v>Hilliard</v>
      </c>
      <c r="BJ14" s="3" t="str">
        <f t="shared" si="9"/>
        <v>Florida</v>
      </c>
      <c r="BK14" s="3">
        <f t="shared" si="10"/>
        <v>32046</v>
      </c>
      <c r="BL14" s="3" t="str">
        <f t="shared" si="11"/>
        <v>OAK HILL RD HILLIARD FL 32046</v>
      </c>
      <c r="BM14" s="3" t="str">
        <f t="shared" si="12"/>
        <v/>
      </c>
      <c r="BN14" s="3" t="str">
        <f t="shared" si="13"/>
        <v>Pass</v>
      </c>
      <c r="BO14" s="3" t="str">
        <f t="shared" si="14"/>
        <v>No</v>
      </c>
      <c r="BP14" s="3" t="str">
        <f t="shared" si="15"/>
        <v>FV&lt;$10K</v>
      </c>
      <c r="BQ14" t="s">
        <v>6650</v>
      </c>
      <c r="BR14" s="3" t="str">
        <f t="shared" si="16"/>
        <v>No, &lt; $20K Lien</v>
      </c>
      <c r="BS14" s="3" t="str">
        <f t="shared" si="17"/>
        <v>No, Lien &lt; $20K</v>
      </c>
      <c r="BT14" t="s">
        <v>6650</v>
      </c>
      <c r="BU14" s="3" t="str">
        <f t="shared" si="18"/>
        <v>No</v>
      </c>
      <c r="BV14" s="3" t="str">
        <f t="shared" si="19"/>
        <v>No</v>
      </c>
      <c r="BW14" s="3">
        <f t="shared" si="20"/>
        <v>0</v>
      </c>
      <c r="BX14" s="3" t="str">
        <f t="shared" si="21"/>
        <v>No</v>
      </c>
      <c r="BY14" s="3">
        <f t="shared" si="22"/>
        <v>15000</v>
      </c>
      <c r="BZ14">
        <v>1</v>
      </c>
      <c r="CA14" s="3">
        <f t="shared" si="23"/>
        <v>15000</v>
      </c>
      <c r="CC14" s="3">
        <f t="shared" si="24"/>
        <v>0</v>
      </c>
      <c r="CD14" s="3">
        <f t="shared" si="25"/>
        <v>0</v>
      </c>
      <c r="CE14" s="3" t="str">
        <f t="shared" si="26"/>
        <v/>
      </c>
      <c r="CF14" s="3" t="e">
        <f>HLOOKUP(CE14,'Valuation Data'!$D$2:$K$5,4,FALSE)</f>
        <v>#N/A</v>
      </c>
      <c r="CG14" s="3">
        <f t="shared" si="27"/>
        <v>15000</v>
      </c>
      <c r="CH14" s="3" t="str">
        <f t="shared" si="28"/>
        <v>No</v>
      </c>
      <c r="CI14" s="3" t="str">
        <f>VLOOKUP(R14,'Use Codes &amp; County Type'!A:D,4,FALSE)</f>
        <v>V</v>
      </c>
      <c r="CJ14" s="3" t="str">
        <f t="shared" si="29"/>
        <v>Yes</v>
      </c>
      <c r="CK14" s="3" t="str">
        <f t="shared" si="30"/>
        <v>No</v>
      </c>
      <c r="CL14" s="3">
        <f t="shared" si="31"/>
        <v>0</v>
      </c>
      <c r="CM14" s="3">
        <f t="shared" si="32"/>
        <v>0</v>
      </c>
      <c r="CN14" s="3">
        <f t="shared" si="33"/>
        <v>1110.4000000000001</v>
      </c>
      <c r="CO14" s="3">
        <f t="shared" si="34"/>
        <v>-1110.4000000000001</v>
      </c>
      <c r="CP14" s="3">
        <f t="shared" si="35"/>
        <v>7.4026666666666671E-2</v>
      </c>
      <c r="CR14" s="3" t="str">
        <f t="shared" si="36"/>
        <v>No</v>
      </c>
      <c r="CV14" s="3" t="str">
        <f t="shared" si="37"/>
        <v>FMV&lt;$30K</v>
      </c>
      <c r="CW14" s="3">
        <f t="shared" si="38"/>
        <v>13</v>
      </c>
      <c r="CX14" s="3">
        <f t="shared" si="39"/>
        <v>277.60000000000002</v>
      </c>
      <c r="CY14" s="3" t="str">
        <f t="shared" si="40"/>
        <v>Ok</v>
      </c>
      <c r="CZ14">
        <v>0</v>
      </c>
      <c r="DA14">
        <v>0</v>
      </c>
    </row>
    <row r="15" spans="1:105" x14ac:dyDescent="0.25">
      <c r="A15">
        <v>14</v>
      </c>
      <c r="B15" t="s">
        <v>3</v>
      </c>
      <c r="C15" t="s">
        <v>123</v>
      </c>
      <c r="D15">
        <v>424.95</v>
      </c>
      <c r="E15">
        <v>2017</v>
      </c>
      <c r="F15">
        <v>424.95</v>
      </c>
      <c r="G15">
        <v>424.95</v>
      </c>
      <c r="H15" s="3">
        <f t="shared" si="0"/>
        <v>0</v>
      </c>
      <c r="J15" t="s">
        <v>2730</v>
      </c>
      <c r="K15" t="s">
        <v>2738</v>
      </c>
      <c r="L15">
        <v>32046</v>
      </c>
      <c r="M15" t="s">
        <v>2749</v>
      </c>
      <c r="N15" t="s">
        <v>4753</v>
      </c>
      <c r="O15">
        <v>-82.008888384701393</v>
      </c>
      <c r="P15">
        <v>30.522852857355801</v>
      </c>
      <c r="Q15" t="s">
        <v>4772</v>
      </c>
      <c r="R15">
        <v>0</v>
      </c>
      <c r="S15" t="s">
        <v>6538</v>
      </c>
      <c r="T15">
        <v>8001</v>
      </c>
      <c r="U15" t="s">
        <v>6581</v>
      </c>
      <c r="V15">
        <v>2017</v>
      </c>
      <c r="W15">
        <v>24000</v>
      </c>
      <c r="X15">
        <v>2017</v>
      </c>
      <c r="Y15">
        <v>24000</v>
      </c>
      <c r="Z15">
        <v>363.34</v>
      </c>
      <c r="AA15" s="3">
        <f t="shared" si="1"/>
        <v>0.85501823743969874</v>
      </c>
      <c r="AC15" t="s">
        <v>6616</v>
      </c>
      <c r="AD15" t="s">
        <v>6616</v>
      </c>
      <c r="AE15" t="s">
        <v>6616</v>
      </c>
      <c r="AI15" t="s">
        <v>6618</v>
      </c>
      <c r="AJ15" t="s">
        <v>6618</v>
      </c>
      <c r="AK15" t="s">
        <v>6618</v>
      </c>
      <c r="AL15">
        <v>0</v>
      </c>
      <c r="AM15">
        <v>0</v>
      </c>
      <c r="AN15">
        <v>0</v>
      </c>
      <c r="AO15">
        <v>0</v>
      </c>
      <c r="AP15" s="3" t="str">
        <f t="shared" si="2"/>
        <v>No</v>
      </c>
      <c r="AQ15" s="3" t="str">
        <f t="shared" si="3"/>
        <v>No</v>
      </c>
      <c r="AR15" s="3" t="str">
        <f t="shared" si="4"/>
        <v>No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 t="s">
        <v>6634</v>
      </c>
      <c r="AZ15" t="s">
        <v>6637</v>
      </c>
      <c r="BA15">
        <v>0</v>
      </c>
      <c r="BB15" t="s">
        <v>6616</v>
      </c>
      <c r="BC15" t="s">
        <v>6616</v>
      </c>
      <c r="BD15" s="4" t="str">
        <f t="shared" si="5"/>
        <v>No</v>
      </c>
      <c r="BE15" t="s">
        <v>6640</v>
      </c>
      <c r="BF15" s="3" t="str">
        <f t="shared" si="6"/>
        <v>No</v>
      </c>
      <c r="BG15" t="s">
        <v>6645</v>
      </c>
      <c r="BH15" s="3" t="str">
        <f t="shared" si="7"/>
        <v>OFF SR 2</v>
      </c>
      <c r="BI15" s="3" t="str">
        <f t="shared" si="8"/>
        <v>Hilliard</v>
      </c>
      <c r="BJ15" s="3" t="str">
        <f t="shared" si="9"/>
        <v>Florida</v>
      </c>
      <c r="BK15" s="3">
        <f t="shared" si="10"/>
        <v>32046</v>
      </c>
      <c r="BL15" s="3" t="str">
        <f t="shared" si="11"/>
        <v>OFF SR 2 HILLIARD FL 32046</v>
      </c>
      <c r="BM15" s="3" t="str">
        <f t="shared" si="12"/>
        <v/>
      </c>
      <c r="BN15" s="3" t="str">
        <f t="shared" si="13"/>
        <v>Pass</v>
      </c>
      <c r="BO15" s="3" t="str">
        <f t="shared" si="14"/>
        <v>No</v>
      </c>
      <c r="BP15" s="3" t="str">
        <f t="shared" si="15"/>
        <v>FV&lt;$10K</v>
      </c>
      <c r="BQ15" t="s">
        <v>6650</v>
      </c>
      <c r="BR15" s="3" t="str">
        <f t="shared" si="16"/>
        <v>No, &lt; $20K Lien</v>
      </c>
      <c r="BS15" s="3" t="str">
        <f t="shared" si="17"/>
        <v>No, Lien &lt; $20K</v>
      </c>
      <c r="BT15" t="s">
        <v>6650</v>
      </c>
      <c r="BU15" s="3" t="str">
        <f t="shared" si="18"/>
        <v>No</v>
      </c>
      <c r="BV15" s="3" t="str">
        <f t="shared" si="19"/>
        <v>No</v>
      </c>
      <c r="BW15" s="3">
        <f t="shared" si="20"/>
        <v>0</v>
      </c>
      <c r="BX15" s="3" t="str">
        <f t="shared" si="21"/>
        <v>No</v>
      </c>
      <c r="BY15" s="3">
        <f t="shared" si="22"/>
        <v>24000</v>
      </c>
      <c r="BZ15">
        <v>1</v>
      </c>
      <c r="CA15" s="3">
        <f t="shared" si="23"/>
        <v>24000</v>
      </c>
      <c r="CC15" s="3">
        <f t="shared" si="24"/>
        <v>0</v>
      </c>
      <c r="CD15" s="3">
        <f t="shared" si="25"/>
        <v>0</v>
      </c>
      <c r="CE15" s="3" t="str">
        <f t="shared" si="26"/>
        <v/>
      </c>
      <c r="CF15" s="3" t="e">
        <f>HLOOKUP(CE15,'Valuation Data'!$D$2:$K$5,4,FALSE)</f>
        <v>#N/A</v>
      </c>
      <c r="CG15" s="3">
        <f t="shared" si="27"/>
        <v>24000</v>
      </c>
      <c r="CH15" s="3" t="str">
        <f t="shared" si="28"/>
        <v>No</v>
      </c>
      <c r="CI15" s="3" t="str">
        <f>VLOOKUP(R15,'Use Codes &amp; County Type'!A:D,4,FALSE)</f>
        <v>V</v>
      </c>
      <c r="CJ15" s="3" t="str">
        <f t="shared" si="29"/>
        <v>Yes</v>
      </c>
      <c r="CK15" s="3" t="str">
        <f t="shared" si="30"/>
        <v>No</v>
      </c>
      <c r="CL15" s="3">
        <f t="shared" si="31"/>
        <v>0</v>
      </c>
      <c r="CM15" s="3">
        <f t="shared" si="32"/>
        <v>0</v>
      </c>
      <c r="CN15" s="3">
        <f t="shared" si="33"/>
        <v>1699.8</v>
      </c>
      <c r="CO15" s="3">
        <f t="shared" si="34"/>
        <v>-1699.8</v>
      </c>
      <c r="CP15" s="3">
        <f t="shared" si="35"/>
        <v>7.0824999999999999E-2</v>
      </c>
      <c r="CR15" s="3" t="str">
        <f t="shared" si="36"/>
        <v>No</v>
      </c>
      <c r="CV15" s="3" t="str">
        <f t="shared" si="37"/>
        <v>FMV&lt;$30K</v>
      </c>
      <c r="CW15" s="3">
        <f t="shared" si="38"/>
        <v>14</v>
      </c>
      <c r="CX15" s="3">
        <f t="shared" si="39"/>
        <v>424.95</v>
      </c>
      <c r="CY15" s="3" t="str">
        <f t="shared" si="40"/>
        <v>Ok</v>
      </c>
      <c r="CZ15">
        <v>0</v>
      </c>
      <c r="DA15">
        <v>0</v>
      </c>
    </row>
    <row r="16" spans="1:105" x14ac:dyDescent="0.25">
      <c r="A16">
        <v>15</v>
      </c>
      <c r="B16" t="s">
        <v>3</v>
      </c>
      <c r="C16" t="s">
        <v>124</v>
      </c>
      <c r="D16">
        <v>582.12</v>
      </c>
      <c r="E16">
        <v>2017</v>
      </c>
      <c r="F16">
        <v>582.12</v>
      </c>
      <c r="G16">
        <v>582.12</v>
      </c>
      <c r="H16" s="3">
        <f t="shared" si="0"/>
        <v>0</v>
      </c>
      <c r="J16" t="s">
        <v>2730</v>
      </c>
      <c r="K16" t="s">
        <v>2738</v>
      </c>
      <c r="L16">
        <v>32046</v>
      </c>
      <c r="M16" t="s">
        <v>2744</v>
      </c>
      <c r="N16" t="s">
        <v>4753</v>
      </c>
      <c r="O16">
        <v>-82.004738412863006</v>
      </c>
      <c r="P16">
        <v>30.524389006029701</v>
      </c>
      <c r="Q16" t="s">
        <v>4769</v>
      </c>
      <c r="R16">
        <v>0</v>
      </c>
      <c r="S16" t="s">
        <v>6538</v>
      </c>
      <c r="T16">
        <v>8001</v>
      </c>
      <c r="U16" t="s">
        <v>6581</v>
      </c>
      <c r="V16">
        <v>2017</v>
      </c>
      <c r="W16">
        <v>33600</v>
      </c>
      <c r="X16">
        <v>2017</v>
      </c>
      <c r="Y16">
        <v>33600</v>
      </c>
      <c r="Z16">
        <v>508.66</v>
      </c>
      <c r="AA16" s="3">
        <f t="shared" si="1"/>
        <v>0.87380608809180238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 s="3" t="str">
        <f t="shared" si="2"/>
        <v>No</v>
      </c>
      <c r="AQ16" s="3" t="str">
        <f t="shared" si="3"/>
        <v>No</v>
      </c>
      <c r="AR16" s="3" t="str">
        <f t="shared" si="4"/>
        <v>No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 t="s">
        <v>6634</v>
      </c>
      <c r="AZ16">
        <v>0</v>
      </c>
      <c r="BA16">
        <v>0</v>
      </c>
      <c r="BB16" t="s">
        <v>6616</v>
      </c>
      <c r="BC16">
        <v>0</v>
      </c>
      <c r="BD16" s="4" t="str">
        <f t="shared" si="5"/>
        <v>No</v>
      </c>
      <c r="BE16" t="s">
        <v>6640</v>
      </c>
      <c r="BF16" s="3" t="str">
        <f t="shared" si="6"/>
        <v>No</v>
      </c>
      <c r="BG16" t="s">
        <v>6645</v>
      </c>
      <c r="BH16" s="3" t="str">
        <f t="shared" si="7"/>
        <v>SR 2</v>
      </c>
      <c r="BI16" s="3" t="str">
        <f t="shared" si="8"/>
        <v>Hilliard</v>
      </c>
      <c r="BJ16" s="3" t="str">
        <f t="shared" si="9"/>
        <v>Florida</v>
      </c>
      <c r="BK16" s="3">
        <f t="shared" si="10"/>
        <v>32046</v>
      </c>
      <c r="BL16" s="3" t="str">
        <f t="shared" si="11"/>
        <v>SR 2 HILLIARD FL 32046</v>
      </c>
      <c r="BM16" s="3" t="str">
        <f t="shared" si="12"/>
        <v/>
      </c>
      <c r="BN16" s="3" t="str">
        <f t="shared" si="13"/>
        <v>Pass</v>
      </c>
      <c r="BO16" s="3" t="str">
        <f t="shared" si="14"/>
        <v>No</v>
      </c>
      <c r="BP16" s="3" t="str">
        <f t="shared" si="15"/>
        <v>FV&lt;$10K</v>
      </c>
      <c r="BQ16" t="s">
        <v>6650</v>
      </c>
      <c r="BR16" s="3" t="str">
        <f t="shared" si="16"/>
        <v>No, &lt; $20K Lien</v>
      </c>
      <c r="BS16" s="3" t="str">
        <f t="shared" si="17"/>
        <v>No, Lien &lt; $20K</v>
      </c>
      <c r="BT16" t="s">
        <v>6650</v>
      </c>
      <c r="BU16" s="3" t="str">
        <f t="shared" si="18"/>
        <v>No</v>
      </c>
      <c r="BV16" s="3" t="str">
        <f t="shared" si="19"/>
        <v>No</v>
      </c>
      <c r="BW16" s="3">
        <f t="shared" si="20"/>
        <v>0</v>
      </c>
      <c r="BX16" s="3" t="str">
        <f t="shared" si="21"/>
        <v>No</v>
      </c>
      <c r="BY16" s="3">
        <f t="shared" si="22"/>
        <v>33600</v>
      </c>
      <c r="BZ16">
        <v>1</v>
      </c>
      <c r="CA16" s="3">
        <f t="shared" si="23"/>
        <v>33600</v>
      </c>
      <c r="CC16" s="3">
        <f t="shared" si="24"/>
        <v>0</v>
      </c>
      <c r="CD16" s="3">
        <f t="shared" si="25"/>
        <v>0</v>
      </c>
      <c r="CE16" s="3" t="str">
        <f t="shared" si="26"/>
        <v/>
      </c>
      <c r="CF16" s="3" t="e">
        <f>HLOOKUP(CE16,'Valuation Data'!$D$2:$K$5,4,FALSE)</f>
        <v>#N/A</v>
      </c>
      <c r="CG16" s="3">
        <f t="shared" si="27"/>
        <v>33600</v>
      </c>
      <c r="CH16" s="3" t="str">
        <f t="shared" si="28"/>
        <v>No</v>
      </c>
      <c r="CI16" s="3" t="str">
        <f>VLOOKUP(R16,'Use Codes &amp; County Type'!A:D,4,FALSE)</f>
        <v>V</v>
      </c>
      <c r="CJ16" s="3" t="str">
        <f t="shared" si="29"/>
        <v>Yes</v>
      </c>
      <c r="CK16" s="3" t="str">
        <f t="shared" si="30"/>
        <v>No</v>
      </c>
      <c r="CL16" s="3">
        <f t="shared" si="31"/>
        <v>0</v>
      </c>
      <c r="CM16" s="3">
        <f t="shared" si="32"/>
        <v>0</v>
      </c>
      <c r="CN16" s="3">
        <f t="shared" si="33"/>
        <v>2328.48</v>
      </c>
      <c r="CO16" s="3">
        <f t="shared" si="34"/>
        <v>-2328.48</v>
      </c>
      <c r="CP16" s="3">
        <f t="shared" si="35"/>
        <v>6.93E-2</v>
      </c>
      <c r="CR16" s="3" t="str">
        <f t="shared" si="36"/>
        <v>No</v>
      </c>
      <c r="CV16" s="3" t="str">
        <f t="shared" si="37"/>
        <v>Vacant, No Sales Data</v>
      </c>
      <c r="CW16" s="3">
        <f t="shared" si="38"/>
        <v>15</v>
      </c>
      <c r="CX16" s="3">
        <f t="shared" si="39"/>
        <v>582.12</v>
      </c>
      <c r="CY16" s="3" t="str">
        <f t="shared" si="40"/>
        <v>Ok</v>
      </c>
      <c r="CZ16">
        <v>0</v>
      </c>
      <c r="DA16">
        <v>0</v>
      </c>
    </row>
    <row r="17" spans="1:105" x14ac:dyDescent="0.25">
      <c r="A17">
        <v>16</v>
      </c>
      <c r="B17" t="s">
        <v>3</v>
      </c>
      <c r="C17" t="s">
        <v>125</v>
      </c>
      <c r="D17">
        <v>1827.59</v>
      </c>
      <c r="E17">
        <v>2017</v>
      </c>
      <c r="F17">
        <v>1827.59</v>
      </c>
      <c r="G17">
        <v>1827.59</v>
      </c>
      <c r="H17" s="3">
        <f t="shared" si="0"/>
        <v>0</v>
      </c>
      <c r="I17">
        <v>16540</v>
      </c>
      <c r="J17" t="s">
        <v>2730</v>
      </c>
      <c r="K17" t="s">
        <v>2738</v>
      </c>
      <c r="L17">
        <v>32046</v>
      </c>
      <c r="M17" t="s">
        <v>2750</v>
      </c>
      <c r="N17" t="s">
        <v>4753</v>
      </c>
      <c r="O17">
        <v>-82.010829549442803</v>
      </c>
      <c r="P17">
        <v>30.5126172070214</v>
      </c>
      <c r="Q17" t="s">
        <v>4773</v>
      </c>
      <c r="R17">
        <v>1</v>
      </c>
      <c r="S17" t="s">
        <v>6539</v>
      </c>
      <c r="T17">
        <v>1001</v>
      </c>
      <c r="U17" t="s">
        <v>6582</v>
      </c>
      <c r="V17">
        <v>2017</v>
      </c>
      <c r="W17">
        <v>109671</v>
      </c>
      <c r="X17">
        <v>2017</v>
      </c>
      <c r="Y17">
        <v>109671</v>
      </c>
      <c r="Z17">
        <v>1660.28</v>
      </c>
      <c r="AA17" s="3">
        <f t="shared" si="1"/>
        <v>0.90845320887069858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 s="3" t="str">
        <f t="shared" si="2"/>
        <v>No</v>
      </c>
      <c r="AQ17" s="3" t="str">
        <f t="shared" si="3"/>
        <v>No</v>
      </c>
      <c r="AR17" s="3" t="str">
        <f t="shared" si="4"/>
        <v>No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 t="s">
        <v>6634</v>
      </c>
      <c r="AZ17">
        <v>0</v>
      </c>
      <c r="BA17">
        <v>0</v>
      </c>
      <c r="BB17" t="s">
        <v>6616</v>
      </c>
      <c r="BC17">
        <v>0</v>
      </c>
      <c r="BD17" s="4" t="str">
        <f t="shared" si="5"/>
        <v>No</v>
      </c>
      <c r="BE17" t="s">
        <v>6640</v>
      </c>
      <c r="BF17" s="3" t="str">
        <f t="shared" si="6"/>
        <v>No</v>
      </c>
      <c r="BG17" t="s">
        <v>6645</v>
      </c>
      <c r="BH17" s="3" t="str">
        <f t="shared" si="7"/>
        <v>16540 OAK HILL RD</v>
      </c>
      <c r="BI17" s="3" t="str">
        <f t="shared" si="8"/>
        <v>Hilliard</v>
      </c>
      <c r="BJ17" s="3" t="str">
        <f t="shared" si="9"/>
        <v>Florida</v>
      </c>
      <c r="BK17" s="3">
        <f t="shared" si="10"/>
        <v>32046</v>
      </c>
      <c r="BL17" s="3" t="str">
        <f t="shared" si="11"/>
        <v>16540 OAK HILL RD HILLIARD FL 32046</v>
      </c>
      <c r="BM17" s="3" t="str">
        <f t="shared" si="12"/>
        <v/>
      </c>
      <c r="BN17" s="3" t="str">
        <f t="shared" si="13"/>
        <v>Pass</v>
      </c>
      <c r="BO17" s="3" t="str">
        <f t="shared" si="14"/>
        <v>No</v>
      </c>
      <c r="BP17" s="3" t="str">
        <f t="shared" si="15"/>
        <v>FV&lt;$10K</v>
      </c>
      <c r="BQ17" t="s">
        <v>6650</v>
      </c>
      <c r="BR17" s="3" t="str">
        <f t="shared" si="16"/>
        <v>No, &lt; $20K Lien</v>
      </c>
      <c r="BS17" s="3" t="str">
        <f t="shared" si="17"/>
        <v>No, Lien &lt; $20K</v>
      </c>
      <c r="BT17" t="s">
        <v>6650</v>
      </c>
      <c r="BU17" s="3" t="str">
        <f t="shared" si="18"/>
        <v>No</v>
      </c>
      <c r="BV17" s="3" t="str">
        <f t="shared" si="19"/>
        <v>No</v>
      </c>
      <c r="BW17" s="3">
        <f t="shared" si="20"/>
        <v>0</v>
      </c>
      <c r="BX17" s="3" t="str">
        <f t="shared" si="21"/>
        <v>No</v>
      </c>
      <c r="BY17" s="3">
        <f t="shared" si="22"/>
        <v>109671</v>
      </c>
      <c r="BZ17">
        <v>1</v>
      </c>
      <c r="CA17" s="3">
        <f t="shared" si="23"/>
        <v>109671</v>
      </c>
      <c r="CC17" s="3">
        <f t="shared" si="24"/>
        <v>0</v>
      </c>
      <c r="CD17" s="3">
        <f t="shared" si="25"/>
        <v>0</v>
      </c>
      <c r="CE17" s="3" t="str">
        <f t="shared" si="26"/>
        <v/>
      </c>
      <c r="CF17" s="3" t="e">
        <f>HLOOKUP(CE17,'Valuation Data'!$D$2:$K$5,4,FALSE)</f>
        <v>#N/A</v>
      </c>
      <c r="CG17" s="3">
        <f t="shared" si="27"/>
        <v>109671</v>
      </c>
      <c r="CH17" s="3" t="str">
        <f t="shared" si="28"/>
        <v>No</v>
      </c>
      <c r="CI17" s="3" t="str">
        <f>VLOOKUP(R17,'Use Codes &amp; County Type'!A:D,4,FALSE)</f>
        <v>S</v>
      </c>
      <c r="CJ17" s="3" t="str">
        <f t="shared" si="29"/>
        <v>No</v>
      </c>
      <c r="CK17" s="3" t="str">
        <f t="shared" si="30"/>
        <v>No</v>
      </c>
      <c r="CL17" s="3">
        <f t="shared" si="31"/>
        <v>0.35</v>
      </c>
      <c r="CM17" s="3">
        <f t="shared" si="32"/>
        <v>38384.85</v>
      </c>
      <c r="CN17" s="3">
        <f t="shared" si="33"/>
        <v>7310.36</v>
      </c>
      <c r="CO17" s="3">
        <f t="shared" si="34"/>
        <v>31074.489999999998</v>
      </c>
      <c r="CP17" s="3">
        <f t="shared" si="35"/>
        <v>6.6657183758696462E-2</v>
      </c>
      <c r="CR17" s="3" t="str">
        <f t="shared" si="36"/>
        <v>No</v>
      </c>
      <c r="CV17" s="3" t="str">
        <f t="shared" si="37"/>
        <v>*Bid</v>
      </c>
      <c r="CW17" s="3">
        <f t="shared" si="38"/>
        <v>16</v>
      </c>
      <c r="CX17" s="3">
        <f t="shared" si="39"/>
        <v>1827.59</v>
      </c>
      <c r="CY17" s="3" t="str">
        <f t="shared" si="40"/>
        <v>Ok</v>
      </c>
      <c r="CZ17">
        <v>0</v>
      </c>
      <c r="DA17">
        <v>0</v>
      </c>
    </row>
    <row r="18" spans="1:105" x14ac:dyDescent="0.25">
      <c r="A18">
        <v>17</v>
      </c>
      <c r="B18" t="s">
        <v>3</v>
      </c>
      <c r="C18" t="s">
        <v>126</v>
      </c>
      <c r="D18">
        <v>5500.98</v>
      </c>
      <c r="E18">
        <v>2017</v>
      </c>
      <c r="F18" t="e">
        <f>NA()</f>
        <v>#N/A</v>
      </c>
      <c r="G18" t="e">
        <f>NA()</f>
        <v>#N/A</v>
      </c>
      <c r="H18" s="3" t="e">
        <f t="shared" si="0"/>
        <v>#N/A</v>
      </c>
      <c r="I18" t="e">
        <f>NA()</f>
        <v>#N/A</v>
      </c>
      <c r="J18" t="e">
        <f>NA()</f>
        <v>#N/A</v>
      </c>
      <c r="K18" t="e">
        <f>NA()</f>
        <v>#N/A</v>
      </c>
      <c r="L18" t="e">
        <f>NA()</f>
        <v>#N/A</v>
      </c>
      <c r="M18" t="e">
        <f>NA()</f>
        <v>#N/A</v>
      </c>
      <c r="N18" t="e">
        <f>NA()</f>
        <v>#N/A</v>
      </c>
      <c r="O18" t="e">
        <f>NA()</f>
        <v>#N/A</v>
      </c>
      <c r="P18" t="e">
        <f>NA()</f>
        <v>#N/A</v>
      </c>
      <c r="Q18" t="e">
        <f>NA()</f>
        <v>#N/A</v>
      </c>
      <c r="R18">
        <v>50</v>
      </c>
      <c r="S18" t="s">
        <v>6540</v>
      </c>
      <c r="T18" t="e">
        <f>NA()</f>
        <v>#N/A</v>
      </c>
      <c r="U18" t="e">
        <f>NA()</f>
        <v>#N/A</v>
      </c>
      <c r="V18">
        <v>2017</v>
      </c>
      <c r="W18">
        <v>334032</v>
      </c>
      <c r="X18" t="e">
        <f>NA()</f>
        <v>#N/A</v>
      </c>
      <c r="Y18" t="e">
        <f>NA()</f>
        <v>#N/A</v>
      </c>
      <c r="Z18" t="e">
        <f>NA()</f>
        <v>#N/A</v>
      </c>
      <c r="AA18" s="3">
        <f t="shared" si="1"/>
        <v>0</v>
      </c>
      <c r="AB18" t="s">
        <v>6616</v>
      </c>
      <c r="AC18" t="s">
        <v>6616</v>
      </c>
      <c r="AD18" t="s">
        <v>6616</v>
      </c>
      <c r="AE18" t="s">
        <v>6616</v>
      </c>
      <c r="AF18" t="s">
        <v>6616</v>
      </c>
      <c r="AG18" t="s">
        <v>6616</v>
      </c>
      <c r="AH18" t="s">
        <v>6616</v>
      </c>
      <c r="AI18" t="e">
        <f>NA()</f>
        <v>#N/A</v>
      </c>
      <c r="AJ18" t="e">
        <f>NA()</f>
        <v>#N/A</v>
      </c>
      <c r="AK18" t="e">
        <f>NA()</f>
        <v>#N/A</v>
      </c>
      <c r="AL18" t="e">
        <f>NA()</f>
        <v>#N/A</v>
      </c>
      <c r="AM18" t="e">
        <f>NA()</f>
        <v>#N/A</v>
      </c>
      <c r="AN18" t="e">
        <f>NA()</f>
        <v>#N/A</v>
      </c>
      <c r="AO18" t="e">
        <f>NA()</f>
        <v>#N/A</v>
      </c>
      <c r="AP18" s="3" t="str">
        <f t="shared" si="2"/>
        <v>No</v>
      </c>
      <c r="AQ18" s="3" t="str">
        <f t="shared" si="3"/>
        <v>No</v>
      </c>
      <c r="AR18" s="3" t="str">
        <f t="shared" si="4"/>
        <v>No</v>
      </c>
      <c r="AS18" t="e">
        <f>NA()</f>
        <v>#N/A</v>
      </c>
      <c r="AT18" t="e">
        <f>NA()</f>
        <v>#N/A</v>
      </c>
      <c r="AU18" t="e">
        <f>NA()</f>
        <v>#N/A</v>
      </c>
      <c r="AV18" t="e">
        <f>NA()</f>
        <v>#N/A</v>
      </c>
      <c r="AW18" t="e">
        <f>NA()</f>
        <v>#N/A</v>
      </c>
      <c r="AX18" t="e">
        <f>NA()</f>
        <v>#N/A</v>
      </c>
      <c r="AY18" t="e">
        <f>NA()</f>
        <v>#N/A</v>
      </c>
      <c r="AZ18" t="e">
        <f>NA()</f>
        <v>#N/A</v>
      </c>
      <c r="BA18">
        <v>0</v>
      </c>
      <c r="BB18" t="s">
        <v>6616</v>
      </c>
      <c r="BC18" t="e">
        <f>NA()</f>
        <v>#N/A</v>
      </c>
      <c r="BD18" s="4" t="str">
        <f t="shared" si="5"/>
        <v>No</v>
      </c>
      <c r="BE18" t="e">
        <f>NA()</f>
        <v>#N/A</v>
      </c>
      <c r="BF18" s="3" t="str">
        <f t="shared" si="6"/>
        <v>No</v>
      </c>
      <c r="BG18" t="e">
        <f>NA()</f>
        <v>#N/A</v>
      </c>
      <c r="BH18" s="3" t="e">
        <f t="shared" si="7"/>
        <v>#N/A</v>
      </c>
      <c r="BI18" s="3" t="e">
        <f t="shared" si="8"/>
        <v>#N/A</v>
      </c>
      <c r="BJ18" s="3" t="e">
        <f t="shared" si="9"/>
        <v>#N/A</v>
      </c>
      <c r="BK18" s="3" t="e">
        <f t="shared" si="10"/>
        <v>#N/A</v>
      </c>
      <c r="BL18" s="3" t="e">
        <f t="shared" si="11"/>
        <v>#N/A</v>
      </c>
      <c r="BM18" s="3" t="e">
        <f t="shared" si="12"/>
        <v>#N/A</v>
      </c>
      <c r="BN18" s="3" t="str">
        <f t="shared" si="13"/>
        <v>Pass</v>
      </c>
      <c r="BO18" s="3" t="e">
        <f t="shared" si="14"/>
        <v>#N/A</v>
      </c>
      <c r="BP18" s="3" t="str">
        <f t="shared" si="15"/>
        <v>FV&lt;$10K</v>
      </c>
      <c r="BQ18" t="s">
        <v>6650</v>
      </c>
      <c r="BR18" s="3" t="str">
        <f t="shared" si="16"/>
        <v>No, &lt; $20K Lien</v>
      </c>
      <c r="BS18" s="3" t="str">
        <f t="shared" si="17"/>
        <v>No, Lien &lt; $20K</v>
      </c>
      <c r="BT18" t="s">
        <v>6650</v>
      </c>
      <c r="BU18" s="3" t="str">
        <f t="shared" si="18"/>
        <v>No</v>
      </c>
      <c r="BV18" s="3" t="str">
        <f t="shared" si="19"/>
        <v>No</v>
      </c>
      <c r="BW18" s="3">
        <f t="shared" si="20"/>
        <v>0</v>
      </c>
      <c r="BX18" s="3" t="str">
        <f t="shared" si="21"/>
        <v>No</v>
      </c>
      <c r="BY18" s="3">
        <f t="shared" si="22"/>
        <v>334032</v>
      </c>
      <c r="BZ18">
        <v>1</v>
      </c>
      <c r="CA18" s="3">
        <f t="shared" si="23"/>
        <v>334032</v>
      </c>
      <c r="CC18" s="3" t="e">
        <f t="shared" si="24"/>
        <v>#N/A</v>
      </c>
      <c r="CD18" s="3" t="e">
        <f t="shared" si="25"/>
        <v>#N/A</v>
      </c>
      <c r="CE18" s="3" t="str">
        <f t="shared" si="26"/>
        <v/>
      </c>
      <c r="CF18" s="3" t="e">
        <f>HLOOKUP(CE18,'Valuation Data'!$D$2:$K$5,4,FALSE)</f>
        <v>#N/A</v>
      </c>
      <c r="CG18" s="3">
        <f t="shared" si="27"/>
        <v>334032</v>
      </c>
      <c r="CH18" s="3" t="str">
        <f t="shared" si="28"/>
        <v>No</v>
      </c>
      <c r="CI18" s="3" t="str">
        <f>VLOOKUP(R18,'Use Codes &amp; County Type'!A:D,4,FALSE)</f>
        <v>V</v>
      </c>
      <c r="CJ18" s="3" t="str">
        <f t="shared" si="29"/>
        <v>Yes</v>
      </c>
      <c r="CK18" s="3" t="str">
        <f t="shared" si="30"/>
        <v>No</v>
      </c>
      <c r="CL18" s="3">
        <f t="shared" si="31"/>
        <v>0</v>
      </c>
      <c r="CM18" s="3">
        <f t="shared" si="32"/>
        <v>0</v>
      </c>
      <c r="CN18" s="3" t="e">
        <f t="shared" si="33"/>
        <v>#N/A</v>
      </c>
      <c r="CO18" s="3" t="e">
        <f t="shared" si="34"/>
        <v>#N/A</v>
      </c>
      <c r="CP18" s="3" t="e">
        <f t="shared" si="35"/>
        <v>#N/A</v>
      </c>
      <c r="CR18" s="3" t="str">
        <f t="shared" si="36"/>
        <v>No</v>
      </c>
      <c r="CV18" s="3" t="str">
        <f t="shared" si="37"/>
        <v>Vacant, No Sales Data</v>
      </c>
      <c r="CW18" s="3">
        <f t="shared" si="38"/>
        <v>17</v>
      </c>
      <c r="CX18" s="3">
        <f t="shared" si="39"/>
        <v>5500.98</v>
      </c>
      <c r="CY18" s="3" t="str">
        <f t="shared" si="40"/>
        <v>Ok</v>
      </c>
      <c r="CZ18" t="e">
        <f>NA()</f>
        <v>#N/A</v>
      </c>
      <c r="DA18" t="e">
        <f>NA()</f>
        <v>#N/A</v>
      </c>
    </row>
    <row r="19" spans="1:105" x14ac:dyDescent="0.25">
      <c r="A19">
        <v>18</v>
      </c>
      <c r="B19" t="s">
        <v>3</v>
      </c>
      <c r="C19" t="s">
        <v>127</v>
      </c>
      <c r="D19">
        <v>446.19</v>
      </c>
      <c r="E19">
        <v>2017</v>
      </c>
      <c r="F19">
        <v>446.19</v>
      </c>
      <c r="G19">
        <v>446.19</v>
      </c>
      <c r="H19" s="3">
        <f t="shared" si="0"/>
        <v>0</v>
      </c>
      <c r="I19">
        <v>15552</v>
      </c>
      <c r="J19" t="s">
        <v>2731</v>
      </c>
      <c r="K19" t="s">
        <v>2738</v>
      </c>
      <c r="L19">
        <v>32009</v>
      </c>
      <c r="M19" t="s">
        <v>2751</v>
      </c>
      <c r="N19" t="s">
        <v>4754</v>
      </c>
      <c r="O19">
        <v>-82.007380077477094</v>
      </c>
      <c r="P19">
        <v>30.4975696898675</v>
      </c>
      <c r="Q19" t="s">
        <v>4774</v>
      </c>
      <c r="R19">
        <v>2</v>
      </c>
      <c r="S19" t="s">
        <v>6535</v>
      </c>
      <c r="T19">
        <v>1006</v>
      </c>
      <c r="U19" t="s">
        <v>6578</v>
      </c>
      <c r="V19">
        <v>2017</v>
      </c>
      <c r="W19">
        <v>50682</v>
      </c>
      <c r="X19">
        <v>2017</v>
      </c>
      <c r="Y19">
        <v>63970</v>
      </c>
      <c r="Z19">
        <v>382.98</v>
      </c>
      <c r="AA19" s="3">
        <f t="shared" si="1"/>
        <v>0.85833389363275736</v>
      </c>
      <c r="AB19" t="s">
        <v>6616</v>
      </c>
      <c r="AC19" t="s">
        <v>6616</v>
      </c>
      <c r="AD19" t="s">
        <v>6616</v>
      </c>
      <c r="AE19" t="s">
        <v>6616</v>
      </c>
      <c r="AF19" t="s">
        <v>6616</v>
      </c>
      <c r="AG19" t="s">
        <v>6616</v>
      </c>
      <c r="AH19" t="s">
        <v>6616</v>
      </c>
      <c r="AI19" t="s">
        <v>6618</v>
      </c>
      <c r="AJ19" t="s">
        <v>6618</v>
      </c>
      <c r="AK19" t="s">
        <v>6618</v>
      </c>
      <c r="AL19" t="s">
        <v>6618</v>
      </c>
      <c r="AM19" t="s">
        <v>6618</v>
      </c>
      <c r="AN19" t="s">
        <v>6618</v>
      </c>
      <c r="AO19" t="s">
        <v>6618</v>
      </c>
      <c r="AP19" s="3" t="str">
        <f t="shared" si="2"/>
        <v>No</v>
      </c>
      <c r="AQ19" s="3" t="str">
        <f t="shared" si="3"/>
        <v>No</v>
      </c>
      <c r="AR19" s="3" t="str">
        <f t="shared" si="4"/>
        <v>No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 t="s">
        <v>6634</v>
      </c>
      <c r="AZ19" t="s">
        <v>6638</v>
      </c>
      <c r="BA19">
        <v>1</v>
      </c>
      <c r="BB19" t="s">
        <v>6617</v>
      </c>
      <c r="BC19" t="s">
        <v>6616</v>
      </c>
      <c r="BD19" s="4" t="str">
        <f t="shared" si="5"/>
        <v>No</v>
      </c>
      <c r="BE19" t="s">
        <v>6640</v>
      </c>
      <c r="BF19" s="3" t="str">
        <f t="shared" si="6"/>
        <v>No</v>
      </c>
      <c r="BG19" t="s">
        <v>6645</v>
      </c>
      <c r="BH19" s="3" t="str">
        <f t="shared" si="7"/>
        <v>15552 HOWARD RD</v>
      </c>
      <c r="BI19" s="3" t="str">
        <f t="shared" si="8"/>
        <v>Bryceville</v>
      </c>
      <c r="BJ19" s="3" t="str">
        <f t="shared" si="9"/>
        <v>Florida</v>
      </c>
      <c r="BK19" s="3">
        <f t="shared" si="10"/>
        <v>32009</v>
      </c>
      <c r="BL19" s="3" t="str">
        <f t="shared" si="11"/>
        <v>15552 HOWARD RD BRYCEVILLE FL 32009</v>
      </c>
      <c r="BM19" s="3" t="str">
        <f t="shared" si="12"/>
        <v/>
      </c>
      <c r="BN19" s="3" t="str">
        <f t="shared" si="13"/>
        <v>Pass</v>
      </c>
      <c r="BO19" s="3" t="str">
        <f t="shared" si="14"/>
        <v>No</v>
      </c>
      <c r="BP19" s="3" t="str">
        <f t="shared" si="15"/>
        <v>FV&lt;$10K</v>
      </c>
      <c r="BQ19" t="s">
        <v>6650</v>
      </c>
      <c r="BR19" s="3" t="str">
        <f t="shared" si="16"/>
        <v>No, &lt; $20K Lien</v>
      </c>
      <c r="BS19" s="3" t="str">
        <f t="shared" si="17"/>
        <v>No, Lien &lt; $20K</v>
      </c>
      <c r="BT19" t="s">
        <v>6650</v>
      </c>
      <c r="BU19" s="3" t="str">
        <f t="shared" si="18"/>
        <v>No</v>
      </c>
      <c r="BV19" s="3" t="str">
        <f t="shared" si="19"/>
        <v>No</v>
      </c>
      <c r="BW19" s="3">
        <f t="shared" si="20"/>
        <v>1</v>
      </c>
      <c r="BX19" s="3" t="str">
        <f t="shared" si="21"/>
        <v>No</v>
      </c>
      <c r="BY19" s="3">
        <f t="shared" si="22"/>
        <v>50682</v>
      </c>
      <c r="BZ19">
        <v>1</v>
      </c>
      <c r="CA19" s="3">
        <f t="shared" si="23"/>
        <v>50682</v>
      </c>
      <c r="CC19" s="3">
        <f t="shared" si="24"/>
        <v>0</v>
      </c>
      <c r="CD19" s="3">
        <f t="shared" si="25"/>
        <v>0</v>
      </c>
      <c r="CE19" s="3" t="str">
        <f t="shared" si="26"/>
        <v/>
      </c>
      <c r="CF19" s="3" t="e">
        <f>HLOOKUP(CE19,'Valuation Data'!$D$2:$K$5,4,FALSE)</f>
        <v>#N/A</v>
      </c>
      <c r="CG19" s="3">
        <f t="shared" si="27"/>
        <v>50682</v>
      </c>
      <c r="CH19" s="3" t="str">
        <f t="shared" si="28"/>
        <v>No</v>
      </c>
      <c r="CI19" s="3" t="str">
        <f>VLOOKUP(R19,'Use Codes &amp; County Type'!A:D,4,FALSE)</f>
        <v>R</v>
      </c>
      <c r="CJ19" s="3" t="str">
        <f t="shared" si="29"/>
        <v>No</v>
      </c>
      <c r="CK19" s="3" t="str">
        <f t="shared" si="30"/>
        <v>Yes</v>
      </c>
      <c r="CL19" s="3">
        <f t="shared" si="31"/>
        <v>0.67</v>
      </c>
      <c r="CM19" s="3">
        <f t="shared" si="32"/>
        <v>33956.94</v>
      </c>
      <c r="CN19" s="3">
        <f t="shared" si="33"/>
        <v>2230.9499999999998</v>
      </c>
      <c r="CO19" s="3">
        <f t="shared" si="34"/>
        <v>31725.99</v>
      </c>
      <c r="CP19" s="3">
        <f t="shared" si="35"/>
        <v>4.401858648040724E-2</v>
      </c>
      <c r="CR19" s="3" t="str">
        <f t="shared" si="36"/>
        <v>No</v>
      </c>
      <c r="CV19" s="3" t="str">
        <f t="shared" si="37"/>
        <v>*Bid</v>
      </c>
      <c r="CW19" s="3">
        <f t="shared" si="38"/>
        <v>18</v>
      </c>
      <c r="CX19" s="3">
        <f t="shared" si="39"/>
        <v>446.19</v>
      </c>
      <c r="CY19" s="3" t="str">
        <f t="shared" si="40"/>
        <v>Ok</v>
      </c>
      <c r="CZ19">
        <v>0</v>
      </c>
      <c r="DA19">
        <v>0</v>
      </c>
    </row>
    <row r="20" spans="1:105" x14ac:dyDescent="0.25">
      <c r="A20">
        <v>19</v>
      </c>
      <c r="B20" t="s">
        <v>3</v>
      </c>
      <c r="C20" t="s">
        <v>128</v>
      </c>
      <c r="D20">
        <v>811.34</v>
      </c>
      <c r="E20">
        <v>2017</v>
      </c>
      <c r="F20">
        <v>811.34</v>
      </c>
      <c r="G20">
        <v>811.34</v>
      </c>
      <c r="H20" s="3">
        <f t="shared" si="0"/>
        <v>0</v>
      </c>
      <c r="I20">
        <v>15358</v>
      </c>
      <c r="J20" t="s">
        <v>2731</v>
      </c>
      <c r="K20" t="s">
        <v>2738</v>
      </c>
      <c r="L20">
        <v>32009</v>
      </c>
      <c r="M20" t="s">
        <v>2752</v>
      </c>
      <c r="N20" t="s">
        <v>4754</v>
      </c>
      <c r="O20">
        <v>-82.007630447973099</v>
      </c>
      <c r="P20">
        <v>30.494682405665799</v>
      </c>
      <c r="Q20" t="s">
        <v>4775</v>
      </c>
      <c r="R20">
        <v>2</v>
      </c>
      <c r="S20" t="s">
        <v>6535</v>
      </c>
      <c r="T20">
        <v>1006</v>
      </c>
      <c r="U20" t="s">
        <v>6578</v>
      </c>
      <c r="V20">
        <v>2017</v>
      </c>
      <c r="W20">
        <v>42639</v>
      </c>
      <c r="X20">
        <v>2017</v>
      </c>
      <c r="Y20">
        <v>54024</v>
      </c>
      <c r="Z20">
        <v>720.61</v>
      </c>
      <c r="AA20" s="3">
        <f t="shared" si="1"/>
        <v>0.8881726526487046</v>
      </c>
      <c r="AB20" t="s">
        <v>6616</v>
      </c>
      <c r="AC20" t="s">
        <v>6616</v>
      </c>
      <c r="AD20" t="s">
        <v>6616</v>
      </c>
      <c r="AE20" t="s">
        <v>6616</v>
      </c>
      <c r="AF20" t="s">
        <v>6616</v>
      </c>
      <c r="AG20" t="s">
        <v>6616</v>
      </c>
      <c r="AH20" t="s">
        <v>6616</v>
      </c>
      <c r="AI20" t="s">
        <v>6618</v>
      </c>
      <c r="AJ20" t="s">
        <v>6618</v>
      </c>
      <c r="AK20" t="s">
        <v>6618</v>
      </c>
      <c r="AL20" t="s">
        <v>6618</v>
      </c>
      <c r="AM20" t="s">
        <v>6618</v>
      </c>
      <c r="AN20" t="s">
        <v>6618</v>
      </c>
      <c r="AO20" t="s">
        <v>6618</v>
      </c>
      <c r="AP20" s="3" t="str">
        <f t="shared" si="2"/>
        <v>No</v>
      </c>
      <c r="AQ20" s="3" t="str">
        <f t="shared" si="3"/>
        <v>No</v>
      </c>
      <c r="AR20" s="3" t="str">
        <f t="shared" si="4"/>
        <v>No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 t="s">
        <v>6634</v>
      </c>
      <c r="AZ20" t="s">
        <v>6638</v>
      </c>
      <c r="BA20">
        <v>1</v>
      </c>
      <c r="BB20" t="s">
        <v>6616</v>
      </c>
      <c r="BC20" t="s">
        <v>6616</v>
      </c>
      <c r="BD20" s="4" t="str">
        <f t="shared" si="5"/>
        <v>No</v>
      </c>
      <c r="BE20" t="s">
        <v>6640</v>
      </c>
      <c r="BF20" s="3" t="str">
        <f t="shared" si="6"/>
        <v>No</v>
      </c>
      <c r="BG20" t="s">
        <v>6645</v>
      </c>
      <c r="BH20" s="3" t="str">
        <f t="shared" si="7"/>
        <v>15358 HOWARD RD</v>
      </c>
      <c r="BI20" s="3" t="str">
        <f t="shared" si="8"/>
        <v>Bryceville</v>
      </c>
      <c r="BJ20" s="3" t="str">
        <f t="shared" si="9"/>
        <v>Florida</v>
      </c>
      <c r="BK20" s="3">
        <f t="shared" si="10"/>
        <v>32009</v>
      </c>
      <c r="BL20" s="3" t="str">
        <f t="shared" si="11"/>
        <v>15358 HOWARD RD BRYCEVILLE FL 32009</v>
      </c>
      <c r="BM20" s="3" t="str">
        <f t="shared" si="12"/>
        <v/>
      </c>
      <c r="BN20" s="3" t="str">
        <f t="shared" si="13"/>
        <v>Pass</v>
      </c>
      <c r="BO20" s="3" t="str">
        <f t="shared" si="14"/>
        <v>No</v>
      </c>
      <c r="BP20" s="3" t="str">
        <f t="shared" si="15"/>
        <v>FV&lt;$10K</v>
      </c>
      <c r="BQ20" t="s">
        <v>6650</v>
      </c>
      <c r="BR20" s="3" t="str">
        <f t="shared" si="16"/>
        <v>No, &lt; $20K Lien</v>
      </c>
      <c r="BS20" s="3" t="str">
        <f t="shared" si="17"/>
        <v>No, Lien &lt; $20K</v>
      </c>
      <c r="BT20" t="s">
        <v>6650</v>
      </c>
      <c r="BU20" s="3" t="str">
        <f t="shared" si="18"/>
        <v>No</v>
      </c>
      <c r="BV20" s="3" t="str">
        <f t="shared" si="19"/>
        <v>No</v>
      </c>
      <c r="BW20" s="3">
        <f t="shared" si="20"/>
        <v>1</v>
      </c>
      <c r="BX20" s="3" t="str">
        <f t="shared" si="21"/>
        <v>No</v>
      </c>
      <c r="BY20" s="3">
        <f t="shared" si="22"/>
        <v>42639</v>
      </c>
      <c r="BZ20">
        <v>1</v>
      </c>
      <c r="CA20" s="3">
        <f t="shared" si="23"/>
        <v>42639</v>
      </c>
      <c r="CC20" s="3">
        <f t="shared" si="24"/>
        <v>0</v>
      </c>
      <c r="CD20" s="3">
        <f t="shared" si="25"/>
        <v>0</v>
      </c>
      <c r="CE20" s="3" t="str">
        <f t="shared" si="26"/>
        <v/>
      </c>
      <c r="CF20" s="3" t="e">
        <f>HLOOKUP(CE20,'Valuation Data'!$D$2:$K$5,4,FALSE)</f>
        <v>#N/A</v>
      </c>
      <c r="CG20" s="3">
        <f t="shared" si="27"/>
        <v>42639</v>
      </c>
      <c r="CH20" s="3" t="str">
        <f t="shared" si="28"/>
        <v>No</v>
      </c>
      <c r="CI20" s="3" t="str">
        <f>VLOOKUP(R20,'Use Codes &amp; County Type'!A:D,4,FALSE)</f>
        <v>R</v>
      </c>
      <c r="CJ20" s="3" t="str">
        <f t="shared" si="29"/>
        <v>No</v>
      </c>
      <c r="CK20" s="3" t="str">
        <f t="shared" si="30"/>
        <v>No</v>
      </c>
      <c r="CL20" s="3">
        <f t="shared" si="31"/>
        <v>0.35</v>
      </c>
      <c r="CM20" s="3">
        <f t="shared" si="32"/>
        <v>14923.65</v>
      </c>
      <c r="CN20" s="3">
        <f t="shared" si="33"/>
        <v>4056.7000000000003</v>
      </c>
      <c r="CO20" s="3">
        <f t="shared" si="34"/>
        <v>10866.949999999999</v>
      </c>
      <c r="CP20" s="3">
        <f t="shared" si="35"/>
        <v>9.5140598982152491E-2</v>
      </c>
      <c r="CR20" s="3" t="str">
        <f t="shared" si="36"/>
        <v>No</v>
      </c>
      <c r="CV20" s="3" t="str">
        <f t="shared" si="37"/>
        <v>*Bid</v>
      </c>
      <c r="CW20" s="3">
        <f t="shared" si="38"/>
        <v>19</v>
      </c>
      <c r="CX20" s="3">
        <f t="shared" si="39"/>
        <v>811.34</v>
      </c>
      <c r="CY20" s="3" t="str">
        <f t="shared" si="40"/>
        <v>Ok</v>
      </c>
      <c r="CZ20">
        <v>0</v>
      </c>
      <c r="DA20">
        <v>0</v>
      </c>
    </row>
    <row r="21" spans="1:105" x14ac:dyDescent="0.25">
      <c r="A21">
        <v>20</v>
      </c>
      <c r="B21" t="s">
        <v>3</v>
      </c>
      <c r="C21" t="s">
        <v>129</v>
      </c>
      <c r="D21">
        <v>71.83</v>
      </c>
      <c r="E21">
        <v>2017</v>
      </c>
      <c r="F21">
        <v>71.83</v>
      </c>
      <c r="G21">
        <v>71.83</v>
      </c>
      <c r="H21" s="3">
        <f t="shared" si="0"/>
        <v>0</v>
      </c>
      <c r="J21" t="s">
        <v>2731</v>
      </c>
      <c r="K21" t="s">
        <v>2738</v>
      </c>
      <c r="L21">
        <v>32009</v>
      </c>
      <c r="M21" t="s">
        <v>2753</v>
      </c>
      <c r="N21" t="s">
        <v>4754</v>
      </c>
      <c r="O21">
        <v>-82.006952218359501</v>
      </c>
      <c r="P21">
        <v>30.494694453798701</v>
      </c>
      <c r="Q21" t="s">
        <v>4776</v>
      </c>
      <c r="R21">
        <v>0</v>
      </c>
      <c r="S21" t="s">
        <v>6538</v>
      </c>
      <c r="T21">
        <v>8001</v>
      </c>
      <c r="U21" t="s">
        <v>6581</v>
      </c>
      <c r="V21">
        <v>2017</v>
      </c>
      <c r="W21">
        <v>2251</v>
      </c>
      <c r="X21">
        <v>2017</v>
      </c>
      <c r="Y21">
        <v>2670</v>
      </c>
      <c r="Z21">
        <v>36.83</v>
      </c>
      <c r="AA21" s="3">
        <f t="shared" si="1"/>
        <v>0.51273841013504107</v>
      </c>
      <c r="AB21" t="s">
        <v>6616</v>
      </c>
      <c r="AC21" t="s">
        <v>6616</v>
      </c>
      <c r="AD21" t="s">
        <v>6616</v>
      </c>
      <c r="AE21" t="s">
        <v>6616</v>
      </c>
      <c r="AF21" t="s">
        <v>6616</v>
      </c>
      <c r="AG21" t="s">
        <v>6616</v>
      </c>
      <c r="AH21" t="s">
        <v>6616</v>
      </c>
      <c r="AI21" t="s">
        <v>6618</v>
      </c>
      <c r="AJ21" t="s">
        <v>6618</v>
      </c>
      <c r="AK21" t="s">
        <v>6618</v>
      </c>
      <c r="AL21" t="s">
        <v>6618</v>
      </c>
      <c r="AM21" t="s">
        <v>6619</v>
      </c>
      <c r="AN21" t="s">
        <v>6618</v>
      </c>
      <c r="AO21" t="s">
        <v>6618</v>
      </c>
      <c r="AP21" s="3" t="str">
        <f t="shared" si="2"/>
        <v>No</v>
      </c>
      <c r="AQ21" s="3" t="str">
        <f t="shared" si="3"/>
        <v>Yes</v>
      </c>
      <c r="AR21" s="3" t="str">
        <f t="shared" si="4"/>
        <v>No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 t="s">
        <v>6634</v>
      </c>
      <c r="AZ21" t="s">
        <v>6638</v>
      </c>
      <c r="BA21">
        <v>1</v>
      </c>
      <c r="BB21" t="s">
        <v>6616</v>
      </c>
      <c r="BC21" t="s">
        <v>6616</v>
      </c>
      <c r="BD21" s="4" t="str">
        <f t="shared" si="5"/>
        <v>No</v>
      </c>
      <c r="BE21" t="s">
        <v>6640</v>
      </c>
      <c r="BF21" s="3" t="str">
        <f t="shared" si="6"/>
        <v>No</v>
      </c>
      <c r="BG21" t="s">
        <v>6645</v>
      </c>
      <c r="BH21" s="3" t="str">
        <f t="shared" si="7"/>
        <v>HOWARD RD</v>
      </c>
      <c r="BI21" s="3" t="str">
        <f t="shared" si="8"/>
        <v>Bryceville</v>
      </c>
      <c r="BJ21" s="3" t="str">
        <f t="shared" si="9"/>
        <v>Florida</v>
      </c>
      <c r="BK21" s="3">
        <f t="shared" si="10"/>
        <v>32009</v>
      </c>
      <c r="BL21" s="3" t="str">
        <f t="shared" si="11"/>
        <v>HOWARD RD BRYCEVILLE FL 32009</v>
      </c>
      <c r="BM21" s="3" t="str">
        <f t="shared" si="12"/>
        <v/>
      </c>
      <c r="BN21" s="3" t="str">
        <f t="shared" si="13"/>
        <v>Lien&lt;$150</v>
      </c>
      <c r="BO21" s="3" t="str">
        <f t="shared" si="14"/>
        <v>No</v>
      </c>
      <c r="BP21" s="3" t="str">
        <f t="shared" si="15"/>
        <v>FV&lt;$10K</v>
      </c>
      <c r="BQ21" t="s">
        <v>6650</v>
      </c>
      <c r="BR21" s="3" t="str">
        <f t="shared" si="16"/>
        <v>No, &lt; $20K Lien</v>
      </c>
      <c r="BS21" s="3" t="str">
        <f t="shared" si="17"/>
        <v>No, Lien &lt; $20K</v>
      </c>
      <c r="BT21" t="s">
        <v>6650</v>
      </c>
      <c r="BU21" s="3" t="str">
        <f t="shared" si="18"/>
        <v>No</v>
      </c>
      <c r="BV21" s="3" t="str">
        <f t="shared" si="19"/>
        <v>No</v>
      </c>
      <c r="BW21" s="3">
        <f t="shared" si="20"/>
        <v>1</v>
      </c>
      <c r="BX21" s="3" t="str">
        <f t="shared" si="21"/>
        <v>No</v>
      </c>
      <c r="BY21" s="3">
        <f t="shared" si="22"/>
        <v>2251</v>
      </c>
      <c r="BZ21">
        <v>1</v>
      </c>
      <c r="CA21" s="3">
        <f t="shared" si="23"/>
        <v>2251</v>
      </c>
      <c r="CC21" s="3">
        <f t="shared" si="24"/>
        <v>0</v>
      </c>
      <c r="CD21" s="3">
        <f t="shared" si="25"/>
        <v>0</v>
      </c>
      <c r="CE21" s="3" t="str">
        <f t="shared" si="26"/>
        <v/>
      </c>
      <c r="CF21" s="3" t="e">
        <f>HLOOKUP(CE21,'Valuation Data'!$D$2:$K$5,4,FALSE)</f>
        <v>#N/A</v>
      </c>
      <c r="CG21" s="3">
        <f t="shared" si="27"/>
        <v>2251</v>
      </c>
      <c r="CH21" s="3" t="str">
        <f t="shared" si="28"/>
        <v>No</v>
      </c>
      <c r="CI21" s="3" t="str">
        <f>VLOOKUP(R21,'Use Codes &amp; County Type'!A:D,4,FALSE)</f>
        <v>V</v>
      </c>
      <c r="CJ21" s="3" t="str">
        <f t="shared" si="29"/>
        <v>Yes</v>
      </c>
      <c r="CK21" s="3" t="str">
        <f t="shared" si="30"/>
        <v>No</v>
      </c>
      <c r="CL21" s="3">
        <f t="shared" si="31"/>
        <v>0</v>
      </c>
      <c r="CM21" s="3">
        <f t="shared" si="32"/>
        <v>0</v>
      </c>
      <c r="CN21" s="3">
        <f t="shared" si="33"/>
        <v>359.15</v>
      </c>
      <c r="CO21" s="3">
        <f t="shared" si="34"/>
        <v>-359.15</v>
      </c>
      <c r="CP21" s="3">
        <f t="shared" si="35"/>
        <v>0.15955131052865393</v>
      </c>
      <c r="CR21" s="3" t="str">
        <f t="shared" si="36"/>
        <v>No</v>
      </c>
      <c r="CV21" s="3" t="str">
        <f t="shared" si="37"/>
        <v>Lien&lt;$150</v>
      </c>
      <c r="CW21" s="3">
        <f t="shared" si="38"/>
        <v>20</v>
      </c>
      <c r="CX21" s="3">
        <f t="shared" si="39"/>
        <v>71.83</v>
      </c>
      <c r="CY21" s="3" t="str">
        <f t="shared" si="40"/>
        <v>Ok</v>
      </c>
      <c r="CZ21">
        <v>0</v>
      </c>
      <c r="DA21">
        <v>0</v>
      </c>
    </row>
    <row r="22" spans="1:105" x14ac:dyDescent="0.25">
      <c r="A22">
        <v>21</v>
      </c>
      <c r="B22" t="s">
        <v>3</v>
      </c>
      <c r="C22" t="s">
        <v>130</v>
      </c>
      <c r="D22">
        <v>454.78</v>
      </c>
      <c r="E22">
        <v>2017</v>
      </c>
      <c r="F22">
        <v>454.78</v>
      </c>
      <c r="G22">
        <v>454.78</v>
      </c>
      <c r="H22" s="3">
        <f t="shared" si="0"/>
        <v>0</v>
      </c>
      <c r="I22">
        <v>14739</v>
      </c>
      <c r="J22" t="s">
        <v>2731</v>
      </c>
      <c r="K22" t="s">
        <v>2738</v>
      </c>
      <c r="L22">
        <v>32009</v>
      </c>
      <c r="M22" t="s">
        <v>2754</v>
      </c>
      <c r="N22" t="s">
        <v>4754</v>
      </c>
      <c r="O22">
        <v>-81.998142442495507</v>
      </c>
      <c r="P22">
        <v>30.466565697245102</v>
      </c>
      <c r="Q22" t="s">
        <v>4777</v>
      </c>
      <c r="R22">
        <v>2</v>
      </c>
      <c r="S22" t="s">
        <v>6535</v>
      </c>
      <c r="T22">
        <v>1006</v>
      </c>
      <c r="U22" t="s">
        <v>6578</v>
      </c>
      <c r="V22">
        <v>2017</v>
      </c>
      <c r="W22">
        <v>25822</v>
      </c>
      <c r="X22">
        <v>2017</v>
      </c>
      <c r="Y22">
        <v>25822</v>
      </c>
      <c r="Z22">
        <v>390.92</v>
      </c>
      <c r="AA22" s="3">
        <f t="shared" si="1"/>
        <v>0.85958045648445414</v>
      </c>
      <c r="AB22" t="s">
        <v>6616</v>
      </c>
      <c r="AC22" t="s">
        <v>6616</v>
      </c>
      <c r="AD22" t="s">
        <v>6616</v>
      </c>
      <c r="AE22" t="s">
        <v>6616</v>
      </c>
      <c r="AF22" t="s">
        <v>6616</v>
      </c>
      <c r="AG22" t="s">
        <v>6616</v>
      </c>
      <c r="AH22" t="s">
        <v>6616</v>
      </c>
      <c r="AI22" t="s">
        <v>6618</v>
      </c>
      <c r="AJ22" t="s">
        <v>6618</v>
      </c>
      <c r="AK22" t="s">
        <v>6618</v>
      </c>
      <c r="AL22" t="s">
        <v>6618</v>
      </c>
      <c r="AM22" t="s">
        <v>6618</v>
      </c>
      <c r="AN22" t="s">
        <v>6618</v>
      </c>
      <c r="AO22" t="s">
        <v>6618</v>
      </c>
      <c r="AP22" s="3" t="str">
        <f t="shared" si="2"/>
        <v>No</v>
      </c>
      <c r="AQ22" s="3" t="str">
        <f t="shared" si="3"/>
        <v>No</v>
      </c>
      <c r="AR22" s="3" t="str">
        <f t="shared" si="4"/>
        <v>No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 t="s">
        <v>6634</v>
      </c>
      <c r="AZ22" t="s">
        <v>6638</v>
      </c>
      <c r="BA22">
        <v>1</v>
      </c>
      <c r="BB22" t="s">
        <v>6616</v>
      </c>
      <c r="BC22" t="s">
        <v>6616</v>
      </c>
      <c r="BD22" s="4" t="str">
        <f t="shared" si="5"/>
        <v>No</v>
      </c>
      <c r="BE22" t="s">
        <v>6640</v>
      </c>
      <c r="BF22" s="3" t="str">
        <f t="shared" si="6"/>
        <v>No</v>
      </c>
      <c r="BG22" t="s">
        <v>6645</v>
      </c>
      <c r="BH22" s="3" t="str">
        <f t="shared" si="7"/>
        <v>14739 CR 121</v>
      </c>
      <c r="BI22" s="3" t="str">
        <f t="shared" si="8"/>
        <v>Bryceville</v>
      </c>
      <c r="BJ22" s="3" t="str">
        <f t="shared" si="9"/>
        <v>Florida</v>
      </c>
      <c r="BK22" s="3">
        <f t="shared" si="10"/>
        <v>32009</v>
      </c>
      <c r="BL22" s="3" t="str">
        <f t="shared" si="11"/>
        <v>14739 CR 121 BRYCEVILLE FL 32009</v>
      </c>
      <c r="BM22" s="3" t="str">
        <f t="shared" si="12"/>
        <v/>
      </c>
      <c r="BN22" s="3" t="str">
        <f t="shared" si="13"/>
        <v>Pass</v>
      </c>
      <c r="BO22" s="3" t="str">
        <f t="shared" si="14"/>
        <v>No</v>
      </c>
      <c r="BP22" s="3" t="str">
        <f t="shared" si="15"/>
        <v>FV&lt;$10K</v>
      </c>
      <c r="BQ22" t="s">
        <v>6650</v>
      </c>
      <c r="BR22" s="3" t="str">
        <f t="shared" si="16"/>
        <v>No, &lt; $20K Lien</v>
      </c>
      <c r="BS22" s="3" t="str">
        <f t="shared" si="17"/>
        <v>No, Lien &lt; $20K</v>
      </c>
      <c r="BT22" t="s">
        <v>6650</v>
      </c>
      <c r="BU22" s="3" t="str">
        <f t="shared" si="18"/>
        <v>No</v>
      </c>
      <c r="BV22" s="3" t="str">
        <f t="shared" si="19"/>
        <v>No</v>
      </c>
      <c r="BW22" s="3">
        <f t="shared" si="20"/>
        <v>1</v>
      </c>
      <c r="BX22" s="3" t="str">
        <f t="shared" si="21"/>
        <v>No</v>
      </c>
      <c r="BY22" s="3">
        <f t="shared" si="22"/>
        <v>25822</v>
      </c>
      <c r="BZ22">
        <v>1</v>
      </c>
      <c r="CA22" s="3">
        <f t="shared" si="23"/>
        <v>25822</v>
      </c>
      <c r="CC22" s="3">
        <f t="shared" si="24"/>
        <v>0</v>
      </c>
      <c r="CD22" s="3">
        <f t="shared" si="25"/>
        <v>0</v>
      </c>
      <c r="CE22" s="3" t="str">
        <f t="shared" si="26"/>
        <v/>
      </c>
      <c r="CF22" s="3" t="e">
        <f>HLOOKUP(CE22,'Valuation Data'!$D$2:$K$5,4,FALSE)</f>
        <v>#N/A</v>
      </c>
      <c r="CG22" s="3">
        <f t="shared" si="27"/>
        <v>25822</v>
      </c>
      <c r="CH22" s="3" t="str">
        <f t="shared" si="28"/>
        <v>No</v>
      </c>
      <c r="CI22" s="3" t="str">
        <f>VLOOKUP(R22,'Use Codes &amp; County Type'!A:D,4,FALSE)</f>
        <v>R</v>
      </c>
      <c r="CJ22" s="3" t="str">
        <f t="shared" si="29"/>
        <v>No</v>
      </c>
      <c r="CK22" s="3" t="str">
        <f t="shared" si="30"/>
        <v>No</v>
      </c>
      <c r="CL22" s="3">
        <f t="shared" si="31"/>
        <v>0.35</v>
      </c>
      <c r="CM22" s="3">
        <f t="shared" si="32"/>
        <v>9037.6999999999989</v>
      </c>
      <c r="CN22" s="3">
        <f t="shared" si="33"/>
        <v>2273.8999999999996</v>
      </c>
      <c r="CO22" s="3">
        <f t="shared" si="34"/>
        <v>6763.7999999999993</v>
      </c>
      <c r="CP22" s="3">
        <f t="shared" si="35"/>
        <v>8.8060568507474235E-2</v>
      </c>
      <c r="CR22" s="3" t="str">
        <f t="shared" si="36"/>
        <v>No</v>
      </c>
      <c r="CV22" s="3" t="str">
        <f t="shared" si="37"/>
        <v>FMV&lt;$30K</v>
      </c>
      <c r="CW22" s="3">
        <f t="shared" si="38"/>
        <v>21</v>
      </c>
      <c r="CX22" s="3">
        <f t="shared" si="39"/>
        <v>454.78</v>
      </c>
      <c r="CY22" s="3" t="str">
        <f t="shared" si="40"/>
        <v>Ok</v>
      </c>
      <c r="CZ22">
        <v>0</v>
      </c>
      <c r="DA22">
        <v>0</v>
      </c>
    </row>
    <row r="23" spans="1:105" x14ac:dyDescent="0.25">
      <c r="A23">
        <v>22</v>
      </c>
      <c r="B23" t="s">
        <v>3</v>
      </c>
      <c r="C23" t="s">
        <v>131</v>
      </c>
      <c r="D23">
        <v>100.12</v>
      </c>
      <c r="E23">
        <v>2017</v>
      </c>
      <c r="F23" t="e">
        <f>NA()</f>
        <v>#N/A</v>
      </c>
      <c r="G23" t="e">
        <f>NA()</f>
        <v>#N/A</v>
      </c>
      <c r="H23" s="3" t="e">
        <f t="shared" si="0"/>
        <v>#N/A</v>
      </c>
      <c r="I23" t="e">
        <f>NA()</f>
        <v>#N/A</v>
      </c>
      <c r="J23" t="e">
        <f>NA()</f>
        <v>#N/A</v>
      </c>
      <c r="K23" t="e">
        <f>NA()</f>
        <v>#N/A</v>
      </c>
      <c r="L23" t="e">
        <f>NA()</f>
        <v>#N/A</v>
      </c>
      <c r="M23" t="e">
        <f>NA()</f>
        <v>#N/A</v>
      </c>
      <c r="N23" t="e">
        <f>NA()</f>
        <v>#N/A</v>
      </c>
      <c r="O23" t="e">
        <f>NA()</f>
        <v>#N/A</v>
      </c>
      <c r="P23" t="e">
        <f>NA()</f>
        <v>#N/A</v>
      </c>
      <c r="Q23" t="e">
        <f>NA()</f>
        <v>#N/A</v>
      </c>
      <c r="R23">
        <v>2</v>
      </c>
      <c r="S23" t="s">
        <v>6535</v>
      </c>
      <c r="T23" t="e">
        <f>NA()</f>
        <v>#N/A</v>
      </c>
      <c r="U23" t="e">
        <f>NA()</f>
        <v>#N/A</v>
      </c>
      <c r="V23">
        <v>2017</v>
      </c>
      <c r="W23">
        <v>41015</v>
      </c>
      <c r="X23" t="e">
        <f>NA()</f>
        <v>#N/A</v>
      </c>
      <c r="Y23" t="e">
        <f>NA()</f>
        <v>#N/A</v>
      </c>
      <c r="Z23" t="e">
        <f>NA()</f>
        <v>#N/A</v>
      </c>
      <c r="AA23" s="3">
        <f t="shared" si="1"/>
        <v>0</v>
      </c>
      <c r="AE23" t="s">
        <v>6616</v>
      </c>
      <c r="AF23" t="s">
        <v>6616</v>
      </c>
      <c r="AH23" t="s">
        <v>6616</v>
      </c>
      <c r="AI23" t="e">
        <f>NA()</f>
        <v>#N/A</v>
      </c>
      <c r="AJ23" t="e">
        <f>NA()</f>
        <v>#N/A</v>
      </c>
      <c r="AK23" t="e">
        <f>NA()</f>
        <v>#N/A</v>
      </c>
      <c r="AL23" t="e">
        <f>NA()</f>
        <v>#N/A</v>
      </c>
      <c r="AM23" t="e">
        <f>NA()</f>
        <v>#N/A</v>
      </c>
      <c r="AN23" t="e">
        <f>NA()</f>
        <v>#N/A</v>
      </c>
      <c r="AO23" t="e">
        <f>NA()</f>
        <v>#N/A</v>
      </c>
      <c r="AP23" s="3" t="str">
        <f t="shared" si="2"/>
        <v>No</v>
      </c>
      <c r="AQ23" s="3" t="str">
        <f t="shared" si="3"/>
        <v>No</v>
      </c>
      <c r="AR23" s="3" t="str">
        <f t="shared" si="4"/>
        <v>No</v>
      </c>
      <c r="AS23" t="e">
        <f>NA()</f>
        <v>#N/A</v>
      </c>
      <c r="AT23" t="e">
        <f>NA()</f>
        <v>#N/A</v>
      </c>
      <c r="AU23" t="e">
        <f>NA()</f>
        <v>#N/A</v>
      </c>
      <c r="AV23" t="e">
        <f>NA()</f>
        <v>#N/A</v>
      </c>
      <c r="AW23" t="e">
        <f>NA()</f>
        <v>#N/A</v>
      </c>
      <c r="AX23" t="e">
        <f>NA()</f>
        <v>#N/A</v>
      </c>
      <c r="AY23" t="e">
        <f>NA()</f>
        <v>#N/A</v>
      </c>
      <c r="AZ23" t="e">
        <f>NA()</f>
        <v>#N/A</v>
      </c>
      <c r="BA23">
        <v>0</v>
      </c>
      <c r="BB23" t="s">
        <v>6617</v>
      </c>
      <c r="BC23" t="e">
        <f>NA()</f>
        <v>#N/A</v>
      </c>
      <c r="BD23" s="4" t="str">
        <f t="shared" si="5"/>
        <v>No</v>
      </c>
      <c r="BE23" t="e">
        <f>NA()</f>
        <v>#N/A</v>
      </c>
      <c r="BF23" s="3" t="str">
        <f t="shared" si="6"/>
        <v>No</v>
      </c>
      <c r="BG23" t="e">
        <f>NA()</f>
        <v>#N/A</v>
      </c>
      <c r="BH23" s="3" t="e">
        <f t="shared" si="7"/>
        <v>#N/A</v>
      </c>
      <c r="BI23" s="3" t="e">
        <f t="shared" si="8"/>
        <v>#N/A</v>
      </c>
      <c r="BJ23" s="3" t="e">
        <f t="shared" si="9"/>
        <v>#N/A</v>
      </c>
      <c r="BK23" s="3" t="e">
        <f t="shared" si="10"/>
        <v>#N/A</v>
      </c>
      <c r="BL23" s="3" t="e">
        <f t="shared" si="11"/>
        <v>#N/A</v>
      </c>
      <c r="BM23" s="3" t="e">
        <f t="shared" si="12"/>
        <v>#N/A</v>
      </c>
      <c r="BN23" s="3" t="str">
        <f t="shared" si="13"/>
        <v>Lien&lt;$150</v>
      </c>
      <c r="BO23" s="3" t="e">
        <f t="shared" si="14"/>
        <v>#N/A</v>
      </c>
      <c r="BP23" s="3" t="str">
        <f t="shared" si="15"/>
        <v>FV&lt;$10K</v>
      </c>
      <c r="BQ23" t="s">
        <v>6650</v>
      </c>
      <c r="BR23" s="3" t="str">
        <f t="shared" si="16"/>
        <v>No, &lt; $20K Lien</v>
      </c>
      <c r="BS23" s="3" t="str">
        <f t="shared" si="17"/>
        <v>No, Lien &lt; $20K</v>
      </c>
      <c r="BT23" t="s">
        <v>6650</v>
      </c>
      <c r="BU23" s="3" t="str">
        <f t="shared" si="18"/>
        <v>No</v>
      </c>
      <c r="BV23" s="3" t="str">
        <f t="shared" si="19"/>
        <v>No</v>
      </c>
      <c r="BW23" s="3">
        <f t="shared" si="20"/>
        <v>0</v>
      </c>
      <c r="BX23" s="3" t="str">
        <f t="shared" si="21"/>
        <v>No</v>
      </c>
      <c r="BY23" s="3">
        <f t="shared" si="22"/>
        <v>41015</v>
      </c>
      <c r="BZ23">
        <v>1</v>
      </c>
      <c r="CA23" s="3">
        <f t="shared" si="23"/>
        <v>41015</v>
      </c>
      <c r="CC23" s="3" t="e">
        <f t="shared" si="24"/>
        <v>#N/A</v>
      </c>
      <c r="CD23" s="3" t="e">
        <f t="shared" si="25"/>
        <v>#N/A</v>
      </c>
      <c r="CE23" s="3" t="str">
        <f t="shared" si="26"/>
        <v/>
      </c>
      <c r="CF23" s="3" t="e">
        <f>HLOOKUP(CE23,'Valuation Data'!$D$2:$K$5,4,FALSE)</f>
        <v>#N/A</v>
      </c>
      <c r="CG23" s="3">
        <f t="shared" si="27"/>
        <v>41015</v>
      </c>
      <c r="CH23" s="3" t="str">
        <f t="shared" si="28"/>
        <v>No</v>
      </c>
      <c r="CI23" s="3" t="str">
        <f>VLOOKUP(R23,'Use Codes &amp; County Type'!A:D,4,FALSE)</f>
        <v>R</v>
      </c>
      <c r="CJ23" s="3" t="str">
        <f t="shared" si="29"/>
        <v>No</v>
      </c>
      <c r="CK23" s="3" t="str">
        <f t="shared" si="30"/>
        <v>Yes</v>
      </c>
      <c r="CL23" s="3">
        <f t="shared" si="31"/>
        <v>0.67</v>
      </c>
      <c r="CM23" s="3">
        <f t="shared" si="32"/>
        <v>27480.050000000003</v>
      </c>
      <c r="CN23" s="3" t="e">
        <f t="shared" si="33"/>
        <v>#N/A</v>
      </c>
      <c r="CO23" s="3" t="e">
        <f t="shared" si="34"/>
        <v>#N/A</v>
      </c>
      <c r="CP23" s="3" t="e">
        <f t="shared" si="35"/>
        <v>#N/A</v>
      </c>
      <c r="CR23" s="3" t="str">
        <f t="shared" si="36"/>
        <v>No</v>
      </c>
      <c r="CV23" s="3" t="str">
        <f t="shared" si="37"/>
        <v>Lien&lt;$150</v>
      </c>
      <c r="CW23" s="3">
        <f t="shared" si="38"/>
        <v>22</v>
      </c>
      <c r="CX23" s="3">
        <f t="shared" si="39"/>
        <v>100.12</v>
      </c>
      <c r="CY23" s="3" t="str">
        <f t="shared" si="40"/>
        <v>Ok</v>
      </c>
      <c r="CZ23" t="e">
        <f>NA()</f>
        <v>#N/A</v>
      </c>
      <c r="DA23" t="e">
        <f>NA()</f>
        <v>#N/A</v>
      </c>
    </row>
    <row r="24" spans="1:105" x14ac:dyDescent="0.25">
      <c r="A24">
        <v>23</v>
      </c>
      <c r="B24" t="s">
        <v>3</v>
      </c>
      <c r="C24" t="s">
        <v>132</v>
      </c>
      <c r="D24">
        <v>627.91</v>
      </c>
      <c r="E24">
        <v>2017</v>
      </c>
      <c r="F24">
        <v>627.91</v>
      </c>
      <c r="G24">
        <v>627.91</v>
      </c>
      <c r="H24" s="3">
        <f t="shared" si="0"/>
        <v>0</v>
      </c>
      <c r="I24">
        <v>14621</v>
      </c>
      <c r="J24" t="s">
        <v>2731</v>
      </c>
      <c r="K24" t="s">
        <v>2738</v>
      </c>
      <c r="L24">
        <v>32009</v>
      </c>
      <c r="M24" t="s">
        <v>2755</v>
      </c>
      <c r="N24" t="s">
        <v>4754</v>
      </c>
      <c r="O24">
        <v>-81.998315576006405</v>
      </c>
      <c r="P24">
        <v>30.464669018559601</v>
      </c>
      <c r="Q24" t="s">
        <v>4778</v>
      </c>
      <c r="R24">
        <v>2</v>
      </c>
      <c r="S24" t="s">
        <v>6535</v>
      </c>
      <c r="T24">
        <v>1006</v>
      </c>
      <c r="U24" t="s">
        <v>6578</v>
      </c>
      <c r="V24">
        <v>2017</v>
      </c>
      <c r="W24">
        <v>32214</v>
      </c>
      <c r="X24">
        <v>2017</v>
      </c>
      <c r="Y24">
        <v>41809</v>
      </c>
      <c r="Z24">
        <v>551</v>
      </c>
      <c r="AA24" s="3">
        <f t="shared" si="1"/>
        <v>0.87751429344969822</v>
      </c>
      <c r="AB24" t="s">
        <v>6616</v>
      </c>
      <c r="AC24" t="s">
        <v>6616</v>
      </c>
      <c r="AD24" t="s">
        <v>6616</v>
      </c>
      <c r="AF24" t="s">
        <v>6616</v>
      </c>
      <c r="AG24" t="s">
        <v>6616</v>
      </c>
      <c r="AH24" t="s">
        <v>6616</v>
      </c>
      <c r="AI24" t="s">
        <v>6618</v>
      </c>
      <c r="AJ24" t="s">
        <v>6618</v>
      </c>
      <c r="AK24" t="s">
        <v>6618</v>
      </c>
      <c r="AL24" t="s">
        <v>6618</v>
      </c>
      <c r="AM24" t="s">
        <v>6618</v>
      </c>
      <c r="AN24" t="s">
        <v>6618</v>
      </c>
      <c r="AO24" t="s">
        <v>6618</v>
      </c>
      <c r="AP24" s="3" t="str">
        <f t="shared" si="2"/>
        <v>No</v>
      </c>
      <c r="AQ24" s="3" t="str">
        <f t="shared" si="3"/>
        <v>No</v>
      </c>
      <c r="AR24" s="3" t="str">
        <f t="shared" si="4"/>
        <v>No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 t="s">
        <v>6634</v>
      </c>
      <c r="AZ24" t="s">
        <v>6638</v>
      </c>
      <c r="BA24">
        <v>0</v>
      </c>
      <c r="BB24" t="s">
        <v>6616</v>
      </c>
      <c r="BC24" t="s">
        <v>6616</v>
      </c>
      <c r="BD24" s="4" t="str">
        <f t="shared" si="5"/>
        <v>No</v>
      </c>
      <c r="BE24" t="s">
        <v>6640</v>
      </c>
      <c r="BF24" s="3" t="str">
        <f t="shared" si="6"/>
        <v>No</v>
      </c>
      <c r="BG24" t="s">
        <v>6645</v>
      </c>
      <c r="BH24" s="3" t="str">
        <f t="shared" si="7"/>
        <v>14621 CR 121</v>
      </c>
      <c r="BI24" s="3" t="str">
        <f t="shared" si="8"/>
        <v>Bryceville</v>
      </c>
      <c r="BJ24" s="3" t="str">
        <f t="shared" si="9"/>
        <v>Florida</v>
      </c>
      <c r="BK24" s="3">
        <f t="shared" si="10"/>
        <v>32009</v>
      </c>
      <c r="BL24" s="3" t="str">
        <f t="shared" si="11"/>
        <v>14621 CR 121 BRYCEVILLE FL 32009</v>
      </c>
      <c r="BM24" s="3" t="str">
        <f t="shared" si="12"/>
        <v/>
      </c>
      <c r="BN24" s="3" t="str">
        <f t="shared" si="13"/>
        <v>Pass</v>
      </c>
      <c r="BO24" s="3" t="str">
        <f t="shared" si="14"/>
        <v>No</v>
      </c>
      <c r="BP24" s="3" t="str">
        <f t="shared" si="15"/>
        <v>FV&lt;$10K</v>
      </c>
      <c r="BQ24" t="s">
        <v>6650</v>
      </c>
      <c r="BR24" s="3" t="str">
        <f t="shared" si="16"/>
        <v>No, &lt; $20K Lien</v>
      </c>
      <c r="BS24" s="3" t="str">
        <f t="shared" si="17"/>
        <v>No, Lien &lt; $20K</v>
      </c>
      <c r="BT24" t="s">
        <v>6650</v>
      </c>
      <c r="BU24" s="3" t="str">
        <f t="shared" si="18"/>
        <v>No</v>
      </c>
      <c r="BV24" s="3" t="str">
        <f t="shared" si="19"/>
        <v>No</v>
      </c>
      <c r="BW24" s="3">
        <f t="shared" si="20"/>
        <v>0</v>
      </c>
      <c r="BX24" s="3" t="str">
        <f t="shared" si="21"/>
        <v>No</v>
      </c>
      <c r="BY24" s="3">
        <f t="shared" si="22"/>
        <v>32214</v>
      </c>
      <c r="BZ24">
        <v>1</v>
      </c>
      <c r="CA24" s="3">
        <f t="shared" si="23"/>
        <v>32214</v>
      </c>
      <c r="CC24" s="3">
        <f t="shared" si="24"/>
        <v>0</v>
      </c>
      <c r="CD24" s="3">
        <f t="shared" si="25"/>
        <v>0</v>
      </c>
      <c r="CE24" s="3" t="str">
        <f t="shared" si="26"/>
        <v/>
      </c>
      <c r="CF24" s="3" t="e">
        <f>HLOOKUP(CE24,'Valuation Data'!$D$2:$K$5,4,FALSE)</f>
        <v>#N/A</v>
      </c>
      <c r="CG24" s="3">
        <f t="shared" si="27"/>
        <v>32214</v>
      </c>
      <c r="CH24" s="3" t="str">
        <f t="shared" si="28"/>
        <v>No</v>
      </c>
      <c r="CI24" s="3" t="str">
        <f>VLOOKUP(R24,'Use Codes &amp; County Type'!A:D,4,FALSE)</f>
        <v>R</v>
      </c>
      <c r="CJ24" s="3" t="str">
        <f t="shared" si="29"/>
        <v>No</v>
      </c>
      <c r="CK24" s="3" t="str">
        <f t="shared" si="30"/>
        <v>No</v>
      </c>
      <c r="CL24" s="3">
        <f t="shared" si="31"/>
        <v>0.35</v>
      </c>
      <c r="CM24" s="3">
        <f t="shared" si="32"/>
        <v>11274.9</v>
      </c>
      <c r="CN24" s="3">
        <f t="shared" si="33"/>
        <v>2511.64</v>
      </c>
      <c r="CO24" s="3">
        <f t="shared" si="34"/>
        <v>8763.26</v>
      </c>
      <c r="CP24" s="3">
        <f t="shared" si="35"/>
        <v>7.7967343391072197E-2</v>
      </c>
      <c r="CR24" s="3" t="str">
        <f t="shared" si="36"/>
        <v>No</v>
      </c>
      <c r="CV24" s="3" t="str">
        <f t="shared" si="37"/>
        <v>*Bid</v>
      </c>
      <c r="CW24" s="3">
        <f t="shared" si="38"/>
        <v>23</v>
      </c>
      <c r="CX24" s="3">
        <f t="shared" si="39"/>
        <v>627.91</v>
      </c>
      <c r="CY24" s="3" t="str">
        <f t="shared" si="40"/>
        <v>Ok</v>
      </c>
      <c r="CZ24">
        <v>0</v>
      </c>
      <c r="DA24">
        <v>0</v>
      </c>
    </row>
    <row r="25" spans="1:105" x14ac:dyDescent="0.25">
      <c r="A25">
        <v>24</v>
      </c>
      <c r="B25" t="s">
        <v>3</v>
      </c>
      <c r="C25" t="s">
        <v>133</v>
      </c>
      <c r="D25">
        <v>3183.03</v>
      </c>
      <c r="E25">
        <v>2017</v>
      </c>
      <c r="F25">
        <v>3183.03</v>
      </c>
      <c r="G25">
        <v>3183.03</v>
      </c>
      <c r="H25" s="3">
        <f t="shared" si="0"/>
        <v>0</v>
      </c>
      <c r="I25">
        <v>2527</v>
      </c>
      <c r="J25" t="s">
        <v>2731</v>
      </c>
      <c r="K25" t="s">
        <v>2738</v>
      </c>
      <c r="L25">
        <v>32009</v>
      </c>
      <c r="M25" t="s">
        <v>2756</v>
      </c>
      <c r="N25" t="s">
        <v>4754</v>
      </c>
      <c r="O25">
        <v>-82.009689574639395</v>
      </c>
      <c r="P25">
        <v>30.472816587582798</v>
      </c>
      <c r="Q25" t="s">
        <v>4779</v>
      </c>
      <c r="R25">
        <v>1</v>
      </c>
      <c r="S25" t="s">
        <v>6539</v>
      </c>
      <c r="T25">
        <v>1001</v>
      </c>
      <c r="U25" t="s">
        <v>6582</v>
      </c>
      <c r="V25">
        <v>2017</v>
      </c>
      <c r="W25">
        <v>231561</v>
      </c>
      <c r="X25">
        <v>2017</v>
      </c>
      <c r="Y25">
        <v>306557</v>
      </c>
      <c r="Z25">
        <v>2913.57</v>
      </c>
      <c r="AA25" s="3">
        <f t="shared" si="1"/>
        <v>0.91534481296123504</v>
      </c>
      <c r="AE25" t="s">
        <v>6616</v>
      </c>
      <c r="AH25" t="s">
        <v>6616</v>
      </c>
      <c r="AI25" t="s">
        <v>6618</v>
      </c>
      <c r="AJ25" t="s">
        <v>6618</v>
      </c>
      <c r="AK25">
        <v>0</v>
      </c>
      <c r="AL25">
        <v>0</v>
      </c>
      <c r="AM25">
        <v>0</v>
      </c>
      <c r="AN25">
        <v>0</v>
      </c>
      <c r="AO25">
        <v>0</v>
      </c>
      <c r="AP25" s="3" t="str">
        <f t="shared" si="2"/>
        <v>No</v>
      </c>
      <c r="AQ25" s="3" t="str">
        <f t="shared" si="3"/>
        <v>No</v>
      </c>
      <c r="AR25" s="3" t="str">
        <f t="shared" si="4"/>
        <v>No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 t="s">
        <v>6634</v>
      </c>
      <c r="AZ25" t="s">
        <v>6638</v>
      </c>
      <c r="BA25">
        <v>0</v>
      </c>
      <c r="BB25" t="s">
        <v>6617</v>
      </c>
      <c r="BC25" t="s">
        <v>6616</v>
      </c>
      <c r="BD25" s="4" t="str">
        <f t="shared" si="5"/>
        <v>No</v>
      </c>
      <c r="BE25" t="s">
        <v>6640</v>
      </c>
      <c r="BF25" s="3" t="str">
        <f t="shared" si="6"/>
        <v>No</v>
      </c>
      <c r="BG25" t="s">
        <v>6645</v>
      </c>
      <c r="BH25" s="3" t="str">
        <f t="shared" si="7"/>
        <v>2527 JIMMY CONNER PL</v>
      </c>
      <c r="BI25" s="3" t="str">
        <f t="shared" si="8"/>
        <v>Bryceville</v>
      </c>
      <c r="BJ25" s="3" t="str">
        <f t="shared" si="9"/>
        <v>Florida</v>
      </c>
      <c r="BK25" s="3">
        <f t="shared" si="10"/>
        <v>32009</v>
      </c>
      <c r="BL25" s="3" t="str">
        <f t="shared" si="11"/>
        <v>2527 JIMMY CONNER PL BRYCEVILLE FL 32009</v>
      </c>
      <c r="BM25" s="3" t="str">
        <f t="shared" si="12"/>
        <v/>
      </c>
      <c r="BN25" s="3" t="str">
        <f t="shared" si="13"/>
        <v>Pass</v>
      </c>
      <c r="BO25" s="3" t="str">
        <f t="shared" si="14"/>
        <v>No</v>
      </c>
      <c r="BP25" s="3" t="str">
        <f t="shared" si="15"/>
        <v>FV&lt;$10K</v>
      </c>
      <c r="BQ25" t="s">
        <v>6650</v>
      </c>
      <c r="BR25" s="3" t="str">
        <f t="shared" si="16"/>
        <v>No, &lt; $20K Lien</v>
      </c>
      <c r="BS25" s="3" t="str">
        <f t="shared" si="17"/>
        <v>No, Lien &lt; $20K</v>
      </c>
      <c r="BT25" t="s">
        <v>6650</v>
      </c>
      <c r="BU25" s="3" t="str">
        <f t="shared" si="18"/>
        <v>No</v>
      </c>
      <c r="BV25" s="3" t="str">
        <f t="shared" si="19"/>
        <v>No</v>
      </c>
      <c r="BW25" s="3">
        <f t="shared" si="20"/>
        <v>0</v>
      </c>
      <c r="BX25" s="3" t="str">
        <f t="shared" si="21"/>
        <v>No</v>
      </c>
      <c r="BY25" s="3">
        <f t="shared" si="22"/>
        <v>231561</v>
      </c>
      <c r="BZ25">
        <v>1</v>
      </c>
      <c r="CA25" s="3">
        <f t="shared" si="23"/>
        <v>231561</v>
      </c>
      <c r="CC25" s="3">
        <f t="shared" si="24"/>
        <v>0</v>
      </c>
      <c r="CD25" s="3">
        <f t="shared" si="25"/>
        <v>0</v>
      </c>
      <c r="CE25" s="3" t="str">
        <f t="shared" si="26"/>
        <v/>
      </c>
      <c r="CF25" s="3" t="e">
        <f>HLOOKUP(CE25,'Valuation Data'!$D$2:$K$5,4,FALSE)</f>
        <v>#N/A</v>
      </c>
      <c r="CG25" s="3">
        <f t="shared" si="27"/>
        <v>231561</v>
      </c>
      <c r="CH25" s="3" t="str">
        <f t="shared" si="28"/>
        <v>No</v>
      </c>
      <c r="CI25" s="3" t="str">
        <f>VLOOKUP(R25,'Use Codes &amp; County Type'!A:D,4,FALSE)</f>
        <v>S</v>
      </c>
      <c r="CJ25" s="3" t="str">
        <f t="shared" si="29"/>
        <v>No</v>
      </c>
      <c r="CK25" s="3" t="str">
        <f t="shared" si="30"/>
        <v>Yes</v>
      </c>
      <c r="CL25" s="3">
        <f t="shared" si="31"/>
        <v>0.67</v>
      </c>
      <c r="CM25" s="3">
        <f t="shared" si="32"/>
        <v>155145.87</v>
      </c>
      <c r="CN25" s="3">
        <f t="shared" si="33"/>
        <v>12732.12</v>
      </c>
      <c r="CO25" s="3">
        <f t="shared" si="34"/>
        <v>142413.75</v>
      </c>
      <c r="CP25" s="3">
        <f t="shared" si="35"/>
        <v>5.4983870340860511E-2</v>
      </c>
      <c r="CR25" s="3" t="str">
        <f t="shared" si="36"/>
        <v>No</v>
      </c>
      <c r="CV25" s="3" t="str">
        <f t="shared" si="37"/>
        <v>*Bid</v>
      </c>
      <c r="CW25" s="3">
        <f t="shared" si="38"/>
        <v>24</v>
      </c>
      <c r="CX25" s="3">
        <f t="shared" si="39"/>
        <v>3183.03</v>
      </c>
      <c r="CY25" s="3" t="str">
        <f t="shared" si="40"/>
        <v>Ok</v>
      </c>
      <c r="CZ25">
        <v>0</v>
      </c>
      <c r="DA25">
        <v>0</v>
      </c>
    </row>
    <row r="26" spans="1:105" x14ac:dyDescent="0.25">
      <c r="A26">
        <v>25</v>
      </c>
      <c r="B26" t="s">
        <v>3</v>
      </c>
      <c r="C26" t="s">
        <v>134</v>
      </c>
      <c r="D26">
        <v>2386.08</v>
      </c>
      <c r="E26">
        <v>2017</v>
      </c>
      <c r="F26">
        <v>2386.08</v>
      </c>
      <c r="G26">
        <v>2386.08</v>
      </c>
      <c r="H26" s="3">
        <f t="shared" si="0"/>
        <v>0</v>
      </c>
      <c r="I26">
        <v>13421</v>
      </c>
      <c r="J26" t="s">
        <v>2731</v>
      </c>
      <c r="K26" t="s">
        <v>2738</v>
      </c>
      <c r="L26">
        <v>32009</v>
      </c>
      <c r="M26" t="s">
        <v>2757</v>
      </c>
      <c r="N26" t="s">
        <v>4754</v>
      </c>
      <c r="O26">
        <v>-82.006003592197899</v>
      </c>
      <c r="P26">
        <v>30.468703576114699</v>
      </c>
      <c r="Q26" t="s">
        <v>4780</v>
      </c>
      <c r="R26">
        <v>2</v>
      </c>
      <c r="S26" t="s">
        <v>6535</v>
      </c>
      <c r="T26">
        <v>1006</v>
      </c>
      <c r="U26" t="s">
        <v>6578</v>
      </c>
      <c r="V26">
        <v>2017</v>
      </c>
      <c r="W26">
        <v>143781</v>
      </c>
      <c r="X26">
        <v>2017</v>
      </c>
      <c r="Y26">
        <v>143781</v>
      </c>
      <c r="Z26">
        <v>2176.6799999999998</v>
      </c>
      <c r="AA26" s="3">
        <f t="shared" si="1"/>
        <v>0.9122409977871655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 s="3" t="str">
        <f t="shared" si="2"/>
        <v>No</v>
      </c>
      <c r="AQ26" s="3" t="str">
        <f t="shared" si="3"/>
        <v>No</v>
      </c>
      <c r="AR26" s="3" t="str">
        <f t="shared" si="4"/>
        <v>No</v>
      </c>
      <c r="AS26">
        <v>0</v>
      </c>
      <c r="AT26">
        <v>0</v>
      </c>
      <c r="AU26">
        <v>140000</v>
      </c>
      <c r="AV26" t="s">
        <v>6620</v>
      </c>
      <c r="AW26">
        <v>0</v>
      </c>
      <c r="AX26">
        <v>0</v>
      </c>
      <c r="AY26" t="s">
        <v>6634</v>
      </c>
      <c r="AZ26">
        <v>0</v>
      </c>
      <c r="BA26">
        <v>0</v>
      </c>
      <c r="BB26" t="s">
        <v>6616</v>
      </c>
      <c r="BC26">
        <v>0</v>
      </c>
      <c r="BD26" s="4" t="str">
        <f t="shared" si="5"/>
        <v>No</v>
      </c>
      <c r="BE26" t="s">
        <v>6640</v>
      </c>
      <c r="BF26" s="3" t="str">
        <f t="shared" si="6"/>
        <v>No</v>
      </c>
      <c r="BG26" t="s">
        <v>6645</v>
      </c>
      <c r="BH26" s="3" t="str">
        <f t="shared" si="7"/>
        <v>13421 FOX TAIL LN</v>
      </c>
      <c r="BI26" s="3" t="str">
        <f t="shared" si="8"/>
        <v>Bryceville</v>
      </c>
      <c r="BJ26" s="3" t="str">
        <f t="shared" si="9"/>
        <v>Florida</v>
      </c>
      <c r="BK26" s="3">
        <f t="shared" si="10"/>
        <v>32009</v>
      </c>
      <c r="BL26" s="3" t="str">
        <f t="shared" si="11"/>
        <v>13421 FOX TAIL LN BRYCEVILLE FL 32009</v>
      </c>
      <c r="BM26" s="3" t="str">
        <f t="shared" si="12"/>
        <v>L</v>
      </c>
      <c r="BN26" s="3" t="str">
        <f t="shared" si="13"/>
        <v>Pass</v>
      </c>
      <c r="BO26" s="3" t="str">
        <f t="shared" si="14"/>
        <v>No</v>
      </c>
      <c r="BP26" s="3" t="str">
        <f t="shared" si="15"/>
        <v>FV&lt;$10K</v>
      </c>
      <c r="BQ26" t="s">
        <v>6650</v>
      </c>
      <c r="BR26" s="3" t="str">
        <f t="shared" si="16"/>
        <v>No, &lt; $20K Lien</v>
      </c>
      <c r="BS26" s="3" t="str">
        <f t="shared" si="17"/>
        <v>No, Lien &lt; $20K</v>
      </c>
      <c r="BT26" t="s">
        <v>6650</v>
      </c>
      <c r="BU26" s="3" t="str">
        <f t="shared" si="18"/>
        <v>No</v>
      </c>
      <c r="BV26" s="3" t="str">
        <f t="shared" si="19"/>
        <v>No</v>
      </c>
      <c r="BW26" s="3">
        <f t="shared" si="20"/>
        <v>0</v>
      </c>
      <c r="BX26" s="3" t="str">
        <f t="shared" si="21"/>
        <v>No</v>
      </c>
      <c r="BY26" s="3">
        <f t="shared" si="22"/>
        <v>143781</v>
      </c>
      <c r="BZ26">
        <v>1</v>
      </c>
      <c r="CA26" s="3">
        <f t="shared" si="23"/>
        <v>143781</v>
      </c>
      <c r="CC26" s="3">
        <f t="shared" si="24"/>
        <v>0</v>
      </c>
      <c r="CD26" s="3">
        <f t="shared" si="25"/>
        <v>0</v>
      </c>
      <c r="CE26" s="3" t="str">
        <f t="shared" si="26"/>
        <v/>
      </c>
      <c r="CF26" s="3" t="e">
        <f>HLOOKUP(CE26,'Valuation Data'!$D$2:$K$5,4,FALSE)</f>
        <v>#N/A</v>
      </c>
      <c r="CG26" s="3">
        <f t="shared" si="27"/>
        <v>143781</v>
      </c>
      <c r="CH26" s="3" t="str">
        <f t="shared" si="28"/>
        <v>No</v>
      </c>
      <c r="CI26" s="3" t="str">
        <f>VLOOKUP(R26,'Use Codes &amp; County Type'!A:D,4,FALSE)</f>
        <v>R</v>
      </c>
      <c r="CJ26" s="3" t="str">
        <f t="shared" si="29"/>
        <v>No</v>
      </c>
      <c r="CK26" s="3" t="str">
        <f t="shared" si="30"/>
        <v>No</v>
      </c>
      <c r="CL26" s="3">
        <f t="shared" si="31"/>
        <v>0.35</v>
      </c>
      <c r="CM26" s="3">
        <f t="shared" si="32"/>
        <v>50323.35</v>
      </c>
      <c r="CN26" s="3">
        <f t="shared" si="33"/>
        <v>9544.32</v>
      </c>
      <c r="CO26" s="3">
        <f t="shared" si="34"/>
        <v>40779.03</v>
      </c>
      <c r="CP26" s="3">
        <f t="shared" si="35"/>
        <v>6.6380954368101486E-2</v>
      </c>
      <c r="CR26" s="3" t="str">
        <f t="shared" si="36"/>
        <v>No</v>
      </c>
      <c r="CV26" s="3" t="str">
        <f t="shared" si="37"/>
        <v>*Bid</v>
      </c>
      <c r="CW26" s="3">
        <f t="shared" si="38"/>
        <v>25</v>
      </c>
      <c r="CX26" s="3">
        <f t="shared" si="39"/>
        <v>2386.08</v>
      </c>
      <c r="CY26" s="3" t="str">
        <f t="shared" si="40"/>
        <v>Ok</v>
      </c>
      <c r="CZ26">
        <v>0</v>
      </c>
      <c r="DA26">
        <v>0</v>
      </c>
    </row>
    <row r="27" spans="1:105" x14ac:dyDescent="0.25">
      <c r="A27">
        <v>26</v>
      </c>
      <c r="B27" t="s">
        <v>3</v>
      </c>
      <c r="C27" t="s">
        <v>135</v>
      </c>
      <c r="D27">
        <v>909.87</v>
      </c>
      <c r="E27">
        <v>2017</v>
      </c>
      <c r="F27">
        <v>909.87</v>
      </c>
      <c r="G27">
        <v>909.87</v>
      </c>
      <c r="H27" s="3">
        <f t="shared" si="0"/>
        <v>0</v>
      </c>
      <c r="I27">
        <v>2668</v>
      </c>
      <c r="J27" t="s">
        <v>2731</v>
      </c>
      <c r="K27" t="s">
        <v>2738</v>
      </c>
      <c r="L27">
        <v>32009</v>
      </c>
      <c r="M27" t="s">
        <v>2758</v>
      </c>
      <c r="N27" t="s">
        <v>4754</v>
      </c>
      <c r="O27">
        <v>0</v>
      </c>
      <c r="P27">
        <v>0</v>
      </c>
      <c r="Q27" t="s">
        <v>4781</v>
      </c>
      <c r="R27">
        <v>50</v>
      </c>
      <c r="S27" t="s">
        <v>6540</v>
      </c>
      <c r="T27">
        <v>7000</v>
      </c>
      <c r="U27" t="s">
        <v>6583</v>
      </c>
      <c r="V27">
        <v>2017</v>
      </c>
      <c r="W27">
        <v>53618</v>
      </c>
      <c r="X27">
        <v>2017</v>
      </c>
      <c r="Y27">
        <v>98858</v>
      </c>
      <c r="Z27">
        <v>811.72</v>
      </c>
      <c r="AA27" s="3">
        <f t="shared" si="1"/>
        <v>0.89212744677811118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 s="3" t="str">
        <f t="shared" si="2"/>
        <v>No</v>
      </c>
      <c r="AQ27" s="3" t="str">
        <f t="shared" si="3"/>
        <v>No</v>
      </c>
      <c r="AR27" s="3" t="str">
        <f t="shared" si="4"/>
        <v>No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 t="s">
        <v>6616</v>
      </c>
      <c r="BC27">
        <v>0</v>
      </c>
      <c r="BD27" s="4" t="str">
        <f t="shared" si="5"/>
        <v>No</v>
      </c>
      <c r="BE27" t="s">
        <v>6640</v>
      </c>
      <c r="BF27" s="3" t="str">
        <f t="shared" si="6"/>
        <v>No</v>
      </c>
      <c r="BG27" t="s">
        <v>6645</v>
      </c>
      <c r="BH27" s="3" t="str">
        <f t="shared" si="7"/>
        <v>2668 PARMENTER RD</v>
      </c>
      <c r="BI27" s="3" t="str">
        <f t="shared" si="8"/>
        <v>Bryceville</v>
      </c>
      <c r="BJ27" s="3" t="str">
        <f t="shared" si="9"/>
        <v>Florida</v>
      </c>
      <c r="BK27" s="3">
        <f t="shared" si="10"/>
        <v>32009</v>
      </c>
      <c r="BL27" s="3" t="str">
        <f t="shared" si="11"/>
        <v>2668 PARMENTER RD BRYCEVILLE FL 32009</v>
      </c>
      <c r="BM27" s="3" t="str">
        <f t="shared" si="12"/>
        <v/>
      </c>
      <c r="BN27" s="3" t="str">
        <f t="shared" si="13"/>
        <v>Pass</v>
      </c>
      <c r="BO27" s="3" t="str">
        <f t="shared" si="14"/>
        <v>No</v>
      </c>
      <c r="BP27" s="3" t="str">
        <f t="shared" si="15"/>
        <v>FV&lt;$10K</v>
      </c>
      <c r="BQ27" t="s">
        <v>6650</v>
      </c>
      <c r="BR27" s="3" t="str">
        <f t="shared" si="16"/>
        <v>No, &lt; $20K Lien</v>
      </c>
      <c r="BS27" s="3" t="str">
        <f t="shared" si="17"/>
        <v>No, Lien &lt; $20K</v>
      </c>
      <c r="BT27" t="s">
        <v>6650</v>
      </c>
      <c r="BU27" s="3" t="str">
        <f t="shared" si="18"/>
        <v>No</v>
      </c>
      <c r="BV27" s="3" t="str">
        <f t="shared" si="19"/>
        <v>No</v>
      </c>
      <c r="BW27" s="3">
        <f t="shared" si="20"/>
        <v>0</v>
      </c>
      <c r="BX27" s="3" t="str">
        <f t="shared" si="21"/>
        <v>No</v>
      </c>
      <c r="BY27" s="3">
        <f t="shared" si="22"/>
        <v>53618</v>
      </c>
      <c r="BZ27">
        <v>1</v>
      </c>
      <c r="CA27" s="3">
        <f t="shared" si="23"/>
        <v>53618</v>
      </c>
      <c r="CC27" s="3">
        <f t="shared" si="24"/>
        <v>0</v>
      </c>
      <c r="CD27" s="3">
        <f t="shared" si="25"/>
        <v>0</v>
      </c>
      <c r="CE27" s="3" t="str">
        <f t="shared" si="26"/>
        <v/>
      </c>
      <c r="CF27" s="3" t="e">
        <f>HLOOKUP(CE27,'Valuation Data'!$D$2:$K$5,4,FALSE)</f>
        <v>#N/A</v>
      </c>
      <c r="CG27" s="3">
        <f t="shared" si="27"/>
        <v>53618</v>
      </c>
      <c r="CH27" s="3" t="str">
        <f t="shared" si="28"/>
        <v>No</v>
      </c>
      <c r="CI27" s="3" t="str">
        <f>VLOOKUP(R27,'Use Codes &amp; County Type'!A:D,4,FALSE)</f>
        <v>V</v>
      </c>
      <c r="CJ27" s="3" t="str">
        <f t="shared" si="29"/>
        <v>Yes</v>
      </c>
      <c r="CK27" s="3" t="str">
        <f t="shared" si="30"/>
        <v>No</v>
      </c>
      <c r="CL27" s="3">
        <f t="shared" si="31"/>
        <v>0</v>
      </c>
      <c r="CM27" s="3">
        <f t="shared" si="32"/>
        <v>0</v>
      </c>
      <c r="CN27" s="3">
        <f t="shared" si="33"/>
        <v>3639.48</v>
      </c>
      <c r="CO27" s="3">
        <f t="shared" si="34"/>
        <v>-3639.48</v>
      </c>
      <c r="CP27" s="3">
        <f t="shared" si="35"/>
        <v>6.7877951434219846E-2</v>
      </c>
      <c r="CR27" s="3" t="str">
        <f t="shared" si="36"/>
        <v>No</v>
      </c>
      <c r="CV27" s="3" t="str">
        <f t="shared" si="37"/>
        <v>Vacant, No Sales Data</v>
      </c>
      <c r="CW27" s="3">
        <f t="shared" si="38"/>
        <v>26</v>
      </c>
      <c r="CX27" s="3">
        <f t="shared" si="39"/>
        <v>909.87</v>
      </c>
      <c r="CY27" s="3" t="str">
        <f t="shared" si="40"/>
        <v>Ok</v>
      </c>
      <c r="CZ27">
        <v>0</v>
      </c>
      <c r="DA27">
        <v>0</v>
      </c>
    </row>
    <row r="28" spans="1:105" s="10" customFormat="1" x14ac:dyDescent="0.25">
      <c r="A28" s="10">
        <v>27</v>
      </c>
      <c r="B28" s="10" t="s">
        <v>3</v>
      </c>
      <c r="C28" s="10" t="s">
        <v>136</v>
      </c>
      <c r="D28" s="10">
        <v>901.6</v>
      </c>
      <c r="E28" s="10">
        <v>2017</v>
      </c>
      <c r="F28" s="10">
        <v>901.6</v>
      </c>
      <c r="G28" s="10">
        <v>901.6</v>
      </c>
      <c r="H28" s="10">
        <f t="shared" si="0"/>
        <v>0</v>
      </c>
      <c r="J28" s="10" t="s">
        <v>2731</v>
      </c>
      <c r="K28" s="10" t="s">
        <v>2738</v>
      </c>
      <c r="L28" s="10">
        <v>32009</v>
      </c>
      <c r="M28" s="10" t="s">
        <v>2759</v>
      </c>
      <c r="N28" s="10" t="s">
        <v>4754</v>
      </c>
      <c r="O28" s="10">
        <v>-82.007501827262999</v>
      </c>
      <c r="P28" s="10">
        <v>30.450565620453599</v>
      </c>
      <c r="Q28" s="10" t="s">
        <v>4782</v>
      </c>
      <c r="R28" s="10">
        <v>0</v>
      </c>
      <c r="S28" s="10" t="s">
        <v>6538</v>
      </c>
      <c r="T28" s="10">
        <v>8001</v>
      </c>
      <c r="U28" s="10" t="s">
        <v>6581</v>
      </c>
      <c r="V28" s="10">
        <v>2017</v>
      </c>
      <c r="W28" s="10">
        <v>53112</v>
      </c>
      <c r="X28" s="10">
        <v>2017</v>
      </c>
      <c r="Y28" s="10">
        <v>53112</v>
      </c>
      <c r="Z28" s="10">
        <v>804.07</v>
      </c>
      <c r="AA28" s="10">
        <f t="shared" si="1"/>
        <v>0.89182564330079861</v>
      </c>
      <c r="AG28" s="10" t="s">
        <v>6616</v>
      </c>
      <c r="AH28" s="10" t="s">
        <v>6616</v>
      </c>
      <c r="AI28" s="10" t="s">
        <v>6618</v>
      </c>
      <c r="AJ28" s="10" t="s">
        <v>6618</v>
      </c>
      <c r="AK28" s="10" t="s">
        <v>6618</v>
      </c>
      <c r="AL28" s="10">
        <v>0</v>
      </c>
      <c r="AM28" s="10">
        <v>0</v>
      </c>
      <c r="AN28" s="10">
        <v>0</v>
      </c>
      <c r="AO28" s="10">
        <v>0</v>
      </c>
      <c r="AP28" s="10" t="str">
        <f t="shared" si="2"/>
        <v>No</v>
      </c>
      <c r="AQ28" s="10" t="str">
        <f t="shared" si="3"/>
        <v>No</v>
      </c>
      <c r="AR28" s="10" t="str">
        <f t="shared" si="4"/>
        <v>No</v>
      </c>
      <c r="AS28" s="10">
        <v>0</v>
      </c>
      <c r="AT28" s="10">
        <v>0</v>
      </c>
      <c r="AU28" s="10">
        <v>55920</v>
      </c>
      <c r="AV28" s="10" t="s">
        <v>5076</v>
      </c>
      <c r="AW28" s="10">
        <v>0</v>
      </c>
      <c r="AX28" s="10">
        <v>0</v>
      </c>
      <c r="AY28" s="10" t="s">
        <v>6634</v>
      </c>
      <c r="AZ28" s="10">
        <v>0</v>
      </c>
      <c r="BA28" s="10">
        <v>0</v>
      </c>
      <c r="BB28" s="10" t="s">
        <v>6616</v>
      </c>
      <c r="BC28" s="10" t="s">
        <v>6616</v>
      </c>
      <c r="BD28" s="10" t="str">
        <f t="shared" si="5"/>
        <v>No</v>
      </c>
      <c r="BE28" s="10" t="s">
        <v>6640</v>
      </c>
      <c r="BF28" s="10" t="str">
        <f t="shared" si="6"/>
        <v>No</v>
      </c>
      <c r="BG28" s="10" t="s">
        <v>6645</v>
      </c>
      <c r="BH28" s="10" t="str">
        <f t="shared" si="7"/>
        <v>DEEP CREEK DR</v>
      </c>
      <c r="BI28" s="10" t="str">
        <f t="shared" si="8"/>
        <v>Bryceville</v>
      </c>
      <c r="BJ28" s="10" t="str">
        <f t="shared" si="9"/>
        <v>Florida</v>
      </c>
      <c r="BK28" s="10">
        <f t="shared" si="10"/>
        <v>32009</v>
      </c>
      <c r="BL28" s="10" t="str">
        <f t="shared" si="11"/>
        <v>DEEP CREEK DR BRYCEVILLE FL 32009</v>
      </c>
      <c r="BM28" s="10" t="str">
        <f t="shared" si="12"/>
        <v>L</v>
      </c>
      <c r="BN28" s="10" t="str">
        <f t="shared" si="13"/>
        <v>Pass</v>
      </c>
      <c r="BO28" s="10" t="str">
        <f t="shared" si="14"/>
        <v>No</v>
      </c>
      <c r="BP28" s="10" t="str">
        <f t="shared" si="15"/>
        <v>FV&lt;$10K</v>
      </c>
      <c r="BQ28" s="10" t="s">
        <v>6650</v>
      </c>
      <c r="BR28" s="10" t="str">
        <f t="shared" si="16"/>
        <v>No, &lt; $20K Lien</v>
      </c>
      <c r="BS28" s="10" t="str">
        <f t="shared" si="17"/>
        <v>No, Lien &lt; $20K</v>
      </c>
      <c r="BT28" s="10" t="s">
        <v>6650</v>
      </c>
      <c r="BU28" s="10" t="str">
        <f t="shared" si="18"/>
        <v>No</v>
      </c>
      <c r="BV28" s="10" t="str">
        <f t="shared" si="19"/>
        <v>No</v>
      </c>
      <c r="BW28" s="10">
        <f t="shared" si="20"/>
        <v>0</v>
      </c>
      <c r="BX28" s="10" t="str">
        <f t="shared" si="21"/>
        <v>No</v>
      </c>
      <c r="BY28" s="10">
        <f t="shared" si="22"/>
        <v>53112</v>
      </c>
      <c r="BZ28" s="10">
        <v>1</v>
      </c>
      <c r="CA28" s="10">
        <f t="shared" si="23"/>
        <v>53112</v>
      </c>
      <c r="CC28" s="10">
        <f t="shared" si="24"/>
        <v>0</v>
      </c>
      <c r="CD28" s="10">
        <f t="shared" si="25"/>
        <v>0</v>
      </c>
      <c r="CE28" s="10" t="str">
        <f t="shared" si="26"/>
        <v/>
      </c>
      <c r="CF28" s="10" t="e">
        <f>HLOOKUP(CE28,'Valuation Data'!$D$2:$K$5,4,FALSE)</f>
        <v>#N/A</v>
      </c>
      <c r="CG28" s="10">
        <f t="shared" si="27"/>
        <v>53112</v>
      </c>
      <c r="CH28" s="10" t="str">
        <f>IFERROR(IF(AND(OR(CI28="S",CI28="R",CI28="C",CI28="V"),CF28&gt;0),"Yes","No"),"No")</f>
        <v>No</v>
      </c>
      <c r="CI28" s="10" t="str">
        <f>VLOOKUP(R28,'Use Codes &amp; County Type'!A:D,4,FALSE)</f>
        <v>V</v>
      </c>
      <c r="CJ28" s="10" t="str">
        <f>IF(AND(CH28="No",CI28="V"),"Yes","No")</f>
        <v>Yes</v>
      </c>
      <c r="CK28" s="10" t="str">
        <f t="shared" si="30"/>
        <v>No</v>
      </c>
      <c r="CL28" s="10">
        <f t="shared" si="31"/>
        <v>0</v>
      </c>
      <c r="CM28" s="10">
        <f t="shared" si="32"/>
        <v>0</v>
      </c>
      <c r="CN28" s="10">
        <f t="shared" si="33"/>
        <v>3606.4</v>
      </c>
      <c r="CO28" s="10">
        <f t="shared" si="34"/>
        <v>-3606.4</v>
      </c>
      <c r="CP28" s="10">
        <f t="shared" si="35"/>
        <v>6.7901792438620281E-2</v>
      </c>
      <c r="CR28" s="10" t="str">
        <f t="shared" si="36"/>
        <v>No</v>
      </c>
      <c r="CV28" s="10" t="str">
        <f>IF(BN28="Lien&lt;$150","Lien&lt;$150",IF(OR(BU28="Yes",BV28="Yes"),"County Held Lien",IF(CG28&lt;30000,"FMV&lt;$30K",IF(BR28="Yes","EPA",IF(BS28="Yes","CDD",IF(BT28="High","Flood",IF(BX28="Yes","Too Many Priors",IF(CJ28="Yes","Vacant, No Sales Data",IF(CO28&lt;0,"Neg Solv Premium",IF(BP28="Bad Address","Bad Address",IF(CQ28="Bad","Bad Data",IF(CS28="Bad","Bad Google",IF(CT28="Redeemed","Redeemed",IF(CU28="Data Change","Data Change","*Bid"))))))))))))))</f>
        <v>Vacant, No Sales Data</v>
      </c>
      <c r="CW28" s="10">
        <f t="shared" si="38"/>
        <v>27</v>
      </c>
      <c r="CX28" s="10">
        <f t="shared" si="39"/>
        <v>901.6</v>
      </c>
      <c r="CY28" s="10" t="str">
        <f t="shared" si="40"/>
        <v>Ok</v>
      </c>
      <c r="CZ28" s="10">
        <v>0</v>
      </c>
      <c r="DA28" s="10">
        <v>0</v>
      </c>
    </row>
    <row r="29" spans="1:105" x14ac:dyDescent="0.25">
      <c r="A29">
        <v>28</v>
      </c>
      <c r="B29" t="s">
        <v>3</v>
      </c>
      <c r="C29" t="s">
        <v>137</v>
      </c>
      <c r="D29">
        <v>502.56</v>
      </c>
      <c r="E29">
        <v>2017</v>
      </c>
      <c r="F29">
        <v>502.56</v>
      </c>
      <c r="G29">
        <v>502.56</v>
      </c>
      <c r="H29" s="3">
        <f t="shared" si="0"/>
        <v>0</v>
      </c>
      <c r="J29" t="s">
        <v>2731</v>
      </c>
      <c r="K29" t="s">
        <v>2738</v>
      </c>
      <c r="L29">
        <v>32009</v>
      </c>
      <c r="M29" t="s">
        <v>2759</v>
      </c>
      <c r="N29" t="s">
        <v>4754</v>
      </c>
      <c r="O29">
        <v>-82.006839754716097</v>
      </c>
      <c r="P29">
        <v>30.451486369101801</v>
      </c>
      <c r="Q29" t="s">
        <v>4783</v>
      </c>
      <c r="R29">
        <v>0</v>
      </c>
      <c r="S29" t="s">
        <v>6538</v>
      </c>
      <c r="T29">
        <v>8001</v>
      </c>
      <c r="U29" t="s">
        <v>6581</v>
      </c>
      <c r="V29">
        <v>2017</v>
      </c>
      <c r="W29">
        <v>28740</v>
      </c>
      <c r="X29">
        <v>2017</v>
      </c>
      <c r="Y29">
        <v>28740</v>
      </c>
      <c r="Z29">
        <v>435.1</v>
      </c>
      <c r="AA29" s="3">
        <f t="shared" si="1"/>
        <v>0.8657672715695639</v>
      </c>
      <c r="AB29" t="s">
        <v>6616</v>
      </c>
      <c r="AG29" t="s">
        <v>6616</v>
      </c>
      <c r="AH29" t="s">
        <v>6616</v>
      </c>
      <c r="AI29" t="s">
        <v>6618</v>
      </c>
      <c r="AJ29" t="s">
        <v>6618</v>
      </c>
      <c r="AK29" t="s">
        <v>6618</v>
      </c>
      <c r="AL29" t="s">
        <v>6618</v>
      </c>
      <c r="AM29">
        <v>0</v>
      </c>
      <c r="AN29">
        <v>0</v>
      </c>
      <c r="AO29">
        <v>0</v>
      </c>
      <c r="AP29" s="3" t="str">
        <f t="shared" si="2"/>
        <v>No</v>
      </c>
      <c r="AQ29" s="3" t="str">
        <f t="shared" si="3"/>
        <v>No</v>
      </c>
      <c r="AR29" s="3" t="str">
        <f t="shared" si="4"/>
        <v>No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 t="s">
        <v>6634</v>
      </c>
      <c r="AZ29">
        <v>0</v>
      </c>
      <c r="BA29">
        <v>1</v>
      </c>
      <c r="BB29" t="s">
        <v>6616</v>
      </c>
      <c r="BC29" t="s">
        <v>6616</v>
      </c>
      <c r="BD29" s="4" t="str">
        <f t="shared" si="5"/>
        <v>No</v>
      </c>
      <c r="BE29" t="s">
        <v>6640</v>
      </c>
      <c r="BF29" s="3" t="str">
        <f t="shared" si="6"/>
        <v>No</v>
      </c>
      <c r="BG29" t="s">
        <v>6645</v>
      </c>
      <c r="BH29" s="3" t="str">
        <f t="shared" si="7"/>
        <v>DEEP CREEK DR</v>
      </c>
      <c r="BI29" s="3" t="str">
        <f t="shared" si="8"/>
        <v>Bryceville</v>
      </c>
      <c r="BJ29" s="3" t="str">
        <f t="shared" si="9"/>
        <v>Florida</v>
      </c>
      <c r="BK29" s="3">
        <f t="shared" si="10"/>
        <v>32009</v>
      </c>
      <c r="BL29" s="3" t="str">
        <f t="shared" si="11"/>
        <v>DEEP CREEK DR BRYCEVILLE FL 32009</v>
      </c>
      <c r="BM29" s="3" t="str">
        <f t="shared" si="12"/>
        <v/>
      </c>
      <c r="BN29" s="3" t="str">
        <f t="shared" si="13"/>
        <v>Pass</v>
      </c>
      <c r="BO29" s="3" t="str">
        <f t="shared" si="14"/>
        <v>No</v>
      </c>
      <c r="BP29" s="3" t="str">
        <f t="shared" si="15"/>
        <v>FV&lt;$10K</v>
      </c>
      <c r="BQ29" t="s">
        <v>6650</v>
      </c>
      <c r="BR29" s="3" t="str">
        <f t="shared" si="16"/>
        <v>No, &lt; $20K Lien</v>
      </c>
      <c r="BS29" s="3" t="str">
        <f t="shared" si="17"/>
        <v>No, Lien &lt; $20K</v>
      </c>
      <c r="BT29" t="s">
        <v>6650</v>
      </c>
      <c r="BU29" s="3" t="str">
        <f t="shared" si="18"/>
        <v>No</v>
      </c>
      <c r="BV29" s="3" t="str">
        <f t="shared" si="19"/>
        <v>No</v>
      </c>
      <c r="BW29" s="3">
        <f t="shared" si="20"/>
        <v>1</v>
      </c>
      <c r="BX29" s="3" t="str">
        <f t="shared" si="21"/>
        <v>No</v>
      </c>
      <c r="BY29" s="3">
        <f t="shared" si="22"/>
        <v>28740</v>
      </c>
      <c r="BZ29">
        <v>1</v>
      </c>
      <c r="CA29" s="3">
        <f t="shared" si="23"/>
        <v>28740</v>
      </c>
      <c r="CC29" s="3">
        <f t="shared" si="24"/>
        <v>0</v>
      </c>
      <c r="CD29" s="3">
        <f t="shared" si="25"/>
        <v>0</v>
      </c>
      <c r="CE29" s="3" t="str">
        <f t="shared" si="26"/>
        <v/>
      </c>
      <c r="CF29" s="3" t="e">
        <f>HLOOKUP(CE29,'Valuation Data'!$D$2:$K$5,4,FALSE)</f>
        <v>#N/A</v>
      </c>
      <c r="CG29" s="3">
        <f t="shared" si="27"/>
        <v>28740</v>
      </c>
      <c r="CH29" s="3" t="str">
        <f t="shared" si="28"/>
        <v>No</v>
      </c>
      <c r="CI29" s="3" t="str">
        <f>VLOOKUP(R29,'Use Codes &amp; County Type'!A:D,4,FALSE)</f>
        <v>V</v>
      </c>
      <c r="CJ29" s="3" t="str">
        <f t="shared" si="29"/>
        <v>Yes</v>
      </c>
      <c r="CK29" s="3" t="str">
        <f t="shared" si="30"/>
        <v>No</v>
      </c>
      <c r="CL29" s="3">
        <f t="shared" si="31"/>
        <v>0</v>
      </c>
      <c r="CM29" s="3">
        <f t="shared" si="32"/>
        <v>0</v>
      </c>
      <c r="CN29" s="3">
        <f t="shared" si="33"/>
        <v>2512.8000000000002</v>
      </c>
      <c r="CO29" s="3">
        <f t="shared" si="34"/>
        <v>-2512.8000000000002</v>
      </c>
      <c r="CP29" s="3">
        <f t="shared" si="35"/>
        <v>8.7432150313152407E-2</v>
      </c>
      <c r="CR29" s="3" t="str">
        <f t="shared" si="36"/>
        <v>No</v>
      </c>
      <c r="CV29" s="3" t="str">
        <f t="shared" si="37"/>
        <v>FMV&lt;$30K</v>
      </c>
      <c r="CW29" s="3">
        <f t="shared" si="38"/>
        <v>28</v>
      </c>
      <c r="CX29" s="3">
        <f t="shared" si="39"/>
        <v>502.56</v>
      </c>
      <c r="CY29" s="3" t="str">
        <f t="shared" si="40"/>
        <v>Ok</v>
      </c>
      <c r="CZ29">
        <v>0</v>
      </c>
      <c r="DA29">
        <v>0</v>
      </c>
    </row>
    <row r="30" spans="1:105" s="10" customFormat="1" x14ac:dyDescent="0.25">
      <c r="A30" s="10">
        <v>29</v>
      </c>
      <c r="B30" s="10" t="s">
        <v>3</v>
      </c>
      <c r="C30" s="10" t="s">
        <v>138</v>
      </c>
      <c r="D30" s="10">
        <v>824.35</v>
      </c>
      <c r="E30" s="10">
        <v>2017</v>
      </c>
      <c r="F30" s="10">
        <v>824.35</v>
      </c>
      <c r="G30" s="10">
        <v>824.35</v>
      </c>
      <c r="H30" s="10">
        <f t="shared" si="0"/>
        <v>0</v>
      </c>
      <c r="J30" s="10" t="s">
        <v>2731</v>
      </c>
      <c r="K30" s="10" t="s">
        <v>2738</v>
      </c>
      <c r="L30" s="10">
        <v>32009</v>
      </c>
      <c r="M30" s="10" t="s">
        <v>2759</v>
      </c>
      <c r="N30" s="10" t="s">
        <v>4754</v>
      </c>
      <c r="O30" s="10">
        <v>-82.013780094975402</v>
      </c>
      <c r="P30" s="10">
        <v>30.453450121436202</v>
      </c>
      <c r="Q30" s="10" t="s">
        <v>4784</v>
      </c>
      <c r="R30" s="10">
        <v>0</v>
      </c>
      <c r="S30" s="10" t="s">
        <v>6538</v>
      </c>
      <c r="T30" s="10">
        <v>8001</v>
      </c>
      <c r="U30" s="10" t="s">
        <v>6581</v>
      </c>
      <c r="V30" s="10">
        <v>2017</v>
      </c>
      <c r="W30" s="10">
        <v>48395</v>
      </c>
      <c r="X30" s="10">
        <v>2017</v>
      </c>
      <c r="Y30" s="10">
        <v>48395</v>
      </c>
      <c r="Z30" s="10">
        <v>732.64</v>
      </c>
      <c r="AA30" s="10">
        <f t="shared" si="1"/>
        <v>0.88874871110571962</v>
      </c>
      <c r="AD30" s="10" t="s">
        <v>6616</v>
      </c>
      <c r="AG30" s="10" t="s">
        <v>6616</v>
      </c>
      <c r="AH30" s="10" t="s">
        <v>6616</v>
      </c>
      <c r="AI30" s="10" t="s">
        <v>6618</v>
      </c>
      <c r="AJ30" s="10" t="s">
        <v>6618</v>
      </c>
      <c r="AK30" s="10" t="s">
        <v>6618</v>
      </c>
      <c r="AL30" s="10" t="s">
        <v>6618</v>
      </c>
      <c r="AM30" s="10">
        <v>0</v>
      </c>
      <c r="AN30" s="10">
        <v>0</v>
      </c>
      <c r="AO30" s="10">
        <v>0</v>
      </c>
      <c r="AP30" s="10" t="str">
        <f t="shared" si="2"/>
        <v>No</v>
      </c>
      <c r="AQ30" s="10" t="str">
        <f t="shared" si="3"/>
        <v>No</v>
      </c>
      <c r="AR30" s="10" t="str">
        <f t="shared" si="4"/>
        <v>No</v>
      </c>
      <c r="AS30" s="10">
        <v>0</v>
      </c>
      <c r="AT30" s="10">
        <v>0</v>
      </c>
      <c r="AU30" s="10">
        <v>47900</v>
      </c>
      <c r="AV30" s="10" t="s">
        <v>6621</v>
      </c>
      <c r="AW30" s="10">
        <v>0</v>
      </c>
      <c r="AX30" s="10">
        <v>0</v>
      </c>
      <c r="AY30" s="10" t="s">
        <v>6634</v>
      </c>
      <c r="AZ30" s="10">
        <v>0</v>
      </c>
      <c r="BA30" s="10">
        <v>0</v>
      </c>
      <c r="BB30" s="10" t="s">
        <v>6616</v>
      </c>
      <c r="BC30" s="10" t="s">
        <v>6616</v>
      </c>
      <c r="BD30" s="10" t="str">
        <f t="shared" si="5"/>
        <v>No</v>
      </c>
      <c r="BE30" s="10" t="s">
        <v>6640</v>
      </c>
      <c r="BF30" s="10" t="str">
        <f t="shared" si="6"/>
        <v>No</v>
      </c>
      <c r="BG30" s="10" t="s">
        <v>6645</v>
      </c>
      <c r="BH30" s="10" t="str">
        <f t="shared" si="7"/>
        <v>DEEP CREEK DR</v>
      </c>
      <c r="BI30" s="10" t="str">
        <f t="shared" si="8"/>
        <v>Bryceville</v>
      </c>
      <c r="BJ30" s="10" t="str">
        <f t="shared" si="9"/>
        <v>Florida</v>
      </c>
      <c r="BK30" s="10">
        <f t="shared" si="10"/>
        <v>32009</v>
      </c>
      <c r="BL30" s="10" t="str">
        <f t="shared" si="11"/>
        <v>DEEP CREEK DR BRYCEVILLE FL 32009</v>
      </c>
      <c r="BM30" s="10" t="str">
        <f t="shared" si="12"/>
        <v>L</v>
      </c>
      <c r="BN30" s="10" t="str">
        <f t="shared" si="13"/>
        <v>Pass</v>
      </c>
      <c r="BO30" s="10" t="str">
        <f t="shared" si="14"/>
        <v>No</v>
      </c>
      <c r="BP30" s="10" t="str">
        <f t="shared" si="15"/>
        <v>FV&lt;$10K</v>
      </c>
      <c r="BQ30" s="10" t="s">
        <v>6650</v>
      </c>
      <c r="BR30" s="10" t="str">
        <f t="shared" si="16"/>
        <v>No, &lt; $20K Lien</v>
      </c>
      <c r="BS30" s="10" t="str">
        <f t="shared" si="17"/>
        <v>No, Lien &lt; $20K</v>
      </c>
      <c r="BT30" s="10" t="s">
        <v>6650</v>
      </c>
      <c r="BU30" s="10" t="str">
        <f t="shared" si="18"/>
        <v>No</v>
      </c>
      <c r="BV30" s="10" t="str">
        <f t="shared" si="19"/>
        <v>No</v>
      </c>
      <c r="BW30" s="10">
        <f t="shared" si="20"/>
        <v>0</v>
      </c>
      <c r="BX30" s="10" t="str">
        <f t="shared" si="21"/>
        <v>No</v>
      </c>
      <c r="BY30" s="10">
        <f t="shared" si="22"/>
        <v>48395</v>
      </c>
      <c r="BZ30" s="10">
        <v>1</v>
      </c>
      <c r="CA30" s="10">
        <f t="shared" si="23"/>
        <v>48395</v>
      </c>
      <c r="CC30" s="10">
        <f t="shared" si="24"/>
        <v>0</v>
      </c>
      <c r="CD30" s="10">
        <f t="shared" si="25"/>
        <v>0</v>
      </c>
      <c r="CE30" s="10" t="str">
        <f t="shared" si="26"/>
        <v/>
      </c>
      <c r="CF30" s="10" t="e">
        <f>HLOOKUP(CE30,'Valuation Data'!$D$2:$K$5,4,FALSE)</f>
        <v>#N/A</v>
      </c>
      <c r="CG30" s="10">
        <f t="shared" si="27"/>
        <v>48395</v>
      </c>
      <c r="CH30" s="10" t="str">
        <f t="shared" si="28"/>
        <v>No</v>
      </c>
      <c r="CI30" s="10" t="str">
        <f>VLOOKUP(R30,'Use Codes &amp; County Type'!A:D,4,FALSE)</f>
        <v>V</v>
      </c>
      <c r="CJ30" s="10" t="str">
        <f t="shared" si="29"/>
        <v>Yes</v>
      </c>
      <c r="CK30" s="10" t="str">
        <f t="shared" si="30"/>
        <v>No</v>
      </c>
      <c r="CL30" s="10">
        <f t="shared" si="31"/>
        <v>0</v>
      </c>
      <c r="CM30" s="10">
        <f t="shared" si="32"/>
        <v>0</v>
      </c>
      <c r="CN30" s="10">
        <f t="shared" si="33"/>
        <v>3297.4</v>
      </c>
      <c r="CO30" s="10">
        <f t="shared" si="34"/>
        <v>-3297.4</v>
      </c>
      <c r="CP30" s="10">
        <f t="shared" si="35"/>
        <v>6.8135137927471848E-2</v>
      </c>
      <c r="CR30" s="10" t="str">
        <f t="shared" si="36"/>
        <v>No</v>
      </c>
      <c r="CV30" s="10" t="str">
        <f t="shared" si="37"/>
        <v>Vacant, No Sales Data</v>
      </c>
      <c r="CW30" s="10">
        <f t="shared" si="38"/>
        <v>29</v>
      </c>
      <c r="CX30" s="10">
        <f t="shared" si="39"/>
        <v>824.35</v>
      </c>
      <c r="CY30" s="10" t="str">
        <f t="shared" si="40"/>
        <v>Ok</v>
      </c>
      <c r="CZ30" s="10">
        <v>0</v>
      </c>
      <c r="DA30" s="10">
        <v>0</v>
      </c>
    </row>
    <row r="31" spans="1:105" x14ac:dyDescent="0.25">
      <c r="A31">
        <v>30</v>
      </c>
      <c r="B31" t="s">
        <v>3</v>
      </c>
      <c r="C31" t="s">
        <v>139</v>
      </c>
      <c r="D31">
        <v>609.71</v>
      </c>
      <c r="E31">
        <v>2017</v>
      </c>
      <c r="F31">
        <v>609.71</v>
      </c>
      <c r="G31">
        <v>609.71</v>
      </c>
      <c r="H31" s="3">
        <f t="shared" si="0"/>
        <v>0</v>
      </c>
      <c r="J31" t="s">
        <v>2731</v>
      </c>
      <c r="K31" t="s">
        <v>2738</v>
      </c>
      <c r="L31">
        <v>32009</v>
      </c>
      <c r="M31" t="s">
        <v>2760</v>
      </c>
      <c r="N31" t="s">
        <v>4754</v>
      </c>
      <c r="O31">
        <v>-82.014725034713095</v>
      </c>
      <c r="P31">
        <v>30.4592912810032</v>
      </c>
      <c r="Q31" t="s">
        <v>4785</v>
      </c>
      <c r="R31">
        <v>0</v>
      </c>
      <c r="S31" t="s">
        <v>6538</v>
      </c>
      <c r="T31">
        <v>8001</v>
      </c>
      <c r="U31" t="s">
        <v>6581</v>
      </c>
      <c r="V31">
        <v>2017</v>
      </c>
      <c r="W31">
        <v>47267</v>
      </c>
      <c r="X31">
        <v>2017</v>
      </c>
      <c r="Y31">
        <v>47267</v>
      </c>
      <c r="Z31">
        <v>715.57</v>
      </c>
      <c r="AA31" s="3">
        <f t="shared" si="1"/>
        <v>1.173623525938561</v>
      </c>
      <c r="AB31" t="s">
        <v>6616</v>
      </c>
      <c r="AG31" t="s">
        <v>6616</v>
      </c>
      <c r="AH31" t="s">
        <v>6616</v>
      </c>
      <c r="AI31" t="s">
        <v>6618</v>
      </c>
      <c r="AJ31" t="s">
        <v>6618</v>
      </c>
      <c r="AK31" t="s">
        <v>6618</v>
      </c>
      <c r="AL31" t="s">
        <v>6618</v>
      </c>
      <c r="AM31">
        <v>0</v>
      </c>
      <c r="AN31">
        <v>0</v>
      </c>
      <c r="AO31">
        <v>0</v>
      </c>
      <c r="AP31" s="3" t="str">
        <f t="shared" si="2"/>
        <v>No</v>
      </c>
      <c r="AQ31" s="3" t="str">
        <f t="shared" si="3"/>
        <v>No</v>
      </c>
      <c r="AR31" s="3" t="str">
        <f t="shared" si="4"/>
        <v>No</v>
      </c>
      <c r="AS31">
        <v>0</v>
      </c>
      <c r="AT31">
        <v>0</v>
      </c>
      <c r="AU31">
        <v>29900</v>
      </c>
      <c r="AV31" t="s">
        <v>6622</v>
      </c>
      <c r="AW31">
        <v>0</v>
      </c>
      <c r="AX31">
        <v>0</v>
      </c>
      <c r="AY31" t="s">
        <v>6634</v>
      </c>
      <c r="AZ31">
        <v>0</v>
      </c>
      <c r="BA31">
        <v>0</v>
      </c>
      <c r="BB31" t="s">
        <v>6616</v>
      </c>
      <c r="BC31" t="s">
        <v>6616</v>
      </c>
      <c r="BD31" s="4" t="str">
        <f t="shared" si="5"/>
        <v>No</v>
      </c>
      <c r="BE31" t="s">
        <v>6640</v>
      </c>
      <c r="BF31" s="3" t="str">
        <f t="shared" si="6"/>
        <v>No</v>
      </c>
      <c r="BG31" t="s">
        <v>6645</v>
      </c>
      <c r="BH31" s="3" t="str">
        <f t="shared" si="7"/>
        <v>DUNROVEN DR</v>
      </c>
      <c r="BI31" s="3" t="str">
        <f t="shared" si="8"/>
        <v>Bryceville</v>
      </c>
      <c r="BJ31" s="3" t="str">
        <f t="shared" si="9"/>
        <v>Florida</v>
      </c>
      <c r="BK31" s="3">
        <f t="shared" si="10"/>
        <v>32009</v>
      </c>
      <c r="BL31" s="3" t="str">
        <f t="shared" si="11"/>
        <v>DUNROVEN DR BRYCEVILLE FL 32009</v>
      </c>
      <c r="BM31" s="3" t="str">
        <f t="shared" si="12"/>
        <v>L</v>
      </c>
      <c r="BN31" s="3" t="str">
        <f t="shared" si="13"/>
        <v>Pass</v>
      </c>
      <c r="BO31" s="3" t="str">
        <f t="shared" si="14"/>
        <v>No</v>
      </c>
      <c r="BP31" s="3" t="str">
        <f t="shared" si="15"/>
        <v>FV&lt;$10K</v>
      </c>
      <c r="BQ31" t="s">
        <v>6650</v>
      </c>
      <c r="BR31" s="3" t="str">
        <f t="shared" si="16"/>
        <v>No, &lt; $20K Lien</v>
      </c>
      <c r="BS31" s="3" t="str">
        <f t="shared" si="17"/>
        <v>No, Lien &lt; $20K</v>
      </c>
      <c r="BT31" t="s">
        <v>6650</v>
      </c>
      <c r="BU31" s="3" t="str">
        <f t="shared" si="18"/>
        <v>No</v>
      </c>
      <c r="BV31" s="3" t="str">
        <f t="shared" si="19"/>
        <v>No</v>
      </c>
      <c r="BW31" s="3">
        <f t="shared" si="20"/>
        <v>0</v>
      </c>
      <c r="BX31" s="3" t="str">
        <f t="shared" si="21"/>
        <v>No</v>
      </c>
      <c r="BY31" s="3">
        <f t="shared" si="22"/>
        <v>47267</v>
      </c>
      <c r="BZ31">
        <v>1</v>
      </c>
      <c r="CA31" s="3">
        <f t="shared" si="23"/>
        <v>47267</v>
      </c>
      <c r="CC31" s="3">
        <f t="shared" si="24"/>
        <v>0</v>
      </c>
      <c r="CD31" s="3">
        <f t="shared" si="25"/>
        <v>0</v>
      </c>
      <c r="CE31" s="3" t="str">
        <f t="shared" si="26"/>
        <v/>
      </c>
      <c r="CF31" s="3" t="e">
        <f>HLOOKUP(CE31,'Valuation Data'!$D$2:$K$5,4,FALSE)</f>
        <v>#N/A</v>
      </c>
      <c r="CG31" s="3">
        <f t="shared" si="27"/>
        <v>47267</v>
      </c>
      <c r="CH31" s="3" t="str">
        <f t="shared" si="28"/>
        <v>No</v>
      </c>
      <c r="CI31" s="3" t="str">
        <f>VLOOKUP(R31,'Use Codes &amp; County Type'!A:D,4,FALSE)</f>
        <v>V</v>
      </c>
      <c r="CJ31" s="3" t="str">
        <f t="shared" si="29"/>
        <v>Yes</v>
      </c>
      <c r="CK31" s="3" t="str">
        <f t="shared" si="30"/>
        <v>No</v>
      </c>
      <c r="CL31" s="3">
        <f t="shared" si="31"/>
        <v>0</v>
      </c>
      <c r="CM31" s="3">
        <f t="shared" si="32"/>
        <v>0</v>
      </c>
      <c r="CN31" s="3">
        <f t="shared" si="33"/>
        <v>2756.42</v>
      </c>
      <c r="CO31" s="3">
        <f t="shared" si="34"/>
        <v>-2756.42</v>
      </c>
      <c r="CP31" s="3">
        <f t="shared" si="35"/>
        <v>5.8315949816997059E-2</v>
      </c>
      <c r="CR31" s="3" t="str">
        <f t="shared" si="36"/>
        <v>No</v>
      </c>
      <c r="CV31" s="3" t="str">
        <f t="shared" si="37"/>
        <v>Vacant, No Sales Data</v>
      </c>
      <c r="CW31" s="3">
        <f t="shared" si="38"/>
        <v>30</v>
      </c>
      <c r="CX31" s="3">
        <f t="shared" si="39"/>
        <v>609.71</v>
      </c>
      <c r="CY31" s="3" t="str">
        <f t="shared" si="40"/>
        <v>Ok</v>
      </c>
      <c r="CZ31">
        <v>0</v>
      </c>
      <c r="DA31">
        <v>0</v>
      </c>
    </row>
    <row r="32" spans="1:105" x14ac:dyDescent="0.25">
      <c r="A32">
        <v>31</v>
      </c>
      <c r="B32" t="s">
        <v>3</v>
      </c>
      <c r="C32" t="s">
        <v>140</v>
      </c>
      <c r="D32">
        <v>420.01</v>
      </c>
      <c r="E32">
        <v>2017</v>
      </c>
      <c r="F32">
        <v>420.01</v>
      </c>
      <c r="G32">
        <v>420.01</v>
      </c>
      <c r="H32" s="3">
        <f t="shared" si="0"/>
        <v>0</v>
      </c>
      <c r="J32" t="s">
        <v>2731</v>
      </c>
      <c r="K32" t="s">
        <v>2738</v>
      </c>
      <c r="L32">
        <v>32009</v>
      </c>
      <c r="M32" t="s">
        <v>2760</v>
      </c>
      <c r="N32" t="s">
        <v>4754</v>
      </c>
      <c r="O32">
        <v>-82.015325495731005</v>
      </c>
      <c r="P32">
        <v>30.460979196129301</v>
      </c>
      <c r="Q32" t="s">
        <v>4786</v>
      </c>
      <c r="R32">
        <v>0</v>
      </c>
      <c r="S32" t="s">
        <v>6538</v>
      </c>
      <c r="T32">
        <v>8001</v>
      </c>
      <c r="U32" t="s">
        <v>6581</v>
      </c>
      <c r="V32">
        <v>2017</v>
      </c>
      <c r="W32">
        <v>12109</v>
      </c>
      <c r="X32">
        <v>2017</v>
      </c>
      <c r="Y32">
        <v>38700</v>
      </c>
      <c r="Z32">
        <v>358.77</v>
      </c>
      <c r="AA32" s="3">
        <f t="shared" si="1"/>
        <v>0.8541939477631485</v>
      </c>
      <c r="AB32" t="s">
        <v>6616</v>
      </c>
      <c r="AC32" t="s">
        <v>6616</v>
      </c>
      <c r="AE32" t="s">
        <v>6616</v>
      </c>
      <c r="AI32" t="s">
        <v>6618</v>
      </c>
      <c r="AJ32" t="s">
        <v>6618</v>
      </c>
      <c r="AK32" t="s">
        <v>6618</v>
      </c>
      <c r="AL32">
        <v>0</v>
      </c>
      <c r="AM32">
        <v>0</v>
      </c>
      <c r="AN32">
        <v>0</v>
      </c>
      <c r="AO32">
        <v>0</v>
      </c>
      <c r="AP32" s="3" t="str">
        <f t="shared" si="2"/>
        <v>No</v>
      </c>
      <c r="AQ32" s="3" t="str">
        <f t="shared" si="3"/>
        <v>No</v>
      </c>
      <c r="AR32" s="3" t="str">
        <f t="shared" si="4"/>
        <v>No</v>
      </c>
      <c r="AS32">
        <v>0</v>
      </c>
      <c r="AT32">
        <v>0</v>
      </c>
      <c r="AU32">
        <v>126920</v>
      </c>
      <c r="AV32" t="s">
        <v>5076</v>
      </c>
      <c r="AW32">
        <v>0</v>
      </c>
      <c r="AX32">
        <v>0</v>
      </c>
      <c r="AY32" t="s">
        <v>6634</v>
      </c>
      <c r="AZ32" t="s">
        <v>6638</v>
      </c>
      <c r="BA32">
        <v>1</v>
      </c>
      <c r="BB32" t="s">
        <v>6616</v>
      </c>
      <c r="BC32" t="s">
        <v>6616</v>
      </c>
      <c r="BD32" s="4" t="str">
        <f t="shared" si="5"/>
        <v>No</v>
      </c>
      <c r="BE32" t="s">
        <v>6640</v>
      </c>
      <c r="BF32" s="3" t="str">
        <f t="shared" si="6"/>
        <v>No</v>
      </c>
      <c r="BG32" t="s">
        <v>6645</v>
      </c>
      <c r="BH32" s="3" t="str">
        <f t="shared" si="7"/>
        <v>DUNROVEN DR</v>
      </c>
      <c r="BI32" s="3" t="str">
        <f t="shared" si="8"/>
        <v>Bryceville</v>
      </c>
      <c r="BJ32" s="3" t="str">
        <f t="shared" si="9"/>
        <v>Florida</v>
      </c>
      <c r="BK32" s="3">
        <f t="shared" si="10"/>
        <v>32009</v>
      </c>
      <c r="BL32" s="3" t="str">
        <f t="shared" si="11"/>
        <v>DUNROVEN DR BRYCEVILLE FL 32009</v>
      </c>
      <c r="BM32" s="3" t="str">
        <f t="shared" si="12"/>
        <v>L</v>
      </c>
      <c r="BN32" s="3" t="str">
        <f t="shared" si="13"/>
        <v>Pass</v>
      </c>
      <c r="BO32" s="3" t="str">
        <f t="shared" si="14"/>
        <v>No</v>
      </c>
      <c r="BP32" s="3" t="str">
        <f t="shared" si="15"/>
        <v>FV&lt;$10K</v>
      </c>
      <c r="BQ32" t="s">
        <v>6650</v>
      </c>
      <c r="BR32" s="3" t="str">
        <f t="shared" si="16"/>
        <v>No, &lt; $20K Lien</v>
      </c>
      <c r="BS32" s="3" t="str">
        <f t="shared" si="17"/>
        <v>No, Lien &lt; $20K</v>
      </c>
      <c r="BT32" t="s">
        <v>6650</v>
      </c>
      <c r="BU32" s="3" t="str">
        <f t="shared" si="18"/>
        <v>No</v>
      </c>
      <c r="BV32" s="3" t="str">
        <f t="shared" si="19"/>
        <v>No</v>
      </c>
      <c r="BW32" s="3">
        <f t="shared" si="20"/>
        <v>1</v>
      </c>
      <c r="BX32" s="3" t="str">
        <f t="shared" si="21"/>
        <v>No</v>
      </c>
      <c r="BY32" s="3">
        <f t="shared" si="22"/>
        <v>12109</v>
      </c>
      <c r="BZ32">
        <v>1</v>
      </c>
      <c r="CA32" s="3">
        <f t="shared" si="23"/>
        <v>12109</v>
      </c>
      <c r="CC32" s="3">
        <f t="shared" si="24"/>
        <v>0</v>
      </c>
      <c r="CD32" s="3">
        <f t="shared" si="25"/>
        <v>0</v>
      </c>
      <c r="CE32" s="3" t="str">
        <f t="shared" si="26"/>
        <v/>
      </c>
      <c r="CF32" s="3" t="e">
        <f>HLOOKUP(CE32,'Valuation Data'!$D$2:$K$5,4,FALSE)</f>
        <v>#N/A</v>
      </c>
      <c r="CG32" s="3">
        <f t="shared" si="27"/>
        <v>12109</v>
      </c>
      <c r="CH32" s="3" t="str">
        <f t="shared" si="28"/>
        <v>No</v>
      </c>
      <c r="CI32" s="3" t="str">
        <f>VLOOKUP(R32,'Use Codes &amp; County Type'!A:D,4,FALSE)</f>
        <v>V</v>
      </c>
      <c r="CJ32" s="3" t="str">
        <f t="shared" si="29"/>
        <v>Yes</v>
      </c>
      <c r="CK32" s="3" t="str">
        <f t="shared" si="30"/>
        <v>No</v>
      </c>
      <c r="CL32" s="3">
        <f t="shared" si="31"/>
        <v>0</v>
      </c>
      <c r="CM32" s="3">
        <f t="shared" si="32"/>
        <v>0</v>
      </c>
      <c r="CN32" s="3">
        <f t="shared" si="33"/>
        <v>2100.0500000000002</v>
      </c>
      <c r="CO32" s="3">
        <f t="shared" si="34"/>
        <v>-2100.0500000000002</v>
      </c>
      <c r="CP32" s="3">
        <f t="shared" si="35"/>
        <v>0.17342885457098028</v>
      </c>
      <c r="CR32" s="3" t="str">
        <f t="shared" si="36"/>
        <v>No</v>
      </c>
      <c r="CV32" s="3" t="str">
        <f t="shared" si="37"/>
        <v>FMV&lt;$30K</v>
      </c>
      <c r="CW32" s="3">
        <f t="shared" si="38"/>
        <v>31</v>
      </c>
      <c r="CX32" s="3">
        <f t="shared" si="39"/>
        <v>420.01</v>
      </c>
      <c r="CY32" s="3" t="str">
        <f t="shared" si="40"/>
        <v>Ok</v>
      </c>
      <c r="CZ32">
        <v>0</v>
      </c>
      <c r="DA32">
        <v>0</v>
      </c>
    </row>
    <row r="33" spans="1:105" x14ac:dyDescent="0.25">
      <c r="A33">
        <v>32</v>
      </c>
      <c r="B33" t="s">
        <v>3</v>
      </c>
      <c r="C33" t="s">
        <v>141</v>
      </c>
      <c r="D33">
        <v>779.39</v>
      </c>
      <c r="E33">
        <v>2017</v>
      </c>
      <c r="F33" t="e">
        <f>NA()</f>
        <v>#N/A</v>
      </c>
      <c r="G33" t="e">
        <f>NA()</f>
        <v>#N/A</v>
      </c>
      <c r="H33" s="3" t="e">
        <f t="shared" si="0"/>
        <v>#N/A</v>
      </c>
      <c r="I33" t="e">
        <f>NA()</f>
        <v>#N/A</v>
      </c>
      <c r="J33" t="e">
        <f>NA()</f>
        <v>#N/A</v>
      </c>
      <c r="K33" t="e">
        <f>NA()</f>
        <v>#N/A</v>
      </c>
      <c r="L33" t="e">
        <f>NA()</f>
        <v>#N/A</v>
      </c>
      <c r="M33" t="e">
        <f>NA()</f>
        <v>#N/A</v>
      </c>
      <c r="N33" t="e">
        <f>NA()</f>
        <v>#N/A</v>
      </c>
      <c r="O33" t="e">
        <f>NA()</f>
        <v>#N/A</v>
      </c>
      <c r="P33" t="e">
        <f>NA()</f>
        <v>#N/A</v>
      </c>
      <c r="Q33" t="e">
        <f>NA()</f>
        <v>#N/A</v>
      </c>
      <c r="R33">
        <v>0</v>
      </c>
      <c r="S33" t="s">
        <v>6538</v>
      </c>
      <c r="T33" t="e">
        <f>NA()</f>
        <v>#N/A</v>
      </c>
      <c r="U33" t="e">
        <f>NA()</f>
        <v>#N/A</v>
      </c>
      <c r="V33">
        <v>2017</v>
      </c>
      <c r="W33">
        <v>45649</v>
      </c>
      <c r="X33" t="e">
        <f>NA()</f>
        <v>#N/A</v>
      </c>
      <c r="Y33" t="e">
        <f>NA()</f>
        <v>#N/A</v>
      </c>
      <c r="Z33" t="e">
        <f>NA()</f>
        <v>#N/A</v>
      </c>
      <c r="AA33" s="3">
        <f t="shared" si="1"/>
        <v>0</v>
      </c>
      <c r="AG33" t="s">
        <v>6616</v>
      </c>
      <c r="AH33" t="s">
        <v>6616</v>
      </c>
      <c r="AI33" t="e">
        <f>NA()</f>
        <v>#N/A</v>
      </c>
      <c r="AJ33" t="e">
        <f>NA()</f>
        <v>#N/A</v>
      </c>
      <c r="AK33" t="e">
        <f>NA()</f>
        <v>#N/A</v>
      </c>
      <c r="AL33" t="e">
        <f>NA()</f>
        <v>#N/A</v>
      </c>
      <c r="AM33" t="e">
        <f>NA()</f>
        <v>#N/A</v>
      </c>
      <c r="AN33" t="e">
        <f>NA()</f>
        <v>#N/A</v>
      </c>
      <c r="AO33" t="e">
        <f>NA()</f>
        <v>#N/A</v>
      </c>
      <c r="AP33" s="3" t="str">
        <f t="shared" si="2"/>
        <v>No</v>
      </c>
      <c r="AQ33" s="3" t="str">
        <f t="shared" si="3"/>
        <v>No</v>
      </c>
      <c r="AR33" s="3" t="str">
        <f t="shared" si="4"/>
        <v>No</v>
      </c>
      <c r="AS33" t="e">
        <f>NA()</f>
        <v>#N/A</v>
      </c>
      <c r="AT33" t="e">
        <f>NA()</f>
        <v>#N/A</v>
      </c>
      <c r="AU33" t="e">
        <f>NA()</f>
        <v>#N/A</v>
      </c>
      <c r="AV33" t="e">
        <f>NA()</f>
        <v>#N/A</v>
      </c>
      <c r="AW33" t="e">
        <f>NA()</f>
        <v>#N/A</v>
      </c>
      <c r="AX33" t="e">
        <f>NA()</f>
        <v>#N/A</v>
      </c>
      <c r="AY33" t="e">
        <f>NA()</f>
        <v>#N/A</v>
      </c>
      <c r="AZ33" t="e">
        <f>NA()</f>
        <v>#N/A</v>
      </c>
      <c r="BA33">
        <v>0</v>
      </c>
      <c r="BB33" t="s">
        <v>6616</v>
      </c>
      <c r="BC33" t="e">
        <f>NA()</f>
        <v>#N/A</v>
      </c>
      <c r="BD33" s="4" t="str">
        <f t="shared" si="5"/>
        <v>No</v>
      </c>
      <c r="BE33" t="e">
        <f>NA()</f>
        <v>#N/A</v>
      </c>
      <c r="BF33" s="3" t="str">
        <f t="shared" si="6"/>
        <v>No</v>
      </c>
      <c r="BG33" t="e">
        <f>NA()</f>
        <v>#N/A</v>
      </c>
      <c r="BH33" s="3" t="e">
        <f t="shared" si="7"/>
        <v>#N/A</v>
      </c>
      <c r="BI33" s="3" t="e">
        <f t="shared" si="8"/>
        <v>#N/A</v>
      </c>
      <c r="BJ33" s="3" t="e">
        <f t="shared" si="9"/>
        <v>#N/A</v>
      </c>
      <c r="BK33" s="3" t="e">
        <f t="shared" si="10"/>
        <v>#N/A</v>
      </c>
      <c r="BL33" s="3" t="e">
        <f t="shared" si="11"/>
        <v>#N/A</v>
      </c>
      <c r="BM33" s="3" t="e">
        <f t="shared" si="12"/>
        <v>#N/A</v>
      </c>
      <c r="BN33" s="3" t="str">
        <f t="shared" si="13"/>
        <v>Pass</v>
      </c>
      <c r="BO33" s="3" t="e">
        <f t="shared" si="14"/>
        <v>#N/A</v>
      </c>
      <c r="BP33" s="3" t="str">
        <f t="shared" si="15"/>
        <v>FV&lt;$10K</v>
      </c>
      <c r="BQ33" t="s">
        <v>6650</v>
      </c>
      <c r="BR33" s="3" t="str">
        <f t="shared" si="16"/>
        <v>No, &lt; $20K Lien</v>
      </c>
      <c r="BS33" s="3" t="str">
        <f t="shared" si="17"/>
        <v>No, Lien &lt; $20K</v>
      </c>
      <c r="BT33" t="s">
        <v>6650</v>
      </c>
      <c r="BU33" s="3" t="str">
        <f t="shared" si="18"/>
        <v>No</v>
      </c>
      <c r="BV33" s="3" t="str">
        <f t="shared" si="19"/>
        <v>No</v>
      </c>
      <c r="BW33" s="3">
        <f t="shared" si="20"/>
        <v>0</v>
      </c>
      <c r="BX33" s="3" t="str">
        <f t="shared" si="21"/>
        <v>No</v>
      </c>
      <c r="BY33" s="3">
        <f t="shared" si="22"/>
        <v>45649</v>
      </c>
      <c r="BZ33">
        <v>1</v>
      </c>
      <c r="CA33" s="3">
        <f t="shared" si="23"/>
        <v>45649</v>
      </c>
      <c r="CC33" s="3" t="e">
        <f t="shared" si="24"/>
        <v>#N/A</v>
      </c>
      <c r="CD33" s="3" t="e">
        <f t="shared" si="25"/>
        <v>#N/A</v>
      </c>
      <c r="CE33" s="3" t="str">
        <f t="shared" si="26"/>
        <v/>
      </c>
      <c r="CF33" s="3" t="e">
        <f>HLOOKUP(CE33,'Valuation Data'!$D$2:$K$5,4,FALSE)</f>
        <v>#N/A</v>
      </c>
      <c r="CG33" s="3">
        <f t="shared" si="27"/>
        <v>45649</v>
      </c>
      <c r="CH33" s="3" t="str">
        <f t="shared" si="28"/>
        <v>No</v>
      </c>
      <c r="CI33" s="3" t="str">
        <f>VLOOKUP(R33,'Use Codes &amp; County Type'!A:D,4,FALSE)</f>
        <v>V</v>
      </c>
      <c r="CJ33" s="3" t="str">
        <f t="shared" si="29"/>
        <v>Yes</v>
      </c>
      <c r="CK33" s="3" t="str">
        <f t="shared" si="30"/>
        <v>No</v>
      </c>
      <c r="CL33" s="3">
        <f t="shared" si="31"/>
        <v>0</v>
      </c>
      <c r="CM33" s="3">
        <f t="shared" si="32"/>
        <v>0</v>
      </c>
      <c r="CN33" s="3" t="e">
        <f t="shared" si="33"/>
        <v>#N/A</v>
      </c>
      <c r="CO33" s="3" t="e">
        <f t="shared" si="34"/>
        <v>#N/A</v>
      </c>
      <c r="CP33" s="3" t="e">
        <f t="shared" si="35"/>
        <v>#N/A</v>
      </c>
      <c r="CR33" s="3" t="str">
        <f t="shared" si="36"/>
        <v>No</v>
      </c>
      <c r="CV33" s="3" t="str">
        <f t="shared" si="37"/>
        <v>Vacant, No Sales Data</v>
      </c>
      <c r="CW33" s="3">
        <f t="shared" si="38"/>
        <v>32</v>
      </c>
      <c r="CX33" s="3">
        <f t="shared" si="39"/>
        <v>779.39</v>
      </c>
      <c r="CY33" s="3" t="str">
        <f t="shared" si="40"/>
        <v>Ok</v>
      </c>
      <c r="CZ33" t="e">
        <f>NA()</f>
        <v>#N/A</v>
      </c>
      <c r="DA33" t="e">
        <f>NA()</f>
        <v>#N/A</v>
      </c>
    </row>
    <row r="34" spans="1:105" x14ac:dyDescent="0.25">
      <c r="A34">
        <v>33</v>
      </c>
      <c r="B34" t="s">
        <v>3</v>
      </c>
      <c r="C34" t="s">
        <v>142</v>
      </c>
      <c r="D34">
        <v>726.92</v>
      </c>
      <c r="E34">
        <v>2017</v>
      </c>
      <c r="F34">
        <v>726.92</v>
      </c>
      <c r="G34">
        <v>726.92</v>
      </c>
      <c r="H34" s="3">
        <f t="shared" si="0"/>
        <v>0</v>
      </c>
      <c r="J34" t="s">
        <v>2731</v>
      </c>
      <c r="K34" t="s">
        <v>2738</v>
      </c>
      <c r="L34">
        <v>32009</v>
      </c>
      <c r="M34" t="s">
        <v>2761</v>
      </c>
      <c r="N34" t="s">
        <v>4754</v>
      </c>
      <c r="O34">
        <v>-82.007603060571</v>
      </c>
      <c r="P34">
        <v>30.469437411325799</v>
      </c>
      <c r="Q34" t="s">
        <v>4787</v>
      </c>
      <c r="R34">
        <v>0</v>
      </c>
      <c r="S34" t="s">
        <v>6538</v>
      </c>
      <c r="T34">
        <v>8001</v>
      </c>
      <c r="U34" t="s">
        <v>6581</v>
      </c>
      <c r="V34">
        <v>2017</v>
      </c>
      <c r="W34">
        <v>42444</v>
      </c>
      <c r="X34">
        <v>2017</v>
      </c>
      <c r="Y34">
        <v>42444</v>
      </c>
      <c r="Z34">
        <v>642.54999999999995</v>
      </c>
      <c r="AA34" s="3">
        <f t="shared" si="1"/>
        <v>0.88393495845485059</v>
      </c>
      <c r="AG34" t="s">
        <v>6616</v>
      </c>
      <c r="AH34" t="s">
        <v>6616</v>
      </c>
      <c r="AI34" t="s">
        <v>6618</v>
      </c>
      <c r="AJ34" t="s">
        <v>6618</v>
      </c>
      <c r="AK34" t="s">
        <v>6618</v>
      </c>
      <c r="AL34">
        <v>0</v>
      </c>
      <c r="AM34">
        <v>0</v>
      </c>
      <c r="AN34">
        <v>0</v>
      </c>
      <c r="AO34">
        <v>0</v>
      </c>
      <c r="AP34" s="3" t="str">
        <f t="shared" si="2"/>
        <v>No</v>
      </c>
      <c r="AQ34" s="3" t="str">
        <f t="shared" si="3"/>
        <v>No</v>
      </c>
      <c r="AR34" s="3" t="str">
        <f t="shared" si="4"/>
        <v>No</v>
      </c>
      <c r="AS34">
        <v>0</v>
      </c>
      <c r="AT34">
        <v>0</v>
      </c>
      <c r="AU34">
        <v>43920</v>
      </c>
      <c r="AV34" t="s">
        <v>6622</v>
      </c>
      <c r="AW34">
        <v>0</v>
      </c>
      <c r="AX34">
        <v>0</v>
      </c>
      <c r="AY34" t="s">
        <v>6634</v>
      </c>
      <c r="AZ34">
        <v>0</v>
      </c>
      <c r="BA34">
        <v>0</v>
      </c>
      <c r="BB34" t="s">
        <v>6616</v>
      </c>
      <c r="BC34" t="s">
        <v>6616</v>
      </c>
      <c r="BD34" s="4" t="str">
        <f t="shared" si="5"/>
        <v>No</v>
      </c>
      <c r="BE34" t="s">
        <v>6640</v>
      </c>
      <c r="BF34" s="3" t="str">
        <f t="shared" si="6"/>
        <v>No</v>
      </c>
      <c r="BG34" t="s">
        <v>6645</v>
      </c>
      <c r="BH34" s="3" t="str">
        <f t="shared" si="7"/>
        <v>DEACON DR</v>
      </c>
      <c r="BI34" s="3" t="str">
        <f t="shared" si="8"/>
        <v>Bryceville</v>
      </c>
      <c r="BJ34" s="3" t="str">
        <f t="shared" si="9"/>
        <v>Florida</v>
      </c>
      <c r="BK34" s="3">
        <f t="shared" si="10"/>
        <v>32009</v>
      </c>
      <c r="BL34" s="3" t="str">
        <f t="shared" si="11"/>
        <v>DEACON DR BRYCEVILLE FL 32009</v>
      </c>
      <c r="BM34" s="3" t="str">
        <f t="shared" si="12"/>
        <v>L</v>
      </c>
      <c r="BN34" s="3" t="str">
        <f t="shared" si="13"/>
        <v>Pass</v>
      </c>
      <c r="BO34" s="3" t="str">
        <f t="shared" si="14"/>
        <v>No</v>
      </c>
      <c r="BP34" s="3" t="str">
        <f t="shared" si="15"/>
        <v>FV&lt;$10K</v>
      </c>
      <c r="BQ34" t="s">
        <v>6650</v>
      </c>
      <c r="BR34" s="3" t="str">
        <f t="shared" si="16"/>
        <v>No, &lt; $20K Lien</v>
      </c>
      <c r="BS34" s="3" t="str">
        <f t="shared" si="17"/>
        <v>No, Lien &lt; $20K</v>
      </c>
      <c r="BT34" t="s">
        <v>6650</v>
      </c>
      <c r="BU34" s="3" t="str">
        <f t="shared" si="18"/>
        <v>No</v>
      </c>
      <c r="BV34" s="3" t="str">
        <f t="shared" si="19"/>
        <v>No</v>
      </c>
      <c r="BW34" s="3">
        <f t="shared" si="20"/>
        <v>0</v>
      </c>
      <c r="BX34" s="3" t="str">
        <f t="shared" si="21"/>
        <v>No</v>
      </c>
      <c r="BY34" s="3">
        <f t="shared" si="22"/>
        <v>42444</v>
      </c>
      <c r="BZ34">
        <v>1</v>
      </c>
      <c r="CA34" s="3">
        <f t="shared" si="23"/>
        <v>42444</v>
      </c>
      <c r="CC34" s="3">
        <f t="shared" si="24"/>
        <v>0</v>
      </c>
      <c r="CD34" s="3">
        <f t="shared" si="25"/>
        <v>0</v>
      </c>
      <c r="CE34" s="3" t="str">
        <f t="shared" si="26"/>
        <v/>
      </c>
      <c r="CF34" s="3" t="e">
        <f>HLOOKUP(CE34,'Valuation Data'!$D$2:$K$5,4,FALSE)</f>
        <v>#N/A</v>
      </c>
      <c r="CG34" s="3">
        <f t="shared" si="27"/>
        <v>42444</v>
      </c>
      <c r="CH34" s="3" t="str">
        <f t="shared" si="28"/>
        <v>No</v>
      </c>
      <c r="CI34" s="3" t="str">
        <f>VLOOKUP(R34,'Use Codes &amp; County Type'!A:D,4,FALSE)</f>
        <v>V</v>
      </c>
      <c r="CJ34" s="3" t="str">
        <f t="shared" si="29"/>
        <v>Yes</v>
      </c>
      <c r="CK34" s="3" t="str">
        <f t="shared" si="30"/>
        <v>No</v>
      </c>
      <c r="CL34" s="3">
        <f t="shared" si="31"/>
        <v>0</v>
      </c>
      <c r="CM34" s="3">
        <f t="shared" si="32"/>
        <v>0</v>
      </c>
      <c r="CN34" s="3">
        <f t="shared" si="33"/>
        <v>2907.68</v>
      </c>
      <c r="CO34" s="3">
        <f t="shared" si="34"/>
        <v>-2907.68</v>
      </c>
      <c r="CP34" s="3">
        <f t="shared" si="35"/>
        <v>6.8506267081330688E-2</v>
      </c>
      <c r="CR34" s="3" t="str">
        <f t="shared" si="36"/>
        <v>No</v>
      </c>
      <c r="CV34" s="3" t="str">
        <f t="shared" si="37"/>
        <v>Vacant, No Sales Data</v>
      </c>
      <c r="CW34" s="3">
        <f t="shared" si="38"/>
        <v>33</v>
      </c>
      <c r="CX34" s="3">
        <f t="shared" si="39"/>
        <v>726.92</v>
      </c>
      <c r="CY34" s="3" t="str">
        <f t="shared" si="40"/>
        <v>Ok</v>
      </c>
      <c r="CZ34">
        <v>0</v>
      </c>
      <c r="DA34">
        <v>0</v>
      </c>
    </row>
    <row r="35" spans="1:105" x14ac:dyDescent="0.25">
      <c r="A35">
        <v>34</v>
      </c>
      <c r="B35" t="s">
        <v>3</v>
      </c>
      <c r="C35" t="s">
        <v>143</v>
      </c>
      <c r="D35">
        <v>741.93</v>
      </c>
      <c r="E35">
        <v>2017</v>
      </c>
      <c r="F35">
        <v>741.93</v>
      </c>
      <c r="G35">
        <v>741.93</v>
      </c>
      <c r="H35" s="3">
        <f t="shared" si="0"/>
        <v>0</v>
      </c>
      <c r="J35" t="s">
        <v>2731</v>
      </c>
      <c r="K35" t="s">
        <v>2738</v>
      </c>
      <c r="L35">
        <v>32009</v>
      </c>
      <c r="M35" t="s">
        <v>2761</v>
      </c>
      <c r="N35" t="s">
        <v>4754</v>
      </c>
      <c r="O35">
        <v>-82.012158512151501</v>
      </c>
      <c r="P35">
        <v>30.465918172096099</v>
      </c>
      <c r="Q35" t="s">
        <v>4788</v>
      </c>
      <c r="R35">
        <v>0</v>
      </c>
      <c r="S35" t="s">
        <v>6538</v>
      </c>
      <c r="T35">
        <v>8001</v>
      </c>
      <c r="U35" t="s">
        <v>6581</v>
      </c>
      <c r="V35">
        <v>2017</v>
      </c>
      <c r="W35">
        <v>43360</v>
      </c>
      <c r="X35">
        <v>2017</v>
      </c>
      <c r="Y35">
        <v>43360</v>
      </c>
      <c r="Z35">
        <v>656.43</v>
      </c>
      <c r="AA35" s="3">
        <f t="shared" si="1"/>
        <v>0.88476001779143587</v>
      </c>
      <c r="AG35" t="s">
        <v>6616</v>
      </c>
      <c r="AH35" t="s">
        <v>6616</v>
      </c>
      <c r="AI35" t="s">
        <v>6618</v>
      </c>
      <c r="AJ35" t="s">
        <v>6618</v>
      </c>
      <c r="AK35" t="s">
        <v>6618</v>
      </c>
      <c r="AL35">
        <v>0</v>
      </c>
      <c r="AM35">
        <v>0</v>
      </c>
      <c r="AN35">
        <v>0</v>
      </c>
      <c r="AO35">
        <v>0</v>
      </c>
      <c r="AP35" s="3" t="str">
        <f t="shared" si="2"/>
        <v>No</v>
      </c>
      <c r="AQ35" s="3" t="str">
        <f t="shared" si="3"/>
        <v>No</v>
      </c>
      <c r="AR35" s="3" t="str">
        <f t="shared" si="4"/>
        <v>No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 t="s">
        <v>6634</v>
      </c>
      <c r="AZ35">
        <v>0</v>
      </c>
      <c r="BA35">
        <v>0</v>
      </c>
      <c r="BB35" t="s">
        <v>6616</v>
      </c>
      <c r="BC35" t="s">
        <v>6616</v>
      </c>
      <c r="BD35" s="4" t="str">
        <f t="shared" si="5"/>
        <v>No</v>
      </c>
      <c r="BE35" t="s">
        <v>6640</v>
      </c>
      <c r="BF35" s="3" t="str">
        <f t="shared" si="6"/>
        <v>No</v>
      </c>
      <c r="BG35" t="s">
        <v>6645</v>
      </c>
      <c r="BH35" s="3" t="str">
        <f t="shared" si="7"/>
        <v>DEACON DR</v>
      </c>
      <c r="BI35" s="3" t="str">
        <f t="shared" si="8"/>
        <v>Bryceville</v>
      </c>
      <c r="BJ35" s="3" t="str">
        <f t="shared" si="9"/>
        <v>Florida</v>
      </c>
      <c r="BK35" s="3">
        <f t="shared" si="10"/>
        <v>32009</v>
      </c>
      <c r="BL35" s="3" t="str">
        <f t="shared" si="11"/>
        <v>DEACON DR BRYCEVILLE FL 32009</v>
      </c>
      <c r="BM35" s="3" t="str">
        <f t="shared" si="12"/>
        <v/>
      </c>
      <c r="BN35" s="3" t="str">
        <f t="shared" si="13"/>
        <v>Pass</v>
      </c>
      <c r="BO35" s="3" t="str">
        <f t="shared" si="14"/>
        <v>No</v>
      </c>
      <c r="BP35" s="3" t="str">
        <f t="shared" si="15"/>
        <v>FV&lt;$10K</v>
      </c>
      <c r="BQ35" t="s">
        <v>6650</v>
      </c>
      <c r="BR35" s="3" t="str">
        <f t="shared" si="16"/>
        <v>No, &lt; $20K Lien</v>
      </c>
      <c r="BS35" s="3" t="str">
        <f t="shared" si="17"/>
        <v>No, Lien &lt; $20K</v>
      </c>
      <c r="BT35" t="s">
        <v>6650</v>
      </c>
      <c r="BU35" s="3" t="str">
        <f t="shared" si="18"/>
        <v>No</v>
      </c>
      <c r="BV35" s="3" t="str">
        <f t="shared" si="19"/>
        <v>No</v>
      </c>
      <c r="BW35" s="3">
        <f t="shared" si="20"/>
        <v>0</v>
      </c>
      <c r="BX35" s="3" t="str">
        <f t="shared" si="21"/>
        <v>No</v>
      </c>
      <c r="BY35" s="3">
        <f t="shared" si="22"/>
        <v>43360</v>
      </c>
      <c r="BZ35">
        <v>1</v>
      </c>
      <c r="CA35" s="3">
        <f t="shared" si="23"/>
        <v>43360</v>
      </c>
      <c r="CC35" s="3">
        <f t="shared" si="24"/>
        <v>0</v>
      </c>
      <c r="CD35" s="3">
        <f t="shared" si="25"/>
        <v>0</v>
      </c>
      <c r="CE35" s="3" t="str">
        <f t="shared" si="26"/>
        <v/>
      </c>
      <c r="CF35" s="3" t="e">
        <f>HLOOKUP(CE35,'Valuation Data'!$D$2:$K$5,4,FALSE)</f>
        <v>#N/A</v>
      </c>
      <c r="CG35" s="3">
        <f t="shared" si="27"/>
        <v>43360</v>
      </c>
      <c r="CH35" s="3" t="str">
        <f t="shared" si="28"/>
        <v>No</v>
      </c>
      <c r="CI35" s="3" t="str">
        <f>VLOOKUP(R35,'Use Codes &amp; County Type'!A:D,4,FALSE)</f>
        <v>V</v>
      </c>
      <c r="CJ35" s="3" t="str">
        <f t="shared" si="29"/>
        <v>Yes</v>
      </c>
      <c r="CK35" s="3" t="str">
        <f t="shared" si="30"/>
        <v>No</v>
      </c>
      <c r="CL35" s="3">
        <f t="shared" si="31"/>
        <v>0</v>
      </c>
      <c r="CM35" s="3">
        <f t="shared" si="32"/>
        <v>0</v>
      </c>
      <c r="CN35" s="3">
        <f t="shared" si="33"/>
        <v>2967.72</v>
      </c>
      <c r="CO35" s="3">
        <f t="shared" si="34"/>
        <v>-2967.72</v>
      </c>
      <c r="CP35" s="3">
        <f t="shared" si="35"/>
        <v>6.844372693726937E-2</v>
      </c>
      <c r="CR35" s="3" t="str">
        <f t="shared" si="36"/>
        <v>No</v>
      </c>
      <c r="CV35" s="3" t="str">
        <f t="shared" si="37"/>
        <v>Vacant, No Sales Data</v>
      </c>
      <c r="CW35" s="3">
        <f t="shared" si="38"/>
        <v>34</v>
      </c>
      <c r="CX35" s="3">
        <f t="shared" si="39"/>
        <v>741.93</v>
      </c>
      <c r="CY35" s="3" t="str">
        <f t="shared" si="40"/>
        <v>Ok</v>
      </c>
      <c r="CZ35">
        <v>0</v>
      </c>
      <c r="DA35">
        <v>0</v>
      </c>
    </row>
    <row r="36" spans="1:105" x14ac:dyDescent="0.25">
      <c r="A36">
        <v>35</v>
      </c>
      <c r="B36" t="s">
        <v>3</v>
      </c>
      <c r="C36" t="s">
        <v>144</v>
      </c>
      <c r="D36">
        <v>639.1</v>
      </c>
      <c r="E36">
        <v>2017</v>
      </c>
      <c r="F36">
        <v>639.1</v>
      </c>
      <c r="G36">
        <v>639.1</v>
      </c>
      <c r="H36" s="3">
        <f t="shared" si="0"/>
        <v>0</v>
      </c>
      <c r="J36" t="s">
        <v>2731</v>
      </c>
      <c r="K36" t="s">
        <v>2738</v>
      </c>
      <c r="L36">
        <v>32009</v>
      </c>
      <c r="M36" t="s">
        <v>2759</v>
      </c>
      <c r="N36" t="s">
        <v>4754</v>
      </c>
      <c r="O36">
        <v>-82.016520113931605</v>
      </c>
      <c r="P36">
        <v>30.4546593511918</v>
      </c>
      <c r="Q36" t="s">
        <v>4789</v>
      </c>
      <c r="R36">
        <v>0</v>
      </c>
      <c r="S36" t="s">
        <v>6538</v>
      </c>
      <c r="T36">
        <v>8001</v>
      </c>
      <c r="U36" t="s">
        <v>6581</v>
      </c>
      <c r="V36">
        <v>2017</v>
      </c>
      <c r="W36">
        <v>37080</v>
      </c>
      <c r="X36">
        <v>2017</v>
      </c>
      <c r="Y36">
        <v>37080</v>
      </c>
      <c r="Z36">
        <v>561.35</v>
      </c>
      <c r="AA36" s="3">
        <f t="shared" si="1"/>
        <v>0.8783445470192458</v>
      </c>
      <c r="AB36" t="s">
        <v>6616</v>
      </c>
      <c r="AG36" t="s">
        <v>6616</v>
      </c>
      <c r="AH36" t="s">
        <v>6616</v>
      </c>
      <c r="AI36" t="s">
        <v>6618</v>
      </c>
      <c r="AJ36" t="s">
        <v>6618</v>
      </c>
      <c r="AK36" t="s">
        <v>6618</v>
      </c>
      <c r="AL36" t="s">
        <v>6618</v>
      </c>
      <c r="AM36" t="s">
        <v>6618</v>
      </c>
      <c r="AN36">
        <v>0</v>
      </c>
      <c r="AO36">
        <v>0</v>
      </c>
      <c r="AP36" s="3" t="str">
        <f t="shared" si="2"/>
        <v>No</v>
      </c>
      <c r="AQ36" s="3" t="str">
        <f t="shared" si="3"/>
        <v>No</v>
      </c>
      <c r="AR36" s="3" t="str">
        <f t="shared" si="4"/>
        <v>No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 t="s">
        <v>6634</v>
      </c>
      <c r="AZ36" t="s">
        <v>6638</v>
      </c>
      <c r="BA36">
        <v>0</v>
      </c>
      <c r="BB36" t="s">
        <v>6616</v>
      </c>
      <c r="BC36" t="s">
        <v>6616</v>
      </c>
      <c r="BD36" s="4" t="str">
        <f t="shared" si="5"/>
        <v>No</v>
      </c>
      <c r="BE36" t="s">
        <v>6640</v>
      </c>
      <c r="BF36" s="3" t="str">
        <f t="shared" si="6"/>
        <v>No</v>
      </c>
      <c r="BG36" t="s">
        <v>6645</v>
      </c>
      <c r="BH36" s="3" t="str">
        <f t="shared" si="7"/>
        <v>DEEP CREEK DR</v>
      </c>
      <c r="BI36" s="3" t="str">
        <f t="shared" si="8"/>
        <v>Bryceville</v>
      </c>
      <c r="BJ36" s="3" t="str">
        <f t="shared" si="9"/>
        <v>Florida</v>
      </c>
      <c r="BK36" s="3">
        <f t="shared" si="10"/>
        <v>32009</v>
      </c>
      <c r="BL36" s="3" t="str">
        <f t="shared" si="11"/>
        <v>DEEP CREEK DR BRYCEVILLE FL 32009</v>
      </c>
      <c r="BM36" s="3" t="str">
        <f t="shared" si="12"/>
        <v/>
      </c>
      <c r="BN36" s="3" t="str">
        <f t="shared" si="13"/>
        <v>Pass</v>
      </c>
      <c r="BO36" s="3" t="str">
        <f t="shared" si="14"/>
        <v>No</v>
      </c>
      <c r="BP36" s="3" t="str">
        <f t="shared" si="15"/>
        <v>FV&lt;$10K</v>
      </c>
      <c r="BQ36" t="s">
        <v>6650</v>
      </c>
      <c r="BR36" s="3" t="str">
        <f t="shared" si="16"/>
        <v>No, &lt; $20K Lien</v>
      </c>
      <c r="BS36" s="3" t="str">
        <f t="shared" si="17"/>
        <v>No, Lien &lt; $20K</v>
      </c>
      <c r="BT36" t="s">
        <v>6650</v>
      </c>
      <c r="BU36" s="3" t="str">
        <f t="shared" si="18"/>
        <v>No</v>
      </c>
      <c r="BV36" s="3" t="str">
        <f t="shared" si="19"/>
        <v>No</v>
      </c>
      <c r="BW36" s="3">
        <f t="shared" si="20"/>
        <v>0</v>
      </c>
      <c r="BX36" s="3" t="str">
        <f t="shared" si="21"/>
        <v>No</v>
      </c>
      <c r="BY36" s="3">
        <f t="shared" si="22"/>
        <v>37080</v>
      </c>
      <c r="BZ36">
        <v>1</v>
      </c>
      <c r="CA36" s="3">
        <f t="shared" si="23"/>
        <v>37080</v>
      </c>
      <c r="CC36" s="3">
        <f t="shared" si="24"/>
        <v>0</v>
      </c>
      <c r="CD36" s="3">
        <f t="shared" si="25"/>
        <v>0</v>
      </c>
      <c r="CE36" s="3" t="str">
        <f t="shared" si="26"/>
        <v/>
      </c>
      <c r="CF36" s="3" t="e">
        <f>HLOOKUP(CE36,'Valuation Data'!$D$2:$K$5,4,FALSE)</f>
        <v>#N/A</v>
      </c>
      <c r="CG36" s="3">
        <f t="shared" si="27"/>
        <v>37080</v>
      </c>
      <c r="CH36" s="3" t="str">
        <f t="shared" si="28"/>
        <v>No</v>
      </c>
      <c r="CI36" s="3" t="str">
        <f>VLOOKUP(R36,'Use Codes &amp; County Type'!A:D,4,FALSE)</f>
        <v>V</v>
      </c>
      <c r="CJ36" s="3" t="str">
        <f t="shared" si="29"/>
        <v>Yes</v>
      </c>
      <c r="CK36" s="3" t="str">
        <f t="shared" si="30"/>
        <v>No</v>
      </c>
      <c r="CL36" s="3">
        <f t="shared" si="31"/>
        <v>0</v>
      </c>
      <c r="CM36" s="3">
        <f t="shared" si="32"/>
        <v>0</v>
      </c>
      <c r="CN36" s="3">
        <f t="shared" si="33"/>
        <v>2556.4</v>
      </c>
      <c r="CO36" s="3">
        <f t="shared" si="34"/>
        <v>-2556.4</v>
      </c>
      <c r="CP36" s="3">
        <f t="shared" si="35"/>
        <v>6.8942826321467102E-2</v>
      </c>
      <c r="CR36" s="3" t="str">
        <f t="shared" si="36"/>
        <v>No</v>
      </c>
      <c r="CV36" s="3" t="str">
        <f t="shared" si="37"/>
        <v>Vacant, No Sales Data</v>
      </c>
      <c r="CW36" s="3">
        <f t="shared" si="38"/>
        <v>35</v>
      </c>
      <c r="CX36" s="3">
        <f t="shared" si="39"/>
        <v>639.1</v>
      </c>
      <c r="CY36" s="3" t="str">
        <f t="shared" si="40"/>
        <v>Ok</v>
      </c>
      <c r="CZ36">
        <v>0</v>
      </c>
      <c r="DA36">
        <v>0</v>
      </c>
    </row>
    <row r="37" spans="1:105" x14ac:dyDescent="0.25">
      <c r="A37">
        <v>36</v>
      </c>
      <c r="B37" t="s">
        <v>3</v>
      </c>
      <c r="C37" t="s">
        <v>145</v>
      </c>
      <c r="D37">
        <v>896.47</v>
      </c>
      <c r="E37">
        <v>2017</v>
      </c>
      <c r="F37">
        <v>896.47</v>
      </c>
      <c r="G37">
        <v>896.47</v>
      </c>
      <c r="H37" s="3">
        <f t="shared" si="0"/>
        <v>0</v>
      </c>
      <c r="J37" t="s">
        <v>2731</v>
      </c>
      <c r="K37" t="s">
        <v>2738</v>
      </c>
      <c r="L37">
        <v>32009</v>
      </c>
      <c r="M37" t="s">
        <v>2762</v>
      </c>
      <c r="N37" t="s">
        <v>4754</v>
      </c>
      <c r="O37">
        <v>-82.017431497594799</v>
      </c>
      <c r="P37">
        <v>30.4553114565478</v>
      </c>
      <c r="Q37" t="s">
        <v>4790</v>
      </c>
      <c r="R37">
        <v>0</v>
      </c>
      <c r="S37" t="s">
        <v>6538</v>
      </c>
      <c r="T37">
        <v>8001</v>
      </c>
      <c r="U37" t="s">
        <v>6581</v>
      </c>
      <c r="V37">
        <v>2017</v>
      </c>
      <c r="W37">
        <v>52800</v>
      </c>
      <c r="X37">
        <v>2017</v>
      </c>
      <c r="Y37">
        <v>52800</v>
      </c>
      <c r="Z37">
        <v>799.32</v>
      </c>
      <c r="AA37" s="3">
        <f t="shared" si="1"/>
        <v>0.89163050631922991</v>
      </c>
      <c r="AB37" t="s">
        <v>6616</v>
      </c>
      <c r="AC37" t="s">
        <v>6616</v>
      </c>
      <c r="AG37" t="s">
        <v>6616</v>
      </c>
      <c r="AH37" t="s">
        <v>6616</v>
      </c>
      <c r="AI37" t="s">
        <v>6618</v>
      </c>
      <c r="AJ37" t="s">
        <v>6618</v>
      </c>
      <c r="AK37" t="s">
        <v>6618</v>
      </c>
      <c r="AL37" t="s">
        <v>6618</v>
      </c>
      <c r="AM37" t="s">
        <v>6618</v>
      </c>
      <c r="AN37" t="s">
        <v>6618</v>
      </c>
      <c r="AO37">
        <v>0</v>
      </c>
      <c r="AP37" s="3" t="str">
        <f t="shared" si="2"/>
        <v>No</v>
      </c>
      <c r="AQ37" s="3" t="str">
        <f t="shared" si="3"/>
        <v>No</v>
      </c>
      <c r="AR37" s="3" t="str">
        <f t="shared" si="4"/>
        <v>No</v>
      </c>
      <c r="AS37">
        <v>0</v>
      </c>
      <c r="AT37">
        <v>0</v>
      </c>
      <c r="AU37">
        <v>47920</v>
      </c>
      <c r="AV37" t="s">
        <v>6622</v>
      </c>
      <c r="AW37">
        <v>0</v>
      </c>
      <c r="AX37">
        <v>0</v>
      </c>
      <c r="AY37" t="s">
        <v>6634</v>
      </c>
      <c r="AZ37" t="s">
        <v>6638</v>
      </c>
      <c r="BA37">
        <v>0</v>
      </c>
      <c r="BB37" t="s">
        <v>6616</v>
      </c>
      <c r="BC37" t="s">
        <v>6616</v>
      </c>
      <c r="BD37" s="4" t="str">
        <f t="shared" si="5"/>
        <v>No</v>
      </c>
      <c r="BE37" t="s">
        <v>6640</v>
      </c>
      <c r="BF37" s="3" t="str">
        <f t="shared" si="6"/>
        <v>No</v>
      </c>
      <c r="BG37" t="s">
        <v>6645</v>
      </c>
      <c r="BH37" s="3" t="str">
        <f t="shared" si="7"/>
        <v>BULLOCK BLUFF RD</v>
      </c>
      <c r="BI37" s="3" t="str">
        <f t="shared" si="8"/>
        <v>Bryceville</v>
      </c>
      <c r="BJ37" s="3" t="str">
        <f t="shared" si="9"/>
        <v>Florida</v>
      </c>
      <c r="BK37" s="3">
        <f t="shared" si="10"/>
        <v>32009</v>
      </c>
      <c r="BL37" s="3" t="str">
        <f t="shared" si="11"/>
        <v>BULLOCK BLUFF RD BRYCEVILLE FL 32009</v>
      </c>
      <c r="BM37" s="3" t="str">
        <f t="shared" si="12"/>
        <v>L</v>
      </c>
      <c r="BN37" s="3" t="str">
        <f t="shared" si="13"/>
        <v>Pass</v>
      </c>
      <c r="BO37" s="3" t="str">
        <f t="shared" si="14"/>
        <v>No</v>
      </c>
      <c r="BP37" s="3" t="str">
        <f t="shared" si="15"/>
        <v>FV&lt;$10K</v>
      </c>
      <c r="BQ37" t="s">
        <v>6650</v>
      </c>
      <c r="BR37" s="3" t="str">
        <f t="shared" si="16"/>
        <v>No, &lt; $20K Lien</v>
      </c>
      <c r="BS37" s="3" t="str">
        <f t="shared" si="17"/>
        <v>No, Lien &lt; $20K</v>
      </c>
      <c r="BT37" t="s">
        <v>6650</v>
      </c>
      <c r="BU37" s="3" t="str">
        <f t="shared" si="18"/>
        <v>No</v>
      </c>
      <c r="BV37" s="3" t="str">
        <f t="shared" si="19"/>
        <v>No</v>
      </c>
      <c r="BW37" s="3">
        <f t="shared" si="20"/>
        <v>0</v>
      </c>
      <c r="BX37" s="3" t="str">
        <f t="shared" si="21"/>
        <v>No</v>
      </c>
      <c r="BY37" s="3">
        <f t="shared" si="22"/>
        <v>52800</v>
      </c>
      <c r="BZ37">
        <v>1</v>
      </c>
      <c r="CA37" s="3">
        <f t="shared" si="23"/>
        <v>52800</v>
      </c>
      <c r="CC37" s="3">
        <f t="shared" si="24"/>
        <v>0</v>
      </c>
      <c r="CD37" s="3">
        <f t="shared" si="25"/>
        <v>0</v>
      </c>
      <c r="CE37" s="3" t="str">
        <f t="shared" si="26"/>
        <v/>
      </c>
      <c r="CF37" s="3" t="e">
        <f>HLOOKUP(CE37,'Valuation Data'!$D$2:$K$5,4,FALSE)</f>
        <v>#N/A</v>
      </c>
      <c r="CG37" s="3">
        <f t="shared" si="27"/>
        <v>52800</v>
      </c>
      <c r="CH37" s="3" t="str">
        <f t="shared" si="28"/>
        <v>No</v>
      </c>
      <c r="CI37" s="3" t="str">
        <f>VLOOKUP(R37,'Use Codes &amp; County Type'!A:D,4,FALSE)</f>
        <v>V</v>
      </c>
      <c r="CJ37" s="3" t="str">
        <f t="shared" si="29"/>
        <v>Yes</v>
      </c>
      <c r="CK37" s="3" t="str">
        <f t="shared" si="30"/>
        <v>No</v>
      </c>
      <c r="CL37" s="3">
        <f t="shared" si="31"/>
        <v>0</v>
      </c>
      <c r="CM37" s="3">
        <f t="shared" si="32"/>
        <v>0</v>
      </c>
      <c r="CN37" s="3">
        <f t="shared" si="33"/>
        <v>3585.88</v>
      </c>
      <c r="CO37" s="3">
        <f t="shared" si="34"/>
        <v>-3585.88</v>
      </c>
      <c r="CP37" s="3">
        <f t="shared" si="35"/>
        <v>6.7914393939393941E-2</v>
      </c>
      <c r="CR37" s="3" t="str">
        <f t="shared" si="36"/>
        <v>No</v>
      </c>
      <c r="CV37" s="3" t="str">
        <f t="shared" si="37"/>
        <v>Vacant, No Sales Data</v>
      </c>
      <c r="CW37" s="3">
        <f t="shared" si="38"/>
        <v>36</v>
      </c>
      <c r="CX37" s="3">
        <f t="shared" si="39"/>
        <v>896.47</v>
      </c>
      <c r="CY37" s="3" t="str">
        <f t="shared" si="40"/>
        <v>Ok</v>
      </c>
      <c r="CZ37">
        <v>0</v>
      </c>
      <c r="DA37">
        <v>0</v>
      </c>
    </row>
    <row r="38" spans="1:105" x14ac:dyDescent="0.25">
      <c r="A38">
        <v>37</v>
      </c>
      <c r="B38" t="s">
        <v>3</v>
      </c>
      <c r="C38" t="s">
        <v>146</v>
      </c>
      <c r="D38">
        <v>916.71</v>
      </c>
      <c r="E38">
        <v>2017</v>
      </c>
      <c r="F38">
        <v>916.71</v>
      </c>
      <c r="G38">
        <v>916.71</v>
      </c>
      <c r="H38" s="3">
        <f t="shared" si="0"/>
        <v>0</v>
      </c>
      <c r="J38" t="s">
        <v>2731</v>
      </c>
      <c r="K38" t="s">
        <v>2738</v>
      </c>
      <c r="L38">
        <v>32009</v>
      </c>
      <c r="M38" t="s">
        <v>2762</v>
      </c>
      <c r="N38" t="s">
        <v>4754</v>
      </c>
      <c r="O38">
        <v>-82.019260537608304</v>
      </c>
      <c r="P38">
        <v>30.460281000923601</v>
      </c>
      <c r="Q38" t="s">
        <v>4791</v>
      </c>
      <c r="R38">
        <v>0</v>
      </c>
      <c r="S38" t="s">
        <v>6538</v>
      </c>
      <c r="T38">
        <v>8001</v>
      </c>
      <c r="U38" t="s">
        <v>6581</v>
      </c>
      <c r="V38">
        <v>2017</v>
      </c>
      <c r="W38">
        <v>54036</v>
      </c>
      <c r="X38">
        <v>2017</v>
      </c>
      <c r="Y38">
        <v>54036</v>
      </c>
      <c r="Z38">
        <v>818.04</v>
      </c>
      <c r="AA38" s="3">
        <f t="shared" si="1"/>
        <v>0.89236508819583071</v>
      </c>
      <c r="AB38" t="s">
        <v>6616</v>
      </c>
      <c r="AC38" t="s">
        <v>6616</v>
      </c>
      <c r="AG38" t="s">
        <v>6616</v>
      </c>
      <c r="AH38" t="s">
        <v>6616</v>
      </c>
      <c r="AI38" t="s">
        <v>6618</v>
      </c>
      <c r="AJ38" t="s">
        <v>6618</v>
      </c>
      <c r="AK38" t="s">
        <v>6618</v>
      </c>
      <c r="AL38" t="s">
        <v>6618</v>
      </c>
      <c r="AM38" t="s">
        <v>6618</v>
      </c>
      <c r="AN38">
        <v>0</v>
      </c>
      <c r="AO38">
        <v>0</v>
      </c>
      <c r="AP38" s="3" t="str">
        <f t="shared" si="2"/>
        <v>No</v>
      </c>
      <c r="AQ38" s="3" t="str">
        <f t="shared" si="3"/>
        <v>No</v>
      </c>
      <c r="AR38" s="3" t="str">
        <f t="shared" si="4"/>
        <v>No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 t="s">
        <v>6634</v>
      </c>
      <c r="AZ38" t="s">
        <v>6637</v>
      </c>
      <c r="BA38">
        <v>2</v>
      </c>
      <c r="BB38" t="s">
        <v>6616</v>
      </c>
      <c r="BC38" t="s">
        <v>6616</v>
      </c>
      <c r="BD38" s="4" t="str">
        <f t="shared" si="5"/>
        <v>No</v>
      </c>
      <c r="BE38" t="s">
        <v>6640</v>
      </c>
      <c r="BF38" s="3" t="str">
        <f t="shared" si="6"/>
        <v>No</v>
      </c>
      <c r="BG38" t="s">
        <v>6645</v>
      </c>
      <c r="BH38" s="3" t="str">
        <f t="shared" si="7"/>
        <v>BULLOCK BLUFF RD</v>
      </c>
      <c r="BI38" s="3" t="str">
        <f t="shared" si="8"/>
        <v>Bryceville</v>
      </c>
      <c r="BJ38" s="3" t="str">
        <f t="shared" si="9"/>
        <v>Florida</v>
      </c>
      <c r="BK38" s="3">
        <f t="shared" si="10"/>
        <v>32009</v>
      </c>
      <c r="BL38" s="3" t="str">
        <f t="shared" si="11"/>
        <v>BULLOCK BLUFF RD BRYCEVILLE FL 32009</v>
      </c>
      <c r="BM38" s="3" t="str">
        <f t="shared" si="12"/>
        <v/>
      </c>
      <c r="BN38" s="3" t="str">
        <f t="shared" si="13"/>
        <v>Pass</v>
      </c>
      <c r="BO38" s="3" t="str">
        <f t="shared" si="14"/>
        <v>No</v>
      </c>
      <c r="BP38" s="3" t="str">
        <f t="shared" si="15"/>
        <v>FV&lt;$10K</v>
      </c>
      <c r="BQ38" t="s">
        <v>6650</v>
      </c>
      <c r="BR38" s="3" t="str">
        <f t="shared" si="16"/>
        <v>No, &lt; $20K Lien</v>
      </c>
      <c r="BS38" s="3" t="str">
        <f t="shared" si="17"/>
        <v>No, Lien &lt; $20K</v>
      </c>
      <c r="BT38" t="s">
        <v>6650</v>
      </c>
      <c r="BU38" s="3" t="str">
        <f t="shared" si="18"/>
        <v>No</v>
      </c>
      <c r="BV38" s="3" t="str">
        <f t="shared" si="19"/>
        <v>No</v>
      </c>
      <c r="BW38" s="3">
        <f t="shared" si="20"/>
        <v>2</v>
      </c>
      <c r="BX38" s="3" t="str">
        <f t="shared" si="21"/>
        <v>No</v>
      </c>
      <c r="BY38" s="3">
        <f t="shared" si="22"/>
        <v>54036</v>
      </c>
      <c r="BZ38">
        <v>1</v>
      </c>
      <c r="CA38" s="3">
        <f t="shared" si="23"/>
        <v>54036</v>
      </c>
      <c r="CC38" s="3">
        <f t="shared" si="24"/>
        <v>0</v>
      </c>
      <c r="CD38" s="3">
        <f t="shared" si="25"/>
        <v>0</v>
      </c>
      <c r="CE38" s="3" t="str">
        <f t="shared" si="26"/>
        <v/>
      </c>
      <c r="CF38" s="3" t="e">
        <f>HLOOKUP(CE38,'Valuation Data'!$D$2:$K$5,4,FALSE)</f>
        <v>#N/A</v>
      </c>
      <c r="CG38" s="3">
        <f t="shared" si="27"/>
        <v>54036</v>
      </c>
      <c r="CH38" s="3" t="str">
        <f t="shared" si="28"/>
        <v>No</v>
      </c>
      <c r="CI38" s="3" t="str">
        <f>VLOOKUP(R38,'Use Codes &amp; County Type'!A:D,4,FALSE)</f>
        <v>V</v>
      </c>
      <c r="CJ38" s="3" t="str">
        <f t="shared" si="29"/>
        <v>Yes</v>
      </c>
      <c r="CK38" s="3" t="str">
        <f t="shared" si="30"/>
        <v>No</v>
      </c>
      <c r="CL38" s="3">
        <f t="shared" si="31"/>
        <v>0</v>
      </c>
      <c r="CM38" s="3">
        <f t="shared" si="32"/>
        <v>0</v>
      </c>
      <c r="CN38" s="3">
        <f t="shared" si="33"/>
        <v>5500.26</v>
      </c>
      <c r="CO38" s="3">
        <f t="shared" si="34"/>
        <v>-5500.26</v>
      </c>
      <c r="CP38" s="3">
        <f t="shared" si="35"/>
        <v>0.10178880746169221</v>
      </c>
      <c r="CR38" s="3" t="str">
        <f t="shared" si="36"/>
        <v>No</v>
      </c>
      <c r="CV38" s="3" t="str">
        <f t="shared" si="37"/>
        <v>Vacant, No Sales Data</v>
      </c>
      <c r="CW38" s="3">
        <f t="shared" si="38"/>
        <v>37</v>
      </c>
      <c r="CX38" s="3">
        <f t="shared" si="39"/>
        <v>916.71</v>
      </c>
      <c r="CY38" s="3" t="str">
        <f t="shared" si="40"/>
        <v>Ok</v>
      </c>
      <c r="CZ38">
        <v>0</v>
      </c>
      <c r="DA38">
        <v>0</v>
      </c>
    </row>
    <row r="39" spans="1:105" x14ac:dyDescent="0.25">
      <c r="A39">
        <v>38</v>
      </c>
      <c r="B39" t="s">
        <v>3</v>
      </c>
      <c r="C39" t="s">
        <v>147</v>
      </c>
      <c r="D39">
        <v>985</v>
      </c>
      <c r="E39">
        <v>2017</v>
      </c>
      <c r="F39">
        <v>985</v>
      </c>
      <c r="G39">
        <v>985</v>
      </c>
      <c r="H39" s="3">
        <f t="shared" si="0"/>
        <v>0</v>
      </c>
      <c r="J39" t="s">
        <v>2731</v>
      </c>
      <c r="K39" t="s">
        <v>2738</v>
      </c>
      <c r="L39">
        <v>32009</v>
      </c>
      <c r="M39" t="s">
        <v>2762</v>
      </c>
      <c r="N39" t="s">
        <v>4754</v>
      </c>
      <c r="O39">
        <v>-82.020121026108797</v>
      </c>
      <c r="P39">
        <v>30.458091908383501</v>
      </c>
      <c r="Q39" t="s">
        <v>4792</v>
      </c>
      <c r="R39">
        <v>0</v>
      </c>
      <c r="S39" t="s">
        <v>6538</v>
      </c>
      <c r="T39">
        <v>8001</v>
      </c>
      <c r="U39" t="s">
        <v>6581</v>
      </c>
      <c r="V39">
        <v>2017</v>
      </c>
      <c r="W39">
        <v>58206</v>
      </c>
      <c r="X39">
        <v>2017</v>
      </c>
      <c r="Y39">
        <v>58206</v>
      </c>
      <c r="Z39">
        <v>881.18</v>
      </c>
      <c r="AA39" s="3">
        <f t="shared" si="1"/>
        <v>0.89459898477157351</v>
      </c>
      <c r="AC39" t="s">
        <v>6616</v>
      </c>
      <c r="AG39" t="s">
        <v>6616</v>
      </c>
      <c r="AH39" t="s">
        <v>6616</v>
      </c>
      <c r="AI39" t="s">
        <v>6618</v>
      </c>
      <c r="AJ39" t="s">
        <v>6618</v>
      </c>
      <c r="AK39" t="s">
        <v>6618</v>
      </c>
      <c r="AL39" t="s">
        <v>6618</v>
      </c>
      <c r="AM39">
        <v>0</v>
      </c>
      <c r="AN39">
        <v>0</v>
      </c>
      <c r="AO39">
        <v>0</v>
      </c>
      <c r="AP39" s="3" t="str">
        <f t="shared" si="2"/>
        <v>No</v>
      </c>
      <c r="AQ39" s="3" t="str">
        <f t="shared" si="3"/>
        <v>No</v>
      </c>
      <c r="AR39" s="3" t="str">
        <f t="shared" si="4"/>
        <v>No</v>
      </c>
      <c r="AS39">
        <v>0</v>
      </c>
      <c r="AT39">
        <v>0</v>
      </c>
      <c r="AU39">
        <v>39900</v>
      </c>
      <c r="AV39" t="s">
        <v>5076</v>
      </c>
      <c r="AW39">
        <v>0</v>
      </c>
      <c r="AX39">
        <v>0</v>
      </c>
      <c r="AY39" t="s">
        <v>6634</v>
      </c>
      <c r="AZ39" t="s">
        <v>6637</v>
      </c>
      <c r="BA39">
        <v>0</v>
      </c>
      <c r="BB39" t="s">
        <v>6616</v>
      </c>
      <c r="BC39" t="s">
        <v>6616</v>
      </c>
      <c r="BD39" s="4" t="str">
        <f t="shared" si="5"/>
        <v>No</v>
      </c>
      <c r="BE39" t="s">
        <v>6640</v>
      </c>
      <c r="BF39" s="3" t="str">
        <f t="shared" si="6"/>
        <v>No</v>
      </c>
      <c r="BG39" t="s">
        <v>6645</v>
      </c>
      <c r="BH39" s="3" t="str">
        <f t="shared" si="7"/>
        <v>BULLOCK BLUFF RD</v>
      </c>
      <c r="BI39" s="3" t="str">
        <f t="shared" si="8"/>
        <v>Bryceville</v>
      </c>
      <c r="BJ39" s="3" t="str">
        <f t="shared" si="9"/>
        <v>Florida</v>
      </c>
      <c r="BK39" s="3">
        <f t="shared" si="10"/>
        <v>32009</v>
      </c>
      <c r="BL39" s="3" t="str">
        <f t="shared" si="11"/>
        <v>BULLOCK BLUFF RD BRYCEVILLE FL 32009</v>
      </c>
      <c r="BM39" s="3" t="str">
        <f t="shared" si="12"/>
        <v>L</v>
      </c>
      <c r="BN39" s="3" t="str">
        <f t="shared" si="13"/>
        <v>Pass</v>
      </c>
      <c r="BO39" s="3" t="str">
        <f t="shared" si="14"/>
        <v>No</v>
      </c>
      <c r="BP39" s="3" t="str">
        <f t="shared" si="15"/>
        <v>FV&lt;$10K</v>
      </c>
      <c r="BQ39" t="s">
        <v>6650</v>
      </c>
      <c r="BR39" s="3" t="str">
        <f t="shared" si="16"/>
        <v>No, &lt; $20K Lien</v>
      </c>
      <c r="BS39" s="3" t="str">
        <f t="shared" si="17"/>
        <v>No, Lien &lt; $20K</v>
      </c>
      <c r="BT39" t="s">
        <v>6650</v>
      </c>
      <c r="BU39" s="3" t="str">
        <f t="shared" si="18"/>
        <v>No</v>
      </c>
      <c r="BV39" s="3" t="str">
        <f t="shared" si="19"/>
        <v>No</v>
      </c>
      <c r="BW39" s="3">
        <f t="shared" si="20"/>
        <v>0</v>
      </c>
      <c r="BX39" s="3" t="str">
        <f t="shared" si="21"/>
        <v>No</v>
      </c>
      <c r="BY39" s="3">
        <f t="shared" si="22"/>
        <v>58206</v>
      </c>
      <c r="BZ39">
        <v>1</v>
      </c>
      <c r="CA39" s="3">
        <f t="shared" si="23"/>
        <v>58206</v>
      </c>
      <c r="CC39" s="3">
        <f t="shared" si="24"/>
        <v>0</v>
      </c>
      <c r="CD39" s="3">
        <f t="shared" si="25"/>
        <v>0</v>
      </c>
      <c r="CE39" s="3" t="str">
        <f t="shared" si="26"/>
        <v/>
      </c>
      <c r="CF39" s="3" t="e">
        <f>HLOOKUP(CE39,'Valuation Data'!$D$2:$K$5,4,FALSE)</f>
        <v>#N/A</v>
      </c>
      <c r="CG39" s="3">
        <f t="shared" si="27"/>
        <v>58206</v>
      </c>
      <c r="CH39" s="3" t="str">
        <f t="shared" si="28"/>
        <v>No</v>
      </c>
      <c r="CI39" s="3" t="str">
        <f>VLOOKUP(R39,'Use Codes &amp; County Type'!A:D,4,FALSE)</f>
        <v>V</v>
      </c>
      <c r="CJ39" s="3" t="str">
        <f t="shared" si="29"/>
        <v>Yes</v>
      </c>
      <c r="CK39" s="3" t="str">
        <f t="shared" si="30"/>
        <v>No</v>
      </c>
      <c r="CL39" s="3">
        <f t="shared" si="31"/>
        <v>0</v>
      </c>
      <c r="CM39" s="3">
        <f t="shared" si="32"/>
        <v>0</v>
      </c>
      <c r="CN39" s="3">
        <f t="shared" si="33"/>
        <v>3940</v>
      </c>
      <c r="CO39" s="3">
        <f t="shared" si="34"/>
        <v>-3940</v>
      </c>
      <c r="CP39" s="3">
        <f t="shared" si="35"/>
        <v>6.769061608768856E-2</v>
      </c>
      <c r="CR39" s="3" t="str">
        <f t="shared" si="36"/>
        <v>No</v>
      </c>
      <c r="CV39" s="3" t="str">
        <f t="shared" si="37"/>
        <v>Vacant, No Sales Data</v>
      </c>
      <c r="CW39" s="3">
        <f t="shared" si="38"/>
        <v>38</v>
      </c>
      <c r="CX39" s="3">
        <f t="shared" si="39"/>
        <v>985</v>
      </c>
      <c r="CY39" s="3" t="str">
        <f t="shared" si="40"/>
        <v>Ok</v>
      </c>
      <c r="CZ39">
        <v>0</v>
      </c>
      <c r="DA39">
        <v>0</v>
      </c>
    </row>
    <row r="40" spans="1:105" x14ac:dyDescent="0.25">
      <c r="A40">
        <v>39</v>
      </c>
      <c r="B40" t="s">
        <v>3</v>
      </c>
      <c r="C40" t="s">
        <v>148</v>
      </c>
      <c r="D40">
        <v>1052.32</v>
      </c>
      <c r="E40">
        <v>2017</v>
      </c>
      <c r="F40">
        <v>1052.3699999999999</v>
      </c>
      <c r="G40">
        <v>1052.32</v>
      </c>
      <c r="H40" s="3">
        <f t="shared" si="0"/>
        <v>-4.9999999999954525E-2</v>
      </c>
      <c r="I40">
        <v>3783</v>
      </c>
      <c r="J40" t="s">
        <v>2731</v>
      </c>
      <c r="K40" t="s">
        <v>2738</v>
      </c>
      <c r="L40">
        <v>32009</v>
      </c>
      <c r="M40" t="s">
        <v>2763</v>
      </c>
      <c r="N40" t="s">
        <v>4754</v>
      </c>
      <c r="O40">
        <v>-81.990088533592896</v>
      </c>
      <c r="P40">
        <v>30.459459137720099</v>
      </c>
      <c r="Q40" t="s">
        <v>4793</v>
      </c>
      <c r="R40">
        <v>2</v>
      </c>
      <c r="S40" t="s">
        <v>6535</v>
      </c>
      <c r="T40">
        <v>1006</v>
      </c>
      <c r="U40" t="s">
        <v>6578</v>
      </c>
      <c r="V40">
        <v>2017</v>
      </c>
      <c r="W40">
        <v>59637</v>
      </c>
      <c r="X40">
        <v>2017</v>
      </c>
      <c r="Y40">
        <v>65788</v>
      </c>
      <c r="Z40">
        <v>943.43</v>
      </c>
      <c r="AA40" s="3">
        <f t="shared" si="1"/>
        <v>0.89652387106583553</v>
      </c>
      <c r="AB40" t="s">
        <v>6616</v>
      </c>
      <c r="AC40" t="s">
        <v>6616</v>
      </c>
      <c r="AD40" t="s">
        <v>6616</v>
      </c>
      <c r="AE40" t="s">
        <v>6616</v>
      </c>
      <c r="AF40" t="s">
        <v>6616</v>
      </c>
      <c r="AG40" t="s">
        <v>6616</v>
      </c>
      <c r="AH40" t="s">
        <v>6616</v>
      </c>
      <c r="AI40" t="s">
        <v>6618</v>
      </c>
      <c r="AJ40" t="s">
        <v>6618</v>
      </c>
      <c r="AK40" t="s">
        <v>6618</v>
      </c>
      <c r="AL40" t="s">
        <v>6618</v>
      </c>
      <c r="AM40" t="s">
        <v>6618</v>
      </c>
      <c r="AN40" t="s">
        <v>6618</v>
      </c>
      <c r="AO40" t="s">
        <v>6618</v>
      </c>
      <c r="AP40" s="3" t="str">
        <f t="shared" si="2"/>
        <v>No</v>
      </c>
      <c r="AQ40" s="3" t="str">
        <f t="shared" si="3"/>
        <v>No</v>
      </c>
      <c r="AR40" s="3" t="str">
        <f t="shared" si="4"/>
        <v>No</v>
      </c>
      <c r="AS40">
        <v>0</v>
      </c>
      <c r="AT40">
        <v>0</v>
      </c>
      <c r="AU40">
        <v>47591</v>
      </c>
      <c r="AV40" t="s">
        <v>6622</v>
      </c>
      <c r="AW40">
        <v>0</v>
      </c>
      <c r="AX40">
        <v>0</v>
      </c>
      <c r="AY40" t="s">
        <v>6634</v>
      </c>
      <c r="AZ40" t="s">
        <v>6638</v>
      </c>
      <c r="BA40">
        <v>2</v>
      </c>
      <c r="BB40" t="s">
        <v>6616</v>
      </c>
      <c r="BC40" t="s">
        <v>6616</v>
      </c>
      <c r="BD40" s="4" t="str">
        <f t="shared" si="5"/>
        <v>No</v>
      </c>
      <c r="BE40" t="s">
        <v>6640</v>
      </c>
      <c r="BF40" s="3" t="str">
        <f t="shared" si="6"/>
        <v>No</v>
      </c>
      <c r="BG40" t="s">
        <v>6645</v>
      </c>
      <c r="BH40" s="3" t="str">
        <f t="shared" si="7"/>
        <v>3783 HAMP HICKS RD</v>
      </c>
      <c r="BI40" s="3" t="str">
        <f t="shared" si="8"/>
        <v>Bryceville</v>
      </c>
      <c r="BJ40" s="3" t="str">
        <f t="shared" si="9"/>
        <v>Florida</v>
      </c>
      <c r="BK40" s="3">
        <f t="shared" si="10"/>
        <v>32009</v>
      </c>
      <c r="BL40" s="3" t="str">
        <f t="shared" si="11"/>
        <v>3783 HAMP HICKS RD BRYCEVILLE FL 32009</v>
      </c>
      <c r="BM40" s="3" t="str">
        <f t="shared" si="12"/>
        <v>L</v>
      </c>
      <c r="BN40" s="3" t="str">
        <f t="shared" si="13"/>
        <v>Pass</v>
      </c>
      <c r="BO40" s="3" t="str">
        <f t="shared" si="14"/>
        <v>No</v>
      </c>
      <c r="BP40" s="3" t="str">
        <f t="shared" si="15"/>
        <v>FV&lt;$10K</v>
      </c>
      <c r="BQ40" t="s">
        <v>6650</v>
      </c>
      <c r="BR40" s="3" t="str">
        <f t="shared" si="16"/>
        <v>No, &lt; $20K Lien</v>
      </c>
      <c r="BS40" s="3" t="str">
        <f t="shared" si="17"/>
        <v>No, Lien &lt; $20K</v>
      </c>
      <c r="BT40" t="s">
        <v>6650</v>
      </c>
      <c r="BU40" s="3" t="str">
        <f t="shared" si="18"/>
        <v>No</v>
      </c>
      <c r="BV40" s="3" t="str">
        <f t="shared" si="19"/>
        <v>No</v>
      </c>
      <c r="BW40" s="3">
        <f t="shared" si="20"/>
        <v>2</v>
      </c>
      <c r="BX40" s="3" t="str">
        <f t="shared" si="21"/>
        <v>Yes</v>
      </c>
      <c r="BY40" s="3">
        <f t="shared" si="22"/>
        <v>59637</v>
      </c>
      <c r="BZ40">
        <v>1</v>
      </c>
      <c r="CA40" s="3">
        <f t="shared" si="23"/>
        <v>59637</v>
      </c>
      <c r="CC40" s="3">
        <f t="shared" si="24"/>
        <v>0</v>
      </c>
      <c r="CD40" s="3">
        <f t="shared" si="25"/>
        <v>0</v>
      </c>
      <c r="CE40" s="3" t="str">
        <f t="shared" si="26"/>
        <v/>
      </c>
      <c r="CF40" s="3" t="e">
        <f>HLOOKUP(CE40,'Valuation Data'!$D$2:$K$5,4,FALSE)</f>
        <v>#N/A</v>
      </c>
      <c r="CG40" s="3">
        <f t="shared" si="27"/>
        <v>59637</v>
      </c>
      <c r="CH40" s="3" t="str">
        <f t="shared" si="28"/>
        <v>No</v>
      </c>
      <c r="CI40" s="3" t="str">
        <f>VLOOKUP(R40,'Use Codes &amp; County Type'!A:D,4,FALSE)</f>
        <v>R</v>
      </c>
      <c r="CJ40" s="3" t="str">
        <f t="shared" si="29"/>
        <v>No</v>
      </c>
      <c r="CK40" s="3" t="str">
        <f t="shared" si="30"/>
        <v>No</v>
      </c>
      <c r="CL40" s="3">
        <f t="shared" si="31"/>
        <v>0.35</v>
      </c>
      <c r="CM40" s="3">
        <f t="shared" si="32"/>
        <v>20872.949999999997</v>
      </c>
      <c r="CN40" s="3">
        <f t="shared" si="33"/>
        <v>6313.9199999999992</v>
      </c>
      <c r="CO40" s="3">
        <f t="shared" si="34"/>
        <v>14559.029999999999</v>
      </c>
      <c r="CP40" s="3">
        <f t="shared" si="35"/>
        <v>0.10587252879923537</v>
      </c>
      <c r="CR40" s="3" t="str">
        <f t="shared" si="36"/>
        <v>No</v>
      </c>
      <c r="CV40" s="3" t="str">
        <f t="shared" si="37"/>
        <v>Too Many Priors</v>
      </c>
      <c r="CW40" s="3">
        <f t="shared" si="38"/>
        <v>39</v>
      </c>
      <c r="CX40" s="3">
        <f t="shared" si="39"/>
        <v>1052.32</v>
      </c>
      <c r="CY40" s="3" t="str">
        <f t="shared" si="40"/>
        <v>Ok</v>
      </c>
      <c r="CZ40">
        <v>0</v>
      </c>
      <c r="DA40">
        <v>0</v>
      </c>
    </row>
    <row r="41" spans="1:105" x14ac:dyDescent="0.25">
      <c r="A41">
        <v>40</v>
      </c>
      <c r="B41" t="s">
        <v>3</v>
      </c>
      <c r="C41" t="s">
        <v>149</v>
      </c>
      <c r="D41">
        <v>812.32</v>
      </c>
      <c r="E41">
        <v>2017</v>
      </c>
      <c r="F41">
        <v>812.32</v>
      </c>
      <c r="G41">
        <v>812.32</v>
      </c>
      <c r="H41" s="3">
        <f t="shared" si="0"/>
        <v>0</v>
      </c>
      <c r="I41">
        <v>3991</v>
      </c>
      <c r="J41" t="s">
        <v>2731</v>
      </c>
      <c r="K41" t="s">
        <v>2738</v>
      </c>
      <c r="L41">
        <v>32009</v>
      </c>
      <c r="M41" t="s">
        <v>2764</v>
      </c>
      <c r="N41" t="s">
        <v>4754</v>
      </c>
      <c r="O41">
        <v>-81.992000056938195</v>
      </c>
      <c r="P41">
        <v>30.461963363907699</v>
      </c>
      <c r="Q41" t="s">
        <v>4794</v>
      </c>
      <c r="R41">
        <v>0</v>
      </c>
      <c r="S41" t="s">
        <v>6538</v>
      </c>
      <c r="T41">
        <v>8001</v>
      </c>
      <c r="U41" t="s">
        <v>6581</v>
      </c>
      <c r="V41">
        <v>2017</v>
      </c>
      <c r="W41">
        <v>47660</v>
      </c>
      <c r="X41">
        <v>2017</v>
      </c>
      <c r="Y41">
        <v>47660</v>
      </c>
      <c r="Z41">
        <v>721.51</v>
      </c>
      <c r="AA41" s="3">
        <f t="shared" si="1"/>
        <v>0.88820908016545197</v>
      </c>
      <c r="AH41" t="s">
        <v>6616</v>
      </c>
      <c r="AI41" t="s">
        <v>6618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 s="3" t="str">
        <f t="shared" si="2"/>
        <v>No</v>
      </c>
      <c r="AQ41" s="3" t="str">
        <f t="shared" si="3"/>
        <v>No</v>
      </c>
      <c r="AR41" s="3" t="str">
        <f t="shared" si="4"/>
        <v>No</v>
      </c>
      <c r="AS41">
        <v>0</v>
      </c>
      <c r="AT41">
        <v>0</v>
      </c>
      <c r="AU41">
        <v>78000</v>
      </c>
      <c r="AV41" t="s">
        <v>6622</v>
      </c>
      <c r="AW41">
        <v>0</v>
      </c>
      <c r="AX41">
        <v>0</v>
      </c>
      <c r="AY41" t="s">
        <v>6634</v>
      </c>
      <c r="AZ41" t="s">
        <v>6638</v>
      </c>
      <c r="BA41">
        <v>0</v>
      </c>
      <c r="BB41" t="s">
        <v>6616</v>
      </c>
      <c r="BC41" t="s">
        <v>6616</v>
      </c>
      <c r="BD41" s="4" t="str">
        <f t="shared" si="5"/>
        <v>No</v>
      </c>
      <c r="BE41" t="s">
        <v>6640</v>
      </c>
      <c r="BF41" s="3" t="str">
        <f t="shared" si="6"/>
        <v>No</v>
      </c>
      <c r="BG41" t="s">
        <v>6645</v>
      </c>
      <c r="BH41" s="3" t="str">
        <f t="shared" si="7"/>
        <v>3991 HAMP HICKS RD</v>
      </c>
      <c r="BI41" s="3" t="str">
        <f t="shared" si="8"/>
        <v>Bryceville</v>
      </c>
      <c r="BJ41" s="3" t="str">
        <f t="shared" si="9"/>
        <v>Florida</v>
      </c>
      <c r="BK41" s="3">
        <f t="shared" si="10"/>
        <v>32009</v>
      </c>
      <c r="BL41" s="3" t="str">
        <f t="shared" si="11"/>
        <v>3991 HAMP HICKS RD BRYCEVILLE FL 32009</v>
      </c>
      <c r="BM41" s="3" t="str">
        <f t="shared" si="12"/>
        <v>L</v>
      </c>
      <c r="BN41" s="3" t="str">
        <f t="shared" si="13"/>
        <v>Pass</v>
      </c>
      <c r="BO41" s="3" t="str">
        <f t="shared" si="14"/>
        <v>No</v>
      </c>
      <c r="BP41" s="3" t="str">
        <f t="shared" si="15"/>
        <v>FV&lt;$10K</v>
      </c>
      <c r="BQ41" t="s">
        <v>6650</v>
      </c>
      <c r="BR41" s="3" t="str">
        <f t="shared" si="16"/>
        <v>No, &lt; $20K Lien</v>
      </c>
      <c r="BS41" s="3" t="str">
        <f t="shared" si="17"/>
        <v>No, Lien &lt; $20K</v>
      </c>
      <c r="BT41" t="s">
        <v>6650</v>
      </c>
      <c r="BU41" s="3" t="str">
        <f t="shared" si="18"/>
        <v>No</v>
      </c>
      <c r="BV41" s="3" t="str">
        <f t="shared" si="19"/>
        <v>No</v>
      </c>
      <c r="BW41" s="3">
        <f t="shared" si="20"/>
        <v>0</v>
      </c>
      <c r="BX41" s="3" t="str">
        <f t="shared" si="21"/>
        <v>No</v>
      </c>
      <c r="BY41" s="3">
        <f t="shared" si="22"/>
        <v>47660</v>
      </c>
      <c r="BZ41">
        <v>1</v>
      </c>
      <c r="CA41" s="3">
        <f t="shared" si="23"/>
        <v>47660</v>
      </c>
      <c r="CC41" s="3">
        <f t="shared" si="24"/>
        <v>0</v>
      </c>
      <c r="CD41" s="3">
        <f t="shared" si="25"/>
        <v>0</v>
      </c>
      <c r="CE41" s="3" t="str">
        <f t="shared" si="26"/>
        <v/>
      </c>
      <c r="CF41" s="3" t="e">
        <f>HLOOKUP(CE41,'Valuation Data'!$D$2:$K$5,4,FALSE)</f>
        <v>#N/A</v>
      </c>
      <c r="CG41" s="3">
        <f t="shared" si="27"/>
        <v>47660</v>
      </c>
      <c r="CH41" s="3" t="str">
        <f t="shared" si="28"/>
        <v>No</v>
      </c>
      <c r="CI41" s="3" t="str">
        <f>VLOOKUP(R41,'Use Codes &amp; County Type'!A:D,4,FALSE)</f>
        <v>V</v>
      </c>
      <c r="CJ41" s="3" t="str">
        <f t="shared" si="29"/>
        <v>Yes</v>
      </c>
      <c r="CK41" s="3" t="str">
        <f t="shared" si="30"/>
        <v>No</v>
      </c>
      <c r="CL41" s="3">
        <f t="shared" si="31"/>
        <v>0</v>
      </c>
      <c r="CM41" s="3">
        <f t="shared" si="32"/>
        <v>0</v>
      </c>
      <c r="CN41" s="3">
        <f t="shared" si="33"/>
        <v>3249.28</v>
      </c>
      <c r="CO41" s="3">
        <f t="shared" si="34"/>
        <v>-3249.28</v>
      </c>
      <c r="CP41" s="3">
        <f t="shared" si="35"/>
        <v>6.8176248426353336E-2</v>
      </c>
      <c r="CR41" s="3" t="str">
        <f t="shared" si="36"/>
        <v>No</v>
      </c>
      <c r="CV41" s="3" t="str">
        <f t="shared" si="37"/>
        <v>Vacant, No Sales Data</v>
      </c>
      <c r="CW41" s="3">
        <f t="shared" si="38"/>
        <v>40</v>
      </c>
      <c r="CX41" s="3">
        <f t="shared" si="39"/>
        <v>812.32</v>
      </c>
      <c r="CY41" s="3" t="str">
        <f t="shared" si="40"/>
        <v>Ok</v>
      </c>
      <c r="CZ41">
        <v>0</v>
      </c>
      <c r="DA41">
        <v>0</v>
      </c>
    </row>
    <row r="42" spans="1:105" x14ac:dyDescent="0.25">
      <c r="A42">
        <v>41</v>
      </c>
      <c r="B42" t="s">
        <v>3</v>
      </c>
      <c r="C42" t="s">
        <v>150</v>
      </c>
      <c r="D42">
        <v>1460.02</v>
      </c>
      <c r="E42">
        <v>2017</v>
      </c>
      <c r="F42">
        <v>1460.02</v>
      </c>
      <c r="G42">
        <v>1460.02</v>
      </c>
      <c r="H42" s="3">
        <f t="shared" si="0"/>
        <v>0</v>
      </c>
      <c r="I42">
        <v>3342</v>
      </c>
      <c r="J42" t="s">
        <v>2731</v>
      </c>
      <c r="K42" t="s">
        <v>2738</v>
      </c>
      <c r="L42">
        <v>32009</v>
      </c>
      <c r="M42" t="s">
        <v>2765</v>
      </c>
      <c r="N42" t="s">
        <v>4754</v>
      </c>
      <c r="O42">
        <v>-81.992452239283395</v>
      </c>
      <c r="P42">
        <v>30.459733459557899</v>
      </c>
      <c r="Q42" t="s">
        <v>4795</v>
      </c>
      <c r="R42">
        <v>2</v>
      </c>
      <c r="S42" t="s">
        <v>6535</v>
      </c>
      <c r="T42">
        <v>1006</v>
      </c>
      <c r="U42" t="s">
        <v>6578</v>
      </c>
      <c r="V42">
        <v>2017</v>
      </c>
      <c r="W42">
        <v>87220</v>
      </c>
      <c r="X42">
        <v>2017</v>
      </c>
      <c r="Y42">
        <v>87220</v>
      </c>
      <c r="Z42">
        <v>1320.41</v>
      </c>
      <c r="AA42" s="3">
        <f t="shared" si="1"/>
        <v>0.90437802221887376</v>
      </c>
      <c r="AC42" t="s">
        <v>6616</v>
      </c>
      <c r="AE42" t="s">
        <v>6616</v>
      </c>
      <c r="AG42" t="s">
        <v>6616</v>
      </c>
      <c r="AI42" t="s">
        <v>6618</v>
      </c>
      <c r="AJ42" t="s">
        <v>6618</v>
      </c>
      <c r="AK42" t="s">
        <v>6618</v>
      </c>
      <c r="AL42" t="s">
        <v>6618</v>
      </c>
      <c r="AM42">
        <v>0</v>
      </c>
      <c r="AN42">
        <v>0</v>
      </c>
      <c r="AO42">
        <v>0</v>
      </c>
      <c r="AP42" s="3" t="str">
        <f t="shared" si="2"/>
        <v>No</v>
      </c>
      <c r="AQ42" s="3" t="str">
        <f t="shared" si="3"/>
        <v>No</v>
      </c>
      <c r="AR42" s="3" t="str">
        <f t="shared" si="4"/>
        <v>No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 t="s">
        <v>6634</v>
      </c>
      <c r="AZ42" t="s">
        <v>6637</v>
      </c>
      <c r="BA42">
        <v>0</v>
      </c>
      <c r="BB42" t="s">
        <v>6616</v>
      </c>
      <c r="BC42" t="s">
        <v>6616</v>
      </c>
      <c r="BD42" s="4" t="str">
        <f t="shared" si="5"/>
        <v>No</v>
      </c>
      <c r="BE42" t="s">
        <v>6640</v>
      </c>
      <c r="BF42" s="3" t="str">
        <f t="shared" si="6"/>
        <v>No</v>
      </c>
      <c r="BG42" t="s">
        <v>6645</v>
      </c>
      <c r="BH42" s="3" t="str">
        <f t="shared" si="7"/>
        <v>3342 STARDUST RD</v>
      </c>
      <c r="BI42" s="3" t="str">
        <f t="shared" si="8"/>
        <v>Bryceville</v>
      </c>
      <c r="BJ42" s="3" t="str">
        <f t="shared" si="9"/>
        <v>Florida</v>
      </c>
      <c r="BK42" s="3">
        <f t="shared" si="10"/>
        <v>32009</v>
      </c>
      <c r="BL42" s="3" t="str">
        <f t="shared" si="11"/>
        <v>3342 STARDUST RD BRYCEVILLE FL 32009</v>
      </c>
      <c r="BM42" s="3" t="str">
        <f t="shared" si="12"/>
        <v/>
      </c>
      <c r="BN42" s="3" t="str">
        <f t="shared" si="13"/>
        <v>Pass</v>
      </c>
      <c r="BO42" s="3" t="str">
        <f t="shared" si="14"/>
        <v>No</v>
      </c>
      <c r="BP42" s="3" t="str">
        <f t="shared" si="15"/>
        <v>FV&lt;$10K</v>
      </c>
      <c r="BQ42" t="s">
        <v>6650</v>
      </c>
      <c r="BR42" s="3" t="str">
        <f t="shared" si="16"/>
        <v>No, &lt; $20K Lien</v>
      </c>
      <c r="BS42" s="3" t="str">
        <f t="shared" si="17"/>
        <v>No, Lien &lt; $20K</v>
      </c>
      <c r="BT42" t="s">
        <v>6650</v>
      </c>
      <c r="BU42" s="3" t="str">
        <f t="shared" si="18"/>
        <v>No</v>
      </c>
      <c r="BV42" s="3" t="str">
        <f t="shared" si="19"/>
        <v>No</v>
      </c>
      <c r="BW42" s="3">
        <f t="shared" si="20"/>
        <v>0</v>
      </c>
      <c r="BX42" s="3" t="str">
        <f t="shared" si="21"/>
        <v>No</v>
      </c>
      <c r="BY42" s="3">
        <f t="shared" si="22"/>
        <v>87220</v>
      </c>
      <c r="BZ42">
        <v>1</v>
      </c>
      <c r="CA42" s="3">
        <f t="shared" si="23"/>
        <v>87220</v>
      </c>
      <c r="CC42" s="3">
        <f t="shared" si="24"/>
        <v>0</v>
      </c>
      <c r="CD42" s="3">
        <f t="shared" si="25"/>
        <v>0</v>
      </c>
      <c r="CE42" s="3" t="str">
        <f t="shared" si="26"/>
        <v/>
      </c>
      <c r="CF42" s="3" t="e">
        <f>HLOOKUP(CE42,'Valuation Data'!$D$2:$K$5,4,FALSE)</f>
        <v>#N/A</v>
      </c>
      <c r="CG42" s="3">
        <f t="shared" si="27"/>
        <v>87220</v>
      </c>
      <c r="CH42" s="3" t="str">
        <f t="shared" si="28"/>
        <v>No</v>
      </c>
      <c r="CI42" s="3" t="str">
        <f>VLOOKUP(R42,'Use Codes &amp; County Type'!A:D,4,FALSE)</f>
        <v>R</v>
      </c>
      <c r="CJ42" s="3" t="str">
        <f t="shared" si="29"/>
        <v>No</v>
      </c>
      <c r="CK42" s="3" t="str">
        <f t="shared" si="30"/>
        <v>No</v>
      </c>
      <c r="CL42" s="3">
        <f t="shared" si="31"/>
        <v>0.35</v>
      </c>
      <c r="CM42" s="3">
        <f t="shared" si="32"/>
        <v>30526.999999999996</v>
      </c>
      <c r="CN42" s="3">
        <f t="shared" si="33"/>
        <v>5840.08</v>
      </c>
      <c r="CO42" s="3">
        <f t="shared" si="34"/>
        <v>24686.92</v>
      </c>
      <c r="CP42" s="3">
        <f t="shared" si="35"/>
        <v>6.695803714744325E-2</v>
      </c>
      <c r="CR42" s="3" t="str">
        <f t="shared" si="36"/>
        <v>No</v>
      </c>
      <c r="CV42" s="3" t="str">
        <f t="shared" si="37"/>
        <v>*Bid</v>
      </c>
      <c r="CW42" s="3">
        <f t="shared" si="38"/>
        <v>41</v>
      </c>
      <c r="CX42" s="3">
        <f t="shared" si="39"/>
        <v>1460.02</v>
      </c>
      <c r="CY42" s="3" t="str">
        <f t="shared" si="40"/>
        <v>Ok</v>
      </c>
      <c r="CZ42">
        <v>0</v>
      </c>
      <c r="DA42">
        <v>0</v>
      </c>
    </row>
    <row r="43" spans="1:105" x14ac:dyDescent="0.25">
      <c r="A43">
        <v>42</v>
      </c>
      <c r="B43" t="s">
        <v>3</v>
      </c>
      <c r="C43" t="s">
        <v>151</v>
      </c>
      <c r="D43">
        <v>439.88</v>
      </c>
      <c r="E43">
        <v>2017</v>
      </c>
      <c r="F43">
        <v>439.88</v>
      </c>
      <c r="G43">
        <v>439.88</v>
      </c>
      <c r="H43" s="3">
        <f t="shared" si="0"/>
        <v>0</v>
      </c>
      <c r="I43">
        <v>3330</v>
      </c>
      <c r="J43" t="s">
        <v>2731</v>
      </c>
      <c r="K43" t="s">
        <v>2738</v>
      </c>
      <c r="L43">
        <v>32009</v>
      </c>
      <c r="M43" t="s">
        <v>2766</v>
      </c>
      <c r="N43" t="s">
        <v>4754</v>
      </c>
      <c r="O43">
        <v>-81.991134832688303</v>
      </c>
      <c r="P43">
        <v>30.459425673738199</v>
      </c>
      <c r="Q43" t="s">
        <v>4796</v>
      </c>
      <c r="R43">
        <v>2</v>
      </c>
      <c r="S43" t="s">
        <v>6535</v>
      </c>
      <c r="T43">
        <v>1006</v>
      </c>
      <c r="U43" t="s">
        <v>6578</v>
      </c>
      <c r="V43">
        <v>2017</v>
      </c>
      <c r="W43">
        <v>49913</v>
      </c>
      <c r="X43">
        <v>2017</v>
      </c>
      <c r="Y43">
        <v>61798</v>
      </c>
      <c r="Z43">
        <v>377.15</v>
      </c>
      <c r="AA43" s="3">
        <f t="shared" si="1"/>
        <v>0.85739292534327538</v>
      </c>
      <c r="AB43" t="s">
        <v>6616</v>
      </c>
      <c r="AC43" t="s">
        <v>6616</v>
      </c>
      <c r="AD43" t="s">
        <v>6616</v>
      </c>
      <c r="AE43" t="s">
        <v>6616</v>
      </c>
      <c r="AF43" t="s">
        <v>6616</v>
      </c>
      <c r="AG43" t="s">
        <v>6616</v>
      </c>
      <c r="AH43" t="s">
        <v>6616</v>
      </c>
      <c r="AI43" t="s">
        <v>6618</v>
      </c>
      <c r="AJ43" t="s">
        <v>6618</v>
      </c>
      <c r="AK43" t="s">
        <v>6618</v>
      </c>
      <c r="AL43" t="s">
        <v>6618</v>
      </c>
      <c r="AM43" t="s">
        <v>6618</v>
      </c>
      <c r="AN43" t="s">
        <v>6618</v>
      </c>
      <c r="AO43" t="s">
        <v>6618</v>
      </c>
      <c r="AP43" s="3" t="str">
        <f t="shared" si="2"/>
        <v>No</v>
      </c>
      <c r="AQ43" s="3" t="str">
        <f t="shared" si="3"/>
        <v>No</v>
      </c>
      <c r="AR43" s="3" t="str">
        <f t="shared" si="4"/>
        <v>No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 t="s">
        <v>6634</v>
      </c>
      <c r="AZ43" t="s">
        <v>6638</v>
      </c>
      <c r="BA43">
        <v>1</v>
      </c>
      <c r="BB43" t="s">
        <v>6617</v>
      </c>
      <c r="BC43" t="s">
        <v>6616</v>
      </c>
      <c r="BD43" s="4" t="str">
        <f t="shared" si="5"/>
        <v>No</v>
      </c>
      <c r="BE43" t="s">
        <v>6640</v>
      </c>
      <c r="BF43" s="3" t="str">
        <f t="shared" si="6"/>
        <v>No</v>
      </c>
      <c r="BG43" t="s">
        <v>6645</v>
      </c>
      <c r="BH43" s="3" t="str">
        <f t="shared" si="7"/>
        <v>3330 STARDUST RD</v>
      </c>
      <c r="BI43" s="3" t="str">
        <f t="shared" si="8"/>
        <v>Bryceville</v>
      </c>
      <c r="BJ43" s="3" t="str">
        <f t="shared" si="9"/>
        <v>Florida</v>
      </c>
      <c r="BK43" s="3">
        <f t="shared" si="10"/>
        <v>32009</v>
      </c>
      <c r="BL43" s="3" t="str">
        <f t="shared" si="11"/>
        <v>3330 STARDUST RD BRYCEVILLE FL 32009</v>
      </c>
      <c r="BM43" s="3" t="str">
        <f t="shared" si="12"/>
        <v/>
      </c>
      <c r="BN43" s="3" t="str">
        <f t="shared" si="13"/>
        <v>Pass</v>
      </c>
      <c r="BO43" s="3" t="str">
        <f t="shared" si="14"/>
        <v>No</v>
      </c>
      <c r="BP43" s="3" t="str">
        <f t="shared" si="15"/>
        <v>FV&lt;$10K</v>
      </c>
      <c r="BQ43" t="s">
        <v>6650</v>
      </c>
      <c r="BR43" s="3" t="str">
        <f t="shared" si="16"/>
        <v>No, &lt; $20K Lien</v>
      </c>
      <c r="BS43" s="3" t="str">
        <f t="shared" si="17"/>
        <v>No, Lien &lt; $20K</v>
      </c>
      <c r="BT43" t="s">
        <v>6650</v>
      </c>
      <c r="BU43" s="3" t="str">
        <f t="shared" si="18"/>
        <v>No</v>
      </c>
      <c r="BV43" s="3" t="str">
        <f t="shared" si="19"/>
        <v>No</v>
      </c>
      <c r="BW43" s="3">
        <f t="shared" si="20"/>
        <v>1</v>
      </c>
      <c r="BX43" s="3" t="str">
        <f t="shared" si="21"/>
        <v>No</v>
      </c>
      <c r="BY43" s="3">
        <f t="shared" si="22"/>
        <v>49913</v>
      </c>
      <c r="BZ43">
        <v>1</v>
      </c>
      <c r="CA43" s="3">
        <f t="shared" si="23"/>
        <v>49913</v>
      </c>
      <c r="CC43" s="3">
        <f t="shared" si="24"/>
        <v>0</v>
      </c>
      <c r="CD43" s="3">
        <f t="shared" si="25"/>
        <v>0</v>
      </c>
      <c r="CE43" s="3" t="str">
        <f t="shared" si="26"/>
        <v/>
      </c>
      <c r="CF43" s="3" t="e">
        <f>HLOOKUP(CE43,'Valuation Data'!$D$2:$K$5,4,FALSE)</f>
        <v>#N/A</v>
      </c>
      <c r="CG43" s="3">
        <f t="shared" si="27"/>
        <v>49913</v>
      </c>
      <c r="CH43" s="3" t="str">
        <f t="shared" si="28"/>
        <v>No</v>
      </c>
      <c r="CI43" s="3" t="str">
        <f>VLOOKUP(R43,'Use Codes &amp; County Type'!A:D,4,FALSE)</f>
        <v>R</v>
      </c>
      <c r="CJ43" s="3" t="str">
        <f t="shared" si="29"/>
        <v>No</v>
      </c>
      <c r="CK43" s="3" t="str">
        <f t="shared" si="30"/>
        <v>Yes</v>
      </c>
      <c r="CL43" s="3">
        <f t="shared" si="31"/>
        <v>0.67</v>
      </c>
      <c r="CM43" s="3">
        <f t="shared" si="32"/>
        <v>33441.71</v>
      </c>
      <c r="CN43" s="3">
        <f t="shared" si="33"/>
        <v>2199.4</v>
      </c>
      <c r="CO43" s="3">
        <f t="shared" si="34"/>
        <v>31242.309999999998</v>
      </c>
      <c r="CP43" s="3">
        <f t="shared" si="35"/>
        <v>4.4064672530202555E-2</v>
      </c>
      <c r="CR43" s="3" t="str">
        <f t="shared" si="36"/>
        <v>No</v>
      </c>
      <c r="CV43" s="3" t="str">
        <f t="shared" si="37"/>
        <v>*Bid</v>
      </c>
      <c r="CW43" s="3">
        <f t="shared" si="38"/>
        <v>42</v>
      </c>
      <c r="CX43" s="3">
        <f t="shared" si="39"/>
        <v>439.88</v>
      </c>
      <c r="CY43" s="3" t="str">
        <f t="shared" si="40"/>
        <v>Ok</v>
      </c>
      <c r="CZ43">
        <v>0</v>
      </c>
      <c r="DA43">
        <v>0</v>
      </c>
    </row>
    <row r="44" spans="1:105" x14ac:dyDescent="0.25">
      <c r="A44">
        <v>43</v>
      </c>
      <c r="B44" t="s">
        <v>3</v>
      </c>
      <c r="C44" t="s">
        <v>152</v>
      </c>
      <c r="D44">
        <v>575.33000000000004</v>
      </c>
      <c r="E44">
        <v>2017</v>
      </c>
      <c r="F44">
        <v>575.33000000000004</v>
      </c>
      <c r="G44">
        <v>575.33000000000004</v>
      </c>
      <c r="H44" s="3">
        <f t="shared" si="0"/>
        <v>0</v>
      </c>
      <c r="I44">
        <v>2187</v>
      </c>
      <c r="J44" t="s">
        <v>2731</v>
      </c>
      <c r="K44" t="s">
        <v>2738</v>
      </c>
      <c r="L44">
        <v>32009</v>
      </c>
      <c r="M44" t="s">
        <v>2767</v>
      </c>
      <c r="N44" t="s">
        <v>4754</v>
      </c>
      <c r="O44">
        <v>-82.014584022388107</v>
      </c>
      <c r="P44">
        <v>30.440572427932601</v>
      </c>
      <c r="Q44" t="s">
        <v>4797</v>
      </c>
      <c r="R44">
        <v>2</v>
      </c>
      <c r="S44" t="s">
        <v>6535</v>
      </c>
      <c r="T44">
        <v>1006</v>
      </c>
      <c r="U44" t="s">
        <v>6578</v>
      </c>
      <c r="V44">
        <v>2017</v>
      </c>
      <c r="W44">
        <v>68780</v>
      </c>
      <c r="X44">
        <v>2017</v>
      </c>
      <c r="Y44">
        <v>86618</v>
      </c>
      <c r="Z44">
        <v>502.39</v>
      </c>
      <c r="AA44" s="3">
        <f t="shared" si="1"/>
        <v>0.87322058644603961</v>
      </c>
      <c r="AF44" t="s">
        <v>6616</v>
      </c>
      <c r="AG44" t="s">
        <v>6616</v>
      </c>
      <c r="AI44" t="s">
        <v>6618</v>
      </c>
      <c r="AJ44" t="s">
        <v>6618</v>
      </c>
      <c r="AK44">
        <v>0</v>
      </c>
      <c r="AL44">
        <v>0</v>
      </c>
      <c r="AM44">
        <v>0</v>
      </c>
      <c r="AN44">
        <v>0</v>
      </c>
      <c r="AO44">
        <v>0</v>
      </c>
      <c r="AP44" s="3" t="str">
        <f t="shared" si="2"/>
        <v>No</v>
      </c>
      <c r="AQ44" s="3" t="str">
        <f t="shared" si="3"/>
        <v>No</v>
      </c>
      <c r="AR44" s="3" t="str">
        <f t="shared" si="4"/>
        <v>No</v>
      </c>
      <c r="AS44">
        <v>0</v>
      </c>
      <c r="AT44">
        <v>0</v>
      </c>
      <c r="AU44">
        <v>93000</v>
      </c>
      <c r="AV44" t="s">
        <v>6622</v>
      </c>
      <c r="AW44">
        <v>0</v>
      </c>
      <c r="AX44">
        <v>0</v>
      </c>
      <c r="AY44" t="s">
        <v>6634</v>
      </c>
      <c r="AZ44" t="s">
        <v>6638</v>
      </c>
      <c r="BA44">
        <v>0</v>
      </c>
      <c r="BB44" t="s">
        <v>6617</v>
      </c>
      <c r="BC44" t="s">
        <v>6616</v>
      </c>
      <c r="BD44" s="4" t="str">
        <f t="shared" si="5"/>
        <v>No</v>
      </c>
      <c r="BE44" t="s">
        <v>6640</v>
      </c>
      <c r="BF44" s="3" t="str">
        <f t="shared" si="6"/>
        <v>No</v>
      </c>
      <c r="BG44" t="s">
        <v>6645</v>
      </c>
      <c r="BH44" s="3" t="str">
        <f t="shared" si="7"/>
        <v>2187 KINARD RD</v>
      </c>
      <c r="BI44" s="3" t="str">
        <f t="shared" si="8"/>
        <v>Bryceville</v>
      </c>
      <c r="BJ44" s="3" t="str">
        <f t="shared" si="9"/>
        <v>Florida</v>
      </c>
      <c r="BK44" s="3">
        <f t="shared" si="10"/>
        <v>32009</v>
      </c>
      <c r="BL44" s="3" t="str">
        <f t="shared" si="11"/>
        <v>2187 KINARD RD BRYCEVILLE FL 32009</v>
      </c>
      <c r="BM44" s="3" t="str">
        <f t="shared" si="12"/>
        <v>L</v>
      </c>
      <c r="BN44" s="3" t="str">
        <f t="shared" si="13"/>
        <v>Pass</v>
      </c>
      <c r="BO44" s="3" t="str">
        <f t="shared" si="14"/>
        <v>No</v>
      </c>
      <c r="BP44" s="3" t="str">
        <f t="shared" si="15"/>
        <v>FV&lt;$10K</v>
      </c>
      <c r="BQ44" t="s">
        <v>6650</v>
      </c>
      <c r="BR44" s="3" t="str">
        <f t="shared" si="16"/>
        <v>No, &lt; $20K Lien</v>
      </c>
      <c r="BS44" s="3" t="str">
        <f t="shared" si="17"/>
        <v>No, Lien &lt; $20K</v>
      </c>
      <c r="BT44" t="s">
        <v>6650</v>
      </c>
      <c r="BU44" s="3" t="str">
        <f t="shared" si="18"/>
        <v>No</v>
      </c>
      <c r="BV44" s="3" t="str">
        <f t="shared" si="19"/>
        <v>No</v>
      </c>
      <c r="BW44" s="3">
        <f t="shared" si="20"/>
        <v>0</v>
      </c>
      <c r="BX44" s="3" t="str">
        <f t="shared" si="21"/>
        <v>No</v>
      </c>
      <c r="BY44" s="3">
        <f t="shared" si="22"/>
        <v>68780</v>
      </c>
      <c r="BZ44">
        <v>1</v>
      </c>
      <c r="CA44" s="3">
        <f t="shared" si="23"/>
        <v>68780</v>
      </c>
      <c r="CC44" s="3">
        <f t="shared" si="24"/>
        <v>0</v>
      </c>
      <c r="CD44" s="3">
        <f t="shared" si="25"/>
        <v>0</v>
      </c>
      <c r="CE44" s="3" t="str">
        <f t="shared" si="26"/>
        <v/>
      </c>
      <c r="CF44" s="3" t="e">
        <f>HLOOKUP(CE44,'Valuation Data'!$D$2:$K$5,4,FALSE)</f>
        <v>#N/A</v>
      </c>
      <c r="CG44" s="3">
        <f t="shared" si="27"/>
        <v>68780</v>
      </c>
      <c r="CH44" s="3" t="str">
        <f t="shared" si="28"/>
        <v>No</v>
      </c>
      <c r="CI44" s="3" t="str">
        <f>VLOOKUP(R44,'Use Codes &amp; County Type'!A:D,4,FALSE)</f>
        <v>R</v>
      </c>
      <c r="CJ44" s="3" t="str">
        <f t="shared" si="29"/>
        <v>No</v>
      </c>
      <c r="CK44" s="3" t="str">
        <f t="shared" si="30"/>
        <v>Yes</v>
      </c>
      <c r="CL44" s="3">
        <f t="shared" si="31"/>
        <v>0.67</v>
      </c>
      <c r="CM44" s="3">
        <f t="shared" si="32"/>
        <v>46082.600000000006</v>
      </c>
      <c r="CN44" s="3">
        <f t="shared" si="33"/>
        <v>2301.3200000000002</v>
      </c>
      <c r="CO44" s="3">
        <f t="shared" si="34"/>
        <v>43781.280000000006</v>
      </c>
      <c r="CP44" s="3">
        <f t="shared" si="35"/>
        <v>3.3459145100319866E-2</v>
      </c>
      <c r="CR44" s="3" t="str">
        <f t="shared" si="36"/>
        <v>No</v>
      </c>
      <c r="CV44" s="3" t="str">
        <f t="shared" si="37"/>
        <v>*Bid</v>
      </c>
      <c r="CW44" s="3">
        <f t="shared" si="38"/>
        <v>43</v>
      </c>
      <c r="CX44" s="3">
        <f t="shared" si="39"/>
        <v>575.33000000000004</v>
      </c>
      <c r="CY44" s="3" t="str">
        <f t="shared" si="40"/>
        <v>Ok</v>
      </c>
      <c r="CZ44">
        <v>0</v>
      </c>
      <c r="DA44">
        <v>0</v>
      </c>
    </row>
    <row r="45" spans="1:105" x14ac:dyDescent="0.25">
      <c r="A45">
        <v>44</v>
      </c>
      <c r="B45" t="s">
        <v>3</v>
      </c>
      <c r="C45" t="s">
        <v>153</v>
      </c>
      <c r="D45">
        <v>1044.8499999999999</v>
      </c>
      <c r="E45">
        <v>2017</v>
      </c>
      <c r="F45">
        <v>1044.8499999999999</v>
      </c>
      <c r="G45">
        <v>1044.8499999999999</v>
      </c>
      <c r="H45" s="3">
        <f t="shared" si="0"/>
        <v>0</v>
      </c>
      <c r="I45">
        <v>2191</v>
      </c>
      <c r="J45" t="s">
        <v>2731</v>
      </c>
      <c r="K45" t="s">
        <v>2738</v>
      </c>
      <c r="L45">
        <v>32009</v>
      </c>
      <c r="M45" t="s">
        <v>2768</v>
      </c>
      <c r="N45" t="s">
        <v>4754</v>
      </c>
      <c r="O45">
        <v>-82.014988474807396</v>
      </c>
      <c r="P45">
        <v>30.440579632326301</v>
      </c>
      <c r="Q45" t="s">
        <v>4798</v>
      </c>
      <c r="R45">
        <v>2</v>
      </c>
      <c r="S45" t="s">
        <v>6535</v>
      </c>
      <c r="T45">
        <v>1006</v>
      </c>
      <c r="U45" t="s">
        <v>6578</v>
      </c>
      <c r="V45">
        <v>2017</v>
      </c>
      <c r="W45">
        <v>86862</v>
      </c>
      <c r="X45">
        <v>2017</v>
      </c>
      <c r="Y45">
        <v>89610</v>
      </c>
      <c r="Z45">
        <v>936.52</v>
      </c>
      <c r="AA45" s="3">
        <f t="shared" si="1"/>
        <v>0.89632004593960857</v>
      </c>
      <c r="AB45" t="s">
        <v>6616</v>
      </c>
      <c r="AC45" t="s">
        <v>6616</v>
      </c>
      <c r="AD45" t="s">
        <v>6616</v>
      </c>
      <c r="AF45" t="s">
        <v>6616</v>
      </c>
      <c r="AG45" t="s">
        <v>6616</v>
      </c>
      <c r="AH45" t="s">
        <v>6616</v>
      </c>
      <c r="AI45" t="s">
        <v>6618</v>
      </c>
      <c r="AJ45" t="s">
        <v>6618</v>
      </c>
      <c r="AK45" t="s">
        <v>6618</v>
      </c>
      <c r="AL45" t="s">
        <v>6618</v>
      </c>
      <c r="AM45" t="s">
        <v>6618</v>
      </c>
      <c r="AN45" t="s">
        <v>6618</v>
      </c>
      <c r="AO45" t="s">
        <v>6618</v>
      </c>
      <c r="AP45" s="3" t="str">
        <f t="shared" si="2"/>
        <v>No</v>
      </c>
      <c r="AQ45" s="3" t="str">
        <f t="shared" si="3"/>
        <v>No</v>
      </c>
      <c r="AR45" s="3" t="str">
        <f t="shared" si="4"/>
        <v>No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 t="s">
        <v>6634</v>
      </c>
      <c r="AZ45" t="s">
        <v>6638</v>
      </c>
      <c r="BA45">
        <v>2</v>
      </c>
      <c r="BB45" t="s">
        <v>6617</v>
      </c>
      <c r="BC45" t="s">
        <v>6616</v>
      </c>
      <c r="BD45" s="4" t="str">
        <f t="shared" si="5"/>
        <v>No</v>
      </c>
      <c r="BE45" t="s">
        <v>6640</v>
      </c>
      <c r="BF45" s="3" t="str">
        <f t="shared" si="6"/>
        <v>No</v>
      </c>
      <c r="BG45" t="s">
        <v>6645</v>
      </c>
      <c r="BH45" s="3" t="str">
        <f t="shared" si="7"/>
        <v>2191 KINARD RD</v>
      </c>
      <c r="BI45" s="3" t="str">
        <f t="shared" si="8"/>
        <v>Bryceville</v>
      </c>
      <c r="BJ45" s="3" t="str">
        <f t="shared" si="9"/>
        <v>Florida</v>
      </c>
      <c r="BK45" s="3">
        <f t="shared" si="10"/>
        <v>32009</v>
      </c>
      <c r="BL45" s="3" t="str">
        <f t="shared" si="11"/>
        <v>2191 KINARD RD BRYCEVILLE FL 32009</v>
      </c>
      <c r="BM45" s="3" t="str">
        <f t="shared" si="12"/>
        <v/>
      </c>
      <c r="BN45" s="3" t="str">
        <f t="shared" si="13"/>
        <v>Pass</v>
      </c>
      <c r="BO45" s="3" t="str">
        <f t="shared" si="14"/>
        <v>No</v>
      </c>
      <c r="BP45" s="3" t="str">
        <f t="shared" si="15"/>
        <v>FV&lt;$10K</v>
      </c>
      <c r="BQ45" t="s">
        <v>6650</v>
      </c>
      <c r="BR45" s="3" t="str">
        <f t="shared" si="16"/>
        <v>No, &lt; $20K Lien</v>
      </c>
      <c r="BS45" s="3" t="str">
        <f t="shared" si="17"/>
        <v>No, Lien &lt; $20K</v>
      </c>
      <c r="BT45" t="s">
        <v>6650</v>
      </c>
      <c r="BU45" s="3" t="str">
        <f t="shared" si="18"/>
        <v>No</v>
      </c>
      <c r="BV45" s="3" t="str">
        <f t="shared" si="19"/>
        <v>No</v>
      </c>
      <c r="BW45" s="3">
        <f t="shared" si="20"/>
        <v>2</v>
      </c>
      <c r="BX45" s="3" t="str">
        <f t="shared" si="21"/>
        <v>Yes</v>
      </c>
      <c r="BY45" s="3">
        <f t="shared" si="22"/>
        <v>86862</v>
      </c>
      <c r="BZ45">
        <v>1</v>
      </c>
      <c r="CA45" s="3">
        <f t="shared" si="23"/>
        <v>86862</v>
      </c>
      <c r="CC45" s="3">
        <f t="shared" si="24"/>
        <v>0</v>
      </c>
      <c r="CD45" s="3">
        <f t="shared" si="25"/>
        <v>0</v>
      </c>
      <c r="CE45" s="3" t="str">
        <f t="shared" si="26"/>
        <v/>
      </c>
      <c r="CF45" s="3" t="e">
        <f>HLOOKUP(CE45,'Valuation Data'!$D$2:$K$5,4,FALSE)</f>
        <v>#N/A</v>
      </c>
      <c r="CG45" s="3">
        <f t="shared" si="27"/>
        <v>86862</v>
      </c>
      <c r="CH45" s="3" t="str">
        <f t="shared" si="28"/>
        <v>No</v>
      </c>
      <c r="CI45" s="3" t="str">
        <f>VLOOKUP(R45,'Use Codes &amp; County Type'!A:D,4,FALSE)</f>
        <v>R</v>
      </c>
      <c r="CJ45" s="3" t="str">
        <f t="shared" si="29"/>
        <v>No</v>
      </c>
      <c r="CK45" s="3" t="str">
        <f t="shared" si="30"/>
        <v>Yes</v>
      </c>
      <c r="CL45" s="3">
        <f t="shared" si="31"/>
        <v>0.67</v>
      </c>
      <c r="CM45" s="3">
        <f t="shared" si="32"/>
        <v>58197.54</v>
      </c>
      <c r="CN45" s="3">
        <f t="shared" si="33"/>
        <v>6269.1</v>
      </c>
      <c r="CO45" s="3">
        <f t="shared" si="34"/>
        <v>51928.44</v>
      </c>
      <c r="CP45" s="3">
        <f t="shared" si="35"/>
        <v>7.2173102162050154E-2</v>
      </c>
      <c r="CR45" s="3" t="str">
        <f t="shared" si="36"/>
        <v>No</v>
      </c>
      <c r="CV45" s="3" t="str">
        <f t="shared" si="37"/>
        <v>Too Many Priors</v>
      </c>
      <c r="CW45" s="3">
        <f t="shared" si="38"/>
        <v>44</v>
      </c>
      <c r="CX45" s="3">
        <f t="shared" si="39"/>
        <v>1044.8499999999999</v>
      </c>
      <c r="CY45" s="3" t="str">
        <f t="shared" si="40"/>
        <v>Ok</v>
      </c>
      <c r="CZ45">
        <v>0</v>
      </c>
      <c r="DA45">
        <v>0</v>
      </c>
    </row>
    <row r="46" spans="1:105" x14ac:dyDescent="0.25">
      <c r="A46">
        <v>45</v>
      </c>
      <c r="B46" t="s">
        <v>3</v>
      </c>
      <c r="C46" t="s">
        <v>154</v>
      </c>
      <c r="D46">
        <v>691.57</v>
      </c>
      <c r="E46">
        <v>2017</v>
      </c>
      <c r="F46">
        <v>691.57</v>
      </c>
      <c r="G46">
        <v>691.57</v>
      </c>
      <c r="H46" s="3">
        <f t="shared" si="0"/>
        <v>0</v>
      </c>
      <c r="I46">
        <v>2662</v>
      </c>
      <c r="J46" t="s">
        <v>2731</v>
      </c>
      <c r="K46" t="s">
        <v>2738</v>
      </c>
      <c r="L46">
        <v>32009</v>
      </c>
      <c r="M46" t="s">
        <v>2769</v>
      </c>
      <c r="N46" t="s">
        <v>4754</v>
      </c>
      <c r="O46">
        <v>-82.006276682168902</v>
      </c>
      <c r="P46">
        <v>30.4400995524799</v>
      </c>
      <c r="Q46" t="s">
        <v>4799</v>
      </c>
      <c r="R46">
        <v>1</v>
      </c>
      <c r="S46" t="s">
        <v>6539</v>
      </c>
      <c r="T46">
        <v>1001</v>
      </c>
      <c r="U46" t="s">
        <v>6582</v>
      </c>
      <c r="V46">
        <v>2017</v>
      </c>
      <c r="W46">
        <v>198511</v>
      </c>
      <c r="X46">
        <v>2017</v>
      </c>
      <c r="Y46">
        <v>252388</v>
      </c>
      <c r="Z46">
        <v>2413.21</v>
      </c>
      <c r="AA46" s="3">
        <f t="shared" si="1"/>
        <v>3.4894659976575038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 s="3" t="str">
        <f t="shared" si="2"/>
        <v>No</v>
      </c>
      <c r="AQ46" s="3" t="str">
        <f t="shared" si="3"/>
        <v>No</v>
      </c>
      <c r="AR46" s="3" t="str">
        <f t="shared" si="4"/>
        <v>No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 t="s">
        <v>6634</v>
      </c>
      <c r="AZ46">
        <v>0</v>
      </c>
      <c r="BA46">
        <v>0</v>
      </c>
      <c r="BB46" t="s">
        <v>6617</v>
      </c>
      <c r="BC46">
        <v>0</v>
      </c>
      <c r="BD46" s="4" t="str">
        <f t="shared" si="5"/>
        <v>No</v>
      </c>
      <c r="BE46" t="s">
        <v>6640</v>
      </c>
      <c r="BF46" s="3" t="str">
        <f t="shared" si="6"/>
        <v>No</v>
      </c>
      <c r="BG46" t="s">
        <v>6645</v>
      </c>
      <c r="BH46" s="3" t="str">
        <f t="shared" si="7"/>
        <v>2662 EASTWOOD DR</v>
      </c>
      <c r="BI46" s="3" t="str">
        <f t="shared" si="8"/>
        <v>Bryceville</v>
      </c>
      <c r="BJ46" s="3" t="str">
        <f t="shared" si="9"/>
        <v>Florida</v>
      </c>
      <c r="BK46" s="3">
        <f t="shared" si="10"/>
        <v>32009</v>
      </c>
      <c r="BL46" s="3" t="str">
        <f t="shared" si="11"/>
        <v>2662 EASTWOOD DR BRYCEVILLE FL 32009</v>
      </c>
      <c r="BM46" s="3" t="str">
        <f t="shared" si="12"/>
        <v/>
      </c>
      <c r="BN46" s="3" t="str">
        <f t="shared" si="13"/>
        <v>Pass</v>
      </c>
      <c r="BO46" s="3" t="str">
        <f t="shared" si="14"/>
        <v>No</v>
      </c>
      <c r="BP46" s="3" t="str">
        <f t="shared" si="15"/>
        <v>FV&lt;$10K</v>
      </c>
      <c r="BQ46" t="s">
        <v>6650</v>
      </c>
      <c r="BR46" s="3" t="str">
        <f t="shared" si="16"/>
        <v>No, &lt; $20K Lien</v>
      </c>
      <c r="BS46" s="3" t="str">
        <f t="shared" si="17"/>
        <v>No, Lien &lt; $20K</v>
      </c>
      <c r="BT46" t="s">
        <v>6650</v>
      </c>
      <c r="BU46" s="3" t="str">
        <f t="shared" si="18"/>
        <v>No</v>
      </c>
      <c r="BV46" s="3" t="str">
        <f t="shared" si="19"/>
        <v>No</v>
      </c>
      <c r="BW46" s="3">
        <f t="shared" si="20"/>
        <v>0</v>
      </c>
      <c r="BX46" s="3" t="str">
        <f t="shared" si="21"/>
        <v>No</v>
      </c>
      <c r="BY46" s="3">
        <f t="shared" si="22"/>
        <v>198511</v>
      </c>
      <c r="BZ46">
        <v>1</v>
      </c>
      <c r="CA46" s="3">
        <f t="shared" si="23"/>
        <v>198511</v>
      </c>
      <c r="CC46" s="3">
        <f t="shared" si="24"/>
        <v>0</v>
      </c>
      <c r="CD46" s="3">
        <f t="shared" si="25"/>
        <v>0</v>
      </c>
      <c r="CE46" s="3" t="str">
        <f t="shared" si="26"/>
        <v/>
      </c>
      <c r="CF46" s="3" t="e">
        <f>HLOOKUP(CE46,'Valuation Data'!$D$2:$K$5,4,FALSE)</f>
        <v>#N/A</v>
      </c>
      <c r="CG46" s="3">
        <f t="shared" si="27"/>
        <v>198511</v>
      </c>
      <c r="CH46" s="3" t="str">
        <f t="shared" si="28"/>
        <v>No</v>
      </c>
      <c r="CI46" s="3" t="str">
        <f>VLOOKUP(R46,'Use Codes &amp; County Type'!A:D,4,FALSE)</f>
        <v>S</v>
      </c>
      <c r="CJ46" s="3" t="str">
        <f t="shared" si="29"/>
        <v>No</v>
      </c>
      <c r="CK46" s="3" t="str">
        <f t="shared" si="30"/>
        <v>Yes</v>
      </c>
      <c r="CL46" s="3">
        <f t="shared" si="31"/>
        <v>0.67</v>
      </c>
      <c r="CM46" s="3">
        <f t="shared" si="32"/>
        <v>133002.37</v>
      </c>
      <c r="CN46" s="3">
        <f t="shared" si="33"/>
        <v>7931.2</v>
      </c>
      <c r="CO46" s="3">
        <f t="shared" si="34"/>
        <v>125071.17</v>
      </c>
      <c r="CP46" s="3">
        <f t="shared" si="35"/>
        <v>3.9953453461017273E-2</v>
      </c>
      <c r="CR46" s="3" t="str">
        <f t="shared" si="36"/>
        <v>No</v>
      </c>
      <c r="CV46" s="3" t="str">
        <f t="shared" si="37"/>
        <v>*Bid</v>
      </c>
      <c r="CW46" s="3">
        <f t="shared" si="38"/>
        <v>45</v>
      </c>
      <c r="CX46" s="3">
        <f t="shared" si="39"/>
        <v>691.57</v>
      </c>
      <c r="CY46" s="3" t="str">
        <f t="shared" si="40"/>
        <v>Ok</v>
      </c>
      <c r="CZ46">
        <v>0</v>
      </c>
      <c r="DA46">
        <v>0</v>
      </c>
    </row>
    <row r="47" spans="1:105" x14ac:dyDescent="0.25">
      <c r="A47">
        <v>46</v>
      </c>
      <c r="B47" t="s">
        <v>3</v>
      </c>
      <c r="C47" t="s">
        <v>155</v>
      </c>
      <c r="D47">
        <v>802.06</v>
      </c>
      <c r="E47">
        <v>2017</v>
      </c>
      <c r="F47">
        <v>802.06</v>
      </c>
      <c r="G47">
        <v>802.06</v>
      </c>
      <c r="H47" s="3">
        <f t="shared" si="0"/>
        <v>0</v>
      </c>
      <c r="I47">
        <v>3009</v>
      </c>
      <c r="J47" t="s">
        <v>2731</v>
      </c>
      <c r="K47" t="s">
        <v>2738</v>
      </c>
      <c r="L47">
        <v>32009</v>
      </c>
      <c r="M47" t="s">
        <v>2770</v>
      </c>
      <c r="N47" t="s">
        <v>4754</v>
      </c>
      <c r="O47">
        <v>-82.004050518827697</v>
      </c>
      <c r="P47">
        <v>30.434952521660399</v>
      </c>
      <c r="Q47" t="s">
        <v>4800</v>
      </c>
      <c r="R47">
        <v>2</v>
      </c>
      <c r="S47" t="s">
        <v>6535</v>
      </c>
      <c r="T47">
        <v>1006</v>
      </c>
      <c r="U47" t="s">
        <v>6578</v>
      </c>
      <c r="V47">
        <v>2017</v>
      </c>
      <c r="W47">
        <v>47033</v>
      </c>
      <c r="X47">
        <v>2017</v>
      </c>
      <c r="Y47">
        <v>47033</v>
      </c>
      <c r="Z47">
        <v>712.03</v>
      </c>
      <c r="AA47" s="3">
        <f t="shared" si="1"/>
        <v>0.8877515397850535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 s="3" t="str">
        <f t="shared" si="2"/>
        <v>No</v>
      </c>
      <c r="AQ47" s="3" t="str">
        <f t="shared" si="3"/>
        <v>No</v>
      </c>
      <c r="AR47" s="3" t="str">
        <f t="shared" si="4"/>
        <v>No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 t="s">
        <v>6634</v>
      </c>
      <c r="AZ47">
        <v>0</v>
      </c>
      <c r="BA47">
        <v>0</v>
      </c>
      <c r="BB47" t="s">
        <v>6616</v>
      </c>
      <c r="BC47">
        <v>0</v>
      </c>
      <c r="BD47" s="4" t="str">
        <f t="shared" si="5"/>
        <v>No</v>
      </c>
      <c r="BE47" t="s">
        <v>6640</v>
      </c>
      <c r="BF47" s="3" t="str">
        <f t="shared" si="6"/>
        <v>No</v>
      </c>
      <c r="BG47" t="s">
        <v>6645</v>
      </c>
      <c r="BH47" s="3" t="str">
        <f t="shared" si="7"/>
        <v>3009 EASTWOOD DR</v>
      </c>
      <c r="BI47" s="3" t="str">
        <f t="shared" si="8"/>
        <v>Bryceville</v>
      </c>
      <c r="BJ47" s="3" t="str">
        <f t="shared" si="9"/>
        <v>Florida</v>
      </c>
      <c r="BK47" s="3">
        <f t="shared" si="10"/>
        <v>32009</v>
      </c>
      <c r="BL47" s="3" t="str">
        <f t="shared" si="11"/>
        <v>3009 EASTWOOD DR BRYCEVILLE FL 32009</v>
      </c>
      <c r="BM47" s="3" t="str">
        <f t="shared" si="12"/>
        <v/>
      </c>
      <c r="BN47" s="3" t="str">
        <f t="shared" si="13"/>
        <v>Pass</v>
      </c>
      <c r="BO47" s="3" t="str">
        <f t="shared" si="14"/>
        <v>No</v>
      </c>
      <c r="BP47" s="3" t="str">
        <f t="shared" si="15"/>
        <v>FV&lt;$10K</v>
      </c>
      <c r="BQ47" t="s">
        <v>6650</v>
      </c>
      <c r="BR47" s="3" t="str">
        <f t="shared" si="16"/>
        <v>No, &lt; $20K Lien</v>
      </c>
      <c r="BS47" s="3" t="str">
        <f t="shared" si="17"/>
        <v>No, Lien &lt; $20K</v>
      </c>
      <c r="BT47" t="s">
        <v>6650</v>
      </c>
      <c r="BU47" s="3" t="str">
        <f t="shared" si="18"/>
        <v>No</v>
      </c>
      <c r="BV47" s="3" t="str">
        <f t="shared" si="19"/>
        <v>No</v>
      </c>
      <c r="BW47" s="3">
        <f t="shared" si="20"/>
        <v>0</v>
      </c>
      <c r="BX47" s="3" t="str">
        <f t="shared" si="21"/>
        <v>No</v>
      </c>
      <c r="BY47" s="3">
        <f t="shared" si="22"/>
        <v>47033</v>
      </c>
      <c r="BZ47">
        <v>1</v>
      </c>
      <c r="CA47" s="3">
        <f t="shared" si="23"/>
        <v>47033</v>
      </c>
      <c r="CC47" s="3">
        <f t="shared" si="24"/>
        <v>0</v>
      </c>
      <c r="CD47" s="3">
        <f t="shared" si="25"/>
        <v>0</v>
      </c>
      <c r="CE47" s="3" t="str">
        <f t="shared" si="26"/>
        <v/>
      </c>
      <c r="CF47" s="3" t="e">
        <f>HLOOKUP(CE47,'Valuation Data'!$D$2:$K$5,4,FALSE)</f>
        <v>#N/A</v>
      </c>
      <c r="CG47" s="3">
        <f t="shared" si="27"/>
        <v>47033</v>
      </c>
      <c r="CH47" s="3" t="str">
        <f t="shared" si="28"/>
        <v>No</v>
      </c>
      <c r="CI47" s="3" t="str">
        <f>VLOOKUP(R47,'Use Codes &amp; County Type'!A:D,4,FALSE)</f>
        <v>R</v>
      </c>
      <c r="CJ47" s="3" t="str">
        <f t="shared" si="29"/>
        <v>No</v>
      </c>
      <c r="CK47" s="3" t="str">
        <f t="shared" si="30"/>
        <v>No</v>
      </c>
      <c r="CL47" s="3">
        <f t="shared" si="31"/>
        <v>0.35</v>
      </c>
      <c r="CM47" s="3">
        <f t="shared" si="32"/>
        <v>16461.55</v>
      </c>
      <c r="CN47" s="3">
        <f t="shared" si="33"/>
        <v>3208.24</v>
      </c>
      <c r="CO47" s="3">
        <f t="shared" si="34"/>
        <v>13253.31</v>
      </c>
      <c r="CP47" s="3">
        <f t="shared" si="35"/>
        <v>6.8212531626730161E-2</v>
      </c>
      <c r="CR47" s="3" t="str">
        <f t="shared" si="36"/>
        <v>No</v>
      </c>
      <c r="CV47" s="3" t="str">
        <f t="shared" si="37"/>
        <v>*Bid</v>
      </c>
      <c r="CW47" s="3">
        <f t="shared" si="38"/>
        <v>46</v>
      </c>
      <c r="CX47" s="3">
        <f t="shared" si="39"/>
        <v>802.06</v>
      </c>
      <c r="CY47" s="3" t="str">
        <f t="shared" si="40"/>
        <v>Ok</v>
      </c>
      <c r="CZ47">
        <v>0</v>
      </c>
      <c r="DA47">
        <v>0</v>
      </c>
    </row>
    <row r="48" spans="1:105" x14ac:dyDescent="0.25">
      <c r="A48">
        <v>47</v>
      </c>
      <c r="B48" t="s">
        <v>3</v>
      </c>
      <c r="C48" t="s">
        <v>156</v>
      </c>
      <c r="D48">
        <v>169.37</v>
      </c>
      <c r="E48">
        <v>2017</v>
      </c>
      <c r="F48">
        <v>169.37</v>
      </c>
      <c r="G48">
        <v>169.37</v>
      </c>
      <c r="H48" s="3">
        <f t="shared" si="0"/>
        <v>0</v>
      </c>
      <c r="J48" t="s">
        <v>2731</v>
      </c>
      <c r="K48" t="s">
        <v>2738</v>
      </c>
      <c r="L48">
        <v>32009</v>
      </c>
      <c r="M48" t="s">
        <v>2771</v>
      </c>
      <c r="N48" t="s">
        <v>4754</v>
      </c>
      <c r="O48">
        <v>-82.034651118336299</v>
      </c>
      <c r="P48">
        <v>30.429891908043999</v>
      </c>
      <c r="Q48" t="s">
        <v>4801</v>
      </c>
      <c r="R48">
        <v>0</v>
      </c>
      <c r="S48" t="s">
        <v>6538</v>
      </c>
      <c r="T48">
        <v>8001</v>
      </c>
      <c r="U48" t="s">
        <v>6581</v>
      </c>
      <c r="V48">
        <v>2017</v>
      </c>
      <c r="W48">
        <v>7920</v>
      </c>
      <c r="X48">
        <v>2017</v>
      </c>
      <c r="Y48">
        <v>9000</v>
      </c>
      <c r="Z48">
        <v>127.02</v>
      </c>
      <c r="AA48" s="3">
        <f t="shared" si="1"/>
        <v>0.74995571824998519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 s="3" t="str">
        <f t="shared" si="2"/>
        <v>No</v>
      </c>
      <c r="AQ48" s="3" t="str">
        <f t="shared" si="3"/>
        <v>No</v>
      </c>
      <c r="AR48" s="3" t="str">
        <f t="shared" si="4"/>
        <v>No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 t="s">
        <v>6634</v>
      </c>
      <c r="AZ48">
        <v>0</v>
      </c>
      <c r="BA48">
        <v>0</v>
      </c>
      <c r="BB48" t="s">
        <v>6616</v>
      </c>
      <c r="BC48">
        <v>0</v>
      </c>
      <c r="BD48" s="4" t="str">
        <f t="shared" si="5"/>
        <v>No</v>
      </c>
      <c r="BE48" t="s">
        <v>6640</v>
      </c>
      <c r="BF48" s="3" t="str">
        <f t="shared" si="6"/>
        <v>No</v>
      </c>
      <c r="BG48" t="s">
        <v>6645</v>
      </c>
      <c r="BH48" s="3" t="str">
        <f t="shared" si="7"/>
        <v>BRIE WAY</v>
      </c>
      <c r="BI48" s="3" t="str">
        <f t="shared" si="8"/>
        <v>Bryceville</v>
      </c>
      <c r="BJ48" s="3" t="str">
        <f t="shared" si="9"/>
        <v>Florida</v>
      </c>
      <c r="BK48" s="3">
        <f t="shared" si="10"/>
        <v>32009</v>
      </c>
      <c r="BL48" s="3" t="str">
        <f t="shared" si="11"/>
        <v>BRIE WAY BRYCEVILLE FL 32009</v>
      </c>
      <c r="BM48" s="3" t="str">
        <f t="shared" si="12"/>
        <v/>
      </c>
      <c r="BN48" s="3" t="str">
        <f t="shared" si="13"/>
        <v>Pass</v>
      </c>
      <c r="BO48" s="3" t="str">
        <f t="shared" si="14"/>
        <v>No</v>
      </c>
      <c r="BP48" s="3" t="str">
        <f t="shared" si="15"/>
        <v>FV&lt;$10K</v>
      </c>
      <c r="BQ48" t="s">
        <v>6650</v>
      </c>
      <c r="BR48" s="3" t="str">
        <f t="shared" si="16"/>
        <v>No, &lt; $20K Lien</v>
      </c>
      <c r="BS48" s="3" t="str">
        <f t="shared" si="17"/>
        <v>No, Lien &lt; $20K</v>
      </c>
      <c r="BT48" t="s">
        <v>6650</v>
      </c>
      <c r="BU48" s="3" t="str">
        <f t="shared" si="18"/>
        <v>No</v>
      </c>
      <c r="BV48" s="3" t="str">
        <f t="shared" si="19"/>
        <v>No</v>
      </c>
      <c r="BW48" s="3">
        <f t="shared" si="20"/>
        <v>0</v>
      </c>
      <c r="BX48" s="3" t="str">
        <f t="shared" si="21"/>
        <v>No</v>
      </c>
      <c r="BY48" s="3">
        <f t="shared" si="22"/>
        <v>7920</v>
      </c>
      <c r="BZ48">
        <v>1</v>
      </c>
      <c r="CA48" s="3">
        <f t="shared" si="23"/>
        <v>7920</v>
      </c>
      <c r="CC48" s="3">
        <f t="shared" si="24"/>
        <v>0</v>
      </c>
      <c r="CD48" s="3">
        <f t="shared" si="25"/>
        <v>0</v>
      </c>
      <c r="CE48" s="3" t="str">
        <f t="shared" si="26"/>
        <v/>
      </c>
      <c r="CF48" s="3" t="e">
        <f>HLOOKUP(CE48,'Valuation Data'!$D$2:$K$5,4,FALSE)</f>
        <v>#N/A</v>
      </c>
      <c r="CG48" s="3">
        <f t="shared" si="27"/>
        <v>7920</v>
      </c>
      <c r="CH48" s="3" t="str">
        <f t="shared" si="28"/>
        <v>No</v>
      </c>
      <c r="CI48" s="3" t="str">
        <f>VLOOKUP(R48,'Use Codes &amp; County Type'!A:D,4,FALSE)</f>
        <v>V</v>
      </c>
      <c r="CJ48" s="3" t="str">
        <f t="shared" si="29"/>
        <v>Yes</v>
      </c>
      <c r="CK48" s="3" t="str">
        <f t="shared" si="30"/>
        <v>No</v>
      </c>
      <c r="CL48" s="3">
        <f t="shared" si="31"/>
        <v>0</v>
      </c>
      <c r="CM48" s="3">
        <f t="shared" si="32"/>
        <v>0</v>
      </c>
      <c r="CN48" s="3">
        <f t="shared" si="33"/>
        <v>677.48</v>
      </c>
      <c r="CO48" s="3">
        <f t="shared" si="34"/>
        <v>-677.48</v>
      </c>
      <c r="CP48" s="3">
        <f t="shared" si="35"/>
        <v>8.5540404040404042E-2</v>
      </c>
      <c r="CR48" s="3" t="str">
        <f t="shared" si="36"/>
        <v>No</v>
      </c>
      <c r="CV48" s="3" t="str">
        <f t="shared" si="37"/>
        <v>FMV&lt;$30K</v>
      </c>
      <c r="CW48" s="3">
        <f t="shared" si="38"/>
        <v>47</v>
      </c>
      <c r="CX48" s="3">
        <f t="shared" si="39"/>
        <v>169.37</v>
      </c>
      <c r="CY48" s="3" t="str">
        <f t="shared" si="40"/>
        <v>Ok</v>
      </c>
      <c r="CZ48">
        <v>0</v>
      </c>
      <c r="DA48">
        <v>0</v>
      </c>
    </row>
    <row r="49" spans="1:105" x14ac:dyDescent="0.25">
      <c r="A49">
        <v>48</v>
      </c>
      <c r="B49" t="s">
        <v>3</v>
      </c>
      <c r="C49" t="s">
        <v>157</v>
      </c>
      <c r="D49">
        <v>1628.92</v>
      </c>
      <c r="E49">
        <v>2017</v>
      </c>
      <c r="F49">
        <v>1628.92</v>
      </c>
      <c r="G49">
        <v>1628.92</v>
      </c>
      <c r="H49" s="3">
        <f t="shared" si="0"/>
        <v>0</v>
      </c>
      <c r="I49">
        <v>1848</v>
      </c>
      <c r="J49" t="s">
        <v>2731</v>
      </c>
      <c r="K49" t="s">
        <v>2738</v>
      </c>
      <c r="L49">
        <v>32009</v>
      </c>
      <c r="M49" t="s">
        <v>2772</v>
      </c>
      <c r="N49" t="s">
        <v>4754</v>
      </c>
      <c r="O49">
        <v>-82.019297655973702</v>
      </c>
      <c r="P49">
        <v>30.430807302347301</v>
      </c>
      <c r="Q49" t="s">
        <v>4802</v>
      </c>
      <c r="R49">
        <v>1</v>
      </c>
      <c r="S49" t="s">
        <v>6539</v>
      </c>
      <c r="T49">
        <v>1001</v>
      </c>
      <c r="U49" t="s">
        <v>6582</v>
      </c>
      <c r="V49">
        <v>2017</v>
      </c>
      <c r="W49">
        <v>97536</v>
      </c>
      <c r="X49">
        <v>2017</v>
      </c>
      <c r="Y49">
        <v>97536</v>
      </c>
      <c r="Z49">
        <v>1476.58</v>
      </c>
      <c r="AA49" s="3">
        <f t="shared" si="1"/>
        <v>0.90647791174520531</v>
      </c>
      <c r="AB49" t="s">
        <v>6616</v>
      </c>
      <c r="AD49" t="s">
        <v>6616</v>
      </c>
      <c r="AE49" t="s">
        <v>6616</v>
      </c>
      <c r="AG49" t="s">
        <v>6616</v>
      </c>
      <c r="AH49" t="s">
        <v>6616</v>
      </c>
      <c r="AI49" t="s">
        <v>6618</v>
      </c>
      <c r="AJ49" t="s">
        <v>6618</v>
      </c>
      <c r="AK49" t="s">
        <v>6618</v>
      </c>
      <c r="AL49" t="s">
        <v>6618</v>
      </c>
      <c r="AM49" t="s">
        <v>6618</v>
      </c>
      <c r="AN49" t="s">
        <v>6618</v>
      </c>
      <c r="AO49" t="s">
        <v>6618</v>
      </c>
      <c r="AP49" s="3" t="str">
        <f t="shared" si="2"/>
        <v>No</v>
      </c>
      <c r="AQ49" s="3" t="str">
        <f t="shared" si="3"/>
        <v>No</v>
      </c>
      <c r="AR49" s="3" t="str">
        <f t="shared" si="4"/>
        <v>No</v>
      </c>
      <c r="AS49">
        <v>0</v>
      </c>
      <c r="AT49">
        <v>0</v>
      </c>
      <c r="AU49">
        <v>36885</v>
      </c>
      <c r="AV49" t="s">
        <v>6622</v>
      </c>
      <c r="AW49">
        <v>0</v>
      </c>
      <c r="AX49">
        <v>0</v>
      </c>
      <c r="AY49" t="s">
        <v>6634</v>
      </c>
      <c r="AZ49" t="s">
        <v>6638</v>
      </c>
      <c r="BA49">
        <v>2</v>
      </c>
      <c r="BB49" t="s">
        <v>6616</v>
      </c>
      <c r="BC49" t="s">
        <v>6617</v>
      </c>
      <c r="BD49" s="4" t="str">
        <f t="shared" si="5"/>
        <v>No</v>
      </c>
      <c r="BE49" t="s">
        <v>6640</v>
      </c>
      <c r="BF49" s="3" t="str">
        <f t="shared" si="6"/>
        <v>No</v>
      </c>
      <c r="BG49" t="s">
        <v>6645</v>
      </c>
      <c r="BH49" s="3" t="str">
        <f t="shared" si="7"/>
        <v>1848 DB HICKS RD</v>
      </c>
      <c r="BI49" s="3" t="str">
        <f t="shared" si="8"/>
        <v>Bryceville</v>
      </c>
      <c r="BJ49" s="3" t="str">
        <f t="shared" si="9"/>
        <v>Florida</v>
      </c>
      <c r="BK49" s="3">
        <f t="shared" si="10"/>
        <v>32009</v>
      </c>
      <c r="BL49" s="3" t="str">
        <f t="shared" si="11"/>
        <v>1848 DB HICKS RD BRYCEVILLE FL 32009</v>
      </c>
      <c r="BM49" s="3" t="str">
        <f t="shared" si="12"/>
        <v>L</v>
      </c>
      <c r="BN49" s="3" t="str">
        <f t="shared" si="13"/>
        <v>Pass</v>
      </c>
      <c r="BO49" s="3" t="str">
        <f t="shared" si="14"/>
        <v>Yes</v>
      </c>
      <c r="BP49" s="3" t="str">
        <f t="shared" si="15"/>
        <v>FV&lt;$10K</v>
      </c>
      <c r="BQ49" t="s">
        <v>6650</v>
      </c>
      <c r="BR49" s="3" t="str">
        <f t="shared" si="16"/>
        <v>No, &lt; $20K Lien</v>
      </c>
      <c r="BS49" s="3" t="str">
        <f t="shared" si="17"/>
        <v>No, Lien &lt; $20K</v>
      </c>
      <c r="BT49" t="s">
        <v>6650</v>
      </c>
      <c r="BU49" s="3" t="str">
        <f t="shared" si="18"/>
        <v>No</v>
      </c>
      <c r="BV49" s="3" t="str">
        <f t="shared" si="19"/>
        <v>No</v>
      </c>
      <c r="BW49" s="3">
        <f t="shared" si="20"/>
        <v>2</v>
      </c>
      <c r="BX49" s="3" t="str">
        <f t="shared" si="21"/>
        <v>Yes</v>
      </c>
      <c r="BY49" s="3">
        <f t="shared" si="22"/>
        <v>97536</v>
      </c>
      <c r="BZ49">
        <v>1</v>
      </c>
      <c r="CA49" s="3">
        <f t="shared" si="23"/>
        <v>97536</v>
      </c>
      <c r="CC49" s="3">
        <f t="shared" si="24"/>
        <v>0</v>
      </c>
      <c r="CD49" s="3">
        <f t="shared" si="25"/>
        <v>0</v>
      </c>
      <c r="CE49" s="3" t="str">
        <f t="shared" si="26"/>
        <v/>
      </c>
      <c r="CF49" s="3" t="e">
        <f>HLOOKUP(CE49,'Valuation Data'!$D$2:$K$5,4,FALSE)</f>
        <v>#N/A</v>
      </c>
      <c r="CG49" s="3">
        <f t="shared" si="27"/>
        <v>97536</v>
      </c>
      <c r="CH49" s="3" t="str">
        <f t="shared" si="28"/>
        <v>No</v>
      </c>
      <c r="CI49" s="3" t="str">
        <f>VLOOKUP(R49,'Use Codes &amp; County Type'!A:D,4,FALSE)</f>
        <v>S</v>
      </c>
      <c r="CJ49" s="3" t="str">
        <f t="shared" si="29"/>
        <v>No</v>
      </c>
      <c r="CK49" s="3" t="str">
        <f t="shared" si="30"/>
        <v>No</v>
      </c>
      <c r="CL49" s="3">
        <f t="shared" si="31"/>
        <v>0.35</v>
      </c>
      <c r="CM49" s="3">
        <f t="shared" si="32"/>
        <v>34137.599999999999</v>
      </c>
      <c r="CN49" s="3">
        <f t="shared" si="33"/>
        <v>9773.52</v>
      </c>
      <c r="CO49" s="3">
        <f t="shared" si="34"/>
        <v>24364.079999999998</v>
      </c>
      <c r="CP49" s="3">
        <f t="shared" si="35"/>
        <v>0.10020423228346458</v>
      </c>
      <c r="CR49" s="3" t="str">
        <f t="shared" si="36"/>
        <v>No</v>
      </c>
      <c r="CV49" s="3" t="str">
        <f t="shared" si="37"/>
        <v>Too Many Priors</v>
      </c>
      <c r="CW49" s="3">
        <f t="shared" si="38"/>
        <v>48</v>
      </c>
      <c r="CX49" s="3">
        <f t="shared" si="39"/>
        <v>1628.92</v>
      </c>
      <c r="CY49" s="3" t="str">
        <f t="shared" si="40"/>
        <v>Ok</v>
      </c>
      <c r="CZ49">
        <v>0</v>
      </c>
      <c r="DA49">
        <v>0</v>
      </c>
    </row>
    <row r="50" spans="1:105" x14ac:dyDescent="0.25">
      <c r="A50">
        <v>49</v>
      </c>
      <c r="B50" t="s">
        <v>3</v>
      </c>
      <c r="C50" t="s">
        <v>158</v>
      </c>
      <c r="D50">
        <v>1781.08</v>
      </c>
      <c r="E50">
        <v>2017</v>
      </c>
      <c r="F50">
        <v>1781.08</v>
      </c>
      <c r="G50">
        <v>1781.08</v>
      </c>
      <c r="H50" s="3">
        <f t="shared" si="0"/>
        <v>0</v>
      </c>
      <c r="I50">
        <v>1682</v>
      </c>
      <c r="J50" t="s">
        <v>2731</v>
      </c>
      <c r="K50" t="s">
        <v>2738</v>
      </c>
      <c r="L50">
        <v>32009</v>
      </c>
      <c r="M50" t="s">
        <v>2773</v>
      </c>
      <c r="N50" t="s">
        <v>4754</v>
      </c>
      <c r="O50">
        <v>-82.021270342512906</v>
      </c>
      <c r="P50">
        <v>30.433394332787199</v>
      </c>
      <c r="Q50" t="s">
        <v>4803</v>
      </c>
      <c r="R50">
        <v>1</v>
      </c>
      <c r="S50" t="s">
        <v>6539</v>
      </c>
      <c r="T50">
        <v>1001</v>
      </c>
      <c r="U50" t="s">
        <v>6582</v>
      </c>
      <c r="V50">
        <v>2017</v>
      </c>
      <c r="W50">
        <v>145934</v>
      </c>
      <c r="X50">
        <v>2017</v>
      </c>
      <c r="Y50">
        <v>159722</v>
      </c>
      <c r="Z50">
        <v>1617.27</v>
      </c>
      <c r="AA50" s="3">
        <f t="shared" si="1"/>
        <v>0.90802771352213263</v>
      </c>
      <c r="AB50" t="s">
        <v>6616</v>
      </c>
      <c r="AC50" t="s">
        <v>6616</v>
      </c>
      <c r="AD50" t="s">
        <v>6616</v>
      </c>
      <c r="AI50" t="s">
        <v>6618</v>
      </c>
      <c r="AJ50" t="s">
        <v>6618</v>
      </c>
      <c r="AK50" t="s">
        <v>6618</v>
      </c>
      <c r="AL50" t="s">
        <v>6618</v>
      </c>
      <c r="AM50" t="s">
        <v>6618</v>
      </c>
      <c r="AN50" t="s">
        <v>6618</v>
      </c>
      <c r="AO50">
        <v>0</v>
      </c>
      <c r="AP50" s="3" t="str">
        <f t="shared" si="2"/>
        <v>No</v>
      </c>
      <c r="AQ50" s="3" t="str">
        <f t="shared" si="3"/>
        <v>No</v>
      </c>
      <c r="AR50" s="3" t="str">
        <f t="shared" si="4"/>
        <v>No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 t="s">
        <v>6634</v>
      </c>
      <c r="AZ50" t="s">
        <v>6638</v>
      </c>
      <c r="BA50">
        <v>0</v>
      </c>
      <c r="BB50" t="s">
        <v>6617</v>
      </c>
      <c r="BC50" t="s">
        <v>6616</v>
      </c>
      <c r="BD50" s="4" t="str">
        <f t="shared" si="5"/>
        <v>No</v>
      </c>
      <c r="BE50" t="s">
        <v>6640</v>
      </c>
      <c r="BF50" s="3" t="str">
        <f t="shared" si="6"/>
        <v>No</v>
      </c>
      <c r="BG50" t="s">
        <v>6645</v>
      </c>
      <c r="BH50" s="3" t="str">
        <f t="shared" si="7"/>
        <v>1682 PALTO PL</v>
      </c>
      <c r="BI50" s="3" t="str">
        <f t="shared" si="8"/>
        <v>Bryceville</v>
      </c>
      <c r="BJ50" s="3" t="str">
        <f t="shared" si="9"/>
        <v>Florida</v>
      </c>
      <c r="BK50" s="3">
        <f t="shared" si="10"/>
        <v>32009</v>
      </c>
      <c r="BL50" s="3" t="str">
        <f t="shared" si="11"/>
        <v>1682 PALTO PL BRYCEVILLE FL 32009</v>
      </c>
      <c r="BM50" s="3" t="str">
        <f t="shared" si="12"/>
        <v/>
      </c>
      <c r="BN50" s="3" t="str">
        <f t="shared" si="13"/>
        <v>Pass</v>
      </c>
      <c r="BO50" s="3" t="str">
        <f t="shared" si="14"/>
        <v>No</v>
      </c>
      <c r="BP50" s="3" t="str">
        <f t="shared" si="15"/>
        <v>FV&lt;$10K</v>
      </c>
      <c r="BQ50" t="s">
        <v>6650</v>
      </c>
      <c r="BR50" s="3" t="str">
        <f t="shared" si="16"/>
        <v>No, &lt; $20K Lien</v>
      </c>
      <c r="BS50" s="3" t="str">
        <f t="shared" si="17"/>
        <v>No, Lien &lt; $20K</v>
      </c>
      <c r="BT50" t="s">
        <v>6650</v>
      </c>
      <c r="BU50" s="3" t="str">
        <f t="shared" si="18"/>
        <v>No</v>
      </c>
      <c r="BV50" s="3" t="str">
        <f t="shared" si="19"/>
        <v>No</v>
      </c>
      <c r="BW50" s="3">
        <f t="shared" si="20"/>
        <v>0</v>
      </c>
      <c r="BX50" s="3" t="str">
        <f t="shared" si="21"/>
        <v>No</v>
      </c>
      <c r="BY50" s="3">
        <f t="shared" si="22"/>
        <v>145934</v>
      </c>
      <c r="BZ50">
        <v>1</v>
      </c>
      <c r="CA50" s="3">
        <f t="shared" si="23"/>
        <v>145934</v>
      </c>
      <c r="CC50" s="3">
        <f t="shared" si="24"/>
        <v>0</v>
      </c>
      <c r="CD50" s="3">
        <f t="shared" si="25"/>
        <v>0</v>
      </c>
      <c r="CE50" s="3" t="str">
        <f t="shared" si="26"/>
        <v/>
      </c>
      <c r="CF50" s="3" t="e">
        <f>HLOOKUP(CE50,'Valuation Data'!$D$2:$K$5,4,FALSE)</f>
        <v>#N/A</v>
      </c>
      <c r="CG50" s="3">
        <f t="shared" si="27"/>
        <v>145934</v>
      </c>
      <c r="CH50" s="3" t="str">
        <f t="shared" si="28"/>
        <v>No</v>
      </c>
      <c r="CI50" s="3" t="str">
        <f>VLOOKUP(R50,'Use Codes &amp; County Type'!A:D,4,FALSE)</f>
        <v>S</v>
      </c>
      <c r="CJ50" s="3" t="str">
        <f t="shared" si="29"/>
        <v>No</v>
      </c>
      <c r="CK50" s="3" t="str">
        <f t="shared" si="30"/>
        <v>Yes</v>
      </c>
      <c r="CL50" s="3">
        <f t="shared" si="31"/>
        <v>0.67</v>
      </c>
      <c r="CM50" s="3">
        <f t="shared" si="32"/>
        <v>97775.78</v>
      </c>
      <c r="CN50" s="3">
        <f t="shared" si="33"/>
        <v>7124.32</v>
      </c>
      <c r="CO50" s="3">
        <f t="shared" si="34"/>
        <v>90651.459999999992</v>
      </c>
      <c r="CP50" s="3">
        <f t="shared" si="35"/>
        <v>4.8818781092822783E-2</v>
      </c>
      <c r="CR50" s="3" t="str">
        <f t="shared" si="36"/>
        <v>No</v>
      </c>
      <c r="CV50" s="3" t="str">
        <f t="shared" si="37"/>
        <v>*Bid</v>
      </c>
      <c r="CW50" s="3">
        <f t="shared" si="38"/>
        <v>49</v>
      </c>
      <c r="CX50" s="3">
        <f t="shared" si="39"/>
        <v>1781.08</v>
      </c>
      <c r="CY50" s="3" t="str">
        <f t="shared" si="40"/>
        <v>Ok</v>
      </c>
      <c r="CZ50">
        <v>0</v>
      </c>
      <c r="DA50">
        <v>0</v>
      </c>
    </row>
    <row r="51" spans="1:105" x14ac:dyDescent="0.25">
      <c r="A51">
        <v>50</v>
      </c>
      <c r="B51" t="s">
        <v>3</v>
      </c>
      <c r="C51" t="s">
        <v>159</v>
      </c>
      <c r="D51">
        <v>1777.28</v>
      </c>
      <c r="E51">
        <v>2017</v>
      </c>
      <c r="F51">
        <v>1777.28</v>
      </c>
      <c r="G51">
        <v>1777.28</v>
      </c>
      <c r="H51" s="3">
        <f t="shared" si="0"/>
        <v>0</v>
      </c>
      <c r="I51">
        <v>1776</v>
      </c>
      <c r="J51" t="s">
        <v>2731</v>
      </c>
      <c r="K51" t="s">
        <v>2738</v>
      </c>
      <c r="L51">
        <v>32009</v>
      </c>
      <c r="M51" t="s">
        <v>2774</v>
      </c>
      <c r="N51" t="s">
        <v>4754</v>
      </c>
      <c r="O51">
        <v>-82.020976197538204</v>
      </c>
      <c r="P51">
        <v>30.4311394652796</v>
      </c>
      <c r="Q51" t="s">
        <v>4804</v>
      </c>
      <c r="R51">
        <v>1</v>
      </c>
      <c r="S51" t="s">
        <v>6539</v>
      </c>
      <c r="T51">
        <v>1001</v>
      </c>
      <c r="U51" t="s">
        <v>6582</v>
      </c>
      <c r="V51">
        <v>2017</v>
      </c>
      <c r="W51">
        <v>145702</v>
      </c>
      <c r="X51">
        <v>2017</v>
      </c>
      <c r="Y51">
        <v>189563</v>
      </c>
      <c r="Z51">
        <v>1613.76</v>
      </c>
      <c r="AA51" s="3">
        <f t="shared" si="1"/>
        <v>0.90799423838674831</v>
      </c>
      <c r="AB51" t="s">
        <v>6616</v>
      </c>
      <c r="AD51" t="s">
        <v>6616</v>
      </c>
      <c r="AE51" t="s">
        <v>6616</v>
      </c>
      <c r="AF51" t="s">
        <v>6616</v>
      </c>
      <c r="AG51" t="s">
        <v>6616</v>
      </c>
      <c r="AH51" t="s">
        <v>6616</v>
      </c>
      <c r="AI51" t="s">
        <v>6618</v>
      </c>
      <c r="AJ51" t="s">
        <v>6618</v>
      </c>
      <c r="AK51" t="s">
        <v>6618</v>
      </c>
      <c r="AL51" t="s">
        <v>6618</v>
      </c>
      <c r="AM51" t="s">
        <v>6618</v>
      </c>
      <c r="AN51" t="s">
        <v>6618</v>
      </c>
      <c r="AO51" t="s">
        <v>6618</v>
      </c>
      <c r="AP51" s="3" t="str">
        <f t="shared" si="2"/>
        <v>No</v>
      </c>
      <c r="AQ51" s="3" t="str">
        <f t="shared" si="3"/>
        <v>No</v>
      </c>
      <c r="AR51" s="3" t="str">
        <f t="shared" si="4"/>
        <v>No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 t="s">
        <v>6634</v>
      </c>
      <c r="AZ51" t="s">
        <v>6638</v>
      </c>
      <c r="BA51">
        <v>0</v>
      </c>
      <c r="BB51" t="s">
        <v>6617</v>
      </c>
      <c r="BC51" t="s">
        <v>6616</v>
      </c>
      <c r="BD51" s="4" t="str">
        <f t="shared" si="5"/>
        <v>No</v>
      </c>
      <c r="BE51" t="s">
        <v>6640</v>
      </c>
      <c r="BF51" s="3" t="str">
        <f t="shared" si="6"/>
        <v>No</v>
      </c>
      <c r="BG51" t="s">
        <v>6645</v>
      </c>
      <c r="BH51" s="3" t="str">
        <f t="shared" si="7"/>
        <v>1776 DB HICKS RD</v>
      </c>
      <c r="BI51" s="3" t="str">
        <f t="shared" si="8"/>
        <v>Bryceville</v>
      </c>
      <c r="BJ51" s="3" t="str">
        <f t="shared" si="9"/>
        <v>Florida</v>
      </c>
      <c r="BK51" s="3">
        <f t="shared" si="10"/>
        <v>32009</v>
      </c>
      <c r="BL51" s="3" t="str">
        <f t="shared" si="11"/>
        <v>1776 DB HICKS RD BRYCEVILLE FL 32009</v>
      </c>
      <c r="BM51" s="3" t="str">
        <f t="shared" si="12"/>
        <v/>
      </c>
      <c r="BN51" s="3" t="str">
        <f t="shared" si="13"/>
        <v>Pass</v>
      </c>
      <c r="BO51" s="3" t="str">
        <f t="shared" si="14"/>
        <v>No</v>
      </c>
      <c r="BP51" s="3" t="str">
        <f t="shared" si="15"/>
        <v>FV&lt;$10K</v>
      </c>
      <c r="BQ51" t="s">
        <v>6650</v>
      </c>
      <c r="BR51" s="3" t="str">
        <f t="shared" si="16"/>
        <v>No, &lt; $20K Lien</v>
      </c>
      <c r="BS51" s="3" t="str">
        <f t="shared" si="17"/>
        <v>No, Lien &lt; $20K</v>
      </c>
      <c r="BT51" t="s">
        <v>6650</v>
      </c>
      <c r="BU51" s="3" t="str">
        <f t="shared" si="18"/>
        <v>No</v>
      </c>
      <c r="BV51" s="3" t="str">
        <f t="shared" si="19"/>
        <v>No</v>
      </c>
      <c r="BW51" s="3">
        <f t="shared" si="20"/>
        <v>0</v>
      </c>
      <c r="BX51" s="3" t="str">
        <f t="shared" si="21"/>
        <v>No</v>
      </c>
      <c r="BY51" s="3">
        <f t="shared" si="22"/>
        <v>145702</v>
      </c>
      <c r="BZ51">
        <v>1</v>
      </c>
      <c r="CA51" s="3">
        <f t="shared" si="23"/>
        <v>145702</v>
      </c>
      <c r="CC51" s="3">
        <f t="shared" si="24"/>
        <v>0</v>
      </c>
      <c r="CD51" s="3">
        <f t="shared" si="25"/>
        <v>0</v>
      </c>
      <c r="CE51" s="3" t="str">
        <f t="shared" si="26"/>
        <v/>
      </c>
      <c r="CF51" s="3" t="e">
        <f>HLOOKUP(CE51,'Valuation Data'!$D$2:$K$5,4,FALSE)</f>
        <v>#N/A</v>
      </c>
      <c r="CG51" s="3">
        <f t="shared" si="27"/>
        <v>145702</v>
      </c>
      <c r="CH51" s="3" t="str">
        <f t="shared" si="28"/>
        <v>No</v>
      </c>
      <c r="CI51" s="3" t="str">
        <f>VLOOKUP(R51,'Use Codes &amp; County Type'!A:D,4,FALSE)</f>
        <v>S</v>
      </c>
      <c r="CJ51" s="3" t="str">
        <f t="shared" si="29"/>
        <v>No</v>
      </c>
      <c r="CK51" s="3" t="str">
        <f t="shared" si="30"/>
        <v>Yes</v>
      </c>
      <c r="CL51" s="3">
        <f t="shared" si="31"/>
        <v>0.67</v>
      </c>
      <c r="CM51" s="3">
        <f t="shared" si="32"/>
        <v>97620.340000000011</v>
      </c>
      <c r="CN51" s="3">
        <f t="shared" si="33"/>
        <v>7109.12</v>
      </c>
      <c r="CO51" s="3">
        <f t="shared" si="34"/>
        <v>90511.220000000016</v>
      </c>
      <c r="CP51" s="3">
        <f t="shared" si="35"/>
        <v>4.8792192282878753E-2</v>
      </c>
      <c r="CR51" s="3" t="str">
        <f t="shared" si="36"/>
        <v>No</v>
      </c>
      <c r="CV51" s="3" t="str">
        <f t="shared" si="37"/>
        <v>*Bid</v>
      </c>
      <c r="CW51" s="3">
        <f t="shared" si="38"/>
        <v>50</v>
      </c>
      <c r="CX51" s="3">
        <f t="shared" si="39"/>
        <v>1777.28</v>
      </c>
      <c r="CY51" s="3" t="str">
        <f t="shared" si="40"/>
        <v>Ok</v>
      </c>
      <c r="CZ51">
        <v>0</v>
      </c>
      <c r="DA51">
        <v>0</v>
      </c>
    </row>
    <row r="52" spans="1:105" x14ac:dyDescent="0.25">
      <c r="A52">
        <v>51</v>
      </c>
      <c r="B52" t="s">
        <v>3</v>
      </c>
      <c r="C52" t="s">
        <v>160</v>
      </c>
      <c r="D52">
        <v>1016.62</v>
      </c>
      <c r="E52">
        <v>2017</v>
      </c>
      <c r="F52" t="e">
        <f>NA()</f>
        <v>#N/A</v>
      </c>
      <c r="G52" t="e">
        <f>NA()</f>
        <v>#N/A</v>
      </c>
      <c r="H52" s="3" t="e">
        <f t="shared" si="0"/>
        <v>#N/A</v>
      </c>
      <c r="I52" t="e">
        <f>NA()</f>
        <v>#N/A</v>
      </c>
      <c r="J52" t="e">
        <f>NA()</f>
        <v>#N/A</v>
      </c>
      <c r="K52" t="e">
        <f>NA()</f>
        <v>#N/A</v>
      </c>
      <c r="L52" t="e">
        <f>NA()</f>
        <v>#N/A</v>
      </c>
      <c r="M52" t="e">
        <f>NA()</f>
        <v>#N/A</v>
      </c>
      <c r="N52" t="e">
        <f>NA()</f>
        <v>#N/A</v>
      </c>
      <c r="O52" t="e">
        <f>NA()</f>
        <v>#N/A</v>
      </c>
      <c r="P52" t="e">
        <f>NA()</f>
        <v>#N/A</v>
      </c>
      <c r="Q52" t="e">
        <f>NA()</f>
        <v>#N/A</v>
      </c>
      <c r="R52">
        <v>2</v>
      </c>
      <c r="S52" t="s">
        <v>6535</v>
      </c>
      <c r="T52" t="e">
        <f>NA()</f>
        <v>#N/A</v>
      </c>
      <c r="U52" t="e">
        <f>NA()</f>
        <v>#N/A</v>
      </c>
      <c r="V52">
        <v>2017</v>
      </c>
      <c r="W52">
        <v>60139</v>
      </c>
      <c r="X52" t="e">
        <f>NA()</f>
        <v>#N/A</v>
      </c>
      <c r="Y52" t="e">
        <f>NA()</f>
        <v>#N/A</v>
      </c>
      <c r="Z52" t="e">
        <f>NA()</f>
        <v>#N/A</v>
      </c>
      <c r="AA52" s="3">
        <f t="shared" si="1"/>
        <v>0</v>
      </c>
      <c r="AI52" t="e">
        <f>NA()</f>
        <v>#N/A</v>
      </c>
      <c r="AJ52" t="e">
        <f>NA()</f>
        <v>#N/A</v>
      </c>
      <c r="AK52" t="e">
        <f>NA()</f>
        <v>#N/A</v>
      </c>
      <c r="AL52" t="e">
        <f>NA()</f>
        <v>#N/A</v>
      </c>
      <c r="AM52" t="e">
        <f>NA()</f>
        <v>#N/A</v>
      </c>
      <c r="AN52" t="e">
        <f>NA()</f>
        <v>#N/A</v>
      </c>
      <c r="AO52" t="e">
        <f>NA()</f>
        <v>#N/A</v>
      </c>
      <c r="AP52" s="3" t="str">
        <f t="shared" si="2"/>
        <v>No</v>
      </c>
      <c r="AQ52" s="3" t="str">
        <f t="shared" si="3"/>
        <v>No</v>
      </c>
      <c r="AR52" s="3" t="str">
        <f t="shared" si="4"/>
        <v>No</v>
      </c>
      <c r="AS52" t="e">
        <f>NA()</f>
        <v>#N/A</v>
      </c>
      <c r="AT52" t="e">
        <f>NA()</f>
        <v>#N/A</v>
      </c>
      <c r="AU52" t="e">
        <f>NA()</f>
        <v>#N/A</v>
      </c>
      <c r="AV52" t="e">
        <f>NA()</f>
        <v>#N/A</v>
      </c>
      <c r="AW52" t="e">
        <f>NA()</f>
        <v>#N/A</v>
      </c>
      <c r="AX52" t="e">
        <f>NA()</f>
        <v>#N/A</v>
      </c>
      <c r="AY52" t="e">
        <f>NA()</f>
        <v>#N/A</v>
      </c>
      <c r="AZ52" t="e">
        <f>NA()</f>
        <v>#N/A</v>
      </c>
      <c r="BA52">
        <v>0</v>
      </c>
      <c r="BB52" t="s">
        <v>6616</v>
      </c>
      <c r="BC52" t="e">
        <f>NA()</f>
        <v>#N/A</v>
      </c>
      <c r="BD52" s="4" t="str">
        <f t="shared" si="5"/>
        <v>No</v>
      </c>
      <c r="BE52" t="e">
        <f>NA()</f>
        <v>#N/A</v>
      </c>
      <c r="BF52" s="3" t="str">
        <f t="shared" si="6"/>
        <v>No</v>
      </c>
      <c r="BG52" t="e">
        <f>NA()</f>
        <v>#N/A</v>
      </c>
      <c r="BH52" s="3" t="e">
        <f t="shared" si="7"/>
        <v>#N/A</v>
      </c>
      <c r="BI52" s="3" t="e">
        <f t="shared" si="8"/>
        <v>#N/A</v>
      </c>
      <c r="BJ52" s="3" t="e">
        <f t="shared" si="9"/>
        <v>#N/A</v>
      </c>
      <c r="BK52" s="3" t="e">
        <f t="shared" si="10"/>
        <v>#N/A</v>
      </c>
      <c r="BL52" s="3" t="e">
        <f t="shared" si="11"/>
        <v>#N/A</v>
      </c>
      <c r="BM52" s="3" t="e">
        <f t="shared" si="12"/>
        <v>#N/A</v>
      </c>
      <c r="BN52" s="3" t="str">
        <f t="shared" si="13"/>
        <v>Pass</v>
      </c>
      <c r="BO52" s="3" t="e">
        <f t="shared" si="14"/>
        <v>#N/A</v>
      </c>
      <c r="BP52" s="3" t="str">
        <f t="shared" si="15"/>
        <v>FV&lt;$10K</v>
      </c>
      <c r="BQ52" t="s">
        <v>6650</v>
      </c>
      <c r="BR52" s="3" t="str">
        <f t="shared" si="16"/>
        <v>No, &lt; $20K Lien</v>
      </c>
      <c r="BS52" s="3" t="str">
        <f t="shared" si="17"/>
        <v>No, Lien &lt; $20K</v>
      </c>
      <c r="BT52" t="s">
        <v>6650</v>
      </c>
      <c r="BU52" s="3" t="str">
        <f t="shared" si="18"/>
        <v>No</v>
      </c>
      <c r="BV52" s="3" t="str">
        <f t="shared" si="19"/>
        <v>No</v>
      </c>
      <c r="BW52" s="3">
        <f t="shared" si="20"/>
        <v>0</v>
      </c>
      <c r="BX52" s="3" t="str">
        <f t="shared" si="21"/>
        <v>No</v>
      </c>
      <c r="BY52" s="3">
        <f t="shared" si="22"/>
        <v>60139</v>
      </c>
      <c r="BZ52">
        <v>1</v>
      </c>
      <c r="CA52" s="3">
        <f t="shared" si="23"/>
        <v>60139</v>
      </c>
      <c r="CC52" s="3" t="e">
        <f t="shared" si="24"/>
        <v>#N/A</v>
      </c>
      <c r="CD52" s="3" t="e">
        <f t="shared" si="25"/>
        <v>#N/A</v>
      </c>
      <c r="CE52" s="3" t="str">
        <f t="shared" si="26"/>
        <v/>
      </c>
      <c r="CF52" s="3" t="e">
        <f>HLOOKUP(CE52,'Valuation Data'!$D$2:$K$5,4,FALSE)</f>
        <v>#N/A</v>
      </c>
      <c r="CG52" s="3">
        <f t="shared" si="27"/>
        <v>60139</v>
      </c>
      <c r="CH52" s="3" t="str">
        <f t="shared" si="28"/>
        <v>No</v>
      </c>
      <c r="CI52" s="3" t="str">
        <f>VLOOKUP(R52,'Use Codes &amp; County Type'!A:D,4,FALSE)</f>
        <v>R</v>
      </c>
      <c r="CJ52" s="3" t="str">
        <f t="shared" si="29"/>
        <v>No</v>
      </c>
      <c r="CK52" s="3" t="str">
        <f t="shared" si="30"/>
        <v>No</v>
      </c>
      <c r="CL52" s="3">
        <f t="shared" si="31"/>
        <v>0.35</v>
      </c>
      <c r="CM52" s="3">
        <f t="shared" si="32"/>
        <v>21048.649999999998</v>
      </c>
      <c r="CN52" s="3" t="e">
        <f t="shared" si="33"/>
        <v>#N/A</v>
      </c>
      <c r="CO52" s="3" t="e">
        <f t="shared" si="34"/>
        <v>#N/A</v>
      </c>
      <c r="CP52" s="3" t="e">
        <f t="shared" si="35"/>
        <v>#N/A</v>
      </c>
      <c r="CR52" s="3" t="e">
        <f t="shared" si="36"/>
        <v>#N/A</v>
      </c>
      <c r="CV52" s="3" t="e">
        <f t="shared" si="37"/>
        <v>#N/A</v>
      </c>
      <c r="CW52" s="3">
        <f t="shared" si="38"/>
        <v>51</v>
      </c>
      <c r="CX52" s="3">
        <f t="shared" si="39"/>
        <v>1016.62</v>
      </c>
      <c r="CY52" s="3" t="e">
        <f t="shared" si="40"/>
        <v>#N/A</v>
      </c>
      <c r="CZ52" t="e">
        <f>NA()</f>
        <v>#N/A</v>
      </c>
      <c r="DA52" t="e">
        <f>NA()</f>
        <v>#N/A</v>
      </c>
    </row>
    <row r="53" spans="1:105" x14ac:dyDescent="0.25">
      <c r="A53">
        <v>52</v>
      </c>
      <c r="B53" t="s">
        <v>3</v>
      </c>
      <c r="C53" t="s">
        <v>161</v>
      </c>
      <c r="D53">
        <v>2073.4699999999998</v>
      </c>
      <c r="E53">
        <v>2017</v>
      </c>
      <c r="F53">
        <v>2073.4699999999998</v>
      </c>
      <c r="G53">
        <v>2073.4699999999998</v>
      </c>
      <c r="H53" s="3">
        <f t="shared" si="0"/>
        <v>0</v>
      </c>
      <c r="I53">
        <v>1505</v>
      </c>
      <c r="J53" t="s">
        <v>2731</v>
      </c>
      <c r="K53" t="s">
        <v>2738</v>
      </c>
      <c r="L53">
        <v>32009</v>
      </c>
      <c r="M53" t="s">
        <v>2775</v>
      </c>
      <c r="N53" t="s">
        <v>4754</v>
      </c>
      <c r="O53">
        <v>-82.024889408529205</v>
      </c>
      <c r="P53">
        <v>30.428545435502802</v>
      </c>
      <c r="Q53" t="s">
        <v>4805</v>
      </c>
      <c r="R53">
        <v>50</v>
      </c>
      <c r="S53" t="s">
        <v>6540</v>
      </c>
      <c r="T53">
        <v>7000</v>
      </c>
      <c r="U53" t="s">
        <v>6583</v>
      </c>
      <c r="V53">
        <v>2017</v>
      </c>
      <c r="W53">
        <v>124688</v>
      </c>
      <c r="X53">
        <v>2017</v>
      </c>
      <c r="Y53">
        <v>208020</v>
      </c>
      <c r="Z53">
        <v>1887.63</v>
      </c>
      <c r="AA53" s="3">
        <f t="shared" si="1"/>
        <v>0.91037246740970468</v>
      </c>
      <c r="AB53" t="s">
        <v>6616</v>
      </c>
      <c r="AI53" t="s">
        <v>6618</v>
      </c>
      <c r="AJ53" t="s">
        <v>6618</v>
      </c>
      <c r="AK53">
        <v>0</v>
      </c>
      <c r="AL53">
        <v>0</v>
      </c>
      <c r="AM53">
        <v>0</v>
      </c>
      <c r="AN53">
        <v>0</v>
      </c>
      <c r="AO53">
        <v>0</v>
      </c>
      <c r="AP53" s="3" t="str">
        <f t="shared" si="2"/>
        <v>No</v>
      </c>
      <c r="AQ53" s="3" t="str">
        <f t="shared" si="3"/>
        <v>No</v>
      </c>
      <c r="AR53" s="3" t="str">
        <f t="shared" si="4"/>
        <v>No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 t="s">
        <v>6634</v>
      </c>
      <c r="AZ53">
        <v>0</v>
      </c>
      <c r="BA53">
        <v>0</v>
      </c>
      <c r="BB53" t="s">
        <v>6616</v>
      </c>
      <c r="BC53" t="s">
        <v>6616</v>
      </c>
      <c r="BD53" s="4" t="str">
        <f t="shared" si="5"/>
        <v>No</v>
      </c>
      <c r="BE53" t="s">
        <v>6640</v>
      </c>
      <c r="BF53" s="3" t="str">
        <f t="shared" si="6"/>
        <v>No</v>
      </c>
      <c r="BG53" t="s">
        <v>6645</v>
      </c>
      <c r="BH53" s="3" t="str">
        <f t="shared" si="7"/>
        <v>1505 WILLS LN</v>
      </c>
      <c r="BI53" s="3" t="str">
        <f t="shared" si="8"/>
        <v>Bryceville</v>
      </c>
      <c r="BJ53" s="3" t="str">
        <f t="shared" si="9"/>
        <v>Florida</v>
      </c>
      <c r="BK53" s="3">
        <f t="shared" si="10"/>
        <v>32009</v>
      </c>
      <c r="BL53" s="3" t="str">
        <f t="shared" si="11"/>
        <v>1505 WILLS LN BRYCEVILLE FL 32009</v>
      </c>
      <c r="BM53" s="3" t="str">
        <f t="shared" si="12"/>
        <v/>
      </c>
      <c r="BN53" s="3" t="str">
        <f t="shared" si="13"/>
        <v>Pass</v>
      </c>
      <c r="BO53" s="3" t="str">
        <f t="shared" si="14"/>
        <v>No</v>
      </c>
      <c r="BP53" s="3" t="str">
        <f t="shared" si="15"/>
        <v>FV&lt;$10K</v>
      </c>
      <c r="BQ53" t="s">
        <v>6650</v>
      </c>
      <c r="BR53" s="3" t="str">
        <f t="shared" si="16"/>
        <v>No, &lt; $20K Lien</v>
      </c>
      <c r="BS53" s="3" t="str">
        <f t="shared" si="17"/>
        <v>No, Lien &lt; $20K</v>
      </c>
      <c r="BT53" t="s">
        <v>6650</v>
      </c>
      <c r="BU53" s="3" t="str">
        <f t="shared" si="18"/>
        <v>No</v>
      </c>
      <c r="BV53" s="3" t="str">
        <f t="shared" si="19"/>
        <v>No</v>
      </c>
      <c r="BW53" s="3">
        <f t="shared" si="20"/>
        <v>0</v>
      </c>
      <c r="BX53" s="3" t="str">
        <f t="shared" si="21"/>
        <v>No</v>
      </c>
      <c r="BY53" s="3">
        <f t="shared" si="22"/>
        <v>124688</v>
      </c>
      <c r="BZ53">
        <v>1</v>
      </c>
      <c r="CA53" s="3">
        <f t="shared" si="23"/>
        <v>124688</v>
      </c>
      <c r="CC53" s="3">
        <f t="shared" si="24"/>
        <v>0</v>
      </c>
      <c r="CD53" s="3">
        <f t="shared" si="25"/>
        <v>0</v>
      </c>
      <c r="CE53" s="3" t="str">
        <f t="shared" si="26"/>
        <v/>
      </c>
      <c r="CF53" s="3" t="e">
        <f>HLOOKUP(CE53,'Valuation Data'!$D$2:$K$5,4,FALSE)</f>
        <v>#N/A</v>
      </c>
      <c r="CG53" s="3">
        <f t="shared" si="27"/>
        <v>124688</v>
      </c>
      <c r="CH53" s="3" t="str">
        <f t="shared" si="28"/>
        <v>No</v>
      </c>
      <c r="CI53" s="3" t="str">
        <f>VLOOKUP(R53,'Use Codes &amp; County Type'!A:D,4,FALSE)</f>
        <v>V</v>
      </c>
      <c r="CJ53" s="3" t="str">
        <f t="shared" si="29"/>
        <v>Yes</v>
      </c>
      <c r="CK53" s="3" t="str">
        <f t="shared" si="30"/>
        <v>No</v>
      </c>
      <c r="CL53" s="3">
        <f t="shared" si="31"/>
        <v>0</v>
      </c>
      <c r="CM53" s="3">
        <f t="shared" si="32"/>
        <v>0</v>
      </c>
      <c r="CN53" s="3">
        <f t="shared" si="33"/>
        <v>8293.8799999999992</v>
      </c>
      <c r="CO53" s="3">
        <f t="shared" si="34"/>
        <v>-8293.8799999999992</v>
      </c>
      <c r="CP53" s="3">
        <f t="shared" si="35"/>
        <v>6.6517066598229174E-2</v>
      </c>
      <c r="CR53" s="3" t="str">
        <f t="shared" si="36"/>
        <v>No</v>
      </c>
      <c r="CV53" s="3" t="str">
        <f t="shared" si="37"/>
        <v>Vacant, No Sales Data</v>
      </c>
      <c r="CW53" s="3">
        <f t="shared" si="38"/>
        <v>52</v>
      </c>
      <c r="CX53" s="3">
        <f t="shared" si="39"/>
        <v>2073.4699999999998</v>
      </c>
      <c r="CY53" s="3" t="str">
        <f t="shared" si="40"/>
        <v>Ok</v>
      </c>
      <c r="CZ53">
        <v>0</v>
      </c>
      <c r="DA53">
        <v>0</v>
      </c>
    </row>
    <row r="54" spans="1:105" x14ac:dyDescent="0.25">
      <c r="A54">
        <v>53</v>
      </c>
      <c r="B54" t="s">
        <v>3</v>
      </c>
      <c r="C54" t="s">
        <v>162</v>
      </c>
      <c r="D54">
        <v>534.71</v>
      </c>
      <c r="E54">
        <v>2017</v>
      </c>
      <c r="F54" t="e">
        <f>NA()</f>
        <v>#N/A</v>
      </c>
      <c r="G54" t="e">
        <f>NA()</f>
        <v>#N/A</v>
      </c>
      <c r="H54" s="3" t="e">
        <f t="shared" si="0"/>
        <v>#N/A</v>
      </c>
      <c r="I54" t="e">
        <f>NA()</f>
        <v>#N/A</v>
      </c>
      <c r="J54" t="e">
        <f>NA()</f>
        <v>#N/A</v>
      </c>
      <c r="K54" t="e">
        <f>NA()</f>
        <v>#N/A</v>
      </c>
      <c r="L54" t="e">
        <f>NA()</f>
        <v>#N/A</v>
      </c>
      <c r="M54" t="e">
        <f>NA()</f>
        <v>#N/A</v>
      </c>
      <c r="N54" t="e">
        <f>NA()</f>
        <v>#N/A</v>
      </c>
      <c r="O54" t="e">
        <f>NA()</f>
        <v>#N/A</v>
      </c>
      <c r="P54" t="e">
        <f>NA()</f>
        <v>#N/A</v>
      </c>
      <c r="Q54" t="e">
        <f>NA()</f>
        <v>#N/A</v>
      </c>
      <c r="R54">
        <v>2</v>
      </c>
      <c r="S54" t="s">
        <v>6535</v>
      </c>
      <c r="T54" t="e">
        <f>NA()</f>
        <v>#N/A</v>
      </c>
      <c r="U54" t="e">
        <f>NA()</f>
        <v>#N/A</v>
      </c>
      <c r="V54">
        <v>2017</v>
      </c>
      <c r="W54">
        <v>30705</v>
      </c>
      <c r="X54" t="e">
        <f>NA()</f>
        <v>#N/A</v>
      </c>
      <c r="Y54" t="e">
        <f>NA()</f>
        <v>#N/A</v>
      </c>
      <c r="Z54" t="e">
        <f>NA()</f>
        <v>#N/A</v>
      </c>
      <c r="AA54" s="3">
        <f t="shared" si="1"/>
        <v>0</v>
      </c>
      <c r="AI54" t="e">
        <f>NA()</f>
        <v>#N/A</v>
      </c>
      <c r="AJ54" t="e">
        <f>NA()</f>
        <v>#N/A</v>
      </c>
      <c r="AK54" t="e">
        <f>NA()</f>
        <v>#N/A</v>
      </c>
      <c r="AL54" t="e">
        <f>NA()</f>
        <v>#N/A</v>
      </c>
      <c r="AM54" t="e">
        <f>NA()</f>
        <v>#N/A</v>
      </c>
      <c r="AN54" t="e">
        <f>NA()</f>
        <v>#N/A</v>
      </c>
      <c r="AO54" t="e">
        <f>NA()</f>
        <v>#N/A</v>
      </c>
      <c r="AP54" s="3" t="str">
        <f t="shared" si="2"/>
        <v>No</v>
      </c>
      <c r="AQ54" s="3" t="str">
        <f t="shared" si="3"/>
        <v>No</v>
      </c>
      <c r="AR54" s="3" t="str">
        <f t="shared" si="4"/>
        <v>No</v>
      </c>
      <c r="AS54" t="e">
        <f>NA()</f>
        <v>#N/A</v>
      </c>
      <c r="AT54" t="e">
        <f>NA()</f>
        <v>#N/A</v>
      </c>
      <c r="AU54" t="e">
        <f>NA()</f>
        <v>#N/A</v>
      </c>
      <c r="AV54" t="e">
        <f>NA()</f>
        <v>#N/A</v>
      </c>
      <c r="AW54" t="e">
        <f>NA()</f>
        <v>#N/A</v>
      </c>
      <c r="AX54" t="e">
        <f>NA()</f>
        <v>#N/A</v>
      </c>
      <c r="AY54" t="e">
        <f>NA()</f>
        <v>#N/A</v>
      </c>
      <c r="AZ54" t="e">
        <f>NA()</f>
        <v>#N/A</v>
      </c>
      <c r="BA54">
        <v>0</v>
      </c>
      <c r="BB54" t="s">
        <v>6616</v>
      </c>
      <c r="BC54" t="e">
        <f>NA()</f>
        <v>#N/A</v>
      </c>
      <c r="BD54" s="4" t="str">
        <f t="shared" si="5"/>
        <v>No</v>
      </c>
      <c r="BE54" t="e">
        <f>NA()</f>
        <v>#N/A</v>
      </c>
      <c r="BF54" s="3" t="str">
        <f t="shared" si="6"/>
        <v>No</v>
      </c>
      <c r="BG54" t="e">
        <f>NA()</f>
        <v>#N/A</v>
      </c>
      <c r="BH54" s="3" t="e">
        <f t="shared" si="7"/>
        <v>#N/A</v>
      </c>
      <c r="BI54" s="3" t="e">
        <f t="shared" si="8"/>
        <v>#N/A</v>
      </c>
      <c r="BJ54" s="3" t="e">
        <f t="shared" si="9"/>
        <v>#N/A</v>
      </c>
      <c r="BK54" s="3" t="e">
        <f t="shared" si="10"/>
        <v>#N/A</v>
      </c>
      <c r="BL54" s="3" t="e">
        <f t="shared" si="11"/>
        <v>#N/A</v>
      </c>
      <c r="BM54" s="3" t="e">
        <f t="shared" si="12"/>
        <v>#N/A</v>
      </c>
      <c r="BN54" s="3" t="str">
        <f t="shared" si="13"/>
        <v>Pass</v>
      </c>
      <c r="BO54" s="3" t="e">
        <f t="shared" si="14"/>
        <v>#N/A</v>
      </c>
      <c r="BP54" s="3" t="str">
        <f t="shared" si="15"/>
        <v>FV&lt;$10K</v>
      </c>
      <c r="BQ54" t="s">
        <v>6650</v>
      </c>
      <c r="BR54" s="3" t="str">
        <f t="shared" si="16"/>
        <v>No, &lt; $20K Lien</v>
      </c>
      <c r="BS54" s="3" t="str">
        <f t="shared" si="17"/>
        <v>No, Lien &lt; $20K</v>
      </c>
      <c r="BT54" t="s">
        <v>6650</v>
      </c>
      <c r="BU54" s="3" t="str">
        <f t="shared" si="18"/>
        <v>No</v>
      </c>
      <c r="BV54" s="3" t="str">
        <f t="shared" si="19"/>
        <v>No</v>
      </c>
      <c r="BW54" s="3">
        <f t="shared" si="20"/>
        <v>0</v>
      </c>
      <c r="BX54" s="3" t="str">
        <f t="shared" si="21"/>
        <v>No</v>
      </c>
      <c r="BY54" s="3">
        <f t="shared" si="22"/>
        <v>30705</v>
      </c>
      <c r="BZ54">
        <v>1</v>
      </c>
      <c r="CA54" s="3">
        <f t="shared" si="23"/>
        <v>30705</v>
      </c>
      <c r="CC54" s="3" t="e">
        <f t="shared" si="24"/>
        <v>#N/A</v>
      </c>
      <c r="CD54" s="3" t="e">
        <f t="shared" si="25"/>
        <v>#N/A</v>
      </c>
      <c r="CE54" s="3" t="str">
        <f t="shared" si="26"/>
        <v/>
      </c>
      <c r="CF54" s="3" t="e">
        <f>HLOOKUP(CE54,'Valuation Data'!$D$2:$K$5,4,FALSE)</f>
        <v>#N/A</v>
      </c>
      <c r="CG54" s="3">
        <f t="shared" si="27"/>
        <v>30705</v>
      </c>
      <c r="CH54" s="3" t="str">
        <f t="shared" si="28"/>
        <v>No</v>
      </c>
      <c r="CI54" s="3" t="str">
        <f>VLOOKUP(R54,'Use Codes &amp; County Type'!A:D,4,FALSE)</f>
        <v>R</v>
      </c>
      <c r="CJ54" s="3" t="str">
        <f t="shared" si="29"/>
        <v>No</v>
      </c>
      <c r="CK54" s="3" t="str">
        <f t="shared" si="30"/>
        <v>No</v>
      </c>
      <c r="CL54" s="3">
        <f t="shared" si="31"/>
        <v>0.35</v>
      </c>
      <c r="CM54" s="3">
        <f t="shared" si="32"/>
        <v>10746.75</v>
      </c>
      <c r="CN54" s="3" t="e">
        <f t="shared" si="33"/>
        <v>#N/A</v>
      </c>
      <c r="CO54" s="3" t="e">
        <f t="shared" si="34"/>
        <v>#N/A</v>
      </c>
      <c r="CP54" s="3" t="e">
        <f t="shared" si="35"/>
        <v>#N/A</v>
      </c>
      <c r="CR54" s="3" t="e">
        <f t="shared" si="36"/>
        <v>#N/A</v>
      </c>
      <c r="CV54" s="3" t="e">
        <f t="shared" si="37"/>
        <v>#N/A</v>
      </c>
      <c r="CW54" s="3">
        <f t="shared" si="38"/>
        <v>53</v>
      </c>
      <c r="CX54" s="3">
        <f t="shared" si="39"/>
        <v>534.71</v>
      </c>
      <c r="CY54" s="3" t="e">
        <f t="shared" si="40"/>
        <v>#N/A</v>
      </c>
      <c r="CZ54" t="e">
        <f>NA()</f>
        <v>#N/A</v>
      </c>
      <c r="DA54" t="e">
        <f>NA()</f>
        <v>#N/A</v>
      </c>
    </row>
    <row r="55" spans="1:105" x14ac:dyDescent="0.25">
      <c r="A55">
        <v>54</v>
      </c>
      <c r="B55" t="s">
        <v>3</v>
      </c>
      <c r="C55" t="s">
        <v>163</v>
      </c>
      <c r="D55">
        <v>490.59</v>
      </c>
      <c r="E55">
        <v>2017</v>
      </c>
      <c r="F55" t="e">
        <f>NA()</f>
        <v>#N/A</v>
      </c>
      <c r="G55" t="e">
        <f>NA()</f>
        <v>#N/A</v>
      </c>
      <c r="H55" s="3" t="e">
        <f t="shared" si="0"/>
        <v>#N/A</v>
      </c>
      <c r="I55" t="e">
        <f>NA()</f>
        <v>#N/A</v>
      </c>
      <c r="J55" t="e">
        <f>NA()</f>
        <v>#N/A</v>
      </c>
      <c r="K55" t="e">
        <f>NA()</f>
        <v>#N/A</v>
      </c>
      <c r="L55" t="e">
        <f>NA()</f>
        <v>#N/A</v>
      </c>
      <c r="M55" t="e">
        <f>NA()</f>
        <v>#N/A</v>
      </c>
      <c r="N55" t="e">
        <f>NA()</f>
        <v>#N/A</v>
      </c>
      <c r="O55" t="e">
        <f>NA()</f>
        <v>#N/A</v>
      </c>
      <c r="P55" t="e">
        <f>NA()</f>
        <v>#N/A</v>
      </c>
      <c r="Q55" t="e">
        <f>NA()</f>
        <v>#N/A</v>
      </c>
      <c r="R55">
        <v>2</v>
      </c>
      <c r="S55" t="s">
        <v>6535</v>
      </c>
      <c r="T55" t="e">
        <f>NA()</f>
        <v>#N/A</v>
      </c>
      <c r="U55" t="e">
        <f>NA()</f>
        <v>#N/A</v>
      </c>
      <c r="V55">
        <v>2017</v>
      </c>
      <c r="W55">
        <v>56903</v>
      </c>
      <c r="X55" t="e">
        <f>NA()</f>
        <v>#N/A</v>
      </c>
      <c r="Y55" t="e">
        <f>NA()</f>
        <v>#N/A</v>
      </c>
      <c r="Z55" t="e">
        <f>NA()</f>
        <v>#N/A</v>
      </c>
      <c r="AA55" s="3">
        <f t="shared" si="1"/>
        <v>0</v>
      </c>
      <c r="AI55" t="e">
        <f>NA()</f>
        <v>#N/A</v>
      </c>
      <c r="AJ55" t="e">
        <f>NA()</f>
        <v>#N/A</v>
      </c>
      <c r="AK55" t="e">
        <f>NA()</f>
        <v>#N/A</v>
      </c>
      <c r="AL55" t="e">
        <f>NA()</f>
        <v>#N/A</v>
      </c>
      <c r="AM55" t="e">
        <f>NA()</f>
        <v>#N/A</v>
      </c>
      <c r="AN55" t="e">
        <f>NA()</f>
        <v>#N/A</v>
      </c>
      <c r="AO55" t="e">
        <f>NA()</f>
        <v>#N/A</v>
      </c>
      <c r="AP55" s="3" t="str">
        <f t="shared" si="2"/>
        <v>No</v>
      </c>
      <c r="AQ55" s="3" t="str">
        <f t="shared" si="3"/>
        <v>No</v>
      </c>
      <c r="AR55" s="3" t="str">
        <f t="shared" si="4"/>
        <v>No</v>
      </c>
      <c r="AS55" t="e">
        <f>NA()</f>
        <v>#N/A</v>
      </c>
      <c r="AT55" t="e">
        <f>NA()</f>
        <v>#N/A</v>
      </c>
      <c r="AU55" t="e">
        <f>NA()</f>
        <v>#N/A</v>
      </c>
      <c r="AV55" t="e">
        <f>NA()</f>
        <v>#N/A</v>
      </c>
      <c r="AW55" t="e">
        <f>NA()</f>
        <v>#N/A</v>
      </c>
      <c r="AX55" t="e">
        <f>NA()</f>
        <v>#N/A</v>
      </c>
      <c r="AY55" t="e">
        <f>NA()</f>
        <v>#N/A</v>
      </c>
      <c r="AZ55" t="e">
        <f>NA()</f>
        <v>#N/A</v>
      </c>
      <c r="BA55">
        <v>0</v>
      </c>
      <c r="BB55" t="s">
        <v>6617</v>
      </c>
      <c r="BC55" t="e">
        <f>NA()</f>
        <v>#N/A</v>
      </c>
      <c r="BD55" s="4" t="str">
        <f t="shared" si="5"/>
        <v>No</v>
      </c>
      <c r="BE55" t="e">
        <f>NA()</f>
        <v>#N/A</v>
      </c>
      <c r="BF55" s="3" t="str">
        <f t="shared" si="6"/>
        <v>No</v>
      </c>
      <c r="BG55" t="e">
        <f>NA()</f>
        <v>#N/A</v>
      </c>
      <c r="BH55" s="3" t="e">
        <f t="shared" si="7"/>
        <v>#N/A</v>
      </c>
      <c r="BI55" s="3" t="e">
        <f t="shared" si="8"/>
        <v>#N/A</v>
      </c>
      <c r="BJ55" s="3" t="e">
        <f t="shared" si="9"/>
        <v>#N/A</v>
      </c>
      <c r="BK55" s="3" t="e">
        <f t="shared" si="10"/>
        <v>#N/A</v>
      </c>
      <c r="BL55" s="3" t="e">
        <f t="shared" si="11"/>
        <v>#N/A</v>
      </c>
      <c r="BM55" s="3" t="e">
        <f t="shared" si="12"/>
        <v>#N/A</v>
      </c>
      <c r="BN55" s="3" t="str">
        <f t="shared" si="13"/>
        <v>Pass</v>
      </c>
      <c r="BO55" s="3" t="e">
        <f t="shared" si="14"/>
        <v>#N/A</v>
      </c>
      <c r="BP55" s="3" t="str">
        <f t="shared" si="15"/>
        <v>FV&lt;$10K</v>
      </c>
      <c r="BQ55" t="s">
        <v>6650</v>
      </c>
      <c r="BR55" s="3" t="str">
        <f t="shared" si="16"/>
        <v>No, &lt; $20K Lien</v>
      </c>
      <c r="BS55" s="3" t="str">
        <f t="shared" si="17"/>
        <v>No, Lien &lt; $20K</v>
      </c>
      <c r="BT55" t="s">
        <v>6650</v>
      </c>
      <c r="BU55" s="3" t="str">
        <f t="shared" si="18"/>
        <v>No</v>
      </c>
      <c r="BV55" s="3" t="str">
        <f t="shared" si="19"/>
        <v>No</v>
      </c>
      <c r="BW55" s="3">
        <f t="shared" si="20"/>
        <v>0</v>
      </c>
      <c r="BX55" s="3" t="str">
        <f t="shared" si="21"/>
        <v>No</v>
      </c>
      <c r="BY55" s="3">
        <f t="shared" si="22"/>
        <v>56903</v>
      </c>
      <c r="BZ55">
        <v>1</v>
      </c>
      <c r="CA55" s="3">
        <f t="shared" si="23"/>
        <v>56903</v>
      </c>
      <c r="CC55" s="3" t="e">
        <f t="shared" si="24"/>
        <v>#N/A</v>
      </c>
      <c r="CD55" s="3" t="e">
        <f t="shared" si="25"/>
        <v>#N/A</v>
      </c>
      <c r="CE55" s="3" t="str">
        <f t="shared" si="26"/>
        <v/>
      </c>
      <c r="CF55" s="3" t="e">
        <f>HLOOKUP(CE55,'Valuation Data'!$D$2:$K$5,4,FALSE)</f>
        <v>#N/A</v>
      </c>
      <c r="CG55" s="3">
        <f t="shared" si="27"/>
        <v>56903</v>
      </c>
      <c r="CH55" s="3" t="str">
        <f t="shared" si="28"/>
        <v>No</v>
      </c>
      <c r="CI55" s="3" t="str">
        <f>VLOOKUP(R55,'Use Codes &amp; County Type'!A:D,4,FALSE)</f>
        <v>R</v>
      </c>
      <c r="CJ55" s="3" t="str">
        <f t="shared" si="29"/>
        <v>No</v>
      </c>
      <c r="CK55" s="3" t="str">
        <f t="shared" si="30"/>
        <v>Yes</v>
      </c>
      <c r="CL55" s="3">
        <f t="shared" si="31"/>
        <v>0.67</v>
      </c>
      <c r="CM55" s="3">
        <f t="shared" si="32"/>
        <v>38125.01</v>
      </c>
      <c r="CN55" s="3" t="e">
        <f t="shared" si="33"/>
        <v>#N/A</v>
      </c>
      <c r="CO55" s="3" t="e">
        <f t="shared" si="34"/>
        <v>#N/A</v>
      </c>
      <c r="CP55" s="3" t="e">
        <f t="shared" si="35"/>
        <v>#N/A</v>
      </c>
      <c r="CR55" s="3" t="e">
        <f t="shared" si="36"/>
        <v>#N/A</v>
      </c>
      <c r="CV55" s="3" t="e">
        <f t="shared" si="37"/>
        <v>#N/A</v>
      </c>
      <c r="CW55" s="3">
        <f t="shared" si="38"/>
        <v>54</v>
      </c>
      <c r="CX55" s="3">
        <f t="shared" si="39"/>
        <v>490.59</v>
      </c>
      <c r="CY55" s="3" t="e">
        <f t="shared" si="40"/>
        <v>#N/A</v>
      </c>
      <c r="CZ55" t="e">
        <f>NA()</f>
        <v>#N/A</v>
      </c>
      <c r="DA55" t="e">
        <f>NA()</f>
        <v>#N/A</v>
      </c>
    </row>
    <row r="56" spans="1:105" x14ac:dyDescent="0.25">
      <c r="A56">
        <v>55</v>
      </c>
      <c r="B56" t="s">
        <v>3</v>
      </c>
      <c r="C56" t="s">
        <v>164</v>
      </c>
      <c r="D56">
        <v>71.38</v>
      </c>
      <c r="E56">
        <v>2017</v>
      </c>
      <c r="F56">
        <v>71.38</v>
      </c>
      <c r="G56">
        <v>71.38</v>
      </c>
      <c r="H56" s="3">
        <f t="shared" si="0"/>
        <v>0</v>
      </c>
      <c r="J56" t="s">
        <v>2731</v>
      </c>
      <c r="K56" t="s">
        <v>2738</v>
      </c>
      <c r="L56">
        <v>32009</v>
      </c>
      <c r="M56" t="s">
        <v>2776</v>
      </c>
      <c r="N56" t="s">
        <v>4754</v>
      </c>
      <c r="O56">
        <v>-82.032809935724799</v>
      </c>
      <c r="P56">
        <v>30.4209799498691</v>
      </c>
      <c r="Q56" t="s">
        <v>4806</v>
      </c>
      <c r="R56">
        <v>0</v>
      </c>
      <c r="S56" t="s">
        <v>6538</v>
      </c>
      <c r="T56">
        <v>8001</v>
      </c>
      <c r="U56" t="s">
        <v>6581</v>
      </c>
      <c r="V56">
        <v>2017</v>
      </c>
      <c r="W56">
        <v>2270</v>
      </c>
      <c r="X56">
        <v>2017</v>
      </c>
      <c r="Y56">
        <v>2580</v>
      </c>
      <c r="Z56">
        <v>36.409999999999997</v>
      </c>
      <c r="AA56" s="3">
        <f t="shared" si="1"/>
        <v>0.51008685906416362</v>
      </c>
      <c r="AB56" t="s">
        <v>6616</v>
      </c>
      <c r="AC56" t="s">
        <v>6616</v>
      </c>
      <c r="AD56" t="s">
        <v>6616</v>
      </c>
      <c r="AE56" t="s">
        <v>6617</v>
      </c>
      <c r="AF56" t="s">
        <v>6616</v>
      </c>
      <c r="AG56" t="s">
        <v>6616</v>
      </c>
      <c r="AH56" t="s">
        <v>6616</v>
      </c>
      <c r="AI56" t="s">
        <v>6618</v>
      </c>
      <c r="AJ56" t="s">
        <v>6618</v>
      </c>
      <c r="AK56" t="s">
        <v>6618</v>
      </c>
      <c r="AL56" t="s">
        <v>6619</v>
      </c>
      <c r="AM56" t="s">
        <v>6618</v>
      </c>
      <c r="AN56" t="s">
        <v>6618</v>
      </c>
      <c r="AO56" t="s">
        <v>6618</v>
      </c>
      <c r="AP56" s="3" t="str">
        <f t="shared" si="2"/>
        <v>Yes</v>
      </c>
      <c r="AQ56" s="3" t="str">
        <f t="shared" si="3"/>
        <v>Yes</v>
      </c>
      <c r="AR56" s="3" t="str">
        <f t="shared" si="4"/>
        <v>Yes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 t="s">
        <v>6634</v>
      </c>
      <c r="AZ56" t="s">
        <v>6638</v>
      </c>
      <c r="BA56">
        <v>7</v>
      </c>
      <c r="BB56" t="s">
        <v>6616</v>
      </c>
      <c r="BC56" t="s">
        <v>6616</v>
      </c>
      <c r="BD56" s="4" t="str">
        <f t="shared" si="5"/>
        <v>No</v>
      </c>
      <c r="BE56" t="s">
        <v>6640</v>
      </c>
      <c r="BF56" s="3" t="str">
        <f t="shared" si="6"/>
        <v>No</v>
      </c>
      <c r="BG56" t="s">
        <v>6645</v>
      </c>
      <c r="BH56" s="3" t="str">
        <f t="shared" si="7"/>
        <v>CORTEZ RD</v>
      </c>
      <c r="BI56" s="3" t="str">
        <f t="shared" si="8"/>
        <v>Bryceville</v>
      </c>
      <c r="BJ56" s="3" t="str">
        <f t="shared" si="9"/>
        <v>Florida</v>
      </c>
      <c r="BK56" s="3">
        <f t="shared" si="10"/>
        <v>32009</v>
      </c>
      <c r="BL56" s="3" t="str">
        <f t="shared" si="11"/>
        <v>CORTEZ RD BRYCEVILLE FL 32009</v>
      </c>
      <c r="BM56" s="3" t="str">
        <f t="shared" si="12"/>
        <v/>
      </c>
      <c r="BN56" s="3" t="str">
        <f t="shared" si="13"/>
        <v>Lien&lt;$150</v>
      </c>
      <c r="BO56" s="3" t="str">
        <f t="shared" si="14"/>
        <v>No</v>
      </c>
      <c r="BP56" s="3" t="str">
        <f t="shared" si="15"/>
        <v>FV&lt;$10K</v>
      </c>
      <c r="BQ56" t="s">
        <v>6650</v>
      </c>
      <c r="BR56" s="3" t="str">
        <f t="shared" si="16"/>
        <v>No, &lt; $20K Lien</v>
      </c>
      <c r="BS56" s="3" t="str">
        <f t="shared" si="17"/>
        <v>No, Lien &lt; $20K</v>
      </c>
      <c r="BT56" t="s">
        <v>6650</v>
      </c>
      <c r="BU56" s="3" t="str">
        <f t="shared" si="18"/>
        <v>Yes</v>
      </c>
      <c r="BV56" s="3" t="str">
        <f t="shared" si="19"/>
        <v>No</v>
      </c>
      <c r="BW56" s="3">
        <f t="shared" si="20"/>
        <v>7</v>
      </c>
      <c r="BX56" s="3" t="str">
        <f t="shared" si="21"/>
        <v>No</v>
      </c>
      <c r="BY56" s="3">
        <f t="shared" si="22"/>
        <v>2270</v>
      </c>
      <c r="BZ56">
        <v>1</v>
      </c>
      <c r="CA56" s="3">
        <f t="shared" si="23"/>
        <v>2270</v>
      </c>
      <c r="CC56" s="3">
        <f t="shared" si="24"/>
        <v>0</v>
      </c>
      <c r="CD56" s="3">
        <f t="shared" si="25"/>
        <v>0</v>
      </c>
      <c r="CE56" s="3" t="str">
        <f t="shared" si="26"/>
        <v/>
      </c>
      <c r="CF56" s="3" t="e">
        <f>HLOOKUP(CE56,'Valuation Data'!$D$2:$K$5,4,FALSE)</f>
        <v>#N/A</v>
      </c>
      <c r="CG56" s="3">
        <f t="shared" si="27"/>
        <v>2270</v>
      </c>
      <c r="CH56" s="3" t="str">
        <f t="shared" si="28"/>
        <v>No</v>
      </c>
      <c r="CI56" s="3" t="str">
        <f>VLOOKUP(R56,'Use Codes &amp; County Type'!A:D,4,FALSE)</f>
        <v>V</v>
      </c>
      <c r="CJ56" s="3" t="str">
        <f t="shared" si="29"/>
        <v>Yes</v>
      </c>
      <c r="CK56" s="3" t="str">
        <f t="shared" si="30"/>
        <v>No</v>
      </c>
      <c r="CL56" s="3">
        <f t="shared" si="31"/>
        <v>0</v>
      </c>
      <c r="CM56" s="3">
        <f t="shared" si="32"/>
        <v>0</v>
      </c>
      <c r="CN56" s="3">
        <f t="shared" si="33"/>
        <v>785.18</v>
      </c>
      <c r="CO56" s="3">
        <f t="shared" si="34"/>
        <v>-785.18</v>
      </c>
      <c r="CP56" s="3">
        <f t="shared" si="35"/>
        <v>0.34589427312775328</v>
      </c>
      <c r="CR56" s="3" t="str">
        <f t="shared" si="36"/>
        <v>No</v>
      </c>
      <c r="CV56" s="3" t="str">
        <f t="shared" si="37"/>
        <v>Lien&lt;$150</v>
      </c>
      <c r="CW56" s="3">
        <f t="shared" si="38"/>
        <v>55</v>
      </c>
      <c r="CX56" s="3">
        <f t="shared" si="39"/>
        <v>71.38</v>
      </c>
      <c r="CY56" s="3" t="str">
        <f t="shared" si="40"/>
        <v>Ok</v>
      </c>
      <c r="CZ56">
        <v>0</v>
      </c>
      <c r="DA56">
        <v>0</v>
      </c>
    </row>
    <row r="57" spans="1:105" x14ac:dyDescent="0.25">
      <c r="A57">
        <v>56</v>
      </c>
      <c r="B57" t="s">
        <v>3</v>
      </c>
      <c r="C57" t="s">
        <v>165</v>
      </c>
      <c r="D57">
        <v>247.22</v>
      </c>
      <c r="E57">
        <v>2017</v>
      </c>
      <c r="F57">
        <v>247.22</v>
      </c>
      <c r="G57">
        <v>247.22</v>
      </c>
      <c r="H57" s="3">
        <f t="shared" si="0"/>
        <v>0</v>
      </c>
      <c r="J57" t="s">
        <v>2731</v>
      </c>
      <c r="K57" t="s">
        <v>2738</v>
      </c>
      <c r="L57">
        <v>32009</v>
      </c>
      <c r="M57" t="s">
        <v>2777</v>
      </c>
      <c r="N57" t="s">
        <v>4754</v>
      </c>
      <c r="O57">
        <v>-82.028533529025694</v>
      </c>
      <c r="P57">
        <v>30.420931780225601</v>
      </c>
      <c r="Q57" t="s">
        <v>4807</v>
      </c>
      <c r="R57">
        <v>0</v>
      </c>
      <c r="S57" t="s">
        <v>6538</v>
      </c>
      <c r="T57">
        <v>8001</v>
      </c>
      <c r="U57" t="s">
        <v>6581</v>
      </c>
      <c r="V57">
        <v>2017</v>
      </c>
      <c r="W57">
        <v>11713</v>
      </c>
      <c r="X57">
        <v>2017</v>
      </c>
      <c r="Y57">
        <v>15000</v>
      </c>
      <c r="Z57">
        <v>199</v>
      </c>
      <c r="AA57" s="3">
        <f t="shared" si="1"/>
        <v>0.80495105573982684</v>
      </c>
      <c r="AB57" t="s">
        <v>6616</v>
      </c>
      <c r="AC57" t="s">
        <v>6616</v>
      </c>
      <c r="AD57" t="s">
        <v>6616</v>
      </c>
      <c r="AE57" t="s">
        <v>6616</v>
      </c>
      <c r="AF57" t="s">
        <v>6616</v>
      </c>
      <c r="AG57" t="s">
        <v>6616</v>
      </c>
      <c r="AH57" t="s">
        <v>6616</v>
      </c>
      <c r="AI57" t="s">
        <v>6618</v>
      </c>
      <c r="AJ57" t="s">
        <v>6618</v>
      </c>
      <c r="AK57" t="s">
        <v>6618</v>
      </c>
      <c r="AL57" t="s">
        <v>6618</v>
      </c>
      <c r="AM57" t="s">
        <v>6618</v>
      </c>
      <c r="AN57" t="s">
        <v>6618</v>
      </c>
      <c r="AO57" t="s">
        <v>6618</v>
      </c>
      <c r="AP57" s="3" t="str">
        <f t="shared" si="2"/>
        <v>No</v>
      </c>
      <c r="AQ57" s="3" t="str">
        <f t="shared" si="3"/>
        <v>No</v>
      </c>
      <c r="AR57" s="3" t="str">
        <f t="shared" si="4"/>
        <v>No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 t="s">
        <v>6634</v>
      </c>
      <c r="AZ57" t="s">
        <v>6638</v>
      </c>
      <c r="BA57">
        <v>0</v>
      </c>
      <c r="BB57" t="s">
        <v>6616</v>
      </c>
      <c r="BC57" t="s">
        <v>6616</v>
      </c>
      <c r="BD57" s="4" t="str">
        <f t="shared" si="5"/>
        <v>No</v>
      </c>
      <c r="BE57" t="s">
        <v>6640</v>
      </c>
      <c r="BF57" s="3" t="str">
        <f t="shared" si="6"/>
        <v>No</v>
      </c>
      <c r="BG57" t="s">
        <v>6645</v>
      </c>
      <c r="BH57" s="3" t="str">
        <f t="shared" si="7"/>
        <v>OFF BUCKS WAY</v>
      </c>
      <c r="BI57" s="3" t="str">
        <f t="shared" si="8"/>
        <v>Bryceville</v>
      </c>
      <c r="BJ57" s="3" t="str">
        <f t="shared" si="9"/>
        <v>Florida</v>
      </c>
      <c r="BK57" s="3">
        <f t="shared" si="10"/>
        <v>32009</v>
      </c>
      <c r="BL57" s="3" t="str">
        <f t="shared" si="11"/>
        <v>OFF BUCKS WAY BRYCEVILLE FL 32009</v>
      </c>
      <c r="BM57" s="3" t="str">
        <f t="shared" si="12"/>
        <v/>
      </c>
      <c r="BN57" s="3" t="str">
        <f t="shared" si="13"/>
        <v>Pass</v>
      </c>
      <c r="BO57" s="3" t="str">
        <f t="shared" si="14"/>
        <v>No</v>
      </c>
      <c r="BP57" s="3" t="str">
        <f t="shared" si="15"/>
        <v>FV&lt;$10K</v>
      </c>
      <c r="BQ57" t="s">
        <v>6650</v>
      </c>
      <c r="BR57" s="3" t="str">
        <f t="shared" si="16"/>
        <v>No, &lt; $20K Lien</v>
      </c>
      <c r="BS57" s="3" t="str">
        <f t="shared" si="17"/>
        <v>No, Lien &lt; $20K</v>
      </c>
      <c r="BT57" t="s">
        <v>6650</v>
      </c>
      <c r="BU57" s="3" t="str">
        <f t="shared" si="18"/>
        <v>No</v>
      </c>
      <c r="BV57" s="3" t="str">
        <f t="shared" si="19"/>
        <v>No</v>
      </c>
      <c r="BW57" s="3">
        <f t="shared" si="20"/>
        <v>0</v>
      </c>
      <c r="BX57" s="3" t="str">
        <f t="shared" si="21"/>
        <v>No</v>
      </c>
      <c r="BY57" s="3">
        <f t="shared" si="22"/>
        <v>11713</v>
      </c>
      <c r="BZ57">
        <v>1</v>
      </c>
      <c r="CA57" s="3">
        <f t="shared" si="23"/>
        <v>11713</v>
      </c>
      <c r="CC57" s="3">
        <f t="shared" si="24"/>
        <v>0</v>
      </c>
      <c r="CD57" s="3">
        <f t="shared" si="25"/>
        <v>0</v>
      </c>
      <c r="CE57" s="3" t="str">
        <f t="shared" si="26"/>
        <v/>
      </c>
      <c r="CF57" s="3" t="e">
        <f>HLOOKUP(CE57,'Valuation Data'!$D$2:$K$5,4,FALSE)</f>
        <v>#N/A</v>
      </c>
      <c r="CG57" s="3">
        <f t="shared" si="27"/>
        <v>11713</v>
      </c>
      <c r="CH57" s="3" t="str">
        <f t="shared" si="28"/>
        <v>No</v>
      </c>
      <c r="CI57" s="3" t="str">
        <f>VLOOKUP(R57,'Use Codes &amp; County Type'!A:D,4,FALSE)</f>
        <v>V</v>
      </c>
      <c r="CJ57" s="3" t="str">
        <f t="shared" si="29"/>
        <v>Yes</v>
      </c>
      <c r="CK57" s="3" t="str">
        <f t="shared" si="30"/>
        <v>No</v>
      </c>
      <c r="CL57" s="3">
        <f t="shared" si="31"/>
        <v>0</v>
      </c>
      <c r="CM57" s="3">
        <f t="shared" si="32"/>
        <v>0</v>
      </c>
      <c r="CN57" s="3">
        <f t="shared" si="33"/>
        <v>988.88</v>
      </c>
      <c r="CO57" s="3">
        <f t="shared" si="34"/>
        <v>-988.88</v>
      </c>
      <c r="CP57" s="3">
        <f t="shared" si="35"/>
        <v>8.4425851617860495E-2</v>
      </c>
      <c r="CR57" s="3" t="str">
        <f t="shared" si="36"/>
        <v>No</v>
      </c>
      <c r="CV57" s="3" t="str">
        <f t="shared" si="37"/>
        <v>FMV&lt;$30K</v>
      </c>
      <c r="CW57" s="3">
        <f t="shared" si="38"/>
        <v>56</v>
      </c>
      <c r="CX57" s="3">
        <f t="shared" si="39"/>
        <v>247.22</v>
      </c>
      <c r="CY57" s="3" t="str">
        <f t="shared" si="40"/>
        <v>Ok</v>
      </c>
      <c r="CZ57">
        <v>0</v>
      </c>
      <c r="DA57">
        <v>0</v>
      </c>
    </row>
    <row r="58" spans="1:105" x14ac:dyDescent="0.25">
      <c r="A58">
        <v>57</v>
      </c>
      <c r="B58" t="s">
        <v>3</v>
      </c>
      <c r="C58" t="s">
        <v>166</v>
      </c>
      <c r="D58">
        <v>699</v>
      </c>
      <c r="E58">
        <v>2017</v>
      </c>
      <c r="F58">
        <v>699</v>
      </c>
      <c r="G58">
        <v>699</v>
      </c>
      <c r="H58" s="3">
        <f t="shared" si="0"/>
        <v>0</v>
      </c>
      <c r="I58">
        <v>11514</v>
      </c>
      <c r="J58" t="s">
        <v>2731</v>
      </c>
      <c r="K58" t="s">
        <v>2738</v>
      </c>
      <c r="L58">
        <v>32009</v>
      </c>
      <c r="M58" t="s">
        <v>2778</v>
      </c>
      <c r="N58" t="s">
        <v>4754</v>
      </c>
      <c r="O58">
        <v>-82.023106115141999</v>
      </c>
      <c r="P58">
        <v>30.426196159826102</v>
      </c>
      <c r="Q58" t="s">
        <v>4808</v>
      </c>
      <c r="R58">
        <v>1</v>
      </c>
      <c r="S58" t="s">
        <v>6539</v>
      </c>
      <c r="T58">
        <v>1001</v>
      </c>
      <c r="U58" t="s">
        <v>6582</v>
      </c>
      <c r="V58">
        <v>2017</v>
      </c>
      <c r="W58">
        <v>107046</v>
      </c>
      <c r="X58">
        <v>2017</v>
      </c>
      <c r="Y58">
        <v>118636</v>
      </c>
      <c r="Z58">
        <v>616.74</v>
      </c>
      <c r="AA58" s="3">
        <f t="shared" si="1"/>
        <v>0.88231759656652364</v>
      </c>
      <c r="AB58" t="s">
        <v>6616</v>
      </c>
      <c r="AC58" t="s">
        <v>6616</v>
      </c>
      <c r="AD58" t="s">
        <v>6616</v>
      </c>
      <c r="AE58" t="s">
        <v>6616</v>
      </c>
      <c r="AF58" t="s">
        <v>6616</v>
      </c>
      <c r="AG58" t="s">
        <v>6616</v>
      </c>
      <c r="AH58" t="s">
        <v>6616</v>
      </c>
      <c r="AI58" t="s">
        <v>6618</v>
      </c>
      <c r="AJ58" t="s">
        <v>6618</v>
      </c>
      <c r="AK58" t="s">
        <v>6618</v>
      </c>
      <c r="AL58" t="s">
        <v>6618</v>
      </c>
      <c r="AM58" t="s">
        <v>6618</v>
      </c>
      <c r="AN58" t="s">
        <v>6618</v>
      </c>
      <c r="AO58" t="s">
        <v>6618</v>
      </c>
      <c r="AP58" s="3" t="str">
        <f t="shared" si="2"/>
        <v>No</v>
      </c>
      <c r="AQ58" s="3" t="str">
        <f t="shared" si="3"/>
        <v>No</v>
      </c>
      <c r="AR58" s="3" t="str">
        <f t="shared" si="4"/>
        <v>No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 t="s">
        <v>6634</v>
      </c>
      <c r="AZ58" t="s">
        <v>6637</v>
      </c>
      <c r="BA58">
        <v>1</v>
      </c>
      <c r="BB58" t="s">
        <v>6617</v>
      </c>
      <c r="BC58" t="s">
        <v>6616</v>
      </c>
      <c r="BD58" s="4" t="str">
        <f t="shared" si="5"/>
        <v>No</v>
      </c>
      <c r="BE58" t="s">
        <v>6640</v>
      </c>
      <c r="BF58" s="3" t="str">
        <f t="shared" si="6"/>
        <v>No</v>
      </c>
      <c r="BG58" t="s">
        <v>6645</v>
      </c>
      <c r="BH58" s="3" t="str">
        <f t="shared" si="7"/>
        <v>11514 CR 121</v>
      </c>
      <c r="BI58" s="3" t="str">
        <f t="shared" si="8"/>
        <v>Bryceville</v>
      </c>
      <c r="BJ58" s="3" t="str">
        <f t="shared" si="9"/>
        <v>Florida</v>
      </c>
      <c r="BK58" s="3">
        <f t="shared" si="10"/>
        <v>32009</v>
      </c>
      <c r="BL58" s="3" t="str">
        <f t="shared" si="11"/>
        <v>11514 CR 121 BRYCEVILLE FL 32009</v>
      </c>
      <c r="BM58" s="3" t="str">
        <f t="shared" si="12"/>
        <v/>
      </c>
      <c r="BN58" s="3" t="str">
        <f t="shared" si="13"/>
        <v>Pass</v>
      </c>
      <c r="BO58" s="3" t="str">
        <f t="shared" si="14"/>
        <v>No</v>
      </c>
      <c r="BP58" s="3" t="str">
        <f t="shared" si="15"/>
        <v>FV&lt;$10K</v>
      </c>
      <c r="BQ58" t="s">
        <v>6650</v>
      </c>
      <c r="BR58" s="3" t="str">
        <f t="shared" si="16"/>
        <v>No, &lt; $20K Lien</v>
      </c>
      <c r="BS58" s="3" t="str">
        <f t="shared" si="17"/>
        <v>No, Lien &lt; $20K</v>
      </c>
      <c r="BT58" t="s">
        <v>6650</v>
      </c>
      <c r="BU58" s="3" t="str">
        <f t="shared" si="18"/>
        <v>No</v>
      </c>
      <c r="BV58" s="3" t="str">
        <f t="shared" si="19"/>
        <v>No</v>
      </c>
      <c r="BW58" s="3">
        <f t="shared" si="20"/>
        <v>1</v>
      </c>
      <c r="BX58" s="3" t="str">
        <f t="shared" si="21"/>
        <v>No</v>
      </c>
      <c r="BY58" s="3">
        <f t="shared" si="22"/>
        <v>107046</v>
      </c>
      <c r="BZ58">
        <v>1</v>
      </c>
      <c r="CA58" s="3">
        <f t="shared" si="23"/>
        <v>107046</v>
      </c>
      <c r="CC58" s="3">
        <f t="shared" si="24"/>
        <v>0</v>
      </c>
      <c r="CD58" s="3">
        <f t="shared" si="25"/>
        <v>0</v>
      </c>
      <c r="CE58" s="3" t="str">
        <f t="shared" si="26"/>
        <v/>
      </c>
      <c r="CF58" s="3" t="e">
        <f>HLOOKUP(CE58,'Valuation Data'!$D$2:$K$5,4,FALSE)</f>
        <v>#N/A</v>
      </c>
      <c r="CG58" s="3">
        <f t="shared" si="27"/>
        <v>107046</v>
      </c>
      <c r="CH58" s="3" t="str">
        <f t="shared" si="28"/>
        <v>No</v>
      </c>
      <c r="CI58" s="3" t="str">
        <f>VLOOKUP(R58,'Use Codes &amp; County Type'!A:D,4,FALSE)</f>
        <v>S</v>
      </c>
      <c r="CJ58" s="3" t="str">
        <f t="shared" si="29"/>
        <v>No</v>
      </c>
      <c r="CK58" s="3" t="str">
        <f t="shared" si="30"/>
        <v>Yes</v>
      </c>
      <c r="CL58" s="3">
        <f t="shared" si="31"/>
        <v>0.67</v>
      </c>
      <c r="CM58" s="3">
        <f t="shared" si="32"/>
        <v>71720.820000000007</v>
      </c>
      <c r="CN58" s="3">
        <f t="shared" si="33"/>
        <v>3495</v>
      </c>
      <c r="CO58" s="3">
        <f t="shared" si="34"/>
        <v>68225.820000000007</v>
      </c>
      <c r="CP58" s="3">
        <f t="shared" si="35"/>
        <v>3.264951516170618E-2</v>
      </c>
      <c r="CR58" s="3" t="str">
        <f t="shared" si="36"/>
        <v>No</v>
      </c>
      <c r="CV58" s="3" t="str">
        <f t="shared" si="37"/>
        <v>*Bid</v>
      </c>
      <c r="CW58" s="3">
        <f t="shared" si="38"/>
        <v>57</v>
      </c>
      <c r="CX58" s="3">
        <f t="shared" si="39"/>
        <v>699</v>
      </c>
      <c r="CY58" s="3" t="str">
        <f t="shared" si="40"/>
        <v>Ok</v>
      </c>
      <c r="CZ58">
        <v>0</v>
      </c>
      <c r="DA58">
        <v>0</v>
      </c>
    </row>
    <row r="59" spans="1:105" x14ac:dyDescent="0.25">
      <c r="A59">
        <v>58</v>
      </c>
      <c r="B59" t="s">
        <v>3</v>
      </c>
      <c r="C59" t="s">
        <v>167</v>
      </c>
      <c r="D59">
        <v>1613.34</v>
      </c>
      <c r="E59">
        <v>2017</v>
      </c>
      <c r="F59">
        <v>1613.34</v>
      </c>
      <c r="G59">
        <v>1613.34</v>
      </c>
      <c r="H59" s="3">
        <f t="shared" si="0"/>
        <v>0</v>
      </c>
      <c r="I59">
        <v>11837</v>
      </c>
      <c r="J59" t="s">
        <v>2731</v>
      </c>
      <c r="K59" t="s">
        <v>2738</v>
      </c>
      <c r="L59">
        <v>32009</v>
      </c>
      <c r="M59" t="s">
        <v>2779</v>
      </c>
      <c r="N59" t="s">
        <v>4754</v>
      </c>
      <c r="O59">
        <v>-82.018349964981894</v>
      </c>
      <c r="P59">
        <v>30.429083377233201</v>
      </c>
      <c r="Q59" t="s">
        <v>4809</v>
      </c>
      <c r="R59">
        <v>2</v>
      </c>
      <c r="S59" t="s">
        <v>6535</v>
      </c>
      <c r="T59">
        <v>1006</v>
      </c>
      <c r="U59" t="s">
        <v>6578</v>
      </c>
      <c r="V59">
        <v>2017</v>
      </c>
      <c r="W59">
        <v>96585</v>
      </c>
      <c r="X59">
        <v>2017</v>
      </c>
      <c r="Y59">
        <v>96585</v>
      </c>
      <c r="Z59">
        <v>1462.17</v>
      </c>
      <c r="AA59" s="3">
        <f t="shared" si="1"/>
        <v>0.90629997396704987</v>
      </c>
      <c r="AC59" t="s">
        <v>6616</v>
      </c>
      <c r="AI59" t="s">
        <v>6618</v>
      </c>
      <c r="AJ59" t="s">
        <v>6618</v>
      </c>
      <c r="AK59">
        <v>0</v>
      </c>
      <c r="AL59">
        <v>0</v>
      </c>
      <c r="AM59">
        <v>0</v>
      </c>
      <c r="AN59">
        <v>0</v>
      </c>
      <c r="AO59">
        <v>0</v>
      </c>
      <c r="AP59" s="3" t="str">
        <f t="shared" si="2"/>
        <v>No</v>
      </c>
      <c r="AQ59" s="3" t="str">
        <f t="shared" si="3"/>
        <v>No</v>
      </c>
      <c r="AR59" s="3" t="str">
        <f t="shared" si="4"/>
        <v>No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 t="s">
        <v>6634</v>
      </c>
      <c r="AZ59" t="s">
        <v>6638</v>
      </c>
      <c r="BA59">
        <v>0</v>
      </c>
      <c r="BB59" t="s">
        <v>6616</v>
      </c>
      <c r="BC59" t="s">
        <v>6616</v>
      </c>
      <c r="BD59" s="4" t="str">
        <f t="shared" si="5"/>
        <v>No</v>
      </c>
      <c r="BE59" t="s">
        <v>6640</v>
      </c>
      <c r="BF59" s="3" t="str">
        <f t="shared" si="6"/>
        <v>No</v>
      </c>
      <c r="BG59" t="s">
        <v>6645</v>
      </c>
      <c r="BH59" s="3" t="str">
        <f t="shared" si="7"/>
        <v>11837 CR 121</v>
      </c>
      <c r="BI59" s="3" t="str">
        <f t="shared" si="8"/>
        <v>Bryceville</v>
      </c>
      <c r="BJ59" s="3" t="str">
        <f t="shared" si="9"/>
        <v>Florida</v>
      </c>
      <c r="BK59" s="3">
        <f t="shared" si="10"/>
        <v>32009</v>
      </c>
      <c r="BL59" s="3" t="str">
        <f t="shared" si="11"/>
        <v>11837 CR 121 BRYCEVILLE FL 32009</v>
      </c>
      <c r="BM59" s="3" t="str">
        <f t="shared" si="12"/>
        <v/>
      </c>
      <c r="BN59" s="3" t="str">
        <f t="shared" si="13"/>
        <v>Pass</v>
      </c>
      <c r="BO59" s="3" t="str">
        <f t="shared" si="14"/>
        <v>No</v>
      </c>
      <c r="BP59" s="3" t="str">
        <f t="shared" si="15"/>
        <v>FV&lt;$10K</v>
      </c>
      <c r="BQ59" t="s">
        <v>6650</v>
      </c>
      <c r="BR59" s="3" t="str">
        <f t="shared" si="16"/>
        <v>No, &lt; $20K Lien</v>
      </c>
      <c r="BS59" s="3" t="str">
        <f t="shared" si="17"/>
        <v>No, Lien &lt; $20K</v>
      </c>
      <c r="BT59" t="s">
        <v>6650</v>
      </c>
      <c r="BU59" s="3" t="str">
        <f t="shared" si="18"/>
        <v>No</v>
      </c>
      <c r="BV59" s="3" t="str">
        <f t="shared" si="19"/>
        <v>No</v>
      </c>
      <c r="BW59" s="3">
        <f t="shared" si="20"/>
        <v>0</v>
      </c>
      <c r="BX59" s="3" t="str">
        <f t="shared" si="21"/>
        <v>No</v>
      </c>
      <c r="BY59" s="3">
        <f t="shared" si="22"/>
        <v>96585</v>
      </c>
      <c r="BZ59">
        <v>1</v>
      </c>
      <c r="CA59" s="3">
        <f t="shared" si="23"/>
        <v>96585</v>
      </c>
      <c r="CC59" s="3">
        <f t="shared" si="24"/>
        <v>0</v>
      </c>
      <c r="CD59" s="3">
        <f t="shared" si="25"/>
        <v>0</v>
      </c>
      <c r="CE59" s="3" t="str">
        <f t="shared" si="26"/>
        <v/>
      </c>
      <c r="CF59" s="3" t="e">
        <f>HLOOKUP(CE59,'Valuation Data'!$D$2:$K$5,4,FALSE)</f>
        <v>#N/A</v>
      </c>
      <c r="CG59" s="3">
        <f t="shared" si="27"/>
        <v>96585</v>
      </c>
      <c r="CH59" s="3" t="str">
        <f t="shared" si="28"/>
        <v>No</v>
      </c>
      <c r="CI59" s="3" t="str">
        <f>VLOOKUP(R59,'Use Codes &amp; County Type'!A:D,4,FALSE)</f>
        <v>R</v>
      </c>
      <c r="CJ59" s="3" t="str">
        <f t="shared" si="29"/>
        <v>No</v>
      </c>
      <c r="CK59" s="3" t="str">
        <f t="shared" si="30"/>
        <v>No</v>
      </c>
      <c r="CL59" s="3">
        <f t="shared" si="31"/>
        <v>0.35</v>
      </c>
      <c r="CM59" s="3">
        <f t="shared" si="32"/>
        <v>33804.75</v>
      </c>
      <c r="CN59" s="3">
        <f t="shared" si="33"/>
        <v>6453.36</v>
      </c>
      <c r="CO59" s="3">
        <f t="shared" si="34"/>
        <v>27351.39</v>
      </c>
      <c r="CP59" s="3">
        <f t="shared" si="35"/>
        <v>6.6815343997515139E-2</v>
      </c>
      <c r="CR59" s="3" t="str">
        <f t="shared" si="36"/>
        <v>No</v>
      </c>
      <c r="CV59" s="3" t="str">
        <f t="shared" si="37"/>
        <v>*Bid</v>
      </c>
      <c r="CW59" s="3">
        <f t="shared" si="38"/>
        <v>58</v>
      </c>
      <c r="CX59" s="3">
        <f t="shared" si="39"/>
        <v>1613.34</v>
      </c>
      <c r="CY59" s="3" t="str">
        <f t="shared" si="40"/>
        <v>Ok</v>
      </c>
      <c r="CZ59">
        <v>0</v>
      </c>
      <c r="DA59">
        <v>0</v>
      </c>
    </row>
    <row r="60" spans="1:105" x14ac:dyDescent="0.25">
      <c r="A60">
        <v>59</v>
      </c>
      <c r="B60" t="s">
        <v>3</v>
      </c>
      <c r="C60" t="s">
        <v>168</v>
      </c>
      <c r="D60">
        <v>505.05</v>
      </c>
      <c r="E60">
        <v>2017</v>
      </c>
      <c r="F60">
        <v>505.05</v>
      </c>
      <c r="G60">
        <v>505.05</v>
      </c>
      <c r="H60" s="3">
        <f t="shared" si="0"/>
        <v>0</v>
      </c>
      <c r="I60">
        <v>11761</v>
      </c>
      <c r="J60" t="s">
        <v>2731</v>
      </c>
      <c r="K60" t="s">
        <v>2738</v>
      </c>
      <c r="L60">
        <v>32009</v>
      </c>
      <c r="M60" t="s">
        <v>2780</v>
      </c>
      <c r="N60" t="s">
        <v>4754</v>
      </c>
      <c r="O60">
        <v>-82.018966068002399</v>
      </c>
      <c r="P60">
        <v>30.428331750381702</v>
      </c>
      <c r="Q60" t="s">
        <v>4810</v>
      </c>
      <c r="R60">
        <v>1</v>
      </c>
      <c r="S60" t="s">
        <v>6539</v>
      </c>
      <c r="T60">
        <v>1001</v>
      </c>
      <c r="U60" t="s">
        <v>6582</v>
      </c>
      <c r="V60">
        <v>2017</v>
      </c>
      <c r="W60">
        <v>58930</v>
      </c>
      <c r="X60">
        <v>2017</v>
      </c>
      <c r="Y60">
        <v>70324</v>
      </c>
      <c r="Z60">
        <v>437.4</v>
      </c>
      <c r="AA60" s="3">
        <f t="shared" si="1"/>
        <v>0.86605286605286602</v>
      </c>
      <c r="AB60" t="s">
        <v>6616</v>
      </c>
      <c r="AE60" t="s">
        <v>6616</v>
      </c>
      <c r="AF60" t="s">
        <v>6616</v>
      </c>
      <c r="AG60" t="s">
        <v>6616</v>
      </c>
      <c r="AH60" t="s">
        <v>6616</v>
      </c>
      <c r="AI60" t="s">
        <v>6618</v>
      </c>
      <c r="AJ60" t="s">
        <v>6618</v>
      </c>
      <c r="AK60" t="s">
        <v>6618</v>
      </c>
      <c r="AL60" t="s">
        <v>6618</v>
      </c>
      <c r="AM60" t="s">
        <v>6618</v>
      </c>
      <c r="AN60" t="s">
        <v>6618</v>
      </c>
      <c r="AO60">
        <v>0</v>
      </c>
      <c r="AP60" s="3" t="str">
        <f t="shared" si="2"/>
        <v>No</v>
      </c>
      <c r="AQ60" s="3" t="str">
        <f t="shared" si="3"/>
        <v>No</v>
      </c>
      <c r="AR60" s="3" t="str">
        <f t="shared" si="4"/>
        <v>No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 t="s">
        <v>6634</v>
      </c>
      <c r="AZ60">
        <v>0</v>
      </c>
      <c r="BA60">
        <v>1</v>
      </c>
      <c r="BB60" t="s">
        <v>6617</v>
      </c>
      <c r="BC60" t="s">
        <v>6616</v>
      </c>
      <c r="BD60" s="4" t="str">
        <f t="shared" si="5"/>
        <v>No</v>
      </c>
      <c r="BE60" t="s">
        <v>6640</v>
      </c>
      <c r="BF60" s="3" t="str">
        <f t="shared" si="6"/>
        <v>No</v>
      </c>
      <c r="BG60" t="s">
        <v>6645</v>
      </c>
      <c r="BH60" s="3" t="str">
        <f t="shared" si="7"/>
        <v>11761 CR 121</v>
      </c>
      <c r="BI60" s="3" t="str">
        <f t="shared" si="8"/>
        <v>Bryceville</v>
      </c>
      <c r="BJ60" s="3" t="str">
        <f t="shared" si="9"/>
        <v>Florida</v>
      </c>
      <c r="BK60" s="3">
        <f t="shared" si="10"/>
        <v>32009</v>
      </c>
      <c r="BL60" s="3" t="str">
        <f t="shared" si="11"/>
        <v>11761 CR 121 BRYCEVILLE FL 32009</v>
      </c>
      <c r="BM60" s="3" t="str">
        <f t="shared" si="12"/>
        <v/>
      </c>
      <c r="BN60" s="3" t="str">
        <f t="shared" si="13"/>
        <v>Pass</v>
      </c>
      <c r="BO60" s="3" t="str">
        <f t="shared" si="14"/>
        <v>No</v>
      </c>
      <c r="BP60" s="3" t="str">
        <f t="shared" si="15"/>
        <v>FV&lt;$10K</v>
      </c>
      <c r="BQ60" t="s">
        <v>6650</v>
      </c>
      <c r="BR60" s="3" t="str">
        <f t="shared" si="16"/>
        <v>No, &lt; $20K Lien</v>
      </c>
      <c r="BS60" s="3" t="str">
        <f t="shared" si="17"/>
        <v>No, Lien &lt; $20K</v>
      </c>
      <c r="BT60" t="s">
        <v>6650</v>
      </c>
      <c r="BU60" s="3" t="str">
        <f t="shared" si="18"/>
        <v>No</v>
      </c>
      <c r="BV60" s="3" t="str">
        <f t="shared" si="19"/>
        <v>No</v>
      </c>
      <c r="BW60" s="3">
        <f t="shared" si="20"/>
        <v>1</v>
      </c>
      <c r="BX60" s="3" t="str">
        <f t="shared" si="21"/>
        <v>No</v>
      </c>
      <c r="BY60" s="3">
        <f t="shared" si="22"/>
        <v>58930</v>
      </c>
      <c r="BZ60">
        <v>1</v>
      </c>
      <c r="CA60" s="3">
        <f t="shared" si="23"/>
        <v>58930</v>
      </c>
      <c r="CC60" s="3">
        <f t="shared" si="24"/>
        <v>0</v>
      </c>
      <c r="CD60" s="3">
        <f t="shared" si="25"/>
        <v>0</v>
      </c>
      <c r="CE60" s="3" t="str">
        <f t="shared" si="26"/>
        <v/>
      </c>
      <c r="CF60" s="3" t="e">
        <f>HLOOKUP(CE60,'Valuation Data'!$D$2:$K$5,4,FALSE)</f>
        <v>#N/A</v>
      </c>
      <c r="CG60" s="3">
        <f t="shared" si="27"/>
        <v>58930</v>
      </c>
      <c r="CH60" s="3" t="str">
        <f t="shared" si="28"/>
        <v>No</v>
      </c>
      <c r="CI60" s="3" t="str">
        <f>VLOOKUP(R60,'Use Codes &amp; County Type'!A:D,4,FALSE)</f>
        <v>S</v>
      </c>
      <c r="CJ60" s="3" t="str">
        <f t="shared" si="29"/>
        <v>No</v>
      </c>
      <c r="CK60" s="3" t="str">
        <f t="shared" si="30"/>
        <v>Yes</v>
      </c>
      <c r="CL60" s="3">
        <f t="shared" si="31"/>
        <v>0.67</v>
      </c>
      <c r="CM60" s="3">
        <f t="shared" si="32"/>
        <v>39483.100000000006</v>
      </c>
      <c r="CN60" s="3">
        <f t="shared" si="33"/>
        <v>2525.25</v>
      </c>
      <c r="CO60" s="3">
        <f t="shared" si="34"/>
        <v>36957.850000000006</v>
      </c>
      <c r="CP60" s="3">
        <f t="shared" si="35"/>
        <v>4.2851688443916514E-2</v>
      </c>
      <c r="CR60" s="3" t="str">
        <f t="shared" si="36"/>
        <v>No</v>
      </c>
      <c r="CV60" s="3" t="str">
        <f t="shared" si="37"/>
        <v>*Bid</v>
      </c>
      <c r="CW60" s="3">
        <f t="shared" si="38"/>
        <v>59</v>
      </c>
      <c r="CX60" s="3">
        <f t="shared" si="39"/>
        <v>505.05</v>
      </c>
      <c r="CY60" s="3" t="str">
        <f t="shared" si="40"/>
        <v>Ok</v>
      </c>
      <c r="CZ60">
        <v>0</v>
      </c>
      <c r="DA60">
        <v>0</v>
      </c>
    </row>
    <row r="61" spans="1:105" x14ac:dyDescent="0.25">
      <c r="A61">
        <v>60</v>
      </c>
      <c r="B61" t="s">
        <v>3</v>
      </c>
      <c r="C61" t="s">
        <v>169</v>
      </c>
      <c r="D61">
        <v>794.09</v>
      </c>
      <c r="E61">
        <v>2017</v>
      </c>
      <c r="F61" t="e">
        <f>NA()</f>
        <v>#N/A</v>
      </c>
      <c r="G61" t="e">
        <f>NA()</f>
        <v>#N/A</v>
      </c>
      <c r="H61" s="3" t="e">
        <f t="shared" si="0"/>
        <v>#N/A</v>
      </c>
      <c r="I61" t="e">
        <f>NA()</f>
        <v>#N/A</v>
      </c>
      <c r="J61" t="e">
        <f>NA()</f>
        <v>#N/A</v>
      </c>
      <c r="K61" t="e">
        <f>NA()</f>
        <v>#N/A</v>
      </c>
      <c r="L61" t="e">
        <f>NA()</f>
        <v>#N/A</v>
      </c>
      <c r="M61" t="e">
        <f>NA()</f>
        <v>#N/A</v>
      </c>
      <c r="N61" t="e">
        <f>NA()</f>
        <v>#N/A</v>
      </c>
      <c r="O61" t="e">
        <f>NA()</f>
        <v>#N/A</v>
      </c>
      <c r="P61" t="e">
        <f>NA()</f>
        <v>#N/A</v>
      </c>
      <c r="Q61" t="e">
        <f>NA()</f>
        <v>#N/A</v>
      </c>
      <c r="R61">
        <v>2</v>
      </c>
      <c r="S61" t="s">
        <v>6535</v>
      </c>
      <c r="T61" t="e">
        <f>NA()</f>
        <v>#N/A</v>
      </c>
      <c r="U61" t="e">
        <f>NA()</f>
        <v>#N/A</v>
      </c>
      <c r="V61">
        <v>2017</v>
      </c>
      <c r="W61">
        <v>46546</v>
      </c>
      <c r="X61" t="e">
        <f>NA()</f>
        <v>#N/A</v>
      </c>
      <c r="Y61" t="e">
        <f>NA()</f>
        <v>#N/A</v>
      </c>
      <c r="Z61" t="e">
        <f>NA()</f>
        <v>#N/A</v>
      </c>
      <c r="AA61" s="3">
        <f t="shared" si="1"/>
        <v>0</v>
      </c>
      <c r="AB61" t="s">
        <v>6616</v>
      </c>
      <c r="AG61" t="s">
        <v>6616</v>
      </c>
      <c r="AH61" t="s">
        <v>6616</v>
      </c>
      <c r="AI61" t="e">
        <f>NA()</f>
        <v>#N/A</v>
      </c>
      <c r="AJ61" t="e">
        <f>NA()</f>
        <v>#N/A</v>
      </c>
      <c r="AK61" t="e">
        <f>NA()</f>
        <v>#N/A</v>
      </c>
      <c r="AL61" t="e">
        <f>NA()</f>
        <v>#N/A</v>
      </c>
      <c r="AM61" t="e">
        <f>NA()</f>
        <v>#N/A</v>
      </c>
      <c r="AN61" t="e">
        <f>NA()</f>
        <v>#N/A</v>
      </c>
      <c r="AO61" t="e">
        <f>NA()</f>
        <v>#N/A</v>
      </c>
      <c r="AP61" s="3" t="str">
        <f t="shared" si="2"/>
        <v>No</v>
      </c>
      <c r="AQ61" s="3" t="str">
        <f t="shared" si="3"/>
        <v>No</v>
      </c>
      <c r="AR61" s="3" t="str">
        <f t="shared" si="4"/>
        <v>No</v>
      </c>
      <c r="AS61" t="e">
        <f>NA()</f>
        <v>#N/A</v>
      </c>
      <c r="AT61" t="e">
        <f>NA()</f>
        <v>#N/A</v>
      </c>
      <c r="AU61" t="e">
        <f>NA()</f>
        <v>#N/A</v>
      </c>
      <c r="AV61" t="e">
        <f>NA()</f>
        <v>#N/A</v>
      </c>
      <c r="AW61" t="e">
        <f>NA()</f>
        <v>#N/A</v>
      </c>
      <c r="AX61" t="e">
        <f>NA()</f>
        <v>#N/A</v>
      </c>
      <c r="AY61" t="e">
        <f>NA()</f>
        <v>#N/A</v>
      </c>
      <c r="AZ61" t="e">
        <f>NA()</f>
        <v>#N/A</v>
      </c>
      <c r="BA61">
        <v>1</v>
      </c>
      <c r="BB61" t="s">
        <v>6616</v>
      </c>
      <c r="BC61" t="e">
        <f>NA()</f>
        <v>#N/A</v>
      </c>
      <c r="BD61" s="4" t="str">
        <f t="shared" si="5"/>
        <v>No</v>
      </c>
      <c r="BE61" t="e">
        <f>NA()</f>
        <v>#N/A</v>
      </c>
      <c r="BF61" s="3" t="str">
        <f t="shared" si="6"/>
        <v>No</v>
      </c>
      <c r="BG61" t="e">
        <f>NA()</f>
        <v>#N/A</v>
      </c>
      <c r="BH61" s="3" t="e">
        <f t="shared" si="7"/>
        <v>#N/A</v>
      </c>
      <c r="BI61" s="3" t="e">
        <f t="shared" si="8"/>
        <v>#N/A</v>
      </c>
      <c r="BJ61" s="3" t="e">
        <f t="shared" si="9"/>
        <v>#N/A</v>
      </c>
      <c r="BK61" s="3" t="e">
        <f t="shared" si="10"/>
        <v>#N/A</v>
      </c>
      <c r="BL61" s="3" t="e">
        <f t="shared" si="11"/>
        <v>#N/A</v>
      </c>
      <c r="BM61" s="3" t="e">
        <f t="shared" si="12"/>
        <v>#N/A</v>
      </c>
      <c r="BN61" s="3" t="str">
        <f t="shared" si="13"/>
        <v>Pass</v>
      </c>
      <c r="BO61" s="3" t="e">
        <f t="shared" si="14"/>
        <v>#N/A</v>
      </c>
      <c r="BP61" s="3" t="str">
        <f t="shared" si="15"/>
        <v>FV&lt;$10K</v>
      </c>
      <c r="BQ61" t="s">
        <v>6650</v>
      </c>
      <c r="BR61" s="3" t="str">
        <f t="shared" si="16"/>
        <v>No, &lt; $20K Lien</v>
      </c>
      <c r="BS61" s="3" t="str">
        <f t="shared" si="17"/>
        <v>No, Lien &lt; $20K</v>
      </c>
      <c r="BT61" t="s">
        <v>6650</v>
      </c>
      <c r="BU61" s="3" t="str">
        <f t="shared" si="18"/>
        <v>No</v>
      </c>
      <c r="BV61" s="3" t="str">
        <f t="shared" si="19"/>
        <v>No</v>
      </c>
      <c r="BW61" s="3">
        <f t="shared" si="20"/>
        <v>1</v>
      </c>
      <c r="BX61" s="3" t="str">
        <f t="shared" si="21"/>
        <v>No</v>
      </c>
      <c r="BY61" s="3">
        <f t="shared" si="22"/>
        <v>46546</v>
      </c>
      <c r="BZ61">
        <v>1</v>
      </c>
      <c r="CA61" s="3">
        <f t="shared" si="23"/>
        <v>46546</v>
      </c>
      <c r="CC61" s="3" t="e">
        <f t="shared" si="24"/>
        <v>#N/A</v>
      </c>
      <c r="CD61" s="3" t="e">
        <f t="shared" si="25"/>
        <v>#N/A</v>
      </c>
      <c r="CE61" s="3" t="str">
        <f t="shared" si="26"/>
        <v/>
      </c>
      <c r="CF61" s="3" t="e">
        <f>HLOOKUP(CE61,'Valuation Data'!$D$2:$K$5,4,FALSE)</f>
        <v>#N/A</v>
      </c>
      <c r="CG61" s="3">
        <f t="shared" si="27"/>
        <v>46546</v>
      </c>
      <c r="CH61" s="3" t="str">
        <f t="shared" si="28"/>
        <v>No</v>
      </c>
      <c r="CI61" s="3" t="str">
        <f>VLOOKUP(R61,'Use Codes &amp; County Type'!A:D,4,FALSE)</f>
        <v>R</v>
      </c>
      <c r="CJ61" s="3" t="str">
        <f t="shared" si="29"/>
        <v>No</v>
      </c>
      <c r="CK61" s="3" t="str">
        <f t="shared" si="30"/>
        <v>No</v>
      </c>
      <c r="CL61" s="3">
        <f t="shared" si="31"/>
        <v>0.35</v>
      </c>
      <c r="CM61" s="3">
        <f t="shared" si="32"/>
        <v>16291.099999999999</v>
      </c>
      <c r="CN61" s="3" t="e">
        <f t="shared" si="33"/>
        <v>#N/A</v>
      </c>
      <c r="CO61" s="3" t="e">
        <f t="shared" si="34"/>
        <v>#N/A</v>
      </c>
      <c r="CP61" s="3" t="e">
        <f t="shared" si="35"/>
        <v>#N/A</v>
      </c>
      <c r="CR61" s="3" t="e">
        <f t="shared" si="36"/>
        <v>#N/A</v>
      </c>
      <c r="CV61" s="3" t="e">
        <f t="shared" si="37"/>
        <v>#N/A</v>
      </c>
      <c r="CW61" s="3">
        <f t="shared" si="38"/>
        <v>60</v>
      </c>
      <c r="CX61" s="3">
        <f t="shared" si="39"/>
        <v>794.09</v>
      </c>
      <c r="CY61" s="3" t="e">
        <f t="shared" si="40"/>
        <v>#N/A</v>
      </c>
      <c r="CZ61" t="e">
        <f>NA()</f>
        <v>#N/A</v>
      </c>
      <c r="DA61" t="e">
        <f>NA()</f>
        <v>#N/A</v>
      </c>
    </row>
    <row r="62" spans="1:105" x14ac:dyDescent="0.25">
      <c r="A62">
        <v>61</v>
      </c>
      <c r="B62" t="s">
        <v>3</v>
      </c>
      <c r="C62" t="s">
        <v>170</v>
      </c>
      <c r="D62">
        <v>499.97</v>
      </c>
      <c r="E62">
        <v>2017</v>
      </c>
      <c r="F62">
        <v>499.97</v>
      </c>
      <c r="G62">
        <v>499.97</v>
      </c>
      <c r="H62" s="3">
        <f t="shared" si="0"/>
        <v>0</v>
      </c>
      <c r="I62">
        <v>11003</v>
      </c>
      <c r="J62" t="s">
        <v>2731</v>
      </c>
      <c r="K62" t="s">
        <v>2738</v>
      </c>
      <c r="L62">
        <v>32009</v>
      </c>
      <c r="M62" t="s">
        <v>2781</v>
      </c>
      <c r="N62" t="s">
        <v>4754</v>
      </c>
      <c r="O62">
        <v>-82.024767135473795</v>
      </c>
      <c r="P62">
        <v>30.419066091247899</v>
      </c>
      <c r="Q62" t="s">
        <v>4811</v>
      </c>
      <c r="R62">
        <v>2</v>
      </c>
      <c r="S62" t="s">
        <v>6535</v>
      </c>
      <c r="T62">
        <v>1006</v>
      </c>
      <c r="U62" t="s">
        <v>6578</v>
      </c>
      <c r="V62">
        <v>2017</v>
      </c>
      <c r="W62">
        <v>58219</v>
      </c>
      <c r="X62">
        <v>2017</v>
      </c>
      <c r="Y62">
        <v>67589</v>
      </c>
      <c r="Z62">
        <v>432.71</v>
      </c>
      <c r="AA62" s="3">
        <f t="shared" si="1"/>
        <v>0.86547192831569886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 s="3" t="str">
        <f t="shared" si="2"/>
        <v>No</v>
      </c>
      <c r="AQ62" s="3" t="str">
        <f t="shared" si="3"/>
        <v>No</v>
      </c>
      <c r="AR62" s="3" t="str">
        <f t="shared" si="4"/>
        <v>No</v>
      </c>
      <c r="AS62">
        <v>0</v>
      </c>
      <c r="AT62">
        <v>0</v>
      </c>
      <c r="AU62">
        <v>93800</v>
      </c>
      <c r="AV62">
        <v>0</v>
      </c>
      <c r="AW62">
        <v>0</v>
      </c>
      <c r="AX62">
        <v>0</v>
      </c>
      <c r="AY62" t="s">
        <v>6634</v>
      </c>
      <c r="AZ62" t="s">
        <v>6637</v>
      </c>
      <c r="BA62">
        <v>0</v>
      </c>
      <c r="BB62" t="s">
        <v>6617</v>
      </c>
      <c r="BC62">
        <v>0</v>
      </c>
      <c r="BD62" s="4" t="str">
        <f t="shared" si="5"/>
        <v>No</v>
      </c>
      <c r="BE62" t="s">
        <v>6640</v>
      </c>
      <c r="BF62" s="3" t="str">
        <f t="shared" si="6"/>
        <v>No</v>
      </c>
      <c r="BG62" t="s">
        <v>6645</v>
      </c>
      <c r="BH62" s="3" t="str">
        <f t="shared" si="7"/>
        <v>11003 CR 121</v>
      </c>
      <c r="BI62" s="3" t="str">
        <f t="shared" si="8"/>
        <v>Bryceville</v>
      </c>
      <c r="BJ62" s="3" t="str">
        <f t="shared" si="9"/>
        <v>Florida</v>
      </c>
      <c r="BK62" s="3">
        <f t="shared" si="10"/>
        <v>32009</v>
      </c>
      <c r="BL62" s="3" t="str">
        <f t="shared" si="11"/>
        <v>11003 CR 121 BRYCEVILLE FL 32009</v>
      </c>
      <c r="BM62" s="3" t="str">
        <f t="shared" si="12"/>
        <v>L</v>
      </c>
      <c r="BN62" s="3" t="str">
        <f t="shared" si="13"/>
        <v>Pass</v>
      </c>
      <c r="BO62" s="3" t="str">
        <f t="shared" si="14"/>
        <v>No</v>
      </c>
      <c r="BP62" s="3" t="str">
        <f t="shared" si="15"/>
        <v>FV&lt;$10K</v>
      </c>
      <c r="BQ62" t="s">
        <v>6650</v>
      </c>
      <c r="BR62" s="3" t="str">
        <f t="shared" si="16"/>
        <v>No, &lt; $20K Lien</v>
      </c>
      <c r="BS62" s="3" t="str">
        <f t="shared" si="17"/>
        <v>No, Lien &lt; $20K</v>
      </c>
      <c r="BT62" t="s">
        <v>6650</v>
      </c>
      <c r="BU62" s="3" t="str">
        <f t="shared" si="18"/>
        <v>No</v>
      </c>
      <c r="BV62" s="3" t="str">
        <f t="shared" si="19"/>
        <v>No</v>
      </c>
      <c r="BW62" s="3">
        <f t="shared" si="20"/>
        <v>0</v>
      </c>
      <c r="BX62" s="3" t="str">
        <f t="shared" si="21"/>
        <v>No</v>
      </c>
      <c r="BY62" s="3">
        <f t="shared" si="22"/>
        <v>58219</v>
      </c>
      <c r="BZ62">
        <v>1</v>
      </c>
      <c r="CA62" s="3">
        <f t="shared" si="23"/>
        <v>58219</v>
      </c>
      <c r="CC62" s="3">
        <f t="shared" si="24"/>
        <v>0</v>
      </c>
      <c r="CD62" s="3">
        <f t="shared" si="25"/>
        <v>0</v>
      </c>
      <c r="CE62" s="3" t="str">
        <f t="shared" si="26"/>
        <v/>
      </c>
      <c r="CF62" s="3" t="e">
        <f>HLOOKUP(CE62,'Valuation Data'!$D$2:$K$5,4,FALSE)</f>
        <v>#N/A</v>
      </c>
      <c r="CG62" s="3">
        <f t="shared" si="27"/>
        <v>58219</v>
      </c>
      <c r="CH62" s="3" t="str">
        <f t="shared" si="28"/>
        <v>No</v>
      </c>
      <c r="CI62" s="3" t="str">
        <f>VLOOKUP(R62,'Use Codes &amp; County Type'!A:D,4,FALSE)</f>
        <v>R</v>
      </c>
      <c r="CJ62" s="3" t="str">
        <f t="shared" si="29"/>
        <v>No</v>
      </c>
      <c r="CK62" s="3" t="str">
        <f t="shared" si="30"/>
        <v>Yes</v>
      </c>
      <c r="CL62" s="3">
        <f t="shared" si="31"/>
        <v>0.67</v>
      </c>
      <c r="CM62" s="3">
        <f t="shared" si="32"/>
        <v>39006.730000000003</v>
      </c>
      <c r="CN62" s="3">
        <f t="shared" si="33"/>
        <v>1999.88</v>
      </c>
      <c r="CO62" s="3">
        <f t="shared" si="34"/>
        <v>37006.850000000006</v>
      </c>
      <c r="CP62" s="3">
        <f t="shared" si="35"/>
        <v>3.4350985073601403E-2</v>
      </c>
      <c r="CR62" s="3" t="str">
        <f t="shared" si="36"/>
        <v>No</v>
      </c>
      <c r="CV62" s="3" t="str">
        <f t="shared" si="37"/>
        <v>*Bid</v>
      </c>
      <c r="CW62" s="3">
        <f t="shared" si="38"/>
        <v>61</v>
      </c>
      <c r="CX62" s="3">
        <f t="shared" si="39"/>
        <v>499.97</v>
      </c>
      <c r="CY62" s="3" t="str">
        <f t="shared" si="40"/>
        <v>Ok</v>
      </c>
      <c r="CZ62">
        <v>0</v>
      </c>
      <c r="DA62">
        <v>0</v>
      </c>
    </row>
    <row r="63" spans="1:105" x14ac:dyDescent="0.25">
      <c r="A63">
        <v>62</v>
      </c>
      <c r="B63" t="s">
        <v>3</v>
      </c>
      <c r="C63" t="s">
        <v>171</v>
      </c>
      <c r="D63">
        <v>961.47</v>
      </c>
      <c r="E63">
        <v>2017</v>
      </c>
      <c r="F63" t="e">
        <f>NA()</f>
        <v>#N/A</v>
      </c>
      <c r="G63" t="e">
        <f>NA()</f>
        <v>#N/A</v>
      </c>
      <c r="H63" s="3" t="e">
        <f t="shared" si="0"/>
        <v>#N/A</v>
      </c>
      <c r="I63" t="e">
        <f>NA()</f>
        <v>#N/A</v>
      </c>
      <c r="J63" t="e">
        <f>NA()</f>
        <v>#N/A</v>
      </c>
      <c r="K63" t="e">
        <f>NA()</f>
        <v>#N/A</v>
      </c>
      <c r="L63" t="e">
        <f>NA()</f>
        <v>#N/A</v>
      </c>
      <c r="M63" t="e">
        <f>NA()</f>
        <v>#N/A</v>
      </c>
      <c r="N63" t="e">
        <f>NA()</f>
        <v>#N/A</v>
      </c>
      <c r="O63" t="e">
        <f>NA()</f>
        <v>#N/A</v>
      </c>
      <c r="P63" t="e">
        <f>NA()</f>
        <v>#N/A</v>
      </c>
      <c r="Q63" t="e">
        <f>NA()</f>
        <v>#N/A</v>
      </c>
      <c r="R63">
        <v>2</v>
      </c>
      <c r="S63" t="s">
        <v>6535</v>
      </c>
      <c r="T63" t="e">
        <f>NA()</f>
        <v>#N/A</v>
      </c>
      <c r="U63" t="e">
        <f>NA()</f>
        <v>#N/A</v>
      </c>
      <c r="V63">
        <v>2017</v>
      </c>
      <c r="W63">
        <v>56770</v>
      </c>
      <c r="X63" t="e">
        <f>NA()</f>
        <v>#N/A</v>
      </c>
      <c r="Y63" t="e">
        <f>NA()</f>
        <v>#N/A</v>
      </c>
      <c r="Z63" t="e">
        <f>NA()</f>
        <v>#N/A</v>
      </c>
      <c r="AA63" s="3">
        <f t="shared" si="1"/>
        <v>0</v>
      </c>
      <c r="AF63" t="s">
        <v>6616</v>
      </c>
      <c r="AI63" t="e">
        <f>NA()</f>
        <v>#N/A</v>
      </c>
      <c r="AJ63" t="e">
        <f>NA()</f>
        <v>#N/A</v>
      </c>
      <c r="AK63" t="e">
        <f>NA()</f>
        <v>#N/A</v>
      </c>
      <c r="AL63" t="e">
        <f>NA()</f>
        <v>#N/A</v>
      </c>
      <c r="AM63" t="e">
        <f>NA()</f>
        <v>#N/A</v>
      </c>
      <c r="AN63" t="e">
        <f>NA()</f>
        <v>#N/A</v>
      </c>
      <c r="AO63" t="e">
        <f>NA()</f>
        <v>#N/A</v>
      </c>
      <c r="AP63" s="3" t="str">
        <f t="shared" si="2"/>
        <v>No</v>
      </c>
      <c r="AQ63" s="3" t="str">
        <f t="shared" si="3"/>
        <v>No</v>
      </c>
      <c r="AR63" s="3" t="str">
        <f t="shared" si="4"/>
        <v>No</v>
      </c>
      <c r="AS63" t="e">
        <f>NA()</f>
        <v>#N/A</v>
      </c>
      <c r="AT63" t="e">
        <f>NA()</f>
        <v>#N/A</v>
      </c>
      <c r="AU63" t="e">
        <f>NA()</f>
        <v>#N/A</v>
      </c>
      <c r="AV63" t="e">
        <f>NA()</f>
        <v>#N/A</v>
      </c>
      <c r="AW63" t="e">
        <f>NA()</f>
        <v>#N/A</v>
      </c>
      <c r="AX63" t="e">
        <f>NA()</f>
        <v>#N/A</v>
      </c>
      <c r="AY63" t="e">
        <f>NA()</f>
        <v>#N/A</v>
      </c>
      <c r="AZ63" t="e">
        <f>NA()</f>
        <v>#N/A</v>
      </c>
      <c r="BA63">
        <v>0</v>
      </c>
      <c r="BB63" t="s">
        <v>6616</v>
      </c>
      <c r="BC63" t="e">
        <f>NA()</f>
        <v>#N/A</v>
      </c>
      <c r="BD63" s="4" t="str">
        <f t="shared" si="5"/>
        <v>No</v>
      </c>
      <c r="BE63" t="e">
        <f>NA()</f>
        <v>#N/A</v>
      </c>
      <c r="BF63" s="3" t="str">
        <f t="shared" si="6"/>
        <v>No</v>
      </c>
      <c r="BG63" t="e">
        <f>NA()</f>
        <v>#N/A</v>
      </c>
      <c r="BH63" s="3" t="e">
        <f t="shared" si="7"/>
        <v>#N/A</v>
      </c>
      <c r="BI63" s="3" t="e">
        <f t="shared" si="8"/>
        <v>#N/A</v>
      </c>
      <c r="BJ63" s="3" t="e">
        <f t="shared" si="9"/>
        <v>#N/A</v>
      </c>
      <c r="BK63" s="3" t="e">
        <f t="shared" si="10"/>
        <v>#N/A</v>
      </c>
      <c r="BL63" s="3" t="e">
        <f t="shared" si="11"/>
        <v>#N/A</v>
      </c>
      <c r="BM63" s="3" t="e">
        <f t="shared" si="12"/>
        <v>#N/A</v>
      </c>
      <c r="BN63" s="3" t="str">
        <f t="shared" si="13"/>
        <v>Pass</v>
      </c>
      <c r="BO63" s="3" t="e">
        <f t="shared" si="14"/>
        <v>#N/A</v>
      </c>
      <c r="BP63" s="3" t="str">
        <f t="shared" si="15"/>
        <v>FV&lt;$10K</v>
      </c>
      <c r="BQ63" t="s">
        <v>6650</v>
      </c>
      <c r="BR63" s="3" t="str">
        <f t="shared" si="16"/>
        <v>No, &lt; $20K Lien</v>
      </c>
      <c r="BS63" s="3" t="str">
        <f t="shared" si="17"/>
        <v>No, Lien &lt; $20K</v>
      </c>
      <c r="BT63" t="s">
        <v>6650</v>
      </c>
      <c r="BU63" s="3" t="str">
        <f t="shared" si="18"/>
        <v>No</v>
      </c>
      <c r="BV63" s="3" t="str">
        <f t="shared" si="19"/>
        <v>No</v>
      </c>
      <c r="BW63" s="3">
        <f t="shared" si="20"/>
        <v>0</v>
      </c>
      <c r="BX63" s="3" t="str">
        <f t="shared" si="21"/>
        <v>No</v>
      </c>
      <c r="BY63" s="3">
        <f t="shared" si="22"/>
        <v>56770</v>
      </c>
      <c r="BZ63">
        <v>1</v>
      </c>
      <c r="CA63" s="3">
        <f t="shared" si="23"/>
        <v>56770</v>
      </c>
      <c r="CC63" s="3" t="e">
        <f t="shared" si="24"/>
        <v>#N/A</v>
      </c>
      <c r="CD63" s="3" t="e">
        <f t="shared" si="25"/>
        <v>#N/A</v>
      </c>
      <c r="CE63" s="3" t="str">
        <f t="shared" si="26"/>
        <v/>
      </c>
      <c r="CF63" s="3" t="e">
        <f>HLOOKUP(CE63,'Valuation Data'!$D$2:$K$5,4,FALSE)</f>
        <v>#N/A</v>
      </c>
      <c r="CG63" s="3">
        <f t="shared" si="27"/>
        <v>56770</v>
      </c>
      <c r="CH63" s="3" t="str">
        <f t="shared" si="28"/>
        <v>No</v>
      </c>
      <c r="CI63" s="3" t="str">
        <f>VLOOKUP(R63,'Use Codes &amp; County Type'!A:D,4,FALSE)</f>
        <v>R</v>
      </c>
      <c r="CJ63" s="3" t="str">
        <f t="shared" si="29"/>
        <v>No</v>
      </c>
      <c r="CK63" s="3" t="str">
        <f t="shared" si="30"/>
        <v>No</v>
      </c>
      <c r="CL63" s="3">
        <f t="shared" si="31"/>
        <v>0.35</v>
      </c>
      <c r="CM63" s="3">
        <f t="shared" si="32"/>
        <v>19869.5</v>
      </c>
      <c r="CN63" s="3" t="e">
        <f t="shared" si="33"/>
        <v>#N/A</v>
      </c>
      <c r="CO63" s="3" t="e">
        <f t="shared" si="34"/>
        <v>#N/A</v>
      </c>
      <c r="CP63" s="3" t="e">
        <f t="shared" si="35"/>
        <v>#N/A</v>
      </c>
      <c r="CR63" s="3" t="e">
        <f t="shared" si="36"/>
        <v>#N/A</v>
      </c>
      <c r="CV63" s="3" t="e">
        <f t="shared" si="37"/>
        <v>#N/A</v>
      </c>
      <c r="CW63" s="3">
        <f t="shared" si="38"/>
        <v>62</v>
      </c>
      <c r="CX63" s="3">
        <f t="shared" si="39"/>
        <v>961.47</v>
      </c>
      <c r="CY63" s="3" t="e">
        <f t="shared" si="40"/>
        <v>#N/A</v>
      </c>
      <c r="CZ63" t="e">
        <f>NA()</f>
        <v>#N/A</v>
      </c>
      <c r="DA63" t="e">
        <f>NA()</f>
        <v>#N/A</v>
      </c>
    </row>
    <row r="64" spans="1:105" x14ac:dyDescent="0.25">
      <c r="A64">
        <v>63</v>
      </c>
      <c r="B64" t="s">
        <v>3</v>
      </c>
      <c r="C64" t="s">
        <v>172</v>
      </c>
      <c r="D64">
        <v>292.33</v>
      </c>
      <c r="E64">
        <v>2017</v>
      </c>
      <c r="F64">
        <v>292.33</v>
      </c>
      <c r="G64">
        <v>292.33</v>
      </c>
      <c r="H64" s="3">
        <f t="shared" si="0"/>
        <v>0</v>
      </c>
      <c r="J64" t="s">
        <v>2731</v>
      </c>
      <c r="K64" t="s">
        <v>2738</v>
      </c>
      <c r="L64">
        <v>32009</v>
      </c>
      <c r="M64" t="s">
        <v>2782</v>
      </c>
      <c r="N64" t="s">
        <v>4754</v>
      </c>
      <c r="O64">
        <v>-82.027018239063096</v>
      </c>
      <c r="P64">
        <v>30.411434729266102</v>
      </c>
      <c r="Q64" t="s">
        <v>4812</v>
      </c>
      <c r="R64">
        <v>0</v>
      </c>
      <c r="S64" t="s">
        <v>6538</v>
      </c>
      <c r="T64">
        <v>8001</v>
      </c>
      <c r="U64" t="s">
        <v>6581</v>
      </c>
      <c r="V64">
        <v>2017</v>
      </c>
      <c r="W64">
        <v>15900</v>
      </c>
      <c r="X64">
        <v>2017</v>
      </c>
      <c r="Y64">
        <v>15900</v>
      </c>
      <c r="Z64">
        <v>240.71</v>
      </c>
      <c r="AA64" s="3">
        <f t="shared" si="1"/>
        <v>0.82341873909622698</v>
      </c>
      <c r="AB64" t="s">
        <v>6616</v>
      </c>
      <c r="AD64" t="s">
        <v>6616</v>
      </c>
      <c r="AH64" t="s">
        <v>6616</v>
      </c>
      <c r="AI64" t="s">
        <v>6618</v>
      </c>
      <c r="AJ64" t="s">
        <v>6618</v>
      </c>
      <c r="AK64" t="s">
        <v>6618</v>
      </c>
      <c r="AL64">
        <v>0</v>
      </c>
      <c r="AM64">
        <v>0</v>
      </c>
      <c r="AN64">
        <v>0</v>
      </c>
      <c r="AO64">
        <v>0</v>
      </c>
      <c r="AP64" s="3" t="str">
        <f t="shared" si="2"/>
        <v>No</v>
      </c>
      <c r="AQ64" s="3" t="str">
        <f t="shared" si="3"/>
        <v>No</v>
      </c>
      <c r="AR64" s="3" t="str">
        <f t="shared" si="4"/>
        <v>No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 t="s">
        <v>6634</v>
      </c>
      <c r="AZ64">
        <v>0</v>
      </c>
      <c r="BA64">
        <v>1</v>
      </c>
      <c r="BB64" t="s">
        <v>6616</v>
      </c>
      <c r="BC64" t="s">
        <v>6616</v>
      </c>
      <c r="BD64" s="4" t="str">
        <f t="shared" si="5"/>
        <v>No</v>
      </c>
      <c r="BE64" t="s">
        <v>6640</v>
      </c>
      <c r="BF64" s="3" t="str">
        <f t="shared" si="6"/>
        <v>No</v>
      </c>
      <c r="BG64" t="s">
        <v>6645</v>
      </c>
      <c r="BH64" s="3" t="str">
        <f t="shared" si="7"/>
        <v>CR 119</v>
      </c>
      <c r="BI64" s="3" t="str">
        <f t="shared" si="8"/>
        <v>Bryceville</v>
      </c>
      <c r="BJ64" s="3" t="str">
        <f t="shared" si="9"/>
        <v>Florida</v>
      </c>
      <c r="BK64" s="3">
        <f t="shared" si="10"/>
        <v>32009</v>
      </c>
      <c r="BL64" s="3" t="str">
        <f t="shared" si="11"/>
        <v>CR 119 BRYCEVILLE FL 32009</v>
      </c>
      <c r="BM64" s="3" t="str">
        <f t="shared" si="12"/>
        <v/>
      </c>
      <c r="BN64" s="3" t="str">
        <f t="shared" si="13"/>
        <v>Pass</v>
      </c>
      <c r="BO64" s="3" t="str">
        <f t="shared" si="14"/>
        <v>No</v>
      </c>
      <c r="BP64" s="3" t="str">
        <f t="shared" si="15"/>
        <v>FV&lt;$10K</v>
      </c>
      <c r="BQ64" t="s">
        <v>6650</v>
      </c>
      <c r="BR64" s="3" t="str">
        <f t="shared" si="16"/>
        <v>No, &lt; $20K Lien</v>
      </c>
      <c r="BS64" s="3" t="str">
        <f t="shared" si="17"/>
        <v>No, Lien &lt; $20K</v>
      </c>
      <c r="BT64" t="s">
        <v>6650</v>
      </c>
      <c r="BU64" s="3" t="str">
        <f t="shared" si="18"/>
        <v>No</v>
      </c>
      <c r="BV64" s="3" t="str">
        <f t="shared" si="19"/>
        <v>No</v>
      </c>
      <c r="BW64" s="3">
        <f t="shared" si="20"/>
        <v>1</v>
      </c>
      <c r="BX64" s="3" t="str">
        <f t="shared" si="21"/>
        <v>No</v>
      </c>
      <c r="BY64" s="3">
        <f t="shared" si="22"/>
        <v>15900</v>
      </c>
      <c r="BZ64">
        <v>1</v>
      </c>
      <c r="CA64" s="3">
        <f t="shared" si="23"/>
        <v>15900</v>
      </c>
      <c r="CC64" s="3">
        <f t="shared" si="24"/>
        <v>0</v>
      </c>
      <c r="CD64" s="3">
        <f t="shared" si="25"/>
        <v>0</v>
      </c>
      <c r="CE64" s="3" t="str">
        <f t="shared" si="26"/>
        <v/>
      </c>
      <c r="CF64" s="3" t="e">
        <f>HLOOKUP(CE64,'Valuation Data'!$D$2:$K$5,4,FALSE)</f>
        <v>#N/A</v>
      </c>
      <c r="CG64" s="3">
        <f t="shared" si="27"/>
        <v>15900</v>
      </c>
      <c r="CH64" s="3" t="str">
        <f t="shared" si="28"/>
        <v>No</v>
      </c>
      <c r="CI64" s="3" t="str">
        <f>VLOOKUP(R64,'Use Codes &amp; County Type'!A:D,4,FALSE)</f>
        <v>V</v>
      </c>
      <c r="CJ64" s="3" t="str">
        <f t="shared" si="29"/>
        <v>Yes</v>
      </c>
      <c r="CK64" s="3" t="str">
        <f t="shared" si="30"/>
        <v>No</v>
      </c>
      <c r="CL64" s="3">
        <f t="shared" si="31"/>
        <v>0</v>
      </c>
      <c r="CM64" s="3">
        <f t="shared" si="32"/>
        <v>0</v>
      </c>
      <c r="CN64" s="3">
        <f t="shared" si="33"/>
        <v>1461.6499999999999</v>
      </c>
      <c r="CO64" s="3">
        <f t="shared" si="34"/>
        <v>-1461.6499999999999</v>
      </c>
      <c r="CP64" s="3">
        <f t="shared" si="35"/>
        <v>9.1927672955974829E-2</v>
      </c>
      <c r="CR64" s="3" t="str">
        <f t="shared" si="36"/>
        <v>No</v>
      </c>
      <c r="CV64" s="3" t="str">
        <f t="shared" si="37"/>
        <v>FMV&lt;$30K</v>
      </c>
      <c r="CW64" s="3">
        <f t="shared" si="38"/>
        <v>63</v>
      </c>
      <c r="CX64" s="3">
        <f t="shared" si="39"/>
        <v>292.33</v>
      </c>
      <c r="CY64" s="3" t="str">
        <f t="shared" si="40"/>
        <v>Ok</v>
      </c>
      <c r="CZ64">
        <v>0</v>
      </c>
      <c r="DA64">
        <v>0</v>
      </c>
    </row>
    <row r="65" spans="1:105" x14ac:dyDescent="0.25">
      <c r="A65">
        <v>64</v>
      </c>
      <c r="B65" t="s">
        <v>3</v>
      </c>
      <c r="C65" t="s">
        <v>173</v>
      </c>
      <c r="D65">
        <v>338.5</v>
      </c>
      <c r="E65">
        <v>2017</v>
      </c>
      <c r="F65">
        <v>338.5</v>
      </c>
      <c r="G65">
        <v>338.5</v>
      </c>
      <c r="H65" s="3">
        <f t="shared" si="0"/>
        <v>0</v>
      </c>
      <c r="J65" t="s">
        <v>2731</v>
      </c>
      <c r="K65" t="s">
        <v>2738</v>
      </c>
      <c r="L65">
        <v>32009</v>
      </c>
      <c r="M65" t="s">
        <v>2782</v>
      </c>
      <c r="N65" t="s">
        <v>4754</v>
      </c>
      <c r="O65">
        <v>-82.026530932728704</v>
      </c>
      <c r="P65">
        <v>30.4110923220295</v>
      </c>
      <c r="Q65" t="s">
        <v>4812</v>
      </c>
      <c r="R65">
        <v>0</v>
      </c>
      <c r="S65" t="s">
        <v>6538</v>
      </c>
      <c r="T65">
        <v>8001</v>
      </c>
      <c r="U65" t="s">
        <v>6581</v>
      </c>
      <c r="V65">
        <v>2017</v>
      </c>
      <c r="W65">
        <v>14641</v>
      </c>
      <c r="X65">
        <v>2017</v>
      </c>
      <c r="Y65">
        <v>24000</v>
      </c>
      <c r="Z65">
        <v>283.39999999999998</v>
      </c>
      <c r="AA65" s="3">
        <f t="shared" si="1"/>
        <v>0.83722304283604132</v>
      </c>
      <c r="AB65" t="s">
        <v>6616</v>
      </c>
      <c r="AD65" t="s">
        <v>6616</v>
      </c>
      <c r="AH65" t="s">
        <v>6616</v>
      </c>
      <c r="AI65" t="s">
        <v>6618</v>
      </c>
      <c r="AJ65" t="s">
        <v>6618</v>
      </c>
      <c r="AK65" t="s">
        <v>6618</v>
      </c>
      <c r="AL65">
        <v>0</v>
      </c>
      <c r="AM65">
        <v>0</v>
      </c>
      <c r="AN65">
        <v>0</v>
      </c>
      <c r="AO65">
        <v>0</v>
      </c>
      <c r="AP65" s="3" t="str">
        <f t="shared" si="2"/>
        <v>No</v>
      </c>
      <c r="AQ65" s="3" t="str">
        <f t="shared" si="3"/>
        <v>No</v>
      </c>
      <c r="AR65" s="3" t="str">
        <f t="shared" si="4"/>
        <v>No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 t="s">
        <v>6634</v>
      </c>
      <c r="AZ65">
        <v>0</v>
      </c>
      <c r="BA65">
        <v>1</v>
      </c>
      <c r="BB65" t="s">
        <v>6616</v>
      </c>
      <c r="BC65" t="s">
        <v>6616</v>
      </c>
      <c r="BD65" s="4" t="str">
        <f t="shared" si="5"/>
        <v>No</v>
      </c>
      <c r="BE65" t="s">
        <v>6640</v>
      </c>
      <c r="BF65" s="3" t="str">
        <f t="shared" si="6"/>
        <v>No</v>
      </c>
      <c r="BG65" t="s">
        <v>6645</v>
      </c>
      <c r="BH65" s="3" t="str">
        <f t="shared" si="7"/>
        <v>CR 119</v>
      </c>
      <c r="BI65" s="3" t="str">
        <f t="shared" si="8"/>
        <v>Bryceville</v>
      </c>
      <c r="BJ65" s="3" t="str">
        <f t="shared" si="9"/>
        <v>Florida</v>
      </c>
      <c r="BK65" s="3">
        <f t="shared" si="10"/>
        <v>32009</v>
      </c>
      <c r="BL65" s="3" t="str">
        <f t="shared" si="11"/>
        <v>CR 119 BRYCEVILLE FL 32009</v>
      </c>
      <c r="BM65" s="3" t="str">
        <f t="shared" si="12"/>
        <v/>
      </c>
      <c r="BN65" s="3" t="str">
        <f t="shared" si="13"/>
        <v>Pass</v>
      </c>
      <c r="BO65" s="3" t="str">
        <f t="shared" si="14"/>
        <v>No</v>
      </c>
      <c r="BP65" s="3" t="str">
        <f t="shared" si="15"/>
        <v>FV&lt;$10K</v>
      </c>
      <c r="BQ65" t="s">
        <v>6650</v>
      </c>
      <c r="BR65" s="3" t="str">
        <f t="shared" si="16"/>
        <v>No, &lt; $20K Lien</v>
      </c>
      <c r="BS65" s="3" t="str">
        <f t="shared" si="17"/>
        <v>No, Lien &lt; $20K</v>
      </c>
      <c r="BT65" t="s">
        <v>6650</v>
      </c>
      <c r="BU65" s="3" t="str">
        <f t="shared" si="18"/>
        <v>No</v>
      </c>
      <c r="BV65" s="3" t="str">
        <f t="shared" si="19"/>
        <v>No</v>
      </c>
      <c r="BW65" s="3">
        <f t="shared" si="20"/>
        <v>1</v>
      </c>
      <c r="BX65" s="3" t="str">
        <f t="shared" si="21"/>
        <v>No</v>
      </c>
      <c r="BY65" s="3">
        <f t="shared" si="22"/>
        <v>14641</v>
      </c>
      <c r="BZ65">
        <v>1</v>
      </c>
      <c r="CA65" s="3">
        <f t="shared" si="23"/>
        <v>14641</v>
      </c>
      <c r="CC65" s="3">
        <f t="shared" si="24"/>
        <v>0</v>
      </c>
      <c r="CD65" s="3">
        <f t="shared" si="25"/>
        <v>0</v>
      </c>
      <c r="CE65" s="3" t="str">
        <f t="shared" si="26"/>
        <v/>
      </c>
      <c r="CF65" s="3" t="e">
        <f>HLOOKUP(CE65,'Valuation Data'!$D$2:$K$5,4,FALSE)</f>
        <v>#N/A</v>
      </c>
      <c r="CG65" s="3">
        <f t="shared" si="27"/>
        <v>14641</v>
      </c>
      <c r="CH65" s="3" t="str">
        <f t="shared" si="28"/>
        <v>No</v>
      </c>
      <c r="CI65" s="3" t="str">
        <f>VLOOKUP(R65,'Use Codes &amp; County Type'!A:D,4,FALSE)</f>
        <v>V</v>
      </c>
      <c r="CJ65" s="3" t="str">
        <f t="shared" si="29"/>
        <v>Yes</v>
      </c>
      <c r="CK65" s="3" t="str">
        <f t="shared" si="30"/>
        <v>No</v>
      </c>
      <c r="CL65" s="3">
        <f t="shared" si="31"/>
        <v>0</v>
      </c>
      <c r="CM65" s="3">
        <f t="shared" si="32"/>
        <v>0</v>
      </c>
      <c r="CN65" s="3">
        <f t="shared" si="33"/>
        <v>1692.5</v>
      </c>
      <c r="CO65" s="3">
        <f t="shared" si="34"/>
        <v>-1692.5</v>
      </c>
      <c r="CP65" s="3">
        <f t="shared" si="35"/>
        <v>0.11560002732053822</v>
      </c>
      <c r="CR65" s="3" t="str">
        <f t="shared" si="36"/>
        <v>No</v>
      </c>
      <c r="CV65" s="3" t="str">
        <f t="shared" si="37"/>
        <v>FMV&lt;$30K</v>
      </c>
      <c r="CW65" s="3">
        <f t="shared" si="38"/>
        <v>64</v>
      </c>
      <c r="CX65" s="3">
        <f t="shared" si="39"/>
        <v>338.5</v>
      </c>
      <c r="CY65" s="3" t="str">
        <f t="shared" si="40"/>
        <v>Ok</v>
      </c>
      <c r="CZ65">
        <v>0</v>
      </c>
      <c r="DA65">
        <v>0</v>
      </c>
    </row>
    <row r="66" spans="1:105" x14ac:dyDescent="0.25">
      <c r="A66">
        <v>65</v>
      </c>
      <c r="B66" t="s">
        <v>3</v>
      </c>
      <c r="C66" t="s">
        <v>174</v>
      </c>
      <c r="D66">
        <v>338.5</v>
      </c>
      <c r="E66">
        <v>2017</v>
      </c>
      <c r="F66">
        <v>338.5</v>
      </c>
      <c r="G66">
        <v>338.5</v>
      </c>
      <c r="H66" s="3">
        <f t="shared" ref="H66:H129" si="41">D66+D66-F66-G66</f>
        <v>0</v>
      </c>
      <c r="J66" t="s">
        <v>2731</v>
      </c>
      <c r="K66" t="s">
        <v>2738</v>
      </c>
      <c r="L66">
        <v>32009</v>
      </c>
      <c r="M66" t="s">
        <v>2782</v>
      </c>
      <c r="N66" t="s">
        <v>4754</v>
      </c>
      <c r="O66">
        <v>-82.026168044635298</v>
      </c>
      <c r="P66">
        <v>30.4108255983605</v>
      </c>
      <c r="Q66" t="s">
        <v>4812</v>
      </c>
      <c r="R66">
        <v>0</v>
      </c>
      <c r="S66" t="s">
        <v>6538</v>
      </c>
      <c r="T66">
        <v>8001</v>
      </c>
      <c r="U66" t="s">
        <v>6581</v>
      </c>
      <c r="V66">
        <v>2017</v>
      </c>
      <c r="W66">
        <v>14641</v>
      </c>
      <c r="X66">
        <v>2017</v>
      </c>
      <c r="Y66">
        <v>24000</v>
      </c>
      <c r="Z66">
        <v>283.39999999999998</v>
      </c>
      <c r="AA66" s="3">
        <f t="shared" ref="AA66:AA129" si="42">IFERROR(Z66/D66,)</f>
        <v>0.83722304283604132</v>
      </c>
      <c r="AB66" t="s">
        <v>6616</v>
      </c>
      <c r="AE66" t="s">
        <v>6616</v>
      </c>
      <c r="AH66" t="s">
        <v>6616</v>
      </c>
      <c r="AI66" t="s">
        <v>6618</v>
      </c>
      <c r="AJ66" t="s">
        <v>6618</v>
      </c>
      <c r="AK66" t="s">
        <v>6618</v>
      </c>
      <c r="AL66">
        <v>0</v>
      </c>
      <c r="AM66">
        <v>0</v>
      </c>
      <c r="AN66">
        <v>0</v>
      </c>
      <c r="AO66">
        <v>0</v>
      </c>
      <c r="AP66" s="3" t="str">
        <f t="shared" ref="AP66:AP129" si="43">IF(OR(COUNTIF(AB66:AH66,"Yes")&gt;0,COUNTIF(AB66:AH66,"C")&gt;0),"Yes","No")</f>
        <v>No</v>
      </c>
      <c r="AQ66" s="3" t="str">
        <f t="shared" ref="AQ66:AQ129" si="44">IF(COUNTIF(AI66:AO66,"C")&gt;0,"Yes","No")</f>
        <v>No</v>
      </c>
      <c r="AR66" s="3" t="str">
        <f t="shared" ref="AR66:AR129" si="45">IF(AP66="Yes","Yes","No")</f>
        <v>No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 t="s">
        <v>6634</v>
      </c>
      <c r="AZ66">
        <v>0</v>
      </c>
      <c r="BA66">
        <v>1</v>
      </c>
      <c r="BB66" t="s">
        <v>6616</v>
      </c>
      <c r="BC66" t="s">
        <v>6616</v>
      </c>
      <c r="BD66" s="4" t="str">
        <f t="shared" ref="BD66:BD129" si="46">IFERROR(IF(AW66&gt;0,"Yes","No"),"No")</f>
        <v>No</v>
      </c>
      <c r="BE66" t="s">
        <v>6640</v>
      </c>
      <c r="BF66" s="3" t="str">
        <f t="shared" ref="BF66:BF129" si="47">IFERROR(IF(BE66="Without Environmental Issues","No","Yes"),"No")</f>
        <v>No</v>
      </c>
      <c r="BG66" t="s">
        <v>6645</v>
      </c>
      <c r="BH66" s="3" t="str">
        <f t="shared" ref="BH66:BH129" si="48">M66</f>
        <v>CR 119</v>
      </c>
      <c r="BI66" s="3" t="str">
        <f t="shared" ref="BI66:BI129" si="49">PROPER(J66)</f>
        <v>Bryceville</v>
      </c>
      <c r="BJ66" s="3" t="str">
        <f t="shared" ref="BJ66:BJ129" si="50">PROPER(K66)</f>
        <v>Florida</v>
      </c>
      <c r="BK66" s="3">
        <f t="shared" ref="BK66:BK129" si="51">L66</f>
        <v>32009</v>
      </c>
      <c r="BL66" s="3" t="str">
        <f t="shared" ref="BL66:BL129" si="52">CONCATENATE(M66," ",N66)</f>
        <v>CR 119 BRYCEVILLE FL 32009</v>
      </c>
      <c r="BM66" s="3" t="str">
        <f t="shared" ref="BM66:BM129" si="53">IF(AU66&gt;0,"L","")</f>
        <v/>
      </c>
      <c r="BN66" s="3" t="str">
        <f t="shared" ref="BN66:BN129" si="54">IF(D66&lt;150,"Lien&lt;$150","Pass")</f>
        <v>Pass</v>
      </c>
      <c r="BO66" s="3" t="str">
        <f t="shared" ref="BO66:BO129" si="55">IF(BC66="Yes","Yes","No")</f>
        <v>No</v>
      </c>
      <c r="BP66" s="3" t="str">
        <f t="shared" ref="BP66:BP129" si="56">IF(D66&gt;10000,IF(OR(I66="",I66=0,BI66="",BI66=0,BK66=0),"Bad Address","Pass"),"FV&lt;$10K")</f>
        <v>FV&lt;$10K</v>
      </c>
      <c r="BQ66" t="s">
        <v>6650</v>
      </c>
      <c r="BR66" s="3" t="str">
        <f t="shared" ref="BR66:BR129" si="57">IF(D66&gt;20000,IF(OR(BD66="Yes",BF66="Yes"),"Yes","No"),"No, &lt; $20K Lien")</f>
        <v>No, &lt; $20K Lien</v>
      </c>
      <c r="BS66" s="3" t="str">
        <f t="shared" ref="BS66:BS129" si="58">IF(D66&gt;20000,IF(IFERROR(IF(BG66="None","No","Yes"),"No")="Yes","Yes","No"),"No, Lien &lt; $20K")</f>
        <v>No, Lien &lt; $20K</v>
      </c>
      <c r="BT66" t="s">
        <v>6650</v>
      </c>
      <c r="BU66" s="3" t="str">
        <f t="shared" ref="BU66:BU129" si="59">IF(E66="","N/A",IF(OR(E66&lt;2014,AR66="Yes"),"Yes","No"))</f>
        <v>No</v>
      </c>
      <c r="BV66" s="3" t="str">
        <f t="shared" ref="BV66:BV129" si="60">IFERROR(IF(COUNTIF(C:C,C66)&gt;1,"Yes","No"),"No")</f>
        <v>No</v>
      </c>
      <c r="BW66" s="3">
        <f t="shared" ref="BW66:BW129" si="61">BA66</f>
        <v>1</v>
      </c>
      <c r="BX66" s="3" t="str">
        <f t="shared" ref="BX66:BX129" si="62">IF(AND(OR(CI66="S",CI66="R",CI66="C"),CH66="Yes",BW66&gt;2),"Yes",IF(AND(OR(CI66="S",CI66="R",CI66="C"),CH66="No",BW66&gt;1),"Yes",IF(AND(CI66="V",CH66="Yes",BW66&gt;0),"Yes","No")))</f>
        <v>No</v>
      </c>
      <c r="BY66" s="3">
        <f t="shared" ref="BY66:BY129" si="63">VALUE(W66)</f>
        <v>14641</v>
      </c>
      <c r="BZ66">
        <v>1</v>
      </c>
      <c r="CA66" s="3">
        <f t="shared" ref="CA66:CA129" si="64">BY66/BZ66</f>
        <v>14641</v>
      </c>
      <c r="CC66" s="3">
        <f t="shared" ref="CC66:CC129" si="65">AS66</f>
        <v>0</v>
      </c>
      <c r="CD66" s="3">
        <f t="shared" ref="CD66:CD129" si="66">VALUE(AT66)</f>
        <v>0</v>
      </c>
      <c r="CE66" s="3" t="str">
        <f t="shared" ref="CE66:CE129" si="67">IFERROR(IF(CD66&gt;1000,YEAR(CC66),""),"")</f>
        <v/>
      </c>
      <c r="CF66" s="3" t="e">
        <f>HLOOKUP(CE66,'Valuation Data'!$D$2:$K$5,4,FALSE)</f>
        <v>#N/A</v>
      </c>
      <c r="CG66" s="3">
        <f t="shared" ref="CG66:CG129" si="68">IF(CB66&gt;0,MIN(IFERROR(MIN(CD66*CF66,CA66),CA66),CB66),IFERROR(MIN(CD66*CF66,CA66),CA66))</f>
        <v>14641</v>
      </c>
      <c r="CH66" s="3" t="str">
        <f t="shared" ref="CH66:CH129" si="69">IFERROR(IF(AND(OR(CI66="S",CI66="R",CI66="C",CI66="V"),CF66&gt;0),"Yes","No"),"No")</f>
        <v>No</v>
      </c>
      <c r="CI66" s="3" t="str">
        <f>VLOOKUP(R66,'Use Codes &amp; County Type'!A:D,4,FALSE)</f>
        <v>V</v>
      </c>
      <c r="CJ66" s="3" t="str">
        <f t="shared" ref="CJ66:CJ129" si="70">IF(AND(CH66="No",CI66="V"),"Yes","No")</f>
        <v>Yes</v>
      </c>
      <c r="CK66" s="3" t="str">
        <f t="shared" ref="CK66:CK129" si="71">IF(OR(BB66="Yes",BB66=""),"Yes","No")</f>
        <v>No</v>
      </c>
      <c r="CL66" s="3">
        <f t="shared" ref="CL66:CL129" si="72">IF(AND(OR(CI66="S",CI66="R",CI66="C"),CH66="Yes",CK66="Yes"),75%,IF(AND(OR(CI66="S",CI66="R"),CH66="Yes",CK66="No"),40%,IF(AND(OR(CI66="S",CI66="R",CI66="C"),CH66="No",CK66="Yes"),67%,IF(AND(OR(CI66="S",CI66="R"),CH66="No",CK66="No"),35%,IF(AND(CI66="C",CH66="Yes"),35%,IF(AND(CI66="C",CH66="No"),30%,IF(AND(CH66="Yes",CI66="V"),10%,0%)))))))</f>
        <v>0</v>
      </c>
      <c r="CM66" s="3">
        <f t="shared" ref="CM66:CM129" si="73">CG66*CL66</f>
        <v>0</v>
      </c>
      <c r="CN66" s="3">
        <f t="shared" ref="CN66:CN129" si="74">D66+(BA66+3)*MAX(D66,Z66)</f>
        <v>1692.5</v>
      </c>
      <c r="CO66" s="3">
        <f t="shared" ref="CO66:CO129" si="75">CM66-CN66</f>
        <v>-1692.5</v>
      </c>
      <c r="CP66" s="3">
        <f t="shared" ref="CP66:CP129" si="76">+CN66/CG66</f>
        <v>0.11560002732053822</v>
      </c>
      <c r="CR66" s="3" t="str">
        <f t="shared" ref="CR66:CR129" si="77">IF(AND(CV66="*Bid",D66&gt;49999),"Google","No")</f>
        <v>No</v>
      </c>
      <c r="CV66" s="3" t="str">
        <f t="shared" ref="CV66:CV129" si="78">IF(BN66="Lien&lt;$150","Lien&lt;$150",IF(OR(BU66="Yes",BV66="Yes"),"County Held Lien",IF(CG66&lt;30000,"FMV&lt;$30K",IF(BR66="Yes","EPA",IF(BS66="Yes","CDD",IF(BT66="High","Flood",IF(BX66="Yes","Too Many Priors",IF(CJ66="Yes","Vacant, No Sales Data",IF(CO66&lt;0,"Neg Solv Premium",IF(BP66="Bad Address","Bad Address",IF(CQ66="Bad","Bad Data",IF(CS66="Bad","Bad Google",IF(CT66="Redeemed","Redeemed",IF(CU66="Data Change","Data Change","*Bid"))))))))))))))</f>
        <v>FMV&lt;$30K</v>
      </c>
      <c r="CW66" s="3">
        <f t="shared" ref="CW66:CW129" si="79">VALUE(A66)</f>
        <v>65</v>
      </c>
      <c r="CX66" s="3">
        <f t="shared" ref="CX66:CX129" si="80">VALUE(D66)</f>
        <v>338.5</v>
      </c>
      <c r="CY66" s="3" t="str">
        <f t="shared" ref="CY66:CY129" si="81">IF(AND(CV66="*Bid",CX66&gt;75000),"Check","Ok")</f>
        <v>Ok</v>
      </c>
      <c r="CZ66">
        <v>0</v>
      </c>
      <c r="DA66">
        <v>0</v>
      </c>
    </row>
    <row r="67" spans="1:105" x14ac:dyDescent="0.25">
      <c r="A67">
        <v>66</v>
      </c>
      <c r="B67" t="s">
        <v>3</v>
      </c>
      <c r="C67" t="s">
        <v>175</v>
      </c>
      <c r="D67">
        <v>338.5</v>
      </c>
      <c r="E67">
        <v>2017</v>
      </c>
      <c r="F67">
        <v>338.5</v>
      </c>
      <c r="G67">
        <v>338.5</v>
      </c>
      <c r="H67" s="3">
        <f t="shared" si="41"/>
        <v>0</v>
      </c>
      <c r="J67" t="s">
        <v>2731</v>
      </c>
      <c r="K67" t="s">
        <v>2738</v>
      </c>
      <c r="L67">
        <v>32009</v>
      </c>
      <c r="M67" t="s">
        <v>2782</v>
      </c>
      <c r="N67" t="s">
        <v>4754</v>
      </c>
      <c r="O67">
        <v>-82.025805162682104</v>
      </c>
      <c r="P67">
        <v>30.4105588775715</v>
      </c>
      <c r="Q67" t="s">
        <v>4812</v>
      </c>
      <c r="R67">
        <v>0</v>
      </c>
      <c r="S67" t="s">
        <v>6538</v>
      </c>
      <c r="T67">
        <v>8001</v>
      </c>
      <c r="U67" t="s">
        <v>6581</v>
      </c>
      <c r="V67">
        <v>2017</v>
      </c>
      <c r="W67">
        <v>14641</v>
      </c>
      <c r="X67">
        <v>2017</v>
      </c>
      <c r="Y67">
        <v>24000</v>
      </c>
      <c r="Z67">
        <v>283.39999999999998</v>
      </c>
      <c r="AA67" s="3">
        <f t="shared" si="42"/>
        <v>0.83722304283604132</v>
      </c>
      <c r="AB67" t="s">
        <v>6616</v>
      </c>
      <c r="AE67" t="s">
        <v>6616</v>
      </c>
      <c r="AH67" t="s">
        <v>6616</v>
      </c>
      <c r="AI67" t="s">
        <v>6618</v>
      </c>
      <c r="AJ67" t="s">
        <v>6618</v>
      </c>
      <c r="AK67" t="s">
        <v>6618</v>
      </c>
      <c r="AL67">
        <v>0</v>
      </c>
      <c r="AM67">
        <v>0</v>
      </c>
      <c r="AN67">
        <v>0</v>
      </c>
      <c r="AO67">
        <v>0</v>
      </c>
      <c r="AP67" s="3" t="str">
        <f t="shared" si="43"/>
        <v>No</v>
      </c>
      <c r="AQ67" s="3" t="str">
        <f t="shared" si="44"/>
        <v>No</v>
      </c>
      <c r="AR67" s="3" t="str">
        <f t="shared" si="45"/>
        <v>No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 t="s">
        <v>6634</v>
      </c>
      <c r="AZ67">
        <v>0</v>
      </c>
      <c r="BA67">
        <v>1</v>
      </c>
      <c r="BB67" t="s">
        <v>6616</v>
      </c>
      <c r="BC67" t="s">
        <v>6616</v>
      </c>
      <c r="BD67" s="4" t="str">
        <f t="shared" si="46"/>
        <v>No</v>
      </c>
      <c r="BE67" t="s">
        <v>6640</v>
      </c>
      <c r="BF67" s="3" t="str">
        <f t="shared" si="47"/>
        <v>No</v>
      </c>
      <c r="BG67" t="s">
        <v>6645</v>
      </c>
      <c r="BH67" s="3" t="str">
        <f t="shared" si="48"/>
        <v>CR 119</v>
      </c>
      <c r="BI67" s="3" t="str">
        <f t="shared" si="49"/>
        <v>Bryceville</v>
      </c>
      <c r="BJ67" s="3" t="str">
        <f t="shared" si="50"/>
        <v>Florida</v>
      </c>
      <c r="BK67" s="3">
        <f t="shared" si="51"/>
        <v>32009</v>
      </c>
      <c r="BL67" s="3" t="str">
        <f t="shared" si="52"/>
        <v>CR 119 BRYCEVILLE FL 32009</v>
      </c>
      <c r="BM67" s="3" t="str">
        <f t="shared" si="53"/>
        <v/>
      </c>
      <c r="BN67" s="3" t="str">
        <f t="shared" si="54"/>
        <v>Pass</v>
      </c>
      <c r="BO67" s="3" t="str">
        <f t="shared" si="55"/>
        <v>No</v>
      </c>
      <c r="BP67" s="3" t="str">
        <f t="shared" si="56"/>
        <v>FV&lt;$10K</v>
      </c>
      <c r="BQ67" t="s">
        <v>6650</v>
      </c>
      <c r="BR67" s="3" t="str">
        <f t="shared" si="57"/>
        <v>No, &lt; $20K Lien</v>
      </c>
      <c r="BS67" s="3" t="str">
        <f t="shared" si="58"/>
        <v>No, Lien &lt; $20K</v>
      </c>
      <c r="BT67" t="s">
        <v>6650</v>
      </c>
      <c r="BU67" s="3" t="str">
        <f t="shared" si="59"/>
        <v>No</v>
      </c>
      <c r="BV67" s="3" t="str">
        <f t="shared" si="60"/>
        <v>No</v>
      </c>
      <c r="BW67" s="3">
        <f t="shared" si="61"/>
        <v>1</v>
      </c>
      <c r="BX67" s="3" t="str">
        <f t="shared" si="62"/>
        <v>No</v>
      </c>
      <c r="BY67" s="3">
        <f t="shared" si="63"/>
        <v>14641</v>
      </c>
      <c r="BZ67">
        <v>1</v>
      </c>
      <c r="CA67" s="3">
        <f t="shared" si="64"/>
        <v>14641</v>
      </c>
      <c r="CC67" s="3">
        <f t="shared" si="65"/>
        <v>0</v>
      </c>
      <c r="CD67" s="3">
        <f t="shared" si="66"/>
        <v>0</v>
      </c>
      <c r="CE67" s="3" t="str">
        <f t="shared" si="67"/>
        <v/>
      </c>
      <c r="CF67" s="3" t="e">
        <f>HLOOKUP(CE67,'Valuation Data'!$D$2:$K$5,4,FALSE)</f>
        <v>#N/A</v>
      </c>
      <c r="CG67" s="3">
        <f t="shared" si="68"/>
        <v>14641</v>
      </c>
      <c r="CH67" s="3" t="str">
        <f t="shared" si="69"/>
        <v>No</v>
      </c>
      <c r="CI67" s="3" t="str">
        <f>VLOOKUP(R67,'Use Codes &amp; County Type'!A:D,4,FALSE)</f>
        <v>V</v>
      </c>
      <c r="CJ67" s="3" t="str">
        <f t="shared" si="70"/>
        <v>Yes</v>
      </c>
      <c r="CK67" s="3" t="str">
        <f t="shared" si="71"/>
        <v>No</v>
      </c>
      <c r="CL67" s="3">
        <f t="shared" si="72"/>
        <v>0</v>
      </c>
      <c r="CM67" s="3">
        <f t="shared" si="73"/>
        <v>0</v>
      </c>
      <c r="CN67" s="3">
        <f t="shared" si="74"/>
        <v>1692.5</v>
      </c>
      <c r="CO67" s="3">
        <f t="shared" si="75"/>
        <v>-1692.5</v>
      </c>
      <c r="CP67" s="3">
        <f t="shared" si="76"/>
        <v>0.11560002732053822</v>
      </c>
      <c r="CR67" s="3" t="str">
        <f t="shared" si="77"/>
        <v>No</v>
      </c>
      <c r="CV67" s="3" t="str">
        <f t="shared" si="78"/>
        <v>FMV&lt;$30K</v>
      </c>
      <c r="CW67" s="3">
        <f t="shared" si="79"/>
        <v>66</v>
      </c>
      <c r="CX67" s="3">
        <f t="shared" si="80"/>
        <v>338.5</v>
      </c>
      <c r="CY67" s="3" t="str">
        <f t="shared" si="81"/>
        <v>Ok</v>
      </c>
      <c r="CZ67">
        <v>0</v>
      </c>
      <c r="DA67">
        <v>0</v>
      </c>
    </row>
    <row r="68" spans="1:105" x14ac:dyDescent="0.25">
      <c r="A68">
        <v>67</v>
      </c>
      <c r="B68" t="s">
        <v>3</v>
      </c>
      <c r="C68" t="s">
        <v>176</v>
      </c>
      <c r="D68">
        <v>338.5</v>
      </c>
      <c r="E68">
        <v>2017</v>
      </c>
      <c r="F68">
        <v>338.5</v>
      </c>
      <c r="G68">
        <v>338.5</v>
      </c>
      <c r="H68" s="3">
        <f t="shared" si="41"/>
        <v>0</v>
      </c>
      <c r="J68" t="s">
        <v>2731</v>
      </c>
      <c r="K68" t="s">
        <v>2738</v>
      </c>
      <c r="L68">
        <v>32009</v>
      </c>
      <c r="M68" t="s">
        <v>2782</v>
      </c>
      <c r="N68" t="s">
        <v>4754</v>
      </c>
      <c r="O68">
        <v>-82.025442296769398</v>
      </c>
      <c r="P68">
        <v>30.410292149000998</v>
      </c>
      <c r="Q68" t="s">
        <v>4812</v>
      </c>
      <c r="R68">
        <v>0</v>
      </c>
      <c r="S68" t="s">
        <v>6538</v>
      </c>
      <c r="T68">
        <v>8001</v>
      </c>
      <c r="U68" t="s">
        <v>6581</v>
      </c>
      <c r="V68">
        <v>2017</v>
      </c>
      <c r="W68">
        <v>14641</v>
      </c>
      <c r="X68">
        <v>2017</v>
      </c>
      <c r="Y68">
        <v>24000</v>
      </c>
      <c r="Z68">
        <v>283.39999999999998</v>
      </c>
      <c r="AA68" s="3">
        <f t="shared" si="42"/>
        <v>0.83722304283604132</v>
      </c>
      <c r="AB68" t="s">
        <v>6616</v>
      </c>
      <c r="AD68" t="s">
        <v>6616</v>
      </c>
      <c r="AE68" t="s">
        <v>6616</v>
      </c>
      <c r="AH68" t="s">
        <v>6616</v>
      </c>
      <c r="AI68" t="s">
        <v>6618</v>
      </c>
      <c r="AJ68" t="s">
        <v>6618</v>
      </c>
      <c r="AK68" t="s">
        <v>6618</v>
      </c>
      <c r="AL68" t="s">
        <v>6618</v>
      </c>
      <c r="AM68">
        <v>0</v>
      </c>
      <c r="AN68">
        <v>0</v>
      </c>
      <c r="AO68">
        <v>0</v>
      </c>
      <c r="AP68" s="3" t="str">
        <f t="shared" si="43"/>
        <v>No</v>
      </c>
      <c r="AQ68" s="3" t="str">
        <f t="shared" si="44"/>
        <v>No</v>
      </c>
      <c r="AR68" s="3" t="str">
        <f t="shared" si="45"/>
        <v>No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 t="s">
        <v>6634</v>
      </c>
      <c r="AZ68">
        <v>0</v>
      </c>
      <c r="BA68">
        <v>1</v>
      </c>
      <c r="BB68" t="s">
        <v>6616</v>
      </c>
      <c r="BC68" t="s">
        <v>6616</v>
      </c>
      <c r="BD68" s="4" t="str">
        <f t="shared" si="46"/>
        <v>No</v>
      </c>
      <c r="BE68" t="s">
        <v>6640</v>
      </c>
      <c r="BF68" s="3" t="str">
        <f t="shared" si="47"/>
        <v>No</v>
      </c>
      <c r="BG68" t="s">
        <v>6645</v>
      </c>
      <c r="BH68" s="3" t="str">
        <f t="shared" si="48"/>
        <v>CR 119</v>
      </c>
      <c r="BI68" s="3" t="str">
        <f t="shared" si="49"/>
        <v>Bryceville</v>
      </c>
      <c r="BJ68" s="3" t="str">
        <f t="shared" si="50"/>
        <v>Florida</v>
      </c>
      <c r="BK68" s="3">
        <f t="shared" si="51"/>
        <v>32009</v>
      </c>
      <c r="BL68" s="3" t="str">
        <f t="shared" si="52"/>
        <v>CR 119 BRYCEVILLE FL 32009</v>
      </c>
      <c r="BM68" s="3" t="str">
        <f t="shared" si="53"/>
        <v/>
      </c>
      <c r="BN68" s="3" t="str">
        <f t="shared" si="54"/>
        <v>Pass</v>
      </c>
      <c r="BO68" s="3" t="str">
        <f t="shared" si="55"/>
        <v>No</v>
      </c>
      <c r="BP68" s="3" t="str">
        <f t="shared" si="56"/>
        <v>FV&lt;$10K</v>
      </c>
      <c r="BQ68" t="s">
        <v>6650</v>
      </c>
      <c r="BR68" s="3" t="str">
        <f t="shared" si="57"/>
        <v>No, &lt; $20K Lien</v>
      </c>
      <c r="BS68" s="3" t="str">
        <f t="shared" si="58"/>
        <v>No, Lien &lt; $20K</v>
      </c>
      <c r="BT68" t="s">
        <v>6650</v>
      </c>
      <c r="BU68" s="3" t="str">
        <f t="shared" si="59"/>
        <v>No</v>
      </c>
      <c r="BV68" s="3" t="str">
        <f t="shared" si="60"/>
        <v>No</v>
      </c>
      <c r="BW68" s="3">
        <f t="shared" si="61"/>
        <v>1</v>
      </c>
      <c r="BX68" s="3" t="str">
        <f t="shared" si="62"/>
        <v>No</v>
      </c>
      <c r="BY68" s="3">
        <f t="shared" si="63"/>
        <v>14641</v>
      </c>
      <c r="BZ68">
        <v>1</v>
      </c>
      <c r="CA68" s="3">
        <f t="shared" si="64"/>
        <v>14641</v>
      </c>
      <c r="CC68" s="3">
        <f t="shared" si="65"/>
        <v>0</v>
      </c>
      <c r="CD68" s="3">
        <f t="shared" si="66"/>
        <v>0</v>
      </c>
      <c r="CE68" s="3" t="str">
        <f t="shared" si="67"/>
        <v/>
      </c>
      <c r="CF68" s="3" t="e">
        <f>HLOOKUP(CE68,'Valuation Data'!$D$2:$K$5,4,FALSE)</f>
        <v>#N/A</v>
      </c>
      <c r="CG68" s="3">
        <f t="shared" si="68"/>
        <v>14641</v>
      </c>
      <c r="CH68" s="3" t="str">
        <f t="shared" si="69"/>
        <v>No</v>
      </c>
      <c r="CI68" s="3" t="str">
        <f>VLOOKUP(R68,'Use Codes &amp; County Type'!A:D,4,FALSE)</f>
        <v>V</v>
      </c>
      <c r="CJ68" s="3" t="str">
        <f t="shared" si="70"/>
        <v>Yes</v>
      </c>
      <c r="CK68" s="3" t="str">
        <f t="shared" si="71"/>
        <v>No</v>
      </c>
      <c r="CL68" s="3">
        <f t="shared" si="72"/>
        <v>0</v>
      </c>
      <c r="CM68" s="3">
        <f t="shared" si="73"/>
        <v>0</v>
      </c>
      <c r="CN68" s="3">
        <f t="shared" si="74"/>
        <v>1692.5</v>
      </c>
      <c r="CO68" s="3">
        <f t="shared" si="75"/>
        <v>-1692.5</v>
      </c>
      <c r="CP68" s="3">
        <f t="shared" si="76"/>
        <v>0.11560002732053822</v>
      </c>
      <c r="CR68" s="3" t="str">
        <f t="shared" si="77"/>
        <v>No</v>
      </c>
      <c r="CV68" s="3" t="str">
        <f t="shared" si="78"/>
        <v>FMV&lt;$30K</v>
      </c>
      <c r="CW68" s="3">
        <f t="shared" si="79"/>
        <v>67</v>
      </c>
      <c r="CX68" s="3">
        <f t="shared" si="80"/>
        <v>338.5</v>
      </c>
      <c r="CY68" s="3" t="str">
        <f t="shared" si="81"/>
        <v>Ok</v>
      </c>
      <c r="CZ68">
        <v>0</v>
      </c>
      <c r="DA68">
        <v>0</v>
      </c>
    </row>
    <row r="69" spans="1:105" x14ac:dyDescent="0.25">
      <c r="A69">
        <v>68</v>
      </c>
      <c r="B69" t="s">
        <v>3</v>
      </c>
      <c r="C69" t="s">
        <v>177</v>
      </c>
      <c r="D69">
        <v>228.47</v>
      </c>
      <c r="E69">
        <v>2017</v>
      </c>
      <c r="F69">
        <v>228.47</v>
      </c>
      <c r="G69">
        <v>228.47</v>
      </c>
      <c r="H69" s="3">
        <f t="shared" si="41"/>
        <v>0</v>
      </c>
      <c r="J69" t="s">
        <v>2731</v>
      </c>
      <c r="K69" t="s">
        <v>2738</v>
      </c>
      <c r="L69">
        <v>32009</v>
      </c>
      <c r="M69" t="s">
        <v>2782</v>
      </c>
      <c r="N69" t="s">
        <v>4754</v>
      </c>
      <c r="O69">
        <v>-82.025079410887997</v>
      </c>
      <c r="P69">
        <v>30.410025433169</v>
      </c>
      <c r="Q69" t="s">
        <v>4812</v>
      </c>
      <c r="R69">
        <v>0</v>
      </c>
      <c r="S69" t="s">
        <v>6538</v>
      </c>
      <c r="T69">
        <v>8001</v>
      </c>
      <c r="U69" t="s">
        <v>6581</v>
      </c>
      <c r="V69">
        <v>2017</v>
      </c>
      <c r="W69">
        <v>12000</v>
      </c>
      <c r="X69">
        <v>2017</v>
      </c>
      <c r="Y69">
        <v>12000</v>
      </c>
      <c r="Z69">
        <v>181.66</v>
      </c>
      <c r="AA69" s="3">
        <f t="shared" si="42"/>
        <v>0.79511533242876531</v>
      </c>
      <c r="AB69" t="s">
        <v>6616</v>
      </c>
      <c r="AD69" t="s">
        <v>6616</v>
      </c>
      <c r="AE69" t="s">
        <v>6616</v>
      </c>
      <c r="AH69" t="s">
        <v>6616</v>
      </c>
      <c r="AI69" t="s">
        <v>6618</v>
      </c>
      <c r="AJ69" t="s">
        <v>6618</v>
      </c>
      <c r="AK69" t="s">
        <v>6618</v>
      </c>
      <c r="AL69" t="s">
        <v>6618</v>
      </c>
      <c r="AM69">
        <v>0</v>
      </c>
      <c r="AN69">
        <v>0</v>
      </c>
      <c r="AO69">
        <v>0</v>
      </c>
      <c r="AP69" s="3" t="str">
        <f t="shared" si="43"/>
        <v>No</v>
      </c>
      <c r="AQ69" s="3" t="str">
        <f t="shared" si="44"/>
        <v>No</v>
      </c>
      <c r="AR69" s="3" t="str">
        <f t="shared" si="45"/>
        <v>No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 t="s">
        <v>6634</v>
      </c>
      <c r="AZ69">
        <v>0</v>
      </c>
      <c r="BA69">
        <v>1</v>
      </c>
      <c r="BB69" t="s">
        <v>6616</v>
      </c>
      <c r="BC69" t="s">
        <v>6616</v>
      </c>
      <c r="BD69" s="4" t="str">
        <f t="shared" si="46"/>
        <v>No</v>
      </c>
      <c r="BE69" t="s">
        <v>6640</v>
      </c>
      <c r="BF69" s="3" t="str">
        <f t="shared" si="47"/>
        <v>No</v>
      </c>
      <c r="BG69" t="s">
        <v>6645</v>
      </c>
      <c r="BH69" s="3" t="str">
        <f t="shared" si="48"/>
        <v>CR 119</v>
      </c>
      <c r="BI69" s="3" t="str">
        <f t="shared" si="49"/>
        <v>Bryceville</v>
      </c>
      <c r="BJ69" s="3" t="str">
        <f t="shared" si="50"/>
        <v>Florida</v>
      </c>
      <c r="BK69" s="3">
        <f t="shared" si="51"/>
        <v>32009</v>
      </c>
      <c r="BL69" s="3" t="str">
        <f t="shared" si="52"/>
        <v>CR 119 BRYCEVILLE FL 32009</v>
      </c>
      <c r="BM69" s="3" t="str">
        <f t="shared" si="53"/>
        <v/>
      </c>
      <c r="BN69" s="3" t="str">
        <f t="shared" si="54"/>
        <v>Pass</v>
      </c>
      <c r="BO69" s="3" t="str">
        <f t="shared" si="55"/>
        <v>No</v>
      </c>
      <c r="BP69" s="3" t="str">
        <f t="shared" si="56"/>
        <v>FV&lt;$10K</v>
      </c>
      <c r="BQ69" t="s">
        <v>6650</v>
      </c>
      <c r="BR69" s="3" t="str">
        <f t="shared" si="57"/>
        <v>No, &lt; $20K Lien</v>
      </c>
      <c r="BS69" s="3" t="str">
        <f t="shared" si="58"/>
        <v>No, Lien &lt; $20K</v>
      </c>
      <c r="BT69" t="s">
        <v>6650</v>
      </c>
      <c r="BU69" s="3" t="str">
        <f t="shared" si="59"/>
        <v>No</v>
      </c>
      <c r="BV69" s="3" t="str">
        <f t="shared" si="60"/>
        <v>No</v>
      </c>
      <c r="BW69" s="3">
        <f t="shared" si="61"/>
        <v>1</v>
      </c>
      <c r="BX69" s="3" t="str">
        <f t="shared" si="62"/>
        <v>No</v>
      </c>
      <c r="BY69" s="3">
        <f t="shared" si="63"/>
        <v>12000</v>
      </c>
      <c r="BZ69">
        <v>1</v>
      </c>
      <c r="CA69" s="3">
        <f t="shared" si="64"/>
        <v>12000</v>
      </c>
      <c r="CC69" s="3">
        <f t="shared" si="65"/>
        <v>0</v>
      </c>
      <c r="CD69" s="3">
        <f t="shared" si="66"/>
        <v>0</v>
      </c>
      <c r="CE69" s="3" t="str">
        <f t="shared" si="67"/>
        <v/>
      </c>
      <c r="CF69" s="3" t="e">
        <f>HLOOKUP(CE69,'Valuation Data'!$D$2:$K$5,4,FALSE)</f>
        <v>#N/A</v>
      </c>
      <c r="CG69" s="3">
        <f t="shared" si="68"/>
        <v>12000</v>
      </c>
      <c r="CH69" s="3" t="str">
        <f t="shared" si="69"/>
        <v>No</v>
      </c>
      <c r="CI69" s="3" t="str">
        <f>VLOOKUP(R69,'Use Codes &amp; County Type'!A:D,4,FALSE)</f>
        <v>V</v>
      </c>
      <c r="CJ69" s="3" t="str">
        <f t="shared" si="70"/>
        <v>Yes</v>
      </c>
      <c r="CK69" s="3" t="str">
        <f t="shared" si="71"/>
        <v>No</v>
      </c>
      <c r="CL69" s="3">
        <f t="shared" si="72"/>
        <v>0</v>
      </c>
      <c r="CM69" s="3">
        <f t="shared" si="73"/>
        <v>0</v>
      </c>
      <c r="CN69" s="3">
        <f t="shared" si="74"/>
        <v>1142.3499999999999</v>
      </c>
      <c r="CO69" s="3">
        <f t="shared" si="75"/>
        <v>-1142.3499999999999</v>
      </c>
      <c r="CP69" s="3">
        <f t="shared" si="76"/>
        <v>9.5195833333333327E-2</v>
      </c>
      <c r="CR69" s="3" t="str">
        <f t="shared" si="77"/>
        <v>No</v>
      </c>
      <c r="CV69" s="3" t="str">
        <f t="shared" si="78"/>
        <v>FMV&lt;$30K</v>
      </c>
      <c r="CW69" s="3">
        <f t="shared" si="79"/>
        <v>68</v>
      </c>
      <c r="CX69" s="3">
        <f t="shared" si="80"/>
        <v>228.47</v>
      </c>
      <c r="CY69" s="3" t="str">
        <f t="shared" si="81"/>
        <v>Ok</v>
      </c>
      <c r="CZ69">
        <v>0</v>
      </c>
      <c r="DA69">
        <v>0</v>
      </c>
    </row>
    <row r="70" spans="1:105" x14ac:dyDescent="0.25">
      <c r="A70">
        <v>69</v>
      </c>
      <c r="B70" t="s">
        <v>3</v>
      </c>
      <c r="C70" t="s">
        <v>178</v>
      </c>
      <c r="D70">
        <v>602.29999999999995</v>
      </c>
      <c r="E70">
        <v>2017</v>
      </c>
      <c r="F70">
        <v>602.29999999999995</v>
      </c>
      <c r="G70">
        <v>602.29999999999995</v>
      </c>
      <c r="H70" s="3">
        <f t="shared" si="41"/>
        <v>0</v>
      </c>
      <c r="I70">
        <v>1680</v>
      </c>
      <c r="J70" t="s">
        <v>2731</v>
      </c>
      <c r="K70" t="s">
        <v>2738</v>
      </c>
      <c r="L70">
        <v>32009</v>
      </c>
      <c r="M70" t="s">
        <v>2783</v>
      </c>
      <c r="N70" t="s">
        <v>4754</v>
      </c>
      <c r="O70">
        <v>-82.022515136457201</v>
      </c>
      <c r="P70">
        <v>30.4081405592195</v>
      </c>
      <c r="Q70" t="s">
        <v>4813</v>
      </c>
      <c r="R70">
        <v>2</v>
      </c>
      <c r="S70" t="s">
        <v>6535</v>
      </c>
      <c r="T70">
        <v>1006</v>
      </c>
      <c r="U70" t="s">
        <v>6578</v>
      </c>
      <c r="V70">
        <v>2017</v>
      </c>
      <c r="W70">
        <v>34833</v>
      </c>
      <c r="X70">
        <v>2017</v>
      </c>
      <c r="Y70">
        <v>34833</v>
      </c>
      <c r="Z70">
        <v>527.32000000000005</v>
      </c>
      <c r="AA70" s="3">
        <f t="shared" si="42"/>
        <v>0.87551054291881136</v>
      </c>
      <c r="AB70" t="s">
        <v>6616</v>
      </c>
      <c r="AI70" t="s">
        <v>6618</v>
      </c>
      <c r="AJ70" t="s">
        <v>6618</v>
      </c>
      <c r="AK70">
        <v>0</v>
      </c>
      <c r="AL70">
        <v>0</v>
      </c>
      <c r="AM70">
        <v>0</v>
      </c>
      <c r="AN70">
        <v>0</v>
      </c>
      <c r="AO70">
        <v>0</v>
      </c>
      <c r="AP70" s="3" t="str">
        <f t="shared" si="43"/>
        <v>No</v>
      </c>
      <c r="AQ70" s="3" t="str">
        <f t="shared" si="44"/>
        <v>No</v>
      </c>
      <c r="AR70" s="3" t="str">
        <f t="shared" si="45"/>
        <v>No</v>
      </c>
      <c r="AS70">
        <v>0</v>
      </c>
      <c r="AT70">
        <v>0</v>
      </c>
      <c r="AU70">
        <v>52637</v>
      </c>
      <c r="AV70" t="s">
        <v>5076</v>
      </c>
      <c r="AW70">
        <v>0</v>
      </c>
      <c r="AX70">
        <v>0</v>
      </c>
      <c r="AY70" t="s">
        <v>6634</v>
      </c>
      <c r="AZ70">
        <v>0</v>
      </c>
      <c r="BA70">
        <v>1</v>
      </c>
      <c r="BB70" t="s">
        <v>6616</v>
      </c>
      <c r="BC70" t="s">
        <v>6616</v>
      </c>
      <c r="BD70" s="4" t="str">
        <f t="shared" si="46"/>
        <v>No</v>
      </c>
      <c r="BE70" t="s">
        <v>6640</v>
      </c>
      <c r="BF70" s="3" t="str">
        <f t="shared" si="47"/>
        <v>No</v>
      </c>
      <c r="BG70" t="s">
        <v>6645</v>
      </c>
      <c r="BH70" s="3" t="str">
        <f t="shared" si="48"/>
        <v>1680 CR 119</v>
      </c>
      <c r="BI70" s="3" t="str">
        <f t="shared" si="49"/>
        <v>Bryceville</v>
      </c>
      <c r="BJ70" s="3" t="str">
        <f t="shared" si="50"/>
        <v>Florida</v>
      </c>
      <c r="BK70" s="3">
        <f t="shared" si="51"/>
        <v>32009</v>
      </c>
      <c r="BL70" s="3" t="str">
        <f t="shared" si="52"/>
        <v>1680 CR 119 BRYCEVILLE FL 32009</v>
      </c>
      <c r="BM70" s="3" t="str">
        <f t="shared" si="53"/>
        <v>L</v>
      </c>
      <c r="BN70" s="3" t="str">
        <f t="shared" si="54"/>
        <v>Pass</v>
      </c>
      <c r="BO70" s="3" t="str">
        <f t="shared" si="55"/>
        <v>No</v>
      </c>
      <c r="BP70" s="3" t="str">
        <f t="shared" si="56"/>
        <v>FV&lt;$10K</v>
      </c>
      <c r="BQ70" t="s">
        <v>6650</v>
      </c>
      <c r="BR70" s="3" t="str">
        <f t="shared" si="57"/>
        <v>No, &lt; $20K Lien</v>
      </c>
      <c r="BS70" s="3" t="str">
        <f t="shared" si="58"/>
        <v>No, Lien &lt; $20K</v>
      </c>
      <c r="BT70" t="s">
        <v>6650</v>
      </c>
      <c r="BU70" s="3" t="str">
        <f t="shared" si="59"/>
        <v>No</v>
      </c>
      <c r="BV70" s="3" t="str">
        <f t="shared" si="60"/>
        <v>No</v>
      </c>
      <c r="BW70" s="3">
        <f t="shared" si="61"/>
        <v>1</v>
      </c>
      <c r="BX70" s="3" t="str">
        <f t="shared" si="62"/>
        <v>No</v>
      </c>
      <c r="BY70" s="3">
        <f t="shared" si="63"/>
        <v>34833</v>
      </c>
      <c r="BZ70">
        <v>1</v>
      </c>
      <c r="CA70" s="3">
        <f t="shared" si="64"/>
        <v>34833</v>
      </c>
      <c r="CC70" s="3">
        <f t="shared" si="65"/>
        <v>0</v>
      </c>
      <c r="CD70" s="3">
        <f t="shared" si="66"/>
        <v>0</v>
      </c>
      <c r="CE70" s="3" t="str">
        <f t="shared" si="67"/>
        <v/>
      </c>
      <c r="CF70" s="3" t="e">
        <f>HLOOKUP(CE70,'Valuation Data'!$D$2:$K$5,4,FALSE)</f>
        <v>#N/A</v>
      </c>
      <c r="CG70" s="3">
        <f t="shared" si="68"/>
        <v>34833</v>
      </c>
      <c r="CH70" s="3" t="str">
        <f t="shared" si="69"/>
        <v>No</v>
      </c>
      <c r="CI70" s="3" t="str">
        <f>VLOOKUP(R70,'Use Codes &amp; County Type'!A:D,4,FALSE)</f>
        <v>R</v>
      </c>
      <c r="CJ70" s="3" t="str">
        <f t="shared" si="70"/>
        <v>No</v>
      </c>
      <c r="CK70" s="3" t="str">
        <f t="shared" si="71"/>
        <v>No</v>
      </c>
      <c r="CL70" s="3">
        <f t="shared" si="72"/>
        <v>0.35</v>
      </c>
      <c r="CM70" s="3">
        <f t="shared" si="73"/>
        <v>12191.55</v>
      </c>
      <c r="CN70" s="3">
        <f t="shared" si="74"/>
        <v>3011.5</v>
      </c>
      <c r="CO70" s="3">
        <f t="shared" si="75"/>
        <v>9180.0499999999993</v>
      </c>
      <c r="CP70" s="3">
        <f t="shared" si="76"/>
        <v>8.6455372778686881E-2</v>
      </c>
      <c r="CR70" s="3" t="str">
        <f t="shared" si="77"/>
        <v>No</v>
      </c>
      <c r="CV70" s="3" t="str">
        <f t="shared" si="78"/>
        <v>*Bid</v>
      </c>
      <c r="CW70" s="3">
        <f t="shared" si="79"/>
        <v>69</v>
      </c>
      <c r="CX70" s="3">
        <f t="shared" si="80"/>
        <v>602.29999999999995</v>
      </c>
      <c r="CY70" s="3" t="str">
        <f t="shared" si="81"/>
        <v>Ok</v>
      </c>
      <c r="CZ70">
        <v>0</v>
      </c>
      <c r="DA70">
        <v>0</v>
      </c>
    </row>
    <row r="71" spans="1:105" x14ac:dyDescent="0.25">
      <c r="A71">
        <v>70</v>
      </c>
      <c r="B71" t="s">
        <v>3</v>
      </c>
      <c r="C71" t="s">
        <v>179</v>
      </c>
      <c r="D71">
        <v>538.1</v>
      </c>
      <c r="E71">
        <v>2017</v>
      </c>
      <c r="F71">
        <v>538.1</v>
      </c>
      <c r="G71">
        <v>538.1</v>
      </c>
      <c r="H71" s="3">
        <f t="shared" si="41"/>
        <v>0</v>
      </c>
      <c r="I71">
        <v>2250</v>
      </c>
      <c r="J71" t="s">
        <v>2731</v>
      </c>
      <c r="K71" t="s">
        <v>2738</v>
      </c>
      <c r="L71">
        <v>32009</v>
      </c>
      <c r="M71" t="s">
        <v>2784</v>
      </c>
      <c r="N71" t="s">
        <v>4754</v>
      </c>
      <c r="O71">
        <v>-82.014498065244595</v>
      </c>
      <c r="P71">
        <v>30.4041760515018</v>
      </c>
      <c r="Q71" t="s">
        <v>4814</v>
      </c>
      <c r="R71">
        <v>2</v>
      </c>
      <c r="S71" t="s">
        <v>6535</v>
      </c>
      <c r="T71">
        <v>1006</v>
      </c>
      <c r="U71" t="s">
        <v>6578</v>
      </c>
      <c r="V71">
        <v>2017</v>
      </c>
      <c r="W71">
        <v>63561</v>
      </c>
      <c r="X71">
        <v>2017</v>
      </c>
      <c r="Y71">
        <v>74504</v>
      </c>
      <c r="Z71">
        <v>467.96</v>
      </c>
      <c r="AA71" s="3">
        <f t="shared" si="42"/>
        <v>0.86965248095149594</v>
      </c>
      <c r="AB71" t="s">
        <v>6616</v>
      </c>
      <c r="AI71" t="s">
        <v>6618</v>
      </c>
      <c r="AJ71" t="s">
        <v>6618</v>
      </c>
      <c r="AK71">
        <v>0</v>
      </c>
      <c r="AL71">
        <v>0</v>
      </c>
      <c r="AM71">
        <v>0</v>
      </c>
      <c r="AN71">
        <v>0</v>
      </c>
      <c r="AO71">
        <v>0</v>
      </c>
      <c r="AP71" s="3" t="str">
        <f t="shared" si="43"/>
        <v>No</v>
      </c>
      <c r="AQ71" s="3" t="str">
        <f t="shared" si="44"/>
        <v>No</v>
      </c>
      <c r="AR71" s="3" t="str">
        <f t="shared" si="45"/>
        <v>No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 t="s">
        <v>6634</v>
      </c>
      <c r="AZ71">
        <v>0</v>
      </c>
      <c r="BA71">
        <v>1</v>
      </c>
      <c r="BB71" t="s">
        <v>6617</v>
      </c>
      <c r="BC71" t="s">
        <v>6616</v>
      </c>
      <c r="BD71" s="4" t="str">
        <f t="shared" si="46"/>
        <v>No</v>
      </c>
      <c r="BE71" t="s">
        <v>6640</v>
      </c>
      <c r="BF71" s="3" t="str">
        <f t="shared" si="47"/>
        <v>No</v>
      </c>
      <c r="BG71" t="s">
        <v>6645</v>
      </c>
      <c r="BH71" s="3" t="str">
        <f t="shared" si="48"/>
        <v>2250 CR 119</v>
      </c>
      <c r="BI71" s="3" t="str">
        <f t="shared" si="49"/>
        <v>Bryceville</v>
      </c>
      <c r="BJ71" s="3" t="str">
        <f t="shared" si="50"/>
        <v>Florida</v>
      </c>
      <c r="BK71" s="3">
        <f t="shared" si="51"/>
        <v>32009</v>
      </c>
      <c r="BL71" s="3" t="str">
        <f t="shared" si="52"/>
        <v>2250 CR 119 BRYCEVILLE FL 32009</v>
      </c>
      <c r="BM71" s="3" t="str">
        <f t="shared" si="53"/>
        <v/>
      </c>
      <c r="BN71" s="3" t="str">
        <f t="shared" si="54"/>
        <v>Pass</v>
      </c>
      <c r="BO71" s="3" t="str">
        <f t="shared" si="55"/>
        <v>No</v>
      </c>
      <c r="BP71" s="3" t="str">
        <f t="shared" si="56"/>
        <v>FV&lt;$10K</v>
      </c>
      <c r="BQ71" t="s">
        <v>6650</v>
      </c>
      <c r="BR71" s="3" t="str">
        <f t="shared" si="57"/>
        <v>No, &lt; $20K Lien</v>
      </c>
      <c r="BS71" s="3" t="str">
        <f t="shared" si="58"/>
        <v>No, Lien &lt; $20K</v>
      </c>
      <c r="BT71" t="s">
        <v>6650</v>
      </c>
      <c r="BU71" s="3" t="str">
        <f t="shared" si="59"/>
        <v>No</v>
      </c>
      <c r="BV71" s="3" t="str">
        <f t="shared" si="60"/>
        <v>No</v>
      </c>
      <c r="BW71" s="3">
        <f t="shared" si="61"/>
        <v>1</v>
      </c>
      <c r="BX71" s="3" t="str">
        <f t="shared" si="62"/>
        <v>No</v>
      </c>
      <c r="BY71" s="3">
        <f t="shared" si="63"/>
        <v>63561</v>
      </c>
      <c r="BZ71">
        <v>1</v>
      </c>
      <c r="CA71" s="3">
        <f t="shared" si="64"/>
        <v>63561</v>
      </c>
      <c r="CC71" s="3">
        <f t="shared" si="65"/>
        <v>0</v>
      </c>
      <c r="CD71" s="3">
        <f t="shared" si="66"/>
        <v>0</v>
      </c>
      <c r="CE71" s="3" t="str">
        <f t="shared" si="67"/>
        <v/>
      </c>
      <c r="CF71" s="3" t="e">
        <f>HLOOKUP(CE71,'Valuation Data'!$D$2:$K$5,4,FALSE)</f>
        <v>#N/A</v>
      </c>
      <c r="CG71" s="3">
        <f t="shared" si="68"/>
        <v>63561</v>
      </c>
      <c r="CH71" s="3" t="str">
        <f t="shared" si="69"/>
        <v>No</v>
      </c>
      <c r="CI71" s="3" t="str">
        <f>VLOOKUP(R71,'Use Codes &amp; County Type'!A:D,4,FALSE)</f>
        <v>R</v>
      </c>
      <c r="CJ71" s="3" t="str">
        <f t="shared" si="70"/>
        <v>No</v>
      </c>
      <c r="CK71" s="3" t="str">
        <f t="shared" si="71"/>
        <v>Yes</v>
      </c>
      <c r="CL71" s="3">
        <f t="shared" si="72"/>
        <v>0.67</v>
      </c>
      <c r="CM71" s="3">
        <f t="shared" si="73"/>
        <v>42585.87</v>
      </c>
      <c r="CN71" s="3">
        <f t="shared" si="74"/>
        <v>2690.5</v>
      </c>
      <c r="CO71" s="3">
        <f t="shared" si="75"/>
        <v>39895.370000000003</v>
      </c>
      <c r="CP71" s="3">
        <f t="shared" si="76"/>
        <v>4.2329415836755244E-2</v>
      </c>
      <c r="CR71" s="3" t="str">
        <f t="shared" si="77"/>
        <v>No</v>
      </c>
      <c r="CV71" s="3" t="str">
        <f t="shared" si="78"/>
        <v>*Bid</v>
      </c>
      <c r="CW71" s="3">
        <f t="shared" si="79"/>
        <v>70</v>
      </c>
      <c r="CX71" s="3">
        <f t="shared" si="80"/>
        <v>538.1</v>
      </c>
      <c r="CY71" s="3" t="str">
        <f t="shared" si="81"/>
        <v>Ok</v>
      </c>
      <c r="CZ71">
        <v>0</v>
      </c>
      <c r="DA71">
        <v>0</v>
      </c>
    </row>
    <row r="72" spans="1:105" x14ac:dyDescent="0.25">
      <c r="A72">
        <v>71</v>
      </c>
      <c r="B72" t="s">
        <v>3</v>
      </c>
      <c r="C72" t="s">
        <v>180</v>
      </c>
      <c r="D72">
        <v>952.48</v>
      </c>
      <c r="E72">
        <v>2017</v>
      </c>
      <c r="F72">
        <v>952.48</v>
      </c>
      <c r="G72">
        <v>952.48</v>
      </c>
      <c r="H72" s="3">
        <f t="shared" si="41"/>
        <v>0</v>
      </c>
      <c r="I72">
        <v>2286</v>
      </c>
      <c r="J72" t="s">
        <v>2731</v>
      </c>
      <c r="K72" t="s">
        <v>2738</v>
      </c>
      <c r="L72">
        <v>32009</v>
      </c>
      <c r="M72" t="s">
        <v>2785</v>
      </c>
      <c r="N72" t="s">
        <v>4754</v>
      </c>
      <c r="O72">
        <v>-82.014262045337105</v>
      </c>
      <c r="P72">
        <v>30.403687199384599</v>
      </c>
      <c r="Q72" t="s">
        <v>4815</v>
      </c>
      <c r="R72">
        <v>1</v>
      </c>
      <c r="S72" t="s">
        <v>6539</v>
      </c>
      <c r="T72">
        <v>1001</v>
      </c>
      <c r="U72" t="s">
        <v>6582</v>
      </c>
      <c r="V72">
        <v>2017</v>
      </c>
      <c r="W72">
        <v>95325</v>
      </c>
      <c r="X72">
        <v>2017</v>
      </c>
      <c r="Y72">
        <v>105501</v>
      </c>
      <c r="Z72">
        <v>851.12</v>
      </c>
      <c r="AA72" s="3">
        <f t="shared" si="42"/>
        <v>0.89358306736099447</v>
      </c>
      <c r="AB72" t="s">
        <v>6616</v>
      </c>
      <c r="AC72" t="s">
        <v>6616</v>
      </c>
      <c r="AE72" t="s">
        <v>6616</v>
      </c>
      <c r="AI72" t="s">
        <v>6618</v>
      </c>
      <c r="AJ72" t="s">
        <v>6618</v>
      </c>
      <c r="AK72" t="s">
        <v>6618</v>
      </c>
      <c r="AL72" t="s">
        <v>6618</v>
      </c>
      <c r="AM72" t="s">
        <v>6618</v>
      </c>
      <c r="AN72">
        <v>0</v>
      </c>
      <c r="AO72">
        <v>0</v>
      </c>
      <c r="AP72" s="3" t="str">
        <f t="shared" si="43"/>
        <v>No</v>
      </c>
      <c r="AQ72" s="3" t="str">
        <f t="shared" si="44"/>
        <v>No</v>
      </c>
      <c r="AR72" s="3" t="str">
        <f t="shared" si="45"/>
        <v>No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 t="s">
        <v>6634</v>
      </c>
      <c r="AZ72" t="s">
        <v>6638</v>
      </c>
      <c r="BA72">
        <v>1</v>
      </c>
      <c r="BB72" t="s">
        <v>6617</v>
      </c>
      <c r="BC72" t="s">
        <v>6616</v>
      </c>
      <c r="BD72" s="4" t="str">
        <f t="shared" si="46"/>
        <v>No</v>
      </c>
      <c r="BE72" t="s">
        <v>6640</v>
      </c>
      <c r="BF72" s="3" t="str">
        <f t="shared" si="47"/>
        <v>No</v>
      </c>
      <c r="BG72" t="s">
        <v>6645</v>
      </c>
      <c r="BH72" s="3" t="str">
        <f t="shared" si="48"/>
        <v>2286 CR 119</v>
      </c>
      <c r="BI72" s="3" t="str">
        <f t="shared" si="49"/>
        <v>Bryceville</v>
      </c>
      <c r="BJ72" s="3" t="str">
        <f t="shared" si="50"/>
        <v>Florida</v>
      </c>
      <c r="BK72" s="3">
        <f t="shared" si="51"/>
        <v>32009</v>
      </c>
      <c r="BL72" s="3" t="str">
        <f t="shared" si="52"/>
        <v>2286 CR 119 BRYCEVILLE FL 32009</v>
      </c>
      <c r="BM72" s="3" t="str">
        <f t="shared" si="53"/>
        <v/>
      </c>
      <c r="BN72" s="3" t="str">
        <f t="shared" si="54"/>
        <v>Pass</v>
      </c>
      <c r="BO72" s="3" t="str">
        <f t="shared" si="55"/>
        <v>No</v>
      </c>
      <c r="BP72" s="3" t="str">
        <f t="shared" si="56"/>
        <v>FV&lt;$10K</v>
      </c>
      <c r="BQ72" t="s">
        <v>6650</v>
      </c>
      <c r="BR72" s="3" t="str">
        <f t="shared" si="57"/>
        <v>No, &lt; $20K Lien</v>
      </c>
      <c r="BS72" s="3" t="str">
        <f t="shared" si="58"/>
        <v>No, Lien &lt; $20K</v>
      </c>
      <c r="BT72" t="s">
        <v>6650</v>
      </c>
      <c r="BU72" s="3" t="str">
        <f t="shared" si="59"/>
        <v>No</v>
      </c>
      <c r="BV72" s="3" t="str">
        <f t="shared" si="60"/>
        <v>No</v>
      </c>
      <c r="BW72" s="3">
        <f t="shared" si="61"/>
        <v>1</v>
      </c>
      <c r="BX72" s="3" t="str">
        <f t="shared" si="62"/>
        <v>No</v>
      </c>
      <c r="BY72" s="3">
        <f t="shared" si="63"/>
        <v>95325</v>
      </c>
      <c r="BZ72">
        <v>1</v>
      </c>
      <c r="CA72" s="3">
        <f t="shared" si="64"/>
        <v>95325</v>
      </c>
      <c r="CC72" s="3">
        <f t="shared" si="65"/>
        <v>0</v>
      </c>
      <c r="CD72" s="3">
        <f t="shared" si="66"/>
        <v>0</v>
      </c>
      <c r="CE72" s="3" t="str">
        <f t="shared" si="67"/>
        <v/>
      </c>
      <c r="CF72" s="3" t="e">
        <f>HLOOKUP(CE72,'Valuation Data'!$D$2:$K$5,4,FALSE)</f>
        <v>#N/A</v>
      </c>
      <c r="CG72" s="3">
        <f t="shared" si="68"/>
        <v>95325</v>
      </c>
      <c r="CH72" s="3" t="str">
        <f t="shared" si="69"/>
        <v>No</v>
      </c>
      <c r="CI72" s="3" t="str">
        <f>VLOOKUP(R72,'Use Codes &amp; County Type'!A:D,4,FALSE)</f>
        <v>S</v>
      </c>
      <c r="CJ72" s="3" t="str">
        <f t="shared" si="70"/>
        <v>No</v>
      </c>
      <c r="CK72" s="3" t="str">
        <f t="shared" si="71"/>
        <v>Yes</v>
      </c>
      <c r="CL72" s="3">
        <f t="shared" si="72"/>
        <v>0.67</v>
      </c>
      <c r="CM72" s="3">
        <f t="shared" si="73"/>
        <v>63867.750000000007</v>
      </c>
      <c r="CN72" s="3">
        <f t="shared" si="74"/>
        <v>4762.3999999999996</v>
      </c>
      <c r="CO72" s="3">
        <f t="shared" si="75"/>
        <v>59105.350000000006</v>
      </c>
      <c r="CP72" s="3">
        <f t="shared" si="76"/>
        <v>4.9959611854183052E-2</v>
      </c>
      <c r="CR72" s="3" t="str">
        <f t="shared" si="77"/>
        <v>No</v>
      </c>
      <c r="CV72" s="3" t="str">
        <f t="shared" si="78"/>
        <v>*Bid</v>
      </c>
      <c r="CW72" s="3">
        <f t="shared" si="79"/>
        <v>71</v>
      </c>
      <c r="CX72" s="3">
        <f t="shared" si="80"/>
        <v>952.48</v>
      </c>
      <c r="CY72" s="3" t="str">
        <f t="shared" si="81"/>
        <v>Ok</v>
      </c>
      <c r="CZ72">
        <v>0</v>
      </c>
      <c r="DA72">
        <v>0</v>
      </c>
    </row>
    <row r="73" spans="1:105" x14ac:dyDescent="0.25">
      <c r="A73">
        <v>72</v>
      </c>
      <c r="B73" t="s">
        <v>3</v>
      </c>
      <c r="C73" t="s">
        <v>181</v>
      </c>
      <c r="D73">
        <v>424.95</v>
      </c>
      <c r="E73">
        <v>2017</v>
      </c>
      <c r="F73">
        <v>424.95</v>
      </c>
      <c r="G73">
        <v>424.95</v>
      </c>
      <c r="H73" s="3">
        <f t="shared" si="41"/>
        <v>0</v>
      </c>
      <c r="I73">
        <v>1719</v>
      </c>
      <c r="J73" t="s">
        <v>2731</v>
      </c>
      <c r="K73" t="s">
        <v>2738</v>
      </c>
      <c r="L73">
        <v>32009</v>
      </c>
      <c r="M73" t="s">
        <v>2786</v>
      </c>
      <c r="N73" t="s">
        <v>4754</v>
      </c>
      <c r="O73">
        <v>-82.023551396429994</v>
      </c>
      <c r="P73">
        <v>30.4064438256313</v>
      </c>
      <c r="Q73" t="s">
        <v>4816</v>
      </c>
      <c r="R73">
        <v>0</v>
      </c>
      <c r="S73" t="s">
        <v>6538</v>
      </c>
      <c r="T73">
        <v>8001</v>
      </c>
      <c r="U73" t="s">
        <v>6581</v>
      </c>
      <c r="V73">
        <v>2017</v>
      </c>
      <c r="W73">
        <v>24000</v>
      </c>
      <c r="X73">
        <v>2017</v>
      </c>
      <c r="Y73">
        <v>24000</v>
      </c>
      <c r="Z73">
        <v>363.34</v>
      </c>
      <c r="AA73" s="3">
        <f t="shared" si="42"/>
        <v>0.85501823743969874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 s="3" t="str">
        <f t="shared" si="43"/>
        <v>No</v>
      </c>
      <c r="AQ73" s="3" t="str">
        <f t="shared" si="44"/>
        <v>No</v>
      </c>
      <c r="AR73" s="3" t="str">
        <f t="shared" si="45"/>
        <v>No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 t="s">
        <v>6634</v>
      </c>
      <c r="AZ73">
        <v>0</v>
      </c>
      <c r="BA73">
        <v>0</v>
      </c>
      <c r="BB73" t="s">
        <v>6616</v>
      </c>
      <c r="BC73">
        <v>0</v>
      </c>
      <c r="BD73" s="4" t="str">
        <f t="shared" si="46"/>
        <v>No</v>
      </c>
      <c r="BE73" t="s">
        <v>6640</v>
      </c>
      <c r="BF73" s="3" t="str">
        <f t="shared" si="47"/>
        <v>No</v>
      </c>
      <c r="BG73" t="s">
        <v>6645</v>
      </c>
      <c r="BH73" s="3" t="str">
        <f t="shared" si="48"/>
        <v>1719 CR 119</v>
      </c>
      <c r="BI73" s="3" t="str">
        <f t="shared" si="49"/>
        <v>Bryceville</v>
      </c>
      <c r="BJ73" s="3" t="str">
        <f t="shared" si="50"/>
        <v>Florida</v>
      </c>
      <c r="BK73" s="3">
        <f t="shared" si="51"/>
        <v>32009</v>
      </c>
      <c r="BL73" s="3" t="str">
        <f t="shared" si="52"/>
        <v>1719 CR 119 BRYCEVILLE FL 32009</v>
      </c>
      <c r="BM73" s="3" t="str">
        <f t="shared" si="53"/>
        <v/>
      </c>
      <c r="BN73" s="3" t="str">
        <f t="shared" si="54"/>
        <v>Pass</v>
      </c>
      <c r="BO73" s="3" t="str">
        <f t="shared" si="55"/>
        <v>No</v>
      </c>
      <c r="BP73" s="3" t="str">
        <f t="shared" si="56"/>
        <v>FV&lt;$10K</v>
      </c>
      <c r="BQ73" t="s">
        <v>6650</v>
      </c>
      <c r="BR73" s="3" t="str">
        <f t="shared" si="57"/>
        <v>No, &lt; $20K Lien</v>
      </c>
      <c r="BS73" s="3" t="str">
        <f t="shared" si="58"/>
        <v>No, Lien &lt; $20K</v>
      </c>
      <c r="BT73" t="s">
        <v>6650</v>
      </c>
      <c r="BU73" s="3" t="str">
        <f t="shared" si="59"/>
        <v>No</v>
      </c>
      <c r="BV73" s="3" t="str">
        <f t="shared" si="60"/>
        <v>No</v>
      </c>
      <c r="BW73" s="3">
        <f t="shared" si="61"/>
        <v>0</v>
      </c>
      <c r="BX73" s="3" t="str">
        <f t="shared" si="62"/>
        <v>No</v>
      </c>
      <c r="BY73" s="3">
        <f t="shared" si="63"/>
        <v>24000</v>
      </c>
      <c r="BZ73">
        <v>1</v>
      </c>
      <c r="CA73" s="3">
        <f t="shared" si="64"/>
        <v>24000</v>
      </c>
      <c r="CC73" s="3">
        <f t="shared" si="65"/>
        <v>0</v>
      </c>
      <c r="CD73" s="3">
        <f t="shared" si="66"/>
        <v>0</v>
      </c>
      <c r="CE73" s="3" t="str">
        <f t="shared" si="67"/>
        <v/>
      </c>
      <c r="CF73" s="3" t="e">
        <f>HLOOKUP(CE73,'Valuation Data'!$D$2:$K$5,4,FALSE)</f>
        <v>#N/A</v>
      </c>
      <c r="CG73" s="3">
        <f t="shared" si="68"/>
        <v>24000</v>
      </c>
      <c r="CH73" s="3" t="str">
        <f t="shared" si="69"/>
        <v>No</v>
      </c>
      <c r="CI73" s="3" t="str">
        <f>VLOOKUP(R73,'Use Codes &amp; County Type'!A:D,4,FALSE)</f>
        <v>V</v>
      </c>
      <c r="CJ73" s="3" t="str">
        <f t="shared" si="70"/>
        <v>Yes</v>
      </c>
      <c r="CK73" s="3" t="str">
        <f t="shared" si="71"/>
        <v>No</v>
      </c>
      <c r="CL73" s="3">
        <f t="shared" si="72"/>
        <v>0</v>
      </c>
      <c r="CM73" s="3">
        <f t="shared" si="73"/>
        <v>0</v>
      </c>
      <c r="CN73" s="3">
        <f t="shared" si="74"/>
        <v>1699.8</v>
      </c>
      <c r="CO73" s="3">
        <f t="shared" si="75"/>
        <v>-1699.8</v>
      </c>
      <c r="CP73" s="3">
        <f t="shared" si="76"/>
        <v>7.0824999999999999E-2</v>
      </c>
      <c r="CR73" s="3" t="str">
        <f t="shared" si="77"/>
        <v>No</v>
      </c>
      <c r="CV73" s="3" t="str">
        <f t="shared" si="78"/>
        <v>FMV&lt;$30K</v>
      </c>
      <c r="CW73" s="3">
        <f t="shared" si="79"/>
        <v>72</v>
      </c>
      <c r="CX73" s="3">
        <f t="shared" si="80"/>
        <v>424.95</v>
      </c>
      <c r="CY73" s="3" t="str">
        <f t="shared" si="81"/>
        <v>Ok</v>
      </c>
      <c r="CZ73">
        <v>0</v>
      </c>
      <c r="DA73">
        <v>0</v>
      </c>
    </row>
    <row r="74" spans="1:105" x14ac:dyDescent="0.25">
      <c r="A74">
        <v>73</v>
      </c>
      <c r="B74" t="s">
        <v>3</v>
      </c>
      <c r="C74" t="s">
        <v>182</v>
      </c>
      <c r="D74">
        <v>574.27</v>
      </c>
      <c r="E74">
        <v>2017</v>
      </c>
      <c r="F74">
        <v>574.27</v>
      </c>
      <c r="G74">
        <v>574.27</v>
      </c>
      <c r="H74" s="3">
        <f t="shared" si="41"/>
        <v>0</v>
      </c>
      <c r="I74">
        <v>1647</v>
      </c>
      <c r="J74" t="s">
        <v>2731</v>
      </c>
      <c r="K74" t="s">
        <v>2738</v>
      </c>
      <c r="L74">
        <v>32009</v>
      </c>
      <c r="M74" t="s">
        <v>2787</v>
      </c>
      <c r="N74" t="s">
        <v>4754</v>
      </c>
      <c r="O74">
        <v>-82.024882020658296</v>
      </c>
      <c r="P74">
        <v>30.407421207594599</v>
      </c>
      <c r="Q74" t="s">
        <v>4817</v>
      </c>
      <c r="R74">
        <v>2</v>
      </c>
      <c r="S74" t="s">
        <v>6535</v>
      </c>
      <c r="T74">
        <v>1006</v>
      </c>
      <c r="U74" t="s">
        <v>6578</v>
      </c>
      <c r="V74">
        <v>2017</v>
      </c>
      <c r="W74">
        <v>68632</v>
      </c>
      <c r="X74">
        <v>2017</v>
      </c>
      <c r="Y74">
        <v>82656</v>
      </c>
      <c r="Z74">
        <v>501.41</v>
      </c>
      <c r="AA74" s="3">
        <f t="shared" si="42"/>
        <v>0.87312588155397297</v>
      </c>
      <c r="AB74" t="s">
        <v>6616</v>
      </c>
      <c r="AC74" t="s">
        <v>6616</v>
      </c>
      <c r="AD74" t="s">
        <v>6616</v>
      </c>
      <c r="AE74" t="s">
        <v>6616</v>
      </c>
      <c r="AF74" t="s">
        <v>6616</v>
      </c>
      <c r="AG74" t="s">
        <v>6616</v>
      </c>
      <c r="AH74" t="s">
        <v>6616</v>
      </c>
      <c r="AI74" t="s">
        <v>6618</v>
      </c>
      <c r="AJ74" t="s">
        <v>6618</v>
      </c>
      <c r="AK74" t="s">
        <v>6618</v>
      </c>
      <c r="AL74" t="s">
        <v>6618</v>
      </c>
      <c r="AM74" t="s">
        <v>6618</v>
      </c>
      <c r="AN74" t="s">
        <v>6618</v>
      </c>
      <c r="AO74" t="s">
        <v>6618</v>
      </c>
      <c r="AP74" s="3" t="str">
        <f t="shared" si="43"/>
        <v>No</v>
      </c>
      <c r="AQ74" s="3" t="str">
        <f t="shared" si="44"/>
        <v>No</v>
      </c>
      <c r="AR74" s="3" t="str">
        <f t="shared" si="45"/>
        <v>No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 t="s">
        <v>6634</v>
      </c>
      <c r="AZ74" t="s">
        <v>6638</v>
      </c>
      <c r="BA74">
        <v>2</v>
      </c>
      <c r="BB74" t="s">
        <v>6617</v>
      </c>
      <c r="BC74" t="s">
        <v>6616</v>
      </c>
      <c r="BD74" s="4" t="str">
        <f t="shared" si="46"/>
        <v>No</v>
      </c>
      <c r="BE74" t="s">
        <v>6640</v>
      </c>
      <c r="BF74" s="3" t="str">
        <f t="shared" si="47"/>
        <v>No</v>
      </c>
      <c r="BG74" t="s">
        <v>6645</v>
      </c>
      <c r="BH74" s="3" t="str">
        <f t="shared" si="48"/>
        <v>1647 CR 119</v>
      </c>
      <c r="BI74" s="3" t="str">
        <f t="shared" si="49"/>
        <v>Bryceville</v>
      </c>
      <c r="BJ74" s="3" t="str">
        <f t="shared" si="50"/>
        <v>Florida</v>
      </c>
      <c r="BK74" s="3">
        <f t="shared" si="51"/>
        <v>32009</v>
      </c>
      <c r="BL74" s="3" t="str">
        <f t="shared" si="52"/>
        <v>1647 CR 119 BRYCEVILLE FL 32009</v>
      </c>
      <c r="BM74" s="3" t="str">
        <f t="shared" si="53"/>
        <v/>
      </c>
      <c r="BN74" s="3" t="str">
        <f t="shared" si="54"/>
        <v>Pass</v>
      </c>
      <c r="BO74" s="3" t="str">
        <f t="shared" si="55"/>
        <v>No</v>
      </c>
      <c r="BP74" s="3" t="str">
        <f t="shared" si="56"/>
        <v>FV&lt;$10K</v>
      </c>
      <c r="BQ74" t="s">
        <v>6650</v>
      </c>
      <c r="BR74" s="3" t="str">
        <f t="shared" si="57"/>
        <v>No, &lt; $20K Lien</v>
      </c>
      <c r="BS74" s="3" t="str">
        <f t="shared" si="58"/>
        <v>No, Lien &lt; $20K</v>
      </c>
      <c r="BT74" t="s">
        <v>6650</v>
      </c>
      <c r="BU74" s="3" t="str">
        <f t="shared" si="59"/>
        <v>No</v>
      </c>
      <c r="BV74" s="3" t="str">
        <f t="shared" si="60"/>
        <v>No</v>
      </c>
      <c r="BW74" s="3">
        <f t="shared" si="61"/>
        <v>2</v>
      </c>
      <c r="BX74" s="3" t="str">
        <f t="shared" si="62"/>
        <v>Yes</v>
      </c>
      <c r="BY74" s="3">
        <f t="shared" si="63"/>
        <v>68632</v>
      </c>
      <c r="BZ74">
        <v>1</v>
      </c>
      <c r="CA74" s="3">
        <f t="shared" si="64"/>
        <v>68632</v>
      </c>
      <c r="CC74" s="3">
        <f t="shared" si="65"/>
        <v>0</v>
      </c>
      <c r="CD74" s="3">
        <f t="shared" si="66"/>
        <v>0</v>
      </c>
      <c r="CE74" s="3" t="str">
        <f t="shared" si="67"/>
        <v/>
      </c>
      <c r="CF74" s="3" t="e">
        <f>HLOOKUP(CE74,'Valuation Data'!$D$2:$K$5,4,FALSE)</f>
        <v>#N/A</v>
      </c>
      <c r="CG74" s="3">
        <f t="shared" si="68"/>
        <v>68632</v>
      </c>
      <c r="CH74" s="3" t="str">
        <f t="shared" si="69"/>
        <v>No</v>
      </c>
      <c r="CI74" s="3" t="str">
        <f>VLOOKUP(R74,'Use Codes &amp; County Type'!A:D,4,FALSE)</f>
        <v>R</v>
      </c>
      <c r="CJ74" s="3" t="str">
        <f t="shared" si="70"/>
        <v>No</v>
      </c>
      <c r="CK74" s="3" t="str">
        <f t="shared" si="71"/>
        <v>Yes</v>
      </c>
      <c r="CL74" s="3">
        <f t="shared" si="72"/>
        <v>0.67</v>
      </c>
      <c r="CM74" s="3">
        <f t="shared" si="73"/>
        <v>45983.44</v>
      </c>
      <c r="CN74" s="3">
        <f t="shared" si="74"/>
        <v>3445.62</v>
      </c>
      <c r="CO74" s="3">
        <f t="shared" si="75"/>
        <v>42537.82</v>
      </c>
      <c r="CP74" s="3">
        <f t="shared" si="76"/>
        <v>5.0204277887865717E-2</v>
      </c>
      <c r="CR74" s="3" t="str">
        <f t="shared" si="77"/>
        <v>No</v>
      </c>
      <c r="CV74" s="3" t="str">
        <f t="shared" si="78"/>
        <v>Too Many Priors</v>
      </c>
      <c r="CW74" s="3">
        <f t="shared" si="79"/>
        <v>73</v>
      </c>
      <c r="CX74" s="3">
        <f t="shared" si="80"/>
        <v>574.27</v>
      </c>
      <c r="CY74" s="3" t="str">
        <f t="shared" si="81"/>
        <v>Ok</v>
      </c>
      <c r="CZ74">
        <v>0</v>
      </c>
      <c r="DA74">
        <v>0</v>
      </c>
    </row>
    <row r="75" spans="1:105" x14ac:dyDescent="0.25">
      <c r="A75">
        <v>74</v>
      </c>
      <c r="B75" t="s">
        <v>3</v>
      </c>
      <c r="C75" t="s">
        <v>183</v>
      </c>
      <c r="D75">
        <v>1197.47</v>
      </c>
      <c r="E75">
        <v>2017</v>
      </c>
      <c r="F75">
        <v>1197.47</v>
      </c>
      <c r="G75">
        <v>1197.47</v>
      </c>
      <c r="H75" s="3">
        <f t="shared" si="41"/>
        <v>0</v>
      </c>
      <c r="I75">
        <v>10033</v>
      </c>
      <c r="J75" t="s">
        <v>2731</v>
      </c>
      <c r="K75" t="s">
        <v>2738</v>
      </c>
      <c r="L75">
        <v>32009</v>
      </c>
      <c r="M75" t="s">
        <v>2788</v>
      </c>
      <c r="N75" t="s">
        <v>4754</v>
      </c>
      <c r="O75">
        <v>-82.030457240725994</v>
      </c>
      <c r="P75">
        <v>30.405577094542</v>
      </c>
      <c r="Q75" t="s">
        <v>4818</v>
      </c>
      <c r="R75">
        <v>2</v>
      </c>
      <c r="S75" t="s">
        <v>6535</v>
      </c>
      <c r="T75">
        <v>1006</v>
      </c>
      <c r="U75" t="s">
        <v>6578</v>
      </c>
      <c r="V75">
        <v>2017</v>
      </c>
      <c r="W75">
        <v>71184</v>
      </c>
      <c r="X75">
        <v>2017</v>
      </c>
      <c r="Y75">
        <v>71184</v>
      </c>
      <c r="Z75">
        <v>1077.6400000000001</v>
      </c>
      <c r="AA75" s="3">
        <f t="shared" si="42"/>
        <v>0.89993068719884428</v>
      </c>
      <c r="AB75" t="s">
        <v>6616</v>
      </c>
      <c r="AI75" t="s">
        <v>6618</v>
      </c>
      <c r="AJ75" t="s">
        <v>6618</v>
      </c>
      <c r="AK75">
        <v>0</v>
      </c>
      <c r="AL75">
        <v>0</v>
      </c>
      <c r="AM75">
        <v>0</v>
      </c>
      <c r="AN75">
        <v>0</v>
      </c>
      <c r="AO75">
        <v>0</v>
      </c>
      <c r="AP75" s="3" t="str">
        <f t="shared" si="43"/>
        <v>No</v>
      </c>
      <c r="AQ75" s="3" t="str">
        <f t="shared" si="44"/>
        <v>No</v>
      </c>
      <c r="AR75" s="3" t="str">
        <f t="shared" si="45"/>
        <v>No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 t="s">
        <v>6634</v>
      </c>
      <c r="AZ75">
        <v>0</v>
      </c>
      <c r="BA75">
        <v>1</v>
      </c>
      <c r="BB75" t="s">
        <v>6616</v>
      </c>
      <c r="BC75" t="s">
        <v>6616</v>
      </c>
      <c r="BD75" s="4" t="str">
        <f t="shared" si="46"/>
        <v>No</v>
      </c>
      <c r="BE75" t="s">
        <v>6640</v>
      </c>
      <c r="BF75" s="3" t="str">
        <f t="shared" si="47"/>
        <v>No</v>
      </c>
      <c r="BG75" t="s">
        <v>6645</v>
      </c>
      <c r="BH75" s="3" t="str">
        <f t="shared" si="48"/>
        <v>10033 CR 121</v>
      </c>
      <c r="BI75" s="3" t="str">
        <f t="shared" si="49"/>
        <v>Bryceville</v>
      </c>
      <c r="BJ75" s="3" t="str">
        <f t="shared" si="50"/>
        <v>Florida</v>
      </c>
      <c r="BK75" s="3">
        <f t="shared" si="51"/>
        <v>32009</v>
      </c>
      <c r="BL75" s="3" t="str">
        <f t="shared" si="52"/>
        <v>10033 CR 121 BRYCEVILLE FL 32009</v>
      </c>
      <c r="BM75" s="3" t="str">
        <f t="shared" si="53"/>
        <v/>
      </c>
      <c r="BN75" s="3" t="str">
        <f t="shared" si="54"/>
        <v>Pass</v>
      </c>
      <c r="BO75" s="3" t="str">
        <f t="shared" si="55"/>
        <v>No</v>
      </c>
      <c r="BP75" s="3" t="str">
        <f t="shared" si="56"/>
        <v>FV&lt;$10K</v>
      </c>
      <c r="BQ75" t="s">
        <v>6650</v>
      </c>
      <c r="BR75" s="3" t="str">
        <f t="shared" si="57"/>
        <v>No, &lt; $20K Lien</v>
      </c>
      <c r="BS75" s="3" t="str">
        <f t="shared" si="58"/>
        <v>No, Lien &lt; $20K</v>
      </c>
      <c r="BT75" t="s">
        <v>6650</v>
      </c>
      <c r="BU75" s="3" t="str">
        <f t="shared" si="59"/>
        <v>No</v>
      </c>
      <c r="BV75" s="3" t="str">
        <f t="shared" si="60"/>
        <v>No</v>
      </c>
      <c r="BW75" s="3">
        <f t="shared" si="61"/>
        <v>1</v>
      </c>
      <c r="BX75" s="3" t="str">
        <f t="shared" si="62"/>
        <v>No</v>
      </c>
      <c r="BY75" s="3">
        <f t="shared" si="63"/>
        <v>71184</v>
      </c>
      <c r="BZ75">
        <v>1</v>
      </c>
      <c r="CA75" s="3">
        <f t="shared" si="64"/>
        <v>71184</v>
      </c>
      <c r="CC75" s="3">
        <f t="shared" si="65"/>
        <v>0</v>
      </c>
      <c r="CD75" s="3">
        <f t="shared" si="66"/>
        <v>0</v>
      </c>
      <c r="CE75" s="3" t="str">
        <f t="shared" si="67"/>
        <v/>
      </c>
      <c r="CF75" s="3" t="e">
        <f>HLOOKUP(CE75,'Valuation Data'!$D$2:$K$5,4,FALSE)</f>
        <v>#N/A</v>
      </c>
      <c r="CG75" s="3">
        <f t="shared" si="68"/>
        <v>71184</v>
      </c>
      <c r="CH75" s="3" t="str">
        <f t="shared" si="69"/>
        <v>No</v>
      </c>
      <c r="CI75" s="3" t="str">
        <f>VLOOKUP(R75,'Use Codes &amp; County Type'!A:D,4,FALSE)</f>
        <v>R</v>
      </c>
      <c r="CJ75" s="3" t="str">
        <f t="shared" si="70"/>
        <v>No</v>
      </c>
      <c r="CK75" s="3" t="str">
        <f t="shared" si="71"/>
        <v>No</v>
      </c>
      <c r="CL75" s="3">
        <f t="shared" si="72"/>
        <v>0.35</v>
      </c>
      <c r="CM75" s="3">
        <f t="shared" si="73"/>
        <v>24914.399999999998</v>
      </c>
      <c r="CN75" s="3">
        <f t="shared" si="74"/>
        <v>5987.35</v>
      </c>
      <c r="CO75" s="3">
        <f t="shared" si="75"/>
        <v>18927.049999999996</v>
      </c>
      <c r="CP75" s="3">
        <f t="shared" si="76"/>
        <v>8.4110895706900432E-2</v>
      </c>
      <c r="CR75" s="3" t="str">
        <f t="shared" si="77"/>
        <v>No</v>
      </c>
      <c r="CV75" s="3" t="str">
        <f t="shared" si="78"/>
        <v>*Bid</v>
      </c>
      <c r="CW75" s="3">
        <f t="shared" si="79"/>
        <v>74</v>
      </c>
      <c r="CX75" s="3">
        <f t="shared" si="80"/>
        <v>1197.47</v>
      </c>
      <c r="CY75" s="3" t="str">
        <f t="shared" si="81"/>
        <v>Ok</v>
      </c>
      <c r="CZ75">
        <v>0</v>
      </c>
      <c r="DA75">
        <v>0</v>
      </c>
    </row>
    <row r="76" spans="1:105" x14ac:dyDescent="0.25">
      <c r="A76">
        <v>75</v>
      </c>
      <c r="B76" t="s">
        <v>3</v>
      </c>
      <c r="C76" t="s">
        <v>184</v>
      </c>
      <c r="D76">
        <v>1842.77</v>
      </c>
      <c r="E76">
        <v>2017</v>
      </c>
      <c r="F76">
        <v>1842.77</v>
      </c>
      <c r="G76">
        <v>1842.77</v>
      </c>
      <c r="H76" s="3">
        <f t="shared" si="41"/>
        <v>0</v>
      </c>
      <c r="I76">
        <v>9823</v>
      </c>
      <c r="J76" t="s">
        <v>2731</v>
      </c>
      <c r="K76" t="s">
        <v>2738</v>
      </c>
      <c r="L76">
        <v>32009</v>
      </c>
      <c r="M76" t="s">
        <v>2789</v>
      </c>
      <c r="N76" t="s">
        <v>4754</v>
      </c>
      <c r="O76">
        <v>-82.031102530398002</v>
      </c>
      <c r="P76">
        <v>30.415788677143698</v>
      </c>
      <c r="Q76" t="s">
        <v>4819</v>
      </c>
      <c r="R76">
        <v>50</v>
      </c>
      <c r="S76" t="s">
        <v>6540</v>
      </c>
      <c r="T76">
        <v>7000</v>
      </c>
      <c r="U76" t="s">
        <v>6583</v>
      </c>
      <c r="V76">
        <v>2017</v>
      </c>
      <c r="W76">
        <v>110597</v>
      </c>
      <c r="X76">
        <v>2017</v>
      </c>
      <c r="Y76">
        <v>257062</v>
      </c>
      <c r="Z76">
        <v>1674.31</v>
      </c>
      <c r="AA76" s="3">
        <f t="shared" si="42"/>
        <v>0.90858327409280593</v>
      </c>
      <c r="AG76" t="s">
        <v>6616</v>
      </c>
      <c r="AI76" t="s">
        <v>6618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 s="3" t="str">
        <f t="shared" si="43"/>
        <v>No</v>
      </c>
      <c r="AQ76" s="3" t="str">
        <f t="shared" si="44"/>
        <v>No</v>
      </c>
      <c r="AR76" s="3" t="str">
        <f t="shared" si="45"/>
        <v>No</v>
      </c>
      <c r="AS76">
        <v>0</v>
      </c>
      <c r="AT76">
        <v>0</v>
      </c>
      <c r="AU76">
        <v>60000</v>
      </c>
      <c r="AV76" t="s">
        <v>6622</v>
      </c>
      <c r="AW76">
        <v>0</v>
      </c>
      <c r="AX76">
        <v>0</v>
      </c>
      <c r="AY76" t="s">
        <v>6634</v>
      </c>
      <c r="AZ76">
        <v>0</v>
      </c>
      <c r="BA76">
        <v>0</v>
      </c>
      <c r="BB76" t="s">
        <v>6616</v>
      </c>
      <c r="BC76" t="s">
        <v>6616</v>
      </c>
      <c r="BD76" s="4" t="str">
        <f t="shared" si="46"/>
        <v>No</v>
      </c>
      <c r="BE76" t="s">
        <v>6640</v>
      </c>
      <c r="BF76" s="3" t="str">
        <f t="shared" si="47"/>
        <v>No</v>
      </c>
      <c r="BG76" t="s">
        <v>6645</v>
      </c>
      <c r="BH76" s="3" t="str">
        <f t="shared" si="48"/>
        <v>9823 SIERRA GATEWAY</v>
      </c>
      <c r="BI76" s="3" t="str">
        <f t="shared" si="49"/>
        <v>Bryceville</v>
      </c>
      <c r="BJ76" s="3" t="str">
        <f t="shared" si="50"/>
        <v>Florida</v>
      </c>
      <c r="BK76" s="3">
        <f t="shared" si="51"/>
        <v>32009</v>
      </c>
      <c r="BL76" s="3" t="str">
        <f t="shared" si="52"/>
        <v>9823 SIERRA GATEWAY BRYCEVILLE FL 32009</v>
      </c>
      <c r="BM76" s="3" t="str">
        <f t="shared" si="53"/>
        <v>L</v>
      </c>
      <c r="BN76" s="3" t="str">
        <f t="shared" si="54"/>
        <v>Pass</v>
      </c>
      <c r="BO76" s="3" t="str">
        <f t="shared" si="55"/>
        <v>No</v>
      </c>
      <c r="BP76" s="3" t="str">
        <f t="shared" si="56"/>
        <v>FV&lt;$10K</v>
      </c>
      <c r="BQ76" t="s">
        <v>6650</v>
      </c>
      <c r="BR76" s="3" t="str">
        <f t="shared" si="57"/>
        <v>No, &lt; $20K Lien</v>
      </c>
      <c r="BS76" s="3" t="str">
        <f t="shared" si="58"/>
        <v>No, Lien &lt; $20K</v>
      </c>
      <c r="BT76" t="s">
        <v>6650</v>
      </c>
      <c r="BU76" s="3" t="str">
        <f t="shared" si="59"/>
        <v>No</v>
      </c>
      <c r="BV76" s="3" t="str">
        <f t="shared" si="60"/>
        <v>No</v>
      </c>
      <c r="BW76" s="3">
        <f t="shared" si="61"/>
        <v>0</v>
      </c>
      <c r="BX76" s="3" t="str">
        <f t="shared" si="62"/>
        <v>No</v>
      </c>
      <c r="BY76" s="3">
        <f t="shared" si="63"/>
        <v>110597</v>
      </c>
      <c r="BZ76">
        <v>1</v>
      </c>
      <c r="CA76" s="3">
        <f t="shared" si="64"/>
        <v>110597</v>
      </c>
      <c r="CC76" s="3">
        <f t="shared" si="65"/>
        <v>0</v>
      </c>
      <c r="CD76" s="3">
        <f t="shared" si="66"/>
        <v>0</v>
      </c>
      <c r="CE76" s="3" t="str">
        <f t="shared" si="67"/>
        <v/>
      </c>
      <c r="CF76" s="3" t="e">
        <f>HLOOKUP(CE76,'Valuation Data'!$D$2:$K$5,4,FALSE)</f>
        <v>#N/A</v>
      </c>
      <c r="CG76" s="3">
        <f t="shared" si="68"/>
        <v>110597</v>
      </c>
      <c r="CH76" s="3" t="str">
        <f t="shared" si="69"/>
        <v>No</v>
      </c>
      <c r="CI76" s="3" t="str">
        <f>VLOOKUP(R76,'Use Codes &amp; County Type'!A:D,4,FALSE)</f>
        <v>V</v>
      </c>
      <c r="CJ76" s="3" t="str">
        <f t="shared" si="70"/>
        <v>Yes</v>
      </c>
      <c r="CK76" s="3" t="str">
        <f t="shared" si="71"/>
        <v>No</v>
      </c>
      <c r="CL76" s="3">
        <f t="shared" si="72"/>
        <v>0</v>
      </c>
      <c r="CM76" s="3">
        <f t="shared" si="73"/>
        <v>0</v>
      </c>
      <c r="CN76" s="3">
        <f t="shared" si="74"/>
        <v>7371.08</v>
      </c>
      <c r="CO76" s="3">
        <f t="shared" si="75"/>
        <v>-7371.08</v>
      </c>
      <c r="CP76" s="3">
        <f t="shared" si="76"/>
        <v>6.6648100762226825E-2</v>
      </c>
      <c r="CR76" s="3" t="str">
        <f t="shared" si="77"/>
        <v>No</v>
      </c>
      <c r="CV76" s="3" t="str">
        <f t="shared" si="78"/>
        <v>Vacant, No Sales Data</v>
      </c>
      <c r="CW76" s="3">
        <f t="shared" si="79"/>
        <v>75</v>
      </c>
      <c r="CX76" s="3">
        <f t="shared" si="80"/>
        <v>1842.77</v>
      </c>
      <c r="CY76" s="3" t="str">
        <f t="shared" si="81"/>
        <v>Ok</v>
      </c>
      <c r="CZ76">
        <v>0</v>
      </c>
      <c r="DA76">
        <v>0</v>
      </c>
    </row>
    <row r="77" spans="1:105" x14ac:dyDescent="0.25">
      <c r="A77">
        <v>76</v>
      </c>
      <c r="B77" t="s">
        <v>3</v>
      </c>
      <c r="C77" t="s">
        <v>185</v>
      </c>
      <c r="D77">
        <v>3120.6</v>
      </c>
      <c r="E77">
        <v>2017</v>
      </c>
      <c r="F77">
        <v>3120.6</v>
      </c>
      <c r="G77">
        <v>3120.6</v>
      </c>
      <c r="H77" s="3">
        <f t="shared" si="41"/>
        <v>0</v>
      </c>
      <c r="I77">
        <v>1032</v>
      </c>
      <c r="J77" t="s">
        <v>2731</v>
      </c>
      <c r="K77" t="s">
        <v>2738</v>
      </c>
      <c r="L77">
        <v>32009</v>
      </c>
      <c r="M77" t="s">
        <v>2790</v>
      </c>
      <c r="N77" t="s">
        <v>4754</v>
      </c>
      <c r="O77">
        <v>-82.031736668025303</v>
      </c>
      <c r="P77">
        <v>30.4134671778009</v>
      </c>
      <c r="Q77" t="s">
        <v>4820</v>
      </c>
      <c r="R77">
        <v>1</v>
      </c>
      <c r="S77" t="s">
        <v>6539</v>
      </c>
      <c r="T77">
        <v>1001</v>
      </c>
      <c r="U77" t="s">
        <v>6582</v>
      </c>
      <c r="V77">
        <v>2017</v>
      </c>
      <c r="W77">
        <v>188643</v>
      </c>
      <c r="X77">
        <v>2017</v>
      </c>
      <c r="Y77">
        <v>188643</v>
      </c>
      <c r="Z77">
        <v>2855.84</v>
      </c>
      <c r="AA77" s="3">
        <f t="shared" si="42"/>
        <v>0.91515734153688399</v>
      </c>
      <c r="AB77" t="s">
        <v>6616</v>
      </c>
      <c r="AI77" t="s">
        <v>6618</v>
      </c>
      <c r="AJ77" t="s">
        <v>6618</v>
      </c>
      <c r="AK77">
        <v>0</v>
      </c>
      <c r="AL77">
        <v>0</v>
      </c>
      <c r="AM77">
        <v>0</v>
      </c>
      <c r="AN77">
        <v>0</v>
      </c>
      <c r="AO77">
        <v>0</v>
      </c>
      <c r="AP77" s="3" t="str">
        <f t="shared" si="43"/>
        <v>No</v>
      </c>
      <c r="AQ77" s="3" t="str">
        <f t="shared" si="44"/>
        <v>No</v>
      </c>
      <c r="AR77" s="3" t="str">
        <f t="shared" si="45"/>
        <v>No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 t="s">
        <v>6634</v>
      </c>
      <c r="AZ77">
        <v>0</v>
      </c>
      <c r="BA77">
        <v>0</v>
      </c>
      <c r="BB77" t="s">
        <v>6616</v>
      </c>
      <c r="BC77" t="s">
        <v>6616</v>
      </c>
      <c r="BD77" s="4" t="str">
        <f t="shared" si="46"/>
        <v>No</v>
      </c>
      <c r="BE77" t="s">
        <v>6640</v>
      </c>
      <c r="BF77" s="3" t="str">
        <f t="shared" si="47"/>
        <v>No</v>
      </c>
      <c r="BG77" t="s">
        <v>6645</v>
      </c>
      <c r="BH77" s="3" t="str">
        <f t="shared" si="48"/>
        <v>1032 SIERRA WOODS RD</v>
      </c>
      <c r="BI77" s="3" t="str">
        <f t="shared" si="49"/>
        <v>Bryceville</v>
      </c>
      <c r="BJ77" s="3" t="str">
        <f t="shared" si="50"/>
        <v>Florida</v>
      </c>
      <c r="BK77" s="3">
        <f t="shared" si="51"/>
        <v>32009</v>
      </c>
      <c r="BL77" s="3" t="str">
        <f t="shared" si="52"/>
        <v>1032 SIERRA WOODS RD BRYCEVILLE FL 32009</v>
      </c>
      <c r="BM77" s="3" t="str">
        <f t="shared" si="53"/>
        <v/>
      </c>
      <c r="BN77" s="3" t="str">
        <f t="shared" si="54"/>
        <v>Pass</v>
      </c>
      <c r="BO77" s="3" t="str">
        <f t="shared" si="55"/>
        <v>No</v>
      </c>
      <c r="BP77" s="3" t="str">
        <f t="shared" si="56"/>
        <v>FV&lt;$10K</v>
      </c>
      <c r="BQ77" t="s">
        <v>6650</v>
      </c>
      <c r="BR77" s="3" t="str">
        <f t="shared" si="57"/>
        <v>No, &lt; $20K Lien</v>
      </c>
      <c r="BS77" s="3" t="str">
        <f t="shared" si="58"/>
        <v>No, Lien &lt; $20K</v>
      </c>
      <c r="BT77" t="s">
        <v>6650</v>
      </c>
      <c r="BU77" s="3" t="str">
        <f t="shared" si="59"/>
        <v>No</v>
      </c>
      <c r="BV77" s="3" t="str">
        <f t="shared" si="60"/>
        <v>No</v>
      </c>
      <c r="BW77" s="3">
        <f t="shared" si="61"/>
        <v>0</v>
      </c>
      <c r="BX77" s="3" t="str">
        <f t="shared" si="62"/>
        <v>No</v>
      </c>
      <c r="BY77" s="3">
        <f t="shared" si="63"/>
        <v>188643</v>
      </c>
      <c r="BZ77">
        <v>1</v>
      </c>
      <c r="CA77" s="3">
        <f t="shared" si="64"/>
        <v>188643</v>
      </c>
      <c r="CC77" s="3">
        <f t="shared" si="65"/>
        <v>0</v>
      </c>
      <c r="CD77" s="3">
        <f t="shared" si="66"/>
        <v>0</v>
      </c>
      <c r="CE77" s="3" t="str">
        <f t="shared" si="67"/>
        <v/>
      </c>
      <c r="CF77" s="3" t="e">
        <f>HLOOKUP(CE77,'Valuation Data'!$D$2:$K$5,4,FALSE)</f>
        <v>#N/A</v>
      </c>
      <c r="CG77" s="3">
        <f t="shared" si="68"/>
        <v>188643</v>
      </c>
      <c r="CH77" s="3" t="str">
        <f t="shared" si="69"/>
        <v>No</v>
      </c>
      <c r="CI77" s="3" t="str">
        <f>VLOOKUP(R77,'Use Codes &amp; County Type'!A:D,4,FALSE)</f>
        <v>S</v>
      </c>
      <c r="CJ77" s="3" t="str">
        <f t="shared" si="70"/>
        <v>No</v>
      </c>
      <c r="CK77" s="3" t="str">
        <f t="shared" si="71"/>
        <v>No</v>
      </c>
      <c r="CL77" s="3">
        <f t="shared" si="72"/>
        <v>0.35</v>
      </c>
      <c r="CM77" s="3">
        <f t="shared" si="73"/>
        <v>66025.05</v>
      </c>
      <c r="CN77" s="3">
        <f t="shared" si="74"/>
        <v>12482.4</v>
      </c>
      <c r="CO77" s="3">
        <f t="shared" si="75"/>
        <v>53542.65</v>
      </c>
      <c r="CP77" s="3">
        <f t="shared" si="76"/>
        <v>6.6169431147723473E-2</v>
      </c>
      <c r="CR77" s="3" t="str">
        <f t="shared" si="77"/>
        <v>No</v>
      </c>
      <c r="CV77" s="3" t="str">
        <f t="shared" si="78"/>
        <v>*Bid</v>
      </c>
      <c r="CW77" s="3">
        <f t="shared" si="79"/>
        <v>76</v>
      </c>
      <c r="CX77" s="3">
        <f t="shared" si="80"/>
        <v>3120.6</v>
      </c>
      <c r="CY77" s="3" t="str">
        <f t="shared" si="81"/>
        <v>Ok</v>
      </c>
      <c r="CZ77">
        <v>0</v>
      </c>
      <c r="DA77">
        <v>0</v>
      </c>
    </row>
    <row r="78" spans="1:105" x14ac:dyDescent="0.25">
      <c r="A78">
        <v>77</v>
      </c>
      <c r="B78" t="s">
        <v>3</v>
      </c>
      <c r="C78" t="s">
        <v>186</v>
      </c>
      <c r="D78">
        <v>496.78</v>
      </c>
      <c r="E78">
        <v>2017</v>
      </c>
      <c r="F78">
        <v>496.78</v>
      </c>
      <c r="G78">
        <v>496.78</v>
      </c>
      <c r="H78" s="3">
        <f t="shared" si="41"/>
        <v>0</v>
      </c>
      <c r="I78">
        <v>1328</v>
      </c>
      <c r="J78" t="s">
        <v>2731</v>
      </c>
      <c r="K78" t="s">
        <v>2738</v>
      </c>
      <c r="L78">
        <v>32009</v>
      </c>
      <c r="M78" t="s">
        <v>2791</v>
      </c>
      <c r="N78" t="s">
        <v>4754</v>
      </c>
      <c r="O78">
        <v>-82.027488249915606</v>
      </c>
      <c r="P78">
        <v>30.407343123027101</v>
      </c>
      <c r="Q78" t="s">
        <v>4821</v>
      </c>
      <c r="R78">
        <v>2</v>
      </c>
      <c r="S78" t="s">
        <v>6535</v>
      </c>
      <c r="T78">
        <v>1006</v>
      </c>
      <c r="U78" t="s">
        <v>6578</v>
      </c>
      <c r="V78">
        <v>2017</v>
      </c>
      <c r="W78">
        <v>57772</v>
      </c>
      <c r="X78">
        <v>2017</v>
      </c>
      <c r="Y78">
        <v>72193</v>
      </c>
      <c r="Z78">
        <v>429.76</v>
      </c>
      <c r="AA78" s="3">
        <f t="shared" si="42"/>
        <v>0.86509118724586342</v>
      </c>
      <c r="AB78" t="s">
        <v>6616</v>
      </c>
      <c r="AE78" t="s">
        <v>6616</v>
      </c>
      <c r="AG78" t="s">
        <v>6616</v>
      </c>
      <c r="AH78" t="s">
        <v>6616</v>
      </c>
      <c r="AI78" t="s">
        <v>6618</v>
      </c>
      <c r="AJ78" t="s">
        <v>6618</v>
      </c>
      <c r="AK78" t="s">
        <v>6618</v>
      </c>
      <c r="AL78" t="s">
        <v>6618</v>
      </c>
      <c r="AM78" t="s">
        <v>6618</v>
      </c>
      <c r="AN78">
        <v>0</v>
      </c>
      <c r="AO78">
        <v>0</v>
      </c>
      <c r="AP78" s="3" t="str">
        <f t="shared" si="43"/>
        <v>No</v>
      </c>
      <c r="AQ78" s="3" t="str">
        <f t="shared" si="44"/>
        <v>No</v>
      </c>
      <c r="AR78" s="3" t="str">
        <f t="shared" si="45"/>
        <v>No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 t="s">
        <v>6634</v>
      </c>
      <c r="AZ78">
        <v>0</v>
      </c>
      <c r="BA78">
        <v>1</v>
      </c>
      <c r="BB78" t="s">
        <v>6617</v>
      </c>
      <c r="BC78" t="s">
        <v>6617</v>
      </c>
      <c r="BD78" s="4" t="str">
        <f t="shared" si="46"/>
        <v>No</v>
      </c>
      <c r="BE78" t="s">
        <v>6640</v>
      </c>
      <c r="BF78" s="3" t="str">
        <f t="shared" si="47"/>
        <v>No</v>
      </c>
      <c r="BG78" t="s">
        <v>6645</v>
      </c>
      <c r="BH78" s="3" t="str">
        <f t="shared" si="48"/>
        <v>1328 COUNTRYSIDE ACRES AVE</v>
      </c>
      <c r="BI78" s="3" t="str">
        <f t="shared" si="49"/>
        <v>Bryceville</v>
      </c>
      <c r="BJ78" s="3" t="str">
        <f t="shared" si="50"/>
        <v>Florida</v>
      </c>
      <c r="BK78" s="3">
        <f t="shared" si="51"/>
        <v>32009</v>
      </c>
      <c r="BL78" s="3" t="str">
        <f t="shared" si="52"/>
        <v>1328 COUNTRYSIDE ACRES AVE BRYCEVILLE FL 32009</v>
      </c>
      <c r="BM78" s="3" t="str">
        <f t="shared" si="53"/>
        <v/>
      </c>
      <c r="BN78" s="3" t="str">
        <f t="shared" si="54"/>
        <v>Pass</v>
      </c>
      <c r="BO78" s="3" t="str">
        <f t="shared" si="55"/>
        <v>Yes</v>
      </c>
      <c r="BP78" s="3" t="str">
        <f t="shared" si="56"/>
        <v>FV&lt;$10K</v>
      </c>
      <c r="BQ78" t="s">
        <v>6650</v>
      </c>
      <c r="BR78" s="3" t="str">
        <f t="shared" si="57"/>
        <v>No, &lt; $20K Lien</v>
      </c>
      <c r="BS78" s="3" t="str">
        <f t="shared" si="58"/>
        <v>No, Lien &lt; $20K</v>
      </c>
      <c r="BT78" t="s">
        <v>6650</v>
      </c>
      <c r="BU78" s="3" t="str">
        <f t="shared" si="59"/>
        <v>No</v>
      </c>
      <c r="BV78" s="3" t="str">
        <f t="shared" si="60"/>
        <v>No</v>
      </c>
      <c r="BW78" s="3">
        <f t="shared" si="61"/>
        <v>1</v>
      </c>
      <c r="BX78" s="3" t="str">
        <f t="shared" si="62"/>
        <v>No</v>
      </c>
      <c r="BY78" s="3">
        <f t="shared" si="63"/>
        <v>57772</v>
      </c>
      <c r="BZ78">
        <v>1</v>
      </c>
      <c r="CA78" s="3">
        <f t="shared" si="64"/>
        <v>57772</v>
      </c>
      <c r="CC78" s="3">
        <f t="shared" si="65"/>
        <v>0</v>
      </c>
      <c r="CD78" s="3">
        <f t="shared" si="66"/>
        <v>0</v>
      </c>
      <c r="CE78" s="3" t="str">
        <f t="shared" si="67"/>
        <v/>
      </c>
      <c r="CF78" s="3" t="e">
        <f>HLOOKUP(CE78,'Valuation Data'!$D$2:$K$5,4,FALSE)</f>
        <v>#N/A</v>
      </c>
      <c r="CG78" s="3">
        <f t="shared" si="68"/>
        <v>57772</v>
      </c>
      <c r="CH78" s="3" t="str">
        <f t="shared" si="69"/>
        <v>No</v>
      </c>
      <c r="CI78" s="3" t="str">
        <f>VLOOKUP(R78,'Use Codes &amp; County Type'!A:D,4,FALSE)</f>
        <v>R</v>
      </c>
      <c r="CJ78" s="3" t="str">
        <f t="shared" si="70"/>
        <v>No</v>
      </c>
      <c r="CK78" s="3" t="str">
        <f t="shared" si="71"/>
        <v>Yes</v>
      </c>
      <c r="CL78" s="3">
        <f t="shared" si="72"/>
        <v>0.67</v>
      </c>
      <c r="CM78" s="3">
        <f t="shared" si="73"/>
        <v>38707.240000000005</v>
      </c>
      <c r="CN78" s="3">
        <f t="shared" si="74"/>
        <v>2483.8999999999996</v>
      </c>
      <c r="CO78" s="3">
        <f t="shared" si="75"/>
        <v>36223.340000000004</v>
      </c>
      <c r="CP78" s="3">
        <f t="shared" si="76"/>
        <v>4.2994876410717989E-2</v>
      </c>
      <c r="CR78" s="3" t="str">
        <f t="shared" si="77"/>
        <v>No</v>
      </c>
      <c r="CV78" s="3" t="str">
        <f t="shared" si="78"/>
        <v>*Bid</v>
      </c>
      <c r="CW78" s="3">
        <f t="shared" si="79"/>
        <v>77</v>
      </c>
      <c r="CX78" s="3">
        <f t="shared" si="80"/>
        <v>496.78</v>
      </c>
      <c r="CY78" s="3" t="str">
        <f t="shared" si="81"/>
        <v>Ok</v>
      </c>
      <c r="CZ78">
        <v>0</v>
      </c>
      <c r="DA78">
        <v>0</v>
      </c>
    </row>
    <row r="79" spans="1:105" x14ac:dyDescent="0.25">
      <c r="A79">
        <v>78</v>
      </c>
      <c r="B79" t="s">
        <v>3</v>
      </c>
      <c r="C79" t="s">
        <v>187</v>
      </c>
      <c r="D79">
        <v>1351.52</v>
      </c>
      <c r="E79">
        <v>2017</v>
      </c>
      <c r="F79">
        <v>1351.52</v>
      </c>
      <c r="G79">
        <v>1351.52</v>
      </c>
      <c r="H79" s="3">
        <f t="shared" si="41"/>
        <v>0</v>
      </c>
      <c r="I79">
        <v>1540</v>
      </c>
      <c r="J79" t="s">
        <v>2731</v>
      </c>
      <c r="K79" t="s">
        <v>2738</v>
      </c>
      <c r="L79">
        <v>32009</v>
      </c>
      <c r="M79" t="s">
        <v>2792</v>
      </c>
      <c r="N79" t="s">
        <v>4754</v>
      </c>
      <c r="O79">
        <v>-82.025077585021805</v>
      </c>
      <c r="P79">
        <v>30.4055428107939</v>
      </c>
      <c r="Q79" t="s">
        <v>4822</v>
      </c>
      <c r="R79">
        <v>2</v>
      </c>
      <c r="S79" t="s">
        <v>6535</v>
      </c>
      <c r="T79">
        <v>1006</v>
      </c>
      <c r="U79" t="s">
        <v>6578</v>
      </c>
      <c r="V79">
        <v>2017</v>
      </c>
      <c r="W79">
        <v>76674</v>
      </c>
      <c r="X79">
        <v>2017</v>
      </c>
      <c r="Y79">
        <v>85666</v>
      </c>
      <c r="Z79">
        <v>1220.0899999999999</v>
      </c>
      <c r="AA79" s="3">
        <f t="shared" si="42"/>
        <v>0.90275393630874867</v>
      </c>
      <c r="AB79" t="s">
        <v>6616</v>
      </c>
      <c r="AC79" t="s">
        <v>6616</v>
      </c>
      <c r="AD79" t="s">
        <v>6616</v>
      </c>
      <c r="AE79" t="s">
        <v>6616</v>
      </c>
      <c r="AF79" t="s">
        <v>6616</v>
      </c>
      <c r="AG79" t="s">
        <v>6616</v>
      </c>
      <c r="AH79" t="s">
        <v>6616</v>
      </c>
      <c r="AI79" t="s">
        <v>6618</v>
      </c>
      <c r="AJ79" t="s">
        <v>6618</v>
      </c>
      <c r="AK79" t="s">
        <v>6618</v>
      </c>
      <c r="AL79" t="s">
        <v>6618</v>
      </c>
      <c r="AM79" t="s">
        <v>6618</v>
      </c>
      <c r="AN79" t="s">
        <v>6618</v>
      </c>
      <c r="AO79" t="s">
        <v>6618</v>
      </c>
      <c r="AP79" s="3" t="str">
        <f t="shared" si="43"/>
        <v>No</v>
      </c>
      <c r="AQ79" s="3" t="str">
        <f t="shared" si="44"/>
        <v>No</v>
      </c>
      <c r="AR79" s="3" t="str">
        <f t="shared" si="45"/>
        <v>No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 t="s">
        <v>6634</v>
      </c>
      <c r="AZ79" t="s">
        <v>6638</v>
      </c>
      <c r="BA79">
        <v>1</v>
      </c>
      <c r="BB79" t="s">
        <v>6616</v>
      </c>
      <c r="BC79" t="s">
        <v>6616</v>
      </c>
      <c r="BD79" s="4" t="str">
        <f t="shared" si="46"/>
        <v>No</v>
      </c>
      <c r="BE79" t="s">
        <v>6640</v>
      </c>
      <c r="BF79" s="3" t="str">
        <f t="shared" si="47"/>
        <v>No</v>
      </c>
      <c r="BG79" t="s">
        <v>6645</v>
      </c>
      <c r="BH79" s="3" t="str">
        <f t="shared" si="48"/>
        <v>1540 COUNTRYSIDE ACRES AV</v>
      </c>
      <c r="BI79" s="3" t="str">
        <f t="shared" si="49"/>
        <v>Bryceville</v>
      </c>
      <c r="BJ79" s="3" t="str">
        <f t="shared" si="50"/>
        <v>Florida</v>
      </c>
      <c r="BK79" s="3">
        <f t="shared" si="51"/>
        <v>32009</v>
      </c>
      <c r="BL79" s="3" t="str">
        <f t="shared" si="52"/>
        <v>1540 COUNTRYSIDE ACRES AV BRYCEVILLE FL 32009</v>
      </c>
      <c r="BM79" s="3" t="str">
        <f t="shared" si="53"/>
        <v/>
      </c>
      <c r="BN79" s="3" t="str">
        <f t="shared" si="54"/>
        <v>Pass</v>
      </c>
      <c r="BO79" s="3" t="str">
        <f t="shared" si="55"/>
        <v>No</v>
      </c>
      <c r="BP79" s="3" t="str">
        <f t="shared" si="56"/>
        <v>FV&lt;$10K</v>
      </c>
      <c r="BQ79" t="s">
        <v>6650</v>
      </c>
      <c r="BR79" s="3" t="str">
        <f t="shared" si="57"/>
        <v>No, &lt; $20K Lien</v>
      </c>
      <c r="BS79" s="3" t="str">
        <f t="shared" si="58"/>
        <v>No, Lien &lt; $20K</v>
      </c>
      <c r="BT79" t="s">
        <v>6650</v>
      </c>
      <c r="BU79" s="3" t="str">
        <f t="shared" si="59"/>
        <v>No</v>
      </c>
      <c r="BV79" s="3" t="str">
        <f t="shared" si="60"/>
        <v>No</v>
      </c>
      <c r="BW79" s="3">
        <f t="shared" si="61"/>
        <v>1</v>
      </c>
      <c r="BX79" s="3" t="str">
        <f t="shared" si="62"/>
        <v>No</v>
      </c>
      <c r="BY79" s="3">
        <f t="shared" si="63"/>
        <v>76674</v>
      </c>
      <c r="BZ79">
        <v>1</v>
      </c>
      <c r="CA79" s="3">
        <f t="shared" si="64"/>
        <v>76674</v>
      </c>
      <c r="CC79" s="3">
        <f t="shared" si="65"/>
        <v>0</v>
      </c>
      <c r="CD79" s="3">
        <f t="shared" si="66"/>
        <v>0</v>
      </c>
      <c r="CE79" s="3" t="str">
        <f t="shared" si="67"/>
        <v/>
      </c>
      <c r="CF79" s="3" t="e">
        <f>HLOOKUP(CE79,'Valuation Data'!$D$2:$K$5,4,FALSE)</f>
        <v>#N/A</v>
      </c>
      <c r="CG79" s="3">
        <f t="shared" si="68"/>
        <v>76674</v>
      </c>
      <c r="CH79" s="3" t="str">
        <f t="shared" si="69"/>
        <v>No</v>
      </c>
      <c r="CI79" s="3" t="str">
        <f>VLOOKUP(R79,'Use Codes &amp; County Type'!A:D,4,FALSE)</f>
        <v>R</v>
      </c>
      <c r="CJ79" s="3" t="str">
        <f t="shared" si="70"/>
        <v>No</v>
      </c>
      <c r="CK79" s="3" t="str">
        <f t="shared" si="71"/>
        <v>No</v>
      </c>
      <c r="CL79" s="3">
        <f t="shared" si="72"/>
        <v>0.35</v>
      </c>
      <c r="CM79" s="3">
        <f t="shared" si="73"/>
        <v>26835.899999999998</v>
      </c>
      <c r="CN79" s="3">
        <f t="shared" si="74"/>
        <v>6757.6</v>
      </c>
      <c r="CO79" s="3">
        <f t="shared" si="75"/>
        <v>20078.299999999996</v>
      </c>
      <c r="CP79" s="3">
        <f t="shared" si="76"/>
        <v>8.8134178469885499E-2</v>
      </c>
      <c r="CR79" s="3" t="str">
        <f t="shared" si="77"/>
        <v>No</v>
      </c>
      <c r="CV79" s="3" t="str">
        <f t="shared" si="78"/>
        <v>*Bid</v>
      </c>
      <c r="CW79" s="3">
        <f t="shared" si="79"/>
        <v>78</v>
      </c>
      <c r="CX79" s="3">
        <f t="shared" si="80"/>
        <v>1351.52</v>
      </c>
      <c r="CY79" s="3" t="str">
        <f t="shared" si="81"/>
        <v>Ok</v>
      </c>
      <c r="CZ79">
        <v>0</v>
      </c>
      <c r="DA79">
        <v>0</v>
      </c>
    </row>
    <row r="80" spans="1:105" x14ac:dyDescent="0.25">
      <c r="A80">
        <v>79</v>
      </c>
      <c r="B80" t="s">
        <v>3</v>
      </c>
      <c r="C80" t="s">
        <v>188</v>
      </c>
      <c r="D80">
        <v>520.62</v>
      </c>
      <c r="E80">
        <v>2017</v>
      </c>
      <c r="F80">
        <v>520.62</v>
      </c>
      <c r="G80">
        <v>520.62</v>
      </c>
      <c r="H80" s="3">
        <f t="shared" si="41"/>
        <v>0</v>
      </c>
      <c r="I80">
        <v>1582</v>
      </c>
      <c r="J80" t="s">
        <v>2731</v>
      </c>
      <c r="K80" t="s">
        <v>2738</v>
      </c>
      <c r="L80">
        <v>32009</v>
      </c>
      <c r="M80" t="s">
        <v>2793</v>
      </c>
      <c r="N80" t="s">
        <v>4754</v>
      </c>
      <c r="O80">
        <v>-82.024433959729905</v>
      </c>
      <c r="P80">
        <v>30.405013604424301</v>
      </c>
      <c r="Q80" t="s">
        <v>4823</v>
      </c>
      <c r="R80">
        <v>2</v>
      </c>
      <c r="S80" t="s">
        <v>6535</v>
      </c>
      <c r="T80">
        <v>1006</v>
      </c>
      <c r="U80" t="s">
        <v>6578</v>
      </c>
      <c r="V80">
        <v>2017</v>
      </c>
      <c r="W80">
        <v>61113</v>
      </c>
      <c r="X80">
        <v>2017</v>
      </c>
      <c r="Y80">
        <v>67823</v>
      </c>
      <c r="Z80">
        <v>451.8</v>
      </c>
      <c r="AA80" s="3">
        <f t="shared" si="42"/>
        <v>0.86781145557220241</v>
      </c>
      <c r="AB80" t="s">
        <v>6616</v>
      </c>
      <c r="AC80" t="s">
        <v>6616</v>
      </c>
      <c r="AD80" t="s">
        <v>6616</v>
      </c>
      <c r="AE80" t="s">
        <v>6616</v>
      </c>
      <c r="AF80" t="s">
        <v>6616</v>
      </c>
      <c r="AG80" t="s">
        <v>6616</v>
      </c>
      <c r="AH80" t="s">
        <v>6616</v>
      </c>
      <c r="AI80" t="s">
        <v>6618</v>
      </c>
      <c r="AJ80" t="s">
        <v>6618</v>
      </c>
      <c r="AK80" t="s">
        <v>6618</v>
      </c>
      <c r="AL80" t="s">
        <v>6618</v>
      </c>
      <c r="AM80" t="s">
        <v>6618</v>
      </c>
      <c r="AN80" t="s">
        <v>6618</v>
      </c>
      <c r="AO80" t="s">
        <v>6618</v>
      </c>
      <c r="AP80" s="3" t="str">
        <f t="shared" si="43"/>
        <v>No</v>
      </c>
      <c r="AQ80" s="3" t="str">
        <f t="shared" si="44"/>
        <v>No</v>
      </c>
      <c r="AR80" s="3" t="str">
        <f t="shared" si="45"/>
        <v>No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 t="s">
        <v>6634</v>
      </c>
      <c r="AZ80" t="s">
        <v>6638</v>
      </c>
      <c r="BA80">
        <v>0</v>
      </c>
      <c r="BB80" t="s">
        <v>6617</v>
      </c>
      <c r="BC80" t="s">
        <v>6617</v>
      </c>
      <c r="BD80" s="4" t="str">
        <f t="shared" si="46"/>
        <v>No</v>
      </c>
      <c r="BE80" t="s">
        <v>6640</v>
      </c>
      <c r="BF80" s="3" t="str">
        <f t="shared" si="47"/>
        <v>No</v>
      </c>
      <c r="BG80" t="s">
        <v>6645</v>
      </c>
      <c r="BH80" s="3" t="str">
        <f t="shared" si="48"/>
        <v>1582 COUNTRYSIDE ACRES AVE</v>
      </c>
      <c r="BI80" s="3" t="str">
        <f t="shared" si="49"/>
        <v>Bryceville</v>
      </c>
      <c r="BJ80" s="3" t="str">
        <f t="shared" si="50"/>
        <v>Florida</v>
      </c>
      <c r="BK80" s="3">
        <f t="shared" si="51"/>
        <v>32009</v>
      </c>
      <c r="BL80" s="3" t="str">
        <f t="shared" si="52"/>
        <v>1582 COUNTRYSIDE ACRES AVE BRYCEVILLE FL 32009</v>
      </c>
      <c r="BM80" s="3" t="str">
        <f t="shared" si="53"/>
        <v/>
      </c>
      <c r="BN80" s="3" t="str">
        <f t="shared" si="54"/>
        <v>Pass</v>
      </c>
      <c r="BO80" s="3" t="str">
        <f t="shared" si="55"/>
        <v>Yes</v>
      </c>
      <c r="BP80" s="3" t="str">
        <f t="shared" si="56"/>
        <v>FV&lt;$10K</v>
      </c>
      <c r="BQ80" t="s">
        <v>6650</v>
      </c>
      <c r="BR80" s="3" t="str">
        <f t="shared" si="57"/>
        <v>No, &lt; $20K Lien</v>
      </c>
      <c r="BS80" s="3" t="str">
        <f t="shared" si="58"/>
        <v>No, Lien &lt; $20K</v>
      </c>
      <c r="BT80" t="s">
        <v>6650</v>
      </c>
      <c r="BU80" s="3" t="str">
        <f t="shared" si="59"/>
        <v>No</v>
      </c>
      <c r="BV80" s="3" t="str">
        <f t="shared" si="60"/>
        <v>No</v>
      </c>
      <c r="BW80" s="3">
        <f t="shared" si="61"/>
        <v>0</v>
      </c>
      <c r="BX80" s="3" t="str">
        <f t="shared" si="62"/>
        <v>No</v>
      </c>
      <c r="BY80" s="3">
        <f t="shared" si="63"/>
        <v>61113</v>
      </c>
      <c r="BZ80">
        <v>1</v>
      </c>
      <c r="CA80" s="3">
        <f t="shared" si="64"/>
        <v>61113</v>
      </c>
      <c r="CC80" s="3">
        <f t="shared" si="65"/>
        <v>0</v>
      </c>
      <c r="CD80" s="3">
        <f t="shared" si="66"/>
        <v>0</v>
      </c>
      <c r="CE80" s="3" t="str">
        <f t="shared" si="67"/>
        <v/>
      </c>
      <c r="CF80" s="3" t="e">
        <f>HLOOKUP(CE80,'Valuation Data'!$D$2:$K$5,4,FALSE)</f>
        <v>#N/A</v>
      </c>
      <c r="CG80" s="3">
        <f t="shared" si="68"/>
        <v>61113</v>
      </c>
      <c r="CH80" s="3" t="str">
        <f t="shared" si="69"/>
        <v>No</v>
      </c>
      <c r="CI80" s="3" t="str">
        <f>VLOOKUP(R80,'Use Codes &amp; County Type'!A:D,4,FALSE)</f>
        <v>R</v>
      </c>
      <c r="CJ80" s="3" t="str">
        <f t="shared" si="70"/>
        <v>No</v>
      </c>
      <c r="CK80" s="3" t="str">
        <f t="shared" si="71"/>
        <v>Yes</v>
      </c>
      <c r="CL80" s="3">
        <f t="shared" si="72"/>
        <v>0.67</v>
      </c>
      <c r="CM80" s="3">
        <f t="shared" si="73"/>
        <v>40945.71</v>
      </c>
      <c r="CN80" s="3">
        <f t="shared" si="74"/>
        <v>2082.48</v>
      </c>
      <c r="CO80" s="3">
        <f t="shared" si="75"/>
        <v>38863.229999999996</v>
      </c>
      <c r="CP80" s="3">
        <f t="shared" si="76"/>
        <v>3.4075892199695645E-2</v>
      </c>
      <c r="CR80" s="3" t="str">
        <f t="shared" si="77"/>
        <v>No</v>
      </c>
      <c r="CV80" s="3" t="str">
        <f t="shared" si="78"/>
        <v>*Bid</v>
      </c>
      <c r="CW80" s="3">
        <f t="shared" si="79"/>
        <v>79</v>
      </c>
      <c r="CX80" s="3">
        <f t="shared" si="80"/>
        <v>520.62</v>
      </c>
      <c r="CY80" s="3" t="str">
        <f t="shared" si="81"/>
        <v>Ok</v>
      </c>
      <c r="CZ80">
        <v>0</v>
      </c>
      <c r="DA80">
        <v>0</v>
      </c>
    </row>
    <row r="81" spans="1:105" x14ac:dyDescent="0.25">
      <c r="A81">
        <v>80</v>
      </c>
      <c r="B81" t="s">
        <v>3</v>
      </c>
      <c r="C81" t="s">
        <v>189</v>
      </c>
      <c r="D81">
        <v>1240.25</v>
      </c>
      <c r="E81">
        <v>2017</v>
      </c>
      <c r="F81">
        <v>1240.25</v>
      </c>
      <c r="G81">
        <v>1240.25</v>
      </c>
      <c r="H81" s="3">
        <f t="shared" si="41"/>
        <v>0</v>
      </c>
      <c r="I81">
        <v>631</v>
      </c>
      <c r="J81" t="s">
        <v>2732</v>
      </c>
      <c r="K81" t="s">
        <v>2738</v>
      </c>
      <c r="L81">
        <v>32009</v>
      </c>
      <c r="M81" t="s">
        <v>2794</v>
      </c>
      <c r="N81" t="s">
        <v>4755</v>
      </c>
      <c r="O81">
        <v>-82.039213443737395</v>
      </c>
      <c r="P81">
        <v>30.3939350165771</v>
      </c>
      <c r="Q81" t="s">
        <v>4824</v>
      </c>
      <c r="R81">
        <v>1</v>
      </c>
      <c r="S81" t="s">
        <v>6539</v>
      </c>
      <c r="T81">
        <v>1001</v>
      </c>
      <c r="U81" t="s">
        <v>6582</v>
      </c>
      <c r="V81">
        <v>2017</v>
      </c>
      <c r="W81">
        <v>112901</v>
      </c>
      <c r="X81">
        <v>2017</v>
      </c>
      <c r="Y81">
        <v>133756</v>
      </c>
      <c r="Z81">
        <v>1117.19</v>
      </c>
      <c r="AA81" s="3">
        <f t="shared" si="42"/>
        <v>0.90077806893771417</v>
      </c>
      <c r="AC81" t="s">
        <v>6616</v>
      </c>
      <c r="AD81" t="s">
        <v>6616</v>
      </c>
      <c r="AF81" t="s">
        <v>6616</v>
      </c>
      <c r="AH81" t="s">
        <v>6616</v>
      </c>
      <c r="AI81" t="s">
        <v>6618</v>
      </c>
      <c r="AJ81" t="s">
        <v>6618</v>
      </c>
      <c r="AK81" t="s">
        <v>6618</v>
      </c>
      <c r="AL81" t="s">
        <v>6618</v>
      </c>
      <c r="AM81" t="s">
        <v>6618</v>
      </c>
      <c r="AN81" t="s">
        <v>6618</v>
      </c>
      <c r="AO81">
        <v>0</v>
      </c>
      <c r="AP81" s="3" t="str">
        <f t="shared" si="43"/>
        <v>No</v>
      </c>
      <c r="AQ81" s="3" t="str">
        <f t="shared" si="44"/>
        <v>No</v>
      </c>
      <c r="AR81" s="3" t="str">
        <f t="shared" si="45"/>
        <v>No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 t="s">
        <v>6634</v>
      </c>
      <c r="AZ81" t="s">
        <v>6638</v>
      </c>
      <c r="BA81">
        <v>0</v>
      </c>
      <c r="BB81" t="s">
        <v>6617</v>
      </c>
      <c r="BC81" t="s">
        <v>6616</v>
      </c>
      <c r="BD81" s="4" t="str">
        <f t="shared" si="46"/>
        <v>No</v>
      </c>
      <c r="BE81" t="s">
        <v>6640</v>
      </c>
      <c r="BF81" s="3" t="str">
        <f t="shared" si="47"/>
        <v>No</v>
      </c>
      <c r="BG81" t="s">
        <v>6645</v>
      </c>
      <c r="BH81" s="3" t="str">
        <f t="shared" si="48"/>
        <v>631 PEACE LILY LN</v>
      </c>
      <c r="BI81" s="3" t="str">
        <f t="shared" si="49"/>
        <v>Outside County</v>
      </c>
      <c r="BJ81" s="3" t="str">
        <f t="shared" si="50"/>
        <v>Florida</v>
      </c>
      <c r="BK81" s="3">
        <f t="shared" si="51"/>
        <v>32009</v>
      </c>
      <c r="BL81" s="3" t="str">
        <f t="shared" si="52"/>
        <v>631 PEACE LILY LN OUTSIDE COUNTY FL 32009</v>
      </c>
      <c r="BM81" s="3" t="str">
        <f t="shared" si="53"/>
        <v/>
      </c>
      <c r="BN81" s="3" t="str">
        <f t="shared" si="54"/>
        <v>Pass</v>
      </c>
      <c r="BO81" s="3" t="str">
        <f t="shared" si="55"/>
        <v>No</v>
      </c>
      <c r="BP81" s="3" t="str">
        <f t="shared" si="56"/>
        <v>FV&lt;$10K</v>
      </c>
      <c r="BQ81" t="s">
        <v>6650</v>
      </c>
      <c r="BR81" s="3" t="str">
        <f t="shared" si="57"/>
        <v>No, &lt; $20K Lien</v>
      </c>
      <c r="BS81" s="3" t="str">
        <f t="shared" si="58"/>
        <v>No, Lien &lt; $20K</v>
      </c>
      <c r="BT81" t="s">
        <v>6650</v>
      </c>
      <c r="BU81" s="3" t="str">
        <f t="shared" si="59"/>
        <v>No</v>
      </c>
      <c r="BV81" s="3" t="str">
        <f t="shared" si="60"/>
        <v>No</v>
      </c>
      <c r="BW81" s="3">
        <f t="shared" si="61"/>
        <v>0</v>
      </c>
      <c r="BX81" s="3" t="str">
        <f t="shared" si="62"/>
        <v>No</v>
      </c>
      <c r="BY81" s="3">
        <f t="shared" si="63"/>
        <v>112901</v>
      </c>
      <c r="BZ81">
        <v>1</v>
      </c>
      <c r="CA81" s="3">
        <f t="shared" si="64"/>
        <v>112901</v>
      </c>
      <c r="CC81" s="3">
        <f t="shared" si="65"/>
        <v>0</v>
      </c>
      <c r="CD81" s="3">
        <f t="shared" si="66"/>
        <v>0</v>
      </c>
      <c r="CE81" s="3" t="str">
        <f t="shared" si="67"/>
        <v/>
      </c>
      <c r="CF81" s="3" t="e">
        <f>HLOOKUP(CE81,'Valuation Data'!$D$2:$K$5,4,FALSE)</f>
        <v>#N/A</v>
      </c>
      <c r="CG81" s="3">
        <f t="shared" si="68"/>
        <v>112901</v>
      </c>
      <c r="CH81" s="3" t="str">
        <f t="shared" si="69"/>
        <v>No</v>
      </c>
      <c r="CI81" s="3" t="str">
        <f>VLOOKUP(R81,'Use Codes &amp; County Type'!A:D,4,FALSE)</f>
        <v>S</v>
      </c>
      <c r="CJ81" s="3" t="str">
        <f t="shared" si="70"/>
        <v>No</v>
      </c>
      <c r="CK81" s="3" t="str">
        <f t="shared" si="71"/>
        <v>Yes</v>
      </c>
      <c r="CL81" s="3">
        <f t="shared" si="72"/>
        <v>0.67</v>
      </c>
      <c r="CM81" s="3">
        <f t="shared" si="73"/>
        <v>75643.67</v>
      </c>
      <c r="CN81" s="3">
        <f t="shared" si="74"/>
        <v>4961</v>
      </c>
      <c r="CO81" s="3">
        <f t="shared" si="75"/>
        <v>70682.67</v>
      </c>
      <c r="CP81" s="3">
        <f t="shared" si="76"/>
        <v>4.3941151982710515E-2</v>
      </c>
      <c r="CR81" s="3" t="str">
        <f t="shared" si="77"/>
        <v>No</v>
      </c>
      <c r="CV81" s="3" t="str">
        <f t="shared" si="78"/>
        <v>*Bid</v>
      </c>
      <c r="CW81" s="3">
        <f t="shared" si="79"/>
        <v>80</v>
      </c>
      <c r="CX81" s="3">
        <f t="shared" si="80"/>
        <v>1240.25</v>
      </c>
      <c r="CY81" s="3" t="str">
        <f t="shared" si="81"/>
        <v>Ok</v>
      </c>
      <c r="CZ81">
        <v>0</v>
      </c>
      <c r="DA81">
        <v>0</v>
      </c>
    </row>
    <row r="82" spans="1:105" x14ac:dyDescent="0.25">
      <c r="A82">
        <v>81</v>
      </c>
      <c r="B82" t="s">
        <v>3</v>
      </c>
      <c r="C82" t="s">
        <v>190</v>
      </c>
      <c r="D82">
        <v>1345.33</v>
      </c>
      <c r="E82">
        <v>2017</v>
      </c>
      <c r="F82">
        <v>1345.33</v>
      </c>
      <c r="G82">
        <v>1345.33</v>
      </c>
      <c r="H82" s="3">
        <f t="shared" si="41"/>
        <v>0</v>
      </c>
      <c r="I82">
        <v>8035</v>
      </c>
      <c r="J82" t="s">
        <v>2731</v>
      </c>
      <c r="K82" t="s">
        <v>2738</v>
      </c>
      <c r="L82">
        <v>32009</v>
      </c>
      <c r="M82" t="s">
        <v>2795</v>
      </c>
      <c r="N82" t="s">
        <v>4754</v>
      </c>
      <c r="O82">
        <v>-82.015760580489101</v>
      </c>
      <c r="P82">
        <v>30.371943988416401</v>
      </c>
      <c r="Q82" t="s">
        <v>4825</v>
      </c>
      <c r="R82">
        <v>1</v>
      </c>
      <c r="S82" t="s">
        <v>6539</v>
      </c>
      <c r="T82">
        <v>1001</v>
      </c>
      <c r="U82" t="s">
        <v>6582</v>
      </c>
      <c r="V82">
        <v>2017</v>
      </c>
      <c r="W82">
        <v>80215</v>
      </c>
      <c r="X82">
        <v>2017</v>
      </c>
      <c r="Y82">
        <v>80215</v>
      </c>
      <c r="Z82">
        <v>1214.3599999999999</v>
      </c>
      <c r="AA82" s="3">
        <f t="shared" si="42"/>
        <v>0.90264842083355012</v>
      </c>
      <c r="AB82" t="s">
        <v>6616</v>
      </c>
      <c r="AC82" t="s">
        <v>6616</v>
      </c>
      <c r="AF82" t="s">
        <v>6616</v>
      </c>
      <c r="AG82" t="s">
        <v>6616</v>
      </c>
      <c r="AH82" t="s">
        <v>6616</v>
      </c>
      <c r="AI82" t="s">
        <v>6618</v>
      </c>
      <c r="AJ82" t="s">
        <v>6618</v>
      </c>
      <c r="AK82" t="s">
        <v>6618</v>
      </c>
      <c r="AL82" t="s">
        <v>6618</v>
      </c>
      <c r="AM82" t="s">
        <v>6618</v>
      </c>
      <c r="AN82" t="s">
        <v>6618</v>
      </c>
      <c r="AO82" t="s">
        <v>6618</v>
      </c>
      <c r="AP82" s="3" t="str">
        <f t="shared" si="43"/>
        <v>No</v>
      </c>
      <c r="AQ82" s="3" t="str">
        <f t="shared" si="44"/>
        <v>No</v>
      </c>
      <c r="AR82" s="3" t="str">
        <f t="shared" si="45"/>
        <v>No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2</v>
      </c>
      <c r="AY82" t="s">
        <v>6635</v>
      </c>
      <c r="AZ82" t="s">
        <v>6637</v>
      </c>
      <c r="BA82">
        <v>3</v>
      </c>
      <c r="BB82" t="s">
        <v>6616</v>
      </c>
      <c r="BC82" t="s">
        <v>6617</v>
      </c>
      <c r="BD82" s="4" t="str">
        <f t="shared" si="46"/>
        <v>No</v>
      </c>
      <c r="BE82" t="s">
        <v>6640</v>
      </c>
      <c r="BF82" s="3" t="str">
        <f t="shared" si="47"/>
        <v>No</v>
      </c>
      <c r="BG82" t="s">
        <v>6645</v>
      </c>
      <c r="BH82" s="3" t="str">
        <f t="shared" si="48"/>
        <v>8035 WILDCAT WAY</v>
      </c>
      <c r="BI82" s="3" t="str">
        <f t="shared" si="49"/>
        <v>Bryceville</v>
      </c>
      <c r="BJ82" s="3" t="str">
        <f t="shared" si="50"/>
        <v>Florida</v>
      </c>
      <c r="BK82" s="3">
        <f t="shared" si="51"/>
        <v>32009</v>
      </c>
      <c r="BL82" s="3" t="str">
        <f t="shared" si="52"/>
        <v>8035 WILDCAT WAY BRYCEVILLE FL 32009</v>
      </c>
      <c r="BM82" s="3" t="str">
        <f t="shared" si="53"/>
        <v/>
      </c>
      <c r="BN82" s="3" t="str">
        <f t="shared" si="54"/>
        <v>Pass</v>
      </c>
      <c r="BO82" s="3" t="str">
        <f t="shared" si="55"/>
        <v>Yes</v>
      </c>
      <c r="BP82" s="3" t="str">
        <f t="shared" si="56"/>
        <v>FV&lt;$10K</v>
      </c>
      <c r="BQ82" t="s">
        <v>6650</v>
      </c>
      <c r="BR82" s="3" t="str">
        <f t="shared" si="57"/>
        <v>No, &lt; $20K Lien</v>
      </c>
      <c r="BS82" s="3" t="str">
        <f t="shared" si="58"/>
        <v>No, Lien &lt; $20K</v>
      </c>
      <c r="BT82" t="s">
        <v>6650</v>
      </c>
      <c r="BU82" s="3" t="str">
        <f t="shared" si="59"/>
        <v>No</v>
      </c>
      <c r="BV82" s="3" t="str">
        <f t="shared" si="60"/>
        <v>No</v>
      </c>
      <c r="BW82" s="3">
        <f t="shared" si="61"/>
        <v>3</v>
      </c>
      <c r="BX82" s="3" t="str">
        <f t="shared" si="62"/>
        <v>Yes</v>
      </c>
      <c r="BY82" s="3">
        <f t="shared" si="63"/>
        <v>80215</v>
      </c>
      <c r="BZ82">
        <v>1</v>
      </c>
      <c r="CA82" s="3">
        <f t="shared" si="64"/>
        <v>80215</v>
      </c>
      <c r="CC82" s="3">
        <f t="shared" si="65"/>
        <v>0</v>
      </c>
      <c r="CD82" s="3">
        <f t="shared" si="66"/>
        <v>0</v>
      </c>
      <c r="CE82" s="3" t="str">
        <f t="shared" si="67"/>
        <v/>
      </c>
      <c r="CF82" s="3" t="e">
        <f>HLOOKUP(CE82,'Valuation Data'!$D$2:$K$5,4,FALSE)</f>
        <v>#N/A</v>
      </c>
      <c r="CG82" s="3">
        <f t="shared" si="68"/>
        <v>80215</v>
      </c>
      <c r="CH82" s="3" t="str">
        <f t="shared" si="69"/>
        <v>No</v>
      </c>
      <c r="CI82" s="3" t="str">
        <f>VLOOKUP(R82,'Use Codes &amp; County Type'!A:D,4,FALSE)</f>
        <v>S</v>
      </c>
      <c r="CJ82" s="3" t="str">
        <f t="shared" si="70"/>
        <v>No</v>
      </c>
      <c r="CK82" s="3" t="str">
        <f t="shared" si="71"/>
        <v>No</v>
      </c>
      <c r="CL82" s="3">
        <f t="shared" si="72"/>
        <v>0.35</v>
      </c>
      <c r="CM82" s="3">
        <f t="shared" si="73"/>
        <v>28075.25</v>
      </c>
      <c r="CN82" s="3">
        <f t="shared" si="74"/>
        <v>9417.31</v>
      </c>
      <c r="CO82" s="3">
        <f t="shared" si="75"/>
        <v>18657.940000000002</v>
      </c>
      <c r="CP82" s="3">
        <f t="shared" si="76"/>
        <v>0.11740086018824408</v>
      </c>
      <c r="CR82" s="3" t="str">
        <f t="shared" si="77"/>
        <v>No</v>
      </c>
      <c r="CV82" s="3" t="str">
        <f t="shared" si="78"/>
        <v>Too Many Priors</v>
      </c>
      <c r="CW82" s="3">
        <f t="shared" si="79"/>
        <v>81</v>
      </c>
      <c r="CX82" s="3">
        <f t="shared" si="80"/>
        <v>1345.33</v>
      </c>
      <c r="CY82" s="3" t="str">
        <f t="shared" si="81"/>
        <v>Ok</v>
      </c>
      <c r="CZ82">
        <v>0</v>
      </c>
      <c r="DA82">
        <v>0</v>
      </c>
    </row>
    <row r="83" spans="1:105" x14ac:dyDescent="0.25">
      <c r="A83">
        <v>82</v>
      </c>
      <c r="B83" t="s">
        <v>3</v>
      </c>
      <c r="C83" t="s">
        <v>191</v>
      </c>
      <c r="D83">
        <v>286.70999999999998</v>
      </c>
      <c r="E83">
        <v>2017</v>
      </c>
      <c r="F83">
        <v>286.70999999999998</v>
      </c>
      <c r="G83">
        <v>286.70999999999998</v>
      </c>
      <c r="H83" s="3">
        <f t="shared" si="41"/>
        <v>0</v>
      </c>
      <c r="I83">
        <v>6654</v>
      </c>
      <c r="J83" t="s">
        <v>2731</v>
      </c>
      <c r="K83" t="s">
        <v>2738</v>
      </c>
      <c r="L83">
        <v>32009</v>
      </c>
      <c r="M83" t="s">
        <v>2796</v>
      </c>
      <c r="N83" t="s">
        <v>4754</v>
      </c>
      <c r="O83">
        <v>-82.011613480408599</v>
      </c>
      <c r="P83">
        <v>30.3628443020669</v>
      </c>
      <c r="Q83" t="s">
        <v>4826</v>
      </c>
      <c r="R83">
        <v>2</v>
      </c>
      <c r="S83" t="s">
        <v>6535</v>
      </c>
      <c r="T83">
        <v>1006</v>
      </c>
      <c r="U83" t="s">
        <v>6578</v>
      </c>
      <c r="V83">
        <v>2017</v>
      </c>
      <c r="W83">
        <v>40557</v>
      </c>
      <c r="X83">
        <v>2017</v>
      </c>
      <c r="Y83">
        <v>59688</v>
      </c>
      <c r="Z83">
        <v>235.51</v>
      </c>
      <c r="AA83" s="3">
        <f t="shared" si="42"/>
        <v>0.82142234313417739</v>
      </c>
      <c r="AD83" t="s">
        <v>6616</v>
      </c>
      <c r="AE83" t="s">
        <v>6616</v>
      </c>
      <c r="AF83" t="s">
        <v>6616</v>
      </c>
      <c r="AI83" t="s">
        <v>6618</v>
      </c>
      <c r="AJ83" t="s">
        <v>6618</v>
      </c>
      <c r="AK83" t="s">
        <v>6618</v>
      </c>
      <c r="AL83" t="s">
        <v>6618</v>
      </c>
      <c r="AM83">
        <v>0</v>
      </c>
      <c r="AN83">
        <v>0</v>
      </c>
      <c r="AO83">
        <v>0</v>
      </c>
      <c r="AP83" s="3" t="str">
        <f t="shared" si="43"/>
        <v>No</v>
      </c>
      <c r="AQ83" s="3" t="str">
        <f t="shared" si="44"/>
        <v>No</v>
      </c>
      <c r="AR83" s="3" t="str">
        <f t="shared" si="45"/>
        <v>No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 t="s">
        <v>6634</v>
      </c>
      <c r="AZ83" t="s">
        <v>6638</v>
      </c>
      <c r="BA83">
        <v>0</v>
      </c>
      <c r="BB83" t="s">
        <v>6617</v>
      </c>
      <c r="BC83" t="s">
        <v>6616</v>
      </c>
      <c r="BD83" s="4" t="str">
        <f t="shared" si="46"/>
        <v>No</v>
      </c>
      <c r="BE83" t="s">
        <v>6640</v>
      </c>
      <c r="BF83" s="3" t="str">
        <f t="shared" si="47"/>
        <v>No</v>
      </c>
      <c r="BG83" t="s">
        <v>6645</v>
      </c>
      <c r="BH83" s="3" t="str">
        <f t="shared" si="48"/>
        <v>6654 CR 121</v>
      </c>
      <c r="BI83" s="3" t="str">
        <f t="shared" si="49"/>
        <v>Bryceville</v>
      </c>
      <c r="BJ83" s="3" t="str">
        <f t="shared" si="50"/>
        <v>Florida</v>
      </c>
      <c r="BK83" s="3">
        <f t="shared" si="51"/>
        <v>32009</v>
      </c>
      <c r="BL83" s="3" t="str">
        <f t="shared" si="52"/>
        <v>6654 CR 121 BRYCEVILLE FL 32009</v>
      </c>
      <c r="BM83" s="3" t="str">
        <f t="shared" si="53"/>
        <v/>
      </c>
      <c r="BN83" s="3" t="str">
        <f t="shared" si="54"/>
        <v>Pass</v>
      </c>
      <c r="BO83" s="3" t="str">
        <f t="shared" si="55"/>
        <v>No</v>
      </c>
      <c r="BP83" s="3" t="str">
        <f t="shared" si="56"/>
        <v>FV&lt;$10K</v>
      </c>
      <c r="BQ83" t="s">
        <v>6650</v>
      </c>
      <c r="BR83" s="3" t="str">
        <f t="shared" si="57"/>
        <v>No, &lt; $20K Lien</v>
      </c>
      <c r="BS83" s="3" t="str">
        <f t="shared" si="58"/>
        <v>No, Lien &lt; $20K</v>
      </c>
      <c r="BT83" t="s">
        <v>6650</v>
      </c>
      <c r="BU83" s="3" t="str">
        <f t="shared" si="59"/>
        <v>No</v>
      </c>
      <c r="BV83" s="3" t="str">
        <f t="shared" si="60"/>
        <v>No</v>
      </c>
      <c r="BW83" s="3">
        <f t="shared" si="61"/>
        <v>0</v>
      </c>
      <c r="BX83" s="3" t="str">
        <f t="shared" si="62"/>
        <v>No</v>
      </c>
      <c r="BY83" s="3">
        <f t="shared" si="63"/>
        <v>40557</v>
      </c>
      <c r="BZ83">
        <v>1</v>
      </c>
      <c r="CA83" s="3">
        <f t="shared" si="64"/>
        <v>40557</v>
      </c>
      <c r="CC83" s="3">
        <f t="shared" si="65"/>
        <v>0</v>
      </c>
      <c r="CD83" s="3">
        <f t="shared" si="66"/>
        <v>0</v>
      </c>
      <c r="CE83" s="3" t="str">
        <f t="shared" si="67"/>
        <v/>
      </c>
      <c r="CF83" s="3" t="e">
        <f>HLOOKUP(CE83,'Valuation Data'!$D$2:$K$5,4,FALSE)</f>
        <v>#N/A</v>
      </c>
      <c r="CG83" s="3">
        <f t="shared" si="68"/>
        <v>40557</v>
      </c>
      <c r="CH83" s="3" t="str">
        <f t="shared" si="69"/>
        <v>No</v>
      </c>
      <c r="CI83" s="3" t="str">
        <f>VLOOKUP(R83,'Use Codes &amp; County Type'!A:D,4,FALSE)</f>
        <v>R</v>
      </c>
      <c r="CJ83" s="3" t="str">
        <f t="shared" si="70"/>
        <v>No</v>
      </c>
      <c r="CK83" s="3" t="str">
        <f t="shared" si="71"/>
        <v>Yes</v>
      </c>
      <c r="CL83" s="3">
        <f t="shared" si="72"/>
        <v>0.67</v>
      </c>
      <c r="CM83" s="3">
        <f t="shared" si="73"/>
        <v>27173.190000000002</v>
      </c>
      <c r="CN83" s="3">
        <f t="shared" si="74"/>
        <v>1146.8399999999999</v>
      </c>
      <c r="CO83" s="3">
        <f t="shared" si="75"/>
        <v>26026.350000000002</v>
      </c>
      <c r="CP83" s="3">
        <f t="shared" si="76"/>
        <v>2.8277239440787038E-2</v>
      </c>
      <c r="CR83" s="3" t="str">
        <f t="shared" si="77"/>
        <v>No</v>
      </c>
      <c r="CV83" s="3" t="str">
        <f t="shared" si="78"/>
        <v>*Bid</v>
      </c>
      <c r="CW83" s="3">
        <f t="shared" si="79"/>
        <v>82</v>
      </c>
      <c r="CX83" s="3">
        <f t="shared" si="80"/>
        <v>286.70999999999998</v>
      </c>
      <c r="CY83" s="3" t="str">
        <f t="shared" si="81"/>
        <v>Ok</v>
      </c>
      <c r="CZ83">
        <v>0</v>
      </c>
      <c r="DA83">
        <v>0</v>
      </c>
    </row>
    <row r="84" spans="1:105" x14ac:dyDescent="0.25">
      <c r="A84">
        <v>83</v>
      </c>
      <c r="B84" t="s">
        <v>3</v>
      </c>
      <c r="C84" t="s">
        <v>192</v>
      </c>
      <c r="D84">
        <v>317.12</v>
      </c>
      <c r="E84">
        <v>2017</v>
      </c>
      <c r="F84">
        <v>317.12</v>
      </c>
      <c r="G84">
        <v>317.12</v>
      </c>
      <c r="H84" s="3">
        <f t="shared" si="41"/>
        <v>0</v>
      </c>
      <c r="I84">
        <v>6914</v>
      </c>
      <c r="J84" t="s">
        <v>2731</v>
      </c>
      <c r="K84" t="s">
        <v>2738</v>
      </c>
      <c r="L84">
        <v>32009</v>
      </c>
      <c r="M84" t="s">
        <v>2797</v>
      </c>
      <c r="N84" t="s">
        <v>4754</v>
      </c>
      <c r="O84">
        <v>-82.016121879902101</v>
      </c>
      <c r="P84">
        <v>30.367425978185899</v>
      </c>
      <c r="Q84" t="s">
        <v>4827</v>
      </c>
      <c r="R84">
        <v>2</v>
      </c>
      <c r="S84" t="s">
        <v>6535</v>
      </c>
      <c r="T84">
        <v>1006</v>
      </c>
      <c r="U84" t="s">
        <v>6578</v>
      </c>
      <c r="V84">
        <v>2017</v>
      </c>
      <c r="W84">
        <v>42414</v>
      </c>
      <c r="X84">
        <v>2017</v>
      </c>
      <c r="Y84">
        <v>56245</v>
      </c>
      <c r="Z84">
        <v>263.63</v>
      </c>
      <c r="AA84" s="3">
        <f t="shared" si="42"/>
        <v>0.83132568113017147</v>
      </c>
      <c r="AB84" t="s">
        <v>6616</v>
      </c>
      <c r="AE84" t="s">
        <v>6616</v>
      </c>
      <c r="AF84" t="s">
        <v>6616</v>
      </c>
      <c r="AG84" t="s">
        <v>6616</v>
      </c>
      <c r="AI84" t="s">
        <v>6618</v>
      </c>
      <c r="AJ84" t="s">
        <v>6618</v>
      </c>
      <c r="AK84" t="s">
        <v>6618</v>
      </c>
      <c r="AL84" t="s">
        <v>6618</v>
      </c>
      <c r="AM84" t="s">
        <v>6619</v>
      </c>
      <c r="AN84">
        <v>0</v>
      </c>
      <c r="AO84">
        <v>0</v>
      </c>
      <c r="AP84" s="3" t="str">
        <f t="shared" si="43"/>
        <v>No</v>
      </c>
      <c r="AQ84" s="3" t="str">
        <f t="shared" si="44"/>
        <v>Yes</v>
      </c>
      <c r="AR84" s="3" t="str">
        <f t="shared" si="45"/>
        <v>No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 t="s">
        <v>6634</v>
      </c>
      <c r="AZ84">
        <v>0</v>
      </c>
      <c r="BA84">
        <v>0</v>
      </c>
      <c r="BB84" t="s">
        <v>6617</v>
      </c>
      <c r="BC84" t="s">
        <v>6616</v>
      </c>
      <c r="BD84" s="4" t="str">
        <f t="shared" si="46"/>
        <v>No</v>
      </c>
      <c r="BE84" t="s">
        <v>6640</v>
      </c>
      <c r="BF84" s="3" t="str">
        <f t="shared" si="47"/>
        <v>No</v>
      </c>
      <c r="BG84" t="s">
        <v>6645</v>
      </c>
      <c r="BH84" s="3" t="str">
        <f t="shared" si="48"/>
        <v>6914 CR 121</v>
      </c>
      <c r="BI84" s="3" t="str">
        <f t="shared" si="49"/>
        <v>Bryceville</v>
      </c>
      <c r="BJ84" s="3" t="str">
        <f t="shared" si="50"/>
        <v>Florida</v>
      </c>
      <c r="BK84" s="3">
        <f t="shared" si="51"/>
        <v>32009</v>
      </c>
      <c r="BL84" s="3" t="str">
        <f t="shared" si="52"/>
        <v>6914 CR 121 BRYCEVILLE FL 32009</v>
      </c>
      <c r="BM84" s="3" t="str">
        <f t="shared" si="53"/>
        <v/>
      </c>
      <c r="BN84" s="3" t="str">
        <f t="shared" si="54"/>
        <v>Pass</v>
      </c>
      <c r="BO84" s="3" t="str">
        <f t="shared" si="55"/>
        <v>No</v>
      </c>
      <c r="BP84" s="3" t="str">
        <f t="shared" si="56"/>
        <v>FV&lt;$10K</v>
      </c>
      <c r="BQ84" t="s">
        <v>6650</v>
      </c>
      <c r="BR84" s="3" t="str">
        <f t="shared" si="57"/>
        <v>No, &lt; $20K Lien</v>
      </c>
      <c r="BS84" s="3" t="str">
        <f t="shared" si="58"/>
        <v>No, Lien &lt; $20K</v>
      </c>
      <c r="BT84" t="s">
        <v>6650</v>
      </c>
      <c r="BU84" s="3" t="str">
        <f t="shared" si="59"/>
        <v>No</v>
      </c>
      <c r="BV84" s="3" t="str">
        <f t="shared" si="60"/>
        <v>No</v>
      </c>
      <c r="BW84" s="3">
        <f t="shared" si="61"/>
        <v>0</v>
      </c>
      <c r="BX84" s="3" t="str">
        <f t="shared" si="62"/>
        <v>No</v>
      </c>
      <c r="BY84" s="3">
        <f t="shared" si="63"/>
        <v>42414</v>
      </c>
      <c r="BZ84">
        <v>1</v>
      </c>
      <c r="CA84" s="3">
        <f t="shared" si="64"/>
        <v>42414</v>
      </c>
      <c r="CC84" s="3">
        <f t="shared" si="65"/>
        <v>0</v>
      </c>
      <c r="CD84" s="3">
        <f t="shared" si="66"/>
        <v>0</v>
      </c>
      <c r="CE84" s="3" t="str">
        <f t="shared" si="67"/>
        <v/>
      </c>
      <c r="CF84" s="3" t="e">
        <f>HLOOKUP(CE84,'Valuation Data'!$D$2:$K$5,4,FALSE)</f>
        <v>#N/A</v>
      </c>
      <c r="CG84" s="3">
        <f t="shared" si="68"/>
        <v>42414</v>
      </c>
      <c r="CH84" s="3" t="str">
        <f t="shared" si="69"/>
        <v>No</v>
      </c>
      <c r="CI84" s="3" t="str">
        <f>VLOOKUP(R84,'Use Codes &amp; County Type'!A:D,4,FALSE)</f>
        <v>R</v>
      </c>
      <c r="CJ84" s="3" t="str">
        <f t="shared" si="70"/>
        <v>No</v>
      </c>
      <c r="CK84" s="3" t="str">
        <f t="shared" si="71"/>
        <v>Yes</v>
      </c>
      <c r="CL84" s="3">
        <f t="shared" si="72"/>
        <v>0.67</v>
      </c>
      <c r="CM84" s="3">
        <f t="shared" si="73"/>
        <v>28417.38</v>
      </c>
      <c r="CN84" s="3">
        <f t="shared" si="74"/>
        <v>1268.48</v>
      </c>
      <c r="CO84" s="3">
        <f t="shared" si="75"/>
        <v>27148.9</v>
      </c>
      <c r="CP84" s="3">
        <f t="shared" si="76"/>
        <v>2.990710614419767E-2</v>
      </c>
      <c r="CR84" s="3" t="str">
        <f t="shared" si="77"/>
        <v>No</v>
      </c>
      <c r="CV84" s="3" t="str">
        <f t="shared" si="78"/>
        <v>*Bid</v>
      </c>
      <c r="CW84" s="3">
        <f t="shared" si="79"/>
        <v>83</v>
      </c>
      <c r="CX84" s="3">
        <f t="shared" si="80"/>
        <v>317.12</v>
      </c>
      <c r="CY84" s="3" t="str">
        <f t="shared" si="81"/>
        <v>Ok</v>
      </c>
      <c r="CZ84">
        <v>0</v>
      </c>
      <c r="DA84">
        <v>0</v>
      </c>
    </row>
    <row r="85" spans="1:105" x14ac:dyDescent="0.25">
      <c r="A85">
        <v>84</v>
      </c>
      <c r="B85" t="s">
        <v>3</v>
      </c>
      <c r="C85" t="s">
        <v>193</v>
      </c>
      <c r="D85">
        <v>3798.93</v>
      </c>
      <c r="E85">
        <v>2017</v>
      </c>
      <c r="F85">
        <v>3798.93</v>
      </c>
      <c r="G85">
        <v>3798.93</v>
      </c>
      <c r="H85" s="3">
        <f t="shared" si="41"/>
        <v>0</v>
      </c>
      <c r="I85">
        <v>4489</v>
      </c>
      <c r="J85" t="s">
        <v>2730</v>
      </c>
      <c r="K85" t="s">
        <v>2738</v>
      </c>
      <c r="L85">
        <v>32046</v>
      </c>
      <c r="M85" t="s">
        <v>2798</v>
      </c>
      <c r="N85" t="s">
        <v>4753</v>
      </c>
      <c r="O85">
        <v>-81.981407566548398</v>
      </c>
      <c r="P85">
        <v>30.6194342813329</v>
      </c>
      <c r="Q85" t="s">
        <v>4828</v>
      </c>
      <c r="R85">
        <v>1</v>
      </c>
      <c r="S85" t="s">
        <v>6539</v>
      </c>
      <c r="T85">
        <v>1001</v>
      </c>
      <c r="U85" t="s">
        <v>6582</v>
      </c>
      <c r="V85">
        <v>2017</v>
      </c>
      <c r="W85">
        <v>230075</v>
      </c>
      <c r="X85">
        <v>2017</v>
      </c>
      <c r="Y85">
        <v>230075</v>
      </c>
      <c r="Z85">
        <v>3483.06</v>
      </c>
      <c r="AA85" s="3">
        <f t="shared" si="42"/>
        <v>0.91685290331751312</v>
      </c>
      <c r="AB85" t="s">
        <v>6616</v>
      </c>
      <c r="AC85" t="s">
        <v>6616</v>
      </c>
      <c r="AI85" t="s">
        <v>6618</v>
      </c>
      <c r="AJ85" t="s">
        <v>6618</v>
      </c>
      <c r="AK85" t="s">
        <v>6618</v>
      </c>
      <c r="AL85" t="s">
        <v>6618</v>
      </c>
      <c r="AM85">
        <v>0</v>
      </c>
      <c r="AN85">
        <v>0</v>
      </c>
      <c r="AO85">
        <v>0</v>
      </c>
      <c r="AP85" s="3" t="str">
        <f t="shared" si="43"/>
        <v>No</v>
      </c>
      <c r="AQ85" s="3" t="str">
        <f t="shared" si="44"/>
        <v>No</v>
      </c>
      <c r="AR85" s="3" t="str">
        <f t="shared" si="45"/>
        <v>No</v>
      </c>
      <c r="AS85">
        <v>0</v>
      </c>
      <c r="AT85">
        <v>0</v>
      </c>
      <c r="AU85">
        <v>136000</v>
      </c>
      <c r="AV85" t="s">
        <v>5076</v>
      </c>
      <c r="AW85">
        <v>0</v>
      </c>
      <c r="AX85">
        <v>0</v>
      </c>
      <c r="AY85" t="s">
        <v>6634</v>
      </c>
      <c r="AZ85" t="s">
        <v>6637</v>
      </c>
      <c r="BA85">
        <v>0</v>
      </c>
      <c r="BB85" t="s">
        <v>6616</v>
      </c>
      <c r="BC85" t="s">
        <v>6616</v>
      </c>
      <c r="BD85" s="4" t="str">
        <f t="shared" si="46"/>
        <v>No</v>
      </c>
      <c r="BE85" t="s">
        <v>6640</v>
      </c>
      <c r="BF85" s="3" t="str">
        <f t="shared" si="47"/>
        <v>No</v>
      </c>
      <c r="BG85" t="s">
        <v>6645</v>
      </c>
      <c r="BH85" s="3" t="str">
        <f t="shared" si="48"/>
        <v>4489 CR 108</v>
      </c>
      <c r="BI85" s="3" t="str">
        <f t="shared" si="49"/>
        <v>Hilliard</v>
      </c>
      <c r="BJ85" s="3" t="str">
        <f t="shared" si="50"/>
        <v>Florida</v>
      </c>
      <c r="BK85" s="3">
        <f t="shared" si="51"/>
        <v>32046</v>
      </c>
      <c r="BL85" s="3" t="str">
        <f t="shared" si="52"/>
        <v>4489 CR 108 HILLIARD FL 32046</v>
      </c>
      <c r="BM85" s="3" t="str">
        <f t="shared" si="53"/>
        <v>L</v>
      </c>
      <c r="BN85" s="3" t="str">
        <f t="shared" si="54"/>
        <v>Pass</v>
      </c>
      <c r="BO85" s="3" t="str">
        <f t="shared" si="55"/>
        <v>No</v>
      </c>
      <c r="BP85" s="3" t="str">
        <f t="shared" si="56"/>
        <v>FV&lt;$10K</v>
      </c>
      <c r="BQ85" t="s">
        <v>6650</v>
      </c>
      <c r="BR85" s="3" t="str">
        <f t="shared" si="57"/>
        <v>No, &lt; $20K Lien</v>
      </c>
      <c r="BS85" s="3" t="str">
        <f t="shared" si="58"/>
        <v>No, Lien &lt; $20K</v>
      </c>
      <c r="BT85" t="s">
        <v>6650</v>
      </c>
      <c r="BU85" s="3" t="str">
        <f t="shared" si="59"/>
        <v>No</v>
      </c>
      <c r="BV85" s="3" t="str">
        <f t="shared" si="60"/>
        <v>No</v>
      </c>
      <c r="BW85" s="3">
        <f t="shared" si="61"/>
        <v>0</v>
      </c>
      <c r="BX85" s="3" t="str">
        <f t="shared" si="62"/>
        <v>No</v>
      </c>
      <c r="BY85" s="3">
        <f t="shared" si="63"/>
        <v>230075</v>
      </c>
      <c r="BZ85">
        <v>1</v>
      </c>
      <c r="CA85" s="3">
        <f t="shared" si="64"/>
        <v>230075</v>
      </c>
      <c r="CC85" s="3">
        <f t="shared" si="65"/>
        <v>0</v>
      </c>
      <c r="CD85" s="3">
        <f t="shared" si="66"/>
        <v>0</v>
      </c>
      <c r="CE85" s="3" t="str">
        <f t="shared" si="67"/>
        <v/>
      </c>
      <c r="CF85" s="3" t="e">
        <f>HLOOKUP(CE85,'Valuation Data'!$D$2:$K$5,4,FALSE)</f>
        <v>#N/A</v>
      </c>
      <c r="CG85" s="3">
        <f t="shared" si="68"/>
        <v>230075</v>
      </c>
      <c r="CH85" s="3" t="str">
        <f t="shared" si="69"/>
        <v>No</v>
      </c>
      <c r="CI85" s="3" t="str">
        <f>VLOOKUP(R85,'Use Codes &amp; County Type'!A:D,4,FALSE)</f>
        <v>S</v>
      </c>
      <c r="CJ85" s="3" t="str">
        <f t="shared" si="70"/>
        <v>No</v>
      </c>
      <c r="CK85" s="3" t="str">
        <f t="shared" si="71"/>
        <v>No</v>
      </c>
      <c r="CL85" s="3">
        <f t="shared" si="72"/>
        <v>0.35</v>
      </c>
      <c r="CM85" s="3">
        <f t="shared" si="73"/>
        <v>80526.25</v>
      </c>
      <c r="CN85" s="3">
        <f t="shared" si="74"/>
        <v>15195.72</v>
      </c>
      <c r="CO85" s="3">
        <f t="shared" si="75"/>
        <v>65330.53</v>
      </c>
      <c r="CP85" s="3">
        <f t="shared" si="76"/>
        <v>6.6046810822557853E-2</v>
      </c>
      <c r="CR85" s="3" t="str">
        <f t="shared" si="77"/>
        <v>No</v>
      </c>
      <c r="CV85" s="3" t="str">
        <f t="shared" si="78"/>
        <v>*Bid</v>
      </c>
      <c r="CW85" s="3">
        <f t="shared" si="79"/>
        <v>84</v>
      </c>
      <c r="CX85" s="3">
        <f t="shared" si="80"/>
        <v>3798.93</v>
      </c>
      <c r="CY85" s="3" t="str">
        <f t="shared" si="81"/>
        <v>Ok</v>
      </c>
      <c r="CZ85">
        <v>0</v>
      </c>
      <c r="DA85">
        <v>0</v>
      </c>
    </row>
    <row r="86" spans="1:105" x14ac:dyDescent="0.25">
      <c r="A86">
        <v>85</v>
      </c>
      <c r="B86" t="s">
        <v>3</v>
      </c>
      <c r="C86" t="s">
        <v>194</v>
      </c>
      <c r="D86">
        <v>248.54</v>
      </c>
      <c r="E86">
        <v>2017</v>
      </c>
      <c r="F86" t="e">
        <f>NA()</f>
        <v>#N/A</v>
      </c>
      <c r="G86" t="e">
        <f>NA()</f>
        <v>#N/A</v>
      </c>
      <c r="H86" s="3" t="e">
        <f t="shared" si="41"/>
        <v>#N/A</v>
      </c>
      <c r="I86" t="e">
        <f>NA()</f>
        <v>#N/A</v>
      </c>
      <c r="J86" t="e">
        <f>NA()</f>
        <v>#N/A</v>
      </c>
      <c r="K86" t="e">
        <f>NA()</f>
        <v>#N/A</v>
      </c>
      <c r="L86" t="e">
        <f>NA()</f>
        <v>#N/A</v>
      </c>
      <c r="M86" t="e">
        <f>NA()</f>
        <v>#N/A</v>
      </c>
      <c r="N86" t="e">
        <f>NA()</f>
        <v>#N/A</v>
      </c>
      <c r="O86" t="e">
        <f>NA()</f>
        <v>#N/A</v>
      </c>
      <c r="P86" t="e">
        <f>NA()</f>
        <v>#N/A</v>
      </c>
      <c r="Q86" t="e">
        <f>NA()</f>
        <v>#N/A</v>
      </c>
      <c r="R86">
        <v>1</v>
      </c>
      <c r="S86" t="s">
        <v>6539</v>
      </c>
      <c r="T86" t="e">
        <f>NA()</f>
        <v>#N/A</v>
      </c>
      <c r="U86" t="e">
        <f>NA()</f>
        <v>#N/A</v>
      </c>
      <c r="V86">
        <v>2017</v>
      </c>
      <c r="W86">
        <v>38226</v>
      </c>
      <c r="X86" t="e">
        <f>NA()</f>
        <v>#N/A</v>
      </c>
      <c r="Y86" t="e">
        <f>NA()</f>
        <v>#N/A</v>
      </c>
      <c r="Z86" t="e">
        <f>NA()</f>
        <v>#N/A</v>
      </c>
      <c r="AA86" s="3">
        <f t="shared" si="42"/>
        <v>0</v>
      </c>
      <c r="AB86" t="s">
        <v>6616</v>
      </c>
      <c r="AC86" t="s">
        <v>6616</v>
      </c>
      <c r="AD86" t="s">
        <v>6616</v>
      </c>
      <c r="AE86" t="s">
        <v>6616</v>
      </c>
      <c r="AH86" t="s">
        <v>6616</v>
      </c>
      <c r="AI86" t="e">
        <f>NA()</f>
        <v>#N/A</v>
      </c>
      <c r="AJ86" t="e">
        <f>NA()</f>
        <v>#N/A</v>
      </c>
      <c r="AK86" t="e">
        <f>NA()</f>
        <v>#N/A</v>
      </c>
      <c r="AL86" t="e">
        <f>NA()</f>
        <v>#N/A</v>
      </c>
      <c r="AM86" t="e">
        <f>NA()</f>
        <v>#N/A</v>
      </c>
      <c r="AN86" t="e">
        <f>NA()</f>
        <v>#N/A</v>
      </c>
      <c r="AO86" t="e">
        <f>NA()</f>
        <v>#N/A</v>
      </c>
      <c r="AP86" s="3" t="str">
        <f t="shared" si="43"/>
        <v>No</v>
      </c>
      <c r="AQ86" s="3" t="str">
        <f t="shared" si="44"/>
        <v>No</v>
      </c>
      <c r="AR86" s="3" t="str">
        <f t="shared" si="45"/>
        <v>No</v>
      </c>
      <c r="AS86" t="e">
        <f>NA()</f>
        <v>#N/A</v>
      </c>
      <c r="AT86" t="e">
        <f>NA()</f>
        <v>#N/A</v>
      </c>
      <c r="AU86" t="e">
        <f>NA()</f>
        <v>#N/A</v>
      </c>
      <c r="AV86" t="e">
        <f>NA()</f>
        <v>#N/A</v>
      </c>
      <c r="AW86" t="e">
        <f>NA()</f>
        <v>#N/A</v>
      </c>
      <c r="AX86" t="e">
        <f>NA()</f>
        <v>#N/A</v>
      </c>
      <c r="AY86" t="e">
        <f>NA()</f>
        <v>#N/A</v>
      </c>
      <c r="AZ86" t="e">
        <f>NA()</f>
        <v>#N/A</v>
      </c>
      <c r="BA86">
        <v>0</v>
      </c>
      <c r="BB86" t="s">
        <v>6617</v>
      </c>
      <c r="BC86" t="e">
        <f>NA()</f>
        <v>#N/A</v>
      </c>
      <c r="BD86" s="4" t="str">
        <f t="shared" si="46"/>
        <v>No</v>
      </c>
      <c r="BE86" t="e">
        <f>NA()</f>
        <v>#N/A</v>
      </c>
      <c r="BF86" s="3" t="str">
        <f t="shared" si="47"/>
        <v>No</v>
      </c>
      <c r="BG86" t="e">
        <f>NA()</f>
        <v>#N/A</v>
      </c>
      <c r="BH86" s="3" t="e">
        <f t="shared" si="48"/>
        <v>#N/A</v>
      </c>
      <c r="BI86" s="3" t="e">
        <f t="shared" si="49"/>
        <v>#N/A</v>
      </c>
      <c r="BJ86" s="3" t="e">
        <f t="shared" si="50"/>
        <v>#N/A</v>
      </c>
      <c r="BK86" s="3" t="e">
        <f t="shared" si="51"/>
        <v>#N/A</v>
      </c>
      <c r="BL86" s="3" t="e">
        <f t="shared" si="52"/>
        <v>#N/A</v>
      </c>
      <c r="BM86" s="3" t="e">
        <f t="shared" si="53"/>
        <v>#N/A</v>
      </c>
      <c r="BN86" s="3" t="str">
        <f t="shared" si="54"/>
        <v>Pass</v>
      </c>
      <c r="BO86" s="3" t="e">
        <f t="shared" si="55"/>
        <v>#N/A</v>
      </c>
      <c r="BP86" s="3" t="str">
        <f t="shared" si="56"/>
        <v>FV&lt;$10K</v>
      </c>
      <c r="BQ86" t="s">
        <v>6650</v>
      </c>
      <c r="BR86" s="3" t="str">
        <f t="shared" si="57"/>
        <v>No, &lt; $20K Lien</v>
      </c>
      <c r="BS86" s="3" t="str">
        <f t="shared" si="58"/>
        <v>No, Lien &lt; $20K</v>
      </c>
      <c r="BT86" t="s">
        <v>6650</v>
      </c>
      <c r="BU86" s="3" t="str">
        <f t="shared" si="59"/>
        <v>No</v>
      </c>
      <c r="BV86" s="3" t="str">
        <f t="shared" si="60"/>
        <v>No</v>
      </c>
      <c r="BW86" s="3">
        <f t="shared" si="61"/>
        <v>0</v>
      </c>
      <c r="BX86" s="3" t="str">
        <f t="shared" si="62"/>
        <v>No</v>
      </c>
      <c r="BY86" s="3">
        <f t="shared" si="63"/>
        <v>38226</v>
      </c>
      <c r="BZ86">
        <v>1</v>
      </c>
      <c r="CA86" s="3">
        <f t="shared" si="64"/>
        <v>38226</v>
      </c>
      <c r="CC86" s="3" t="e">
        <f t="shared" si="65"/>
        <v>#N/A</v>
      </c>
      <c r="CD86" s="3" t="e">
        <f t="shared" si="66"/>
        <v>#N/A</v>
      </c>
      <c r="CE86" s="3" t="str">
        <f t="shared" si="67"/>
        <v/>
      </c>
      <c r="CF86" s="3" t="e">
        <f>HLOOKUP(CE86,'Valuation Data'!$D$2:$K$5,4,FALSE)</f>
        <v>#N/A</v>
      </c>
      <c r="CG86" s="3">
        <f t="shared" si="68"/>
        <v>38226</v>
      </c>
      <c r="CH86" s="3" t="str">
        <f t="shared" si="69"/>
        <v>No</v>
      </c>
      <c r="CI86" s="3" t="str">
        <f>VLOOKUP(R86,'Use Codes &amp; County Type'!A:D,4,FALSE)</f>
        <v>S</v>
      </c>
      <c r="CJ86" s="3" t="str">
        <f t="shared" si="70"/>
        <v>No</v>
      </c>
      <c r="CK86" s="3" t="str">
        <f t="shared" si="71"/>
        <v>Yes</v>
      </c>
      <c r="CL86" s="3">
        <f t="shared" si="72"/>
        <v>0.67</v>
      </c>
      <c r="CM86" s="3">
        <f t="shared" si="73"/>
        <v>25611.420000000002</v>
      </c>
      <c r="CN86" s="3" t="e">
        <f t="shared" si="74"/>
        <v>#N/A</v>
      </c>
      <c r="CO86" s="3" t="e">
        <f t="shared" si="75"/>
        <v>#N/A</v>
      </c>
      <c r="CP86" s="3" t="e">
        <f t="shared" si="76"/>
        <v>#N/A</v>
      </c>
      <c r="CR86" s="3" t="e">
        <f t="shared" si="77"/>
        <v>#N/A</v>
      </c>
      <c r="CV86" s="3" t="e">
        <f t="shared" si="78"/>
        <v>#N/A</v>
      </c>
      <c r="CW86" s="3">
        <f t="shared" si="79"/>
        <v>85</v>
      </c>
      <c r="CX86" s="3">
        <f t="shared" si="80"/>
        <v>248.54</v>
      </c>
      <c r="CY86" s="3" t="e">
        <f t="shared" si="81"/>
        <v>#N/A</v>
      </c>
      <c r="CZ86" t="e">
        <f>NA()</f>
        <v>#N/A</v>
      </c>
      <c r="DA86" t="e">
        <f>NA()</f>
        <v>#N/A</v>
      </c>
    </row>
    <row r="87" spans="1:105" x14ac:dyDescent="0.25">
      <c r="A87">
        <v>86</v>
      </c>
      <c r="B87" t="s">
        <v>3</v>
      </c>
      <c r="C87" t="s">
        <v>195</v>
      </c>
      <c r="D87">
        <v>540.21</v>
      </c>
      <c r="E87">
        <v>2017</v>
      </c>
      <c r="F87">
        <v>540.21</v>
      </c>
      <c r="G87">
        <v>540.21</v>
      </c>
      <c r="H87" s="3">
        <f t="shared" si="41"/>
        <v>0</v>
      </c>
      <c r="J87" t="s">
        <v>2730</v>
      </c>
      <c r="K87" t="s">
        <v>2738</v>
      </c>
      <c r="L87">
        <v>32046</v>
      </c>
      <c r="M87" t="s">
        <v>2799</v>
      </c>
      <c r="N87" t="s">
        <v>4753</v>
      </c>
      <c r="O87">
        <v>-81.986680377685204</v>
      </c>
      <c r="P87">
        <v>30.616761163970601</v>
      </c>
      <c r="Q87" t="s">
        <v>4829</v>
      </c>
      <c r="R87">
        <v>0</v>
      </c>
      <c r="S87" t="s">
        <v>6538</v>
      </c>
      <c r="T87">
        <v>8001</v>
      </c>
      <c r="U87" t="s">
        <v>6581</v>
      </c>
      <c r="V87">
        <v>2017</v>
      </c>
      <c r="W87">
        <v>31040</v>
      </c>
      <c r="X87">
        <v>2017</v>
      </c>
      <c r="Y87">
        <v>31040</v>
      </c>
      <c r="Z87">
        <v>469.91</v>
      </c>
      <c r="AA87" s="3">
        <f t="shared" si="42"/>
        <v>0.86986542270598466</v>
      </c>
      <c r="AB87" t="s">
        <v>6616</v>
      </c>
      <c r="AC87" t="s">
        <v>6616</v>
      </c>
      <c r="AD87" t="s">
        <v>6616</v>
      </c>
      <c r="AE87" t="s">
        <v>6616</v>
      </c>
      <c r="AF87" t="s">
        <v>6616</v>
      </c>
      <c r="AG87" t="s">
        <v>6616</v>
      </c>
      <c r="AI87" t="s">
        <v>6618</v>
      </c>
      <c r="AJ87" t="s">
        <v>6618</v>
      </c>
      <c r="AK87" t="s">
        <v>6618</v>
      </c>
      <c r="AL87" t="s">
        <v>6618</v>
      </c>
      <c r="AM87" t="s">
        <v>6618</v>
      </c>
      <c r="AN87" t="s">
        <v>6618</v>
      </c>
      <c r="AO87">
        <v>0</v>
      </c>
      <c r="AP87" s="3" t="str">
        <f t="shared" si="43"/>
        <v>No</v>
      </c>
      <c r="AQ87" s="3" t="str">
        <f t="shared" si="44"/>
        <v>No</v>
      </c>
      <c r="AR87" s="3" t="str">
        <f t="shared" si="45"/>
        <v>No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 t="s">
        <v>6634</v>
      </c>
      <c r="AZ87" t="s">
        <v>6638</v>
      </c>
      <c r="BA87">
        <v>1</v>
      </c>
      <c r="BB87" t="s">
        <v>6616</v>
      </c>
      <c r="BC87" t="s">
        <v>6616</v>
      </c>
      <c r="BD87" s="4" t="str">
        <f t="shared" si="46"/>
        <v>No</v>
      </c>
      <c r="BE87" t="s">
        <v>6640</v>
      </c>
      <c r="BF87" s="3" t="str">
        <f t="shared" si="47"/>
        <v>No</v>
      </c>
      <c r="BG87" t="s">
        <v>6645</v>
      </c>
      <c r="BH87" s="3" t="str">
        <f t="shared" si="48"/>
        <v>SMITH RD</v>
      </c>
      <c r="BI87" s="3" t="str">
        <f t="shared" si="49"/>
        <v>Hilliard</v>
      </c>
      <c r="BJ87" s="3" t="str">
        <f t="shared" si="50"/>
        <v>Florida</v>
      </c>
      <c r="BK87" s="3">
        <f t="shared" si="51"/>
        <v>32046</v>
      </c>
      <c r="BL87" s="3" t="str">
        <f t="shared" si="52"/>
        <v>SMITH RD HILLIARD FL 32046</v>
      </c>
      <c r="BM87" s="3" t="str">
        <f t="shared" si="53"/>
        <v/>
      </c>
      <c r="BN87" s="3" t="str">
        <f t="shared" si="54"/>
        <v>Pass</v>
      </c>
      <c r="BO87" s="3" t="str">
        <f t="shared" si="55"/>
        <v>No</v>
      </c>
      <c r="BP87" s="3" t="str">
        <f t="shared" si="56"/>
        <v>FV&lt;$10K</v>
      </c>
      <c r="BQ87" t="s">
        <v>6650</v>
      </c>
      <c r="BR87" s="3" t="str">
        <f t="shared" si="57"/>
        <v>No, &lt; $20K Lien</v>
      </c>
      <c r="BS87" s="3" t="str">
        <f t="shared" si="58"/>
        <v>No, Lien &lt; $20K</v>
      </c>
      <c r="BT87" t="s">
        <v>6650</v>
      </c>
      <c r="BU87" s="3" t="str">
        <f t="shared" si="59"/>
        <v>No</v>
      </c>
      <c r="BV87" s="3" t="str">
        <f t="shared" si="60"/>
        <v>No</v>
      </c>
      <c r="BW87" s="3">
        <f t="shared" si="61"/>
        <v>1</v>
      </c>
      <c r="BX87" s="3" t="str">
        <f t="shared" si="62"/>
        <v>No</v>
      </c>
      <c r="BY87" s="3">
        <f t="shared" si="63"/>
        <v>31040</v>
      </c>
      <c r="BZ87">
        <v>1</v>
      </c>
      <c r="CA87" s="3">
        <f t="shared" si="64"/>
        <v>31040</v>
      </c>
      <c r="CC87" s="3">
        <f t="shared" si="65"/>
        <v>0</v>
      </c>
      <c r="CD87" s="3">
        <f t="shared" si="66"/>
        <v>0</v>
      </c>
      <c r="CE87" s="3" t="str">
        <f t="shared" si="67"/>
        <v/>
      </c>
      <c r="CF87" s="3" t="e">
        <f>HLOOKUP(CE87,'Valuation Data'!$D$2:$K$5,4,FALSE)</f>
        <v>#N/A</v>
      </c>
      <c r="CG87" s="3">
        <f t="shared" si="68"/>
        <v>31040</v>
      </c>
      <c r="CH87" s="3" t="str">
        <f t="shared" si="69"/>
        <v>No</v>
      </c>
      <c r="CI87" s="3" t="str">
        <f>VLOOKUP(R87,'Use Codes &amp; County Type'!A:D,4,FALSE)</f>
        <v>V</v>
      </c>
      <c r="CJ87" s="3" t="str">
        <f t="shared" si="70"/>
        <v>Yes</v>
      </c>
      <c r="CK87" s="3" t="str">
        <f t="shared" si="71"/>
        <v>No</v>
      </c>
      <c r="CL87" s="3">
        <f t="shared" si="72"/>
        <v>0</v>
      </c>
      <c r="CM87" s="3">
        <f t="shared" si="73"/>
        <v>0</v>
      </c>
      <c r="CN87" s="3">
        <f t="shared" si="74"/>
        <v>2701.05</v>
      </c>
      <c r="CO87" s="3">
        <f t="shared" si="75"/>
        <v>-2701.05</v>
      </c>
      <c r="CP87" s="3">
        <f t="shared" si="76"/>
        <v>8.7018363402061857E-2</v>
      </c>
      <c r="CR87" s="3" t="str">
        <f t="shared" si="77"/>
        <v>No</v>
      </c>
      <c r="CV87" s="3" t="str">
        <f t="shared" si="78"/>
        <v>Vacant, No Sales Data</v>
      </c>
      <c r="CW87" s="3">
        <f t="shared" si="79"/>
        <v>86</v>
      </c>
      <c r="CX87" s="3">
        <f t="shared" si="80"/>
        <v>540.21</v>
      </c>
      <c r="CY87" s="3" t="str">
        <f t="shared" si="81"/>
        <v>Ok</v>
      </c>
      <c r="CZ87">
        <v>0</v>
      </c>
      <c r="DA87">
        <v>0</v>
      </c>
    </row>
    <row r="88" spans="1:105" x14ac:dyDescent="0.25">
      <c r="A88">
        <v>87</v>
      </c>
      <c r="B88" t="s">
        <v>3</v>
      </c>
      <c r="C88" t="s">
        <v>196</v>
      </c>
      <c r="D88">
        <v>329.66</v>
      </c>
      <c r="E88">
        <v>2017</v>
      </c>
      <c r="F88">
        <v>329.66</v>
      </c>
      <c r="G88">
        <v>329.66</v>
      </c>
      <c r="H88" s="3">
        <f t="shared" si="41"/>
        <v>0</v>
      </c>
      <c r="J88" t="s">
        <v>2730</v>
      </c>
      <c r="K88" t="s">
        <v>2738</v>
      </c>
      <c r="L88">
        <v>32046</v>
      </c>
      <c r="M88" t="s">
        <v>2800</v>
      </c>
      <c r="N88" t="s">
        <v>4753</v>
      </c>
      <c r="O88">
        <v>-82.002124383578007</v>
      </c>
      <c r="P88">
        <v>30.614193212669999</v>
      </c>
      <c r="Q88" t="s">
        <v>4830</v>
      </c>
      <c r="R88">
        <v>0</v>
      </c>
      <c r="S88" t="s">
        <v>6538</v>
      </c>
      <c r="T88">
        <v>8001</v>
      </c>
      <c r="U88" t="s">
        <v>6581</v>
      </c>
      <c r="V88">
        <v>2017</v>
      </c>
      <c r="W88">
        <v>17160</v>
      </c>
      <c r="X88">
        <v>2017</v>
      </c>
      <c r="Y88">
        <v>19500</v>
      </c>
      <c r="Z88">
        <v>275.23</v>
      </c>
      <c r="AA88" s="3">
        <f t="shared" si="42"/>
        <v>0.83489049323545472</v>
      </c>
      <c r="AB88" t="s">
        <v>6616</v>
      </c>
      <c r="AH88" t="s">
        <v>6616</v>
      </c>
      <c r="AI88" t="s">
        <v>6618</v>
      </c>
      <c r="AJ88" t="s">
        <v>6618</v>
      </c>
      <c r="AK88">
        <v>0</v>
      </c>
      <c r="AL88">
        <v>0</v>
      </c>
      <c r="AM88">
        <v>0</v>
      </c>
      <c r="AN88">
        <v>0</v>
      </c>
      <c r="AO88">
        <v>0</v>
      </c>
      <c r="AP88" s="3" t="str">
        <f t="shared" si="43"/>
        <v>No</v>
      </c>
      <c r="AQ88" s="3" t="str">
        <f t="shared" si="44"/>
        <v>No</v>
      </c>
      <c r="AR88" s="3" t="str">
        <f t="shared" si="45"/>
        <v>No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 t="s">
        <v>6634</v>
      </c>
      <c r="AZ88">
        <v>0</v>
      </c>
      <c r="BA88">
        <v>0</v>
      </c>
      <c r="BB88" t="s">
        <v>6616</v>
      </c>
      <c r="BC88" t="s">
        <v>6616</v>
      </c>
      <c r="BD88" s="4" t="str">
        <f t="shared" si="46"/>
        <v>No</v>
      </c>
      <c r="BE88" t="s">
        <v>6640</v>
      </c>
      <c r="BF88" s="3" t="str">
        <f t="shared" si="47"/>
        <v>No</v>
      </c>
      <c r="BG88" t="s">
        <v>6645</v>
      </c>
      <c r="BH88" s="3" t="str">
        <f t="shared" si="48"/>
        <v>CR 121</v>
      </c>
      <c r="BI88" s="3" t="str">
        <f t="shared" si="49"/>
        <v>Hilliard</v>
      </c>
      <c r="BJ88" s="3" t="str">
        <f t="shared" si="50"/>
        <v>Florida</v>
      </c>
      <c r="BK88" s="3">
        <f t="shared" si="51"/>
        <v>32046</v>
      </c>
      <c r="BL88" s="3" t="str">
        <f t="shared" si="52"/>
        <v>CR 121 HILLIARD FL 32046</v>
      </c>
      <c r="BM88" s="3" t="str">
        <f t="shared" si="53"/>
        <v/>
      </c>
      <c r="BN88" s="3" t="str">
        <f t="shared" si="54"/>
        <v>Pass</v>
      </c>
      <c r="BO88" s="3" t="str">
        <f t="shared" si="55"/>
        <v>No</v>
      </c>
      <c r="BP88" s="3" t="str">
        <f t="shared" si="56"/>
        <v>FV&lt;$10K</v>
      </c>
      <c r="BQ88" t="s">
        <v>6650</v>
      </c>
      <c r="BR88" s="3" t="str">
        <f t="shared" si="57"/>
        <v>No, &lt; $20K Lien</v>
      </c>
      <c r="BS88" s="3" t="str">
        <f t="shared" si="58"/>
        <v>No, Lien &lt; $20K</v>
      </c>
      <c r="BT88" t="s">
        <v>6650</v>
      </c>
      <c r="BU88" s="3" t="str">
        <f t="shared" si="59"/>
        <v>No</v>
      </c>
      <c r="BV88" s="3" t="str">
        <f t="shared" si="60"/>
        <v>No</v>
      </c>
      <c r="BW88" s="3">
        <f t="shared" si="61"/>
        <v>0</v>
      </c>
      <c r="BX88" s="3" t="str">
        <f t="shared" si="62"/>
        <v>No</v>
      </c>
      <c r="BY88" s="3">
        <f t="shared" si="63"/>
        <v>17160</v>
      </c>
      <c r="BZ88">
        <v>1</v>
      </c>
      <c r="CA88" s="3">
        <f t="shared" si="64"/>
        <v>17160</v>
      </c>
      <c r="CC88" s="3">
        <f t="shared" si="65"/>
        <v>0</v>
      </c>
      <c r="CD88" s="3">
        <f t="shared" si="66"/>
        <v>0</v>
      </c>
      <c r="CE88" s="3" t="str">
        <f t="shared" si="67"/>
        <v/>
      </c>
      <c r="CF88" s="3" t="e">
        <f>HLOOKUP(CE88,'Valuation Data'!$D$2:$K$5,4,FALSE)</f>
        <v>#N/A</v>
      </c>
      <c r="CG88" s="3">
        <f t="shared" si="68"/>
        <v>17160</v>
      </c>
      <c r="CH88" s="3" t="str">
        <f t="shared" si="69"/>
        <v>No</v>
      </c>
      <c r="CI88" s="3" t="str">
        <f>VLOOKUP(R88,'Use Codes &amp; County Type'!A:D,4,FALSE)</f>
        <v>V</v>
      </c>
      <c r="CJ88" s="3" t="str">
        <f t="shared" si="70"/>
        <v>Yes</v>
      </c>
      <c r="CK88" s="3" t="str">
        <f t="shared" si="71"/>
        <v>No</v>
      </c>
      <c r="CL88" s="3">
        <f t="shared" si="72"/>
        <v>0</v>
      </c>
      <c r="CM88" s="3">
        <f t="shared" si="73"/>
        <v>0</v>
      </c>
      <c r="CN88" s="3">
        <f t="shared" si="74"/>
        <v>1318.64</v>
      </c>
      <c r="CO88" s="3">
        <f t="shared" si="75"/>
        <v>-1318.64</v>
      </c>
      <c r="CP88" s="3">
        <f t="shared" si="76"/>
        <v>7.6843822843822851E-2</v>
      </c>
      <c r="CR88" s="3" t="str">
        <f t="shared" si="77"/>
        <v>No</v>
      </c>
      <c r="CV88" s="3" t="str">
        <f t="shared" si="78"/>
        <v>FMV&lt;$30K</v>
      </c>
      <c r="CW88" s="3">
        <f t="shared" si="79"/>
        <v>87</v>
      </c>
      <c r="CX88" s="3">
        <f t="shared" si="80"/>
        <v>329.66</v>
      </c>
      <c r="CY88" s="3" t="str">
        <f t="shared" si="81"/>
        <v>Ok</v>
      </c>
      <c r="CZ88">
        <v>0</v>
      </c>
      <c r="DA88">
        <v>0</v>
      </c>
    </row>
    <row r="89" spans="1:105" x14ac:dyDescent="0.25">
      <c r="A89">
        <v>88</v>
      </c>
      <c r="B89" t="s">
        <v>3</v>
      </c>
      <c r="C89" t="s">
        <v>197</v>
      </c>
      <c r="D89">
        <v>430.61</v>
      </c>
      <c r="E89">
        <v>2017</v>
      </c>
      <c r="F89">
        <v>430.61</v>
      </c>
      <c r="G89">
        <v>430.61</v>
      </c>
      <c r="H89" s="3">
        <f t="shared" si="41"/>
        <v>0</v>
      </c>
      <c r="I89">
        <v>24892</v>
      </c>
      <c r="J89" t="s">
        <v>2730</v>
      </c>
      <c r="K89" t="s">
        <v>2738</v>
      </c>
      <c r="L89">
        <v>32046</v>
      </c>
      <c r="M89" t="s">
        <v>2801</v>
      </c>
      <c r="N89" t="s">
        <v>4753</v>
      </c>
      <c r="O89">
        <v>-82.004368226874703</v>
      </c>
      <c r="P89">
        <v>30.6141324221696</v>
      </c>
      <c r="Q89" t="s">
        <v>4830</v>
      </c>
      <c r="R89">
        <v>59</v>
      </c>
      <c r="S89" t="s">
        <v>6541</v>
      </c>
      <c r="T89">
        <v>7009</v>
      </c>
      <c r="U89" t="s">
        <v>6579</v>
      </c>
      <c r="V89">
        <v>2017</v>
      </c>
      <c r="W89">
        <v>49346</v>
      </c>
      <c r="X89">
        <v>2017</v>
      </c>
      <c r="Y89">
        <v>135740</v>
      </c>
      <c r="Z89">
        <v>368.57</v>
      </c>
      <c r="AA89" s="3">
        <f t="shared" si="42"/>
        <v>0.85592531525045856</v>
      </c>
      <c r="AB89" t="s">
        <v>6616</v>
      </c>
      <c r="AI89" t="s">
        <v>6618</v>
      </c>
      <c r="AJ89" t="s">
        <v>6618</v>
      </c>
      <c r="AK89">
        <v>0</v>
      </c>
      <c r="AL89">
        <v>0</v>
      </c>
      <c r="AM89">
        <v>0</v>
      </c>
      <c r="AN89">
        <v>0</v>
      </c>
      <c r="AO89">
        <v>0</v>
      </c>
      <c r="AP89" s="3" t="str">
        <f t="shared" si="43"/>
        <v>No</v>
      </c>
      <c r="AQ89" s="3" t="str">
        <f t="shared" si="44"/>
        <v>No</v>
      </c>
      <c r="AR89" s="3" t="str">
        <f t="shared" si="45"/>
        <v>No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 t="s">
        <v>6634</v>
      </c>
      <c r="AZ89">
        <v>0</v>
      </c>
      <c r="BA89">
        <v>0</v>
      </c>
      <c r="BB89" t="s">
        <v>6617</v>
      </c>
      <c r="BC89" t="s">
        <v>6616</v>
      </c>
      <c r="BD89" s="4" t="str">
        <f t="shared" si="46"/>
        <v>No</v>
      </c>
      <c r="BE89" t="s">
        <v>6640</v>
      </c>
      <c r="BF89" s="3" t="str">
        <f t="shared" si="47"/>
        <v>No</v>
      </c>
      <c r="BG89" t="s">
        <v>6645</v>
      </c>
      <c r="BH89" s="3" t="str">
        <f t="shared" si="48"/>
        <v>24892 CR 121</v>
      </c>
      <c r="BI89" s="3" t="str">
        <f t="shared" si="49"/>
        <v>Hilliard</v>
      </c>
      <c r="BJ89" s="3" t="str">
        <f t="shared" si="50"/>
        <v>Florida</v>
      </c>
      <c r="BK89" s="3">
        <f t="shared" si="51"/>
        <v>32046</v>
      </c>
      <c r="BL89" s="3" t="str">
        <f t="shared" si="52"/>
        <v>24892 CR 121 HILLIARD FL 32046</v>
      </c>
      <c r="BM89" s="3" t="str">
        <f t="shared" si="53"/>
        <v/>
      </c>
      <c r="BN89" s="3" t="str">
        <f t="shared" si="54"/>
        <v>Pass</v>
      </c>
      <c r="BO89" s="3" t="str">
        <f t="shared" si="55"/>
        <v>No</v>
      </c>
      <c r="BP89" s="3" t="str">
        <f t="shared" si="56"/>
        <v>FV&lt;$10K</v>
      </c>
      <c r="BQ89" t="s">
        <v>6650</v>
      </c>
      <c r="BR89" s="3" t="str">
        <f t="shared" si="57"/>
        <v>No, &lt; $20K Lien</v>
      </c>
      <c r="BS89" s="3" t="str">
        <f t="shared" si="58"/>
        <v>No, Lien &lt; $20K</v>
      </c>
      <c r="BT89" t="s">
        <v>6650</v>
      </c>
      <c r="BU89" s="3" t="str">
        <f t="shared" si="59"/>
        <v>No</v>
      </c>
      <c r="BV89" s="3" t="str">
        <f t="shared" si="60"/>
        <v>No</v>
      </c>
      <c r="BW89" s="3">
        <f t="shared" si="61"/>
        <v>0</v>
      </c>
      <c r="BX89" s="3" t="str">
        <f t="shared" si="62"/>
        <v>No</v>
      </c>
      <c r="BY89" s="3">
        <f t="shared" si="63"/>
        <v>49346</v>
      </c>
      <c r="BZ89">
        <v>1</v>
      </c>
      <c r="CA89" s="3">
        <f t="shared" si="64"/>
        <v>49346</v>
      </c>
      <c r="CC89" s="3">
        <f t="shared" si="65"/>
        <v>0</v>
      </c>
      <c r="CD89" s="3">
        <f t="shared" si="66"/>
        <v>0</v>
      </c>
      <c r="CE89" s="3" t="str">
        <f t="shared" si="67"/>
        <v/>
      </c>
      <c r="CF89" s="3" t="e">
        <f>HLOOKUP(CE89,'Valuation Data'!$D$2:$K$5,4,FALSE)</f>
        <v>#N/A</v>
      </c>
      <c r="CG89" s="3">
        <f t="shared" si="68"/>
        <v>49346</v>
      </c>
      <c r="CH89" s="3" t="str">
        <f t="shared" si="69"/>
        <v>No</v>
      </c>
      <c r="CI89" s="3" t="str">
        <f>VLOOKUP(R89,'Use Codes &amp; County Type'!A:D,4,FALSE)</f>
        <v>V</v>
      </c>
      <c r="CJ89" s="3" t="str">
        <f t="shared" si="70"/>
        <v>Yes</v>
      </c>
      <c r="CK89" s="3" t="str">
        <f t="shared" si="71"/>
        <v>Yes</v>
      </c>
      <c r="CL89" s="3">
        <f t="shared" si="72"/>
        <v>0</v>
      </c>
      <c r="CM89" s="3">
        <f t="shared" si="73"/>
        <v>0</v>
      </c>
      <c r="CN89" s="3">
        <f t="shared" si="74"/>
        <v>1722.44</v>
      </c>
      <c r="CO89" s="3">
        <f t="shared" si="75"/>
        <v>-1722.44</v>
      </c>
      <c r="CP89" s="3">
        <f t="shared" si="76"/>
        <v>3.4905362136748677E-2</v>
      </c>
      <c r="CR89" s="3" t="str">
        <f t="shared" si="77"/>
        <v>No</v>
      </c>
      <c r="CV89" s="3" t="str">
        <f t="shared" si="78"/>
        <v>Vacant, No Sales Data</v>
      </c>
      <c r="CW89" s="3">
        <f t="shared" si="79"/>
        <v>88</v>
      </c>
      <c r="CX89" s="3">
        <f t="shared" si="80"/>
        <v>430.61</v>
      </c>
      <c r="CY89" s="3" t="str">
        <f t="shared" si="81"/>
        <v>Ok</v>
      </c>
      <c r="CZ89">
        <v>0</v>
      </c>
      <c r="DA89">
        <v>0</v>
      </c>
    </row>
    <row r="90" spans="1:105" x14ac:dyDescent="0.25">
      <c r="A90">
        <v>89</v>
      </c>
      <c r="B90" t="s">
        <v>3</v>
      </c>
      <c r="C90" t="s">
        <v>198</v>
      </c>
      <c r="D90">
        <v>82.84</v>
      </c>
      <c r="E90">
        <v>2017</v>
      </c>
      <c r="F90">
        <v>82.84</v>
      </c>
      <c r="G90">
        <v>82.84</v>
      </c>
      <c r="H90" s="3">
        <f t="shared" si="41"/>
        <v>0</v>
      </c>
      <c r="J90" t="s">
        <v>2730</v>
      </c>
      <c r="K90" t="s">
        <v>2738</v>
      </c>
      <c r="L90">
        <v>32046</v>
      </c>
      <c r="M90" t="s">
        <v>2800</v>
      </c>
      <c r="N90" t="s">
        <v>4753</v>
      </c>
      <c r="O90">
        <v>-82.004199894142502</v>
      </c>
      <c r="P90">
        <v>30.6155757181768</v>
      </c>
      <c r="Q90" t="s">
        <v>4831</v>
      </c>
      <c r="R90">
        <v>56</v>
      </c>
      <c r="S90" t="s">
        <v>6536</v>
      </c>
      <c r="T90">
        <v>7009</v>
      </c>
      <c r="U90" t="s">
        <v>6579</v>
      </c>
      <c r="V90">
        <v>2017</v>
      </c>
      <c r="W90">
        <v>3105</v>
      </c>
      <c r="X90">
        <v>2017</v>
      </c>
      <c r="Y90">
        <v>30025</v>
      </c>
      <c r="Z90">
        <v>47.01</v>
      </c>
      <c r="AA90" s="3">
        <f t="shared" si="42"/>
        <v>0.56747947851279568</v>
      </c>
      <c r="AB90" t="s">
        <v>6616</v>
      </c>
      <c r="AI90" t="s">
        <v>6618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 s="3" t="str">
        <f t="shared" si="43"/>
        <v>No</v>
      </c>
      <c r="AQ90" s="3" t="str">
        <f t="shared" si="44"/>
        <v>No</v>
      </c>
      <c r="AR90" s="3" t="str">
        <f t="shared" si="45"/>
        <v>No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 t="s">
        <v>6634</v>
      </c>
      <c r="AZ90">
        <v>0</v>
      </c>
      <c r="BA90">
        <v>0</v>
      </c>
      <c r="BB90" t="s">
        <v>6616</v>
      </c>
      <c r="BC90" t="s">
        <v>6616</v>
      </c>
      <c r="BD90" s="4" t="str">
        <f t="shared" si="46"/>
        <v>No</v>
      </c>
      <c r="BE90" t="s">
        <v>6640</v>
      </c>
      <c r="BF90" s="3" t="str">
        <f t="shared" si="47"/>
        <v>No</v>
      </c>
      <c r="BG90" t="s">
        <v>6645</v>
      </c>
      <c r="BH90" s="3" t="str">
        <f t="shared" si="48"/>
        <v>CR 121</v>
      </c>
      <c r="BI90" s="3" t="str">
        <f t="shared" si="49"/>
        <v>Hilliard</v>
      </c>
      <c r="BJ90" s="3" t="str">
        <f t="shared" si="50"/>
        <v>Florida</v>
      </c>
      <c r="BK90" s="3">
        <f t="shared" si="51"/>
        <v>32046</v>
      </c>
      <c r="BL90" s="3" t="str">
        <f t="shared" si="52"/>
        <v>CR 121 HILLIARD FL 32046</v>
      </c>
      <c r="BM90" s="3" t="str">
        <f t="shared" si="53"/>
        <v/>
      </c>
      <c r="BN90" s="3" t="str">
        <f t="shared" si="54"/>
        <v>Lien&lt;$150</v>
      </c>
      <c r="BO90" s="3" t="str">
        <f t="shared" si="55"/>
        <v>No</v>
      </c>
      <c r="BP90" s="3" t="str">
        <f t="shared" si="56"/>
        <v>FV&lt;$10K</v>
      </c>
      <c r="BQ90" t="s">
        <v>6650</v>
      </c>
      <c r="BR90" s="3" t="str">
        <f t="shared" si="57"/>
        <v>No, &lt; $20K Lien</v>
      </c>
      <c r="BS90" s="3" t="str">
        <f t="shared" si="58"/>
        <v>No, Lien &lt; $20K</v>
      </c>
      <c r="BT90" t="s">
        <v>6650</v>
      </c>
      <c r="BU90" s="3" t="str">
        <f t="shared" si="59"/>
        <v>No</v>
      </c>
      <c r="BV90" s="3" t="str">
        <f t="shared" si="60"/>
        <v>No</v>
      </c>
      <c r="BW90" s="3">
        <f t="shared" si="61"/>
        <v>0</v>
      </c>
      <c r="BX90" s="3" t="str">
        <f t="shared" si="62"/>
        <v>No</v>
      </c>
      <c r="BY90" s="3">
        <f t="shared" si="63"/>
        <v>3105</v>
      </c>
      <c r="BZ90">
        <v>1</v>
      </c>
      <c r="CA90" s="3">
        <f t="shared" si="64"/>
        <v>3105</v>
      </c>
      <c r="CC90" s="3">
        <f t="shared" si="65"/>
        <v>0</v>
      </c>
      <c r="CD90" s="3">
        <f t="shared" si="66"/>
        <v>0</v>
      </c>
      <c r="CE90" s="3" t="str">
        <f t="shared" si="67"/>
        <v/>
      </c>
      <c r="CF90" s="3" t="e">
        <f>HLOOKUP(CE90,'Valuation Data'!$D$2:$K$5,4,FALSE)</f>
        <v>#N/A</v>
      </c>
      <c r="CG90" s="3">
        <f t="shared" si="68"/>
        <v>3105</v>
      </c>
      <c r="CH90" s="3" t="str">
        <f t="shared" si="69"/>
        <v>No</v>
      </c>
      <c r="CI90" s="3" t="str">
        <f>VLOOKUP(R90,'Use Codes &amp; County Type'!A:D,4,FALSE)</f>
        <v>V</v>
      </c>
      <c r="CJ90" s="3" t="str">
        <f t="shared" si="70"/>
        <v>Yes</v>
      </c>
      <c r="CK90" s="3" t="str">
        <f t="shared" si="71"/>
        <v>No</v>
      </c>
      <c r="CL90" s="3">
        <f t="shared" si="72"/>
        <v>0</v>
      </c>
      <c r="CM90" s="3">
        <f t="shared" si="73"/>
        <v>0</v>
      </c>
      <c r="CN90" s="3">
        <f t="shared" si="74"/>
        <v>331.36</v>
      </c>
      <c r="CO90" s="3">
        <f t="shared" si="75"/>
        <v>-331.36</v>
      </c>
      <c r="CP90" s="3">
        <f t="shared" si="76"/>
        <v>0.1067181964573269</v>
      </c>
      <c r="CR90" s="3" t="str">
        <f t="shared" si="77"/>
        <v>No</v>
      </c>
      <c r="CV90" s="3" t="str">
        <f t="shared" si="78"/>
        <v>Lien&lt;$150</v>
      </c>
      <c r="CW90" s="3">
        <f t="shared" si="79"/>
        <v>89</v>
      </c>
      <c r="CX90" s="3">
        <f t="shared" si="80"/>
        <v>82.84</v>
      </c>
      <c r="CY90" s="3" t="str">
        <f t="shared" si="81"/>
        <v>Ok</v>
      </c>
      <c r="CZ90">
        <v>0</v>
      </c>
      <c r="DA90">
        <v>0</v>
      </c>
    </row>
    <row r="91" spans="1:105" x14ac:dyDescent="0.25">
      <c r="A91">
        <v>90</v>
      </c>
      <c r="B91" t="s">
        <v>3</v>
      </c>
      <c r="C91" t="s">
        <v>199</v>
      </c>
      <c r="D91">
        <v>412.09</v>
      </c>
      <c r="E91">
        <v>2017</v>
      </c>
      <c r="F91">
        <v>412.09</v>
      </c>
      <c r="G91">
        <v>412.09</v>
      </c>
      <c r="H91" s="3">
        <f t="shared" si="41"/>
        <v>0</v>
      </c>
      <c r="I91">
        <v>25014</v>
      </c>
      <c r="J91" t="s">
        <v>2730</v>
      </c>
      <c r="K91" t="s">
        <v>2738</v>
      </c>
      <c r="L91">
        <v>32046</v>
      </c>
      <c r="M91" t="s">
        <v>2802</v>
      </c>
      <c r="N91" t="s">
        <v>4753</v>
      </c>
      <c r="O91">
        <v>-82.003840335048494</v>
      </c>
      <c r="P91">
        <v>30.616393647603299</v>
      </c>
      <c r="Q91" t="s">
        <v>4832</v>
      </c>
      <c r="R91">
        <v>2</v>
      </c>
      <c r="S91" t="s">
        <v>6535</v>
      </c>
      <c r="T91">
        <v>1006</v>
      </c>
      <c r="U91" t="s">
        <v>6578</v>
      </c>
      <c r="V91">
        <v>2017</v>
      </c>
      <c r="W91">
        <v>48215</v>
      </c>
      <c r="X91">
        <v>2017</v>
      </c>
      <c r="Y91">
        <v>48215</v>
      </c>
      <c r="Z91">
        <v>351.45</v>
      </c>
      <c r="AA91" s="3">
        <f t="shared" si="42"/>
        <v>0.85284767890509361</v>
      </c>
      <c r="AB91" t="s">
        <v>6616</v>
      </c>
      <c r="AI91" t="s">
        <v>6618</v>
      </c>
      <c r="AJ91" t="s">
        <v>6618</v>
      </c>
      <c r="AK91">
        <v>0</v>
      </c>
      <c r="AL91">
        <v>0</v>
      </c>
      <c r="AM91">
        <v>0</v>
      </c>
      <c r="AN91">
        <v>0</v>
      </c>
      <c r="AO91">
        <v>0</v>
      </c>
      <c r="AP91" s="3" t="str">
        <f t="shared" si="43"/>
        <v>No</v>
      </c>
      <c r="AQ91" s="3" t="str">
        <f t="shared" si="44"/>
        <v>No</v>
      </c>
      <c r="AR91" s="3" t="str">
        <f t="shared" si="45"/>
        <v>No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 t="s">
        <v>6634</v>
      </c>
      <c r="AZ91">
        <v>0</v>
      </c>
      <c r="BA91">
        <v>1</v>
      </c>
      <c r="BB91" t="s">
        <v>6617</v>
      </c>
      <c r="BC91" t="s">
        <v>6616</v>
      </c>
      <c r="BD91" s="4" t="str">
        <f t="shared" si="46"/>
        <v>No</v>
      </c>
      <c r="BE91" t="s">
        <v>6640</v>
      </c>
      <c r="BF91" s="3" t="str">
        <f t="shared" si="47"/>
        <v>No</v>
      </c>
      <c r="BG91" t="s">
        <v>6645</v>
      </c>
      <c r="BH91" s="3" t="str">
        <f t="shared" si="48"/>
        <v>25014 CR 121</v>
      </c>
      <c r="BI91" s="3" t="str">
        <f t="shared" si="49"/>
        <v>Hilliard</v>
      </c>
      <c r="BJ91" s="3" t="str">
        <f t="shared" si="50"/>
        <v>Florida</v>
      </c>
      <c r="BK91" s="3">
        <f t="shared" si="51"/>
        <v>32046</v>
      </c>
      <c r="BL91" s="3" t="str">
        <f t="shared" si="52"/>
        <v>25014 CR 121 HILLIARD FL 32046</v>
      </c>
      <c r="BM91" s="3" t="str">
        <f t="shared" si="53"/>
        <v/>
      </c>
      <c r="BN91" s="3" t="str">
        <f t="shared" si="54"/>
        <v>Pass</v>
      </c>
      <c r="BO91" s="3" t="str">
        <f t="shared" si="55"/>
        <v>No</v>
      </c>
      <c r="BP91" s="3" t="str">
        <f t="shared" si="56"/>
        <v>FV&lt;$10K</v>
      </c>
      <c r="BQ91" t="s">
        <v>6650</v>
      </c>
      <c r="BR91" s="3" t="str">
        <f t="shared" si="57"/>
        <v>No, &lt; $20K Lien</v>
      </c>
      <c r="BS91" s="3" t="str">
        <f t="shared" si="58"/>
        <v>No, Lien &lt; $20K</v>
      </c>
      <c r="BT91" t="s">
        <v>6650</v>
      </c>
      <c r="BU91" s="3" t="str">
        <f t="shared" si="59"/>
        <v>No</v>
      </c>
      <c r="BV91" s="3" t="str">
        <f t="shared" si="60"/>
        <v>No</v>
      </c>
      <c r="BW91" s="3">
        <f t="shared" si="61"/>
        <v>1</v>
      </c>
      <c r="BX91" s="3" t="str">
        <f t="shared" si="62"/>
        <v>No</v>
      </c>
      <c r="BY91" s="3">
        <f t="shared" si="63"/>
        <v>48215</v>
      </c>
      <c r="BZ91">
        <v>1</v>
      </c>
      <c r="CA91" s="3">
        <f t="shared" si="64"/>
        <v>48215</v>
      </c>
      <c r="CC91" s="3">
        <f t="shared" si="65"/>
        <v>0</v>
      </c>
      <c r="CD91" s="3">
        <f t="shared" si="66"/>
        <v>0</v>
      </c>
      <c r="CE91" s="3" t="str">
        <f t="shared" si="67"/>
        <v/>
      </c>
      <c r="CF91" s="3" t="e">
        <f>HLOOKUP(CE91,'Valuation Data'!$D$2:$K$5,4,FALSE)</f>
        <v>#N/A</v>
      </c>
      <c r="CG91" s="3">
        <f t="shared" si="68"/>
        <v>48215</v>
      </c>
      <c r="CH91" s="3" t="str">
        <f t="shared" si="69"/>
        <v>No</v>
      </c>
      <c r="CI91" s="3" t="str">
        <f>VLOOKUP(R91,'Use Codes &amp; County Type'!A:D,4,FALSE)</f>
        <v>R</v>
      </c>
      <c r="CJ91" s="3" t="str">
        <f t="shared" si="70"/>
        <v>No</v>
      </c>
      <c r="CK91" s="3" t="str">
        <f t="shared" si="71"/>
        <v>Yes</v>
      </c>
      <c r="CL91" s="3">
        <f t="shared" si="72"/>
        <v>0.67</v>
      </c>
      <c r="CM91" s="3">
        <f t="shared" si="73"/>
        <v>32304.050000000003</v>
      </c>
      <c r="CN91" s="3">
        <f t="shared" si="74"/>
        <v>2060.4499999999998</v>
      </c>
      <c r="CO91" s="3">
        <f t="shared" si="75"/>
        <v>30243.600000000002</v>
      </c>
      <c r="CP91" s="3">
        <f t="shared" si="76"/>
        <v>4.273462615368661E-2</v>
      </c>
      <c r="CR91" s="3" t="str">
        <f t="shared" si="77"/>
        <v>No</v>
      </c>
      <c r="CV91" s="3" t="str">
        <f t="shared" si="78"/>
        <v>*Bid</v>
      </c>
      <c r="CW91" s="3">
        <f t="shared" si="79"/>
        <v>90</v>
      </c>
      <c r="CX91" s="3">
        <f t="shared" si="80"/>
        <v>412.09</v>
      </c>
      <c r="CY91" s="3" t="str">
        <f t="shared" si="81"/>
        <v>Ok</v>
      </c>
      <c r="CZ91">
        <v>0</v>
      </c>
      <c r="DA91">
        <v>0</v>
      </c>
    </row>
    <row r="92" spans="1:105" x14ac:dyDescent="0.25">
      <c r="A92">
        <v>91</v>
      </c>
      <c r="B92" t="s">
        <v>3</v>
      </c>
      <c r="C92" t="s">
        <v>200</v>
      </c>
      <c r="D92">
        <v>50.8</v>
      </c>
      <c r="E92">
        <v>2017</v>
      </c>
      <c r="F92">
        <v>50.8</v>
      </c>
      <c r="G92">
        <v>50.8</v>
      </c>
      <c r="H92" s="3">
        <f t="shared" si="41"/>
        <v>0</v>
      </c>
      <c r="J92" t="s">
        <v>2730</v>
      </c>
      <c r="K92" t="s">
        <v>2738</v>
      </c>
      <c r="L92">
        <v>32046</v>
      </c>
      <c r="M92" t="s">
        <v>2800</v>
      </c>
      <c r="N92" t="s">
        <v>4753</v>
      </c>
      <c r="O92">
        <v>-82.005832803409106</v>
      </c>
      <c r="P92">
        <v>30.615558144409899</v>
      </c>
      <c r="Q92" t="s">
        <v>4831</v>
      </c>
      <c r="R92">
        <v>56</v>
      </c>
      <c r="S92" t="s">
        <v>6536</v>
      </c>
      <c r="T92">
        <v>7009</v>
      </c>
      <c r="U92" t="s">
        <v>6579</v>
      </c>
      <c r="V92">
        <v>2017</v>
      </c>
      <c r="W92">
        <v>1148</v>
      </c>
      <c r="X92">
        <v>2017</v>
      </c>
      <c r="Y92">
        <v>47520</v>
      </c>
      <c r="Z92">
        <v>17.38</v>
      </c>
      <c r="AA92" s="3">
        <f t="shared" si="42"/>
        <v>0.3421259842519685</v>
      </c>
      <c r="AB92" t="s">
        <v>6616</v>
      </c>
      <c r="AI92" t="s">
        <v>6618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 s="3" t="str">
        <f t="shared" si="43"/>
        <v>No</v>
      </c>
      <c r="AQ92" s="3" t="str">
        <f t="shared" si="44"/>
        <v>No</v>
      </c>
      <c r="AR92" s="3" t="str">
        <f t="shared" si="45"/>
        <v>No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 t="s">
        <v>6634</v>
      </c>
      <c r="AZ92">
        <v>0</v>
      </c>
      <c r="BA92">
        <v>0</v>
      </c>
      <c r="BB92" t="s">
        <v>6616</v>
      </c>
      <c r="BC92" t="s">
        <v>6616</v>
      </c>
      <c r="BD92" s="4" t="str">
        <f t="shared" si="46"/>
        <v>No</v>
      </c>
      <c r="BE92" t="s">
        <v>6640</v>
      </c>
      <c r="BF92" s="3" t="str">
        <f t="shared" si="47"/>
        <v>No</v>
      </c>
      <c r="BG92" t="s">
        <v>6645</v>
      </c>
      <c r="BH92" s="3" t="str">
        <f t="shared" si="48"/>
        <v>CR 121</v>
      </c>
      <c r="BI92" s="3" t="str">
        <f t="shared" si="49"/>
        <v>Hilliard</v>
      </c>
      <c r="BJ92" s="3" t="str">
        <f t="shared" si="50"/>
        <v>Florida</v>
      </c>
      <c r="BK92" s="3">
        <f t="shared" si="51"/>
        <v>32046</v>
      </c>
      <c r="BL92" s="3" t="str">
        <f t="shared" si="52"/>
        <v>CR 121 HILLIARD FL 32046</v>
      </c>
      <c r="BM92" s="3" t="str">
        <f t="shared" si="53"/>
        <v/>
      </c>
      <c r="BN92" s="3" t="str">
        <f t="shared" si="54"/>
        <v>Lien&lt;$150</v>
      </c>
      <c r="BO92" s="3" t="str">
        <f t="shared" si="55"/>
        <v>No</v>
      </c>
      <c r="BP92" s="3" t="str">
        <f t="shared" si="56"/>
        <v>FV&lt;$10K</v>
      </c>
      <c r="BQ92" t="s">
        <v>6650</v>
      </c>
      <c r="BR92" s="3" t="str">
        <f t="shared" si="57"/>
        <v>No, &lt; $20K Lien</v>
      </c>
      <c r="BS92" s="3" t="str">
        <f t="shared" si="58"/>
        <v>No, Lien &lt; $20K</v>
      </c>
      <c r="BT92" t="s">
        <v>6650</v>
      </c>
      <c r="BU92" s="3" t="str">
        <f t="shared" si="59"/>
        <v>No</v>
      </c>
      <c r="BV92" s="3" t="str">
        <f t="shared" si="60"/>
        <v>No</v>
      </c>
      <c r="BW92" s="3">
        <f t="shared" si="61"/>
        <v>0</v>
      </c>
      <c r="BX92" s="3" t="str">
        <f t="shared" si="62"/>
        <v>No</v>
      </c>
      <c r="BY92" s="3">
        <f t="shared" si="63"/>
        <v>1148</v>
      </c>
      <c r="BZ92">
        <v>1</v>
      </c>
      <c r="CA92" s="3">
        <f t="shared" si="64"/>
        <v>1148</v>
      </c>
      <c r="CC92" s="3">
        <f t="shared" si="65"/>
        <v>0</v>
      </c>
      <c r="CD92" s="3">
        <f t="shared" si="66"/>
        <v>0</v>
      </c>
      <c r="CE92" s="3" t="str">
        <f t="shared" si="67"/>
        <v/>
      </c>
      <c r="CF92" s="3" t="e">
        <f>HLOOKUP(CE92,'Valuation Data'!$D$2:$K$5,4,FALSE)</f>
        <v>#N/A</v>
      </c>
      <c r="CG92" s="3">
        <f t="shared" si="68"/>
        <v>1148</v>
      </c>
      <c r="CH92" s="3" t="str">
        <f t="shared" si="69"/>
        <v>No</v>
      </c>
      <c r="CI92" s="3" t="str">
        <f>VLOOKUP(R92,'Use Codes &amp; County Type'!A:D,4,FALSE)</f>
        <v>V</v>
      </c>
      <c r="CJ92" s="3" t="str">
        <f t="shared" si="70"/>
        <v>Yes</v>
      </c>
      <c r="CK92" s="3" t="str">
        <f t="shared" si="71"/>
        <v>No</v>
      </c>
      <c r="CL92" s="3">
        <f t="shared" si="72"/>
        <v>0</v>
      </c>
      <c r="CM92" s="3">
        <f t="shared" si="73"/>
        <v>0</v>
      </c>
      <c r="CN92" s="3">
        <f t="shared" si="74"/>
        <v>203.2</v>
      </c>
      <c r="CO92" s="3">
        <f t="shared" si="75"/>
        <v>-203.2</v>
      </c>
      <c r="CP92" s="3">
        <f t="shared" si="76"/>
        <v>0.17700348432055749</v>
      </c>
      <c r="CR92" s="3" t="str">
        <f t="shared" si="77"/>
        <v>No</v>
      </c>
      <c r="CV92" s="3" t="str">
        <f t="shared" si="78"/>
        <v>Lien&lt;$150</v>
      </c>
      <c r="CW92" s="3">
        <f t="shared" si="79"/>
        <v>91</v>
      </c>
      <c r="CX92" s="3">
        <f t="shared" si="80"/>
        <v>50.8</v>
      </c>
      <c r="CY92" s="3" t="str">
        <f t="shared" si="81"/>
        <v>Ok</v>
      </c>
      <c r="CZ92">
        <v>0</v>
      </c>
      <c r="DA92">
        <v>0</v>
      </c>
    </row>
    <row r="93" spans="1:105" x14ac:dyDescent="0.25">
      <c r="A93">
        <v>92</v>
      </c>
      <c r="B93" t="s">
        <v>3</v>
      </c>
      <c r="C93" t="s">
        <v>201</v>
      </c>
      <c r="D93">
        <v>555.91999999999996</v>
      </c>
      <c r="E93">
        <v>2017</v>
      </c>
      <c r="F93">
        <v>555.91999999999996</v>
      </c>
      <c r="G93">
        <v>555.91999999999996</v>
      </c>
      <c r="H93" s="3">
        <f t="shared" si="41"/>
        <v>0</v>
      </c>
      <c r="J93" t="s">
        <v>2730</v>
      </c>
      <c r="K93" t="s">
        <v>2738</v>
      </c>
      <c r="L93">
        <v>32046</v>
      </c>
      <c r="M93" t="s">
        <v>2800</v>
      </c>
      <c r="N93" t="s">
        <v>4753</v>
      </c>
      <c r="O93">
        <v>-82.005841286328106</v>
      </c>
      <c r="P93">
        <v>30.614785665515999</v>
      </c>
      <c r="Q93" t="s">
        <v>4831</v>
      </c>
      <c r="R93">
        <v>0</v>
      </c>
      <c r="S93" t="s">
        <v>6538</v>
      </c>
      <c r="T93">
        <v>8001</v>
      </c>
      <c r="U93" t="s">
        <v>6581</v>
      </c>
      <c r="V93">
        <v>2017</v>
      </c>
      <c r="W93">
        <v>32000</v>
      </c>
      <c r="X93">
        <v>2017</v>
      </c>
      <c r="Y93">
        <v>32000</v>
      </c>
      <c r="Z93">
        <v>484.44</v>
      </c>
      <c r="AA93" s="3">
        <f t="shared" si="42"/>
        <v>0.87142034825154702</v>
      </c>
      <c r="AB93" t="s">
        <v>6616</v>
      </c>
      <c r="AC93" t="s">
        <v>6616</v>
      </c>
      <c r="AE93" t="s">
        <v>6616</v>
      </c>
      <c r="AH93" t="s">
        <v>6616</v>
      </c>
      <c r="AI93" t="s">
        <v>6618</v>
      </c>
      <c r="AJ93" t="s">
        <v>6618</v>
      </c>
      <c r="AK93" t="s">
        <v>6618</v>
      </c>
      <c r="AL93" t="s">
        <v>6618</v>
      </c>
      <c r="AM93">
        <v>0</v>
      </c>
      <c r="AN93">
        <v>0</v>
      </c>
      <c r="AO93">
        <v>0</v>
      </c>
      <c r="AP93" s="3" t="str">
        <f t="shared" si="43"/>
        <v>No</v>
      </c>
      <c r="AQ93" s="3" t="str">
        <f t="shared" si="44"/>
        <v>No</v>
      </c>
      <c r="AR93" s="3" t="str">
        <f t="shared" si="45"/>
        <v>No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 t="s">
        <v>6634</v>
      </c>
      <c r="AZ93" t="s">
        <v>6638</v>
      </c>
      <c r="BA93">
        <v>0</v>
      </c>
      <c r="BB93" t="s">
        <v>6616</v>
      </c>
      <c r="BC93" t="s">
        <v>6616</v>
      </c>
      <c r="BD93" s="4" t="str">
        <f t="shared" si="46"/>
        <v>No</v>
      </c>
      <c r="BE93" t="s">
        <v>6640</v>
      </c>
      <c r="BF93" s="3" t="str">
        <f t="shared" si="47"/>
        <v>No</v>
      </c>
      <c r="BG93" t="s">
        <v>6645</v>
      </c>
      <c r="BH93" s="3" t="str">
        <f t="shared" si="48"/>
        <v>CR 121</v>
      </c>
      <c r="BI93" s="3" t="str">
        <f t="shared" si="49"/>
        <v>Hilliard</v>
      </c>
      <c r="BJ93" s="3" t="str">
        <f t="shared" si="50"/>
        <v>Florida</v>
      </c>
      <c r="BK93" s="3">
        <f t="shared" si="51"/>
        <v>32046</v>
      </c>
      <c r="BL93" s="3" t="str">
        <f t="shared" si="52"/>
        <v>CR 121 HILLIARD FL 32046</v>
      </c>
      <c r="BM93" s="3" t="str">
        <f t="shared" si="53"/>
        <v/>
      </c>
      <c r="BN93" s="3" t="str">
        <f t="shared" si="54"/>
        <v>Pass</v>
      </c>
      <c r="BO93" s="3" t="str">
        <f t="shared" si="55"/>
        <v>No</v>
      </c>
      <c r="BP93" s="3" t="str">
        <f t="shared" si="56"/>
        <v>FV&lt;$10K</v>
      </c>
      <c r="BQ93" t="s">
        <v>6650</v>
      </c>
      <c r="BR93" s="3" t="str">
        <f t="shared" si="57"/>
        <v>No, &lt; $20K Lien</v>
      </c>
      <c r="BS93" s="3" t="str">
        <f t="shared" si="58"/>
        <v>No, Lien &lt; $20K</v>
      </c>
      <c r="BT93" t="s">
        <v>6650</v>
      </c>
      <c r="BU93" s="3" t="str">
        <f t="shared" si="59"/>
        <v>No</v>
      </c>
      <c r="BV93" s="3" t="str">
        <f t="shared" si="60"/>
        <v>No</v>
      </c>
      <c r="BW93" s="3">
        <f t="shared" si="61"/>
        <v>0</v>
      </c>
      <c r="BX93" s="3" t="str">
        <f t="shared" si="62"/>
        <v>No</v>
      </c>
      <c r="BY93" s="3">
        <f t="shared" si="63"/>
        <v>32000</v>
      </c>
      <c r="BZ93">
        <v>1</v>
      </c>
      <c r="CA93" s="3">
        <f t="shared" si="64"/>
        <v>32000</v>
      </c>
      <c r="CC93" s="3">
        <f t="shared" si="65"/>
        <v>0</v>
      </c>
      <c r="CD93" s="3">
        <f t="shared" si="66"/>
        <v>0</v>
      </c>
      <c r="CE93" s="3" t="str">
        <f t="shared" si="67"/>
        <v/>
      </c>
      <c r="CF93" s="3" t="e">
        <f>HLOOKUP(CE93,'Valuation Data'!$D$2:$K$5,4,FALSE)</f>
        <v>#N/A</v>
      </c>
      <c r="CG93" s="3">
        <f t="shared" si="68"/>
        <v>32000</v>
      </c>
      <c r="CH93" s="3" t="str">
        <f t="shared" si="69"/>
        <v>No</v>
      </c>
      <c r="CI93" s="3" t="str">
        <f>VLOOKUP(R93,'Use Codes &amp; County Type'!A:D,4,FALSE)</f>
        <v>V</v>
      </c>
      <c r="CJ93" s="3" t="str">
        <f t="shared" si="70"/>
        <v>Yes</v>
      </c>
      <c r="CK93" s="3" t="str">
        <f t="shared" si="71"/>
        <v>No</v>
      </c>
      <c r="CL93" s="3">
        <f t="shared" si="72"/>
        <v>0</v>
      </c>
      <c r="CM93" s="3">
        <f t="shared" si="73"/>
        <v>0</v>
      </c>
      <c r="CN93" s="3">
        <f t="shared" si="74"/>
        <v>2223.6799999999998</v>
      </c>
      <c r="CO93" s="3">
        <f t="shared" si="75"/>
        <v>-2223.6799999999998</v>
      </c>
      <c r="CP93" s="3">
        <f t="shared" si="76"/>
        <v>6.9489999999999996E-2</v>
      </c>
      <c r="CR93" s="3" t="str">
        <f t="shared" si="77"/>
        <v>No</v>
      </c>
      <c r="CV93" s="3" t="str">
        <f t="shared" si="78"/>
        <v>Vacant, No Sales Data</v>
      </c>
      <c r="CW93" s="3">
        <f t="shared" si="79"/>
        <v>92</v>
      </c>
      <c r="CX93" s="3">
        <f t="shared" si="80"/>
        <v>555.91999999999996</v>
      </c>
      <c r="CY93" s="3" t="str">
        <f t="shared" si="81"/>
        <v>Ok</v>
      </c>
      <c r="CZ93">
        <v>0</v>
      </c>
      <c r="DA93">
        <v>0</v>
      </c>
    </row>
    <row r="94" spans="1:105" x14ac:dyDescent="0.25">
      <c r="A94">
        <v>93</v>
      </c>
      <c r="B94" t="s">
        <v>3</v>
      </c>
      <c r="C94" t="s">
        <v>202</v>
      </c>
      <c r="D94">
        <v>3496.7</v>
      </c>
      <c r="E94">
        <v>2017</v>
      </c>
      <c r="F94" t="e">
        <f>NA()</f>
        <v>#N/A</v>
      </c>
      <c r="G94" t="e">
        <f>NA()</f>
        <v>#N/A</v>
      </c>
      <c r="H94" s="3" t="e">
        <f t="shared" si="41"/>
        <v>#N/A</v>
      </c>
      <c r="I94" t="e">
        <f>NA()</f>
        <v>#N/A</v>
      </c>
      <c r="J94" t="e">
        <f>NA()</f>
        <v>#N/A</v>
      </c>
      <c r="K94" t="e">
        <f>NA()</f>
        <v>#N/A</v>
      </c>
      <c r="L94" t="e">
        <f>NA()</f>
        <v>#N/A</v>
      </c>
      <c r="M94" t="e">
        <f>NA()</f>
        <v>#N/A</v>
      </c>
      <c r="N94" t="e">
        <f>NA()</f>
        <v>#N/A</v>
      </c>
      <c r="O94" t="e">
        <f>NA()</f>
        <v>#N/A</v>
      </c>
      <c r="P94" t="e">
        <f>NA()</f>
        <v>#N/A</v>
      </c>
      <c r="Q94" t="e">
        <f>NA()</f>
        <v>#N/A</v>
      </c>
      <c r="R94">
        <v>1</v>
      </c>
      <c r="S94" t="s">
        <v>6539</v>
      </c>
      <c r="T94" t="e">
        <f>NA()</f>
        <v>#N/A</v>
      </c>
      <c r="U94" t="e">
        <f>NA()</f>
        <v>#N/A</v>
      </c>
      <c r="V94">
        <v>2017</v>
      </c>
      <c r="W94">
        <v>250719</v>
      </c>
      <c r="X94" t="e">
        <f>NA()</f>
        <v>#N/A</v>
      </c>
      <c r="Y94" t="e">
        <f>NA()</f>
        <v>#N/A</v>
      </c>
      <c r="Z94" t="e">
        <f>NA()</f>
        <v>#N/A</v>
      </c>
      <c r="AA94" s="3">
        <f t="shared" si="42"/>
        <v>0</v>
      </c>
      <c r="AB94" t="s">
        <v>6616</v>
      </c>
      <c r="AC94" t="s">
        <v>6616</v>
      </c>
      <c r="AD94" t="s">
        <v>6616</v>
      </c>
      <c r="AE94" t="s">
        <v>6616</v>
      </c>
      <c r="AF94" t="s">
        <v>6616</v>
      </c>
      <c r="AG94" t="s">
        <v>6616</v>
      </c>
      <c r="AH94" t="s">
        <v>6616</v>
      </c>
      <c r="AI94" t="e">
        <f>NA()</f>
        <v>#N/A</v>
      </c>
      <c r="AJ94" t="e">
        <f>NA()</f>
        <v>#N/A</v>
      </c>
      <c r="AK94" t="e">
        <f>NA()</f>
        <v>#N/A</v>
      </c>
      <c r="AL94" t="e">
        <f>NA()</f>
        <v>#N/A</v>
      </c>
      <c r="AM94" t="e">
        <f>NA()</f>
        <v>#N/A</v>
      </c>
      <c r="AN94" t="e">
        <f>NA()</f>
        <v>#N/A</v>
      </c>
      <c r="AO94" t="e">
        <f>NA()</f>
        <v>#N/A</v>
      </c>
      <c r="AP94" s="3" t="str">
        <f t="shared" si="43"/>
        <v>No</v>
      </c>
      <c r="AQ94" s="3" t="str">
        <f t="shared" si="44"/>
        <v>No</v>
      </c>
      <c r="AR94" s="3" t="str">
        <f t="shared" si="45"/>
        <v>No</v>
      </c>
      <c r="AS94" t="e">
        <f>NA()</f>
        <v>#N/A</v>
      </c>
      <c r="AT94" t="e">
        <f>NA()</f>
        <v>#N/A</v>
      </c>
      <c r="AU94" t="e">
        <f>NA()</f>
        <v>#N/A</v>
      </c>
      <c r="AV94" t="e">
        <f>NA()</f>
        <v>#N/A</v>
      </c>
      <c r="AW94" t="e">
        <f>NA()</f>
        <v>#N/A</v>
      </c>
      <c r="AX94" t="e">
        <f>NA()</f>
        <v>#N/A</v>
      </c>
      <c r="AY94" t="e">
        <f>NA()</f>
        <v>#N/A</v>
      </c>
      <c r="AZ94" t="e">
        <f>NA()</f>
        <v>#N/A</v>
      </c>
      <c r="BA94">
        <v>0</v>
      </c>
      <c r="BB94" t="s">
        <v>6617</v>
      </c>
      <c r="BC94" t="e">
        <f>NA()</f>
        <v>#N/A</v>
      </c>
      <c r="BD94" s="4" t="str">
        <f t="shared" si="46"/>
        <v>No</v>
      </c>
      <c r="BE94" t="e">
        <f>NA()</f>
        <v>#N/A</v>
      </c>
      <c r="BF94" s="3" t="str">
        <f t="shared" si="47"/>
        <v>No</v>
      </c>
      <c r="BG94" t="e">
        <f>NA()</f>
        <v>#N/A</v>
      </c>
      <c r="BH94" s="3" t="e">
        <f t="shared" si="48"/>
        <v>#N/A</v>
      </c>
      <c r="BI94" s="3" t="e">
        <f t="shared" si="49"/>
        <v>#N/A</v>
      </c>
      <c r="BJ94" s="3" t="e">
        <f t="shared" si="50"/>
        <v>#N/A</v>
      </c>
      <c r="BK94" s="3" t="e">
        <f t="shared" si="51"/>
        <v>#N/A</v>
      </c>
      <c r="BL94" s="3" t="e">
        <f t="shared" si="52"/>
        <v>#N/A</v>
      </c>
      <c r="BM94" s="3" t="e">
        <f t="shared" si="53"/>
        <v>#N/A</v>
      </c>
      <c r="BN94" s="3" t="str">
        <f t="shared" si="54"/>
        <v>Pass</v>
      </c>
      <c r="BO94" s="3" t="e">
        <f t="shared" si="55"/>
        <v>#N/A</v>
      </c>
      <c r="BP94" s="3" t="str">
        <f t="shared" si="56"/>
        <v>FV&lt;$10K</v>
      </c>
      <c r="BQ94" t="s">
        <v>6650</v>
      </c>
      <c r="BR94" s="3" t="str">
        <f t="shared" si="57"/>
        <v>No, &lt; $20K Lien</v>
      </c>
      <c r="BS94" s="3" t="str">
        <f t="shared" si="58"/>
        <v>No, Lien &lt; $20K</v>
      </c>
      <c r="BT94" t="s">
        <v>6650</v>
      </c>
      <c r="BU94" s="3" t="str">
        <f t="shared" si="59"/>
        <v>No</v>
      </c>
      <c r="BV94" s="3" t="str">
        <f t="shared" si="60"/>
        <v>No</v>
      </c>
      <c r="BW94" s="3">
        <f t="shared" si="61"/>
        <v>0</v>
      </c>
      <c r="BX94" s="3" t="str">
        <f t="shared" si="62"/>
        <v>No</v>
      </c>
      <c r="BY94" s="3">
        <f t="shared" si="63"/>
        <v>250719</v>
      </c>
      <c r="BZ94">
        <v>1</v>
      </c>
      <c r="CA94" s="3">
        <f t="shared" si="64"/>
        <v>250719</v>
      </c>
      <c r="CC94" s="3" t="e">
        <f t="shared" si="65"/>
        <v>#N/A</v>
      </c>
      <c r="CD94" s="3" t="e">
        <f t="shared" si="66"/>
        <v>#N/A</v>
      </c>
      <c r="CE94" s="3" t="str">
        <f t="shared" si="67"/>
        <v/>
      </c>
      <c r="CF94" s="3" t="e">
        <f>HLOOKUP(CE94,'Valuation Data'!$D$2:$K$5,4,FALSE)</f>
        <v>#N/A</v>
      </c>
      <c r="CG94" s="3">
        <f t="shared" si="68"/>
        <v>250719</v>
      </c>
      <c r="CH94" s="3" t="str">
        <f t="shared" si="69"/>
        <v>No</v>
      </c>
      <c r="CI94" s="3" t="str">
        <f>VLOOKUP(R94,'Use Codes &amp; County Type'!A:D,4,FALSE)</f>
        <v>S</v>
      </c>
      <c r="CJ94" s="3" t="str">
        <f t="shared" si="70"/>
        <v>No</v>
      </c>
      <c r="CK94" s="3" t="str">
        <f t="shared" si="71"/>
        <v>Yes</v>
      </c>
      <c r="CL94" s="3">
        <f t="shared" si="72"/>
        <v>0.67</v>
      </c>
      <c r="CM94" s="3">
        <f t="shared" si="73"/>
        <v>167981.73</v>
      </c>
      <c r="CN94" s="3" t="e">
        <f t="shared" si="74"/>
        <v>#N/A</v>
      </c>
      <c r="CO94" s="3" t="e">
        <f t="shared" si="75"/>
        <v>#N/A</v>
      </c>
      <c r="CP94" s="3" t="e">
        <f t="shared" si="76"/>
        <v>#N/A</v>
      </c>
      <c r="CR94" s="3" t="e">
        <f t="shared" si="77"/>
        <v>#N/A</v>
      </c>
      <c r="CV94" s="3" t="e">
        <f t="shared" si="78"/>
        <v>#N/A</v>
      </c>
      <c r="CW94" s="3">
        <f t="shared" si="79"/>
        <v>93</v>
      </c>
      <c r="CX94" s="3">
        <f t="shared" si="80"/>
        <v>3496.7</v>
      </c>
      <c r="CY94" s="3" t="e">
        <f t="shared" si="81"/>
        <v>#N/A</v>
      </c>
      <c r="CZ94" t="e">
        <f>NA()</f>
        <v>#N/A</v>
      </c>
      <c r="DA94" t="e">
        <f>NA()</f>
        <v>#N/A</v>
      </c>
    </row>
    <row r="95" spans="1:105" x14ac:dyDescent="0.25">
      <c r="A95">
        <v>94</v>
      </c>
      <c r="B95" t="s">
        <v>3</v>
      </c>
      <c r="C95" t="s">
        <v>203</v>
      </c>
      <c r="D95">
        <v>1564.6</v>
      </c>
      <c r="E95">
        <v>2017</v>
      </c>
      <c r="F95">
        <v>1564.6</v>
      </c>
      <c r="G95">
        <v>1564.6</v>
      </c>
      <c r="H95" s="3">
        <f t="shared" si="41"/>
        <v>0</v>
      </c>
      <c r="I95">
        <v>2496</v>
      </c>
      <c r="J95" t="s">
        <v>2730</v>
      </c>
      <c r="K95" t="s">
        <v>2738</v>
      </c>
      <c r="L95">
        <v>32046</v>
      </c>
      <c r="M95" t="s">
        <v>2803</v>
      </c>
      <c r="N95" t="s">
        <v>4753</v>
      </c>
      <c r="O95">
        <v>-82.007246063546205</v>
      </c>
      <c r="P95">
        <v>30.600874917901301</v>
      </c>
      <c r="Q95" t="s">
        <v>4833</v>
      </c>
      <c r="R95">
        <v>50</v>
      </c>
      <c r="S95" t="s">
        <v>6540</v>
      </c>
      <c r="T95">
        <v>7000</v>
      </c>
      <c r="U95" t="s">
        <v>6583</v>
      </c>
      <c r="V95">
        <v>2017</v>
      </c>
      <c r="W95">
        <v>132123</v>
      </c>
      <c r="X95">
        <v>2017</v>
      </c>
      <c r="Y95">
        <v>211353</v>
      </c>
      <c r="Z95">
        <v>1417.11</v>
      </c>
      <c r="AA95" s="3">
        <f t="shared" si="42"/>
        <v>0.90573309472069541</v>
      </c>
      <c r="AE95" t="s">
        <v>6616</v>
      </c>
      <c r="AG95" t="s">
        <v>6616</v>
      </c>
      <c r="AH95" t="s">
        <v>6616</v>
      </c>
      <c r="AI95" t="s">
        <v>6618</v>
      </c>
      <c r="AJ95" t="s">
        <v>6618</v>
      </c>
      <c r="AK95" t="s">
        <v>6618</v>
      </c>
      <c r="AL95">
        <v>0</v>
      </c>
      <c r="AM95">
        <v>0</v>
      </c>
      <c r="AN95">
        <v>0</v>
      </c>
      <c r="AO95">
        <v>0</v>
      </c>
      <c r="AP95" s="3" t="str">
        <f t="shared" si="43"/>
        <v>No</v>
      </c>
      <c r="AQ95" s="3" t="str">
        <f t="shared" si="44"/>
        <v>No</v>
      </c>
      <c r="AR95" s="3" t="str">
        <f t="shared" si="45"/>
        <v>No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 t="s">
        <v>6634</v>
      </c>
      <c r="AZ95">
        <v>0</v>
      </c>
      <c r="BA95">
        <v>0</v>
      </c>
      <c r="BB95" t="s">
        <v>6617</v>
      </c>
      <c r="BC95" t="s">
        <v>6616</v>
      </c>
      <c r="BD95" s="4" t="str">
        <f t="shared" si="46"/>
        <v>No</v>
      </c>
      <c r="BE95" t="s">
        <v>6640</v>
      </c>
      <c r="BF95" s="3" t="str">
        <f t="shared" si="47"/>
        <v>No</v>
      </c>
      <c r="BG95" t="s">
        <v>6645</v>
      </c>
      <c r="BH95" s="3" t="str">
        <f t="shared" si="48"/>
        <v>2496 SIKES DR</v>
      </c>
      <c r="BI95" s="3" t="str">
        <f t="shared" si="49"/>
        <v>Hilliard</v>
      </c>
      <c r="BJ95" s="3" t="str">
        <f t="shared" si="50"/>
        <v>Florida</v>
      </c>
      <c r="BK95" s="3">
        <f t="shared" si="51"/>
        <v>32046</v>
      </c>
      <c r="BL95" s="3" t="str">
        <f t="shared" si="52"/>
        <v>2496 SIKES DR HILLIARD FL 32046</v>
      </c>
      <c r="BM95" s="3" t="str">
        <f t="shared" si="53"/>
        <v/>
      </c>
      <c r="BN95" s="3" t="str">
        <f t="shared" si="54"/>
        <v>Pass</v>
      </c>
      <c r="BO95" s="3" t="str">
        <f t="shared" si="55"/>
        <v>No</v>
      </c>
      <c r="BP95" s="3" t="str">
        <f t="shared" si="56"/>
        <v>FV&lt;$10K</v>
      </c>
      <c r="BQ95" t="s">
        <v>6650</v>
      </c>
      <c r="BR95" s="3" t="str">
        <f t="shared" si="57"/>
        <v>No, &lt; $20K Lien</v>
      </c>
      <c r="BS95" s="3" t="str">
        <f t="shared" si="58"/>
        <v>No, Lien &lt; $20K</v>
      </c>
      <c r="BT95" t="s">
        <v>6650</v>
      </c>
      <c r="BU95" s="3" t="str">
        <f t="shared" si="59"/>
        <v>No</v>
      </c>
      <c r="BV95" s="3" t="str">
        <f t="shared" si="60"/>
        <v>No</v>
      </c>
      <c r="BW95" s="3">
        <f t="shared" si="61"/>
        <v>0</v>
      </c>
      <c r="BX95" s="3" t="str">
        <f t="shared" si="62"/>
        <v>No</v>
      </c>
      <c r="BY95" s="3">
        <f t="shared" si="63"/>
        <v>132123</v>
      </c>
      <c r="BZ95">
        <v>1</v>
      </c>
      <c r="CA95" s="3">
        <f t="shared" si="64"/>
        <v>132123</v>
      </c>
      <c r="CC95" s="3">
        <f t="shared" si="65"/>
        <v>0</v>
      </c>
      <c r="CD95" s="3">
        <f t="shared" si="66"/>
        <v>0</v>
      </c>
      <c r="CE95" s="3" t="str">
        <f t="shared" si="67"/>
        <v/>
      </c>
      <c r="CF95" s="3" t="e">
        <f>HLOOKUP(CE95,'Valuation Data'!$D$2:$K$5,4,FALSE)</f>
        <v>#N/A</v>
      </c>
      <c r="CG95" s="3">
        <f t="shared" si="68"/>
        <v>132123</v>
      </c>
      <c r="CH95" s="3" t="str">
        <f t="shared" si="69"/>
        <v>No</v>
      </c>
      <c r="CI95" s="3" t="str">
        <f>VLOOKUP(R95,'Use Codes &amp; County Type'!A:D,4,FALSE)</f>
        <v>V</v>
      </c>
      <c r="CJ95" s="3" t="str">
        <f t="shared" si="70"/>
        <v>Yes</v>
      </c>
      <c r="CK95" s="3" t="str">
        <f t="shared" si="71"/>
        <v>Yes</v>
      </c>
      <c r="CL95" s="3">
        <f t="shared" si="72"/>
        <v>0</v>
      </c>
      <c r="CM95" s="3">
        <f t="shared" si="73"/>
        <v>0</v>
      </c>
      <c r="CN95" s="3">
        <f t="shared" si="74"/>
        <v>6258.4</v>
      </c>
      <c r="CO95" s="3">
        <f t="shared" si="75"/>
        <v>-6258.4</v>
      </c>
      <c r="CP95" s="3">
        <f t="shared" si="76"/>
        <v>4.7367982864452061E-2</v>
      </c>
      <c r="CR95" s="3" t="str">
        <f t="shared" si="77"/>
        <v>No</v>
      </c>
      <c r="CV95" s="3" t="str">
        <f t="shared" si="78"/>
        <v>Vacant, No Sales Data</v>
      </c>
      <c r="CW95" s="3">
        <f t="shared" si="79"/>
        <v>94</v>
      </c>
      <c r="CX95" s="3">
        <f t="shared" si="80"/>
        <v>1564.6</v>
      </c>
      <c r="CY95" s="3" t="str">
        <f t="shared" si="81"/>
        <v>Ok</v>
      </c>
      <c r="CZ95">
        <v>0</v>
      </c>
      <c r="DA95">
        <v>0</v>
      </c>
    </row>
    <row r="96" spans="1:105" x14ac:dyDescent="0.25">
      <c r="A96">
        <v>95</v>
      </c>
      <c r="B96" t="s">
        <v>3</v>
      </c>
      <c r="C96" t="s">
        <v>204</v>
      </c>
      <c r="D96">
        <v>1093.32</v>
      </c>
      <c r="E96">
        <v>2017</v>
      </c>
      <c r="F96">
        <v>1093.32</v>
      </c>
      <c r="G96">
        <v>1093.32</v>
      </c>
      <c r="H96" s="3">
        <f t="shared" si="41"/>
        <v>0</v>
      </c>
      <c r="J96" t="s">
        <v>2730</v>
      </c>
      <c r="K96" t="s">
        <v>2738</v>
      </c>
      <c r="L96">
        <v>32046</v>
      </c>
      <c r="M96" t="s">
        <v>2804</v>
      </c>
      <c r="N96" t="s">
        <v>4753</v>
      </c>
      <c r="O96">
        <v>-82.017065467102896</v>
      </c>
      <c r="P96">
        <v>30.605334139282402</v>
      </c>
      <c r="Q96" t="s">
        <v>4834</v>
      </c>
      <c r="R96">
        <v>59</v>
      </c>
      <c r="S96" t="s">
        <v>6541</v>
      </c>
      <c r="T96">
        <v>7009</v>
      </c>
      <c r="U96" t="s">
        <v>6579</v>
      </c>
      <c r="V96">
        <v>2017</v>
      </c>
      <c r="W96">
        <v>64683</v>
      </c>
      <c r="X96">
        <v>2017</v>
      </c>
      <c r="Y96">
        <v>335736</v>
      </c>
      <c r="Z96">
        <v>981.34</v>
      </c>
      <c r="AA96" s="3">
        <f t="shared" si="42"/>
        <v>0.89757801924413716</v>
      </c>
      <c r="AC96" t="s">
        <v>6616</v>
      </c>
      <c r="AD96" t="s">
        <v>6616</v>
      </c>
      <c r="AF96" t="s">
        <v>6616</v>
      </c>
      <c r="AH96" t="s">
        <v>6616</v>
      </c>
      <c r="AI96" t="s">
        <v>6618</v>
      </c>
      <c r="AJ96" t="s">
        <v>6618</v>
      </c>
      <c r="AK96" t="s">
        <v>6618</v>
      </c>
      <c r="AL96" t="s">
        <v>6618</v>
      </c>
      <c r="AM96" t="s">
        <v>6618</v>
      </c>
      <c r="AN96" t="s">
        <v>6618</v>
      </c>
      <c r="AO96">
        <v>0</v>
      </c>
      <c r="AP96" s="3" t="str">
        <f t="shared" si="43"/>
        <v>No</v>
      </c>
      <c r="AQ96" s="3" t="str">
        <f t="shared" si="44"/>
        <v>No</v>
      </c>
      <c r="AR96" s="3" t="str">
        <f t="shared" si="45"/>
        <v>No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 t="s">
        <v>6634</v>
      </c>
      <c r="AZ96" t="s">
        <v>6637</v>
      </c>
      <c r="BA96">
        <v>0</v>
      </c>
      <c r="BB96" t="s">
        <v>6616</v>
      </c>
      <c r="BC96" t="s">
        <v>6616</v>
      </c>
      <c r="BD96" s="4" t="str">
        <f t="shared" si="46"/>
        <v>No</v>
      </c>
      <c r="BE96" t="s">
        <v>6640</v>
      </c>
      <c r="BF96" s="3" t="str">
        <f t="shared" si="47"/>
        <v>No</v>
      </c>
      <c r="BG96" t="s">
        <v>6645</v>
      </c>
      <c r="BH96" s="3" t="str">
        <f t="shared" si="48"/>
        <v>SIKES DR</v>
      </c>
      <c r="BI96" s="3" t="str">
        <f t="shared" si="49"/>
        <v>Hilliard</v>
      </c>
      <c r="BJ96" s="3" t="str">
        <f t="shared" si="50"/>
        <v>Florida</v>
      </c>
      <c r="BK96" s="3">
        <f t="shared" si="51"/>
        <v>32046</v>
      </c>
      <c r="BL96" s="3" t="str">
        <f t="shared" si="52"/>
        <v>SIKES DR HILLIARD FL 32046</v>
      </c>
      <c r="BM96" s="3" t="str">
        <f t="shared" si="53"/>
        <v/>
      </c>
      <c r="BN96" s="3" t="str">
        <f t="shared" si="54"/>
        <v>Pass</v>
      </c>
      <c r="BO96" s="3" t="str">
        <f t="shared" si="55"/>
        <v>No</v>
      </c>
      <c r="BP96" s="3" t="str">
        <f t="shared" si="56"/>
        <v>FV&lt;$10K</v>
      </c>
      <c r="BQ96" t="s">
        <v>6650</v>
      </c>
      <c r="BR96" s="3" t="str">
        <f t="shared" si="57"/>
        <v>No, &lt; $20K Lien</v>
      </c>
      <c r="BS96" s="3" t="str">
        <f t="shared" si="58"/>
        <v>No, Lien &lt; $20K</v>
      </c>
      <c r="BT96" t="s">
        <v>6650</v>
      </c>
      <c r="BU96" s="3" t="str">
        <f t="shared" si="59"/>
        <v>No</v>
      </c>
      <c r="BV96" s="3" t="str">
        <f t="shared" si="60"/>
        <v>No</v>
      </c>
      <c r="BW96" s="3">
        <f t="shared" si="61"/>
        <v>0</v>
      </c>
      <c r="BX96" s="3" t="str">
        <f t="shared" si="62"/>
        <v>No</v>
      </c>
      <c r="BY96" s="3">
        <f t="shared" si="63"/>
        <v>64683</v>
      </c>
      <c r="BZ96">
        <v>1</v>
      </c>
      <c r="CA96" s="3">
        <f t="shared" si="64"/>
        <v>64683</v>
      </c>
      <c r="CC96" s="3">
        <f t="shared" si="65"/>
        <v>0</v>
      </c>
      <c r="CD96" s="3">
        <f t="shared" si="66"/>
        <v>0</v>
      </c>
      <c r="CE96" s="3" t="str">
        <f t="shared" si="67"/>
        <v/>
      </c>
      <c r="CF96" s="3" t="e">
        <f>HLOOKUP(CE96,'Valuation Data'!$D$2:$K$5,4,FALSE)</f>
        <v>#N/A</v>
      </c>
      <c r="CG96" s="3">
        <f t="shared" si="68"/>
        <v>64683</v>
      </c>
      <c r="CH96" s="3" t="str">
        <f t="shared" si="69"/>
        <v>No</v>
      </c>
      <c r="CI96" s="3" t="str">
        <f>VLOOKUP(R96,'Use Codes &amp; County Type'!A:D,4,FALSE)</f>
        <v>V</v>
      </c>
      <c r="CJ96" s="3" t="str">
        <f t="shared" si="70"/>
        <v>Yes</v>
      </c>
      <c r="CK96" s="3" t="str">
        <f t="shared" si="71"/>
        <v>No</v>
      </c>
      <c r="CL96" s="3">
        <f t="shared" si="72"/>
        <v>0</v>
      </c>
      <c r="CM96" s="3">
        <f t="shared" si="73"/>
        <v>0</v>
      </c>
      <c r="CN96" s="3">
        <f t="shared" si="74"/>
        <v>4373.28</v>
      </c>
      <c r="CO96" s="3">
        <f t="shared" si="75"/>
        <v>-4373.28</v>
      </c>
      <c r="CP96" s="3">
        <f t="shared" si="76"/>
        <v>6.7610964240990667E-2</v>
      </c>
      <c r="CR96" s="3" t="str">
        <f t="shared" si="77"/>
        <v>No</v>
      </c>
      <c r="CV96" s="3" t="str">
        <f t="shared" si="78"/>
        <v>Vacant, No Sales Data</v>
      </c>
      <c r="CW96" s="3">
        <f t="shared" si="79"/>
        <v>95</v>
      </c>
      <c r="CX96" s="3">
        <f t="shared" si="80"/>
        <v>1093.32</v>
      </c>
      <c r="CY96" s="3" t="str">
        <f t="shared" si="81"/>
        <v>Ok</v>
      </c>
      <c r="CZ96">
        <v>0</v>
      </c>
      <c r="DA96">
        <v>0</v>
      </c>
    </row>
    <row r="97" spans="1:105" x14ac:dyDescent="0.25">
      <c r="A97">
        <v>96</v>
      </c>
      <c r="B97" t="s">
        <v>3</v>
      </c>
      <c r="C97" t="s">
        <v>205</v>
      </c>
      <c r="D97">
        <v>70.819999999999993</v>
      </c>
      <c r="E97">
        <v>2017</v>
      </c>
      <c r="F97">
        <v>70.819999999999993</v>
      </c>
      <c r="G97">
        <v>70.819999999999993</v>
      </c>
      <c r="H97" s="3">
        <f t="shared" si="41"/>
        <v>0</v>
      </c>
      <c r="J97" t="s">
        <v>2730</v>
      </c>
      <c r="K97" t="s">
        <v>2738</v>
      </c>
      <c r="L97">
        <v>32046</v>
      </c>
      <c r="M97" t="s">
        <v>2805</v>
      </c>
      <c r="N97" t="s">
        <v>4753</v>
      </c>
      <c r="O97">
        <v>-82.0060262085468</v>
      </c>
      <c r="P97">
        <v>30.595187521772999</v>
      </c>
      <c r="Q97" t="s">
        <v>4835</v>
      </c>
      <c r="R97">
        <v>0</v>
      </c>
      <c r="S97" t="s">
        <v>6538</v>
      </c>
      <c r="T97">
        <v>8001</v>
      </c>
      <c r="U97" t="s">
        <v>6581</v>
      </c>
      <c r="V97">
        <v>2017</v>
      </c>
      <c r="W97">
        <v>2370</v>
      </c>
      <c r="X97">
        <v>2017</v>
      </c>
      <c r="Y97">
        <v>2370</v>
      </c>
      <c r="Z97">
        <v>35.89</v>
      </c>
      <c r="AA97" s="3">
        <f t="shared" si="42"/>
        <v>0.50677774639932227</v>
      </c>
      <c r="AB97" t="s">
        <v>6616</v>
      </c>
      <c r="AC97" t="s">
        <v>6616</v>
      </c>
      <c r="AD97" t="s">
        <v>6616</v>
      </c>
      <c r="AE97" t="s">
        <v>6616</v>
      </c>
      <c r="AF97" t="s">
        <v>6616</v>
      </c>
      <c r="AG97" t="s">
        <v>6616</v>
      </c>
      <c r="AH97" t="s">
        <v>6616</v>
      </c>
      <c r="AI97" t="s">
        <v>6618</v>
      </c>
      <c r="AJ97" t="s">
        <v>6618</v>
      </c>
      <c r="AK97" t="s">
        <v>6618</v>
      </c>
      <c r="AL97" t="s">
        <v>6618</v>
      </c>
      <c r="AM97" t="s">
        <v>6618</v>
      </c>
      <c r="AN97" t="s">
        <v>6618</v>
      </c>
      <c r="AO97" t="s">
        <v>6618</v>
      </c>
      <c r="AP97" s="3" t="str">
        <f t="shared" si="43"/>
        <v>No</v>
      </c>
      <c r="AQ97" s="3" t="str">
        <f t="shared" si="44"/>
        <v>No</v>
      </c>
      <c r="AR97" s="3" t="str">
        <f t="shared" si="45"/>
        <v>No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 t="s">
        <v>6634</v>
      </c>
      <c r="AZ97" t="s">
        <v>6638</v>
      </c>
      <c r="BA97">
        <v>1</v>
      </c>
      <c r="BB97" t="s">
        <v>6616</v>
      </c>
      <c r="BC97" t="s">
        <v>6616</v>
      </c>
      <c r="BD97" s="4" t="str">
        <f t="shared" si="46"/>
        <v>No</v>
      </c>
      <c r="BE97" t="s">
        <v>6640</v>
      </c>
      <c r="BF97" s="3" t="str">
        <f t="shared" si="47"/>
        <v>No</v>
      </c>
      <c r="BG97" t="s">
        <v>6645</v>
      </c>
      <c r="BH97" s="3" t="str">
        <f t="shared" si="48"/>
        <v>RUBY LN</v>
      </c>
      <c r="BI97" s="3" t="str">
        <f t="shared" si="49"/>
        <v>Hilliard</v>
      </c>
      <c r="BJ97" s="3" t="str">
        <f t="shared" si="50"/>
        <v>Florida</v>
      </c>
      <c r="BK97" s="3">
        <f t="shared" si="51"/>
        <v>32046</v>
      </c>
      <c r="BL97" s="3" t="str">
        <f t="shared" si="52"/>
        <v>RUBY LN HILLIARD FL 32046</v>
      </c>
      <c r="BM97" s="3" t="str">
        <f t="shared" si="53"/>
        <v/>
      </c>
      <c r="BN97" s="3" t="str">
        <f t="shared" si="54"/>
        <v>Lien&lt;$150</v>
      </c>
      <c r="BO97" s="3" t="str">
        <f t="shared" si="55"/>
        <v>No</v>
      </c>
      <c r="BP97" s="3" t="str">
        <f t="shared" si="56"/>
        <v>FV&lt;$10K</v>
      </c>
      <c r="BQ97" t="s">
        <v>6650</v>
      </c>
      <c r="BR97" s="3" t="str">
        <f t="shared" si="57"/>
        <v>No, &lt; $20K Lien</v>
      </c>
      <c r="BS97" s="3" t="str">
        <f t="shared" si="58"/>
        <v>No, Lien &lt; $20K</v>
      </c>
      <c r="BT97" t="s">
        <v>6650</v>
      </c>
      <c r="BU97" s="3" t="str">
        <f t="shared" si="59"/>
        <v>No</v>
      </c>
      <c r="BV97" s="3" t="str">
        <f t="shared" si="60"/>
        <v>No</v>
      </c>
      <c r="BW97" s="3">
        <f t="shared" si="61"/>
        <v>1</v>
      </c>
      <c r="BX97" s="3" t="str">
        <f t="shared" si="62"/>
        <v>No</v>
      </c>
      <c r="BY97" s="3">
        <f t="shared" si="63"/>
        <v>2370</v>
      </c>
      <c r="BZ97">
        <v>1</v>
      </c>
      <c r="CA97" s="3">
        <f t="shared" si="64"/>
        <v>2370</v>
      </c>
      <c r="CC97" s="3">
        <f t="shared" si="65"/>
        <v>0</v>
      </c>
      <c r="CD97" s="3">
        <f t="shared" si="66"/>
        <v>0</v>
      </c>
      <c r="CE97" s="3" t="str">
        <f t="shared" si="67"/>
        <v/>
      </c>
      <c r="CF97" s="3" t="e">
        <f>HLOOKUP(CE97,'Valuation Data'!$D$2:$K$5,4,FALSE)</f>
        <v>#N/A</v>
      </c>
      <c r="CG97" s="3">
        <f t="shared" si="68"/>
        <v>2370</v>
      </c>
      <c r="CH97" s="3" t="str">
        <f t="shared" si="69"/>
        <v>No</v>
      </c>
      <c r="CI97" s="3" t="str">
        <f>VLOOKUP(R97,'Use Codes &amp; County Type'!A:D,4,FALSE)</f>
        <v>V</v>
      </c>
      <c r="CJ97" s="3" t="str">
        <f t="shared" si="70"/>
        <v>Yes</v>
      </c>
      <c r="CK97" s="3" t="str">
        <f t="shared" si="71"/>
        <v>No</v>
      </c>
      <c r="CL97" s="3">
        <f t="shared" si="72"/>
        <v>0</v>
      </c>
      <c r="CM97" s="3">
        <f t="shared" si="73"/>
        <v>0</v>
      </c>
      <c r="CN97" s="3">
        <f t="shared" si="74"/>
        <v>354.09999999999997</v>
      </c>
      <c r="CO97" s="3">
        <f t="shared" si="75"/>
        <v>-354.09999999999997</v>
      </c>
      <c r="CP97" s="3">
        <f t="shared" si="76"/>
        <v>0.14940928270042192</v>
      </c>
      <c r="CR97" s="3" t="str">
        <f t="shared" si="77"/>
        <v>No</v>
      </c>
      <c r="CV97" s="3" t="str">
        <f t="shared" si="78"/>
        <v>Lien&lt;$150</v>
      </c>
      <c r="CW97" s="3">
        <f t="shared" si="79"/>
        <v>96</v>
      </c>
      <c r="CX97" s="3">
        <f t="shared" si="80"/>
        <v>70.819999999999993</v>
      </c>
      <c r="CY97" s="3" t="str">
        <f t="shared" si="81"/>
        <v>Ok</v>
      </c>
      <c r="CZ97">
        <v>0</v>
      </c>
      <c r="DA97">
        <v>0</v>
      </c>
    </row>
    <row r="98" spans="1:105" x14ac:dyDescent="0.25">
      <c r="A98">
        <v>97</v>
      </c>
      <c r="B98" t="s">
        <v>3</v>
      </c>
      <c r="C98" t="s">
        <v>206</v>
      </c>
      <c r="D98">
        <v>1418.79</v>
      </c>
      <c r="E98">
        <v>2017</v>
      </c>
      <c r="F98">
        <v>1418.79</v>
      </c>
      <c r="G98">
        <v>1418.79</v>
      </c>
      <c r="H98" s="3">
        <f t="shared" si="41"/>
        <v>0</v>
      </c>
      <c r="I98">
        <v>3364</v>
      </c>
      <c r="J98" t="s">
        <v>2730</v>
      </c>
      <c r="K98" t="s">
        <v>2738</v>
      </c>
      <c r="L98">
        <v>32046</v>
      </c>
      <c r="M98" t="s">
        <v>2806</v>
      </c>
      <c r="N98" t="s">
        <v>4753</v>
      </c>
      <c r="O98">
        <v>-81.995369999614297</v>
      </c>
      <c r="P98">
        <v>30.603490095053701</v>
      </c>
      <c r="Q98" t="s">
        <v>4836</v>
      </c>
      <c r="R98">
        <v>1</v>
      </c>
      <c r="S98" t="s">
        <v>6539</v>
      </c>
      <c r="T98">
        <v>1001</v>
      </c>
      <c r="U98" t="s">
        <v>6582</v>
      </c>
      <c r="V98">
        <v>2017</v>
      </c>
      <c r="W98">
        <v>123806</v>
      </c>
      <c r="X98">
        <v>2017</v>
      </c>
      <c r="Y98">
        <v>123806</v>
      </c>
      <c r="Z98">
        <v>1282.28</v>
      </c>
      <c r="AA98" s="3">
        <f t="shared" si="42"/>
        <v>0.90378421048921964</v>
      </c>
      <c r="AB98" t="s">
        <v>6616</v>
      </c>
      <c r="AI98" t="s">
        <v>6618</v>
      </c>
      <c r="AJ98" t="s">
        <v>6618</v>
      </c>
      <c r="AK98">
        <v>0</v>
      </c>
      <c r="AL98">
        <v>0</v>
      </c>
      <c r="AM98">
        <v>0</v>
      </c>
      <c r="AN98">
        <v>0</v>
      </c>
      <c r="AO98">
        <v>0</v>
      </c>
      <c r="AP98" s="3" t="str">
        <f t="shared" si="43"/>
        <v>No</v>
      </c>
      <c r="AQ98" s="3" t="str">
        <f t="shared" si="44"/>
        <v>No</v>
      </c>
      <c r="AR98" s="3" t="str">
        <f t="shared" si="45"/>
        <v>No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 t="s">
        <v>6634</v>
      </c>
      <c r="AZ98">
        <v>0</v>
      </c>
      <c r="BA98">
        <v>1</v>
      </c>
      <c r="BB98" t="s">
        <v>6617</v>
      </c>
      <c r="BC98" t="s">
        <v>6616</v>
      </c>
      <c r="BD98" s="4" t="str">
        <f t="shared" si="46"/>
        <v>No</v>
      </c>
      <c r="BE98" t="s">
        <v>6640</v>
      </c>
      <c r="BF98" s="3" t="str">
        <f t="shared" si="47"/>
        <v>No</v>
      </c>
      <c r="BG98" t="s">
        <v>6645</v>
      </c>
      <c r="BH98" s="3" t="str">
        <f t="shared" si="48"/>
        <v>3364 JESSIE RD</v>
      </c>
      <c r="BI98" s="3" t="str">
        <f t="shared" si="49"/>
        <v>Hilliard</v>
      </c>
      <c r="BJ98" s="3" t="str">
        <f t="shared" si="50"/>
        <v>Florida</v>
      </c>
      <c r="BK98" s="3">
        <f t="shared" si="51"/>
        <v>32046</v>
      </c>
      <c r="BL98" s="3" t="str">
        <f t="shared" si="52"/>
        <v>3364 JESSIE RD HILLIARD FL 32046</v>
      </c>
      <c r="BM98" s="3" t="str">
        <f t="shared" si="53"/>
        <v/>
      </c>
      <c r="BN98" s="3" t="str">
        <f t="shared" si="54"/>
        <v>Pass</v>
      </c>
      <c r="BO98" s="3" t="str">
        <f t="shared" si="55"/>
        <v>No</v>
      </c>
      <c r="BP98" s="3" t="str">
        <f t="shared" si="56"/>
        <v>FV&lt;$10K</v>
      </c>
      <c r="BQ98" t="s">
        <v>6650</v>
      </c>
      <c r="BR98" s="3" t="str">
        <f t="shared" si="57"/>
        <v>No, &lt; $20K Lien</v>
      </c>
      <c r="BS98" s="3" t="str">
        <f t="shared" si="58"/>
        <v>No, Lien &lt; $20K</v>
      </c>
      <c r="BT98" t="s">
        <v>6650</v>
      </c>
      <c r="BU98" s="3" t="str">
        <f t="shared" si="59"/>
        <v>No</v>
      </c>
      <c r="BV98" s="3" t="str">
        <f t="shared" si="60"/>
        <v>No</v>
      </c>
      <c r="BW98" s="3">
        <f t="shared" si="61"/>
        <v>1</v>
      </c>
      <c r="BX98" s="3" t="str">
        <f t="shared" si="62"/>
        <v>No</v>
      </c>
      <c r="BY98" s="3">
        <f t="shared" si="63"/>
        <v>123806</v>
      </c>
      <c r="BZ98">
        <v>1</v>
      </c>
      <c r="CA98" s="3">
        <f t="shared" si="64"/>
        <v>123806</v>
      </c>
      <c r="CC98" s="3">
        <f t="shared" si="65"/>
        <v>0</v>
      </c>
      <c r="CD98" s="3">
        <f t="shared" si="66"/>
        <v>0</v>
      </c>
      <c r="CE98" s="3" t="str">
        <f t="shared" si="67"/>
        <v/>
      </c>
      <c r="CF98" s="3" t="e">
        <f>HLOOKUP(CE98,'Valuation Data'!$D$2:$K$5,4,FALSE)</f>
        <v>#N/A</v>
      </c>
      <c r="CG98" s="3">
        <f t="shared" si="68"/>
        <v>123806</v>
      </c>
      <c r="CH98" s="3" t="str">
        <f t="shared" si="69"/>
        <v>No</v>
      </c>
      <c r="CI98" s="3" t="str">
        <f>VLOOKUP(R98,'Use Codes &amp; County Type'!A:D,4,FALSE)</f>
        <v>S</v>
      </c>
      <c r="CJ98" s="3" t="str">
        <f t="shared" si="70"/>
        <v>No</v>
      </c>
      <c r="CK98" s="3" t="str">
        <f t="shared" si="71"/>
        <v>Yes</v>
      </c>
      <c r="CL98" s="3">
        <f t="shared" si="72"/>
        <v>0.67</v>
      </c>
      <c r="CM98" s="3">
        <f t="shared" si="73"/>
        <v>82950.02</v>
      </c>
      <c r="CN98" s="3">
        <f t="shared" si="74"/>
        <v>7093.95</v>
      </c>
      <c r="CO98" s="3">
        <f t="shared" si="75"/>
        <v>75856.070000000007</v>
      </c>
      <c r="CP98" s="3">
        <f t="shared" si="76"/>
        <v>5.7298919276933265E-2</v>
      </c>
      <c r="CR98" s="3" t="str">
        <f t="shared" si="77"/>
        <v>No</v>
      </c>
      <c r="CV98" s="3" t="str">
        <f t="shared" si="78"/>
        <v>*Bid</v>
      </c>
      <c r="CW98" s="3">
        <f t="shared" si="79"/>
        <v>97</v>
      </c>
      <c r="CX98" s="3">
        <f t="shared" si="80"/>
        <v>1418.79</v>
      </c>
      <c r="CY98" s="3" t="str">
        <f t="shared" si="81"/>
        <v>Ok</v>
      </c>
      <c r="CZ98">
        <v>0</v>
      </c>
      <c r="DA98">
        <v>0</v>
      </c>
    </row>
    <row r="99" spans="1:105" x14ac:dyDescent="0.25">
      <c r="A99">
        <v>98</v>
      </c>
      <c r="B99" t="s">
        <v>3</v>
      </c>
      <c r="C99" t="s">
        <v>207</v>
      </c>
      <c r="D99">
        <v>2044.42</v>
      </c>
      <c r="E99">
        <v>2017</v>
      </c>
      <c r="F99">
        <v>2044.42</v>
      </c>
      <c r="G99">
        <v>2044.42</v>
      </c>
      <c r="H99" s="3">
        <f t="shared" si="41"/>
        <v>0</v>
      </c>
      <c r="I99">
        <v>24355</v>
      </c>
      <c r="J99" t="s">
        <v>2730</v>
      </c>
      <c r="K99" t="s">
        <v>2738</v>
      </c>
      <c r="L99">
        <v>32046</v>
      </c>
      <c r="M99" t="s">
        <v>2807</v>
      </c>
      <c r="N99" t="s">
        <v>4753</v>
      </c>
      <c r="O99">
        <v>-81.998469964839103</v>
      </c>
      <c r="P99">
        <v>30.608588598958701</v>
      </c>
      <c r="Q99" t="s">
        <v>4837</v>
      </c>
      <c r="R99">
        <v>1</v>
      </c>
      <c r="S99" t="s">
        <v>6539</v>
      </c>
      <c r="T99">
        <v>1001</v>
      </c>
      <c r="U99" t="s">
        <v>6582</v>
      </c>
      <c r="V99">
        <v>2017</v>
      </c>
      <c r="W99">
        <v>122915</v>
      </c>
      <c r="X99">
        <v>2017</v>
      </c>
      <c r="Y99">
        <v>122915</v>
      </c>
      <c r="Z99">
        <v>1860.77</v>
      </c>
      <c r="AA99" s="3">
        <f t="shared" si="42"/>
        <v>0.9101701215992799</v>
      </c>
      <c r="AB99" t="s">
        <v>6616</v>
      </c>
      <c r="AC99" t="s">
        <v>6616</v>
      </c>
      <c r="AD99" t="s">
        <v>6616</v>
      </c>
      <c r="AE99" t="s">
        <v>6616</v>
      </c>
      <c r="AH99" t="s">
        <v>6616</v>
      </c>
      <c r="AI99" t="s">
        <v>6618</v>
      </c>
      <c r="AJ99" t="s">
        <v>6618</v>
      </c>
      <c r="AK99" t="s">
        <v>6618</v>
      </c>
      <c r="AL99" t="s">
        <v>6618</v>
      </c>
      <c r="AM99" t="s">
        <v>6618</v>
      </c>
      <c r="AN99" t="s">
        <v>6618</v>
      </c>
      <c r="AO99" t="s">
        <v>6618</v>
      </c>
      <c r="AP99" s="3" t="str">
        <f t="shared" si="43"/>
        <v>No</v>
      </c>
      <c r="AQ99" s="3" t="str">
        <f t="shared" si="44"/>
        <v>No</v>
      </c>
      <c r="AR99" s="3" t="str">
        <f t="shared" si="45"/>
        <v>No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 t="s">
        <v>6634</v>
      </c>
      <c r="AZ99" t="s">
        <v>6638</v>
      </c>
      <c r="BA99">
        <v>1</v>
      </c>
      <c r="BB99" t="s">
        <v>6616</v>
      </c>
      <c r="BC99" t="s">
        <v>6616</v>
      </c>
      <c r="BD99" s="4" t="str">
        <f t="shared" si="46"/>
        <v>No</v>
      </c>
      <c r="BE99" t="s">
        <v>6640</v>
      </c>
      <c r="BF99" s="3" t="str">
        <f t="shared" si="47"/>
        <v>No</v>
      </c>
      <c r="BG99" t="s">
        <v>6645</v>
      </c>
      <c r="BH99" s="3" t="str">
        <f t="shared" si="48"/>
        <v>24355 CR 121</v>
      </c>
      <c r="BI99" s="3" t="str">
        <f t="shared" si="49"/>
        <v>Hilliard</v>
      </c>
      <c r="BJ99" s="3" t="str">
        <f t="shared" si="50"/>
        <v>Florida</v>
      </c>
      <c r="BK99" s="3">
        <f t="shared" si="51"/>
        <v>32046</v>
      </c>
      <c r="BL99" s="3" t="str">
        <f t="shared" si="52"/>
        <v>24355 CR 121 HILLIARD FL 32046</v>
      </c>
      <c r="BM99" s="3" t="str">
        <f t="shared" si="53"/>
        <v/>
      </c>
      <c r="BN99" s="3" t="str">
        <f t="shared" si="54"/>
        <v>Pass</v>
      </c>
      <c r="BO99" s="3" t="str">
        <f t="shared" si="55"/>
        <v>No</v>
      </c>
      <c r="BP99" s="3" t="str">
        <f t="shared" si="56"/>
        <v>FV&lt;$10K</v>
      </c>
      <c r="BQ99" t="s">
        <v>6650</v>
      </c>
      <c r="BR99" s="3" t="str">
        <f t="shared" si="57"/>
        <v>No, &lt; $20K Lien</v>
      </c>
      <c r="BS99" s="3" t="str">
        <f t="shared" si="58"/>
        <v>No, Lien &lt; $20K</v>
      </c>
      <c r="BT99" t="s">
        <v>6650</v>
      </c>
      <c r="BU99" s="3" t="str">
        <f t="shared" si="59"/>
        <v>No</v>
      </c>
      <c r="BV99" s="3" t="str">
        <f t="shared" si="60"/>
        <v>No</v>
      </c>
      <c r="BW99" s="3">
        <f t="shared" si="61"/>
        <v>1</v>
      </c>
      <c r="BX99" s="3" t="str">
        <f t="shared" si="62"/>
        <v>No</v>
      </c>
      <c r="BY99" s="3">
        <f t="shared" si="63"/>
        <v>122915</v>
      </c>
      <c r="BZ99">
        <v>1</v>
      </c>
      <c r="CA99" s="3">
        <f t="shared" si="64"/>
        <v>122915</v>
      </c>
      <c r="CC99" s="3">
        <f t="shared" si="65"/>
        <v>0</v>
      </c>
      <c r="CD99" s="3">
        <f t="shared" si="66"/>
        <v>0</v>
      </c>
      <c r="CE99" s="3" t="str">
        <f t="shared" si="67"/>
        <v/>
      </c>
      <c r="CF99" s="3" t="e">
        <f>HLOOKUP(CE99,'Valuation Data'!$D$2:$K$5,4,FALSE)</f>
        <v>#N/A</v>
      </c>
      <c r="CG99" s="3">
        <f t="shared" si="68"/>
        <v>122915</v>
      </c>
      <c r="CH99" s="3" t="str">
        <f t="shared" si="69"/>
        <v>No</v>
      </c>
      <c r="CI99" s="3" t="str">
        <f>VLOOKUP(R99,'Use Codes &amp; County Type'!A:D,4,FALSE)</f>
        <v>S</v>
      </c>
      <c r="CJ99" s="3" t="str">
        <f t="shared" si="70"/>
        <v>No</v>
      </c>
      <c r="CK99" s="3" t="str">
        <f t="shared" si="71"/>
        <v>No</v>
      </c>
      <c r="CL99" s="3">
        <f t="shared" si="72"/>
        <v>0.35</v>
      </c>
      <c r="CM99" s="3">
        <f t="shared" si="73"/>
        <v>43020.25</v>
      </c>
      <c r="CN99" s="3">
        <f t="shared" si="74"/>
        <v>10222.1</v>
      </c>
      <c r="CO99" s="3">
        <f t="shared" si="75"/>
        <v>32798.15</v>
      </c>
      <c r="CP99" s="3">
        <f t="shared" si="76"/>
        <v>8.3163975104747184E-2</v>
      </c>
      <c r="CR99" s="3" t="str">
        <f t="shared" si="77"/>
        <v>No</v>
      </c>
      <c r="CV99" s="3" t="str">
        <f t="shared" si="78"/>
        <v>*Bid</v>
      </c>
      <c r="CW99" s="3">
        <f t="shared" si="79"/>
        <v>98</v>
      </c>
      <c r="CX99" s="3">
        <f t="shared" si="80"/>
        <v>2044.42</v>
      </c>
      <c r="CY99" s="3" t="str">
        <f t="shared" si="81"/>
        <v>Ok</v>
      </c>
      <c r="CZ99">
        <v>0</v>
      </c>
      <c r="DA99">
        <v>0</v>
      </c>
    </row>
    <row r="100" spans="1:105" x14ac:dyDescent="0.25">
      <c r="A100">
        <v>99</v>
      </c>
      <c r="B100" t="s">
        <v>3</v>
      </c>
      <c r="C100" t="s">
        <v>208</v>
      </c>
      <c r="D100">
        <v>1267.47</v>
      </c>
      <c r="E100">
        <v>2017</v>
      </c>
      <c r="F100">
        <v>1267.47</v>
      </c>
      <c r="G100">
        <v>1267.47</v>
      </c>
      <c r="H100" s="3">
        <f t="shared" si="41"/>
        <v>0</v>
      </c>
      <c r="J100" t="s">
        <v>2730</v>
      </c>
      <c r="K100" t="s">
        <v>2738</v>
      </c>
      <c r="L100">
        <v>32046</v>
      </c>
      <c r="M100" t="s">
        <v>2800</v>
      </c>
      <c r="N100" t="s">
        <v>4753</v>
      </c>
      <c r="O100">
        <v>-82.005338168167199</v>
      </c>
      <c r="P100">
        <v>30.608137231011199</v>
      </c>
      <c r="Q100" t="s">
        <v>4838</v>
      </c>
      <c r="R100">
        <v>0</v>
      </c>
      <c r="S100" t="s">
        <v>6538</v>
      </c>
      <c r="T100">
        <v>8001</v>
      </c>
      <c r="U100" t="s">
        <v>6581</v>
      </c>
      <c r="V100">
        <v>2017</v>
      </c>
      <c r="W100">
        <v>75460</v>
      </c>
      <c r="X100">
        <v>2017</v>
      </c>
      <c r="Y100">
        <v>75460</v>
      </c>
      <c r="Z100">
        <v>1142.3699999999999</v>
      </c>
      <c r="AA100" s="3">
        <f t="shared" si="42"/>
        <v>0.90129943903997722</v>
      </c>
      <c r="AB100" t="s">
        <v>6616</v>
      </c>
      <c r="AC100" t="s">
        <v>6616</v>
      </c>
      <c r="AD100" t="s">
        <v>6616</v>
      </c>
      <c r="AE100" t="s">
        <v>6616</v>
      </c>
      <c r="AH100" t="s">
        <v>6616</v>
      </c>
      <c r="AI100" t="s">
        <v>6618</v>
      </c>
      <c r="AJ100" t="s">
        <v>6618</v>
      </c>
      <c r="AK100" t="s">
        <v>6618</v>
      </c>
      <c r="AL100" t="s">
        <v>6618</v>
      </c>
      <c r="AM100" t="s">
        <v>6618</v>
      </c>
      <c r="AN100" t="s">
        <v>6618</v>
      </c>
      <c r="AO100" t="s">
        <v>6618</v>
      </c>
      <c r="AP100" s="3" t="str">
        <f t="shared" si="43"/>
        <v>No</v>
      </c>
      <c r="AQ100" s="3" t="str">
        <f t="shared" si="44"/>
        <v>No</v>
      </c>
      <c r="AR100" s="3" t="str">
        <f t="shared" si="45"/>
        <v>No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 t="s">
        <v>6634</v>
      </c>
      <c r="AZ100" t="s">
        <v>6637</v>
      </c>
      <c r="BA100">
        <v>1</v>
      </c>
      <c r="BB100" t="s">
        <v>6616</v>
      </c>
      <c r="BC100" t="s">
        <v>6616</v>
      </c>
      <c r="BD100" s="4" t="str">
        <f t="shared" si="46"/>
        <v>No</v>
      </c>
      <c r="BE100" t="s">
        <v>6640</v>
      </c>
      <c r="BF100" s="3" t="str">
        <f t="shared" si="47"/>
        <v>No</v>
      </c>
      <c r="BG100" t="s">
        <v>6645</v>
      </c>
      <c r="BH100" s="3" t="str">
        <f t="shared" si="48"/>
        <v>CR 121</v>
      </c>
      <c r="BI100" s="3" t="str">
        <f t="shared" si="49"/>
        <v>Hilliard</v>
      </c>
      <c r="BJ100" s="3" t="str">
        <f t="shared" si="50"/>
        <v>Florida</v>
      </c>
      <c r="BK100" s="3">
        <f t="shared" si="51"/>
        <v>32046</v>
      </c>
      <c r="BL100" s="3" t="str">
        <f t="shared" si="52"/>
        <v>CR 121 HILLIARD FL 32046</v>
      </c>
      <c r="BM100" s="3" t="str">
        <f t="shared" si="53"/>
        <v/>
      </c>
      <c r="BN100" s="3" t="str">
        <f t="shared" si="54"/>
        <v>Pass</v>
      </c>
      <c r="BO100" s="3" t="str">
        <f t="shared" si="55"/>
        <v>No</v>
      </c>
      <c r="BP100" s="3" t="str">
        <f t="shared" si="56"/>
        <v>FV&lt;$10K</v>
      </c>
      <c r="BQ100" t="s">
        <v>6650</v>
      </c>
      <c r="BR100" s="3" t="str">
        <f t="shared" si="57"/>
        <v>No, &lt; $20K Lien</v>
      </c>
      <c r="BS100" s="3" t="str">
        <f t="shared" si="58"/>
        <v>No, Lien &lt; $20K</v>
      </c>
      <c r="BT100" t="s">
        <v>6650</v>
      </c>
      <c r="BU100" s="3" t="str">
        <f t="shared" si="59"/>
        <v>No</v>
      </c>
      <c r="BV100" s="3" t="str">
        <f t="shared" si="60"/>
        <v>No</v>
      </c>
      <c r="BW100" s="3">
        <f t="shared" si="61"/>
        <v>1</v>
      </c>
      <c r="BX100" s="3" t="str">
        <f t="shared" si="62"/>
        <v>No</v>
      </c>
      <c r="BY100" s="3">
        <f t="shared" si="63"/>
        <v>75460</v>
      </c>
      <c r="BZ100">
        <v>1</v>
      </c>
      <c r="CA100" s="3">
        <f t="shared" si="64"/>
        <v>75460</v>
      </c>
      <c r="CC100" s="3">
        <f t="shared" si="65"/>
        <v>0</v>
      </c>
      <c r="CD100" s="3">
        <f t="shared" si="66"/>
        <v>0</v>
      </c>
      <c r="CE100" s="3" t="str">
        <f t="shared" si="67"/>
        <v/>
      </c>
      <c r="CF100" s="3" t="e">
        <f>HLOOKUP(CE100,'Valuation Data'!$D$2:$K$5,4,FALSE)</f>
        <v>#N/A</v>
      </c>
      <c r="CG100" s="3">
        <f t="shared" si="68"/>
        <v>75460</v>
      </c>
      <c r="CH100" s="3" t="str">
        <f t="shared" si="69"/>
        <v>No</v>
      </c>
      <c r="CI100" s="3" t="str">
        <f>VLOOKUP(R100,'Use Codes &amp; County Type'!A:D,4,FALSE)</f>
        <v>V</v>
      </c>
      <c r="CJ100" s="3" t="str">
        <f t="shared" si="70"/>
        <v>Yes</v>
      </c>
      <c r="CK100" s="3" t="str">
        <f t="shared" si="71"/>
        <v>No</v>
      </c>
      <c r="CL100" s="3">
        <f t="shared" si="72"/>
        <v>0</v>
      </c>
      <c r="CM100" s="3">
        <f t="shared" si="73"/>
        <v>0</v>
      </c>
      <c r="CN100" s="3">
        <f t="shared" si="74"/>
        <v>6337.35</v>
      </c>
      <c r="CO100" s="3">
        <f t="shared" si="75"/>
        <v>-6337.35</v>
      </c>
      <c r="CP100" s="3">
        <f t="shared" si="76"/>
        <v>8.3982904850251797E-2</v>
      </c>
      <c r="CR100" s="3" t="str">
        <f t="shared" si="77"/>
        <v>No</v>
      </c>
      <c r="CV100" s="3" t="str">
        <f t="shared" si="78"/>
        <v>Vacant, No Sales Data</v>
      </c>
      <c r="CW100" s="3">
        <f t="shared" si="79"/>
        <v>99</v>
      </c>
      <c r="CX100" s="3">
        <f t="shared" si="80"/>
        <v>1267.47</v>
      </c>
      <c r="CY100" s="3" t="str">
        <f t="shared" si="81"/>
        <v>Ok</v>
      </c>
      <c r="CZ100">
        <v>0</v>
      </c>
      <c r="DA100">
        <v>0</v>
      </c>
    </row>
    <row r="101" spans="1:105" x14ac:dyDescent="0.25">
      <c r="A101">
        <v>100</v>
      </c>
      <c r="B101" t="s">
        <v>3</v>
      </c>
      <c r="C101" t="s">
        <v>209</v>
      </c>
      <c r="D101">
        <v>346.35</v>
      </c>
      <c r="E101">
        <v>2017</v>
      </c>
      <c r="F101">
        <v>346.35</v>
      </c>
      <c r="G101">
        <v>346.35</v>
      </c>
      <c r="H101" s="3">
        <f t="shared" si="41"/>
        <v>0</v>
      </c>
      <c r="J101" t="s">
        <v>2730</v>
      </c>
      <c r="K101" t="s">
        <v>2738</v>
      </c>
      <c r="L101">
        <v>32046</v>
      </c>
      <c r="M101" t="s">
        <v>2808</v>
      </c>
      <c r="N101" t="s">
        <v>4753</v>
      </c>
      <c r="O101">
        <v>-82.006273245709806</v>
      </c>
      <c r="P101">
        <v>30.609020715735699</v>
      </c>
      <c r="Q101" t="s">
        <v>4839</v>
      </c>
      <c r="R101">
        <v>0</v>
      </c>
      <c r="S101" t="s">
        <v>6538</v>
      </c>
      <c r="T101">
        <v>8001</v>
      </c>
      <c r="U101" t="s">
        <v>6581</v>
      </c>
      <c r="V101">
        <v>2017</v>
      </c>
      <c r="W101">
        <v>19200</v>
      </c>
      <c r="X101">
        <v>2017</v>
      </c>
      <c r="Y101">
        <v>19200</v>
      </c>
      <c r="Z101">
        <v>290.66000000000003</v>
      </c>
      <c r="AA101" s="3">
        <f t="shared" si="42"/>
        <v>0.83920889273855925</v>
      </c>
      <c r="AB101" t="s">
        <v>6616</v>
      </c>
      <c r="AC101" t="s">
        <v>6616</v>
      </c>
      <c r="AD101" t="s">
        <v>6616</v>
      </c>
      <c r="AE101" t="s">
        <v>6616</v>
      </c>
      <c r="AH101" t="s">
        <v>6616</v>
      </c>
      <c r="AI101" t="s">
        <v>6618</v>
      </c>
      <c r="AJ101" t="s">
        <v>6618</v>
      </c>
      <c r="AK101" t="s">
        <v>6618</v>
      </c>
      <c r="AL101" t="s">
        <v>6618</v>
      </c>
      <c r="AM101" t="s">
        <v>6618</v>
      </c>
      <c r="AN101">
        <v>0</v>
      </c>
      <c r="AO101">
        <v>0</v>
      </c>
      <c r="AP101" s="3" t="str">
        <f t="shared" si="43"/>
        <v>No</v>
      </c>
      <c r="AQ101" s="3" t="str">
        <f t="shared" si="44"/>
        <v>No</v>
      </c>
      <c r="AR101" s="3" t="str">
        <f t="shared" si="45"/>
        <v>No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 t="s">
        <v>6634</v>
      </c>
      <c r="AZ101" t="s">
        <v>6638</v>
      </c>
      <c r="BA101">
        <v>1</v>
      </c>
      <c r="BB101" t="s">
        <v>6616</v>
      </c>
      <c r="BC101" t="s">
        <v>6616</v>
      </c>
      <c r="BD101" s="4" t="str">
        <f t="shared" si="46"/>
        <v>No</v>
      </c>
      <c r="BE101" t="s">
        <v>6640</v>
      </c>
      <c r="BF101" s="3" t="str">
        <f t="shared" si="47"/>
        <v>No</v>
      </c>
      <c r="BG101" t="s">
        <v>6645</v>
      </c>
      <c r="BH101" s="3" t="str">
        <f t="shared" si="48"/>
        <v>ROY SIKES RD</v>
      </c>
      <c r="BI101" s="3" t="str">
        <f t="shared" si="49"/>
        <v>Hilliard</v>
      </c>
      <c r="BJ101" s="3" t="str">
        <f t="shared" si="50"/>
        <v>Florida</v>
      </c>
      <c r="BK101" s="3">
        <f t="shared" si="51"/>
        <v>32046</v>
      </c>
      <c r="BL101" s="3" t="str">
        <f t="shared" si="52"/>
        <v>ROY SIKES RD HILLIARD FL 32046</v>
      </c>
      <c r="BM101" s="3" t="str">
        <f t="shared" si="53"/>
        <v/>
      </c>
      <c r="BN101" s="3" t="str">
        <f t="shared" si="54"/>
        <v>Pass</v>
      </c>
      <c r="BO101" s="3" t="str">
        <f t="shared" si="55"/>
        <v>No</v>
      </c>
      <c r="BP101" s="3" t="str">
        <f t="shared" si="56"/>
        <v>FV&lt;$10K</v>
      </c>
      <c r="BQ101" t="s">
        <v>6650</v>
      </c>
      <c r="BR101" s="3" t="str">
        <f t="shared" si="57"/>
        <v>No, &lt; $20K Lien</v>
      </c>
      <c r="BS101" s="3" t="str">
        <f t="shared" si="58"/>
        <v>No, Lien &lt; $20K</v>
      </c>
      <c r="BT101" t="s">
        <v>6650</v>
      </c>
      <c r="BU101" s="3" t="str">
        <f t="shared" si="59"/>
        <v>No</v>
      </c>
      <c r="BV101" s="3" t="str">
        <f t="shared" si="60"/>
        <v>No</v>
      </c>
      <c r="BW101" s="3">
        <f t="shared" si="61"/>
        <v>1</v>
      </c>
      <c r="BX101" s="3" t="str">
        <f t="shared" si="62"/>
        <v>No</v>
      </c>
      <c r="BY101" s="3">
        <f t="shared" si="63"/>
        <v>19200</v>
      </c>
      <c r="BZ101">
        <v>1</v>
      </c>
      <c r="CA101" s="3">
        <f t="shared" si="64"/>
        <v>19200</v>
      </c>
      <c r="CC101" s="3">
        <f t="shared" si="65"/>
        <v>0</v>
      </c>
      <c r="CD101" s="3">
        <f t="shared" si="66"/>
        <v>0</v>
      </c>
      <c r="CE101" s="3" t="str">
        <f t="shared" si="67"/>
        <v/>
      </c>
      <c r="CF101" s="3" t="e">
        <f>HLOOKUP(CE101,'Valuation Data'!$D$2:$K$5,4,FALSE)</f>
        <v>#N/A</v>
      </c>
      <c r="CG101" s="3">
        <f t="shared" si="68"/>
        <v>19200</v>
      </c>
      <c r="CH101" s="3" t="str">
        <f t="shared" si="69"/>
        <v>No</v>
      </c>
      <c r="CI101" s="3" t="str">
        <f>VLOOKUP(R101,'Use Codes &amp; County Type'!A:D,4,FALSE)</f>
        <v>V</v>
      </c>
      <c r="CJ101" s="3" t="str">
        <f t="shared" si="70"/>
        <v>Yes</v>
      </c>
      <c r="CK101" s="3" t="str">
        <f t="shared" si="71"/>
        <v>No</v>
      </c>
      <c r="CL101" s="3">
        <f t="shared" si="72"/>
        <v>0</v>
      </c>
      <c r="CM101" s="3">
        <f t="shared" si="73"/>
        <v>0</v>
      </c>
      <c r="CN101" s="3">
        <f t="shared" si="74"/>
        <v>1731.75</v>
      </c>
      <c r="CO101" s="3">
        <f t="shared" si="75"/>
        <v>-1731.75</v>
      </c>
      <c r="CP101" s="3">
        <f t="shared" si="76"/>
        <v>9.0195312499999999E-2</v>
      </c>
      <c r="CR101" s="3" t="str">
        <f t="shared" si="77"/>
        <v>No</v>
      </c>
      <c r="CV101" s="3" t="str">
        <f t="shared" si="78"/>
        <v>FMV&lt;$30K</v>
      </c>
      <c r="CW101" s="3">
        <f t="shared" si="79"/>
        <v>100</v>
      </c>
      <c r="CX101" s="3">
        <f t="shared" si="80"/>
        <v>346.35</v>
      </c>
      <c r="CY101" s="3" t="str">
        <f t="shared" si="81"/>
        <v>Ok</v>
      </c>
      <c r="CZ101">
        <v>0</v>
      </c>
      <c r="DA101">
        <v>0</v>
      </c>
    </row>
    <row r="102" spans="1:105" x14ac:dyDescent="0.25">
      <c r="A102">
        <v>101</v>
      </c>
      <c r="B102" t="s">
        <v>3</v>
      </c>
      <c r="C102" t="s">
        <v>210</v>
      </c>
      <c r="D102">
        <v>113.11</v>
      </c>
      <c r="E102">
        <v>2017</v>
      </c>
      <c r="F102" t="e">
        <f>NA()</f>
        <v>#N/A</v>
      </c>
      <c r="G102" t="e">
        <f>NA()</f>
        <v>#N/A</v>
      </c>
      <c r="H102" s="3" t="e">
        <f t="shared" si="41"/>
        <v>#N/A</v>
      </c>
      <c r="I102" t="e">
        <f>NA()</f>
        <v>#N/A</v>
      </c>
      <c r="J102" t="e">
        <f>NA()</f>
        <v>#N/A</v>
      </c>
      <c r="K102" t="e">
        <f>NA()</f>
        <v>#N/A</v>
      </c>
      <c r="L102" t="e">
        <f>NA()</f>
        <v>#N/A</v>
      </c>
      <c r="M102" t="e">
        <f>NA()</f>
        <v>#N/A</v>
      </c>
      <c r="N102" t="e">
        <f>NA()</f>
        <v>#N/A</v>
      </c>
      <c r="O102" t="e">
        <f>NA()</f>
        <v>#N/A</v>
      </c>
      <c r="P102" t="e">
        <f>NA()</f>
        <v>#N/A</v>
      </c>
      <c r="Q102" t="e">
        <f>NA()</f>
        <v>#N/A</v>
      </c>
      <c r="R102">
        <v>2</v>
      </c>
      <c r="S102" t="s">
        <v>6535</v>
      </c>
      <c r="T102" t="e">
        <f>NA()</f>
        <v>#N/A</v>
      </c>
      <c r="U102" t="e">
        <f>NA()</f>
        <v>#N/A</v>
      </c>
      <c r="V102">
        <v>2017</v>
      </c>
      <c r="W102">
        <v>29954</v>
      </c>
      <c r="X102" t="e">
        <f>NA()</f>
        <v>#N/A</v>
      </c>
      <c r="Y102" t="e">
        <f>NA()</f>
        <v>#N/A</v>
      </c>
      <c r="Z102" t="e">
        <f>NA()</f>
        <v>#N/A</v>
      </c>
      <c r="AA102" s="3">
        <f t="shared" si="42"/>
        <v>0</v>
      </c>
      <c r="AB102" t="s">
        <v>6616</v>
      </c>
      <c r="AI102" t="e">
        <f>NA()</f>
        <v>#N/A</v>
      </c>
      <c r="AJ102" t="e">
        <f>NA()</f>
        <v>#N/A</v>
      </c>
      <c r="AK102" t="e">
        <f>NA()</f>
        <v>#N/A</v>
      </c>
      <c r="AL102" t="e">
        <f>NA()</f>
        <v>#N/A</v>
      </c>
      <c r="AM102" t="e">
        <f>NA()</f>
        <v>#N/A</v>
      </c>
      <c r="AN102" t="e">
        <f>NA()</f>
        <v>#N/A</v>
      </c>
      <c r="AO102" t="e">
        <f>NA()</f>
        <v>#N/A</v>
      </c>
      <c r="AP102" s="3" t="str">
        <f t="shared" si="43"/>
        <v>No</v>
      </c>
      <c r="AQ102" s="3" t="str">
        <f t="shared" si="44"/>
        <v>No</v>
      </c>
      <c r="AR102" s="3" t="str">
        <f t="shared" si="45"/>
        <v>No</v>
      </c>
      <c r="AS102" t="e">
        <f>NA()</f>
        <v>#N/A</v>
      </c>
      <c r="AT102" t="e">
        <f>NA()</f>
        <v>#N/A</v>
      </c>
      <c r="AU102" t="e">
        <f>NA()</f>
        <v>#N/A</v>
      </c>
      <c r="AV102" t="e">
        <f>NA()</f>
        <v>#N/A</v>
      </c>
      <c r="AW102" t="e">
        <f>NA()</f>
        <v>#N/A</v>
      </c>
      <c r="AX102" t="e">
        <f>NA()</f>
        <v>#N/A</v>
      </c>
      <c r="AY102" t="e">
        <f>NA()</f>
        <v>#N/A</v>
      </c>
      <c r="AZ102" t="e">
        <f>NA()</f>
        <v>#N/A</v>
      </c>
      <c r="BA102">
        <v>0</v>
      </c>
      <c r="BB102" t="s">
        <v>6617</v>
      </c>
      <c r="BC102" t="e">
        <f>NA()</f>
        <v>#N/A</v>
      </c>
      <c r="BD102" s="4" t="str">
        <f t="shared" si="46"/>
        <v>No</v>
      </c>
      <c r="BE102" t="e">
        <f>NA()</f>
        <v>#N/A</v>
      </c>
      <c r="BF102" s="3" t="str">
        <f t="shared" si="47"/>
        <v>No</v>
      </c>
      <c r="BG102" t="e">
        <f>NA()</f>
        <v>#N/A</v>
      </c>
      <c r="BH102" s="3" t="e">
        <f t="shared" si="48"/>
        <v>#N/A</v>
      </c>
      <c r="BI102" s="3" t="e">
        <f t="shared" si="49"/>
        <v>#N/A</v>
      </c>
      <c r="BJ102" s="3" t="e">
        <f t="shared" si="50"/>
        <v>#N/A</v>
      </c>
      <c r="BK102" s="3" t="e">
        <f t="shared" si="51"/>
        <v>#N/A</v>
      </c>
      <c r="BL102" s="3" t="e">
        <f t="shared" si="52"/>
        <v>#N/A</v>
      </c>
      <c r="BM102" s="3" t="e">
        <f t="shared" si="53"/>
        <v>#N/A</v>
      </c>
      <c r="BN102" s="3" t="str">
        <f t="shared" si="54"/>
        <v>Lien&lt;$150</v>
      </c>
      <c r="BO102" s="3" t="e">
        <f t="shared" si="55"/>
        <v>#N/A</v>
      </c>
      <c r="BP102" s="3" t="str">
        <f t="shared" si="56"/>
        <v>FV&lt;$10K</v>
      </c>
      <c r="BQ102" t="s">
        <v>6650</v>
      </c>
      <c r="BR102" s="3" t="str">
        <f t="shared" si="57"/>
        <v>No, &lt; $20K Lien</v>
      </c>
      <c r="BS102" s="3" t="str">
        <f t="shared" si="58"/>
        <v>No, Lien &lt; $20K</v>
      </c>
      <c r="BT102" t="s">
        <v>6650</v>
      </c>
      <c r="BU102" s="3" t="str">
        <f t="shared" si="59"/>
        <v>No</v>
      </c>
      <c r="BV102" s="3" t="str">
        <f t="shared" si="60"/>
        <v>No</v>
      </c>
      <c r="BW102" s="3">
        <f t="shared" si="61"/>
        <v>0</v>
      </c>
      <c r="BX102" s="3" t="str">
        <f t="shared" si="62"/>
        <v>No</v>
      </c>
      <c r="BY102" s="3">
        <f t="shared" si="63"/>
        <v>29954</v>
      </c>
      <c r="BZ102">
        <v>1</v>
      </c>
      <c r="CA102" s="3">
        <f t="shared" si="64"/>
        <v>29954</v>
      </c>
      <c r="CC102" s="3" t="e">
        <f t="shared" si="65"/>
        <v>#N/A</v>
      </c>
      <c r="CD102" s="3" t="e">
        <f t="shared" si="66"/>
        <v>#N/A</v>
      </c>
      <c r="CE102" s="3" t="str">
        <f t="shared" si="67"/>
        <v/>
      </c>
      <c r="CF102" s="3" t="e">
        <f>HLOOKUP(CE102,'Valuation Data'!$D$2:$K$5,4,FALSE)</f>
        <v>#N/A</v>
      </c>
      <c r="CG102" s="3">
        <f t="shared" si="68"/>
        <v>29954</v>
      </c>
      <c r="CH102" s="3" t="str">
        <f t="shared" si="69"/>
        <v>No</v>
      </c>
      <c r="CI102" s="3" t="str">
        <f>VLOOKUP(R102,'Use Codes &amp; County Type'!A:D,4,FALSE)</f>
        <v>R</v>
      </c>
      <c r="CJ102" s="3" t="str">
        <f t="shared" si="70"/>
        <v>No</v>
      </c>
      <c r="CK102" s="3" t="str">
        <f t="shared" si="71"/>
        <v>Yes</v>
      </c>
      <c r="CL102" s="3">
        <f t="shared" si="72"/>
        <v>0.67</v>
      </c>
      <c r="CM102" s="3">
        <f t="shared" si="73"/>
        <v>20069.18</v>
      </c>
      <c r="CN102" s="3" t="e">
        <f t="shared" si="74"/>
        <v>#N/A</v>
      </c>
      <c r="CO102" s="3" t="e">
        <f t="shared" si="75"/>
        <v>#N/A</v>
      </c>
      <c r="CP102" s="3" t="e">
        <f t="shared" si="76"/>
        <v>#N/A</v>
      </c>
      <c r="CR102" s="3" t="str">
        <f t="shared" si="77"/>
        <v>No</v>
      </c>
      <c r="CV102" s="3" t="str">
        <f t="shared" si="78"/>
        <v>Lien&lt;$150</v>
      </c>
      <c r="CW102" s="3">
        <f t="shared" si="79"/>
        <v>101</v>
      </c>
      <c r="CX102" s="3">
        <f t="shared" si="80"/>
        <v>113.11</v>
      </c>
      <c r="CY102" s="3" t="str">
        <f t="shared" si="81"/>
        <v>Ok</v>
      </c>
      <c r="CZ102" t="e">
        <f>NA()</f>
        <v>#N/A</v>
      </c>
      <c r="DA102" t="e">
        <f>NA()</f>
        <v>#N/A</v>
      </c>
    </row>
    <row r="103" spans="1:105" x14ac:dyDescent="0.25">
      <c r="A103">
        <v>102</v>
      </c>
      <c r="B103" t="s">
        <v>3</v>
      </c>
      <c r="C103" t="s">
        <v>211</v>
      </c>
      <c r="D103">
        <v>430.91</v>
      </c>
      <c r="E103">
        <v>2017</v>
      </c>
      <c r="F103">
        <v>430.91</v>
      </c>
      <c r="G103">
        <v>430.91</v>
      </c>
      <c r="H103" s="3">
        <f t="shared" si="41"/>
        <v>0</v>
      </c>
      <c r="I103">
        <v>25012</v>
      </c>
      <c r="J103" t="s">
        <v>2730</v>
      </c>
      <c r="K103" t="s">
        <v>2738</v>
      </c>
      <c r="L103">
        <v>32046</v>
      </c>
      <c r="M103" t="s">
        <v>2809</v>
      </c>
      <c r="N103" t="s">
        <v>4753</v>
      </c>
      <c r="O103">
        <v>-82.0008085848782</v>
      </c>
      <c r="P103">
        <v>30.602941355389898</v>
      </c>
      <c r="Q103" t="s">
        <v>4840</v>
      </c>
      <c r="R103">
        <v>55</v>
      </c>
      <c r="S103" t="s">
        <v>6542</v>
      </c>
      <c r="T103">
        <v>7009</v>
      </c>
      <c r="U103" t="s">
        <v>6579</v>
      </c>
      <c r="V103">
        <v>2017</v>
      </c>
      <c r="W103">
        <v>49864</v>
      </c>
      <c r="X103">
        <v>2017</v>
      </c>
      <c r="Y103">
        <v>108197</v>
      </c>
      <c r="Z103">
        <v>368.84</v>
      </c>
      <c r="AA103" s="3">
        <f t="shared" si="42"/>
        <v>0.85595600009282669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 s="3" t="str">
        <f t="shared" si="43"/>
        <v>No</v>
      </c>
      <c r="AQ103" s="3" t="str">
        <f t="shared" si="44"/>
        <v>No</v>
      </c>
      <c r="AR103" s="3" t="str">
        <f t="shared" si="45"/>
        <v>No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 t="s">
        <v>6634</v>
      </c>
      <c r="AZ103">
        <v>0</v>
      </c>
      <c r="BA103">
        <v>0</v>
      </c>
      <c r="BB103" t="s">
        <v>6617</v>
      </c>
      <c r="BC103">
        <v>0</v>
      </c>
      <c r="BD103" s="4" t="str">
        <f t="shared" si="46"/>
        <v>No</v>
      </c>
      <c r="BE103" t="s">
        <v>6640</v>
      </c>
      <c r="BF103" s="3" t="str">
        <f t="shared" si="47"/>
        <v>No</v>
      </c>
      <c r="BG103" t="s">
        <v>6645</v>
      </c>
      <c r="BH103" s="3" t="str">
        <f t="shared" si="48"/>
        <v>25012 WILSON CARROLL LN</v>
      </c>
      <c r="BI103" s="3" t="str">
        <f t="shared" si="49"/>
        <v>Hilliard</v>
      </c>
      <c r="BJ103" s="3" t="str">
        <f t="shared" si="50"/>
        <v>Florida</v>
      </c>
      <c r="BK103" s="3">
        <f t="shared" si="51"/>
        <v>32046</v>
      </c>
      <c r="BL103" s="3" t="str">
        <f t="shared" si="52"/>
        <v>25012 WILSON CARROLL LN HILLIARD FL 32046</v>
      </c>
      <c r="BM103" s="3" t="str">
        <f t="shared" si="53"/>
        <v/>
      </c>
      <c r="BN103" s="3" t="str">
        <f t="shared" si="54"/>
        <v>Pass</v>
      </c>
      <c r="BO103" s="3" t="str">
        <f t="shared" si="55"/>
        <v>No</v>
      </c>
      <c r="BP103" s="3" t="str">
        <f t="shared" si="56"/>
        <v>FV&lt;$10K</v>
      </c>
      <c r="BQ103" t="s">
        <v>6650</v>
      </c>
      <c r="BR103" s="3" t="str">
        <f t="shared" si="57"/>
        <v>No, &lt; $20K Lien</v>
      </c>
      <c r="BS103" s="3" t="str">
        <f t="shared" si="58"/>
        <v>No, Lien &lt; $20K</v>
      </c>
      <c r="BT103" t="s">
        <v>6650</v>
      </c>
      <c r="BU103" s="3" t="str">
        <f t="shared" si="59"/>
        <v>No</v>
      </c>
      <c r="BV103" s="3" t="str">
        <f t="shared" si="60"/>
        <v>No</v>
      </c>
      <c r="BW103" s="3">
        <f t="shared" si="61"/>
        <v>0</v>
      </c>
      <c r="BX103" s="3" t="str">
        <f t="shared" si="62"/>
        <v>No</v>
      </c>
      <c r="BY103" s="3">
        <f t="shared" si="63"/>
        <v>49864</v>
      </c>
      <c r="BZ103">
        <v>1</v>
      </c>
      <c r="CA103" s="3">
        <f t="shared" si="64"/>
        <v>49864</v>
      </c>
      <c r="CC103" s="3">
        <f t="shared" si="65"/>
        <v>0</v>
      </c>
      <c r="CD103" s="3">
        <f t="shared" si="66"/>
        <v>0</v>
      </c>
      <c r="CE103" s="3" t="str">
        <f t="shared" si="67"/>
        <v/>
      </c>
      <c r="CF103" s="3" t="e">
        <f>HLOOKUP(CE103,'Valuation Data'!$D$2:$K$5,4,FALSE)</f>
        <v>#N/A</v>
      </c>
      <c r="CG103" s="3">
        <f t="shared" si="68"/>
        <v>49864</v>
      </c>
      <c r="CH103" s="3" t="str">
        <f t="shared" si="69"/>
        <v>No</v>
      </c>
      <c r="CI103" s="3" t="str">
        <f>VLOOKUP(R103,'Use Codes &amp; County Type'!A:D,4,FALSE)</f>
        <v>V</v>
      </c>
      <c r="CJ103" s="3" t="str">
        <f t="shared" si="70"/>
        <v>Yes</v>
      </c>
      <c r="CK103" s="3" t="str">
        <f t="shared" si="71"/>
        <v>Yes</v>
      </c>
      <c r="CL103" s="3">
        <f t="shared" si="72"/>
        <v>0</v>
      </c>
      <c r="CM103" s="3">
        <f t="shared" si="73"/>
        <v>0</v>
      </c>
      <c r="CN103" s="3">
        <f t="shared" si="74"/>
        <v>1723.64</v>
      </c>
      <c r="CO103" s="3">
        <f t="shared" si="75"/>
        <v>-1723.64</v>
      </c>
      <c r="CP103" s="3">
        <f t="shared" si="76"/>
        <v>3.4566821755174074E-2</v>
      </c>
      <c r="CR103" s="3" t="str">
        <f t="shared" si="77"/>
        <v>No</v>
      </c>
      <c r="CV103" s="3" t="str">
        <f t="shared" si="78"/>
        <v>Vacant, No Sales Data</v>
      </c>
      <c r="CW103" s="3">
        <f t="shared" si="79"/>
        <v>102</v>
      </c>
      <c r="CX103" s="3">
        <f t="shared" si="80"/>
        <v>430.91</v>
      </c>
      <c r="CY103" s="3" t="str">
        <f t="shared" si="81"/>
        <v>Ok</v>
      </c>
      <c r="CZ103">
        <v>0</v>
      </c>
      <c r="DA103">
        <v>0</v>
      </c>
    </row>
    <row r="104" spans="1:105" x14ac:dyDescent="0.25">
      <c r="A104">
        <v>103</v>
      </c>
      <c r="B104" t="s">
        <v>3</v>
      </c>
      <c r="C104" t="s">
        <v>212</v>
      </c>
      <c r="D104">
        <v>837.58</v>
      </c>
      <c r="E104">
        <v>2017</v>
      </c>
      <c r="F104">
        <v>837.58</v>
      </c>
      <c r="G104">
        <v>837.58</v>
      </c>
      <c r="H104" s="3">
        <f t="shared" si="41"/>
        <v>0</v>
      </c>
      <c r="I104">
        <v>2744</v>
      </c>
      <c r="J104" t="s">
        <v>2730</v>
      </c>
      <c r="K104" t="s">
        <v>2738</v>
      </c>
      <c r="L104">
        <v>32046</v>
      </c>
      <c r="M104" t="s">
        <v>2810</v>
      </c>
      <c r="N104" t="s">
        <v>4753</v>
      </c>
      <c r="O104">
        <v>-82.002273028834793</v>
      </c>
      <c r="P104">
        <v>30.599629232214198</v>
      </c>
      <c r="Q104" t="s">
        <v>4841</v>
      </c>
      <c r="R104">
        <v>2</v>
      </c>
      <c r="S104" t="s">
        <v>6535</v>
      </c>
      <c r="T104">
        <v>1006</v>
      </c>
      <c r="U104" t="s">
        <v>6578</v>
      </c>
      <c r="V104">
        <v>2017</v>
      </c>
      <c r="W104">
        <v>68359</v>
      </c>
      <c r="X104">
        <v>2017</v>
      </c>
      <c r="Y104">
        <v>68359</v>
      </c>
      <c r="Z104">
        <v>1034.8699999999999</v>
      </c>
      <c r="AA104" s="3">
        <f t="shared" si="42"/>
        <v>1.2355476491797797</v>
      </c>
      <c r="AH104" t="s">
        <v>6616</v>
      </c>
      <c r="AI104" t="s">
        <v>6618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 s="3" t="str">
        <f t="shared" si="43"/>
        <v>No</v>
      </c>
      <c r="AQ104" s="3" t="str">
        <f t="shared" si="44"/>
        <v>No</v>
      </c>
      <c r="AR104" s="3" t="str">
        <f t="shared" si="45"/>
        <v>No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 t="s">
        <v>6634</v>
      </c>
      <c r="AZ104">
        <v>0</v>
      </c>
      <c r="BA104">
        <v>0</v>
      </c>
      <c r="BB104" t="s">
        <v>6616</v>
      </c>
      <c r="BC104" t="s">
        <v>6616</v>
      </c>
      <c r="BD104" s="4" t="str">
        <f t="shared" si="46"/>
        <v>No</v>
      </c>
      <c r="BE104" t="s">
        <v>6640</v>
      </c>
      <c r="BF104" s="3" t="str">
        <f t="shared" si="47"/>
        <v>No</v>
      </c>
      <c r="BG104" t="s">
        <v>6645</v>
      </c>
      <c r="BH104" s="3" t="str">
        <f t="shared" si="48"/>
        <v>2744 SIKES DR</v>
      </c>
      <c r="BI104" s="3" t="str">
        <f t="shared" si="49"/>
        <v>Hilliard</v>
      </c>
      <c r="BJ104" s="3" t="str">
        <f t="shared" si="50"/>
        <v>Florida</v>
      </c>
      <c r="BK104" s="3">
        <f t="shared" si="51"/>
        <v>32046</v>
      </c>
      <c r="BL104" s="3" t="str">
        <f t="shared" si="52"/>
        <v>2744 SIKES DR HILLIARD FL 32046</v>
      </c>
      <c r="BM104" s="3" t="str">
        <f t="shared" si="53"/>
        <v/>
      </c>
      <c r="BN104" s="3" t="str">
        <f t="shared" si="54"/>
        <v>Pass</v>
      </c>
      <c r="BO104" s="3" t="str">
        <f t="shared" si="55"/>
        <v>No</v>
      </c>
      <c r="BP104" s="3" t="str">
        <f t="shared" si="56"/>
        <v>FV&lt;$10K</v>
      </c>
      <c r="BQ104" t="s">
        <v>6650</v>
      </c>
      <c r="BR104" s="3" t="str">
        <f t="shared" si="57"/>
        <v>No, &lt; $20K Lien</v>
      </c>
      <c r="BS104" s="3" t="str">
        <f t="shared" si="58"/>
        <v>No, Lien &lt; $20K</v>
      </c>
      <c r="BT104" t="s">
        <v>6650</v>
      </c>
      <c r="BU104" s="3" t="str">
        <f t="shared" si="59"/>
        <v>No</v>
      </c>
      <c r="BV104" s="3" t="str">
        <f t="shared" si="60"/>
        <v>No</v>
      </c>
      <c r="BW104" s="3">
        <f t="shared" si="61"/>
        <v>0</v>
      </c>
      <c r="BX104" s="3" t="str">
        <f t="shared" si="62"/>
        <v>No</v>
      </c>
      <c r="BY104" s="3">
        <f t="shared" si="63"/>
        <v>68359</v>
      </c>
      <c r="BZ104">
        <v>1</v>
      </c>
      <c r="CA104" s="3">
        <f t="shared" si="64"/>
        <v>68359</v>
      </c>
      <c r="CC104" s="3">
        <f t="shared" si="65"/>
        <v>0</v>
      </c>
      <c r="CD104" s="3">
        <f t="shared" si="66"/>
        <v>0</v>
      </c>
      <c r="CE104" s="3" t="str">
        <f t="shared" si="67"/>
        <v/>
      </c>
      <c r="CF104" s="3" t="e">
        <f>HLOOKUP(CE104,'Valuation Data'!$D$2:$K$5,4,FALSE)</f>
        <v>#N/A</v>
      </c>
      <c r="CG104" s="3">
        <f t="shared" si="68"/>
        <v>68359</v>
      </c>
      <c r="CH104" s="3" t="str">
        <f t="shared" si="69"/>
        <v>No</v>
      </c>
      <c r="CI104" s="3" t="str">
        <f>VLOOKUP(R104,'Use Codes &amp; County Type'!A:D,4,FALSE)</f>
        <v>R</v>
      </c>
      <c r="CJ104" s="3" t="str">
        <f t="shared" si="70"/>
        <v>No</v>
      </c>
      <c r="CK104" s="3" t="str">
        <f t="shared" si="71"/>
        <v>No</v>
      </c>
      <c r="CL104" s="3">
        <f t="shared" si="72"/>
        <v>0.35</v>
      </c>
      <c r="CM104" s="3">
        <f t="shared" si="73"/>
        <v>23925.649999999998</v>
      </c>
      <c r="CN104" s="3">
        <f t="shared" si="74"/>
        <v>3942.1899999999996</v>
      </c>
      <c r="CO104" s="3">
        <f t="shared" si="75"/>
        <v>19983.46</v>
      </c>
      <c r="CP104" s="3">
        <f t="shared" si="76"/>
        <v>5.7668924355242172E-2</v>
      </c>
      <c r="CR104" s="3" t="str">
        <f t="shared" si="77"/>
        <v>No</v>
      </c>
      <c r="CV104" s="3" t="str">
        <f t="shared" si="78"/>
        <v>*Bid</v>
      </c>
      <c r="CW104" s="3">
        <f t="shared" si="79"/>
        <v>103</v>
      </c>
      <c r="CX104" s="3">
        <f t="shared" si="80"/>
        <v>837.58</v>
      </c>
      <c r="CY104" s="3" t="str">
        <f t="shared" si="81"/>
        <v>Ok</v>
      </c>
      <c r="CZ104">
        <v>0</v>
      </c>
      <c r="DA104">
        <v>0</v>
      </c>
    </row>
    <row r="105" spans="1:105" x14ac:dyDescent="0.25">
      <c r="A105">
        <v>104</v>
      </c>
      <c r="B105" t="s">
        <v>3</v>
      </c>
      <c r="C105" t="s">
        <v>213</v>
      </c>
      <c r="D105">
        <v>1471.51</v>
      </c>
      <c r="E105">
        <v>2017</v>
      </c>
      <c r="F105">
        <v>1471.51</v>
      </c>
      <c r="G105">
        <v>1471.51</v>
      </c>
      <c r="H105" s="3">
        <f t="shared" si="41"/>
        <v>0</v>
      </c>
      <c r="I105">
        <v>23356</v>
      </c>
      <c r="J105" t="s">
        <v>2730</v>
      </c>
      <c r="K105" t="s">
        <v>2738</v>
      </c>
      <c r="L105">
        <v>32046</v>
      </c>
      <c r="M105" t="s">
        <v>2811</v>
      </c>
      <c r="N105" t="s">
        <v>4753</v>
      </c>
      <c r="O105">
        <v>-81.985062575868696</v>
      </c>
      <c r="P105">
        <v>30.609224119170701</v>
      </c>
      <c r="Q105" t="s">
        <v>4842</v>
      </c>
      <c r="R105">
        <v>2</v>
      </c>
      <c r="S105" t="s">
        <v>6535</v>
      </c>
      <c r="T105">
        <v>1006</v>
      </c>
      <c r="U105" t="s">
        <v>6578</v>
      </c>
      <c r="V105">
        <v>2017</v>
      </c>
      <c r="W105">
        <v>87921</v>
      </c>
      <c r="X105">
        <v>2017</v>
      </c>
      <c r="Y105">
        <v>87921</v>
      </c>
      <c r="Z105">
        <v>1331.03</v>
      </c>
      <c r="AA105" s="3">
        <f t="shared" si="42"/>
        <v>0.90453343844078526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 s="3" t="str">
        <f t="shared" si="43"/>
        <v>No</v>
      </c>
      <c r="AQ105" s="3" t="str">
        <f t="shared" si="44"/>
        <v>No</v>
      </c>
      <c r="AR105" s="3" t="str">
        <f t="shared" si="45"/>
        <v>No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 t="s">
        <v>6634</v>
      </c>
      <c r="AZ105">
        <v>0</v>
      </c>
      <c r="BA105">
        <v>0</v>
      </c>
      <c r="BB105" t="s">
        <v>6616</v>
      </c>
      <c r="BC105">
        <v>0</v>
      </c>
      <c r="BD105" s="4" t="str">
        <f t="shared" si="46"/>
        <v>No</v>
      </c>
      <c r="BE105" t="s">
        <v>6640</v>
      </c>
      <c r="BF105" s="3" t="str">
        <f t="shared" si="47"/>
        <v>No</v>
      </c>
      <c r="BG105" t="s">
        <v>6645</v>
      </c>
      <c r="BH105" s="3" t="str">
        <f t="shared" si="48"/>
        <v>23356 SMITH RD N</v>
      </c>
      <c r="BI105" s="3" t="str">
        <f t="shared" si="49"/>
        <v>Hilliard</v>
      </c>
      <c r="BJ105" s="3" t="str">
        <f t="shared" si="50"/>
        <v>Florida</v>
      </c>
      <c r="BK105" s="3">
        <f t="shared" si="51"/>
        <v>32046</v>
      </c>
      <c r="BL105" s="3" t="str">
        <f t="shared" si="52"/>
        <v>23356 SMITH RD N HILLIARD FL 32046</v>
      </c>
      <c r="BM105" s="3" t="str">
        <f t="shared" si="53"/>
        <v/>
      </c>
      <c r="BN105" s="3" t="str">
        <f t="shared" si="54"/>
        <v>Pass</v>
      </c>
      <c r="BO105" s="3" t="str">
        <f t="shared" si="55"/>
        <v>No</v>
      </c>
      <c r="BP105" s="3" t="str">
        <f t="shared" si="56"/>
        <v>FV&lt;$10K</v>
      </c>
      <c r="BQ105" t="s">
        <v>6650</v>
      </c>
      <c r="BR105" s="3" t="str">
        <f t="shared" si="57"/>
        <v>No, &lt; $20K Lien</v>
      </c>
      <c r="BS105" s="3" t="str">
        <f t="shared" si="58"/>
        <v>No, Lien &lt; $20K</v>
      </c>
      <c r="BT105" t="s">
        <v>6650</v>
      </c>
      <c r="BU105" s="3" t="str">
        <f t="shared" si="59"/>
        <v>No</v>
      </c>
      <c r="BV105" s="3" t="str">
        <f t="shared" si="60"/>
        <v>No</v>
      </c>
      <c r="BW105" s="3">
        <f t="shared" si="61"/>
        <v>0</v>
      </c>
      <c r="BX105" s="3" t="str">
        <f t="shared" si="62"/>
        <v>No</v>
      </c>
      <c r="BY105" s="3">
        <f t="shared" si="63"/>
        <v>87921</v>
      </c>
      <c r="BZ105">
        <v>1</v>
      </c>
      <c r="CA105" s="3">
        <f t="shared" si="64"/>
        <v>87921</v>
      </c>
      <c r="CC105" s="3">
        <f t="shared" si="65"/>
        <v>0</v>
      </c>
      <c r="CD105" s="3">
        <f t="shared" si="66"/>
        <v>0</v>
      </c>
      <c r="CE105" s="3" t="str">
        <f t="shared" si="67"/>
        <v/>
      </c>
      <c r="CF105" s="3" t="e">
        <f>HLOOKUP(CE105,'Valuation Data'!$D$2:$K$5,4,FALSE)</f>
        <v>#N/A</v>
      </c>
      <c r="CG105" s="3">
        <f t="shared" si="68"/>
        <v>87921</v>
      </c>
      <c r="CH105" s="3" t="str">
        <f t="shared" si="69"/>
        <v>No</v>
      </c>
      <c r="CI105" s="3" t="str">
        <f>VLOOKUP(R105,'Use Codes &amp; County Type'!A:D,4,FALSE)</f>
        <v>R</v>
      </c>
      <c r="CJ105" s="3" t="str">
        <f t="shared" si="70"/>
        <v>No</v>
      </c>
      <c r="CK105" s="3" t="str">
        <f t="shared" si="71"/>
        <v>No</v>
      </c>
      <c r="CL105" s="3">
        <f t="shared" si="72"/>
        <v>0.35</v>
      </c>
      <c r="CM105" s="3">
        <f t="shared" si="73"/>
        <v>30772.35</v>
      </c>
      <c r="CN105" s="3">
        <f t="shared" si="74"/>
        <v>5886.04</v>
      </c>
      <c r="CO105" s="3">
        <f t="shared" si="75"/>
        <v>24886.309999999998</v>
      </c>
      <c r="CP105" s="3">
        <f t="shared" si="76"/>
        <v>6.694691825616178E-2</v>
      </c>
      <c r="CR105" s="3" t="str">
        <f t="shared" si="77"/>
        <v>No</v>
      </c>
      <c r="CV105" s="3" t="str">
        <f t="shared" si="78"/>
        <v>*Bid</v>
      </c>
      <c r="CW105" s="3">
        <f t="shared" si="79"/>
        <v>104</v>
      </c>
      <c r="CX105" s="3">
        <f t="shared" si="80"/>
        <v>1471.51</v>
      </c>
      <c r="CY105" s="3" t="str">
        <f t="shared" si="81"/>
        <v>Ok</v>
      </c>
      <c r="CZ105">
        <v>0</v>
      </c>
      <c r="DA105">
        <v>0</v>
      </c>
    </row>
    <row r="106" spans="1:105" x14ac:dyDescent="0.25">
      <c r="A106">
        <v>105</v>
      </c>
      <c r="B106" t="s">
        <v>3</v>
      </c>
      <c r="C106" t="s">
        <v>214</v>
      </c>
      <c r="D106">
        <v>772.87</v>
      </c>
      <c r="E106">
        <v>2017</v>
      </c>
      <c r="F106">
        <v>772.87</v>
      </c>
      <c r="G106">
        <v>772.87</v>
      </c>
      <c r="H106" s="3">
        <f t="shared" si="41"/>
        <v>0</v>
      </c>
      <c r="J106" t="s">
        <v>2730</v>
      </c>
      <c r="K106" t="s">
        <v>2738</v>
      </c>
      <c r="L106">
        <v>32046</v>
      </c>
      <c r="M106" t="s">
        <v>2812</v>
      </c>
      <c r="N106" t="s">
        <v>4753</v>
      </c>
      <c r="O106">
        <v>-81.961658305489706</v>
      </c>
      <c r="P106">
        <v>30.5831086527187</v>
      </c>
      <c r="Q106" t="s">
        <v>4843</v>
      </c>
      <c r="R106">
        <v>56</v>
      </c>
      <c r="S106" t="s">
        <v>6536</v>
      </c>
      <c r="T106">
        <v>7009</v>
      </c>
      <c r="U106" t="s">
        <v>6579</v>
      </c>
      <c r="V106">
        <v>2017</v>
      </c>
      <c r="W106">
        <v>45250</v>
      </c>
      <c r="X106">
        <v>2017</v>
      </c>
      <c r="Y106">
        <v>288000</v>
      </c>
      <c r="Z106">
        <v>685.04</v>
      </c>
      <c r="AA106" s="3">
        <f t="shared" si="42"/>
        <v>0.88635863728699515</v>
      </c>
      <c r="AB106" t="s">
        <v>6616</v>
      </c>
      <c r="AE106" t="s">
        <v>6616</v>
      </c>
      <c r="AF106" t="s">
        <v>6616</v>
      </c>
      <c r="AG106" t="s">
        <v>6616</v>
      </c>
      <c r="AI106" t="s">
        <v>6618</v>
      </c>
      <c r="AJ106" t="s">
        <v>6618</v>
      </c>
      <c r="AK106" t="s">
        <v>6618</v>
      </c>
      <c r="AL106" t="s">
        <v>6618</v>
      </c>
      <c r="AM106" t="s">
        <v>6618</v>
      </c>
      <c r="AN106" t="s">
        <v>6618</v>
      </c>
      <c r="AO106">
        <v>0</v>
      </c>
      <c r="AP106" s="3" t="str">
        <f t="shared" si="43"/>
        <v>No</v>
      </c>
      <c r="AQ106" s="3" t="str">
        <f t="shared" si="44"/>
        <v>No</v>
      </c>
      <c r="AR106" s="3" t="str">
        <f t="shared" si="45"/>
        <v>No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 t="s">
        <v>6634</v>
      </c>
      <c r="AZ106">
        <v>0</v>
      </c>
      <c r="BA106">
        <v>1</v>
      </c>
      <c r="BB106" t="s">
        <v>6616</v>
      </c>
      <c r="BC106" t="s">
        <v>6616</v>
      </c>
      <c r="BD106" s="4" t="str">
        <f t="shared" si="46"/>
        <v>No</v>
      </c>
      <c r="BE106" t="s">
        <v>6640</v>
      </c>
      <c r="BF106" s="3" t="str">
        <f t="shared" si="47"/>
        <v>No</v>
      </c>
      <c r="BG106" t="s">
        <v>6645</v>
      </c>
      <c r="BH106" s="3" t="str">
        <f t="shared" si="48"/>
        <v>RIVER RD</v>
      </c>
      <c r="BI106" s="3" t="str">
        <f t="shared" si="49"/>
        <v>Hilliard</v>
      </c>
      <c r="BJ106" s="3" t="str">
        <f t="shared" si="50"/>
        <v>Florida</v>
      </c>
      <c r="BK106" s="3">
        <f t="shared" si="51"/>
        <v>32046</v>
      </c>
      <c r="BL106" s="3" t="str">
        <f t="shared" si="52"/>
        <v>RIVER RD HILLIARD FL 32046</v>
      </c>
      <c r="BM106" s="3" t="str">
        <f t="shared" si="53"/>
        <v/>
      </c>
      <c r="BN106" s="3" t="str">
        <f t="shared" si="54"/>
        <v>Pass</v>
      </c>
      <c r="BO106" s="3" t="str">
        <f t="shared" si="55"/>
        <v>No</v>
      </c>
      <c r="BP106" s="3" t="str">
        <f t="shared" si="56"/>
        <v>FV&lt;$10K</v>
      </c>
      <c r="BQ106" t="s">
        <v>6650</v>
      </c>
      <c r="BR106" s="3" t="str">
        <f t="shared" si="57"/>
        <v>No, &lt; $20K Lien</v>
      </c>
      <c r="BS106" s="3" t="str">
        <f t="shared" si="58"/>
        <v>No, Lien &lt; $20K</v>
      </c>
      <c r="BT106" t="s">
        <v>6650</v>
      </c>
      <c r="BU106" s="3" t="str">
        <f t="shared" si="59"/>
        <v>No</v>
      </c>
      <c r="BV106" s="3" t="str">
        <f t="shared" si="60"/>
        <v>No</v>
      </c>
      <c r="BW106" s="3">
        <f t="shared" si="61"/>
        <v>1</v>
      </c>
      <c r="BX106" s="3" t="str">
        <f t="shared" si="62"/>
        <v>No</v>
      </c>
      <c r="BY106" s="3">
        <f t="shared" si="63"/>
        <v>45250</v>
      </c>
      <c r="BZ106">
        <v>1</v>
      </c>
      <c r="CA106" s="3">
        <f t="shared" si="64"/>
        <v>45250</v>
      </c>
      <c r="CC106" s="3">
        <f t="shared" si="65"/>
        <v>0</v>
      </c>
      <c r="CD106" s="3">
        <f t="shared" si="66"/>
        <v>0</v>
      </c>
      <c r="CE106" s="3" t="str">
        <f t="shared" si="67"/>
        <v/>
      </c>
      <c r="CF106" s="3" t="e">
        <f>HLOOKUP(CE106,'Valuation Data'!$D$2:$K$5,4,FALSE)</f>
        <v>#N/A</v>
      </c>
      <c r="CG106" s="3">
        <f t="shared" si="68"/>
        <v>45250</v>
      </c>
      <c r="CH106" s="3" t="str">
        <f t="shared" si="69"/>
        <v>No</v>
      </c>
      <c r="CI106" s="3" t="str">
        <f>VLOOKUP(R106,'Use Codes &amp; County Type'!A:D,4,FALSE)</f>
        <v>V</v>
      </c>
      <c r="CJ106" s="3" t="str">
        <f t="shared" si="70"/>
        <v>Yes</v>
      </c>
      <c r="CK106" s="3" t="str">
        <f t="shared" si="71"/>
        <v>No</v>
      </c>
      <c r="CL106" s="3">
        <f t="shared" si="72"/>
        <v>0</v>
      </c>
      <c r="CM106" s="3">
        <f t="shared" si="73"/>
        <v>0</v>
      </c>
      <c r="CN106" s="3">
        <f t="shared" si="74"/>
        <v>3864.35</v>
      </c>
      <c r="CO106" s="3">
        <f t="shared" si="75"/>
        <v>-3864.35</v>
      </c>
      <c r="CP106" s="3">
        <f t="shared" si="76"/>
        <v>8.5400000000000004E-2</v>
      </c>
      <c r="CR106" s="3" t="str">
        <f t="shared" si="77"/>
        <v>No</v>
      </c>
      <c r="CV106" s="3" t="str">
        <f t="shared" si="78"/>
        <v>Vacant, No Sales Data</v>
      </c>
      <c r="CW106" s="3">
        <f t="shared" si="79"/>
        <v>105</v>
      </c>
      <c r="CX106" s="3">
        <f t="shared" si="80"/>
        <v>772.87</v>
      </c>
      <c r="CY106" s="3" t="str">
        <f t="shared" si="81"/>
        <v>Ok</v>
      </c>
      <c r="CZ106">
        <v>0</v>
      </c>
      <c r="DA106">
        <v>0</v>
      </c>
    </row>
    <row r="107" spans="1:105" x14ac:dyDescent="0.25">
      <c r="A107">
        <v>106</v>
      </c>
      <c r="B107" t="s">
        <v>3</v>
      </c>
      <c r="C107" t="s">
        <v>215</v>
      </c>
      <c r="D107">
        <v>1765.03</v>
      </c>
      <c r="E107">
        <v>2017</v>
      </c>
      <c r="F107">
        <v>1765.03</v>
      </c>
      <c r="G107">
        <v>1765.03</v>
      </c>
      <c r="H107" s="3">
        <f t="shared" si="41"/>
        <v>0</v>
      </c>
      <c r="I107">
        <v>23291</v>
      </c>
      <c r="J107" t="s">
        <v>2730</v>
      </c>
      <c r="K107" t="s">
        <v>2738</v>
      </c>
      <c r="L107">
        <v>32046</v>
      </c>
      <c r="M107" t="s">
        <v>2813</v>
      </c>
      <c r="N107" t="s">
        <v>4753</v>
      </c>
      <c r="O107">
        <v>-81.998647722302493</v>
      </c>
      <c r="P107">
        <v>30.591944051154599</v>
      </c>
      <c r="Q107" t="s">
        <v>4844</v>
      </c>
      <c r="R107">
        <v>1</v>
      </c>
      <c r="S107" t="s">
        <v>6539</v>
      </c>
      <c r="T107">
        <v>1001</v>
      </c>
      <c r="U107" t="s">
        <v>6582</v>
      </c>
      <c r="V107">
        <v>2017</v>
      </c>
      <c r="W107">
        <v>144953</v>
      </c>
      <c r="X107">
        <v>2017</v>
      </c>
      <c r="Y107">
        <v>168753</v>
      </c>
      <c r="Z107">
        <v>1602.43</v>
      </c>
      <c r="AA107" s="3">
        <f t="shared" si="42"/>
        <v>0.90787691993903796</v>
      </c>
      <c r="AB107" t="s">
        <v>6616</v>
      </c>
      <c r="AC107" t="s">
        <v>6616</v>
      </c>
      <c r="AI107" t="s">
        <v>6618</v>
      </c>
      <c r="AJ107" t="s">
        <v>6618</v>
      </c>
      <c r="AK107" t="s">
        <v>6618</v>
      </c>
      <c r="AL107" t="s">
        <v>6618</v>
      </c>
      <c r="AM107">
        <v>0</v>
      </c>
      <c r="AN107">
        <v>0</v>
      </c>
      <c r="AO107">
        <v>0</v>
      </c>
      <c r="AP107" s="3" t="str">
        <f t="shared" si="43"/>
        <v>No</v>
      </c>
      <c r="AQ107" s="3" t="str">
        <f t="shared" si="44"/>
        <v>No</v>
      </c>
      <c r="AR107" s="3" t="str">
        <f t="shared" si="45"/>
        <v>No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1</v>
      </c>
      <c r="AY107" t="s">
        <v>6634</v>
      </c>
      <c r="AZ107" t="s">
        <v>6638</v>
      </c>
      <c r="BA107">
        <v>2</v>
      </c>
      <c r="BB107" t="s">
        <v>6617</v>
      </c>
      <c r="BC107" t="s">
        <v>6616</v>
      </c>
      <c r="BD107" s="4" t="str">
        <f t="shared" si="46"/>
        <v>No</v>
      </c>
      <c r="BE107" t="s">
        <v>6640</v>
      </c>
      <c r="BF107" s="3" t="str">
        <f t="shared" si="47"/>
        <v>No</v>
      </c>
      <c r="BG107" t="s">
        <v>6645</v>
      </c>
      <c r="BH107" s="3" t="str">
        <f t="shared" si="48"/>
        <v>23291 CR 121</v>
      </c>
      <c r="BI107" s="3" t="str">
        <f t="shared" si="49"/>
        <v>Hilliard</v>
      </c>
      <c r="BJ107" s="3" t="str">
        <f t="shared" si="50"/>
        <v>Florida</v>
      </c>
      <c r="BK107" s="3">
        <f t="shared" si="51"/>
        <v>32046</v>
      </c>
      <c r="BL107" s="3" t="str">
        <f t="shared" si="52"/>
        <v>23291 CR 121 HILLIARD FL 32046</v>
      </c>
      <c r="BM107" s="3" t="str">
        <f t="shared" si="53"/>
        <v/>
      </c>
      <c r="BN107" s="3" t="str">
        <f t="shared" si="54"/>
        <v>Pass</v>
      </c>
      <c r="BO107" s="3" t="str">
        <f t="shared" si="55"/>
        <v>No</v>
      </c>
      <c r="BP107" s="3" t="str">
        <f t="shared" si="56"/>
        <v>FV&lt;$10K</v>
      </c>
      <c r="BQ107" t="s">
        <v>6650</v>
      </c>
      <c r="BR107" s="3" t="str">
        <f t="shared" si="57"/>
        <v>No, &lt; $20K Lien</v>
      </c>
      <c r="BS107" s="3" t="str">
        <f t="shared" si="58"/>
        <v>No, Lien &lt; $20K</v>
      </c>
      <c r="BT107" t="s">
        <v>6650</v>
      </c>
      <c r="BU107" s="3" t="str">
        <f t="shared" si="59"/>
        <v>No</v>
      </c>
      <c r="BV107" s="3" t="str">
        <f t="shared" si="60"/>
        <v>No</v>
      </c>
      <c r="BW107" s="3">
        <f t="shared" si="61"/>
        <v>2</v>
      </c>
      <c r="BX107" s="3" t="str">
        <f t="shared" si="62"/>
        <v>Yes</v>
      </c>
      <c r="BY107" s="3">
        <f t="shared" si="63"/>
        <v>144953</v>
      </c>
      <c r="BZ107">
        <v>1</v>
      </c>
      <c r="CA107" s="3">
        <f t="shared" si="64"/>
        <v>144953</v>
      </c>
      <c r="CC107" s="3">
        <f t="shared" si="65"/>
        <v>0</v>
      </c>
      <c r="CD107" s="3">
        <f t="shared" si="66"/>
        <v>0</v>
      </c>
      <c r="CE107" s="3" t="str">
        <f t="shared" si="67"/>
        <v/>
      </c>
      <c r="CF107" s="3" t="e">
        <f>HLOOKUP(CE107,'Valuation Data'!$D$2:$K$5,4,FALSE)</f>
        <v>#N/A</v>
      </c>
      <c r="CG107" s="3">
        <f t="shared" si="68"/>
        <v>144953</v>
      </c>
      <c r="CH107" s="3" t="str">
        <f t="shared" si="69"/>
        <v>No</v>
      </c>
      <c r="CI107" s="3" t="str">
        <f>VLOOKUP(R107,'Use Codes &amp; County Type'!A:D,4,FALSE)</f>
        <v>S</v>
      </c>
      <c r="CJ107" s="3" t="str">
        <f t="shared" si="70"/>
        <v>No</v>
      </c>
      <c r="CK107" s="3" t="str">
        <f t="shared" si="71"/>
        <v>Yes</v>
      </c>
      <c r="CL107" s="3">
        <f t="shared" si="72"/>
        <v>0.67</v>
      </c>
      <c r="CM107" s="3">
        <f t="shared" si="73"/>
        <v>97118.510000000009</v>
      </c>
      <c r="CN107" s="3">
        <f t="shared" si="74"/>
        <v>10590.18</v>
      </c>
      <c r="CO107" s="3">
        <f t="shared" si="75"/>
        <v>86528.330000000016</v>
      </c>
      <c r="CP107" s="3">
        <f t="shared" si="76"/>
        <v>7.3059405462460245E-2</v>
      </c>
      <c r="CR107" s="3" t="str">
        <f t="shared" si="77"/>
        <v>No</v>
      </c>
      <c r="CV107" s="3" t="str">
        <f t="shared" si="78"/>
        <v>Too Many Priors</v>
      </c>
      <c r="CW107" s="3">
        <f t="shared" si="79"/>
        <v>106</v>
      </c>
      <c r="CX107" s="3">
        <f t="shared" si="80"/>
        <v>1765.03</v>
      </c>
      <c r="CY107" s="3" t="str">
        <f t="shared" si="81"/>
        <v>Ok</v>
      </c>
      <c r="CZ107">
        <v>0</v>
      </c>
      <c r="DA107">
        <v>0</v>
      </c>
    </row>
    <row r="108" spans="1:105" x14ac:dyDescent="0.25">
      <c r="A108">
        <v>107</v>
      </c>
      <c r="B108" t="s">
        <v>3</v>
      </c>
      <c r="C108" t="s">
        <v>216</v>
      </c>
      <c r="D108">
        <v>388.2</v>
      </c>
      <c r="E108">
        <v>2017</v>
      </c>
      <c r="F108">
        <v>388.2</v>
      </c>
      <c r="G108">
        <v>388.2</v>
      </c>
      <c r="H108" s="3">
        <f t="shared" si="41"/>
        <v>0</v>
      </c>
      <c r="I108">
        <v>22090</v>
      </c>
      <c r="J108" t="s">
        <v>2730</v>
      </c>
      <c r="K108" t="s">
        <v>2738</v>
      </c>
      <c r="L108">
        <v>32046</v>
      </c>
      <c r="M108" t="s">
        <v>2814</v>
      </c>
      <c r="N108" t="s">
        <v>4753</v>
      </c>
      <c r="O108">
        <v>-82.002907067135496</v>
      </c>
      <c r="P108">
        <v>30.591352562859701</v>
      </c>
      <c r="Q108" t="s">
        <v>4845</v>
      </c>
      <c r="R108">
        <v>2</v>
      </c>
      <c r="S108" t="s">
        <v>6535</v>
      </c>
      <c r="T108">
        <v>1006</v>
      </c>
      <c r="U108" t="s">
        <v>6578</v>
      </c>
      <c r="V108">
        <v>2017</v>
      </c>
      <c r="W108">
        <v>41586</v>
      </c>
      <c r="X108">
        <v>2017</v>
      </c>
      <c r="Y108">
        <v>43512</v>
      </c>
      <c r="Z108">
        <v>329.36</v>
      </c>
      <c r="AA108" s="3">
        <f t="shared" si="42"/>
        <v>0.84842864502833593</v>
      </c>
      <c r="AB108" t="s">
        <v>6616</v>
      </c>
      <c r="AC108" t="s">
        <v>6616</v>
      </c>
      <c r="AD108" t="s">
        <v>6616</v>
      </c>
      <c r="AE108" t="s">
        <v>6616</v>
      </c>
      <c r="AF108" t="s">
        <v>6616</v>
      </c>
      <c r="AG108" t="s">
        <v>6616</v>
      </c>
      <c r="AH108" t="s">
        <v>6616</v>
      </c>
      <c r="AI108" t="s">
        <v>6618</v>
      </c>
      <c r="AJ108" t="s">
        <v>6618</v>
      </c>
      <c r="AK108" t="s">
        <v>6618</v>
      </c>
      <c r="AL108" t="s">
        <v>6618</v>
      </c>
      <c r="AM108" t="s">
        <v>6618</v>
      </c>
      <c r="AN108" t="s">
        <v>6618</v>
      </c>
      <c r="AO108" t="s">
        <v>6618</v>
      </c>
      <c r="AP108" s="3" t="str">
        <f t="shared" si="43"/>
        <v>No</v>
      </c>
      <c r="AQ108" s="3" t="str">
        <f t="shared" si="44"/>
        <v>No</v>
      </c>
      <c r="AR108" s="3" t="str">
        <f t="shared" si="45"/>
        <v>No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 t="s">
        <v>6634</v>
      </c>
      <c r="AZ108" t="s">
        <v>6638</v>
      </c>
      <c r="BA108">
        <v>1</v>
      </c>
      <c r="BB108" t="s">
        <v>6617</v>
      </c>
      <c r="BC108" t="s">
        <v>6616</v>
      </c>
      <c r="BD108" s="4" t="str">
        <f t="shared" si="46"/>
        <v>No</v>
      </c>
      <c r="BE108" t="s">
        <v>6640</v>
      </c>
      <c r="BF108" s="3" t="str">
        <f t="shared" si="47"/>
        <v>No</v>
      </c>
      <c r="BG108" t="s">
        <v>6645</v>
      </c>
      <c r="BH108" s="3" t="str">
        <f t="shared" si="48"/>
        <v>22090 CREWS RD</v>
      </c>
      <c r="BI108" s="3" t="str">
        <f t="shared" si="49"/>
        <v>Hilliard</v>
      </c>
      <c r="BJ108" s="3" t="str">
        <f t="shared" si="50"/>
        <v>Florida</v>
      </c>
      <c r="BK108" s="3">
        <f t="shared" si="51"/>
        <v>32046</v>
      </c>
      <c r="BL108" s="3" t="str">
        <f t="shared" si="52"/>
        <v>22090 CREWS RD HILLIARD FL 32046</v>
      </c>
      <c r="BM108" s="3" t="str">
        <f t="shared" si="53"/>
        <v/>
      </c>
      <c r="BN108" s="3" t="str">
        <f t="shared" si="54"/>
        <v>Pass</v>
      </c>
      <c r="BO108" s="3" t="str">
        <f t="shared" si="55"/>
        <v>No</v>
      </c>
      <c r="BP108" s="3" t="str">
        <f t="shared" si="56"/>
        <v>FV&lt;$10K</v>
      </c>
      <c r="BQ108" t="s">
        <v>6650</v>
      </c>
      <c r="BR108" s="3" t="str">
        <f t="shared" si="57"/>
        <v>No, &lt; $20K Lien</v>
      </c>
      <c r="BS108" s="3" t="str">
        <f t="shared" si="58"/>
        <v>No, Lien &lt; $20K</v>
      </c>
      <c r="BT108" t="s">
        <v>6650</v>
      </c>
      <c r="BU108" s="3" t="str">
        <f t="shared" si="59"/>
        <v>No</v>
      </c>
      <c r="BV108" s="3" t="str">
        <f t="shared" si="60"/>
        <v>No</v>
      </c>
      <c r="BW108" s="3">
        <f t="shared" si="61"/>
        <v>1</v>
      </c>
      <c r="BX108" s="3" t="str">
        <f t="shared" si="62"/>
        <v>No</v>
      </c>
      <c r="BY108" s="3">
        <f t="shared" si="63"/>
        <v>41586</v>
      </c>
      <c r="BZ108">
        <v>1</v>
      </c>
      <c r="CA108" s="3">
        <f t="shared" si="64"/>
        <v>41586</v>
      </c>
      <c r="CC108" s="3">
        <f t="shared" si="65"/>
        <v>0</v>
      </c>
      <c r="CD108" s="3">
        <f t="shared" si="66"/>
        <v>0</v>
      </c>
      <c r="CE108" s="3" t="str">
        <f t="shared" si="67"/>
        <v/>
      </c>
      <c r="CF108" s="3" t="e">
        <f>HLOOKUP(CE108,'Valuation Data'!$D$2:$K$5,4,FALSE)</f>
        <v>#N/A</v>
      </c>
      <c r="CG108" s="3">
        <f t="shared" si="68"/>
        <v>41586</v>
      </c>
      <c r="CH108" s="3" t="str">
        <f t="shared" si="69"/>
        <v>No</v>
      </c>
      <c r="CI108" s="3" t="str">
        <f>VLOOKUP(R108,'Use Codes &amp; County Type'!A:D,4,FALSE)</f>
        <v>R</v>
      </c>
      <c r="CJ108" s="3" t="str">
        <f t="shared" si="70"/>
        <v>No</v>
      </c>
      <c r="CK108" s="3" t="str">
        <f t="shared" si="71"/>
        <v>Yes</v>
      </c>
      <c r="CL108" s="3">
        <f t="shared" si="72"/>
        <v>0.67</v>
      </c>
      <c r="CM108" s="3">
        <f t="shared" si="73"/>
        <v>27862.620000000003</v>
      </c>
      <c r="CN108" s="3">
        <f t="shared" si="74"/>
        <v>1941</v>
      </c>
      <c r="CO108" s="3">
        <f t="shared" si="75"/>
        <v>25921.620000000003</v>
      </c>
      <c r="CP108" s="3">
        <f t="shared" si="76"/>
        <v>4.6674361563987882E-2</v>
      </c>
      <c r="CR108" s="3" t="str">
        <f t="shared" si="77"/>
        <v>No</v>
      </c>
      <c r="CV108" s="3" t="str">
        <f t="shared" si="78"/>
        <v>*Bid</v>
      </c>
      <c r="CW108" s="3">
        <f t="shared" si="79"/>
        <v>107</v>
      </c>
      <c r="CX108" s="3">
        <f t="shared" si="80"/>
        <v>388.2</v>
      </c>
      <c r="CY108" s="3" t="str">
        <f t="shared" si="81"/>
        <v>Ok</v>
      </c>
      <c r="CZ108">
        <v>0</v>
      </c>
      <c r="DA108">
        <v>0</v>
      </c>
    </row>
    <row r="109" spans="1:105" x14ac:dyDescent="0.25">
      <c r="A109">
        <v>108</v>
      </c>
      <c r="B109" t="s">
        <v>3</v>
      </c>
      <c r="C109" t="s">
        <v>217</v>
      </c>
      <c r="D109">
        <v>418.44</v>
      </c>
      <c r="E109">
        <v>2017</v>
      </c>
      <c r="F109">
        <v>418.44</v>
      </c>
      <c r="G109">
        <v>418.44</v>
      </c>
      <c r="H109" s="3">
        <f t="shared" si="41"/>
        <v>0</v>
      </c>
      <c r="I109">
        <v>2638</v>
      </c>
      <c r="J109" t="s">
        <v>2730</v>
      </c>
      <c r="K109" t="s">
        <v>2738</v>
      </c>
      <c r="L109">
        <v>32046</v>
      </c>
      <c r="M109" t="s">
        <v>2815</v>
      </c>
      <c r="N109" t="s">
        <v>4753</v>
      </c>
      <c r="O109">
        <v>-82.0053719671116</v>
      </c>
      <c r="P109">
        <v>30.592115811257301</v>
      </c>
      <c r="Q109" t="s">
        <v>4846</v>
      </c>
      <c r="R109">
        <v>0</v>
      </c>
      <c r="S109" t="s">
        <v>6538</v>
      </c>
      <c r="T109">
        <v>8001</v>
      </c>
      <c r="U109" t="s">
        <v>6581</v>
      </c>
      <c r="V109">
        <v>2017</v>
      </c>
      <c r="W109">
        <v>20429</v>
      </c>
      <c r="X109">
        <v>2017</v>
      </c>
      <c r="Y109">
        <v>27713</v>
      </c>
      <c r="Z109">
        <v>357.32</v>
      </c>
      <c r="AA109" s="3">
        <f t="shared" si="42"/>
        <v>0.85393365835006207</v>
      </c>
      <c r="AB109" t="s">
        <v>6616</v>
      </c>
      <c r="AC109" t="s">
        <v>6616</v>
      </c>
      <c r="AD109" t="s">
        <v>6616</v>
      </c>
      <c r="AE109" t="s">
        <v>6616</v>
      </c>
      <c r="AF109" t="s">
        <v>6616</v>
      </c>
      <c r="AG109" t="s">
        <v>6616</v>
      </c>
      <c r="AH109" t="s">
        <v>6616</v>
      </c>
      <c r="AI109" t="s">
        <v>6618</v>
      </c>
      <c r="AJ109" t="s">
        <v>6618</v>
      </c>
      <c r="AK109" t="s">
        <v>6618</v>
      </c>
      <c r="AL109" t="s">
        <v>6618</v>
      </c>
      <c r="AM109" t="s">
        <v>6618</v>
      </c>
      <c r="AN109" t="s">
        <v>6618</v>
      </c>
      <c r="AO109" t="s">
        <v>6618</v>
      </c>
      <c r="AP109" s="3" t="str">
        <f t="shared" si="43"/>
        <v>No</v>
      </c>
      <c r="AQ109" s="3" t="str">
        <f t="shared" si="44"/>
        <v>No</v>
      </c>
      <c r="AR109" s="3" t="str">
        <f t="shared" si="45"/>
        <v>No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 t="s">
        <v>6634</v>
      </c>
      <c r="AZ109" t="s">
        <v>6638</v>
      </c>
      <c r="BA109">
        <v>3</v>
      </c>
      <c r="BB109" t="s">
        <v>6616</v>
      </c>
      <c r="BC109" t="s">
        <v>6616</v>
      </c>
      <c r="BD109" s="4" t="str">
        <f t="shared" si="46"/>
        <v>No</v>
      </c>
      <c r="BE109" t="s">
        <v>6640</v>
      </c>
      <c r="BF109" s="3" t="str">
        <f t="shared" si="47"/>
        <v>No</v>
      </c>
      <c r="BG109" t="s">
        <v>6645</v>
      </c>
      <c r="BH109" s="3" t="str">
        <f t="shared" si="48"/>
        <v>2638 FOLLY LN</v>
      </c>
      <c r="BI109" s="3" t="str">
        <f t="shared" si="49"/>
        <v>Hilliard</v>
      </c>
      <c r="BJ109" s="3" t="str">
        <f t="shared" si="50"/>
        <v>Florida</v>
      </c>
      <c r="BK109" s="3">
        <f t="shared" si="51"/>
        <v>32046</v>
      </c>
      <c r="BL109" s="3" t="str">
        <f t="shared" si="52"/>
        <v>2638 FOLLY LN HILLIARD FL 32046</v>
      </c>
      <c r="BM109" s="3" t="str">
        <f t="shared" si="53"/>
        <v/>
      </c>
      <c r="BN109" s="3" t="str">
        <f t="shared" si="54"/>
        <v>Pass</v>
      </c>
      <c r="BO109" s="3" t="str">
        <f t="shared" si="55"/>
        <v>No</v>
      </c>
      <c r="BP109" s="3" t="str">
        <f t="shared" si="56"/>
        <v>FV&lt;$10K</v>
      </c>
      <c r="BQ109" t="s">
        <v>6650</v>
      </c>
      <c r="BR109" s="3" t="str">
        <f t="shared" si="57"/>
        <v>No, &lt; $20K Lien</v>
      </c>
      <c r="BS109" s="3" t="str">
        <f t="shared" si="58"/>
        <v>No, Lien &lt; $20K</v>
      </c>
      <c r="BT109" t="s">
        <v>6650</v>
      </c>
      <c r="BU109" s="3" t="str">
        <f t="shared" si="59"/>
        <v>No</v>
      </c>
      <c r="BV109" s="3" t="str">
        <f t="shared" si="60"/>
        <v>No</v>
      </c>
      <c r="BW109" s="3">
        <f t="shared" si="61"/>
        <v>3</v>
      </c>
      <c r="BX109" s="3" t="str">
        <f t="shared" si="62"/>
        <v>No</v>
      </c>
      <c r="BY109" s="3">
        <f t="shared" si="63"/>
        <v>20429</v>
      </c>
      <c r="BZ109">
        <v>1</v>
      </c>
      <c r="CA109" s="3">
        <f t="shared" si="64"/>
        <v>20429</v>
      </c>
      <c r="CC109" s="3">
        <f t="shared" si="65"/>
        <v>0</v>
      </c>
      <c r="CD109" s="3">
        <f t="shared" si="66"/>
        <v>0</v>
      </c>
      <c r="CE109" s="3" t="str">
        <f t="shared" si="67"/>
        <v/>
      </c>
      <c r="CF109" s="3" t="e">
        <f>HLOOKUP(CE109,'Valuation Data'!$D$2:$K$5,4,FALSE)</f>
        <v>#N/A</v>
      </c>
      <c r="CG109" s="3">
        <f t="shared" si="68"/>
        <v>20429</v>
      </c>
      <c r="CH109" s="3" t="str">
        <f t="shared" si="69"/>
        <v>No</v>
      </c>
      <c r="CI109" s="3" t="str">
        <f>VLOOKUP(R109,'Use Codes &amp; County Type'!A:D,4,FALSE)</f>
        <v>V</v>
      </c>
      <c r="CJ109" s="3" t="str">
        <f t="shared" si="70"/>
        <v>Yes</v>
      </c>
      <c r="CK109" s="3" t="str">
        <f t="shared" si="71"/>
        <v>No</v>
      </c>
      <c r="CL109" s="3">
        <f t="shared" si="72"/>
        <v>0</v>
      </c>
      <c r="CM109" s="3">
        <f t="shared" si="73"/>
        <v>0</v>
      </c>
      <c r="CN109" s="3">
        <f t="shared" si="74"/>
        <v>2929.08</v>
      </c>
      <c r="CO109" s="3">
        <f t="shared" si="75"/>
        <v>-2929.08</v>
      </c>
      <c r="CP109" s="3">
        <f t="shared" si="76"/>
        <v>0.14337853052033872</v>
      </c>
      <c r="CR109" s="3" t="str">
        <f t="shared" si="77"/>
        <v>No</v>
      </c>
      <c r="CV109" s="3" t="str">
        <f t="shared" si="78"/>
        <v>FMV&lt;$30K</v>
      </c>
      <c r="CW109" s="3">
        <f t="shared" si="79"/>
        <v>108</v>
      </c>
      <c r="CX109" s="3">
        <f t="shared" si="80"/>
        <v>418.44</v>
      </c>
      <c r="CY109" s="3" t="str">
        <f t="shared" si="81"/>
        <v>Ok</v>
      </c>
      <c r="CZ109">
        <v>0</v>
      </c>
      <c r="DA109">
        <v>0</v>
      </c>
    </row>
    <row r="110" spans="1:105" x14ac:dyDescent="0.25">
      <c r="A110">
        <v>109</v>
      </c>
      <c r="B110" t="s">
        <v>3</v>
      </c>
      <c r="C110" t="s">
        <v>218</v>
      </c>
      <c r="D110">
        <v>1084.05</v>
      </c>
      <c r="E110">
        <v>2017</v>
      </c>
      <c r="F110">
        <v>1084.05</v>
      </c>
      <c r="G110">
        <v>1084.05</v>
      </c>
      <c r="H110" s="3">
        <f t="shared" si="41"/>
        <v>0</v>
      </c>
      <c r="I110">
        <v>2691</v>
      </c>
      <c r="J110" t="s">
        <v>2730</v>
      </c>
      <c r="K110" t="s">
        <v>2738</v>
      </c>
      <c r="L110">
        <v>32046</v>
      </c>
      <c r="M110" t="s">
        <v>2816</v>
      </c>
      <c r="N110" t="s">
        <v>4753</v>
      </c>
      <c r="O110">
        <v>-82.004808366336505</v>
      </c>
      <c r="P110">
        <v>30.591339542258201</v>
      </c>
      <c r="Q110" t="s">
        <v>4847</v>
      </c>
      <c r="R110">
        <v>1</v>
      </c>
      <c r="S110" t="s">
        <v>6539</v>
      </c>
      <c r="T110">
        <v>1001</v>
      </c>
      <c r="U110" t="s">
        <v>6582</v>
      </c>
      <c r="V110">
        <v>2017</v>
      </c>
      <c r="W110">
        <v>103860</v>
      </c>
      <c r="X110">
        <v>2017</v>
      </c>
      <c r="Y110">
        <v>119744</v>
      </c>
      <c r="Z110">
        <v>972.77</v>
      </c>
      <c r="AA110" s="3">
        <f t="shared" si="42"/>
        <v>0.89734790830681244</v>
      </c>
      <c r="AB110" t="s">
        <v>6616</v>
      </c>
      <c r="AC110" t="s">
        <v>6616</v>
      </c>
      <c r="AD110" t="s">
        <v>6616</v>
      </c>
      <c r="AE110" t="s">
        <v>6616</v>
      </c>
      <c r="AF110" t="s">
        <v>6616</v>
      </c>
      <c r="AG110" t="s">
        <v>6616</v>
      </c>
      <c r="AH110" t="s">
        <v>6616</v>
      </c>
      <c r="AI110" t="s">
        <v>6618</v>
      </c>
      <c r="AJ110" t="s">
        <v>6618</v>
      </c>
      <c r="AK110" t="s">
        <v>6618</v>
      </c>
      <c r="AL110" t="s">
        <v>6618</v>
      </c>
      <c r="AM110" t="s">
        <v>6618</v>
      </c>
      <c r="AN110" t="s">
        <v>6618</v>
      </c>
      <c r="AO110" t="s">
        <v>6618</v>
      </c>
      <c r="AP110" s="3" t="str">
        <f t="shared" si="43"/>
        <v>No</v>
      </c>
      <c r="AQ110" s="3" t="str">
        <f t="shared" si="44"/>
        <v>No</v>
      </c>
      <c r="AR110" s="3" t="str">
        <f t="shared" si="45"/>
        <v>No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 t="s">
        <v>6634</v>
      </c>
      <c r="AZ110" t="s">
        <v>6638</v>
      </c>
      <c r="BA110">
        <v>1</v>
      </c>
      <c r="BB110" t="s">
        <v>6617</v>
      </c>
      <c r="BC110" t="s">
        <v>6616</v>
      </c>
      <c r="BD110" s="4" t="str">
        <f t="shared" si="46"/>
        <v>No</v>
      </c>
      <c r="BE110" t="s">
        <v>6640</v>
      </c>
      <c r="BF110" s="3" t="str">
        <f t="shared" si="47"/>
        <v>No</v>
      </c>
      <c r="BG110" t="s">
        <v>6645</v>
      </c>
      <c r="BH110" s="3" t="str">
        <f t="shared" si="48"/>
        <v>2691 FOLLY LN</v>
      </c>
      <c r="BI110" s="3" t="str">
        <f t="shared" si="49"/>
        <v>Hilliard</v>
      </c>
      <c r="BJ110" s="3" t="str">
        <f t="shared" si="50"/>
        <v>Florida</v>
      </c>
      <c r="BK110" s="3">
        <f t="shared" si="51"/>
        <v>32046</v>
      </c>
      <c r="BL110" s="3" t="str">
        <f t="shared" si="52"/>
        <v>2691 FOLLY LN HILLIARD FL 32046</v>
      </c>
      <c r="BM110" s="3" t="str">
        <f t="shared" si="53"/>
        <v/>
      </c>
      <c r="BN110" s="3" t="str">
        <f t="shared" si="54"/>
        <v>Pass</v>
      </c>
      <c r="BO110" s="3" t="str">
        <f t="shared" si="55"/>
        <v>No</v>
      </c>
      <c r="BP110" s="3" t="str">
        <f t="shared" si="56"/>
        <v>FV&lt;$10K</v>
      </c>
      <c r="BQ110" t="s">
        <v>6650</v>
      </c>
      <c r="BR110" s="3" t="str">
        <f t="shared" si="57"/>
        <v>No, &lt; $20K Lien</v>
      </c>
      <c r="BS110" s="3" t="str">
        <f t="shared" si="58"/>
        <v>No, Lien &lt; $20K</v>
      </c>
      <c r="BT110" t="s">
        <v>6650</v>
      </c>
      <c r="BU110" s="3" t="str">
        <f t="shared" si="59"/>
        <v>No</v>
      </c>
      <c r="BV110" s="3" t="str">
        <f t="shared" si="60"/>
        <v>No</v>
      </c>
      <c r="BW110" s="3">
        <f t="shared" si="61"/>
        <v>1</v>
      </c>
      <c r="BX110" s="3" t="str">
        <f t="shared" si="62"/>
        <v>No</v>
      </c>
      <c r="BY110" s="3">
        <f t="shared" si="63"/>
        <v>103860</v>
      </c>
      <c r="BZ110">
        <v>1</v>
      </c>
      <c r="CA110" s="3">
        <f t="shared" si="64"/>
        <v>103860</v>
      </c>
      <c r="CC110" s="3">
        <f t="shared" si="65"/>
        <v>0</v>
      </c>
      <c r="CD110" s="3">
        <f t="shared" si="66"/>
        <v>0</v>
      </c>
      <c r="CE110" s="3" t="str">
        <f t="shared" si="67"/>
        <v/>
      </c>
      <c r="CF110" s="3" t="e">
        <f>HLOOKUP(CE110,'Valuation Data'!$D$2:$K$5,4,FALSE)</f>
        <v>#N/A</v>
      </c>
      <c r="CG110" s="3">
        <f t="shared" si="68"/>
        <v>103860</v>
      </c>
      <c r="CH110" s="3" t="str">
        <f t="shared" si="69"/>
        <v>No</v>
      </c>
      <c r="CI110" s="3" t="str">
        <f>VLOOKUP(R110,'Use Codes &amp; County Type'!A:D,4,FALSE)</f>
        <v>S</v>
      </c>
      <c r="CJ110" s="3" t="str">
        <f t="shared" si="70"/>
        <v>No</v>
      </c>
      <c r="CK110" s="3" t="str">
        <f t="shared" si="71"/>
        <v>Yes</v>
      </c>
      <c r="CL110" s="3">
        <f t="shared" si="72"/>
        <v>0.67</v>
      </c>
      <c r="CM110" s="3">
        <f t="shared" si="73"/>
        <v>69586.2</v>
      </c>
      <c r="CN110" s="3">
        <f t="shared" si="74"/>
        <v>5420.25</v>
      </c>
      <c r="CO110" s="3">
        <f t="shared" si="75"/>
        <v>64165.95</v>
      </c>
      <c r="CP110" s="3">
        <f t="shared" si="76"/>
        <v>5.2188041594454074E-2</v>
      </c>
      <c r="CR110" s="3" t="str">
        <f t="shared" si="77"/>
        <v>No</v>
      </c>
      <c r="CV110" s="3" t="str">
        <f t="shared" si="78"/>
        <v>*Bid</v>
      </c>
      <c r="CW110" s="3">
        <f t="shared" si="79"/>
        <v>109</v>
      </c>
      <c r="CX110" s="3">
        <f t="shared" si="80"/>
        <v>1084.05</v>
      </c>
      <c r="CY110" s="3" t="str">
        <f t="shared" si="81"/>
        <v>Ok</v>
      </c>
      <c r="CZ110">
        <v>0</v>
      </c>
      <c r="DA110">
        <v>0</v>
      </c>
    </row>
    <row r="111" spans="1:105" x14ac:dyDescent="0.25">
      <c r="A111">
        <v>110</v>
      </c>
      <c r="B111" t="s">
        <v>3</v>
      </c>
      <c r="C111" t="s">
        <v>219</v>
      </c>
      <c r="D111">
        <v>1225.96</v>
      </c>
      <c r="E111">
        <v>2017</v>
      </c>
      <c r="F111">
        <v>1225.96</v>
      </c>
      <c r="G111">
        <v>1225.96</v>
      </c>
      <c r="H111" s="3">
        <f t="shared" si="41"/>
        <v>0</v>
      </c>
      <c r="I111">
        <v>22246</v>
      </c>
      <c r="J111" t="s">
        <v>2730</v>
      </c>
      <c r="K111" t="s">
        <v>2738</v>
      </c>
      <c r="L111">
        <v>32046</v>
      </c>
      <c r="M111" t="s">
        <v>2817</v>
      </c>
      <c r="N111" t="s">
        <v>4753</v>
      </c>
      <c r="O111">
        <v>-82.004152321158898</v>
      </c>
      <c r="P111">
        <v>30.592900644398298</v>
      </c>
      <c r="Q111" t="s">
        <v>4848</v>
      </c>
      <c r="R111">
        <v>2</v>
      </c>
      <c r="S111" t="s">
        <v>6535</v>
      </c>
      <c r="T111">
        <v>1006</v>
      </c>
      <c r="U111" t="s">
        <v>6578</v>
      </c>
      <c r="V111">
        <v>2017</v>
      </c>
      <c r="W111">
        <v>112028</v>
      </c>
      <c r="X111">
        <v>2017</v>
      </c>
      <c r="Y111">
        <v>119602</v>
      </c>
      <c r="Z111">
        <v>1103.98</v>
      </c>
      <c r="AA111" s="3">
        <f t="shared" si="42"/>
        <v>0.90050246337564033</v>
      </c>
      <c r="AB111" t="s">
        <v>6616</v>
      </c>
      <c r="AD111" t="s">
        <v>6616</v>
      </c>
      <c r="AE111" t="s">
        <v>6616</v>
      </c>
      <c r="AF111" t="s">
        <v>6616</v>
      </c>
      <c r="AG111" t="s">
        <v>6616</v>
      </c>
      <c r="AH111" t="s">
        <v>6616</v>
      </c>
      <c r="AI111" t="s">
        <v>6618</v>
      </c>
      <c r="AJ111" t="s">
        <v>6618</v>
      </c>
      <c r="AK111" t="s">
        <v>6618</v>
      </c>
      <c r="AL111" t="s">
        <v>6618</v>
      </c>
      <c r="AM111" t="s">
        <v>6618</v>
      </c>
      <c r="AN111" t="s">
        <v>6618</v>
      </c>
      <c r="AO111" t="s">
        <v>6618</v>
      </c>
      <c r="AP111" s="3" t="str">
        <f t="shared" si="43"/>
        <v>No</v>
      </c>
      <c r="AQ111" s="3" t="str">
        <f t="shared" si="44"/>
        <v>No</v>
      </c>
      <c r="AR111" s="3" t="str">
        <f t="shared" si="45"/>
        <v>No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 t="s">
        <v>6634</v>
      </c>
      <c r="AZ111" t="s">
        <v>6638</v>
      </c>
      <c r="BA111">
        <v>1</v>
      </c>
      <c r="BB111" t="s">
        <v>6617</v>
      </c>
      <c r="BC111" t="s">
        <v>6616</v>
      </c>
      <c r="BD111" s="4" t="str">
        <f t="shared" si="46"/>
        <v>No</v>
      </c>
      <c r="BE111" t="s">
        <v>6640</v>
      </c>
      <c r="BF111" s="3" t="str">
        <f t="shared" si="47"/>
        <v>No</v>
      </c>
      <c r="BG111" t="s">
        <v>6645</v>
      </c>
      <c r="BH111" s="3" t="str">
        <f t="shared" si="48"/>
        <v>22246 CREWS RD</v>
      </c>
      <c r="BI111" s="3" t="str">
        <f t="shared" si="49"/>
        <v>Hilliard</v>
      </c>
      <c r="BJ111" s="3" t="str">
        <f t="shared" si="50"/>
        <v>Florida</v>
      </c>
      <c r="BK111" s="3">
        <f t="shared" si="51"/>
        <v>32046</v>
      </c>
      <c r="BL111" s="3" t="str">
        <f t="shared" si="52"/>
        <v>22246 CREWS RD HILLIARD FL 32046</v>
      </c>
      <c r="BM111" s="3" t="str">
        <f t="shared" si="53"/>
        <v/>
      </c>
      <c r="BN111" s="3" t="str">
        <f t="shared" si="54"/>
        <v>Pass</v>
      </c>
      <c r="BO111" s="3" t="str">
        <f t="shared" si="55"/>
        <v>No</v>
      </c>
      <c r="BP111" s="3" t="str">
        <f t="shared" si="56"/>
        <v>FV&lt;$10K</v>
      </c>
      <c r="BQ111" t="s">
        <v>6650</v>
      </c>
      <c r="BR111" s="3" t="str">
        <f t="shared" si="57"/>
        <v>No, &lt; $20K Lien</v>
      </c>
      <c r="BS111" s="3" t="str">
        <f t="shared" si="58"/>
        <v>No, Lien &lt; $20K</v>
      </c>
      <c r="BT111" t="s">
        <v>6650</v>
      </c>
      <c r="BU111" s="3" t="str">
        <f t="shared" si="59"/>
        <v>No</v>
      </c>
      <c r="BV111" s="3" t="str">
        <f t="shared" si="60"/>
        <v>No</v>
      </c>
      <c r="BW111" s="3">
        <f t="shared" si="61"/>
        <v>1</v>
      </c>
      <c r="BX111" s="3" t="str">
        <f t="shared" si="62"/>
        <v>No</v>
      </c>
      <c r="BY111" s="3">
        <f t="shared" si="63"/>
        <v>112028</v>
      </c>
      <c r="BZ111">
        <v>1</v>
      </c>
      <c r="CA111" s="3">
        <f t="shared" si="64"/>
        <v>112028</v>
      </c>
      <c r="CC111" s="3">
        <f t="shared" si="65"/>
        <v>0</v>
      </c>
      <c r="CD111" s="3">
        <f t="shared" si="66"/>
        <v>0</v>
      </c>
      <c r="CE111" s="3" t="str">
        <f t="shared" si="67"/>
        <v/>
      </c>
      <c r="CF111" s="3" t="e">
        <f>HLOOKUP(CE111,'Valuation Data'!$D$2:$K$5,4,FALSE)</f>
        <v>#N/A</v>
      </c>
      <c r="CG111" s="3">
        <f t="shared" si="68"/>
        <v>112028</v>
      </c>
      <c r="CH111" s="3" t="str">
        <f t="shared" si="69"/>
        <v>No</v>
      </c>
      <c r="CI111" s="3" t="str">
        <f>VLOOKUP(R111,'Use Codes &amp; County Type'!A:D,4,FALSE)</f>
        <v>R</v>
      </c>
      <c r="CJ111" s="3" t="str">
        <f t="shared" si="70"/>
        <v>No</v>
      </c>
      <c r="CK111" s="3" t="str">
        <f t="shared" si="71"/>
        <v>Yes</v>
      </c>
      <c r="CL111" s="3">
        <f t="shared" si="72"/>
        <v>0.67</v>
      </c>
      <c r="CM111" s="3">
        <f t="shared" si="73"/>
        <v>75058.760000000009</v>
      </c>
      <c r="CN111" s="3">
        <f t="shared" si="74"/>
        <v>6129.8</v>
      </c>
      <c r="CO111" s="3">
        <f t="shared" si="75"/>
        <v>68928.960000000006</v>
      </c>
      <c r="CP111" s="3">
        <f t="shared" si="76"/>
        <v>5.4716677973363805E-2</v>
      </c>
      <c r="CR111" s="3" t="str">
        <f t="shared" si="77"/>
        <v>No</v>
      </c>
      <c r="CV111" s="3" t="str">
        <f t="shared" si="78"/>
        <v>*Bid</v>
      </c>
      <c r="CW111" s="3">
        <f t="shared" si="79"/>
        <v>110</v>
      </c>
      <c r="CX111" s="3">
        <f t="shared" si="80"/>
        <v>1225.96</v>
      </c>
      <c r="CY111" s="3" t="str">
        <f t="shared" si="81"/>
        <v>Ok</v>
      </c>
      <c r="CZ111">
        <v>0</v>
      </c>
      <c r="DA111">
        <v>0</v>
      </c>
    </row>
    <row r="112" spans="1:105" x14ac:dyDescent="0.25">
      <c r="A112">
        <v>111</v>
      </c>
      <c r="B112" t="s">
        <v>3</v>
      </c>
      <c r="C112" t="s">
        <v>220</v>
      </c>
      <c r="D112">
        <v>399.22</v>
      </c>
      <c r="E112">
        <v>2017</v>
      </c>
      <c r="F112">
        <v>399.22</v>
      </c>
      <c r="G112">
        <v>399.22</v>
      </c>
      <c r="H112" s="3">
        <f t="shared" si="41"/>
        <v>0</v>
      </c>
      <c r="I112">
        <v>22330</v>
      </c>
      <c r="J112" t="s">
        <v>2730</v>
      </c>
      <c r="K112" t="s">
        <v>2738</v>
      </c>
      <c r="L112">
        <v>32046</v>
      </c>
      <c r="M112" t="s">
        <v>2818</v>
      </c>
      <c r="N112" t="s">
        <v>4753</v>
      </c>
      <c r="O112">
        <v>-82.003752672492197</v>
      </c>
      <c r="P112">
        <v>30.593790285244001</v>
      </c>
      <c r="Q112" t="s">
        <v>4849</v>
      </c>
      <c r="R112">
        <v>0</v>
      </c>
      <c r="S112" t="s">
        <v>6538</v>
      </c>
      <c r="T112">
        <v>8001</v>
      </c>
      <c r="U112" t="s">
        <v>6581</v>
      </c>
      <c r="V112">
        <v>2017</v>
      </c>
      <c r="W112">
        <v>19360</v>
      </c>
      <c r="X112">
        <v>2017</v>
      </c>
      <c r="Y112">
        <v>26400</v>
      </c>
      <c r="Z112">
        <v>339.54</v>
      </c>
      <c r="AA112" s="3">
        <f t="shared" si="42"/>
        <v>0.85050849155853914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 s="3" t="str">
        <f t="shared" si="43"/>
        <v>No</v>
      </c>
      <c r="AQ112" s="3" t="str">
        <f t="shared" si="44"/>
        <v>No</v>
      </c>
      <c r="AR112" s="3" t="str">
        <f t="shared" si="45"/>
        <v>No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 t="s">
        <v>6634</v>
      </c>
      <c r="AZ112">
        <v>0</v>
      </c>
      <c r="BA112">
        <v>0</v>
      </c>
      <c r="BB112" t="s">
        <v>6616</v>
      </c>
      <c r="BC112">
        <v>0</v>
      </c>
      <c r="BD112" s="4" t="str">
        <f t="shared" si="46"/>
        <v>No</v>
      </c>
      <c r="BE112" t="s">
        <v>6640</v>
      </c>
      <c r="BF112" s="3" t="str">
        <f t="shared" si="47"/>
        <v>No</v>
      </c>
      <c r="BG112" t="s">
        <v>6645</v>
      </c>
      <c r="BH112" s="3" t="str">
        <f t="shared" si="48"/>
        <v>22330 CREWS RD</v>
      </c>
      <c r="BI112" s="3" t="str">
        <f t="shared" si="49"/>
        <v>Hilliard</v>
      </c>
      <c r="BJ112" s="3" t="str">
        <f t="shared" si="50"/>
        <v>Florida</v>
      </c>
      <c r="BK112" s="3">
        <f t="shared" si="51"/>
        <v>32046</v>
      </c>
      <c r="BL112" s="3" t="str">
        <f t="shared" si="52"/>
        <v>22330 CREWS RD HILLIARD FL 32046</v>
      </c>
      <c r="BM112" s="3" t="str">
        <f t="shared" si="53"/>
        <v/>
      </c>
      <c r="BN112" s="3" t="str">
        <f t="shared" si="54"/>
        <v>Pass</v>
      </c>
      <c r="BO112" s="3" t="str">
        <f t="shared" si="55"/>
        <v>No</v>
      </c>
      <c r="BP112" s="3" t="str">
        <f t="shared" si="56"/>
        <v>FV&lt;$10K</v>
      </c>
      <c r="BQ112" t="s">
        <v>6650</v>
      </c>
      <c r="BR112" s="3" t="str">
        <f t="shared" si="57"/>
        <v>No, &lt; $20K Lien</v>
      </c>
      <c r="BS112" s="3" t="str">
        <f t="shared" si="58"/>
        <v>No, Lien &lt; $20K</v>
      </c>
      <c r="BT112" t="s">
        <v>6650</v>
      </c>
      <c r="BU112" s="3" t="str">
        <f t="shared" si="59"/>
        <v>No</v>
      </c>
      <c r="BV112" s="3" t="str">
        <f t="shared" si="60"/>
        <v>No</v>
      </c>
      <c r="BW112" s="3">
        <f t="shared" si="61"/>
        <v>0</v>
      </c>
      <c r="BX112" s="3" t="str">
        <f t="shared" si="62"/>
        <v>No</v>
      </c>
      <c r="BY112" s="3">
        <f t="shared" si="63"/>
        <v>19360</v>
      </c>
      <c r="BZ112">
        <v>1</v>
      </c>
      <c r="CA112" s="3">
        <f t="shared" si="64"/>
        <v>19360</v>
      </c>
      <c r="CC112" s="3">
        <f t="shared" si="65"/>
        <v>0</v>
      </c>
      <c r="CD112" s="3">
        <f t="shared" si="66"/>
        <v>0</v>
      </c>
      <c r="CE112" s="3" t="str">
        <f t="shared" si="67"/>
        <v/>
      </c>
      <c r="CF112" s="3" t="e">
        <f>HLOOKUP(CE112,'Valuation Data'!$D$2:$K$5,4,FALSE)</f>
        <v>#N/A</v>
      </c>
      <c r="CG112" s="3">
        <f t="shared" si="68"/>
        <v>19360</v>
      </c>
      <c r="CH112" s="3" t="str">
        <f t="shared" si="69"/>
        <v>No</v>
      </c>
      <c r="CI112" s="3" t="str">
        <f>VLOOKUP(R112,'Use Codes &amp; County Type'!A:D,4,FALSE)</f>
        <v>V</v>
      </c>
      <c r="CJ112" s="3" t="str">
        <f t="shared" si="70"/>
        <v>Yes</v>
      </c>
      <c r="CK112" s="3" t="str">
        <f t="shared" si="71"/>
        <v>No</v>
      </c>
      <c r="CL112" s="3">
        <f t="shared" si="72"/>
        <v>0</v>
      </c>
      <c r="CM112" s="3">
        <f t="shared" si="73"/>
        <v>0</v>
      </c>
      <c r="CN112" s="3">
        <f t="shared" si="74"/>
        <v>1596.88</v>
      </c>
      <c r="CO112" s="3">
        <f t="shared" si="75"/>
        <v>-1596.88</v>
      </c>
      <c r="CP112" s="3">
        <f t="shared" si="76"/>
        <v>8.2483471074380171E-2</v>
      </c>
      <c r="CR112" s="3" t="str">
        <f t="shared" si="77"/>
        <v>No</v>
      </c>
      <c r="CV112" s="3" t="str">
        <f t="shared" si="78"/>
        <v>FMV&lt;$30K</v>
      </c>
      <c r="CW112" s="3">
        <f t="shared" si="79"/>
        <v>111</v>
      </c>
      <c r="CX112" s="3">
        <f t="shared" si="80"/>
        <v>399.22</v>
      </c>
      <c r="CY112" s="3" t="str">
        <f t="shared" si="81"/>
        <v>Ok</v>
      </c>
      <c r="CZ112">
        <v>0</v>
      </c>
      <c r="DA112">
        <v>0</v>
      </c>
    </row>
    <row r="113" spans="1:105" x14ac:dyDescent="0.25">
      <c r="A113">
        <v>112</v>
      </c>
      <c r="B113" t="s">
        <v>3</v>
      </c>
      <c r="C113" t="s">
        <v>221</v>
      </c>
      <c r="D113">
        <v>954.86</v>
      </c>
      <c r="E113">
        <v>2017</v>
      </c>
      <c r="F113">
        <v>954.86</v>
      </c>
      <c r="G113">
        <v>954.86</v>
      </c>
      <c r="H113" s="3">
        <f t="shared" si="41"/>
        <v>0</v>
      </c>
      <c r="I113">
        <v>21964</v>
      </c>
      <c r="J113" t="s">
        <v>2730</v>
      </c>
      <c r="K113" t="s">
        <v>2738</v>
      </c>
      <c r="L113">
        <v>32046</v>
      </c>
      <c r="M113" t="s">
        <v>2819</v>
      </c>
      <c r="N113" t="s">
        <v>4753</v>
      </c>
      <c r="O113">
        <v>-82.0029016482614</v>
      </c>
      <c r="P113">
        <v>30.5893460007123</v>
      </c>
      <c r="Q113" t="s">
        <v>4850</v>
      </c>
      <c r="R113">
        <v>2</v>
      </c>
      <c r="S113" t="s">
        <v>6535</v>
      </c>
      <c r="T113">
        <v>1006</v>
      </c>
      <c r="U113" t="s">
        <v>6578</v>
      </c>
      <c r="V113">
        <v>2017</v>
      </c>
      <c r="W113">
        <v>56366</v>
      </c>
      <c r="X113">
        <v>2017</v>
      </c>
      <c r="Y113">
        <v>56366</v>
      </c>
      <c r="Z113">
        <v>853.31</v>
      </c>
      <c r="AA113" s="3">
        <f t="shared" si="42"/>
        <v>0.89364933079194853</v>
      </c>
      <c r="AF113" t="s">
        <v>6616</v>
      </c>
      <c r="AI113" t="s">
        <v>6618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 s="3" t="str">
        <f t="shared" si="43"/>
        <v>No</v>
      </c>
      <c r="AQ113" s="3" t="str">
        <f t="shared" si="44"/>
        <v>No</v>
      </c>
      <c r="AR113" s="3" t="str">
        <f t="shared" si="45"/>
        <v>No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 t="s">
        <v>6634</v>
      </c>
      <c r="AZ113">
        <v>0</v>
      </c>
      <c r="BA113">
        <v>0</v>
      </c>
      <c r="BB113" t="s">
        <v>6616</v>
      </c>
      <c r="BC113" t="s">
        <v>6616</v>
      </c>
      <c r="BD113" s="4" t="str">
        <f t="shared" si="46"/>
        <v>No</v>
      </c>
      <c r="BE113" t="s">
        <v>6640</v>
      </c>
      <c r="BF113" s="3" t="str">
        <f t="shared" si="47"/>
        <v>No</v>
      </c>
      <c r="BG113" t="s">
        <v>6645</v>
      </c>
      <c r="BH113" s="3" t="str">
        <f t="shared" si="48"/>
        <v>21964 CREWS RD</v>
      </c>
      <c r="BI113" s="3" t="str">
        <f t="shared" si="49"/>
        <v>Hilliard</v>
      </c>
      <c r="BJ113" s="3" t="str">
        <f t="shared" si="50"/>
        <v>Florida</v>
      </c>
      <c r="BK113" s="3">
        <f t="shared" si="51"/>
        <v>32046</v>
      </c>
      <c r="BL113" s="3" t="str">
        <f t="shared" si="52"/>
        <v>21964 CREWS RD HILLIARD FL 32046</v>
      </c>
      <c r="BM113" s="3" t="str">
        <f t="shared" si="53"/>
        <v/>
      </c>
      <c r="BN113" s="3" t="str">
        <f t="shared" si="54"/>
        <v>Pass</v>
      </c>
      <c r="BO113" s="3" t="str">
        <f t="shared" si="55"/>
        <v>No</v>
      </c>
      <c r="BP113" s="3" t="str">
        <f t="shared" si="56"/>
        <v>FV&lt;$10K</v>
      </c>
      <c r="BQ113" t="s">
        <v>6650</v>
      </c>
      <c r="BR113" s="3" t="str">
        <f t="shared" si="57"/>
        <v>No, &lt; $20K Lien</v>
      </c>
      <c r="BS113" s="3" t="str">
        <f t="shared" si="58"/>
        <v>No, Lien &lt; $20K</v>
      </c>
      <c r="BT113" t="s">
        <v>6650</v>
      </c>
      <c r="BU113" s="3" t="str">
        <f t="shared" si="59"/>
        <v>No</v>
      </c>
      <c r="BV113" s="3" t="str">
        <f t="shared" si="60"/>
        <v>No</v>
      </c>
      <c r="BW113" s="3">
        <f t="shared" si="61"/>
        <v>0</v>
      </c>
      <c r="BX113" s="3" t="str">
        <f t="shared" si="62"/>
        <v>No</v>
      </c>
      <c r="BY113" s="3">
        <f t="shared" si="63"/>
        <v>56366</v>
      </c>
      <c r="BZ113">
        <v>1</v>
      </c>
      <c r="CA113" s="3">
        <f t="shared" si="64"/>
        <v>56366</v>
      </c>
      <c r="CC113" s="3">
        <f t="shared" si="65"/>
        <v>0</v>
      </c>
      <c r="CD113" s="3">
        <f t="shared" si="66"/>
        <v>0</v>
      </c>
      <c r="CE113" s="3" t="str">
        <f t="shared" si="67"/>
        <v/>
      </c>
      <c r="CF113" s="3" t="e">
        <f>HLOOKUP(CE113,'Valuation Data'!$D$2:$K$5,4,FALSE)</f>
        <v>#N/A</v>
      </c>
      <c r="CG113" s="3">
        <f t="shared" si="68"/>
        <v>56366</v>
      </c>
      <c r="CH113" s="3" t="str">
        <f t="shared" si="69"/>
        <v>No</v>
      </c>
      <c r="CI113" s="3" t="str">
        <f>VLOOKUP(R113,'Use Codes &amp; County Type'!A:D,4,FALSE)</f>
        <v>R</v>
      </c>
      <c r="CJ113" s="3" t="str">
        <f t="shared" si="70"/>
        <v>No</v>
      </c>
      <c r="CK113" s="3" t="str">
        <f t="shared" si="71"/>
        <v>No</v>
      </c>
      <c r="CL113" s="3">
        <f t="shared" si="72"/>
        <v>0.35</v>
      </c>
      <c r="CM113" s="3">
        <f t="shared" si="73"/>
        <v>19728.099999999999</v>
      </c>
      <c r="CN113" s="3">
        <f t="shared" si="74"/>
        <v>3819.44</v>
      </c>
      <c r="CO113" s="3">
        <f t="shared" si="75"/>
        <v>15908.659999999998</v>
      </c>
      <c r="CP113" s="3">
        <f t="shared" si="76"/>
        <v>6.7761416456729229E-2</v>
      </c>
      <c r="CR113" s="3" t="str">
        <f t="shared" si="77"/>
        <v>No</v>
      </c>
      <c r="CV113" s="3" t="str">
        <f t="shared" si="78"/>
        <v>*Bid</v>
      </c>
      <c r="CW113" s="3">
        <f t="shared" si="79"/>
        <v>112</v>
      </c>
      <c r="CX113" s="3">
        <f t="shared" si="80"/>
        <v>954.86</v>
      </c>
      <c r="CY113" s="3" t="str">
        <f t="shared" si="81"/>
        <v>Ok</v>
      </c>
      <c r="CZ113">
        <v>0</v>
      </c>
      <c r="DA113">
        <v>0</v>
      </c>
    </row>
    <row r="114" spans="1:105" x14ac:dyDescent="0.25">
      <c r="A114">
        <v>113</v>
      </c>
      <c r="B114" t="s">
        <v>3</v>
      </c>
      <c r="C114" t="s">
        <v>222</v>
      </c>
      <c r="D114">
        <v>634.17999999999995</v>
      </c>
      <c r="E114">
        <v>2017</v>
      </c>
      <c r="F114">
        <v>634.17999999999995</v>
      </c>
      <c r="G114">
        <v>634.17999999999995</v>
      </c>
      <c r="H114" s="3">
        <f t="shared" si="41"/>
        <v>0</v>
      </c>
      <c r="I114">
        <v>22870</v>
      </c>
      <c r="J114" t="s">
        <v>2730</v>
      </c>
      <c r="K114" t="s">
        <v>2738</v>
      </c>
      <c r="L114">
        <v>32046</v>
      </c>
      <c r="M114" t="s">
        <v>2820</v>
      </c>
      <c r="N114" t="s">
        <v>4753</v>
      </c>
      <c r="O114">
        <v>-81.999849822274399</v>
      </c>
      <c r="P114">
        <v>30.5870270201758</v>
      </c>
      <c r="Q114" t="s">
        <v>4851</v>
      </c>
      <c r="R114">
        <v>1</v>
      </c>
      <c r="S114" t="s">
        <v>6539</v>
      </c>
      <c r="T114">
        <v>1001</v>
      </c>
      <c r="U114" t="s">
        <v>6582</v>
      </c>
      <c r="V114">
        <v>2017</v>
      </c>
      <c r="W114">
        <v>36780</v>
      </c>
      <c r="X114">
        <v>2017</v>
      </c>
      <c r="Y114">
        <v>36780</v>
      </c>
      <c r="Z114">
        <v>556.79999999999995</v>
      </c>
      <c r="AA114" s="3">
        <f t="shared" si="42"/>
        <v>0.87798416853259331</v>
      </c>
      <c r="AF114" t="s">
        <v>6616</v>
      </c>
      <c r="AG114" t="s">
        <v>6616</v>
      </c>
      <c r="AH114" t="s">
        <v>6616</v>
      </c>
      <c r="AI114" t="s">
        <v>6618</v>
      </c>
      <c r="AJ114" t="s">
        <v>6618</v>
      </c>
      <c r="AK114" t="s">
        <v>6618</v>
      </c>
      <c r="AL114" t="s">
        <v>6618</v>
      </c>
      <c r="AM114">
        <v>0</v>
      </c>
      <c r="AN114">
        <v>0</v>
      </c>
      <c r="AO114">
        <v>0</v>
      </c>
      <c r="AP114" s="3" t="str">
        <f t="shared" si="43"/>
        <v>No</v>
      </c>
      <c r="AQ114" s="3" t="str">
        <f t="shared" si="44"/>
        <v>No</v>
      </c>
      <c r="AR114" s="3" t="str">
        <f t="shared" si="45"/>
        <v>No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6</v>
      </c>
      <c r="AY114" t="s">
        <v>6635</v>
      </c>
      <c r="AZ114">
        <v>0</v>
      </c>
      <c r="BA114">
        <v>0</v>
      </c>
      <c r="BB114" t="s">
        <v>6616</v>
      </c>
      <c r="BC114" t="s">
        <v>6616</v>
      </c>
      <c r="BD114" s="4" t="str">
        <f t="shared" si="46"/>
        <v>No</v>
      </c>
      <c r="BE114" t="s">
        <v>6641</v>
      </c>
      <c r="BF114" s="3" t="str">
        <f t="shared" si="47"/>
        <v>Yes</v>
      </c>
      <c r="BG114" t="s">
        <v>6645</v>
      </c>
      <c r="BH114" s="3" t="str">
        <f t="shared" si="48"/>
        <v>22870 CR 121</v>
      </c>
      <c r="BI114" s="3" t="str">
        <f t="shared" si="49"/>
        <v>Hilliard</v>
      </c>
      <c r="BJ114" s="3" t="str">
        <f t="shared" si="50"/>
        <v>Florida</v>
      </c>
      <c r="BK114" s="3">
        <f t="shared" si="51"/>
        <v>32046</v>
      </c>
      <c r="BL114" s="3" t="str">
        <f t="shared" si="52"/>
        <v>22870 CR 121 HILLIARD FL 32046</v>
      </c>
      <c r="BM114" s="3" t="str">
        <f t="shared" si="53"/>
        <v/>
      </c>
      <c r="BN114" s="3" t="str">
        <f t="shared" si="54"/>
        <v>Pass</v>
      </c>
      <c r="BO114" s="3" t="str">
        <f t="shared" si="55"/>
        <v>No</v>
      </c>
      <c r="BP114" s="3" t="str">
        <f t="shared" si="56"/>
        <v>FV&lt;$10K</v>
      </c>
      <c r="BQ114" t="s">
        <v>6650</v>
      </c>
      <c r="BR114" s="3" t="str">
        <f t="shared" si="57"/>
        <v>No, &lt; $20K Lien</v>
      </c>
      <c r="BS114" s="3" t="str">
        <f t="shared" si="58"/>
        <v>No, Lien &lt; $20K</v>
      </c>
      <c r="BT114" t="s">
        <v>6650</v>
      </c>
      <c r="BU114" s="3" t="str">
        <f t="shared" si="59"/>
        <v>No</v>
      </c>
      <c r="BV114" s="3" t="str">
        <f t="shared" si="60"/>
        <v>No</v>
      </c>
      <c r="BW114" s="3">
        <f t="shared" si="61"/>
        <v>0</v>
      </c>
      <c r="BX114" s="3" t="str">
        <f t="shared" si="62"/>
        <v>No</v>
      </c>
      <c r="BY114" s="3">
        <f t="shared" si="63"/>
        <v>36780</v>
      </c>
      <c r="BZ114">
        <v>1</v>
      </c>
      <c r="CA114" s="3">
        <f t="shared" si="64"/>
        <v>36780</v>
      </c>
      <c r="CC114" s="3">
        <f t="shared" si="65"/>
        <v>0</v>
      </c>
      <c r="CD114" s="3">
        <f t="shared" si="66"/>
        <v>0</v>
      </c>
      <c r="CE114" s="3" t="str">
        <f t="shared" si="67"/>
        <v/>
      </c>
      <c r="CF114" s="3" t="e">
        <f>HLOOKUP(CE114,'Valuation Data'!$D$2:$K$5,4,FALSE)</f>
        <v>#N/A</v>
      </c>
      <c r="CG114" s="3">
        <f t="shared" si="68"/>
        <v>36780</v>
      </c>
      <c r="CH114" s="3" t="str">
        <f t="shared" si="69"/>
        <v>No</v>
      </c>
      <c r="CI114" s="3" t="str">
        <f>VLOOKUP(R114,'Use Codes &amp; County Type'!A:D,4,FALSE)</f>
        <v>S</v>
      </c>
      <c r="CJ114" s="3" t="str">
        <f t="shared" si="70"/>
        <v>No</v>
      </c>
      <c r="CK114" s="3" t="str">
        <f t="shared" si="71"/>
        <v>No</v>
      </c>
      <c r="CL114" s="3">
        <f t="shared" si="72"/>
        <v>0.35</v>
      </c>
      <c r="CM114" s="3">
        <f t="shared" si="73"/>
        <v>12873</v>
      </c>
      <c r="CN114" s="3">
        <f t="shared" si="74"/>
        <v>2536.7199999999998</v>
      </c>
      <c r="CO114" s="3">
        <f t="shared" si="75"/>
        <v>10336.280000000001</v>
      </c>
      <c r="CP114" s="3">
        <f t="shared" si="76"/>
        <v>6.8970092441544312E-2</v>
      </c>
      <c r="CR114" s="3" t="str">
        <f t="shared" si="77"/>
        <v>No</v>
      </c>
      <c r="CV114" s="3" t="str">
        <f t="shared" si="78"/>
        <v>*Bid</v>
      </c>
      <c r="CW114" s="3">
        <f t="shared" si="79"/>
        <v>113</v>
      </c>
      <c r="CX114" s="3">
        <f t="shared" si="80"/>
        <v>634.17999999999995</v>
      </c>
      <c r="CY114" s="3" t="str">
        <f t="shared" si="81"/>
        <v>Ok</v>
      </c>
      <c r="CZ114">
        <v>0</v>
      </c>
      <c r="DA114">
        <v>0</v>
      </c>
    </row>
    <row r="115" spans="1:105" x14ac:dyDescent="0.25">
      <c r="A115">
        <v>114</v>
      </c>
      <c r="B115" t="s">
        <v>3</v>
      </c>
      <c r="C115" t="s">
        <v>223</v>
      </c>
      <c r="D115">
        <v>380.29</v>
      </c>
      <c r="E115">
        <v>2017</v>
      </c>
      <c r="F115">
        <v>380.29</v>
      </c>
      <c r="G115">
        <v>380.29</v>
      </c>
      <c r="H115" s="3">
        <f t="shared" si="41"/>
        <v>0</v>
      </c>
      <c r="I115">
        <v>22866</v>
      </c>
      <c r="J115" t="s">
        <v>2730</v>
      </c>
      <c r="K115" t="s">
        <v>2738</v>
      </c>
      <c r="L115">
        <v>32046</v>
      </c>
      <c r="M115" t="s">
        <v>2821</v>
      </c>
      <c r="N115" t="s">
        <v>4753</v>
      </c>
      <c r="O115">
        <v>-81.999870487651705</v>
      </c>
      <c r="P115">
        <v>30.586665562169198</v>
      </c>
      <c r="Q115" t="s">
        <v>4852</v>
      </c>
      <c r="R115">
        <v>0</v>
      </c>
      <c r="S115" t="s">
        <v>6538</v>
      </c>
      <c r="T115">
        <v>8001</v>
      </c>
      <c r="U115" t="s">
        <v>6581</v>
      </c>
      <c r="V115">
        <v>2017</v>
      </c>
      <c r="W115">
        <v>19668</v>
      </c>
      <c r="X115">
        <v>2017</v>
      </c>
      <c r="Y115">
        <v>23350</v>
      </c>
      <c r="Z115">
        <v>322.04000000000002</v>
      </c>
      <c r="AA115" s="3">
        <f t="shared" si="42"/>
        <v>0.84682742117857424</v>
      </c>
      <c r="AC115" t="s">
        <v>6616</v>
      </c>
      <c r="AI115" t="s">
        <v>6618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 s="3" t="str">
        <f t="shared" si="43"/>
        <v>No</v>
      </c>
      <c r="AQ115" s="3" t="str">
        <f t="shared" si="44"/>
        <v>No</v>
      </c>
      <c r="AR115" s="3" t="str">
        <f t="shared" si="45"/>
        <v>No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6</v>
      </c>
      <c r="AY115" t="s">
        <v>6636</v>
      </c>
      <c r="AZ115" t="s">
        <v>6638</v>
      </c>
      <c r="BA115">
        <v>0</v>
      </c>
      <c r="BB115" t="s">
        <v>6616</v>
      </c>
      <c r="BC115" t="s">
        <v>6616</v>
      </c>
      <c r="BD115" s="4" t="str">
        <f t="shared" si="46"/>
        <v>No</v>
      </c>
      <c r="BE115" t="s">
        <v>6640</v>
      </c>
      <c r="BF115" s="3" t="str">
        <f t="shared" si="47"/>
        <v>No</v>
      </c>
      <c r="BG115" t="s">
        <v>6645</v>
      </c>
      <c r="BH115" s="3" t="str">
        <f t="shared" si="48"/>
        <v>22866 CR 121</v>
      </c>
      <c r="BI115" s="3" t="str">
        <f t="shared" si="49"/>
        <v>Hilliard</v>
      </c>
      <c r="BJ115" s="3" t="str">
        <f t="shared" si="50"/>
        <v>Florida</v>
      </c>
      <c r="BK115" s="3">
        <f t="shared" si="51"/>
        <v>32046</v>
      </c>
      <c r="BL115" s="3" t="str">
        <f t="shared" si="52"/>
        <v>22866 CR 121 HILLIARD FL 32046</v>
      </c>
      <c r="BM115" s="3" t="str">
        <f t="shared" si="53"/>
        <v/>
      </c>
      <c r="BN115" s="3" t="str">
        <f t="shared" si="54"/>
        <v>Pass</v>
      </c>
      <c r="BO115" s="3" t="str">
        <f t="shared" si="55"/>
        <v>No</v>
      </c>
      <c r="BP115" s="3" t="str">
        <f t="shared" si="56"/>
        <v>FV&lt;$10K</v>
      </c>
      <c r="BQ115" t="s">
        <v>6650</v>
      </c>
      <c r="BR115" s="3" t="str">
        <f t="shared" si="57"/>
        <v>No, &lt; $20K Lien</v>
      </c>
      <c r="BS115" s="3" t="str">
        <f t="shared" si="58"/>
        <v>No, Lien &lt; $20K</v>
      </c>
      <c r="BT115" t="s">
        <v>6650</v>
      </c>
      <c r="BU115" s="3" t="str">
        <f t="shared" si="59"/>
        <v>No</v>
      </c>
      <c r="BV115" s="3" t="str">
        <f t="shared" si="60"/>
        <v>No</v>
      </c>
      <c r="BW115" s="3">
        <f t="shared" si="61"/>
        <v>0</v>
      </c>
      <c r="BX115" s="3" t="str">
        <f t="shared" si="62"/>
        <v>No</v>
      </c>
      <c r="BY115" s="3">
        <f t="shared" si="63"/>
        <v>19668</v>
      </c>
      <c r="BZ115">
        <v>1</v>
      </c>
      <c r="CA115" s="3">
        <f t="shared" si="64"/>
        <v>19668</v>
      </c>
      <c r="CC115" s="3">
        <f t="shared" si="65"/>
        <v>0</v>
      </c>
      <c r="CD115" s="3">
        <f t="shared" si="66"/>
        <v>0</v>
      </c>
      <c r="CE115" s="3" t="str">
        <f t="shared" si="67"/>
        <v/>
      </c>
      <c r="CF115" s="3" t="e">
        <f>HLOOKUP(CE115,'Valuation Data'!$D$2:$K$5,4,FALSE)</f>
        <v>#N/A</v>
      </c>
      <c r="CG115" s="3">
        <f t="shared" si="68"/>
        <v>19668</v>
      </c>
      <c r="CH115" s="3" t="str">
        <f t="shared" si="69"/>
        <v>No</v>
      </c>
      <c r="CI115" s="3" t="str">
        <f>VLOOKUP(R115,'Use Codes &amp; County Type'!A:D,4,FALSE)</f>
        <v>V</v>
      </c>
      <c r="CJ115" s="3" t="str">
        <f t="shared" si="70"/>
        <v>Yes</v>
      </c>
      <c r="CK115" s="3" t="str">
        <f t="shared" si="71"/>
        <v>No</v>
      </c>
      <c r="CL115" s="3">
        <f t="shared" si="72"/>
        <v>0</v>
      </c>
      <c r="CM115" s="3">
        <f t="shared" si="73"/>
        <v>0</v>
      </c>
      <c r="CN115" s="3">
        <f t="shared" si="74"/>
        <v>1521.16</v>
      </c>
      <c r="CO115" s="3">
        <f t="shared" si="75"/>
        <v>-1521.16</v>
      </c>
      <c r="CP115" s="3">
        <f t="shared" si="76"/>
        <v>7.7341875127110035E-2</v>
      </c>
      <c r="CR115" s="3" t="str">
        <f t="shared" si="77"/>
        <v>No</v>
      </c>
      <c r="CV115" s="3" t="str">
        <f t="shared" si="78"/>
        <v>FMV&lt;$30K</v>
      </c>
      <c r="CW115" s="3">
        <f t="shared" si="79"/>
        <v>114</v>
      </c>
      <c r="CX115" s="3">
        <f t="shared" si="80"/>
        <v>380.29</v>
      </c>
      <c r="CY115" s="3" t="str">
        <f t="shared" si="81"/>
        <v>Ok</v>
      </c>
      <c r="CZ115">
        <v>0</v>
      </c>
      <c r="DA115">
        <v>0</v>
      </c>
    </row>
    <row r="116" spans="1:105" x14ac:dyDescent="0.25">
      <c r="A116">
        <v>115</v>
      </c>
      <c r="B116" t="s">
        <v>3</v>
      </c>
      <c r="C116" t="s">
        <v>224</v>
      </c>
      <c r="D116">
        <v>152.03</v>
      </c>
      <c r="E116">
        <v>2017</v>
      </c>
      <c r="F116" t="e">
        <f>NA()</f>
        <v>#N/A</v>
      </c>
      <c r="G116" t="e">
        <f>NA()</f>
        <v>#N/A</v>
      </c>
      <c r="H116" s="3" t="e">
        <f t="shared" si="41"/>
        <v>#N/A</v>
      </c>
      <c r="I116" t="e">
        <f>NA()</f>
        <v>#N/A</v>
      </c>
      <c r="J116" t="e">
        <f>NA()</f>
        <v>#N/A</v>
      </c>
      <c r="K116" t="e">
        <f>NA()</f>
        <v>#N/A</v>
      </c>
      <c r="L116" t="e">
        <f>NA()</f>
        <v>#N/A</v>
      </c>
      <c r="M116" t="e">
        <f>NA()</f>
        <v>#N/A</v>
      </c>
      <c r="N116" t="e">
        <f>NA()</f>
        <v>#N/A</v>
      </c>
      <c r="O116" t="e">
        <f>NA()</f>
        <v>#N/A</v>
      </c>
      <c r="P116" t="e">
        <f>NA()</f>
        <v>#N/A</v>
      </c>
      <c r="Q116" t="e">
        <f>NA()</f>
        <v>#N/A</v>
      </c>
      <c r="R116">
        <v>55</v>
      </c>
      <c r="S116" t="s">
        <v>6542</v>
      </c>
      <c r="T116" t="e">
        <f>NA()</f>
        <v>#N/A</v>
      </c>
      <c r="U116" t="e">
        <f>NA()</f>
        <v>#N/A</v>
      </c>
      <c r="V116">
        <v>2017</v>
      </c>
      <c r="W116">
        <v>7330</v>
      </c>
      <c r="X116" t="e">
        <f>NA()</f>
        <v>#N/A</v>
      </c>
      <c r="Y116" t="e">
        <f>NA()</f>
        <v>#N/A</v>
      </c>
      <c r="Z116" t="e">
        <f>NA()</f>
        <v>#N/A</v>
      </c>
      <c r="AA116" s="3">
        <f t="shared" si="42"/>
        <v>0</v>
      </c>
      <c r="AI116" t="e">
        <f>NA()</f>
        <v>#N/A</v>
      </c>
      <c r="AJ116" t="e">
        <f>NA()</f>
        <v>#N/A</v>
      </c>
      <c r="AK116" t="e">
        <f>NA()</f>
        <v>#N/A</v>
      </c>
      <c r="AL116" t="e">
        <f>NA()</f>
        <v>#N/A</v>
      </c>
      <c r="AM116" t="e">
        <f>NA()</f>
        <v>#N/A</v>
      </c>
      <c r="AN116" t="e">
        <f>NA()</f>
        <v>#N/A</v>
      </c>
      <c r="AO116" t="e">
        <f>NA()</f>
        <v>#N/A</v>
      </c>
      <c r="AP116" s="3" t="str">
        <f t="shared" si="43"/>
        <v>No</v>
      </c>
      <c r="AQ116" s="3" t="str">
        <f t="shared" si="44"/>
        <v>No</v>
      </c>
      <c r="AR116" s="3" t="str">
        <f t="shared" si="45"/>
        <v>No</v>
      </c>
      <c r="AS116" t="e">
        <f>NA()</f>
        <v>#N/A</v>
      </c>
      <c r="AT116" t="e">
        <f>NA()</f>
        <v>#N/A</v>
      </c>
      <c r="AU116" t="e">
        <f>NA()</f>
        <v>#N/A</v>
      </c>
      <c r="AV116" t="e">
        <f>NA()</f>
        <v>#N/A</v>
      </c>
      <c r="AW116" t="e">
        <f>NA()</f>
        <v>#N/A</v>
      </c>
      <c r="AX116" t="e">
        <f>NA()</f>
        <v>#N/A</v>
      </c>
      <c r="AY116" t="e">
        <f>NA()</f>
        <v>#N/A</v>
      </c>
      <c r="AZ116" t="e">
        <f>NA()</f>
        <v>#N/A</v>
      </c>
      <c r="BA116">
        <v>0</v>
      </c>
      <c r="BB116" t="s">
        <v>6616</v>
      </c>
      <c r="BC116" t="e">
        <f>NA()</f>
        <v>#N/A</v>
      </c>
      <c r="BD116" s="4" t="str">
        <f t="shared" si="46"/>
        <v>No</v>
      </c>
      <c r="BE116" t="e">
        <f>NA()</f>
        <v>#N/A</v>
      </c>
      <c r="BF116" s="3" t="str">
        <f t="shared" si="47"/>
        <v>No</v>
      </c>
      <c r="BG116" t="e">
        <f>NA()</f>
        <v>#N/A</v>
      </c>
      <c r="BH116" s="3" t="e">
        <f t="shared" si="48"/>
        <v>#N/A</v>
      </c>
      <c r="BI116" s="3" t="e">
        <f t="shared" si="49"/>
        <v>#N/A</v>
      </c>
      <c r="BJ116" s="3" t="e">
        <f t="shared" si="50"/>
        <v>#N/A</v>
      </c>
      <c r="BK116" s="3" t="e">
        <f t="shared" si="51"/>
        <v>#N/A</v>
      </c>
      <c r="BL116" s="3" t="e">
        <f t="shared" si="52"/>
        <v>#N/A</v>
      </c>
      <c r="BM116" s="3" t="e">
        <f t="shared" si="53"/>
        <v>#N/A</v>
      </c>
      <c r="BN116" s="3" t="str">
        <f t="shared" si="54"/>
        <v>Pass</v>
      </c>
      <c r="BO116" s="3" t="e">
        <f t="shared" si="55"/>
        <v>#N/A</v>
      </c>
      <c r="BP116" s="3" t="str">
        <f t="shared" si="56"/>
        <v>FV&lt;$10K</v>
      </c>
      <c r="BQ116" t="s">
        <v>6650</v>
      </c>
      <c r="BR116" s="3" t="str">
        <f t="shared" si="57"/>
        <v>No, &lt; $20K Lien</v>
      </c>
      <c r="BS116" s="3" t="str">
        <f t="shared" si="58"/>
        <v>No, Lien &lt; $20K</v>
      </c>
      <c r="BT116" t="s">
        <v>6650</v>
      </c>
      <c r="BU116" s="3" t="str">
        <f t="shared" si="59"/>
        <v>No</v>
      </c>
      <c r="BV116" s="3" t="str">
        <f t="shared" si="60"/>
        <v>No</v>
      </c>
      <c r="BW116" s="3">
        <f t="shared" si="61"/>
        <v>0</v>
      </c>
      <c r="BX116" s="3" t="str">
        <f t="shared" si="62"/>
        <v>No</v>
      </c>
      <c r="BY116" s="3">
        <f t="shared" si="63"/>
        <v>7330</v>
      </c>
      <c r="BZ116">
        <v>1</v>
      </c>
      <c r="CA116" s="3">
        <f t="shared" si="64"/>
        <v>7330</v>
      </c>
      <c r="CC116" s="3" t="e">
        <f t="shared" si="65"/>
        <v>#N/A</v>
      </c>
      <c r="CD116" s="3" t="e">
        <f t="shared" si="66"/>
        <v>#N/A</v>
      </c>
      <c r="CE116" s="3" t="str">
        <f t="shared" si="67"/>
        <v/>
      </c>
      <c r="CF116" s="3" t="e">
        <f>HLOOKUP(CE116,'Valuation Data'!$D$2:$K$5,4,FALSE)</f>
        <v>#N/A</v>
      </c>
      <c r="CG116" s="3">
        <f t="shared" si="68"/>
        <v>7330</v>
      </c>
      <c r="CH116" s="3" t="str">
        <f t="shared" si="69"/>
        <v>No</v>
      </c>
      <c r="CI116" s="3" t="str">
        <f>VLOOKUP(R116,'Use Codes &amp; County Type'!A:D,4,FALSE)</f>
        <v>V</v>
      </c>
      <c r="CJ116" s="3" t="str">
        <f t="shared" si="70"/>
        <v>Yes</v>
      </c>
      <c r="CK116" s="3" t="str">
        <f t="shared" si="71"/>
        <v>No</v>
      </c>
      <c r="CL116" s="3">
        <f t="shared" si="72"/>
        <v>0</v>
      </c>
      <c r="CM116" s="3">
        <f t="shared" si="73"/>
        <v>0</v>
      </c>
      <c r="CN116" s="3" t="e">
        <f t="shared" si="74"/>
        <v>#N/A</v>
      </c>
      <c r="CO116" s="3" t="e">
        <f t="shared" si="75"/>
        <v>#N/A</v>
      </c>
      <c r="CP116" s="3" t="e">
        <f t="shared" si="76"/>
        <v>#N/A</v>
      </c>
      <c r="CR116" s="3" t="str">
        <f t="shared" si="77"/>
        <v>No</v>
      </c>
      <c r="CV116" s="3" t="str">
        <f t="shared" si="78"/>
        <v>FMV&lt;$30K</v>
      </c>
      <c r="CW116" s="3">
        <f t="shared" si="79"/>
        <v>115</v>
      </c>
      <c r="CX116" s="3">
        <f t="shared" si="80"/>
        <v>152.03</v>
      </c>
      <c r="CY116" s="3" t="str">
        <f t="shared" si="81"/>
        <v>Ok</v>
      </c>
      <c r="CZ116" t="e">
        <f>NA()</f>
        <v>#N/A</v>
      </c>
      <c r="DA116" t="e">
        <f>NA()</f>
        <v>#N/A</v>
      </c>
    </row>
    <row r="117" spans="1:105" x14ac:dyDescent="0.25">
      <c r="A117">
        <v>116</v>
      </c>
      <c r="B117" t="s">
        <v>3</v>
      </c>
      <c r="C117" t="s">
        <v>225</v>
      </c>
      <c r="D117">
        <v>430.46</v>
      </c>
      <c r="E117">
        <v>2017</v>
      </c>
      <c r="F117">
        <v>430.46</v>
      </c>
      <c r="G117">
        <v>430.46</v>
      </c>
      <c r="H117" s="3">
        <f t="shared" si="41"/>
        <v>0</v>
      </c>
      <c r="I117">
        <v>22717</v>
      </c>
      <c r="J117" t="s">
        <v>2730</v>
      </c>
      <c r="K117" t="s">
        <v>2738</v>
      </c>
      <c r="L117">
        <v>32046</v>
      </c>
      <c r="M117" t="s">
        <v>2822</v>
      </c>
      <c r="N117" t="s">
        <v>4753</v>
      </c>
      <c r="O117">
        <v>-81.997803123316402</v>
      </c>
      <c r="P117">
        <v>30.5843485717518</v>
      </c>
      <c r="Q117" t="s">
        <v>4853</v>
      </c>
      <c r="R117">
        <v>2</v>
      </c>
      <c r="S117" t="s">
        <v>6535</v>
      </c>
      <c r="T117">
        <v>1006</v>
      </c>
      <c r="U117" t="s">
        <v>6578</v>
      </c>
      <c r="V117">
        <v>2017</v>
      </c>
      <c r="W117">
        <v>24337</v>
      </c>
      <c r="X117">
        <v>2017</v>
      </c>
      <c r="Y117">
        <v>24337</v>
      </c>
      <c r="Z117">
        <v>368.44</v>
      </c>
      <c r="AA117" s="3">
        <f t="shared" si="42"/>
        <v>0.85592157227152355</v>
      </c>
      <c r="AB117" t="s">
        <v>6616</v>
      </c>
      <c r="AD117" t="s">
        <v>6616</v>
      </c>
      <c r="AE117" t="s">
        <v>6616</v>
      </c>
      <c r="AF117" t="s">
        <v>6616</v>
      </c>
      <c r="AI117" t="s">
        <v>6618</v>
      </c>
      <c r="AJ117" t="s">
        <v>6618</v>
      </c>
      <c r="AK117" t="s">
        <v>6618</v>
      </c>
      <c r="AL117" t="s">
        <v>6618</v>
      </c>
      <c r="AM117" t="s">
        <v>6618</v>
      </c>
      <c r="AN117" t="s">
        <v>6618</v>
      </c>
      <c r="AO117">
        <v>0</v>
      </c>
      <c r="AP117" s="3" t="str">
        <f t="shared" si="43"/>
        <v>No</v>
      </c>
      <c r="AQ117" s="3" t="str">
        <f t="shared" si="44"/>
        <v>No</v>
      </c>
      <c r="AR117" s="3" t="str">
        <f t="shared" si="45"/>
        <v>No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 t="s">
        <v>6634</v>
      </c>
      <c r="AZ117" t="s">
        <v>6638</v>
      </c>
      <c r="BA117">
        <v>1</v>
      </c>
      <c r="BB117" t="s">
        <v>6616</v>
      </c>
      <c r="BC117" t="s">
        <v>6617</v>
      </c>
      <c r="BD117" s="4" t="str">
        <f t="shared" si="46"/>
        <v>No</v>
      </c>
      <c r="BE117" t="s">
        <v>6640</v>
      </c>
      <c r="BF117" s="3" t="str">
        <f t="shared" si="47"/>
        <v>No</v>
      </c>
      <c r="BG117" t="s">
        <v>6645</v>
      </c>
      <c r="BH117" s="3" t="str">
        <f t="shared" si="48"/>
        <v>22717 CR 121</v>
      </c>
      <c r="BI117" s="3" t="str">
        <f t="shared" si="49"/>
        <v>Hilliard</v>
      </c>
      <c r="BJ117" s="3" t="str">
        <f t="shared" si="50"/>
        <v>Florida</v>
      </c>
      <c r="BK117" s="3">
        <f t="shared" si="51"/>
        <v>32046</v>
      </c>
      <c r="BL117" s="3" t="str">
        <f t="shared" si="52"/>
        <v>22717 CR 121 HILLIARD FL 32046</v>
      </c>
      <c r="BM117" s="3" t="str">
        <f t="shared" si="53"/>
        <v/>
      </c>
      <c r="BN117" s="3" t="str">
        <f t="shared" si="54"/>
        <v>Pass</v>
      </c>
      <c r="BO117" s="3" t="str">
        <f t="shared" si="55"/>
        <v>Yes</v>
      </c>
      <c r="BP117" s="3" t="str">
        <f t="shared" si="56"/>
        <v>FV&lt;$10K</v>
      </c>
      <c r="BQ117" t="s">
        <v>6650</v>
      </c>
      <c r="BR117" s="3" t="str">
        <f t="shared" si="57"/>
        <v>No, &lt; $20K Lien</v>
      </c>
      <c r="BS117" s="3" t="str">
        <f t="shared" si="58"/>
        <v>No, Lien &lt; $20K</v>
      </c>
      <c r="BT117" t="s">
        <v>6650</v>
      </c>
      <c r="BU117" s="3" t="str">
        <f t="shared" si="59"/>
        <v>No</v>
      </c>
      <c r="BV117" s="3" t="str">
        <f t="shared" si="60"/>
        <v>No</v>
      </c>
      <c r="BW117" s="3">
        <f t="shared" si="61"/>
        <v>1</v>
      </c>
      <c r="BX117" s="3" t="str">
        <f t="shared" si="62"/>
        <v>No</v>
      </c>
      <c r="BY117" s="3">
        <f t="shared" si="63"/>
        <v>24337</v>
      </c>
      <c r="BZ117">
        <v>1</v>
      </c>
      <c r="CA117" s="3">
        <f t="shared" si="64"/>
        <v>24337</v>
      </c>
      <c r="CC117" s="3">
        <f t="shared" si="65"/>
        <v>0</v>
      </c>
      <c r="CD117" s="3">
        <f t="shared" si="66"/>
        <v>0</v>
      </c>
      <c r="CE117" s="3" t="str">
        <f t="shared" si="67"/>
        <v/>
      </c>
      <c r="CF117" s="3" t="e">
        <f>HLOOKUP(CE117,'Valuation Data'!$D$2:$K$5,4,FALSE)</f>
        <v>#N/A</v>
      </c>
      <c r="CG117" s="3">
        <f t="shared" si="68"/>
        <v>24337</v>
      </c>
      <c r="CH117" s="3" t="str">
        <f t="shared" si="69"/>
        <v>No</v>
      </c>
      <c r="CI117" s="3" t="str">
        <f>VLOOKUP(R117,'Use Codes &amp; County Type'!A:D,4,FALSE)</f>
        <v>R</v>
      </c>
      <c r="CJ117" s="3" t="str">
        <f t="shared" si="70"/>
        <v>No</v>
      </c>
      <c r="CK117" s="3" t="str">
        <f t="shared" si="71"/>
        <v>No</v>
      </c>
      <c r="CL117" s="3">
        <f t="shared" si="72"/>
        <v>0.35</v>
      </c>
      <c r="CM117" s="3">
        <f t="shared" si="73"/>
        <v>8517.9499999999989</v>
      </c>
      <c r="CN117" s="3">
        <f t="shared" si="74"/>
        <v>2152.2999999999997</v>
      </c>
      <c r="CO117" s="3">
        <f t="shared" si="75"/>
        <v>6365.65</v>
      </c>
      <c r="CP117" s="3">
        <f t="shared" si="76"/>
        <v>8.8437358754160325E-2</v>
      </c>
      <c r="CR117" s="3" t="str">
        <f t="shared" si="77"/>
        <v>No</v>
      </c>
      <c r="CV117" s="3" t="str">
        <f t="shared" si="78"/>
        <v>FMV&lt;$30K</v>
      </c>
      <c r="CW117" s="3">
        <f t="shared" si="79"/>
        <v>116</v>
      </c>
      <c r="CX117" s="3">
        <f t="shared" si="80"/>
        <v>430.46</v>
      </c>
      <c r="CY117" s="3" t="str">
        <f t="shared" si="81"/>
        <v>Ok</v>
      </c>
      <c r="CZ117">
        <v>0</v>
      </c>
      <c r="DA117">
        <v>0</v>
      </c>
    </row>
    <row r="118" spans="1:105" x14ac:dyDescent="0.25">
      <c r="A118">
        <v>117</v>
      </c>
      <c r="B118" t="s">
        <v>3</v>
      </c>
      <c r="C118" t="s">
        <v>226</v>
      </c>
      <c r="D118">
        <v>228.91</v>
      </c>
      <c r="E118">
        <v>2017</v>
      </c>
      <c r="F118">
        <v>228.91</v>
      </c>
      <c r="G118">
        <v>228.91</v>
      </c>
      <c r="H118" s="3">
        <f t="shared" si="41"/>
        <v>0</v>
      </c>
      <c r="I118">
        <v>2691</v>
      </c>
      <c r="J118" t="s">
        <v>2730</v>
      </c>
      <c r="K118" t="s">
        <v>2738</v>
      </c>
      <c r="L118">
        <v>32034</v>
      </c>
      <c r="M118" t="s">
        <v>2816</v>
      </c>
      <c r="N118" t="s">
        <v>4756</v>
      </c>
      <c r="O118">
        <v>-82.005927114262803</v>
      </c>
      <c r="P118">
        <v>30.591333241293899</v>
      </c>
      <c r="Q118" t="s">
        <v>4847</v>
      </c>
      <c r="R118">
        <v>0</v>
      </c>
      <c r="S118" t="s">
        <v>6538</v>
      </c>
      <c r="T118">
        <v>8001</v>
      </c>
      <c r="U118" t="s">
        <v>6581</v>
      </c>
      <c r="V118">
        <v>2017</v>
      </c>
      <c r="W118">
        <v>11352</v>
      </c>
      <c r="X118">
        <v>2017</v>
      </c>
      <c r="Y118">
        <v>12900</v>
      </c>
      <c r="Z118">
        <v>182.07</v>
      </c>
      <c r="AA118" s="3">
        <f t="shared" si="42"/>
        <v>0.7953780961950111</v>
      </c>
      <c r="AB118" t="s">
        <v>6616</v>
      </c>
      <c r="AD118" t="s">
        <v>6616</v>
      </c>
      <c r="AE118" t="s">
        <v>6616</v>
      </c>
      <c r="AF118" t="s">
        <v>6616</v>
      </c>
      <c r="AG118" t="s">
        <v>6616</v>
      </c>
      <c r="AH118" t="s">
        <v>6616</v>
      </c>
      <c r="AI118" t="s">
        <v>6618</v>
      </c>
      <c r="AJ118" t="s">
        <v>6618</v>
      </c>
      <c r="AK118" t="s">
        <v>6618</v>
      </c>
      <c r="AL118" t="s">
        <v>6618</v>
      </c>
      <c r="AM118" t="s">
        <v>6618</v>
      </c>
      <c r="AN118" t="s">
        <v>6618</v>
      </c>
      <c r="AO118" t="s">
        <v>6618</v>
      </c>
      <c r="AP118" s="3" t="str">
        <f t="shared" si="43"/>
        <v>No</v>
      </c>
      <c r="AQ118" s="3" t="str">
        <f t="shared" si="44"/>
        <v>No</v>
      </c>
      <c r="AR118" s="3" t="str">
        <f t="shared" si="45"/>
        <v>No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 t="s">
        <v>6634</v>
      </c>
      <c r="AZ118" t="s">
        <v>6638</v>
      </c>
      <c r="BA118">
        <v>1</v>
      </c>
      <c r="BB118" t="s">
        <v>6616</v>
      </c>
      <c r="BC118" t="s">
        <v>6617</v>
      </c>
      <c r="BD118" s="4" t="str">
        <f t="shared" si="46"/>
        <v>No</v>
      </c>
      <c r="BE118" t="s">
        <v>6640</v>
      </c>
      <c r="BF118" s="3" t="str">
        <f t="shared" si="47"/>
        <v>No</v>
      </c>
      <c r="BG118" t="s">
        <v>6645</v>
      </c>
      <c r="BH118" s="3" t="str">
        <f t="shared" si="48"/>
        <v>2691 FOLLY LN</v>
      </c>
      <c r="BI118" s="3" t="str">
        <f t="shared" si="49"/>
        <v>Hilliard</v>
      </c>
      <c r="BJ118" s="3" t="str">
        <f t="shared" si="50"/>
        <v>Florida</v>
      </c>
      <c r="BK118" s="3">
        <f t="shared" si="51"/>
        <v>32034</v>
      </c>
      <c r="BL118" s="3" t="str">
        <f t="shared" si="52"/>
        <v>2691 FOLLY LN HILLIARD FL 32034</v>
      </c>
      <c r="BM118" s="3" t="str">
        <f t="shared" si="53"/>
        <v/>
      </c>
      <c r="BN118" s="3" t="str">
        <f t="shared" si="54"/>
        <v>Pass</v>
      </c>
      <c r="BO118" s="3" t="str">
        <f t="shared" si="55"/>
        <v>Yes</v>
      </c>
      <c r="BP118" s="3" t="str">
        <f t="shared" si="56"/>
        <v>FV&lt;$10K</v>
      </c>
      <c r="BQ118" t="s">
        <v>6650</v>
      </c>
      <c r="BR118" s="3" t="str">
        <f t="shared" si="57"/>
        <v>No, &lt; $20K Lien</v>
      </c>
      <c r="BS118" s="3" t="str">
        <f t="shared" si="58"/>
        <v>No, Lien &lt; $20K</v>
      </c>
      <c r="BT118" t="s">
        <v>6650</v>
      </c>
      <c r="BU118" s="3" t="str">
        <f t="shared" si="59"/>
        <v>No</v>
      </c>
      <c r="BV118" s="3" t="str">
        <f t="shared" si="60"/>
        <v>No</v>
      </c>
      <c r="BW118" s="3">
        <f t="shared" si="61"/>
        <v>1</v>
      </c>
      <c r="BX118" s="3" t="str">
        <f t="shared" si="62"/>
        <v>No</v>
      </c>
      <c r="BY118" s="3">
        <f t="shared" si="63"/>
        <v>11352</v>
      </c>
      <c r="BZ118">
        <v>1</v>
      </c>
      <c r="CA118" s="3">
        <f t="shared" si="64"/>
        <v>11352</v>
      </c>
      <c r="CC118" s="3">
        <f t="shared" si="65"/>
        <v>0</v>
      </c>
      <c r="CD118" s="3">
        <f t="shared" si="66"/>
        <v>0</v>
      </c>
      <c r="CE118" s="3" t="str">
        <f t="shared" si="67"/>
        <v/>
      </c>
      <c r="CF118" s="3" t="e">
        <f>HLOOKUP(CE118,'Valuation Data'!$D$2:$K$5,4,FALSE)</f>
        <v>#N/A</v>
      </c>
      <c r="CG118" s="3">
        <f t="shared" si="68"/>
        <v>11352</v>
      </c>
      <c r="CH118" s="3" t="str">
        <f t="shared" si="69"/>
        <v>No</v>
      </c>
      <c r="CI118" s="3" t="str">
        <f>VLOOKUP(R118,'Use Codes &amp; County Type'!A:D,4,FALSE)</f>
        <v>V</v>
      </c>
      <c r="CJ118" s="3" t="str">
        <f t="shared" si="70"/>
        <v>Yes</v>
      </c>
      <c r="CK118" s="3" t="str">
        <f t="shared" si="71"/>
        <v>No</v>
      </c>
      <c r="CL118" s="3">
        <f t="shared" si="72"/>
        <v>0</v>
      </c>
      <c r="CM118" s="3">
        <f t="shared" si="73"/>
        <v>0</v>
      </c>
      <c r="CN118" s="3">
        <f t="shared" si="74"/>
        <v>1144.55</v>
      </c>
      <c r="CO118" s="3">
        <f t="shared" si="75"/>
        <v>-1144.55</v>
      </c>
      <c r="CP118" s="3">
        <f t="shared" si="76"/>
        <v>0.1008236434108527</v>
      </c>
      <c r="CR118" s="3" t="str">
        <f t="shared" si="77"/>
        <v>No</v>
      </c>
      <c r="CV118" s="3" t="str">
        <f t="shared" si="78"/>
        <v>FMV&lt;$30K</v>
      </c>
      <c r="CW118" s="3">
        <f t="shared" si="79"/>
        <v>117</v>
      </c>
      <c r="CX118" s="3">
        <f t="shared" si="80"/>
        <v>228.91</v>
      </c>
      <c r="CY118" s="3" t="str">
        <f t="shared" si="81"/>
        <v>Ok</v>
      </c>
      <c r="CZ118">
        <v>0</v>
      </c>
      <c r="DA118">
        <v>0</v>
      </c>
    </row>
    <row r="119" spans="1:105" x14ac:dyDescent="0.25">
      <c r="A119">
        <v>118</v>
      </c>
      <c r="B119" t="s">
        <v>3</v>
      </c>
      <c r="C119" t="s">
        <v>227</v>
      </c>
      <c r="D119">
        <v>1112.48</v>
      </c>
      <c r="E119">
        <v>2017</v>
      </c>
      <c r="F119">
        <v>1112.48</v>
      </c>
      <c r="G119">
        <v>1112.48</v>
      </c>
      <c r="H119" s="3">
        <f t="shared" si="41"/>
        <v>0</v>
      </c>
      <c r="I119">
        <v>2595</v>
      </c>
      <c r="J119" t="s">
        <v>2730</v>
      </c>
      <c r="K119" t="s">
        <v>2738</v>
      </c>
      <c r="L119">
        <v>32046</v>
      </c>
      <c r="M119" t="s">
        <v>2823</v>
      </c>
      <c r="N119" t="s">
        <v>4753</v>
      </c>
      <c r="O119">
        <v>-82.006286383887797</v>
      </c>
      <c r="P119">
        <v>30.592754967186099</v>
      </c>
      <c r="Q119" t="s">
        <v>4848</v>
      </c>
      <c r="R119">
        <v>2</v>
      </c>
      <c r="S119" t="s">
        <v>6535</v>
      </c>
      <c r="T119">
        <v>1006</v>
      </c>
      <c r="U119" t="s">
        <v>6578</v>
      </c>
      <c r="V119">
        <v>2017</v>
      </c>
      <c r="W119">
        <v>63703</v>
      </c>
      <c r="X119">
        <v>2017</v>
      </c>
      <c r="Y119">
        <v>68957</v>
      </c>
      <c r="Z119">
        <v>999.06</v>
      </c>
      <c r="AA119" s="3">
        <f t="shared" si="42"/>
        <v>0.89804760535020844</v>
      </c>
      <c r="AC119" t="s">
        <v>6616</v>
      </c>
      <c r="AD119" t="s">
        <v>6616</v>
      </c>
      <c r="AE119" t="s">
        <v>6616</v>
      </c>
      <c r="AF119" t="s">
        <v>6616</v>
      </c>
      <c r="AG119" t="s">
        <v>6616</v>
      </c>
      <c r="AH119" t="s">
        <v>6616</v>
      </c>
      <c r="AI119" t="s">
        <v>6618</v>
      </c>
      <c r="AJ119" t="s">
        <v>6618</v>
      </c>
      <c r="AK119" t="s">
        <v>6618</v>
      </c>
      <c r="AL119" t="s">
        <v>6618</v>
      </c>
      <c r="AM119" t="s">
        <v>6618</v>
      </c>
      <c r="AN119" t="s">
        <v>6618</v>
      </c>
      <c r="AO119" t="s">
        <v>6618</v>
      </c>
      <c r="AP119" s="3" t="str">
        <f t="shared" si="43"/>
        <v>No</v>
      </c>
      <c r="AQ119" s="3" t="str">
        <f t="shared" si="44"/>
        <v>No</v>
      </c>
      <c r="AR119" s="3" t="str">
        <f t="shared" si="45"/>
        <v>No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 t="s">
        <v>6634</v>
      </c>
      <c r="AZ119" t="s">
        <v>6638</v>
      </c>
      <c r="BA119">
        <v>0</v>
      </c>
      <c r="BB119" t="s">
        <v>6616</v>
      </c>
      <c r="BC119" t="s">
        <v>6617</v>
      </c>
      <c r="BD119" s="4" t="str">
        <f t="shared" si="46"/>
        <v>No</v>
      </c>
      <c r="BE119" t="s">
        <v>6640</v>
      </c>
      <c r="BF119" s="3" t="str">
        <f t="shared" si="47"/>
        <v>No</v>
      </c>
      <c r="BG119" t="s">
        <v>6645</v>
      </c>
      <c r="BH119" s="3" t="str">
        <f t="shared" si="48"/>
        <v>2595 CHOLERTON LN</v>
      </c>
      <c r="BI119" s="3" t="str">
        <f t="shared" si="49"/>
        <v>Hilliard</v>
      </c>
      <c r="BJ119" s="3" t="str">
        <f t="shared" si="50"/>
        <v>Florida</v>
      </c>
      <c r="BK119" s="3">
        <f t="shared" si="51"/>
        <v>32046</v>
      </c>
      <c r="BL119" s="3" t="str">
        <f t="shared" si="52"/>
        <v>2595 CHOLERTON LN HILLIARD FL 32046</v>
      </c>
      <c r="BM119" s="3" t="str">
        <f t="shared" si="53"/>
        <v/>
      </c>
      <c r="BN119" s="3" t="str">
        <f t="shared" si="54"/>
        <v>Pass</v>
      </c>
      <c r="BO119" s="3" t="str">
        <f t="shared" si="55"/>
        <v>Yes</v>
      </c>
      <c r="BP119" s="3" t="str">
        <f t="shared" si="56"/>
        <v>FV&lt;$10K</v>
      </c>
      <c r="BQ119" t="s">
        <v>6650</v>
      </c>
      <c r="BR119" s="3" t="str">
        <f t="shared" si="57"/>
        <v>No, &lt; $20K Lien</v>
      </c>
      <c r="BS119" s="3" t="str">
        <f t="shared" si="58"/>
        <v>No, Lien &lt; $20K</v>
      </c>
      <c r="BT119" t="s">
        <v>6650</v>
      </c>
      <c r="BU119" s="3" t="str">
        <f t="shared" si="59"/>
        <v>No</v>
      </c>
      <c r="BV119" s="3" t="str">
        <f t="shared" si="60"/>
        <v>No</v>
      </c>
      <c r="BW119" s="3">
        <f t="shared" si="61"/>
        <v>0</v>
      </c>
      <c r="BX119" s="3" t="str">
        <f t="shared" si="62"/>
        <v>No</v>
      </c>
      <c r="BY119" s="3">
        <f t="shared" si="63"/>
        <v>63703</v>
      </c>
      <c r="BZ119">
        <v>1</v>
      </c>
      <c r="CA119" s="3">
        <f t="shared" si="64"/>
        <v>63703</v>
      </c>
      <c r="CC119" s="3">
        <f t="shared" si="65"/>
        <v>0</v>
      </c>
      <c r="CD119" s="3">
        <f t="shared" si="66"/>
        <v>0</v>
      </c>
      <c r="CE119" s="3" t="str">
        <f t="shared" si="67"/>
        <v/>
      </c>
      <c r="CF119" s="3" t="e">
        <f>HLOOKUP(CE119,'Valuation Data'!$D$2:$K$5,4,FALSE)</f>
        <v>#N/A</v>
      </c>
      <c r="CG119" s="3">
        <f t="shared" si="68"/>
        <v>63703</v>
      </c>
      <c r="CH119" s="3" t="str">
        <f t="shared" si="69"/>
        <v>No</v>
      </c>
      <c r="CI119" s="3" t="str">
        <f>VLOOKUP(R119,'Use Codes &amp; County Type'!A:D,4,FALSE)</f>
        <v>R</v>
      </c>
      <c r="CJ119" s="3" t="str">
        <f t="shared" si="70"/>
        <v>No</v>
      </c>
      <c r="CK119" s="3" t="str">
        <f t="shared" si="71"/>
        <v>No</v>
      </c>
      <c r="CL119" s="3">
        <f t="shared" si="72"/>
        <v>0.35</v>
      </c>
      <c r="CM119" s="3">
        <f t="shared" si="73"/>
        <v>22296.05</v>
      </c>
      <c r="CN119" s="3">
        <f t="shared" si="74"/>
        <v>4449.92</v>
      </c>
      <c r="CO119" s="3">
        <f t="shared" si="75"/>
        <v>17846.129999999997</v>
      </c>
      <c r="CP119" s="3">
        <f t="shared" si="76"/>
        <v>6.9854166993705169E-2</v>
      </c>
      <c r="CR119" s="3" t="str">
        <f t="shared" si="77"/>
        <v>No</v>
      </c>
      <c r="CV119" s="3" t="str">
        <f t="shared" si="78"/>
        <v>*Bid</v>
      </c>
      <c r="CW119" s="3">
        <f t="shared" si="79"/>
        <v>118</v>
      </c>
      <c r="CX119" s="3">
        <f t="shared" si="80"/>
        <v>1112.48</v>
      </c>
      <c r="CY119" s="3" t="str">
        <f t="shared" si="81"/>
        <v>Ok</v>
      </c>
      <c r="CZ119">
        <v>0</v>
      </c>
      <c r="DA119">
        <v>0</v>
      </c>
    </row>
    <row r="120" spans="1:105" x14ac:dyDescent="0.25">
      <c r="A120">
        <v>119</v>
      </c>
      <c r="B120" t="s">
        <v>3</v>
      </c>
      <c r="C120" t="s">
        <v>228</v>
      </c>
      <c r="D120">
        <v>2050.4699999999998</v>
      </c>
      <c r="E120">
        <v>2017</v>
      </c>
      <c r="F120">
        <v>2050.4699999999998</v>
      </c>
      <c r="G120">
        <v>2050.4699999999998</v>
      </c>
      <c r="H120" s="3">
        <f t="shared" si="41"/>
        <v>0</v>
      </c>
      <c r="I120">
        <v>2449</v>
      </c>
      <c r="J120" t="s">
        <v>2730</v>
      </c>
      <c r="K120" t="s">
        <v>2738</v>
      </c>
      <c r="L120">
        <v>32046</v>
      </c>
      <c r="M120" t="s">
        <v>2824</v>
      </c>
      <c r="N120" t="s">
        <v>4753</v>
      </c>
      <c r="O120">
        <v>-82.008380439032905</v>
      </c>
      <c r="P120">
        <v>30.591792618350901</v>
      </c>
      <c r="Q120" t="s">
        <v>4854</v>
      </c>
      <c r="R120">
        <v>2</v>
      </c>
      <c r="S120" t="s">
        <v>6535</v>
      </c>
      <c r="T120">
        <v>1006</v>
      </c>
      <c r="U120" t="s">
        <v>6578</v>
      </c>
      <c r="V120">
        <v>2017</v>
      </c>
      <c r="W120">
        <v>123283</v>
      </c>
      <c r="X120">
        <v>2017</v>
      </c>
      <c r="Y120">
        <v>123283</v>
      </c>
      <c r="Z120">
        <v>1866.36</v>
      </c>
      <c r="AA120" s="3">
        <f t="shared" si="42"/>
        <v>0.91021082971221234</v>
      </c>
      <c r="AB120" t="s">
        <v>6616</v>
      </c>
      <c r="AI120" t="s">
        <v>6618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 s="3" t="str">
        <f t="shared" si="43"/>
        <v>No</v>
      </c>
      <c r="AQ120" s="3" t="str">
        <f t="shared" si="44"/>
        <v>No</v>
      </c>
      <c r="AR120" s="3" t="str">
        <f t="shared" si="45"/>
        <v>No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1</v>
      </c>
      <c r="AY120" t="s">
        <v>6634</v>
      </c>
      <c r="AZ120">
        <v>0</v>
      </c>
      <c r="BA120">
        <v>1</v>
      </c>
      <c r="BB120" t="s">
        <v>6616</v>
      </c>
      <c r="BC120" t="s">
        <v>6616</v>
      </c>
      <c r="BD120" s="4" t="str">
        <f t="shared" si="46"/>
        <v>No</v>
      </c>
      <c r="BE120" t="s">
        <v>6640</v>
      </c>
      <c r="BF120" s="3" t="str">
        <f t="shared" si="47"/>
        <v>No</v>
      </c>
      <c r="BG120" t="s">
        <v>6645</v>
      </c>
      <c r="BH120" s="3" t="str">
        <f t="shared" si="48"/>
        <v>2449 CHOLERTON LN</v>
      </c>
      <c r="BI120" s="3" t="str">
        <f t="shared" si="49"/>
        <v>Hilliard</v>
      </c>
      <c r="BJ120" s="3" t="str">
        <f t="shared" si="50"/>
        <v>Florida</v>
      </c>
      <c r="BK120" s="3">
        <f t="shared" si="51"/>
        <v>32046</v>
      </c>
      <c r="BL120" s="3" t="str">
        <f t="shared" si="52"/>
        <v>2449 CHOLERTON LN HILLIARD FL 32046</v>
      </c>
      <c r="BM120" s="3" t="str">
        <f t="shared" si="53"/>
        <v/>
      </c>
      <c r="BN120" s="3" t="str">
        <f t="shared" si="54"/>
        <v>Pass</v>
      </c>
      <c r="BO120" s="3" t="str">
        <f t="shared" si="55"/>
        <v>No</v>
      </c>
      <c r="BP120" s="3" t="str">
        <f t="shared" si="56"/>
        <v>FV&lt;$10K</v>
      </c>
      <c r="BQ120" t="s">
        <v>6650</v>
      </c>
      <c r="BR120" s="3" t="str">
        <f t="shared" si="57"/>
        <v>No, &lt; $20K Lien</v>
      </c>
      <c r="BS120" s="3" t="str">
        <f t="shared" si="58"/>
        <v>No, Lien &lt; $20K</v>
      </c>
      <c r="BT120" t="s">
        <v>6650</v>
      </c>
      <c r="BU120" s="3" t="str">
        <f t="shared" si="59"/>
        <v>No</v>
      </c>
      <c r="BV120" s="3" t="str">
        <f t="shared" si="60"/>
        <v>No</v>
      </c>
      <c r="BW120" s="3">
        <f t="shared" si="61"/>
        <v>1</v>
      </c>
      <c r="BX120" s="3" t="str">
        <f t="shared" si="62"/>
        <v>No</v>
      </c>
      <c r="BY120" s="3">
        <f t="shared" si="63"/>
        <v>123283</v>
      </c>
      <c r="BZ120">
        <v>1</v>
      </c>
      <c r="CA120" s="3">
        <f t="shared" si="64"/>
        <v>123283</v>
      </c>
      <c r="CC120" s="3">
        <f t="shared" si="65"/>
        <v>0</v>
      </c>
      <c r="CD120" s="3">
        <f t="shared" si="66"/>
        <v>0</v>
      </c>
      <c r="CE120" s="3" t="str">
        <f t="shared" si="67"/>
        <v/>
      </c>
      <c r="CF120" s="3" t="e">
        <f>HLOOKUP(CE120,'Valuation Data'!$D$2:$K$5,4,FALSE)</f>
        <v>#N/A</v>
      </c>
      <c r="CG120" s="3">
        <f t="shared" si="68"/>
        <v>123283</v>
      </c>
      <c r="CH120" s="3" t="str">
        <f t="shared" si="69"/>
        <v>No</v>
      </c>
      <c r="CI120" s="3" t="str">
        <f>VLOOKUP(R120,'Use Codes &amp; County Type'!A:D,4,FALSE)</f>
        <v>R</v>
      </c>
      <c r="CJ120" s="3" t="str">
        <f t="shared" si="70"/>
        <v>No</v>
      </c>
      <c r="CK120" s="3" t="str">
        <f t="shared" si="71"/>
        <v>No</v>
      </c>
      <c r="CL120" s="3">
        <f t="shared" si="72"/>
        <v>0.35</v>
      </c>
      <c r="CM120" s="3">
        <f t="shared" si="73"/>
        <v>43149.049999999996</v>
      </c>
      <c r="CN120" s="3">
        <f t="shared" si="74"/>
        <v>10252.349999999999</v>
      </c>
      <c r="CO120" s="3">
        <f t="shared" si="75"/>
        <v>32896.699999999997</v>
      </c>
      <c r="CP120" s="3">
        <f t="shared" si="76"/>
        <v>8.3161100881711178E-2</v>
      </c>
      <c r="CR120" s="3" t="str">
        <f t="shared" si="77"/>
        <v>No</v>
      </c>
      <c r="CV120" s="3" t="str">
        <f t="shared" si="78"/>
        <v>*Bid</v>
      </c>
      <c r="CW120" s="3">
        <f t="shared" si="79"/>
        <v>119</v>
      </c>
      <c r="CX120" s="3">
        <f t="shared" si="80"/>
        <v>2050.4699999999998</v>
      </c>
      <c r="CY120" s="3" t="str">
        <f t="shared" si="81"/>
        <v>Ok</v>
      </c>
      <c r="CZ120">
        <v>0</v>
      </c>
      <c r="DA120">
        <v>0</v>
      </c>
    </row>
    <row r="121" spans="1:105" x14ac:dyDescent="0.25">
      <c r="A121">
        <v>120</v>
      </c>
      <c r="B121" t="s">
        <v>3</v>
      </c>
      <c r="C121" t="s">
        <v>229</v>
      </c>
      <c r="D121">
        <v>339.29</v>
      </c>
      <c r="E121">
        <v>2017</v>
      </c>
      <c r="F121" t="e">
        <f>NA()</f>
        <v>#N/A</v>
      </c>
      <c r="G121" t="e">
        <f>NA()</f>
        <v>#N/A</v>
      </c>
      <c r="H121" s="3" t="e">
        <f t="shared" si="41"/>
        <v>#N/A</v>
      </c>
      <c r="I121" t="e">
        <f>NA()</f>
        <v>#N/A</v>
      </c>
      <c r="J121" t="e">
        <f>NA()</f>
        <v>#N/A</v>
      </c>
      <c r="K121" t="e">
        <f>NA()</f>
        <v>#N/A</v>
      </c>
      <c r="L121" t="e">
        <f>NA()</f>
        <v>#N/A</v>
      </c>
      <c r="M121" t="e">
        <f>NA()</f>
        <v>#N/A</v>
      </c>
      <c r="N121" t="e">
        <f>NA()</f>
        <v>#N/A</v>
      </c>
      <c r="O121" t="e">
        <f>NA()</f>
        <v>#N/A</v>
      </c>
      <c r="P121" t="e">
        <f>NA()</f>
        <v>#N/A</v>
      </c>
      <c r="Q121" t="e">
        <f>NA()</f>
        <v>#N/A</v>
      </c>
      <c r="R121">
        <v>56</v>
      </c>
      <c r="S121" t="s">
        <v>6536</v>
      </c>
      <c r="T121" t="e">
        <f>NA()</f>
        <v>#N/A</v>
      </c>
      <c r="U121" t="e">
        <f>NA()</f>
        <v>#N/A</v>
      </c>
      <c r="V121">
        <v>2017</v>
      </c>
      <c r="W121">
        <v>18770</v>
      </c>
      <c r="X121" t="e">
        <f>NA()</f>
        <v>#N/A</v>
      </c>
      <c r="Y121" t="e">
        <f>NA()</f>
        <v>#N/A</v>
      </c>
      <c r="Z121" t="e">
        <f>NA()</f>
        <v>#N/A</v>
      </c>
      <c r="AA121" s="3">
        <f t="shared" si="42"/>
        <v>0</v>
      </c>
      <c r="AI121" t="e">
        <f>NA()</f>
        <v>#N/A</v>
      </c>
      <c r="AJ121" t="e">
        <f>NA()</f>
        <v>#N/A</v>
      </c>
      <c r="AK121" t="e">
        <f>NA()</f>
        <v>#N/A</v>
      </c>
      <c r="AL121" t="e">
        <f>NA()</f>
        <v>#N/A</v>
      </c>
      <c r="AM121" t="e">
        <f>NA()</f>
        <v>#N/A</v>
      </c>
      <c r="AN121" t="e">
        <f>NA()</f>
        <v>#N/A</v>
      </c>
      <c r="AO121" t="e">
        <f>NA()</f>
        <v>#N/A</v>
      </c>
      <c r="AP121" s="3" t="str">
        <f t="shared" si="43"/>
        <v>No</v>
      </c>
      <c r="AQ121" s="3" t="str">
        <f t="shared" si="44"/>
        <v>No</v>
      </c>
      <c r="AR121" s="3" t="str">
        <f t="shared" si="45"/>
        <v>No</v>
      </c>
      <c r="AS121" t="e">
        <f>NA()</f>
        <v>#N/A</v>
      </c>
      <c r="AT121" t="e">
        <f>NA()</f>
        <v>#N/A</v>
      </c>
      <c r="AU121" t="e">
        <f>NA()</f>
        <v>#N/A</v>
      </c>
      <c r="AV121" t="e">
        <f>NA()</f>
        <v>#N/A</v>
      </c>
      <c r="AW121" t="e">
        <f>NA()</f>
        <v>#N/A</v>
      </c>
      <c r="AX121" t="e">
        <f>NA()</f>
        <v>#N/A</v>
      </c>
      <c r="AY121" t="e">
        <f>NA()</f>
        <v>#N/A</v>
      </c>
      <c r="AZ121" t="e">
        <f>NA()</f>
        <v>#N/A</v>
      </c>
      <c r="BA121">
        <v>0</v>
      </c>
      <c r="BB121" t="s">
        <v>6616</v>
      </c>
      <c r="BC121" t="e">
        <f>NA()</f>
        <v>#N/A</v>
      </c>
      <c r="BD121" s="4" t="str">
        <f t="shared" si="46"/>
        <v>No</v>
      </c>
      <c r="BE121" t="e">
        <f>NA()</f>
        <v>#N/A</v>
      </c>
      <c r="BF121" s="3" t="str">
        <f t="shared" si="47"/>
        <v>No</v>
      </c>
      <c r="BG121" t="e">
        <f>NA()</f>
        <v>#N/A</v>
      </c>
      <c r="BH121" s="3" t="e">
        <f t="shared" si="48"/>
        <v>#N/A</v>
      </c>
      <c r="BI121" s="3" t="e">
        <f t="shared" si="49"/>
        <v>#N/A</v>
      </c>
      <c r="BJ121" s="3" t="e">
        <f t="shared" si="50"/>
        <v>#N/A</v>
      </c>
      <c r="BK121" s="3" t="e">
        <f t="shared" si="51"/>
        <v>#N/A</v>
      </c>
      <c r="BL121" s="3" t="e">
        <f t="shared" si="52"/>
        <v>#N/A</v>
      </c>
      <c r="BM121" s="3" t="e">
        <f t="shared" si="53"/>
        <v>#N/A</v>
      </c>
      <c r="BN121" s="3" t="str">
        <f t="shared" si="54"/>
        <v>Pass</v>
      </c>
      <c r="BO121" s="3" t="e">
        <f t="shared" si="55"/>
        <v>#N/A</v>
      </c>
      <c r="BP121" s="3" t="str">
        <f t="shared" si="56"/>
        <v>FV&lt;$10K</v>
      </c>
      <c r="BQ121" t="s">
        <v>6650</v>
      </c>
      <c r="BR121" s="3" t="str">
        <f t="shared" si="57"/>
        <v>No, &lt; $20K Lien</v>
      </c>
      <c r="BS121" s="3" t="str">
        <f t="shared" si="58"/>
        <v>No, Lien &lt; $20K</v>
      </c>
      <c r="BT121" t="s">
        <v>6650</v>
      </c>
      <c r="BU121" s="3" t="str">
        <f t="shared" si="59"/>
        <v>No</v>
      </c>
      <c r="BV121" s="3" t="str">
        <f t="shared" si="60"/>
        <v>No</v>
      </c>
      <c r="BW121" s="3">
        <f t="shared" si="61"/>
        <v>0</v>
      </c>
      <c r="BX121" s="3" t="str">
        <f t="shared" si="62"/>
        <v>No</v>
      </c>
      <c r="BY121" s="3">
        <f t="shared" si="63"/>
        <v>18770</v>
      </c>
      <c r="BZ121">
        <v>1</v>
      </c>
      <c r="CA121" s="3">
        <f t="shared" si="64"/>
        <v>18770</v>
      </c>
      <c r="CC121" s="3" t="e">
        <f t="shared" si="65"/>
        <v>#N/A</v>
      </c>
      <c r="CD121" s="3" t="e">
        <f t="shared" si="66"/>
        <v>#N/A</v>
      </c>
      <c r="CE121" s="3" t="str">
        <f t="shared" si="67"/>
        <v/>
      </c>
      <c r="CF121" s="3" t="e">
        <f>HLOOKUP(CE121,'Valuation Data'!$D$2:$K$5,4,FALSE)</f>
        <v>#N/A</v>
      </c>
      <c r="CG121" s="3">
        <f t="shared" si="68"/>
        <v>18770</v>
      </c>
      <c r="CH121" s="3" t="str">
        <f t="shared" si="69"/>
        <v>No</v>
      </c>
      <c r="CI121" s="3" t="str">
        <f>VLOOKUP(R121,'Use Codes &amp; County Type'!A:D,4,FALSE)</f>
        <v>V</v>
      </c>
      <c r="CJ121" s="3" t="str">
        <f t="shared" si="70"/>
        <v>Yes</v>
      </c>
      <c r="CK121" s="3" t="str">
        <f t="shared" si="71"/>
        <v>No</v>
      </c>
      <c r="CL121" s="3">
        <f t="shared" si="72"/>
        <v>0</v>
      </c>
      <c r="CM121" s="3">
        <f t="shared" si="73"/>
        <v>0</v>
      </c>
      <c r="CN121" s="3" t="e">
        <f t="shared" si="74"/>
        <v>#N/A</v>
      </c>
      <c r="CO121" s="3" t="e">
        <f t="shared" si="75"/>
        <v>#N/A</v>
      </c>
      <c r="CP121" s="3" t="e">
        <f t="shared" si="76"/>
        <v>#N/A</v>
      </c>
      <c r="CR121" s="3" t="str">
        <f t="shared" si="77"/>
        <v>No</v>
      </c>
      <c r="CV121" s="3" t="str">
        <f t="shared" si="78"/>
        <v>FMV&lt;$30K</v>
      </c>
      <c r="CW121" s="3">
        <f t="shared" si="79"/>
        <v>120</v>
      </c>
      <c r="CX121" s="3">
        <f t="shared" si="80"/>
        <v>339.29</v>
      </c>
      <c r="CY121" s="3" t="str">
        <f t="shared" si="81"/>
        <v>Ok</v>
      </c>
      <c r="CZ121" t="e">
        <f>NA()</f>
        <v>#N/A</v>
      </c>
      <c r="DA121" t="e">
        <f>NA()</f>
        <v>#N/A</v>
      </c>
    </row>
    <row r="122" spans="1:105" x14ac:dyDescent="0.25">
      <c r="A122">
        <v>121</v>
      </c>
      <c r="B122" t="s">
        <v>3</v>
      </c>
      <c r="C122" t="s">
        <v>230</v>
      </c>
      <c r="D122">
        <v>563.79</v>
      </c>
      <c r="E122">
        <v>2017</v>
      </c>
      <c r="F122">
        <v>563.79</v>
      </c>
      <c r="G122">
        <v>563.79</v>
      </c>
      <c r="H122" s="3">
        <f t="shared" si="41"/>
        <v>0</v>
      </c>
      <c r="J122" t="s">
        <v>2730</v>
      </c>
      <c r="K122" t="s">
        <v>2738</v>
      </c>
      <c r="L122">
        <v>32046</v>
      </c>
      <c r="M122" t="s">
        <v>2825</v>
      </c>
      <c r="N122" t="s">
        <v>4753</v>
      </c>
      <c r="O122">
        <v>-82.010737438259596</v>
      </c>
      <c r="P122">
        <v>30.591125549783001</v>
      </c>
      <c r="Q122" t="s">
        <v>4835</v>
      </c>
      <c r="R122">
        <v>0</v>
      </c>
      <c r="S122" t="s">
        <v>6538</v>
      </c>
      <c r="T122">
        <v>8001</v>
      </c>
      <c r="U122" t="s">
        <v>6581</v>
      </c>
      <c r="V122">
        <v>2017</v>
      </c>
      <c r="W122">
        <v>32480</v>
      </c>
      <c r="X122">
        <v>2017</v>
      </c>
      <c r="Y122">
        <v>32480</v>
      </c>
      <c r="Z122">
        <v>491.72</v>
      </c>
      <c r="AA122" s="3">
        <f t="shared" si="42"/>
        <v>0.87216871530179685</v>
      </c>
      <c r="AB122" t="s">
        <v>6616</v>
      </c>
      <c r="AC122" t="s">
        <v>6616</v>
      </c>
      <c r="AD122" t="s">
        <v>6616</v>
      </c>
      <c r="AE122" t="s">
        <v>6616</v>
      </c>
      <c r="AF122" t="s">
        <v>6616</v>
      </c>
      <c r="AG122" t="s">
        <v>6616</v>
      </c>
      <c r="AH122" t="s">
        <v>6616</v>
      </c>
      <c r="AI122" t="s">
        <v>6618</v>
      </c>
      <c r="AJ122" t="s">
        <v>6618</v>
      </c>
      <c r="AK122" t="s">
        <v>6618</v>
      </c>
      <c r="AL122" t="s">
        <v>6618</v>
      </c>
      <c r="AM122" t="s">
        <v>6618</v>
      </c>
      <c r="AN122" t="s">
        <v>6618</v>
      </c>
      <c r="AO122" t="s">
        <v>6618</v>
      </c>
      <c r="AP122" s="3" t="str">
        <f t="shared" si="43"/>
        <v>No</v>
      </c>
      <c r="AQ122" s="3" t="str">
        <f t="shared" si="44"/>
        <v>No</v>
      </c>
      <c r="AR122" s="3" t="str">
        <f t="shared" si="45"/>
        <v>No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1</v>
      </c>
      <c r="AY122" t="s">
        <v>6636</v>
      </c>
      <c r="AZ122" t="s">
        <v>6637</v>
      </c>
      <c r="BA122">
        <v>1</v>
      </c>
      <c r="BB122" t="s">
        <v>6616</v>
      </c>
      <c r="BC122" t="s">
        <v>6616</v>
      </c>
      <c r="BD122" s="4" t="str">
        <f t="shared" si="46"/>
        <v>No</v>
      </c>
      <c r="BE122" t="s">
        <v>6640</v>
      </c>
      <c r="BF122" s="3" t="str">
        <f t="shared" si="47"/>
        <v>No</v>
      </c>
      <c r="BG122" t="s">
        <v>6645</v>
      </c>
      <c r="BH122" s="3" t="str">
        <f t="shared" si="48"/>
        <v>CHOLERTON LN</v>
      </c>
      <c r="BI122" s="3" t="str">
        <f t="shared" si="49"/>
        <v>Hilliard</v>
      </c>
      <c r="BJ122" s="3" t="str">
        <f t="shared" si="50"/>
        <v>Florida</v>
      </c>
      <c r="BK122" s="3">
        <f t="shared" si="51"/>
        <v>32046</v>
      </c>
      <c r="BL122" s="3" t="str">
        <f t="shared" si="52"/>
        <v>CHOLERTON LN HILLIARD FL 32046</v>
      </c>
      <c r="BM122" s="3" t="str">
        <f t="shared" si="53"/>
        <v/>
      </c>
      <c r="BN122" s="3" t="str">
        <f t="shared" si="54"/>
        <v>Pass</v>
      </c>
      <c r="BO122" s="3" t="str">
        <f t="shared" si="55"/>
        <v>No</v>
      </c>
      <c r="BP122" s="3" t="str">
        <f t="shared" si="56"/>
        <v>FV&lt;$10K</v>
      </c>
      <c r="BQ122" t="s">
        <v>6650</v>
      </c>
      <c r="BR122" s="3" t="str">
        <f t="shared" si="57"/>
        <v>No, &lt; $20K Lien</v>
      </c>
      <c r="BS122" s="3" t="str">
        <f t="shared" si="58"/>
        <v>No, Lien &lt; $20K</v>
      </c>
      <c r="BT122" t="s">
        <v>6650</v>
      </c>
      <c r="BU122" s="3" t="str">
        <f t="shared" si="59"/>
        <v>No</v>
      </c>
      <c r="BV122" s="3" t="str">
        <f t="shared" si="60"/>
        <v>No</v>
      </c>
      <c r="BW122" s="3">
        <f t="shared" si="61"/>
        <v>1</v>
      </c>
      <c r="BX122" s="3" t="str">
        <f t="shared" si="62"/>
        <v>No</v>
      </c>
      <c r="BY122" s="3">
        <f t="shared" si="63"/>
        <v>32480</v>
      </c>
      <c r="BZ122">
        <v>1</v>
      </c>
      <c r="CA122" s="3">
        <f t="shared" si="64"/>
        <v>32480</v>
      </c>
      <c r="CC122" s="3">
        <f t="shared" si="65"/>
        <v>0</v>
      </c>
      <c r="CD122" s="3">
        <f t="shared" si="66"/>
        <v>0</v>
      </c>
      <c r="CE122" s="3" t="str">
        <f t="shared" si="67"/>
        <v/>
      </c>
      <c r="CF122" s="3" t="e">
        <f>HLOOKUP(CE122,'Valuation Data'!$D$2:$K$5,4,FALSE)</f>
        <v>#N/A</v>
      </c>
      <c r="CG122" s="3">
        <f t="shared" si="68"/>
        <v>32480</v>
      </c>
      <c r="CH122" s="3" t="str">
        <f t="shared" si="69"/>
        <v>No</v>
      </c>
      <c r="CI122" s="3" t="str">
        <f>VLOOKUP(R122,'Use Codes &amp; County Type'!A:D,4,FALSE)</f>
        <v>V</v>
      </c>
      <c r="CJ122" s="3" t="str">
        <f t="shared" si="70"/>
        <v>Yes</v>
      </c>
      <c r="CK122" s="3" t="str">
        <f t="shared" si="71"/>
        <v>No</v>
      </c>
      <c r="CL122" s="3">
        <f t="shared" si="72"/>
        <v>0</v>
      </c>
      <c r="CM122" s="3">
        <f t="shared" si="73"/>
        <v>0</v>
      </c>
      <c r="CN122" s="3">
        <f t="shared" si="74"/>
        <v>2818.95</v>
      </c>
      <c r="CO122" s="3">
        <f t="shared" si="75"/>
        <v>-2818.95</v>
      </c>
      <c r="CP122" s="3">
        <f t="shared" si="76"/>
        <v>8.6790332512315271E-2</v>
      </c>
      <c r="CR122" s="3" t="str">
        <f t="shared" si="77"/>
        <v>No</v>
      </c>
      <c r="CV122" s="3" t="str">
        <f t="shared" si="78"/>
        <v>Vacant, No Sales Data</v>
      </c>
      <c r="CW122" s="3">
        <f t="shared" si="79"/>
        <v>121</v>
      </c>
      <c r="CX122" s="3">
        <f t="shared" si="80"/>
        <v>563.79</v>
      </c>
      <c r="CY122" s="3" t="str">
        <f t="shared" si="81"/>
        <v>Ok</v>
      </c>
      <c r="CZ122">
        <v>0</v>
      </c>
      <c r="DA122">
        <v>0</v>
      </c>
    </row>
    <row r="123" spans="1:105" x14ac:dyDescent="0.25">
      <c r="A123">
        <v>122</v>
      </c>
      <c r="B123" t="s">
        <v>3</v>
      </c>
      <c r="C123" t="s">
        <v>231</v>
      </c>
      <c r="D123">
        <v>559.85</v>
      </c>
      <c r="E123">
        <v>2017</v>
      </c>
      <c r="F123">
        <v>559.85</v>
      </c>
      <c r="G123">
        <v>559.85</v>
      </c>
      <c r="H123" s="3">
        <f t="shared" si="41"/>
        <v>0</v>
      </c>
      <c r="J123" t="s">
        <v>2730</v>
      </c>
      <c r="K123" t="s">
        <v>2738</v>
      </c>
      <c r="L123">
        <v>32046</v>
      </c>
      <c r="M123" t="s">
        <v>2825</v>
      </c>
      <c r="N123" t="s">
        <v>4753</v>
      </c>
      <c r="O123">
        <v>-82.010675668863797</v>
      </c>
      <c r="P123">
        <v>30.5916369934858</v>
      </c>
      <c r="Q123" t="s">
        <v>4835</v>
      </c>
      <c r="R123">
        <v>0</v>
      </c>
      <c r="S123" t="s">
        <v>6538</v>
      </c>
      <c r="T123">
        <v>8001</v>
      </c>
      <c r="U123" t="s">
        <v>6581</v>
      </c>
      <c r="V123">
        <v>2017</v>
      </c>
      <c r="W123">
        <v>32240</v>
      </c>
      <c r="X123">
        <v>2017</v>
      </c>
      <c r="Y123">
        <v>32240</v>
      </c>
      <c r="Z123">
        <v>488.07</v>
      </c>
      <c r="AA123" s="3">
        <f t="shared" si="42"/>
        <v>0.87178708582656061</v>
      </c>
      <c r="AB123" t="s">
        <v>6616</v>
      </c>
      <c r="AC123" t="s">
        <v>6616</v>
      </c>
      <c r="AD123" t="s">
        <v>6616</v>
      </c>
      <c r="AE123" t="s">
        <v>6616</v>
      </c>
      <c r="AF123" t="s">
        <v>6616</v>
      </c>
      <c r="AG123" t="s">
        <v>6616</v>
      </c>
      <c r="AH123" t="s">
        <v>6616</v>
      </c>
      <c r="AI123" t="s">
        <v>6618</v>
      </c>
      <c r="AJ123" t="s">
        <v>6618</v>
      </c>
      <c r="AK123" t="s">
        <v>6618</v>
      </c>
      <c r="AL123" t="s">
        <v>6618</v>
      </c>
      <c r="AM123" t="s">
        <v>6618</v>
      </c>
      <c r="AN123" t="s">
        <v>6618</v>
      </c>
      <c r="AO123" t="s">
        <v>6618</v>
      </c>
      <c r="AP123" s="3" t="str">
        <f t="shared" si="43"/>
        <v>No</v>
      </c>
      <c r="AQ123" s="3" t="str">
        <f t="shared" si="44"/>
        <v>No</v>
      </c>
      <c r="AR123" s="3" t="str">
        <f t="shared" si="45"/>
        <v>No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1</v>
      </c>
      <c r="AY123" t="s">
        <v>6634</v>
      </c>
      <c r="AZ123" t="s">
        <v>6637</v>
      </c>
      <c r="BA123">
        <v>1</v>
      </c>
      <c r="BB123" t="s">
        <v>6616</v>
      </c>
      <c r="BC123" t="s">
        <v>6616</v>
      </c>
      <c r="BD123" s="4" t="str">
        <f t="shared" si="46"/>
        <v>No</v>
      </c>
      <c r="BE123" t="s">
        <v>6640</v>
      </c>
      <c r="BF123" s="3" t="str">
        <f t="shared" si="47"/>
        <v>No</v>
      </c>
      <c r="BG123" t="s">
        <v>6645</v>
      </c>
      <c r="BH123" s="3" t="str">
        <f t="shared" si="48"/>
        <v>CHOLERTON LN</v>
      </c>
      <c r="BI123" s="3" t="str">
        <f t="shared" si="49"/>
        <v>Hilliard</v>
      </c>
      <c r="BJ123" s="3" t="str">
        <f t="shared" si="50"/>
        <v>Florida</v>
      </c>
      <c r="BK123" s="3">
        <f t="shared" si="51"/>
        <v>32046</v>
      </c>
      <c r="BL123" s="3" t="str">
        <f t="shared" si="52"/>
        <v>CHOLERTON LN HILLIARD FL 32046</v>
      </c>
      <c r="BM123" s="3" t="str">
        <f t="shared" si="53"/>
        <v/>
      </c>
      <c r="BN123" s="3" t="str">
        <f t="shared" si="54"/>
        <v>Pass</v>
      </c>
      <c r="BO123" s="3" t="str">
        <f t="shared" si="55"/>
        <v>No</v>
      </c>
      <c r="BP123" s="3" t="str">
        <f t="shared" si="56"/>
        <v>FV&lt;$10K</v>
      </c>
      <c r="BQ123" t="s">
        <v>6650</v>
      </c>
      <c r="BR123" s="3" t="str">
        <f t="shared" si="57"/>
        <v>No, &lt; $20K Lien</v>
      </c>
      <c r="BS123" s="3" t="str">
        <f t="shared" si="58"/>
        <v>No, Lien &lt; $20K</v>
      </c>
      <c r="BT123" t="s">
        <v>6650</v>
      </c>
      <c r="BU123" s="3" t="str">
        <f t="shared" si="59"/>
        <v>No</v>
      </c>
      <c r="BV123" s="3" t="str">
        <f t="shared" si="60"/>
        <v>No</v>
      </c>
      <c r="BW123" s="3">
        <f t="shared" si="61"/>
        <v>1</v>
      </c>
      <c r="BX123" s="3" t="str">
        <f t="shared" si="62"/>
        <v>No</v>
      </c>
      <c r="BY123" s="3">
        <f t="shared" si="63"/>
        <v>32240</v>
      </c>
      <c r="BZ123">
        <v>1</v>
      </c>
      <c r="CA123" s="3">
        <f t="shared" si="64"/>
        <v>32240</v>
      </c>
      <c r="CC123" s="3">
        <f t="shared" si="65"/>
        <v>0</v>
      </c>
      <c r="CD123" s="3">
        <f t="shared" si="66"/>
        <v>0</v>
      </c>
      <c r="CE123" s="3" t="str">
        <f t="shared" si="67"/>
        <v/>
      </c>
      <c r="CF123" s="3" t="e">
        <f>HLOOKUP(CE123,'Valuation Data'!$D$2:$K$5,4,FALSE)</f>
        <v>#N/A</v>
      </c>
      <c r="CG123" s="3">
        <f t="shared" si="68"/>
        <v>32240</v>
      </c>
      <c r="CH123" s="3" t="str">
        <f t="shared" si="69"/>
        <v>No</v>
      </c>
      <c r="CI123" s="3" t="str">
        <f>VLOOKUP(R123,'Use Codes &amp; County Type'!A:D,4,FALSE)</f>
        <v>V</v>
      </c>
      <c r="CJ123" s="3" t="str">
        <f t="shared" si="70"/>
        <v>Yes</v>
      </c>
      <c r="CK123" s="3" t="str">
        <f t="shared" si="71"/>
        <v>No</v>
      </c>
      <c r="CL123" s="3">
        <f t="shared" si="72"/>
        <v>0</v>
      </c>
      <c r="CM123" s="3">
        <f t="shared" si="73"/>
        <v>0</v>
      </c>
      <c r="CN123" s="3">
        <f t="shared" si="74"/>
        <v>2799.25</v>
      </c>
      <c r="CO123" s="3">
        <f t="shared" si="75"/>
        <v>-2799.25</v>
      </c>
      <c r="CP123" s="3">
        <f t="shared" si="76"/>
        <v>8.6825372208436724E-2</v>
      </c>
      <c r="CR123" s="3" t="str">
        <f t="shared" si="77"/>
        <v>No</v>
      </c>
      <c r="CV123" s="3" t="str">
        <f t="shared" si="78"/>
        <v>Vacant, No Sales Data</v>
      </c>
      <c r="CW123" s="3">
        <f t="shared" si="79"/>
        <v>122</v>
      </c>
      <c r="CX123" s="3">
        <f t="shared" si="80"/>
        <v>559.85</v>
      </c>
      <c r="CY123" s="3" t="str">
        <f t="shared" si="81"/>
        <v>Ok</v>
      </c>
      <c r="CZ123">
        <v>0</v>
      </c>
      <c r="DA123">
        <v>0</v>
      </c>
    </row>
    <row r="124" spans="1:105" x14ac:dyDescent="0.25">
      <c r="A124">
        <v>123</v>
      </c>
      <c r="B124" t="s">
        <v>3</v>
      </c>
      <c r="C124" t="s">
        <v>232</v>
      </c>
      <c r="D124">
        <v>593.91</v>
      </c>
      <c r="E124">
        <v>2017</v>
      </c>
      <c r="F124">
        <v>593.91</v>
      </c>
      <c r="G124">
        <v>593.91</v>
      </c>
      <c r="H124" s="3">
        <f t="shared" si="41"/>
        <v>0</v>
      </c>
      <c r="J124" t="s">
        <v>2730</v>
      </c>
      <c r="K124" t="s">
        <v>2738</v>
      </c>
      <c r="L124">
        <v>32046</v>
      </c>
      <c r="M124" t="s">
        <v>2825</v>
      </c>
      <c r="N124" t="s">
        <v>4753</v>
      </c>
      <c r="O124">
        <v>-82.0105570053055</v>
      </c>
      <c r="P124">
        <v>30.592150411271</v>
      </c>
      <c r="Q124" t="s">
        <v>4835</v>
      </c>
      <c r="R124">
        <v>0</v>
      </c>
      <c r="S124" t="s">
        <v>6538</v>
      </c>
      <c r="T124">
        <v>8001</v>
      </c>
      <c r="U124" t="s">
        <v>6581</v>
      </c>
      <c r="V124">
        <v>2017</v>
      </c>
      <c r="W124">
        <v>34320</v>
      </c>
      <c r="X124">
        <v>2017</v>
      </c>
      <c r="Y124">
        <v>34320</v>
      </c>
      <c r="Z124">
        <v>519.55999999999995</v>
      </c>
      <c r="AA124" s="3">
        <f t="shared" si="42"/>
        <v>0.87481268205620377</v>
      </c>
      <c r="AB124" t="s">
        <v>6616</v>
      </c>
      <c r="AC124" t="s">
        <v>6616</v>
      </c>
      <c r="AD124" t="s">
        <v>6616</v>
      </c>
      <c r="AE124" t="s">
        <v>6616</v>
      </c>
      <c r="AF124" t="s">
        <v>6616</v>
      </c>
      <c r="AG124" t="s">
        <v>6616</v>
      </c>
      <c r="AH124" t="s">
        <v>6616</v>
      </c>
      <c r="AI124" t="s">
        <v>6618</v>
      </c>
      <c r="AJ124" t="s">
        <v>6618</v>
      </c>
      <c r="AK124" t="s">
        <v>6618</v>
      </c>
      <c r="AL124" t="s">
        <v>6618</v>
      </c>
      <c r="AM124" t="s">
        <v>6618</v>
      </c>
      <c r="AN124" t="s">
        <v>6618</v>
      </c>
      <c r="AO124" t="s">
        <v>6618</v>
      </c>
      <c r="AP124" s="3" t="str">
        <f t="shared" si="43"/>
        <v>No</v>
      </c>
      <c r="AQ124" s="3" t="str">
        <f t="shared" si="44"/>
        <v>No</v>
      </c>
      <c r="AR124" s="3" t="str">
        <f t="shared" si="45"/>
        <v>No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1</v>
      </c>
      <c r="AY124" t="s">
        <v>6634</v>
      </c>
      <c r="AZ124" t="s">
        <v>6637</v>
      </c>
      <c r="BA124">
        <v>1</v>
      </c>
      <c r="BB124" t="s">
        <v>6616</v>
      </c>
      <c r="BC124" t="s">
        <v>6616</v>
      </c>
      <c r="BD124" s="4" t="str">
        <f t="shared" si="46"/>
        <v>No</v>
      </c>
      <c r="BE124" t="s">
        <v>6640</v>
      </c>
      <c r="BF124" s="3" t="str">
        <f t="shared" si="47"/>
        <v>No</v>
      </c>
      <c r="BG124" t="s">
        <v>6645</v>
      </c>
      <c r="BH124" s="3" t="str">
        <f t="shared" si="48"/>
        <v>CHOLERTON LN</v>
      </c>
      <c r="BI124" s="3" t="str">
        <f t="shared" si="49"/>
        <v>Hilliard</v>
      </c>
      <c r="BJ124" s="3" t="str">
        <f t="shared" si="50"/>
        <v>Florida</v>
      </c>
      <c r="BK124" s="3">
        <f t="shared" si="51"/>
        <v>32046</v>
      </c>
      <c r="BL124" s="3" t="str">
        <f t="shared" si="52"/>
        <v>CHOLERTON LN HILLIARD FL 32046</v>
      </c>
      <c r="BM124" s="3" t="str">
        <f t="shared" si="53"/>
        <v/>
      </c>
      <c r="BN124" s="3" t="str">
        <f t="shared" si="54"/>
        <v>Pass</v>
      </c>
      <c r="BO124" s="3" t="str">
        <f t="shared" si="55"/>
        <v>No</v>
      </c>
      <c r="BP124" s="3" t="str">
        <f t="shared" si="56"/>
        <v>FV&lt;$10K</v>
      </c>
      <c r="BQ124" t="s">
        <v>6650</v>
      </c>
      <c r="BR124" s="3" t="str">
        <f t="shared" si="57"/>
        <v>No, &lt; $20K Lien</v>
      </c>
      <c r="BS124" s="3" t="str">
        <f t="shared" si="58"/>
        <v>No, Lien &lt; $20K</v>
      </c>
      <c r="BT124" t="s">
        <v>6650</v>
      </c>
      <c r="BU124" s="3" t="str">
        <f t="shared" si="59"/>
        <v>No</v>
      </c>
      <c r="BV124" s="3" t="str">
        <f t="shared" si="60"/>
        <v>No</v>
      </c>
      <c r="BW124" s="3">
        <f t="shared" si="61"/>
        <v>1</v>
      </c>
      <c r="BX124" s="3" t="str">
        <f t="shared" si="62"/>
        <v>No</v>
      </c>
      <c r="BY124" s="3">
        <f t="shared" si="63"/>
        <v>34320</v>
      </c>
      <c r="BZ124">
        <v>1</v>
      </c>
      <c r="CA124" s="3">
        <f t="shared" si="64"/>
        <v>34320</v>
      </c>
      <c r="CC124" s="3">
        <f t="shared" si="65"/>
        <v>0</v>
      </c>
      <c r="CD124" s="3">
        <f t="shared" si="66"/>
        <v>0</v>
      </c>
      <c r="CE124" s="3" t="str">
        <f t="shared" si="67"/>
        <v/>
      </c>
      <c r="CF124" s="3" t="e">
        <f>HLOOKUP(CE124,'Valuation Data'!$D$2:$K$5,4,FALSE)</f>
        <v>#N/A</v>
      </c>
      <c r="CG124" s="3">
        <f t="shared" si="68"/>
        <v>34320</v>
      </c>
      <c r="CH124" s="3" t="str">
        <f t="shared" si="69"/>
        <v>No</v>
      </c>
      <c r="CI124" s="3" t="str">
        <f>VLOOKUP(R124,'Use Codes &amp; County Type'!A:D,4,FALSE)</f>
        <v>V</v>
      </c>
      <c r="CJ124" s="3" t="str">
        <f t="shared" si="70"/>
        <v>Yes</v>
      </c>
      <c r="CK124" s="3" t="str">
        <f t="shared" si="71"/>
        <v>No</v>
      </c>
      <c r="CL124" s="3">
        <f t="shared" si="72"/>
        <v>0</v>
      </c>
      <c r="CM124" s="3">
        <f t="shared" si="73"/>
        <v>0</v>
      </c>
      <c r="CN124" s="3">
        <f t="shared" si="74"/>
        <v>2969.5499999999997</v>
      </c>
      <c r="CO124" s="3">
        <f t="shared" si="75"/>
        <v>-2969.5499999999997</v>
      </c>
      <c r="CP124" s="3">
        <f t="shared" si="76"/>
        <v>8.6525349650349637E-2</v>
      </c>
      <c r="CR124" s="3" t="str">
        <f t="shared" si="77"/>
        <v>No</v>
      </c>
      <c r="CV124" s="3" t="str">
        <f t="shared" si="78"/>
        <v>Vacant, No Sales Data</v>
      </c>
      <c r="CW124" s="3">
        <f t="shared" si="79"/>
        <v>123</v>
      </c>
      <c r="CX124" s="3">
        <f t="shared" si="80"/>
        <v>593.91</v>
      </c>
      <c r="CY124" s="3" t="str">
        <f t="shared" si="81"/>
        <v>Ok</v>
      </c>
      <c r="CZ124">
        <v>0</v>
      </c>
      <c r="DA124">
        <v>0</v>
      </c>
    </row>
    <row r="125" spans="1:105" x14ac:dyDescent="0.25">
      <c r="A125">
        <v>124</v>
      </c>
      <c r="B125" t="s">
        <v>3</v>
      </c>
      <c r="C125" t="s">
        <v>233</v>
      </c>
      <c r="D125">
        <v>686.92</v>
      </c>
      <c r="E125">
        <v>2017</v>
      </c>
      <c r="F125">
        <v>686.92</v>
      </c>
      <c r="G125">
        <v>686.92</v>
      </c>
      <c r="H125" s="3">
        <f t="shared" si="41"/>
        <v>0</v>
      </c>
      <c r="J125" t="s">
        <v>2730</v>
      </c>
      <c r="K125" t="s">
        <v>2738</v>
      </c>
      <c r="L125">
        <v>32046</v>
      </c>
      <c r="M125" t="s">
        <v>2825</v>
      </c>
      <c r="N125" t="s">
        <v>4753</v>
      </c>
      <c r="O125">
        <v>-82.0107360801086</v>
      </c>
      <c r="P125">
        <v>30.5926616978537</v>
      </c>
      <c r="Q125" t="s">
        <v>4835</v>
      </c>
      <c r="R125">
        <v>0</v>
      </c>
      <c r="S125" t="s">
        <v>6538</v>
      </c>
      <c r="T125">
        <v>8001</v>
      </c>
      <c r="U125" t="s">
        <v>6581</v>
      </c>
      <c r="V125">
        <v>2017</v>
      </c>
      <c r="W125">
        <v>40000</v>
      </c>
      <c r="X125">
        <v>2017</v>
      </c>
      <c r="Y125">
        <v>40000</v>
      </c>
      <c r="Z125">
        <v>605.55999999999995</v>
      </c>
      <c r="AA125" s="3">
        <f t="shared" si="42"/>
        <v>0.88155826005939553</v>
      </c>
      <c r="AB125" t="s">
        <v>6616</v>
      </c>
      <c r="AC125" t="s">
        <v>6616</v>
      </c>
      <c r="AD125" t="s">
        <v>6616</v>
      </c>
      <c r="AE125" t="s">
        <v>6616</v>
      </c>
      <c r="AF125" t="s">
        <v>6616</v>
      </c>
      <c r="AG125" t="s">
        <v>6616</v>
      </c>
      <c r="AH125" t="s">
        <v>6616</v>
      </c>
      <c r="AI125" t="s">
        <v>6618</v>
      </c>
      <c r="AJ125" t="s">
        <v>6618</v>
      </c>
      <c r="AK125" t="s">
        <v>6618</v>
      </c>
      <c r="AL125" t="s">
        <v>6618</v>
      </c>
      <c r="AM125" t="s">
        <v>6618</v>
      </c>
      <c r="AN125" t="s">
        <v>6618</v>
      </c>
      <c r="AO125" t="s">
        <v>6618</v>
      </c>
      <c r="AP125" s="3" t="str">
        <f t="shared" si="43"/>
        <v>No</v>
      </c>
      <c r="AQ125" s="3" t="str">
        <f t="shared" si="44"/>
        <v>No</v>
      </c>
      <c r="AR125" s="3" t="str">
        <f t="shared" si="45"/>
        <v>No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1</v>
      </c>
      <c r="AY125" t="s">
        <v>6634</v>
      </c>
      <c r="AZ125" t="s">
        <v>6637</v>
      </c>
      <c r="BA125">
        <v>1</v>
      </c>
      <c r="BB125" t="s">
        <v>6616</v>
      </c>
      <c r="BC125" t="s">
        <v>6616</v>
      </c>
      <c r="BD125" s="4" t="str">
        <f t="shared" si="46"/>
        <v>No</v>
      </c>
      <c r="BE125" t="s">
        <v>6640</v>
      </c>
      <c r="BF125" s="3" t="str">
        <f t="shared" si="47"/>
        <v>No</v>
      </c>
      <c r="BG125" t="s">
        <v>6645</v>
      </c>
      <c r="BH125" s="3" t="str">
        <f t="shared" si="48"/>
        <v>CHOLERTON LN</v>
      </c>
      <c r="BI125" s="3" t="str">
        <f t="shared" si="49"/>
        <v>Hilliard</v>
      </c>
      <c r="BJ125" s="3" t="str">
        <f t="shared" si="50"/>
        <v>Florida</v>
      </c>
      <c r="BK125" s="3">
        <f t="shared" si="51"/>
        <v>32046</v>
      </c>
      <c r="BL125" s="3" t="str">
        <f t="shared" si="52"/>
        <v>CHOLERTON LN HILLIARD FL 32046</v>
      </c>
      <c r="BM125" s="3" t="str">
        <f t="shared" si="53"/>
        <v/>
      </c>
      <c r="BN125" s="3" t="str">
        <f t="shared" si="54"/>
        <v>Pass</v>
      </c>
      <c r="BO125" s="3" t="str">
        <f t="shared" si="55"/>
        <v>No</v>
      </c>
      <c r="BP125" s="3" t="str">
        <f t="shared" si="56"/>
        <v>FV&lt;$10K</v>
      </c>
      <c r="BQ125" t="s">
        <v>6650</v>
      </c>
      <c r="BR125" s="3" t="str">
        <f t="shared" si="57"/>
        <v>No, &lt; $20K Lien</v>
      </c>
      <c r="BS125" s="3" t="str">
        <f t="shared" si="58"/>
        <v>No, Lien &lt; $20K</v>
      </c>
      <c r="BT125" t="s">
        <v>6650</v>
      </c>
      <c r="BU125" s="3" t="str">
        <f t="shared" si="59"/>
        <v>No</v>
      </c>
      <c r="BV125" s="3" t="str">
        <f t="shared" si="60"/>
        <v>No</v>
      </c>
      <c r="BW125" s="3">
        <f t="shared" si="61"/>
        <v>1</v>
      </c>
      <c r="BX125" s="3" t="str">
        <f t="shared" si="62"/>
        <v>No</v>
      </c>
      <c r="BY125" s="3">
        <f t="shared" si="63"/>
        <v>40000</v>
      </c>
      <c r="BZ125">
        <v>1</v>
      </c>
      <c r="CA125" s="3">
        <f t="shared" si="64"/>
        <v>40000</v>
      </c>
      <c r="CC125" s="3">
        <f t="shared" si="65"/>
        <v>0</v>
      </c>
      <c r="CD125" s="3">
        <f t="shared" si="66"/>
        <v>0</v>
      </c>
      <c r="CE125" s="3" t="str">
        <f t="shared" si="67"/>
        <v/>
      </c>
      <c r="CF125" s="3" t="e">
        <f>HLOOKUP(CE125,'Valuation Data'!$D$2:$K$5,4,FALSE)</f>
        <v>#N/A</v>
      </c>
      <c r="CG125" s="3">
        <f t="shared" si="68"/>
        <v>40000</v>
      </c>
      <c r="CH125" s="3" t="str">
        <f t="shared" si="69"/>
        <v>No</v>
      </c>
      <c r="CI125" s="3" t="str">
        <f>VLOOKUP(R125,'Use Codes &amp; County Type'!A:D,4,FALSE)</f>
        <v>V</v>
      </c>
      <c r="CJ125" s="3" t="str">
        <f t="shared" si="70"/>
        <v>Yes</v>
      </c>
      <c r="CK125" s="3" t="str">
        <f t="shared" si="71"/>
        <v>No</v>
      </c>
      <c r="CL125" s="3">
        <f t="shared" si="72"/>
        <v>0</v>
      </c>
      <c r="CM125" s="3">
        <f t="shared" si="73"/>
        <v>0</v>
      </c>
      <c r="CN125" s="3">
        <f t="shared" si="74"/>
        <v>3434.6</v>
      </c>
      <c r="CO125" s="3">
        <f t="shared" si="75"/>
        <v>-3434.6</v>
      </c>
      <c r="CP125" s="3">
        <f t="shared" si="76"/>
        <v>8.5864999999999997E-2</v>
      </c>
      <c r="CR125" s="3" t="str">
        <f t="shared" si="77"/>
        <v>No</v>
      </c>
      <c r="CV125" s="3" t="str">
        <f t="shared" si="78"/>
        <v>Vacant, No Sales Data</v>
      </c>
      <c r="CW125" s="3">
        <f t="shared" si="79"/>
        <v>124</v>
      </c>
      <c r="CX125" s="3">
        <f t="shared" si="80"/>
        <v>686.92</v>
      </c>
      <c r="CY125" s="3" t="str">
        <f t="shared" si="81"/>
        <v>Ok</v>
      </c>
      <c r="CZ125">
        <v>0</v>
      </c>
      <c r="DA125">
        <v>0</v>
      </c>
    </row>
    <row r="126" spans="1:105" x14ac:dyDescent="0.25">
      <c r="A126">
        <v>125</v>
      </c>
      <c r="B126" t="s">
        <v>3</v>
      </c>
      <c r="C126" t="s">
        <v>234</v>
      </c>
      <c r="D126">
        <v>704.33</v>
      </c>
      <c r="E126">
        <v>2017</v>
      </c>
      <c r="F126">
        <v>704.33</v>
      </c>
      <c r="G126">
        <v>704.33</v>
      </c>
      <c r="H126" s="3">
        <f t="shared" si="41"/>
        <v>0</v>
      </c>
      <c r="I126">
        <v>21967</v>
      </c>
      <c r="J126" t="s">
        <v>2730</v>
      </c>
      <c r="K126" t="s">
        <v>2738</v>
      </c>
      <c r="L126">
        <v>32046</v>
      </c>
      <c r="M126" t="s">
        <v>2826</v>
      </c>
      <c r="N126" t="s">
        <v>4753</v>
      </c>
      <c r="O126">
        <v>-81.991903097198303</v>
      </c>
      <c r="P126">
        <v>30.574162823469901</v>
      </c>
      <c r="Q126" t="s">
        <v>4855</v>
      </c>
      <c r="R126">
        <v>69</v>
      </c>
      <c r="S126" t="s">
        <v>6543</v>
      </c>
      <c r="T126">
        <v>7017</v>
      </c>
      <c r="U126" t="s">
        <v>6584</v>
      </c>
      <c r="V126">
        <v>2017</v>
      </c>
      <c r="W126">
        <v>41064</v>
      </c>
      <c r="X126">
        <v>2017</v>
      </c>
      <c r="Y126">
        <v>263427</v>
      </c>
      <c r="Z126">
        <v>621.66</v>
      </c>
      <c r="AA126" s="3">
        <f t="shared" si="42"/>
        <v>0.88262604177019288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 s="3" t="str">
        <f t="shared" si="43"/>
        <v>No</v>
      </c>
      <c r="AQ126" s="3" t="str">
        <f t="shared" si="44"/>
        <v>No</v>
      </c>
      <c r="AR126" s="3" t="str">
        <f t="shared" si="45"/>
        <v>No</v>
      </c>
      <c r="AS126">
        <v>0</v>
      </c>
      <c r="AT126">
        <v>0</v>
      </c>
      <c r="AU126">
        <v>48000</v>
      </c>
      <c r="AV126" t="s">
        <v>6621</v>
      </c>
      <c r="AW126">
        <v>0</v>
      </c>
      <c r="AX126">
        <v>0</v>
      </c>
      <c r="AY126" t="s">
        <v>6634</v>
      </c>
      <c r="AZ126">
        <v>0</v>
      </c>
      <c r="BA126">
        <v>0</v>
      </c>
      <c r="BB126" t="s">
        <v>6616</v>
      </c>
      <c r="BC126">
        <v>0</v>
      </c>
      <c r="BD126" s="4" t="str">
        <f t="shared" si="46"/>
        <v>No</v>
      </c>
      <c r="BE126" t="s">
        <v>6640</v>
      </c>
      <c r="BF126" s="3" t="str">
        <f t="shared" si="47"/>
        <v>No</v>
      </c>
      <c r="BG126" t="s">
        <v>6645</v>
      </c>
      <c r="BH126" s="3" t="str">
        <f t="shared" si="48"/>
        <v>21967 CR 121</v>
      </c>
      <c r="BI126" s="3" t="str">
        <f t="shared" si="49"/>
        <v>Hilliard</v>
      </c>
      <c r="BJ126" s="3" t="str">
        <f t="shared" si="50"/>
        <v>Florida</v>
      </c>
      <c r="BK126" s="3">
        <f t="shared" si="51"/>
        <v>32046</v>
      </c>
      <c r="BL126" s="3" t="str">
        <f t="shared" si="52"/>
        <v>21967 CR 121 HILLIARD FL 32046</v>
      </c>
      <c r="BM126" s="3" t="str">
        <f t="shared" si="53"/>
        <v>L</v>
      </c>
      <c r="BN126" s="3" t="str">
        <f t="shared" si="54"/>
        <v>Pass</v>
      </c>
      <c r="BO126" s="3" t="str">
        <f t="shared" si="55"/>
        <v>No</v>
      </c>
      <c r="BP126" s="3" t="str">
        <f t="shared" si="56"/>
        <v>FV&lt;$10K</v>
      </c>
      <c r="BQ126" t="s">
        <v>6650</v>
      </c>
      <c r="BR126" s="3" t="str">
        <f t="shared" si="57"/>
        <v>No, &lt; $20K Lien</v>
      </c>
      <c r="BS126" s="3" t="str">
        <f t="shared" si="58"/>
        <v>No, Lien &lt; $20K</v>
      </c>
      <c r="BT126" t="s">
        <v>6650</v>
      </c>
      <c r="BU126" s="3" t="str">
        <f t="shared" si="59"/>
        <v>No</v>
      </c>
      <c r="BV126" s="3" t="str">
        <f t="shared" si="60"/>
        <v>No</v>
      </c>
      <c r="BW126" s="3">
        <f t="shared" si="61"/>
        <v>0</v>
      </c>
      <c r="BX126" s="3" t="str">
        <f t="shared" si="62"/>
        <v>No</v>
      </c>
      <c r="BY126" s="3">
        <f t="shared" si="63"/>
        <v>41064</v>
      </c>
      <c r="BZ126">
        <v>1</v>
      </c>
      <c r="CA126" s="3">
        <f t="shared" si="64"/>
        <v>41064</v>
      </c>
      <c r="CC126" s="3">
        <f t="shared" si="65"/>
        <v>0</v>
      </c>
      <c r="CD126" s="3">
        <f t="shared" si="66"/>
        <v>0</v>
      </c>
      <c r="CE126" s="3" t="str">
        <f t="shared" si="67"/>
        <v/>
      </c>
      <c r="CF126" s="3" t="e">
        <f>HLOOKUP(CE126,'Valuation Data'!$D$2:$K$5,4,FALSE)</f>
        <v>#N/A</v>
      </c>
      <c r="CG126" s="3">
        <f t="shared" si="68"/>
        <v>41064</v>
      </c>
      <c r="CH126" s="3" t="str">
        <f t="shared" si="69"/>
        <v>No</v>
      </c>
      <c r="CI126" s="3" t="str">
        <f>VLOOKUP(R126,'Use Codes &amp; County Type'!A:D,4,FALSE)</f>
        <v>V</v>
      </c>
      <c r="CJ126" s="3" t="str">
        <f t="shared" si="70"/>
        <v>Yes</v>
      </c>
      <c r="CK126" s="3" t="str">
        <f t="shared" si="71"/>
        <v>No</v>
      </c>
      <c r="CL126" s="3">
        <f t="shared" si="72"/>
        <v>0</v>
      </c>
      <c r="CM126" s="3">
        <f t="shared" si="73"/>
        <v>0</v>
      </c>
      <c r="CN126" s="3">
        <f t="shared" si="74"/>
        <v>2817.32</v>
      </c>
      <c r="CO126" s="3">
        <f t="shared" si="75"/>
        <v>-2817.32</v>
      </c>
      <c r="CP126" s="3">
        <f t="shared" si="76"/>
        <v>6.8608026495226973E-2</v>
      </c>
      <c r="CR126" s="3" t="str">
        <f t="shared" si="77"/>
        <v>No</v>
      </c>
      <c r="CV126" s="3" t="str">
        <f t="shared" si="78"/>
        <v>Vacant, No Sales Data</v>
      </c>
      <c r="CW126" s="3">
        <f t="shared" si="79"/>
        <v>125</v>
      </c>
      <c r="CX126" s="3">
        <f t="shared" si="80"/>
        <v>704.33</v>
      </c>
      <c r="CY126" s="3" t="str">
        <f t="shared" si="81"/>
        <v>Ok</v>
      </c>
      <c r="CZ126">
        <v>0</v>
      </c>
      <c r="DA126">
        <v>0</v>
      </c>
    </row>
    <row r="127" spans="1:105" x14ac:dyDescent="0.25">
      <c r="A127">
        <v>126</v>
      </c>
      <c r="B127" t="s">
        <v>3</v>
      </c>
      <c r="C127" t="s">
        <v>235</v>
      </c>
      <c r="D127">
        <v>903.07</v>
      </c>
      <c r="E127">
        <v>2017</v>
      </c>
      <c r="F127">
        <v>903.07</v>
      </c>
      <c r="G127">
        <v>903.07</v>
      </c>
      <c r="H127" s="3">
        <f t="shared" si="41"/>
        <v>0</v>
      </c>
      <c r="I127">
        <v>4548</v>
      </c>
      <c r="J127" t="s">
        <v>2730</v>
      </c>
      <c r="K127" t="s">
        <v>2738</v>
      </c>
      <c r="L127">
        <v>32046</v>
      </c>
      <c r="M127" t="s">
        <v>2827</v>
      </c>
      <c r="N127" t="s">
        <v>4753</v>
      </c>
      <c r="O127">
        <v>-81.974604134847894</v>
      </c>
      <c r="P127">
        <v>30.579177390143201</v>
      </c>
      <c r="Q127" t="s">
        <v>4856</v>
      </c>
      <c r="R127">
        <v>2</v>
      </c>
      <c r="S127" t="s">
        <v>6535</v>
      </c>
      <c r="T127">
        <v>1006</v>
      </c>
      <c r="U127" t="s">
        <v>6578</v>
      </c>
      <c r="V127">
        <v>2017</v>
      </c>
      <c r="W127">
        <v>92307</v>
      </c>
      <c r="X127">
        <v>2017</v>
      </c>
      <c r="Y127">
        <v>104007</v>
      </c>
      <c r="Z127">
        <v>805.43</v>
      </c>
      <c r="AA127" s="3">
        <f t="shared" si="42"/>
        <v>0.89187992071489464</v>
      </c>
      <c r="AC127" t="s">
        <v>6616</v>
      </c>
      <c r="AF127" t="s">
        <v>6616</v>
      </c>
      <c r="AG127" t="s">
        <v>6616</v>
      </c>
      <c r="AI127" t="s">
        <v>6618</v>
      </c>
      <c r="AJ127" t="s">
        <v>6618</v>
      </c>
      <c r="AK127" t="s">
        <v>6618</v>
      </c>
      <c r="AL127" t="s">
        <v>6618</v>
      </c>
      <c r="AM127">
        <v>0</v>
      </c>
      <c r="AN127">
        <v>0</v>
      </c>
      <c r="AO127">
        <v>0</v>
      </c>
      <c r="AP127" s="3" t="str">
        <f t="shared" si="43"/>
        <v>No</v>
      </c>
      <c r="AQ127" s="3" t="str">
        <f t="shared" si="44"/>
        <v>No</v>
      </c>
      <c r="AR127" s="3" t="str">
        <f t="shared" si="45"/>
        <v>No</v>
      </c>
      <c r="AS127">
        <v>0</v>
      </c>
      <c r="AT127">
        <v>0</v>
      </c>
      <c r="AU127">
        <v>92000</v>
      </c>
      <c r="AV127" t="s">
        <v>6620</v>
      </c>
      <c r="AW127">
        <v>0</v>
      </c>
      <c r="AX127">
        <v>0</v>
      </c>
      <c r="AY127" t="s">
        <v>6634</v>
      </c>
      <c r="AZ127" t="s">
        <v>6637</v>
      </c>
      <c r="BA127">
        <v>0</v>
      </c>
      <c r="BB127" t="s">
        <v>6617</v>
      </c>
      <c r="BC127" t="s">
        <v>6616</v>
      </c>
      <c r="BD127" s="4" t="str">
        <f t="shared" si="46"/>
        <v>No</v>
      </c>
      <c r="BE127" t="s">
        <v>6640</v>
      </c>
      <c r="BF127" s="3" t="str">
        <f t="shared" si="47"/>
        <v>No</v>
      </c>
      <c r="BG127" t="s">
        <v>6645</v>
      </c>
      <c r="BH127" s="3" t="str">
        <f t="shared" si="48"/>
        <v>4548 RIVER RD</v>
      </c>
      <c r="BI127" s="3" t="str">
        <f t="shared" si="49"/>
        <v>Hilliard</v>
      </c>
      <c r="BJ127" s="3" t="str">
        <f t="shared" si="50"/>
        <v>Florida</v>
      </c>
      <c r="BK127" s="3">
        <f t="shared" si="51"/>
        <v>32046</v>
      </c>
      <c r="BL127" s="3" t="str">
        <f t="shared" si="52"/>
        <v>4548 RIVER RD HILLIARD FL 32046</v>
      </c>
      <c r="BM127" s="3" t="str">
        <f t="shared" si="53"/>
        <v>L</v>
      </c>
      <c r="BN127" s="3" t="str">
        <f t="shared" si="54"/>
        <v>Pass</v>
      </c>
      <c r="BO127" s="3" t="str">
        <f t="shared" si="55"/>
        <v>No</v>
      </c>
      <c r="BP127" s="3" t="str">
        <f t="shared" si="56"/>
        <v>FV&lt;$10K</v>
      </c>
      <c r="BQ127" t="s">
        <v>6650</v>
      </c>
      <c r="BR127" s="3" t="str">
        <f t="shared" si="57"/>
        <v>No, &lt; $20K Lien</v>
      </c>
      <c r="BS127" s="3" t="str">
        <f t="shared" si="58"/>
        <v>No, Lien &lt; $20K</v>
      </c>
      <c r="BT127" t="s">
        <v>6650</v>
      </c>
      <c r="BU127" s="3" t="str">
        <f t="shared" si="59"/>
        <v>No</v>
      </c>
      <c r="BV127" s="3" t="str">
        <f t="shared" si="60"/>
        <v>No</v>
      </c>
      <c r="BW127" s="3">
        <f t="shared" si="61"/>
        <v>0</v>
      </c>
      <c r="BX127" s="3" t="str">
        <f t="shared" si="62"/>
        <v>No</v>
      </c>
      <c r="BY127" s="3">
        <f t="shared" si="63"/>
        <v>92307</v>
      </c>
      <c r="BZ127">
        <v>1</v>
      </c>
      <c r="CA127" s="3">
        <f t="shared" si="64"/>
        <v>92307</v>
      </c>
      <c r="CC127" s="3">
        <f t="shared" si="65"/>
        <v>0</v>
      </c>
      <c r="CD127" s="3">
        <f t="shared" si="66"/>
        <v>0</v>
      </c>
      <c r="CE127" s="3" t="str">
        <f t="shared" si="67"/>
        <v/>
      </c>
      <c r="CF127" s="3" t="e">
        <f>HLOOKUP(CE127,'Valuation Data'!$D$2:$K$5,4,FALSE)</f>
        <v>#N/A</v>
      </c>
      <c r="CG127" s="3">
        <f t="shared" si="68"/>
        <v>92307</v>
      </c>
      <c r="CH127" s="3" t="str">
        <f t="shared" si="69"/>
        <v>No</v>
      </c>
      <c r="CI127" s="3" t="str">
        <f>VLOOKUP(R127,'Use Codes &amp; County Type'!A:D,4,FALSE)</f>
        <v>R</v>
      </c>
      <c r="CJ127" s="3" t="str">
        <f t="shared" si="70"/>
        <v>No</v>
      </c>
      <c r="CK127" s="3" t="str">
        <f t="shared" si="71"/>
        <v>Yes</v>
      </c>
      <c r="CL127" s="3">
        <f t="shared" si="72"/>
        <v>0.67</v>
      </c>
      <c r="CM127" s="3">
        <f t="shared" si="73"/>
        <v>61845.69</v>
      </c>
      <c r="CN127" s="3">
        <f t="shared" si="74"/>
        <v>3612.28</v>
      </c>
      <c r="CO127" s="3">
        <f t="shared" si="75"/>
        <v>58233.41</v>
      </c>
      <c r="CP127" s="3">
        <f t="shared" si="76"/>
        <v>3.9133326833284583E-2</v>
      </c>
      <c r="CR127" s="3" t="str">
        <f t="shared" si="77"/>
        <v>No</v>
      </c>
      <c r="CV127" s="3" t="str">
        <f t="shared" si="78"/>
        <v>*Bid</v>
      </c>
      <c r="CW127" s="3">
        <f t="shared" si="79"/>
        <v>126</v>
      </c>
      <c r="CX127" s="3">
        <f t="shared" si="80"/>
        <v>903.07</v>
      </c>
      <c r="CY127" s="3" t="str">
        <f t="shared" si="81"/>
        <v>Ok</v>
      </c>
      <c r="CZ127">
        <v>0</v>
      </c>
      <c r="DA127">
        <v>0</v>
      </c>
    </row>
    <row r="128" spans="1:105" x14ac:dyDescent="0.25">
      <c r="A128">
        <v>127</v>
      </c>
      <c r="B128" t="s">
        <v>3</v>
      </c>
      <c r="C128" t="s">
        <v>236</v>
      </c>
      <c r="D128">
        <v>219.49</v>
      </c>
      <c r="E128">
        <v>2017</v>
      </c>
      <c r="F128" t="e">
        <f>NA()</f>
        <v>#N/A</v>
      </c>
      <c r="G128" t="e">
        <f>NA()</f>
        <v>#N/A</v>
      </c>
      <c r="H128" s="3" t="e">
        <f t="shared" si="41"/>
        <v>#N/A</v>
      </c>
      <c r="I128" t="e">
        <f>NA()</f>
        <v>#N/A</v>
      </c>
      <c r="J128" t="e">
        <f>NA()</f>
        <v>#N/A</v>
      </c>
      <c r="K128" t="e">
        <f>NA()</f>
        <v>#N/A</v>
      </c>
      <c r="L128" t="e">
        <f>NA()</f>
        <v>#N/A</v>
      </c>
      <c r="M128" t="e">
        <f>NA()</f>
        <v>#N/A</v>
      </c>
      <c r="N128" t="e">
        <f>NA()</f>
        <v>#N/A</v>
      </c>
      <c r="O128" t="e">
        <f>NA()</f>
        <v>#N/A</v>
      </c>
      <c r="P128" t="e">
        <f>NA()</f>
        <v>#N/A</v>
      </c>
      <c r="Q128" t="e">
        <f>NA()</f>
        <v>#N/A</v>
      </c>
      <c r="R128">
        <v>2</v>
      </c>
      <c r="S128" t="s">
        <v>6535</v>
      </c>
      <c r="T128" t="e">
        <f>NA()</f>
        <v>#N/A</v>
      </c>
      <c r="U128" t="e">
        <f>NA()</f>
        <v>#N/A</v>
      </c>
      <c r="V128">
        <v>2017</v>
      </c>
      <c r="W128">
        <v>36451</v>
      </c>
      <c r="X128" t="e">
        <f>NA()</f>
        <v>#N/A</v>
      </c>
      <c r="Y128" t="e">
        <f>NA()</f>
        <v>#N/A</v>
      </c>
      <c r="Z128" t="e">
        <f>NA()</f>
        <v>#N/A</v>
      </c>
      <c r="AA128" s="3">
        <f t="shared" si="42"/>
        <v>0</v>
      </c>
      <c r="AB128" t="s">
        <v>6617</v>
      </c>
      <c r="AF128" t="s">
        <v>6616</v>
      </c>
      <c r="AI128" t="e">
        <f>NA()</f>
        <v>#N/A</v>
      </c>
      <c r="AJ128" t="e">
        <f>NA()</f>
        <v>#N/A</v>
      </c>
      <c r="AK128" t="e">
        <f>NA()</f>
        <v>#N/A</v>
      </c>
      <c r="AL128" t="e">
        <f>NA()</f>
        <v>#N/A</v>
      </c>
      <c r="AM128" t="e">
        <f>NA()</f>
        <v>#N/A</v>
      </c>
      <c r="AN128" t="e">
        <f>NA()</f>
        <v>#N/A</v>
      </c>
      <c r="AO128" t="e">
        <f>NA()</f>
        <v>#N/A</v>
      </c>
      <c r="AP128" s="3" t="str">
        <f t="shared" si="43"/>
        <v>Yes</v>
      </c>
      <c r="AQ128" s="3" t="str">
        <f t="shared" si="44"/>
        <v>No</v>
      </c>
      <c r="AR128" s="3" t="str">
        <f t="shared" si="45"/>
        <v>Yes</v>
      </c>
      <c r="AS128" t="e">
        <f>NA()</f>
        <v>#N/A</v>
      </c>
      <c r="AT128" t="e">
        <f>NA()</f>
        <v>#N/A</v>
      </c>
      <c r="AU128" t="e">
        <f>NA()</f>
        <v>#N/A</v>
      </c>
      <c r="AV128" t="e">
        <f>NA()</f>
        <v>#N/A</v>
      </c>
      <c r="AW128" t="e">
        <f>NA()</f>
        <v>#N/A</v>
      </c>
      <c r="AX128" t="e">
        <f>NA()</f>
        <v>#N/A</v>
      </c>
      <c r="AY128" t="e">
        <f>NA()</f>
        <v>#N/A</v>
      </c>
      <c r="AZ128" t="e">
        <f>NA()</f>
        <v>#N/A</v>
      </c>
      <c r="BA128">
        <v>1</v>
      </c>
      <c r="BB128" t="s">
        <v>6617</v>
      </c>
      <c r="BC128" t="e">
        <f>NA()</f>
        <v>#N/A</v>
      </c>
      <c r="BD128" s="4" t="str">
        <f t="shared" si="46"/>
        <v>No</v>
      </c>
      <c r="BE128" t="e">
        <f>NA()</f>
        <v>#N/A</v>
      </c>
      <c r="BF128" s="3" t="str">
        <f t="shared" si="47"/>
        <v>No</v>
      </c>
      <c r="BG128" t="e">
        <f>NA()</f>
        <v>#N/A</v>
      </c>
      <c r="BH128" s="3" t="e">
        <f t="shared" si="48"/>
        <v>#N/A</v>
      </c>
      <c r="BI128" s="3" t="e">
        <f t="shared" si="49"/>
        <v>#N/A</v>
      </c>
      <c r="BJ128" s="3" t="e">
        <f t="shared" si="50"/>
        <v>#N/A</v>
      </c>
      <c r="BK128" s="3" t="e">
        <f t="shared" si="51"/>
        <v>#N/A</v>
      </c>
      <c r="BL128" s="3" t="e">
        <f t="shared" si="52"/>
        <v>#N/A</v>
      </c>
      <c r="BM128" s="3" t="e">
        <f t="shared" si="53"/>
        <v>#N/A</v>
      </c>
      <c r="BN128" s="3" t="str">
        <f t="shared" si="54"/>
        <v>Pass</v>
      </c>
      <c r="BO128" s="3" t="e">
        <f t="shared" si="55"/>
        <v>#N/A</v>
      </c>
      <c r="BP128" s="3" t="str">
        <f t="shared" si="56"/>
        <v>FV&lt;$10K</v>
      </c>
      <c r="BQ128" t="s">
        <v>6650</v>
      </c>
      <c r="BR128" s="3" t="str">
        <f t="shared" si="57"/>
        <v>No, &lt; $20K Lien</v>
      </c>
      <c r="BS128" s="3" t="str">
        <f t="shared" si="58"/>
        <v>No, Lien &lt; $20K</v>
      </c>
      <c r="BT128" t="s">
        <v>6650</v>
      </c>
      <c r="BU128" s="3" t="str">
        <f t="shared" si="59"/>
        <v>Yes</v>
      </c>
      <c r="BV128" s="3" t="str">
        <f t="shared" si="60"/>
        <v>No</v>
      </c>
      <c r="BW128" s="3">
        <f t="shared" si="61"/>
        <v>1</v>
      </c>
      <c r="BX128" s="3" t="str">
        <f t="shared" si="62"/>
        <v>No</v>
      </c>
      <c r="BY128" s="3">
        <f t="shared" si="63"/>
        <v>36451</v>
      </c>
      <c r="BZ128">
        <v>1</v>
      </c>
      <c r="CA128" s="3">
        <f t="shared" si="64"/>
        <v>36451</v>
      </c>
      <c r="CC128" s="3" t="e">
        <f t="shared" si="65"/>
        <v>#N/A</v>
      </c>
      <c r="CD128" s="3" t="e">
        <f t="shared" si="66"/>
        <v>#N/A</v>
      </c>
      <c r="CE128" s="3" t="str">
        <f t="shared" si="67"/>
        <v/>
      </c>
      <c r="CF128" s="3" t="e">
        <f>HLOOKUP(CE128,'Valuation Data'!$D$2:$K$5,4,FALSE)</f>
        <v>#N/A</v>
      </c>
      <c r="CG128" s="3">
        <f t="shared" si="68"/>
        <v>36451</v>
      </c>
      <c r="CH128" s="3" t="str">
        <f t="shared" si="69"/>
        <v>No</v>
      </c>
      <c r="CI128" s="3" t="str">
        <f>VLOOKUP(R128,'Use Codes &amp; County Type'!A:D,4,FALSE)</f>
        <v>R</v>
      </c>
      <c r="CJ128" s="3" t="str">
        <f t="shared" si="70"/>
        <v>No</v>
      </c>
      <c r="CK128" s="3" t="str">
        <f t="shared" si="71"/>
        <v>Yes</v>
      </c>
      <c r="CL128" s="3">
        <f t="shared" si="72"/>
        <v>0.67</v>
      </c>
      <c r="CM128" s="3">
        <f t="shared" si="73"/>
        <v>24422.170000000002</v>
      </c>
      <c r="CN128" s="3" t="e">
        <f t="shared" si="74"/>
        <v>#N/A</v>
      </c>
      <c r="CO128" s="3" t="e">
        <f t="shared" si="75"/>
        <v>#N/A</v>
      </c>
      <c r="CP128" s="3" t="e">
        <f t="shared" si="76"/>
        <v>#N/A</v>
      </c>
      <c r="CR128" s="3" t="str">
        <f t="shared" si="77"/>
        <v>No</v>
      </c>
      <c r="CV128" s="3" t="str">
        <f t="shared" si="78"/>
        <v>County Held Lien</v>
      </c>
      <c r="CW128" s="3">
        <f t="shared" si="79"/>
        <v>127</v>
      </c>
      <c r="CX128" s="3">
        <f t="shared" si="80"/>
        <v>219.49</v>
      </c>
      <c r="CY128" s="3" t="str">
        <f t="shared" si="81"/>
        <v>Ok</v>
      </c>
      <c r="CZ128" t="e">
        <f>NA()</f>
        <v>#N/A</v>
      </c>
      <c r="DA128" t="e">
        <f>NA()</f>
        <v>#N/A</v>
      </c>
    </row>
    <row r="129" spans="1:105" x14ac:dyDescent="0.25">
      <c r="A129">
        <v>128</v>
      </c>
      <c r="B129" t="s">
        <v>3</v>
      </c>
      <c r="C129" t="s">
        <v>237</v>
      </c>
      <c r="D129">
        <v>132.88</v>
      </c>
      <c r="E129">
        <v>2017</v>
      </c>
      <c r="F129">
        <v>132.88</v>
      </c>
      <c r="G129">
        <v>132.88</v>
      </c>
      <c r="H129" s="3">
        <f t="shared" si="41"/>
        <v>0</v>
      </c>
      <c r="I129">
        <v>4359</v>
      </c>
      <c r="J129" t="s">
        <v>2730</v>
      </c>
      <c r="K129" t="s">
        <v>2738</v>
      </c>
      <c r="L129">
        <v>32046</v>
      </c>
      <c r="M129" t="s">
        <v>2828</v>
      </c>
      <c r="N129" t="s">
        <v>4753</v>
      </c>
      <c r="O129">
        <v>-81.979286039595493</v>
      </c>
      <c r="P129">
        <v>30.578951226009799</v>
      </c>
      <c r="Q129" t="s">
        <v>4857</v>
      </c>
      <c r="R129">
        <v>0</v>
      </c>
      <c r="S129" t="s">
        <v>6538</v>
      </c>
      <c r="T129">
        <v>8001</v>
      </c>
      <c r="U129" t="s">
        <v>6581</v>
      </c>
      <c r="V129">
        <v>2017</v>
      </c>
      <c r="W129">
        <v>6144</v>
      </c>
      <c r="X129">
        <v>2017</v>
      </c>
      <c r="Y129">
        <v>6183</v>
      </c>
      <c r="Z129">
        <v>93.28</v>
      </c>
      <c r="AA129" s="3">
        <f t="shared" si="42"/>
        <v>0.70198675496688745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 s="3" t="str">
        <f t="shared" si="43"/>
        <v>No</v>
      </c>
      <c r="AQ129" s="3" t="str">
        <f t="shared" si="44"/>
        <v>No</v>
      </c>
      <c r="AR129" s="3" t="str">
        <f t="shared" si="45"/>
        <v>No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 t="s">
        <v>6634</v>
      </c>
      <c r="AZ129" t="s">
        <v>6637</v>
      </c>
      <c r="BA129">
        <v>0</v>
      </c>
      <c r="BB129" t="s">
        <v>6616</v>
      </c>
      <c r="BC129">
        <v>0</v>
      </c>
      <c r="BD129" s="4" t="str">
        <f t="shared" si="46"/>
        <v>No</v>
      </c>
      <c r="BE129" t="s">
        <v>6640</v>
      </c>
      <c r="BF129" s="3" t="str">
        <f t="shared" si="47"/>
        <v>No</v>
      </c>
      <c r="BG129" t="s">
        <v>6645</v>
      </c>
      <c r="BH129" s="3" t="str">
        <f t="shared" si="48"/>
        <v>4359 RIVER RD</v>
      </c>
      <c r="BI129" s="3" t="str">
        <f t="shared" si="49"/>
        <v>Hilliard</v>
      </c>
      <c r="BJ129" s="3" t="str">
        <f t="shared" si="50"/>
        <v>Florida</v>
      </c>
      <c r="BK129" s="3">
        <f t="shared" si="51"/>
        <v>32046</v>
      </c>
      <c r="BL129" s="3" t="str">
        <f t="shared" si="52"/>
        <v>4359 RIVER RD HILLIARD FL 32046</v>
      </c>
      <c r="BM129" s="3" t="str">
        <f t="shared" si="53"/>
        <v/>
      </c>
      <c r="BN129" s="3" t="str">
        <f t="shared" si="54"/>
        <v>Lien&lt;$150</v>
      </c>
      <c r="BO129" s="3" t="str">
        <f t="shared" si="55"/>
        <v>No</v>
      </c>
      <c r="BP129" s="3" t="str">
        <f t="shared" si="56"/>
        <v>FV&lt;$10K</v>
      </c>
      <c r="BQ129" t="s">
        <v>6650</v>
      </c>
      <c r="BR129" s="3" t="str">
        <f t="shared" si="57"/>
        <v>No, &lt; $20K Lien</v>
      </c>
      <c r="BS129" s="3" t="str">
        <f t="shared" si="58"/>
        <v>No, Lien &lt; $20K</v>
      </c>
      <c r="BT129" t="s">
        <v>6650</v>
      </c>
      <c r="BU129" s="3" t="str">
        <f t="shared" si="59"/>
        <v>No</v>
      </c>
      <c r="BV129" s="3" t="str">
        <f t="shared" si="60"/>
        <v>No</v>
      </c>
      <c r="BW129" s="3">
        <f t="shared" si="61"/>
        <v>0</v>
      </c>
      <c r="BX129" s="3" t="str">
        <f t="shared" si="62"/>
        <v>No</v>
      </c>
      <c r="BY129" s="3">
        <f t="shared" si="63"/>
        <v>6144</v>
      </c>
      <c r="BZ129">
        <v>1</v>
      </c>
      <c r="CA129" s="3">
        <f t="shared" si="64"/>
        <v>6144</v>
      </c>
      <c r="CC129" s="3">
        <f t="shared" si="65"/>
        <v>0</v>
      </c>
      <c r="CD129" s="3">
        <f t="shared" si="66"/>
        <v>0</v>
      </c>
      <c r="CE129" s="3" t="str">
        <f t="shared" si="67"/>
        <v/>
      </c>
      <c r="CF129" s="3" t="e">
        <f>HLOOKUP(CE129,'Valuation Data'!$D$2:$K$5,4,FALSE)</f>
        <v>#N/A</v>
      </c>
      <c r="CG129" s="3">
        <f t="shared" si="68"/>
        <v>6144</v>
      </c>
      <c r="CH129" s="3" t="str">
        <f t="shared" si="69"/>
        <v>No</v>
      </c>
      <c r="CI129" s="3" t="str">
        <f>VLOOKUP(R129,'Use Codes &amp; County Type'!A:D,4,FALSE)</f>
        <v>V</v>
      </c>
      <c r="CJ129" s="3" t="str">
        <f t="shared" si="70"/>
        <v>Yes</v>
      </c>
      <c r="CK129" s="3" t="str">
        <f t="shared" si="71"/>
        <v>No</v>
      </c>
      <c r="CL129" s="3">
        <f t="shared" si="72"/>
        <v>0</v>
      </c>
      <c r="CM129" s="3">
        <f t="shared" si="73"/>
        <v>0</v>
      </c>
      <c r="CN129" s="3">
        <f t="shared" si="74"/>
        <v>531.52</v>
      </c>
      <c r="CO129" s="3">
        <f t="shared" si="75"/>
        <v>-531.52</v>
      </c>
      <c r="CP129" s="3">
        <f t="shared" si="76"/>
        <v>8.6510416666666659E-2</v>
      </c>
      <c r="CR129" s="3" t="str">
        <f t="shared" si="77"/>
        <v>No</v>
      </c>
      <c r="CV129" s="3" t="str">
        <f t="shared" si="78"/>
        <v>Lien&lt;$150</v>
      </c>
      <c r="CW129" s="3">
        <f t="shared" si="79"/>
        <v>128</v>
      </c>
      <c r="CX129" s="3">
        <f t="shared" si="80"/>
        <v>132.88</v>
      </c>
      <c r="CY129" s="3" t="str">
        <f t="shared" si="81"/>
        <v>Ok</v>
      </c>
      <c r="CZ129">
        <v>0</v>
      </c>
      <c r="DA129">
        <v>0</v>
      </c>
    </row>
    <row r="130" spans="1:105" x14ac:dyDescent="0.25">
      <c r="A130">
        <v>129</v>
      </c>
      <c r="B130" t="s">
        <v>3</v>
      </c>
      <c r="C130" t="s">
        <v>238</v>
      </c>
      <c r="D130">
        <v>749.27</v>
      </c>
      <c r="E130">
        <v>2017</v>
      </c>
      <c r="F130">
        <v>749.27</v>
      </c>
      <c r="G130">
        <v>749.27</v>
      </c>
      <c r="H130" s="3">
        <f t="shared" ref="H130:H193" si="82">D130+D130-F130-G130</f>
        <v>0</v>
      </c>
      <c r="I130">
        <v>6134</v>
      </c>
      <c r="J130" t="s">
        <v>2730</v>
      </c>
      <c r="K130" t="s">
        <v>2738</v>
      </c>
      <c r="L130">
        <v>32046</v>
      </c>
      <c r="M130" t="s">
        <v>2829</v>
      </c>
      <c r="N130" t="s">
        <v>4753</v>
      </c>
      <c r="O130">
        <v>-81.957265953813206</v>
      </c>
      <c r="P130">
        <v>30.565102144478502</v>
      </c>
      <c r="Q130" t="s">
        <v>4858</v>
      </c>
      <c r="R130">
        <v>2</v>
      </c>
      <c r="S130" t="s">
        <v>6535</v>
      </c>
      <c r="T130">
        <v>1006</v>
      </c>
      <c r="U130" t="s">
        <v>6578</v>
      </c>
      <c r="V130">
        <v>2017</v>
      </c>
      <c r="W130">
        <v>42365</v>
      </c>
      <c r="X130">
        <v>2017</v>
      </c>
      <c r="Y130">
        <v>45678</v>
      </c>
      <c r="Z130">
        <v>663.21</v>
      </c>
      <c r="AA130" s="3">
        <f t="shared" ref="AA130:AA193" si="83">IFERROR(Z130/D130,)</f>
        <v>0.88514153776342308</v>
      </c>
      <c r="AB130" t="s">
        <v>6616</v>
      </c>
      <c r="AC130" t="s">
        <v>6616</v>
      </c>
      <c r="AG130" t="s">
        <v>6616</v>
      </c>
      <c r="AH130" t="s">
        <v>6616</v>
      </c>
      <c r="AI130" t="s">
        <v>6618</v>
      </c>
      <c r="AJ130" t="s">
        <v>6618</v>
      </c>
      <c r="AK130" t="s">
        <v>6618</v>
      </c>
      <c r="AL130" t="s">
        <v>6618</v>
      </c>
      <c r="AM130" t="s">
        <v>6618</v>
      </c>
      <c r="AN130" t="s">
        <v>6618</v>
      </c>
      <c r="AO130">
        <v>0</v>
      </c>
      <c r="AP130" s="3" t="str">
        <f t="shared" ref="AP130:AP193" si="84">IF(OR(COUNTIF(AB130:AH130,"Yes")&gt;0,COUNTIF(AB130:AH130,"C")&gt;0),"Yes","No")</f>
        <v>No</v>
      </c>
      <c r="AQ130" s="3" t="str">
        <f t="shared" ref="AQ130:AQ193" si="85">IF(COUNTIF(AI130:AO130,"C")&gt;0,"Yes","No")</f>
        <v>No</v>
      </c>
      <c r="AR130" s="3" t="str">
        <f t="shared" ref="AR130:AR193" si="86">IF(AP130="Yes","Yes","No")</f>
        <v>No</v>
      </c>
      <c r="AS130">
        <v>0</v>
      </c>
      <c r="AT130">
        <v>0</v>
      </c>
      <c r="AU130">
        <v>26000</v>
      </c>
      <c r="AV130">
        <v>0</v>
      </c>
      <c r="AW130">
        <v>0</v>
      </c>
      <c r="AX130">
        <v>0</v>
      </c>
      <c r="AY130" t="s">
        <v>6634</v>
      </c>
      <c r="AZ130" t="s">
        <v>6638</v>
      </c>
      <c r="BA130">
        <v>1</v>
      </c>
      <c r="BB130" t="s">
        <v>6616</v>
      </c>
      <c r="BC130" t="s">
        <v>6616</v>
      </c>
      <c r="BD130" s="4" t="str">
        <f t="shared" ref="BD130:BD193" si="87">IFERROR(IF(AW130&gt;0,"Yes","No"),"No")</f>
        <v>No</v>
      </c>
      <c r="BE130" t="s">
        <v>6640</v>
      </c>
      <c r="BF130" s="3" t="str">
        <f t="shared" ref="BF130:BF193" si="88">IFERROR(IF(BE130="Without Environmental Issues","No","Yes"),"No")</f>
        <v>No</v>
      </c>
      <c r="BG130" t="s">
        <v>6645</v>
      </c>
      <c r="BH130" s="3" t="str">
        <f t="shared" ref="BH130:BH193" si="89">M130</f>
        <v>6134 RIVER RD</v>
      </c>
      <c r="BI130" s="3" t="str">
        <f t="shared" ref="BI130:BI193" si="90">PROPER(J130)</f>
        <v>Hilliard</v>
      </c>
      <c r="BJ130" s="3" t="str">
        <f t="shared" ref="BJ130:BJ193" si="91">PROPER(K130)</f>
        <v>Florida</v>
      </c>
      <c r="BK130" s="3">
        <f t="shared" ref="BK130:BK193" si="92">L130</f>
        <v>32046</v>
      </c>
      <c r="BL130" s="3" t="str">
        <f t="shared" ref="BL130:BL193" si="93">CONCATENATE(M130," ",N130)</f>
        <v>6134 RIVER RD HILLIARD FL 32046</v>
      </c>
      <c r="BM130" s="3" t="str">
        <f t="shared" ref="BM130:BM193" si="94">IF(AU130&gt;0,"L","")</f>
        <v>L</v>
      </c>
      <c r="BN130" s="3" t="str">
        <f t="shared" ref="BN130:BN193" si="95">IF(D130&lt;150,"Lien&lt;$150","Pass")</f>
        <v>Pass</v>
      </c>
      <c r="BO130" s="3" t="str">
        <f t="shared" ref="BO130:BO193" si="96">IF(BC130="Yes","Yes","No")</f>
        <v>No</v>
      </c>
      <c r="BP130" s="3" t="str">
        <f t="shared" ref="BP130:BP193" si="97">IF(D130&gt;10000,IF(OR(I130="",I130=0,BI130="",BI130=0,BK130=0),"Bad Address","Pass"),"FV&lt;$10K")</f>
        <v>FV&lt;$10K</v>
      </c>
      <c r="BQ130" t="s">
        <v>6650</v>
      </c>
      <c r="BR130" s="3" t="str">
        <f t="shared" ref="BR130:BR193" si="98">IF(D130&gt;20000,IF(OR(BD130="Yes",BF130="Yes"),"Yes","No"),"No, &lt; $20K Lien")</f>
        <v>No, &lt; $20K Lien</v>
      </c>
      <c r="BS130" s="3" t="str">
        <f t="shared" ref="BS130:BS193" si="99">IF(D130&gt;20000,IF(IFERROR(IF(BG130="None","No","Yes"),"No")="Yes","Yes","No"),"No, Lien &lt; $20K")</f>
        <v>No, Lien &lt; $20K</v>
      </c>
      <c r="BT130" t="s">
        <v>6650</v>
      </c>
      <c r="BU130" s="3" t="str">
        <f t="shared" ref="BU130:BU193" si="100">IF(E130="","N/A",IF(OR(E130&lt;2014,AR130="Yes"),"Yes","No"))</f>
        <v>No</v>
      </c>
      <c r="BV130" s="3" t="str">
        <f t="shared" ref="BV130:BV193" si="101">IFERROR(IF(COUNTIF(C:C,C130)&gt;1,"Yes","No"),"No")</f>
        <v>No</v>
      </c>
      <c r="BW130" s="3">
        <f t="shared" ref="BW130:BW193" si="102">BA130</f>
        <v>1</v>
      </c>
      <c r="BX130" s="3" t="str">
        <f t="shared" ref="BX130:BX193" si="103">IF(AND(OR(CI130="S",CI130="R",CI130="C"),CH130="Yes",BW130&gt;2),"Yes",IF(AND(OR(CI130="S",CI130="R",CI130="C"),CH130="No",BW130&gt;1),"Yes",IF(AND(CI130="V",CH130="Yes",BW130&gt;0),"Yes","No")))</f>
        <v>No</v>
      </c>
      <c r="BY130" s="3">
        <f t="shared" ref="BY130:BY193" si="104">VALUE(W130)</f>
        <v>42365</v>
      </c>
      <c r="BZ130">
        <v>1</v>
      </c>
      <c r="CA130" s="3">
        <f t="shared" ref="CA130:CA193" si="105">BY130/BZ130</f>
        <v>42365</v>
      </c>
      <c r="CC130" s="3">
        <f t="shared" ref="CC130:CC193" si="106">AS130</f>
        <v>0</v>
      </c>
      <c r="CD130" s="3">
        <f t="shared" ref="CD130:CD193" si="107">VALUE(AT130)</f>
        <v>0</v>
      </c>
      <c r="CE130" s="3" t="str">
        <f t="shared" ref="CE130:CE193" si="108">IFERROR(IF(CD130&gt;1000,YEAR(CC130),""),"")</f>
        <v/>
      </c>
      <c r="CF130" s="3" t="e">
        <f>HLOOKUP(CE130,'Valuation Data'!$D$2:$K$5,4,FALSE)</f>
        <v>#N/A</v>
      </c>
      <c r="CG130" s="3">
        <f t="shared" ref="CG130:CG193" si="109">IF(CB130&gt;0,MIN(IFERROR(MIN(CD130*CF130,CA130),CA130),CB130),IFERROR(MIN(CD130*CF130,CA130),CA130))</f>
        <v>42365</v>
      </c>
      <c r="CH130" s="3" t="str">
        <f t="shared" ref="CH130:CH193" si="110">IFERROR(IF(AND(OR(CI130="S",CI130="R",CI130="C",CI130="V"),CF130&gt;0),"Yes","No"),"No")</f>
        <v>No</v>
      </c>
      <c r="CI130" s="3" t="str">
        <f>VLOOKUP(R130,'Use Codes &amp; County Type'!A:D,4,FALSE)</f>
        <v>R</v>
      </c>
      <c r="CJ130" s="3" t="str">
        <f t="shared" ref="CJ130:CJ193" si="111">IF(AND(CH130="No",CI130="V"),"Yes","No")</f>
        <v>No</v>
      </c>
      <c r="CK130" s="3" t="str">
        <f t="shared" ref="CK130:CK193" si="112">IF(OR(BB130="Yes",BB130=""),"Yes","No")</f>
        <v>No</v>
      </c>
      <c r="CL130" s="3">
        <f t="shared" ref="CL130:CL193" si="113">IF(AND(OR(CI130="S",CI130="R",CI130="C"),CH130="Yes",CK130="Yes"),75%,IF(AND(OR(CI130="S",CI130="R"),CH130="Yes",CK130="No"),40%,IF(AND(OR(CI130="S",CI130="R",CI130="C"),CH130="No",CK130="Yes"),67%,IF(AND(OR(CI130="S",CI130="R"),CH130="No",CK130="No"),35%,IF(AND(CI130="C",CH130="Yes"),35%,IF(AND(CI130="C",CH130="No"),30%,IF(AND(CH130="Yes",CI130="V"),10%,0%)))))))</f>
        <v>0.35</v>
      </c>
      <c r="CM130" s="3">
        <f t="shared" ref="CM130:CM193" si="114">CG130*CL130</f>
        <v>14827.749999999998</v>
      </c>
      <c r="CN130" s="3">
        <f t="shared" ref="CN130:CN193" si="115">D130+(BA130+3)*MAX(D130,Z130)</f>
        <v>3746.35</v>
      </c>
      <c r="CO130" s="3">
        <f t="shared" ref="CO130:CO193" si="116">CM130-CN130</f>
        <v>11081.399999999998</v>
      </c>
      <c r="CP130" s="3">
        <f t="shared" ref="CP130:CP193" si="117">+CN130/CG130</f>
        <v>8.843030803729493E-2</v>
      </c>
      <c r="CR130" s="3" t="str">
        <f t="shared" ref="CR130:CR193" si="118">IF(AND(CV130="*Bid",D130&gt;49999),"Google","No")</f>
        <v>No</v>
      </c>
      <c r="CV130" s="3" t="str">
        <f t="shared" ref="CV130:CV193" si="119">IF(BN130="Lien&lt;$150","Lien&lt;$150",IF(OR(BU130="Yes",BV130="Yes"),"County Held Lien",IF(CG130&lt;30000,"FMV&lt;$30K",IF(BR130="Yes","EPA",IF(BS130="Yes","CDD",IF(BT130="High","Flood",IF(BX130="Yes","Too Many Priors",IF(CJ130="Yes","Vacant, No Sales Data",IF(CO130&lt;0,"Neg Solv Premium",IF(BP130="Bad Address","Bad Address",IF(CQ130="Bad","Bad Data",IF(CS130="Bad","Bad Google",IF(CT130="Redeemed","Redeemed",IF(CU130="Data Change","Data Change","*Bid"))))))))))))))</f>
        <v>*Bid</v>
      </c>
      <c r="CW130" s="3">
        <f t="shared" ref="CW130:CW193" si="120">VALUE(A130)</f>
        <v>129</v>
      </c>
      <c r="CX130" s="3">
        <f t="shared" ref="CX130:CX193" si="121">VALUE(D130)</f>
        <v>749.27</v>
      </c>
      <c r="CY130" s="3" t="str">
        <f t="shared" ref="CY130:CY193" si="122">IF(AND(CV130="*Bid",CX130&gt;75000),"Check","Ok")</f>
        <v>Ok</v>
      </c>
      <c r="CZ130">
        <v>0</v>
      </c>
      <c r="DA130">
        <v>0</v>
      </c>
    </row>
    <row r="131" spans="1:105" x14ac:dyDescent="0.25">
      <c r="A131">
        <v>130</v>
      </c>
      <c r="B131" t="s">
        <v>3</v>
      </c>
      <c r="C131" t="s">
        <v>239</v>
      </c>
      <c r="D131">
        <v>2739.03</v>
      </c>
      <c r="E131">
        <v>2017</v>
      </c>
      <c r="F131">
        <v>2739.03</v>
      </c>
      <c r="G131">
        <v>2739.03</v>
      </c>
      <c r="H131" s="3">
        <f t="shared" si="82"/>
        <v>0</v>
      </c>
      <c r="I131">
        <v>4413</v>
      </c>
      <c r="J131" t="s">
        <v>2730</v>
      </c>
      <c r="K131" t="s">
        <v>2738</v>
      </c>
      <c r="L131">
        <v>32046</v>
      </c>
      <c r="M131" t="s">
        <v>2830</v>
      </c>
      <c r="N131" t="s">
        <v>4753</v>
      </c>
      <c r="O131">
        <v>-81.976618900862704</v>
      </c>
      <c r="P131">
        <v>30.563863494030599</v>
      </c>
      <c r="Q131" t="s">
        <v>4843</v>
      </c>
      <c r="R131">
        <v>50</v>
      </c>
      <c r="S131" t="s">
        <v>6540</v>
      </c>
      <c r="T131">
        <v>7000</v>
      </c>
      <c r="U131" t="s">
        <v>6583</v>
      </c>
      <c r="V131">
        <v>2017</v>
      </c>
      <c r="W131">
        <v>165339</v>
      </c>
      <c r="X131">
        <v>2017</v>
      </c>
      <c r="Y131">
        <v>263731</v>
      </c>
      <c r="Z131">
        <v>2503.0300000000002</v>
      </c>
      <c r="AA131" s="3">
        <f t="shared" si="83"/>
        <v>0.91383811057199082</v>
      </c>
      <c r="AB131" t="s">
        <v>6616</v>
      </c>
      <c r="AE131" t="s">
        <v>6616</v>
      </c>
      <c r="AF131" t="s">
        <v>6616</v>
      </c>
      <c r="AG131" t="s">
        <v>6616</v>
      </c>
      <c r="AI131" t="s">
        <v>6618</v>
      </c>
      <c r="AJ131" t="s">
        <v>6618</v>
      </c>
      <c r="AK131" t="s">
        <v>6618</v>
      </c>
      <c r="AL131" t="s">
        <v>6618</v>
      </c>
      <c r="AM131" t="s">
        <v>6618</v>
      </c>
      <c r="AN131" t="s">
        <v>6618</v>
      </c>
      <c r="AO131" t="s">
        <v>6618</v>
      </c>
      <c r="AP131" s="3" t="str">
        <f t="shared" si="84"/>
        <v>No</v>
      </c>
      <c r="AQ131" s="3" t="str">
        <f t="shared" si="85"/>
        <v>No</v>
      </c>
      <c r="AR131" s="3" t="str">
        <f t="shared" si="86"/>
        <v>No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 t="s">
        <v>6634</v>
      </c>
      <c r="AZ131" t="s">
        <v>6637</v>
      </c>
      <c r="BA131">
        <v>1</v>
      </c>
      <c r="BB131" t="s">
        <v>6616</v>
      </c>
      <c r="BC131" t="s">
        <v>6616</v>
      </c>
      <c r="BD131" s="4" t="str">
        <f t="shared" si="87"/>
        <v>No</v>
      </c>
      <c r="BE131" t="s">
        <v>6640</v>
      </c>
      <c r="BF131" s="3" t="str">
        <f t="shared" si="88"/>
        <v>No</v>
      </c>
      <c r="BG131" t="s">
        <v>6645</v>
      </c>
      <c r="BH131" s="3" t="str">
        <f t="shared" si="89"/>
        <v>4413 ROWE CUTOFF RD</v>
      </c>
      <c r="BI131" s="3" t="str">
        <f t="shared" si="90"/>
        <v>Hilliard</v>
      </c>
      <c r="BJ131" s="3" t="str">
        <f t="shared" si="91"/>
        <v>Florida</v>
      </c>
      <c r="BK131" s="3">
        <f t="shared" si="92"/>
        <v>32046</v>
      </c>
      <c r="BL131" s="3" t="str">
        <f t="shared" si="93"/>
        <v>4413 ROWE CUTOFF RD HILLIARD FL 32046</v>
      </c>
      <c r="BM131" s="3" t="str">
        <f t="shared" si="94"/>
        <v/>
      </c>
      <c r="BN131" s="3" t="str">
        <f t="shared" si="95"/>
        <v>Pass</v>
      </c>
      <c r="BO131" s="3" t="str">
        <f t="shared" si="96"/>
        <v>No</v>
      </c>
      <c r="BP131" s="3" t="str">
        <f t="shared" si="97"/>
        <v>FV&lt;$10K</v>
      </c>
      <c r="BQ131" t="s">
        <v>6650</v>
      </c>
      <c r="BR131" s="3" t="str">
        <f t="shared" si="98"/>
        <v>No, &lt; $20K Lien</v>
      </c>
      <c r="BS131" s="3" t="str">
        <f t="shared" si="99"/>
        <v>No, Lien &lt; $20K</v>
      </c>
      <c r="BT131" t="s">
        <v>6650</v>
      </c>
      <c r="BU131" s="3" t="str">
        <f t="shared" si="100"/>
        <v>No</v>
      </c>
      <c r="BV131" s="3" t="str">
        <f t="shared" si="101"/>
        <v>No</v>
      </c>
      <c r="BW131" s="3">
        <f t="shared" si="102"/>
        <v>1</v>
      </c>
      <c r="BX131" s="3" t="str">
        <f t="shared" si="103"/>
        <v>No</v>
      </c>
      <c r="BY131" s="3">
        <f t="shared" si="104"/>
        <v>165339</v>
      </c>
      <c r="BZ131">
        <v>1</v>
      </c>
      <c r="CA131" s="3">
        <f t="shared" si="105"/>
        <v>165339</v>
      </c>
      <c r="CC131" s="3">
        <f t="shared" si="106"/>
        <v>0</v>
      </c>
      <c r="CD131" s="3">
        <f t="shared" si="107"/>
        <v>0</v>
      </c>
      <c r="CE131" s="3" t="str">
        <f t="shared" si="108"/>
        <v/>
      </c>
      <c r="CF131" s="3" t="e">
        <f>HLOOKUP(CE131,'Valuation Data'!$D$2:$K$5,4,FALSE)</f>
        <v>#N/A</v>
      </c>
      <c r="CG131" s="3">
        <f t="shared" si="109"/>
        <v>165339</v>
      </c>
      <c r="CH131" s="3" t="str">
        <f t="shared" si="110"/>
        <v>No</v>
      </c>
      <c r="CI131" s="3" t="str">
        <f>VLOOKUP(R131,'Use Codes &amp; County Type'!A:D,4,FALSE)</f>
        <v>V</v>
      </c>
      <c r="CJ131" s="3" t="str">
        <f t="shared" si="111"/>
        <v>Yes</v>
      </c>
      <c r="CK131" s="3" t="str">
        <f t="shared" si="112"/>
        <v>No</v>
      </c>
      <c r="CL131" s="3">
        <f t="shared" si="113"/>
        <v>0</v>
      </c>
      <c r="CM131" s="3">
        <f t="shared" si="114"/>
        <v>0</v>
      </c>
      <c r="CN131" s="3">
        <f t="shared" si="115"/>
        <v>13695.150000000001</v>
      </c>
      <c r="CO131" s="3">
        <f t="shared" si="116"/>
        <v>-13695.150000000001</v>
      </c>
      <c r="CP131" s="3">
        <f t="shared" si="117"/>
        <v>8.2830729591929317E-2</v>
      </c>
      <c r="CR131" s="3" t="str">
        <f t="shared" si="118"/>
        <v>No</v>
      </c>
      <c r="CV131" s="3" t="str">
        <f t="shared" si="119"/>
        <v>Vacant, No Sales Data</v>
      </c>
      <c r="CW131" s="3">
        <f t="shared" si="120"/>
        <v>130</v>
      </c>
      <c r="CX131" s="3">
        <f t="shared" si="121"/>
        <v>2739.03</v>
      </c>
      <c r="CY131" s="3" t="str">
        <f t="shared" si="122"/>
        <v>Ok</v>
      </c>
      <c r="CZ131">
        <v>0</v>
      </c>
      <c r="DA131">
        <v>0</v>
      </c>
    </row>
    <row r="132" spans="1:105" x14ac:dyDescent="0.25">
      <c r="A132">
        <v>131</v>
      </c>
      <c r="B132" t="s">
        <v>3</v>
      </c>
      <c r="C132" t="s">
        <v>240</v>
      </c>
      <c r="D132">
        <v>104.04</v>
      </c>
      <c r="E132">
        <v>2017</v>
      </c>
      <c r="F132">
        <v>104.04</v>
      </c>
      <c r="G132">
        <v>104.04</v>
      </c>
      <c r="H132" s="3">
        <f t="shared" si="82"/>
        <v>0</v>
      </c>
      <c r="J132" t="s">
        <v>2730</v>
      </c>
      <c r="K132" t="s">
        <v>2738</v>
      </c>
      <c r="L132">
        <v>32046</v>
      </c>
      <c r="M132" t="s">
        <v>2831</v>
      </c>
      <c r="N132" t="s">
        <v>4753</v>
      </c>
      <c r="O132">
        <v>-81.975671004507404</v>
      </c>
      <c r="P132">
        <v>30.565772036838901</v>
      </c>
      <c r="Q132" t="s">
        <v>4843</v>
      </c>
      <c r="R132">
        <v>54</v>
      </c>
      <c r="S132" t="s">
        <v>6544</v>
      </c>
      <c r="T132">
        <v>7009</v>
      </c>
      <c r="U132" t="s">
        <v>6579</v>
      </c>
      <c r="V132">
        <v>2017</v>
      </c>
      <c r="W132">
        <v>4400</v>
      </c>
      <c r="X132">
        <v>2017</v>
      </c>
      <c r="Y132">
        <v>40620</v>
      </c>
      <c r="Z132">
        <v>66.61</v>
      </c>
      <c r="AA132" s="3">
        <f t="shared" si="83"/>
        <v>0.64023452518262203</v>
      </c>
      <c r="AB132" t="s">
        <v>6616</v>
      </c>
      <c r="AC132" t="s">
        <v>6616</v>
      </c>
      <c r="AD132" t="s">
        <v>6616</v>
      </c>
      <c r="AI132" t="s">
        <v>6618</v>
      </c>
      <c r="AJ132" t="s">
        <v>6618</v>
      </c>
      <c r="AK132" t="s">
        <v>6618</v>
      </c>
      <c r="AL132">
        <v>0</v>
      </c>
      <c r="AM132">
        <v>0</v>
      </c>
      <c r="AN132">
        <v>0</v>
      </c>
      <c r="AO132">
        <v>0</v>
      </c>
      <c r="AP132" s="3" t="str">
        <f t="shared" si="84"/>
        <v>No</v>
      </c>
      <c r="AQ132" s="3" t="str">
        <f t="shared" si="85"/>
        <v>No</v>
      </c>
      <c r="AR132" s="3" t="str">
        <f t="shared" si="86"/>
        <v>No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 t="s">
        <v>6634</v>
      </c>
      <c r="AZ132" t="s">
        <v>6638</v>
      </c>
      <c r="BA132">
        <v>2</v>
      </c>
      <c r="BB132" t="s">
        <v>6616</v>
      </c>
      <c r="BC132" t="s">
        <v>6616</v>
      </c>
      <c r="BD132" s="4" t="str">
        <f t="shared" si="87"/>
        <v>No</v>
      </c>
      <c r="BE132" t="s">
        <v>6640</v>
      </c>
      <c r="BF132" s="3" t="str">
        <f t="shared" si="88"/>
        <v>No</v>
      </c>
      <c r="BG132" t="s">
        <v>6645</v>
      </c>
      <c r="BH132" s="3" t="str">
        <f t="shared" si="89"/>
        <v>OFF ROWE CUT-OFF RD</v>
      </c>
      <c r="BI132" s="3" t="str">
        <f t="shared" si="90"/>
        <v>Hilliard</v>
      </c>
      <c r="BJ132" s="3" t="str">
        <f t="shared" si="91"/>
        <v>Florida</v>
      </c>
      <c r="BK132" s="3">
        <f t="shared" si="92"/>
        <v>32046</v>
      </c>
      <c r="BL132" s="3" t="str">
        <f t="shared" si="93"/>
        <v>OFF ROWE CUT-OFF RD HILLIARD FL 32046</v>
      </c>
      <c r="BM132" s="3" t="str">
        <f t="shared" si="94"/>
        <v/>
      </c>
      <c r="BN132" s="3" t="str">
        <f t="shared" si="95"/>
        <v>Lien&lt;$150</v>
      </c>
      <c r="BO132" s="3" t="str">
        <f t="shared" si="96"/>
        <v>No</v>
      </c>
      <c r="BP132" s="3" t="str">
        <f t="shared" si="97"/>
        <v>FV&lt;$10K</v>
      </c>
      <c r="BQ132" t="s">
        <v>6650</v>
      </c>
      <c r="BR132" s="3" t="str">
        <f t="shared" si="98"/>
        <v>No, &lt; $20K Lien</v>
      </c>
      <c r="BS132" s="3" t="str">
        <f t="shared" si="99"/>
        <v>No, Lien &lt; $20K</v>
      </c>
      <c r="BT132" t="s">
        <v>6650</v>
      </c>
      <c r="BU132" s="3" t="str">
        <f t="shared" si="100"/>
        <v>No</v>
      </c>
      <c r="BV132" s="3" t="str">
        <f t="shared" si="101"/>
        <v>No</v>
      </c>
      <c r="BW132" s="3">
        <f t="shared" si="102"/>
        <v>2</v>
      </c>
      <c r="BX132" s="3" t="str">
        <f t="shared" si="103"/>
        <v>No</v>
      </c>
      <c r="BY132" s="3">
        <f t="shared" si="104"/>
        <v>4400</v>
      </c>
      <c r="BZ132">
        <v>1</v>
      </c>
      <c r="CA132" s="3">
        <f t="shared" si="105"/>
        <v>4400</v>
      </c>
      <c r="CC132" s="3">
        <f t="shared" si="106"/>
        <v>0</v>
      </c>
      <c r="CD132" s="3">
        <f t="shared" si="107"/>
        <v>0</v>
      </c>
      <c r="CE132" s="3" t="str">
        <f t="shared" si="108"/>
        <v/>
      </c>
      <c r="CF132" s="3" t="e">
        <f>HLOOKUP(CE132,'Valuation Data'!$D$2:$K$5,4,FALSE)</f>
        <v>#N/A</v>
      </c>
      <c r="CG132" s="3">
        <f t="shared" si="109"/>
        <v>4400</v>
      </c>
      <c r="CH132" s="3" t="str">
        <f t="shared" si="110"/>
        <v>No</v>
      </c>
      <c r="CI132" s="3" t="str">
        <f>VLOOKUP(R132,'Use Codes &amp; County Type'!A:D,4,FALSE)</f>
        <v>V</v>
      </c>
      <c r="CJ132" s="3" t="str">
        <f t="shared" si="111"/>
        <v>Yes</v>
      </c>
      <c r="CK132" s="3" t="str">
        <f t="shared" si="112"/>
        <v>No</v>
      </c>
      <c r="CL132" s="3">
        <f t="shared" si="113"/>
        <v>0</v>
      </c>
      <c r="CM132" s="3">
        <f t="shared" si="114"/>
        <v>0</v>
      </c>
      <c r="CN132" s="3">
        <f t="shared" si="115"/>
        <v>624.24</v>
      </c>
      <c r="CO132" s="3">
        <f t="shared" si="116"/>
        <v>-624.24</v>
      </c>
      <c r="CP132" s="3">
        <f t="shared" si="117"/>
        <v>0.14187272727272726</v>
      </c>
      <c r="CR132" s="3" t="str">
        <f t="shared" si="118"/>
        <v>No</v>
      </c>
      <c r="CV132" s="3" t="str">
        <f t="shared" si="119"/>
        <v>Lien&lt;$150</v>
      </c>
      <c r="CW132" s="3">
        <f t="shared" si="120"/>
        <v>131</v>
      </c>
      <c r="CX132" s="3">
        <f t="shared" si="121"/>
        <v>104.04</v>
      </c>
      <c r="CY132" s="3" t="str">
        <f t="shared" si="122"/>
        <v>Ok</v>
      </c>
      <c r="CZ132">
        <v>0</v>
      </c>
      <c r="DA132">
        <v>0</v>
      </c>
    </row>
    <row r="133" spans="1:105" x14ac:dyDescent="0.25">
      <c r="A133">
        <v>132</v>
      </c>
      <c r="B133" t="s">
        <v>3</v>
      </c>
      <c r="C133" t="s">
        <v>241</v>
      </c>
      <c r="D133">
        <v>2548.63</v>
      </c>
      <c r="E133">
        <v>2017</v>
      </c>
      <c r="F133">
        <v>2548.63</v>
      </c>
      <c r="G133">
        <v>2548.63</v>
      </c>
      <c r="H133" s="3">
        <f t="shared" si="82"/>
        <v>0</v>
      </c>
      <c r="I133">
        <v>4000</v>
      </c>
      <c r="J133" t="s">
        <v>2730</v>
      </c>
      <c r="K133" t="s">
        <v>2738</v>
      </c>
      <c r="L133">
        <v>32046</v>
      </c>
      <c r="M133" t="s">
        <v>2832</v>
      </c>
      <c r="N133" t="s">
        <v>4753</v>
      </c>
      <c r="O133">
        <v>-81.980985767680906</v>
      </c>
      <c r="P133">
        <v>30.560555430408101</v>
      </c>
      <c r="Q133" t="s">
        <v>4859</v>
      </c>
      <c r="R133">
        <v>0</v>
      </c>
      <c r="S133" t="s">
        <v>6538</v>
      </c>
      <c r="T133">
        <v>8001</v>
      </c>
      <c r="U133" t="s">
        <v>6581</v>
      </c>
      <c r="V133">
        <v>2017</v>
      </c>
      <c r="W133">
        <v>153710</v>
      </c>
      <c r="X133">
        <v>2017</v>
      </c>
      <c r="Y133">
        <v>153710</v>
      </c>
      <c r="Z133">
        <v>2326.98</v>
      </c>
      <c r="AA133" s="3">
        <f t="shared" si="83"/>
        <v>0.91303170723094362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 s="3" t="str">
        <f t="shared" si="84"/>
        <v>No</v>
      </c>
      <c r="AQ133" s="3" t="str">
        <f t="shared" si="85"/>
        <v>No</v>
      </c>
      <c r="AR133" s="3" t="str">
        <f t="shared" si="86"/>
        <v>No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 t="s">
        <v>6634</v>
      </c>
      <c r="AZ133">
        <v>0</v>
      </c>
      <c r="BA133">
        <v>0</v>
      </c>
      <c r="BB133" t="s">
        <v>6616</v>
      </c>
      <c r="BC133">
        <v>0</v>
      </c>
      <c r="BD133" s="4" t="str">
        <f t="shared" si="87"/>
        <v>No</v>
      </c>
      <c r="BE133" t="s">
        <v>6640</v>
      </c>
      <c r="BF133" s="3" t="str">
        <f t="shared" si="88"/>
        <v>No</v>
      </c>
      <c r="BG133" t="s">
        <v>6645</v>
      </c>
      <c r="BH133" s="3" t="str">
        <f t="shared" si="89"/>
        <v>4000 HASSELL LN</v>
      </c>
      <c r="BI133" s="3" t="str">
        <f t="shared" si="90"/>
        <v>Hilliard</v>
      </c>
      <c r="BJ133" s="3" t="str">
        <f t="shared" si="91"/>
        <v>Florida</v>
      </c>
      <c r="BK133" s="3">
        <f t="shared" si="92"/>
        <v>32046</v>
      </c>
      <c r="BL133" s="3" t="str">
        <f t="shared" si="93"/>
        <v>4000 HASSELL LN HILLIARD FL 32046</v>
      </c>
      <c r="BM133" s="3" t="str">
        <f t="shared" si="94"/>
        <v/>
      </c>
      <c r="BN133" s="3" t="str">
        <f t="shared" si="95"/>
        <v>Pass</v>
      </c>
      <c r="BO133" s="3" t="str">
        <f t="shared" si="96"/>
        <v>No</v>
      </c>
      <c r="BP133" s="3" t="str">
        <f t="shared" si="97"/>
        <v>FV&lt;$10K</v>
      </c>
      <c r="BQ133" t="s">
        <v>6650</v>
      </c>
      <c r="BR133" s="3" t="str">
        <f t="shared" si="98"/>
        <v>No, &lt; $20K Lien</v>
      </c>
      <c r="BS133" s="3" t="str">
        <f t="shared" si="99"/>
        <v>No, Lien &lt; $20K</v>
      </c>
      <c r="BT133" t="s">
        <v>6650</v>
      </c>
      <c r="BU133" s="3" t="str">
        <f t="shared" si="100"/>
        <v>No</v>
      </c>
      <c r="BV133" s="3" t="str">
        <f t="shared" si="101"/>
        <v>No</v>
      </c>
      <c r="BW133" s="3">
        <f t="shared" si="102"/>
        <v>0</v>
      </c>
      <c r="BX133" s="3" t="str">
        <f t="shared" si="103"/>
        <v>No</v>
      </c>
      <c r="BY133" s="3">
        <f t="shared" si="104"/>
        <v>153710</v>
      </c>
      <c r="BZ133">
        <v>1</v>
      </c>
      <c r="CA133" s="3">
        <f t="shared" si="105"/>
        <v>153710</v>
      </c>
      <c r="CC133" s="3">
        <f t="shared" si="106"/>
        <v>0</v>
      </c>
      <c r="CD133" s="3">
        <f t="shared" si="107"/>
        <v>0</v>
      </c>
      <c r="CE133" s="3" t="str">
        <f t="shared" si="108"/>
        <v/>
      </c>
      <c r="CF133" s="3" t="e">
        <f>HLOOKUP(CE133,'Valuation Data'!$D$2:$K$5,4,FALSE)</f>
        <v>#N/A</v>
      </c>
      <c r="CG133" s="3">
        <f t="shared" si="109"/>
        <v>153710</v>
      </c>
      <c r="CH133" s="3" t="str">
        <f t="shared" si="110"/>
        <v>No</v>
      </c>
      <c r="CI133" s="3" t="str">
        <f>VLOOKUP(R133,'Use Codes &amp; County Type'!A:D,4,FALSE)</f>
        <v>V</v>
      </c>
      <c r="CJ133" s="3" t="str">
        <f t="shared" si="111"/>
        <v>Yes</v>
      </c>
      <c r="CK133" s="3" t="str">
        <f t="shared" si="112"/>
        <v>No</v>
      </c>
      <c r="CL133" s="3">
        <f t="shared" si="113"/>
        <v>0</v>
      </c>
      <c r="CM133" s="3">
        <f t="shared" si="114"/>
        <v>0</v>
      </c>
      <c r="CN133" s="3">
        <f t="shared" si="115"/>
        <v>10194.52</v>
      </c>
      <c r="CO133" s="3">
        <f t="shared" si="116"/>
        <v>-10194.52</v>
      </c>
      <c r="CP133" s="3">
        <f t="shared" si="117"/>
        <v>6.6323075922191138E-2</v>
      </c>
      <c r="CR133" s="3" t="str">
        <f t="shared" si="118"/>
        <v>No</v>
      </c>
      <c r="CV133" s="3" t="str">
        <f t="shared" si="119"/>
        <v>Vacant, No Sales Data</v>
      </c>
      <c r="CW133" s="3">
        <f t="shared" si="120"/>
        <v>132</v>
      </c>
      <c r="CX133" s="3">
        <f t="shared" si="121"/>
        <v>2548.63</v>
      </c>
      <c r="CY133" s="3" t="str">
        <f t="shared" si="122"/>
        <v>Ok</v>
      </c>
      <c r="CZ133">
        <v>0</v>
      </c>
      <c r="DA133">
        <v>0</v>
      </c>
    </row>
    <row r="134" spans="1:105" x14ac:dyDescent="0.25">
      <c r="A134">
        <v>133</v>
      </c>
      <c r="B134" t="s">
        <v>3</v>
      </c>
      <c r="C134" t="s">
        <v>242</v>
      </c>
      <c r="D134">
        <v>291.33</v>
      </c>
      <c r="E134">
        <v>2017</v>
      </c>
      <c r="F134">
        <v>291.33</v>
      </c>
      <c r="G134">
        <v>291.33</v>
      </c>
      <c r="H134" s="3">
        <f t="shared" si="82"/>
        <v>0</v>
      </c>
      <c r="J134" t="s">
        <v>2730</v>
      </c>
      <c r="K134" t="s">
        <v>2738</v>
      </c>
      <c r="L134">
        <v>32046</v>
      </c>
      <c r="M134" t="s">
        <v>2833</v>
      </c>
      <c r="N134" t="s">
        <v>4753</v>
      </c>
      <c r="O134">
        <v>0</v>
      </c>
      <c r="P134">
        <v>0</v>
      </c>
      <c r="Q134" t="s">
        <v>4859</v>
      </c>
      <c r="R134">
        <v>56</v>
      </c>
      <c r="S134" t="s">
        <v>6536</v>
      </c>
      <c r="T134">
        <v>7009</v>
      </c>
      <c r="U134" t="s">
        <v>6579</v>
      </c>
      <c r="V134">
        <v>2017</v>
      </c>
      <c r="W134">
        <v>15840</v>
      </c>
      <c r="X134">
        <v>2017</v>
      </c>
      <c r="Y134">
        <v>146040</v>
      </c>
      <c r="Z134">
        <v>239.79</v>
      </c>
      <c r="AA134" s="3">
        <f t="shared" si="83"/>
        <v>0.82308722067758211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 s="3" t="str">
        <f t="shared" si="84"/>
        <v>No</v>
      </c>
      <c r="AQ134" s="3" t="str">
        <f t="shared" si="85"/>
        <v>No</v>
      </c>
      <c r="AR134" s="3" t="str">
        <f t="shared" si="86"/>
        <v>No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 t="s">
        <v>6616</v>
      </c>
      <c r="BC134">
        <v>0</v>
      </c>
      <c r="BD134" s="4" t="str">
        <f t="shared" si="87"/>
        <v>No</v>
      </c>
      <c r="BE134" t="s">
        <v>6640</v>
      </c>
      <c r="BF134" s="3" t="str">
        <f t="shared" si="88"/>
        <v>No</v>
      </c>
      <c r="BG134" t="s">
        <v>6645</v>
      </c>
      <c r="BH134" s="3" t="str">
        <f t="shared" si="89"/>
        <v>CONNER COLLINS RD</v>
      </c>
      <c r="BI134" s="3" t="str">
        <f t="shared" si="90"/>
        <v>Hilliard</v>
      </c>
      <c r="BJ134" s="3" t="str">
        <f t="shared" si="91"/>
        <v>Florida</v>
      </c>
      <c r="BK134" s="3">
        <f t="shared" si="92"/>
        <v>32046</v>
      </c>
      <c r="BL134" s="3" t="str">
        <f t="shared" si="93"/>
        <v>CONNER COLLINS RD HILLIARD FL 32046</v>
      </c>
      <c r="BM134" s="3" t="str">
        <f t="shared" si="94"/>
        <v/>
      </c>
      <c r="BN134" s="3" t="str">
        <f t="shared" si="95"/>
        <v>Pass</v>
      </c>
      <c r="BO134" s="3" t="str">
        <f t="shared" si="96"/>
        <v>No</v>
      </c>
      <c r="BP134" s="3" t="str">
        <f t="shared" si="97"/>
        <v>FV&lt;$10K</v>
      </c>
      <c r="BQ134" t="s">
        <v>6650</v>
      </c>
      <c r="BR134" s="3" t="str">
        <f t="shared" si="98"/>
        <v>No, &lt; $20K Lien</v>
      </c>
      <c r="BS134" s="3" t="str">
        <f t="shared" si="99"/>
        <v>No, Lien &lt; $20K</v>
      </c>
      <c r="BT134" t="s">
        <v>6650</v>
      </c>
      <c r="BU134" s="3" t="str">
        <f t="shared" si="100"/>
        <v>No</v>
      </c>
      <c r="BV134" s="3" t="str">
        <f t="shared" si="101"/>
        <v>No</v>
      </c>
      <c r="BW134" s="3">
        <f t="shared" si="102"/>
        <v>0</v>
      </c>
      <c r="BX134" s="3" t="str">
        <f t="shared" si="103"/>
        <v>No</v>
      </c>
      <c r="BY134" s="3">
        <f t="shared" si="104"/>
        <v>15840</v>
      </c>
      <c r="BZ134">
        <v>1</v>
      </c>
      <c r="CA134" s="3">
        <f t="shared" si="105"/>
        <v>15840</v>
      </c>
      <c r="CC134" s="3">
        <f t="shared" si="106"/>
        <v>0</v>
      </c>
      <c r="CD134" s="3">
        <f t="shared" si="107"/>
        <v>0</v>
      </c>
      <c r="CE134" s="3" t="str">
        <f t="shared" si="108"/>
        <v/>
      </c>
      <c r="CF134" s="3" t="e">
        <f>HLOOKUP(CE134,'Valuation Data'!$D$2:$K$5,4,FALSE)</f>
        <v>#N/A</v>
      </c>
      <c r="CG134" s="3">
        <f t="shared" si="109"/>
        <v>15840</v>
      </c>
      <c r="CH134" s="3" t="str">
        <f t="shared" si="110"/>
        <v>No</v>
      </c>
      <c r="CI134" s="3" t="str">
        <f>VLOOKUP(R134,'Use Codes &amp; County Type'!A:D,4,FALSE)</f>
        <v>V</v>
      </c>
      <c r="CJ134" s="3" t="str">
        <f t="shared" si="111"/>
        <v>Yes</v>
      </c>
      <c r="CK134" s="3" t="str">
        <f t="shared" si="112"/>
        <v>No</v>
      </c>
      <c r="CL134" s="3">
        <f t="shared" si="113"/>
        <v>0</v>
      </c>
      <c r="CM134" s="3">
        <f t="shared" si="114"/>
        <v>0</v>
      </c>
      <c r="CN134" s="3">
        <f t="shared" si="115"/>
        <v>1165.32</v>
      </c>
      <c r="CO134" s="3">
        <f t="shared" si="116"/>
        <v>-1165.32</v>
      </c>
      <c r="CP134" s="3">
        <f t="shared" si="117"/>
        <v>7.356818181818181E-2</v>
      </c>
      <c r="CR134" s="3" t="str">
        <f t="shared" si="118"/>
        <v>No</v>
      </c>
      <c r="CV134" s="3" t="str">
        <f t="shared" si="119"/>
        <v>FMV&lt;$30K</v>
      </c>
      <c r="CW134" s="3">
        <f t="shared" si="120"/>
        <v>133</v>
      </c>
      <c r="CX134" s="3">
        <f t="shared" si="121"/>
        <v>291.33</v>
      </c>
      <c r="CY134" s="3" t="str">
        <f t="shared" si="122"/>
        <v>Ok</v>
      </c>
      <c r="CZ134">
        <v>0</v>
      </c>
      <c r="DA134">
        <v>0</v>
      </c>
    </row>
    <row r="135" spans="1:105" x14ac:dyDescent="0.25">
      <c r="A135">
        <v>134</v>
      </c>
      <c r="B135" t="s">
        <v>3</v>
      </c>
      <c r="C135" t="s">
        <v>243</v>
      </c>
      <c r="D135">
        <v>1568.16</v>
      </c>
      <c r="E135">
        <v>2017</v>
      </c>
      <c r="F135">
        <v>1568.16</v>
      </c>
      <c r="G135">
        <v>1568.16</v>
      </c>
      <c r="H135" s="3">
        <f t="shared" si="82"/>
        <v>0</v>
      </c>
      <c r="J135" t="s">
        <v>2730</v>
      </c>
      <c r="K135" t="s">
        <v>2738</v>
      </c>
      <c r="L135">
        <v>32046</v>
      </c>
      <c r="M135" t="s">
        <v>2800</v>
      </c>
      <c r="N135" t="s">
        <v>4753</v>
      </c>
      <c r="O135">
        <v>-81.995467494354401</v>
      </c>
      <c r="P135">
        <v>30.5639405388517</v>
      </c>
      <c r="Q135" t="s">
        <v>4860</v>
      </c>
      <c r="R135">
        <v>0</v>
      </c>
      <c r="S135" t="s">
        <v>6538</v>
      </c>
      <c r="T135">
        <v>8001</v>
      </c>
      <c r="U135" t="s">
        <v>6581</v>
      </c>
      <c r="V135">
        <v>2017</v>
      </c>
      <c r="W135">
        <v>93825</v>
      </c>
      <c r="X135">
        <v>2017</v>
      </c>
      <c r="Y135">
        <v>93825</v>
      </c>
      <c r="Z135">
        <v>1420.4</v>
      </c>
      <c r="AA135" s="3">
        <f t="shared" si="83"/>
        <v>0.90577492092643608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 s="3" t="str">
        <f t="shared" si="84"/>
        <v>No</v>
      </c>
      <c r="AQ135" s="3" t="str">
        <f t="shared" si="85"/>
        <v>No</v>
      </c>
      <c r="AR135" s="3" t="str">
        <f t="shared" si="86"/>
        <v>No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 t="s">
        <v>6634</v>
      </c>
      <c r="AZ135">
        <v>0</v>
      </c>
      <c r="BA135">
        <v>0</v>
      </c>
      <c r="BB135" t="s">
        <v>6616</v>
      </c>
      <c r="BC135">
        <v>0</v>
      </c>
      <c r="BD135" s="4" t="str">
        <f t="shared" si="87"/>
        <v>No</v>
      </c>
      <c r="BE135" t="s">
        <v>6640</v>
      </c>
      <c r="BF135" s="3" t="str">
        <f t="shared" si="88"/>
        <v>No</v>
      </c>
      <c r="BG135" t="s">
        <v>6645</v>
      </c>
      <c r="BH135" s="3" t="str">
        <f t="shared" si="89"/>
        <v>CR 121</v>
      </c>
      <c r="BI135" s="3" t="str">
        <f t="shared" si="90"/>
        <v>Hilliard</v>
      </c>
      <c r="BJ135" s="3" t="str">
        <f t="shared" si="91"/>
        <v>Florida</v>
      </c>
      <c r="BK135" s="3">
        <f t="shared" si="92"/>
        <v>32046</v>
      </c>
      <c r="BL135" s="3" t="str">
        <f t="shared" si="93"/>
        <v>CR 121 HILLIARD FL 32046</v>
      </c>
      <c r="BM135" s="3" t="str">
        <f t="shared" si="94"/>
        <v/>
      </c>
      <c r="BN135" s="3" t="str">
        <f t="shared" si="95"/>
        <v>Pass</v>
      </c>
      <c r="BO135" s="3" t="str">
        <f t="shared" si="96"/>
        <v>No</v>
      </c>
      <c r="BP135" s="3" t="str">
        <f t="shared" si="97"/>
        <v>FV&lt;$10K</v>
      </c>
      <c r="BQ135" t="s">
        <v>6650</v>
      </c>
      <c r="BR135" s="3" t="str">
        <f t="shared" si="98"/>
        <v>No, &lt; $20K Lien</v>
      </c>
      <c r="BS135" s="3" t="str">
        <f t="shared" si="99"/>
        <v>No, Lien &lt; $20K</v>
      </c>
      <c r="BT135" t="s">
        <v>6650</v>
      </c>
      <c r="BU135" s="3" t="str">
        <f t="shared" si="100"/>
        <v>No</v>
      </c>
      <c r="BV135" s="3" t="str">
        <f t="shared" si="101"/>
        <v>No</v>
      </c>
      <c r="BW135" s="3">
        <f t="shared" si="102"/>
        <v>0</v>
      </c>
      <c r="BX135" s="3" t="str">
        <f t="shared" si="103"/>
        <v>No</v>
      </c>
      <c r="BY135" s="3">
        <f t="shared" si="104"/>
        <v>93825</v>
      </c>
      <c r="BZ135">
        <v>1</v>
      </c>
      <c r="CA135" s="3">
        <f t="shared" si="105"/>
        <v>93825</v>
      </c>
      <c r="CC135" s="3">
        <f t="shared" si="106"/>
        <v>0</v>
      </c>
      <c r="CD135" s="3">
        <f t="shared" si="107"/>
        <v>0</v>
      </c>
      <c r="CE135" s="3" t="str">
        <f t="shared" si="108"/>
        <v/>
      </c>
      <c r="CF135" s="3" t="e">
        <f>HLOOKUP(CE135,'Valuation Data'!$D$2:$K$5,4,FALSE)</f>
        <v>#N/A</v>
      </c>
      <c r="CG135" s="3">
        <f t="shared" si="109"/>
        <v>93825</v>
      </c>
      <c r="CH135" s="3" t="str">
        <f t="shared" si="110"/>
        <v>No</v>
      </c>
      <c r="CI135" s="3" t="str">
        <f>VLOOKUP(R135,'Use Codes &amp; County Type'!A:D,4,FALSE)</f>
        <v>V</v>
      </c>
      <c r="CJ135" s="3" t="str">
        <f t="shared" si="111"/>
        <v>Yes</v>
      </c>
      <c r="CK135" s="3" t="str">
        <f t="shared" si="112"/>
        <v>No</v>
      </c>
      <c r="CL135" s="3">
        <f t="shared" si="113"/>
        <v>0</v>
      </c>
      <c r="CM135" s="3">
        <f t="shared" si="114"/>
        <v>0</v>
      </c>
      <c r="CN135" s="3">
        <f t="shared" si="115"/>
        <v>6272.64</v>
      </c>
      <c r="CO135" s="3">
        <f t="shared" si="116"/>
        <v>-6272.64</v>
      </c>
      <c r="CP135" s="3">
        <f t="shared" si="117"/>
        <v>6.6854676258992815E-2</v>
      </c>
      <c r="CR135" s="3" t="str">
        <f t="shared" si="118"/>
        <v>No</v>
      </c>
      <c r="CV135" s="3" t="str">
        <f t="shared" si="119"/>
        <v>Vacant, No Sales Data</v>
      </c>
      <c r="CW135" s="3">
        <f t="shared" si="120"/>
        <v>134</v>
      </c>
      <c r="CX135" s="3">
        <f t="shared" si="121"/>
        <v>1568.16</v>
      </c>
      <c r="CY135" s="3" t="str">
        <f t="shared" si="122"/>
        <v>Ok</v>
      </c>
      <c r="CZ135">
        <v>0</v>
      </c>
      <c r="DA135">
        <v>0</v>
      </c>
    </row>
    <row r="136" spans="1:105" x14ac:dyDescent="0.25">
      <c r="A136">
        <v>135</v>
      </c>
      <c r="B136" t="s">
        <v>3</v>
      </c>
      <c r="C136" t="s">
        <v>244</v>
      </c>
      <c r="D136">
        <v>804.15</v>
      </c>
      <c r="E136">
        <v>2017</v>
      </c>
      <c r="F136">
        <v>804.15</v>
      </c>
      <c r="G136">
        <v>804.15</v>
      </c>
      <c r="H136" s="3">
        <f t="shared" si="82"/>
        <v>0</v>
      </c>
      <c r="J136" t="s">
        <v>2730</v>
      </c>
      <c r="K136" t="s">
        <v>2738</v>
      </c>
      <c r="L136">
        <v>32046</v>
      </c>
      <c r="M136" t="s">
        <v>2800</v>
      </c>
      <c r="N136" t="s">
        <v>4753</v>
      </c>
      <c r="O136">
        <v>-81.992884013659605</v>
      </c>
      <c r="P136">
        <v>30.5520327594351</v>
      </c>
      <c r="Q136" t="s">
        <v>4861</v>
      </c>
      <c r="R136">
        <v>0</v>
      </c>
      <c r="S136" t="s">
        <v>6538</v>
      </c>
      <c r="T136">
        <v>8001</v>
      </c>
      <c r="U136" t="s">
        <v>6581</v>
      </c>
      <c r="V136">
        <v>2017</v>
      </c>
      <c r="W136">
        <v>47160</v>
      </c>
      <c r="X136">
        <v>2017</v>
      </c>
      <c r="Y136">
        <v>47160</v>
      </c>
      <c r="Z136">
        <v>713.96</v>
      </c>
      <c r="AA136" s="3">
        <f t="shared" si="83"/>
        <v>0.88784430765404476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 s="3" t="str">
        <f t="shared" si="84"/>
        <v>No</v>
      </c>
      <c r="AQ136" s="3" t="str">
        <f t="shared" si="85"/>
        <v>No</v>
      </c>
      <c r="AR136" s="3" t="str">
        <f t="shared" si="86"/>
        <v>No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 t="s">
        <v>6634</v>
      </c>
      <c r="AZ136">
        <v>0</v>
      </c>
      <c r="BA136">
        <v>0</v>
      </c>
      <c r="BB136" t="s">
        <v>6616</v>
      </c>
      <c r="BC136">
        <v>0</v>
      </c>
      <c r="BD136" s="4" t="str">
        <f t="shared" si="87"/>
        <v>No</v>
      </c>
      <c r="BE136" t="s">
        <v>6640</v>
      </c>
      <c r="BF136" s="3" t="str">
        <f t="shared" si="88"/>
        <v>No</v>
      </c>
      <c r="BG136" t="s">
        <v>6645</v>
      </c>
      <c r="BH136" s="3" t="str">
        <f t="shared" si="89"/>
        <v>CR 121</v>
      </c>
      <c r="BI136" s="3" t="str">
        <f t="shared" si="90"/>
        <v>Hilliard</v>
      </c>
      <c r="BJ136" s="3" t="str">
        <f t="shared" si="91"/>
        <v>Florida</v>
      </c>
      <c r="BK136" s="3">
        <f t="shared" si="92"/>
        <v>32046</v>
      </c>
      <c r="BL136" s="3" t="str">
        <f t="shared" si="93"/>
        <v>CR 121 HILLIARD FL 32046</v>
      </c>
      <c r="BM136" s="3" t="str">
        <f t="shared" si="94"/>
        <v/>
      </c>
      <c r="BN136" s="3" t="str">
        <f t="shared" si="95"/>
        <v>Pass</v>
      </c>
      <c r="BO136" s="3" t="str">
        <f t="shared" si="96"/>
        <v>No</v>
      </c>
      <c r="BP136" s="3" t="str">
        <f t="shared" si="97"/>
        <v>FV&lt;$10K</v>
      </c>
      <c r="BQ136" t="s">
        <v>6650</v>
      </c>
      <c r="BR136" s="3" t="str">
        <f t="shared" si="98"/>
        <v>No, &lt; $20K Lien</v>
      </c>
      <c r="BS136" s="3" t="str">
        <f t="shared" si="99"/>
        <v>No, Lien &lt; $20K</v>
      </c>
      <c r="BT136" t="s">
        <v>6650</v>
      </c>
      <c r="BU136" s="3" t="str">
        <f t="shared" si="100"/>
        <v>No</v>
      </c>
      <c r="BV136" s="3" t="str">
        <f t="shared" si="101"/>
        <v>No</v>
      </c>
      <c r="BW136" s="3">
        <f t="shared" si="102"/>
        <v>0</v>
      </c>
      <c r="BX136" s="3" t="str">
        <f t="shared" si="103"/>
        <v>No</v>
      </c>
      <c r="BY136" s="3">
        <f t="shared" si="104"/>
        <v>47160</v>
      </c>
      <c r="BZ136">
        <v>1</v>
      </c>
      <c r="CA136" s="3">
        <f t="shared" si="105"/>
        <v>47160</v>
      </c>
      <c r="CC136" s="3">
        <f t="shared" si="106"/>
        <v>0</v>
      </c>
      <c r="CD136" s="3">
        <f t="shared" si="107"/>
        <v>0</v>
      </c>
      <c r="CE136" s="3" t="str">
        <f t="shared" si="108"/>
        <v/>
      </c>
      <c r="CF136" s="3" t="e">
        <f>HLOOKUP(CE136,'Valuation Data'!$D$2:$K$5,4,FALSE)</f>
        <v>#N/A</v>
      </c>
      <c r="CG136" s="3">
        <f t="shared" si="109"/>
        <v>47160</v>
      </c>
      <c r="CH136" s="3" t="str">
        <f t="shared" si="110"/>
        <v>No</v>
      </c>
      <c r="CI136" s="3" t="str">
        <f>VLOOKUP(R136,'Use Codes &amp; County Type'!A:D,4,FALSE)</f>
        <v>V</v>
      </c>
      <c r="CJ136" s="3" t="str">
        <f t="shared" si="111"/>
        <v>Yes</v>
      </c>
      <c r="CK136" s="3" t="str">
        <f t="shared" si="112"/>
        <v>No</v>
      </c>
      <c r="CL136" s="3">
        <f t="shared" si="113"/>
        <v>0</v>
      </c>
      <c r="CM136" s="3">
        <f t="shared" si="114"/>
        <v>0</v>
      </c>
      <c r="CN136" s="3">
        <f t="shared" si="115"/>
        <v>3216.6</v>
      </c>
      <c r="CO136" s="3">
        <f t="shared" si="116"/>
        <v>-3216.6</v>
      </c>
      <c r="CP136" s="3">
        <f t="shared" si="117"/>
        <v>6.8206106870229002E-2</v>
      </c>
      <c r="CR136" s="3" t="str">
        <f t="shared" si="118"/>
        <v>No</v>
      </c>
      <c r="CV136" s="3" t="str">
        <f t="shared" si="119"/>
        <v>Vacant, No Sales Data</v>
      </c>
      <c r="CW136" s="3">
        <f t="shared" si="120"/>
        <v>135</v>
      </c>
      <c r="CX136" s="3">
        <f t="shared" si="121"/>
        <v>804.15</v>
      </c>
      <c r="CY136" s="3" t="str">
        <f t="shared" si="122"/>
        <v>Ok</v>
      </c>
      <c r="CZ136">
        <v>0</v>
      </c>
      <c r="DA136">
        <v>0</v>
      </c>
    </row>
    <row r="137" spans="1:105" x14ac:dyDescent="0.25">
      <c r="A137">
        <v>136</v>
      </c>
      <c r="B137" t="s">
        <v>3</v>
      </c>
      <c r="C137" t="s">
        <v>245</v>
      </c>
      <c r="D137">
        <v>1937.35</v>
      </c>
      <c r="E137">
        <v>2017</v>
      </c>
      <c r="F137">
        <v>1937.35</v>
      </c>
      <c r="G137">
        <v>1937.35</v>
      </c>
      <c r="H137" s="3">
        <f t="shared" si="82"/>
        <v>0</v>
      </c>
      <c r="J137" t="s">
        <v>2730</v>
      </c>
      <c r="K137" t="s">
        <v>2738</v>
      </c>
      <c r="L137">
        <v>32046</v>
      </c>
      <c r="M137" t="s">
        <v>2800</v>
      </c>
      <c r="N137" t="s">
        <v>4753</v>
      </c>
      <c r="O137">
        <v>-81.994191240744897</v>
      </c>
      <c r="P137">
        <v>30.5587210835204</v>
      </c>
      <c r="Q137" t="s">
        <v>4862</v>
      </c>
      <c r="R137">
        <v>0</v>
      </c>
      <c r="S137" t="s">
        <v>6538</v>
      </c>
      <c r="T137">
        <v>8001</v>
      </c>
      <c r="U137" t="s">
        <v>6581</v>
      </c>
      <c r="V137">
        <v>2017</v>
      </c>
      <c r="W137">
        <v>116375</v>
      </c>
      <c r="X137">
        <v>2017</v>
      </c>
      <c r="Y137">
        <v>116375</v>
      </c>
      <c r="Z137">
        <v>1761.77</v>
      </c>
      <c r="AA137" s="3">
        <f t="shared" si="83"/>
        <v>0.90937104808114178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 s="3" t="str">
        <f t="shared" si="84"/>
        <v>No</v>
      </c>
      <c r="AQ137" s="3" t="str">
        <f t="shared" si="85"/>
        <v>No</v>
      </c>
      <c r="AR137" s="3" t="str">
        <f t="shared" si="86"/>
        <v>No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 t="s">
        <v>6634</v>
      </c>
      <c r="AZ137">
        <v>0</v>
      </c>
      <c r="BA137">
        <v>0</v>
      </c>
      <c r="BB137" t="s">
        <v>6616</v>
      </c>
      <c r="BC137">
        <v>0</v>
      </c>
      <c r="BD137" s="4" t="str">
        <f t="shared" si="87"/>
        <v>No</v>
      </c>
      <c r="BE137" t="s">
        <v>6640</v>
      </c>
      <c r="BF137" s="3" t="str">
        <f t="shared" si="88"/>
        <v>No</v>
      </c>
      <c r="BG137" t="s">
        <v>6645</v>
      </c>
      <c r="BH137" s="3" t="str">
        <f t="shared" si="89"/>
        <v>CR 121</v>
      </c>
      <c r="BI137" s="3" t="str">
        <f t="shared" si="90"/>
        <v>Hilliard</v>
      </c>
      <c r="BJ137" s="3" t="str">
        <f t="shared" si="91"/>
        <v>Florida</v>
      </c>
      <c r="BK137" s="3">
        <f t="shared" si="92"/>
        <v>32046</v>
      </c>
      <c r="BL137" s="3" t="str">
        <f t="shared" si="93"/>
        <v>CR 121 HILLIARD FL 32046</v>
      </c>
      <c r="BM137" s="3" t="str">
        <f t="shared" si="94"/>
        <v/>
      </c>
      <c r="BN137" s="3" t="str">
        <f t="shared" si="95"/>
        <v>Pass</v>
      </c>
      <c r="BO137" s="3" t="str">
        <f t="shared" si="96"/>
        <v>No</v>
      </c>
      <c r="BP137" s="3" t="str">
        <f t="shared" si="97"/>
        <v>FV&lt;$10K</v>
      </c>
      <c r="BQ137" t="s">
        <v>6650</v>
      </c>
      <c r="BR137" s="3" t="str">
        <f t="shared" si="98"/>
        <v>No, &lt; $20K Lien</v>
      </c>
      <c r="BS137" s="3" t="str">
        <f t="shared" si="99"/>
        <v>No, Lien &lt; $20K</v>
      </c>
      <c r="BT137" t="s">
        <v>6650</v>
      </c>
      <c r="BU137" s="3" t="str">
        <f t="shared" si="100"/>
        <v>No</v>
      </c>
      <c r="BV137" s="3" t="str">
        <f t="shared" si="101"/>
        <v>No</v>
      </c>
      <c r="BW137" s="3">
        <f t="shared" si="102"/>
        <v>0</v>
      </c>
      <c r="BX137" s="3" t="str">
        <f t="shared" si="103"/>
        <v>No</v>
      </c>
      <c r="BY137" s="3">
        <f t="shared" si="104"/>
        <v>116375</v>
      </c>
      <c r="BZ137">
        <v>1</v>
      </c>
      <c r="CA137" s="3">
        <f t="shared" si="105"/>
        <v>116375</v>
      </c>
      <c r="CC137" s="3">
        <f t="shared" si="106"/>
        <v>0</v>
      </c>
      <c r="CD137" s="3">
        <f t="shared" si="107"/>
        <v>0</v>
      </c>
      <c r="CE137" s="3" t="str">
        <f t="shared" si="108"/>
        <v/>
      </c>
      <c r="CF137" s="3" t="e">
        <f>HLOOKUP(CE137,'Valuation Data'!$D$2:$K$5,4,FALSE)</f>
        <v>#N/A</v>
      </c>
      <c r="CG137" s="3">
        <f t="shared" si="109"/>
        <v>116375</v>
      </c>
      <c r="CH137" s="3" t="str">
        <f t="shared" si="110"/>
        <v>No</v>
      </c>
      <c r="CI137" s="3" t="str">
        <f>VLOOKUP(R137,'Use Codes &amp; County Type'!A:D,4,FALSE)</f>
        <v>V</v>
      </c>
      <c r="CJ137" s="3" t="str">
        <f t="shared" si="111"/>
        <v>Yes</v>
      </c>
      <c r="CK137" s="3" t="str">
        <f t="shared" si="112"/>
        <v>No</v>
      </c>
      <c r="CL137" s="3">
        <f t="shared" si="113"/>
        <v>0</v>
      </c>
      <c r="CM137" s="3">
        <f t="shared" si="114"/>
        <v>0</v>
      </c>
      <c r="CN137" s="3">
        <f t="shared" si="115"/>
        <v>7749.4</v>
      </c>
      <c r="CO137" s="3">
        <f t="shared" si="116"/>
        <v>-7749.4</v>
      </c>
      <c r="CP137" s="3">
        <f t="shared" si="117"/>
        <v>6.6589903329752953E-2</v>
      </c>
      <c r="CR137" s="3" t="str">
        <f t="shared" si="118"/>
        <v>No</v>
      </c>
      <c r="CV137" s="3" t="str">
        <f t="shared" si="119"/>
        <v>Vacant, No Sales Data</v>
      </c>
      <c r="CW137" s="3">
        <f t="shared" si="120"/>
        <v>136</v>
      </c>
      <c r="CX137" s="3">
        <f t="shared" si="121"/>
        <v>1937.35</v>
      </c>
      <c r="CY137" s="3" t="str">
        <f t="shared" si="122"/>
        <v>Ok</v>
      </c>
      <c r="CZ137">
        <v>0</v>
      </c>
      <c r="DA137">
        <v>0</v>
      </c>
    </row>
    <row r="138" spans="1:105" x14ac:dyDescent="0.25">
      <c r="A138">
        <v>137</v>
      </c>
      <c r="B138" t="s">
        <v>3</v>
      </c>
      <c r="C138" t="s">
        <v>246</v>
      </c>
      <c r="D138">
        <v>2307.86</v>
      </c>
      <c r="E138">
        <v>2017</v>
      </c>
      <c r="F138">
        <v>2307.86</v>
      </c>
      <c r="G138">
        <v>2307.86</v>
      </c>
      <c r="H138" s="3">
        <f t="shared" si="82"/>
        <v>0</v>
      </c>
      <c r="J138" t="s">
        <v>2730</v>
      </c>
      <c r="K138" t="s">
        <v>2738</v>
      </c>
      <c r="L138">
        <v>32046</v>
      </c>
      <c r="M138" t="s">
        <v>2834</v>
      </c>
      <c r="N138" t="s">
        <v>4753</v>
      </c>
      <c r="O138">
        <v>0</v>
      </c>
      <c r="P138">
        <v>0</v>
      </c>
      <c r="Q138" t="s">
        <v>4863</v>
      </c>
      <c r="R138">
        <v>0</v>
      </c>
      <c r="S138" t="s">
        <v>6538</v>
      </c>
      <c r="T138">
        <v>8001</v>
      </c>
      <c r="U138" t="s">
        <v>6581</v>
      </c>
      <c r="V138">
        <v>2017</v>
      </c>
      <c r="W138">
        <v>139005</v>
      </c>
      <c r="X138">
        <v>2017</v>
      </c>
      <c r="Y138">
        <v>139005</v>
      </c>
      <c r="Z138">
        <v>2104.36</v>
      </c>
      <c r="AA138" s="3">
        <f t="shared" si="83"/>
        <v>0.91182307418994224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 s="3" t="str">
        <f t="shared" si="84"/>
        <v>No</v>
      </c>
      <c r="AQ138" s="3" t="str">
        <f t="shared" si="85"/>
        <v>No</v>
      </c>
      <c r="AR138" s="3" t="str">
        <f t="shared" si="86"/>
        <v>No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 t="s">
        <v>6616</v>
      </c>
      <c r="BC138">
        <v>0</v>
      </c>
      <c r="BD138" s="4" t="str">
        <f t="shared" si="87"/>
        <v>No</v>
      </c>
      <c r="BE138" t="s">
        <v>6640</v>
      </c>
      <c r="BF138" s="3" t="str">
        <f t="shared" si="88"/>
        <v>No</v>
      </c>
      <c r="BG138" t="s">
        <v>6645</v>
      </c>
      <c r="BH138" s="3" t="str">
        <f t="shared" si="89"/>
        <v>HENRY LEE RD</v>
      </c>
      <c r="BI138" s="3" t="str">
        <f t="shared" si="90"/>
        <v>Hilliard</v>
      </c>
      <c r="BJ138" s="3" t="str">
        <f t="shared" si="91"/>
        <v>Florida</v>
      </c>
      <c r="BK138" s="3">
        <f t="shared" si="92"/>
        <v>32046</v>
      </c>
      <c r="BL138" s="3" t="str">
        <f t="shared" si="93"/>
        <v>HENRY LEE RD HILLIARD FL 32046</v>
      </c>
      <c r="BM138" s="3" t="str">
        <f t="shared" si="94"/>
        <v/>
      </c>
      <c r="BN138" s="3" t="str">
        <f t="shared" si="95"/>
        <v>Pass</v>
      </c>
      <c r="BO138" s="3" t="str">
        <f t="shared" si="96"/>
        <v>No</v>
      </c>
      <c r="BP138" s="3" t="str">
        <f t="shared" si="97"/>
        <v>FV&lt;$10K</v>
      </c>
      <c r="BQ138" t="s">
        <v>6650</v>
      </c>
      <c r="BR138" s="3" t="str">
        <f t="shared" si="98"/>
        <v>No, &lt; $20K Lien</v>
      </c>
      <c r="BS138" s="3" t="str">
        <f t="shared" si="99"/>
        <v>No, Lien &lt; $20K</v>
      </c>
      <c r="BT138" t="s">
        <v>6650</v>
      </c>
      <c r="BU138" s="3" t="str">
        <f t="shared" si="100"/>
        <v>No</v>
      </c>
      <c r="BV138" s="3" t="str">
        <f t="shared" si="101"/>
        <v>No</v>
      </c>
      <c r="BW138" s="3">
        <f t="shared" si="102"/>
        <v>0</v>
      </c>
      <c r="BX138" s="3" t="str">
        <f t="shared" si="103"/>
        <v>No</v>
      </c>
      <c r="BY138" s="3">
        <f t="shared" si="104"/>
        <v>139005</v>
      </c>
      <c r="BZ138">
        <v>1</v>
      </c>
      <c r="CA138" s="3">
        <f t="shared" si="105"/>
        <v>139005</v>
      </c>
      <c r="CC138" s="3">
        <f t="shared" si="106"/>
        <v>0</v>
      </c>
      <c r="CD138" s="3">
        <f t="shared" si="107"/>
        <v>0</v>
      </c>
      <c r="CE138" s="3" t="str">
        <f t="shared" si="108"/>
        <v/>
      </c>
      <c r="CF138" s="3" t="e">
        <f>HLOOKUP(CE138,'Valuation Data'!$D$2:$K$5,4,FALSE)</f>
        <v>#N/A</v>
      </c>
      <c r="CG138" s="3">
        <f t="shared" si="109"/>
        <v>139005</v>
      </c>
      <c r="CH138" s="3" t="str">
        <f t="shared" si="110"/>
        <v>No</v>
      </c>
      <c r="CI138" s="3" t="str">
        <f>VLOOKUP(R138,'Use Codes &amp; County Type'!A:D,4,FALSE)</f>
        <v>V</v>
      </c>
      <c r="CJ138" s="3" t="str">
        <f t="shared" si="111"/>
        <v>Yes</v>
      </c>
      <c r="CK138" s="3" t="str">
        <f t="shared" si="112"/>
        <v>No</v>
      </c>
      <c r="CL138" s="3">
        <f t="shared" si="113"/>
        <v>0</v>
      </c>
      <c r="CM138" s="3">
        <f t="shared" si="114"/>
        <v>0</v>
      </c>
      <c r="CN138" s="3">
        <f t="shared" si="115"/>
        <v>9231.44</v>
      </c>
      <c r="CO138" s="3">
        <f t="shared" si="116"/>
        <v>-9231.44</v>
      </c>
      <c r="CP138" s="3">
        <f t="shared" si="117"/>
        <v>6.6410848530628397E-2</v>
      </c>
      <c r="CR138" s="3" t="str">
        <f t="shared" si="118"/>
        <v>No</v>
      </c>
      <c r="CV138" s="3" t="str">
        <f t="shared" si="119"/>
        <v>Vacant, No Sales Data</v>
      </c>
      <c r="CW138" s="3">
        <f t="shared" si="120"/>
        <v>137</v>
      </c>
      <c r="CX138" s="3">
        <f t="shared" si="121"/>
        <v>2307.86</v>
      </c>
      <c r="CY138" s="3" t="str">
        <f t="shared" si="122"/>
        <v>Ok</v>
      </c>
      <c r="CZ138">
        <v>0</v>
      </c>
      <c r="DA138">
        <v>0</v>
      </c>
    </row>
    <row r="139" spans="1:105" x14ac:dyDescent="0.25">
      <c r="A139">
        <v>138</v>
      </c>
      <c r="B139" t="s">
        <v>3</v>
      </c>
      <c r="C139" t="s">
        <v>247</v>
      </c>
      <c r="D139">
        <v>1014.35</v>
      </c>
      <c r="E139">
        <v>2017</v>
      </c>
      <c r="F139">
        <v>1014.35</v>
      </c>
      <c r="G139">
        <v>1014.35</v>
      </c>
      <c r="H139" s="3">
        <f t="shared" si="82"/>
        <v>0</v>
      </c>
      <c r="J139" t="s">
        <v>2730</v>
      </c>
      <c r="K139" t="s">
        <v>2738</v>
      </c>
      <c r="L139">
        <v>32046</v>
      </c>
      <c r="M139" t="s">
        <v>2834</v>
      </c>
      <c r="N139" t="s">
        <v>4753</v>
      </c>
      <c r="O139">
        <v>0</v>
      </c>
      <c r="P139">
        <v>0</v>
      </c>
      <c r="Q139" t="s">
        <v>4863</v>
      </c>
      <c r="R139">
        <v>0</v>
      </c>
      <c r="S139" t="s">
        <v>6538</v>
      </c>
      <c r="T139">
        <v>8001</v>
      </c>
      <c r="U139" t="s">
        <v>6581</v>
      </c>
      <c r="V139">
        <v>2017</v>
      </c>
      <c r="W139">
        <v>60000</v>
      </c>
      <c r="X139">
        <v>2017</v>
      </c>
      <c r="Y139">
        <v>60000</v>
      </c>
      <c r="Z139">
        <v>908.32</v>
      </c>
      <c r="AA139" s="3">
        <f t="shared" si="83"/>
        <v>0.89547000542219157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 s="3" t="str">
        <f t="shared" si="84"/>
        <v>No</v>
      </c>
      <c r="AQ139" s="3" t="str">
        <f t="shared" si="85"/>
        <v>No</v>
      </c>
      <c r="AR139" s="3" t="str">
        <f t="shared" si="86"/>
        <v>No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 t="s">
        <v>6616</v>
      </c>
      <c r="BC139">
        <v>0</v>
      </c>
      <c r="BD139" s="4" t="str">
        <f t="shared" si="87"/>
        <v>No</v>
      </c>
      <c r="BE139" t="s">
        <v>6640</v>
      </c>
      <c r="BF139" s="3" t="str">
        <f t="shared" si="88"/>
        <v>No</v>
      </c>
      <c r="BG139" t="s">
        <v>6645</v>
      </c>
      <c r="BH139" s="3" t="str">
        <f t="shared" si="89"/>
        <v>HENRY LEE RD</v>
      </c>
      <c r="BI139" s="3" t="str">
        <f t="shared" si="90"/>
        <v>Hilliard</v>
      </c>
      <c r="BJ139" s="3" t="str">
        <f t="shared" si="91"/>
        <v>Florida</v>
      </c>
      <c r="BK139" s="3">
        <f t="shared" si="92"/>
        <v>32046</v>
      </c>
      <c r="BL139" s="3" t="str">
        <f t="shared" si="93"/>
        <v>HENRY LEE RD HILLIARD FL 32046</v>
      </c>
      <c r="BM139" s="3" t="str">
        <f t="shared" si="94"/>
        <v/>
      </c>
      <c r="BN139" s="3" t="str">
        <f t="shared" si="95"/>
        <v>Pass</v>
      </c>
      <c r="BO139" s="3" t="str">
        <f t="shared" si="96"/>
        <v>No</v>
      </c>
      <c r="BP139" s="3" t="str">
        <f t="shared" si="97"/>
        <v>FV&lt;$10K</v>
      </c>
      <c r="BQ139" t="s">
        <v>6650</v>
      </c>
      <c r="BR139" s="3" t="str">
        <f t="shared" si="98"/>
        <v>No, &lt; $20K Lien</v>
      </c>
      <c r="BS139" s="3" t="str">
        <f t="shared" si="99"/>
        <v>No, Lien &lt; $20K</v>
      </c>
      <c r="BT139" t="s">
        <v>6650</v>
      </c>
      <c r="BU139" s="3" t="str">
        <f t="shared" si="100"/>
        <v>No</v>
      </c>
      <c r="BV139" s="3" t="str">
        <f t="shared" si="101"/>
        <v>No</v>
      </c>
      <c r="BW139" s="3">
        <f t="shared" si="102"/>
        <v>0</v>
      </c>
      <c r="BX139" s="3" t="str">
        <f t="shared" si="103"/>
        <v>No</v>
      </c>
      <c r="BY139" s="3">
        <f t="shared" si="104"/>
        <v>60000</v>
      </c>
      <c r="BZ139">
        <v>1</v>
      </c>
      <c r="CA139" s="3">
        <f t="shared" si="105"/>
        <v>60000</v>
      </c>
      <c r="CC139" s="3">
        <f t="shared" si="106"/>
        <v>0</v>
      </c>
      <c r="CD139" s="3">
        <f t="shared" si="107"/>
        <v>0</v>
      </c>
      <c r="CE139" s="3" t="str">
        <f t="shared" si="108"/>
        <v/>
      </c>
      <c r="CF139" s="3" t="e">
        <f>HLOOKUP(CE139,'Valuation Data'!$D$2:$K$5,4,FALSE)</f>
        <v>#N/A</v>
      </c>
      <c r="CG139" s="3">
        <f t="shared" si="109"/>
        <v>60000</v>
      </c>
      <c r="CH139" s="3" t="str">
        <f t="shared" si="110"/>
        <v>No</v>
      </c>
      <c r="CI139" s="3" t="str">
        <f>VLOOKUP(R139,'Use Codes &amp; County Type'!A:D,4,FALSE)</f>
        <v>V</v>
      </c>
      <c r="CJ139" s="3" t="str">
        <f t="shared" si="111"/>
        <v>Yes</v>
      </c>
      <c r="CK139" s="3" t="str">
        <f t="shared" si="112"/>
        <v>No</v>
      </c>
      <c r="CL139" s="3">
        <f t="shared" si="113"/>
        <v>0</v>
      </c>
      <c r="CM139" s="3">
        <f t="shared" si="114"/>
        <v>0</v>
      </c>
      <c r="CN139" s="3">
        <f t="shared" si="115"/>
        <v>4057.4</v>
      </c>
      <c r="CO139" s="3">
        <f t="shared" si="116"/>
        <v>-4057.4</v>
      </c>
      <c r="CP139" s="3">
        <f t="shared" si="117"/>
        <v>6.7623333333333341E-2</v>
      </c>
      <c r="CR139" s="3" t="str">
        <f t="shared" si="118"/>
        <v>No</v>
      </c>
      <c r="CV139" s="3" t="str">
        <f t="shared" si="119"/>
        <v>Vacant, No Sales Data</v>
      </c>
      <c r="CW139" s="3">
        <f t="shared" si="120"/>
        <v>138</v>
      </c>
      <c r="CX139" s="3">
        <f t="shared" si="121"/>
        <v>1014.35</v>
      </c>
      <c r="CY139" s="3" t="str">
        <f t="shared" si="122"/>
        <v>Ok</v>
      </c>
      <c r="CZ139">
        <v>0</v>
      </c>
      <c r="DA139">
        <v>0</v>
      </c>
    </row>
    <row r="140" spans="1:105" x14ac:dyDescent="0.25">
      <c r="A140">
        <v>139</v>
      </c>
      <c r="B140" t="s">
        <v>3</v>
      </c>
      <c r="C140" t="s">
        <v>248</v>
      </c>
      <c r="D140">
        <v>1505.55</v>
      </c>
      <c r="E140">
        <v>2017</v>
      </c>
      <c r="F140">
        <v>1505.55</v>
      </c>
      <c r="G140">
        <v>1505.55</v>
      </c>
      <c r="H140" s="3">
        <f t="shared" si="82"/>
        <v>0</v>
      </c>
      <c r="J140" t="s">
        <v>2730</v>
      </c>
      <c r="K140" t="s">
        <v>2738</v>
      </c>
      <c r="L140">
        <v>32046</v>
      </c>
      <c r="M140" t="s">
        <v>2800</v>
      </c>
      <c r="N140" t="s">
        <v>4753</v>
      </c>
      <c r="O140">
        <v>0</v>
      </c>
      <c r="P140">
        <v>0</v>
      </c>
      <c r="Q140" t="s">
        <v>4860</v>
      </c>
      <c r="R140">
        <v>0</v>
      </c>
      <c r="S140" t="s">
        <v>6538</v>
      </c>
      <c r="T140">
        <v>8001</v>
      </c>
      <c r="U140" t="s">
        <v>6581</v>
      </c>
      <c r="V140">
        <v>2017</v>
      </c>
      <c r="W140">
        <v>90000</v>
      </c>
      <c r="X140">
        <v>2017</v>
      </c>
      <c r="Y140">
        <v>90000</v>
      </c>
      <c r="Z140">
        <v>1362.5</v>
      </c>
      <c r="AA140" s="3">
        <f t="shared" si="83"/>
        <v>0.90498488924313381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 s="3" t="str">
        <f t="shared" si="84"/>
        <v>No</v>
      </c>
      <c r="AQ140" s="3" t="str">
        <f t="shared" si="85"/>
        <v>No</v>
      </c>
      <c r="AR140" s="3" t="str">
        <f t="shared" si="86"/>
        <v>No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 t="s">
        <v>6616</v>
      </c>
      <c r="BC140">
        <v>0</v>
      </c>
      <c r="BD140" s="4" t="str">
        <f t="shared" si="87"/>
        <v>No</v>
      </c>
      <c r="BE140" t="s">
        <v>6640</v>
      </c>
      <c r="BF140" s="3" t="str">
        <f t="shared" si="88"/>
        <v>No</v>
      </c>
      <c r="BG140" t="s">
        <v>6645</v>
      </c>
      <c r="BH140" s="3" t="str">
        <f t="shared" si="89"/>
        <v>CR 121</v>
      </c>
      <c r="BI140" s="3" t="str">
        <f t="shared" si="90"/>
        <v>Hilliard</v>
      </c>
      <c r="BJ140" s="3" t="str">
        <f t="shared" si="91"/>
        <v>Florida</v>
      </c>
      <c r="BK140" s="3">
        <f t="shared" si="92"/>
        <v>32046</v>
      </c>
      <c r="BL140" s="3" t="str">
        <f t="shared" si="93"/>
        <v>CR 121 HILLIARD FL 32046</v>
      </c>
      <c r="BM140" s="3" t="str">
        <f t="shared" si="94"/>
        <v/>
      </c>
      <c r="BN140" s="3" t="str">
        <f t="shared" si="95"/>
        <v>Pass</v>
      </c>
      <c r="BO140" s="3" t="str">
        <f t="shared" si="96"/>
        <v>No</v>
      </c>
      <c r="BP140" s="3" t="str">
        <f t="shared" si="97"/>
        <v>FV&lt;$10K</v>
      </c>
      <c r="BQ140" t="s">
        <v>6650</v>
      </c>
      <c r="BR140" s="3" t="str">
        <f t="shared" si="98"/>
        <v>No, &lt; $20K Lien</v>
      </c>
      <c r="BS140" s="3" t="str">
        <f t="shared" si="99"/>
        <v>No, Lien &lt; $20K</v>
      </c>
      <c r="BT140" t="s">
        <v>6650</v>
      </c>
      <c r="BU140" s="3" t="str">
        <f t="shared" si="100"/>
        <v>No</v>
      </c>
      <c r="BV140" s="3" t="str">
        <f t="shared" si="101"/>
        <v>No</v>
      </c>
      <c r="BW140" s="3">
        <f t="shared" si="102"/>
        <v>0</v>
      </c>
      <c r="BX140" s="3" t="str">
        <f t="shared" si="103"/>
        <v>No</v>
      </c>
      <c r="BY140" s="3">
        <f t="shared" si="104"/>
        <v>90000</v>
      </c>
      <c r="BZ140">
        <v>1</v>
      </c>
      <c r="CA140" s="3">
        <f t="shared" si="105"/>
        <v>90000</v>
      </c>
      <c r="CC140" s="3">
        <f t="shared" si="106"/>
        <v>0</v>
      </c>
      <c r="CD140" s="3">
        <f t="shared" si="107"/>
        <v>0</v>
      </c>
      <c r="CE140" s="3" t="str">
        <f t="shared" si="108"/>
        <v/>
      </c>
      <c r="CF140" s="3" t="e">
        <f>HLOOKUP(CE140,'Valuation Data'!$D$2:$K$5,4,FALSE)</f>
        <v>#N/A</v>
      </c>
      <c r="CG140" s="3">
        <f t="shared" si="109"/>
        <v>90000</v>
      </c>
      <c r="CH140" s="3" t="str">
        <f t="shared" si="110"/>
        <v>No</v>
      </c>
      <c r="CI140" s="3" t="str">
        <f>VLOOKUP(R140,'Use Codes &amp; County Type'!A:D,4,FALSE)</f>
        <v>V</v>
      </c>
      <c r="CJ140" s="3" t="str">
        <f t="shared" si="111"/>
        <v>Yes</v>
      </c>
      <c r="CK140" s="3" t="str">
        <f t="shared" si="112"/>
        <v>No</v>
      </c>
      <c r="CL140" s="3">
        <f t="shared" si="113"/>
        <v>0</v>
      </c>
      <c r="CM140" s="3">
        <f t="shared" si="114"/>
        <v>0</v>
      </c>
      <c r="CN140" s="3">
        <f t="shared" si="115"/>
        <v>6022.2</v>
      </c>
      <c r="CO140" s="3">
        <f t="shared" si="116"/>
        <v>-6022.2</v>
      </c>
      <c r="CP140" s="3">
        <f t="shared" si="117"/>
        <v>6.6913333333333325E-2</v>
      </c>
      <c r="CR140" s="3" t="str">
        <f t="shared" si="118"/>
        <v>No</v>
      </c>
      <c r="CV140" s="3" t="str">
        <f t="shared" si="119"/>
        <v>Vacant, No Sales Data</v>
      </c>
      <c r="CW140" s="3">
        <f t="shared" si="120"/>
        <v>139</v>
      </c>
      <c r="CX140" s="3">
        <f t="shared" si="121"/>
        <v>1505.55</v>
      </c>
      <c r="CY140" s="3" t="str">
        <f t="shared" si="122"/>
        <v>Ok</v>
      </c>
      <c r="CZ140">
        <v>0</v>
      </c>
      <c r="DA140">
        <v>0</v>
      </c>
    </row>
    <row r="141" spans="1:105" x14ac:dyDescent="0.25">
      <c r="A141">
        <v>140</v>
      </c>
      <c r="B141" t="s">
        <v>3</v>
      </c>
      <c r="C141" t="s">
        <v>249</v>
      </c>
      <c r="D141">
        <v>1826.19</v>
      </c>
      <c r="E141">
        <v>2017</v>
      </c>
      <c r="F141" t="e">
        <f>NA()</f>
        <v>#N/A</v>
      </c>
      <c r="G141" t="e">
        <f>NA()</f>
        <v>#N/A</v>
      </c>
      <c r="H141" s="3" t="e">
        <f t="shared" si="82"/>
        <v>#N/A</v>
      </c>
      <c r="I141" t="e">
        <f>NA()</f>
        <v>#N/A</v>
      </c>
      <c r="J141" t="e">
        <f>NA()</f>
        <v>#N/A</v>
      </c>
      <c r="K141" t="e">
        <f>NA()</f>
        <v>#N/A</v>
      </c>
      <c r="L141" t="e">
        <f>NA()</f>
        <v>#N/A</v>
      </c>
      <c r="M141" t="e">
        <f>NA()</f>
        <v>#N/A</v>
      </c>
      <c r="N141" t="e">
        <f>NA()</f>
        <v>#N/A</v>
      </c>
      <c r="O141" t="e">
        <f>NA()</f>
        <v>#N/A</v>
      </c>
      <c r="P141" t="e">
        <f>NA()</f>
        <v>#N/A</v>
      </c>
      <c r="Q141" t="e">
        <f>NA()</f>
        <v>#N/A</v>
      </c>
      <c r="R141">
        <v>1</v>
      </c>
      <c r="S141" t="s">
        <v>6539</v>
      </c>
      <c r="T141" t="e">
        <f>NA()</f>
        <v>#N/A</v>
      </c>
      <c r="U141" t="e">
        <f>NA()</f>
        <v>#N/A</v>
      </c>
      <c r="V141">
        <v>2017</v>
      </c>
      <c r="W141">
        <v>148689</v>
      </c>
      <c r="X141" t="e">
        <f>NA()</f>
        <v>#N/A</v>
      </c>
      <c r="Y141" t="e">
        <f>NA()</f>
        <v>#N/A</v>
      </c>
      <c r="Z141" t="e">
        <f>NA()</f>
        <v>#N/A</v>
      </c>
      <c r="AA141" s="3">
        <f t="shared" si="83"/>
        <v>0</v>
      </c>
      <c r="AC141" t="s">
        <v>6616</v>
      </c>
      <c r="AI141" t="e">
        <f>NA()</f>
        <v>#N/A</v>
      </c>
      <c r="AJ141" t="e">
        <f>NA()</f>
        <v>#N/A</v>
      </c>
      <c r="AK141" t="e">
        <f>NA()</f>
        <v>#N/A</v>
      </c>
      <c r="AL141" t="e">
        <f>NA()</f>
        <v>#N/A</v>
      </c>
      <c r="AM141" t="e">
        <f>NA()</f>
        <v>#N/A</v>
      </c>
      <c r="AN141" t="e">
        <f>NA()</f>
        <v>#N/A</v>
      </c>
      <c r="AO141" t="e">
        <f>NA()</f>
        <v>#N/A</v>
      </c>
      <c r="AP141" s="3" t="str">
        <f t="shared" si="84"/>
        <v>No</v>
      </c>
      <c r="AQ141" s="3" t="str">
        <f t="shared" si="85"/>
        <v>No</v>
      </c>
      <c r="AR141" s="3" t="str">
        <f t="shared" si="86"/>
        <v>No</v>
      </c>
      <c r="AS141" t="e">
        <f>NA()</f>
        <v>#N/A</v>
      </c>
      <c r="AT141" t="e">
        <f>NA()</f>
        <v>#N/A</v>
      </c>
      <c r="AU141" t="e">
        <f>NA()</f>
        <v>#N/A</v>
      </c>
      <c r="AV141" t="e">
        <f>NA()</f>
        <v>#N/A</v>
      </c>
      <c r="AW141" t="e">
        <f>NA()</f>
        <v>#N/A</v>
      </c>
      <c r="AX141" t="e">
        <f>NA()</f>
        <v>#N/A</v>
      </c>
      <c r="AY141" t="e">
        <f>NA()</f>
        <v>#N/A</v>
      </c>
      <c r="AZ141" t="e">
        <f>NA()</f>
        <v>#N/A</v>
      </c>
      <c r="BA141">
        <v>0</v>
      </c>
      <c r="BB141" t="s">
        <v>6617</v>
      </c>
      <c r="BC141" t="e">
        <f>NA()</f>
        <v>#N/A</v>
      </c>
      <c r="BD141" s="4" t="str">
        <f t="shared" si="87"/>
        <v>No</v>
      </c>
      <c r="BE141" t="e">
        <f>NA()</f>
        <v>#N/A</v>
      </c>
      <c r="BF141" s="3" t="str">
        <f t="shared" si="88"/>
        <v>No</v>
      </c>
      <c r="BG141" t="e">
        <f>NA()</f>
        <v>#N/A</v>
      </c>
      <c r="BH141" s="3" t="e">
        <f t="shared" si="89"/>
        <v>#N/A</v>
      </c>
      <c r="BI141" s="3" t="e">
        <f t="shared" si="90"/>
        <v>#N/A</v>
      </c>
      <c r="BJ141" s="3" t="e">
        <f t="shared" si="91"/>
        <v>#N/A</v>
      </c>
      <c r="BK141" s="3" t="e">
        <f t="shared" si="92"/>
        <v>#N/A</v>
      </c>
      <c r="BL141" s="3" t="e">
        <f t="shared" si="93"/>
        <v>#N/A</v>
      </c>
      <c r="BM141" s="3" t="e">
        <f t="shared" si="94"/>
        <v>#N/A</v>
      </c>
      <c r="BN141" s="3" t="str">
        <f t="shared" si="95"/>
        <v>Pass</v>
      </c>
      <c r="BO141" s="3" t="e">
        <f t="shared" si="96"/>
        <v>#N/A</v>
      </c>
      <c r="BP141" s="3" t="str">
        <f t="shared" si="97"/>
        <v>FV&lt;$10K</v>
      </c>
      <c r="BQ141" t="s">
        <v>6650</v>
      </c>
      <c r="BR141" s="3" t="str">
        <f t="shared" si="98"/>
        <v>No, &lt; $20K Lien</v>
      </c>
      <c r="BS141" s="3" t="str">
        <f t="shared" si="99"/>
        <v>No, Lien &lt; $20K</v>
      </c>
      <c r="BT141" t="s">
        <v>6650</v>
      </c>
      <c r="BU141" s="3" t="str">
        <f t="shared" si="100"/>
        <v>No</v>
      </c>
      <c r="BV141" s="3" t="str">
        <f t="shared" si="101"/>
        <v>No</v>
      </c>
      <c r="BW141" s="3">
        <f t="shared" si="102"/>
        <v>0</v>
      </c>
      <c r="BX141" s="3" t="str">
        <f t="shared" si="103"/>
        <v>No</v>
      </c>
      <c r="BY141" s="3">
        <f t="shared" si="104"/>
        <v>148689</v>
      </c>
      <c r="BZ141">
        <v>1</v>
      </c>
      <c r="CA141" s="3">
        <f t="shared" si="105"/>
        <v>148689</v>
      </c>
      <c r="CC141" s="3" t="e">
        <f t="shared" si="106"/>
        <v>#N/A</v>
      </c>
      <c r="CD141" s="3" t="e">
        <f t="shared" si="107"/>
        <v>#N/A</v>
      </c>
      <c r="CE141" s="3" t="str">
        <f t="shared" si="108"/>
        <v/>
      </c>
      <c r="CF141" s="3" t="e">
        <f>HLOOKUP(CE141,'Valuation Data'!$D$2:$K$5,4,FALSE)</f>
        <v>#N/A</v>
      </c>
      <c r="CG141" s="3">
        <f t="shared" si="109"/>
        <v>148689</v>
      </c>
      <c r="CH141" s="3" t="str">
        <f t="shared" si="110"/>
        <v>No</v>
      </c>
      <c r="CI141" s="3" t="str">
        <f>VLOOKUP(R141,'Use Codes &amp; County Type'!A:D,4,FALSE)</f>
        <v>S</v>
      </c>
      <c r="CJ141" s="3" t="str">
        <f t="shared" si="111"/>
        <v>No</v>
      </c>
      <c r="CK141" s="3" t="str">
        <f t="shared" si="112"/>
        <v>Yes</v>
      </c>
      <c r="CL141" s="3">
        <f t="shared" si="113"/>
        <v>0.67</v>
      </c>
      <c r="CM141" s="3">
        <f t="shared" si="114"/>
        <v>99621.63</v>
      </c>
      <c r="CN141" s="3" t="e">
        <f t="shared" si="115"/>
        <v>#N/A</v>
      </c>
      <c r="CO141" s="3" t="e">
        <f t="shared" si="116"/>
        <v>#N/A</v>
      </c>
      <c r="CP141" s="3" t="e">
        <f t="shared" si="117"/>
        <v>#N/A</v>
      </c>
      <c r="CR141" s="3" t="e">
        <f t="shared" si="118"/>
        <v>#N/A</v>
      </c>
      <c r="CV141" s="3" t="e">
        <f t="shared" si="119"/>
        <v>#N/A</v>
      </c>
      <c r="CW141" s="3">
        <f t="shared" si="120"/>
        <v>140</v>
      </c>
      <c r="CX141" s="3">
        <f t="shared" si="121"/>
        <v>1826.19</v>
      </c>
      <c r="CY141" s="3" t="e">
        <f t="shared" si="122"/>
        <v>#N/A</v>
      </c>
      <c r="CZ141" t="e">
        <f>NA()</f>
        <v>#N/A</v>
      </c>
      <c r="DA141" t="e">
        <f>NA()</f>
        <v>#N/A</v>
      </c>
    </row>
    <row r="142" spans="1:105" x14ac:dyDescent="0.25">
      <c r="A142">
        <v>141</v>
      </c>
      <c r="B142" t="s">
        <v>3</v>
      </c>
      <c r="C142" t="s">
        <v>250</v>
      </c>
      <c r="D142">
        <v>229.83</v>
      </c>
      <c r="E142">
        <v>2017</v>
      </c>
      <c r="F142" t="e">
        <f>NA()</f>
        <v>#N/A</v>
      </c>
      <c r="G142" t="e">
        <f>NA()</f>
        <v>#N/A</v>
      </c>
      <c r="H142" s="3" t="e">
        <f t="shared" si="82"/>
        <v>#N/A</v>
      </c>
      <c r="I142" t="e">
        <f>NA()</f>
        <v>#N/A</v>
      </c>
      <c r="J142" t="e">
        <f>NA()</f>
        <v>#N/A</v>
      </c>
      <c r="K142" t="e">
        <f>NA()</f>
        <v>#N/A</v>
      </c>
      <c r="L142" t="e">
        <f>NA()</f>
        <v>#N/A</v>
      </c>
      <c r="M142" t="e">
        <f>NA()</f>
        <v>#N/A</v>
      </c>
      <c r="N142" t="e">
        <f>NA()</f>
        <v>#N/A</v>
      </c>
      <c r="O142" t="e">
        <f>NA()</f>
        <v>#N/A</v>
      </c>
      <c r="P142" t="e">
        <f>NA()</f>
        <v>#N/A</v>
      </c>
      <c r="Q142" t="e">
        <f>NA()</f>
        <v>#N/A</v>
      </c>
      <c r="R142">
        <v>2</v>
      </c>
      <c r="S142" t="s">
        <v>6535</v>
      </c>
      <c r="T142" t="e">
        <f>NA()</f>
        <v>#N/A</v>
      </c>
      <c r="U142" t="e">
        <f>NA()</f>
        <v>#N/A</v>
      </c>
      <c r="V142">
        <v>2017</v>
      </c>
      <c r="W142">
        <v>37083</v>
      </c>
      <c r="X142" t="e">
        <f>NA()</f>
        <v>#N/A</v>
      </c>
      <c r="Y142" t="e">
        <f>NA()</f>
        <v>#N/A</v>
      </c>
      <c r="Z142" t="e">
        <f>NA()</f>
        <v>#N/A</v>
      </c>
      <c r="AA142" s="3">
        <f t="shared" si="83"/>
        <v>0</v>
      </c>
      <c r="AC142" t="s">
        <v>6616</v>
      </c>
      <c r="AD142" t="s">
        <v>6616</v>
      </c>
      <c r="AF142" t="s">
        <v>6616</v>
      </c>
      <c r="AG142" t="s">
        <v>6616</v>
      </c>
      <c r="AH142" t="s">
        <v>6616</v>
      </c>
      <c r="AI142" t="e">
        <f>NA()</f>
        <v>#N/A</v>
      </c>
      <c r="AJ142" t="e">
        <f>NA()</f>
        <v>#N/A</v>
      </c>
      <c r="AK142" t="e">
        <f>NA()</f>
        <v>#N/A</v>
      </c>
      <c r="AL142" t="e">
        <f>NA()</f>
        <v>#N/A</v>
      </c>
      <c r="AM142" t="e">
        <f>NA()</f>
        <v>#N/A</v>
      </c>
      <c r="AN142" t="e">
        <f>NA()</f>
        <v>#N/A</v>
      </c>
      <c r="AO142" t="e">
        <f>NA()</f>
        <v>#N/A</v>
      </c>
      <c r="AP142" s="3" t="str">
        <f t="shared" si="84"/>
        <v>No</v>
      </c>
      <c r="AQ142" s="3" t="str">
        <f t="shared" si="85"/>
        <v>No</v>
      </c>
      <c r="AR142" s="3" t="str">
        <f t="shared" si="86"/>
        <v>No</v>
      </c>
      <c r="AS142" t="e">
        <f>NA()</f>
        <v>#N/A</v>
      </c>
      <c r="AT142" t="e">
        <f>NA()</f>
        <v>#N/A</v>
      </c>
      <c r="AU142" t="e">
        <f>NA()</f>
        <v>#N/A</v>
      </c>
      <c r="AV142" t="e">
        <f>NA()</f>
        <v>#N/A</v>
      </c>
      <c r="AW142" t="e">
        <f>NA()</f>
        <v>#N/A</v>
      </c>
      <c r="AX142" t="e">
        <f>NA()</f>
        <v>#N/A</v>
      </c>
      <c r="AY142" t="e">
        <f>NA()</f>
        <v>#N/A</v>
      </c>
      <c r="AZ142" t="e">
        <f>NA()</f>
        <v>#N/A</v>
      </c>
      <c r="BA142">
        <v>0</v>
      </c>
      <c r="BB142" t="s">
        <v>6617</v>
      </c>
      <c r="BC142" t="e">
        <f>NA()</f>
        <v>#N/A</v>
      </c>
      <c r="BD142" s="4" t="str">
        <f t="shared" si="87"/>
        <v>No</v>
      </c>
      <c r="BE142" t="e">
        <f>NA()</f>
        <v>#N/A</v>
      </c>
      <c r="BF142" s="3" t="str">
        <f t="shared" si="88"/>
        <v>No</v>
      </c>
      <c r="BG142" t="e">
        <f>NA()</f>
        <v>#N/A</v>
      </c>
      <c r="BH142" s="3" t="e">
        <f t="shared" si="89"/>
        <v>#N/A</v>
      </c>
      <c r="BI142" s="3" t="e">
        <f t="shared" si="90"/>
        <v>#N/A</v>
      </c>
      <c r="BJ142" s="3" t="e">
        <f t="shared" si="91"/>
        <v>#N/A</v>
      </c>
      <c r="BK142" s="3" t="e">
        <f t="shared" si="92"/>
        <v>#N/A</v>
      </c>
      <c r="BL142" s="3" t="e">
        <f t="shared" si="93"/>
        <v>#N/A</v>
      </c>
      <c r="BM142" s="3" t="e">
        <f t="shared" si="94"/>
        <v>#N/A</v>
      </c>
      <c r="BN142" s="3" t="str">
        <f t="shared" si="95"/>
        <v>Pass</v>
      </c>
      <c r="BO142" s="3" t="e">
        <f t="shared" si="96"/>
        <v>#N/A</v>
      </c>
      <c r="BP142" s="3" t="str">
        <f t="shared" si="97"/>
        <v>FV&lt;$10K</v>
      </c>
      <c r="BQ142" t="s">
        <v>6650</v>
      </c>
      <c r="BR142" s="3" t="str">
        <f t="shared" si="98"/>
        <v>No, &lt; $20K Lien</v>
      </c>
      <c r="BS142" s="3" t="str">
        <f t="shared" si="99"/>
        <v>No, Lien &lt; $20K</v>
      </c>
      <c r="BT142" t="s">
        <v>6650</v>
      </c>
      <c r="BU142" s="3" t="str">
        <f t="shared" si="100"/>
        <v>No</v>
      </c>
      <c r="BV142" s="3" t="str">
        <f t="shared" si="101"/>
        <v>No</v>
      </c>
      <c r="BW142" s="3">
        <f t="shared" si="102"/>
        <v>0</v>
      </c>
      <c r="BX142" s="3" t="str">
        <f t="shared" si="103"/>
        <v>No</v>
      </c>
      <c r="BY142" s="3">
        <f t="shared" si="104"/>
        <v>37083</v>
      </c>
      <c r="BZ142">
        <v>1</v>
      </c>
      <c r="CA142" s="3">
        <f t="shared" si="105"/>
        <v>37083</v>
      </c>
      <c r="CC142" s="3" t="e">
        <f t="shared" si="106"/>
        <v>#N/A</v>
      </c>
      <c r="CD142" s="3" t="e">
        <f t="shared" si="107"/>
        <v>#N/A</v>
      </c>
      <c r="CE142" s="3" t="str">
        <f t="shared" si="108"/>
        <v/>
      </c>
      <c r="CF142" s="3" t="e">
        <f>HLOOKUP(CE142,'Valuation Data'!$D$2:$K$5,4,FALSE)</f>
        <v>#N/A</v>
      </c>
      <c r="CG142" s="3">
        <f t="shared" si="109"/>
        <v>37083</v>
      </c>
      <c r="CH142" s="3" t="str">
        <f t="shared" si="110"/>
        <v>No</v>
      </c>
      <c r="CI142" s="3" t="str">
        <f>VLOOKUP(R142,'Use Codes &amp; County Type'!A:D,4,FALSE)</f>
        <v>R</v>
      </c>
      <c r="CJ142" s="3" t="str">
        <f t="shared" si="111"/>
        <v>No</v>
      </c>
      <c r="CK142" s="3" t="str">
        <f t="shared" si="112"/>
        <v>Yes</v>
      </c>
      <c r="CL142" s="3">
        <f t="shared" si="113"/>
        <v>0.67</v>
      </c>
      <c r="CM142" s="3">
        <f t="shared" si="114"/>
        <v>24845.61</v>
      </c>
      <c r="CN142" s="3" t="e">
        <f t="shared" si="115"/>
        <v>#N/A</v>
      </c>
      <c r="CO142" s="3" t="e">
        <f t="shared" si="116"/>
        <v>#N/A</v>
      </c>
      <c r="CP142" s="3" t="e">
        <f t="shared" si="117"/>
        <v>#N/A</v>
      </c>
      <c r="CR142" s="3" t="e">
        <f t="shared" si="118"/>
        <v>#N/A</v>
      </c>
      <c r="CV142" s="3" t="e">
        <f t="shared" si="119"/>
        <v>#N/A</v>
      </c>
      <c r="CW142" s="3">
        <f t="shared" si="120"/>
        <v>141</v>
      </c>
      <c r="CX142" s="3">
        <f t="shared" si="121"/>
        <v>229.83</v>
      </c>
      <c r="CY142" s="3" t="e">
        <f t="shared" si="122"/>
        <v>#N/A</v>
      </c>
      <c r="CZ142" t="e">
        <f>NA()</f>
        <v>#N/A</v>
      </c>
      <c r="DA142" t="e">
        <f>NA()</f>
        <v>#N/A</v>
      </c>
    </row>
    <row r="143" spans="1:105" x14ac:dyDescent="0.25">
      <c r="A143">
        <v>142</v>
      </c>
      <c r="B143" t="s">
        <v>3</v>
      </c>
      <c r="C143" t="s">
        <v>251</v>
      </c>
      <c r="D143">
        <v>324.70999999999998</v>
      </c>
      <c r="E143">
        <v>2017</v>
      </c>
      <c r="F143" t="e">
        <f>NA()</f>
        <v>#N/A</v>
      </c>
      <c r="G143" t="e">
        <f>NA()</f>
        <v>#N/A</v>
      </c>
      <c r="H143" s="3" t="e">
        <f t="shared" si="82"/>
        <v>#N/A</v>
      </c>
      <c r="I143" t="e">
        <f>NA()</f>
        <v>#N/A</v>
      </c>
      <c r="J143" t="e">
        <f>NA()</f>
        <v>#N/A</v>
      </c>
      <c r="K143" t="e">
        <f>NA()</f>
        <v>#N/A</v>
      </c>
      <c r="L143" t="e">
        <f>NA()</f>
        <v>#N/A</v>
      </c>
      <c r="M143" t="e">
        <f>NA()</f>
        <v>#N/A</v>
      </c>
      <c r="N143" t="e">
        <f>NA()</f>
        <v>#N/A</v>
      </c>
      <c r="O143" t="e">
        <f>NA()</f>
        <v>#N/A</v>
      </c>
      <c r="P143" t="e">
        <f>NA()</f>
        <v>#N/A</v>
      </c>
      <c r="Q143" t="e">
        <f>NA()</f>
        <v>#N/A</v>
      </c>
      <c r="R143">
        <v>2</v>
      </c>
      <c r="S143" t="s">
        <v>6535</v>
      </c>
      <c r="T143" t="e">
        <f>NA()</f>
        <v>#N/A</v>
      </c>
      <c r="U143" t="e">
        <f>NA()</f>
        <v>#N/A</v>
      </c>
      <c r="V143">
        <v>2017</v>
      </c>
      <c r="W143">
        <v>42878</v>
      </c>
      <c r="X143" t="e">
        <f>NA()</f>
        <v>#N/A</v>
      </c>
      <c r="Y143" t="e">
        <f>NA()</f>
        <v>#N/A</v>
      </c>
      <c r="Z143" t="e">
        <f>NA()</f>
        <v>#N/A</v>
      </c>
      <c r="AA143" s="3">
        <f t="shared" si="83"/>
        <v>0</v>
      </c>
      <c r="AI143" t="e">
        <f>NA()</f>
        <v>#N/A</v>
      </c>
      <c r="AJ143" t="e">
        <f>NA()</f>
        <v>#N/A</v>
      </c>
      <c r="AK143" t="e">
        <f>NA()</f>
        <v>#N/A</v>
      </c>
      <c r="AL143" t="e">
        <f>NA()</f>
        <v>#N/A</v>
      </c>
      <c r="AM143" t="e">
        <f>NA()</f>
        <v>#N/A</v>
      </c>
      <c r="AN143" t="e">
        <f>NA()</f>
        <v>#N/A</v>
      </c>
      <c r="AO143" t="e">
        <f>NA()</f>
        <v>#N/A</v>
      </c>
      <c r="AP143" s="3" t="str">
        <f t="shared" si="84"/>
        <v>No</v>
      </c>
      <c r="AQ143" s="3" t="str">
        <f t="shared" si="85"/>
        <v>No</v>
      </c>
      <c r="AR143" s="3" t="str">
        <f t="shared" si="86"/>
        <v>No</v>
      </c>
      <c r="AS143" t="e">
        <f>NA()</f>
        <v>#N/A</v>
      </c>
      <c r="AT143" t="e">
        <f>NA()</f>
        <v>#N/A</v>
      </c>
      <c r="AU143" t="e">
        <f>NA()</f>
        <v>#N/A</v>
      </c>
      <c r="AV143" t="e">
        <f>NA()</f>
        <v>#N/A</v>
      </c>
      <c r="AW143" t="e">
        <f>NA()</f>
        <v>#N/A</v>
      </c>
      <c r="AX143" t="e">
        <f>NA()</f>
        <v>#N/A</v>
      </c>
      <c r="AY143" t="e">
        <f>NA()</f>
        <v>#N/A</v>
      </c>
      <c r="AZ143" t="e">
        <f>NA()</f>
        <v>#N/A</v>
      </c>
      <c r="BA143">
        <v>0</v>
      </c>
      <c r="BB143" t="s">
        <v>6617</v>
      </c>
      <c r="BC143" t="e">
        <f>NA()</f>
        <v>#N/A</v>
      </c>
      <c r="BD143" s="4" t="str">
        <f t="shared" si="87"/>
        <v>No</v>
      </c>
      <c r="BE143" t="e">
        <f>NA()</f>
        <v>#N/A</v>
      </c>
      <c r="BF143" s="3" t="str">
        <f t="shared" si="88"/>
        <v>No</v>
      </c>
      <c r="BG143" t="e">
        <f>NA()</f>
        <v>#N/A</v>
      </c>
      <c r="BH143" s="3" t="e">
        <f t="shared" si="89"/>
        <v>#N/A</v>
      </c>
      <c r="BI143" s="3" t="e">
        <f t="shared" si="90"/>
        <v>#N/A</v>
      </c>
      <c r="BJ143" s="3" t="e">
        <f t="shared" si="91"/>
        <v>#N/A</v>
      </c>
      <c r="BK143" s="3" t="e">
        <f t="shared" si="92"/>
        <v>#N/A</v>
      </c>
      <c r="BL143" s="3" t="e">
        <f t="shared" si="93"/>
        <v>#N/A</v>
      </c>
      <c r="BM143" s="3" t="e">
        <f t="shared" si="94"/>
        <v>#N/A</v>
      </c>
      <c r="BN143" s="3" t="str">
        <f t="shared" si="95"/>
        <v>Pass</v>
      </c>
      <c r="BO143" s="3" t="e">
        <f t="shared" si="96"/>
        <v>#N/A</v>
      </c>
      <c r="BP143" s="3" t="str">
        <f t="shared" si="97"/>
        <v>FV&lt;$10K</v>
      </c>
      <c r="BQ143" t="s">
        <v>6650</v>
      </c>
      <c r="BR143" s="3" t="str">
        <f t="shared" si="98"/>
        <v>No, &lt; $20K Lien</v>
      </c>
      <c r="BS143" s="3" t="str">
        <f t="shared" si="99"/>
        <v>No, Lien &lt; $20K</v>
      </c>
      <c r="BT143" t="s">
        <v>6650</v>
      </c>
      <c r="BU143" s="3" t="str">
        <f t="shared" si="100"/>
        <v>No</v>
      </c>
      <c r="BV143" s="3" t="str">
        <f t="shared" si="101"/>
        <v>No</v>
      </c>
      <c r="BW143" s="3">
        <f t="shared" si="102"/>
        <v>0</v>
      </c>
      <c r="BX143" s="3" t="str">
        <f t="shared" si="103"/>
        <v>No</v>
      </c>
      <c r="BY143" s="3">
        <f t="shared" si="104"/>
        <v>42878</v>
      </c>
      <c r="BZ143">
        <v>1</v>
      </c>
      <c r="CA143" s="3">
        <f t="shared" si="105"/>
        <v>42878</v>
      </c>
      <c r="CC143" s="3" t="e">
        <f t="shared" si="106"/>
        <v>#N/A</v>
      </c>
      <c r="CD143" s="3" t="e">
        <f t="shared" si="107"/>
        <v>#N/A</v>
      </c>
      <c r="CE143" s="3" t="str">
        <f t="shared" si="108"/>
        <v/>
      </c>
      <c r="CF143" s="3" t="e">
        <f>HLOOKUP(CE143,'Valuation Data'!$D$2:$K$5,4,FALSE)</f>
        <v>#N/A</v>
      </c>
      <c r="CG143" s="3">
        <f t="shared" si="109"/>
        <v>42878</v>
      </c>
      <c r="CH143" s="3" t="str">
        <f t="shared" si="110"/>
        <v>No</v>
      </c>
      <c r="CI143" s="3" t="str">
        <f>VLOOKUP(R143,'Use Codes &amp; County Type'!A:D,4,FALSE)</f>
        <v>R</v>
      </c>
      <c r="CJ143" s="3" t="str">
        <f t="shared" si="111"/>
        <v>No</v>
      </c>
      <c r="CK143" s="3" t="str">
        <f t="shared" si="112"/>
        <v>Yes</v>
      </c>
      <c r="CL143" s="3">
        <f t="shared" si="113"/>
        <v>0.67</v>
      </c>
      <c r="CM143" s="3">
        <f t="shared" si="114"/>
        <v>28728.260000000002</v>
      </c>
      <c r="CN143" s="3" t="e">
        <f t="shared" si="115"/>
        <v>#N/A</v>
      </c>
      <c r="CO143" s="3" t="e">
        <f t="shared" si="116"/>
        <v>#N/A</v>
      </c>
      <c r="CP143" s="3" t="e">
        <f t="shared" si="117"/>
        <v>#N/A</v>
      </c>
      <c r="CR143" s="3" t="e">
        <f t="shared" si="118"/>
        <v>#N/A</v>
      </c>
      <c r="CV143" s="3" t="e">
        <f t="shared" si="119"/>
        <v>#N/A</v>
      </c>
      <c r="CW143" s="3">
        <f t="shared" si="120"/>
        <v>142</v>
      </c>
      <c r="CX143" s="3">
        <f t="shared" si="121"/>
        <v>324.70999999999998</v>
      </c>
      <c r="CY143" s="3" t="e">
        <f t="shared" si="122"/>
        <v>#N/A</v>
      </c>
      <c r="CZ143" t="e">
        <f>NA()</f>
        <v>#N/A</v>
      </c>
      <c r="DA143" t="e">
        <f>NA()</f>
        <v>#N/A</v>
      </c>
    </row>
    <row r="144" spans="1:105" x14ac:dyDescent="0.25">
      <c r="A144">
        <v>143</v>
      </c>
      <c r="B144" t="s">
        <v>3</v>
      </c>
      <c r="C144" t="s">
        <v>252</v>
      </c>
      <c r="D144">
        <v>857.18</v>
      </c>
      <c r="E144">
        <v>2017</v>
      </c>
      <c r="F144">
        <v>857.18</v>
      </c>
      <c r="G144">
        <v>857.18</v>
      </c>
      <c r="H144" s="3">
        <f t="shared" si="82"/>
        <v>0</v>
      </c>
      <c r="I144">
        <v>20106</v>
      </c>
      <c r="J144" t="s">
        <v>2730</v>
      </c>
      <c r="K144" t="s">
        <v>2738</v>
      </c>
      <c r="L144">
        <v>32046</v>
      </c>
      <c r="M144" t="s">
        <v>2835</v>
      </c>
      <c r="N144" t="s">
        <v>4753</v>
      </c>
      <c r="O144">
        <v>0</v>
      </c>
      <c r="P144">
        <v>0</v>
      </c>
      <c r="Q144" t="s">
        <v>4864</v>
      </c>
      <c r="R144">
        <v>2</v>
      </c>
      <c r="S144" t="s">
        <v>6535</v>
      </c>
      <c r="T144">
        <v>1006</v>
      </c>
      <c r="U144" t="s">
        <v>6578</v>
      </c>
      <c r="V144">
        <v>2017</v>
      </c>
      <c r="W144">
        <v>50400</v>
      </c>
      <c r="X144">
        <v>2017</v>
      </c>
      <c r="Y144">
        <v>50400</v>
      </c>
      <c r="Z144">
        <v>763</v>
      </c>
      <c r="AA144" s="3">
        <f t="shared" si="83"/>
        <v>0.89012809444924057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 s="3" t="str">
        <f t="shared" si="84"/>
        <v>No</v>
      </c>
      <c r="AQ144" s="3" t="str">
        <f t="shared" si="85"/>
        <v>No</v>
      </c>
      <c r="AR144" s="3" t="str">
        <f t="shared" si="86"/>
        <v>No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 t="s">
        <v>6616</v>
      </c>
      <c r="BC144">
        <v>0</v>
      </c>
      <c r="BD144" s="4" t="str">
        <f t="shared" si="87"/>
        <v>No</v>
      </c>
      <c r="BE144" t="s">
        <v>6640</v>
      </c>
      <c r="BF144" s="3" t="str">
        <f t="shared" si="88"/>
        <v>No</v>
      </c>
      <c r="BG144" t="s">
        <v>6645</v>
      </c>
      <c r="BH144" s="3" t="str">
        <f t="shared" si="89"/>
        <v>20106 JAGUAR DR</v>
      </c>
      <c r="BI144" s="3" t="str">
        <f t="shared" si="90"/>
        <v>Hilliard</v>
      </c>
      <c r="BJ144" s="3" t="str">
        <f t="shared" si="91"/>
        <v>Florida</v>
      </c>
      <c r="BK144" s="3">
        <f t="shared" si="92"/>
        <v>32046</v>
      </c>
      <c r="BL144" s="3" t="str">
        <f t="shared" si="93"/>
        <v>20106 JAGUAR DR HILLIARD FL 32046</v>
      </c>
      <c r="BM144" s="3" t="str">
        <f t="shared" si="94"/>
        <v/>
      </c>
      <c r="BN144" s="3" t="str">
        <f t="shared" si="95"/>
        <v>Pass</v>
      </c>
      <c r="BO144" s="3" t="str">
        <f t="shared" si="96"/>
        <v>No</v>
      </c>
      <c r="BP144" s="3" t="str">
        <f t="shared" si="97"/>
        <v>FV&lt;$10K</v>
      </c>
      <c r="BQ144" t="s">
        <v>6650</v>
      </c>
      <c r="BR144" s="3" t="str">
        <f t="shared" si="98"/>
        <v>No, &lt; $20K Lien</v>
      </c>
      <c r="BS144" s="3" t="str">
        <f t="shared" si="99"/>
        <v>No, Lien &lt; $20K</v>
      </c>
      <c r="BT144" t="s">
        <v>6650</v>
      </c>
      <c r="BU144" s="3" t="str">
        <f t="shared" si="100"/>
        <v>No</v>
      </c>
      <c r="BV144" s="3" t="str">
        <f t="shared" si="101"/>
        <v>No</v>
      </c>
      <c r="BW144" s="3">
        <f t="shared" si="102"/>
        <v>0</v>
      </c>
      <c r="BX144" s="3" t="str">
        <f t="shared" si="103"/>
        <v>No</v>
      </c>
      <c r="BY144" s="3">
        <f t="shared" si="104"/>
        <v>50400</v>
      </c>
      <c r="BZ144">
        <v>1</v>
      </c>
      <c r="CA144" s="3">
        <f t="shared" si="105"/>
        <v>50400</v>
      </c>
      <c r="CC144" s="3">
        <f t="shared" si="106"/>
        <v>0</v>
      </c>
      <c r="CD144" s="3">
        <f t="shared" si="107"/>
        <v>0</v>
      </c>
      <c r="CE144" s="3" t="str">
        <f t="shared" si="108"/>
        <v/>
      </c>
      <c r="CF144" s="3" t="e">
        <f>HLOOKUP(CE144,'Valuation Data'!$D$2:$K$5,4,FALSE)</f>
        <v>#N/A</v>
      </c>
      <c r="CG144" s="3">
        <f t="shared" si="109"/>
        <v>50400</v>
      </c>
      <c r="CH144" s="3" t="str">
        <f t="shared" si="110"/>
        <v>No</v>
      </c>
      <c r="CI144" s="3" t="str">
        <f>VLOOKUP(R144,'Use Codes &amp; County Type'!A:D,4,FALSE)</f>
        <v>R</v>
      </c>
      <c r="CJ144" s="3" t="str">
        <f t="shared" si="111"/>
        <v>No</v>
      </c>
      <c r="CK144" s="3" t="str">
        <f t="shared" si="112"/>
        <v>No</v>
      </c>
      <c r="CL144" s="3">
        <f t="shared" si="113"/>
        <v>0.35</v>
      </c>
      <c r="CM144" s="3">
        <f t="shared" si="114"/>
        <v>17640</v>
      </c>
      <c r="CN144" s="3">
        <f t="shared" si="115"/>
        <v>3428.72</v>
      </c>
      <c r="CO144" s="3">
        <f t="shared" si="116"/>
        <v>14211.28</v>
      </c>
      <c r="CP144" s="3">
        <f t="shared" si="117"/>
        <v>6.8030158730158732E-2</v>
      </c>
      <c r="CR144" s="3" t="str">
        <f t="shared" si="118"/>
        <v>No</v>
      </c>
      <c r="CV144" s="3" t="str">
        <f t="shared" si="119"/>
        <v>*Bid</v>
      </c>
      <c r="CW144" s="3">
        <f t="shared" si="120"/>
        <v>143</v>
      </c>
      <c r="CX144" s="3">
        <f t="shared" si="121"/>
        <v>857.18</v>
      </c>
      <c r="CY144" s="3" t="str">
        <f t="shared" si="122"/>
        <v>Ok</v>
      </c>
      <c r="CZ144">
        <v>0</v>
      </c>
      <c r="DA144">
        <v>0</v>
      </c>
    </row>
    <row r="145" spans="1:105" x14ac:dyDescent="0.25">
      <c r="A145">
        <v>144</v>
      </c>
      <c r="B145" t="s">
        <v>3</v>
      </c>
      <c r="C145" t="s">
        <v>253</v>
      </c>
      <c r="D145">
        <v>921.11</v>
      </c>
      <c r="E145">
        <v>2017</v>
      </c>
      <c r="F145">
        <v>921.11</v>
      </c>
      <c r="G145">
        <v>921.11</v>
      </c>
      <c r="H145" s="3">
        <f t="shared" si="82"/>
        <v>0</v>
      </c>
      <c r="I145">
        <v>2974</v>
      </c>
      <c r="J145" t="s">
        <v>2730</v>
      </c>
      <c r="K145" t="s">
        <v>2738</v>
      </c>
      <c r="L145">
        <v>32046</v>
      </c>
      <c r="M145" t="s">
        <v>2836</v>
      </c>
      <c r="N145" t="s">
        <v>4753</v>
      </c>
      <c r="O145">
        <v>-81.999789423856399</v>
      </c>
      <c r="P145">
        <v>30.555889972521499</v>
      </c>
      <c r="Q145" t="s">
        <v>4865</v>
      </c>
      <c r="R145">
        <v>2</v>
      </c>
      <c r="S145" t="s">
        <v>6535</v>
      </c>
      <c r="T145">
        <v>1006</v>
      </c>
      <c r="U145" t="s">
        <v>6578</v>
      </c>
      <c r="V145">
        <v>2017</v>
      </c>
      <c r="W145">
        <v>53868</v>
      </c>
      <c r="X145">
        <v>2017</v>
      </c>
      <c r="Y145">
        <v>54871</v>
      </c>
      <c r="Z145">
        <v>822.11</v>
      </c>
      <c r="AA145" s="3">
        <f t="shared" si="83"/>
        <v>0.89252098012180958</v>
      </c>
      <c r="AC145" t="s">
        <v>6616</v>
      </c>
      <c r="AD145" t="s">
        <v>6616</v>
      </c>
      <c r="AE145" t="s">
        <v>6616</v>
      </c>
      <c r="AF145" t="s">
        <v>6616</v>
      </c>
      <c r="AG145" t="s">
        <v>6616</v>
      </c>
      <c r="AH145" t="s">
        <v>6616</v>
      </c>
      <c r="AI145" t="s">
        <v>6618</v>
      </c>
      <c r="AJ145" t="s">
        <v>6618</v>
      </c>
      <c r="AK145" t="s">
        <v>6618</v>
      </c>
      <c r="AL145" t="s">
        <v>6618</v>
      </c>
      <c r="AM145" t="s">
        <v>6618</v>
      </c>
      <c r="AN145" t="s">
        <v>6618</v>
      </c>
      <c r="AO145" t="s">
        <v>6618</v>
      </c>
      <c r="AP145" s="3" t="str">
        <f t="shared" si="84"/>
        <v>No</v>
      </c>
      <c r="AQ145" s="3" t="str">
        <f t="shared" si="85"/>
        <v>No</v>
      </c>
      <c r="AR145" s="3" t="str">
        <f t="shared" si="86"/>
        <v>No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 t="s">
        <v>6634</v>
      </c>
      <c r="AZ145" t="s">
        <v>6638</v>
      </c>
      <c r="BA145">
        <v>0</v>
      </c>
      <c r="BB145" t="s">
        <v>6616</v>
      </c>
      <c r="BC145" t="s">
        <v>6616</v>
      </c>
      <c r="BD145" s="4" t="str">
        <f t="shared" si="87"/>
        <v>No</v>
      </c>
      <c r="BE145" t="s">
        <v>6640</v>
      </c>
      <c r="BF145" s="3" t="str">
        <f t="shared" si="88"/>
        <v>No</v>
      </c>
      <c r="BG145" t="s">
        <v>6645</v>
      </c>
      <c r="BH145" s="3" t="str">
        <f t="shared" si="89"/>
        <v>2974 JANE LN</v>
      </c>
      <c r="BI145" s="3" t="str">
        <f t="shared" si="90"/>
        <v>Hilliard</v>
      </c>
      <c r="BJ145" s="3" t="str">
        <f t="shared" si="91"/>
        <v>Florida</v>
      </c>
      <c r="BK145" s="3">
        <f t="shared" si="92"/>
        <v>32046</v>
      </c>
      <c r="BL145" s="3" t="str">
        <f t="shared" si="93"/>
        <v>2974 JANE LN HILLIARD FL 32046</v>
      </c>
      <c r="BM145" s="3" t="str">
        <f t="shared" si="94"/>
        <v/>
      </c>
      <c r="BN145" s="3" t="str">
        <f t="shared" si="95"/>
        <v>Pass</v>
      </c>
      <c r="BO145" s="3" t="str">
        <f t="shared" si="96"/>
        <v>No</v>
      </c>
      <c r="BP145" s="3" t="str">
        <f t="shared" si="97"/>
        <v>FV&lt;$10K</v>
      </c>
      <c r="BQ145" t="s">
        <v>6650</v>
      </c>
      <c r="BR145" s="3" t="str">
        <f t="shared" si="98"/>
        <v>No, &lt; $20K Lien</v>
      </c>
      <c r="BS145" s="3" t="str">
        <f t="shared" si="99"/>
        <v>No, Lien &lt; $20K</v>
      </c>
      <c r="BT145" t="s">
        <v>6650</v>
      </c>
      <c r="BU145" s="3" t="str">
        <f t="shared" si="100"/>
        <v>No</v>
      </c>
      <c r="BV145" s="3" t="str">
        <f t="shared" si="101"/>
        <v>No</v>
      </c>
      <c r="BW145" s="3">
        <f t="shared" si="102"/>
        <v>0</v>
      </c>
      <c r="BX145" s="3" t="str">
        <f t="shared" si="103"/>
        <v>No</v>
      </c>
      <c r="BY145" s="3">
        <f t="shared" si="104"/>
        <v>53868</v>
      </c>
      <c r="BZ145">
        <v>1</v>
      </c>
      <c r="CA145" s="3">
        <f t="shared" si="105"/>
        <v>53868</v>
      </c>
      <c r="CC145" s="3">
        <f t="shared" si="106"/>
        <v>0</v>
      </c>
      <c r="CD145" s="3">
        <f t="shared" si="107"/>
        <v>0</v>
      </c>
      <c r="CE145" s="3" t="str">
        <f t="shared" si="108"/>
        <v/>
      </c>
      <c r="CF145" s="3" t="e">
        <f>HLOOKUP(CE145,'Valuation Data'!$D$2:$K$5,4,FALSE)</f>
        <v>#N/A</v>
      </c>
      <c r="CG145" s="3">
        <f t="shared" si="109"/>
        <v>53868</v>
      </c>
      <c r="CH145" s="3" t="str">
        <f t="shared" si="110"/>
        <v>No</v>
      </c>
      <c r="CI145" s="3" t="str">
        <f>VLOOKUP(R145,'Use Codes &amp; County Type'!A:D,4,FALSE)</f>
        <v>R</v>
      </c>
      <c r="CJ145" s="3" t="str">
        <f t="shared" si="111"/>
        <v>No</v>
      </c>
      <c r="CK145" s="3" t="str">
        <f t="shared" si="112"/>
        <v>No</v>
      </c>
      <c r="CL145" s="3">
        <f t="shared" si="113"/>
        <v>0.35</v>
      </c>
      <c r="CM145" s="3">
        <f t="shared" si="114"/>
        <v>18853.8</v>
      </c>
      <c r="CN145" s="3">
        <f t="shared" si="115"/>
        <v>3684.44</v>
      </c>
      <c r="CO145" s="3">
        <f t="shared" si="116"/>
        <v>15169.359999999999</v>
      </c>
      <c r="CP145" s="3">
        <f t="shared" si="117"/>
        <v>6.8397564416722359E-2</v>
      </c>
      <c r="CR145" s="3" t="str">
        <f t="shared" si="118"/>
        <v>No</v>
      </c>
      <c r="CV145" s="3" t="str">
        <f t="shared" si="119"/>
        <v>*Bid</v>
      </c>
      <c r="CW145" s="3">
        <f t="shared" si="120"/>
        <v>144</v>
      </c>
      <c r="CX145" s="3">
        <f t="shared" si="121"/>
        <v>921.11</v>
      </c>
      <c r="CY145" s="3" t="str">
        <f t="shared" si="122"/>
        <v>Ok</v>
      </c>
      <c r="CZ145">
        <v>0</v>
      </c>
      <c r="DA145">
        <v>0</v>
      </c>
    </row>
    <row r="146" spans="1:105" x14ac:dyDescent="0.25">
      <c r="A146">
        <v>145</v>
      </c>
      <c r="B146" t="s">
        <v>3</v>
      </c>
      <c r="C146" t="s">
        <v>254</v>
      </c>
      <c r="D146">
        <v>470.82</v>
      </c>
      <c r="E146">
        <v>2017</v>
      </c>
      <c r="F146">
        <v>470.82</v>
      </c>
      <c r="G146">
        <v>470.82</v>
      </c>
      <c r="H146" s="3">
        <f t="shared" si="82"/>
        <v>0</v>
      </c>
      <c r="I146">
        <v>3458</v>
      </c>
      <c r="J146" t="s">
        <v>2730</v>
      </c>
      <c r="K146" t="s">
        <v>2738</v>
      </c>
      <c r="L146">
        <v>32046</v>
      </c>
      <c r="M146" t="s">
        <v>2837</v>
      </c>
      <c r="N146" t="s">
        <v>4753</v>
      </c>
      <c r="O146">
        <v>-81.996729534912205</v>
      </c>
      <c r="P146">
        <v>30.551961214226001</v>
      </c>
      <c r="Q146" t="s">
        <v>4866</v>
      </c>
      <c r="R146">
        <v>2</v>
      </c>
      <c r="S146" t="s">
        <v>6535</v>
      </c>
      <c r="T146">
        <v>1006</v>
      </c>
      <c r="U146" t="s">
        <v>6578</v>
      </c>
      <c r="V146">
        <v>2017</v>
      </c>
      <c r="W146">
        <v>26056</v>
      </c>
      <c r="X146">
        <v>2017</v>
      </c>
      <c r="Y146">
        <v>27768</v>
      </c>
      <c r="Z146">
        <v>405.75</v>
      </c>
      <c r="AA146" s="3">
        <f t="shared" si="83"/>
        <v>0.86179431629922265</v>
      </c>
      <c r="AB146" t="s">
        <v>6616</v>
      </c>
      <c r="AC146" t="s">
        <v>6616</v>
      </c>
      <c r="AD146" t="s">
        <v>6616</v>
      </c>
      <c r="AE146" t="s">
        <v>6616</v>
      </c>
      <c r="AF146" t="s">
        <v>6616</v>
      </c>
      <c r="AG146" t="s">
        <v>6616</v>
      </c>
      <c r="AI146" t="s">
        <v>6618</v>
      </c>
      <c r="AJ146" t="s">
        <v>6618</v>
      </c>
      <c r="AK146" t="s">
        <v>6618</v>
      </c>
      <c r="AL146" t="s">
        <v>6618</v>
      </c>
      <c r="AM146" t="s">
        <v>6618</v>
      </c>
      <c r="AN146" t="s">
        <v>6618</v>
      </c>
      <c r="AO146" t="s">
        <v>6618</v>
      </c>
      <c r="AP146" s="3" t="str">
        <f t="shared" si="84"/>
        <v>No</v>
      </c>
      <c r="AQ146" s="3" t="str">
        <f t="shared" si="85"/>
        <v>No</v>
      </c>
      <c r="AR146" s="3" t="str">
        <f t="shared" si="86"/>
        <v>No</v>
      </c>
      <c r="AS146">
        <v>0</v>
      </c>
      <c r="AT146">
        <v>0</v>
      </c>
      <c r="AU146">
        <v>13500</v>
      </c>
      <c r="AV146" t="s">
        <v>6622</v>
      </c>
      <c r="AW146">
        <v>0</v>
      </c>
      <c r="AX146">
        <v>0</v>
      </c>
      <c r="AY146" t="s">
        <v>6634</v>
      </c>
      <c r="AZ146" t="s">
        <v>6638</v>
      </c>
      <c r="BA146">
        <v>0</v>
      </c>
      <c r="BB146" t="s">
        <v>6616</v>
      </c>
      <c r="BC146" t="s">
        <v>6616</v>
      </c>
      <c r="BD146" s="4" t="str">
        <f t="shared" si="87"/>
        <v>No</v>
      </c>
      <c r="BE146" t="s">
        <v>6640</v>
      </c>
      <c r="BF146" s="3" t="str">
        <f t="shared" si="88"/>
        <v>No</v>
      </c>
      <c r="BG146" t="s">
        <v>6645</v>
      </c>
      <c r="BH146" s="3" t="str">
        <f t="shared" si="89"/>
        <v>3458 BARBARA LN</v>
      </c>
      <c r="BI146" s="3" t="str">
        <f t="shared" si="90"/>
        <v>Hilliard</v>
      </c>
      <c r="BJ146" s="3" t="str">
        <f t="shared" si="91"/>
        <v>Florida</v>
      </c>
      <c r="BK146" s="3">
        <f t="shared" si="92"/>
        <v>32046</v>
      </c>
      <c r="BL146" s="3" t="str">
        <f t="shared" si="93"/>
        <v>3458 BARBARA LN HILLIARD FL 32046</v>
      </c>
      <c r="BM146" s="3" t="str">
        <f t="shared" si="94"/>
        <v>L</v>
      </c>
      <c r="BN146" s="3" t="str">
        <f t="shared" si="95"/>
        <v>Pass</v>
      </c>
      <c r="BO146" s="3" t="str">
        <f t="shared" si="96"/>
        <v>No</v>
      </c>
      <c r="BP146" s="3" t="str">
        <f t="shared" si="97"/>
        <v>FV&lt;$10K</v>
      </c>
      <c r="BQ146" t="s">
        <v>6650</v>
      </c>
      <c r="BR146" s="3" t="str">
        <f t="shared" si="98"/>
        <v>No, &lt; $20K Lien</v>
      </c>
      <c r="BS146" s="3" t="str">
        <f t="shared" si="99"/>
        <v>No, Lien &lt; $20K</v>
      </c>
      <c r="BT146" t="s">
        <v>6650</v>
      </c>
      <c r="BU146" s="3" t="str">
        <f t="shared" si="100"/>
        <v>No</v>
      </c>
      <c r="BV146" s="3" t="str">
        <f t="shared" si="101"/>
        <v>No</v>
      </c>
      <c r="BW146" s="3">
        <f t="shared" si="102"/>
        <v>0</v>
      </c>
      <c r="BX146" s="3" t="str">
        <f t="shared" si="103"/>
        <v>No</v>
      </c>
      <c r="BY146" s="3">
        <f t="shared" si="104"/>
        <v>26056</v>
      </c>
      <c r="BZ146">
        <v>1</v>
      </c>
      <c r="CA146" s="3">
        <f t="shared" si="105"/>
        <v>26056</v>
      </c>
      <c r="CC146" s="3">
        <f t="shared" si="106"/>
        <v>0</v>
      </c>
      <c r="CD146" s="3">
        <f t="shared" si="107"/>
        <v>0</v>
      </c>
      <c r="CE146" s="3" t="str">
        <f t="shared" si="108"/>
        <v/>
      </c>
      <c r="CF146" s="3" t="e">
        <f>HLOOKUP(CE146,'Valuation Data'!$D$2:$K$5,4,FALSE)</f>
        <v>#N/A</v>
      </c>
      <c r="CG146" s="3">
        <f t="shared" si="109"/>
        <v>26056</v>
      </c>
      <c r="CH146" s="3" t="str">
        <f t="shared" si="110"/>
        <v>No</v>
      </c>
      <c r="CI146" s="3" t="str">
        <f>VLOOKUP(R146,'Use Codes &amp; County Type'!A:D,4,FALSE)</f>
        <v>R</v>
      </c>
      <c r="CJ146" s="3" t="str">
        <f t="shared" si="111"/>
        <v>No</v>
      </c>
      <c r="CK146" s="3" t="str">
        <f t="shared" si="112"/>
        <v>No</v>
      </c>
      <c r="CL146" s="3">
        <f t="shared" si="113"/>
        <v>0.35</v>
      </c>
      <c r="CM146" s="3">
        <f t="shared" si="114"/>
        <v>9119.5999999999985</v>
      </c>
      <c r="CN146" s="3">
        <f t="shared" si="115"/>
        <v>1883.28</v>
      </c>
      <c r="CO146" s="3">
        <f t="shared" si="116"/>
        <v>7236.3199999999988</v>
      </c>
      <c r="CP146" s="3">
        <f t="shared" si="117"/>
        <v>7.2278170095179617E-2</v>
      </c>
      <c r="CR146" s="3" t="str">
        <f t="shared" si="118"/>
        <v>No</v>
      </c>
      <c r="CV146" s="3" t="str">
        <f t="shared" si="119"/>
        <v>FMV&lt;$30K</v>
      </c>
      <c r="CW146" s="3">
        <f t="shared" si="120"/>
        <v>145</v>
      </c>
      <c r="CX146" s="3">
        <f t="shared" si="121"/>
        <v>470.82</v>
      </c>
      <c r="CY146" s="3" t="str">
        <f t="shared" si="122"/>
        <v>Ok</v>
      </c>
      <c r="CZ146">
        <v>0</v>
      </c>
      <c r="DA146">
        <v>0</v>
      </c>
    </row>
    <row r="147" spans="1:105" x14ac:dyDescent="0.25">
      <c r="A147">
        <v>146</v>
      </c>
      <c r="B147" t="s">
        <v>3</v>
      </c>
      <c r="C147" t="s">
        <v>255</v>
      </c>
      <c r="D147">
        <v>414.98</v>
      </c>
      <c r="E147">
        <v>2017</v>
      </c>
      <c r="F147">
        <v>414.98</v>
      </c>
      <c r="G147">
        <v>414.98</v>
      </c>
      <c r="H147" s="3">
        <f t="shared" si="82"/>
        <v>0</v>
      </c>
      <c r="I147">
        <v>19295</v>
      </c>
      <c r="J147" t="s">
        <v>2730</v>
      </c>
      <c r="K147" t="s">
        <v>2738</v>
      </c>
      <c r="L147">
        <v>32046</v>
      </c>
      <c r="M147" t="s">
        <v>2838</v>
      </c>
      <c r="N147" t="s">
        <v>4753</v>
      </c>
      <c r="O147">
        <v>-81.996748550210299</v>
      </c>
      <c r="P147">
        <v>30.5527985670875</v>
      </c>
      <c r="Q147" t="s">
        <v>4867</v>
      </c>
      <c r="R147">
        <v>2</v>
      </c>
      <c r="S147" t="s">
        <v>6535</v>
      </c>
      <c r="T147">
        <v>1006</v>
      </c>
      <c r="U147" t="s">
        <v>6578</v>
      </c>
      <c r="V147">
        <v>2017</v>
      </c>
      <c r="W147">
        <v>21626</v>
      </c>
      <c r="X147">
        <v>2017</v>
      </c>
      <c r="Y147">
        <v>25678</v>
      </c>
      <c r="Z147">
        <v>354.12</v>
      </c>
      <c r="AA147" s="3">
        <f t="shared" si="83"/>
        <v>0.85334232975083135</v>
      </c>
      <c r="AC147" t="s">
        <v>6616</v>
      </c>
      <c r="AG147" t="s">
        <v>6616</v>
      </c>
      <c r="AH147" t="s">
        <v>6616</v>
      </c>
      <c r="AI147" t="s">
        <v>6618</v>
      </c>
      <c r="AJ147" t="s">
        <v>6618</v>
      </c>
      <c r="AK147" t="s">
        <v>6618</v>
      </c>
      <c r="AL147">
        <v>0</v>
      </c>
      <c r="AM147">
        <v>0</v>
      </c>
      <c r="AN147">
        <v>0</v>
      </c>
      <c r="AO147">
        <v>0</v>
      </c>
      <c r="AP147" s="3" t="str">
        <f t="shared" si="84"/>
        <v>No</v>
      </c>
      <c r="AQ147" s="3" t="str">
        <f t="shared" si="85"/>
        <v>No</v>
      </c>
      <c r="AR147" s="3" t="str">
        <f t="shared" si="86"/>
        <v>No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 t="s">
        <v>6634</v>
      </c>
      <c r="AZ147" t="s">
        <v>6638</v>
      </c>
      <c r="BA147">
        <v>0</v>
      </c>
      <c r="BB147" t="s">
        <v>6616</v>
      </c>
      <c r="BC147" t="s">
        <v>6617</v>
      </c>
      <c r="BD147" s="4" t="str">
        <f t="shared" si="87"/>
        <v>No</v>
      </c>
      <c r="BE147" t="s">
        <v>6640</v>
      </c>
      <c r="BF147" s="3" t="str">
        <f t="shared" si="88"/>
        <v>No</v>
      </c>
      <c r="BG147" t="s">
        <v>6645</v>
      </c>
      <c r="BH147" s="3" t="str">
        <f t="shared" si="89"/>
        <v>19295 ASHCRAFT LN</v>
      </c>
      <c r="BI147" s="3" t="str">
        <f t="shared" si="90"/>
        <v>Hilliard</v>
      </c>
      <c r="BJ147" s="3" t="str">
        <f t="shared" si="91"/>
        <v>Florida</v>
      </c>
      <c r="BK147" s="3">
        <f t="shared" si="92"/>
        <v>32046</v>
      </c>
      <c r="BL147" s="3" t="str">
        <f t="shared" si="93"/>
        <v>19295 ASHCRAFT LN HILLIARD FL 32046</v>
      </c>
      <c r="BM147" s="3" t="str">
        <f t="shared" si="94"/>
        <v/>
      </c>
      <c r="BN147" s="3" t="str">
        <f t="shared" si="95"/>
        <v>Pass</v>
      </c>
      <c r="BO147" s="3" t="str">
        <f t="shared" si="96"/>
        <v>Yes</v>
      </c>
      <c r="BP147" s="3" t="str">
        <f t="shared" si="97"/>
        <v>FV&lt;$10K</v>
      </c>
      <c r="BQ147" t="s">
        <v>6650</v>
      </c>
      <c r="BR147" s="3" t="str">
        <f t="shared" si="98"/>
        <v>No, &lt; $20K Lien</v>
      </c>
      <c r="BS147" s="3" t="str">
        <f t="shared" si="99"/>
        <v>No, Lien &lt; $20K</v>
      </c>
      <c r="BT147" t="s">
        <v>6650</v>
      </c>
      <c r="BU147" s="3" t="str">
        <f t="shared" si="100"/>
        <v>No</v>
      </c>
      <c r="BV147" s="3" t="str">
        <f t="shared" si="101"/>
        <v>No</v>
      </c>
      <c r="BW147" s="3">
        <f t="shared" si="102"/>
        <v>0</v>
      </c>
      <c r="BX147" s="3" t="str">
        <f t="shared" si="103"/>
        <v>No</v>
      </c>
      <c r="BY147" s="3">
        <f t="shared" si="104"/>
        <v>21626</v>
      </c>
      <c r="BZ147">
        <v>1</v>
      </c>
      <c r="CA147" s="3">
        <f t="shared" si="105"/>
        <v>21626</v>
      </c>
      <c r="CC147" s="3">
        <f t="shared" si="106"/>
        <v>0</v>
      </c>
      <c r="CD147" s="3">
        <f t="shared" si="107"/>
        <v>0</v>
      </c>
      <c r="CE147" s="3" t="str">
        <f t="shared" si="108"/>
        <v/>
      </c>
      <c r="CF147" s="3" t="e">
        <f>HLOOKUP(CE147,'Valuation Data'!$D$2:$K$5,4,FALSE)</f>
        <v>#N/A</v>
      </c>
      <c r="CG147" s="3">
        <f t="shared" si="109"/>
        <v>21626</v>
      </c>
      <c r="CH147" s="3" t="str">
        <f t="shared" si="110"/>
        <v>No</v>
      </c>
      <c r="CI147" s="3" t="str">
        <f>VLOOKUP(R147,'Use Codes &amp; County Type'!A:D,4,FALSE)</f>
        <v>R</v>
      </c>
      <c r="CJ147" s="3" t="str">
        <f t="shared" si="111"/>
        <v>No</v>
      </c>
      <c r="CK147" s="3" t="str">
        <f t="shared" si="112"/>
        <v>No</v>
      </c>
      <c r="CL147" s="3">
        <f t="shared" si="113"/>
        <v>0.35</v>
      </c>
      <c r="CM147" s="3">
        <f t="shared" si="114"/>
        <v>7569.0999999999995</v>
      </c>
      <c r="CN147" s="3">
        <f t="shared" si="115"/>
        <v>1659.92</v>
      </c>
      <c r="CO147" s="3">
        <f t="shared" si="116"/>
        <v>5909.1799999999994</v>
      </c>
      <c r="CP147" s="3">
        <f t="shared" si="117"/>
        <v>7.6755756959215757E-2</v>
      </c>
      <c r="CR147" s="3" t="str">
        <f t="shared" si="118"/>
        <v>No</v>
      </c>
      <c r="CV147" s="3" t="str">
        <f t="shared" si="119"/>
        <v>FMV&lt;$30K</v>
      </c>
      <c r="CW147" s="3">
        <f t="shared" si="120"/>
        <v>146</v>
      </c>
      <c r="CX147" s="3">
        <f t="shared" si="121"/>
        <v>414.98</v>
      </c>
      <c r="CY147" s="3" t="str">
        <f t="shared" si="122"/>
        <v>Ok</v>
      </c>
      <c r="CZ147">
        <v>0</v>
      </c>
      <c r="DA147">
        <v>0</v>
      </c>
    </row>
    <row r="148" spans="1:105" x14ac:dyDescent="0.25">
      <c r="A148">
        <v>147</v>
      </c>
      <c r="B148" t="s">
        <v>3</v>
      </c>
      <c r="C148" t="s">
        <v>256</v>
      </c>
      <c r="D148">
        <v>1194.68</v>
      </c>
      <c r="E148">
        <v>2017</v>
      </c>
      <c r="F148">
        <v>1194.68</v>
      </c>
      <c r="G148">
        <v>1194.68</v>
      </c>
      <c r="H148" s="3">
        <f t="shared" si="82"/>
        <v>0</v>
      </c>
      <c r="I148">
        <v>20362</v>
      </c>
      <c r="J148" t="s">
        <v>2730</v>
      </c>
      <c r="K148" t="s">
        <v>2738</v>
      </c>
      <c r="L148">
        <v>32046</v>
      </c>
      <c r="M148" t="s">
        <v>2839</v>
      </c>
      <c r="N148" t="s">
        <v>4753</v>
      </c>
      <c r="O148">
        <v>-81.991138038653304</v>
      </c>
      <c r="P148">
        <v>30.551566152895099</v>
      </c>
      <c r="Q148" t="s">
        <v>4868</v>
      </c>
      <c r="R148">
        <v>2</v>
      </c>
      <c r="S148" t="s">
        <v>6535</v>
      </c>
      <c r="T148">
        <v>1006</v>
      </c>
      <c r="U148" t="s">
        <v>6578</v>
      </c>
      <c r="V148">
        <v>2017</v>
      </c>
      <c r="W148">
        <v>71014</v>
      </c>
      <c r="X148">
        <v>2017</v>
      </c>
      <c r="Y148">
        <v>71014</v>
      </c>
      <c r="Z148">
        <v>1075.06</v>
      </c>
      <c r="AA148" s="3">
        <f t="shared" si="83"/>
        <v>0.89987276927712856</v>
      </c>
      <c r="AB148" t="s">
        <v>6616</v>
      </c>
      <c r="AI148" t="s">
        <v>6618</v>
      </c>
      <c r="AJ148" t="s">
        <v>6618</v>
      </c>
      <c r="AK148">
        <v>0</v>
      </c>
      <c r="AL148">
        <v>0</v>
      </c>
      <c r="AM148">
        <v>0</v>
      </c>
      <c r="AN148">
        <v>0</v>
      </c>
      <c r="AO148">
        <v>0</v>
      </c>
      <c r="AP148" s="3" t="str">
        <f t="shared" si="84"/>
        <v>No</v>
      </c>
      <c r="AQ148" s="3" t="str">
        <f t="shared" si="85"/>
        <v>No</v>
      </c>
      <c r="AR148" s="3" t="str">
        <f t="shared" si="86"/>
        <v>No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 t="s">
        <v>6634</v>
      </c>
      <c r="AZ148">
        <v>0</v>
      </c>
      <c r="BA148">
        <v>0</v>
      </c>
      <c r="BB148" t="s">
        <v>6616</v>
      </c>
      <c r="BC148" t="s">
        <v>6616</v>
      </c>
      <c r="BD148" s="4" t="str">
        <f t="shared" si="87"/>
        <v>No</v>
      </c>
      <c r="BE148" t="s">
        <v>6640</v>
      </c>
      <c r="BF148" s="3" t="str">
        <f t="shared" si="88"/>
        <v>No</v>
      </c>
      <c r="BG148" t="s">
        <v>6645</v>
      </c>
      <c r="BH148" s="3" t="str">
        <f t="shared" si="89"/>
        <v>20362 CR 121</v>
      </c>
      <c r="BI148" s="3" t="str">
        <f t="shared" si="90"/>
        <v>Hilliard</v>
      </c>
      <c r="BJ148" s="3" t="str">
        <f t="shared" si="91"/>
        <v>Florida</v>
      </c>
      <c r="BK148" s="3">
        <f t="shared" si="92"/>
        <v>32046</v>
      </c>
      <c r="BL148" s="3" t="str">
        <f t="shared" si="93"/>
        <v>20362 CR 121 HILLIARD FL 32046</v>
      </c>
      <c r="BM148" s="3" t="str">
        <f t="shared" si="94"/>
        <v/>
      </c>
      <c r="BN148" s="3" t="str">
        <f t="shared" si="95"/>
        <v>Pass</v>
      </c>
      <c r="BO148" s="3" t="str">
        <f t="shared" si="96"/>
        <v>No</v>
      </c>
      <c r="BP148" s="3" t="str">
        <f t="shared" si="97"/>
        <v>FV&lt;$10K</v>
      </c>
      <c r="BQ148" t="s">
        <v>6650</v>
      </c>
      <c r="BR148" s="3" t="str">
        <f t="shared" si="98"/>
        <v>No, &lt; $20K Lien</v>
      </c>
      <c r="BS148" s="3" t="str">
        <f t="shared" si="99"/>
        <v>No, Lien &lt; $20K</v>
      </c>
      <c r="BT148" t="s">
        <v>6650</v>
      </c>
      <c r="BU148" s="3" t="str">
        <f t="shared" si="100"/>
        <v>No</v>
      </c>
      <c r="BV148" s="3" t="str">
        <f t="shared" si="101"/>
        <v>No</v>
      </c>
      <c r="BW148" s="3">
        <f t="shared" si="102"/>
        <v>0</v>
      </c>
      <c r="BX148" s="3" t="str">
        <f t="shared" si="103"/>
        <v>No</v>
      </c>
      <c r="BY148" s="3">
        <f t="shared" si="104"/>
        <v>71014</v>
      </c>
      <c r="BZ148">
        <v>1</v>
      </c>
      <c r="CA148" s="3">
        <f t="shared" si="105"/>
        <v>71014</v>
      </c>
      <c r="CC148" s="3">
        <f t="shared" si="106"/>
        <v>0</v>
      </c>
      <c r="CD148" s="3">
        <f t="shared" si="107"/>
        <v>0</v>
      </c>
      <c r="CE148" s="3" t="str">
        <f t="shared" si="108"/>
        <v/>
      </c>
      <c r="CF148" s="3" t="e">
        <f>HLOOKUP(CE148,'Valuation Data'!$D$2:$K$5,4,FALSE)</f>
        <v>#N/A</v>
      </c>
      <c r="CG148" s="3">
        <f t="shared" si="109"/>
        <v>71014</v>
      </c>
      <c r="CH148" s="3" t="str">
        <f t="shared" si="110"/>
        <v>No</v>
      </c>
      <c r="CI148" s="3" t="str">
        <f>VLOOKUP(R148,'Use Codes &amp; County Type'!A:D,4,FALSE)</f>
        <v>R</v>
      </c>
      <c r="CJ148" s="3" t="str">
        <f t="shared" si="111"/>
        <v>No</v>
      </c>
      <c r="CK148" s="3" t="str">
        <f t="shared" si="112"/>
        <v>No</v>
      </c>
      <c r="CL148" s="3">
        <f t="shared" si="113"/>
        <v>0.35</v>
      </c>
      <c r="CM148" s="3">
        <f t="shared" si="114"/>
        <v>24854.899999999998</v>
      </c>
      <c r="CN148" s="3">
        <f t="shared" si="115"/>
        <v>4778.72</v>
      </c>
      <c r="CO148" s="3">
        <f t="shared" si="116"/>
        <v>20076.179999999997</v>
      </c>
      <c r="CP148" s="3">
        <f t="shared" si="117"/>
        <v>6.7292646520404426E-2</v>
      </c>
      <c r="CR148" s="3" t="str">
        <f t="shared" si="118"/>
        <v>No</v>
      </c>
      <c r="CV148" s="3" t="str">
        <f t="shared" si="119"/>
        <v>*Bid</v>
      </c>
      <c r="CW148" s="3">
        <f t="shared" si="120"/>
        <v>147</v>
      </c>
      <c r="CX148" s="3">
        <f t="shared" si="121"/>
        <v>1194.68</v>
      </c>
      <c r="CY148" s="3" t="str">
        <f t="shared" si="122"/>
        <v>Ok</v>
      </c>
      <c r="CZ148">
        <v>0</v>
      </c>
      <c r="DA148">
        <v>0</v>
      </c>
    </row>
    <row r="149" spans="1:105" x14ac:dyDescent="0.25">
      <c r="A149">
        <v>148</v>
      </c>
      <c r="B149" t="s">
        <v>3</v>
      </c>
      <c r="C149" t="s">
        <v>257</v>
      </c>
      <c r="D149">
        <v>451.84</v>
      </c>
      <c r="E149">
        <v>2017</v>
      </c>
      <c r="F149">
        <v>451.84</v>
      </c>
      <c r="G149">
        <v>451.84</v>
      </c>
      <c r="H149" s="3">
        <f t="shared" si="82"/>
        <v>0</v>
      </c>
      <c r="I149">
        <v>20460</v>
      </c>
      <c r="J149" t="s">
        <v>2730</v>
      </c>
      <c r="K149" t="s">
        <v>2738</v>
      </c>
      <c r="L149">
        <v>32046</v>
      </c>
      <c r="M149" t="s">
        <v>2840</v>
      </c>
      <c r="N149" t="s">
        <v>4753</v>
      </c>
      <c r="O149">
        <v>-81.991480002482504</v>
      </c>
      <c r="P149">
        <v>30.552594269899</v>
      </c>
      <c r="Q149" t="s">
        <v>4869</v>
      </c>
      <c r="R149">
        <v>2</v>
      </c>
      <c r="S149" t="s">
        <v>6535</v>
      </c>
      <c r="T149">
        <v>1006</v>
      </c>
      <c r="U149" t="s">
        <v>6578</v>
      </c>
      <c r="V149">
        <v>2017</v>
      </c>
      <c r="W149">
        <v>51473</v>
      </c>
      <c r="X149">
        <v>2017</v>
      </c>
      <c r="Y149">
        <v>64949</v>
      </c>
      <c r="Z149">
        <v>388.2</v>
      </c>
      <c r="AA149" s="3">
        <f t="shared" si="83"/>
        <v>0.85915368271954673</v>
      </c>
      <c r="AB149" t="s">
        <v>6616</v>
      </c>
      <c r="AE149" t="s">
        <v>6616</v>
      </c>
      <c r="AI149" t="s">
        <v>6618</v>
      </c>
      <c r="AJ149" t="s">
        <v>6618</v>
      </c>
      <c r="AK149" t="s">
        <v>6618</v>
      </c>
      <c r="AL149">
        <v>0</v>
      </c>
      <c r="AM149">
        <v>0</v>
      </c>
      <c r="AN149">
        <v>0</v>
      </c>
      <c r="AO149">
        <v>0</v>
      </c>
      <c r="AP149" s="3" t="str">
        <f t="shared" si="84"/>
        <v>No</v>
      </c>
      <c r="AQ149" s="3" t="str">
        <f t="shared" si="85"/>
        <v>No</v>
      </c>
      <c r="AR149" s="3" t="str">
        <f t="shared" si="86"/>
        <v>No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 t="s">
        <v>6634</v>
      </c>
      <c r="AZ149">
        <v>0</v>
      </c>
      <c r="BA149">
        <v>1</v>
      </c>
      <c r="BB149" t="s">
        <v>6617</v>
      </c>
      <c r="BC149" t="s">
        <v>6616</v>
      </c>
      <c r="BD149" s="4" t="str">
        <f t="shared" si="87"/>
        <v>No</v>
      </c>
      <c r="BE149" t="s">
        <v>6640</v>
      </c>
      <c r="BF149" s="3" t="str">
        <f t="shared" si="88"/>
        <v>No</v>
      </c>
      <c r="BG149" t="s">
        <v>6645</v>
      </c>
      <c r="BH149" s="3" t="str">
        <f t="shared" si="89"/>
        <v>20460 CR 121</v>
      </c>
      <c r="BI149" s="3" t="str">
        <f t="shared" si="90"/>
        <v>Hilliard</v>
      </c>
      <c r="BJ149" s="3" t="str">
        <f t="shared" si="91"/>
        <v>Florida</v>
      </c>
      <c r="BK149" s="3">
        <f t="shared" si="92"/>
        <v>32046</v>
      </c>
      <c r="BL149" s="3" t="str">
        <f t="shared" si="93"/>
        <v>20460 CR 121 HILLIARD FL 32046</v>
      </c>
      <c r="BM149" s="3" t="str">
        <f t="shared" si="94"/>
        <v/>
      </c>
      <c r="BN149" s="3" t="str">
        <f t="shared" si="95"/>
        <v>Pass</v>
      </c>
      <c r="BO149" s="3" t="str">
        <f t="shared" si="96"/>
        <v>No</v>
      </c>
      <c r="BP149" s="3" t="str">
        <f t="shared" si="97"/>
        <v>FV&lt;$10K</v>
      </c>
      <c r="BQ149" t="s">
        <v>6650</v>
      </c>
      <c r="BR149" s="3" t="str">
        <f t="shared" si="98"/>
        <v>No, &lt; $20K Lien</v>
      </c>
      <c r="BS149" s="3" t="str">
        <f t="shared" si="99"/>
        <v>No, Lien &lt; $20K</v>
      </c>
      <c r="BT149" t="s">
        <v>6650</v>
      </c>
      <c r="BU149" s="3" t="str">
        <f t="shared" si="100"/>
        <v>No</v>
      </c>
      <c r="BV149" s="3" t="str">
        <f t="shared" si="101"/>
        <v>No</v>
      </c>
      <c r="BW149" s="3">
        <f t="shared" si="102"/>
        <v>1</v>
      </c>
      <c r="BX149" s="3" t="str">
        <f t="shared" si="103"/>
        <v>No</v>
      </c>
      <c r="BY149" s="3">
        <f t="shared" si="104"/>
        <v>51473</v>
      </c>
      <c r="BZ149">
        <v>1</v>
      </c>
      <c r="CA149" s="3">
        <f t="shared" si="105"/>
        <v>51473</v>
      </c>
      <c r="CC149" s="3">
        <f t="shared" si="106"/>
        <v>0</v>
      </c>
      <c r="CD149" s="3">
        <f t="shared" si="107"/>
        <v>0</v>
      </c>
      <c r="CE149" s="3" t="str">
        <f t="shared" si="108"/>
        <v/>
      </c>
      <c r="CF149" s="3" t="e">
        <f>HLOOKUP(CE149,'Valuation Data'!$D$2:$K$5,4,FALSE)</f>
        <v>#N/A</v>
      </c>
      <c r="CG149" s="3">
        <f t="shared" si="109"/>
        <v>51473</v>
      </c>
      <c r="CH149" s="3" t="str">
        <f t="shared" si="110"/>
        <v>No</v>
      </c>
      <c r="CI149" s="3" t="str">
        <f>VLOOKUP(R149,'Use Codes &amp; County Type'!A:D,4,FALSE)</f>
        <v>R</v>
      </c>
      <c r="CJ149" s="3" t="str">
        <f t="shared" si="111"/>
        <v>No</v>
      </c>
      <c r="CK149" s="3" t="str">
        <f t="shared" si="112"/>
        <v>Yes</v>
      </c>
      <c r="CL149" s="3">
        <f t="shared" si="113"/>
        <v>0.67</v>
      </c>
      <c r="CM149" s="3">
        <f t="shared" si="114"/>
        <v>34486.910000000003</v>
      </c>
      <c r="CN149" s="3">
        <f t="shared" si="115"/>
        <v>2259.1999999999998</v>
      </c>
      <c r="CO149" s="3">
        <f t="shared" si="116"/>
        <v>32227.710000000003</v>
      </c>
      <c r="CP149" s="3">
        <f t="shared" si="117"/>
        <v>4.3890971965885026E-2</v>
      </c>
      <c r="CR149" s="3" t="str">
        <f t="shared" si="118"/>
        <v>No</v>
      </c>
      <c r="CV149" s="3" t="str">
        <f t="shared" si="119"/>
        <v>*Bid</v>
      </c>
      <c r="CW149" s="3">
        <f t="shared" si="120"/>
        <v>148</v>
      </c>
      <c r="CX149" s="3">
        <f t="shared" si="121"/>
        <v>451.84</v>
      </c>
      <c r="CY149" s="3" t="str">
        <f t="shared" si="122"/>
        <v>Ok</v>
      </c>
      <c r="CZ149">
        <v>0</v>
      </c>
      <c r="DA149">
        <v>0</v>
      </c>
    </row>
    <row r="150" spans="1:105" x14ac:dyDescent="0.25">
      <c r="A150">
        <v>149</v>
      </c>
      <c r="B150" t="s">
        <v>3</v>
      </c>
      <c r="C150" t="s">
        <v>258</v>
      </c>
      <c r="D150">
        <v>616.38</v>
      </c>
      <c r="E150">
        <v>2017</v>
      </c>
      <c r="F150">
        <v>616.38</v>
      </c>
      <c r="G150">
        <v>616.38</v>
      </c>
      <c r="H150" s="3">
        <f t="shared" si="82"/>
        <v>0</v>
      </c>
      <c r="I150">
        <v>19288</v>
      </c>
      <c r="J150" t="s">
        <v>2730</v>
      </c>
      <c r="K150" t="s">
        <v>2738</v>
      </c>
      <c r="L150">
        <v>32046</v>
      </c>
      <c r="M150" t="s">
        <v>2841</v>
      </c>
      <c r="N150" t="s">
        <v>4753</v>
      </c>
      <c r="O150">
        <v>-82.006221733001595</v>
      </c>
      <c r="P150">
        <v>30.5521199595536</v>
      </c>
      <c r="Q150" t="s">
        <v>4870</v>
      </c>
      <c r="R150">
        <v>1</v>
      </c>
      <c r="S150" t="s">
        <v>6539</v>
      </c>
      <c r="T150">
        <v>1001</v>
      </c>
      <c r="U150" t="s">
        <v>6582</v>
      </c>
      <c r="V150">
        <v>2017</v>
      </c>
      <c r="W150">
        <v>74531</v>
      </c>
      <c r="X150">
        <v>2017</v>
      </c>
      <c r="Y150">
        <v>87711</v>
      </c>
      <c r="Z150">
        <v>540.34</v>
      </c>
      <c r="AA150" s="3">
        <f t="shared" si="83"/>
        <v>0.87663454362568549</v>
      </c>
      <c r="AB150" t="s">
        <v>6616</v>
      </c>
      <c r="AE150" t="s">
        <v>6616</v>
      </c>
      <c r="AF150" t="s">
        <v>6616</v>
      </c>
      <c r="AG150" t="s">
        <v>6616</v>
      </c>
      <c r="AH150" t="s">
        <v>6616</v>
      </c>
      <c r="AI150" t="s">
        <v>6618</v>
      </c>
      <c r="AJ150" t="s">
        <v>6618</v>
      </c>
      <c r="AK150" t="s">
        <v>6618</v>
      </c>
      <c r="AL150" t="s">
        <v>6618</v>
      </c>
      <c r="AM150" t="s">
        <v>6618</v>
      </c>
      <c r="AN150" t="s">
        <v>6618</v>
      </c>
      <c r="AO150" t="s">
        <v>6618</v>
      </c>
      <c r="AP150" s="3" t="str">
        <f t="shared" si="84"/>
        <v>No</v>
      </c>
      <c r="AQ150" s="3" t="str">
        <f t="shared" si="85"/>
        <v>No</v>
      </c>
      <c r="AR150" s="3" t="str">
        <f t="shared" si="86"/>
        <v>No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 t="s">
        <v>6634</v>
      </c>
      <c r="AZ150">
        <v>0</v>
      </c>
      <c r="BA150">
        <v>1</v>
      </c>
      <c r="BB150" t="s">
        <v>6617</v>
      </c>
      <c r="BC150" t="s">
        <v>6617</v>
      </c>
      <c r="BD150" s="4" t="str">
        <f t="shared" si="87"/>
        <v>No</v>
      </c>
      <c r="BE150" t="s">
        <v>6640</v>
      </c>
      <c r="BF150" s="3" t="str">
        <f t="shared" si="88"/>
        <v>No</v>
      </c>
      <c r="BG150" t="s">
        <v>6645</v>
      </c>
      <c r="BH150" s="3" t="str">
        <f t="shared" si="89"/>
        <v>19288 SCENIC RIVER DR</v>
      </c>
      <c r="BI150" s="3" t="str">
        <f t="shared" si="90"/>
        <v>Hilliard</v>
      </c>
      <c r="BJ150" s="3" t="str">
        <f t="shared" si="91"/>
        <v>Florida</v>
      </c>
      <c r="BK150" s="3">
        <f t="shared" si="92"/>
        <v>32046</v>
      </c>
      <c r="BL150" s="3" t="str">
        <f t="shared" si="93"/>
        <v>19288 SCENIC RIVER DR HILLIARD FL 32046</v>
      </c>
      <c r="BM150" s="3" t="str">
        <f t="shared" si="94"/>
        <v/>
      </c>
      <c r="BN150" s="3" t="str">
        <f t="shared" si="95"/>
        <v>Pass</v>
      </c>
      <c r="BO150" s="3" t="str">
        <f t="shared" si="96"/>
        <v>Yes</v>
      </c>
      <c r="BP150" s="3" t="str">
        <f t="shared" si="97"/>
        <v>FV&lt;$10K</v>
      </c>
      <c r="BQ150" t="s">
        <v>6650</v>
      </c>
      <c r="BR150" s="3" t="str">
        <f t="shared" si="98"/>
        <v>No, &lt; $20K Lien</v>
      </c>
      <c r="BS150" s="3" t="str">
        <f t="shared" si="99"/>
        <v>No, Lien &lt; $20K</v>
      </c>
      <c r="BT150" t="s">
        <v>6650</v>
      </c>
      <c r="BU150" s="3" t="str">
        <f t="shared" si="100"/>
        <v>No</v>
      </c>
      <c r="BV150" s="3" t="str">
        <f t="shared" si="101"/>
        <v>No</v>
      </c>
      <c r="BW150" s="3">
        <f t="shared" si="102"/>
        <v>1</v>
      </c>
      <c r="BX150" s="3" t="str">
        <f t="shared" si="103"/>
        <v>No</v>
      </c>
      <c r="BY150" s="3">
        <f t="shared" si="104"/>
        <v>74531</v>
      </c>
      <c r="BZ150">
        <v>1</v>
      </c>
      <c r="CA150" s="3">
        <f t="shared" si="105"/>
        <v>74531</v>
      </c>
      <c r="CC150" s="3">
        <f t="shared" si="106"/>
        <v>0</v>
      </c>
      <c r="CD150" s="3">
        <f t="shared" si="107"/>
        <v>0</v>
      </c>
      <c r="CE150" s="3" t="str">
        <f t="shared" si="108"/>
        <v/>
      </c>
      <c r="CF150" s="3" t="e">
        <f>HLOOKUP(CE150,'Valuation Data'!$D$2:$K$5,4,FALSE)</f>
        <v>#N/A</v>
      </c>
      <c r="CG150" s="3">
        <f t="shared" si="109"/>
        <v>74531</v>
      </c>
      <c r="CH150" s="3" t="str">
        <f t="shared" si="110"/>
        <v>No</v>
      </c>
      <c r="CI150" s="3" t="str">
        <f>VLOOKUP(R150,'Use Codes &amp; County Type'!A:D,4,FALSE)</f>
        <v>S</v>
      </c>
      <c r="CJ150" s="3" t="str">
        <f t="shared" si="111"/>
        <v>No</v>
      </c>
      <c r="CK150" s="3" t="str">
        <f t="shared" si="112"/>
        <v>Yes</v>
      </c>
      <c r="CL150" s="3">
        <f t="shared" si="113"/>
        <v>0.67</v>
      </c>
      <c r="CM150" s="3">
        <f t="shared" si="114"/>
        <v>49935.770000000004</v>
      </c>
      <c r="CN150" s="3">
        <f t="shared" si="115"/>
        <v>3081.9</v>
      </c>
      <c r="CO150" s="3">
        <f t="shared" si="116"/>
        <v>46853.87</v>
      </c>
      <c r="CP150" s="3">
        <f t="shared" si="117"/>
        <v>4.1350578953723953E-2</v>
      </c>
      <c r="CR150" s="3" t="str">
        <f t="shared" si="118"/>
        <v>No</v>
      </c>
      <c r="CV150" s="3" t="str">
        <f t="shared" si="119"/>
        <v>*Bid</v>
      </c>
      <c r="CW150" s="3">
        <f t="shared" si="120"/>
        <v>149</v>
      </c>
      <c r="CX150" s="3">
        <f t="shared" si="121"/>
        <v>616.38</v>
      </c>
      <c r="CY150" s="3" t="str">
        <f t="shared" si="122"/>
        <v>Ok</v>
      </c>
      <c r="CZ150">
        <v>0</v>
      </c>
      <c r="DA150">
        <v>0</v>
      </c>
    </row>
    <row r="151" spans="1:105" x14ac:dyDescent="0.25">
      <c r="A151">
        <v>150</v>
      </c>
      <c r="B151" t="s">
        <v>3</v>
      </c>
      <c r="C151" t="s">
        <v>259</v>
      </c>
      <c r="D151">
        <v>592.58000000000004</v>
      </c>
      <c r="E151">
        <v>2017</v>
      </c>
      <c r="F151">
        <v>592.58000000000004</v>
      </c>
      <c r="G151">
        <v>592.58000000000004</v>
      </c>
      <c r="H151" s="3">
        <f t="shared" si="82"/>
        <v>0</v>
      </c>
      <c r="I151">
        <v>2892</v>
      </c>
      <c r="J151" t="s">
        <v>2730</v>
      </c>
      <c r="K151" t="s">
        <v>2738</v>
      </c>
      <c r="L151">
        <v>32046</v>
      </c>
      <c r="M151" t="s">
        <v>2842</v>
      </c>
      <c r="N151" t="s">
        <v>4753</v>
      </c>
      <c r="O151">
        <v>-82.006980414991602</v>
      </c>
      <c r="P151">
        <v>30.550156265444102</v>
      </c>
      <c r="Q151" t="s">
        <v>4871</v>
      </c>
      <c r="R151">
        <v>1</v>
      </c>
      <c r="S151" t="s">
        <v>6539</v>
      </c>
      <c r="T151">
        <v>1001</v>
      </c>
      <c r="U151" t="s">
        <v>6582</v>
      </c>
      <c r="V151">
        <v>2017</v>
      </c>
      <c r="W151">
        <v>71197</v>
      </c>
      <c r="X151">
        <v>2017</v>
      </c>
      <c r="Y151">
        <v>79974</v>
      </c>
      <c r="Z151">
        <v>518.34</v>
      </c>
      <c r="AA151" s="3">
        <f t="shared" si="83"/>
        <v>0.87471733774342708</v>
      </c>
      <c r="AB151" t="s">
        <v>6616</v>
      </c>
      <c r="AC151" t="s">
        <v>6616</v>
      </c>
      <c r="AD151" t="s">
        <v>6616</v>
      </c>
      <c r="AE151" t="s">
        <v>6616</v>
      </c>
      <c r="AF151" t="s">
        <v>6616</v>
      </c>
      <c r="AG151" t="s">
        <v>6616</v>
      </c>
      <c r="AH151" t="s">
        <v>6616</v>
      </c>
      <c r="AI151" t="s">
        <v>6618</v>
      </c>
      <c r="AJ151" t="s">
        <v>6618</v>
      </c>
      <c r="AK151" t="s">
        <v>6618</v>
      </c>
      <c r="AL151" t="s">
        <v>6618</v>
      </c>
      <c r="AM151" t="s">
        <v>6618</v>
      </c>
      <c r="AN151" t="s">
        <v>6618</v>
      </c>
      <c r="AO151" t="s">
        <v>6618</v>
      </c>
      <c r="AP151" s="3" t="str">
        <f t="shared" si="84"/>
        <v>No</v>
      </c>
      <c r="AQ151" s="3" t="str">
        <f t="shared" si="85"/>
        <v>No</v>
      </c>
      <c r="AR151" s="3" t="str">
        <f t="shared" si="86"/>
        <v>No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 t="s">
        <v>6634</v>
      </c>
      <c r="AZ151" t="s">
        <v>6637</v>
      </c>
      <c r="BA151">
        <v>1</v>
      </c>
      <c r="BB151" t="s">
        <v>6617</v>
      </c>
      <c r="BC151" t="s">
        <v>6616</v>
      </c>
      <c r="BD151" s="4" t="str">
        <f t="shared" si="87"/>
        <v>No</v>
      </c>
      <c r="BE151" t="s">
        <v>6640</v>
      </c>
      <c r="BF151" s="3" t="str">
        <f t="shared" si="88"/>
        <v>No</v>
      </c>
      <c r="BG151" t="s">
        <v>6645</v>
      </c>
      <c r="BH151" s="3" t="str">
        <f t="shared" si="89"/>
        <v>2892 BARBARA LN</v>
      </c>
      <c r="BI151" s="3" t="str">
        <f t="shared" si="90"/>
        <v>Hilliard</v>
      </c>
      <c r="BJ151" s="3" t="str">
        <f t="shared" si="91"/>
        <v>Florida</v>
      </c>
      <c r="BK151" s="3">
        <f t="shared" si="92"/>
        <v>32046</v>
      </c>
      <c r="BL151" s="3" t="str">
        <f t="shared" si="93"/>
        <v>2892 BARBARA LN HILLIARD FL 32046</v>
      </c>
      <c r="BM151" s="3" t="str">
        <f t="shared" si="94"/>
        <v/>
      </c>
      <c r="BN151" s="3" t="str">
        <f t="shared" si="95"/>
        <v>Pass</v>
      </c>
      <c r="BO151" s="3" t="str">
        <f t="shared" si="96"/>
        <v>No</v>
      </c>
      <c r="BP151" s="3" t="str">
        <f t="shared" si="97"/>
        <v>FV&lt;$10K</v>
      </c>
      <c r="BQ151" t="s">
        <v>6650</v>
      </c>
      <c r="BR151" s="3" t="str">
        <f t="shared" si="98"/>
        <v>No, &lt; $20K Lien</v>
      </c>
      <c r="BS151" s="3" t="str">
        <f t="shared" si="99"/>
        <v>No, Lien &lt; $20K</v>
      </c>
      <c r="BT151" t="s">
        <v>6650</v>
      </c>
      <c r="BU151" s="3" t="str">
        <f t="shared" si="100"/>
        <v>No</v>
      </c>
      <c r="BV151" s="3" t="str">
        <f t="shared" si="101"/>
        <v>No</v>
      </c>
      <c r="BW151" s="3">
        <f t="shared" si="102"/>
        <v>1</v>
      </c>
      <c r="BX151" s="3" t="str">
        <f t="shared" si="103"/>
        <v>No</v>
      </c>
      <c r="BY151" s="3">
        <f t="shared" si="104"/>
        <v>71197</v>
      </c>
      <c r="BZ151">
        <v>1</v>
      </c>
      <c r="CA151" s="3">
        <f t="shared" si="105"/>
        <v>71197</v>
      </c>
      <c r="CC151" s="3">
        <f t="shared" si="106"/>
        <v>0</v>
      </c>
      <c r="CD151" s="3">
        <f t="shared" si="107"/>
        <v>0</v>
      </c>
      <c r="CE151" s="3" t="str">
        <f t="shared" si="108"/>
        <v/>
      </c>
      <c r="CF151" s="3" t="e">
        <f>HLOOKUP(CE151,'Valuation Data'!$D$2:$K$5,4,FALSE)</f>
        <v>#N/A</v>
      </c>
      <c r="CG151" s="3">
        <f t="shared" si="109"/>
        <v>71197</v>
      </c>
      <c r="CH151" s="3" t="str">
        <f t="shared" si="110"/>
        <v>No</v>
      </c>
      <c r="CI151" s="3" t="str">
        <f>VLOOKUP(R151,'Use Codes &amp; County Type'!A:D,4,FALSE)</f>
        <v>S</v>
      </c>
      <c r="CJ151" s="3" t="str">
        <f t="shared" si="111"/>
        <v>No</v>
      </c>
      <c r="CK151" s="3" t="str">
        <f t="shared" si="112"/>
        <v>Yes</v>
      </c>
      <c r="CL151" s="3">
        <f t="shared" si="113"/>
        <v>0.67</v>
      </c>
      <c r="CM151" s="3">
        <f t="shared" si="114"/>
        <v>47701.990000000005</v>
      </c>
      <c r="CN151" s="3">
        <f t="shared" si="115"/>
        <v>2962.9</v>
      </c>
      <c r="CO151" s="3">
        <f t="shared" si="116"/>
        <v>44739.090000000004</v>
      </c>
      <c r="CP151" s="3">
        <f t="shared" si="117"/>
        <v>4.1615517507760158E-2</v>
      </c>
      <c r="CR151" s="3" t="str">
        <f t="shared" si="118"/>
        <v>No</v>
      </c>
      <c r="CV151" s="3" t="str">
        <f t="shared" si="119"/>
        <v>*Bid</v>
      </c>
      <c r="CW151" s="3">
        <f t="shared" si="120"/>
        <v>150</v>
      </c>
      <c r="CX151" s="3">
        <f t="shared" si="121"/>
        <v>592.58000000000004</v>
      </c>
      <c r="CY151" s="3" t="str">
        <f t="shared" si="122"/>
        <v>Ok</v>
      </c>
      <c r="CZ151">
        <v>0</v>
      </c>
      <c r="DA151">
        <v>0</v>
      </c>
    </row>
    <row r="152" spans="1:105" x14ac:dyDescent="0.25">
      <c r="A152">
        <v>151</v>
      </c>
      <c r="B152" t="s">
        <v>3</v>
      </c>
      <c r="C152" t="s">
        <v>260</v>
      </c>
      <c r="D152">
        <v>135.85</v>
      </c>
      <c r="E152">
        <v>2017</v>
      </c>
      <c r="F152" t="e">
        <f>NA()</f>
        <v>#N/A</v>
      </c>
      <c r="G152" t="e">
        <f>NA()</f>
        <v>#N/A</v>
      </c>
      <c r="H152" s="3" t="e">
        <f t="shared" si="82"/>
        <v>#N/A</v>
      </c>
      <c r="I152" t="e">
        <f>NA()</f>
        <v>#N/A</v>
      </c>
      <c r="J152" t="e">
        <f>NA()</f>
        <v>#N/A</v>
      </c>
      <c r="K152" t="e">
        <f>NA()</f>
        <v>#N/A</v>
      </c>
      <c r="L152" t="e">
        <f>NA()</f>
        <v>#N/A</v>
      </c>
      <c r="M152" t="e">
        <f>NA()</f>
        <v>#N/A</v>
      </c>
      <c r="N152" t="e">
        <f>NA()</f>
        <v>#N/A</v>
      </c>
      <c r="O152" t="e">
        <f>NA()</f>
        <v>#N/A</v>
      </c>
      <c r="P152" t="e">
        <f>NA()</f>
        <v>#N/A</v>
      </c>
      <c r="Q152" t="e">
        <f>NA()</f>
        <v>#N/A</v>
      </c>
      <c r="R152">
        <v>2</v>
      </c>
      <c r="S152" t="s">
        <v>6535</v>
      </c>
      <c r="T152" t="e">
        <f>NA()</f>
        <v>#N/A</v>
      </c>
      <c r="U152" t="e">
        <f>NA()</f>
        <v>#N/A</v>
      </c>
      <c r="V152">
        <v>2017</v>
      </c>
      <c r="W152">
        <v>31343</v>
      </c>
      <c r="X152" t="e">
        <f>NA()</f>
        <v>#N/A</v>
      </c>
      <c r="Y152" t="e">
        <f>NA()</f>
        <v>#N/A</v>
      </c>
      <c r="Z152" t="e">
        <f>NA()</f>
        <v>#N/A</v>
      </c>
      <c r="AA152" s="3">
        <f t="shared" si="83"/>
        <v>0</v>
      </c>
      <c r="AB152" t="s">
        <v>6617</v>
      </c>
      <c r="AC152" t="s">
        <v>6616</v>
      </c>
      <c r="AE152" t="s">
        <v>6616</v>
      </c>
      <c r="AF152" t="s">
        <v>6616</v>
      </c>
      <c r="AG152" t="s">
        <v>6616</v>
      </c>
      <c r="AI152" t="e">
        <f>NA()</f>
        <v>#N/A</v>
      </c>
      <c r="AJ152" t="e">
        <f>NA()</f>
        <v>#N/A</v>
      </c>
      <c r="AK152" t="e">
        <f>NA()</f>
        <v>#N/A</v>
      </c>
      <c r="AL152" t="e">
        <f>NA()</f>
        <v>#N/A</v>
      </c>
      <c r="AM152" t="e">
        <f>NA()</f>
        <v>#N/A</v>
      </c>
      <c r="AN152" t="e">
        <f>NA()</f>
        <v>#N/A</v>
      </c>
      <c r="AO152" t="e">
        <f>NA()</f>
        <v>#N/A</v>
      </c>
      <c r="AP152" s="3" t="str">
        <f t="shared" si="84"/>
        <v>Yes</v>
      </c>
      <c r="AQ152" s="3" t="str">
        <f t="shared" si="85"/>
        <v>No</v>
      </c>
      <c r="AR152" s="3" t="str">
        <f t="shared" si="86"/>
        <v>Yes</v>
      </c>
      <c r="AS152" t="e">
        <f>NA()</f>
        <v>#N/A</v>
      </c>
      <c r="AT152" t="e">
        <f>NA()</f>
        <v>#N/A</v>
      </c>
      <c r="AU152" t="e">
        <f>NA()</f>
        <v>#N/A</v>
      </c>
      <c r="AV152" t="e">
        <f>NA()</f>
        <v>#N/A</v>
      </c>
      <c r="AW152" t="e">
        <f>NA()</f>
        <v>#N/A</v>
      </c>
      <c r="AX152" t="e">
        <f>NA()</f>
        <v>#N/A</v>
      </c>
      <c r="AY152" t="e">
        <f>NA()</f>
        <v>#N/A</v>
      </c>
      <c r="AZ152" t="e">
        <f>NA()</f>
        <v>#N/A</v>
      </c>
      <c r="BA152">
        <v>1</v>
      </c>
      <c r="BB152" t="s">
        <v>6617</v>
      </c>
      <c r="BC152" t="e">
        <f>NA()</f>
        <v>#N/A</v>
      </c>
      <c r="BD152" s="4" t="str">
        <f t="shared" si="87"/>
        <v>No</v>
      </c>
      <c r="BE152" t="e">
        <f>NA()</f>
        <v>#N/A</v>
      </c>
      <c r="BF152" s="3" t="str">
        <f t="shared" si="88"/>
        <v>No</v>
      </c>
      <c r="BG152" t="e">
        <f>NA()</f>
        <v>#N/A</v>
      </c>
      <c r="BH152" s="3" t="e">
        <f t="shared" si="89"/>
        <v>#N/A</v>
      </c>
      <c r="BI152" s="3" t="e">
        <f t="shared" si="90"/>
        <v>#N/A</v>
      </c>
      <c r="BJ152" s="3" t="e">
        <f t="shared" si="91"/>
        <v>#N/A</v>
      </c>
      <c r="BK152" s="3" t="e">
        <f t="shared" si="92"/>
        <v>#N/A</v>
      </c>
      <c r="BL152" s="3" t="e">
        <f t="shared" si="93"/>
        <v>#N/A</v>
      </c>
      <c r="BM152" s="3" t="e">
        <f t="shared" si="94"/>
        <v>#N/A</v>
      </c>
      <c r="BN152" s="3" t="str">
        <f t="shared" si="95"/>
        <v>Lien&lt;$150</v>
      </c>
      <c r="BO152" s="3" t="e">
        <f t="shared" si="96"/>
        <v>#N/A</v>
      </c>
      <c r="BP152" s="3" t="str">
        <f t="shared" si="97"/>
        <v>FV&lt;$10K</v>
      </c>
      <c r="BQ152" t="s">
        <v>6650</v>
      </c>
      <c r="BR152" s="3" t="str">
        <f t="shared" si="98"/>
        <v>No, &lt; $20K Lien</v>
      </c>
      <c r="BS152" s="3" t="str">
        <f t="shared" si="99"/>
        <v>No, Lien &lt; $20K</v>
      </c>
      <c r="BT152" t="s">
        <v>6650</v>
      </c>
      <c r="BU152" s="3" t="str">
        <f t="shared" si="100"/>
        <v>Yes</v>
      </c>
      <c r="BV152" s="3" t="str">
        <f t="shared" si="101"/>
        <v>No</v>
      </c>
      <c r="BW152" s="3">
        <f t="shared" si="102"/>
        <v>1</v>
      </c>
      <c r="BX152" s="3" t="str">
        <f t="shared" si="103"/>
        <v>No</v>
      </c>
      <c r="BY152" s="3">
        <f t="shared" si="104"/>
        <v>31343</v>
      </c>
      <c r="BZ152">
        <v>1</v>
      </c>
      <c r="CA152" s="3">
        <f t="shared" si="105"/>
        <v>31343</v>
      </c>
      <c r="CC152" s="3" t="e">
        <f t="shared" si="106"/>
        <v>#N/A</v>
      </c>
      <c r="CD152" s="3" t="e">
        <f t="shared" si="107"/>
        <v>#N/A</v>
      </c>
      <c r="CE152" s="3" t="str">
        <f t="shared" si="108"/>
        <v/>
      </c>
      <c r="CF152" s="3" t="e">
        <f>HLOOKUP(CE152,'Valuation Data'!$D$2:$K$5,4,FALSE)</f>
        <v>#N/A</v>
      </c>
      <c r="CG152" s="3">
        <f t="shared" si="109"/>
        <v>31343</v>
      </c>
      <c r="CH152" s="3" t="str">
        <f t="shared" si="110"/>
        <v>No</v>
      </c>
      <c r="CI152" s="3" t="str">
        <f>VLOOKUP(R152,'Use Codes &amp; County Type'!A:D,4,FALSE)</f>
        <v>R</v>
      </c>
      <c r="CJ152" s="3" t="str">
        <f t="shared" si="111"/>
        <v>No</v>
      </c>
      <c r="CK152" s="3" t="str">
        <f t="shared" si="112"/>
        <v>Yes</v>
      </c>
      <c r="CL152" s="3">
        <f t="shared" si="113"/>
        <v>0.67</v>
      </c>
      <c r="CM152" s="3">
        <f t="shared" si="114"/>
        <v>20999.81</v>
      </c>
      <c r="CN152" s="3" t="e">
        <f t="shared" si="115"/>
        <v>#N/A</v>
      </c>
      <c r="CO152" s="3" t="e">
        <f t="shared" si="116"/>
        <v>#N/A</v>
      </c>
      <c r="CP152" s="3" t="e">
        <f t="shared" si="117"/>
        <v>#N/A</v>
      </c>
      <c r="CR152" s="3" t="str">
        <f t="shared" si="118"/>
        <v>No</v>
      </c>
      <c r="CV152" s="3" t="str">
        <f t="shared" si="119"/>
        <v>Lien&lt;$150</v>
      </c>
      <c r="CW152" s="3">
        <f t="shared" si="120"/>
        <v>151</v>
      </c>
      <c r="CX152" s="3">
        <f t="shared" si="121"/>
        <v>135.85</v>
      </c>
      <c r="CY152" s="3" t="str">
        <f t="shared" si="122"/>
        <v>Ok</v>
      </c>
      <c r="CZ152" t="e">
        <f>NA()</f>
        <v>#N/A</v>
      </c>
      <c r="DA152" t="e">
        <f>NA()</f>
        <v>#N/A</v>
      </c>
    </row>
    <row r="153" spans="1:105" x14ac:dyDescent="0.25">
      <c r="A153">
        <v>152</v>
      </c>
      <c r="B153" t="s">
        <v>3</v>
      </c>
      <c r="C153" t="s">
        <v>261</v>
      </c>
      <c r="D153">
        <v>842.54</v>
      </c>
      <c r="E153">
        <v>2017</v>
      </c>
      <c r="F153">
        <v>842.54</v>
      </c>
      <c r="G153">
        <v>842.54</v>
      </c>
      <c r="H153" s="3">
        <f t="shared" si="82"/>
        <v>0</v>
      </c>
      <c r="I153">
        <v>20346</v>
      </c>
      <c r="J153" t="s">
        <v>2730</v>
      </c>
      <c r="K153" t="s">
        <v>2738</v>
      </c>
      <c r="L153">
        <v>32046</v>
      </c>
      <c r="M153" t="s">
        <v>2843</v>
      </c>
      <c r="N153" t="s">
        <v>4753</v>
      </c>
      <c r="O153">
        <v>-81.990931997157801</v>
      </c>
      <c r="P153">
        <v>30.550938323386902</v>
      </c>
      <c r="Q153" t="s">
        <v>4872</v>
      </c>
      <c r="R153">
        <v>2</v>
      </c>
      <c r="S153" t="s">
        <v>6535</v>
      </c>
      <c r="T153">
        <v>1006</v>
      </c>
      <c r="U153" t="s">
        <v>6578</v>
      </c>
      <c r="V153">
        <v>2017</v>
      </c>
      <c r="W153">
        <v>44591</v>
      </c>
      <c r="X153">
        <v>2017</v>
      </c>
      <c r="Y153">
        <v>55866</v>
      </c>
      <c r="Z153">
        <v>749.46</v>
      </c>
      <c r="AA153" s="3">
        <f t="shared" si="83"/>
        <v>0.88952453295985956</v>
      </c>
      <c r="AB153" t="s">
        <v>6616</v>
      </c>
      <c r="AI153" t="s">
        <v>6618</v>
      </c>
      <c r="AJ153" t="s">
        <v>6618</v>
      </c>
      <c r="AK153">
        <v>0</v>
      </c>
      <c r="AL153">
        <v>0</v>
      </c>
      <c r="AM153">
        <v>0</v>
      </c>
      <c r="AN153">
        <v>0</v>
      </c>
      <c r="AO153">
        <v>0</v>
      </c>
      <c r="AP153" s="3" t="str">
        <f t="shared" si="84"/>
        <v>No</v>
      </c>
      <c r="AQ153" s="3" t="str">
        <f t="shared" si="85"/>
        <v>No</v>
      </c>
      <c r="AR153" s="3" t="str">
        <f t="shared" si="86"/>
        <v>No</v>
      </c>
      <c r="AS153">
        <v>0</v>
      </c>
      <c r="AT153">
        <v>0</v>
      </c>
      <c r="AU153">
        <v>61000</v>
      </c>
      <c r="AV153" t="s">
        <v>6622</v>
      </c>
      <c r="AW153">
        <v>0</v>
      </c>
      <c r="AX153">
        <v>0</v>
      </c>
      <c r="AY153" t="s">
        <v>6634</v>
      </c>
      <c r="AZ153" t="s">
        <v>6638</v>
      </c>
      <c r="BA153">
        <v>0</v>
      </c>
      <c r="BB153" t="s">
        <v>6616</v>
      </c>
      <c r="BC153" t="s">
        <v>6616</v>
      </c>
      <c r="BD153" s="4" t="str">
        <f t="shared" si="87"/>
        <v>No</v>
      </c>
      <c r="BE153" t="s">
        <v>6640</v>
      </c>
      <c r="BF153" s="3" t="str">
        <f t="shared" si="88"/>
        <v>No</v>
      </c>
      <c r="BG153" t="s">
        <v>6645</v>
      </c>
      <c r="BH153" s="3" t="str">
        <f t="shared" si="89"/>
        <v>20346 CR 121</v>
      </c>
      <c r="BI153" s="3" t="str">
        <f t="shared" si="90"/>
        <v>Hilliard</v>
      </c>
      <c r="BJ153" s="3" t="str">
        <f t="shared" si="91"/>
        <v>Florida</v>
      </c>
      <c r="BK153" s="3">
        <f t="shared" si="92"/>
        <v>32046</v>
      </c>
      <c r="BL153" s="3" t="str">
        <f t="shared" si="93"/>
        <v>20346 CR 121 HILLIARD FL 32046</v>
      </c>
      <c r="BM153" s="3" t="str">
        <f t="shared" si="94"/>
        <v>L</v>
      </c>
      <c r="BN153" s="3" t="str">
        <f t="shared" si="95"/>
        <v>Pass</v>
      </c>
      <c r="BO153" s="3" t="str">
        <f t="shared" si="96"/>
        <v>No</v>
      </c>
      <c r="BP153" s="3" t="str">
        <f t="shared" si="97"/>
        <v>FV&lt;$10K</v>
      </c>
      <c r="BQ153" t="s">
        <v>6650</v>
      </c>
      <c r="BR153" s="3" t="str">
        <f t="shared" si="98"/>
        <v>No, &lt; $20K Lien</v>
      </c>
      <c r="BS153" s="3" t="str">
        <f t="shared" si="99"/>
        <v>No, Lien &lt; $20K</v>
      </c>
      <c r="BT153" t="s">
        <v>6650</v>
      </c>
      <c r="BU153" s="3" t="str">
        <f t="shared" si="100"/>
        <v>No</v>
      </c>
      <c r="BV153" s="3" t="str">
        <f t="shared" si="101"/>
        <v>No</v>
      </c>
      <c r="BW153" s="3">
        <f t="shared" si="102"/>
        <v>0</v>
      </c>
      <c r="BX153" s="3" t="str">
        <f t="shared" si="103"/>
        <v>No</v>
      </c>
      <c r="BY153" s="3">
        <f t="shared" si="104"/>
        <v>44591</v>
      </c>
      <c r="BZ153">
        <v>1</v>
      </c>
      <c r="CA153" s="3">
        <f t="shared" si="105"/>
        <v>44591</v>
      </c>
      <c r="CC153" s="3">
        <f t="shared" si="106"/>
        <v>0</v>
      </c>
      <c r="CD153" s="3">
        <f t="shared" si="107"/>
        <v>0</v>
      </c>
      <c r="CE153" s="3" t="str">
        <f t="shared" si="108"/>
        <v/>
      </c>
      <c r="CF153" s="3" t="e">
        <f>HLOOKUP(CE153,'Valuation Data'!$D$2:$K$5,4,FALSE)</f>
        <v>#N/A</v>
      </c>
      <c r="CG153" s="3">
        <f t="shared" si="109"/>
        <v>44591</v>
      </c>
      <c r="CH153" s="3" t="str">
        <f t="shared" si="110"/>
        <v>No</v>
      </c>
      <c r="CI153" s="3" t="str">
        <f>VLOOKUP(R153,'Use Codes &amp; County Type'!A:D,4,FALSE)</f>
        <v>R</v>
      </c>
      <c r="CJ153" s="3" t="str">
        <f t="shared" si="111"/>
        <v>No</v>
      </c>
      <c r="CK153" s="3" t="str">
        <f t="shared" si="112"/>
        <v>No</v>
      </c>
      <c r="CL153" s="3">
        <f t="shared" si="113"/>
        <v>0.35</v>
      </c>
      <c r="CM153" s="3">
        <f t="shared" si="114"/>
        <v>15606.849999999999</v>
      </c>
      <c r="CN153" s="3">
        <f t="shared" si="115"/>
        <v>3370.16</v>
      </c>
      <c r="CO153" s="3">
        <f t="shared" si="116"/>
        <v>12236.689999999999</v>
      </c>
      <c r="CP153" s="3">
        <f t="shared" si="117"/>
        <v>7.5579377004328221E-2</v>
      </c>
      <c r="CR153" s="3" t="str">
        <f t="shared" si="118"/>
        <v>No</v>
      </c>
      <c r="CV153" s="3" t="str">
        <f t="shared" si="119"/>
        <v>*Bid</v>
      </c>
      <c r="CW153" s="3">
        <f t="shared" si="120"/>
        <v>152</v>
      </c>
      <c r="CX153" s="3">
        <f t="shared" si="121"/>
        <v>842.54</v>
      </c>
      <c r="CY153" s="3" t="str">
        <f t="shared" si="122"/>
        <v>Ok</v>
      </c>
      <c r="CZ153">
        <v>0</v>
      </c>
      <c r="DA153">
        <v>0</v>
      </c>
    </row>
    <row r="154" spans="1:105" x14ac:dyDescent="0.25">
      <c r="A154">
        <v>153</v>
      </c>
      <c r="B154" t="s">
        <v>3</v>
      </c>
      <c r="C154" t="s">
        <v>262</v>
      </c>
      <c r="D154">
        <v>41.12</v>
      </c>
      <c r="E154">
        <v>2017</v>
      </c>
      <c r="F154">
        <v>41.12</v>
      </c>
      <c r="G154">
        <v>41.12</v>
      </c>
      <c r="H154" s="3">
        <f t="shared" si="82"/>
        <v>0</v>
      </c>
      <c r="J154" t="s">
        <v>2730</v>
      </c>
      <c r="K154" t="s">
        <v>2738</v>
      </c>
      <c r="L154">
        <v>32046</v>
      </c>
      <c r="M154" t="s">
        <v>2800</v>
      </c>
      <c r="N154" t="s">
        <v>4753</v>
      </c>
      <c r="O154">
        <v>-81.996651323368596</v>
      </c>
      <c r="P154">
        <v>30.539921391833001</v>
      </c>
      <c r="Q154" t="s">
        <v>4873</v>
      </c>
      <c r="R154">
        <v>60</v>
      </c>
      <c r="S154" t="s">
        <v>6537</v>
      </c>
      <c r="T154">
        <v>7003</v>
      </c>
      <c r="U154" t="s">
        <v>6580</v>
      </c>
      <c r="V154">
        <v>2017</v>
      </c>
      <c r="W154">
        <v>558</v>
      </c>
      <c r="X154">
        <v>2017</v>
      </c>
      <c r="Y154">
        <v>24300</v>
      </c>
      <c r="Z154">
        <v>8.44</v>
      </c>
      <c r="AA154" s="3">
        <f t="shared" si="83"/>
        <v>0.20525291828793774</v>
      </c>
      <c r="AB154" t="s">
        <v>6616</v>
      </c>
      <c r="AC154" t="s">
        <v>6616</v>
      </c>
      <c r="AE154" t="s">
        <v>6616</v>
      </c>
      <c r="AI154" t="s">
        <v>6618</v>
      </c>
      <c r="AJ154" t="s">
        <v>6618</v>
      </c>
      <c r="AK154" t="s">
        <v>6619</v>
      </c>
      <c r="AL154" t="s">
        <v>6618</v>
      </c>
      <c r="AM154">
        <v>0</v>
      </c>
      <c r="AN154">
        <v>0</v>
      </c>
      <c r="AO154">
        <v>0</v>
      </c>
      <c r="AP154" s="3" t="str">
        <f t="shared" si="84"/>
        <v>No</v>
      </c>
      <c r="AQ154" s="3" t="str">
        <f t="shared" si="85"/>
        <v>Yes</v>
      </c>
      <c r="AR154" s="3" t="str">
        <f t="shared" si="86"/>
        <v>No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 t="s">
        <v>6634</v>
      </c>
      <c r="AZ154" t="s">
        <v>6638</v>
      </c>
      <c r="BA154">
        <v>1</v>
      </c>
      <c r="BB154" t="s">
        <v>6616</v>
      </c>
      <c r="BC154" t="s">
        <v>6616</v>
      </c>
      <c r="BD154" s="4" t="str">
        <f t="shared" si="87"/>
        <v>No</v>
      </c>
      <c r="BE154" t="s">
        <v>6640</v>
      </c>
      <c r="BF154" s="3" t="str">
        <f t="shared" si="88"/>
        <v>No</v>
      </c>
      <c r="BG154" t="s">
        <v>6645</v>
      </c>
      <c r="BH154" s="3" t="str">
        <f t="shared" si="89"/>
        <v>CR 121</v>
      </c>
      <c r="BI154" s="3" t="str">
        <f t="shared" si="90"/>
        <v>Hilliard</v>
      </c>
      <c r="BJ154" s="3" t="str">
        <f t="shared" si="91"/>
        <v>Florida</v>
      </c>
      <c r="BK154" s="3">
        <f t="shared" si="92"/>
        <v>32046</v>
      </c>
      <c r="BL154" s="3" t="str">
        <f t="shared" si="93"/>
        <v>CR 121 HILLIARD FL 32046</v>
      </c>
      <c r="BM154" s="3" t="str">
        <f t="shared" si="94"/>
        <v/>
      </c>
      <c r="BN154" s="3" t="str">
        <f t="shared" si="95"/>
        <v>Lien&lt;$150</v>
      </c>
      <c r="BO154" s="3" t="str">
        <f t="shared" si="96"/>
        <v>No</v>
      </c>
      <c r="BP154" s="3" t="str">
        <f t="shared" si="97"/>
        <v>FV&lt;$10K</v>
      </c>
      <c r="BQ154" t="s">
        <v>6650</v>
      </c>
      <c r="BR154" s="3" t="str">
        <f t="shared" si="98"/>
        <v>No, &lt; $20K Lien</v>
      </c>
      <c r="BS154" s="3" t="str">
        <f t="shared" si="99"/>
        <v>No, Lien &lt; $20K</v>
      </c>
      <c r="BT154" t="s">
        <v>6650</v>
      </c>
      <c r="BU154" s="3" t="str">
        <f t="shared" si="100"/>
        <v>No</v>
      </c>
      <c r="BV154" s="3" t="str">
        <f t="shared" si="101"/>
        <v>No</v>
      </c>
      <c r="BW154" s="3">
        <f t="shared" si="102"/>
        <v>1</v>
      </c>
      <c r="BX154" s="3" t="str">
        <f t="shared" si="103"/>
        <v>No</v>
      </c>
      <c r="BY154" s="3">
        <f t="shared" si="104"/>
        <v>558</v>
      </c>
      <c r="BZ154">
        <v>1</v>
      </c>
      <c r="CA154" s="3">
        <f t="shared" si="105"/>
        <v>558</v>
      </c>
      <c r="CC154" s="3">
        <f t="shared" si="106"/>
        <v>0</v>
      </c>
      <c r="CD154" s="3">
        <f t="shared" si="107"/>
        <v>0</v>
      </c>
      <c r="CE154" s="3" t="str">
        <f t="shared" si="108"/>
        <v/>
      </c>
      <c r="CF154" s="3" t="e">
        <f>HLOOKUP(CE154,'Valuation Data'!$D$2:$K$5,4,FALSE)</f>
        <v>#N/A</v>
      </c>
      <c r="CG154" s="3">
        <f t="shared" si="109"/>
        <v>558</v>
      </c>
      <c r="CH154" s="3" t="str">
        <f t="shared" si="110"/>
        <v>No</v>
      </c>
      <c r="CI154" s="3" t="str">
        <f>VLOOKUP(R154,'Use Codes &amp; County Type'!A:D,4,FALSE)</f>
        <v>V</v>
      </c>
      <c r="CJ154" s="3" t="str">
        <f t="shared" si="111"/>
        <v>Yes</v>
      </c>
      <c r="CK154" s="3" t="str">
        <f t="shared" si="112"/>
        <v>No</v>
      </c>
      <c r="CL154" s="3">
        <f t="shared" si="113"/>
        <v>0</v>
      </c>
      <c r="CM154" s="3">
        <f t="shared" si="114"/>
        <v>0</v>
      </c>
      <c r="CN154" s="3">
        <f t="shared" si="115"/>
        <v>205.6</v>
      </c>
      <c r="CO154" s="3">
        <f t="shared" si="116"/>
        <v>-205.6</v>
      </c>
      <c r="CP154" s="3">
        <f t="shared" si="117"/>
        <v>0.36845878136200716</v>
      </c>
      <c r="CR154" s="3" t="str">
        <f t="shared" si="118"/>
        <v>No</v>
      </c>
      <c r="CV154" s="3" t="str">
        <f t="shared" si="119"/>
        <v>Lien&lt;$150</v>
      </c>
      <c r="CW154" s="3">
        <f t="shared" si="120"/>
        <v>153</v>
      </c>
      <c r="CX154" s="3">
        <f t="shared" si="121"/>
        <v>41.12</v>
      </c>
      <c r="CY154" s="3" t="str">
        <f t="shared" si="122"/>
        <v>Ok</v>
      </c>
      <c r="CZ154">
        <v>0</v>
      </c>
      <c r="DA154">
        <v>0</v>
      </c>
    </row>
    <row r="155" spans="1:105" x14ac:dyDescent="0.25">
      <c r="A155">
        <v>154</v>
      </c>
      <c r="B155" t="s">
        <v>3</v>
      </c>
      <c r="C155" t="s">
        <v>263</v>
      </c>
      <c r="D155">
        <v>212.55</v>
      </c>
      <c r="E155">
        <v>2017</v>
      </c>
      <c r="F155">
        <v>212.55</v>
      </c>
      <c r="G155">
        <v>212.55</v>
      </c>
      <c r="H155" s="3">
        <f t="shared" si="82"/>
        <v>0</v>
      </c>
      <c r="J155" t="s">
        <v>2730</v>
      </c>
      <c r="K155" t="s">
        <v>2738</v>
      </c>
      <c r="L155">
        <v>32046</v>
      </c>
      <c r="M155" t="s">
        <v>2844</v>
      </c>
      <c r="N155" t="s">
        <v>4753</v>
      </c>
      <c r="O155">
        <v>-81.995878267648607</v>
      </c>
      <c r="P155">
        <v>30.541947629137098</v>
      </c>
      <c r="Q155" t="s">
        <v>4873</v>
      </c>
      <c r="R155">
        <v>60</v>
      </c>
      <c r="S155" t="s">
        <v>6537</v>
      </c>
      <c r="T155">
        <v>7003</v>
      </c>
      <c r="U155" t="s">
        <v>6580</v>
      </c>
      <c r="V155">
        <v>2017</v>
      </c>
      <c r="W155">
        <v>11028</v>
      </c>
      <c r="X155">
        <v>2017</v>
      </c>
      <c r="Y155">
        <v>123655</v>
      </c>
      <c r="Z155">
        <v>166.94</v>
      </c>
      <c r="AA155" s="3">
        <f t="shared" si="83"/>
        <v>0.78541519642437063</v>
      </c>
      <c r="AB155" t="s">
        <v>6616</v>
      </c>
      <c r="AC155" t="s">
        <v>6616</v>
      </c>
      <c r="AE155" t="s">
        <v>6616</v>
      </c>
      <c r="AF155" t="s">
        <v>6616</v>
      </c>
      <c r="AI155" t="s">
        <v>6618</v>
      </c>
      <c r="AJ155" t="s">
        <v>6618</v>
      </c>
      <c r="AK155" t="s">
        <v>6618</v>
      </c>
      <c r="AL155" t="s">
        <v>6618</v>
      </c>
      <c r="AM155" t="s">
        <v>6618</v>
      </c>
      <c r="AN155">
        <v>0</v>
      </c>
      <c r="AO155">
        <v>0</v>
      </c>
      <c r="AP155" s="3" t="str">
        <f t="shared" si="84"/>
        <v>No</v>
      </c>
      <c r="AQ155" s="3" t="str">
        <f t="shared" si="85"/>
        <v>No</v>
      </c>
      <c r="AR155" s="3" t="str">
        <f t="shared" si="86"/>
        <v>No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 t="s">
        <v>6634</v>
      </c>
      <c r="AZ155" t="s">
        <v>6638</v>
      </c>
      <c r="BA155">
        <v>1</v>
      </c>
      <c r="BB155" t="s">
        <v>6616</v>
      </c>
      <c r="BC155" t="s">
        <v>6616</v>
      </c>
      <c r="BD155" s="4" t="str">
        <f t="shared" si="87"/>
        <v>No</v>
      </c>
      <c r="BE155" t="s">
        <v>6640</v>
      </c>
      <c r="BF155" s="3" t="str">
        <f t="shared" si="88"/>
        <v>No</v>
      </c>
      <c r="BG155" t="s">
        <v>6645</v>
      </c>
      <c r="BH155" s="3" t="str">
        <f t="shared" si="89"/>
        <v>CONNER RD</v>
      </c>
      <c r="BI155" s="3" t="str">
        <f t="shared" si="90"/>
        <v>Hilliard</v>
      </c>
      <c r="BJ155" s="3" t="str">
        <f t="shared" si="91"/>
        <v>Florida</v>
      </c>
      <c r="BK155" s="3">
        <f t="shared" si="92"/>
        <v>32046</v>
      </c>
      <c r="BL155" s="3" t="str">
        <f t="shared" si="93"/>
        <v>CONNER RD HILLIARD FL 32046</v>
      </c>
      <c r="BM155" s="3" t="str">
        <f t="shared" si="94"/>
        <v/>
      </c>
      <c r="BN155" s="3" t="str">
        <f t="shared" si="95"/>
        <v>Pass</v>
      </c>
      <c r="BO155" s="3" t="str">
        <f t="shared" si="96"/>
        <v>No</v>
      </c>
      <c r="BP155" s="3" t="str">
        <f t="shared" si="97"/>
        <v>FV&lt;$10K</v>
      </c>
      <c r="BQ155" t="s">
        <v>6650</v>
      </c>
      <c r="BR155" s="3" t="str">
        <f t="shared" si="98"/>
        <v>No, &lt; $20K Lien</v>
      </c>
      <c r="BS155" s="3" t="str">
        <f t="shared" si="99"/>
        <v>No, Lien &lt; $20K</v>
      </c>
      <c r="BT155" t="s">
        <v>6650</v>
      </c>
      <c r="BU155" s="3" t="str">
        <f t="shared" si="100"/>
        <v>No</v>
      </c>
      <c r="BV155" s="3" t="str">
        <f t="shared" si="101"/>
        <v>No</v>
      </c>
      <c r="BW155" s="3">
        <f t="shared" si="102"/>
        <v>1</v>
      </c>
      <c r="BX155" s="3" t="str">
        <f t="shared" si="103"/>
        <v>No</v>
      </c>
      <c r="BY155" s="3">
        <f t="shared" si="104"/>
        <v>11028</v>
      </c>
      <c r="BZ155">
        <v>1</v>
      </c>
      <c r="CA155" s="3">
        <f t="shared" si="105"/>
        <v>11028</v>
      </c>
      <c r="CC155" s="3">
        <f t="shared" si="106"/>
        <v>0</v>
      </c>
      <c r="CD155" s="3">
        <f t="shared" si="107"/>
        <v>0</v>
      </c>
      <c r="CE155" s="3" t="str">
        <f t="shared" si="108"/>
        <v/>
      </c>
      <c r="CF155" s="3" t="e">
        <f>HLOOKUP(CE155,'Valuation Data'!$D$2:$K$5,4,FALSE)</f>
        <v>#N/A</v>
      </c>
      <c r="CG155" s="3">
        <f t="shared" si="109"/>
        <v>11028</v>
      </c>
      <c r="CH155" s="3" t="str">
        <f t="shared" si="110"/>
        <v>No</v>
      </c>
      <c r="CI155" s="3" t="str">
        <f>VLOOKUP(R155,'Use Codes &amp; County Type'!A:D,4,FALSE)</f>
        <v>V</v>
      </c>
      <c r="CJ155" s="3" t="str">
        <f t="shared" si="111"/>
        <v>Yes</v>
      </c>
      <c r="CK155" s="3" t="str">
        <f t="shared" si="112"/>
        <v>No</v>
      </c>
      <c r="CL155" s="3">
        <f t="shared" si="113"/>
        <v>0</v>
      </c>
      <c r="CM155" s="3">
        <f t="shared" si="114"/>
        <v>0</v>
      </c>
      <c r="CN155" s="3">
        <f t="shared" si="115"/>
        <v>1062.75</v>
      </c>
      <c r="CO155" s="3">
        <f t="shared" si="116"/>
        <v>-1062.75</v>
      </c>
      <c r="CP155" s="3">
        <f t="shared" si="117"/>
        <v>9.6368335146898798E-2</v>
      </c>
      <c r="CR155" s="3" t="str">
        <f t="shared" si="118"/>
        <v>No</v>
      </c>
      <c r="CV155" s="3" t="str">
        <f t="shared" si="119"/>
        <v>FMV&lt;$30K</v>
      </c>
      <c r="CW155" s="3">
        <f t="shared" si="120"/>
        <v>154</v>
      </c>
      <c r="CX155" s="3">
        <f t="shared" si="121"/>
        <v>212.55</v>
      </c>
      <c r="CY155" s="3" t="str">
        <f t="shared" si="122"/>
        <v>Ok</v>
      </c>
      <c r="CZ155">
        <v>0</v>
      </c>
      <c r="DA155">
        <v>0</v>
      </c>
    </row>
    <row r="156" spans="1:105" x14ac:dyDescent="0.25">
      <c r="A156">
        <v>155</v>
      </c>
      <c r="B156" t="s">
        <v>3</v>
      </c>
      <c r="C156" t="s">
        <v>264</v>
      </c>
      <c r="D156">
        <v>1396.62</v>
      </c>
      <c r="E156">
        <v>2017</v>
      </c>
      <c r="F156">
        <v>1396.62</v>
      </c>
      <c r="G156">
        <v>1396.62</v>
      </c>
      <c r="H156" s="3">
        <f t="shared" si="82"/>
        <v>0</v>
      </c>
      <c r="I156">
        <v>19861</v>
      </c>
      <c r="J156" t="s">
        <v>2730</v>
      </c>
      <c r="K156" t="s">
        <v>2738</v>
      </c>
      <c r="L156">
        <v>32046</v>
      </c>
      <c r="M156" t="s">
        <v>2845</v>
      </c>
      <c r="N156" t="s">
        <v>4753</v>
      </c>
      <c r="O156">
        <v>-81.987433907397801</v>
      </c>
      <c r="P156">
        <v>30.544587876157301</v>
      </c>
      <c r="Q156" t="s">
        <v>4874</v>
      </c>
      <c r="R156">
        <v>2</v>
      </c>
      <c r="S156" t="s">
        <v>6535</v>
      </c>
      <c r="T156">
        <v>1006</v>
      </c>
      <c r="U156" t="s">
        <v>6578</v>
      </c>
      <c r="V156">
        <v>2017</v>
      </c>
      <c r="W156">
        <v>83348</v>
      </c>
      <c r="X156">
        <v>2017</v>
      </c>
      <c r="Y156">
        <v>83348</v>
      </c>
      <c r="Z156">
        <v>1261.79</v>
      </c>
      <c r="AA156" s="3">
        <f t="shared" si="83"/>
        <v>0.90345978147241202</v>
      </c>
      <c r="AB156" t="s">
        <v>6616</v>
      </c>
      <c r="AI156" t="s">
        <v>6618</v>
      </c>
      <c r="AJ156" t="s">
        <v>6618</v>
      </c>
      <c r="AK156">
        <v>0</v>
      </c>
      <c r="AL156">
        <v>0</v>
      </c>
      <c r="AM156">
        <v>0</v>
      </c>
      <c r="AN156">
        <v>0</v>
      </c>
      <c r="AO156">
        <v>0</v>
      </c>
      <c r="AP156" s="3" t="str">
        <f t="shared" si="84"/>
        <v>No</v>
      </c>
      <c r="AQ156" s="3" t="str">
        <f t="shared" si="85"/>
        <v>No</v>
      </c>
      <c r="AR156" s="3" t="str">
        <f t="shared" si="86"/>
        <v>No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 t="s">
        <v>6634</v>
      </c>
      <c r="AZ156">
        <v>0</v>
      </c>
      <c r="BA156">
        <v>1</v>
      </c>
      <c r="BB156" t="s">
        <v>6616</v>
      </c>
      <c r="BC156" t="s">
        <v>6616</v>
      </c>
      <c r="BD156" s="4" t="str">
        <f t="shared" si="87"/>
        <v>No</v>
      </c>
      <c r="BE156" t="s">
        <v>6640</v>
      </c>
      <c r="BF156" s="3" t="str">
        <f t="shared" si="88"/>
        <v>No</v>
      </c>
      <c r="BG156" t="s">
        <v>6645</v>
      </c>
      <c r="BH156" s="3" t="str">
        <f t="shared" si="89"/>
        <v>19861 CR 121</v>
      </c>
      <c r="BI156" s="3" t="str">
        <f t="shared" si="90"/>
        <v>Hilliard</v>
      </c>
      <c r="BJ156" s="3" t="str">
        <f t="shared" si="91"/>
        <v>Florida</v>
      </c>
      <c r="BK156" s="3">
        <f t="shared" si="92"/>
        <v>32046</v>
      </c>
      <c r="BL156" s="3" t="str">
        <f t="shared" si="93"/>
        <v>19861 CR 121 HILLIARD FL 32046</v>
      </c>
      <c r="BM156" s="3" t="str">
        <f t="shared" si="94"/>
        <v/>
      </c>
      <c r="BN156" s="3" t="str">
        <f t="shared" si="95"/>
        <v>Pass</v>
      </c>
      <c r="BO156" s="3" t="str">
        <f t="shared" si="96"/>
        <v>No</v>
      </c>
      <c r="BP156" s="3" t="str">
        <f t="shared" si="97"/>
        <v>FV&lt;$10K</v>
      </c>
      <c r="BQ156" t="s">
        <v>6650</v>
      </c>
      <c r="BR156" s="3" t="str">
        <f t="shared" si="98"/>
        <v>No, &lt; $20K Lien</v>
      </c>
      <c r="BS156" s="3" t="str">
        <f t="shared" si="99"/>
        <v>No, Lien &lt; $20K</v>
      </c>
      <c r="BT156" t="s">
        <v>6650</v>
      </c>
      <c r="BU156" s="3" t="str">
        <f t="shared" si="100"/>
        <v>No</v>
      </c>
      <c r="BV156" s="3" t="str">
        <f t="shared" si="101"/>
        <v>No</v>
      </c>
      <c r="BW156" s="3">
        <f t="shared" si="102"/>
        <v>1</v>
      </c>
      <c r="BX156" s="3" t="str">
        <f t="shared" si="103"/>
        <v>No</v>
      </c>
      <c r="BY156" s="3">
        <f t="shared" si="104"/>
        <v>83348</v>
      </c>
      <c r="BZ156">
        <v>1</v>
      </c>
      <c r="CA156" s="3">
        <f t="shared" si="105"/>
        <v>83348</v>
      </c>
      <c r="CC156" s="3">
        <f t="shared" si="106"/>
        <v>0</v>
      </c>
      <c r="CD156" s="3">
        <f t="shared" si="107"/>
        <v>0</v>
      </c>
      <c r="CE156" s="3" t="str">
        <f t="shared" si="108"/>
        <v/>
      </c>
      <c r="CF156" s="3" t="e">
        <f>HLOOKUP(CE156,'Valuation Data'!$D$2:$K$5,4,FALSE)</f>
        <v>#N/A</v>
      </c>
      <c r="CG156" s="3">
        <f t="shared" si="109"/>
        <v>83348</v>
      </c>
      <c r="CH156" s="3" t="str">
        <f t="shared" si="110"/>
        <v>No</v>
      </c>
      <c r="CI156" s="3" t="str">
        <f>VLOOKUP(R156,'Use Codes &amp; County Type'!A:D,4,FALSE)</f>
        <v>R</v>
      </c>
      <c r="CJ156" s="3" t="str">
        <f t="shared" si="111"/>
        <v>No</v>
      </c>
      <c r="CK156" s="3" t="str">
        <f t="shared" si="112"/>
        <v>No</v>
      </c>
      <c r="CL156" s="3">
        <f t="shared" si="113"/>
        <v>0.35</v>
      </c>
      <c r="CM156" s="3">
        <f t="shared" si="114"/>
        <v>29171.8</v>
      </c>
      <c r="CN156" s="3">
        <f t="shared" si="115"/>
        <v>6983.0999999999995</v>
      </c>
      <c r="CO156" s="3">
        <f t="shared" si="116"/>
        <v>22188.7</v>
      </c>
      <c r="CP156" s="3">
        <f t="shared" si="117"/>
        <v>8.3782454288045302E-2</v>
      </c>
      <c r="CR156" s="3" t="str">
        <f t="shared" si="118"/>
        <v>No</v>
      </c>
      <c r="CV156" s="3" t="str">
        <f t="shared" si="119"/>
        <v>*Bid</v>
      </c>
      <c r="CW156" s="3">
        <f t="shared" si="120"/>
        <v>155</v>
      </c>
      <c r="CX156" s="3">
        <f t="shared" si="121"/>
        <v>1396.62</v>
      </c>
      <c r="CY156" s="3" t="str">
        <f t="shared" si="122"/>
        <v>Ok</v>
      </c>
      <c r="CZ156">
        <v>0</v>
      </c>
      <c r="DA156">
        <v>0</v>
      </c>
    </row>
    <row r="157" spans="1:105" x14ac:dyDescent="0.25">
      <c r="A157">
        <v>156</v>
      </c>
      <c r="B157" t="s">
        <v>3</v>
      </c>
      <c r="C157" t="s">
        <v>265</v>
      </c>
      <c r="D157">
        <v>994.27</v>
      </c>
      <c r="E157">
        <v>2017</v>
      </c>
      <c r="F157" t="e">
        <f>NA()</f>
        <v>#N/A</v>
      </c>
      <c r="G157" t="e">
        <f>NA()</f>
        <v>#N/A</v>
      </c>
      <c r="H157" s="3" t="e">
        <f t="shared" si="82"/>
        <v>#N/A</v>
      </c>
      <c r="I157" t="e">
        <f>NA()</f>
        <v>#N/A</v>
      </c>
      <c r="J157" t="e">
        <f>NA()</f>
        <v>#N/A</v>
      </c>
      <c r="K157" t="e">
        <f>NA()</f>
        <v>#N/A</v>
      </c>
      <c r="L157" t="e">
        <f>NA()</f>
        <v>#N/A</v>
      </c>
      <c r="M157" t="e">
        <f>NA()</f>
        <v>#N/A</v>
      </c>
      <c r="N157" t="e">
        <f>NA()</f>
        <v>#N/A</v>
      </c>
      <c r="O157" t="e">
        <f>NA()</f>
        <v>#N/A</v>
      </c>
      <c r="P157" t="e">
        <f>NA()</f>
        <v>#N/A</v>
      </c>
      <c r="Q157" t="e">
        <f>NA()</f>
        <v>#N/A</v>
      </c>
      <c r="R157">
        <v>1</v>
      </c>
      <c r="S157" t="s">
        <v>6539</v>
      </c>
      <c r="T157" t="e">
        <f>NA()</f>
        <v>#N/A</v>
      </c>
      <c r="U157" t="e">
        <f>NA()</f>
        <v>#N/A</v>
      </c>
      <c r="V157">
        <v>2017</v>
      </c>
      <c r="W157">
        <v>97878</v>
      </c>
      <c r="X157" t="e">
        <f>NA()</f>
        <v>#N/A</v>
      </c>
      <c r="Y157" t="e">
        <f>NA()</f>
        <v>#N/A</v>
      </c>
      <c r="Z157" t="e">
        <f>NA()</f>
        <v>#N/A</v>
      </c>
      <c r="AA157" s="3">
        <f t="shared" si="83"/>
        <v>0</v>
      </c>
      <c r="AI157" t="e">
        <f>NA()</f>
        <v>#N/A</v>
      </c>
      <c r="AJ157" t="e">
        <f>NA()</f>
        <v>#N/A</v>
      </c>
      <c r="AK157" t="e">
        <f>NA()</f>
        <v>#N/A</v>
      </c>
      <c r="AL157" t="e">
        <f>NA()</f>
        <v>#N/A</v>
      </c>
      <c r="AM157" t="e">
        <f>NA()</f>
        <v>#N/A</v>
      </c>
      <c r="AN157" t="e">
        <f>NA()</f>
        <v>#N/A</v>
      </c>
      <c r="AO157" t="e">
        <f>NA()</f>
        <v>#N/A</v>
      </c>
      <c r="AP157" s="3" t="str">
        <f t="shared" si="84"/>
        <v>No</v>
      </c>
      <c r="AQ157" s="3" t="str">
        <f t="shared" si="85"/>
        <v>No</v>
      </c>
      <c r="AR157" s="3" t="str">
        <f t="shared" si="86"/>
        <v>No</v>
      </c>
      <c r="AS157" t="e">
        <f>NA()</f>
        <v>#N/A</v>
      </c>
      <c r="AT157" t="e">
        <f>NA()</f>
        <v>#N/A</v>
      </c>
      <c r="AU157" t="e">
        <f>NA()</f>
        <v>#N/A</v>
      </c>
      <c r="AV157" t="e">
        <f>NA()</f>
        <v>#N/A</v>
      </c>
      <c r="AW157" t="e">
        <f>NA()</f>
        <v>#N/A</v>
      </c>
      <c r="AX157" t="e">
        <f>NA()</f>
        <v>#N/A</v>
      </c>
      <c r="AY157" t="e">
        <f>NA()</f>
        <v>#N/A</v>
      </c>
      <c r="AZ157" t="e">
        <f>NA()</f>
        <v>#N/A</v>
      </c>
      <c r="BA157">
        <v>0</v>
      </c>
      <c r="BB157" t="s">
        <v>6617</v>
      </c>
      <c r="BC157" t="e">
        <f>NA()</f>
        <v>#N/A</v>
      </c>
      <c r="BD157" s="4" t="str">
        <f t="shared" si="87"/>
        <v>No</v>
      </c>
      <c r="BE157" t="e">
        <f>NA()</f>
        <v>#N/A</v>
      </c>
      <c r="BF157" s="3" t="str">
        <f t="shared" si="88"/>
        <v>No</v>
      </c>
      <c r="BG157" t="e">
        <f>NA()</f>
        <v>#N/A</v>
      </c>
      <c r="BH157" s="3" t="e">
        <f t="shared" si="89"/>
        <v>#N/A</v>
      </c>
      <c r="BI157" s="3" t="e">
        <f t="shared" si="90"/>
        <v>#N/A</v>
      </c>
      <c r="BJ157" s="3" t="e">
        <f t="shared" si="91"/>
        <v>#N/A</v>
      </c>
      <c r="BK157" s="3" t="e">
        <f t="shared" si="92"/>
        <v>#N/A</v>
      </c>
      <c r="BL157" s="3" t="e">
        <f t="shared" si="93"/>
        <v>#N/A</v>
      </c>
      <c r="BM157" s="3" t="e">
        <f t="shared" si="94"/>
        <v>#N/A</v>
      </c>
      <c r="BN157" s="3" t="str">
        <f t="shared" si="95"/>
        <v>Pass</v>
      </c>
      <c r="BO157" s="3" t="e">
        <f t="shared" si="96"/>
        <v>#N/A</v>
      </c>
      <c r="BP157" s="3" t="str">
        <f t="shared" si="97"/>
        <v>FV&lt;$10K</v>
      </c>
      <c r="BQ157" t="s">
        <v>6650</v>
      </c>
      <c r="BR157" s="3" t="str">
        <f t="shared" si="98"/>
        <v>No, &lt; $20K Lien</v>
      </c>
      <c r="BS157" s="3" t="str">
        <f t="shared" si="99"/>
        <v>No, Lien &lt; $20K</v>
      </c>
      <c r="BT157" t="s">
        <v>6650</v>
      </c>
      <c r="BU157" s="3" t="str">
        <f t="shared" si="100"/>
        <v>No</v>
      </c>
      <c r="BV157" s="3" t="str">
        <f t="shared" si="101"/>
        <v>No</v>
      </c>
      <c r="BW157" s="3">
        <f t="shared" si="102"/>
        <v>0</v>
      </c>
      <c r="BX157" s="3" t="str">
        <f t="shared" si="103"/>
        <v>No</v>
      </c>
      <c r="BY157" s="3">
        <f t="shared" si="104"/>
        <v>97878</v>
      </c>
      <c r="BZ157">
        <v>1</v>
      </c>
      <c r="CA157" s="3">
        <f t="shared" si="105"/>
        <v>97878</v>
      </c>
      <c r="CC157" s="3" t="e">
        <f t="shared" si="106"/>
        <v>#N/A</v>
      </c>
      <c r="CD157" s="3" t="e">
        <f t="shared" si="107"/>
        <v>#N/A</v>
      </c>
      <c r="CE157" s="3" t="str">
        <f t="shared" si="108"/>
        <v/>
      </c>
      <c r="CF157" s="3" t="e">
        <f>HLOOKUP(CE157,'Valuation Data'!$D$2:$K$5,4,FALSE)</f>
        <v>#N/A</v>
      </c>
      <c r="CG157" s="3">
        <f t="shared" si="109"/>
        <v>97878</v>
      </c>
      <c r="CH157" s="3" t="str">
        <f t="shared" si="110"/>
        <v>No</v>
      </c>
      <c r="CI157" s="3" t="str">
        <f>VLOOKUP(R157,'Use Codes &amp; County Type'!A:D,4,FALSE)</f>
        <v>S</v>
      </c>
      <c r="CJ157" s="3" t="str">
        <f t="shared" si="111"/>
        <v>No</v>
      </c>
      <c r="CK157" s="3" t="str">
        <f t="shared" si="112"/>
        <v>Yes</v>
      </c>
      <c r="CL157" s="3">
        <f t="shared" si="113"/>
        <v>0.67</v>
      </c>
      <c r="CM157" s="3">
        <f t="shared" si="114"/>
        <v>65578.260000000009</v>
      </c>
      <c r="CN157" s="3" t="e">
        <f t="shared" si="115"/>
        <v>#N/A</v>
      </c>
      <c r="CO157" s="3" t="e">
        <f t="shared" si="116"/>
        <v>#N/A</v>
      </c>
      <c r="CP157" s="3" t="e">
        <f t="shared" si="117"/>
        <v>#N/A</v>
      </c>
      <c r="CR157" s="3" t="e">
        <f t="shared" si="118"/>
        <v>#N/A</v>
      </c>
      <c r="CV157" s="3" t="e">
        <f t="shared" si="119"/>
        <v>#N/A</v>
      </c>
      <c r="CW157" s="3">
        <f t="shared" si="120"/>
        <v>156</v>
      </c>
      <c r="CX157" s="3">
        <f t="shared" si="121"/>
        <v>994.27</v>
      </c>
      <c r="CY157" s="3" t="e">
        <f t="shared" si="122"/>
        <v>#N/A</v>
      </c>
      <c r="CZ157" t="e">
        <f>NA()</f>
        <v>#N/A</v>
      </c>
      <c r="DA157" t="e">
        <f>NA()</f>
        <v>#N/A</v>
      </c>
    </row>
    <row r="158" spans="1:105" x14ac:dyDescent="0.25">
      <c r="A158">
        <v>157</v>
      </c>
      <c r="B158" t="s">
        <v>3</v>
      </c>
      <c r="C158" t="s">
        <v>266</v>
      </c>
      <c r="D158">
        <v>737.98</v>
      </c>
      <c r="E158">
        <v>2017</v>
      </c>
      <c r="F158">
        <v>737.98</v>
      </c>
      <c r="G158">
        <v>737.98</v>
      </c>
      <c r="H158" s="3">
        <f t="shared" si="82"/>
        <v>0</v>
      </c>
      <c r="J158" t="s">
        <v>2730</v>
      </c>
      <c r="K158" t="s">
        <v>2738</v>
      </c>
      <c r="L158">
        <v>32046</v>
      </c>
      <c r="M158" t="s">
        <v>2846</v>
      </c>
      <c r="N158" t="s">
        <v>4753</v>
      </c>
      <c r="O158">
        <v>-82.003397364224895</v>
      </c>
      <c r="P158">
        <v>30.548686180129799</v>
      </c>
      <c r="Q158" t="s">
        <v>4875</v>
      </c>
      <c r="R158">
        <v>0</v>
      </c>
      <c r="S158" t="s">
        <v>6538</v>
      </c>
      <c r="T158">
        <v>8001</v>
      </c>
      <c r="U158" t="s">
        <v>6581</v>
      </c>
      <c r="V158">
        <v>2017</v>
      </c>
      <c r="W158">
        <v>43120</v>
      </c>
      <c r="X158">
        <v>2017</v>
      </c>
      <c r="Y158">
        <v>43120</v>
      </c>
      <c r="Z158">
        <v>652.78</v>
      </c>
      <c r="AA158" s="3">
        <f t="shared" si="83"/>
        <v>0.88454971679449301</v>
      </c>
      <c r="AC158" t="s">
        <v>6616</v>
      </c>
      <c r="AE158" t="s">
        <v>6616</v>
      </c>
      <c r="AF158" t="s">
        <v>6616</v>
      </c>
      <c r="AI158" t="s">
        <v>6618</v>
      </c>
      <c r="AJ158" t="s">
        <v>6618</v>
      </c>
      <c r="AK158" t="s">
        <v>6618</v>
      </c>
      <c r="AL158">
        <v>0</v>
      </c>
      <c r="AM158">
        <v>0</v>
      </c>
      <c r="AN158">
        <v>0</v>
      </c>
      <c r="AO158">
        <v>0</v>
      </c>
      <c r="AP158" s="3" t="str">
        <f t="shared" si="84"/>
        <v>No</v>
      </c>
      <c r="AQ158" s="3" t="str">
        <f t="shared" si="85"/>
        <v>No</v>
      </c>
      <c r="AR158" s="3" t="str">
        <f t="shared" si="86"/>
        <v>No</v>
      </c>
      <c r="AS158">
        <v>0</v>
      </c>
      <c r="AT158">
        <v>0</v>
      </c>
      <c r="AU158">
        <v>100000</v>
      </c>
      <c r="AV158" t="s">
        <v>5076</v>
      </c>
      <c r="AW158">
        <v>0</v>
      </c>
      <c r="AX158">
        <v>0</v>
      </c>
      <c r="AY158" t="s">
        <v>6634</v>
      </c>
      <c r="AZ158" t="s">
        <v>6638</v>
      </c>
      <c r="BA158">
        <v>0</v>
      </c>
      <c r="BB158" t="s">
        <v>6616</v>
      </c>
      <c r="BC158" t="s">
        <v>6616</v>
      </c>
      <c r="BD158" s="4" t="str">
        <f t="shared" si="87"/>
        <v>No</v>
      </c>
      <c r="BE158" t="s">
        <v>6640</v>
      </c>
      <c r="BF158" s="3" t="str">
        <f t="shared" si="88"/>
        <v>No</v>
      </c>
      <c r="BG158" t="s">
        <v>6645</v>
      </c>
      <c r="BH158" s="3" t="str">
        <f t="shared" si="89"/>
        <v>PAINT HORSE TR</v>
      </c>
      <c r="BI158" s="3" t="str">
        <f t="shared" si="90"/>
        <v>Hilliard</v>
      </c>
      <c r="BJ158" s="3" t="str">
        <f t="shared" si="91"/>
        <v>Florida</v>
      </c>
      <c r="BK158" s="3">
        <f t="shared" si="92"/>
        <v>32046</v>
      </c>
      <c r="BL158" s="3" t="str">
        <f t="shared" si="93"/>
        <v>PAINT HORSE TR HILLIARD FL 32046</v>
      </c>
      <c r="BM158" s="3" t="str">
        <f t="shared" si="94"/>
        <v>L</v>
      </c>
      <c r="BN158" s="3" t="str">
        <f t="shared" si="95"/>
        <v>Pass</v>
      </c>
      <c r="BO158" s="3" t="str">
        <f t="shared" si="96"/>
        <v>No</v>
      </c>
      <c r="BP158" s="3" t="str">
        <f t="shared" si="97"/>
        <v>FV&lt;$10K</v>
      </c>
      <c r="BQ158" t="s">
        <v>6650</v>
      </c>
      <c r="BR158" s="3" t="str">
        <f t="shared" si="98"/>
        <v>No, &lt; $20K Lien</v>
      </c>
      <c r="BS158" s="3" t="str">
        <f t="shared" si="99"/>
        <v>No, Lien &lt; $20K</v>
      </c>
      <c r="BT158" t="s">
        <v>6650</v>
      </c>
      <c r="BU158" s="3" t="str">
        <f t="shared" si="100"/>
        <v>No</v>
      </c>
      <c r="BV158" s="3" t="str">
        <f t="shared" si="101"/>
        <v>No</v>
      </c>
      <c r="BW158" s="3">
        <f t="shared" si="102"/>
        <v>0</v>
      </c>
      <c r="BX158" s="3" t="str">
        <f t="shared" si="103"/>
        <v>No</v>
      </c>
      <c r="BY158" s="3">
        <f t="shared" si="104"/>
        <v>43120</v>
      </c>
      <c r="BZ158">
        <v>1</v>
      </c>
      <c r="CA158" s="3">
        <f t="shared" si="105"/>
        <v>43120</v>
      </c>
      <c r="CC158" s="3">
        <f t="shared" si="106"/>
        <v>0</v>
      </c>
      <c r="CD158" s="3">
        <f t="shared" si="107"/>
        <v>0</v>
      </c>
      <c r="CE158" s="3" t="str">
        <f t="shared" si="108"/>
        <v/>
      </c>
      <c r="CF158" s="3" t="e">
        <f>HLOOKUP(CE158,'Valuation Data'!$D$2:$K$5,4,FALSE)</f>
        <v>#N/A</v>
      </c>
      <c r="CG158" s="3">
        <f t="shared" si="109"/>
        <v>43120</v>
      </c>
      <c r="CH158" s="3" t="str">
        <f t="shared" si="110"/>
        <v>No</v>
      </c>
      <c r="CI158" s="3" t="str">
        <f>VLOOKUP(R158,'Use Codes &amp; County Type'!A:D,4,FALSE)</f>
        <v>V</v>
      </c>
      <c r="CJ158" s="3" t="str">
        <f t="shared" si="111"/>
        <v>Yes</v>
      </c>
      <c r="CK158" s="3" t="str">
        <f t="shared" si="112"/>
        <v>No</v>
      </c>
      <c r="CL158" s="3">
        <f t="shared" si="113"/>
        <v>0</v>
      </c>
      <c r="CM158" s="3">
        <f t="shared" si="114"/>
        <v>0</v>
      </c>
      <c r="CN158" s="3">
        <f t="shared" si="115"/>
        <v>2951.92</v>
      </c>
      <c r="CO158" s="3">
        <f t="shared" si="116"/>
        <v>-2951.92</v>
      </c>
      <c r="CP158" s="3">
        <f t="shared" si="117"/>
        <v>6.8458256029684597E-2</v>
      </c>
      <c r="CR158" s="3" t="str">
        <f t="shared" si="118"/>
        <v>No</v>
      </c>
      <c r="CV158" s="3" t="str">
        <f t="shared" si="119"/>
        <v>Vacant, No Sales Data</v>
      </c>
      <c r="CW158" s="3">
        <f t="shared" si="120"/>
        <v>157</v>
      </c>
      <c r="CX158" s="3">
        <f t="shared" si="121"/>
        <v>737.98</v>
      </c>
      <c r="CY158" s="3" t="str">
        <f t="shared" si="122"/>
        <v>Ok</v>
      </c>
      <c r="CZ158">
        <v>0</v>
      </c>
      <c r="DA158">
        <v>0</v>
      </c>
    </row>
    <row r="159" spans="1:105" x14ac:dyDescent="0.25">
      <c r="A159">
        <v>158</v>
      </c>
      <c r="B159" t="s">
        <v>3</v>
      </c>
      <c r="C159" t="s">
        <v>267</v>
      </c>
      <c r="D159">
        <v>1065.97</v>
      </c>
      <c r="E159">
        <v>2017</v>
      </c>
      <c r="F159">
        <v>1065.97</v>
      </c>
      <c r="G159">
        <v>1065.97</v>
      </c>
      <c r="H159" s="3">
        <f t="shared" si="82"/>
        <v>0</v>
      </c>
      <c r="I159">
        <v>18401</v>
      </c>
      <c r="J159" t="s">
        <v>2730</v>
      </c>
      <c r="K159" t="s">
        <v>2738</v>
      </c>
      <c r="L159">
        <v>32046</v>
      </c>
      <c r="M159" t="s">
        <v>2847</v>
      </c>
      <c r="N159" t="s">
        <v>4753</v>
      </c>
      <c r="O159">
        <v>-81.9967226616087</v>
      </c>
      <c r="P159">
        <v>30.5391366482237</v>
      </c>
      <c r="Q159" t="s">
        <v>4873</v>
      </c>
      <c r="R159">
        <v>0</v>
      </c>
      <c r="S159" t="s">
        <v>6538</v>
      </c>
      <c r="T159">
        <v>8001</v>
      </c>
      <c r="U159" t="s">
        <v>6581</v>
      </c>
      <c r="V159">
        <v>2017</v>
      </c>
      <c r="W159">
        <v>63152</v>
      </c>
      <c r="X159">
        <v>2017</v>
      </c>
      <c r="Y159">
        <v>63152</v>
      </c>
      <c r="Z159">
        <v>956.05</v>
      </c>
      <c r="AA159" s="3">
        <f t="shared" si="83"/>
        <v>0.89688265148174895</v>
      </c>
      <c r="AB159" t="s">
        <v>6616</v>
      </c>
      <c r="AC159" t="s">
        <v>6616</v>
      </c>
      <c r="AE159" t="s">
        <v>6616</v>
      </c>
      <c r="AF159" t="s">
        <v>6616</v>
      </c>
      <c r="AI159" t="s">
        <v>6618</v>
      </c>
      <c r="AJ159" t="s">
        <v>6619</v>
      </c>
      <c r="AK159" t="s">
        <v>6618</v>
      </c>
      <c r="AL159" t="s">
        <v>6618</v>
      </c>
      <c r="AM159" t="s">
        <v>6618</v>
      </c>
      <c r="AN159">
        <v>0</v>
      </c>
      <c r="AO159">
        <v>0</v>
      </c>
      <c r="AP159" s="3" t="str">
        <f t="shared" si="84"/>
        <v>No</v>
      </c>
      <c r="AQ159" s="3" t="str">
        <f t="shared" si="85"/>
        <v>Yes</v>
      </c>
      <c r="AR159" s="3" t="str">
        <f t="shared" si="86"/>
        <v>No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 t="s">
        <v>6634</v>
      </c>
      <c r="AZ159">
        <v>0</v>
      </c>
      <c r="BA159">
        <v>1</v>
      </c>
      <c r="BB159" t="s">
        <v>6616</v>
      </c>
      <c r="BC159" t="s">
        <v>6616</v>
      </c>
      <c r="BD159" s="4" t="str">
        <f t="shared" si="87"/>
        <v>No</v>
      </c>
      <c r="BE159" t="s">
        <v>6640</v>
      </c>
      <c r="BF159" s="3" t="str">
        <f t="shared" si="88"/>
        <v>No</v>
      </c>
      <c r="BG159" t="s">
        <v>6645</v>
      </c>
      <c r="BH159" s="3" t="str">
        <f t="shared" si="89"/>
        <v>18401 CONNER RD</v>
      </c>
      <c r="BI159" s="3" t="str">
        <f t="shared" si="90"/>
        <v>Hilliard</v>
      </c>
      <c r="BJ159" s="3" t="str">
        <f t="shared" si="91"/>
        <v>Florida</v>
      </c>
      <c r="BK159" s="3">
        <f t="shared" si="92"/>
        <v>32046</v>
      </c>
      <c r="BL159" s="3" t="str">
        <f t="shared" si="93"/>
        <v>18401 CONNER RD HILLIARD FL 32046</v>
      </c>
      <c r="BM159" s="3" t="str">
        <f t="shared" si="94"/>
        <v/>
      </c>
      <c r="BN159" s="3" t="str">
        <f t="shared" si="95"/>
        <v>Pass</v>
      </c>
      <c r="BO159" s="3" t="str">
        <f t="shared" si="96"/>
        <v>No</v>
      </c>
      <c r="BP159" s="3" t="str">
        <f t="shared" si="97"/>
        <v>FV&lt;$10K</v>
      </c>
      <c r="BQ159" t="s">
        <v>6650</v>
      </c>
      <c r="BR159" s="3" t="str">
        <f t="shared" si="98"/>
        <v>No, &lt; $20K Lien</v>
      </c>
      <c r="BS159" s="3" t="str">
        <f t="shared" si="99"/>
        <v>No, Lien &lt; $20K</v>
      </c>
      <c r="BT159" t="s">
        <v>6650</v>
      </c>
      <c r="BU159" s="3" t="str">
        <f t="shared" si="100"/>
        <v>No</v>
      </c>
      <c r="BV159" s="3" t="str">
        <f t="shared" si="101"/>
        <v>No</v>
      </c>
      <c r="BW159" s="3">
        <f t="shared" si="102"/>
        <v>1</v>
      </c>
      <c r="BX159" s="3" t="str">
        <f t="shared" si="103"/>
        <v>No</v>
      </c>
      <c r="BY159" s="3">
        <f t="shared" si="104"/>
        <v>63152</v>
      </c>
      <c r="BZ159">
        <v>1</v>
      </c>
      <c r="CA159" s="3">
        <f t="shared" si="105"/>
        <v>63152</v>
      </c>
      <c r="CC159" s="3">
        <f t="shared" si="106"/>
        <v>0</v>
      </c>
      <c r="CD159" s="3">
        <f t="shared" si="107"/>
        <v>0</v>
      </c>
      <c r="CE159" s="3" t="str">
        <f t="shared" si="108"/>
        <v/>
      </c>
      <c r="CF159" s="3" t="e">
        <f>HLOOKUP(CE159,'Valuation Data'!$D$2:$K$5,4,FALSE)</f>
        <v>#N/A</v>
      </c>
      <c r="CG159" s="3">
        <f t="shared" si="109"/>
        <v>63152</v>
      </c>
      <c r="CH159" s="3" t="str">
        <f t="shared" si="110"/>
        <v>No</v>
      </c>
      <c r="CI159" s="3" t="str">
        <f>VLOOKUP(R159,'Use Codes &amp; County Type'!A:D,4,FALSE)</f>
        <v>V</v>
      </c>
      <c r="CJ159" s="3" t="str">
        <f t="shared" si="111"/>
        <v>Yes</v>
      </c>
      <c r="CK159" s="3" t="str">
        <f t="shared" si="112"/>
        <v>No</v>
      </c>
      <c r="CL159" s="3">
        <f t="shared" si="113"/>
        <v>0</v>
      </c>
      <c r="CM159" s="3">
        <f t="shared" si="114"/>
        <v>0</v>
      </c>
      <c r="CN159" s="3">
        <f t="shared" si="115"/>
        <v>5329.85</v>
      </c>
      <c r="CO159" s="3">
        <f t="shared" si="116"/>
        <v>-5329.85</v>
      </c>
      <c r="CP159" s="3">
        <f t="shared" si="117"/>
        <v>8.4397168735748679E-2</v>
      </c>
      <c r="CR159" s="3" t="str">
        <f t="shared" si="118"/>
        <v>No</v>
      </c>
      <c r="CV159" s="3" t="str">
        <f t="shared" si="119"/>
        <v>Vacant, No Sales Data</v>
      </c>
      <c r="CW159" s="3">
        <f t="shared" si="120"/>
        <v>158</v>
      </c>
      <c r="CX159" s="3">
        <f t="shared" si="121"/>
        <v>1065.97</v>
      </c>
      <c r="CY159" s="3" t="str">
        <f t="shared" si="122"/>
        <v>Ok</v>
      </c>
      <c r="CZ159">
        <v>0</v>
      </c>
      <c r="DA159">
        <v>0</v>
      </c>
    </row>
    <row r="160" spans="1:105" x14ac:dyDescent="0.25">
      <c r="A160">
        <v>159</v>
      </c>
      <c r="B160" t="s">
        <v>3</v>
      </c>
      <c r="C160" t="s">
        <v>268</v>
      </c>
      <c r="D160">
        <v>133.6</v>
      </c>
      <c r="E160">
        <v>2017</v>
      </c>
      <c r="F160">
        <v>133.6</v>
      </c>
      <c r="G160">
        <v>133.6</v>
      </c>
      <c r="H160" s="3">
        <f t="shared" si="82"/>
        <v>0</v>
      </c>
      <c r="J160" t="s">
        <v>2730</v>
      </c>
      <c r="K160" t="s">
        <v>2738</v>
      </c>
      <c r="L160">
        <v>32046</v>
      </c>
      <c r="M160" t="s">
        <v>2848</v>
      </c>
      <c r="N160" t="s">
        <v>4753</v>
      </c>
      <c r="O160">
        <v>-82.001897583118605</v>
      </c>
      <c r="P160">
        <v>30.542068095819999</v>
      </c>
      <c r="Q160" t="s">
        <v>4876</v>
      </c>
      <c r="R160">
        <v>56</v>
      </c>
      <c r="S160" t="s">
        <v>6536</v>
      </c>
      <c r="T160">
        <v>7009</v>
      </c>
      <c r="U160" t="s">
        <v>6579</v>
      </c>
      <c r="V160">
        <v>2017</v>
      </c>
      <c r="W160">
        <v>6205</v>
      </c>
      <c r="X160">
        <v>2017</v>
      </c>
      <c r="Y160">
        <v>146250</v>
      </c>
      <c r="Z160">
        <v>93.94</v>
      </c>
      <c r="AA160" s="3">
        <f t="shared" si="83"/>
        <v>0.70314371257485031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 s="3" t="str">
        <f t="shared" si="84"/>
        <v>No</v>
      </c>
      <c r="AQ160" s="3" t="str">
        <f t="shared" si="85"/>
        <v>No</v>
      </c>
      <c r="AR160" s="3" t="str">
        <f t="shared" si="86"/>
        <v>No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 t="s">
        <v>6634</v>
      </c>
      <c r="AZ160">
        <v>0</v>
      </c>
      <c r="BA160">
        <v>0</v>
      </c>
      <c r="BB160" t="s">
        <v>6616</v>
      </c>
      <c r="BC160">
        <v>0</v>
      </c>
      <c r="BD160" s="4" t="str">
        <f t="shared" si="87"/>
        <v>No</v>
      </c>
      <c r="BE160" t="s">
        <v>6640</v>
      </c>
      <c r="BF160" s="3" t="str">
        <f t="shared" si="88"/>
        <v>No</v>
      </c>
      <c r="BG160" t="s">
        <v>6645</v>
      </c>
      <c r="BH160" s="3" t="str">
        <f t="shared" si="89"/>
        <v>RUTH LN</v>
      </c>
      <c r="BI160" s="3" t="str">
        <f t="shared" si="90"/>
        <v>Hilliard</v>
      </c>
      <c r="BJ160" s="3" t="str">
        <f t="shared" si="91"/>
        <v>Florida</v>
      </c>
      <c r="BK160" s="3">
        <f t="shared" si="92"/>
        <v>32046</v>
      </c>
      <c r="BL160" s="3" t="str">
        <f t="shared" si="93"/>
        <v>RUTH LN HILLIARD FL 32046</v>
      </c>
      <c r="BM160" s="3" t="str">
        <f t="shared" si="94"/>
        <v/>
      </c>
      <c r="BN160" s="3" t="str">
        <f t="shared" si="95"/>
        <v>Lien&lt;$150</v>
      </c>
      <c r="BO160" s="3" t="str">
        <f t="shared" si="96"/>
        <v>No</v>
      </c>
      <c r="BP160" s="3" t="str">
        <f t="shared" si="97"/>
        <v>FV&lt;$10K</v>
      </c>
      <c r="BQ160" t="s">
        <v>6650</v>
      </c>
      <c r="BR160" s="3" t="str">
        <f t="shared" si="98"/>
        <v>No, &lt; $20K Lien</v>
      </c>
      <c r="BS160" s="3" t="str">
        <f t="shared" si="99"/>
        <v>No, Lien &lt; $20K</v>
      </c>
      <c r="BT160" t="s">
        <v>6650</v>
      </c>
      <c r="BU160" s="3" t="str">
        <f t="shared" si="100"/>
        <v>No</v>
      </c>
      <c r="BV160" s="3" t="str">
        <f t="shared" si="101"/>
        <v>No</v>
      </c>
      <c r="BW160" s="3">
        <f t="shared" si="102"/>
        <v>0</v>
      </c>
      <c r="BX160" s="3" t="str">
        <f t="shared" si="103"/>
        <v>No</v>
      </c>
      <c r="BY160" s="3">
        <f t="shared" si="104"/>
        <v>6205</v>
      </c>
      <c r="BZ160">
        <v>1</v>
      </c>
      <c r="CA160" s="3">
        <f t="shared" si="105"/>
        <v>6205</v>
      </c>
      <c r="CC160" s="3">
        <f t="shared" si="106"/>
        <v>0</v>
      </c>
      <c r="CD160" s="3">
        <f t="shared" si="107"/>
        <v>0</v>
      </c>
      <c r="CE160" s="3" t="str">
        <f t="shared" si="108"/>
        <v/>
      </c>
      <c r="CF160" s="3" t="e">
        <f>HLOOKUP(CE160,'Valuation Data'!$D$2:$K$5,4,FALSE)</f>
        <v>#N/A</v>
      </c>
      <c r="CG160" s="3">
        <f t="shared" si="109"/>
        <v>6205</v>
      </c>
      <c r="CH160" s="3" t="str">
        <f t="shared" si="110"/>
        <v>No</v>
      </c>
      <c r="CI160" s="3" t="str">
        <f>VLOOKUP(R160,'Use Codes &amp; County Type'!A:D,4,FALSE)</f>
        <v>V</v>
      </c>
      <c r="CJ160" s="3" t="str">
        <f t="shared" si="111"/>
        <v>Yes</v>
      </c>
      <c r="CK160" s="3" t="str">
        <f t="shared" si="112"/>
        <v>No</v>
      </c>
      <c r="CL160" s="3">
        <f t="shared" si="113"/>
        <v>0</v>
      </c>
      <c r="CM160" s="3">
        <f t="shared" si="114"/>
        <v>0</v>
      </c>
      <c r="CN160" s="3">
        <f t="shared" si="115"/>
        <v>534.4</v>
      </c>
      <c r="CO160" s="3">
        <f t="shared" si="116"/>
        <v>-534.4</v>
      </c>
      <c r="CP160" s="3">
        <f t="shared" si="117"/>
        <v>8.6124093473005633E-2</v>
      </c>
      <c r="CR160" s="3" t="str">
        <f t="shared" si="118"/>
        <v>No</v>
      </c>
      <c r="CV160" s="3" t="str">
        <f t="shared" si="119"/>
        <v>Lien&lt;$150</v>
      </c>
      <c r="CW160" s="3">
        <f t="shared" si="120"/>
        <v>159</v>
      </c>
      <c r="CX160" s="3">
        <f t="shared" si="121"/>
        <v>133.6</v>
      </c>
      <c r="CY160" s="3" t="str">
        <f t="shared" si="122"/>
        <v>Ok</v>
      </c>
      <c r="CZ160">
        <v>0</v>
      </c>
      <c r="DA160">
        <v>0</v>
      </c>
    </row>
    <row r="161" spans="1:105" x14ac:dyDescent="0.25">
      <c r="A161">
        <v>160</v>
      </c>
      <c r="B161" t="s">
        <v>3</v>
      </c>
      <c r="C161" t="s">
        <v>269</v>
      </c>
      <c r="D161">
        <v>2988.82</v>
      </c>
      <c r="E161">
        <v>2017</v>
      </c>
      <c r="F161" t="e">
        <f>NA()</f>
        <v>#N/A</v>
      </c>
      <c r="G161" t="e">
        <f>NA()</f>
        <v>#N/A</v>
      </c>
      <c r="H161" s="3" t="e">
        <f t="shared" si="82"/>
        <v>#N/A</v>
      </c>
      <c r="I161" t="e">
        <f>NA()</f>
        <v>#N/A</v>
      </c>
      <c r="J161" t="e">
        <f>NA()</f>
        <v>#N/A</v>
      </c>
      <c r="K161" t="e">
        <f>NA()</f>
        <v>#N/A</v>
      </c>
      <c r="L161" t="e">
        <f>NA()</f>
        <v>#N/A</v>
      </c>
      <c r="M161" t="e">
        <f>NA()</f>
        <v>#N/A</v>
      </c>
      <c r="N161" t="e">
        <f>NA()</f>
        <v>#N/A</v>
      </c>
      <c r="O161" t="e">
        <f>NA()</f>
        <v>#N/A</v>
      </c>
      <c r="P161" t="e">
        <f>NA()</f>
        <v>#N/A</v>
      </c>
      <c r="Q161" t="e">
        <f>NA()</f>
        <v>#N/A</v>
      </c>
      <c r="R161">
        <v>1</v>
      </c>
      <c r="S161" t="s">
        <v>6539</v>
      </c>
      <c r="T161" t="e">
        <f>NA()</f>
        <v>#N/A</v>
      </c>
      <c r="U161" t="e">
        <f>NA()</f>
        <v>#N/A</v>
      </c>
      <c r="V161">
        <v>2017</v>
      </c>
      <c r="W161">
        <v>180596</v>
      </c>
      <c r="X161" t="e">
        <f>NA()</f>
        <v>#N/A</v>
      </c>
      <c r="Y161" t="e">
        <f>NA()</f>
        <v>#N/A</v>
      </c>
      <c r="Z161" t="e">
        <f>NA()</f>
        <v>#N/A</v>
      </c>
      <c r="AA161" s="3">
        <f t="shared" si="83"/>
        <v>0</v>
      </c>
      <c r="AB161" t="s">
        <v>6616</v>
      </c>
      <c r="AC161" t="s">
        <v>6616</v>
      </c>
      <c r="AF161" t="s">
        <v>6616</v>
      </c>
      <c r="AG161" t="s">
        <v>6616</v>
      </c>
      <c r="AH161" t="s">
        <v>6616</v>
      </c>
      <c r="AI161" t="e">
        <f>NA()</f>
        <v>#N/A</v>
      </c>
      <c r="AJ161" t="e">
        <f>NA()</f>
        <v>#N/A</v>
      </c>
      <c r="AK161" t="e">
        <f>NA()</f>
        <v>#N/A</v>
      </c>
      <c r="AL161" t="e">
        <f>NA()</f>
        <v>#N/A</v>
      </c>
      <c r="AM161" t="e">
        <f>NA()</f>
        <v>#N/A</v>
      </c>
      <c r="AN161" t="e">
        <f>NA()</f>
        <v>#N/A</v>
      </c>
      <c r="AO161" t="e">
        <f>NA()</f>
        <v>#N/A</v>
      </c>
      <c r="AP161" s="3" t="str">
        <f t="shared" si="84"/>
        <v>No</v>
      </c>
      <c r="AQ161" s="3" t="str">
        <f t="shared" si="85"/>
        <v>No</v>
      </c>
      <c r="AR161" s="3" t="str">
        <f t="shared" si="86"/>
        <v>No</v>
      </c>
      <c r="AS161" t="e">
        <f>NA()</f>
        <v>#N/A</v>
      </c>
      <c r="AT161" t="e">
        <f>NA()</f>
        <v>#N/A</v>
      </c>
      <c r="AU161" t="e">
        <f>NA()</f>
        <v>#N/A</v>
      </c>
      <c r="AV161" t="e">
        <f>NA()</f>
        <v>#N/A</v>
      </c>
      <c r="AW161" t="e">
        <f>NA()</f>
        <v>#N/A</v>
      </c>
      <c r="AX161" t="e">
        <f>NA()</f>
        <v>#N/A</v>
      </c>
      <c r="AY161" t="e">
        <f>NA()</f>
        <v>#N/A</v>
      </c>
      <c r="AZ161" t="e">
        <f>NA()</f>
        <v>#N/A</v>
      </c>
      <c r="BA161">
        <v>1</v>
      </c>
      <c r="BB161" t="s">
        <v>6616</v>
      </c>
      <c r="BC161" t="e">
        <f>NA()</f>
        <v>#N/A</v>
      </c>
      <c r="BD161" s="4" t="str">
        <f t="shared" si="87"/>
        <v>No</v>
      </c>
      <c r="BE161" t="e">
        <f>NA()</f>
        <v>#N/A</v>
      </c>
      <c r="BF161" s="3" t="str">
        <f t="shared" si="88"/>
        <v>No</v>
      </c>
      <c r="BG161" t="e">
        <f>NA()</f>
        <v>#N/A</v>
      </c>
      <c r="BH161" s="3" t="e">
        <f t="shared" si="89"/>
        <v>#N/A</v>
      </c>
      <c r="BI161" s="3" t="e">
        <f t="shared" si="90"/>
        <v>#N/A</v>
      </c>
      <c r="BJ161" s="3" t="e">
        <f t="shared" si="91"/>
        <v>#N/A</v>
      </c>
      <c r="BK161" s="3" t="e">
        <f t="shared" si="92"/>
        <v>#N/A</v>
      </c>
      <c r="BL161" s="3" t="e">
        <f t="shared" si="93"/>
        <v>#N/A</v>
      </c>
      <c r="BM161" s="3" t="e">
        <f t="shared" si="94"/>
        <v>#N/A</v>
      </c>
      <c r="BN161" s="3" t="str">
        <f t="shared" si="95"/>
        <v>Pass</v>
      </c>
      <c r="BO161" s="3" t="e">
        <f t="shared" si="96"/>
        <v>#N/A</v>
      </c>
      <c r="BP161" s="3" t="str">
        <f t="shared" si="97"/>
        <v>FV&lt;$10K</v>
      </c>
      <c r="BQ161" t="s">
        <v>6650</v>
      </c>
      <c r="BR161" s="3" t="str">
        <f t="shared" si="98"/>
        <v>No, &lt; $20K Lien</v>
      </c>
      <c r="BS161" s="3" t="str">
        <f t="shared" si="99"/>
        <v>No, Lien &lt; $20K</v>
      </c>
      <c r="BT161" t="s">
        <v>6650</v>
      </c>
      <c r="BU161" s="3" t="str">
        <f t="shared" si="100"/>
        <v>No</v>
      </c>
      <c r="BV161" s="3" t="str">
        <f t="shared" si="101"/>
        <v>No</v>
      </c>
      <c r="BW161" s="3">
        <f t="shared" si="102"/>
        <v>1</v>
      </c>
      <c r="BX161" s="3" t="str">
        <f t="shared" si="103"/>
        <v>No</v>
      </c>
      <c r="BY161" s="3">
        <f t="shared" si="104"/>
        <v>180596</v>
      </c>
      <c r="BZ161">
        <v>1</v>
      </c>
      <c r="CA161" s="3">
        <f t="shared" si="105"/>
        <v>180596</v>
      </c>
      <c r="CC161" s="3" t="e">
        <f t="shared" si="106"/>
        <v>#N/A</v>
      </c>
      <c r="CD161" s="3" t="e">
        <f t="shared" si="107"/>
        <v>#N/A</v>
      </c>
      <c r="CE161" s="3" t="str">
        <f t="shared" si="108"/>
        <v/>
      </c>
      <c r="CF161" s="3" t="e">
        <f>HLOOKUP(CE161,'Valuation Data'!$D$2:$K$5,4,FALSE)</f>
        <v>#N/A</v>
      </c>
      <c r="CG161" s="3">
        <f t="shared" si="109"/>
        <v>180596</v>
      </c>
      <c r="CH161" s="3" t="str">
        <f t="shared" si="110"/>
        <v>No</v>
      </c>
      <c r="CI161" s="3" t="str">
        <f>VLOOKUP(R161,'Use Codes &amp; County Type'!A:D,4,FALSE)</f>
        <v>S</v>
      </c>
      <c r="CJ161" s="3" t="str">
        <f t="shared" si="111"/>
        <v>No</v>
      </c>
      <c r="CK161" s="3" t="str">
        <f t="shared" si="112"/>
        <v>No</v>
      </c>
      <c r="CL161" s="3">
        <f t="shared" si="113"/>
        <v>0.35</v>
      </c>
      <c r="CM161" s="3">
        <f t="shared" si="114"/>
        <v>63208.6</v>
      </c>
      <c r="CN161" s="3" t="e">
        <f t="shared" si="115"/>
        <v>#N/A</v>
      </c>
      <c r="CO161" s="3" t="e">
        <f t="shared" si="116"/>
        <v>#N/A</v>
      </c>
      <c r="CP161" s="3" t="e">
        <f t="shared" si="117"/>
        <v>#N/A</v>
      </c>
      <c r="CR161" s="3" t="e">
        <f t="shared" si="118"/>
        <v>#N/A</v>
      </c>
      <c r="CV161" s="3" t="e">
        <f t="shared" si="119"/>
        <v>#N/A</v>
      </c>
      <c r="CW161" s="3">
        <f t="shared" si="120"/>
        <v>160</v>
      </c>
      <c r="CX161" s="3">
        <f t="shared" si="121"/>
        <v>2988.82</v>
      </c>
      <c r="CY161" s="3" t="e">
        <f t="shared" si="122"/>
        <v>#N/A</v>
      </c>
      <c r="CZ161" t="e">
        <f>NA()</f>
        <v>#N/A</v>
      </c>
      <c r="DA161" t="e">
        <f>NA()</f>
        <v>#N/A</v>
      </c>
    </row>
    <row r="162" spans="1:105" x14ac:dyDescent="0.25">
      <c r="A162">
        <v>161</v>
      </c>
      <c r="B162" t="s">
        <v>3</v>
      </c>
      <c r="C162" t="s">
        <v>270</v>
      </c>
      <c r="D162">
        <v>346.35</v>
      </c>
      <c r="E162">
        <v>2017</v>
      </c>
      <c r="F162">
        <v>346.35</v>
      </c>
      <c r="G162">
        <v>346.35</v>
      </c>
      <c r="H162" s="3">
        <f t="shared" si="82"/>
        <v>0</v>
      </c>
      <c r="J162" t="s">
        <v>2731</v>
      </c>
      <c r="K162" t="s">
        <v>2738</v>
      </c>
      <c r="L162">
        <v>32009</v>
      </c>
      <c r="M162" t="s">
        <v>2849</v>
      </c>
      <c r="N162" t="s">
        <v>4754</v>
      </c>
      <c r="O162">
        <v>-82.031333167671093</v>
      </c>
      <c r="P162">
        <v>30.356676743379001</v>
      </c>
      <c r="Q162" t="s">
        <v>4877</v>
      </c>
      <c r="R162">
        <v>0</v>
      </c>
      <c r="S162" t="s">
        <v>6538</v>
      </c>
      <c r="T162">
        <v>8001</v>
      </c>
      <c r="U162" t="s">
        <v>6581</v>
      </c>
      <c r="V162">
        <v>2017</v>
      </c>
      <c r="W162">
        <v>19200</v>
      </c>
      <c r="X162">
        <v>2017</v>
      </c>
      <c r="Y162">
        <v>19200</v>
      </c>
      <c r="Z162">
        <v>290.66000000000003</v>
      </c>
      <c r="AA162" s="3">
        <f t="shared" si="83"/>
        <v>0.83920889273855925</v>
      </c>
      <c r="AB162" t="s">
        <v>6616</v>
      </c>
      <c r="AC162" t="s">
        <v>6616</v>
      </c>
      <c r="AF162" t="s">
        <v>6616</v>
      </c>
      <c r="AG162" t="s">
        <v>6616</v>
      </c>
      <c r="AH162" t="s">
        <v>6616</v>
      </c>
      <c r="AI162" t="s">
        <v>6618</v>
      </c>
      <c r="AJ162" t="s">
        <v>6618</v>
      </c>
      <c r="AK162" t="s">
        <v>6618</v>
      </c>
      <c r="AL162" t="s">
        <v>6618</v>
      </c>
      <c r="AM162" t="s">
        <v>6618</v>
      </c>
      <c r="AN162" t="s">
        <v>6618</v>
      </c>
      <c r="AO162" t="s">
        <v>6618</v>
      </c>
      <c r="AP162" s="3" t="str">
        <f t="shared" si="84"/>
        <v>No</v>
      </c>
      <c r="AQ162" s="3" t="str">
        <f t="shared" si="85"/>
        <v>No</v>
      </c>
      <c r="AR162" s="3" t="str">
        <f t="shared" si="86"/>
        <v>No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 t="s">
        <v>6634</v>
      </c>
      <c r="AZ162" t="s">
        <v>6637</v>
      </c>
      <c r="BA162">
        <v>2</v>
      </c>
      <c r="BB162" t="s">
        <v>6616</v>
      </c>
      <c r="BC162" t="s">
        <v>6616</v>
      </c>
      <c r="BD162" s="4" t="str">
        <f t="shared" si="87"/>
        <v>No</v>
      </c>
      <c r="BE162" t="s">
        <v>6640</v>
      </c>
      <c r="BF162" s="3" t="str">
        <f t="shared" si="88"/>
        <v>No</v>
      </c>
      <c r="BG162" t="s">
        <v>6645</v>
      </c>
      <c r="BH162" s="3" t="str">
        <f t="shared" si="89"/>
        <v>HORSESHOE CIR</v>
      </c>
      <c r="BI162" s="3" t="str">
        <f t="shared" si="90"/>
        <v>Bryceville</v>
      </c>
      <c r="BJ162" s="3" t="str">
        <f t="shared" si="91"/>
        <v>Florida</v>
      </c>
      <c r="BK162" s="3">
        <f t="shared" si="92"/>
        <v>32009</v>
      </c>
      <c r="BL162" s="3" t="str">
        <f t="shared" si="93"/>
        <v>HORSESHOE CIR BRYCEVILLE FL 32009</v>
      </c>
      <c r="BM162" s="3" t="str">
        <f t="shared" si="94"/>
        <v/>
      </c>
      <c r="BN162" s="3" t="str">
        <f t="shared" si="95"/>
        <v>Pass</v>
      </c>
      <c r="BO162" s="3" t="str">
        <f t="shared" si="96"/>
        <v>No</v>
      </c>
      <c r="BP162" s="3" t="str">
        <f t="shared" si="97"/>
        <v>FV&lt;$10K</v>
      </c>
      <c r="BQ162" t="s">
        <v>6650</v>
      </c>
      <c r="BR162" s="3" t="str">
        <f t="shared" si="98"/>
        <v>No, &lt; $20K Lien</v>
      </c>
      <c r="BS162" s="3" t="str">
        <f t="shared" si="99"/>
        <v>No, Lien &lt; $20K</v>
      </c>
      <c r="BT162" t="s">
        <v>6650</v>
      </c>
      <c r="BU162" s="3" t="str">
        <f t="shared" si="100"/>
        <v>No</v>
      </c>
      <c r="BV162" s="3" t="str">
        <f t="shared" si="101"/>
        <v>No</v>
      </c>
      <c r="BW162" s="3">
        <f t="shared" si="102"/>
        <v>2</v>
      </c>
      <c r="BX162" s="3" t="str">
        <f t="shared" si="103"/>
        <v>No</v>
      </c>
      <c r="BY162" s="3">
        <f t="shared" si="104"/>
        <v>19200</v>
      </c>
      <c r="BZ162">
        <v>1</v>
      </c>
      <c r="CA162" s="3">
        <f t="shared" si="105"/>
        <v>19200</v>
      </c>
      <c r="CC162" s="3">
        <f t="shared" si="106"/>
        <v>0</v>
      </c>
      <c r="CD162" s="3">
        <f t="shared" si="107"/>
        <v>0</v>
      </c>
      <c r="CE162" s="3" t="str">
        <f t="shared" si="108"/>
        <v/>
      </c>
      <c r="CF162" s="3" t="e">
        <f>HLOOKUP(CE162,'Valuation Data'!$D$2:$K$5,4,FALSE)</f>
        <v>#N/A</v>
      </c>
      <c r="CG162" s="3">
        <f t="shared" si="109"/>
        <v>19200</v>
      </c>
      <c r="CH162" s="3" t="str">
        <f t="shared" si="110"/>
        <v>No</v>
      </c>
      <c r="CI162" s="3" t="str">
        <f>VLOOKUP(R162,'Use Codes &amp; County Type'!A:D,4,FALSE)</f>
        <v>V</v>
      </c>
      <c r="CJ162" s="3" t="str">
        <f t="shared" si="111"/>
        <v>Yes</v>
      </c>
      <c r="CK162" s="3" t="str">
        <f t="shared" si="112"/>
        <v>No</v>
      </c>
      <c r="CL162" s="3">
        <f t="shared" si="113"/>
        <v>0</v>
      </c>
      <c r="CM162" s="3">
        <f t="shared" si="114"/>
        <v>0</v>
      </c>
      <c r="CN162" s="3">
        <f t="shared" si="115"/>
        <v>2078.1</v>
      </c>
      <c r="CO162" s="3">
        <f t="shared" si="116"/>
        <v>-2078.1</v>
      </c>
      <c r="CP162" s="3">
        <f t="shared" si="117"/>
        <v>0.10823437499999999</v>
      </c>
      <c r="CR162" s="3" t="str">
        <f t="shared" si="118"/>
        <v>No</v>
      </c>
      <c r="CV162" s="3" t="str">
        <f t="shared" si="119"/>
        <v>FMV&lt;$30K</v>
      </c>
      <c r="CW162" s="3">
        <f t="shared" si="120"/>
        <v>161</v>
      </c>
      <c r="CX162" s="3">
        <f t="shared" si="121"/>
        <v>346.35</v>
      </c>
      <c r="CY162" s="3" t="str">
        <f t="shared" si="122"/>
        <v>Ok</v>
      </c>
      <c r="CZ162">
        <v>0</v>
      </c>
      <c r="DA162">
        <v>0</v>
      </c>
    </row>
    <row r="163" spans="1:105" x14ac:dyDescent="0.25">
      <c r="A163">
        <v>162</v>
      </c>
      <c r="B163" t="s">
        <v>3</v>
      </c>
      <c r="C163" t="s">
        <v>271</v>
      </c>
      <c r="D163">
        <v>631.75</v>
      </c>
      <c r="E163">
        <v>2017</v>
      </c>
      <c r="F163">
        <v>631.75</v>
      </c>
      <c r="G163">
        <v>631.75</v>
      </c>
      <c r="H163" s="3">
        <f t="shared" si="82"/>
        <v>0</v>
      </c>
      <c r="I163">
        <v>5937</v>
      </c>
      <c r="J163" t="s">
        <v>2731</v>
      </c>
      <c r="K163" t="s">
        <v>2738</v>
      </c>
      <c r="L163">
        <v>32009</v>
      </c>
      <c r="M163" t="s">
        <v>2850</v>
      </c>
      <c r="N163" t="s">
        <v>4754</v>
      </c>
      <c r="O163">
        <v>-82.021913120115798</v>
      </c>
      <c r="P163">
        <v>30.3592527010289</v>
      </c>
      <c r="Q163" t="s">
        <v>4878</v>
      </c>
      <c r="R163">
        <v>2</v>
      </c>
      <c r="S163" t="s">
        <v>6535</v>
      </c>
      <c r="T163">
        <v>1006</v>
      </c>
      <c r="U163" t="s">
        <v>6578</v>
      </c>
      <c r="V163">
        <v>2017</v>
      </c>
      <c r="W163">
        <v>32997</v>
      </c>
      <c r="X163">
        <v>2017</v>
      </c>
      <c r="Y163">
        <v>41334</v>
      </c>
      <c r="Z163">
        <v>554.54999999999995</v>
      </c>
      <c r="AA163" s="3">
        <f t="shared" si="83"/>
        <v>0.87779976256430547</v>
      </c>
      <c r="AB163" t="s">
        <v>6616</v>
      </c>
      <c r="AC163" t="s">
        <v>6616</v>
      </c>
      <c r="AD163" t="s">
        <v>6616</v>
      </c>
      <c r="AE163" t="s">
        <v>6616</v>
      </c>
      <c r="AF163" t="s">
        <v>6616</v>
      </c>
      <c r="AG163" t="s">
        <v>6616</v>
      </c>
      <c r="AH163" t="s">
        <v>6616</v>
      </c>
      <c r="AI163" t="s">
        <v>6618</v>
      </c>
      <c r="AJ163" t="s">
        <v>6618</v>
      </c>
      <c r="AK163" t="s">
        <v>6618</v>
      </c>
      <c r="AL163" t="s">
        <v>6618</v>
      </c>
      <c r="AM163" t="s">
        <v>6618</v>
      </c>
      <c r="AN163" t="s">
        <v>6618</v>
      </c>
      <c r="AO163" t="s">
        <v>6618</v>
      </c>
      <c r="AP163" s="3" t="str">
        <f t="shared" si="84"/>
        <v>No</v>
      </c>
      <c r="AQ163" s="3" t="str">
        <f t="shared" si="85"/>
        <v>No</v>
      </c>
      <c r="AR163" s="3" t="str">
        <f t="shared" si="86"/>
        <v>No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 t="s">
        <v>6634</v>
      </c>
      <c r="AZ163" t="s">
        <v>6637</v>
      </c>
      <c r="BA163">
        <v>1</v>
      </c>
      <c r="BB163" t="s">
        <v>6616</v>
      </c>
      <c r="BC163" t="s">
        <v>6616</v>
      </c>
      <c r="BD163" s="4" t="str">
        <f t="shared" si="87"/>
        <v>No</v>
      </c>
      <c r="BE163" t="s">
        <v>6640</v>
      </c>
      <c r="BF163" s="3" t="str">
        <f t="shared" si="88"/>
        <v>No</v>
      </c>
      <c r="BG163" t="s">
        <v>6645</v>
      </c>
      <c r="BH163" s="3" t="str">
        <f t="shared" si="89"/>
        <v>5937 PRINGLE RD</v>
      </c>
      <c r="BI163" s="3" t="str">
        <f t="shared" si="90"/>
        <v>Bryceville</v>
      </c>
      <c r="BJ163" s="3" t="str">
        <f t="shared" si="91"/>
        <v>Florida</v>
      </c>
      <c r="BK163" s="3">
        <f t="shared" si="92"/>
        <v>32009</v>
      </c>
      <c r="BL163" s="3" t="str">
        <f t="shared" si="93"/>
        <v>5937 PRINGLE RD BRYCEVILLE FL 32009</v>
      </c>
      <c r="BM163" s="3" t="str">
        <f t="shared" si="94"/>
        <v/>
      </c>
      <c r="BN163" s="3" t="str">
        <f t="shared" si="95"/>
        <v>Pass</v>
      </c>
      <c r="BO163" s="3" t="str">
        <f t="shared" si="96"/>
        <v>No</v>
      </c>
      <c r="BP163" s="3" t="str">
        <f t="shared" si="97"/>
        <v>FV&lt;$10K</v>
      </c>
      <c r="BQ163" t="s">
        <v>6650</v>
      </c>
      <c r="BR163" s="3" t="str">
        <f t="shared" si="98"/>
        <v>No, &lt; $20K Lien</v>
      </c>
      <c r="BS163" s="3" t="str">
        <f t="shared" si="99"/>
        <v>No, Lien &lt; $20K</v>
      </c>
      <c r="BT163" t="s">
        <v>6650</v>
      </c>
      <c r="BU163" s="3" t="str">
        <f t="shared" si="100"/>
        <v>No</v>
      </c>
      <c r="BV163" s="3" t="str">
        <f t="shared" si="101"/>
        <v>No</v>
      </c>
      <c r="BW163" s="3">
        <f t="shared" si="102"/>
        <v>1</v>
      </c>
      <c r="BX163" s="3" t="str">
        <f t="shared" si="103"/>
        <v>No</v>
      </c>
      <c r="BY163" s="3">
        <f t="shared" si="104"/>
        <v>32997</v>
      </c>
      <c r="BZ163">
        <v>1</v>
      </c>
      <c r="CA163" s="3">
        <f t="shared" si="105"/>
        <v>32997</v>
      </c>
      <c r="CC163" s="3">
        <f t="shared" si="106"/>
        <v>0</v>
      </c>
      <c r="CD163" s="3">
        <f t="shared" si="107"/>
        <v>0</v>
      </c>
      <c r="CE163" s="3" t="str">
        <f t="shared" si="108"/>
        <v/>
      </c>
      <c r="CF163" s="3" t="e">
        <f>HLOOKUP(CE163,'Valuation Data'!$D$2:$K$5,4,FALSE)</f>
        <v>#N/A</v>
      </c>
      <c r="CG163" s="3">
        <f t="shared" si="109"/>
        <v>32997</v>
      </c>
      <c r="CH163" s="3" t="str">
        <f t="shared" si="110"/>
        <v>No</v>
      </c>
      <c r="CI163" s="3" t="str">
        <f>VLOOKUP(R163,'Use Codes &amp; County Type'!A:D,4,FALSE)</f>
        <v>R</v>
      </c>
      <c r="CJ163" s="3" t="str">
        <f t="shared" si="111"/>
        <v>No</v>
      </c>
      <c r="CK163" s="3" t="str">
        <f t="shared" si="112"/>
        <v>No</v>
      </c>
      <c r="CL163" s="3">
        <f t="shared" si="113"/>
        <v>0.35</v>
      </c>
      <c r="CM163" s="3">
        <f t="shared" si="114"/>
        <v>11548.949999999999</v>
      </c>
      <c r="CN163" s="3">
        <f t="shared" si="115"/>
        <v>3158.75</v>
      </c>
      <c r="CO163" s="3">
        <f t="shared" si="116"/>
        <v>8390.1999999999989</v>
      </c>
      <c r="CP163" s="3">
        <f t="shared" si="117"/>
        <v>9.5728399551474372E-2</v>
      </c>
      <c r="CR163" s="3" t="str">
        <f t="shared" si="118"/>
        <v>No</v>
      </c>
      <c r="CV163" s="3" t="str">
        <f t="shared" si="119"/>
        <v>*Bid</v>
      </c>
      <c r="CW163" s="3">
        <f t="shared" si="120"/>
        <v>162</v>
      </c>
      <c r="CX163" s="3">
        <f t="shared" si="121"/>
        <v>631.75</v>
      </c>
      <c r="CY163" s="3" t="str">
        <f t="shared" si="122"/>
        <v>Ok</v>
      </c>
      <c r="CZ163">
        <v>0</v>
      </c>
      <c r="DA163">
        <v>0</v>
      </c>
    </row>
    <row r="164" spans="1:105" x14ac:dyDescent="0.25">
      <c r="A164">
        <v>163</v>
      </c>
      <c r="B164" t="s">
        <v>3</v>
      </c>
      <c r="C164" t="s">
        <v>272</v>
      </c>
      <c r="D164">
        <v>182.81</v>
      </c>
      <c r="E164">
        <v>2017</v>
      </c>
      <c r="F164" t="e">
        <f>NA()</f>
        <v>#N/A</v>
      </c>
      <c r="G164" t="e">
        <f>NA()</f>
        <v>#N/A</v>
      </c>
      <c r="H164" s="3" t="e">
        <f t="shared" si="82"/>
        <v>#N/A</v>
      </c>
      <c r="I164" t="e">
        <f>NA()</f>
        <v>#N/A</v>
      </c>
      <c r="J164" t="e">
        <f>NA()</f>
        <v>#N/A</v>
      </c>
      <c r="K164" t="e">
        <f>NA()</f>
        <v>#N/A</v>
      </c>
      <c r="L164" t="e">
        <f>NA()</f>
        <v>#N/A</v>
      </c>
      <c r="M164" t="e">
        <f>NA()</f>
        <v>#N/A</v>
      </c>
      <c r="N164" t="e">
        <f>NA()</f>
        <v>#N/A</v>
      </c>
      <c r="O164" t="e">
        <f>NA()</f>
        <v>#N/A</v>
      </c>
      <c r="P164" t="e">
        <f>NA()</f>
        <v>#N/A</v>
      </c>
      <c r="Q164" t="e">
        <f>NA()</f>
        <v>#N/A</v>
      </c>
      <c r="R164">
        <v>2</v>
      </c>
      <c r="S164" t="s">
        <v>6535</v>
      </c>
      <c r="T164" t="e">
        <f>NA()</f>
        <v>#N/A</v>
      </c>
      <c r="U164" t="e">
        <f>NA()</f>
        <v>#N/A</v>
      </c>
      <c r="V164">
        <v>2017</v>
      </c>
      <c r="W164">
        <v>34211</v>
      </c>
      <c r="X164" t="e">
        <f>NA()</f>
        <v>#N/A</v>
      </c>
      <c r="Y164" t="e">
        <f>NA()</f>
        <v>#N/A</v>
      </c>
      <c r="Z164" t="e">
        <f>NA()</f>
        <v>#N/A</v>
      </c>
      <c r="AA164" s="3">
        <f t="shared" si="83"/>
        <v>0</v>
      </c>
      <c r="AB164" t="s">
        <v>6617</v>
      </c>
      <c r="AE164" t="s">
        <v>6616</v>
      </c>
      <c r="AF164" t="s">
        <v>6616</v>
      </c>
      <c r="AG164" t="s">
        <v>6616</v>
      </c>
      <c r="AI164" t="e">
        <f>NA()</f>
        <v>#N/A</v>
      </c>
      <c r="AJ164" t="e">
        <f>NA()</f>
        <v>#N/A</v>
      </c>
      <c r="AK164" t="e">
        <f>NA()</f>
        <v>#N/A</v>
      </c>
      <c r="AL164" t="e">
        <f>NA()</f>
        <v>#N/A</v>
      </c>
      <c r="AM164" t="e">
        <f>NA()</f>
        <v>#N/A</v>
      </c>
      <c r="AN164" t="e">
        <f>NA()</f>
        <v>#N/A</v>
      </c>
      <c r="AO164" t="e">
        <f>NA()</f>
        <v>#N/A</v>
      </c>
      <c r="AP164" s="3" t="str">
        <f t="shared" si="84"/>
        <v>Yes</v>
      </c>
      <c r="AQ164" s="3" t="str">
        <f t="shared" si="85"/>
        <v>No</v>
      </c>
      <c r="AR164" s="3" t="str">
        <f t="shared" si="86"/>
        <v>Yes</v>
      </c>
      <c r="AS164" t="e">
        <f>NA()</f>
        <v>#N/A</v>
      </c>
      <c r="AT164" t="e">
        <f>NA()</f>
        <v>#N/A</v>
      </c>
      <c r="AU164" t="e">
        <f>NA()</f>
        <v>#N/A</v>
      </c>
      <c r="AV164" t="e">
        <f>NA()</f>
        <v>#N/A</v>
      </c>
      <c r="AW164" t="e">
        <f>NA()</f>
        <v>#N/A</v>
      </c>
      <c r="AX164" t="e">
        <f>NA()</f>
        <v>#N/A</v>
      </c>
      <c r="AY164" t="e">
        <f>NA()</f>
        <v>#N/A</v>
      </c>
      <c r="AZ164" t="e">
        <f>NA()</f>
        <v>#N/A</v>
      </c>
      <c r="BA164">
        <v>1</v>
      </c>
      <c r="BB164" t="s">
        <v>6617</v>
      </c>
      <c r="BC164" t="e">
        <f>NA()</f>
        <v>#N/A</v>
      </c>
      <c r="BD164" s="4" t="str">
        <f t="shared" si="87"/>
        <v>No</v>
      </c>
      <c r="BE164" t="e">
        <f>NA()</f>
        <v>#N/A</v>
      </c>
      <c r="BF164" s="3" t="str">
        <f t="shared" si="88"/>
        <v>No</v>
      </c>
      <c r="BG164" t="e">
        <f>NA()</f>
        <v>#N/A</v>
      </c>
      <c r="BH164" s="3" t="e">
        <f t="shared" si="89"/>
        <v>#N/A</v>
      </c>
      <c r="BI164" s="3" t="e">
        <f t="shared" si="90"/>
        <v>#N/A</v>
      </c>
      <c r="BJ164" s="3" t="e">
        <f t="shared" si="91"/>
        <v>#N/A</v>
      </c>
      <c r="BK164" s="3" t="e">
        <f t="shared" si="92"/>
        <v>#N/A</v>
      </c>
      <c r="BL164" s="3" t="e">
        <f t="shared" si="93"/>
        <v>#N/A</v>
      </c>
      <c r="BM164" s="3" t="e">
        <f t="shared" si="94"/>
        <v>#N/A</v>
      </c>
      <c r="BN164" s="3" t="str">
        <f t="shared" si="95"/>
        <v>Pass</v>
      </c>
      <c r="BO164" s="3" t="e">
        <f t="shared" si="96"/>
        <v>#N/A</v>
      </c>
      <c r="BP164" s="3" t="str">
        <f t="shared" si="97"/>
        <v>FV&lt;$10K</v>
      </c>
      <c r="BQ164" t="s">
        <v>6650</v>
      </c>
      <c r="BR164" s="3" t="str">
        <f t="shared" si="98"/>
        <v>No, &lt; $20K Lien</v>
      </c>
      <c r="BS164" s="3" t="str">
        <f t="shared" si="99"/>
        <v>No, Lien &lt; $20K</v>
      </c>
      <c r="BT164" t="s">
        <v>6650</v>
      </c>
      <c r="BU164" s="3" t="str">
        <f t="shared" si="100"/>
        <v>Yes</v>
      </c>
      <c r="BV164" s="3" t="str">
        <f t="shared" si="101"/>
        <v>No</v>
      </c>
      <c r="BW164" s="3">
        <f t="shared" si="102"/>
        <v>1</v>
      </c>
      <c r="BX164" s="3" t="str">
        <f t="shared" si="103"/>
        <v>No</v>
      </c>
      <c r="BY164" s="3">
        <f t="shared" si="104"/>
        <v>34211</v>
      </c>
      <c r="BZ164">
        <v>1</v>
      </c>
      <c r="CA164" s="3">
        <f t="shared" si="105"/>
        <v>34211</v>
      </c>
      <c r="CC164" s="3" t="e">
        <f t="shared" si="106"/>
        <v>#N/A</v>
      </c>
      <c r="CD164" s="3" t="e">
        <f t="shared" si="107"/>
        <v>#N/A</v>
      </c>
      <c r="CE164" s="3" t="str">
        <f t="shared" si="108"/>
        <v/>
      </c>
      <c r="CF164" s="3" t="e">
        <f>HLOOKUP(CE164,'Valuation Data'!$D$2:$K$5,4,FALSE)</f>
        <v>#N/A</v>
      </c>
      <c r="CG164" s="3">
        <f t="shared" si="109"/>
        <v>34211</v>
      </c>
      <c r="CH164" s="3" t="str">
        <f t="shared" si="110"/>
        <v>No</v>
      </c>
      <c r="CI164" s="3" t="str">
        <f>VLOOKUP(R164,'Use Codes &amp; County Type'!A:D,4,FALSE)</f>
        <v>R</v>
      </c>
      <c r="CJ164" s="3" t="str">
        <f t="shared" si="111"/>
        <v>No</v>
      </c>
      <c r="CK164" s="3" t="str">
        <f t="shared" si="112"/>
        <v>Yes</v>
      </c>
      <c r="CL164" s="3">
        <f t="shared" si="113"/>
        <v>0.67</v>
      </c>
      <c r="CM164" s="3">
        <f t="shared" si="114"/>
        <v>22921.370000000003</v>
      </c>
      <c r="CN164" s="3" t="e">
        <f t="shared" si="115"/>
        <v>#N/A</v>
      </c>
      <c r="CO164" s="3" t="e">
        <f t="shared" si="116"/>
        <v>#N/A</v>
      </c>
      <c r="CP164" s="3" t="e">
        <f t="shared" si="117"/>
        <v>#N/A</v>
      </c>
      <c r="CR164" s="3" t="str">
        <f t="shared" si="118"/>
        <v>No</v>
      </c>
      <c r="CV164" s="3" t="str">
        <f t="shared" si="119"/>
        <v>County Held Lien</v>
      </c>
      <c r="CW164" s="3">
        <f t="shared" si="120"/>
        <v>163</v>
      </c>
      <c r="CX164" s="3">
        <f t="shared" si="121"/>
        <v>182.81</v>
      </c>
      <c r="CY164" s="3" t="str">
        <f t="shared" si="122"/>
        <v>Ok</v>
      </c>
      <c r="CZ164" t="e">
        <f>NA()</f>
        <v>#N/A</v>
      </c>
      <c r="DA164" t="e">
        <f>NA()</f>
        <v>#N/A</v>
      </c>
    </row>
    <row r="165" spans="1:105" x14ac:dyDescent="0.25">
      <c r="A165">
        <v>164</v>
      </c>
      <c r="B165" t="s">
        <v>3</v>
      </c>
      <c r="C165" t="s">
        <v>273</v>
      </c>
      <c r="D165">
        <v>969.25</v>
      </c>
      <c r="E165">
        <v>2017</v>
      </c>
      <c r="F165">
        <v>969.25</v>
      </c>
      <c r="G165">
        <v>969.25</v>
      </c>
      <c r="H165" s="3">
        <f t="shared" si="82"/>
        <v>0</v>
      </c>
      <c r="I165">
        <v>892</v>
      </c>
      <c r="J165" t="s">
        <v>2731</v>
      </c>
      <c r="K165" t="s">
        <v>2738</v>
      </c>
      <c r="L165">
        <v>32009</v>
      </c>
      <c r="M165" t="s">
        <v>2851</v>
      </c>
      <c r="N165" t="s">
        <v>4754</v>
      </c>
      <c r="O165">
        <v>-82.034644999961699</v>
      </c>
      <c r="P165">
        <v>30.349437641284201</v>
      </c>
      <c r="Q165" t="s">
        <v>4879</v>
      </c>
      <c r="R165">
        <v>1</v>
      </c>
      <c r="S165" t="s">
        <v>6539</v>
      </c>
      <c r="T165">
        <v>1001</v>
      </c>
      <c r="U165" t="s">
        <v>6582</v>
      </c>
      <c r="V165">
        <v>2017</v>
      </c>
      <c r="W165">
        <v>96349</v>
      </c>
      <c r="X165">
        <v>2017</v>
      </c>
      <c r="Y165">
        <v>111991</v>
      </c>
      <c r="Z165">
        <v>866.62</v>
      </c>
      <c r="AA165" s="3">
        <f t="shared" si="83"/>
        <v>0.89411400567449062</v>
      </c>
      <c r="AB165" t="s">
        <v>6616</v>
      </c>
      <c r="AC165" t="s">
        <v>6616</v>
      </c>
      <c r="AD165" t="s">
        <v>6616</v>
      </c>
      <c r="AE165" t="s">
        <v>6616</v>
      </c>
      <c r="AF165" t="s">
        <v>6616</v>
      </c>
      <c r="AG165" t="s">
        <v>6616</v>
      </c>
      <c r="AH165" t="s">
        <v>6616</v>
      </c>
      <c r="AI165" t="s">
        <v>6618</v>
      </c>
      <c r="AJ165" t="s">
        <v>6618</v>
      </c>
      <c r="AK165" t="s">
        <v>6618</v>
      </c>
      <c r="AL165" t="s">
        <v>6618</v>
      </c>
      <c r="AM165" t="s">
        <v>6618</v>
      </c>
      <c r="AN165" t="s">
        <v>6618</v>
      </c>
      <c r="AO165" t="s">
        <v>6618</v>
      </c>
      <c r="AP165" s="3" t="str">
        <f t="shared" si="84"/>
        <v>No</v>
      </c>
      <c r="AQ165" s="3" t="str">
        <f t="shared" si="85"/>
        <v>No</v>
      </c>
      <c r="AR165" s="3" t="str">
        <f t="shared" si="86"/>
        <v>No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 t="s">
        <v>6634</v>
      </c>
      <c r="AZ165" t="s">
        <v>6638</v>
      </c>
      <c r="BA165">
        <v>1</v>
      </c>
      <c r="BB165" t="s">
        <v>6617</v>
      </c>
      <c r="BC165" t="s">
        <v>6616</v>
      </c>
      <c r="BD165" s="4" t="str">
        <f t="shared" si="87"/>
        <v>No</v>
      </c>
      <c r="BE165" t="s">
        <v>6640</v>
      </c>
      <c r="BF165" s="3" t="str">
        <f t="shared" si="88"/>
        <v>No</v>
      </c>
      <c r="BG165" t="s">
        <v>6645</v>
      </c>
      <c r="BH165" s="3" t="str">
        <f t="shared" si="89"/>
        <v>892 MIDDLE RD</v>
      </c>
      <c r="BI165" s="3" t="str">
        <f t="shared" si="90"/>
        <v>Bryceville</v>
      </c>
      <c r="BJ165" s="3" t="str">
        <f t="shared" si="91"/>
        <v>Florida</v>
      </c>
      <c r="BK165" s="3">
        <f t="shared" si="92"/>
        <v>32009</v>
      </c>
      <c r="BL165" s="3" t="str">
        <f t="shared" si="93"/>
        <v>892 MIDDLE RD BRYCEVILLE FL 32009</v>
      </c>
      <c r="BM165" s="3" t="str">
        <f t="shared" si="94"/>
        <v/>
      </c>
      <c r="BN165" s="3" t="str">
        <f t="shared" si="95"/>
        <v>Pass</v>
      </c>
      <c r="BO165" s="3" t="str">
        <f t="shared" si="96"/>
        <v>No</v>
      </c>
      <c r="BP165" s="3" t="str">
        <f t="shared" si="97"/>
        <v>FV&lt;$10K</v>
      </c>
      <c r="BQ165" t="s">
        <v>6650</v>
      </c>
      <c r="BR165" s="3" t="str">
        <f t="shared" si="98"/>
        <v>No, &lt; $20K Lien</v>
      </c>
      <c r="BS165" s="3" t="str">
        <f t="shared" si="99"/>
        <v>No, Lien &lt; $20K</v>
      </c>
      <c r="BT165" t="s">
        <v>6650</v>
      </c>
      <c r="BU165" s="3" t="str">
        <f t="shared" si="100"/>
        <v>No</v>
      </c>
      <c r="BV165" s="3" t="str">
        <f t="shared" si="101"/>
        <v>No</v>
      </c>
      <c r="BW165" s="3">
        <f t="shared" si="102"/>
        <v>1</v>
      </c>
      <c r="BX165" s="3" t="str">
        <f t="shared" si="103"/>
        <v>No</v>
      </c>
      <c r="BY165" s="3">
        <f t="shared" si="104"/>
        <v>96349</v>
      </c>
      <c r="BZ165">
        <v>1</v>
      </c>
      <c r="CA165" s="3">
        <f t="shared" si="105"/>
        <v>96349</v>
      </c>
      <c r="CC165" s="3">
        <f t="shared" si="106"/>
        <v>0</v>
      </c>
      <c r="CD165" s="3">
        <f t="shared" si="107"/>
        <v>0</v>
      </c>
      <c r="CE165" s="3" t="str">
        <f t="shared" si="108"/>
        <v/>
      </c>
      <c r="CF165" s="3" t="e">
        <f>HLOOKUP(CE165,'Valuation Data'!$D$2:$K$5,4,FALSE)</f>
        <v>#N/A</v>
      </c>
      <c r="CG165" s="3">
        <f t="shared" si="109"/>
        <v>96349</v>
      </c>
      <c r="CH165" s="3" t="str">
        <f t="shared" si="110"/>
        <v>No</v>
      </c>
      <c r="CI165" s="3" t="str">
        <f>VLOOKUP(R165,'Use Codes &amp; County Type'!A:D,4,FALSE)</f>
        <v>S</v>
      </c>
      <c r="CJ165" s="3" t="str">
        <f t="shared" si="111"/>
        <v>No</v>
      </c>
      <c r="CK165" s="3" t="str">
        <f t="shared" si="112"/>
        <v>Yes</v>
      </c>
      <c r="CL165" s="3">
        <f t="shared" si="113"/>
        <v>0.67</v>
      </c>
      <c r="CM165" s="3">
        <f t="shared" si="114"/>
        <v>64553.83</v>
      </c>
      <c r="CN165" s="3">
        <f t="shared" si="115"/>
        <v>4846.25</v>
      </c>
      <c r="CO165" s="3">
        <f t="shared" si="116"/>
        <v>59707.58</v>
      </c>
      <c r="CP165" s="3">
        <f t="shared" si="117"/>
        <v>5.0298913325514533E-2</v>
      </c>
      <c r="CR165" s="3" t="str">
        <f t="shared" si="118"/>
        <v>No</v>
      </c>
      <c r="CV165" s="3" t="str">
        <f t="shared" si="119"/>
        <v>*Bid</v>
      </c>
      <c r="CW165" s="3">
        <f t="shared" si="120"/>
        <v>164</v>
      </c>
      <c r="CX165" s="3">
        <f t="shared" si="121"/>
        <v>969.25</v>
      </c>
      <c r="CY165" s="3" t="str">
        <f t="shared" si="122"/>
        <v>Ok</v>
      </c>
      <c r="CZ165">
        <v>0</v>
      </c>
      <c r="DA165">
        <v>0</v>
      </c>
    </row>
    <row r="166" spans="1:105" x14ac:dyDescent="0.25">
      <c r="A166">
        <v>165</v>
      </c>
      <c r="B166" t="s">
        <v>3</v>
      </c>
      <c r="C166" t="s">
        <v>274</v>
      </c>
      <c r="D166">
        <v>99.11</v>
      </c>
      <c r="E166">
        <v>2017</v>
      </c>
      <c r="F166" t="e">
        <f>NA()</f>
        <v>#N/A</v>
      </c>
      <c r="G166" t="e">
        <f>NA()</f>
        <v>#N/A</v>
      </c>
      <c r="H166" s="3" t="e">
        <f t="shared" si="82"/>
        <v>#N/A</v>
      </c>
      <c r="I166" t="e">
        <f>NA()</f>
        <v>#N/A</v>
      </c>
      <c r="J166" t="e">
        <f>NA()</f>
        <v>#N/A</v>
      </c>
      <c r="K166" t="e">
        <f>NA()</f>
        <v>#N/A</v>
      </c>
      <c r="L166" t="e">
        <f>NA()</f>
        <v>#N/A</v>
      </c>
      <c r="M166" t="e">
        <f>NA()</f>
        <v>#N/A</v>
      </c>
      <c r="N166" t="e">
        <f>NA()</f>
        <v>#N/A</v>
      </c>
      <c r="O166" t="e">
        <f>NA()</f>
        <v>#N/A</v>
      </c>
      <c r="P166" t="e">
        <f>NA()</f>
        <v>#N/A</v>
      </c>
      <c r="Q166" t="e">
        <f>NA()</f>
        <v>#N/A</v>
      </c>
      <c r="R166">
        <v>2</v>
      </c>
      <c r="S166" t="s">
        <v>6535</v>
      </c>
      <c r="T166" t="e">
        <f>NA()</f>
        <v>#N/A</v>
      </c>
      <c r="U166" t="e">
        <f>NA()</f>
        <v>#N/A</v>
      </c>
      <c r="V166">
        <v>2017</v>
      </c>
      <c r="W166">
        <v>29099</v>
      </c>
      <c r="X166" t="e">
        <f>NA()</f>
        <v>#N/A</v>
      </c>
      <c r="Y166" t="e">
        <f>NA()</f>
        <v>#N/A</v>
      </c>
      <c r="Z166" t="e">
        <f>NA()</f>
        <v>#N/A</v>
      </c>
      <c r="AA166" s="3">
        <f t="shared" si="83"/>
        <v>0</v>
      </c>
      <c r="AB166" t="s">
        <v>6617</v>
      </c>
      <c r="AC166" t="s">
        <v>6616</v>
      </c>
      <c r="AD166" t="s">
        <v>6616</v>
      </c>
      <c r="AE166" t="s">
        <v>6616</v>
      </c>
      <c r="AF166" t="s">
        <v>6616</v>
      </c>
      <c r="AG166" t="s">
        <v>6616</v>
      </c>
      <c r="AH166" t="s">
        <v>6616</v>
      </c>
      <c r="AI166" t="e">
        <f>NA()</f>
        <v>#N/A</v>
      </c>
      <c r="AJ166" t="e">
        <f>NA()</f>
        <v>#N/A</v>
      </c>
      <c r="AK166" t="e">
        <f>NA()</f>
        <v>#N/A</v>
      </c>
      <c r="AL166" t="e">
        <f>NA()</f>
        <v>#N/A</v>
      </c>
      <c r="AM166" t="e">
        <f>NA()</f>
        <v>#N/A</v>
      </c>
      <c r="AN166" t="e">
        <f>NA()</f>
        <v>#N/A</v>
      </c>
      <c r="AO166" t="e">
        <f>NA()</f>
        <v>#N/A</v>
      </c>
      <c r="AP166" s="3" t="str">
        <f t="shared" si="84"/>
        <v>Yes</v>
      </c>
      <c r="AQ166" s="3" t="str">
        <f t="shared" si="85"/>
        <v>No</v>
      </c>
      <c r="AR166" s="3" t="str">
        <f t="shared" si="86"/>
        <v>Yes</v>
      </c>
      <c r="AS166" t="e">
        <f>NA()</f>
        <v>#N/A</v>
      </c>
      <c r="AT166" t="e">
        <f>NA()</f>
        <v>#N/A</v>
      </c>
      <c r="AU166" t="e">
        <f>NA()</f>
        <v>#N/A</v>
      </c>
      <c r="AV166" t="e">
        <f>NA()</f>
        <v>#N/A</v>
      </c>
      <c r="AW166" t="e">
        <f>NA()</f>
        <v>#N/A</v>
      </c>
      <c r="AX166" t="e">
        <f>NA()</f>
        <v>#N/A</v>
      </c>
      <c r="AY166" t="e">
        <f>NA()</f>
        <v>#N/A</v>
      </c>
      <c r="AZ166" t="e">
        <f>NA()</f>
        <v>#N/A</v>
      </c>
      <c r="BA166">
        <v>1</v>
      </c>
      <c r="BB166" t="s">
        <v>6617</v>
      </c>
      <c r="BC166" t="e">
        <f>NA()</f>
        <v>#N/A</v>
      </c>
      <c r="BD166" s="4" t="str">
        <f t="shared" si="87"/>
        <v>No</v>
      </c>
      <c r="BE166" t="e">
        <f>NA()</f>
        <v>#N/A</v>
      </c>
      <c r="BF166" s="3" t="str">
        <f t="shared" si="88"/>
        <v>No</v>
      </c>
      <c r="BG166" t="e">
        <f>NA()</f>
        <v>#N/A</v>
      </c>
      <c r="BH166" s="3" t="e">
        <f t="shared" si="89"/>
        <v>#N/A</v>
      </c>
      <c r="BI166" s="3" t="e">
        <f t="shared" si="90"/>
        <v>#N/A</v>
      </c>
      <c r="BJ166" s="3" t="e">
        <f t="shared" si="91"/>
        <v>#N/A</v>
      </c>
      <c r="BK166" s="3" t="e">
        <f t="shared" si="92"/>
        <v>#N/A</v>
      </c>
      <c r="BL166" s="3" t="e">
        <f t="shared" si="93"/>
        <v>#N/A</v>
      </c>
      <c r="BM166" s="3" t="e">
        <f t="shared" si="94"/>
        <v>#N/A</v>
      </c>
      <c r="BN166" s="3" t="str">
        <f t="shared" si="95"/>
        <v>Lien&lt;$150</v>
      </c>
      <c r="BO166" s="3" t="e">
        <f t="shared" si="96"/>
        <v>#N/A</v>
      </c>
      <c r="BP166" s="3" t="str">
        <f t="shared" si="97"/>
        <v>FV&lt;$10K</v>
      </c>
      <c r="BQ166" t="s">
        <v>6650</v>
      </c>
      <c r="BR166" s="3" t="str">
        <f t="shared" si="98"/>
        <v>No, &lt; $20K Lien</v>
      </c>
      <c r="BS166" s="3" t="str">
        <f t="shared" si="99"/>
        <v>No, Lien &lt; $20K</v>
      </c>
      <c r="BT166" t="s">
        <v>6650</v>
      </c>
      <c r="BU166" s="3" t="str">
        <f t="shared" si="100"/>
        <v>Yes</v>
      </c>
      <c r="BV166" s="3" t="str">
        <f t="shared" si="101"/>
        <v>No</v>
      </c>
      <c r="BW166" s="3">
        <f t="shared" si="102"/>
        <v>1</v>
      </c>
      <c r="BX166" s="3" t="str">
        <f t="shared" si="103"/>
        <v>No</v>
      </c>
      <c r="BY166" s="3">
        <f t="shared" si="104"/>
        <v>29099</v>
      </c>
      <c r="BZ166">
        <v>1</v>
      </c>
      <c r="CA166" s="3">
        <f t="shared" si="105"/>
        <v>29099</v>
      </c>
      <c r="CC166" s="3" t="e">
        <f t="shared" si="106"/>
        <v>#N/A</v>
      </c>
      <c r="CD166" s="3" t="e">
        <f t="shared" si="107"/>
        <v>#N/A</v>
      </c>
      <c r="CE166" s="3" t="str">
        <f t="shared" si="108"/>
        <v/>
      </c>
      <c r="CF166" s="3" t="e">
        <f>HLOOKUP(CE166,'Valuation Data'!$D$2:$K$5,4,FALSE)</f>
        <v>#N/A</v>
      </c>
      <c r="CG166" s="3">
        <f t="shared" si="109"/>
        <v>29099</v>
      </c>
      <c r="CH166" s="3" t="str">
        <f t="shared" si="110"/>
        <v>No</v>
      </c>
      <c r="CI166" s="3" t="str">
        <f>VLOOKUP(R166,'Use Codes &amp; County Type'!A:D,4,FALSE)</f>
        <v>R</v>
      </c>
      <c r="CJ166" s="3" t="str">
        <f t="shared" si="111"/>
        <v>No</v>
      </c>
      <c r="CK166" s="3" t="str">
        <f t="shared" si="112"/>
        <v>Yes</v>
      </c>
      <c r="CL166" s="3">
        <f t="shared" si="113"/>
        <v>0.67</v>
      </c>
      <c r="CM166" s="3">
        <f t="shared" si="114"/>
        <v>19496.330000000002</v>
      </c>
      <c r="CN166" s="3" t="e">
        <f t="shared" si="115"/>
        <v>#N/A</v>
      </c>
      <c r="CO166" s="3" t="e">
        <f t="shared" si="116"/>
        <v>#N/A</v>
      </c>
      <c r="CP166" s="3" t="e">
        <f t="shared" si="117"/>
        <v>#N/A</v>
      </c>
      <c r="CR166" s="3" t="str">
        <f t="shared" si="118"/>
        <v>No</v>
      </c>
      <c r="CV166" s="3" t="str">
        <f t="shared" si="119"/>
        <v>Lien&lt;$150</v>
      </c>
      <c r="CW166" s="3">
        <f t="shared" si="120"/>
        <v>165</v>
      </c>
      <c r="CX166" s="3">
        <f t="shared" si="121"/>
        <v>99.11</v>
      </c>
      <c r="CY166" s="3" t="str">
        <f t="shared" si="122"/>
        <v>Ok</v>
      </c>
      <c r="CZ166" t="e">
        <f>NA()</f>
        <v>#N/A</v>
      </c>
      <c r="DA166" t="e">
        <f>NA()</f>
        <v>#N/A</v>
      </c>
    </row>
    <row r="167" spans="1:105" x14ac:dyDescent="0.25">
      <c r="A167">
        <v>166</v>
      </c>
      <c r="B167" t="s">
        <v>3</v>
      </c>
      <c r="C167" t="s">
        <v>275</v>
      </c>
      <c r="D167">
        <v>811.21</v>
      </c>
      <c r="E167">
        <v>2017</v>
      </c>
      <c r="F167" t="e">
        <f>NA()</f>
        <v>#N/A</v>
      </c>
      <c r="G167" t="e">
        <f>NA()</f>
        <v>#N/A</v>
      </c>
      <c r="H167" s="3" t="e">
        <f t="shared" si="82"/>
        <v>#N/A</v>
      </c>
      <c r="I167" t="e">
        <f>NA()</f>
        <v>#N/A</v>
      </c>
      <c r="J167" t="e">
        <f>NA()</f>
        <v>#N/A</v>
      </c>
      <c r="K167" t="e">
        <f>NA()</f>
        <v>#N/A</v>
      </c>
      <c r="L167" t="e">
        <f>NA()</f>
        <v>#N/A</v>
      </c>
      <c r="M167" t="e">
        <f>NA()</f>
        <v>#N/A</v>
      </c>
      <c r="N167" t="e">
        <f>NA()</f>
        <v>#N/A</v>
      </c>
      <c r="O167" t="e">
        <f>NA()</f>
        <v>#N/A</v>
      </c>
      <c r="P167" t="e">
        <f>NA()</f>
        <v>#N/A</v>
      </c>
      <c r="Q167" t="e">
        <f>NA()</f>
        <v>#N/A</v>
      </c>
      <c r="R167">
        <v>2</v>
      </c>
      <c r="S167" t="s">
        <v>6535</v>
      </c>
      <c r="T167" t="e">
        <f>NA()</f>
        <v>#N/A</v>
      </c>
      <c r="U167" t="e">
        <f>NA()</f>
        <v>#N/A</v>
      </c>
      <c r="V167">
        <v>2017</v>
      </c>
      <c r="W167">
        <v>47593</v>
      </c>
      <c r="X167" t="e">
        <f>NA()</f>
        <v>#N/A</v>
      </c>
      <c r="Y167" t="e">
        <f>NA()</f>
        <v>#N/A</v>
      </c>
      <c r="Z167" t="e">
        <f>NA()</f>
        <v>#N/A</v>
      </c>
      <c r="AA167" s="3">
        <f t="shared" si="83"/>
        <v>0</v>
      </c>
      <c r="AC167" t="s">
        <v>6616</v>
      </c>
      <c r="AD167" t="s">
        <v>6616</v>
      </c>
      <c r="AI167" t="e">
        <f>NA()</f>
        <v>#N/A</v>
      </c>
      <c r="AJ167" t="e">
        <f>NA()</f>
        <v>#N/A</v>
      </c>
      <c r="AK167" t="e">
        <f>NA()</f>
        <v>#N/A</v>
      </c>
      <c r="AL167" t="e">
        <f>NA()</f>
        <v>#N/A</v>
      </c>
      <c r="AM167" t="e">
        <f>NA()</f>
        <v>#N/A</v>
      </c>
      <c r="AN167" t="e">
        <f>NA()</f>
        <v>#N/A</v>
      </c>
      <c r="AO167" t="e">
        <f>NA()</f>
        <v>#N/A</v>
      </c>
      <c r="AP167" s="3" t="str">
        <f t="shared" si="84"/>
        <v>No</v>
      </c>
      <c r="AQ167" s="3" t="str">
        <f t="shared" si="85"/>
        <v>No</v>
      </c>
      <c r="AR167" s="3" t="str">
        <f t="shared" si="86"/>
        <v>No</v>
      </c>
      <c r="AS167" t="e">
        <f>NA()</f>
        <v>#N/A</v>
      </c>
      <c r="AT167" t="e">
        <f>NA()</f>
        <v>#N/A</v>
      </c>
      <c r="AU167" t="e">
        <f>NA()</f>
        <v>#N/A</v>
      </c>
      <c r="AV167" t="e">
        <f>NA()</f>
        <v>#N/A</v>
      </c>
      <c r="AW167" t="e">
        <f>NA()</f>
        <v>#N/A</v>
      </c>
      <c r="AX167" t="e">
        <f>NA()</f>
        <v>#N/A</v>
      </c>
      <c r="AY167" t="e">
        <f>NA()</f>
        <v>#N/A</v>
      </c>
      <c r="AZ167" t="e">
        <f>NA()</f>
        <v>#N/A</v>
      </c>
      <c r="BA167">
        <v>0</v>
      </c>
      <c r="BB167" t="s">
        <v>6616</v>
      </c>
      <c r="BC167" t="e">
        <f>NA()</f>
        <v>#N/A</v>
      </c>
      <c r="BD167" s="4" t="str">
        <f t="shared" si="87"/>
        <v>No</v>
      </c>
      <c r="BE167" t="e">
        <f>NA()</f>
        <v>#N/A</v>
      </c>
      <c r="BF167" s="3" t="str">
        <f t="shared" si="88"/>
        <v>No</v>
      </c>
      <c r="BG167" t="e">
        <f>NA()</f>
        <v>#N/A</v>
      </c>
      <c r="BH167" s="3" t="e">
        <f t="shared" si="89"/>
        <v>#N/A</v>
      </c>
      <c r="BI167" s="3" t="e">
        <f t="shared" si="90"/>
        <v>#N/A</v>
      </c>
      <c r="BJ167" s="3" t="e">
        <f t="shared" si="91"/>
        <v>#N/A</v>
      </c>
      <c r="BK167" s="3" t="e">
        <f t="shared" si="92"/>
        <v>#N/A</v>
      </c>
      <c r="BL167" s="3" t="e">
        <f t="shared" si="93"/>
        <v>#N/A</v>
      </c>
      <c r="BM167" s="3" t="e">
        <f t="shared" si="94"/>
        <v>#N/A</v>
      </c>
      <c r="BN167" s="3" t="str">
        <f t="shared" si="95"/>
        <v>Pass</v>
      </c>
      <c r="BO167" s="3" t="e">
        <f t="shared" si="96"/>
        <v>#N/A</v>
      </c>
      <c r="BP167" s="3" t="str">
        <f t="shared" si="97"/>
        <v>FV&lt;$10K</v>
      </c>
      <c r="BQ167" t="s">
        <v>6650</v>
      </c>
      <c r="BR167" s="3" t="str">
        <f t="shared" si="98"/>
        <v>No, &lt; $20K Lien</v>
      </c>
      <c r="BS167" s="3" t="str">
        <f t="shared" si="99"/>
        <v>No, Lien &lt; $20K</v>
      </c>
      <c r="BT167" t="s">
        <v>6650</v>
      </c>
      <c r="BU167" s="3" t="str">
        <f t="shared" si="100"/>
        <v>No</v>
      </c>
      <c r="BV167" s="3" t="str">
        <f t="shared" si="101"/>
        <v>No</v>
      </c>
      <c r="BW167" s="3">
        <f t="shared" si="102"/>
        <v>0</v>
      </c>
      <c r="BX167" s="3" t="str">
        <f t="shared" si="103"/>
        <v>No</v>
      </c>
      <c r="BY167" s="3">
        <f t="shared" si="104"/>
        <v>47593</v>
      </c>
      <c r="BZ167">
        <v>1</v>
      </c>
      <c r="CA167" s="3">
        <f t="shared" si="105"/>
        <v>47593</v>
      </c>
      <c r="CC167" s="3" t="e">
        <f t="shared" si="106"/>
        <v>#N/A</v>
      </c>
      <c r="CD167" s="3" t="e">
        <f t="shared" si="107"/>
        <v>#N/A</v>
      </c>
      <c r="CE167" s="3" t="str">
        <f t="shared" si="108"/>
        <v/>
      </c>
      <c r="CF167" s="3" t="e">
        <f>HLOOKUP(CE167,'Valuation Data'!$D$2:$K$5,4,FALSE)</f>
        <v>#N/A</v>
      </c>
      <c r="CG167" s="3">
        <f t="shared" si="109"/>
        <v>47593</v>
      </c>
      <c r="CH167" s="3" t="str">
        <f t="shared" si="110"/>
        <v>No</v>
      </c>
      <c r="CI167" s="3" t="str">
        <f>VLOOKUP(R167,'Use Codes &amp; County Type'!A:D,4,FALSE)</f>
        <v>R</v>
      </c>
      <c r="CJ167" s="3" t="str">
        <f t="shared" si="111"/>
        <v>No</v>
      </c>
      <c r="CK167" s="3" t="str">
        <f t="shared" si="112"/>
        <v>No</v>
      </c>
      <c r="CL167" s="3">
        <f t="shared" si="113"/>
        <v>0.35</v>
      </c>
      <c r="CM167" s="3">
        <f t="shared" si="114"/>
        <v>16657.55</v>
      </c>
      <c r="CN167" s="3" t="e">
        <f t="shared" si="115"/>
        <v>#N/A</v>
      </c>
      <c r="CO167" s="3" t="e">
        <f t="shared" si="116"/>
        <v>#N/A</v>
      </c>
      <c r="CP167" s="3" t="e">
        <f t="shared" si="117"/>
        <v>#N/A</v>
      </c>
      <c r="CR167" s="3" t="e">
        <f t="shared" si="118"/>
        <v>#N/A</v>
      </c>
      <c r="CV167" s="3" t="e">
        <f t="shared" si="119"/>
        <v>#N/A</v>
      </c>
      <c r="CW167" s="3">
        <f t="shared" si="120"/>
        <v>166</v>
      </c>
      <c r="CX167" s="3">
        <f t="shared" si="121"/>
        <v>811.21</v>
      </c>
      <c r="CY167" s="3" t="e">
        <f t="shared" si="122"/>
        <v>#N/A</v>
      </c>
      <c r="CZ167" t="e">
        <f>NA()</f>
        <v>#N/A</v>
      </c>
      <c r="DA167" t="e">
        <f>NA()</f>
        <v>#N/A</v>
      </c>
    </row>
    <row r="168" spans="1:105" x14ac:dyDescent="0.25">
      <c r="A168">
        <v>167</v>
      </c>
      <c r="B168" t="s">
        <v>3</v>
      </c>
      <c r="C168" t="s">
        <v>276</v>
      </c>
      <c r="D168">
        <v>588.66999999999996</v>
      </c>
      <c r="E168">
        <v>2017</v>
      </c>
      <c r="F168" t="e">
        <f>NA()</f>
        <v>#N/A</v>
      </c>
      <c r="G168" t="e">
        <f>NA()</f>
        <v>#N/A</v>
      </c>
      <c r="H168" s="3" t="e">
        <f t="shared" si="82"/>
        <v>#N/A</v>
      </c>
      <c r="I168" t="e">
        <f>NA()</f>
        <v>#N/A</v>
      </c>
      <c r="J168" t="e">
        <f>NA()</f>
        <v>#N/A</v>
      </c>
      <c r="K168" t="e">
        <f>NA()</f>
        <v>#N/A</v>
      </c>
      <c r="L168" t="e">
        <f>NA()</f>
        <v>#N/A</v>
      </c>
      <c r="M168" t="e">
        <f>NA()</f>
        <v>#N/A</v>
      </c>
      <c r="N168" t="e">
        <f>NA()</f>
        <v>#N/A</v>
      </c>
      <c r="O168" t="e">
        <f>NA()</f>
        <v>#N/A</v>
      </c>
      <c r="P168" t="e">
        <f>NA()</f>
        <v>#N/A</v>
      </c>
      <c r="Q168" t="e">
        <f>NA()</f>
        <v>#N/A</v>
      </c>
      <c r="R168">
        <v>2</v>
      </c>
      <c r="S168" t="s">
        <v>6535</v>
      </c>
      <c r="T168" t="e">
        <f>NA()</f>
        <v>#N/A</v>
      </c>
      <c r="U168" t="e">
        <f>NA()</f>
        <v>#N/A</v>
      </c>
      <c r="V168">
        <v>2017</v>
      </c>
      <c r="W168">
        <v>30323</v>
      </c>
      <c r="X168" t="e">
        <f>NA()</f>
        <v>#N/A</v>
      </c>
      <c r="Y168" t="e">
        <f>NA()</f>
        <v>#N/A</v>
      </c>
      <c r="Z168" t="e">
        <f>NA()</f>
        <v>#N/A</v>
      </c>
      <c r="AA168" s="3">
        <f t="shared" si="83"/>
        <v>0</v>
      </c>
      <c r="AC168" t="s">
        <v>6616</v>
      </c>
      <c r="AD168" t="s">
        <v>6616</v>
      </c>
      <c r="AI168" t="e">
        <f>NA()</f>
        <v>#N/A</v>
      </c>
      <c r="AJ168" t="e">
        <f>NA()</f>
        <v>#N/A</v>
      </c>
      <c r="AK168" t="e">
        <f>NA()</f>
        <v>#N/A</v>
      </c>
      <c r="AL168" t="e">
        <f>NA()</f>
        <v>#N/A</v>
      </c>
      <c r="AM168" t="e">
        <f>NA()</f>
        <v>#N/A</v>
      </c>
      <c r="AN168" t="e">
        <f>NA()</f>
        <v>#N/A</v>
      </c>
      <c r="AO168" t="e">
        <f>NA()</f>
        <v>#N/A</v>
      </c>
      <c r="AP168" s="3" t="str">
        <f t="shared" si="84"/>
        <v>No</v>
      </c>
      <c r="AQ168" s="3" t="str">
        <f t="shared" si="85"/>
        <v>No</v>
      </c>
      <c r="AR168" s="3" t="str">
        <f t="shared" si="86"/>
        <v>No</v>
      </c>
      <c r="AS168" t="e">
        <f>NA()</f>
        <v>#N/A</v>
      </c>
      <c r="AT168" t="e">
        <f>NA()</f>
        <v>#N/A</v>
      </c>
      <c r="AU168" t="e">
        <f>NA()</f>
        <v>#N/A</v>
      </c>
      <c r="AV168" t="e">
        <f>NA()</f>
        <v>#N/A</v>
      </c>
      <c r="AW168" t="e">
        <f>NA()</f>
        <v>#N/A</v>
      </c>
      <c r="AX168" t="e">
        <f>NA()</f>
        <v>#N/A</v>
      </c>
      <c r="AY168" t="e">
        <f>NA()</f>
        <v>#N/A</v>
      </c>
      <c r="AZ168" t="e">
        <f>NA()</f>
        <v>#N/A</v>
      </c>
      <c r="BA168">
        <v>0</v>
      </c>
      <c r="BB168" t="s">
        <v>6616</v>
      </c>
      <c r="BC168" t="e">
        <f>NA()</f>
        <v>#N/A</v>
      </c>
      <c r="BD168" s="4" t="str">
        <f t="shared" si="87"/>
        <v>No</v>
      </c>
      <c r="BE168" t="e">
        <f>NA()</f>
        <v>#N/A</v>
      </c>
      <c r="BF168" s="3" t="str">
        <f t="shared" si="88"/>
        <v>No</v>
      </c>
      <c r="BG168" t="e">
        <f>NA()</f>
        <v>#N/A</v>
      </c>
      <c r="BH168" s="3" t="e">
        <f t="shared" si="89"/>
        <v>#N/A</v>
      </c>
      <c r="BI168" s="3" t="e">
        <f t="shared" si="90"/>
        <v>#N/A</v>
      </c>
      <c r="BJ168" s="3" t="e">
        <f t="shared" si="91"/>
        <v>#N/A</v>
      </c>
      <c r="BK168" s="3" t="e">
        <f t="shared" si="92"/>
        <v>#N/A</v>
      </c>
      <c r="BL168" s="3" t="e">
        <f t="shared" si="93"/>
        <v>#N/A</v>
      </c>
      <c r="BM168" s="3" t="e">
        <f t="shared" si="94"/>
        <v>#N/A</v>
      </c>
      <c r="BN168" s="3" t="str">
        <f t="shared" si="95"/>
        <v>Pass</v>
      </c>
      <c r="BO168" s="3" t="e">
        <f t="shared" si="96"/>
        <v>#N/A</v>
      </c>
      <c r="BP168" s="3" t="str">
        <f t="shared" si="97"/>
        <v>FV&lt;$10K</v>
      </c>
      <c r="BQ168" t="s">
        <v>6650</v>
      </c>
      <c r="BR168" s="3" t="str">
        <f t="shared" si="98"/>
        <v>No, &lt; $20K Lien</v>
      </c>
      <c r="BS168" s="3" t="str">
        <f t="shared" si="99"/>
        <v>No, Lien &lt; $20K</v>
      </c>
      <c r="BT168" t="s">
        <v>6650</v>
      </c>
      <c r="BU168" s="3" t="str">
        <f t="shared" si="100"/>
        <v>No</v>
      </c>
      <c r="BV168" s="3" t="str">
        <f t="shared" si="101"/>
        <v>No</v>
      </c>
      <c r="BW168" s="3">
        <f t="shared" si="102"/>
        <v>0</v>
      </c>
      <c r="BX168" s="3" t="str">
        <f t="shared" si="103"/>
        <v>No</v>
      </c>
      <c r="BY168" s="3">
        <f t="shared" si="104"/>
        <v>30323</v>
      </c>
      <c r="BZ168">
        <v>1</v>
      </c>
      <c r="CA168" s="3">
        <f t="shared" si="105"/>
        <v>30323</v>
      </c>
      <c r="CC168" s="3" t="e">
        <f t="shared" si="106"/>
        <v>#N/A</v>
      </c>
      <c r="CD168" s="3" t="e">
        <f t="shared" si="107"/>
        <v>#N/A</v>
      </c>
      <c r="CE168" s="3" t="str">
        <f t="shared" si="108"/>
        <v/>
      </c>
      <c r="CF168" s="3" t="e">
        <f>HLOOKUP(CE168,'Valuation Data'!$D$2:$K$5,4,FALSE)</f>
        <v>#N/A</v>
      </c>
      <c r="CG168" s="3">
        <f t="shared" si="109"/>
        <v>30323</v>
      </c>
      <c r="CH168" s="3" t="str">
        <f t="shared" si="110"/>
        <v>No</v>
      </c>
      <c r="CI168" s="3" t="str">
        <f>VLOOKUP(R168,'Use Codes &amp; County Type'!A:D,4,FALSE)</f>
        <v>R</v>
      </c>
      <c r="CJ168" s="3" t="str">
        <f t="shared" si="111"/>
        <v>No</v>
      </c>
      <c r="CK168" s="3" t="str">
        <f t="shared" si="112"/>
        <v>No</v>
      </c>
      <c r="CL168" s="3">
        <f t="shared" si="113"/>
        <v>0.35</v>
      </c>
      <c r="CM168" s="3">
        <f t="shared" si="114"/>
        <v>10613.05</v>
      </c>
      <c r="CN168" s="3" t="e">
        <f t="shared" si="115"/>
        <v>#N/A</v>
      </c>
      <c r="CO168" s="3" t="e">
        <f t="shared" si="116"/>
        <v>#N/A</v>
      </c>
      <c r="CP168" s="3" t="e">
        <f t="shared" si="117"/>
        <v>#N/A</v>
      </c>
      <c r="CR168" s="3" t="e">
        <f t="shared" si="118"/>
        <v>#N/A</v>
      </c>
      <c r="CV168" s="3" t="e">
        <f t="shared" si="119"/>
        <v>#N/A</v>
      </c>
      <c r="CW168" s="3">
        <f t="shared" si="120"/>
        <v>167</v>
      </c>
      <c r="CX168" s="3">
        <f t="shared" si="121"/>
        <v>588.66999999999996</v>
      </c>
      <c r="CY168" s="3" t="e">
        <f t="shared" si="122"/>
        <v>#N/A</v>
      </c>
      <c r="CZ168" t="e">
        <f>NA()</f>
        <v>#N/A</v>
      </c>
      <c r="DA168" t="e">
        <f>NA()</f>
        <v>#N/A</v>
      </c>
    </row>
    <row r="169" spans="1:105" x14ac:dyDescent="0.25">
      <c r="A169">
        <v>168</v>
      </c>
      <c r="B169" t="s">
        <v>3</v>
      </c>
      <c r="C169" t="s">
        <v>277</v>
      </c>
      <c r="D169">
        <v>649.15</v>
      </c>
      <c r="E169">
        <v>2017</v>
      </c>
      <c r="F169">
        <v>649.15</v>
      </c>
      <c r="G169">
        <v>649.15</v>
      </c>
      <c r="H169" s="3">
        <f t="shared" si="82"/>
        <v>0</v>
      </c>
      <c r="I169">
        <v>575</v>
      </c>
      <c r="J169" t="s">
        <v>2731</v>
      </c>
      <c r="K169" t="s">
        <v>2738</v>
      </c>
      <c r="L169">
        <v>32009</v>
      </c>
      <c r="M169" t="s">
        <v>2852</v>
      </c>
      <c r="N169" t="s">
        <v>4754</v>
      </c>
      <c r="O169">
        <v>-82.0351686938303</v>
      </c>
      <c r="P169">
        <v>30.3313150186097</v>
      </c>
      <c r="Q169" t="s">
        <v>4880</v>
      </c>
      <c r="R169">
        <v>2</v>
      </c>
      <c r="S169" t="s">
        <v>6535</v>
      </c>
      <c r="T169">
        <v>1006</v>
      </c>
      <c r="U169" t="s">
        <v>6578</v>
      </c>
      <c r="V169">
        <v>2017</v>
      </c>
      <c r="W169">
        <v>76798</v>
      </c>
      <c r="X169">
        <v>2017</v>
      </c>
      <c r="Y169">
        <v>82577</v>
      </c>
      <c r="Z169">
        <v>570.64</v>
      </c>
      <c r="AA169" s="3">
        <f t="shared" si="83"/>
        <v>0.87905722868366332</v>
      </c>
      <c r="AB169" t="s">
        <v>6616</v>
      </c>
      <c r="AC169" t="s">
        <v>6616</v>
      </c>
      <c r="AD169" t="s">
        <v>6616</v>
      </c>
      <c r="AG169" t="s">
        <v>6616</v>
      </c>
      <c r="AI169" t="s">
        <v>6618</v>
      </c>
      <c r="AJ169" t="s">
        <v>6618</v>
      </c>
      <c r="AK169" t="s">
        <v>6618</v>
      </c>
      <c r="AL169" t="s">
        <v>6618</v>
      </c>
      <c r="AM169" t="s">
        <v>6618</v>
      </c>
      <c r="AN169" t="s">
        <v>6618</v>
      </c>
      <c r="AO169" t="s">
        <v>6618</v>
      </c>
      <c r="AP169" s="3" t="str">
        <f t="shared" si="84"/>
        <v>No</v>
      </c>
      <c r="AQ169" s="3" t="str">
        <f t="shared" si="85"/>
        <v>No</v>
      </c>
      <c r="AR169" s="3" t="str">
        <f t="shared" si="86"/>
        <v>No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 t="s">
        <v>6634</v>
      </c>
      <c r="AZ169" t="s">
        <v>6638</v>
      </c>
      <c r="BA169">
        <v>1</v>
      </c>
      <c r="BB169" t="s">
        <v>6617</v>
      </c>
      <c r="BC169" t="s">
        <v>6616</v>
      </c>
      <c r="BD169" s="4" t="str">
        <f t="shared" si="87"/>
        <v>No</v>
      </c>
      <c r="BE169" t="s">
        <v>6640</v>
      </c>
      <c r="BF169" s="3" t="str">
        <f t="shared" si="88"/>
        <v>No</v>
      </c>
      <c r="BG169" t="s">
        <v>6645</v>
      </c>
      <c r="BH169" s="3" t="str">
        <f t="shared" si="89"/>
        <v>575 WHOA LN</v>
      </c>
      <c r="BI169" s="3" t="str">
        <f t="shared" si="90"/>
        <v>Bryceville</v>
      </c>
      <c r="BJ169" s="3" t="str">
        <f t="shared" si="91"/>
        <v>Florida</v>
      </c>
      <c r="BK169" s="3">
        <f t="shared" si="92"/>
        <v>32009</v>
      </c>
      <c r="BL169" s="3" t="str">
        <f t="shared" si="93"/>
        <v>575 WHOA LN BRYCEVILLE FL 32009</v>
      </c>
      <c r="BM169" s="3" t="str">
        <f t="shared" si="94"/>
        <v/>
      </c>
      <c r="BN169" s="3" t="str">
        <f t="shared" si="95"/>
        <v>Pass</v>
      </c>
      <c r="BO169" s="3" t="str">
        <f t="shared" si="96"/>
        <v>No</v>
      </c>
      <c r="BP169" s="3" t="str">
        <f t="shared" si="97"/>
        <v>FV&lt;$10K</v>
      </c>
      <c r="BQ169" t="s">
        <v>6650</v>
      </c>
      <c r="BR169" s="3" t="str">
        <f t="shared" si="98"/>
        <v>No, &lt; $20K Lien</v>
      </c>
      <c r="BS169" s="3" t="str">
        <f t="shared" si="99"/>
        <v>No, Lien &lt; $20K</v>
      </c>
      <c r="BT169" t="s">
        <v>6650</v>
      </c>
      <c r="BU169" s="3" t="str">
        <f t="shared" si="100"/>
        <v>No</v>
      </c>
      <c r="BV169" s="3" t="str">
        <f t="shared" si="101"/>
        <v>No</v>
      </c>
      <c r="BW169" s="3">
        <f t="shared" si="102"/>
        <v>1</v>
      </c>
      <c r="BX169" s="3" t="str">
        <f t="shared" si="103"/>
        <v>No</v>
      </c>
      <c r="BY169" s="3">
        <f t="shared" si="104"/>
        <v>76798</v>
      </c>
      <c r="BZ169">
        <v>1</v>
      </c>
      <c r="CA169" s="3">
        <f t="shared" si="105"/>
        <v>76798</v>
      </c>
      <c r="CC169" s="3">
        <f t="shared" si="106"/>
        <v>0</v>
      </c>
      <c r="CD169" s="3">
        <f t="shared" si="107"/>
        <v>0</v>
      </c>
      <c r="CE169" s="3" t="str">
        <f t="shared" si="108"/>
        <v/>
      </c>
      <c r="CF169" s="3" t="e">
        <f>HLOOKUP(CE169,'Valuation Data'!$D$2:$K$5,4,FALSE)</f>
        <v>#N/A</v>
      </c>
      <c r="CG169" s="3">
        <f t="shared" si="109"/>
        <v>76798</v>
      </c>
      <c r="CH169" s="3" t="str">
        <f t="shared" si="110"/>
        <v>No</v>
      </c>
      <c r="CI169" s="3" t="str">
        <f>VLOOKUP(R169,'Use Codes &amp; County Type'!A:D,4,FALSE)</f>
        <v>R</v>
      </c>
      <c r="CJ169" s="3" t="str">
        <f t="shared" si="111"/>
        <v>No</v>
      </c>
      <c r="CK169" s="3" t="str">
        <f t="shared" si="112"/>
        <v>Yes</v>
      </c>
      <c r="CL169" s="3">
        <f t="shared" si="113"/>
        <v>0.67</v>
      </c>
      <c r="CM169" s="3">
        <f t="shared" si="114"/>
        <v>51454.66</v>
      </c>
      <c r="CN169" s="3">
        <f t="shared" si="115"/>
        <v>3245.75</v>
      </c>
      <c r="CO169" s="3">
        <f t="shared" si="116"/>
        <v>48208.91</v>
      </c>
      <c r="CP169" s="3">
        <f t="shared" si="117"/>
        <v>4.2263470402875078E-2</v>
      </c>
      <c r="CR169" s="3" t="str">
        <f t="shared" si="118"/>
        <v>No</v>
      </c>
      <c r="CV169" s="3" t="str">
        <f t="shared" si="119"/>
        <v>*Bid</v>
      </c>
      <c r="CW169" s="3">
        <f t="shared" si="120"/>
        <v>168</v>
      </c>
      <c r="CX169" s="3">
        <f t="shared" si="121"/>
        <v>649.15</v>
      </c>
      <c r="CY169" s="3" t="str">
        <f t="shared" si="122"/>
        <v>Ok</v>
      </c>
      <c r="CZ169">
        <v>0</v>
      </c>
      <c r="DA169">
        <v>0</v>
      </c>
    </row>
    <row r="170" spans="1:105" x14ac:dyDescent="0.25">
      <c r="A170">
        <v>169</v>
      </c>
      <c r="B170" t="s">
        <v>3</v>
      </c>
      <c r="C170" t="s">
        <v>278</v>
      </c>
      <c r="D170">
        <v>127.6</v>
      </c>
      <c r="E170">
        <v>2017</v>
      </c>
      <c r="F170">
        <v>127.6</v>
      </c>
      <c r="G170">
        <v>127.6</v>
      </c>
      <c r="H170" s="3">
        <f t="shared" si="82"/>
        <v>0</v>
      </c>
      <c r="J170" t="s">
        <v>2731</v>
      </c>
      <c r="K170" t="s">
        <v>2738</v>
      </c>
      <c r="L170">
        <v>32009</v>
      </c>
      <c r="M170" t="s">
        <v>2849</v>
      </c>
      <c r="N170" t="s">
        <v>4754</v>
      </c>
      <c r="O170">
        <v>-82.030605700960294</v>
      </c>
      <c r="P170">
        <v>30.340683204311301</v>
      </c>
      <c r="Q170" t="s">
        <v>4881</v>
      </c>
      <c r="R170">
        <v>56</v>
      </c>
      <c r="S170" t="s">
        <v>6536</v>
      </c>
      <c r="T170">
        <v>7009</v>
      </c>
      <c r="U170" t="s">
        <v>6579</v>
      </c>
      <c r="V170">
        <v>2017</v>
      </c>
      <c r="W170">
        <v>5839</v>
      </c>
      <c r="X170">
        <v>2017</v>
      </c>
      <c r="Y170">
        <v>69822</v>
      </c>
      <c r="Z170">
        <v>88.4</v>
      </c>
      <c r="AA170" s="3">
        <f t="shared" si="83"/>
        <v>0.69278996865203768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 s="3" t="str">
        <f t="shared" si="84"/>
        <v>No</v>
      </c>
      <c r="AQ170" s="3" t="str">
        <f t="shared" si="85"/>
        <v>No</v>
      </c>
      <c r="AR170" s="3" t="str">
        <f t="shared" si="86"/>
        <v>No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 t="s">
        <v>6634</v>
      </c>
      <c r="AZ170">
        <v>0</v>
      </c>
      <c r="BA170">
        <v>0</v>
      </c>
      <c r="BB170" t="s">
        <v>6616</v>
      </c>
      <c r="BC170">
        <v>0</v>
      </c>
      <c r="BD170" s="4" t="str">
        <f t="shared" si="87"/>
        <v>No</v>
      </c>
      <c r="BE170" t="s">
        <v>6640</v>
      </c>
      <c r="BF170" s="3" t="str">
        <f t="shared" si="88"/>
        <v>No</v>
      </c>
      <c r="BG170" t="s">
        <v>6645</v>
      </c>
      <c r="BH170" s="3" t="str">
        <f t="shared" si="89"/>
        <v>HORSESHOE CIR</v>
      </c>
      <c r="BI170" s="3" t="str">
        <f t="shared" si="90"/>
        <v>Bryceville</v>
      </c>
      <c r="BJ170" s="3" t="str">
        <f t="shared" si="91"/>
        <v>Florida</v>
      </c>
      <c r="BK170" s="3">
        <f t="shared" si="92"/>
        <v>32009</v>
      </c>
      <c r="BL170" s="3" t="str">
        <f t="shared" si="93"/>
        <v>HORSESHOE CIR BRYCEVILLE FL 32009</v>
      </c>
      <c r="BM170" s="3" t="str">
        <f t="shared" si="94"/>
        <v/>
      </c>
      <c r="BN170" s="3" t="str">
        <f t="shared" si="95"/>
        <v>Lien&lt;$150</v>
      </c>
      <c r="BO170" s="3" t="str">
        <f t="shared" si="96"/>
        <v>No</v>
      </c>
      <c r="BP170" s="3" t="str">
        <f t="shared" si="97"/>
        <v>FV&lt;$10K</v>
      </c>
      <c r="BQ170" t="s">
        <v>6650</v>
      </c>
      <c r="BR170" s="3" t="str">
        <f t="shared" si="98"/>
        <v>No, &lt; $20K Lien</v>
      </c>
      <c r="BS170" s="3" t="str">
        <f t="shared" si="99"/>
        <v>No, Lien &lt; $20K</v>
      </c>
      <c r="BT170" t="s">
        <v>6650</v>
      </c>
      <c r="BU170" s="3" t="str">
        <f t="shared" si="100"/>
        <v>No</v>
      </c>
      <c r="BV170" s="3" t="str">
        <f t="shared" si="101"/>
        <v>No</v>
      </c>
      <c r="BW170" s="3">
        <f t="shared" si="102"/>
        <v>0</v>
      </c>
      <c r="BX170" s="3" t="str">
        <f t="shared" si="103"/>
        <v>No</v>
      </c>
      <c r="BY170" s="3">
        <f t="shared" si="104"/>
        <v>5839</v>
      </c>
      <c r="BZ170">
        <v>1</v>
      </c>
      <c r="CA170" s="3">
        <f t="shared" si="105"/>
        <v>5839</v>
      </c>
      <c r="CC170" s="3">
        <f t="shared" si="106"/>
        <v>0</v>
      </c>
      <c r="CD170" s="3">
        <f t="shared" si="107"/>
        <v>0</v>
      </c>
      <c r="CE170" s="3" t="str">
        <f t="shared" si="108"/>
        <v/>
      </c>
      <c r="CF170" s="3" t="e">
        <f>HLOOKUP(CE170,'Valuation Data'!$D$2:$K$5,4,FALSE)</f>
        <v>#N/A</v>
      </c>
      <c r="CG170" s="3">
        <f t="shared" si="109"/>
        <v>5839</v>
      </c>
      <c r="CH170" s="3" t="str">
        <f t="shared" si="110"/>
        <v>No</v>
      </c>
      <c r="CI170" s="3" t="str">
        <f>VLOOKUP(R170,'Use Codes &amp; County Type'!A:D,4,FALSE)</f>
        <v>V</v>
      </c>
      <c r="CJ170" s="3" t="str">
        <f t="shared" si="111"/>
        <v>Yes</v>
      </c>
      <c r="CK170" s="3" t="str">
        <f t="shared" si="112"/>
        <v>No</v>
      </c>
      <c r="CL170" s="3">
        <f t="shared" si="113"/>
        <v>0</v>
      </c>
      <c r="CM170" s="3">
        <f t="shared" si="114"/>
        <v>0</v>
      </c>
      <c r="CN170" s="3">
        <f t="shared" si="115"/>
        <v>510.4</v>
      </c>
      <c r="CO170" s="3">
        <f t="shared" si="116"/>
        <v>-510.4</v>
      </c>
      <c r="CP170" s="3">
        <f t="shared" si="117"/>
        <v>8.7412228121253641E-2</v>
      </c>
      <c r="CR170" s="3" t="str">
        <f t="shared" si="118"/>
        <v>No</v>
      </c>
      <c r="CV170" s="3" t="str">
        <f t="shared" si="119"/>
        <v>Lien&lt;$150</v>
      </c>
      <c r="CW170" s="3">
        <f t="shared" si="120"/>
        <v>169</v>
      </c>
      <c r="CX170" s="3">
        <f t="shared" si="121"/>
        <v>127.6</v>
      </c>
      <c r="CY170" s="3" t="str">
        <f t="shared" si="122"/>
        <v>Ok</v>
      </c>
      <c r="CZ170">
        <v>0</v>
      </c>
      <c r="DA170">
        <v>0</v>
      </c>
    </row>
    <row r="171" spans="1:105" x14ac:dyDescent="0.25">
      <c r="A171">
        <v>170</v>
      </c>
      <c r="B171" t="s">
        <v>3</v>
      </c>
      <c r="C171" t="s">
        <v>279</v>
      </c>
      <c r="D171">
        <v>316.01</v>
      </c>
      <c r="E171">
        <v>2017</v>
      </c>
      <c r="F171">
        <v>316.01</v>
      </c>
      <c r="G171">
        <v>316.01</v>
      </c>
      <c r="H171" s="3">
        <f t="shared" si="82"/>
        <v>0</v>
      </c>
      <c r="J171" t="s">
        <v>2733</v>
      </c>
      <c r="K171" t="s">
        <v>2738</v>
      </c>
      <c r="L171">
        <v>32234</v>
      </c>
      <c r="M171" t="s">
        <v>2853</v>
      </c>
      <c r="N171" t="s">
        <v>4757</v>
      </c>
      <c r="O171">
        <v>-82.001717912486001</v>
      </c>
      <c r="P171">
        <v>30.317845973023999</v>
      </c>
      <c r="Q171" t="s">
        <v>4882</v>
      </c>
      <c r="R171">
        <v>55</v>
      </c>
      <c r="S171" t="s">
        <v>6542</v>
      </c>
      <c r="T171">
        <v>7009</v>
      </c>
      <c r="U171" t="s">
        <v>6579</v>
      </c>
      <c r="V171">
        <v>2017</v>
      </c>
      <c r="W171">
        <v>17346</v>
      </c>
      <c r="X171">
        <v>2017</v>
      </c>
      <c r="Y171">
        <v>45600</v>
      </c>
      <c r="Z171">
        <v>262.61</v>
      </c>
      <c r="AA171" s="3">
        <f t="shared" si="83"/>
        <v>0.83101800575931151</v>
      </c>
      <c r="AE171" t="s">
        <v>6616</v>
      </c>
      <c r="AG171" t="s">
        <v>6616</v>
      </c>
      <c r="AH171" t="s">
        <v>6616</v>
      </c>
      <c r="AI171" t="s">
        <v>6618</v>
      </c>
      <c r="AJ171" t="s">
        <v>6618</v>
      </c>
      <c r="AK171" t="s">
        <v>6618</v>
      </c>
      <c r="AL171">
        <v>0</v>
      </c>
      <c r="AM171">
        <v>0</v>
      </c>
      <c r="AN171">
        <v>0</v>
      </c>
      <c r="AO171">
        <v>0</v>
      </c>
      <c r="AP171" s="3" t="str">
        <f t="shared" si="84"/>
        <v>No</v>
      </c>
      <c r="AQ171" s="3" t="str">
        <f t="shared" si="85"/>
        <v>No</v>
      </c>
      <c r="AR171" s="3" t="str">
        <f t="shared" si="86"/>
        <v>No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 t="s">
        <v>6634</v>
      </c>
      <c r="AZ171">
        <v>0</v>
      </c>
      <c r="BA171">
        <v>0</v>
      </c>
      <c r="BB171" t="s">
        <v>6616</v>
      </c>
      <c r="BC171" t="s">
        <v>6616</v>
      </c>
      <c r="BD171" s="4" t="str">
        <f t="shared" si="87"/>
        <v>No</v>
      </c>
      <c r="BE171" t="s">
        <v>6640</v>
      </c>
      <c r="BF171" s="3" t="str">
        <f t="shared" si="88"/>
        <v>No</v>
      </c>
      <c r="BG171" t="s">
        <v>6645</v>
      </c>
      <c r="BH171" s="3" t="str">
        <f t="shared" si="89"/>
        <v>WOODCHUCK PL</v>
      </c>
      <c r="BI171" s="3" t="str">
        <f t="shared" si="90"/>
        <v>Baldwin</v>
      </c>
      <c r="BJ171" s="3" t="str">
        <f t="shared" si="91"/>
        <v>Florida</v>
      </c>
      <c r="BK171" s="3">
        <f t="shared" si="92"/>
        <v>32234</v>
      </c>
      <c r="BL171" s="3" t="str">
        <f t="shared" si="93"/>
        <v>WOODCHUCK PL BALDWIN FL 32234</v>
      </c>
      <c r="BM171" s="3" t="str">
        <f t="shared" si="94"/>
        <v/>
      </c>
      <c r="BN171" s="3" t="str">
        <f t="shared" si="95"/>
        <v>Pass</v>
      </c>
      <c r="BO171" s="3" t="str">
        <f t="shared" si="96"/>
        <v>No</v>
      </c>
      <c r="BP171" s="3" t="str">
        <f t="shared" si="97"/>
        <v>FV&lt;$10K</v>
      </c>
      <c r="BQ171" t="s">
        <v>6650</v>
      </c>
      <c r="BR171" s="3" t="str">
        <f t="shared" si="98"/>
        <v>No, &lt; $20K Lien</v>
      </c>
      <c r="BS171" s="3" t="str">
        <f t="shared" si="99"/>
        <v>No, Lien &lt; $20K</v>
      </c>
      <c r="BT171" t="s">
        <v>6650</v>
      </c>
      <c r="BU171" s="3" t="str">
        <f t="shared" si="100"/>
        <v>No</v>
      </c>
      <c r="BV171" s="3" t="str">
        <f t="shared" si="101"/>
        <v>No</v>
      </c>
      <c r="BW171" s="3">
        <f t="shared" si="102"/>
        <v>0</v>
      </c>
      <c r="BX171" s="3" t="str">
        <f t="shared" si="103"/>
        <v>No</v>
      </c>
      <c r="BY171" s="3">
        <f t="shared" si="104"/>
        <v>17346</v>
      </c>
      <c r="BZ171">
        <v>1</v>
      </c>
      <c r="CA171" s="3">
        <f t="shared" si="105"/>
        <v>17346</v>
      </c>
      <c r="CC171" s="3">
        <f t="shared" si="106"/>
        <v>0</v>
      </c>
      <c r="CD171" s="3">
        <f t="shared" si="107"/>
        <v>0</v>
      </c>
      <c r="CE171" s="3" t="str">
        <f t="shared" si="108"/>
        <v/>
      </c>
      <c r="CF171" s="3" t="e">
        <f>HLOOKUP(CE171,'Valuation Data'!$D$2:$K$5,4,FALSE)</f>
        <v>#N/A</v>
      </c>
      <c r="CG171" s="3">
        <f t="shared" si="109"/>
        <v>17346</v>
      </c>
      <c r="CH171" s="3" t="str">
        <f t="shared" si="110"/>
        <v>No</v>
      </c>
      <c r="CI171" s="3" t="str">
        <f>VLOOKUP(R171,'Use Codes &amp; County Type'!A:D,4,FALSE)</f>
        <v>V</v>
      </c>
      <c r="CJ171" s="3" t="str">
        <f t="shared" si="111"/>
        <v>Yes</v>
      </c>
      <c r="CK171" s="3" t="str">
        <f t="shared" si="112"/>
        <v>No</v>
      </c>
      <c r="CL171" s="3">
        <f t="shared" si="113"/>
        <v>0</v>
      </c>
      <c r="CM171" s="3">
        <f t="shared" si="114"/>
        <v>0</v>
      </c>
      <c r="CN171" s="3">
        <f t="shared" si="115"/>
        <v>1264.04</v>
      </c>
      <c r="CO171" s="3">
        <f t="shared" si="116"/>
        <v>-1264.04</v>
      </c>
      <c r="CP171" s="3">
        <f t="shared" si="117"/>
        <v>7.2872131903608903E-2</v>
      </c>
      <c r="CR171" s="3" t="str">
        <f t="shared" si="118"/>
        <v>No</v>
      </c>
      <c r="CV171" s="3" t="str">
        <f t="shared" si="119"/>
        <v>FMV&lt;$30K</v>
      </c>
      <c r="CW171" s="3">
        <f t="shared" si="120"/>
        <v>170</v>
      </c>
      <c r="CX171" s="3">
        <f t="shared" si="121"/>
        <v>316.01</v>
      </c>
      <c r="CY171" s="3" t="str">
        <f t="shared" si="122"/>
        <v>Ok</v>
      </c>
      <c r="CZ171">
        <v>0</v>
      </c>
      <c r="DA171">
        <v>0</v>
      </c>
    </row>
    <row r="172" spans="1:105" x14ac:dyDescent="0.25">
      <c r="A172">
        <v>171</v>
      </c>
      <c r="B172" t="s">
        <v>3</v>
      </c>
      <c r="C172" t="s">
        <v>280</v>
      </c>
      <c r="D172">
        <v>743.76</v>
      </c>
      <c r="E172">
        <v>2017</v>
      </c>
      <c r="F172">
        <v>743.76</v>
      </c>
      <c r="G172">
        <v>743.76</v>
      </c>
      <c r="H172" s="3">
        <f t="shared" si="82"/>
        <v>0</v>
      </c>
      <c r="I172">
        <v>3470</v>
      </c>
      <c r="J172" t="s">
        <v>2731</v>
      </c>
      <c r="K172" t="s">
        <v>2738</v>
      </c>
      <c r="L172">
        <v>32009</v>
      </c>
      <c r="M172" t="s">
        <v>2854</v>
      </c>
      <c r="N172" t="s">
        <v>4754</v>
      </c>
      <c r="O172">
        <v>-82.009818239713894</v>
      </c>
      <c r="P172">
        <v>30.317650973599299</v>
      </c>
      <c r="Q172" t="s">
        <v>4883</v>
      </c>
      <c r="R172">
        <v>1</v>
      </c>
      <c r="S172" t="s">
        <v>6539</v>
      </c>
      <c r="T172">
        <v>1001</v>
      </c>
      <c r="U172" t="s">
        <v>6582</v>
      </c>
      <c r="V172">
        <v>2017</v>
      </c>
      <c r="W172">
        <v>43473</v>
      </c>
      <c r="X172">
        <v>2017</v>
      </c>
      <c r="Y172">
        <v>43473</v>
      </c>
      <c r="Z172">
        <v>658.13</v>
      </c>
      <c r="AA172" s="3">
        <f t="shared" si="83"/>
        <v>0.88486877487361515</v>
      </c>
      <c r="AB172" t="s">
        <v>6616</v>
      </c>
      <c r="AC172" t="s">
        <v>6616</v>
      </c>
      <c r="AD172" t="s">
        <v>6616</v>
      </c>
      <c r="AE172" t="s">
        <v>6616</v>
      </c>
      <c r="AF172" t="s">
        <v>6616</v>
      </c>
      <c r="AG172" t="s">
        <v>6616</v>
      </c>
      <c r="AH172" t="s">
        <v>6616</v>
      </c>
      <c r="AI172" t="s">
        <v>6618</v>
      </c>
      <c r="AJ172" t="s">
        <v>6618</v>
      </c>
      <c r="AK172" t="s">
        <v>6618</v>
      </c>
      <c r="AL172" t="s">
        <v>6618</v>
      </c>
      <c r="AM172" t="s">
        <v>6618</v>
      </c>
      <c r="AN172" t="s">
        <v>6618</v>
      </c>
      <c r="AO172" t="s">
        <v>6618</v>
      </c>
      <c r="AP172" s="3" t="str">
        <f t="shared" si="84"/>
        <v>No</v>
      </c>
      <c r="AQ172" s="3" t="str">
        <f t="shared" si="85"/>
        <v>No</v>
      </c>
      <c r="AR172" s="3" t="str">
        <f t="shared" si="86"/>
        <v>No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 t="s">
        <v>6634</v>
      </c>
      <c r="AZ172" t="s">
        <v>6638</v>
      </c>
      <c r="BA172">
        <v>1</v>
      </c>
      <c r="BB172" t="s">
        <v>6616</v>
      </c>
      <c r="BC172" t="s">
        <v>6616</v>
      </c>
      <c r="BD172" s="4" t="str">
        <f t="shared" si="87"/>
        <v>No</v>
      </c>
      <c r="BE172" t="s">
        <v>6640</v>
      </c>
      <c r="BF172" s="3" t="str">
        <f t="shared" si="88"/>
        <v>No</v>
      </c>
      <c r="BG172" t="s">
        <v>6645</v>
      </c>
      <c r="BH172" s="3" t="str">
        <f t="shared" si="89"/>
        <v>3470 CR 121</v>
      </c>
      <c r="BI172" s="3" t="str">
        <f t="shared" si="90"/>
        <v>Bryceville</v>
      </c>
      <c r="BJ172" s="3" t="str">
        <f t="shared" si="91"/>
        <v>Florida</v>
      </c>
      <c r="BK172" s="3">
        <f t="shared" si="92"/>
        <v>32009</v>
      </c>
      <c r="BL172" s="3" t="str">
        <f t="shared" si="93"/>
        <v>3470 CR 121 BRYCEVILLE FL 32009</v>
      </c>
      <c r="BM172" s="3" t="str">
        <f t="shared" si="94"/>
        <v/>
      </c>
      <c r="BN172" s="3" t="str">
        <f t="shared" si="95"/>
        <v>Pass</v>
      </c>
      <c r="BO172" s="3" t="str">
        <f t="shared" si="96"/>
        <v>No</v>
      </c>
      <c r="BP172" s="3" t="str">
        <f t="shared" si="97"/>
        <v>FV&lt;$10K</v>
      </c>
      <c r="BQ172" t="s">
        <v>6650</v>
      </c>
      <c r="BR172" s="3" t="str">
        <f t="shared" si="98"/>
        <v>No, &lt; $20K Lien</v>
      </c>
      <c r="BS172" s="3" t="str">
        <f t="shared" si="99"/>
        <v>No, Lien &lt; $20K</v>
      </c>
      <c r="BT172" t="s">
        <v>6650</v>
      </c>
      <c r="BU172" s="3" t="str">
        <f t="shared" si="100"/>
        <v>No</v>
      </c>
      <c r="BV172" s="3" t="str">
        <f t="shared" si="101"/>
        <v>No</v>
      </c>
      <c r="BW172" s="3">
        <f t="shared" si="102"/>
        <v>1</v>
      </c>
      <c r="BX172" s="3" t="str">
        <f t="shared" si="103"/>
        <v>No</v>
      </c>
      <c r="BY172" s="3">
        <f t="shared" si="104"/>
        <v>43473</v>
      </c>
      <c r="BZ172">
        <v>1</v>
      </c>
      <c r="CA172" s="3">
        <f t="shared" si="105"/>
        <v>43473</v>
      </c>
      <c r="CC172" s="3">
        <f t="shared" si="106"/>
        <v>0</v>
      </c>
      <c r="CD172" s="3">
        <f t="shared" si="107"/>
        <v>0</v>
      </c>
      <c r="CE172" s="3" t="str">
        <f t="shared" si="108"/>
        <v/>
      </c>
      <c r="CF172" s="3" t="e">
        <f>HLOOKUP(CE172,'Valuation Data'!$D$2:$K$5,4,FALSE)</f>
        <v>#N/A</v>
      </c>
      <c r="CG172" s="3">
        <f t="shared" si="109"/>
        <v>43473</v>
      </c>
      <c r="CH172" s="3" t="str">
        <f t="shared" si="110"/>
        <v>No</v>
      </c>
      <c r="CI172" s="3" t="str">
        <f>VLOOKUP(R172,'Use Codes &amp; County Type'!A:D,4,FALSE)</f>
        <v>S</v>
      </c>
      <c r="CJ172" s="3" t="str">
        <f t="shared" si="111"/>
        <v>No</v>
      </c>
      <c r="CK172" s="3" t="str">
        <f t="shared" si="112"/>
        <v>No</v>
      </c>
      <c r="CL172" s="3">
        <f t="shared" si="113"/>
        <v>0.35</v>
      </c>
      <c r="CM172" s="3">
        <f t="shared" si="114"/>
        <v>15215.55</v>
      </c>
      <c r="CN172" s="3">
        <f t="shared" si="115"/>
        <v>3718.8</v>
      </c>
      <c r="CO172" s="3">
        <f t="shared" si="116"/>
        <v>11496.75</v>
      </c>
      <c r="CP172" s="3">
        <f t="shared" si="117"/>
        <v>8.5542750672831416E-2</v>
      </c>
      <c r="CR172" s="3" t="str">
        <f t="shared" si="118"/>
        <v>No</v>
      </c>
      <c r="CV172" s="3" t="str">
        <f t="shared" si="119"/>
        <v>*Bid</v>
      </c>
      <c r="CW172" s="3">
        <f t="shared" si="120"/>
        <v>171</v>
      </c>
      <c r="CX172" s="3">
        <f t="shared" si="121"/>
        <v>743.76</v>
      </c>
      <c r="CY172" s="3" t="str">
        <f t="shared" si="122"/>
        <v>Ok</v>
      </c>
      <c r="CZ172">
        <v>0</v>
      </c>
      <c r="DA172">
        <v>0</v>
      </c>
    </row>
    <row r="173" spans="1:105" x14ac:dyDescent="0.25">
      <c r="A173">
        <v>172</v>
      </c>
      <c r="B173" t="s">
        <v>3</v>
      </c>
      <c r="C173" t="s">
        <v>281</v>
      </c>
      <c r="D173">
        <v>514.78</v>
      </c>
      <c r="E173">
        <v>2017</v>
      </c>
      <c r="F173">
        <v>514.78</v>
      </c>
      <c r="G173">
        <v>514.78</v>
      </c>
      <c r="H173" s="3">
        <f t="shared" si="82"/>
        <v>0</v>
      </c>
      <c r="I173">
        <v>3417</v>
      </c>
      <c r="J173" t="s">
        <v>2731</v>
      </c>
      <c r="K173" t="s">
        <v>2738</v>
      </c>
      <c r="L173">
        <v>32009</v>
      </c>
      <c r="M173" t="s">
        <v>2855</v>
      </c>
      <c r="N173" t="s">
        <v>4754</v>
      </c>
      <c r="O173">
        <v>-82.007963749372706</v>
      </c>
      <c r="P173">
        <v>30.3171820868907</v>
      </c>
      <c r="Q173" t="s">
        <v>4884</v>
      </c>
      <c r="R173">
        <v>2</v>
      </c>
      <c r="S173" t="s">
        <v>6535</v>
      </c>
      <c r="T173">
        <v>1006</v>
      </c>
      <c r="U173" t="s">
        <v>6578</v>
      </c>
      <c r="V173">
        <v>2017</v>
      </c>
      <c r="W173">
        <v>24838</v>
      </c>
      <c r="X173">
        <v>2017</v>
      </c>
      <c r="Y173">
        <v>35505</v>
      </c>
      <c r="Z173">
        <v>446.4</v>
      </c>
      <c r="AA173" s="3">
        <f t="shared" si="83"/>
        <v>0.86716655658728004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 s="3" t="str">
        <f t="shared" si="84"/>
        <v>No</v>
      </c>
      <c r="AQ173" s="3" t="str">
        <f t="shared" si="85"/>
        <v>No</v>
      </c>
      <c r="AR173" s="3" t="str">
        <f t="shared" si="86"/>
        <v>No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 t="s">
        <v>6634</v>
      </c>
      <c r="AZ173">
        <v>0</v>
      </c>
      <c r="BA173">
        <v>0</v>
      </c>
      <c r="BB173" t="s">
        <v>6616</v>
      </c>
      <c r="BC173">
        <v>0</v>
      </c>
      <c r="BD173" s="4" t="str">
        <f t="shared" si="87"/>
        <v>No</v>
      </c>
      <c r="BE173" t="s">
        <v>6640</v>
      </c>
      <c r="BF173" s="3" t="str">
        <f t="shared" si="88"/>
        <v>No</v>
      </c>
      <c r="BG173" t="s">
        <v>6645</v>
      </c>
      <c r="BH173" s="3" t="str">
        <f t="shared" si="89"/>
        <v>3417 CR 121</v>
      </c>
      <c r="BI173" s="3" t="str">
        <f t="shared" si="90"/>
        <v>Bryceville</v>
      </c>
      <c r="BJ173" s="3" t="str">
        <f t="shared" si="91"/>
        <v>Florida</v>
      </c>
      <c r="BK173" s="3">
        <f t="shared" si="92"/>
        <v>32009</v>
      </c>
      <c r="BL173" s="3" t="str">
        <f t="shared" si="93"/>
        <v>3417 CR 121 BRYCEVILLE FL 32009</v>
      </c>
      <c r="BM173" s="3" t="str">
        <f t="shared" si="94"/>
        <v/>
      </c>
      <c r="BN173" s="3" t="str">
        <f t="shared" si="95"/>
        <v>Pass</v>
      </c>
      <c r="BO173" s="3" t="str">
        <f t="shared" si="96"/>
        <v>No</v>
      </c>
      <c r="BP173" s="3" t="str">
        <f t="shared" si="97"/>
        <v>FV&lt;$10K</v>
      </c>
      <c r="BQ173" t="s">
        <v>6650</v>
      </c>
      <c r="BR173" s="3" t="str">
        <f t="shared" si="98"/>
        <v>No, &lt; $20K Lien</v>
      </c>
      <c r="BS173" s="3" t="str">
        <f t="shared" si="99"/>
        <v>No, Lien &lt; $20K</v>
      </c>
      <c r="BT173" t="s">
        <v>6650</v>
      </c>
      <c r="BU173" s="3" t="str">
        <f t="shared" si="100"/>
        <v>No</v>
      </c>
      <c r="BV173" s="3" t="str">
        <f t="shared" si="101"/>
        <v>No</v>
      </c>
      <c r="BW173" s="3">
        <f t="shared" si="102"/>
        <v>0</v>
      </c>
      <c r="BX173" s="3" t="str">
        <f t="shared" si="103"/>
        <v>No</v>
      </c>
      <c r="BY173" s="3">
        <f t="shared" si="104"/>
        <v>24838</v>
      </c>
      <c r="BZ173">
        <v>1</v>
      </c>
      <c r="CA173" s="3">
        <f t="shared" si="105"/>
        <v>24838</v>
      </c>
      <c r="CC173" s="3">
        <f t="shared" si="106"/>
        <v>0</v>
      </c>
      <c r="CD173" s="3">
        <f t="shared" si="107"/>
        <v>0</v>
      </c>
      <c r="CE173" s="3" t="str">
        <f t="shared" si="108"/>
        <v/>
      </c>
      <c r="CF173" s="3" t="e">
        <f>HLOOKUP(CE173,'Valuation Data'!$D$2:$K$5,4,FALSE)</f>
        <v>#N/A</v>
      </c>
      <c r="CG173" s="3">
        <f t="shared" si="109"/>
        <v>24838</v>
      </c>
      <c r="CH173" s="3" t="str">
        <f t="shared" si="110"/>
        <v>No</v>
      </c>
      <c r="CI173" s="3" t="str">
        <f>VLOOKUP(R173,'Use Codes &amp; County Type'!A:D,4,FALSE)</f>
        <v>R</v>
      </c>
      <c r="CJ173" s="3" t="str">
        <f t="shared" si="111"/>
        <v>No</v>
      </c>
      <c r="CK173" s="3" t="str">
        <f t="shared" si="112"/>
        <v>No</v>
      </c>
      <c r="CL173" s="3">
        <f t="shared" si="113"/>
        <v>0.35</v>
      </c>
      <c r="CM173" s="3">
        <f t="shared" si="114"/>
        <v>8693.2999999999993</v>
      </c>
      <c r="CN173" s="3">
        <f t="shared" si="115"/>
        <v>2059.12</v>
      </c>
      <c r="CO173" s="3">
        <f t="shared" si="116"/>
        <v>6634.1799999999994</v>
      </c>
      <c r="CP173" s="3">
        <f t="shared" si="117"/>
        <v>8.2902004992350425E-2</v>
      </c>
      <c r="CR173" s="3" t="str">
        <f t="shared" si="118"/>
        <v>No</v>
      </c>
      <c r="CV173" s="3" t="str">
        <f t="shared" si="119"/>
        <v>FMV&lt;$30K</v>
      </c>
      <c r="CW173" s="3">
        <f t="shared" si="120"/>
        <v>172</v>
      </c>
      <c r="CX173" s="3">
        <f t="shared" si="121"/>
        <v>514.78</v>
      </c>
      <c r="CY173" s="3" t="str">
        <f t="shared" si="122"/>
        <v>Ok</v>
      </c>
      <c r="CZ173">
        <v>0</v>
      </c>
      <c r="DA173">
        <v>0</v>
      </c>
    </row>
    <row r="174" spans="1:105" x14ac:dyDescent="0.25">
      <c r="A174">
        <v>173</v>
      </c>
      <c r="B174" t="s">
        <v>3</v>
      </c>
      <c r="C174" t="s">
        <v>282</v>
      </c>
      <c r="D174">
        <v>444.13</v>
      </c>
      <c r="E174">
        <v>2017</v>
      </c>
      <c r="F174">
        <v>444.13</v>
      </c>
      <c r="G174">
        <v>444.13</v>
      </c>
      <c r="H174" s="3">
        <f t="shared" si="82"/>
        <v>0</v>
      </c>
      <c r="J174" t="s">
        <v>2731</v>
      </c>
      <c r="K174" t="s">
        <v>2738</v>
      </c>
      <c r="L174">
        <v>32009</v>
      </c>
      <c r="M174" t="s">
        <v>2800</v>
      </c>
      <c r="N174" t="s">
        <v>4754</v>
      </c>
      <c r="O174">
        <v>-82.007525191197402</v>
      </c>
      <c r="P174">
        <v>30.316967818871898</v>
      </c>
      <c r="Q174" t="s">
        <v>4884</v>
      </c>
      <c r="R174">
        <v>0</v>
      </c>
      <c r="S174" t="s">
        <v>6538</v>
      </c>
      <c r="T174">
        <v>8001</v>
      </c>
      <c r="U174" t="s">
        <v>6581</v>
      </c>
      <c r="V174">
        <v>2017</v>
      </c>
      <c r="W174">
        <v>23760</v>
      </c>
      <c r="X174">
        <v>2017</v>
      </c>
      <c r="Y174">
        <v>27000</v>
      </c>
      <c r="Z174">
        <v>381.07</v>
      </c>
      <c r="AA174" s="3">
        <f t="shared" si="83"/>
        <v>0.85801454529079324</v>
      </c>
      <c r="AF174" t="s">
        <v>6616</v>
      </c>
      <c r="AH174" t="s">
        <v>6616</v>
      </c>
      <c r="AI174" t="s">
        <v>6618</v>
      </c>
      <c r="AJ174" t="s">
        <v>6618</v>
      </c>
      <c r="AK174">
        <v>0</v>
      </c>
      <c r="AL174">
        <v>0</v>
      </c>
      <c r="AM174">
        <v>0</v>
      </c>
      <c r="AN174">
        <v>0</v>
      </c>
      <c r="AO174">
        <v>0</v>
      </c>
      <c r="AP174" s="3" t="str">
        <f t="shared" si="84"/>
        <v>No</v>
      </c>
      <c r="AQ174" s="3" t="str">
        <f t="shared" si="85"/>
        <v>No</v>
      </c>
      <c r="AR174" s="3" t="str">
        <f t="shared" si="86"/>
        <v>No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 t="s">
        <v>6634</v>
      </c>
      <c r="AZ174">
        <v>0</v>
      </c>
      <c r="BA174">
        <v>0</v>
      </c>
      <c r="BB174" t="s">
        <v>6616</v>
      </c>
      <c r="BC174" t="s">
        <v>6616</v>
      </c>
      <c r="BD174" s="4" t="str">
        <f t="shared" si="87"/>
        <v>No</v>
      </c>
      <c r="BE174" t="s">
        <v>6640</v>
      </c>
      <c r="BF174" s="3" t="str">
        <f t="shared" si="88"/>
        <v>No</v>
      </c>
      <c r="BG174" t="s">
        <v>6645</v>
      </c>
      <c r="BH174" s="3" t="str">
        <f t="shared" si="89"/>
        <v>CR 121</v>
      </c>
      <c r="BI174" s="3" t="str">
        <f t="shared" si="90"/>
        <v>Bryceville</v>
      </c>
      <c r="BJ174" s="3" t="str">
        <f t="shared" si="91"/>
        <v>Florida</v>
      </c>
      <c r="BK174" s="3">
        <f t="shared" si="92"/>
        <v>32009</v>
      </c>
      <c r="BL174" s="3" t="str">
        <f t="shared" si="93"/>
        <v>CR 121 BRYCEVILLE FL 32009</v>
      </c>
      <c r="BM174" s="3" t="str">
        <f t="shared" si="94"/>
        <v/>
      </c>
      <c r="BN174" s="3" t="str">
        <f t="shared" si="95"/>
        <v>Pass</v>
      </c>
      <c r="BO174" s="3" t="str">
        <f t="shared" si="96"/>
        <v>No</v>
      </c>
      <c r="BP174" s="3" t="str">
        <f t="shared" si="97"/>
        <v>FV&lt;$10K</v>
      </c>
      <c r="BQ174" t="s">
        <v>6650</v>
      </c>
      <c r="BR174" s="3" t="str">
        <f t="shared" si="98"/>
        <v>No, &lt; $20K Lien</v>
      </c>
      <c r="BS174" s="3" t="str">
        <f t="shared" si="99"/>
        <v>No, Lien &lt; $20K</v>
      </c>
      <c r="BT174" t="s">
        <v>6650</v>
      </c>
      <c r="BU174" s="3" t="str">
        <f t="shared" si="100"/>
        <v>No</v>
      </c>
      <c r="BV174" s="3" t="str">
        <f t="shared" si="101"/>
        <v>No</v>
      </c>
      <c r="BW174" s="3">
        <f t="shared" si="102"/>
        <v>0</v>
      </c>
      <c r="BX174" s="3" t="str">
        <f t="shared" si="103"/>
        <v>No</v>
      </c>
      <c r="BY174" s="3">
        <f t="shared" si="104"/>
        <v>23760</v>
      </c>
      <c r="BZ174">
        <v>1</v>
      </c>
      <c r="CA174" s="3">
        <f t="shared" si="105"/>
        <v>23760</v>
      </c>
      <c r="CC174" s="3">
        <f t="shared" si="106"/>
        <v>0</v>
      </c>
      <c r="CD174" s="3">
        <f t="shared" si="107"/>
        <v>0</v>
      </c>
      <c r="CE174" s="3" t="str">
        <f t="shared" si="108"/>
        <v/>
      </c>
      <c r="CF174" s="3" t="e">
        <f>HLOOKUP(CE174,'Valuation Data'!$D$2:$K$5,4,FALSE)</f>
        <v>#N/A</v>
      </c>
      <c r="CG174" s="3">
        <f t="shared" si="109"/>
        <v>23760</v>
      </c>
      <c r="CH174" s="3" t="str">
        <f t="shared" si="110"/>
        <v>No</v>
      </c>
      <c r="CI174" s="3" t="str">
        <f>VLOOKUP(R174,'Use Codes &amp; County Type'!A:D,4,FALSE)</f>
        <v>V</v>
      </c>
      <c r="CJ174" s="3" t="str">
        <f t="shared" si="111"/>
        <v>Yes</v>
      </c>
      <c r="CK174" s="3" t="str">
        <f t="shared" si="112"/>
        <v>No</v>
      </c>
      <c r="CL174" s="3">
        <f t="shared" si="113"/>
        <v>0</v>
      </c>
      <c r="CM174" s="3">
        <f t="shared" si="114"/>
        <v>0</v>
      </c>
      <c r="CN174" s="3">
        <f t="shared" si="115"/>
        <v>1776.52</v>
      </c>
      <c r="CO174" s="3">
        <f t="shared" si="116"/>
        <v>-1776.52</v>
      </c>
      <c r="CP174" s="3">
        <f t="shared" si="117"/>
        <v>7.4769360269360263E-2</v>
      </c>
      <c r="CR174" s="3" t="str">
        <f t="shared" si="118"/>
        <v>No</v>
      </c>
      <c r="CV174" s="3" t="str">
        <f t="shared" si="119"/>
        <v>FMV&lt;$30K</v>
      </c>
      <c r="CW174" s="3">
        <f t="shared" si="120"/>
        <v>173</v>
      </c>
      <c r="CX174" s="3">
        <f t="shared" si="121"/>
        <v>444.13</v>
      </c>
      <c r="CY174" s="3" t="str">
        <f t="shared" si="122"/>
        <v>Ok</v>
      </c>
      <c r="CZ174">
        <v>0</v>
      </c>
      <c r="DA174">
        <v>0</v>
      </c>
    </row>
    <row r="175" spans="1:105" x14ac:dyDescent="0.25">
      <c r="A175">
        <v>174</v>
      </c>
      <c r="B175" t="s">
        <v>3</v>
      </c>
      <c r="C175" t="s">
        <v>283</v>
      </c>
      <c r="D175">
        <v>532.16999999999996</v>
      </c>
      <c r="E175">
        <v>2017</v>
      </c>
      <c r="F175">
        <v>532.16999999999996</v>
      </c>
      <c r="G175">
        <v>532.16999999999996</v>
      </c>
      <c r="H175" s="3">
        <f t="shared" si="82"/>
        <v>0</v>
      </c>
      <c r="I175">
        <v>3407</v>
      </c>
      <c r="J175" t="s">
        <v>2731</v>
      </c>
      <c r="K175" t="s">
        <v>2738</v>
      </c>
      <c r="L175">
        <v>32009</v>
      </c>
      <c r="M175" t="s">
        <v>2856</v>
      </c>
      <c r="N175" t="s">
        <v>4754</v>
      </c>
      <c r="O175">
        <v>-82.0076213081513</v>
      </c>
      <c r="P175">
        <v>30.316581975064899</v>
      </c>
      <c r="Q175" t="s">
        <v>4885</v>
      </c>
      <c r="R175">
        <v>1</v>
      </c>
      <c r="S175" t="s">
        <v>6539</v>
      </c>
      <c r="T175">
        <v>1001</v>
      </c>
      <c r="U175" t="s">
        <v>6582</v>
      </c>
      <c r="V175">
        <v>2017</v>
      </c>
      <c r="W175">
        <v>62731</v>
      </c>
      <c r="X175">
        <v>2017</v>
      </c>
      <c r="Y175">
        <v>72444</v>
      </c>
      <c r="Z175">
        <v>462.48</v>
      </c>
      <c r="AA175" s="3">
        <f t="shared" si="83"/>
        <v>0.86904560572749323</v>
      </c>
      <c r="AB175" t="s">
        <v>6616</v>
      </c>
      <c r="AG175" t="s">
        <v>6616</v>
      </c>
      <c r="AH175" t="s">
        <v>6616</v>
      </c>
      <c r="AI175" t="s">
        <v>6618</v>
      </c>
      <c r="AJ175" t="s">
        <v>6618</v>
      </c>
      <c r="AK175" t="s">
        <v>6618</v>
      </c>
      <c r="AL175" t="s">
        <v>6618</v>
      </c>
      <c r="AM175" t="s">
        <v>6618</v>
      </c>
      <c r="AN175">
        <v>0</v>
      </c>
      <c r="AO175">
        <v>0</v>
      </c>
      <c r="AP175" s="3" t="str">
        <f t="shared" si="84"/>
        <v>No</v>
      </c>
      <c r="AQ175" s="3" t="str">
        <f t="shared" si="85"/>
        <v>No</v>
      </c>
      <c r="AR175" s="3" t="str">
        <f t="shared" si="86"/>
        <v>No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 t="s">
        <v>6634</v>
      </c>
      <c r="AZ175">
        <v>0</v>
      </c>
      <c r="BA175">
        <v>1</v>
      </c>
      <c r="BB175" t="s">
        <v>6617</v>
      </c>
      <c r="BC175" t="s">
        <v>6616</v>
      </c>
      <c r="BD175" s="4" t="str">
        <f t="shared" si="87"/>
        <v>No</v>
      </c>
      <c r="BE175" t="s">
        <v>6640</v>
      </c>
      <c r="BF175" s="3" t="str">
        <f t="shared" si="88"/>
        <v>No</v>
      </c>
      <c r="BG175" t="s">
        <v>6645</v>
      </c>
      <c r="BH175" s="3" t="str">
        <f t="shared" si="89"/>
        <v>3407 CR 121</v>
      </c>
      <c r="BI175" s="3" t="str">
        <f t="shared" si="90"/>
        <v>Bryceville</v>
      </c>
      <c r="BJ175" s="3" t="str">
        <f t="shared" si="91"/>
        <v>Florida</v>
      </c>
      <c r="BK175" s="3">
        <f t="shared" si="92"/>
        <v>32009</v>
      </c>
      <c r="BL175" s="3" t="str">
        <f t="shared" si="93"/>
        <v>3407 CR 121 BRYCEVILLE FL 32009</v>
      </c>
      <c r="BM175" s="3" t="str">
        <f t="shared" si="94"/>
        <v/>
      </c>
      <c r="BN175" s="3" t="str">
        <f t="shared" si="95"/>
        <v>Pass</v>
      </c>
      <c r="BO175" s="3" t="str">
        <f t="shared" si="96"/>
        <v>No</v>
      </c>
      <c r="BP175" s="3" t="str">
        <f t="shared" si="97"/>
        <v>FV&lt;$10K</v>
      </c>
      <c r="BQ175" t="s">
        <v>6650</v>
      </c>
      <c r="BR175" s="3" t="str">
        <f t="shared" si="98"/>
        <v>No, &lt; $20K Lien</v>
      </c>
      <c r="BS175" s="3" t="str">
        <f t="shared" si="99"/>
        <v>No, Lien &lt; $20K</v>
      </c>
      <c r="BT175" t="s">
        <v>6650</v>
      </c>
      <c r="BU175" s="3" t="str">
        <f t="shared" si="100"/>
        <v>No</v>
      </c>
      <c r="BV175" s="3" t="str">
        <f t="shared" si="101"/>
        <v>No</v>
      </c>
      <c r="BW175" s="3">
        <f t="shared" si="102"/>
        <v>1</v>
      </c>
      <c r="BX175" s="3" t="str">
        <f t="shared" si="103"/>
        <v>No</v>
      </c>
      <c r="BY175" s="3">
        <f t="shared" si="104"/>
        <v>62731</v>
      </c>
      <c r="BZ175">
        <v>1</v>
      </c>
      <c r="CA175" s="3">
        <f t="shared" si="105"/>
        <v>62731</v>
      </c>
      <c r="CC175" s="3">
        <f t="shared" si="106"/>
        <v>0</v>
      </c>
      <c r="CD175" s="3">
        <f t="shared" si="107"/>
        <v>0</v>
      </c>
      <c r="CE175" s="3" t="str">
        <f t="shared" si="108"/>
        <v/>
      </c>
      <c r="CF175" s="3" t="e">
        <f>HLOOKUP(CE175,'Valuation Data'!$D$2:$K$5,4,FALSE)</f>
        <v>#N/A</v>
      </c>
      <c r="CG175" s="3">
        <f t="shared" si="109"/>
        <v>62731</v>
      </c>
      <c r="CH175" s="3" t="str">
        <f t="shared" si="110"/>
        <v>No</v>
      </c>
      <c r="CI175" s="3" t="str">
        <f>VLOOKUP(R175,'Use Codes &amp; County Type'!A:D,4,FALSE)</f>
        <v>S</v>
      </c>
      <c r="CJ175" s="3" t="str">
        <f t="shared" si="111"/>
        <v>No</v>
      </c>
      <c r="CK175" s="3" t="str">
        <f t="shared" si="112"/>
        <v>Yes</v>
      </c>
      <c r="CL175" s="3">
        <f t="shared" si="113"/>
        <v>0.67</v>
      </c>
      <c r="CM175" s="3">
        <f t="shared" si="114"/>
        <v>42029.770000000004</v>
      </c>
      <c r="CN175" s="3">
        <f t="shared" si="115"/>
        <v>2660.85</v>
      </c>
      <c r="CO175" s="3">
        <f t="shared" si="116"/>
        <v>39368.920000000006</v>
      </c>
      <c r="CP175" s="3">
        <f t="shared" si="117"/>
        <v>4.2416827405907763E-2</v>
      </c>
      <c r="CR175" s="3" t="str">
        <f t="shared" si="118"/>
        <v>No</v>
      </c>
      <c r="CV175" s="3" t="str">
        <f t="shared" si="119"/>
        <v>*Bid</v>
      </c>
      <c r="CW175" s="3">
        <f t="shared" si="120"/>
        <v>174</v>
      </c>
      <c r="CX175" s="3">
        <f t="shared" si="121"/>
        <v>532.16999999999996</v>
      </c>
      <c r="CY175" s="3" t="str">
        <f t="shared" si="122"/>
        <v>Ok</v>
      </c>
      <c r="CZ175">
        <v>0</v>
      </c>
      <c r="DA175">
        <v>0</v>
      </c>
    </row>
    <row r="176" spans="1:105" x14ac:dyDescent="0.25">
      <c r="A176">
        <v>175</v>
      </c>
      <c r="B176" t="s">
        <v>3</v>
      </c>
      <c r="C176" t="s">
        <v>284</v>
      </c>
      <c r="D176">
        <v>2510.75</v>
      </c>
      <c r="E176">
        <v>2017</v>
      </c>
      <c r="F176">
        <v>2510.75</v>
      </c>
      <c r="G176">
        <v>2510.75</v>
      </c>
      <c r="H176" s="3">
        <f t="shared" si="82"/>
        <v>0</v>
      </c>
      <c r="I176">
        <v>3402</v>
      </c>
      <c r="J176" t="s">
        <v>2731</v>
      </c>
      <c r="K176" t="s">
        <v>2738</v>
      </c>
      <c r="L176">
        <v>32009</v>
      </c>
      <c r="M176" t="s">
        <v>2857</v>
      </c>
      <c r="N176" t="s">
        <v>4754</v>
      </c>
      <c r="O176">
        <v>-82.010652937418797</v>
      </c>
      <c r="P176">
        <v>30.316138443636898</v>
      </c>
      <c r="Q176" t="s">
        <v>4886</v>
      </c>
      <c r="R176">
        <v>50</v>
      </c>
      <c r="S176" t="s">
        <v>6540</v>
      </c>
      <c r="T176">
        <v>7000</v>
      </c>
      <c r="U176" t="s">
        <v>6583</v>
      </c>
      <c r="V176">
        <v>2017</v>
      </c>
      <c r="W176">
        <v>191000</v>
      </c>
      <c r="X176">
        <v>2017</v>
      </c>
      <c r="Y176">
        <v>278271</v>
      </c>
      <c r="Z176">
        <v>2291.9499999999998</v>
      </c>
      <c r="AA176" s="3">
        <f t="shared" si="83"/>
        <v>0.91285472468385931</v>
      </c>
      <c r="AB176" t="s">
        <v>6616</v>
      </c>
      <c r="AD176" t="s">
        <v>6616</v>
      </c>
      <c r="AE176" t="s">
        <v>6616</v>
      </c>
      <c r="AF176" t="s">
        <v>6616</v>
      </c>
      <c r="AG176" t="s">
        <v>6616</v>
      </c>
      <c r="AH176" t="s">
        <v>6616</v>
      </c>
      <c r="AI176" t="s">
        <v>6618</v>
      </c>
      <c r="AJ176" t="s">
        <v>6618</v>
      </c>
      <c r="AK176" t="s">
        <v>6618</v>
      </c>
      <c r="AL176" t="s">
        <v>6618</v>
      </c>
      <c r="AM176" t="s">
        <v>6618</v>
      </c>
      <c r="AN176" t="s">
        <v>6618</v>
      </c>
      <c r="AO176" t="s">
        <v>6618</v>
      </c>
      <c r="AP176" s="3" t="str">
        <f t="shared" si="84"/>
        <v>No</v>
      </c>
      <c r="AQ176" s="3" t="str">
        <f t="shared" si="85"/>
        <v>No</v>
      </c>
      <c r="AR176" s="3" t="str">
        <f t="shared" si="86"/>
        <v>No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 t="s">
        <v>6634</v>
      </c>
      <c r="AZ176" t="s">
        <v>6638</v>
      </c>
      <c r="BA176">
        <v>1</v>
      </c>
      <c r="BB176" t="s">
        <v>6617</v>
      </c>
      <c r="BC176" t="s">
        <v>6617</v>
      </c>
      <c r="BD176" s="4" t="str">
        <f t="shared" si="87"/>
        <v>No</v>
      </c>
      <c r="BE176" t="s">
        <v>6640</v>
      </c>
      <c r="BF176" s="3" t="str">
        <f t="shared" si="88"/>
        <v>No</v>
      </c>
      <c r="BG176" t="s">
        <v>6645</v>
      </c>
      <c r="BH176" s="3" t="str">
        <f t="shared" si="89"/>
        <v>3402 CR 121</v>
      </c>
      <c r="BI176" s="3" t="str">
        <f t="shared" si="90"/>
        <v>Bryceville</v>
      </c>
      <c r="BJ176" s="3" t="str">
        <f t="shared" si="91"/>
        <v>Florida</v>
      </c>
      <c r="BK176" s="3">
        <f t="shared" si="92"/>
        <v>32009</v>
      </c>
      <c r="BL176" s="3" t="str">
        <f t="shared" si="93"/>
        <v>3402 CR 121 BRYCEVILLE FL 32009</v>
      </c>
      <c r="BM176" s="3" t="str">
        <f t="shared" si="94"/>
        <v/>
      </c>
      <c r="BN176" s="3" t="str">
        <f t="shared" si="95"/>
        <v>Pass</v>
      </c>
      <c r="BO176" s="3" t="str">
        <f t="shared" si="96"/>
        <v>Yes</v>
      </c>
      <c r="BP176" s="3" t="str">
        <f t="shared" si="97"/>
        <v>FV&lt;$10K</v>
      </c>
      <c r="BQ176" t="s">
        <v>6650</v>
      </c>
      <c r="BR176" s="3" t="str">
        <f t="shared" si="98"/>
        <v>No, &lt; $20K Lien</v>
      </c>
      <c r="BS176" s="3" t="str">
        <f t="shared" si="99"/>
        <v>No, Lien &lt; $20K</v>
      </c>
      <c r="BT176" t="s">
        <v>6650</v>
      </c>
      <c r="BU176" s="3" t="str">
        <f t="shared" si="100"/>
        <v>No</v>
      </c>
      <c r="BV176" s="3" t="str">
        <f t="shared" si="101"/>
        <v>No</v>
      </c>
      <c r="BW176" s="3">
        <f t="shared" si="102"/>
        <v>1</v>
      </c>
      <c r="BX176" s="3" t="str">
        <f t="shared" si="103"/>
        <v>No</v>
      </c>
      <c r="BY176" s="3">
        <f t="shared" si="104"/>
        <v>191000</v>
      </c>
      <c r="BZ176">
        <v>1</v>
      </c>
      <c r="CA176" s="3">
        <f t="shared" si="105"/>
        <v>191000</v>
      </c>
      <c r="CC176" s="3">
        <f t="shared" si="106"/>
        <v>0</v>
      </c>
      <c r="CD176" s="3">
        <f t="shared" si="107"/>
        <v>0</v>
      </c>
      <c r="CE176" s="3" t="str">
        <f t="shared" si="108"/>
        <v/>
      </c>
      <c r="CF176" s="3" t="e">
        <f>HLOOKUP(CE176,'Valuation Data'!$D$2:$K$5,4,FALSE)</f>
        <v>#N/A</v>
      </c>
      <c r="CG176" s="3">
        <f t="shared" si="109"/>
        <v>191000</v>
      </c>
      <c r="CH176" s="3" t="str">
        <f t="shared" si="110"/>
        <v>No</v>
      </c>
      <c r="CI176" s="3" t="str">
        <f>VLOOKUP(R176,'Use Codes &amp; County Type'!A:D,4,FALSE)</f>
        <v>V</v>
      </c>
      <c r="CJ176" s="3" t="str">
        <f t="shared" si="111"/>
        <v>Yes</v>
      </c>
      <c r="CK176" s="3" t="str">
        <f t="shared" si="112"/>
        <v>Yes</v>
      </c>
      <c r="CL176" s="3">
        <f t="shared" si="113"/>
        <v>0</v>
      </c>
      <c r="CM176" s="3">
        <f t="shared" si="114"/>
        <v>0</v>
      </c>
      <c r="CN176" s="3">
        <f t="shared" si="115"/>
        <v>12553.75</v>
      </c>
      <c r="CO176" s="3">
        <f t="shared" si="116"/>
        <v>-12553.75</v>
      </c>
      <c r="CP176" s="3">
        <f t="shared" si="117"/>
        <v>6.5726439790575922E-2</v>
      </c>
      <c r="CR176" s="3" t="str">
        <f t="shared" si="118"/>
        <v>No</v>
      </c>
      <c r="CV176" s="3" t="str">
        <f t="shared" si="119"/>
        <v>Vacant, No Sales Data</v>
      </c>
      <c r="CW176" s="3">
        <f t="shared" si="120"/>
        <v>175</v>
      </c>
      <c r="CX176" s="3">
        <f t="shared" si="121"/>
        <v>2510.75</v>
      </c>
      <c r="CY176" s="3" t="str">
        <f t="shared" si="122"/>
        <v>Ok</v>
      </c>
      <c r="CZ176">
        <v>0</v>
      </c>
      <c r="DA176">
        <v>0</v>
      </c>
    </row>
    <row r="177" spans="1:105" x14ac:dyDescent="0.25">
      <c r="A177">
        <v>176</v>
      </c>
      <c r="B177" t="s">
        <v>3</v>
      </c>
      <c r="C177" t="s">
        <v>285</v>
      </c>
      <c r="D177">
        <v>598.36</v>
      </c>
      <c r="E177">
        <v>2017</v>
      </c>
      <c r="F177">
        <v>598.36</v>
      </c>
      <c r="G177">
        <v>598.36</v>
      </c>
      <c r="H177" s="3">
        <f t="shared" si="82"/>
        <v>0</v>
      </c>
      <c r="I177">
        <v>2361</v>
      </c>
      <c r="J177" t="s">
        <v>2731</v>
      </c>
      <c r="K177" t="s">
        <v>2738</v>
      </c>
      <c r="L177">
        <v>32009</v>
      </c>
      <c r="M177" t="s">
        <v>2858</v>
      </c>
      <c r="N177" t="s">
        <v>4754</v>
      </c>
      <c r="O177">
        <v>-82.010670872261599</v>
      </c>
      <c r="P177">
        <v>30.317045742646499</v>
      </c>
      <c r="Q177" t="s">
        <v>4883</v>
      </c>
      <c r="R177">
        <v>2</v>
      </c>
      <c r="S177" t="s">
        <v>6535</v>
      </c>
      <c r="T177">
        <v>1006</v>
      </c>
      <c r="U177" t="s">
        <v>6578</v>
      </c>
      <c r="V177">
        <v>2017</v>
      </c>
      <c r="W177">
        <v>62887</v>
      </c>
      <c r="X177">
        <v>2017</v>
      </c>
      <c r="Y177">
        <v>70126</v>
      </c>
      <c r="Z177">
        <v>523.67999999999995</v>
      </c>
      <c r="AA177" s="3">
        <f t="shared" si="83"/>
        <v>0.87519219199144316</v>
      </c>
      <c r="AB177" t="s">
        <v>6616</v>
      </c>
      <c r="AD177" t="s">
        <v>6616</v>
      </c>
      <c r="AE177" t="s">
        <v>6616</v>
      </c>
      <c r="AF177" t="s">
        <v>6616</v>
      </c>
      <c r="AG177" t="s">
        <v>6616</v>
      </c>
      <c r="AH177" t="s">
        <v>6616</v>
      </c>
      <c r="AI177" t="s">
        <v>6618</v>
      </c>
      <c r="AJ177" t="s">
        <v>6618</v>
      </c>
      <c r="AK177" t="s">
        <v>6618</v>
      </c>
      <c r="AL177" t="s">
        <v>6618</v>
      </c>
      <c r="AM177" t="s">
        <v>6618</v>
      </c>
      <c r="AN177" t="s">
        <v>6618</v>
      </c>
      <c r="AO177" t="s">
        <v>6618</v>
      </c>
      <c r="AP177" s="3" t="str">
        <f t="shared" si="84"/>
        <v>No</v>
      </c>
      <c r="AQ177" s="3" t="str">
        <f t="shared" si="85"/>
        <v>No</v>
      </c>
      <c r="AR177" s="3" t="str">
        <f t="shared" si="86"/>
        <v>No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 t="s">
        <v>6634</v>
      </c>
      <c r="AZ177" t="s">
        <v>6638</v>
      </c>
      <c r="BA177">
        <v>1</v>
      </c>
      <c r="BB177" t="s">
        <v>6617</v>
      </c>
      <c r="BC177" t="s">
        <v>6617</v>
      </c>
      <c r="BD177" s="4" t="str">
        <f t="shared" si="87"/>
        <v>No</v>
      </c>
      <c r="BE177" t="s">
        <v>6640</v>
      </c>
      <c r="BF177" s="3" t="str">
        <f t="shared" si="88"/>
        <v>No</v>
      </c>
      <c r="BG177" t="s">
        <v>6645</v>
      </c>
      <c r="BH177" s="3" t="str">
        <f t="shared" si="89"/>
        <v>2361 PRAIRIE DOG LN</v>
      </c>
      <c r="BI177" s="3" t="str">
        <f t="shared" si="90"/>
        <v>Bryceville</v>
      </c>
      <c r="BJ177" s="3" t="str">
        <f t="shared" si="91"/>
        <v>Florida</v>
      </c>
      <c r="BK177" s="3">
        <f t="shared" si="92"/>
        <v>32009</v>
      </c>
      <c r="BL177" s="3" t="str">
        <f t="shared" si="93"/>
        <v>2361 PRAIRIE DOG LN BRYCEVILLE FL 32009</v>
      </c>
      <c r="BM177" s="3" t="str">
        <f t="shared" si="94"/>
        <v/>
      </c>
      <c r="BN177" s="3" t="str">
        <f t="shared" si="95"/>
        <v>Pass</v>
      </c>
      <c r="BO177" s="3" t="str">
        <f t="shared" si="96"/>
        <v>Yes</v>
      </c>
      <c r="BP177" s="3" t="str">
        <f t="shared" si="97"/>
        <v>FV&lt;$10K</v>
      </c>
      <c r="BQ177" t="s">
        <v>6650</v>
      </c>
      <c r="BR177" s="3" t="str">
        <f t="shared" si="98"/>
        <v>No, &lt; $20K Lien</v>
      </c>
      <c r="BS177" s="3" t="str">
        <f t="shared" si="99"/>
        <v>No, Lien &lt; $20K</v>
      </c>
      <c r="BT177" t="s">
        <v>6650</v>
      </c>
      <c r="BU177" s="3" t="str">
        <f t="shared" si="100"/>
        <v>No</v>
      </c>
      <c r="BV177" s="3" t="str">
        <f t="shared" si="101"/>
        <v>No</v>
      </c>
      <c r="BW177" s="3">
        <f t="shared" si="102"/>
        <v>1</v>
      </c>
      <c r="BX177" s="3" t="str">
        <f t="shared" si="103"/>
        <v>No</v>
      </c>
      <c r="BY177" s="3">
        <f t="shared" si="104"/>
        <v>62887</v>
      </c>
      <c r="BZ177">
        <v>1</v>
      </c>
      <c r="CA177" s="3">
        <f t="shared" si="105"/>
        <v>62887</v>
      </c>
      <c r="CC177" s="3">
        <f t="shared" si="106"/>
        <v>0</v>
      </c>
      <c r="CD177" s="3">
        <f t="shared" si="107"/>
        <v>0</v>
      </c>
      <c r="CE177" s="3" t="str">
        <f t="shared" si="108"/>
        <v/>
      </c>
      <c r="CF177" s="3" t="e">
        <f>HLOOKUP(CE177,'Valuation Data'!$D$2:$K$5,4,FALSE)</f>
        <v>#N/A</v>
      </c>
      <c r="CG177" s="3">
        <f t="shared" si="109"/>
        <v>62887</v>
      </c>
      <c r="CH177" s="3" t="str">
        <f t="shared" si="110"/>
        <v>No</v>
      </c>
      <c r="CI177" s="3" t="str">
        <f>VLOOKUP(R177,'Use Codes &amp; County Type'!A:D,4,FALSE)</f>
        <v>R</v>
      </c>
      <c r="CJ177" s="3" t="str">
        <f t="shared" si="111"/>
        <v>No</v>
      </c>
      <c r="CK177" s="3" t="str">
        <f t="shared" si="112"/>
        <v>Yes</v>
      </c>
      <c r="CL177" s="3">
        <f t="shared" si="113"/>
        <v>0.67</v>
      </c>
      <c r="CM177" s="3">
        <f t="shared" si="114"/>
        <v>42134.29</v>
      </c>
      <c r="CN177" s="3">
        <f t="shared" si="115"/>
        <v>2991.8</v>
      </c>
      <c r="CO177" s="3">
        <f t="shared" si="116"/>
        <v>39142.49</v>
      </c>
      <c r="CP177" s="3">
        <f t="shared" si="117"/>
        <v>4.7574220427115302E-2</v>
      </c>
      <c r="CR177" s="3" t="str">
        <f t="shared" si="118"/>
        <v>No</v>
      </c>
      <c r="CV177" s="3" t="str">
        <f t="shared" si="119"/>
        <v>*Bid</v>
      </c>
      <c r="CW177" s="3">
        <f t="shared" si="120"/>
        <v>176</v>
      </c>
      <c r="CX177" s="3">
        <f t="shared" si="121"/>
        <v>598.36</v>
      </c>
      <c r="CY177" s="3" t="str">
        <f t="shared" si="122"/>
        <v>Ok</v>
      </c>
      <c r="CZ177">
        <v>0</v>
      </c>
      <c r="DA177">
        <v>0</v>
      </c>
    </row>
    <row r="178" spans="1:105" x14ac:dyDescent="0.25">
      <c r="A178">
        <v>177</v>
      </c>
      <c r="B178" t="s">
        <v>3</v>
      </c>
      <c r="C178" t="s">
        <v>286</v>
      </c>
      <c r="D178">
        <v>608.39</v>
      </c>
      <c r="E178">
        <v>2017</v>
      </c>
      <c r="F178">
        <v>608.39</v>
      </c>
      <c r="G178">
        <v>608.39</v>
      </c>
      <c r="H178" s="3">
        <f t="shared" si="82"/>
        <v>0</v>
      </c>
      <c r="I178">
        <v>2333</v>
      </c>
      <c r="J178" t="s">
        <v>2731</v>
      </c>
      <c r="K178" t="s">
        <v>2738</v>
      </c>
      <c r="L178">
        <v>32009</v>
      </c>
      <c r="M178" t="s">
        <v>2859</v>
      </c>
      <c r="N178" t="s">
        <v>4754</v>
      </c>
      <c r="O178">
        <v>-82.011051105301902</v>
      </c>
      <c r="P178">
        <v>30.307885836136101</v>
      </c>
      <c r="Q178" t="s">
        <v>4887</v>
      </c>
      <c r="R178">
        <v>2</v>
      </c>
      <c r="S178" t="s">
        <v>6535</v>
      </c>
      <c r="T178">
        <v>1006</v>
      </c>
      <c r="U178" t="s">
        <v>6578</v>
      </c>
      <c r="V178">
        <v>2017</v>
      </c>
      <c r="W178">
        <v>35204</v>
      </c>
      <c r="X178">
        <v>2017</v>
      </c>
      <c r="Y178">
        <v>35204</v>
      </c>
      <c r="Z178">
        <v>532.95000000000005</v>
      </c>
      <c r="AA178" s="3">
        <f t="shared" si="83"/>
        <v>0.87600059172570233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 s="3" t="str">
        <f t="shared" si="84"/>
        <v>No</v>
      </c>
      <c r="AQ178" s="3" t="str">
        <f t="shared" si="85"/>
        <v>No</v>
      </c>
      <c r="AR178" s="3" t="str">
        <f t="shared" si="86"/>
        <v>No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 t="s">
        <v>6634</v>
      </c>
      <c r="AZ178">
        <v>0</v>
      </c>
      <c r="BA178">
        <v>0</v>
      </c>
      <c r="BB178" t="s">
        <v>6616</v>
      </c>
      <c r="BC178">
        <v>0</v>
      </c>
      <c r="BD178" s="4" t="str">
        <f t="shared" si="87"/>
        <v>No</v>
      </c>
      <c r="BE178" t="s">
        <v>6640</v>
      </c>
      <c r="BF178" s="3" t="str">
        <f t="shared" si="88"/>
        <v>No</v>
      </c>
      <c r="BG178" t="s">
        <v>6645</v>
      </c>
      <c r="BH178" s="3" t="str">
        <f t="shared" si="89"/>
        <v>2333 CARTER ST</v>
      </c>
      <c r="BI178" s="3" t="str">
        <f t="shared" si="90"/>
        <v>Bryceville</v>
      </c>
      <c r="BJ178" s="3" t="str">
        <f t="shared" si="91"/>
        <v>Florida</v>
      </c>
      <c r="BK178" s="3">
        <f t="shared" si="92"/>
        <v>32009</v>
      </c>
      <c r="BL178" s="3" t="str">
        <f t="shared" si="93"/>
        <v>2333 CARTER ST BRYCEVILLE FL 32009</v>
      </c>
      <c r="BM178" s="3" t="str">
        <f t="shared" si="94"/>
        <v/>
      </c>
      <c r="BN178" s="3" t="str">
        <f t="shared" si="95"/>
        <v>Pass</v>
      </c>
      <c r="BO178" s="3" t="str">
        <f t="shared" si="96"/>
        <v>No</v>
      </c>
      <c r="BP178" s="3" t="str">
        <f t="shared" si="97"/>
        <v>FV&lt;$10K</v>
      </c>
      <c r="BQ178" t="s">
        <v>6650</v>
      </c>
      <c r="BR178" s="3" t="str">
        <f t="shared" si="98"/>
        <v>No, &lt; $20K Lien</v>
      </c>
      <c r="BS178" s="3" t="str">
        <f t="shared" si="99"/>
        <v>No, Lien &lt; $20K</v>
      </c>
      <c r="BT178" t="s">
        <v>6650</v>
      </c>
      <c r="BU178" s="3" t="str">
        <f t="shared" si="100"/>
        <v>No</v>
      </c>
      <c r="BV178" s="3" t="str">
        <f t="shared" si="101"/>
        <v>No</v>
      </c>
      <c r="BW178" s="3">
        <f t="shared" si="102"/>
        <v>0</v>
      </c>
      <c r="BX178" s="3" t="str">
        <f t="shared" si="103"/>
        <v>No</v>
      </c>
      <c r="BY178" s="3">
        <f t="shared" si="104"/>
        <v>35204</v>
      </c>
      <c r="BZ178">
        <v>1</v>
      </c>
      <c r="CA178" s="3">
        <f t="shared" si="105"/>
        <v>35204</v>
      </c>
      <c r="CC178" s="3">
        <f t="shared" si="106"/>
        <v>0</v>
      </c>
      <c r="CD178" s="3">
        <f t="shared" si="107"/>
        <v>0</v>
      </c>
      <c r="CE178" s="3" t="str">
        <f t="shared" si="108"/>
        <v/>
      </c>
      <c r="CF178" s="3" t="e">
        <f>HLOOKUP(CE178,'Valuation Data'!$D$2:$K$5,4,FALSE)</f>
        <v>#N/A</v>
      </c>
      <c r="CG178" s="3">
        <f t="shared" si="109"/>
        <v>35204</v>
      </c>
      <c r="CH178" s="3" t="str">
        <f t="shared" si="110"/>
        <v>No</v>
      </c>
      <c r="CI178" s="3" t="str">
        <f>VLOOKUP(R178,'Use Codes &amp; County Type'!A:D,4,FALSE)</f>
        <v>R</v>
      </c>
      <c r="CJ178" s="3" t="str">
        <f t="shared" si="111"/>
        <v>No</v>
      </c>
      <c r="CK178" s="3" t="str">
        <f t="shared" si="112"/>
        <v>No</v>
      </c>
      <c r="CL178" s="3">
        <f t="shared" si="113"/>
        <v>0.35</v>
      </c>
      <c r="CM178" s="3">
        <f t="shared" si="114"/>
        <v>12321.4</v>
      </c>
      <c r="CN178" s="3">
        <f t="shared" si="115"/>
        <v>2433.56</v>
      </c>
      <c r="CO178" s="3">
        <f t="shared" si="116"/>
        <v>9887.84</v>
      </c>
      <c r="CP178" s="3">
        <f t="shared" si="117"/>
        <v>6.9127371889558004E-2</v>
      </c>
      <c r="CR178" s="3" t="str">
        <f t="shared" si="118"/>
        <v>No</v>
      </c>
      <c r="CV178" s="3" t="str">
        <f t="shared" si="119"/>
        <v>*Bid</v>
      </c>
      <c r="CW178" s="3">
        <f t="shared" si="120"/>
        <v>177</v>
      </c>
      <c r="CX178" s="3">
        <f t="shared" si="121"/>
        <v>608.39</v>
      </c>
      <c r="CY178" s="3" t="str">
        <f t="shared" si="122"/>
        <v>Ok</v>
      </c>
      <c r="CZ178">
        <v>0</v>
      </c>
      <c r="DA178">
        <v>0</v>
      </c>
    </row>
    <row r="179" spans="1:105" x14ac:dyDescent="0.25">
      <c r="A179">
        <v>178</v>
      </c>
      <c r="B179" t="s">
        <v>3</v>
      </c>
      <c r="C179" t="s">
        <v>287</v>
      </c>
      <c r="D179">
        <v>367.76</v>
      </c>
      <c r="E179">
        <v>2017</v>
      </c>
      <c r="F179">
        <v>367.76</v>
      </c>
      <c r="G179">
        <v>367.76</v>
      </c>
      <c r="H179" s="3">
        <f t="shared" si="82"/>
        <v>0</v>
      </c>
      <c r="I179">
        <v>2310</v>
      </c>
      <c r="J179" t="s">
        <v>2731</v>
      </c>
      <c r="K179" t="s">
        <v>2738</v>
      </c>
      <c r="L179">
        <v>32009</v>
      </c>
      <c r="M179" t="s">
        <v>2860</v>
      </c>
      <c r="N179" t="s">
        <v>4754</v>
      </c>
      <c r="O179">
        <v>-82.010099192090706</v>
      </c>
      <c r="P179">
        <v>30.308797830231399</v>
      </c>
      <c r="Q179" t="s">
        <v>4888</v>
      </c>
      <c r="R179">
        <v>0</v>
      </c>
      <c r="S179" t="s">
        <v>6538</v>
      </c>
      <c r="T179">
        <v>8001</v>
      </c>
      <c r="U179" t="s">
        <v>6581</v>
      </c>
      <c r="V179">
        <v>2017</v>
      </c>
      <c r="W179">
        <v>18967</v>
      </c>
      <c r="X179">
        <v>2017</v>
      </c>
      <c r="Y179">
        <v>22500</v>
      </c>
      <c r="Z179">
        <v>310.45999999999998</v>
      </c>
      <c r="AA179" s="3">
        <f t="shared" si="83"/>
        <v>0.84419186425929948</v>
      </c>
      <c r="AB179" t="s">
        <v>6616</v>
      </c>
      <c r="AC179" t="s">
        <v>6616</v>
      </c>
      <c r="AD179" t="s">
        <v>6616</v>
      </c>
      <c r="AE179" t="s">
        <v>6616</v>
      </c>
      <c r="AI179" t="s">
        <v>6618</v>
      </c>
      <c r="AJ179" t="s">
        <v>6618</v>
      </c>
      <c r="AK179" t="s">
        <v>6618</v>
      </c>
      <c r="AL179" t="s">
        <v>6618</v>
      </c>
      <c r="AM179">
        <v>0</v>
      </c>
      <c r="AN179">
        <v>0</v>
      </c>
      <c r="AO179">
        <v>0</v>
      </c>
      <c r="AP179" s="3" t="str">
        <f t="shared" si="84"/>
        <v>No</v>
      </c>
      <c r="AQ179" s="3" t="str">
        <f t="shared" si="85"/>
        <v>No</v>
      </c>
      <c r="AR179" s="3" t="str">
        <f t="shared" si="86"/>
        <v>No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 t="s">
        <v>6634</v>
      </c>
      <c r="AZ179" t="s">
        <v>6638</v>
      </c>
      <c r="BA179">
        <v>1</v>
      </c>
      <c r="BB179" t="s">
        <v>6616</v>
      </c>
      <c r="BC179" t="s">
        <v>6616</v>
      </c>
      <c r="BD179" s="4" t="str">
        <f t="shared" si="87"/>
        <v>No</v>
      </c>
      <c r="BE179" t="s">
        <v>6640</v>
      </c>
      <c r="BF179" s="3" t="str">
        <f t="shared" si="88"/>
        <v>No</v>
      </c>
      <c r="BG179" t="s">
        <v>6645</v>
      </c>
      <c r="BH179" s="3" t="str">
        <f t="shared" si="89"/>
        <v>2310 CARTER ST</v>
      </c>
      <c r="BI179" s="3" t="str">
        <f t="shared" si="90"/>
        <v>Bryceville</v>
      </c>
      <c r="BJ179" s="3" t="str">
        <f t="shared" si="91"/>
        <v>Florida</v>
      </c>
      <c r="BK179" s="3">
        <f t="shared" si="92"/>
        <v>32009</v>
      </c>
      <c r="BL179" s="3" t="str">
        <f t="shared" si="93"/>
        <v>2310 CARTER ST BRYCEVILLE FL 32009</v>
      </c>
      <c r="BM179" s="3" t="str">
        <f t="shared" si="94"/>
        <v/>
      </c>
      <c r="BN179" s="3" t="str">
        <f t="shared" si="95"/>
        <v>Pass</v>
      </c>
      <c r="BO179" s="3" t="str">
        <f t="shared" si="96"/>
        <v>No</v>
      </c>
      <c r="BP179" s="3" t="str">
        <f t="shared" si="97"/>
        <v>FV&lt;$10K</v>
      </c>
      <c r="BQ179" t="s">
        <v>6650</v>
      </c>
      <c r="BR179" s="3" t="str">
        <f t="shared" si="98"/>
        <v>No, &lt; $20K Lien</v>
      </c>
      <c r="BS179" s="3" t="str">
        <f t="shared" si="99"/>
        <v>No, Lien &lt; $20K</v>
      </c>
      <c r="BT179" t="s">
        <v>6650</v>
      </c>
      <c r="BU179" s="3" t="str">
        <f t="shared" si="100"/>
        <v>No</v>
      </c>
      <c r="BV179" s="3" t="str">
        <f t="shared" si="101"/>
        <v>No</v>
      </c>
      <c r="BW179" s="3">
        <f t="shared" si="102"/>
        <v>1</v>
      </c>
      <c r="BX179" s="3" t="str">
        <f t="shared" si="103"/>
        <v>No</v>
      </c>
      <c r="BY179" s="3">
        <f t="shared" si="104"/>
        <v>18967</v>
      </c>
      <c r="BZ179">
        <v>1</v>
      </c>
      <c r="CA179" s="3">
        <f t="shared" si="105"/>
        <v>18967</v>
      </c>
      <c r="CC179" s="3">
        <f t="shared" si="106"/>
        <v>0</v>
      </c>
      <c r="CD179" s="3">
        <f t="shared" si="107"/>
        <v>0</v>
      </c>
      <c r="CE179" s="3" t="str">
        <f t="shared" si="108"/>
        <v/>
      </c>
      <c r="CF179" s="3" t="e">
        <f>HLOOKUP(CE179,'Valuation Data'!$D$2:$K$5,4,FALSE)</f>
        <v>#N/A</v>
      </c>
      <c r="CG179" s="3">
        <f t="shared" si="109"/>
        <v>18967</v>
      </c>
      <c r="CH179" s="3" t="str">
        <f t="shared" si="110"/>
        <v>No</v>
      </c>
      <c r="CI179" s="3" t="str">
        <f>VLOOKUP(R179,'Use Codes &amp; County Type'!A:D,4,FALSE)</f>
        <v>V</v>
      </c>
      <c r="CJ179" s="3" t="str">
        <f t="shared" si="111"/>
        <v>Yes</v>
      </c>
      <c r="CK179" s="3" t="str">
        <f t="shared" si="112"/>
        <v>No</v>
      </c>
      <c r="CL179" s="3">
        <f t="shared" si="113"/>
        <v>0</v>
      </c>
      <c r="CM179" s="3">
        <f t="shared" si="114"/>
        <v>0</v>
      </c>
      <c r="CN179" s="3">
        <f t="shared" si="115"/>
        <v>1838.8</v>
      </c>
      <c r="CO179" s="3">
        <f t="shared" si="116"/>
        <v>-1838.8</v>
      </c>
      <c r="CP179" s="3">
        <f t="shared" si="117"/>
        <v>9.6947329572415239E-2</v>
      </c>
      <c r="CR179" s="3" t="str">
        <f t="shared" si="118"/>
        <v>No</v>
      </c>
      <c r="CV179" s="3" t="str">
        <f t="shared" si="119"/>
        <v>FMV&lt;$30K</v>
      </c>
      <c r="CW179" s="3">
        <f t="shared" si="120"/>
        <v>178</v>
      </c>
      <c r="CX179" s="3">
        <f t="shared" si="121"/>
        <v>367.76</v>
      </c>
      <c r="CY179" s="3" t="str">
        <f t="shared" si="122"/>
        <v>Ok</v>
      </c>
      <c r="CZ179">
        <v>0</v>
      </c>
      <c r="DA179">
        <v>0</v>
      </c>
    </row>
    <row r="180" spans="1:105" x14ac:dyDescent="0.25">
      <c r="A180">
        <v>179</v>
      </c>
      <c r="B180" t="s">
        <v>3</v>
      </c>
      <c r="C180" t="s">
        <v>288</v>
      </c>
      <c r="D180">
        <v>134.29</v>
      </c>
      <c r="E180">
        <v>2017</v>
      </c>
      <c r="F180">
        <v>134.29</v>
      </c>
      <c r="G180">
        <v>134.29</v>
      </c>
      <c r="H180" s="3">
        <f t="shared" si="82"/>
        <v>0</v>
      </c>
      <c r="J180" t="s">
        <v>2731</v>
      </c>
      <c r="K180" t="s">
        <v>2738</v>
      </c>
      <c r="L180">
        <v>32009</v>
      </c>
      <c r="M180" t="s">
        <v>2861</v>
      </c>
      <c r="N180" t="s">
        <v>4754</v>
      </c>
      <c r="O180">
        <v>-82.013330494250198</v>
      </c>
      <c r="P180">
        <v>30.305486936966101</v>
      </c>
      <c r="Q180" t="s">
        <v>4889</v>
      </c>
      <c r="R180">
        <v>0</v>
      </c>
      <c r="S180" t="s">
        <v>6538</v>
      </c>
      <c r="T180">
        <v>8001</v>
      </c>
      <c r="U180" t="s">
        <v>6581</v>
      </c>
      <c r="V180">
        <v>2017</v>
      </c>
      <c r="W180">
        <v>5280</v>
      </c>
      <c r="X180">
        <v>2017</v>
      </c>
      <c r="Y180">
        <v>7500</v>
      </c>
      <c r="Z180">
        <v>94.58</v>
      </c>
      <c r="AA180" s="3">
        <f t="shared" si="83"/>
        <v>0.70429667138282825</v>
      </c>
      <c r="AB180" t="s">
        <v>6616</v>
      </c>
      <c r="AC180" t="s">
        <v>6616</v>
      </c>
      <c r="AD180" t="s">
        <v>6616</v>
      </c>
      <c r="AE180" t="s">
        <v>6616</v>
      </c>
      <c r="AI180" t="s">
        <v>6618</v>
      </c>
      <c r="AJ180" t="s">
        <v>6618</v>
      </c>
      <c r="AK180" t="s">
        <v>6618</v>
      </c>
      <c r="AL180" t="s">
        <v>6618</v>
      </c>
      <c r="AM180">
        <v>0</v>
      </c>
      <c r="AN180">
        <v>0</v>
      </c>
      <c r="AO180">
        <v>0</v>
      </c>
      <c r="AP180" s="3" t="str">
        <f t="shared" si="84"/>
        <v>No</v>
      </c>
      <c r="AQ180" s="3" t="str">
        <f t="shared" si="85"/>
        <v>No</v>
      </c>
      <c r="AR180" s="3" t="str">
        <f t="shared" si="86"/>
        <v>No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 t="s">
        <v>6634</v>
      </c>
      <c r="AZ180" t="s">
        <v>6638</v>
      </c>
      <c r="BA180">
        <v>4</v>
      </c>
      <c r="BB180" t="s">
        <v>6616</v>
      </c>
      <c r="BC180" t="s">
        <v>6616</v>
      </c>
      <c r="BD180" s="4" t="str">
        <f t="shared" si="87"/>
        <v>No</v>
      </c>
      <c r="BE180" t="s">
        <v>6640</v>
      </c>
      <c r="BF180" s="3" t="str">
        <f t="shared" si="88"/>
        <v>No</v>
      </c>
      <c r="BG180" t="s">
        <v>6645</v>
      </c>
      <c r="BH180" s="3" t="str">
        <f t="shared" si="89"/>
        <v>CANAL RD</v>
      </c>
      <c r="BI180" s="3" t="str">
        <f t="shared" si="90"/>
        <v>Bryceville</v>
      </c>
      <c r="BJ180" s="3" t="str">
        <f t="shared" si="91"/>
        <v>Florida</v>
      </c>
      <c r="BK180" s="3">
        <f t="shared" si="92"/>
        <v>32009</v>
      </c>
      <c r="BL180" s="3" t="str">
        <f t="shared" si="93"/>
        <v>CANAL RD BRYCEVILLE FL 32009</v>
      </c>
      <c r="BM180" s="3" t="str">
        <f t="shared" si="94"/>
        <v/>
      </c>
      <c r="BN180" s="3" t="str">
        <f t="shared" si="95"/>
        <v>Lien&lt;$150</v>
      </c>
      <c r="BO180" s="3" t="str">
        <f t="shared" si="96"/>
        <v>No</v>
      </c>
      <c r="BP180" s="3" t="str">
        <f t="shared" si="97"/>
        <v>FV&lt;$10K</v>
      </c>
      <c r="BQ180" t="s">
        <v>6650</v>
      </c>
      <c r="BR180" s="3" t="str">
        <f t="shared" si="98"/>
        <v>No, &lt; $20K Lien</v>
      </c>
      <c r="BS180" s="3" t="str">
        <f t="shared" si="99"/>
        <v>No, Lien &lt; $20K</v>
      </c>
      <c r="BT180" t="s">
        <v>6650</v>
      </c>
      <c r="BU180" s="3" t="str">
        <f t="shared" si="100"/>
        <v>No</v>
      </c>
      <c r="BV180" s="3" t="str">
        <f t="shared" si="101"/>
        <v>No</v>
      </c>
      <c r="BW180" s="3">
        <f t="shared" si="102"/>
        <v>4</v>
      </c>
      <c r="BX180" s="3" t="str">
        <f t="shared" si="103"/>
        <v>No</v>
      </c>
      <c r="BY180" s="3">
        <f t="shared" si="104"/>
        <v>5280</v>
      </c>
      <c r="BZ180">
        <v>1</v>
      </c>
      <c r="CA180" s="3">
        <f t="shared" si="105"/>
        <v>5280</v>
      </c>
      <c r="CC180" s="3">
        <f t="shared" si="106"/>
        <v>0</v>
      </c>
      <c r="CD180" s="3">
        <f t="shared" si="107"/>
        <v>0</v>
      </c>
      <c r="CE180" s="3" t="str">
        <f t="shared" si="108"/>
        <v/>
      </c>
      <c r="CF180" s="3" t="e">
        <f>HLOOKUP(CE180,'Valuation Data'!$D$2:$K$5,4,FALSE)</f>
        <v>#N/A</v>
      </c>
      <c r="CG180" s="3">
        <f t="shared" si="109"/>
        <v>5280</v>
      </c>
      <c r="CH180" s="3" t="str">
        <f t="shared" si="110"/>
        <v>No</v>
      </c>
      <c r="CI180" s="3" t="str">
        <f>VLOOKUP(R180,'Use Codes &amp; County Type'!A:D,4,FALSE)</f>
        <v>V</v>
      </c>
      <c r="CJ180" s="3" t="str">
        <f t="shared" si="111"/>
        <v>Yes</v>
      </c>
      <c r="CK180" s="3" t="str">
        <f t="shared" si="112"/>
        <v>No</v>
      </c>
      <c r="CL180" s="3">
        <f t="shared" si="113"/>
        <v>0</v>
      </c>
      <c r="CM180" s="3">
        <f t="shared" si="114"/>
        <v>0</v>
      </c>
      <c r="CN180" s="3">
        <f t="shared" si="115"/>
        <v>1074.32</v>
      </c>
      <c r="CO180" s="3">
        <f t="shared" si="116"/>
        <v>-1074.32</v>
      </c>
      <c r="CP180" s="3">
        <f t="shared" si="117"/>
        <v>0.20346969696969697</v>
      </c>
      <c r="CR180" s="3" t="str">
        <f t="shared" si="118"/>
        <v>No</v>
      </c>
      <c r="CV180" s="3" t="str">
        <f t="shared" si="119"/>
        <v>Lien&lt;$150</v>
      </c>
      <c r="CW180" s="3">
        <f t="shared" si="120"/>
        <v>179</v>
      </c>
      <c r="CX180" s="3">
        <f t="shared" si="121"/>
        <v>134.29</v>
      </c>
      <c r="CY180" s="3" t="str">
        <f t="shared" si="122"/>
        <v>Ok</v>
      </c>
      <c r="CZ180">
        <v>0</v>
      </c>
      <c r="DA180">
        <v>0</v>
      </c>
    </row>
    <row r="181" spans="1:105" x14ac:dyDescent="0.25">
      <c r="A181">
        <v>180</v>
      </c>
      <c r="B181" t="s">
        <v>3</v>
      </c>
      <c r="C181" t="s">
        <v>289</v>
      </c>
      <c r="D181">
        <v>1196.08</v>
      </c>
      <c r="E181">
        <v>2017</v>
      </c>
      <c r="F181">
        <v>1196.08</v>
      </c>
      <c r="G181">
        <v>1196.08</v>
      </c>
      <c r="H181" s="3">
        <f t="shared" si="82"/>
        <v>0</v>
      </c>
      <c r="I181">
        <v>17805</v>
      </c>
      <c r="J181" t="s">
        <v>2730</v>
      </c>
      <c r="K181" t="s">
        <v>2738</v>
      </c>
      <c r="L181">
        <v>32046</v>
      </c>
      <c r="M181" t="s">
        <v>2862</v>
      </c>
      <c r="N181" t="s">
        <v>4753</v>
      </c>
      <c r="O181">
        <v>-81.991568281896093</v>
      </c>
      <c r="P181">
        <v>30.7030568688023</v>
      </c>
      <c r="Q181" t="s">
        <v>4890</v>
      </c>
      <c r="R181">
        <v>1</v>
      </c>
      <c r="S181" t="s">
        <v>6539</v>
      </c>
      <c r="T181">
        <v>1001</v>
      </c>
      <c r="U181" t="s">
        <v>6582</v>
      </c>
      <c r="V181">
        <v>2017</v>
      </c>
      <c r="W181">
        <v>71099</v>
      </c>
      <c r="X181">
        <v>2017</v>
      </c>
      <c r="Y181">
        <v>71099</v>
      </c>
      <c r="Z181">
        <v>1076.3599999999999</v>
      </c>
      <c r="AA181" s="3">
        <f t="shared" si="83"/>
        <v>0.89990636077854325</v>
      </c>
      <c r="AB181" t="s">
        <v>6616</v>
      </c>
      <c r="AC181" t="s">
        <v>6616</v>
      </c>
      <c r="AD181" t="s">
        <v>6616</v>
      </c>
      <c r="AE181" t="s">
        <v>6616</v>
      </c>
      <c r="AF181" t="s">
        <v>6616</v>
      </c>
      <c r="AG181" t="s">
        <v>6616</v>
      </c>
      <c r="AH181" t="s">
        <v>6616</v>
      </c>
      <c r="AI181" t="s">
        <v>6618</v>
      </c>
      <c r="AJ181" t="s">
        <v>6618</v>
      </c>
      <c r="AK181" t="s">
        <v>6618</v>
      </c>
      <c r="AL181" t="s">
        <v>6618</v>
      </c>
      <c r="AM181" t="s">
        <v>6618</v>
      </c>
      <c r="AN181" t="s">
        <v>6618</v>
      </c>
      <c r="AO181" t="s">
        <v>6618</v>
      </c>
      <c r="AP181" s="3" t="str">
        <f t="shared" si="84"/>
        <v>No</v>
      </c>
      <c r="AQ181" s="3" t="str">
        <f t="shared" si="85"/>
        <v>No</v>
      </c>
      <c r="AR181" s="3" t="str">
        <f t="shared" si="86"/>
        <v>No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 t="s">
        <v>6634</v>
      </c>
      <c r="AZ181" t="s">
        <v>6638</v>
      </c>
      <c r="BA181">
        <v>1</v>
      </c>
      <c r="BB181" t="s">
        <v>6616</v>
      </c>
      <c r="BC181" t="s">
        <v>6616</v>
      </c>
      <c r="BD181" s="4" t="str">
        <f t="shared" si="87"/>
        <v>No</v>
      </c>
      <c r="BE181" t="s">
        <v>6640</v>
      </c>
      <c r="BF181" s="3" t="str">
        <f t="shared" si="88"/>
        <v>No</v>
      </c>
      <c r="BG181" t="s">
        <v>6645</v>
      </c>
      <c r="BH181" s="3" t="str">
        <f t="shared" si="89"/>
        <v>17805 CORNERSTONE RD</v>
      </c>
      <c r="BI181" s="3" t="str">
        <f t="shared" si="90"/>
        <v>Hilliard</v>
      </c>
      <c r="BJ181" s="3" t="str">
        <f t="shared" si="91"/>
        <v>Florida</v>
      </c>
      <c r="BK181" s="3">
        <f t="shared" si="92"/>
        <v>32046</v>
      </c>
      <c r="BL181" s="3" t="str">
        <f t="shared" si="93"/>
        <v>17805 CORNERSTONE RD HILLIARD FL 32046</v>
      </c>
      <c r="BM181" s="3" t="str">
        <f t="shared" si="94"/>
        <v/>
      </c>
      <c r="BN181" s="3" t="str">
        <f t="shared" si="95"/>
        <v>Pass</v>
      </c>
      <c r="BO181" s="3" t="str">
        <f t="shared" si="96"/>
        <v>No</v>
      </c>
      <c r="BP181" s="3" t="str">
        <f t="shared" si="97"/>
        <v>FV&lt;$10K</v>
      </c>
      <c r="BQ181" t="s">
        <v>6650</v>
      </c>
      <c r="BR181" s="3" t="str">
        <f t="shared" si="98"/>
        <v>No, &lt; $20K Lien</v>
      </c>
      <c r="BS181" s="3" t="str">
        <f t="shared" si="99"/>
        <v>No, Lien &lt; $20K</v>
      </c>
      <c r="BT181" t="s">
        <v>6650</v>
      </c>
      <c r="BU181" s="3" t="str">
        <f t="shared" si="100"/>
        <v>No</v>
      </c>
      <c r="BV181" s="3" t="str">
        <f t="shared" si="101"/>
        <v>No</v>
      </c>
      <c r="BW181" s="3">
        <f t="shared" si="102"/>
        <v>1</v>
      </c>
      <c r="BX181" s="3" t="str">
        <f t="shared" si="103"/>
        <v>No</v>
      </c>
      <c r="BY181" s="3">
        <f t="shared" si="104"/>
        <v>71099</v>
      </c>
      <c r="BZ181">
        <v>1</v>
      </c>
      <c r="CA181" s="3">
        <f t="shared" si="105"/>
        <v>71099</v>
      </c>
      <c r="CC181" s="3">
        <f t="shared" si="106"/>
        <v>0</v>
      </c>
      <c r="CD181" s="3">
        <f t="shared" si="107"/>
        <v>0</v>
      </c>
      <c r="CE181" s="3" t="str">
        <f t="shared" si="108"/>
        <v/>
      </c>
      <c r="CF181" s="3" t="e">
        <f>HLOOKUP(CE181,'Valuation Data'!$D$2:$K$5,4,FALSE)</f>
        <v>#N/A</v>
      </c>
      <c r="CG181" s="3">
        <f t="shared" si="109"/>
        <v>71099</v>
      </c>
      <c r="CH181" s="3" t="str">
        <f t="shared" si="110"/>
        <v>No</v>
      </c>
      <c r="CI181" s="3" t="str">
        <f>VLOOKUP(R181,'Use Codes &amp; County Type'!A:D,4,FALSE)</f>
        <v>S</v>
      </c>
      <c r="CJ181" s="3" t="str">
        <f t="shared" si="111"/>
        <v>No</v>
      </c>
      <c r="CK181" s="3" t="str">
        <f t="shared" si="112"/>
        <v>No</v>
      </c>
      <c r="CL181" s="3">
        <f t="shared" si="113"/>
        <v>0.35</v>
      </c>
      <c r="CM181" s="3">
        <f t="shared" si="114"/>
        <v>24884.649999999998</v>
      </c>
      <c r="CN181" s="3">
        <f t="shared" si="115"/>
        <v>5980.4</v>
      </c>
      <c r="CO181" s="3">
        <f t="shared" si="116"/>
        <v>18904.25</v>
      </c>
      <c r="CP181" s="3">
        <f t="shared" si="117"/>
        <v>8.4113700614635925E-2</v>
      </c>
      <c r="CR181" s="3" t="str">
        <f t="shared" si="118"/>
        <v>No</v>
      </c>
      <c r="CV181" s="3" t="str">
        <f t="shared" si="119"/>
        <v>*Bid</v>
      </c>
      <c r="CW181" s="3">
        <f t="shared" si="120"/>
        <v>180</v>
      </c>
      <c r="CX181" s="3">
        <f t="shared" si="121"/>
        <v>1196.08</v>
      </c>
      <c r="CY181" s="3" t="str">
        <f t="shared" si="122"/>
        <v>Ok</v>
      </c>
      <c r="CZ181">
        <v>0</v>
      </c>
      <c r="DA181">
        <v>0</v>
      </c>
    </row>
    <row r="182" spans="1:105" x14ac:dyDescent="0.25">
      <c r="A182">
        <v>181</v>
      </c>
      <c r="B182" t="s">
        <v>3</v>
      </c>
      <c r="C182" t="s">
        <v>290</v>
      </c>
      <c r="D182">
        <v>213.06</v>
      </c>
      <c r="E182">
        <v>2017</v>
      </c>
      <c r="F182">
        <v>213.06</v>
      </c>
      <c r="G182">
        <v>213.06</v>
      </c>
      <c r="H182" s="3">
        <f t="shared" si="82"/>
        <v>0</v>
      </c>
      <c r="J182" t="s">
        <v>2730</v>
      </c>
      <c r="K182" t="s">
        <v>2738</v>
      </c>
      <c r="L182">
        <v>32046</v>
      </c>
      <c r="M182" t="s">
        <v>2863</v>
      </c>
      <c r="N182" t="s">
        <v>4753</v>
      </c>
      <c r="O182">
        <v>-81.985628731444294</v>
      </c>
      <c r="P182">
        <v>30.700119450773499</v>
      </c>
      <c r="Q182" t="s">
        <v>4891</v>
      </c>
      <c r="R182">
        <v>56</v>
      </c>
      <c r="S182" t="s">
        <v>6536</v>
      </c>
      <c r="T182">
        <v>7009</v>
      </c>
      <c r="U182" t="s">
        <v>6579</v>
      </c>
      <c r="V182">
        <v>2017</v>
      </c>
      <c r="W182">
        <v>11060</v>
      </c>
      <c r="X182">
        <v>2017</v>
      </c>
      <c r="Y182">
        <v>140000</v>
      </c>
      <c r="Z182">
        <v>167.42</v>
      </c>
      <c r="AA182" s="3">
        <f t="shared" si="83"/>
        <v>0.78578804092743826</v>
      </c>
      <c r="AB182" t="s">
        <v>6616</v>
      </c>
      <c r="AC182" t="s">
        <v>6616</v>
      </c>
      <c r="AI182" t="s">
        <v>6618</v>
      </c>
      <c r="AJ182" t="s">
        <v>6618</v>
      </c>
      <c r="AK182">
        <v>0</v>
      </c>
      <c r="AL182">
        <v>0</v>
      </c>
      <c r="AM182">
        <v>0</v>
      </c>
      <c r="AN182">
        <v>0</v>
      </c>
      <c r="AO182">
        <v>0</v>
      </c>
      <c r="AP182" s="3" t="str">
        <f t="shared" si="84"/>
        <v>No</v>
      </c>
      <c r="AQ182" s="3" t="str">
        <f t="shared" si="85"/>
        <v>No</v>
      </c>
      <c r="AR182" s="3" t="str">
        <f t="shared" si="86"/>
        <v>No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 t="s">
        <v>6634</v>
      </c>
      <c r="AZ182" t="s">
        <v>6637</v>
      </c>
      <c r="BA182">
        <v>1</v>
      </c>
      <c r="BB182" t="s">
        <v>6616</v>
      </c>
      <c r="BC182" t="s">
        <v>6616</v>
      </c>
      <c r="BD182" s="4" t="str">
        <f t="shared" si="87"/>
        <v>No</v>
      </c>
      <c r="BE182" t="s">
        <v>6640</v>
      </c>
      <c r="BF182" s="3" t="str">
        <f t="shared" si="88"/>
        <v>No</v>
      </c>
      <c r="BG182" t="s">
        <v>6645</v>
      </c>
      <c r="BH182" s="3" t="str">
        <f t="shared" si="89"/>
        <v>CORNERSTONE RD</v>
      </c>
      <c r="BI182" s="3" t="str">
        <f t="shared" si="90"/>
        <v>Hilliard</v>
      </c>
      <c r="BJ182" s="3" t="str">
        <f t="shared" si="91"/>
        <v>Florida</v>
      </c>
      <c r="BK182" s="3">
        <f t="shared" si="92"/>
        <v>32046</v>
      </c>
      <c r="BL182" s="3" t="str">
        <f t="shared" si="93"/>
        <v>CORNERSTONE RD HILLIARD FL 32046</v>
      </c>
      <c r="BM182" s="3" t="str">
        <f t="shared" si="94"/>
        <v/>
      </c>
      <c r="BN182" s="3" t="str">
        <f t="shared" si="95"/>
        <v>Pass</v>
      </c>
      <c r="BO182" s="3" t="str">
        <f t="shared" si="96"/>
        <v>No</v>
      </c>
      <c r="BP182" s="3" t="str">
        <f t="shared" si="97"/>
        <v>FV&lt;$10K</v>
      </c>
      <c r="BQ182" t="s">
        <v>6650</v>
      </c>
      <c r="BR182" s="3" t="str">
        <f t="shared" si="98"/>
        <v>No, &lt; $20K Lien</v>
      </c>
      <c r="BS182" s="3" t="str">
        <f t="shared" si="99"/>
        <v>No, Lien &lt; $20K</v>
      </c>
      <c r="BT182" t="s">
        <v>6650</v>
      </c>
      <c r="BU182" s="3" t="str">
        <f t="shared" si="100"/>
        <v>No</v>
      </c>
      <c r="BV182" s="3" t="str">
        <f t="shared" si="101"/>
        <v>No</v>
      </c>
      <c r="BW182" s="3">
        <f t="shared" si="102"/>
        <v>1</v>
      </c>
      <c r="BX182" s="3" t="str">
        <f t="shared" si="103"/>
        <v>No</v>
      </c>
      <c r="BY182" s="3">
        <f t="shared" si="104"/>
        <v>11060</v>
      </c>
      <c r="BZ182">
        <v>1</v>
      </c>
      <c r="CA182" s="3">
        <f t="shared" si="105"/>
        <v>11060</v>
      </c>
      <c r="CC182" s="3">
        <f t="shared" si="106"/>
        <v>0</v>
      </c>
      <c r="CD182" s="3">
        <f t="shared" si="107"/>
        <v>0</v>
      </c>
      <c r="CE182" s="3" t="str">
        <f t="shared" si="108"/>
        <v/>
      </c>
      <c r="CF182" s="3" t="e">
        <f>HLOOKUP(CE182,'Valuation Data'!$D$2:$K$5,4,FALSE)</f>
        <v>#N/A</v>
      </c>
      <c r="CG182" s="3">
        <f t="shared" si="109"/>
        <v>11060</v>
      </c>
      <c r="CH182" s="3" t="str">
        <f t="shared" si="110"/>
        <v>No</v>
      </c>
      <c r="CI182" s="3" t="str">
        <f>VLOOKUP(R182,'Use Codes &amp; County Type'!A:D,4,FALSE)</f>
        <v>V</v>
      </c>
      <c r="CJ182" s="3" t="str">
        <f t="shared" si="111"/>
        <v>Yes</v>
      </c>
      <c r="CK182" s="3" t="str">
        <f t="shared" si="112"/>
        <v>No</v>
      </c>
      <c r="CL182" s="3">
        <f t="shared" si="113"/>
        <v>0</v>
      </c>
      <c r="CM182" s="3">
        <f t="shared" si="114"/>
        <v>0</v>
      </c>
      <c r="CN182" s="3">
        <f t="shared" si="115"/>
        <v>1065.3</v>
      </c>
      <c r="CO182" s="3">
        <f t="shared" si="116"/>
        <v>-1065.3</v>
      </c>
      <c r="CP182" s="3">
        <f t="shared" si="117"/>
        <v>9.6320072332730558E-2</v>
      </c>
      <c r="CR182" s="3" t="str">
        <f t="shared" si="118"/>
        <v>No</v>
      </c>
      <c r="CV182" s="3" t="str">
        <f t="shared" si="119"/>
        <v>FMV&lt;$30K</v>
      </c>
      <c r="CW182" s="3">
        <f t="shared" si="120"/>
        <v>181</v>
      </c>
      <c r="CX182" s="3">
        <f t="shared" si="121"/>
        <v>213.06</v>
      </c>
      <c r="CY182" s="3" t="str">
        <f t="shared" si="122"/>
        <v>Ok</v>
      </c>
      <c r="CZ182">
        <v>0</v>
      </c>
      <c r="DA182">
        <v>0</v>
      </c>
    </row>
    <row r="183" spans="1:105" x14ac:dyDescent="0.25">
      <c r="A183">
        <v>182</v>
      </c>
      <c r="B183" t="s">
        <v>3</v>
      </c>
      <c r="C183" t="s">
        <v>291</v>
      </c>
      <c r="D183">
        <v>46.25</v>
      </c>
      <c r="E183">
        <v>2017</v>
      </c>
      <c r="F183" t="e">
        <f>NA()</f>
        <v>#N/A</v>
      </c>
      <c r="G183" t="e">
        <f>NA()</f>
        <v>#N/A</v>
      </c>
      <c r="H183" s="3" t="e">
        <f t="shared" si="82"/>
        <v>#N/A</v>
      </c>
      <c r="I183" t="e">
        <f>NA()</f>
        <v>#N/A</v>
      </c>
      <c r="J183" t="e">
        <f>NA()</f>
        <v>#N/A</v>
      </c>
      <c r="K183" t="e">
        <f>NA()</f>
        <v>#N/A</v>
      </c>
      <c r="L183" t="e">
        <f>NA()</f>
        <v>#N/A</v>
      </c>
      <c r="M183" t="e">
        <f>NA()</f>
        <v>#N/A</v>
      </c>
      <c r="N183" t="e">
        <f>NA()</f>
        <v>#N/A</v>
      </c>
      <c r="O183" t="e">
        <f>NA()</f>
        <v>#N/A</v>
      </c>
      <c r="P183" t="e">
        <f>NA()</f>
        <v>#N/A</v>
      </c>
      <c r="Q183" t="e">
        <f>NA()</f>
        <v>#N/A</v>
      </c>
      <c r="R183">
        <v>93</v>
      </c>
      <c r="S183" t="s">
        <v>6545</v>
      </c>
      <c r="T183" t="e">
        <f>NA()</f>
        <v>#N/A</v>
      </c>
      <c r="U183" t="e">
        <f>NA()</f>
        <v>#N/A</v>
      </c>
      <c r="V183">
        <v>2017</v>
      </c>
      <c r="W183">
        <v>870</v>
      </c>
      <c r="X183" t="e">
        <f>NA()</f>
        <v>#N/A</v>
      </c>
      <c r="Y183" t="e">
        <f>NA()</f>
        <v>#N/A</v>
      </c>
      <c r="Z183" t="e">
        <f>NA()</f>
        <v>#N/A</v>
      </c>
      <c r="AA183" s="3">
        <f t="shared" si="83"/>
        <v>0</v>
      </c>
      <c r="AB183" t="s">
        <v>6617</v>
      </c>
      <c r="AC183" t="s">
        <v>6617</v>
      </c>
      <c r="AD183" t="s">
        <v>6617</v>
      </c>
      <c r="AE183" t="s">
        <v>6617</v>
      </c>
      <c r="AF183" t="s">
        <v>6617</v>
      </c>
      <c r="AG183" t="s">
        <v>6617</v>
      </c>
      <c r="AI183" t="e">
        <f>NA()</f>
        <v>#N/A</v>
      </c>
      <c r="AJ183" t="e">
        <f>NA()</f>
        <v>#N/A</v>
      </c>
      <c r="AK183" t="e">
        <f>NA()</f>
        <v>#N/A</v>
      </c>
      <c r="AL183" t="e">
        <f>NA()</f>
        <v>#N/A</v>
      </c>
      <c r="AM183" t="e">
        <f>NA()</f>
        <v>#N/A</v>
      </c>
      <c r="AN183" t="e">
        <f>NA()</f>
        <v>#N/A</v>
      </c>
      <c r="AO183" t="e">
        <f>NA()</f>
        <v>#N/A</v>
      </c>
      <c r="AP183" s="3" t="str">
        <f t="shared" si="84"/>
        <v>Yes</v>
      </c>
      <c r="AQ183" s="3" t="str">
        <f t="shared" si="85"/>
        <v>No</v>
      </c>
      <c r="AR183" s="3" t="str">
        <f t="shared" si="86"/>
        <v>Yes</v>
      </c>
      <c r="AS183" t="e">
        <f>NA()</f>
        <v>#N/A</v>
      </c>
      <c r="AT183" t="e">
        <f>NA()</f>
        <v>#N/A</v>
      </c>
      <c r="AU183" t="e">
        <f>NA()</f>
        <v>#N/A</v>
      </c>
      <c r="AV183" t="e">
        <f>NA()</f>
        <v>#N/A</v>
      </c>
      <c r="AW183" t="e">
        <f>NA()</f>
        <v>#N/A</v>
      </c>
      <c r="AX183" t="e">
        <f>NA()</f>
        <v>#N/A</v>
      </c>
      <c r="AY183" t="e">
        <f>NA()</f>
        <v>#N/A</v>
      </c>
      <c r="AZ183" t="e">
        <f>NA()</f>
        <v>#N/A</v>
      </c>
      <c r="BA183">
        <v>6</v>
      </c>
      <c r="BB183" t="s">
        <v>6616</v>
      </c>
      <c r="BC183" t="e">
        <f>NA()</f>
        <v>#N/A</v>
      </c>
      <c r="BD183" s="4" t="str">
        <f t="shared" si="87"/>
        <v>No</v>
      </c>
      <c r="BE183" t="e">
        <f>NA()</f>
        <v>#N/A</v>
      </c>
      <c r="BF183" s="3" t="str">
        <f t="shared" si="88"/>
        <v>No</v>
      </c>
      <c r="BG183" t="e">
        <f>NA()</f>
        <v>#N/A</v>
      </c>
      <c r="BH183" s="3" t="e">
        <f t="shared" si="89"/>
        <v>#N/A</v>
      </c>
      <c r="BI183" s="3" t="e">
        <f t="shared" si="90"/>
        <v>#N/A</v>
      </c>
      <c r="BJ183" s="3" t="e">
        <f t="shared" si="91"/>
        <v>#N/A</v>
      </c>
      <c r="BK183" s="3" t="e">
        <f t="shared" si="92"/>
        <v>#N/A</v>
      </c>
      <c r="BL183" s="3" t="e">
        <f t="shared" si="93"/>
        <v>#N/A</v>
      </c>
      <c r="BM183" s="3" t="e">
        <f t="shared" si="94"/>
        <v>#N/A</v>
      </c>
      <c r="BN183" s="3" t="str">
        <f t="shared" si="95"/>
        <v>Lien&lt;$150</v>
      </c>
      <c r="BO183" s="3" t="e">
        <f t="shared" si="96"/>
        <v>#N/A</v>
      </c>
      <c r="BP183" s="3" t="str">
        <f t="shared" si="97"/>
        <v>FV&lt;$10K</v>
      </c>
      <c r="BQ183" t="s">
        <v>6650</v>
      </c>
      <c r="BR183" s="3" t="str">
        <f t="shared" si="98"/>
        <v>No, &lt; $20K Lien</v>
      </c>
      <c r="BS183" s="3" t="str">
        <f t="shared" si="99"/>
        <v>No, Lien &lt; $20K</v>
      </c>
      <c r="BT183" t="s">
        <v>6650</v>
      </c>
      <c r="BU183" s="3" t="str">
        <f t="shared" si="100"/>
        <v>Yes</v>
      </c>
      <c r="BV183" s="3" t="str">
        <f t="shared" si="101"/>
        <v>No</v>
      </c>
      <c r="BW183" s="3">
        <f t="shared" si="102"/>
        <v>6</v>
      </c>
      <c r="BX183" s="3" t="str">
        <f t="shared" si="103"/>
        <v>No</v>
      </c>
      <c r="BY183" s="3">
        <f t="shared" si="104"/>
        <v>870</v>
      </c>
      <c r="BZ183">
        <v>1</v>
      </c>
      <c r="CA183" s="3">
        <f t="shared" si="105"/>
        <v>870</v>
      </c>
      <c r="CC183" s="3" t="e">
        <f t="shared" si="106"/>
        <v>#N/A</v>
      </c>
      <c r="CD183" s="3" t="e">
        <f t="shared" si="107"/>
        <v>#N/A</v>
      </c>
      <c r="CE183" s="3" t="str">
        <f t="shared" si="108"/>
        <v/>
      </c>
      <c r="CF183" s="3" t="e">
        <f>HLOOKUP(CE183,'Valuation Data'!$D$2:$K$5,4,FALSE)</f>
        <v>#N/A</v>
      </c>
      <c r="CG183" s="3">
        <f t="shared" si="109"/>
        <v>870</v>
      </c>
      <c r="CH183" s="3" t="str">
        <f t="shared" si="110"/>
        <v>No</v>
      </c>
      <c r="CI183" s="3" t="str">
        <f>VLOOKUP(R183,'Use Codes &amp; County Type'!A:D,4,FALSE)</f>
        <v>V</v>
      </c>
      <c r="CJ183" s="3" t="str">
        <f t="shared" si="111"/>
        <v>Yes</v>
      </c>
      <c r="CK183" s="3" t="str">
        <f t="shared" si="112"/>
        <v>No</v>
      </c>
      <c r="CL183" s="3">
        <f t="shared" si="113"/>
        <v>0</v>
      </c>
      <c r="CM183" s="3">
        <f t="shared" si="114"/>
        <v>0</v>
      </c>
      <c r="CN183" s="3" t="e">
        <f t="shared" si="115"/>
        <v>#N/A</v>
      </c>
      <c r="CO183" s="3" t="e">
        <f t="shared" si="116"/>
        <v>#N/A</v>
      </c>
      <c r="CP183" s="3" t="e">
        <f t="shared" si="117"/>
        <v>#N/A</v>
      </c>
      <c r="CR183" s="3" t="str">
        <f t="shared" si="118"/>
        <v>No</v>
      </c>
      <c r="CV183" s="3" t="str">
        <f t="shared" si="119"/>
        <v>Lien&lt;$150</v>
      </c>
      <c r="CW183" s="3">
        <f t="shared" si="120"/>
        <v>182</v>
      </c>
      <c r="CX183" s="3">
        <f t="shared" si="121"/>
        <v>46.25</v>
      </c>
      <c r="CY183" s="3" t="str">
        <f t="shared" si="122"/>
        <v>Ok</v>
      </c>
      <c r="CZ183" t="e">
        <f>NA()</f>
        <v>#N/A</v>
      </c>
      <c r="DA183" t="e">
        <f>NA()</f>
        <v>#N/A</v>
      </c>
    </row>
    <row r="184" spans="1:105" x14ac:dyDescent="0.25">
      <c r="A184">
        <v>183</v>
      </c>
      <c r="B184" t="s">
        <v>3</v>
      </c>
      <c r="C184" t="s">
        <v>292</v>
      </c>
      <c r="D184">
        <v>44.96</v>
      </c>
      <c r="E184">
        <v>2017</v>
      </c>
      <c r="F184" t="e">
        <f>NA()</f>
        <v>#N/A</v>
      </c>
      <c r="G184" t="e">
        <f>NA()</f>
        <v>#N/A</v>
      </c>
      <c r="H184" s="3" t="e">
        <f t="shared" si="82"/>
        <v>#N/A</v>
      </c>
      <c r="I184" t="e">
        <f>NA()</f>
        <v>#N/A</v>
      </c>
      <c r="J184" t="e">
        <f>NA()</f>
        <v>#N/A</v>
      </c>
      <c r="K184" t="e">
        <f>NA()</f>
        <v>#N/A</v>
      </c>
      <c r="L184" t="e">
        <f>NA()</f>
        <v>#N/A</v>
      </c>
      <c r="M184" t="e">
        <f>NA()</f>
        <v>#N/A</v>
      </c>
      <c r="N184" t="e">
        <f>NA()</f>
        <v>#N/A</v>
      </c>
      <c r="O184" t="e">
        <f>NA()</f>
        <v>#N/A</v>
      </c>
      <c r="P184" t="e">
        <f>NA()</f>
        <v>#N/A</v>
      </c>
      <c r="Q184" t="e">
        <f>NA()</f>
        <v>#N/A</v>
      </c>
      <c r="R184">
        <v>93</v>
      </c>
      <c r="S184" t="s">
        <v>6545</v>
      </c>
      <c r="T184" t="e">
        <f>NA()</f>
        <v>#N/A</v>
      </c>
      <c r="U184" t="e">
        <f>NA()</f>
        <v>#N/A</v>
      </c>
      <c r="V184">
        <v>2017</v>
      </c>
      <c r="W184">
        <v>790</v>
      </c>
      <c r="X184" t="e">
        <f>NA()</f>
        <v>#N/A</v>
      </c>
      <c r="Y184" t="e">
        <f>NA()</f>
        <v>#N/A</v>
      </c>
      <c r="Z184" t="e">
        <f>NA()</f>
        <v>#N/A</v>
      </c>
      <c r="AA184" s="3">
        <f t="shared" si="83"/>
        <v>0</v>
      </c>
      <c r="AB184" t="s">
        <v>6617</v>
      </c>
      <c r="AC184" t="s">
        <v>6617</v>
      </c>
      <c r="AD184" t="s">
        <v>6617</v>
      </c>
      <c r="AE184" t="s">
        <v>6617</v>
      </c>
      <c r="AF184" t="s">
        <v>6617</v>
      </c>
      <c r="AG184" t="s">
        <v>6617</v>
      </c>
      <c r="AH184" t="s">
        <v>6617</v>
      </c>
      <c r="AI184" t="e">
        <f>NA()</f>
        <v>#N/A</v>
      </c>
      <c r="AJ184" t="e">
        <f>NA()</f>
        <v>#N/A</v>
      </c>
      <c r="AK184" t="e">
        <f>NA()</f>
        <v>#N/A</v>
      </c>
      <c r="AL184" t="e">
        <f>NA()</f>
        <v>#N/A</v>
      </c>
      <c r="AM184" t="e">
        <f>NA()</f>
        <v>#N/A</v>
      </c>
      <c r="AN184" t="e">
        <f>NA()</f>
        <v>#N/A</v>
      </c>
      <c r="AO184" t="e">
        <f>NA()</f>
        <v>#N/A</v>
      </c>
      <c r="AP184" s="3" t="str">
        <f t="shared" si="84"/>
        <v>Yes</v>
      </c>
      <c r="AQ184" s="3" t="str">
        <f t="shared" si="85"/>
        <v>No</v>
      </c>
      <c r="AR184" s="3" t="str">
        <f t="shared" si="86"/>
        <v>Yes</v>
      </c>
      <c r="AS184" t="e">
        <f>NA()</f>
        <v>#N/A</v>
      </c>
      <c r="AT184" t="e">
        <f>NA()</f>
        <v>#N/A</v>
      </c>
      <c r="AU184" t="e">
        <f>NA()</f>
        <v>#N/A</v>
      </c>
      <c r="AV184" t="e">
        <f>NA()</f>
        <v>#N/A</v>
      </c>
      <c r="AW184" t="e">
        <f>NA()</f>
        <v>#N/A</v>
      </c>
      <c r="AX184" t="e">
        <f>NA()</f>
        <v>#N/A</v>
      </c>
      <c r="AY184" t="e">
        <f>NA()</f>
        <v>#N/A</v>
      </c>
      <c r="AZ184" t="e">
        <f>NA()</f>
        <v>#N/A</v>
      </c>
      <c r="BA184">
        <v>7</v>
      </c>
      <c r="BB184" t="s">
        <v>6616</v>
      </c>
      <c r="BC184" t="e">
        <f>NA()</f>
        <v>#N/A</v>
      </c>
      <c r="BD184" s="4" t="str">
        <f t="shared" si="87"/>
        <v>No</v>
      </c>
      <c r="BE184" t="e">
        <f>NA()</f>
        <v>#N/A</v>
      </c>
      <c r="BF184" s="3" t="str">
        <f t="shared" si="88"/>
        <v>No</v>
      </c>
      <c r="BG184" t="e">
        <f>NA()</f>
        <v>#N/A</v>
      </c>
      <c r="BH184" s="3" t="e">
        <f t="shared" si="89"/>
        <v>#N/A</v>
      </c>
      <c r="BI184" s="3" t="e">
        <f t="shared" si="90"/>
        <v>#N/A</v>
      </c>
      <c r="BJ184" s="3" t="e">
        <f t="shared" si="91"/>
        <v>#N/A</v>
      </c>
      <c r="BK184" s="3" t="e">
        <f t="shared" si="92"/>
        <v>#N/A</v>
      </c>
      <c r="BL184" s="3" t="e">
        <f t="shared" si="93"/>
        <v>#N/A</v>
      </c>
      <c r="BM184" s="3" t="e">
        <f t="shared" si="94"/>
        <v>#N/A</v>
      </c>
      <c r="BN184" s="3" t="str">
        <f t="shared" si="95"/>
        <v>Lien&lt;$150</v>
      </c>
      <c r="BO184" s="3" t="e">
        <f t="shared" si="96"/>
        <v>#N/A</v>
      </c>
      <c r="BP184" s="3" t="str">
        <f t="shared" si="97"/>
        <v>FV&lt;$10K</v>
      </c>
      <c r="BQ184" t="s">
        <v>6650</v>
      </c>
      <c r="BR184" s="3" t="str">
        <f t="shared" si="98"/>
        <v>No, &lt; $20K Lien</v>
      </c>
      <c r="BS184" s="3" t="str">
        <f t="shared" si="99"/>
        <v>No, Lien &lt; $20K</v>
      </c>
      <c r="BT184" t="s">
        <v>6650</v>
      </c>
      <c r="BU184" s="3" t="str">
        <f t="shared" si="100"/>
        <v>Yes</v>
      </c>
      <c r="BV184" s="3" t="str">
        <f t="shared" si="101"/>
        <v>No</v>
      </c>
      <c r="BW184" s="3">
        <f t="shared" si="102"/>
        <v>7</v>
      </c>
      <c r="BX184" s="3" t="str">
        <f t="shared" si="103"/>
        <v>No</v>
      </c>
      <c r="BY184" s="3">
        <f t="shared" si="104"/>
        <v>790</v>
      </c>
      <c r="BZ184">
        <v>1</v>
      </c>
      <c r="CA184" s="3">
        <f t="shared" si="105"/>
        <v>790</v>
      </c>
      <c r="CC184" s="3" t="e">
        <f t="shared" si="106"/>
        <v>#N/A</v>
      </c>
      <c r="CD184" s="3" t="e">
        <f t="shared" si="107"/>
        <v>#N/A</v>
      </c>
      <c r="CE184" s="3" t="str">
        <f t="shared" si="108"/>
        <v/>
      </c>
      <c r="CF184" s="3" t="e">
        <f>HLOOKUP(CE184,'Valuation Data'!$D$2:$K$5,4,FALSE)</f>
        <v>#N/A</v>
      </c>
      <c r="CG184" s="3">
        <f t="shared" si="109"/>
        <v>790</v>
      </c>
      <c r="CH184" s="3" t="str">
        <f t="shared" si="110"/>
        <v>No</v>
      </c>
      <c r="CI184" s="3" t="str">
        <f>VLOOKUP(R184,'Use Codes &amp; County Type'!A:D,4,FALSE)</f>
        <v>V</v>
      </c>
      <c r="CJ184" s="3" t="str">
        <f t="shared" si="111"/>
        <v>Yes</v>
      </c>
      <c r="CK184" s="3" t="str">
        <f t="shared" si="112"/>
        <v>No</v>
      </c>
      <c r="CL184" s="3">
        <f t="shared" si="113"/>
        <v>0</v>
      </c>
      <c r="CM184" s="3">
        <f t="shared" si="114"/>
        <v>0</v>
      </c>
      <c r="CN184" s="3" t="e">
        <f t="shared" si="115"/>
        <v>#N/A</v>
      </c>
      <c r="CO184" s="3" t="e">
        <f t="shared" si="116"/>
        <v>#N/A</v>
      </c>
      <c r="CP184" s="3" t="e">
        <f t="shared" si="117"/>
        <v>#N/A</v>
      </c>
      <c r="CR184" s="3" t="str">
        <f t="shared" si="118"/>
        <v>No</v>
      </c>
      <c r="CV184" s="3" t="str">
        <f t="shared" si="119"/>
        <v>Lien&lt;$150</v>
      </c>
      <c r="CW184" s="3">
        <f t="shared" si="120"/>
        <v>183</v>
      </c>
      <c r="CX184" s="3">
        <f t="shared" si="121"/>
        <v>44.96</v>
      </c>
      <c r="CY184" s="3" t="str">
        <f t="shared" si="122"/>
        <v>Ok</v>
      </c>
      <c r="CZ184" t="e">
        <f>NA()</f>
        <v>#N/A</v>
      </c>
      <c r="DA184" t="e">
        <f>NA()</f>
        <v>#N/A</v>
      </c>
    </row>
    <row r="185" spans="1:105" x14ac:dyDescent="0.25">
      <c r="A185">
        <v>184</v>
      </c>
      <c r="B185" t="s">
        <v>3</v>
      </c>
      <c r="C185" t="s">
        <v>293</v>
      </c>
      <c r="D185">
        <v>615.12</v>
      </c>
      <c r="E185">
        <v>2017</v>
      </c>
      <c r="F185">
        <v>615.12</v>
      </c>
      <c r="G185">
        <v>615.12</v>
      </c>
      <c r="H185" s="3">
        <f t="shared" si="82"/>
        <v>0</v>
      </c>
      <c r="I185">
        <v>31599</v>
      </c>
      <c r="J185" t="s">
        <v>2730</v>
      </c>
      <c r="K185" t="s">
        <v>2738</v>
      </c>
      <c r="L185">
        <v>32046</v>
      </c>
      <c r="M185" t="s">
        <v>2864</v>
      </c>
      <c r="N185" t="s">
        <v>4753</v>
      </c>
      <c r="O185">
        <v>-82.020365045228502</v>
      </c>
      <c r="P185">
        <v>30.702872426925001</v>
      </c>
      <c r="Q185" t="s">
        <v>4892</v>
      </c>
      <c r="R185">
        <v>2</v>
      </c>
      <c r="S185" t="s">
        <v>6535</v>
      </c>
      <c r="T185">
        <v>1006</v>
      </c>
      <c r="U185" t="s">
        <v>6578</v>
      </c>
      <c r="V185">
        <v>2017</v>
      </c>
      <c r="W185">
        <v>74355</v>
      </c>
      <c r="X185">
        <v>2017</v>
      </c>
      <c r="Y185">
        <v>92591</v>
      </c>
      <c r="Z185">
        <v>539.16999999999996</v>
      </c>
      <c r="AA185" s="3">
        <f t="shared" si="83"/>
        <v>0.87652815710755616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 s="3" t="str">
        <f t="shared" si="84"/>
        <v>No</v>
      </c>
      <c r="AQ185" s="3" t="str">
        <f t="shared" si="85"/>
        <v>No</v>
      </c>
      <c r="AR185" s="3" t="str">
        <f t="shared" si="86"/>
        <v>No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 t="s">
        <v>6634</v>
      </c>
      <c r="AZ185">
        <v>0</v>
      </c>
      <c r="BA185">
        <v>0</v>
      </c>
      <c r="BB185" t="s">
        <v>6617</v>
      </c>
      <c r="BC185">
        <v>0</v>
      </c>
      <c r="BD185" s="4" t="str">
        <f t="shared" si="87"/>
        <v>No</v>
      </c>
      <c r="BE185" t="s">
        <v>6640</v>
      </c>
      <c r="BF185" s="3" t="str">
        <f t="shared" si="88"/>
        <v>No</v>
      </c>
      <c r="BG185" t="s">
        <v>6645</v>
      </c>
      <c r="BH185" s="3" t="str">
        <f t="shared" si="89"/>
        <v>31599 CR 121</v>
      </c>
      <c r="BI185" s="3" t="str">
        <f t="shared" si="90"/>
        <v>Hilliard</v>
      </c>
      <c r="BJ185" s="3" t="str">
        <f t="shared" si="91"/>
        <v>Florida</v>
      </c>
      <c r="BK185" s="3">
        <f t="shared" si="92"/>
        <v>32046</v>
      </c>
      <c r="BL185" s="3" t="str">
        <f t="shared" si="93"/>
        <v>31599 CR 121 HILLIARD FL 32046</v>
      </c>
      <c r="BM185" s="3" t="str">
        <f t="shared" si="94"/>
        <v/>
      </c>
      <c r="BN185" s="3" t="str">
        <f t="shared" si="95"/>
        <v>Pass</v>
      </c>
      <c r="BO185" s="3" t="str">
        <f t="shared" si="96"/>
        <v>No</v>
      </c>
      <c r="BP185" s="3" t="str">
        <f t="shared" si="97"/>
        <v>FV&lt;$10K</v>
      </c>
      <c r="BQ185" t="s">
        <v>6650</v>
      </c>
      <c r="BR185" s="3" t="str">
        <f t="shared" si="98"/>
        <v>No, &lt; $20K Lien</v>
      </c>
      <c r="BS185" s="3" t="str">
        <f t="shared" si="99"/>
        <v>No, Lien &lt; $20K</v>
      </c>
      <c r="BT185" t="s">
        <v>6650</v>
      </c>
      <c r="BU185" s="3" t="str">
        <f t="shared" si="100"/>
        <v>No</v>
      </c>
      <c r="BV185" s="3" t="str">
        <f t="shared" si="101"/>
        <v>No</v>
      </c>
      <c r="BW185" s="3">
        <f t="shared" si="102"/>
        <v>0</v>
      </c>
      <c r="BX185" s="3" t="str">
        <f t="shared" si="103"/>
        <v>No</v>
      </c>
      <c r="BY185" s="3">
        <f t="shared" si="104"/>
        <v>74355</v>
      </c>
      <c r="BZ185">
        <v>1</v>
      </c>
      <c r="CA185" s="3">
        <f t="shared" si="105"/>
        <v>74355</v>
      </c>
      <c r="CC185" s="3">
        <f t="shared" si="106"/>
        <v>0</v>
      </c>
      <c r="CD185" s="3">
        <f t="shared" si="107"/>
        <v>0</v>
      </c>
      <c r="CE185" s="3" t="str">
        <f t="shared" si="108"/>
        <v/>
      </c>
      <c r="CF185" s="3" t="e">
        <f>HLOOKUP(CE185,'Valuation Data'!$D$2:$K$5,4,FALSE)</f>
        <v>#N/A</v>
      </c>
      <c r="CG185" s="3">
        <f t="shared" si="109"/>
        <v>74355</v>
      </c>
      <c r="CH185" s="3" t="str">
        <f t="shared" si="110"/>
        <v>No</v>
      </c>
      <c r="CI185" s="3" t="str">
        <f>VLOOKUP(R185,'Use Codes &amp; County Type'!A:D,4,FALSE)</f>
        <v>R</v>
      </c>
      <c r="CJ185" s="3" t="str">
        <f t="shared" si="111"/>
        <v>No</v>
      </c>
      <c r="CK185" s="3" t="str">
        <f t="shared" si="112"/>
        <v>Yes</v>
      </c>
      <c r="CL185" s="3">
        <f t="shared" si="113"/>
        <v>0.67</v>
      </c>
      <c r="CM185" s="3">
        <f t="shared" si="114"/>
        <v>49817.850000000006</v>
      </c>
      <c r="CN185" s="3">
        <f t="shared" si="115"/>
        <v>2460.48</v>
      </c>
      <c r="CO185" s="3">
        <f t="shared" si="116"/>
        <v>47357.37</v>
      </c>
      <c r="CP185" s="3">
        <f t="shared" si="117"/>
        <v>3.3090982449061931E-2</v>
      </c>
      <c r="CR185" s="3" t="str">
        <f t="shared" si="118"/>
        <v>No</v>
      </c>
      <c r="CV185" s="3" t="str">
        <f t="shared" si="119"/>
        <v>*Bid</v>
      </c>
      <c r="CW185" s="3">
        <f t="shared" si="120"/>
        <v>184</v>
      </c>
      <c r="CX185" s="3">
        <f t="shared" si="121"/>
        <v>615.12</v>
      </c>
      <c r="CY185" s="3" t="str">
        <f t="shared" si="122"/>
        <v>Ok</v>
      </c>
      <c r="CZ185">
        <v>0</v>
      </c>
      <c r="DA185">
        <v>0</v>
      </c>
    </row>
    <row r="186" spans="1:105" x14ac:dyDescent="0.25">
      <c r="A186">
        <v>185</v>
      </c>
      <c r="B186" t="s">
        <v>3</v>
      </c>
      <c r="C186" t="s">
        <v>294</v>
      </c>
      <c r="D186">
        <v>546.34</v>
      </c>
      <c r="E186">
        <v>2017</v>
      </c>
      <c r="F186">
        <v>546.34</v>
      </c>
      <c r="G186">
        <v>546.34</v>
      </c>
      <c r="H186" s="3">
        <f t="shared" si="82"/>
        <v>0</v>
      </c>
      <c r="I186">
        <v>17252</v>
      </c>
      <c r="J186" t="s">
        <v>2730</v>
      </c>
      <c r="K186" t="s">
        <v>2738</v>
      </c>
      <c r="L186">
        <v>32046</v>
      </c>
      <c r="M186" t="s">
        <v>2865</v>
      </c>
      <c r="N186" t="s">
        <v>4753</v>
      </c>
      <c r="O186">
        <v>-82.015840334880806</v>
      </c>
      <c r="P186">
        <v>30.687717316867499</v>
      </c>
      <c r="Q186" t="s">
        <v>4893</v>
      </c>
      <c r="R186">
        <v>50</v>
      </c>
      <c r="S186" t="s">
        <v>6540</v>
      </c>
      <c r="T186">
        <v>7000</v>
      </c>
      <c r="U186" t="s">
        <v>6583</v>
      </c>
      <c r="V186">
        <v>2017</v>
      </c>
      <c r="W186">
        <v>31414</v>
      </c>
      <c r="X186">
        <v>2017</v>
      </c>
      <c r="Y186">
        <v>112394</v>
      </c>
      <c r="Z186">
        <v>475.58</v>
      </c>
      <c r="AA186" s="3">
        <f t="shared" si="83"/>
        <v>0.87048358165245077</v>
      </c>
      <c r="AB186" t="s">
        <v>6616</v>
      </c>
      <c r="AC186" t="s">
        <v>6616</v>
      </c>
      <c r="AD186" t="s">
        <v>6616</v>
      </c>
      <c r="AE186" t="s">
        <v>6616</v>
      </c>
      <c r="AF186" t="s">
        <v>6616</v>
      </c>
      <c r="AG186" t="s">
        <v>6616</v>
      </c>
      <c r="AH186" t="s">
        <v>6616</v>
      </c>
      <c r="AI186" t="s">
        <v>6618</v>
      </c>
      <c r="AJ186" t="s">
        <v>6618</v>
      </c>
      <c r="AK186" t="s">
        <v>6618</v>
      </c>
      <c r="AL186" t="s">
        <v>6618</v>
      </c>
      <c r="AM186" t="s">
        <v>6618</v>
      </c>
      <c r="AN186" t="s">
        <v>6618</v>
      </c>
      <c r="AO186" t="s">
        <v>6618</v>
      </c>
      <c r="AP186" s="3" t="str">
        <f t="shared" si="84"/>
        <v>No</v>
      </c>
      <c r="AQ186" s="3" t="str">
        <f t="shared" si="85"/>
        <v>No</v>
      </c>
      <c r="AR186" s="3" t="str">
        <f t="shared" si="86"/>
        <v>No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 t="s">
        <v>6634</v>
      </c>
      <c r="AZ186" t="s">
        <v>6637</v>
      </c>
      <c r="BA186">
        <v>1</v>
      </c>
      <c r="BB186" t="s">
        <v>6616</v>
      </c>
      <c r="BC186" t="s">
        <v>6616</v>
      </c>
      <c r="BD186" s="4" t="str">
        <f t="shared" si="87"/>
        <v>No</v>
      </c>
      <c r="BE186" t="s">
        <v>6640</v>
      </c>
      <c r="BF186" s="3" t="str">
        <f t="shared" si="88"/>
        <v>No</v>
      </c>
      <c r="BG186" t="s">
        <v>6645</v>
      </c>
      <c r="BH186" s="3" t="str">
        <f t="shared" si="89"/>
        <v>17252 WHISTLER SPRING LN</v>
      </c>
      <c r="BI186" s="3" t="str">
        <f t="shared" si="90"/>
        <v>Hilliard</v>
      </c>
      <c r="BJ186" s="3" t="str">
        <f t="shared" si="91"/>
        <v>Florida</v>
      </c>
      <c r="BK186" s="3">
        <f t="shared" si="92"/>
        <v>32046</v>
      </c>
      <c r="BL186" s="3" t="str">
        <f t="shared" si="93"/>
        <v>17252 WHISTLER SPRING LN HILLIARD FL 32046</v>
      </c>
      <c r="BM186" s="3" t="str">
        <f t="shared" si="94"/>
        <v/>
      </c>
      <c r="BN186" s="3" t="str">
        <f t="shared" si="95"/>
        <v>Pass</v>
      </c>
      <c r="BO186" s="3" t="str">
        <f t="shared" si="96"/>
        <v>No</v>
      </c>
      <c r="BP186" s="3" t="str">
        <f t="shared" si="97"/>
        <v>FV&lt;$10K</v>
      </c>
      <c r="BQ186" t="s">
        <v>6650</v>
      </c>
      <c r="BR186" s="3" t="str">
        <f t="shared" si="98"/>
        <v>No, &lt; $20K Lien</v>
      </c>
      <c r="BS186" s="3" t="str">
        <f t="shared" si="99"/>
        <v>No, Lien &lt; $20K</v>
      </c>
      <c r="BT186" t="s">
        <v>6650</v>
      </c>
      <c r="BU186" s="3" t="str">
        <f t="shared" si="100"/>
        <v>No</v>
      </c>
      <c r="BV186" s="3" t="str">
        <f t="shared" si="101"/>
        <v>No</v>
      </c>
      <c r="BW186" s="3">
        <f t="shared" si="102"/>
        <v>1</v>
      </c>
      <c r="BX186" s="3" t="str">
        <f t="shared" si="103"/>
        <v>No</v>
      </c>
      <c r="BY186" s="3">
        <f t="shared" si="104"/>
        <v>31414</v>
      </c>
      <c r="BZ186">
        <v>1</v>
      </c>
      <c r="CA186" s="3">
        <f t="shared" si="105"/>
        <v>31414</v>
      </c>
      <c r="CC186" s="3">
        <f t="shared" si="106"/>
        <v>0</v>
      </c>
      <c r="CD186" s="3">
        <f t="shared" si="107"/>
        <v>0</v>
      </c>
      <c r="CE186" s="3" t="str">
        <f t="shared" si="108"/>
        <v/>
      </c>
      <c r="CF186" s="3" t="e">
        <f>HLOOKUP(CE186,'Valuation Data'!$D$2:$K$5,4,FALSE)</f>
        <v>#N/A</v>
      </c>
      <c r="CG186" s="3">
        <f t="shared" si="109"/>
        <v>31414</v>
      </c>
      <c r="CH186" s="3" t="str">
        <f t="shared" si="110"/>
        <v>No</v>
      </c>
      <c r="CI186" s="3" t="str">
        <f>VLOOKUP(R186,'Use Codes &amp; County Type'!A:D,4,FALSE)</f>
        <v>V</v>
      </c>
      <c r="CJ186" s="3" t="str">
        <f t="shared" si="111"/>
        <v>Yes</v>
      </c>
      <c r="CK186" s="3" t="str">
        <f t="shared" si="112"/>
        <v>No</v>
      </c>
      <c r="CL186" s="3">
        <f t="shared" si="113"/>
        <v>0</v>
      </c>
      <c r="CM186" s="3">
        <f t="shared" si="114"/>
        <v>0</v>
      </c>
      <c r="CN186" s="3">
        <f t="shared" si="115"/>
        <v>2731.7000000000003</v>
      </c>
      <c r="CO186" s="3">
        <f t="shared" si="116"/>
        <v>-2731.7000000000003</v>
      </c>
      <c r="CP186" s="3">
        <f t="shared" si="117"/>
        <v>8.6958044184121744E-2</v>
      </c>
      <c r="CR186" s="3" t="str">
        <f t="shared" si="118"/>
        <v>No</v>
      </c>
      <c r="CV186" s="3" t="str">
        <f t="shared" si="119"/>
        <v>Vacant, No Sales Data</v>
      </c>
      <c r="CW186" s="3">
        <f t="shared" si="120"/>
        <v>185</v>
      </c>
      <c r="CX186" s="3">
        <f t="shared" si="121"/>
        <v>546.34</v>
      </c>
      <c r="CY186" s="3" t="str">
        <f t="shared" si="122"/>
        <v>Ok</v>
      </c>
      <c r="CZ186">
        <v>0</v>
      </c>
      <c r="DA186">
        <v>0</v>
      </c>
    </row>
    <row r="187" spans="1:105" x14ac:dyDescent="0.25">
      <c r="A187">
        <v>186</v>
      </c>
      <c r="B187" t="s">
        <v>3</v>
      </c>
      <c r="C187" t="s">
        <v>295</v>
      </c>
      <c r="D187">
        <v>1113.73</v>
      </c>
      <c r="E187">
        <v>2017</v>
      </c>
      <c r="F187">
        <v>1113.73</v>
      </c>
      <c r="G187">
        <v>1113.73</v>
      </c>
      <c r="H187" s="3">
        <f t="shared" si="82"/>
        <v>0</v>
      </c>
      <c r="I187">
        <v>17416</v>
      </c>
      <c r="J187" t="s">
        <v>2730</v>
      </c>
      <c r="K187" t="s">
        <v>2738</v>
      </c>
      <c r="L187">
        <v>32046</v>
      </c>
      <c r="M187" t="s">
        <v>2866</v>
      </c>
      <c r="N187" t="s">
        <v>4753</v>
      </c>
      <c r="O187">
        <v>-82.013880918974294</v>
      </c>
      <c r="P187">
        <v>30.687735009194999</v>
      </c>
      <c r="Q187" t="s">
        <v>4894</v>
      </c>
      <c r="R187">
        <v>50</v>
      </c>
      <c r="S187" t="s">
        <v>6540</v>
      </c>
      <c r="T187">
        <v>7000</v>
      </c>
      <c r="U187" t="s">
        <v>6583</v>
      </c>
      <c r="V187">
        <v>2017</v>
      </c>
      <c r="W187">
        <v>105173</v>
      </c>
      <c r="X187">
        <v>2017</v>
      </c>
      <c r="Y187">
        <v>204852</v>
      </c>
      <c r="Z187">
        <v>1000.21</v>
      </c>
      <c r="AA187" s="3">
        <f t="shared" si="83"/>
        <v>0.89807224372154837</v>
      </c>
      <c r="AB187" t="s">
        <v>6616</v>
      </c>
      <c r="AC187" t="s">
        <v>6616</v>
      </c>
      <c r="AE187" t="s">
        <v>6616</v>
      </c>
      <c r="AF187" t="s">
        <v>6616</v>
      </c>
      <c r="AG187" t="s">
        <v>6616</v>
      </c>
      <c r="AH187" t="s">
        <v>6616</v>
      </c>
      <c r="AI187" t="s">
        <v>6618</v>
      </c>
      <c r="AJ187" t="s">
        <v>6618</v>
      </c>
      <c r="AK187" t="s">
        <v>6618</v>
      </c>
      <c r="AL187" t="s">
        <v>6618</v>
      </c>
      <c r="AM187" t="s">
        <v>6618</v>
      </c>
      <c r="AN187" t="s">
        <v>6618</v>
      </c>
      <c r="AO187" t="s">
        <v>6618</v>
      </c>
      <c r="AP187" s="3" t="str">
        <f t="shared" si="84"/>
        <v>No</v>
      </c>
      <c r="AQ187" s="3" t="str">
        <f t="shared" si="85"/>
        <v>No</v>
      </c>
      <c r="AR187" s="3" t="str">
        <f t="shared" si="86"/>
        <v>No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 t="s">
        <v>6634</v>
      </c>
      <c r="AZ187" t="s">
        <v>6637</v>
      </c>
      <c r="BA187">
        <v>1</v>
      </c>
      <c r="BB187" t="s">
        <v>6617</v>
      </c>
      <c r="BC187" t="s">
        <v>6617</v>
      </c>
      <c r="BD187" s="4" t="str">
        <f t="shared" si="87"/>
        <v>No</v>
      </c>
      <c r="BE187" t="s">
        <v>6640</v>
      </c>
      <c r="BF187" s="3" t="str">
        <f t="shared" si="88"/>
        <v>No</v>
      </c>
      <c r="BG187" t="s">
        <v>6645</v>
      </c>
      <c r="BH187" s="3" t="str">
        <f t="shared" si="89"/>
        <v>17416 WHISTLER SPRING LN</v>
      </c>
      <c r="BI187" s="3" t="str">
        <f t="shared" si="90"/>
        <v>Hilliard</v>
      </c>
      <c r="BJ187" s="3" t="str">
        <f t="shared" si="91"/>
        <v>Florida</v>
      </c>
      <c r="BK187" s="3">
        <f t="shared" si="92"/>
        <v>32046</v>
      </c>
      <c r="BL187" s="3" t="str">
        <f t="shared" si="93"/>
        <v>17416 WHISTLER SPRING LN HILLIARD FL 32046</v>
      </c>
      <c r="BM187" s="3" t="str">
        <f t="shared" si="94"/>
        <v/>
      </c>
      <c r="BN187" s="3" t="str">
        <f t="shared" si="95"/>
        <v>Pass</v>
      </c>
      <c r="BO187" s="3" t="str">
        <f t="shared" si="96"/>
        <v>Yes</v>
      </c>
      <c r="BP187" s="3" t="str">
        <f t="shared" si="97"/>
        <v>FV&lt;$10K</v>
      </c>
      <c r="BQ187" t="s">
        <v>6650</v>
      </c>
      <c r="BR187" s="3" t="str">
        <f t="shared" si="98"/>
        <v>No, &lt; $20K Lien</v>
      </c>
      <c r="BS187" s="3" t="str">
        <f t="shared" si="99"/>
        <v>No, Lien &lt; $20K</v>
      </c>
      <c r="BT187" t="s">
        <v>6650</v>
      </c>
      <c r="BU187" s="3" t="str">
        <f t="shared" si="100"/>
        <v>No</v>
      </c>
      <c r="BV187" s="3" t="str">
        <f t="shared" si="101"/>
        <v>No</v>
      </c>
      <c r="BW187" s="3">
        <f t="shared" si="102"/>
        <v>1</v>
      </c>
      <c r="BX187" s="3" t="str">
        <f t="shared" si="103"/>
        <v>No</v>
      </c>
      <c r="BY187" s="3">
        <f t="shared" si="104"/>
        <v>105173</v>
      </c>
      <c r="BZ187">
        <v>1</v>
      </c>
      <c r="CA187" s="3">
        <f t="shared" si="105"/>
        <v>105173</v>
      </c>
      <c r="CC187" s="3">
        <f t="shared" si="106"/>
        <v>0</v>
      </c>
      <c r="CD187" s="3">
        <f t="shared" si="107"/>
        <v>0</v>
      </c>
      <c r="CE187" s="3" t="str">
        <f t="shared" si="108"/>
        <v/>
      </c>
      <c r="CF187" s="3" t="e">
        <f>HLOOKUP(CE187,'Valuation Data'!$D$2:$K$5,4,FALSE)</f>
        <v>#N/A</v>
      </c>
      <c r="CG187" s="3">
        <f t="shared" si="109"/>
        <v>105173</v>
      </c>
      <c r="CH187" s="3" t="str">
        <f t="shared" si="110"/>
        <v>No</v>
      </c>
      <c r="CI187" s="3" t="str">
        <f>VLOOKUP(R187,'Use Codes &amp; County Type'!A:D,4,FALSE)</f>
        <v>V</v>
      </c>
      <c r="CJ187" s="3" t="str">
        <f t="shared" si="111"/>
        <v>Yes</v>
      </c>
      <c r="CK187" s="3" t="str">
        <f t="shared" si="112"/>
        <v>Yes</v>
      </c>
      <c r="CL187" s="3">
        <f t="shared" si="113"/>
        <v>0</v>
      </c>
      <c r="CM187" s="3">
        <f t="shared" si="114"/>
        <v>0</v>
      </c>
      <c r="CN187" s="3">
        <f t="shared" si="115"/>
        <v>5568.65</v>
      </c>
      <c r="CO187" s="3">
        <f t="shared" si="116"/>
        <v>-5568.65</v>
      </c>
      <c r="CP187" s="3">
        <f t="shared" si="117"/>
        <v>5.2947524554781168E-2</v>
      </c>
      <c r="CR187" s="3" t="str">
        <f t="shared" si="118"/>
        <v>No</v>
      </c>
      <c r="CV187" s="3" t="str">
        <f t="shared" si="119"/>
        <v>Vacant, No Sales Data</v>
      </c>
      <c r="CW187" s="3">
        <f t="shared" si="120"/>
        <v>186</v>
      </c>
      <c r="CX187" s="3">
        <f t="shared" si="121"/>
        <v>1113.73</v>
      </c>
      <c r="CY187" s="3" t="str">
        <f t="shared" si="122"/>
        <v>Ok</v>
      </c>
      <c r="CZ187">
        <v>0</v>
      </c>
      <c r="DA187">
        <v>0</v>
      </c>
    </row>
    <row r="188" spans="1:105" x14ac:dyDescent="0.25">
      <c r="A188">
        <v>187</v>
      </c>
      <c r="B188" t="s">
        <v>3</v>
      </c>
      <c r="C188" t="s">
        <v>296</v>
      </c>
      <c r="D188">
        <v>2714.81</v>
      </c>
      <c r="E188">
        <v>2017</v>
      </c>
      <c r="F188">
        <v>2714.81</v>
      </c>
      <c r="G188">
        <v>2714.81</v>
      </c>
      <c r="H188" s="3">
        <f t="shared" si="82"/>
        <v>0</v>
      </c>
      <c r="I188">
        <v>17153</v>
      </c>
      <c r="J188" t="s">
        <v>2730</v>
      </c>
      <c r="K188" t="s">
        <v>2738</v>
      </c>
      <c r="L188">
        <v>32046</v>
      </c>
      <c r="M188" t="s">
        <v>2867</v>
      </c>
      <c r="N188" t="s">
        <v>4753</v>
      </c>
      <c r="O188">
        <v>-82.013403393927504</v>
      </c>
      <c r="P188">
        <v>30.684449713498601</v>
      </c>
      <c r="Q188" t="s">
        <v>4891</v>
      </c>
      <c r="R188">
        <v>50</v>
      </c>
      <c r="S188" t="s">
        <v>6540</v>
      </c>
      <c r="T188">
        <v>7000</v>
      </c>
      <c r="U188" t="s">
        <v>6583</v>
      </c>
      <c r="V188">
        <v>2017</v>
      </c>
      <c r="W188">
        <v>163859</v>
      </c>
      <c r="X188">
        <v>2017</v>
      </c>
      <c r="Y188">
        <v>267204</v>
      </c>
      <c r="Z188">
        <v>2480.64</v>
      </c>
      <c r="AA188" s="3">
        <f t="shared" si="83"/>
        <v>0.91374350322858688</v>
      </c>
      <c r="AB188" t="s">
        <v>6616</v>
      </c>
      <c r="AC188" t="s">
        <v>6616</v>
      </c>
      <c r="AI188" t="s">
        <v>6618</v>
      </c>
      <c r="AJ188" t="s">
        <v>6618</v>
      </c>
      <c r="AK188" t="s">
        <v>6618</v>
      </c>
      <c r="AL188" t="s">
        <v>6618</v>
      </c>
      <c r="AM188">
        <v>0</v>
      </c>
      <c r="AN188">
        <v>0</v>
      </c>
      <c r="AO188">
        <v>0</v>
      </c>
      <c r="AP188" s="3" t="str">
        <f t="shared" si="84"/>
        <v>No</v>
      </c>
      <c r="AQ188" s="3" t="str">
        <f t="shared" si="85"/>
        <v>No</v>
      </c>
      <c r="AR188" s="3" t="str">
        <f t="shared" si="86"/>
        <v>No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 t="s">
        <v>6634</v>
      </c>
      <c r="AZ188" t="s">
        <v>6638</v>
      </c>
      <c r="BA188">
        <v>1</v>
      </c>
      <c r="BB188" t="s">
        <v>6616</v>
      </c>
      <c r="BC188" t="s">
        <v>6616</v>
      </c>
      <c r="BD188" s="4" t="str">
        <f t="shared" si="87"/>
        <v>No</v>
      </c>
      <c r="BE188" t="s">
        <v>6640</v>
      </c>
      <c r="BF188" s="3" t="str">
        <f t="shared" si="88"/>
        <v>No</v>
      </c>
      <c r="BG188" t="s">
        <v>6645</v>
      </c>
      <c r="BH188" s="3" t="str">
        <f t="shared" si="89"/>
        <v>17153 WHISTLER SPRING LN</v>
      </c>
      <c r="BI188" s="3" t="str">
        <f t="shared" si="90"/>
        <v>Hilliard</v>
      </c>
      <c r="BJ188" s="3" t="str">
        <f t="shared" si="91"/>
        <v>Florida</v>
      </c>
      <c r="BK188" s="3">
        <f t="shared" si="92"/>
        <v>32046</v>
      </c>
      <c r="BL188" s="3" t="str">
        <f t="shared" si="93"/>
        <v>17153 WHISTLER SPRING LN HILLIARD FL 32046</v>
      </c>
      <c r="BM188" s="3" t="str">
        <f t="shared" si="94"/>
        <v/>
      </c>
      <c r="BN188" s="3" t="str">
        <f t="shared" si="95"/>
        <v>Pass</v>
      </c>
      <c r="BO188" s="3" t="str">
        <f t="shared" si="96"/>
        <v>No</v>
      </c>
      <c r="BP188" s="3" t="str">
        <f t="shared" si="97"/>
        <v>FV&lt;$10K</v>
      </c>
      <c r="BQ188" t="s">
        <v>6650</v>
      </c>
      <c r="BR188" s="3" t="str">
        <f t="shared" si="98"/>
        <v>No, &lt; $20K Lien</v>
      </c>
      <c r="BS188" s="3" t="str">
        <f t="shared" si="99"/>
        <v>No, Lien &lt; $20K</v>
      </c>
      <c r="BT188" t="s">
        <v>6650</v>
      </c>
      <c r="BU188" s="3" t="str">
        <f t="shared" si="100"/>
        <v>No</v>
      </c>
      <c r="BV188" s="3" t="str">
        <f t="shared" si="101"/>
        <v>No</v>
      </c>
      <c r="BW188" s="3">
        <f t="shared" si="102"/>
        <v>1</v>
      </c>
      <c r="BX188" s="3" t="str">
        <f t="shared" si="103"/>
        <v>No</v>
      </c>
      <c r="BY188" s="3">
        <f t="shared" si="104"/>
        <v>163859</v>
      </c>
      <c r="BZ188">
        <v>1</v>
      </c>
      <c r="CA188" s="3">
        <f t="shared" si="105"/>
        <v>163859</v>
      </c>
      <c r="CC188" s="3">
        <f t="shared" si="106"/>
        <v>0</v>
      </c>
      <c r="CD188" s="3">
        <f t="shared" si="107"/>
        <v>0</v>
      </c>
      <c r="CE188" s="3" t="str">
        <f t="shared" si="108"/>
        <v/>
      </c>
      <c r="CF188" s="3" t="e">
        <f>HLOOKUP(CE188,'Valuation Data'!$D$2:$K$5,4,FALSE)</f>
        <v>#N/A</v>
      </c>
      <c r="CG188" s="3">
        <f t="shared" si="109"/>
        <v>163859</v>
      </c>
      <c r="CH188" s="3" t="str">
        <f t="shared" si="110"/>
        <v>No</v>
      </c>
      <c r="CI188" s="3" t="str">
        <f>VLOOKUP(R188,'Use Codes &amp; County Type'!A:D,4,FALSE)</f>
        <v>V</v>
      </c>
      <c r="CJ188" s="3" t="str">
        <f t="shared" si="111"/>
        <v>Yes</v>
      </c>
      <c r="CK188" s="3" t="str">
        <f t="shared" si="112"/>
        <v>No</v>
      </c>
      <c r="CL188" s="3">
        <f t="shared" si="113"/>
        <v>0</v>
      </c>
      <c r="CM188" s="3">
        <f t="shared" si="114"/>
        <v>0</v>
      </c>
      <c r="CN188" s="3">
        <f t="shared" si="115"/>
        <v>13574.05</v>
      </c>
      <c r="CO188" s="3">
        <f t="shared" si="116"/>
        <v>-13574.05</v>
      </c>
      <c r="CP188" s="3">
        <f t="shared" si="117"/>
        <v>8.2839819600998413E-2</v>
      </c>
      <c r="CR188" s="3" t="str">
        <f t="shared" si="118"/>
        <v>No</v>
      </c>
      <c r="CV188" s="3" t="str">
        <f t="shared" si="119"/>
        <v>Vacant, No Sales Data</v>
      </c>
      <c r="CW188" s="3">
        <f t="shared" si="120"/>
        <v>187</v>
      </c>
      <c r="CX188" s="3">
        <f t="shared" si="121"/>
        <v>2714.81</v>
      </c>
      <c r="CY188" s="3" t="str">
        <f t="shared" si="122"/>
        <v>Ok</v>
      </c>
      <c r="CZ188">
        <v>0</v>
      </c>
      <c r="DA188">
        <v>0</v>
      </c>
    </row>
    <row r="189" spans="1:105" x14ac:dyDescent="0.25">
      <c r="A189">
        <v>188</v>
      </c>
      <c r="B189" t="s">
        <v>3</v>
      </c>
      <c r="C189" t="s">
        <v>297</v>
      </c>
      <c r="D189">
        <v>422.72</v>
      </c>
      <c r="E189">
        <v>2017</v>
      </c>
      <c r="F189">
        <v>422.72</v>
      </c>
      <c r="G189">
        <v>422.72</v>
      </c>
      <c r="H189" s="3">
        <f t="shared" si="82"/>
        <v>0</v>
      </c>
      <c r="I189">
        <v>17194</v>
      </c>
      <c r="J189" t="s">
        <v>2730</v>
      </c>
      <c r="K189" t="s">
        <v>2738</v>
      </c>
      <c r="L189">
        <v>32046</v>
      </c>
      <c r="M189" t="s">
        <v>2868</v>
      </c>
      <c r="N189" t="s">
        <v>4753</v>
      </c>
      <c r="O189">
        <v>-82.006326115717897</v>
      </c>
      <c r="P189">
        <v>30.685386050324301</v>
      </c>
      <c r="Q189" t="s">
        <v>4895</v>
      </c>
      <c r="R189">
        <v>2</v>
      </c>
      <c r="S189" t="s">
        <v>6535</v>
      </c>
      <c r="T189">
        <v>1006</v>
      </c>
      <c r="U189" t="s">
        <v>6578</v>
      </c>
      <c r="V189">
        <v>2017</v>
      </c>
      <c r="W189">
        <v>48864</v>
      </c>
      <c r="X189">
        <v>2017</v>
      </c>
      <c r="Y189">
        <v>48864</v>
      </c>
      <c r="Z189">
        <v>361.27</v>
      </c>
      <c r="AA189" s="3">
        <f t="shared" si="83"/>
        <v>0.85463190764572283</v>
      </c>
      <c r="AB189" t="s">
        <v>6616</v>
      </c>
      <c r="AH189" t="s">
        <v>6616</v>
      </c>
      <c r="AI189" t="s">
        <v>6618</v>
      </c>
      <c r="AJ189" t="s">
        <v>6618</v>
      </c>
      <c r="AK189" t="s">
        <v>6618</v>
      </c>
      <c r="AL189">
        <v>0</v>
      </c>
      <c r="AM189">
        <v>0</v>
      </c>
      <c r="AN189">
        <v>0</v>
      </c>
      <c r="AO189">
        <v>0</v>
      </c>
      <c r="AP189" s="3" t="str">
        <f t="shared" si="84"/>
        <v>No</v>
      </c>
      <c r="AQ189" s="3" t="str">
        <f t="shared" si="85"/>
        <v>No</v>
      </c>
      <c r="AR189" s="3" t="str">
        <f t="shared" si="86"/>
        <v>No</v>
      </c>
      <c r="AS189">
        <v>0</v>
      </c>
      <c r="AT189">
        <v>0</v>
      </c>
      <c r="AU189">
        <v>53500</v>
      </c>
      <c r="AV189" t="s">
        <v>6623</v>
      </c>
      <c r="AW189">
        <v>0</v>
      </c>
      <c r="AX189">
        <v>0</v>
      </c>
      <c r="AY189" t="s">
        <v>6634</v>
      </c>
      <c r="AZ189">
        <v>0</v>
      </c>
      <c r="BA189">
        <v>1</v>
      </c>
      <c r="BB189" t="s">
        <v>6617</v>
      </c>
      <c r="BC189" t="s">
        <v>6616</v>
      </c>
      <c r="BD189" s="4" t="str">
        <f t="shared" si="87"/>
        <v>No</v>
      </c>
      <c r="BE189" t="s">
        <v>6640</v>
      </c>
      <c r="BF189" s="3" t="str">
        <f t="shared" si="88"/>
        <v>No</v>
      </c>
      <c r="BG189" t="s">
        <v>6645</v>
      </c>
      <c r="BH189" s="3" t="str">
        <f t="shared" si="89"/>
        <v>17194 BUCKSKIN RD</v>
      </c>
      <c r="BI189" s="3" t="str">
        <f t="shared" si="90"/>
        <v>Hilliard</v>
      </c>
      <c r="BJ189" s="3" t="str">
        <f t="shared" si="91"/>
        <v>Florida</v>
      </c>
      <c r="BK189" s="3">
        <f t="shared" si="92"/>
        <v>32046</v>
      </c>
      <c r="BL189" s="3" t="str">
        <f t="shared" si="93"/>
        <v>17194 BUCKSKIN RD HILLIARD FL 32046</v>
      </c>
      <c r="BM189" s="3" t="str">
        <f t="shared" si="94"/>
        <v>L</v>
      </c>
      <c r="BN189" s="3" t="str">
        <f t="shared" si="95"/>
        <v>Pass</v>
      </c>
      <c r="BO189" s="3" t="str">
        <f t="shared" si="96"/>
        <v>No</v>
      </c>
      <c r="BP189" s="3" t="str">
        <f t="shared" si="97"/>
        <v>FV&lt;$10K</v>
      </c>
      <c r="BQ189" t="s">
        <v>6650</v>
      </c>
      <c r="BR189" s="3" t="str">
        <f t="shared" si="98"/>
        <v>No, &lt; $20K Lien</v>
      </c>
      <c r="BS189" s="3" t="str">
        <f t="shared" si="99"/>
        <v>No, Lien &lt; $20K</v>
      </c>
      <c r="BT189" t="s">
        <v>6650</v>
      </c>
      <c r="BU189" s="3" t="str">
        <f t="shared" si="100"/>
        <v>No</v>
      </c>
      <c r="BV189" s="3" t="str">
        <f t="shared" si="101"/>
        <v>No</v>
      </c>
      <c r="BW189" s="3">
        <f t="shared" si="102"/>
        <v>1</v>
      </c>
      <c r="BX189" s="3" t="str">
        <f t="shared" si="103"/>
        <v>No</v>
      </c>
      <c r="BY189" s="3">
        <f t="shared" si="104"/>
        <v>48864</v>
      </c>
      <c r="BZ189">
        <v>1</v>
      </c>
      <c r="CA189" s="3">
        <f t="shared" si="105"/>
        <v>48864</v>
      </c>
      <c r="CC189" s="3">
        <f t="shared" si="106"/>
        <v>0</v>
      </c>
      <c r="CD189" s="3">
        <f t="shared" si="107"/>
        <v>0</v>
      </c>
      <c r="CE189" s="3" t="str">
        <f t="shared" si="108"/>
        <v/>
      </c>
      <c r="CF189" s="3" t="e">
        <f>HLOOKUP(CE189,'Valuation Data'!$D$2:$K$5,4,FALSE)</f>
        <v>#N/A</v>
      </c>
      <c r="CG189" s="3">
        <f t="shared" si="109"/>
        <v>48864</v>
      </c>
      <c r="CH189" s="3" t="str">
        <f t="shared" si="110"/>
        <v>No</v>
      </c>
      <c r="CI189" s="3" t="str">
        <f>VLOOKUP(R189,'Use Codes &amp; County Type'!A:D,4,FALSE)</f>
        <v>R</v>
      </c>
      <c r="CJ189" s="3" t="str">
        <f t="shared" si="111"/>
        <v>No</v>
      </c>
      <c r="CK189" s="3" t="str">
        <f t="shared" si="112"/>
        <v>Yes</v>
      </c>
      <c r="CL189" s="3">
        <f t="shared" si="113"/>
        <v>0.67</v>
      </c>
      <c r="CM189" s="3">
        <f t="shared" si="114"/>
        <v>32738.880000000001</v>
      </c>
      <c r="CN189" s="3">
        <f t="shared" si="115"/>
        <v>2113.6000000000004</v>
      </c>
      <c r="CO189" s="3">
        <f t="shared" si="116"/>
        <v>30625.279999999999</v>
      </c>
      <c r="CP189" s="3">
        <f t="shared" si="117"/>
        <v>4.3254747871643753E-2</v>
      </c>
      <c r="CR189" s="3" t="str">
        <f t="shared" si="118"/>
        <v>No</v>
      </c>
      <c r="CV189" s="3" t="str">
        <f t="shared" si="119"/>
        <v>*Bid</v>
      </c>
      <c r="CW189" s="3">
        <f t="shared" si="120"/>
        <v>188</v>
      </c>
      <c r="CX189" s="3">
        <f t="shared" si="121"/>
        <v>422.72</v>
      </c>
      <c r="CY189" s="3" t="str">
        <f t="shared" si="122"/>
        <v>Ok</v>
      </c>
      <c r="CZ189">
        <v>0</v>
      </c>
      <c r="DA189">
        <v>0</v>
      </c>
    </row>
    <row r="190" spans="1:105" x14ac:dyDescent="0.25">
      <c r="A190">
        <v>189</v>
      </c>
      <c r="B190" t="s">
        <v>3</v>
      </c>
      <c r="C190" t="s">
        <v>298</v>
      </c>
      <c r="D190">
        <v>197.98</v>
      </c>
      <c r="E190">
        <v>2017</v>
      </c>
      <c r="F190" t="e">
        <f>NA()</f>
        <v>#N/A</v>
      </c>
      <c r="G190" t="e">
        <f>NA()</f>
        <v>#N/A</v>
      </c>
      <c r="H190" s="3" t="e">
        <f t="shared" si="82"/>
        <v>#N/A</v>
      </c>
      <c r="I190" t="e">
        <f>NA()</f>
        <v>#N/A</v>
      </c>
      <c r="J190" t="e">
        <f>NA()</f>
        <v>#N/A</v>
      </c>
      <c r="K190" t="e">
        <f>NA()</f>
        <v>#N/A</v>
      </c>
      <c r="L190" t="e">
        <f>NA()</f>
        <v>#N/A</v>
      </c>
      <c r="M190" t="e">
        <f>NA()</f>
        <v>#N/A</v>
      </c>
      <c r="N190" t="e">
        <f>NA()</f>
        <v>#N/A</v>
      </c>
      <c r="O190" t="e">
        <f>NA()</f>
        <v>#N/A</v>
      </c>
      <c r="P190" t="e">
        <f>NA()</f>
        <v>#N/A</v>
      </c>
      <c r="Q190" t="e">
        <f>NA()</f>
        <v>#N/A</v>
      </c>
      <c r="R190">
        <v>50</v>
      </c>
      <c r="S190" t="s">
        <v>6540</v>
      </c>
      <c r="T190" t="e">
        <f>NA()</f>
        <v>#N/A</v>
      </c>
      <c r="U190" t="e">
        <f>NA()</f>
        <v>#N/A</v>
      </c>
      <c r="V190">
        <v>2017</v>
      </c>
      <c r="W190">
        <v>35139</v>
      </c>
      <c r="X190" t="e">
        <f>NA()</f>
        <v>#N/A</v>
      </c>
      <c r="Y190" t="e">
        <f>NA()</f>
        <v>#N/A</v>
      </c>
      <c r="Z190" t="e">
        <f>NA()</f>
        <v>#N/A</v>
      </c>
      <c r="AA190" s="3">
        <f t="shared" si="83"/>
        <v>0</v>
      </c>
      <c r="AI190" t="e">
        <f>NA()</f>
        <v>#N/A</v>
      </c>
      <c r="AJ190" t="e">
        <f>NA()</f>
        <v>#N/A</v>
      </c>
      <c r="AK190" t="e">
        <f>NA()</f>
        <v>#N/A</v>
      </c>
      <c r="AL190" t="e">
        <f>NA()</f>
        <v>#N/A</v>
      </c>
      <c r="AM190" t="e">
        <f>NA()</f>
        <v>#N/A</v>
      </c>
      <c r="AN190" t="e">
        <f>NA()</f>
        <v>#N/A</v>
      </c>
      <c r="AO190" t="e">
        <f>NA()</f>
        <v>#N/A</v>
      </c>
      <c r="AP190" s="3" t="str">
        <f t="shared" si="84"/>
        <v>No</v>
      </c>
      <c r="AQ190" s="3" t="str">
        <f t="shared" si="85"/>
        <v>No</v>
      </c>
      <c r="AR190" s="3" t="str">
        <f t="shared" si="86"/>
        <v>No</v>
      </c>
      <c r="AS190" t="e">
        <f>NA()</f>
        <v>#N/A</v>
      </c>
      <c r="AT190" t="e">
        <f>NA()</f>
        <v>#N/A</v>
      </c>
      <c r="AU190" t="e">
        <f>NA()</f>
        <v>#N/A</v>
      </c>
      <c r="AV190" t="e">
        <f>NA()</f>
        <v>#N/A</v>
      </c>
      <c r="AW190" t="e">
        <f>NA()</f>
        <v>#N/A</v>
      </c>
      <c r="AX190" t="e">
        <f>NA()</f>
        <v>#N/A</v>
      </c>
      <c r="AY190" t="e">
        <f>NA()</f>
        <v>#N/A</v>
      </c>
      <c r="AZ190" t="e">
        <f>NA()</f>
        <v>#N/A</v>
      </c>
      <c r="BA190">
        <v>0</v>
      </c>
      <c r="BB190" t="s">
        <v>6617</v>
      </c>
      <c r="BC190" t="e">
        <f>NA()</f>
        <v>#N/A</v>
      </c>
      <c r="BD190" s="4" t="str">
        <f t="shared" si="87"/>
        <v>No</v>
      </c>
      <c r="BE190" t="e">
        <f>NA()</f>
        <v>#N/A</v>
      </c>
      <c r="BF190" s="3" t="str">
        <f t="shared" si="88"/>
        <v>No</v>
      </c>
      <c r="BG190" t="e">
        <f>NA()</f>
        <v>#N/A</v>
      </c>
      <c r="BH190" s="3" t="e">
        <f t="shared" si="89"/>
        <v>#N/A</v>
      </c>
      <c r="BI190" s="3" t="e">
        <f t="shared" si="90"/>
        <v>#N/A</v>
      </c>
      <c r="BJ190" s="3" t="e">
        <f t="shared" si="91"/>
        <v>#N/A</v>
      </c>
      <c r="BK190" s="3" t="e">
        <f t="shared" si="92"/>
        <v>#N/A</v>
      </c>
      <c r="BL190" s="3" t="e">
        <f t="shared" si="93"/>
        <v>#N/A</v>
      </c>
      <c r="BM190" s="3" t="e">
        <f t="shared" si="94"/>
        <v>#N/A</v>
      </c>
      <c r="BN190" s="3" t="str">
        <f t="shared" si="95"/>
        <v>Pass</v>
      </c>
      <c r="BO190" s="3" t="e">
        <f t="shared" si="96"/>
        <v>#N/A</v>
      </c>
      <c r="BP190" s="3" t="str">
        <f t="shared" si="97"/>
        <v>FV&lt;$10K</v>
      </c>
      <c r="BQ190" t="s">
        <v>6650</v>
      </c>
      <c r="BR190" s="3" t="str">
        <f t="shared" si="98"/>
        <v>No, &lt; $20K Lien</v>
      </c>
      <c r="BS190" s="3" t="str">
        <f t="shared" si="99"/>
        <v>No, Lien &lt; $20K</v>
      </c>
      <c r="BT190" t="s">
        <v>6650</v>
      </c>
      <c r="BU190" s="3" t="str">
        <f t="shared" si="100"/>
        <v>No</v>
      </c>
      <c r="BV190" s="3" t="str">
        <f t="shared" si="101"/>
        <v>No</v>
      </c>
      <c r="BW190" s="3">
        <f t="shared" si="102"/>
        <v>0</v>
      </c>
      <c r="BX190" s="3" t="str">
        <f t="shared" si="103"/>
        <v>No</v>
      </c>
      <c r="BY190" s="3">
        <f t="shared" si="104"/>
        <v>35139</v>
      </c>
      <c r="BZ190">
        <v>1</v>
      </c>
      <c r="CA190" s="3">
        <f t="shared" si="105"/>
        <v>35139</v>
      </c>
      <c r="CC190" s="3" t="e">
        <f t="shared" si="106"/>
        <v>#N/A</v>
      </c>
      <c r="CD190" s="3" t="e">
        <f t="shared" si="107"/>
        <v>#N/A</v>
      </c>
      <c r="CE190" s="3" t="str">
        <f t="shared" si="108"/>
        <v/>
      </c>
      <c r="CF190" s="3" t="e">
        <f>HLOOKUP(CE190,'Valuation Data'!$D$2:$K$5,4,FALSE)</f>
        <v>#N/A</v>
      </c>
      <c r="CG190" s="3">
        <f t="shared" si="109"/>
        <v>35139</v>
      </c>
      <c r="CH190" s="3" t="str">
        <f t="shared" si="110"/>
        <v>No</v>
      </c>
      <c r="CI190" s="3" t="str">
        <f>VLOOKUP(R190,'Use Codes &amp; County Type'!A:D,4,FALSE)</f>
        <v>V</v>
      </c>
      <c r="CJ190" s="3" t="str">
        <f t="shared" si="111"/>
        <v>Yes</v>
      </c>
      <c r="CK190" s="3" t="str">
        <f t="shared" si="112"/>
        <v>Yes</v>
      </c>
      <c r="CL190" s="3">
        <f t="shared" si="113"/>
        <v>0</v>
      </c>
      <c r="CM190" s="3">
        <f t="shared" si="114"/>
        <v>0</v>
      </c>
      <c r="CN190" s="3" t="e">
        <f t="shared" si="115"/>
        <v>#N/A</v>
      </c>
      <c r="CO190" s="3" t="e">
        <f t="shared" si="116"/>
        <v>#N/A</v>
      </c>
      <c r="CP190" s="3" t="e">
        <f t="shared" si="117"/>
        <v>#N/A</v>
      </c>
      <c r="CR190" s="3" t="str">
        <f t="shared" si="118"/>
        <v>No</v>
      </c>
      <c r="CV190" s="3" t="str">
        <f t="shared" si="119"/>
        <v>Vacant, No Sales Data</v>
      </c>
      <c r="CW190" s="3">
        <f t="shared" si="120"/>
        <v>189</v>
      </c>
      <c r="CX190" s="3">
        <f t="shared" si="121"/>
        <v>197.98</v>
      </c>
      <c r="CY190" s="3" t="str">
        <f t="shared" si="122"/>
        <v>Ok</v>
      </c>
      <c r="CZ190" t="e">
        <f>NA()</f>
        <v>#N/A</v>
      </c>
      <c r="DA190" t="e">
        <f>NA()</f>
        <v>#N/A</v>
      </c>
    </row>
    <row r="191" spans="1:105" x14ac:dyDescent="0.25">
      <c r="A191">
        <v>190</v>
      </c>
      <c r="B191" t="s">
        <v>3</v>
      </c>
      <c r="C191" t="s">
        <v>299</v>
      </c>
      <c r="D191">
        <v>1747.7</v>
      </c>
      <c r="E191">
        <v>2017</v>
      </c>
      <c r="F191">
        <v>1747.7</v>
      </c>
      <c r="G191">
        <v>1747.7</v>
      </c>
      <c r="H191" s="3">
        <f t="shared" si="82"/>
        <v>0</v>
      </c>
      <c r="I191">
        <v>27065</v>
      </c>
      <c r="J191" t="s">
        <v>2730</v>
      </c>
      <c r="K191" t="s">
        <v>2738</v>
      </c>
      <c r="L191">
        <v>32046</v>
      </c>
      <c r="M191" t="s">
        <v>2869</v>
      </c>
      <c r="N191" t="s">
        <v>4753</v>
      </c>
      <c r="O191">
        <v>-81.967391086021905</v>
      </c>
      <c r="P191">
        <v>30.684347893442801</v>
      </c>
      <c r="Q191" t="s">
        <v>4896</v>
      </c>
      <c r="R191">
        <v>1</v>
      </c>
      <c r="S191" t="s">
        <v>6539</v>
      </c>
      <c r="T191">
        <v>1001</v>
      </c>
      <c r="U191" t="s">
        <v>6582</v>
      </c>
      <c r="V191">
        <v>2017</v>
      </c>
      <c r="W191">
        <v>143895</v>
      </c>
      <c r="X191">
        <v>2017</v>
      </c>
      <c r="Y191">
        <v>163003</v>
      </c>
      <c r="Z191">
        <v>1586.41</v>
      </c>
      <c r="AA191" s="3">
        <f t="shared" si="83"/>
        <v>0.90771299422097618</v>
      </c>
      <c r="AB191" t="s">
        <v>6616</v>
      </c>
      <c r="AC191" t="s">
        <v>6616</v>
      </c>
      <c r="AD191" t="s">
        <v>6616</v>
      </c>
      <c r="AE191" t="s">
        <v>6616</v>
      </c>
      <c r="AF191" t="s">
        <v>6616</v>
      </c>
      <c r="AG191" t="s">
        <v>6616</v>
      </c>
      <c r="AH191" t="s">
        <v>6616</v>
      </c>
      <c r="AI191" t="s">
        <v>6618</v>
      </c>
      <c r="AJ191" t="s">
        <v>6618</v>
      </c>
      <c r="AK191" t="s">
        <v>6618</v>
      </c>
      <c r="AL191" t="s">
        <v>6618</v>
      </c>
      <c r="AM191" t="s">
        <v>6618</v>
      </c>
      <c r="AN191" t="s">
        <v>6618</v>
      </c>
      <c r="AO191" t="s">
        <v>6618</v>
      </c>
      <c r="AP191" s="3" t="str">
        <f t="shared" si="84"/>
        <v>No</v>
      </c>
      <c r="AQ191" s="3" t="str">
        <f t="shared" si="85"/>
        <v>No</v>
      </c>
      <c r="AR191" s="3" t="str">
        <f t="shared" si="86"/>
        <v>No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 t="s">
        <v>6634</v>
      </c>
      <c r="AZ191" t="s">
        <v>6638</v>
      </c>
      <c r="BA191">
        <v>1</v>
      </c>
      <c r="BB191" t="s">
        <v>6617</v>
      </c>
      <c r="BC191" t="s">
        <v>6616</v>
      </c>
      <c r="BD191" s="4" t="str">
        <f t="shared" si="87"/>
        <v>No</v>
      </c>
      <c r="BE191" t="s">
        <v>6640</v>
      </c>
      <c r="BF191" s="3" t="str">
        <f t="shared" si="88"/>
        <v>No</v>
      </c>
      <c r="BG191" t="s">
        <v>6645</v>
      </c>
      <c r="BH191" s="3" t="str">
        <f t="shared" si="89"/>
        <v>27065 PEE WEE LN</v>
      </c>
      <c r="BI191" s="3" t="str">
        <f t="shared" si="90"/>
        <v>Hilliard</v>
      </c>
      <c r="BJ191" s="3" t="str">
        <f t="shared" si="91"/>
        <v>Florida</v>
      </c>
      <c r="BK191" s="3">
        <f t="shared" si="92"/>
        <v>32046</v>
      </c>
      <c r="BL191" s="3" t="str">
        <f t="shared" si="93"/>
        <v>27065 PEE WEE LN HILLIARD FL 32046</v>
      </c>
      <c r="BM191" s="3" t="str">
        <f t="shared" si="94"/>
        <v/>
      </c>
      <c r="BN191" s="3" t="str">
        <f t="shared" si="95"/>
        <v>Pass</v>
      </c>
      <c r="BO191" s="3" t="str">
        <f t="shared" si="96"/>
        <v>No</v>
      </c>
      <c r="BP191" s="3" t="str">
        <f t="shared" si="97"/>
        <v>FV&lt;$10K</v>
      </c>
      <c r="BQ191" t="s">
        <v>6650</v>
      </c>
      <c r="BR191" s="3" t="str">
        <f t="shared" si="98"/>
        <v>No, &lt; $20K Lien</v>
      </c>
      <c r="BS191" s="3" t="str">
        <f t="shared" si="99"/>
        <v>No, Lien &lt; $20K</v>
      </c>
      <c r="BT191" t="s">
        <v>6650</v>
      </c>
      <c r="BU191" s="3" t="str">
        <f t="shared" si="100"/>
        <v>No</v>
      </c>
      <c r="BV191" s="3" t="str">
        <f t="shared" si="101"/>
        <v>No</v>
      </c>
      <c r="BW191" s="3">
        <f t="shared" si="102"/>
        <v>1</v>
      </c>
      <c r="BX191" s="3" t="str">
        <f t="shared" si="103"/>
        <v>No</v>
      </c>
      <c r="BY191" s="3">
        <f t="shared" si="104"/>
        <v>143895</v>
      </c>
      <c r="BZ191">
        <v>1</v>
      </c>
      <c r="CA191" s="3">
        <f t="shared" si="105"/>
        <v>143895</v>
      </c>
      <c r="CC191" s="3">
        <f t="shared" si="106"/>
        <v>0</v>
      </c>
      <c r="CD191" s="3">
        <f t="shared" si="107"/>
        <v>0</v>
      </c>
      <c r="CE191" s="3" t="str">
        <f t="shared" si="108"/>
        <v/>
      </c>
      <c r="CF191" s="3" t="e">
        <f>HLOOKUP(CE191,'Valuation Data'!$D$2:$K$5,4,FALSE)</f>
        <v>#N/A</v>
      </c>
      <c r="CG191" s="3">
        <f t="shared" si="109"/>
        <v>143895</v>
      </c>
      <c r="CH191" s="3" t="str">
        <f t="shared" si="110"/>
        <v>No</v>
      </c>
      <c r="CI191" s="3" t="str">
        <f>VLOOKUP(R191,'Use Codes &amp; County Type'!A:D,4,FALSE)</f>
        <v>S</v>
      </c>
      <c r="CJ191" s="3" t="str">
        <f t="shared" si="111"/>
        <v>No</v>
      </c>
      <c r="CK191" s="3" t="str">
        <f t="shared" si="112"/>
        <v>Yes</v>
      </c>
      <c r="CL191" s="3">
        <f t="shared" si="113"/>
        <v>0.67</v>
      </c>
      <c r="CM191" s="3">
        <f t="shared" si="114"/>
        <v>96409.650000000009</v>
      </c>
      <c r="CN191" s="3">
        <f t="shared" si="115"/>
        <v>8738.5</v>
      </c>
      <c r="CO191" s="3">
        <f t="shared" si="116"/>
        <v>87671.150000000009</v>
      </c>
      <c r="CP191" s="3">
        <f t="shared" si="117"/>
        <v>6.072830883630425E-2</v>
      </c>
      <c r="CR191" s="3" t="str">
        <f t="shared" si="118"/>
        <v>No</v>
      </c>
      <c r="CV191" s="3" t="str">
        <f t="shared" si="119"/>
        <v>*Bid</v>
      </c>
      <c r="CW191" s="3">
        <f t="shared" si="120"/>
        <v>190</v>
      </c>
      <c r="CX191" s="3">
        <f t="shared" si="121"/>
        <v>1747.7</v>
      </c>
      <c r="CY191" s="3" t="str">
        <f t="shared" si="122"/>
        <v>Ok</v>
      </c>
      <c r="CZ191">
        <v>0</v>
      </c>
      <c r="DA191">
        <v>0</v>
      </c>
    </row>
    <row r="192" spans="1:105" x14ac:dyDescent="0.25">
      <c r="A192">
        <v>191</v>
      </c>
      <c r="B192" t="s">
        <v>3</v>
      </c>
      <c r="C192" t="s">
        <v>300</v>
      </c>
      <c r="D192">
        <v>424.95</v>
      </c>
      <c r="E192">
        <v>2017</v>
      </c>
      <c r="F192" t="e">
        <f>NA()</f>
        <v>#N/A</v>
      </c>
      <c r="G192" t="e">
        <f>NA()</f>
        <v>#N/A</v>
      </c>
      <c r="H192" s="3" t="e">
        <f t="shared" si="82"/>
        <v>#N/A</v>
      </c>
      <c r="I192" t="e">
        <f>NA()</f>
        <v>#N/A</v>
      </c>
      <c r="J192" t="e">
        <f>NA()</f>
        <v>#N/A</v>
      </c>
      <c r="K192" t="e">
        <f>NA()</f>
        <v>#N/A</v>
      </c>
      <c r="L192" t="e">
        <f>NA()</f>
        <v>#N/A</v>
      </c>
      <c r="M192" t="e">
        <f>NA()</f>
        <v>#N/A</v>
      </c>
      <c r="N192" t="e">
        <f>NA()</f>
        <v>#N/A</v>
      </c>
      <c r="O192" t="e">
        <f>NA()</f>
        <v>#N/A</v>
      </c>
      <c r="P192" t="e">
        <f>NA()</f>
        <v>#N/A</v>
      </c>
      <c r="Q192" t="e">
        <f>NA()</f>
        <v>#N/A</v>
      </c>
      <c r="R192">
        <v>99</v>
      </c>
      <c r="S192" t="s">
        <v>6546</v>
      </c>
      <c r="T192" t="e">
        <f>NA()</f>
        <v>#N/A</v>
      </c>
      <c r="U192" t="e">
        <f>NA()</f>
        <v>#N/A</v>
      </c>
      <c r="V192">
        <v>2017</v>
      </c>
      <c r="W192">
        <v>24000</v>
      </c>
      <c r="X192" t="e">
        <f>NA()</f>
        <v>#N/A</v>
      </c>
      <c r="Y192" t="e">
        <f>NA()</f>
        <v>#N/A</v>
      </c>
      <c r="Z192" t="e">
        <f>NA()</f>
        <v>#N/A</v>
      </c>
      <c r="AA192" s="3">
        <f t="shared" si="83"/>
        <v>0</v>
      </c>
      <c r="AE192" t="s">
        <v>6616</v>
      </c>
      <c r="AI192" t="e">
        <f>NA()</f>
        <v>#N/A</v>
      </c>
      <c r="AJ192" t="e">
        <f>NA()</f>
        <v>#N/A</v>
      </c>
      <c r="AK192" t="e">
        <f>NA()</f>
        <v>#N/A</v>
      </c>
      <c r="AL192" t="e">
        <f>NA()</f>
        <v>#N/A</v>
      </c>
      <c r="AM192" t="e">
        <f>NA()</f>
        <v>#N/A</v>
      </c>
      <c r="AN192" t="e">
        <f>NA()</f>
        <v>#N/A</v>
      </c>
      <c r="AO192" t="e">
        <f>NA()</f>
        <v>#N/A</v>
      </c>
      <c r="AP192" s="3" t="str">
        <f t="shared" si="84"/>
        <v>No</v>
      </c>
      <c r="AQ192" s="3" t="str">
        <f t="shared" si="85"/>
        <v>No</v>
      </c>
      <c r="AR192" s="3" t="str">
        <f t="shared" si="86"/>
        <v>No</v>
      </c>
      <c r="AS192" t="e">
        <f>NA()</f>
        <v>#N/A</v>
      </c>
      <c r="AT192" t="e">
        <f>NA()</f>
        <v>#N/A</v>
      </c>
      <c r="AU192" t="e">
        <f>NA()</f>
        <v>#N/A</v>
      </c>
      <c r="AV192" t="e">
        <f>NA()</f>
        <v>#N/A</v>
      </c>
      <c r="AW192" t="e">
        <f>NA()</f>
        <v>#N/A</v>
      </c>
      <c r="AX192" t="e">
        <f>NA()</f>
        <v>#N/A</v>
      </c>
      <c r="AY192" t="e">
        <f>NA()</f>
        <v>#N/A</v>
      </c>
      <c r="AZ192" t="e">
        <f>NA()</f>
        <v>#N/A</v>
      </c>
      <c r="BA192">
        <v>0</v>
      </c>
      <c r="BB192" t="s">
        <v>6616</v>
      </c>
      <c r="BC192" t="e">
        <f>NA()</f>
        <v>#N/A</v>
      </c>
      <c r="BD192" s="4" t="str">
        <f t="shared" si="87"/>
        <v>No</v>
      </c>
      <c r="BE192" t="e">
        <f>NA()</f>
        <v>#N/A</v>
      </c>
      <c r="BF192" s="3" t="str">
        <f t="shared" si="88"/>
        <v>No</v>
      </c>
      <c r="BG192" t="e">
        <f>NA()</f>
        <v>#N/A</v>
      </c>
      <c r="BH192" s="3" t="e">
        <f t="shared" si="89"/>
        <v>#N/A</v>
      </c>
      <c r="BI192" s="3" t="e">
        <f t="shared" si="90"/>
        <v>#N/A</v>
      </c>
      <c r="BJ192" s="3" t="e">
        <f t="shared" si="91"/>
        <v>#N/A</v>
      </c>
      <c r="BK192" s="3" t="e">
        <f t="shared" si="92"/>
        <v>#N/A</v>
      </c>
      <c r="BL192" s="3" t="e">
        <f t="shared" si="93"/>
        <v>#N/A</v>
      </c>
      <c r="BM192" s="3" t="e">
        <f t="shared" si="94"/>
        <v>#N/A</v>
      </c>
      <c r="BN192" s="3" t="str">
        <f t="shared" si="95"/>
        <v>Pass</v>
      </c>
      <c r="BO192" s="3" t="e">
        <f t="shared" si="96"/>
        <v>#N/A</v>
      </c>
      <c r="BP192" s="3" t="str">
        <f t="shared" si="97"/>
        <v>FV&lt;$10K</v>
      </c>
      <c r="BQ192" t="s">
        <v>6650</v>
      </c>
      <c r="BR192" s="3" t="str">
        <f t="shared" si="98"/>
        <v>No, &lt; $20K Lien</v>
      </c>
      <c r="BS192" s="3" t="str">
        <f t="shared" si="99"/>
        <v>No, Lien &lt; $20K</v>
      </c>
      <c r="BT192" t="s">
        <v>6650</v>
      </c>
      <c r="BU192" s="3" t="str">
        <f t="shared" si="100"/>
        <v>No</v>
      </c>
      <c r="BV192" s="3" t="str">
        <f t="shared" si="101"/>
        <v>No</v>
      </c>
      <c r="BW192" s="3">
        <f t="shared" si="102"/>
        <v>0</v>
      </c>
      <c r="BX192" s="3" t="str">
        <f t="shared" si="103"/>
        <v>No</v>
      </c>
      <c r="BY192" s="3">
        <f t="shared" si="104"/>
        <v>24000</v>
      </c>
      <c r="BZ192">
        <v>1</v>
      </c>
      <c r="CA192" s="3">
        <f t="shared" si="105"/>
        <v>24000</v>
      </c>
      <c r="CC192" s="3" t="e">
        <f t="shared" si="106"/>
        <v>#N/A</v>
      </c>
      <c r="CD192" s="3" t="e">
        <f t="shared" si="107"/>
        <v>#N/A</v>
      </c>
      <c r="CE192" s="3" t="str">
        <f t="shared" si="108"/>
        <v/>
      </c>
      <c r="CF192" s="3" t="e">
        <f>HLOOKUP(CE192,'Valuation Data'!$D$2:$K$5,4,FALSE)</f>
        <v>#N/A</v>
      </c>
      <c r="CG192" s="3">
        <f t="shared" si="109"/>
        <v>24000</v>
      </c>
      <c r="CH192" s="3" t="str">
        <f t="shared" si="110"/>
        <v>No</v>
      </c>
      <c r="CI192" s="3" t="str">
        <f>VLOOKUP(R192,'Use Codes &amp; County Type'!A:D,4,FALSE)</f>
        <v>V</v>
      </c>
      <c r="CJ192" s="3" t="str">
        <f t="shared" si="111"/>
        <v>Yes</v>
      </c>
      <c r="CK192" s="3" t="str">
        <f t="shared" si="112"/>
        <v>No</v>
      </c>
      <c r="CL192" s="3">
        <f t="shared" si="113"/>
        <v>0</v>
      </c>
      <c r="CM192" s="3">
        <f t="shared" si="114"/>
        <v>0</v>
      </c>
      <c r="CN192" s="3" t="e">
        <f t="shared" si="115"/>
        <v>#N/A</v>
      </c>
      <c r="CO192" s="3" t="e">
        <f t="shared" si="116"/>
        <v>#N/A</v>
      </c>
      <c r="CP192" s="3" t="e">
        <f t="shared" si="117"/>
        <v>#N/A</v>
      </c>
      <c r="CR192" s="3" t="str">
        <f t="shared" si="118"/>
        <v>No</v>
      </c>
      <c r="CV192" s="3" t="str">
        <f t="shared" si="119"/>
        <v>FMV&lt;$30K</v>
      </c>
      <c r="CW192" s="3">
        <f t="shared" si="120"/>
        <v>191</v>
      </c>
      <c r="CX192" s="3">
        <f t="shared" si="121"/>
        <v>424.95</v>
      </c>
      <c r="CY192" s="3" t="str">
        <f t="shared" si="122"/>
        <v>Ok</v>
      </c>
      <c r="CZ192" t="e">
        <f>NA()</f>
        <v>#N/A</v>
      </c>
      <c r="DA192" t="e">
        <f>NA()</f>
        <v>#N/A</v>
      </c>
    </row>
    <row r="193" spans="1:105" x14ac:dyDescent="0.25">
      <c r="A193">
        <v>192</v>
      </c>
      <c r="B193" t="s">
        <v>3</v>
      </c>
      <c r="C193" t="s">
        <v>301</v>
      </c>
      <c r="D193">
        <v>2511.23</v>
      </c>
      <c r="E193">
        <v>2017</v>
      </c>
      <c r="F193">
        <v>2511.23</v>
      </c>
      <c r="G193">
        <v>2511.23</v>
      </c>
      <c r="H193" s="3">
        <f t="shared" si="82"/>
        <v>0</v>
      </c>
      <c r="I193">
        <v>27769</v>
      </c>
      <c r="J193" t="s">
        <v>2730</v>
      </c>
      <c r="K193" t="s">
        <v>2738</v>
      </c>
      <c r="L193">
        <v>32046</v>
      </c>
      <c r="M193" t="s">
        <v>2870</v>
      </c>
      <c r="N193" t="s">
        <v>4753</v>
      </c>
      <c r="O193">
        <v>-81.985326851800295</v>
      </c>
      <c r="P193">
        <v>30.671810042199901</v>
      </c>
      <c r="Q193" t="s">
        <v>4897</v>
      </c>
      <c r="R193">
        <v>1</v>
      </c>
      <c r="S193" t="s">
        <v>6539</v>
      </c>
      <c r="T193">
        <v>1001</v>
      </c>
      <c r="U193" t="s">
        <v>6582</v>
      </c>
      <c r="V193">
        <v>2017</v>
      </c>
      <c r="W193">
        <v>151425</v>
      </c>
      <c r="X193">
        <v>2017</v>
      </c>
      <c r="Y193">
        <v>151425</v>
      </c>
      <c r="Z193">
        <v>2292.4</v>
      </c>
      <c r="AA193" s="3">
        <f t="shared" si="83"/>
        <v>0.91285943541611081</v>
      </c>
      <c r="AB193" t="s">
        <v>6616</v>
      </c>
      <c r="AC193" t="s">
        <v>6616</v>
      </c>
      <c r="AD193" t="s">
        <v>6616</v>
      </c>
      <c r="AE193" t="s">
        <v>6616</v>
      </c>
      <c r="AF193" t="s">
        <v>6616</v>
      </c>
      <c r="AG193" t="s">
        <v>6616</v>
      </c>
      <c r="AH193" t="s">
        <v>6616</v>
      </c>
      <c r="AI193" t="s">
        <v>6618</v>
      </c>
      <c r="AJ193" t="s">
        <v>6618</v>
      </c>
      <c r="AK193" t="s">
        <v>6618</v>
      </c>
      <c r="AL193" t="s">
        <v>6618</v>
      </c>
      <c r="AM193" t="s">
        <v>6618</v>
      </c>
      <c r="AN193" t="s">
        <v>6618</v>
      </c>
      <c r="AO193" t="s">
        <v>6618</v>
      </c>
      <c r="AP193" s="3" t="str">
        <f t="shared" si="84"/>
        <v>No</v>
      </c>
      <c r="AQ193" s="3" t="str">
        <f t="shared" si="85"/>
        <v>No</v>
      </c>
      <c r="AR193" s="3" t="str">
        <f t="shared" si="86"/>
        <v>No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 t="s">
        <v>6634</v>
      </c>
      <c r="AZ193" t="s">
        <v>6638</v>
      </c>
      <c r="BA193">
        <v>0</v>
      </c>
      <c r="BB193" t="s">
        <v>6616</v>
      </c>
      <c r="BC193" t="s">
        <v>6616</v>
      </c>
      <c r="BD193" s="4" t="str">
        <f t="shared" si="87"/>
        <v>No</v>
      </c>
      <c r="BE193" t="s">
        <v>6640</v>
      </c>
      <c r="BF193" s="3" t="str">
        <f t="shared" si="88"/>
        <v>No</v>
      </c>
      <c r="BG193" t="s">
        <v>6645</v>
      </c>
      <c r="BH193" s="3" t="str">
        <f t="shared" si="89"/>
        <v>27769 GOODWIN RD</v>
      </c>
      <c r="BI193" s="3" t="str">
        <f t="shared" si="90"/>
        <v>Hilliard</v>
      </c>
      <c r="BJ193" s="3" t="str">
        <f t="shared" si="91"/>
        <v>Florida</v>
      </c>
      <c r="BK193" s="3">
        <f t="shared" si="92"/>
        <v>32046</v>
      </c>
      <c r="BL193" s="3" t="str">
        <f t="shared" si="93"/>
        <v>27769 GOODWIN RD HILLIARD FL 32046</v>
      </c>
      <c r="BM193" s="3" t="str">
        <f t="shared" si="94"/>
        <v/>
      </c>
      <c r="BN193" s="3" t="str">
        <f t="shared" si="95"/>
        <v>Pass</v>
      </c>
      <c r="BO193" s="3" t="str">
        <f t="shared" si="96"/>
        <v>No</v>
      </c>
      <c r="BP193" s="3" t="str">
        <f t="shared" si="97"/>
        <v>FV&lt;$10K</v>
      </c>
      <c r="BQ193" t="s">
        <v>6650</v>
      </c>
      <c r="BR193" s="3" t="str">
        <f t="shared" si="98"/>
        <v>No, &lt; $20K Lien</v>
      </c>
      <c r="BS193" s="3" t="str">
        <f t="shared" si="99"/>
        <v>No, Lien &lt; $20K</v>
      </c>
      <c r="BT193" t="s">
        <v>6650</v>
      </c>
      <c r="BU193" s="3" t="str">
        <f t="shared" si="100"/>
        <v>No</v>
      </c>
      <c r="BV193" s="3" t="str">
        <f t="shared" si="101"/>
        <v>No</v>
      </c>
      <c r="BW193" s="3">
        <f t="shared" si="102"/>
        <v>0</v>
      </c>
      <c r="BX193" s="3" t="str">
        <f t="shared" si="103"/>
        <v>No</v>
      </c>
      <c r="BY193" s="3">
        <f t="shared" si="104"/>
        <v>151425</v>
      </c>
      <c r="BZ193">
        <v>1</v>
      </c>
      <c r="CA193" s="3">
        <f t="shared" si="105"/>
        <v>151425</v>
      </c>
      <c r="CC193" s="3">
        <f t="shared" si="106"/>
        <v>0</v>
      </c>
      <c r="CD193" s="3">
        <f t="shared" si="107"/>
        <v>0</v>
      </c>
      <c r="CE193" s="3" t="str">
        <f t="shared" si="108"/>
        <v/>
      </c>
      <c r="CF193" s="3" t="e">
        <f>HLOOKUP(CE193,'Valuation Data'!$D$2:$K$5,4,FALSE)</f>
        <v>#N/A</v>
      </c>
      <c r="CG193" s="3">
        <f t="shared" si="109"/>
        <v>151425</v>
      </c>
      <c r="CH193" s="3" t="str">
        <f t="shared" si="110"/>
        <v>No</v>
      </c>
      <c r="CI193" s="3" t="str">
        <f>VLOOKUP(R193,'Use Codes &amp; County Type'!A:D,4,FALSE)</f>
        <v>S</v>
      </c>
      <c r="CJ193" s="3" t="str">
        <f t="shared" si="111"/>
        <v>No</v>
      </c>
      <c r="CK193" s="3" t="str">
        <f t="shared" si="112"/>
        <v>No</v>
      </c>
      <c r="CL193" s="3">
        <f t="shared" si="113"/>
        <v>0.35</v>
      </c>
      <c r="CM193" s="3">
        <f t="shared" si="114"/>
        <v>52998.75</v>
      </c>
      <c r="CN193" s="3">
        <f t="shared" si="115"/>
        <v>10044.92</v>
      </c>
      <c r="CO193" s="3">
        <f t="shared" si="116"/>
        <v>42953.83</v>
      </c>
      <c r="CP193" s="3">
        <f t="shared" si="117"/>
        <v>6.6335941885421829E-2</v>
      </c>
      <c r="CR193" s="3" t="str">
        <f t="shared" si="118"/>
        <v>No</v>
      </c>
      <c r="CV193" s="3" t="str">
        <f t="shared" si="119"/>
        <v>*Bid</v>
      </c>
      <c r="CW193" s="3">
        <f t="shared" si="120"/>
        <v>192</v>
      </c>
      <c r="CX193" s="3">
        <f t="shared" si="121"/>
        <v>2511.23</v>
      </c>
      <c r="CY193" s="3" t="str">
        <f t="shared" si="122"/>
        <v>Ok</v>
      </c>
      <c r="CZ193">
        <v>0</v>
      </c>
      <c r="DA193">
        <v>0</v>
      </c>
    </row>
    <row r="194" spans="1:105" x14ac:dyDescent="0.25">
      <c r="A194">
        <v>193</v>
      </c>
      <c r="B194" t="s">
        <v>3</v>
      </c>
      <c r="C194" t="s">
        <v>302</v>
      </c>
      <c r="D194">
        <v>937.98</v>
      </c>
      <c r="E194">
        <v>2017</v>
      </c>
      <c r="F194">
        <v>937.98</v>
      </c>
      <c r="G194">
        <v>937.98</v>
      </c>
      <c r="H194" s="3">
        <f t="shared" ref="H194:H257" si="123">D194+D194-F194-G194</f>
        <v>0</v>
      </c>
      <c r="I194">
        <v>17146</v>
      </c>
      <c r="J194" t="s">
        <v>2730</v>
      </c>
      <c r="K194" t="s">
        <v>2738</v>
      </c>
      <c r="L194">
        <v>32046</v>
      </c>
      <c r="M194" t="s">
        <v>2871</v>
      </c>
      <c r="N194" t="s">
        <v>4753</v>
      </c>
      <c r="O194">
        <v>-82.018682579881897</v>
      </c>
      <c r="P194">
        <v>30.678967825202299</v>
      </c>
      <c r="Q194" t="s">
        <v>4898</v>
      </c>
      <c r="R194">
        <v>50</v>
      </c>
      <c r="S194" t="s">
        <v>6540</v>
      </c>
      <c r="T194">
        <v>7000</v>
      </c>
      <c r="U194" t="s">
        <v>6583</v>
      </c>
      <c r="V194">
        <v>2017</v>
      </c>
      <c r="W194">
        <v>94439</v>
      </c>
      <c r="X194">
        <v>2017</v>
      </c>
      <c r="Y194">
        <v>143717</v>
      </c>
      <c r="Z194">
        <v>837.71</v>
      </c>
      <c r="AA194" s="3">
        <f t="shared" ref="AA194:AA257" si="124">IFERROR(Z194/D194,)</f>
        <v>0.89310006609949044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 s="3" t="str">
        <f t="shared" ref="AP194:AP257" si="125">IF(OR(COUNTIF(AB194:AH194,"Yes")&gt;0,COUNTIF(AB194:AH194,"C")&gt;0),"Yes","No")</f>
        <v>No</v>
      </c>
      <c r="AQ194" s="3" t="str">
        <f t="shared" ref="AQ194:AQ257" si="126">IF(COUNTIF(AI194:AO194,"C")&gt;0,"Yes","No")</f>
        <v>No</v>
      </c>
      <c r="AR194" s="3" t="str">
        <f t="shared" ref="AR194:AR257" si="127">IF(AP194="Yes","Yes","No")</f>
        <v>No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 t="s">
        <v>6634</v>
      </c>
      <c r="AZ194">
        <v>0</v>
      </c>
      <c r="BA194">
        <v>0</v>
      </c>
      <c r="BB194" t="s">
        <v>6617</v>
      </c>
      <c r="BC194">
        <v>0</v>
      </c>
      <c r="BD194" s="4" t="str">
        <f t="shared" ref="BD194:BD257" si="128">IFERROR(IF(AW194&gt;0,"Yes","No"),"No")</f>
        <v>No</v>
      </c>
      <c r="BE194" t="s">
        <v>6640</v>
      </c>
      <c r="BF194" s="3" t="str">
        <f t="shared" ref="BF194:BF257" si="129">IFERROR(IF(BE194="Without Environmental Issues","No","Yes"),"No")</f>
        <v>No</v>
      </c>
      <c r="BG194" t="s">
        <v>6645</v>
      </c>
      <c r="BH194" s="3" t="str">
        <f t="shared" ref="BH194:BH257" si="130">M194</f>
        <v>17146 LARAMIE TR</v>
      </c>
      <c r="BI194" s="3" t="str">
        <f t="shared" ref="BI194:BI257" si="131">PROPER(J194)</f>
        <v>Hilliard</v>
      </c>
      <c r="BJ194" s="3" t="str">
        <f t="shared" ref="BJ194:BJ257" si="132">PROPER(K194)</f>
        <v>Florida</v>
      </c>
      <c r="BK194" s="3">
        <f t="shared" ref="BK194:BK257" si="133">L194</f>
        <v>32046</v>
      </c>
      <c r="BL194" s="3" t="str">
        <f t="shared" ref="BL194:BL257" si="134">CONCATENATE(M194," ",N194)</f>
        <v>17146 LARAMIE TR HILLIARD FL 32046</v>
      </c>
      <c r="BM194" s="3" t="str">
        <f t="shared" ref="BM194:BM257" si="135">IF(AU194&gt;0,"L","")</f>
        <v/>
      </c>
      <c r="BN194" s="3" t="str">
        <f t="shared" ref="BN194:BN257" si="136">IF(D194&lt;150,"Lien&lt;$150","Pass")</f>
        <v>Pass</v>
      </c>
      <c r="BO194" s="3" t="str">
        <f t="shared" ref="BO194:BO257" si="137">IF(BC194="Yes","Yes","No")</f>
        <v>No</v>
      </c>
      <c r="BP194" s="3" t="str">
        <f t="shared" ref="BP194:BP257" si="138">IF(D194&gt;10000,IF(OR(I194="",I194=0,BI194="",BI194=0,BK194=0),"Bad Address","Pass"),"FV&lt;$10K")</f>
        <v>FV&lt;$10K</v>
      </c>
      <c r="BQ194" t="s">
        <v>6650</v>
      </c>
      <c r="BR194" s="3" t="str">
        <f t="shared" ref="BR194:BR257" si="139">IF(D194&gt;20000,IF(OR(BD194="Yes",BF194="Yes"),"Yes","No"),"No, &lt; $20K Lien")</f>
        <v>No, &lt; $20K Lien</v>
      </c>
      <c r="BS194" s="3" t="str">
        <f t="shared" ref="BS194:BS257" si="140">IF(D194&gt;20000,IF(IFERROR(IF(BG194="None","No","Yes"),"No")="Yes","Yes","No"),"No, Lien &lt; $20K")</f>
        <v>No, Lien &lt; $20K</v>
      </c>
      <c r="BT194" t="s">
        <v>6650</v>
      </c>
      <c r="BU194" s="3" t="str">
        <f t="shared" ref="BU194:BU257" si="141">IF(E194="","N/A",IF(OR(E194&lt;2014,AR194="Yes"),"Yes","No"))</f>
        <v>No</v>
      </c>
      <c r="BV194" s="3" t="str">
        <f t="shared" ref="BV194:BV257" si="142">IFERROR(IF(COUNTIF(C:C,C194)&gt;1,"Yes","No"),"No")</f>
        <v>No</v>
      </c>
      <c r="BW194" s="3">
        <f t="shared" ref="BW194:BW257" si="143">BA194</f>
        <v>0</v>
      </c>
      <c r="BX194" s="3" t="str">
        <f t="shared" ref="BX194:BX257" si="144">IF(AND(OR(CI194="S",CI194="R",CI194="C"),CH194="Yes",BW194&gt;2),"Yes",IF(AND(OR(CI194="S",CI194="R",CI194="C"),CH194="No",BW194&gt;1),"Yes",IF(AND(CI194="V",CH194="Yes",BW194&gt;0),"Yes","No")))</f>
        <v>No</v>
      </c>
      <c r="BY194" s="3">
        <f t="shared" ref="BY194:BY257" si="145">VALUE(W194)</f>
        <v>94439</v>
      </c>
      <c r="BZ194">
        <v>1</v>
      </c>
      <c r="CA194" s="3">
        <f t="shared" ref="CA194:CA257" si="146">BY194/BZ194</f>
        <v>94439</v>
      </c>
      <c r="CC194" s="3">
        <f t="shared" ref="CC194:CC257" si="147">AS194</f>
        <v>0</v>
      </c>
      <c r="CD194" s="3">
        <f t="shared" ref="CD194:CD257" si="148">VALUE(AT194)</f>
        <v>0</v>
      </c>
      <c r="CE194" s="3" t="str">
        <f t="shared" ref="CE194:CE257" si="149">IFERROR(IF(CD194&gt;1000,YEAR(CC194),""),"")</f>
        <v/>
      </c>
      <c r="CF194" s="3" t="e">
        <f>HLOOKUP(CE194,'Valuation Data'!$D$2:$K$5,4,FALSE)</f>
        <v>#N/A</v>
      </c>
      <c r="CG194" s="3">
        <f t="shared" ref="CG194:CG257" si="150">IF(CB194&gt;0,MIN(IFERROR(MIN(CD194*CF194,CA194),CA194),CB194),IFERROR(MIN(CD194*CF194,CA194),CA194))</f>
        <v>94439</v>
      </c>
      <c r="CH194" s="3" t="str">
        <f t="shared" ref="CH194:CH257" si="151">IFERROR(IF(AND(OR(CI194="S",CI194="R",CI194="C",CI194="V"),CF194&gt;0),"Yes","No"),"No")</f>
        <v>No</v>
      </c>
      <c r="CI194" s="3" t="str">
        <f>VLOOKUP(R194,'Use Codes &amp; County Type'!A:D,4,FALSE)</f>
        <v>V</v>
      </c>
      <c r="CJ194" s="3" t="str">
        <f t="shared" ref="CJ194:CJ257" si="152">IF(AND(CH194="No",CI194="V"),"Yes","No")</f>
        <v>Yes</v>
      </c>
      <c r="CK194" s="3" t="str">
        <f t="shared" ref="CK194:CK257" si="153">IF(OR(BB194="Yes",BB194=""),"Yes","No")</f>
        <v>Yes</v>
      </c>
      <c r="CL194" s="3">
        <f t="shared" ref="CL194:CL257" si="154">IF(AND(OR(CI194="S",CI194="R",CI194="C"),CH194="Yes",CK194="Yes"),75%,IF(AND(OR(CI194="S",CI194="R"),CH194="Yes",CK194="No"),40%,IF(AND(OR(CI194="S",CI194="R",CI194="C"),CH194="No",CK194="Yes"),67%,IF(AND(OR(CI194="S",CI194="R"),CH194="No",CK194="No"),35%,IF(AND(CI194="C",CH194="Yes"),35%,IF(AND(CI194="C",CH194="No"),30%,IF(AND(CH194="Yes",CI194="V"),10%,0%)))))))</f>
        <v>0</v>
      </c>
      <c r="CM194" s="3">
        <f t="shared" ref="CM194:CM257" si="155">CG194*CL194</f>
        <v>0</v>
      </c>
      <c r="CN194" s="3">
        <f t="shared" ref="CN194:CN257" si="156">D194+(BA194+3)*MAX(D194,Z194)</f>
        <v>3751.92</v>
      </c>
      <c r="CO194" s="3">
        <f t="shared" ref="CO194:CO257" si="157">CM194-CN194</f>
        <v>-3751.92</v>
      </c>
      <c r="CP194" s="3">
        <f t="shared" ref="CP194:CP257" si="158">+CN194/CG194</f>
        <v>3.9728501995997416E-2</v>
      </c>
      <c r="CR194" s="3" t="str">
        <f t="shared" ref="CR194:CR257" si="159">IF(AND(CV194="*Bid",D194&gt;49999),"Google","No")</f>
        <v>No</v>
      </c>
      <c r="CV194" s="3" t="str">
        <f t="shared" ref="CV194:CV257" si="160">IF(BN194="Lien&lt;$150","Lien&lt;$150",IF(OR(BU194="Yes",BV194="Yes"),"County Held Lien",IF(CG194&lt;30000,"FMV&lt;$30K",IF(BR194="Yes","EPA",IF(BS194="Yes","CDD",IF(BT194="High","Flood",IF(BX194="Yes","Too Many Priors",IF(CJ194="Yes","Vacant, No Sales Data",IF(CO194&lt;0,"Neg Solv Premium",IF(BP194="Bad Address","Bad Address",IF(CQ194="Bad","Bad Data",IF(CS194="Bad","Bad Google",IF(CT194="Redeemed","Redeemed",IF(CU194="Data Change","Data Change","*Bid"))))))))))))))</f>
        <v>Vacant, No Sales Data</v>
      </c>
      <c r="CW194" s="3">
        <f t="shared" ref="CW194:CW257" si="161">VALUE(A194)</f>
        <v>193</v>
      </c>
      <c r="CX194" s="3">
        <f t="shared" ref="CX194:CX257" si="162">VALUE(D194)</f>
        <v>937.98</v>
      </c>
      <c r="CY194" s="3" t="str">
        <f t="shared" ref="CY194:CY257" si="163">IF(AND(CV194="*Bid",CX194&gt;75000),"Check","Ok")</f>
        <v>Ok</v>
      </c>
      <c r="CZ194">
        <v>0</v>
      </c>
      <c r="DA194">
        <v>0</v>
      </c>
    </row>
    <row r="195" spans="1:105" x14ac:dyDescent="0.25">
      <c r="A195">
        <v>194</v>
      </c>
      <c r="B195" t="s">
        <v>3</v>
      </c>
      <c r="C195" t="s">
        <v>303</v>
      </c>
      <c r="D195">
        <v>708.25</v>
      </c>
      <c r="E195">
        <v>2017</v>
      </c>
      <c r="F195">
        <v>708.25</v>
      </c>
      <c r="G195">
        <v>708.25</v>
      </c>
      <c r="H195" s="3">
        <f t="shared" si="123"/>
        <v>0</v>
      </c>
      <c r="I195">
        <v>24374</v>
      </c>
      <c r="J195" t="s">
        <v>2730</v>
      </c>
      <c r="K195" t="s">
        <v>2738</v>
      </c>
      <c r="L195">
        <v>32046</v>
      </c>
      <c r="M195" t="s">
        <v>2872</v>
      </c>
      <c r="N195" t="s">
        <v>4753</v>
      </c>
      <c r="O195">
        <v>-82.021375031537403</v>
      </c>
      <c r="P195">
        <v>30.625876770203099</v>
      </c>
      <c r="Q195" t="s">
        <v>4899</v>
      </c>
      <c r="R195">
        <v>2</v>
      </c>
      <c r="S195" t="s">
        <v>6535</v>
      </c>
      <c r="T195">
        <v>1006</v>
      </c>
      <c r="U195" t="s">
        <v>6578</v>
      </c>
      <c r="V195">
        <v>2017</v>
      </c>
      <c r="W195">
        <v>38457</v>
      </c>
      <c r="X195">
        <v>2017</v>
      </c>
      <c r="Y195">
        <v>44988</v>
      </c>
      <c r="Z195">
        <v>625.29</v>
      </c>
      <c r="AA195" s="3">
        <f t="shared" si="124"/>
        <v>0.88286621955524169</v>
      </c>
      <c r="AC195" t="s">
        <v>6616</v>
      </c>
      <c r="AD195" t="s">
        <v>6616</v>
      </c>
      <c r="AE195" t="s">
        <v>6616</v>
      </c>
      <c r="AF195" t="s">
        <v>6616</v>
      </c>
      <c r="AG195" t="s">
        <v>6616</v>
      </c>
      <c r="AH195" t="s">
        <v>6616</v>
      </c>
      <c r="AI195" t="s">
        <v>6618</v>
      </c>
      <c r="AJ195" t="s">
        <v>6618</v>
      </c>
      <c r="AK195" t="s">
        <v>6618</v>
      </c>
      <c r="AL195" t="s">
        <v>6618</v>
      </c>
      <c r="AM195" t="s">
        <v>6618</v>
      </c>
      <c r="AN195" t="s">
        <v>6618</v>
      </c>
      <c r="AO195" t="s">
        <v>6618</v>
      </c>
      <c r="AP195" s="3" t="str">
        <f t="shared" si="125"/>
        <v>No</v>
      </c>
      <c r="AQ195" s="3" t="str">
        <f t="shared" si="126"/>
        <v>No</v>
      </c>
      <c r="AR195" s="3" t="str">
        <f t="shared" si="127"/>
        <v>No</v>
      </c>
      <c r="AS195">
        <v>0</v>
      </c>
      <c r="AT195">
        <v>0</v>
      </c>
      <c r="AU195">
        <v>50000</v>
      </c>
      <c r="AV195" t="s">
        <v>6621</v>
      </c>
      <c r="AW195">
        <v>0</v>
      </c>
      <c r="AX195">
        <v>0</v>
      </c>
      <c r="AY195" t="s">
        <v>6634</v>
      </c>
      <c r="AZ195" t="s">
        <v>6638</v>
      </c>
      <c r="BA195">
        <v>0</v>
      </c>
      <c r="BB195" t="s">
        <v>6616</v>
      </c>
      <c r="BC195" t="s">
        <v>6617</v>
      </c>
      <c r="BD195" s="4" t="str">
        <f t="shared" si="128"/>
        <v>No</v>
      </c>
      <c r="BE195" t="s">
        <v>6640</v>
      </c>
      <c r="BF195" s="3" t="str">
        <f t="shared" si="129"/>
        <v>No</v>
      </c>
      <c r="BG195" t="s">
        <v>6645</v>
      </c>
      <c r="BH195" s="3" t="str">
        <f t="shared" si="130"/>
        <v>24374 TUGGLE RD</v>
      </c>
      <c r="BI195" s="3" t="str">
        <f t="shared" si="131"/>
        <v>Hilliard</v>
      </c>
      <c r="BJ195" s="3" t="str">
        <f t="shared" si="132"/>
        <v>Florida</v>
      </c>
      <c r="BK195" s="3">
        <f t="shared" si="133"/>
        <v>32046</v>
      </c>
      <c r="BL195" s="3" t="str">
        <f t="shared" si="134"/>
        <v>24374 TUGGLE RD HILLIARD FL 32046</v>
      </c>
      <c r="BM195" s="3" t="str">
        <f t="shared" si="135"/>
        <v>L</v>
      </c>
      <c r="BN195" s="3" t="str">
        <f t="shared" si="136"/>
        <v>Pass</v>
      </c>
      <c r="BO195" s="3" t="str">
        <f t="shared" si="137"/>
        <v>Yes</v>
      </c>
      <c r="BP195" s="3" t="str">
        <f t="shared" si="138"/>
        <v>FV&lt;$10K</v>
      </c>
      <c r="BQ195" t="s">
        <v>6650</v>
      </c>
      <c r="BR195" s="3" t="str">
        <f t="shared" si="139"/>
        <v>No, &lt; $20K Lien</v>
      </c>
      <c r="BS195" s="3" t="str">
        <f t="shared" si="140"/>
        <v>No, Lien &lt; $20K</v>
      </c>
      <c r="BT195" t="s">
        <v>6650</v>
      </c>
      <c r="BU195" s="3" t="str">
        <f t="shared" si="141"/>
        <v>No</v>
      </c>
      <c r="BV195" s="3" t="str">
        <f t="shared" si="142"/>
        <v>No</v>
      </c>
      <c r="BW195" s="3">
        <f t="shared" si="143"/>
        <v>0</v>
      </c>
      <c r="BX195" s="3" t="str">
        <f t="shared" si="144"/>
        <v>No</v>
      </c>
      <c r="BY195" s="3">
        <f t="shared" si="145"/>
        <v>38457</v>
      </c>
      <c r="BZ195">
        <v>1</v>
      </c>
      <c r="CA195" s="3">
        <f t="shared" si="146"/>
        <v>38457</v>
      </c>
      <c r="CC195" s="3">
        <f t="shared" si="147"/>
        <v>0</v>
      </c>
      <c r="CD195" s="3">
        <f t="shared" si="148"/>
        <v>0</v>
      </c>
      <c r="CE195" s="3" t="str">
        <f t="shared" si="149"/>
        <v/>
      </c>
      <c r="CF195" s="3" t="e">
        <f>HLOOKUP(CE195,'Valuation Data'!$D$2:$K$5,4,FALSE)</f>
        <v>#N/A</v>
      </c>
      <c r="CG195" s="3">
        <f t="shared" si="150"/>
        <v>38457</v>
      </c>
      <c r="CH195" s="3" t="str">
        <f t="shared" si="151"/>
        <v>No</v>
      </c>
      <c r="CI195" s="3" t="str">
        <f>VLOOKUP(R195,'Use Codes &amp; County Type'!A:D,4,FALSE)</f>
        <v>R</v>
      </c>
      <c r="CJ195" s="3" t="str">
        <f t="shared" si="152"/>
        <v>No</v>
      </c>
      <c r="CK195" s="3" t="str">
        <f t="shared" si="153"/>
        <v>No</v>
      </c>
      <c r="CL195" s="3">
        <f t="shared" si="154"/>
        <v>0.35</v>
      </c>
      <c r="CM195" s="3">
        <f t="shared" si="155"/>
        <v>13459.949999999999</v>
      </c>
      <c r="CN195" s="3">
        <f t="shared" si="156"/>
        <v>2833</v>
      </c>
      <c r="CO195" s="3">
        <f t="shared" si="157"/>
        <v>10626.949999999999</v>
      </c>
      <c r="CP195" s="3">
        <f t="shared" si="158"/>
        <v>7.3666692669735023E-2</v>
      </c>
      <c r="CR195" s="3" t="str">
        <f t="shared" si="159"/>
        <v>No</v>
      </c>
      <c r="CV195" s="3" t="str">
        <f t="shared" si="160"/>
        <v>*Bid</v>
      </c>
      <c r="CW195" s="3">
        <f t="shared" si="161"/>
        <v>194</v>
      </c>
      <c r="CX195" s="3">
        <f t="shared" si="162"/>
        <v>708.25</v>
      </c>
      <c r="CY195" s="3" t="str">
        <f t="shared" si="163"/>
        <v>Ok</v>
      </c>
      <c r="CZ195">
        <v>0</v>
      </c>
      <c r="DA195">
        <v>0</v>
      </c>
    </row>
    <row r="196" spans="1:105" x14ac:dyDescent="0.25">
      <c r="A196">
        <v>195</v>
      </c>
      <c r="B196" t="s">
        <v>3</v>
      </c>
      <c r="C196" t="s">
        <v>304</v>
      </c>
      <c r="D196">
        <v>1476.02</v>
      </c>
      <c r="E196">
        <v>2017</v>
      </c>
      <c r="F196">
        <v>1476.02</v>
      </c>
      <c r="G196">
        <v>1476.02</v>
      </c>
      <c r="H196" s="3">
        <f t="shared" si="123"/>
        <v>0</v>
      </c>
      <c r="I196">
        <v>29570</v>
      </c>
      <c r="J196" t="s">
        <v>2730</v>
      </c>
      <c r="K196" t="s">
        <v>2738</v>
      </c>
      <c r="L196">
        <v>32046</v>
      </c>
      <c r="M196" t="s">
        <v>2873</v>
      </c>
      <c r="N196" t="s">
        <v>4753</v>
      </c>
      <c r="O196">
        <v>-82.035993050591102</v>
      </c>
      <c r="P196">
        <v>30.701209537909101</v>
      </c>
      <c r="Q196" t="s">
        <v>4900</v>
      </c>
      <c r="R196">
        <v>2</v>
      </c>
      <c r="S196" t="s">
        <v>6535</v>
      </c>
      <c r="T196">
        <v>1006</v>
      </c>
      <c r="U196" t="s">
        <v>6578</v>
      </c>
      <c r="V196">
        <v>2017</v>
      </c>
      <c r="W196">
        <v>127302</v>
      </c>
      <c r="X196">
        <v>2017</v>
      </c>
      <c r="Y196">
        <v>149228</v>
      </c>
      <c r="Z196">
        <v>1335.2</v>
      </c>
      <c r="AA196" s="3">
        <f t="shared" si="124"/>
        <v>0.90459478868850018</v>
      </c>
      <c r="AC196" t="s">
        <v>6616</v>
      </c>
      <c r="AI196" t="s">
        <v>6618</v>
      </c>
      <c r="AJ196" t="s">
        <v>6618</v>
      </c>
      <c r="AK196">
        <v>0</v>
      </c>
      <c r="AL196">
        <v>0</v>
      </c>
      <c r="AM196">
        <v>0</v>
      </c>
      <c r="AN196">
        <v>0</v>
      </c>
      <c r="AO196">
        <v>0</v>
      </c>
      <c r="AP196" s="3" t="str">
        <f t="shared" si="125"/>
        <v>No</v>
      </c>
      <c r="AQ196" s="3" t="str">
        <f t="shared" si="126"/>
        <v>No</v>
      </c>
      <c r="AR196" s="3" t="str">
        <f t="shared" si="127"/>
        <v>No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 t="s">
        <v>6634</v>
      </c>
      <c r="AZ196" t="s">
        <v>6637</v>
      </c>
      <c r="BA196">
        <v>0</v>
      </c>
      <c r="BB196" t="s">
        <v>6617</v>
      </c>
      <c r="BC196" t="s">
        <v>6616</v>
      </c>
      <c r="BD196" s="4" t="str">
        <f t="shared" si="128"/>
        <v>No</v>
      </c>
      <c r="BE196" t="s">
        <v>6640</v>
      </c>
      <c r="BF196" s="3" t="str">
        <f t="shared" si="129"/>
        <v>No</v>
      </c>
      <c r="BG196" t="s">
        <v>6645</v>
      </c>
      <c r="BH196" s="3" t="str">
        <f t="shared" si="130"/>
        <v>29570 NICK BAY LN</v>
      </c>
      <c r="BI196" s="3" t="str">
        <f t="shared" si="131"/>
        <v>Hilliard</v>
      </c>
      <c r="BJ196" s="3" t="str">
        <f t="shared" si="132"/>
        <v>Florida</v>
      </c>
      <c r="BK196" s="3">
        <f t="shared" si="133"/>
        <v>32046</v>
      </c>
      <c r="BL196" s="3" t="str">
        <f t="shared" si="134"/>
        <v>29570 NICK BAY LN HILLIARD FL 32046</v>
      </c>
      <c r="BM196" s="3" t="str">
        <f t="shared" si="135"/>
        <v/>
      </c>
      <c r="BN196" s="3" t="str">
        <f t="shared" si="136"/>
        <v>Pass</v>
      </c>
      <c r="BO196" s="3" t="str">
        <f t="shared" si="137"/>
        <v>No</v>
      </c>
      <c r="BP196" s="3" t="str">
        <f t="shared" si="138"/>
        <v>FV&lt;$10K</v>
      </c>
      <c r="BQ196" t="s">
        <v>6650</v>
      </c>
      <c r="BR196" s="3" t="str">
        <f t="shared" si="139"/>
        <v>No, &lt; $20K Lien</v>
      </c>
      <c r="BS196" s="3" t="str">
        <f t="shared" si="140"/>
        <v>No, Lien &lt; $20K</v>
      </c>
      <c r="BT196" t="s">
        <v>6650</v>
      </c>
      <c r="BU196" s="3" t="str">
        <f t="shared" si="141"/>
        <v>No</v>
      </c>
      <c r="BV196" s="3" t="str">
        <f t="shared" si="142"/>
        <v>No</v>
      </c>
      <c r="BW196" s="3">
        <f t="shared" si="143"/>
        <v>0</v>
      </c>
      <c r="BX196" s="3" t="str">
        <f t="shared" si="144"/>
        <v>No</v>
      </c>
      <c r="BY196" s="3">
        <f t="shared" si="145"/>
        <v>127302</v>
      </c>
      <c r="BZ196">
        <v>1</v>
      </c>
      <c r="CA196" s="3">
        <f t="shared" si="146"/>
        <v>127302</v>
      </c>
      <c r="CC196" s="3">
        <f t="shared" si="147"/>
        <v>0</v>
      </c>
      <c r="CD196" s="3">
        <f t="shared" si="148"/>
        <v>0</v>
      </c>
      <c r="CE196" s="3" t="str">
        <f t="shared" si="149"/>
        <v/>
      </c>
      <c r="CF196" s="3" t="e">
        <f>HLOOKUP(CE196,'Valuation Data'!$D$2:$K$5,4,FALSE)</f>
        <v>#N/A</v>
      </c>
      <c r="CG196" s="3">
        <f t="shared" si="150"/>
        <v>127302</v>
      </c>
      <c r="CH196" s="3" t="str">
        <f t="shared" si="151"/>
        <v>No</v>
      </c>
      <c r="CI196" s="3" t="str">
        <f>VLOOKUP(R196,'Use Codes &amp; County Type'!A:D,4,FALSE)</f>
        <v>R</v>
      </c>
      <c r="CJ196" s="3" t="str">
        <f t="shared" si="152"/>
        <v>No</v>
      </c>
      <c r="CK196" s="3" t="str">
        <f t="shared" si="153"/>
        <v>Yes</v>
      </c>
      <c r="CL196" s="3">
        <f t="shared" si="154"/>
        <v>0.67</v>
      </c>
      <c r="CM196" s="3">
        <f t="shared" si="155"/>
        <v>85292.340000000011</v>
      </c>
      <c r="CN196" s="3">
        <f t="shared" si="156"/>
        <v>5904.08</v>
      </c>
      <c r="CO196" s="3">
        <f t="shared" si="157"/>
        <v>79388.260000000009</v>
      </c>
      <c r="CP196" s="3">
        <f t="shared" si="158"/>
        <v>4.6378532937424395E-2</v>
      </c>
      <c r="CR196" s="3" t="str">
        <f t="shared" si="159"/>
        <v>No</v>
      </c>
      <c r="CV196" s="3" t="str">
        <f t="shared" si="160"/>
        <v>*Bid</v>
      </c>
      <c r="CW196" s="3">
        <f t="shared" si="161"/>
        <v>195</v>
      </c>
      <c r="CX196" s="3">
        <f t="shared" si="162"/>
        <v>1476.02</v>
      </c>
      <c r="CY196" s="3" t="str">
        <f t="shared" si="163"/>
        <v>Ok</v>
      </c>
      <c r="CZ196">
        <v>0</v>
      </c>
      <c r="DA196">
        <v>0</v>
      </c>
    </row>
    <row r="197" spans="1:105" x14ac:dyDescent="0.25">
      <c r="A197">
        <v>196</v>
      </c>
      <c r="B197" t="s">
        <v>3</v>
      </c>
      <c r="C197" t="s">
        <v>305</v>
      </c>
      <c r="D197">
        <v>544.98</v>
      </c>
      <c r="E197">
        <v>2017</v>
      </c>
      <c r="F197">
        <v>544.98</v>
      </c>
      <c r="G197">
        <v>544.98</v>
      </c>
      <c r="H197" s="3">
        <f t="shared" si="123"/>
        <v>0</v>
      </c>
      <c r="I197">
        <v>10955</v>
      </c>
      <c r="J197" t="s">
        <v>2730</v>
      </c>
      <c r="K197" t="s">
        <v>2738</v>
      </c>
      <c r="L197">
        <v>32046</v>
      </c>
      <c r="M197" t="s">
        <v>2874</v>
      </c>
      <c r="N197" t="s">
        <v>4753</v>
      </c>
      <c r="O197">
        <v>-82.030988955188803</v>
      </c>
      <c r="P197">
        <v>30.699701742858799</v>
      </c>
      <c r="Q197" t="s">
        <v>4901</v>
      </c>
      <c r="R197">
        <v>2</v>
      </c>
      <c r="S197" t="s">
        <v>6535</v>
      </c>
      <c r="T197">
        <v>1006</v>
      </c>
      <c r="U197" t="s">
        <v>6578</v>
      </c>
      <c r="V197">
        <v>2017</v>
      </c>
      <c r="W197">
        <v>31332</v>
      </c>
      <c r="X197">
        <v>2017</v>
      </c>
      <c r="Y197">
        <v>31332</v>
      </c>
      <c r="Z197">
        <v>474.32</v>
      </c>
      <c r="AA197" s="3">
        <f t="shared" si="124"/>
        <v>0.87034386582993872</v>
      </c>
      <c r="AB197" t="s">
        <v>6616</v>
      </c>
      <c r="AC197" t="s">
        <v>6616</v>
      </c>
      <c r="AD197" t="s">
        <v>6616</v>
      </c>
      <c r="AE197" t="s">
        <v>6616</v>
      </c>
      <c r="AG197" t="s">
        <v>6616</v>
      </c>
      <c r="AI197" t="s">
        <v>6618</v>
      </c>
      <c r="AJ197" t="s">
        <v>6618</v>
      </c>
      <c r="AK197" t="s">
        <v>6618</v>
      </c>
      <c r="AL197" t="s">
        <v>6618</v>
      </c>
      <c r="AM197" t="s">
        <v>6618</v>
      </c>
      <c r="AN197">
        <v>0</v>
      </c>
      <c r="AO197">
        <v>0</v>
      </c>
      <c r="AP197" s="3" t="str">
        <f t="shared" si="125"/>
        <v>No</v>
      </c>
      <c r="AQ197" s="3" t="str">
        <f t="shared" si="126"/>
        <v>No</v>
      </c>
      <c r="AR197" s="3" t="str">
        <f t="shared" si="127"/>
        <v>No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 t="s">
        <v>6634</v>
      </c>
      <c r="AZ197" t="s">
        <v>6638</v>
      </c>
      <c r="BA197">
        <v>1</v>
      </c>
      <c r="BB197" t="s">
        <v>6616</v>
      </c>
      <c r="BC197" t="s">
        <v>6616</v>
      </c>
      <c r="BD197" s="4" t="str">
        <f t="shared" si="128"/>
        <v>No</v>
      </c>
      <c r="BE197" t="s">
        <v>6640</v>
      </c>
      <c r="BF197" s="3" t="str">
        <f t="shared" si="129"/>
        <v>No</v>
      </c>
      <c r="BG197" t="s">
        <v>6645</v>
      </c>
      <c r="BH197" s="3" t="str">
        <f t="shared" si="130"/>
        <v>10955 MULBERRY LANDING ANX</v>
      </c>
      <c r="BI197" s="3" t="str">
        <f t="shared" si="131"/>
        <v>Hilliard</v>
      </c>
      <c r="BJ197" s="3" t="str">
        <f t="shared" si="132"/>
        <v>Florida</v>
      </c>
      <c r="BK197" s="3">
        <f t="shared" si="133"/>
        <v>32046</v>
      </c>
      <c r="BL197" s="3" t="str">
        <f t="shared" si="134"/>
        <v>10955 MULBERRY LANDING ANX HILLIARD FL 32046</v>
      </c>
      <c r="BM197" s="3" t="str">
        <f t="shared" si="135"/>
        <v/>
      </c>
      <c r="BN197" s="3" t="str">
        <f t="shared" si="136"/>
        <v>Pass</v>
      </c>
      <c r="BO197" s="3" t="str">
        <f t="shared" si="137"/>
        <v>No</v>
      </c>
      <c r="BP197" s="3" t="str">
        <f t="shared" si="138"/>
        <v>FV&lt;$10K</v>
      </c>
      <c r="BQ197" t="s">
        <v>6650</v>
      </c>
      <c r="BR197" s="3" t="str">
        <f t="shared" si="139"/>
        <v>No, &lt; $20K Lien</v>
      </c>
      <c r="BS197" s="3" t="str">
        <f t="shared" si="140"/>
        <v>No, Lien &lt; $20K</v>
      </c>
      <c r="BT197" t="s">
        <v>6650</v>
      </c>
      <c r="BU197" s="3" t="str">
        <f t="shared" si="141"/>
        <v>No</v>
      </c>
      <c r="BV197" s="3" t="str">
        <f t="shared" si="142"/>
        <v>No</v>
      </c>
      <c r="BW197" s="3">
        <f t="shared" si="143"/>
        <v>1</v>
      </c>
      <c r="BX197" s="3" t="str">
        <f t="shared" si="144"/>
        <v>No</v>
      </c>
      <c r="BY197" s="3">
        <f t="shared" si="145"/>
        <v>31332</v>
      </c>
      <c r="BZ197">
        <v>1</v>
      </c>
      <c r="CA197" s="3">
        <f t="shared" si="146"/>
        <v>31332</v>
      </c>
      <c r="CC197" s="3">
        <f t="shared" si="147"/>
        <v>0</v>
      </c>
      <c r="CD197" s="3">
        <f t="shared" si="148"/>
        <v>0</v>
      </c>
      <c r="CE197" s="3" t="str">
        <f t="shared" si="149"/>
        <v/>
      </c>
      <c r="CF197" s="3" t="e">
        <f>HLOOKUP(CE197,'Valuation Data'!$D$2:$K$5,4,FALSE)</f>
        <v>#N/A</v>
      </c>
      <c r="CG197" s="3">
        <f t="shared" si="150"/>
        <v>31332</v>
      </c>
      <c r="CH197" s="3" t="str">
        <f t="shared" si="151"/>
        <v>No</v>
      </c>
      <c r="CI197" s="3" t="str">
        <f>VLOOKUP(R197,'Use Codes &amp; County Type'!A:D,4,FALSE)</f>
        <v>R</v>
      </c>
      <c r="CJ197" s="3" t="str">
        <f t="shared" si="152"/>
        <v>No</v>
      </c>
      <c r="CK197" s="3" t="str">
        <f t="shared" si="153"/>
        <v>No</v>
      </c>
      <c r="CL197" s="3">
        <f t="shared" si="154"/>
        <v>0.35</v>
      </c>
      <c r="CM197" s="3">
        <f t="shared" si="155"/>
        <v>10966.199999999999</v>
      </c>
      <c r="CN197" s="3">
        <f t="shared" si="156"/>
        <v>2724.9</v>
      </c>
      <c r="CO197" s="3">
        <f t="shared" si="157"/>
        <v>8241.2999999999993</v>
      </c>
      <c r="CP197" s="3">
        <f t="shared" si="158"/>
        <v>8.696859440827269E-2</v>
      </c>
      <c r="CR197" s="3" t="str">
        <f t="shared" si="159"/>
        <v>No</v>
      </c>
      <c r="CV197" s="3" t="str">
        <f t="shared" si="160"/>
        <v>*Bid</v>
      </c>
      <c r="CW197" s="3">
        <f t="shared" si="161"/>
        <v>196</v>
      </c>
      <c r="CX197" s="3">
        <f t="shared" si="162"/>
        <v>544.98</v>
      </c>
      <c r="CY197" s="3" t="str">
        <f t="shared" si="163"/>
        <v>Ok</v>
      </c>
      <c r="CZ197">
        <v>0</v>
      </c>
      <c r="DA197">
        <v>0</v>
      </c>
    </row>
    <row r="198" spans="1:105" x14ac:dyDescent="0.25">
      <c r="A198">
        <v>197</v>
      </c>
      <c r="B198" t="s">
        <v>3</v>
      </c>
      <c r="C198" t="s">
        <v>306</v>
      </c>
      <c r="D198">
        <v>450.06</v>
      </c>
      <c r="E198">
        <v>2017</v>
      </c>
      <c r="F198">
        <v>450.06</v>
      </c>
      <c r="G198">
        <v>450.06</v>
      </c>
      <c r="H198" s="3">
        <f t="shared" si="123"/>
        <v>0</v>
      </c>
      <c r="I198">
        <v>17094</v>
      </c>
      <c r="J198" t="s">
        <v>2730</v>
      </c>
      <c r="K198" t="s">
        <v>2738</v>
      </c>
      <c r="L198">
        <v>32046</v>
      </c>
      <c r="M198" t="s">
        <v>2875</v>
      </c>
      <c r="N198" t="s">
        <v>4753</v>
      </c>
      <c r="O198">
        <v>-82.029966561328493</v>
      </c>
      <c r="P198">
        <v>30.698296053797499</v>
      </c>
      <c r="Q198" t="s">
        <v>4902</v>
      </c>
      <c r="R198">
        <v>2</v>
      </c>
      <c r="S198" t="s">
        <v>6535</v>
      </c>
      <c r="T198">
        <v>1006</v>
      </c>
      <c r="U198" t="s">
        <v>6578</v>
      </c>
      <c r="V198">
        <v>2017</v>
      </c>
      <c r="W198">
        <v>51222</v>
      </c>
      <c r="X198">
        <v>2017</v>
      </c>
      <c r="Y198">
        <v>59244</v>
      </c>
      <c r="Z198">
        <v>386.55</v>
      </c>
      <c r="AA198" s="3">
        <f t="shared" si="124"/>
        <v>0.85888548193574188</v>
      </c>
      <c r="AB198" t="s">
        <v>6616</v>
      </c>
      <c r="AC198" t="s">
        <v>6616</v>
      </c>
      <c r="AD198" t="s">
        <v>6616</v>
      </c>
      <c r="AE198" t="s">
        <v>6616</v>
      </c>
      <c r="AF198" t="s">
        <v>6616</v>
      </c>
      <c r="AG198" t="s">
        <v>6616</v>
      </c>
      <c r="AI198" t="s">
        <v>6618</v>
      </c>
      <c r="AJ198" t="s">
        <v>6618</v>
      </c>
      <c r="AK198" t="s">
        <v>6618</v>
      </c>
      <c r="AL198" t="s">
        <v>6618</v>
      </c>
      <c r="AM198" t="s">
        <v>6618</v>
      </c>
      <c r="AN198" t="s">
        <v>6618</v>
      </c>
      <c r="AO198" t="s">
        <v>6618</v>
      </c>
      <c r="AP198" s="3" t="str">
        <f t="shared" si="125"/>
        <v>No</v>
      </c>
      <c r="AQ198" s="3" t="str">
        <f t="shared" si="126"/>
        <v>No</v>
      </c>
      <c r="AR198" s="3" t="str">
        <f t="shared" si="127"/>
        <v>No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 t="s">
        <v>6634</v>
      </c>
      <c r="AZ198" t="s">
        <v>6638</v>
      </c>
      <c r="BA198">
        <v>2</v>
      </c>
      <c r="BB198" t="s">
        <v>6617</v>
      </c>
      <c r="BC198" t="s">
        <v>6616</v>
      </c>
      <c r="BD198" s="4" t="str">
        <f t="shared" si="128"/>
        <v>No</v>
      </c>
      <c r="BE198" t="s">
        <v>6640</v>
      </c>
      <c r="BF198" s="3" t="str">
        <f t="shared" si="129"/>
        <v>No</v>
      </c>
      <c r="BG198" t="s">
        <v>6645</v>
      </c>
      <c r="BH198" s="3" t="str">
        <f t="shared" si="130"/>
        <v>17094 MCCAULEY LN</v>
      </c>
      <c r="BI198" s="3" t="str">
        <f t="shared" si="131"/>
        <v>Hilliard</v>
      </c>
      <c r="BJ198" s="3" t="str">
        <f t="shared" si="132"/>
        <v>Florida</v>
      </c>
      <c r="BK198" s="3">
        <f t="shared" si="133"/>
        <v>32046</v>
      </c>
      <c r="BL198" s="3" t="str">
        <f t="shared" si="134"/>
        <v>17094 MCCAULEY LN HILLIARD FL 32046</v>
      </c>
      <c r="BM198" s="3" t="str">
        <f t="shared" si="135"/>
        <v/>
      </c>
      <c r="BN198" s="3" t="str">
        <f t="shared" si="136"/>
        <v>Pass</v>
      </c>
      <c r="BO198" s="3" t="str">
        <f t="shared" si="137"/>
        <v>No</v>
      </c>
      <c r="BP198" s="3" t="str">
        <f t="shared" si="138"/>
        <v>FV&lt;$10K</v>
      </c>
      <c r="BQ198" t="s">
        <v>6650</v>
      </c>
      <c r="BR198" s="3" t="str">
        <f t="shared" si="139"/>
        <v>No, &lt; $20K Lien</v>
      </c>
      <c r="BS198" s="3" t="str">
        <f t="shared" si="140"/>
        <v>No, Lien &lt; $20K</v>
      </c>
      <c r="BT198" t="s">
        <v>6650</v>
      </c>
      <c r="BU198" s="3" t="str">
        <f t="shared" si="141"/>
        <v>No</v>
      </c>
      <c r="BV198" s="3" t="str">
        <f t="shared" si="142"/>
        <v>No</v>
      </c>
      <c r="BW198" s="3">
        <f t="shared" si="143"/>
        <v>2</v>
      </c>
      <c r="BX198" s="3" t="str">
        <f t="shared" si="144"/>
        <v>Yes</v>
      </c>
      <c r="BY198" s="3">
        <f t="shared" si="145"/>
        <v>51222</v>
      </c>
      <c r="BZ198">
        <v>1</v>
      </c>
      <c r="CA198" s="3">
        <f t="shared" si="146"/>
        <v>51222</v>
      </c>
      <c r="CC198" s="3">
        <f t="shared" si="147"/>
        <v>0</v>
      </c>
      <c r="CD198" s="3">
        <f t="shared" si="148"/>
        <v>0</v>
      </c>
      <c r="CE198" s="3" t="str">
        <f t="shared" si="149"/>
        <v/>
      </c>
      <c r="CF198" s="3" t="e">
        <f>HLOOKUP(CE198,'Valuation Data'!$D$2:$K$5,4,FALSE)</f>
        <v>#N/A</v>
      </c>
      <c r="CG198" s="3">
        <f t="shared" si="150"/>
        <v>51222</v>
      </c>
      <c r="CH198" s="3" t="str">
        <f t="shared" si="151"/>
        <v>No</v>
      </c>
      <c r="CI198" s="3" t="str">
        <f>VLOOKUP(R198,'Use Codes &amp; County Type'!A:D,4,FALSE)</f>
        <v>R</v>
      </c>
      <c r="CJ198" s="3" t="str">
        <f t="shared" si="152"/>
        <v>No</v>
      </c>
      <c r="CK198" s="3" t="str">
        <f t="shared" si="153"/>
        <v>Yes</v>
      </c>
      <c r="CL198" s="3">
        <f t="shared" si="154"/>
        <v>0.67</v>
      </c>
      <c r="CM198" s="3">
        <f t="shared" si="155"/>
        <v>34318.740000000005</v>
      </c>
      <c r="CN198" s="3">
        <f t="shared" si="156"/>
        <v>2700.36</v>
      </c>
      <c r="CO198" s="3">
        <f t="shared" si="157"/>
        <v>31618.380000000005</v>
      </c>
      <c r="CP198" s="3">
        <f t="shared" si="158"/>
        <v>5.2718753660536494E-2</v>
      </c>
      <c r="CR198" s="3" t="str">
        <f t="shared" si="159"/>
        <v>No</v>
      </c>
      <c r="CV198" s="3" t="str">
        <f t="shared" si="160"/>
        <v>Too Many Priors</v>
      </c>
      <c r="CW198" s="3">
        <f t="shared" si="161"/>
        <v>197</v>
      </c>
      <c r="CX198" s="3">
        <f t="shared" si="162"/>
        <v>450.06</v>
      </c>
      <c r="CY198" s="3" t="str">
        <f t="shared" si="163"/>
        <v>Ok</v>
      </c>
      <c r="CZ198">
        <v>0</v>
      </c>
      <c r="DA198">
        <v>0</v>
      </c>
    </row>
    <row r="199" spans="1:105" x14ac:dyDescent="0.25">
      <c r="A199">
        <v>198</v>
      </c>
      <c r="B199" t="s">
        <v>3</v>
      </c>
      <c r="C199" t="s">
        <v>307</v>
      </c>
      <c r="D199">
        <v>283.88</v>
      </c>
      <c r="E199">
        <v>2017</v>
      </c>
      <c r="F199">
        <v>283.88</v>
      </c>
      <c r="G199">
        <v>283.88</v>
      </c>
      <c r="H199" s="3">
        <f t="shared" si="123"/>
        <v>0</v>
      </c>
      <c r="I199">
        <v>10975</v>
      </c>
      <c r="J199" t="s">
        <v>2730</v>
      </c>
      <c r="K199" t="s">
        <v>2738</v>
      </c>
      <c r="L199">
        <v>32046</v>
      </c>
      <c r="M199" t="s">
        <v>2876</v>
      </c>
      <c r="N199" t="s">
        <v>4753</v>
      </c>
      <c r="O199">
        <v>-82.030271092823995</v>
      </c>
      <c r="P199">
        <v>30.6997135732672</v>
      </c>
      <c r="Q199" t="s">
        <v>4901</v>
      </c>
      <c r="R199">
        <v>0</v>
      </c>
      <c r="S199" t="s">
        <v>6538</v>
      </c>
      <c r="T199">
        <v>8001</v>
      </c>
      <c r="U199" t="s">
        <v>6581</v>
      </c>
      <c r="V199">
        <v>2017</v>
      </c>
      <c r="W199">
        <v>14058</v>
      </c>
      <c r="X199">
        <v>2017</v>
      </c>
      <c r="Y199">
        <v>17100</v>
      </c>
      <c r="Z199">
        <v>232.9</v>
      </c>
      <c r="AA199" s="3">
        <f t="shared" si="124"/>
        <v>0.82041707763843885</v>
      </c>
      <c r="AB199" t="s">
        <v>6616</v>
      </c>
      <c r="AC199" t="s">
        <v>6616</v>
      </c>
      <c r="AD199" t="s">
        <v>6616</v>
      </c>
      <c r="AE199" t="s">
        <v>6616</v>
      </c>
      <c r="AI199" t="s">
        <v>6618</v>
      </c>
      <c r="AJ199" t="s">
        <v>6618</v>
      </c>
      <c r="AK199" t="s">
        <v>6618</v>
      </c>
      <c r="AL199" t="s">
        <v>6618</v>
      </c>
      <c r="AM199" t="s">
        <v>6618</v>
      </c>
      <c r="AN199">
        <v>0</v>
      </c>
      <c r="AO199">
        <v>0</v>
      </c>
      <c r="AP199" s="3" t="str">
        <f t="shared" si="125"/>
        <v>No</v>
      </c>
      <c r="AQ199" s="3" t="str">
        <f t="shared" si="126"/>
        <v>No</v>
      </c>
      <c r="AR199" s="3" t="str">
        <f t="shared" si="127"/>
        <v>No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 t="s">
        <v>6634</v>
      </c>
      <c r="AZ199" t="s">
        <v>6638</v>
      </c>
      <c r="BA199">
        <v>1</v>
      </c>
      <c r="BB199" t="s">
        <v>6616</v>
      </c>
      <c r="BC199" t="s">
        <v>6616</v>
      </c>
      <c r="BD199" s="4" t="str">
        <f t="shared" si="128"/>
        <v>No</v>
      </c>
      <c r="BE199" t="s">
        <v>6640</v>
      </c>
      <c r="BF199" s="3" t="str">
        <f t="shared" si="129"/>
        <v>No</v>
      </c>
      <c r="BG199" t="s">
        <v>6645</v>
      </c>
      <c r="BH199" s="3" t="str">
        <f t="shared" si="130"/>
        <v>10975 MULBERRY LANDING ANX</v>
      </c>
      <c r="BI199" s="3" t="str">
        <f t="shared" si="131"/>
        <v>Hilliard</v>
      </c>
      <c r="BJ199" s="3" t="str">
        <f t="shared" si="132"/>
        <v>Florida</v>
      </c>
      <c r="BK199" s="3">
        <f t="shared" si="133"/>
        <v>32046</v>
      </c>
      <c r="BL199" s="3" t="str">
        <f t="shared" si="134"/>
        <v>10975 MULBERRY LANDING ANX HILLIARD FL 32046</v>
      </c>
      <c r="BM199" s="3" t="str">
        <f t="shared" si="135"/>
        <v/>
      </c>
      <c r="BN199" s="3" t="str">
        <f t="shared" si="136"/>
        <v>Pass</v>
      </c>
      <c r="BO199" s="3" t="str">
        <f t="shared" si="137"/>
        <v>No</v>
      </c>
      <c r="BP199" s="3" t="str">
        <f t="shared" si="138"/>
        <v>FV&lt;$10K</v>
      </c>
      <c r="BQ199" t="s">
        <v>6650</v>
      </c>
      <c r="BR199" s="3" t="str">
        <f t="shared" si="139"/>
        <v>No, &lt; $20K Lien</v>
      </c>
      <c r="BS199" s="3" t="str">
        <f t="shared" si="140"/>
        <v>No, Lien &lt; $20K</v>
      </c>
      <c r="BT199" t="s">
        <v>6650</v>
      </c>
      <c r="BU199" s="3" t="str">
        <f t="shared" si="141"/>
        <v>No</v>
      </c>
      <c r="BV199" s="3" t="str">
        <f t="shared" si="142"/>
        <v>No</v>
      </c>
      <c r="BW199" s="3">
        <f t="shared" si="143"/>
        <v>1</v>
      </c>
      <c r="BX199" s="3" t="str">
        <f t="shared" si="144"/>
        <v>No</v>
      </c>
      <c r="BY199" s="3">
        <f t="shared" si="145"/>
        <v>14058</v>
      </c>
      <c r="BZ199">
        <v>1</v>
      </c>
      <c r="CA199" s="3">
        <f t="shared" si="146"/>
        <v>14058</v>
      </c>
      <c r="CC199" s="3">
        <f t="shared" si="147"/>
        <v>0</v>
      </c>
      <c r="CD199" s="3">
        <f t="shared" si="148"/>
        <v>0</v>
      </c>
      <c r="CE199" s="3" t="str">
        <f t="shared" si="149"/>
        <v/>
      </c>
      <c r="CF199" s="3" t="e">
        <f>HLOOKUP(CE199,'Valuation Data'!$D$2:$K$5,4,FALSE)</f>
        <v>#N/A</v>
      </c>
      <c r="CG199" s="3">
        <f t="shared" si="150"/>
        <v>14058</v>
      </c>
      <c r="CH199" s="3" t="str">
        <f t="shared" si="151"/>
        <v>No</v>
      </c>
      <c r="CI199" s="3" t="str">
        <f>VLOOKUP(R199,'Use Codes &amp; County Type'!A:D,4,FALSE)</f>
        <v>V</v>
      </c>
      <c r="CJ199" s="3" t="str">
        <f t="shared" si="152"/>
        <v>Yes</v>
      </c>
      <c r="CK199" s="3" t="str">
        <f t="shared" si="153"/>
        <v>No</v>
      </c>
      <c r="CL199" s="3">
        <f t="shared" si="154"/>
        <v>0</v>
      </c>
      <c r="CM199" s="3">
        <f t="shared" si="155"/>
        <v>0</v>
      </c>
      <c r="CN199" s="3">
        <f t="shared" si="156"/>
        <v>1419.4</v>
      </c>
      <c r="CO199" s="3">
        <f t="shared" si="157"/>
        <v>-1419.4</v>
      </c>
      <c r="CP199" s="3">
        <f t="shared" si="158"/>
        <v>0.10096742068573056</v>
      </c>
      <c r="CR199" s="3" t="str">
        <f t="shared" si="159"/>
        <v>No</v>
      </c>
      <c r="CV199" s="3" t="str">
        <f t="shared" si="160"/>
        <v>FMV&lt;$30K</v>
      </c>
      <c r="CW199" s="3">
        <f t="shared" si="161"/>
        <v>198</v>
      </c>
      <c r="CX199" s="3">
        <f t="shared" si="162"/>
        <v>283.88</v>
      </c>
      <c r="CY199" s="3" t="str">
        <f t="shared" si="163"/>
        <v>Ok</v>
      </c>
      <c r="CZ199">
        <v>0</v>
      </c>
      <c r="DA199">
        <v>0</v>
      </c>
    </row>
    <row r="200" spans="1:105" x14ac:dyDescent="0.25">
      <c r="A200">
        <v>199</v>
      </c>
      <c r="B200" t="s">
        <v>3</v>
      </c>
      <c r="C200" t="s">
        <v>308</v>
      </c>
      <c r="D200">
        <v>424.95</v>
      </c>
      <c r="E200">
        <v>2017</v>
      </c>
      <c r="F200">
        <v>424.95</v>
      </c>
      <c r="G200">
        <v>424.95</v>
      </c>
      <c r="H200" s="3">
        <f t="shared" si="123"/>
        <v>0</v>
      </c>
      <c r="J200" t="s">
        <v>2730</v>
      </c>
      <c r="K200" t="s">
        <v>2738</v>
      </c>
      <c r="L200">
        <v>32046</v>
      </c>
      <c r="M200" t="s">
        <v>2877</v>
      </c>
      <c r="N200" t="s">
        <v>4753</v>
      </c>
      <c r="O200">
        <v>-82.033641638131598</v>
      </c>
      <c r="P200">
        <v>30.696613629857499</v>
      </c>
      <c r="Q200" t="s">
        <v>4903</v>
      </c>
      <c r="R200">
        <v>0</v>
      </c>
      <c r="S200" t="s">
        <v>6538</v>
      </c>
      <c r="T200">
        <v>8001</v>
      </c>
      <c r="U200" t="s">
        <v>6581</v>
      </c>
      <c r="V200">
        <v>2017</v>
      </c>
      <c r="W200">
        <v>24000</v>
      </c>
      <c r="X200">
        <v>2017</v>
      </c>
      <c r="Y200">
        <v>24000</v>
      </c>
      <c r="Z200">
        <v>363.34</v>
      </c>
      <c r="AA200" s="3">
        <f t="shared" si="124"/>
        <v>0.85501823743969874</v>
      </c>
      <c r="AB200" t="s">
        <v>6616</v>
      </c>
      <c r="AI200" t="s">
        <v>6618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 s="3" t="str">
        <f t="shared" si="125"/>
        <v>No</v>
      </c>
      <c r="AQ200" s="3" t="str">
        <f t="shared" si="126"/>
        <v>No</v>
      </c>
      <c r="AR200" s="3" t="str">
        <f t="shared" si="127"/>
        <v>No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 t="s">
        <v>6634</v>
      </c>
      <c r="AZ200">
        <v>0</v>
      </c>
      <c r="BA200">
        <v>0</v>
      </c>
      <c r="BB200" t="s">
        <v>6616</v>
      </c>
      <c r="BC200" t="s">
        <v>6616</v>
      </c>
      <c r="BD200" s="4" t="str">
        <f t="shared" si="128"/>
        <v>No</v>
      </c>
      <c r="BE200" t="s">
        <v>6640</v>
      </c>
      <c r="BF200" s="3" t="str">
        <f t="shared" si="129"/>
        <v>No</v>
      </c>
      <c r="BG200" t="s">
        <v>6645</v>
      </c>
      <c r="BH200" s="3" t="str">
        <f t="shared" si="130"/>
        <v>MULBERRY LANDING ANX</v>
      </c>
      <c r="BI200" s="3" t="str">
        <f t="shared" si="131"/>
        <v>Hilliard</v>
      </c>
      <c r="BJ200" s="3" t="str">
        <f t="shared" si="132"/>
        <v>Florida</v>
      </c>
      <c r="BK200" s="3">
        <f t="shared" si="133"/>
        <v>32046</v>
      </c>
      <c r="BL200" s="3" t="str">
        <f t="shared" si="134"/>
        <v>MULBERRY LANDING ANX HILLIARD FL 32046</v>
      </c>
      <c r="BM200" s="3" t="str">
        <f t="shared" si="135"/>
        <v/>
      </c>
      <c r="BN200" s="3" t="str">
        <f t="shared" si="136"/>
        <v>Pass</v>
      </c>
      <c r="BO200" s="3" t="str">
        <f t="shared" si="137"/>
        <v>No</v>
      </c>
      <c r="BP200" s="3" t="str">
        <f t="shared" si="138"/>
        <v>FV&lt;$10K</v>
      </c>
      <c r="BQ200" t="s">
        <v>6650</v>
      </c>
      <c r="BR200" s="3" t="str">
        <f t="shared" si="139"/>
        <v>No, &lt; $20K Lien</v>
      </c>
      <c r="BS200" s="3" t="str">
        <f t="shared" si="140"/>
        <v>No, Lien &lt; $20K</v>
      </c>
      <c r="BT200" t="s">
        <v>6650</v>
      </c>
      <c r="BU200" s="3" t="str">
        <f t="shared" si="141"/>
        <v>No</v>
      </c>
      <c r="BV200" s="3" t="str">
        <f t="shared" si="142"/>
        <v>No</v>
      </c>
      <c r="BW200" s="3">
        <f t="shared" si="143"/>
        <v>0</v>
      </c>
      <c r="BX200" s="3" t="str">
        <f t="shared" si="144"/>
        <v>No</v>
      </c>
      <c r="BY200" s="3">
        <f t="shared" si="145"/>
        <v>24000</v>
      </c>
      <c r="BZ200">
        <v>1</v>
      </c>
      <c r="CA200" s="3">
        <f t="shared" si="146"/>
        <v>24000</v>
      </c>
      <c r="CC200" s="3">
        <f t="shared" si="147"/>
        <v>0</v>
      </c>
      <c r="CD200" s="3">
        <f t="shared" si="148"/>
        <v>0</v>
      </c>
      <c r="CE200" s="3" t="str">
        <f t="shared" si="149"/>
        <v/>
      </c>
      <c r="CF200" s="3" t="e">
        <f>HLOOKUP(CE200,'Valuation Data'!$D$2:$K$5,4,FALSE)</f>
        <v>#N/A</v>
      </c>
      <c r="CG200" s="3">
        <f t="shared" si="150"/>
        <v>24000</v>
      </c>
      <c r="CH200" s="3" t="str">
        <f t="shared" si="151"/>
        <v>No</v>
      </c>
      <c r="CI200" s="3" t="str">
        <f>VLOOKUP(R200,'Use Codes &amp; County Type'!A:D,4,FALSE)</f>
        <v>V</v>
      </c>
      <c r="CJ200" s="3" t="str">
        <f t="shared" si="152"/>
        <v>Yes</v>
      </c>
      <c r="CK200" s="3" t="str">
        <f t="shared" si="153"/>
        <v>No</v>
      </c>
      <c r="CL200" s="3">
        <f t="shared" si="154"/>
        <v>0</v>
      </c>
      <c r="CM200" s="3">
        <f t="shared" si="155"/>
        <v>0</v>
      </c>
      <c r="CN200" s="3">
        <f t="shared" si="156"/>
        <v>1699.8</v>
      </c>
      <c r="CO200" s="3">
        <f t="shared" si="157"/>
        <v>-1699.8</v>
      </c>
      <c r="CP200" s="3">
        <f t="shared" si="158"/>
        <v>7.0824999999999999E-2</v>
      </c>
      <c r="CR200" s="3" t="str">
        <f t="shared" si="159"/>
        <v>No</v>
      </c>
      <c r="CV200" s="3" t="str">
        <f t="shared" si="160"/>
        <v>FMV&lt;$30K</v>
      </c>
      <c r="CW200" s="3">
        <f t="shared" si="161"/>
        <v>199</v>
      </c>
      <c r="CX200" s="3">
        <f t="shared" si="162"/>
        <v>424.95</v>
      </c>
      <c r="CY200" s="3" t="str">
        <f t="shared" si="163"/>
        <v>Ok</v>
      </c>
      <c r="CZ200">
        <v>0</v>
      </c>
      <c r="DA200">
        <v>0</v>
      </c>
    </row>
    <row r="201" spans="1:105" x14ac:dyDescent="0.25">
      <c r="A201">
        <v>200</v>
      </c>
      <c r="B201" t="s">
        <v>3</v>
      </c>
      <c r="C201" t="s">
        <v>309</v>
      </c>
      <c r="D201">
        <v>396.47</v>
      </c>
      <c r="E201">
        <v>2017</v>
      </c>
      <c r="F201">
        <v>396.47</v>
      </c>
      <c r="G201">
        <v>396.47</v>
      </c>
      <c r="H201" s="3">
        <f t="shared" si="123"/>
        <v>0</v>
      </c>
      <c r="I201">
        <v>31718</v>
      </c>
      <c r="J201" t="s">
        <v>2730</v>
      </c>
      <c r="K201" t="s">
        <v>2738</v>
      </c>
      <c r="L201">
        <v>32046</v>
      </c>
      <c r="M201" t="s">
        <v>2878</v>
      </c>
      <c r="N201" t="s">
        <v>4753</v>
      </c>
      <c r="O201">
        <v>-82.023996249539493</v>
      </c>
      <c r="P201">
        <v>30.705085578230101</v>
      </c>
      <c r="Q201" t="s">
        <v>4904</v>
      </c>
      <c r="R201">
        <v>2</v>
      </c>
      <c r="S201" t="s">
        <v>6535</v>
      </c>
      <c r="T201">
        <v>1006</v>
      </c>
      <c r="U201" t="s">
        <v>6578</v>
      </c>
      <c r="V201">
        <v>2017</v>
      </c>
      <c r="W201">
        <v>47262</v>
      </c>
      <c r="X201">
        <v>2017</v>
      </c>
      <c r="Y201">
        <v>47262</v>
      </c>
      <c r="Z201">
        <v>337</v>
      </c>
      <c r="AA201" s="3">
        <f t="shared" si="124"/>
        <v>0.8500012611294675</v>
      </c>
      <c r="AB201" t="s">
        <v>6616</v>
      </c>
      <c r="AI201" t="s">
        <v>6618</v>
      </c>
      <c r="AJ201" t="s">
        <v>6618</v>
      </c>
      <c r="AK201">
        <v>0</v>
      </c>
      <c r="AL201">
        <v>0</v>
      </c>
      <c r="AM201">
        <v>0</v>
      </c>
      <c r="AN201">
        <v>0</v>
      </c>
      <c r="AO201">
        <v>0</v>
      </c>
      <c r="AP201" s="3" t="str">
        <f t="shared" si="125"/>
        <v>No</v>
      </c>
      <c r="AQ201" s="3" t="str">
        <f t="shared" si="126"/>
        <v>No</v>
      </c>
      <c r="AR201" s="3" t="str">
        <f t="shared" si="127"/>
        <v>No</v>
      </c>
      <c r="AS201">
        <v>0</v>
      </c>
      <c r="AT201">
        <v>0</v>
      </c>
      <c r="AU201">
        <v>60000</v>
      </c>
      <c r="AV201" t="s">
        <v>6622</v>
      </c>
      <c r="AW201">
        <v>0</v>
      </c>
      <c r="AX201">
        <v>0</v>
      </c>
      <c r="AY201" t="s">
        <v>6634</v>
      </c>
      <c r="AZ201">
        <v>0</v>
      </c>
      <c r="BA201">
        <v>0</v>
      </c>
      <c r="BB201" t="s">
        <v>6617</v>
      </c>
      <c r="BC201" t="s">
        <v>6616</v>
      </c>
      <c r="BD201" s="4" t="str">
        <f t="shared" si="128"/>
        <v>No</v>
      </c>
      <c r="BE201" t="s">
        <v>6640</v>
      </c>
      <c r="BF201" s="3" t="str">
        <f t="shared" si="129"/>
        <v>No</v>
      </c>
      <c r="BG201" t="s">
        <v>6645</v>
      </c>
      <c r="BH201" s="3" t="str">
        <f t="shared" si="130"/>
        <v>31718 CR 121</v>
      </c>
      <c r="BI201" s="3" t="str">
        <f t="shared" si="131"/>
        <v>Hilliard</v>
      </c>
      <c r="BJ201" s="3" t="str">
        <f t="shared" si="132"/>
        <v>Florida</v>
      </c>
      <c r="BK201" s="3">
        <f t="shared" si="133"/>
        <v>32046</v>
      </c>
      <c r="BL201" s="3" t="str">
        <f t="shared" si="134"/>
        <v>31718 CR 121 HILLIARD FL 32046</v>
      </c>
      <c r="BM201" s="3" t="str">
        <f t="shared" si="135"/>
        <v>L</v>
      </c>
      <c r="BN201" s="3" t="str">
        <f t="shared" si="136"/>
        <v>Pass</v>
      </c>
      <c r="BO201" s="3" t="str">
        <f t="shared" si="137"/>
        <v>No</v>
      </c>
      <c r="BP201" s="3" t="str">
        <f t="shared" si="138"/>
        <v>FV&lt;$10K</v>
      </c>
      <c r="BQ201" t="s">
        <v>6650</v>
      </c>
      <c r="BR201" s="3" t="str">
        <f t="shared" si="139"/>
        <v>No, &lt; $20K Lien</v>
      </c>
      <c r="BS201" s="3" t="str">
        <f t="shared" si="140"/>
        <v>No, Lien &lt; $20K</v>
      </c>
      <c r="BT201" t="s">
        <v>6650</v>
      </c>
      <c r="BU201" s="3" t="str">
        <f t="shared" si="141"/>
        <v>No</v>
      </c>
      <c r="BV201" s="3" t="str">
        <f t="shared" si="142"/>
        <v>No</v>
      </c>
      <c r="BW201" s="3">
        <f t="shared" si="143"/>
        <v>0</v>
      </c>
      <c r="BX201" s="3" t="str">
        <f t="shared" si="144"/>
        <v>No</v>
      </c>
      <c r="BY201" s="3">
        <f t="shared" si="145"/>
        <v>47262</v>
      </c>
      <c r="BZ201">
        <v>1</v>
      </c>
      <c r="CA201" s="3">
        <f t="shared" si="146"/>
        <v>47262</v>
      </c>
      <c r="CC201" s="3">
        <f t="shared" si="147"/>
        <v>0</v>
      </c>
      <c r="CD201" s="3">
        <f t="shared" si="148"/>
        <v>0</v>
      </c>
      <c r="CE201" s="3" t="str">
        <f t="shared" si="149"/>
        <v/>
      </c>
      <c r="CF201" s="3" t="e">
        <f>HLOOKUP(CE201,'Valuation Data'!$D$2:$K$5,4,FALSE)</f>
        <v>#N/A</v>
      </c>
      <c r="CG201" s="3">
        <f t="shared" si="150"/>
        <v>47262</v>
      </c>
      <c r="CH201" s="3" t="str">
        <f t="shared" si="151"/>
        <v>No</v>
      </c>
      <c r="CI201" s="3" t="str">
        <f>VLOOKUP(R201,'Use Codes &amp; County Type'!A:D,4,FALSE)</f>
        <v>R</v>
      </c>
      <c r="CJ201" s="3" t="str">
        <f t="shared" si="152"/>
        <v>No</v>
      </c>
      <c r="CK201" s="3" t="str">
        <f t="shared" si="153"/>
        <v>Yes</v>
      </c>
      <c r="CL201" s="3">
        <f t="shared" si="154"/>
        <v>0.67</v>
      </c>
      <c r="CM201" s="3">
        <f t="shared" si="155"/>
        <v>31665.54</v>
      </c>
      <c r="CN201" s="3">
        <f t="shared" si="156"/>
        <v>1585.88</v>
      </c>
      <c r="CO201" s="3">
        <f t="shared" si="157"/>
        <v>30079.66</v>
      </c>
      <c r="CP201" s="3">
        <f t="shared" si="158"/>
        <v>3.355507595954467E-2</v>
      </c>
      <c r="CR201" s="3" t="str">
        <f t="shared" si="159"/>
        <v>No</v>
      </c>
      <c r="CV201" s="3" t="str">
        <f t="shared" si="160"/>
        <v>*Bid</v>
      </c>
      <c r="CW201" s="3">
        <f t="shared" si="161"/>
        <v>200</v>
      </c>
      <c r="CX201" s="3">
        <f t="shared" si="162"/>
        <v>396.47</v>
      </c>
      <c r="CY201" s="3" t="str">
        <f t="shared" si="163"/>
        <v>Ok</v>
      </c>
      <c r="CZ201">
        <v>0</v>
      </c>
      <c r="DA201">
        <v>0</v>
      </c>
    </row>
    <row r="202" spans="1:105" x14ac:dyDescent="0.25">
      <c r="A202">
        <v>201</v>
      </c>
      <c r="B202" t="s">
        <v>3</v>
      </c>
      <c r="C202" t="s">
        <v>310</v>
      </c>
      <c r="D202">
        <v>462.82</v>
      </c>
      <c r="E202">
        <v>2017</v>
      </c>
      <c r="F202">
        <v>462.82</v>
      </c>
      <c r="G202">
        <v>462.82</v>
      </c>
      <c r="H202" s="3">
        <f t="shared" si="123"/>
        <v>0</v>
      </c>
      <c r="I202">
        <v>31688</v>
      </c>
      <c r="J202" t="s">
        <v>2730</v>
      </c>
      <c r="K202" t="s">
        <v>2738</v>
      </c>
      <c r="L202">
        <v>32046</v>
      </c>
      <c r="M202" t="s">
        <v>2879</v>
      </c>
      <c r="N202" t="s">
        <v>4753</v>
      </c>
      <c r="O202">
        <v>-82.024224863521994</v>
      </c>
      <c r="P202">
        <v>30.7045846683381</v>
      </c>
      <c r="Q202" t="s">
        <v>4905</v>
      </c>
      <c r="R202">
        <v>2</v>
      </c>
      <c r="S202" t="s">
        <v>6535</v>
      </c>
      <c r="T202">
        <v>1006</v>
      </c>
      <c r="U202" t="s">
        <v>6578</v>
      </c>
      <c r="V202">
        <v>2017</v>
      </c>
      <c r="W202">
        <v>26313</v>
      </c>
      <c r="X202">
        <v>2017</v>
      </c>
      <c r="Y202">
        <v>26313</v>
      </c>
      <c r="Z202">
        <v>398.35</v>
      </c>
      <c r="AA202" s="3">
        <f t="shared" si="124"/>
        <v>0.8607017847111188</v>
      </c>
      <c r="AB202" t="s">
        <v>6616</v>
      </c>
      <c r="AD202" t="s">
        <v>6616</v>
      </c>
      <c r="AE202" t="s">
        <v>6616</v>
      </c>
      <c r="AF202" t="s">
        <v>6616</v>
      </c>
      <c r="AG202" t="s">
        <v>6616</v>
      </c>
      <c r="AH202" t="s">
        <v>6616</v>
      </c>
      <c r="AI202" t="s">
        <v>6618</v>
      </c>
      <c r="AJ202" t="s">
        <v>6618</v>
      </c>
      <c r="AK202" t="s">
        <v>6618</v>
      </c>
      <c r="AL202" t="s">
        <v>6618</v>
      </c>
      <c r="AM202" t="s">
        <v>6618</v>
      </c>
      <c r="AN202" t="s">
        <v>6618</v>
      </c>
      <c r="AO202" t="s">
        <v>6618</v>
      </c>
      <c r="AP202" s="3" t="str">
        <f t="shared" si="125"/>
        <v>No</v>
      </c>
      <c r="AQ202" s="3" t="str">
        <f t="shared" si="126"/>
        <v>No</v>
      </c>
      <c r="AR202" s="3" t="str">
        <f t="shared" si="127"/>
        <v>No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 t="s">
        <v>6634</v>
      </c>
      <c r="AZ202" t="s">
        <v>6638</v>
      </c>
      <c r="BA202">
        <v>0</v>
      </c>
      <c r="BB202" t="s">
        <v>6616</v>
      </c>
      <c r="BC202" t="s">
        <v>6616</v>
      </c>
      <c r="BD202" s="4" t="str">
        <f t="shared" si="128"/>
        <v>No</v>
      </c>
      <c r="BE202" t="s">
        <v>6640</v>
      </c>
      <c r="BF202" s="3" t="str">
        <f t="shared" si="129"/>
        <v>No</v>
      </c>
      <c r="BG202" t="s">
        <v>6645</v>
      </c>
      <c r="BH202" s="3" t="str">
        <f t="shared" si="130"/>
        <v>31688 CR 121</v>
      </c>
      <c r="BI202" s="3" t="str">
        <f t="shared" si="131"/>
        <v>Hilliard</v>
      </c>
      <c r="BJ202" s="3" t="str">
        <f t="shared" si="132"/>
        <v>Florida</v>
      </c>
      <c r="BK202" s="3">
        <f t="shared" si="133"/>
        <v>32046</v>
      </c>
      <c r="BL202" s="3" t="str">
        <f t="shared" si="134"/>
        <v>31688 CR 121 HILLIARD FL 32046</v>
      </c>
      <c r="BM202" s="3" t="str">
        <f t="shared" si="135"/>
        <v/>
      </c>
      <c r="BN202" s="3" t="str">
        <f t="shared" si="136"/>
        <v>Pass</v>
      </c>
      <c r="BO202" s="3" t="str">
        <f t="shared" si="137"/>
        <v>No</v>
      </c>
      <c r="BP202" s="3" t="str">
        <f t="shared" si="138"/>
        <v>FV&lt;$10K</v>
      </c>
      <c r="BQ202" t="s">
        <v>6650</v>
      </c>
      <c r="BR202" s="3" t="str">
        <f t="shared" si="139"/>
        <v>No, &lt; $20K Lien</v>
      </c>
      <c r="BS202" s="3" t="str">
        <f t="shared" si="140"/>
        <v>No, Lien &lt; $20K</v>
      </c>
      <c r="BT202" t="s">
        <v>6650</v>
      </c>
      <c r="BU202" s="3" t="str">
        <f t="shared" si="141"/>
        <v>No</v>
      </c>
      <c r="BV202" s="3" t="str">
        <f t="shared" si="142"/>
        <v>No</v>
      </c>
      <c r="BW202" s="3">
        <f t="shared" si="143"/>
        <v>0</v>
      </c>
      <c r="BX202" s="3" t="str">
        <f t="shared" si="144"/>
        <v>No</v>
      </c>
      <c r="BY202" s="3">
        <f t="shared" si="145"/>
        <v>26313</v>
      </c>
      <c r="BZ202">
        <v>1</v>
      </c>
      <c r="CA202" s="3">
        <f t="shared" si="146"/>
        <v>26313</v>
      </c>
      <c r="CC202" s="3">
        <f t="shared" si="147"/>
        <v>0</v>
      </c>
      <c r="CD202" s="3">
        <f t="shared" si="148"/>
        <v>0</v>
      </c>
      <c r="CE202" s="3" t="str">
        <f t="shared" si="149"/>
        <v/>
      </c>
      <c r="CF202" s="3" t="e">
        <f>HLOOKUP(CE202,'Valuation Data'!$D$2:$K$5,4,FALSE)</f>
        <v>#N/A</v>
      </c>
      <c r="CG202" s="3">
        <f t="shared" si="150"/>
        <v>26313</v>
      </c>
      <c r="CH202" s="3" t="str">
        <f t="shared" si="151"/>
        <v>No</v>
      </c>
      <c r="CI202" s="3" t="str">
        <f>VLOOKUP(R202,'Use Codes &amp; County Type'!A:D,4,FALSE)</f>
        <v>R</v>
      </c>
      <c r="CJ202" s="3" t="str">
        <f t="shared" si="152"/>
        <v>No</v>
      </c>
      <c r="CK202" s="3" t="str">
        <f t="shared" si="153"/>
        <v>No</v>
      </c>
      <c r="CL202" s="3">
        <f t="shared" si="154"/>
        <v>0.35</v>
      </c>
      <c r="CM202" s="3">
        <f t="shared" si="155"/>
        <v>9209.5499999999993</v>
      </c>
      <c r="CN202" s="3">
        <f t="shared" si="156"/>
        <v>1851.28</v>
      </c>
      <c r="CO202" s="3">
        <f t="shared" si="157"/>
        <v>7358.2699999999995</v>
      </c>
      <c r="CP202" s="3">
        <f t="shared" si="158"/>
        <v>7.0356097746361118E-2</v>
      </c>
      <c r="CR202" s="3" t="str">
        <f t="shared" si="159"/>
        <v>No</v>
      </c>
      <c r="CV202" s="3" t="str">
        <f t="shared" si="160"/>
        <v>FMV&lt;$30K</v>
      </c>
      <c r="CW202" s="3">
        <f t="shared" si="161"/>
        <v>201</v>
      </c>
      <c r="CX202" s="3">
        <f t="shared" si="162"/>
        <v>462.82</v>
      </c>
      <c r="CY202" s="3" t="str">
        <f t="shared" si="163"/>
        <v>Ok</v>
      </c>
      <c r="CZ202">
        <v>0</v>
      </c>
      <c r="DA202">
        <v>0</v>
      </c>
    </row>
    <row r="203" spans="1:105" x14ac:dyDescent="0.25">
      <c r="A203">
        <v>202</v>
      </c>
      <c r="B203" t="s">
        <v>3</v>
      </c>
      <c r="C203" t="s">
        <v>311</v>
      </c>
      <c r="D203">
        <v>387.18</v>
      </c>
      <c r="E203">
        <v>2017</v>
      </c>
      <c r="F203">
        <v>387.18</v>
      </c>
      <c r="G203">
        <v>387.18</v>
      </c>
      <c r="H203" s="3">
        <f t="shared" si="123"/>
        <v>0</v>
      </c>
      <c r="I203">
        <v>1037</v>
      </c>
      <c r="J203" t="s">
        <v>2730</v>
      </c>
      <c r="K203" t="s">
        <v>2738</v>
      </c>
      <c r="L203">
        <v>32046</v>
      </c>
      <c r="M203" t="s">
        <v>2880</v>
      </c>
      <c r="N203" t="s">
        <v>4753</v>
      </c>
      <c r="O203">
        <v>-82.031346974640996</v>
      </c>
      <c r="P203">
        <v>30.7020336737965</v>
      </c>
      <c r="Q203" t="s">
        <v>4906</v>
      </c>
      <c r="R203">
        <v>2</v>
      </c>
      <c r="S203" t="s">
        <v>6535</v>
      </c>
      <c r="T203">
        <v>1006</v>
      </c>
      <c r="U203" t="s">
        <v>6578</v>
      </c>
      <c r="V203">
        <v>2017</v>
      </c>
      <c r="W203">
        <v>21058</v>
      </c>
      <c r="X203">
        <v>2017</v>
      </c>
      <c r="Y203">
        <v>22518</v>
      </c>
      <c r="Z203">
        <v>328.42</v>
      </c>
      <c r="AA203" s="3">
        <f t="shared" si="124"/>
        <v>0.84823596260137402</v>
      </c>
      <c r="AC203" t="s">
        <v>6616</v>
      </c>
      <c r="AE203" t="s">
        <v>6616</v>
      </c>
      <c r="AG203" t="s">
        <v>6616</v>
      </c>
      <c r="AH203" t="s">
        <v>6616</v>
      </c>
      <c r="AI203" t="s">
        <v>6618</v>
      </c>
      <c r="AJ203" t="s">
        <v>6618</v>
      </c>
      <c r="AK203" t="s">
        <v>6618</v>
      </c>
      <c r="AL203" t="s">
        <v>6618</v>
      </c>
      <c r="AM203">
        <v>0</v>
      </c>
      <c r="AN203">
        <v>0</v>
      </c>
      <c r="AO203">
        <v>0</v>
      </c>
      <c r="AP203" s="3" t="str">
        <f t="shared" si="125"/>
        <v>No</v>
      </c>
      <c r="AQ203" s="3" t="str">
        <f t="shared" si="126"/>
        <v>No</v>
      </c>
      <c r="AR203" s="3" t="str">
        <f t="shared" si="127"/>
        <v>No</v>
      </c>
      <c r="AS203">
        <v>0</v>
      </c>
      <c r="AT203">
        <v>0</v>
      </c>
      <c r="AU203">
        <v>20000</v>
      </c>
      <c r="AV203" t="s">
        <v>6622</v>
      </c>
      <c r="AW203">
        <v>0</v>
      </c>
      <c r="AX203">
        <v>0</v>
      </c>
      <c r="AY203" t="s">
        <v>6634</v>
      </c>
      <c r="AZ203" t="s">
        <v>6637</v>
      </c>
      <c r="BA203">
        <v>0</v>
      </c>
      <c r="BB203" t="s">
        <v>6616</v>
      </c>
      <c r="BC203" t="s">
        <v>6616</v>
      </c>
      <c r="BD203" s="4" t="str">
        <f t="shared" si="128"/>
        <v>No</v>
      </c>
      <c r="BE203" t="s">
        <v>6640</v>
      </c>
      <c r="BF203" s="3" t="str">
        <f t="shared" si="129"/>
        <v>No</v>
      </c>
      <c r="BG203" t="s">
        <v>6645</v>
      </c>
      <c r="BH203" s="3" t="str">
        <f t="shared" si="130"/>
        <v>1037 MULBERRY LANDING RD</v>
      </c>
      <c r="BI203" s="3" t="str">
        <f t="shared" si="131"/>
        <v>Hilliard</v>
      </c>
      <c r="BJ203" s="3" t="str">
        <f t="shared" si="132"/>
        <v>Florida</v>
      </c>
      <c r="BK203" s="3">
        <f t="shared" si="133"/>
        <v>32046</v>
      </c>
      <c r="BL203" s="3" t="str">
        <f t="shared" si="134"/>
        <v>1037 MULBERRY LANDING RD HILLIARD FL 32046</v>
      </c>
      <c r="BM203" s="3" t="str">
        <f t="shared" si="135"/>
        <v>L</v>
      </c>
      <c r="BN203" s="3" t="str">
        <f t="shared" si="136"/>
        <v>Pass</v>
      </c>
      <c r="BO203" s="3" t="str">
        <f t="shared" si="137"/>
        <v>No</v>
      </c>
      <c r="BP203" s="3" t="str">
        <f t="shared" si="138"/>
        <v>FV&lt;$10K</v>
      </c>
      <c r="BQ203" t="s">
        <v>6650</v>
      </c>
      <c r="BR203" s="3" t="str">
        <f t="shared" si="139"/>
        <v>No, &lt; $20K Lien</v>
      </c>
      <c r="BS203" s="3" t="str">
        <f t="shared" si="140"/>
        <v>No, Lien &lt; $20K</v>
      </c>
      <c r="BT203" t="s">
        <v>6650</v>
      </c>
      <c r="BU203" s="3" t="str">
        <f t="shared" si="141"/>
        <v>No</v>
      </c>
      <c r="BV203" s="3" t="str">
        <f t="shared" si="142"/>
        <v>No</v>
      </c>
      <c r="BW203" s="3">
        <f t="shared" si="143"/>
        <v>0</v>
      </c>
      <c r="BX203" s="3" t="str">
        <f t="shared" si="144"/>
        <v>No</v>
      </c>
      <c r="BY203" s="3">
        <f t="shared" si="145"/>
        <v>21058</v>
      </c>
      <c r="BZ203">
        <v>1</v>
      </c>
      <c r="CA203" s="3">
        <f t="shared" si="146"/>
        <v>21058</v>
      </c>
      <c r="CC203" s="3">
        <f t="shared" si="147"/>
        <v>0</v>
      </c>
      <c r="CD203" s="3">
        <f t="shared" si="148"/>
        <v>0</v>
      </c>
      <c r="CE203" s="3" t="str">
        <f t="shared" si="149"/>
        <v/>
      </c>
      <c r="CF203" s="3" t="e">
        <f>HLOOKUP(CE203,'Valuation Data'!$D$2:$K$5,4,FALSE)</f>
        <v>#N/A</v>
      </c>
      <c r="CG203" s="3">
        <f t="shared" si="150"/>
        <v>21058</v>
      </c>
      <c r="CH203" s="3" t="str">
        <f t="shared" si="151"/>
        <v>No</v>
      </c>
      <c r="CI203" s="3" t="str">
        <f>VLOOKUP(R203,'Use Codes &amp; County Type'!A:D,4,FALSE)</f>
        <v>R</v>
      </c>
      <c r="CJ203" s="3" t="str">
        <f t="shared" si="152"/>
        <v>No</v>
      </c>
      <c r="CK203" s="3" t="str">
        <f t="shared" si="153"/>
        <v>No</v>
      </c>
      <c r="CL203" s="3">
        <f t="shared" si="154"/>
        <v>0.35</v>
      </c>
      <c r="CM203" s="3">
        <f t="shared" si="155"/>
        <v>7370.2999999999993</v>
      </c>
      <c r="CN203" s="3">
        <f t="shared" si="156"/>
        <v>1548.72</v>
      </c>
      <c r="CO203" s="3">
        <f t="shared" si="157"/>
        <v>5821.579999999999</v>
      </c>
      <c r="CP203" s="3">
        <f t="shared" si="158"/>
        <v>7.3545445911292626E-2</v>
      </c>
      <c r="CR203" s="3" t="str">
        <f t="shared" si="159"/>
        <v>No</v>
      </c>
      <c r="CV203" s="3" t="str">
        <f t="shared" si="160"/>
        <v>FMV&lt;$30K</v>
      </c>
      <c r="CW203" s="3">
        <f t="shared" si="161"/>
        <v>202</v>
      </c>
      <c r="CX203" s="3">
        <f t="shared" si="162"/>
        <v>387.18</v>
      </c>
      <c r="CY203" s="3" t="str">
        <f t="shared" si="163"/>
        <v>Ok</v>
      </c>
      <c r="CZ203">
        <v>0</v>
      </c>
      <c r="DA203">
        <v>0</v>
      </c>
    </row>
    <row r="204" spans="1:105" x14ac:dyDescent="0.25">
      <c r="A204">
        <v>203</v>
      </c>
      <c r="B204" t="s">
        <v>3</v>
      </c>
      <c r="C204" t="s">
        <v>312</v>
      </c>
      <c r="D204">
        <v>331.15</v>
      </c>
      <c r="E204">
        <v>2017</v>
      </c>
      <c r="F204">
        <v>331.15</v>
      </c>
      <c r="G204">
        <v>331.15</v>
      </c>
      <c r="H204" s="3">
        <f t="shared" si="123"/>
        <v>0</v>
      </c>
      <c r="I204">
        <v>29620</v>
      </c>
      <c r="J204" t="s">
        <v>2730</v>
      </c>
      <c r="K204" t="s">
        <v>2738</v>
      </c>
      <c r="L204">
        <v>32046</v>
      </c>
      <c r="M204" t="s">
        <v>2881</v>
      </c>
      <c r="N204" t="s">
        <v>4753</v>
      </c>
      <c r="O204">
        <v>-82.033494186334295</v>
      </c>
      <c r="P204">
        <v>30.702004548859499</v>
      </c>
      <c r="Q204" t="s">
        <v>4907</v>
      </c>
      <c r="R204">
        <v>2</v>
      </c>
      <c r="S204" t="s">
        <v>6535</v>
      </c>
      <c r="T204">
        <v>1006</v>
      </c>
      <c r="U204" t="s">
        <v>6578</v>
      </c>
      <c r="V204">
        <v>2017</v>
      </c>
      <c r="W204">
        <v>43271</v>
      </c>
      <c r="X204">
        <v>2017</v>
      </c>
      <c r="Y204">
        <v>47946</v>
      </c>
      <c r="Z204">
        <v>276.60000000000002</v>
      </c>
      <c r="AA204" s="3">
        <f t="shared" si="124"/>
        <v>0.83527102521515939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 s="3" t="str">
        <f t="shared" si="125"/>
        <v>No</v>
      </c>
      <c r="AQ204" s="3" t="str">
        <f t="shared" si="126"/>
        <v>No</v>
      </c>
      <c r="AR204" s="3" t="str">
        <f t="shared" si="127"/>
        <v>No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 t="s">
        <v>6634</v>
      </c>
      <c r="AZ204">
        <v>0</v>
      </c>
      <c r="BA204">
        <v>0</v>
      </c>
      <c r="BB204" t="s">
        <v>6617</v>
      </c>
      <c r="BC204">
        <v>0</v>
      </c>
      <c r="BD204" s="4" t="str">
        <f t="shared" si="128"/>
        <v>No</v>
      </c>
      <c r="BE204" t="s">
        <v>6640</v>
      </c>
      <c r="BF204" s="3" t="str">
        <f t="shared" si="129"/>
        <v>No</v>
      </c>
      <c r="BG204" t="s">
        <v>6645</v>
      </c>
      <c r="BH204" s="3" t="str">
        <f t="shared" si="130"/>
        <v>29620 NICK BAY LN</v>
      </c>
      <c r="BI204" s="3" t="str">
        <f t="shared" si="131"/>
        <v>Hilliard</v>
      </c>
      <c r="BJ204" s="3" t="str">
        <f t="shared" si="132"/>
        <v>Florida</v>
      </c>
      <c r="BK204" s="3">
        <f t="shared" si="133"/>
        <v>32046</v>
      </c>
      <c r="BL204" s="3" t="str">
        <f t="shared" si="134"/>
        <v>29620 NICK BAY LN HILLIARD FL 32046</v>
      </c>
      <c r="BM204" s="3" t="str">
        <f t="shared" si="135"/>
        <v/>
      </c>
      <c r="BN204" s="3" t="str">
        <f t="shared" si="136"/>
        <v>Pass</v>
      </c>
      <c r="BO204" s="3" t="str">
        <f t="shared" si="137"/>
        <v>No</v>
      </c>
      <c r="BP204" s="3" t="str">
        <f t="shared" si="138"/>
        <v>FV&lt;$10K</v>
      </c>
      <c r="BQ204" t="s">
        <v>6650</v>
      </c>
      <c r="BR204" s="3" t="str">
        <f t="shared" si="139"/>
        <v>No, &lt; $20K Lien</v>
      </c>
      <c r="BS204" s="3" t="str">
        <f t="shared" si="140"/>
        <v>No, Lien &lt; $20K</v>
      </c>
      <c r="BT204" t="s">
        <v>6650</v>
      </c>
      <c r="BU204" s="3" t="str">
        <f t="shared" si="141"/>
        <v>No</v>
      </c>
      <c r="BV204" s="3" t="str">
        <f t="shared" si="142"/>
        <v>No</v>
      </c>
      <c r="BW204" s="3">
        <f t="shared" si="143"/>
        <v>0</v>
      </c>
      <c r="BX204" s="3" t="str">
        <f t="shared" si="144"/>
        <v>No</v>
      </c>
      <c r="BY204" s="3">
        <f t="shared" si="145"/>
        <v>43271</v>
      </c>
      <c r="BZ204">
        <v>1</v>
      </c>
      <c r="CA204" s="3">
        <f t="shared" si="146"/>
        <v>43271</v>
      </c>
      <c r="CC204" s="3">
        <f t="shared" si="147"/>
        <v>0</v>
      </c>
      <c r="CD204" s="3">
        <f t="shared" si="148"/>
        <v>0</v>
      </c>
      <c r="CE204" s="3" t="str">
        <f t="shared" si="149"/>
        <v/>
      </c>
      <c r="CF204" s="3" t="e">
        <f>HLOOKUP(CE204,'Valuation Data'!$D$2:$K$5,4,FALSE)</f>
        <v>#N/A</v>
      </c>
      <c r="CG204" s="3">
        <f t="shared" si="150"/>
        <v>43271</v>
      </c>
      <c r="CH204" s="3" t="str">
        <f t="shared" si="151"/>
        <v>No</v>
      </c>
      <c r="CI204" s="3" t="str">
        <f>VLOOKUP(R204,'Use Codes &amp; County Type'!A:D,4,FALSE)</f>
        <v>R</v>
      </c>
      <c r="CJ204" s="3" t="str">
        <f t="shared" si="152"/>
        <v>No</v>
      </c>
      <c r="CK204" s="3" t="str">
        <f t="shared" si="153"/>
        <v>Yes</v>
      </c>
      <c r="CL204" s="3">
        <f t="shared" si="154"/>
        <v>0.67</v>
      </c>
      <c r="CM204" s="3">
        <f t="shared" si="155"/>
        <v>28991.570000000003</v>
      </c>
      <c r="CN204" s="3">
        <f t="shared" si="156"/>
        <v>1324.6</v>
      </c>
      <c r="CO204" s="3">
        <f t="shared" si="157"/>
        <v>27666.970000000005</v>
      </c>
      <c r="CP204" s="3">
        <f t="shared" si="158"/>
        <v>3.0611726098310643E-2</v>
      </c>
      <c r="CR204" s="3" t="str">
        <f t="shared" si="159"/>
        <v>No</v>
      </c>
      <c r="CV204" s="3" t="str">
        <f t="shared" si="160"/>
        <v>*Bid</v>
      </c>
      <c r="CW204" s="3">
        <f t="shared" si="161"/>
        <v>203</v>
      </c>
      <c r="CX204" s="3">
        <f t="shared" si="162"/>
        <v>331.15</v>
      </c>
      <c r="CY204" s="3" t="str">
        <f t="shared" si="163"/>
        <v>Ok</v>
      </c>
      <c r="CZ204">
        <v>0</v>
      </c>
      <c r="DA204">
        <v>0</v>
      </c>
    </row>
    <row r="205" spans="1:105" x14ac:dyDescent="0.25">
      <c r="A205">
        <v>204</v>
      </c>
      <c r="B205" t="s">
        <v>3</v>
      </c>
      <c r="C205" t="s">
        <v>313</v>
      </c>
      <c r="D205">
        <v>130.22999999999999</v>
      </c>
      <c r="E205">
        <v>2017</v>
      </c>
      <c r="F205">
        <v>130.22999999999999</v>
      </c>
      <c r="G205">
        <v>130.22999999999999</v>
      </c>
      <c r="H205" s="3">
        <f t="shared" si="123"/>
        <v>0</v>
      </c>
      <c r="J205" t="s">
        <v>2730</v>
      </c>
      <c r="K205" t="s">
        <v>2738</v>
      </c>
      <c r="L205">
        <v>32046</v>
      </c>
      <c r="M205" t="s">
        <v>2882</v>
      </c>
      <c r="N205" t="s">
        <v>4753</v>
      </c>
      <c r="O205">
        <v>-82.030256008020999</v>
      </c>
      <c r="P205">
        <v>30.706667310814201</v>
      </c>
      <c r="Q205" t="s">
        <v>4908</v>
      </c>
      <c r="R205">
        <v>0</v>
      </c>
      <c r="S205" t="s">
        <v>6538</v>
      </c>
      <c r="T205">
        <v>8001</v>
      </c>
      <c r="U205" t="s">
        <v>6581</v>
      </c>
      <c r="V205">
        <v>2017</v>
      </c>
      <c r="W205">
        <v>6000</v>
      </c>
      <c r="X205">
        <v>2017</v>
      </c>
      <c r="Y205">
        <v>6000</v>
      </c>
      <c r="Z205">
        <v>90.83</v>
      </c>
      <c r="AA205" s="3">
        <f t="shared" si="124"/>
        <v>0.69745834293173625</v>
      </c>
      <c r="AB205" t="s">
        <v>6616</v>
      </c>
      <c r="AC205" t="s">
        <v>6616</v>
      </c>
      <c r="AD205" t="s">
        <v>6616</v>
      </c>
      <c r="AE205" t="s">
        <v>6616</v>
      </c>
      <c r="AF205" t="s">
        <v>6616</v>
      </c>
      <c r="AG205" t="s">
        <v>6616</v>
      </c>
      <c r="AH205" t="s">
        <v>6616</v>
      </c>
      <c r="AI205" t="s">
        <v>6618</v>
      </c>
      <c r="AJ205" t="s">
        <v>6618</v>
      </c>
      <c r="AK205" t="s">
        <v>6618</v>
      </c>
      <c r="AL205" t="s">
        <v>6618</v>
      </c>
      <c r="AM205" t="s">
        <v>6618</v>
      </c>
      <c r="AN205" t="s">
        <v>6618</v>
      </c>
      <c r="AO205" t="s">
        <v>6618</v>
      </c>
      <c r="AP205" s="3" t="str">
        <f t="shared" si="125"/>
        <v>No</v>
      </c>
      <c r="AQ205" s="3" t="str">
        <f t="shared" si="126"/>
        <v>No</v>
      </c>
      <c r="AR205" s="3" t="str">
        <f t="shared" si="127"/>
        <v>No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 t="s">
        <v>6634</v>
      </c>
      <c r="AZ205" t="s">
        <v>6637</v>
      </c>
      <c r="BA205">
        <v>2</v>
      </c>
      <c r="BB205" t="s">
        <v>6616</v>
      </c>
      <c r="BC205" t="s">
        <v>6617</v>
      </c>
      <c r="BD205" s="4" t="str">
        <f t="shared" si="128"/>
        <v>No</v>
      </c>
      <c r="BE205" t="s">
        <v>6640</v>
      </c>
      <c r="BF205" s="3" t="str">
        <f t="shared" si="129"/>
        <v>No</v>
      </c>
      <c r="BG205" t="s">
        <v>6645</v>
      </c>
      <c r="BH205" s="3" t="str">
        <f t="shared" si="130"/>
        <v>MULBERRY LANDING RD N</v>
      </c>
      <c r="BI205" s="3" t="str">
        <f t="shared" si="131"/>
        <v>Hilliard</v>
      </c>
      <c r="BJ205" s="3" t="str">
        <f t="shared" si="132"/>
        <v>Florida</v>
      </c>
      <c r="BK205" s="3">
        <f t="shared" si="133"/>
        <v>32046</v>
      </c>
      <c r="BL205" s="3" t="str">
        <f t="shared" si="134"/>
        <v>MULBERRY LANDING RD N HILLIARD FL 32046</v>
      </c>
      <c r="BM205" s="3" t="str">
        <f t="shared" si="135"/>
        <v/>
      </c>
      <c r="BN205" s="3" t="str">
        <f t="shared" si="136"/>
        <v>Lien&lt;$150</v>
      </c>
      <c r="BO205" s="3" t="str">
        <f t="shared" si="137"/>
        <v>Yes</v>
      </c>
      <c r="BP205" s="3" t="str">
        <f t="shared" si="138"/>
        <v>FV&lt;$10K</v>
      </c>
      <c r="BQ205" t="s">
        <v>6650</v>
      </c>
      <c r="BR205" s="3" t="str">
        <f t="shared" si="139"/>
        <v>No, &lt; $20K Lien</v>
      </c>
      <c r="BS205" s="3" t="str">
        <f t="shared" si="140"/>
        <v>No, Lien &lt; $20K</v>
      </c>
      <c r="BT205" t="s">
        <v>6650</v>
      </c>
      <c r="BU205" s="3" t="str">
        <f t="shared" si="141"/>
        <v>No</v>
      </c>
      <c r="BV205" s="3" t="str">
        <f t="shared" si="142"/>
        <v>No</v>
      </c>
      <c r="BW205" s="3">
        <f t="shared" si="143"/>
        <v>2</v>
      </c>
      <c r="BX205" s="3" t="str">
        <f t="shared" si="144"/>
        <v>No</v>
      </c>
      <c r="BY205" s="3">
        <f t="shared" si="145"/>
        <v>6000</v>
      </c>
      <c r="BZ205">
        <v>1</v>
      </c>
      <c r="CA205" s="3">
        <f t="shared" si="146"/>
        <v>6000</v>
      </c>
      <c r="CC205" s="3">
        <f t="shared" si="147"/>
        <v>0</v>
      </c>
      <c r="CD205" s="3">
        <f t="shared" si="148"/>
        <v>0</v>
      </c>
      <c r="CE205" s="3" t="str">
        <f t="shared" si="149"/>
        <v/>
      </c>
      <c r="CF205" s="3" t="e">
        <f>HLOOKUP(CE205,'Valuation Data'!$D$2:$K$5,4,FALSE)</f>
        <v>#N/A</v>
      </c>
      <c r="CG205" s="3">
        <f t="shared" si="150"/>
        <v>6000</v>
      </c>
      <c r="CH205" s="3" t="str">
        <f t="shared" si="151"/>
        <v>No</v>
      </c>
      <c r="CI205" s="3" t="str">
        <f>VLOOKUP(R205,'Use Codes &amp; County Type'!A:D,4,FALSE)</f>
        <v>V</v>
      </c>
      <c r="CJ205" s="3" t="str">
        <f t="shared" si="152"/>
        <v>Yes</v>
      </c>
      <c r="CK205" s="3" t="str">
        <f t="shared" si="153"/>
        <v>No</v>
      </c>
      <c r="CL205" s="3">
        <f t="shared" si="154"/>
        <v>0</v>
      </c>
      <c r="CM205" s="3">
        <f t="shared" si="155"/>
        <v>0</v>
      </c>
      <c r="CN205" s="3">
        <f t="shared" si="156"/>
        <v>781.38</v>
      </c>
      <c r="CO205" s="3">
        <f t="shared" si="157"/>
        <v>-781.38</v>
      </c>
      <c r="CP205" s="3">
        <f t="shared" si="158"/>
        <v>0.13023000000000001</v>
      </c>
      <c r="CR205" s="3" t="str">
        <f t="shared" si="159"/>
        <v>No</v>
      </c>
      <c r="CV205" s="3" t="str">
        <f t="shared" si="160"/>
        <v>Lien&lt;$150</v>
      </c>
      <c r="CW205" s="3">
        <f t="shared" si="161"/>
        <v>204</v>
      </c>
      <c r="CX205" s="3">
        <f t="shared" si="162"/>
        <v>130.22999999999999</v>
      </c>
      <c r="CY205" s="3" t="str">
        <f t="shared" si="163"/>
        <v>Ok</v>
      </c>
      <c r="CZ205">
        <v>0</v>
      </c>
      <c r="DA205">
        <v>0</v>
      </c>
    </row>
    <row r="206" spans="1:105" x14ac:dyDescent="0.25">
      <c r="A206">
        <v>205</v>
      </c>
      <c r="B206" t="s">
        <v>3</v>
      </c>
      <c r="C206" t="s">
        <v>314</v>
      </c>
      <c r="D206">
        <v>897.89</v>
      </c>
      <c r="E206">
        <v>2017</v>
      </c>
      <c r="F206">
        <v>897.89</v>
      </c>
      <c r="G206">
        <v>897.89</v>
      </c>
      <c r="H206" s="3">
        <f t="shared" si="123"/>
        <v>0</v>
      </c>
      <c r="I206">
        <v>29984</v>
      </c>
      <c r="J206" t="s">
        <v>2730</v>
      </c>
      <c r="K206" t="s">
        <v>2738</v>
      </c>
      <c r="L206">
        <v>32046</v>
      </c>
      <c r="M206" t="s">
        <v>2883</v>
      </c>
      <c r="N206" t="s">
        <v>4753</v>
      </c>
      <c r="O206">
        <v>-82.031707462240803</v>
      </c>
      <c r="P206">
        <v>30.680756195636199</v>
      </c>
      <c r="Q206" t="s">
        <v>4909</v>
      </c>
      <c r="R206">
        <v>2</v>
      </c>
      <c r="S206" t="s">
        <v>6535</v>
      </c>
      <c r="T206">
        <v>1006</v>
      </c>
      <c r="U206" t="s">
        <v>6578</v>
      </c>
      <c r="V206">
        <v>2017</v>
      </c>
      <c r="W206">
        <v>51290</v>
      </c>
      <c r="X206">
        <v>2017</v>
      </c>
      <c r="Y206">
        <v>54955</v>
      </c>
      <c r="Z206">
        <v>800.64</v>
      </c>
      <c r="AA206" s="3">
        <f t="shared" si="124"/>
        <v>0.89169051888315942</v>
      </c>
      <c r="AD206" t="s">
        <v>6616</v>
      </c>
      <c r="AE206" t="s">
        <v>6616</v>
      </c>
      <c r="AF206" t="s">
        <v>6616</v>
      </c>
      <c r="AI206" t="s">
        <v>6618</v>
      </c>
      <c r="AJ206" t="s">
        <v>6618</v>
      </c>
      <c r="AK206" t="s">
        <v>6618</v>
      </c>
      <c r="AL206" t="s">
        <v>6618</v>
      </c>
      <c r="AM206">
        <v>0</v>
      </c>
      <c r="AN206">
        <v>0</v>
      </c>
      <c r="AO206">
        <v>0</v>
      </c>
      <c r="AP206" s="3" t="str">
        <f t="shared" si="125"/>
        <v>No</v>
      </c>
      <c r="AQ206" s="3" t="str">
        <f t="shared" si="126"/>
        <v>No</v>
      </c>
      <c r="AR206" s="3" t="str">
        <f t="shared" si="127"/>
        <v>No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 t="s">
        <v>6634</v>
      </c>
      <c r="AZ206" t="s">
        <v>6638</v>
      </c>
      <c r="BA206">
        <v>0</v>
      </c>
      <c r="BB206" t="s">
        <v>6616</v>
      </c>
      <c r="BC206" t="s">
        <v>6617</v>
      </c>
      <c r="BD206" s="4" t="str">
        <f t="shared" si="128"/>
        <v>No</v>
      </c>
      <c r="BE206" t="s">
        <v>6640</v>
      </c>
      <c r="BF206" s="3" t="str">
        <f t="shared" si="129"/>
        <v>No</v>
      </c>
      <c r="BG206" t="s">
        <v>6645</v>
      </c>
      <c r="BH206" s="3" t="str">
        <f t="shared" si="130"/>
        <v>29984 CR 121</v>
      </c>
      <c r="BI206" s="3" t="str">
        <f t="shared" si="131"/>
        <v>Hilliard</v>
      </c>
      <c r="BJ206" s="3" t="str">
        <f t="shared" si="132"/>
        <v>Florida</v>
      </c>
      <c r="BK206" s="3">
        <f t="shared" si="133"/>
        <v>32046</v>
      </c>
      <c r="BL206" s="3" t="str">
        <f t="shared" si="134"/>
        <v>29984 CR 121 HILLIARD FL 32046</v>
      </c>
      <c r="BM206" s="3" t="str">
        <f t="shared" si="135"/>
        <v/>
      </c>
      <c r="BN206" s="3" t="str">
        <f t="shared" si="136"/>
        <v>Pass</v>
      </c>
      <c r="BO206" s="3" t="str">
        <f t="shared" si="137"/>
        <v>Yes</v>
      </c>
      <c r="BP206" s="3" t="str">
        <f t="shared" si="138"/>
        <v>FV&lt;$10K</v>
      </c>
      <c r="BQ206" t="s">
        <v>6650</v>
      </c>
      <c r="BR206" s="3" t="str">
        <f t="shared" si="139"/>
        <v>No, &lt; $20K Lien</v>
      </c>
      <c r="BS206" s="3" t="str">
        <f t="shared" si="140"/>
        <v>No, Lien &lt; $20K</v>
      </c>
      <c r="BT206" t="s">
        <v>6650</v>
      </c>
      <c r="BU206" s="3" t="str">
        <f t="shared" si="141"/>
        <v>No</v>
      </c>
      <c r="BV206" s="3" t="str">
        <f t="shared" si="142"/>
        <v>No</v>
      </c>
      <c r="BW206" s="3">
        <f t="shared" si="143"/>
        <v>0</v>
      </c>
      <c r="BX206" s="3" t="str">
        <f t="shared" si="144"/>
        <v>No</v>
      </c>
      <c r="BY206" s="3">
        <f t="shared" si="145"/>
        <v>51290</v>
      </c>
      <c r="BZ206">
        <v>1</v>
      </c>
      <c r="CA206" s="3">
        <f t="shared" si="146"/>
        <v>51290</v>
      </c>
      <c r="CC206" s="3">
        <f t="shared" si="147"/>
        <v>0</v>
      </c>
      <c r="CD206" s="3">
        <f t="shared" si="148"/>
        <v>0</v>
      </c>
      <c r="CE206" s="3" t="str">
        <f t="shared" si="149"/>
        <v/>
      </c>
      <c r="CF206" s="3" t="e">
        <f>HLOOKUP(CE206,'Valuation Data'!$D$2:$K$5,4,FALSE)</f>
        <v>#N/A</v>
      </c>
      <c r="CG206" s="3">
        <f t="shared" si="150"/>
        <v>51290</v>
      </c>
      <c r="CH206" s="3" t="str">
        <f t="shared" si="151"/>
        <v>No</v>
      </c>
      <c r="CI206" s="3" t="str">
        <f>VLOOKUP(R206,'Use Codes &amp; County Type'!A:D,4,FALSE)</f>
        <v>R</v>
      </c>
      <c r="CJ206" s="3" t="str">
        <f t="shared" si="152"/>
        <v>No</v>
      </c>
      <c r="CK206" s="3" t="str">
        <f t="shared" si="153"/>
        <v>No</v>
      </c>
      <c r="CL206" s="3">
        <f t="shared" si="154"/>
        <v>0.35</v>
      </c>
      <c r="CM206" s="3">
        <f t="shared" si="155"/>
        <v>17951.5</v>
      </c>
      <c r="CN206" s="3">
        <f t="shared" si="156"/>
        <v>3591.56</v>
      </c>
      <c r="CO206" s="3">
        <f t="shared" si="157"/>
        <v>14359.94</v>
      </c>
      <c r="CP206" s="3">
        <f t="shared" si="158"/>
        <v>7.0024566192240206E-2</v>
      </c>
      <c r="CR206" s="3" t="str">
        <f t="shared" si="159"/>
        <v>No</v>
      </c>
      <c r="CV206" s="3" t="str">
        <f t="shared" si="160"/>
        <v>*Bid</v>
      </c>
      <c r="CW206" s="3">
        <f t="shared" si="161"/>
        <v>205</v>
      </c>
      <c r="CX206" s="3">
        <f t="shared" si="162"/>
        <v>897.89</v>
      </c>
      <c r="CY206" s="3" t="str">
        <f t="shared" si="163"/>
        <v>Ok</v>
      </c>
      <c r="CZ206">
        <v>0</v>
      </c>
      <c r="DA206">
        <v>0</v>
      </c>
    </row>
    <row r="207" spans="1:105" x14ac:dyDescent="0.25">
      <c r="A207">
        <v>206</v>
      </c>
      <c r="B207" t="s">
        <v>3</v>
      </c>
      <c r="C207" t="s">
        <v>315</v>
      </c>
      <c r="D207">
        <v>1019.14</v>
      </c>
      <c r="E207">
        <v>2017</v>
      </c>
      <c r="F207">
        <v>1019.14</v>
      </c>
      <c r="G207">
        <v>1019.14</v>
      </c>
      <c r="H207" s="3">
        <f t="shared" si="123"/>
        <v>0</v>
      </c>
      <c r="I207">
        <v>28154</v>
      </c>
      <c r="J207" t="s">
        <v>2730</v>
      </c>
      <c r="K207" t="s">
        <v>2738</v>
      </c>
      <c r="L207">
        <v>32046</v>
      </c>
      <c r="M207" t="s">
        <v>2884</v>
      </c>
      <c r="N207" t="s">
        <v>4753</v>
      </c>
      <c r="O207">
        <v>-81.976242937327697</v>
      </c>
      <c r="P207">
        <v>30.776388102105901</v>
      </c>
      <c r="Q207" t="s">
        <v>4910</v>
      </c>
      <c r="R207">
        <v>1</v>
      </c>
      <c r="S207" t="s">
        <v>6539</v>
      </c>
      <c r="T207">
        <v>1001</v>
      </c>
      <c r="U207" t="s">
        <v>6582</v>
      </c>
      <c r="V207">
        <v>2017</v>
      </c>
      <c r="W207">
        <v>60293</v>
      </c>
      <c r="X207">
        <v>2017</v>
      </c>
      <c r="Y207">
        <v>60293</v>
      </c>
      <c r="Z207">
        <v>912.75</v>
      </c>
      <c r="AA207" s="3">
        <f t="shared" si="124"/>
        <v>0.89560806169907958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 s="3" t="str">
        <f t="shared" si="125"/>
        <v>No</v>
      </c>
      <c r="AQ207" s="3" t="str">
        <f t="shared" si="126"/>
        <v>No</v>
      </c>
      <c r="AR207" s="3" t="str">
        <f t="shared" si="127"/>
        <v>No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 t="s">
        <v>6634</v>
      </c>
      <c r="AZ207">
        <v>0</v>
      </c>
      <c r="BA207">
        <v>0</v>
      </c>
      <c r="BB207" t="s">
        <v>6616</v>
      </c>
      <c r="BC207">
        <v>0</v>
      </c>
      <c r="BD207" s="4" t="str">
        <f t="shared" si="128"/>
        <v>No</v>
      </c>
      <c r="BE207" t="s">
        <v>6640</v>
      </c>
      <c r="BF207" s="3" t="str">
        <f t="shared" si="129"/>
        <v>No</v>
      </c>
      <c r="BG207" t="s">
        <v>6645</v>
      </c>
      <c r="BH207" s="3" t="str">
        <f t="shared" si="130"/>
        <v>28154 LAKE HAMPTON RD</v>
      </c>
      <c r="BI207" s="3" t="str">
        <f t="shared" si="131"/>
        <v>Hilliard</v>
      </c>
      <c r="BJ207" s="3" t="str">
        <f t="shared" si="132"/>
        <v>Florida</v>
      </c>
      <c r="BK207" s="3">
        <f t="shared" si="133"/>
        <v>32046</v>
      </c>
      <c r="BL207" s="3" t="str">
        <f t="shared" si="134"/>
        <v>28154 LAKE HAMPTON RD HILLIARD FL 32046</v>
      </c>
      <c r="BM207" s="3" t="str">
        <f t="shared" si="135"/>
        <v/>
      </c>
      <c r="BN207" s="3" t="str">
        <f t="shared" si="136"/>
        <v>Pass</v>
      </c>
      <c r="BO207" s="3" t="str">
        <f t="shared" si="137"/>
        <v>No</v>
      </c>
      <c r="BP207" s="3" t="str">
        <f t="shared" si="138"/>
        <v>FV&lt;$10K</v>
      </c>
      <c r="BQ207" t="s">
        <v>6650</v>
      </c>
      <c r="BR207" s="3" t="str">
        <f t="shared" si="139"/>
        <v>No, &lt; $20K Lien</v>
      </c>
      <c r="BS207" s="3" t="str">
        <f t="shared" si="140"/>
        <v>No, Lien &lt; $20K</v>
      </c>
      <c r="BT207" t="s">
        <v>6650</v>
      </c>
      <c r="BU207" s="3" t="str">
        <f t="shared" si="141"/>
        <v>No</v>
      </c>
      <c r="BV207" s="3" t="str">
        <f t="shared" si="142"/>
        <v>No</v>
      </c>
      <c r="BW207" s="3">
        <f t="shared" si="143"/>
        <v>0</v>
      </c>
      <c r="BX207" s="3" t="str">
        <f t="shared" si="144"/>
        <v>No</v>
      </c>
      <c r="BY207" s="3">
        <f t="shared" si="145"/>
        <v>60293</v>
      </c>
      <c r="BZ207">
        <v>1</v>
      </c>
      <c r="CA207" s="3">
        <f t="shared" si="146"/>
        <v>60293</v>
      </c>
      <c r="CC207" s="3">
        <f t="shared" si="147"/>
        <v>0</v>
      </c>
      <c r="CD207" s="3">
        <f t="shared" si="148"/>
        <v>0</v>
      </c>
      <c r="CE207" s="3" t="str">
        <f t="shared" si="149"/>
        <v/>
      </c>
      <c r="CF207" s="3" t="e">
        <f>HLOOKUP(CE207,'Valuation Data'!$D$2:$K$5,4,FALSE)</f>
        <v>#N/A</v>
      </c>
      <c r="CG207" s="3">
        <f t="shared" si="150"/>
        <v>60293</v>
      </c>
      <c r="CH207" s="3" t="str">
        <f t="shared" si="151"/>
        <v>No</v>
      </c>
      <c r="CI207" s="3" t="str">
        <f>VLOOKUP(R207,'Use Codes &amp; County Type'!A:D,4,FALSE)</f>
        <v>S</v>
      </c>
      <c r="CJ207" s="3" t="str">
        <f t="shared" si="152"/>
        <v>No</v>
      </c>
      <c r="CK207" s="3" t="str">
        <f t="shared" si="153"/>
        <v>No</v>
      </c>
      <c r="CL207" s="3">
        <f t="shared" si="154"/>
        <v>0.35</v>
      </c>
      <c r="CM207" s="3">
        <f t="shared" si="155"/>
        <v>21102.55</v>
      </c>
      <c r="CN207" s="3">
        <f t="shared" si="156"/>
        <v>4076.56</v>
      </c>
      <c r="CO207" s="3">
        <f t="shared" si="157"/>
        <v>17025.989999999998</v>
      </c>
      <c r="CP207" s="3">
        <f t="shared" si="158"/>
        <v>6.7612492329126098E-2</v>
      </c>
      <c r="CR207" s="3" t="str">
        <f t="shared" si="159"/>
        <v>No</v>
      </c>
      <c r="CV207" s="3" t="str">
        <f t="shared" si="160"/>
        <v>*Bid</v>
      </c>
      <c r="CW207" s="3">
        <f t="shared" si="161"/>
        <v>206</v>
      </c>
      <c r="CX207" s="3">
        <f t="shared" si="162"/>
        <v>1019.14</v>
      </c>
      <c r="CY207" s="3" t="str">
        <f t="shared" si="163"/>
        <v>Ok</v>
      </c>
      <c r="CZ207">
        <v>0</v>
      </c>
      <c r="DA207">
        <v>0</v>
      </c>
    </row>
    <row r="208" spans="1:105" x14ac:dyDescent="0.25">
      <c r="A208">
        <v>207</v>
      </c>
      <c r="B208" t="s">
        <v>3</v>
      </c>
      <c r="C208" t="s">
        <v>316</v>
      </c>
      <c r="D208">
        <v>436.73</v>
      </c>
      <c r="E208">
        <v>2017</v>
      </c>
      <c r="F208">
        <v>436.73</v>
      </c>
      <c r="G208">
        <v>436.73</v>
      </c>
      <c r="H208" s="3">
        <f t="shared" si="123"/>
        <v>0</v>
      </c>
      <c r="J208" t="s">
        <v>2730</v>
      </c>
      <c r="K208" t="s">
        <v>2738</v>
      </c>
      <c r="L208">
        <v>32046</v>
      </c>
      <c r="M208" t="s">
        <v>2885</v>
      </c>
      <c r="N208" t="s">
        <v>4753</v>
      </c>
      <c r="O208">
        <v>-81.976172662779305</v>
      </c>
      <c r="P208">
        <v>30.773951148248301</v>
      </c>
      <c r="Q208" t="s">
        <v>4911</v>
      </c>
      <c r="R208">
        <v>0</v>
      </c>
      <c r="S208" t="s">
        <v>6538</v>
      </c>
      <c r="T208">
        <v>8001</v>
      </c>
      <c r="U208" t="s">
        <v>6581</v>
      </c>
      <c r="V208">
        <v>2017</v>
      </c>
      <c r="W208">
        <v>24720</v>
      </c>
      <c r="X208">
        <v>2017</v>
      </c>
      <c r="Y208">
        <v>24720</v>
      </c>
      <c r="Z208">
        <v>374.23</v>
      </c>
      <c r="AA208" s="3">
        <f t="shared" si="124"/>
        <v>0.85689098527694452</v>
      </c>
      <c r="AB208" t="s">
        <v>6616</v>
      </c>
      <c r="AC208" t="s">
        <v>6616</v>
      </c>
      <c r="AH208" t="s">
        <v>6616</v>
      </c>
      <c r="AI208" t="s">
        <v>6618</v>
      </c>
      <c r="AJ208" t="s">
        <v>6618</v>
      </c>
      <c r="AK208" t="s">
        <v>6618</v>
      </c>
      <c r="AL208">
        <v>0</v>
      </c>
      <c r="AM208">
        <v>0</v>
      </c>
      <c r="AN208">
        <v>0</v>
      </c>
      <c r="AO208">
        <v>0</v>
      </c>
      <c r="AP208" s="3" t="str">
        <f t="shared" si="125"/>
        <v>No</v>
      </c>
      <c r="AQ208" s="3" t="str">
        <f t="shared" si="126"/>
        <v>No</v>
      </c>
      <c r="AR208" s="3" t="str">
        <f t="shared" si="127"/>
        <v>No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 t="s">
        <v>6634</v>
      </c>
      <c r="AZ208" t="s">
        <v>6638</v>
      </c>
      <c r="BA208">
        <v>2</v>
      </c>
      <c r="BB208" t="s">
        <v>6616</v>
      </c>
      <c r="BC208" t="s">
        <v>6616</v>
      </c>
      <c r="BD208" s="4" t="str">
        <f t="shared" si="128"/>
        <v>No</v>
      </c>
      <c r="BE208" t="s">
        <v>6640</v>
      </c>
      <c r="BF208" s="3" t="str">
        <f t="shared" si="129"/>
        <v>No</v>
      </c>
      <c r="BG208" t="s">
        <v>6645</v>
      </c>
      <c r="BH208" s="3" t="str">
        <f t="shared" si="130"/>
        <v>LAKE HAMPTON RD</v>
      </c>
      <c r="BI208" s="3" t="str">
        <f t="shared" si="131"/>
        <v>Hilliard</v>
      </c>
      <c r="BJ208" s="3" t="str">
        <f t="shared" si="132"/>
        <v>Florida</v>
      </c>
      <c r="BK208" s="3">
        <f t="shared" si="133"/>
        <v>32046</v>
      </c>
      <c r="BL208" s="3" t="str">
        <f t="shared" si="134"/>
        <v>LAKE HAMPTON RD HILLIARD FL 32046</v>
      </c>
      <c r="BM208" s="3" t="str">
        <f t="shared" si="135"/>
        <v/>
      </c>
      <c r="BN208" s="3" t="str">
        <f t="shared" si="136"/>
        <v>Pass</v>
      </c>
      <c r="BO208" s="3" t="str">
        <f t="shared" si="137"/>
        <v>No</v>
      </c>
      <c r="BP208" s="3" t="str">
        <f t="shared" si="138"/>
        <v>FV&lt;$10K</v>
      </c>
      <c r="BQ208" t="s">
        <v>6650</v>
      </c>
      <c r="BR208" s="3" t="str">
        <f t="shared" si="139"/>
        <v>No, &lt; $20K Lien</v>
      </c>
      <c r="BS208" s="3" t="str">
        <f t="shared" si="140"/>
        <v>No, Lien &lt; $20K</v>
      </c>
      <c r="BT208" t="s">
        <v>6650</v>
      </c>
      <c r="BU208" s="3" t="str">
        <f t="shared" si="141"/>
        <v>No</v>
      </c>
      <c r="BV208" s="3" t="str">
        <f t="shared" si="142"/>
        <v>No</v>
      </c>
      <c r="BW208" s="3">
        <f t="shared" si="143"/>
        <v>2</v>
      </c>
      <c r="BX208" s="3" t="str">
        <f t="shared" si="144"/>
        <v>No</v>
      </c>
      <c r="BY208" s="3">
        <f t="shared" si="145"/>
        <v>24720</v>
      </c>
      <c r="BZ208">
        <v>1</v>
      </c>
      <c r="CA208" s="3">
        <f t="shared" si="146"/>
        <v>24720</v>
      </c>
      <c r="CC208" s="3">
        <f t="shared" si="147"/>
        <v>0</v>
      </c>
      <c r="CD208" s="3">
        <f t="shared" si="148"/>
        <v>0</v>
      </c>
      <c r="CE208" s="3" t="str">
        <f t="shared" si="149"/>
        <v/>
      </c>
      <c r="CF208" s="3" t="e">
        <f>HLOOKUP(CE208,'Valuation Data'!$D$2:$K$5,4,FALSE)</f>
        <v>#N/A</v>
      </c>
      <c r="CG208" s="3">
        <f t="shared" si="150"/>
        <v>24720</v>
      </c>
      <c r="CH208" s="3" t="str">
        <f t="shared" si="151"/>
        <v>No</v>
      </c>
      <c r="CI208" s="3" t="str">
        <f>VLOOKUP(R208,'Use Codes &amp; County Type'!A:D,4,FALSE)</f>
        <v>V</v>
      </c>
      <c r="CJ208" s="3" t="str">
        <f t="shared" si="152"/>
        <v>Yes</v>
      </c>
      <c r="CK208" s="3" t="str">
        <f t="shared" si="153"/>
        <v>No</v>
      </c>
      <c r="CL208" s="3">
        <f t="shared" si="154"/>
        <v>0</v>
      </c>
      <c r="CM208" s="3">
        <f t="shared" si="155"/>
        <v>0</v>
      </c>
      <c r="CN208" s="3">
        <f t="shared" si="156"/>
        <v>2620.38</v>
      </c>
      <c r="CO208" s="3">
        <f t="shared" si="157"/>
        <v>-2620.38</v>
      </c>
      <c r="CP208" s="3">
        <f t="shared" si="158"/>
        <v>0.10600242718446602</v>
      </c>
      <c r="CR208" s="3" t="str">
        <f t="shared" si="159"/>
        <v>No</v>
      </c>
      <c r="CV208" s="3" t="str">
        <f t="shared" si="160"/>
        <v>FMV&lt;$30K</v>
      </c>
      <c r="CW208" s="3">
        <f t="shared" si="161"/>
        <v>207</v>
      </c>
      <c r="CX208" s="3">
        <f t="shared" si="162"/>
        <v>436.73</v>
      </c>
      <c r="CY208" s="3" t="str">
        <f t="shared" si="163"/>
        <v>Ok</v>
      </c>
      <c r="CZ208">
        <v>0</v>
      </c>
      <c r="DA208">
        <v>7</v>
      </c>
    </row>
    <row r="209" spans="1:105" x14ac:dyDescent="0.25">
      <c r="A209">
        <v>208</v>
      </c>
      <c r="B209" t="s">
        <v>3</v>
      </c>
      <c r="C209" t="s">
        <v>317</v>
      </c>
      <c r="D209">
        <v>482.62</v>
      </c>
      <c r="E209">
        <v>2017</v>
      </c>
      <c r="F209">
        <v>482.62</v>
      </c>
      <c r="G209">
        <v>482.62</v>
      </c>
      <c r="H209" s="3">
        <f t="shared" si="123"/>
        <v>0</v>
      </c>
      <c r="I209">
        <v>28131</v>
      </c>
      <c r="J209" t="s">
        <v>2730</v>
      </c>
      <c r="K209" t="s">
        <v>2738</v>
      </c>
      <c r="L209">
        <v>32046</v>
      </c>
      <c r="M209" t="s">
        <v>2886</v>
      </c>
      <c r="N209" t="s">
        <v>4753</v>
      </c>
      <c r="O209">
        <v>-81.978596295050806</v>
      </c>
      <c r="P209">
        <v>30.767870195211898</v>
      </c>
      <c r="Q209" t="s">
        <v>4912</v>
      </c>
      <c r="R209">
        <v>2</v>
      </c>
      <c r="S209" t="s">
        <v>6535</v>
      </c>
      <c r="T209">
        <v>1006</v>
      </c>
      <c r="U209" t="s">
        <v>6578</v>
      </c>
      <c r="V209">
        <v>2017</v>
      </c>
      <c r="W209">
        <v>55787</v>
      </c>
      <c r="X209">
        <v>2017</v>
      </c>
      <c r="Y209">
        <v>71753</v>
      </c>
      <c r="Z209">
        <v>416.66</v>
      </c>
      <c r="AA209" s="3">
        <f t="shared" si="124"/>
        <v>0.86332932742115953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 s="3" t="str">
        <f t="shared" si="125"/>
        <v>No</v>
      </c>
      <c r="AQ209" s="3" t="str">
        <f t="shared" si="126"/>
        <v>No</v>
      </c>
      <c r="AR209" s="3" t="str">
        <f t="shared" si="127"/>
        <v>No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 t="s">
        <v>6634</v>
      </c>
      <c r="AZ209">
        <v>0</v>
      </c>
      <c r="BA209">
        <v>0</v>
      </c>
      <c r="BB209" t="s">
        <v>6617</v>
      </c>
      <c r="BC209">
        <v>0</v>
      </c>
      <c r="BD209" s="4" t="str">
        <f t="shared" si="128"/>
        <v>No</v>
      </c>
      <c r="BE209" t="s">
        <v>6640</v>
      </c>
      <c r="BF209" s="3" t="str">
        <f t="shared" si="129"/>
        <v>No</v>
      </c>
      <c r="BG209" t="s">
        <v>6645</v>
      </c>
      <c r="BH209" s="3" t="str">
        <f t="shared" si="130"/>
        <v>28131 CHURCH DR</v>
      </c>
      <c r="BI209" s="3" t="str">
        <f t="shared" si="131"/>
        <v>Hilliard</v>
      </c>
      <c r="BJ209" s="3" t="str">
        <f t="shared" si="132"/>
        <v>Florida</v>
      </c>
      <c r="BK209" s="3">
        <f t="shared" si="133"/>
        <v>32046</v>
      </c>
      <c r="BL209" s="3" t="str">
        <f t="shared" si="134"/>
        <v>28131 CHURCH DR HILLIARD FL 32046</v>
      </c>
      <c r="BM209" s="3" t="str">
        <f t="shared" si="135"/>
        <v/>
      </c>
      <c r="BN209" s="3" t="str">
        <f t="shared" si="136"/>
        <v>Pass</v>
      </c>
      <c r="BO209" s="3" t="str">
        <f t="shared" si="137"/>
        <v>No</v>
      </c>
      <c r="BP209" s="3" t="str">
        <f t="shared" si="138"/>
        <v>FV&lt;$10K</v>
      </c>
      <c r="BQ209" t="s">
        <v>6650</v>
      </c>
      <c r="BR209" s="3" t="str">
        <f t="shared" si="139"/>
        <v>No, &lt; $20K Lien</v>
      </c>
      <c r="BS209" s="3" t="str">
        <f t="shared" si="140"/>
        <v>No, Lien &lt; $20K</v>
      </c>
      <c r="BT209" t="s">
        <v>6650</v>
      </c>
      <c r="BU209" s="3" t="str">
        <f t="shared" si="141"/>
        <v>No</v>
      </c>
      <c r="BV209" s="3" t="str">
        <f t="shared" si="142"/>
        <v>No</v>
      </c>
      <c r="BW209" s="3">
        <f t="shared" si="143"/>
        <v>0</v>
      </c>
      <c r="BX209" s="3" t="str">
        <f t="shared" si="144"/>
        <v>No</v>
      </c>
      <c r="BY209" s="3">
        <f t="shared" si="145"/>
        <v>55787</v>
      </c>
      <c r="BZ209">
        <v>1</v>
      </c>
      <c r="CA209" s="3">
        <f t="shared" si="146"/>
        <v>55787</v>
      </c>
      <c r="CC209" s="3">
        <f t="shared" si="147"/>
        <v>0</v>
      </c>
      <c r="CD209" s="3">
        <f t="shared" si="148"/>
        <v>0</v>
      </c>
      <c r="CE209" s="3" t="str">
        <f t="shared" si="149"/>
        <v/>
      </c>
      <c r="CF209" s="3" t="e">
        <f>HLOOKUP(CE209,'Valuation Data'!$D$2:$K$5,4,FALSE)</f>
        <v>#N/A</v>
      </c>
      <c r="CG209" s="3">
        <f t="shared" si="150"/>
        <v>55787</v>
      </c>
      <c r="CH209" s="3" t="str">
        <f t="shared" si="151"/>
        <v>No</v>
      </c>
      <c r="CI209" s="3" t="str">
        <f>VLOOKUP(R209,'Use Codes &amp; County Type'!A:D,4,FALSE)</f>
        <v>R</v>
      </c>
      <c r="CJ209" s="3" t="str">
        <f t="shared" si="152"/>
        <v>No</v>
      </c>
      <c r="CK209" s="3" t="str">
        <f t="shared" si="153"/>
        <v>Yes</v>
      </c>
      <c r="CL209" s="3">
        <f t="shared" si="154"/>
        <v>0.67</v>
      </c>
      <c r="CM209" s="3">
        <f t="shared" si="155"/>
        <v>37377.29</v>
      </c>
      <c r="CN209" s="3">
        <f t="shared" si="156"/>
        <v>1930.48</v>
      </c>
      <c r="CO209" s="3">
        <f t="shared" si="157"/>
        <v>35446.81</v>
      </c>
      <c r="CP209" s="3">
        <f t="shared" si="158"/>
        <v>3.4604477745711369E-2</v>
      </c>
      <c r="CR209" s="3" t="str">
        <f t="shared" si="159"/>
        <v>No</v>
      </c>
      <c r="CV209" s="3" t="str">
        <f t="shared" si="160"/>
        <v>*Bid</v>
      </c>
      <c r="CW209" s="3">
        <f t="shared" si="161"/>
        <v>208</v>
      </c>
      <c r="CX209" s="3">
        <f t="shared" si="162"/>
        <v>482.62</v>
      </c>
      <c r="CY209" s="3" t="str">
        <f t="shared" si="163"/>
        <v>Ok</v>
      </c>
      <c r="CZ209">
        <v>0</v>
      </c>
      <c r="DA209">
        <v>0</v>
      </c>
    </row>
    <row r="210" spans="1:105" x14ac:dyDescent="0.25">
      <c r="A210">
        <v>209</v>
      </c>
      <c r="B210" t="s">
        <v>3</v>
      </c>
      <c r="C210" t="s">
        <v>318</v>
      </c>
      <c r="D210">
        <v>300.95999999999998</v>
      </c>
      <c r="E210">
        <v>2017</v>
      </c>
      <c r="F210">
        <v>300.95999999999998</v>
      </c>
      <c r="G210">
        <v>300.95999999999998</v>
      </c>
      <c r="H210" s="3">
        <f t="shared" si="123"/>
        <v>0</v>
      </c>
      <c r="I210">
        <v>241965</v>
      </c>
      <c r="J210" t="s">
        <v>2730</v>
      </c>
      <c r="K210" t="s">
        <v>2738</v>
      </c>
      <c r="L210">
        <v>32046</v>
      </c>
      <c r="M210" t="s">
        <v>2887</v>
      </c>
      <c r="N210" t="s">
        <v>4753</v>
      </c>
      <c r="O210">
        <v>-81.980701163569407</v>
      </c>
      <c r="P210">
        <v>30.768305590690499</v>
      </c>
      <c r="Q210" t="s">
        <v>4913</v>
      </c>
      <c r="R210">
        <v>1</v>
      </c>
      <c r="S210" t="s">
        <v>6539</v>
      </c>
      <c r="T210">
        <v>1001</v>
      </c>
      <c r="U210" t="s">
        <v>6582</v>
      </c>
      <c r="V210">
        <v>2017</v>
      </c>
      <c r="W210">
        <v>41428</v>
      </c>
      <c r="X210">
        <v>2017</v>
      </c>
      <c r="Y210">
        <v>62338</v>
      </c>
      <c r="Z210">
        <v>248.69</v>
      </c>
      <c r="AA210" s="3">
        <f t="shared" si="124"/>
        <v>0.82632243487506651</v>
      </c>
      <c r="AB210" t="s">
        <v>6616</v>
      </c>
      <c r="AC210" t="s">
        <v>6616</v>
      </c>
      <c r="AD210" t="s">
        <v>6616</v>
      </c>
      <c r="AE210" t="s">
        <v>6616</v>
      </c>
      <c r="AF210" t="s">
        <v>6616</v>
      </c>
      <c r="AG210" t="s">
        <v>6616</v>
      </c>
      <c r="AH210" t="s">
        <v>6616</v>
      </c>
      <c r="AI210" t="s">
        <v>6618</v>
      </c>
      <c r="AJ210" t="s">
        <v>6618</v>
      </c>
      <c r="AK210" t="s">
        <v>6618</v>
      </c>
      <c r="AL210" t="s">
        <v>6618</v>
      </c>
      <c r="AM210" t="s">
        <v>6618</v>
      </c>
      <c r="AN210" t="s">
        <v>6618</v>
      </c>
      <c r="AO210" t="s">
        <v>6618</v>
      </c>
      <c r="AP210" s="3" t="str">
        <f t="shared" si="125"/>
        <v>No</v>
      </c>
      <c r="AQ210" s="3" t="str">
        <f t="shared" si="126"/>
        <v>No</v>
      </c>
      <c r="AR210" s="3" t="str">
        <f t="shared" si="127"/>
        <v>No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 t="s">
        <v>6634</v>
      </c>
      <c r="AZ210" t="s">
        <v>6638</v>
      </c>
      <c r="BA210">
        <v>1</v>
      </c>
      <c r="BB210" t="s">
        <v>6617</v>
      </c>
      <c r="BC210" t="s">
        <v>6616</v>
      </c>
      <c r="BD210" s="4" t="str">
        <f t="shared" si="128"/>
        <v>No</v>
      </c>
      <c r="BE210" t="s">
        <v>6640</v>
      </c>
      <c r="BF210" s="3" t="str">
        <f t="shared" si="129"/>
        <v>No</v>
      </c>
      <c r="BG210" t="s">
        <v>6645</v>
      </c>
      <c r="BH210" s="3" t="str">
        <f t="shared" si="130"/>
        <v>241965 CR 121</v>
      </c>
      <c r="BI210" s="3" t="str">
        <f t="shared" si="131"/>
        <v>Hilliard</v>
      </c>
      <c r="BJ210" s="3" t="str">
        <f t="shared" si="132"/>
        <v>Florida</v>
      </c>
      <c r="BK210" s="3">
        <f t="shared" si="133"/>
        <v>32046</v>
      </c>
      <c r="BL210" s="3" t="str">
        <f t="shared" si="134"/>
        <v>241965 CR 121 HILLIARD FL 32046</v>
      </c>
      <c r="BM210" s="3" t="str">
        <f t="shared" si="135"/>
        <v/>
      </c>
      <c r="BN210" s="3" t="str">
        <f t="shared" si="136"/>
        <v>Pass</v>
      </c>
      <c r="BO210" s="3" t="str">
        <f t="shared" si="137"/>
        <v>No</v>
      </c>
      <c r="BP210" s="3" t="str">
        <f t="shared" si="138"/>
        <v>FV&lt;$10K</v>
      </c>
      <c r="BQ210" t="s">
        <v>6650</v>
      </c>
      <c r="BR210" s="3" t="str">
        <f t="shared" si="139"/>
        <v>No, &lt; $20K Lien</v>
      </c>
      <c r="BS210" s="3" t="str">
        <f t="shared" si="140"/>
        <v>No, Lien &lt; $20K</v>
      </c>
      <c r="BT210" t="s">
        <v>6650</v>
      </c>
      <c r="BU210" s="3" t="str">
        <f t="shared" si="141"/>
        <v>No</v>
      </c>
      <c r="BV210" s="3" t="str">
        <f t="shared" si="142"/>
        <v>No</v>
      </c>
      <c r="BW210" s="3">
        <f t="shared" si="143"/>
        <v>1</v>
      </c>
      <c r="BX210" s="3" t="str">
        <f t="shared" si="144"/>
        <v>No</v>
      </c>
      <c r="BY210" s="3">
        <f t="shared" si="145"/>
        <v>41428</v>
      </c>
      <c r="BZ210">
        <v>1</v>
      </c>
      <c r="CA210" s="3">
        <f t="shared" si="146"/>
        <v>41428</v>
      </c>
      <c r="CC210" s="3">
        <f t="shared" si="147"/>
        <v>0</v>
      </c>
      <c r="CD210" s="3">
        <f t="shared" si="148"/>
        <v>0</v>
      </c>
      <c r="CE210" s="3" t="str">
        <f t="shared" si="149"/>
        <v/>
      </c>
      <c r="CF210" s="3" t="e">
        <f>HLOOKUP(CE210,'Valuation Data'!$D$2:$K$5,4,FALSE)</f>
        <v>#N/A</v>
      </c>
      <c r="CG210" s="3">
        <f t="shared" si="150"/>
        <v>41428</v>
      </c>
      <c r="CH210" s="3" t="str">
        <f t="shared" si="151"/>
        <v>No</v>
      </c>
      <c r="CI210" s="3" t="str">
        <f>VLOOKUP(R210,'Use Codes &amp; County Type'!A:D,4,FALSE)</f>
        <v>S</v>
      </c>
      <c r="CJ210" s="3" t="str">
        <f t="shared" si="152"/>
        <v>No</v>
      </c>
      <c r="CK210" s="3" t="str">
        <f t="shared" si="153"/>
        <v>Yes</v>
      </c>
      <c r="CL210" s="3">
        <f t="shared" si="154"/>
        <v>0.67</v>
      </c>
      <c r="CM210" s="3">
        <f t="shared" si="155"/>
        <v>27756.760000000002</v>
      </c>
      <c r="CN210" s="3">
        <f t="shared" si="156"/>
        <v>1504.8</v>
      </c>
      <c r="CO210" s="3">
        <f t="shared" si="157"/>
        <v>26251.960000000003</v>
      </c>
      <c r="CP210" s="3">
        <f t="shared" si="158"/>
        <v>3.6323259631167323E-2</v>
      </c>
      <c r="CR210" s="3" t="str">
        <f t="shared" si="159"/>
        <v>No</v>
      </c>
      <c r="CV210" s="3" t="str">
        <f t="shared" si="160"/>
        <v>*Bid</v>
      </c>
      <c r="CW210" s="3">
        <f t="shared" si="161"/>
        <v>209</v>
      </c>
      <c r="CX210" s="3">
        <f t="shared" si="162"/>
        <v>300.95999999999998</v>
      </c>
      <c r="CY210" s="3" t="str">
        <f t="shared" si="163"/>
        <v>Ok</v>
      </c>
      <c r="CZ210">
        <v>0</v>
      </c>
      <c r="DA210">
        <v>0</v>
      </c>
    </row>
    <row r="211" spans="1:105" x14ac:dyDescent="0.25">
      <c r="A211">
        <v>210</v>
      </c>
      <c r="B211" t="s">
        <v>3</v>
      </c>
      <c r="C211" t="s">
        <v>319</v>
      </c>
      <c r="D211">
        <v>1835.99</v>
      </c>
      <c r="E211">
        <v>2017</v>
      </c>
      <c r="F211">
        <v>1835.99</v>
      </c>
      <c r="G211">
        <v>1835.99</v>
      </c>
      <c r="H211" s="3">
        <f t="shared" si="123"/>
        <v>0</v>
      </c>
      <c r="I211">
        <v>241884</v>
      </c>
      <c r="J211" t="s">
        <v>2730</v>
      </c>
      <c r="K211" t="s">
        <v>2738</v>
      </c>
      <c r="L211">
        <v>32046</v>
      </c>
      <c r="M211" t="s">
        <v>2888</v>
      </c>
      <c r="N211" t="s">
        <v>4753</v>
      </c>
      <c r="O211">
        <v>-81.983661612361303</v>
      </c>
      <c r="P211">
        <v>30.7569318277761</v>
      </c>
      <c r="Q211" t="s">
        <v>4914</v>
      </c>
      <c r="R211">
        <v>1</v>
      </c>
      <c r="S211" t="s">
        <v>6539</v>
      </c>
      <c r="T211">
        <v>1001</v>
      </c>
      <c r="U211" t="s">
        <v>6582</v>
      </c>
      <c r="V211">
        <v>2017</v>
      </c>
      <c r="W211">
        <v>110184</v>
      </c>
      <c r="X211">
        <v>2017</v>
      </c>
      <c r="Y211">
        <v>110184</v>
      </c>
      <c r="Z211">
        <v>1668.05</v>
      </c>
      <c r="AA211" s="3">
        <f t="shared" si="124"/>
        <v>0.90852891355617404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 s="3" t="str">
        <f t="shared" si="125"/>
        <v>No</v>
      </c>
      <c r="AQ211" s="3" t="str">
        <f t="shared" si="126"/>
        <v>No</v>
      </c>
      <c r="AR211" s="3" t="str">
        <f t="shared" si="127"/>
        <v>No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 t="s">
        <v>6634</v>
      </c>
      <c r="AZ211">
        <v>0</v>
      </c>
      <c r="BA211">
        <v>0</v>
      </c>
      <c r="BB211" t="s">
        <v>6616</v>
      </c>
      <c r="BC211">
        <v>0</v>
      </c>
      <c r="BD211" s="4" t="str">
        <f t="shared" si="128"/>
        <v>No</v>
      </c>
      <c r="BE211" t="s">
        <v>6640</v>
      </c>
      <c r="BF211" s="3" t="str">
        <f t="shared" si="129"/>
        <v>No</v>
      </c>
      <c r="BG211" t="s">
        <v>6645</v>
      </c>
      <c r="BH211" s="3" t="str">
        <f t="shared" si="130"/>
        <v>241884 CR 121</v>
      </c>
      <c r="BI211" s="3" t="str">
        <f t="shared" si="131"/>
        <v>Hilliard</v>
      </c>
      <c r="BJ211" s="3" t="str">
        <f t="shared" si="132"/>
        <v>Florida</v>
      </c>
      <c r="BK211" s="3">
        <f t="shared" si="133"/>
        <v>32046</v>
      </c>
      <c r="BL211" s="3" t="str">
        <f t="shared" si="134"/>
        <v>241884 CR 121 HILLIARD FL 32046</v>
      </c>
      <c r="BM211" s="3" t="str">
        <f t="shared" si="135"/>
        <v/>
      </c>
      <c r="BN211" s="3" t="str">
        <f t="shared" si="136"/>
        <v>Pass</v>
      </c>
      <c r="BO211" s="3" t="str">
        <f t="shared" si="137"/>
        <v>No</v>
      </c>
      <c r="BP211" s="3" t="str">
        <f t="shared" si="138"/>
        <v>FV&lt;$10K</v>
      </c>
      <c r="BQ211" t="s">
        <v>6650</v>
      </c>
      <c r="BR211" s="3" t="str">
        <f t="shared" si="139"/>
        <v>No, &lt; $20K Lien</v>
      </c>
      <c r="BS211" s="3" t="str">
        <f t="shared" si="140"/>
        <v>No, Lien &lt; $20K</v>
      </c>
      <c r="BT211" t="s">
        <v>6650</v>
      </c>
      <c r="BU211" s="3" t="str">
        <f t="shared" si="141"/>
        <v>No</v>
      </c>
      <c r="BV211" s="3" t="str">
        <f t="shared" si="142"/>
        <v>No</v>
      </c>
      <c r="BW211" s="3">
        <f t="shared" si="143"/>
        <v>0</v>
      </c>
      <c r="BX211" s="3" t="str">
        <f t="shared" si="144"/>
        <v>No</v>
      </c>
      <c r="BY211" s="3">
        <f t="shared" si="145"/>
        <v>110184</v>
      </c>
      <c r="BZ211">
        <v>1</v>
      </c>
      <c r="CA211" s="3">
        <f t="shared" si="146"/>
        <v>110184</v>
      </c>
      <c r="CC211" s="3">
        <f t="shared" si="147"/>
        <v>0</v>
      </c>
      <c r="CD211" s="3">
        <f t="shared" si="148"/>
        <v>0</v>
      </c>
      <c r="CE211" s="3" t="str">
        <f t="shared" si="149"/>
        <v/>
      </c>
      <c r="CF211" s="3" t="e">
        <f>HLOOKUP(CE211,'Valuation Data'!$D$2:$K$5,4,FALSE)</f>
        <v>#N/A</v>
      </c>
      <c r="CG211" s="3">
        <f t="shared" si="150"/>
        <v>110184</v>
      </c>
      <c r="CH211" s="3" t="str">
        <f t="shared" si="151"/>
        <v>No</v>
      </c>
      <c r="CI211" s="3" t="str">
        <f>VLOOKUP(R211,'Use Codes &amp; County Type'!A:D,4,FALSE)</f>
        <v>S</v>
      </c>
      <c r="CJ211" s="3" t="str">
        <f t="shared" si="152"/>
        <v>No</v>
      </c>
      <c r="CK211" s="3" t="str">
        <f t="shared" si="153"/>
        <v>No</v>
      </c>
      <c r="CL211" s="3">
        <f t="shared" si="154"/>
        <v>0.35</v>
      </c>
      <c r="CM211" s="3">
        <f t="shared" si="155"/>
        <v>38564.399999999994</v>
      </c>
      <c r="CN211" s="3">
        <f t="shared" si="156"/>
        <v>7343.96</v>
      </c>
      <c r="CO211" s="3">
        <f t="shared" si="157"/>
        <v>31220.439999999995</v>
      </c>
      <c r="CP211" s="3">
        <f t="shared" si="158"/>
        <v>6.6651782472954335E-2</v>
      </c>
      <c r="CR211" s="3" t="str">
        <f t="shared" si="159"/>
        <v>No</v>
      </c>
      <c r="CV211" s="3" t="str">
        <f t="shared" si="160"/>
        <v>*Bid</v>
      </c>
      <c r="CW211" s="3">
        <f t="shared" si="161"/>
        <v>210</v>
      </c>
      <c r="CX211" s="3">
        <f t="shared" si="162"/>
        <v>1835.99</v>
      </c>
      <c r="CY211" s="3" t="str">
        <f t="shared" si="163"/>
        <v>Ok</v>
      </c>
      <c r="CZ211">
        <v>0</v>
      </c>
      <c r="DA211">
        <v>0</v>
      </c>
    </row>
    <row r="212" spans="1:105" x14ac:dyDescent="0.25">
      <c r="A212">
        <v>211</v>
      </c>
      <c r="B212" t="s">
        <v>3</v>
      </c>
      <c r="C212" t="s">
        <v>320</v>
      </c>
      <c r="D212">
        <v>228.21</v>
      </c>
      <c r="E212">
        <v>2017</v>
      </c>
      <c r="F212" t="e">
        <f>NA()</f>
        <v>#N/A</v>
      </c>
      <c r="G212" t="e">
        <f>NA()</f>
        <v>#N/A</v>
      </c>
      <c r="H212" s="3" t="e">
        <f t="shared" si="123"/>
        <v>#N/A</v>
      </c>
      <c r="I212" t="e">
        <f>NA()</f>
        <v>#N/A</v>
      </c>
      <c r="J212" t="e">
        <f>NA()</f>
        <v>#N/A</v>
      </c>
      <c r="K212" t="e">
        <f>NA()</f>
        <v>#N/A</v>
      </c>
      <c r="L212" t="e">
        <f>NA()</f>
        <v>#N/A</v>
      </c>
      <c r="M212" t="e">
        <f>NA()</f>
        <v>#N/A</v>
      </c>
      <c r="N212" t="e">
        <f>NA()</f>
        <v>#N/A</v>
      </c>
      <c r="O212" t="e">
        <f>NA()</f>
        <v>#N/A</v>
      </c>
      <c r="P212" t="e">
        <f>NA()</f>
        <v>#N/A</v>
      </c>
      <c r="Q212" t="e">
        <f>NA()</f>
        <v>#N/A</v>
      </c>
      <c r="R212">
        <v>2</v>
      </c>
      <c r="S212" t="s">
        <v>6535</v>
      </c>
      <c r="T212" t="e">
        <f>NA()</f>
        <v>#N/A</v>
      </c>
      <c r="U212" t="e">
        <f>NA()</f>
        <v>#N/A</v>
      </c>
      <c r="V212">
        <v>2017</v>
      </c>
      <c r="W212">
        <v>36985</v>
      </c>
      <c r="X212" t="e">
        <f>NA()</f>
        <v>#N/A</v>
      </c>
      <c r="Y212" t="e">
        <f>NA()</f>
        <v>#N/A</v>
      </c>
      <c r="Z212" t="e">
        <f>NA()</f>
        <v>#N/A</v>
      </c>
      <c r="AA212" s="3">
        <f t="shared" si="124"/>
        <v>0</v>
      </c>
      <c r="AB212" t="s">
        <v>6617</v>
      </c>
      <c r="AC212" t="s">
        <v>6616</v>
      </c>
      <c r="AD212" t="s">
        <v>6616</v>
      </c>
      <c r="AE212" t="s">
        <v>6616</v>
      </c>
      <c r="AF212" t="s">
        <v>6616</v>
      </c>
      <c r="AG212" t="s">
        <v>6616</v>
      </c>
      <c r="AI212" t="e">
        <f>NA()</f>
        <v>#N/A</v>
      </c>
      <c r="AJ212" t="e">
        <f>NA()</f>
        <v>#N/A</v>
      </c>
      <c r="AK212" t="e">
        <f>NA()</f>
        <v>#N/A</v>
      </c>
      <c r="AL212" t="e">
        <f>NA()</f>
        <v>#N/A</v>
      </c>
      <c r="AM212" t="e">
        <f>NA()</f>
        <v>#N/A</v>
      </c>
      <c r="AN212" t="e">
        <f>NA()</f>
        <v>#N/A</v>
      </c>
      <c r="AO212" t="e">
        <f>NA()</f>
        <v>#N/A</v>
      </c>
      <c r="AP212" s="3" t="str">
        <f t="shared" si="125"/>
        <v>Yes</v>
      </c>
      <c r="AQ212" s="3" t="str">
        <f t="shared" si="126"/>
        <v>No</v>
      </c>
      <c r="AR212" s="3" t="str">
        <f t="shared" si="127"/>
        <v>Yes</v>
      </c>
      <c r="AS212" t="e">
        <f>NA()</f>
        <v>#N/A</v>
      </c>
      <c r="AT212" t="e">
        <f>NA()</f>
        <v>#N/A</v>
      </c>
      <c r="AU212" t="e">
        <f>NA()</f>
        <v>#N/A</v>
      </c>
      <c r="AV212" t="e">
        <f>NA()</f>
        <v>#N/A</v>
      </c>
      <c r="AW212" t="e">
        <f>NA()</f>
        <v>#N/A</v>
      </c>
      <c r="AX212" t="e">
        <f>NA()</f>
        <v>#N/A</v>
      </c>
      <c r="AY212" t="e">
        <f>NA()</f>
        <v>#N/A</v>
      </c>
      <c r="AZ212" t="e">
        <f>NA()</f>
        <v>#N/A</v>
      </c>
      <c r="BA212">
        <v>1</v>
      </c>
      <c r="BB212" t="s">
        <v>6617</v>
      </c>
      <c r="BC212" t="e">
        <f>NA()</f>
        <v>#N/A</v>
      </c>
      <c r="BD212" s="4" t="str">
        <f t="shared" si="128"/>
        <v>No</v>
      </c>
      <c r="BE212" t="e">
        <f>NA()</f>
        <v>#N/A</v>
      </c>
      <c r="BF212" s="3" t="str">
        <f t="shared" si="129"/>
        <v>No</v>
      </c>
      <c r="BG212" t="e">
        <f>NA()</f>
        <v>#N/A</v>
      </c>
      <c r="BH212" s="3" t="e">
        <f t="shared" si="130"/>
        <v>#N/A</v>
      </c>
      <c r="BI212" s="3" t="e">
        <f t="shared" si="131"/>
        <v>#N/A</v>
      </c>
      <c r="BJ212" s="3" t="e">
        <f t="shared" si="132"/>
        <v>#N/A</v>
      </c>
      <c r="BK212" s="3" t="e">
        <f t="shared" si="133"/>
        <v>#N/A</v>
      </c>
      <c r="BL212" s="3" t="e">
        <f t="shared" si="134"/>
        <v>#N/A</v>
      </c>
      <c r="BM212" s="3" t="e">
        <f t="shared" si="135"/>
        <v>#N/A</v>
      </c>
      <c r="BN212" s="3" t="str">
        <f t="shared" si="136"/>
        <v>Pass</v>
      </c>
      <c r="BO212" s="3" t="e">
        <f t="shared" si="137"/>
        <v>#N/A</v>
      </c>
      <c r="BP212" s="3" t="str">
        <f t="shared" si="138"/>
        <v>FV&lt;$10K</v>
      </c>
      <c r="BQ212" t="s">
        <v>6650</v>
      </c>
      <c r="BR212" s="3" t="str">
        <f t="shared" si="139"/>
        <v>No, &lt; $20K Lien</v>
      </c>
      <c r="BS212" s="3" t="str">
        <f t="shared" si="140"/>
        <v>No, Lien &lt; $20K</v>
      </c>
      <c r="BT212" t="s">
        <v>6650</v>
      </c>
      <c r="BU212" s="3" t="str">
        <f t="shared" si="141"/>
        <v>Yes</v>
      </c>
      <c r="BV212" s="3" t="str">
        <f t="shared" si="142"/>
        <v>No</v>
      </c>
      <c r="BW212" s="3">
        <f t="shared" si="143"/>
        <v>1</v>
      </c>
      <c r="BX212" s="3" t="str">
        <f t="shared" si="144"/>
        <v>No</v>
      </c>
      <c r="BY212" s="3">
        <f t="shared" si="145"/>
        <v>36985</v>
      </c>
      <c r="BZ212">
        <v>1</v>
      </c>
      <c r="CA212" s="3">
        <f t="shared" si="146"/>
        <v>36985</v>
      </c>
      <c r="CC212" s="3" t="e">
        <f t="shared" si="147"/>
        <v>#N/A</v>
      </c>
      <c r="CD212" s="3" t="e">
        <f t="shared" si="148"/>
        <v>#N/A</v>
      </c>
      <c r="CE212" s="3" t="str">
        <f t="shared" si="149"/>
        <v/>
      </c>
      <c r="CF212" s="3" t="e">
        <f>HLOOKUP(CE212,'Valuation Data'!$D$2:$K$5,4,FALSE)</f>
        <v>#N/A</v>
      </c>
      <c r="CG212" s="3">
        <f t="shared" si="150"/>
        <v>36985</v>
      </c>
      <c r="CH212" s="3" t="str">
        <f t="shared" si="151"/>
        <v>No</v>
      </c>
      <c r="CI212" s="3" t="str">
        <f>VLOOKUP(R212,'Use Codes &amp; County Type'!A:D,4,FALSE)</f>
        <v>R</v>
      </c>
      <c r="CJ212" s="3" t="str">
        <f t="shared" si="152"/>
        <v>No</v>
      </c>
      <c r="CK212" s="3" t="str">
        <f t="shared" si="153"/>
        <v>Yes</v>
      </c>
      <c r="CL212" s="3">
        <f t="shared" si="154"/>
        <v>0.67</v>
      </c>
      <c r="CM212" s="3">
        <f t="shared" si="155"/>
        <v>24779.95</v>
      </c>
      <c r="CN212" s="3" t="e">
        <f t="shared" si="156"/>
        <v>#N/A</v>
      </c>
      <c r="CO212" s="3" t="e">
        <f t="shared" si="157"/>
        <v>#N/A</v>
      </c>
      <c r="CP212" s="3" t="e">
        <f t="shared" si="158"/>
        <v>#N/A</v>
      </c>
      <c r="CR212" s="3" t="str">
        <f t="shared" si="159"/>
        <v>No</v>
      </c>
      <c r="CV212" s="3" t="str">
        <f t="shared" si="160"/>
        <v>County Held Lien</v>
      </c>
      <c r="CW212" s="3">
        <f t="shared" si="161"/>
        <v>211</v>
      </c>
      <c r="CX212" s="3">
        <f t="shared" si="162"/>
        <v>228.21</v>
      </c>
      <c r="CY212" s="3" t="str">
        <f t="shared" si="163"/>
        <v>Ok</v>
      </c>
      <c r="CZ212" t="e">
        <f>NA()</f>
        <v>#N/A</v>
      </c>
      <c r="DA212" t="e">
        <f>NA()</f>
        <v>#N/A</v>
      </c>
    </row>
    <row r="213" spans="1:105" x14ac:dyDescent="0.25">
      <c r="A213">
        <v>212</v>
      </c>
      <c r="B213" t="s">
        <v>3</v>
      </c>
      <c r="C213" t="s">
        <v>321</v>
      </c>
      <c r="D213">
        <v>1083.43</v>
      </c>
      <c r="E213">
        <v>2017</v>
      </c>
      <c r="F213">
        <v>1083.43</v>
      </c>
      <c r="G213">
        <v>1083.43</v>
      </c>
      <c r="H213" s="3">
        <f t="shared" si="123"/>
        <v>0</v>
      </c>
      <c r="I213">
        <v>28154</v>
      </c>
      <c r="J213" t="s">
        <v>2730</v>
      </c>
      <c r="K213" t="s">
        <v>2738</v>
      </c>
      <c r="L213">
        <v>32046</v>
      </c>
      <c r="M213" t="s">
        <v>2889</v>
      </c>
      <c r="N213" t="s">
        <v>4753</v>
      </c>
      <c r="O213">
        <v>-81.977047273956401</v>
      </c>
      <c r="P213">
        <v>30.766347264580599</v>
      </c>
      <c r="Q213" t="s">
        <v>4915</v>
      </c>
      <c r="R213">
        <v>1</v>
      </c>
      <c r="S213" t="s">
        <v>6539</v>
      </c>
      <c r="T213">
        <v>1001</v>
      </c>
      <c r="U213" t="s">
        <v>6582</v>
      </c>
      <c r="V213">
        <v>2017</v>
      </c>
      <c r="W213">
        <v>103322</v>
      </c>
      <c r="X213">
        <v>2017</v>
      </c>
      <c r="Y213">
        <v>103322</v>
      </c>
      <c r="Z213">
        <v>972.19</v>
      </c>
      <c r="AA213" s="3">
        <f t="shared" si="124"/>
        <v>0.89732608474936082</v>
      </c>
      <c r="AB213" t="s">
        <v>6616</v>
      </c>
      <c r="AC213" t="s">
        <v>6616</v>
      </c>
      <c r="AD213" t="s">
        <v>6616</v>
      </c>
      <c r="AE213" t="s">
        <v>6616</v>
      </c>
      <c r="AF213" t="s">
        <v>6616</v>
      </c>
      <c r="AG213" t="s">
        <v>6616</v>
      </c>
      <c r="AH213" t="s">
        <v>6616</v>
      </c>
      <c r="AI213" t="s">
        <v>6618</v>
      </c>
      <c r="AJ213" t="s">
        <v>6618</v>
      </c>
      <c r="AK213" t="s">
        <v>6618</v>
      </c>
      <c r="AL213" t="s">
        <v>6618</v>
      </c>
      <c r="AM213" t="s">
        <v>6618</v>
      </c>
      <c r="AN213" t="s">
        <v>6618</v>
      </c>
      <c r="AO213" t="s">
        <v>6618</v>
      </c>
      <c r="AP213" s="3" t="str">
        <f t="shared" si="125"/>
        <v>No</v>
      </c>
      <c r="AQ213" s="3" t="str">
        <f t="shared" si="126"/>
        <v>No</v>
      </c>
      <c r="AR213" s="3" t="str">
        <f t="shared" si="127"/>
        <v>No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 t="s">
        <v>6634</v>
      </c>
      <c r="AZ213" t="s">
        <v>6638</v>
      </c>
      <c r="BA213">
        <v>0</v>
      </c>
      <c r="BB213" t="s">
        <v>6617</v>
      </c>
      <c r="BC213" t="s">
        <v>6617</v>
      </c>
      <c r="BD213" s="4" t="str">
        <f t="shared" si="128"/>
        <v>No</v>
      </c>
      <c r="BE213" t="s">
        <v>6640</v>
      </c>
      <c r="BF213" s="3" t="str">
        <f t="shared" si="129"/>
        <v>No</v>
      </c>
      <c r="BG213" t="s">
        <v>6645</v>
      </c>
      <c r="BH213" s="3" t="str">
        <f t="shared" si="130"/>
        <v>28154 ORLEANS RD</v>
      </c>
      <c r="BI213" s="3" t="str">
        <f t="shared" si="131"/>
        <v>Hilliard</v>
      </c>
      <c r="BJ213" s="3" t="str">
        <f t="shared" si="132"/>
        <v>Florida</v>
      </c>
      <c r="BK213" s="3">
        <f t="shared" si="133"/>
        <v>32046</v>
      </c>
      <c r="BL213" s="3" t="str">
        <f t="shared" si="134"/>
        <v>28154 ORLEANS RD HILLIARD FL 32046</v>
      </c>
      <c r="BM213" s="3" t="str">
        <f t="shared" si="135"/>
        <v/>
      </c>
      <c r="BN213" s="3" t="str">
        <f t="shared" si="136"/>
        <v>Pass</v>
      </c>
      <c r="BO213" s="3" t="str">
        <f t="shared" si="137"/>
        <v>Yes</v>
      </c>
      <c r="BP213" s="3" t="str">
        <f t="shared" si="138"/>
        <v>FV&lt;$10K</v>
      </c>
      <c r="BQ213" t="s">
        <v>6650</v>
      </c>
      <c r="BR213" s="3" t="str">
        <f t="shared" si="139"/>
        <v>No, &lt; $20K Lien</v>
      </c>
      <c r="BS213" s="3" t="str">
        <f t="shared" si="140"/>
        <v>No, Lien &lt; $20K</v>
      </c>
      <c r="BT213" t="s">
        <v>6650</v>
      </c>
      <c r="BU213" s="3" t="str">
        <f t="shared" si="141"/>
        <v>No</v>
      </c>
      <c r="BV213" s="3" t="str">
        <f t="shared" si="142"/>
        <v>No</v>
      </c>
      <c r="BW213" s="3">
        <f t="shared" si="143"/>
        <v>0</v>
      </c>
      <c r="BX213" s="3" t="str">
        <f t="shared" si="144"/>
        <v>No</v>
      </c>
      <c r="BY213" s="3">
        <f t="shared" si="145"/>
        <v>103322</v>
      </c>
      <c r="BZ213">
        <v>1</v>
      </c>
      <c r="CA213" s="3">
        <f t="shared" si="146"/>
        <v>103322</v>
      </c>
      <c r="CC213" s="3">
        <f t="shared" si="147"/>
        <v>0</v>
      </c>
      <c r="CD213" s="3">
        <f t="shared" si="148"/>
        <v>0</v>
      </c>
      <c r="CE213" s="3" t="str">
        <f t="shared" si="149"/>
        <v/>
      </c>
      <c r="CF213" s="3" t="e">
        <f>HLOOKUP(CE213,'Valuation Data'!$D$2:$K$5,4,FALSE)</f>
        <v>#N/A</v>
      </c>
      <c r="CG213" s="3">
        <f t="shared" si="150"/>
        <v>103322</v>
      </c>
      <c r="CH213" s="3" t="str">
        <f t="shared" si="151"/>
        <v>No</v>
      </c>
      <c r="CI213" s="3" t="str">
        <f>VLOOKUP(R213,'Use Codes &amp; County Type'!A:D,4,FALSE)</f>
        <v>S</v>
      </c>
      <c r="CJ213" s="3" t="str">
        <f t="shared" si="152"/>
        <v>No</v>
      </c>
      <c r="CK213" s="3" t="str">
        <f t="shared" si="153"/>
        <v>Yes</v>
      </c>
      <c r="CL213" s="3">
        <f t="shared" si="154"/>
        <v>0.67</v>
      </c>
      <c r="CM213" s="3">
        <f t="shared" si="155"/>
        <v>69225.740000000005</v>
      </c>
      <c r="CN213" s="3">
        <f t="shared" si="156"/>
        <v>4333.72</v>
      </c>
      <c r="CO213" s="3">
        <f t="shared" si="157"/>
        <v>64892.020000000004</v>
      </c>
      <c r="CP213" s="3">
        <f t="shared" si="158"/>
        <v>4.1943826097055811E-2</v>
      </c>
      <c r="CR213" s="3" t="str">
        <f t="shared" si="159"/>
        <v>No</v>
      </c>
      <c r="CV213" s="3" t="str">
        <f t="shared" si="160"/>
        <v>*Bid</v>
      </c>
      <c r="CW213" s="3">
        <f t="shared" si="161"/>
        <v>212</v>
      </c>
      <c r="CX213" s="3">
        <f t="shared" si="162"/>
        <v>1083.43</v>
      </c>
      <c r="CY213" s="3" t="str">
        <f t="shared" si="163"/>
        <v>Ok</v>
      </c>
      <c r="CZ213">
        <v>0</v>
      </c>
      <c r="DA213">
        <v>0</v>
      </c>
    </row>
    <row r="214" spans="1:105" x14ac:dyDescent="0.25">
      <c r="A214">
        <v>213</v>
      </c>
      <c r="B214" t="s">
        <v>3</v>
      </c>
      <c r="C214" t="s">
        <v>322</v>
      </c>
      <c r="D214">
        <v>76.53</v>
      </c>
      <c r="E214">
        <v>2017</v>
      </c>
      <c r="F214">
        <v>76.53</v>
      </c>
      <c r="G214">
        <v>76.53</v>
      </c>
      <c r="H214" s="3">
        <f t="shared" si="123"/>
        <v>0</v>
      </c>
      <c r="J214" t="s">
        <v>2730</v>
      </c>
      <c r="K214" t="s">
        <v>2738</v>
      </c>
      <c r="L214">
        <v>32046</v>
      </c>
      <c r="M214" t="s">
        <v>2890</v>
      </c>
      <c r="N214" t="s">
        <v>4753</v>
      </c>
      <c r="O214">
        <v>-82.000548599384302</v>
      </c>
      <c r="P214">
        <v>30.7548134500171</v>
      </c>
      <c r="Q214" t="s">
        <v>4916</v>
      </c>
      <c r="R214">
        <v>56</v>
      </c>
      <c r="S214" t="s">
        <v>6536</v>
      </c>
      <c r="T214">
        <v>7009</v>
      </c>
      <c r="U214" t="s">
        <v>6579</v>
      </c>
      <c r="V214">
        <v>2017</v>
      </c>
      <c r="W214">
        <v>2720</v>
      </c>
      <c r="X214">
        <v>2017</v>
      </c>
      <c r="Y214">
        <v>60000</v>
      </c>
      <c r="Z214">
        <v>41.17</v>
      </c>
      <c r="AA214" s="3">
        <f t="shared" si="124"/>
        <v>0.53795897033842943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 s="3" t="str">
        <f t="shared" si="125"/>
        <v>No</v>
      </c>
      <c r="AQ214" s="3" t="str">
        <f t="shared" si="126"/>
        <v>No</v>
      </c>
      <c r="AR214" s="3" t="str">
        <f t="shared" si="127"/>
        <v>No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 t="s">
        <v>6634</v>
      </c>
      <c r="AZ214">
        <v>0</v>
      </c>
      <c r="BA214">
        <v>0</v>
      </c>
      <c r="BB214" t="s">
        <v>6616</v>
      </c>
      <c r="BC214">
        <v>0</v>
      </c>
      <c r="BD214" s="4" t="str">
        <f t="shared" si="128"/>
        <v>No</v>
      </c>
      <c r="BE214" t="s">
        <v>6640</v>
      </c>
      <c r="BF214" s="3" t="str">
        <f t="shared" si="129"/>
        <v>No</v>
      </c>
      <c r="BG214" t="s">
        <v>6645</v>
      </c>
      <c r="BH214" s="3" t="str">
        <f t="shared" si="130"/>
        <v>JOHNSON RD</v>
      </c>
      <c r="BI214" s="3" t="str">
        <f t="shared" si="131"/>
        <v>Hilliard</v>
      </c>
      <c r="BJ214" s="3" t="str">
        <f t="shared" si="132"/>
        <v>Florida</v>
      </c>
      <c r="BK214" s="3">
        <f t="shared" si="133"/>
        <v>32046</v>
      </c>
      <c r="BL214" s="3" t="str">
        <f t="shared" si="134"/>
        <v>JOHNSON RD HILLIARD FL 32046</v>
      </c>
      <c r="BM214" s="3" t="str">
        <f t="shared" si="135"/>
        <v/>
      </c>
      <c r="BN214" s="3" t="str">
        <f t="shared" si="136"/>
        <v>Lien&lt;$150</v>
      </c>
      <c r="BO214" s="3" t="str">
        <f t="shared" si="137"/>
        <v>No</v>
      </c>
      <c r="BP214" s="3" t="str">
        <f t="shared" si="138"/>
        <v>FV&lt;$10K</v>
      </c>
      <c r="BQ214" t="s">
        <v>6650</v>
      </c>
      <c r="BR214" s="3" t="str">
        <f t="shared" si="139"/>
        <v>No, &lt; $20K Lien</v>
      </c>
      <c r="BS214" s="3" t="str">
        <f t="shared" si="140"/>
        <v>No, Lien &lt; $20K</v>
      </c>
      <c r="BT214" t="s">
        <v>6650</v>
      </c>
      <c r="BU214" s="3" t="str">
        <f t="shared" si="141"/>
        <v>No</v>
      </c>
      <c r="BV214" s="3" t="str">
        <f t="shared" si="142"/>
        <v>No</v>
      </c>
      <c r="BW214" s="3">
        <f t="shared" si="143"/>
        <v>0</v>
      </c>
      <c r="BX214" s="3" t="str">
        <f t="shared" si="144"/>
        <v>No</v>
      </c>
      <c r="BY214" s="3">
        <f t="shared" si="145"/>
        <v>2720</v>
      </c>
      <c r="BZ214">
        <v>1</v>
      </c>
      <c r="CA214" s="3">
        <f t="shared" si="146"/>
        <v>2720</v>
      </c>
      <c r="CC214" s="3">
        <f t="shared" si="147"/>
        <v>0</v>
      </c>
      <c r="CD214" s="3">
        <f t="shared" si="148"/>
        <v>0</v>
      </c>
      <c r="CE214" s="3" t="str">
        <f t="shared" si="149"/>
        <v/>
      </c>
      <c r="CF214" s="3" t="e">
        <f>HLOOKUP(CE214,'Valuation Data'!$D$2:$K$5,4,FALSE)</f>
        <v>#N/A</v>
      </c>
      <c r="CG214" s="3">
        <f t="shared" si="150"/>
        <v>2720</v>
      </c>
      <c r="CH214" s="3" t="str">
        <f t="shared" si="151"/>
        <v>No</v>
      </c>
      <c r="CI214" s="3" t="str">
        <f>VLOOKUP(R214,'Use Codes &amp; County Type'!A:D,4,FALSE)</f>
        <v>V</v>
      </c>
      <c r="CJ214" s="3" t="str">
        <f t="shared" si="152"/>
        <v>Yes</v>
      </c>
      <c r="CK214" s="3" t="str">
        <f t="shared" si="153"/>
        <v>No</v>
      </c>
      <c r="CL214" s="3">
        <f t="shared" si="154"/>
        <v>0</v>
      </c>
      <c r="CM214" s="3">
        <f t="shared" si="155"/>
        <v>0</v>
      </c>
      <c r="CN214" s="3">
        <f t="shared" si="156"/>
        <v>306.12</v>
      </c>
      <c r="CO214" s="3">
        <f t="shared" si="157"/>
        <v>-306.12</v>
      </c>
      <c r="CP214" s="3">
        <f t="shared" si="158"/>
        <v>0.11254411764705882</v>
      </c>
      <c r="CR214" s="3" t="str">
        <f t="shared" si="159"/>
        <v>No</v>
      </c>
      <c r="CV214" s="3" t="str">
        <f t="shared" si="160"/>
        <v>Lien&lt;$150</v>
      </c>
      <c r="CW214" s="3">
        <f t="shared" si="161"/>
        <v>213</v>
      </c>
      <c r="CX214" s="3">
        <f t="shared" si="162"/>
        <v>76.53</v>
      </c>
      <c r="CY214" s="3" t="str">
        <f t="shared" si="163"/>
        <v>Ok</v>
      </c>
      <c r="CZ214">
        <v>0</v>
      </c>
      <c r="DA214">
        <v>0</v>
      </c>
    </row>
    <row r="215" spans="1:105" x14ac:dyDescent="0.25">
      <c r="A215">
        <v>214</v>
      </c>
      <c r="B215" t="s">
        <v>3</v>
      </c>
      <c r="C215" t="s">
        <v>323</v>
      </c>
      <c r="D215">
        <v>260.95999999999998</v>
      </c>
      <c r="E215">
        <v>2017</v>
      </c>
      <c r="F215">
        <v>260.95999999999998</v>
      </c>
      <c r="G215">
        <v>260.95999999999998</v>
      </c>
      <c r="H215" s="3">
        <f t="shared" si="123"/>
        <v>0</v>
      </c>
      <c r="J215" t="s">
        <v>2730</v>
      </c>
      <c r="K215" t="s">
        <v>2738</v>
      </c>
      <c r="L215">
        <v>32046</v>
      </c>
      <c r="M215" t="s">
        <v>2891</v>
      </c>
      <c r="N215" t="s">
        <v>4753</v>
      </c>
      <c r="O215">
        <v>-81.995291754282704</v>
      </c>
      <c r="P215">
        <v>30.7487295836995</v>
      </c>
      <c r="Q215" t="s">
        <v>4917</v>
      </c>
      <c r="R215">
        <v>0</v>
      </c>
      <c r="S215" t="s">
        <v>6538</v>
      </c>
      <c r="T215">
        <v>8001</v>
      </c>
      <c r="U215" t="s">
        <v>6581</v>
      </c>
      <c r="V215">
        <v>2017</v>
      </c>
      <c r="W215">
        <v>13200</v>
      </c>
      <c r="X215">
        <v>2017</v>
      </c>
      <c r="Y215">
        <v>15000</v>
      </c>
      <c r="Z215">
        <v>211.71</v>
      </c>
      <c r="AA215" s="3">
        <f t="shared" si="124"/>
        <v>0.81127375843041083</v>
      </c>
      <c r="AB215" t="s">
        <v>6616</v>
      </c>
      <c r="AC215" t="s">
        <v>6616</v>
      </c>
      <c r="AH215" t="s">
        <v>6616</v>
      </c>
      <c r="AI215" t="s">
        <v>6618</v>
      </c>
      <c r="AJ215" t="s">
        <v>6618</v>
      </c>
      <c r="AK215" t="s">
        <v>6618</v>
      </c>
      <c r="AL215" t="s">
        <v>6618</v>
      </c>
      <c r="AM215">
        <v>0</v>
      </c>
      <c r="AN215">
        <v>0</v>
      </c>
      <c r="AO215">
        <v>0</v>
      </c>
      <c r="AP215" s="3" t="str">
        <f t="shared" si="125"/>
        <v>No</v>
      </c>
      <c r="AQ215" s="3" t="str">
        <f t="shared" si="126"/>
        <v>No</v>
      </c>
      <c r="AR215" s="3" t="str">
        <f t="shared" si="127"/>
        <v>No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 t="s">
        <v>6634</v>
      </c>
      <c r="AZ215" t="s">
        <v>6638</v>
      </c>
      <c r="BA215">
        <v>1</v>
      </c>
      <c r="BB215" t="s">
        <v>6616</v>
      </c>
      <c r="BC215" t="s">
        <v>6616</v>
      </c>
      <c r="BD215" s="4" t="str">
        <f t="shared" si="128"/>
        <v>No</v>
      </c>
      <c r="BE215" t="s">
        <v>6640</v>
      </c>
      <c r="BF215" s="3" t="str">
        <f t="shared" si="129"/>
        <v>No</v>
      </c>
      <c r="BG215" t="s">
        <v>6645</v>
      </c>
      <c r="BH215" s="3" t="str">
        <f t="shared" si="130"/>
        <v>TRIGG RD</v>
      </c>
      <c r="BI215" s="3" t="str">
        <f t="shared" si="131"/>
        <v>Hilliard</v>
      </c>
      <c r="BJ215" s="3" t="str">
        <f t="shared" si="132"/>
        <v>Florida</v>
      </c>
      <c r="BK215" s="3">
        <f t="shared" si="133"/>
        <v>32046</v>
      </c>
      <c r="BL215" s="3" t="str">
        <f t="shared" si="134"/>
        <v>TRIGG RD HILLIARD FL 32046</v>
      </c>
      <c r="BM215" s="3" t="str">
        <f t="shared" si="135"/>
        <v/>
      </c>
      <c r="BN215" s="3" t="str">
        <f t="shared" si="136"/>
        <v>Pass</v>
      </c>
      <c r="BO215" s="3" t="str">
        <f t="shared" si="137"/>
        <v>No</v>
      </c>
      <c r="BP215" s="3" t="str">
        <f t="shared" si="138"/>
        <v>FV&lt;$10K</v>
      </c>
      <c r="BQ215" t="s">
        <v>6650</v>
      </c>
      <c r="BR215" s="3" t="str">
        <f t="shared" si="139"/>
        <v>No, &lt; $20K Lien</v>
      </c>
      <c r="BS215" s="3" t="str">
        <f t="shared" si="140"/>
        <v>No, Lien &lt; $20K</v>
      </c>
      <c r="BT215" t="s">
        <v>6650</v>
      </c>
      <c r="BU215" s="3" t="str">
        <f t="shared" si="141"/>
        <v>No</v>
      </c>
      <c r="BV215" s="3" t="str">
        <f t="shared" si="142"/>
        <v>No</v>
      </c>
      <c r="BW215" s="3">
        <f t="shared" si="143"/>
        <v>1</v>
      </c>
      <c r="BX215" s="3" t="str">
        <f t="shared" si="144"/>
        <v>No</v>
      </c>
      <c r="BY215" s="3">
        <f t="shared" si="145"/>
        <v>13200</v>
      </c>
      <c r="BZ215">
        <v>1</v>
      </c>
      <c r="CA215" s="3">
        <f t="shared" si="146"/>
        <v>13200</v>
      </c>
      <c r="CC215" s="3">
        <f t="shared" si="147"/>
        <v>0</v>
      </c>
      <c r="CD215" s="3">
        <f t="shared" si="148"/>
        <v>0</v>
      </c>
      <c r="CE215" s="3" t="str">
        <f t="shared" si="149"/>
        <v/>
      </c>
      <c r="CF215" s="3" t="e">
        <f>HLOOKUP(CE215,'Valuation Data'!$D$2:$K$5,4,FALSE)</f>
        <v>#N/A</v>
      </c>
      <c r="CG215" s="3">
        <f t="shared" si="150"/>
        <v>13200</v>
      </c>
      <c r="CH215" s="3" t="str">
        <f t="shared" si="151"/>
        <v>No</v>
      </c>
      <c r="CI215" s="3" t="str">
        <f>VLOOKUP(R215,'Use Codes &amp; County Type'!A:D,4,FALSE)</f>
        <v>V</v>
      </c>
      <c r="CJ215" s="3" t="str">
        <f t="shared" si="152"/>
        <v>Yes</v>
      </c>
      <c r="CK215" s="3" t="str">
        <f t="shared" si="153"/>
        <v>No</v>
      </c>
      <c r="CL215" s="3">
        <f t="shared" si="154"/>
        <v>0</v>
      </c>
      <c r="CM215" s="3">
        <f t="shared" si="155"/>
        <v>0</v>
      </c>
      <c r="CN215" s="3">
        <f t="shared" si="156"/>
        <v>1304.8</v>
      </c>
      <c r="CO215" s="3">
        <f t="shared" si="157"/>
        <v>-1304.8</v>
      </c>
      <c r="CP215" s="3">
        <f t="shared" si="158"/>
        <v>9.8848484848484838E-2</v>
      </c>
      <c r="CR215" s="3" t="str">
        <f t="shared" si="159"/>
        <v>No</v>
      </c>
      <c r="CV215" s="3" t="str">
        <f t="shared" si="160"/>
        <v>FMV&lt;$30K</v>
      </c>
      <c r="CW215" s="3">
        <f t="shared" si="161"/>
        <v>214</v>
      </c>
      <c r="CX215" s="3">
        <f t="shared" si="162"/>
        <v>260.95999999999998</v>
      </c>
      <c r="CY215" s="3" t="str">
        <f t="shared" si="163"/>
        <v>Ok</v>
      </c>
      <c r="CZ215">
        <v>0</v>
      </c>
      <c r="DA215">
        <v>0</v>
      </c>
    </row>
    <row r="216" spans="1:105" x14ac:dyDescent="0.25">
      <c r="A216">
        <v>215</v>
      </c>
      <c r="B216" t="s">
        <v>3</v>
      </c>
      <c r="C216" t="s">
        <v>324</v>
      </c>
      <c r="D216">
        <v>712.33</v>
      </c>
      <c r="E216">
        <v>2017</v>
      </c>
      <c r="F216">
        <v>712.33</v>
      </c>
      <c r="G216">
        <v>712.33</v>
      </c>
      <c r="H216" s="3">
        <f t="shared" si="123"/>
        <v>0</v>
      </c>
      <c r="I216">
        <v>28853</v>
      </c>
      <c r="J216" t="s">
        <v>2730</v>
      </c>
      <c r="K216" t="s">
        <v>2738</v>
      </c>
      <c r="L216">
        <v>32046</v>
      </c>
      <c r="M216" t="s">
        <v>2892</v>
      </c>
      <c r="N216" t="s">
        <v>4753</v>
      </c>
      <c r="O216">
        <v>-81.998312483472304</v>
      </c>
      <c r="P216">
        <v>30.749921101992602</v>
      </c>
      <c r="Q216" t="s">
        <v>4918</v>
      </c>
      <c r="R216">
        <v>2</v>
      </c>
      <c r="S216" t="s">
        <v>6535</v>
      </c>
      <c r="T216">
        <v>1006</v>
      </c>
      <c r="U216" t="s">
        <v>6578</v>
      </c>
      <c r="V216">
        <v>2017</v>
      </c>
      <c r="W216">
        <v>80657</v>
      </c>
      <c r="X216">
        <v>2017</v>
      </c>
      <c r="Y216">
        <v>90703</v>
      </c>
      <c r="Z216">
        <v>629.05999999999995</v>
      </c>
      <c r="AA216" s="3">
        <f t="shared" si="124"/>
        <v>0.88310193309280793</v>
      </c>
      <c r="AB216" t="s">
        <v>6616</v>
      </c>
      <c r="AC216" t="s">
        <v>6616</v>
      </c>
      <c r="AD216" t="s">
        <v>6616</v>
      </c>
      <c r="AG216" t="s">
        <v>6616</v>
      </c>
      <c r="AI216" t="s">
        <v>6618</v>
      </c>
      <c r="AJ216" t="s">
        <v>6618</v>
      </c>
      <c r="AK216" t="s">
        <v>6618</v>
      </c>
      <c r="AL216" t="s">
        <v>6618</v>
      </c>
      <c r="AM216" t="s">
        <v>6618</v>
      </c>
      <c r="AN216" t="s">
        <v>6618</v>
      </c>
      <c r="AO216" t="s">
        <v>6618</v>
      </c>
      <c r="AP216" s="3" t="str">
        <f t="shared" si="125"/>
        <v>No</v>
      </c>
      <c r="AQ216" s="3" t="str">
        <f t="shared" si="126"/>
        <v>No</v>
      </c>
      <c r="AR216" s="3" t="str">
        <f t="shared" si="127"/>
        <v>No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 t="s">
        <v>6634</v>
      </c>
      <c r="AZ216" t="s">
        <v>6638</v>
      </c>
      <c r="BA216">
        <v>2</v>
      </c>
      <c r="BB216" t="s">
        <v>6617</v>
      </c>
      <c r="BC216" t="s">
        <v>6616</v>
      </c>
      <c r="BD216" s="4" t="str">
        <f t="shared" si="128"/>
        <v>No</v>
      </c>
      <c r="BE216" t="s">
        <v>6640</v>
      </c>
      <c r="BF216" s="3" t="str">
        <f t="shared" si="129"/>
        <v>No</v>
      </c>
      <c r="BG216" t="s">
        <v>6645</v>
      </c>
      <c r="BH216" s="3" t="str">
        <f t="shared" si="130"/>
        <v>28853 TRIGG RD</v>
      </c>
      <c r="BI216" s="3" t="str">
        <f t="shared" si="131"/>
        <v>Hilliard</v>
      </c>
      <c r="BJ216" s="3" t="str">
        <f t="shared" si="132"/>
        <v>Florida</v>
      </c>
      <c r="BK216" s="3">
        <f t="shared" si="133"/>
        <v>32046</v>
      </c>
      <c r="BL216" s="3" t="str">
        <f t="shared" si="134"/>
        <v>28853 TRIGG RD HILLIARD FL 32046</v>
      </c>
      <c r="BM216" s="3" t="str">
        <f t="shared" si="135"/>
        <v/>
      </c>
      <c r="BN216" s="3" t="str">
        <f t="shared" si="136"/>
        <v>Pass</v>
      </c>
      <c r="BO216" s="3" t="str">
        <f t="shared" si="137"/>
        <v>No</v>
      </c>
      <c r="BP216" s="3" t="str">
        <f t="shared" si="138"/>
        <v>FV&lt;$10K</v>
      </c>
      <c r="BQ216" t="s">
        <v>6650</v>
      </c>
      <c r="BR216" s="3" t="str">
        <f t="shared" si="139"/>
        <v>No, &lt; $20K Lien</v>
      </c>
      <c r="BS216" s="3" t="str">
        <f t="shared" si="140"/>
        <v>No, Lien &lt; $20K</v>
      </c>
      <c r="BT216" t="s">
        <v>6650</v>
      </c>
      <c r="BU216" s="3" t="str">
        <f t="shared" si="141"/>
        <v>No</v>
      </c>
      <c r="BV216" s="3" t="str">
        <f t="shared" si="142"/>
        <v>No</v>
      </c>
      <c r="BW216" s="3">
        <f t="shared" si="143"/>
        <v>2</v>
      </c>
      <c r="BX216" s="3" t="str">
        <f t="shared" si="144"/>
        <v>Yes</v>
      </c>
      <c r="BY216" s="3">
        <f t="shared" si="145"/>
        <v>80657</v>
      </c>
      <c r="BZ216">
        <v>1</v>
      </c>
      <c r="CA216" s="3">
        <f t="shared" si="146"/>
        <v>80657</v>
      </c>
      <c r="CC216" s="3">
        <f t="shared" si="147"/>
        <v>0</v>
      </c>
      <c r="CD216" s="3">
        <f t="shared" si="148"/>
        <v>0</v>
      </c>
      <c r="CE216" s="3" t="str">
        <f t="shared" si="149"/>
        <v/>
      </c>
      <c r="CF216" s="3" t="e">
        <f>HLOOKUP(CE216,'Valuation Data'!$D$2:$K$5,4,FALSE)</f>
        <v>#N/A</v>
      </c>
      <c r="CG216" s="3">
        <f t="shared" si="150"/>
        <v>80657</v>
      </c>
      <c r="CH216" s="3" t="str">
        <f t="shared" si="151"/>
        <v>No</v>
      </c>
      <c r="CI216" s="3" t="str">
        <f>VLOOKUP(R216,'Use Codes &amp; County Type'!A:D,4,FALSE)</f>
        <v>R</v>
      </c>
      <c r="CJ216" s="3" t="str">
        <f t="shared" si="152"/>
        <v>No</v>
      </c>
      <c r="CK216" s="3" t="str">
        <f t="shared" si="153"/>
        <v>Yes</v>
      </c>
      <c r="CL216" s="3">
        <f t="shared" si="154"/>
        <v>0.67</v>
      </c>
      <c r="CM216" s="3">
        <f t="shared" si="155"/>
        <v>54040.19</v>
      </c>
      <c r="CN216" s="3">
        <f t="shared" si="156"/>
        <v>4273.9800000000005</v>
      </c>
      <c r="CO216" s="3">
        <f t="shared" si="157"/>
        <v>49766.21</v>
      </c>
      <c r="CP216" s="3">
        <f t="shared" si="158"/>
        <v>5.2989573130664422E-2</v>
      </c>
      <c r="CR216" s="3" t="str">
        <f t="shared" si="159"/>
        <v>No</v>
      </c>
      <c r="CV216" s="3" t="str">
        <f t="shared" si="160"/>
        <v>Too Many Priors</v>
      </c>
      <c r="CW216" s="3">
        <f t="shared" si="161"/>
        <v>215</v>
      </c>
      <c r="CX216" s="3">
        <f t="shared" si="162"/>
        <v>712.33</v>
      </c>
      <c r="CY216" s="3" t="str">
        <f t="shared" si="163"/>
        <v>Ok</v>
      </c>
      <c r="CZ216">
        <v>0</v>
      </c>
      <c r="DA216">
        <v>0</v>
      </c>
    </row>
    <row r="217" spans="1:105" x14ac:dyDescent="0.25">
      <c r="A217">
        <v>216</v>
      </c>
      <c r="B217" t="s">
        <v>3</v>
      </c>
      <c r="C217" t="s">
        <v>325</v>
      </c>
      <c r="D217">
        <v>122.79</v>
      </c>
      <c r="E217">
        <v>2017</v>
      </c>
      <c r="F217" t="e">
        <f>NA()</f>
        <v>#N/A</v>
      </c>
      <c r="G217" t="e">
        <f>NA()</f>
        <v>#N/A</v>
      </c>
      <c r="H217" s="3" t="e">
        <f t="shared" si="123"/>
        <v>#N/A</v>
      </c>
      <c r="I217" t="e">
        <f>NA()</f>
        <v>#N/A</v>
      </c>
      <c r="J217" t="e">
        <f>NA()</f>
        <v>#N/A</v>
      </c>
      <c r="K217" t="e">
        <f>NA()</f>
        <v>#N/A</v>
      </c>
      <c r="L217" t="e">
        <f>NA()</f>
        <v>#N/A</v>
      </c>
      <c r="M217" t="e">
        <f>NA()</f>
        <v>#N/A</v>
      </c>
      <c r="N217" t="e">
        <f>NA()</f>
        <v>#N/A</v>
      </c>
      <c r="O217" t="e">
        <f>NA()</f>
        <v>#N/A</v>
      </c>
      <c r="P217" t="e">
        <f>NA()</f>
        <v>#N/A</v>
      </c>
      <c r="Q217" t="e">
        <f>NA()</f>
        <v>#N/A</v>
      </c>
      <c r="R217">
        <v>2</v>
      </c>
      <c r="S217" t="s">
        <v>6535</v>
      </c>
      <c r="T217" t="e">
        <f>NA()</f>
        <v>#N/A</v>
      </c>
      <c r="U217" t="e">
        <f>NA()</f>
        <v>#N/A</v>
      </c>
      <c r="V217">
        <v>2017</v>
      </c>
      <c r="W217">
        <v>30545</v>
      </c>
      <c r="X217" t="e">
        <f>NA()</f>
        <v>#N/A</v>
      </c>
      <c r="Y217" t="e">
        <f>NA()</f>
        <v>#N/A</v>
      </c>
      <c r="Z217" t="e">
        <f>NA()</f>
        <v>#N/A</v>
      </c>
      <c r="AA217" s="3">
        <f t="shared" si="124"/>
        <v>0</v>
      </c>
      <c r="AB217" t="s">
        <v>6617</v>
      </c>
      <c r="AC217" t="s">
        <v>6616</v>
      </c>
      <c r="AD217" t="s">
        <v>6616</v>
      </c>
      <c r="AE217" t="s">
        <v>6616</v>
      </c>
      <c r="AF217" t="s">
        <v>6616</v>
      </c>
      <c r="AG217" t="s">
        <v>6616</v>
      </c>
      <c r="AH217" t="s">
        <v>6616</v>
      </c>
      <c r="AI217" t="e">
        <f>NA()</f>
        <v>#N/A</v>
      </c>
      <c r="AJ217" t="e">
        <f>NA()</f>
        <v>#N/A</v>
      </c>
      <c r="AK217" t="e">
        <f>NA()</f>
        <v>#N/A</v>
      </c>
      <c r="AL217" t="e">
        <f>NA()</f>
        <v>#N/A</v>
      </c>
      <c r="AM217" t="e">
        <f>NA()</f>
        <v>#N/A</v>
      </c>
      <c r="AN217" t="e">
        <f>NA()</f>
        <v>#N/A</v>
      </c>
      <c r="AO217" t="e">
        <f>NA()</f>
        <v>#N/A</v>
      </c>
      <c r="AP217" s="3" t="str">
        <f t="shared" si="125"/>
        <v>Yes</v>
      </c>
      <c r="AQ217" s="3" t="str">
        <f t="shared" si="126"/>
        <v>No</v>
      </c>
      <c r="AR217" s="3" t="str">
        <f t="shared" si="127"/>
        <v>Yes</v>
      </c>
      <c r="AS217" t="e">
        <f>NA()</f>
        <v>#N/A</v>
      </c>
      <c r="AT217" t="e">
        <f>NA()</f>
        <v>#N/A</v>
      </c>
      <c r="AU217" t="e">
        <f>NA()</f>
        <v>#N/A</v>
      </c>
      <c r="AV217" t="e">
        <f>NA()</f>
        <v>#N/A</v>
      </c>
      <c r="AW217" t="e">
        <f>NA()</f>
        <v>#N/A</v>
      </c>
      <c r="AX217" t="e">
        <f>NA()</f>
        <v>#N/A</v>
      </c>
      <c r="AY217" t="e">
        <f>NA()</f>
        <v>#N/A</v>
      </c>
      <c r="AZ217" t="e">
        <f>NA()</f>
        <v>#N/A</v>
      </c>
      <c r="BA217">
        <v>1</v>
      </c>
      <c r="BB217" t="s">
        <v>6617</v>
      </c>
      <c r="BC217" t="e">
        <f>NA()</f>
        <v>#N/A</v>
      </c>
      <c r="BD217" s="4" t="str">
        <f t="shared" si="128"/>
        <v>No</v>
      </c>
      <c r="BE217" t="e">
        <f>NA()</f>
        <v>#N/A</v>
      </c>
      <c r="BF217" s="3" t="str">
        <f t="shared" si="129"/>
        <v>No</v>
      </c>
      <c r="BG217" t="e">
        <f>NA()</f>
        <v>#N/A</v>
      </c>
      <c r="BH217" s="3" t="e">
        <f t="shared" si="130"/>
        <v>#N/A</v>
      </c>
      <c r="BI217" s="3" t="e">
        <f t="shared" si="131"/>
        <v>#N/A</v>
      </c>
      <c r="BJ217" s="3" t="e">
        <f t="shared" si="132"/>
        <v>#N/A</v>
      </c>
      <c r="BK217" s="3" t="e">
        <f t="shared" si="133"/>
        <v>#N/A</v>
      </c>
      <c r="BL217" s="3" t="e">
        <f t="shared" si="134"/>
        <v>#N/A</v>
      </c>
      <c r="BM217" s="3" t="e">
        <f t="shared" si="135"/>
        <v>#N/A</v>
      </c>
      <c r="BN217" s="3" t="str">
        <f t="shared" si="136"/>
        <v>Lien&lt;$150</v>
      </c>
      <c r="BO217" s="3" t="e">
        <f t="shared" si="137"/>
        <v>#N/A</v>
      </c>
      <c r="BP217" s="3" t="str">
        <f t="shared" si="138"/>
        <v>FV&lt;$10K</v>
      </c>
      <c r="BQ217" t="s">
        <v>6650</v>
      </c>
      <c r="BR217" s="3" t="str">
        <f t="shared" si="139"/>
        <v>No, &lt; $20K Lien</v>
      </c>
      <c r="BS217" s="3" t="str">
        <f t="shared" si="140"/>
        <v>No, Lien &lt; $20K</v>
      </c>
      <c r="BT217" t="s">
        <v>6650</v>
      </c>
      <c r="BU217" s="3" t="str">
        <f t="shared" si="141"/>
        <v>Yes</v>
      </c>
      <c r="BV217" s="3" t="str">
        <f t="shared" si="142"/>
        <v>No</v>
      </c>
      <c r="BW217" s="3">
        <f t="shared" si="143"/>
        <v>1</v>
      </c>
      <c r="BX217" s="3" t="str">
        <f t="shared" si="144"/>
        <v>No</v>
      </c>
      <c r="BY217" s="3">
        <f t="shared" si="145"/>
        <v>30545</v>
      </c>
      <c r="BZ217">
        <v>1</v>
      </c>
      <c r="CA217" s="3">
        <f t="shared" si="146"/>
        <v>30545</v>
      </c>
      <c r="CC217" s="3" t="e">
        <f t="shared" si="147"/>
        <v>#N/A</v>
      </c>
      <c r="CD217" s="3" t="e">
        <f t="shared" si="148"/>
        <v>#N/A</v>
      </c>
      <c r="CE217" s="3" t="str">
        <f t="shared" si="149"/>
        <v/>
      </c>
      <c r="CF217" s="3" t="e">
        <f>HLOOKUP(CE217,'Valuation Data'!$D$2:$K$5,4,FALSE)</f>
        <v>#N/A</v>
      </c>
      <c r="CG217" s="3">
        <f t="shared" si="150"/>
        <v>30545</v>
      </c>
      <c r="CH217" s="3" t="str">
        <f t="shared" si="151"/>
        <v>No</v>
      </c>
      <c r="CI217" s="3" t="str">
        <f>VLOOKUP(R217,'Use Codes &amp; County Type'!A:D,4,FALSE)</f>
        <v>R</v>
      </c>
      <c r="CJ217" s="3" t="str">
        <f t="shared" si="152"/>
        <v>No</v>
      </c>
      <c r="CK217" s="3" t="str">
        <f t="shared" si="153"/>
        <v>Yes</v>
      </c>
      <c r="CL217" s="3">
        <f t="shared" si="154"/>
        <v>0.67</v>
      </c>
      <c r="CM217" s="3">
        <f t="shared" si="155"/>
        <v>20465.150000000001</v>
      </c>
      <c r="CN217" s="3" t="e">
        <f t="shared" si="156"/>
        <v>#N/A</v>
      </c>
      <c r="CO217" s="3" t="e">
        <f t="shared" si="157"/>
        <v>#N/A</v>
      </c>
      <c r="CP217" s="3" t="e">
        <f t="shared" si="158"/>
        <v>#N/A</v>
      </c>
      <c r="CR217" s="3" t="str">
        <f t="shared" si="159"/>
        <v>No</v>
      </c>
      <c r="CV217" s="3" t="str">
        <f t="shared" si="160"/>
        <v>Lien&lt;$150</v>
      </c>
      <c r="CW217" s="3">
        <f t="shared" si="161"/>
        <v>216</v>
      </c>
      <c r="CX217" s="3">
        <f t="shared" si="162"/>
        <v>122.79</v>
      </c>
      <c r="CY217" s="3" t="str">
        <f t="shared" si="163"/>
        <v>Ok</v>
      </c>
      <c r="CZ217" t="e">
        <f>NA()</f>
        <v>#N/A</v>
      </c>
      <c r="DA217" t="e">
        <f>NA()</f>
        <v>#N/A</v>
      </c>
    </row>
    <row r="218" spans="1:105" x14ac:dyDescent="0.25">
      <c r="A218">
        <v>217</v>
      </c>
      <c r="B218" t="s">
        <v>3</v>
      </c>
      <c r="C218" t="s">
        <v>326</v>
      </c>
      <c r="D218">
        <v>720.09</v>
      </c>
      <c r="E218">
        <v>2017</v>
      </c>
      <c r="F218">
        <v>720.09</v>
      </c>
      <c r="G218">
        <v>720.09</v>
      </c>
      <c r="H218" s="3">
        <f t="shared" si="123"/>
        <v>0</v>
      </c>
      <c r="I218">
        <v>28325</v>
      </c>
      <c r="J218" t="s">
        <v>2730</v>
      </c>
      <c r="K218" t="s">
        <v>2738</v>
      </c>
      <c r="L218">
        <v>32046</v>
      </c>
      <c r="M218" t="s">
        <v>2893</v>
      </c>
      <c r="N218" t="s">
        <v>4753</v>
      </c>
      <c r="O218">
        <v>-81.977976662513896</v>
      </c>
      <c r="P218">
        <v>30.750069125663401</v>
      </c>
      <c r="Q218" t="s">
        <v>4919</v>
      </c>
      <c r="R218">
        <v>2</v>
      </c>
      <c r="S218" t="s">
        <v>6535</v>
      </c>
      <c r="T218">
        <v>1006</v>
      </c>
      <c r="U218" t="s">
        <v>6578</v>
      </c>
      <c r="V218">
        <v>2017</v>
      </c>
      <c r="W218">
        <v>81130</v>
      </c>
      <c r="X218">
        <v>2017</v>
      </c>
      <c r="Y218">
        <v>82461</v>
      </c>
      <c r="Z218">
        <v>636.23</v>
      </c>
      <c r="AA218" s="3">
        <f t="shared" si="124"/>
        <v>0.88354233498590451</v>
      </c>
      <c r="AB218" t="s">
        <v>6616</v>
      </c>
      <c r="AI218" t="s">
        <v>6618</v>
      </c>
      <c r="AJ218" t="s">
        <v>6618</v>
      </c>
      <c r="AK218">
        <v>0</v>
      </c>
      <c r="AL218">
        <v>0</v>
      </c>
      <c r="AM218">
        <v>0</v>
      </c>
      <c r="AN218">
        <v>0</v>
      </c>
      <c r="AO218">
        <v>0</v>
      </c>
      <c r="AP218" s="3" t="str">
        <f t="shared" si="125"/>
        <v>No</v>
      </c>
      <c r="AQ218" s="3" t="str">
        <f t="shared" si="126"/>
        <v>No</v>
      </c>
      <c r="AR218" s="3" t="str">
        <f t="shared" si="127"/>
        <v>No</v>
      </c>
      <c r="AS218">
        <v>0</v>
      </c>
      <c r="AT218">
        <v>0</v>
      </c>
      <c r="AU218">
        <v>48350</v>
      </c>
      <c r="AV218" t="s">
        <v>6624</v>
      </c>
      <c r="AW218">
        <v>0</v>
      </c>
      <c r="AX218">
        <v>0</v>
      </c>
      <c r="AY218" t="s">
        <v>6634</v>
      </c>
      <c r="AZ218">
        <v>0</v>
      </c>
      <c r="BA218">
        <v>1</v>
      </c>
      <c r="BB218" t="s">
        <v>6617</v>
      </c>
      <c r="BC218" t="s">
        <v>6616</v>
      </c>
      <c r="BD218" s="4" t="str">
        <f t="shared" si="128"/>
        <v>No</v>
      </c>
      <c r="BE218" t="s">
        <v>6640</v>
      </c>
      <c r="BF218" s="3" t="str">
        <f t="shared" si="129"/>
        <v>No</v>
      </c>
      <c r="BG218" t="s">
        <v>6645</v>
      </c>
      <c r="BH218" s="3" t="str">
        <f t="shared" si="130"/>
        <v>28325 CHARITY LN</v>
      </c>
      <c r="BI218" s="3" t="str">
        <f t="shared" si="131"/>
        <v>Hilliard</v>
      </c>
      <c r="BJ218" s="3" t="str">
        <f t="shared" si="132"/>
        <v>Florida</v>
      </c>
      <c r="BK218" s="3">
        <f t="shared" si="133"/>
        <v>32046</v>
      </c>
      <c r="BL218" s="3" t="str">
        <f t="shared" si="134"/>
        <v>28325 CHARITY LN HILLIARD FL 32046</v>
      </c>
      <c r="BM218" s="3" t="str">
        <f t="shared" si="135"/>
        <v>L</v>
      </c>
      <c r="BN218" s="3" t="str">
        <f t="shared" si="136"/>
        <v>Pass</v>
      </c>
      <c r="BO218" s="3" t="str">
        <f t="shared" si="137"/>
        <v>No</v>
      </c>
      <c r="BP218" s="3" t="str">
        <f t="shared" si="138"/>
        <v>FV&lt;$10K</v>
      </c>
      <c r="BQ218" t="s">
        <v>6650</v>
      </c>
      <c r="BR218" s="3" t="str">
        <f t="shared" si="139"/>
        <v>No, &lt; $20K Lien</v>
      </c>
      <c r="BS218" s="3" t="str">
        <f t="shared" si="140"/>
        <v>No, Lien &lt; $20K</v>
      </c>
      <c r="BT218" t="s">
        <v>6650</v>
      </c>
      <c r="BU218" s="3" t="str">
        <f t="shared" si="141"/>
        <v>No</v>
      </c>
      <c r="BV218" s="3" t="str">
        <f t="shared" si="142"/>
        <v>No</v>
      </c>
      <c r="BW218" s="3">
        <f t="shared" si="143"/>
        <v>1</v>
      </c>
      <c r="BX218" s="3" t="str">
        <f t="shared" si="144"/>
        <v>No</v>
      </c>
      <c r="BY218" s="3">
        <f t="shared" si="145"/>
        <v>81130</v>
      </c>
      <c r="BZ218">
        <v>1</v>
      </c>
      <c r="CA218" s="3">
        <f t="shared" si="146"/>
        <v>81130</v>
      </c>
      <c r="CC218" s="3">
        <f t="shared" si="147"/>
        <v>0</v>
      </c>
      <c r="CD218" s="3">
        <f t="shared" si="148"/>
        <v>0</v>
      </c>
      <c r="CE218" s="3" t="str">
        <f t="shared" si="149"/>
        <v/>
      </c>
      <c r="CF218" s="3" t="e">
        <f>HLOOKUP(CE218,'Valuation Data'!$D$2:$K$5,4,FALSE)</f>
        <v>#N/A</v>
      </c>
      <c r="CG218" s="3">
        <f t="shared" si="150"/>
        <v>81130</v>
      </c>
      <c r="CH218" s="3" t="str">
        <f t="shared" si="151"/>
        <v>No</v>
      </c>
      <c r="CI218" s="3" t="str">
        <f>VLOOKUP(R218,'Use Codes &amp; County Type'!A:D,4,FALSE)</f>
        <v>R</v>
      </c>
      <c r="CJ218" s="3" t="str">
        <f t="shared" si="152"/>
        <v>No</v>
      </c>
      <c r="CK218" s="3" t="str">
        <f t="shared" si="153"/>
        <v>Yes</v>
      </c>
      <c r="CL218" s="3">
        <f t="shared" si="154"/>
        <v>0.67</v>
      </c>
      <c r="CM218" s="3">
        <f t="shared" si="155"/>
        <v>54357.100000000006</v>
      </c>
      <c r="CN218" s="3">
        <f t="shared" si="156"/>
        <v>3600.4500000000003</v>
      </c>
      <c r="CO218" s="3">
        <f t="shared" si="157"/>
        <v>50756.650000000009</v>
      </c>
      <c r="CP218" s="3">
        <f t="shared" si="158"/>
        <v>4.4378774805867133E-2</v>
      </c>
      <c r="CR218" s="3" t="str">
        <f t="shared" si="159"/>
        <v>No</v>
      </c>
      <c r="CV218" s="3" t="str">
        <f t="shared" si="160"/>
        <v>*Bid</v>
      </c>
      <c r="CW218" s="3">
        <f t="shared" si="161"/>
        <v>217</v>
      </c>
      <c r="CX218" s="3">
        <f t="shared" si="162"/>
        <v>720.09</v>
      </c>
      <c r="CY218" s="3" t="str">
        <f t="shared" si="163"/>
        <v>Ok</v>
      </c>
      <c r="CZ218">
        <v>0</v>
      </c>
      <c r="DA218">
        <v>0</v>
      </c>
    </row>
    <row r="219" spans="1:105" x14ac:dyDescent="0.25">
      <c r="A219">
        <v>218</v>
      </c>
      <c r="B219" t="s">
        <v>3</v>
      </c>
      <c r="C219" t="s">
        <v>327</v>
      </c>
      <c r="D219">
        <v>376.47</v>
      </c>
      <c r="E219">
        <v>2017</v>
      </c>
      <c r="F219">
        <v>376.47</v>
      </c>
      <c r="G219">
        <v>376.47</v>
      </c>
      <c r="H219" s="3">
        <f t="shared" si="123"/>
        <v>0</v>
      </c>
      <c r="I219">
        <v>241835</v>
      </c>
      <c r="J219" t="s">
        <v>2730</v>
      </c>
      <c r="K219" t="s">
        <v>2738</v>
      </c>
      <c r="L219">
        <v>32046</v>
      </c>
      <c r="M219" t="s">
        <v>2894</v>
      </c>
      <c r="N219" t="s">
        <v>4753</v>
      </c>
      <c r="O219">
        <v>-81.984806709196505</v>
      </c>
      <c r="P219">
        <v>30.7509239111873</v>
      </c>
      <c r="Q219" t="s">
        <v>4920</v>
      </c>
      <c r="R219">
        <v>1</v>
      </c>
      <c r="S219" t="s">
        <v>6539</v>
      </c>
      <c r="T219">
        <v>1001</v>
      </c>
      <c r="U219" t="s">
        <v>6582</v>
      </c>
      <c r="V219">
        <v>2017</v>
      </c>
      <c r="W219">
        <v>46540</v>
      </c>
      <c r="X219">
        <v>2017</v>
      </c>
      <c r="Y219">
        <v>56374</v>
      </c>
      <c r="Z219">
        <v>318.51</v>
      </c>
      <c r="AA219" s="3">
        <f t="shared" si="124"/>
        <v>0.84604350944298345</v>
      </c>
      <c r="AB219" t="s">
        <v>6616</v>
      </c>
      <c r="AC219" t="s">
        <v>6616</v>
      </c>
      <c r="AD219" t="s">
        <v>6616</v>
      </c>
      <c r="AI219" t="s">
        <v>6618</v>
      </c>
      <c r="AJ219" t="s">
        <v>6618</v>
      </c>
      <c r="AK219" t="s">
        <v>6618</v>
      </c>
      <c r="AL219" t="s">
        <v>6618</v>
      </c>
      <c r="AM219" t="s">
        <v>6618</v>
      </c>
      <c r="AN219" t="s">
        <v>6618</v>
      </c>
      <c r="AO219">
        <v>0</v>
      </c>
      <c r="AP219" s="3" t="str">
        <f t="shared" si="125"/>
        <v>No</v>
      </c>
      <c r="AQ219" s="3" t="str">
        <f t="shared" si="126"/>
        <v>No</v>
      </c>
      <c r="AR219" s="3" t="str">
        <f t="shared" si="127"/>
        <v>No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 t="s">
        <v>6634</v>
      </c>
      <c r="AZ219" t="s">
        <v>6638</v>
      </c>
      <c r="BA219">
        <v>1</v>
      </c>
      <c r="BB219" t="s">
        <v>6617</v>
      </c>
      <c r="BC219" t="s">
        <v>6616</v>
      </c>
      <c r="BD219" s="4" t="str">
        <f t="shared" si="128"/>
        <v>No</v>
      </c>
      <c r="BE219" t="s">
        <v>6640</v>
      </c>
      <c r="BF219" s="3" t="str">
        <f t="shared" si="129"/>
        <v>No</v>
      </c>
      <c r="BG219" t="s">
        <v>6645</v>
      </c>
      <c r="BH219" s="3" t="str">
        <f t="shared" si="130"/>
        <v>241835 CR 121</v>
      </c>
      <c r="BI219" s="3" t="str">
        <f t="shared" si="131"/>
        <v>Hilliard</v>
      </c>
      <c r="BJ219" s="3" t="str">
        <f t="shared" si="132"/>
        <v>Florida</v>
      </c>
      <c r="BK219" s="3">
        <f t="shared" si="133"/>
        <v>32046</v>
      </c>
      <c r="BL219" s="3" t="str">
        <f t="shared" si="134"/>
        <v>241835 CR 121 HILLIARD FL 32046</v>
      </c>
      <c r="BM219" s="3" t="str">
        <f t="shared" si="135"/>
        <v/>
      </c>
      <c r="BN219" s="3" t="str">
        <f t="shared" si="136"/>
        <v>Pass</v>
      </c>
      <c r="BO219" s="3" t="str">
        <f t="shared" si="137"/>
        <v>No</v>
      </c>
      <c r="BP219" s="3" t="str">
        <f t="shared" si="138"/>
        <v>FV&lt;$10K</v>
      </c>
      <c r="BQ219" t="s">
        <v>6650</v>
      </c>
      <c r="BR219" s="3" t="str">
        <f t="shared" si="139"/>
        <v>No, &lt; $20K Lien</v>
      </c>
      <c r="BS219" s="3" t="str">
        <f t="shared" si="140"/>
        <v>No, Lien &lt; $20K</v>
      </c>
      <c r="BT219" t="s">
        <v>6650</v>
      </c>
      <c r="BU219" s="3" t="str">
        <f t="shared" si="141"/>
        <v>No</v>
      </c>
      <c r="BV219" s="3" t="str">
        <f t="shared" si="142"/>
        <v>No</v>
      </c>
      <c r="BW219" s="3">
        <f t="shared" si="143"/>
        <v>1</v>
      </c>
      <c r="BX219" s="3" t="str">
        <f t="shared" si="144"/>
        <v>No</v>
      </c>
      <c r="BY219" s="3">
        <f t="shared" si="145"/>
        <v>46540</v>
      </c>
      <c r="BZ219">
        <v>1</v>
      </c>
      <c r="CA219" s="3">
        <f t="shared" si="146"/>
        <v>46540</v>
      </c>
      <c r="CC219" s="3">
        <f t="shared" si="147"/>
        <v>0</v>
      </c>
      <c r="CD219" s="3">
        <f t="shared" si="148"/>
        <v>0</v>
      </c>
      <c r="CE219" s="3" t="str">
        <f t="shared" si="149"/>
        <v/>
      </c>
      <c r="CF219" s="3" t="e">
        <f>HLOOKUP(CE219,'Valuation Data'!$D$2:$K$5,4,FALSE)</f>
        <v>#N/A</v>
      </c>
      <c r="CG219" s="3">
        <f t="shared" si="150"/>
        <v>46540</v>
      </c>
      <c r="CH219" s="3" t="str">
        <f t="shared" si="151"/>
        <v>No</v>
      </c>
      <c r="CI219" s="3" t="str">
        <f>VLOOKUP(R219,'Use Codes &amp; County Type'!A:D,4,FALSE)</f>
        <v>S</v>
      </c>
      <c r="CJ219" s="3" t="str">
        <f t="shared" si="152"/>
        <v>No</v>
      </c>
      <c r="CK219" s="3" t="str">
        <f t="shared" si="153"/>
        <v>Yes</v>
      </c>
      <c r="CL219" s="3">
        <f t="shared" si="154"/>
        <v>0.67</v>
      </c>
      <c r="CM219" s="3">
        <f t="shared" si="155"/>
        <v>31181.800000000003</v>
      </c>
      <c r="CN219" s="3">
        <f t="shared" si="156"/>
        <v>1882.3500000000001</v>
      </c>
      <c r="CO219" s="3">
        <f t="shared" si="157"/>
        <v>29299.450000000004</v>
      </c>
      <c r="CP219" s="3">
        <f t="shared" si="158"/>
        <v>4.0445853029651917E-2</v>
      </c>
      <c r="CR219" s="3" t="str">
        <f t="shared" si="159"/>
        <v>No</v>
      </c>
      <c r="CV219" s="3" t="str">
        <f t="shared" si="160"/>
        <v>*Bid</v>
      </c>
      <c r="CW219" s="3">
        <f t="shared" si="161"/>
        <v>218</v>
      </c>
      <c r="CX219" s="3">
        <f t="shared" si="162"/>
        <v>376.47</v>
      </c>
      <c r="CY219" s="3" t="str">
        <f t="shared" si="163"/>
        <v>Ok</v>
      </c>
      <c r="CZ219">
        <v>0</v>
      </c>
      <c r="DA219">
        <v>0</v>
      </c>
    </row>
    <row r="220" spans="1:105" x14ac:dyDescent="0.25">
      <c r="A220">
        <v>219</v>
      </c>
      <c r="B220" t="s">
        <v>3</v>
      </c>
      <c r="C220" t="s">
        <v>328</v>
      </c>
      <c r="D220">
        <v>383.77</v>
      </c>
      <c r="E220">
        <v>2017</v>
      </c>
      <c r="F220">
        <v>383.77</v>
      </c>
      <c r="G220">
        <v>383.77</v>
      </c>
      <c r="H220" s="3">
        <f t="shared" si="123"/>
        <v>0</v>
      </c>
      <c r="I220">
        <v>241836</v>
      </c>
      <c r="J220" t="s">
        <v>2730</v>
      </c>
      <c r="K220" t="s">
        <v>2738</v>
      </c>
      <c r="L220">
        <v>32046</v>
      </c>
      <c r="M220" t="s">
        <v>2895</v>
      </c>
      <c r="N220" t="s">
        <v>4753</v>
      </c>
      <c r="O220">
        <v>-81.985783735437494</v>
      </c>
      <c r="P220">
        <v>30.7505990994302</v>
      </c>
      <c r="Q220" t="s">
        <v>4921</v>
      </c>
      <c r="R220">
        <v>0</v>
      </c>
      <c r="S220" t="s">
        <v>6538</v>
      </c>
      <c r="T220">
        <v>8001</v>
      </c>
      <c r="U220" t="s">
        <v>6581</v>
      </c>
      <c r="V220">
        <v>2017</v>
      </c>
      <c r="W220">
        <v>20700</v>
      </c>
      <c r="X220">
        <v>2017</v>
      </c>
      <c r="Y220">
        <v>22500</v>
      </c>
      <c r="Z220">
        <v>325.26</v>
      </c>
      <c r="AA220" s="3">
        <f t="shared" si="124"/>
        <v>0.84753889048127784</v>
      </c>
      <c r="AB220" t="s">
        <v>6616</v>
      </c>
      <c r="AI220" t="s">
        <v>6618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 s="3" t="str">
        <f t="shared" si="125"/>
        <v>No</v>
      </c>
      <c r="AQ220" s="3" t="str">
        <f t="shared" si="126"/>
        <v>No</v>
      </c>
      <c r="AR220" s="3" t="str">
        <f t="shared" si="127"/>
        <v>No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 t="s">
        <v>6634</v>
      </c>
      <c r="AZ220">
        <v>0</v>
      </c>
      <c r="BA220">
        <v>1</v>
      </c>
      <c r="BB220" t="s">
        <v>6616</v>
      </c>
      <c r="BC220" t="s">
        <v>6616</v>
      </c>
      <c r="BD220" s="4" t="str">
        <f t="shared" si="128"/>
        <v>No</v>
      </c>
      <c r="BE220" t="s">
        <v>6640</v>
      </c>
      <c r="BF220" s="3" t="str">
        <f t="shared" si="129"/>
        <v>No</v>
      </c>
      <c r="BG220" t="s">
        <v>6645</v>
      </c>
      <c r="BH220" s="3" t="str">
        <f t="shared" si="130"/>
        <v>241836 CR 121</v>
      </c>
      <c r="BI220" s="3" t="str">
        <f t="shared" si="131"/>
        <v>Hilliard</v>
      </c>
      <c r="BJ220" s="3" t="str">
        <f t="shared" si="132"/>
        <v>Florida</v>
      </c>
      <c r="BK220" s="3">
        <f t="shared" si="133"/>
        <v>32046</v>
      </c>
      <c r="BL220" s="3" t="str">
        <f t="shared" si="134"/>
        <v>241836 CR 121 HILLIARD FL 32046</v>
      </c>
      <c r="BM220" s="3" t="str">
        <f t="shared" si="135"/>
        <v/>
      </c>
      <c r="BN220" s="3" t="str">
        <f t="shared" si="136"/>
        <v>Pass</v>
      </c>
      <c r="BO220" s="3" t="str">
        <f t="shared" si="137"/>
        <v>No</v>
      </c>
      <c r="BP220" s="3" t="str">
        <f t="shared" si="138"/>
        <v>FV&lt;$10K</v>
      </c>
      <c r="BQ220" t="s">
        <v>6650</v>
      </c>
      <c r="BR220" s="3" t="str">
        <f t="shared" si="139"/>
        <v>No, &lt; $20K Lien</v>
      </c>
      <c r="BS220" s="3" t="str">
        <f t="shared" si="140"/>
        <v>No, Lien &lt; $20K</v>
      </c>
      <c r="BT220" t="s">
        <v>6650</v>
      </c>
      <c r="BU220" s="3" t="str">
        <f t="shared" si="141"/>
        <v>No</v>
      </c>
      <c r="BV220" s="3" t="str">
        <f t="shared" si="142"/>
        <v>No</v>
      </c>
      <c r="BW220" s="3">
        <f t="shared" si="143"/>
        <v>1</v>
      </c>
      <c r="BX220" s="3" t="str">
        <f t="shared" si="144"/>
        <v>No</v>
      </c>
      <c r="BY220" s="3">
        <f t="shared" si="145"/>
        <v>20700</v>
      </c>
      <c r="BZ220">
        <v>1</v>
      </c>
      <c r="CA220" s="3">
        <f t="shared" si="146"/>
        <v>20700</v>
      </c>
      <c r="CC220" s="3">
        <f t="shared" si="147"/>
        <v>0</v>
      </c>
      <c r="CD220" s="3">
        <f t="shared" si="148"/>
        <v>0</v>
      </c>
      <c r="CE220" s="3" t="str">
        <f t="shared" si="149"/>
        <v/>
      </c>
      <c r="CF220" s="3" t="e">
        <f>HLOOKUP(CE220,'Valuation Data'!$D$2:$K$5,4,FALSE)</f>
        <v>#N/A</v>
      </c>
      <c r="CG220" s="3">
        <f t="shared" si="150"/>
        <v>20700</v>
      </c>
      <c r="CH220" s="3" t="str">
        <f t="shared" si="151"/>
        <v>No</v>
      </c>
      <c r="CI220" s="3" t="str">
        <f>VLOOKUP(R220,'Use Codes &amp; County Type'!A:D,4,FALSE)</f>
        <v>V</v>
      </c>
      <c r="CJ220" s="3" t="str">
        <f t="shared" si="152"/>
        <v>Yes</v>
      </c>
      <c r="CK220" s="3" t="str">
        <f t="shared" si="153"/>
        <v>No</v>
      </c>
      <c r="CL220" s="3">
        <f t="shared" si="154"/>
        <v>0</v>
      </c>
      <c r="CM220" s="3">
        <f t="shared" si="155"/>
        <v>0</v>
      </c>
      <c r="CN220" s="3">
        <f t="shared" si="156"/>
        <v>1918.85</v>
      </c>
      <c r="CO220" s="3">
        <f t="shared" si="157"/>
        <v>-1918.85</v>
      </c>
      <c r="CP220" s="3">
        <f t="shared" si="158"/>
        <v>9.269806763285024E-2</v>
      </c>
      <c r="CR220" s="3" t="str">
        <f t="shared" si="159"/>
        <v>No</v>
      </c>
      <c r="CV220" s="3" t="str">
        <f t="shared" si="160"/>
        <v>FMV&lt;$30K</v>
      </c>
      <c r="CW220" s="3">
        <f t="shared" si="161"/>
        <v>219</v>
      </c>
      <c r="CX220" s="3">
        <f t="shared" si="162"/>
        <v>383.77</v>
      </c>
      <c r="CY220" s="3" t="str">
        <f t="shared" si="163"/>
        <v>Ok</v>
      </c>
      <c r="CZ220">
        <v>0</v>
      </c>
      <c r="DA220">
        <v>0</v>
      </c>
    </row>
    <row r="221" spans="1:105" x14ac:dyDescent="0.25">
      <c r="A221">
        <v>220</v>
      </c>
      <c r="B221" t="s">
        <v>3</v>
      </c>
      <c r="C221" t="s">
        <v>329</v>
      </c>
      <c r="D221">
        <v>1228</v>
      </c>
      <c r="E221">
        <v>2017</v>
      </c>
      <c r="F221">
        <v>1228</v>
      </c>
      <c r="G221">
        <v>1228</v>
      </c>
      <c r="H221" s="3">
        <f t="shared" si="123"/>
        <v>0</v>
      </c>
      <c r="I221">
        <v>28100</v>
      </c>
      <c r="J221" t="s">
        <v>2730</v>
      </c>
      <c r="K221" t="s">
        <v>2738</v>
      </c>
      <c r="L221">
        <v>32046</v>
      </c>
      <c r="M221" t="s">
        <v>2896</v>
      </c>
      <c r="N221" t="s">
        <v>4753</v>
      </c>
      <c r="O221">
        <v>-81.986397022930305</v>
      </c>
      <c r="P221">
        <v>30.7516832028296</v>
      </c>
      <c r="Q221" t="s">
        <v>4922</v>
      </c>
      <c r="R221">
        <v>2</v>
      </c>
      <c r="S221" t="s">
        <v>6535</v>
      </c>
      <c r="T221">
        <v>1006</v>
      </c>
      <c r="U221" t="s">
        <v>6578</v>
      </c>
      <c r="V221">
        <v>2017</v>
      </c>
      <c r="W221">
        <v>73049</v>
      </c>
      <c r="X221">
        <v>2017</v>
      </c>
      <c r="Y221">
        <v>73049</v>
      </c>
      <c r="Z221">
        <v>1105.8699999999999</v>
      </c>
      <c r="AA221" s="3">
        <f t="shared" si="124"/>
        <v>0.90054560260586314</v>
      </c>
      <c r="AB221" t="s">
        <v>6616</v>
      </c>
      <c r="AC221" t="s">
        <v>6616</v>
      </c>
      <c r="AD221" t="s">
        <v>6616</v>
      </c>
      <c r="AE221" t="s">
        <v>6616</v>
      </c>
      <c r="AF221" t="s">
        <v>6616</v>
      </c>
      <c r="AI221" t="s">
        <v>6618</v>
      </c>
      <c r="AJ221" t="s">
        <v>6618</v>
      </c>
      <c r="AK221" t="s">
        <v>6618</v>
      </c>
      <c r="AL221" t="s">
        <v>6618</v>
      </c>
      <c r="AM221" t="s">
        <v>6618</v>
      </c>
      <c r="AN221" t="s">
        <v>6618</v>
      </c>
      <c r="AO221" t="s">
        <v>6618</v>
      </c>
      <c r="AP221" s="3" t="str">
        <f t="shared" si="125"/>
        <v>No</v>
      </c>
      <c r="AQ221" s="3" t="str">
        <f t="shared" si="126"/>
        <v>No</v>
      </c>
      <c r="AR221" s="3" t="str">
        <f t="shared" si="127"/>
        <v>No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 t="s">
        <v>6634</v>
      </c>
      <c r="AZ221" t="s">
        <v>6638</v>
      </c>
      <c r="BA221">
        <v>1</v>
      </c>
      <c r="BB221" t="s">
        <v>6616</v>
      </c>
      <c r="BC221" t="s">
        <v>6616</v>
      </c>
      <c r="BD221" s="4" t="str">
        <f t="shared" si="128"/>
        <v>No</v>
      </c>
      <c r="BE221" t="s">
        <v>6640</v>
      </c>
      <c r="BF221" s="3" t="str">
        <f t="shared" si="129"/>
        <v>No</v>
      </c>
      <c r="BG221" t="s">
        <v>6645</v>
      </c>
      <c r="BH221" s="3" t="str">
        <f t="shared" si="130"/>
        <v>28100 TRIGG RD</v>
      </c>
      <c r="BI221" s="3" t="str">
        <f t="shared" si="131"/>
        <v>Hilliard</v>
      </c>
      <c r="BJ221" s="3" t="str">
        <f t="shared" si="132"/>
        <v>Florida</v>
      </c>
      <c r="BK221" s="3">
        <f t="shared" si="133"/>
        <v>32046</v>
      </c>
      <c r="BL221" s="3" t="str">
        <f t="shared" si="134"/>
        <v>28100 TRIGG RD HILLIARD FL 32046</v>
      </c>
      <c r="BM221" s="3" t="str">
        <f t="shared" si="135"/>
        <v/>
      </c>
      <c r="BN221" s="3" t="str">
        <f t="shared" si="136"/>
        <v>Pass</v>
      </c>
      <c r="BO221" s="3" t="str">
        <f t="shared" si="137"/>
        <v>No</v>
      </c>
      <c r="BP221" s="3" t="str">
        <f t="shared" si="138"/>
        <v>FV&lt;$10K</v>
      </c>
      <c r="BQ221" t="s">
        <v>6650</v>
      </c>
      <c r="BR221" s="3" t="str">
        <f t="shared" si="139"/>
        <v>No, &lt; $20K Lien</v>
      </c>
      <c r="BS221" s="3" t="str">
        <f t="shared" si="140"/>
        <v>No, Lien &lt; $20K</v>
      </c>
      <c r="BT221" t="s">
        <v>6650</v>
      </c>
      <c r="BU221" s="3" t="str">
        <f t="shared" si="141"/>
        <v>No</v>
      </c>
      <c r="BV221" s="3" t="str">
        <f t="shared" si="142"/>
        <v>No</v>
      </c>
      <c r="BW221" s="3">
        <f t="shared" si="143"/>
        <v>1</v>
      </c>
      <c r="BX221" s="3" t="str">
        <f t="shared" si="144"/>
        <v>No</v>
      </c>
      <c r="BY221" s="3">
        <f t="shared" si="145"/>
        <v>73049</v>
      </c>
      <c r="BZ221">
        <v>1</v>
      </c>
      <c r="CA221" s="3">
        <f t="shared" si="146"/>
        <v>73049</v>
      </c>
      <c r="CC221" s="3">
        <f t="shared" si="147"/>
        <v>0</v>
      </c>
      <c r="CD221" s="3">
        <f t="shared" si="148"/>
        <v>0</v>
      </c>
      <c r="CE221" s="3" t="str">
        <f t="shared" si="149"/>
        <v/>
      </c>
      <c r="CF221" s="3" t="e">
        <f>HLOOKUP(CE221,'Valuation Data'!$D$2:$K$5,4,FALSE)</f>
        <v>#N/A</v>
      </c>
      <c r="CG221" s="3">
        <f t="shared" si="150"/>
        <v>73049</v>
      </c>
      <c r="CH221" s="3" t="str">
        <f t="shared" si="151"/>
        <v>No</v>
      </c>
      <c r="CI221" s="3" t="str">
        <f>VLOOKUP(R221,'Use Codes &amp; County Type'!A:D,4,FALSE)</f>
        <v>R</v>
      </c>
      <c r="CJ221" s="3" t="str">
        <f t="shared" si="152"/>
        <v>No</v>
      </c>
      <c r="CK221" s="3" t="str">
        <f t="shared" si="153"/>
        <v>No</v>
      </c>
      <c r="CL221" s="3">
        <f t="shared" si="154"/>
        <v>0.35</v>
      </c>
      <c r="CM221" s="3">
        <f t="shared" si="155"/>
        <v>25567.149999999998</v>
      </c>
      <c r="CN221" s="3">
        <f t="shared" si="156"/>
        <v>6140</v>
      </c>
      <c r="CO221" s="3">
        <f t="shared" si="157"/>
        <v>19427.149999999998</v>
      </c>
      <c r="CP221" s="3">
        <f t="shared" si="158"/>
        <v>8.4053169790140866E-2</v>
      </c>
      <c r="CR221" s="3" t="str">
        <f t="shared" si="159"/>
        <v>No</v>
      </c>
      <c r="CV221" s="3" t="str">
        <f t="shared" si="160"/>
        <v>*Bid</v>
      </c>
      <c r="CW221" s="3">
        <f t="shared" si="161"/>
        <v>220</v>
      </c>
      <c r="CX221" s="3">
        <f t="shared" si="162"/>
        <v>1228</v>
      </c>
      <c r="CY221" s="3" t="str">
        <f t="shared" si="163"/>
        <v>Ok</v>
      </c>
      <c r="CZ221">
        <v>0</v>
      </c>
      <c r="DA221">
        <v>0</v>
      </c>
    </row>
    <row r="222" spans="1:105" x14ac:dyDescent="0.25">
      <c r="A222">
        <v>221</v>
      </c>
      <c r="B222" t="s">
        <v>3</v>
      </c>
      <c r="C222" t="s">
        <v>330</v>
      </c>
      <c r="D222">
        <v>638.44000000000005</v>
      </c>
      <c r="E222">
        <v>2017</v>
      </c>
      <c r="F222">
        <v>638.44000000000005</v>
      </c>
      <c r="G222">
        <v>638.44000000000005</v>
      </c>
      <c r="H222" s="3">
        <f t="shared" si="123"/>
        <v>0</v>
      </c>
      <c r="J222" t="s">
        <v>2730</v>
      </c>
      <c r="K222" t="s">
        <v>2738</v>
      </c>
      <c r="L222">
        <v>32046</v>
      </c>
      <c r="M222" t="s">
        <v>2800</v>
      </c>
      <c r="N222" t="s">
        <v>4753</v>
      </c>
      <c r="O222">
        <v>-81.986329322430194</v>
      </c>
      <c r="P222">
        <v>30.744390956474899</v>
      </c>
      <c r="Q222" t="s">
        <v>4923</v>
      </c>
      <c r="R222">
        <v>0</v>
      </c>
      <c r="S222" t="s">
        <v>6538</v>
      </c>
      <c r="T222">
        <v>8001</v>
      </c>
      <c r="U222" t="s">
        <v>6581</v>
      </c>
      <c r="V222">
        <v>2017</v>
      </c>
      <c r="W222">
        <v>37040</v>
      </c>
      <c r="X222">
        <v>2017</v>
      </c>
      <c r="Y222">
        <v>37040</v>
      </c>
      <c r="Z222">
        <v>560.74</v>
      </c>
      <c r="AA222" s="3">
        <f t="shared" si="124"/>
        <v>0.87829709917924936</v>
      </c>
      <c r="AB222" t="s">
        <v>6616</v>
      </c>
      <c r="AC222" t="s">
        <v>6616</v>
      </c>
      <c r="AD222" t="s">
        <v>6616</v>
      </c>
      <c r="AE222" t="s">
        <v>6616</v>
      </c>
      <c r="AF222" t="s">
        <v>6616</v>
      </c>
      <c r="AG222" t="s">
        <v>6616</v>
      </c>
      <c r="AH222" t="s">
        <v>6616</v>
      </c>
      <c r="AI222" t="s">
        <v>6618</v>
      </c>
      <c r="AJ222" t="s">
        <v>6618</v>
      </c>
      <c r="AK222" t="s">
        <v>6618</v>
      </c>
      <c r="AL222" t="s">
        <v>6618</v>
      </c>
      <c r="AM222" t="s">
        <v>6618</v>
      </c>
      <c r="AN222" t="s">
        <v>6618</v>
      </c>
      <c r="AO222" t="s">
        <v>6618</v>
      </c>
      <c r="AP222" s="3" t="str">
        <f t="shared" si="125"/>
        <v>No</v>
      </c>
      <c r="AQ222" s="3" t="str">
        <f t="shared" si="126"/>
        <v>No</v>
      </c>
      <c r="AR222" s="3" t="str">
        <f t="shared" si="127"/>
        <v>No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 t="s">
        <v>6634</v>
      </c>
      <c r="AZ222" t="s">
        <v>6638</v>
      </c>
      <c r="BA222">
        <v>1</v>
      </c>
      <c r="BB222" t="s">
        <v>6616</v>
      </c>
      <c r="BC222" t="s">
        <v>6616</v>
      </c>
      <c r="BD222" s="4" t="str">
        <f t="shared" si="128"/>
        <v>No</v>
      </c>
      <c r="BE222" t="s">
        <v>6640</v>
      </c>
      <c r="BF222" s="3" t="str">
        <f t="shared" si="129"/>
        <v>No</v>
      </c>
      <c r="BG222" t="s">
        <v>6645</v>
      </c>
      <c r="BH222" s="3" t="str">
        <f t="shared" si="130"/>
        <v>CR 121</v>
      </c>
      <c r="BI222" s="3" t="str">
        <f t="shared" si="131"/>
        <v>Hilliard</v>
      </c>
      <c r="BJ222" s="3" t="str">
        <f t="shared" si="132"/>
        <v>Florida</v>
      </c>
      <c r="BK222" s="3">
        <f t="shared" si="133"/>
        <v>32046</v>
      </c>
      <c r="BL222" s="3" t="str">
        <f t="shared" si="134"/>
        <v>CR 121 HILLIARD FL 32046</v>
      </c>
      <c r="BM222" s="3" t="str">
        <f t="shared" si="135"/>
        <v/>
      </c>
      <c r="BN222" s="3" t="str">
        <f t="shared" si="136"/>
        <v>Pass</v>
      </c>
      <c r="BO222" s="3" t="str">
        <f t="shared" si="137"/>
        <v>No</v>
      </c>
      <c r="BP222" s="3" t="str">
        <f t="shared" si="138"/>
        <v>FV&lt;$10K</v>
      </c>
      <c r="BQ222" t="s">
        <v>6650</v>
      </c>
      <c r="BR222" s="3" t="str">
        <f t="shared" si="139"/>
        <v>No, &lt; $20K Lien</v>
      </c>
      <c r="BS222" s="3" t="str">
        <f t="shared" si="140"/>
        <v>No, Lien &lt; $20K</v>
      </c>
      <c r="BT222" t="s">
        <v>6650</v>
      </c>
      <c r="BU222" s="3" t="str">
        <f t="shared" si="141"/>
        <v>No</v>
      </c>
      <c r="BV222" s="3" t="str">
        <f t="shared" si="142"/>
        <v>No</v>
      </c>
      <c r="BW222" s="3">
        <f t="shared" si="143"/>
        <v>1</v>
      </c>
      <c r="BX222" s="3" t="str">
        <f t="shared" si="144"/>
        <v>No</v>
      </c>
      <c r="BY222" s="3">
        <f t="shared" si="145"/>
        <v>37040</v>
      </c>
      <c r="BZ222">
        <v>1</v>
      </c>
      <c r="CA222" s="3">
        <f t="shared" si="146"/>
        <v>37040</v>
      </c>
      <c r="CC222" s="3">
        <f t="shared" si="147"/>
        <v>0</v>
      </c>
      <c r="CD222" s="3">
        <f t="shared" si="148"/>
        <v>0</v>
      </c>
      <c r="CE222" s="3" t="str">
        <f t="shared" si="149"/>
        <v/>
      </c>
      <c r="CF222" s="3" t="e">
        <f>HLOOKUP(CE222,'Valuation Data'!$D$2:$K$5,4,FALSE)</f>
        <v>#N/A</v>
      </c>
      <c r="CG222" s="3">
        <f t="shared" si="150"/>
        <v>37040</v>
      </c>
      <c r="CH222" s="3" t="str">
        <f t="shared" si="151"/>
        <v>No</v>
      </c>
      <c r="CI222" s="3" t="str">
        <f>VLOOKUP(R222,'Use Codes &amp; County Type'!A:D,4,FALSE)</f>
        <v>V</v>
      </c>
      <c r="CJ222" s="3" t="str">
        <f t="shared" si="152"/>
        <v>Yes</v>
      </c>
      <c r="CK222" s="3" t="str">
        <f t="shared" si="153"/>
        <v>No</v>
      </c>
      <c r="CL222" s="3">
        <f t="shared" si="154"/>
        <v>0</v>
      </c>
      <c r="CM222" s="3">
        <f t="shared" si="155"/>
        <v>0</v>
      </c>
      <c r="CN222" s="3">
        <f t="shared" si="156"/>
        <v>3192.2000000000003</v>
      </c>
      <c r="CO222" s="3">
        <f t="shared" si="157"/>
        <v>-3192.2000000000003</v>
      </c>
      <c r="CP222" s="3">
        <f t="shared" si="158"/>
        <v>8.6182505399568038E-2</v>
      </c>
      <c r="CR222" s="3" t="str">
        <f t="shared" si="159"/>
        <v>No</v>
      </c>
      <c r="CV222" s="3" t="str">
        <f t="shared" si="160"/>
        <v>Vacant, No Sales Data</v>
      </c>
      <c r="CW222" s="3">
        <f t="shared" si="161"/>
        <v>221</v>
      </c>
      <c r="CX222" s="3">
        <f t="shared" si="162"/>
        <v>638.44000000000005</v>
      </c>
      <c r="CY222" s="3" t="str">
        <f t="shared" si="163"/>
        <v>Ok</v>
      </c>
      <c r="CZ222">
        <v>0</v>
      </c>
      <c r="DA222">
        <v>0</v>
      </c>
    </row>
    <row r="223" spans="1:105" x14ac:dyDescent="0.25">
      <c r="A223">
        <v>222</v>
      </c>
      <c r="B223" t="s">
        <v>3</v>
      </c>
      <c r="C223" t="s">
        <v>331</v>
      </c>
      <c r="D223">
        <v>1851.29</v>
      </c>
      <c r="E223">
        <v>2017</v>
      </c>
      <c r="F223">
        <v>1851.29</v>
      </c>
      <c r="G223">
        <v>1851.29</v>
      </c>
      <c r="H223" s="3">
        <f t="shared" si="123"/>
        <v>0</v>
      </c>
      <c r="I223">
        <v>241797</v>
      </c>
      <c r="J223" t="s">
        <v>2730</v>
      </c>
      <c r="K223" t="s">
        <v>2738</v>
      </c>
      <c r="L223">
        <v>32046</v>
      </c>
      <c r="M223" t="s">
        <v>2897</v>
      </c>
      <c r="N223" t="s">
        <v>4753</v>
      </c>
      <c r="O223">
        <v>-81.985742305241203</v>
      </c>
      <c r="P223">
        <v>30.745306009265899</v>
      </c>
      <c r="Q223" t="s">
        <v>4924</v>
      </c>
      <c r="R223">
        <v>2</v>
      </c>
      <c r="S223" t="s">
        <v>6535</v>
      </c>
      <c r="T223">
        <v>1006</v>
      </c>
      <c r="U223" t="s">
        <v>6578</v>
      </c>
      <c r="V223">
        <v>2017</v>
      </c>
      <c r="W223">
        <v>111117</v>
      </c>
      <c r="X223">
        <v>2017</v>
      </c>
      <c r="Y223">
        <v>111117</v>
      </c>
      <c r="Z223">
        <v>1682.19</v>
      </c>
      <c r="AA223" s="3">
        <f t="shared" si="124"/>
        <v>0.90865828692425288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 s="3" t="str">
        <f t="shared" si="125"/>
        <v>No</v>
      </c>
      <c r="AQ223" s="3" t="str">
        <f t="shared" si="126"/>
        <v>No</v>
      </c>
      <c r="AR223" s="3" t="str">
        <f t="shared" si="127"/>
        <v>No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 t="s">
        <v>6634</v>
      </c>
      <c r="AZ223">
        <v>0</v>
      </c>
      <c r="BA223">
        <v>0</v>
      </c>
      <c r="BB223" t="s">
        <v>6616</v>
      </c>
      <c r="BC223">
        <v>0</v>
      </c>
      <c r="BD223" s="4" t="str">
        <f t="shared" si="128"/>
        <v>No</v>
      </c>
      <c r="BE223" t="s">
        <v>6640</v>
      </c>
      <c r="BF223" s="3" t="str">
        <f t="shared" si="129"/>
        <v>No</v>
      </c>
      <c r="BG223" t="s">
        <v>6645</v>
      </c>
      <c r="BH223" s="3" t="str">
        <f t="shared" si="130"/>
        <v>241797 CR 121</v>
      </c>
      <c r="BI223" s="3" t="str">
        <f t="shared" si="131"/>
        <v>Hilliard</v>
      </c>
      <c r="BJ223" s="3" t="str">
        <f t="shared" si="132"/>
        <v>Florida</v>
      </c>
      <c r="BK223" s="3">
        <f t="shared" si="133"/>
        <v>32046</v>
      </c>
      <c r="BL223" s="3" t="str">
        <f t="shared" si="134"/>
        <v>241797 CR 121 HILLIARD FL 32046</v>
      </c>
      <c r="BM223" s="3" t="str">
        <f t="shared" si="135"/>
        <v/>
      </c>
      <c r="BN223" s="3" t="str">
        <f t="shared" si="136"/>
        <v>Pass</v>
      </c>
      <c r="BO223" s="3" t="str">
        <f t="shared" si="137"/>
        <v>No</v>
      </c>
      <c r="BP223" s="3" t="str">
        <f t="shared" si="138"/>
        <v>FV&lt;$10K</v>
      </c>
      <c r="BQ223" t="s">
        <v>6650</v>
      </c>
      <c r="BR223" s="3" t="str">
        <f t="shared" si="139"/>
        <v>No, &lt; $20K Lien</v>
      </c>
      <c r="BS223" s="3" t="str">
        <f t="shared" si="140"/>
        <v>No, Lien &lt; $20K</v>
      </c>
      <c r="BT223" t="s">
        <v>6650</v>
      </c>
      <c r="BU223" s="3" t="str">
        <f t="shared" si="141"/>
        <v>No</v>
      </c>
      <c r="BV223" s="3" t="str">
        <f t="shared" si="142"/>
        <v>No</v>
      </c>
      <c r="BW223" s="3">
        <f t="shared" si="143"/>
        <v>0</v>
      </c>
      <c r="BX223" s="3" t="str">
        <f t="shared" si="144"/>
        <v>No</v>
      </c>
      <c r="BY223" s="3">
        <f t="shared" si="145"/>
        <v>111117</v>
      </c>
      <c r="BZ223">
        <v>1</v>
      </c>
      <c r="CA223" s="3">
        <f t="shared" si="146"/>
        <v>111117</v>
      </c>
      <c r="CC223" s="3">
        <f t="shared" si="147"/>
        <v>0</v>
      </c>
      <c r="CD223" s="3">
        <f t="shared" si="148"/>
        <v>0</v>
      </c>
      <c r="CE223" s="3" t="str">
        <f t="shared" si="149"/>
        <v/>
      </c>
      <c r="CF223" s="3" t="e">
        <f>HLOOKUP(CE223,'Valuation Data'!$D$2:$K$5,4,FALSE)</f>
        <v>#N/A</v>
      </c>
      <c r="CG223" s="3">
        <f t="shared" si="150"/>
        <v>111117</v>
      </c>
      <c r="CH223" s="3" t="str">
        <f t="shared" si="151"/>
        <v>No</v>
      </c>
      <c r="CI223" s="3" t="str">
        <f>VLOOKUP(R223,'Use Codes &amp; County Type'!A:D,4,FALSE)</f>
        <v>R</v>
      </c>
      <c r="CJ223" s="3" t="str">
        <f t="shared" si="152"/>
        <v>No</v>
      </c>
      <c r="CK223" s="3" t="str">
        <f t="shared" si="153"/>
        <v>No</v>
      </c>
      <c r="CL223" s="3">
        <f t="shared" si="154"/>
        <v>0.35</v>
      </c>
      <c r="CM223" s="3">
        <f t="shared" si="155"/>
        <v>38890.949999999997</v>
      </c>
      <c r="CN223" s="3">
        <f t="shared" si="156"/>
        <v>7405.16</v>
      </c>
      <c r="CO223" s="3">
        <f t="shared" si="157"/>
        <v>31485.789999999997</v>
      </c>
      <c r="CP223" s="3">
        <f t="shared" si="158"/>
        <v>6.664290792587993E-2</v>
      </c>
      <c r="CR223" s="3" t="str">
        <f t="shared" si="159"/>
        <v>No</v>
      </c>
      <c r="CV223" s="3" t="str">
        <f t="shared" si="160"/>
        <v>*Bid</v>
      </c>
      <c r="CW223" s="3">
        <f t="shared" si="161"/>
        <v>222</v>
      </c>
      <c r="CX223" s="3">
        <f t="shared" si="162"/>
        <v>1851.29</v>
      </c>
      <c r="CY223" s="3" t="str">
        <f t="shared" si="163"/>
        <v>Ok</v>
      </c>
      <c r="CZ223">
        <v>0</v>
      </c>
      <c r="DA223">
        <v>0</v>
      </c>
    </row>
    <row r="224" spans="1:105" x14ac:dyDescent="0.25">
      <c r="A224">
        <v>223</v>
      </c>
      <c r="B224" t="s">
        <v>3</v>
      </c>
      <c r="C224" t="s">
        <v>332</v>
      </c>
      <c r="D224">
        <v>1542.24</v>
      </c>
      <c r="E224">
        <v>2017</v>
      </c>
      <c r="F224">
        <v>1542.24</v>
      </c>
      <c r="G224">
        <v>1542.24</v>
      </c>
      <c r="H224" s="3">
        <f t="shared" si="123"/>
        <v>0</v>
      </c>
      <c r="I224">
        <v>241811</v>
      </c>
      <c r="J224" t="s">
        <v>2730</v>
      </c>
      <c r="K224" t="s">
        <v>2738</v>
      </c>
      <c r="L224">
        <v>32046</v>
      </c>
      <c r="M224" t="s">
        <v>2898</v>
      </c>
      <c r="N224" t="s">
        <v>4753</v>
      </c>
      <c r="O224">
        <v>-81.985457405926297</v>
      </c>
      <c r="P224">
        <v>30.747114889921601</v>
      </c>
      <c r="Q224" t="s">
        <v>4925</v>
      </c>
      <c r="R224">
        <v>2</v>
      </c>
      <c r="S224" t="s">
        <v>6535</v>
      </c>
      <c r="T224">
        <v>1006</v>
      </c>
      <c r="U224" t="s">
        <v>6578</v>
      </c>
      <c r="V224">
        <v>2017</v>
      </c>
      <c r="W224">
        <v>92241</v>
      </c>
      <c r="X224">
        <v>2017</v>
      </c>
      <c r="Y224">
        <v>92241</v>
      </c>
      <c r="Z224">
        <v>1396.43</v>
      </c>
      <c r="AA224" s="3">
        <f t="shared" si="124"/>
        <v>0.90545570079883808</v>
      </c>
      <c r="AC224" t="s">
        <v>6616</v>
      </c>
      <c r="AI224" t="s">
        <v>6618</v>
      </c>
      <c r="AJ224" t="s">
        <v>6618</v>
      </c>
      <c r="AK224">
        <v>0</v>
      </c>
      <c r="AL224">
        <v>0</v>
      </c>
      <c r="AM224">
        <v>0</v>
      </c>
      <c r="AN224">
        <v>0</v>
      </c>
      <c r="AO224">
        <v>0</v>
      </c>
      <c r="AP224" s="3" t="str">
        <f t="shared" si="125"/>
        <v>No</v>
      </c>
      <c r="AQ224" s="3" t="str">
        <f t="shared" si="126"/>
        <v>No</v>
      </c>
      <c r="AR224" s="3" t="str">
        <f t="shared" si="127"/>
        <v>No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 t="s">
        <v>6634</v>
      </c>
      <c r="AZ224" t="s">
        <v>6638</v>
      </c>
      <c r="BA224">
        <v>0</v>
      </c>
      <c r="BB224" t="s">
        <v>6616</v>
      </c>
      <c r="BC224" t="s">
        <v>6616</v>
      </c>
      <c r="BD224" s="4" t="str">
        <f t="shared" si="128"/>
        <v>No</v>
      </c>
      <c r="BE224" t="s">
        <v>6640</v>
      </c>
      <c r="BF224" s="3" t="str">
        <f t="shared" si="129"/>
        <v>No</v>
      </c>
      <c r="BG224" t="s">
        <v>6645</v>
      </c>
      <c r="BH224" s="3" t="str">
        <f t="shared" si="130"/>
        <v>241811 CR 121</v>
      </c>
      <c r="BI224" s="3" t="str">
        <f t="shared" si="131"/>
        <v>Hilliard</v>
      </c>
      <c r="BJ224" s="3" t="str">
        <f t="shared" si="132"/>
        <v>Florida</v>
      </c>
      <c r="BK224" s="3">
        <f t="shared" si="133"/>
        <v>32046</v>
      </c>
      <c r="BL224" s="3" t="str">
        <f t="shared" si="134"/>
        <v>241811 CR 121 HILLIARD FL 32046</v>
      </c>
      <c r="BM224" s="3" t="str">
        <f t="shared" si="135"/>
        <v/>
      </c>
      <c r="BN224" s="3" t="str">
        <f t="shared" si="136"/>
        <v>Pass</v>
      </c>
      <c r="BO224" s="3" t="str">
        <f t="shared" si="137"/>
        <v>No</v>
      </c>
      <c r="BP224" s="3" t="str">
        <f t="shared" si="138"/>
        <v>FV&lt;$10K</v>
      </c>
      <c r="BQ224" t="s">
        <v>6650</v>
      </c>
      <c r="BR224" s="3" t="str">
        <f t="shared" si="139"/>
        <v>No, &lt; $20K Lien</v>
      </c>
      <c r="BS224" s="3" t="str">
        <f t="shared" si="140"/>
        <v>No, Lien &lt; $20K</v>
      </c>
      <c r="BT224" t="s">
        <v>6650</v>
      </c>
      <c r="BU224" s="3" t="str">
        <f t="shared" si="141"/>
        <v>No</v>
      </c>
      <c r="BV224" s="3" t="str">
        <f t="shared" si="142"/>
        <v>No</v>
      </c>
      <c r="BW224" s="3">
        <f t="shared" si="143"/>
        <v>0</v>
      </c>
      <c r="BX224" s="3" t="str">
        <f t="shared" si="144"/>
        <v>No</v>
      </c>
      <c r="BY224" s="3">
        <f t="shared" si="145"/>
        <v>92241</v>
      </c>
      <c r="BZ224">
        <v>1</v>
      </c>
      <c r="CA224" s="3">
        <f t="shared" si="146"/>
        <v>92241</v>
      </c>
      <c r="CC224" s="3">
        <f t="shared" si="147"/>
        <v>0</v>
      </c>
      <c r="CD224" s="3">
        <f t="shared" si="148"/>
        <v>0</v>
      </c>
      <c r="CE224" s="3" t="str">
        <f t="shared" si="149"/>
        <v/>
      </c>
      <c r="CF224" s="3" t="e">
        <f>HLOOKUP(CE224,'Valuation Data'!$D$2:$K$5,4,FALSE)</f>
        <v>#N/A</v>
      </c>
      <c r="CG224" s="3">
        <f t="shared" si="150"/>
        <v>92241</v>
      </c>
      <c r="CH224" s="3" t="str">
        <f t="shared" si="151"/>
        <v>No</v>
      </c>
      <c r="CI224" s="3" t="str">
        <f>VLOOKUP(R224,'Use Codes &amp; County Type'!A:D,4,FALSE)</f>
        <v>R</v>
      </c>
      <c r="CJ224" s="3" t="str">
        <f t="shared" si="152"/>
        <v>No</v>
      </c>
      <c r="CK224" s="3" t="str">
        <f t="shared" si="153"/>
        <v>No</v>
      </c>
      <c r="CL224" s="3">
        <f t="shared" si="154"/>
        <v>0.35</v>
      </c>
      <c r="CM224" s="3">
        <f t="shared" si="155"/>
        <v>32284.35</v>
      </c>
      <c r="CN224" s="3">
        <f t="shared" si="156"/>
        <v>6168.96</v>
      </c>
      <c r="CO224" s="3">
        <f t="shared" si="157"/>
        <v>26115.39</v>
      </c>
      <c r="CP224" s="3">
        <f t="shared" si="158"/>
        <v>6.6878719875109766E-2</v>
      </c>
      <c r="CR224" s="3" t="str">
        <f t="shared" si="159"/>
        <v>No</v>
      </c>
      <c r="CV224" s="3" t="str">
        <f t="shared" si="160"/>
        <v>*Bid</v>
      </c>
      <c r="CW224" s="3">
        <f t="shared" si="161"/>
        <v>223</v>
      </c>
      <c r="CX224" s="3">
        <f t="shared" si="162"/>
        <v>1542.24</v>
      </c>
      <c r="CY224" s="3" t="str">
        <f t="shared" si="163"/>
        <v>Ok</v>
      </c>
      <c r="CZ224">
        <v>0</v>
      </c>
      <c r="DA224">
        <v>0</v>
      </c>
    </row>
    <row r="225" spans="1:105" x14ac:dyDescent="0.25">
      <c r="A225">
        <v>224</v>
      </c>
      <c r="B225" t="s">
        <v>3</v>
      </c>
      <c r="C225" t="s">
        <v>333</v>
      </c>
      <c r="D225">
        <v>918.62</v>
      </c>
      <c r="E225">
        <v>2017</v>
      </c>
      <c r="F225">
        <v>918.62</v>
      </c>
      <c r="G225">
        <v>918.62</v>
      </c>
      <c r="H225" s="3">
        <f t="shared" si="123"/>
        <v>0</v>
      </c>
      <c r="I225">
        <v>281101</v>
      </c>
      <c r="J225" t="s">
        <v>2730</v>
      </c>
      <c r="K225" t="s">
        <v>2738</v>
      </c>
      <c r="L225">
        <v>32046</v>
      </c>
      <c r="M225" t="s">
        <v>2899</v>
      </c>
      <c r="N225" t="s">
        <v>4753</v>
      </c>
      <c r="O225">
        <v>-81.977896050132102</v>
      </c>
      <c r="P225">
        <v>30.742790227282999</v>
      </c>
      <c r="Q225" t="s">
        <v>4926</v>
      </c>
      <c r="R225">
        <v>1</v>
      </c>
      <c r="S225" t="s">
        <v>6539</v>
      </c>
      <c r="T225">
        <v>1001</v>
      </c>
      <c r="U225" t="s">
        <v>6582</v>
      </c>
      <c r="V225">
        <v>2017</v>
      </c>
      <c r="W225">
        <v>93258</v>
      </c>
      <c r="X225">
        <v>2017</v>
      </c>
      <c r="Y225">
        <v>109234</v>
      </c>
      <c r="Z225">
        <v>819.81</v>
      </c>
      <c r="AA225" s="3">
        <f t="shared" si="124"/>
        <v>0.89243648080816873</v>
      </c>
      <c r="AB225" t="s">
        <v>6616</v>
      </c>
      <c r="AC225" t="s">
        <v>6616</v>
      </c>
      <c r="AD225" t="s">
        <v>6616</v>
      </c>
      <c r="AI225" t="s">
        <v>6618</v>
      </c>
      <c r="AJ225" t="s">
        <v>6618</v>
      </c>
      <c r="AK225" t="s">
        <v>6618</v>
      </c>
      <c r="AL225" t="s">
        <v>6618</v>
      </c>
      <c r="AM225" t="s">
        <v>6618</v>
      </c>
      <c r="AN225" t="s">
        <v>6618</v>
      </c>
      <c r="AO225">
        <v>0</v>
      </c>
      <c r="AP225" s="3" t="str">
        <f t="shared" si="125"/>
        <v>No</v>
      </c>
      <c r="AQ225" s="3" t="str">
        <f t="shared" si="126"/>
        <v>No</v>
      </c>
      <c r="AR225" s="3" t="str">
        <f t="shared" si="127"/>
        <v>No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 t="s">
        <v>6634</v>
      </c>
      <c r="AZ225" t="s">
        <v>6638</v>
      </c>
      <c r="BA225">
        <v>1</v>
      </c>
      <c r="BB225" t="s">
        <v>6617</v>
      </c>
      <c r="BC225" t="s">
        <v>6616</v>
      </c>
      <c r="BD225" s="4" t="str">
        <f t="shared" si="128"/>
        <v>No</v>
      </c>
      <c r="BE225" t="s">
        <v>6640</v>
      </c>
      <c r="BF225" s="3" t="str">
        <f t="shared" si="129"/>
        <v>No</v>
      </c>
      <c r="BG225" t="s">
        <v>6645</v>
      </c>
      <c r="BH225" s="3" t="str">
        <f t="shared" si="130"/>
        <v>281101 SUNDBERG RD</v>
      </c>
      <c r="BI225" s="3" t="str">
        <f t="shared" si="131"/>
        <v>Hilliard</v>
      </c>
      <c r="BJ225" s="3" t="str">
        <f t="shared" si="132"/>
        <v>Florida</v>
      </c>
      <c r="BK225" s="3">
        <f t="shared" si="133"/>
        <v>32046</v>
      </c>
      <c r="BL225" s="3" t="str">
        <f t="shared" si="134"/>
        <v>281101 SUNDBERG RD HILLIARD FL 32046</v>
      </c>
      <c r="BM225" s="3" t="str">
        <f t="shared" si="135"/>
        <v/>
      </c>
      <c r="BN225" s="3" t="str">
        <f t="shared" si="136"/>
        <v>Pass</v>
      </c>
      <c r="BO225" s="3" t="str">
        <f t="shared" si="137"/>
        <v>No</v>
      </c>
      <c r="BP225" s="3" t="str">
        <f t="shared" si="138"/>
        <v>FV&lt;$10K</v>
      </c>
      <c r="BQ225" t="s">
        <v>6650</v>
      </c>
      <c r="BR225" s="3" t="str">
        <f t="shared" si="139"/>
        <v>No, &lt; $20K Lien</v>
      </c>
      <c r="BS225" s="3" t="str">
        <f t="shared" si="140"/>
        <v>No, Lien &lt; $20K</v>
      </c>
      <c r="BT225" t="s">
        <v>6650</v>
      </c>
      <c r="BU225" s="3" t="str">
        <f t="shared" si="141"/>
        <v>No</v>
      </c>
      <c r="BV225" s="3" t="str">
        <f t="shared" si="142"/>
        <v>No</v>
      </c>
      <c r="BW225" s="3">
        <f t="shared" si="143"/>
        <v>1</v>
      </c>
      <c r="BX225" s="3" t="str">
        <f t="shared" si="144"/>
        <v>No</v>
      </c>
      <c r="BY225" s="3">
        <f t="shared" si="145"/>
        <v>93258</v>
      </c>
      <c r="BZ225">
        <v>1</v>
      </c>
      <c r="CA225" s="3">
        <f t="shared" si="146"/>
        <v>93258</v>
      </c>
      <c r="CC225" s="3">
        <f t="shared" si="147"/>
        <v>0</v>
      </c>
      <c r="CD225" s="3">
        <f t="shared" si="148"/>
        <v>0</v>
      </c>
      <c r="CE225" s="3" t="str">
        <f t="shared" si="149"/>
        <v/>
      </c>
      <c r="CF225" s="3" t="e">
        <f>HLOOKUP(CE225,'Valuation Data'!$D$2:$K$5,4,FALSE)</f>
        <v>#N/A</v>
      </c>
      <c r="CG225" s="3">
        <f t="shared" si="150"/>
        <v>93258</v>
      </c>
      <c r="CH225" s="3" t="str">
        <f t="shared" si="151"/>
        <v>No</v>
      </c>
      <c r="CI225" s="3" t="str">
        <f>VLOOKUP(R225,'Use Codes &amp; County Type'!A:D,4,FALSE)</f>
        <v>S</v>
      </c>
      <c r="CJ225" s="3" t="str">
        <f t="shared" si="152"/>
        <v>No</v>
      </c>
      <c r="CK225" s="3" t="str">
        <f t="shared" si="153"/>
        <v>Yes</v>
      </c>
      <c r="CL225" s="3">
        <f t="shared" si="154"/>
        <v>0.67</v>
      </c>
      <c r="CM225" s="3">
        <f t="shared" si="155"/>
        <v>62482.86</v>
      </c>
      <c r="CN225" s="3">
        <f t="shared" si="156"/>
        <v>4593.1000000000004</v>
      </c>
      <c r="CO225" s="3">
        <f t="shared" si="157"/>
        <v>57889.760000000002</v>
      </c>
      <c r="CP225" s="3">
        <f t="shared" si="158"/>
        <v>4.9251538741984603E-2</v>
      </c>
      <c r="CR225" s="3" t="str">
        <f t="shared" si="159"/>
        <v>No</v>
      </c>
      <c r="CV225" s="3" t="str">
        <f t="shared" si="160"/>
        <v>*Bid</v>
      </c>
      <c r="CW225" s="3">
        <f t="shared" si="161"/>
        <v>224</v>
      </c>
      <c r="CX225" s="3">
        <f t="shared" si="162"/>
        <v>918.62</v>
      </c>
      <c r="CY225" s="3" t="str">
        <f t="shared" si="163"/>
        <v>Ok</v>
      </c>
      <c r="CZ225">
        <v>0</v>
      </c>
      <c r="DA225">
        <v>0</v>
      </c>
    </row>
    <row r="226" spans="1:105" x14ac:dyDescent="0.25">
      <c r="A226">
        <v>225</v>
      </c>
      <c r="B226" t="s">
        <v>3</v>
      </c>
      <c r="C226" t="s">
        <v>334</v>
      </c>
      <c r="D226">
        <v>911.26</v>
      </c>
      <c r="E226">
        <v>2017</v>
      </c>
      <c r="F226">
        <v>911.26</v>
      </c>
      <c r="G226">
        <v>911.26</v>
      </c>
      <c r="H226" s="3">
        <f t="shared" si="123"/>
        <v>0</v>
      </c>
      <c r="J226" t="s">
        <v>2734</v>
      </c>
      <c r="K226" t="s">
        <v>2738</v>
      </c>
      <c r="L226">
        <v>32097</v>
      </c>
      <c r="M226" t="s">
        <v>2900</v>
      </c>
      <c r="N226" t="s">
        <v>4758</v>
      </c>
      <c r="O226">
        <v>-81.959353482463897</v>
      </c>
      <c r="P226">
        <v>30.745530507334902</v>
      </c>
      <c r="Q226" t="s">
        <v>4927</v>
      </c>
      <c r="R226">
        <v>10</v>
      </c>
      <c r="S226" t="s">
        <v>6547</v>
      </c>
      <c r="T226">
        <v>8002</v>
      </c>
      <c r="U226" t="s">
        <v>6585</v>
      </c>
      <c r="V226">
        <v>2017</v>
      </c>
      <c r="W226">
        <v>53703</v>
      </c>
      <c r="X226">
        <v>2017</v>
      </c>
      <c r="Y226">
        <v>53703</v>
      </c>
      <c r="Z226">
        <v>813</v>
      </c>
      <c r="AA226" s="3">
        <f t="shared" si="124"/>
        <v>0.89217127932752449</v>
      </c>
      <c r="AB226" t="s">
        <v>6616</v>
      </c>
      <c r="AC226" t="s">
        <v>6616</v>
      </c>
      <c r="AD226" t="s">
        <v>6616</v>
      </c>
      <c r="AE226" t="s">
        <v>6616</v>
      </c>
      <c r="AF226" t="s">
        <v>6616</v>
      </c>
      <c r="AG226" t="s">
        <v>6616</v>
      </c>
      <c r="AH226" t="s">
        <v>6616</v>
      </c>
      <c r="AI226" t="s">
        <v>6618</v>
      </c>
      <c r="AJ226" t="s">
        <v>6618</v>
      </c>
      <c r="AK226" t="s">
        <v>6618</v>
      </c>
      <c r="AL226" t="s">
        <v>6618</v>
      </c>
      <c r="AM226" t="s">
        <v>6618</v>
      </c>
      <c r="AN226" t="s">
        <v>6618</v>
      </c>
      <c r="AO226" t="s">
        <v>6618</v>
      </c>
      <c r="AP226" s="3" t="str">
        <f t="shared" si="125"/>
        <v>No</v>
      </c>
      <c r="AQ226" s="3" t="str">
        <f t="shared" si="126"/>
        <v>No</v>
      </c>
      <c r="AR226" s="3" t="str">
        <f t="shared" si="127"/>
        <v>No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 t="s">
        <v>6634</v>
      </c>
      <c r="AZ226" t="s">
        <v>6638</v>
      </c>
      <c r="BA226">
        <v>1</v>
      </c>
      <c r="BB226" t="s">
        <v>6616</v>
      </c>
      <c r="BC226" t="s">
        <v>6616</v>
      </c>
      <c r="BD226" s="4" t="str">
        <f t="shared" si="128"/>
        <v>No</v>
      </c>
      <c r="BE226" t="s">
        <v>6640</v>
      </c>
      <c r="BF226" s="3" t="str">
        <f t="shared" si="129"/>
        <v>No</v>
      </c>
      <c r="BG226" t="s">
        <v>6645</v>
      </c>
      <c r="BH226" s="3" t="str">
        <f t="shared" si="130"/>
        <v>US HWY 1</v>
      </c>
      <c r="BI226" s="3" t="str">
        <f t="shared" si="131"/>
        <v>Yulee</v>
      </c>
      <c r="BJ226" s="3" t="str">
        <f t="shared" si="132"/>
        <v>Florida</v>
      </c>
      <c r="BK226" s="3">
        <f t="shared" si="133"/>
        <v>32097</v>
      </c>
      <c r="BL226" s="3" t="str">
        <f t="shared" si="134"/>
        <v>US HWY 1 YULEE FL 32097</v>
      </c>
      <c r="BM226" s="3" t="str">
        <f t="shared" si="135"/>
        <v/>
      </c>
      <c r="BN226" s="3" t="str">
        <f t="shared" si="136"/>
        <v>Pass</v>
      </c>
      <c r="BO226" s="3" t="str">
        <f t="shared" si="137"/>
        <v>No</v>
      </c>
      <c r="BP226" s="3" t="str">
        <f t="shared" si="138"/>
        <v>FV&lt;$10K</v>
      </c>
      <c r="BQ226" t="s">
        <v>6650</v>
      </c>
      <c r="BR226" s="3" t="str">
        <f t="shared" si="139"/>
        <v>No, &lt; $20K Lien</v>
      </c>
      <c r="BS226" s="3" t="str">
        <f t="shared" si="140"/>
        <v>No, Lien &lt; $20K</v>
      </c>
      <c r="BT226" t="s">
        <v>6650</v>
      </c>
      <c r="BU226" s="3" t="str">
        <f t="shared" si="141"/>
        <v>No</v>
      </c>
      <c r="BV226" s="3" t="str">
        <f t="shared" si="142"/>
        <v>No</v>
      </c>
      <c r="BW226" s="3">
        <f t="shared" si="143"/>
        <v>1</v>
      </c>
      <c r="BX226" s="3" t="str">
        <f t="shared" si="144"/>
        <v>No</v>
      </c>
      <c r="BY226" s="3">
        <f t="shared" si="145"/>
        <v>53703</v>
      </c>
      <c r="BZ226">
        <v>1</v>
      </c>
      <c r="CA226" s="3">
        <f t="shared" si="146"/>
        <v>53703</v>
      </c>
      <c r="CC226" s="3">
        <f t="shared" si="147"/>
        <v>0</v>
      </c>
      <c r="CD226" s="3">
        <f t="shared" si="148"/>
        <v>0</v>
      </c>
      <c r="CE226" s="3" t="str">
        <f t="shared" si="149"/>
        <v/>
      </c>
      <c r="CF226" s="3" t="e">
        <f>HLOOKUP(CE226,'Valuation Data'!$D$2:$K$5,4,FALSE)</f>
        <v>#N/A</v>
      </c>
      <c r="CG226" s="3">
        <f t="shared" si="150"/>
        <v>53703</v>
      </c>
      <c r="CH226" s="3" t="str">
        <f t="shared" si="151"/>
        <v>No</v>
      </c>
      <c r="CI226" s="3" t="str">
        <f>VLOOKUP(R226,'Use Codes &amp; County Type'!A:D,4,FALSE)</f>
        <v>V</v>
      </c>
      <c r="CJ226" s="3" t="str">
        <f t="shared" si="152"/>
        <v>Yes</v>
      </c>
      <c r="CK226" s="3" t="str">
        <f t="shared" si="153"/>
        <v>No</v>
      </c>
      <c r="CL226" s="3">
        <f t="shared" si="154"/>
        <v>0</v>
      </c>
      <c r="CM226" s="3">
        <f t="shared" si="155"/>
        <v>0</v>
      </c>
      <c r="CN226" s="3">
        <f t="shared" si="156"/>
        <v>4556.3</v>
      </c>
      <c r="CO226" s="3">
        <f t="shared" si="157"/>
        <v>-4556.3</v>
      </c>
      <c r="CP226" s="3">
        <f t="shared" si="158"/>
        <v>8.4842560005958703E-2</v>
      </c>
      <c r="CR226" s="3" t="str">
        <f t="shared" si="159"/>
        <v>No</v>
      </c>
      <c r="CV226" s="3" t="str">
        <f t="shared" si="160"/>
        <v>Vacant, No Sales Data</v>
      </c>
      <c r="CW226" s="3">
        <f t="shared" si="161"/>
        <v>225</v>
      </c>
      <c r="CX226" s="3">
        <f t="shared" si="162"/>
        <v>911.26</v>
      </c>
      <c r="CY226" s="3" t="str">
        <f t="shared" si="163"/>
        <v>Ok</v>
      </c>
      <c r="CZ226">
        <v>0</v>
      </c>
      <c r="DA226">
        <v>0</v>
      </c>
    </row>
    <row r="227" spans="1:105" x14ac:dyDescent="0.25">
      <c r="A227">
        <v>226</v>
      </c>
      <c r="B227" t="s">
        <v>3</v>
      </c>
      <c r="C227" t="s">
        <v>335</v>
      </c>
      <c r="D227">
        <v>630.09</v>
      </c>
      <c r="E227">
        <v>2017</v>
      </c>
      <c r="F227">
        <v>630.09</v>
      </c>
      <c r="G227">
        <v>630.09</v>
      </c>
      <c r="H227" s="3">
        <f t="shared" si="123"/>
        <v>0</v>
      </c>
      <c r="I227">
        <v>28063</v>
      </c>
      <c r="J227" t="s">
        <v>2730</v>
      </c>
      <c r="K227" t="s">
        <v>2738</v>
      </c>
      <c r="L227">
        <v>32046</v>
      </c>
      <c r="M227" t="s">
        <v>2901</v>
      </c>
      <c r="N227" t="s">
        <v>4753</v>
      </c>
      <c r="O227">
        <v>-81.964132173133393</v>
      </c>
      <c r="P227">
        <v>30.727634877773799</v>
      </c>
      <c r="Q227" t="s">
        <v>4928</v>
      </c>
      <c r="R227">
        <v>1</v>
      </c>
      <c r="S227" t="s">
        <v>6539</v>
      </c>
      <c r="T227">
        <v>1001</v>
      </c>
      <c r="U227" t="s">
        <v>6582</v>
      </c>
      <c r="V227">
        <v>2017</v>
      </c>
      <c r="W227">
        <v>75634</v>
      </c>
      <c r="X227">
        <v>2017</v>
      </c>
      <c r="Y227">
        <v>92175</v>
      </c>
      <c r="Z227">
        <v>553.02</v>
      </c>
      <c r="AA227" s="3">
        <f t="shared" si="124"/>
        <v>0.8776841403609007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 s="3" t="str">
        <f t="shared" si="125"/>
        <v>No</v>
      </c>
      <c r="AQ227" s="3" t="str">
        <f t="shared" si="126"/>
        <v>No</v>
      </c>
      <c r="AR227" s="3" t="str">
        <f t="shared" si="127"/>
        <v>No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 t="s">
        <v>6634</v>
      </c>
      <c r="AZ227">
        <v>0</v>
      </c>
      <c r="BA227">
        <v>0</v>
      </c>
      <c r="BB227" t="s">
        <v>6617</v>
      </c>
      <c r="BC227">
        <v>0</v>
      </c>
      <c r="BD227" s="4" t="str">
        <f t="shared" si="128"/>
        <v>No</v>
      </c>
      <c r="BE227" t="s">
        <v>6640</v>
      </c>
      <c r="BF227" s="3" t="str">
        <f t="shared" si="129"/>
        <v>No</v>
      </c>
      <c r="BG227" t="s">
        <v>6645</v>
      </c>
      <c r="BH227" s="3" t="str">
        <f t="shared" si="130"/>
        <v>28063 POTOCHNIK RD</v>
      </c>
      <c r="BI227" s="3" t="str">
        <f t="shared" si="131"/>
        <v>Hilliard</v>
      </c>
      <c r="BJ227" s="3" t="str">
        <f t="shared" si="132"/>
        <v>Florida</v>
      </c>
      <c r="BK227" s="3">
        <f t="shared" si="133"/>
        <v>32046</v>
      </c>
      <c r="BL227" s="3" t="str">
        <f t="shared" si="134"/>
        <v>28063 POTOCHNIK RD HILLIARD FL 32046</v>
      </c>
      <c r="BM227" s="3" t="str">
        <f t="shared" si="135"/>
        <v/>
      </c>
      <c r="BN227" s="3" t="str">
        <f t="shared" si="136"/>
        <v>Pass</v>
      </c>
      <c r="BO227" s="3" t="str">
        <f t="shared" si="137"/>
        <v>No</v>
      </c>
      <c r="BP227" s="3" t="str">
        <f t="shared" si="138"/>
        <v>FV&lt;$10K</v>
      </c>
      <c r="BQ227" t="s">
        <v>6650</v>
      </c>
      <c r="BR227" s="3" t="str">
        <f t="shared" si="139"/>
        <v>No, &lt; $20K Lien</v>
      </c>
      <c r="BS227" s="3" t="str">
        <f t="shared" si="140"/>
        <v>No, Lien &lt; $20K</v>
      </c>
      <c r="BT227" t="s">
        <v>6650</v>
      </c>
      <c r="BU227" s="3" t="str">
        <f t="shared" si="141"/>
        <v>No</v>
      </c>
      <c r="BV227" s="3" t="str">
        <f t="shared" si="142"/>
        <v>No</v>
      </c>
      <c r="BW227" s="3">
        <f t="shared" si="143"/>
        <v>0</v>
      </c>
      <c r="BX227" s="3" t="str">
        <f t="shared" si="144"/>
        <v>No</v>
      </c>
      <c r="BY227" s="3">
        <f t="shared" si="145"/>
        <v>75634</v>
      </c>
      <c r="BZ227">
        <v>1</v>
      </c>
      <c r="CA227" s="3">
        <f t="shared" si="146"/>
        <v>75634</v>
      </c>
      <c r="CC227" s="3">
        <f t="shared" si="147"/>
        <v>0</v>
      </c>
      <c r="CD227" s="3">
        <f t="shared" si="148"/>
        <v>0</v>
      </c>
      <c r="CE227" s="3" t="str">
        <f t="shared" si="149"/>
        <v/>
      </c>
      <c r="CF227" s="3" t="e">
        <f>HLOOKUP(CE227,'Valuation Data'!$D$2:$K$5,4,FALSE)</f>
        <v>#N/A</v>
      </c>
      <c r="CG227" s="3">
        <f t="shared" si="150"/>
        <v>75634</v>
      </c>
      <c r="CH227" s="3" t="str">
        <f t="shared" si="151"/>
        <v>No</v>
      </c>
      <c r="CI227" s="3" t="str">
        <f>VLOOKUP(R227,'Use Codes &amp; County Type'!A:D,4,FALSE)</f>
        <v>S</v>
      </c>
      <c r="CJ227" s="3" t="str">
        <f t="shared" si="152"/>
        <v>No</v>
      </c>
      <c r="CK227" s="3" t="str">
        <f t="shared" si="153"/>
        <v>Yes</v>
      </c>
      <c r="CL227" s="3">
        <f t="shared" si="154"/>
        <v>0.67</v>
      </c>
      <c r="CM227" s="3">
        <f t="shared" si="155"/>
        <v>50674.780000000006</v>
      </c>
      <c r="CN227" s="3">
        <f t="shared" si="156"/>
        <v>2520.36</v>
      </c>
      <c r="CO227" s="3">
        <f t="shared" si="157"/>
        <v>48154.420000000006</v>
      </c>
      <c r="CP227" s="3">
        <f t="shared" si="158"/>
        <v>3.3323108654837771E-2</v>
      </c>
      <c r="CR227" s="3" t="str">
        <f t="shared" si="159"/>
        <v>No</v>
      </c>
      <c r="CV227" s="3" t="str">
        <f t="shared" si="160"/>
        <v>*Bid</v>
      </c>
      <c r="CW227" s="3">
        <f t="shared" si="161"/>
        <v>226</v>
      </c>
      <c r="CX227" s="3">
        <f t="shared" si="162"/>
        <v>630.09</v>
      </c>
      <c r="CY227" s="3" t="str">
        <f t="shared" si="163"/>
        <v>Ok</v>
      </c>
      <c r="CZ227">
        <v>0</v>
      </c>
      <c r="DA227">
        <v>0</v>
      </c>
    </row>
    <row r="228" spans="1:105" x14ac:dyDescent="0.25">
      <c r="A228">
        <v>227</v>
      </c>
      <c r="B228" t="s">
        <v>3</v>
      </c>
      <c r="C228" t="s">
        <v>336</v>
      </c>
      <c r="D228">
        <v>1924.86</v>
      </c>
      <c r="E228">
        <v>2017</v>
      </c>
      <c r="F228">
        <v>1924.86</v>
      </c>
      <c r="G228">
        <v>1924.86</v>
      </c>
      <c r="H228" s="3">
        <f t="shared" si="123"/>
        <v>0</v>
      </c>
      <c r="I228">
        <v>171361</v>
      </c>
      <c r="J228" t="s">
        <v>2730</v>
      </c>
      <c r="K228" t="s">
        <v>2738</v>
      </c>
      <c r="L228">
        <v>32046</v>
      </c>
      <c r="M228" t="s">
        <v>2902</v>
      </c>
      <c r="N228" t="s">
        <v>4753</v>
      </c>
      <c r="O228">
        <v>-81.974617417075606</v>
      </c>
      <c r="P228">
        <v>30.726636656940499</v>
      </c>
      <c r="Q228" t="s">
        <v>4929</v>
      </c>
      <c r="R228">
        <v>1</v>
      </c>
      <c r="S228" t="s">
        <v>6539</v>
      </c>
      <c r="T228">
        <v>1001</v>
      </c>
      <c r="U228" t="s">
        <v>6582</v>
      </c>
      <c r="V228">
        <v>2017</v>
      </c>
      <c r="W228">
        <v>115611</v>
      </c>
      <c r="X228">
        <v>2017</v>
      </c>
      <c r="Y228">
        <v>115611</v>
      </c>
      <c r="Z228">
        <v>1750.21</v>
      </c>
      <c r="AA228" s="3">
        <f t="shared" si="124"/>
        <v>0.9092661284457052</v>
      </c>
      <c r="AB228" t="s">
        <v>6616</v>
      </c>
      <c r="AD228" t="s">
        <v>6616</v>
      </c>
      <c r="AI228" t="s">
        <v>6618</v>
      </c>
      <c r="AJ228" t="s">
        <v>6618</v>
      </c>
      <c r="AK228" t="s">
        <v>6618</v>
      </c>
      <c r="AL228" t="s">
        <v>6618</v>
      </c>
      <c r="AM228">
        <v>0</v>
      </c>
      <c r="AN228">
        <v>0</v>
      </c>
      <c r="AO228">
        <v>0</v>
      </c>
      <c r="AP228" s="3" t="str">
        <f t="shared" si="125"/>
        <v>No</v>
      </c>
      <c r="AQ228" s="3" t="str">
        <f t="shared" si="126"/>
        <v>No</v>
      </c>
      <c r="AR228" s="3" t="str">
        <f t="shared" si="127"/>
        <v>No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 t="s">
        <v>6634</v>
      </c>
      <c r="AZ228" t="s">
        <v>6638</v>
      </c>
      <c r="BA228">
        <v>1</v>
      </c>
      <c r="BB228" t="s">
        <v>6616</v>
      </c>
      <c r="BC228" t="s">
        <v>6616</v>
      </c>
      <c r="BD228" s="4" t="str">
        <f t="shared" si="128"/>
        <v>No</v>
      </c>
      <c r="BE228" t="s">
        <v>6640</v>
      </c>
      <c r="BF228" s="3" t="str">
        <f t="shared" si="129"/>
        <v>No</v>
      </c>
      <c r="BG228" t="s">
        <v>6645</v>
      </c>
      <c r="BH228" s="3" t="str">
        <f t="shared" si="130"/>
        <v>171361 ANDREWS RD</v>
      </c>
      <c r="BI228" s="3" t="str">
        <f t="shared" si="131"/>
        <v>Hilliard</v>
      </c>
      <c r="BJ228" s="3" t="str">
        <f t="shared" si="132"/>
        <v>Florida</v>
      </c>
      <c r="BK228" s="3">
        <f t="shared" si="133"/>
        <v>32046</v>
      </c>
      <c r="BL228" s="3" t="str">
        <f t="shared" si="134"/>
        <v>171361 ANDREWS RD HILLIARD FL 32046</v>
      </c>
      <c r="BM228" s="3" t="str">
        <f t="shared" si="135"/>
        <v/>
      </c>
      <c r="BN228" s="3" t="str">
        <f t="shared" si="136"/>
        <v>Pass</v>
      </c>
      <c r="BO228" s="3" t="str">
        <f t="shared" si="137"/>
        <v>No</v>
      </c>
      <c r="BP228" s="3" t="str">
        <f t="shared" si="138"/>
        <v>FV&lt;$10K</v>
      </c>
      <c r="BQ228" t="s">
        <v>6650</v>
      </c>
      <c r="BR228" s="3" t="str">
        <f t="shared" si="139"/>
        <v>No, &lt; $20K Lien</v>
      </c>
      <c r="BS228" s="3" t="str">
        <f t="shared" si="140"/>
        <v>No, Lien &lt; $20K</v>
      </c>
      <c r="BT228" t="s">
        <v>6650</v>
      </c>
      <c r="BU228" s="3" t="str">
        <f t="shared" si="141"/>
        <v>No</v>
      </c>
      <c r="BV228" s="3" t="str">
        <f t="shared" si="142"/>
        <v>No</v>
      </c>
      <c r="BW228" s="3">
        <f t="shared" si="143"/>
        <v>1</v>
      </c>
      <c r="BX228" s="3" t="str">
        <f t="shared" si="144"/>
        <v>No</v>
      </c>
      <c r="BY228" s="3">
        <f t="shared" si="145"/>
        <v>115611</v>
      </c>
      <c r="BZ228">
        <v>1</v>
      </c>
      <c r="CA228" s="3">
        <f t="shared" si="146"/>
        <v>115611</v>
      </c>
      <c r="CC228" s="3">
        <f t="shared" si="147"/>
        <v>0</v>
      </c>
      <c r="CD228" s="3">
        <f t="shared" si="148"/>
        <v>0</v>
      </c>
      <c r="CE228" s="3" t="str">
        <f t="shared" si="149"/>
        <v/>
      </c>
      <c r="CF228" s="3" t="e">
        <f>HLOOKUP(CE228,'Valuation Data'!$D$2:$K$5,4,FALSE)</f>
        <v>#N/A</v>
      </c>
      <c r="CG228" s="3">
        <f t="shared" si="150"/>
        <v>115611</v>
      </c>
      <c r="CH228" s="3" t="str">
        <f t="shared" si="151"/>
        <v>No</v>
      </c>
      <c r="CI228" s="3" t="str">
        <f>VLOOKUP(R228,'Use Codes &amp; County Type'!A:D,4,FALSE)</f>
        <v>S</v>
      </c>
      <c r="CJ228" s="3" t="str">
        <f t="shared" si="152"/>
        <v>No</v>
      </c>
      <c r="CK228" s="3" t="str">
        <f t="shared" si="153"/>
        <v>No</v>
      </c>
      <c r="CL228" s="3">
        <f t="shared" si="154"/>
        <v>0.35</v>
      </c>
      <c r="CM228" s="3">
        <f t="shared" si="155"/>
        <v>40463.85</v>
      </c>
      <c r="CN228" s="3">
        <f t="shared" si="156"/>
        <v>9624.2999999999993</v>
      </c>
      <c r="CO228" s="3">
        <f t="shared" si="157"/>
        <v>30839.55</v>
      </c>
      <c r="CP228" s="3">
        <f t="shared" si="158"/>
        <v>8.3247268858499618E-2</v>
      </c>
      <c r="CR228" s="3" t="str">
        <f t="shared" si="159"/>
        <v>No</v>
      </c>
      <c r="CV228" s="3" t="str">
        <f t="shared" si="160"/>
        <v>*Bid</v>
      </c>
      <c r="CW228" s="3">
        <f t="shared" si="161"/>
        <v>227</v>
      </c>
      <c r="CX228" s="3">
        <f t="shared" si="162"/>
        <v>1924.86</v>
      </c>
      <c r="CY228" s="3" t="str">
        <f t="shared" si="163"/>
        <v>Ok</v>
      </c>
      <c r="CZ228">
        <v>0</v>
      </c>
      <c r="DA228">
        <v>0</v>
      </c>
    </row>
    <row r="229" spans="1:105" x14ac:dyDescent="0.25">
      <c r="A229">
        <v>228</v>
      </c>
      <c r="B229" t="s">
        <v>3</v>
      </c>
      <c r="C229" t="s">
        <v>337</v>
      </c>
      <c r="D229">
        <v>300.5</v>
      </c>
      <c r="E229">
        <v>2017</v>
      </c>
      <c r="F229">
        <v>300.5</v>
      </c>
      <c r="G229">
        <v>300.5</v>
      </c>
      <c r="H229" s="3">
        <f t="shared" si="123"/>
        <v>0</v>
      </c>
      <c r="J229" t="s">
        <v>2730</v>
      </c>
      <c r="K229" t="s">
        <v>2738</v>
      </c>
      <c r="L229">
        <v>32046</v>
      </c>
      <c r="M229" t="s">
        <v>2903</v>
      </c>
      <c r="N229" t="s">
        <v>4753</v>
      </c>
      <c r="O229">
        <v>-81.969775293153603</v>
      </c>
      <c r="P229">
        <v>30.737957649766699</v>
      </c>
      <c r="Q229" t="s">
        <v>4930</v>
      </c>
      <c r="R229">
        <v>0</v>
      </c>
      <c r="S229" t="s">
        <v>6538</v>
      </c>
      <c r="T229">
        <v>8001</v>
      </c>
      <c r="U229" t="s">
        <v>6581</v>
      </c>
      <c r="V229">
        <v>2017</v>
      </c>
      <c r="W229">
        <v>16387</v>
      </c>
      <c r="X229">
        <v>2017</v>
      </c>
      <c r="Y229">
        <v>16416</v>
      </c>
      <c r="Z229">
        <v>248.26</v>
      </c>
      <c r="AA229" s="3">
        <f t="shared" si="124"/>
        <v>0.82615640599001661</v>
      </c>
      <c r="AB229" t="s">
        <v>6616</v>
      </c>
      <c r="AC229" t="s">
        <v>6616</v>
      </c>
      <c r="AD229" t="s">
        <v>6616</v>
      </c>
      <c r="AE229" t="s">
        <v>6616</v>
      </c>
      <c r="AI229" t="s">
        <v>6618</v>
      </c>
      <c r="AJ229" t="s">
        <v>6618</v>
      </c>
      <c r="AK229" t="s">
        <v>6618</v>
      </c>
      <c r="AL229" t="s">
        <v>6618</v>
      </c>
      <c r="AM229">
        <v>0</v>
      </c>
      <c r="AN229">
        <v>0</v>
      </c>
      <c r="AO229">
        <v>0</v>
      </c>
      <c r="AP229" s="3" t="str">
        <f t="shared" si="125"/>
        <v>No</v>
      </c>
      <c r="AQ229" s="3" t="str">
        <f t="shared" si="126"/>
        <v>No</v>
      </c>
      <c r="AR229" s="3" t="str">
        <f t="shared" si="127"/>
        <v>No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 t="s">
        <v>6634</v>
      </c>
      <c r="AZ229" t="s">
        <v>6638</v>
      </c>
      <c r="BA229">
        <v>0</v>
      </c>
      <c r="BB229" t="s">
        <v>6616</v>
      </c>
      <c r="BC229" t="s">
        <v>6616</v>
      </c>
      <c r="BD229" s="4" t="str">
        <f t="shared" si="128"/>
        <v>No</v>
      </c>
      <c r="BE229" t="s">
        <v>6640</v>
      </c>
      <c r="BF229" s="3" t="str">
        <f t="shared" si="129"/>
        <v>No</v>
      </c>
      <c r="BG229" t="s">
        <v>6645</v>
      </c>
      <c r="BH229" s="3" t="str">
        <f t="shared" si="130"/>
        <v>AMBER JACK LN</v>
      </c>
      <c r="BI229" s="3" t="str">
        <f t="shared" si="131"/>
        <v>Hilliard</v>
      </c>
      <c r="BJ229" s="3" t="str">
        <f t="shared" si="132"/>
        <v>Florida</v>
      </c>
      <c r="BK229" s="3">
        <f t="shared" si="133"/>
        <v>32046</v>
      </c>
      <c r="BL229" s="3" t="str">
        <f t="shared" si="134"/>
        <v>AMBER JACK LN HILLIARD FL 32046</v>
      </c>
      <c r="BM229" s="3" t="str">
        <f t="shared" si="135"/>
        <v/>
      </c>
      <c r="BN229" s="3" t="str">
        <f t="shared" si="136"/>
        <v>Pass</v>
      </c>
      <c r="BO229" s="3" t="str">
        <f t="shared" si="137"/>
        <v>No</v>
      </c>
      <c r="BP229" s="3" t="str">
        <f t="shared" si="138"/>
        <v>FV&lt;$10K</v>
      </c>
      <c r="BQ229" t="s">
        <v>6650</v>
      </c>
      <c r="BR229" s="3" t="str">
        <f t="shared" si="139"/>
        <v>No, &lt; $20K Lien</v>
      </c>
      <c r="BS229" s="3" t="str">
        <f t="shared" si="140"/>
        <v>No, Lien &lt; $20K</v>
      </c>
      <c r="BT229" t="s">
        <v>6650</v>
      </c>
      <c r="BU229" s="3" t="str">
        <f t="shared" si="141"/>
        <v>No</v>
      </c>
      <c r="BV229" s="3" t="str">
        <f t="shared" si="142"/>
        <v>No</v>
      </c>
      <c r="BW229" s="3">
        <f t="shared" si="143"/>
        <v>0</v>
      </c>
      <c r="BX229" s="3" t="str">
        <f t="shared" si="144"/>
        <v>No</v>
      </c>
      <c r="BY229" s="3">
        <f t="shared" si="145"/>
        <v>16387</v>
      </c>
      <c r="BZ229">
        <v>1</v>
      </c>
      <c r="CA229" s="3">
        <f t="shared" si="146"/>
        <v>16387</v>
      </c>
      <c r="CC229" s="3">
        <f t="shared" si="147"/>
        <v>0</v>
      </c>
      <c r="CD229" s="3">
        <f t="shared" si="148"/>
        <v>0</v>
      </c>
      <c r="CE229" s="3" t="str">
        <f t="shared" si="149"/>
        <v/>
      </c>
      <c r="CF229" s="3" t="e">
        <f>HLOOKUP(CE229,'Valuation Data'!$D$2:$K$5,4,FALSE)</f>
        <v>#N/A</v>
      </c>
      <c r="CG229" s="3">
        <f t="shared" si="150"/>
        <v>16387</v>
      </c>
      <c r="CH229" s="3" t="str">
        <f t="shared" si="151"/>
        <v>No</v>
      </c>
      <c r="CI229" s="3" t="str">
        <f>VLOOKUP(R229,'Use Codes &amp; County Type'!A:D,4,FALSE)</f>
        <v>V</v>
      </c>
      <c r="CJ229" s="3" t="str">
        <f t="shared" si="152"/>
        <v>Yes</v>
      </c>
      <c r="CK229" s="3" t="str">
        <f t="shared" si="153"/>
        <v>No</v>
      </c>
      <c r="CL229" s="3">
        <f t="shared" si="154"/>
        <v>0</v>
      </c>
      <c r="CM229" s="3">
        <f t="shared" si="155"/>
        <v>0</v>
      </c>
      <c r="CN229" s="3">
        <f t="shared" si="156"/>
        <v>1202</v>
      </c>
      <c r="CO229" s="3">
        <f t="shared" si="157"/>
        <v>-1202</v>
      </c>
      <c r="CP229" s="3">
        <f t="shared" si="158"/>
        <v>7.3350826874961861E-2</v>
      </c>
      <c r="CR229" s="3" t="str">
        <f t="shared" si="159"/>
        <v>No</v>
      </c>
      <c r="CV229" s="3" t="str">
        <f t="shared" si="160"/>
        <v>FMV&lt;$30K</v>
      </c>
      <c r="CW229" s="3">
        <f t="shared" si="161"/>
        <v>228</v>
      </c>
      <c r="CX229" s="3">
        <f t="shared" si="162"/>
        <v>300.5</v>
      </c>
      <c r="CY229" s="3" t="str">
        <f t="shared" si="163"/>
        <v>Ok</v>
      </c>
      <c r="CZ229">
        <v>0</v>
      </c>
      <c r="DA229">
        <v>0</v>
      </c>
    </row>
    <row r="230" spans="1:105" x14ac:dyDescent="0.25">
      <c r="A230">
        <v>229</v>
      </c>
      <c r="B230" t="s">
        <v>3</v>
      </c>
      <c r="C230" t="s">
        <v>338</v>
      </c>
      <c r="D230">
        <v>272.64</v>
      </c>
      <c r="E230">
        <v>2017</v>
      </c>
      <c r="F230">
        <v>272.64</v>
      </c>
      <c r="G230">
        <v>272.64</v>
      </c>
      <c r="H230" s="3">
        <f t="shared" si="123"/>
        <v>0</v>
      </c>
      <c r="I230">
        <v>28805</v>
      </c>
      <c r="J230" t="s">
        <v>2730</v>
      </c>
      <c r="K230" t="s">
        <v>2738</v>
      </c>
      <c r="L230">
        <v>32046</v>
      </c>
      <c r="M230" t="s">
        <v>2904</v>
      </c>
      <c r="N230" t="s">
        <v>4753</v>
      </c>
      <c r="O230">
        <v>-81.976468249716504</v>
      </c>
      <c r="P230">
        <v>30.739019087712901</v>
      </c>
      <c r="Q230" t="s">
        <v>4931</v>
      </c>
      <c r="R230">
        <v>2</v>
      </c>
      <c r="S230" t="s">
        <v>6535</v>
      </c>
      <c r="T230">
        <v>1006</v>
      </c>
      <c r="U230" t="s">
        <v>6578</v>
      </c>
      <c r="V230">
        <v>2017</v>
      </c>
      <c r="W230">
        <v>39697</v>
      </c>
      <c r="X230">
        <v>2017</v>
      </c>
      <c r="Y230">
        <v>39697</v>
      </c>
      <c r="Z230">
        <v>222.5</v>
      </c>
      <c r="AA230" s="3">
        <f t="shared" si="124"/>
        <v>0.81609448356807512</v>
      </c>
      <c r="AB230" t="s">
        <v>6616</v>
      </c>
      <c r="AC230" t="s">
        <v>6616</v>
      </c>
      <c r="AD230" t="s">
        <v>6616</v>
      </c>
      <c r="AF230" t="s">
        <v>6616</v>
      </c>
      <c r="AG230" t="s">
        <v>6616</v>
      </c>
      <c r="AI230" t="s">
        <v>6618</v>
      </c>
      <c r="AJ230" t="s">
        <v>6619</v>
      </c>
      <c r="AK230" t="s">
        <v>6619</v>
      </c>
      <c r="AL230" t="s">
        <v>6618</v>
      </c>
      <c r="AM230" t="s">
        <v>6618</v>
      </c>
      <c r="AN230">
        <v>0</v>
      </c>
      <c r="AO230">
        <v>0</v>
      </c>
      <c r="AP230" s="3" t="str">
        <f t="shared" si="125"/>
        <v>No</v>
      </c>
      <c r="AQ230" s="3" t="str">
        <f t="shared" si="126"/>
        <v>Yes</v>
      </c>
      <c r="AR230" s="3" t="str">
        <f t="shared" si="127"/>
        <v>No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 t="s">
        <v>6634</v>
      </c>
      <c r="AZ230">
        <v>0</v>
      </c>
      <c r="BA230">
        <v>0</v>
      </c>
      <c r="BB230" t="s">
        <v>6617</v>
      </c>
      <c r="BC230" t="s">
        <v>6616</v>
      </c>
      <c r="BD230" s="4" t="str">
        <f t="shared" si="128"/>
        <v>No</v>
      </c>
      <c r="BE230" t="s">
        <v>6640</v>
      </c>
      <c r="BF230" s="3" t="str">
        <f t="shared" si="129"/>
        <v>No</v>
      </c>
      <c r="BG230" t="s">
        <v>6645</v>
      </c>
      <c r="BH230" s="3" t="str">
        <f t="shared" si="130"/>
        <v>28805 SUNDBERG RD</v>
      </c>
      <c r="BI230" s="3" t="str">
        <f t="shared" si="131"/>
        <v>Hilliard</v>
      </c>
      <c r="BJ230" s="3" t="str">
        <f t="shared" si="132"/>
        <v>Florida</v>
      </c>
      <c r="BK230" s="3">
        <f t="shared" si="133"/>
        <v>32046</v>
      </c>
      <c r="BL230" s="3" t="str">
        <f t="shared" si="134"/>
        <v>28805 SUNDBERG RD HILLIARD FL 32046</v>
      </c>
      <c r="BM230" s="3" t="str">
        <f t="shared" si="135"/>
        <v/>
      </c>
      <c r="BN230" s="3" t="str">
        <f t="shared" si="136"/>
        <v>Pass</v>
      </c>
      <c r="BO230" s="3" t="str">
        <f t="shared" si="137"/>
        <v>No</v>
      </c>
      <c r="BP230" s="3" t="str">
        <f t="shared" si="138"/>
        <v>FV&lt;$10K</v>
      </c>
      <c r="BQ230" t="s">
        <v>6650</v>
      </c>
      <c r="BR230" s="3" t="str">
        <f t="shared" si="139"/>
        <v>No, &lt; $20K Lien</v>
      </c>
      <c r="BS230" s="3" t="str">
        <f t="shared" si="140"/>
        <v>No, Lien &lt; $20K</v>
      </c>
      <c r="BT230" t="s">
        <v>6650</v>
      </c>
      <c r="BU230" s="3" t="str">
        <f t="shared" si="141"/>
        <v>No</v>
      </c>
      <c r="BV230" s="3" t="str">
        <f t="shared" si="142"/>
        <v>No</v>
      </c>
      <c r="BW230" s="3">
        <f t="shared" si="143"/>
        <v>0</v>
      </c>
      <c r="BX230" s="3" t="str">
        <f t="shared" si="144"/>
        <v>No</v>
      </c>
      <c r="BY230" s="3">
        <f t="shared" si="145"/>
        <v>39697</v>
      </c>
      <c r="BZ230">
        <v>1</v>
      </c>
      <c r="CA230" s="3">
        <f t="shared" si="146"/>
        <v>39697</v>
      </c>
      <c r="CC230" s="3">
        <f t="shared" si="147"/>
        <v>0</v>
      </c>
      <c r="CD230" s="3">
        <f t="shared" si="148"/>
        <v>0</v>
      </c>
      <c r="CE230" s="3" t="str">
        <f t="shared" si="149"/>
        <v/>
      </c>
      <c r="CF230" s="3" t="e">
        <f>HLOOKUP(CE230,'Valuation Data'!$D$2:$K$5,4,FALSE)</f>
        <v>#N/A</v>
      </c>
      <c r="CG230" s="3">
        <f t="shared" si="150"/>
        <v>39697</v>
      </c>
      <c r="CH230" s="3" t="str">
        <f t="shared" si="151"/>
        <v>No</v>
      </c>
      <c r="CI230" s="3" t="str">
        <f>VLOOKUP(R230,'Use Codes &amp; County Type'!A:D,4,FALSE)</f>
        <v>R</v>
      </c>
      <c r="CJ230" s="3" t="str">
        <f t="shared" si="152"/>
        <v>No</v>
      </c>
      <c r="CK230" s="3" t="str">
        <f t="shared" si="153"/>
        <v>Yes</v>
      </c>
      <c r="CL230" s="3">
        <f t="shared" si="154"/>
        <v>0.67</v>
      </c>
      <c r="CM230" s="3">
        <f t="shared" si="155"/>
        <v>26596.99</v>
      </c>
      <c r="CN230" s="3">
        <f t="shared" si="156"/>
        <v>1090.56</v>
      </c>
      <c r="CO230" s="3">
        <f t="shared" si="157"/>
        <v>25506.43</v>
      </c>
      <c r="CP230" s="3">
        <f t="shared" si="158"/>
        <v>2.7472101166334986E-2</v>
      </c>
      <c r="CR230" s="3" t="str">
        <f t="shared" si="159"/>
        <v>No</v>
      </c>
      <c r="CV230" s="3" t="str">
        <f t="shared" si="160"/>
        <v>*Bid</v>
      </c>
      <c r="CW230" s="3">
        <f t="shared" si="161"/>
        <v>229</v>
      </c>
      <c r="CX230" s="3">
        <f t="shared" si="162"/>
        <v>272.64</v>
      </c>
      <c r="CY230" s="3" t="str">
        <f t="shared" si="163"/>
        <v>Ok</v>
      </c>
      <c r="CZ230">
        <v>0</v>
      </c>
      <c r="DA230">
        <v>0</v>
      </c>
    </row>
    <row r="231" spans="1:105" x14ac:dyDescent="0.25">
      <c r="A231">
        <v>230</v>
      </c>
      <c r="B231" t="s">
        <v>3</v>
      </c>
      <c r="C231" t="s">
        <v>339</v>
      </c>
      <c r="D231">
        <v>387.57</v>
      </c>
      <c r="E231">
        <v>2017</v>
      </c>
      <c r="F231">
        <v>387.57</v>
      </c>
      <c r="G231">
        <v>387.57</v>
      </c>
      <c r="H231" s="3">
        <f t="shared" si="123"/>
        <v>0</v>
      </c>
      <c r="I231">
        <v>28897</v>
      </c>
      <c r="J231" t="s">
        <v>2730</v>
      </c>
      <c r="K231" t="s">
        <v>2738</v>
      </c>
      <c r="L231">
        <v>32046</v>
      </c>
      <c r="M231" t="s">
        <v>2905</v>
      </c>
      <c r="N231" t="s">
        <v>4753</v>
      </c>
      <c r="O231">
        <v>-81.976816613119794</v>
      </c>
      <c r="P231">
        <v>30.740382109951099</v>
      </c>
      <c r="Q231" t="s">
        <v>4932</v>
      </c>
      <c r="R231">
        <v>2</v>
      </c>
      <c r="S231" t="s">
        <v>6535</v>
      </c>
      <c r="T231">
        <v>1006</v>
      </c>
      <c r="U231" t="s">
        <v>6578</v>
      </c>
      <c r="V231">
        <v>2017</v>
      </c>
      <c r="W231">
        <v>46718</v>
      </c>
      <c r="X231">
        <v>2017</v>
      </c>
      <c r="Y231">
        <v>60342</v>
      </c>
      <c r="Z231">
        <v>328.78</v>
      </c>
      <c r="AA231" s="3">
        <f t="shared" si="124"/>
        <v>0.84831127280233243</v>
      </c>
      <c r="AB231" t="s">
        <v>6616</v>
      </c>
      <c r="AC231" t="s">
        <v>6616</v>
      </c>
      <c r="AD231" t="s">
        <v>6616</v>
      </c>
      <c r="AF231" t="s">
        <v>6616</v>
      </c>
      <c r="AH231" t="s">
        <v>6616</v>
      </c>
      <c r="AI231" t="s">
        <v>6618</v>
      </c>
      <c r="AJ231" t="s">
        <v>6618</v>
      </c>
      <c r="AK231" t="s">
        <v>6618</v>
      </c>
      <c r="AL231" t="s">
        <v>6618</v>
      </c>
      <c r="AM231" t="s">
        <v>6618</v>
      </c>
      <c r="AN231" t="s">
        <v>6618</v>
      </c>
      <c r="AO231" t="s">
        <v>6618</v>
      </c>
      <c r="AP231" s="3" t="str">
        <f t="shared" si="125"/>
        <v>No</v>
      </c>
      <c r="AQ231" s="3" t="str">
        <f t="shared" si="126"/>
        <v>No</v>
      </c>
      <c r="AR231" s="3" t="str">
        <f t="shared" si="127"/>
        <v>No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 t="s">
        <v>6634</v>
      </c>
      <c r="AZ231" t="s">
        <v>6638</v>
      </c>
      <c r="BA231">
        <v>1</v>
      </c>
      <c r="BB231" t="s">
        <v>6617</v>
      </c>
      <c r="BC231" t="s">
        <v>6616</v>
      </c>
      <c r="BD231" s="4" t="str">
        <f t="shared" si="128"/>
        <v>No</v>
      </c>
      <c r="BE231" t="s">
        <v>6640</v>
      </c>
      <c r="BF231" s="3" t="str">
        <f t="shared" si="129"/>
        <v>No</v>
      </c>
      <c r="BG231" t="s">
        <v>6645</v>
      </c>
      <c r="BH231" s="3" t="str">
        <f t="shared" si="130"/>
        <v>28897 SUNDBERG RD</v>
      </c>
      <c r="BI231" s="3" t="str">
        <f t="shared" si="131"/>
        <v>Hilliard</v>
      </c>
      <c r="BJ231" s="3" t="str">
        <f t="shared" si="132"/>
        <v>Florida</v>
      </c>
      <c r="BK231" s="3">
        <f t="shared" si="133"/>
        <v>32046</v>
      </c>
      <c r="BL231" s="3" t="str">
        <f t="shared" si="134"/>
        <v>28897 SUNDBERG RD HILLIARD FL 32046</v>
      </c>
      <c r="BM231" s="3" t="str">
        <f t="shared" si="135"/>
        <v/>
      </c>
      <c r="BN231" s="3" t="str">
        <f t="shared" si="136"/>
        <v>Pass</v>
      </c>
      <c r="BO231" s="3" t="str">
        <f t="shared" si="137"/>
        <v>No</v>
      </c>
      <c r="BP231" s="3" t="str">
        <f t="shared" si="138"/>
        <v>FV&lt;$10K</v>
      </c>
      <c r="BQ231" t="s">
        <v>6650</v>
      </c>
      <c r="BR231" s="3" t="str">
        <f t="shared" si="139"/>
        <v>No, &lt; $20K Lien</v>
      </c>
      <c r="BS231" s="3" t="str">
        <f t="shared" si="140"/>
        <v>No, Lien &lt; $20K</v>
      </c>
      <c r="BT231" t="s">
        <v>6650</v>
      </c>
      <c r="BU231" s="3" t="str">
        <f t="shared" si="141"/>
        <v>No</v>
      </c>
      <c r="BV231" s="3" t="str">
        <f t="shared" si="142"/>
        <v>No</v>
      </c>
      <c r="BW231" s="3">
        <f t="shared" si="143"/>
        <v>1</v>
      </c>
      <c r="BX231" s="3" t="str">
        <f t="shared" si="144"/>
        <v>No</v>
      </c>
      <c r="BY231" s="3">
        <f t="shared" si="145"/>
        <v>46718</v>
      </c>
      <c r="BZ231">
        <v>1</v>
      </c>
      <c r="CA231" s="3">
        <f t="shared" si="146"/>
        <v>46718</v>
      </c>
      <c r="CC231" s="3">
        <f t="shared" si="147"/>
        <v>0</v>
      </c>
      <c r="CD231" s="3">
        <f t="shared" si="148"/>
        <v>0</v>
      </c>
      <c r="CE231" s="3" t="str">
        <f t="shared" si="149"/>
        <v/>
      </c>
      <c r="CF231" s="3" t="e">
        <f>HLOOKUP(CE231,'Valuation Data'!$D$2:$K$5,4,FALSE)</f>
        <v>#N/A</v>
      </c>
      <c r="CG231" s="3">
        <f t="shared" si="150"/>
        <v>46718</v>
      </c>
      <c r="CH231" s="3" t="str">
        <f t="shared" si="151"/>
        <v>No</v>
      </c>
      <c r="CI231" s="3" t="str">
        <f>VLOOKUP(R231,'Use Codes &amp; County Type'!A:D,4,FALSE)</f>
        <v>R</v>
      </c>
      <c r="CJ231" s="3" t="str">
        <f t="shared" si="152"/>
        <v>No</v>
      </c>
      <c r="CK231" s="3" t="str">
        <f t="shared" si="153"/>
        <v>Yes</v>
      </c>
      <c r="CL231" s="3">
        <f t="shared" si="154"/>
        <v>0.67</v>
      </c>
      <c r="CM231" s="3">
        <f t="shared" si="155"/>
        <v>31301.06</v>
      </c>
      <c r="CN231" s="3">
        <f t="shared" si="156"/>
        <v>1937.85</v>
      </c>
      <c r="CO231" s="3">
        <f t="shared" si="157"/>
        <v>29363.210000000003</v>
      </c>
      <c r="CP231" s="3">
        <f t="shared" si="158"/>
        <v>4.1479729440472624E-2</v>
      </c>
      <c r="CR231" s="3" t="str">
        <f t="shared" si="159"/>
        <v>No</v>
      </c>
      <c r="CV231" s="3" t="str">
        <f t="shared" si="160"/>
        <v>*Bid</v>
      </c>
      <c r="CW231" s="3">
        <f t="shared" si="161"/>
        <v>230</v>
      </c>
      <c r="CX231" s="3">
        <f t="shared" si="162"/>
        <v>387.57</v>
      </c>
      <c r="CY231" s="3" t="str">
        <f t="shared" si="163"/>
        <v>Ok</v>
      </c>
      <c r="CZ231">
        <v>0</v>
      </c>
      <c r="DA231">
        <v>0</v>
      </c>
    </row>
    <row r="232" spans="1:105" x14ac:dyDescent="0.25">
      <c r="A232">
        <v>231</v>
      </c>
      <c r="B232" t="s">
        <v>3</v>
      </c>
      <c r="C232" t="s">
        <v>340</v>
      </c>
      <c r="D232">
        <v>787.67</v>
      </c>
      <c r="E232">
        <v>2017</v>
      </c>
      <c r="F232">
        <v>787.67</v>
      </c>
      <c r="G232">
        <v>787.67</v>
      </c>
      <c r="H232" s="3">
        <f t="shared" si="123"/>
        <v>0</v>
      </c>
      <c r="I232">
        <v>241738</v>
      </c>
      <c r="J232" t="s">
        <v>2730</v>
      </c>
      <c r="K232" t="s">
        <v>2738</v>
      </c>
      <c r="L232">
        <v>32046</v>
      </c>
      <c r="M232" t="s">
        <v>2906</v>
      </c>
      <c r="N232" t="s">
        <v>4753</v>
      </c>
      <c r="O232">
        <v>-81.9912994384878</v>
      </c>
      <c r="P232">
        <v>30.7382254737878</v>
      </c>
      <c r="Q232" t="s">
        <v>4933</v>
      </c>
      <c r="R232">
        <v>2</v>
      </c>
      <c r="S232" t="s">
        <v>6535</v>
      </c>
      <c r="T232">
        <v>1006</v>
      </c>
      <c r="U232" t="s">
        <v>6578</v>
      </c>
      <c r="V232">
        <v>2017</v>
      </c>
      <c r="W232">
        <v>85760</v>
      </c>
      <c r="X232">
        <v>2017</v>
      </c>
      <c r="Y232">
        <v>92796</v>
      </c>
      <c r="Z232">
        <v>698.73</v>
      </c>
      <c r="AA232" s="3">
        <f t="shared" si="124"/>
        <v>0.88708469282821489</v>
      </c>
      <c r="AB232" t="s">
        <v>6616</v>
      </c>
      <c r="AC232" t="s">
        <v>6616</v>
      </c>
      <c r="AD232" t="s">
        <v>6616</v>
      </c>
      <c r="AI232" t="s">
        <v>6618</v>
      </c>
      <c r="AJ232" t="s">
        <v>6618</v>
      </c>
      <c r="AK232" t="s">
        <v>6618</v>
      </c>
      <c r="AL232" t="s">
        <v>6618</v>
      </c>
      <c r="AM232" t="s">
        <v>6618</v>
      </c>
      <c r="AN232" t="s">
        <v>6618</v>
      </c>
      <c r="AO232">
        <v>0</v>
      </c>
      <c r="AP232" s="3" t="str">
        <f t="shared" si="125"/>
        <v>No</v>
      </c>
      <c r="AQ232" s="3" t="str">
        <f t="shared" si="126"/>
        <v>No</v>
      </c>
      <c r="AR232" s="3" t="str">
        <f t="shared" si="127"/>
        <v>No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 t="s">
        <v>6634</v>
      </c>
      <c r="AZ232" t="s">
        <v>6638</v>
      </c>
      <c r="BA232">
        <v>1</v>
      </c>
      <c r="BB232" t="s">
        <v>6617</v>
      </c>
      <c r="BC232" t="s">
        <v>6616</v>
      </c>
      <c r="BD232" s="4" t="str">
        <f t="shared" si="128"/>
        <v>No</v>
      </c>
      <c r="BE232" t="s">
        <v>6640</v>
      </c>
      <c r="BF232" s="3" t="str">
        <f t="shared" si="129"/>
        <v>No</v>
      </c>
      <c r="BG232" t="s">
        <v>6645</v>
      </c>
      <c r="BH232" s="3" t="str">
        <f t="shared" si="130"/>
        <v>241738 CR 121</v>
      </c>
      <c r="BI232" s="3" t="str">
        <f t="shared" si="131"/>
        <v>Hilliard</v>
      </c>
      <c r="BJ232" s="3" t="str">
        <f t="shared" si="132"/>
        <v>Florida</v>
      </c>
      <c r="BK232" s="3">
        <f t="shared" si="133"/>
        <v>32046</v>
      </c>
      <c r="BL232" s="3" t="str">
        <f t="shared" si="134"/>
        <v>241738 CR 121 HILLIARD FL 32046</v>
      </c>
      <c r="BM232" s="3" t="str">
        <f t="shared" si="135"/>
        <v/>
      </c>
      <c r="BN232" s="3" t="str">
        <f t="shared" si="136"/>
        <v>Pass</v>
      </c>
      <c r="BO232" s="3" t="str">
        <f t="shared" si="137"/>
        <v>No</v>
      </c>
      <c r="BP232" s="3" t="str">
        <f t="shared" si="138"/>
        <v>FV&lt;$10K</v>
      </c>
      <c r="BQ232" t="s">
        <v>6650</v>
      </c>
      <c r="BR232" s="3" t="str">
        <f t="shared" si="139"/>
        <v>No, &lt; $20K Lien</v>
      </c>
      <c r="BS232" s="3" t="str">
        <f t="shared" si="140"/>
        <v>No, Lien &lt; $20K</v>
      </c>
      <c r="BT232" t="s">
        <v>6650</v>
      </c>
      <c r="BU232" s="3" t="str">
        <f t="shared" si="141"/>
        <v>No</v>
      </c>
      <c r="BV232" s="3" t="str">
        <f t="shared" si="142"/>
        <v>No</v>
      </c>
      <c r="BW232" s="3">
        <f t="shared" si="143"/>
        <v>1</v>
      </c>
      <c r="BX232" s="3" t="str">
        <f t="shared" si="144"/>
        <v>No</v>
      </c>
      <c r="BY232" s="3">
        <f t="shared" si="145"/>
        <v>85760</v>
      </c>
      <c r="BZ232">
        <v>1</v>
      </c>
      <c r="CA232" s="3">
        <f t="shared" si="146"/>
        <v>85760</v>
      </c>
      <c r="CC232" s="3">
        <f t="shared" si="147"/>
        <v>0</v>
      </c>
      <c r="CD232" s="3">
        <f t="shared" si="148"/>
        <v>0</v>
      </c>
      <c r="CE232" s="3" t="str">
        <f t="shared" si="149"/>
        <v/>
      </c>
      <c r="CF232" s="3" t="e">
        <f>HLOOKUP(CE232,'Valuation Data'!$D$2:$K$5,4,FALSE)</f>
        <v>#N/A</v>
      </c>
      <c r="CG232" s="3">
        <f t="shared" si="150"/>
        <v>85760</v>
      </c>
      <c r="CH232" s="3" t="str">
        <f t="shared" si="151"/>
        <v>No</v>
      </c>
      <c r="CI232" s="3" t="str">
        <f>VLOOKUP(R232,'Use Codes &amp; County Type'!A:D,4,FALSE)</f>
        <v>R</v>
      </c>
      <c r="CJ232" s="3" t="str">
        <f t="shared" si="152"/>
        <v>No</v>
      </c>
      <c r="CK232" s="3" t="str">
        <f t="shared" si="153"/>
        <v>Yes</v>
      </c>
      <c r="CL232" s="3">
        <f t="shared" si="154"/>
        <v>0.67</v>
      </c>
      <c r="CM232" s="3">
        <f t="shared" si="155"/>
        <v>57459.200000000004</v>
      </c>
      <c r="CN232" s="3">
        <f t="shared" si="156"/>
        <v>3938.35</v>
      </c>
      <c r="CO232" s="3">
        <f t="shared" si="157"/>
        <v>53520.850000000006</v>
      </c>
      <c r="CP232" s="3">
        <f t="shared" si="158"/>
        <v>4.592292444029851E-2</v>
      </c>
      <c r="CR232" s="3" t="str">
        <f t="shared" si="159"/>
        <v>No</v>
      </c>
      <c r="CV232" s="3" t="str">
        <f t="shared" si="160"/>
        <v>*Bid</v>
      </c>
      <c r="CW232" s="3">
        <f t="shared" si="161"/>
        <v>231</v>
      </c>
      <c r="CX232" s="3">
        <f t="shared" si="162"/>
        <v>787.67</v>
      </c>
      <c r="CY232" s="3" t="str">
        <f t="shared" si="163"/>
        <v>Ok</v>
      </c>
      <c r="CZ232">
        <v>0</v>
      </c>
      <c r="DA232">
        <v>0</v>
      </c>
    </row>
    <row r="233" spans="1:105" x14ac:dyDescent="0.25">
      <c r="A233">
        <v>232</v>
      </c>
      <c r="B233" t="s">
        <v>3</v>
      </c>
      <c r="C233" t="s">
        <v>341</v>
      </c>
      <c r="D233">
        <v>1594.94</v>
      </c>
      <c r="E233">
        <v>2017</v>
      </c>
      <c r="F233">
        <v>1594.94</v>
      </c>
      <c r="G233">
        <v>1594.94</v>
      </c>
      <c r="H233" s="3">
        <f t="shared" si="123"/>
        <v>0</v>
      </c>
      <c r="I233">
        <v>241756</v>
      </c>
      <c r="J233" t="s">
        <v>2730</v>
      </c>
      <c r="K233" t="s">
        <v>2738</v>
      </c>
      <c r="L233">
        <v>32046</v>
      </c>
      <c r="M233" t="s">
        <v>2907</v>
      </c>
      <c r="N233" t="s">
        <v>4753</v>
      </c>
      <c r="O233">
        <v>-81.990790242751004</v>
      </c>
      <c r="P233">
        <v>30.74057728112</v>
      </c>
      <c r="Q233" t="s">
        <v>4934</v>
      </c>
      <c r="R233">
        <v>2</v>
      </c>
      <c r="S233" t="s">
        <v>6535</v>
      </c>
      <c r="T233">
        <v>1006</v>
      </c>
      <c r="U233" t="s">
        <v>6578</v>
      </c>
      <c r="V233">
        <v>2017</v>
      </c>
      <c r="W233">
        <v>95461</v>
      </c>
      <c r="X233">
        <v>2017</v>
      </c>
      <c r="Y233">
        <v>95461</v>
      </c>
      <c r="Z233">
        <v>1445.16</v>
      </c>
      <c r="AA233" s="3">
        <f t="shared" si="124"/>
        <v>0.90609051124180218</v>
      </c>
      <c r="AC233" t="s">
        <v>6616</v>
      </c>
      <c r="AD233" t="s">
        <v>6616</v>
      </c>
      <c r="AE233" t="s">
        <v>6616</v>
      </c>
      <c r="AF233" t="s">
        <v>6616</v>
      </c>
      <c r="AG233" t="s">
        <v>6616</v>
      </c>
      <c r="AI233" t="s">
        <v>6618</v>
      </c>
      <c r="AJ233" t="s">
        <v>6618</v>
      </c>
      <c r="AK233" t="s">
        <v>6618</v>
      </c>
      <c r="AL233" t="s">
        <v>6618</v>
      </c>
      <c r="AM233" t="s">
        <v>6619</v>
      </c>
      <c r="AN233" t="s">
        <v>6618</v>
      </c>
      <c r="AO233" t="s">
        <v>6619</v>
      </c>
      <c r="AP233" s="3" t="str">
        <f t="shared" si="125"/>
        <v>No</v>
      </c>
      <c r="AQ233" s="3" t="str">
        <f t="shared" si="126"/>
        <v>Yes</v>
      </c>
      <c r="AR233" s="3" t="str">
        <f t="shared" si="127"/>
        <v>No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 t="s">
        <v>6634</v>
      </c>
      <c r="AZ233" t="s">
        <v>6638</v>
      </c>
      <c r="BA233">
        <v>0</v>
      </c>
      <c r="BB233" t="s">
        <v>6616</v>
      </c>
      <c r="BC233" t="s">
        <v>6617</v>
      </c>
      <c r="BD233" s="4" t="str">
        <f t="shared" si="128"/>
        <v>No</v>
      </c>
      <c r="BE233" t="s">
        <v>6640</v>
      </c>
      <c r="BF233" s="3" t="str">
        <f t="shared" si="129"/>
        <v>No</v>
      </c>
      <c r="BG233" t="s">
        <v>6645</v>
      </c>
      <c r="BH233" s="3" t="str">
        <f t="shared" si="130"/>
        <v>241756 CR 121</v>
      </c>
      <c r="BI233" s="3" t="str">
        <f t="shared" si="131"/>
        <v>Hilliard</v>
      </c>
      <c r="BJ233" s="3" t="str">
        <f t="shared" si="132"/>
        <v>Florida</v>
      </c>
      <c r="BK233" s="3">
        <f t="shared" si="133"/>
        <v>32046</v>
      </c>
      <c r="BL233" s="3" t="str">
        <f t="shared" si="134"/>
        <v>241756 CR 121 HILLIARD FL 32046</v>
      </c>
      <c r="BM233" s="3" t="str">
        <f t="shared" si="135"/>
        <v/>
      </c>
      <c r="BN233" s="3" t="str">
        <f t="shared" si="136"/>
        <v>Pass</v>
      </c>
      <c r="BO233" s="3" t="str">
        <f t="shared" si="137"/>
        <v>Yes</v>
      </c>
      <c r="BP233" s="3" t="str">
        <f t="shared" si="138"/>
        <v>FV&lt;$10K</v>
      </c>
      <c r="BQ233" t="s">
        <v>6650</v>
      </c>
      <c r="BR233" s="3" t="str">
        <f t="shared" si="139"/>
        <v>No, &lt; $20K Lien</v>
      </c>
      <c r="BS233" s="3" t="str">
        <f t="shared" si="140"/>
        <v>No, Lien &lt; $20K</v>
      </c>
      <c r="BT233" t="s">
        <v>6650</v>
      </c>
      <c r="BU233" s="3" t="str">
        <f t="shared" si="141"/>
        <v>No</v>
      </c>
      <c r="BV233" s="3" t="str">
        <f t="shared" si="142"/>
        <v>No</v>
      </c>
      <c r="BW233" s="3">
        <f t="shared" si="143"/>
        <v>0</v>
      </c>
      <c r="BX233" s="3" t="str">
        <f t="shared" si="144"/>
        <v>No</v>
      </c>
      <c r="BY233" s="3">
        <f t="shared" si="145"/>
        <v>95461</v>
      </c>
      <c r="BZ233">
        <v>1</v>
      </c>
      <c r="CA233" s="3">
        <f t="shared" si="146"/>
        <v>95461</v>
      </c>
      <c r="CC233" s="3">
        <f t="shared" si="147"/>
        <v>0</v>
      </c>
      <c r="CD233" s="3">
        <f t="shared" si="148"/>
        <v>0</v>
      </c>
      <c r="CE233" s="3" t="str">
        <f t="shared" si="149"/>
        <v/>
      </c>
      <c r="CF233" s="3" t="e">
        <f>HLOOKUP(CE233,'Valuation Data'!$D$2:$K$5,4,FALSE)</f>
        <v>#N/A</v>
      </c>
      <c r="CG233" s="3">
        <f t="shared" si="150"/>
        <v>95461</v>
      </c>
      <c r="CH233" s="3" t="str">
        <f t="shared" si="151"/>
        <v>No</v>
      </c>
      <c r="CI233" s="3" t="str">
        <f>VLOOKUP(R233,'Use Codes &amp; County Type'!A:D,4,FALSE)</f>
        <v>R</v>
      </c>
      <c r="CJ233" s="3" t="str">
        <f t="shared" si="152"/>
        <v>No</v>
      </c>
      <c r="CK233" s="3" t="str">
        <f t="shared" si="153"/>
        <v>No</v>
      </c>
      <c r="CL233" s="3">
        <f t="shared" si="154"/>
        <v>0.35</v>
      </c>
      <c r="CM233" s="3">
        <f t="shared" si="155"/>
        <v>33411.35</v>
      </c>
      <c r="CN233" s="3">
        <f t="shared" si="156"/>
        <v>6379.76</v>
      </c>
      <c r="CO233" s="3">
        <f t="shared" si="157"/>
        <v>27031.589999999997</v>
      </c>
      <c r="CP233" s="3">
        <f t="shared" si="158"/>
        <v>6.6831061899623928E-2</v>
      </c>
      <c r="CR233" s="3" t="str">
        <f t="shared" si="159"/>
        <v>No</v>
      </c>
      <c r="CV233" s="3" t="str">
        <f t="shared" si="160"/>
        <v>*Bid</v>
      </c>
      <c r="CW233" s="3">
        <f t="shared" si="161"/>
        <v>232</v>
      </c>
      <c r="CX233" s="3">
        <f t="shared" si="162"/>
        <v>1594.94</v>
      </c>
      <c r="CY233" s="3" t="str">
        <f t="shared" si="163"/>
        <v>Ok</v>
      </c>
      <c r="CZ233">
        <v>0</v>
      </c>
      <c r="DA233">
        <v>0</v>
      </c>
    </row>
    <row r="234" spans="1:105" x14ac:dyDescent="0.25">
      <c r="A234">
        <v>233</v>
      </c>
      <c r="B234" t="s">
        <v>3</v>
      </c>
      <c r="C234" t="s">
        <v>342</v>
      </c>
      <c r="D234">
        <v>282.26</v>
      </c>
      <c r="E234">
        <v>2017</v>
      </c>
      <c r="F234">
        <v>282.26</v>
      </c>
      <c r="G234">
        <v>282.26</v>
      </c>
      <c r="H234" s="3">
        <f t="shared" si="123"/>
        <v>0</v>
      </c>
      <c r="I234">
        <v>18110</v>
      </c>
      <c r="J234" t="s">
        <v>2730</v>
      </c>
      <c r="K234" t="s">
        <v>2738</v>
      </c>
      <c r="L234">
        <v>32046</v>
      </c>
      <c r="M234" t="s">
        <v>2908</v>
      </c>
      <c r="N234" t="s">
        <v>4753</v>
      </c>
      <c r="O234">
        <v>-81.991924874187504</v>
      </c>
      <c r="P234">
        <v>30.738790103231999</v>
      </c>
      <c r="Q234" t="s">
        <v>4935</v>
      </c>
      <c r="R234">
        <v>2</v>
      </c>
      <c r="S234" t="s">
        <v>6535</v>
      </c>
      <c r="T234">
        <v>1006</v>
      </c>
      <c r="U234" t="s">
        <v>6578</v>
      </c>
      <c r="V234">
        <v>2017</v>
      </c>
      <c r="W234">
        <v>40286</v>
      </c>
      <c r="X234">
        <v>2017</v>
      </c>
      <c r="Y234">
        <v>40286</v>
      </c>
      <c r="Z234">
        <v>231.4</v>
      </c>
      <c r="AA234" s="3">
        <f t="shared" si="124"/>
        <v>0.81981152129242552</v>
      </c>
      <c r="AC234" t="s">
        <v>6616</v>
      </c>
      <c r="AD234" t="s">
        <v>6616</v>
      </c>
      <c r="AI234" t="s">
        <v>6618</v>
      </c>
      <c r="AJ234" t="s">
        <v>6618</v>
      </c>
      <c r="AK234" t="s">
        <v>6618</v>
      </c>
      <c r="AL234">
        <v>0</v>
      </c>
      <c r="AM234">
        <v>0</v>
      </c>
      <c r="AN234">
        <v>0</v>
      </c>
      <c r="AO234">
        <v>0</v>
      </c>
      <c r="AP234" s="3" t="str">
        <f t="shared" si="125"/>
        <v>No</v>
      </c>
      <c r="AQ234" s="3" t="str">
        <f t="shared" si="126"/>
        <v>No</v>
      </c>
      <c r="AR234" s="3" t="str">
        <f t="shared" si="127"/>
        <v>No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 t="s">
        <v>6634</v>
      </c>
      <c r="AZ234" t="s">
        <v>6638</v>
      </c>
      <c r="BA234">
        <v>0</v>
      </c>
      <c r="BB234" t="s">
        <v>6617</v>
      </c>
      <c r="BC234" t="s">
        <v>6616</v>
      </c>
      <c r="BD234" s="4" t="str">
        <f t="shared" si="128"/>
        <v>No</v>
      </c>
      <c r="BE234" t="s">
        <v>6640</v>
      </c>
      <c r="BF234" s="3" t="str">
        <f t="shared" si="129"/>
        <v>No</v>
      </c>
      <c r="BG234" t="s">
        <v>6645</v>
      </c>
      <c r="BH234" s="3" t="str">
        <f t="shared" si="130"/>
        <v>18110 GERANIUM LN</v>
      </c>
      <c r="BI234" s="3" t="str">
        <f t="shared" si="131"/>
        <v>Hilliard</v>
      </c>
      <c r="BJ234" s="3" t="str">
        <f t="shared" si="132"/>
        <v>Florida</v>
      </c>
      <c r="BK234" s="3">
        <f t="shared" si="133"/>
        <v>32046</v>
      </c>
      <c r="BL234" s="3" t="str">
        <f t="shared" si="134"/>
        <v>18110 GERANIUM LN HILLIARD FL 32046</v>
      </c>
      <c r="BM234" s="3" t="str">
        <f t="shared" si="135"/>
        <v/>
      </c>
      <c r="BN234" s="3" t="str">
        <f t="shared" si="136"/>
        <v>Pass</v>
      </c>
      <c r="BO234" s="3" t="str">
        <f t="shared" si="137"/>
        <v>No</v>
      </c>
      <c r="BP234" s="3" t="str">
        <f t="shared" si="138"/>
        <v>FV&lt;$10K</v>
      </c>
      <c r="BQ234" t="s">
        <v>6650</v>
      </c>
      <c r="BR234" s="3" t="str">
        <f t="shared" si="139"/>
        <v>No, &lt; $20K Lien</v>
      </c>
      <c r="BS234" s="3" t="str">
        <f t="shared" si="140"/>
        <v>No, Lien &lt; $20K</v>
      </c>
      <c r="BT234" t="s">
        <v>6650</v>
      </c>
      <c r="BU234" s="3" t="str">
        <f t="shared" si="141"/>
        <v>No</v>
      </c>
      <c r="BV234" s="3" t="str">
        <f t="shared" si="142"/>
        <v>No</v>
      </c>
      <c r="BW234" s="3">
        <f t="shared" si="143"/>
        <v>0</v>
      </c>
      <c r="BX234" s="3" t="str">
        <f t="shared" si="144"/>
        <v>No</v>
      </c>
      <c r="BY234" s="3">
        <f t="shared" si="145"/>
        <v>40286</v>
      </c>
      <c r="BZ234">
        <v>1</v>
      </c>
      <c r="CA234" s="3">
        <f t="shared" si="146"/>
        <v>40286</v>
      </c>
      <c r="CC234" s="3">
        <f t="shared" si="147"/>
        <v>0</v>
      </c>
      <c r="CD234" s="3">
        <f t="shared" si="148"/>
        <v>0</v>
      </c>
      <c r="CE234" s="3" t="str">
        <f t="shared" si="149"/>
        <v/>
      </c>
      <c r="CF234" s="3" t="e">
        <f>HLOOKUP(CE234,'Valuation Data'!$D$2:$K$5,4,FALSE)</f>
        <v>#N/A</v>
      </c>
      <c r="CG234" s="3">
        <f t="shared" si="150"/>
        <v>40286</v>
      </c>
      <c r="CH234" s="3" t="str">
        <f t="shared" si="151"/>
        <v>No</v>
      </c>
      <c r="CI234" s="3" t="str">
        <f>VLOOKUP(R234,'Use Codes &amp; County Type'!A:D,4,FALSE)</f>
        <v>R</v>
      </c>
      <c r="CJ234" s="3" t="str">
        <f t="shared" si="152"/>
        <v>No</v>
      </c>
      <c r="CK234" s="3" t="str">
        <f t="shared" si="153"/>
        <v>Yes</v>
      </c>
      <c r="CL234" s="3">
        <f t="shared" si="154"/>
        <v>0.67</v>
      </c>
      <c r="CM234" s="3">
        <f t="shared" si="155"/>
        <v>26991.620000000003</v>
      </c>
      <c r="CN234" s="3">
        <f t="shared" si="156"/>
        <v>1129.04</v>
      </c>
      <c r="CO234" s="3">
        <f t="shared" si="157"/>
        <v>25862.58</v>
      </c>
      <c r="CP234" s="3">
        <f t="shared" si="158"/>
        <v>2.8025616839596881E-2</v>
      </c>
      <c r="CR234" s="3" t="str">
        <f t="shared" si="159"/>
        <v>No</v>
      </c>
      <c r="CV234" s="3" t="str">
        <f t="shared" si="160"/>
        <v>*Bid</v>
      </c>
      <c r="CW234" s="3">
        <f t="shared" si="161"/>
        <v>233</v>
      </c>
      <c r="CX234" s="3">
        <f t="shared" si="162"/>
        <v>282.26</v>
      </c>
      <c r="CY234" s="3" t="str">
        <f t="shared" si="163"/>
        <v>Ok</v>
      </c>
      <c r="CZ234">
        <v>0</v>
      </c>
      <c r="DA234">
        <v>0</v>
      </c>
    </row>
    <row r="235" spans="1:105" x14ac:dyDescent="0.25">
      <c r="A235">
        <v>234</v>
      </c>
      <c r="B235" t="s">
        <v>3</v>
      </c>
      <c r="C235" t="s">
        <v>343</v>
      </c>
      <c r="D235">
        <v>352.34</v>
      </c>
      <c r="E235">
        <v>2017</v>
      </c>
      <c r="F235">
        <v>352.34</v>
      </c>
      <c r="G235">
        <v>352.34</v>
      </c>
      <c r="H235" s="3">
        <f t="shared" si="123"/>
        <v>0</v>
      </c>
      <c r="I235">
        <v>241716</v>
      </c>
      <c r="J235" t="s">
        <v>2730</v>
      </c>
      <c r="K235" t="s">
        <v>2738</v>
      </c>
      <c r="L235">
        <v>32046</v>
      </c>
      <c r="M235" t="s">
        <v>2909</v>
      </c>
      <c r="N235" t="s">
        <v>4753</v>
      </c>
      <c r="O235">
        <v>-81.991047168519302</v>
      </c>
      <c r="P235">
        <v>30.734900466770899</v>
      </c>
      <c r="Q235" t="s">
        <v>4936</v>
      </c>
      <c r="R235">
        <v>2</v>
      </c>
      <c r="S235" t="s">
        <v>6535</v>
      </c>
      <c r="T235">
        <v>1006</v>
      </c>
      <c r="U235" t="s">
        <v>6578</v>
      </c>
      <c r="V235">
        <v>2017</v>
      </c>
      <c r="W235">
        <v>19566</v>
      </c>
      <c r="X235">
        <v>2017</v>
      </c>
      <c r="Y235">
        <v>19566</v>
      </c>
      <c r="Z235">
        <v>296.2</v>
      </c>
      <c r="AA235" s="3">
        <f t="shared" si="124"/>
        <v>0.84066526650394513</v>
      </c>
      <c r="AB235" t="s">
        <v>6616</v>
      </c>
      <c r="AD235" t="s">
        <v>6616</v>
      </c>
      <c r="AE235" t="s">
        <v>6616</v>
      </c>
      <c r="AF235" t="s">
        <v>6616</v>
      </c>
      <c r="AG235" t="s">
        <v>6616</v>
      </c>
      <c r="AI235" t="s">
        <v>6618</v>
      </c>
      <c r="AJ235" t="s">
        <v>6618</v>
      </c>
      <c r="AK235" t="s">
        <v>6618</v>
      </c>
      <c r="AL235" t="s">
        <v>6618</v>
      </c>
      <c r="AM235" t="s">
        <v>6618</v>
      </c>
      <c r="AN235" t="s">
        <v>6618</v>
      </c>
      <c r="AO235" t="s">
        <v>6618</v>
      </c>
      <c r="AP235" s="3" t="str">
        <f t="shared" si="125"/>
        <v>No</v>
      </c>
      <c r="AQ235" s="3" t="str">
        <f t="shared" si="126"/>
        <v>No</v>
      </c>
      <c r="AR235" s="3" t="str">
        <f t="shared" si="127"/>
        <v>No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 t="s">
        <v>6634</v>
      </c>
      <c r="AZ235" t="s">
        <v>6638</v>
      </c>
      <c r="BA235">
        <v>1</v>
      </c>
      <c r="BB235" t="s">
        <v>6616</v>
      </c>
      <c r="BC235" t="s">
        <v>6616</v>
      </c>
      <c r="BD235" s="4" t="str">
        <f t="shared" si="128"/>
        <v>No</v>
      </c>
      <c r="BE235" t="s">
        <v>6640</v>
      </c>
      <c r="BF235" s="3" t="str">
        <f t="shared" si="129"/>
        <v>No</v>
      </c>
      <c r="BG235" t="s">
        <v>6645</v>
      </c>
      <c r="BH235" s="3" t="str">
        <f t="shared" si="130"/>
        <v>241716 CR 121</v>
      </c>
      <c r="BI235" s="3" t="str">
        <f t="shared" si="131"/>
        <v>Hilliard</v>
      </c>
      <c r="BJ235" s="3" t="str">
        <f t="shared" si="132"/>
        <v>Florida</v>
      </c>
      <c r="BK235" s="3">
        <f t="shared" si="133"/>
        <v>32046</v>
      </c>
      <c r="BL235" s="3" t="str">
        <f t="shared" si="134"/>
        <v>241716 CR 121 HILLIARD FL 32046</v>
      </c>
      <c r="BM235" s="3" t="str">
        <f t="shared" si="135"/>
        <v/>
      </c>
      <c r="BN235" s="3" t="str">
        <f t="shared" si="136"/>
        <v>Pass</v>
      </c>
      <c r="BO235" s="3" t="str">
        <f t="shared" si="137"/>
        <v>No</v>
      </c>
      <c r="BP235" s="3" t="str">
        <f t="shared" si="138"/>
        <v>FV&lt;$10K</v>
      </c>
      <c r="BQ235" t="s">
        <v>6650</v>
      </c>
      <c r="BR235" s="3" t="str">
        <f t="shared" si="139"/>
        <v>No, &lt; $20K Lien</v>
      </c>
      <c r="BS235" s="3" t="str">
        <f t="shared" si="140"/>
        <v>No, Lien &lt; $20K</v>
      </c>
      <c r="BT235" t="s">
        <v>6650</v>
      </c>
      <c r="BU235" s="3" t="str">
        <f t="shared" si="141"/>
        <v>No</v>
      </c>
      <c r="BV235" s="3" t="str">
        <f t="shared" si="142"/>
        <v>No</v>
      </c>
      <c r="BW235" s="3">
        <f t="shared" si="143"/>
        <v>1</v>
      </c>
      <c r="BX235" s="3" t="str">
        <f t="shared" si="144"/>
        <v>No</v>
      </c>
      <c r="BY235" s="3">
        <f t="shared" si="145"/>
        <v>19566</v>
      </c>
      <c r="BZ235">
        <v>1</v>
      </c>
      <c r="CA235" s="3">
        <f t="shared" si="146"/>
        <v>19566</v>
      </c>
      <c r="CC235" s="3">
        <f t="shared" si="147"/>
        <v>0</v>
      </c>
      <c r="CD235" s="3">
        <f t="shared" si="148"/>
        <v>0</v>
      </c>
      <c r="CE235" s="3" t="str">
        <f t="shared" si="149"/>
        <v/>
      </c>
      <c r="CF235" s="3" t="e">
        <f>HLOOKUP(CE235,'Valuation Data'!$D$2:$K$5,4,FALSE)</f>
        <v>#N/A</v>
      </c>
      <c r="CG235" s="3">
        <f t="shared" si="150"/>
        <v>19566</v>
      </c>
      <c r="CH235" s="3" t="str">
        <f t="shared" si="151"/>
        <v>No</v>
      </c>
      <c r="CI235" s="3" t="str">
        <f>VLOOKUP(R235,'Use Codes &amp; County Type'!A:D,4,FALSE)</f>
        <v>R</v>
      </c>
      <c r="CJ235" s="3" t="str">
        <f t="shared" si="152"/>
        <v>No</v>
      </c>
      <c r="CK235" s="3" t="str">
        <f t="shared" si="153"/>
        <v>No</v>
      </c>
      <c r="CL235" s="3">
        <f t="shared" si="154"/>
        <v>0.35</v>
      </c>
      <c r="CM235" s="3">
        <f t="shared" si="155"/>
        <v>6848.0999999999995</v>
      </c>
      <c r="CN235" s="3">
        <f t="shared" si="156"/>
        <v>1761.6999999999998</v>
      </c>
      <c r="CO235" s="3">
        <f t="shared" si="157"/>
        <v>5086.3999999999996</v>
      </c>
      <c r="CP235" s="3">
        <f t="shared" si="158"/>
        <v>9.0038842890728804E-2</v>
      </c>
      <c r="CR235" s="3" t="str">
        <f t="shared" si="159"/>
        <v>No</v>
      </c>
      <c r="CV235" s="3" t="str">
        <f t="shared" si="160"/>
        <v>FMV&lt;$30K</v>
      </c>
      <c r="CW235" s="3">
        <f t="shared" si="161"/>
        <v>234</v>
      </c>
      <c r="CX235" s="3">
        <f t="shared" si="162"/>
        <v>352.34</v>
      </c>
      <c r="CY235" s="3" t="str">
        <f t="shared" si="163"/>
        <v>Ok</v>
      </c>
      <c r="CZ235">
        <v>0</v>
      </c>
      <c r="DA235">
        <v>0</v>
      </c>
    </row>
    <row r="236" spans="1:105" x14ac:dyDescent="0.25">
      <c r="A236">
        <v>235</v>
      </c>
      <c r="B236" t="s">
        <v>3</v>
      </c>
      <c r="C236" t="s">
        <v>344</v>
      </c>
      <c r="D236">
        <v>391.46</v>
      </c>
      <c r="E236">
        <v>2017</v>
      </c>
      <c r="F236">
        <v>391.46</v>
      </c>
      <c r="G236">
        <v>391.46</v>
      </c>
      <c r="H236" s="3">
        <f t="shared" si="123"/>
        <v>0</v>
      </c>
      <c r="I236">
        <v>27165</v>
      </c>
      <c r="J236" t="s">
        <v>2730</v>
      </c>
      <c r="K236" t="s">
        <v>2738</v>
      </c>
      <c r="L236">
        <v>32046</v>
      </c>
      <c r="M236" t="s">
        <v>2910</v>
      </c>
      <c r="N236" t="s">
        <v>4753</v>
      </c>
      <c r="O236">
        <v>-81.9862986794558</v>
      </c>
      <c r="P236">
        <v>30.728972014912198</v>
      </c>
      <c r="Q236" t="s">
        <v>4937</v>
      </c>
      <c r="R236">
        <v>0</v>
      </c>
      <c r="S236" t="s">
        <v>6538</v>
      </c>
      <c r="T236">
        <v>8001</v>
      </c>
      <c r="U236" t="s">
        <v>6581</v>
      </c>
      <c r="V236">
        <v>2017</v>
      </c>
      <c r="W236">
        <v>15740</v>
      </c>
      <c r="X236">
        <v>2017</v>
      </c>
      <c r="Y236">
        <v>30000</v>
      </c>
      <c r="Z236">
        <v>332.37</v>
      </c>
      <c r="AA236" s="3">
        <f t="shared" si="124"/>
        <v>0.84905226587646254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 s="3" t="str">
        <f t="shared" si="125"/>
        <v>No</v>
      </c>
      <c r="AQ236" s="3" t="str">
        <f t="shared" si="126"/>
        <v>No</v>
      </c>
      <c r="AR236" s="3" t="str">
        <f t="shared" si="127"/>
        <v>No</v>
      </c>
      <c r="AS236">
        <v>0</v>
      </c>
      <c r="AT236">
        <v>0</v>
      </c>
      <c r="AU236">
        <v>275000</v>
      </c>
      <c r="AV236" t="s">
        <v>6625</v>
      </c>
      <c r="AW236">
        <v>0</v>
      </c>
      <c r="AX236">
        <v>0</v>
      </c>
      <c r="AY236" t="s">
        <v>6634</v>
      </c>
      <c r="AZ236">
        <v>0</v>
      </c>
      <c r="BA236">
        <v>0</v>
      </c>
      <c r="BB236" t="s">
        <v>6616</v>
      </c>
      <c r="BC236">
        <v>0</v>
      </c>
      <c r="BD236" s="4" t="str">
        <f t="shared" si="128"/>
        <v>No</v>
      </c>
      <c r="BE236" t="s">
        <v>6640</v>
      </c>
      <c r="BF236" s="3" t="str">
        <f t="shared" si="129"/>
        <v>No</v>
      </c>
      <c r="BG236" t="s">
        <v>6645</v>
      </c>
      <c r="BH236" s="3" t="str">
        <f t="shared" si="130"/>
        <v>27165 PAWNEE TRL</v>
      </c>
      <c r="BI236" s="3" t="str">
        <f t="shared" si="131"/>
        <v>Hilliard</v>
      </c>
      <c r="BJ236" s="3" t="str">
        <f t="shared" si="132"/>
        <v>Florida</v>
      </c>
      <c r="BK236" s="3">
        <f t="shared" si="133"/>
        <v>32046</v>
      </c>
      <c r="BL236" s="3" t="str">
        <f t="shared" si="134"/>
        <v>27165 PAWNEE TRL HILLIARD FL 32046</v>
      </c>
      <c r="BM236" s="3" t="str">
        <f t="shared" si="135"/>
        <v>L</v>
      </c>
      <c r="BN236" s="3" t="str">
        <f t="shared" si="136"/>
        <v>Pass</v>
      </c>
      <c r="BO236" s="3" t="str">
        <f t="shared" si="137"/>
        <v>No</v>
      </c>
      <c r="BP236" s="3" t="str">
        <f t="shared" si="138"/>
        <v>FV&lt;$10K</v>
      </c>
      <c r="BQ236" t="s">
        <v>6650</v>
      </c>
      <c r="BR236" s="3" t="str">
        <f t="shared" si="139"/>
        <v>No, &lt; $20K Lien</v>
      </c>
      <c r="BS236" s="3" t="str">
        <f t="shared" si="140"/>
        <v>No, Lien &lt; $20K</v>
      </c>
      <c r="BT236" t="s">
        <v>6650</v>
      </c>
      <c r="BU236" s="3" t="str">
        <f t="shared" si="141"/>
        <v>No</v>
      </c>
      <c r="BV236" s="3" t="str">
        <f t="shared" si="142"/>
        <v>No</v>
      </c>
      <c r="BW236" s="3">
        <f t="shared" si="143"/>
        <v>0</v>
      </c>
      <c r="BX236" s="3" t="str">
        <f t="shared" si="144"/>
        <v>No</v>
      </c>
      <c r="BY236" s="3">
        <f t="shared" si="145"/>
        <v>15740</v>
      </c>
      <c r="BZ236">
        <v>1</v>
      </c>
      <c r="CA236" s="3">
        <f t="shared" si="146"/>
        <v>15740</v>
      </c>
      <c r="CC236" s="3">
        <f t="shared" si="147"/>
        <v>0</v>
      </c>
      <c r="CD236" s="3">
        <f t="shared" si="148"/>
        <v>0</v>
      </c>
      <c r="CE236" s="3" t="str">
        <f t="shared" si="149"/>
        <v/>
      </c>
      <c r="CF236" s="3" t="e">
        <f>HLOOKUP(CE236,'Valuation Data'!$D$2:$K$5,4,FALSE)</f>
        <v>#N/A</v>
      </c>
      <c r="CG236" s="3">
        <f t="shared" si="150"/>
        <v>15740</v>
      </c>
      <c r="CH236" s="3" t="str">
        <f t="shared" si="151"/>
        <v>No</v>
      </c>
      <c r="CI236" s="3" t="str">
        <f>VLOOKUP(R236,'Use Codes &amp; County Type'!A:D,4,FALSE)</f>
        <v>V</v>
      </c>
      <c r="CJ236" s="3" t="str">
        <f t="shared" si="152"/>
        <v>Yes</v>
      </c>
      <c r="CK236" s="3" t="str">
        <f t="shared" si="153"/>
        <v>No</v>
      </c>
      <c r="CL236" s="3">
        <f t="shared" si="154"/>
        <v>0</v>
      </c>
      <c r="CM236" s="3">
        <f t="shared" si="155"/>
        <v>0</v>
      </c>
      <c r="CN236" s="3">
        <f t="shared" si="156"/>
        <v>1565.84</v>
      </c>
      <c r="CO236" s="3">
        <f t="shared" si="157"/>
        <v>-1565.84</v>
      </c>
      <c r="CP236" s="3">
        <f t="shared" si="158"/>
        <v>9.9481575603557804E-2</v>
      </c>
      <c r="CR236" s="3" t="str">
        <f t="shared" si="159"/>
        <v>No</v>
      </c>
      <c r="CV236" s="3" t="str">
        <f t="shared" si="160"/>
        <v>FMV&lt;$30K</v>
      </c>
      <c r="CW236" s="3">
        <f t="shared" si="161"/>
        <v>235</v>
      </c>
      <c r="CX236" s="3">
        <f t="shared" si="162"/>
        <v>391.46</v>
      </c>
      <c r="CY236" s="3" t="str">
        <f t="shared" si="163"/>
        <v>Ok</v>
      </c>
      <c r="CZ236">
        <v>0</v>
      </c>
      <c r="DA236">
        <v>0</v>
      </c>
    </row>
    <row r="237" spans="1:105" x14ac:dyDescent="0.25">
      <c r="A237">
        <v>236</v>
      </c>
      <c r="B237" t="s">
        <v>3</v>
      </c>
      <c r="C237" t="s">
        <v>345</v>
      </c>
      <c r="D237">
        <v>374.37</v>
      </c>
      <c r="E237">
        <v>2017</v>
      </c>
      <c r="F237" t="e">
        <f>NA()</f>
        <v>#N/A</v>
      </c>
      <c r="G237" t="e">
        <f>NA()</f>
        <v>#N/A</v>
      </c>
      <c r="H237" s="3" t="e">
        <f t="shared" si="123"/>
        <v>#N/A</v>
      </c>
      <c r="I237" t="e">
        <f>NA()</f>
        <v>#N/A</v>
      </c>
      <c r="J237" t="e">
        <f>NA()</f>
        <v>#N/A</v>
      </c>
      <c r="K237" t="e">
        <f>NA()</f>
        <v>#N/A</v>
      </c>
      <c r="L237" t="e">
        <f>NA()</f>
        <v>#N/A</v>
      </c>
      <c r="M237" t="e">
        <f>NA()</f>
        <v>#N/A</v>
      </c>
      <c r="N237" t="e">
        <f>NA()</f>
        <v>#N/A</v>
      </c>
      <c r="O237" t="e">
        <f>NA()</f>
        <v>#N/A</v>
      </c>
      <c r="P237" t="e">
        <f>NA()</f>
        <v>#N/A</v>
      </c>
      <c r="Q237" t="e">
        <f>NA()</f>
        <v>#N/A</v>
      </c>
      <c r="R237">
        <v>0</v>
      </c>
      <c r="S237" t="s">
        <v>6538</v>
      </c>
      <c r="T237" t="e">
        <f>NA()</f>
        <v>#N/A</v>
      </c>
      <c r="U237" t="e">
        <f>NA()</f>
        <v>#N/A</v>
      </c>
      <c r="V237">
        <v>2017</v>
      </c>
      <c r="W237">
        <v>20910</v>
      </c>
      <c r="X237" t="e">
        <f>NA()</f>
        <v>#N/A</v>
      </c>
      <c r="Y237" t="e">
        <f>NA()</f>
        <v>#N/A</v>
      </c>
      <c r="Z237" t="e">
        <f>NA()</f>
        <v>#N/A</v>
      </c>
      <c r="AA237" s="3">
        <f t="shared" si="124"/>
        <v>0</v>
      </c>
      <c r="AB237" t="s">
        <v>6616</v>
      </c>
      <c r="AC237" t="s">
        <v>6616</v>
      </c>
      <c r="AI237" t="e">
        <f>NA()</f>
        <v>#N/A</v>
      </c>
      <c r="AJ237" t="e">
        <f>NA()</f>
        <v>#N/A</v>
      </c>
      <c r="AK237" t="e">
        <f>NA()</f>
        <v>#N/A</v>
      </c>
      <c r="AL237" t="e">
        <f>NA()</f>
        <v>#N/A</v>
      </c>
      <c r="AM237" t="e">
        <f>NA()</f>
        <v>#N/A</v>
      </c>
      <c r="AN237" t="e">
        <f>NA()</f>
        <v>#N/A</v>
      </c>
      <c r="AO237" t="e">
        <f>NA()</f>
        <v>#N/A</v>
      </c>
      <c r="AP237" s="3" t="str">
        <f t="shared" si="125"/>
        <v>No</v>
      </c>
      <c r="AQ237" s="3" t="str">
        <f t="shared" si="126"/>
        <v>No</v>
      </c>
      <c r="AR237" s="3" t="str">
        <f t="shared" si="127"/>
        <v>No</v>
      </c>
      <c r="AS237" t="e">
        <f>NA()</f>
        <v>#N/A</v>
      </c>
      <c r="AT237" t="e">
        <f>NA()</f>
        <v>#N/A</v>
      </c>
      <c r="AU237" t="e">
        <f>NA()</f>
        <v>#N/A</v>
      </c>
      <c r="AV237" t="e">
        <f>NA()</f>
        <v>#N/A</v>
      </c>
      <c r="AW237" t="e">
        <f>NA()</f>
        <v>#N/A</v>
      </c>
      <c r="AX237" t="e">
        <f>NA()</f>
        <v>#N/A</v>
      </c>
      <c r="AY237" t="e">
        <f>NA()</f>
        <v>#N/A</v>
      </c>
      <c r="AZ237" t="e">
        <f>NA()</f>
        <v>#N/A</v>
      </c>
      <c r="BA237">
        <v>0</v>
      </c>
      <c r="BB237" t="s">
        <v>6616</v>
      </c>
      <c r="BC237" t="e">
        <f>NA()</f>
        <v>#N/A</v>
      </c>
      <c r="BD237" s="4" t="str">
        <f t="shared" si="128"/>
        <v>No</v>
      </c>
      <c r="BE237" t="e">
        <f>NA()</f>
        <v>#N/A</v>
      </c>
      <c r="BF237" s="3" t="str">
        <f t="shared" si="129"/>
        <v>No</v>
      </c>
      <c r="BG237" t="e">
        <f>NA()</f>
        <v>#N/A</v>
      </c>
      <c r="BH237" s="3" t="e">
        <f t="shared" si="130"/>
        <v>#N/A</v>
      </c>
      <c r="BI237" s="3" t="e">
        <f t="shared" si="131"/>
        <v>#N/A</v>
      </c>
      <c r="BJ237" s="3" t="e">
        <f t="shared" si="132"/>
        <v>#N/A</v>
      </c>
      <c r="BK237" s="3" t="e">
        <f t="shared" si="133"/>
        <v>#N/A</v>
      </c>
      <c r="BL237" s="3" t="e">
        <f t="shared" si="134"/>
        <v>#N/A</v>
      </c>
      <c r="BM237" s="3" t="e">
        <f t="shared" si="135"/>
        <v>#N/A</v>
      </c>
      <c r="BN237" s="3" t="str">
        <f t="shared" si="136"/>
        <v>Pass</v>
      </c>
      <c r="BO237" s="3" t="e">
        <f t="shared" si="137"/>
        <v>#N/A</v>
      </c>
      <c r="BP237" s="3" t="str">
        <f t="shared" si="138"/>
        <v>FV&lt;$10K</v>
      </c>
      <c r="BQ237" t="s">
        <v>6650</v>
      </c>
      <c r="BR237" s="3" t="str">
        <f t="shared" si="139"/>
        <v>No, &lt; $20K Lien</v>
      </c>
      <c r="BS237" s="3" t="str">
        <f t="shared" si="140"/>
        <v>No, Lien &lt; $20K</v>
      </c>
      <c r="BT237" t="s">
        <v>6650</v>
      </c>
      <c r="BU237" s="3" t="str">
        <f t="shared" si="141"/>
        <v>No</v>
      </c>
      <c r="BV237" s="3" t="str">
        <f t="shared" si="142"/>
        <v>No</v>
      </c>
      <c r="BW237" s="3">
        <f t="shared" si="143"/>
        <v>0</v>
      </c>
      <c r="BX237" s="3" t="str">
        <f t="shared" si="144"/>
        <v>No</v>
      </c>
      <c r="BY237" s="3">
        <f t="shared" si="145"/>
        <v>20910</v>
      </c>
      <c r="BZ237">
        <v>1</v>
      </c>
      <c r="CA237" s="3">
        <f t="shared" si="146"/>
        <v>20910</v>
      </c>
      <c r="CC237" s="3" t="e">
        <f t="shared" si="147"/>
        <v>#N/A</v>
      </c>
      <c r="CD237" s="3" t="e">
        <f t="shared" si="148"/>
        <v>#N/A</v>
      </c>
      <c r="CE237" s="3" t="str">
        <f t="shared" si="149"/>
        <v/>
      </c>
      <c r="CF237" s="3" t="e">
        <f>HLOOKUP(CE237,'Valuation Data'!$D$2:$K$5,4,FALSE)</f>
        <v>#N/A</v>
      </c>
      <c r="CG237" s="3">
        <f t="shared" si="150"/>
        <v>20910</v>
      </c>
      <c r="CH237" s="3" t="str">
        <f t="shared" si="151"/>
        <v>No</v>
      </c>
      <c r="CI237" s="3" t="str">
        <f>VLOOKUP(R237,'Use Codes &amp; County Type'!A:D,4,FALSE)</f>
        <v>V</v>
      </c>
      <c r="CJ237" s="3" t="str">
        <f t="shared" si="152"/>
        <v>Yes</v>
      </c>
      <c r="CK237" s="3" t="str">
        <f t="shared" si="153"/>
        <v>No</v>
      </c>
      <c r="CL237" s="3">
        <f t="shared" si="154"/>
        <v>0</v>
      </c>
      <c r="CM237" s="3">
        <f t="shared" si="155"/>
        <v>0</v>
      </c>
      <c r="CN237" s="3" t="e">
        <f t="shared" si="156"/>
        <v>#N/A</v>
      </c>
      <c r="CO237" s="3" t="e">
        <f t="shared" si="157"/>
        <v>#N/A</v>
      </c>
      <c r="CP237" s="3" t="e">
        <f t="shared" si="158"/>
        <v>#N/A</v>
      </c>
      <c r="CR237" s="3" t="str">
        <f t="shared" si="159"/>
        <v>No</v>
      </c>
      <c r="CV237" s="3" t="str">
        <f t="shared" si="160"/>
        <v>FMV&lt;$30K</v>
      </c>
      <c r="CW237" s="3">
        <f t="shared" si="161"/>
        <v>236</v>
      </c>
      <c r="CX237" s="3">
        <f t="shared" si="162"/>
        <v>374.37</v>
      </c>
      <c r="CY237" s="3" t="str">
        <f t="shared" si="163"/>
        <v>Ok</v>
      </c>
      <c r="CZ237" t="e">
        <f>NA()</f>
        <v>#N/A</v>
      </c>
      <c r="DA237" t="e">
        <f>NA()</f>
        <v>#N/A</v>
      </c>
    </row>
    <row r="238" spans="1:105" x14ac:dyDescent="0.25">
      <c r="A238">
        <v>237</v>
      </c>
      <c r="B238" t="s">
        <v>3</v>
      </c>
      <c r="C238" t="s">
        <v>346</v>
      </c>
      <c r="D238">
        <v>789.04</v>
      </c>
      <c r="E238">
        <v>2017</v>
      </c>
      <c r="F238">
        <v>789.04</v>
      </c>
      <c r="G238">
        <v>789.04</v>
      </c>
      <c r="H238" s="3">
        <f t="shared" si="123"/>
        <v>0</v>
      </c>
      <c r="I238">
        <v>171057</v>
      </c>
      <c r="J238" t="s">
        <v>2730</v>
      </c>
      <c r="K238" t="s">
        <v>2738</v>
      </c>
      <c r="L238">
        <v>32046</v>
      </c>
      <c r="M238" t="s">
        <v>2911</v>
      </c>
      <c r="N238" t="s">
        <v>4753</v>
      </c>
      <c r="O238">
        <v>-82.000228049633705</v>
      </c>
      <c r="P238">
        <v>30.740449920856602</v>
      </c>
      <c r="Q238" t="s">
        <v>4938</v>
      </c>
      <c r="R238">
        <v>2</v>
      </c>
      <c r="S238" t="s">
        <v>6535</v>
      </c>
      <c r="T238">
        <v>1006</v>
      </c>
      <c r="U238" t="s">
        <v>6578</v>
      </c>
      <c r="V238">
        <v>2017</v>
      </c>
      <c r="W238">
        <v>85342</v>
      </c>
      <c r="X238">
        <v>2017</v>
      </c>
      <c r="Y238">
        <v>96667</v>
      </c>
      <c r="Z238">
        <v>699.99</v>
      </c>
      <c r="AA238" s="3">
        <f t="shared" si="124"/>
        <v>0.88714133630741154</v>
      </c>
      <c r="AB238" t="s">
        <v>6616</v>
      </c>
      <c r="AD238" t="s">
        <v>6616</v>
      </c>
      <c r="AE238" t="s">
        <v>6616</v>
      </c>
      <c r="AF238" t="s">
        <v>6616</v>
      </c>
      <c r="AG238" t="s">
        <v>6616</v>
      </c>
      <c r="AH238" t="s">
        <v>6616</v>
      </c>
      <c r="AI238" t="s">
        <v>6618</v>
      </c>
      <c r="AJ238" t="s">
        <v>6618</v>
      </c>
      <c r="AK238" t="s">
        <v>6618</v>
      </c>
      <c r="AL238" t="s">
        <v>6618</v>
      </c>
      <c r="AM238" t="s">
        <v>6618</v>
      </c>
      <c r="AN238" t="s">
        <v>6618</v>
      </c>
      <c r="AO238" t="s">
        <v>6618</v>
      </c>
      <c r="AP238" s="3" t="str">
        <f t="shared" si="125"/>
        <v>No</v>
      </c>
      <c r="AQ238" s="3" t="str">
        <f t="shared" si="126"/>
        <v>No</v>
      </c>
      <c r="AR238" s="3" t="str">
        <f t="shared" si="127"/>
        <v>No</v>
      </c>
      <c r="AS238">
        <v>0</v>
      </c>
      <c r="AT238">
        <v>0</v>
      </c>
      <c r="AU238">
        <v>106000</v>
      </c>
      <c r="AV238" t="s">
        <v>6622</v>
      </c>
      <c r="AW238">
        <v>0</v>
      </c>
      <c r="AX238">
        <v>0</v>
      </c>
      <c r="AY238" t="s">
        <v>6634</v>
      </c>
      <c r="AZ238" t="s">
        <v>6638</v>
      </c>
      <c r="BA238">
        <v>1</v>
      </c>
      <c r="BB238" t="s">
        <v>6617</v>
      </c>
      <c r="BC238" t="s">
        <v>6617</v>
      </c>
      <c r="BD238" s="4" t="str">
        <f t="shared" si="128"/>
        <v>No</v>
      </c>
      <c r="BE238" t="s">
        <v>6640</v>
      </c>
      <c r="BF238" s="3" t="str">
        <f t="shared" si="129"/>
        <v>No</v>
      </c>
      <c r="BG238" t="s">
        <v>6645</v>
      </c>
      <c r="BH238" s="3" t="str">
        <f t="shared" si="130"/>
        <v>171057 HODGES RD</v>
      </c>
      <c r="BI238" s="3" t="str">
        <f t="shared" si="131"/>
        <v>Hilliard</v>
      </c>
      <c r="BJ238" s="3" t="str">
        <f t="shared" si="132"/>
        <v>Florida</v>
      </c>
      <c r="BK238" s="3">
        <f t="shared" si="133"/>
        <v>32046</v>
      </c>
      <c r="BL238" s="3" t="str">
        <f t="shared" si="134"/>
        <v>171057 HODGES RD HILLIARD FL 32046</v>
      </c>
      <c r="BM238" s="3" t="str">
        <f t="shared" si="135"/>
        <v>L</v>
      </c>
      <c r="BN238" s="3" t="str">
        <f t="shared" si="136"/>
        <v>Pass</v>
      </c>
      <c r="BO238" s="3" t="str">
        <f t="shared" si="137"/>
        <v>Yes</v>
      </c>
      <c r="BP238" s="3" t="str">
        <f t="shared" si="138"/>
        <v>FV&lt;$10K</v>
      </c>
      <c r="BQ238" t="s">
        <v>6650</v>
      </c>
      <c r="BR238" s="3" t="str">
        <f t="shared" si="139"/>
        <v>No, &lt; $20K Lien</v>
      </c>
      <c r="BS238" s="3" t="str">
        <f t="shared" si="140"/>
        <v>No, Lien &lt; $20K</v>
      </c>
      <c r="BT238" t="s">
        <v>6650</v>
      </c>
      <c r="BU238" s="3" t="str">
        <f t="shared" si="141"/>
        <v>No</v>
      </c>
      <c r="BV238" s="3" t="str">
        <f t="shared" si="142"/>
        <v>No</v>
      </c>
      <c r="BW238" s="3">
        <f t="shared" si="143"/>
        <v>1</v>
      </c>
      <c r="BX238" s="3" t="str">
        <f t="shared" si="144"/>
        <v>No</v>
      </c>
      <c r="BY238" s="3">
        <f t="shared" si="145"/>
        <v>85342</v>
      </c>
      <c r="BZ238">
        <v>1</v>
      </c>
      <c r="CA238" s="3">
        <f t="shared" si="146"/>
        <v>85342</v>
      </c>
      <c r="CC238" s="3">
        <f t="shared" si="147"/>
        <v>0</v>
      </c>
      <c r="CD238" s="3">
        <f t="shared" si="148"/>
        <v>0</v>
      </c>
      <c r="CE238" s="3" t="str">
        <f t="shared" si="149"/>
        <v/>
      </c>
      <c r="CF238" s="3" t="e">
        <f>HLOOKUP(CE238,'Valuation Data'!$D$2:$K$5,4,FALSE)</f>
        <v>#N/A</v>
      </c>
      <c r="CG238" s="3">
        <f t="shared" si="150"/>
        <v>85342</v>
      </c>
      <c r="CH238" s="3" t="str">
        <f t="shared" si="151"/>
        <v>No</v>
      </c>
      <c r="CI238" s="3" t="str">
        <f>VLOOKUP(R238,'Use Codes &amp; County Type'!A:D,4,FALSE)</f>
        <v>R</v>
      </c>
      <c r="CJ238" s="3" t="str">
        <f t="shared" si="152"/>
        <v>No</v>
      </c>
      <c r="CK238" s="3" t="str">
        <f t="shared" si="153"/>
        <v>Yes</v>
      </c>
      <c r="CL238" s="3">
        <f t="shared" si="154"/>
        <v>0.67</v>
      </c>
      <c r="CM238" s="3">
        <f t="shared" si="155"/>
        <v>57179.140000000007</v>
      </c>
      <c r="CN238" s="3">
        <f t="shared" si="156"/>
        <v>3945.2</v>
      </c>
      <c r="CO238" s="3">
        <f t="shared" si="157"/>
        <v>53233.94000000001</v>
      </c>
      <c r="CP238" s="3">
        <f t="shared" si="158"/>
        <v>4.6228117456820789E-2</v>
      </c>
      <c r="CR238" s="3" t="str">
        <f t="shared" si="159"/>
        <v>No</v>
      </c>
      <c r="CV238" s="3" t="str">
        <f t="shared" si="160"/>
        <v>*Bid</v>
      </c>
      <c r="CW238" s="3">
        <f t="shared" si="161"/>
        <v>237</v>
      </c>
      <c r="CX238" s="3">
        <f t="shared" si="162"/>
        <v>789.04</v>
      </c>
      <c r="CY238" s="3" t="str">
        <f t="shared" si="163"/>
        <v>Ok</v>
      </c>
      <c r="CZ238">
        <v>0</v>
      </c>
      <c r="DA238">
        <v>0</v>
      </c>
    </row>
    <row r="239" spans="1:105" x14ac:dyDescent="0.25">
      <c r="A239">
        <v>238</v>
      </c>
      <c r="B239" t="s">
        <v>3</v>
      </c>
      <c r="C239" t="s">
        <v>347</v>
      </c>
      <c r="D239">
        <v>767.15</v>
      </c>
      <c r="E239">
        <v>2017</v>
      </c>
      <c r="F239">
        <v>767.15</v>
      </c>
      <c r="G239">
        <v>767.15</v>
      </c>
      <c r="H239" s="3">
        <f t="shared" si="123"/>
        <v>0</v>
      </c>
      <c r="J239" t="s">
        <v>2730</v>
      </c>
      <c r="K239" t="s">
        <v>2738</v>
      </c>
      <c r="L239">
        <v>32046</v>
      </c>
      <c r="M239" t="s">
        <v>2912</v>
      </c>
      <c r="N239" t="s">
        <v>4753</v>
      </c>
      <c r="O239">
        <v>-81.999042474877498</v>
      </c>
      <c r="P239">
        <v>30.7324370916456</v>
      </c>
      <c r="Q239" t="s">
        <v>4939</v>
      </c>
      <c r="R239">
        <v>0</v>
      </c>
      <c r="S239" t="s">
        <v>6538</v>
      </c>
      <c r="T239">
        <v>8001</v>
      </c>
      <c r="U239" t="s">
        <v>6581</v>
      </c>
      <c r="V239">
        <v>2017</v>
      </c>
      <c r="W239">
        <v>44900</v>
      </c>
      <c r="X239">
        <v>2017</v>
      </c>
      <c r="Y239">
        <v>44900</v>
      </c>
      <c r="Z239">
        <v>679.75</v>
      </c>
      <c r="AA239" s="3">
        <f t="shared" si="124"/>
        <v>0.88607182428469011</v>
      </c>
      <c r="AB239" t="s">
        <v>6616</v>
      </c>
      <c r="AC239" t="s">
        <v>6616</v>
      </c>
      <c r="AD239" t="s">
        <v>6616</v>
      </c>
      <c r="AE239" t="s">
        <v>6616</v>
      </c>
      <c r="AI239" t="s">
        <v>6618</v>
      </c>
      <c r="AJ239" t="s">
        <v>6618</v>
      </c>
      <c r="AK239" t="s">
        <v>6618</v>
      </c>
      <c r="AL239" t="s">
        <v>6618</v>
      </c>
      <c r="AM239" t="s">
        <v>6618</v>
      </c>
      <c r="AN239" t="s">
        <v>6618</v>
      </c>
      <c r="AO239" t="s">
        <v>6618</v>
      </c>
      <c r="AP239" s="3" t="str">
        <f t="shared" si="125"/>
        <v>No</v>
      </c>
      <c r="AQ239" s="3" t="str">
        <f t="shared" si="126"/>
        <v>No</v>
      </c>
      <c r="AR239" s="3" t="str">
        <f t="shared" si="127"/>
        <v>No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 t="s">
        <v>6634</v>
      </c>
      <c r="AZ239" t="s">
        <v>6638</v>
      </c>
      <c r="BA239">
        <v>0</v>
      </c>
      <c r="BB239" t="s">
        <v>6616</v>
      </c>
      <c r="BC239" t="s">
        <v>6616</v>
      </c>
      <c r="BD239" s="4" t="str">
        <f t="shared" si="128"/>
        <v>No</v>
      </c>
      <c r="BE239" t="s">
        <v>6640</v>
      </c>
      <c r="BF239" s="3" t="str">
        <f t="shared" si="129"/>
        <v>No</v>
      </c>
      <c r="BG239" t="s">
        <v>6645</v>
      </c>
      <c r="BH239" s="3" t="str">
        <f t="shared" si="130"/>
        <v>HODGES RD</v>
      </c>
      <c r="BI239" s="3" t="str">
        <f t="shared" si="131"/>
        <v>Hilliard</v>
      </c>
      <c r="BJ239" s="3" t="str">
        <f t="shared" si="132"/>
        <v>Florida</v>
      </c>
      <c r="BK239" s="3">
        <f t="shared" si="133"/>
        <v>32046</v>
      </c>
      <c r="BL239" s="3" t="str">
        <f t="shared" si="134"/>
        <v>HODGES RD HILLIARD FL 32046</v>
      </c>
      <c r="BM239" s="3" t="str">
        <f t="shared" si="135"/>
        <v/>
      </c>
      <c r="BN239" s="3" t="str">
        <f t="shared" si="136"/>
        <v>Pass</v>
      </c>
      <c r="BO239" s="3" t="str">
        <f t="shared" si="137"/>
        <v>No</v>
      </c>
      <c r="BP239" s="3" t="str">
        <f t="shared" si="138"/>
        <v>FV&lt;$10K</v>
      </c>
      <c r="BQ239" t="s">
        <v>6650</v>
      </c>
      <c r="BR239" s="3" t="str">
        <f t="shared" si="139"/>
        <v>No, &lt; $20K Lien</v>
      </c>
      <c r="BS239" s="3" t="str">
        <f t="shared" si="140"/>
        <v>No, Lien &lt; $20K</v>
      </c>
      <c r="BT239" t="s">
        <v>6650</v>
      </c>
      <c r="BU239" s="3" t="str">
        <f t="shared" si="141"/>
        <v>No</v>
      </c>
      <c r="BV239" s="3" t="str">
        <f t="shared" si="142"/>
        <v>No</v>
      </c>
      <c r="BW239" s="3">
        <f t="shared" si="143"/>
        <v>0</v>
      </c>
      <c r="BX239" s="3" t="str">
        <f t="shared" si="144"/>
        <v>No</v>
      </c>
      <c r="BY239" s="3">
        <f t="shared" si="145"/>
        <v>44900</v>
      </c>
      <c r="BZ239">
        <v>1</v>
      </c>
      <c r="CA239" s="3">
        <f t="shared" si="146"/>
        <v>44900</v>
      </c>
      <c r="CC239" s="3">
        <f t="shared" si="147"/>
        <v>0</v>
      </c>
      <c r="CD239" s="3">
        <f t="shared" si="148"/>
        <v>0</v>
      </c>
      <c r="CE239" s="3" t="str">
        <f t="shared" si="149"/>
        <v/>
      </c>
      <c r="CF239" s="3" t="e">
        <f>HLOOKUP(CE239,'Valuation Data'!$D$2:$K$5,4,FALSE)</f>
        <v>#N/A</v>
      </c>
      <c r="CG239" s="3">
        <f t="shared" si="150"/>
        <v>44900</v>
      </c>
      <c r="CH239" s="3" t="str">
        <f t="shared" si="151"/>
        <v>No</v>
      </c>
      <c r="CI239" s="3" t="str">
        <f>VLOOKUP(R239,'Use Codes &amp; County Type'!A:D,4,FALSE)</f>
        <v>V</v>
      </c>
      <c r="CJ239" s="3" t="str">
        <f t="shared" si="152"/>
        <v>Yes</v>
      </c>
      <c r="CK239" s="3" t="str">
        <f t="shared" si="153"/>
        <v>No</v>
      </c>
      <c r="CL239" s="3">
        <f t="shared" si="154"/>
        <v>0</v>
      </c>
      <c r="CM239" s="3">
        <f t="shared" si="155"/>
        <v>0</v>
      </c>
      <c r="CN239" s="3">
        <f t="shared" si="156"/>
        <v>3068.6</v>
      </c>
      <c r="CO239" s="3">
        <f t="shared" si="157"/>
        <v>-3068.6</v>
      </c>
      <c r="CP239" s="3">
        <f t="shared" si="158"/>
        <v>6.8342984409799551E-2</v>
      </c>
      <c r="CR239" s="3" t="str">
        <f t="shared" si="159"/>
        <v>No</v>
      </c>
      <c r="CV239" s="3" t="str">
        <f t="shared" si="160"/>
        <v>Vacant, No Sales Data</v>
      </c>
      <c r="CW239" s="3">
        <f t="shared" si="161"/>
        <v>238</v>
      </c>
      <c r="CX239" s="3">
        <f t="shared" si="162"/>
        <v>767.15</v>
      </c>
      <c r="CY239" s="3" t="str">
        <f t="shared" si="163"/>
        <v>Ok</v>
      </c>
      <c r="CZ239">
        <v>0</v>
      </c>
      <c r="DA239">
        <v>0</v>
      </c>
    </row>
    <row r="240" spans="1:105" x14ac:dyDescent="0.25">
      <c r="A240">
        <v>239</v>
      </c>
      <c r="B240" t="s">
        <v>3</v>
      </c>
      <c r="C240" t="s">
        <v>348</v>
      </c>
      <c r="D240">
        <v>190.51</v>
      </c>
      <c r="E240">
        <v>2017</v>
      </c>
      <c r="F240" t="e">
        <f>NA()</f>
        <v>#N/A</v>
      </c>
      <c r="G240" t="e">
        <f>NA()</f>
        <v>#N/A</v>
      </c>
      <c r="H240" s="3" t="e">
        <f t="shared" si="123"/>
        <v>#N/A</v>
      </c>
      <c r="I240" t="e">
        <f>NA()</f>
        <v>#N/A</v>
      </c>
      <c r="J240" t="e">
        <f>NA()</f>
        <v>#N/A</v>
      </c>
      <c r="K240" t="e">
        <f>NA()</f>
        <v>#N/A</v>
      </c>
      <c r="L240" t="e">
        <f>NA()</f>
        <v>#N/A</v>
      </c>
      <c r="M240" t="e">
        <f>NA()</f>
        <v>#N/A</v>
      </c>
      <c r="N240" t="e">
        <f>NA()</f>
        <v>#N/A</v>
      </c>
      <c r="O240" t="e">
        <f>NA()</f>
        <v>#N/A</v>
      </c>
      <c r="P240" t="e">
        <f>NA()</f>
        <v>#N/A</v>
      </c>
      <c r="Q240" t="e">
        <f>NA()</f>
        <v>#N/A</v>
      </c>
      <c r="R240">
        <v>2</v>
      </c>
      <c r="S240" t="s">
        <v>6535</v>
      </c>
      <c r="T240" t="e">
        <f>NA()</f>
        <v>#N/A</v>
      </c>
      <c r="U240" t="e">
        <f>NA()</f>
        <v>#N/A</v>
      </c>
      <c r="V240">
        <v>2017</v>
      </c>
      <c r="W240">
        <v>34681</v>
      </c>
      <c r="X240" t="e">
        <f>NA()</f>
        <v>#N/A</v>
      </c>
      <c r="Y240" t="e">
        <f>NA()</f>
        <v>#N/A</v>
      </c>
      <c r="Z240" t="e">
        <f>NA()</f>
        <v>#N/A</v>
      </c>
      <c r="AA240" s="3">
        <f t="shared" si="124"/>
        <v>0</v>
      </c>
      <c r="AB240" t="s">
        <v>6616</v>
      </c>
      <c r="AC240" t="s">
        <v>6616</v>
      </c>
      <c r="AE240" t="s">
        <v>6616</v>
      </c>
      <c r="AF240" t="s">
        <v>6616</v>
      </c>
      <c r="AG240" t="s">
        <v>6616</v>
      </c>
      <c r="AH240" t="s">
        <v>6616</v>
      </c>
      <c r="AI240" t="e">
        <f>NA()</f>
        <v>#N/A</v>
      </c>
      <c r="AJ240" t="e">
        <f>NA()</f>
        <v>#N/A</v>
      </c>
      <c r="AK240" t="e">
        <f>NA()</f>
        <v>#N/A</v>
      </c>
      <c r="AL240" t="e">
        <f>NA()</f>
        <v>#N/A</v>
      </c>
      <c r="AM240" t="e">
        <f>NA()</f>
        <v>#N/A</v>
      </c>
      <c r="AN240" t="e">
        <f>NA()</f>
        <v>#N/A</v>
      </c>
      <c r="AO240" t="e">
        <f>NA()</f>
        <v>#N/A</v>
      </c>
      <c r="AP240" s="3" t="str">
        <f t="shared" si="125"/>
        <v>No</v>
      </c>
      <c r="AQ240" s="3" t="str">
        <f t="shared" si="126"/>
        <v>No</v>
      </c>
      <c r="AR240" s="3" t="str">
        <f t="shared" si="127"/>
        <v>No</v>
      </c>
      <c r="AS240" t="e">
        <f>NA()</f>
        <v>#N/A</v>
      </c>
      <c r="AT240" t="e">
        <f>NA()</f>
        <v>#N/A</v>
      </c>
      <c r="AU240" t="e">
        <f>NA()</f>
        <v>#N/A</v>
      </c>
      <c r="AV240" t="e">
        <f>NA()</f>
        <v>#N/A</v>
      </c>
      <c r="AW240" t="e">
        <f>NA()</f>
        <v>#N/A</v>
      </c>
      <c r="AX240" t="e">
        <f>NA()</f>
        <v>#N/A</v>
      </c>
      <c r="AY240" t="e">
        <f>NA()</f>
        <v>#N/A</v>
      </c>
      <c r="AZ240" t="e">
        <f>NA()</f>
        <v>#N/A</v>
      </c>
      <c r="BA240">
        <v>0</v>
      </c>
      <c r="BB240" t="s">
        <v>6617</v>
      </c>
      <c r="BC240" t="e">
        <f>NA()</f>
        <v>#N/A</v>
      </c>
      <c r="BD240" s="4" t="str">
        <f t="shared" si="128"/>
        <v>No</v>
      </c>
      <c r="BE240" t="e">
        <f>NA()</f>
        <v>#N/A</v>
      </c>
      <c r="BF240" s="3" t="str">
        <f t="shared" si="129"/>
        <v>No</v>
      </c>
      <c r="BG240" t="e">
        <f>NA()</f>
        <v>#N/A</v>
      </c>
      <c r="BH240" s="3" t="e">
        <f t="shared" si="130"/>
        <v>#N/A</v>
      </c>
      <c r="BI240" s="3" t="e">
        <f t="shared" si="131"/>
        <v>#N/A</v>
      </c>
      <c r="BJ240" s="3" t="e">
        <f t="shared" si="132"/>
        <v>#N/A</v>
      </c>
      <c r="BK240" s="3" t="e">
        <f t="shared" si="133"/>
        <v>#N/A</v>
      </c>
      <c r="BL240" s="3" t="e">
        <f t="shared" si="134"/>
        <v>#N/A</v>
      </c>
      <c r="BM240" s="3" t="e">
        <f t="shared" si="135"/>
        <v>#N/A</v>
      </c>
      <c r="BN240" s="3" t="str">
        <f t="shared" si="136"/>
        <v>Pass</v>
      </c>
      <c r="BO240" s="3" t="e">
        <f t="shared" si="137"/>
        <v>#N/A</v>
      </c>
      <c r="BP240" s="3" t="str">
        <f t="shared" si="138"/>
        <v>FV&lt;$10K</v>
      </c>
      <c r="BQ240" t="s">
        <v>6650</v>
      </c>
      <c r="BR240" s="3" t="str">
        <f t="shared" si="139"/>
        <v>No, &lt; $20K Lien</v>
      </c>
      <c r="BS240" s="3" t="str">
        <f t="shared" si="140"/>
        <v>No, Lien &lt; $20K</v>
      </c>
      <c r="BT240" t="s">
        <v>6650</v>
      </c>
      <c r="BU240" s="3" t="str">
        <f t="shared" si="141"/>
        <v>No</v>
      </c>
      <c r="BV240" s="3" t="str">
        <f t="shared" si="142"/>
        <v>No</v>
      </c>
      <c r="BW240" s="3">
        <f t="shared" si="143"/>
        <v>0</v>
      </c>
      <c r="BX240" s="3" t="str">
        <f t="shared" si="144"/>
        <v>No</v>
      </c>
      <c r="BY240" s="3">
        <f t="shared" si="145"/>
        <v>34681</v>
      </c>
      <c r="BZ240">
        <v>1</v>
      </c>
      <c r="CA240" s="3">
        <f t="shared" si="146"/>
        <v>34681</v>
      </c>
      <c r="CC240" s="3" t="e">
        <f t="shared" si="147"/>
        <v>#N/A</v>
      </c>
      <c r="CD240" s="3" t="e">
        <f t="shared" si="148"/>
        <v>#N/A</v>
      </c>
      <c r="CE240" s="3" t="str">
        <f t="shared" si="149"/>
        <v/>
      </c>
      <c r="CF240" s="3" t="e">
        <f>HLOOKUP(CE240,'Valuation Data'!$D$2:$K$5,4,FALSE)</f>
        <v>#N/A</v>
      </c>
      <c r="CG240" s="3">
        <f t="shared" si="150"/>
        <v>34681</v>
      </c>
      <c r="CH240" s="3" t="str">
        <f t="shared" si="151"/>
        <v>No</v>
      </c>
      <c r="CI240" s="3" t="str">
        <f>VLOOKUP(R240,'Use Codes &amp; County Type'!A:D,4,FALSE)</f>
        <v>R</v>
      </c>
      <c r="CJ240" s="3" t="str">
        <f t="shared" si="152"/>
        <v>No</v>
      </c>
      <c r="CK240" s="3" t="str">
        <f t="shared" si="153"/>
        <v>Yes</v>
      </c>
      <c r="CL240" s="3">
        <f t="shared" si="154"/>
        <v>0.67</v>
      </c>
      <c r="CM240" s="3">
        <f t="shared" si="155"/>
        <v>23236.27</v>
      </c>
      <c r="CN240" s="3" t="e">
        <f t="shared" si="156"/>
        <v>#N/A</v>
      </c>
      <c r="CO240" s="3" t="e">
        <f t="shared" si="157"/>
        <v>#N/A</v>
      </c>
      <c r="CP240" s="3" t="e">
        <f t="shared" si="158"/>
        <v>#N/A</v>
      </c>
      <c r="CR240" s="3" t="e">
        <f t="shared" si="159"/>
        <v>#N/A</v>
      </c>
      <c r="CV240" s="3" t="e">
        <f t="shared" si="160"/>
        <v>#N/A</v>
      </c>
      <c r="CW240" s="3">
        <f t="shared" si="161"/>
        <v>239</v>
      </c>
      <c r="CX240" s="3">
        <f t="shared" si="162"/>
        <v>190.51</v>
      </c>
      <c r="CY240" s="3" t="e">
        <f t="shared" si="163"/>
        <v>#N/A</v>
      </c>
      <c r="CZ240" t="e">
        <f>NA()</f>
        <v>#N/A</v>
      </c>
      <c r="DA240" t="e">
        <f>NA()</f>
        <v>#N/A</v>
      </c>
    </row>
    <row r="241" spans="1:105" x14ac:dyDescent="0.25">
      <c r="A241">
        <v>240</v>
      </c>
      <c r="B241" t="s">
        <v>3</v>
      </c>
      <c r="C241" t="s">
        <v>349</v>
      </c>
      <c r="D241">
        <v>547.75</v>
      </c>
      <c r="E241">
        <v>2017</v>
      </c>
      <c r="F241">
        <v>547.75</v>
      </c>
      <c r="G241">
        <v>547.75</v>
      </c>
      <c r="H241" s="3">
        <f t="shared" si="123"/>
        <v>0</v>
      </c>
      <c r="J241" t="s">
        <v>2730</v>
      </c>
      <c r="K241" t="s">
        <v>2738</v>
      </c>
      <c r="L241">
        <v>32046</v>
      </c>
      <c r="M241" t="s">
        <v>2913</v>
      </c>
      <c r="N241" t="s">
        <v>4753</v>
      </c>
      <c r="O241">
        <v>-81.997784705369</v>
      </c>
      <c r="P241">
        <v>30.7325914125297</v>
      </c>
      <c r="Q241" t="s">
        <v>4940</v>
      </c>
      <c r="R241">
        <v>0</v>
      </c>
      <c r="S241" t="s">
        <v>6538</v>
      </c>
      <c r="T241">
        <v>8001</v>
      </c>
      <c r="U241" t="s">
        <v>6581</v>
      </c>
      <c r="V241">
        <v>2017</v>
      </c>
      <c r="W241">
        <v>31500</v>
      </c>
      <c r="X241">
        <v>2017</v>
      </c>
      <c r="Y241">
        <v>31500</v>
      </c>
      <c r="Z241">
        <v>476.88</v>
      </c>
      <c r="AA241" s="3">
        <f t="shared" si="124"/>
        <v>0.87061615700593331</v>
      </c>
      <c r="AB241" t="s">
        <v>6616</v>
      </c>
      <c r="AI241" t="s">
        <v>6618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 s="3" t="str">
        <f t="shared" si="125"/>
        <v>No</v>
      </c>
      <c r="AQ241" s="3" t="str">
        <f t="shared" si="126"/>
        <v>No</v>
      </c>
      <c r="AR241" s="3" t="str">
        <f t="shared" si="127"/>
        <v>No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 t="s">
        <v>6634</v>
      </c>
      <c r="AZ241">
        <v>0</v>
      </c>
      <c r="BA241">
        <v>0</v>
      </c>
      <c r="BB241" t="s">
        <v>6616</v>
      </c>
      <c r="BC241" t="s">
        <v>6616</v>
      </c>
      <c r="BD241" s="4" t="str">
        <f t="shared" si="128"/>
        <v>No</v>
      </c>
      <c r="BE241" t="s">
        <v>6640</v>
      </c>
      <c r="BF241" s="3" t="str">
        <f t="shared" si="129"/>
        <v>No</v>
      </c>
      <c r="BG241" t="s">
        <v>6645</v>
      </c>
      <c r="BH241" s="3" t="str">
        <f t="shared" si="130"/>
        <v>OFF HODGES RD</v>
      </c>
      <c r="BI241" s="3" t="str">
        <f t="shared" si="131"/>
        <v>Hilliard</v>
      </c>
      <c r="BJ241" s="3" t="str">
        <f t="shared" si="132"/>
        <v>Florida</v>
      </c>
      <c r="BK241" s="3">
        <f t="shared" si="133"/>
        <v>32046</v>
      </c>
      <c r="BL241" s="3" t="str">
        <f t="shared" si="134"/>
        <v>OFF HODGES RD HILLIARD FL 32046</v>
      </c>
      <c r="BM241" s="3" t="str">
        <f t="shared" si="135"/>
        <v/>
      </c>
      <c r="BN241" s="3" t="str">
        <f t="shared" si="136"/>
        <v>Pass</v>
      </c>
      <c r="BO241" s="3" t="str">
        <f t="shared" si="137"/>
        <v>No</v>
      </c>
      <c r="BP241" s="3" t="str">
        <f t="shared" si="138"/>
        <v>FV&lt;$10K</v>
      </c>
      <c r="BQ241" t="s">
        <v>6650</v>
      </c>
      <c r="BR241" s="3" t="str">
        <f t="shared" si="139"/>
        <v>No, &lt; $20K Lien</v>
      </c>
      <c r="BS241" s="3" t="str">
        <f t="shared" si="140"/>
        <v>No, Lien &lt; $20K</v>
      </c>
      <c r="BT241" t="s">
        <v>6650</v>
      </c>
      <c r="BU241" s="3" t="str">
        <f t="shared" si="141"/>
        <v>No</v>
      </c>
      <c r="BV241" s="3" t="str">
        <f t="shared" si="142"/>
        <v>No</v>
      </c>
      <c r="BW241" s="3">
        <f t="shared" si="143"/>
        <v>0</v>
      </c>
      <c r="BX241" s="3" t="str">
        <f t="shared" si="144"/>
        <v>No</v>
      </c>
      <c r="BY241" s="3">
        <f t="shared" si="145"/>
        <v>31500</v>
      </c>
      <c r="BZ241">
        <v>1</v>
      </c>
      <c r="CA241" s="3">
        <f t="shared" si="146"/>
        <v>31500</v>
      </c>
      <c r="CC241" s="3">
        <f t="shared" si="147"/>
        <v>0</v>
      </c>
      <c r="CD241" s="3">
        <f t="shared" si="148"/>
        <v>0</v>
      </c>
      <c r="CE241" s="3" t="str">
        <f t="shared" si="149"/>
        <v/>
      </c>
      <c r="CF241" s="3" t="e">
        <f>HLOOKUP(CE241,'Valuation Data'!$D$2:$K$5,4,FALSE)</f>
        <v>#N/A</v>
      </c>
      <c r="CG241" s="3">
        <f t="shared" si="150"/>
        <v>31500</v>
      </c>
      <c r="CH241" s="3" t="str">
        <f t="shared" si="151"/>
        <v>No</v>
      </c>
      <c r="CI241" s="3" t="str">
        <f>VLOOKUP(R241,'Use Codes &amp; County Type'!A:D,4,FALSE)</f>
        <v>V</v>
      </c>
      <c r="CJ241" s="3" t="str">
        <f t="shared" si="152"/>
        <v>Yes</v>
      </c>
      <c r="CK241" s="3" t="str">
        <f t="shared" si="153"/>
        <v>No</v>
      </c>
      <c r="CL241" s="3">
        <f t="shared" si="154"/>
        <v>0</v>
      </c>
      <c r="CM241" s="3">
        <f t="shared" si="155"/>
        <v>0</v>
      </c>
      <c r="CN241" s="3">
        <f t="shared" si="156"/>
        <v>2191</v>
      </c>
      <c r="CO241" s="3">
        <f t="shared" si="157"/>
        <v>-2191</v>
      </c>
      <c r="CP241" s="3">
        <f t="shared" si="158"/>
        <v>6.9555555555555551E-2</v>
      </c>
      <c r="CR241" s="3" t="str">
        <f t="shared" si="159"/>
        <v>No</v>
      </c>
      <c r="CV241" s="3" t="str">
        <f t="shared" si="160"/>
        <v>Vacant, No Sales Data</v>
      </c>
      <c r="CW241" s="3">
        <f t="shared" si="161"/>
        <v>240</v>
      </c>
      <c r="CX241" s="3">
        <f t="shared" si="162"/>
        <v>547.75</v>
      </c>
      <c r="CY241" s="3" t="str">
        <f t="shared" si="163"/>
        <v>Ok</v>
      </c>
      <c r="CZ241">
        <v>0</v>
      </c>
      <c r="DA241">
        <v>4</v>
      </c>
    </row>
    <row r="242" spans="1:105" x14ac:dyDescent="0.25">
      <c r="A242">
        <v>241</v>
      </c>
      <c r="B242" t="s">
        <v>3</v>
      </c>
      <c r="C242" t="s">
        <v>350</v>
      </c>
      <c r="D242">
        <v>519.25</v>
      </c>
      <c r="E242">
        <v>2017</v>
      </c>
      <c r="F242">
        <v>519.25</v>
      </c>
      <c r="G242">
        <v>519.25</v>
      </c>
      <c r="H242" s="3">
        <f t="shared" si="123"/>
        <v>0</v>
      </c>
      <c r="J242" t="s">
        <v>2730</v>
      </c>
      <c r="K242" t="s">
        <v>2738</v>
      </c>
      <c r="L242">
        <v>32046</v>
      </c>
      <c r="M242" t="s">
        <v>2914</v>
      </c>
      <c r="N242" t="s">
        <v>4753</v>
      </c>
      <c r="O242">
        <v>-82.0060966090211</v>
      </c>
      <c r="P242">
        <v>30.732985649361801</v>
      </c>
      <c r="Q242" t="s">
        <v>4941</v>
      </c>
      <c r="R242">
        <v>0</v>
      </c>
      <c r="S242" t="s">
        <v>6538</v>
      </c>
      <c r="T242">
        <v>8001</v>
      </c>
      <c r="U242" t="s">
        <v>6581</v>
      </c>
      <c r="V242">
        <v>2017</v>
      </c>
      <c r="W242">
        <v>29760</v>
      </c>
      <c r="X242">
        <v>2017</v>
      </c>
      <c r="Y242">
        <v>29760</v>
      </c>
      <c r="Z242">
        <v>450.53</v>
      </c>
      <c r="AA242" s="3">
        <f t="shared" si="124"/>
        <v>0.86765527202696191</v>
      </c>
      <c r="AB242" t="s">
        <v>6616</v>
      </c>
      <c r="AC242" t="s">
        <v>6616</v>
      </c>
      <c r="AD242" t="s">
        <v>6616</v>
      </c>
      <c r="AE242" t="s">
        <v>6616</v>
      </c>
      <c r="AF242" t="s">
        <v>6616</v>
      </c>
      <c r="AG242" t="s">
        <v>6616</v>
      </c>
      <c r="AH242" t="s">
        <v>6616</v>
      </c>
      <c r="AI242" t="s">
        <v>6618</v>
      </c>
      <c r="AJ242" t="s">
        <v>6618</v>
      </c>
      <c r="AK242" t="s">
        <v>6618</v>
      </c>
      <c r="AL242" t="s">
        <v>6618</v>
      </c>
      <c r="AM242" t="s">
        <v>6618</v>
      </c>
      <c r="AN242" t="s">
        <v>6618</v>
      </c>
      <c r="AO242" t="s">
        <v>6618</v>
      </c>
      <c r="AP242" s="3" t="str">
        <f t="shared" si="125"/>
        <v>No</v>
      </c>
      <c r="AQ242" s="3" t="str">
        <f t="shared" si="126"/>
        <v>No</v>
      </c>
      <c r="AR242" s="3" t="str">
        <f t="shared" si="127"/>
        <v>No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 t="s">
        <v>6634</v>
      </c>
      <c r="AZ242" t="s">
        <v>6638</v>
      </c>
      <c r="BA242">
        <v>5</v>
      </c>
      <c r="BB242" t="s">
        <v>6616</v>
      </c>
      <c r="BC242" t="s">
        <v>6617</v>
      </c>
      <c r="BD242" s="4" t="str">
        <f t="shared" si="128"/>
        <v>No</v>
      </c>
      <c r="BE242" t="s">
        <v>6640</v>
      </c>
      <c r="BF242" s="3" t="str">
        <f t="shared" si="129"/>
        <v>No</v>
      </c>
      <c r="BG242" t="s">
        <v>6645</v>
      </c>
      <c r="BH242" s="3" t="str">
        <f t="shared" si="130"/>
        <v>BROKEN ARROW RD</v>
      </c>
      <c r="BI242" s="3" t="str">
        <f t="shared" si="131"/>
        <v>Hilliard</v>
      </c>
      <c r="BJ242" s="3" t="str">
        <f t="shared" si="132"/>
        <v>Florida</v>
      </c>
      <c r="BK242" s="3">
        <f t="shared" si="133"/>
        <v>32046</v>
      </c>
      <c r="BL242" s="3" t="str">
        <f t="shared" si="134"/>
        <v>BROKEN ARROW RD HILLIARD FL 32046</v>
      </c>
      <c r="BM242" s="3" t="str">
        <f t="shared" si="135"/>
        <v/>
      </c>
      <c r="BN242" s="3" t="str">
        <f t="shared" si="136"/>
        <v>Pass</v>
      </c>
      <c r="BO242" s="3" t="str">
        <f t="shared" si="137"/>
        <v>Yes</v>
      </c>
      <c r="BP242" s="3" t="str">
        <f t="shared" si="138"/>
        <v>FV&lt;$10K</v>
      </c>
      <c r="BQ242" t="s">
        <v>6650</v>
      </c>
      <c r="BR242" s="3" t="str">
        <f t="shared" si="139"/>
        <v>No, &lt; $20K Lien</v>
      </c>
      <c r="BS242" s="3" t="str">
        <f t="shared" si="140"/>
        <v>No, Lien &lt; $20K</v>
      </c>
      <c r="BT242" t="s">
        <v>6650</v>
      </c>
      <c r="BU242" s="3" t="str">
        <f t="shared" si="141"/>
        <v>No</v>
      </c>
      <c r="BV242" s="3" t="str">
        <f t="shared" si="142"/>
        <v>No</v>
      </c>
      <c r="BW242" s="3">
        <f t="shared" si="143"/>
        <v>5</v>
      </c>
      <c r="BX242" s="3" t="str">
        <f t="shared" si="144"/>
        <v>No</v>
      </c>
      <c r="BY242" s="3">
        <f t="shared" si="145"/>
        <v>29760</v>
      </c>
      <c r="BZ242">
        <v>1</v>
      </c>
      <c r="CA242" s="3">
        <f t="shared" si="146"/>
        <v>29760</v>
      </c>
      <c r="CC242" s="3">
        <f t="shared" si="147"/>
        <v>0</v>
      </c>
      <c r="CD242" s="3">
        <f t="shared" si="148"/>
        <v>0</v>
      </c>
      <c r="CE242" s="3" t="str">
        <f t="shared" si="149"/>
        <v/>
      </c>
      <c r="CF242" s="3" t="e">
        <f>HLOOKUP(CE242,'Valuation Data'!$D$2:$K$5,4,FALSE)</f>
        <v>#N/A</v>
      </c>
      <c r="CG242" s="3">
        <f t="shared" si="150"/>
        <v>29760</v>
      </c>
      <c r="CH242" s="3" t="str">
        <f t="shared" si="151"/>
        <v>No</v>
      </c>
      <c r="CI242" s="3" t="str">
        <f>VLOOKUP(R242,'Use Codes &amp; County Type'!A:D,4,FALSE)</f>
        <v>V</v>
      </c>
      <c r="CJ242" s="3" t="str">
        <f t="shared" si="152"/>
        <v>Yes</v>
      </c>
      <c r="CK242" s="3" t="str">
        <f t="shared" si="153"/>
        <v>No</v>
      </c>
      <c r="CL242" s="3">
        <f t="shared" si="154"/>
        <v>0</v>
      </c>
      <c r="CM242" s="3">
        <f t="shared" si="155"/>
        <v>0</v>
      </c>
      <c r="CN242" s="3">
        <f t="shared" si="156"/>
        <v>4673.25</v>
      </c>
      <c r="CO242" s="3">
        <f t="shared" si="157"/>
        <v>-4673.25</v>
      </c>
      <c r="CP242" s="3">
        <f t="shared" si="158"/>
        <v>0.15703125000000001</v>
      </c>
      <c r="CR242" s="3" t="str">
        <f t="shared" si="159"/>
        <v>No</v>
      </c>
      <c r="CV242" s="3" t="str">
        <f t="shared" si="160"/>
        <v>FMV&lt;$30K</v>
      </c>
      <c r="CW242" s="3">
        <f t="shared" si="161"/>
        <v>241</v>
      </c>
      <c r="CX242" s="3">
        <f t="shared" si="162"/>
        <v>519.25</v>
      </c>
      <c r="CY242" s="3" t="str">
        <f t="shared" si="163"/>
        <v>Ok</v>
      </c>
      <c r="CZ242">
        <v>0</v>
      </c>
      <c r="DA242">
        <v>0</v>
      </c>
    </row>
    <row r="243" spans="1:105" x14ac:dyDescent="0.25">
      <c r="A243">
        <v>242</v>
      </c>
      <c r="B243" t="s">
        <v>3</v>
      </c>
      <c r="C243" t="s">
        <v>351</v>
      </c>
      <c r="D243">
        <v>635.83000000000004</v>
      </c>
      <c r="E243">
        <v>2017</v>
      </c>
      <c r="F243" t="e">
        <f>NA()</f>
        <v>#N/A</v>
      </c>
      <c r="G243" t="e">
        <f>NA()</f>
        <v>#N/A</v>
      </c>
      <c r="H243" s="3" t="e">
        <f t="shared" si="123"/>
        <v>#N/A</v>
      </c>
      <c r="I243" t="e">
        <f>NA()</f>
        <v>#N/A</v>
      </c>
      <c r="J243" t="e">
        <f>NA()</f>
        <v>#N/A</v>
      </c>
      <c r="K243" t="e">
        <f>NA()</f>
        <v>#N/A</v>
      </c>
      <c r="L243" t="e">
        <f>NA()</f>
        <v>#N/A</v>
      </c>
      <c r="M243" t="e">
        <f>NA()</f>
        <v>#N/A</v>
      </c>
      <c r="N243" t="e">
        <f>NA()</f>
        <v>#N/A</v>
      </c>
      <c r="O243" t="e">
        <f>NA()</f>
        <v>#N/A</v>
      </c>
      <c r="P243" t="e">
        <f>NA()</f>
        <v>#N/A</v>
      </c>
      <c r="Q243" t="e">
        <f>NA()</f>
        <v>#N/A</v>
      </c>
      <c r="R243">
        <v>0</v>
      </c>
      <c r="S243" t="s">
        <v>6538</v>
      </c>
      <c r="T243" t="e">
        <f>NA()</f>
        <v>#N/A</v>
      </c>
      <c r="U243" t="e">
        <f>NA()</f>
        <v>#N/A</v>
      </c>
      <c r="V243">
        <v>2017</v>
      </c>
      <c r="W243">
        <v>36880</v>
      </c>
      <c r="X243" t="e">
        <f>NA()</f>
        <v>#N/A</v>
      </c>
      <c r="Y243" t="e">
        <f>NA()</f>
        <v>#N/A</v>
      </c>
      <c r="Z243" t="e">
        <f>NA()</f>
        <v>#N/A</v>
      </c>
      <c r="AA243" s="3">
        <f t="shared" si="124"/>
        <v>0</v>
      </c>
      <c r="AI243" t="e">
        <f>NA()</f>
        <v>#N/A</v>
      </c>
      <c r="AJ243" t="e">
        <f>NA()</f>
        <v>#N/A</v>
      </c>
      <c r="AK243" t="e">
        <f>NA()</f>
        <v>#N/A</v>
      </c>
      <c r="AL243" t="e">
        <f>NA()</f>
        <v>#N/A</v>
      </c>
      <c r="AM243" t="e">
        <f>NA()</f>
        <v>#N/A</v>
      </c>
      <c r="AN243" t="e">
        <f>NA()</f>
        <v>#N/A</v>
      </c>
      <c r="AO243" t="e">
        <f>NA()</f>
        <v>#N/A</v>
      </c>
      <c r="AP243" s="3" t="str">
        <f t="shared" si="125"/>
        <v>No</v>
      </c>
      <c r="AQ243" s="3" t="str">
        <f t="shared" si="126"/>
        <v>No</v>
      </c>
      <c r="AR243" s="3" t="str">
        <f t="shared" si="127"/>
        <v>No</v>
      </c>
      <c r="AS243" t="e">
        <f>NA()</f>
        <v>#N/A</v>
      </c>
      <c r="AT243" t="e">
        <f>NA()</f>
        <v>#N/A</v>
      </c>
      <c r="AU243" t="e">
        <f>NA()</f>
        <v>#N/A</v>
      </c>
      <c r="AV243" t="e">
        <f>NA()</f>
        <v>#N/A</v>
      </c>
      <c r="AW243" t="e">
        <f>NA()</f>
        <v>#N/A</v>
      </c>
      <c r="AX243" t="e">
        <f>NA()</f>
        <v>#N/A</v>
      </c>
      <c r="AY243" t="e">
        <f>NA()</f>
        <v>#N/A</v>
      </c>
      <c r="AZ243" t="e">
        <f>NA()</f>
        <v>#N/A</v>
      </c>
      <c r="BA243">
        <v>0</v>
      </c>
      <c r="BB243" t="s">
        <v>6616</v>
      </c>
      <c r="BC243" t="e">
        <f>NA()</f>
        <v>#N/A</v>
      </c>
      <c r="BD243" s="4" t="str">
        <f t="shared" si="128"/>
        <v>No</v>
      </c>
      <c r="BE243" t="e">
        <f>NA()</f>
        <v>#N/A</v>
      </c>
      <c r="BF243" s="3" t="str">
        <f t="shared" si="129"/>
        <v>No</v>
      </c>
      <c r="BG243" t="e">
        <f>NA()</f>
        <v>#N/A</v>
      </c>
      <c r="BH243" s="3" t="e">
        <f t="shared" si="130"/>
        <v>#N/A</v>
      </c>
      <c r="BI243" s="3" t="e">
        <f t="shared" si="131"/>
        <v>#N/A</v>
      </c>
      <c r="BJ243" s="3" t="e">
        <f t="shared" si="132"/>
        <v>#N/A</v>
      </c>
      <c r="BK243" s="3" t="e">
        <f t="shared" si="133"/>
        <v>#N/A</v>
      </c>
      <c r="BL243" s="3" t="e">
        <f t="shared" si="134"/>
        <v>#N/A</v>
      </c>
      <c r="BM243" s="3" t="e">
        <f t="shared" si="135"/>
        <v>#N/A</v>
      </c>
      <c r="BN243" s="3" t="str">
        <f t="shared" si="136"/>
        <v>Pass</v>
      </c>
      <c r="BO243" s="3" t="e">
        <f t="shared" si="137"/>
        <v>#N/A</v>
      </c>
      <c r="BP243" s="3" t="str">
        <f t="shared" si="138"/>
        <v>FV&lt;$10K</v>
      </c>
      <c r="BQ243" t="s">
        <v>6650</v>
      </c>
      <c r="BR243" s="3" t="str">
        <f t="shared" si="139"/>
        <v>No, &lt; $20K Lien</v>
      </c>
      <c r="BS243" s="3" t="str">
        <f t="shared" si="140"/>
        <v>No, Lien &lt; $20K</v>
      </c>
      <c r="BT243" t="s">
        <v>6650</v>
      </c>
      <c r="BU243" s="3" t="str">
        <f t="shared" si="141"/>
        <v>No</v>
      </c>
      <c r="BV243" s="3" t="str">
        <f t="shared" si="142"/>
        <v>No</v>
      </c>
      <c r="BW243" s="3">
        <f t="shared" si="143"/>
        <v>0</v>
      </c>
      <c r="BX243" s="3" t="str">
        <f t="shared" si="144"/>
        <v>No</v>
      </c>
      <c r="BY243" s="3">
        <f t="shared" si="145"/>
        <v>36880</v>
      </c>
      <c r="BZ243">
        <v>1</v>
      </c>
      <c r="CA243" s="3">
        <f t="shared" si="146"/>
        <v>36880</v>
      </c>
      <c r="CC243" s="3" t="e">
        <f t="shared" si="147"/>
        <v>#N/A</v>
      </c>
      <c r="CD243" s="3" t="e">
        <f t="shared" si="148"/>
        <v>#N/A</v>
      </c>
      <c r="CE243" s="3" t="str">
        <f t="shared" si="149"/>
        <v/>
      </c>
      <c r="CF243" s="3" t="e">
        <f>HLOOKUP(CE243,'Valuation Data'!$D$2:$K$5,4,FALSE)</f>
        <v>#N/A</v>
      </c>
      <c r="CG243" s="3">
        <f t="shared" si="150"/>
        <v>36880</v>
      </c>
      <c r="CH243" s="3" t="str">
        <f t="shared" si="151"/>
        <v>No</v>
      </c>
      <c r="CI243" s="3" t="str">
        <f>VLOOKUP(R243,'Use Codes &amp; County Type'!A:D,4,FALSE)</f>
        <v>V</v>
      </c>
      <c r="CJ243" s="3" t="str">
        <f t="shared" si="152"/>
        <v>Yes</v>
      </c>
      <c r="CK243" s="3" t="str">
        <f t="shared" si="153"/>
        <v>No</v>
      </c>
      <c r="CL243" s="3">
        <f t="shared" si="154"/>
        <v>0</v>
      </c>
      <c r="CM243" s="3">
        <f t="shared" si="155"/>
        <v>0</v>
      </c>
      <c r="CN243" s="3" t="e">
        <f t="shared" si="156"/>
        <v>#N/A</v>
      </c>
      <c r="CO243" s="3" t="e">
        <f t="shared" si="157"/>
        <v>#N/A</v>
      </c>
      <c r="CP243" s="3" t="e">
        <f t="shared" si="158"/>
        <v>#N/A</v>
      </c>
      <c r="CR243" s="3" t="str">
        <f t="shared" si="159"/>
        <v>No</v>
      </c>
      <c r="CV243" s="3" t="str">
        <f t="shared" si="160"/>
        <v>Vacant, No Sales Data</v>
      </c>
      <c r="CW243" s="3">
        <f t="shared" si="161"/>
        <v>242</v>
      </c>
      <c r="CX243" s="3">
        <f t="shared" si="162"/>
        <v>635.83000000000004</v>
      </c>
      <c r="CY243" s="3" t="str">
        <f t="shared" si="163"/>
        <v>Ok</v>
      </c>
      <c r="CZ243" t="e">
        <f>NA()</f>
        <v>#N/A</v>
      </c>
      <c r="DA243" t="e">
        <f>NA()</f>
        <v>#N/A</v>
      </c>
    </row>
    <row r="244" spans="1:105" x14ac:dyDescent="0.25">
      <c r="A244">
        <v>243</v>
      </c>
      <c r="B244" t="s">
        <v>3</v>
      </c>
      <c r="C244" t="s">
        <v>352</v>
      </c>
      <c r="D244">
        <v>248.11</v>
      </c>
      <c r="E244">
        <v>2017</v>
      </c>
      <c r="F244">
        <v>248.11</v>
      </c>
      <c r="G244">
        <v>248.11</v>
      </c>
      <c r="H244" s="3">
        <f t="shared" si="123"/>
        <v>0</v>
      </c>
      <c r="J244" t="s">
        <v>2730</v>
      </c>
      <c r="K244" t="s">
        <v>2738</v>
      </c>
      <c r="L244">
        <v>32046</v>
      </c>
      <c r="M244" t="s">
        <v>2800</v>
      </c>
      <c r="N244" t="s">
        <v>4753</v>
      </c>
      <c r="O244">
        <v>-81.995043570054094</v>
      </c>
      <c r="P244">
        <v>30.732123340496099</v>
      </c>
      <c r="Q244" t="s">
        <v>4942</v>
      </c>
      <c r="R244">
        <v>55</v>
      </c>
      <c r="S244" t="s">
        <v>6542</v>
      </c>
      <c r="T244">
        <v>7009</v>
      </c>
      <c r="U244" t="s">
        <v>6579</v>
      </c>
      <c r="V244">
        <v>2017</v>
      </c>
      <c r="W244">
        <v>13200</v>
      </c>
      <c r="X244">
        <v>2017</v>
      </c>
      <c r="Y244">
        <v>140000</v>
      </c>
      <c r="Z244">
        <v>199.83</v>
      </c>
      <c r="AA244" s="3">
        <f t="shared" si="124"/>
        <v>0.80540889121760506</v>
      </c>
      <c r="AB244" t="s">
        <v>6616</v>
      </c>
      <c r="AD244" t="s">
        <v>6616</v>
      </c>
      <c r="AF244" t="s">
        <v>6616</v>
      </c>
      <c r="AI244" t="s">
        <v>6618</v>
      </c>
      <c r="AJ244" t="s">
        <v>6618</v>
      </c>
      <c r="AK244" t="s">
        <v>6618</v>
      </c>
      <c r="AL244" t="s">
        <v>6618</v>
      </c>
      <c r="AM244">
        <v>0</v>
      </c>
      <c r="AN244">
        <v>0</v>
      </c>
      <c r="AO244">
        <v>0</v>
      </c>
      <c r="AP244" s="3" t="str">
        <f t="shared" si="125"/>
        <v>No</v>
      </c>
      <c r="AQ244" s="3" t="str">
        <f t="shared" si="126"/>
        <v>No</v>
      </c>
      <c r="AR244" s="3" t="str">
        <f t="shared" si="127"/>
        <v>No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1</v>
      </c>
      <c r="AY244" t="s">
        <v>6634</v>
      </c>
      <c r="AZ244">
        <v>0</v>
      </c>
      <c r="BA244">
        <v>0</v>
      </c>
      <c r="BB244" t="s">
        <v>6616</v>
      </c>
      <c r="BC244" t="s">
        <v>6616</v>
      </c>
      <c r="BD244" s="4" t="str">
        <f t="shared" si="128"/>
        <v>No</v>
      </c>
      <c r="BE244" t="s">
        <v>6640</v>
      </c>
      <c r="BF244" s="3" t="str">
        <f t="shared" si="129"/>
        <v>No</v>
      </c>
      <c r="BG244" t="s">
        <v>6645</v>
      </c>
      <c r="BH244" s="3" t="str">
        <f t="shared" si="130"/>
        <v>CR 121</v>
      </c>
      <c r="BI244" s="3" t="str">
        <f t="shared" si="131"/>
        <v>Hilliard</v>
      </c>
      <c r="BJ244" s="3" t="str">
        <f t="shared" si="132"/>
        <v>Florida</v>
      </c>
      <c r="BK244" s="3">
        <f t="shared" si="133"/>
        <v>32046</v>
      </c>
      <c r="BL244" s="3" t="str">
        <f t="shared" si="134"/>
        <v>CR 121 HILLIARD FL 32046</v>
      </c>
      <c r="BM244" s="3" t="str">
        <f t="shared" si="135"/>
        <v/>
      </c>
      <c r="BN244" s="3" t="str">
        <f t="shared" si="136"/>
        <v>Pass</v>
      </c>
      <c r="BO244" s="3" t="str">
        <f t="shared" si="137"/>
        <v>No</v>
      </c>
      <c r="BP244" s="3" t="str">
        <f t="shared" si="138"/>
        <v>FV&lt;$10K</v>
      </c>
      <c r="BQ244" t="s">
        <v>6650</v>
      </c>
      <c r="BR244" s="3" t="str">
        <f t="shared" si="139"/>
        <v>No, &lt; $20K Lien</v>
      </c>
      <c r="BS244" s="3" t="str">
        <f t="shared" si="140"/>
        <v>No, Lien &lt; $20K</v>
      </c>
      <c r="BT244" t="s">
        <v>6650</v>
      </c>
      <c r="BU244" s="3" t="str">
        <f t="shared" si="141"/>
        <v>No</v>
      </c>
      <c r="BV244" s="3" t="str">
        <f t="shared" si="142"/>
        <v>No</v>
      </c>
      <c r="BW244" s="3">
        <f t="shared" si="143"/>
        <v>0</v>
      </c>
      <c r="BX244" s="3" t="str">
        <f t="shared" si="144"/>
        <v>No</v>
      </c>
      <c r="BY244" s="3">
        <f t="shared" si="145"/>
        <v>13200</v>
      </c>
      <c r="BZ244">
        <v>1</v>
      </c>
      <c r="CA244" s="3">
        <f t="shared" si="146"/>
        <v>13200</v>
      </c>
      <c r="CC244" s="3">
        <f t="shared" si="147"/>
        <v>0</v>
      </c>
      <c r="CD244" s="3">
        <f t="shared" si="148"/>
        <v>0</v>
      </c>
      <c r="CE244" s="3" t="str">
        <f t="shared" si="149"/>
        <v/>
      </c>
      <c r="CF244" s="3" t="e">
        <f>HLOOKUP(CE244,'Valuation Data'!$D$2:$K$5,4,FALSE)</f>
        <v>#N/A</v>
      </c>
      <c r="CG244" s="3">
        <f t="shared" si="150"/>
        <v>13200</v>
      </c>
      <c r="CH244" s="3" t="str">
        <f t="shared" si="151"/>
        <v>No</v>
      </c>
      <c r="CI244" s="3" t="str">
        <f>VLOOKUP(R244,'Use Codes &amp; County Type'!A:D,4,FALSE)</f>
        <v>V</v>
      </c>
      <c r="CJ244" s="3" t="str">
        <f t="shared" si="152"/>
        <v>Yes</v>
      </c>
      <c r="CK244" s="3" t="str">
        <f t="shared" si="153"/>
        <v>No</v>
      </c>
      <c r="CL244" s="3">
        <f t="shared" si="154"/>
        <v>0</v>
      </c>
      <c r="CM244" s="3">
        <f t="shared" si="155"/>
        <v>0</v>
      </c>
      <c r="CN244" s="3">
        <f t="shared" si="156"/>
        <v>992.44</v>
      </c>
      <c r="CO244" s="3">
        <f t="shared" si="157"/>
        <v>-992.44</v>
      </c>
      <c r="CP244" s="3">
        <f t="shared" si="158"/>
        <v>7.5184848484848493E-2</v>
      </c>
      <c r="CR244" s="3" t="str">
        <f t="shared" si="159"/>
        <v>No</v>
      </c>
      <c r="CV244" s="3" t="str">
        <f t="shared" si="160"/>
        <v>FMV&lt;$30K</v>
      </c>
      <c r="CW244" s="3">
        <f t="shared" si="161"/>
        <v>243</v>
      </c>
      <c r="CX244" s="3">
        <f t="shared" si="162"/>
        <v>248.11</v>
      </c>
      <c r="CY244" s="3" t="str">
        <f t="shared" si="163"/>
        <v>Ok</v>
      </c>
      <c r="CZ244">
        <v>0</v>
      </c>
      <c r="DA244">
        <v>0</v>
      </c>
    </row>
    <row r="245" spans="1:105" x14ac:dyDescent="0.25">
      <c r="A245">
        <v>244</v>
      </c>
      <c r="B245" t="s">
        <v>3</v>
      </c>
      <c r="C245" t="s">
        <v>353</v>
      </c>
      <c r="D245">
        <v>3498.17</v>
      </c>
      <c r="E245">
        <v>2017</v>
      </c>
      <c r="F245">
        <v>3498.17</v>
      </c>
      <c r="G245">
        <v>3498.17</v>
      </c>
      <c r="H245" s="3">
        <f t="shared" si="123"/>
        <v>0</v>
      </c>
      <c r="I245">
        <v>18520</v>
      </c>
      <c r="J245" t="s">
        <v>2730</v>
      </c>
      <c r="K245" t="s">
        <v>2738</v>
      </c>
      <c r="L245">
        <v>32046</v>
      </c>
      <c r="M245" t="s">
        <v>2915</v>
      </c>
      <c r="N245" t="s">
        <v>4753</v>
      </c>
      <c r="O245">
        <v>-82.011732883892407</v>
      </c>
      <c r="P245">
        <v>30.729616991952501</v>
      </c>
      <c r="Q245" t="s">
        <v>4943</v>
      </c>
      <c r="R245">
        <v>50</v>
      </c>
      <c r="S245" t="s">
        <v>6540</v>
      </c>
      <c r="T245">
        <v>7000</v>
      </c>
      <c r="U245" t="s">
        <v>6583</v>
      </c>
      <c r="V245">
        <v>2017</v>
      </c>
      <c r="W245">
        <v>211705</v>
      </c>
      <c r="X245">
        <v>2017</v>
      </c>
      <c r="Y245">
        <v>394515</v>
      </c>
      <c r="Z245">
        <v>3204.96</v>
      </c>
      <c r="AA245" s="3">
        <f t="shared" si="124"/>
        <v>0.91618188938787992</v>
      </c>
      <c r="AC245" t="s">
        <v>6616</v>
      </c>
      <c r="AD245" t="s">
        <v>6616</v>
      </c>
      <c r="AE245" t="s">
        <v>6616</v>
      </c>
      <c r="AF245" t="s">
        <v>6616</v>
      </c>
      <c r="AH245" t="s">
        <v>6616</v>
      </c>
      <c r="AI245" t="s">
        <v>6618</v>
      </c>
      <c r="AJ245" t="s">
        <v>6618</v>
      </c>
      <c r="AK245" t="s">
        <v>6618</v>
      </c>
      <c r="AL245" t="s">
        <v>6618</v>
      </c>
      <c r="AM245" t="s">
        <v>6618</v>
      </c>
      <c r="AN245" t="s">
        <v>6618</v>
      </c>
      <c r="AO245" t="s">
        <v>6618</v>
      </c>
      <c r="AP245" s="3" t="str">
        <f t="shared" si="125"/>
        <v>No</v>
      </c>
      <c r="AQ245" s="3" t="str">
        <f t="shared" si="126"/>
        <v>No</v>
      </c>
      <c r="AR245" s="3" t="str">
        <f t="shared" si="127"/>
        <v>No</v>
      </c>
      <c r="AS245">
        <v>0</v>
      </c>
      <c r="AT245">
        <v>0</v>
      </c>
      <c r="AU245">
        <v>167500</v>
      </c>
      <c r="AV245" t="s">
        <v>6622</v>
      </c>
      <c r="AW245">
        <v>0</v>
      </c>
      <c r="AX245">
        <v>0</v>
      </c>
      <c r="AY245" t="s">
        <v>6634</v>
      </c>
      <c r="AZ245" t="s">
        <v>6638</v>
      </c>
      <c r="BA245">
        <v>0</v>
      </c>
      <c r="BB245" t="s">
        <v>6616</v>
      </c>
      <c r="BC245" t="s">
        <v>6617</v>
      </c>
      <c r="BD245" s="4" t="str">
        <f t="shared" si="128"/>
        <v>No</v>
      </c>
      <c r="BE245" t="s">
        <v>6640</v>
      </c>
      <c r="BF245" s="3" t="str">
        <f t="shared" si="129"/>
        <v>No</v>
      </c>
      <c r="BG245" t="s">
        <v>6645</v>
      </c>
      <c r="BH245" s="3" t="str">
        <f t="shared" si="130"/>
        <v>18520 BROKEN ARROW RD</v>
      </c>
      <c r="BI245" s="3" t="str">
        <f t="shared" si="131"/>
        <v>Hilliard</v>
      </c>
      <c r="BJ245" s="3" t="str">
        <f t="shared" si="132"/>
        <v>Florida</v>
      </c>
      <c r="BK245" s="3">
        <f t="shared" si="133"/>
        <v>32046</v>
      </c>
      <c r="BL245" s="3" t="str">
        <f t="shared" si="134"/>
        <v>18520 BROKEN ARROW RD HILLIARD FL 32046</v>
      </c>
      <c r="BM245" s="3" t="str">
        <f t="shared" si="135"/>
        <v>L</v>
      </c>
      <c r="BN245" s="3" t="str">
        <f t="shared" si="136"/>
        <v>Pass</v>
      </c>
      <c r="BO245" s="3" t="str">
        <f t="shared" si="137"/>
        <v>Yes</v>
      </c>
      <c r="BP245" s="3" t="str">
        <f t="shared" si="138"/>
        <v>FV&lt;$10K</v>
      </c>
      <c r="BQ245" t="s">
        <v>6650</v>
      </c>
      <c r="BR245" s="3" t="str">
        <f t="shared" si="139"/>
        <v>No, &lt; $20K Lien</v>
      </c>
      <c r="BS245" s="3" t="str">
        <f t="shared" si="140"/>
        <v>No, Lien &lt; $20K</v>
      </c>
      <c r="BT245" t="s">
        <v>6650</v>
      </c>
      <c r="BU245" s="3" t="str">
        <f t="shared" si="141"/>
        <v>No</v>
      </c>
      <c r="BV245" s="3" t="str">
        <f t="shared" si="142"/>
        <v>No</v>
      </c>
      <c r="BW245" s="3">
        <f t="shared" si="143"/>
        <v>0</v>
      </c>
      <c r="BX245" s="3" t="str">
        <f t="shared" si="144"/>
        <v>No</v>
      </c>
      <c r="BY245" s="3">
        <f t="shared" si="145"/>
        <v>211705</v>
      </c>
      <c r="BZ245">
        <v>1</v>
      </c>
      <c r="CA245" s="3">
        <f t="shared" si="146"/>
        <v>211705</v>
      </c>
      <c r="CC245" s="3">
        <f t="shared" si="147"/>
        <v>0</v>
      </c>
      <c r="CD245" s="3">
        <f t="shared" si="148"/>
        <v>0</v>
      </c>
      <c r="CE245" s="3" t="str">
        <f t="shared" si="149"/>
        <v/>
      </c>
      <c r="CF245" s="3" t="e">
        <f>HLOOKUP(CE245,'Valuation Data'!$D$2:$K$5,4,FALSE)</f>
        <v>#N/A</v>
      </c>
      <c r="CG245" s="3">
        <f t="shared" si="150"/>
        <v>211705</v>
      </c>
      <c r="CH245" s="3" t="str">
        <f t="shared" si="151"/>
        <v>No</v>
      </c>
      <c r="CI245" s="3" t="str">
        <f>VLOOKUP(R245,'Use Codes &amp; County Type'!A:D,4,FALSE)</f>
        <v>V</v>
      </c>
      <c r="CJ245" s="3" t="str">
        <f t="shared" si="152"/>
        <v>Yes</v>
      </c>
      <c r="CK245" s="3" t="str">
        <f t="shared" si="153"/>
        <v>No</v>
      </c>
      <c r="CL245" s="3">
        <f t="shared" si="154"/>
        <v>0</v>
      </c>
      <c r="CM245" s="3">
        <f t="shared" si="155"/>
        <v>0</v>
      </c>
      <c r="CN245" s="3">
        <f t="shared" si="156"/>
        <v>13992.68</v>
      </c>
      <c r="CO245" s="3">
        <f t="shared" si="157"/>
        <v>-13992.68</v>
      </c>
      <c r="CP245" s="3">
        <f t="shared" si="158"/>
        <v>6.6095179613140931E-2</v>
      </c>
      <c r="CR245" s="3" t="str">
        <f t="shared" si="159"/>
        <v>No</v>
      </c>
      <c r="CV245" s="3" t="str">
        <f t="shared" si="160"/>
        <v>Vacant, No Sales Data</v>
      </c>
      <c r="CW245" s="3">
        <f t="shared" si="161"/>
        <v>244</v>
      </c>
      <c r="CX245" s="3">
        <f t="shared" si="162"/>
        <v>3498.17</v>
      </c>
      <c r="CY245" s="3" t="str">
        <f t="shared" si="163"/>
        <v>Ok</v>
      </c>
      <c r="CZ245">
        <v>0</v>
      </c>
      <c r="DA245">
        <v>0</v>
      </c>
    </row>
    <row r="246" spans="1:105" x14ac:dyDescent="0.25">
      <c r="A246">
        <v>245</v>
      </c>
      <c r="B246" t="s">
        <v>3</v>
      </c>
      <c r="C246" t="s">
        <v>354</v>
      </c>
      <c r="D246">
        <v>725.71</v>
      </c>
      <c r="E246">
        <v>2017</v>
      </c>
      <c r="F246">
        <v>725.71</v>
      </c>
      <c r="G246">
        <v>725.71</v>
      </c>
      <c r="H246" s="3">
        <f t="shared" si="123"/>
        <v>0</v>
      </c>
      <c r="I246">
        <v>1942</v>
      </c>
      <c r="J246" t="s">
        <v>2730</v>
      </c>
      <c r="K246" t="s">
        <v>2738</v>
      </c>
      <c r="L246">
        <v>32046</v>
      </c>
      <c r="M246" t="s">
        <v>2916</v>
      </c>
      <c r="N246" t="s">
        <v>4753</v>
      </c>
      <c r="O246">
        <v>-82.020158593826807</v>
      </c>
      <c r="P246">
        <v>30.714670297616198</v>
      </c>
      <c r="Q246" t="s">
        <v>4944</v>
      </c>
      <c r="R246">
        <v>2</v>
      </c>
      <c r="S246" t="s">
        <v>6535</v>
      </c>
      <c r="T246">
        <v>1006</v>
      </c>
      <c r="U246" t="s">
        <v>6578</v>
      </c>
      <c r="V246">
        <v>2017</v>
      </c>
      <c r="W246">
        <v>42371</v>
      </c>
      <c r="X246">
        <v>2017</v>
      </c>
      <c r="Y246">
        <v>42371</v>
      </c>
      <c r="Z246">
        <v>641.44000000000005</v>
      </c>
      <c r="AA246" s="3">
        <f t="shared" si="124"/>
        <v>0.8838792355072963</v>
      </c>
      <c r="AC246" t="s">
        <v>6616</v>
      </c>
      <c r="AD246" t="s">
        <v>6616</v>
      </c>
      <c r="AI246" t="s">
        <v>6618</v>
      </c>
      <c r="AJ246" t="s">
        <v>6618</v>
      </c>
      <c r="AK246" t="s">
        <v>6618</v>
      </c>
      <c r="AL246" t="s">
        <v>6618</v>
      </c>
      <c r="AM246">
        <v>0</v>
      </c>
      <c r="AN246">
        <v>0</v>
      </c>
      <c r="AO246">
        <v>0</v>
      </c>
      <c r="AP246" s="3" t="str">
        <f t="shared" si="125"/>
        <v>No</v>
      </c>
      <c r="AQ246" s="3" t="str">
        <f t="shared" si="126"/>
        <v>No</v>
      </c>
      <c r="AR246" s="3" t="str">
        <f t="shared" si="127"/>
        <v>No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 t="s">
        <v>6634</v>
      </c>
      <c r="AZ246" t="s">
        <v>6638</v>
      </c>
      <c r="BA246">
        <v>0</v>
      </c>
      <c r="BB246" t="s">
        <v>6616</v>
      </c>
      <c r="BC246" t="s">
        <v>6616</v>
      </c>
      <c r="BD246" s="4" t="str">
        <f t="shared" si="128"/>
        <v>No</v>
      </c>
      <c r="BE246" t="s">
        <v>6640</v>
      </c>
      <c r="BF246" s="3" t="str">
        <f t="shared" si="129"/>
        <v>No</v>
      </c>
      <c r="BG246" t="s">
        <v>6645</v>
      </c>
      <c r="BH246" s="3" t="str">
        <f t="shared" si="130"/>
        <v>1942 TOMPKINS LANDING RD</v>
      </c>
      <c r="BI246" s="3" t="str">
        <f t="shared" si="131"/>
        <v>Hilliard</v>
      </c>
      <c r="BJ246" s="3" t="str">
        <f t="shared" si="132"/>
        <v>Florida</v>
      </c>
      <c r="BK246" s="3">
        <f t="shared" si="133"/>
        <v>32046</v>
      </c>
      <c r="BL246" s="3" t="str">
        <f t="shared" si="134"/>
        <v>1942 TOMPKINS LANDING RD HILLIARD FL 32046</v>
      </c>
      <c r="BM246" s="3" t="str">
        <f t="shared" si="135"/>
        <v/>
      </c>
      <c r="BN246" s="3" t="str">
        <f t="shared" si="136"/>
        <v>Pass</v>
      </c>
      <c r="BO246" s="3" t="str">
        <f t="shared" si="137"/>
        <v>No</v>
      </c>
      <c r="BP246" s="3" t="str">
        <f t="shared" si="138"/>
        <v>FV&lt;$10K</v>
      </c>
      <c r="BQ246" t="s">
        <v>6650</v>
      </c>
      <c r="BR246" s="3" t="str">
        <f t="shared" si="139"/>
        <v>No, &lt; $20K Lien</v>
      </c>
      <c r="BS246" s="3" t="str">
        <f t="shared" si="140"/>
        <v>No, Lien &lt; $20K</v>
      </c>
      <c r="BT246" t="s">
        <v>6650</v>
      </c>
      <c r="BU246" s="3" t="str">
        <f t="shared" si="141"/>
        <v>No</v>
      </c>
      <c r="BV246" s="3" t="str">
        <f t="shared" si="142"/>
        <v>No</v>
      </c>
      <c r="BW246" s="3">
        <f t="shared" si="143"/>
        <v>0</v>
      </c>
      <c r="BX246" s="3" t="str">
        <f t="shared" si="144"/>
        <v>No</v>
      </c>
      <c r="BY246" s="3">
        <f t="shared" si="145"/>
        <v>42371</v>
      </c>
      <c r="BZ246">
        <v>1</v>
      </c>
      <c r="CA246" s="3">
        <f t="shared" si="146"/>
        <v>42371</v>
      </c>
      <c r="CC246" s="3">
        <f t="shared" si="147"/>
        <v>0</v>
      </c>
      <c r="CD246" s="3">
        <f t="shared" si="148"/>
        <v>0</v>
      </c>
      <c r="CE246" s="3" t="str">
        <f t="shared" si="149"/>
        <v/>
      </c>
      <c r="CF246" s="3" t="e">
        <f>HLOOKUP(CE246,'Valuation Data'!$D$2:$K$5,4,FALSE)</f>
        <v>#N/A</v>
      </c>
      <c r="CG246" s="3">
        <f t="shared" si="150"/>
        <v>42371</v>
      </c>
      <c r="CH246" s="3" t="str">
        <f t="shared" si="151"/>
        <v>No</v>
      </c>
      <c r="CI246" s="3" t="str">
        <f>VLOOKUP(R246,'Use Codes &amp; County Type'!A:D,4,FALSE)</f>
        <v>R</v>
      </c>
      <c r="CJ246" s="3" t="str">
        <f t="shared" si="152"/>
        <v>No</v>
      </c>
      <c r="CK246" s="3" t="str">
        <f t="shared" si="153"/>
        <v>No</v>
      </c>
      <c r="CL246" s="3">
        <f t="shared" si="154"/>
        <v>0.35</v>
      </c>
      <c r="CM246" s="3">
        <f t="shared" si="155"/>
        <v>14829.849999999999</v>
      </c>
      <c r="CN246" s="3">
        <f t="shared" si="156"/>
        <v>2902.84</v>
      </c>
      <c r="CO246" s="3">
        <f t="shared" si="157"/>
        <v>11927.009999999998</v>
      </c>
      <c r="CP246" s="3">
        <f t="shared" si="158"/>
        <v>6.851006584692361E-2</v>
      </c>
      <c r="CR246" s="3" t="str">
        <f t="shared" si="159"/>
        <v>No</v>
      </c>
      <c r="CV246" s="3" t="str">
        <f t="shared" si="160"/>
        <v>*Bid</v>
      </c>
      <c r="CW246" s="3">
        <f t="shared" si="161"/>
        <v>245</v>
      </c>
      <c r="CX246" s="3">
        <f t="shared" si="162"/>
        <v>725.71</v>
      </c>
      <c r="CY246" s="3" t="str">
        <f t="shared" si="163"/>
        <v>Ok</v>
      </c>
      <c r="CZ246">
        <v>0</v>
      </c>
      <c r="DA246">
        <v>0</v>
      </c>
    </row>
    <row r="247" spans="1:105" x14ac:dyDescent="0.25">
      <c r="A247">
        <v>246</v>
      </c>
      <c r="B247" t="s">
        <v>3</v>
      </c>
      <c r="C247" t="s">
        <v>355</v>
      </c>
      <c r="D247">
        <v>296.13</v>
      </c>
      <c r="E247">
        <v>2017</v>
      </c>
      <c r="F247">
        <v>296.13</v>
      </c>
      <c r="G247">
        <v>296.13</v>
      </c>
      <c r="H247" s="3">
        <f t="shared" si="123"/>
        <v>0</v>
      </c>
      <c r="J247" t="s">
        <v>2730</v>
      </c>
      <c r="K247" t="s">
        <v>2738</v>
      </c>
      <c r="L247">
        <v>32046</v>
      </c>
      <c r="M247" t="s">
        <v>2917</v>
      </c>
      <c r="N247" t="s">
        <v>4753</v>
      </c>
      <c r="O247">
        <v>-82.017078398890902</v>
      </c>
      <c r="P247">
        <v>30.7159569896018</v>
      </c>
      <c r="Q247" t="s">
        <v>4945</v>
      </c>
      <c r="R247">
        <v>0</v>
      </c>
      <c r="S247" t="s">
        <v>6538</v>
      </c>
      <c r="T247">
        <v>8001</v>
      </c>
      <c r="U247" t="s">
        <v>6581</v>
      </c>
      <c r="V247">
        <v>2017</v>
      </c>
      <c r="W247">
        <v>14920</v>
      </c>
      <c r="X247">
        <v>2017</v>
      </c>
      <c r="Y247">
        <v>17700</v>
      </c>
      <c r="Z247">
        <v>244.22</v>
      </c>
      <c r="AA247" s="3">
        <f t="shared" si="124"/>
        <v>0.82470536588660381</v>
      </c>
      <c r="AB247" t="s">
        <v>6616</v>
      </c>
      <c r="AC247" t="s">
        <v>6616</v>
      </c>
      <c r="AD247" t="s">
        <v>6616</v>
      </c>
      <c r="AE247" t="s">
        <v>6616</v>
      </c>
      <c r="AF247" t="s">
        <v>6616</v>
      </c>
      <c r="AG247" t="s">
        <v>6616</v>
      </c>
      <c r="AH247" t="s">
        <v>6616</v>
      </c>
      <c r="AI247" t="s">
        <v>6618</v>
      </c>
      <c r="AJ247" t="s">
        <v>6618</v>
      </c>
      <c r="AK247" t="s">
        <v>6618</v>
      </c>
      <c r="AL247" t="s">
        <v>6618</v>
      </c>
      <c r="AM247" t="s">
        <v>6618</v>
      </c>
      <c r="AN247" t="s">
        <v>6618</v>
      </c>
      <c r="AO247" t="s">
        <v>6618</v>
      </c>
      <c r="AP247" s="3" t="str">
        <f t="shared" si="125"/>
        <v>No</v>
      </c>
      <c r="AQ247" s="3" t="str">
        <f t="shared" si="126"/>
        <v>No</v>
      </c>
      <c r="AR247" s="3" t="str">
        <f t="shared" si="127"/>
        <v>No</v>
      </c>
      <c r="AS247">
        <v>0</v>
      </c>
      <c r="AT247">
        <v>0</v>
      </c>
      <c r="AU247">
        <v>165000</v>
      </c>
      <c r="AV247" t="s">
        <v>5076</v>
      </c>
      <c r="AW247">
        <v>0</v>
      </c>
      <c r="AX247">
        <v>0</v>
      </c>
      <c r="AY247" t="s">
        <v>6634</v>
      </c>
      <c r="AZ247" t="s">
        <v>6638</v>
      </c>
      <c r="BA247">
        <v>1</v>
      </c>
      <c r="BB247" t="s">
        <v>6616</v>
      </c>
      <c r="BC247" t="s">
        <v>6616</v>
      </c>
      <c r="BD247" s="4" t="str">
        <f t="shared" si="128"/>
        <v>No</v>
      </c>
      <c r="BE247" t="s">
        <v>6640</v>
      </c>
      <c r="BF247" s="3" t="str">
        <f t="shared" si="129"/>
        <v>No</v>
      </c>
      <c r="BG247" t="s">
        <v>6645</v>
      </c>
      <c r="BH247" s="3" t="str">
        <f t="shared" si="130"/>
        <v>KNIGHT RD</v>
      </c>
      <c r="BI247" s="3" t="str">
        <f t="shared" si="131"/>
        <v>Hilliard</v>
      </c>
      <c r="BJ247" s="3" t="str">
        <f t="shared" si="132"/>
        <v>Florida</v>
      </c>
      <c r="BK247" s="3">
        <f t="shared" si="133"/>
        <v>32046</v>
      </c>
      <c r="BL247" s="3" t="str">
        <f t="shared" si="134"/>
        <v>KNIGHT RD HILLIARD FL 32046</v>
      </c>
      <c r="BM247" s="3" t="str">
        <f t="shared" si="135"/>
        <v>L</v>
      </c>
      <c r="BN247" s="3" t="str">
        <f t="shared" si="136"/>
        <v>Pass</v>
      </c>
      <c r="BO247" s="3" t="str">
        <f t="shared" si="137"/>
        <v>No</v>
      </c>
      <c r="BP247" s="3" t="str">
        <f t="shared" si="138"/>
        <v>FV&lt;$10K</v>
      </c>
      <c r="BQ247" t="s">
        <v>6650</v>
      </c>
      <c r="BR247" s="3" t="str">
        <f t="shared" si="139"/>
        <v>No, &lt; $20K Lien</v>
      </c>
      <c r="BS247" s="3" t="str">
        <f t="shared" si="140"/>
        <v>No, Lien &lt; $20K</v>
      </c>
      <c r="BT247" t="s">
        <v>6650</v>
      </c>
      <c r="BU247" s="3" t="str">
        <f t="shared" si="141"/>
        <v>No</v>
      </c>
      <c r="BV247" s="3" t="str">
        <f t="shared" si="142"/>
        <v>No</v>
      </c>
      <c r="BW247" s="3">
        <f t="shared" si="143"/>
        <v>1</v>
      </c>
      <c r="BX247" s="3" t="str">
        <f t="shared" si="144"/>
        <v>No</v>
      </c>
      <c r="BY247" s="3">
        <f t="shared" si="145"/>
        <v>14920</v>
      </c>
      <c r="BZ247">
        <v>1</v>
      </c>
      <c r="CA247" s="3">
        <f t="shared" si="146"/>
        <v>14920</v>
      </c>
      <c r="CC247" s="3">
        <f t="shared" si="147"/>
        <v>0</v>
      </c>
      <c r="CD247" s="3">
        <f t="shared" si="148"/>
        <v>0</v>
      </c>
      <c r="CE247" s="3" t="str">
        <f t="shared" si="149"/>
        <v/>
      </c>
      <c r="CF247" s="3" t="e">
        <f>HLOOKUP(CE247,'Valuation Data'!$D$2:$K$5,4,FALSE)</f>
        <v>#N/A</v>
      </c>
      <c r="CG247" s="3">
        <f t="shared" si="150"/>
        <v>14920</v>
      </c>
      <c r="CH247" s="3" t="str">
        <f t="shared" si="151"/>
        <v>No</v>
      </c>
      <c r="CI247" s="3" t="str">
        <f>VLOOKUP(R247,'Use Codes &amp; County Type'!A:D,4,FALSE)</f>
        <v>V</v>
      </c>
      <c r="CJ247" s="3" t="str">
        <f t="shared" si="152"/>
        <v>Yes</v>
      </c>
      <c r="CK247" s="3" t="str">
        <f t="shared" si="153"/>
        <v>No</v>
      </c>
      <c r="CL247" s="3">
        <f t="shared" si="154"/>
        <v>0</v>
      </c>
      <c r="CM247" s="3">
        <f t="shared" si="155"/>
        <v>0</v>
      </c>
      <c r="CN247" s="3">
        <f t="shared" si="156"/>
        <v>1480.65</v>
      </c>
      <c r="CO247" s="3">
        <f t="shared" si="157"/>
        <v>-1480.65</v>
      </c>
      <c r="CP247" s="3">
        <f t="shared" si="158"/>
        <v>9.9239276139410193E-2</v>
      </c>
      <c r="CR247" s="3" t="str">
        <f t="shared" si="159"/>
        <v>No</v>
      </c>
      <c r="CV247" s="3" t="str">
        <f t="shared" si="160"/>
        <v>FMV&lt;$30K</v>
      </c>
      <c r="CW247" s="3">
        <f t="shared" si="161"/>
        <v>246</v>
      </c>
      <c r="CX247" s="3">
        <f t="shared" si="162"/>
        <v>296.13</v>
      </c>
      <c r="CY247" s="3" t="str">
        <f t="shared" si="163"/>
        <v>Ok</v>
      </c>
      <c r="CZ247">
        <v>0</v>
      </c>
      <c r="DA247">
        <v>0</v>
      </c>
    </row>
    <row r="248" spans="1:105" x14ac:dyDescent="0.25">
      <c r="A248">
        <v>247</v>
      </c>
      <c r="B248" t="s">
        <v>3</v>
      </c>
      <c r="C248" t="s">
        <v>356</v>
      </c>
      <c r="D248">
        <v>2483.5700000000002</v>
      </c>
      <c r="E248">
        <v>2017</v>
      </c>
      <c r="F248">
        <v>2483.5700000000002</v>
      </c>
      <c r="G248">
        <v>2483.5700000000002</v>
      </c>
      <c r="H248" s="3">
        <f t="shared" si="123"/>
        <v>0</v>
      </c>
      <c r="I248">
        <v>272832</v>
      </c>
      <c r="J248" t="s">
        <v>2730</v>
      </c>
      <c r="K248" t="s">
        <v>2738</v>
      </c>
      <c r="L248">
        <v>32046</v>
      </c>
      <c r="M248" t="s">
        <v>2918</v>
      </c>
      <c r="N248" t="s">
        <v>4753</v>
      </c>
      <c r="O248">
        <v>-82.015714689785099</v>
      </c>
      <c r="P248">
        <v>30.712907324312301</v>
      </c>
      <c r="Q248" t="s">
        <v>4945</v>
      </c>
      <c r="R248">
        <v>1</v>
      </c>
      <c r="S248" t="s">
        <v>6539</v>
      </c>
      <c r="T248">
        <v>1001</v>
      </c>
      <c r="U248" t="s">
        <v>6582</v>
      </c>
      <c r="V248">
        <v>2017</v>
      </c>
      <c r="W248">
        <v>188841</v>
      </c>
      <c r="X248">
        <v>2017</v>
      </c>
      <c r="Y248">
        <v>206802</v>
      </c>
      <c r="Z248">
        <v>2266.83</v>
      </c>
      <c r="AA248" s="3">
        <f t="shared" si="124"/>
        <v>0.91273046461343943</v>
      </c>
      <c r="AB248" t="s">
        <v>6616</v>
      </c>
      <c r="AC248" t="s">
        <v>6616</v>
      </c>
      <c r="AD248" t="s">
        <v>6616</v>
      </c>
      <c r="AE248" t="s">
        <v>6616</v>
      </c>
      <c r="AF248" t="s">
        <v>6616</v>
      </c>
      <c r="AG248" t="s">
        <v>6616</v>
      </c>
      <c r="AH248" t="s">
        <v>6616</v>
      </c>
      <c r="AI248" t="s">
        <v>6618</v>
      </c>
      <c r="AJ248" t="s">
        <v>6618</v>
      </c>
      <c r="AK248" t="s">
        <v>6618</v>
      </c>
      <c r="AL248" t="s">
        <v>6618</v>
      </c>
      <c r="AM248" t="s">
        <v>6618</v>
      </c>
      <c r="AN248" t="s">
        <v>6618</v>
      </c>
      <c r="AO248" t="s">
        <v>6618</v>
      </c>
      <c r="AP248" s="3" t="str">
        <f t="shared" si="125"/>
        <v>No</v>
      </c>
      <c r="AQ248" s="3" t="str">
        <f t="shared" si="126"/>
        <v>No</v>
      </c>
      <c r="AR248" s="3" t="str">
        <f t="shared" si="127"/>
        <v>No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 t="s">
        <v>6634</v>
      </c>
      <c r="AZ248" t="s">
        <v>6638</v>
      </c>
      <c r="BA248">
        <v>1</v>
      </c>
      <c r="BB248" t="s">
        <v>6617</v>
      </c>
      <c r="BC248" t="s">
        <v>6616</v>
      </c>
      <c r="BD248" s="4" t="str">
        <f t="shared" si="128"/>
        <v>No</v>
      </c>
      <c r="BE248" t="s">
        <v>6640</v>
      </c>
      <c r="BF248" s="3" t="str">
        <f t="shared" si="129"/>
        <v>No</v>
      </c>
      <c r="BG248" t="s">
        <v>6645</v>
      </c>
      <c r="BH248" s="3" t="str">
        <f t="shared" si="130"/>
        <v>272832 CONNER NELSON RD</v>
      </c>
      <c r="BI248" s="3" t="str">
        <f t="shared" si="131"/>
        <v>Hilliard</v>
      </c>
      <c r="BJ248" s="3" t="str">
        <f t="shared" si="132"/>
        <v>Florida</v>
      </c>
      <c r="BK248" s="3">
        <f t="shared" si="133"/>
        <v>32046</v>
      </c>
      <c r="BL248" s="3" t="str">
        <f t="shared" si="134"/>
        <v>272832 CONNER NELSON RD HILLIARD FL 32046</v>
      </c>
      <c r="BM248" s="3" t="str">
        <f t="shared" si="135"/>
        <v/>
      </c>
      <c r="BN248" s="3" t="str">
        <f t="shared" si="136"/>
        <v>Pass</v>
      </c>
      <c r="BO248" s="3" t="str">
        <f t="shared" si="137"/>
        <v>No</v>
      </c>
      <c r="BP248" s="3" t="str">
        <f t="shared" si="138"/>
        <v>FV&lt;$10K</v>
      </c>
      <c r="BQ248" t="s">
        <v>6650</v>
      </c>
      <c r="BR248" s="3" t="str">
        <f t="shared" si="139"/>
        <v>No, &lt; $20K Lien</v>
      </c>
      <c r="BS248" s="3" t="str">
        <f t="shared" si="140"/>
        <v>No, Lien &lt; $20K</v>
      </c>
      <c r="BT248" t="s">
        <v>6650</v>
      </c>
      <c r="BU248" s="3" t="str">
        <f t="shared" si="141"/>
        <v>No</v>
      </c>
      <c r="BV248" s="3" t="str">
        <f t="shared" si="142"/>
        <v>No</v>
      </c>
      <c r="BW248" s="3">
        <f t="shared" si="143"/>
        <v>1</v>
      </c>
      <c r="BX248" s="3" t="str">
        <f t="shared" si="144"/>
        <v>No</v>
      </c>
      <c r="BY248" s="3">
        <f t="shared" si="145"/>
        <v>188841</v>
      </c>
      <c r="BZ248">
        <v>1</v>
      </c>
      <c r="CA248" s="3">
        <f t="shared" si="146"/>
        <v>188841</v>
      </c>
      <c r="CC248" s="3">
        <f t="shared" si="147"/>
        <v>0</v>
      </c>
      <c r="CD248" s="3">
        <f t="shared" si="148"/>
        <v>0</v>
      </c>
      <c r="CE248" s="3" t="str">
        <f t="shared" si="149"/>
        <v/>
      </c>
      <c r="CF248" s="3" t="e">
        <f>HLOOKUP(CE248,'Valuation Data'!$D$2:$K$5,4,FALSE)</f>
        <v>#N/A</v>
      </c>
      <c r="CG248" s="3">
        <f t="shared" si="150"/>
        <v>188841</v>
      </c>
      <c r="CH248" s="3" t="str">
        <f t="shared" si="151"/>
        <v>No</v>
      </c>
      <c r="CI248" s="3" t="str">
        <f>VLOOKUP(R248,'Use Codes &amp; County Type'!A:D,4,FALSE)</f>
        <v>S</v>
      </c>
      <c r="CJ248" s="3" t="str">
        <f t="shared" si="152"/>
        <v>No</v>
      </c>
      <c r="CK248" s="3" t="str">
        <f t="shared" si="153"/>
        <v>Yes</v>
      </c>
      <c r="CL248" s="3">
        <f t="shared" si="154"/>
        <v>0.67</v>
      </c>
      <c r="CM248" s="3">
        <f t="shared" si="155"/>
        <v>126523.47</v>
      </c>
      <c r="CN248" s="3">
        <f t="shared" si="156"/>
        <v>12417.85</v>
      </c>
      <c r="CO248" s="3">
        <f t="shared" si="157"/>
        <v>114105.62</v>
      </c>
      <c r="CP248" s="3">
        <f t="shared" si="158"/>
        <v>6.5758230469018908E-2</v>
      </c>
      <c r="CR248" s="3" t="str">
        <f t="shared" si="159"/>
        <v>No</v>
      </c>
      <c r="CV248" s="3" t="str">
        <f t="shared" si="160"/>
        <v>*Bid</v>
      </c>
      <c r="CW248" s="3">
        <f t="shared" si="161"/>
        <v>247</v>
      </c>
      <c r="CX248" s="3">
        <f t="shared" si="162"/>
        <v>2483.5700000000002</v>
      </c>
      <c r="CY248" s="3" t="str">
        <f t="shared" si="163"/>
        <v>Ok</v>
      </c>
      <c r="CZ248">
        <v>0</v>
      </c>
      <c r="DA248">
        <v>0</v>
      </c>
    </row>
    <row r="249" spans="1:105" x14ac:dyDescent="0.25">
      <c r="A249">
        <v>248</v>
      </c>
      <c r="B249" t="s">
        <v>3</v>
      </c>
      <c r="C249" t="s">
        <v>357</v>
      </c>
      <c r="D249">
        <v>503.53</v>
      </c>
      <c r="E249">
        <v>2017</v>
      </c>
      <c r="F249">
        <v>503.53</v>
      </c>
      <c r="G249">
        <v>503.53</v>
      </c>
      <c r="H249" s="3">
        <f t="shared" si="123"/>
        <v>0</v>
      </c>
      <c r="J249" t="s">
        <v>2730</v>
      </c>
      <c r="K249" t="s">
        <v>2738</v>
      </c>
      <c r="L249">
        <v>32046</v>
      </c>
      <c r="M249" t="s">
        <v>2800</v>
      </c>
      <c r="N249" t="s">
        <v>4753</v>
      </c>
      <c r="O249">
        <v>0</v>
      </c>
      <c r="P249">
        <v>0</v>
      </c>
      <c r="Q249" t="s">
        <v>4946</v>
      </c>
      <c r="R249">
        <v>0</v>
      </c>
      <c r="S249" t="s">
        <v>6538</v>
      </c>
      <c r="T249">
        <v>8001</v>
      </c>
      <c r="U249" t="s">
        <v>6581</v>
      </c>
      <c r="V249">
        <v>2017</v>
      </c>
      <c r="W249">
        <v>28800</v>
      </c>
      <c r="X249">
        <v>2017</v>
      </c>
      <c r="Y249">
        <v>28800</v>
      </c>
      <c r="Z249">
        <v>436</v>
      </c>
      <c r="AA249" s="3">
        <f t="shared" si="124"/>
        <v>0.86588683891724427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 s="3" t="str">
        <f t="shared" si="125"/>
        <v>No</v>
      </c>
      <c r="AQ249" s="3" t="str">
        <f t="shared" si="126"/>
        <v>No</v>
      </c>
      <c r="AR249" s="3" t="str">
        <f t="shared" si="127"/>
        <v>No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 t="s">
        <v>6616</v>
      </c>
      <c r="BC249">
        <v>0</v>
      </c>
      <c r="BD249" s="4" t="str">
        <f t="shared" si="128"/>
        <v>No</v>
      </c>
      <c r="BE249" t="s">
        <v>6640</v>
      </c>
      <c r="BF249" s="3" t="str">
        <f t="shared" si="129"/>
        <v>No</v>
      </c>
      <c r="BG249" t="s">
        <v>6645</v>
      </c>
      <c r="BH249" s="3" t="str">
        <f t="shared" si="130"/>
        <v>CR 121</v>
      </c>
      <c r="BI249" s="3" t="str">
        <f t="shared" si="131"/>
        <v>Hilliard</v>
      </c>
      <c r="BJ249" s="3" t="str">
        <f t="shared" si="132"/>
        <v>Florida</v>
      </c>
      <c r="BK249" s="3">
        <f t="shared" si="133"/>
        <v>32046</v>
      </c>
      <c r="BL249" s="3" t="str">
        <f t="shared" si="134"/>
        <v>CR 121 HILLIARD FL 32046</v>
      </c>
      <c r="BM249" s="3" t="str">
        <f t="shared" si="135"/>
        <v/>
      </c>
      <c r="BN249" s="3" t="str">
        <f t="shared" si="136"/>
        <v>Pass</v>
      </c>
      <c r="BO249" s="3" t="str">
        <f t="shared" si="137"/>
        <v>No</v>
      </c>
      <c r="BP249" s="3" t="str">
        <f t="shared" si="138"/>
        <v>FV&lt;$10K</v>
      </c>
      <c r="BQ249" t="s">
        <v>6650</v>
      </c>
      <c r="BR249" s="3" t="str">
        <f t="shared" si="139"/>
        <v>No, &lt; $20K Lien</v>
      </c>
      <c r="BS249" s="3" t="str">
        <f t="shared" si="140"/>
        <v>No, Lien &lt; $20K</v>
      </c>
      <c r="BT249" t="s">
        <v>6650</v>
      </c>
      <c r="BU249" s="3" t="str">
        <f t="shared" si="141"/>
        <v>No</v>
      </c>
      <c r="BV249" s="3" t="str">
        <f t="shared" si="142"/>
        <v>No</v>
      </c>
      <c r="BW249" s="3">
        <f t="shared" si="143"/>
        <v>0</v>
      </c>
      <c r="BX249" s="3" t="str">
        <f t="shared" si="144"/>
        <v>No</v>
      </c>
      <c r="BY249" s="3">
        <f t="shared" si="145"/>
        <v>28800</v>
      </c>
      <c r="BZ249">
        <v>1</v>
      </c>
      <c r="CA249" s="3">
        <f t="shared" si="146"/>
        <v>28800</v>
      </c>
      <c r="CC249" s="3">
        <f t="shared" si="147"/>
        <v>0</v>
      </c>
      <c r="CD249" s="3">
        <f t="shared" si="148"/>
        <v>0</v>
      </c>
      <c r="CE249" s="3" t="str">
        <f t="shared" si="149"/>
        <v/>
      </c>
      <c r="CF249" s="3" t="e">
        <f>HLOOKUP(CE249,'Valuation Data'!$D$2:$K$5,4,FALSE)</f>
        <v>#N/A</v>
      </c>
      <c r="CG249" s="3">
        <f t="shared" si="150"/>
        <v>28800</v>
      </c>
      <c r="CH249" s="3" t="str">
        <f t="shared" si="151"/>
        <v>No</v>
      </c>
      <c r="CI249" s="3" t="str">
        <f>VLOOKUP(R249,'Use Codes &amp; County Type'!A:D,4,FALSE)</f>
        <v>V</v>
      </c>
      <c r="CJ249" s="3" t="str">
        <f t="shared" si="152"/>
        <v>Yes</v>
      </c>
      <c r="CK249" s="3" t="str">
        <f t="shared" si="153"/>
        <v>No</v>
      </c>
      <c r="CL249" s="3">
        <f t="shared" si="154"/>
        <v>0</v>
      </c>
      <c r="CM249" s="3">
        <f t="shared" si="155"/>
        <v>0</v>
      </c>
      <c r="CN249" s="3">
        <f t="shared" si="156"/>
        <v>2014.12</v>
      </c>
      <c r="CO249" s="3">
        <f t="shared" si="157"/>
        <v>-2014.12</v>
      </c>
      <c r="CP249" s="3">
        <f t="shared" si="158"/>
        <v>6.9934722222222218E-2</v>
      </c>
      <c r="CR249" s="3" t="str">
        <f t="shared" si="159"/>
        <v>No</v>
      </c>
      <c r="CV249" s="3" t="str">
        <f t="shared" si="160"/>
        <v>FMV&lt;$30K</v>
      </c>
      <c r="CW249" s="3">
        <f t="shared" si="161"/>
        <v>248</v>
      </c>
      <c r="CX249" s="3">
        <f t="shared" si="162"/>
        <v>503.53</v>
      </c>
      <c r="CY249" s="3" t="str">
        <f t="shared" si="163"/>
        <v>Ok</v>
      </c>
      <c r="CZ249">
        <v>0</v>
      </c>
      <c r="DA249">
        <v>0</v>
      </c>
    </row>
    <row r="250" spans="1:105" x14ac:dyDescent="0.25">
      <c r="A250">
        <v>249</v>
      </c>
      <c r="B250" t="s">
        <v>3</v>
      </c>
      <c r="C250" t="s">
        <v>358</v>
      </c>
      <c r="D250">
        <v>880.39</v>
      </c>
      <c r="E250">
        <v>2017</v>
      </c>
      <c r="F250">
        <v>880.39</v>
      </c>
      <c r="G250">
        <v>880.39</v>
      </c>
      <c r="H250" s="3">
        <f t="shared" si="123"/>
        <v>0</v>
      </c>
      <c r="I250">
        <v>241614</v>
      </c>
      <c r="J250" t="s">
        <v>2730</v>
      </c>
      <c r="K250" t="s">
        <v>2738</v>
      </c>
      <c r="L250">
        <v>32046</v>
      </c>
      <c r="M250" t="s">
        <v>2919</v>
      </c>
      <c r="N250" t="s">
        <v>4753</v>
      </c>
      <c r="O250">
        <v>-82.000627692118996</v>
      </c>
      <c r="P250">
        <v>30.723896586371801</v>
      </c>
      <c r="Q250" t="s">
        <v>4947</v>
      </c>
      <c r="R250">
        <v>2</v>
      </c>
      <c r="S250" t="s">
        <v>6535</v>
      </c>
      <c r="T250">
        <v>1006</v>
      </c>
      <c r="U250" t="s">
        <v>6578</v>
      </c>
      <c r="V250">
        <v>2017</v>
      </c>
      <c r="W250">
        <v>47483</v>
      </c>
      <c r="X250">
        <v>2017</v>
      </c>
      <c r="Y250">
        <v>57430</v>
      </c>
      <c r="Z250">
        <v>784.46</v>
      </c>
      <c r="AA250" s="3">
        <f t="shared" si="124"/>
        <v>0.89103692681652458</v>
      </c>
      <c r="AB250" t="s">
        <v>6616</v>
      </c>
      <c r="AD250" t="s">
        <v>6616</v>
      </c>
      <c r="AE250" t="s">
        <v>6616</v>
      </c>
      <c r="AF250" t="s">
        <v>6616</v>
      </c>
      <c r="AG250" t="s">
        <v>6616</v>
      </c>
      <c r="AH250" t="s">
        <v>6616</v>
      </c>
      <c r="AI250" t="s">
        <v>6618</v>
      </c>
      <c r="AJ250" t="s">
        <v>6618</v>
      </c>
      <c r="AK250" t="s">
        <v>6618</v>
      </c>
      <c r="AL250" t="s">
        <v>6618</v>
      </c>
      <c r="AM250" t="s">
        <v>6618</v>
      </c>
      <c r="AN250" t="s">
        <v>6618</v>
      </c>
      <c r="AO250" t="s">
        <v>6618</v>
      </c>
      <c r="AP250" s="3" t="str">
        <f t="shared" si="125"/>
        <v>No</v>
      </c>
      <c r="AQ250" s="3" t="str">
        <f t="shared" si="126"/>
        <v>No</v>
      </c>
      <c r="AR250" s="3" t="str">
        <f t="shared" si="127"/>
        <v>No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 t="s">
        <v>6634</v>
      </c>
      <c r="AZ250" t="s">
        <v>6638</v>
      </c>
      <c r="BA250">
        <v>1</v>
      </c>
      <c r="BB250" t="s">
        <v>6616</v>
      </c>
      <c r="BC250" t="s">
        <v>6616</v>
      </c>
      <c r="BD250" s="4" t="str">
        <f t="shared" si="128"/>
        <v>No</v>
      </c>
      <c r="BE250" t="s">
        <v>6640</v>
      </c>
      <c r="BF250" s="3" t="str">
        <f t="shared" si="129"/>
        <v>No</v>
      </c>
      <c r="BG250" t="s">
        <v>6645</v>
      </c>
      <c r="BH250" s="3" t="str">
        <f t="shared" si="130"/>
        <v>241614 CR 121</v>
      </c>
      <c r="BI250" s="3" t="str">
        <f t="shared" si="131"/>
        <v>Hilliard</v>
      </c>
      <c r="BJ250" s="3" t="str">
        <f t="shared" si="132"/>
        <v>Florida</v>
      </c>
      <c r="BK250" s="3">
        <f t="shared" si="133"/>
        <v>32046</v>
      </c>
      <c r="BL250" s="3" t="str">
        <f t="shared" si="134"/>
        <v>241614 CR 121 HILLIARD FL 32046</v>
      </c>
      <c r="BM250" s="3" t="str">
        <f t="shared" si="135"/>
        <v/>
      </c>
      <c r="BN250" s="3" t="str">
        <f t="shared" si="136"/>
        <v>Pass</v>
      </c>
      <c r="BO250" s="3" t="str">
        <f t="shared" si="137"/>
        <v>No</v>
      </c>
      <c r="BP250" s="3" t="str">
        <f t="shared" si="138"/>
        <v>FV&lt;$10K</v>
      </c>
      <c r="BQ250" t="s">
        <v>6650</v>
      </c>
      <c r="BR250" s="3" t="str">
        <f t="shared" si="139"/>
        <v>No, &lt; $20K Lien</v>
      </c>
      <c r="BS250" s="3" t="str">
        <f t="shared" si="140"/>
        <v>No, Lien &lt; $20K</v>
      </c>
      <c r="BT250" t="s">
        <v>6650</v>
      </c>
      <c r="BU250" s="3" t="str">
        <f t="shared" si="141"/>
        <v>No</v>
      </c>
      <c r="BV250" s="3" t="str">
        <f t="shared" si="142"/>
        <v>No</v>
      </c>
      <c r="BW250" s="3">
        <f t="shared" si="143"/>
        <v>1</v>
      </c>
      <c r="BX250" s="3" t="str">
        <f t="shared" si="144"/>
        <v>No</v>
      </c>
      <c r="BY250" s="3">
        <f t="shared" si="145"/>
        <v>47483</v>
      </c>
      <c r="BZ250">
        <v>1</v>
      </c>
      <c r="CA250" s="3">
        <f t="shared" si="146"/>
        <v>47483</v>
      </c>
      <c r="CC250" s="3">
        <f t="shared" si="147"/>
        <v>0</v>
      </c>
      <c r="CD250" s="3">
        <f t="shared" si="148"/>
        <v>0</v>
      </c>
      <c r="CE250" s="3" t="str">
        <f t="shared" si="149"/>
        <v/>
      </c>
      <c r="CF250" s="3" t="e">
        <f>HLOOKUP(CE250,'Valuation Data'!$D$2:$K$5,4,FALSE)</f>
        <v>#N/A</v>
      </c>
      <c r="CG250" s="3">
        <f t="shared" si="150"/>
        <v>47483</v>
      </c>
      <c r="CH250" s="3" t="str">
        <f t="shared" si="151"/>
        <v>No</v>
      </c>
      <c r="CI250" s="3" t="str">
        <f>VLOOKUP(R250,'Use Codes &amp; County Type'!A:D,4,FALSE)</f>
        <v>R</v>
      </c>
      <c r="CJ250" s="3" t="str">
        <f t="shared" si="152"/>
        <v>No</v>
      </c>
      <c r="CK250" s="3" t="str">
        <f t="shared" si="153"/>
        <v>No</v>
      </c>
      <c r="CL250" s="3">
        <f t="shared" si="154"/>
        <v>0.35</v>
      </c>
      <c r="CM250" s="3">
        <f t="shared" si="155"/>
        <v>16619.05</v>
      </c>
      <c r="CN250" s="3">
        <f t="shared" si="156"/>
        <v>4401.95</v>
      </c>
      <c r="CO250" s="3">
        <f t="shared" si="157"/>
        <v>12217.099999999999</v>
      </c>
      <c r="CP250" s="3">
        <f t="shared" si="158"/>
        <v>9.2705810500600214E-2</v>
      </c>
      <c r="CR250" s="3" t="str">
        <f t="shared" si="159"/>
        <v>No</v>
      </c>
      <c r="CV250" s="3" t="str">
        <f t="shared" si="160"/>
        <v>*Bid</v>
      </c>
      <c r="CW250" s="3">
        <f t="shared" si="161"/>
        <v>249</v>
      </c>
      <c r="CX250" s="3">
        <f t="shared" si="162"/>
        <v>880.39</v>
      </c>
      <c r="CY250" s="3" t="str">
        <f t="shared" si="163"/>
        <v>Ok</v>
      </c>
      <c r="CZ250">
        <v>0</v>
      </c>
      <c r="DA250">
        <v>0</v>
      </c>
    </row>
    <row r="251" spans="1:105" x14ac:dyDescent="0.25">
      <c r="A251">
        <v>250</v>
      </c>
      <c r="B251" t="s">
        <v>3</v>
      </c>
      <c r="C251" t="s">
        <v>359</v>
      </c>
      <c r="D251">
        <v>141.94999999999999</v>
      </c>
      <c r="E251">
        <v>2017</v>
      </c>
      <c r="F251">
        <v>141.94999999999999</v>
      </c>
      <c r="G251">
        <v>141.94999999999999</v>
      </c>
      <c r="H251" s="3">
        <f t="shared" si="123"/>
        <v>0</v>
      </c>
      <c r="J251" t="s">
        <v>2730</v>
      </c>
      <c r="K251" t="s">
        <v>2738</v>
      </c>
      <c r="L251">
        <v>32046</v>
      </c>
      <c r="M251" t="s">
        <v>2800</v>
      </c>
      <c r="N251" t="s">
        <v>4753</v>
      </c>
      <c r="O251">
        <v>-82.000210883790302</v>
      </c>
      <c r="P251">
        <v>30.7209815196261</v>
      </c>
      <c r="Q251" t="s">
        <v>4948</v>
      </c>
      <c r="R251">
        <v>55</v>
      </c>
      <c r="S251" t="s">
        <v>6542</v>
      </c>
      <c r="T251">
        <v>7009</v>
      </c>
      <c r="U251" t="s">
        <v>6579</v>
      </c>
      <c r="V251">
        <v>2017</v>
      </c>
      <c r="W251">
        <v>6716</v>
      </c>
      <c r="X251">
        <v>2017</v>
      </c>
      <c r="Y251">
        <v>80300</v>
      </c>
      <c r="Z251">
        <v>101.66</v>
      </c>
      <c r="AA251" s="3">
        <f t="shared" si="124"/>
        <v>0.71616766467065873</v>
      </c>
      <c r="AB251" t="s">
        <v>6616</v>
      </c>
      <c r="AI251" t="s">
        <v>6618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 s="3" t="str">
        <f t="shared" si="125"/>
        <v>No</v>
      </c>
      <c r="AQ251" s="3" t="str">
        <f t="shared" si="126"/>
        <v>No</v>
      </c>
      <c r="AR251" s="3" t="str">
        <f t="shared" si="127"/>
        <v>No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 t="s">
        <v>6634</v>
      </c>
      <c r="AZ251">
        <v>0</v>
      </c>
      <c r="BA251">
        <v>1</v>
      </c>
      <c r="BB251" t="s">
        <v>6616</v>
      </c>
      <c r="BC251" t="s">
        <v>6616</v>
      </c>
      <c r="BD251" s="4" t="str">
        <f t="shared" si="128"/>
        <v>No</v>
      </c>
      <c r="BE251" t="s">
        <v>6640</v>
      </c>
      <c r="BF251" s="3" t="str">
        <f t="shared" si="129"/>
        <v>No</v>
      </c>
      <c r="BG251" t="s">
        <v>6645</v>
      </c>
      <c r="BH251" s="3" t="str">
        <f t="shared" si="130"/>
        <v>CR 121</v>
      </c>
      <c r="BI251" s="3" t="str">
        <f t="shared" si="131"/>
        <v>Hilliard</v>
      </c>
      <c r="BJ251" s="3" t="str">
        <f t="shared" si="132"/>
        <v>Florida</v>
      </c>
      <c r="BK251" s="3">
        <f t="shared" si="133"/>
        <v>32046</v>
      </c>
      <c r="BL251" s="3" t="str">
        <f t="shared" si="134"/>
        <v>CR 121 HILLIARD FL 32046</v>
      </c>
      <c r="BM251" s="3" t="str">
        <f t="shared" si="135"/>
        <v/>
      </c>
      <c r="BN251" s="3" t="str">
        <f t="shared" si="136"/>
        <v>Lien&lt;$150</v>
      </c>
      <c r="BO251" s="3" t="str">
        <f t="shared" si="137"/>
        <v>No</v>
      </c>
      <c r="BP251" s="3" t="str">
        <f t="shared" si="138"/>
        <v>FV&lt;$10K</v>
      </c>
      <c r="BQ251" t="s">
        <v>6650</v>
      </c>
      <c r="BR251" s="3" t="str">
        <f t="shared" si="139"/>
        <v>No, &lt; $20K Lien</v>
      </c>
      <c r="BS251" s="3" t="str">
        <f t="shared" si="140"/>
        <v>No, Lien &lt; $20K</v>
      </c>
      <c r="BT251" t="s">
        <v>6650</v>
      </c>
      <c r="BU251" s="3" t="str">
        <f t="shared" si="141"/>
        <v>No</v>
      </c>
      <c r="BV251" s="3" t="str">
        <f t="shared" si="142"/>
        <v>No</v>
      </c>
      <c r="BW251" s="3">
        <f t="shared" si="143"/>
        <v>1</v>
      </c>
      <c r="BX251" s="3" t="str">
        <f t="shared" si="144"/>
        <v>No</v>
      </c>
      <c r="BY251" s="3">
        <f t="shared" si="145"/>
        <v>6716</v>
      </c>
      <c r="BZ251">
        <v>1</v>
      </c>
      <c r="CA251" s="3">
        <f t="shared" si="146"/>
        <v>6716</v>
      </c>
      <c r="CC251" s="3">
        <f t="shared" si="147"/>
        <v>0</v>
      </c>
      <c r="CD251" s="3">
        <f t="shared" si="148"/>
        <v>0</v>
      </c>
      <c r="CE251" s="3" t="str">
        <f t="shared" si="149"/>
        <v/>
      </c>
      <c r="CF251" s="3" t="e">
        <f>HLOOKUP(CE251,'Valuation Data'!$D$2:$K$5,4,FALSE)</f>
        <v>#N/A</v>
      </c>
      <c r="CG251" s="3">
        <f t="shared" si="150"/>
        <v>6716</v>
      </c>
      <c r="CH251" s="3" t="str">
        <f t="shared" si="151"/>
        <v>No</v>
      </c>
      <c r="CI251" s="3" t="str">
        <f>VLOOKUP(R251,'Use Codes &amp; County Type'!A:D,4,FALSE)</f>
        <v>V</v>
      </c>
      <c r="CJ251" s="3" t="str">
        <f t="shared" si="152"/>
        <v>Yes</v>
      </c>
      <c r="CK251" s="3" t="str">
        <f t="shared" si="153"/>
        <v>No</v>
      </c>
      <c r="CL251" s="3">
        <f t="shared" si="154"/>
        <v>0</v>
      </c>
      <c r="CM251" s="3">
        <f t="shared" si="155"/>
        <v>0</v>
      </c>
      <c r="CN251" s="3">
        <f t="shared" si="156"/>
        <v>709.75</v>
      </c>
      <c r="CO251" s="3">
        <f t="shared" si="157"/>
        <v>-709.75</v>
      </c>
      <c r="CP251" s="3">
        <f t="shared" si="158"/>
        <v>0.10568046456223942</v>
      </c>
      <c r="CR251" s="3" t="str">
        <f t="shared" si="159"/>
        <v>No</v>
      </c>
      <c r="CV251" s="3" t="str">
        <f t="shared" si="160"/>
        <v>Lien&lt;$150</v>
      </c>
      <c r="CW251" s="3">
        <f t="shared" si="161"/>
        <v>250</v>
      </c>
      <c r="CX251" s="3">
        <f t="shared" si="162"/>
        <v>141.94999999999999</v>
      </c>
      <c r="CY251" s="3" t="str">
        <f t="shared" si="163"/>
        <v>Ok</v>
      </c>
      <c r="CZ251">
        <v>0</v>
      </c>
      <c r="DA251">
        <v>0</v>
      </c>
    </row>
    <row r="252" spans="1:105" x14ac:dyDescent="0.25">
      <c r="A252">
        <v>251</v>
      </c>
      <c r="B252" t="s">
        <v>3</v>
      </c>
      <c r="C252" t="s">
        <v>360</v>
      </c>
      <c r="D252">
        <v>550.69000000000005</v>
      </c>
      <c r="E252">
        <v>2017</v>
      </c>
      <c r="F252">
        <v>550.69000000000005</v>
      </c>
      <c r="G252">
        <v>550.69000000000005</v>
      </c>
      <c r="H252" s="3">
        <f t="shared" si="123"/>
        <v>0</v>
      </c>
      <c r="J252" t="s">
        <v>2730</v>
      </c>
      <c r="K252" t="s">
        <v>2738</v>
      </c>
      <c r="L252">
        <v>32046</v>
      </c>
      <c r="M252" t="s">
        <v>2800</v>
      </c>
      <c r="N252" t="s">
        <v>4753</v>
      </c>
      <c r="O252">
        <v>-82.006212435913099</v>
      </c>
      <c r="P252">
        <v>30.718312428383499</v>
      </c>
      <c r="Q252" t="s">
        <v>4949</v>
      </c>
      <c r="R252">
        <v>0</v>
      </c>
      <c r="S252" t="s">
        <v>6538</v>
      </c>
      <c r="T252">
        <v>8001</v>
      </c>
      <c r="U252" t="s">
        <v>6581</v>
      </c>
      <c r="V252">
        <v>2017</v>
      </c>
      <c r="W252">
        <v>31680</v>
      </c>
      <c r="X252">
        <v>2017</v>
      </c>
      <c r="Y252">
        <v>31680</v>
      </c>
      <c r="Z252">
        <v>479.6</v>
      </c>
      <c r="AA252" s="3">
        <f t="shared" si="124"/>
        <v>0.8709074070711289</v>
      </c>
      <c r="AB252" t="s">
        <v>6616</v>
      </c>
      <c r="AC252" t="s">
        <v>6616</v>
      </c>
      <c r="AD252" t="s">
        <v>6616</v>
      </c>
      <c r="AF252" t="s">
        <v>6616</v>
      </c>
      <c r="AG252" t="s">
        <v>6616</v>
      </c>
      <c r="AH252" t="s">
        <v>6616</v>
      </c>
      <c r="AI252" t="s">
        <v>6618</v>
      </c>
      <c r="AJ252" t="s">
        <v>6618</v>
      </c>
      <c r="AK252" t="s">
        <v>6618</v>
      </c>
      <c r="AL252" t="s">
        <v>6618</v>
      </c>
      <c r="AM252" t="s">
        <v>6618</v>
      </c>
      <c r="AN252" t="s">
        <v>6618</v>
      </c>
      <c r="AO252">
        <v>0</v>
      </c>
      <c r="AP252" s="3" t="str">
        <f t="shared" si="125"/>
        <v>No</v>
      </c>
      <c r="AQ252" s="3" t="str">
        <f t="shared" si="126"/>
        <v>No</v>
      </c>
      <c r="AR252" s="3" t="str">
        <f t="shared" si="127"/>
        <v>No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 t="s">
        <v>6634</v>
      </c>
      <c r="AZ252" t="s">
        <v>6638</v>
      </c>
      <c r="BA252">
        <v>0</v>
      </c>
      <c r="BB252" t="s">
        <v>6616</v>
      </c>
      <c r="BC252" t="s">
        <v>6616</v>
      </c>
      <c r="BD252" s="4" t="str">
        <f t="shared" si="128"/>
        <v>No</v>
      </c>
      <c r="BE252" t="s">
        <v>6640</v>
      </c>
      <c r="BF252" s="3" t="str">
        <f t="shared" si="129"/>
        <v>No</v>
      </c>
      <c r="BG252" t="s">
        <v>6645</v>
      </c>
      <c r="BH252" s="3" t="str">
        <f t="shared" si="130"/>
        <v>CR 121</v>
      </c>
      <c r="BI252" s="3" t="str">
        <f t="shared" si="131"/>
        <v>Hilliard</v>
      </c>
      <c r="BJ252" s="3" t="str">
        <f t="shared" si="132"/>
        <v>Florida</v>
      </c>
      <c r="BK252" s="3">
        <f t="shared" si="133"/>
        <v>32046</v>
      </c>
      <c r="BL252" s="3" t="str">
        <f t="shared" si="134"/>
        <v>CR 121 HILLIARD FL 32046</v>
      </c>
      <c r="BM252" s="3" t="str">
        <f t="shared" si="135"/>
        <v/>
      </c>
      <c r="BN252" s="3" t="str">
        <f t="shared" si="136"/>
        <v>Pass</v>
      </c>
      <c r="BO252" s="3" t="str">
        <f t="shared" si="137"/>
        <v>No</v>
      </c>
      <c r="BP252" s="3" t="str">
        <f t="shared" si="138"/>
        <v>FV&lt;$10K</v>
      </c>
      <c r="BQ252" t="s">
        <v>6650</v>
      </c>
      <c r="BR252" s="3" t="str">
        <f t="shared" si="139"/>
        <v>No, &lt; $20K Lien</v>
      </c>
      <c r="BS252" s="3" t="str">
        <f t="shared" si="140"/>
        <v>No, Lien &lt; $20K</v>
      </c>
      <c r="BT252" t="s">
        <v>6650</v>
      </c>
      <c r="BU252" s="3" t="str">
        <f t="shared" si="141"/>
        <v>No</v>
      </c>
      <c r="BV252" s="3" t="str">
        <f t="shared" si="142"/>
        <v>No</v>
      </c>
      <c r="BW252" s="3">
        <f t="shared" si="143"/>
        <v>0</v>
      </c>
      <c r="BX252" s="3" t="str">
        <f t="shared" si="144"/>
        <v>No</v>
      </c>
      <c r="BY252" s="3">
        <f t="shared" si="145"/>
        <v>31680</v>
      </c>
      <c r="BZ252">
        <v>1</v>
      </c>
      <c r="CA252" s="3">
        <f t="shared" si="146"/>
        <v>31680</v>
      </c>
      <c r="CC252" s="3">
        <f t="shared" si="147"/>
        <v>0</v>
      </c>
      <c r="CD252" s="3">
        <f t="shared" si="148"/>
        <v>0</v>
      </c>
      <c r="CE252" s="3" t="str">
        <f t="shared" si="149"/>
        <v/>
      </c>
      <c r="CF252" s="3" t="e">
        <f>HLOOKUP(CE252,'Valuation Data'!$D$2:$K$5,4,FALSE)</f>
        <v>#N/A</v>
      </c>
      <c r="CG252" s="3">
        <f t="shared" si="150"/>
        <v>31680</v>
      </c>
      <c r="CH252" s="3" t="str">
        <f t="shared" si="151"/>
        <v>No</v>
      </c>
      <c r="CI252" s="3" t="str">
        <f>VLOOKUP(R252,'Use Codes &amp; County Type'!A:D,4,FALSE)</f>
        <v>V</v>
      </c>
      <c r="CJ252" s="3" t="str">
        <f t="shared" si="152"/>
        <v>Yes</v>
      </c>
      <c r="CK252" s="3" t="str">
        <f t="shared" si="153"/>
        <v>No</v>
      </c>
      <c r="CL252" s="3">
        <f t="shared" si="154"/>
        <v>0</v>
      </c>
      <c r="CM252" s="3">
        <f t="shared" si="155"/>
        <v>0</v>
      </c>
      <c r="CN252" s="3">
        <f t="shared" si="156"/>
        <v>2202.7600000000002</v>
      </c>
      <c r="CO252" s="3">
        <f t="shared" si="157"/>
        <v>-2202.7600000000002</v>
      </c>
      <c r="CP252" s="3">
        <f t="shared" si="158"/>
        <v>6.9531565656565666E-2</v>
      </c>
      <c r="CR252" s="3" t="str">
        <f t="shared" si="159"/>
        <v>No</v>
      </c>
      <c r="CV252" s="3" t="str">
        <f t="shared" si="160"/>
        <v>Vacant, No Sales Data</v>
      </c>
      <c r="CW252" s="3">
        <f t="shared" si="161"/>
        <v>251</v>
      </c>
      <c r="CX252" s="3">
        <f t="shared" si="162"/>
        <v>550.69000000000005</v>
      </c>
      <c r="CY252" s="3" t="str">
        <f t="shared" si="163"/>
        <v>Ok</v>
      </c>
      <c r="CZ252">
        <v>0</v>
      </c>
      <c r="DA252">
        <v>0</v>
      </c>
    </row>
    <row r="253" spans="1:105" x14ac:dyDescent="0.25">
      <c r="A253">
        <v>252</v>
      </c>
      <c r="B253" t="s">
        <v>3</v>
      </c>
      <c r="C253" t="s">
        <v>361</v>
      </c>
      <c r="D253">
        <v>566.33000000000004</v>
      </c>
      <c r="E253">
        <v>2017</v>
      </c>
      <c r="F253">
        <v>566.33000000000004</v>
      </c>
      <c r="G253">
        <v>566.33000000000004</v>
      </c>
      <c r="H253" s="3">
        <f t="shared" si="123"/>
        <v>0</v>
      </c>
      <c r="I253">
        <v>241583</v>
      </c>
      <c r="J253" t="s">
        <v>2730</v>
      </c>
      <c r="K253" t="s">
        <v>2738</v>
      </c>
      <c r="L253">
        <v>32046</v>
      </c>
      <c r="M253" t="s">
        <v>2920</v>
      </c>
      <c r="N253" t="s">
        <v>4753</v>
      </c>
      <c r="O253">
        <v>-82.002088016258497</v>
      </c>
      <c r="P253">
        <v>30.7195609241268</v>
      </c>
      <c r="Q253" t="s">
        <v>4950</v>
      </c>
      <c r="R253">
        <v>2</v>
      </c>
      <c r="S253" t="s">
        <v>6535</v>
      </c>
      <c r="T253">
        <v>1006</v>
      </c>
      <c r="U253" t="s">
        <v>6578</v>
      </c>
      <c r="V253">
        <v>2017</v>
      </c>
      <c r="W253">
        <v>67520</v>
      </c>
      <c r="X253">
        <v>2017</v>
      </c>
      <c r="Y253">
        <v>74860</v>
      </c>
      <c r="Z253">
        <v>494.07</v>
      </c>
      <c r="AA253" s="3">
        <f t="shared" si="124"/>
        <v>0.87240654741934909</v>
      </c>
      <c r="AB253" t="s">
        <v>6616</v>
      </c>
      <c r="AC253" t="s">
        <v>6616</v>
      </c>
      <c r="AD253" t="s">
        <v>6616</v>
      </c>
      <c r="AE253" t="s">
        <v>6616</v>
      </c>
      <c r="AF253" t="s">
        <v>6616</v>
      </c>
      <c r="AG253" t="s">
        <v>6616</v>
      </c>
      <c r="AI253" t="s">
        <v>6618</v>
      </c>
      <c r="AJ253" t="s">
        <v>6618</v>
      </c>
      <c r="AK253" t="s">
        <v>6618</v>
      </c>
      <c r="AL253" t="s">
        <v>6618</v>
      </c>
      <c r="AM253" t="s">
        <v>6618</v>
      </c>
      <c r="AN253" t="s">
        <v>6618</v>
      </c>
      <c r="AO253" t="s">
        <v>6618</v>
      </c>
      <c r="AP253" s="3" t="str">
        <f t="shared" si="125"/>
        <v>No</v>
      </c>
      <c r="AQ253" s="3" t="str">
        <f t="shared" si="126"/>
        <v>No</v>
      </c>
      <c r="AR253" s="3" t="str">
        <f t="shared" si="127"/>
        <v>No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 t="s">
        <v>6634</v>
      </c>
      <c r="AZ253" t="s">
        <v>6638</v>
      </c>
      <c r="BA253">
        <v>1</v>
      </c>
      <c r="BB253" t="s">
        <v>6617</v>
      </c>
      <c r="BC253" t="s">
        <v>6616</v>
      </c>
      <c r="BD253" s="4" t="str">
        <f t="shared" si="128"/>
        <v>No</v>
      </c>
      <c r="BE253" t="s">
        <v>6640</v>
      </c>
      <c r="BF253" s="3" t="str">
        <f t="shared" si="129"/>
        <v>No</v>
      </c>
      <c r="BG253" t="s">
        <v>6645</v>
      </c>
      <c r="BH253" s="3" t="str">
        <f t="shared" si="130"/>
        <v>241583 CR 121</v>
      </c>
      <c r="BI253" s="3" t="str">
        <f t="shared" si="131"/>
        <v>Hilliard</v>
      </c>
      <c r="BJ253" s="3" t="str">
        <f t="shared" si="132"/>
        <v>Florida</v>
      </c>
      <c r="BK253" s="3">
        <f t="shared" si="133"/>
        <v>32046</v>
      </c>
      <c r="BL253" s="3" t="str">
        <f t="shared" si="134"/>
        <v>241583 CR 121 HILLIARD FL 32046</v>
      </c>
      <c r="BM253" s="3" t="str">
        <f t="shared" si="135"/>
        <v/>
      </c>
      <c r="BN253" s="3" t="str">
        <f t="shared" si="136"/>
        <v>Pass</v>
      </c>
      <c r="BO253" s="3" t="str">
        <f t="shared" si="137"/>
        <v>No</v>
      </c>
      <c r="BP253" s="3" t="str">
        <f t="shared" si="138"/>
        <v>FV&lt;$10K</v>
      </c>
      <c r="BQ253" t="s">
        <v>6650</v>
      </c>
      <c r="BR253" s="3" t="str">
        <f t="shared" si="139"/>
        <v>No, &lt; $20K Lien</v>
      </c>
      <c r="BS253" s="3" t="str">
        <f t="shared" si="140"/>
        <v>No, Lien &lt; $20K</v>
      </c>
      <c r="BT253" t="s">
        <v>6650</v>
      </c>
      <c r="BU253" s="3" t="str">
        <f t="shared" si="141"/>
        <v>No</v>
      </c>
      <c r="BV253" s="3" t="str">
        <f t="shared" si="142"/>
        <v>No</v>
      </c>
      <c r="BW253" s="3">
        <f t="shared" si="143"/>
        <v>1</v>
      </c>
      <c r="BX253" s="3" t="str">
        <f t="shared" si="144"/>
        <v>No</v>
      </c>
      <c r="BY253" s="3">
        <f t="shared" si="145"/>
        <v>67520</v>
      </c>
      <c r="BZ253">
        <v>1</v>
      </c>
      <c r="CA253" s="3">
        <f t="shared" si="146"/>
        <v>67520</v>
      </c>
      <c r="CC253" s="3">
        <f t="shared" si="147"/>
        <v>0</v>
      </c>
      <c r="CD253" s="3">
        <f t="shared" si="148"/>
        <v>0</v>
      </c>
      <c r="CE253" s="3" t="str">
        <f t="shared" si="149"/>
        <v/>
      </c>
      <c r="CF253" s="3" t="e">
        <f>HLOOKUP(CE253,'Valuation Data'!$D$2:$K$5,4,FALSE)</f>
        <v>#N/A</v>
      </c>
      <c r="CG253" s="3">
        <f t="shared" si="150"/>
        <v>67520</v>
      </c>
      <c r="CH253" s="3" t="str">
        <f t="shared" si="151"/>
        <v>No</v>
      </c>
      <c r="CI253" s="3" t="str">
        <f>VLOOKUP(R253,'Use Codes &amp; County Type'!A:D,4,FALSE)</f>
        <v>R</v>
      </c>
      <c r="CJ253" s="3" t="str">
        <f t="shared" si="152"/>
        <v>No</v>
      </c>
      <c r="CK253" s="3" t="str">
        <f t="shared" si="153"/>
        <v>Yes</v>
      </c>
      <c r="CL253" s="3">
        <f t="shared" si="154"/>
        <v>0.67</v>
      </c>
      <c r="CM253" s="3">
        <f t="shared" si="155"/>
        <v>45238.400000000001</v>
      </c>
      <c r="CN253" s="3">
        <f t="shared" si="156"/>
        <v>2831.65</v>
      </c>
      <c r="CO253" s="3">
        <f t="shared" si="157"/>
        <v>42406.75</v>
      </c>
      <c r="CP253" s="3">
        <f t="shared" si="158"/>
        <v>4.193794431279621E-2</v>
      </c>
      <c r="CR253" s="3" t="str">
        <f t="shared" si="159"/>
        <v>No</v>
      </c>
      <c r="CV253" s="3" t="str">
        <f t="shared" si="160"/>
        <v>*Bid</v>
      </c>
      <c r="CW253" s="3">
        <f t="shared" si="161"/>
        <v>252</v>
      </c>
      <c r="CX253" s="3">
        <f t="shared" si="162"/>
        <v>566.33000000000004</v>
      </c>
      <c r="CY253" s="3" t="str">
        <f t="shared" si="163"/>
        <v>Ok</v>
      </c>
      <c r="CZ253">
        <v>0</v>
      </c>
      <c r="DA253">
        <v>0</v>
      </c>
    </row>
    <row r="254" spans="1:105" x14ac:dyDescent="0.25">
      <c r="A254">
        <v>253</v>
      </c>
      <c r="B254" t="s">
        <v>3</v>
      </c>
      <c r="C254" t="s">
        <v>362</v>
      </c>
      <c r="D254">
        <v>360.42</v>
      </c>
      <c r="E254">
        <v>2017</v>
      </c>
      <c r="F254">
        <v>360.42</v>
      </c>
      <c r="G254">
        <v>360.42</v>
      </c>
      <c r="H254" s="3">
        <f t="shared" si="123"/>
        <v>0</v>
      </c>
      <c r="I254">
        <v>17801</v>
      </c>
      <c r="J254" t="s">
        <v>2730</v>
      </c>
      <c r="K254" t="s">
        <v>2738</v>
      </c>
      <c r="L254">
        <v>32046</v>
      </c>
      <c r="M254" t="s">
        <v>2921</v>
      </c>
      <c r="N254" t="s">
        <v>4753</v>
      </c>
      <c r="O254">
        <v>-81.983317687444398</v>
      </c>
      <c r="P254">
        <v>30.726073794372699</v>
      </c>
      <c r="Q254" t="s">
        <v>4951</v>
      </c>
      <c r="R254">
        <v>2</v>
      </c>
      <c r="S254" t="s">
        <v>6535</v>
      </c>
      <c r="T254">
        <v>1006</v>
      </c>
      <c r="U254" t="s">
        <v>6578</v>
      </c>
      <c r="V254">
        <v>2017</v>
      </c>
      <c r="W254">
        <v>45059</v>
      </c>
      <c r="X254">
        <v>2017</v>
      </c>
      <c r="Y254">
        <v>63027</v>
      </c>
      <c r="Z254">
        <v>303.67</v>
      </c>
      <c r="AA254" s="3">
        <f t="shared" si="124"/>
        <v>0.84254480883413796</v>
      </c>
      <c r="AC254" t="s">
        <v>6616</v>
      </c>
      <c r="AD254" t="s">
        <v>6616</v>
      </c>
      <c r="AE254" t="s">
        <v>6616</v>
      </c>
      <c r="AF254" t="s">
        <v>6616</v>
      </c>
      <c r="AG254" t="s">
        <v>6616</v>
      </c>
      <c r="AI254" t="s">
        <v>6618</v>
      </c>
      <c r="AJ254" t="s">
        <v>6618</v>
      </c>
      <c r="AK254" t="s">
        <v>6618</v>
      </c>
      <c r="AL254" t="s">
        <v>6618</v>
      </c>
      <c r="AM254" t="s">
        <v>6618</v>
      </c>
      <c r="AN254" t="s">
        <v>6618</v>
      </c>
      <c r="AO254" t="s">
        <v>6618</v>
      </c>
      <c r="AP254" s="3" t="str">
        <f t="shared" si="125"/>
        <v>No</v>
      </c>
      <c r="AQ254" s="3" t="str">
        <f t="shared" si="126"/>
        <v>No</v>
      </c>
      <c r="AR254" s="3" t="str">
        <f t="shared" si="127"/>
        <v>No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 t="s">
        <v>6634</v>
      </c>
      <c r="AZ254" t="s">
        <v>6638</v>
      </c>
      <c r="BA254">
        <v>0</v>
      </c>
      <c r="BB254" t="s">
        <v>6617</v>
      </c>
      <c r="BC254" t="s">
        <v>6617</v>
      </c>
      <c r="BD254" s="4" t="str">
        <f t="shared" si="128"/>
        <v>No</v>
      </c>
      <c r="BE254" t="s">
        <v>6640</v>
      </c>
      <c r="BF254" s="3" t="str">
        <f t="shared" si="129"/>
        <v>No</v>
      </c>
      <c r="BG254" t="s">
        <v>6645</v>
      </c>
      <c r="BH254" s="3" t="str">
        <f t="shared" si="130"/>
        <v>17801 ANDREWS RD</v>
      </c>
      <c r="BI254" s="3" t="str">
        <f t="shared" si="131"/>
        <v>Hilliard</v>
      </c>
      <c r="BJ254" s="3" t="str">
        <f t="shared" si="132"/>
        <v>Florida</v>
      </c>
      <c r="BK254" s="3">
        <f t="shared" si="133"/>
        <v>32046</v>
      </c>
      <c r="BL254" s="3" t="str">
        <f t="shared" si="134"/>
        <v>17801 ANDREWS RD HILLIARD FL 32046</v>
      </c>
      <c r="BM254" s="3" t="str">
        <f t="shared" si="135"/>
        <v/>
      </c>
      <c r="BN254" s="3" t="str">
        <f t="shared" si="136"/>
        <v>Pass</v>
      </c>
      <c r="BO254" s="3" t="str">
        <f t="shared" si="137"/>
        <v>Yes</v>
      </c>
      <c r="BP254" s="3" t="str">
        <f t="shared" si="138"/>
        <v>FV&lt;$10K</v>
      </c>
      <c r="BQ254" t="s">
        <v>6650</v>
      </c>
      <c r="BR254" s="3" t="str">
        <f t="shared" si="139"/>
        <v>No, &lt; $20K Lien</v>
      </c>
      <c r="BS254" s="3" t="str">
        <f t="shared" si="140"/>
        <v>No, Lien &lt; $20K</v>
      </c>
      <c r="BT254" t="s">
        <v>6650</v>
      </c>
      <c r="BU254" s="3" t="str">
        <f t="shared" si="141"/>
        <v>No</v>
      </c>
      <c r="BV254" s="3" t="str">
        <f t="shared" si="142"/>
        <v>No</v>
      </c>
      <c r="BW254" s="3">
        <f t="shared" si="143"/>
        <v>0</v>
      </c>
      <c r="BX254" s="3" t="str">
        <f t="shared" si="144"/>
        <v>No</v>
      </c>
      <c r="BY254" s="3">
        <f t="shared" si="145"/>
        <v>45059</v>
      </c>
      <c r="BZ254">
        <v>1</v>
      </c>
      <c r="CA254" s="3">
        <f t="shared" si="146"/>
        <v>45059</v>
      </c>
      <c r="CC254" s="3">
        <f t="shared" si="147"/>
        <v>0</v>
      </c>
      <c r="CD254" s="3">
        <f t="shared" si="148"/>
        <v>0</v>
      </c>
      <c r="CE254" s="3" t="str">
        <f t="shared" si="149"/>
        <v/>
      </c>
      <c r="CF254" s="3" t="e">
        <f>HLOOKUP(CE254,'Valuation Data'!$D$2:$K$5,4,FALSE)</f>
        <v>#N/A</v>
      </c>
      <c r="CG254" s="3">
        <f t="shared" si="150"/>
        <v>45059</v>
      </c>
      <c r="CH254" s="3" t="str">
        <f t="shared" si="151"/>
        <v>No</v>
      </c>
      <c r="CI254" s="3" t="str">
        <f>VLOOKUP(R254,'Use Codes &amp; County Type'!A:D,4,FALSE)</f>
        <v>R</v>
      </c>
      <c r="CJ254" s="3" t="str">
        <f t="shared" si="152"/>
        <v>No</v>
      </c>
      <c r="CK254" s="3" t="str">
        <f t="shared" si="153"/>
        <v>Yes</v>
      </c>
      <c r="CL254" s="3">
        <f t="shared" si="154"/>
        <v>0.67</v>
      </c>
      <c r="CM254" s="3">
        <f t="shared" si="155"/>
        <v>30189.530000000002</v>
      </c>
      <c r="CN254" s="3">
        <f t="shared" si="156"/>
        <v>1441.68</v>
      </c>
      <c r="CO254" s="3">
        <f t="shared" si="157"/>
        <v>28747.850000000002</v>
      </c>
      <c r="CP254" s="3">
        <f t="shared" si="158"/>
        <v>3.1995383830089437E-2</v>
      </c>
      <c r="CR254" s="3" t="str">
        <f t="shared" si="159"/>
        <v>No</v>
      </c>
      <c r="CV254" s="3" t="str">
        <f t="shared" si="160"/>
        <v>*Bid</v>
      </c>
      <c r="CW254" s="3">
        <f t="shared" si="161"/>
        <v>253</v>
      </c>
      <c r="CX254" s="3">
        <f t="shared" si="162"/>
        <v>360.42</v>
      </c>
      <c r="CY254" s="3" t="str">
        <f t="shared" si="163"/>
        <v>Ok</v>
      </c>
      <c r="CZ254">
        <v>0</v>
      </c>
      <c r="DA254">
        <v>0</v>
      </c>
    </row>
    <row r="255" spans="1:105" x14ac:dyDescent="0.25">
      <c r="A255">
        <v>254</v>
      </c>
      <c r="B255" t="s">
        <v>3</v>
      </c>
      <c r="C255" t="s">
        <v>363</v>
      </c>
      <c r="D255">
        <v>1014.35</v>
      </c>
      <c r="E255">
        <v>2017</v>
      </c>
      <c r="F255">
        <v>1014.35</v>
      </c>
      <c r="G255">
        <v>1014.35</v>
      </c>
      <c r="H255" s="3">
        <f t="shared" si="123"/>
        <v>0</v>
      </c>
      <c r="J255" t="s">
        <v>2730</v>
      </c>
      <c r="K255" t="s">
        <v>2738</v>
      </c>
      <c r="L255">
        <v>32046</v>
      </c>
      <c r="M255" t="s">
        <v>2922</v>
      </c>
      <c r="N255" t="s">
        <v>4753</v>
      </c>
      <c r="O255">
        <v>-81.973693486625606</v>
      </c>
      <c r="P255">
        <v>30.726058721173899</v>
      </c>
      <c r="Q255" t="s">
        <v>4952</v>
      </c>
      <c r="R255">
        <v>0</v>
      </c>
      <c r="S255" t="s">
        <v>6538</v>
      </c>
      <c r="T255">
        <v>8001</v>
      </c>
      <c r="U255" t="s">
        <v>6581</v>
      </c>
      <c r="V255">
        <v>2017</v>
      </c>
      <c r="W255">
        <v>60000</v>
      </c>
      <c r="X255">
        <v>2017</v>
      </c>
      <c r="Y255">
        <v>60000</v>
      </c>
      <c r="Z255">
        <v>908.32</v>
      </c>
      <c r="AA255" s="3">
        <f t="shared" si="124"/>
        <v>0.89547000542219157</v>
      </c>
      <c r="AB255" t="s">
        <v>6616</v>
      </c>
      <c r="AI255" t="s">
        <v>6618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 s="3" t="str">
        <f t="shared" si="125"/>
        <v>No</v>
      </c>
      <c r="AQ255" s="3" t="str">
        <f t="shared" si="126"/>
        <v>No</v>
      </c>
      <c r="AR255" s="3" t="str">
        <f t="shared" si="127"/>
        <v>No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 t="s">
        <v>6634</v>
      </c>
      <c r="AZ255">
        <v>0</v>
      </c>
      <c r="BA255">
        <v>1</v>
      </c>
      <c r="BB255" t="s">
        <v>6616</v>
      </c>
      <c r="BC255" t="s">
        <v>6616</v>
      </c>
      <c r="BD255" s="4" t="str">
        <f t="shared" si="128"/>
        <v>No</v>
      </c>
      <c r="BE255" t="s">
        <v>6640</v>
      </c>
      <c r="BF255" s="3" t="str">
        <f t="shared" si="129"/>
        <v>No</v>
      </c>
      <c r="BG255" t="s">
        <v>6645</v>
      </c>
      <c r="BH255" s="3" t="str">
        <f t="shared" si="130"/>
        <v>GEIGER RD</v>
      </c>
      <c r="BI255" s="3" t="str">
        <f t="shared" si="131"/>
        <v>Hilliard</v>
      </c>
      <c r="BJ255" s="3" t="str">
        <f t="shared" si="132"/>
        <v>Florida</v>
      </c>
      <c r="BK255" s="3">
        <f t="shared" si="133"/>
        <v>32046</v>
      </c>
      <c r="BL255" s="3" t="str">
        <f t="shared" si="134"/>
        <v>GEIGER RD HILLIARD FL 32046</v>
      </c>
      <c r="BM255" s="3" t="str">
        <f t="shared" si="135"/>
        <v/>
      </c>
      <c r="BN255" s="3" t="str">
        <f t="shared" si="136"/>
        <v>Pass</v>
      </c>
      <c r="BO255" s="3" t="str">
        <f t="shared" si="137"/>
        <v>No</v>
      </c>
      <c r="BP255" s="3" t="str">
        <f t="shared" si="138"/>
        <v>FV&lt;$10K</v>
      </c>
      <c r="BQ255" t="s">
        <v>6650</v>
      </c>
      <c r="BR255" s="3" t="str">
        <f t="shared" si="139"/>
        <v>No, &lt; $20K Lien</v>
      </c>
      <c r="BS255" s="3" t="str">
        <f t="shared" si="140"/>
        <v>No, Lien &lt; $20K</v>
      </c>
      <c r="BT255" t="s">
        <v>6650</v>
      </c>
      <c r="BU255" s="3" t="str">
        <f t="shared" si="141"/>
        <v>No</v>
      </c>
      <c r="BV255" s="3" t="str">
        <f t="shared" si="142"/>
        <v>No</v>
      </c>
      <c r="BW255" s="3">
        <f t="shared" si="143"/>
        <v>1</v>
      </c>
      <c r="BX255" s="3" t="str">
        <f t="shared" si="144"/>
        <v>No</v>
      </c>
      <c r="BY255" s="3">
        <f t="shared" si="145"/>
        <v>60000</v>
      </c>
      <c r="BZ255">
        <v>1</v>
      </c>
      <c r="CA255" s="3">
        <f t="shared" si="146"/>
        <v>60000</v>
      </c>
      <c r="CC255" s="3">
        <f t="shared" si="147"/>
        <v>0</v>
      </c>
      <c r="CD255" s="3">
        <f t="shared" si="148"/>
        <v>0</v>
      </c>
      <c r="CE255" s="3" t="str">
        <f t="shared" si="149"/>
        <v/>
      </c>
      <c r="CF255" s="3" t="e">
        <f>HLOOKUP(CE255,'Valuation Data'!$D$2:$K$5,4,FALSE)</f>
        <v>#N/A</v>
      </c>
      <c r="CG255" s="3">
        <f t="shared" si="150"/>
        <v>60000</v>
      </c>
      <c r="CH255" s="3" t="str">
        <f t="shared" si="151"/>
        <v>No</v>
      </c>
      <c r="CI255" s="3" t="str">
        <f>VLOOKUP(R255,'Use Codes &amp; County Type'!A:D,4,FALSE)</f>
        <v>V</v>
      </c>
      <c r="CJ255" s="3" t="str">
        <f t="shared" si="152"/>
        <v>Yes</v>
      </c>
      <c r="CK255" s="3" t="str">
        <f t="shared" si="153"/>
        <v>No</v>
      </c>
      <c r="CL255" s="3">
        <f t="shared" si="154"/>
        <v>0</v>
      </c>
      <c r="CM255" s="3">
        <f t="shared" si="155"/>
        <v>0</v>
      </c>
      <c r="CN255" s="3">
        <f t="shared" si="156"/>
        <v>5071.75</v>
      </c>
      <c r="CO255" s="3">
        <f t="shared" si="157"/>
        <v>-5071.75</v>
      </c>
      <c r="CP255" s="3">
        <f t="shared" si="158"/>
        <v>8.4529166666666669E-2</v>
      </c>
      <c r="CR255" s="3" t="str">
        <f t="shared" si="159"/>
        <v>No</v>
      </c>
      <c r="CV255" s="3" t="str">
        <f t="shared" si="160"/>
        <v>Vacant, No Sales Data</v>
      </c>
      <c r="CW255" s="3">
        <f t="shared" si="161"/>
        <v>254</v>
      </c>
      <c r="CX255" s="3">
        <f t="shared" si="162"/>
        <v>1014.35</v>
      </c>
      <c r="CY255" s="3" t="str">
        <f t="shared" si="163"/>
        <v>Ok</v>
      </c>
      <c r="CZ255">
        <v>0</v>
      </c>
      <c r="DA255">
        <v>0</v>
      </c>
    </row>
    <row r="256" spans="1:105" x14ac:dyDescent="0.25">
      <c r="A256">
        <v>255</v>
      </c>
      <c r="B256" t="s">
        <v>3</v>
      </c>
      <c r="C256" t="s">
        <v>364</v>
      </c>
      <c r="D256">
        <v>3690.36</v>
      </c>
      <c r="E256">
        <v>2017</v>
      </c>
      <c r="F256">
        <v>3690.36</v>
      </c>
      <c r="G256">
        <v>3690.36</v>
      </c>
      <c r="H256" s="3">
        <f t="shared" si="123"/>
        <v>0</v>
      </c>
      <c r="I256">
        <v>27359</v>
      </c>
      <c r="J256" t="s">
        <v>2730</v>
      </c>
      <c r="K256" t="s">
        <v>2738</v>
      </c>
      <c r="L256">
        <v>32046</v>
      </c>
      <c r="M256" t="s">
        <v>2923</v>
      </c>
      <c r="N256" t="s">
        <v>4753</v>
      </c>
      <c r="O256">
        <v>-81.973955661673202</v>
      </c>
      <c r="P256">
        <v>30.724885961359</v>
      </c>
      <c r="Q256" t="s">
        <v>4953</v>
      </c>
      <c r="R256">
        <v>1</v>
      </c>
      <c r="S256" t="s">
        <v>6539</v>
      </c>
      <c r="T256">
        <v>1001</v>
      </c>
      <c r="U256" t="s">
        <v>6582</v>
      </c>
      <c r="V256">
        <v>2017</v>
      </c>
      <c r="W256">
        <v>223443</v>
      </c>
      <c r="X256">
        <v>2017</v>
      </c>
      <c r="Y256">
        <v>223443</v>
      </c>
      <c r="Z256">
        <v>3382.67</v>
      </c>
      <c r="AA256" s="3">
        <f t="shared" si="124"/>
        <v>0.91662331046293588</v>
      </c>
      <c r="AB256" t="s">
        <v>6616</v>
      </c>
      <c r="AD256" t="s">
        <v>6616</v>
      </c>
      <c r="AH256" t="s">
        <v>6616</v>
      </c>
      <c r="AI256" t="s">
        <v>6618</v>
      </c>
      <c r="AJ256" t="s">
        <v>6618</v>
      </c>
      <c r="AK256" t="s">
        <v>6618</v>
      </c>
      <c r="AL256" t="s">
        <v>6618</v>
      </c>
      <c r="AM256" t="s">
        <v>6618</v>
      </c>
      <c r="AN256">
        <v>0</v>
      </c>
      <c r="AO256">
        <v>0</v>
      </c>
      <c r="AP256" s="3" t="str">
        <f t="shared" si="125"/>
        <v>No</v>
      </c>
      <c r="AQ256" s="3" t="str">
        <f t="shared" si="126"/>
        <v>No</v>
      </c>
      <c r="AR256" s="3" t="str">
        <f t="shared" si="127"/>
        <v>No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 t="s">
        <v>6634</v>
      </c>
      <c r="AZ256" t="s">
        <v>6638</v>
      </c>
      <c r="BA256">
        <v>1</v>
      </c>
      <c r="BB256" t="s">
        <v>6616</v>
      </c>
      <c r="BC256" t="s">
        <v>6616</v>
      </c>
      <c r="BD256" s="4" t="str">
        <f t="shared" si="128"/>
        <v>No</v>
      </c>
      <c r="BE256" t="s">
        <v>6640</v>
      </c>
      <c r="BF256" s="3" t="str">
        <f t="shared" si="129"/>
        <v>No</v>
      </c>
      <c r="BG256" t="s">
        <v>6645</v>
      </c>
      <c r="BH256" s="3" t="str">
        <f t="shared" si="130"/>
        <v>27359 GEIGER RD</v>
      </c>
      <c r="BI256" s="3" t="str">
        <f t="shared" si="131"/>
        <v>Hilliard</v>
      </c>
      <c r="BJ256" s="3" t="str">
        <f t="shared" si="132"/>
        <v>Florida</v>
      </c>
      <c r="BK256" s="3">
        <f t="shared" si="133"/>
        <v>32046</v>
      </c>
      <c r="BL256" s="3" t="str">
        <f t="shared" si="134"/>
        <v>27359 GEIGER RD HILLIARD FL 32046</v>
      </c>
      <c r="BM256" s="3" t="str">
        <f t="shared" si="135"/>
        <v/>
      </c>
      <c r="BN256" s="3" t="str">
        <f t="shared" si="136"/>
        <v>Pass</v>
      </c>
      <c r="BO256" s="3" t="str">
        <f t="shared" si="137"/>
        <v>No</v>
      </c>
      <c r="BP256" s="3" t="str">
        <f t="shared" si="138"/>
        <v>FV&lt;$10K</v>
      </c>
      <c r="BQ256" t="s">
        <v>6650</v>
      </c>
      <c r="BR256" s="3" t="str">
        <f t="shared" si="139"/>
        <v>No, &lt; $20K Lien</v>
      </c>
      <c r="BS256" s="3" t="str">
        <f t="shared" si="140"/>
        <v>No, Lien &lt; $20K</v>
      </c>
      <c r="BT256" t="s">
        <v>6650</v>
      </c>
      <c r="BU256" s="3" t="str">
        <f t="shared" si="141"/>
        <v>No</v>
      </c>
      <c r="BV256" s="3" t="str">
        <f t="shared" si="142"/>
        <v>No</v>
      </c>
      <c r="BW256" s="3">
        <f t="shared" si="143"/>
        <v>1</v>
      </c>
      <c r="BX256" s="3" t="str">
        <f t="shared" si="144"/>
        <v>No</v>
      </c>
      <c r="BY256" s="3">
        <f t="shared" si="145"/>
        <v>223443</v>
      </c>
      <c r="BZ256">
        <v>1</v>
      </c>
      <c r="CA256" s="3">
        <f t="shared" si="146"/>
        <v>223443</v>
      </c>
      <c r="CC256" s="3">
        <f t="shared" si="147"/>
        <v>0</v>
      </c>
      <c r="CD256" s="3">
        <f t="shared" si="148"/>
        <v>0</v>
      </c>
      <c r="CE256" s="3" t="str">
        <f t="shared" si="149"/>
        <v/>
      </c>
      <c r="CF256" s="3" t="e">
        <f>HLOOKUP(CE256,'Valuation Data'!$D$2:$K$5,4,FALSE)</f>
        <v>#N/A</v>
      </c>
      <c r="CG256" s="3">
        <f t="shared" si="150"/>
        <v>223443</v>
      </c>
      <c r="CH256" s="3" t="str">
        <f t="shared" si="151"/>
        <v>No</v>
      </c>
      <c r="CI256" s="3" t="str">
        <f>VLOOKUP(R256,'Use Codes &amp; County Type'!A:D,4,FALSE)</f>
        <v>S</v>
      </c>
      <c r="CJ256" s="3" t="str">
        <f t="shared" si="152"/>
        <v>No</v>
      </c>
      <c r="CK256" s="3" t="str">
        <f t="shared" si="153"/>
        <v>No</v>
      </c>
      <c r="CL256" s="3">
        <f t="shared" si="154"/>
        <v>0.35</v>
      </c>
      <c r="CM256" s="3">
        <f t="shared" si="155"/>
        <v>78205.049999999988</v>
      </c>
      <c r="CN256" s="3">
        <f t="shared" si="156"/>
        <v>18451.8</v>
      </c>
      <c r="CO256" s="3">
        <f t="shared" si="157"/>
        <v>59753.249999999985</v>
      </c>
      <c r="CP256" s="3">
        <f t="shared" si="158"/>
        <v>8.2579449792564541E-2</v>
      </c>
      <c r="CR256" s="3" t="str">
        <f t="shared" si="159"/>
        <v>No</v>
      </c>
      <c r="CV256" s="3" t="str">
        <f t="shared" si="160"/>
        <v>*Bid</v>
      </c>
      <c r="CW256" s="3">
        <f t="shared" si="161"/>
        <v>255</v>
      </c>
      <c r="CX256" s="3">
        <f t="shared" si="162"/>
        <v>3690.36</v>
      </c>
      <c r="CY256" s="3" t="str">
        <f t="shared" si="163"/>
        <v>Ok</v>
      </c>
      <c r="CZ256">
        <v>0</v>
      </c>
      <c r="DA256">
        <v>0</v>
      </c>
    </row>
    <row r="257" spans="1:105" x14ac:dyDescent="0.25">
      <c r="A257">
        <v>256</v>
      </c>
      <c r="B257" t="s">
        <v>3</v>
      </c>
      <c r="C257" t="s">
        <v>365</v>
      </c>
      <c r="D257">
        <v>700</v>
      </c>
      <c r="E257">
        <v>2017</v>
      </c>
      <c r="F257">
        <v>700</v>
      </c>
      <c r="G257">
        <v>700</v>
      </c>
      <c r="H257" s="3">
        <f t="shared" si="123"/>
        <v>0</v>
      </c>
      <c r="J257" t="s">
        <v>2730</v>
      </c>
      <c r="K257" t="s">
        <v>2738</v>
      </c>
      <c r="L257">
        <v>32046</v>
      </c>
      <c r="M257" t="s">
        <v>2922</v>
      </c>
      <c r="N257" t="s">
        <v>4753</v>
      </c>
      <c r="O257">
        <v>-81.973594043739695</v>
      </c>
      <c r="P257">
        <v>30.7240842188525</v>
      </c>
      <c r="Q257" t="s">
        <v>4954</v>
      </c>
      <c r="R257">
        <v>0</v>
      </c>
      <c r="S257" t="s">
        <v>6538</v>
      </c>
      <c r="T257">
        <v>8001</v>
      </c>
      <c r="U257" t="s">
        <v>6581</v>
      </c>
      <c r="V257">
        <v>2017</v>
      </c>
      <c r="W257">
        <v>40800</v>
      </c>
      <c r="X257">
        <v>2017</v>
      </c>
      <c r="Y257">
        <v>40800</v>
      </c>
      <c r="Z257">
        <v>617.66</v>
      </c>
      <c r="AA257" s="3">
        <f t="shared" si="124"/>
        <v>0.88237142857142847</v>
      </c>
      <c r="AB257" t="s">
        <v>6616</v>
      </c>
      <c r="AG257" t="s">
        <v>6616</v>
      </c>
      <c r="AH257" t="s">
        <v>6616</v>
      </c>
      <c r="AI257" t="s">
        <v>6618</v>
      </c>
      <c r="AJ257" t="s">
        <v>6618</v>
      </c>
      <c r="AK257" t="s">
        <v>6618</v>
      </c>
      <c r="AL257" t="s">
        <v>6619</v>
      </c>
      <c r="AM257">
        <v>0</v>
      </c>
      <c r="AN257">
        <v>0</v>
      </c>
      <c r="AO257">
        <v>0</v>
      </c>
      <c r="AP257" s="3" t="str">
        <f t="shared" si="125"/>
        <v>No</v>
      </c>
      <c r="AQ257" s="3" t="str">
        <f t="shared" si="126"/>
        <v>Yes</v>
      </c>
      <c r="AR257" s="3" t="str">
        <f t="shared" si="127"/>
        <v>No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 t="s">
        <v>6634</v>
      </c>
      <c r="AZ257">
        <v>0</v>
      </c>
      <c r="BA257">
        <v>1</v>
      </c>
      <c r="BB257" t="s">
        <v>6616</v>
      </c>
      <c r="BC257" t="s">
        <v>6616</v>
      </c>
      <c r="BD257" s="4" t="str">
        <f t="shared" si="128"/>
        <v>No</v>
      </c>
      <c r="BE257" t="s">
        <v>6640</v>
      </c>
      <c r="BF257" s="3" t="str">
        <f t="shared" si="129"/>
        <v>No</v>
      </c>
      <c r="BG257" t="s">
        <v>6645</v>
      </c>
      <c r="BH257" s="3" t="str">
        <f t="shared" si="130"/>
        <v>GEIGER RD</v>
      </c>
      <c r="BI257" s="3" t="str">
        <f t="shared" si="131"/>
        <v>Hilliard</v>
      </c>
      <c r="BJ257" s="3" t="str">
        <f t="shared" si="132"/>
        <v>Florida</v>
      </c>
      <c r="BK257" s="3">
        <f t="shared" si="133"/>
        <v>32046</v>
      </c>
      <c r="BL257" s="3" t="str">
        <f t="shared" si="134"/>
        <v>GEIGER RD HILLIARD FL 32046</v>
      </c>
      <c r="BM257" s="3" t="str">
        <f t="shared" si="135"/>
        <v/>
      </c>
      <c r="BN257" s="3" t="str">
        <f t="shared" si="136"/>
        <v>Pass</v>
      </c>
      <c r="BO257" s="3" t="str">
        <f t="shared" si="137"/>
        <v>No</v>
      </c>
      <c r="BP257" s="3" t="str">
        <f t="shared" si="138"/>
        <v>FV&lt;$10K</v>
      </c>
      <c r="BQ257" t="s">
        <v>6650</v>
      </c>
      <c r="BR257" s="3" t="str">
        <f t="shared" si="139"/>
        <v>No, &lt; $20K Lien</v>
      </c>
      <c r="BS257" s="3" t="str">
        <f t="shared" si="140"/>
        <v>No, Lien &lt; $20K</v>
      </c>
      <c r="BT257" t="s">
        <v>6650</v>
      </c>
      <c r="BU257" s="3" t="str">
        <f t="shared" si="141"/>
        <v>No</v>
      </c>
      <c r="BV257" s="3" t="str">
        <f t="shared" si="142"/>
        <v>No</v>
      </c>
      <c r="BW257" s="3">
        <f t="shared" si="143"/>
        <v>1</v>
      </c>
      <c r="BX257" s="3" t="str">
        <f t="shared" si="144"/>
        <v>No</v>
      </c>
      <c r="BY257" s="3">
        <f t="shared" si="145"/>
        <v>40800</v>
      </c>
      <c r="BZ257">
        <v>1</v>
      </c>
      <c r="CA257" s="3">
        <f t="shared" si="146"/>
        <v>40800</v>
      </c>
      <c r="CC257" s="3">
        <f t="shared" si="147"/>
        <v>0</v>
      </c>
      <c r="CD257" s="3">
        <f t="shared" si="148"/>
        <v>0</v>
      </c>
      <c r="CE257" s="3" t="str">
        <f t="shared" si="149"/>
        <v/>
      </c>
      <c r="CF257" s="3" t="e">
        <f>HLOOKUP(CE257,'Valuation Data'!$D$2:$K$5,4,FALSE)</f>
        <v>#N/A</v>
      </c>
      <c r="CG257" s="3">
        <f t="shared" si="150"/>
        <v>40800</v>
      </c>
      <c r="CH257" s="3" t="str">
        <f t="shared" si="151"/>
        <v>No</v>
      </c>
      <c r="CI257" s="3" t="str">
        <f>VLOOKUP(R257,'Use Codes &amp; County Type'!A:D,4,FALSE)</f>
        <v>V</v>
      </c>
      <c r="CJ257" s="3" t="str">
        <f t="shared" si="152"/>
        <v>Yes</v>
      </c>
      <c r="CK257" s="3" t="str">
        <f t="shared" si="153"/>
        <v>No</v>
      </c>
      <c r="CL257" s="3">
        <f t="shared" si="154"/>
        <v>0</v>
      </c>
      <c r="CM257" s="3">
        <f t="shared" si="155"/>
        <v>0</v>
      </c>
      <c r="CN257" s="3">
        <f t="shared" si="156"/>
        <v>3500</v>
      </c>
      <c r="CO257" s="3">
        <f t="shared" si="157"/>
        <v>-3500</v>
      </c>
      <c r="CP257" s="3">
        <f t="shared" si="158"/>
        <v>8.5784313725490197E-2</v>
      </c>
      <c r="CR257" s="3" t="str">
        <f t="shared" si="159"/>
        <v>No</v>
      </c>
      <c r="CV257" s="3" t="str">
        <f t="shared" si="160"/>
        <v>Vacant, No Sales Data</v>
      </c>
      <c r="CW257" s="3">
        <f t="shared" si="161"/>
        <v>256</v>
      </c>
      <c r="CX257" s="3">
        <f t="shared" si="162"/>
        <v>700</v>
      </c>
      <c r="CY257" s="3" t="str">
        <f t="shared" si="163"/>
        <v>Ok</v>
      </c>
      <c r="CZ257">
        <v>0</v>
      </c>
      <c r="DA257">
        <v>0</v>
      </c>
    </row>
    <row r="258" spans="1:105" x14ac:dyDescent="0.25">
      <c r="A258">
        <v>257</v>
      </c>
      <c r="B258" t="s">
        <v>3</v>
      </c>
      <c r="C258" t="s">
        <v>366</v>
      </c>
      <c r="D258">
        <v>4135.0200000000004</v>
      </c>
      <c r="E258">
        <v>2017</v>
      </c>
      <c r="F258">
        <v>4135.0200000000004</v>
      </c>
      <c r="G258">
        <v>4135.0200000000004</v>
      </c>
      <c r="H258" s="3">
        <f t="shared" ref="H258:H321" si="164">D258+D258-F258-G258</f>
        <v>0</v>
      </c>
      <c r="I258">
        <v>29506</v>
      </c>
      <c r="J258" t="s">
        <v>2730</v>
      </c>
      <c r="K258" t="s">
        <v>2738</v>
      </c>
      <c r="L258">
        <v>32046</v>
      </c>
      <c r="M258" t="s">
        <v>2924</v>
      </c>
      <c r="N258" t="s">
        <v>4753</v>
      </c>
      <c r="O258">
        <v>-81.969117395540593</v>
      </c>
      <c r="P258">
        <v>30.783437590515199</v>
      </c>
      <c r="Q258" t="s">
        <v>4955</v>
      </c>
      <c r="R258">
        <v>35</v>
      </c>
      <c r="S258" t="s">
        <v>6548</v>
      </c>
      <c r="T258">
        <v>4022</v>
      </c>
      <c r="U258" t="s">
        <v>6586</v>
      </c>
      <c r="V258">
        <v>2017</v>
      </c>
      <c r="W258">
        <v>250603</v>
      </c>
      <c r="X258">
        <v>2017</v>
      </c>
      <c r="Y258">
        <v>250603</v>
      </c>
      <c r="Z258">
        <v>3793.83</v>
      </c>
      <c r="AA258" s="3">
        <f t="shared" ref="AA258:AA321" si="165">IFERROR(Z258/D258,)</f>
        <v>0.9174877025987781</v>
      </c>
      <c r="AB258" t="s">
        <v>6616</v>
      </c>
      <c r="AD258" t="s">
        <v>6616</v>
      </c>
      <c r="AE258" t="s">
        <v>6616</v>
      </c>
      <c r="AF258" t="s">
        <v>6616</v>
      </c>
      <c r="AG258" t="s">
        <v>6616</v>
      </c>
      <c r="AH258" t="s">
        <v>6616</v>
      </c>
      <c r="AI258" t="s">
        <v>6618</v>
      </c>
      <c r="AJ258" t="s">
        <v>6618</v>
      </c>
      <c r="AK258" t="s">
        <v>6618</v>
      </c>
      <c r="AL258" t="s">
        <v>6618</v>
      </c>
      <c r="AM258" t="s">
        <v>6618</v>
      </c>
      <c r="AN258" t="s">
        <v>6618</v>
      </c>
      <c r="AO258" t="s">
        <v>6618</v>
      </c>
      <c r="AP258" s="3" t="str">
        <f t="shared" ref="AP258:AP321" si="166">IF(OR(COUNTIF(AB258:AH258,"Yes")&gt;0,COUNTIF(AB258:AH258,"C")&gt;0),"Yes","No")</f>
        <v>No</v>
      </c>
      <c r="AQ258" s="3" t="str">
        <f t="shared" ref="AQ258:AQ321" si="167">IF(COUNTIF(AI258:AO258,"C")&gt;0,"Yes","No")</f>
        <v>No</v>
      </c>
      <c r="AR258" s="3" t="str">
        <f t="shared" ref="AR258:AR321" si="168">IF(AP258="Yes","Yes","No")</f>
        <v>No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 t="s">
        <v>6634</v>
      </c>
      <c r="AZ258" t="s">
        <v>6637</v>
      </c>
      <c r="BA258">
        <v>1</v>
      </c>
      <c r="BB258" t="s">
        <v>6616</v>
      </c>
      <c r="BC258" t="s">
        <v>6616</v>
      </c>
      <c r="BD258" s="4" t="str">
        <f t="shared" ref="BD258:BD321" si="169">IFERROR(IF(AW258&gt;0,"Yes","No"),"No")</f>
        <v>No</v>
      </c>
      <c r="BE258" t="s">
        <v>6640</v>
      </c>
      <c r="BF258" s="3" t="str">
        <f t="shared" ref="BF258:BF321" si="170">IFERROR(IF(BE258="Without Environmental Issues","No","Yes"),"No")</f>
        <v>No</v>
      </c>
      <c r="BG258" t="s">
        <v>6645</v>
      </c>
      <c r="BH258" s="3" t="str">
        <f t="shared" ref="BH258:BH321" si="171">M258</f>
        <v>29506 SCOTTS LANDING RD</v>
      </c>
      <c r="BI258" s="3" t="str">
        <f t="shared" ref="BI258:BI321" si="172">PROPER(J258)</f>
        <v>Hilliard</v>
      </c>
      <c r="BJ258" s="3" t="str">
        <f t="shared" ref="BJ258:BJ321" si="173">PROPER(K258)</f>
        <v>Florida</v>
      </c>
      <c r="BK258" s="3">
        <f t="shared" ref="BK258:BK321" si="174">L258</f>
        <v>32046</v>
      </c>
      <c r="BL258" s="3" t="str">
        <f t="shared" ref="BL258:BL321" si="175">CONCATENATE(M258," ",N258)</f>
        <v>29506 SCOTTS LANDING RD HILLIARD FL 32046</v>
      </c>
      <c r="BM258" s="3" t="str">
        <f t="shared" ref="BM258:BM321" si="176">IF(AU258&gt;0,"L","")</f>
        <v/>
      </c>
      <c r="BN258" s="3" t="str">
        <f t="shared" ref="BN258:BN321" si="177">IF(D258&lt;150,"Lien&lt;$150","Pass")</f>
        <v>Pass</v>
      </c>
      <c r="BO258" s="3" t="str">
        <f t="shared" ref="BO258:BO321" si="178">IF(BC258="Yes","Yes","No")</f>
        <v>No</v>
      </c>
      <c r="BP258" s="3" t="str">
        <f t="shared" ref="BP258:BP321" si="179">IF(D258&gt;10000,IF(OR(I258="",I258=0,BI258="",BI258=0,BK258=0),"Bad Address","Pass"),"FV&lt;$10K")</f>
        <v>FV&lt;$10K</v>
      </c>
      <c r="BQ258" t="s">
        <v>6650</v>
      </c>
      <c r="BR258" s="3" t="str">
        <f t="shared" ref="BR258:BR321" si="180">IF(D258&gt;20000,IF(OR(BD258="Yes",BF258="Yes"),"Yes","No"),"No, &lt; $20K Lien")</f>
        <v>No, &lt; $20K Lien</v>
      </c>
      <c r="BS258" s="3" t="str">
        <f t="shared" ref="BS258:BS321" si="181">IF(D258&gt;20000,IF(IFERROR(IF(BG258="None","No","Yes"),"No")="Yes","Yes","No"),"No, Lien &lt; $20K")</f>
        <v>No, Lien &lt; $20K</v>
      </c>
      <c r="BT258" t="s">
        <v>6650</v>
      </c>
      <c r="BU258" s="3" t="str">
        <f t="shared" ref="BU258:BU321" si="182">IF(E258="","N/A",IF(OR(E258&lt;2014,AR258="Yes"),"Yes","No"))</f>
        <v>No</v>
      </c>
      <c r="BV258" s="3" t="str">
        <f t="shared" ref="BV258:BV321" si="183">IFERROR(IF(COUNTIF(C:C,C258)&gt;1,"Yes","No"),"No")</f>
        <v>No</v>
      </c>
      <c r="BW258" s="3">
        <f t="shared" ref="BW258:BW321" si="184">BA258</f>
        <v>1</v>
      </c>
      <c r="BX258" s="3" t="str">
        <f t="shared" ref="BX258:BX321" si="185">IF(AND(OR(CI258="S",CI258="R",CI258="C"),CH258="Yes",BW258&gt;2),"Yes",IF(AND(OR(CI258="S",CI258="R",CI258="C"),CH258="No",BW258&gt;1),"Yes",IF(AND(CI258="V",CH258="Yes",BW258&gt;0),"Yes","No")))</f>
        <v>No</v>
      </c>
      <c r="BY258" s="3">
        <f t="shared" ref="BY258:BY321" si="186">VALUE(W258)</f>
        <v>250603</v>
      </c>
      <c r="BZ258">
        <v>1</v>
      </c>
      <c r="CA258" s="3">
        <f t="shared" ref="CA258:CA321" si="187">BY258/BZ258</f>
        <v>250603</v>
      </c>
      <c r="CC258" s="3">
        <f t="shared" ref="CC258:CC321" si="188">AS258</f>
        <v>0</v>
      </c>
      <c r="CD258" s="3">
        <f t="shared" ref="CD258:CD321" si="189">VALUE(AT258)</f>
        <v>0</v>
      </c>
      <c r="CE258" s="3" t="str">
        <f t="shared" ref="CE258:CE321" si="190">IFERROR(IF(CD258&gt;1000,YEAR(CC258),""),"")</f>
        <v/>
      </c>
      <c r="CF258" s="3" t="e">
        <f>HLOOKUP(CE258,'Valuation Data'!$D$2:$K$5,4,FALSE)</f>
        <v>#N/A</v>
      </c>
      <c r="CG258" s="3">
        <f t="shared" ref="CG258:CG321" si="191">IF(CB258&gt;0,MIN(IFERROR(MIN(CD258*CF258,CA258),CA258),CB258),IFERROR(MIN(CD258*CF258,CA258),CA258))</f>
        <v>250603</v>
      </c>
      <c r="CH258" s="3" t="str">
        <f t="shared" ref="CH258:CH321" si="192">IFERROR(IF(AND(OR(CI258="S",CI258="R",CI258="C",CI258="V"),CF258&gt;0),"Yes","No"),"No")</f>
        <v>No</v>
      </c>
      <c r="CI258" s="3" t="str">
        <f>VLOOKUP(R258,'Use Codes &amp; County Type'!A:D,4,FALSE)</f>
        <v>V</v>
      </c>
      <c r="CJ258" s="3" t="str">
        <f t="shared" ref="CJ258:CJ321" si="193">IF(AND(CH258="No",CI258="V"),"Yes","No")</f>
        <v>Yes</v>
      </c>
      <c r="CK258" s="3" t="str">
        <f t="shared" ref="CK258:CK321" si="194">IF(OR(BB258="Yes",BB258=""),"Yes","No")</f>
        <v>No</v>
      </c>
      <c r="CL258" s="3">
        <f t="shared" ref="CL258:CL321" si="195">IF(AND(OR(CI258="S",CI258="R",CI258="C"),CH258="Yes",CK258="Yes"),75%,IF(AND(OR(CI258="S",CI258="R"),CH258="Yes",CK258="No"),40%,IF(AND(OR(CI258="S",CI258="R",CI258="C"),CH258="No",CK258="Yes"),67%,IF(AND(OR(CI258="S",CI258="R"),CH258="No",CK258="No"),35%,IF(AND(CI258="C",CH258="Yes"),35%,IF(AND(CI258="C",CH258="No"),30%,IF(AND(CH258="Yes",CI258="V"),10%,0%)))))))</f>
        <v>0</v>
      </c>
      <c r="CM258" s="3">
        <f t="shared" ref="CM258:CM321" si="196">CG258*CL258</f>
        <v>0</v>
      </c>
      <c r="CN258" s="3">
        <f t="shared" ref="CN258:CN321" si="197">D258+(BA258+3)*MAX(D258,Z258)</f>
        <v>20675.100000000002</v>
      </c>
      <c r="CO258" s="3">
        <f t="shared" ref="CO258:CO321" si="198">CM258-CN258</f>
        <v>-20675.100000000002</v>
      </c>
      <c r="CP258" s="3">
        <f t="shared" ref="CP258:CP321" si="199">+CN258/CG258</f>
        <v>8.2501406607263295E-2</v>
      </c>
      <c r="CR258" s="3" t="str">
        <f t="shared" ref="CR258:CR321" si="200">IF(AND(CV258="*Bid",D258&gt;49999),"Google","No")</f>
        <v>No</v>
      </c>
      <c r="CV258" s="3" t="str">
        <f t="shared" ref="CV258:CV321" si="201">IF(BN258="Lien&lt;$150","Lien&lt;$150",IF(OR(BU258="Yes",BV258="Yes"),"County Held Lien",IF(CG258&lt;30000,"FMV&lt;$30K",IF(BR258="Yes","EPA",IF(BS258="Yes","CDD",IF(BT258="High","Flood",IF(BX258="Yes","Too Many Priors",IF(CJ258="Yes","Vacant, No Sales Data",IF(CO258&lt;0,"Neg Solv Premium",IF(BP258="Bad Address","Bad Address",IF(CQ258="Bad","Bad Data",IF(CS258="Bad","Bad Google",IF(CT258="Redeemed","Redeemed",IF(CU258="Data Change","Data Change","*Bid"))))))))))))))</f>
        <v>Vacant, No Sales Data</v>
      </c>
      <c r="CW258" s="3">
        <f t="shared" ref="CW258:CW321" si="202">VALUE(A258)</f>
        <v>257</v>
      </c>
      <c r="CX258" s="3">
        <f t="shared" ref="CX258:CX321" si="203">VALUE(D258)</f>
        <v>4135.0200000000004</v>
      </c>
      <c r="CY258" s="3" t="str">
        <f t="shared" ref="CY258:CY321" si="204">IF(AND(CV258="*Bid",CX258&gt;75000),"Check","Ok")</f>
        <v>Ok</v>
      </c>
      <c r="CZ258">
        <v>0</v>
      </c>
      <c r="DA258">
        <v>0</v>
      </c>
    </row>
    <row r="259" spans="1:105" x14ac:dyDescent="0.25">
      <c r="A259">
        <v>258</v>
      </c>
      <c r="B259" t="s">
        <v>3</v>
      </c>
      <c r="C259" t="s">
        <v>367</v>
      </c>
      <c r="D259">
        <v>2059.11</v>
      </c>
      <c r="E259">
        <v>2017</v>
      </c>
      <c r="F259">
        <v>2059.11</v>
      </c>
      <c r="G259">
        <v>2059.11</v>
      </c>
      <c r="H259" s="3">
        <f t="shared" si="164"/>
        <v>0</v>
      </c>
      <c r="I259">
        <v>28123</v>
      </c>
      <c r="J259" t="s">
        <v>2730</v>
      </c>
      <c r="K259" t="s">
        <v>2738</v>
      </c>
      <c r="L259">
        <v>32046</v>
      </c>
      <c r="M259" t="s">
        <v>2925</v>
      </c>
      <c r="N259" t="s">
        <v>4753</v>
      </c>
      <c r="O259">
        <v>-81.953006442239499</v>
      </c>
      <c r="P259">
        <v>30.7477583250466</v>
      </c>
      <c r="Q259" t="s">
        <v>4956</v>
      </c>
      <c r="R259">
        <v>50</v>
      </c>
      <c r="S259" t="s">
        <v>6540</v>
      </c>
      <c r="T259">
        <v>7000</v>
      </c>
      <c r="U259" t="s">
        <v>6583</v>
      </c>
      <c r="V259">
        <v>2017</v>
      </c>
      <c r="W259">
        <v>162375</v>
      </c>
      <c r="X259">
        <v>2017</v>
      </c>
      <c r="Y259">
        <v>436696</v>
      </c>
      <c r="Z259">
        <v>1874.35</v>
      </c>
      <c r="AA259" s="3">
        <f t="shared" si="165"/>
        <v>0.91027191359373705</v>
      </c>
      <c r="AB259" t="s">
        <v>6616</v>
      </c>
      <c r="AC259" t="s">
        <v>6616</v>
      </c>
      <c r="AD259" t="s">
        <v>6616</v>
      </c>
      <c r="AG259" t="s">
        <v>6616</v>
      </c>
      <c r="AI259" t="s">
        <v>6618</v>
      </c>
      <c r="AJ259" t="s">
        <v>6618</v>
      </c>
      <c r="AK259" t="s">
        <v>6618</v>
      </c>
      <c r="AL259" t="s">
        <v>6618</v>
      </c>
      <c r="AM259" t="s">
        <v>6618</v>
      </c>
      <c r="AN259" t="s">
        <v>6618</v>
      </c>
      <c r="AO259" t="s">
        <v>6618</v>
      </c>
      <c r="AP259" s="3" t="str">
        <f t="shared" si="166"/>
        <v>No</v>
      </c>
      <c r="AQ259" s="3" t="str">
        <f t="shared" si="167"/>
        <v>No</v>
      </c>
      <c r="AR259" s="3" t="str">
        <f t="shared" si="168"/>
        <v>No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2</v>
      </c>
      <c r="AY259" t="s">
        <v>6634</v>
      </c>
      <c r="AZ259" t="s">
        <v>6638</v>
      </c>
      <c r="BA259">
        <v>1</v>
      </c>
      <c r="BB259" t="s">
        <v>6617</v>
      </c>
      <c r="BC259" t="s">
        <v>6616</v>
      </c>
      <c r="BD259" s="4" t="str">
        <f t="shared" si="169"/>
        <v>No</v>
      </c>
      <c r="BE259" t="s">
        <v>6640</v>
      </c>
      <c r="BF259" s="3" t="str">
        <f t="shared" si="170"/>
        <v>No</v>
      </c>
      <c r="BG259" t="s">
        <v>6645</v>
      </c>
      <c r="BH259" s="3" t="str">
        <f t="shared" si="171"/>
        <v>28123 COFFEE MILL LN</v>
      </c>
      <c r="BI259" s="3" t="str">
        <f t="shared" si="172"/>
        <v>Hilliard</v>
      </c>
      <c r="BJ259" s="3" t="str">
        <f t="shared" si="173"/>
        <v>Florida</v>
      </c>
      <c r="BK259" s="3">
        <f t="shared" si="174"/>
        <v>32046</v>
      </c>
      <c r="BL259" s="3" t="str">
        <f t="shared" si="175"/>
        <v>28123 COFFEE MILL LN HILLIARD FL 32046</v>
      </c>
      <c r="BM259" s="3" t="str">
        <f t="shared" si="176"/>
        <v/>
      </c>
      <c r="BN259" s="3" t="str">
        <f t="shared" si="177"/>
        <v>Pass</v>
      </c>
      <c r="BO259" s="3" t="str">
        <f t="shared" si="178"/>
        <v>No</v>
      </c>
      <c r="BP259" s="3" t="str">
        <f t="shared" si="179"/>
        <v>FV&lt;$10K</v>
      </c>
      <c r="BQ259" t="s">
        <v>6650</v>
      </c>
      <c r="BR259" s="3" t="str">
        <f t="shared" si="180"/>
        <v>No, &lt; $20K Lien</v>
      </c>
      <c r="BS259" s="3" t="str">
        <f t="shared" si="181"/>
        <v>No, Lien &lt; $20K</v>
      </c>
      <c r="BT259" t="s">
        <v>6650</v>
      </c>
      <c r="BU259" s="3" t="str">
        <f t="shared" si="182"/>
        <v>No</v>
      </c>
      <c r="BV259" s="3" t="str">
        <f t="shared" si="183"/>
        <v>No</v>
      </c>
      <c r="BW259" s="3">
        <f t="shared" si="184"/>
        <v>1</v>
      </c>
      <c r="BX259" s="3" t="str">
        <f t="shared" si="185"/>
        <v>No</v>
      </c>
      <c r="BY259" s="3">
        <f t="shared" si="186"/>
        <v>162375</v>
      </c>
      <c r="BZ259">
        <v>1</v>
      </c>
      <c r="CA259" s="3">
        <f t="shared" si="187"/>
        <v>162375</v>
      </c>
      <c r="CC259" s="3">
        <f t="shared" si="188"/>
        <v>0</v>
      </c>
      <c r="CD259" s="3">
        <f t="shared" si="189"/>
        <v>0</v>
      </c>
      <c r="CE259" s="3" t="str">
        <f t="shared" si="190"/>
        <v/>
      </c>
      <c r="CF259" s="3" t="e">
        <f>HLOOKUP(CE259,'Valuation Data'!$D$2:$K$5,4,FALSE)</f>
        <v>#N/A</v>
      </c>
      <c r="CG259" s="3">
        <f t="shared" si="191"/>
        <v>162375</v>
      </c>
      <c r="CH259" s="3" t="str">
        <f t="shared" si="192"/>
        <v>No</v>
      </c>
      <c r="CI259" s="3" t="str">
        <f>VLOOKUP(R259,'Use Codes &amp; County Type'!A:D,4,FALSE)</f>
        <v>V</v>
      </c>
      <c r="CJ259" s="3" t="str">
        <f t="shared" si="193"/>
        <v>Yes</v>
      </c>
      <c r="CK259" s="3" t="str">
        <f t="shared" si="194"/>
        <v>Yes</v>
      </c>
      <c r="CL259" s="3">
        <f t="shared" si="195"/>
        <v>0</v>
      </c>
      <c r="CM259" s="3">
        <f t="shared" si="196"/>
        <v>0</v>
      </c>
      <c r="CN259" s="3">
        <f t="shared" si="197"/>
        <v>10295.550000000001</v>
      </c>
      <c r="CO259" s="3">
        <f t="shared" si="198"/>
        <v>-10295.550000000001</v>
      </c>
      <c r="CP259" s="3">
        <f t="shared" si="199"/>
        <v>6.3406004618937653E-2</v>
      </c>
      <c r="CR259" s="3" t="str">
        <f t="shared" si="200"/>
        <v>No</v>
      </c>
      <c r="CV259" s="3" t="str">
        <f t="shared" si="201"/>
        <v>Vacant, No Sales Data</v>
      </c>
      <c r="CW259" s="3">
        <f t="shared" si="202"/>
        <v>258</v>
      </c>
      <c r="CX259" s="3">
        <f t="shared" si="203"/>
        <v>2059.11</v>
      </c>
      <c r="CY259" s="3" t="str">
        <f t="shared" si="204"/>
        <v>Ok</v>
      </c>
      <c r="CZ259">
        <v>0</v>
      </c>
      <c r="DA259">
        <v>0</v>
      </c>
    </row>
    <row r="260" spans="1:105" x14ac:dyDescent="0.25">
      <c r="A260">
        <v>259</v>
      </c>
      <c r="B260" t="s">
        <v>3</v>
      </c>
      <c r="C260" t="s">
        <v>368</v>
      </c>
      <c r="D260">
        <v>89.51</v>
      </c>
      <c r="E260">
        <v>2017</v>
      </c>
      <c r="F260">
        <v>89.51</v>
      </c>
      <c r="G260">
        <v>89.51</v>
      </c>
      <c r="H260" s="3">
        <f t="shared" si="164"/>
        <v>0</v>
      </c>
      <c r="J260" t="s">
        <v>2730</v>
      </c>
      <c r="K260" t="s">
        <v>2738</v>
      </c>
      <c r="L260">
        <v>32046</v>
      </c>
      <c r="M260" t="s">
        <v>2885</v>
      </c>
      <c r="N260" t="s">
        <v>4753</v>
      </c>
      <c r="O260">
        <v>-81.973753323119595</v>
      </c>
      <c r="P260">
        <v>30.7765163931202</v>
      </c>
      <c r="Q260" t="s">
        <v>4957</v>
      </c>
      <c r="R260">
        <v>0</v>
      </c>
      <c r="S260" t="s">
        <v>6538</v>
      </c>
      <c r="T260">
        <v>8001</v>
      </c>
      <c r="U260" t="s">
        <v>6581</v>
      </c>
      <c r="V260">
        <v>2017</v>
      </c>
      <c r="W260">
        <v>3328</v>
      </c>
      <c r="X260">
        <v>2017</v>
      </c>
      <c r="Y260">
        <v>3750</v>
      </c>
      <c r="Z260">
        <v>53.17</v>
      </c>
      <c r="AA260" s="3">
        <f t="shared" si="165"/>
        <v>0.59401184225226233</v>
      </c>
      <c r="AG260" t="s">
        <v>6616</v>
      </c>
      <c r="AH260" t="s">
        <v>6616</v>
      </c>
      <c r="AI260" t="s">
        <v>6618</v>
      </c>
      <c r="AJ260" t="s">
        <v>6618</v>
      </c>
      <c r="AK260">
        <v>0</v>
      </c>
      <c r="AL260">
        <v>0</v>
      </c>
      <c r="AM260">
        <v>0</v>
      </c>
      <c r="AN260">
        <v>0</v>
      </c>
      <c r="AO260">
        <v>0</v>
      </c>
      <c r="AP260" s="3" t="str">
        <f t="shared" si="166"/>
        <v>No</v>
      </c>
      <c r="AQ260" s="3" t="str">
        <f t="shared" si="167"/>
        <v>No</v>
      </c>
      <c r="AR260" s="3" t="str">
        <f t="shared" si="168"/>
        <v>No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 t="s">
        <v>6634</v>
      </c>
      <c r="AZ260">
        <v>0</v>
      </c>
      <c r="BA260">
        <v>0</v>
      </c>
      <c r="BB260" t="s">
        <v>6616</v>
      </c>
      <c r="BC260" t="s">
        <v>6616</v>
      </c>
      <c r="BD260" s="4" t="str">
        <f t="shared" si="169"/>
        <v>No</v>
      </c>
      <c r="BE260" t="s">
        <v>6640</v>
      </c>
      <c r="BF260" s="3" t="str">
        <f t="shared" si="170"/>
        <v>No</v>
      </c>
      <c r="BG260" t="s">
        <v>6645</v>
      </c>
      <c r="BH260" s="3" t="str">
        <f t="shared" si="171"/>
        <v>LAKE HAMPTON RD</v>
      </c>
      <c r="BI260" s="3" t="str">
        <f t="shared" si="172"/>
        <v>Hilliard</v>
      </c>
      <c r="BJ260" s="3" t="str">
        <f t="shared" si="173"/>
        <v>Florida</v>
      </c>
      <c r="BK260" s="3">
        <f t="shared" si="174"/>
        <v>32046</v>
      </c>
      <c r="BL260" s="3" t="str">
        <f t="shared" si="175"/>
        <v>LAKE HAMPTON RD HILLIARD FL 32046</v>
      </c>
      <c r="BM260" s="3" t="str">
        <f t="shared" si="176"/>
        <v/>
      </c>
      <c r="BN260" s="3" t="str">
        <f t="shared" si="177"/>
        <v>Lien&lt;$150</v>
      </c>
      <c r="BO260" s="3" t="str">
        <f t="shared" si="178"/>
        <v>No</v>
      </c>
      <c r="BP260" s="3" t="str">
        <f t="shared" si="179"/>
        <v>FV&lt;$10K</v>
      </c>
      <c r="BQ260" t="s">
        <v>6650</v>
      </c>
      <c r="BR260" s="3" t="str">
        <f t="shared" si="180"/>
        <v>No, &lt; $20K Lien</v>
      </c>
      <c r="BS260" s="3" t="str">
        <f t="shared" si="181"/>
        <v>No, Lien &lt; $20K</v>
      </c>
      <c r="BT260" t="s">
        <v>6650</v>
      </c>
      <c r="BU260" s="3" t="str">
        <f t="shared" si="182"/>
        <v>No</v>
      </c>
      <c r="BV260" s="3" t="str">
        <f t="shared" si="183"/>
        <v>No</v>
      </c>
      <c r="BW260" s="3">
        <f t="shared" si="184"/>
        <v>0</v>
      </c>
      <c r="BX260" s="3" t="str">
        <f t="shared" si="185"/>
        <v>No</v>
      </c>
      <c r="BY260" s="3">
        <f t="shared" si="186"/>
        <v>3328</v>
      </c>
      <c r="BZ260">
        <v>1</v>
      </c>
      <c r="CA260" s="3">
        <f t="shared" si="187"/>
        <v>3328</v>
      </c>
      <c r="CC260" s="3">
        <f t="shared" si="188"/>
        <v>0</v>
      </c>
      <c r="CD260" s="3">
        <f t="shared" si="189"/>
        <v>0</v>
      </c>
      <c r="CE260" s="3" t="str">
        <f t="shared" si="190"/>
        <v/>
      </c>
      <c r="CF260" s="3" t="e">
        <f>HLOOKUP(CE260,'Valuation Data'!$D$2:$K$5,4,FALSE)</f>
        <v>#N/A</v>
      </c>
      <c r="CG260" s="3">
        <f t="shared" si="191"/>
        <v>3328</v>
      </c>
      <c r="CH260" s="3" t="str">
        <f t="shared" si="192"/>
        <v>No</v>
      </c>
      <c r="CI260" s="3" t="str">
        <f>VLOOKUP(R260,'Use Codes &amp; County Type'!A:D,4,FALSE)</f>
        <v>V</v>
      </c>
      <c r="CJ260" s="3" t="str">
        <f t="shared" si="193"/>
        <v>Yes</v>
      </c>
      <c r="CK260" s="3" t="str">
        <f t="shared" si="194"/>
        <v>No</v>
      </c>
      <c r="CL260" s="3">
        <f t="shared" si="195"/>
        <v>0</v>
      </c>
      <c r="CM260" s="3">
        <f t="shared" si="196"/>
        <v>0</v>
      </c>
      <c r="CN260" s="3">
        <f t="shared" si="197"/>
        <v>358.04</v>
      </c>
      <c r="CO260" s="3">
        <f t="shared" si="198"/>
        <v>-358.04</v>
      </c>
      <c r="CP260" s="3">
        <f t="shared" si="199"/>
        <v>0.10758413461538462</v>
      </c>
      <c r="CR260" s="3" t="str">
        <f t="shared" si="200"/>
        <v>No</v>
      </c>
      <c r="CV260" s="3" t="str">
        <f t="shared" si="201"/>
        <v>Lien&lt;$150</v>
      </c>
      <c r="CW260" s="3">
        <f t="shared" si="202"/>
        <v>259</v>
      </c>
      <c r="CX260" s="3">
        <f t="shared" si="203"/>
        <v>89.51</v>
      </c>
      <c r="CY260" s="3" t="str">
        <f t="shared" si="204"/>
        <v>Ok</v>
      </c>
      <c r="CZ260">
        <v>0</v>
      </c>
      <c r="DA260">
        <v>0</v>
      </c>
    </row>
    <row r="261" spans="1:105" x14ac:dyDescent="0.25">
      <c r="A261">
        <v>260</v>
      </c>
      <c r="B261" t="s">
        <v>3</v>
      </c>
      <c r="C261" t="s">
        <v>369</v>
      </c>
      <c r="D261">
        <v>1848.46</v>
      </c>
      <c r="E261">
        <v>2017</v>
      </c>
      <c r="F261">
        <v>1848.46</v>
      </c>
      <c r="G261">
        <v>1848.46</v>
      </c>
      <c r="H261" s="3">
        <f t="shared" si="164"/>
        <v>0</v>
      </c>
      <c r="I261">
        <v>29131</v>
      </c>
      <c r="J261" t="s">
        <v>2730</v>
      </c>
      <c r="K261" t="s">
        <v>2738</v>
      </c>
      <c r="L261">
        <v>32046</v>
      </c>
      <c r="M261" t="s">
        <v>2926</v>
      </c>
      <c r="N261" t="s">
        <v>4753</v>
      </c>
      <c r="O261">
        <v>-81.9724864401975</v>
      </c>
      <c r="P261">
        <v>30.779170157431199</v>
      </c>
      <c r="Q261" t="s">
        <v>4958</v>
      </c>
      <c r="R261">
        <v>1</v>
      </c>
      <c r="S261" t="s">
        <v>6539</v>
      </c>
      <c r="T261">
        <v>1001</v>
      </c>
      <c r="U261" t="s">
        <v>6582</v>
      </c>
      <c r="V261">
        <v>2017</v>
      </c>
      <c r="W261">
        <v>110945</v>
      </c>
      <c r="X261">
        <v>2017</v>
      </c>
      <c r="Y261">
        <v>110945</v>
      </c>
      <c r="Z261">
        <v>1679.57</v>
      </c>
      <c r="AA261" s="3">
        <f t="shared" si="165"/>
        <v>0.90863205046362916</v>
      </c>
      <c r="AB261" t="s">
        <v>6616</v>
      </c>
      <c r="AC261" t="s">
        <v>6616</v>
      </c>
      <c r="AD261" t="s">
        <v>6616</v>
      </c>
      <c r="AE261" t="s">
        <v>6616</v>
      </c>
      <c r="AF261" t="s">
        <v>6616</v>
      </c>
      <c r="AG261" t="s">
        <v>6616</v>
      </c>
      <c r="AI261" t="s">
        <v>6618</v>
      </c>
      <c r="AJ261" t="s">
        <v>6618</v>
      </c>
      <c r="AK261" t="s">
        <v>6618</v>
      </c>
      <c r="AL261" t="s">
        <v>6618</v>
      </c>
      <c r="AM261" t="s">
        <v>6618</v>
      </c>
      <c r="AN261" t="s">
        <v>6618</v>
      </c>
      <c r="AO261" t="s">
        <v>6618</v>
      </c>
      <c r="AP261" s="3" t="str">
        <f t="shared" si="166"/>
        <v>No</v>
      </c>
      <c r="AQ261" s="3" t="str">
        <f t="shared" si="167"/>
        <v>No</v>
      </c>
      <c r="AR261" s="3" t="str">
        <f t="shared" si="168"/>
        <v>No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 t="s">
        <v>6634</v>
      </c>
      <c r="AZ261" t="s">
        <v>6637</v>
      </c>
      <c r="BA261">
        <v>1</v>
      </c>
      <c r="BB261" t="s">
        <v>6616</v>
      </c>
      <c r="BC261" t="s">
        <v>6616</v>
      </c>
      <c r="BD261" s="4" t="str">
        <f t="shared" si="169"/>
        <v>No</v>
      </c>
      <c r="BE261" t="s">
        <v>6640</v>
      </c>
      <c r="BF261" s="3" t="str">
        <f t="shared" si="170"/>
        <v>No</v>
      </c>
      <c r="BG261" t="s">
        <v>6645</v>
      </c>
      <c r="BH261" s="3" t="str">
        <f t="shared" si="171"/>
        <v>29131 ST MARYS CIR</v>
      </c>
      <c r="BI261" s="3" t="str">
        <f t="shared" si="172"/>
        <v>Hilliard</v>
      </c>
      <c r="BJ261" s="3" t="str">
        <f t="shared" si="173"/>
        <v>Florida</v>
      </c>
      <c r="BK261" s="3">
        <f t="shared" si="174"/>
        <v>32046</v>
      </c>
      <c r="BL261" s="3" t="str">
        <f t="shared" si="175"/>
        <v>29131 ST MARYS CIR HILLIARD FL 32046</v>
      </c>
      <c r="BM261" s="3" t="str">
        <f t="shared" si="176"/>
        <v/>
      </c>
      <c r="BN261" s="3" t="str">
        <f t="shared" si="177"/>
        <v>Pass</v>
      </c>
      <c r="BO261" s="3" t="str">
        <f t="shared" si="178"/>
        <v>No</v>
      </c>
      <c r="BP261" s="3" t="str">
        <f t="shared" si="179"/>
        <v>FV&lt;$10K</v>
      </c>
      <c r="BQ261" t="s">
        <v>6650</v>
      </c>
      <c r="BR261" s="3" t="str">
        <f t="shared" si="180"/>
        <v>No, &lt; $20K Lien</v>
      </c>
      <c r="BS261" s="3" t="str">
        <f t="shared" si="181"/>
        <v>No, Lien &lt; $20K</v>
      </c>
      <c r="BT261" t="s">
        <v>6650</v>
      </c>
      <c r="BU261" s="3" t="str">
        <f t="shared" si="182"/>
        <v>No</v>
      </c>
      <c r="BV261" s="3" t="str">
        <f t="shared" si="183"/>
        <v>No</v>
      </c>
      <c r="BW261" s="3">
        <f t="shared" si="184"/>
        <v>1</v>
      </c>
      <c r="BX261" s="3" t="str">
        <f t="shared" si="185"/>
        <v>No</v>
      </c>
      <c r="BY261" s="3">
        <f t="shared" si="186"/>
        <v>110945</v>
      </c>
      <c r="BZ261">
        <v>1</v>
      </c>
      <c r="CA261" s="3">
        <f t="shared" si="187"/>
        <v>110945</v>
      </c>
      <c r="CC261" s="3">
        <f t="shared" si="188"/>
        <v>0</v>
      </c>
      <c r="CD261" s="3">
        <f t="shared" si="189"/>
        <v>0</v>
      </c>
      <c r="CE261" s="3" t="str">
        <f t="shared" si="190"/>
        <v/>
      </c>
      <c r="CF261" s="3" t="e">
        <f>HLOOKUP(CE261,'Valuation Data'!$D$2:$K$5,4,FALSE)</f>
        <v>#N/A</v>
      </c>
      <c r="CG261" s="3">
        <f t="shared" si="191"/>
        <v>110945</v>
      </c>
      <c r="CH261" s="3" t="str">
        <f t="shared" si="192"/>
        <v>No</v>
      </c>
      <c r="CI261" s="3" t="str">
        <f>VLOOKUP(R261,'Use Codes &amp; County Type'!A:D,4,FALSE)</f>
        <v>S</v>
      </c>
      <c r="CJ261" s="3" t="str">
        <f t="shared" si="193"/>
        <v>No</v>
      </c>
      <c r="CK261" s="3" t="str">
        <f t="shared" si="194"/>
        <v>No</v>
      </c>
      <c r="CL261" s="3">
        <f t="shared" si="195"/>
        <v>0.35</v>
      </c>
      <c r="CM261" s="3">
        <f t="shared" si="196"/>
        <v>38830.75</v>
      </c>
      <c r="CN261" s="3">
        <f t="shared" si="197"/>
        <v>9242.2999999999993</v>
      </c>
      <c r="CO261" s="3">
        <f t="shared" si="198"/>
        <v>29588.45</v>
      </c>
      <c r="CP261" s="3">
        <f t="shared" si="199"/>
        <v>8.3305241335797003E-2</v>
      </c>
      <c r="CR261" s="3" t="str">
        <f t="shared" si="200"/>
        <v>No</v>
      </c>
      <c r="CV261" s="3" t="str">
        <f t="shared" si="201"/>
        <v>*Bid</v>
      </c>
      <c r="CW261" s="3">
        <f t="shared" si="202"/>
        <v>260</v>
      </c>
      <c r="CX261" s="3">
        <f t="shared" si="203"/>
        <v>1848.46</v>
      </c>
      <c r="CY261" s="3" t="str">
        <f t="shared" si="204"/>
        <v>Ok</v>
      </c>
      <c r="CZ261">
        <v>0</v>
      </c>
      <c r="DA261">
        <v>0</v>
      </c>
    </row>
    <row r="262" spans="1:105" x14ac:dyDescent="0.25">
      <c r="A262">
        <v>261</v>
      </c>
      <c r="B262" t="s">
        <v>3</v>
      </c>
      <c r="C262" t="s">
        <v>370</v>
      </c>
      <c r="D262">
        <v>359.45</v>
      </c>
      <c r="E262">
        <v>2017</v>
      </c>
      <c r="F262">
        <v>359.45</v>
      </c>
      <c r="G262">
        <v>359.45</v>
      </c>
      <c r="H262" s="3">
        <f t="shared" si="164"/>
        <v>0</v>
      </c>
      <c r="J262" t="s">
        <v>2730</v>
      </c>
      <c r="K262" t="s">
        <v>2738</v>
      </c>
      <c r="L262">
        <v>32046</v>
      </c>
      <c r="M262" t="s">
        <v>2927</v>
      </c>
      <c r="N262" t="s">
        <v>4753</v>
      </c>
      <c r="O262">
        <v>-81.972306233262501</v>
      </c>
      <c r="P262">
        <v>30.779413291029499</v>
      </c>
      <c r="Q262" t="s">
        <v>4959</v>
      </c>
      <c r="R262">
        <v>0</v>
      </c>
      <c r="S262" t="s">
        <v>6538</v>
      </c>
      <c r="T262">
        <v>8001</v>
      </c>
      <c r="U262" t="s">
        <v>6581</v>
      </c>
      <c r="V262">
        <v>2017</v>
      </c>
      <c r="W262">
        <v>20000</v>
      </c>
      <c r="X262">
        <v>2017</v>
      </c>
      <c r="Y262">
        <v>20000</v>
      </c>
      <c r="Z262">
        <v>302.77999999999997</v>
      </c>
      <c r="AA262" s="3">
        <f t="shared" si="165"/>
        <v>0.84234246765892329</v>
      </c>
      <c r="AB262" t="s">
        <v>6616</v>
      </c>
      <c r="AI262" t="s">
        <v>6618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 s="3" t="str">
        <f t="shared" si="166"/>
        <v>No</v>
      </c>
      <c r="AQ262" s="3" t="str">
        <f t="shared" si="167"/>
        <v>No</v>
      </c>
      <c r="AR262" s="3" t="str">
        <f t="shared" si="168"/>
        <v>No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 t="s">
        <v>6634</v>
      </c>
      <c r="AZ262">
        <v>0</v>
      </c>
      <c r="BA262">
        <v>0</v>
      </c>
      <c r="BB262" t="s">
        <v>6616</v>
      </c>
      <c r="BC262" t="s">
        <v>6616</v>
      </c>
      <c r="BD262" s="4" t="str">
        <f t="shared" si="169"/>
        <v>No</v>
      </c>
      <c r="BE262" t="s">
        <v>6640</v>
      </c>
      <c r="BF262" s="3" t="str">
        <f t="shared" si="170"/>
        <v>No</v>
      </c>
      <c r="BG262" t="s">
        <v>6645</v>
      </c>
      <c r="BH262" s="3" t="str">
        <f t="shared" si="171"/>
        <v>TWO WATERS LN</v>
      </c>
      <c r="BI262" s="3" t="str">
        <f t="shared" si="172"/>
        <v>Hilliard</v>
      </c>
      <c r="BJ262" s="3" t="str">
        <f t="shared" si="173"/>
        <v>Florida</v>
      </c>
      <c r="BK262" s="3">
        <f t="shared" si="174"/>
        <v>32046</v>
      </c>
      <c r="BL262" s="3" t="str">
        <f t="shared" si="175"/>
        <v>TWO WATERS LN HILLIARD FL 32046</v>
      </c>
      <c r="BM262" s="3" t="str">
        <f t="shared" si="176"/>
        <v/>
      </c>
      <c r="BN262" s="3" t="str">
        <f t="shared" si="177"/>
        <v>Pass</v>
      </c>
      <c r="BO262" s="3" t="str">
        <f t="shared" si="178"/>
        <v>No</v>
      </c>
      <c r="BP262" s="3" t="str">
        <f t="shared" si="179"/>
        <v>FV&lt;$10K</v>
      </c>
      <c r="BQ262" t="s">
        <v>6650</v>
      </c>
      <c r="BR262" s="3" t="str">
        <f t="shared" si="180"/>
        <v>No, &lt; $20K Lien</v>
      </c>
      <c r="BS262" s="3" t="str">
        <f t="shared" si="181"/>
        <v>No, Lien &lt; $20K</v>
      </c>
      <c r="BT262" t="s">
        <v>6650</v>
      </c>
      <c r="BU262" s="3" t="str">
        <f t="shared" si="182"/>
        <v>No</v>
      </c>
      <c r="BV262" s="3" t="str">
        <f t="shared" si="183"/>
        <v>No</v>
      </c>
      <c r="BW262" s="3">
        <f t="shared" si="184"/>
        <v>0</v>
      </c>
      <c r="BX262" s="3" t="str">
        <f t="shared" si="185"/>
        <v>No</v>
      </c>
      <c r="BY262" s="3">
        <f t="shared" si="186"/>
        <v>20000</v>
      </c>
      <c r="BZ262">
        <v>1</v>
      </c>
      <c r="CA262" s="3">
        <f t="shared" si="187"/>
        <v>20000</v>
      </c>
      <c r="CC262" s="3">
        <f t="shared" si="188"/>
        <v>0</v>
      </c>
      <c r="CD262" s="3">
        <f t="shared" si="189"/>
        <v>0</v>
      </c>
      <c r="CE262" s="3" t="str">
        <f t="shared" si="190"/>
        <v/>
      </c>
      <c r="CF262" s="3" t="e">
        <f>HLOOKUP(CE262,'Valuation Data'!$D$2:$K$5,4,FALSE)</f>
        <v>#N/A</v>
      </c>
      <c r="CG262" s="3">
        <f t="shared" si="191"/>
        <v>20000</v>
      </c>
      <c r="CH262" s="3" t="str">
        <f t="shared" si="192"/>
        <v>No</v>
      </c>
      <c r="CI262" s="3" t="str">
        <f>VLOOKUP(R262,'Use Codes &amp; County Type'!A:D,4,FALSE)</f>
        <v>V</v>
      </c>
      <c r="CJ262" s="3" t="str">
        <f t="shared" si="193"/>
        <v>Yes</v>
      </c>
      <c r="CK262" s="3" t="str">
        <f t="shared" si="194"/>
        <v>No</v>
      </c>
      <c r="CL262" s="3">
        <f t="shared" si="195"/>
        <v>0</v>
      </c>
      <c r="CM262" s="3">
        <f t="shared" si="196"/>
        <v>0</v>
      </c>
      <c r="CN262" s="3">
        <f t="shared" si="197"/>
        <v>1437.8</v>
      </c>
      <c r="CO262" s="3">
        <f t="shared" si="198"/>
        <v>-1437.8</v>
      </c>
      <c r="CP262" s="3">
        <f t="shared" si="199"/>
        <v>7.1889999999999996E-2</v>
      </c>
      <c r="CR262" s="3" t="str">
        <f t="shared" si="200"/>
        <v>No</v>
      </c>
      <c r="CV262" s="3" t="str">
        <f t="shared" si="201"/>
        <v>FMV&lt;$30K</v>
      </c>
      <c r="CW262" s="3">
        <f t="shared" si="202"/>
        <v>261</v>
      </c>
      <c r="CX262" s="3">
        <f t="shared" si="203"/>
        <v>359.45</v>
      </c>
      <c r="CY262" s="3" t="str">
        <f t="shared" si="204"/>
        <v>Ok</v>
      </c>
      <c r="CZ262">
        <v>0</v>
      </c>
      <c r="DA262">
        <v>0</v>
      </c>
    </row>
    <row r="263" spans="1:105" x14ac:dyDescent="0.25">
      <c r="A263">
        <v>262</v>
      </c>
      <c r="B263" t="s">
        <v>3</v>
      </c>
      <c r="C263" t="s">
        <v>371</v>
      </c>
      <c r="D263">
        <v>247.22</v>
      </c>
      <c r="E263">
        <v>2017</v>
      </c>
      <c r="F263">
        <v>247.22</v>
      </c>
      <c r="G263">
        <v>247.22</v>
      </c>
      <c r="H263" s="3">
        <f t="shared" si="164"/>
        <v>0</v>
      </c>
      <c r="J263" t="s">
        <v>2730</v>
      </c>
      <c r="K263" t="s">
        <v>2738</v>
      </c>
      <c r="L263">
        <v>32046</v>
      </c>
      <c r="M263" t="s">
        <v>2928</v>
      </c>
      <c r="N263" t="s">
        <v>4753</v>
      </c>
      <c r="O263">
        <v>-81.972548071396005</v>
      </c>
      <c r="P263">
        <v>30.7781515354412</v>
      </c>
      <c r="Q263" t="s">
        <v>4960</v>
      </c>
      <c r="R263">
        <v>0</v>
      </c>
      <c r="S263" t="s">
        <v>6538</v>
      </c>
      <c r="T263">
        <v>8001</v>
      </c>
      <c r="U263" t="s">
        <v>6581</v>
      </c>
      <c r="V263">
        <v>2017</v>
      </c>
      <c r="W263">
        <v>11713</v>
      </c>
      <c r="X263">
        <v>2017</v>
      </c>
      <c r="Y263">
        <v>15000</v>
      </c>
      <c r="Z263">
        <v>199</v>
      </c>
      <c r="AA263" s="3">
        <f t="shared" si="165"/>
        <v>0.80495105573982684</v>
      </c>
      <c r="AD263" t="s">
        <v>6616</v>
      </c>
      <c r="AE263" t="s">
        <v>6616</v>
      </c>
      <c r="AF263" t="s">
        <v>6616</v>
      </c>
      <c r="AI263" t="s">
        <v>6618</v>
      </c>
      <c r="AJ263" t="s">
        <v>6618</v>
      </c>
      <c r="AK263" t="s">
        <v>6618</v>
      </c>
      <c r="AL263">
        <v>0</v>
      </c>
      <c r="AM263">
        <v>0</v>
      </c>
      <c r="AN263">
        <v>0</v>
      </c>
      <c r="AO263">
        <v>0</v>
      </c>
      <c r="AP263" s="3" t="str">
        <f t="shared" si="166"/>
        <v>No</v>
      </c>
      <c r="AQ263" s="3" t="str">
        <f t="shared" si="167"/>
        <v>No</v>
      </c>
      <c r="AR263" s="3" t="str">
        <f t="shared" si="168"/>
        <v>No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 t="s">
        <v>6634</v>
      </c>
      <c r="AZ263">
        <v>0</v>
      </c>
      <c r="BA263">
        <v>0</v>
      </c>
      <c r="BB263" t="s">
        <v>6616</v>
      </c>
      <c r="BC263" t="s">
        <v>6616</v>
      </c>
      <c r="BD263" s="4" t="str">
        <f t="shared" si="169"/>
        <v>No</v>
      </c>
      <c r="BE263" t="s">
        <v>6640</v>
      </c>
      <c r="BF263" s="3" t="str">
        <f t="shared" si="170"/>
        <v>No</v>
      </c>
      <c r="BG263" t="s">
        <v>6645</v>
      </c>
      <c r="BH263" s="3" t="str">
        <f t="shared" si="171"/>
        <v>ST MARYS CIR</v>
      </c>
      <c r="BI263" s="3" t="str">
        <f t="shared" si="172"/>
        <v>Hilliard</v>
      </c>
      <c r="BJ263" s="3" t="str">
        <f t="shared" si="173"/>
        <v>Florida</v>
      </c>
      <c r="BK263" s="3">
        <f t="shared" si="174"/>
        <v>32046</v>
      </c>
      <c r="BL263" s="3" t="str">
        <f t="shared" si="175"/>
        <v>ST MARYS CIR HILLIARD FL 32046</v>
      </c>
      <c r="BM263" s="3" t="str">
        <f t="shared" si="176"/>
        <v/>
      </c>
      <c r="BN263" s="3" t="str">
        <f t="shared" si="177"/>
        <v>Pass</v>
      </c>
      <c r="BO263" s="3" t="str">
        <f t="shared" si="178"/>
        <v>No</v>
      </c>
      <c r="BP263" s="3" t="str">
        <f t="shared" si="179"/>
        <v>FV&lt;$10K</v>
      </c>
      <c r="BQ263" t="s">
        <v>6650</v>
      </c>
      <c r="BR263" s="3" t="str">
        <f t="shared" si="180"/>
        <v>No, &lt; $20K Lien</v>
      </c>
      <c r="BS263" s="3" t="str">
        <f t="shared" si="181"/>
        <v>No, Lien &lt; $20K</v>
      </c>
      <c r="BT263" t="s">
        <v>6650</v>
      </c>
      <c r="BU263" s="3" t="str">
        <f t="shared" si="182"/>
        <v>No</v>
      </c>
      <c r="BV263" s="3" t="str">
        <f t="shared" si="183"/>
        <v>No</v>
      </c>
      <c r="BW263" s="3">
        <f t="shared" si="184"/>
        <v>0</v>
      </c>
      <c r="BX263" s="3" t="str">
        <f t="shared" si="185"/>
        <v>No</v>
      </c>
      <c r="BY263" s="3">
        <f t="shared" si="186"/>
        <v>11713</v>
      </c>
      <c r="BZ263">
        <v>1</v>
      </c>
      <c r="CA263" s="3">
        <f t="shared" si="187"/>
        <v>11713</v>
      </c>
      <c r="CC263" s="3">
        <f t="shared" si="188"/>
        <v>0</v>
      </c>
      <c r="CD263" s="3">
        <f t="shared" si="189"/>
        <v>0</v>
      </c>
      <c r="CE263" s="3" t="str">
        <f t="shared" si="190"/>
        <v/>
      </c>
      <c r="CF263" s="3" t="e">
        <f>HLOOKUP(CE263,'Valuation Data'!$D$2:$K$5,4,FALSE)</f>
        <v>#N/A</v>
      </c>
      <c r="CG263" s="3">
        <f t="shared" si="191"/>
        <v>11713</v>
      </c>
      <c r="CH263" s="3" t="str">
        <f t="shared" si="192"/>
        <v>No</v>
      </c>
      <c r="CI263" s="3" t="str">
        <f>VLOOKUP(R263,'Use Codes &amp; County Type'!A:D,4,FALSE)</f>
        <v>V</v>
      </c>
      <c r="CJ263" s="3" t="str">
        <f t="shared" si="193"/>
        <v>Yes</v>
      </c>
      <c r="CK263" s="3" t="str">
        <f t="shared" si="194"/>
        <v>No</v>
      </c>
      <c r="CL263" s="3">
        <f t="shared" si="195"/>
        <v>0</v>
      </c>
      <c r="CM263" s="3">
        <f t="shared" si="196"/>
        <v>0</v>
      </c>
      <c r="CN263" s="3">
        <f t="shared" si="197"/>
        <v>988.88</v>
      </c>
      <c r="CO263" s="3">
        <f t="shared" si="198"/>
        <v>-988.88</v>
      </c>
      <c r="CP263" s="3">
        <f t="shared" si="199"/>
        <v>8.4425851617860495E-2</v>
      </c>
      <c r="CR263" s="3" t="str">
        <f t="shared" si="200"/>
        <v>No</v>
      </c>
      <c r="CV263" s="3" t="str">
        <f t="shared" si="201"/>
        <v>FMV&lt;$30K</v>
      </c>
      <c r="CW263" s="3">
        <f t="shared" si="202"/>
        <v>262</v>
      </c>
      <c r="CX263" s="3">
        <f t="shared" si="203"/>
        <v>247.22</v>
      </c>
      <c r="CY263" s="3" t="str">
        <f t="shared" si="204"/>
        <v>Ok</v>
      </c>
      <c r="CZ263">
        <v>0</v>
      </c>
      <c r="DA263">
        <v>0</v>
      </c>
    </row>
    <row r="264" spans="1:105" x14ac:dyDescent="0.25">
      <c r="A264">
        <v>263</v>
      </c>
      <c r="B264" t="s">
        <v>3</v>
      </c>
      <c r="C264" t="s">
        <v>372</v>
      </c>
      <c r="D264">
        <v>429.88</v>
      </c>
      <c r="E264">
        <v>2017</v>
      </c>
      <c r="F264">
        <v>429.88</v>
      </c>
      <c r="G264">
        <v>429.88</v>
      </c>
      <c r="H264" s="3">
        <f t="shared" si="164"/>
        <v>0</v>
      </c>
      <c r="J264" t="s">
        <v>2730</v>
      </c>
      <c r="K264" t="s">
        <v>2738</v>
      </c>
      <c r="L264">
        <v>32046</v>
      </c>
      <c r="M264" t="s">
        <v>2929</v>
      </c>
      <c r="N264" t="s">
        <v>4753</v>
      </c>
      <c r="O264">
        <v>-81.992263729230302</v>
      </c>
      <c r="P264">
        <v>30.773239535906502</v>
      </c>
      <c r="Q264" t="s">
        <v>4961</v>
      </c>
      <c r="R264">
        <v>0</v>
      </c>
      <c r="S264" t="s">
        <v>6538</v>
      </c>
      <c r="T264">
        <v>8001</v>
      </c>
      <c r="U264" t="s">
        <v>6581</v>
      </c>
      <c r="V264">
        <v>2017</v>
      </c>
      <c r="W264">
        <v>24300</v>
      </c>
      <c r="X264">
        <v>2017</v>
      </c>
      <c r="Y264">
        <v>24300</v>
      </c>
      <c r="Z264">
        <v>367.89</v>
      </c>
      <c r="AA264" s="3">
        <f t="shared" si="165"/>
        <v>0.85579696659532889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 s="3" t="str">
        <f t="shared" si="166"/>
        <v>No</v>
      </c>
      <c r="AQ264" s="3" t="str">
        <f t="shared" si="167"/>
        <v>No</v>
      </c>
      <c r="AR264" s="3" t="str">
        <f t="shared" si="168"/>
        <v>No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 t="s">
        <v>6634</v>
      </c>
      <c r="AZ264">
        <v>0</v>
      </c>
      <c r="BA264">
        <v>0</v>
      </c>
      <c r="BB264" t="s">
        <v>6616</v>
      </c>
      <c r="BC264">
        <v>0</v>
      </c>
      <c r="BD264" s="4" t="str">
        <f t="shared" si="169"/>
        <v>No</v>
      </c>
      <c r="BE264" t="s">
        <v>6640</v>
      </c>
      <c r="BF264" s="3" t="str">
        <f t="shared" si="170"/>
        <v>No</v>
      </c>
      <c r="BG264" t="s">
        <v>6645</v>
      </c>
      <c r="BH264" s="3" t="str">
        <f t="shared" si="171"/>
        <v>TRACEY RD</v>
      </c>
      <c r="BI264" s="3" t="str">
        <f t="shared" si="172"/>
        <v>Hilliard</v>
      </c>
      <c r="BJ264" s="3" t="str">
        <f t="shared" si="173"/>
        <v>Florida</v>
      </c>
      <c r="BK264" s="3">
        <f t="shared" si="174"/>
        <v>32046</v>
      </c>
      <c r="BL264" s="3" t="str">
        <f t="shared" si="175"/>
        <v>TRACEY RD HILLIARD FL 32046</v>
      </c>
      <c r="BM264" s="3" t="str">
        <f t="shared" si="176"/>
        <v/>
      </c>
      <c r="BN264" s="3" t="str">
        <f t="shared" si="177"/>
        <v>Pass</v>
      </c>
      <c r="BO264" s="3" t="str">
        <f t="shared" si="178"/>
        <v>No</v>
      </c>
      <c r="BP264" s="3" t="str">
        <f t="shared" si="179"/>
        <v>FV&lt;$10K</v>
      </c>
      <c r="BQ264" t="s">
        <v>6650</v>
      </c>
      <c r="BR264" s="3" t="str">
        <f t="shared" si="180"/>
        <v>No, &lt; $20K Lien</v>
      </c>
      <c r="BS264" s="3" t="str">
        <f t="shared" si="181"/>
        <v>No, Lien &lt; $20K</v>
      </c>
      <c r="BT264" t="s">
        <v>6650</v>
      </c>
      <c r="BU264" s="3" t="str">
        <f t="shared" si="182"/>
        <v>No</v>
      </c>
      <c r="BV264" s="3" t="str">
        <f t="shared" si="183"/>
        <v>No</v>
      </c>
      <c r="BW264" s="3">
        <f t="shared" si="184"/>
        <v>0</v>
      </c>
      <c r="BX264" s="3" t="str">
        <f t="shared" si="185"/>
        <v>No</v>
      </c>
      <c r="BY264" s="3">
        <f t="shared" si="186"/>
        <v>24300</v>
      </c>
      <c r="BZ264">
        <v>1</v>
      </c>
      <c r="CA264" s="3">
        <f t="shared" si="187"/>
        <v>24300</v>
      </c>
      <c r="CC264" s="3">
        <f t="shared" si="188"/>
        <v>0</v>
      </c>
      <c r="CD264" s="3">
        <f t="shared" si="189"/>
        <v>0</v>
      </c>
      <c r="CE264" s="3" t="str">
        <f t="shared" si="190"/>
        <v/>
      </c>
      <c r="CF264" s="3" t="e">
        <f>HLOOKUP(CE264,'Valuation Data'!$D$2:$K$5,4,FALSE)</f>
        <v>#N/A</v>
      </c>
      <c r="CG264" s="3">
        <f t="shared" si="191"/>
        <v>24300</v>
      </c>
      <c r="CH264" s="3" t="str">
        <f t="shared" si="192"/>
        <v>No</v>
      </c>
      <c r="CI264" s="3" t="str">
        <f>VLOOKUP(R264,'Use Codes &amp; County Type'!A:D,4,FALSE)</f>
        <v>V</v>
      </c>
      <c r="CJ264" s="3" t="str">
        <f t="shared" si="193"/>
        <v>Yes</v>
      </c>
      <c r="CK264" s="3" t="str">
        <f t="shared" si="194"/>
        <v>No</v>
      </c>
      <c r="CL264" s="3">
        <f t="shared" si="195"/>
        <v>0</v>
      </c>
      <c r="CM264" s="3">
        <f t="shared" si="196"/>
        <v>0</v>
      </c>
      <c r="CN264" s="3">
        <f t="shared" si="197"/>
        <v>1719.52</v>
      </c>
      <c r="CO264" s="3">
        <f t="shared" si="198"/>
        <v>-1719.52</v>
      </c>
      <c r="CP264" s="3">
        <f t="shared" si="199"/>
        <v>7.0762139917695477E-2</v>
      </c>
      <c r="CR264" s="3" t="str">
        <f t="shared" si="200"/>
        <v>No</v>
      </c>
      <c r="CV264" s="3" t="str">
        <f t="shared" si="201"/>
        <v>FMV&lt;$30K</v>
      </c>
      <c r="CW264" s="3">
        <f t="shared" si="202"/>
        <v>263</v>
      </c>
      <c r="CX264" s="3">
        <f t="shared" si="203"/>
        <v>429.88</v>
      </c>
      <c r="CY264" s="3" t="str">
        <f t="shared" si="204"/>
        <v>Ok</v>
      </c>
      <c r="CZ264">
        <v>0</v>
      </c>
      <c r="DA264">
        <v>0</v>
      </c>
    </row>
    <row r="265" spans="1:105" x14ac:dyDescent="0.25">
      <c r="A265">
        <v>264</v>
      </c>
      <c r="B265" t="s">
        <v>3</v>
      </c>
      <c r="C265" t="s">
        <v>373</v>
      </c>
      <c r="D265">
        <v>462.43</v>
      </c>
      <c r="E265">
        <v>2017</v>
      </c>
      <c r="F265">
        <v>462.43</v>
      </c>
      <c r="G265">
        <v>462.43</v>
      </c>
      <c r="H265" s="3">
        <f t="shared" si="164"/>
        <v>0</v>
      </c>
      <c r="I265">
        <v>2845</v>
      </c>
      <c r="J265" t="s">
        <v>2730</v>
      </c>
      <c r="K265" t="s">
        <v>2738</v>
      </c>
      <c r="L265">
        <v>32046</v>
      </c>
      <c r="M265" t="s">
        <v>2930</v>
      </c>
      <c r="N265" t="s">
        <v>4753</v>
      </c>
      <c r="O265">
        <v>-81.981509712488005</v>
      </c>
      <c r="P265">
        <v>30.773887227498701</v>
      </c>
      <c r="Q265" t="s">
        <v>4962</v>
      </c>
      <c r="R265">
        <v>1</v>
      </c>
      <c r="S265" t="s">
        <v>6539</v>
      </c>
      <c r="T265">
        <v>1001</v>
      </c>
      <c r="U265" t="s">
        <v>6582</v>
      </c>
      <c r="V265">
        <v>2017</v>
      </c>
      <c r="W265">
        <v>52956</v>
      </c>
      <c r="X265">
        <v>2017</v>
      </c>
      <c r="Y265">
        <v>64119</v>
      </c>
      <c r="Z265">
        <v>397.99</v>
      </c>
      <c r="AA265" s="3">
        <f t="shared" si="165"/>
        <v>0.86064917933525076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 s="3" t="str">
        <f t="shared" si="166"/>
        <v>No</v>
      </c>
      <c r="AQ265" s="3" t="str">
        <f t="shared" si="167"/>
        <v>No</v>
      </c>
      <c r="AR265" s="3" t="str">
        <f t="shared" si="168"/>
        <v>No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 t="s">
        <v>6634</v>
      </c>
      <c r="AZ265" t="s">
        <v>6638</v>
      </c>
      <c r="BA265">
        <v>0</v>
      </c>
      <c r="BB265" t="s">
        <v>6617</v>
      </c>
      <c r="BC265">
        <v>0</v>
      </c>
      <c r="BD265" s="4" t="str">
        <f t="shared" si="169"/>
        <v>No</v>
      </c>
      <c r="BE265" t="s">
        <v>6640</v>
      </c>
      <c r="BF265" s="3" t="str">
        <f t="shared" si="170"/>
        <v>No</v>
      </c>
      <c r="BG265" t="s">
        <v>6645</v>
      </c>
      <c r="BH265" s="3" t="str">
        <f t="shared" si="171"/>
        <v>2845 FOXGLOVE PL</v>
      </c>
      <c r="BI265" s="3" t="str">
        <f t="shared" si="172"/>
        <v>Hilliard</v>
      </c>
      <c r="BJ265" s="3" t="str">
        <f t="shared" si="173"/>
        <v>Florida</v>
      </c>
      <c r="BK265" s="3">
        <f t="shared" si="174"/>
        <v>32046</v>
      </c>
      <c r="BL265" s="3" t="str">
        <f t="shared" si="175"/>
        <v>2845 FOXGLOVE PL HILLIARD FL 32046</v>
      </c>
      <c r="BM265" s="3" t="str">
        <f t="shared" si="176"/>
        <v/>
      </c>
      <c r="BN265" s="3" t="str">
        <f t="shared" si="177"/>
        <v>Pass</v>
      </c>
      <c r="BO265" s="3" t="str">
        <f t="shared" si="178"/>
        <v>No</v>
      </c>
      <c r="BP265" s="3" t="str">
        <f t="shared" si="179"/>
        <v>FV&lt;$10K</v>
      </c>
      <c r="BQ265" t="s">
        <v>6650</v>
      </c>
      <c r="BR265" s="3" t="str">
        <f t="shared" si="180"/>
        <v>No, &lt; $20K Lien</v>
      </c>
      <c r="BS265" s="3" t="str">
        <f t="shared" si="181"/>
        <v>No, Lien &lt; $20K</v>
      </c>
      <c r="BT265" t="s">
        <v>6650</v>
      </c>
      <c r="BU265" s="3" t="str">
        <f t="shared" si="182"/>
        <v>No</v>
      </c>
      <c r="BV265" s="3" t="str">
        <f t="shared" si="183"/>
        <v>No</v>
      </c>
      <c r="BW265" s="3">
        <f t="shared" si="184"/>
        <v>0</v>
      </c>
      <c r="BX265" s="3" t="str">
        <f t="shared" si="185"/>
        <v>No</v>
      </c>
      <c r="BY265" s="3">
        <f t="shared" si="186"/>
        <v>52956</v>
      </c>
      <c r="BZ265">
        <v>1</v>
      </c>
      <c r="CA265" s="3">
        <f t="shared" si="187"/>
        <v>52956</v>
      </c>
      <c r="CC265" s="3">
        <f t="shared" si="188"/>
        <v>0</v>
      </c>
      <c r="CD265" s="3">
        <f t="shared" si="189"/>
        <v>0</v>
      </c>
      <c r="CE265" s="3" t="str">
        <f t="shared" si="190"/>
        <v/>
      </c>
      <c r="CF265" s="3" t="e">
        <f>HLOOKUP(CE265,'Valuation Data'!$D$2:$K$5,4,FALSE)</f>
        <v>#N/A</v>
      </c>
      <c r="CG265" s="3">
        <f t="shared" si="191"/>
        <v>52956</v>
      </c>
      <c r="CH265" s="3" t="str">
        <f t="shared" si="192"/>
        <v>No</v>
      </c>
      <c r="CI265" s="3" t="str">
        <f>VLOOKUP(R265,'Use Codes &amp; County Type'!A:D,4,FALSE)</f>
        <v>S</v>
      </c>
      <c r="CJ265" s="3" t="str">
        <f t="shared" si="193"/>
        <v>No</v>
      </c>
      <c r="CK265" s="3" t="str">
        <f t="shared" si="194"/>
        <v>Yes</v>
      </c>
      <c r="CL265" s="3">
        <f t="shared" si="195"/>
        <v>0.67</v>
      </c>
      <c r="CM265" s="3">
        <f t="shared" si="196"/>
        <v>35480.520000000004</v>
      </c>
      <c r="CN265" s="3">
        <f t="shared" si="197"/>
        <v>1849.72</v>
      </c>
      <c r="CO265" s="3">
        <f t="shared" si="198"/>
        <v>33630.800000000003</v>
      </c>
      <c r="CP265" s="3">
        <f t="shared" si="199"/>
        <v>3.4929375330463024E-2</v>
      </c>
      <c r="CR265" s="3" t="str">
        <f t="shared" si="200"/>
        <v>No</v>
      </c>
      <c r="CV265" s="3" t="str">
        <f t="shared" si="201"/>
        <v>*Bid</v>
      </c>
      <c r="CW265" s="3">
        <f t="shared" si="202"/>
        <v>264</v>
      </c>
      <c r="CX265" s="3">
        <f t="shared" si="203"/>
        <v>462.43</v>
      </c>
      <c r="CY265" s="3" t="str">
        <f t="shared" si="204"/>
        <v>Ok</v>
      </c>
      <c r="CZ265">
        <v>0</v>
      </c>
      <c r="DA265">
        <v>0</v>
      </c>
    </row>
    <row r="266" spans="1:105" x14ac:dyDescent="0.25">
      <c r="A266">
        <v>265</v>
      </c>
      <c r="B266" t="s">
        <v>3</v>
      </c>
      <c r="C266" t="s">
        <v>374</v>
      </c>
      <c r="D266">
        <v>1576.99</v>
      </c>
      <c r="E266">
        <v>2017</v>
      </c>
      <c r="F266">
        <v>1576.99</v>
      </c>
      <c r="G266">
        <v>1576.99</v>
      </c>
      <c r="H266" s="3">
        <f t="shared" si="164"/>
        <v>0</v>
      </c>
      <c r="I266">
        <v>44191</v>
      </c>
      <c r="J266" t="s">
        <v>2735</v>
      </c>
      <c r="K266" t="s">
        <v>2738</v>
      </c>
      <c r="L266">
        <v>32011</v>
      </c>
      <c r="M266" t="s">
        <v>2931</v>
      </c>
      <c r="N266" t="s">
        <v>4759</v>
      </c>
      <c r="O266">
        <v>-81.8513899467832</v>
      </c>
      <c r="P266">
        <v>30.538557349490599</v>
      </c>
      <c r="Q266" t="s">
        <v>4963</v>
      </c>
      <c r="R266">
        <v>2</v>
      </c>
      <c r="S266" t="s">
        <v>6535</v>
      </c>
      <c r="T266">
        <v>1006</v>
      </c>
      <c r="U266" t="s">
        <v>6578</v>
      </c>
      <c r="V266">
        <v>2017</v>
      </c>
      <c r="W266">
        <v>130440</v>
      </c>
      <c r="X266">
        <v>2017</v>
      </c>
      <c r="Y266">
        <v>139136</v>
      </c>
      <c r="Z266">
        <v>1428.56</v>
      </c>
      <c r="AA266" s="3">
        <f t="shared" si="165"/>
        <v>0.90587765299716549</v>
      </c>
      <c r="AB266" t="s">
        <v>6616</v>
      </c>
      <c r="AD266" t="s">
        <v>6616</v>
      </c>
      <c r="AE266" t="s">
        <v>6616</v>
      </c>
      <c r="AF266" t="s">
        <v>6616</v>
      </c>
      <c r="AH266" t="s">
        <v>6616</v>
      </c>
      <c r="AI266" t="s">
        <v>6618</v>
      </c>
      <c r="AJ266" t="s">
        <v>6618</v>
      </c>
      <c r="AK266" t="s">
        <v>6618</v>
      </c>
      <c r="AL266" t="s">
        <v>6618</v>
      </c>
      <c r="AM266" t="s">
        <v>6618</v>
      </c>
      <c r="AN266" t="s">
        <v>6618</v>
      </c>
      <c r="AO266" t="s">
        <v>6618</v>
      </c>
      <c r="AP266" s="3" t="str">
        <f t="shared" si="166"/>
        <v>No</v>
      </c>
      <c r="AQ266" s="3" t="str">
        <f t="shared" si="167"/>
        <v>No</v>
      </c>
      <c r="AR266" s="3" t="str">
        <f t="shared" si="168"/>
        <v>No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 t="s">
        <v>6634</v>
      </c>
      <c r="AZ266" t="s">
        <v>6637</v>
      </c>
      <c r="BA266">
        <v>0</v>
      </c>
      <c r="BB266" t="s">
        <v>6617</v>
      </c>
      <c r="BC266" t="s">
        <v>6617</v>
      </c>
      <c r="BD266" s="4" t="str">
        <f t="shared" si="169"/>
        <v>No</v>
      </c>
      <c r="BE266" t="s">
        <v>6640</v>
      </c>
      <c r="BF266" s="3" t="str">
        <f t="shared" si="170"/>
        <v>No</v>
      </c>
      <c r="BG266" t="s">
        <v>6645</v>
      </c>
      <c r="BH266" s="3" t="str">
        <f t="shared" si="171"/>
        <v>44191 KINGBIRD DR</v>
      </c>
      <c r="BI266" s="3" t="str">
        <f t="shared" si="172"/>
        <v>Callahan</v>
      </c>
      <c r="BJ266" s="3" t="str">
        <f t="shared" si="173"/>
        <v>Florida</v>
      </c>
      <c r="BK266" s="3">
        <f t="shared" si="174"/>
        <v>32011</v>
      </c>
      <c r="BL266" s="3" t="str">
        <f t="shared" si="175"/>
        <v>44191 KINGBIRD DR CALLAHAN FL 32011</v>
      </c>
      <c r="BM266" s="3" t="str">
        <f t="shared" si="176"/>
        <v/>
      </c>
      <c r="BN266" s="3" t="str">
        <f t="shared" si="177"/>
        <v>Pass</v>
      </c>
      <c r="BO266" s="3" t="str">
        <f t="shared" si="178"/>
        <v>Yes</v>
      </c>
      <c r="BP266" s="3" t="str">
        <f t="shared" si="179"/>
        <v>FV&lt;$10K</v>
      </c>
      <c r="BQ266" t="s">
        <v>6650</v>
      </c>
      <c r="BR266" s="3" t="str">
        <f t="shared" si="180"/>
        <v>No, &lt; $20K Lien</v>
      </c>
      <c r="BS266" s="3" t="str">
        <f t="shared" si="181"/>
        <v>No, Lien &lt; $20K</v>
      </c>
      <c r="BT266" t="s">
        <v>6650</v>
      </c>
      <c r="BU266" s="3" t="str">
        <f t="shared" si="182"/>
        <v>No</v>
      </c>
      <c r="BV266" s="3" t="str">
        <f t="shared" si="183"/>
        <v>No</v>
      </c>
      <c r="BW266" s="3">
        <f t="shared" si="184"/>
        <v>0</v>
      </c>
      <c r="BX266" s="3" t="str">
        <f t="shared" si="185"/>
        <v>No</v>
      </c>
      <c r="BY266" s="3">
        <f t="shared" si="186"/>
        <v>130440</v>
      </c>
      <c r="BZ266">
        <v>1</v>
      </c>
      <c r="CA266" s="3">
        <f t="shared" si="187"/>
        <v>130440</v>
      </c>
      <c r="CC266" s="3">
        <f t="shared" si="188"/>
        <v>0</v>
      </c>
      <c r="CD266" s="3">
        <f t="shared" si="189"/>
        <v>0</v>
      </c>
      <c r="CE266" s="3" t="str">
        <f t="shared" si="190"/>
        <v/>
      </c>
      <c r="CF266" s="3" t="e">
        <f>HLOOKUP(CE266,'Valuation Data'!$D$2:$K$5,4,FALSE)</f>
        <v>#N/A</v>
      </c>
      <c r="CG266" s="3">
        <f t="shared" si="191"/>
        <v>130440</v>
      </c>
      <c r="CH266" s="3" t="str">
        <f t="shared" si="192"/>
        <v>No</v>
      </c>
      <c r="CI266" s="3" t="str">
        <f>VLOOKUP(R266,'Use Codes &amp; County Type'!A:D,4,FALSE)</f>
        <v>R</v>
      </c>
      <c r="CJ266" s="3" t="str">
        <f t="shared" si="193"/>
        <v>No</v>
      </c>
      <c r="CK266" s="3" t="str">
        <f t="shared" si="194"/>
        <v>Yes</v>
      </c>
      <c r="CL266" s="3">
        <f t="shared" si="195"/>
        <v>0.67</v>
      </c>
      <c r="CM266" s="3">
        <f t="shared" si="196"/>
        <v>87394.8</v>
      </c>
      <c r="CN266" s="3">
        <f t="shared" si="197"/>
        <v>6307.96</v>
      </c>
      <c r="CO266" s="3">
        <f t="shared" si="198"/>
        <v>81086.84</v>
      </c>
      <c r="CP266" s="3">
        <f t="shared" si="199"/>
        <v>4.8359092302974548E-2</v>
      </c>
      <c r="CR266" s="3" t="str">
        <f t="shared" si="200"/>
        <v>No</v>
      </c>
      <c r="CV266" s="3" t="str">
        <f t="shared" si="201"/>
        <v>*Bid</v>
      </c>
      <c r="CW266" s="3">
        <f t="shared" si="202"/>
        <v>265</v>
      </c>
      <c r="CX266" s="3">
        <f t="shared" si="203"/>
        <v>1576.99</v>
      </c>
      <c r="CY266" s="3" t="str">
        <f t="shared" si="204"/>
        <v>Ok</v>
      </c>
      <c r="CZ266">
        <v>0</v>
      </c>
      <c r="DA266">
        <v>0</v>
      </c>
    </row>
    <row r="267" spans="1:105" x14ac:dyDescent="0.25">
      <c r="A267">
        <v>266</v>
      </c>
      <c r="B267" t="s">
        <v>3</v>
      </c>
      <c r="C267" t="s">
        <v>375</v>
      </c>
      <c r="D267">
        <v>663.03</v>
      </c>
      <c r="E267">
        <v>2017</v>
      </c>
      <c r="F267">
        <v>663.03</v>
      </c>
      <c r="G267">
        <v>663.03</v>
      </c>
      <c r="H267" s="3">
        <f t="shared" si="164"/>
        <v>0</v>
      </c>
      <c r="I267">
        <v>44110</v>
      </c>
      <c r="J267" t="s">
        <v>2735</v>
      </c>
      <c r="K267" t="s">
        <v>2738</v>
      </c>
      <c r="L267">
        <v>32011</v>
      </c>
      <c r="M267" t="s">
        <v>2932</v>
      </c>
      <c r="N267" t="s">
        <v>4759</v>
      </c>
      <c r="O267">
        <v>-81.862743589569106</v>
      </c>
      <c r="P267">
        <v>30.530402557057201</v>
      </c>
      <c r="Q267" t="s">
        <v>4964</v>
      </c>
      <c r="R267">
        <v>2</v>
      </c>
      <c r="S267" t="s">
        <v>6535</v>
      </c>
      <c r="T267">
        <v>1006</v>
      </c>
      <c r="U267" t="s">
        <v>6578</v>
      </c>
      <c r="V267">
        <v>2017</v>
      </c>
      <c r="W267">
        <v>37837</v>
      </c>
      <c r="X267">
        <v>2017</v>
      </c>
      <c r="Y267">
        <v>39452</v>
      </c>
      <c r="Z267">
        <v>583.48</v>
      </c>
      <c r="AA267" s="3">
        <f t="shared" si="165"/>
        <v>0.88002051189237296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 s="3" t="str">
        <f t="shared" si="166"/>
        <v>No</v>
      </c>
      <c r="AQ267" s="3" t="str">
        <f t="shared" si="167"/>
        <v>No</v>
      </c>
      <c r="AR267" s="3" t="str">
        <f t="shared" si="168"/>
        <v>No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 t="s">
        <v>6634</v>
      </c>
      <c r="AZ267">
        <v>0</v>
      </c>
      <c r="BA267">
        <v>0</v>
      </c>
      <c r="BB267" t="s">
        <v>6616</v>
      </c>
      <c r="BC267">
        <v>0</v>
      </c>
      <c r="BD267" s="4" t="str">
        <f t="shared" si="169"/>
        <v>No</v>
      </c>
      <c r="BE267" t="s">
        <v>6640</v>
      </c>
      <c r="BF267" s="3" t="str">
        <f t="shared" si="170"/>
        <v>No</v>
      </c>
      <c r="BG267" t="s">
        <v>6645</v>
      </c>
      <c r="BH267" s="3" t="str">
        <f t="shared" si="171"/>
        <v>44110 SANDY FORD RD</v>
      </c>
      <c r="BI267" s="3" t="str">
        <f t="shared" si="172"/>
        <v>Callahan</v>
      </c>
      <c r="BJ267" s="3" t="str">
        <f t="shared" si="173"/>
        <v>Florida</v>
      </c>
      <c r="BK267" s="3">
        <f t="shared" si="174"/>
        <v>32011</v>
      </c>
      <c r="BL267" s="3" t="str">
        <f t="shared" si="175"/>
        <v>44110 SANDY FORD RD CALLAHAN FL 32011</v>
      </c>
      <c r="BM267" s="3" t="str">
        <f t="shared" si="176"/>
        <v/>
      </c>
      <c r="BN267" s="3" t="str">
        <f t="shared" si="177"/>
        <v>Pass</v>
      </c>
      <c r="BO267" s="3" t="str">
        <f t="shared" si="178"/>
        <v>No</v>
      </c>
      <c r="BP267" s="3" t="str">
        <f t="shared" si="179"/>
        <v>FV&lt;$10K</v>
      </c>
      <c r="BQ267" t="s">
        <v>6650</v>
      </c>
      <c r="BR267" s="3" t="str">
        <f t="shared" si="180"/>
        <v>No, &lt; $20K Lien</v>
      </c>
      <c r="BS267" s="3" t="str">
        <f t="shared" si="181"/>
        <v>No, Lien &lt; $20K</v>
      </c>
      <c r="BT267" t="s">
        <v>6650</v>
      </c>
      <c r="BU267" s="3" t="str">
        <f t="shared" si="182"/>
        <v>No</v>
      </c>
      <c r="BV267" s="3" t="str">
        <f t="shared" si="183"/>
        <v>No</v>
      </c>
      <c r="BW267" s="3">
        <f t="shared" si="184"/>
        <v>0</v>
      </c>
      <c r="BX267" s="3" t="str">
        <f t="shared" si="185"/>
        <v>No</v>
      </c>
      <c r="BY267" s="3">
        <f t="shared" si="186"/>
        <v>37837</v>
      </c>
      <c r="BZ267">
        <v>1</v>
      </c>
      <c r="CA267" s="3">
        <f t="shared" si="187"/>
        <v>37837</v>
      </c>
      <c r="CC267" s="3">
        <f t="shared" si="188"/>
        <v>0</v>
      </c>
      <c r="CD267" s="3">
        <f t="shared" si="189"/>
        <v>0</v>
      </c>
      <c r="CE267" s="3" t="str">
        <f t="shared" si="190"/>
        <v/>
      </c>
      <c r="CF267" s="3" t="e">
        <f>HLOOKUP(CE267,'Valuation Data'!$D$2:$K$5,4,FALSE)</f>
        <v>#N/A</v>
      </c>
      <c r="CG267" s="3">
        <f t="shared" si="191"/>
        <v>37837</v>
      </c>
      <c r="CH267" s="3" t="str">
        <f t="shared" si="192"/>
        <v>No</v>
      </c>
      <c r="CI267" s="3" t="str">
        <f>VLOOKUP(R267,'Use Codes &amp; County Type'!A:D,4,FALSE)</f>
        <v>R</v>
      </c>
      <c r="CJ267" s="3" t="str">
        <f t="shared" si="193"/>
        <v>No</v>
      </c>
      <c r="CK267" s="3" t="str">
        <f t="shared" si="194"/>
        <v>No</v>
      </c>
      <c r="CL267" s="3">
        <f t="shared" si="195"/>
        <v>0.35</v>
      </c>
      <c r="CM267" s="3">
        <f t="shared" si="196"/>
        <v>13242.949999999999</v>
      </c>
      <c r="CN267" s="3">
        <f t="shared" si="197"/>
        <v>2652.12</v>
      </c>
      <c r="CO267" s="3">
        <f t="shared" si="198"/>
        <v>10590.829999999998</v>
      </c>
      <c r="CP267" s="3">
        <f t="shared" si="199"/>
        <v>7.0093294922959001E-2</v>
      </c>
      <c r="CR267" s="3" t="str">
        <f t="shared" si="200"/>
        <v>No</v>
      </c>
      <c r="CV267" s="3" t="str">
        <f t="shared" si="201"/>
        <v>*Bid</v>
      </c>
      <c r="CW267" s="3">
        <f t="shared" si="202"/>
        <v>266</v>
      </c>
      <c r="CX267" s="3">
        <f t="shared" si="203"/>
        <v>663.03</v>
      </c>
      <c r="CY267" s="3" t="str">
        <f t="shared" si="204"/>
        <v>Ok</v>
      </c>
      <c r="CZ267">
        <v>0</v>
      </c>
      <c r="DA267">
        <v>0</v>
      </c>
    </row>
    <row r="268" spans="1:105" x14ac:dyDescent="0.25">
      <c r="A268">
        <v>267</v>
      </c>
      <c r="B268" t="s">
        <v>3</v>
      </c>
      <c r="C268" t="s">
        <v>376</v>
      </c>
      <c r="D268">
        <v>605.59</v>
      </c>
      <c r="E268">
        <v>2017</v>
      </c>
      <c r="F268">
        <v>605.59</v>
      </c>
      <c r="G268">
        <v>605.59</v>
      </c>
      <c r="H268" s="3">
        <f t="shared" si="164"/>
        <v>0</v>
      </c>
      <c r="I268">
        <v>44244</v>
      </c>
      <c r="J268" t="s">
        <v>2735</v>
      </c>
      <c r="K268" t="s">
        <v>2738</v>
      </c>
      <c r="L268">
        <v>32011</v>
      </c>
      <c r="M268" t="s">
        <v>2933</v>
      </c>
      <c r="N268" t="s">
        <v>4759</v>
      </c>
      <c r="O268">
        <v>-81.859762469666705</v>
      </c>
      <c r="P268">
        <v>30.524864438816898</v>
      </c>
      <c r="Q268" t="s">
        <v>4965</v>
      </c>
      <c r="R268">
        <v>1</v>
      </c>
      <c r="S268" t="s">
        <v>6539</v>
      </c>
      <c r="T268">
        <v>1001</v>
      </c>
      <c r="U268" t="s">
        <v>6582</v>
      </c>
      <c r="V268">
        <v>2017</v>
      </c>
      <c r="W268">
        <v>73020</v>
      </c>
      <c r="X268">
        <v>2017</v>
      </c>
      <c r="Y268">
        <v>89910</v>
      </c>
      <c r="Z268">
        <v>530.37</v>
      </c>
      <c r="AA268" s="3">
        <f t="shared" si="165"/>
        <v>0.87579055136313344</v>
      </c>
      <c r="AB268" t="s">
        <v>6616</v>
      </c>
      <c r="AI268" t="s">
        <v>6618</v>
      </c>
      <c r="AJ268" t="s">
        <v>6618</v>
      </c>
      <c r="AK268">
        <v>0</v>
      </c>
      <c r="AL268">
        <v>0</v>
      </c>
      <c r="AM268">
        <v>0</v>
      </c>
      <c r="AN268">
        <v>0</v>
      </c>
      <c r="AO268">
        <v>0</v>
      </c>
      <c r="AP268" s="3" t="str">
        <f t="shared" si="166"/>
        <v>No</v>
      </c>
      <c r="AQ268" s="3" t="str">
        <f t="shared" si="167"/>
        <v>No</v>
      </c>
      <c r="AR268" s="3" t="str">
        <f t="shared" si="168"/>
        <v>No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 t="s">
        <v>6634</v>
      </c>
      <c r="AZ268">
        <v>0</v>
      </c>
      <c r="BA268">
        <v>1</v>
      </c>
      <c r="BB268" t="s">
        <v>6617</v>
      </c>
      <c r="BC268" t="s">
        <v>6616</v>
      </c>
      <c r="BD268" s="4" t="str">
        <f t="shared" si="169"/>
        <v>No</v>
      </c>
      <c r="BE268" t="s">
        <v>6640</v>
      </c>
      <c r="BF268" s="3" t="str">
        <f t="shared" si="170"/>
        <v>No</v>
      </c>
      <c r="BG268" t="s">
        <v>6645</v>
      </c>
      <c r="BH268" s="3" t="str">
        <f t="shared" si="171"/>
        <v>44244 HIGGINBOTHAM DR</v>
      </c>
      <c r="BI268" s="3" t="str">
        <f t="shared" si="172"/>
        <v>Callahan</v>
      </c>
      <c r="BJ268" s="3" t="str">
        <f t="shared" si="173"/>
        <v>Florida</v>
      </c>
      <c r="BK268" s="3">
        <f t="shared" si="174"/>
        <v>32011</v>
      </c>
      <c r="BL268" s="3" t="str">
        <f t="shared" si="175"/>
        <v>44244 HIGGINBOTHAM DR CALLAHAN FL 32011</v>
      </c>
      <c r="BM268" s="3" t="str">
        <f t="shared" si="176"/>
        <v/>
      </c>
      <c r="BN268" s="3" t="str">
        <f t="shared" si="177"/>
        <v>Pass</v>
      </c>
      <c r="BO268" s="3" t="str">
        <f t="shared" si="178"/>
        <v>No</v>
      </c>
      <c r="BP268" s="3" t="str">
        <f t="shared" si="179"/>
        <v>FV&lt;$10K</v>
      </c>
      <c r="BQ268" t="s">
        <v>6650</v>
      </c>
      <c r="BR268" s="3" t="str">
        <f t="shared" si="180"/>
        <v>No, &lt; $20K Lien</v>
      </c>
      <c r="BS268" s="3" t="str">
        <f t="shared" si="181"/>
        <v>No, Lien &lt; $20K</v>
      </c>
      <c r="BT268" t="s">
        <v>6650</v>
      </c>
      <c r="BU268" s="3" t="str">
        <f t="shared" si="182"/>
        <v>No</v>
      </c>
      <c r="BV268" s="3" t="str">
        <f t="shared" si="183"/>
        <v>No</v>
      </c>
      <c r="BW268" s="3">
        <f t="shared" si="184"/>
        <v>1</v>
      </c>
      <c r="BX268" s="3" t="str">
        <f t="shared" si="185"/>
        <v>No</v>
      </c>
      <c r="BY268" s="3">
        <f t="shared" si="186"/>
        <v>73020</v>
      </c>
      <c r="BZ268">
        <v>1</v>
      </c>
      <c r="CA268" s="3">
        <f t="shared" si="187"/>
        <v>73020</v>
      </c>
      <c r="CC268" s="3">
        <f t="shared" si="188"/>
        <v>0</v>
      </c>
      <c r="CD268" s="3">
        <f t="shared" si="189"/>
        <v>0</v>
      </c>
      <c r="CE268" s="3" t="str">
        <f t="shared" si="190"/>
        <v/>
      </c>
      <c r="CF268" s="3" t="e">
        <f>HLOOKUP(CE268,'Valuation Data'!$D$2:$K$5,4,FALSE)</f>
        <v>#N/A</v>
      </c>
      <c r="CG268" s="3">
        <f t="shared" si="191"/>
        <v>73020</v>
      </c>
      <c r="CH268" s="3" t="str">
        <f t="shared" si="192"/>
        <v>No</v>
      </c>
      <c r="CI268" s="3" t="str">
        <f>VLOOKUP(R268,'Use Codes &amp; County Type'!A:D,4,FALSE)</f>
        <v>S</v>
      </c>
      <c r="CJ268" s="3" t="str">
        <f t="shared" si="193"/>
        <v>No</v>
      </c>
      <c r="CK268" s="3" t="str">
        <f t="shared" si="194"/>
        <v>Yes</v>
      </c>
      <c r="CL268" s="3">
        <f t="shared" si="195"/>
        <v>0.67</v>
      </c>
      <c r="CM268" s="3">
        <f t="shared" si="196"/>
        <v>48923.4</v>
      </c>
      <c r="CN268" s="3">
        <f t="shared" si="197"/>
        <v>3027.9500000000003</v>
      </c>
      <c r="CO268" s="3">
        <f t="shared" si="198"/>
        <v>45895.450000000004</v>
      </c>
      <c r="CP268" s="3">
        <f t="shared" si="199"/>
        <v>4.1467406190084911E-2</v>
      </c>
      <c r="CR268" s="3" t="str">
        <f t="shared" si="200"/>
        <v>No</v>
      </c>
      <c r="CV268" s="3" t="str">
        <f t="shared" si="201"/>
        <v>*Bid</v>
      </c>
      <c r="CW268" s="3">
        <f t="shared" si="202"/>
        <v>267</v>
      </c>
      <c r="CX268" s="3">
        <f t="shared" si="203"/>
        <v>605.59</v>
      </c>
      <c r="CY268" s="3" t="str">
        <f t="shared" si="204"/>
        <v>Ok</v>
      </c>
      <c r="CZ268">
        <v>0</v>
      </c>
      <c r="DA268">
        <v>0</v>
      </c>
    </row>
    <row r="269" spans="1:105" x14ac:dyDescent="0.25">
      <c r="A269">
        <v>268</v>
      </c>
      <c r="B269" t="s">
        <v>3</v>
      </c>
      <c r="C269" t="s">
        <v>377</v>
      </c>
      <c r="D269">
        <v>301.49</v>
      </c>
      <c r="E269">
        <v>2017</v>
      </c>
      <c r="F269">
        <v>301.49</v>
      </c>
      <c r="G269">
        <v>301.49</v>
      </c>
      <c r="H269" s="3">
        <f t="shared" si="164"/>
        <v>0</v>
      </c>
      <c r="J269" t="s">
        <v>2735</v>
      </c>
      <c r="K269" t="s">
        <v>2738</v>
      </c>
      <c r="L269">
        <v>32011</v>
      </c>
      <c r="M269" t="s">
        <v>2934</v>
      </c>
      <c r="N269" t="s">
        <v>4759</v>
      </c>
      <c r="O269">
        <v>-81.859174752640797</v>
      </c>
      <c r="P269">
        <v>30.524501162331202</v>
      </c>
      <c r="Q269" t="s">
        <v>4965</v>
      </c>
      <c r="R269">
        <v>0</v>
      </c>
      <c r="S269" t="s">
        <v>6538</v>
      </c>
      <c r="T269">
        <v>8001</v>
      </c>
      <c r="U269" t="s">
        <v>6581</v>
      </c>
      <c r="V269">
        <v>2017</v>
      </c>
      <c r="W269">
        <v>15536</v>
      </c>
      <c r="X269">
        <v>2017</v>
      </c>
      <c r="Y269">
        <v>17655</v>
      </c>
      <c r="Z269">
        <v>249.18</v>
      </c>
      <c r="AA269" s="3">
        <f t="shared" si="165"/>
        <v>0.8264950744634979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 s="3" t="str">
        <f t="shared" si="166"/>
        <v>No</v>
      </c>
      <c r="AQ269" s="3" t="str">
        <f t="shared" si="167"/>
        <v>No</v>
      </c>
      <c r="AR269" s="3" t="str">
        <f t="shared" si="168"/>
        <v>No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 t="s">
        <v>6634</v>
      </c>
      <c r="AZ269">
        <v>0</v>
      </c>
      <c r="BA269">
        <v>0</v>
      </c>
      <c r="BB269" t="s">
        <v>6616</v>
      </c>
      <c r="BC269">
        <v>0</v>
      </c>
      <c r="BD269" s="4" t="str">
        <f t="shared" si="169"/>
        <v>No</v>
      </c>
      <c r="BE269" t="s">
        <v>6640</v>
      </c>
      <c r="BF269" s="3" t="str">
        <f t="shared" si="170"/>
        <v>No</v>
      </c>
      <c r="BG269" t="s">
        <v>6645</v>
      </c>
      <c r="BH269" s="3" t="str">
        <f t="shared" si="171"/>
        <v>HIGGINBOTHAM RD</v>
      </c>
      <c r="BI269" s="3" t="str">
        <f t="shared" si="172"/>
        <v>Callahan</v>
      </c>
      <c r="BJ269" s="3" t="str">
        <f t="shared" si="173"/>
        <v>Florida</v>
      </c>
      <c r="BK269" s="3">
        <f t="shared" si="174"/>
        <v>32011</v>
      </c>
      <c r="BL269" s="3" t="str">
        <f t="shared" si="175"/>
        <v>HIGGINBOTHAM RD CALLAHAN FL 32011</v>
      </c>
      <c r="BM269" s="3" t="str">
        <f t="shared" si="176"/>
        <v/>
      </c>
      <c r="BN269" s="3" t="str">
        <f t="shared" si="177"/>
        <v>Pass</v>
      </c>
      <c r="BO269" s="3" t="str">
        <f t="shared" si="178"/>
        <v>No</v>
      </c>
      <c r="BP269" s="3" t="str">
        <f t="shared" si="179"/>
        <v>FV&lt;$10K</v>
      </c>
      <c r="BQ269" t="s">
        <v>6650</v>
      </c>
      <c r="BR269" s="3" t="str">
        <f t="shared" si="180"/>
        <v>No, &lt; $20K Lien</v>
      </c>
      <c r="BS269" s="3" t="str">
        <f t="shared" si="181"/>
        <v>No, Lien &lt; $20K</v>
      </c>
      <c r="BT269" t="s">
        <v>6650</v>
      </c>
      <c r="BU269" s="3" t="str">
        <f t="shared" si="182"/>
        <v>No</v>
      </c>
      <c r="BV269" s="3" t="str">
        <f t="shared" si="183"/>
        <v>No</v>
      </c>
      <c r="BW269" s="3">
        <f t="shared" si="184"/>
        <v>0</v>
      </c>
      <c r="BX269" s="3" t="str">
        <f t="shared" si="185"/>
        <v>No</v>
      </c>
      <c r="BY269" s="3">
        <f t="shared" si="186"/>
        <v>15536</v>
      </c>
      <c r="BZ269">
        <v>1</v>
      </c>
      <c r="CA269" s="3">
        <f t="shared" si="187"/>
        <v>15536</v>
      </c>
      <c r="CC269" s="3">
        <f t="shared" si="188"/>
        <v>0</v>
      </c>
      <c r="CD269" s="3">
        <f t="shared" si="189"/>
        <v>0</v>
      </c>
      <c r="CE269" s="3" t="str">
        <f t="shared" si="190"/>
        <v/>
      </c>
      <c r="CF269" s="3" t="e">
        <f>HLOOKUP(CE269,'Valuation Data'!$D$2:$K$5,4,FALSE)</f>
        <v>#N/A</v>
      </c>
      <c r="CG269" s="3">
        <f t="shared" si="191"/>
        <v>15536</v>
      </c>
      <c r="CH269" s="3" t="str">
        <f t="shared" si="192"/>
        <v>No</v>
      </c>
      <c r="CI269" s="3" t="str">
        <f>VLOOKUP(R269,'Use Codes &amp; County Type'!A:D,4,FALSE)</f>
        <v>V</v>
      </c>
      <c r="CJ269" s="3" t="str">
        <f t="shared" si="193"/>
        <v>Yes</v>
      </c>
      <c r="CK269" s="3" t="str">
        <f t="shared" si="194"/>
        <v>No</v>
      </c>
      <c r="CL269" s="3">
        <f t="shared" si="195"/>
        <v>0</v>
      </c>
      <c r="CM269" s="3">
        <f t="shared" si="196"/>
        <v>0</v>
      </c>
      <c r="CN269" s="3">
        <f t="shared" si="197"/>
        <v>1205.96</v>
      </c>
      <c r="CO269" s="3">
        <f t="shared" si="198"/>
        <v>-1205.96</v>
      </c>
      <c r="CP269" s="3">
        <f t="shared" si="199"/>
        <v>7.7623583934088566E-2</v>
      </c>
      <c r="CR269" s="3" t="str">
        <f t="shared" si="200"/>
        <v>No</v>
      </c>
      <c r="CV269" s="3" t="str">
        <f t="shared" si="201"/>
        <v>FMV&lt;$30K</v>
      </c>
      <c r="CW269" s="3">
        <f t="shared" si="202"/>
        <v>268</v>
      </c>
      <c r="CX269" s="3">
        <f t="shared" si="203"/>
        <v>301.49</v>
      </c>
      <c r="CY269" s="3" t="str">
        <f t="shared" si="204"/>
        <v>Ok</v>
      </c>
      <c r="CZ269">
        <v>0</v>
      </c>
      <c r="DA269">
        <v>0</v>
      </c>
    </row>
    <row r="270" spans="1:105" x14ac:dyDescent="0.25">
      <c r="A270">
        <v>269</v>
      </c>
      <c r="B270" t="s">
        <v>3</v>
      </c>
      <c r="C270" t="s">
        <v>378</v>
      </c>
      <c r="D270">
        <v>2886.44</v>
      </c>
      <c r="E270">
        <v>2017</v>
      </c>
      <c r="F270">
        <v>2886.44</v>
      </c>
      <c r="G270">
        <v>2886.44</v>
      </c>
      <c r="H270" s="3">
        <f t="shared" si="164"/>
        <v>0</v>
      </c>
      <c r="I270">
        <v>34295</v>
      </c>
      <c r="J270" t="s">
        <v>2735</v>
      </c>
      <c r="K270" t="s">
        <v>2738</v>
      </c>
      <c r="L270">
        <v>32011</v>
      </c>
      <c r="M270" t="s">
        <v>2935</v>
      </c>
      <c r="N270" t="s">
        <v>4759</v>
      </c>
      <c r="O270">
        <v>-81.862591037484805</v>
      </c>
      <c r="P270">
        <v>30.536567673479599</v>
      </c>
      <c r="Q270" t="s">
        <v>4966</v>
      </c>
      <c r="R270">
        <v>1</v>
      </c>
      <c r="S270" t="s">
        <v>6539</v>
      </c>
      <c r="T270">
        <v>1001</v>
      </c>
      <c r="U270" t="s">
        <v>6582</v>
      </c>
      <c r="V270">
        <v>2017</v>
      </c>
      <c r="W270">
        <v>213446</v>
      </c>
      <c r="X270">
        <v>2017</v>
      </c>
      <c r="Y270">
        <v>218743</v>
      </c>
      <c r="Z270">
        <v>2639.33</v>
      </c>
      <c r="AA270" s="3">
        <f t="shared" si="165"/>
        <v>0.9143893515888083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 s="3" t="str">
        <f t="shared" si="166"/>
        <v>No</v>
      </c>
      <c r="AQ270" s="3" t="str">
        <f t="shared" si="167"/>
        <v>No</v>
      </c>
      <c r="AR270" s="3" t="str">
        <f t="shared" si="168"/>
        <v>No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 t="s">
        <v>6634</v>
      </c>
      <c r="AZ270">
        <v>0</v>
      </c>
      <c r="BA270">
        <v>0</v>
      </c>
      <c r="BB270" t="s">
        <v>6617</v>
      </c>
      <c r="BC270">
        <v>0</v>
      </c>
      <c r="BD270" s="4" t="str">
        <f t="shared" si="169"/>
        <v>No</v>
      </c>
      <c r="BE270" t="s">
        <v>6640</v>
      </c>
      <c r="BF270" s="3" t="str">
        <f t="shared" si="170"/>
        <v>No</v>
      </c>
      <c r="BG270" t="s">
        <v>6645</v>
      </c>
      <c r="BH270" s="3" t="str">
        <f t="shared" si="171"/>
        <v>34295 DAYBREAK DR</v>
      </c>
      <c r="BI270" s="3" t="str">
        <f t="shared" si="172"/>
        <v>Callahan</v>
      </c>
      <c r="BJ270" s="3" t="str">
        <f t="shared" si="173"/>
        <v>Florida</v>
      </c>
      <c r="BK270" s="3">
        <f t="shared" si="174"/>
        <v>32011</v>
      </c>
      <c r="BL270" s="3" t="str">
        <f t="shared" si="175"/>
        <v>34295 DAYBREAK DR CALLAHAN FL 32011</v>
      </c>
      <c r="BM270" s="3" t="str">
        <f t="shared" si="176"/>
        <v/>
      </c>
      <c r="BN270" s="3" t="str">
        <f t="shared" si="177"/>
        <v>Pass</v>
      </c>
      <c r="BO270" s="3" t="str">
        <f t="shared" si="178"/>
        <v>No</v>
      </c>
      <c r="BP270" s="3" t="str">
        <f t="shared" si="179"/>
        <v>FV&lt;$10K</v>
      </c>
      <c r="BQ270" t="s">
        <v>6650</v>
      </c>
      <c r="BR270" s="3" t="str">
        <f t="shared" si="180"/>
        <v>No, &lt; $20K Lien</v>
      </c>
      <c r="BS270" s="3" t="str">
        <f t="shared" si="181"/>
        <v>No, Lien &lt; $20K</v>
      </c>
      <c r="BT270" t="s">
        <v>6650</v>
      </c>
      <c r="BU270" s="3" t="str">
        <f t="shared" si="182"/>
        <v>No</v>
      </c>
      <c r="BV270" s="3" t="str">
        <f t="shared" si="183"/>
        <v>No</v>
      </c>
      <c r="BW270" s="3">
        <f t="shared" si="184"/>
        <v>0</v>
      </c>
      <c r="BX270" s="3" t="str">
        <f t="shared" si="185"/>
        <v>No</v>
      </c>
      <c r="BY270" s="3">
        <f t="shared" si="186"/>
        <v>213446</v>
      </c>
      <c r="BZ270">
        <v>1</v>
      </c>
      <c r="CA270" s="3">
        <f t="shared" si="187"/>
        <v>213446</v>
      </c>
      <c r="CC270" s="3">
        <f t="shared" si="188"/>
        <v>0</v>
      </c>
      <c r="CD270" s="3">
        <f t="shared" si="189"/>
        <v>0</v>
      </c>
      <c r="CE270" s="3" t="str">
        <f t="shared" si="190"/>
        <v/>
      </c>
      <c r="CF270" s="3" t="e">
        <f>HLOOKUP(CE270,'Valuation Data'!$D$2:$K$5,4,FALSE)</f>
        <v>#N/A</v>
      </c>
      <c r="CG270" s="3">
        <f t="shared" si="191"/>
        <v>213446</v>
      </c>
      <c r="CH270" s="3" t="str">
        <f t="shared" si="192"/>
        <v>No</v>
      </c>
      <c r="CI270" s="3" t="str">
        <f>VLOOKUP(R270,'Use Codes &amp; County Type'!A:D,4,FALSE)</f>
        <v>S</v>
      </c>
      <c r="CJ270" s="3" t="str">
        <f t="shared" si="193"/>
        <v>No</v>
      </c>
      <c r="CK270" s="3" t="str">
        <f t="shared" si="194"/>
        <v>Yes</v>
      </c>
      <c r="CL270" s="3">
        <f t="shared" si="195"/>
        <v>0.67</v>
      </c>
      <c r="CM270" s="3">
        <f t="shared" si="196"/>
        <v>143008.82</v>
      </c>
      <c r="CN270" s="3">
        <f t="shared" si="197"/>
        <v>11545.76</v>
      </c>
      <c r="CO270" s="3">
        <f t="shared" si="198"/>
        <v>131463.06</v>
      </c>
      <c r="CP270" s="3">
        <f t="shared" si="199"/>
        <v>5.4092182566082288E-2</v>
      </c>
      <c r="CR270" s="3" t="str">
        <f t="shared" si="200"/>
        <v>No</v>
      </c>
      <c r="CV270" s="3" t="str">
        <f t="shared" si="201"/>
        <v>*Bid</v>
      </c>
      <c r="CW270" s="3">
        <f t="shared" si="202"/>
        <v>269</v>
      </c>
      <c r="CX270" s="3">
        <f t="shared" si="203"/>
        <v>2886.44</v>
      </c>
      <c r="CY270" s="3" t="str">
        <f t="shared" si="204"/>
        <v>Ok</v>
      </c>
      <c r="CZ270">
        <v>0</v>
      </c>
      <c r="DA270">
        <v>0</v>
      </c>
    </row>
    <row r="271" spans="1:105" x14ac:dyDescent="0.25">
      <c r="A271">
        <v>270</v>
      </c>
      <c r="B271" t="s">
        <v>3</v>
      </c>
      <c r="C271" t="s">
        <v>379</v>
      </c>
      <c r="D271">
        <v>1720.68</v>
      </c>
      <c r="E271">
        <v>2017</v>
      </c>
      <c r="F271" t="e">
        <f>NA()</f>
        <v>#N/A</v>
      </c>
      <c r="G271" t="e">
        <f>NA()</f>
        <v>#N/A</v>
      </c>
      <c r="H271" s="3" t="e">
        <f t="shared" si="164"/>
        <v>#N/A</v>
      </c>
      <c r="I271" t="e">
        <f>NA()</f>
        <v>#N/A</v>
      </c>
      <c r="J271" t="e">
        <f>NA()</f>
        <v>#N/A</v>
      </c>
      <c r="K271" t="e">
        <f>NA()</f>
        <v>#N/A</v>
      </c>
      <c r="L271" t="e">
        <f>NA()</f>
        <v>#N/A</v>
      </c>
      <c r="M271" t="e">
        <f>NA()</f>
        <v>#N/A</v>
      </c>
      <c r="N271" t="e">
        <f>NA()</f>
        <v>#N/A</v>
      </c>
      <c r="O271" t="e">
        <f>NA()</f>
        <v>#N/A</v>
      </c>
      <c r="P271" t="e">
        <f>NA()</f>
        <v>#N/A</v>
      </c>
      <c r="Q271" t="e">
        <f>NA()</f>
        <v>#N/A</v>
      </c>
      <c r="R271">
        <v>1</v>
      </c>
      <c r="S271" t="s">
        <v>6539</v>
      </c>
      <c r="T271" t="e">
        <f>NA()</f>
        <v>#N/A</v>
      </c>
      <c r="U271" t="e">
        <f>NA()</f>
        <v>#N/A</v>
      </c>
      <c r="V271">
        <v>2017</v>
      </c>
      <c r="W271">
        <v>142245</v>
      </c>
      <c r="X271" t="e">
        <f>NA()</f>
        <v>#N/A</v>
      </c>
      <c r="Y271" t="e">
        <f>NA()</f>
        <v>#N/A</v>
      </c>
      <c r="Z271" t="e">
        <f>NA()</f>
        <v>#N/A</v>
      </c>
      <c r="AA271" s="3">
        <f t="shared" si="165"/>
        <v>0</v>
      </c>
      <c r="AB271" t="s">
        <v>6616</v>
      </c>
      <c r="AC271" t="s">
        <v>6616</v>
      </c>
      <c r="AE271" t="s">
        <v>6616</v>
      </c>
      <c r="AF271" t="s">
        <v>6616</v>
      </c>
      <c r="AG271" t="s">
        <v>6616</v>
      </c>
      <c r="AI271" t="e">
        <f>NA()</f>
        <v>#N/A</v>
      </c>
      <c r="AJ271" t="e">
        <f>NA()</f>
        <v>#N/A</v>
      </c>
      <c r="AK271" t="e">
        <f>NA()</f>
        <v>#N/A</v>
      </c>
      <c r="AL271" t="e">
        <f>NA()</f>
        <v>#N/A</v>
      </c>
      <c r="AM271" t="e">
        <f>NA()</f>
        <v>#N/A</v>
      </c>
      <c r="AN271" t="e">
        <f>NA()</f>
        <v>#N/A</v>
      </c>
      <c r="AO271" t="e">
        <f>NA()</f>
        <v>#N/A</v>
      </c>
      <c r="AP271" s="3" t="str">
        <f t="shared" si="166"/>
        <v>No</v>
      </c>
      <c r="AQ271" s="3" t="str">
        <f t="shared" si="167"/>
        <v>No</v>
      </c>
      <c r="AR271" s="3" t="str">
        <f t="shared" si="168"/>
        <v>No</v>
      </c>
      <c r="AS271" t="e">
        <f>NA()</f>
        <v>#N/A</v>
      </c>
      <c r="AT271" t="e">
        <f>NA()</f>
        <v>#N/A</v>
      </c>
      <c r="AU271" t="e">
        <f>NA()</f>
        <v>#N/A</v>
      </c>
      <c r="AV271" t="e">
        <f>NA()</f>
        <v>#N/A</v>
      </c>
      <c r="AW271" t="e">
        <f>NA()</f>
        <v>#N/A</v>
      </c>
      <c r="AX271" t="e">
        <f>NA()</f>
        <v>#N/A</v>
      </c>
      <c r="AY271" t="e">
        <f>NA()</f>
        <v>#N/A</v>
      </c>
      <c r="AZ271" t="e">
        <f>NA()</f>
        <v>#N/A</v>
      </c>
      <c r="BA271">
        <v>0</v>
      </c>
      <c r="BB271" t="s">
        <v>6617</v>
      </c>
      <c r="BC271" t="e">
        <f>NA()</f>
        <v>#N/A</v>
      </c>
      <c r="BD271" s="4" t="str">
        <f t="shared" si="169"/>
        <v>No</v>
      </c>
      <c r="BE271" t="e">
        <f>NA()</f>
        <v>#N/A</v>
      </c>
      <c r="BF271" s="3" t="str">
        <f t="shared" si="170"/>
        <v>No</v>
      </c>
      <c r="BG271" t="e">
        <f>NA()</f>
        <v>#N/A</v>
      </c>
      <c r="BH271" s="3" t="e">
        <f t="shared" si="171"/>
        <v>#N/A</v>
      </c>
      <c r="BI271" s="3" t="e">
        <f t="shared" si="172"/>
        <v>#N/A</v>
      </c>
      <c r="BJ271" s="3" t="e">
        <f t="shared" si="173"/>
        <v>#N/A</v>
      </c>
      <c r="BK271" s="3" t="e">
        <f t="shared" si="174"/>
        <v>#N/A</v>
      </c>
      <c r="BL271" s="3" t="e">
        <f t="shared" si="175"/>
        <v>#N/A</v>
      </c>
      <c r="BM271" s="3" t="e">
        <f t="shared" si="176"/>
        <v>#N/A</v>
      </c>
      <c r="BN271" s="3" t="str">
        <f t="shared" si="177"/>
        <v>Pass</v>
      </c>
      <c r="BO271" s="3" t="e">
        <f t="shared" si="178"/>
        <v>#N/A</v>
      </c>
      <c r="BP271" s="3" t="str">
        <f t="shared" si="179"/>
        <v>FV&lt;$10K</v>
      </c>
      <c r="BQ271" t="s">
        <v>6650</v>
      </c>
      <c r="BR271" s="3" t="str">
        <f t="shared" si="180"/>
        <v>No, &lt; $20K Lien</v>
      </c>
      <c r="BS271" s="3" t="str">
        <f t="shared" si="181"/>
        <v>No, Lien &lt; $20K</v>
      </c>
      <c r="BT271" t="s">
        <v>6650</v>
      </c>
      <c r="BU271" s="3" t="str">
        <f t="shared" si="182"/>
        <v>No</v>
      </c>
      <c r="BV271" s="3" t="str">
        <f t="shared" si="183"/>
        <v>No</v>
      </c>
      <c r="BW271" s="3">
        <f t="shared" si="184"/>
        <v>0</v>
      </c>
      <c r="BX271" s="3" t="str">
        <f t="shared" si="185"/>
        <v>No</v>
      </c>
      <c r="BY271" s="3">
        <f t="shared" si="186"/>
        <v>142245</v>
      </c>
      <c r="BZ271">
        <v>1</v>
      </c>
      <c r="CA271" s="3">
        <f t="shared" si="187"/>
        <v>142245</v>
      </c>
      <c r="CC271" s="3" t="e">
        <f t="shared" si="188"/>
        <v>#N/A</v>
      </c>
      <c r="CD271" s="3" t="e">
        <f t="shared" si="189"/>
        <v>#N/A</v>
      </c>
      <c r="CE271" s="3" t="str">
        <f t="shared" si="190"/>
        <v/>
      </c>
      <c r="CF271" s="3" t="e">
        <f>HLOOKUP(CE271,'Valuation Data'!$D$2:$K$5,4,FALSE)</f>
        <v>#N/A</v>
      </c>
      <c r="CG271" s="3">
        <f t="shared" si="191"/>
        <v>142245</v>
      </c>
      <c r="CH271" s="3" t="str">
        <f t="shared" si="192"/>
        <v>No</v>
      </c>
      <c r="CI271" s="3" t="str">
        <f>VLOOKUP(R271,'Use Codes &amp; County Type'!A:D,4,FALSE)</f>
        <v>S</v>
      </c>
      <c r="CJ271" s="3" t="str">
        <f t="shared" si="193"/>
        <v>No</v>
      </c>
      <c r="CK271" s="3" t="str">
        <f t="shared" si="194"/>
        <v>Yes</v>
      </c>
      <c r="CL271" s="3">
        <f t="shared" si="195"/>
        <v>0.67</v>
      </c>
      <c r="CM271" s="3">
        <f t="shared" si="196"/>
        <v>95304.150000000009</v>
      </c>
      <c r="CN271" s="3" t="e">
        <f t="shared" si="197"/>
        <v>#N/A</v>
      </c>
      <c r="CO271" s="3" t="e">
        <f t="shared" si="198"/>
        <v>#N/A</v>
      </c>
      <c r="CP271" s="3" t="e">
        <f t="shared" si="199"/>
        <v>#N/A</v>
      </c>
      <c r="CR271" s="3" t="e">
        <f t="shared" si="200"/>
        <v>#N/A</v>
      </c>
      <c r="CV271" s="3" t="e">
        <f t="shared" si="201"/>
        <v>#N/A</v>
      </c>
      <c r="CW271" s="3">
        <f t="shared" si="202"/>
        <v>270</v>
      </c>
      <c r="CX271" s="3">
        <f t="shared" si="203"/>
        <v>1720.68</v>
      </c>
      <c r="CY271" s="3" t="e">
        <f t="shared" si="204"/>
        <v>#N/A</v>
      </c>
      <c r="CZ271" t="e">
        <f>NA()</f>
        <v>#N/A</v>
      </c>
      <c r="DA271" t="e">
        <f>NA()</f>
        <v>#N/A</v>
      </c>
    </row>
    <row r="272" spans="1:105" x14ac:dyDescent="0.25">
      <c r="A272">
        <v>271</v>
      </c>
      <c r="B272" t="s">
        <v>3</v>
      </c>
      <c r="C272" t="s">
        <v>380</v>
      </c>
      <c r="D272">
        <v>778.26</v>
      </c>
      <c r="E272">
        <v>2017</v>
      </c>
      <c r="F272">
        <v>778.26</v>
      </c>
      <c r="G272">
        <v>778.26</v>
      </c>
      <c r="H272" s="3">
        <f t="shared" si="164"/>
        <v>0</v>
      </c>
      <c r="I272">
        <v>34143</v>
      </c>
      <c r="J272" t="s">
        <v>2735</v>
      </c>
      <c r="K272" t="s">
        <v>2738</v>
      </c>
      <c r="L272">
        <v>32011</v>
      </c>
      <c r="M272" t="s">
        <v>2936</v>
      </c>
      <c r="N272" t="s">
        <v>4759</v>
      </c>
      <c r="O272">
        <v>-81.877497906532994</v>
      </c>
      <c r="P272">
        <v>30.535693155284498</v>
      </c>
      <c r="Q272" t="s">
        <v>4967</v>
      </c>
      <c r="R272">
        <v>2</v>
      </c>
      <c r="S272" t="s">
        <v>6535</v>
      </c>
      <c r="T272">
        <v>1006</v>
      </c>
      <c r="U272" t="s">
        <v>6578</v>
      </c>
      <c r="V272">
        <v>2017</v>
      </c>
      <c r="W272">
        <v>45579</v>
      </c>
      <c r="X272">
        <v>2017</v>
      </c>
      <c r="Y272">
        <v>45579</v>
      </c>
      <c r="Z272">
        <v>690.02</v>
      </c>
      <c r="AA272" s="3">
        <f t="shared" si="165"/>
        <v>0.88661886773057841</v>
      </c>
      <c r="AB272" t="s">
        <v>6616</v>
      </c>
      <c r="AC272" t="s">
        <v>6616</v>
      </c>
      <c r="AD272" t="s">
        <v>6616</v>
      </c>
      <c r="AE272" t="s">
        <v>6616</v>
      </c>
      <c r="AF272" t="s">
        <v>6616</v>
      </c>
      <c r="AG272" t="s">
        <v>6616</v>
      </c>
      <c r="AH272" t="s">
        <v>6616</v>
      </c>
      <c r="AI272" t="s">
        <v>6618</v>
      </c>
      <c r="AJ272" t="s">
        <v>6618</v>
      </c>
      <c r="AK272" t="s">
        <v>6618</v>
      </c>
      <c r="AL272" t="s">
        <v>6618</v>
      </c>
      <c r="AM272" t="s">
        <v>6618</v>
      </c>
      <c r="AN272" t="s">
        <v>6618</v>
      </c>
      <c r="AO272" t="s">
        <v>6618</v>
      </c>
      <c r="AP272" s="3" t="str">
        <f t="shared" si="166"/>
        <v>No</v>
      </c>
      <c r="AQ272" s="3" t="str">
        <f t="shared" si="167"/>
        <v>No</v>
      </c>
      <c r="AR272" s="3" t="str">
        <f t="shared" si="168"/>
        <v>No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 t="s">
        <v>6634</v>
      </c>
      <c r="AZ272" t="s">
        <v>6638</v>
      </c>
      <c r="BA272">
        <v>1</v>
      </c>
      <c r="BB272" t="s">
        <v>6616</v>
      </c>
      <c r="BC272" t="s">
        <v>6616</v>
      </c>
      <c r="BD272" s="4" t="str">
        <f t="shared" si="169"/>
        <v>No</v>
      </c>
      <c r="BE272" t="s">
        <v>6640</v>
      </c>
      <c r="BF272" s="3" t="str">
        <f t="shared" si="170"/>
        <v>No</v>
      </c>
      <c r="BG272" t="s">
        <v>6645</v>
      </c>
      <c r="BH272" s="3" t="str">
        <f t="shared" si="171"/>
        <v>34143 OLD BALDWIN RD</v>
      </c>
      <c r="BI272" s="3" t="str">
        <f t="shared" si="172"/>
        <v>Callahan</v>
      </c>
      <c r="BJ272" s="3" t="str">
        <f t="shared" si="173"/>
        <v>Florida</v>
      </c>
      <c r="BK272" s="3">
        <f t="shared" si="174"/>
        <v>32011</v>
      </c>
      <c r="BL272" s="3" t="str">
        <f t="shared" si="175"/>
        <v>34143 OLD BALDWIN RD CALLAHAN FL 32011</v>
      </c>
      <c r="BM272" s="3" t="str">
        <f t="shared" si="176"/>
        <v/>
      </c>
      <c r="BN272" s="3" t="str">
        <f t="shared" si="177"/>
        <v>Pass</v>
      </c>
      <c r="BO272" s="3" t="str">
        <f t="shared" si="178"/>
        <v>No</v>
      </c>
      <c r="BP272" s="3" t="str">
        <f t="shared" si="179"/>
        <v>FV&lt;$10K</v>
      </c>
      <c r="BQ272" t="s">
        <v>6650</v>
      </c>
      <c r="BR272" s="3" t="str">
        <f t="shared" si="180"/>
        <v>No, &lt; $20K Lien</v>
      </c>
      <c r="BS272" s="3" t="str">
        <f t="shared" si="181"/>
        <v>No, Lien &lt; $20K</v>
      </c>
      <c r="BT272" t="s">
        <v>6650</v>
      </c>
      <c r="BU272" s="3" t="str">
        <f t="shared" si="182"/>
        <v>No</v>
      </c>
      <c r="BV272" s="3" t="str">
        <f t="shared" si="183"/>
        <v>No</v>
      </c>
      <c r="BW272" s="3">
        <f t="shared" si="184"/>
        <v>1</v>
      </c>
      <c r="BX272" s="3" t="str">
        <f t="shared" si="185"/>
        <v>No</v>
      </c>
      <c r="BY272" s="3">
        <f t="shared" si="186"/>
        <v>45579</v>
      </c>
      <c r="BZ272">
        <v>1</v>
      </c>
      <c r="CA272" s="3">
        <f t="shared" si="187"/>
        <v>45579</v>
      </c>
      <c r="CC272" s="3">
        <f t="shared" si="188"/>
        <v>0</v>
      </c>
      <c r="CD272" s="3">
        <f t="shared" si="189"/>
        <v>0</v>
      </c>
      <c r="CE272" s="3" t="str">
        <f t="shared" si="190"/>
        <v/>
      </c>
      <c r="CF272" s="3" t="e">
        <f>HLOOKUP(CE272,'Valuation Data'!$D$2:$K$5,4,FALSE)</f>
        <v>#N/A</v>
      </c>
      <c r="CG272" s="3">
        <f t="shared" si="191"/>
        <v>45579</v>
      </c>
      <c r="CH272" s="3" t="str">
        <f t="shared" si="192"/>
        <v>No</v>
      </c>
      <c r="CI272" s="3" t="str">
        <f>VLOOKUP(R272,'Use Codes &amp; County Type'!A:D,4,FALSE)</f>
        <v>R</v>
      </c>
      <c r="CJ272" s="3" t="str">
        <f t="shared" si="193"/>
        <v>No</v>
      </c>
      <c r="CK272" s="3" t="str">
        <f t="shared" si="194"/>
        <v>No</v>
      </c>
      <c r="CL272" s="3">
        <f t="shared" si="195"/>
        <v>0.35</v>
      </c>
      <c r="CM272" s="3">
        <f t="shared" si="196"/>
        <v>15952.65</v>
      </c>
      <c r="CN272" s="3">
        <f t="shared" si="197"/>
        <v>3891.3</v>
      </c>
      <c r="CO272" s="3">
        <f t="shared" si="198"/>
        <v>12061.349999999999</v>
      </c>
      <c r="CP272" s="3">
        <f t="shared" si="199"/>
        <v>8.5374843678009613E-2</v>
      </c>
      <c r="CR272" s="3" t="str">
        <f t="shared" si="200"/>
        <v>No</v>
      </c>
      <c r="CV272" s="3" t="str">
        <f t="shared" si="201"/>
        <v>*Bid</v>
      </c>
      <c r="CW272" s="3">
        <f t="shared" si="202"/>
        <v>271</v>
      </c>
      <c r="CX272" s="3">
        <f t="shared" si="203"/>
        <v>778.26</v>
      </c>
      <c r="CY272" s="3" t="str">
        <f t="shared" si="204"/>
        <v>Ok</v>
      </c>
      <c r="CZ272">
        <v>0</v>
      </c>
      <c r="DA272">
        <v>0</v>
      </c>
    </row>
    <row r="273" spans="1:105" x14ac:dyDescent="0.25">
      <c r="A273">
        <v>272</v>
      </c>
      <c r="B273" t="s">
        <v>3</v>
      </c>
      <c r="C273" t="s">
        <v>381</v>
      </c>
      <c r="D273">
        <v>326.42</v>
      </c>
      <c r="E273">
        <v>2017</v>
      </c>
      <c r="F273">
        <v>326.42</v>
      </c>
      <c r="G273">
        <v>326.42</v>
      </c>
      <c r="H273" s="3">
        <f t="shared" si="164"/>
        <v>0</v>
      </c>
      <c r="I273">
        <v>34505</v>
      </c>
      <c r="J273" t="s">
        <v>2735</v>
      </c>
      <c r="K273" t="s">
        <v>2738</v>
      </c>
      <c r="L273">
        <v>32011</v>
      </c>
      <c r="M273" t="s">
        <v>2937</v>
      </c>
      <c r="N273" t="s">
        <v>4759</v>
      </c>
      <c r="O273">
        <v>-81.872483442018805</v>
      </c>
      <c r="P273">
        <v>30.52105812748</v>
      </c>
      <c r="Q273" t="s">
        <v>4968</v>
      </c>
      <c r="R273">
        <v>0</v>
      </c>
      <c r="S273" t="s">
        <v>6538</v>
      </c>
      <c r="T273">
        <v>8001</v>
      </c>
      <c r="U273" t="s">
        <v>6581</v>
      </c>
      <c r="V273">
        <v>2017</v>
      </c>
      <c r="W273">
        <v>17969</v>
      </c>
      <c r="X273">
        <v>2017</v>
      </c>
      <c r="Y273">
        <v>18000</v>
      </c>
      <c r="Z273">
        <v>272.23</v>
      </c>
      <c r="AA273" s="3">
        <f t="shared" si="165"/>
        <v>0.83398688805832977</v>
      </c>
      <c r="AB273" t="s">
        <v>6616</v>
      </c>
      <c r="AD273" t="s">
        <v>6616</v>
      </c>
      <c r="AE273" t="s">
        <v>6616</v>
      </c>
      <c r="AF273" t="s">
        <v>6616</v>
      </c>
      <c r="AG273" t="s">
        <v>6616</v>
      </c>
      <c r="AH273" t="s">
        <v>6616</v>
      </c>
      <c r="AI273" t="s">
        <v>6618</v>
      </c>
      <c r="AJ273" t="s">
        <v>6618</v>
      </c>
      <c r="AK273" t="s">
        <v>6618</v>
      </c>
      <c r="AL273" t="s">
        <v>6618</v>
      </c>
      <c r="AM273" t="s">
        <v>6618</v>
      </c>
      <c r="AN273" t="s">
        <v>6618</v>
      </c>
      <c r="AO273">
        <v>0</v>
      </c>
      <c r="AP273" s="3" t="str">
        <f t="shared" si="166"/>
        <v>No</v>
      </c>
      <c r="AQ273" s="3" t="str">
        <f t="shared" si="167"/>
        <v>No</v>
      </c>
      <c r="AR273" s="3" t="str">
        <f t="shared" si="168"/>
        <v>No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 t="s">
        <v>6634</v>
      </c>
      <c r="AZ273">
        <v>0</v>
      </c>
      <c r="BA273">
        <v>1</v>
      </c>
      <c r="BB273" t="s">
        <v>6616</v>
      </c>
      <c r="BC273" t="s">
        <v>6617</v>
      </c>
      <c r="BD273" s="4" t="str">
        <f t="shared" si="169"/>
        <v>No</v>
      </c>
      <c r="BE273" t="s">
        <v>6640</v>
      </c>
      <c r="BF273" s="3" t="str">
        <f t="shared" si="170"/>
        <v>No</v>
      </c>
      <c r="BG273" t="s">
        <v>6645</v>
      </c>
      <c r="BH273" s="3" t="str">
        <f t="shared" si="171"/>
        <v>34505 LEMONWOOD LN</v>
      </c>
      <c r="BI273" s="3" t="str">
        <f t="shared" si="172"/>
        <v>Callahan</v>
      </c>
      <c r="BJ273" s="3" t="str">
        <f t="shared" si="173"/>
        <v>Florida</v>
      </c>
      <c r="BK273" s="3">
        <f t="shared" si="174"/>
        <v>32011</v>
      </c>
      <c r="BL273" s="3" t="str">
        <f t="shared" si="175"/>
        <v>34505 LEMONWOOD LN CALLAHAN FL 32011</v>
      </c>
      <c r="BM273" s="3" t="str">
        <f t="shared" si="176"/>
        <v/>
      </c>
      <c r="BN273" s="3" t="str">
        <f t="shared" si="177"/>
        <v>Pass</v>
      </c>
      <c r="BO273" s="3" t="str">
        <f t="shared" si="178"/>
        <v>Yes</v>
      </c>
      <c r="BP273" s="3" t="str">
        <f t="shared" si="179"/>
        <v>FV&lt;$10K</v>
      </c>
      <c r="BQ273" t="s">
        <v>6650</v>
      </c>
      <c r="BR273" s="3" t="str">
        <f t="shared" si="180"/>
        <v>No, &lt; $20K Lien</v>
      </c>
      <c r="BS273" s="3" t="str">
        <f t="shared" si="181"/>
        <v>No, Lien &lt; $20K</v>
      </c>
      <c r="BT273" t="s">
        <v>6650</v>
      </c>
      <c r="BU273" s="3" t="str">
        <f t="shared" si="182"/>
        <v>No</v>
      </c>
      <c r="BV273" s="3" t="str">
        <f t="shared" si="183"/>
        <v>No</v>
      </c>
      <c r="BW273" s="3">
        <f t="shared" si="184"/>
        <v>1</v>
      </c>
      <c r="BX273" s="3" t="str">
        <f t="shared" si="185"/>
        <v>No</v>
      </c>
      <c r="BY273" s="3">
        <f t="shared" si="186"/>
        <v>17969</v>
      </c>
      <c r="BZ273">
        <v>1</v>
      </c>
      <c r="CA273" s="3">
        <f t="shared" si="187"/>
        <v>17969</v>
      </c>
      <c r="CC273" s="3">
        <f t="shared" si="188"/>
        <v>0</v>
      </c>
      <c r="CD273" s="3">
        <f t="shared" si="189"/>
        <v>0</v>
      </c>
      <c r="CE273" s="3" t="str">
        <f t="shared" si="190"/>
        <v/>
      </c>
      <c r="CF273" s="3" t="e">
        <f>HLOOKUP(CE273,'Valuation Data'!$D$2:$K$5,4,FALSE)</f>
        <v>#N/A</v>
      </c>
      <c r="CG273" s="3">
        <f t="shared" si="191"/>
        <v>17969</v>
      </c>
      <c r="CH273" s="3" t="str">
        <f t="shared" si="192"/>
        <v>No</v>
      </c>
      <c r="CI273" s="3" t="str">
        <f>VLOOKUP(R273,'Use Codes &amp; County Type'!A:D,4,FALSE)</f>
        <v>V</v>
      </c>
      <c r="CJ273" s="3" t="str">
        <f t="shared" si="193"/>
        <v>Yes</v>
      </c>
      <c r="CK273" s="3" t="str">
        <f t="shared" si="194"/>
        <v>No</v>
      </c>
      <c r="CL273" s="3">
        <f t="shared" si="195"/>
        <v>0</v>
      </c>
      <c r="CM273" s="3">
        <f t="shared" si="196"/>
        <v>0</v>
      </c>
      <c r="CN273" s="3">
        <f t="shared" si="197"/>
        <v>1632.1000000000001</v>
      </c>
      <c r="CO273" s="3">
        <f t="shared" si="198"/>
        <v>-1632.1000000000001</v>
      </c>
      <c r="CP273" s="3">
        <f t="shared" si="199"/>
        <v>9.082864934053092E-2</v>
      </c>
      <c r="CR273" s="3" t="str">
        <f t="shared" si="200"/>
        <v>No</v>
      </c>
      <c r="CV273" s="3" t="str">
        <f t="shared" si="201"/>
        <v>FMV&lt;$30K</v>
      </c>
      <c r="CW273" s="3">
        <f t="shared" si="202"/>
        <v>272</v>
      </c>
      <c r="CX273" s="3">
        <f t="shared" si="203"/>
        <v>326.42</v>
      </c>
      <c r="CY273" s="3" t="str">
        <f t="shared" si="204"/>
        <v>Ok</v>
      </c>
      <c r="CZ273">
        <v>0</v>
      </c>
      <c r="DA273">
        <v>0</v>
      </c>
    </row>
    <row r="274" spans="1:105" x14ac:dyDescent="0.25">
      <c r="A274">
        <v>273</v>
      </c>
      <c r="B274" t="s">
        <v>3</v>
      </c>
      <c r="C274" t="s">
        <v>382</v>
      </c>
      <c r="D274">
        <v>391.55</v>
      </c>
      <c r="E274">
        <v>2017</v>
      </c>
      <c r="F274" t="e">
        <f>NA()</f>
        <v>#N/A</v>
      </c>
      <c r="G274" t="e">
        <f>NA()</f>
        <v>#N/A</v>
      </c>
      <c r="H274" s="3" t="e">
        <f t="shared" si="164"/>
        <v>#N/A</v>
      </c>
      <c r="I274" t="e">
        <f>NA()</f>
        <v>#N/A</v>
      </c>
      <c r="J274" t="e">
        <f>NA()</f>
        <v>#N/A</v>
      </c>
      <c r="K274" t="e">
        <f>NA()</f>
        <v>#N/A</v>
      </c>
      <c r="L274" t="e">
        <f>NA()</f>
        <v>#N/A</v>
      </c>
      <c r="M274" t="e">
        <f>NA()</f>
        <v>#N/A</v>
      </c>
      <c r="N274" t="e">
        <f>NA()</f>
        <v>#N/A</v>
      </c>
      <c r="O274" t="e">
        <f>NA()</f>
        <v>#N/A</v>
      </c>
      <c r="P274" t="e">
        <f>NA()</f>
        <v>#N/A</v>
      </c>
      <c r="Q274" t="e">
        <f>NA()</f>
        <v>#N/A</v>
      </c>
      <c r="R274">
        <v>2</v>
      </c>
      <c r="S274" t="s">
        <v>6535</v>
      </c>
      <c r="T274" t="e">
        <f>NA()</f>
        <v>#N/A</v>
      </c>
      <c r="U274" t="e">
        <f>NA()</f>
        <v>#N/A</v>
      </c>
      <c r="V274">
        <v>2017</v>
      </c>
      <c r="W274">
        <v>46962</v>
      </c>
      <c r="X274" t="e">
        <f>NA()</f>
        <v>#N/A</v>
      </c>
      <c r="Y274" t="e">
        <f>NA()</f>
        <v>#N/A</v>
      </c>
      <c r="Z274" t="e">
        <f>NA()</f>
        <v>#N/A</v>
      </c>
      <c r="AA274" s="3">
        <f t="shared" si="165"/>
        <v>0</v>
      </c>
      <c r="AG274" t="s">
        <v>6616</v>
      </c>
      <c r="AH274" t="s">
        <v>6616</v>
      </c>
      <c r="AI274" t="e">
        <f>NA()</f>
        <v>#N/A</v>
      </c>
      <c r="AJ274" t="e">
        <f>NA()</f>
        <v>#N/A</v>
      </c>
      <c r="AK274" t="e">
        <f>NA()</f>
        <v>#N/A</v>
      </c>
      <c r="AL274" t="e">
        <f>NA()</f>
        <v>#N/A</v>
      </c>
      <c r="AM274" t="e">
        <f>NA()</f>
        <v>#N/A</v>
      </c>
      <c r="AN274" t="e">
        <f>NA()</f>
        <v>#N/A</v>
      </c>
      <c r="AO274" t="e">
        <f>NA()</f>
        <v>#N/A</v>
      </c>
      <c r="AP274" s="3" t="str">
        <f t="shared" si="166"/>
        <v>No</v>
      </c>
      <c r="AQ274" s="3" t="str">
        <f t="shared" si="167"/>
        <v>No</v>
      </c>
      <c r="AR274" s="3" t="str">
        <f t="shared" si="168"/>
        <v>No</v>
      </c>
      <c r="AS274" t="e">
        <f>NA()</f>
        <v>#N/A</v>
      </c>
      <c r="AT274" t="e">
        <f>NA()</f>
        <v>#N/A</v>
      </c>
      <c r="AU274" t="e">
        <f>NA()</f>
        <v>#N/A</v>
      </c>
      <c r="AV274" t="e">
        <f>NA()</f>
        <v>#N/A</v>
      </c>
      <c r="AW274" t="e">
        <f>NA()</f>
        <v>#N/A</v>
      </c>
      <c r="AX274" t="e">
        <f>NA()</f>
        <v>#N/A</v>
      </c>
      <c r="AY274" t="e">
        <f>NA()</f>
        <v>#N/A</v>
      </c>
      <c r="AZ274" t="e">
        <f>NA()</f>
        <v>#N/A</v>
      </c>
      <c r="BA274">
        <v>0</v>
      </c>
      <c r="BB274" t="s">
        <v>6617</v>
      </c>
      <c r="BC274" t="e">
        <f>NA()</f>
        <v>#N/A</v>
      </c>
      <c r="BD274" s="4" t="str">
        <f t="shared" si="169"/>
        <v>No</v>
      </c>
      <c r="BE274" t="e">
        <f>NA()</f>
        <v>#N/A</v>
      </c>
      <c r="BF274" s="3" t="str">
        <f t="shared" si="170"/>
        <v>No</v>
      </c>
      <c r="BG274" t="e">
        <f>NA()</f>
        <v>#N/A</v>
      </c>
      <c r="BH274" s="3" t="e">
        <f t="shared" si="171"/>
        <v>#N/A</v>
      </c>
      <c r="BI274" s="3" t="e">
        <f t="shared" si="172"/>
        <v>#N/A</v>
      </c>
      <c r="BJ274" s="3" t="e">
        <f t="shared" si="173"/>
        <v>#N/A</v>
      </c>
      <c r="BK274" s="3" t="e">
        <f t="shared" si="174"/>
        <v>#N/A</v>
      </c>
      <c r="BL274" s="3" t="e">
        <f t="shared" si="175"/>
        <v>#N/A</v>
      </c>
      <c r="BM274" s="3" t="e">
        <f t="shared" si="176"/>
        <v>#N/A</v>
      </c>
      <c r="BN274" s="3" t="str">
        <f t="shared" si="177"/>
        <v>Pass</v>
      </c>
      <c r="BO274" s="3" t="e">
        <f t="shared" si="178"/>
        <v>#N/A</v>
      </c>
      <c r="BP274" s="3" t="str">
        <f t="shared" si="179"/>
        <v>FV&lt;$10K</v>
      </c>
      <c r="BQ274" t="s">
        <v>6650</v>
      </c>
      <c r="BR274" s="3" t="str">
        <f t="shared" si="180"/>
        <v>No, &lt; $20K Lien</v>
      </c>
      <c r="BS274" s="3" t="str">
        <f t="shared" si="181"/>
        <v>No, Lien &lt; $20K</v>
      </c>
      <c r="BT274" t="s">
        <v>6650</v>
      </c>
      <c r="BU274" s="3" t="str">
        <f t="shared" si="182"/>
        <v>No</v>
      </c>
      <c r="BV274" s="3" t="str">
        <f t="shared" si="183"/>
        <v>No</v>
      </c>
      <c r="BW274" s="3">
        <f t="shared" si="184"/>
        <v>0</v>
      </c>
      <c r="BX274" s="3" t="str">
        <f t="shared" si="185"/>
        <v>No</v>
      </c>
      <c r="BY274" s="3">
        <f t="shared" si="186"/>
        <v>46962</v>
      </c>
      <c r="BZ274">
        <v>1</v>
      </c>
      <c r="CA274" s="3">
        <f t="shared" si="187"/>
        <v>46962</v>
      </c>
      <c r="CC274" s="3" t="e">
        <f t="shared" si="188"/>
        <v>#N/A</v>
      </c>
      <c r="CD274" s="3" t="e">
        <f t="shared" si="189"/>
        <v>#N/A</v>
      </c>
      <c r="CE274" s="3" t="str">
        <f t="shared" si="190"/>
        <v/>
      </c>
      <c r="CF274" s="3" t="e">
        <f>HLOOKUP(CE274,'Valuation Data'!$D$2:$K$5,4,FALSE)</f>
        <v>#N/A</v>
      </c>
      <c r="CG274" s="3">
        <f t="shared" si="191"/>
        <v>46962</v>
      </c>
      <c r="CH274" s="3" t="str">
        <f t="shared" si="192"/>
        <v>No</v>
      </c>
      <c r="CI274" s="3" t="str">
        <f>VLOOKUP(R274,'Use Codes &amp; County Type'!A:D,4,FALSE)</f>
        <v>R</v>
      </c>
      <c r="CJ274" s="3" t="str">
        <f t="shared" si="193"/>
        <v>No</v>
      </c>
      <c r="CK274" s="3" t="str">
        <f t="shared" si="194"/>
        <v>Yes</v>
      </c>
      <c r="CL274" s="3">
        <f t="shared" si="195"/>
        <v>0.67</v>
      </c>
      <c r="CM274" s="3">
        <f t="shared" si="196"/>
        <v>31464.54</v>
      </c>
      <c r="CN274" s="3" t="e">
        <f t="shared" si="197"/>
        <v>#N/A</v>
      </c>
      <c r="CO274" s="3" t="e">
        <f t="shared" si="198"/>
        <v>#N/A</v>
      </c>
      <c r="CP274" s="3" t="e">
        <f t="shared" si="199"/>
        <v>#N/A</v>
      </c>
      <c r="CR274" s="3" t="e">
        <f t="shared" si="200"/>
        <v>#N/A</v>
      </c>
      <c r="CV274" s="3" t="e">
        <f t="shared" si="201"/>
        <v>#N/A</v>
      </c>
      <c r="CW274" s="3">
        <f t="shared" si="202"/>
        <v>273</v>
      </c>
      <c r="CX274" s="3">
        <f t="shared" si="203"/>
        <v>391.55</v>
      </c>
      <c r="CY274" s="3" t="e">
        <f t="shared" si="204"/>
        <v>#N/A</v>
      </c>
      <c r="CZ274" t="e">
        <f>NA()</f>
        <v>#N/A</v>
      </c>
      <c r="DA274" t="e">
        <f>NA()</f>
        <v>#N/A</v>
      </c>
    </row>
    <row r="275" spans="1:105" x14ac:dyDescent="0.25">
      <c r="A275">
        <v>274</v>
      </c>
      <c r="B275" t="s">
        <v>3</v>
      </c>
      <c r="C275" t="s">
        <v>383</v>
      </c>
      <c r="D275">
        <v>567.03</v>
      </c>
      <c r="E275">
        <v>2017</v>
      </c>
      <c r="F275">
        <v>567.03</v>
      </c>
      <c r="G275">
        <v>567.03</v>
      </c>
      <c r="H275" s="3">
        <f t="shared" si="164"/>
        <v>0</v>
      </c>
      <c r="I275">
        <v>33681</v>
      </c>
      <c r="J275" t="s">
        <v>2735</v>
      </c>
      <c r="K275" t="s">
        <v>2738</v>
      </c>
      <c r="L275">
        <v>32011</v>
      </c>
      <c r="M275" t="s">
        <v>2938</v>
      </c>
      <c r="N275" t="s">
        <v>4759</v>
      </c>
      <c r="O275">
        <v>-81.8823562447961</v>
      </c>
      <c r="P275">
        <v>30.5155225139812</v>
      </c>
      <c r="Q275" t="s">
        <v>4969</v>
      </c>
      <c r="R275">
        <v>1</v>
      </c>
      <c r="S275" t="s">
        <v>6539</v>
      </c>
      <c r="T275">
        <v>1001</v>
      </c>
      <c r="U275" t="s">
        <v>6582</v>
      </c>
      <c r="V275">
        <v>2017</v>
      </c>
      <c r="W275">
        <v>32678</v>
      </c>
      <c r="X275">
        <v>2017</v>
      </c>
      <c r="Y275">
        <v>32678</v>
      </c>
      <c r="Z275">
        <v>494.71</v>
      </c>
      <c r="AA275" s="3">
        <f t="shared" si="165"/>
        <v>0.87245824735904631</v>
      </c>
      <c r="AD275" t="s">
        <v>6616</v>
      </c>
      <c r="AI275" t="s">
        <v>6618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 s="3" t="str">
        <f t="shared" si="166"/>
        <v>No</v>
      </c>
      <c r="AQ275" s="3" t="str">
        <f t="shared" si="167"/>
        <v>No</v>
      </c>
      <c r="AR275" s="3" t="str">
        <f t="shared" si="168"/>
        <v>No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 t="s">
        <v>6634</v>
      </c>
      <c r="AZ275" t="s">
        <v>6638</v>
      </c>
      <c r="BA275">
        <v>0</v>
      </c>
      <c r="BB275" t="s">
        <v>6616</v>
      </c>
      <c r="BC275" t="s">
        <v>6616</v>
      </c>
      <c r="BD275" s="4" t="str">
        <f t="shared" si="169"/>
        <v>No</v>
      </c>
      <c r="BE275" t="s">
        <v>6640</v>
      </c>
      <c r="BF275" s="3" t="str">
        <f t="shared" si="170"/>
        <v>No</v>
      </c>
      <c r="BG275" t="s">
        <v>6645</v>
      </c>
      <c r="BH275" s="3" t="str">
        <f t="shared" si="171"/>
        <v>33681 WOODS LN</v>
      </c>
      <c r="BI275" s="3" t="str">
        <f t="shared" si="172"/>
        <v>Callahan</v>
      </c>
      <c r="BJ275" s="3" t="str">
        <f t="shared" si="173"/>
        <v>Florida</v>
      </c>
      <c r="BK275" s="3">
        <f t="shared" si="174"/>
        <v>32011</v>
      </c>
      <c r="BL275" s="3" t="str">
        <f t="shared" si="175"/>
        <v>33681 WOODS LN CALLAHAN FL 32011</v>
      </c>
      <c r="BM275" s="3" t="str">
        <f t="shared" si="176"/>
        <v/>
      </c>
      <c r="BN275" s="3" t="str">
        <f t="shared" si="177"/>
        <v>Pass</v>
      </c>
      <c r="BO275" s="3" t="str">
        <f t="shared" si="178"/>
        <v>No</v>
      </c>
      <c r="BP275" s="3" t="str">
        <f t="shared" si="179"/>
        <v>FV&lt;$10K</v>
      </c>
      <c r="BQ275" t="s">
        <v>6650</v>
      </c>
      <c r="BR275" s="3" t="str">
        <f t="shared" si="180"/>
        <v>No, &lt; $20K Lien</v>
      </c>
      <c r="BS275" s="3" t="str">
        <f t="shared" si="181"/>
        <v>No, Lien &lt; $20K</v>
      </c>
      <c r="BT275" t="s">
        <v>6650</v>
      </c>
      <c r="BU275" s="3" t="str">
        <f t="shared" si="182"/>
        <v>No</v>
      </c>
      <c r="BV275" s="3" t="str">
        <f t="shared" si="183"/>
        <v>No</v>
      </c>
      <c r="BW275" s="3">
        <f t="shared" si="184"/>
        <v>0</v>
      </c>
      <c r="BX275" s="3" t="str">
        <f t="shared" si="185"/>
        <v>No</v>
      </c>
      <c r="BY275" s="3">
        <f t="shared" si="186"/>
        <v>32678</v>
      </c>
      <c r="BZ275">
        <v>1</v>
      </c>
      <c r="CA275" s="3">
        <f t="shared" si="187"/>
        <v>32678</v>
      </c>
      <c r="CC275" s="3">
        <f t="shared" si="188"/>
        <v>0</v>
      </c>
      <c r="CD275" s="3">
        <f t="shared" si="189"/>
        <v>0</v>
      </c>
      <c r="CE275" s="3" t="str">
        <f t="shared" si="190"/>
        <v/>
      </c>
      <c r="CF275" s="3" t="e">
        <f>HLOOKUP(CE275,'Valuation Data'!$D$2:$K$5,4,FALSE)</f>
        <v>#N/A</v>
      </c>
      <c r="CG275" s="3">
        <f t="shared" si="191"/>
        <v>32678</v>
      </c>
      <c r="CH275" s="3" t="str">
        <f t="shared" si="192"/>
        <v>No</v>
      </c>
      <c r="CI275" s="3" t="str">
        <f>VLOOKUP(R275,'Use Codes &amp; County Type'!A:D,4,FALSE)</f>
        <v>S</v>
      </c>
      <c r="CJ275" s="3" t="str">
        <f t="shared" si="193"/>
        <v>No</v>
      </c>
      <c r="CK275" s="3" t="str">
        <f t="shared" si="194"/>
        <v>No</v>
      </c>
      <c r="CL275" s="3">
        <f t="shared" si="195"/>
        <v>0.35</v>
      </c>
      <c r="CM275" s="3">
        <f t="shared" si="196"/>
        <v>11437.3</v>
      </c>
      <c r="CN275" s="3">
        <f t="shared" si="197"/>
        <v>2268.12</v>
      </c>
      <c r="CO275" s="3">
        <f t="shared" si="198"/>
        <v>9169.18</v>
      </c>
      <c r="CP275" s="3">
        <f t="shared" si="199"/>
        <v>6.9408164514352166E-2</v>
      </c>
      <c r="CR275" s="3" t="str">
        <f t="shared" si="200"/>
        <v>No</v>
      </c>
      <c r="CV275" s="3" t="str">
        <f t="shared" si="201"/>
        <v>*Bid</v>
      </c>
      <c r="CW275" s="3">
        <f t="shared" si="202"/>
        <v>274</v>
      </c>
      <c r="CX275" s="3">
        <f t="shared" si="203"/>
        <v>567.03</v>
      </c>
      <c r="CY275" s="3" t="str">
        <f t="shared" si="204"/>
        <v>Ok</v>
      </c>
      <c r="CZ275">
        <v>0</v>
      </c>
      <c r="DA275">
        <v>0</v>
      </c>
    </row>
    <row r="276" spans="1:105" x14ac:dyDescent="0.25">
      <c r="A276">
        <v>275</v>
      </c>
      <c r="B276" t="s">
        <v>3</v>
      </c>
      <c r="C276" t="s">
        <v>384</v>
      </c>
      <c r="D276">
        <v>794.92</v>
      </c>
      <c r="E276">
        <v>2017</v>
      </c>
      <c r="F276">
        <v>794.92</v>
      </c>
      <c r="G276">
        <v>794.92</v>
      </c>
      <c r="H276" s="3">
        <f t="shared" si="164"/>
        <v>0</v>
      </c>
      <c r="I276">
        <v>33685</v>
      </c>
      <c r="J276" t="s">
        <v>2735</v>
      </c>
      <c r="K276" t="s">
        <v>2738</v>
      </c>
      <c r="L276">
        <v>32011</v>
      </c>
      <c r="M276" t="s">
        <v>2939</v>
      </c>
      <c r="N276" t="s">
        <v>4759</v>
      </c>
      <c r="O276">
        <v>-81.882542321076301</v>
      </c>
      <c r="P276">
        <v>30.515791073016601</v>
      </c>
      <c r="Q276" t="s">
        <v>4970</v>
      </c>
      <c r="R276">
        <v>1</v>
      </c>
      <c r="S276" t="s">
        <v>6539</v>
      </c>
      <c r="T276">
        <v>1001</v>
      </c>
      <c r="U276" t="s">
        <v>6582</v>
      </c>
      <c r="V276">
        <v>2017</v>
      </c>
      <c r="W276">
        <v>46598</v>
      </c>
      <c r="X276">
        <v>2017</v>
      </c>
      <c r="Y276">
        <v>46598</v>
      </c>
      <c r="Z276">
        <v>705.43</v>
      </c>
      <c r="AA276" s="3">
        <f t="shared" si="165"/>
        <v>0.88742263372414831</v>
      </c>
      <c r="AB276" t="s">
        <v>6616</v>
      </c>
      <c r="AC276" t="s">
        <v>6616</v>
      </c>
      <c r="AE276" t="s">
        <v>6616</v>
      </c>
      <c r="AF276" t="s">
        <v>6616</v>
      </c>
      <c r="AG276" t="s">
        <v>6616</v>
      </c>
      <c r="AI276" t="s">
        <v>6618</v>
      </c>
      <c r="AJ276" t="s">
        <v>6618</v>
      </c>
      <c r="AK276" t="s">
        <v>6618</v>
      </c>
      <c r="AL276" t="s">
        <v>6618</v>
      </c>
      <c r="AM276" t="s">
        <v>6618</v>
      </c>
      <c r="AN276" t="s">
        <v>6618</v>
      </c>
      <c r="AO276" t="s">
        <v>6618</v>
      </c>
      <c r="AP276" s="3" t="str">
        <f t="shared" si="166"/>
        <v>No</v>
      </c>
      <c r="AQ276" s="3" t="str">
        <f t="shared" si="167"/>
        <v>No</v>
      </c>
      <c r="AR276" s="3" t="str">
        <f t="shared" si="168"/>
        <v>No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 t="s">
        <v>6634</v>
      </c>
      <c r="AZ276" t="s">
        <v>6638</v>
      </c>
      <c r="BA276">
        <v>1</v>
      </c>
      <c r="BB276" t="s">
        <v>6616</v>
      </c>
      <c r="BC276" t="s">
        <v>6616</v>
      </c>
      <c r="BD276" s="4" t="str">
        <f t="shared" si="169"/>
        <v>No</v>
      </c>
      <c r="BE276" t="s">
        <v>6640</v>
      </c>
      <c r="BF276" s="3" t="str">
        <f t="shared" si="170"/>
        <v>No</v>
      </c>
      <c r="BG276" t="s">
        <v>6645</v>
      </c>
      <c r="BH276" s="3" t="str">
        <f t="shared" si="171"/>
        <v>33685 WOODS LN</v>
      </c>
      <c r="BI276" s="3" t="str">
        <f t="shared" si="172"/>
        <v>Callahan</v>
      </c>
      <c r="BJ276" s="3" t="str">
        <f t="shared" si="173"/>
        <v>Florida</v>
      </c>
      <c r="BK276" s="3">
        <f t="shared" si="174"/>
        <v>32011</v>
      </c>
      <c r="BL276" s="3" t="str">
        <f t="shared" si="175"/>
        <v>33685 WOODS LN CALLAHAN FL 32011</v>
      </c>
      <c r="BM276" s="3" t="str">
        <f t="shared" si="176"/>
        <v/>
      </c>
      <c r="BN276" s="3" t="str">
        <f t="shared" si="177"/>
        <v>Pass</v>
      </c>
      <c r="BO276" s="3" t="str">
        <f t="shared" si="178"/>
        <v>No</v>
      </c>
      <c r="BP276" s="3" t="str">
        <f t="shared" si="179"/>
        <v>FV&lt;$10K</v>
      </c>
      <c r="BQ276" t="s">
        <v>6650</v>
      </c>
      <c r="BR276" s="3" t="str">
        <f t="shared" si="180"/>
        <v>No, &lt; $20K Lien</v>
      </c>
      <c r="BS276" s="3" t="str">
        <f t="shared" si="181"/>
        <v>No, Lien &lt; $20K</v>
      </c>
      <c r="BT276" t="s">
        <v>6650</v>
      </c>
      <c r="BU276" s="3" t="str">
        <f t="shared" si="182"/>
        <v>No</v>
      </c>
      <c r="BV276" s="3" t="str">
        <f t="shared" si="183"/>
        <v>No</v>
      </c>
      <c r="BW276" s="3">
        <f t="shared" si="184"/>
        <v>1</v>
      </c>
      <c r="BX276" s="3" t="str">
        <f t="shared" si="185"/>
        <v>No</v>
      </c>
      <c r="BY276" s="3">
        <f t="shared" si="186"/>
        <v>46598</v>
      </c>
      <c r="BZ276">
        <v>1</v>
      </c>
      <c r="CA276" s="3">
        <f t="shared" si="187"/>
        <v>46598</v>
      </c>
      <c r="CC276" s="3">
        <f t="shared" si="188"/>
        <v>0</v>
      </c>
      <c r="CD276" s="3">
        <f t="shared" si="189"/>
        <v>0</v>
      </c>
      <c r="CE276" s="3" t="str">
        <f t="shared" si="190"/>
        <v/>
      </c>
      <c r="CF276" s="3" t="e">
        <f>HLOOKUP(CE276,'Valuation Data'!$D$2:$K$5,4,FALSE)</f>
        <v>#N/A</v>
      </c>
      <c r="CG276" s="3">
        <f t="shared" si="191"/>
        <v>46598</v>
      </c>
      <c r="CH276" s="3" t="str">
        <f t="shared" si="192"/>
        <v>No</v>
      </c>
      <c r="CI276" s="3" t="str">
        <f>VLOOKUP(R276,'Use Codes &amp; County Type'!A:D,4,FALSE)</f>
        <v>S</v>
      </c>
      <c r="CJ276" s="3" t="str">
        <f t="shared" si="193"/>
        <v>No</v>
      </c>
      <c r="CK276" s="3" t="str">
        <f t="shared" si="194"/>
        <v>No</v>
      </c>
      <c r="CL276" s="3">
        <f t="shared" si="195"/>
        <v>0.35</v>
      </c>
      <c r="CM276" s="3">
        <f t="shared" si="196"/>
        <v>16309.3</v>
      </c>
      <c r="CN276" s="3">
        <f t="shared" si="197"/>
        <v>3974.6</v>
      </c>
      <c r="CO276" s="3">
        <f t="shared" si="198"/>
        <v>12334.699999999999</v>
      </c>
      <c r="CP276" s="3">
        <f t="shared" si="199"/>
        <v>8.5295506244903216E-2</v>
      </c>
      <c r="CR276" s="3" t="str">
        <f t="shared" si="200"/>
        <v>No</v>
      </c>
      <c r="CV276" s="3" t="str">
        <f t="shared" si="201"/>
        <v>*Bid</v>
      </c>
      <c r="CW276" s="3">
        <f t="shared" si="202"/>
        <v>275</v>
      </c>
      <c r="CX276" s="3">
        <f t="shared" si="203"/>
        <v>794.92</v>
      </c>
      <c r="CY276" s="3" t="str">
        <f t="shared" si="204"/>
        <v>Ok</v>
      </c>
      <c r="CZ276">
        <v>0</v>
      </c>
      <c r="DA276">
        <v>0</v>
      </c>
    </row>
    <row r="277" spans="1:105" x14ac:dyDescent="0.25">
      <c r="A277">
        <v>276</v>
      </c>
      <c r="B277" t="s">
        <v>3</v>
      </c>
      <c r="C277" t="s">
        <v>385</v>
      </c>
      <c r="D277">
        <v>66.349999999999994</v>
      </c>
      <c r="E277">
        <v>2017</v>
      </c>
      <c r="F277">
        <v>66.349999999999994</v>
      </c>
      <c r="G277">
        <v>66.349999999999994</v>
      </c>
      <c r="H277" s="3">
        <f t="shared" si="164"/>
        <v>0</v>
      </c>
      <c r="J277" t="s">
        <v>2735</v>
      </c>
      <c r="K277" t="s">
        <v>2738</v>
      </c>
      <c r="L277">
        <v>32011</v>
      </c>
      <c r="M277" t="s">
        <v>2940</v>
      </c>
      <c r="N277" t="s">
        <v>4759</v>
      </c>
      <c r="O277">
        <v>-81.878017210509796</v>
      </c>
      <c r="P277">
        <v>30.5127052868561</v>
      </c>
      <c r="Q277" t="s">
        <v>4971</v>
      </c>
      <c r="R277">
        <v>0</v>
      </c>
      <c r="S277" t="s">
        <v>6538</v>
      </c>
      <c r="T277">
        <v>8001</v>
      </c>
      <c r="U277" t="s">
        <v>6581</v>
      </c>
      <c r="V277">
        <v>2017</v>
      </c>
      <c r="W277">
        <v>1980</v>
      </c>
      <c r="X277">
        <v>2017</v>
      </c>
      <c r="Y277">
        <v>2250</v>
      </c>
      <c r="Z277">
        <v>31.76</v>
      </c>
      <c r="AA277" s="3">
        <f t="shared" si="165"/>
        <v>0.47867370007535803</v>
      </c>
      <c r="AB277" t="s">
        <v>6616</v>
      </c>
      <c r="AC277" t="s">
        <v>6617</v>
      </c>
      <c r="AD277" t="s">
        <v>6616</v>
      </c>
      <c r="AF277" t="s">
        <v>6616</v>
      </c>
      <c r="AG277" t="s">
        <v>6616</v>
      </c>
      <c r="AH277" t="s">
        <v>6616</v>
      </c>
      <c r="AI277" t="s">
        <v>6619</v>
      </c>
      <c r="AJ277" t="s">
        <v>6618</v>
      </c>
      <c r="AK277" t="s">
        <v>6619</v>
      </c>
      <c r="AL277" t="s">
        <v>6619</v>
      </c>
      <c r="AM277" t="s">
        <v>6618</v>
      </c>
      <c r="AN277" t="s">
        <v>6618</v>
      </c>
      <c r="AO277" t="s">
        <v>6618</v>
      </c>
      <c r="AP277" s="3" t="str">
        <f t="shared" si="166"/>
        <v>Yes</v>
      </c>
      <c r="AQ277" s="3" t="str">
        <f t="shared" si="167"/>
        <v>Yes</v>
      </c>
      <c r="AR277" s="3" t="str">
        <f t="shared" si="168"/>
        <v>Yes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 t="s">
        <v>6634</v>
      </c>
      <c r="AZ277" t="s">
        <v>6638</v>
      </c>
      <c r="BA277">
        <v>3</v>
      </c>
      <c r="BB277" t="s">
        <v>6616</v>
      </c>
      <c r="BC277" t="s">
        <v>6616</v>
      </c>
      <c r="BD277" s="4" t="str">
        <f t="shared" si="169"/>
        <v>No</v>
      </c>
      <c r="BE277" t="s">
        <v>6640</v>
      </c>
      <c r="BF277" s="3" t="str">
        <f t="shared" si="170"/>
        <v>No</v>
      </c>
      <c r="BG277" t="s">
        <v>6645</v>
      </c>
      <c r="BH277" s="3" t="str">
        <f t="shared" si="171"/>
        <v>CRAWFORD RD</v>
      </c>
      <c r="BI277" s="3" t="str">
        <f t="shared" si="172"/>
        <v>Callahan</v>
      </c>
      <c r="BJ277" s="3" t="str">
        <f t="shared" si="173"/>
        <v>Florida</v>
      </c>
      <c r="BK277" s="3">
        <f t="shared" si="174"/>
        <v>32011</v>
      </c>
      <c r="BL277" s="3" t="str">
        <f t="shared" si="175"/>
        <v>CRAWFORD RD CALLAHAN FL 32011</v>
      </c>
      <c r="BM277" s="3" t="str">
        <f t="shared" si="176"/>
        <v/>
      </c>
      <c r="BN277" s="3" t="str">
        <f t="shared" si="177"/>
        <v>Lien&lt;$150</v>
      </c>
      <c r="BO277" s="3" t="str">
        <f t="shared" si="178"/>
        <v>No</v>
      </c>
      <c r="BP277" s="3" t="str">
        <f t="shared" si="179"/>
        <v>FV&lt;$10K</v>
      </c>
      <c r="BQ277" t="s">
        <v>6650</v>
      </c>
      <c r="BR277" s="3" t="str">
        <f t="shared" si="180"/>
        <v>No, &lt; $20K Lien</v>
      </c>
      <c r="BS277" s="3" t="str">
        <f t="shared" si="181"/>
        <v>No, Lien &lt; $20K</v>
      </c>
      <c r="BT277" t="s">
        <v>6650</v>
      </c>
      <c r="BU277" s="3" t="str">
        <f t="shared" si="182"/>
        <v>Yes</v>
      </c>
      <c r="BV277" s="3" t="str">
        <f t="shared" si="183"/>
        <v>No</v>
      </c>
      <c r="BW277" s="3">
        <f t="shared" si="184"/>
        <v>3</v>
      </c>
      <c r="BX277" s="3" t="str">
        <f t="shared" si="185"/>
        <v>No</v>
      </c>
      <c r="BY277" s="3">
        <f t="shared" si="186"/>
        <v>1980</v>
      </c>
      <c r="BZ277">
        <v>1</v>
      </c>
      <c r="CA277" s="3">
        <f t="shared" si="187"/>
        <v>1980</v>
      </c>
      <c r="CC277" s="3">
        <f t="shared" si="188"/>
        <v>0</v>
      </c>
      <c r="CD277" s="3">
        <f t="shared" si="189"/>
        <v>0</v>
      </c>
      <c r="CE277" s="3" t="str">
        <f t="shared" si="190"/>
        <v/>
      </c>
      <c r="CF277" s="3" t="e">
        <f>HLOOKUP(CE277,'Valuation Data'!$D$2:$K$5,4,FALSE)</f>
        <v>#N/A</v>
      </c>
      <c r="CG277" s="3">
        <f t="shared" si="191"/>
        <v>1980</v>
      </c>
      <c r="CH277" s="3" t="str">
        <f t="shared" si="192"/>
        <v>No</v>
      </c>
      <c r="CI277" s="3" t="str">
        <f>VLOOKUP(R277,'Use Codes &amp; County Type'!A:D,4,FALSE)</f>
        <v>V</v>
      </c>
      <c r="CJ277" s="3" t="str">
        <f t="shared" si="193"/>
        <v>Yes</v>
      </c>
      <c r="CK277" s="3" t="str">
        <f t="shared" si="194"/>
        <v>No</v>
      </c>
      <c r="CL277" s="3">
        <f t="shared" si="195"/>
        <v>0</v>
      </c>
      <c r="CM277" s="3">
        <f t="shared" si="196"/>
        <v>0</v>
      </c>
      <c r="CN277" s="3">
        <f t="shared" si="197"/>
        <v>464.44999999999993</v>
      </c>
      <c r="CO277" s="3">
        <f t="shared" si="198"/>
        <v>-464.44999999999993</v>
      </c>
      <c r="CP277" s="3">
        <f t="shared" si="199"/>
        <v>0.23457070707070704</v>
      </c>
      <c r="CR277" s="3" t="str">
        <f t="shared" si="200"/>
        <v>No</v>
      </c>
      <c r="CV277" s="3" t="str">
        <f t="shared" si="201"/>
        <v>Lien&lt;$150</v>
      </c>
      <c r="CW277" s="3">
        <f t="shared" si="202"/>
        <v>276</v>
      </c>
      <c r="CX277" s="3">
        <f t="shared" si="203"/>
        <v>66.349999999999994</v>
      </c>
      <c r="CY277" s="3" t="str">
        <f t="shared" si="204"/>
        <v>Ok</v>
      </c>
      <c r="CZ277">
        <v>0</v>
      </c>
      <c r="DA277">
        <v>0</v>
      </c>
    </row>
    <row r="278" spans="1:105" x14ac:dyDescent="0.25">
      <c r="A278">
        <v>277</v>
      </c>
      <c r="B278" t="s">
        <v>3</v>
      </c>
      <c r="C278" t="s">
        <v>386</v>
      </c>
      <c r="D278">
        <v>1136.0999999999999</v>
      </c>
      <c r="E278">
        <v>2017</v>
      </c>
      <c r="F278">
        <v>1136.0999999999999</v>
      </c>
      <c r="G278">
        <v>1136.0999999999999</v>
      </c>
      <c r="H278" s="3">
        <f t="shared" si="164"/>
        <v>0</v>
      </c>
      <c r="I278">
        <v>24890</v>
      </c>
      <c r="J278" t="s">
        <v>2735</v>
      </c>
      <c r="K278" t="s">
        <v>2738</v>
      </c>
      <c r="L278">
        <v>32011</v>
      </c>
      <c r="M278" t="s">
        <v>2941</v>
      </c>
      <c r="N278" t="s">
        <v>4759</v>
      </c>
      <c r="O278">
        <v>-81.883329813081204</v>
      </c>
      <c r="P278">
        <v>30.511101734350198</v>
      </c>
      <c r="Q278" t="s">
        <v>4972</v>
      </c>
      <c r="R278">
        <v>2</v>
      </c>
      <c r="S278" t="s">
        <v>6535</v>
      </c>
      <c r="T278">
        <v>1006</v>
      </c>
      <c r="U278" t="s">
        <v>6578</v>
      </c>
      <c r="V278">
        <v>2017</v>
      </c>
      <c r="W278">
        <v>67435</v>
      </c>
      <c r="X278">
        <v>2017</v>
      </c>
      <c r="Y278">
        <v>67435</v>
      </c>
      <c r="Z278">
        <v>1020.89</v>
      </c>
      <c r="AA278" s="3">
        <f t="shared" si="165"/>
        <v>0.89859167326819833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 s="3" t="str">
        <f t="shared" si="166"/>
        <v>No</v>
      </c>
      <c r="AQ278" s="3" t="str">
        <f t="shared" si="167"/>
        <v>No</v>
      </c>
      <c r="AR278" s="3" t="str">
        <f t="shared" si="168"/>
        <v>No</v>
      </c>
      <c r="AS278">
        <v>0</v>
      </c>
      <c r="AT278">
        <v>0</v>
      </c>
      <c r="AU278">
        <v>17000</v>
      </c>
      <c r="AV278" t="s">
        <v>6622</v>
      </c>
      <c r="AW278">
        <v>0</v>
      </c>
      <c r="AX278">
        <v>0</v>
      </c>
      <c r="AY278" t="s">
        <v>6634</v>
      </c>
      <c r="AZ278">
        <v>0</v>
      </c>
      <c r="BA278">
        <v>0</v>
      </c>
      <c r="BB278" t="s">
        <v>6616</v>
      </c>
      <c r="BC278">
        <v>0</v>
      </c>
      <c r="BD278" s="4" t="str">
        <f t="shared" si="169"/>
        <v>No</v>
      </c>
      <c r="BE278" t="s">
        <v>6640</v>
      </c>
      <c r="BF278" s="3" t="str">
        <f t="shared" si="170"/>
        <v>No</v>
      </c>
      <c r="BG278" t="s">
        <v>6645</v>
      </c>
      <c r="BH278" s="3" t="str">
        <f t="shared" si="171"/>
        <v>24890 CRAWFORD RD</v>
      </c>
      <c r="BI278" s="3" t="str">
        <f t="shared" si="172"/>
        <v>Callahan</v>
      </c>
      <c r="BJ278" s="3" t="str">
        <f t="shared" si="173"/>
        <v>Florida</v>
      </c>
      <c r="BK278" s="3">
        <f t="shared" si="174"/>
        <v>32011</v>
      </c>
      <c r="BL278" s="3" t="str">
        <f t="shared" si="175"/>
        <v>24890 CRAWFORD RD CALLAHAN FL 32011</v>
      </c>
      <c r="BM278" s="3" t="str">
        <f t="shared" si="176"/>
        <v>L</v>
      </c>
      <c r="BN278" s="3" t="str">
        <f t="shared" si="177"/>
        <v>Pass</v>
      </c>
      <c r="BO278" s="3" t="str">
        <f t="shared" si="178"/>
        <v>No</v>
      </c>
      <c r="BP278" s="3" t="str">
        <f t="shared" si="179"/>
        <v>FV&lt;$10K</v>
      </c>
      <c r="BQ278" t="s">
        <v>6650</v>
      </c>
      <c r="BR278" s="3" t="str">
        <f t="shared" si="180"/>
        <v>No, &lt; $20K Lien</v>
      </c>
      <c r="BS278" s="3" t="str">
        <f t="shared" si="181"/>
        <v>No, Lien &lt; $20K</v>
      </c>
      <c r="BT278" t="s">
        <v>6650</v>
      </c>
      <c r="BU278" s="3" t="str">
        <f t="shared" si="182"/>
        <v>No</v>
      </c>
      <c r="BV278" s="3" t="str">
        <f t="shared" si="183"/>
        <v>No</v>
      </c>
      <c r="BW278" s="3">
        <f t="shared" si="184"/>
        <v>0</v>
      </c>
      <c r="BX278" s="3" t="str">
        <f t="shared" si="185"/>
        <v>No</v>
      </c>
      <c r="BY278" s="3">
        <f t="shared" si="186"/>
        <v>67435</v>
      </c>
      <c r="BZ278">
        <v>1</v>
      </c>
      <c r="CA278" s="3">
        <f t="shared" si="187"/>
        <v>67435</v>
      </c>
      <c r="CC278" s="3">
        <f t="shared" si="188"/>
        <v>0</v>
      </c>
      <c r="CD278" s="3">
        <f t="shared" si="189"/>
        <v>0</v>
      </c>
      <c r="CE278" s="3" t="str">
        <f t="shared" si="190"/>
        <v/>
      </c>
      <c r="CF278" s="3" t="e">
        <f>HLOOKUP(CE278,'Valuation Data'!$D$2:$K$5,4,FALSE)</f>
        <v>#N/A</v>
      </c>
      <c r="CG278" s="3">
        <f t="shared" si="191"/>
        <v>67435</v>
      </c>
      <c r="CH278" s="3" t="str">
        <f t="shared" si="192"/>
        <v>No</v>
      </c>
      <c r="CI278" s="3" t="str">
        <f>VLOOKUP(R278,'Use Codes &amp; County Type'!A:D,4,FALSE)</f>
        <v>R</v>
      </c>
      <c r="CJ278" s="3" t="str">
        <f t="shared" si="193"/>
        <v>No</v>
      </c>
      <c r="CK278" s="3" t="str">
        <f t="shared" si="194"/>
        <v>No</v>
      </c>
      <c r="CL278" s="3">
        <f t="shared" si="195"/>
        <v>0.35</v>
      </c>
      <c r="CM278" s="3">
        <f t="shared" si="196"/>
        <v>23602.25</v>
      </c>
      <c r="CN278" s="3">
        <f t="shared" si="197"/>
        <v>4544.3999999999996</v>
      </c>
      <c r="CO278" s="3">
        <f t="shared" si="198"/>
        <v>19057.849999999999</v>
      </c>
      <c r="CP278" s="3">
        <f t="shared" si="199"/>
        <v>6.738933788092237E-2</v>
      </c>
      <c r="CR278" s="3" t="str">
        <f t="shared" si="200"/>
        <v>No</v>
      </c>
      <c r="CV278" s="3" t="str">
        <f t="shared" si="201"/>
        <v>*Bid</v>
      </c>
      <c r="CW278" s="3">
        <f t="shared" si="202"/>
        <v>277</v>
      </c>
      <c r="CX278" s="3">
        <f t="shared" si="203"/>
        <v>1136.0999999999999</v>
      </c>
      <c r="CY278" s="3" t="str">
        <f t="shared" si="204"/>
        <v>Ok</v>
      </c>
      <c r="CZ278">
        <v>0</v>
      </c>
      <c r="DA278">
        <v>0</v>
      </c>
    </row>
    <row r="279" spans="1:105" x14ac:dyDescent="0.25">
      <c r="A279">
        <v>278</v>
      </c>
      <c r="B279" t="s">
        <v>3</v>
      </c>
      <c r="C279" t="s">
        <v>387</v>
      </c>
      <c r="D279">
        <v>39.17</v>
      </c>
      <c r="E279">
        <v>2017</v>
      </c>
      <c r="F279">
        <v>39.17</v>
      </c>
      <c r="G279">
        <v>39.17</v>
      </c>
      <c r="H279" s="3">
        <f t="shared" si="164"/>
        <v>0</v>
      </c>
      <c r="J279" t="s">
        <v>2735</v>
      </c>
      <c r="K279" t="s">
        <v>2738</v>
      </c>
      <c r="L279">
        <v>32011</v>
      </c>
      <c r="M279" t="s">
        <v>2942</v>
      </c>
      <c r="N279" t="s">
        <v>4759</v>
      </c>
      <c r="O279">
        <v>-81.879323367379598</v>
      </c>
      <c r="P279">
        <v>30.5062377196464</v>
      </c>
      <c r="Q279" t="s">
        <v>4973</v>
      </c>
      <c r="R279">
        <v>55</v>
      </c>
      <c r="S279" t="s">
        <v>6542</v>
      </c>
      <c r="T279">
        <v>7009</v>
      </c>
      <c r="U279" t="s">
        <v>6579</v>
      </c>
      <c r="V279">
        <v>2017</v>
      </c>
      <c r="W279">
        <v>438</v>
      </c>
      <c r="X279">
        <v>2017</v>
      </c>
      <c r="Y279">
        <v>13980</v>
      </c>
      <c r="Z279">
        <v>6.63</v>
      </c>
      <c r="AA279" s="3">
        <f t="shared" si="165"/>
        <v>0.16926219045187643</v>
      </c>
      <c r="AC279" t="s">
        <v>6616</v>
      </c>
      <c r="AI279" t="s">
        <v>6618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 s="3" t="str">
        <f t="shared" si="166"/>
        <v>No</v>
      </c>
      <c r="AQ279" s="3" t="str">
        <f t="shared" si="167"/>
        <v>No</v>
      </c>
      <c r="AR279" s="3" t="str">
        <f t="shared" si="168"/>
        <v>No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 t="s">
        <v>6634</v>
      </c>
      <c r="AZ279">
        <v>0</v>
      </c>
      <c r="BA279">
        <v>0</v>
      </c>
      <c r="BB279" t="s">
        <v>6616</v>
      </c>
      <c r="BC279" t="s">
        <v>6616</v>
      </c>
      <c r="BD279" s="4" t="str">
        <f t="shared" si="169"/>
        <v>No</v>
      </c>
      <c r="BE279" t="s">
        <v>6640</v>
      </c>
      <c r="BF279" s="3" t="str">
        <f t="shared" si="170"/>
        <v>No</v>
      </c>
      <c r="BG279" t="s">
        <v>6645</v>
      </c>
      <c r="BH279" s="3" t="str">
        <f t="shared" si="171"/>
        <v>US HWY 301</v>
      </c>
      <c r="BI279" s="3" t="str">
        <f t="shared" si="172"/>
        <v>Callahan</v>
      </c>
      <c r="BJ279" s="3" t="str">
        <f t="shared" si="173"/>
        <v>Florida</v>
      </c>
      <c r="BK279" s="3">
        <f t="shared" si="174"/>
        <v>32011</v>
      </c>
      <c r="BL279" s="3" t="str">
        <f t="shared" si="175"/>
        <v>US HWY 301 CALLAHAN FL 32011</v>
      </c>
      <c r="BM279" s="3" t="str">
        <f t="shared" si="176"/>
        <v/>
      </c>
      <c r="BN279" s="3" t="str">
        <f t="shared" si="177"/>
        <v>Lien&lt;$150</v>
      </c>
      <c r="BO279" s="3" t="str">
        <f t="shared" si="178"/>
        <v>No</v>
      </c>
      <c r="BP279" s="3" t="str">
        <f t="shared" si="179"/>
        <v>FV&lt;$10K</v>
      </c>
      <c r="BQ279" t="s">
        <v>6650</v>
      </c>
      <c r="BR279" s="3" t="str">
        <f t="shared" si="180"/>
        <v>No, &lt; $20K Lien</v>
      </c>
      <c r="BS279" s="3" t="str">
        <f t="shared" si="181"/>
        <v>No, Lien &lt; $20K</v>
      </c>
      <c r="BT279" t="s">
        <v>6650</v>
      </c>
      <c r="BU279" s="3" t="str">
        <f t="shared" si="182"/>
        <v>No</v>
      </c>
      <c r="BV279" s="3" t="str">
        <f t="shared" si="183"/>
        <v>No</v>
      </c>
      <c r="BW279" s="3">
        <f t="shared" si="184"/>
        <v>0</v>
      </c>
      <c r="BX279" s="3" t="str">
        <f t="shared" si="185"/>
        <v>No</v>
      </c>
      <c r="BY279" s="3">
        <f t="shared" si="186"/>
        <v>438</v>
      </c>
      <c r="BZ279">
        <v>1</v>
      </c>
      <c r="CA279" s="3">
        <f t="shared" si="187"/>
        <v>438</v>
      </c>
      <c r="CC279" s="3">
        <f t="shared" si="188"/>
        <v>0</v>
      </c>
      <c r="CD279" s="3">
        <f t="shared" si="189"/>
        <v>0</v>
      </c>
      <c r="CE279" s="3" t="str">
        <f t="shared" si="190"/>
        <v/>
      </c>
      <c r="CF279" s="3" t="e">
        <f>HLOOKUP(CE279,'Valuation Data'!$D$2:$K$5,4,FALSE)</f>
        <v>#N/A</v>
      </c>
      <c r="CG279" s="3">
        <f t="shared" si="191"/>
        <v>438</v>
      </c>
      <c r="CH279" s="3" t="str">
        <f t="shared" si="192"/>
        <v>No</v>
      </c>
      <c r="CI279" s="3" t="str">
        <f>VLOOKUP(R279,'Use Codes &amp; County Type'!A:D,4,FALSE)</f>
        <v>V</v>
      </c>
      <c r="CJ279" s="3" t="str">
        <f t="shared" si="193"/>
        <v>Yes</v>
      </c>
      <c r="CK279" s="3" t="str">
        <f t="shared" si="194"/>
        <v>No</v>
      </c>
      <c r="CL279" s="3">
        <f t="shared" si="195"/>
        <v>0</v>
      </c>
      <c r="CM279" s="3">
        <f t="shared" si="196"/>
        <v>0</v>
      </c>
      <c r="CN279" s="3">
        <f t="shared" si="197"/>
        <v>156.68</v>
      </c>
      <c r="CO279" s="3">
        <f t="shared" si="198"/>
        <v>-156.68</v>
      </c>
      <c r="CP279" s="3">
        <f t="shared" si="199"/>
        <v>0.35771689497716896</v>
      </c>
      <c r="CR279" s="3" t="str">
        <f t="shared" si="200"/>
        <v>No</v>
      </c>
      <c r="CV279" s="3" t="str">
        <f t="shared" si="201"/>
        <v>Lien&lt;$150</v>
      </c>
      <c r="CW279" s="3">
        <f t="shared" si="202"/>
        <v>278</v>
      </c>
      <c r="CX279" s="3">
        <f t="shared" si="203"/>
        <v>39.17</v>
      </c>
      <c r="CY279" s="3" t="str">
        <f t="shared" si="204"/>
        <v>Ok</v>
      </c>
      <c r="CZ279">
        <v>0</v>
      </c>
      <c r="DA279">
        <v>0</v>
      </c>
    </row>
    <row r="280" spans="1:105" x14ac:dyDescent="0.25">
      <c r="A280">
        <v>279</v>
      </c>
      <c r="B280" t="s">
        <v>3</v>
      </c>
      <c r="C280" t="s">
        <v>388</v>
      </c>
      <c r="D280">
        <v>471.77</v>
      </c>
      <c r="E280">
        <v>2017</v>
      </c>
      <c r="F280">
        <v>471.77</v>
      </c>
      <c r="G280">
        <v>471.77</v>
      </c>
      <c r="H280" s="3">
        <f t="shared" si="164"/>
        <v>0</v>
      </c>
      <c r="J280" t="s">
        <v>2735</v>
      </c>
      <c r="K280" t="s">
        <v>2738</v>
      </c>
      <c r="L280">
        <v>32011</v>
      </c>
      <c r="M280" t="s">
        <v>2942</v>
      </c>
      <c r="N280" t="s">
        <v>4759</v>
      </c>
      <c r="O280">
        <v>-81.877712500000001</v>
      </c>
      <c r="P280">
        <v>30.507058000000001</v>
      </c>
      <c r="Q280" t="s">
        <v>4973</v>
      </c>
      <c r="R280">
        <v>2</v>
      </c>
      <c r="S280" t="s">
        <v>6535</v>
      </c>
      <c r="T280">
        <v>1006</v>
      </c>
      <c r="U280" t="s">
        <v>6578</v>
      </c>
      <c r="V280">
        <v>2017</v>
      </c>
      <c r="W280">
        <v>26860</v>
      </c>
      <c r="X280">
        <v>2017</v>
      </c>
      <c r="Y280">
        <v>26860</v>
      </c>
      <c r="Z280">
        <v>385</v>
      </c>
      <c r="AA280" s="3">
        <f t="shared" si="165"/>
        <v>0.81607563007397677</v>
      </c>
      <c r="AB280" t="s">
        <v>6616</v>
      </c>
      <c r="AC280" t="s">
        <v>6616</v>
      </c>
      <c r="AD280" t="s">
        <v>6616</v>
      </c>
      <c r="AF280" t="s">
        <v>6616</v>
      </c>
      <c r="AI280" t="s">
        <v>6618</v>
      </c>
      <c r="AJ280" t="s">
        <v>6618</v>
      </c>
      <c r="AK280" t="s">
        <v>6618</v>
      </c>
      <c r="AL280" t="s">
        <v>6618</v>
      </c>
      <c r="AM280" t="s">
        <v>6618</v>
      </c>
      <c r="AN280">
        <v>0</v>
      </c>
      <c r="AO280">
        <v>0</v>
      </c>
      <c r="AP280" s="3" t="str">
        <f t="shared" si="166"/>
        <v>No</v>
      </c>
      <c r="AQ280" s="3" t="str">
        <f t="shared" si="167"/>
        <v>No</v>
      </c>
      <c r="AR280" s="3" t="str">
        <f t="shared" si="168"/>
        <v>No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 t="s">
        <v>6634</v>
      </c>
      <c r="AZ280" t="s">
        <v>6638</v>
      </c>
      <c r="BA280">
        <v>1</v>
      </c>
      <c r="BB280" t="s">
        <v>6616</v>
      </c>
      <c r="BC280" t="s">
        <v>6616</v>
      </c>
      <c r="BD280" s="4" t="str">
        <f t="shared" si="169"/>
        <v>No</v>
      </c>
      <c r="BE280" t="s">
        <v>6640</v>
      </c>
      <c r="BF280" s="3" t="str">
        <f t="shared" si="170"/>
        <v>No</v>
      </c>
      <c r="BG280" t="s">
        <v>6645</v>
      </c>
      <c r="BH280" s="3" t="str">
        <f t="shared" si="171"/>
        <v>US HWY 301</v>
      </c>
      <c r="BI280" s="3" t="str">
        <f t="shared" si="172"/>
        <v>Callahan</v>
      </c>
      <c r="BJ280" s="3" t="str">
        <f t="shared" si="173"/>
        <v>Florida</v>
      </c>
      <c r="BK280" s="3">
        <f t="shared" si="174"/>
        <v>32011</v>
      </c>
      <c r="BL280" s="3" t="str">
        <f t="shared" si="175"/>
        <v>US HWY 301 CALLAHAN FL 32011</v>
      </c>
      <c r="BM280" s="3" t="str">
        <f t="shared" si="176"/>
        <v/>
      </c>
      <c r="BN280" s="3" t="str">
        <f t="shared" si="177"/>
        <v>Pass</v>
      </c>
      <c r="BO280" s="3" t="str">
        <f t="shared" si="178"/>
        <v>No</v>
      </c>
      <c r="BP280" s="3" t="str">
        <f t="shared" si="179"/>
        <v>FV&lt;$10K</v>
      </c>
      <c r="BQ280" t="s">
        <v>6650</v>
      </c>
      <c r="BR280" s="3" t="str">
        <f t="shared" si="180"/>
        <v>No, &lt; $20K Lien</v>
      </c>
      <c r="BS280" s="3" t="str">
        <f t="shared" si="181"/>
        <v>No, Lien &lt; $20K</v>
      </c>
      <c r="BT280" t="s">
        <v>6650</v>
      </c>
      <c r="BU280" s="3" t="str">
        <f t="shared" si="182"/>
        <v>No</v>
      </c>
      <c r="BV280" s="3" t="str">
        <f t="shared" si="183"/>
        <v>No</v>
      </c>
      <c r="BW280" s="3">
        <f t="shared" si="184"/>
        <v>1</v>
      </c>
      <c r="BX280" s="3" t="str">
        <f t="shared" si="185"/>
        <v>No</v>
      </c>
      <c r="BY280" s="3">
        <f t="shared" si="186"/>
        <v>26860</v>
      </c>
      <c r="BZ280">
        <v>1</v>
      </c>
      <c r="CA280" s="3">
        <f t="shared" si="187"/>
        <v>26860</v>
      </c>
      <c r="CC280" s="3">
        <f t="shared" si="188"/>
        <v>0</v>
      </c>
      <c r="CD280" s="3">
        <f t="shared" si="189"/>
        <v>0</v>
      </c>
      <c r="CE280" s="3" t="str">
        <f t="shared" si="190"/>
        <v/>
      </c>
      <c r="CF280" s="3" t="e">
        <f>HLOOKUP(CE280,'Valuation Data'!$D$2:$K$5,4,FALSE)</f>
        <v>#N/A</v>
      </c>
      <c r="CG280" s="3">
        <f t="shared" si="191"/>
        <v>26860</v>
      </c>
      <c r="CH280" s="3" t="str">
        <f t="shared" si="192"/>
        <v>No</v>
      </c>
      <c r="CI280" s="3" t="str">
        <f>VLOOKUP(R280,'Use Codes &amp; County Type'!A:D,4,FALSE)</f>
        <v>R</v>
      </c>
      <c r="CJ280" s="3" t="str">
        <f t="shared" si="193"/>
        <v>No</v>
      </c>
      <c r="CK280" s="3" t="str">
        <f t="shared" si="194"/>
        <v>No</v>
      </c>
      <c r="CL280" s="3">
        <f t="shared" si="195"/>
        <v>0.35</v>
      </c>
      <c r="CM280" s="3">
        <f t="shared" si="196"/>
        <v>9401</v>
      </c>
      <c r="CN280" s="3">
        <f t="shared" si="197"/>
        <v>2358.85</v>
      </c>
      <c r="CO280" s="3">
        <f t="shared" si="198"/>
        <v>7042.15</v>
      </c>
      <c r="CP280" s="3">
        <f t="shared" si="199"/>
        <v>8.782017870439314E-2</v>
      </c>
      <c r="CR280" s="3" t="str">
        <f t="shared" si="200"/>
        <v>No</v>
      </c>
      <c r="CV280" s="3" t="str">
        <f t="shared" si="201"/>
        <v>FMV&lt;$30K</v>
      </c>
      <c r="CW280" s="3">
        <f t="shared" si="202"/>
        <v>279</v>
      </c>
      <c r="CX280" s="3">
        <f t="shared" si="203"/>
        <v>471.77</v>
      </c>
      <c r="CY280" s="3" t="str">
        <f t="shared" si="204"/>
        <v>Ok</v>
      </c>
      <c r="CZ280">
        <v>0</v>
      </c>
      <c r="DA280">
        <v>0</v>
      </c>
    </row>
    <row r="281" spans="1:105" x14ac:dyDescent="0.25">
      <c r="A281">
        <v>280</v>
      </c>
      <c r="B281" t="s">
        <v>3</v>
      </c>
      <c r="C281" t="s">
        <v>389</v>
      </c>
      <c r="D281">
        <v>59.47</v>
      </c>
      <c r="E281">
        <v>2017</v>
      </c>
      <c r="F281">
        <v>59.47</v>
      </c>
      <c r="G281">
        <v>59.47</v>
      </c>
      <c r="H281" s="3">
        <f t="shared" si="164"/>
        <v>0</v>
      </c>
      <c r="J281" t="s">
        <v>2735</v>
      </c>
      <c r="K281" t="s">
        <v>2738</v>
      </c>
      <c r="L281">
        <v>32011</v>
      </c>
      <c r="M281" t="s">
        <v>2942</v>
      </c>
      <c r="N281" t="s">
        <v>4759</v>
      </c>
      <c r="O281">
        <v>-81.878224144857796</v>
      </c>
      <c r="P281">
        <v>30.504601361396901</v>
      </c>
      <c r="Q281" t="s">
        <v>4974</v>
      </c>
      <c r="R281">
        <v>0</v>
      </c>
      <c r="S281" t="s">
        <v>6538</v>
      </c>
      <c r="T281">
        <v>8001</v>
      </c>
      <c r="U281" t="s">
        <v>6581</v>
      </c>
      <c r="V281">
        <v>2017</v>
      </c>
      <c r="W281">
        <v>1584</v>
      </c>
      <c r="X281">
        <v>2017</v>
      </c>
      <c r="Y281">
        <v>1800</v>
      </c>
      <c r="Z281">
        <v>25.4</v>
      </c>
      <c r="AA281" s="3">
        <f t="shared" si="165"/>
        <v>0.42710610391794179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 s="3" t="str">
        <f t="shared" si="166"/>
        <v>No</v>
      </c>
      <c r="AQ281" s="3" t="str">
        <f t="shared" si="167"/>
        <v>No</v>
      </c>
      <c r="AR281" s="3" t="str">
        <f t="shared" si="168"/>
        <v>No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 t="s">
        <v>6634</v>
      </c>
      <c r="AZ281">
        <v>0</v>
      </c>
      <c r="BA281">
        <v>0</v>
      </c>
      <c r="BB281" t="s">
        <v>6616</v>
      </c>
      <c r="BC281">
        <v>0</v>
      </c>
      <c r="BD281" s="4" t="str">
        <f t="shared" si="169"/>
        <v>No</v>
      </c>
      <c r="BE281" t="s">
        <v>6640</v>
      </c>
      <c r="BF281" s="3" t="str">
        <f t="shared" si="170"/>
        <v>No</v>
      </c>
      <c r="BG281" t="s">
        <v>6645</v>
      </c>
      <c r="BH281" s="3" t="str">
        <f t="shared" si="171"/>
        <v>US HWY 301</v>
      </c>
      <c r="BI281" s="3" t="str">
        <f t="shared" si="172"/>
        <v>Callahan</v>
      </c>
      <c r="BJ281" s="3" t="str">
        <f t="shared" si="173"/>
        <v>Florida</v>
      </c>
      <c r="BK281" s="3">
        <f t="shared" si="174"/>
        <v>32011</v>
      </c>
      <c r="BL281" s="3" t="str">
        <f t="shared" si="175"/>
        <v>US HWY 301 CALLAHAN FL 32011</v>
      </c>
      <c r="BM281" s="3" t="str">
        <f t="shared" si="176"/>
        <v/>
      </c>
      <c r="BN281" s="3" t="str">
        <f t="shared" si="177"/>
        <v>Lien&lt;$150</v>
      </c>
      <c r="BO281" s="3" t="str">
        <f t="shared" si="178"/>
        <v>No</v>
      </c>
      <c r="BP281" s="3" t="str">
        <f t="shared" si="179"/>
        <v>FV&lt;$10K</v>
      </c>
      <c r="BQ281" t="s">
        <v>6650</v>
      </c>
      <c r="BR281" s="3" t="str">
        <f t="shared" si="180"/>
        <v>No, &lt; $20K Lien</v>
      </c>
      <c r="BS281" s="3" t="str">
        <f t="shared" si="181"/>
        <v>No, Lien &lt; $20K</v>
      </c>
      <c r="BT281" t="s">
        <v>6650</v>
      </c>
      <c r="BU281" s="3" t="str">
        <f t="shared" si="182"/>
        <v>No</v>
      </c>
      <c r="BV281" s="3" t="str">
        <f t="shared" si="183"/>
        <v>No</v>
      </c>
      <c r="BW281" s="3">
        <f t="shared" si="184"/>
        <v>0</v>
      </c>
      <c r="BX281" s="3" t="str">
        <f t="shared" si="185"/>
        <v>No</v>
      </c>
      <c r="BY281" s="3">
        <f t="shared" si="186"/>
        <v>1584</v>
      </c>
      <c r="BZ281">
        <v>1</v>
      </c>
      <c r="CA281" s="3">
        <f t="shared" si="187"/>
        <v>1584</v>
      </c>
      <c r="CC281" s="3">
        <f t="shared" si="188"/>
        <v>0</v>
      </c>
      <c r="CD281" s="3">
        <f t="shared" si="189"/>
        <v>0</v>
      </c>
      <c r="CE281" s="3" t="str">
        <f t="shared" si="190"/>
        <v/>
      </c>
      <c r="CF281" s="3" t="e">
        <f>HLOOKUP(CE281,'Valuation Data'!$D$2:$K$5,4,FALSE)</f>
        <v>#N/A</v>
      </c>
      <c r="CG281" s="3">
        <f t="shared" si="191"/>
        <v>1584</v>
      </c>
      <c r="CH281" s="3" t="str">
        <f t="shared" si="192"/>
        <v>No</v>
      </c>
      <c r="CI281" s="3" t="str">
        <f>VLOOKUP(R281,'Use Codes &amp; County Type'!A:D,4,FALSE)</f>
        <v>V</v>
      </c>
      <c r="CJ281" s="3" t="str">
        <f t="shared" si="193"/>
        <v>Yes</v>
      </c>
      <c r="CK281" s="3" t="str">
        <f t="shared" si="194"/>
        <v>No</v>
      </c>
      <c r="CL281" s="3">
        <f t="shared" si="195"/>
        <v>0</v>
      </c>
      <c r="CM281" s="3">
        <f t="shared" si="196"/>
        <v>0</v>
      </c>
      <c r="CN281" s="3">
        <f t="shared" si="197"/>
        <v>237.88</v>
      </c>
      <c r="CO281" s="3">
        <f t="shared" si="198"/>
        <v>-237.88</v>
      </c>
      <c r="CP281" s="3">
        <f t="shared" si="199"/>
        <v>0.15017676767676769</v>
      </c>
      <c r="CR281" s="3" t="str">
        <f t="shared" si="200"/>
        <v>No</v>
      </c>
      <c r="CV281" s="3" t="str">
        <f t="shared" si="201"/>
        <v>Lien&lt;$150</v>
      </c>
      <c r="CW281" s="3">
        <f t="shared" si="202"/>
        <v>280</v>
      </c>
      <c r="CX281" s="3">
        <f t="shared" si="203"/>
        <v>59.47</v>
      </c>
      <c r="CY281" s="3" t="str">
        <f t="shared" si="204"/>
        <v>Ok</v>
      </c>
      <c r="CZ281">
        <v>0</v>
      </c>
      <c r="DA281">
        <v>0</v>
      </c>
    </row>
    <row r="282" spans="1:105" x14ac:dyDescent="0.25">
      <c r="A282">
        <v>281</v>
      </c>
      <c r="B282" t="s">
        <v>3</v>
      </c>
      <c r="C282" t="s">
        <v>390</v>
      </c>
      <c r="D282">
        <v>58.57</v>
      </c>
      <c r="E282">
        <v>2017</v>
      </c>
      <c r="F282">
        <v>58.57</v>
      </c>
      <c r="G282">
        <v>58.57</v>
      </c>
      <c r="H282" s="3">
        <f t="shared" si="164"/>
        <v>0</v>
      </c>
      <c r="J282" t="s">
        <v>2735</v>
      </c>
      <c r="K282" t="s">
        <v>2738</v>
      </c>
      <c r="L282">
        <v>32011</v>
      </c>
      <c r="M282" t="s">
        <v>2942</v>
      </c>
      <c r="N282" t="s">
        <v>4759</v>
      </c>
      <c r="O282">
        <v>-81.8777583041268</v>
      </c>
      <c r="P282">
        <v>30.503840522601699</v>
      </c>
      <c r="Q282" t="s">
        <v>4974</v>
      </c>
      <c r="R282">
        <v>0</v>
      </c>
      <c r="S282" t="s">
        <v>6538</v>
      </c>
      <c r="T282">
        <v>8001</v>
      </c>
      <c r="U282" t="s">
        <v>6581</v>
      </c>
      <c r="V282">
        <v>2017</v>
      </c>
      <c r="W282">
        <v>1531</v>
      </c>
      <c r="X282">
        <v>2017</v>
      </c>
      <c r="Y282">
        <v>1740</v>
      </c>
      <c r="Z282">
        <v>24.56</v>
      </c>
      <c r="AA282" s="3">
        <f t="shared" si="165"/>
        <v>0.41932730066586987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 s="3" t="str">
        <f t="shared" si="166"/>
        <v>No</v>
      </c>
      <c r="AQ282" s="3" t="str">
        <f t="shared" si="167"/>
        <v>No</v>
      </c>
      <c r="AR282" s="3" t="str">
        <f t="shared" si="168"/>
        <v>No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 t="s">
        <v>6634</v>
      </c>
      <c r="AZ282">
        <v>0</v>
      </c>
      <c r="BA282">
        <v>0</v>
      </c>
      <c r="BB282" t="s">
        <v>6616</v>
      </c>
      <c r="BC282">
        <v>0</v>
      </c>
      <c r="BD282" s="4" t="str">
        <f t="shared" si="169"/>
        <v>No</v>
      </c>
      <c r="BE282" t="s">
        <v>6640</v>
      </c>
      <c r="BF282" s="3" t="str">
        <f t="shared" si="170"/>
        <v>No</v>
      </c>
      <c r="BG282" t="s">
        <v>6645</v>
      </c>
      <c r="BH282" s="3" t="str">
        <f t="shared" si="171"/>
        <v>US HWY 301</v>
      </c>
      <c r="BI282" s="3" t="str">
        <f t="shared" si="172"/>
        <v>Callahan</v>
      </c>
      <c r="BJ282" s="3" t="str">
        <f t="shared" si="173"/>
        <v>Florida</v>
      </c>
      <c r="BK282" s="3">
        <f t="shared" si="174"/>
        <v>32011</v>
      </c>
      <c r="BL282" s="3" t="str">
        <f t="shared" si="175"/>
        <v>US HWY 301 CALLAHAN FL 32011</v>
      </c>
      <c r="BM282" s="3" t="str">
        <f t="shared" si="176"/>
        <v/>
      </c>
      <c r="BN282" s="3" t="str">
        <f t="shared" si="177"/>
        <v>Lien&lt;$150</v>
      </c>
      <c r="BO282" s="3" t="str">
        <f t="shared" si="178"/>
        <v>No</v>
      </c>
      <c r="BP282" s="3" t="str">
        <f t="shared" si="179"/>
        <v>FV&lt;$10K</v>
      </c>
      <c r="BQ282" t="s">
        <v>6650</v>
      </c>
      <c r="BR282" s="3" t="str">
        <f t="shared" si="180"/>
        <v>No, &lt; $20K Lien</v>
      </c>
      <c r="BS282" s="3" t="str">
        <f t="shared" si="181"/>
        <v>No, Lien &lt; $20K</v>
      </c>
      <c r="BT282" t="s">
        <v>6650</v>
      </c>
      <c r="BU282" s="3" t="str">
        <f t="shared" si="182"/>
        <v>No</v>
      </c>
      <c r="BV282" s="3" t="str">
        <f t="shared" si="183"/>
        <v>No</v>
      </c>
      <c r="BW282" s="3">
        <f t="shared" si="184"/>
        <v>0</v>
      </c>
      <c r="BX282" s="3" t="str">
        <f t="shared" si="185"/>
        <v>No</v>
      </c>
      <c r="BY282" s="3">
        <f t="shared" si="186"/>
        <v>1531</v>
      </c>
      <c r="BZ282">
        <v>1</v>
      </c>
      <c r="CA282" s="3">
        <f t="shared" si="187"/>
        <v>1531</v>
      </c>
      <c r="CC282" s="3">
        <f t="shared" si="188"/>
        <v>0</v>
      </c>
      <c r="CD282" s="3">
        <f t="shared" si="189"/>
        <v>0</v>
      </c>
      <c r="CE282" s="3" t="str">
        <f t="shared" si="190"/>
        <v/>
      </c>
      <c r="CF282" s="3" t="e">
        <f>HLOOKUP(CE282,'Valuation Data'!$D$2:$K$5,4,FALSE)</f>
        <v>#N/A</v>
      </c>
      <c r="CG282" s="3">
        <f t="shared" si="191"/>
        <v>1531</v>
      </c>
      <c r="CH282" s="3" t="str">
        <f t="shared" si="192"/>
        <v>No</v>
      </c>
      <c r="CI282" s="3" t="str">
        <f>VLOOKUP(R282,'Use Codes &amp; County Type'!A:D,4,FALSE)</f>
        <v>V</v>
      </c>
      <c r="CJ282" s="3" t="str">
        <f t="shared" si="193"/>
        <v>Yes</v>
      </c>
      <c r="CK282" s="3" t="str">
        <f t="shared" si="194"/>
        <v>No</v>
      </c>
      <c r="CL282" s="3">
        <f t="shared" si="195"/>
        <v>0</v>
      </c>
      <c r="CM282" s="3">
        <f t="shared" si="196"/>
        <v>0</v>
      </c>
      <c r="CN282" s="3">
        <f t="shared" si="197"/>
        <v>234.28</v>
      </c>
      <c r="CO282" s="3">
        <f t="shared" si="198"/>
        <v>-234.28</v>
      </c>
      <c r="CP282" s="3">
        <f t="shared" si="199"/>
        <v>0.15302416721097323</v>
      </c>
      <c r="CR282" s="3" t="str">
        <f t="shared" si="200"/>
        <v>No</v>
      </c>
      <c r="CV282" s="3" t="str">
        <f t="shared" si="201"/>
        <v>Lien&lt;$150</v>
      </c>
      <c r="CW282" s="3">
        <f t="shared" si="202"/>
        <v>281</v>
      </c>
      <c r="CX282" s="3">
        <f t="shared" si="203"/>
        <v>58.57</v>
      </c>
      <c r="CY282" s="3" t="str">
        <f t="shared" si="204"/>
        <v>Ok</v>
      </c>
      <c r="CZ282">
        <v>0</v>
      </c>
      <c r="DA282">
        <v>0</v>
      </c>
    </row>
    <row r="283" spans="1:105" x14ac:dyDescent="0.25">
      <c r="A283">
        <v>282</v>
      </c>
      <c r="B283" t="s">
        <v>3</v>
      </c>
      <c r="C283" t="s">
        <v>391</v>
      </c>
      <c r="D283">
        <v>37.619999999999997</v>
      </c>
      <c r="E283">
        <v>2017</v>
      </c>
      <c r="F283">
        <v>37.619999999999997</v>
      </c>
      <c r="G283">
        <v>37.619999999999997</v>
      </c>
      <c r="H283" s="3">
        <f t="shared" si="164"/>
        <v>0</v>
      </c>
      <c r="J283" t="s">
        <v>2735</v>
      </c>
      <c r="K283" t="s">
        <v>2738</v>
      </c>
      <c r="L283">
        <v>32011</v>
      </c>
      <c r="M283" t="s">
        <v>2942</v>
      </c>
      <c r="N283" t="s">
        <v>4759</v>
      </c>
      <c r="O283">
        <v>-81.874020600919707</v>
      </c>
      <c r="P283">
        <v>30.5037679660112</v>
      </c>
      <c r="Q283" t="s">
        <v>4975</v>
      </c>
      <c r="R283">
        <v>0</v>
      </c>
      <c r="S283" t="s">
        <v>6538</v>
      </c>
      <c r="T283">
        <v>8001</v>
      </c>
      <c r="U283" t="s">
        <v>6581</v>
      </c>
      <c r="V283">
        <v>2017</v>
      </c>
      <c r="W283">
        <v>323</v>
      </c>
      <c r="X283">
        <v>2017</v>
      </c>
      <c r="Y283">
        <v>367</v>
      </c>
      <c r="Z283">
        <v>5.19</v>
      </c>
      <c r="AA283" s="3">
        <f t="shared" si="165"/>
        <v>0.13795853269537481</v>
      </c>
      <c r="AG283" t="s">
        <v>6616</v>
      </c>
      <c r="AH283" t="s">
        <v>6616</v>
      </c>
      <c r="AI283" t="s">
        <v>6618</v>
      </c>
      <c r="AJ283" t="s">
        <v>6618</v>
      </c>
      <c r="AK283" t="s">
        <v>6619</v>
      </c>
      <c r="AL283">
        <v>0</v>
      </c>
      <c r="AM283">
        <v>0</v>
      </c>
      <c r="AN283">
        <v>0</v>
      </c>
      <c r="AO283">
        <v>0</v>
      </c>
      <c r="AP283" s="3" t="str">
        <f t="shared" si="166"/>
        <v>No</v>
      </c>
      <c r="AQ283" s="3" t="str">
        <f t="shared" si="167"/>
        <v>Yes</v>
      </c>
      <c r="AR283" s="3" t="str">
        <f t="shared" si="168"/>
        <v>No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 t="s">
        <v>6634</v>
      </c>
      <c r="AZ283">
        <v>0</v>
      </c>
      <c r="BA283">
        <v>2</v>
      </c>
      <c r="BB283" t="s">
        <v>6616</v>
      </c>
      <c r="BC283" t="s">
        <v>6616</v>
      </c>
      <c r="BD283" s="4" t="str">
        <f t="shared" si="169"/>
        <v>No</v>
      </c>
      <c r="BE283" t="s">
        <v>6640</v>
      </c>
      <c r="BF283" s="3" t="str">
        <f t="shared" si="170"/>
        <v>No</v>
      </c>
      <c r="BG283" t="s">
        <v>6645</v>
      </c>
      <c r="BH283" s="3" t="str">
        <f t="shared" si="171"/>
        <v>US HWY 301</v>
      </c>
      <c r="BI283" s="3" t="str">
        <f t="shared" si="172"/>
        <v>Callahan</v>
      </c>
      <c r="BJ283" s="3" t="str">
        <f t="shared" si="173"/>
        <v>Florida</v>
      </c>
      <c r="BK283" s="3">
        <f t="shared" si="174"/>
        <v>32011</v>
      </c>
      <c r="BL283" s="3" t="str">
        <f t="shared" si="175"/>
        <v>US HWY 301 CALLAHAN FL 32011</v>
      </c>
      <c r="BM283" s="3" t="str">
        <f t="shared" si="176"/>
        <v/>
      </c>
      <c r="BN283" s="3" t="str">
        <f t="shared" si="177"/>
        <v>Lien&lt;$150</v>
      </c>
      <c r="BO283" s="3" t="str">
        <f t="shared" si="178"/>
        <v>No</v>
      </c>
      <c r="BP283" s="3" t="str">
        <f t="shared" si="179"/>
        <v>FV&lt;$10K</v>
      </c>
      <c r="BQ283" t="s">
        <v>6650</v>
      </c>
      <c r="BR283" s="3" t="str">
        <f t="shared" si="180"/>
        <v>No, &lt; $20K Lien</v>
      </c>
      <c r="BS283" s="3" t="str">
        <f t="shared" si="181"/>
        <v>No, Lien &lt; $20K</v>
      </c>
      <c r="BT283" t="s">
        <v>6650</v>
      </c>
      <c r="BU283" s="3" t="str">
        <f t="shared" si="182"/>
        <v>No</v>
      </c>
      <c r="BV283" s="3" t="str">
        <f t="shared" si="183"/>
        <v>No</v>
      </c>
      <c r="BW283" s="3">
        <f t="shared" si="184"/>
        <v>2</v>
      </c>
      <c r="BX283" s="3" t="str">
        <f t="shared" si="185"/>
        <v>No</v>
      </c>
      <c r="BY283" s="3">
        <f t="shared" si="186"/>
        <v>323</v>
      </c>
      <c r="BZ283">
        <v>1</v>
      </c>
      <c r="CA283" s="3">
        <f t="shared" si="187"/>
        <v>323</v>
      </c>
      <c r="CC283" s="3">
        <f t="shared" si="188"/>
        <v>0</v>
      </c>
      <c r="CD283" s="3">
        <f t="shared" si="189"/>
        <v>0</v>
      </c>
      <c r="CE283" s="3" t="str">
        <f t="shared" si="190"/>
        <v/>
      </c>
      <c r="CF283" s="3" t="e">
        <f>HLOOKUP(CE283,'Valuation Data'!$D$2:$K$5,4,FALSE)</f>
        <v>#N/A</v>
      </c>
      <c r="CG283" s="3">
        <f t="shared" si="191"/>
        <v>323</v>
      </c>
      <c r="CH283" s="3" t="str">
        <f t="shared" si="192"/>
        <v>No</v>
      </c>
      <c r="CI283" s="3" t="str">
        <f>VLOOKUP(R283,'Use Codes &amp; County Type'!A:D,4,FALSE)</f>
        <v>V</v>
      </c>
      <c r="CJ283" s="3" t="str">
        <f t="shared" si="193"/>
        <v>Yes</v>
      </c>
      <c r="CK283" s="3" t="str">
        <f t="shared" si="194"/>
        <v>No</v>
      </c>
      <c r="CL283" s="3">
        <f t="shared" si="195"/>
        <v>0</v>
      </c>
      <c r="CM283" s="3">
        <f t="shared" si="196"/>
        <v>0</v>
      </c>
      <c r="CN283" s="3">
        <f t="shared" si="197"/>
        <v>225.72</v>
      </c>
      <c r="CO283" s="3">
        <f t="shared" si="198"/>
        <v>-225.72</v>
      </c>
      <c r="CP283" s="3">
        <f t="shared" si="199"/>
        <v>0.69882352941176473</v>
      </c>
      <c r="CR283" s="3" t="str">
        <f t="shared" si="200"/>
        <v>No</v>
      </c>
      <c r="CV283" s="3" t="str">
        <f t="shared" si="201"/>
        <v>Lien&lt;$150</v>
      </c>
      <c r="CW283" s="3">
        <f t="shared" si="202"/>
        <v>282</v>
      </c>
      <c r="CX283" s="3">
        <f t="shared" si="203"/>
        <v>37.619999999999997</v>
      </c>
      <c r="CY283" s="3" t="str">
        <f t="shared" si="204"/>
        <v>Ok</v>
      </c>
      <c r="CZ283">
        <v>0</v>
      </c>
      <c r="DA283">
        <v>0</v>
      </c>
    </row>
    <row r="284" spans="1:105" x14ac:dyDescent="0.25">
      <c r="A284">
        <v>283</v>
      </c>
      <c r="B284" t="s">
        <v>3</v>
      </c>
      <c r="C284" t="s">
        <v>392</v>
      </c>
      <c r="D284">
        <v>40.82</v>
      </c>
      <c r="E284">
        <v>2017</v>
      </c>
      <c r="F284">
        <v>40.82</v>
      </c>
      <c r="G284">
        <v>40.82</v>
      </c>
      <c r="H284" s="3">
        <f t="shared" si="164"/>
        <v>0</v>
      </c>
      <c r="J284" t="s">
        <v>2735</v>
      </c>
      <c r="K284" t="s">
        <v>2738</v>
      </c>
      <c r="L284">
        <v>32011</v>
      </c>
      <c r="M284" t="s">
        <v>2942</v>
      </c>
      <c r="N284" t="s">
        <v>4759</v>
      </c>
      <c r="O284">
        <v>-81.871933824913995</v>
      </c>
      <c r="P284">
        <v>30.504920868348101</v>
      </c>
      <c r="Q284" t="s">
        <v>4976</v>
      </c>
      <c r="R284">
        <v>0</v>
      </c>
      <c r="S284" t="s">
        <v>6538</v>
      </c>
      <c r="T284">
        <v>8001</v>
      </c>
      <c r="U284" t="s">
        <v>6581</v>
      </c>
      <c r="V284">
        <v>2017</v>
      </c>
      <c r="W284">
        <v>508</v>
      </c>
      <c r="X284">
        <v>2017</v>
      </c>
      <c r="Y284">
        <v>577</v>
      </c>
      <c r="Z284">
        <v>8.16</v>
      </c>
      <c r="AA284" s="3">
        <f t="shared" si="165"/>
        <v>0.19990200881920628</v>
      </c>
      <c r="AB284" t="s">
        <v>6617</v>
      </c>
      <c r="AC284" t="s">
        <v>6616</v>
      </c>
      <c r="AD284" t="s">
        <v>6616</v>
      </c>
      <c r="AE284" t="s">
        <v>6616</v>
      </c>
      <c r="AF284" t="s">
        <v>6616</v>
      </c>
      <c r="AG284" t="s">
        <v>6616</v>
      </c>
      <c r="AH284" t="s">
        <v>6616</v>
      </c>
      <c r="AI284" t="s">
        <v>6619</v>
      </c>
      <c r="AJ284" t="s">
        <v>6618</v>
      </c>
      <c r="AK284" t="s">
        <v>6618</v>
      </c>
      <c r="AL284" t="s">
        <v>6618</v>
      </c>
      <c r="AM284" t="s">
        <v>6618</v>
      </c>
      <c r="AN284" t="s">
        <v>6618</v>
      </c>
      <c r="AO284" t="s">
        <v>6618</v>
      </c>
      <c r="AP284" s="3" t="str">
        <f t="shared" si="166"/>
        <v>Yes</v>
      </c>
      <c r="AQ284" s="3" t="str">
        <f t="shared" si="167"/>
        <v>Yes</v>
      </c>
      <c r="AR284" s="3" t="str">
        <f t="shared" si="168"/>
        <v>Yes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 t="s">
        <v>6634</v>
      </c>
      <c r="AZ284" t="s">
        <v>6638</v>
      </c>
      <c r="BA284">
        <v>7</v>
      </c>
      <c r="BB284" t="s">
        <v>6616</v>
      </c>
      <c r="BC284" t="s">
        <v>6616</v>
      </c>
      <c r="BD284" s="4" t="str">
        <f t="shared" si="169"/>
        <v>No</v>
      </c>
      <c r="BE284" t="s">
        <v>6640</v>
      </c>
      <c r="BF284" s="3" t="str">
        <f t="shared" si="170"/>
        <v>No</v>
      </c>
      <c r="BG284" t="s">
        <v>6645</v>
      </c>
      <c r="BH284" s="3" t="str">
        <f t="shared" si="171"/>
        <v>US HWY 301</v>
      </c>
      <c r="BI284" s="3" t="str">
        <f t="shared" si="172"/>
        <v>Callahan</v>
      </c>
      <c r="BJ284" s="3" t="str">
        <f t="shared" si="173"/>
        <v>Florida</v>
      </c>
      <c r="BK284" s="3">
        <f t="shared" si="174"/>
        <v>32011</v>
      </c>
      <c r="BL284" s="3" t="str">
        <f t="shared" si="175"/>
        <v>US HWY 301 CALLAHAN FL 32011</v>
      </c>
      <c r="BM284" s="3" t="str">
        <f t="shared" si="176"/>
        <v/>
      </c>
      <c r="BN284" s="3" t="str">
        <f t="shared" si="177"/>
        <v>Lien&lt;$150</v>
      </c>
      <c r="BO284" s="3" t="str">
        <f t="shared" si="178"/>
        <v>No</v>
      </c>
      <c r="BP284" s="3" t="str">
        <f t="shared" si="179"/>
        <v>FV&lt;$10K</v>
      </c>
      <c r="BQ284" t="s">
        <v>6650</v>
      </c>
      <c r="BR284" s="3" t="str">
        <f t="shared" si="180"/>
        <v>No, &lt; $20K Lien</v>
      </c>
      <c r="BS284" s="3" t="str">
        <f t="shared" si="181"/>
        <v>No, Lien &lt; $20K</v>
      </c>
      <c r="BT284" t="s">
        <v>6650</v>
      </c>
      <c r="BU284" s="3" t="str">
        <f t="shared" si="182"/>
        <v>Yes</v>
      </c>
      <c r="BV284" s="3" t="str">
        <f t="shared" si="183"/>
        <v>No</v>
      </c>
      <c r="BW284" s="3">
        <f t="shared" si="184"/>
        <v>7</v>
      </c>
      <c r="BX284" s="3" t="str">
        <f t="shared" si="185"/>
        <v>No</v>
      </c>
      <c r="BY284" s="3">
        <f t="shared" si="186"/>
        <v>508</v>
      </c>
      <c r="BZ284">
        <v>1</v>
      </c>
      <c r="CA284" s="3">
        <f t="shared" si="187"/>
        <v>508</v>
      </c>
      <c r="CC284" s="3">
        <f t="shared" si="188"/>
        <v>0</v>
      </c>
      <c r="CD284" s="3">
        <f t="shared" si="189"/>
        <v>0</v>
      </c>
      <c r="CE284" s="3" t="str">
        <f t="shared" si="190"/>
        <v/>
      </c>
      <c r="CF284" s="3" t="e">
        <f>HLOOKUP(CE284,'Valuation Data'!$D$2:$K$5,4,FALSE)</f>
        <v>#N/A</v>
      </c>
      <c r="CG284" s="3">
        <f t="shared" si="191"/>
        <v>508</v>
      </c>
      <c r="CH284" s="3" t="str">
        <f t="shared" si="192"/>
        <v>No</v>
      </c>
      <c r="CI284" s="3" t="str">
        <f>VLOOKUP(R284,'Use Codes &amp; County Type'!A:D,4,FALSE)</f>
        <v>V</v>
      </c>
      <c r="CJ284" s="3" t="str">
        <f t="shared" si="193"/>
        <v>Yes</v>
      </c>
      <c r="CK284" s="3" t="str">
        <f t="shared" si="194"/>
        <v>No</v>
      </c>
      <c r="CL284" s="3">
        <f t="shared" si="195"/>
        <v>0</v>
      </c>
      <c r="CM284" s="3">
        <f t="shared" si="196"/>
        <v>0</v>
      </c>
      <c r="CN284" s="3">
        <f t="shared" si="197"/>
        <v>449.02</v>
      </c>
      <c r="CO284" s="3">
        <f t="shared" si="198"/>
        <v>-449.02</v>
      </c>
      <c r="CP284" s="3">
        <f t="shared" si="199"/>
        <v>0.88389763779527553</v>
      </c>
      <c r="CR284" s="3" t="str">
        <f t="shared" si="200"/>
        <v>No</v>
      </c>
      <c r="CV284" s="3" t="str">
        <f t="shared" si="201"/>
        <v>Lien&lt;$150</v>
      </c>
      <c r="CW284" s="3">
        <f t="shared" si="202"/>
        <v>283</v>
      </c>
      <c r="CX284" s="3">
        <f t="shared" si="203"/>
        <v>40.82</v>
      </c>
      <c r="CY284" s="3" t="str">
        <f t="shared" si="204"/>
        <v>Ok</v>
      </c>
      <c r="CZ284">
        <v>0</v>
      </c>
      <c r="DA284">
        <v>0</v>
      </c>
    </row>
    <row r="285" spans="1:105" x14ac:dyDescent="0.25">
      <c r="A285">
        <v>284</v>
      </c>
      <c r="B285" t="s">
        <v>3</v>
      </c>
      <c r="C285" t="s">
        <v>393</v>
      </c>
      <c r="D285">
        <v>40.82</v>
      </c>
      <c r="E285">
        <v>2017</v>
      </c>
      <c r="F285">
        <v>40.82</v>
      </c>
      <c r="G285">
        <v>40.82</v>
      </c>
      <c r="H285" s="3">
        <f t="shared" si="164"/>
        <v>0</v>
      </c>
      <c r="J285" t="s">
        <v>2735</v>
      </c>
      <c r="K285" t="s">
        <v>2738</v>
      </c>
      <c r="L285">
        <v>32011</v>
      </c>
      <c r="M285" t="s">
        <v>2942</v>
      </c>
      <c r="N285" t="s">
        <v>4759</v>
      </c>
      <c r="O285">
        <v>-81.871482257812204</v>
      </c>
      <c r="P285">
        <v>30.505257837329101</v>
      </c>
      <c r="Q285" t="s">
        <v>4977</v>
      </c>
      <c r="R285">
        <v>0</v>
      </c>
      <c r="S285" t="s">
        <v>6538</v>
      </c>
      <c r="T285">
        <v>8001</v>
      </c>
      <c r="U285" t="s">
        <v>6581</v>
      </c>
      <c r="V285">
        <v>2017</v>
      </c>
      <c r="W285">
        <v>508</v>
      </c>
      <c r="X285">
        <v>2017</v>
      </c>
      <c r="Y285">
        <v>577</v>
      </c>
      <c r="Z285">
        <v>8.16</v>
      </c>
      <c r="AA285" s="3">
        <f t="shared" si="165"/>
        <v>0.19990200881920628</v>
      </c>
      <c r="AB285" t="s">
        <v>6617</v>
      </c>
      <c r="AC285" t="s">
        <v>6616</v>
      </c>
      <c r="AD285" t="s">
        <v>6616</v>
      </c>
      <c r="AE285" t="s">
        <v>6616</v>
      </c>
      <c r="AF285" t="s">
        <v>6616</v>
      </c>
      <c r="AG285" t="s">
        <v>6616</v>
      </c>
      <c r="AH285" t="s">
        <v>6616</v>
      </c>
      <c r="AI285" t="s">
        <v>6619</v>
      </c>
      <c r="AJ285" t="s">
        <v>6618</v>
      </c>
      <c r="AK285" t="s">
        <v>6618</v>
      </c>
      <c r="AL285" t="s">
        <v>6618</v>
      </c>
      <c r="AM285" t="s">
        <v>6618</v>
      </c>
      <c r="AN285" t="s">
        <v>6618</v>
      </c>
      <c r="AO285" t="s">
        <v>6618</v>
      </c>
      <c r="AP285" s="3" t="str">
        <f t="shared" si="166"/>
        <v>Yes</v>
      </c>
      <c r="AQ285" s="3" t="str">
        <f t="shared" si="167"/>
        <v>Yes</v>
      </c>
      <c r="AR285" s="3" t="str">
        <f t="shared" si="168"/>
        <v>Yes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 t="s">
        <v>6634</v>
      </c>
      <c r="AZ285" t="s">
        <v>6638</v>
      </c>
      <c r="BA285">
        <v>7</v>
      </c>
      <c r="BB285" t="s">
        <v>6616</v>
      </c>
      <c r="BC285" t="s">
        <v>6616</v>
      </c>
      <c r="BD285" s="4" t="str">
        <f t="shared" si="169"/>
        <v>No</v>
      </c>
      <c r="BE285" t="s">
        <v>6640</v>
      </c>
      <c r="BF285" s="3" t="str">
        <f t="shared" si="170"/>
        <v>No</v>
      </c>
      <c r="BG285" t="s">
        <v>6645</v>
      </c>
      <c r="BH285" s="3" t="str">
        <f t="shared" si="171"/>
        <v>US HWY 301</v>
      </c>
      <c r="BI285" s="3" t="str">
        <f t="shared" si="172"/>
        <v>Callahan</v>
      </c>
      <c r="BJ285" s="3" t="str">
        <f t="shared" si="173"/>
        <v>Florida</v>
      </c>
      <c r="BK285" s="3">
        <f t="shared" si="174"/>
        <v>32011</v>
      </c>
      <c r="BL285" s="3" t="str">
        <f t="shared" si="175"/>
        <v>US HWY 301 CALLAHAN FL 32011</v>
      </c>
      <c r="BM285" s="3" t="str">
        <f t="shared" si="176"/>
        <v/>
      </c>
      <c r="BN285" s="3" t="str">
        <f t="shared" si="177"/>
        <v>Lien&lt;$150</v>
      </c>
      <c r="BO285" s="3" t="str">
        <f t="shared" si="178"/>
        <v>No</v>
      </c>
      <c r="BP285" s="3" t="str">
        <f t="shared" si="179"/>
        <v>FV&lt;$10K</v>
      </c>
      <c r="BQ285" t="s">
        <v>6650</v>
      </c>
      <c r="BR285" s="3" t="str">
        <f t="shared" si="180"/>
        <v>No, &lt; $20K Lien</v>
      </c>
      <c r="BS285" s="3" t="str">
        <f t="shared" si="181"/>
        <v>No, Lien &lt; $20K</v>
      </c>
      <c r="BT285" t="s">
        <v>6650</v>
      </c>
      <c r="BU285" s="3" t="str">
        <f t="shared" si="182"/>
        <v>Yes</v>
      </c>
      <c r="BV285" s="3" t="str">
        <f t="shared" si="183"/>
        <v>No</v>
      </c>
      <c r="BW285" s="3">
        <f t="shared" si="184"/>
        <v>7</v>
      </c>
      <c r="BX285" s="3" t="str">
        <f t="shared" si="185"/>
        <v>No</v>
      </c>
      <c r="BY285" s="3">
        <f t="shared" si="186"/>
        <v>508</v>
      </c>
      <c r="BZ285">
        <v>1</v>
      </c>
      <c r="CA285" s="3">
        <f t="shared" si="187"/>
        <v>508</v>
      </c>
      <c r="CC285" s="3">
        <f t="shared" si="188"/>
        <v>0</v>
      </c>
      <c r="CD285" s="3">
        <f t="shared" si="189"/>
        <v>0</v>
      </c>
      <c r="CE285" s="3" t="str">
        <f t="shared" si="190"/>
        <v/>
      </c>
      <c r="CF285" s="3" t="e">
        <f>HLOOKUP(CE285,'Valuation Data'!$D$2:$K$5,4,FALSE)</f>
        <v>#N/A</v>
      </c>
      <c r="CG285" s="3">
        <f t="shared" si="191"/>
        <v>508</v>
      </c>
      <c r="CH285" s="3" t="str">
        <f t="shared" si="192"/>
        <v>No</v>
      </c>
      <c r="CI285" s="3" t="str">
        <f>VLOOKUP(R285,'Use Codes &amp; County Type'!A:D,4,FALSE)</f>
        <v>V</v>
      </c>
      <c r="CJ285" s="3" t="str">
        <f t="shared" si="193"/>
        <v>Yes</v>
      </c>
      <c r="CK285" s="3" t="str">
        <f t="shared" si="194"/>
        <v>No</v>
      </c>
      <c r="CL285" s="3">
        <f t="shared" si="195"/>
        <v>0</v>
      </c>
      <c r="CM285" s="3">
        <f t="shared" si="196"/>
        <v>0</v>
      </c>
      <c r="CN285" s="3">
        <f t="shared" si="197"/>
        <v>449.02</v>
      </c>
      <c r="CO285" s="3">
        <f t="shared" si="198"/>
        <v>-449.02</v>
      </c>
      <c r="CP285" s="3">
        <f t="shared" si="199"/>
        <v>0.88389763779527553</v>
      </c>
      <c r="CR285" s="3" t="str">
        <f t="shared" si="200"/>
        <v>No</v>
      </c>
      <c r="CV285" s="3" t="str">
        <f t="shared" si="201"/>
        <v>Lien&lt;$150</v>
      </c>
      <c r="CW285" s="3">
        <f t="shared" si="202"/>
        <v>284</v>
      </c>
      <c r="CX285" s="3">
        <f t="shared" si="203"/>
        <v>40.82</v>
      </c>
      <c r="CY285" s="3" t="str">
        <f t="shared" si="204"/>
        <v>Ok</v>
      </c>
      <c r="CZ285">
        <v>0</v>
      </c>
      <c r="DA285">
        <v>0</v>
      </c>
    </row>
    <row r="286" spans="1:105" x14ac:dyDescent="0.25">
      <c r="A286">
        <v>285</v>
      </c>
      <c r="B286" t="s">
        <v>3</v>
      </c>
      <c r="C286" t="s">
        <v>394</v>
      </c>
      <c r="D286">
        <v>71.89</v>
      </c>
      <c r="E286">
        <v>2017</v>
      </c>
      <c r="F286">
        <v>71.89</v>
      </c>
      <c r="G286">
        <v>71.89</v>
      </c>
      <c r="H286" s="3">
        <f t="shared" si="164"/>
        <v>0</v>
      </c>
      <c r="J286" t="s">
        <v>2735</v>
      </c>
      <c r="K286" t="s">
        <v>2738</v>
      </c>
      <c r="L286">
        <v>32011</v>
      </c>
      <c r="M286" t="s">
        <v>2942</v>
      </c>
      <c r="N286" t="s">
        <v>4759</v>
      </c>
      <c r="O286">
        <v>-81.871469262197493</v>
      </c>
      <c r="P286">
        <v>30.503498189782601</v>
      </c>
      <c r="Q286" t="s">
        <v>4978</v>
      </c>
      <c r="R286">
        <v>0</v>
      </c>
      <c r="S286" t="s">
        <v>6538</v>
      </c>
      <c r="T286">
        <v>8001</v>
      </c>
      <c r="U286" t="s">
        <v>6581</v>
      </c>
      <c r="V286">
        <v>2017</v>
      </c>
      <c r="W286">
        <v>1631</v>
      </c>
      <c r="X286">
        <v>2017</v>
      </c>
      <c r="Y286">
        <v>3480</v>
      </c>
      <c r="Z286">
        <v>36.880000000000003</v>
      </c>
      <c r="AA286" s="3">
        <f t="shared" si="165"/>
        <v>0.51300598136041176</v>
      </c>
      <c r="AB286" t="s">
        <v>6617</v>
      </c>
      <c r="AC286" t="s">
        <v>6616</v>
      </c>
      <c r="AD286" t="s">
        <v>6616</v>
      </c>
      <c r="AE286" t="s">
        <v>6616</v>
      </c>
      <c r="AF286" t="s">
        <v>6616</v>
      </c>
      <c r="AG286" t="s">
        <v>6616</v>
      </c>
      <c r="AI286" t="s">
        <v>6619</v>
      </c>
      <c r="AJ286" t="s">
        <v>6618</v>
      </c>
      <c r="AK286" t="s">
        <v>6618</v>
      </c>
      <c r="AL286" t="s">
        <v>6618</v>
      </c>
      <c r="AM286" t="s">
        <v>6618</v>
      </c>
      <c r="AN286" t="s">
        <v>6618</v>
      </c>
      <c r="AO286">
        <v>0</v>
      </c>
      <c r="AP286" s="3" t="str">
        <f t="shared" si="166"/>
        <v>Yes</v>
      </c>
      <c r="AQ286" s="3" t="str">
        <f t="shared" si="167"/>
        <v>Yes</v>
      </c>
      <c r="AR286" s="3" t="str">
        <f t="shared" si="168"/>
        <v>Yes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 t="s">
        <v>6634</v>
      </c>
      <c r="AZ286" t="s">
        <v>6638</v>
      </c>
      <c r="BA286">
        <v>6</v>
      </c>
      <c r="BB286" t="s">
        <v>6616</v>
      </c>
      <c r="BC286" t="s">
        <v>6616</v>
      </c>
      <c r="BD286" s="4" t="str">
        <f t="shared" si="169"/>
        <v>No</v>
      </c>
      <c r="BE286" t="s">
        <v>6640</v>
      </c>
      <c r="BF286" s="3" t="str">
        <f t="shared" si="170"/>
        <v>No</v>
      </c>
      <c r="BG286" t="s">
        <v>6645</v>
      </c>
      <c r="BH286" s="3" t="str">
        <f t="shared" si="171"/>
        <v>US HWY 301</v>
      </c>
      <c r="BI286" s="3" t="str">
        <f t="shared" si="172"/>
        <v>Callahan</v>
      </c>
      <c r="BJ286" s="3" t="str">
        <f t="shared" si="173"/>
        <v>Florida</v>
      </c>
      <c r="BK286" s="3">
        <f t="shared" si="174"/>
        <v>32011</v>
      </c>
      <c r="BL286" s="3" t="str">
        <f t="shared" si="175"/>
        <v>US HWY 301 CALLAHAN FL 32011</v>
      </c>
      <c r="BM286" s="3" t="str">
        <f t="shared" si="176"/>
        <v/>
      </c>
      <c r="BN286" s="3" t="str">
        <f t="shared" si="177"/>
        <v>Lien&lt;$150</v>
      </c>
      <c r="BO286" s="3" t="str">
        <f t="shared" si="178"/>
        <v>No</v>
      </c>
      <c r="BP286" s="3" t="str">
        <f t="shared" si="179"/>
        <v>FV&lt;$10K</v>
      </c>
      <c r="BQ286" t="s">
        <v>6650</v>
      </c>
      <c r="BR286" s="3" t="str">
        <f t="shared" si="180"/>
        <v>No, &lt; $20K Lien</v>
      </c>
      <c r="BS286" s="3" t="str">
        <f t="shared" si="181"/>
        <v>No, Lien &lt; $20K</v>
      </c>
      <c r="BT286" t="s">
        <v>6650</v>
      </c>
      <c r="BU286" s="3" t="str">
        <f t="shared" si="182"/>
        <v>Yes</v>
      </c>
      <c r="BV286" s="3" t="str">
        <f t="shared" si="183"/>
        <v>No</v>
      </c>
      <c r="BW286" s="3">
        <f t="shared" si="184"/>
        <v>6</v>
      </c>
      <c r="BX286" s="3" t="str">
        <f t="shared" si="185"/>
        <v>No</v>
      </c>
      <c r="BY286" s="3">
        <f t="shared" si="186"/>
        <v>1631</v>
      </c>
      <c r="BZ286">
        <v>1</v>
      </c>
      <c r="CA286" s="3">
        <f t="shared" si="187"/>
        <v>1631</v>
      </c>
      <c r="CC286" s="3">
        <f t="shared" si="188"/>
        <v>0</v>
      </c>
      <c r="CD286" s="3">
        <f t="shared" si="189"/>
        <v>0</v>
      </c>
      <c r="CE286" s="3" t="str">
        <f t="shared" si="190"/>
        <v/>
      </c>
      <c r="CF286" s="3" t="e">
        <f>HLOOKUP(CE286,'Valuation Data'!$D$2:$K$5,4,FALSE)</f>
        <v>#N/A</v>
      </c>
      <c r="CG286" s="3">
        <f t="shared" si="191"/>
        <v>1631</v>
      </c>
      <c r="CH286" s="3" t="str">
        <f t="shared" si="192"/>
        <v>No</v>
      </c>
      <c r="CI286" s="3" t="str">
        <f>VLOOKUP(R286,'Use Codes &amp; County Type'!A:D,4,FALSE)</f>
        <v>V</v>
      </c>
      <c r="CJ286" s="3" t="str">
        <f t="shared" si="193"/>
        <v>Yes</v>
      </c>
      <c r="CK286" s="3" t="str">
        <f t="shared" si="194"/>
        <v>No</v>
      </c>
      <c r="CL286" s="3">
        <f t="shared" si="195"/>
        <v>0</v>
      </c>
      <c r="CM286" s="3">
        <f t="shared" si="196"/>
        <v>0</v>
      </c>
      <c r="CN286" s="3">
        <f t="shared" si="197"/>
        <v>718.9</v>
      </c>
      <c r="CO286" s="3">
        <f t="shared" si="198"/>
        <v>-718.9</v>
      </c>
      <c r="CP286" s="3">
        <f t="shared" si="199"/>
        <v>0.44077253218884122</v>
      </c>
      <c r="CR286" s="3" t="str">
        <f t="shared" si="200"/>
        <v>No</v>
      </c>
      <c r="CV286" s="3" t="str">
        <f t="shared" si="201"/>
        <v>Lien&lt;$150</v>
      </c>
      <c r="CW286" s="3">
        <f t="shared" si="202"/>
        <v>285</v>
      </c>
      <c r="CX286" s="3">
        <f t="shared" si="203"/>
        <v>71.89</v>
      </c>
      <c r="CY286" s="3" t="str">
        <f t="shared" si="204"/>
        <v>Ok</v>
      </c>
      <c r="CZ286">
        <v>0</v>
      </c>
      <c r="DA286">
        <v>0</v>
      </c>
    </row>
    <row r="287" spans="1:105" x14ac:dyDescent="0.25">
      <c r="A287">
        <v>286</v>
      </c>
      <c r="B287" t="s">
        <v>3</v>
      </c>
      <c r="C287" t="s">
        <v>395</v>
      </c>
      <c r="D287">
        <v>58.57</v>
      </c>
      <c r="E287">
        <v>2017</v>
      </c>
      <c r="F287">
        <v>58.57</v>
      </c>
      <c r="G287">
        <v>58.57</v>
      </c>
      <c r="H287" s="3">
        <f t="shared" si="164"/>
        <v>0</v>
      </c>
      <c r="J287" t="s">
        <v>2735</v>
      </c>
      <c r="K287" t="s">
        <v>2738</v>
      </c>
      <c r="L287">
        <v>32011</v>
      </c>
      <c r="M287" t="s">
        <v>2942</v>
      </c>
      <c r="N287" t="s">
        <v>4759</v>
      </c>
      <c r="O287">
        <v>-81.871467227757194</v>
      </c>
      <c r="P287">
        <v>30.503223244051501</v>
      </c>
      <c r="Q287" t="s">
        <v>4978</v>
      </c>
      <c r="R287">
        <v>0</v>
      </c>
      <c r="S287" t="s">
        <v>6538</v>
      </c>
      <c r="T287">
        <v>8001</v>
      </c>
      <c r="U287" t="s">
        <v>6581</v>
      </c>
      <c r="V287">
        <v>2017</v>
      </c>
      <c r="W287">
        <v>1531</v>
      </c>
      <c r="X287">
        <v>2017</v>
      </c>
      <c r="Y287">
        <v>1740</v>
      </c>
      <c r="Z287">
        <v>24.56</v>
      </c>
      <c r="AA287" s="3">
        <f t="shared" si="165"/>
        <v>0.41932730066586987</v>
      </c>
      <c r="AB287" t="s">
        <v>6616</v>
      </c>
      <c r="AC287" t="s">
        <v>6617</v>
      </c>
      <c r="AI287" t="s">
        <v>6619</v>
      </c>
      <c r="AJ287" t="s">
        <v>6618</v>
      </c>
      <c r="AK287" t="s">
        <v>6619</v>
      </c>
      <c r="AL287">
        <v>0</v>
      </c>
      <c r="AM287">
        <v>0</v>
      </c>
      <c r="AN287">
        <v>0</v>
      </c>
      <c r="AO287">
        <v>0</v>
      </c>
      <c r="AP287" s="3" t="str">
        <f t="shared" si="166"/>
        <v>Yes</v>
      </c>
      <c r="AQ287" s="3" t="str">
        <f t="shared" si="167"/>
        <v>Yes</v>
      </c>
      <c r="AR287" s="3" t="str">
        <f t="shared" si="168"/>
        <v>Yes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 t="s">
        <v>6634</v>
      </c>
      <c r="AZ287">
        <v>0</v>
      </c>
      <c r="BA287">
        <v>2</v>
      </c>
      <c r="BB287" t="s">
        <v>6616</v>
      </c>
      <c r="BC287" t="s">
        <v>6616</v>
      </c>
      <c r="BD287" s="4" t="str">
        <f t="shared" si="169"/>
        <v>No</v>
      </c>
      <c r="BE287" t="s">
        <v>6640</v>
      </c>
      <c r="BF287" s="3" t="str">
        <f t="shared" si="170"/>
        <v>No</v>
      </c>
      <c r="BG287" t="s">
        <v>6645</v>
      </c>
      <c r="BH287" s="3" t="str">
        <f t="shared" si="171"/>
        <v>US HWY 301</v>
      </c>
      <c r="BI287" s="3" t="str">
        <f t="shared" si="172"/>
        <v>Callahan</v>
      </c>
      <c r="BJ287" s="3" t="str">
        <f t="shared" si="173"/>
        <v>Florida</v>
      </c>
      <c r="BK287" s="3">
        <f t="shared" si="174"/>
        <v>32011</v>
      </c>
      <c r="BL287" s="3" t="str">
        <f t="shared" si="175"/>
        <v>US HWY 301 CALLAHAN FL 32011</v>
      </c>
      <c r="BM287" s="3" t="str">
        <f t="shared" si="176"/>
        <v/>
      </c>
      <c r="BN287" s="3" t="str">
        <f t="shared" si="177"/>
        <v>Lien&lt;$150</v>
      </c>
      <c r="BO287" s="3" t="str">
        <f t="shared" si="178"/>
        <v>No</v>
      </c>
      <c r="BP287" s="3" t="str">
        <f t="shared" si="179"/>
        <v>FV&lt;$10K</v>
      </c>
      <c r="BQ287" t="s">
        <v>6650</v>
      </c>
      <c r="BR287" s="3" t="str">
        <f t="shared" si="180"/>
        <v>No, &lt; $20K Lien</v>
      </c>
      <c r="BS287" s="3" t="str">
        <f t="shared" si="181"/>
        <v>No, Lien &lt; $20K</v>
      </c>
      <c r="BT287" t="s">
        <v>6650</v>
      </c>
      <c r="BU287" s="3" t="str">
        <f t="shared" si="182"/>
        <v>Yes</v>
      </c>
      <c r="BV287" s="3" t="str">
        <f t="shared" si="183"/>
        <v>No</v>
      </c>
      <c r="BW287" s="3">
        <f t="shared" si="184"/>
        <v>2</v>
      </c>
      <c r="BX287" s="3" t="str">
        <f t="shared" si="185"/>
        <v>No</v>
      </c>
      <c r="BY287" s="3">
        <f t="shared" si="186"/>
        <v>1531</v>
      </c>
      <c r="BZ287">
        <v>1</v>
      </c>
      <c r="CA287" s="3">
        <f t="shared" si="187"/>
        <v>1531</v>
      </c>
      <c r="CC287" s="3">
        <f t="shared" si="188"/>
        <v>0</v>
      </c>
      <c r="CD287" s="3">
        <f t="shared" si="189"/>
        <v>0</v>
      </c>
      <c r="CE287" s="3" t="str">
        <f t="shared" si="190"/>
        <v/>
      </c>
      <c r="CF287" s="3" t="e">
        <f>HLOOKUP(CE287,'Valuation Data'!$D$2:$K$5,4,FALSE)</f>
        <v>#N/A</v>
      </c>
      <c r="CG287" s="3">
        <f t="shared" si="191"/>
        <v>1531</v>
      </c>
      <c r="CH287" s="3" t="str">
        <f t="shared" si="192"/>
        <v>No</v>
      </c>
      <c r="CI287" s="3" t="str">
        <f>VLOOKUP(R287,'Use Codes &amp; County Type'!A:D,4,FALSE)</f>
        <v>V</v>
      </c>
      <c r="CJ287" s="3" t="str">
        <f t="shared" si="193"/>
        <v>Yes</v>
      </c>
      <c r="CK287" s="3" t="str">
        <f t="shared" si="194"/>
        <v>No</v>
      </c>
      <c r="CL287" s="3">
        <f t="shared" si="195"/>
        <v>0</v>
      </c>
      <c r="CM287" s="3">
        <f t="shared" si="196"/>
        <v>0</v>
      </c>
      <c r="CN287" s="3">
        <f t="shared" si="197"/>
        <v>351.42</v>
      </c>
      <c r="CO287" s="3">
        <f t="shared" si="198"/>
        <v>-351.42</v>
      </c>
      <c r="CP287" s="3">
        <f t="shared" si="199"/>
        <v>0.22953625081645984</v>
      </c>
      <c r="CR287" s="3" t="str">
        <f t="shared" si="200"/>
        <v>No</v>
      </c>
      <c r="CV287" s="3" t="str">
        <f t="shared" si="201"/>
        <v>Lien&lt;$150</v>
      </c>
      <c r="CW287" s="3">
        <f t="shared" si="202"/>
        <v>286</v>
      </c>
      <c r="CX287" s="3">
        <f t="shared" si="203"/>
        <v>58.57</v>
      </c>
      <c r="CY287" s="3" t="str">
        <f t="shared" si="204"/>
        <v>Ok</v>
      </c>
      <c r="CZ287">
        <v>0</v>
      </c>
      <c r="DA287">
        <v>0</v>
      </c>
    </row>
    <row r="288" spans="1:105" x14ac:dyDescent="0.25">
      <c r="A288">
        <v>287</v>
      </c>
      <c r="B288" t="s">
        <v>3</v>
      </c>
      <c r="C288" t="s">
        <v>396</v>
      </c>
      <c r="D288">
        <v>2077.56</v>
      </c>
      <c r="E288">
        <v>2017</v>
      </c>
      <c r="F288">
        <v>2077.56</v>
      </c>
      <c r="G288">
        <v>2077.56</v>
      </c>
      <c r="H288" s="3">
        <f t="shared" si="164"/>
        <v>0</v>
      </c>
      <c r="I288">
        <v>33600</v>
      </c>
      <c r="J288" t="s">
        <v>2735</v>
      </c>
      <c r="K288" t="s">
        <v>2738</v>
      </c>
      <c r="L288">
        <v>32011</v>
      </c>
      <c r="M288" t="s">
        <v>2943</v>
      </c>
      <c r="N288" t="s">
        <v>4759</v>
      </c>
      <c r="O288">
        <v>-81.878400510438198</v>
      </c>
      <c r="P288">
        <v>30.497230886339999</v>
      </c>
      <c r="Q288" t="s">
        <v>4979</v>
      </c>
      <c r="R288">
        <v>2</v>
      </c>
      <c r="S288" t="s">
        <v>6535</v>
      </c>
      <c r="T288">
        <v>1006</v>
      </c>
      <c r="U288" t="s">
        <v>6578</v>
      </c>
      <c r="V288">
        <v>2017</v>
      </c>
      <c r="W288">
        <v>124939</v>
      </c>
      <c r="X288">
        <v>2017</v>
      </c>
      <c r="Y288">
        <v>124939</v>
      </c>
      <c r="Z288">
        <v>1891.41</v>
      </c>
      <c r="AA288" s="3">
        <f t="shared" si="165"/>
        <v>0.91039969964766365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 s="3" t="str">
        <f t="shared" si="166"/>
        <v>No</v>
      </c>
      <c r="AQ288" s="3" t="str">
        <f t="shared" si="167"/>
        <v>No</v>
      </c>
      <c r="AR288" s="3" t="str">
        <f t="shared" si="168"/>
        <v>No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 t="s">
        <v>6634</v>
      </c>
      <c r="AZ288">
        <v>0</v>
      </c>
      <c r="BA288">
        <v>0</v>
      </c>
      <c r="BB288" t="s">
        <v>6616</v>
      </c>
      <c r="BC288">
        <v>0</v>
      </c>
      <c r="BD288" s="4" t="str">
        <f t="shared" si="169"/>
        <v>No</v>
      </c>
      <c r="BE288" t="s">
        <v>6640</v>
      </c>
      <c r="BF288" s="3" t="str">
        <f t="shared" si="170"/>
        <v>No</v>
      </c>
      <c r="BG288" t="s">
        <v>6645</v>
      </c>
      <c r="BH288" s="3" t="str">
        <f t="shared" si="171"/>
        <v>33600 CROSSFIRE TR</v>
      </c>
      <c r="BI288" s="3" t="str">
        <f t="shared" si="172"/>
        <v>Callahan</v>
      </c>
      <c r="BJ288" s="3" t="str">
        <f t="shared" si="173"/>
        <v>Florida</v>
      </c>
      <c r="BK288" s="3">
        <f t="shared" si="174"/>
        <v>32011</v>
      </c>
      <c r="BL288" s="3" t="str">
        <f t="shared" si="175"/>
        <v>33600 CROSSFIRE TR CALLAHAN FL 32011</v>
      </c>
      <c r="BM288" s="3" t="str">
        <f t="shared" si="176"/>
        <v/>
      </c>
      <c r="BN288" s="3" t="str">
        <f t="shared" si="177"/>
        <v>Pass</v>
      </c>
      <c r="BO288" s="3" t="str">
        <f t="shared" si="178"/>
        <v>No</v>
      </c>
      <c r="BP288" s="3" t="str">
        <f t="shared" si="179"/>
        <v>FV&lt;$10K</v>
      </c>
      <c r="BQ288" t="s">
        <v>6650</v>
      </c>
      <c r="BR288" s="3" t="str">
        <f t="shared" si="180"/>
        <v>No, &lt; $20K Lien</v>
      </c>
      <c r="BS288" s="3" t="str">
        <f t="shared" si="181"/>
        <v>No, Lien &lt; $20K</v>
      </c>
      <c r="BT288" t="s">
        <v>6650</v>
      </c>
      <c r="BU288" s="3" t="str">
        <f t="shared" si="182"/>
        <v>No</v>
      </c>
      <c r="BV288" s="3" t="str">
        <f t="shared" si="183"/>
        <v>No</v>
      </c>
      <c r="BW288" s="3">
        <f t="shared" si="184"/>
        <v>0</v>
      </c>
      <c r="BX288" s="3" t="str">
        <f t="shared" si="185"/>
        <v>No</v>
      </c>
      <c r="BY288" s="3">
        <f t="shared" si="186"/>
        <v>124939</v>
      </c>
      <c r="BZ288">
        <v>1</v>
      </c>
      <c r="CA288" s="3">
        <f t="shared" si="187"/>
        <v>124939</v>
      </c>
      <c r="CC288" s="3">
        <f t="shared" si="188"/>
        <v>0</v>
      </c>
      <c r="CD288" s="3">
        <f t="shared" si="189"/>
        <v>0</v>
      </c>
      <c r="CE288" s="3" t="str">
        <f t="shared" si="190"/>
        <v/>
      </c>
      <c r="CF288" s="3" t="e">
        <f>HLOOKUP(CE288,'Valuation Data'!$D$2:$K$5,4,FALSE)</f>
        <v>#N/A</v>
      </c>
      <c r="CG288" s="3">
        <f t="shared" si="191"/>
        <v>124939</v>
      </c>
      <c r="CH288" s="3" t="str">
        <f t="shared" si="192"/>
        <v>No</v>
      </c>
      <c r="CI288" s="3" t="str">
        <f>VLOOKUP(R288,'Use Codes &amp; County Type'!A:D,4,FALSE)</f>
        <v>R</v>
      </c>
      <c r="CJ288" s="3" t="str">
        <f t="shared" si="193"/>
        <v>No</v>
      </c>
      <c r="CK288" s="3" t="str">
        <f t="shared" si="194"/>
        <v>No</v>
      </c>
      <c r="CL288" s="3">
        <f t="shared" si="195"/>
        <v>0.35</v>
      </c>
      <c r="CM288" s="3">
        <f t="shared" si="196"/>
        <v>43728.649999999994</v>
      </c>
      <c r="CN288" s="3">
        <f t="shared" si="197"/>
        <v>8310.24</v>
      </c>
      <c r="CO288" s="3">
        <f t="shared" si="198"/>
        <v>35418.409999999996</v>
      </c>
      <c r="CP288" s="3">
        <f t="shared" si="199"/>
        <v>6.6514379016960279E-2</v>
      </c>
      <c r="CR288" s="3" t="str">
        <f t="shared" si="200"/>
        <v>No</v>
      </c>
      <c r="CV288" s="3" t="str">
        <f t="shared" si="201"/>
        <v>*Bid</v>
      </c>
      <c r="CW288" s="3">
        <f t="shared" si="202"/>
        <v>287</v>
      </c>
      <c r="CX288" s="3">
        <f t="shared" si="203"/>
        <v>2077.56</v>
      </c>
      <c r="CY288" s="3" t="str">
        <f t="shared" si="204"/>
        <v>Ok</v>
      </c>
      <c r="CZ288">
        <v>0</v>
      </c>
      <c r="DA288">
        <v>0</v>
      </c>
    </row>
    <row r="289" spans="1:105" x14ac:dyDescent="0.25">
      <c r="A289">
        <v>288</v>
      </c>
      <c r="B289" t="s">
        <v>3</v>
      </c>
      <c r="C289" t="s">
        <v>397</v>
      </c>
      <c r="D289">
        <v>1499.22</v>
      </c>
      <c r="E289">
        <v>2017</v>
      </c>
      <c r="F289">
        <v>1499.22</v>
      </c>
      <c r="G289">
        <v>1499.22</v>
      </c>
      <c r="H289" s="3">
        <f t="shared" si="164"/>
        <v>0</v>
      </c>
      <c r="I289">
        <v>33575</v>
      </c>
      <c r="J289" t="s">
        <v>2735</v>
      </c>
      <c r="K289" t="s">
        <v>2738</v>
      </c>
      <c r="L289">
        <v>32011</v>
      </c>
      <c r="M289" t="s">
        <v>2944</v>
      </c>
      <c r="N289" t="s">
        <v>4759</v>
      </c>
      <c r="O289">
        <v>-81.868020951802393</v>
      </c>
      <c r="P289">
        <v>30.495618628884198</v>
      </c>
      <c r="Q289" t="s">
        <v>4980</v>
      </c>
      <c r="R289">
        <v>2</v>
      </c>
      <c r="S289" t="s">
        <v>6535</v>
      </c>
      <c r="T289">
        <v>1006</v>
      </c>
      <c r="U289" t="s">
        <v>6578</v>
      </c>
      <c r="V289">
        <v>2017</v>
      </c>
      <c r="W289">
        <v>89614</v>
      </c>
      <c r="X289">
        <v>2017</v>
      </c>
      <c r="Y289">
        <v>89614</v>
      </c>
      <c r="Z289">
        <v>1356.65</v>
      </c>
      <c r="AA289" s="3">
        <f t="shared" si="165"/>
        <v>0.9049038833526768</v>
      </c>
      <c r="AB289" t="s">
        <v>6616</v>
      </c>
      <c r="AC289" t="s">
        <v>6616</v>
      </c>
      <c r="AD289" t="s">
        <v>6616</v>
      </c>
      <c r="AE289" t="s">
        <v>6616</v>
      </c>
      <c r="AI289" t="s">
        <v>6618</v>
      </c>
      <c r="AJ289" t="s">
        <v>6618</v>
      </c>
      <c r="AK289" t="s">
        <v>6618</v>
      </c>
      <c r="AL289" t="s">
        <v>6618</v>
      </c>
      <c r="AM289" t="s">
        <v>6618</v>
      </c>
      <c r="AN289" t="s">
        <v>6618</v>
      </c>
      <c r="AO289">
        <v>0</v>
      </c>
      <c r="AP289" s="3" t="str">
        <f t="shared" si="166"/>
        <v>No</v>
      </c>
      <c r="AQ289" s="3" t="str">
        <f t="shared" si="167"/>
        <v>No</v>
      </c>
      <c r="AR289" s="3" t="str">
        <f t="shared" si="168"/>
        <v>No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 t="s">
        <v>6634</v>
      </c>
      <c r="AZ289" t="s">
        <v>6638</v>
      </c>
      <c r="BA289">
        <v>1</v>
      </c>
      <c r="BB289" t="s">
        <v>6616</v>
      </c>
      <c r="BC289" t="s">
        <v>6616</v>
      </c>
      <c r="BD289" s="4" t="str">
        <f t="shared" si="169"/>
        <v>No</v>
      </c>
      <c r="BE289" t="s">
        <v>6640</v>
      </c>
      <c r="BF289" s="3" t="str">
        <f t="shared" si="170"/>
        <v>No</v>
      </c>
      <c r="BG289" t="s">
        <v>6645</v>
      </c>
      <c r="BH289" s="3" t="str">
        <f t="shared" si="171"/>
        <v>33575 RATTLESNAKE TRL</v>
      </c>
      <c r="BI289" s="3" t="str">
        <f t="shared" si="172"/>
        <v>Callahan</v>
      </c>
      <c r="BJ289" s="3" t="str">
        <f t="shared" si="173"/>
        <v>Florida</v>
      </c>
      <c r="BK289" s="3">
        <f t="shared" si="174"/>
        <v>32011</v>
      </c>
      <c r="BL289" s="3" t="str">
        <f t="shared" si="175"/>
        <v>33575 RATTLESNAKE TRL CALLAHAN FL 32011</v>
      </c>
      <c r="BM289" s="3" t="str">
        <f t="shared" si="176"/>
        <v/>
      </c>
      <c r="BN289" s="3" t="str">
        <f t="shared" si="177"/>
        <v>Pass</v>
      </c>
      <c r="BO289" s="3" t="str">
        <f t="shared" si="178"/>
        <v>No</v>
      </c>
      <c r="BP289" s="3" t="str">
        <f t="shared" si="179"/>
        <v>FV&lt;$10K</v>
      </c>
      <c r="BQ289" t="s">
        <v>6650</v>
      </c>
      <c r="BR289" s="3" t="str">
        <f t="shared" si="180"/>
        <v>No, &lt; $20K Lien</v>
      </c>
      <c r="BS289" s="3" t="str">
        <f t="shared" si="181"/>
        <v>No, Lien &lt; $20K</v>
      </c>
      <c r="BT289" t="s">
        <v>6650</v>
      </c>
      <c r="BU289" s="3" t="str">
        <f t="shared" si="182"/>
        <v>No</v>
      </c>
      <c r="BV289" s="3" t="str">
        <f t="shared" si="183"/>
        <v>No</v>
      </c>
      <c r="BW289" s="3">
        <f t="shared" si="184"/>
        <v>1</v>
      </c>
      <c r="BX289" s="3" t="str">
        <f t="shared" si="185"/>
        <v>No</v>
      </c>
      <c r="BY289" s="3">
        <f t="shared" si="186"/>
        <v>89614</v>
      </c>
      <c r="BZ289">
        <v>1</v>
      </c>
      <c r="CA289" s="3">
        <f t="shared" si="187"/>
        <v>89614</v>
      </c>
      <c r="CC289" s="3">
        <f t="shared" si="188"/>
        <v>0</v>
      </c>
      <c r="CD289" s="3">
        <f t="shared" si="189"/>
        <v>0</v>
      </c>
      <c r="CE289" s="3" t="str">
        <f t="shared" si="190"/>
        <v/>
      </c>
      <c r="CF289" s="3" t="e">
        <f>HLOOKUP(CE289,'Valuation Data'!$D$2:$K$5,4,FALSE)</f>
        <v>#N/A</v>
      </c>
      <c r="CG289" s="3">
        <f t="shared" si="191"/>
        <v>89614</v>
      </c>
      <c r="CH289" s="3" t="str">
        <f t="shared" si="192"/>
        <v>No</v>
      </c>
      <c r="CI289" s="3" t="str">
        <f>VLOOKUP(R289,'Use Codes &amp; County Type'!A:D,4,FALSE)</f>
        <v>R</v>
      </c>
      <c r="CJ289" s="3" t="str">
        <f t="shared" si="193"/>
        <v>No</v>
      </c>
      <c r="CK289" s="3" t="str">
        <f t="shared" si="194"/>
        <v>No</v>
      </c>
      <c r="CL289" s="3">
        <f t="shared" si="195"/>
        <v>0.35</v>
      </c>
      <c r="CM289" s="3">
        <f t="shared" si="196"/>
        <v>31364.899999999998</v>
      </c>
      <c r="CN289" s="3">
        <f t="shared" si="197"/>
        <v>7496.1</v>
      </c>
      <c r="CO289" s="3">
        <f t="shared" si="198"/>
        <v>23868.799999999996</v>
      </c>
      <c r="CP289" s="3">
        <f t="shared" si="199"/>
        <v>8.3648760238355616E-2</v>
      </c>
      <c r="CR289" s="3" t="str">
        <f t="shared" si="200"/>
        <v>No</v>
      </c>
      <c r="CV289" s="3" t="str">
        <f t="shared" si="201"/>
        <v>*Bid</v>
      </c>
      <c r="CW289" s="3">
        <f t="shared" si="202"/>
        <v>288</v>
      </c>
      <c r="CX289" s="3">
        <f t="shared" si="203"/>
        <v>1499.22</v>
      </c>
      <c r="CY289" s="3" t="str">
        <f t="shared" si="204"/>
        <v>Ok</v>
      </c>
      <c r="CZ289">
        <v>0</v>
      </c>
      <c r="DA289">
        <v>0</v>
      </c>
    </row>
    <row r="290" spans="1:105" x14ac:dyDescent="0.25">
      <c r="A290">
        <v>289</v>
      </c>
      <c r="B290" t="s">
        <v>3</v>
      </c>
      <c r="C290" t="s">
        <v>398</v>
      </c>
      <c r="D290">
        <v>2781.02</v>
      </c>
      <c r="E290">
        <v>2017</v>
      </c>
      <c r="F290">
        <v>2781.02</v>
      </c>
      <c r="G290">
        <v>2781.02</v>
      </c>
      <c r="H290" s="3">
        <f t="shared" si="164"/>
        <v>0</v>
      </c>
      <c r="I290">
        <v>33350</v>
      </c>
      <c r="J290" t="s">
        <v>2735</v>
      </c>
      <c r="K290" t="s">
        <v>2738</v>
      </c>
      <c r="L290">
        <v>32011</v>
      </c>
      <c r="M290" t="s">
        <v>2945</v>
      </c>
      <c r="N290" t="s">
        <v>4759</v>
      </c>
      <c r="O290">
        <v>-81.870023509126995</v>
      </c>
      <c r="P290">
        <v>30.496017974720498</v>
      </c>
      <c r="Q290" t="s">
        <v>4981</v>
      </c>
      <c r="R290">
        <v>1</v>
      </c>
      <c r="S290" t="s">
        <v>6539</v>
      </c>
      <c r="T290">
        <v>1001</v>
      </c>
      <c r="U290" t="s">
        <v>6582</v>
      </c>
      <c r="V290">
        <v>2017</v>
      </c>
      <c r="W290">
        <v>166463</v>
      </c>
      <c r="X290">
        <v>2017</v>
      </c>
      <c r="Y290">
        <v>169767</v>
      </c>
      <c r="Z290">
        <v>2541.85</v>
      </c>
      <c r="AA290" s="3">
        <f t="shared" si="165"/>
        <v>0.91399918015692083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 s="3" t="str">
        <f t="shared" si="166"/>
        <v>No</v>
      </c>
      <c r="AQ290" s="3" t="str">
        <f t="shared" si="167"/>
        <v>No</v>
      </c>
      <c r="AR290" s="3" t="str">
        <f t="shared" si="168"/>
        <v>No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 t="s">
        <v>6634</v>
      </c>
      <c r="AZ290">
        <v>0</v>
      </c>
      <c r="BA290">
        <v>0</v>
      </c>
      <c r="BB290" t="s">
        <v>6616</v>
      </c>
      <c r="BC290">
        <v>0</v>
      </c>
      <c r="BD290" s="4" t="str">
        <f t="shared" si="169"/>
        <v>No</v>
      </c>
      <c r="BE290" t="s">
        <v>6640</v>
      </c>
      <c r="BF290" s="3" t="str">
        <f t="shared" si="170"/>
        <v>No</v>
      </c>
      <c r="BG290" t="s">
        <v>6645</v>
      </c>
      <c r="BH290" s="3" t="str">
        <f t="shared" si="171"/>
        <v>33350 CRIPPLE HORSE TRL</v>
      </c>
      <c r="BI290" s="3" t="str">
        <f t="shared" si="172"/>
        <v>Callahan</v>
      </c>
      <c r="BJ290" s="3" t="str">
        <f t="shared" si="173"/>
        <v>Florida</v>
      </c>
      <c r="BK290" s="3">
        <f t="shared" si="174"/>
        <v>32011</v>
      </c>
      <c r="BL290" s="3" t="str">
        <f t="shared" si="175"/>
        <v>33350 CRIPPLE HORSE TRL CALLAHAN FL 32011</v>
      </c>
      <c r="BM290" s="3" t="str">
        <f t="shared" si="176"/>
        <v/>
      </c>
      <c r="BN290" s="3" t="str">
        <f t="shared" si="177"/>
        <v>Pass</v>
      </c>
      <c r="BO290" s="3" t="str">
        <f t="shared" si="178"/>
        <v>No</v>
      </c>
      <c r="BP290" s="3" t="str">
        <f t="shared" si="179"/>
        <v>FV&lt;$10K</v>
      </c>
      <c r="BQ290" t="s">
        <v>6650</v>
      </c>
      <c r="BR290" s="3" t="str">
        <f t="shared" si="180"/>
        <v>No, &lt; $20K Lien</v>
      </c>
      <c r="BS290" s="3" t="str">
        <f t="shared" si="181"/>
        <v>No, Lien &lt; $20K</v>
      </c>
      <c r="BT290" t="s">
        <v>6650</v>
      </c>
      <c r="BU290" s="3" t="str">
        <f t="shared" si="182"/>
        <v>No</v>
      </c>
      <c r="BV290" s="3" t="str">
        <f t="shared" si="183"/>
        <v>No</v>
      </c>
      <c r="BW290" s="3">
        <f t="shared" si="184"/>
        <v>0</v>
      </c>
      <c r="BX290" s="3" t="str">
        <f t="shared" si="185"/>
        <v>No</v>
      </c>
      <c r="BY290" s="3">
        <f t="shared" si="186"/>
        <v>166463</v>
      </c>
      <c r="BZ290">
        <v>1</v>
      </c>
      <c r="CA290" s="3">
        <f t="shared" si="187"/>
        <v>166463</v>
      </c>
      <c r="CC290" s="3">
        <f t="shared" si="188"/>
        <v>0</v>
      </c>
      <c r="CD290" s="3">
        <f t="shared" si="189"/>
        <v>0</v>
      </c>
      <c r="CE290" s="3" t="str">
        <f t="shared" si="190"/>
        <v/>
      </c>
      <c r="CF290" s="3" t="e">
        <f>HLOOKUP(CE290,'Valuation Data'!$D$2:$K$5,4,FALSE)</f>
        <v>#N/A</v>
      </c>
      <c r="CG290" s="3">
        <f t="shared" si="191"/>
        <v>166463</v>
      </c>
      <c r="CH290" s="3" t="str">
        <f t="shared" si="192"/>
        <v>No</v>
      </c>
      <c r="CI290" s="3" t="str">
        <f>VLOOKUP(R290,'Use Codes &amp; County Type'!A:D,4,FALSE)</f>
        <v>S</v>
      </c>
      <c r="CJ290" s="3" t="str">
        <f t="shared" si="193"/>
        <v>No</v>
      </c>
      <c r="CK290" s="3" t="str">
        <f t="shared" si="194"/>
        <v>No</v>
      </c>
      <c r="CL290" s="3">
        <f t="shared" si="195"/>
        <v>0.35</v>
      </c>
      <c r="CM290" s="3">
        <f t="shared" si="196"/>
        <v>58262.049999999996</v>
      </c>
      <c r="CN290" s="3">
        <f t="shared" si="197"/>
        <v>11124.08</v>
      </c>
      <c r="CO290" s="3">
        <f t="shared" si="198"/>
        <v>47137.969999999994</v>
      </c>
      <c r="CP290" s="3">
        <f t="shared" si="199"/>
        <v>6.6826141544967951E-2</v>
      </c>
      <c r="CR290" s="3" t="str">
        <f t="shared" si="200"/>
        <v>No</v>
      </c>
      <c r="CV290" s="3" t="str">
        <f t="shared" si="201"/>
        <v>*Bid</v>
      </c>
      <c r="CW290" s="3">
        <f t="shared" si="202"/>
        <v>289</v>
      </c>
      <c r="CX290" s="3">
        <f t="shared" si="203"/>
        <v>2781.02</v>
      </c>
      <c r="CY290" s="3" t="str">
        <f t="shared" si="204"/>
        <v>Ok</v>
      </c>
      <c r="CZ290">
        <v>0</v>
      </c>
      <c r="DA290">
        <v>0</v>
      </c>
    </row>
    <row r="291" spans="1:105" x14ac:dyDescent="0.25">
      <c r="A291">
        <v>290</v>
      </c>
      <c r="B291" t="s">
        <v>3</v>
      </c>
      <c r="C291" t="s">
        <v>399</v>
      </c>
      <c r="D291">
        <v>93.39</v>
      </c>
      <c r="E291">
        <v>2017</v>
      </c>
      <c r="F291">
        <v>93.39</v>
      </c>
      <c r="G291">
        <v>93.39</v>
      </c>
      <c r="H291" s="3">
        <f t="shared" si="164"/>
        <v>0</v>
      </c>
      <c r="J291" t="s">
        <v>2735</v>
      </c>
      <c r="K291" t="s">
        <v>2738</v>
      </c>
      <c r="L291">
        <v>32011</v>
      </c>
      <c r="M291" t="s">
        <v>2946</v>
      </c>
      <c r="N291" t="s">
        <v>4759</v>
      </c>
      <c r="O291">
        <v>0</v>
      </c>
      <c r="P291">
        <v>0</v>
      </c>
      <c r="Q291" t="s">
        <v>4982</v>
      </c>
      <c r="R291">
        <v>0</v>
      </c>
      <c r="S291" t="s">
        <v>6538</v>
      </c>
      <c r="T291">
        <v>8001</v>
      </c>
      <c r="U291" t="s">
        <v>6581</v>
      </c>
      <c r="V291">
        <v>2017</v>
      </c>
      <c r="W291">
        <v>3750</v>
      </c>
      <c r="X291">
        <v>2017</v>
      </c>
      <c r="Y291">
        <v>3750</v>
      </c>
      <c r="Z291">
        <v>56.77</v>
      </c>
      <c r="AA291" s="3">
        <f t="shared" si="165"/>
        <v>0.60788092943569982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 s="3" t="str">
        <f t="shared" si="166"/>
        <v>No</v>
      </c>
      <c r="AQ291" s="3" t="str">
        <f t="shared" si="167"/>
        <v>No</v>
      </c>
      <c r="AR291" s="3" t="str">
        <f t="shared" si="168"/>
        <v>No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 t="s">
        <v>6616</v>
      </c>
      <c r="BC291">
        <v>0</v>
      </c>
      <c r="BD291" s="4" t="str">
        <f t="shared" si="169"/>
        <v>No</v>
      </c>
      <c r="BE291" t="s">
        <v>6640</v>
      </c>
      <c r="BF291" s="3" t="str">
        <f t="shared" si="170"/>
        <v>No</v>
      </c>
      <c r="BG291" t="s">
        <v>6645</v>
      </c>
      <c r="BH291" s="3" t="str">
        <f t="shared" si="171"/>
        <v>SAGEBRUSH LN</v>
      </c>
      <c r="BI291" s="3" t="str">
        <f t="shared" si="172"/>
        <v>Callahan</v>
      </c>
      <c r="BJ291" s="3" t="str">
        <f t="shared" si="173"/>
        <v>Florida</v>
      </c>
      <c r="BK291" s="3">
        <f t="shared" si="174"/>
        <v>32011</v>
      </c>
      <c r="BL291" s="3" t="str">
        <f t="shared" si="175"/>
        <v>SAGEBRUSH LN CALLAHAN FL 32011</v>
      </c>
      <c r="BM291" s="3" t="str">
        <f t="shared" si="176"/>
        <v/>
      </c>
      <c r="BN291" s="3" t="str">
        <f t="shared" si="177"/>
        <v>Lien&lt;$150</v>
      </c>
      <c r="BO291" s="3" t="str">
        <f t="shared" si="178"/>
        <v>No</v>
      </c>
      <c r="BP291" s="3" t="str">
        <f t="shared" si="179"/>
        <v>FV&lt;$10K</v>
      </c>
      <c r="BQ291" t="s">
        <v>6650</v>
      </c>
      <c r="BR291" s="3" t="str">
        <f t="shared" si="180"/>
        <v>No, &lt; $20K Lien</v>
      </c>
      <c r="BS291" s="3" t="str">
        <f t="shared" si="181"/>
        <v>No, Lien &lt; $20K</v>
      </c>
      <c r="BT291" t="s">
        <v>6650</v>
      </c>
      <c r="BU291" s="3" t="str">
        <f t="shared" si="182"/>
        <v>No</v>
      </c>
      <c r="BV291" s="3" t="str">
        <f t="shared" si="183"/>
        <v>No</v>
      </c>
      <c r="BW291" s="3">
        <f t="shared" si="184"/>
        <v>0</v>
      </c>
      <c r="BX291" s="3" t="str">
        <f t="shared" si="185"/>
        <v>No</v>
      </c>
      <c r="BY291" s="3">
        <f t="shared" si="186"/>
        <v>3750</v>
      </c>
      <c r="BZ291">
        <v>1</v>
      </c>
      <c r="CA291" s="3">
        <f t="shared" si="187"/>
        <v>3750</v>
      </c>
      <c r="CC291" s="3">
        <f t="shared" si="188"/>
        <v>0</v>
      </c>
      <c r="CD291" s="3">
        <f t="shared" si="189"/>
        <v>0</v>
      </c>
      <c r="CE291" s="3" t="str">
        <f t="shared" si="190"/>
        <v/>
      </c>
      <c r="CF291" s="3" t="e">
        <f>HLOOKUP(CE291,'Valuation Data'!$D$2:$K$5,4,FALSE)</f>
        <v>#N/A</v>
      </c>
      <c r="CG291" s="3">
        <f t="shared" si="191"/>
        <v>3750</v>
      </c>
      <c r="CH291" s="3" t="str">
        <f t="shared" si="192"/>
        <v>No</v>
      </c>
      <c r="CI291" s="3" t="str">
        <f>VLOOKUP(R291,'Use Codes &amp; County Type'!A:D,4,FALSE)</f>
        <v>V</v>
      </c>
      <c r="CJ291" s="3" t="str">
        <f t="shared" si="193"/>
        <v>Yes</v>
      </c>
      <c r="CK291" s="3" t="str">
        <f t="shared" si="194"/>
        <v>No</v>
      </c>
      <c r="CL291" s="3">
        <f t="shared" si="195"/>
        <v>0</v>
      </c>
      <c r="CM291" s="3">
        <f t="shared" si="196"/>
        <v>0</v>
      </c>
      <c r="CN291" s="3">
        <f t="shared" si="197"/>
        <v>373.56</v>
      </c>
      <c r="CO291" s="3">
        <f t="shared" si="198"/>
        <v>-373.56</v>
      </c>
      <c r="CP291" s="3">
        <f t="shared" si="199"/>
        <v>9.9615999999999996E-2</v>
      </c>
      <c r="CR291" s="3" t="str">
        <f t="shared" si="200"/>
        <v>No</v>
      </c>
      <c r="CV291" s="3" t="str">
        <f t="shared" si="201"/>
        <v>Lien&lt;$150</v>
      </c>
      <c r="CW291" s="3">
        <f t="shared" si="202"/>
        <v>290</v>
      </c>
      <c r="CX291" s="3">
        <f t="shared" si="203"/>
        <v>93.39</v>
      </c>
      <c r="CY291" s="3" t="str">
        <f t="shared" si="204"/>
        <v>Ok</v>
      </c>
      <c r="CZ291">
        <v>0</v>
      </c>
      <c r="DA291">
        <v>0</v>
      </c>
    </row>
    <row r="292" spans="1:105" x14ac:dyDescent="0.25">
      <c r="A292">
        <v>291</v>
      </c>
      <c r="B292" t="s">
        <v>3</v>
      </c>
      <c r="C292" t="s">
        <v>400</v>
      </c>
      <c r="D292">
        <v>673.07</v>
      </c>
      <c r="E292">
        <v>2017</v>
      </c>
      <c r="F292">
        <v>673.07</v>
      </c>
      <c r="G292">
        <v>673.07</v>
      </c>
      <c r="H292" s="3">
        <f t="shared" si="164"/>
        <v>0</v>
      </c>
      <c r="I292">
        <v>34477</v>
      </c>
      <c r="J292" t="s">
        <v>2735</v>
      </c>
      <c r="K292" t="s">
        <v>2738</v>
      </c>
      <c r="L292">
        <v>32011</v>
      </c>
      <c r="M292" t="s">
        <v>2947</v>
      </c>
      <c r="N292" t="s">
        <v>4759</v>
      </c>
      <c r="O292">
        <v>-81.899750175286897</v>
      </c>
      <c r="P292">
        <v>30.501939108869198</v>
      </c>
      <c r="Q292" t="s">
        <v>4983</v>
      </c>
      <c r="R292">
        <v>2</v>
      </c>
      <c r="S292" t="s">
        <v>6535</v>
      </c>
      <c r="T292">
        <v>1006</v>
      </c>
      <c r="U292" t="s">
        <v>6578</v>
      </c>
      <c r="V292">
        <v>2017</v>
      </c>
      <c r="W292">
        <v>39155</v>
      </c>
      <c r="X292">
        <v>2017</v>
      </c>
      <c r="Y292">
        <v>39155</v>
      </c>
      <c r="Z292">
        <v>592.76</v>
      </c>
      <c r="AA292" s="3">
        <f t="shared" si="165"/>
        <v>0.88068105843374378</v>
      </c>
      <c r="AB292" t="s">
        <v>6616</v>
      </c>
      <c r="AI292" t="s">
        <v>6618</v>
      </c>
      <c r="AJ292" t="s">
        <v>6618</v>
      </c>
      <c r="AK292">
        <v>0</v>
      </c>
      <c r="AL292">
        <v>0</v>
      </c>
      <c r="AM292">
        <v>0</v>
      </c>
      <c r="AN292">
        <v>0</v>
      </c>
      <c r="AO292">
        <v>0</v>
      </c>
      <c r="AP292" s="3" t="str">
        <f t="shared" si="166"/>
        <v>No</v>
      </c>
      <c r="AQ292" s="3" t="str">
        <f t="shared" si="167"/>
        <v>No</v>
      </c>
      <c r="AR292" s="3" t="str">
        <f t="shared" si="168"/>
        <v>No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 t="s">
        <v>6634</v>
      </c>
      <c r="AZ292">
        <v>0</v>
      </c>
      <c r="BA292">
        <v>1</v>
      </c>
      <c r="BB292" t="s">
        <v>6616</v>
      </c>
      <c r="BC292" t="s">
        <v>6616</v>
      </c>
      <c r="BD292" s="4" t="str">
        <f t="shared" si="169"/>
        <v>No</v>
      </c>
      <c r="BE292" t="s">
        <v>6640</v>
      </c>
      <c r="BF292" s="3" t="str">
        <f t="shared" si="170"/>
        <v>No</v>
      </c>
      <c r="BG292" t="s">
        <v>6645</v>
      </c>
      <c r="BH292" s="3" t="str">
        <f t="shared" si="171"/>
        <v>34477 WELCH RD</v>
      </c>
      <c r="BI292" s="3" t="str">
        <f t="shared" si="172"/>
        <v>Callahan</v>
      </c>
      <c r="BJ292" s="3" t="str">
        <f t="shared" si="173"/>
        <v>Florida</v>
      </c>
      <c r="BK292" s="3">
        <f t="shared" si="174"/>
        <v>32011</v>
      </c>
      <c r="BL292" s="3" t="str">
        <f t="shared" si="175"/>
        <v>34477 WELCH RD CALLAHAN FL 32011</v>
      </c>
      <c r="BM292" s="3" t="str">
        <f t="shared" si="176"/>
        <v/>
      </c>
      <c r="BN292" s="3" t="str">
        <f t="shared" si="177"/>
        <v>Pass</v>
      </c>
      <c r="BO292" s="3" t="str">
        <f t="shared" si="178"/>
        <v>No</v>
      </c>
      <c r="BP292" s="3" t="str">
        <f t="shared" si="179"/>
        <v>FV&lt;$10K</v>
      </c>
      <c r="BQ292" t="s">
        <v>6650</v>
      </c>
      <c r="BR292" s="3" t="str">
        <f t="shared" si="180"/>
        <v>No, &lt; $20K Lien</v>
      </c>
      <c r="BS292" s="3" t="str">
        <f t="shared" si="181"/>
        <v>No, Lien &lt; $20K</v>
      </c>
      <c r="BT292" t="s">
        <v>6650</v>
      </c>
      <c r="BU292" s="3" t="str">
        <f t="shared" si="182"/>
        <v>No</v>
      </c>
      <c r="BV292" s="3" t="str">
        <f t="shared" si="183"/>
        <v>No</v>
      </c>
      <c r="BW292" s="3">
        <f t="shared" si="184"/>
        <v>1</v>
      </c>
      <c r="BX292" s="3" t="str">
        <f t="shared" si="185"/>
        <v>No</v>
      </c>
      <c r="BY292" s="3">
        <f t="shared" si="186"/>
        <v>39155</v>
      </c>
      <c r="BZ292">
        <v>1</v>
      </c>
      <c r="CA292" s="3">
        <f t="shared" si="187"/>
        <v>39155</v>
      </c>
      <c r="CC292" s="3">
        <f t="shared" si="188"/>
        <v>0</v>
      </c>
      <c r="CD292" s="3">
        <f t="shared" si="189"/>
        <v>0</v>
      </c>
      <c r="CE292" s="3" t="str">
        <f t="shared" si="190"/>
        <v/>
      </c>
      <c r="CF292" s="3" t="e">
        <f>HLOOKUP(CE292,'Valuation Data'!$D$2:$K$5,4,FALSE)</f>
        <v>#N/A</v>
      </c>
      <c r="CG292" s="3">
        <f t="shared" si="191"/>
        <v>39155</v>
      </c>
      <c r="CH292" s="3" t="str">
        <f t="shared" si="192"/>
        <v>No</v>
      </c>
      <c r="CI292" s="3" t="str">
        <f>VLOOKUP(R292,'Use Codes &amp; County Type'!A:D,4,FALSE)</f>
        <v>R</v>
      </c>
      <c r="CJ292" s="3" t="str">
        <f t="shared" si="193"/>
        <v>No</v>
      </c>
      <c r="CK292" s="3" t="str">
        <f t="shared" si="194"/>
        <v>No</v>
      </c>
      <c r="CL292" s="3">
        <f t="shared" si="195"/>
        <v>0.35</v>
      </c>
      <c r="CM292" s="3">
        <f t="shared" si="196"/>
        <v>13704.25</v>
      </c>
      <c r="CN292" s="3">
        <f t="shared" si="197"/>
        <v>3365.3500000000004</v>
      </c>
      <c r="CO292" s="3">
        <f t="shared" si="198"/>
        <v>10338.9</v>
      </c>
      <c r="CP292" s="3">
        <f t="shared" si="199"/>
        <v>8.5949431745626373E-2</v>
      </c>
      <c r="CR292" s="3" t="str">
        <f t="shared" si="200"/>
        <v>No</v>
      </c>
      <c r="CV292" s="3" t="str">
        <f t="shared" si="201"/>
        <v>*Bid</v>
      </c>
      <c r="CW292" s="3">
        <f t="shared" si="202"/>
        <v>291</v>
      </c>
      <c r="CX292" s="3">
        <f t="shared" si="203"/>
        <v>673.07</v>
      </c>
      <c r="CY292" s="3" t="str">
        <f t="shared" si="204"/>
        <v>Ok</v>
      </c>
      <c r="CZ292">
        <v>0</v>
      </c>
      <c r="DA292">
        <v>0</v>
      </c>
    </row>
    <row r="293" spans="1:105" x14ac:dyDescent="0.25">
      <c r="A293">
        <v>292</v>
      </c>
      <c r="B293" t="s">
        <v>3</v>
      </c>
      <c r="C293" t="s">
        <v>401</v>
      </c>
      <c r="D293">
        <v>527.66</v>
      </c>
      <c r="E293">
        <v>2017</v>
      </c>
      <c r="F293">
        <v>527.66</v>
      </c>
      <c r="G293">
        <v>527.66</v>
      </c>
      <c r="H293" s="3">
        <f t="shared" si="164"/>
        <v>0</v>
      </c>
      <c r="I293">
        <v>33414</v>
      </c>
      <c r="J293" t="s">
        <v>2735</v>
      </c>
      <c r="K293" t="s">
        <v>2738</v>
      </c>
      <c r="L293">
        <v>32011</v>
      </c>
      <c r="M293" t="s">
        <v>2948</v>
      </c>
      <c r="N293" t="s">
        <v>4759</v>
      </c>
      <c r="O293">
        <v>-81.889841895430905</v>
      </c>
      <c r="P293">
        <v>30.500601085076902</v>
      </c>
      <c r="Q293" t="s">
        <v>4984</v>
      </c>
      <c r="R293">
        <v>1</v>
      </c>
      <c r="S293" t="s">
        <v>6539</v>
      </c>
      <c r="T293">
        <v>1001</v>
      </c>
      <c r="U293" t="s">
        <v>6582</v>
      </c>
      <c r="V293">
        <v>2017</v>
      </c>
      <c r="W293">
        <v>62099</v>
      </c>
      <c r="X293">
        <v>2017</v>
      </c>
      <c r="Y293">
        <v>70126</v>
      </c>
      <c r="Z293">
        <v>458.31</v>
      </c>
      <c r="AA293" s="3">
        <f t="shared" si="165"/>
        <v>0.86857067050752379</v>
      </c>
      <c r="AB293" t="s">
        <v>6616</v>
      </c>
      <c r="AC293" t="s">
        <v>6616</v>
      </c>
      <c r="AI293" t="s">
        <v>6618</v>
      </c>
      <c r="AJ293" t="s">
        <v>6618</v>
      </c>
      <c r="AK293" t="s">
        <v>6618</v>
      </c>
      <c r="AL293" t="s">
        <v>6618</v>
      </c>
      <c r="AM293">
        <v>0</v>
      </c>
      <c r="AN293">
        <v>0</v>
      </c>
      <c r="AO293">
        <v>0</v>
      </c>
      <c r="AP293" s="3" t="str">
        <f t="shared" si="166"/>
        <v>No</v>
      </c>
      <c r="AQ293" s="3" t="str">
        <f t="shared" si="167"/>
        <v>No</v>
      </c>
      <c r="AR293" s="3" t="str">
        <f t="shared" si="168"/>
        <v>No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 t="s">
        <v>6634</v>
      </c>
      <c r="AZ293" t="s">
        <v>6637</v>
      </c>
      <c r="BA293">
        <v>0</v>
      </c>
      <c r="BB293" t="s">
        <v>6617</v>
      </c>
      <c r="BC293" t="s">
        <v>6616</v>
      </c>
      <c r="BD293" s="4" t="str">
        <f t="shared" si="169"/>
        <v>No</v>
      </c>
      <c r="BE293" t="s">
        <v>6640</v>
      </c>
      <c r="BF293" s="3" t="str">
        <f t="shared" si="170"/>
        <v>No</v>
      </c>
      <c r="BG293" t="s">
        <v>6645</v>
      </c>
      <c r="BH293" s="3" t="str">
        <f t="shared" si="171"/>
        <v>33414 WOODS LN</v>
      </c>
      <c r="BI293" s="3" t="str">
        <f t="shared" si="172"/>
        <v>Callahan</v>
      </c>
      <c r="BJ293" s="3" t="str">
        <f t="shared" si="173"/>
        <v>Florida</v>
      </c>
      <c r="BK293" s="3">
        <f t="shared" si="174"/>
        <v>32011</v>
      </c>
      <c r="BL293" s="3" t="str">
        <f t="shared" si="175"/>
        <v>33414 WOODS LN CALLAHAN FL 32011</v>
      </c>
      <c r="BM293" s="3" t="str">
        <f t="shared" si="176"/>
        <v/>
      </c>
      <c r="BN293" s="3" t="str">
        <f t="shared" si="177"/>
        <v>Pass</v>
      </c>
      <c r="BO293" s="3" t="str">
        <f t="shared" si="178"/>
        <v>No</v>
      </c>
      <c r="BP293" s="3" t="str">
        <f t="shared" si="179"/>
        <v>FV&lt;$10K</v>
      </c>
      <c r="BQ293" t="s">
        <v>6650</v>
      </c>
      <c r="BR293" s="3" t="str">
        <f t="shared" si="180"/>
        <v>No, &lt; $20K Lien</v>
      </c>
      <c r="BS293" s="3" t="str">
        <f t="shared" si="181"/>
        <v>No, Lien &lt; $20K</v>
      </c>
      <c r="BT293" t="s">
        <v>6650</v>
      </c>
      <c r="BU293" s="3" t="str">
        <f t="shared" si="182"/>
        <v>No</v>
      </c>
      <c r="BV293" s="3" t="str">
        <f t="shared" si="183"/>
        <v>No</v>
      </c>
      <c r="BW293" s="3">
        <f t="shared" si="184"/>
        <v>0</v>
      </c>
      <c r="BX293" s="3" t="str">
        <f t="shared" si="185"/>
        <v>No</v>
      </c>
      <c r="BY293" s="3">
        <f t="shared" si="186"/>
        <v>62099</v>
      </c>
      <c r="BZ293">
        <v>1</v>
      </c>
      <c r="CA293" s="3">
        <f t="shared" si="187"/>
        <v>62099</v>
      </c>
      <c r="CC293" s="3">
        <f t="shared" si="188"/>
        <v>0</v>
      </c>
      <c r="CD293" s="3">
        <f t="shared" si="189"/>
        <v>0</v>
      </c>
      <c r="CE293" s="3" t="str">
        <f t="shared" si="190"/>
        <v/>
      </c>
      <c r="CF293" s="3" t="e">
        <f>HLOOKUP(CE293,'Valuation Data'!$D$2:$K$5,4,FALSE)</f>
        <v>#N/A</v>
      </c>
      <c r="CG293" s="3">
        <f t="shared" si="191"/>
        <v>62099</v>
      </c>
      <c r="CH293" s="3" t="str">
        <f t="shared" si="192"/>
        <v>No</v>
      </c>
      <c r="CI293" s="3" t="str">
        <f>VLOOKUP(R293,'Use Codes &amp; County Type'!A:D,4,FALSE)</f>
        <v>S</v>
      </c>
      <c r="CJ293" s="3" t="str">
        <f t="shared" si="193"/>
        <v>No</v>
      </c>
      <c r="CK293" s="3" t="str">
        <f t="shared" si="194"/>
        <v>Yes</v>
      </c>
      <c r="CL293" s="3">
        <f t="shared" si="195"/>
        <v>0.67</v>
      </c>
      <c r="CM293" s="3">
        <f t="shared" si="196"/>
        <v>41606.33</v>
      </c>
      <c r="CN293" s="3">
        <f t="shared" si="197"/>
        <v>2110.64</v>
      </c>
      <c r="CO293" s="3">
        <f t="shared" si="198"/>
        <v>39495.69</v>
      </c>
      <c r="CP293" s="3">
        <f t="shared" si="199"/>
        <v>3.3988308990482934E-2</v>
      </c>
      <c r="CR293" s="3" t="str">
        <f t="shared" si="200"/>
        <v>No</v>
      </c>
      <c r="CV293" s="3" t="str">
        <f t="shared" si="201"/>
        <v>*Bid</v>
      </c>
      <c r="CW293" s="3">
        <f t="shared" si="202"/>
        <v>292</v>
      </c>
      <c r="CX293" s="3">
        <f t="shared" si="203"/>
        <v>527.66</v>
      </c>
      <c r="CY293" s="3" t="str">
        <f t="shared" si="204"/>
        <v>Ok</v>
      </c>
      <c r="CZ293">
        <v>0</v>
      </c>
      <c r="DA293">
        <v>0</v>
      </c>
    </row>
    <row r="294" spans="1:105" x14ac:dyDescent="0.25">
      <c r="A294">
        <v>293</v>
      </c>
      <c r="B294" t="s">
        <v>3</v>
      </c>
      <c r="C294" t="s">
        <v>402</v>
      </c>
      <c r="D294">
        <v>899.92</v>
      </c>
      <c r="E294">
        <v>2017</v>
      </c>
      <c r="F294">
        <v>899.92</v>
      </c>
      <c r="G294">
        <v>899.92</v>
      </c>
      <c r="H294" s="3">
        <f t="shared" si="164"/>
        <v>0</v>
      </c>
      <c r="I294">
        <v>33247</v>
      </c>
      <c r="J294" t="s">
        <v>2735</v>
      </c>
      <c r="K294" t="s">
        <v>2738</v>
      </c>
      <c r="L294">
        <v>32011</v>
      </c>
      <c r="M294" t="s">
        <v>2949</v>
      </c>
      <c r="N294" t="s">
        <v>4759</v>
      </c>
      <c r="O294">
        <v>-81.898134971906302</v>
      </c>
      <c r="P294">
        <v>30.493465234602699</v>
      </c>
      <c r="Q294" t="s">
        <v>4985</v>
      </c>
      <c r="R294">
        <v>0</v>
      </c>
      <c r="S294" t="s">
        <v>6538</v>
      </c>
      <c r="T294">
        <v>8001</v>
      </c>
      <c r="U294" t="s">
        <v>6581</v>
      </c>
      <c r="V294">
        <v>2017</v>
      </c>
      <c r="W294">
        <v>53010</v>
      </c>
      <c r="X294">
        <v>2017</v>
      </c>
      <c r="Y294">
        <v>53010</v>
      </c>
      <c r="Z294">
        <v>802.51</v>
      </c>
      <c r="AA294" s="3">
        <f t="shared" si="165"/>
        <v>0.89175704507067299</v>
      </c>
      <c r="AB294" t="s">
        <v>6616</v>
      </c>
      <c r="AC294" t="s">
        <v>6616</v>
      </c>
      <c r="AI294" t="s">
        <v>6618</v>
      </c>
      <c r="AJ294" t="s">
        <v>6618</v>
      </c>
      <c r="AK294" t="s">
        <v>6618</v>
      </c>
      <c r="AL294">
        <v>0</v>
      </c>
      <c r="AM294">
        <v>0</v>
      </c>
      <c r="AN294">
        <v>0</v>
      </c>
      <c r="AO294">
        <v>0</v>
      </c>
      <c r="AP294" s="3" t="str">
        <f t="shared" si="166"/>
        <v>No</v>
      </c>
      <c r="AQ294" s="3" t="str">
        <f t="shared" si="167"/>
        <v>No</v>
      </c>
      <c r="AR294" s="3" t="str">
        <f t="shared" si="168"/>
        <v>No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 t="s">
        <v>6634</v>
      </c>
      <c r="AZ294" t="s">
        <v>6638</v>
      </c>
      <c r="BA294">
        <v>0</v>
      </c>
      <c r="BB294" t="s">
        <v>6616</v>
      </c>
      <c r="BC294" t="s">
        <v>6616</v>
      </c>
      <c r="BD294" s="4" t="str">
        <f t="shared" si="169"/>
        <v>No</v>
      </c>
      <c r="BE294" t="s">
        <v>6640</v>
      </c>
      <c r="BF294" s="3" t="str">
        <f t="shared" si="170"/>
        <v>No</v>
      </c>
      <c r="BG294" t="s">
        <v>6645</v>
      </c>
      <c r="BH294" s="3" t="str">
        <f t="shared" si="171"/>
        <v>33247 TUPELO LN</v>
      </c>
      <c r="BI294" s="3" t="str">
        <f t="shared" si="172"/>
        <v>Callahan</v>
      </c>
      <c r="BJ294" s="3" t="str">
        <f t="shared" si="173"/>
        <v>Florida</v>
      </c>
      <c r="BK294" s="3">
        <f t="shared" si="174"/>
        <v>32011</v>
      </c>
      <c r="BL294" s="3" t="str">
        <f t="shared" si="175"/>
        <v>33247 TUPELO LN CALLAHAN FL 32011</v>
      </c>
      <c r="BM294" s="3" t="str">
        <f t="shared" si="176"/>
        <v/>
      </c>
      <c r="BN294" s="3" t="str">
        <f t="shared" si="177"/>
        <v>Pass</v>
      </c>
      <c r="BO294" s="3" t="str">
        <f t="shared" si="178"/>
        <v>No</v>
      </c>
      <c r="BP294" s="3" t="str">
        <f t="shared" si="179"/>
        <v>FV&lt;$10K</v>
      </c>
      <c r="BQ294" t="s">
        <v>6650</v>
      </c>
      <c r="BR294" s="3" t="str">
        <f t="shared" si="180"/>
        <v>No, &lt; $20K Lien</v>
      </c>
      <c r="BS294" s="3" t="str">
        <f t="shared" si="181"/>
        <v>No, Lien &lt; $20K</v>
      </c>
      <c r="BT294" t="s">
        <v>6650</v>
      </c>
      <c r="BU294" s="3" t="str">
        <f t="shared" si="182"/>
        <v>No</v>
      </c>
      <c r="BV294" s="3" t="str">
        <f t="shared" si="183"/>
        <v>No</v>
      </c>
      <c r="BW294" s="3">
        <f t="shared" si="184"/>
        <v>0</v>
      </c>
      <c r="BX294" s="3" t="str">
        <f t="shared" si="185"/>
        <v>No</v>
      </c>
      <c r="BY294" s="3">
        <f t="shared" si="186"/>
        <v>53010</v>
      </c>
      <c r="BZ294">
        <v>1</v>
      </c>
      <c r="CA294" s="3">
        <f t="shared" si="187"/>
        <v>53010</v>
      </c>
      <c r="CC294" s="3">
        <f t="shared" si="188"/>
        <v>0</v>
      </c>
      <c r="CD294" s="3">
        <f t="shared" si="189"/>
        <v>0</v>
      </c>
      <c r="CE294" s="3" t="str">
        <f t="shared" si="190"/>
        <v/>
      </c>
      <c r="CF294" s="3" t="e">
        <f>HLOOKUP(CE294,'Valuation Data'!$D$2:$K$5,4,FALSE)</f>
        <v>#N/A</v>
      </c>
      <c r="CG294" s="3">
        <f t="shared" si="191"/>
        <v>53010</v>
      </c>
      <c r="CH294" s="3" t="str">
        <f t="shared" si="192"/>
        <v>No</v>
      </c>
      <c r="CI294" s="3" t="str">
        <f>VLOOKUP(R294,'Use Codes &amp; County Type'!A:D,4,FALSE)</f>
        <v>V</v>
      </c>
      <c r="CJ294" s="3" t="str">
        <f t="shared" si="193"/>
        <v>Yes</v>
      </c>
      <c r="CK294" s="3" t="str">
        <f t="shared" si="194"/>
        <v>No</v>
      </c>
      <c r="CL294" s="3">
        <f t="shared" si="195"/>
        <v>0</v>
      </c>
      <c r="CM294" s="3">
        <f t="shared" si="196"/>
        <v>0</v>
      </c>
      <c r="CN294" s="3">
        <f t="shared" si="197"/>
        <v>3599.68</v>
      </c>
      <c r="CO294" s="3">
        <f t="shared" si="198"/>
        <v>-3599.68</v>
      </c>
      <c r="CP294" s="3">
        <f t="shared" si="199"/>
        <v>6.7905678173929437E-2</v>
      </c>
      <c r="CR294" s="3" t="str">
        <f t="shared" si="200"/>
        <v>No</v>
      </c>
      <c r="CV294" s="3" t="str">
        <f t="shared" si="201"/>
        <v>Vacant, No Sales Data</v>
      </c>
      <c r="CW294" s="3">
        <f t="shared" si="202"/>
        <v>293</v>
      </c>
      <c r="CX294" s="3">
        <f t="shared" si="203"/>
        <v>899.92</v>
      </c>
      <c r="CY294" s="3" t="str">
        <f t="shared" si="204"/>
        <v>Ok</v>
      </c>
      <c r="CZ294">
        <v>0</v>
      </c>
      <c r="DA294">
        <v>0</v>
      </c>
    </row>
    <row r="295" spans="1:105" x14ac:dyDescent="0.25">
      <c r="A295">
        <v>294</v>
      </c>
      <c r="B295" t="s">
        <v>3</v>
      </c>
      <c r="C295" t="s">
        <v>403</v>
      </c>
      <c r="D295">
        <v>783.52</v>
      </c>
      <c r="E295">
        <v>2017</v>
      </c>
      <c r="F295">
        <v>783.52</v>
      </c>
      <c r="G295">
        <v>783.52</v>
      </c>
      <c r="H295" s="3">
        <f t="shared" si="164"/>
        <v>0</v>
      </c>
      <c r="J295" t="s">
        <v>2735</v>
      </c>
      <c r="K295" t="s">
        <v>2738</v>
      </c>
      <c r="L295">
        <v>32011</v>
      </c>
      <c r="M295" t="s">
        <v>2950</v>
      </c>
      <c r="N295" t="s">
        <v>4759</v>
      </c>
      <c r="O295">
        <v>-81.915773757072898</v>
      </c>
      <c r="P295">
        <v>30.493540540205402</v>
      </c>
      <c r="Q295" t="s">
        <v>4986</v>
      </c>
      <c r="R295">
        <v>0</v>
      </c>
      <c r="S295" t="s">
        <v>6538</v>
      </c>
      <c r="T295">
        <v>8001</v>
      </c>
      <c r="U295" t="s">
        <v>6581</v>
      </c>
      <c r="V295">
        <v>2017</v>
      </c>
      <c r="W295">
        <v>45900</v>
      </c>
      <c r="X295">
        <v>2017</v>
      </c>
      <c r="Y295">
        <v>45900</v>
      </c>
      <c r="Z295">
        <v>694.88</v>
      </c>
      <c r="AA295" s="3">
        <f t="shared" si="165"/>
        <v>0.88686951194608943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 s="3" t="str">
        <f t="shared" si="166"/>
        <v>No</v>
      </c>
      <c r="AQ295" s="3" t="str">
        <f t="shared" si="167"/>
        <v>No</v>
      </c>
      <c r="AR295" s="3" t="str">
        <f t="shared" si="168"/>
        <v>No</v>
      </c>
      <c r="AS295">
        <v>0</v>
      </c>
      <c r="AT295">
        <v>0</v>
      </c>
      <c r="AU295">
        <v>40000</v>
      </c>
      <c r="AV295" t="s">
        <v>6626</v>
      </c>
      <c r="AW295">
        <v>0</v>
      </c>
      <c r="AX295">
        <v>0</v>
      </c>
      <c r="AY295" t="s">
        <v>6634</v>
      </c>
      <c r="AZ295" t="s">
        <v>6638</v>
      </c>
      <c r="BA295">
        <v>0</v>
      </c>
      <c r="BB295" t="s">
        <v>6616</v>
      </c>
      <c r="BC295">
        <v>0</v>
      </c>
      <c r="BD295" s="4" t="str">
        <f t="shared" si="169"/>
        <v>No</v>
      </c>
      <c r="BE295" t="s">
        <v>6640</v>
      </c>
      <c r="BF295" s="3" t="str">
        <f t="shared" si="170"/>
        <v>No</v>
      </c>
      <c r="BG295" t="s">
        <v>6645</v>
      </c>
      <c r="BH295" s="3" t="str">
        <f t="shared" si="171"/>
        <v>WIREGRASS WAY</v>
      </c>
      <c r="BI295" s="3" t="str">
        <f t="shared" si="172"/>
        <v>Callahan</v>
      </c>
      <c r="BJ295" s="3" t="str">
        <f t="shared" si="173"/>
        <v>Florida</v>
      </c>
      <c r="BK295" s="3">
        <f t="shared" si="174"/>
        <v>32011</v>
      </c>
      <c r="BL295" s="3" t="str">
        <f t="shared" si="175"/>
        <v>WIREGRASS WAY CALLAHAN FL 32011</v>
      </c>
      <c r="BM295" s="3" t="str">
        <f t="shared" si="176"/>
        <v>L</v>
      </c>
      <c r="BN295" s="3" t="str">
        <f t="shared" si="177"/>
        <v>Pass</v>
      </c>
      <c r="BO295" s="3" t="str">
        <f t="shared" si="178"/>
        <v>No</v>
      </c>
      <c r="BP295" s="3" t="str">
        <f t="shared" si="179"/>
        <v>FV&lt;$10K</v>
      </c>
      <c r="BQ295" t="s">
        <v>6650</v>
      </c>
      <c r="BR295" s="3" t="str">
        <f t="shared" si="180"/>
        <v>No, &lt; $20K Lien</v>
      </c>
      <c r="BS295" s="3" t="str">
        <f t="shared" si="181"/>
        <v>No, Lien &lt; $20K</v>
      </c>
      <c r="BT295" t="s">
        <v>6650</v>
      </c>
      <c r="BU295" s="3" t="str">
        <f t="shared" si="182"/>
        <v>No</v>
      </c>
      <c r="BV295" s="3" t="str">
        <f t="shared" si="183"/>
        <v>No</v>
      </c>
      <c r="BW295" s="3">
        <f t="shared" si="184"/>
        <v>0</v>
      </c>
      <c r="BX295" s="3" t="str">
        <f t="shared" si="185"/>
        <v>No</v>
      </c>
      <c r="BY295" s="3">
        <f t="shared" si="186"/>
        <v>45900</v>
      </c>
      <c r="BZ295">
        <v>1</v>
      </c>
      <c r="CA295" s="3">
        <f t="shared" si="187"/>
        <v>45900</v>
      </c>
      <c r="CC295" s="3">
        <f t="shared" si="188"/>
        <v>0</v>
      </c>
      <c r="CD295" s="3">
        <f t="shared" si="189"/>
        <v>0</v>
      </c>
      <c r="CE295" s="3" t="str">
        <f t="shared" si="190"/>
        <v/>
      </c>
      <c r="CF295" s="3" t="e">
        <f>HLOOKUP(CE295,'Valuation Data'!$D$2:$K$5,4,FALSE)</f>
        <v>#N/A</v>
      </c>
      <c r="CG295" s="3">
        <f t="shared" si="191"/>
        <v>45900</v>
      </c>
      <c r="CH295" s="3" t="str">
        <f t="shared" si="192"/>
        <v>No</v>
      </c>
      <c r="CI295" s="3" t="str">
        <f>VLOOKUP(R295,'Use Codes &amp; County Type'!A:D,4,FALSE)</f>
        <v>V</v>
      </c>
      <c r="CJ295" s="3" t="str">
        <f t="shared" si="193"/>
        <v>Yes</v>
      </c>
      <c r="CK295" s="3" t="str">
        <f t="shared" si="194"/>
        <v>No</v>
      </c>
      <c r="CL295" s="3">
        <f t="shared" si="195"/>
        <v>0</v>
      </c>
      <c r="CM295" s="3">
        <f t="shared" si="196"/>
        <v>0</v>
      </c>
      <c r="CN295" s="3">
        <f t="shared" si="197"/>
        <v>3134.08</v>
      </c>
      <c r="CO295" s="3">
        <f t="shared" si="198"/>
        <v>-3134.08</v>
      </c>
      <c r="CP295" s="3">
        <f t="shared" si="199"/>
        <v>6.8280610021786495E-2</v>
      </c>
      <c r="CR295" s="3" t="str">
        <f t="shared" si="200"/>
        <v>No</v>
      </c>
      <c r="CV295" s="3" t="str">
        <f t="shared" si="201"/>
        <v>Vacant, No Sales Data</v>
      </c>
      <c r="CW295" s="3">
        <f t="shared" si="202"/>
        <v>294</v>
      </c>
      <c r="CX295" s="3">
        <f t="shared" si="203"/>
        <v>783.52</v>
      </c>
      <c r="CY295" s="3" t="str">
        <f t="shared" si="204"/>
        <v>Ok</v>
      </c>
      <c r="CZ295">
        <v>0</v>
      </c>
      <c r="DA295">
        <v>0</v>
      </c>
    </row>
    <row r="296" spans="1:105" x14ac:dyDescent="0.25">
      <c r="A296">
        <v>295</v>
      </c>
      <c r="B296" t="s">
        <v>3</v>
      </c>
      <c r="C296" t="s">
        <v>404</v>
      </c>
      <c r="D296">
        <v>730.46</v>
      </c>
      <c r="E296">
        <v>2017</v>
      </c>
      <c r="F296">
        <v>730.46</v>
      </c>
      <c r="G296">
        <v>730.46</v>
      </c>
      <c r="H296" s="3">
        <f t="shared" si="164"/>
        <v>0</v>
      </c>
      <c r="I296">
        <v>33348</v>
      </c>
      <c r="J296" t="s">
        <v>2735</v>
      </c>
      <c r="K296" t="s">
        <v>2738</v>
      </c>
      <c r="L296">
        <v>32011</v>
      </c>
      <c r="M296" t="s">
        <v>2951</v>
      </c>
      <c r="N296" t="s">
        <v>4759</v>
      </c>
      <c r="O296">
        <v>-81.910823049613796</v>
      </c>
      <c r="P296">
        <v>30.494663704867399</v>
      </c>
      <c r="Q296" t="s">
        <v>4987</v>
      </c>
      <c r="R296">
        <v>0</v>
      </c>
      <c r="S296" t="s">
        <v>6538</v>
      </c>
      <c r="T296">
        <v>8001</v>
      </c>
      <c r="U296" t="s">
        <v>6581</v>
      </c>
      <c r="V296">
        <v>2017</v>
      </c>
      <c r="W296">
        <v>42660</v>
      </c>
      <c r="X296">
        <v>2017</v>
      </c>
      <c r="Y296">
        <v>42660</v>
      </c>
      <c r="Z296">
        <v>645.83000000000004</v>
      </c>
      <c r="AA296" s="3">
        <f t="shared" si="165"/>
        <v>0.88414149987679003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 s="3" t="str">
        <f t="shared" si="166"/>
        <v>No</v>
      </c>
      <c r="AQ296" s="3" t="str">
        <f t="shared" si="167"/>
        <v>No</v>
      </c>
      <c r="AR296" s="3" t="str">
        <f t="shared" si="168"/>
        <v>No</v>
      </c>
      <c r="AS296">
        <v>0</v>
      </c>
      <c r="AT296">
        <v>0</v>
      </c>
      <c r="AU296">
        <v>52000</v>
      </c>
      <c r="AV296" t="s">
        <v>5076</v>
      </c>
      <c r="AW296">
        <v>0</v>
      </c>
      <c r="AX296">
        <v>0</v>
      </c>
      <c r="AY296" t="s">
        <v>6634</v>
      </c>
      <c r="AZ296">
        <v>0</v>
      </c>
      <c r="BA296">
        <v>0</v>
      </c>
      <c r="BB296" t="s">
        <v>6616</v>
      </c>
      <c r="BC296">
        <v>0</v>
      </c>
      <c r="BD296" s="4" t="str">
        <f t="shared" si="169"/>
        <v>No</v>
      </c>
      <c r="BE296" t="s">
        <v>6640</v>
      </c>
      <c r="BF296" s="3" t="str">
        <f t="shared" si="170"/>
        <v>No</v>
      </c>
      <c r="BG296" t="s">
        <v>6645</v>
      </c>
      <c r="BH296" s="3" t="str">
        <f t="shared" si="171"/>
        <v>33348 HALF HITCH DR</v>
      </c>
      <c r="BI296" s="3" t="str">
        <f t="shared" si="172"/>
        <v>Callahan</v>
      </c>
      <c r="BJ296" s="3" t="str">
        <f t="shared" si="173"/>
        <v>Florida</v>
      </c>
      <c r="BK296" s="3">
        <f t="shared" si="174"/>
        <v>32011</v>
      </c>
      <c r="BL296" s="3" t="str">
        <f t="shared" si="175"/>
        <v>33348 HALF HITCH DR CALLAHAN FL 32011</v>
      </c>
      <c r="BM296" s="3" t="str">
        <f t="shared" si="176"/>
        <v>L</v>
      </c>
      <c r="BN296" s="3" t="str">
        <f t="shared" si="177"/>
        <v>Pass</v>
      </c>
      <c r="BO296" s="3" t="str">
        <f t="shared" si="178"/>
        <v>No</v>
      </c>
      <c r="BP296" s="3" t="str">
        <f t="shared" si="179"/>
        <v>FV&lt;$10K</v>
      </c>
      <c r="BQ296" t="s">
        <v>6650</v>
      </c>
      <c r="BR296" s="3" t="str">
        <f t="shared" si="180"/>
        <v>No, &lt; $20K Lien</v>
      </c>
      <c r="BS296" s="3" t="str">
        <f t="shared" si="181"/>
        <v>No, Lien &lt; $20K</v>
      </c>
      <c r="BT296" t="s">
        <v>6650</v>
      </c>
      <c r="BU296" s="3" t="str">
        <f t="shared" si="182"/>
        <v>No</v>
      </c>
      <c r="BV296" s="3" t="str">
        <f t="shared" si="183"/>
        <v>No</v>
      </c>
      <c r="BW296" s="3">
        <f t="shared" si="184"/>
        <v>0</v>
      </c>
      <c r="BX296" s="3" t="str">
        <f t="shared" si="185"/>
        <v>No</v>
      </c>
      <c r="BY296" s="3">
        <f t="shared" si="186"/>
        <v>42660</v>
      </c>
      <c r="BZ296">
        <v>1</v>
      </c>
      <c r="CA296" s="3">
        <f t="shared" si="187"/>
        <v>42660</v>
      </c>
      <c r="CC296" s="3">
        <f t="shared" si="188"/>
        <v>0</v>
      </c>
      <c r="CD296" s="3">
        <f t="shared" si="189"/>
        <v>0</v>
      </c>
      <c r="CE296" s="3" t="str">
        <f t="shared" si="190"/>
        <v/>
      </c>
      <c r="CF296" s="3" t="e">
        <f>HLOOKUP(CE296,'Valuation Data'!$D$2:$K$5,4,FALSE)</f>
        <v>#N/A</v>
      </c>
      <c r="CG296" s="3">
        <f t="shared" si="191"/>
        <v>42660</v>
      </c>
      <c r="CH296" s="3" t="str">
        <f t="shared" si="192"/>
        <v>No</v>
      </c>
      <c r="CI296" s="3" t="str">
        <f>VLOOKUP(R296,'Use Codes &amp; County Type'!A:D,4,FALSE)</f>
        <v>V</v>
      </c>
      <c r="CJ296" s="3" t="str">
        <f t="shared" si="193"/>
        <v>Yes</v>
      </c>
      <c r="CK296" s="3" t="str">
        <f t="shared" si="194"/>
        <v>No</v>
      </c>
      <c r="CL296" s="3">
        <f t="shared" si="195"/>
        <v>0</v>
      </c>
      <c r="CM296" s="3">
        <f t="shared" si="196"/>
        <v>0</v>
      </c>
      <c r="CN296" s="3">
        <f t="shared" si="197"/>
        <v>2921.84</v>
      </c>
      <c r="CO296" s="3">
        <f t="shared" si="198"/>
        <v>-2921.84</v>
      </c>
      <c r="CP296" s="3">
        <f t="shared" si="199"/>
        <v>6.8491326769807792E-2</v>
      </c>
      <c r="CR296" s="3" t="str">
        <f t="shared" si="200"/>
        <v>No</v>
      </c>
      <c r="CV296" s="3" t="str">
        <f t="shared" si="201"/>
        <v>Vacant, No Sales Data</v>
      </c>
      <c r="CW296" s="3">
        <f t="shared" si="202"/>
        <v>295</v>
      </c>
      <c r="CX296" s="3">
        <f t="shared" si="203"/>
        <v>730.46</v>
      </c>
      <c r="CY296" s="3" t="str">
        <f t="shared" si="204"/>
        <v>Ok</v>
      </c>
      <c r="CZ296">
        <v>0</v>
      </c>
      <c r="DA296">
        <v>0</v>
      </c>
    </row>
    <row r="297" spans="1:105" x14ac:dyDescent="0.25">
      <c r="A297">
        <v>296</v>
      </c>
      <c r="B297" t="s">
        <v>3</v>
      </c>
      <c r="C297" t="s">
        <v>405</v>
      </c>
      <c r="D297">
        <v>783.52</v>
      </c>
      <c r="E297">
        <v>2017</v>
      </c>
      <c r="F297">
        <v>783.52</v>
      </c>
      <c r="G297">
        <v>783.52</v>
      </c>
      <c r="H297" s="3">
        <f t="shared" si="164"/>
        <v>0</v>
      </c>
      <c r="I297">
        <v>33250</v>
      </c>
      <c r="J297" t="s">
        <v>2735</v>
      </c>
      <c r="K297" t="s">
        <v>2738</v>
      </c>
      <c r="L297">
        <v>32011</v>
      </c>
      <c r="M297" t="s">
        <v>2952</v>
      </c>
      <c r="N297" t="s">
        <v>4759</v>
      </c>
      <c r="O297">
        <v>-81.911598398090106</v>
      </c>
      <c r="P297">
        <v>30.503058113812401</v>
      </c>
      <c r="Q297" t="s">
        <v>4988</v>
      </c>
      <c r="R297">
        <v>0</v>
      </c>
      <c r="S297" t="s">
        <v>6538</v>
      </c>
      <c r="T297">
        <v>8001</v>
      </c>
      <c r="U297" t="s">
        <v>6581</v>
      </c>
      <c r="V297">
        <v>2017</v>
      </c>
      <c r="W297">
        <v>45900</v>
      </c>
      <c r="X297">
        <v>2017</v>
      </c>
      <c r="Y297">
        <v>45900</v>
      </c>
      <c r="Z297">
        <v>694.88</v>
      </c>
      <c r="AA297" s="3">
        <f t="shared" si="165"/>
        <v>0.88686951194608943</v>
      </c>
      <c r="AB297" t="s">
        <v>6616</v>
      </c>
      <c r="AC297" t="s">
        <v>6616</v>
      </c>
      <c r="AD297" t="s">
        <v>6616</v>
      </c>
      <c r="AI297" t="s">
        <v>6618</v>
      </c>
      <c r="AJ297" t="s">
        <v>6618</v>
      </c>
      <c r="AK297" t="s">
        <v>6618</v>
      </c>
      <c r="AL297" t="s">
        <v>6618</v>
      </c>
      <c r="AM297">
        <v>0</v>
      </c>
      <c r="AN297">
        <v>0</v>
      </c>
      <c r="AO297">
        <v>0</v>
      </c>
      <c r="AP297" s="3" t="str">
        <f t="shared" si="166"/>
        <v>No</v>
      </c>
      <c r="AQ297" s="3" t="str">
        <f t="shared" si="167"/>
        <v>No</v>
      </c>
      <c r="AR297" s="3" t="str">
        <f t="shared" si="168"/>
        <v>No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 t="s">
        <v>6634</v>
      </c>
      <c r="AZ297" t="s">
        <v>6638</v>
      </c>
      <c r="BA297">
        <v>0</v>
      </c>
      <c r="BB297" t="s">
        <v>6616</v>
      </c>
      <c r="BC297" t="s">
        <v>6616</v>
      </c>
      <c r="BD297" s="4" t="str">
        <f t="shared" si="169"/>
        <v>No</v>
      </c>
      <c r="BE297" t="s">
        <v>6640</v>
      </c>
      <c r="BF297" s="3" t="str">
        <f t="shared" si="170"/>
        <v>No</v>
      </c>
      <c r="BG297" t="s">
        <v>6645</v>
      </c>
      <c r="BH297" s="3" t="str">
        <f t="shared" si="171"/>
        <v>33250 WIREGRASS WAY</v>
      </c>
      <c r="BI297" s="3" t="str">
        <f t="shared" si="172"/>
        <v>Callahan</v>
      </c>
      <c r="BJ297" s="3" t="str">
        <f t="shared" si="173"/>
        <v>Florida</v>
      </c>
      <c r="BK297" s="3">
        <f t="shared" si="174"/>
        <v>32011</v>
      </c>
      <c r="BL297" s="3" t="str">
        <f t="shared" si="175"/>
        <v>33250 WIREGRASS WAY CALLAHAN FL 32011</v>
      </c>
      <c r="BM297" s="3" t="str">
        <f t="shared" si="176"/>
        <v/>
      </c>
      <c r="BN297" s="3" t="str">
        <f t="shared" si="177"/>
        <v>Pass</v>
      </c>
      <c r="BO297" s="3" t="str">
        <f t="shared" si="178"/>
        <v>No</v>
      </c>
      <c r="BP297" s="3" t="str">
        <f t="shared" si="179"/>
        <v>FV&lt;$10K</v>
      </c>
      <c r="BQ297" t="s">
        <v>6650</v>
      </c>
      <c r="BR297" s="3" t="str">
        <f t="shared" si="180"/>
        <v>No, &lt; $20K Lien</v>
      </c>
      <c r="BS297" s="3" t="str">
        <f t="shared" si="181"/>
        <v>No, Lien &lt; $20K</v>
      </c>
      <c r="BT297" t="s">
        <v>6650</v>
      </c>
      <c r="BU297" s="3" t="str">
        <f t="shared" si="182"/>
        <v>No</v>
      </c>
      <c r="BV297" s="3" t="str">
        <f t="shared" si="183"/>
        <v>No</v>
      </c>
      <c r="BW297" s="3">
        <f t="shared" si="184"/>
        <v>0</v>
      </c>
      <c r="BX297" s="3" t="str">
        <f t="shared" si="185"/>
        <v>No</v>
      </c>
      <c r="BY297" s="3">
        <f t="shared" si="186"/>
        <v>45900</v>
      </c>
      <c r="BZ297">
        <v>1</v>
      </c>
      <c r="CA297" s="3">
        <f t="shared" si="187"/>
        <v>45900</v>
      </c>
      <c r="CC297" s="3">
        <f t="shared" si="188"/>
        <v>0</v>
      </c>
      <c r="CD297" s="3">
        <f t="shared" si="189"/>
        <v>0</v>
      </c>
      <c r="CE297" s="3" t="str">
        <f t="shared" si="190"/>
        <v/>
      </c>
      <c r="CF297" s="3" t="e">
        <f>HLOOKUP(CE297,'Valuation Data'!$D$2:$K$5,4,FALSE)</f>
        <v>#N/A</v>
      </c>
      <c r="CG297" s="3">
        <f t="shared" si="191"/>
        <v>45900</v>
      </c>
      <c r="CH297" s="3" t="str">
        <f t="shared" si="192"/>
        <v>No</v>
      </c>
      <c r="CI297" s="3" t="str">
        <f>VLOOKUP(R297,'Use Codes &amp; County Type'!A:D,4,FALSE)</f>
        <v>V</v>
      </c>
      <c r="CJ297" s="3" t="str">
        <f t="shared" si="193"/>
        <v>Yes</v>
      </c>
      <c r="CK297" s="3" t="str">
        <f t="shared" si="194"/>
        <v>No</v>
      </c>
      <c r="CL297" s="3">
        <f t="shared" si="195"/>
        <v>0</v>
      </c>
      <c r="CM297" s="3">
        <f t="shared" si="196"/>
        <v>0</v>
      </c>
      <c r="CN297" s="3">
        <f t="shared" si="197"/>
        <v>3134.08</v>
      </c>
      <c r="CO297" s="3">
        <f t="shared" si="198"/>
        <v>-3134.08</v>
      </c>
      <c r="CP297" s="3">
        <f t="shared" si="199"/>
        <v>6.8280610021786495E-2</v>
      </c>
      <c r="CR297" s="3" t="str">
        <f t="shared" si="200"/>
        <v>No</v>
      </c>
      <c r="CV297" s="3" t="str">
        <f t="shared" si="201"/>
        <v>Vacant, No Sales Data</v>
      </c>
      <c r="CW297" s="3">
        <f t="shared" si="202"/>
        <v>296</v>
      </c>
      <c r="CX297" s="3">
        <f t="shared" si="203"/>
        <v>783.52</v>
      </c>
      <c r="CY297" s="3" t="str">
        <f t="shared" si="204"/>
        <v>Ok</v>
      </c>
      <c r="CZ297">
        <v>0</v>
      </c>
      <c r="DA297">
        <v>0</v>
      </c>
    </row>
    <row r="298" spans="1:105" x14ac:dyDescent="0.25">
      <c r="A298">
        <v>297</v>
      </c>
      <c r="B298" t="s">
        <v>3</v>
      </c>
      <c r="C298" t="s">
        <v>406</v>
      </c>
      <c r="D298">
        <v>671.52</v>
      </c>
      <c r="E298">
        <v>2017</v>
      </c>
      <c r="F298">
        <v>671.52</v>
      </c>
      <c r="G298">
        <v>671.52</v>
      </c>
      <c r="H298" s="3">
        <f t="shared" si="164"/>
        <v>0</v>
      </c>
      <c r="I298">
        <v>34978</v>
      </c>
      <c r="J298" t="s">
        <v>2735</v>
      </c>
      <c r="K298" t="s">
        <v>2738</v>
      </c>
      <c r="L298">
        <v>32011</v>
      </c>
      <c r="M298" t="s">
        <v>2953</v>
      </c>
      <c r="N298" t="s">
        <v>4759</v>
      </c>
      <c r="O298">
        <v>-81.926400378769998</v>
      </c>
      <c r="P298">
        <v>30.507890906743899</v>
      </c>
      <c r="Q298" t="s">
        <v>4989</v>
      </c>
      <c r="R298">
        <v>0</v>
      </c>
      <c r="S298" t="s">
        <v>6538</v>
      </c>
      <c r="T298">
        <v>8001</v>
      </c>
      <c r="U298" t="s">
        <v>6581</v>
      </c>
      <c r="V298">
        <v>2017</v>
      </c>
      <c r="W298">
        <v>39060</v>
      </c>
      <c r="X298">
        <v>2017</v>
      </c>
      <c r="Y298">
        <v>39060</v>
      </c>
      <c r="Z298">
        <v>591.33000000000004</v>
      </c>
      <c r="AA298" s="3">
        <f t="shared" si="165"/>
        <v>0.88058434596140112</v>
      </c>
      <c r="AB298" t="s">
        <v>6616</v>
      </c>
      <c r="AI298" t="s">
        <v>6618</v>
      </c>
      <c r="AJ298" t="s">
        <v>6618</v>
      </c>
      <c r="AK298">
        <v>0</v>
      </c>
      <c r="AL298">
        <v>0</v>
      </c>
      <c r="AM298">
        <v>0</v>
      </c>
      <c r="AN298">
        <v>0</v>
      </c>
      <c r="AO298">
        <v>0</v>
      </c>
      <c r="AP298" s="3" t="str">
        <f t="shared" si="166"/>
        <v>No</v>
      </c>
      <c r="AQ298" s="3" t="str">
        <f t="shared" si="167"/>
        <v>No</v>
      </c>
      <c r="AR298" s="3" t="str">
        <f t="shared" si="168"/>
        <v>No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 t="s">
        <v>6634</v>
      </c>
      <c r="AZ298">
        <v>0</v>
      </c>
      <c r="BA298">
        <v>0</v>
      </c>
      <c r="BB298" t="s">
        <v>6616</v>
      </c>
      <c r="BC298" t="s">
        <v>6616</v>
      </c>
      <c r="BD298" s="4" t="str">
        <f t="shared" si="169"/>
        <v>No</v>
      </c>
      <c r="BE298" t="s">
        <v>6640</v>
      </c>
      <c r="BF298" s="3" t="str">
        <f t="shared" si="170"/>
        <v>No</v>
      </c>
      <c r="BG298" t="s">
        <v>6645</v>
      </c>
      <c r="BH298" s="3" t="str">
        <f t="shared" si="171"/>
        <v>34978 STEEPLE CHASE WAY</v>
      </c>
      <c r="BI298" s="3" t="str">
        <f t="shared" si="172"/>
        <v>Callahan</v>
      </c>
      <c r="BJ298" s="3" t="str">
        <f t="shared" si="173"/>
        <v>Florida</v>
      </c>
      <c r="BK298" s="3">
        <f t="shared" si="174"/>
        <v>32011</v>
      </c>
      <c r="BL298" s="3" t="str">
        <f t="shared" si="175"/>
        <v>34978 STEEPLE CHASE WAY CALLAHAN FL 32011</v>
      </c>
      <c r="BM298" s="3" t="str">
        <f t="shared" si="176"/>
        <v/>
      </c>
      <c r="BN298" s="3" t="str">
        <f t="shared" si="177"/>
        <v>Pass</v>
      </c>
      <c r="BO298" s="3" t="str">
        <f t="shared" si="178"/>
        <v>No</v>
      </c>
      <c r="BP298" s="3" t="str">
        <f t="shared" si="179"/>
        <v>FV&lt;$10K</v>
      </c>
      <c r="BQ298" t="s">
        <v>6650</v>
      </c>
      <c r="BR298" s="3" t="str">
        <f t="shared" si="180"/>
        <v>No, &lt; $20K Lien</v>
      </c>
      <c r="BS298" s="3" t="str">
        <f t="shared" si="181"/>
        <v>No, Lien &lt; $20K</v>
      </c>
      <c r="BT298" t="s">
        <v>6650</v>
      </c>
      <c r="BU298" s="3" t="str">
        <f t="shared" si="182"/>
        <v>No</v>
      </c>
      <c r="BV298" s="3" t="str">
        <f t="shared" si="183"/>
        <v>No</v>
      </c>
      <c r="BW298" s="3">
        <f t="shared" si="184"/>
        <v>0</v>
      </c>
      <c r="BX298" s="3" t="str">
        <f t="shared" si="185"/>
        <v>No</v>
      </c>
      <c r="BY298" s="3">
        <f t="shared" si="186"/>
        <v>39060</v>
      </c>
      <c r="BZ298">
        <v>1</v>
      </c>
      <c r="CA298" s="3">
        <f t="shared" si="187"/>
        <v>39060</v>
      </c>
      <c r="CC298" s="3">
        <f t="shared" si="188"/>
        <v>0</v>
      </c>
      <c r="CD298" s="3">
        <f t="shared" si="189"/>
        <v>0</v>
      </c>
      <c r="CE298" s="3" t="str">
        <f t="shared" si="190"/>
        <v/>
      </c>
      <c r="CF298" s="3" t="e">
        <f>HLOOKUP(CE298,'Valuation Data'!$D$2:$K$5,4,FALSE)</f>
        <v>#N/A</v>
      </c>
      <c r="CG298" s="3">
        <f t="shared" si="191"/>
        <v>39060</v>
      </c>
      <c r="CH298" s="3" t="str">
        <f t="shared" si="192"/>
        <v>No</v>
      </c>
      <c r="CI298" s="3" t="str">
        <f>VLOOKUP(R298,'Use Codes &amp; County Type'!A:D,4,FALSE)</f>
        <v>V</v>
      </c>
      <c r="CJ298" s="3" t="str">
        <f t="shared" si="193"/>
        <v>Yes</v>
      </c>
      <c r="CK298" s="3" t="str">
        <f t="shared" si="194"/>
        <v>No</v>
      </c>
      <c r="CL298" s="3">
        <f t="shared" si="195"/>
        <v>0</v>
      </c>
      <c r="CM298" s="3">
        <f t="shared" si="196"/>
        <v>0</v>
      </c>
      <c r="CN298" s="3">
        <f t="shared" si="197"/>
        <v>2686.08</v>
      </c>
      <c r="CO298" s="3">
        <f t="shared" si="198"/>
        <v>-2686.08</v>
      </c>
      <c r="CP298" s="3">
        <f t="shared" si="199"/>
        <v>6.8768049155145922E-2</v>
      </c>
      <c r="CR298" s="3" t="str">
        <f t="shared" si="200"/>
        <v>No</v>
      </c>
      <c r="CV298" s="3" t="str">
        <f t="shared" si="201"/>
        <v>Vacant, No Sales Data</v>
      </c>
      <c r="CW298" s="3">
        <f t="shared" si="202"/>
        <v>297</v>
      </c>
      <c r="CX298" s="3">
        <f t="shared" si="203"/>
        <v>671.52</v>
      </c>
      <c r="CY298" s="3" t="str">
        <f t="shared" si="204"/>
        <v>Ok</v>
      </c>
      <c r="CZ298">
        <v>0</v>
      </c>
      <c r="DA298">
        <v>0</v>
      </c>
    </row>
    <row r="299" spans="1:105" x14ac:dyDescent="0.25">
      <c r="A299">
        <v>298</v>
      </c>
      <c r="B299" t="s">
        <v>3</v>
      </c>
      <c r="C299" t="s">
        <v>407</v>
      </c>
      <c r="D299">
        <v>774.67</v>
      </c>
      <c r="E299">
        <v>2017</v>
      </c>
      <c r="F299">
        <v>774.67</v>
      </c>
      <c r="G299">
        <v>774.67</v>
      </c>
      <c r="H299" s="3">
        <f t="shared" si="164"/>
        <v>0</v>
      </c>
      <c r="I299">
        <v>33250</v>
      </c>
      <c r="J299" t="s">
        <v>2735</v>
      </c>
      <c r="K299" t="s">
        <v>2738</v>
      </c>
      <c r="L299">
        <v>32011</v>
      </c>
      <c r="M299" t="s">
        <v>2954</v>
      </c>
      <c r="N299" t="s">
        <v>4759</v>
      </c>
      <c r="O299">
        <v>-81.897281297655297</v>
      </c>
      <c r="P299">
        <v>30.491777744209401</v>
      </c>
      <c r="Q299" t="s">
        <v>4990</v>
      </c>
      <c r="R299">
        <v>0</v>
      </c>
      <c r="S299" t="s">
        <v>6538</v>
      </c>
      <c r="T299">
        <v>8001</v>
      </c>
      <c r="U299" t="s">
        <v>6581</v>
      </c>
      <c r="V299">
        <v>2017</v>
      </c>
      <c r="W299">
        <v>45360</v>
      </c>
      <c r="X299">
        <v>2017</v>
      </c>
      <c r="Y299">
        <v>45360</v>
      </c>
      <c r="Z299">
        <v>686.7</v>
      </c>
      <c r="AA299" s="3">
        <f t="shared" si="165"/>
        <v>0.88644196883834414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 s="3" t="str">
        <f t="shared" si="166"/>
        <v>No</v>
      </c>
      <c r="AQ299" s="3" t="str">
        <f t="shared" si="167"/>
        <v>No</v>
      </c>
      <c r="AR299" s="3" t="str">
        <f t="shared" si="168"/>
        <v>No</v>
      </c>
      <c r="AS299">
        <v>0</v>
      </c>
      <c r="AT299">
        <v>0</v>
      </c>
      <c r="AU299">
        <v>44910</v>
      </c>
      <c r="AV299" t="s">
        <v>6622</v>
      </c>
      <c r="AW299">
        <v>0</v>
      </c>
      <c r="AX299">
        <v>0</v>
      </c>
      <c r="AY299" t="s">
        <v>6634</v>
      </c>
      <c r="AZ299">
        <v>0</v>
      </c>
      <c r="BA299">
        <v>0</v>
      </c>
      <c r="BB299" t="s">
        <v>6616</v>
      </c>
      <c r="BC299">
        <v>0</v>
      </c>
      <c r="BD299" s="4" t="str">
        <f t="shared" si="169"/>
        <v>No</v>
      </c>
      <c r="BE299" t="s">
        <v>6640</v>
      </c>
      <c r="BF299" s="3" t="str">
        <f t="shared" si="170"/>
        <v>No</v>
      </c>
      <c r="BG299" t="s">
        <v>6645</v>
      </c>
      <c r="BH299" s="3" t="str">
        <f t="shared" si="171"/>
        <v>33250 TUPELO LN</v>
      </c>
      <c r="BI299" s="3" t="str">
        <f t="shared" si="172"/>
        <v>Callahan</v>
      </c>
      <c r="BJ299" s="3" t="str">
        <f t="shared" si="173"/>
        <v>Florida</v>
      </c>
      <c r="BK299" s="3">
        <f t="shared" si="174"/>
        <v>32011</v>
      </c>
      <c r="BL299" s="3" t="str">
        <f t="shared" si="175"/>
        <v>33250 TUPELO LN CALLAHAN FL 32011</v>
      </c>
      <c r="BM299" s="3" t="str">
        <f t="shared" si="176"/>
        <v>L</v>
      </c>
      <c r="BN299" s="3" t="str">
        <f t="shared" si="177"/>
        <v>Pass</v>
      </c>
      <c r="BO299" s="3" t="str">
        <f t="shared" si="178"/>
        <v>No</v>
      </c>
      <c r="BP299" s="3" t="str">
        <f t="shared" si="179"/>
        <v>FV&lt;$10K</v>
      </c>
      <c r="BQ299" t="s">
        <v>6650</v>
      </c>
      <c r="BR299" s="3" t="str">
        <f t="shared" si="180"/>
        <v>No, &lt; $20K Lien</v>
      </c>
      <c r="BS299" s="3" t="str">
        <f t="shared" si="181"/>
        <v>No, Lien &lt; $20K</v>
      </c>
      <c r="BT299" t="s">
        <v>6650</v>
      </c>
      <c r="BU299" s="3" t="str">
        <f t="shared" si="182"/>
        <v>No</v>
      </c>
      <c r="BV299" s="3" t="str">
        <f t="shared" si="183"/>
        <v>No</v>
      </c>
      <c r="BW299" s="3">
        <f t="shared" si="184"/>
        <v>0</v>
      </c>
      <c r="BX299" s="3" t="str">
        <f t="shared" si="185"/>
        <v>No</v>
      </c>
      <c r="BY299" s="3">
        <f t="shared" si="186"/>
        <v>45360</v>
      </c>
      <c r="BZ299">
        <v>1</v>
      </c>
      <c r="CA299" s="3">
        <f t="shared" si="187"/>
        <v>45360</v>
      </c>
      <c r="CC299" s="3">
        <f t="shared" si="188"/>
        <v>0</v>
      </c>
      <c r="CD299" s="3">
        <f t="shared" si="189"/>
        <v>0</v>
      </c>
      <c r="CE299" s="3" t="str">
        <f t="shared" si="190"/>
        <v/>
      </c>
      <c r="CF299" s="3" t="e">
        <f>HLOOKUP(CE299,'Valuation Data'!$D$2:$K$5,4,FALSE)</f>
        <v>#N/A</v>
      </c>
      <c r="CG299" s="3">
        <f t="shared" si="191"/>
        <v>45360</v>
      </c>
      <c r="CH299" s="3" t="str">
        <f t="shared" si="192"/>
        <v>No</v>
      </c>
      <c r="CI299" s="3" t="str">
        <f>VLOOKUP(R299,'Use Codes &amp; County Type'!A:D,4,FALSE)</f>
        <v>V</v>
      </c>
      <c r="CJ299" s="3" t="str">
        <f t="shared" si="193"/>
        <v>Yes</v>
      </c>
      <c r="CK299" s="3" t="str">
        <f t="shared" si="194"/>
        <v>No</v>
      </c>
      <c r="CL299" s="3">
        <f t="shared" si="195"/>
        <v>0</v>
      </c>
      <c r="CM299" s="3">
        <f t="shared" si="196"/>
        <v>0</v>
      </c>
      <c r="CN299" s="3">
        <f t="shared" si="197"/>
        <v>3098.68</v>
      </c>
      <c r="CO299" s="3">
        <f t="shared" si="198"/>
        <v>-3098.68</v>
      </c>
      <c r="CP299" s="3">
        <f t="shared" si="199"/>
        <v>6.8313051146384474E-2</v>
      </c>
      <c r="CR299" s="3" t="str">
        <f t="shared" si="200"/>
        <v>No</v>
      </c>
      <c r="CV299" s="3" t="str">
        <f t="shared" si="201"/>
        <v>Vacant, No Sales Data</v>
      </c>
      <c r="CW299" s="3">
        <f t="shared" si="202"/>
        <v>298</v>
      </c>
      <c r="CX299" s="3">
        <f t="shared" si="203"/>
        <v>774.67</v>
      </c>
      <c r="CY299" s="3" t="str">
        <f t="shared" si="204"/>
        <v>Ok</v>
      </c>
      <c r="CZ299">
        <v>0</v>
      </c>
      <c r="DA299">
        <v>0</v>
      </c>
    </row>
    <row r="300" spans="1:105" x14ac:dyDescent="0.25">
      <c r="A300">
        <v>299</v>
      </c>
      <c r="B300" t="s">
        <v>3</v>
      </c>
      <c r="C300" t="s">
        <v>408</v>
      </c>
      <c r="D300">
        <v>377.56</v>
      </c>
      <c r="E300">
        <v>2017</v>
      </c>
      <c r="F300">
        <v>377.56</v>
      </c>
      <c r="G300">
        <v>377.56</v>
      </c>
      <c r="H300" s="3">
        <f t="shared" si="164"/>
        <v>0</v>
      </c>
      <c r="I300">
        <v>34507</v>
      </c>
      <c r="J300" t="s">
        <v>2735</v>
      </c>
      <c r="K300" t="s">
        <v>2738</v>
      </c>
      <c r="L300">
        <v>32011</v>
      </c>
      <c r="M300" t="s">
        <v>2955</v>
      </c>
      <c r="N300" t="s">
        <v>4759</v>
      </c>
      <c r="O300">
        <v>-81.927316045298497</v>
      </c>
      <c r="P300">
        <v>30.495152559236601</v>
      </c>
      <c r="Q300" t="s">
        <v>4991</v>
      </c>
      <c r="R300">
        <v>0</v>
      </c>
      <c r="S300" t="s">
        <v>6538</v>
      </c>
      <c r="T300">
        <v>8001</v>
      </c>
      <c r="U300" t="s">
        <v>6581</v>
      </c>
      <c r="V300">
        <v>2017</v>
      </c>
      <c r="W300">
        <v>21105</v>
      </c>
      <c r="X300">
        <v>2017</v>
      </c>
      <c r="Y300">
        <v>21105</v>
      </c>
      <c r="Z300">
        <v>319.51</v>
      </c>
      <c r="AA300" s="3">
        <f t="shared" si="165"/>
        <v>0.84624960271215166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 s="3" t="str">
        <f t="shared" si="166"/>
        <v>No</v>
      </c>
      <c r="AQ300" s="3" t="str">
        <f t="shared" si="167"/>
        <v>No</v>
      </c>
      <c r="AR300" s="3" t="str">
        <f t="shared" si="168"/>
        <v>No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 t="s">
        <v>6634</v>
      </c>
      <c r="AZ300">
        <v>0</v>
      </c>
      <c r="BA300">
        <v>0</v>
      </c>
      <c r="BB300" t="s">
        <v>6616</v>
      </c>
      <c r="BC300">
        <v>0</v>
      </c>
      <c r="BD300" s="4" t="str">
        <f t="shared" si="169"/>
        <v>No</v>
      </c>
      <c r="BE300" t="s">
        <v>6640</v>
      </c>
      <c r="BF300" s="3" t="str">
        <f t="shared" si="170"/>
        <v>No</v>
      </c>
      <c r="BG300" t="s">
        <v>6645</v>
      </c>
      <c r="BH300" s="3" t="str">
        <f t="shared" si="171"/>
        <v>34507 MITIGATION TR</v>
      </c>
      <c r="BI300" s="3" t="str">
        <f t="shared" si="172"/>
        <v>Callahan</v>
      </c>
      <c r="BJ300" s="3" t="str">
        <f t="shared" si="173"/>
        <v>Florida</v>
      </c>
      <c r="BK300" s="3">
        <f t="shared" si="174"/>
        <v>32011</v>
      </c>
      <c r="BL300" s="3" t="str">
        <f t="shared" si="175"/>
        <v>34507 MITIGATION TR CALLAHAN FL 32011</v>
      </c>
      <c r="BM300" s="3" t="str">
        <f t="shared" si="176"/>
        <v/>
      </c>
      <c r="BN300" s="3" t="str">
        <f t="shared" si="177"/>
        <v>Pass</v>
      </c>
      <c r="BO300" s="3" t="str">
        <f t="shared" si="178"/>
        <v>No</v>
      </c>
      <c r="BP300" s="3" t="str">
        <f t="shared" si="179"/>
        <v>FV&lt;$10K</v>
      </c>
      <c r="BQ300" t="s">
        <v>6650</v>
      </c>
      <c r="BR300" s="3" t="str">
        <f t="shared" si="180"/>
        <v>No, &lt; $20K Lien</v>
      </c>
      <c r="BS300" s="3" t="str">
        <f t="shared" si="181"/>
        <v>No, Lien &lt; $20K</v>
      </c>
      <c r="BT300" t="s">
        <v>6650</v>
      </c>
      <c r="BU300" s="3" t="str">
        <f t="shared" si="182"/>
        <v>No</v>
      </c>
      <c r="BV300" s="3" t="str">
        <f t="shared" si="183"/>
        <v>No</v>
      </c>
      <c r="BW300" s="3">
        <f t="shared" si="184"/>
        <v>0</v>
      </c>
      <c r="BX300" s="3" t="str">
        <f t="shared" si="185"/>
        <v>No</v>
      </c>
      <c r="BY300" s="3">
        <f t="shared" si="186"/>
        <v>21105</v>
      </c>
      <c r="BZ300">
        <v>1</v>
      </c>
      <c r="CA300" s="3">
        <f t="shared" si="187"/>
        <v>21105</v>
      </c>
      <c r="CC300" s="3">
        <f t="shared" si="188"/>
        <v>0</v>
      </c>
      <c r="CD300" s="3">
        <f t="shared" si="189"/>
        <v>0</v>
      </c>
      <c r="CE300" s="3" t="str">
        <f t="shared" si="190"/>
        <v/>
      </c>
      <c r="CF300" s="3" t="e">
        <f>HLOOKUP(CE300,'Valuation Data'!$D$2:$K$5,4,FALSE)</f>
        <v>#N/A</v>
      </c>
      <c r="CG300" s="3">
        <f t="shared" si="191"/>
        <v>21105</v>
      </c>
      <c r="CH300" s="3" t="str">
        <f t="shared" si="192"/>
        <v>No</v>
      </c>
      <c r="CI300" s="3" t="str">
        <f>VLOOKUP(R300,'Use Codes &amp; County Type'!A:D,4,FALSE)</f>
        <v>V</v>
      </c>
      <c r="CJ300" s="3" t="str">
        <f t="shared" si="193"/>
        <v>Yes</v>
      </c>
      <c r="CK300" s="3" t="str">
        <f t="shared" si="194"/>
        <v>No</v>
      </c>
      <c r="CL300" s="3">
        <f t="shared" si="195"/>
        <v>0</v>
      </c>
      <c r="CM300" s="3">
        <f t="shared" si="196"/>
        <v>0</v>
      </c>
      <c r="CN300" s="3">
        <f t="shared" si="197"/>
        <v>1510.24</v>
      </c>
      <c r="CO300" s="3">
        <f t="shared" si="198"/>
        <v>-1510.24</v>
      </c>
      <c r="CP300" s="3">
        <f t="shared" si="199"/>
        <v>7.1558398483771615E-2</v>
      </c>
      <c r="CR300" s="3" t="str">
        <f t="shared" si="200"/>
        <v>No</v>
      </c>
      <c r="CV300" s="3" t="str">
        <f t="shared" si="201"/>
        <v>FMV&lt;$30K</v>
      </c>
      <c r="CW300" s="3">
        <f t="shared" si="202"/>
        <v>299</v>
      </c>
      <c r="CX300" s="3">
        <f t="shared" si="203"/>
        <v>377.56</v>
      </c>
      <c r="CY300" s="3" t="str">
        <f t="shared" si="204"/>
        <v>Ok</v>
      </c>
      <c r="CZ300">
        <v>0</v>
      </c>
      <c r="DA300">
        <v>0</v>
      </c>
    </row>
    <row r="301" spans="1:105" x14ac:dyDescent="0.25">
      <c r="A301">
        <v>300</v>
      </c>
      <c r="B301" t="s">
        <v>3</v>
      </c>
      <c r="C301" t="s">
        <v>409</v>
      </c>
      <c r="D301">
        <v>573.38</v>
      </c>
      <c r="E301">
        <v>2017</v>
      </c>
      <c r="F301">
        <v>573.38</v>
      </c>
      <c r="G301">
        <v>573.38</v>
      </c>
      <c r="H301" s="3">
        <f t="shared" si="164"/>
        <v>0</v>
      </c>
      <c r="I301">
        <v>34483</v>
      </c>
      <c r="J301" t="s">
        <v>2735</v>
      </c>
      <c r="K301" t="s">
        <v>2738</v>
      </c>
      <c r="L301">
        <v>32011</v>
      </c>
      <c r="M301" t="s">
        <v>2956</v>
      </c>
      <c r="N301" t="s">
        <v>4759</v>
      </c>
      <c r="O301">
        <v>-81.928715145745002</v>
      </c>
      <c r="P301">
        <v>30.495556216009899</v>
      </c>
      <c r="Q301" t="s">
        <v>4992</v>
      </c>
      <c r="R301">
        <v>0</v>
      </c>
      <c r="S301" t="s">
        <v>6538</v>
      </c>
      <c r="T301">
        <v>8001</v>
      </c>
      <c r="U301" t="s">
        <v>6581</v>
      </c>
      <c r="V301">
        <v>2017</v>
      </c>
      <c r="W301">
        <v>33066</v>
      </c>
      <c r="X301">
        <v>2017</v>
      </c>
      <c r="Y301">
        <v>33066</v>
      </c>
      <c r="Z301">
        <v>500.58</v>
      </c>
      <c r="AA301" s="3">
        <f t="shared" si="165"/>
        <v>0.8730335902891625</v>
      </c>
      <c r="AB301" t="s">
        <v>6616</v>
      </c>
      <c r="AC301" t="s">
        <v>6616</v>
      </c>
      <c r="AD301" t="s">
        <v>6616</v>
      </c>
      <c r="AI301" t="s">
        <v>6618</v>
      </c>
      <c r="AJ301" t="s">
        <v>6618</v>
      </c>
      <c r="AK301" t="s">
        <v>6618</v>
      </c>
      <c r="AL301" t="s">
        <v>6618</v>
      </c>
      <c r="AM301" t="s">
        <v>6618</v>
      </c>
      <c r="AN301">
        <v>0</v>
      </c>
      <c r="AO301">
        <v>0</v>
      </c>
      <c r="AP301" s="3" t="str">
        <f t="shared" si="166"/>
        <v>No</v>
      </c>
      <c r="AQ301" s="3" t="str">
        <f t="shared" si="167"/>
        <v>No</v>
      </c>
      <c r="AR301" s="3" t="str">
        <f t="shared" si="168"/>
        <v>No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 t="s">
        <v>6634</v>
      </c>
      <c r="AZ301" t="s">
        <v>6638</v>
      </c>
      <c r="BA301">
        <v>0</v>
      </c>
      <c r="BB301" t="s">
        <v>6616</v>
      </c>
      <c r="BC301" t="s">
        <v>6616</v>
      </c>
      <c r="BD301" s="4" t="str">
        <f t="shared" si="169"/>
        <v>No</v>
      </c>
      <c r="BE301" t="s">
        <v>6640</v>
      </c>
      <c r="BF301" s="3" t="str">
        <f t="shared" si="170"/>
        <v>No</v>
      </c>
      <c r="BG301" t="s">
        <v>6645</v>
      </c>
      <c r="BH301" s="3" t="str">
        <f t="shared" si="171"/>
        <v>34483 MITIGATION TR</v>
      </c>
      <c r="BI301" s="3" t="str">
        <f t="shared" si="172"/>
        <v>Callahan</v>
      </c>
      <c r="BJ301" s="3" t="str">
        <f t="shared" si="173"/>
        <v>Florida</v>
      </c>
      <c r="BK301" s="3">
        <f t="shared" si="174"/>
        <v>32011</v>
      </c>
      <c r="BL301" s="3" t="str">
        <f t="shared" si="175"/>
        <v>34483 MITIGATION TR CALLAHAN FL 32011</v>
      </c>
      <c r="BM301" s="3" t="str">
        <f t="shared" si="176"/>
        <v/>
      </c>
      <c r="BN301" s="3" t="str">
        <f t="shared" si="177"/>
        <v>Pass</v>
      </c>
      <c r="BO301" s="3" t="str">
        <f t="shared" si="178"/>
        <v>No</v>
      </c>
      <c r="BP301" s="3" t="str">
        <f t="shared" si="179"/>
        <v>FV&lt;$10K</v>
      </c>
      <c r="BQ301" t="s">
        <v>6650</v>
      </c>
      <c r="BR301" s="3" t="str">
        <f t="shared" si="180"/>
        <v>No, &lt; $20K Lien</v>
      </c>
      <c r="BS301" s="3" t="str">
        <f t="shared" si="181"/>
        <v>No, Lien &lt; $20K</v>
      </c>
      <c r="BT301" t="s">
        <v>6650</v>
      </c>
      <c r="BU301" s="3" t="str">
        <f t="shared" si="182"/>
        <v>No</v>
      </c>
      <c r="BV301" s="3" t="str">
        <f t="shared" si="183"/>
        <v>No</v>
      </c>
      <c r="BW301" s="3">
        <f t="shared" si="184"/>
        <v>0</v>
      </c>
      <c r="BX301" s="3" t="str">
        <f t="shared" si="185"/>
        <v>No</v>
      </c>
      <c r="BY301" s="3">
        <f t="shared" si="186"/>
        <v>33066</v>
      </c>
      <c r="BZ301">
        <v>1</v>
      </c>
      <c r="CA301" s="3">
        <f t="shared" si="187"/>
        <v>33066</v>
      </c>
      <c r="CC301" s="3">
        <f t="shared" si="188"/>
        <v>0</v>
      </c>
      <c r="CD301" s="3">
        <f t="shared" si="189"/>
        <v>0</v>
      </c>
      <c r="CE301" s="3" t="str">
        <f t="shared" si="190"/>
        <v/>
      </c>
      <c r="CF301" s="3" t="e">
        <f>HLOOKUP(CE301,'Valuation Data'!$D$2:$K$5,4,FALSE)</f>
        <v>#N/A</v>
      </c>
      <c r="CG301" s="3">
        <f t="shared" si="191"/>
        <v>33066</v>
      </c>
      <c r="CH301" s="3" t="str">
        <f t="shared" si="192"/>
        <v>No</v>
      </c>
      <c r="CI301" s="3" t="str">
        <f>VLOOKUP(R301,'Use Codes &amp; County Type'!A:D,4,FALSE)</f>
        <v>V</v>
      </c>
      <c r="CJ301" s="3" t="str">
        <f t="shared" si="193"/>
        <v>Yes</v>
      </c>
      <c r="CK301" s="3" t="str">
        <f t="shared" si="194"/>
        <v>No</v>
      </c>
      <c r="CL301" s="3">
        <f t="shared" si="195"/>
        <v>0</v>
      </c>
      <c r="CM301" s="3">
        <f t="shared" si="196"/>
        <v>0</v>
      </c>
      <c r="CN301" s="3">
        <f t="shared" si="197"/>
        <v>2293.52</v>
      </c>
      <c r="CO301" s="3">
        <f t="shared" si="198"/>
        <v>-2293.52</v>
      </c>
      <c r="CP301" s="3">
        <f t="shared" si="199"/>
        <v>6.9361882296014032E-2</v>
      </c>
      <c r="CR301" s="3" t="str">
        <f t="shared" si="200"/>
        <v>No</v>
      </c>
      <c r="CV301" s="3" t="str">
        <f t="shared" si="201"/>
        <v>Vacant, No Sales Data</v>
      </c>
      <c r="CW301" s="3">
        <f t="shared" si="202"/>
        <v>300</v>
      </c>
      <c r="CX301" s="3">
        <f t="shared" si="203"/>
        <v>573.38</v>
      </c>
      <c r="CY301" s="3" t="str">
        <f t="shared" si="204"/>
        <v>Ok</v>
      </c>
      <c r="CZ301">
        <v>0</v>
      </c>
      <c r="DA301">
        <v>0</v>
      </c>
    </row>
    <row r="302" spans="1:105" x14ac:dyDescent="0.25">
      <c r="A302">
        <v>301</v>
      </c>
      <c r="B302" t="s">
        <v>3</v>
      </c>
      <c r="C302" t="s">
        <v>410</v>
      </c>
      <c r="D302">
        <v>556.59</v>
      </c>
      <c r="E302">
        <v>2017</v>
      </c>
      <c r="F302">
        <v>556.59</v>
      </c>
      <c r="G302">
        <v>556.59</v>
      </c>
      <c r="H302" s="3">
        <f t="shared" si="164"/>
        <v>0</v>
      </c>
      <c r="I302">
        <v>35030</v>
      </c>
      <c r="J302" t="s">
        <v>2735</v>
      </c>
      <c r="K302" t="s">
        <v>2738</v>
      </c>
      <c r="L302">
        <v>32011</v>
      </c>
      <c r="M302" t="s">
        <v>2957</v>
      </c>
      <c r="N302" t="s">
        <v>4759</v>
      </c>
      <c r="O302">
        <v>-81.931716616448895</v>
      </c>
      <c r="P302">
        <v>30.4954798329182</v>
      </c>
      <c r="Q302" t="s">
        <v>4993</v>
      </c>
      <c r="R302">
        <v>0</v>
      </c>
      <c r="S302" t="s">
        <v>6538</v>
      </c>
      <c r="T302">
        <v>8001</v>
      </c>
      <c r="U302" t="s">
        <v>6581</v>
      </c>
      <c r="V302">
        <v>2017</v>
      </c>
      <c r="W302">
        <v>32040</v>
      </c>
      <c r="X302">
        <v>2017</v>
      </c>
      <c r="Y302">
        <v>32040</v>
      </c>
      <c r="Z302">
        <v>485.06</v>
      </c>
      <c r="AA302" s="3">
        <f t="shared" si="165"/>
        <v>0.87148529438186095</v>
      </c>
      <c r="AB302" t="s">
        <v>6616</v>
      </c>
      <c r="AC302" t="s">
        <v>6616</v>
      </c>
      <c r="AD302" t="s">
        <v>6616</v>
      </c>
      <c r="AI302" t="s">
        <v>6618</v>
      </c>
      <c r="AJ302" t="s">
        <v>6618</v>
      </c>
      <c r="AK302" t="s">
        <v>6618</v>
      </c>
      <c r="AL302" t="s">
        <v>6618</v>
      </c>
      <c r="AM302">
        <v>0</v>
      </c>
      <c r="AN302">
        <v>0</v>
      </c>
      <c r="AO302">
        <v>0</v>
      </c>
      <c r="AP302" s="3" t="str">
        <f t="shared" si="166"/>
        <v>No</v>
      </c>
      <c r="AQ302" s="3" t="str">
        <f t="shared" si="167"/>
        <v>No</v>
      </c>
      <c r="AR302" s="3" t="str">
        <f t="shared" si="168"/>
        <v>No</v>
      </c>
      <c r="AS302">
        <v>0</v>
      </c>
      <c r="AT302">
        <v>0</v>
      </c>
      <c r="AU302">
        <v>28744</v>
      </c>
      <c r="AV302" t="s">
        <v>6622</v>
      </c>
      <c r="AW302">
        <v>0</v>
      </c>
      <c r="AX302">
        <v>0</v>
      </c>
      <c r="AY302" t="s">
        <v>6634</v>
      </c>
      <c r="AZ302" t="s">
        <v>6638</v>
      </c>
      <c r="BA302">
        <v>2</v>
      </c>
      <c r="BB302" t="s">
        <v>6616</v>
      </c>
      <c r="BC302" t="s">
        <v>6616</v>
      </c>
      <c r="BD302" s="4" t="str">
        <f t="shared" si="169"/>
        <v>No</v>
      </c>
      <c r="BE302" t="s">
        <v>6640</v>
      </c>
      <c r="BF302" s="3" t="str">
        <f t="shared" si="170"/>
        <v>No</v>
      </c>
      <c r="BG302" t="s">
        <v>6645</v>
      </c>
      <c r="BH302" s="3" t="str">
        <f t="shared" si="171"/>
        <v>35030 HEARTHSTONE WAY</v>
      </c>
      <c r="BI302" s="3" t="str">
        <f t="shared" si="172"/>
        <v>Callahan</v>
      </c>
      <c r="BJ302" s="3" t="str">
        <f t="shared" si="173"/>
        <v>Florida</v>
      </c>
      <c r="BK302" s="3">
        <f t="shared" si="174"/>
        <v>32011</v>
      </c>
      <c r="BL302" s="3" t="str">
        <f t="shared" si="175"/>
        <v>35030 HEARTHSTONE WAY CALLAHAN FL 32011</v>
      </c>
      <c r="BM302" s="3" t="str">
        <f t="shared" si="176"/>
        <v>L</v>
      </c>
      <c r="BN302" s="3" t="str">
        <f t="shared" si="177"/>
        <v>Pass</v>
      </c>
      <c r="BO302" s="3" t="str">
        <f t="shared" si="178"/>
        <v>No</v>
      </c>
      <c r="BP302" s="3" t="str">
        <f t="shared" si="179"/>
        <v>FV&lt;$10K</v>
      </c>
      <c r="BQ302" t="s">
        <v>6650</v>
      </c>
      <c r="BR302" s="3" t="str">
        <f t="shared" si="180"/>
        <v>No, &lt; $20K Lien</v>
      </c>
      <c r="BS302" s="3" t="str">
        <f t="shared" si="181"/>
        <v>No, Lien &lt; $20K</v>
      </c>
      <c r="BT302" t="s">
        <v>6650</v>
      </c>
      <c r="BU302" s="3" t="str">
        <f t="shared" si="182"/>
        <v>No</v>
      </c>
      <c r="BV302" s="3" t="str">
        <f t="shared" si="183"/>
        <v>No</v>
      </c>
      <c r="BW302" s="3">
        <f t="shared" si="184"/>
        <v>2</v>
      </c>
      <c r="BX302" s="3" t="str">
        <f t="shared" si="185"/>
        <v>No</v>
      </c>
      <c r="BY302" s="3">
        <f t="shared" si="186"/>
        <v>32040</v>
      </c>
      <c r="BZ302">
        <v>1</v>
      </c>
      <c r="CA302" s="3">
        <f t="shared" si="187"/>
        <v>32040</v>
      </c>
      <c r="CC302" s="3">
        <f t="shared" si="188"/>
        <v>0</v>
      </c>
      <c r="CD302" s="3">
        <f t="shared" si="189"/>
        <v>0</v>
      </c>
      <c r="CE302" s="3" t="str">
        <f t="shared" si="190"/>
        <v/>
      </c>
      <c r="CF302" s="3" t="e">
        <f>HLOOKUP(CE302,'Valuation Data'!$D$2:$K$5,4,FALSE)</f>
        <v>#N/A</v>
      </c>
      <c r="CG302" s="3">
        <f t="shared" si="191"/>
        <v>32040</v>
      </c>
      <c r="CH302" s="3" t="str">
        <f t="shared" si="192"/>
        <v>No</v>
      </c>
      <c r="CI302" s="3" t="str">
        <f>VLOOKUP(R302,'Use Codes &amp; County Type'!A:D,4,FALSE)</f>
        <v>V</v>
      </c>
      <c r="CJ302" s="3" t="str">
        <f t="shared" si="193"/>
        <v>Yes</v>
      </c>
      <c r="CK302" s="3" t="str">
        <f t="shared" si="194"/>
        <v>No</v>
      </c>
      <c r="CL302" s="3">
        <f t="shared" si="195"/>
        <v>0</v>
      </c>
      <c r="CM302" s="3">
        <f t="shared" si="196"/>
        <v>0</v>
      </c>
      <c r="CN302" s="3">
        <f t="shared" si="197"/>
        <v>3339.5400000000004</v>
      </c>
      <c r="CO302" s="3">
        <f t="shared" si="198"/>
        <v>-3339.5400000000004</v>
      </c>
      <c r="CP302" s="3">
        <f t="shared" si="199"/>
        <v>0.1042303370786517</v>
      </c>
      <c r="CR302" s="3" t="str">
        <f t="shared" si="200"/>
        <v>No</v>
      </c>
      <c r="CV302" s="3" t="str">
        <f t="shared" si="201"/>
        <v>Vacant, No Sales Data</v>
      </c>
      <c r="CW302" s="3">
        <f t="shared" si="202"/>
        <v>301</v>
      </c>
      <c r="CX302" s="3">
        <f t="shared" si="203"/>
        <v>556.59</v>
      </c>
      <c r="CY302" s="3" t="str">
        <f t="shared" si="204"/>
        <v>Ok</v>
      </c>
      <c r="CZ302">
        <v>0</v>
      </c>
      <c r="DA302">
        <v>0</v>
      </c>
    </row>
    <row r="303" spans="1:105" x14ac:dyDescent="0.25">
      <c r="A303">
        <v>302</v>
      </c>
      <c r="B303" t="s">
        <v>3</v>
      </c>
      <c r="C303" t="s">
        <v>411</v>
      </c>
      <c r="D303">
        <v>1263.01</v>
      </c>
      <c r="E303">
        <v>2017</v>
      </c>
      <c r="F303" t="e">
        <f>NA()</f>
        <v>#N/A</v>
      </c>
      <c r="G303" t="e">
        <f>NA()</f>
        <v>#N/A</v>
      </c>
      <c r="H303" s="3" t="e">
        <f t="shared" si="164"/>
        <v>#N/A</v>
      </c>
      <c r="I303" t="e">
        <f>NA()</f>
        <v>#N/A</v>
      </c>
      <c r="J303" t="e">
        <f>NA()</f>
        <v>#N/A</v>
      </c>
      <c r="K303" t="e">
        <f>NA()</f>
        <v>#N/A</v>
      </c>
      <c r="L303" t="e">
        <f>NA()</f>
        <v>#N/A</v>
      </c>
      <c r="M303" t="e">
        <f>NA()</f>
        <v>#N/A</v>
      </c>
      <c r="N303" t="e">
        <f>NA()</f>
        <v>#N/A</v>
      </c>
      <c r="O303" t="e">
        <f>NA()</f>
        <v>#N/A</v>
      </c>
      <c r="P303" t="e">
        <f>NA()</f>
        <v>#N/A</v>
      </c>
      <c r="Q303" t="e">
        <f>NA()</f>
        <v>#N/A</v>
      </c>
      <c r="R303">
        <v>2</v>
      </c>
      <c r="S303" t="s">
        <v>6535</v>
      </c>
      <c r="T303" t="e">
        <f>NA()</f>
        <v>#N/A</v>
      </c>
      <c r="U303" t="e">
        <f>NA()</f>
        <v>#N/A</v>
      </c>
      <c r="V303">
        <v>2017</v>
      </c>
      <c r="W303">
        <v>75187</v>
      </c>
      <c r="X303" t="e">
        <f>NA()</f>
        <v>#N/A</v>
      </c>
      <c r="Y303" t="e">
        <f>NA()</f>
        <v>#N/A</v>
      </c>
      <c r="Z303" t="e">
        <f>NA()</f>
        <v>#N/A</v>
      </c>
      <c r="AA303" s="3">
        <f t="shared" si="165"/>
        <v>0</v>
      </c>
      <c r="AI303" t="e">
        <f>NA()</f>
        <v>#N/A</v>
      </c>
      <c r="AJ303" t="e">
        <f>NA()</f>
        <v>#N/A</v>
      </c>
      <c r="AK303" t="e">
        <f>NA()</f>
        <v>#N/A</v>
      </c>
      <c r="AL303" t="e">
        <f>NA()</f>
        <v>#N/A</v>
      </c>
      <c r="AM303" t="e">
        <f>NA()</f>
        <v>#N/A</v>
      </c>
      <c r="AN303" t="e">
        <f>NA()</f>
        <v>#N/A</v>
      </c>
      <c r="AO303" t="e">
        <f>NA()</f>
        <v>#N/A</v>
      </c>
      <c r="AP303" s="3" t="str">
        <f t="shared" si="166"/>
        <v>No</v>
      </c>
      <c r="AQ303" s="3" t="str">
        <f t="shared" si="167"/>
        <v>No</v>
      </c>
      <c r="AR303" s="3" t="str">
        <f t="shared" si="168"/>
        <v>No</v>
      </c>
      <c r="AS303" t="e">
        <f>NA()</f>
        <v>#N/A</v>
      </c>
      <c r="AT303" t="e">
        <f>NA()</f>
        <v>#N/A</v>
      </c>
      <c r="AU303" t="e">
        <f>NA()</f>
        <v>#N/A</v>
      </c>
      <c r="AV303" t="e">
        <f>NA()</f>
        <v>#N/A</v>
      </c>
      <c r="AW303" t="e">
        <f>NA()</f>
        <v>#N/A</v>
      </c>
      <c r="AX303" t="e">
        <f>NA()</f>
        <v>#N/A</v>
      </c>
      <c r="AY303" t="e">
        <f>NA()</f>
        <v>#N/A</v>
      </c>
      <c r="AZ303" t="e">
        <f>NA()</f>
        <v>#N/A</v>
      </c>
      <c r="BA303">
        <v>0</v>
      </c>
      <c r="BB303" t="s">
        <v>6616</v>
      </c>
      <c r="BC303" t="e">
        <f>NA()</f>
        <v>#N/A</v>
      </c>
      <c r="BD303" s="4" t="str">
        <f t="shared" si="169"/>
        <v>No</v>
      </c>
      <c r="BE303" t="e">
        <f>NA()</f>
        <v>#N/A</v>
      </c>
      <c r="BF303" s="3" t="str">
        <f t="shared" si="170"/>
        <v>No</v>
      </c>
      <c r="BG303" t="e">
        <f>NA()</f>
        <v>#N/A</v>
      </c>
      <c r="BH303" s="3" t="e">
        <f t="shared" si="171"/>
        <v>#N/A</v>
      </c>
      <c r="BI303" s="3" t="e">
        <f t="shared" si="172"/>
        <v>#N/A</v>
      </c>
      <c r="BJ303" s="3" t="e">
        <f t="shared" si="173"/>
        <v>#N/A</v>
      </c>
      <c r="BK303" s="3" t="e">
        <f t="shared" si="174"/>
        <v>#N/A</v>
      </c>
      <c r="BL303" s="3" t="e">
        <f t="shared" si="175"/>
        <v>#N/A</v>
      </c>
      <c r="BM303" s="3" t="e">
        <f t="shared" si="176"/>
        <v>#N/A</v>
      </c>
      <c r="BN303" s="3" t="str">
        <f t="shared" si="177"/>
        <v>Pass</v>
      </c>
      <c r="BO303" s="3" t="e">
        <f t="shared" si="178"/>
        <v>#N/A</v>
      </c>
      <c r="BP303" s="3" t="str">
        <f t="shared" si="179"/>
        <v>FV&lt;$10K</v>
      </c>
      <c r="BQ303" t="s">
        <v>6650</v>
      </c>
      <c r="BR303" s="3" t="str">
        <f t="shared" si="180"/>
        <v>No, &lt; $20K Lien</v>
      </c>
      <c r="BS303" s="3" t="str">
        <f t="shared" si="181"/>
        <v>No, Lien &lt; $20K</v>
      </c>
      <c r="BT303" t="s">
        <v>6650</v>
      </c>
      <c r="BU303" s="3" t="str">
        <f t="shared" si="182"/>
        <v>No</v>
      </c>
      <c r="BV303" s="3" t="str">
        <f t="shared" si="183"/>
        <v>No</v>
      </c>
      <c r="BW303" s="3">
        <f t="shared" si="184"/>
        <v>0</v>
      </c>
      <c r="BX303" s="3" t="str">
        <f t="shared" si="185"/>
        <v>No</v>
      </c>
      <c r="BY303" s="3">
        <f t="shared" si="186"/>
        <v>75187</v>
      </c>
      <c r="BZ303">
        <v>1</v>
      </c>
      <c r="CA303" s="3">
        <f t="shared" si="187"/>
        <v>75187</v>
      </c>
      <c r="CC303" s="3" t="e">
        <f t="shared" si="188"/>
        <v>#N/A</v>
      </c>
      <c r="CD303" s="3" t="e">
        <f t="shared" si="189"/>
        <v>#N/A</v>
      </c>
      <c r="CE303" s="3" t="str">
        <f t="shared" si="190"/>
        <v/>
      </c>
      <c r="CF303" s="3" t="e">
        <f>HLOOKUP(CE303,'Valuation Data'!$D$2:$K$5,4,FALSE)</f>
        <v>#N/A</v>
      </c>
      <c r="CG303" s="3">
        <f t="shared" si="191"/>
        <v>75187</v>
      </c>
      <c r="CH303" s="3" t="str">
        <f t="shared" si="192"/>
        <v>No</v>
      </c>
      <c r="CI303" s="3" t="str">
        <f>VLOOKUP(R303,'Use Codes &amp; County Type'!A:D,4,FALSE)</f>
        <v>R</v>
      </c>
      <c r="CJ303" s="3" t="str">
        <f t="shared" si="193"/>
        <v>No</v>
      </c>
      <c r="CK303" s="3" t="str">
        <f t="shared" si="194"/>
        <v>No</v>
      </c>
      <c r="CL303" s="3">
        <f t="shared" si="195"/>
        <v>0.35</v>
      </c>
      <c r="CM303" s="3">
        <f t="shared" si="196"/>
        <v>26315.449999999997</v>
      </c>
      <c r="CN303" s="3" t="e">
        <f t="shared" si="197"/>
        <v>#N/A</v>
      </c>
      <c r="CO303" s="3" t="e">
        <f t="shared" si="198"/>
        <v>#N/A</v>
      </c>
      <c r="CP303" s="3" t="e">
        <f t="shared" si="199"/>
        <v>#N/A</v>
      </c>
      <c r="CR303" s="3" t="e">
        <f t="shared" si="200"/>
        <v>#N/A</v>
      </c>
      <c r="CV303" s="3" t="e">
        <f t="shared" si="201"/>
        <v>#N/A</v>
      </c>
      <c r="CW303" s="3">
        <f t="shared" si="202"/>
        <v>302</v>
      </c>
      <c r="CX303" s="3">
        <f t="shared" si="203"/>
        <v>1263.01</v>
      </c>
      <c r="CY303" s="3" t="e">
        <f t="shared" si="204"/>
        <v>#N/A</v>
      </c>
      <c r="CZ303" t="e">
        <f>NA()</f>
        <v>#N/A</v>
      </c>
      <c r="DA303" t="e">
        <f>NA()</f>
        <v>#N/A</v>
      </c>
    </row>
    <row r="304" spans="1:105" x14ac:dyDescent="0.25">
      <c r="A304">
        <v>303</v>
      </c>
      <c r="B304" t="s">
        <v>3</v>
      </c>
      <c r="C304" t="s">
        <v>412</v>
      </c>
      <c r="D304">
        <v>1107.28</v>
      </c>
      <c r="E304">
        <v>2017</v>
      </c>
      <c r="F304">
        <v>1107.28</v>
      </c>
      <c r="G304">
        <v>1107.28</v>
      </c>
      <c r="H304" s="3">
        <f t="shared" si="164"/>
        <v>0</v>
      </c>
      <c r="I304">
        <v>33354</v>
      </c>
      <c r="J304" t="s">
        <v>2735</v>
      </c>
      <c r="K304" t="s">
        <v>2738</v>
      </c>
      <c r="L304">
        <v>32011</v>
      </c>
      <c r="M304" t="s">
        <v>2958</v>
      </c>
      <c r="N304" t="s">
        <v>4759</v>
      </c>
      <c r="O304">
        <v>-81.925613596405</v>
      </c>
      <c r="P304">
        <v>30.4880633809899</v>
      </c>
      <c r="Q304" t="s">
        <v>4994</v>
      </c>
      <c r="R304">
        <v>2</v>
      </c>
      <c r="S304" t="s">
        <v>6535</v>
      </c>
      <c r="T304">
        <v>1006</v>
      </c>
      <c r="U304" t="s">
        <v>6578</v>
      </c>
      <c r="V304">
        <v>2017</v>
      </c>
      <c r="W304">
        <v>65676</v>
      </c>
      <c r="X304">
        <v>2017</v>
      </c>
      <c r="Y304">
        <v>65676</v>
      </c>
      <c r="Z304">
        <v>994.25</v>
      </c>
      <c r="AA304" s="3">
        <f t="shared" si="165"/>
        <v>0.89792103171736148</v>
      </c>
      <c r="AB304" t="s">
        <v>6616</v>
      </c>
      <c r="AC304" t="s">
        <v>6616</v>
      </c>
      <c r="AD304" t="s">
        <v>6616</v>
      </c>
      <c r="AE304" t="s">
        <v>6616</v>
      </c>
      <c r="AF304" t="s">
        <v>6616</v>
      </c>
      <c r="AG304" t="s">
        <v>6616</v>
      </c>
      <c r="AH304" t="s">
        <v>6616</v>
      </c>
      <c r="AI304" t="s">
        <v>6618</v>
      </c>
      <c r="AJ304" t="s">
        <v>6618</v>
      </c>
      <c r="AK304" t="s">
        <v>6618</v>
      </c>
      <c r="AL304" t="s">
        <v>6618</v>
      </c>
      <c r="AM304" t="s">
        <v>6618</v>
      </c>
      <c r="AN304" t="s">
        <v>6618</v>
      </c>
      <c r="AO304" t="s">
        <v>6618</v>
      </c>
      <c r="AP304" s="3" t="str">
        <f t="shared" si="166"/>
        <v>No</v>
      </c>
      <c r="AQ304" s="3" t="str">
        <f t="shared" si="167"/>
        <v>No</v>
      </c>
      <c r="AR304" s="3" t="str">
        <f t="shared" si="168"/>
        <v>No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 t="s">
        <v>6634</v>
      </c>
      <c r="AZ304" t="s">
        <v>6638</v>
      </c>
      <c r="BA304">
        <v>0</v>
      </c>
      <c r="BB304" t="s">
        <v>6616</v>
      </c>
      <c r="BC304" t="s">
        <v>6616</v>
      </c>
      <c r="BD304" s="4" t="str">
        <f t="shared" si="169"/>
        <v>No</v>
      </c>
      <c r="BE304" t="s">
        <v>6640</v>
      </c>
      <c r="BF304" s="3" t="str">
        <f t="shared" si="170"/>
        <v>No</v>
      </c>
      <c r="BG304" t="s">
        <v>6645</v>
      </c>
      <c r="BH304" s="3" t="str">
        <f t="shared" si="171"/>
        <v>33354 CONLEY RD</v>
      </c>
      <c r="BI304" s="3" t="str">
        <f t="shared" si="172"/>
        <v>Callahan</v>
      </c>
      <c r="BJ304" s="3" t="str">
        <f t="shared" si="173"/>
        <v>Florida</v>
      </c>
      <c r="BK304" s="3">
        <f t="shared" si="174"/>
        <v>32011</v>
      </c>
      <c r="BL304" s="3" t="str">
        <f t="shared" si="175"/>
        <v>33354 CONLEY RD CALLAHAN FL 32011</v>
      </c>
      <c r="BM304" s="3" t="str">
        <f t="shared" si="176"/>
        <v/>
      </c>
      <c r="BN304" s="3" t="str">
        <f t="shared" si="177"/>
        <v>Pass</v>
      </c>
      <c r="BO304" s="3" t="str">
        <f t="shared" si="178"/>
        <v>No</v>
      </c>
      <c r="BP304" s="3" t="str">
        <f t="shared" si="179"/>
        <v>FV&lt;$10K</v>
      </c>
      <c r="BQ304" t="s">
        <v>6650</v>
      </c>
      <c r="BR304" s="3" t="str">
        <f t="shared" si="180"/>
        <v>No, &lt; $20K Lien</v>
      </c>
      <c r="BS304" s="3" t="str">
        <f t="shared" si="181"/>
        <v>No, Lien &lt; $20K</v>
      </c>
      <c r="BT304" t="s">
        <v>6650</v>
      </c>
      <c r="BU304" s="3" t="str">
        <f t="shared" si="182"/>
        <v>No</v>
      </c>
      <c r="BV304" s="3" t="str">
        <f t="shared" si="183"/>
        <v>No</v>
      </c>
      <c r="BW304" s="3">
        <f t="shared" si="184"/>
        <v>0</v>
      </c>
      <c r="BX304" s="3" t="str">
        <f t="shared" si="185"/>
        <v>No</v>
      </c>
      <c r="BY304" s="3">
        <f t="shared" si="186"/>
        <v>65676</v>
      </c>
      <c r="BZ304">
        <v>1</v>
      </c>
      <c r="CA304" s="3">
        <f t="shared" si="187"/>
        <v>65676</v>
      </c>
      <c r="CC304" s="3">
        <f t="shared" si="188"/>
        <v>0</v>
      </c>
      <c r="CD304" s="3">
        <f t="shared" si="189"/>
        <v>0</v>
      </c>
      <c r="CE304" s="3" t="str">
        <f t="shared" si="190"/>
        <v/>
      </c>
      <c r="CF304" s="3" t="e">
        <f>HLOOKUP(CE304,'Valuation Data'!$D$2:$K$5,4,FALSE)</f>
        <v>#N/A</v>
      </c>
      <c r="CG304" s="3">
        <f t="shared" si="191"/>
        <v>65676</v>
      </c>
      <c r="CH304" s="3" t="str">
        <f t="shared" si="192"/>
        <v>No</v>
      </c>
      <c r="CI304" s="3" t="str">
        <f>VLOOKUP(R304,'Use Codes &amp; County Type'!A:D,4,FALSE)</f>
        <v>R</v>
      </c>
      <c r="CJ304" s="3" t="str">
        <f t="shared" si="193"/>
        <v>No</v>
      </c>
      <c r="CK304" s="3" t="str">
        <f t="shared" si="194"/>
        <v>No</v>
      </c>
      <c r="CL304" s="3">
        <f t="shared" si="195"/>
        <v>0.35</v>
      </c>
      <c r="CM304" s="3">
        <f t="shared" si="196"/>
        <v>22986.6</v>
      </c>
      <c r="CN304" s="3">
        <f t="shared" si="197"/>
        <v>4429.12</v>
      </c>
      <c r="CO304" s="3">
        <f t="shared" si="198"/>
        <v>18557.48</v>
      </c>
      <c r="CP304" s="3">
        <f t="shared" si="199"/>
        <v>6.7438942688348866E-2</v>
      </c>
      <c r="CR304" s="3" t="str">
        <f t="shared" si="200"/>
        <v>No</v>
      </c>
      <c r="CV304" s="3" t="str">
        <f t="shared" si="201"/>
        <v>*Bid</v>
      </c>
      <c r="CW304" s="3">
        <f t="shared" si="202"/>
        <v>303</v>
      </c>
      <c r="CX304" s="3">
        <f t="shared" si="203"/>
        <v>1107.28</v>
      </c>
      <c r="CY304" s="3" t="str">
        <f t="shared" si="204"/>
        <v>Ok</v>
      </c>
      <c r="CZ304">
        <v>0</v>
      </c>
      <c r="DA304">
        <v>0</v>
      </c>
    </row>
    <row r="305" spans="1:105" x14ac:dyDescent="0.25">
      <c r="A305">
        <v>304</v>
      </c>
      <c r="B305" t="s">
        <v>3</v>
      </c>
      <c r="C305" t="s">
        <v>413</v>
      </c>
      <c r="D305">
        <v>872.29</v>
      </c>
      <c r="E305">
        <v>2017</v>
      </c>
      <c r="F305">
        <v>872.29</v>
      </c>
      <c r="G305">
        <v>872.29</v>
      </c>
      <c r="H305" s="3">
        <f t="shared" si="164"/>
        <v>0</v>
      </c>
      <c r="I305">
        <v>33480</v>
      </c>
      <c r="J305" t="s">
        <v>2735</v>
      </c>
      <c r="K305" t="s">
        <v>2738</v>
      </c>
      <c r="L305">
        <v>32011</v>
      </c>
      <c r="M305" t="s">
        <v>2959</v>
      </c>
      <c r="N305" t="s">
        <v>4759</v>
      </c>
      <c r="O305">
        <v>-81.867971175789705</v>
      </c>
      <c r="P305">
        <v>30.492628926028001</v>
      </c>
      <c r="Q305" t="s">
        <v>4995</v>
      </c>
      <c r="R305">
        <v>2</v>
      </c>
      <c r="S305" t="s">
        <v>6535</v>
      </c>
      <c r="T305">
        <v>1006</v>
      </c>
      <c r="U305" t="s">
        <v>6578</v>
      </c>
      <c r="V305">
        <v>2017</v>
      </c>
      <c r="W305">
        <v>90428</v>
      </c>
      <c r="X305">
        <v>2017</v>
      </c>
      <c r="Y305">
        <v>106120</v>
      </c>
      <c r="Z305">
        <v>776.97</v>
      </c>
      <c r="AA305" s="3">
        <f t="shared" si="165"/>
        <v>0.89072441504545519</v>
      </c>
      <c r="AG305" t="s">
        <v>6616</v>
      </c>
      <c r="AI305" t="s">
        <v>6618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 s="3" t="str">
        <f t="shared" si="166"/>
        <v>No</v>
      </c>
      <c r="AQ305" s="3" t="str">
        <f t="shared" si="167"/>
        <v>No</v>
      </c>
      <c r="AR305" s="3" t="str">
        <f t="shared" si="168"/>
        <v>No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 t="s">
        <v>6634</v>
      </c>
      <c r="AZ305">
        <v>0</v>
      </c>
      <c r="BA305">
        <v>0</v>
      </c>
      <c r="BB305" t="s">
        <v>6617</v>
      </c>
      <c r="BC305" t="s">
        <v>6616</v>
      </c>
      <c r="BD305" s="4" t="str">
        <f t="shared" si="169"/>
        <v>No</v>
      </c>
      <c r="BE305" t="s">
        <v>6640</v>
      </c>
      <c r="BF305" s="3" t="str">
        <f t="shared" si="170"/>
        <v>No</v>
      </c>
      <c r="BG305" t="s">
        <v>6645</v>
      </c>
      <c r="BH305" s="3" t="str">
        <f t="shared" si="171"/>
        <v>33480 RATTLESNAKE TRL</v>
      </c>
      <c r="BI305" s="3" t="str">
        <f t="shared" si="172"/>
        <v>Callahan</v>
      </c>
      <c r="BJ305" s="3" t="str">
        <f t="shared" si="173"/>
        <v>Florida</v>
      </c>
      <c r="BK305" s="3">
        <f t="shared" si="174"/>
        <v>32011</v>
      </c>
      <c r="BL305" s="3" t="str">
        <f t="shared" si="175"/>
        <v>33480 RATTLESNAKE TRL CALLAHAN FL 32011</v>
      </c>
      <c r="BM305" s="3" t="str">
        <f t="shared" si="176"/>
        <v/>
      </c>
      <c r="BN305" s="3" t="str">
        <f t="shared" si="177"/>
        <v>Pass</v>
      </c>
      <c r="BO305" s="3" t="str">
        <f t="shared" si="178"/>
        <v>No</v>
      </c>
      <c r="BP305" s="3" t="str">
        <f t="shared" si="179"/>
        <v>FV&lt;$10K</v>
      </c>
      <c r="BQ305" t="s">
        <v>6650</v>
      </c>
      <c r="BR305" s="3" t="str">
        <f t="shared" si="180"/>
        <v>No, &lt; $20K Lien</v>
      </c>
      <c r="BS305" s="3" t="str">
        <f t="shared" si="181"/>
        <v>No, Lien &lt; $20K</v>
      </c>
      <c r="BT305" t="s">
        <v>6650</v>
      </c>
      <c r="BU305" s="3" t="str">
        <f t="shared" si="182"/>
        <v>No</v>
      </c>
      <c r="BV305" s="3" t="str">
        <f t="shared" si="183"/>
        <v>No</v>
      </c>
      <c r="BW305" s="3">
        <f t="shared" si="184"/>
        <v>0</v>
      </c>
      <c r="BX305" s="3" t="str">
        <f t="shared" si="185"/>
        <v>No</v>
      </c>
      <c r="BY305" s="3">
        <f t="shared" si="186"/>
        <v>90428</v>
      </c>
      <c r="BZ305">
        <v>1</v>
      </c>
      <c r="CA305" s="3">
        <f t="shared" si="187"/>
        <v>90428</v>
      </c>
      <c r="CC305" s="3">
        <f t="shared" si="188"/>
        <v>0</v>
      </c>
      <c r="CD305" s="3">
        <f t="shared" si="189"/>
        <v>0</v>
      </c>
      <c r="CE305" s="3" t="str">
        <f t="shared" si="190"/>
        <v/>
      </c>
      <c r="CF305" s="3" t="e">
        <f>HLOOKUP(CE305,'Valuation Data'!$D$2:$K$5,4,FALSE)</f>
        <v>#N/A</v>
      </c>
      <c r="CG305" s="3">
        <f t="shared" si="191"/>
        <v>90428</v>
      </c>
      <c r="CH305" s="3" t="str">
        <f t="shared" si="192"/>
        <v>No</v>
      </c>
      <c r="CI305" s="3" t="str">
        <f>VLOOKUP(R305,'Use Codes &amp; County Type'!A:D,4,FALSE)</f>
        <v>R</v>
      </c>
      <c r="CJ305" s="3" t="str">
        <f t="shared" si="193"/>
        <v>No</v>
      </c>
      <c r="CK305" s="3" t="str">
        <f t="shared" si="194"/>
        <v>Yes</v>
      </c>
      <c r="CL305" s="3">
        <f t="shared" si="195"/>
        <v>0.67</v>
      </c>
      <c r="CM305" s="3">
        <f t="shared" si="196"/>
        <v>60586.76</v>
      </c>
      <c r="CN305" s="3">
        <f t="shared" si="197"/>
        <v>3489.16</v>
      </c>
      <c r="CO305" s="3">
        <f t="shared" si="198"/>
        <v>57097.600000000006</v>
      </c>
      <c r="CP305" s="3">
        <f t="shared" si="199"/>
        <v>3.8584951563674967E-2</v>
      </c>
      <c r="CR305" s="3" t="str">
        <f t="shared" si="200"/>
        <v>No</v>
      </c>
      <c r="CV305" s="3" t="str">
        <f t="shared" si="201"/>
        <v>*Bid</v>
      </c>
      <c r="CW305" s="3">
        <f t="shared" si="202"/>
        <v>304</v>
      </c>
      <c r="CX305" s="3">
        <f t="shared" si="203"/>
        <v>872.29</v>
      </c>
      <c r="CY305" s="3" t="str">
        <f t="shared" si="204"/>
        <v>Ok</v>
      </c>
      <c r="CZ305">
        <v>0</v>
      </c>
      <c r="DA305">
        <v>0</v>
      </c>
    </row>
    <row r="306" spans="1:105" x14ac:dyDescent="0.25">
      <c r="A306">
        <v>305</v>
      </c>
      <c r="B306" t="s">
        <v>3</v>
      </c>
      <c r="C306" t="s">
        <v>414</v>
      </c>
      <c r="D306">
        <v>1014.35</v>
      </c>
      <c r="E306">
        <v>2017</v>
      </c>
      <c r="F306">
        <v>1014.35</v>
      </c>
      <c r="G306">
        <v>1014.35</v>
      </c>
      <c r="H306" s="3">
        <f t="shared" si="164"/>
        <v>0</v>
      </c>
      <c r="I306">
        <v>34100</v>
      </c>
      <c r="J306" t="s">
        <v>2735</v>
      </c>
      <c r="K306" t="s">
        <v>2738</v>
      </c>
      <c r="L306">
        <v>32011</v>
      </c>
      <c r="M306" t="s">
        <v>2960</v>
      </c>
      <c r="N306" t="s">
        <v>4759</v>
      </c>
      <c r="O306">
        <v>-81.874150532149997</v>
      </c>
      <c r="P306">
        <v>30.491851086529099</v>
      </c>
      <c r="Q306" t="s">
        <v>4996</v>
      </c>
      <c r="R306">
        <v>0</v>
      </c>
      <c r="S306" t="s">
        <v>6538</v>
      </c>
      <c r="T306">
        <v>8001</v>
      </c>
      <c r="U306" t="s">
        <v>6581</v>
      </c>
      <c r="V306">
        <v>2017</v>
      </c>
      <c r="W306">
        <v>60000</v>
      </c>
      <c r="X306">
        <v>2017</v>
      </c>
      <c r="Y306">
        <v>60000</v>
      </c>
      <c r="Z306">
        <v>908.32</v>
      </c>
      <c r="AA306" s="3">
        <f t="shared" si="165"/>
        <v>0.89547000542219157</v>
      </c>
      <c r="AB306" t="s">
        <v>6616</v>
      </c>
      <c r="AC306" t="s">
        <v>6616</v>
      </c>
      <c r="AD306" t="s">
        <v>6616</v>
      </c>
      <c r="AE306" t="s">
        <v>6616</v>
      </c>
      <c r="AF306" t="s">
        <v>6616</v>
      </c>
      <c r="AG306" t="s">
        <v>6616</v>
      </c>
      <c r="AH306" t="s">
        <v>6616</v>
      </c>
      <c r="AI306" t="s">
        <v>6618</v>
      </c>
      <c r="AJ306" t="s">
        <v>6618</v>
      </c>
      <c r="AK306" t="s">
        <v>6618</v>
      </c>
      <c r="AL306" t="s">
        <v>6618</v>
      </c>
      <c r="AM306" t="s">
        <v>6618</v>
      </c>
      <c r="AN306" t="s">
        <v>6618</v>
      </c>
      <c r="AO306" t="s">
        <v>6618</v>
      </c>
      <c r="AP306" s="3" t="str">
        <f t="shared" si="166"/>
        <v>No</v>
      </c>
      <c r="AQ306" s="3" t="str">
        <f t="shared" si="167"/>
        <v>No</v>
      </c>
      <c r="AR306" s="3" t="str">
        <f t="shared" si="168"/>
        <v>No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 t="s">
        <v>6634</v>
      </c>
      <c r="AZ306" t="s">
        <v>6638</v>
      </c>
      <c r="BA306">
        <v>1</v>
      </c>
      <c r="BB306" t="s">
        <v>6616</v>
      </c>
      <c r="BC306" t="s">
        <v>6616</v>
      </c>
      <c r="BD306" s="4" t="str">
        <f t="shared" si="169"/>
        <v>No</v>
      </c>
      <c r="BE306" t="s">
        <v>6640</v>
      </c>
      <c r="BF306" s="3" t="str">
        <f t="shared" si="170"/>
        <v>No</v>
      </c>
      <c r="BG306" t="s">
        <v>6645</v>
      </c>
      <c r="BH306" s="3" t="str">
        <f t="shared" si="171"/>
        <v>34100 BREADCRUMB TRL</v>
      </c>
      <c r="BI306" s="3" t="str">
        <f t="shared" si="172"/>
        <v>Callahan</v>
      </c>
      <c r="BJ306" s="3" t="str">
        <f t="shared" si="173"/>
        <v>Florida</v>
      </c>
      <c r="BK306" s="3">
        <f t="shared" si="174"/>
        <v>32011</v>
      </c>
      <c r="BL306" s="3" t="str">
        <f t="shared" si="175"/>
        <v>34100 BREADCRUMB TRL CALLAHAN FL 32011</v>
      </c>
      <c r="BM306" s="3" t="str">
        <f t="shared" si="176"/>
        <v/>
      </c>
      <c r="BN306" s="3" t="str">
        <f t="shared" si="177"/>
        <v>Pass</v>
      </c>
      <c r="BO306" s="3" t="str">
        <f t="shared" si="178"/>
        <v>No</v>
      </c>
      <c r="BP306" s="3" t="str">
        <f t="shared" si="179"/>
        <v>FV&lt;$10K</v>
      </c>
      <c r="BQ306" t="s">
        <v>6650</v>
      </c>
      <c r="BR306" s="3" t="str">
        <f t="shared" si="180"/>
        <v>No, &lt; $20K Lien</v>
      </c>
      <c r="BS306" s="3" t="str">
        <f t="shared" si="181"/>
        <v>No, Lien &lt; $20K</v>
      </c>
      <c r="BT306" t="s">
        <v>6650</v>
      </c>
      <c r="BU306" s="3" t="str">
        <f t="shared" si="182"/>
        <v>No</v>
      </c>
      <c r="BV306" s="3" t="str">
        <f t="shared" si="183"/>
        <v>No</v>
      </c>
      <c r="BW306" s="3">
        <f t="shared" si="184"/>
        <v>1</v>
      </c>
      <c r="BX306" s="3" t="str">
        <f t="shared" si="185"/>
        <v>No</v>
      </c>
      <c r="BY306" s="3">
        <f t="shared" si="186"/>
        <v>60000</v>
      </c>
      <c r="BZ306">
        <v>1</v>
      </c>
      <c r="CA306" s="3">
        <f t="shared" si="187"/>
        <v>60000</v>
      </c>
      <c r="CC306" s="3">
        <f t="shared" si="188"/>
        <v>0</v>
      </c>
      <c r="CD306" s="3">
        <f t="shared" si="189"/>
        <v>0</v>
      </c>
      <c r="CE306" s="3" t="str">
        <f t="shared" si="190"/>
        <v/>
      </c>
      <c r="CF306" s="3" t="e">
        <f>HLOOKUP(CE306,'Valuation Data'!$D$2:$K$5,4,FALSE)</f>
        <v>#N/A</v>
      </c>
      <c r="CG306" s="3">
        <f t="shared" si="191"/>
        <v>60000</v>
      </c>
      <c r="CH306" s="3" t="str">
        <f t="shared" si="192"/>
        <v>No</v>
      </c>
      <c r="CI306" s="3" t="str">
        <f>VLOOKUP(R306,'Use Codes &amp; County Type'!A:D,4,FALSE)</f>
        <v>V</v>
      </c>
      <c r="CJ306" s="3" t="str">
        <f t="shared" si="193"/>
        <v>Yes</v>
      </c>
      <c r="CK306" s="3" t="str">
        <f t="shared" si="194"/>
        <v>No</v>
      </c>
      <c r="CL306" s="3">
        <f t="shared" si="195"/>
        <v>0</v>
      </c>
      <c r="CM306" s="3">
        <f t="shared" si="196"/>
        <v>0</v>
      </c>
      <c r="CN306" s="3">
        <f t="shared" si="197"/>
        <v>5071.75</v>
      </c>
      <c r="CO306" s="3">
        <f t="shared" si="198"/>
        <v>-5071.75</v>
      </c>
      <c r="CP306" s="3">
        <f t="shared" si="199"/>
        <v>8.4529166666666669E-2</v>
      </c>
      <c r="CR306" s="3" t="str">
        <f t="shared" si="200"/>
        <v>No</v>
      </c>
      <c r="CV306" s="3" t="str">
        <f t="shared" si="201"/>
        <v>Vacant, No Sales Data</v>
      </c>
      <c r="CW306" s="3">
        <f t="shared" si="202"/>
        <v>305</v>
      </c>
      <c r="CX306" s="3">
        <f t="shared" si="203"/>
        <v>1014.35</v>
      </c>
      <c r="CY306" s="3" t="str">
        <f t="shared" si="204"/>
        <v>Ok</v>
      </c>
      <c r="CZ306">
        <v>0</v>
      </c>
      <c r="DA306">
        <v>0</v>
      </c>
    </row>
    <row r="307" spans="1:105" x14ac:dyDescent="0.25">
      <c r="A307">
        <v>306</v>
      </c>
      <c r="B307" t="s">
        <v>3</v>
      </c>
      <c r="C307" t="s">
        <v>415</v>
      </c>
      <c r="D307">
        <v>1001.98</v>
      </c>
      <c r="E307">
        <v>2017</v>
      </c>
      <c r="F307">
        <v>1001.98</v>
      </c>
      <c r="G307">
        <v>1001.98</v>
      </c>
      <c r="H307" s="3">
        <f t="shared" si="164"/>
        <v>0</v>
      </c>
      <c r="I307">
        <v>33136</v>
      </c>
      <c r="J307" t="s">
        <v>2735</v>
      </c>
      <c r="K307" t="s">
        <v>2738</v>
      </c>
      <c r="L307">
        <v>32011</v>
      </c>
      <c r="M307" t="s">
        <v>2961</v>
      </c>
      <c r="N307" t="s">
        <v>4759</v>
      </c>
      <c r="O307">
        <v>-81.869890083549507</v>
      </c>
      <c r="P307">
        <v>30.488780564137901</v>
      </c>
      <c r="Q307" t="s">
        <v>4997</v>
      </c>
      <c r="R307">
        <v>2</v>
      </c>
      <c r="S307" t="s">
        <v>6535</v>
      </c>
      <c r="T307">
        <v>1006</v>
      </c>
      <c r="U307" t="s">
        <v>6578</v>
      </c>
      <c r="V307">
        <v>2017</v>
      </c>
      <c r="W307">
        <v>98348</v>
      </c>
      <c r="X307">
        <v>2017</v>
      </c>
      <c r="Y307">
        <v>106970</v>
      </c>
      <c r="Z307">
        <v>896.88</v>
      </c>
      <c r="AA307" s="3">
        <f t="shared" si="165"/>
        <v>0.89510768678017527</v>
      </c>
      <c r="AC307" t="s">
        <v>6616</v>
      </c>
      <c r="AD307" t="s">
        <v>6616</v>
      </c>
      <c r="AI307" t="s">
        <v>6618</v>
      </c>
      <c r="AJ307" t="s">
        <v>6618</v>
      </c>
      <c r="AK307" t="s">
        <v>6618</v>
      </c>
      <c r="AL307" t="s">
        <v>6618</v>
      </c>
      <c r="AM307">
        <v>0</v>
      </c>
      <c r="AN307">
        <v>0</v>
      </c>
      <c r="AO307">
        <v>0</v>
      </c>
      <c r="AP307" s="3" t="str">
        <f t="shared" si="166"/>
        <v>No</v>
      </c>
      <c r="AQ307" s="3" t="str">
        <f t="shared" si="167"/>
        <v>No</v>
      </c>
      <c r="AR307" s="3" t="str">
        <f t="shared" si="168"/>
        <v>No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 t="s">
        <v>6634</v>
      </c>
      <c r="AZ307" t="s">
        <v>6638</v>
      </c>
      <c r="BA307">
        <v>0</v>
      </c>
      <c r="BB307" t="s">
        <v>6617</v>
      </c>
      <c r="BC307" t="s">
        <v>6616</v>
      </c>
      <c r="BD307" s="4" t="str">
        <f t="shared" si="169"/>
        <v>No</v>
      </c>
      <c r="BE307" t="s">
        <v>6640</v>
      </c>
      <c r="BF307" s="3" t="str">
        <f t="shared" si="170"/>
        <v>No</v>
      </c>
      <c r="BG307" t="s">
        <v>6645</v>
      </c>
      <c r="BH307" s="3" t="str">
        <f t="shared" si="171"/>
        <v>33136 RATTLESNAKE TRL</v>
      </c>
      <c r="BI307" s="3" t="str">
        <f t="shared" si="172"/>
        <v>Callahan</v>
      </c>
      <c r="BJ307" s="3" t="str">
        <f t="shared" si="173"/>
        <v>Florida</v>
      </c>
      <c r="BK307" s="3">
        <f t="shared" si="174"/>
        <v>32011</v>
      </c>
      <c r="BL307" s="3" t="str">
        <f t="shared" si="175"/>
        <v>33136 RATTLESNAKE TRL CALLAHAN FL 32011</v>
      </c>
      <c r="BM307" s="3" t="str">
        <f t="shared" si="176"/>
        <v/>
      </c>
      <c r="BN307" s="3" t="str">
        <f t="shared" si="177"/>
        <v>Pass</v>
      </c>
      <c r="BO307" s="3" t="str">
        <f t="shared" si="178"/>
        <v>No</v>
      </c>
      <c r="BP307" s="3" t="str">
        <f t="shared" si="179"/>
        <v>FV&lt;$10K</v>
      </c>
      <c r="BQ307" t="s">
        <v>6650</v>
      </c>
      <c r="BR307" s="3" t="str">
        <f t="shared" si="180"/>
        <v>No, &lt; $20K Lien</v>
      </c>
      <c r="BS307" s="3" t="str">
        <f t="shared" si="181"/>
        <v>No, Lien &lt; $20K</v>
      </c>
      <c r="BT307" t="s">
        <v>6650</v>
      </c>
      <c r="BU307" s="3" t="str">
        <f t="shared" si="182"/>
        <v>No</v>
      </c>
      <c r="BV307" s="3" t="str">
        <f t="shared" si="183"/>
        <v>No</v>
      </c>
      <c r="BW307" s="3">
        <f t="shared" si="184"/>
        <v>0</v>
      </c>
      <c r="BX307" s="3" t="str">
        <f t="shared" si="185"/>
        <v>No</v>
      </c>
      <c r="BY307" s="3">
        <f t="shared" si="186"/>
        <v>98348</v>
      </c>
      <c r="BZ307">
        <v>1</v>
      </c>
      <c r="CA307" s="3">
        <f t="shared" si="187"/>
        <v>98348</v>
      </c>
      <c r="CC307" s="3">
        <f t="shared" si="188"/>
        <v>0</v>
      </c>
      <c r="CD307" s="3">
        <f t="shared" si="189"/>
        <v>0</v>
      </c>
      <c r="CE307" s="3" t="str">
        <f t="shared" si="190"/>
        <v/>
      </c>
      <c r="CF307" s="3" t="e">
        <f>HLOOKUP(CE307,'Valuation Data'!$D$2:$K$5,4,FALSE)</f>
        <v>#N/A</v>
      </c>
      <c r="CG307" s="3">
        <f t="shared" si="191"/>
        <v>98348</v>
      </c>
      <c r="CH307" s="3" t="str">
        <f t="shared" si="192"/>
        <v>No</v>
      </c>
      <c r="CI307" s="3" t="str">
        <f>VLOOKUP(R307,'Use Codes &amp; County Type'!A:D,4,FALSE)</f>
        <v>R</v>
      </c>
      <c r="CJ307" s="3" t="str">
        <f t="shared" si="193"/>
        <v>No</v>
      </c>
      <c r="CK307" s="3" t="str">
        <f t="shared" si="194"/>
        <v>Yes</v>
      </c>
      <c r="CL307" s="3">
        <f t="shared" si="195"/>
        <v>0.67</v>
      </c>
      <c r="CM307" s="3">
        <f t="shared" si="196"/>
        <v>65893.16</v>
      </c>
      <c r="CN307" s="3">
        <f t="shared" si="197"/>
        <v>4007.92</v>
      </c>
      <c r="CO307" s="3">
        <f t="shared" si="198"/>
        <v>61885.240000000005</v>
      </c>
      <c r="CP307" s="3">
        <f t="shared" si="199"/>
        <v>4.0752430146012118E-2</v>
      </c>
      <c r="CR307" s="3" t="str">
        <f t="shared" si="200"/>
        <v>No</v>
      </c>
      <c r="CV307" s="3" t="str">
        <f t="shared" si="201"/>
        <v>*Bid</v>
      </c>
      <c r="CW307" s="3">
        <f t="shared" si="202"/>
        <v>306</v>
      </c>
      <c r="CX307" s="3">
        <f t="shared" si="203"/>
        <v>1001.98</v>
      </c>
      <c r="CY307" s="3" t="str">
        <f t="shared" si="204"/>
        <v>Ok</v>
      </c>
      <c r="CZ307">
        <v>0</v>
      </c>
      <c r="DA307">
        <v>0</v>
      </c>
    </row>
    <row r="308" spans="1:105" x14ac:dyDescent="0.25">
      <c r="A308">
        <v>307</v>
      </c>
      <c r="B308" t="s">
        <v>3</v>
      </c>
      <c r="C308" t="s">
        <v>416</v>
      </c>
      <c r="D308">
        <v>259.58999999999997</v>
      </c>
      <c r="E308">
        <v>2017</v>
      </c>
      <c r="F308">
        <v>259.58999999999997</v>
      </c>
      <c r="G308">
        <v>259.58999999999997</v>
      </c>
      <c r="H308" s="3">
        <f t="shared" si="164"/>
        <v>0</v>
      </c>
      <c r="J308" t="s">
        <v>2735</v>
      </c>
      <c r="K308" t="s">
        <v>2738</v>
      </c>
      <c r="L308">
        <v>32011</v>
      </c>
      <c r="M308" t="s">
        <v>2962</v>
      </c>
      <c r="N308" t="s">
        <v>4759</v>
      </c>
      <c r="O308">
        <v>-81.879110951691999</v>
      </c>
      <c r="P308">
        <v>30.485915123427901</v>
      </c>
      <c r="Q308" t="s">
        <v>4998</v>
      </c>
      <c r="R308">
        <v>0</v>
      </c>
      <c r="S308" t="s">
        <v>6538</v>
      </c>
      <c r="T308">
        <v>8001</v>
      </c>
      <c r="U308" t="s">
        <v>6581</v>
      </c>
      <c r="V308">
        <v>2017</v>
      </c>
      <c r="W308">
        <v>9623</v>
      </c>
      <c r="X308">
        <v>2017</v>
      </c>
      <c r="Y308">
        <v>19440</v>
      </c>
      <c r="Z308">
        <v>210.44</v>
      </c>
      <c r="AA308" s="3">
        <f t="shared" si="165"/>
        <v>0.81066296852729314</v>
      </c>
      <c r="AB308" t="s">
        <v>6616</v>
      </c>
      <c r="AC308" t="s">
        <v>6616</v>
      </c>
      <c r="AD308" t="s">
        <v>6616</v>
      </c>
      <c r="AF308" t="s">
        <v>6616</v>
      </c>
      <c r="AI308" t="s">
        <v>6618</v>
      </c>
      <c r="AJ308" t="s">
        <v>6618</v>
      </c>
      <c r="AK308" t="s">
        <v>6618</v>
      </c>
      <c r="AL308" t="s">
        <v>6618</v>
      </c>
      <c r="AM308" t="s">
        <v>6618</v>
      </c>
      <c r="AN308">
        <v>0</v>
      </c>
      <c r="AO308">
        <v>0</v>
      </c>
      <c r="AP308" s="3" t="str">
        <f t="shared" si="166"/>
        <v>No</v>
      </c>
      <c r="AQ308" s="3" t="str">
        <f t="shared" si="167"/>
        <v>No</v>
      </c>
      <c r="AR308" s="3" t="str">
        <f t="shared" si="168"/>
        <v>No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 t="s">
        <v>6634</v>
      </c>
      <c r="AZ308" t="s">
        <v>6638</v>
      </c>
      <c r="BA308">
        <v>2</v>
      </c>
      <c r="BB308" t="s">
        <v>6616</v>
      </c>
      <c r="BC308" t="s">
        <v>6616</v>
      </c>
      <c r="BD308" s="4" t="str">
        <f t="shared" si="169"/>
        <v>No</v>
      </c>
      <c r="BE308" t="s">
        <v>6640</v>
      </c>
      <c r="BF308" s="3" t="str">
        <f t="shared" si="170"/>
        <v>No</v>
      </c>
      <c r="BG308" t="s">
        <v>6645</v>
      </c>
      <c r="BH308" s="3" t="str">
        <f t="shared" si="171"/>
        <v>MEADOWS LN</v>
      </c>
      <c r="BI308" s="3" t="str">
        <f t="shared" si="172"/>
        <v>Callahan</v>
      </c>
      <c r="BJ308" s="3" t="str">
        <f t="shared" si="173"/>
        <v>Florida</v>
      </c>
      <c r="BK308" s="3">
        <f t="shared" si="174"/>
        <v>32011</v>
      </c>
      <c r="BL308" s="3" t="str">
        <f t="shared" si="175"/>
        <v>MEADOWS LN CALLAHAN FL 32011</v>
      </c>
      <c r="BM308" s="3" t="str">
        <f t="shared" si="176"/>
        <v/>
      </c>
      <c r="BN308" s="3" t="str">
        <f t="shared" si="177"/>
        <v>Pass</v>
      </c>
      <c r="BO308" s="3" t="str">
        <f t="shared" si="178"/>
        <v>No</v>
      </c>
      <c r="BP308" s="3" t="str">
        <f t="shared" si="179"/>
        <v>FV&lt;$10K</v>
      </c>
      <c r="BQ308" t="s">
        <v>6650</v>
      </c>
      <c r="BR308" s="3" t="str">
        <f t="shared" si="180"/>
        <v>No, &lt; $20K Lien</v>
      </c>
      <c r="BS308" s="3" t="str">
        <f t="shared" si="181"/>
        <v>No, Lien &lt; $20K</v>
      </c>
      <c r="BT308" t="s">
        <v>6650</v>
      </c>
      <c r="BU308" s="3" t="str">
        <f t="shared" si="182"/>
        <v>No</v>
      </c>
      <c r="BV308" s="3" t="str">
        <f t="shared" si="183"/>
        <v>No</v>
      </c>
      <c r="BW308" s="3">
        <f t="shared" si="184"/>
        <v>2</v>
      </c>
      <c r="BX308" s="3" t="str">
        <f t="shared" si="185"/>
        <v>No</v>
      </c>
      <c r="BY308" s="3">
        <f t="shared" si="186"/>
        <v>9623</v>
      </c>
      <c r="BZ308">
        <v>1</v>
      </c>
      <c r="CA308" s="3">
        <f t="shared" si="187"/>
        <v>9623</v>
      </c>
      <c r="CC308" s="3">
        <f t="shared" si="188"/>
        <v>0</v>
      </c>
      <c r="CD308" s="3">
        <f t="shared" si="189"/>
        <v>0</v>
      </c>
      <c r="CE308" s="3" t="str">
        <f t="shared" si="190"/>
        <v/>
      </c>
      <c r="CF308" s="3" t="e">
        <f>HLOOKUP(CE308,'Valuation Data'!$D$2:$K$5,4,FALSE)</f>
        <v>#N/A</v>
      </c>
      <c r="CG308" s="3">
        <f t="shared" si="191"/>
        <v>9623</v>
      </c>
      <c r="CH308" s="3" t="str">
        <f t="shared" si="192"/>
        <v>No</v>
      </c>
      <c r="CI308" s="3" t="str">
        <f>VLOOKUP(R308,'Use Codes &amp; County Type'!A:D,4,FALSE)</f>
        <v>V</v>
      </c>
      <c r="CJ308" s="3" t="str">
        <f t="shared" si="193"/>
        <v>Yes</v>
      </c>
      <c r="CK308" s="3" t="str">
        <f t="shared" si="194"/>
        <v>No</v>
      </c>
      <c r="CL308" s="3">
        <f t="shared" si="195"/>
        <v>0</v>
      </c>
      <c r="CM308" s="3">
        <f t="shared" si="196"/>
        <v>0</v>
      </c>
      <c r="CN308" s="3">
        <f t="shared" si="197"/>
        <v>1557.5399999999997</v>
      </c>
      <c r="CO308" s="3">
        <f t="shared" si="198"/>
        <v>-1557.5399999999997</v>
      </c>
      <c r="CP308" s="3">
        <f t="shared" si="199"/>
        <v>0.16185597007170319</v>
      </c>
      <c r="CR308" s="3" t="str">
        <f t="shared" si="200"/>
        <v>No</v>
      </c>
      <c r="CV308" s="3" t="str">
        <f t="shared" si="201"/>
        <v>FMV&lt;$30K</v>
      </c>
      <c r="CW308" s="3">
        <f t="shared" si="202"/>
        <v>307</v>
      </c>
      <c r="CX308" s="3">
        <f t="shared" si="203"/>
        <v>259.58999999999997</v>
      </c>
      <c r="CY308" s="3" t="str">
        <f t="shared" si="204"/>
        <v>Ok</v>
      </c>
      <c r="CZ308">
        <v>0</v>
      </c>
      <c r="DA308">
        <v>0</v>
      </c>
    </row>
    <row r="309" spans="1:105" x14ac:dyDescent="0.25">
      <c r="A309">
        <v>308</v>
      </c>
      <c r="B309" t="s">
        <v>3</v>
      </c>
      <c r="C309" t="s">
        <v>417</v>
      </c>
      <c r="D309">
        <v>1468.6</v>
      </c>
      <c r="E309">
        <v>2017</v>
      </c>
      <c r="F309">
        <v>1468.6</v>
      </c>
      <c r="G309">
        <v>1468.6</v>
      </c>
      <c r="H309" s="3">
        <f t="shared" si="164"/>
        <v>0</v>
      </c>
      <c r="I309">
        <v>33585</v>
      </c>
      <c r="J309" t="s">
        <v>2735</v>
      </c>
      <c r="K309" t="s">
        <v>2738</v>
      </c>
      <c r="L309">
        <v>32011</v>
      </c>
      <c r="M309" t="s">
        <v>2963</v>
      </c>
      <c r="N309" t="s">
        <v>4759</v>
      </c>
      <c r="O309">
        <v>-81.872661063323307</v>
      </c>
      <c r="P309">
        <v>30.486839386006402</v>
      </c>
      <c r="Q309" t="s">
        <v>4999</v>
      </c>
      <c r="R309">
        <v>2</v>
      </c>
      <c r="S309" t="s">
        <v>6535</v>
      </c>
      <c r="T309">
        <v>1006</v>
      </c>
      <c r="U309" t="s">
        <v>6578</v>
      </c>
      <c r="V309">
        <v>2017</v>
      </c>
      <c r="W309">
        <v>85836</v>
      </c>
      <c r="X309">
        <v>2017</v>
      </c>
      <c r="Y309">
        <v>90214</v>
      </c>
      <c r="Z309">
        <v>1328.34</v>
      </c>
      <c r="AA309" s="3">
        <f t="shared" si="165"/>
        <v>0.9044940759907395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 s="3" t="str">
        <f t="shared" si="166"/>
        <v>No</v>
      </c>
      <c r="AQ309" s="3" t="str">
        <f t="shared" si="167"/>
        <v>No</v>
      </c>
      <c r="AR309" s="3" t="str">
        <f t="shared" si="168"/>
        <v>No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 t="s">
        <v>6634</v>
      </c>
      <c r="AZ309">
        <v>0</v>
      </c>
      <c r="BA309">
        <v>0</v>
      </c>
      <c r="BB309" t="s">
        <v>6616</v>
      </c>
      <c r="BC309">
        <v>0</v>
      </c>
      <c r="BD309" s="4" t="str">
        <f t="shared" si="169"/>
        <v>No</v>
      </c>
      <c r="BE309" t="s">
        <v>6640</v>
      </c>
      <c r="BF309" s="3" t="str">
        <f t="shared" si="170"/>
        <v>No</v>
      </c>
      <c r="BG309" t="s">
        <v>6645</v>
      </c>
      <c r="BH309" s="3" t="str">
        <f t="shared" si="171"/>
        <v>33585 MEADOWS LN</v>
      </c>
      <c r="BI309" s="3" t="str">
        <f t="shared" si="172"/>
        <v>Callahan</v>
      </c>
      <c r="BJ309" s="3" t="str">
        <f t="shared" si="173"/>
        <v>Florida</v>
      </c>
      <c r="BK309" s="3">
        <f t="shared" si="174"/>
        <v>32011</v>
      </c>
      <c r="BL309" s="3" t="str">
        <f t="shared" si="175"/>
        <v>33585 MEADOWS LN CALLAHAN FL 32011</v>
      </c>
      <c r="BM309" s="3" t="str">
        <f t="shared" si="176"/>
        <v/>
      </c>
      <c r="BN309" s="3" t="str">
        <f t="shared" si="177"/>
        <v>Pass</v>
      </c>
      <c r="BO309" s="3" t="str">
        <f t="shared" si="178"/>
        <v>No</v>
      </c>
      <c r="BP309" s="3" t="str">
        <f t="shared" si="179"/>
        <v>FV&lt;$10K</v>
      </c>
      <c r="BQ309" t="s">
        <v>6650</v>
      </c>
      <c r="BR309" s="3" t="str">
        <f t="shared" si="180"/>
        <v>No, &lt; $20K Lien</v>
      </c>
      <c r="BS309" s="3" t="str">
        <f t="shared" si="181"/>
        <v>No, Lien &lt; $20K</v>
      </c>
      <c r="BT309" t="s">
        <v>6650</v>
      </c>
      <c r="BU309" s="3" t="str">
        <f t="shared" si="182"/>
        <v>No</v>
      </c>
      <c r="BV309" s="3" t="str">
        <f t="shared" si="183"/>
        <v>No</v>
      </c>
      <c r="BW309" s="3">
        <f t="shared" si="184"/>
        <v>0</v>
      </c>
      <c r="BX309" s="3" t="str">
        <f t="shared" si="185"/>
        <v>No</v>
      </c>
      <c r="BY309" s="3">
        <f t="shared" si="186"/>
        <v>85836</v>
      </c>
      <c r="BZ309">
        <v>1</v>
      </c>
      <c r="CA309" s="3">
        <f t="shared" si="187"/>
        <v>85836</v>
      </c>
      <c r="CC309" s="3">
        <f t="shared" si="188"/>
        <v>0</v>
      </c>
      <c r="CD309" s="3">
        <f t="shared" si="189"/>
        <v>0</v>
      </c>
      <c r="CE309" s="3" t="str">
        <f t="shared" si="190"/>
        <v/>
      </c>
      <c r="CF309" s="3" t="e">
        <f>HLOOKUP(CE309,'Valuation Data'!$D$2:$K$5,4,FALSE)</f>
        <v>#N/A</v>
      </c>
      <c r="CG309" s="3">
        <f t="shared" si="191"/>
        <v>85836</v>
      </c>
      <c r="CH309" s="3" t="str">
        <f t="shared" si="192"/>
        <v>No</v>
      </c>
      <c r="CI309" s="3" t="str">
        <f>VLOOKUP(R309,'Use Codes &amp; County Type'!A:D,4,FALSE)</f>
        <v>R</v>
      </c>
      <c r="CJ309" s="3" t="str">
        <f t="shared" si="193"/>
        <v>No</v>
      </c>
      <c r="CK309" s="3" t="str">
        <f t="shared" si="194"/>
        <v>No</v>
      </c>
      <c r="CL309" s="3">
        <f t="shared" si="195"/>
        <v>0.35</v>
      </c>
      <c r="CM309" s="3">
        <f t="shared" si="196"/>
        <v>30042.6</v>
      </c>
      <c r="CN309" s="3">
        <f t="shared" si="197"/>
        <v>5874.4</v>
      </c>
      <c r="CO309" s="3">
        <f t="shared" si="198"/>
        <v>24168.199999999997</v>
      </c>
      <c r="CP309" s="3">
        <f t="shared" si="199"/>
        <v>6.8437485437345638E-2</v>
      </c>
      <c r="CR309" s="3" t="str">
        <f t="shared" si="200"/>
        <v>No</v>
      </c>
      <c r="CV309" s="3" t="str">
        <f t="shared" si="201"/>
        <v>*Bid</v>
      </c>
      <c r="CW309" s="3">
        <f t="shared" si="202"/>
        <v>308</v>
      </c>
      <c r="CX309" s="3">
        <f t="shared" si="203"/>
        <v>1468.6</v>
      </c>
      <c r="CY309" s="3" t="str">
        <f t="shared" si="204"/>
        <v>Ok</v>
      </c>
      <c r="CZ309">
        <v>0</v>
      </c>
      <c r="DA309">
        <v>0</v>
      </c>
    </row>
    <row r="310" spans="1:105" x14ac:dyDescent="0.25">
      <c r="A310">
        <v>309</v>
      </c>
      <c r="B310" t="s">
        <v>3</v>
      </c>
      <c r="C310" t="s">
        <v>418</v>
      </c>
      <c r="D310">
        <v>687.2</v>
      </c>
      <c r="E310">
        <v>2017</v>
      </c>
      <c r="F310">
        <v>687.2</v>
      </c>
      <c r="G310">
        <v>687.2</v>
      </c>
      <c r="H310" s="3">
        <f t="shared" si="164"/>
        <v>0</v>
      </c>
      <c r="I310">
        <v>33599</v>
      </c>
      <c r="J310" t="s">
        <v>2735</v>
      </c>
      <c r="K310" t="s">
        <v>2738</v>
      </c>
      <c r="L310">
        <v>32011</v>
      </c>
      <c r="M310" t="s">
        <v>2964</v>
      </c>
      <c r="N310" t="s">
        <v>4759</v>
      </c>
      <c r="O310">
        <v>-81.871773263412194</v>
      </c>
      <c r="P310">
        <v>30.486747992418</v>
      </c>
      <c r="Q310" t="s">
        <v>4999</v>
      </c>
      <c r="R310">
        <v>2</v>
      </c>
      <c r="S310" t="s">
        <v>6535</v>
      </c>
      <c r="T310">
        <v>1006</v>
      </c>
      <c r="U310" t="s">
        <v>6578</v>
      </c>
      <c r="V310">
        <v>2017</v>
      </c>
      <c r="W310">
        <v>40018</v>
      </c>
      <c r="X310">
        <v>2017</v>
      </c>
      <c r="Y310">
        <v>40018</v>
      </c>
      <c r="Z310">
        <v>605.83000000000004</v>
      </c>
      <c r="AA310" s="3">
        <f t="shared" si="165"/>
        <v>0.88159196740395807</v>
      </c>
      <c r="AB310" t="s">
        <v>6616</v>
      </c>
      <c r="AC310" t="s">
        <v>6616</v>
      </c>
      <c r="AI310" t="s">
        <v>6618</v>
      </c>
      <c r="AJ310" t="s">
        <v>6618</v>
      </c>
      <c r="AK310" t="s">
        <v>6618</v>
      </c>
      <c r="AL310">
        <v>0</v>
      </c>
      <c r="AM310">
        <v>0</v>
      </c>
      <c r="AN310">
        <v>0</v>
      </c>
      <c r="AO310">
        <v>0</v>
      </c>
      <c r="AP310" s="3" t="str">
        <f t="shared" si="166"/>
        <v>No</v>
      </c>
      <c r="AQ310" s="3" t="str">
        <f t="shared" si="167"/>
        <v>No</v>
      </c>
      <c r="AR310" s="3" t="str">
        <f t="shared" si="168"/>
        <v>No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 t="s">
        <v>6634</v>
      </c>
      <c r="AZ310" t="s">
        <v>6638</v>
      </c>
      <c r="BA310">
        <v>0</v>
      </c>
      <c r="BB310" t="s">
        <v>6616</v>
      </c>
      <c r="BC310" t="s">
        <v>6616</v>
      </c>
      <c r="BD310" s="4" t="str">
        <f t="shared" si="169"/>
        <v>No</v>
      </c>
      <c r="BE310" t="s">
        <v>6640</v>
      </c>
      <c r="BF310" s="3" t="str">
        <f t="shared" si="170"/>
        <v>No</v>
      </c>
      <c r="BG310" t="s">
        <v>6645</v>
      </c>
      <c r="BH310" s="3" t="str">
        <f t="shared" si="171"/>
        <v>33599 MEADOWS LN</v>
      </c>
      <c r="BI310" s="3" t="str">
        <f t="shared" si="172"/>
        <v>Callahan</v>
      </c>
      <c r="BJ310" s="3" t="str">
        <f t="shared" si="173"/>
        <v>Florida</v>
      </c>
      <c r="BK310" s="3">
        <f t="shared" si="174"/>
        <v>32011</v>
      </c>
      <c r="BL310" s="3" t="str">
        <f t="shared" si="175"/>
        <v>33599 MEADOWS LN CALLAHAN FL 32011</v>
      </c>
      <c r="BM310" s="3" t="str">
        <f t="shared" si="176"/>
        <v/>
      </c>
      <c r="BN310" s="3" t="str">
        <f t="shared" si="177"/>
        <v>Pass</v>
      </c>
      <c r="BO310" s="3" t="str">
        <f t="shared" si="178"/>
        <v>No</v>
      </c>
      <c r="BP310" s="3" t="str">
        <f t="shared" si="179"/>
        <v>FV&lt;$10K</v>
      </c>
      <c r="BQ310" t="s">
        <v>6650</v>
      </c>
      <c r="BR310" s="3" t="str">
        <f t="shared" si="180"/>
        <v>No, &lt; $20K Lien</v>
      </c>
      <c r="BS310" s="3" t="str">
        <f t="shared" si="181"/>
        <v>No, Lien &lt; $20K</v>
      </c>
      <c r="BT310" t="s">
        <v>6650</v>
      </c>
      <c r="BU310" s="3" t="str">
        <f t="shared" si="182"/>
        <v>No</v>
      </c>
      <c r="BV310" s="3" t="str">
        <f t="shared" si="183"/>
        <v>No</v>
      </c>
      <c r="BW310" s="3">
        <f t="shared" si="184"/>
        <v>0</v>
      </c>
      <c r="BX310" s="3" t="str">
        <f t="shared" si="185"/>
        <v>No</v>
      </c>
      <c r="BY310" s="3">
        <f t="shared" si="186"/>
        <v>40018</v>
      </c>
      <c r="BZ310">
        <v>1</v>
      </c>
      <c r="CA310" s="3">
        <f t="shared" si="187"/>
        <v>40018</v>
      </c>
      <c r="CC310" s="3">
        <f t="shared" si="188"/>
        <v>0</v>
      </c>
      <c r="CD310" s="3">
        <f t="shared" si="189"/>
        <v>0</v>
      </c>
      <c r="CE310" s="3" t="str">
        <f t="shared" si="190"/>
        <v/>
      </c>
      <c r="CF310" s="3" t="e">
        <f>HLOOKUP(CE310,'Valuation Data'!$D$2:$K$5,4,FALSE)</f>
        <v>#N/A</v>
      </c>
      <c r="CG310" s="3">
        <f t="shared" si="191"/>
        <v>40018</v>
      </c>
      <c r="CH310" s="3" t="str">
        <f t="shared" si="192"/>
        <v>No</v>
      </c>
      <c r="CI310" s="3" t="str">
        <f>VLOOKUP(R310,'Use Codes &amp; County Type'!A:D,4,FALSE)</f>
        <v>R</v>
      </c>
      <c r="CJ310" s="3" t="str">
        <f t="shared" si="193"/>
        <v>No</v>
      </c>
      <c r="CK310" s="3" t="str">
        <f t="shared" si="194"/>
        <v>No</v>
      </c>
      <c r="CL310" s="3">
        <f t="shared" si="195"/>
        <v>0.35</v>
      </c>
      <c r="CM310" s="3">
        <f t="shared" si="196"/>
        <v>14006.3</v>
      </c>
      <c r="CN310" s="3">
        <f t="shared" si="197"/>
        <v>2748.8</v>
      </c>
      <c r="CO310" s="3">
        <f t="shared" si="198"/>
        <v>11257.5</v>
      </c>
      <c r="CP310" s="3">
        <f t="shared" si="199"/>
        <v>6.8689089909540715E-2</v>
      </c>
      <c r="CR310" s="3" t="str">
        <f t="shared" si="200"/>
        <v>No</v>
      </c>
      <c r="CV310" s="3" t="str">
        <f t="shared" si="201"/>
        <v>*Bid</v>
      </c>
      <c r="CW310" s="3">
        <f t="shared" si="202"/>
        <v>309</v>
      </c>
      <c r="CX310" s="3">
        <f t="shared" si="203"/>
        <v>687.2</v>
      </c>
      <c r="CY310" s="3" t="str">
        <f t="shared" si="204"/>
        <v>Ok</v>
      </c>
      <c r="CZ310">
        <v>0</v>
      </c>
      <c r="DA310">
        <v>0</v>
      </c>
    </row>
    <row r="311" spans="1:105" x14ac:dyDescent="0.25">
      <c r="A311">
        <v>310</v>
      </c>
      <c r="B311" t="s">
        <v>3</v>
      </c>
      <c r="C311" t="s">
        <v>419</v>
      </c>
      <c r="D311">
        <v>371.26</v>
      </c>
      <c r="E311">
        <v>2017</v>
      </c>
      <c r="F311">
        <v>371.26</v>
      </c>
      <c r="G311">
        <v>371.26</v>
      </c>
      <c r="H311" s="3">
        <f t="shared" si="164"/>
        <v>0</v>
      </c>
      <c r="I311">
        <v>33695</v>
      </c>
      <c r="J311" t="s">
        <v>2735</v>
      </c>
      <c r="K311" t="s">
        <v>2738</v>
      </c>
      <c r="L311">
        <v>32011</v>
      </c>
      <c r="M311" t="s">
        <v>2965</v>
      </c>
      <c r="N311" t="s">
        <v>4759</v>
      </c>
      <c r="O311">
        <v>-81.868942625026904</v>
      </c>
      <c r="P311">
        <v>30.486033763985699</v>
      </c>
      <c r="Q311" t="s">
        <v>5000</v>
      </c>
      <c r="R311">
        <v>2</v>
      </c>
      <c r="S311" t="s">
        <v>6535</v>
      </c>
      <c r="T311">
        <v>1006</v>
      </c>
      <c r="U311" t="s">
        <v>6578</v>
      </c>
      <c r="V311">
        <v>2017</v>
      </c>
      <c r="W311">
        <v>20174</v>
      </c>
      <c r="X311">
        <v>2017</v>
      </c>
      <c r="Y311">
        <v>21427</v>
      </c>
      <c r="Z311">
        <v>313.69</v>
      </c>
      <c r="AA311" s="3">
        <f t="shared" si="165"/>
        <v>0.84493346980552719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 s="3" t="str">
        <f t="shared" si="166"/>
        <v>No</v>
      </c>
      <c r="AQ311" s="3" t="str">
        <f t="shared" si="167"/>
        <v>No</v>
      </c>
      <c r="AR311" s="3" t="str">
        <f t="shared" si="168"/>
        <v>No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 t="s">
        <v>6634</v>
      </c>
      <c r="AZ311">
        <v>0</v>
      </c>
      <c r="BA311">
        <v>0</v>
      </c>
      <c r="BB311" t="s">
        <v>6616</v>
      </c>
      <c r="BC311">
        <v>0</v>
      </c>
      <c r="BD311" s="4" t="str">
        <f t="shared" si="169"/>
        <v>No</v>
      </c>
      <c r="BE311" t="s">
        <v>6640</v>
      </c>
      <c r="BF311" s="3" t="str">
        <f t="shared" si="170"/>
        <v>No</v>
      </c>
      <c r="BG311" t="s">
        <v>6645</v>
      </c>
      <c r="BH311" s="3" t="str">
        <f t="shared" si="171"/>
        <v>33695 MEADOWS LN</v>
      </c>
      <c r="BI311" s="3" t="str">
        <f t="shared" si="172"/>
        <v>Callahan</v>
      </c>
      <c r="BJ311" s="3" t="str">
        <f t="shared" si="173"/>
        <v>Florida</v>
      </c>
      <c r="BK311" s="3">
        <f t="shared" si="174"/>
        <v>32011</v>
      </c>
      <c r="BL311" s="3" t="str">
        <f t="shared" si="175"/>
        <v>33695 MEADOWS LN CALLAHAN FL 32011</v>
      </c>
      <c r="BM311" s="3" t="str">
        <f t="shared" si="176"/>
        <v/>
      </c>
      <c r="BN311" s="3" t="str">
        <f t="shared" si="177"/>
        <v>Pass</v>
      </c>
      <c r="BO311" s="3" t="str">
        <f t="shared" si="178"/>
        <v>No</v>
      </c>
      <c r="BP311" s="3" t="str">
        <f t="shared" si="179"/>
        <v>FV&lt;$10K</v>
      </c>
      <c r="BQ311" t="s">
        <v>6650</v>
      </c>
      <c r="BR311" s="3" t="str">
        <f t="shared" si="180"/>
        <v>No, &lt; $20K Lien</v>
      </c>
      <c r="BS311" s="3" t="str">
        <f t="shared" si="181"/>
        <v>No, Lien &lt; $20K</v>
      </c>
      <c r="BT311" t="s">
        <v>6650</v>
      </c>
      <c r="BU311" s="3" t="str">
        <f t="shared" si="182"/>
        <v>No</v>
      </c>
      <c r="BV311" s="3" t="str">
        <f t="shared" si="183"/>
        <v>No</v>
      </c>
      <c r="BW311" s="3">
        <f t="shared" si="184"/>
        <v>0</v>
      </c>
      <c r="BX311" s="3" t="str">
        <f t="shared" si="185"/>
        <v>No</v>
      </c>
      <c r="BY311" s="3">
        <f t="shared" si="186"/>
        <v>20174</v>
      </c>
      <c r="BZ311">
        <v>1</v>
      </c>
      <c r="CA311" s="3">
        <f t="shared" si="187"/>
        <v>20174</v>
      </c>
      <c r="CC311" s="3">
        <f t="shared" si="188"/>
        <v>0</v>
      </c>
      <c r="CD311" s="3">
        <f t="shared" si="189"/>
        <v>0</v>
      </c>
      <c r="CE311" s="3" t="str">
        <f t="shared" si="190"/>
        <v/>
      </c>
      <c r="CF311" s="3" t="e">
        <f>HLOOKUP(CE311,'Valuation Data'!$D$2:$K$5,4,FALSE)</f>
        <v>#N/A</v>
      </c>
      <c r="CG311" s="3">
        <f t="shared" si="191"/>
        <v>20174</v>
      </c>
      <c r="CH311" s="3" t="str">
        <f t="shared" si="192"/>
        <v>No</v>
      </c>
      <c r="CI311" s="3" t="str">
        <f>VLOOKUP(R311,'Use Codes &amp; County Type'!A:D,4,FALSE)</f>
        <v>R</v>
      </c>
      <c r="CJ311" s="3" t="str">
        <f t="shared" si="193"/>
        <v>No</v>
      </c>
      <c r="CK311" s="3" t="str">
        <f t="shared" si="194"/>
        <v>No</v>
      </c>
      <c r="CL311" s="3">
        <f t="shared" si="195"/>
        <v>0.35</v>
      </c>
      <c r="CM311" s="3">
        <f t="shared" si="196"/>
        <v>7060.9</v>
      </c>
      <c r="CN311" s="3">
        <f t="shared" si="197"/>
        <v>1485.04</v>
      </c>
      <c r="CO311" s="3">
        <f t="shared" si="198"/>
        <v>5575.86</v>
      </c>
      <c r="CP311" s="3">
        <f t="shared" si="199"/>
        <v>7.3611579260434226E-2</v>
      </c>
      <c r="CR311" s="3" t="str">
        <f t="shared" si="200"/>
        <v>No</v>
      </c>
      <c r="CV311" s="3" t="str">
        <f t="shared" si="201"/>
        <v>FMV&lt;$30K</v>
      </c>
      <c r="CW311" s="3">
        <f t="shared" si="202"/>
        <v>310</v>
      </c>
      <c r="CX311" s="3">
        <f t="shared" si="203"/>
        <v>371.26</v>
      </c>
      <c r="CY311" s="3" t="str">
        <f t="shared" si="204"/>
        <v>Ok</v>
      </c>
      <c r="CZ311">
        <v>0</v>
      </c>
      <c r="DA311">
        <v>0</v>
      </c>
    </row>
    <row r="312" spans="1:105" x14ac:dyDescent="0.25">
      <c r="A312">
        <v>311</v>
      </c>
      <c r="B312" t="s">
        <v>3</v>
      </c>
      <c r="C312" t="s">
        <v>420</v>
      </c>
      <c r="D312">
        <v>485.58</v>
      </c>
      <c r="E312">
        <v>2017</v>
      </c>
      <c r="F312" t="e">
        <f>NA()</f>
        <v>#N/A</v>
      </c>
      <c r="G312" t="e">
        <f>NA()</f>
        <v>#N/A</v>
      </c>
      <c r="H312" s="3" t="e">
        <f t="shared" si="164"/>
        <v>#N/A</v>
      </c>
      <c r="I312" t="e">
        <f>NA()</f>
        <v>#N/A</v>
      </c>
      <c r="J312" t="e">
        <f>NA()</f>
        <v>#N/A</v>
      </c>
      <c r="K312" t="e">
        <f>NA()</f>
        <v>#N/A</v>
      </c>
      <c r="L312" t="e">
        <f>NA()</f>
        <v>#N/A</v>
      </c>
      <c r="M312" t="e">
        <f>NA()</f>
        <v>#N/A</v>
      </c>
      <c r="N312" t="e">
        <f>NA()</f>
        <v>#N/A</v>
      </c>
      <c r="O312" t="e">
        <f>NA()</f>
        <v>#N/A</v>
      </c>
      <c r="P312" t="e">
        <f>NA()</f>
        <v>#N/A</v>
      </c>
      <c r="Q312" t="e">
        <f>NA()</f>
        <v>#N/A</v>
      </c>
      <c r="R312">
        <v>0</v>
      </c>
      <c r="S312" t="s">
        <v>6538</v>
      </c>
      <c r="T312" t="e">
        <f>NA()</f>
        <v>#N/A</v>
      </c>
      <c r="U312" t="e">
        <f>NA()</f>
        <v>#N/A</v>
      </c>
      <c r="V312">
        <v>2017</v>
      </c>
      <c r="W312">
        <v>23914</v>
      </c>
      <c r="X312" t="e">
        <f>NA()</f>
        <v>#N/A</v>
      </c>
      <c r="Y312" t="e">
        <f>NA()</f>
        <v>#N/A</v>
      </c>
      <c r="Z312" t="e">
        <f>NA()</f>
        <v>#N/A</v>
      </c>
      <c r="AA312" s="3">
        <f t="shared" si="165"/>
        <v>0</v>
      </c>
      <c r="AB312" t="s">
        <v>6616</v>
      </c>
      <c r="AC312" t="s">
        <v>6616</v>
      </c>
      <c r="AD312" t="s">
        <v>6616</v>
      </c>
      <c r="AF312" t="s">
        <v>6616</v>
      </c>
      <c r="AI312" t="e">
        <f>NA()</f>
        <v>#N/A</v>
      </c>
      <c r="AJ312" t="e">
        <f>NA()</f>
        <v>#N/A</v>
      </c>
      <c r="AK312" t="e">
        <f>NA()</f>
        <v>#N/A</v>
      </c>
      <c r="AL312" t="e">
        <f>NA()</f>
        <v>#N/A</v>
      </c>
      <c r="AM312" t="e">
        <f>NA()</f>
        <v>#N/A</v>
      </c>
      <c r="AN312" t="e">
        <f>NA()</f>
        <v>#N/A</v>
      </c>
      <c r="AO312" t="e">
        <f>NA()</f>
        <v>#N/A</v>
      </c>
      <c r="AP312" s="3" t="str">
        <f t="shared" si="166"/>
        <v>No</v>
      </c>
      <c r="AQ312" s="3" t="str">
        <f t="shared" si="167"/>
        <v>No</v>
      </c>
      <c r="AR312" s="3" t="str">
        <f t="shared" si="168"/>
        <v>No</v>
      </c>
      <c r="AS312" t="e">
        <f>NA()</f>
        <v>#N/A</v>
      </c>
      <c r="AT312" t="e">
        <f>NA()</f>
        <v>#N/A</v>
      </c>
      <c r="AU312" t="e">
        <f>NA()</f>
        <v>#N/A</v>
      </c>
      <c r="AV312" t="e">
        <f>NA()</f>
        <v>#N/A</v>
      </c>
      <c r="AW312" t="e">
        <f>NA()</f>
        <v>#N/A</v>
      </c>
      <c r="AX312" t="e">
        <f>NA()</f>
        <v>#N/A</v>
      </c>
      <c r="AY312" t="e">
        <f>NA()</f>
        <v>#N/A</v>
      </c>
      <c r="AZ312" t="e">
        <f>NA()</f>
        <v>#N/A</v>
      </c>
      <c r="BA312">
        <v>0</v>
      </c>
      <c r="BB312" t="s">
        <v>6616</v>
      </c>
      <c r="BC312" t="e">
        <f>NA()</f>
        <v>#N/A</v>
      </c>
      <c r="BD312" s="4" t="str">
        <f t="shared" si="169"/>
        <v>No</v>
      </c>
      <c r="BE312" t="e">
        <f>NA()</f>
        <v>#N/A</v>
      </c>
      <c r="BF312" s="3" t="str">
        <f t="shared" si="170"/>
        <v>No</v>
      </c>
      <c r="BG312" t="e">
        <f>NA()</f>
        <v>#N/A</v>
      </c>
      <c r="BH312" s="3" t="e">
        <f t="shared" si="171"/>
        <v>#N/A</v>
      </c>
      <c r="BI312" s="3" t="e">
        <f t="shared" si="172"/>
        <v>#N/A</v>
      </c>
      <c r="BJ312" s="3" t="e">
        <f t="shared" si="173"/>
        <v>#N/A</v>
      </c>
      <c r="BK312" s="3" t="e">
        <f t="shared" si="174"/>
        <v>#N/A</v>
      </c>
      <c r="BL312" s="3" t="e">
        <f t="shared" si="175"/>
        <v>#N/A</v>
      </c>
      <c r="BM312" s="3" t="e">
        <f t="shared" si="176"/>
        <v>#N/A</v>
      </c>
      <c r="BN312" s="3" t="str">
        <f t="shared" si="177"/>
        <v>Pass</v>
      </c>
      <c r="BO312" s="3" t="e">
        <f t="shared" si="178"/>
        <v>#N/A</v>
      </c>
      <c r="BP312" s="3" t="str">
        <f t="shared" si="179"/>
        <v>FV&lt;$10K</v>
      </c>
      <c r="BQ312" t="s">
        <v>6650</v>
      </c>
      <c r="BR312" s="3" t="str">
        <f t="shared" si="180"/>
        <v>No, &lt; $20K Lien</v>
      </c>
      <c r="BS312" s="3" t="str">
        <f t="shared" si="181"/>
        <v>No, Lien &lt; $20K</v>
      </c>
      <c r="BT312" t="s">
        <v>6650</v>
      </c>
      <c r="BU312" s="3" t="str">
        <f t="shared" si="182"/>
        <v>No</v>
      </c>
      <c r="BV312" s="3" t="str">
        <f t="shared" si="183"/>
        <v>No</v>
      </c>
      <c r="BW312" s="3">
        <f t="shared" si="184"/>
        <v>0</v>
      </c>
      <c r="BX312" s="3" t="str">
        <f t="shared" si="185"/>
        <v>No</v>
      </c>
      <c r="BY312" s="3">
        <f t="shared" si="186"/>
        <v>23914</v>
      </c>
      <c r="BZ312">
        <v>1</v>
      </c>
      <c r="CA312" s="3">
        <f t="shared" si="187"/>
        <v>23914</v>
      </c>
      <c r="CC312" s="3" t="e">
        <f t="shared" si="188"/>
        <v>#N/A</v>
      </c>
      <c r="CD312" s="3" t="e">
        <f t="shared" si="189"/>
        <v>#N/A</v>
      </c>
      <c r="CE312" s="3" t="str">
        <f t="shared" si="190"/>
        <v/>
      </c>
      <c r="CF312" s="3" t="e">
        <f>HLOOKUP(CE312,'Valuation Data'!$D$2:$K$5,4,FALSE)</f>
        <v>#N/A</v>
      </c>
      <c r="CG312" s="3">
        <f t="shared" si="191"/>
        <v>23914</v>
      </c>
      <c r="CH312" s="3" t="str">
        <f t="shared" si="192"/>
        <v>No</v>
      </c>
      <c r="CI312" s="3" t="str">
        <f>VLOOKUP(R312,'Use Codes &amp; County Type'!A:D,4,FALSE)</f>
        <v>V</v>
      </c>
      <c r="CJ312" s="3" t="str">
        <f t="shared" si="193"/>
        <v>Yes</v>
      </c>
      <c r="CK312" s="3" t="str">
        <f t="shared" si="194"/>
        <v>No</v>
      </c>
      <c r="CL312" s="3">
        <f t="shared" si="195"/>
        <v>0</v>
      </c>
      <c r="CM312" s="3">
        <f t="shared" si="196"/>
        <v>0</v>
      </c>
      <c r="CN312" s="3" t="e">
        <f t="shared" si="197"/>
        <v>#N/A</v>
      </c>
      <c r="CO312" s="3" t="e">
        <f t="shared" si="198"/>
        <v>#N/A</v>
      </c>
      <c r="CP312" s="3" t="e">
        <f t="shared" si="199"/>
        <v>#N/A</v>
      </c>
      <c r="CR312" s="3" t="str">
        <f t="shared" si="200"/>
        <v>No</v>
      </c>
      <c r="CV312" s="3" t="str">
        <f t="shared" si="201"/>
        <v>FMV&lt;$30K</v>
      </c>
      <c r="CW312" s="3">
        <f t="shared" si="202"/>
        <v>311</v>
      </c>
      <c r="CX312" s="3">
        <f t="shared" si="203"/>
        <v>485.58</v>
      </c>
      <c r="CY312" s="3" t="str">
        <f t="shared" si="204"/>
        <v>Ok</v>
      </c>
      <c r="CZ312" t="e">
        <f>NA()</f>
        <v>#N/A</v>
      </c>
      <c r="DA312" t="e">
        <f>NA()</f>
        <v>#N/A</v>
      </c>
    </row>
    <row r="313" spans="1:105" x14ac:dyDescent="0.25">
      <c r="A313">
        <v>312</v>
      </c>
      <c r="B313" t="s">
        <v>3</v>
      </c>
      <c r="C313" t="s">
        <v>421</v>
      </c>
      <c r="D313">
        <v>406.69</v>
      </c>
      <c r="E313">
        <v>2017</v>
      </c>
      <c r="F313">
        <v>406.69</v>
      </c>
      <c r="G313">
        <v>406.69</v>
      </c>
      <c r="H313" s="3">
        <f t="shared" si="164"/>
        <v>0</v>
      </c>
      <c r="J313" t="s">
        <v>2735</v>
      </c>
      <c r="K313" t="s">
        <v>2738</v>
      </c>
      <c r="L313">
        <v>32011</v>
      </c>
      <c r="M313" t="s">
        <v>2962</v>
      </c>
      <c r="N313" t="s">
        <v>4759</v>
      </c>
      <c r="O313">
        <v>-81.869126844906305</v>
      </c>
      <c r="P313">
        <v>30.4868129797762</v>
      </c>
      <c r="Q313" t="s">
        <v>4998</v>
      </c>
      <c r="R313">
        <v>0</v>
      </c>
      <c r="S313" t="s">
        <v>6538</v>
      </c>
      <c r="T313">
        <v>8001</v>
      </c>
      <c r="U313" t="s">
        <v>6581</v>
      </c>
      <c r="V313">
        <v>2017</v>
      </c>
      <c r="W313">
        <v>21166</v>
      </c>
      <c r="X313">
        <v>2017</v>
      </c>
      <c r="Y313">
        <v>25110</v>
      </c>
      <c r="Z313">
        <v>346.46</v>
      </c>
      <c r="AA313" s="3">
        <f t="shared" si="165"/>
        <v>0.85190194005261988</v>
      </c>
      <c r="AB313" t="s">
        <v>6616</v>
      </c>
      <c r="AC313" t="s">
        <v>6616</v>
      </c>
      <c r="AD313" t="s">
        <v>6616</v>
      </c>
      <c r="AF313" t="s">
        <v>6616</v>
      </c>
      <c r="AI313" t="s">
        <v>6618</v>
      </c>
      <c r="AJ313" t="s">
        <v>6618</v>
      </c>
      <c r="AK313" t="s">
        <v>6618</v>
      </c>
      <c r="AL313" t="s">
        <v>6618</v>
      </c>
      <c r="AM313" t="s">
        <v>6618</v>
      </c>
      <c r="AN313" t="s">
        <v>6618</v>
      </c>
      <c r="AO313">
        <v>0</v>
      </c>
      <c r="AP313" s="3" t="str">
        <f t="shared" si="166"/>
        <v>No</v>
      </c>
      <c r="AQ313" s="3" t="str">
        <f t="shared" si="167"/>
        <v>No</v>
      </c>
      <c r="AR313" s="3" t="str">
        <f t="shared" si="168"/>
        <v>No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 t="s">
        <v>6634</v>
      </c>
      <c r="AZ313" t="s">
        <v>6638</v>
      </c>
      <c r="BA313">
        <v>2</v>
      </c>
      <c r="BB313" t="s">
        <v>6616</v>
      </c>
      <c r="BC313" t="s">
        <v>6616</v>
      </c>
      <c r="BD313" s="4" t="str">
        <f t="shared" si="169"/>
        <v>No</v>
      </c>
      <c r="BE313" t="s">
        <v>6640</v>
      </c>
      <c r="BF313" s="3" t="str">
        <f t="shared" si="170"/>
        <v>No</v>
      </c>
      <c r="BG313" t="s">
        <v>6645</v>
      </c>
      <c r="BH313" s="3" t="str">
        <f t="shared" si="171"/>
        <v>MEADOWS LN</v>
      </c>
      <c r="BI313" s="3" t="str">
        <f t="shared" si="172"/>
        <v>Callahan</v>
      </c>
      <c r="BJ313" s="3" t="str">
        <f t="shared" si="173"/>
        <v>Florida</v>
      </c>
      <c r="BK313" s="3">
        <f t="shared" si="174"/>
        <v>32011</v>
      </c>
      <c r="BL313" s="3" t="str">
        <f t="shared" si="175"/>
        <v>MEADOWS LN CALLAHAN FL 32011</v>
      </c>
      <c r="BM313" s="3" t="str">
        <f t="shared" si="176"/>
        <v/>
      </c>
      <c r="BN313" s="3" t="str">
        <f t="shared" si="177"/>
        <v>Pass</v>
      </c>
      <c r="BO313" s="3" t="str">
        <f t="shared" si="178"/>
        <v>No</v>
      </c>
      <c r="BP313" s="3" t="str">
        <f t="shared" si="179"/>
        <v>FV&lt;$10K</v>
      </c>
      <c r="BQ313" t="s">
        <v>6650</v>
      </c>
      <c r="BR313" s="3" t="str">
        <f t="shared" si="180"/>
        <v>No, &lt; $20K Lien</v>
      </c>
      <c r="BS313" s="3" t="str">
        <f t="shared" si="181"/>
        <v>No, Lien &lt; $20K</v>
      </c>
      <c r="BT313" t="s">
        <v>6650</v>
      </c>
      <c r="BU313" s="3" t="str">
        <f t="shared" si="182"/>
        <v>No</v>
      </c>
      <c r="BV313" s="3" t="str">
        <f t="shared" si="183"/>
        <v>No</v>
      </c>
      <c r="BW313" s="3">
        <f t="shared" si="184"/>
        <v>2</v>
      </c>
      <c r="BX313" s="3" t="str">
        <f t="shared" si="185"/>
        <v>No</v>
      </c>
      <c r="BY313" s="3">
        <f t="shared" si="186"/>
        <v>21166</v>
      </c>
      <c r="BZ313">
        <v>1</v>
      </c>
      <c r="CA313" s="3">
        <f t="shared" si="187"/>
        <v>21166</v>
      </c>
      <c r="CC313" s="3">
        <f t="shared" si="188"/>
        <v>0</v>
      </c>
      <c r="CD313" s="3">
        <f t="shared" si="189"/>
        <v>0</v>
      </c>
      <c r="CE313" s="3" t="str">
        <f t="shared" si="190"/>
        <v/>
      </c>
      <c r="CF313" s="3" t="e">
        <f>HLOOKUP(CE313,'Valuation Data'!$D$2:$K$5,4,FALSE)</f>
        <v>#N/A</v>
      </c>
      <c r="CG313" s="3">
        <f t="shared" si="191"/>
        <v>21166</v>
      </c>
      <c r="CH313" s="3" t="str">
        <f t="shared" si="192"/>
        <v>No</v>
      </c>
      <c r="CI313" s="3" t="str">
        <f>VLOOKUP(R313,'Use Codes &amp; County Type'!A:D,4,FALSE)</f>
        <v>V</v>
      </c>
      <c r="CJ313" s="3" t="str">
        <f t="shared" si="193"/>
        <v>Yes</v>
      </c>
      <c r="CK313" s="3" t="str">
        <f t="shared" si="194"/>
        <v>No</v>
      </c>
      <c r="CL313" s="3">
        <f t="shared" si="195"/>
        <v>0</v>
      </c>
      <c r="CM313" s="3">
        <f t="shared" si="196"/>
        <v>0</v>
      </c>
      <c r="CN313" s="3">
        <f t="shared" si="197"/>
        <v>2440.14</v>
      </c>
      <c r="CO313" s="3">
        <f t="shared" si="198"/>
        <v>-2440.14</v>
      </c>
      <c r="CP313" s="3">
        <f t="shared" si="199"/>
        <v>0.1152858357743551</v>
      </c>
      <c r="CR313" s="3" t="str">
        <f t="shared" si="200"/>
        <v>No</v>
      </c>
      <c r="CV313" s="3" t="str">
        <f t="shared" si="201"/>
        <v>FMV&lt;$30K</v>
      </c>
      <c r="CW313" s="3">
        <f t="shared" si="202"/>
        <v>312</v>
      </c>
      <c r="CX313" s="3">
        <f t="shared" si="203"/>
        <v>406.69</v>
      </c>
      <c r="CY313" s="3" t="str">
        <f t="shared" si="204"/>
        <v>Ok</v>
      </c>
      <c r="CZ313">
        <v>0</v>
      </c>
      <c r="DA313">
        <v>0</v>
      </c>
    </row>
    <row r="314" spans="1:105" x14ac:dyDescent="0.25">
      <c r="A314">
        <v>313</v>
      </c>
      <c r="B314" t="s">
        <v>3</v>
      </c>
      <c r="C314" t="s">
        <v>422</v>
      </c>
      <c r="D314">
        <v>1032.04</v>
      </c>
      <c r="E314">
        <v>2017</v>
      </c>
      <c r="F314">
        <v>1032.04</v>
      </c>
      <c r="G314">
        <v>1032.04</v>
      </c>
      <c r="H314" s="3">
        <f t="shared" si="164"/>
        <v>0</v>
      </c>
      <c r="J314" t="s">
        <v>2735</v>
      </c>
      <c r="K314" t="s">
        <v>2738</v>
      </c>
      <c r="L314">
        <v>32011</v>
      </c>
      <c r="M314" t="s">
        <v>2962</v>
      </c>
      <c r="N314" t="s">
        <v>4759</v>
      </c>
      <c r="O314">
        <v>-81.878372251919302</v>
      </c>
      <c r="P314">
        <v>30.484521199224201</v>
      </c>
      <c r="Q314" t="s">
        <v>4998</v>
      </c>
      <c r="R314">
        <v>0</v>
      </c>
      <c r="S314" t="s">
        <v>6538</v>
      </c>
      <c r="T314">
        <v>8001</v>
      </c>
      <c r="U314" t="s">
        <v>6581</v>
      </c>
      <c r="V314">
        <v>2017</v>
      </c>
      <c r="W314">
        <v>61080</v>
      </c>
      <c r="X314">
        <v>2017</v>
      </c>
      <c r="Y314">
        <v>61080</v>
      </c>
      <c r="Z314">
        <v>924.68</v>
      </c>
      <c r="AA314" s="3">
        <f t="shared" si="165"/>
        <v>0.8959730243013837</v>
      </c>
      <c r="AB314" t="s">
        <v>6616</v>
      </c>
      <c r="AC314" t="s">
        <v>6616</v>
      </c>
      <c r="AD314" t="s">
        <v>6616</v>
      </c>
      <c r="AE314" t="s">
        <v>6616</v>
      </c>
      <c r="AF314" t="s">
        <v>6616</v>
      </c>
      <c r="AH314" t="s">
        <v>6616</v>
      </c>
      <c r="AI314" t="s">
        <v>6618</v>
      </c>
      <c r="AJ314" t="s">
        <v>6618</v>
      </c>
      <c r="AK314" t="s">
        <v>6618</v>
      </c>
      <c r="AL314" t="s">
        <v>6618</v>
      </c>
      <c r="AM314" t="s">
        <v>6618</v>
      </c>
      <c r="AN314" t="s">
        <v>6618</v>
      </c>
      <c r="AO314" t="s">
        <v>6618</v>
      </c>
      <c r="AP314" s="3" t="str">
        <f t="shared" si="166"/>
        <v>No</v>
      </c>
      <c r="AQ314" s="3" t="str">
        <f t="shared" si="167"/>
        <v>No</v>
      </c>
      <c r="AR314" s="3" t="str">
        <f t="shared" si="168"/>
        <v>No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 t="s">
        <v>6634</v>
      </c>
      <c r="AZ314" t="s">
        <v>6638</v>
      </c>
      <c r="BA314">
        <v>2</v>
      </c>
      <c r="BB314" t="s">
        <v>6616</v>
      </c>
      <c r="BC314" t="s">
        <v>6616</v>
      </c>
      <c r="BD314" s="4" t="str">
        <f t="shared" si="169"/>
        <v>No</v>
      </c>
      <c r="BE314" t="s">
        <v>6640</v>
      </c>
      <c r="BF314" s="3" t="str">
        <f t="shared" si="170"/>
        <v>No</v>
      </c>
      <c r="BG314" t="s">
        <v>6645</v>
      </c>
      <c r="BH314" s="3" t="str">
        <f t="shared" si="171"/>
        <v>MEADOWS LN</v>
      </c>
      <c r="BI314" s="3" t="str">
        <f t="shared" si="172"/>
        <v>Callahan</v>
      </c>
      <c r="BJ314" s="3" t="str">
        <f t="shared" si="173"/>
        <v>Florida</v>
      </c>
      <c r="BK314" s="3">
        <f t="shared" si="174"/>
        <v>32011</v>
      </c>
      <c r="BL314" s="3" t="str">
        <f t="shared" si="175"/>
        <v>MEADOWS LN CALLAHAN FL 32011</v>
      </c>
      <c r="BM314" s="3" t="str">
        <f t="shared" si="176"/>
        <v/>
      </c>
      <c r="BN314" s="3" t="str">
        <f t="shared" si="177"/>
        <v>Pass</v>
      </c>
      <c r="BO314" s="3" t="str">
        <f t="shared" si="178"/>
        <v>No</v>
      </c>
      <c r="BP314" s="3" t="str">
        <f t="shared" si="179"/>
        <v>FV&lt;$10K</v>
      </c>
      <c r="BQ314" t="s">
        <v>6650</v>
      </c>
      <c r="BR314" s="3" t="str">
        <f t="shared" si="180"/>
        <v>No, &lt; $20K Lien</v>
      </c>
      <c r="BS314" s="3" t="str">
        <f t="shared" si="181"/>
        <v>No, Lien &lt; $20K</v>
      </c>
      <c r="BT314" t="s">
        <v>6650</v>
      </c>
      <c r="BU314" s="3" t="str">
        <f t="shared" si="182"/>
        <v>No</v>
      </c>
      <c r="BV314" s="3" t="str">
        <f t="shared" si="183"/>
        <v>No</v>
      </c>
      <c r="BW314" s="3">
        <f t="shared" si="184"/>
        <v>2</v>
      </c>
      <c r="BX314" s="3" t="str">
        <f t="shared" si="185"/>
        <v>No</v>
      </c>
      <c r="BY314" s="3">
        <f t="shared" si="186"/>
        <v>61080</v>
      </c>
      <c r="BZ314">
        <v>1</v>
      </c>
      <c r="CA314" s="3">
        <f t="shared" si="187"/>
        <v>61080</v>
      </c>
      <c r="CC314" s="3">
        <f t="shared" si="188"/>
        <v>0</v>
      </c>
      <c r="CD314" s="3">
        <f t="shared" si="189"/>
        <v>0</v>
      </c>
      <c r="CE314" s="3" t="str">
        <f t="shared" si="190"/>
        <v/>
      </c>
      <c r="CF314" s="3" t="e">
        <f>HLOOKUP(CE314,'Valuation Data'!$D$2:$K$5,4,FALSE)</f>
        <v>#N/A</v>
      </c>
      <c r="CG314" s="3">
        <f t="shared" si="191"/>
        <v>61080</v>
      </c>
      <c r="CH314" s="3" t="str">
        <f t="shared" si="192"/>
        <v>No</v>
      </c>
      <c r="CI314" s="3" t="str">
        <f>VLOOKUP(R314,'Use Codes &amp; County Type'!A:D,4,FALSE)</f>
        <v>V</v>
      </c>
      <c r="CJ314" s="3" t="str">
        <f t="shared" si="193"/>
        <v>Yes</v>
      </c>
      <c r="CK314" s="3" t="str">
        <f t="shared" si="194"/>
        <v>No</v>
      </c>
      <c r="CL314" s="3">
        <f t="shared" si="195"/>
        <v>0</v>
      </c>
      <c r="CM314" s="3">
        <f t="shared" si="196"/>
        <v>0</v>
      </c>
      <c r="CN314" s="3">
        <f t="shared" si="197"/>
        <v>6192.24</v>
      </c>
      <c r="CO314" s="3">
        <f t="shared" si="198"/>
        <v>-6192.24</v>
      </c>
      <c r="CP314" s="3">
        <f t="shared" si="199"/>
        <v>0.10137917485265226</v>
      </c>
      <c r="CR314" s="3" t="str">
        <f t="shared" si="200"/>
        <v>No</v>
      </c>
      <c r="CV314" s="3" t="str">
        <f t="shared" si="201"/>
        <v>Vacant, No Sales Data</v>
      </c>
      <c r="CW314" s="3">
        <f t="shared" si="202"/>
        <v>313</v>
      </c>
      <c r="CX314" s="3">
        <f t="shared" si="203"/>
        <v>1032.04</v>
      </c>
      <c r="CY314" s="3" t="str">
        <f t="shared" si="204"/>
        <v>Ok</v>
      </c>
      <c r="CZ314">
        <v>0</v>
      </c>
      <c r="DA314">
        <v>0</v>
      </c>
    </row>
    <row r="315" spans="1:105" x14ac:dyDescent="0.25">
      <c r="A315">
        <v>314</v>
      </c>
      <c r="B315" t="s">
        <v>3</v>
      </c>
      <c r="C315" t="s">
        <v>423</v>
      </c>
      <c r="D315">
        <v>334.61</v>
      </c>
      <c r="E315">
        <v>2017</v>
      </c>
      <c r="F315">
        <v>334.61</v>
      </c>
      <c r="G315">
        <v>334.61</v>
      </c>
      <c r="H315" s="3">
        <f t="shared" si="164"/>
        <v>0</v>
      </c>
      <c r="I315">
        <v>43235</v>
      </c>
      <c r="J315" t="s">
        <v>2735</v>
      </c>
      <c r="K315" t="s">
        <v>2738</v>
      </c>
      <c r="L315">
        <v>32011</v>
      </c>
      <c r="M315" t="s">
        <v>2966</v>
      </c>
      <c r="N315" t="s">
        <v>4759</v>
      </c>
      <c r="O315">
        <v>-81.846350225052106</v>
      </c>
      <c r="P315">
        <v>30.488529789375701</v>
      </c>
      <c r="Q315" t="s">
        <v>5001</v>
      </c>
      <c r="R315">
        <v>55</v>
      </c>
      <c r="S315" t="s">
        <v>6542</v>
      </c>
      <c r="T315">
        <v>7009</v>
      </c>
      <c r="U315" t="s">
        <v>6579</v>
      </c>
      <c r="V315">
        <v>2017</v>
      </c>
      <c r="W315">
        <v>43483</v>
      </c>
      <c r="X315">
        <v>2017</v>
      </c>
      <c r="Y315">
        <v>119416</v>
      </c>
      <c r="Z315">
        <v>279.81</v>
      </c>
      <c r="AA315" s="3">
        <f t="shared" si="165"/>
        <v>0.83622724963390216</v>
      </c>
      <c r="AB315" t="s">
        <v>6616</v>
      </c>
      <c r="AC315" t="s">
        <v>6616</v>
      </c>
      <c r="AD315" t="s">
        <v>6616</v>
      </c>
      <c r="AE315" t="s">
        <v>6616</v>
      </c>
      <c r="AI315" t="s">
        <v>6618</v>
      </c>
      <c r="AJ315" t="s">
        <v>6618</v>
      </c>
      <c r="AK315" t="s">
        <v>6618</v>
      </c>
      <c r="AL315" t="s">
        <v>6618</v>
      </c>
      <c r="AM315" t="s">
        <v>6618</v>
      </c>
      <c r="AN315" t="s">
        <v>6618</v>
      </c>
      <c r="AO315" t="s">
        <v>6618</v>
      </c>
      <c r="AP315" s="3" t="str">
        <f t="shared" si="166"/>
        <v>No</v>
      </c>
      <c r="AQ315" s="3" t="str">
        <f t="shared" si="167"/>
        <v>No</v>
      </c>
      <c r="AR315" s="3" t="str">
        <f t="shared" si="168"/>
        <v>No</v>
      </c>
      <c r="AS315">
        <v>0</v>
      </c>
      <c r="AT315">
        <v>0</v>
      </c>
      <c r="AU315">
        <v>95000</v>
      </c>
      <c r="AV315" t="s">
        <v>6622</v>
      </c>
      <c r="AW315">
        <v>0</v>
      </c>
      <c r="AX315">
        <v>0</v>
      </c>
      <c r="AY315" t="s">
        <v>6634</v>
      </c>
      <c r="AZ315" t="s">
        <v>6638</v>
      </c>
      <c r="BA315">
        <v>0</v>
      </c>
      <c r="BB315" t="s">
        <v>6617</v>
      </c>
      <c r="BC315" t="s">
        <v>6616</v>
      </c>
      <c r="BD315" s="4" t="str">
        <f t="shared" si="169"/>
        <v>No</v>
      </c>
      <c r="BE315" t="s">
        <v>6640</v>
      </c>
      <c r="BF315" s="3" t="str">
        <f t="shared" si="170"/>
        <v>No</v>
      </c>
      <c r="BG315" t="s">
        <v>6645</v>
      </c>
      <c r="BH315" s="3" t="str">
        <f t="shared" si="171"/>
        <v>43235 BLAIR CT</v>
      </c>
      <c r="BI315" s="3" t="str">
        <f t="shared" si="172"/>
        <v>Callahan</v>
      </c>
      <c r="BJ315" s="3" t="str">
        <f t="shared" si="173"/>
        <v>Florida</v>
      </c>
      <c r="BK315" s="3">
        <f t="shared" si="174"/>
        <v>32011</v>
      </c>
      <c r="BL315" s="3" t="str">
        <f t="shared" si="175"/>
        <v>43235 BLAIR CT CALLAHAN FL 32011</v>
      </c>
      <c r="BM315" s="3" t="str">
        <f t="shared" si="176"/>
        <v>L</v>
      </c>
      <c r="BN315" s="3" t="str">
        <f t="shared" si="177"/>
        <v>Pass</v>
      </c>
      <c r="BO315" s="3" t="str">
        <f t="shared" si="178"/>
        <v>No</v>
      </c>
      <c r="BP315" s="3" t="str">
        <f t="shared" si="179"/>
        <v>FV&lt;$10K</v>
      </c>
      <c r="BQ315" t="s">
        <v>6650</v>
      </c>
      <c r="BR315" s="3" t="str">
        <f t="shared" si="180"/>
        <v>No, &lt; $20K Lien</v>
      </c>
      <c r="BS315" s="3" t="str">
        <f t="shared" si="181"/>
        <v>No, Lien &lt; $20K</v>
      </c>
      <c r="BT315" t="s">
        <v>6650</v>
      </c>
      <c r="BU315" s="3" t="str">
        <f t="shared" si="182"/>
        <v>No</v>
      </c>
      <c r="BV315" s="3" t="str">
        <f t="shared" si="183"/>
        <v>No</v>
      </c>
      <c r="BW315" s="3">
        <f t="shared" si="184"/>
        <v>0</v>
      </c>
      <c r="BX315" s="3" t="str">
        <f t="shared" si="185"/>
        <v>No</v>
      </c>
      <c r="BY315" s="3">
        <f t="shared" si="186"/>
        <v>43483</v>
      </c>
      <c r="BZ315">
        <v>1</v>
      </c>
      <c r="CA315" s="3">
        <f t="shared" si="187"/>
        <v>43483</v>
      </c>
      <c r="CC315" s="3">
        <f t="shared" si="188"/>
        <v>0</v>
      </c>
      <c r="CD315" s="3">
        <f t="shared" si="189"/>
        <v>0</v>
      </c>
      <c r="CE315" s="3" t="str">
        <f t="shared" si="190"/>
        <v/>
      </c>
      <c r="CF315" s="3" t="e">
        <f>HLOOKUP(CE315,'Valuation Data'!$D$2:$K$5,4,FALSE)</f>
        <v>#N/A</v>
      </c>
      <c r="CG315" s="3">
        <f t="shared" si="191"/>
        <v>43483</v>
      </c>
      <c r="CH315" s="3" t="str">
        <f t="shared" si="192"/>
        <v>No</v>
      </c>
      <c r="CI315" s="3" t="str">
        <f>VLOOKUP(R315,'Use Codes &amp; County Type'!A:D,4,FALSE)</f>
        <v>V</v>
      </c>
      <c r="CJ315" s="3" t="str">
        <f t="shared" si="193"/>
        <v>Yes</v>
      </c>
      <c r="CK315" s="3" t="str">
        <f t="shared" si="194"/>
        <v>Yes</v>
      </c>
      <c r="CL315" s="3">
        <f t="shared" si="195"/>
        <v>0</v>
      </c>
      <c r="CM315" s="3">
        <f t="shared" si="196"/>
        <v>0</v>
      </c>
      <c r="CN315" s="3">
        <f t="shared" si="197"/>
        <v>1338.44</v>
      </c>
      <c r="CO315" s="3">
        <f t="shared" si="198"/>
        <v>-1338.44</v>
      </c>
      <c r="CP315" s="3">
        <f t="shared" si="199"/>
        <v>3.0780764896626268E-2</v>
      </c>
      <c r="CR315" s="3" t="str">
        <f t="shared" si="200"/>
        <v>No</v>
      </c>
      <c r="CV315" s="3" t="str">
        <f t="shared" si="201"/>
        <v>Vacant, No Sales Data</v>
      </c>
      <c r="CW315" s="3">
        <f t="shared" si="202"/>
        <v>314</v>
      </c>
      <c r="CX315" s="3">
        <f t="shared" si="203"/>
        <v>334.61</v>
      </c>
      <c r="CY315" s="3" t="str">
        <f t="shared" si="204"/>
        <v>Ok</v>
      </c>
      <c r="CZ315">
        <v>0</v>
      </c>
      <c r="DA315">
        <v>0</v>
      </c>
    </row>
    <row r="316" spans="1:105" x14ac:dyDescent="0.25">
      <c r="A316">
        <v>315</v>
      </c>
      <c r="B316" t="s">
        <v>3</v>
      </c>
      <c r="C316" t="s">
        <v>424</v>
      </c>
      <c r="D316">
        <v>85.43</v>
      </c>
      <c r="E316">
        <v>2017</v>
      </c>
      <c r="F316" t="e">
        <f>NA()</f>
        <v>#N/A</v>
      </c>
      <c r="G316" t="e">
        <f>NA()</f>
        <v>#N/A</v>
      </c>
      <c r="H316" s="3" t="e">
        <f t="shared" si="164"/>
        <v>#N/A</v>
      </c>
      <c r="I316" t="e">
        <f>NA()</f>
        <v>#N/A</v>
      </c>
      <c r="J316" t="e">
        <f>NA()</f>
        <v>#N/A</v>
      </c>
      <c r="K316" t="e">
        <f>NA()</f>
        <v>#N/A</v>
      </c>
      <c r="L316" t="e">
        <f>NA()</f>
        <v>#N/A</v>
      </c>
      <c r="M316" t="e">
        <f>NA()</f>
        <v>#N/A</v>
      </c>
      <c r="N316" t="e">
        <f>NA()</f>
        <v>#N/A</v>
      </c>
      <c r="O316" t="e">
        <f>NA()</f>
        <v>#N/A</v>
      </c>
      <c r="P316" t="e">
        <f>NA()</f>
        <v>#N/A</v>
      </c>
      <c r="Q316" t="e">
        <f>NA()</f>
        <v>#N/A</v>
      </c>
      <c r="R316">
        <v>2</v>
      </c>
      <c r="S316" t="s">
        <v>6535</v>
      </c>
      <c r="T316" t="e">
        <f>NA()</f>
        <v>#N/A</v>
      </c>
      <c r="U316" t="e">
        <f>NA()</f>
        <v>#N/A</v>
      </c>
      <c r="V316">
        <v>2017</v>
      </c>
      <c r="W316">
        <v>28264</v>
      </c>
      <c r="X316" t="e">
        <f>NA()</f>
        <v>#N/A</v>
      </c>
      <c r="Y316" t="e">
        <f>NA()</f>
        <v>#N/A</v>
      </c>
      <c r="Z316" t="e">
        <f>NA()</f>
        <v>#N/A</v>
      </c>
      <c r="AA316" s="3">
        <f t="shared" si="165"/>
        <v>0</v>
      </c>
      <c r="AC316" t="s">
        <v>6616</v>
      </c>
      <c r="AF316" t="s">
        <v>6616</v>
      </c>
      <c r="AG316" t="s">
        <v>6616</v>
      </c>
      <c r="AI316" t="e">
        <f>NA()</f>
        <v>#N/A</v>
      </c>
      <c r="AJ316" t="e">
        <f>NA()</f>
        <v>#N/A</v>
      </c>
      <c r="AK316" t="e">
        <f>NA()</f>
        <v>#N/A</v>
      </c>
      <c r="AL316" t="e">
        <f>NA()</f>
        <v>#N/A</v>
      </c>
      <c r="AM316" t="e">
        <f>NA()</f>
        <v>#N/A</v>
      </c>
      <c r="AN316" t="e">
        <f>NA()</f>
        <v>#N/A</v>
      </c>
      <c r="AO316" t="e">
        <f>NA()</f>
        <v>#N/A</v>
      </c>
      <c r="AP316" s="3" t="str">
        <f t="shared" si="166"/>
        <v>No</v>
      </c>
      <c r="AQ316" s="3" t="str">
        <f t="shared" si="167"/>
        <v>No</v>
      </c>
      <c r="AR316" s="3" t="str">
        <f t="shared" si="168"/>
        <v>No</v>
      </c>
      <c r="AS316" t="e">
        <f>NA()</f>
        <v>#N/A</v>
      </c>
      <c r="AT316" t="e">
        <f>NA()</f>
        <v>#N/A</v>
      </c>
      <c r="AU316" t="e">
        <f>NA()</f>
        <v>#N/A</v>
      </c>
      <c r="AV316" t="e">
        <f>NA()</f>
        <v>#N/A</v>
      </c>
      <c r="AW316" t="e">
        <f>NA()</f>
        <v>#N/A</v>
      </c>
      <c r="AX316" t="e">
        <f>NA()</f>
        <v>#N/A</v>
      </c>
      <c r="AY316" t="e">
        <f>NA()</f>
        <v>#N/A</v>
      </c>
      <c r="AZ316" t="e">
        <f>NA()</f>
        <v>#N/A</v>
      </c>
      <c r="BA316">
        <v>0</v>
      </c>
      <c r="BB316" t="s">
        <v>6617</v>
      </c>
      <c r="BC316" t="e">
        <f>NA()</f>
        <v>#N/A</v>
      </c>
      <c r="BD316" s="4" t="str">
        <f t="shared" si="169"/>
        <v>No</v>
      </c>
      <c r="BE316" t="e">
        <f>NA()</f>
        <v>#N/A</v>
      </c>
      <c r="BF316" s="3" t="str">
        <f t="shared" si="170"/>
        <v>No</v>
      </c>
      <c r="BG316" t="e">
        <f>NA()</f>
        <v>#N/A</v>
      </c>
      <c r="BH316" s="3" t="e">
        <f t="shared" si="171"/>
        <v>#N/A</v>
      </c>
      <c r="BI316" s="3" t="e">
        <f t="shared" si="172"/>
        <v>#N/A</v>
      </c>
      <c r="BJ316" s="3" t="e">
        <f t="shared" si="173"/>
        <v>#N/A</v>
      </c>
      <c r="BK316" s="3" t="e">
        <f t="shared" si="174"/>
        <v>#N/A</v>
      </c>
      <c r="BL316" s="3" t="e">
        <f t="shared" si="175"/>
        <v>#N/A</v>
      </c>
      <c r="BM316" s="3" t="e">
        <f t="shared" si="176"/>
        <v>#N/A</v>
      </c>
      <c r="BN316" s="3" t="str">
        <f t="shared" si="177"/>
        <v>Lien&lt;$150</v>
      </c>
      <c r="BO316" s="3" t="e">
        <f t="shared" si="178"/>
        <v>#N/A</v>
      </c>
      <c r="BP316" s="3" t="str">
        <f t="shared" si="179"/>
        <v>FV&lt;$10K</v>
      </c>
      <c r="BQ316" t="s">
        <v>6650</v>
      </c>
      <c r="BR316" s="3" t="str">
        <f t="shared" si="180"/>
        <v>No, &lt; $20K Lien</v>
      </c>
      <c r="BS316" s="3" t="str">
        <f t="shared" si="181"/>
        <v>No, Lien &lt; $20K</v>
      </c>
      <c r="BT316" t="s">
        <v>6650</v>
      </c>
      <c r="BU316" s="3" t="str">
        <f t="shared" si="182"/>
        <v>No</v>
      </c>
      <c r="BV316" s="3" t="str">
        <f t="shared" si="183"/>
        <v>No</v>
      </c>
      <c r="BW316" s="3">
        <f t="shared" si="184"/>
        <v>0</v>
      </c>
      <c r="BX316" s="3" t="str">
        <f t="shared" si="185"/>
        <v>No</v>
      </c>
      <c r="BY316" s="3">
        <f t="shared" si="186"/>
        <v>28264</v>
      </c>
      <c r="BZ316">
        <v>1</v>
      </c>
      <c r="CA316" s="3">
        <f t="shared" si="187"/>
        <v>28264</v>
      </c>
      <c r="CC316" s="3" t="e">
        <f t="shared" si="188"/>
        <v>#N/A</v>
      </c>
      <c r="CD316" s="3" t="e">
        <f t="shared" si="189"/>
        <v>#N/A</v>
      </c>
      <c r="CE316" s="3" t="str">
        <f t="shared" si="190"/>
        <v/>
      </c>
      <c r="CF316" s="3" t="e">
        <f>HLOOKUP(CE316,'Valuation Data'!$D$2:$K$5,4,FALSE)</f>
        <v>#N/A</v>
      </c>
      <c r="CG316" s="3">
        <f t="shared" si="191"/>
        <v>28264</v>
      </c>
      <c r="CH316" s="3" t="str">
        <f t="shared" si="192"/>
        <v>No</v>
      </c>
      <c r="CI316" s="3" t="str">
        <f>VLOOKUP(R316,'Use Codes &amp; County Type'!A:D,4,FALSE)</f>
        <v>R</v>
      </c>
      <c r="CJ316" s="3" t="str">
        <f t="shared" si="193"/>
        <v>No</v>
      </c>
      <c r="CK316" s="3" t="str">
        <f t="shared" si="194"/>
        <v>Yes</v>
      </c>
      <c r="CL316" s="3">
        <f t="shared" si="195"/>
        <v>0.67</v>
      </c>
      <c r="CM316" s="3">
        <f t="shared" si="196"/>
        <v>18936.88</v>
      </c>
      <c r="CN316" s="3" t="e">
        <f t="shared" si="197"/>
        <v>#N/A</v>
      </c>
      <c r="CO316" s="3" t="e">
        <f t="shared" si="198"/>
        <v>#N/A</v>
      </c>
      <c r="CP316" s="3" t="e">
        <f t="shared" si="199"/>
        <v>#N/A</v>
      </c>
      <c r="CR316" s="3" t="str">
        <f t="shared" si="200"/>
        <v>No</v>
      </c>
      <c r="CV316" s="3" t="str">
        <f t="shared" si="201"/>
        <v>Lien&lt;$150</v>
      </c>
      <c r="CW316" s="3">
        <f t="shared" si="202"/>
        <v>315</v>
      </c>
      <c r="CX316" s="3">
        <f t="shared" si="203"/>
        <v>85.43</v>
      </c>
      <c r="CY316" s="3" t="str">
        <f t="shared" si="204"/>
        <v>Ok</v>
      </c>
      <c r="CZ316" t="e">
        <f>NA()</f>
        <v>#N/A</v>
      </c>
      <c r="DA316" t="e">
        <f>NA()</f>
        <v>#N/A</v>
      </c>
    </row>
    <row r="317" spans="1:105" x14ac:dyDescent="0.25">
      <c r="A317">
        <v>316</v>
      </c>
      <c r="B317" t="s">
        <v>3</v>
      </c>
      <c r="C317" t="s">
        <v>425</v>
      </c>
      <c r="D317">
        <v>316.25</v>
      </c>
      <c r="E317">
        <v>2017</v>
      </c>
      <c r="F317">
        <v>316.25</v>
      </c>
      <c r="G317">
        <v>316.25</v>
      </c>
      <c r="H317" s="3">
        <f t="shared" si="164"/>
        <v>0</v>
      </c>
      <c r="I317">
        <v>43428</v>
      </c>
      <c r="J317" t="s">
        <v>2735</v>
      </c>
      <c r="K317" t="s">
        <v>2738</v>
      </c>
      <c r="L317">
        <v>32011</v>
      </c>
      <c r="M317" t="s">
        <v>2967</v>
      </c>
      <c r="N317" t="s">
        <v>4759</v>
      </c>
      <c r="O317">
        <v>-81.851773286537494</v>
      </c>
      <c r="P317">
        <v>30.4887436472814</v>
      </c>
      <c r="Q317" t="s">
        <v>5002</v>
      </c>
      <c r="R317">
        <v>2</v>
      </c>
      <c r="S317" t="s">
        <v>6535</v>
      </c>
      <c r="T317">
        <v>1006</v>
      </c>
      <c r="U317" t="s">
        <v>6578</v>
      </c>
      <c r="V317">
        <v>2017</v>
      </c>
      <c r="W317">
        <v>42361</v>
      </c>
      <c r="X317">
        <v>2017</v>
      </c>
      <c r="Y317">
        <v>42361</v>
      </c>
      <c r="Z317">
        <v>262.83</v>
      </c>
      <c r="AA317" s="3">
        <f t="shared" si="165"/>
        <v>0.83108300395256907</v>
      </c>
      <c r="AE317" t="s">
        <v>6616</v>
      </c>
      <c r="AI317" t="s">
        <v>6618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 s="3" t="str">
        <f t="shared" si="166"/>
        <v>No</v>
      </c>
      <c r="AQ317" s="3" t="str">
        <f t="shared" si="167"/>
        <v>No</v>
      </c>
      <c r="AR317" s="3" t="str">
        <f t="shared" si="168"/>
        <v>No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 t="s">
        <v>6634</v>
      </c>
      <c r="AZ317">
        <v>0</v>
      </c>
      <c r="BA317">
        <v>0</v>
      </c>
      <c r="BB317" t="s">
        <v>6617</v>
      </c>
      <c r="BC317" t="s">
        <v>6616</v>
      </c>
      <c r="BD317" s="4" t="str">
        <f t="shared" si="169"/>
        <v>No</v>
      </c>
      <c r="BE317" t="s">
        <v>6640</v>
      </c>
      <c r="BF317" s="3" t="str">
        <f t="shared" si="170"/>
        <v>No</v>
      </c>
      <c r="BG317" t="s">
        <v>6645</v>
      </c>
      <c r="BH317" s="3" t="str">
        <f t="shared" si="171"/>
        <v>43428 THOMAS CREEK RD</v>
      </c>
      <c r="BI317" s="3" t="str">
        <f t="shared" si="172"/>
        <v>Callahan</v>
      </c>
      <c r="BJ317" s="3" t="str">
        <f t="shared" si="173"/>
        <v>Florida</v>
      </c>
      <c r="BK317" s="3">
        <f t="shared" si="174"/>
        <v>32011</v>
      </c>
      <c r="BL317" s="3" t="str">
        <f t="shared" si="175"/>
        <v>43428 THOMAS CREEK RD CALLAHAN FL 32011</v>
      </c>
      <c r="BM317" s="3" t="str">
        <f t="shared" si="176"/>
        <v/>
      </c>
      <c r="BN317" s="3" t="str">
        <f t="shared" si="177"/>
        <v>Pass</v>
      </c>
      <c r="BO317" s="3" t="str">
        <f t="shared" si="178"/>
        <v>No</v>
      </c>
      <c r="BP317" s="3" t="str">
        <f t="shared" si="179"/>
        <v>FV&lt;$10K</v>
      </c>
      <c r="BQ317" t="s">
        <v>6650</v>
      </c>
      <c r="BR317" s="3" t="str">
        <f t="shared" si="180"/>
        <v>No, &lt; $20K Lien</v>
      </c>
      <c r="BS317" s="3" t="str">
        <f t="shared" si="181"/>
        <v>No, Lien &lt; $20K</v>
      </c>
      <c r="BT317" t="s">
        <v>6650</v>
      </c>
      <c r="BU317" s="3" t="str">
        <f t="shared" si="182"/>
        <v>No</v>
      </c>
      <c r="BV317" s="3" t="str">
        <f t="shared" si="183"/>
        <v>No</v>
      </c>
      <c r="BW317" s="3">
        <f t="shared" si="184"/>
        <v>0</v>
      </c>
      <c r="BX317" s="3" t="str">
        <f t="shared" si="185"/>
        <v>No</v>
      </c>
      <c r="BY317" s="3">
        <f t="shared" si="186"/>
        <v>42361</v>
      </c>
      <c r="BZ317">
        <v>1</v>
      </c>
      <c r="CA317" s="3">
        <f t="shared" si="187"/>
        <v>42361</v>
      </c>
      <c r="CC317" s="3">
        <f t="shared" si="188"/>
        <v>0</v>
      </c>
      <c r="CD317" s="3">
        <f t="shared" si="189"/>
        <v>0</v>
      </c>
      <c r="CE317" s="3" t="str">
        <f t="shared" si="190"/>
        <v/>
      </c>
      <c r="CF317" s="3" t="e">
        <f>HLOOKUP(CE317,'Valuation Data'!$D$2:$K$5,4,FALSE)</f>
        <v>#N/A</v>
      </c>
      <c r="CG317" s="3">
        <f t="shared" si="191"/>
        <v>42361</v>
      </c>
      <c r="CH317" s="3" t="str">
        <f t="shared" si="192"/>
        <v>No</v>
      </c>
      <c r="CI317" s="3" t="str">
        <f>VLOOKUP(R317,'Use Codes &amp; County Type'!A:D,4,FALSE)</f>
        <v>R</v>
      </c>
      <c r="CJ317" s="3" t="str">
        <f t="shared" si="193"/>
        <v>No</v>
      </c>
      <c r="CK317" s="3" t="str">
        <f t="shared" si="194"/>
        <v>Yes</v>
      </c>
      <c r="CL317" s="3">
        <f t="shared" si="195"/>
        <v>0.67</v>
      </c>
      <c r="CM317" s="3">
        <f t="shared" si="196"/>
        <v>28381.870000000003</v>
      </c>
      <c r="CN317" s="3">
        <f t="shared" si="197"/>
        <v>1265</v>
      </c>
      <c r="CO317" s="3">
        <f t="shared" si="198"/>
        <v>27116.870000000003</v>
      </c>
      <c r="CP317" s="3">
        <f t="shared" si="199"/>
        <v>2.9862373409504026E-2</v>
      </c>
      <c r="CR317" s="3" t="str">
        <f t="shared" si="200"/>
        <v>No</v>
      </c>
      <c r="CV317" s="3" t="str">
        <f t="shared" si="201"/>
        <v>*Bid</v>
      </c>
      <c r="CW317" s="3">
        <f t="shared" si="202"/>
        <v>316</v>
      </c>
      <c r="CX317" s="3">
        <f t="shared" si="203"/>
        <v>316.25</v>
      </c>
      <c r="CY317" s="3" t="str">
        <f t="shared" si="204"/>
        <v>Ok</v>
      </c>
      <c r="CZ317">
        <v>0</v>
      </c>
      <c r="DA317">
        <v>0</v>
      </c>
    </row>
    <row r="318" spans="1:105" x14ac:dyDescent="0.25">
      <c r="A318">
        <v>317</v>
      </c>
      <c r="B318" t="s">
        <v>3</v>
      </c>
      <c r="C318" t="s">
        <v>426</v>
      </c>
      <c r="D318">
        <v>759.47</v>
      </c>
      <c r="E318">
        <v>2017</v>
      </c>
      <c r="F318">
        <v>759.47</v>
      </c>
      <c r="G318">
        <v>759.47</v>
      </c>
      <c r="H318" s="3">
        <f t="shared" si="164"/>
        <v>0</v>
      </c>
      <c r="I318">
        <v>43180</v>
      </c>
      <c r="J318" t="s">
        <v>2735</v>
      </c>
      <c r="K318" t="s">
        <v>2738</v>
      </c>
      <c r="L318">
        <v>32011</v>
      </c>
      <c r="M318" t="s">
        <v>2968</v>
      </c>
      <c r="N318" t="s">
        <v>4759</v>
      </c>
      <c r="O318">
        <v>-81.8489401464157</v>
      </c>
      <c r="P318">
        <v>30.488075395994301</v>
      </c>
      <c r="Q318" t="s">
        <v>5003</v>
      </c>
      <c r="R318">
        <v>2</v>
      </c>
      <c r="S318" t="s">
        <v>6535</v>
      </c>
      <c r="T318">
        <v>1006</v>
      </c>
      <c r="U318" t="s">
        <v>6578</v>
      </c>
      <c r="V318">
        <v>2017</v>
      </c>
      <c r="W318">
        <v>39739</v>
      </c>
      <c r="X318">
        <v>2017</v>
      </c>
      <c r="Y318">
        <v>50509</v>
      </c>
      <c r="Z318">
        <v>672.65</v>
      </c>
      <c r="AA318" s="3">
        <f t="shared" si="165"/>
        <v>0.88568343713379061</v>
      </c>
      <c r="AB318" t="s">
        <v>6616</v>
      </c>
      <c r="AC318" t="s">
        <v>6616</v>
      </c>
      <c r="AD318" t="s">
        <v>6616</v>
      </c>
      <c r="AE318" t="s">
        <v>6616</v>
      </c>
      <c r="AF318" t="s">
        <v>6616</v>
      </c>
      <c r="AH318" t="s">
        <v>6616</v>
      </c>
      <c r="AI318" t="s">
        <v>6618</v>
      </c>
      <c r="AJ318" t="s">
        <v>6618</v>
      </c>
      <c r="AK318" t="s">
        <v>6618</v>
      </c>
      <c r="AL318" t="s">
        <v>6618</v>
      </c>
      <c r="AM318" t="s">
        <v>6618</v>
      </c>
      <c r="AN318" t="s">
        <v>6618</v>
      </c>
      <c r="AO318" t="s">
        <v>6618</v>
      </c>
      <c r="AP318" s="3" t="str">
        <f t="shared" si="166"/>
        <v>No</v>
      </c>
      <c r="AQ318" s="3" t="str">
        <f t="shared" si="167"/>
        <v>No</v>
      </c>
      <c r="AR318" s="3" t="str">
        <f t="shared" si="168"/>
        <v>No</v>
      </c>
      <c r="AS318">
        <v>0</v>
      </c>
      <c r="AT318">
        <v>0</v>
      </c>
      <c r="AU318">
        <v>27270</v>
      </c>
      <c r="AV318" t="s">
        <v>5076</v>
      </c>
      <c r="AW318">
        <v>0</v>
      </c>
      <c r="AX318">
        <v>0</v>
      </c>
      <c r="AY318" t="s">
        <v>6634</v>
      </c>
      <c r="AZ318" t="s">
        <v>6638</v>
      </c>
      <c r="BA318">
        <v>1</v>
      </c>
      <c r="BB318" t="s">
        <v>6616</v>
      </c>
      <c r="BC318" t="s">
        <v>6616</v>
      </c>
      <c r="BD318" s="4" t="str">
        <f t="shared" si="169"/>
        <v>No</v>
      </c>
      <c r="BE318" t="s">
        <v>6640</v>
      </c>
      <c r="BF318" s="3" t="str">
        <f t="shared" si="170"/>
        <v>No</v>
      </c>
      <c r="BG318" t="s">
        <v>6645</v>
      </c>
      <c r="BH318" s="3" t="str">
        <f t="shared" si="171"/>
        <v>43180 BLAIR CT</v>
      </c>
      <c r="BI318" s="3" t="str">
        <f t="shared" si="172"/>
        <v>Callahan</v>
      </c>
      <c r="BJ318" s="3" t="str">
        <f t="shared" si="173"/>
        <v>Florida</v>
      </c>
      <c r="BK318" s="3">
        <f t="shared" si="174"/>
        <v>32011</v>
      </c>
      <c r="BL318" s="3" t="str">
        <f t="shared" si="175"/>
        <v>43180 BLAIR CT CALLAHAN FL 32011</v>
      </c>
      <c r="BM318" s="3" t="str">
        <f t="shared" si="176"/>
        <v>L</v>
      </c>
      <c r="BN318" s="3" t="str">
        <f t="shared" si="177"/>
        <v>Pass</v>
      </c>
      <c r="BO318" s="3" t="str">
        <f t="shared" si="178"/>
        <v>No</v>
      </c>
      <c r="BP318" s="3" t="str">
        <f t="shared" si="179"/>
        <v>FV&lt;$10K</v>
      </c>
      <c r="BQ318" t="s">
        <v>6650</v>
      </c>
      <c r="BR318" s="3" t="str">
        <f t="shared" si="180"/>
        <v>No, &lt; $20K Lien</v>
      </c>
      <c r="BS318" s="3" t="str">
        <f t="shared" si="181"/>
        <v>No, Lien &lt; $20K</v>
      </c>
      <c r="BT318" t="s">
        <v>6650</v>
      </c>
      <c r="BU318" s="3" t="str">
        <f t="shared" si="182"/>
        <v>No</v>
      </c>
      <c r="BV318" s="3" t="str">
        <f t="shared" si="183"/>
        <v>No</v>
      </c>
      <c r="BW318" s="3">
        <f t="shared" si="184"/>
        <v>1</v>
      </c>
      <c r="BX318" s="3" t="str">
        <f t="shared" si="185"/>
        <v>No</v>
      </c>
      <c r="BY318" s="3">
        <f t="shared" si="186"/>
        <v>39739</v>
      </c>
      <c r="BZ318">
        <v>1</v>
      </c>
      <c r="CA318" s="3">
        <f t="shared" si="187"/>
        <v>39739</v>
      </c>
      <c r="CC318" s="3">
        <f t="shared" si="188"/>
        <v>0</v>
      </c>
      <c r="CD318" s="3">
        <f t="shared" si="189"/>
        <v>0</v>
      </c>
      <c r="CE318" s="3" t="str">
        <f t="shared" si="190"/>
        <v/>
      </c>
      <c r="CF318" s="3" t="e">
        <f>HLOOKUP(CE318,'Valuation Data'!$D$2:$K$5,4,FALSE)</f>
        <v>#N/A</v>
      </c>
      <c r="CG318" s="3">
        <f t="shared" si="191"/>
        <v>39739</v>
      </c>
      <c r="CH318" s="3" t="str">
        <f t="shared" si="192"/>
        <v>No</v>
      </c>
      <c r="CI318" s="3" t="str">
        <f>VLOOKUP(R318,'Use Codes &amp; County Type'!A:D,4,FALSE)</f>
        <v>R</v>
      </c>
      <c r="CJ318" s="3" t="str">
        <f t="shared" si="193"/>
        <v>No</v>
      </c>
      <c r="CK318" s="3" t="str">
        <f t="shared" si="194"/>
        <v>No</v>
      </c>
      <c r="CL318" s="3">
        <f t="shared" si="195"/>
        <v>0.35</v>
      </c>
      <c r="CM318" s="3">
        <f t="shared" si="196"/>
        <v>13908.65</v>
      </c>
      <c r="CN318" s="3">
        <f t="shared" si="197"/>
        <v>3797.3500000000004</v>
      </c>
      <c r="CO318" s="3">
        <f t="shared" si="198"/>
        <v>10111.299999999999</v>
      </c>
      <c r="CP318" s="3">
        <f t="shared" si="199"/>
        <v>9.5557261128865853E-2</v>
      </c>
      <c r="CR318" s="3" t="str">
        <f t="shared" si="200"/>
        <v>No</v>
      </c>
      <c r="CV318" s="3" t="str">
        <f t="shared" si="201"/>
        <v>*Bid</v>
      </c>
      <c r="CW318" s="3">
        <f t="shared" si="202"/>
        <v>317</v>
      </c>
      <c r="CX318" s="3">
        <f t="shared" si="203"/>
        <v>759.47</v>
      </c>
      <c r="CY318" s="3" t="str">
        <f t="shared" si="204"/>
        <v>Ok</v>
      </c>
      <c r="CZ318">
        <v>0</v>
      </c>
      <c r="DA318">
        <v>0</v>
      </c>
    </row>
    <row r="319" spans="1:105" x14ac:dyDescent="0.25">
      <c r="A319">
        <v>318</v>
      </c>
      <c r="B319" t="s">
        <v>3</v>
      </c>
      <c r="C319" t="s">
        <v>427</v>
      </c>
      <c r="D319">
        <v>587.21</v>
      </c>
      <c r="E319">
        <v>2017</v>
      </c>
      <c r="F319">
        <v>587.21</v>
      </c>
      <c r="G319">
        <v>587.21</v>
      </c>
      <c r="H319" s="3">
        <f t="shared" si="164"/>
        <v>0</v>
      </c>
      <c r="I319">
        <v>43338</v>
      </c>
      <c r="J319" t="s">
        <v>2735</v>
      </c>
      <c r="K319" t="s">
        <v>2738</v>
      </c>
      <c r="L319">
        <v>32011</v>
      </c>
      <c r="M319" t="s">
        <v>2969</v>
      </c>
      <c r="N319" t="s">
        <v>4759</v>
      </c>
      <c r="O319">
        <v>-81.846538921701296</v>
      </c>
      <c r="P319">
        <v>30.483877395753598</v>
      </c>
      <c r="Q319" t="s">
        <v>5004</v>
      </c>
      <c r="R319">
        <v>2</v>
      </c>
      <c r="S319" t="s">
        <v>6535</v>
      </c>
      <c r="T319">
        <v>1006</v>
      </c>
      <c r="U319" t="s">
        <v>6578</v>
      </c>
      <c r="V319">
        <v>2017</v>
      </c>
      <c r="W319">
        <v>70444</v>
      </c>
      <c r="X319">
        <v>2017</v>
      </c>
      <c r="Y319">
        <v>82476</v>
      </c>
      <c r="Z319">
        <v>513.37</v>
      </c>
      <c r="AA319" s="3">
        <f t="shared" si="165"/>
        <v>0.87425282266991367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 s="3" t="str">
        <f t="shared" si="166"/>
        <v>No</v>
      </c>
      <c r="AQ319" s="3" t="str">
        <f t="shared" si="167"/>
        <v>No</v>
      </c>
      <c r="AR319" s="3" t="str">
        <f t="shared" si="168"/>
        <v>No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 t="s">
        <v>6634</v>
      </c>
      <c r="AZ319">
        <v>0</v>
      </c>
      <c r="BA319">
        <v>0</v>
      </c>
      <c r="BB319" t="s">
        <v>6617</v>
      </c>
      <c r="BC319">
        <v>0</v>
      </c>
      <c r="BD319" s="4" t="str">
        <f t="shared" si="169"/>
        <v>No</v>
      </c>
      <c r="BE319" t="s">
        <v>6640</v>
      </c>
      <c r="BF319" s="3" t="str">
        <f t="shared" si="170"/>
        <v>No</v>
      </c>
      <c r="BG319" t="s">
        <v>6645</v>
      </c>
      <c r="BH319" s="3" t="str">
        <f t="shared" si="171"/>
        <v>43338 THOMAS CREEK RD</v>
      </c>
      <c r="BI319" s="3" t="str">
        <f t="shared" si="172"/>
        <v>Callahan</v>
      </c>
      <c r="BJ319" s="3" t="str">
        <f t="shared" si="173"/>
        <v>Florida</v>
      </c>
      <c r="BK319" s="3">
        <f t="shared" si="174"/>
        <v>32011</v>
      </c>
      <c r="BL319" s="3" t="str">
        <f t="shared" si="175"/>
        <v>43338 THOMAS CREEK RD CALLAHAN FL 32011</v>
      </c>
      <c r="BM319" s="3" t="str">
        <f t="shared" si="176"/>
        <v/>
      </c>
      <c r="BN319" s="3" t="str">
        <f t="shared" si="177"/>
        <v>Pass</v>
      </c>
      <c r="BO319" s="3" t="str">
        <f t="shared" si="178"/>
        <v>No</v>
      </c>
      <c r="BP319" s="3" t="str">
        <f t="shared" si="179"/>
        <v>FV&lt;$10K</v>
      </c>
      <c r="BQ319" t="s">
        <v>6650</v>
      </c>
      <c r="BR319" s="3" t="str">
        <f t="shared" si="180"/>
        <v>No, &lt; $20K Lien</v>
      </c>
      <c r="BS319" s="3" t="str">
        <f t="shared" si="181"/>
        <v>No, Lien &lt; $20K</v>
      </c>
      <c r="BT319" t="s">
        <v>6650</v>
      </c>
      <c r="BU319" s="3" t="str">
        <f t="shared" si="182"/>
        <v>No</v>
      </c>
      <c r="BV319" s="3" t="str">
        <f t="shared" si="183"/>
        <v>No</v>
      </c>
      <c r="BW319" s="3">
        <f t="shared" si="184"/>
        <v>0</v>
      </c>
      <c r="BX319" s="3" t="str">
        <f t="shared" si="185"/>
        <v>No</v>
      </c>
      <c r="BY319" s="3">
        <f t="shared" si="186"/>
        <v>70444</v>
      </c>
      <c r="BZ319">
        <v>1</v>
      </c>
      <c r="CA319" s="3">
        <f t="shared" si="187"/>
        <v>70444</v>
      </c>
      <c r="CC319" s="3">
        <f t="shared" si="188"/>
        <v>0</v>
      </c>
      <c r="CD319" s="3">
        <f t="shared" si="189"/>
        <v>0</v>
      </c>
      <c r="CE319" s="3" t="str">
        <f t="shared" si="190"/>
        <v/>
      </c>
      <c r="CF319" s="3" t="e">
        <f>HLOOKUP(CE319,'Valuation Data'!$D$2:$K$5,4,FALSE)</f>
        <v>#N/A</v>
      </c>
      <c r="CG319" s="3">
        <f t="shared" si="191"/>
        <v>70444</v>
      </c>
      <c r="CH319" s="3" t="str">
        <f t="shared" si="192"/>
        <v>No</v>
      </c>
      <c r="CI319" s="3" t="str">
        <f>VLOOKUP(R319,'Use Codes &amp; County Type'!A:D,4,FALSE)</f>
        <v>R</v>
      </c>
      <c r="CJ319" s="3" t="str">
        <f t="shared" si="193"/>
        <v>No</v>
      </c>
      <c r="CK319" s="3" t="str">
        <f t="shared" si="194"/>
        <v>Yes</v>
      </c>
      <c r="CL319" s="3">
        <f t="shared" si="195"/>
        <v>0.67</v>
      </c>
      <c r="CM319" s="3">
        <f t="shared" si="196"/>
        <v>47197.48</v>
      </c>
      <c r="CN319" s="3">
        <f t="shared" si="197"/>
        <v>2348.84</v>
      </c>
      <c r="CO319" s="3">
        <f t="shared" si="198"/>
        <v>44848.639999999999</v>
      </c>
      <c r="CP319" s="3">
        <f t="shared" si="199"/>
        <v>3.3343364942365568E-2</v>
      </c>
      <c r="CR319" s="3" t="str">
        <f t="shared" si="200"/>
        <v>No</v>
      </c>
      <c r="CV319" s="3" t="str">
        <f t="shared" si="201"/>
        <v>*Bid</v>
      </c>
      <c r="CW319" s="3">
        <f t="shared" si="202"/>
        <v>318</v>
      </c>
      <c r="CX319" s="3">
        <f t="shared" si="203"/>
        <v>587.21</v>
      </c>
      <c r="CY319" s="3" t="str">
        <f t="shared" si="204"/>
        <v>Ok</v>
      </c>
      <c r="CZ319">
        <v>0</v>
      </c>
      <c r="DA319">
        <v>0</v>
      </c>
    </row>
    <row r="320" spans="1:105" x14ac:dyDescent="0.25">
      <c r="A320">
        <v>319</v>
      </c>
      <c r="B320" t="s">
        <v>3</v>
      </c>
      <c r="C320" t="s">
        <v>428</v>
      </c>
      <c r="D320">
        <v>701.08</v>
      </c>
      <c r="E320">
        <v>2017</v>
      </c>
      <c r="F320">
        <v>701.08</v>
      </c>
      <c r="G320">
        <v>701.08</v>
      </c>
      <c r="H320" s="3">
        <f t="shared" si="164"/>
        <v>0</v>
      </c>
      <c r="I320">
        <v>431066</v>
      </c>
      <c r="J320" t="s">
        <v>2735</v>
      </c>
      <c r="K320" t="s">
        <v>2738</v>
      </c>
      <c r="L320">
        <v>32011</v>
      </c>
      <c r="M320" t="s">
        <v>2970</v>
      </c>
      <c r="N320" t="s">
        <v>4759</v>
      </c>
      <c r="O320">
        <v>-81.854650417936995</v>
      </c>
      <c r="P320">
        <v>30.486941048706498</v>
      </c>
      <c r="Q320" t="s">
        <v>5005</v>
      </c>
      <c r="R320">
        <v>0</v>
      </c>
      <c r="S320" t="s">
        <v>6538</v>
      </c>
      <c r="T320">
        <v>8001</v>
      </c>
      <c r="U320" t="s">
        <v>6581</v>
      </c>
      <c r="V320">
        <v>2017</v>
      </c>
      <c r="W320">
        <v>40704</v>
      </c>
      <c r="X320">
        <v>2017</v>
      </c>
      <c r="Y320">
        <v>41077</v>
      </c>
      <c r="Z320">
        <v>618.66</v>
      </c>
      <c r="AA320" s="3">
        <f t="shared" si="165"/>
        <v>0.88243852342100748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 s="3" t="str">
        <f t="shared" si="166"/>
        <v>No</v>
      </c>
      <c r="AQ320" s="3" t="str">
        <f t="shared" si="167"/>
        <v>No</v>
      </c>
      <c r="AR320" s="3" t="str">
        <f t="shared" si="168"/>
        <v>No</v>
      </c>
      <c r="AS320">
        <v>0</v>
      </c>
      <c r="AT320">
        <v>0</v>
      </c>
      <c r="AU320">
        <v>34000</v>
      </c>
      <c r="AV320" t="s">
        <v>6622</v>
      </c>
      <c r="AW320">
        <v>0</v>
      </c>
      <c r="AX320">
        <v>0</v>
      </c>
      <c r="AY320" t="s">
        <v>6634</v>
      </c>
      <c r="AZ320">
        <v>0</v>
      </c>
      <c r="BA320">
        <v>0</v>
      </c>
      <c r="BB320" t="s">
        <v>6616</v>
      </c>
      <c r="BC320">
        <v>0</v>
      </c>
      <c r="BD320" s="4" t="str">
        <f t="shared" si="169"/>
        <v>No</v>
      </c>
      <c r="BE320" t="s">
        <v>6640</v>
      </c>
      <c r="BF320" s="3" t="str">
        <f t="shared" si="170"/>
        <v>No</v>
      </c>
      <c r="BG320" t="s">
        <v>6645</v>
      </c>
      <c r="BH320" s="3" t="str">
        <f t="shared" si="171"/>
        <v>431066 KEEN CEMETERY RD</v>
      </c>
      <c r="BI320" s="3" t="str">
        <f t="shared" si="172"/>
        <v>Callahan</v>
      </c>
      <c r="BJ320" s="3" t="str">
        <f t="shared" si="173"/>
        <v>Florida</v>
      </c>
      <c r="BK320" s="3">
        <f t="shared" si="174"/>
        <v>32011</v>
      </c>
      <c r="BL320" s="3" t="str">
        <f t="shared" si="175"/>
        <v>431066 KEEN CEMETERY RD CALLAHAN FL 32011</v>
      </c>
      <c r="BM320" s="3" t="str">
        <f t="shared" si="176"/>
        <v>L</v>
      </c>
      <c r="BN320" s="3" t="str">
        <f t="shared" si="177"/>
        <v>Pass</v>
      </c>
      <c r="BO320" s="3" t="str">
        <f t="shared" si="178"/>
        <v>No</v>
      </c>
      <c r="BP320" s="3" t="str">
        <f t="shared" si="179"/>
        <v>FV&lt;$10K</v>
      </c>
      <c r="BQ320" t="s">
        <v>6650</v>
      </c>
      <c r="BR320" s="3" t="str">
        <f t="shared" si="180"/>
        <v>No, &lt; $20K Lien</v>
      </c>
      <c r="BS320" s="3" t="str">
        <f t="shared" si="181"/>
        <v>No, Lien &lt; $20K</v>
      </c>
      <c r="BT320" t="s">
        <v>6650</v>
      </c>
      <c r="BU320" s="3" t="str">
        <f t="shared" si="182"/>
        <v>No</v>
      </c>
      <c r="BV320" s="3" t="str">
        <f t="shared" si="183"/>
        <v>No</v>
      </c>
      <c r="BW320" s="3">
        <f t="shared" si="184"/>
        <v>0</v>
      </c>
      <c r="BX320" s="3" t="str">
        <f t="shared" si="185"/>
        <v>No</v>
      </c>
      <c r="BY320" s="3">
        <f t="shared" si="186"/>
        <v>40704</v>
      </c>
      <c r="BZ320">
        <v>1</v>
      </c>
      <c r="CA320" s="3">
        <f t="shared" si="187"/>
        <v>40704</v>
      </c>
      <c r="CC320" s="3">
        <f t="shared" si="188"/>
        <v>0</v>
      </c>
      <c r="CD320" s="3">
        <f t="shared" si="189"/>
        <v>0</v>
      </c>
      <c r="CE320" s="3" t="str">
        <f t="shared" si="190"/>
        <v/>
      </c>
      <c r="CF320" s="3" t="e">
        <f>HLOOKUP(CE320,'Valuation Data'!$D$2:$K$5,4,FALSE)</f>
        <v>#N/A</v>
      </c>
      <c r="CG320" s="3">
        <f t="shared" si="191"/>
        <v>40704</v>
      </c>
      <c r="CH320" s="3" t="str">
        <f t="shared" si="192"/>
        <v>No</v>
      </c>
      <c r="CI320" s="3" t="str">
        <f>VLOOKUP(R320,'Use Codes &amp; County Type'!A:D,4,FALSE)</f>
        <v>V</v>
      </c>
      <c r="CJ320" s="3" t="str">
        <f t="shared" si="193"/>
        <v>Yes</v>
      </c>
      <c r="CK320" s="3" t="str">
        <f t="shared" si="194"/>
        <v>No</v>
      </c>
      <c r="CL320" s="3">
        <f t="shared" si="195"/>
        <v>0</v>
      </c>
      <c r="CM320" s="3">
        <f t="shared" si="196"/>
        <v>0</v>
      </c>
      <c r="CN320" s="3">
        <f t="shared" si="197"/>
        <v>2804.32</v>
      </c>
      <c r="CO320" s="3">
        <f t="shared" si="198"/>
        <v>-2804.32</v>
      </c>
      <c r="CP320" s="3">
        <f t="shared" si="199"/>
        <v>6.8895440251572335E-2</v>
      </c>
      <c r="CR320" s="3" t="str">
        <f t="shared" si="200"/>
        <v>No</v>
      </c>
      <c r="CV320" s="3" t="str">
        <f t="shared" si="201"/>
        <v>Vacant, No Sales Data</v>
      </c>
      <c r="CW320" s="3">
        <f t="shared" si="202"/>
        <v>319</v>
      </c>
      <c r="CX320" s="3">
        <f t="shared" si="203"/>
        <v>701.08</v>
      </c>
      <c r="CY320" s="3" t="str">
        <f t="shared" si="204"/>
        <v>Ok</v>
      </c>
      <c r="CZ320">
        <v>0</v>
      </c>
      <c r="DA320">
        <v>0</v>
      </c>
    </row>
    <row r="321" spans="1:105" x14ac:dyDescent="0.25">
      <c r="A321">
        <v>320</v>
      </c>
      <c r="B321" t="s">
        <v>3</v>
      </c>
      <c r="C321" t="s">
        <v>429</v>
      </c>
      <c r="D321">
        <v>2717.71</v>
      </c>
      <c r="E321">
        <v>2017</v>
      </c>
      <c r="F321">
        <v>2717.71</v>
      </c>
      <c r="G321">
        <v>2717.71</v>
      </c>
      <c r="H321" s="3">
        <f t="shared" si="164"/>
        <v>0</v>
      </c>
      <c r="I321">
        <v>43257</v>
      </c>
      <c r="J321" t="s">
        <v>2735</v>
      </c>
      <c r="K321" t="s">
        <v>2738</v>
      </c>
      <c r="L321">
        <v>32011</v>
      </c>
      <c r="M321" t="s">
        <v>2971</v>
      </c>
      <c r="N321" t="s">
        <v>4759</v>
      </c>
      <c r="O321">
        <v>-81.865878003977798</v>
      </c>
      <c r="P321">
        <v>30.485058775152901</v>
      </c>
      <c r="Q321" t="s">
        <v>5006</v>
      </c>
      <c r="R321">
        <v>1</v>
      </c>
      <c r="S321" t="s">
        <v>6539</v>
      </c>
      <c r="T321">
        <v>1001</v>
      </c>
      <c r="U321" t="s">
        <v>6582</v>
      </c>
      <c r="V321">
        <v>2017</v>
      </c>
      <c r="W321">
        <v>203141</v>
      </c>
      <c r="X321">
        <v>2017</v>
      </c>
      <c r="Y321">
        <v>203141</v>
      </c>
      <c r="Z321">
        <v>2483.3200000000002</v>
      </c>
      <c r="AA321" s="3">
        <f t="shared" si="165"/>
        <v>0.91375459486111477</v>
      </c>
      <c r="AB321" t="s">
        <v>6616</v>
      </c>
      <c r="AC321" t="s">
        <v>6616</v>
      </c>
      <c r="AD321" t="s">
        <v>6616</v>
      </c>
      <c r="AI321" t="s">
        <v>6618</v>
      </c>
      <c r="AJ321" t="s">
        <v>6618</v>
      </c>
      <c r="AK321" t="s">
        <v>6618</v>
      </c>
      <c r="AL321" t="s">
        <v>6618</v>
      </c>
      <c r="AM321" t="s">
        <v>6618</v>
      </c>
      <c r="AN321" t="s">
        <v>6618</v>
      </c>
      <c r="AO321">
        <v>0</v>
      </c>
      <c r="AP321" s="3" t="str">
        <f t="shared" si="166"/>
        <v>No</v>
      </c>
      <c r="AQ321" s="3" t="str">
        <f t="shared" si="167"/>
        <v>No</v>
      </c>
      <c r="AR321" s="3" t="str">
        <f t="shared" si="168"/>
        <v>No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 t="s">
        <v>6634</v>
      </c>
      <c r="AZ321" t="s">
        <v>6638</v>
      </c>
      <c r="BA321">
        <v>1</v>
      </c>
      <c r="BB321" t="s">
        <v>6617</v>
      </c>
      <c r="BC321" t="s">
        <v>6616</v>
      </c>
      <c r="BD321" s="4" t="str">
        <f t="shared" si="169"/>
        <v>No</v>
      </c>
      <c r="BE321" t="s">
        <v>6640</v>
      </c>
      <c r="BF321" s="3" t="str">
        <f t="shared" si="170"/>
        <v>No</v>
      </c>
      <c r="BG321" t="s">
        <v>6645</v>
      </c>
      <c r="BH321" s="3" t="str">
        <f t="shared" si="171"/>
        <v>43257 CLAXTON CIR</v>
      </c>
      <c r="BI321" s="3" t="str">
        <f t="shared" si="172"/>
        <v>Callahan</v>
      </c>
      <c r="BJ321" s="3" t="str">
        <f t="shared" si="173"/>
        <v>Florida</v>
      </c>
      <c r="BK321" s="3">
        <f t="shared" si="174"/>
        <v>32011</v>
      </c>
      <c r="BL321" s="3" t="str">
        <f t="shared" si="175"/>
        <v>43257 CLAXTON CIR CALLAHAN FL 32011</v>
      </c>
      <c r="BM321" s="3" t="str">
        <f t="shared" si="176"/>
        <v/>
      </c>
      <c r="BN321" s="3" t="str">
        <f t="shared" si="177"/>
        <v>Pass</v>
      </c>
      <c r="BO321" s="3" t="str">
        <f t="shared" si="178"/>
        <v>No</v>
      </c>
      <c r="BP321" s="3" t="str">
        <f t="shared" si="179"/>
        <v>FV&lt;$10K</v>
      </c>
      <c r="BQ321" t="s">
        <v>6650</v>
      </c>
      <c r="BR321" s="3" t="str">
        <f t="shared" si="180"/>
        <v>No, &lt; $20K Lien</v>
      </c>
      <c r="BS321" s="3" t="str">
        <f t="shared" si="181"/>
        <v>No, Lien &lt; $20K</v>
      </c>
      <c r="BT321" t="s">
        <v>6650</v>
      </c>
      <c r="BU321" s="3" t="str">
        <f t="shared" si="182"/>
        <v>No</v>
      </c>
      <c r="BV321" s="3" t="str">
        <f t="shared" si="183"/>
        <v>No</v>
      </c>
      <c r="BW321" s="3">
        <f t="shared" si="184"/>
        <v>1</v>
      </c>
      <c r="BX321" s="3" t="str">
        <f t="shared" si="185"/>
        <v>No</v>
      </c>
      <c r="BY321" s="3">
        <f t="shared" si="186"/>
        <v>203141</v>
      </c>
      <c r="BZ321">
        <v>1</v>
      </c>
      <c r="CA321" s="3">
        <f t="shared" si="187"/>
        <v>203141</v>
      </c>
      <c r="CC321" s="3">
        <f t="shared" si="188"/>
        <v>0</v>
      </c>
      <c r="CD321" s="3">
        <f t="shared" si="189"/>
        <v>0</v>
      </c>
      <c r="CE321" s="3" t="str">
        <f t="shared" si="190"/>
        <v/>
      </c>
      <c r="CF321" s="3" t="e">
        <f>HLOOKUP(CE321,'Valuation Data'!$D$2:$K$5,4,FALSE)</f>
        <v>#N/A</v>
      </c>
      <c r="CG321" s="3">
        <f t="shared" si="191"/>
        <v>203141</v>
      </c>
      <c r="CH321" s="3" t="str">
        <f t="shared" si="192"/>
        <v>No</v>
      </c>
      <c r="CI321" s="3" t="str">
        <f>VLOOKUP(R321,'Use Codes &amp; County Type'!A:D,4,FALSE)</f>
        <v>S</v>
      </c>
      <c r="CJ321" s="3" t="str">
        <f t="shared" si="193"/>
        <v>No</v>
      </c>
      <c r="CK321" s="3" t="str">
        <f t="shared" si="194"/>
        <v>Yes</v>
      </c>
      <c r="CL321" s="3">
        <f t="shared" si="195"/>
        <v>0.67</v>
      </c>
      <c r="CM321" s="3">
        <f t="shared" si="196"/>
        <v>136104.47</v>
      </c>
      <c r="CN321" s="3">
        <f t="shared" si="197"/>
        <v>13588.55</v>
      </c>
      <c r="CO321" s="3">
        <f t="shared" si="198"/>
        <v>122515.92</v>
      </c>
      <c r="CP321" s="3">
        <f t="shared" si="199"/>
        <v>6.6892207875318119E-2</v>
      </c>
      <c r="CR321" s="3" t="str">
        <f t="shared" si="200"/>
        <v>No</v>
      </c>
      <c r="CV321" s="3" t="str">
        <f t="shared" si="201"/>
        <v>*Bid</v>
      </c>
      <c r="CW321" s="3">
        <f t="shared" si="202"/>
        <v>320</v>
      </c>
      <c r="CX321" s="3">
        <f t="shared" si="203"/>
        <v>2717.71</v>
      </c>
      <c r="CY321" s="3" t="str">
        <f t="shared" si="204"/>
        <v>Ok</v>
      </c>
      <c r="CZ321">
        <v>0</v>
      </c>
      <c r="DA321">
        <v>0</v>
      </c>
    </row>
    <row r="322" spans="1:105" x14ac:dyDescent="0.25">
      <c r="A322">
        <v>321</v>
      </c>
      <c r="B322" t="s">
        <v>3</v>
      </c>
      <c r="C322" t="s">
        <v>430</v>
      </c>
      <c r="D322">
        <v>560.02</v>
      </c>
      <c r="E322">
        <v>2017</v>
      </c>
      <c r="F322">
        <v>560.02</v>
      </c>
      <c r="G322">
        <v>560.02</v>
      </c>
      <c r="H322" s="3">
        <f t="shared" ref="H322:H385" si="205">D322+D322-F322-G322</f>
        <v>0</v>
      </c>
      <c r="J322" t="s">
        <v>2735</v>
      </c>
      <c r="K322" t="s">
        <v>2738</v>
      </c>
      <c r="L322">
        <v>32011</v>
      </c>
      <c r="M322" t="s">
        <v>2972</v>
      </c>
      <c r="N322" t="s">
        <v>4759</v>
      </c>
      <c r="O322">
        <v>0</v>
      </c>
      <c r="P322">
        <v>0</v>
      </c>
      <c r="Q322" t="s">
        <v>5007</v>
      </c>
      <c r="R322">
        <v>0</v>
      </c>
      <c r="S322" t="s">
        <v>6538</v>
      </c>
      <c r="T322">
        <v>8001</v>
      </c>
      <c r="U322" t="s">
        <v>6581</v>
      </c>
      <c r="V322">
        <v>2017</v>
      </c>
      <c r="W322">
        <v>32250</v>
      </c>
      <c r="X322">
        <v>2017</v>
      </c>
      <c r="Y322">
        <v>32250</v>
      </c>
      <c r="Z322">
        <v>488.23</v>
      </c>
      <c r="AA322" s="3">
        <f t="shared" ref="AA322:AA385" si="206">IFERROR(Z322/D322,)</f>
        <v>0.87180814970893905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 s="3" t="str">
        <f t="shared" ref="AP322:AP385" si="207">IF(OR(COUNTIF(AB322:AH322,"Yes")&gt;0,COUNTIF(AB322:AH322,"C")&gt;0),"Yes","No")</f>
        <v>No</v>
      </c>
      <c r="AQ322" s="3" t="str">
        <f t="shared" ref="AQ322:AQ385" si="208">IF(COUNTIF(AI322:AO322,"C")&gt;0,"Yes","No")</f>
        <v>No</v>
      </c>
      <c r="AR322" s="3" t="str">
        <f t="shared" ref="AR322:AR385" si="209">IF(AP322="Yes","Yes","No")</f>
        <v>No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 t="s">
        <v>6616</v>
      </c>
      <c r="BC322">
        <v>0</v>
      </c>
      <c r="BD322" s="4" t="str">
        <f t="shared" ref="BD322:BD385" si="210">IFERROR(IF(AW322&gt;0,"Yes","No"),"No")</f>
        <v>No</v>
      </c>
      <c r="BE322" t="s">
        <v>6640</v>
      </c>
      <c r="BF322" s="3" t="str">
        <f t="shared" ref="BF322:BF385" si="211">IFERROR(IF(BE322="Without Environmental Issues","No","Yes"),"No")</f>
        <v>No</v>
      </c>
      <c r="BG322" t="s">
        <v>6645</v>
      </c>
      <c r="BH322" s="3" t="str">
        <f t="shared" ref="BH322:BH385" si="212">M322</f>
        <v>IMAGINE LN</v>
      </c>
      <c r="BI322" s="3" t="str">
        <f t="shared" ref="BI322:BI385" si="213">PROPER(J322)</f>
        <v>Callahan</v>
      </c>
      <c r="BJ322" s="3" t="str">
        <f t="shared" ref="BJ322:BJ385" si="214">PROPER(K322)</f>
        <v>Florida</v>
      </c>
      <c r="BK322" s="3">
        <f t="shared" ref="BK322:BK385" si="215">L322</f>
        <v>32011</v>
      </c>
      <c r="BL322" s="3" t="str">
        <f t="shared" ref="BL322:BL385" si="216">CONCATENATE(M322," ",N322)</f>
        <v>IMAGINE LN CALLAHAN FL 32011</v>
      </c>
      <c r="BM322" s="3" t="str">
        <f t="shared" ref="BM322:BM385" si="217">IF(AU322&gt;0,"L","")</f>
        <v/>
      </c>
      <c r="BN322" s="3" t="str">
        <f t="shared" ref="BN322:BN385" si="218">IF(D322&lt;150,"Lien&lt;$150","Pass")</f>
        <v>Pass</v>
      </c>
      <c r="BO322" s="3" t="str">
        <f t="shared" ref="BO322:BO385" si="219">IF(BC322="Yes","Yes","No")</f>
        <v>No</v>
      </c>
      <c r="BP322" s="3" t="str">
        <f t="shared" ref="BP322:BP385" si="220">IF(D322&gt;10000,IF(OR(I322="",I322=0,BI322="",BI322=0,BK322=0),"Bad Address","Pass"),"FV&lt;$10K")</f>
        <v>FV&lt;$10K</v>
      </c>
      <c r="BQ322" t="s">
        <v>6650</v>
      </c>
      <c r="BR322" s="3" t="str">
        <f t="shared" ref="BR322:BR385" si="221">IF(D322&gt;20000,IF(OR(BD322="Yes",BF322="Yes"),"Yes","No"),"No, &lt; $20K Lien")</f>
        <v>No, &lt; $20K Lien</v>
      </c>
      <c r="BS322" s="3" t="str">
        <f t="shared" ref="BS322:BS385" si="222">IF(D322&gt;20000,IF(IFERROR(IF(BG322="None","No","Yes"),"No")="Yes","Yes","No"),"No, Lien &lt; $20K")</f>
        <v>No, Lien &lt; $20K</v>
      </c>
      <c r="BT322" t="s">
        <v>6650</v>
      </c>
      <c r="BU322" s="3" t="str">
        <f t="shared" ref="BU322:BU385" si="223">IF(E322="","N/A",IF(OR(E322&lt;2014,AR322="Yes"),"Yes","No"))</f>
        <v>No</v>
      </c>
      <c r="BV322" s="3" t="str">
        <f t="shared" ref="BV322:BV385" si="224">IFERROR(IF(COUNTIF(C:C,C322)&gt;1,"Yes","No"),"No")</f>
        <v>No</v>
      </c>
      <c r="BW322" s="3">
        <f t="shared" ref="BW322:BW385" si="225">BA322</f>
        <v>0</v>
      </c>
      <c r="BX322" s="3" t="str">
        <f t="shared" ref="BX322:BX385" si="226">IF(AND(OR(CI322="S",CI322="R",CI322="C"),CH322="Yes",BW322&gt;2),"Yes",IF(AND(OR(CI322="S",CI322="R",CI322="C"),CH322="No",BW322&gt;1),"Yes",IF(AND(CI322="V",CH322="Yes",BW322&gt;0),"Yes","No")))</f>
        <v>No</v>
      </c>
      <c r="BY322" s="3">
        <f t="shared" ref="BY322:BY385" si="227">VALUE(W322)</f>
        <v>32250</v>
      </c>
      <c r="BZ322">
        <v>1</v>
      </c>
      <c r="CA322" s="3">
        <f t="shared" ref="CA322:CA385" si="228">BY322/BZ322</f>
        <v>32250</v>
      </c>
      <c r="CC322" s="3">
        <f t="shared" ref="CC322:CC385" si="229">AS322</f>
        <v>0</v>
      </c>
      <c r="CD322" s="3">
        <f t="shared" ref="CD322:CD385" si="230">VALUE(AT322)</f>
        <v>0</v>
      </c>
      <c r="CE322" s="3" t="str">
        <f t="shared" ref="CE322:CE385" si="231">IFERROR(IF(CD322&gt;1000,YEAR(CC322),""),"")</f>
        <v/>
      </c>
      <c r="CF322" s="3" t="e">
        <f>HLOOKUP(CE322,'Valuation Data'!$D$2:$K$5,4,FALSE)</f>
        <v>#N/A</v>
      </c>
      <c r="CG322" s="3">
        <f t="shared" ref="CG322:CG385" si="232">IF(CB322&gt;0,MIN(IFERROR(MIN(CD322*CF322,CA322),CA322),CB322),IFERROR(MIN(CD322*CF322,CA322),CA322))</f>
        <v>32250</v>
      </c>
      <c r="CH322" s="3" t="str">
        <f t="shared" ref="CH322:CH385" si="233">IFERROR(IF(AND(OR(CI322="S",CI322="R",CI322="C",CI322="V"),CF322&gt;0),"Yes","No"),"No")</f>
        <v>No</v>
      </c>
      <c r="CI322" s="3" t="str">
        <f>VLOOKUP(R322,'Use Codes &amp; County Type'!A:D,4,FALSE)</f>
        <v>V</v>
      </c>
      <c r="CJ322" s="3" t="str">
        <f t="shared" ref="CJ322:CJ385" si="234">IF(AND(CH322="No",CI322="V"),"Yes","No")</f>
        <v>Yes</v>
      </c>
      <c r="CK322" s="3" t="str">
        <f t="shared" ref="CK322:CK385" si="235">IF(OR(BB322="Yes",BB322=""),"Yes","No")</f>
        <v>No</v>
      </c>
      <c r="CL322" s="3">
        <f t="shared" ref="CL322:CL385" si="236">IF(AND(OR(CI322="S",CI322="R",CI322="C"),CH322="Yes",CK322="Yes"),75%,IF(AND(OR(CI322="S",CI322="R"),CH322="Yes",CK322="No"),40%,IF(AND(OR(CI322="S",CI322="R",CI322="C"),CH322="No",CK322="Yes"),67%,IF(AND(OR(CI322="S",CI322="R"),CH322="No",CK322="No"),35%,IF(AND(CI322="C",CH322="Yes"),35%,IF(AND(CI322="C",CH322="No"),30%,IF(AND(CH322="Yes",CI322="V"),10%,0%)))))))</f>
        <v>0</v>
      </c>
      <c r="CM322" s="3">
        <f t="shared" ref="CM322:CM385" si="237">CG322*CL322</f>
        <v>0</v>
      </c>
      <c r="CN322" s="3">
        <f t="shared" ref="CN322:CN385" si="238">D322+(BA322+3)*MAX(D322,Z322)</f>
        <v>2240.08</v>
      </c>
      <c r="CO322" s="3">
        <f t="shared" ref="CO322:CO385" si="239">CM322-CN322</f>
        <v>-2240.08</v>
      </c>
      <c r="CP322" s="3">
        <f t="shared" ref="CP322:CP385" si="240">+CN322/CG322</f>
        <v>6.9459844961240302E-2</v>
      </c>
      <c r="CR322" s="3" t="str">
        <f t="shared" ref="CR322:CR385" si="241">IF(AND(CV322="*Bid",D322&gt;49999),"Google","No")</f>
        <v>No</v>
      </c>
      <c r="CV322" s="3" t="str">
        <f t="shared" ref="CV322:CV385" si="242">IF(BN322="Lien&lt;$150","Lien&lt;$150",IF(OR(BU322="Yes",BV322="Yes"),"County Held Lien",IF(CG322&lt;30000,"FMV&lt;$30K",IF(BR322="Yes","EPA",IF(BS322="Yes","CDD",IF(BT322="High","Flood",IF(BX322="Yes","Too Many Priors",IF(CJ322="Yes","Vacant, No Sales Data",IF(CO322&lt;0,"Neg Solv Premium",IF(BP322="Bad Address","Bad Address",IF(CQ322="Bad","Bad Data",IF(CS322="Bad","Bad Google",IF(CT322="Redeemed","Redeemed",IF(CU322="Data Change","Data Change","*Bid"))))))))))))))</f>
        <v>Vacant, No Sales Data</v>
      </c>
      <c r="CW322" s="3">
        <f t="shared" ref="CW322:CW385" si="243">VALUE(A322)</f>
        <v>321</v>
      </c>
      <c r="CX322" s="3">
        <f t="shared" ref="CX322:CX385" si="244">VALUE(D322)</f>
        <v>560.02</v>
      </c>
      <c r="CY322" s="3" t="str">
        <f t="shared" ref="CY322:CY385" si="245">IF(AND(CV322="*Bid",CX322&gt;75000),"Check","Ok")</f>
        <v>Ok</v>
      </c>
      <c r="CZ322">
        <v>0</v>
      </c>
      <c r="DA322">
        <v>0</v>
      </c>
    </row>
    <row r="323" spans="1:105" x14ac:dyDescent="0.25">
      <c r="A323">
        <v>322</v>
      </c>
      <c r="B323" t="s">
        <v>3</v>
      </c>
      <c r="C323" t="s">
        <v>431</v>
      </c>
      <c r="D323">
        <v>752.52</v>
      </c>
      <c r="E323">
        <v>2017</v>
      </c>
      <c r="F323">
        <v>752.52</v>
      </c>
      <c r="G323">
        <v>752.52</v>
      </c>
      <c r="H323" s="3">
        <f t="shared" si="205"/>
        <v>0</v>
      </c>
      <c r="I323">
        <v>43013</v>
      </c>
      <c r="J323" t="s">
        <v>2735</v>
      </c>
      <c r="K323" t="s">
        <v>2738</v>
      </c>
      <c r="L323">
        <v>32011</v>
      </c>
      <c r="M323" t="s">
        <v>2973</v>
      </c>
      <c r="N323" t="s">
        <v>4759</v>
      </c>
      <c r="O323">
        <v>-81.841566971429899</v>
      </c>
      <c r="P323">
        <v>30.4750073997598</v>
      </c>
      <c r="Q323" t="s">
        <v>5008</v>
      </c>
      <c r="R323">
        <v>2</v>
      </c>
      <c r="S323" t="s">
        <v>6535</v>
      </c>
      <c r="T323">
        <v>1006</v>
      </c>
      <c r="U323" t="s">
        <v>6578</v>
      </c>
      <c r="V323">
        <v>2017</v>
      </c>
      <c r="W323">
        <v>81985</v>
      </c>
      <c r="X323">
        <v>2017</v>
      </c>
      <c r="Y323">
        <v>91018</v>
      </c>
      <c r="Z323">
        <v>666.22</v>
      </c>
      <c r="AA323" s="3">
        <f t="shared" si="206"/>
        <v>0.88531866262690695</v>
      </c>
      <c r="AB323" t="s">
        <v>6616</v>
      </c>
      <c r="AC323" t="s">
        <v>6616</v>
      </c>
      <c r="AD323" t="s">
        <v>6616</v>
      </c>
      <c r="AF323" t="s">
        <v>6616</v>
      </c>
      <c r="AG323" t="s">
        <v>6616</v>
      </c>
      <c r="AH323" t="s">
        <v>6616</v>
      </c>
      <c r="AI323" t="s">
        <v>6618</v>
      </c>
      <c r="AJ323" t="s">
        <v>6618</v>
      </c>
      <c r="AK323" t="s">
        <v>6618</v>
      </c>
      <c r="AL323" t="s">
        <v>6618</v>
      </c>
      <c r="AM323" t="s">
        <v>6618</v>
      </c>
      <c r="AN323" t="s">
        <v>6618</v>
      </c>
      <c r="AO323" t="s">
        <v>6618</v>
      </c>
      <c r="AP323" s="3" t="str">
        <f t="shared" si="207"/>
        <v>No</v>
      </c>
      <c r="AQ323" s="3" t="str">
        <f t="shared" si="208"/>
        <v>No</v>
      </c>
      <c r="AR323" s="3" t="str">
        <f t="shared" si="209"/>
        <v>No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1</v>
      </c>
      <c r="AY323" t="s">
        <v>6636</v>
      </c>
      <c r="AZ323" t="s">
        <v>6638</v>
      </c>
      <c r="BA323">
        <v>0</v>
      </c>
      <c r="BB323" t="s">
        <v>6617</v>
      </c>
      <c r="BC323" t="s">
        <v>6616</v>
      </c>
      <c r="BD323" s="4" t="str">
        <f t="shared" si="210"/>
        <v>No</v>
      </c>
      <c r="BE323" t="s">
        <v>6640</v>
      </c>
      <c r="BF323" s="3" t="str">
        <f t="shared" si="211"/>
        <v>No</v>
      </c>
      <c r="BG323" t="s">
        <v>6645</v>
      </c>
      <c r="BH323" s="3" t="str">
        <f t="shared" si="212"/>
        <v>43013 LARSEN RD</v>
      </c>
      <c r="BI323" s="3" t="str">
        <f t="shared" si="213"/>
        <v>Callahan</v>
      </c>
      <c r="BJ323" s="3" t="str">
        <f t="shared" si="214"/>
        <v>Florida</v>
      </c>
      <c r="BK323" s="3">
        <f t="shared" si="215"/>
        <v>32011</v>
      </c>
      <c r="BL323" s="3" t="str">
        <f t="shared" si="216"/>
        <v>43013 LARSEN RD CALLAHAN FL 32011</v>
      </c>
      <c r="BM323" s="3" t="str">
        <f t="shared" si="217"/>
        <v/>
      </c>
      <c r="BN323" s="3" t="str">
        <f t="shared" si="218"/>
        <v>Pass</v>
      </c>
      <c r="BO323" s="3" t="str">
        <f t="shared" si="219"/>
        <v>No</v>
      </c>
      <c r="BP323" s="3" t="str">
        <f t="shared" si="220"/>
        <v>FV&lt;$10K</v>
      </c>
      <c r="BQ323" t="s">
        <v>6650</v>
      </c>
      <c r="BR323" s="3" t="str">
        <f t="shared" si="221"/>
        <v>No, &lt; $20K Lien</v>
      </c>
      <c r="BS323" s="3" t="str">
        <f t="shared" si="222"/>
        <v>No, Lien &lt; $20K</v>
      </c>
      <c r="BT323" t="s">
        <v>6650</v>
      </c>
      <c r="BU323" s="3" t="str">
        <f t="shared" si="223"/>
        <v>No</v>
      </c>
      <c r="BV323" s="3" t="str">
        <f t="shared" si="224"/>
        <v>No</v>
      </c>
      <c r="BW323" s="3">
        <f t="shared" si="225"/>
        <v>0</v>
      </c>
      <c r="BX323" s="3" t="str">
        <f t="shared" si="226"/>
        <v>No</v>
      </c>
      <c r="BY323" s="3">
        <f t="shared" si="227"/>
        <v>81985</v>
      </c>
      <c r="BZ323">
        <v>1</v>
      </c>
      <c r="CA323" s="3">
        <f t="shared" si="228"/>
        <v>81985</v>
      </c>
      <c r="CC323" s="3">
        <f t="shared" si="229"/>
        <v>0</v>
      </c>
      <c r="CD323" s="3">
        <f t="shared" si="230"/>
        <v>0</v>
      </c>
      <c r="CE323" s="3" t="str">
        <f t="shared" si="231"/>
        <v/>
      </c>
      <c r="CF323" s="3" t="e">
        <f>HLOOKUP(CE323,'Valuation Data'!$D$2:$K$5,4,FALSE)</f>
        <v>#N/A</v>
      </c>
      <c r="CG323" s="3">
        <f t="shared" si="232"/>
        <v>81985</v>
      </c>
      <c r="CH323" s="3" t="str">
        <f t="shared" si="233"/>
        <v>No</v>
      </c>
      <c r="CI323" s="3" t="str">
        <f>VLOOKUP(R323,'Use Codes &amp; County Type'!A:D,4,FALSE)</f>
        <v>R</v>
      </c>
      <c r="CJ323" s="3" t="str">
        <f t="shared" si="234"/>
        <v>No</v>
      </c>
      <c r="CK323" s="3" t="str">
        <f t="shared" si="235"/>
        <v>Yes</v>
      </c>
      <c r="CL323" s="3">
        <f t="shared" si="236"/>
        <v>0.67</v>
      </c>
      <c r="CM323" s="3">
        <f t="shared" si="237"/>
        <v>54929.950000000004</v>
      </c>
      <c r="CN323" s="3">
        <f t="shared" si="238"/>
        <v>3010.08</v>
      </c>
      <c r="CO323" s="3">
        <f t="shared" si="239"/>
        <v>51919.87</v>
      </c>
      <c r="CP323" s="3">
        <f t="shared" si="240"/>
        <v>3.671500884308105E-2</v>
      </c>
      <c r="CR323" s="3" t="str">
        <f t="shared" si="241"/>
        <v>No</v>
      </c>
      <c r="CV323" s="3" t="str">
        <f t="shared" si="242"/>
        <v>*Bid</v>
      </c>
      <c r="CW323" s="3">
        <f t="shared" si="243"/>
        <v>322</v>
      </c>
      <c r="CX323" s="3">
        <f t="shared" si="244"/>
        <v>752.52</v>
      </c>
      <c r="CY323" s="3" t="str">
        <f t="shared" si="245"/>
        <v>Ok</v>
      </c>
      <c r="CZ323">
        <v>0</v>
      </c>
      <c r="DA323">
        <v>0</v>
      </c>
    </row>
    <row r="324" spans="1:105" x14ac:dyDescent="0.25">
      <c r="A324">
        <v>323</v>
      </c>
      <c r="B324" t="s">
        <v>3</v>
      </c>
      <c r="C324" t="s">
        <v>432</v>
      </c>
      <c r="D324">
        <v>693.56</v>
      </c>
      <c r="E324">
        <v>2017</v>
      </c>
      <c r="F324">
        <v>693.56</v>
      </c>
      <c r="G324">
        <v>693.56</v>
      </c>
      <c r="H324" s="3">
        <f t="shared" si="205"/>
        <v>0</v>
      </c>
      <c r="I324">
        <v>43212</v>
      </c>
      <c r="J324" t="s">
        <v>2735</v>
      </c>
      <c r="K324" t="s">
        <v>2738</v>
      </c>
      <c r="L324">
        <v>32011</v>
      </c>
      <c r="M324" t="s">
        <v>2974</v>
      </c>
      <c r="N324" t="s">
        <v>4759</v>
      </c>
      <c r="O324">
        <v>-81.841890303349402</v>
      </c>
      <c r="P324">
        <v>30.477048357616901</v>
      </c>
      <c r="Q324" t="s">
        <v>5009</v>
      </c>
      <c r="R324">
        <v>2</v>
      </c>
      <c r="S324" t="s">
        <v>6535</v>
      </c>
      <c r="T324">
        <v>1006</v>
      </c>
      <c r="U324" t="s">
        <v>6578</v>
      </c>
      <c r="V324">
        <v>2017</v>
      </c>
      <c r="W324">
        <v>37518</v>
      </c>
      <c r="X324">
        <v>2017</v>
      </c>
      <c r="Y324">
        <v>44147</v>
      </c>
      <c r="Z324">
        <v>611.71</v>
      </c>
      <c r="AA324" s="3">
        <f t="shared" si="206"/>
        <v>0.88198569698367857</v>
      </c>
      <c r="AB324" t="s">
        <v>6616</v>
      </c>
      <c r="AC324" t="s">
        <v>6616</v>
      </c>
      <c r="AD324" t="s">
        <v>6616</v>
      </c>
      <c r="AE324" t="s">
        <v>6616</v>
      </c>
      <c r="AF324" t="s">
        <v>6616</v>
      </c>
      <c r="AI324" t="s">
        <v>6618</v>
      </c>
      <c r="AJ324" t="s">
        <v>6618</v>
      </c>
      <c r="AK324" t="s">
        <v>6618</v>
      </c>
      <c r="AL324" t="s">
        <v>6618</v>
      </c>
      <c r="AM324" t="s">
        <v>6618</v>
      </c>
      <c r="AN324" t="s">
        <v>6618</v>
      </c>
      <c r="AO324" t="s">
        <v>6618</v>
      </c>
      <c r="AP324" s="3" t="str">
        <f t="shared" si="207"/>
        <v>No</v>
      </c>
      <c r="AQ324" s="3" t="str">
        <f t="shared" si="208"/>
        <v>No</v>
      </c>
      <c r="AR324" s="3" t="str">
        <f t="shared" si="209"/>
        <v>No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 t="s">
        <v>6634</v>
      </c>
      <c r="AZ324" t="s">
        <v>6638</v>
      </c>
      <c r="BA324">
        <v>1</v>
      </c>
      <c r="BB324" t="s">
        <v>6616</v>
      </c>
      <c r="BC324" t="s">
        <v>6617</v>
      </c>
      <c r="BD324" s="4" t="str">
        <f t="shared" si="210"/>
        <v>No</v>
      </c>
      <c r="BE324" t="s">
        <v>6640</v>
      </c>
      <c r="BF324" s="3" t="str">
        <f t="shared" si="211"/>
        <v>No</v>
      </c>
      <c r="BG324" t="s">
        <v>6645</v>
      </c>
      <c r="BH324" s="3" t="str">
        <f t="shared" si="212"/>
        <v>43212 THOMAS CREEK RD</v>
      </c>
      <c r="BI324" s="3" t="str">
        <f t="shared" si="213"/>
        <v>Callahan</v>
      </c>
      <c r="BJ324" s="3" t="str">
        <f t="shared" si="214"/>
        <v>Florida</v>
      </c>
      <c r="BK324" s="3">
        <f t="shared" si="215"/>
        <v>32011</v>
      </c>
      <c r="BL324" s="3" t="str">
        <f t="shared" si="216"/>
        <v>43212 THOMAS CREEK RD CALLAHAN FL 32011</v>
      </c>
      <c r="BM324" s="3" t="str">
        <f t="shared" si="217"/>
        <v/>
      </c>
      <c r="BN324" s="3" t="str">
        <f t="shared" si="218"/>
        <v>Pass</v>
      </c>
      <c r="BO324" s="3" t="str">
        <f t="shared" si="219"/>
        <v>Yes</v>
      </c>
      <c r="BP324" s="3" t="str">
        <f t="shared" si="220"/>
        <v>FV&lt;$10K</v>
      </c>
      <c r="BQ324" t="s">
        <v>6650</v>
      </c>
      <c r="BR324" s="3" t="str">
        <f t="shared" si="221"/>
        <v>No, &lt; $20K Lien</v>
      </c>
      <c r="BS324" s="3" t="str">
        <f t="shared" si="222"/>
        <v>No, Lien &lt; $20K</v>
      </c>
      <c r="BT324" t="s">
        <v>6650</v>
      </c>
      <c r="BU324" s="3" t="str">
        <f t="shared" si="223"/>
        <v>No</v>
      </c>
      <c r="BV324" s="3" t="str">
        <f t="shared" si="224"/>
        <v>No</v>
      </c>
      <c r="BW324" s="3">
        <f t="shared" si="225"/>
        <v>1</v>
      </c>
      <c r="BX324" s="3" t="str">
        <f t="shared" si="226"/>
        <v>No</v>
      </c>
      <c r="BY324" s="3">
        <f t="shared" si="227"/>
        <v>37518</v>
      </c>
      <c r="BZ324">
        <v>1</v>
      </c>
      <c r="CA324" s="3">
        <f t="shared" si="228"/>
        <v>37518</v>
      </c>
      <c r="CC324" s="3">
        <f t="shared" si="229"/>
        <v>0</v>
      </c>
      <c r="CD324" s="3">
        <f t="shared" si="230"/>
        <v>0</v>
      </c>
      <c r="CE324" s="3" t="str">
        <f t="shared" si="231"/>
        <v/>
      </c>
      <c r="CF324" s="3" t="e">
        <f>HLOOKUP(CE324,'Valuation Data'!$D$2:$K$5,4,FALSE)</f>
        <v>#N/A</v>
      </c>
      <c r="CG324" s="3">
        <f t="shared" si="232"/>
        <v>37518</v>
      </c>
      <c r="CH324" s="3" t="str">
        <f t="shared" si="233"/>
        <v>No</v>
      </c>
      <c r="CI324" s="3" t="str">
        <f>VLOOKUP(R324,'Use Codes &amp; County Type'!A:D,4,FALSE)</f>
        <v>R</v>
      </c>
      <c r="CJ324" s="3" t="str">
        <f t="shared" si="234"/>
        <v>No</v>
      </c>
      <c r="CK324" s="3" t="str">
        <f t="shared" si="235"/>
        <v>No</v>
      </c>
      <c r="CL324" s="3">
        <f t="shared" si="236"/>
        <v>0.35</v>
      </c>
      <c r="CM324" s="3">
        <f t="shared" si="237"/>
        <v>13131.3</v>
      </c>
      <c r="CN324" s="3">
        <f t="shared" si="238"/>
        <v>3467.7999999999997</v>
      </c>
      <c r="CO324" s="3">
        <f t="shared" si="239"/>
        <v>9663.5</v>
      </c>
      <c r="CP324" s="3">
        <f t="shared" si="240"/>
        <v>9.2430300122607806E-2</v>
      </c>
      <c r="CR324" s="3" t="str">
        <f t="shared" si="241"/>
        <v>No</v>
      </c>
      <c r="CV324" s="3" t="str">
        <f t="shared" si="242"/>
        <v>*Bid</v>
      </c>
      <c r="CW324" s="3">
        <f t="shared" si="243"/>
        <v>323</v>
      </c>
      <c r="CX324" s="3">
        <f t="shared" si="244"/>
        <v>693.56</v>
      </c>
      <c r="CY324" s="3" t="str">
        <f t="shared" si="245"/>
        <v>Ok</v>
      </c>
      <c r="CZ324">
        <v>0</v>
      </c>
      <c r="DA324">
        <v>0</v>
      </c>
    </row>
    <row r="325" spans="1:105" x14ac:dyDescent="0.25">
      <c r="A325">
        <v>324</v>
      </c>
      <c r="B325" t="s">
        <v>3</v>
      </c>
      <c r="C325" t="s">
        <v>433</v>
      </c>
      <c r="D325">
        <v>1322.92</v>
      </c>
      <c r="E325">
        <v>2017</v>
      </c>
      <c r="F325">
        <v>1322.92</v>
      </c>
      <c r="G325">
        <v>1322.92</v>
      </c>
      <c r="H325" s="3">
        <f t="shared" si="205"/>
        <v>0</v>
      </c>
      <c r="I325">
        <v>43114</v>
      </c>
      <c r="J325" t="s">
        <v>2735</v>
      </c>
      <c r="K325" t="s">
        <v>2738</v>
      </c>
      <c r="L325">
        <v>32011</v>
      </c>
      <c r="M325" t="s">
        <v>2975</v>
      </c>
      <c r="N325" t="s">
        <v>4759</v>
      </c>
      <c r="O325">
        <v>-81.838949848459706</v>
      </c>
      <c r="P325">
        <v>30.482267983279399</v>
      </c>
      <c r="Q325" t="s">
        <v>5010</v>
      </c>
      <c r="R325">
        <v>1</v>
      </c>
      <c r="S325" t="s">
        <v>6539</v>
      </c>
      <c r="T325">
        <v>1001</v>
      </c>
      <c r="U325" t="s">
        <v>6582</v>
      </c>
      <c r="V325">
        <v>2017</v>
      </c>
      <c r="W325">
        <v>117951</v>
      </c>
      <c r="X325">
        <v>2017</v>
      </c>
      <c r="Y325">
        <v>154535</v>
      </c>
      <c r="Z325">
        <v>1193.6400000000001</v>
      </c>
      <c r="AA325" s="3">
        <f t="shared" si="206"/>
        <v>0.90227678166480219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 s="3" t="str">
        <f t="shared" si="207"/>
        <v>No</v>
      </c>
      <c r="AQ325" s="3" t="str">
        <f t="shared" si="208"/>
        <v>No</v>
      </c>
      <c r="AR325" s="3" t="str">
        <f t="shared" si="209"/>
        <v>No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 t="s">
        <v>6634</v>
      </c>
      <c r="AZ325" t="s">
        <v>6638</v>
      </c>
      <c r="BA325">
        <v>0</v>
      </c>
      <c r="BB325" t="s">
        <v>6617</v>
      </c>
      <c r="BC325">
        <v>0</v>
      </c>
      <c r="BD325" s="4" t="str">
        <f t="shared" si="210"/>
        <v>No</v>
      </c>
      <c r="BE325" t="s">
        <v>6640</v>
      </c>
      <c r="BF325" s="3" t="str">
        <f t="shared" si="211"/>
        <v>No</v>
      </c>
      <c r="BG325" t="s">
        <v>6645</v>
      </c>
      <c r="BH325" s="3" t="str">
        <f t="shared" si="212"/>
        <v>43114 MORRIS DR</v>
      </c>
      <c r="BI325" s="3" t="str">
        <f t="shared" si="213"/>
        <v>Callahan</v>
      </c>
      <c r="BJ325" s="3" t="str">
        <f t="shared" si="214"/>
        <v>Florida</v>
      </c>
      <c r="BK325" s="3">
        <f t="shared" si="215"/>
        <v>32011</v>
      </c>
      <c r="BL325" s="3" t="str">
        <f t="shared" si="216"/>
        <v>43114 MORRIS DR CALLAHAN FL 32011</v>
      </c>
      <c r="BM325" s="3" t="str">
        <f t="shared" si="217"/>
        <v/>
      </c>
      <c r="BN325" s="3" t="str">
        <f t="shared" si="218"/>
        <v>Pass</v>
      </c>
      <c r="BO325" s="3" t="str">
        <f t="shared" si="219"/>
        <v>No</v>
      </c>
      <c r="BP325" s="3" t="str">
        <f t="shared" si="220"/>
        <v>FV&lt;$10K</v>
      </c>
      <c r="BQ325" t="s">
        <v>6650</v>
      </c>
      <c r="BR325" s="3" t="str">
        <f t="shared" si="221"/>
        <v>No, &lt; $20K Lien</v>
      </c>
      <c r="BS325" s="3" t="str">
        <f t="shared" si="222"/>
        <v>No, Lien &lt; $20K</v>
      </c>
      <c r="BT325" t="s">
        <v>6650</v>
      </c>
      <c r="BU325" s="3" t="str">
        <f t="shared" si="223"/>
        <v>No</v>
      </c>
      <c r="BV325" s="3" t="str">
        <f t="shared" si="224"/>
        <v>No</v>
      </c>
      <c r="BW325" s="3">
        <f t="shared" si="225"/>
        <v>0</v>
      </c>
      <c r="BX325" s="3" t="str">
        <f t="shared" si="226"/>
        <v>No</v>
      </c>
      <c r="BY325" s="3">
        <f t="shared" si="227"/>
        <v>117951</v>
      </c>
      <c r="BZ325">
        <v>1</v>
      </c>
      <c r="CA325" s="3">
        <f t="shared" si="228"/>
        <v>117951</v>
      </c>
      <c r="CC325" s="3">
        <f t="shared" si="229"/>
        <v>0</v>
      </c>
      <c r="CD325" s="3">
        <f t="shared" si="230"/>
        <v>0</v>
      </c>
      <c r="CE325" s="3" t="str">
        <f t="shared" si="231"/>
        <v/>
      </c>
      <c r="CF325" s="3" t="e">
        <f>HLOOKUP(CE325,'Valuation Data'!$D$2:$K$5,4,FALSE)</f>
        <v>#N/A</v>
      </c>
      <c r="CG325" s="3">
        <f t="shared" si="232"/>
        <v>117951</v>
      </c>
      <c r="CH325" s="3" t="str">
        <f t="shared" si="233"/>
        <v>No</v>
      </c>
      <c r="CI325" s="3" t="str">
        <f>VLOOKUP(R325,'Use Codes &amp; County Type'!A:D,4,FALSE)</f>
        <v>S</v>
      </c>
      <c r="CJ325" s="3" t="str">
        <f t="shared" si="234"/>
        <v>No</v>
      </c>
      <c r="CK325" s="3" t="str">
        <f t="shared" si="235"/>
        <v>Yes</v>
      </c>
      <c r="CL325" s="3">
        <f t="shared" si="236"/>
        <v>0.67</v>
      </c>
      <c r="CM325" s="3">
        <f t="shared" si="237"/>
        <v>79027.17</v>
      </c>
      <c r="CN325" s="3">
        <f t="shared" si="238"/>
        <v>5291.68</v>
      </c>
      <c r="CO325" s="3">
        <f t="shared" si="239"/>
        <v>73735.489999999991</v>
      </c>
      <c r="CP325" s="3">
        <f t="shared" si="240"/>
        <v>4.4863375469474616E-2</v>
      </c>
      <c r="CR325" s="3" t="str">
        <f t="shared" si="241"/>
        <v>No</v>
      </c>
      <c r="CV325" s="3" t="str">
        <f t="shared" si="242"/>
        <v>*Bid</v>
      </c>
      <c r="CW325" s="3">
        <f t="shared" si="243"/>
        <v>324</v>
      </c>
      <c r="CX325" s="3">
        <f t="shared" si="244"/>
        <v>1322.92</v>
      </c>
      <c r="CY325" s="3" t="str">
        <f t="shared" si="245"/>
        <v>Ok</v>
      </c>
      <c r="CZ325">
        <v>0</v>
      </c>
      <c r="DA325">
        <v>0</v>
      </c>
    </row>
    <row r="326" spans="1:105" x14ac:dyDescent="0.25">
      <c r="A326">
        <v>325</v>
      </c>
      <c r="B326" t="s">
        <v>3</v>
      </c>
      <c r="C326" t="s">
        <v>434</v>
      </c>
      <c r="D326">
        <v>1790.49</v>
      </c>
      <c r="E326">
        <v>2017</v>
      </c>
      <c r="F326">
        <v>1790.49</v>
      </c>
      <c r="G326">
        <v>1790.49</v>
      </c>
      <c r="H326" s="3">
        <f t="shared" si="205"/>
        <v>0</v>
      </c>
      <c r="I326">
        <v>43002</v>
      </c>
      <c r="J326" t="s">
        <v>2735</v>
      </c>
      <c r="K326" t="s">
        <v>2738</v>
      </c>
      <c r="L326">
        <v>32011</v>
      </c>
      <c r="M326" t="s">
        <v>2976</v>
      </c>
      <c r="N326" t="s">
        <v>4759</v>
      </c>
      <c r="O326">
        <v>-81.841998053872103</v>
      </c>
      <c r="P326">
        <v>30.483242581872599</v>
      </c>
      <c r="Q326" t="s">
        <v>5011</v>
      </c>
      <c r="R326">
        <v>2</v>
      </c>
      <c r="S326" t="s">
        <v>6535</v>
      </c>
      <c r="T326">
        <v>1006</v>
      </c>
      <c r="U326" t="s">
        <v>6578</v>
      </c>
      <c r="V326">
        <v>2017</v>
      </c>
      <c r="W326">
        <v>146508</v>
      </c>
      <c r="X326">
        <v>2017</v>
      </c>
      <c r="Y326">
        <v>180707</v>
      </c>
      <c r="Z326">
        <v>1625.97</v>
      </c>
      <c r="AA326" s="3">
        <f t="shared" si="206"/>
        <v>0.90811453847829371</v>
      </c>
      <c r="AB326" t="s">
        <v>6616</v>
      </c>
      <c r="AC326" t="s">
        <v>6616</v>
      </c>
      <c r="AD326" t="s">
        <v>6616</v>
      </c>
      <c r="AE326" t="s">
        <v>6616</v>
      </c>
      <c r="AF326" t="s">
        <v>6616</v>
      </c>
      <c r="AG326" t="s">
        <v>6616</v>
      </c>
      <c r="AH326" t="s">
        <v>6616</v>
      </c>
      <c r="AI326" t="s">
        <v>6618</v>
      </c>
      <c r="AJ326" t="s">
        <v>6618</v>
      </c>
      <c r="AK326" t="s">
        <v>6618</v>
      </c>
      <c r="AL326" t="s">
        <v>6618</v>
      </c>
      <c r="AM326" t="s">
        <v>6618</v>
      </c>
      <c r="AN326" t="s">
        <v>6618</v>
      </c>
      <c r="AO326" t="s">
        <v>6618</v>
      </c>
      <c r="AP326" s="3" t="str">
        <f t="shared" si="207"/>
        <v>No</v>
      </c>
      <c r="AQ326" s="3" t="str">
        <f t="shared" si="208"/>
        <v>No</v>
      </c>
      <c r="AR326" s="3" t="str">
        <f t="shared" si="209"/>
        <v>No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 t="s">
        <v>6634</v>
      </c>
      <c r="AZ326" t="s">
        <v>6638</v>
      </c>
      <c r="BA326">
        <v>2</v>
      </c>
      <c r="BB326" t="s">
        <v>6617</v>
      </c>
      <c r="BC326" t="s">
        <v>6616</v>
      </c>
      <c r="BD326" s="4" t="str">
        <f t="shared" si="210"/>
        <v>No</v>
      </c>
      <c r="BE326" t="s">
        <v>6640</v>
      </c>
      <c r="BF326" s="3" t="str">
        <f t="shared" si="211"/>
        <v>No</v>
      </c>
      <c r="BG326" t="s">
        <v>6645</v>
      </c>
      <c r="BH326" s="3" t="str">
        <f t="shared" si="212"/>
        <v>43002 KIDS COACH LN</v>
      </c>
      <c r="BI326" s="3" t="str">
        <f t="shared" si="213"/>
        <v>Callahan</v>
      </c>
      <c r="BJ326" s="3" t="str">
        <f t="shared" si="214"/>
        <v>Florida</v>
      </c>
      <c r="BK326" s="3">
        <f t="shared" si="215"/>
        <v>32011</v>
      </c>
      <c r="BL326" s="3" t="str">
        <f t="shared" si="216"/>
        <v>43002 KIDS COACH LN CALLAHAN FL 32011</v>
      </c>
      <c r="BM326" s="3" t="str">
        <f t="shared" si="217"/>
        <v/>
      </c>
      <c r="BN326" s="3" t="str">
        <f t="shared" si="218"/>
        <v>Pass</v>
      </c>
      <c r="BO326" s="3" t="str">
        <f t="shared" si="219"/>
        <v>No</v>
      </c>
      <c r="BP326" s="3" t="str">
        <f t="shared" si="220"/>
        <v>FV&lt;$10K</v>
      </c>
      <c r="BQ326" t="s">
        <v>6650</v>
      </c>
      <c r="BR326" s="3" t="str">
        <f t="shared" si="221"/>
        <v>No, &lt; $20K Lien</v>
      </c>
      <c r="BS326" s="3" t="str">
        <f t="shared" si="222"/>
        <v>No, Lien &lt; $20K</v>
      </c>
      <c r="BT326" t="s">
        <v>6650</v>
      </c>
      <c r="BU326" s="3" t="str">
        <f t="shared" si="223"/>
        <v>No</v>
      </c>
      <c r="BV326" s="3" t="str">
        <f t="shared" si="224"/>
        <v>No</v>
      </c>
      <c r="BW326" s="3">
        <f t="shared" si="225"/>
        <v>2</v>
      </c>
      <c r="BX326" s="3" t="str">
        <f t="shared" si="226"/>
        <v>Yes</v>
      </c>
      <c r="BY326" s="3">
        <f t="shared" si="227"/>
        <v>146508</v>
      </c>
      <c r="BZ326">
        <v>1</v>
      </c>
      <c r="CA326" s="3">
        <f t="shared" si="228"/>
        <v>146508</v>
      </c>
      <c r="CC326" s="3">
        <f t="shared" si="229"/>
        <v>0</v>
      </c>
      <c r="CD326" s="3">
        <f t="shared" si="230"/>
        <v>0</v>
      </c>
      <c r="CE326" s="3" t="str">
        <f t="shared" si="231"/>
        <v/>
      </c>
      <c r="CF326" s="3" t="e">
        <f>HLOOKUP(CE326,'Valuation Data'!$D$2:$K$5,4,FALSE)</f>
        <v>#N/A</v>
      </c>
      <c r="CG326" s="3">
        <f t="shared" si="232"/>
        <v>146508</v>
      </c>
      <c r="CH326" s="3" t="str">
        <f t="shared" si="233"/>
        <v>No</v>
      </c>
      <c r="CI326" s="3" t="str">
        <f>VLOOKUP(R326,'Use Codes &amp; County Type'!A:D,4,FALSE)</f>
        <v>R</v>
      </c>
      <c r="CJ326" s="3" t="str">
        <f t="shared" si="234"/>
        <v>No</v>
      </c>
      <c r="CK326" s="3" t="str">
        <f t="shared" si="235"/>
        <v>Yes</v>
      </c>
      <c r="CL326" s="3">
        <f t="shared" si="236"/>
        <v>0.67</v>
      </c>
      <c r="CM326" s="3">
        <f t="shared" si="237"/>
        <v>98160.36</v>
      </c>
      <c r="CN326" s="3">
        <f t="shared" si="238"/>
        <v>10742.94</v>
      </c>
      <c r="CO326" s="3">
        <f t="shared" si="239"/>
        <v>87417.42</v>
      </c>
      <c r="CP326" s="3">
        <f t="shared" si="240"/>
        <v>7.3326644278810721E-2</v>
      </c>
      <c r="CR326" s="3" t="str">
        <f t="shared" si="241"/>
        <v>No</v>
      </c>
      <c r="CV326" s="3" t="str">
        <f t="shared" si="242"/>
        <v>Too Many Priors</v>
      </c>
      <c r="CW326" s="3">
        <f t="shared" si="243"/>
        <v>325</v>
      </c>
      <c r="CX326" s="3">
        <f t="shared" si="244"/>
        <v>1790.49</v>
      </c>
      <c r="CY326" s="3" t="str">
        <f t="shared" si="245"/>
        <v>Ok</v>
      </c>
      <c r="CZ326">
        <v>0</v>
      </c>
      <c r="DA326">
        <v>0</v>
      </c>
    </row>
    <row r="327" spans="1:105" x14ac:dyDescent="0.25">
      <c r="A327">
        <v>326</v>
      </c>
      <c r="B327" t="s">
        <v>3</v>
      </c>
      <c r="C327" t="s">
        <v>435</v>
      </c>
      <c r="D327">
        <v>1143.06</v>
      </c>
      <c r="E327">
        <v>2017</v>
      </c>
      <c r="F327">
        <v>1143.06</v>
      </c>
      <c r="G327">
        <v>1143.06</v>
      </c>
      <c r="H327" s="3">
        <f t="shared" si="205"/>
        <v>0</v>
      </c>
      <c r="I327">
        <v>43087</v>
      </c>
      <c r="J327" t="s">
        <v>2735</v>
      </c>
      <c r="K327" t="s">
        <v>2738</v>
      </c>
      <c r="L327">
        <v>32011</v>
      </c>
      <c r="M327" t="s">
        <v>2977</v>
      </c>
      <c r="N327" t="s">
        <v>4759</v>
      </c>
      <c r="O327">
        <v>-81.843290873055295</v>
      </c>
      <c r="P327">
        <v>30.4825918850403</v>
      </c>
      <c r="Q327" t="s">
        <v>5012</v>
      </c>
      <c r="R327">
        <v>0</v>
      </c>
      <c r="S327" t="s">
        <v>6538</v>
      </c>
      <c r="T327">
        <v>8001</v>
      </c>
      <c r="U327" t="s">
        <v>6581</v>
      </c>
      <c r="V327">
        <v>2017</v>
      </c>
      <c r="W327">
        <v>67860</v>
      </c>
      <c r="X327">
        <v>2017</v>
      </c>
      <c r="Y327">
        <v>67860</v>
      </c>
      <c r="Z327">
        <v>1027.33</v>
      </c>
      <c r="AA327" s="3">
        <f t="shared" si="206"/>
        <v>0.89875422112575021</v>
      </c>
      <c r="AB327" t="s">
        <v>6616</v>
      </c>
      <c r="AC327" t="s">
        <v>6616</v>
      </c>
      <c r="AD327" t="s">
        <v>6616</v>
      </c>
      <c r="AE327" t="s">
        <v>6616</v>
      </c>
      <c r="AF327" t="s">
        <v>6616</v>
      </c>
      <c r="AG327" t="s">
        <v>6616</v>
      </c>
      <c r="AH327" t="s">
        <v>6616</v>
      </c>
      <c r="AI327" t="s">
        <v>6618</v>
      </c>
      <c r="AJ327" t="s">
        <v>6618</v>
      </c>
      <c r="AK327" t="s">
        <v>6618</v>
      </c>
      <c r="AL327" t="s">
        <v>6618</v>
      </c>
      <c r="AM327" t="s">
        <v>6618</v>
      </c>
      <c r="AN327" t="s">
        <v>6618</v>
      </c>
      <c r="AO327" t="s">
        <v>6618</v>
      </c>
      <c r="AP327" s="3" t="str">
        <f t="shared" si="207"/>
        <v>No</v>
      </c>
      <c r="AQ327" s="3" t="str">
        <f t="shared" si="208"/>
        <v>No</v>
      </c>
      <c r="AR327" s="3" t="str">
        <f t="shared" si="209"/>
        <v>No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 t="s">
        <v>6634</v>
      </c>
      <c r="AZ327" t="s">
        <v>6638</v>
      </c>
      <c r="BA327">
        <v>7</v>
      </c>
      <c r="BB327" t="s">
        <v>6616</v>
      </c>
      <c r="BC327" t="s">
        <v>6616</v>
      </c>
      <c r="BD327" s="4" t="str">
        <f t="shared" si="210"/>
        <v>No</v>
      </c>
      <c r="BE327" t="s">
        <v>6640</v>
      </c>
      <c r="BF327" s="3" t="str">
        <f t="shared" si="211"/>
        <v>No</v>
      </c>
      <c r="BG327" t="s">
        <v>6645</v>
      </c>
      <c r="BH327" s="3" t="str">
        <f t="shared" si="212"/>
        <v>43087 KIDS COACH LN</v>
      </c>
      <c r="BI327" s="3" t="str">
        <f t="shared" si="213"/>
        <v>Callahan</v>
      </c>
      <c r="BJ327" s="3" t="str">
        <f t="shared" si="214"/>
        <v>Florida</v>
      </c>
      <c r="BK327" s="3">
        <f t="shared" si="215"/>
        <v>32011</v>
      </c>
      <c r="BL327" s="3" t="str">
        <f t="shared" si="216"/>
        <v>43087 KIDS COACH LN CALLAHAN FL 32011</v>
      </c>
      <c r="BM327" s="3" t="str">
        <f t="shared" si="217"/>
        <v/>
      </c>
      <c r="BN327" s="3" t="str">
        <f t="shared" si="218"/>
        <v>Pass</v>
      </c>
      <c r="BO327" s="3" t="str">
        <f t="shared" si="219"/>
        <v>No</v>
      </c>
      <c r="BP327" s="3" t="str">
        <f t="shared" si="220"/>
        <v>FV&lt;$10K</v>
      </c>
      <c r="BQ327" t="s">
        <v>6650</v>
      </c>
      <c r="BR327" s="3" t="str">
        <f t="shared" si="221"/>
        <v>No, &lt; $20K Lien</v>
      </c>
      <c r="BS327" s="3" t="str">
        <f t="shared" si="222"/>
        <v>No, Lien &lt; $20K</v>
      </c>
      <c r="BT327" t="s">
        <v>6650</v>
      </c>
      <c r="BU327" s="3" t="str">
        <f t="shared" si="223"/>
        <v>No</v>
      </c>
      <c r="BV327" s="3" t="str">
        <f t="shared" si="224"/>
        <v>No</v>
      </c>
      <c r="BW327" s="3">
        <f t="shared" si="225"/>
        <v>7</v>
      </c>
      <c r="BX327" s="3" t="str">
        <f t="shared" si="226"/>
        <v>No</v>
      </c>
      <c r="BY327" s="3">
        <f t="shared" si="227"/>
        <v>67860</v>
      </c>
      <c r="BZ327">
        <v>1</v>
      </c>
      <c r="CA327" s="3">
        <f t="shared" si="228"/>
        <v>67860</v>
      </c>
      <c r="CC327" s="3">
        <f t="shared" si="229"/>
        <v>0</v>
      </c>
      <c r="CD327" s="3">
        <f t="shared" si="230"/>
        <v>0</v>
      </c>
      <c r="CE327" s="3" t="str">
        <f t="shared" si="231"/>
        <v/>
      </c>
      <c r="CF327" s="3" t="e">
        <f>HLOOKUP(CE327,'Valuation Data'!$D$2:$K$5,4,FALSE)</f>
        <v>#N/A</v>
      </c>
      <c r="CG327" s="3">
        <f t="shared" si="232"/>
        <v>67860</v>
      </c>
      <c r="CH327" s="3" t="str">
        <f t="shared" si="233"/>
        <v>No</v>
      </c>
      <c r="CI327" s="3" t="str">
        <f>VLOOKUP(R327,'Use Codes &amp; County Type'!A:D,4,FALSE)</f>
        <v>V</v>
      </c>
      <c r="CJ327" s="3" t="str">
        <f t="shared" si="234"/>
        <v>Yes</v>
      </c>
      <c r="CK327" s="3" t="str">
        <f t="shared" si="235"/>
        <v>No</v>
      </c>
      <c r="CL327" s="3">
        <f t="shared" si="236"/>
        <v>0</v>
      </c>
      <c r="CM327" s="3">
        <f t="shared" si="237"/>
        <v>0</v>
      </c>
      <c r="CN327" s="3">
        <f t="shared" si="238"/>
        <v>12573.659999999998</v>
      </c>
      <c r="CO327" s="3">
        <f t="shared" si="239"/>
        <v>-12573.659999999998</v>
      </c>
      <c r="CP327" s="3">
        <f t="shared" si="240"/>
        <v>0.18528824049513701</v>
      </c>
      <c r="CR327" s="3" t="str">
        <f t="shared" si="241"/>
        <v>No</v>
      </c>
      <c r="CV327" s="3" t="str">
        <f t="shared" si="242"/>
        <v>Vacant, No Sales Data</v>
      </c>
      <c r="CW327" s="3">
        <f t="shared" si="243"/>
        <v>326</v>
      </c>
      <c r="CX327" s="3">
        <f t="shared" si="244"/>
        <v>1143.06</v>
      </c>
      <c r="CY327" s="3" t="str">
        <f t="shared" si="245"/>
        <v>Ok</v>
      </c>
      <c r="CZ327">
        <v>0</v>
      </c>
      <c r="DA327">
        <v>0</v>
      </c>
    </row>
    <row r="328" spans="1:105" x14ac:dyDescent="0.25">
      <c r="A328">
        <v>327</v>
      </c>
      <c r="B328" t="s">
        <v>3</v>
      </c>
      <c r="C328" t="s">
        <v>436</v>
      </c>
      <c r="D328">
        <v>627.91</v>
      </c>
      <c r="E328">
        <v>2017</v>
      </c>
      <c r="F328">
        <v>627.91</v>
      </c>
      <c r="G328">
        <v>627.91</v>
      </c>
      <c r="H328" s="3">
        <f t="shared" si="205"/>
        <v>0</v>
      </c>
      <c r="I328">
        <v>43377</v>
      </c>
      <c r="J328" t="s">
        <v>2735</v>
      </c>
      <c r="K328" t="s">
        <v>2738</v>
      </c>
      <c r="L328">
        <v>32011</v>
      </c>
      <c r="M328" t="s">
        <v>2978</v>
      </c>
      <c r="N328" t="s">
        <v>4759</v>
      </c>
      <c r="O328">
        <v>-81.836850304950701</v>
      </c>
      <c r="P328">
        <v>30.477952703088999</v>
      </c>
      <c r="Q328" t="s">
        <v>5013</v>
      </c>
      <c r="R328">
        <v>2</v>
      </c>
      <c r="S328" t="s">
        <v>6535</v>
      </c>
      <c r="T328">
        <v>1006</v>
      </c>
      <c r="U328" t="s">
        <v>6578</v>
      </c>
      <c r="V328">
        <v>2017</v>
      </c>
      <c r="W328">
        <v>32764</v>
      </c>
      <c r="X328">
        <v>2017</v>
      </c>
      <c r="Y328">
        <v>41098</v>
      </c>
      <c r="Z328">
        <v>551</v>
      </c>
      <c r="AA328" s="3">
        <f t="shared" si="206"/>
        <v>0.87751429344969822</v>
      </c>
      <c r="AB328" t="s">
        <v>6616</v>
      </c>
      <c r="AD328" t="s">
        <v>6616</v>
      </c>
      <c r="AE328" t="s">
        <v>6616</v>
      </c>
      <c r="AF328" t="s">
        <v>6616</v>
      </c>
      <c r="AI328" t="s">
        <v>6618</v>
      </c>
      <c r="AJ328" t="s">
        <v>6618</v>
      </c>
      <c r="AK328" t="s">
        <v>6618</v>
      </c>
      <c r="AL328" t="s">
        <v>6618</v>
      </c>
      <c r="AM328">
        <v>0</v>
      </c>
      <c r="AN328">
        <v>0</v>
      </c>
      <c r="AO328">
        <v>0</v>
      </c>
      <c r="AP328" s="3" t="str">
        <f t="shared" si="207"/>
        <v>No</v>
      </c>
      <c r="AQ328" s="3" t="str">
        <f t="shared" si="208"/>
        <v>No</v>
      </c>
      <c r="AR328" s="3" t="str">
        <f t="shared" si="209"/>
        <v>No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 t="s">
        <v>6634</v>
      </c>
      <c r="AZ328" t="s">
        <v>6638</v>
      </c>
      <c r="BA328">
        <v>1</v>
      </c>
      <c r="BB328" t="s">
        <v>6616</v>
      </c>
      <c r="BC328" t="s">
        <v>6617</v>
      </c>
      <c r="BD328" s="4" t="str">
        <f t="shared" si="210"/>
        <v>No</v>
      </c>
      <c r="BE328" t="s">
        <v>6640</v>
      </c>
      <c r="BF328" s="3" t="str">
        <f t="shared" si="211"/>
        <v>No</v>
      </c>
      <c r="BG328" t="s">
        <v>6645</v>
      </c>
      <c r="BH328" s="3" t="str">
        <f t="shared" si="212"/>
        <v>43377 LARSEN RD</v>
      </c>
      <c r="BI328" s="3" t="str">
        <f t="shared" si="213"/>
        <v>Callahan</v>
      </c>
      <c r="BJ328" s="3" t="str">
        <f t="shared" si="214"/>
        <v>Florida</v>
      </c>
      <c r="BK328" s="3">
        <f t="shared" si="215"/>
        <v>32011</v>
      </c>
      <c r="BL328" s="3" t="str">
        <f t="shared" si="216"/>
        <v>43377 LARSEN RD CALLAHAN FL 32011</v>
      </c>
      <c r="BM328" s="3" t="str">
        <f t="shared" si="217"/>
        <v/>
      </c>
      <c r="BN328" s="3" t="str">
        <f t="shared" si="218"/>
        <v>Pass</v>
      </c>
      <c r="BO328" s="3" t="str">
        <f t="shared" si="219"/>
        <v>Yes</v>
      </c>
      <c r="BP328" s="3" t="str">
        <f t="shared" si="220"/>
        <v>FV&lt;$10K</v>
      </c>
      <c r="BQ328" t="s">
        <v>6650</v>
      </c>
      <c r="BR328" s="3" t="str">
        <f t="shared" si="221"/>
        <v>No, &lt; $20K Lien</v>
      </c>
      <c r="BS328" s="3" t="str">
        <f t="shared" si="222"/>
        <v>No, Lien &lt; $20K</v>
      </c>
      <c r="BT328" t="s">
        <v>6650</v>
      </c>
      <c r="BU328" s="3" t="str">
        <f t="shared" si="223"/>
        <v>No</v>
      </c>
      <c r="BV328" s="3" t="str">
        <f t="shared" si="224"/>
        <v>No</v>
      </c>
      <c r="BW328" s="3">
        <f t="shared" si="225"/>
        <v>1</v>
      </c>
      <c r="BX328" s="3" t="str">
        <f t="shared" si="226"/>
        <v>No</v>
      </c>
      <c r="BY328" s="3">
        <f t="shared" si="227"/>
        <v>32764</v>
      </c>
      <c r="BZ328">
        <v>1</v>
      </c>
      <c r="CA328" s="3">
        <f t="shared" si="228"/>
        <v>32764</v>
      </c>
      <c r="CC328" s="3">
        <f t="shared" si="229"/>
        <v>0</v>
      </c>
      <c r="CD328" s="3">
        <f t="shared" si="230"/>
        <v>0</v>
      </c>
      <c r="CE328" s="3" t="str">
        <f t="shared" si="231"/>
        <v/>
      </c>
      <c r="CF328" s="3" t="e">
        <f>HLOOKUP(CE328,'Valuation Data'!$D$2:$K$5,4,FALSE)</f>
        <v>#N/A</v>
      </c>
      <c r="CG328" s="3">
        <f t="shared" si="232"/>
        <v>32764</v>
      </c>
      <c r="CH328" s="3" t="str">
        <f t="shared" si="233"/>
        <v>No</v>
      </c>
      <c r="CI328" s="3" t="str">
        <f>VLOOKUP(R328,'Use Codes &amp; County Type'!A:D,4,FALSE)</f>
        <v>R</v>
      </c>
      <c r="CJ328" s="3" t="str">
        <f t="shared" si="234"/>
        <v>No</v>
      </c>
      <c r="CK328" s="3" t="str">
        <f t="shared" si="235"/>
        <v>No</v>
      </c>
      <c r="CL328" s="3">
        <f t="shared" si="236"/>
        <v>0.35</v>
      </c>
      <c r="CM328" s="3">
        <f t="shared" si="237"/>
        <v>11467.4</v>
      </c>
      <c r="CN328" s="3">
        <f t="shared" si="238"/>
        <v>3139.5499999999997</v>
      </c>
      <c r="CO328" s="3">
        <f t="shared" si="239"/>
        <v>8327.85</v>
      </c>
      <c r="CP328" s="3">
        <f t="shared" si="240"/>
        <v>9.5823159565376625E-2</v>
      </c>
      <c r="CR328" s="3" t="str">
        <f t="shared" si="241"/>
        <v>No</v>
      </c>
      <c r="CV328" s="3" t="str">
        <f t="shared" si="242"/>
        <v>*Bid</v>
      </c>
      <c r="CW328" s="3">
        <f t="shared" si="243"/>
        <v>327</v>
      </c>
      <c r="CX328" s="3">
        <f t="shared" si="244"/>
        <v>627.91</v>
      </c>
      <c r="CY328" s="3" t="str">
        <f t="shared" si="245"/>
        <v>Ok</v>
      </c>
      <c r="CZ328">
        <v>0</v>
      </c>
      <c r="DA328">
        <v>0</v>
      </c>
    </row>
    <row r="329" spans="1:105" x14ac:dyDescent="0.25">
      <c r="A329">
        <v>328</v>
      </c>
      <c r="B329" t="s">
        <v>3</v>
      </c>
      <c r="C329" t="s">
        <v>437</v>
      </c>
      <c r="D329">
        <v>102.09</v>
      </c>
      <c r="E329">
        <v>2017</v>
      </c>
      <c r="F329" t="e">
        <f>NA()</f>
        <v>#N/A</v>
      </c>
      <c r="G329" t="e">
        <f>NA()</f>
        <v>#N/A</v>
      </c>
      <c r="H329" s="3" t="e">
        <f t="shared" si="205"/>
        <v>#N/A</v>
      </c>
      <c r="I329" t="e">
        <f>NA()</f>
        <v>#N/A</v>
      </c>
      <c r="J329" t="e">
        <f>NA()</f>
        <v>#N/A</v>
      </c>
      <c r="K329" t="e">
        <f>NA()</f>
        <v>#N/A</v>
      </c>
      <c r="L329" t="e">
        <f>NA()</f>
        <v>#N/A</v>
      </c>
      <c r="M329" t="e">
        <f>NA()</f>
        <v>#N/A</v>
      </c>
      <c r="N329" t="e">
        <f>NA()</f>
        <v>#N/A</v>
      </c>
      <c r="O329" t="e">
        <f>NA()</f>
        <v>#N/A</v>
      </c>
      <c r="P329" t="e">
        <f>NA()</f>
        <v>#N/A</v>
      </c>
      <c r="Q329" t="e">
        <f>NA()</f>
        <v>#N/A</v>
      </c>
      <c r="R329">
        <v>2</v>
      </c>
      <c r="S329" t="s">
        <v>6535</v>
      </c>
      <c r="T329" t="e">
        <f>NA()</f>
        <v>#N/A</v>
      </c>
      <c r="U329" t="e">
        <f>NA()</f>
        <v>#N/A</v>
      </c>
      <c r="V329">
        <v>2017</v>
      </c>
      <c r="W329">
        <v>29780</v>
      </c>
      <c r="X329" t="e">
        <f>NA()</f>
        <v>#N/A</v>
      </c>
      <c r="Y329" t="e">
        <f>NA()</f>
        <v>#N/A</v>
      </c>
      <c r="Z329" t="e">
        <f>NA()</f>
        <v>#N/A</v>
      </c>
      <c r="AA329" s="3">
        <f t="shared" si="206"/>
        <v>0</v>
      </c>
      <c r="AE329" t="s">
        <v>6616</v>
      </c>
      <c r="AF329" t="s">
        <v>6616</v>
      </c>
      <c r="AG329" t="s">
        <v>6616</v>
      </c>
      <c r="AH329" t="s">
        <v>6616</v>
      </c>
      <c r="AI329" t="e">
        <f>NA()</f>
        <v>#N/A</v>
      </c>
      <c r="AJ329" t="e">
        <f>NA()</f>
        <v>#N/A</v>
      </c>
      <c r="AK329" t="e">
        <f>NA()</f>
        <v>#N/A</v>
      </c>
      <c r="AL329" t="e">
        <f>NA()</f>
        <v>#N/A</v>
      </c>
      <c r="AM329" t="e">
        <f>NA()</f>
        <v>#N/A</v>
      </c>
      <c r="AN329" t="e">
        <f>NA()</f>
        <v>#N/A</v>
      </c>
      <c r="AO329" t="e">
        <f>NA()</f>
        <v>#N/A</v>
      </c>
      <c r="AP329" s="3" t="str">
        <f t="shared" si="207"/>
        <v>No</v>
      </c>
      <c r="AQ329" s="3" t="str">
        <f t="shared" si="208"/>
        <v>No</v>
      </c>
      <c r="AR329" s="3" t="str">
        <f t="shared" si="209"/>
        <v>No</v>
      </c>
      <c r="AS329" t="e">
        <f>NA()</f>
        <v>#N/A</v>
      </c>
      <c r="AT329" t="e">
        <f>NA()</f>
        <v>#N/A</v>
      </c>
      <c r="AU329" t="e">
        <f>NA()</f>
        <v>#N/A</v>
      </c>
      <c r="AV329" t="e">
        <f>NA()</f>
        <v>#N/A</v>
      </c>
      <c r="AW329" t="e">
        <f>NA()</f>
        <v>#N/A</v>
      </c>
      <c r="AX329" t="e">
        <f>NA()</f>
        <v>#N/A</v>
      </c>
      <c r="AY329" t="e">
        <f>NA()</f>
        <v>#N/A</v>
      </c>
      <c r="AZ329" t="e">
        <f>NA()</f>
        <v>#N/A</v>
      </c>
      <c r="BA329">
        <v>0</v>
      </c>
      <c r="BB329" t="s">
        <v>6617</v>
      </c>
      <c r="BC329" t="e">
        <f>NA()</f>
        <v>#N/A</v>
      </c>
      <c r="BD329" s="4" t="str">
        <f t="shared" si="210"/>
        <v>No</v>
      </c>
      <c r="BE329" t="e">
        <f>NA()</f>
        <v>#N/A</v>
      </c>
      <c r="BF329" s="3" t="str">
        <f t="shared" si="211"/>
        <v>No</v>
      </c>
      <c r="BG329" t="e">
        <f>NA()</f>
        <v>#N/A</v>
      </c>
      <c r="BH329" s="3" t="e">
        <f t="shared" si="212"/>
        <v>#N/A</v>
      </c>
      <c r="BI329" s="3" t="e">
        <f t="shared" si="213"/>
        <v>#N/A</v>
      </c>
      <c r="BJ329" s="3" t="e">
        <f t="shared" si="214"/>
        <v>#N/A</v>
      </c>
      <c r="BK329" s="3" t="e">
        <f t="shared" si="215"/>
        <v>#N/A</v>
      </c>
      <c r="BL329" s="3" t="e">
        <f t="shared" si="216"/>
        <v>#N/A</v>
      </c>
      <c r="BM329" s="3" t="e">
        <f t="shared" si="217"/>
        <v>#N/A</v>
      </c>
      <c r="BN329" s="3" t="str">
        <f t="shared" si="218"/>
        <v>Lien&lt;$150</v>
      </c>
      <c r="BO329" s="3" t="e">
        <f t="shared" si="219"/>
        <v>#N/A</v>
      </c>
      <c r="BP329" s="3" t="str">
        <f t="shared" si="220"/>
        <v>FV&lt;$10K</v>
      </c>
      <c r="BQ329" t="s">
        <v>6650</v>
      </c>
      <c r="BR329" s="3" t="str">
        <f t="shared" si="221"/>
        <v>No, &lt; $20K Lien</v>
      </c>
      <c r="BS329" s="3" t="str">
        <f t="shared" si="222"/>
        <v>No, Lien &lt; $20K</v>
      </c>
      <c r="BT329" t="s">
        <v>6650</v>
      </c>
      <c r="BU329" s="3" t="str">
        <f t="shared" si="223"/>
        <v>No</v>
      </c>
      <c r="BV329" s="3" t="str">
        <f t="shared" si="224"/>
        <v>No</v>
      </c>
      <c r="BW329" s="3">
        <f t="shared" si="225"/>
        <v>0</v>
      </c>
      <c r="BX329" s="3" t="str">
        <f t="shared" si="226"/>
        <v>No</v>
      </c>
      <c r="BY329" s="3">
        <f t="shared" si="227"/>
        <v>29780</v>
      </c>
      <c r="BZ329">
        <v>1</v>
      </c>
      <c r="CA329" s="3">
        <f t="shared" si="228"/>
        <v>29780</v>
      </c>
      <c r="CC329" s="3" t="e">
        <f t="shared" si="229"/>
        <v>#N/A</v>
      </c>
      <c r="CD329" s="3" t="e">
        <f t="shared" si="230"/>
        <v>#N/A</v>
      </c>
      <c r="CE329" s="3" t="str">
        <f t="shared" si="231"/>
        <v/>
      </c>
      <c r="CF329" s="3" t="e">
        <f>HLOOKUP(CE329,'Valuation Data'!$D$2:$K$5,4,FALSE)</f>
        <v>#N/A</v>
      </c>
      <c r="CG329" s="3">
        <f t="shared" si="232"/>
        <v>29780</v>
      </c>
      <c r="CH329" s="3" t="str">
        <f t="shared" si="233"/>
        <v>No</v>
      </c>
      <c r="CI329" s="3" t="str">
        <f>VLOOKUP(R329,'Use Codes &amp; County Type'!A:D,4,FALSE)</f>
        <v>R</v>
      </c>
      <c r="CJ329" s="3" t="str">
        <f t="shared" si="234"/>
        <v>No</v>
      </c>
      <c r="CK329" s="3" t="str">
        <f t="shared" si="235"/>
        <v>Yes</v>
      </c>
      <c r="CL329" s="3">
        <f t="shared" si="236"/>
        <v>0.67</v>
      </c>
      <c r="CM329" s="3">
        <f t="shared" si="237"/>
        <v>19952.600000000002</v>
      </c>
      <c r="CN329" s="3" t="e">
        <f t="shared" si="238"/>
        <v>#N/A</v>
      </c>
      <c r="CO329" s="3" t="e">
        <f t="shared" si="239"/>
        <v>#N/A</v>
      </c>
      <c r="CP329" s="3" t="e">
        <f t="shared" si="240"/>
        <v>#N/A</v>
      </c>
      <c r="CR329" s="3" t="str">
        <f t="shared" si="241"/>
        <v>No</v>
      </c>
      <c r="CV329" s="3" t="str">
        <f t="shared" si="242"/>
        <v>Lien&lt;$150</v>
      </c>
      <c r="CW329" s="3">
        <f t="shared" si="243"/>
        <v>328</v>
      </c>
      <c r="CX329" s="3">
        <f t="shared" si="244"/>
        <v>102.09</v>
      </c>
      <c r="CY329" s="3" t="str">
        <f t="shared" si="245"/>
        <v>Ok</v>
      </c>
      <c r="CZ329" t="e">
        <f>NA()</f>
        <v>#N/A</v>
      </c>
      <c r="DA329" t="e">
        <f>NA()</f>
        <v>#N/A</v>
      </c>
    </row>
    <row r="330" spans="1:105" x14ac:dyDescent="0.25">
      <c r="A330">
        <v>329</v>
      </c>
      <c r="B330" t="s">
        <v>3</v>
      </c>
      <c r="C330" t="s">
        <v>438</v>
      </c>
      <c r="D330">
        <v>314.64999999999998</v>
      </c>
      <c r="E330">
        <v>2017</v>
      </c>
      <c r="F330">
        <v>314.64999999999998</v>
      </c>
      <c r="G330">
        <v>314.64999999999998</v>
      </c>
      <c r="H330" s="3">
        <f t="shared" si="205"/>
        <v>0</v>
      </c>
      <c r="J330" t="s">
        <v>2735</v>
      </c>
      <c r="K330" t="s">
        <v>2738</v>
      </c>
      <c r="L330">
        <v>32011</v>
      </c>
      <c r="M330" t="s">
        <v>2979</v>
      </c>
      <c r="N330" t="s">
        <v>4759</v>
      </c>
      <c r="O330">
        <v>-81.837165294053406</v>
      </c>
      <c r="P330">
        <v>30.480781269523099</v>
      </c>
      <c r="Q330" t="s">
        <v>5014</v>
      </c>
      <c r="R330">
        <v>0</v>
      </c>
      <c r="S330" t="s">
        <v>6538</v>
      </c>
      <c r="T330">
        <v>8001</v>
      </c>
      <c r="U330" t="s">
        <v>6581</v>
      </c>
      <c r="V330">
        <v>2017</v>
      </c>
      <c r="W330">
        <v>17250</v>
      </c>
      <c r="X330">
        <v>2017</v>
      </c>
      <c r="Y330">
        <v>17280</v>
      </c>
      <c r="Z330">
        <v>261.35000000000002</v>
      </c>
      <c r="AA330" s="3">
        <f t="shared" si="206"/>
        <v>0.83060543460988412</v>
      </c>
      <c r="AB330" t="s">
        <v>6616</v>
      </c>
      <c r="AC330" t="s">
        <v>6616</v>
      </c>
      <c r="AD330" t="s">
        <v>6616</v>
      </c>
      <c r="AF330" t="s">
        <v>6616</v>
      </c>
      <c r="AG330" t="s">
        <v>6616</v>
      </c>
      <c r="AH330" t="s">
        <v>6616</v>
      </c>
      <c r="AI330" t="s">
        <v>6618</v>
      </c>
      <c r="AJ330" t="s">
        <v>6618</v>
      </c>
      <c r="AK330" t="s">
        <v>6618</v>
      </c>
      <c r="AL330" t="s">
        <v>6618</v>
      </c>
      <c r="AM330" t="s">
        <v>6618</v>
      </c>
      <c r="AN330" t="s">
        <v>6618</v>
      </c>
      <c r="AO330">
        <v>0</v>
      </c>
      <c r="AP330" s="3" t="str">
        <f t="shared" si="207"/>
        <v>No</v>
      </c>
      <c r="AQ330" s="3" t="str">
        <f t="shared" si="208"/>
        <v>No</v>
      </c>
      <c r="AR330" s="3" t="str">
        <f t="shared" si="209"/>
        <v>No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 t="s">
        <v>6634</v>
      </c>
      <c r="AZ330" t="s">
        <v>6637</v>
      </c>
      <c r="BA330">
        <v>0</v>
      </c>
      <c r="BB330" t="s">
        <v>6616</v>
      </c>
      <c r="BC330" t="s">
        <v>6616</v>
      </c>
      <c r="BD330" s="4" t="str">
        <f t="shared" si="210"/>
        <v>No</v>
      </c>
      <c r="BE330" t="s">
        <v>6640</v>
      </c>
      <c r="BF330" s="3" t="str">
        <f t="shared" si="211"/>
        <v>No</v>
      </c>
      <c r="BG330" t="s">
        <v>6645</v>
      </c>
      <c r="BH330" s="3" t="str">
        <f t="shared" si="212"/>
        <v>BRANDON WAY</v>
      </c>
      <c r="BI330" s="3" t="str">
        <f t="shared" si="213"/>
        <v>Callahan</v>
      </c>
      <c r="BJ330" s="3" t="str">
        <f t="shared" si="214"/>
        <v>Florida</v>
      </c>
      <c r="BK330" s="3">
        <f t="shared" si="215"/>
        <v>32011</v>
      </c>
      <c r="BL330" s="3" t="str">
        <f t="shared" si="216"/>
        <v>BRANDON WAY CALLAHAN FL 32011</v>
      </c>
      <c r="BM330" s="3" t="str">
        <f t="shared" si="217"/>
        <v/>
      </c>
      <c r="BN330" s="3" t="str">
        <f t="shared" si="218"/>
        <v>Pass</v>
      </c>
      <c r="BO330" s="3" t="str">
        <f t="shared" si="219"/>
        <v>No</v>
      </c>
      <c r="BP330" s="3" t="str">
        <f t="shared" si="220"/>
        <v>FV&lt;$10K</v>
      </c>
      <c r="BQ330" t="s">
        <v>6650</v>
      </c>
      <c r="BR330" s="3" t="str">
        <f t="shared" si="221"/>
        <v>No, &lt; $20K Lien</v>
      </c>
      <c r="BS330" s="3" t="str">
        <f t="shared" si="222"/>
        <v>No, Lien &lt; $20K</v>
      </c>
      <c r="BT330" t="s">
        <v>6650</v>
      </c>
      <c r="BU330" s="3" t="str">
        <f t="shared" si="223"/>
        <v>No</v>
      </c>
      <c r="BV330" s="3" t="str">
        <f t="shared" si="224"/>
        <v>No</v>
      </c>
      <c r="BW330" s="3">
        <f t="shared" si="225"/>
        <v>0</v>
      </c>
      <c r="BX330" s="3" t="str">
        <f t="shared" si="226"/>
        <v>No</v>
      </c>
      <c r="BY330" s="3">
        <f t="shared" si="227"/>
        <v>17250</v>
      </c>
      <c r="BZ330">
        <v>1</v>
      </c>
      <c r="CA330" s="3">
        <f t="shared" si="228"/>
        <v>17250</v>
      </c>
      <c r="CC330" s="3">
        <f t="shared" si="229"/>
        <v>0</v>
      </c>
      <c r="CD330" s="3">
        <f t="shared" si="230"/>
        <v>0</v>
      </c>
      <c r="CE330" s="3" t="str">
        <f t="shared" si="231"/>
        <v/>
      </c>
      <c r="CF330" s="3" t="e">
        <f>HLOOKUP(CE330,'Valuation Data'!$D$2:$K$5,4,FALSE)</f>
        <v>#N/A</v>
      </c>
      <c r="CG330" s="3">
        <f t="shared" si="232"/>
        <v>17250</v>
      </c>
      <c r="CH330" s="3" t="str">
        <f t="shared" si="233"/>
        <v>No</v>
      </c>
      <c r="CI330" s="3" t="str">
        <f>VLOOKUP(R330,'Use Codes &amp; County Type'!A:D,4,FALSE)</f>
        <v>V</v>
      </c>
      <c r="CJ330" s="3" t="str">
        <f t="shared" si="234"/>
        <v>Yes</v>
      </c>
      <c r="CK330" s="3" t="str">
        <f t="shared" si="235"/>
        <v>No</v>
      </c>
      <c r="CL330" s="3">
        <f t="shared" si="236"/>
        <v>0</v>
      </c>
      <c r="CM330" s="3">
        <f t="shared" si="237"/>
        <v>0</v>
      </c>
      <c r="CN330" s="3">
        <f t="shared" si="238"/>
        <v>1258.5999999999999</v>
      </c>
      <c r="CO330" s="3">
        <f t="shared" si="239"/>
        <v>-1258.5999999999999</v>
      </c>
      <c r="CP330" s="3">
        <f t="shared" si="240"/>
        <v>7.2962318840579701E-2</v>
      </c>
      <c r="CR330" s="3" t="str">
        <f t="shared" si="241"/>
        <v>No</v>
      </c>
      <c r="CV330" s="3" t="str">
        <f t="shared" si="242"/>
        <v>FMV&lt;$30K</v>
      </c>
      <c r="CW330" s="3">
        <f t="shared" si="243"/>
        <v>329</v>
      </c>
      <c r="CX330" s="3">
        <f t="shared" si="244"/>
        <v>314.64999999999998</v>
      </c>
      <c r="CY330" s="3" t="str">
        <f t="shared" si="245"/>
        <v>Ok</v>
      </c>
      <c r="CZ330">
        <v>0</v>
      </c>
      <c r="DA330">
        <v>0</v>
      </c>
    </row>
    <row r="331" spans="1:105" x14ac:dyDescent="0.25">
      <c r="A331">
        <v>330</v>
      </c>
      <c r="B331" t="s">
        <v>3</v>
      </c>
      <c r="C331" t="s">
        <v>439</v>
      </c>
      <c r="D331">
        <v>1473.77</v>
      </c>
      <c r="E331">
        <v>2017</v>
      </c>
      <c r="F331">
        <v>1473.77</v>
      </c>
      <c r="G331">
        <v>1473.77</v>
      </c>
      <c r="H331" s="3">
        <f t="shared" si="205"/>
        <v>0</v>
      </c>
      <c r="I331">
        <v>43075</v>
      </c>
      <c r="J331" t="s">
        <v>2735</v>
      </c>
      <c r="K331" t="s">
        <v>2738</v>
      </c>
      <c r="L331">
        <v>32011</v>
      </c>
      <c r="M331" t="s">
        <v>2980</v>
      </c>
      <c r="N331" t="s">
        <v>4759</v>
      </c>
      <c r="O331">
        <v>-81.836358537326504</v>
      </c>
      <c r="P331">
        <v>30.4804299023622</v>
      </c>
      <c r="Q331" t="s">
        <v>5015</v>
      </c>
      <c r="R331">
        <v>2</v>
      </c>
      <c r="S331" t="s">
        <v>6535</v>
      </c>
      <c r="T331">
        <v>1006</v>
      </c>
      <c r="U331" t="s">
        <v>6578</v>
      </c>
      <c r="V331">
        <v>2017</v>
      </c>
      <c r="W331">
        <v>88059</v>
      </c>
      <c r="X331">
        <v>2017</v>
      </c>
      <c r="Y331">
        <v>88059</v>
      </c>
      <c r="Z331">
        <v>1333.12</v>
      </c>
      <c r="AA331" s="3">
        <f t="shared" si="206"/>
        <v>0.9045644842818078</v>
      </c>
      <c r="AH331" t="s">
        <v>6616</v>
      </c>
      <c r="AI331" t="s">
        <v>6618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 s="3" t="str">
        <f t="shared" si="207"/>
        <v>No</v>
      </c>
      <c r="AQ331" s="3" t="str">
        <f t="shared" si="208"/>
        <v>No</v>
      </c>
      <c r="AR331" s="3" t="str">
        <f t="shared" si="209"/>
        <v>No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 t="s">
        <v>6634</v>
      </c>
      <c r="AZ331">
        <v>0</v>
      </c>
      <c r="BA331">
        <v>0</v>
      </c>
      <c r="BB331" t="s">
        <v>6616</v>
      </c>
      <c r="BC331" t="s">
        <v>6616</v>
      </c>
      <c r="BD331" s="4" t="str">
        <f t="shared" si="210"/>
        <v>No</v>
      </c>
      <c r="BE331" t="s">
        <v>6640</v>
      </c>
      <c r="BF331" s="3" t="str">
        <f t="shared" si="211"/>
        <v>No</v>
      </c>
      <c r="BG331" t="s">
        <v>6645</v>
      </c>
      <c r="BH331" s="3" t="str">
        <f t="shared" si="212"/>
        <v>43075 CHEROKEE TRL</v>
      </c>
      <c r="BI331" s="3" t="str">
        <f t="shared" si="213"/>
        <v>Callahan</v>
      </c>
      <c r="BJ331" s="3" t="str">
        <f t="shared" si="214"/>
        <v>Florida</v>
      </c>
      <c r="BK331" s="3">
        <f t="shared" si="215"/>
        <v>32011</v>
      </c>
      <c r="BL331" s="3" t="str">
        <f t="shared" si="216"/>
        <v>43075 CHEROKEE TRL CALLAHAN FL 32011</v>
      </c>
      <c r="BM331" s="3" t="str">
        <f t="shared" si="217"/>
        <v/>
      </c>
      <c r="BN331" s="3" t="str">
        <f t="shared" si="218"/>
        <v>Pass</v>
      </c>
      <c r="BO331" s="3" t="str">
        <f t="shared" si="219"/>
        <v>No</v>
      </c>
      <c r="BP331" s="3" t="str">
        <f t="shared" si="220"/>
        <v>FV&lt;$10K</v>
      </c>
      <c r="BQ331" t="s">
        <v>6650</v>
      </c>
      <c r="BR331" s="3" t="str">
        <f t="shared" si="221"/>
        <v>No, &lt; $20K Lien</v>
      </c>
      <c r="BS331" s="3" t="str">
        <f t="shared" si="222"/>
        <v>No, Lien &lt; $20K</v>
      </c>
      <c r="BT331" t="s">
        <v>6650</v>
      </c>
      <c r="BU331" s="3" t="str">
        <f t="shared" si="223"/>
        <v>No</v>
      </c>
      <c r="BV331" s="3" t="str">
        <f t="shared" si="224"/>
        <v>No</v>
      </c>
      <c r="BW331" s="3">
        <f t="shared" si="225"/>
        <v>0</v>
      </c>
      <c r="BX331" s="3" t="str">
        <f t="shared" si="226"/>
        <v>No</v>
      </c>
      <c r="BY331" s="3">
        <f t="shared" si="227"/>
        <v>88059</v>
      </c>
      <c r="BZ331">
        <v>1</v>
      </c>
      <c r="CA331" s="3">
        <f t="shared" si="228"/>
        <v>88059</v>
      </c>
      <c r="CC331" s="3">
        <f t="shared" si="229"/>
        <v>0</v>
      </c>
      <c r="CD331" s="3">
        <f t="shared" si="230"/>
        <v>0</v>
      </c>
      <c r="CE331" s="3" t="str">
        <f t="shared" si="231"/>
        <v/>
      </c>
      <c r="CF331" s="3" t="e">
        <f>HLOOKUP(CE331,'Valuation Data'!$D$2:$K$5,4,FALSE)</f>
        <v>#N/A</v>
      </c>
      <c r="CG331" s="3">
        <f t="shared" si="232"/>
        <v>88059</v>
      </c>
      <c r="CH331" s="3" t="str">
        <f t="shared" si="233"/>
        <v>No</v>
      </c>
      <c r="CI331" s="3" t="str">
        <f>VLOOKUP(R331,'Use Codes &amp; County Type'!A:D,4,FALSE)</f>
        <v>R</v>
      </c>
      <c r="CJ331" s="3" t="str">
        <f t="shared" si="234"/>
        <v>No</v>
      </c>
      <c r="CK331" s="3" t="str">
        <f t="shared" si="235"/>
        <v>No</v>
      </c>
      <c r="CL331" s="3">
        <f t="shared" si="236"/>
        <v>0.35</v>
      </c>
      <c r="CM331" s="3">
        <f t="shared" si="237"/>
        <v>30820.649999999998</v>
      </c>
      <c r="CN331" s="3">
        <f t="shared" si="238"/>
        <v>5895.08</v>
      </c>
      <c r="CO331" s="3">
        <f t="shared" si="239"/>
        <v>24925.57</v>
      </c>
      <c r="CP331" s="3">
        <f t="shared" si="240"/>
        <v>6.6944662101545552E-2</v>
      </c>
      <c r="CR331" s="3" t="str">
        <f t="shared" si="241"/>
        <v>No</v>
      </c>
      <c r="CV331" s="3" t="str">
        <f t="shared" si="242"/>
        <v>*Bid</v>
      </c>
      <c r="CW331" s="3">
        <f t="shared" si="243"/>
        <v>330</v>
      </c>
      <c r="CX331" s="3">
        <f t="shared" si="244"/>
        <v>1473.77</v>
      </c>
      <c r="CY331" s="3" t="str">
        <f t="shared" si="245"/>
        <v>Ok</v>
      </c>
      <c r="CZ331">
        <v>0</v>
      </c>
      <c r="DA331">
        <v>0</v>
      </c>
    </row>
    <row r="332" spans="1:105" x14ac:dyDescent="0.25">
      <c r="A332">
        <v>331</v>
      </c>
      <c r="B332" t="s">
        <v>3</v>
      </c>
      <c r="C332" t="s">
        <v>440</v>
      </c>
      <c r="D332">
        <v>199.3</v>
      </c>
      <c r="E332">
        <v>2017</v>
      </c>
      <c r="F332" t="e">
        <f>NA()</f>
        <v>#N/A</v>
      </c>
      <c r="G332" t="e">
        <f>NA()</f>
        <v>#N/A</v>
      </c>
      <c r="H332" s="3" t="e">
        <f t="shared" si="205"/>
        <v>#N/A</v>
      </c>
      <c r="I332" t="e">
        <f>NA()</f>
        <v>#N/A</v>
      </c>
      <c r="J332" t="e">
        <f>NA()</f>
        <v>#N/A</v>
      </c>
      <c r="K332" t="e">
        <f>NA()</f>
        <v>#N/A</v>
      </c>
      <c r="L332" t="e">
        <f>NA()</f>
        <v>#N/A</v>
      </c>
      <c r="M332" t="e">
        <f>NA()</f>
        <v>#N/A</v>
      </c>
      <c r="N332" t="e">
        <f>NA()</f>
        <v>#N/A</v>
      </c>
      <c r="O332" t="e">
        <f>NA()</f>
        <v>#N/A</v>
      </c>
      <c r="P332" t="e">
        <f>NA()</f>
        <v>#N/A</v>
      </c>
      <c r="Q332" t="e">
        <f>NA()</f>
        <v>#N/A</v>
      </c>
      <c r="R332">
        <v>2</v>
      </c>
      <c r="S332" t="s">
        <v>6535</v>
      </c>
      <c r="T332" t="e">
        <f>NA()</f>
        <v>#N/A</v>
      </c>
      <c r="U332" t="e">
        <f>NA()</f>
        <v>#N/A</v>
      </c>
      <c r="V332">
        <v>2017</v>
      </c>
      <c r="W332">
        <v>35218</v>
      </c>
      <c r="X332" t="e">
        <f>NA()</f>
        <v>#N/A</v>
      </c>
      <c r="Y332" t="e">
        <f>NA()</f>
        <v>#N/A</v>
      </c>
      <c r="Z332" t="e">
        <f>NA()</f>
        <v>#N/A</v>
      </c>
      <c r="AA332" s="3">
        <f t="shared" si="206"/>
        <v>0</v>
      </c>
      <c r="AI332" t="e">
        <f>NA()</f>
        <v>#N/A</v>
      </c>
      <c r="AJ332" t="e">
        <f>NA()</f>
        <v>#N/A</v>
      </c>
      <c r="AK332" t="e">
        <f>NA()</f>
        <v>#N/A</v>
      </c>
      <c r="AL332" t="e">
        <f>NA()</f>
        <v>#N/A</v>
      </c>
      <c r="AM332" t="e">
        <f>NA()</f>
        <v>#N/A</v>
      </c>
      <c r="AN332" t="e">
        <f>NA()</f>
        <v>#N/A</v>
      </c>
      <c r="AO332" t="e">
        <f>NA()</f>
        <v>#N/A</v>
      </c>
      <c r="AP332" s="3" t="str">
        <f t="shared" si="207"/>
        <v>No</v>
      </c>
      <c r="AQ332" s="3" t="str">
        <f t="shared" si="208"/>
        <v>No</v>
      </c>
      <c r="AR332" s="3" t="str">
        <f t="shared" si="209"/>
        <v>No</v>
      </c>
      <c r="AS332" t="e">
        <f>NA()</f>
        <v>#N/A</v>
      </c>
      <c r="AT332" t="e">
        <f>NA()</f>
        <v>#N/A</v>
      </c>
      <c r="AU332" t="e">
        <f>NA()</f>
        <v>#N/A</v>
      </c>
      <c r="AV332" t="e">
        <f>NA()</f>
        <v>#N/A</v>
      </c>
      <c r="AW332" t="e">
        <f>NA()</f>
        <v>#N/A</v>
      </c>
      <c r="AX332" t="e">
        <f>NA()</f>
        <v>#N/A</v>
      </c>
      <c r="AY332" t="e">
        <f>NA()</f>
        <v>#N/A</v>
      </c>
      <c r="AZ332" t="e">
        <f>NA()</f>
        <v>#N/A</v>
      </c>
      <c r="BA332">
        <v>0</v>
      </c>
      <c r="BB332" t="s">
        <v>6617</v>
      </c>
      <c r="BC332" t="e">
        <f>NA()</f>
        <v>#N/A</v>
      </c>
      <c r="BD332" s="4" t="str">
        <f t="shared" si="210"/>
        <v>No</v>
      </c>
      <c r="BE332" t="e">
        <f>NA()</f>
        <v>#N/A</v>
      </c>
      <c r="BF332" s="3" t="str">
        <f t="shared" si="211"/>
        <v>No</v>
      </c>
      <c r="BG332" t="e">
        <f>NA()</f>
        <v>#N/A</v>
      </c>
      <c r="BH332" s="3" t="e">
        <f t="shared" si="212"/>
        <v>#N/A</v>
      </c>
      <c r="BI332" s="3" t="e">
        <f t="shared" si="213"/>
        <v>#N/A</v>
      </c>
      <c r="BJ332" s="3" t="e">
        <f t="shared" si="214"/>
        <v>#N/A</v>
      </c>
      <c r="BK332" s="3" t="e">
        <f t="shared" si="215"/>
        <v>#N/A</v>
      </c>
      <c r="BL332" s="3" t="e">
        <f t="shared" si="216"/>
        <v>#N/A</v>
      </c>
      <c r="BM332" s="3" t="e">
        <f t="shared" si="217"/>
        <v>#N/A</v>
      </c>
      <c r="BN332" s="3" t="str">
        <f t="shared" si="218"/>
        <v>Pass</v>
      </c>
      <c r="BO332" s="3" t="e">
        <f t="shared" si="219"/>
        <v>#N/A</v>
      </c>
      <c r="BP332" s="3" t="str">
        <f t="shared" si="220"/>
        <v>FV&lt;$10K</v>
      </c>
      <c r="BQ332" t="s">
        <v>6650</v>
      </c>
      <c r="BR332" s="3" t="str">
        <f t="shared" si="221"/>
        <v>No, &lt; $20K Lien</v>
      </c>
      <c r="BS332" s="3" t="str">
        <f t="shared" si="222"/>
        <v>No, Lien &lt; $20K</v>
      </c>
      <c r="BT332" t="s">
        <v>6650</v>
      </c>
      <c r="BU332" s="3" t="str">
        <f t="shared" si="223"/>
        <v>No</v>
      </c>
      <c r="BV332" s="3" t="str">
        <f t="shared" si="224"/>
        <v>No</v>
      </c>
      <c r="BW332" s="3">
        <f t="shared" si="225"/>
        <v>0</v>
      </c>
      <c r="BX332" s="3" t="str">
        <f t="shared" si="226"/>
        <v>No</v>
      </c>
      <c r="BY332" s="3">
        <f t="shared" si="227"/>
        <v>35218</v>
      </c>
      <c r="BZ332">
        <v>1</v>
      </c>
      <c r="CA332" s="3">
        <f t="shared" si="228"/>
        <v>35218</v>
      </c>
      <c r="CC332" s="3" t="e">
        <f t="shared" si="229"/>
        <v>#N/A</v>
      </c>
      <c r="CD332" s="3" t="e">
        <f t="shared" si="230"/>
        <v>#N/A</v>
      </c>
      <c r="CE332" s="3" t="str">
        <f t="shared" si="231"/>
        <v/>
      </c>
      <c r="CF332" s="3" t="e">
        <f>HLOOKUP(CE332,'Valuation Data'!$D$2:$K$5,4,FALSE)</f>
        <v>#N/A</v>
      </c>
      <c r="CG332" s="3">
        <f t="shared" si="232"/>
        <v>35218</v>
      </c>
      <c r="CH332" s="3" t="str">
        <f t="shared" si="233"/>
        <v>No</v>
      </c>
      <c r="CI332" s="3" t="str">
        <f>VLOOKUP(R332,'Use Codes &amp; County Type'!A:D,4,FALSE)</f>
        <v>R</v>
      </c>
      <c r="CJ332" s="3" t="str">
        <f t="shared" si="234"/>
        <v>No</v>
      </c>
      <c r="CK332" s="3" t="str">
        <f t="shared" si="235"/>
        <v>Yes</v>
      </c>
      <c r="CL332" s="3">
        <f t="shared" si="236"/>
        <v>0.67</v>
      </c>
      <c r="CM332" s="3">
        <f t="shared" si="237"/>
        <v>23596.06</v>
      </c>
      <c r="CN332" s="3" t="e">
        <f t="shared" si="238"/>
        <v>#N/A</v>
      </c>
      <c r="CO332" s="3" t="e">
        <f t="shared" si="239"/>
        <v>#N/A</v>
      </c>
      <c r="CP332" s="3" t="e">
        <f t="shared" si="240"/>
        <v>#N/A</v>
      </c>
      <c r="CR332" s="3" t="e">
        <f t="shared" si="241"/>
        <v>#N/A</v>
      </c>
      <c r="CV332" s="3" t="e">
        <f t="shared" si="242"/>
        <v>#N/A</v>
      </c>
      <c r="CW332" s="3">
        <f t="shared" si="243"/>
        <v>331</v>
      </c>
      <c r="CX332" s="3">
        <f t="shared" si="244"/>
        <v>199.3</v>
      </c>
      <c r="CY332" s="3" t="e">
        <f t="shared" si="245"/>
        <v>#N/A</v>
      </c>
      <c r="CZ332" t="e">
        <f>NA()</f>
        <v>#N/A</v>
      </c>
      <c r="DA332" t="e">
        <f>NA()</f>
        <v>#N/A</v>
      </c>
    </row>
    <row r="333" spans="1:105" x14ac:dyDescent="0.25">
      <c r="A333">
        <v>332</v>
      </c>
      <c r="B333" t="s">
        <v>3</v>
      </c>
      <c r="C333" t="s">
        <v>441</v>
      </c>
      <c r="D333">
        <v>564.75</v>
      </c>
      <c r="E333">
        <v>2017</v>
      </c>
      <c r="F333">
        <v>564.75</v>
      </c>
      <c r="G333">
        <v>564.75</v>
      </c>
      <c r="H333" s="3">
        <f t="shared" si="205"/>
        <v>0</v>
      </c>
      <c r="I333">
        <v>43201</v>
      </c>
      <c r="J333" t="s">
        <v>2735</v>
      </c>
      <c r="K333" t="s">
        <v>2738</v>
      </c>
      <c r="L333">
        <v>32011</v>
      </c>
      <c r="M333" t="s">
        <v>2981</v>
      </c>
      <c r="N333" t="s">
        <v>4759</v>
      </c>
      <c r="O333">
        <v>-81.858192258088295</v>
      </c>
      <c r="P333">
        <v>30.475498400948599</v>
      </c>
      <c r="Q333" t="s">
        <v>5016</v>
      </c>
      <c r="R333">
        <v>2</v>
      </c>
      <c r="S333" t="s">
        <v>6535</v>
      </c>
      <c r="T333">
        <v>1006</v>
      </c>
      <c r="U333" t="s">
        <v>6578</v>
      </c>
      <c r="V333">
        <v>2017</v>
      </c>
      <c r="W333">
        <v>68447</v>
      </c>
      <c r="X333">
        <v>2017</v>
      </c>
      <c r="Y333">
        <v>83787</v>
      </c>
      <c r="Z333">
        <v>492.6</v>
      </c>
      <c r="AA333" s="3">
        <f t="shared" si="206"/>
        <v>0.87224435590969462</v>
      </c>
      <c r="AB333" t="s">
        <v>6616</v>
      </c>
      <c r="AD333" t="s">
        <v>6616</v>
      </c>
      <c r="AI333" t="s">
        <v>6618</v>
      </c>
      <c r="AJ333" t="s">
        <v>6618</v>
      </c>
      <c r="AK333" t="s">
        <v>6618</v>
      </c>
      <c r="AL333" t="s">
        <v>6618</v>
      </c>
      <c r="AM333">
        <v>0</v>
      </c>
      <c r="AN333">
        <v>0</v>
      </c>
      <c r="AO333">
        <v>0</v>
      </c>
      <c r="AP333" s="3" t="str">
        <f t="shared" si="207"/>
        <v>No</v>
      </c>
      <c r="AQ333" s="3" t="str">
        <f t="shared" si="208"/>
        <v>No</v>
      </c>
      <c r="AR333" s="3" t="str">
        <f t="shared" si="209"/>
        <v>No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 t="s">
        <v>6634</v>
      </c>
      <c r="AZ333" t="s">
        <v>6638</v>
      </c>
      <c r="BA333">
        <v>1</v>
      </c>
      <c r="BB333" t="s">
        <v>6617</v>
      </c>
      <c r="BC333" t="s">
        <v>6616</v>
      </c>
      <c r="BD333" s="4" t="str">
        <f t="shared" si="210"/>
        <v>No</v>
      </c>
      <c r="BE333" t="s">
        <v>6640</v>
      </c>
      <c r="BF333" s="3" t="str">
        <f t="shared" si="211"/>
        <v>No</v>
      </c>
      <c r="BG333" t="s">
        <v>6645</v>
      </c>
      <c r="BH333" s="3" t="str">
        <f t="shared" si="212"/>
        <v>43201 ELLIS AVE</v>
      </c>
      <c r="BI333" s="3" t="str">
        <f t="shared" si="213"/>
        <v>Callahan</v>
      </c>
      <c r="BJ333" s="3" t="str">
        <f t="shared" si="214"/>
        <v>Florida</v>
      </c>
      <c r="BK333" s="3">
        <f t="shared" si="215"/>
        <v>32011</v>
      </c>
      <c r="BL333" s="3" t="str">
        <f t="shared" si="216"/>
        <v>43201 ELLIS AVE CALLAHAN FL 32011</v>
      </c>
      <c r="BM333" s="3" t="str">
        <f t="shared" si="217"/>
        <v/>
      </c>
      <c r="BN333" s="3" t="str">
        <f t="shared" si="218"/>
        <v>Pass</v>
      </c>
      <c r="BO333" s="3" t="str">
        <f t="shared" si="219"/>
        <v>No</v>
      </c>
      <c r="BP333" s="3" t="str">
        <f t="shared" si="220"/>
        <v>FV&lt;$10K</v>
      </c>
      <c r="BQ333" t="s">
        <v>6650</v>
      </c>
      <c r="BR333" s="3" t="str">
        <f t="shared" si="221"/>
        <v>No, &lt; $20K Lien</v>
      </c>
      <c r="BS333" s="3" t="str">
        <f t="shared" si="222"/>
        <v>No, Lien &lt; $20K</v>
      </c>
      <c r="BT333" t="s">
        <v>6650</v>
      </c>
      <c r="BU333" s="3" t="str">
        <f t="shared" si="223"/>
        <v>No</v>
      </c>
      <c r="BV333" s="3" t="str">
        <f t="shared" si="224"/>
        <v>No</v>
      </c>
      <c r="BW333" s="3">
        <f t="shared" si="225"/>
        <v>1</v>
      </c>
      <c r="BX333" s="3" t="str">
        <f t="shared" si="226"/>
        <v>No</v>
      </c>
      <c r="BY333" s="3">
        <f t="shared" si="227"/>
        <v>68447</v>
      </c>
      <c r="BZ333">
        <v>1</v>
      </c>
      <c r="CA333" s="3">
        <f t="shared" si="228"/>
        <v>68447</v>
      </c>
      <c r="CC333" s="3">
        <f t="shared" si="229"/>
        <v>0</v>
      </c>
      <c r="CD333" s="3">
        <f t="shared" si="230"/>
        <v>0</v>
      </c>
      <c r="CE333" s="3" t="str">
        <f t="shared" si="231"/>
        <v/>
      </c>
      <c r="CF333" s="3" t="e">
        <f>HLOOKUP(CE333,'Valuation Data'!$D$2:$K$5,4,FALSE)</f>
        <v>#N/A</v>
      </c>
      <c r="CG333" s="3">
        <f t="shared" si="232"/>
        <v>68447</v>
      </c>
      <c r="CH333" s="3" t="str">
        <f t="shared" si="233"/>
        <v>No</v>
      </c>
      <c r="CI333" s="3" t="str">
        <f>VLOOKUP(R333,'Use Codes &amp; County Type'!A:D,4,FALSE)</f>
        <v>R</v>
      </c>
      <c r="CJ333" s="3" t="str">
        <f t="shared" si="234"/>
        <v>No</v>
      </c>
      <c r="CK333" s="3" t="str">
        <f t="shared" si="235"/>
        <v>Yes</v>
      </c>
      <c r="CL333" s="3">
        <f t="shared" si="236"/>
        <v>0.67</v>
      </c>
      <c r="CM333" s="3">
        <f t="shared" si="237"/>
        <v>45859.490000000005</v>
      </c>
      <c r="CN333" s="3">
        <f t="shared" si="238"/>
        <v>2823.75</v>
      </c>
      <c r="CO333" s="3">
        <f t="shared" si="239"/>
        <v>43035.740000000005</v>
      </c>
      <c r="CP333" s="3">
        <f t="shared" si="240"/>
        <v>4.1254547313980157E-2</v>
      </c>
      <c r="CR333" s="3" t="str">
        <f t="shared" si="241"/>
        <v>No</v>
      </c>
      <c r="CV333" s="3" t="str">
        <f t="shared" si="242"/>
        <v>*Bid</v>
      </c>
      <c r="CW333" s="3">
        <f t="shared" si="243"/>
        <v>332</v>
      </c>
      <c r="CX333" s="3">
        <f t="shared" si="244"/>
        <v>564.75</v>
      </c>
      <c r="CY333" s="3" t="str">
        <f t="shared" si="245"/>
        <v>Ok</v>
      </c>
      <c r="CZ333">
        <v>0</v>
      </c>
      <c r="DA333">
        <v>0</v>
      </c>
    </row>
    <row r="334" spans="1:105" x14ac:dyDescent="0.25">
      <c r="A334">
        <v>333</v>
      </c>
      <c r="B334" t="s">
        <v>3</v>
      </c>
      <c r="C334" t="s">
        <v>442</v>
      </c>
      <c r="D334">
        <v>71.3</v>
      </c>
      <c r="E334">
        <v>2017</v>
      </c>
      <c r="F334">
        <v>71.3</v>
      </c>
      <c r="G334">
        <v>71.3</v>
      </c>
      <c r="H334" s="3">
        <f t="shared" si="205"/>
        <v>0</v>
      </c>
      <c r="J334" t="s">
        <v>2735</v>
      </c>
      <c r="K334" t="s">
        <v>2738</v>
      </c>
      <c r="L334">
        <v>32011</v>
      </c>
      <c r="M334" t="s">
        <v>2982</v>
      </c>
      <c r="N334" t="s">
        <v>4759</v>
      </c>
      <c r="O334">
        <v>-81.8611632528238</v>
      </c>
      <c r="P334">
        <v>30.473640696542098</v>
      </c>
      <c r="Q334" t="s">
        <v>5017</v>
      </c>
      <c r="R334">
        <v>57</v>
      </c>
      <c r="S334" t="s">
        <v>6549</v>
      </c>
      <c r="T334">
        <v>7009</v>
      </c>
      <c r="U334" t="s">
        <v>6579</v>
      </c>
      <c r="V334">
        <v>2017</v>
      </c>
      <c r="W334">
        <v>2400</v>
      </c>
      <c r="X334">
        <v>2017</v>
      </c>
      <c r="Y334">
        <v>60000</v>
      </c>
      <c r="Z334">
        <v>36.340000000000003</v>
      </c>
      <c r="AA334" s="3">
        <f t="shared" si="206"/>
        <v>0.50967741935483879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 s="3" t="str">
        <f t="shared" si="207"/>
        <v>No</v>
      </c>
      <c r="AQ334" s="3" t="str">
        <f t="shared" si="208"/>
        <v>No</v>
      </c>
      <c r="AR334" s="3" t="str">
        <f t="shared" si="209"/>
        <v>No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 t="s">
        <v>6634</v>
      </c>
      <c r="AZ334">
        <v>0</v>
      </c>
      <c r="BA334">
        <v>0</v>
      </c>
      <c r="BB334" t="s">
        <v>6616</v>
      </c>
      <c r="BC334">
        <v>0</v>
      </c>
      <c r="BD334" s="4" t="str">
        <f t="shared" si="210"/>
        <v>No</v>
      </c>
      <c r="BE334" t="s">
        <v>6640</v>
      </c>
      <c r="BF334" s="3" t="str">
        <f t="shared" si="211"/>
        <v>No</v>
      </c>
      <c r="BG334" t="s">
        <v>6645</v>
      </c>
      <c r="BH334" s="3" t="str">
        <f t="shared" si="212"/>
        <v>HARVEY DR</v>
      </c>
      <c r="BI334" s="3" t="str">
        <f t="shared" si="213"/>
        <v>Callahan</v>
      </c>
      <c r="BJ334" s="3" t="str">
        <f t="shared" si="214"/>
        <v>Florida</v>
      </c>
      <c r="BK334" s="3">
        <f t="shared" si="215"/>
        <v>32011</v>
      </c>
      <c r="BL334" s="3" t="str">
        <f t="shared" si="216"/>
        <v>HARVEY DR CALLAHAN FL 32011</v>
      </c>
      <c r="BM334" s="3" t="str">
        <f t="shared" si="217"/>
        <v/>
      </c>
      <c r="BN334" s="3" t="str">
        <f t="shared" si="218"/>
        <v>Lien&lt;$150</v>
      </c>
      <c r="BO334" s="3" t="str">
        <f t="shared" si="219"/>
        <v>No</v>
      </c>
      <c r="BP334" s="3" t="str">
        <f t="shared" si="220"/>
        <v>FV&lt;$10K</v>
      </c>
      <c r="BQ334" t="s">
        <v>6650</v>
      </c>
      <c r="BR334" s="3" t="str">
        <f t="shared" si="221"/>
        <v>No, &lt; $20K Lien</v>
      </c>
      <c r="BS334" s="3" t="str">
        <f t="shared" si="222"/>
        <v>No, Lien &lt; $20K</v>
      </c>
      <c r="BT334" t="s">
        <v>6650</v>
      </c>
      <c r="BU334" s="3" t="str">
        <f t="shared" si="223"/>
        <v>No</v>
      </c>
      <c r="BV334" s="3" t="str">
        <f t="shared" si="224"/>
        <v>No</v>
      </c>
      <c r="BW334" s="3">
        <f t="shared" si="225"/>
        <v>0</v>
      </c>
      <c r="BX334" s="3" t="str">
        <f t="shared" si="226"/>
        <v>No</v>
      </c>
      <c r="BY334" s="3">
        <f t="shared" si="227"/>
        <v>2400</v>
      </c>
      <c r="BZ334">
        <v>1</v>
      </c>
      <c r="CA334" s="3">
        <f t="shared" si="228"/>
        <v>2400</v>
      </c>
      <c r="CC334" s="3">
        <f t="shared" si="229"/>
        <v>0</v>
      </c>
      <c r="CD334" s="3">
        <f t="shared" si="230"/>
        <v>0</v>
      </c>
      <c r="CE334" s="3" t="str">
        <f t="shared" si="231"/>
        <v/>
      </c>
      <c r="CF334" s="3" t="e">
        <f>HLOOKUP(CE334,'Valuation Data'!$D$2:$K$5,4,FALSE)</f>
        <v>#N/A</v>
      </c>
      <c r="CG334" s="3">
        <f t="shared" si="232"/>
        <v>2400</v>
      </c>
      <c r="CH334" s="3" t="str">
        <f t="shared" si="233"/>
        <v>No</v>
      </c>
      <c r="CI334" s="3" t="str">
        <f>VLOOKUP(R334,'Use Codes &amp; County Type'!A:D,4,FALSE)</f>
        <v>V</v>
      </c>
      <c r="CJ334" s="3" t="str">
        <f t="shared" si="234"/>
        <v>Yes</v>
      </c>
      <c r="CK334" s="3" t="str">
        <f t="shared" si="235"/>
        <v>No</v>
      </c>
      <c r="CL334" s="3">
        <f t="shared" si="236"/>
        <v>0</v>
      </c>
      <c r="CM334" s="3">
        <f t="shared" si="237"/>
        <v>0</v>
      </c>
      <c r="CN334" s="3">
        <f t="shared" si="238"/>
        <v>285.2</v>
      </c>
      <c r="CO334" s="3">
        <f t="shared" si="239"/>
        <v>-285.2</v>
      </c>
      <c r="CP334" s="3">
        <f t="shared" si="240"/>
        <v>0.11883333333333333</v>
      </c>
      <c r="CR334" s="3" t="str">
        <f t="shared" si="241"/>
        <v>No</v>
      </c>
      <c r="CV334" s="3" t="str">
        <f t="shared" si="242"/>
        <v>Lien&lt;$150</v>
      </c>
      <c r="CW334" s="3">
        <f t="shared" si="243"/>
        <v>333</v>
      </c>
      <c r="CX334" s="3">
        <f t="shared" si="244"/>
        <v>71.3</v>
      </c>
      <c r="CY334" s="3" t="str">
        <f t="shared" si="245"/>
        <v>Ok</v>
      </c>
      <c r="CZ334">
        <v>0</v>
      </c>
      <c r="DA334">
        <v>0</v>
      </c>
    </row>
    <row r="335" spans="1:105" x14ac:dyDescent="0.25">
      <c r="A335">
        <v>334</v>
      </c>
      <c r="B335" t="s">
        <v>3</v>
      </c>
      <c r="C335" t="s">
        <v>443</v>
      </c>
      <c r="D335">
        <v>343.08</v>
      </c>
      <c r="E335">
        <v>2017</v>
      </c>
      <c r="F335" t="e">
        <f>NA()</f>
        <v>#N/A</v>
      </c>
      <c r="G335" t="e">
        <f>NA()</f>
        <v>#N/A</v>
      </c>
      <c r="H335" s="3" t="e">
        <f t="shared" si="205"/>
        <v>#N/A</v>
      </c>
      <c r="I335" t="e">
        <f>NA()</f>
        <v>#N/A</v>
      </c>
      <c r="J335" t="e">
        <f>NA()</f>
        <v>#N/A</v>
      </c>
      <c r="K335" t="e">
        <f>NA()</f>
        <v>#N/A</v>
      </c>
      <c r="L335" t="e">
        <f>NA()</f>
        <v>#N/A</v>
      </c>
      <c r="M335" t="e">
        <f>NA()</f>
        <v>#N/A</v>
      </c>
      <c r="N335" t="e">
        <f>NA()</f>
        <v>#N/A</v>
      </c>
      <c r="O335" t="e">
        <f>NA()</f>
        <v>#N/A</v>
      </c>
      <c r="P335" t="e">
        <f>NA()</f>
        <v>#N/A</v>
      </c>
      <c r="Q335" t="e">
        <f>NA()</f>
        <v>#N/A</v>
      </c>
      <c r="R335">
        <v>0</v>
      </c>
      <c r="S335" t="s">
        <v>6538</v>
      </c>
      <c r="T335" t="e">
        <f>NA()</f>
        <v>#N/A</v>
      </c>
      <c r="U335" t="e">
        <f>NA()</f>
        <v>#N/A</v>
      </c>
      <c r="V335">
        <v>2017</v>
      </c>
      <c r="W335">
        <v>19000</v>
      </c>
      <c r="X335" t="e">
        <f>NA()</f>
        <v>#N/A</v>
      </c>
      <c r="Y335" t="e">
        <f>NA()</f>
        <v>#N/A</v>
      </c>
      <c r="Z335" t="e">
        <f>NA()</f>
        <v>#N/A</v>
      </c>
      <c r="AA335" s="3">
        <f t="shared" si="206"/>
        <v>0</v>
      </c>
      <c r="AI335" t="e">
        <f>NA()</f>
        <v>#N/A</v>
      </c>
      <c r="AJ335" t="e">
        <f>NA()</f>
        <v>#N/A</v>
      </c>
      <c r="AK335" t="e">
        <f>NA()</f>
        <v>#N/A</v>
      </c>
      <c r="AL335" t="e">
        <f>NA()</f>
        <v>#N/A</v>
      </c>
      <c r="AM335" t="e">
        <f>NA()</f>
        <v>#N/A</v>
      </c>
      <c r="AN335" t="e">
        <f>NA()</f>
        <v>#N/A</v>
      </c>
      <c r="AO335" t="e">
        <f>NA()</f>
        <v>#N/A</v>
      </c>
      <c r="AP335" s="3" t="str">
        <f t="shared" si="207"/>
        <v>No</v>
      </c>
      <c r="AQ335" s="3" t="str">
        <f t="shared" si="208"/>
        <v>No</v>
      </c>
      <c r="AR335" s="3" t="str">
        <f t="shared" si="209"/>
        <v>No</v>
      </c>
      <c r="AS335" t="e">
        <f>NA()</f>
        <v>#N/A</v>
      </c>
      <c r="AT335" t="e">
        <f>NA()</f>
        <v>#N/A</v>
      </c>
      <c r="AU335" t="e">
        <f>NA()</f>
        <v>#N/A</v>
      </c>
      <c r="AV335" t="e">
        <f>NA()</f>
        <v>#N/A</v>
      </c>
      <c r="AW335" t="e">
        <f>NA()</f>
        <v>#N/A</v>
      </c>
      <c r="AX335" t="e">
        <f>NA()</f>
        <v>#N/A</v>
      </c>
      <c r="AY335" t="e">
        <f>NA()</f>
        <v>#N/A</v>
      </c>
      <c r="AZ335" t="e">
        <f>NA()</f>
        <v>#N/A</v>
      </c>
      <c r="BA335">
        <v>0</v>
      </c>
      <c r="BB335" t="s">
        <v>6616</v>
      </c>
      <c r="BC335" t="e">
        <f>NA()</f>
        <v>#N/A</v>
      </c>
      <c r="BD335" s="4" t="str">
        <f t="shared" si="210"/>
        <v>No</v>
      </c>
      <c r="BE335" t="e">
        <f>NA()</f>
        <v>#N/A</v>
      </c>
      <c r="BF335" s="3" t="str">
        <f t="shared" si="211"/>
        <v>No</v>
      </c>
      <c r="BG335" t="e">
        <f>NA()</f>
        <v>#N/A</v>
      </c>
      <c r="BH335" s="3" t="e">
        <f t="shared" si="212"/>
        <v>#N/A</v>
      </c>
      <c r="BI335" s="3" t="e">
        <f t="shared" si="213"/>
        <v>#N/A</v>
      </c>
      <c r="BJ335" s="3" t="e">
        <f t="shared" si="214"/>
        <v>#N/A</v>
      </c>
      <c r="BK335" s="3" t="e">
        <f t="shared" si="215"/>
        <v>#N/A</v>
      </c>
      <c r="BL335" s="3" t="e">
        <f t="shared" si="216"/>
        <v>#N/A</v>
      </c>
      <c r="BM335" s="3" t="e">
        <f t="shared" si="217"/>
        <v>#N/A</v>
      </c>
      <c r="BN335" s="3" t="str">
        <f t="shared" si="218"/>
        <v>Pass</v>
      </c>
      <c r="BO335" s="3" t="e">
        <f t="shared" si="219"/>
        <v>#N/A</v>
      </c>
      <c r="BP335" s="3" t="str">
        <f t="shared" si="220"/>
        <v>FV&lt;$10K</v>
      </c>
      <c r="BQ335" t="s">
        <v>6650</v>
      </c>
      <c r="BR335" s="3" t="str">
        <f t="shared" si="221"/>
        <v>No, &lt; $20K Lien</v>
      </c>
      <c r="BS335" s="3" t="str">
        <f t="shared" si="222"/>
        <v>No, Lien &lt; $20K</v>
      </c>
      <c r="BT335" t="s">
        <v>6650</v>
      </c>
      <c r="BU335" s="3" t="str">
        <f t="shared" si="223"/>
        <v>No</v>
      </c>
      <c r="BV335" s="3" t="str">
        <f t="shared" si="224"/>
        <v>No</v>
      </c>
      <c r="BW335" s="3">
        <f t="shared" si="225"/>
        <v>0</v>
      </c>
      <c r="BX335" s="3" t="str">
        <f t="shared" si="226"/>
        <v>No</v>
      </c>
      <c r="BY335" s="3">
        <f t="shared" si="227"/>
        <v>19000</v>
      </c>
      <c r="BZ335">
        <v>1</v>
      </c>
      <c r="CA335" s="3">
        <f t="shared" si="228"/>
        <v>19000</v>
      </c>
      <c r="CC335" s="3" t="e">
        <f t="shared" si="229"/>
        <v>#N/A</v>
      </c>
      <c r="CD335" s="3" t="e">
        <f t="shared" si="230"/>
        <v>#N/A</v>
      </c>
      <c r="CE335" s="3" t="str">
        <f t="shared" si="231"/>
        <v/>
      </c>
      <c r="CF335" s="3" t="e">
        <f>HLOOKUP(CE335,'Valuation Data'!$D$2:$K$5,4,FALSE)</f>
        <v>#N/A</v>
      </c>
      <c r="CG335" s="3">
        <f t="shared" si="232"/>
        <v>19000</v>
      </c>
      <c r="CH335" s="3" t="str">
        <f t="shared" si="233"/>
        <v>No</v>
      </c>
      <c r="CI335" s="3" t="str">
        <f>VLOOKUP(R335,'Use Codes &amp; County Type'!A:D,4,FALSE)</f>
        <v>V</v>
      </c>
      <c r="CJ335" s="3" t="str">
        <f t="shared" si="234"/>
        <v>Yes</v>
      </c>
      <c r="CK335" s="3" t="str">
        <f t="shared" si="235"/>
        <v>No</v>
      </c>
      <c r="CL335" s="3">
        <f t="shared" si="236"/>
        <v>0</v>
      </c>
      <c r="CM335" s="3">
        <f t="shared" si="237"/>
        <v>0</v>
      </c>
      <c r="CN335" s="3" t="e">
        <f t="shared" si="238"/>
        <v>#N/A</v>
      </c>
      <c r="CO335" s="3" t="e">
        <f t="shared" si="239"/>
        <v>#N/A</v>
      </c>
      <c r="CP335" s="3" t="e">
        <f t="shared" si="240"/>
        <v>#N/A</v>
      </c>
      <c r="CR335" s="3" t="str">
        <f t="shared" si="241"/>
        <v>No</v>
      </c>
      <c r="CV335" s="3" t="str">
        <f t="shared" si="242"/>
        <v>FMV&lt;$30K</v>
      </c>
      <c r="CW335" s="3">
        <f t="shared" si="243"/>
        <v>334</v>
      </c>
      <c r="CX335" s="3">
        <f t="shared" si="244"/>
        <v>343.08</v>
      </c>
      <c r="CY335" s="3" t="str">
        <f t="shared" si="245"/>
        <v>Ok</v>
      </c>
      <c r="CZ335" t="e">
        <f>NA()</f>
        <v>#N/A</v>
      </c>
      <c r="DA335" t="e">
        <f>NA()</f>
        <v>#N/A</v>
      </c>
    </row>
    <row r="336" spans="1:105" x14ac:dyDescent="0.25">
      <c r="A336">
        <v>335</v>
      </c>
      <c r="B336" t="s">
        <v>3</v>
      </c>
      <c r="C336" t="s">
        <v>444</v>
      </c>
      <c r="D336">
        <v>540.86</v>
      </c>
      <c r="E336">
        <v>2017</v>
      </c>
      <c r="F336">
        <v>540.86</v>
      </c>
      <c r="G336">
        <v>540.86</v>
      </c>
      <c r="H336" s="3">
        <f t="shared" si="205"/>
        <v>0</v>
      </c>
      <c r="J336" t="s">
        <v>2731</v>
      </c>
      <c r="K336" t="s">
        <v>2738</v>
      </c>
      <c r="L336">
        <v>32009</v>
      </c>
      <c r="M336" t="s">
        <v>2983</v>
      </c>
      <c r="N336" t="s">
        <v>4754</v>
      </c>
      <c r="O336">
        <v>-81.910324901309195</v>
      </c>
      <c r="P336">
        <v>30.4718234921144</v>
      </c>
      <c r="Q336" t="s">
        <v>5018</v>
      </c>
      <c r="R336">
        <v>0</v>
      </c>
      <c r="S336" t="s">
        <v>6538</v>
      </c>
      <c r="T336">
        <v>8001</v>
      </c>
      <c r="U336" t="s">
        <v>6581</v>
      </c>
      <c r="V336">
        <v>2017</v>
      </c>
      <c r="W336">
        <v>31080</v>
      </c>
      <c r="X336">
        <v>2017</v>
      </c>
      <c r="Y336">
        <v>31080</v>
      </c>
      <c r="Z336">
        <v>470.51</v>
      </c>
      <c r="AA336" s="3">
        <f t="shared" si="206"/>
        <v>0.86992937174130081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 s="3" t="str">
        <f t="shared" si="207"/>
        <v>No</v>
      </c>
      <c r="AQ336" s="3" t="str">
        <f t="shared" si="208"/>
        <v>No</v>
      </c>
      <c r="AR336" s="3" t="str">
        <f t="shared" si="209"/>
        <v>No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 t="s">
        <v>6634</v>
      </c>
      <c r="AZ336">
        <v>0</v>
      </c>
      <c r="BA336">
        <v>0</v>
      </c>
      <c r="BB336" t="s">
        <v>6616</v>
      </c>
      <c r="BC336">
        <v>0</v>
      </c>
      <c r="BD336" s="4" t="str">
        <f t="shared" si="210"/>
        <v>No</v>
      </c>
      <c r="BE336" t="s">
        <v>6640</v>
      </c>
      <c r="BF336" s="3" t="str">
        <f t="shared" si="211"/>
        <v>No</v>
      </c>
      <c r="BG336" t="s">
        <v>6645</v>
      </c>
      <c r="BH336" s="3" t="str">
        <f t="shared" si="212"/>
        <v>BROOKS RD</v>
      </c>
      <c r="BI336" s="3" t="str">
        <f t="shared" si="213"/>
        <v>Bryceville</v>
      </c>
      <c r="BJ336" s="3" t="str">
        <f t="shared" si="214"/>
        <v>Florida</v>
      </c>
      <c r="BK336" s="3">
        <f t="shared" si="215"/>
        <v>32009</v>
      </c>
      <c r="BL336" s="3" t="str">
        <f t="shared" si="216"/>
        <v>BROOKS RD BRYCEVILLE FL 32009</v>
      </c>
      <c r="BM336" s="3" t="str">
        <f t="shared" si="217"/>
        <v/>
      </c>
      <c r="BN336" s="3" t="str">
        <f t="shared" si="218"/>
        <v>Pass</v>
      </c>
      <c r="BO336" s="3" t="str">
        <f t="shared" si="219"/>
        <v>No</v>
      </c>
      <c r="BP336" s="3" t="str">
        <f t="shared" si="220"/>
        <v>FV&lt;$10K</v>
      </c>
      <c r="BQ336" t="s">
        <v>6650</v>
      </c>
      <c r="BR336" s="3" t="str">
        <f t="shared" si="221"/>
        <v>No, &lt; $20K Lien</v>
      </c>
      <c r="BS336" s="3" t="str">
        <f t="shared" si="222"/>
        <v>No, Lien &lt; $20K</v>
      </c>
      <c r="BT336" t="s">
        <v>6650</v>
      </c>
      <c r="BU336" s="3" t="str">
        <f t="shared" si="223"/>
        <v>No</v>
      </c>
      <c r="BV336" s="3" t="str">
        <f t="shared" si="224"/>
        <v>No</v>
      </c>
      <c r="BW336" s="3">
        <f t="shared" si="225"/>
        <v>0</v>
      </c>
      <c r="BX336" s="3" t="str">
        <f t="shared" si="226"/>
        <v>No</v>
      </c>
      <c r="BY336" s="3">
        <f t="shared" si="227"/>
        <v>31080</v>
      </c>
      <c r="BZ336">
        <v>1</v>
      </c>
      <c r="CA336" s="3">
        <f t="shared" si="228"/>
        <v>31080</v>
      </c>
      <c r="CC336" s="3">
        <f t="shared" si="229"/>
        <v>0</v>
      </c>
      <c r="CD336" s="3">
        <f t="shared" si="230"/>
        <v>0</v>
      </c>
      <c r="CE336" s="3" t="str">
        <f t="shared" si="231"/>
        <v/>
      </c>
      <c r="CF336" s="3" t="e">
        <f>HLOOKUP(CE336,'Valuation Data'!$D$2:$K$5,4,FALSE)</f>
        <v>#N/A</v>
      </c>
      <c r="CG336" s="3">
        <f t="shared" si="232"/>
        <v>31080</v>
      </c>
      <c r="CH336" s="3" t="str">
        <f t="shared" si="233"/>
        <v>No</v>
      </c>
      <c r="CI336" s="3" t="str">
        <f>VLOOKUP(R336,'Use Codes &amp; County Type'!A:D,4,FALSE)</f>
        <v>V</v>
      </c>
      <c r="CJ336" s="3" t="str">
        <f t="shared" si="234"/>
        <v>Yes</v>
      </c>
      <c r="CK336" s="3" t="str">
        <f t="shared" si="235"/>
        <v>No</v>
      </c>
      <c r="CL336" s="3">
        <f t="shared" si="236"/>
        <v>0</v>
      </c>
      <c r="CM336" s="3">
        <f t="shared" si="237"/>
        <v>0</v>
      </c>
      <c r="CN336" s="3">
        <f t="shared" si="238"/>
        <v>2163.44</v>
      </c>
      <c r="CO336" s="3">
        <f t="shared" si="239"/>
        <v>-2163.44</v>
      </c>
      <c r="CP336" s="3">
        <f t="shared" si="240"/>
        <v>6.9608751608751615E-2</v>
      </c>
      <c r="CR336" s="3" t="str">
        <f t="shared" si="241"/>
        <v>No</v>
      </c>
      <c r="CV336" s="3" t="str">
        <f t="shared" si="242"/>
        <v>Vacant, No Sales Data</v>
      </c>
      <c r="CW336" s="3">
        <f t="shared" si="243"/>
        <v>335</v>
      </c>
      <c r="CX336" s="3">
        <f t="shared" si="244"/>
        <v>540.86</v>
      </c>
      <c r="CY336" s="3" t="str">
        <f t="shared" si="245"/>
        <v>Ok</v>
      </c>
      <c r="CZ336">
        <v>0</v>
      </c>
      <c r="DA336">
        <v>0</v>
      </c>
    </row>
    <row r="337" spans="1:105" x14ac:dyDescent="0.25">
      <c r="A337">
        <v>336</v>
      </c>
      <c r="B337" t="s">
        <v>3</v>
      </c>
      <c r="C337" t="s">
        <v>445</v>
      </c>
      <c r="D337">
        <v>2224.23</v>
      </c>
      <c r="E337">
        <v>2017</v>
      </c>
      <c r="F337" t="e">
        <f>NA()</f>
        <v>#N/A</v>
      </c>
      <c r="G337" t="e">
        <f>NA()</f>
        <v>#N/A</v>
      </c>
      <c r="H337" s="3" t="e">
        <f t="shared" si="205"/>
        <v>#N/A</v>
      </c>
      <c r="I337" t="e">
        <f>NA()</f>
        <v>#N/A</v>
      </c>
      <c r="J337" t="e">
        <f>NA()</f>
        <v>#N/A</v>
      </c>
      <c r="K337" t="e">
        <f>NA()</f>
        <v>#N/A</v>
      </c>
      <c r="L337" t="e">
        <f>NA()</f>
        <v>#N/A</v>
      </c>
      <c r="M337" t="e">
        <f>NA()</f>
        <v>#N/A</v>
      </c>
      <c r="N337" t="e">
        <f>NA()</f>
        <v>#N/A</v>
      </c>
      <c r="O337" t="e">
        <f>NA()</f>
        <v>#N/A</v>
      </c>
      <c r="P337" t="e">
        <f>NA()</f>
        <v>#N/A</v>
      </c>
      <c r="Q337" t="e">
        <f>NA()</f>
        <v>#N/A</v>
      </c>
      <c r="R337">
        <v>1</v>
      </c>
      <c r="S337" t="s">
        <v>6539</v>
      </c>
      <c r="T337" t="e">
        <f>NA()</f>
        <v>#N/A</v>
      </c>
      <c r="U337" t="e">
        <f>NA()</f>
        <v>#N/A</v>
      </c>
      <c r="V337">
        <v>2017</v>
      </c>
      <c r="W337">
        <v>133896</v>
      </c>
      <c r="X337" t="e">
        <f>NA()</f>
        <v>#N/A</v>
      </c>
      <c r="Y337" t="e">
        <f>NA()</f>
        <v>#N/A</v>
      </c>
      <c r="Z337" t="e">
        <f>NA()</f>
        <v>#N/A</v>
      </c>
      <c r="AA337" s="3">
        <f t="shared" si="206"/>
        <v>0</v>
      </c>
      <c r="AI337" t="e">
        <f>NA()</f>
        <v>#N/A</v>
      </c>
      <c r="AJ337" t="e">
        <f>NA()</f>
        <v>#N/A</v>
      </c>
      <c r="AK337" t="e">
        <f>NA()</f>
        <v>#N/A</v>
      </c>
      <c r="AL337" t="e">
        <f>NA()</f>
        <v>#N/A</v>
      </c>
      <c r="AM337" t="e">
        <f>NA()</f>
        <v>#N/A</v>
      </c>
      <c r="AN337" t="e">
        <f>NA()</f>
        <v>#N/A</v>
      </c>
      <c r="AO337" t="e">
        <f>NA()</f>
        <v>#N/A</v>
      </c>
      <c r="AP337" s="3" t="str">
        <f t="shared" si="207"/>
        <v>No</v>
      </c>
      <c r="AQ337" s="3" t="str">
        <f t="shared" si="208"/>
        <v>No</v>
      </c>
      <c r="AR337" s="3" t="str">
        <f t="shared" si="209"/>
        <v>No</v>
      </c>
      <c r="AS337" t="e">
        <f>NA()</f>
        <v>#N/A</v>
      </c>
      <c r="AT337" t="e">
        <f>NA()</f>
        <v>#N/A</v>
      </c>
      <c r="AU337" t="e">
        <f>NA()</f>
        <v>#N/A</v>
      </c>
      <c r="AV337" t="e">
        <f>NA()</f>
        <v>#N/A</v>
      </c>
      <c r="AW337" t="e">
        <f>NA()</f>
        <v>#N/A</v>
      </c>
      <c r="AX337" t="e">
        <f>NA()</f>
        <v>#N/A</v>
      </c>
      <c r="AY337" t="e">
        <f>NA()</f>
        <v>#N/A</v>
      </c>
      <c r="AZ337" t="e">
        <f>NA()</f>
        <v>#N/A</v>
      </c>
      <c r="BA337">
        <v>0</v>
      </c>
      <c r="BB337" t="s">
        <v>6616</v>
      </c>
      <c r="BC337" t="e">
        <f>NA()</f>
        <v>#N/A</v>
      </c>
      <c r="BD337" s="4" t="str">
        <f t="shared" si="210"/>
        <v>No</v>
      </c>
      <c r="BE337" t="e">
        <f>NA()</f>
        <v>#N/A</v>
      </c>
      <c r="BF337" s="3" t="str">
        <f t="shared" si="211"/>
        <v>No</v>
      </c>
      <c r="BG337" t="e">
        <f>NA()</f>
        <v>#N/A</v>
      </c>
      <c r="BH337" s="3" t="e">
        <f t="shared" si="212"/>
        <v>#N/A</v>
      </c>
      <c r="BI337" s="3" t="e">
        <f t="shared" si="213"/>
        <v>#N/A</v>
      </c>
      <c r="BJ337" s="3" t="e">
        <f t="shared" si="214"/>
        <v>#N/A</v>
      </c>
      <c r="BK337" s="3" t="e">
        <f t="shared" si="215"/>
        <v>#N/A</v>
      </c>
      <c r="BL337" s="3" t="e">
        <f t="shared" si="216"/>
        <v>#N/A</v>
      </c>
      <c r="BM337" s="3" t="e">
        <f t="shared" si="217"/>
        <v>#N/A</v>
      </c>
      <c r="BN337" s="3" t="str">
        <f t="shared" si="218"/>
        <v>Pass</v>
      </c>
      <c r="BO337" s="3" t="e">
        <f t="shared" si="219"/>
        <v>#N/A</v>
      </c>
      <c r="BP337" s="3" t="str">
        <f t="shared" si="220"/>
        <v>FV&lt;$10K</v>
      </c>
      <c r="BQ337" t="s">
        <v>6650</v>
      </c>
      <c r="BR337" s="3" t="str">
        <f t="shared" si="221"/>
        <v>No, &lt; $20K Lien</v>
      </c>
      <c r="BS337" s="3" t="str">
        <f t="shared" si="222"/>
        <v>No, Lien &lt; $20K</v>
      </c>
      <c r="BT337" t="s">
        <v>6650</v>
      </c>
      <c r="BU337" s="3" t="str">
        <f t="shared" si="223"/>
        <v>No</v>
      </c>
      <c r="BV337" s="3" t="str">
        <f t="shared" si="224"/>
        <v>No</v>
      </c>
      <c r="BW337" s="3">
        <f t="shared" si="225"/>
        <v>0</v>
      </c>
      <c r="BX337" s="3" t="str">
        <f t="shared" si="226"/>
        <v>No</v>
      </c>
      <c r="BY337" s="3">
        <f t="shared" si="227"/>
        <v>133896</v>
      </c>
      <c r="BZ337">
        <v>1</v>
      </c>
      <c r="CA337" s="3">
        <f t="shared" si="228"/>
        <v>133896</v>
      </c>
      <c r="CC337" s="3" t="e">
        <f t="shared" si="229"/>
        <v>#N/A</v>
      </c>
      <c r="CD337" s="3" t="e">
        <f t="shared" si="230"/>
        <v>#N/A</v>
      </c>
      <c r="CE337" s="3" t="str">
        <f t="shared" si="231"/>
        <v/>
      </c>
      <c r="CF337" s="3" t="e">
        <f>HLOOKUP(CE337,'Valuation Data'!$D$2:$K$5,4,FALSE)</f>
        <v>#N/A</v>
      </c>
      <c r="CG337" s="3">
        <f t="shared" si="232"/>
        <v>133896</v>
      </c>
      <c r="CH337" s="3" t="str">
        <f t="shared" si="233"/>
        <v>No</v>
      </c>
      <c r="CI337" s="3" t="str">
        <f>VLOOKUP(R337,'Use Codes &amp; County Type'!A:D,4,FALSE)</f>
        <v>S</v>
      </c>
      <c r="CJ337" s="3" t="str">
        <f t="shared" si="234"/>
        <v>No</v>
      </c>
      <c r="CK337" s="3" t="str">
        <f t="shared" si="235"/>
        <v>No</v>
      </c>
      <c r="CL337" s="3">
        <f t="shared" si="236"/>
        <v>0.35</v>
      </c>
      <c r="CM337" s="3">
        <f t="shared" si="237"/>
        <v>46863.6</v>
      </c>
      <c r="CN337" s="3" t="e">
        <f t="shared" si="238"/>
        <v>#N/A</v>
      </c>
      <c r="CO337" s="3" t="e">
        <f t="shared" si="239"/>
        <v>#N/A</v>
      </c>
      <c r="CP337" s="3" t="e">
        <f t="shared" si="240"/>
        <v>#N/A</v>
      </c>
      <c r="CR337" s="3" t="e">
        <f t="shared" si="241"/>
        <v>#N/A</v>
      </c>
      <c r="CV337" s="3" t="e">
        <f t="shared" si="242"/>
        <v>#N/A</v>
      </c>
      <c r="CW337" s="3">
        <f t="shared" si="243"/>
        <v>336</v>
      </c>
      <c r="CX337" s="3">
        <f t="shared" si="244"/>
        <v>2224.23</v>
      </c>
      <c r="CY337" s="3" t="e">
        <f t="shared" si="245"/>
        <v>#N/A</v>
      </c>
      <c r="CZ337" t="e">
        <f>NA()</f>
        <v>#N/A</v>
      </c>
      <c r="DA337" t="e">
        <f>NA()</f>
        <v>#N/A</v>
      </c>
    </row>
    <row r="338" spans="1:105" x14ac:dyDescent="0.25">
      <c r="A338">
        <v>337</v>
      </c>
      <c r="B338" t="s">
        <v>3</v>
      </c>
      <c r="C338" t="s">
        <v>446</v>
      </c>
      <c r="D338">
        <v>1684.13</v>
      </c>
      <c r="E338">
        <v>2017</v>
      </c>
      <c r="F338">
        <v>1684.13</v>
      </c>
      <c r="G338">
        <v>1684.13</v>
      </c>
      <c r="H338" s="3">
        <f t="shared" si="205"/>
        <v>0</v>
      </c>
      <c r="I338">
        <v>13499</v>
      </c>
      <c r="J338" t="s">
        <v>2731</v>
      </c>
      <c r="K338" t="s">
        <v>2738</v>
      </c>
      <c r="L338">
        <v>32009</v>
      </c>
      <c r="M338" t="s">
        <v>2984</v>
      </c>
      <c r="N338" t="s">
        <v>4754</v>
      </c>
      <c r="O338">
        <v>-81.912907699172806</v>
      </c>
      <c r="P338">
        <v>30.463816961878599</v>
      </c>
      <c r="Q338" t="s">
        <v>5019</v>
      </c>
      <c r="R338">
        <v>50</v>
      </c>
      <c r="S338" t="s">
        <v>6540</v>
      </c>
      <c r="T338">
        <v>7000</v>
      </c>
      <c r="U338" t="s">
        <v>6583</v>
      </c>
      <c r="V338">
        <v>2017</v>
      </c>
      <c r="W338">
        <v>96182</v>
      </c>
      <c r="X338">
        <v>2017</v>
      </c>
      <c r="Y338">
        <v>132074</v>
      </c>
      <c r="Z338">
        <v>1527.63</v>
      </c>
      <c r="AA338" s="3">
        <f t="shared" si="206"/>
        <v>0.90707368196041871</v>
      </c>
      <c r="AB338" t="s">
        <v>6616</v>
      </c>
      <c r="AC338" t="s">
        <v>6616</v>
      </c>
      <c r="AD338" t="s">
        <v>6616</v>
      </c>
      <c r="AE338" t="s">
        <v>6616</v>
      </c>
      <c r="AF338" t="s">
        <v>6616</v>
      </c>
      <c r="AG338" t="s">
        <v>6616</v>
      </c>
      <c r="AH338" t="s">
        <v>6616</v>
      </c>
      <c r="AI338" t="s">
        <v>6618</v>
      </c>
      <c r="AJ338" t="s">
        <v>6618</v>
      </c>
      <c r="AK338" t="s">
        <v>6618</v>
      </c>
      <c r="AL338" t="s">
        <v>6618</v>
      </c>
      <c r="AM338" t="s">
        <v>6618</v>
      </c>
      <c r="AN338" t="s">
        <v>6618</v>
      </c>
      <c r="AO338" t="s">
        <v>6618</v>
      </c>
      <c r="AP338" s="3" t="str">
        <f t="shared" si="207"/>
        <v>No</v>
      </c>
      <c r="AQ338" s="3" t="str">
        <f t="shared" si="208"/>
        <v>No</v>
      </c>
      <c r="AR338" s="3" t="str">
        <f t="shared" si="209"/>
        <v>No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 t="s">
        <v>6634</v>
      </c>
      <c r="AZ338" t="s">
        <v>6638</v>
      </c>
      <c r="BA338">
        <v>1</v>
      </c>
      <c r="BB338" t="s">
        <v>6616</v>
      </c>
      <c r="BC338" t="s">
        <v>6616</v>
      </c>
      <c r="BD338" s="4" t="str">
        <f t="shared" si="210"/>
        <v>No</v>
      </c>
      <c r="BE338" t="s">
        <v>6640</v>
      </c>
      <c r="BF338" s="3" t="str">
        <f t="shared" si="211"/>
        <v>No</v>
      </c>
      <c r="BG338" t="s">
        <v>6645</v>
      </c>
      <c r="BH338" s="3" t="str">
        <f t="shared" si="212"/>
        <v>13499 OPUS RD</v>
      </c>
      <c r="BI338" s="3" t="str">
        <f t="shared" si="213"/>
        <v>Bryceville</v>
      </c>
      <c r="BJ338" s="3" t="str">
        <f t="shared" si="214"/>
        <v>Florida</v>
      </c>
      <c r="BK338" s="3">
        <f t="shared" si="215"/>
        <v>32009</v>
      </c>
      <c r="BL338" s="3" t="str">
        <f t="shared" si="216"/>
        <v>13499 OPUS RD BRYCEVILLE FL 32009</v>
      </c>
      <c r="BM338" s="3" t="str">
        <f t="shared" si="217"/>
        <v/>
      </c>
      <c r="BN338" s="3" t="str">
        <f t="shared" si="218"/>
        <v>Pass</v>
      </c>
      <c r="BO338" s="3" t="str">
        <f t="shared" si="219"/>
        <v>No</v>
      </c>
      <c r="BP338" s="3" t="str">
        <f t="shared" si="220"/>
        <v>FV&lt;$10K</v>
      </c>
      <c r="BQ338" t="s">
        <v>6650</v>
      </c>
      <c r="BR338" s="3" t="str">
        <f t="shared" si="221"/>
        <v>No, &lt; $20K Lien</v>
      </c>
      <c r="BS338" s="3" t="str">
        <f t="shared" si="222"/>
        <v>No, Lien &lt; $20K</v>
      </c>
      <c r="BT338" t="s">
        <v>6650</v>
      </c>
      <c r="BU338" s="3" t="str">
        <f t="shared" si="223"/>
        <v>No</v>
      </c>
      <c r="BV338" s="3" t="str">
        <f t="shared" si="224"/>
        <v>No</v>
      </c>
      <c r="BW338" s="3">
        <f t="shared" si="225"/>
        <v>1</v>
      </c>
      <c r="BX338" s="3" t="str">
        <f t="shared" si="226"/>
        <v>No</v>
      </c>
      <c r="BY338" s="3">
        <f t="shared" si="227"/>
        <v>96182</v>
      </c>
      <c r="BZ338">
        <v>1</v>
      </c>
      <c r="CA338" s="3">
        <f t="shared" si="228"/>
        <v>96182</v>
      </c>
      <c r="CC338" s="3">
        <f t="shared" si="229"/>
        <v>0</v>
      </c>
      <c r="CD338" s="3">
        <f t="shared" si="230"/>
        <v>0</v>
      </c>
      <c r="CE338" s="3" t="str">
        <f t="shared" si="231"/>
        <v/>
      </c>
      <c r="CF338" s="3" t="e">
        <f>HLOOKUP(CE338,'Valuation Data'!$D$2:$K$5,4,FALSE)</f>
        <v>#N/A</v>
      </c>
      <c r="CG338" s="3">
        <f t="shared" si="232"/>
        <v>96182</v>
      </c>
      <c r="CH338" s="3" t="str">
        <f t="shared" si="233"/>
        <v>No</v>
      </c>
      <c r="CI338" s="3" t="str">
        <f>VLOOKUP(R338,'Use Codes &amp; County Type'!A:D,4,FALSE)</f>
        <v>V</v>
      </c>
      <c r="CJ338" s="3" t="str">
        <f t="shared" si="234"/>
        <v>Yes</v>
      </c>
      <c r="CK338" s="3" t="str">
        <f t="shared" si="235"/>
        <v>No</v>
      </c>
      <c r="CL338" s="3">
        <f t="shared" si="236"/>
        <v>0</v>
      </c>
      <c r="CM338" s="3">
        <f t="shared" si="237"/>
        <v>0</v>
      </c>
      <c r="CN338" s="3">
        <f t="shared" si="238"/>
        <v>8420.6500000000015</v>
      </c>
      <c r="CO338" s="3">
        <f t="shared" si="239"/>
        <v>-8420.6500000000015</v>
      </c>
      <c r="CP338" s="3">
        <f t="shared" si="240"/>
        <v>8.7549125616019643E-2</v>
      </c>
      <c r="CR338" s="3" t="str">
        <f t="shared" si="241"/>
        <v>No</v>
      </c>
      <c r="CV338" s="3" t="str">
        <f t="shared" si="242"/>
        <v>Vacant, No Sales Data</v>
      </c>
      <c r="CW338" s="3">
        <f t="shared" si="243"/>
        <v>337</v>
      </c>
      <c r="CX338" s="3">
        <f t="shared" si="244"/>
        <v>1684.13</v>
      </c>
      <c r="CY338" s="3" t="str">
        <f t="shared" si="245"/>
        <v>Ok</v>
      </c>
      <c r="CZ338">
        <v>0</v>
      </c>
      <c r="DA338">
        <v>0</v>
      </c>
    </row>
    <row r="339" spans="1:105" x14ac:dyDescent="0.25">
      <c r="A339">
        <v>338</v>
      </c>
      <c r="B339" t="s">
        <v>3</v>
      </c>
      <c r="C339" t="s">
        <v>447</v>
      </c>
      <c r="D339">
        <v>381.18</v>
      </c>
      <c r="E339">
        <v>2017</v>
      </c>
      <c r="F339">
        <v>381.18</v>
      </c>
      <c r="G339">
        <v>381.18</v>
      </c>
      <c r="H339" s="3">
        <f t="shared" si="205"/>
        <v>0</v>
      </c>
      <c r="I339">
        <v>13268</v>
      </c>
      <c r="J339" t="s">
        <v>2731</v>
      </c>
      <c r="K339" t="s">
        <v>2738</v>
      </c>
      <c r="L339">
        <v>32009</v>
      </c>
      <c r="M339" t="s">
        <v>2985</v>
      </c>
      <c r="N339" t="s">
        <v>4754</v>
      </c>
      <c r="O339">
        <v>-81.912387924563902</v>
      </c>
      <c r="P339">
        <v>30.461451731719698</v>
      </c>
      <c r="Q339" t="s">
        <v>5020</v>
      </c>
      <c r="R339">
        <v>0</v>
      </c>
      <c r="S339" t="s">
        <v>6538</v>
      </c>
      <c r="T339">
        <v>8001</v>
      </c>
      <c r="U339" t="s">
        <v>6581</v>
      </c>
      <c r="V339">
        <v>2017</v>
      </c>
      <c r="W339">
        <v>19716</v>
      </c>
      <c r="X339">
        <v>2017</v>
      </c>
      <c r="Y339">
        <v>23413</v>
      </c>
      <c r="Z339">
        <v>322.86</v>
      </c>
      <c r="AA339" s="3">
        <f t="shared" si="206"/>
        <v>0.84700141665354955</v>
      </c>
      <c r="AB339" t="s">
        <v>6616</v>
      </c>
      <c r="AD339" t="s">
        <v>6616</v>
      </c>
      <c r="AE339" t="s">
        <v>6616</v>
      </c>
      <c r="AF339" t="s">
        <v>6616</v>
      </c>
      <c r="AG339" t="s">
        <v>6616</v>
      </c>
      <c r="AH339" t="s">
        <v>6616</v>
      </c>
      <c r="AI339" t="s">
        <v>6618</v>
      </c>
      <c r="AJ339" t="s">
        <v>6618</v>
      </c>
      <c r="AK339" t="s">
        <v>6618</v>
      </c>
      <c r="AL339" t="s">
        <v>6618</v>
      </c>
      <c r="AM339" t="s">
        <v>6618</v>
      </c>
      <c r="AN339" t="s">
        <v>6618</v>
      </c>
      <c r="AO339" t="s">
        <v>6618</v>
      </c>
      <c r="AP339" s="3" t="str">
        <f t="shared" si="207"/>
        <v>No</v>
      </c>
      <c r="AQ339" s="3" t="str">
        <f t="shared" si="208"/>
        <v>No</v>
      </c>
      <c r="AR339" s="3" t="str">
        <f t="shared" si="209"/>
        <v>No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 t="s">
        <v>6634</v>
      </c>
      <c r="AZ339">
        <v>0</v>
      </c>
      <c r="BA339">
        <v>1</v>
      </c>
      <c r="BB339" t="s">
        <v>6616</v>
      </c>
      <c r="BC339" t="s">
        <v>6617</v>
      </c>
      <c r="BD339" s="4" t="str">
        <f t="shared" si="210"/>
        <v>No</v>
      </c>
      <c r="BE339" t="s">
        <v>6640</v>
      </c>
      <c r="BF339" s="3" t="str">
        <f t="shared" si="211"/>
        <v>No</v>
      </c>
      <c r="BG339" t="s">
        <v>6645</v>
      </c>
      <c r="BH339" s="3" t="str">
        <f t="shared" si="212"/>
        <v>13268 US HWY 301</v>
      </c>
      <c r="BI339" s="3" t="str">
        <f t="shared" si="213"/>
        <v>Bryceville</v>
      </c>
      <c r="BJ339" s="3" t="str">
        <f t="shared" si="214"/>
        <v>Florida</v>
      </c>
      <c r="BK339" s="3">
        <f t="shared" si="215"/>
        <v>32009</v>
      </c>
      <c r="BL339" s="3" t="str">
        <f t="shared" si="216"/>
        <v>13268 US HWY 301 BRYCEVILLE FL 32009</v>
      </c>
      <c r="BM339" s="3" t="str">
        <f t="shared" si="217"/>
        <v/>
      </c>
      <c r="BN339" s="3" t="str">
        <f t="shared" si="218"/>
        <v>Pass</v>
      </c>
      <c r="BO339" s="3" t="str">
        <f t="shared" si="219"/>
        <v>Yes</v>
      </c>
      <c r="BP339" s="3" t="str">
        <f t="shared" si="220"/>
        <v>FV&lt;$10K</v>
      </c>
      <c r="BQ339" t="s">
        <v>6650</v>
      </c>
      <c r="BR339" s="3" t="str">
        <f t="shared" si="221"/>
        <v>No, &lt; $20K Lien</v>
      </c>
      <c r="BS339" s="3" t="str">
        <f t="shared" si="222"/>
        <v>No, Lien &lt; $20K</v>
      </c>
      <c r="BT339" t="s">
        <v>6650</v>
      </c>
      <c r="BU339" s="3" t="str">
        <f t="shared" si="223"/>
        <v>No</v>
      </c>
      <c r="BV339" s="3" t="str">
        <f t="shared" si="224"/>
        <v>No</v>
      </c>
      <c r="BW339" s="3">
        <f t="shared" si="225"/>
        <v>1</v>
      </c>
      <c r="BX339" s="3" t="str">
        <f t="shared" si="226"/>
        <v>No</v>
      </c>
      <c r="BY339" s="3">
        <f t="shared" si="227"/>
        <v>19716</v>
      </c>
      <c r="BZ339">
        <v>1</v>
      </c>
      <c r="CA339" s="3">
        <f t="shared" si="228"/>
        <v>19716</v>
      </c>
      <c r="CC339" s="3">
        <f t="shared" si="229"/>
        <v>0</v>
      </c>
      <c r="CD339" s="3">
        <f t="shared" si="230"/>
        <v>0</v>
      </c>
      <c r="CE339" s="3" t="str">
        <f t="shared" si="231"/>
        <v/>
      </c>
      <c r="CF339" s="3" t="e">
        <f>HLOOKUP(CE339,'Valuation Data'!$D$2:$K$5,4,FALSE)</f>
        <v>#N/A</v>
      </c>
      <c r="CG339" s="3">
        <f t="shared" si="232"/>
        <v>19716</v>
      </c>
      <c r="CH339" s="3" t="str">
        <f t="shared" si="233"/>
        <v>No</v>
      </c>
      <c r="CI339" s="3" t="str">
        <f>VLOOKUP(R339,'Use Codes &amp; County Type'!A:D,4,FALSE)</f>
        <v>V</v>
      </c>
      <c r="CJ339" s="3" t="str">
        <f t="shared" si="234"/>
        <v>Yes</v>
      </c>
      <c r="CK339" s="3" t="str">
        <f t="shared" si="235"/>
        <v>No</v>
      </c>
      <c r="CL339" s="3">
        <f t="shared" si="236"/>
        <v>0</v>
      </c>
      <c r="CM339" s="3">
        <f t="shared" si="237"/>
        <v>0</v>
      </c>
      <c r="CN339" s="3">
        <f t="shared" si="238"/>
        <v>1905.9</v>
      </c>
      <c r="CO339" s="3">
        <f t="shared" si="239"/>
        <v>-1905.9</v>
      </c>
      <c r="CP339" s="3">
        <f t="shared" si="240"/>
        <v>9.6667681071211209E-2</v>
      </c>
      <c r="CR339" s="3" t="str">
        <f t="shared" si="241"/>
        <v>No</v>
      </c>
      <c r="CV339" s="3" t="str">
        <f t="shared" si="242"/>
        <v>FMV&lt;$30K</v>
      </c>
      <c r="CW339" s="3">
        <f t="shared" si="243"/>
        <v>338</v>
      </c>
      <c r="CX339" s="3">
        <f t="shared" si="244"/>
        <v>381.18</v>
      </c>
      <c r="CY339" s="3" t="str">
        <f t="shared" si="245"/>
        <v>Ok</v>
      </c>
      <c r="CZ339">
        <v>0</v>
      </c>
      <c r="DA339">
        <v>0</v>
      </c>
    </row>
    <row r="340" spans="1:105" x14ac:dyDescent="0.25">
      <c r="A340">
        <v>339</v>
      </c>
      <c r="B340" t="s">
        <v>3</v>
      </c>
      <c r="C340" t="s">
        <v>448</v>
      </c>
      <c r="D340">
        <v>1095.04</v>
      </c>
      <c r="E340">
        <v>2017</v>
      </c>
      <c r="F340" t="e">
        <f>NA()</f>
        <v>#N/A</v>
      </c>
      <c r="G340" t="e">
        <f>NA()</f>
        <v>#N/A</v>
      </c>
      <c r="H340" s="3" t="e">
        <f t="shared" si="205"/>
        <v>#N/A</v>
      </c>
      <c r="I340" t="e">
        <f>NA()</f>
        <v>#N/A</v>
      </c>
      <c r="J340" t="e">
        <f>NA()</f>
        <v>#N/A</v>
      </c>
      <c r="K340" t="e">
        <f>NA()</f>
        <v>#N/A</v>
      </c>
      <c r="L340" t="e">
        <f>NA()</f>
        <v>#N/A</v>
      </c>
      <c r="M340" t="e">
        <f>NA()</f>
        <v>#N/A</v>
      </c>
      <c r="N340" t="e">
        <f>NA()</f>
        <v>#N/A</v>
      </c>
      <c r="O340" t="e">
        <f>NA()</f>
        <v>#N/A</v>
      </c>
      <c r="P340" t="e">
        <f>NA()</f>
        <v>#N/A</v>
      </c>
      <c r="Q340" t="e">
        <f>NA()</f>
        <v>#N/A</v>
      </c>
      <c r="R340">
        <v>2</v>
      </c>
      <c r="S340" t="s">
        <v>6535</v>
      </c>
      <c r="T340" t="e">
        <f>NA()</f>
        <v>#N/A</v>
      </c>
      <c r="U340" t="e">
        <f>NA()</f>
        <v>#N/A</v>
      </c>
      <c r="V340">
        <v>2017</v>
      </c>
      <c r="W340">
        <v>64927</v>
      </c>
      <c r="X340" t="e">
        <f>NA()</f>
        <v>#N/A</v>
      </c>
      <c r="Y340" t="e">
        <f>NA()</f>
        <v>#N/A</v>
      </c>
      <c r="Z340" t="e">
        <f>NA()</f>
        <v>#N/A</v>
      </c>
      <c r="AA340" s="3">
        <f t="shared" si="206"/>
        <v>0</v>
      </c>
      <c r="AB340" t="s">
        <v>6616</v>
      </c>
      <c r="AI340" t="e">
        <f>NA()</f>
        <v>#N/A</v>
      </c>
      <c r="AJ340" t="e">
        <f>NA()</f>
        <v>#N/A</v>
      </c>
      <c r="AK340" t="e">
        <f>NA()</f>
        <v>#N/A</v>
      </c>
      <c r="AL340" t="e">
        <f>NA()</f>
        <v>#N/A</v>
      </c>
      <c r="AM340" t="e">
        <f>NA()</f>
        <v>#N/A</v>
      </c>
      <c r="AN340" t="e">
        <f>NA()</f>
        <v>#N/A</v>
      </c>
      <c r="AO340" t="e">
        <f>NA()</f>
        <v>#N/A</v>
      </c>
      <c r="AP340" s="3" t="str">
        <f t="shared" si="207"/>
        <v>No</v>
      </c>
      <c r="AQ340" s="3" t="str">
        <f t="shared" si="208"/>
        <v>No</v>
      </c>
      <c r="AR340" s="3" t="str">
        <f t="shared" si="209"/>
        <v>No</v>
      </c>
      <c r="AS340" t="e">
        <f>NA()</f>
        <v>#N/A</v>
      </c>
      <c r="AT340" t="e">
        <f>NA()</f>
        <v>#N/A</v>
      </c>
      <c r="AU340" t="e">
        <f>NA()</f>
        <v>#N/A</v>
      </c>
      <c r="AV340" t="e">
        <f>NA()</f>
        <v>#N/A</v>
      </c>
      <c r="AW340" t="e">
        <f>NA()</f>
        <v>#N/A</v>
      </c>
      <c r="AX340" t="e">
        <f>NA()</f>
        <v>#N/A</v>
      </c>
      <c r="AY340" t="e">
        <f>NA()</f>
        <v>#N/A</v>
      </c>
      <c r="AZ340" t="e">
        <f>NA()</f>
        <v>#N/A</v>
      </c>
      <c r="BA340">
        <v>0</v>
      </c>
      <c r="BB340" t="s">
        <v>6616</v>
      </c>
      <c r="BC340" t="e">
        <f>NA()</f>
        <v>#N/A</v>
      </c>
      <c r="BD340" s="4" t="str">
        <f t="shared" si="210"/>
        <v>No</v>
      </c>
      <c r="BE340" t="e">
        <f>NA()</f>
        <v>#N/A</v>
      </c>
      <c r="BF340" s="3" t="str">
        <f t="shared" si="211"/>
        <v>No</v>
      </c>
      <c r="BG340" t="e">
        <f>NA()</f>
        <v>#N/A</v>
      </c>
      <c r="BH340" s="3" t="e">
        <f t="shared" si="212"/>
        <v>#N/A</v>
      </c>
      <c r="BI340" s="3" t="e">
        <f t="shared" si="213"/>
        <v>#N/A</v>
      </c>
      <c r="BJ340" s="3" t="e">
        <f t="shared" si="214"/>
        <v>#N/A</v>
      </c>
      <c r="BK340" s="3" t="e">
        <f t="shared" si="215"/>
        <v>#N/A</v>
      </c>
      <c r="BL340" s="3" t="e">
        <f t="shared" si="216"/>
        <v>#N/A</v>
      </c>
      <c r="BM340" s="3" t="e">
        <f t="shared" si="217"/>
        <v>#N/A</v>
      </c>
      <c r="BN340" s="3" t="str">
        <f t="shared" si="218"/>
        <v>Pass</v>
      </c>
      <c r="BO340" s="3" t="e">
        <f t="shared" si="219"/>
        <v>#N/A</v>
      </c>
      <c r="BP340" s="3" t="str">
        <f t="shared" si="220"/>
        <v>FV&lt;$10K</v>
      </c>
      <c r="BQ340" t="s">
        <v>6650</v>
      </c>
      <c r="BR340" s="3" t="str">
        <f t="shared" si="221"/>
        <v>No, &lt; $20K Lien</v>
      </c>
      <c r="BS340" s="3" t="str">
        <f t="shared" si="222"/>
        <v>No, Lien &lt; $20K</v>
      </c>
      <c r="BT340" t="s">
        <v>6650</v>
      </c>
      <c r="BU340" s="3" t="str">
        <f t="shared" si="223"/>
        <v>No</v>
      </c>
      <c r="BV340" s="3" t="str">
        <f t="shared" si="224"/>
        <v>No</v>
      </c>
      <c r="BW340" s="3">
        <f t="shared" si="225"/>
        <v>0</v>
      </c>
      <c r="BX340" s="3" t="str">
        <f t="shared" si="226"/>
        <v>No</v>
      </c>
      <c r="BY340" s="3">
        <f t="shared" si="227"/>
        <v>64927</v>
      </c>
      <c r="BZ340">
        <v>1</v>
      </c>
      <c r="CA340" s="3">
        <f t="shared" si="228"/>
        <v>64927</v>
      </c>
      <c r="CC340" s="3" t="e">
        <f t="shared" si="229"/>
        <v>#N/A</v>
      </c>
      <c r="CD340" s="3" t="e">
        <f t="shared" si="230"/>
        <v>#N/A</v>
      </c>
      <c r="CE340" s="3" t="str">
        <f t="shared" si="231"/>
        <v/>
      </c>
      <c r="CF340" s="3" t="e">
        <f>HLOOKUP(CE340,'Valuation Data'!$D$2:$K$5,4,FALSE)</f>
        <v>#N/A</v>
      </c>
      <c r="CG340" s="3">
        <f t="shared" si="232"/>
        <v>64927</v>
      </c>
      <c r="CH340" s="3" t="str">
        <f t="shared" si="233"/>
        <v>No</v>
      </c>
      <c r="CI340" s="3" t="str">
        <f>VLOOKUP(R340,'Use Codes &amp; County Type'!A:D,4,FALSE)</f>
        <v>R</v>
      </c>
      <c r="CJ340" s="3" t="str">
        <f t="shared" si="234"/>
        <v>No</v>
      </c>
      <c r="CK340" s="3" t="str">
        <f t="shared" si="235"/>
        <v>No</v>
      </c>
      <c r="CL340" s="3">
        <f t="shared" si="236"/>
        <v>0.35</v>
      </c>
      <c r="CM340" s="3">
        <f t="shared" si="237"/>
        <v>22724.449999999997</v>
      </c>
      <c r="CN340" s="3" t="e">
        <f t="shared" si="238"/>
        <v>#N/A</v>
      </c>
      <c r="CO340" s="3" t="e">
        <f t="shared" si="239"/>
        <v>#N/A</v>
      </c>
      <c r="CP340" s="3" t="e">
        <f t="shared" si="240"/>
        <v>#N/A</v>
      </c>
      <c r="CR340" s="3" t="e">
        <f t="shared" si="241"/>
        <v>#N/A</v>
      </c>
      <c r="CV340" s="3" t="e">
        <f t="shared" si="242"/>
        <v>#N/A</v>
      </c>
      <c r="CW340" s="3">
        <f t="shared" si="243"/>
        <v>339</v>
      </c>
      <c r="CX340" s="3">
        <f t="shared" si="244"/>
        <v>1095.04</v>
      </c>
      <c r="CY340" s="3" t="e">
        <f t="shared" si="245"/>
        <v>#N/A</v>
      </c>
      <c r="CZ340" t="e">
        <f>NA()</f>
        <v>#N/A</v>
      </c>
      <c r="DA340" t="e">
        <f>NA()</f>
        <v>#N/A</v>
      </c>
    </row>
    <row r="341" spans="1:105" x14ac:dyDescent="0.25">
      <c r="A341">
        <v>340</v>
      </c>
      <c r="B341" t="s">
        <v>3</v>
      </c>
      <c r="C341" t="s">
        <v>449</v>
      </c>
      <c r="D341">
        <v>394.96</v>
      </c>
      <c r="E341">
        <v>2017</v>
      </c>
      <c r="F341">
        <v>394.96</v>
      </c>
      <c r="G341">
        <v>394.96</v>
      </c>
      <c r="H341" s="3">
        <f t="shared" si="205"/>
        <v>0</v>
      </c>
      <c r="I341">
        <v>13128</v>
      </c>
      <c r="J341" t="s">
        <v>2731</v>
      </c>
      <c r="K341" t="s">
        <v>2738</v>
      </c>
      <c r="L341">
        <v>32009</v>
      </c>
      <c r="M341" t="s">
        <v>2986</v>
      </c>
      <c r="N341" t="s">
        <v>4754</v>
      </c>
      <c r="O341">
        <v>-81.913177908142302</v>
      </c>
      <c r="P341">
        <v>30.459391389100801</v>
      </c>
      <c r="Q341" t="s">
        <v>5021</v>
      </c>
      <c r="R341">
        <v>2</v>
      </c>
      <c r="S341" t="s">
        <v>6535</v>
      </c>
      <c r="T341">
        <v>1006</v>
      </c>
      <c r="U341" t="s">
        <v>6578</v>
      </c>
      <c r="V341">
        <v>2017</v>
      </c>
      <c r="W341">
        <v>21057</v>
      </c>
      <c r="X341">
        <v>2017</v>
      </c>
      <c r="Y341">
        <v>23609</v>
      </c>
      <c r="Z341">
        <v>335.61</v>
      </c>
      <c r="AA341" s="3">
        <f t="shared" si="206"/>
        <v>0.84973161839173594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 s="3" t="str">
        <f t="shared" si="207"/>
        <v>No</v>
      </c>
      <c r="AQ341" s="3" t="str">
        <f t="shared" si="208"/>
        <v>No</v>
      </c>
      <c r="AR341" s="3" t="str">
        <f t="shared" si="209"/>
        <v>No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 t="s">
        <v>6634</v>
      </c>
      <c r="AZ341">
        <v>0</v>
      </c>
      <c r="BA341">
        <v>0</v>
      </c>
      <c r="BB341" t="s">
        <v>6616</v>
      </c>
      <c r="BC341">
        <v>0</v>
      </c>
      <c r="BD341" s="4" t="str">
        <f t="shared" si="210"/>
        <v>No</v>
      </c>
      <c r="BE341" t="s">
        <v>6640</v>
      </c>
      <c r="BF341" s="3" t="str">
        <f t="shared" si="211"/>
        <v>No</v>
      </c>
      <c r="BG341" t="s">
        <v>6645</v>
      </c>
      <c r="BH341" s="3" t="str">
        <f t="shared" si="212"/>
        <v>13128 US HWY 301</v>
      </c>
      <c r="BI341" s="3" t="str">
        <f t="shared" si="213"/>
        <v>Bryceville</v>
      </c>
      <c r="BJ341" s="3" t="str">
        <f t="shared" si="214"/>
        <v>Florida</v>
      </c>
      <c r="BK341" s="3">
        <f t="shared" si="215"/>
        <v>32009</v>
      </c>
      <c r="BL341" s="3" t="str">
        <f t="shared" si="216"/>
        <v>13128 US HWY 301 BRYCEVILLE FL 32009</v>
      </c>
      <c r="BM341" s="3" t="str">
        <f t="shared" si="217"/>
        <v/>
      </c>
      <c r="BN341" s="3" t="str">
        <f t="shared" si="218"/>
        <v>Pass</v>
      </c>
      <c r="BO341" s="3" t="str">
        <f t="shared" si="219"/>
        <v>No</v>
      </c>
      <c r="BP341" s="3" t="str">
        <f t="shared" si="220"/>
        <v>FV&lt;$10K</v>
      </c>
      <c r="BQ341" t="s">
        <v>6650</v>
      </c>
      <c r="BR341" s="3" t="str">
        <f t="shared" si="221"/>
        <v>No, &lt; $20K Lien</v>
      </c>
      <c r="BS341" s="3" t="str">
        <f t="shared" si="222"/>
        <v>No, Lien &lt; $20K</v>
      </c>
      <c r="BT341" t="s">
        <v>6650</v>
      </c>
      <c r="BU341" s="3" t="str">
        <f t="shared" si="223"/>
        <v>No</v>
      </c>
      <c r="BV341" s="3" t="str">
        <f t="shared" si="224"/>
        <v>No</v>
      </c>
      <c r="BW341" s="3">
        <f t="shared" si="225"/>
        <v>0</v>
      </c>
      <c r="BX341" s="3" t="str">
        <f t="shared" si="226"/>
        <v>No</v>
      </c>
      <c r="BY341" s="3">
        <f t="shared" si="227"/>
        <v>21057</v>
      </c>
      <c r="BZ341">
        <v>1</v>
      </c>
      <c r="CA341" s="3">
        <f t="shared" si="228"/>
        <v>21057</v>
      </c>
      <c r="CC341" s="3">
        <f t="shared" si="229"/>
        <v>0</v>
      </c>
      <c r="CD341" s="3">
        <f t="shared" si="230"/>
        <v>0</v>
      </c>
      <c r="CE341" s="3" t="str">
        <f t="shared" si="231"/>
        <v/>
      </c>
      <c r="CF341" s="3" t="e">
        <f>HLOOKUP(CE341,'Valuation Data'!$D$2:$K$5,4,FALSE)</f>
        <v>#N/A</v>
      </c>
      <c r="CG341" s="3">
        <f t="shared" si="232"/>
        <v>21057</v>
      </c>
      <c r="CH341" s="3" t="str">
        <f t="shared" si="233"/>
        <v>No</v>
      </c>
      <c r="CI341" s="3" t="str">
        <f>VLOOKUP(R341,'Use Codes &amp; County Type'!A:D,4,FALSE)</f>
        <v>R</v>
      </c>
      <c r="CJ341" s="3" t="str">
        <f t="shared" si="234"/>
        <v>No</v>
      </c>
      <c r="CK341" s="3" t="str">
        <f t="shared" si="235"/>
        <v>No</v>
      </c>
      <c r="CL341" s="3">
        <f t="shared" si="236"/>
        <v>0.35</v>
      </c>
      <c r="CM341" s="3">
        <f t="shared" si="237"/>
        <v>7369.95</v>
      </c>
      <c r="CN341" s="3">
        <f t="shared" si="238"/>
        <v>1579.84</v>
      </c>
      <c r="CO341" s="3">
        <f t="shared" si="239"/>
        <v>5790.11</v>
      </c>
      <c r="CP341" s="3">
        <f t="shared" si="240"/>
        <v>7.5026831932374027E-2</v>
      </c>
      <c r="CR341" s="3" t="str">
        <f t="shared" si="241"/>
        <v>No</v>
      </c>
      <c r="CV341" s="3" t="str">
        <f t="shared" si="242"/>
        <v>FMV&lt;$30K</v>
      </c>
      <c r="CW341" s="3">
        <f t="shared" si="243"/>
        <v>340</v>
      </c>
      <c r="CX341" s="3">
        <f t="shared" si="244"/>
        <v>394.96</v>
      </c>
      <c r="CY341" s="3" t="str">
        <f t="shared" si="245"/>
        <v>Ok</v>
      </c>
      <c r="CZ341">
        <v>0</v>
      </c>
      <c r="DA341">
        <v>0</v>
      </c>
    </row>
    <row r="342" spans="1:105" x14ac:dyDescent="0.25">
      <c r="A342">
        <v>341</v>
      </c>
      <c r="B342" t="s">
        <v>3</v>
      </c>
      <c r="C342" t="s">
        <v>450</v>
      </c>
      <c r="D342">
        <v>464.11</v>
      </c>
      <c r="E342">
        <v>2017</v>
      </c>
      <c r="F342">
        <v>464.11</v>
      </c>
      <c r="G342">
        <v>464.11</v>
      </c>
      <c r="H342" s="3">
        <f t="shared" si="205"/>
        <v>0</v>
      </c>
      <c r="I342">
        <v>8095</v>
      </c>
      <c r="J342" t="s">
        <v>2731</v>
      </c>
      <c r="K342" t="s">
        <v>2738</v>
      </c>
      <c r="L342">
        <v>32009</v>
      </c>
      <c r="M342" t="s">
        <v>2987</v>
      </c>
      <c r="N342" t="s">
        <v>4754</v>
      </c>
      <c r="O342">
        <v>-81.913744271024299</v>
      </c>
      <c r="P342">
        <v>30.457914306232599</v>
      </c>
      <c r="Q342" t="s">
        <v>5019</v>
      </c>
      <c r="R342">
        <v>2</v>
      </c>
      <c r="S342" t="s">
        <v>6535</v>
      </c>
      <c r="T342">
        <v>1006</v>
      </c>
      <c r="U342" t="s">
        <v>6578</v>
      </c>
      <c r="V342">
        <v>2017</v>
      </c>
      <c r="W342">
        <v>24055</v>
      </c>
      <c r="X342">
        <v>2017</v>
      </c>
      <c r="Y342">
        <v>29417</v>
      </c>
      <c r="Z342">
        <v>399.54</v>
      </c>
      <c r="AA342" s="3">
        <f t="shared" si="206"/>
        <v>0.86087349981685379</v>
      </c>
      <c r="AB342" t="s">
        <v>6616</v>
      </c>
      <c r="AC342" t="s">
        <v>6616</v>
      </c>
      <c r="AD342" t="s">
        <v>6616</v>
      </c>
      <c r="AE342" t="s">
        <v>6616</v>
      </c>
      <c r="AF342" t="s">
        <v>6616</v>
      </c>
      <c r="AG342" t="s">
        <v>6616</v>
      </c>
      <c r="AH342" t="s">
        <v>6616</v>
      </c>
      <c r="AI342" t="s">
        <v>6618</v>
      </c>
      <c r="AJ342" t="s">
        <v>6618</v>
      </c>
      <c r="AK342" t="s">
        <v>6618</v>
      </c>
      <c r="AL342" t="s">
        <v>6618</v>
      </c>
      <c r="AM342" t="s">
        <v>6618</v>
      </c>
      <c r="AN342" t="s">
        <v>6618</v>
      </c>
      <c r="AO342" t="s">
        <v>6618</v>
      </c>
      <c r="AP342" s="3" t="str">
        <f t="shared" si="207"/>
        <v>No</v>
      </c>
      <c r="AQ342" s="3" t="str">
        <f t="shared" si="208"/>
        <v>No</v>
      </c>
      <c r="AR342" s="3" t="str">
        <f t="shared" si="209"/>
        <v>No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 t="s">
        <v>6634</v>
      </c>
      <c r="AZ342" t="s">
        <v>6638</v>
      </c>
      <c r="BA342">
        <v>1</v>
      </c>
      <c r="BB342" t="s">
        <v>6616</v>
      </c>
      <c r="BC342" t="s">
        <v>6616</v>
      </c>
      <c r="BD342" s="4" t="str">
        <f t="shared" si="210"/>
        <v>No</v>
      </c>
      <c r="BE342" t="s">
        <v>6640</v>
      </c>
      <c r="BF342" s="3" t="str">
        <f t="shared" si="211"/>
        <v>No</v>
      </c>
      <c r="BG342" t="s">
        <v>6645</v>
      </c>
      <c r="BH342" s="3" t="str">
        <f t="shared" si="212"/>
        <v>8095 PODER PL</v>
      </c>
      <c r="BI342" s="3" t="str">
        <f t="shared" si="213"/>
        <v>Bryceville</v>
      </c>
      <c r="BJ342" s="3" t="str">
        <f t="shared" si="214"/>
        <v>Florida</v>
      </c>
      <c r="BK342" s="3">
        <f t="shared" si="215"/>
        <v>32009</v>
      </c>
      <c r="BL342" s="3" t="str">
        <f t="shared" si="216"/>
        <v>8095 PODER PL BRYCEVILLE FL 32009</v>
      </c>
      <c r="BM342" s="3" t="str">
        <f t="shared" si="217"/>
        <v/>
      </c>
      <c r="BN342" s="3" t="str">
        <f t="shared" si="218"/>
        <v>Pass</v>
      </c>
      <c r="BO342" s="3" t="str">
        <f t="shared" si="219"/>
        <v>No</v>
      </c>
      <c r="BP342" s="3" t="str">
        <f t="shared" si="220"/>
        <v>FV&lt;$10K</v>
      </c>
      <c r="BQ342" t="s">
        <v>6650</v>
      </c>
      <c r="BR342" s="3" t="str">
        <f t="shared" si="221"/>
        <v>No, &lt; $20K Lien</v>
      </c>
      <c r="BS342" s="3" t="str">
        <f t="shared" si="222"/>
        <v>No, Lien &lt; $20K</v>
      </c>
      <c r="BT342" t="s">
        <v>6650</v>
      </c>
      <c r="BU342" s="3" t="str">
        <f t="shared" si="223"/>
        <v>No</v>
      </c>
      <c r="BV342" s="3" t="str">
        <f t="shared" si="224"/>
        <v>No</v>
      </c>
      <c r="BW342" s="3">
        <f t="shared" si="225"/>
        <v>1</v>
      </c>
      <c r="BX342" s="3" t="str">
        <f t="shared" si="226"/>
        <v>No</v>
      </c>
      <c r="BY342" s="3">
        <f t="shared" si="227"/>
        <v>24055</v>
      </c>
      <c r="BZ342">
        <v>1</v>
      </c>
      <c r="CA342" s="3">
        <f t="shared" si="228"/>
        <v>24055</v>
      </c>
      <c r="CC342" s="3">
        <f t="shared" si="229"/>
        <v>0</v>
      </c>
      <c r="CD342" s="3">
        <f t="shared" si="230"/>
        <v>0</v>
      </c>
      <c r="CE342" s="3" t="str">
        <f t="shared" si="231"/>
        <v/>
      </c>
      <c r="CF342" s="3" t="e">
        <f>HLOOKUP(CE342,'Valuation Data'!$D$2:$K$5,4,FALSE)</f>
        <v>#N/A</v>
      </c>
      <c r="CG342" s="3">
        <f t="shared" si="232"/>
        <v>24055</v>
      </c>
      <c r="CH342" s="3" t="str">
        <f t="shared" si="233"/>
        <v>No</v>
      </c>
      <c r="CI342" s="3" t="str">
        <f>VLOOKUP(R342,'Use Codes &amp; County Type'!A:D,4,FALSE)</f>
        <v>R</v>
      </c>
      <c r="CJ342" s="3" t="str">
        <f t="shared" si="234"/>
        <v>No</v>
      </c>
      <c r="CK342" s="3" t="str">
        <f t="shared" si="235"/>
        <v>No</v>
      </c>
      <c r="CL342" s="3">
        <f t="shared" si="236"/>
        <v>0.35</v>
      </c>
      <c r="CM342" s="3">
        <f t="shared" si="237"/>
        <v>8419.25</v>
      </c>
      <c r="CN342" s="3">
        <f t="shared" si="238"/>
        <v>2320.5500000000002</v>
      </c>
      <c r="CO342" s="3">
        <f t="shared" si="239"/>
        <v>6098.7</v>
      </c>
      <c r="CP342" s="3">
        <f t="shared" si="240"/>
        <v>9.6468509665350241E-2</v>
      </c>
      <c r="CR342" s="3" t="str">
        <f t="shared" si="241"/>
        <v>No</v>
      </c>
      <c r="CV342" s="3" t="str">
        <f t="shared" si="242"/>
        <v>FMV&lt;$30K</v>
      </c>
      <c r="CW342" s="3">
        <f t="shared" si="243"/>
        <v>341</v>
      </c>
      <c r="CX342" s="3">
        <f t="shared" si="244"/>
        <v>464.11</v>
      </c>
      <c r="CY342" s="3" t="str">
        <f t="shared" si="245"/>
        <v>Ok</v>
      </c>
      <c r="CZ342">
        <v>0</v>
      </c>
      <c r="DA342">
        <v>0</v>
      </c>
    </row>
    <row r="343" spans="1:105" x14ac:dyDescent="0.25">
      <c r="A343">
        <v>342</v>
      </c>
      <c r="B343" t="s">
        <v>3</v>
      </c>
      <c r="C343" t="s">
        <v>451</v>
      </c>
      <c r="D343">
        <v>1344.52</v>
      </c>
      <c r="E343">
        <v>2017</v>
      </c>
      <c r="F343">
        <v>1344.52</v>
      </c>
      <c r="G343">
        <v>1344.52</v>
      </c>
      <c r="H343" s="3">
        <f t="shared" si="205"/>
        <v>0</v>
      </c>
      <c r="I343">
        <v>12918</v>
      </c>
      <c r="J343" t="s">
        <v>2731</v>
      </c>
      <c r="K343" t="s">
        <v>2738</v>
      </c>
      <c r="L343">
        <v>32009</v>
      </c>
      <c r="M343" t="s">
        <v>2988</v>
      </c>
      <c r="N343" t="s">
        <v>4754</v>
      </c>
      <c r="O343">
        <v>-81.914304521471806</v>
      </c>
      <c r="P343">
        <v>30.456453041449102</v>
      </c>
      <c r="Q343" t="s">
        <v>5022</v>
      </c>
      <c r="R343">
        <v>2</v>
      </c>
      <c r="S343" t="s">
        <v>6535</v>
      </c>
      <c r="T343">
        <v>1006</v>
      </c>
      <c r="U343" t="s">
        <v>6578</v>
      </c>
      <c r="V343">
        <v>2017</v>
      </c>
      <c r="W343">
        <v>80165</v>
      </c>
      <c r="X343">
        <v>2017</v>
      </c>
      <c r="Y343">
        <v>80165</v>
      </c>
      <c r="Z343">
        <v>899</v>
      </c>
      <c r="AA343" s="3">
        <f t="shared" si="206"/>
        <v>0.66864010948145058</v>
      </c>
      <c r="AB343" t="s">
        <v>6616</v>
      </c>
      <c r="AI343" t="s">
        <v>6618</v>
      </c>
      <c r="AJ343" t="s">
        <v>6618</v>
      </c>
      <c r="AK343">
        <v>0</v>
      </c>
      <c r="AL343">
        <v>0</v>
      </c>
      <c r="AM343">
        <v>0</v>
      </c>
      <c r="AN343">
        <v>0</v>
      </c>
      <c r="AO343">
        <v>0</v>
      </c>
      <c r="AP343" s="3" t="str">
        <f t="shared" si="207"/>
        <v>No</v>
      </c>
      <c r="AQ343" s="3" t="str">
        <f t="shared" si="208"/>
        <v>No</v>
      </c>
      <c r="AR343" s="3" t="str">
        <f t="shared" si="209"/>
        <v>No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 t="s">
        <v>6634</v>
      </c>
      <c r="AZ343">
        <v>0</v>
      </c>
      <c r="BA343">
        <v>0</v>
      </c>
      <c r="BB343" t="s">
        <v>6616</v>
      </c>
      <c r="BC343" t="s">
        <v>6616</v>
      </c>
      <c r="BD343" s="4" t="str">
        <f t="shared" si="210"/>
        <v>No</v>
      </c>
      <c r="BE343" t="s">
        <v>6640</v>
      </c>
      <c r="BF343" s="3" t="str">
        <f t="shared" si="211"/>
        <v>No</v>
      </c>
      <c r="BG343" t="s">
        <v>6645</v>
      </c>
      <c r="BH343" s="3" t="str">
        <f t="shared" si="212"/>
        <v>12918 US HWY 301</v>
      </c>
      <c r="BI343" s="3" t="str">
        <f t="shared" si="213"/>
        <v>Bryceville</v>
      </c>
      <c r="BJ343" s="3" t="str">
        <f t="shared" si="214"/>
        <v>Florida</v>
      </c>
      <c r="BK343" s="3">
        <f t="shared" si="215"/>
        <v>32009</v>
      </c>
      <c r="BL343" s="3" t="str">
        <f t="shared" si="216"/>
        <v>12918 US HWY 301 BRYCEVILLE FL 32009</v>
      </c>
      <c r="BM343" s="3" t="str">
        <f t="shared" si="217"/>
        <v/>
      </c>
      <c r="BN343" s="3" t="str">
        <f t="shared" si="218"/>
        <v>Pass</v>
      </c>
      <c r="BO343" s="3" t="str">
        <f t="shared" si="219"/>
        <v>No</v>
      </c>
      <c r="BP343" s="3" t="str">
        <f t="shared" si="220"/>
        <v>FV&lt;$10K</v>
      </c>
      <c r="BQ343" t="s">
        <v>6650</v>
      </c>
      <c r="BR343" s="3" t="str">
        <f t="shared" si="221"/>
        <v>No, &lt; $20K Lien</v>
      </c>
      <c r="BS343" s="3" t="str">
        <f t="shared" si="222"/>
        <v>No, Lien &lt; $20K</v>
      </c>
      <c r="BT343" t="s">
        <v>6650</v>
      </c>
      <c r="BU343" s="3" t="str">
        <f t="shared" si="223"/>
        <v>No</v>
      </c>
      <c r="BV343" s="3" t="str">
        <f t="shared" si="224"/>
        <v>No</v>
      </c>
      <c r="BW343" s="3">
        <f t="shared" si="225"/>
        <v>0</v>
      </c>
      <c r="BX343" s="3" t="str">
        <f t="shared" si="226"/>
        <v>No</v>
      </c>
      <c r="BY343" s="3">
        <f t="shared" si="227"/>
        <v>80165</v>
      </c>
      <c r="BZ343">
        <v>1</v>
      </c>
      <c r="CA343" s="3">
        <f t="shared" si="228"/>
        <v>80165</v>
      </c>
      <c r="CC343" s="3">
        <f t="shared" si="229"/>
        <v>0</v>
      </c>
      <c r="CD343" s="3">
        <f t="shared" si="230"/>
        <v>0</v>
      </c>
      <c r="CE343" s="3" t="str">
        <f t="shared" si="231"/>
        <v/>
      </c>
      <c r="CF343" s="3" t="e">
        <f>HLOOKUP(CE343,'Valuation Data'!$D$2:$K$5,4,FALSE)</f>
        <v>#N/A</v>
      </c>
      <c r="CG343" s="3">
        <f t="shared" si="232"/>
        <v>80165</v>
      </c>
      <c r="CH343" s="3" t="str">
        <f t="shared" si="233"/>
        <v>No</v>
      </c>
      <c r="CI343" s="3" t="str">
        <f>VLOOKUP(R343,'Use Codes &amp; County Type'!A:D,4,FALSE)</f>
        <v>R</v>
      </c>
      <c r="CJ343" s="3" t="str">
        <f t="shared" si="234"/>
        <v>No</v>
      </c>
      <c r="CK343" s="3" t="str">
        <f t="shared" si="235"/>
        <v>No</v>
      </c>
      <c r="CL343" s="3">
        <f t="shared" si="236"/>
        <v>0.35</v>
      </c>
      <c r="CM343" s="3">
        <f t="shared" si="237"/>
        <v>28057.75</v>
      </c>
      <c r="CN343" s="3">
        <f t="shared" si="238"/>
        <v>5378.08</v>
      </c>
      <c r="CO343" s="3">
        <f t="shared" si="239"/>
        <v>22679.67</v>
      </c>
      <c r="CP343" s="3">
        <f t="shared" si="240"/>
        <v>6.7087631759496044E-2</v>
      </c>
      <c r="CR343" s="3" t="str">
        <f t="shared" si="241"/>
        <v>No</v>
      </c>
      <c r="CV343" s="3" t="str">
        <f t="shared" si="242"/>
        <v>*Bid</v>
      </c>
      <c r="CW343" s="3">
        <f t="shared" si="243"/>
        <v>342</v>
      </c>
      <c r="CX343" s="3">
        <f t="shared" si="244"/>
        <v>1344.52</v>
      </c>
      <c r="CY343" s="3" t="str">
        <f t="shared" si="245"/>
        <v>Ok</v>
      </c>
      <c r="CZ343">
        <v>0</v>
      </c>
      <c r="DA343">
        <v>0</v>
      </c>
    </row>
    <row r="344" spans="1:105" x14ac:dyDescent="0.25">
      <c r="A344">
        <v>343</v>
      </c>
      <c r="B344" t="s">
        <v>3</v>
      </c>
      <c r="C344" t="s">
        <v>452</v>
      </c>
      <c r="D344">
        <v>382.08</v>
      </c>
      <c r="E344">
        <v>2017</v>
      </c>
      <c r="F344">
        <v>382.08</v>
      </c>
      <c r="G344">
        <v>382.08</v>
      </c>
      <c r="H344" s="3">
        <f t="shared" si="205"/>
        <v>0</v>
      </c>
      <c r="I344">
        <v>12808</v>
      </c>
      <c r="J344" t="s">
        <v>2731</v>
      </c>
      <c r="K344" t="s">
        <v>2738</v>
      </c>
      <c r="L344">
        <v>32009</v>
      </c>
      <c r="M344" t="s">
        <v>2989</v>
      </c>
      <c r="N344" t="s">
        <v>4754</v>
      </c>
      <c r="O344">
        <v>-81.914858846712903</v>
      </c>
      <c r="P344">
        <v>30.455007175077299</v>
      </c>
      <c r="Q344" t="s">
        <v>5023</v>
      </c>
      <c r="R344">
        <v>2</v>
      </c>
      <c r="S344" t="s">
        <v>6535</v>
      </c>
      <c r="T344">
        <v>1006</v>
      </c>
      <c r="U344" t="s">
        <v>6578</v>
      </c>
      <c r="V344">
        <v>2017</v>
      </c>
      <c r="W344">
        <v>20275</v>
      </c>
      <c r="X344">
        <v>2017</v>
      </c>
      <c r="Y344">
        <v>22814</v>
      </c>
      <c r="Z344">
        <v>323.7</v>
      </c>
      <c r="AA344" s="3">
        <f t="shared" si="206"/>
        <v>0.84720477386934678</v>
      </c>
      <c r="AC344" t="s">
        <v>6616</v>
      </c>
      <c r="AD344" t="s">
        <v>6616</v>
      </c>
      <c r="AE344" t="s">
        <v>6616</v>
      </c>
      <c r="AF344" t="s">
        <v>6616</v>
      </c>
      <c r="AG344" t="s">
        <v>6616</v>
      </c>
      <c r="AH344" t="s">
        <v>6616</v>
      </c>
      <c r="AI344" t="s">
        <v>6618</v>
      </c>
      <c r="AJ344" t="s">
        <v>6618</v>
      </c>
      <c r="AK344" t="s">
        <v>6618</v>
      </c>
      <c r="AL344" t="s">
        <v>6618</v>
      </c>
      <c r="AM344" t="s">
        <v>6618</v>
      </c>
      <c r="AN344" t="s">
        <v>6618</v>
      </c>
      <c r="AO344" t="s">
        <v>6618</v>
      </c>
      <c r="AP344" s="3" t="str">
        <f t="shared" si="207"/>
        <v>No</v>
      </c>
      <c r="AQ344" s="3" t="str">
        <f t="shared" si="208"/>
        <v>No</v>
      </c>
      <c r="AR344" s="3" t="str">
        <f t="shared" si="209"/>
        <v>No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 t="s">
        <v>6634</v>
      </c>
      <c r="AZ344" t="s">
        <v>6638</v>
      </c>
      <c r="BA344">
        <v>0</v>
      </c>
      <c r="BB344" t="s">
        <v>6616</v>
      </c>
      <c r="BC344" t="s">
        <v>6616</v>
      </c>
      <c r="BD344" s="4" t="str">
        <f t="shared" si="210"/>
        <v>No</v>
      </c>
      <c r="BE344" t="s">
        <v>6640</v>
      </c>
      <c r="BF344" s="3" t="str">
        <f t="shared" si="211"/>
        <v>No</v>
      </c>
      <c r="BG344" t="s">
        <v>6645</v>
      </c>
      <c r="BH344" s="3" t="str">
        <f t="shared" si="212"/>
        <v>12808 US HWY 301</v>
      </c>
      <c r="BI344" s="3" t="str">
        <f t="shared" si="213"/>
        <v>Bryceville</v>
      </c>
      <c r="BJ344" s="3" t="str">
        <f t="shared" si="214"/>
        <v>Florida</v>
      </c>
      <c r="BK344" s="3">
        <f t="shared" si="215"/>
        <v>32009</v>
      </c>
      <c r="BL344" s="3" t="str">
        <f t="shared" si="216"/>
        <v>12808 US HWY 301 BRYCEVILLE FL 32009</v>
      </c>
      <c r="BM344" s="3" t="str">
        <f t="shared" si="217"/>
        <v/>
      </c>
      <c r="BN344" s="3" t="str">
        <f t="shared" si="218"/>
        <v>Pass</v>
      </c>
      <c r="BO344" s="3" t="str">
        <f t="shared" si="219"/>
        <v>No</v>
      </c>
      <c r="BP344" s="3" t="str">
        <f t="shared" si="220"/>
        <v>FV&lt;$10K</v>
      </c>
      <c r="BQ344" t="s">
        <v>6650</v>
      </c>
      <c r="BR344" s="3" t="str">
        <f t="shared" si="221"/>
        <v>No, &lt; $20K Lien</v>
      </c>
      <c r="BS344" s="3" t="str">
        <f t="shared" si="222"/>
        <v>No, Lien &lt; $20K</v>
      </c>
      <c r="BT344" t="s">
        <v>6650</v>
      </c>
      <c r="BU344" s="3" t="str">
        <f t="shared" si="223"/>
        <v>No</v>
      </c>
      <c r="BV344" s="3" t="str">
        <f t="shared" si="224"/>
        <v>No</v>
      </c>
      <c r="BW344" s="3">
        <f t="shared" si="225"/>
        <v>0</v>
      </c>
      <c r="BX344" s="3" t="str">
        <f t="shared" si="226"/>
        <v>No</v>
      </c>
      <c r="BY344" s="3">
        <f t="shared" si="227"/>
        <v>20275</v>
      </c>
      <c r="BZ344">
        <v>1</v>
      </c>
      <c r="CA344" s="3">
        <f t="shared" si="228"/>
        <v>20275</v>
      </c>
      <c r="CC344" s="3">
        <f t="shared" si="229"/>
        <v>0</v>
      </c>
      <c r="CD344" s="3">
        <f t="shared" si="230"/>
        <v>0</v>
      </c>
      <c r="CE344" s="3" t="str">
        <f t="shared" si="231"/>
        <v/>
      </c>
      <c r="CF344" s="3" t="e">
        <f>HLOOKUP(CE344,'Valuation Data'!$D$2:$K$5,4,FALSE)</f>
        <v>#N/A</v>
      </c>
      <c r="CG344" s="3">
        <f t="shared" si="232"/>
        <v>20275</v>
      </c>
      <c r="CH344" s="3" t="str">
        <f t="shared" si="233"/>
        <v>No</v>
      </c>
      <c r="CI344" s="3" t="str">
        <f>VLOOKUP(R344,'Use Codes &amp; County Type'!A:D,4,FALSE)</f>
        <v>R</v>
      </c>
      <c r="CJ344" s="3" t="str">
        <f t="shared" si="234"/>
        <v>No</v>
      </c>
      <c r="CK344" s="3" t="str">
        <f t="shared" si="235"/>
        <v>No</v>
      </c>
      <c r="CL344" s="3">
        <f t="shared" si="236"/>
        <v>0.35</v>
      </c>
      <c r="CM344" s="3">
        <f t="shared" si="237"/>
        <v>7096.25</v>
      </c>
      <c r="CN344" s="3">
        <f t="shared" si="238"/>
        <v>1528.32</v>
      </c>
      <c r="CO344" s="3">
        <f t="shared" si="239"/>
        <v>5567.93</v>
      </c>
      <c r="CP344" s="3">
        <f t="shared" si="240"/>
        <v>7.5379531442663378E-2</v>
      </c>
      <c r="CR344" s="3" t="str">
        <f t="shared" si="241"/>
        <v>No</v>
      </c>
      <c r="CV344" s="3" t="str">
        <f t="shared" si="242"/>
        <v>FMV&lt;$30K</v>
      </c>
      <c r="CW344" s="3">
        <f t="shared" si="243"/>
        <v>343</v>
      </c>
      <c r="CX344" s="3">
        <f t="shared" si="244"/>
        <v>382.08</v>
      </c>
      <c r="CY344" s="3" t="str">
        <f t="shared" si="245"/>
        <v>Ok</v>
      </c>
      <c r="CZ344">
        <v>0</v>
      </c>
      <c r="DA344">
        <v>0</v>
      </c>
    </row>
    <row r="345" spans="1:105" x14ac:dyDescent="0.25">
      <c r="A345">
        <v>344</v>
      </c>
      <c r="B345" t="s">
        <v>3</v>
      </c>
      <c r="C345" t="s">
        <v>453</v>
      </c>
      <c r="D345">
        <v>295.32</v>
      </c>
      <c r="E345">
        <v>2017</v>
      </c>
      <c r="F345">
        <v>295.32</v>
      </c>
      <c r="G345">
        <v>295.32</v>
      </c>
      <c r="H345" s="3">
        <f t="shared" si="205"/>
        <v>0</v>
      </c>
      <c r="I345">
        <v>12801</v>
      </c>
      <c r="J345" t="s">
        <v>2731</v>
      </c>
      <c r="K345" t="s">
        <v>2738</v>
      </c>
      <c r="L345">
        <v>32009</v>
      </c>
      <c r="M345" t="s">
        <v>2990</v>
      </c>
      <c r="N345" t="s">
        <v>4754</v>
      </c>
      <c r="O345">
        <v>-81.913098015431203</v>
      </c>
      <c r="P345">
        <v>30.454600080281999</v>
      </c>
      <c r="Q345" t="s">
        <v>5024</v>
      </c>
      <c r="R345">
        <v>0</v>
      </c>
      <c r="S345" t="s">
        <v>6538</v>
      </c>
      <c r="T345">
        <v>8001</v>
      </c>
      <c r="U345" t="s">
        <v>6581</v>
      </c>
      <c r="V345">
        <v>2017</v>
      </c>
      <c r="W345">
        <v>15180</v>
      </c>
      <c r="X345">
        <v>2017</v>
      </c>
      <c r="Y345">
        <v>17250</v>
      </c>
      <c r="Z345">
        <v>243.48</v>
      </c>
      <c r="AA345" s="3">
        <f t="shared" si="206"/>
        <v>0.82446160097521326</v>
      </c>
      <c r="AB345" t="s">
        <v>6616</v>
      </c>
      <c r="AC345" t="s">
        <v>6616</v>
      </c>
      <c r="AD345" t="s">
        <v>6616</v>
      </c>
      <c r="AE345" t="s">
        <v>6616</v>
      </c>
      <c r="AF345" t="s">
        <v>6616</v>
      </c>
      <c r="AG345" t="s">
        <v>6616</v>
      </c>
      <c r="AH345" t="s">
        <v>6616</v>
      </c>
      <c r="AI345" t="s">
        <v>6618</v>
      </c>
      <c r="AJ345" t="s">
        <v>6618</v>
      </c>
      <c r="AK345" t="s">
        <v>6618</v>
      </c>
      <c r="AL345" t="s">
        <v>6618</v>
      </c>
      <c r="AM345" t="s">
        <v>6618</v>
      </c>
      <c r="AN345" t="s">
        <v>6618</v>
      </c>
      <c r="AO345" t="s">
        <v>6618</v>
      </c>
      <c r="AP345" s="3" t="str">
        <f t="shared" si="207"/>
        <v>No</v>
      </c>
      <c r="AQ345" s="3" t="str">
        <f t="shared" si="208"/>
        <v>No</v>
      </c>
      <c r="AR345" s="3" t="str">
        <f t="shared" si="209"/>
        <v>No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 t="s">
        <v>6634</v>
      </c>
      <c r="AZ345" t="s">
        <v>6638</v>
      </c>
      <c r="BA345">
        <v>7</v>
      </c>
      <c r="BB345" t="s">
        <v>6616</v>
      </c>
      <c r="BC345" t="s">
        <v>6616</v>
      </c>
      <c r="BD345" s="4" t="str">
        <f t="shared" si="210"/>
        <v>No</v>
      </c>
      <c r="BE345" t="s">
        <v>6640</v>
      </c>
      <c r="BF345" s="3" t="str">
        <f t="shared" si="211"/>
        <v>No</v>
      </c>
      <c r="BG345" t="s">
        <v>6645</v>
      </c>
      <c r="BH345" s="3" t="str">
        <f t="shared" si="212"/>
        <v>12801 US HWY 301</v>
      </c>
      <c r="BI345" s="3" t="str">
        <f t="shared" si="213"/>
        <v>Bryceville</v>
      </c>
      <c r="BJ345" s="3" t="str">
        <f t="shared" si="214"/>
        <v>Florida</v>
      </c>
      <c r="BK345" s="3">
        <f t="shared" si="215"/>
        <v>32009</v>
      </c>
      <c r="BL345" s="3" t="str">
        <f t="shared" si="216"/>
        <v>12801 US HWY 301 BRYCEVILLE FL 32009</v>
      </c>
      <c r="BM345" s="3" t="str">
        <f t="shared" si="217"/>
        <v/>
      </c>
      <c r="BN345" s="3" t="str">
        <f t="shared" si="218"/>
        <v>Pass</v>
      </c>
      <c r="BO345" s="3" t="str">
        <f t="shared" si="219"/>
        <v>No</v>
      </c>
      <c r="BP345" s="3" t="str">
        <f t="shared" si="220"/>
        <v>FV&lt;$10K</v>
      </c>
      <c r="BQ345" t="s">
        <v>6650</v>
      </c>
      <c r="BR345" s="3" t="str">
        <f t="shared" si="221"/>
        <v>No, &lt; $20K Lien</v>
      </c>
      <c r="BS345" s="3" t="str">
        <f t="shared" si="222"/>
        <v>No, Lien &lt; $20K</v>
      </c>
      <c r="BT345" t="s">
        <v>6650</v>
      </c>
      <c r="BU345" s="3" t="str">
        <f t="shared" si="223"/>
        <v>No</v>
      </c>
      <c r="BV345" s="3" t="str">
        <f t="shared" si="224"/>
        <v>No</v>
      </c>
      <c r="BW345" s="3">
        <f t="shared" si="225"/>
        <v>7</v>
      </c>
      <c r="BX345" s="3" t="str">
        <f t="shared" si="226"/>
        <v>No</v>
      </c>
      <c r="BY345" s="3">
        <f t="shared" si="227"/>
        <v>15180</v>
      </c>
      <c r="BZ345">
        <v>1</v>
      </c>
      <c r="CA345" s="3">
        <f t="shared" si="228"/>
        <v>15180</v>
      </c>
      <c r="CC345" s="3">
        <f t="shared" si="229"/>
        <v>0</v>
      </c>
      <c r="CD345" s="3">
        <f t="shared" si="230"/>
        <v>0</v>
      </c>
      <c r="CE345" s="3" t="str">
        <f t="shared" si="231"/>
        <v/>
      </c>
      <c r="CF345" s="3" t="e">
        <f>HLOOKUP(CE345,'Valuation Data'!$D$2:$K$5,4,FALSE)</f>
        <v>#N/A</v>
      </c>
      <c r="CG345" s="3">
        <f t="shared" si="232"/>
        <v>15180</v>
      </c>
      <c r="CH345" s="3" t="str">
        <f t="shared" si="233"/>
        <v>No</v>
      </c>
      <c r="CI345" s="3" t="str">
        <f>VLOOKUP(R345,'Use Codes &amp; County Type'!A:D,4,FALSE)</f>
        <v>V</v>
      </c>
      <c r="CJ345" s="3" t="str">
        <f t="shared" si="234"/>
        <v>Yes</v>
      </c>
      <c r="CK345" s="3" t="str">
        <f t="shared" si="235"/>
        <v>No</v>
      </c>
      <c r="CL345" s="3">
        <f t="shared" si="236"/>
        <v>0</v>
      </c>
      <c r="CM345" s="3">
        <f t="shared" si="237"/>
        <v>0</v>
      </c>
      <c r="CN345" s="3">
        <f t="shared" si="238"/>
        <v>3248.52</v>
      </c>
      <c r="CO345" s="3">
        <f t="shared" si="239"/>
        <v>-3248.52</v>
      </c>
      <c r="CP345" s="3">
        <f t="shared" si="240"/>
        <v>0.214</v>
      </c>
      <c r="CR345" s="3" t="str">
        <f t="shared" si="241"/>
        <v>No</v>
      </c>
      <c r="CV345" s="3" t="str">
        <f t="shared" si="242"/>
        <v>FMV&lt;$30K</v>
      </c>
      <c r="CW345" s="3">
        <f t="shared" si="243"/>
        <v>344</v>
      </c>
      <c r="CX345" s="3">
        <f t="shared" si="244"/>
        <v>295.32</v>
      </c>
      <c r="CY345" s="3" t="str">
        <f t="shared" si="245"/>
        <v>Ok</v>
      </c>
      <c r="CZ345">
        <v>0</v>
      </c>
      <c r="DA345">
        <v>0</v>
      </c>
    </row>
    <row r="346" spans="1:105" x14ac:dyDescent="0.25">
      <c r="A346">
        <v>345</v>
      </c>
      <c r="B346" t="s">
        <v>3</v>
      </c>
      <c r="C346" t="s">
        <v>454</v>
      </c>
      <c r="D346">
        <v>279.29000000000002</v>
      </c>
      <c r="E346">
        <v>2017</v>
      </c>
      <c r="F346">
        <v>279.29000000000002</v>
      </c>
      <c r="G346">
        <v>279.29000000000002</v>
      </c>
      <c r="H346" s="3">
        <f t="shared" si="205"/>
        <v>0</v>
      </c>
      <c r="I346">
        <v>12775</v>
      </c>
      <c r="J346" t="s">
        <v>2731</v>
      </c>
      <c r="K346" t="s">
        <v>2738</v>
      </c>
      <c r="L346">
        <v>32009</v>
      </c>
      <c r="M346" t="s">
        <v>2991</v>
      </c>
      <c r="N346" t="s">
        <v>4754</v>
      </c>
      <c r="O346">
        <v>-81.913214449620099</v>
      </c>
      <c r="P346">
        <v>30.454335605478501</v>
      </c>
      <c r="Q346" t="s">
        <v>5024</v>
      </c>
      <c r="R346">
        <v>0</v>
      </c>
      <c r="S346" t="s">
        <v>6538</v>
      </c>
      <c r="T346">
        <v>8001</v>
      </c>
      <c r="U346" t="s">
        <v>6581</v>
      </c>
      <c r="V346">
        <v>2017</v>
      </c>
      <c r="W346">
        <v>14256</v>
      </c>
      <c r="X346">
        <v>2017</v>
      </c>
      <c r="Y346">
        <v>16200</v>
      </c>
      <c r="Z346">
        <v>228.65</v>
      </c>
      <c r="AA346" s="3">
        <f t="shared" si="206"/>
        <v>0.81868308926205735</v>
      </c>
      <c r="AC346" t="s">
        <v>6616</v>
      </c>
      <c r="AD346" t="s">
        <v>6616</v>
      </c>
      <c r="AE346" t="s">
        <v>6616</v>
      </c>
      <c r="AF346" t="s">
        <v>6616</v>
      </c>
      <c r="AG346" t="s">
        <v>6616</v>
      </c>
      <c r="AH346" t="s">
        <v>6616</v>
      </c>
      <c r="AI346" t="s">
        <v>6618</v>
      </c>
      <c r="AJ346" t="s">
        <v>6618</v>
      </c>
      <c r="AK346" t="s">
        <v>6618</v>
      </c>
      <c r="AL346" t="s">
        <v>6618</v>
      </c>
      <c r="AM346" t="s">
        <v>6618</v>
      </c>
      <c r="AN346" t="s">
        <v>6618</v>
      </c>
      <c r="AO346" t="s">
        <v>6618</v>
      </c>
      <c r="AP346" s="3" t="str">
        <f t="shared" si="207"/>
        <v>No</v>
      </c>
      <c r="AQ346" s="3" t="str">
        <f t="shared" si="208"/>
        <v>No</v>
      </c>
      <c r="AR346" s="3" t="str">
        <f t="shared" si="209"/>
        <v>No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 t="s">
        <v>6634</v>
      </c>
      <c r="AZ346" t="s">
        <v>6638</v>
      </c>
      <c r="BA346">
        <v>1</v>
      </c>
      <c r="BB346" t="s">
        <v>6616</v>
      </c>
      <c r="BC346" t="s">
        <v>6617</v>
      </c>
      <c r="BD346" s="4" t="str">
        <f t="shared" si="210"/>
        <v>No</v>
      </c>
      <c r="BE346" t="s">
        <v>6640</v>
      </c>
      <c r="BF346" s="3" t="str">
        <f t="shared" si="211"/>
        <v>No</v>
      </c>
      <c r="BG346" t="s">
        <v>6645</v>
      </c>
      <c r="BH346" s="3" t="str">
        <f t="shared" si="212"/>
        <v>12775 US HWY 301</v>
      </c>
      <c r="BI346" s="3" t="str">
        <f t="shared" si="213"/>
        <v>Bryceville</v>
      </c>
      <c r="BJ346" s="3" t="str">
        <f t="shared" si="214"/>
        <v>Florida</v>
      </c>
      <c r="BK346" s="3">
        <f t="shared" si="215"/>
        <v>32009</v>
      </c>
      <c r="BL346" s="3" t="str">
        <f t="shared" si="216"/>
        <v>12775 US HWY 301 BRYCEVILLE FL 32009</v>
      </c>
      <c r="BM346" s="3" t="str">
        <f t="shared" si="217"/>
        <v/>
      </c>
      <c r="BN346" s="3" t="str">
        <f t="shared" si="218"/>
        <v>Pass</v>
      </c>
      <c r="BO346" s="3" t="str">
        <f t="shared" si="219"/>
        <v>Yes</v>
      </c>
      <c r="BP346" s="3" t="str">
        <f t="shared" si="220"/>
        <v>FV&lt;$10K</v>
      </c>
      <c r="BQ346" t="s">
        <v>6650</v>
      </c>
      <c r="BR346" s="3" t="str">
        <f t="shared" si="221"/>
        <v>No, &lt; $20K Lien</v>
      </c>
      <c r="BS346" s="3" t="str">
        <f t="shared" si="222"/>
        <v>No, Lien &lt; $20K</v>
      </c>
      <c r="BT346" t="s">
        <v>6650</v>
      </c>
      <c r="BU346" s="3" t="str">
        <f t="shared" si="223"/>
        <v>No</v>
      </c>
      <c r="BV346" s="3" t="str">
        <f t="shared" si="224"/>
        <v>No</v>
      </c>
      <c r="BW346" s="3">
        <f t="shared" si="225"/>
        <v>1</v>
      </c>
      <c r="BX346" s="3" t="str">
        <f t="shared" si="226"/>
        <v>No</v>
      </c>
      <c r="BY346" s="3">
        <f t="shared" si="227"/>
        <v>14256</v>
      </c>
      <c r="BZ346">
        <v>1</v>
      </c>
      <c r="CA346" s="3">
        <f t="shared" si="228"/>
        <v>14256</v>
      </c>
      <c r="CC346" s="3">
        <f t="shared" si="229"/>
        <v>0</v>
      </c>
      <c r="CD346" s="3">
        <f t="shared" si="230"/>
        <v>0</v>
      </c>
      <c r="CE346" s="3" t="str">
        <f t="shared" si="231"/>
        <v/>
      </c>
      <c r="CF346" s="3" t="e">
        <f>HLOOKUP(CE346,'Valuation Data'!$D$2:$K$5,4,FALSE)</f>
        <v>#N/A</v>
      </c>
      <c r="CG346" s="3">
        <f t="shared" si="232"/>
        <v>14256</v>
      </c>
      <c r="CH346" s="3" t="str">
        <f t="shared" si="233"/>
        <v>No</v>
      </c>
      <c r="CI346" s="3" t="str">
        <f>VLOOKUP(R346,'Use Codes &amp; County Type'!A:D,4,FALSE)</f>
        <v>V</v>
      </c>
      <c r="CJ346" s="3" t="str">
        <f t="shared" si="234"/>
        <v>Yes</v>
      </c>
      <c r="CK346" s="3" t="str">
        <f t="shared" si="235"/>
        <v>No</v>
      </c>
      <c r="CL346" s="3">
        <f t="shared" si="236"/>
        <v>0</v>
      </c>
      <c r="CM346" s="3">
        <f t="shared" si="237"/>
        <v>0</v>
      </c>
      <c r="CN346" s="3">
        <f t="shared" si="238"/>
        <v>1396.45</v>
      </c>
      <c r="CO346" s="3">
        <f t="shared" si="239"/>
        <v>-1396.45</v>
      </c>
      <c r="CP346" s="3">
        <f t="shared" si="240"/>
        <v>9.7955246913580249E-2</v>
      </c>
      <c r="CR346" s="3" t="str">
        <f t="shared" si="241"/>
        <v>No</v>
      </c>
      <c r="CV346" s="3" t="str">
        <f t="shared" si="242"/>
        <v>FMV&lt;$30K</v>
      </c>
      <c r="CW346" s="3">
        <f t="shared" si="243"/>
        <v>345</v>
      </c>
      <c r="CX346" s="3">
        <f t="shared" si="244"/>
        <v>279.29000000000002</v>
      </c>
      <c r="CY346" s="3" t="str">
        <f t="shared" si="245"/>
        <v>Ok</v>
      </c>
      <c r="CZ346">
        <v>0</v>
      </c>
      <c r="DA346">
        <v>0</v>
      </c>
    </row>
    <row r="347" spans="1:105" x14ac:dyDescent="0.25">
      <c r="A347">
        <v>346</v>
      </c>
      <c r="B347" t="s">
        <v>3</v>
      </c>
      <c r="C347" t="s">
        <v>455</v>
      </c>
      <c r="D347">
        <v>427.6</v>
      </c>
      <c r="E347">
        <v>2017</v>
      </c>
      <c r="F347">
        <v>427.6</v>
      </c>
      <c r="G347">
        <v>427.6</v>
      </c>
      <c r="H347" s="3">
        <f t="shared" si="205"/>
        <v>0</v>
      </c>
      <c r="I347">
        <v>13397</v>
      </c>
      <c r="J347" t="s">
        <v>2731</v>
      </c>
      <c r="K347" t="s">
        <v>2738</v>
      </c>
      <c r="L347">
        <v>32009</v>
      </c>
      <c r="M347" t="s">
        <v>2992</v>
      </c>
      <c r="N347" t="s">
        <v>4754</v>
      </c>
      <c r="O347">
        <v>-81.909952122429004</v>
      </c>
      <c r="P347">
        <v>30.462775603552998</v>
      </c>
      <c r="Q347" t="s">
        <v>5025</v>
      </c>
      <c r="R347">
        <v>2</v>
      </c>
      <c r="S347" t="s">
        <v>6535</v>
      </c>
      <c r="T347">
        <v>1006</v>
      </c>
      <c r="U347" t="s">
        <v>6578</v>
      </c>
      <c r="V347">
        <v>2017</v>
      </c>
      <c r="W347">
        <v>23718</v>
      </c>
      <c r="X347">
        <v>2017</v>
      </c>
      <c r="Y347">
        <v>24737</v>
      </c>
      <c r="Z347">
        <v>365.79</v>
      </c>
      <c r="AA347" s="3">
        <f t="shared" si="206"/>
        <v>0.85544901777362026</v>
      </c>
      <c r="AB347" t="s">
        <v>6616</v>
      </c>
      <c r="AD347" t="s">
        <v>6616</v>
      </c>
      <c r="AE347" t="s">
        <v>6616</v>
      </c>
      <c r="AF347" t="s">
        <v>6616</v>
      </c>
      <c r="AG347" t="s">
        <v>6616</v>
      </c>
      <c r="AH347" t="s">
        <v>6616</v>
      </c>
      <c r="AI347" t="s">
        <v>6619</v>
      </c>
      <c r="AJ347" t="s">
        <v>6618</v>
      </c>
      <c r="AK347" t="s">
        <v>6618</v>
      </c>
      <c r="AL347" t="s">
        <v>6618</v>
      </c>
      <c r="AM347" t="s">
        <v>6618</v>
      </c>
      <c r="AN347" t="s">
        <v>6618</v>
      </c>
      <c r="AO347" t="s">
        <v>6618</v>
      </c>
      <c r="AP347" s="3" t="str">
        <f t="shared" si="207"/>
        <v>No</v>
      </c>
      <c r="AQ347" s="3" t="str">
        <f t="shared" si="208"/>
        <v>Yes</v>
      </c>
      <c r="AR347" s="3" t="str">
        <f t="shared" si="209"/>
        <v>No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 t="s">
        <v>6634</v>
      </c>
      <c r="AZ347" t="s">
        <v>6638</v>
      </c>
      <c r="BA347">
        <v>0</v>
      </c>
      <c r="BB347" t="s">
        <v>6616</v>
      </c>
      <c r="BC347" t="s">
        <v>6616</v>
      </c>
      <c r="BD347" s="4" t="str">
        <f t="shared" si="210"/>
        <v>No</v>
      </c>
      <c r="BE347" t="s">
        <v>6640</v>
      </c>
      <c r="BF347" s="3" t="str">
        <f t="shared" si="211"/>
        <v>No</v>
      </c>
      <c r="BG347" t="s">
        <v>6645</v>
      </c>
      <c r="BH347" s="3" t="str">
        <f t="shared" si="212"/>
        <v>13397 US HWY 301</v>
      </c>
      <c r="BI347" s="3" t="str">
        <f t="shared" si="213"/>
        <v>Bryceville</v>
      </c>
      <c r="BJ347" s="3" t="str">
        <f t="shared" si="214"/>
        <v>Florida</v>
      </c>
      <c r="BK347" s="3">
        <f t="shared" si="215"/>
        <v>32009</v>
      </c>
      <c r="BL347" s="3" t="str">
        <f t="shared" si="216"/>
        <v>13397 US HWY 301 BRYCEVILLE FL 32009</v>
      </c>
      <c r="BM347" s="3" t="str">
        <f t="shared" si="217"/>
        <v/>
      </c>
      <c r="BN347" s="3" t="str">
        <f t="shared" si="218"/>
        <v>Pass</v>
      </c>
      <c r="BO347" s="3" t="str">
        <f t="shared" si="219"/>
        <v>No</v>
      </c>
      <c r="BP347" s="3" t="str">
        <f t="shared" si="220"/>
        <v>FV&lt;$10K</v>
      </c>
      <c r="BQ347" t="s">
        <v>6650</v>
      </c>
      <c r="BR347" s="3" t="str">
        <f t="shared" si="221"/>
        <v>No, &lt; $20K Lien</v>
      </c>
      <c r="BS347" s="3" t="str">
        <f t="shared" si="222"/>
        <v>No, Lien &lt; $20K</v>
      </c>
      <c r="BT347" t="s">
        <v>6650</v>
      </c>
      <c r="BU347" s="3" t="str">
        <f t="shared" si="223"/>
        <v>No</v>
      </c>
      <c r="BV347" s="3" t="str">
        <f t="shared" si="224"/>
        <v>No</v>
      </c>
      <c r="BW347" s="3">
        <f t="shared" si="225"/>
        <v>0</v>
      </c>
      <c r="BX347" s="3" t="str">
        <f t="shared" si="226"/>
        <v>No</v>
      </c>
      <c r="BY347" s="3">
        <f t="shared" si="227"/>
        <v>23718</v>
      </c>
      <c r="BZ347">
        <v>1</v>
      </c>
      <c r="CA347" s="3">
        <f t="shared" si="228"/>
        <v>23718</v>
      </c>
      <c r="CC347" s="3">
        <f t="shared" si="229"/>
        <v>0</v>
      </c>
      <c r="CD347" s="3">
        <f t="shared" si="230"/>
        <v>0</v>
      </c>
      <c r="CE347" s="3" t="str">
        <f t="shared" si="231"/>
        <v/>
      </c>
      <c r="CF347" s="3" t="e">
        <f>HLOOKUP(CE347,'Valuation Data'!$D$2:$K$5,4,FALSE)</f>
        <v>#N/A</v>
      </c>
      <c r="CG347" s="3">
        <f t="shared" si="232"/>
        <v>23718</v>
      </c>
      <c r="CH347" s="3" t="str">
        <f t="shared" si="233"/>
        <v>No</v>
      </c>
      <c r="CI347" s="3" t="str">
        <f>VLOOKUP(R347,'Use Codes &amp; County Type'!A:D,4,FALSE)</f>
        <v>R</v>
      </c>
      <c r="CJ347" s="3" t="str">
        <f t="shared" si="234"/>
        <v>No</v>
      </c>
      <c r="CK347" s="3" t="str">
        <f t="shared" si="235"/>
        <v>No</v>
      </c>
      <c r="CL347" s="3">
        <f t="shared" si="236"/>
        <v>0.35</v>
      </c>
      <c r="CM347" s="3">
        <f t="shared" si="237"/>
        <v>8301.2999999999993</v>
      </c>
      <c r="CN347" s="3">
        <f t="shared" si="238"/>
        <v>1710.4</v>
      </c>
      <c r="CO347" s="3">
        <f t="shared" si="239"/>
        <v>6590.9</v>
      </c>
      <c r="CP347" s="3">
        <f t="shared" si="240"/>
        <v>7.2114006239986511E-2</v>
      </c>
      <c r="CR347" s="3" t="str">
        <f t="shared" si="241"/>
        <v>No</v>
      </c>
      <c r="CV347" s="3" t="str">
        <f t="shared" si="242"/>
        <v>FMV&lt;$30K</v>
      </c>
      <c r="CW347" s="3">
        <f t="shared" si="243"/>
        <v>346</v>
      </c>
      <c r="CX347" s="3">
        <f t="shared" si="244"/>
        <v>427.6</v>
      </c>
      <c r="CY347" s="3" t="str">
        <f t="shared" si="245"/>
        <v>Ok</v>
      </c>
      <c r="CZ347">
        <v>0</v>
      </c>
      <c r="DA347">
        <v>0</v>
      </c>
    </row>
    <row r="348" spans="1:105" x14ac:dyDescent="0.25">
      <c r="A348">
        <v>347</v>
      </c>
      <c r="B348" t="s">
        <v>3</v>
      </c>
      <c r="C348" t="s">
        <v>456</v>
      </c>
      <c r="D348">
        <v>293.02</v>
      </c>
      <c r="E348">
        <v>2017</v>
      </c>
      <c r="F348">
        <v>293.02</v>
      </c>
      <c r="G348">
        <v>293.02</v>
      </c>
      <c r="H348" s="3">
        <f t="shared" si="205"/>
        <v>0</v>
      </c>
      <c r="J348" t="s">
        <v>2731</v>
      </c>
      <c r="K348" t="s">
        <v>2738</v>
      </c>
      <c r="L348">
        <v>32009</v>
      </c>
      <c r="M348" t="s">
        <v>2942</v>
      </c>
      <c r="N348" t="s">
        <v>4754</v>
      </c>
      <c r="O348">
        <v>-81.912190587921401</v>
      </c>
      <c r="P348">
        <v>30.457025930696702</v>
      </c>
      <c r="Q348" t="s">
        <v>5024</v>
      </c>
      <c r="R348">
        <v>0</v>
      </c>
      <c r="S348" t="s">
        <v>6538</v>
      </c>
      <c r="T348">
        <v>8001</v>
      </c>
      <c r="U348" t="s">
        <v>6581</v>
      </c>
      <c r="V348">
        <v>2017</v>
      </c>
      <c r="W348">
        <v>15048</v>
      </c>
      <c r="X348">
        <v>2017</v>
      </c>
      <c r="Y348">
        <v>17100</v>
      </c>
      <c r="Z348">
        <v>241.35</v>
      </c>
      <c r="AA348" s="3">
        <f t="shared" si="206"/>
        <v>0.82366391372602554</v>
      </c>
      <c r="AC348" t="s">
        <v>6616</v>
      </c>
      <c r="AD348" t="s">
        <v>6616</v>
      </c>
      <c r="AE348" t="s">
        <v>6616</v>
      </c>
      <c r="AF348" t="s">
        <v>6616</v>
      </c>
      <c r="AG348" t="s">
        <v>6616</v>
      </c>
      <c r="AH348" t="s">
        <v>6616</v>
      </c>
      <c r="AI348" t="s">
        <v>6618</v>
      </c>
      <c r="AJ348" t="s">
        <v>6618</v>
      </c>
      <c r="AK348" t="s">
        <v>6618</v>
      </c>
      <c r="AL348" t="s">
        <v>6618</v>
      </c>
      <c r="AM348" t="s">
        <v>6618</v>
      </c>
      <c r="AN348" t="s">
        <v>6618</v>
      </c>
      <c r="AO348" t="s">
        <v>6618</v>
      </c>
      <c r="AP348" s="3" t="str">
        <f t="shared" si="207"/>
        <v>No</v>
      </c>
      <c r="AQ348" s="3" t="str">
        <f t="shared" si="208"/>
        <v>No</v>
      </c>
      <c r="AR348" s="3" t="str">
        <f t="shared" si="209"/>
        <v>No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 t="s">
        <v>6634</v>
      </c>
      <c r="AZ348" t="s">
        <v>6638</v>
      </c>
      <c r="BA348">
        <v>1</v>
      </c>
      <c r="BB348" t="s">
        <v>6616</v>
      </c>
      <c r="BC348" t="s">
        <v>6617</v>
      </c>
      <c r="BD348" s="4" t="str">
        <f t="shared" si="210"/>
        <v>No</v>
      </c>
      <c r="BE348" t="s">
        <v>6640</v>
      </c>
      <c r="BF348" s="3" t="str">
        <f t="shared" si="211"/>
        <v>No</v>
      </c>
      <c r="BG348" t="s">
        <v>6645</v>
      </c>
      <c r="BH348" s="3" t="str">
        <f t="shared" si="212"/>
        <v>US HWY 301</v>
      </c>
      <c r="BI348" s="3" t="str">
        <f t="shared" si="213"/>
        <v>Bryceville</v>
      </c>
      <c r="BJ348" s="3" t="str">
        <f t="shared" si="214"/>
        <v>Florida</v>
      </c>
      <c r="BK348" s="3">
        <f t="shared" si="215"/>
        <v>32009</v>
      </c>
      <c r="BL348" s="3" t="str">
        <f t="shared" si="216"/>
        <v>US HWY 301 BRYCEVILLE FL 32009</v>
      </c>
      <c r="BM348" s="3" t="str">
        <f t="shared" si="217"/>
        <v/>
      </c>
      <c r="BN348" s="3" t="str">
        <f t="shared" si="218"/>
        <v>Pass</v>
      </c>
      <c r="BO348" s="3" t="str">
        <f t="shared" si="219"/>
        <v>Yes</v>
      </c>
      <c r="BP348" s="3" t="str">
        <f t="shared" si="220"/>
        <v>FV&lt;$10K</v>
      </c>
      <c r="BQ348" t="s">
        <v>6650</v>
      </c>
      <c r="BR348" s="3" t="str">
        <f t="shared" si="221"/>
        <v>No, &lt; $20K Lien</v>
      </c>
      <c r="BS348" s="3" t="str">
        <f t="shared" si="222"/>
        <v>No, Lien &lt; $20K</v>
      </c>
      <c r="BT348" t="s">
        <v>6650</v>
      </c>
      <c r="BU348" s="3" t="str">
        <f t="shared" si="223"/>
        <v>No</v>
      </c>
      <c r="BV348" s="3" t="str">
        <f t="shared" si="224"/>
        <v>No</v>
      </c>
      <c r="BW348" s="3">
        <f t="shared" si="225"/>
        <v>1</v>
      </c>
      <c r="BX348" s="3" t="str">
        <f t="shared" si="226"/>
        <v>No</v>
      </c>
      <c r="BY348" s="3">
        <f t="shared" si="227"/>
        <v>15048</v>
      </c>
      <c r="BZ348">
        <v>1</v>
      </c>
      <c r="CA348" s="3">
        <f t="shared" si="228"/>
        <v>15048</v>
      </c>
      <c r="CC348" s="3">
        <f t="shared" si="229"/>
        <v>0</v>
      </c>
      <c r="CD348" s="3">
        <f t="shared" si="230"/>
        <v>0</v>
      </c>
      <c r="CE348" s="3" t="str">
        <f t="shared" si="231"/>
        <v/>
      </c>
      <c r="CF348" s="3" t="e">
        <f>HLOOKUP(CE348,'Valuation Data'!$D$2:$K$5,4,FALSE)</f>
        <v>#N/A</v>
      </c>
      <c r="CG348" s="3">
        <f t="shared" si="232"/>
        <v>15048</v>
      </c>
      <c r="CH348" s="3" t="str">
        <f t="shared" si="233"/>
        <v>No</v>
      </c>
      <c r="CI348" s="3" t="str">
        <f>VLOOKUP(R348,'Use Codes &amp; County Type'!A:D,4,FALSE)</f>
        <v>V</v>
      </c>
      <c r="CJ348" s="3" t="str">
        <f t="shared" si="234"/>
        <v>Yes</v>
      </c>
      <c r="CK348" s="3" t="str">
        <f t="shared" si="235"/>
        <v>No</v>
      </c>
      <c r="CL348" s="3">
        <f t="shared" si="236"/>
        <v>0</v>
      </c>
      <c r="CM348" s="3">
        <f t="shared" si="237"/>
        <v>0</v>
      </c>
      <c r="CN348" s="3">
        <f t="shared" si="238"/>
        <v>1465.1</v>
      </c>
      <c r="CO348" s="3">
        <f t="shared" si="239"/>
        <v>-1465.1</v>
      </c>
      <c r="CP348" s="3">
        <f t="shared" si="240"/>
        <v>9.736177565124933E-2</v>
      </c>
      <c r="CR348" s="3" t="str">
        <f t="shared" si="241"/>
        <v>No</v>
      </c>
      <c r="CV348" s="3" t="str">
        <f t="shared" si="242"/>
        <v>FMV&lt;$30K</v>
      </c>
      <c r="CW348" s="3">
        <f t="shared" si="243"/>
        <v>347</v>
      </c>
      <c r="CX348" s="3">
        <f t="shared" si="244"/>
        <v>293.02</v>
      </c>
      <c r="CY348" s="3" t="str">
        <f t="shared" si="245"/>
        <v>Ok</v>
      </c>
      <c r="CZ348">
        <v>0</v>
      </c>
      <c r="DA348">
        <v>0</v>
      </c>
    </row>
    <row r="349" spans="1:105" x14ac:dyDescent="0.25">
      <c r="A349">
        <v>348</v>
      </c>
      <c r="B349" t="s">
        <v>3</v>
      </c>
      <c r="C349" t="s">
        <v>457</v>
      </c>
      <c r="D349">
        <v>277</v>
      </c>
      <c r="E349">
        <v>2017</v>
      </c>
      <c r="F349">
        <v>277</v>
      </c>
      <c r="G349">
        <v>277</v>
      </c>
      <c r="H349" s="3">
        <f t="shared" si="205"/>
        <v>0</v>
      </c>
      <c r="J349" t="s">
        <v>2731</v>
      </c>
      <c r="K349" t="s">
        <v>2738</v>
      </c>
      <c r="L349">
        <v>32009</v>
      </c>
      <c r="M349" t="s">
        <v>2942</v>
      </c>
      <c r="N349" t="s">
        <v>4754</v>
      </c>
      <c r="O349">
        <v>-81.912289957676094</v>
      </c>
      <c r="P349">
        <v>30.456764828331998</v>
      </c>
      <c r="Q349" t="s">
        <v>5024</v>
      </c>
      <c r="R349">
        <v>0</v>
      </c>
      <c r="S349" t="s">
        <v>6538</v>
      </c>
      <c r="T349">
        <v>8001</v>
      </c>
      <c r="U349" t="s">
        <v>6581</v>
      </c>
      <c r="V349">
        <v>2017</v>
      </c>
      <c r="W349">
        <v>14124</v>
      </c>
      <c r="X349">
        <v>2017</v>
      </c>
      <c r="Y349">
        <v>16050</v>
      </c>
      <c r="Z349">
        <v>226.53</v>
      </c>
      <c r="AA349" s="3">
        <f t="shared" si="206"/>
        <v>0.81779783393501804</v>
      </c>
      <c r="AC349" t="s">
        <v>6616</v>
      </c>
      <c r="AD349" t="s">
        <v>6616</v>
      </c>
      <c r="AE349" t="s">
        <v>6616</v>
      </c>
      <c r="AF349" t="s">
        <v>6616</v>
      </c>
      <c r="AG349" t="s">
        <v>6616</v>
      </c>
      <c r="AH349" t="s">
        <v>6616</v>
      </c>
      <c r="AI349" t="s">
        <v>6618</v>
      </c>
      <c r="AJ349" t="s">
        <v>6618</v>
      </c>
      <c r="AK349" t="s">
        <v>6618</v>
      </c>
      <c r="AL349" t="s">
        <v>6618</v>
      </c>
      <c r="AM349" t="s">
        <v>6618</v>
      </c>
      <c r="AN349" t="s">
        <v>6618</v>
      </c>
      <c r="AO349" t="s">
        <v>6618</v>
      </c>
      <c r="AP349" s="3" t="str">
        <f t="shared" si="207"/>
        <v>No</v>
      </c>
      <c r="AQ349" s="3" t="str">
        <f t="shared" si="208"/>
        <v>No</v>
      </c>
      <c r="AR349" s="3" t="str">
        <f t="shared" si="209"/>
        <v>No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 t="s">
        <v>6634</v>
      </c>
      <c r="AZ349" t="s">
        <v>6638</v>
      </c>
      <c r="BA349">
        <v>1</v>
      </c>
      <c r="BB349" t="s">
        <v>6616</v>
      </c>
      <c r="BC349" t="s">
        <v>6617</v>
      </c>
      <c r="BD349" s="4" t="str">
        <f t="shared" si="210"/>
        <v>No</v>
      </c>
      <c r="BE349" t="s">
        <v>6640</v>
      </c>
      <c r="BF349" s="3" t="str">
        <f t="shared" si="211"/>
        <v>No</v>
      </c>
      <c r="BG349" t="s">
        <v>6645</v>
      </c>
      <c r="BH349" s="3" t="str">
        <f t="shared" si="212"/>
        <v>US HWY 301</v>
      </c>
      <c r="BI349" s="3" t="str">
        <f t="shared" si="213"/>
        <v>Bryceville</v>
      </c>
      <c r="BJ349" s="3" t="str">
        <f t="shared" si="214"/>
        <v>Florida</v>
      </c>
      <c r="BK349" s="3">
        <f t="shared" si="215"/>
        <v>32009</v>
      </c>
      <c r="BL349" s="3" t="str">
        <f t="shared" si="216"/>
        <v>US HWY 301 BRYCEVILLE FL 32009</v>
      </c>
      <c r="BM349" s="3" t="str">
        <f t="shared" si="217"/>
        <v/>
      </c>
      <c r="BN349" s="3" t="str">
        <f t="shared" si="218"/>
        <v>Pass</v>
      </c>
      <c r="BO349" s="3" t="str">
        <f t="shared" si="219"/>
        <v>Yes</v>
      </c>
      <c r="BP349" s="3" t="str">
        <f t="shared" si="220"/>
        <v>FV&lt;$10K</v>
      </c>
      <c r="BQ349" t="s">
        <v>6650</v>
      </c>
      <c r="BR349" s="3" t="str">
        <f t="shared" si="221"/>
        <v>No, &lt; $20K Lien</v>
      </c>
      <c r="BS349" s="3" t="str">
        <f t="shared" si="222"/>
        <v>No, Lien &lt; $20K</v>
      </c>
      <c r="BT349" t="s">
        <v>6650</v>
      </c>
      <c r="BU349" s="3" t="str">
        <f t="shared" si="223"/>
        <v>No</v>
      </c>
      <c r="BV349" s="3" t="str">
        <f t="shared" si="224"/>
        <v>No</v>
      </c>
      <c r="BW349" s="3">
        <f t="shared" si="225"/>
        <v>1</v>
      </c>
      <c r="BX349" s="3" t="str">
        <f t="shared" si="226"/>
        <v>No</v>
      </c>
      <c r="BY349" s="3">
        <f t="shared" si="227"/>
        <v>14124</v>
      </c>
      <c r="BZ349">
        <v>1</v>
      </c>
      <c r="CA349" s="3">
        <f t="shared" si="228"/>
        <v>14124</v>
      </c>
      <c r="CC349" s="3">
        <f t="shared" si="229"/>
        <v>0</v>
      </c>
      <c r="CD349" s="3">
        <f t="shared" si="230"/>
        <v>0</v>
      </c>
      <c r="CE349" s="3" t="str">
        <f t="shared" si="231"/>
        <v/>
      </c>
      <c r="CF349" s="3" t="e">
        <f>HLOOKUP(CE349,'Valuation Data'!$D$2:$K$5,4,FALSE)</f>
        <v>#N/A</v>
      </c>
      <c r="CG349" s="3">
        <f t="shared" si="232"/>
        <v>14124</v>
      </c>
      <c r="CH349" s="3" t="str">
        <f t="shared" si="233"/>
        <v>No</v>
      </c>
      <c r="CI349" s="3" t="str">
        <f>VLOOKUP(R349,'Use Codes &amp; County Type'!A:D,4,FALSE)</f>
        <v>V</v>
      </c>
      <c r="CJ349" s="3" t="str">
        <f t="shared" si="234"/>
        <v>Yes</v>
      </c>
      <c r="CK349" s="3" t="str">
        <f t="shared" si="235"/>
        <v>No</v>
      </c>
      <c r="CL349" s="3">
        <f t="shared" si="236"/>
        <v>0</v>
      </c>
      <c r="CM349" s="3">
        <f t="shared" si="237"/>
        <v>0</v>
      </c>
      <c r="CN349" s="3">
        <f t="shared" si="238"/>
        <v>1385</v>
      </c>
      <c r="CO349" s="3">
        <f t="shared" si="239"/>
        <v>-1385</v>
      </c>
      <c r="CP349" s="3">
        <f t="shared" si="240"/>
        <v>9.806003964882469E-2</v>
      </c>
      <c r="CR349" s="3" t="str">
        <f t="shared" si="241"/>
        <v>No</v>
      </c>
      <c r="CV349" s="3" t="str">
        <f t="shared" si="242"/>
        <v>FMV&lt;$30K</v>
      </c>
      <c r="CW349" s="3">
        <f t="shared" si="243"/>
        <v>348</v>
      </c>
      <c r="CX349" s="3">
        <f t="shared" si="244"/>
        <v>277</v>
      </c>
      <c r="CY349" s="3" t="str">
        <f t="shared" si="245"/>
        <v>Ok</v>
      </c>
      <c r="CZ349">
        <v>0</v>
      </c>
      <c r="DA349">
        <v>0</v>
      </c>
    </row>
    <row r="350" spans="1:105" x14ac:dyDescent="0.25">
      <c r="A350">
        <v>349</v>
      </c>
      <c r="B350" t="s">
        <v>3</v>
      </c>
      <c r="C350" t="s">
        <v>458</v>
      </c>
      <c r="D350">
        <v>277</v>
      </c>
      <c r="E350">
        <v>2017</v>
      </c>
      <c r="F350">
        <v>277</v>
      </c>
      <c r="G350">
        <v>277</v>
      </c>
      <c r="H350" s="3">
        <f t="shared" si="205"/>
        <v>0</v>
      </c>
      <c r="J350" t="s">
        <v>2731</v>
      </c>
      <c r="K350" t="s">
        <v>2738</v>
      </c>
      <c r="L350">
        <v>32009</v>
      </c>
      <c r="M350" t="s">
        <v>2942</v>
      </c>
      <c r="N350" t="s">
        <v>4754</v>
      </c>
      <c r="O350">
        <v>-81.9123893230595</v>
      </c>
      <c r="P350">
        <v>30.456503721752</v>
      </c>
      <c r="Q350" t="s">
        <v>5024</v>
      </c>
      <c r="R350">
        <v>0</v>
      </c>
      <c r="S350" t="s">
        <v>6538</v>
      </c>
      <c r="T350">
        <v>8001</v>
      </c>
      <c r="U350" t="s">
        <v>6581</v>
      </c>
      <c r="V350">
        <v>2017</v>
      </c>
      <c r="W350">
        <v>14124</v>
      </c>
      <c r="X350">
        <v>2017</v>
      </c>
      <c r="Y350">
        <v>16050</v>
      </c>
      <c r="Z350">
        <v>226.53</v>
      </c>
      <c r="AA350" s="3">
        <f t="shared" si="206"/>
        <v>0.81779783393501804</v>
      </c>
      <c r="AC350" t="s">
        <v>6616</v>
      </c>
      <c r="AD350" t="s">
        <v>6616</v>
      </c>
      <c r="AE350" t="s">
        <v>6616</v>
      </c>
      <c r="AF350" t="s">
        <v>6616</v>
      </c>
      <c r="AG350" t="s">
        <v>6616</v>
      </c>
      <c r="AH350" t="s">
        <v>6616</v>
      </c>
      <c r="AI350" t="s">
        <v>6618</v>
      </c>
      <c r="AJ350" t="s">
        <v>6618</v>
      </c>
      <c r="AK350" t="s">
        <v>6618</v>
      </c>
      <c r="AL350" t="s">
        <v>6618</v>
      </c>
      <c r="AM350" t="s">
        <v>6618</v>
      </c>
      <c r="AN350" t="s">
        <v>6618</v>
      </c>
      <c r="AO350" t="s">
        <v>6618</v>
      </c>
      <c r="AP350" s="3" t="str">
        <f t="shared" si="207"/>
        <v>No</v>
      </c>
      <c r="AQ350" s="3" t="str">
        <f t="shared" si="208"/>
        <v>No</v>
      </c>
      <c r="AR350" s="3" t="str">
        <f t="shared" si="209"/>
        <v>No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 t="s">
        <v>6634</v>
      </c>
      <c r="AZ350" t="s">
        <v>6638</v>
      </c>
      <c r="BA350">
        <v>1</v>
      </c>
      <c r="BB350" t="s">
        <v>6616</v>
      </c>
      <c r="BC350" t="s">
        <v>6617</v>
      </c>
      <c r="BD350" s="4" t="str">
        <f t="shared" si="210"/>
        <v>No</v>
      </c>
      <c r="BE350" t="s">
        <v>6640</v>
      </c>
      <c r="BF350" s="3" t="str">
        <f t="shared" si="211"/>
        <v>No</v>
      </c>
      <c r="BG350" t="s">
        <v>6645</v>
      </c>
      <c r="BH350" s="3" t="str">
        <f t="shared" si="212"/>
        <v>US HWY 301</v>
      </c>
      <c r="BI350" s="3" t="str">
        <f t="shared" si="213"/>
        <v>Bryceville</v>
      </c>
      <c r="BJ350" s="3" t="str">
        <f t="shared" si="214"/>
        <v>Florida</v>
      </c>
      <c r="BK350" s="3">
        <f t="shared" si="215"/>
        <v>32009</v>
      </c>
      <c r="BL350" s="3" t="str">
        <f t="shared" si="216"/>
        <v>US HWY 301 BRYCEVILLE FL 32009</v>
      </c>
      <c r="BM350" s="3" t="str">
        <f t="shared" si="217"/>
        <v/>
      </c>
      <c r="BN350" s="3" t="str">
        <f t="shared" si="218"/>
        <v>Pass</v>
      </c>
      <c r="BO350" s="3" t="str">
        <f t="shared" si="219"/>
        <v>Yes</v>
      </c>
      <c r="BP350" s="3" t="str">
        <f t="shared" si="220"/>
        <v>FV&lt;$10K</v>
      </c>
      <c r="BQ350" t="s">
        <v>6650</v>
      </c>
      <c r="BR350" s="3" t="str">
        <f t="shared" si="221"/>
        <v>No, &lt; $20K Lien</v>
      </c>
      <c r="BS350" s="3" t="str">
        <f t="shared" si="222"/>
        <v>No, Lien &lt; $20K</v>
      </c>
      <c r="BT350" t="s">
        <v>6650</v>
      </c>
      <c r="BU350" s="3" t="str">
        <f t="shared" si="223"/>
        <v>No</v>
      </c>
      <c r="BV350" s="3" t="str">
        <f t="shared" si="224"/>
        <v>No</v>
      </c>
      <c r="BW350" s="3">
        <f t="shared" si="225"/>
        <v>1</v>
      </c>
      <c r="BX350" s="3" t="str">
        <f t="shared" si="226"/>
        <v>No</v>
      </c>
      <c r="BY350" s="3">
        <f t="shared" si="227"/>
        <v>14124</v>
      </c>
      <c r="BZ350">
        <v>1</v>
      </c>
      <c r="CA350" s="3">
        <f t="shared" si="228"/>
        <v>14124</v>
      </c>
      <c r="CC350" s="3">
        <f t="shared" si="229"/>
        <v>0</v>
      </c>
      <c r="CD350" s="3">
        <f t="shared" si="230"/>
        <v>0</v>
      </c>
      <c r="CE350" s="3" t="str">
        <f t="shared" si="231"/>
        <v/>
      </c>
      <c r="CF350" s="3" t="e">
        <f>HLOOKUP(CE350,'Valuation Data'!$D$2:$K$5,4,FALSE)</f>
        <v>#N/A</v>
      </c>
      <c r="CG350" s="3">
        <f t="shared" si="232"/>
        <v>14124</v>
      </c>
      <c r="CH350" s="3" t="str">
        <f t="shared" si="233"/>
        <v>No</v>
      </c>
      <c r="CI350" s="3" t="str">
        <f>VLOOKUP(R350,'Use Codes &amp; County Type'!A:D,4,FALSE)</f>
        <v>V</v>
      </c>
      <c r="CJ350" s="3" t="str">
        <f t="shared" si="234"/>
        <v>Yes</v>
      </c>
      <c r="CK350" s="3" t="str">
        <f t="shared" si="235"/>
        <v>No</v>
      </c>
      <c r="CL350" s="3">
        <f t="shared" si="236"/>
        <v>0</v>
      </c>
      <c r="CM350" s="3">
        <f t="shared" si="237"/>
        <v>0</v>
      </c>
      <c r="CN350" s="3">
        <f t="shared" si="238"/>
        <v>1385</v>
      </c>
      <c r="CO350" s="3">
        <f t="shared" si="239"/>
        <v>-1385</v>
      </c>
      <c r="CP350" s="3">
        <f t="shared" si="240"/>
        <v>9.806003964882469E-2</v>
      </c>
      <c r="CR350" s="3" t="str">
        <f t="shared" si="241"/>
        <v>No</v>
      </c>
      <c r="CV350" s="3" t="str">
        <f t="shared" si="242"/>
        <v>FMV&lt;$30K</v>
      </c>
      <c r="CW350" s="3">
        <f t="shared" si="243"/>
        <v>349</v>
      </c>
      <c r="CX350" s="3">
        <f t="shared" si="244"/>
        <v>277</v>
      </c>
      <c r="CY350" s="3" t="str">
        <f t="shared" si="245"/>
        <v>Ok</v>
      </c>
      <c r="CZ350">
        <v>0</v>
      </c>
      <c r="DA350">
        <v>0</v>
      </c>
    </row>
    <row r="351" spans="1:105" x14ac:dyDescent="0.25">
      <c r="A351">
        <v>350</v>
      </c>
      <c r="B351" t="s">
        <v>3</v>
      </c>
      <c r="C351" t="s">
        <v>459</v>
      </c>
      <c r="D351">
        <v>580.49</v>
      </c>
      <c r="E351">
        <v>2017</v>
      </c>
      <c r="F351">
        <v>580.49</v>
      </c>
      <c r="G351">
        <v>580.49</v>
      </c>
      <c r="H351" s="3">
        <f t="shared" si="205"/>
        <v>0</v>
      </c>
      <c r="I351">
        <v>12909</v>
      </c>
      <c r="J351" t="s">
        <v>2731</v>
      </c>
      <c r="K351" t="s">
        <v>2738</v>
      </c>
      <c r="L351">
        <v>32009</v>
      </c>
      <c r="M351" t="s">
        <v>2993</v>
      </c>
      <c r="N351" t="s">
        <v>4754</v>
      </c>
      <c r="O351">
        <v>-81.912493176100796</v>
      </c>
      <c r="P351">
        <v>30.456099149360199</v>
      </c>
      <c r="Q351" t="s">
        <v>5026</v>
      </c>
      <c r="R351">
        <v>2</v>
      </c>
      <c r="S351" t="s">
        <v>6535</v>
      </c>
      <c r="T351">
        <v>1006</v>
      </c>
      <c r="U351" t="s">
        <v>6578</v>
      </c>
      <c r="V351">
        <v>2017</v>
      </c>
      <c r="W351">
        <v>69503</v>
      </c>
      <c r="X351">
        <v>2017</v>
      </c>
      <c r="Y351">
        <v>80284</v>
      </c>
      <c r="Z351">
        <v>507.16</v>
      </c>
      <c r="AA351" s="3">
        <f t="shared" si="206"/>
        <v>0.87367568778101268</v>
      </c>
      <c r="AE351" t="s">
        <v>6616</v>
      </c>
      <c r="AF351" t="s">
        <v>6616</v>
      </c>
      <c r="AG351" t="s">
        <v>6616</v>
      </c>
      <c r="AH351" t="s">
        <v>6616</v>
      </c>
      <c r="AI351" t="s">
        <v>6618</v>
      </c>
      <c r="AJ351" t="s">
        <v>6618</v>
      </c>
      <c r="AK351" t="s">
        <v>6618</v>
      </c>
      <c r="AL351" t="s">
        <v>6618</v>
      </c>
      <c r="AM351" t="s">
        <v>6618</v>
      </c>
      <c r="AN351">
        <v>0</v>
      </c>
      <c r="AO351">
        <v>0</v>
      </c>
      <c r="AP351" s="3" t="str">
        <f t="shared" si="207"/>
        <v>No</v>
      </c>
      <c r="AQ351" s="3" t="str">
        <f t="shared" si="208"/>
        <v>No</v>
      </c>
      <c r="AR351" s="3" t="str">
        <f t="shared" si="209"/>
        <v>No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 t="s">
        <v>6634</v>
      </c>
      <c r="AZ351">
        <v>0</v>
      </c>
      <c r="BA351">
        <v>1</v>
      </c>
      <c r="BB351" t="s">
        <v>6617</v>
      </c>
      <c r="BC351" t="s">
        <v>6617</v>
      </c>
      <c r="BD351" s="4" t="str">
        <f t="shared" si="210"/>
        <v>No</v>
      </c>
      <c r="BE351" t="s">
        <v>6640</v>
      </c>
      <c r="BF351" s="3" t="str">
        <f t="shared" si="211"/>
        <v>No</v>
      </c>
      <c r="BG351" t="s">
        <v>6645</v>
      </c>
      <c r="BH351" s="3" t="str">
        <f t="shared" si="212"/>
        <v>12909 US HWY 301</v>
      </c>
      <c r="BI351" s="3" t="str">
        <f t="shared" si="213"/>
        <v>Bryceville</v>
      </c>
      <c r="BJ351" s="3" t="str">
        <f t="shared" si="214"/>
        <v>Florida</v>
      </c>
      <c r="BK351" s="3">
        <f t="shared" si="215"/>
        <v>32009</v>
      </c>
      <c r="BL351" s="3" t="str">
        <f t="shared" si="216"/>
        <v>12909 US HWY 301 BRYCEVILLE FL 32009</v>
      </c>
      <c r="BM351" s="3" t="str">
        <f t="shared" si="217"/>
        <v/>
      </c>
      <c r="BN351" s="3" t="str">
        <f t="shared" si="218"/>
        <v>Pass</v>
      </c>
      <c r="BO351" s="3" t="str">
        <f t="shared" si="219"/>
        <v>Yes</v>
      </c>
      <c r="BP351" s="3" t="str">
        <f t="shared" si="220"/>
        <v>FV&lt;$10K</v>
      </c>
      <c r="BQ351" t="s">
        <v>6650</v>
      </c>
      <c r="BR351" s="3" t="str">
        <f t="shared" si="221"/>
        <v>No, &lt; $20K Lien</v>
      </c>
      <c r="BS351" s="3" t="str">
        <f t="shared" si="222"/>
        <v>No, Lien &lt; $20K</v>
      </c>
      <c r="BT351" t="s">
        <v>6650</v>
      </c>
      <c r="BU351" s="3" t="str">
        <f t="shared" si="223"/>
        <v>No</v>
      </c>
      <c r="BV351" s="3" t="str">
        <f t="shared" si="224"/>
        <v>No</v>
      </c>
      <c r="BW351" s="3">
        <f t="shared" si="225"/>
        <v>1</v>
      </c>
      <c r="BX351" s="3" t="str">
        <f t="shared" si="226"/>
        <v>No</v>
      </c>
      <c r="BY351" s="3">
        <f t="shared" si="227"/>
        <v>69503</v>
      </c>
      <c r="BZ351">
        <v>1</v>
      </c>
      <c r="CA351" s="3">
        <f t="shared" si="228"/>
        <v>69503</v>
      </c>
      <c r="CC351" s="3">
        <f t="shared" si="229"/>
        <v>0</v>
      </c>
      <c r="CD351" s="3">
        <f t="shared" si="230"/>
        <v>0</v>
      </c>
      <c r="CE351" s="3" t="str">
        <f t="shared" si="231"/>
        <v/>
      </c>
      <c r="CF351" s="3" t="e">
        <f>HLOOKUP(CE351,'Valuation Data'!$D$2:$K$5,4,FALSE)</f>
        <v>#N/A</v>
      </c>
      <c r="CG351" s="3">
        <f t="shared" si="232"/>
        <v>69503</v>
      </c>
      <c r="CH351" s="3" t="str">
        <f t="shared" si="233"/>
        <v>No</v>
      </c>
      <c r="CI351" s="3" t="str">
        <f>VLOOKUP(R351,'Use Codes &amp; County Type'!A:D,4,FALSE)</f>
        <v>R</v>
      </c>
      <c r="CJ351" s="3" t="str">
        <f t="shared" si="234"/>
        <v>No</v>
      </c>
      <c r="CK351" s="3" t="str">
        <f t="shared" si="235"/>
        <v>Yes</v>
      </c>
      <c r="CL351" s="3">
        <f t="shared" si="236"/>
        <v>0.67</v>
      </c>
      <c r="CM351" s="3">
        <f t="shared" si="237"/>
        <v>46567.01</v>
      </c>
      <c r="CN351" s="3">
        <f t="shared" si="238"/>
        <v>2902.45</v>
      </c>
      <c r="CO351" s="3">
        <f t="shared" si="239"/>
        <v>43664.560000000005</v>
      </c>
      <c r="CP351" s="3">
        <f t="shared" si="240"/>
        <v>4.1760067910737664E-2</v>
      </c>
      <c r="CR351" s="3" t="str">
        <f t="shared" si="241"/>
        <v>No</v>
      </c>
      <c r="CV351" s="3" t="str">
        <f t="shared" si="242"/>
        <v>*Bid</v>
      </c>
      <c r="CW351" s="3">
        <f t="shared" si="243"/>
        <v>350</v>
      </c>
      <c r="CX351" s="3">
        <f t="shared" si="244"/>
        <v>580.49</v>
      </c>
      <c r="CY351" s="3" t="str">
        <f t="shared" si="245"/>
        <v>Ok</v>
      </c>
      <c r="CZ351">
        <v>0</v>
      </c>
      <c r="DA351">
        <v>0</v>
      </c>
    </row>
    <row r="352" spans="1:105" x14ac:dyDescent="0.25">
      <c r="A352">
        <v>351</v>
      </c>
      <c r="B352" t="s">
        <v>3</v>
      </c>
      <c r="C352" t="s">
        <v>460</v>
      </c>
      <c r="D352">
        <v>594.13</v>
      </c>
      <c r="E352">
        <v>2017</v>
      </c>
      <c r="F352">
        <v>594.13</v>
      </c>
      <c r="G352">
        <v>594.13</v>
      </c>
      <c r="H352" s="3">
        <f t="shared" si="205"/>
        <v>0</v>
      </c>
      <c r="I352">
        <v>445073</v>
      </c>
      <c r="J352" t="s">
        <v>2735</v>
      </c>
      <c r="K352" t="s">
        <v>2738</v>
      </c>
      <c r="L352">
        <v>32011</v>
      </c>
      <c r="M352" t="s">
        <v>2994</v>
      </c>
      <c r="N352" t="s">
        <v>4759</v>
      </c>
      <c r="O352">
        <v>-81.904620041289803</v>
      </c>
      <c r="P352">
        <v>30.477395382014201</v>
      </c>
      <c r="Q352" t="s">
        <v>5027</v>
      </c>
      <c r="R352">
        <v>2</v>
      </c>
      <c r="S352" t="s">
        <v>6535</v>
      </c>
      <c r="T352">
        <v>1006</v>
      </c>
      <c r="U352" t="s">
        <v>6578</v>
      </c>
      <c r="V352">
        <v>2017</v>
      </c>
      <c r="W352">
        <v>71414</v>
      </c>
      <c r="X352">
        <v>2017</v>
      </c>
      <c r="Y352">
        <v>98638</v>
      </c>
      <c r="Z352">
        <v>519.77</v>
      </c>
      <c r="AA352" s="3">
        <f t="shared" si="206"/>
        <v>0.87484220625115716</v>
      </c>
      <c r="AB352" t="s">
        <v>6616</v>
      </c>
      <c r="AC352" t="s">
        <v>6616</v>
      </c>
      <c r="AD352" t="s">
        <v>6616</v>
      </c>
      <c r="AI352" t="s">
        <v>6618</v>
      </c>
      <c r="AJ352" t="s">
        <v>6618</v>
      </c>
      <c r="AK352" t="s">
        <v>6618</v>
      </c>
      <c r="AL352" t="s">
        <v>6618</v>
      </c>
      <c r="AM352" t="s">
        <v>6618</v>
      </c>
      <c r="AN352" t="s">
        <v>6618</v>
      </c>
      <c r="AO352">
        <v>0</v>
      </c>
      <c r="AP352" s="3" t="str">
        <f t="shared" si="207"/>
        <v>No</v>
      </c>
      <c r="AQ352" s="3" t="str">
        <f t="shared" si="208"/>
        <v>No</v>
      </c>
      <c r="AR352" s="3" t="str">
        <f t="shared" si="209"/>
        <v>No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 t="s">
        <v>6634</v>
      </c>
      <c r="AZ352" t="s">
        <v>6637</v>
      </c>
      <c r="BA352">
        <v>0</v>
      </c>
      <c r="BB352" t="s">
        <v>6617</v>
      </c>
      <c r="BC352" t="s">
        <v>6616</v>
      </c>
      <c r="BD352" s="4" t="str">
        <f t="shared" si="210"/>
        <v>No</v>
      </c>
      <c r="BE352" t="s">
        <v>6640</v>
      </c>
      <c r="BF352" s="3" t="str">
        <f t="shared" si="211"/>
        <v>No</v>
      </c>
      <c r="BG352" t="s">
        <v>6645</v>
      </c>
      <c r="BH352" s="3" t="str">
        <f t="shared" si="212"/>
        <v>445073 US HWY 301</v>
      </c>
      <c r="BI352" s="3" t="str">
        <f t="shared" si="213"/>
        <v>Callahan</v>
      </c>
      <c r="BJ352" s="3" t="str">
        <f t="shared" si="214"/>
        <v>Florida</v>
      </c>
      <c r="BK352" s="3">
        <f t="shared" si="215"/>
        <v>32011</v>
      </c>
      <c r="BL352" s="3" t="str">
        <f t="shared" si="216"/>
        <v>445073 US HWY 301 CALLAHAN FL 32011</v>
      </c>
      <c r="BM352" s="3" t="str">
        <f t="shared" si="217"/>
        <v/>
      </c>
      <c r="BN352" s="3" t="str">
        <f t="shared" si="218"/>
        <v>Pass</v>
      </c>
      <c r="BO352" s="3" t="str">
        <f t="shared" si="219"/>
        <v>No</v>
      </c>
      <c r="BP352" s="3" t="str">
        <f t="shared" si="220"/>
        <v>FV&lt;$10K</v>
      </c>
      <c r="BQ352" t="s">
        <v>6650</v>
      </c>
      <c r="BR352" s="3" t="str">
        <f t="shared" si="221"/>
        <v>No, &lt; $20K Lien</v>
      </c>
      <c r="BS352" s="3" t="str">
        <f t="shared" si="222"/>
        <v>No, Lien &lt; $20K</v>
      </c>
      <c r="BT352" t="s">
        <v>6650</v>
      </c>
      <c r="BU352" s="3" t="str">
        <f t="shared" si="223"/>
        <v>No</v>
      </c>
      <c r="BV352" s="3" t="str">
        <f t="shared" si="224"/>
        <v>No</v>
      </c>
      <c r="BW352" s="3">
        <f t="shared" si="225"/>
        <v>0</v>
      </c>
      <c r="BX352" s="3" t="str">
        <f t="shared" si="226"/>
        <v>No</v>
      </c>
      <c r="BY352" s="3">
        <f t="shared" si="227"/>
        <v>71414</v>
      </c>
      <c r="BZ352">
        <v>1</v>
      </c>
      <c r="CA352" s="3">
        <f t="shared" si="228"/>
        <v>71414</v>
      </c>
      <c r="CC352" s="3">
        <f t="shared" si="229"/>
        <v>0</v>
      </c>
      <c r="CD352" s="3">
        <f t="shared" si="230"/>
        <v>0</v>
      </c>
      <c r="CE352" s="3" t="str">
        <f t="shared" si="231"/>
        <v/>
      </c>
      <c r="CF352" s="3" t="e">
        <f>HLOOKUP(CE352,'Valuation Data'!$D$2:$K$5,4,FALSE)</f>
        <v>#N/A</v>
      </c>
      <c r="CG352" s="3">
        <f t="shared" si="232"/>
        <v>71414</v>
      </c>
      <c r="CH352" s="3" t="str">
        <f t="shared" si="233"/>
        <v>No</v>
      </c>
      <c r="CI352" s="3" t="str">
        <f>VLOOKUP(R352,'Use Codes &amp; County Type'!A:D,4,FALSE)</f>
        <v>R</v>
      </c>
      <c r="CJ352" s="3" t="str">
        <f t="shared" si="234"/>
        <v>No</v>
      </c>
      <c r="CK352" s="3" t="str">
        <f t="shared" si="235"/>
        <v>Yes</v>
      </c>
      <c r="CL352" s="3">
        <f t="shared" si="236"/>
        <v>0.67</v>
      </c>
      <c r="CM352" s="3">
        <f t="shared" si="237"/>
        <v>47847.380000000005</v>
      </c>
      <c r="CN352" s="3">
        <f t="shared" si="238"/>
        <v>2376.52</v>
      </c>
      <c r="CO352" s="3">
        <f t="shared" si="239"/>
        <v>45470.860000000008</v>
      </c>
      <c r="CP352" s="3">
        <f t="shared" si="240"/>
        <v>3.3278068726020106E-2</v>
      </c>
      <c r="CR352" s="3" t="str">
        <f t="shared" si="241"/>
        <v>No</v>
      </c>
      <c r="CV352" s="3" t="str">
        <f t="shared" si="242"/>
        <v>*Bid</v>
      </c>
      <c r="CW352" s="3">
        <f t="shared" si="243"/>
        <v>351</v>
      </c>
      <c r="CX352" s="3">
        <f t="shared" si="244"/>
        <v>594.13</v>
      </c>
      <c r="CY352" s="3" t="str">
        <f t="shared" si="245"/>
        <v>Ok</v>
      </c>
      <c r="CZ352">
        <v>0</v>
      </c>
      <c r="DA352">
        <v>0</v>
      </c>
    </row>
    <row r="353" spans="1:105" x14ac:dyDescent="0.25">
      <c r="A353">
        <v>352</v>
      </c>
      <c r="B353" t="s">
        <v>3</v>
      </c>
      <c r="C353" t="s">
        <v>461</v>
      </c>
      <c r="D353">
        <v>38.36</v>
      </c>
      <c r="E353">
        <v>2017</v>
      </c>
      <c r="F353" t="e">
        <f>NA()</f>
        <v>#N/A</v>
      </c>
      <c r="G353" t="e">
        <f>NA()</f>
        <v>#N/A</v>
      </c>
      <c r="H353" s="3" t="e">
        <f t="shared" si="205"/>
        <v>#N/A</v>
      </c>
      <c r="I353" t="e">
        <f>NA()</f>
        <v>#N/A</v>
      </c>
      <c r="J353" t="e">
        <f>NA()</f>
        <v>#N/A</v>
      </c>
      <c r="K353" t="e">
        <f>NA()</f>
        <v>#N/A</v>
      </c>
      <c r="L353" t="e">
        <f>NA()</f>
        <v>#N/A</v>
      </c>
      <c r="M353" t="e">
        <f>NA()</f>
        <v>#N/A</v>
      </c>
      <c r="N353" t="e">
        <f>NA()</f>
        <v>#N/A</v>
      </c>
      <c r="O353" t="e">
        <f>NA()</f>
        <v>#N/A</v>
      </c>
      <c r="P353" t="e">
        <f>NA()</f>
        <v>#N/A</v>
      </c>
      <c r="Q353" t="e">
        <f>NA()</f>
        <v>#N/A</v>
      </c>
      <c r="R353">
        <v>93</v>
      </c>
      <c r="S353" t="s">
        <v>6545</v>
      </c>
      <c r="T353" t="e">
        <f>NA()</f>
        <v>#N/A</v>
      </c>
      <c r="U353" t="e">
        <f>NA()</f>
        <v>#N/A</v>
      </c>
      <c r="V353">
        <v>2017</v>
      </c>
      <c r="W353">
        <v>388</v>
      </c>
      <c r="X353" t="e">
        <f>NA()</f>
        <v>#N/A</v>
      </c>
      <c r="Y353" t="e">
        <f>NA()</f>
        <v>#N/A</v>
      </c>
      <c r="Z353" t="e">
        <f>NA()</f>
        <v>#N/A</v>
      </c>
      <c r="AA353" s="3">
        <f t="shared" si="206"/>
        <v>0</v>
      </c>
      <c r="AB353" t="s">
        <v>6617</v>
      </c>
      <c r="AI353" t="e">
        <f>NA()</f>
        <v>#N/A</v>
      </c>
      <c r="AJ353" t="e">
        <f>NA()</f>
        <v>#N/A</v>
      </c>
      <c r="AK353" t="e">
        <f>NA()</f>
        <v>#N/A</v>
      </c>
      <c r="AL353" t="e">
        <f>NA()</f>
        <v>#N/A</v>
      </c>
      <c r="AM353" t="e">
        <f>NA()</f>
        <v>#N/A</v>
      </c>
      <c r="AN353" t="e">
        <f>NA()</f>
        <v>#N/A</v>
      </c>
      <c r="AO353" t="e">
        <f>NA()</f>
        <v>#N/A</v>
      </c>
      <c r="AP353" s="3" t="str">
        <f t="shared" si="207"/>
        <v>Yes</v>
      </c>
      <c r="AQ353" s="3" t="str">
        <f t="shared" si="208"/>
        <v>No</v>
      </c>
      <c r="AR353" s="3" t="str">
        <f t="shared" si="209"/>
        <v>Yes</v>
      </c>
      <c r="AS353" t="e">
        <f>NA()</f>
        <v>#N/A</v>
      </c>
      <c r="AT353" t="e">
        <f>NA()</f>
        <v>#N/A</v>
      </c>
      <c r="AU353" t="e">
        <f>NA()</f>
        <v>#N/A</v>
      </c>
      <c r="AV353" t="e">
        <f>NA()</f>
        <v>#N/A</v>
      </c>
      <c r="AW353" t="e">
        <f>NA()</f>
        <v>#N/A</v>
      </c>
      <c r="AX353" t="e">
        <f>NA()</f>
        <v>#N/A</v>
      </c>
      <c r="AY353" t="e">
        <f>NA()</f>
        <v>#N/A</v>
      </c>
      <c r="AZ353" t="e">
        <f>NA()</f>
        <v>#N/A</v>
      </c>
      <c r="BA353">
        <v>1</v>
      </c>
      <c r="BB353" t="s">
        <v>6616</v>
      </c>
      <c r="BC353" t="e">
        <f>NA()</f>
        <v>#N/A</v>
      </c>
      <c r="BD353" s="4" t="str">
        <f t="shared" si="210"/>
        <v>No</v>
      </c>
      <c r="BE353" t="e">
        <f>NA()</f>
        <v>#N/A</v>
      </c>
      <c r="BF353" s="3" t="str">
        <f t="shared" si="211"/>
        <v>No</v>
      </c>
      <c r="BG353" t="e">
        <f>NA()</f>
        <v>#N/A</v>
      </c>
      <c r="BH353" s="3" t="e">
        <f t="shared" si="212"/>
        <v>#N/A</v>
      </c>
      <c r="BI353" s="3" t="e">
        <f t="shared" si="213"/>
        <v>#N/A</v>
      </c>
      <c r="BJ353" s="3" t="e">
        <f t="shared" si="214"/>
        <v>#N/A</v>
      </c>
      <c r="BK353" s="3" t="e">
        <f t="shared" si="215"/>
        <v>#N/A</v>
      </c>
      <c r="BL353" s="3" t="e">
        <f t="shared" si="216"/>
        <v>#N/A</v>
      </c>
      <c r="BM353" s="3" t="e">
        <f t="shared" si="217"/>
        <v>#N/A</v>
      </c>
      <c r="BN353" s="3" t="str">
        <f t="shared" si="218"/>
        <v>Lien&lt;$150</v>
      </c>
      <c r="BO353" s="3" t="e">
        <f t="shared" si="219"/>
        <v>#N/A</v>
      </c>
      <c r="BP353" s="3" t="str">
        <f t="shared" si="220"/>
        <v>FV&lt;$10K</v>
      </c>
      <c r="BQ353" t="s">
        <v>6650</v>
      </c>
      <c r="BR353" s="3" t="str">
        <f t="shared" si="221"/>
        <v>No, &lt; $20K Lien</v>
      </c>
      <c r="BS353" s="3" t="str">
        <f t="shared" si="222"/>
        <v>No, Lien &lt; $20K</v>
      </c>
      <c r="BT353" t="s">
        <v>6650</v>
      </c>
      <c r="BU353" s="3" t="str">
        <f t="shared" si="223"/>
        <v>Yes</v>
      </c>
      <c r="BV353" s="3" t="str">
        <f t="shared" si="224"/>
        <v>No</v>
      </c>
      <c r="BW353" s="3">
        <f t="shared" si="225"/>
        <v>1</v>
      </c>
      <c r="BX353" s="3" t="str">
        <f t="shared" si="226"/>
        <v>No</v>
      </c>
      <c r="BY353" s="3">
        <f t="shared" si="227"/>
        <v>388</v>
      </c>
      <c r="BZ353">
        <v>1</v>
      </c>
      <c r="CA353" s="3">
        <f t="shared" si="228"/>
        <v>388</v>
      </c>
      <c r="CC353" s="3" t="e">
        <f t="shared" si="229"/>
        <v>#N/A</v>
      </c>
      <c r="CD353" s="3" t="e">
        <f t="shared" si="230"/>
        <v>#N/A</v>
      </c>
      <c r="CE353" s="3" t="str">
        <f t="shared" si="231"/>
        <v/>
      </c>
      <c r="CF353" s="3" t="e">
        <f>HLOOKUP(CE353,'Valuation Data'!$D$2:$K$5,4,FALSE)</f>
        <v>#N/A</v>
      </c>
      <c r="CG353" s="3">
        <f t="shared" si="232"/>
        <v>388</v>
      </c>
      <c r="CH353" s="3" t="str">
        <f t="shared" si="233"/>
        <v>No</v>
      </c>
      <c r="CI353" s="3" t="str">
        <f>VLOOKUP(R353,'Use Codes &amp; County Type'!A:D,4,FALSE)</f>
        <v>V</v>
      </c>
      <c r="CJ353" s="3" t="str">
        <f t="shared" si="234"/>
        <v>Yes</v>
      </c>
      <c r="CK353" s="3" t="str">
        <f t="shared" si="235"/>
        <v>No</v>
      </c>
      <c r="CL353" s="3">
        <f t="shared" si="236"/>
        <v>0</v>
      </c>
      <c r="CM353" s="3">
        <f t="shared" si="237"/>
        <v>0</v>
      </c>
      <c r="CN353" s="3" t="e">
        <f t="shared" si="238"/>
        <v>#N/A</v>
      </c>
      <c r="CO353" s="3" t="e">
        <f t="shared" si="239"/>
        <v>#N/A</v>
      </c>
      <c r="CP353" s="3" t="e">
        <f t="shared" si="240"/>
        <v>#N/A</v>
      </c>
      <c r="CR353" s="3" t="str">
        <f t="shared" si="241"/>
        <v>No</v>
      </c>
      <c r="CV353" s="3" t="str">
        <f t="shared" si="242"/>
        <v>Lien&lt;$150</v>
      </c>
      <c r="CW353" s="3">
        <f t="shared" si="243"/>
        <v>352</v>
      </c>
      <c r="CX353" s="3">
        <f t="shared" si="244"/>
        <v>38.36</v>
      </c>
      <c r="CY353" s="3" t="str">
        <f t="shared" si="245"/>
        <v>Ok</v>
      </c>
      <c r="CZ353" t="e">
        <f>NA()</f>
        <v>#N/A</v>
      </c>
      <c r="DA353" t="e">
        <f>NA()</f>
        <v>#N/A</v>
      </c>
    </row>
    <row r="354" spans="1:105" x14ac:dyDescent="0.25">
      <c r="A354">
        <v>353</v>
      </c>
      <c r="B354" t="s">
        <v>3</v>
      </c>
      <c r="C354" t="s">
        <v>462</v>
      </c>
      <c r="D354">
        <v>1334.72</v>
      </c>
      <c r="E354">
        <v>2017</v>
      </c>
      <c r="F354" t="e">
        <f>NA()</f>
        <v>#N/A</v>
      </c>
      <c r="G354" t="e">
        <f>NA()</f>
        <v>#N/A</v>
      </c>
      <c r="H354" s="3" t="e">
        <f t="shared" si="205"/>
        <v>#N/A</v>
      </c>
      <c r="I354" t="e">
        <f>NA()</f>
        <v>#N/A</v>
      </c>
      <c r="J354" t="e">
        <f>NA()</f>
        <v>#N/A</v>
      </c>
      <c r="K354" t="e">
        <f>NA()</f>
        <v>#N/A</v>
      </c>
      <c r="L354" t="e">
        <f>NA()</f>
        <v>#N/A</v>
      </c>
      <c r="M354" t="e">
        <f>NA()</f>
        <v>#N/A</v>
      </c>
      <c r="N354" t="e">
        <f>NA()</f>
        <v>#N/A</v>
      </c>
      <c r="O354" t="e">
        <f>NA()</f>
        <v>#N/A</v>
      </c>
      <c r="P354" t="e">
        <f>NA()</f>
        <v>#N/A</v>
      </c>
      <c r="Q354" t="e">
        <f>NA()</f>
        <v>#N/A</v>
      </c>
      <c r="R354">
        <v>1</v>
      </c>
      <c r="S354" t="s">
        <v>6539</v>
      </c>
      <c r="T354" t="e">
        <f>NA()</f>
        <v>#N/A</v>
      </c>
      <c r="U354" t="e">
        <f>NA()</f>
        <v>#N/A</v>
      </c>
      <c r="V354">
        <v>2017</v>
      </c>
      <c r="W354">
        <v>118671</v>
      </c>
      <c r="X354" t="e">
        <f>NA()</f>
        <v>#N/A</v>
      </c>
      <c r="Y354" t="e">
        <f>NA()</f>
        <v>#N/A</v>
      </c>
      <c r="Z354" t="e">
        <f>NA()</f>
        <v>#N/A</v>
      </c>
      <c r="AA354" s="3">
        <f t="shared" si="206"/>
        <v>0</v>
      </c>
      <c r="AI354" t="e">
        <f>NA()</f>
        <v>#N/A</v>
      </c>
      <c r="AJ354" t="e">
        <f>NA()</f>
        <v>#N/A</v>
      </c>
      <c r="AK354" t="e">
        <f>NA()</f>
        <v>#N/A</v>
      </c>
      <c r="AL354" t="e">
        <f>NA()</f>
        <v>#N/A</v>
      </c>
      <c r="AM354" t="e">
        <f>NA()</f>
        <v>#N/A</v>
      </c>
      <c r="AN354" t="e">
        <f>NA()</f>
        <v>#N/A</v>
      </c>
      <c r="AO354" t="e">
        <f>NA()</f>
        <v>#N/A</v>
      </c>
      <c r="AP354" s="3" t="str">
        <f t="shared" si="207"/>
        <v>No</v>
      </c>
      <c r="AQ354" s="3" t="str">
        <f t="shared" si="208"/>
        <v>No</v>
      </c>
      <c r="AR354" s="3" t="str">
        <f t="shared" si="209"/>
        <v>No</v>
      </c>
      <c r="AS354" t="e">
        <f>NA()</f>
        <v>#N/A</v>
      </c>
      <c r="AT354" t="e">
        <f>NA()</f>
        <v>#N/A</v>
      </c>
      <c r="AU354" t="e">
        <f>NA()</f>
        <v>#N/A</v>
      </c>
      <c r="AV354" t="e">
        <f>NA()</f>
        <v>#N/A</v>
      </c>
      <c r="AW354" t="e">
        <f>NA()</f>
        <v>#N/A</v>
      </c>
      <c r="AX354" t="e">
        <f>NA()</f>
        <v>#N/A</v>
      </c>
      <c r="AY354" t="e">
        <f>NA()</f>
        <v>#N/A</v>
      </c>
      <c r="AZ354" t="e">
        <f>NA()</f>
        <v>#N/A</v>
      </c>
      <c r="BA354">
        <v>0</v>
      </c>
      <c r="BB354" t="s">
        <v>6617</v>
      </c>
      <c r="BC354" t="e">
        <f>NA()</f>
        <v>#N/A</v>
      </c>
      <c r="BD354" s="4" t="str">
        <f t="shared" si="210"/>
        <v>No</v>
      </c>
      <c r="BE354" t="e">
        <f>NA()</f>
        <v>#N/A</v>
      </c>
      <c r="BF354" s="3" t="str">
        <f t="shared" si="211"/>
        <v>No</v>
      </c>
      <c r="BG354" t="e">
        <f>NA()</f>
        <v>#N/A</v>
      </c>
      <c r="BH354" s="3" t="e">
        <f t="shared" si="212"/>
        <v>#N/A</v>
      </c>
      <c r="BI354" s="3" t="e">
        <f t="shared" si="213"/>
        <v>#N/A</v>
      </c>
      <c r="BJ354" s="3" t="e">
        <f t="shared" si="214"/>
        <v>#N/A</v>
      </c>
      <c r="BK354" s="3" t="e">
        <f t="shared" si="215"/>
        <v>#N/A</v>
      </c>
      <c r="BL354" s="3" t="e">
        <f t="shared" si="216"/>
        <v>#N/A</v>
      </c>
      <c r="BM354" s="3" t="e">
        <f t="shared" si="217"/>
        <v>#N/A</v>
      </c>
      <c r="BN354" s="3" t="str">
        <f t="shared" si="218"/>
        <v>Pass</v>
      </c>
      <c r="BO354" s="3" t="e">
        <f t="shared" si="219"/>
        <v>#N/A</v>
      </c>
      <c r="BP354" s="3" t="str">
        <f t="shared" si="220"/>
        <v>FV&lt;$10K</v>
      </c>
      <c r="BQ354" t="s">
        <v>6650</v>
      </c>
      <c r="BR354" s="3" t="str">
        <f t="shared" si="221"/>
        <v>No, &lt; $20K Lien</v>
      </c>
      <c r="BS354" s="3" t="str">
        <f t="shared" si="222"/>
        <v>No, Lien &lt; $20K</v>
      </c>
      <c r="BT354" t="s">
        <v>6650</v>
      </c>
      <c r="BU354" s="3" t="str">
        <f t="shared" si="223"/>
        <v>No</v>
      </c>
      <c r="BV354" s="3" t="str">
        <f t="shared" si="224"/>
        <v>No</v>
      </c>
      <c r="BW354" s="3">
        <f t="shared" si="225"/>
        <v>0</v>
      </c>
      <c r="BX354" s="3" t="str">
        <f t="shared" si="226"/>
        <v>No</v>
      </c>
      <c r="BY354" s="3">
        <f t="shared" si="227"/>
        <v>118671</v>
      </c>
      <c r="BZ354">
        <v>1</v>
      </c>
      <c r="CA354" s="3">
        <f t="shared" si="228"/>
        <v>118671</v>
      </c>
      <c r="CC354" s="3" t="e">
        <f t="shared" si="229"/>
        <v>#N/A</v>
      </c>
      <c r="CD354" s="3" t="e">
        <f t="shared" si="230"/>
        <v>#N/A</v>
      </c>
      <c r="CE354" s="3" t="str">
        <f t="shared" si="231"/>
        <v/>
      </c>
      <c r="CF354" s="3" t="e">
        <f>HLOOKUP(CE354,'Valuation Data'!$D$2:$K$5,4,FALSE)</f>
        <v>#N/A</v>
      </c>
      <c r="CG354" s="3">
        <f t="shared" si="232"/>
        <v>118671</v>
      </c>
      <c r="CH354" s="3" t="str">
        <f t="shared" si="233"/>
        <v>No</v>
      </c>
      <c r="CI354" s="3" t="str">
        <f>VLOOKUP(R354,'Use Codes &amp; County Type'!A:D,4,FALSE)</f>
        <v>S</v>
      </c>
      <c r="CJ354" s="3" t="str">
        <f t="shared" si="234"/>
        <v>No</v>
      </c>
      <c r="CK354" s="3" t="str">
        <f t="shared" si="235"/>
        <v>Yes</v>
      </c>
      <c r="CL354" s="3">
        <f t="shared" si="236"/>
        <v>0.67</v>
      </c>
      <c r="CM354" s="3">
        <f t="shared" si="237"/>
        <v>79509.570000000007</v>
      </c>
      <c r="CN354" s="3" t="e">
        <f t="shared" si="238"/>
        <v>#N/A</v>
      </c>
      <c r="CO354" s="3" t="e">
        <f t="shared" si="239"/>
        <v>#N/A</v>
      </c>
      <c r="CP354" s="3" t="e">
        <f t="shared" si="240"/>
        <v>#N/A</v>
      </c>
      <c r="CR354" s="3" t="e">
        <f t="shared" si="241"/>
        <v>#N/A</v>
      </c>
      <c r="CV354" s="3" t="e">
        <f t="shared" si="242"/>
        <v>#N/A</v>
      </c>
      <c r="CW354" s="3">
        <f t="shared" si="243"/>
        <v>353</v>
      </c>
      <c r="CX354" s="3">
        <f t="shared" si="244"/>
        <v>1334.72</v>
      </c>
      <c r="CY354" s="3" t="e">
        <f t="shared" si="245"/>
        <v>#N/A</v>
      </c>
      <c r="CZ354" t="e">
        <f>NA()</f>
        <v>#N/A</v>
      </c>
      <c r="DA354" t="e">
        <f>NA()</f>
        <v>#N/A</v>
      </c>
    </row>
    <row r="355" spans="1:105" x14ac:dyDescent="0.25">
      <c r="A355">
        <v>354</v>
      </c>
      <c r="B355" t="s">
        <v>3</v>
      </c>
      <c r="C355" t="s">
        <v>463</v>
      </c>
      <c r="D355">
        <v>1226.6600000000001</v>
      </c>
      <c r="E355">
        <v>2017</v>
      </c>
      <c r="F355">
        <v>1226.6600000000001</v>
      </c>
      <c r="G355">
        <v>1226.6600000000001</v>
      </c>
      <c r="H355" s="3">
        <f t="shared" si="205"/>
        <v>0</v>
      </c>
      <c r="I355">
        <v>12076</v>
      </c>
      <c r="J355" t="s">
        <v>2731</v>
      </c>
      <c r="K355" t="s">
        <v>2738</v>
      </c>
      <c r="L355">
        <v>32009</v>
      </c>
      <c r="M355" t="s">
        <v>2995</v>
      </c>
      <c r="N355" t="s">
        <v>4754</v>
      </c>
      <c r="O355">
        <v>-81.880821166906998</v>
      </c>
      <c r="P355">
        <v>30.4487509851059</v>
      </c>
      <c r="Q355" t="s">
        <v>5028</v>
      </c>
      <c r="R355">
        <v>2</v>
      </c>
      <c r="S355" t="s">
        <v>6535</v>
      </c>
      <c r="T355">
        <v>1006</v>
      </c>
      <c r="U355" t="s">
        <v>6578</v>
      </c>
      <c r="V355">
        <v>2017</v>
      </c>
      <c r="W355">
        <v>72967</v>
      </c>
      <c r="X355">
        <v>2017</v>
      </c>
      <c r="Y355">
        <v>72967</v>
      </c>
      <c r="Z355">
        <v>1104.6300000000001</v>
      </c>
      <c r="AA355" s="3">
        <f t="shared" si="206"/>
        <v>0.90051848107870158</v>
      </c>
      <c r="AB355" t="s">
        <v>6616</v>
      </c>
      <c r="AE355" t="s">
        <v>6616</v>
      </c>
      <c r="AG355" t="s">
        <v>6616</v>
      </c>
      <c r="AH355" t="s">
        <v>6616</v>
      </c>
      <c r="AI355" t="s">
        <v>6618</v>
      </c>
      <c r="AJ355" t="s">
        <v>6618</v>
      </c>
      <c r="AK355" t="s">
        <v>6618</v>
      </c>
      <c r="AL355" t="s">
        <v>6618</v>
      </c>
      <c r="AM355" t="s">
        <v>6618</v>
      </c>
      <c r="AN355">
        <v>0</v>
      </c>
      <c r="AO355">
        <v>0</v>
      </c>
      <c r="AP355" s="3" t="str">
        <f t="shared" si="207"/>
        <v>No</v>
      </c>
      <c r="AQ355" s="3" t="str">
        <f t="shared" si="208"/>
        <v>No</v>
      </c>
      <c r="AR355" s="3" t="str">
        <f t="shared" si="209"/>
        <v>No</v>
      </c>
      <c r="AS355">
        <v>0</v>
      </c>
      <c r="AT355">
        <v>0</v>
      </c>
      <c r="AU355">
        <v>95000</v>
      </c>
      <c r="AV355" t="s">
        <v>5076</v>
      </c>
      <c r="AW355">
        <v>0</v>
      </c>
      <c r="AX355">
        <v>0</v>
      </c>
      <c r="AY355" t="s">
        <v>6634</v>
      </c>
      <c r="AZ355">
        <v>0</v>
      </c>
      <c r="BA355">
        <v>1</v>
      </c>
      <c r="BB355" t="s">
        <v>6616</v>
      </c>
      <c r="BC355" t="s">
        <v>6616</v>
      </c>
      <c r="BD355" s="4" t="str">
        <f t="shared" si="210"/>
        <v>No</v>
      </c>
      <c r="BE355" t="s">
        <v>6640</v>
      </c>
      <c r="BF355" s="3" t="str">
        <f t="shared" si="211"/>
        <v>No</v>
      </c>
      <c r="BG355" t="s">
        <v>6645</v>
      </c>
      <c r="BH355" s="3" t="str">
        <f t="shared" si="212"/>
        <v>12076 THORNHILL PL</v>
      </c>
      <c r="BI355" s="3" t="str">
        <f t="shared" si="213"/>
        <v>Bryceville</v>
      </c>
      <c r="BJ355" s="3" t="str">
        <f t="shared" si="214"/>
        <v>Florida</v>
      </c>
      <c r="BK355" s="3">
        <f t="shared" si="215"/>
        <v>32009</v>
      </c>
      <c r="BL355" s="3" t="str">
        <f t="shared" si="216"/>
        <v>12076 THORNHILL PL BRYCEVILLE FL 32009</v>
      </c>
      <c r="BM355" s="3" t="str">
        <f t="shared" si="217"/>
        <v>L</v>
      </c>
      <c r="BN355" s="3" t="str">
        <f t="shared" si="218"/>
        <v>Pass</v>
      </c>
      <c r="BO355" s="3" t="str">
        <f t="shared" si="219"/>
        <v>No</v>
      </c>
      <c r="BP355" s="3" t="str">
        <f t="shared" si="220"/>
        <v>FV&lt;$10K</v>
      </c>
      <c r="BQ355" t="s">
        <v>6650</v>
      </c>
      <c r="BR355" s="3" t="str">
        <f t="shared" si="221"/>
        <v>No, &lt; $20K Lien</v>
      </c>
      <c r="BS355" s="3" t="str">
        <f t="shared" si="222"/>
        <v>No, Lien &lt; $20K</v>
      </c>
      <c r="BT355" t="s">
        <v>6650</v>
      </c>
      <c r="BU355" s="3" t="str">
        <f t="shared" si="223"/>
        <v>No</v>
      </c>
      <c r="BV355" s="3" t="str">
        <f t="shared" si="224"/>
        <v>No</v>
      </c>
      <c r="BW355" s="3">
        <f t="shared" si="225"/>
        <v>1</v>
      </c>
      <c r="BX355" s="3" t="str">
        <f t="shared" si="226"/>
        <v>No</v>
      </c>
      <c r="BY355" s="3">
        <f t="shared" si="227"/>
        <v>72967</v>
      </c>
      <c r="BZ355">
        <v>1</v>
      </c>
      <c r="CA355" s="3">
        <f t="shared" si="228"/>
        <v>72967</v>
      </c>
      <c r="CC355" s="3">
        <f t="shared" si="229"/>
        <v>0</v>
      </c>
      <c r="CD355" s="3">
        <f t="shared" si="230"/>
        <v>0</v>
      </c>
      <c r="CE355" s="3" t="str">
        <f t="shared" si="231"/>
        <v/>
      </c>
      <c r="CF355" s="3" t="e">
        <f>HLOOKUP(CE355,'Valuation Data'!$D$2:$K$5,4,FALSE)</f>
        <v>#N/A</v>
      </c>
      <c r="CG355" s="3">
        <f t="shared" si="232"/>
        <v>72967</v>
      </c>
      <c r="CH355" s="3" t="str">
        <f t="shared" si="233"/>
        <v>No</v>
      </c>
      <c r="CI355" s="3" t="str">
        <f>VLOOKUP(R355,'Use Codes &amp; County Type'!A:D,4,FALSE)</f>
        <v>R</v>
      </c>
      <c r="CJ355" s="3" t="str">
        <f t="shared" si="234"/>
        <v>No</v>
      </c>
      <c r="CK355" s="3" t="str">
        <f t="shared" si="235"/>
        <v>No</v>
      </c>
      <c r="CL355" s="3">
        <f t="shared" si="236"/>
        <v>0.35</v>
      </c>
      <c r="CM355" s="3">
        <f t="shared" si="237"/>
        <v>25538.449999999997</v>
      </c>
      <c r="CN355" s="3">
        <f t="shared" si="238"/>
        <v>6133.3</v>
      </c>
      <c r="CO355" s="3">
        <f t="shared" si="239"/>
        <v>19405.149999999998</v>
      </c>
      <c r="CP355" s="3">
        <f t="shared" si="240"/>
        <v>8.405580604930997E-2</v>
      </c>
      <c r="CR355" s="3" t="str">
        <f t="shared" si="241"/>
        <v>No</v>
      </c>
      <c r="CV355" s="3" t="str">
        <f t="shared" si="242"/>
        <v>*Bid</v>
      </c>
      <c r="CW355" s="3">
        <f t="shared" si="243"/>
        <v>354</v>
      </c>
      <c r="CX355" s="3">
        <f t="shared" si="244"/>
        <v>1226.6600000000001</v>
      </c>
      <c r="CY355" s="3" t="str">
        <f t="shared" si="245"/>
        <v>Ok</v>
      </c>
      <c r="CZ355">
        <v>0</v>
      </c>
      <c r="DA355">
        <v>0</v>
      </c>
    </row>
    <row r="356" spans="1:105" x14ac:dyDescent="0.25">
      <c r="A356">
        <v>355</v>
      </c>
      <c r="B356" t="s">
        <v>3</v>
      </c>
      <c r="C356" t="s">
        <v>464</v>
      </c>
      <c r="D356">
        <v>999.48</v>
      </c>
      <c r="E356">
        <v>2017</v>
      </c>
      <c r="F356">
        <v>999.48</v>
      </c>
      <c r="G356">
        <v>999.48</v>
      </c>
      <c r="H356" s="3">
        <f t="shared" si="205"/>
        <v>0</v>
      </c>
      <c r="I356">
        <v>11385</v>
      </c>
      <c r="J356" t="s">
        <v>2731</v>
      </c>
      <c r="K356" t="s">
        <v>2738</v>
      </c>
      <c r="L356">
        <v>32009</v>
      </c>
      <c r="M356" t="s">
        <v>2996</v>
      </c>
      <c r="N356" t="s">
        <v>4754</v>
      </c>
      <c r="O356">
        <v>-81.882583738376596</v>
      </c>
      <c r="P356">
        <v>30.4378496240071</v>
      </c>
      <c r="Q356" t="s">
        <v>5029</v>
      </c>
      <c r="R356">
        <v>1</v>
      </c>
      <c r="S356" t="s">
        <v>6539</v>
      </c>
      <c r="T356">
        <v>1001</v>
      </c>
      <c r="U356" t="s">
        <v>6582</v>
      </c>
      <c r="V356">
        <v>2017</v>
      </c>
      <c r="W356">
        <v>98196</v>
      </c>
      <c r="X356">
        <v>2017</v>
      </c>
      <c r="Y356">
        <v>105836</v>
      </c>
      <c r="Z356">
        <v>894.57</v>
      </c>
      <c r="AA356" s="3">
        <f t="shared" si="206"/>
        <v>0.89503541841757717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 s="3" t="str">
        <f t="shared" si="207"/>
        <v>No</v>
      </c>
      <c r="AQ356" s="3" t="str">
        <f t="shared" si="208"/>
        <v>No</v>
      </c>
      <c r="AR356" s="3" t="str">
        <f t="shared" si="209"/>
        <v>No</v>
      </c>
      <c r="AS356">
        <v>0</v>
      </c>
      <c r="AT356">
        <v>0</v>
      </c>
      <c r="AU356">
        <v>100000</v>
      </c>
      <c r="AV356" t="s">
        <v>6627</v>
      </c>
      <c r="AW356">
        <v>0</v>
      </c>
      <c r="AX356">
        <v>0</v>
      </c>
      <c r="AY356" t="s">
        <v>6634</v>
      </c>
      <c r="AZ356">
        <v>0</v>
      </c>
      <c r="BA356">
        <v>0</v>
      </c>
      <c r="BB356" t="s">
        <v>6617</v>
      </c>
      <c r="BC356">
        <v>0</v>
      </c>
      <c r="BD356" s="4" t="str">
        <f t="shared" si="210"/>
        <v>No</v>
      </c>
      <c r="BE356" t="s">
        <v>6640</v>
      </c>
      <c r="BF356" s="3" t="str">
        <f t="shared" si="211"/>
        <v>No</v>
      </c>
      <c r="BG356" t="s">
        <v>6645</v>
      </c>
      <c r="BH356" s="3" t="str">
        <f t="shared" si="212"/>
        <v>11385 GOLDEN EAGLE PL</v>
      </c>
      <c r="BI356" s="3" t="str">
        <f t="shared" si="213"/>
        <v>Bryceville</v>
      </c>
      <c r="BJ356" s="3" t="str">
        <f t="shared" si="214"/>
        <v>Florida</v>
      </c>
      <c r="BK356" s="3">
        <f t="shared" si="215"/>
        <v>32009</v>
      </c>
      <c r="BL356" s="3" t="str">
        <f t="shared" si="216"/>
        <v>11385 GOLDEN EAGLE PL BRYCEVILLE FL 32009</v>
      </c>
      <c r="BM356" s="3" t="str">
        <f t="shared" si="217"/>
        <v>L</v>
      </c>
      <c r="BN356" s="3" t="str">
        <f t="shared" si="218"/>
        <v>Pass</v>
      </c>
      <c r="BO356" s="3" t="str">
        <f t="shared" si="219"/>
        <v>No</v>
      </c>
      <c r="BP356" s="3" t="str">
        <f t="shared" si="220"/>
        <v>FV&lt;$10K</v>
      </c>
      <c r="BQ356" t="s">
        <v>6650</v>
      </c>
      <c r="BR356" s="3" t="str">
        <f t="shared" si="221"/>
        <v>No, &lt; $20K Lien</v>
      </c>
      <c r="BS356" s="3" t="str">
        <f t="shared" si="222"/>
        <v>No, Lien &lt; $20K</v>
      </c>
      <c r="BT356" t="s">
        <v>6650</v>
      </c>
      <c r="BU356" s="3" t="str">
        <f t="shared" si="223"/>
        <v>No</v>
      </c>
      <c r="BV356" s="3" t="str">
        <f t="shared" si="224"/>
        <v>No</v>
      </c>
      <c r="BW356" s="3">
        <f t="shared" si="225"/>
        <v>0</v>
      </c>
      <c r="BX356" s="3" t="str">
        <f t="shared" si="226"/>
        <v>No</v>
      </c>
      <c r="BY356" s="3">
        <f t="shared" si="227"/>
        <v>98196</v>
      </c>
      <c r="BZ356">
        <v>1</v>
      </c>
      <c r="CA356" s="3">
        <f t="shared" si="228"/>
        <v>98196</v>
      </c>
      <c r="CC356" s="3">
        <f t="shared" si="229"/>
        <v>0</v>
      </c>
      <c r="CD356" s="3">
        <f t="shared" si="230"/>
        <v>0</v>
      </c>
      <c r="CE356" s="3" t="str">
        <f t="shared" si="231"/>
        <v/>
      </c>
      <c r="CF356" s="3" t="e">
        <f>HLOOKUP(CE356,'Valuation Data'!$D$2:$K$5,4,FALSE)</f>
        <v>#N/A</v>
      </c>
      <c r="CG356" s="3">
        <f t="shared" si="232"/>
        <v>98196</v>
      </c>
      <c r="CH356" s="3" t="str">
        <f t="shared" si="233"/>
        <v>No</v>
      </c>
      <c r="CI356" s="3" t="str">
        <f>VLOOKUP(R356,'Use Codes &amp; County Type'!A:D,4,FALSE)</f>
        <v>S</v>
      </c>
      <c r="CJ356" s="3" t="str">
        <f t="shared" si="234"/>
        <v>No</v>
      </c>
      <c r="CK356" s="3" t="str">
        <f t="shared" si="235"/>
        <v>Yes</v>
      </c>
      <c r="CL356" s="3">
        <f t="shared" si="236"/>
        <v>0.67</v>
      </c>
      <c r="CM356" s="3">
        <f t="shared" si="237"/>
        <v>65791.320000000007</v>
      </c>
      <c r="CN356" s="3">
        <f t="shared" si="238"/>
        <v>3997.92</v>
      </c>
      <c r="CO356" s="3">
        <f t="shared" si="239"/>
        <v>61793.400000000009</v>
      </c>
      <c r="CP356" s="3">
        <f t="shared" si="240"/>
        <v>4.0713674691433457E-2</v>
      </c>
      <c r="CR356" s="3" t="str">
        <f t="shared" si="241"/>
        <v>No</v>
      </c>
      <c r="CV356" s="3" t="str">
        <f t="shared" si="242"/>
        <v>*Bid</v>
      </c>
      <c r="CW356" s="3">
        <f t="shared" si="243"/>
        <v>355</v>
      </c>
      <c r="CX356" s="3">
        <f t="shared" si="244"/>
        <v>999.48</v>
      </c>
      <c r="CY356" s="3" t="str">
        <f t="shared" si="245"/>
        <v>Ok</v>
      </c>
      <c r="CZ356">
        <v>0</v>
      </c>
      <c r="DA356">
        <v>0</v>
      </c>
    </row>
    <row r="357" spans="1:105" x14ac:dyDescent="0.25">
      <c r="A357">
        <v>356</v>
      </c>
      <c r="B357" t="s">
        <v>3</v>
      </c>
      <c r="C357" t="s">
        <v>465</v>
      </c>
      <c r="D357">
        <v>451.84</v>
      </c>
      <c r="E357">
        <v>2017</v>
      </c>
      <c r="F357">
        <v>451.84</v>
      </c>
      <c r="G357">
        <v>451.84</v>
      </c>
      <c r="H357" s="3">
        <f t="shared" si="205"/>
        <v>0</v>
      </c>
      <c r="I357">
        <v>11773</v>
      </c>
      <c r="J357" t="s">
        <v>2731</v>
      </c>
      <c r="K357" t="s">
        <v>2738</v>
      </c>
      <c r="L357">
        <v>32009</v>
      </c>
      <c r="M357" t="s">
        <v>2997</v>
      </c>
      <c r="N357" t="s">
        <v>4754</v>
      </c>
      <c r="O357">
        <v>-81.867481291177697</v>
      </c>
      <c r="P357">
        <v>30.4433358190715</v>
      </c>
      <c r="Q357" t="s">
        <v>5030</v>
      </c>
      <c r="R357">
        <v>1</v>
      </c>
      <c r="S357" t="s">
        <v>6539</v>
      </c>
      <c r="T357">
        <v>1001</v>
      </c>
      <c r="U357" t="s">
        <v>6582</v>
      </c>
      <c r="V357">
        <v>2017</v>
      </c>
      <c r="W357">
        <v>51473</v>
      </c>
      <c r="X357">
        <v>2017</v>
      </c>
      <c r="Y357">
        <v>57302</v>
      </c>
      <c r="Z357">
        <v>388.2</v>
      </c>
      <c r="AA357" s="3">
        <f t="shared" si="206"/>
        <v>0.85915368271954673</v>
      </c>
      <c r="AB357" t="s">
        <v>6616</v>
      </c>
      <c r="AC357" t="s">
        <v>6616</v>
      </c>
      <c r="AD357" t="s">
        <v>6616</v>
      </c>
      <c r="AE357" t="s">
        <v>6616</v>
      </c>
      <c r="AF357" t="s">
        <v>6616</v>
      </c>
      <c r="AG357" t="s">
        <v>6616</v>
      </c>
      <c r="AH357" t="s">
        <v>6616</v>
      </c>
      <c r="AI357" t="s">
        <v>6618</v>
      </c>
      <c r="AJ357" t="s">
        <v>6618</v>
      </c>
      <c r="AK357" t="s">
        <v>6618</v>
      </c>
      <c r="AL357" t="s">
        <v>6618</v>
      </c>
      <c r="AM357" t="s">
        <v>6618</v>
      </c>
      <c r="AN357" t="s">
        <v>6618</v>
      </c>
      <c r="AO357" t="s">
        <v>6618</v>
      </c>
      <c r="AP357" s="3" t="str">
        <f t="shared" si="207"/>
        <v>No</v>
      </c>
      <c r="AQ357" s="3" t="str">
        <f t="shared" si="208"/>
        <v>No</v>
      </c>
      <c r="AR357" s="3" t="str">
        <f t="shared" si="209"/>
        <v>No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 t="s">
        <v>6634</v>
      </c>
      <c r="AZ357" t="s">
        <v>6637</v>
      </c>
      <c r="BA357">
        <v>1</v>
      </c>
      <c r="BB357" t="s">
        <v>6617</v>
      </c>
      <c r="BC357" t="s">
        <v>6616</v>
      </c>
      <c r="BD357" s="4" t="str">
        <f t="shared" si="210"/>
        <v>No</v>
      </c>
      <c r="BE357" t="s">
        <v>6640</v>
      </c>
      <c r="BF357" s="3" t="str">
        <f t="shared" si="211"/>
        <v>No</v>
      </c>
      <c r="BG357" t="s">
        <v>6645</v>
      </c>
      <c r="BH357" s="3" t="str">
        <f t="shared" si="212"/>
        <v>11773 SUNOWA SPRINGS TR</v>
      </c>
      <c r="BI357" s="3" t="str">
        <f t="shared" si="213"/>
        <v>Bryceville</v>
      </c>
      <c r="BJ357" s="3" t="str">
        <f t="shared" si="214"/>
        <v>Florida</v>
      </c>
      <c r="BK357" s="3">
        <f t="shared" si="215"/>
        <v>32009</v>
      </c>
      <c r="BL357" s="3" t="str">
        <f t="shared" si="216"/>
        <v>11773 SUNOWA SPRINGS TR BRYCEVILLE FL 32009</v>
      </c>
      <c r="BM357" s="3" t="str">
        <f t="shared" si="217"/>
        <v/>
      </c>
      <c r="BN357" s="3" t="str">
        <f t="shared" si="218"/>
        <v>Pass</v>
      </c>
      <c r="BO357" s="3" t="str">
        <f t="shared" si="219"/>
        <v>No</v>
      </c>
      <c r="BP357" s="3" t="str">
        <f t="shared" si="220"/>
        <v>FV&lt;$10K</v>
      </c>
      <c r="BQ357" t="s">
        <v>6650</v>
      </c>
      <c r="BR357" s="3" t="str">
        <f t="shared" si="221"/>
        <v>No, &lt; $20K Lien</v>
      </c>
      <c r="BS357" s="3" t="str">
        <f t="shared" si="222"/>
        <v>No, Lien &lt; $20K</v>
      </c>
      <c r="BT357" t="s">
        <v>6650</v>
      </c>
      <c r="BU357" s="3" t="str">
        <f t="shared" si="223"/>
        <v>No</v>
      </c>
      <c r="BV357" s="3" t="str">
        <f t="shared" si="224"/>
        <v>No</v>
      </c>
      <c r="BW357" s="3">
        <f t="shared" si="225"/>
        <v>1</v>
      </c>
      <c r="BX357" s="3" t="str">
        <f t="shared" si="226"/>
        <v>No</v>
      </c>
      <c r="BY357" s="3">
        <f t="shared" si="227"/>
        <v>51473</v>
      </c>
      <c r="BZ357">
        <v>1</v>
      </c>
      <c r="CA357" s="3">
        <f t="shared" si="228"/>
        <v>51473</v>
      </c>
      <c r="CC357" s="3">
        <f t="shared" si="229"/>
        <v>0</v>
      </c>
      <c r="CD357" s="3">
        <f t="shared" si="230"/>
        <v>0</v>
      </c>
      <c r="CE357" s="3" t="str">
        <f t="shared" si="231"/>
        <v/>
      </c>
      <c r="CF357" s="3" t="e">
        <f>HLOOKUP(CE357,'Valuation Data'!$D$2:$K$5,4,FALSE)</f>
        <v>#N/A</v>
      </c>
      <c r="CG357" s="3">
        <f t="shared" si="232"/>
        <v>51473</v>
      </c>
      <c r="CH357" s="3" t="str">
        <f t="shared" si="233"/>
        <v>No</v>
      </c>
      <c r="CI357" s="3" t="str">
        <f>VLOOKUP(R357,'Use Codes &amp; County Type'!A:D,4,FALSE)</f>
        <v>S</v>
      </c>
      <c r="CJ357" s="3" t="str">
        <f t="shared" si="234"/>
        <v>No</v>
      </c>
      <c r="CK357" s="3" t="str">
        <f t="shared" si="235"/>
        <v>Yes</v>
      </c>
      <c r="CL357" s="3">
        <f t="shared" si="236"/>
        <v>0.67</v>
      </c>
      <c r="CM357" s="3">
        <f t="shared" si="237"/>
        <v>34486.910000000003</v>
      </c>
      <c r="CN357" s="3">
        <f t="shared" si="238"/>
        <v>2259.1999999999998</v>
      </c>
      <c r="CO357" s="3">
        <f t="shared" si="239"/>
        <v>32227.710000000003</v>
      </c>
      <c r="CP357" s="3">
        <f t="shared" si="240"/>
        <v>4.3890971965885026E-2</v>
      </c>
      <c r="CR357" s="3" t="str">
        <f t="shared" si="241"/>
        <v>No</v>
      </c>
      <c r="CV357" s="3" t="str">
        <f t="shared" si="242"/>
        <v>*Bid</v>
      </c>
      <c r="CW357" s="3">
        <f t="shared" si="243"/>
        <v>356</v>
      </c>
      <c r="CX357" s="3">
        <f t="shared" si="244"/>
        <v>451.84</v>
      </c>
      <c r="CY357" s="3" t="str">
        <f t="shared" si="245"/>
        <v>Ok</v>
      </c>
      <c r="CZ357">
        <v>0</v>
      </c>
      <c r="DA357">
        <v>0</v>
      </c>
    </row>
    <row r="358" spans="1:105" x14ac:dyDescent="0.25">
      <c r="A358">
        <v>357</v>
      </c>
      <c r="B358" t="s">
        <v>3</v>
      </c>
      <c r="C358" t="s">
        <v>466</v>
      </c>
      <c r="D358">
        <v>718.84</v>
      </c>
      <c r="E358">
        <v>2017</v>
      </c>
      <c r="F358">
        <v>718.84</v>
      </c>
      <c r="G358">
        <v>718.84</v>
      </c>
      <c r="H358" s="3">
        <f t="shared" si="205"/>
        <v>0</v>
      </c>
      <c r="I358">
        <v>11331</v>
      </c>
      <c r="J358" t="s">
        <v>2731</v>
      </c>
      <c r="K358" t="s">
        <v>2738</v>
      </c>
      <c r="L358">
        <v>32009</v>
      </c>
      <c r="M358" t="s">
        <v>2998</v>
      </c>
      <c r="N358" t="s">
        <v>4754</v>
      </c>
      <c r="O358">
        <v>-81.885572139782397</v>
      </c>
      <c r="P358">
        <v>30.4372151837225</v>
      </c>
      <c r="Q358" t="s">
        <v>5031</v>
      </c>
      <c r="R358">
        <v>1</v>
      </c>
      <c r="S358" t="s">
        <v>6539</v>
      </c>
      <c r="T358">
        <v>1001</v>
      </c>
      <c r="U358" t="s">
        <v>6582</v>
      </c>
      <c r="V358">
        <v>2017</v>
      </c>
      <c r="W358">
        <v>81055</v>
      </c>
      <c r="X358">
        <v>2017</v>
      </c>
      <c r="Y358">
        <v>81419</v>
      </c>
      <c r="Z358">
        <v>635.08000000000004</v>
      </c>
      <c r="AA358" s="3">
        <f t="shared" si="206"/>
        <v>0.88347893828946633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 s="3" t="str">
        <f t="shared" si="207"/>
        <v>No</v>
      </c>
      <c r="AQ358" s="3" t="str">
        <f t="shared" si="208"/>
        <v>No</v>
      </c>
      <c r="AR358" s="3" t="str">
        <f t="shared" si="209"/>
        <v>No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 t="s">
        <v>6634</v>
      </c>
      <c r="AZ358">
        <v>0</v>
      </c>
      <c r="BA358">
        <v>0</v>
      </c>
      <c r="BB358" t="s">
        <v>6617</v>
      </c>
      <c r="BC358">
        <v>0</v>
      </c>
      <c r="BD358" s="4" t="str">
        <f t="shared" si="210"/>
        <v>No</v>
      </c>
      <c r="BE358" t="s">
        <v>6640</v>
      </c>
      <c r="BF358" s="3" t="str">
        <f t="shared" si="211"/>
        <v>No</v>
      </c>
      <c r="BG358" t="s">
        <v>6645</v>
      </c>
      <c r="BH358" s="3" t="str">
        <f t="shared" si="212"/>
        <v>11331 WATERLOO LN</v>
      </c>
      <c r="BI358" s="3" t="str">
        <f t="shared" si="213"/>
        <v>Bryceville</v>
      </c>
      <c r="BJ358" s="3" t="str">
        <f t="shared" si="214"/>
        <v>Florida</v>
      </c>
      <c r="BK358" s="3">
        <f t="shared" si="215"/>
        <v>32009</v>
      </c>
      <c r="BL358" s="3" t="str">
        <f t="shared" si="216"/>
        <v>11331 WATERLOO LN BRYCEVILLE FL 32009</v>
      </c>
      <c r="BM358" s="3" t="str">
        <f t="shared" si="217"/>
        <v/>
      </c>
      <c r="BN358" s="3" t="str">
        <f t="shared" si="218"/>
        <v>Pass</v>
      </c>
      <c r="BO358" s="3" t="str">
        <f t="shared" si="219"/>
        <v>No</v>
      </c>
      <c r="BP358" s="3" t="str">
        <f t="shared" si="220"/>
        <v>FV&lt;$10K</v>
      </c>
      <c r="BQ358" t="s">
        <v>6650</v>
      </c>
      <c r="BR358" s="3" t="str">
        <f t="shared" si="221"/>
        <v>No, &lt; $20K Lien</v>
      </c>
      <c r="BS358" s="3" t="str">
        <f t="shared" si="222"/>
        <v>No, Lien &lt; $20K</v>
      </c>
      <c r="BT358" t="s">
        <v>6650</v>
      </c>
      <c r="BU358" s="3" t="str">
        <f t="shared" si="223"/>
        <v>No</v>
      </c>
      <c r="BV358" s="3" t="str">
        <f t="shared" si="224"/>
        <v>No</v>
      </c>
      <c r="BW358" s="3">
        <f t="shared" si="225"/>
        <v>0</v>
      </c>
      <c r="BX358" s="3" t="str">
        <f t="shared" si="226"/>
        <v>No</v>
      </c>
      <c r="BY358" s="3">
        <f t="shared" si="227"/>
        <v>81055</v>
      </c>
      <c r="BZ358">
        <v>1</v>
      </c>
      <c r="CA358" s="3">
        <f t="shared" si="228"/>
        <v>81055</v>
      </c>
      <c r="CC358" s="3">
        <f t="shared" si="229"/>
        <v>0</v>
      </c>
      <c r="CD358" s="3">
        <f t="shared" si="230"/>
        <v>0</v>
      </c>
      <c r="CE358" s="3" t="str">
        <f t="shared" si="231"/>
        <v/>
      </c>
      <c r="CF358" s="3" t="e">
        <f>HLOOKUP(CE358,'Valuation Data'!$D$2:$K$5,4,FALSE)</f>
        <v>#N/A</v>
      </c>
      <c r="CG358" s="3">
        <f t="shared" si="232"/>
        <v>81055</v>
      </c>
      <c r="CH358" s="3" t="str">
        <f t="shared" si="233"/>
        <v>No</v>
      </c>
      <c r="CI358" s="3" t="str">
        <f>VLOOKUP(R358,'Use Codes &amp; County Type'!A:D,4,FALSE)</f>
        <v>S</v>
      </c>
      <c r="CJ358" s="3" t="str">
        <f t="shared" si="234"/>
        <v>No</v>
      </c>
      <c r="CK358" s="3" t="str">
        <f t="shared" si="235"/>
        <v>Yes</v>
      </c>
      <c r="CL358" s="3">
        <f t="shared" si="236"/>
        <v>0.67</v>
      </c>
      <c r="CM358" s="3">
        <f t="shared" si="237"/>
        <v>54306.850000000006</v>
      </c>
      <c r="CN358" s="3">
        <f t="shared" si="238"/>
        <v>2875.36</v>
      </c>
      <c r="CO358" s="3">
        <f t="shared" si="239"/>
        <v>51431.490000000005</v>
      </c>
      <c r="CP358" s="3">
        <f t="shared" si="240"/>
        <v>3.5474184195916351E-2</v>
      </c>
      <c r="CR358" s="3" t="str">
        <f t="shared" si="241"/>
        <v>No</v>
      </c>
      <c r="CV358" s="3" t="str">
        <f t="shared" si="242"/>
        <v>*Bid</v>
      </c>
      <c r="CW358" s="3">
        <f t="shared" si="243"/>
        <v>357</v>
      </c>
      <c r="CX358" s="3">
        <f t="shared" si="244"/>
        <v>718.84</v>
      </c>
      <c r="CY358" s="3" t="str">
        <f t="shared" si="245"/>
        <v>Ok</v>
      </c>
      <c r="CZ358">
        <v>0</v>
      </c>
      <c r="DA358">
        <v>0</v>
      </c>
    </row>
    <row r="359" spans="1:105" x14ac:dyDescent="0.25">
      <c r="A359">
        <v>358</v>
      </c>
      <c r="B359" t="s">
        <v>3</v>
      </c>
      <c r="C359" t="s">
        <v>467</v>
      </c>
      <c r="D359">
        <v>3095.13</v>
      </c>
      <c r="E359">
        <v>2017</v>
      </c>
      <c r="F359">
        <v>3095.13</v>
      </c>
      <c r="G359">
        <v>3095.13</v>
      </c>
      <c r="H359" s="3">
        <f t="shared" si="205"/>
        <v>0</v>
      </c>
      <c r="I359">
        <v>8278</v>
      </c>
      <c r="J359" t="s">
        <v>2731</v>
      </c>
      <c r="K359" t="s">
        <v>2738</v>
      </c>
      <c r="L359">
        <v>32009</v>
      </c>
      <c r="M359" t="s">
        <v>2999</v>
      </c>
      <c r="N359" t="s">
        <v>4754</v>
      </c>
      <c r="O359">
        <v>-81.909821211461505</v>
      </c>
      <c r="P359">
        <v>30.436819041727102</v>
      </c>
      <c r="Q359" t="s">
        <v>5032</v>
      </c>
      <c r="R359">
        <v>1</v>
      </c>
      <c r="S359" t="s">
        <v>6539</v>
      </c>
      <c r="T359">
        <v>1001</v>
      </c>
      <c r="U359" t="s">
        <v>6582</v>
      </c>
      <c r="V359">
        <v>2017</v>
      </c>
      <c r="W359">
        <v>226193</v>
      </c>
      <c r="X359">
        <v>2017</v>
      </c>
      <c r="Y359">
        <v>234249</v>
      </c>
      <c r="Z359">
        <v>2832.3</v>
      </c>
      <c r="AA359" s="3">
        <f t="shared" si="206"/>
        <v>0.91508272673522606</v>
      </c>
      <c r="AB359" t="s">
        <v>6616</v>
      </c>
      <c r="AC359" t="s">
        <v>6616</v>
      </c>
      <c r="AD359" t="s">
        <v>6616</v>
      </c>
      <c r="AE359" t="s">
        <v>6616</v>
      </c>
      <c r="AF359" t="s">
        <v>6616</v>
      </c>
      <c r="AG359" t="s">
        <v>6616</v>
      </c>
      <c r="AH359" t="s">
        <v>6616</v>
      </c>
      <c r="AI359" t="s">
        <v>6618</v>
      </c>
      <c r="AJ359" t="s">
        <v>6618</v>
      </c>
      <c r="AK359" t="s">
        <v>6618</v>
      </c>
      <c r="AL359" t="s">
        <v>6618</v>
      </c>
      <c r="AM359" t="s">
        <v>6618</v>
      </c>
      <c r="AN359" t="s">
        <v>6618</v>
      </c>
      <c r="AO359" t="s">
        <v>6618</v>
      </c>
      <c r="AP359" s="3" t="str">
        <f t="shared" si="207"/>
        <v>No</v>
      </c>
      <c r="AQ359" s="3" t="str">
        <f t="shared" si="208"/>
        <v>No</v>
      </c>
      <c r="AR359" s="3" t="str">
        <f t="shared" si="209"/>
        <v>No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 t="s">
        <v>6634</v>
      </c>
      <c r="AZ359" t="s">
        <v>6638</v>
      </c>
      <c r="BA359">
        <v>1</v>
      </c>
      <c r="BB359" t="s">
        <v>6617</v>
      </c>
      <c r="BC359" t="s">
        <v>6616</v>
      </c>
      <c r="BD359" s="4" t="str">
        <f t="shared" si="210"/>
        <v>No</v>
      </c>
      <c r="BE359" t="s">
        <v>6640</v>
      </c>
      <c r="BF359" s="3" t="str">
        <f t="shared" si="211"/>
        <v>No</v>
      </c>
      <c r="BG359" t="s">
        <v>6645</v>
      </c>
      <c r="BH359" s="3" t="str">
        <f t="shared" si="212"/>
        <v>8278 FORD RD</v>
      </c>
      <c r="BI359" s="3" t="str">
        <f t="shared" si="213"/>
        <v>Bryceville</v>
      </c>
      <c r="BJ359" s="3" t="str">
        <f t="shared" si="214"/>
        <v>Florida</v>
      </c>
      <c r="BK359" s="3">
        <f t="shared" si="215"/>
        <v>32009</v>
      </c>
      <c r="BL359" s="3" t="str">
        <f t="shared" si="216"/>
        <v>8278 FORD RD BRYCEVILLE FL 32009</v>
      </c>
      <c r="BM359" s="3" t="str">
        <f t="shared" si="217"/>
        <v/>
      </c>
      <c r="BN359" s="3" t="str">
        <f t="shared" si="218"/>
        <v>Pass</v>
      </c>
      <c r="BO359" s="3" t="str">
        <f t="shared" si="219"/>
        <v>No</v>
      </c>
      <c r="BP359" s="3" t="str">
        <f t="shared" si="220"/>
        <v>FV&lt;$10K</v>
      </c>
      <c r="BQ359" t="s">
        <v>6650</v>
      </c>
      <c r="BR359" s="3" t="str">
        <f t="shared" si="221"/>
        <v>No, &lt; $20K Lien</v>
      </c>
      <c r="BS359" s="3" t="str">
        <f t="shared" si="222"/>
        <v>No, Lien &lt; $20K</v>
      </c>
      <c r="BT359" t="s">
        <v>6650</v>
      </c>
      <c r="BU359" s="3" t="str">
        <f t="shared" si="223"/>
        <v>No</v>
      </c>
      <c r="BV359" s="3" t="str">
        <f t="shared" si="224"/>
        <v>No</v>
      </c>
      <c r="BW359" s="3">
        <f t="shared" si="225"/>
        <v>1</v>
      </c>
      <c r="BX359" s="3" t="str">
        <f t="shared" si="226"/>
        <v>No</v>
      </c>
      <c r="BY359" s="3">
        <f t="shared" si="227"/>
        <v>226193</v>
      </c>
      <c r="BZ359">
        <v>1</v>
      </c>
      <c r="CA359" s="3">
        <f t="shared" si="228"/>
        <v>226193</v>
      </c>
      <c r="CC359" s="3">
        <f t="shared" si="229"/>
        <v>0</v>
      </c>
      <c r="CD359" s="3">
        <f t="shared" si="230"/>
        <v>0</v>
      </c>
      <c r="CE359" s="3" t="str">
        <f t="shared" si="231"/>
        <v/>
      </c>
      <c r="CF359" s="3" t="e">
        <f>HLOOKUP(CE359,'Valuation Data'!$D$2:$K$5,4,FALSE)</f>
        <v>#N/A</v>
      </c>
      <c r="CG359" s="3">
        <f t="shared" si="232"/>
        <v>226193</v>
      </c>
      <c r="CH359" s="3" t="str">
        <f t="shared" si="233"/>
        <v>No</v>
      </c>
      <c r="CI359" s="3" t="str">
        <f>VLOOKUP(R359,'Use Codes &amp; County Type'!A:D,4,FALSE)</f>
        <v>S</v>
      </c>
      <c r="CJ359" s="3" t="str">
        <f t="shared" si="234"/>
        <v>No</v>
      </c>
      <c r="CK359" s="3" t="str">
        <f t="shared" si="235"/>
        <v>Yes</v>
      </c>
      <c r="CL359" s="3">
        <f t="shared" si="236"/>
        <v>0.67</v>
      </c>
      <c r="CM359" s="3">
        <f t="shared" si="237"/>
        <v>151549.31</v>
      </c>
      <c r="CN359" s="3">
        <f t="shared" si="238"/>
        <v>15475.650000000001</v>
      </c>
      <c r="CO359" s="3">
        <f t="shared" si="239"/>
        <v>136073.66</v>
      </c>
      <c r="CP359" s="3">
        <f t="shared" si="240"/>
        <v>6.8417899758171127E-2</v>
      </c>
      <c r="CR359" s="3" t="str">
        <f t="shared" si="241"/>
        <v>No</v>
      </c>
      <c r="CV359" s="3" t="str">
        <f t="shared" si="242"/>
        <v>*Bid</v>
      </c>
      <c r="CW359" s="3">
        <f t="shared" si="243"/>
        <v>358</v>
      </c>
      <c r="CX359" s="3">
        <f t="shared" si="244"/>
        <v>3095.13</v>
      </c>
      <c r="CY359" s="3" t="str">
        <f t="shared" si="245"/>
        <v>Ok</v>
      </c>
      <c r="CZ359">
        <v>0</v>
      </c>
      <c r="DA359">
        <v>0</v>
      </c>
    </row>
    <row r="360" spans="1:105" x14ac:dyDescent="0.25">
      <c r="A360">
        <v>359</v>
      </c>
      <c r="B360" t="s">
        <v>3</v>
      </c>
      <c r="C360" t="s">
        <v>468</v>
      </c>
      <c r="D360">
        <v>1278.1099999999999</v>
      </c>
      <c r="E360">
        <v>2017</v>
      </c>
      <c r="F360">
        <v>1278.1099999999999</v>
      </c>
      <c r="G360">
        <v>1278.1099999999999</v>
      </c>
      <c r="H360" s="3">
        <f t="shared" si="205"/>
        <v>0</v>
      </c>
      <c r="I360">
        <v>11313</v>
      </c>
      <c r="J360" t="s">
        <v>2731</v>
      </c>
      <c r="K360" t="s">
        <v>2738</v>
      </c>
      <c r="L360">
        <v>32009</v>
      </c>
      <c r="M360" t="s">
        <v>3000</v>
      </c>
      <c r="N360" t="s">
        <v>4754</v>
      </c>
      <c r="O360">
        <v>-81.911601729499196</v>
      </c>
      <c r="P360">
        <v>30.436902978774999</v>
      </c>
      <c r="Q360" t="s">
        <v>5033</v>
      </c>
      <c r="R360">
        <v>1</v>
      </c>
      <c r="S360" t="s">
        <v>6539</v>
      </c>
      <c r="T360">
        <v>1001</v>
      </c>
      <c r="U360" t="s">
        <v>6582</v>
      </c>
      <c r="V360">
        <v>2017</v>
      </c>
      <c r="W360">
        <v>76109</v>
      </c>
      <c r="X360">
        <v>2017</v>
      </c>
      <c r="Y360">
        <v>76109</v>
      </c>
      <c r="Z360">
        <v>1152.2</v>
      </c>
      <c r="AA360" s="3">
        <f t="shared" si="206"/>
        <v>0.90148735241880595</v>
      </c>
      <c r="AB360" t="s">
        <v>6616</v>
      </c>
      <c r="AC360" t="s">
        <v>6616</v>
      </c>
      <c r="AD360" t="s">
        <v>6616</v>
      </c>
      <c r="AE360" t="s">
        <v>6616</v>
      </c>
      <c r="AF360" t="s">
        <v>6616</v>
      </c>
      <c r="AG360" t="s">
        <v>6616</v>
      </c>
      <c r="AH360" t="s">
        <v>6616</v>
      </c>
      <c r="AI360" t="s">
        <v>6618</v>
      </c>
      <c r="AJ360" t="s">
        <v>6618</v>
      </c>
      <c r="AK360" t="s">
        <v>6618</v>
      </c>
      <c r="AL360" t="s">
        <v>6618</v>
      </c>
      <c r="AM360" t="s">
        <v>6618</v>
      </c>
      <c r="AN360" t="s">
        <v>6618</v>
      </c>
      <c r="AO360" t="s">
        <v>6618</v>
      </c>
      <c r="AP360" s="3" t="str">
        <f t="shared" si="207"/>
        <v>No</v>
      </c>
      <c r="AQ360" s="3" t="str">
        <f t="shared" si="208"/>
        <v>No</v>
      </c>
      <c r="AR360" s="3" t="str">
        <f t="shared" si="209"/>
        <v>No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 t="s">
        <v>6634</v>
      </c>
      <c r="AZ360" t="s">
        <v>6637</v>
      </c>
      <c r="BA360">
        <v>1</v>
      </c>
      <c r="BB360" t="s">
        <v>6616</v>
      </c>
      <c r="BC360" t="s">
        <v>6616</v>
      </c>
      <c r="BD360" s="4" t="str">
        <f t="shared" si="210"/>
        <v>No</v>
      </c>
      <c r="BE360" t="s">
        <v>6640</v>
      </c>
      <c r="BF360" s="3" t="str">
        <f t="shared" si="211"/>
        <v>No</v>
      </c>
      <c r="BG360" t="s">
        <v>6645</v>
      </c>
      <c r="BH360" s="3" t="str">
        <f t="shared" si="212"/>
        <v>11313 VERDIE CEMETERY RD</v>
      </c>
      <c r="BI360" s="3" t="str">
        <f t="shared" si="213"/>
        <v>Bryceville</v>
      </c>
      <c r="BJ360" s="3" t="str">
        <f t="shared" si="214"/>
        <v>Florida</v>
      </c>
      <c r="BK360" s="3">
        <f t="shared" si="215"/>
        <v>32009</v>
      </c>
      <c r="BL360" s="3" t="str">
        <f t="shared" si="216"/>
        <v>11313 VERDIE CEMETERY RD BRYCEVILLE FL 32009</v>
      </c>
      <c r="BM360" s="3" t="str">
        <f t="shared" si="217"/>
        <v/>
      </c>
      <c r="BN360" s="3" t="str">
        <f t="shared" si="218"/>
        <v>Pass</v>
      </c>
      <c r="BO360" s="3" t="str">
        <f t="shared" si="219"/>
        <v>No</v>
      </c>
      <c r="BP360" s="3" t="str">
        <f t="shared" si="220"/>
        <v>FV&lt;$10K</v>
      </c>
      <c r="BQ360" t="s">
        <v>6650</v>
      </c>
      <c r="BR360" s="3" t="str">
        <f t="shared" si="221"/>
        <v>No, &lt; $20K Lien</v>
      </c>
      <c r="BS360" s="3" t="str">
        <f t="shared" si="222"/>
        <v>No, Lien &lt; $20K</v>
      </c>
      <c r="BT360" t="s">
        <v>6650</v>
      </c>
      <c r="BU360" s="3" t="str">
        <f t="shared" si="223"/>
        <v>No</v>
      </c>
      <c r="BV360" s="3" t="str">
        <f t="shared" si="224"/>
        <v>No</v>
      </c>
      <c r="BW360" s="3">
        <f t="shared" si="225"/>
        <v>1</v>
      </c>
      <c r="BX360" s="3" t="str">
        <f t="shared" si="226"/>
        <v>No</v>
      </c>
      <c r="BY360" s="3">
        <f t="shared" si="227"/>
        <v>76109</v>
      </c>
      <c r="BZ360">
        <v>1</v>
      </c>
      <c r="CA360" s="3">
        <f t="shared" si="228"/>
        <v>76109</v>
      </c>
      <c r="CC360" s="3">
        <f t="shared" si="229"/>
        <v>0</v>
      </c>
      <c r="CD360" s="3">
        <f t="shared" si="230"/>
        <v>0</v>
      </c>
      <c r="CE360" s="3" t="str">
        <f t="shared" si="231"/>
        <v/>
      </c>
      <c r="CF360" s="3" t="e">
        <f>HLOOKUP(CE360,'Valuation Data'!$D$2:$K$5,4,FALSE)</f>
        <v>#N/A</v>
      </c>
      <c r="CG360" s="3">
        <f t="shared" si="232"/>
        <v>76109</v>
      </c>
      <c r="CH360" s="3" t="str">
        <f t="shared" si="233"/>
        <v>No</v>
      </c>
      <c r="CI360" s="3" t="str">
        <f>VLOOKUP(R360,'Use Codes &amp; County Type'!A:D,4,FALSE)</f>
        <v>S</v>
      </c>
      <c r="CJ360" s="3" t="str">
        <f t="shared" si="234"/>
        <v>No</v>
      </c>
      <c r="CK360" s="3" t="str">
        <f t="shared" si="235"/>
        <v>No</v>
      </c>
      <c r="CL360" s="3">
        <f t="shared" si="236"/>
        <v>0.35</v>
      </c>
      <c r="CM360" s="3">
        <f t="shared" si="237"/>
        <v>26638.149999999998</v>
      </c>
      <c r="CN360" s="3">
        <f t="shared" si="238"/>
        <v>6390.5499999999993</v>
      </c>
      <c r="CO360" s="3">
        <f t="shared" si="239"/>
        <v>20247.599999999999</v>
      </c>
      <c r="CP360" s="3">
        <f t="shared" si="240"/>
        <v>8.3965759634208825E-2</v>
      </c>
      <c r="CR360" s="3" t="str">
        <f t="shared" si="241"/>
        <v>No</v>
      </c>
      <c r="CV360" s="3" t="str">
        <f t="shared" si="242"/>
        <v>*Bid</v>
      </c>
      <c r="CW360" s="3">
        <f t="shared" si="243"/>
        <v>359</v>
      </c>
      <c r="CX360" s="3">
        <f t="shared" si="244"/>
        <v>1278.1099999999999</v>
      </c>
      <c r="CY360" s="3" t="str">
        <f t="shared" si="245"/>
        <v>Ok</v>
      </c>
      <c r="CZ360">
        <v>0</v>
      </c>
      <c r="DA360">
        <v>0</v>
      </c>
    </row>
    <row r="361" spans="1:105" x14ac:dyDescent="0.25">
      <c r="A361">
        <v>360</v>
      </c>
      <c r="B361" t="s">
        <v>3</v>
      </c>
      <c r="C361" t="s">
        <v>469</v>
      </c>
      <c r="D361">
        <v>42.62</v>
      </c>
      <c r="E361">
        <v>2017</v>
      </c>
      <c r="F361" t="e">
        <f>NA()</f>
        <v>#N/A</v>
      </c>
      <c r="G361" t="e">
        <f>NA()</f>
        <v>#N/A</v>
      </c>
      <c r="H361" s="3" t="e">
        <f t="shared" si="205"/>
        <v>#N/A</v>
      </c>
      <c r="I361" t="e">
        <f>NA()</f>
        <v>#N/A</v>
      </c>
      <c r="J361" t="e">
        <f>NA()</f>
        <v>#N/A</v>
      </c>
      <c r="K361" t="e">
        <f>NA()</f>
        <v>#N/A</v>
      </c>
      <c r="L361" t="e">
        <f>NA()</f>
        <v>#N/A</v>
      </c>
      <c r="M361" t="e">
        <f>NA()</f>
        <v>#N/A</v>
      </c>
      <c r="N361" t="e">
        <f>NA()</f>
        <v>#N/A</v>
      </c>
      <c r="O361" t="e">
        <f>NA()</f>
        <v>#N/A</v>
      </c>
      <c r="P361" t="e">
        <f>NA()</f>
        <v>#N/A</v>
      </c>
      <c r="Q361" t="e">
        <f>NA()</f>
        <v>#N/A</v>
      </c>
      <c r="R361">
        <v>93</v>
      </c>
      <c r="S361" t="s">
        <v>6545</v>
      </c>
      <c r="T361" t="e">
        <f>NA()</f>
        <v>#N/A</v>
      </c>
      <c r="U361" t="e">
        <f>NA()</f>
        <v>#N/A</v>
      </c>
      <c r="V361">
        <v>2017</v>
      </c>
      <c r="W361">
        <v>649</v>
      </c>
      <c r="X361" t="e">
        <f>NA()</f>
        <v>#N/A</v>
      </c>
      <c r="Y361" t="e">
        <f>NA()</f>
        <v>#N/A</v>
      </c>
      <c r="Z361" t="e">
        <f>NA()</f>
        <v>#N/A</v>
      </c>
      <c r="AA361" s="3">
        <f t="shared" si="206"/>
        <v>0</v>
      </c>
      <c r="AB361" t="s">
        <v>6617</v>
      </c>
      <c r="AC361" t="s">
        <v>6617</v>
      </c>
      <c r="AD361" t="s">
        <v>6617</v>
      </c>
      <c r="AE361" t="s">
        <v>6617</v>
      </c>
      <c r="AF361" t="s">
        <v>6617</v>
      </c>
      <c r="AG361" t="s">
        <v>6617</v>
      </c>
      <c r="AH361" t="s">
        <v>6617</v>
      </c>
      <c r="AI361" t="e">
        <f>NA()</f>
        <v>#N/A</v>
      </c>
      <c r="AJ361" t="e">
        <f>NA()</f>
        <v>#N/A</v>
      </c>
      <c r="AK361" t="e">
        <f>NA()</f>
        <v>#N/A</v>
      </c>
      <c r="AL361" t="e">
        <f>NA()</f>
        <v>#N/A</v>
      </c>
      <c r="AM361" t="e">
        <f>NA()</f>
        <v>#N/A</v>
      </c>
      <c r="AN361" t="e">
        <f>NA()</f>
        <v>#N/A</v>
      </c>
      <c r="AO361" t="e">
        <f>NA()</f>
        <v>#N/A</v>
      </c>
      <c r="AP361" s="3" t="str">
        <f t="shared" si="207"/>
        <v>Yes</v>
      </c>
      <c r="AQ361" s="3" t="str">
        <f t="shared" si="208"/>
        <v>No</v>
      </c>
      <c r="AR361" s="3" t="str">
        <f t="shared" si="209"/>
        <v>Yes</v>
      </c>
      <c r="AS361" t="e">
        <f>NA()</f>
        <v>#N/A</v>
      </c>
      <c r="AT361" t="e">
        <f>NA()</f>
        <v>#N/A</v>
      </c>
      <c r="AU361" t="e">
        <f>NA()</f>
        <v>#N/A</v>
      </c>
      <c r="AV361" t="e">
        <f>NA()</f>
        <v>#N/A</v>
      </c>
      <c r="AW361" t="e">
        <f>NA()</f>
        <v>#N/A</v>
      </c>
      <c r="AX361" t="e">
        <f>NA()</f>
        <v>#N/A</v>
      </c>
      <c r="AY361" t="e">
        <f>NA()</f>
        <v>#N/A</v>
      </c>
      <c r="AZ361" t="e">
        <f>NA()</f>
        <v>#N/A</v>
      </c>
      <c r="BA361">
        <v>7</v>
      </c>
      <c r="BB361" t="s">
        <v>6616</v>
      </c>
      <c r="BC361" t="e">
        <f>NA()</f>
        <v>#N/A</v>
      </c>
      <c r="BD361" s="4" t="str">
        <f t="shared" si="210"/>
        <v>No</v>
      </c>
      <c r="BE361" t="e">
        <f>NA()</f>
        <v>#N/A</v>
      </c>
      <c r="BF361" s="3" t="str">
        <f t="shared" si="211"/>
        <v>No</v>
      </c>
      <c r="BG361" t="e">
        <f>NA()</f>
        <v>#N/A</v>
      </c>
      <c r="BH361" s="3" t="e">
        <f t="shared" si="212"/>
        <v>#N/A</v>
      </c>
      <c r="BI361" s="3" t="e">
        <f t="shared" si="213"/>
        <v>#N/A</v>
      </c>
      <c r="BJ361" s="3" t="e">
        <f t="shared" si="214"/>
        <v>#N/A</v>
      </c>
      <c r="BK361" s="3" t="e">
        <f t="shared" si="215"/>
        <v>#N/A</v>
      </c>
      <c r="BL361" s="3" t="e">
        <f t="shared" si="216"/>
        <v>#N/A</v>
      </c>
      <c r="BM361" s="3" t="e">
        <f t="shared" si="217"/>
        <v>#N/A</v>
      </c>
      <c r="BN361" s="3" t="str">
        <f t="shared" si="218"/>
        <v>Lien&lt;$150</v>
      </c>
      <c r="BO361" s="3" t="e">
        <f t="shared" si="219"/>
        <v>#N/A</v>
      </c>
      <c r="BP361" s="3" t="str">
        <f t="shared" si="220"/>
        <v>FV&lt;$10K</v>
      </c>
      <c r="BQ361" t="s">
        <v>6650</v>
      </c>
      <c r="BR361" s="3" t="str">
        <f t="shared" si="221"/>
        <v>No, &lt; $20K Lien</v>
      </c>
      <c r="BS361" s="3" t="str">
        <f t="shared" si="222"/>
        <v>No, Lien &lt; $20K</v>
      </c>
      <c r="BT361" t="s">
        <v>6650</v>
      </c>
      <c r="BU361" s="3" t="str">
        <f t="shared" si="223"/>
        <v>Yes</v>
      </c>
      <c r="BV361" s="3" t="str">
        <f t="shared" si="224"/>
        <v>No</v>
      </c>
      <c r="BW361" s="3">
        <f t="shared" si="225"/>
        <v>7</v>
      </c>
      <c r="BX361" s="3" t="str">
        <f t="shared" si="226"/>
        <v>No</v>
      </c>
      <c r="BY361" s="3">
        <f t="shared" si="227"/>
        <v>649</v>
      </c>
      <c r="BZ361">
        <v>1</v>
      </c>
      <c r="CA361" s="3">
        <f t="shared" si="228"/>
        <v>649</v>
      </c>
      <c r="CC361" s="3" t="e">
        <f t="shared" si="229"/>
        <v>#N/A</v>
      </c>
      <c r="CD361" s="3" t="e">
        <f t="shared" si="230"/>
        <v>#N/A</v>
      </c>
      <c r="CE361" s="3" t="str">
        <f t="shared" si="231"/>
        <v/>
      </c>
      <c r="CF361" s="3" t="e">
        <f>HLOOKUP(CE361,'Valuation Data'!$D$2:$K$5,4,FALSE)</f>
        <v>#N/A</v>
      </c>
      <c r="CG361" s="3">
        <f t="shared" si="232"/>
        <v>649</v>
      </c>
      <c r="CH361" s="3" t="str">
        <f t="shared" si="233"/>
        <v>No</v>
      </c>
      <c r="CI361" s="3" t="str">
        <f>VLOOKUP(R361,'Use Codes &amp; County Type'!A:D,4,FALSE)</f>
        <v>V</v>
      </c>
      <c r="CJ361" s="3" t="str">
        <f t="shared" si="234"/>
        <v>Yes</v>
      </c>
      <c r="CK361" s="3" t="str">
        <f t="shared" si="235"/>
        <v>No</v>
      </c>
      <c r="CL361" s="3">
        <f t="shared" si="236"/>
        <v>0</v>
      </c>
      <c r="CM361" s="3">
        <f t="shared" si="237"/>
        <v>0</v>
      </c>
      <c r="CN361" s="3" t="e">
        <f t="shared" si="238"/>
        <v>#N/A</v>
      </c>
      <c r="CO361" s="3" t="e">
        <f t="shared" si="239"/>
        <v>#N/A</v>
      </c>
      <c r="CP361" s="3" t="e">
        <f t="shared" si="240"/>
        <v>#N/A</v>
      </c>
      <c r="CR361" s="3" t="str">
        <f t="shared" si="241"/>
        <v>No</v>
      </c>
      <c r="CV361" s="3" t="str">
        <f t="shared" si="242"/>
        <v>Lien&lt;$150</v>
      </c>
      <c r="CW361" s="3">
        <f t="shared" si="243"/>
        <v>360</v>
      </c>
      <c r="CX361" s="3">
        <f t="shared" si="244"/>
        <v>42.62</v>
      </c>
      <c r="CY361" s="3" t="str">
        <f t="shared" si="245"/>
        <v>Ok</v>
      </c>
      <c r="CZ361" t="e">
        <f>NA()</f>
        <v>#N/A</v>
      </c>
      <c r="DA361" t="e">
        <f>NA()</f>
        <v>#N/A</v>
      </c>
    </row>
    <row r="362" spans="1:105" x14ac:dyDescent="0.25">
      <c r="A362">
        <v>361</v>
      </c>
      <c r="B362" t="s">
        <v>3</v>
      </c>
      <c r="C362" t="s">
        <v>470</v>
      </c>
      <c r="D362">
        <v>563.27</v>
      </c>
      <c r="E362">
        <v>2017</v>
      </c>
      <c r="F362">
        <v>563.27</v>
      </c>
      <c r="G362">
        <v>563.27</v>
      </c>
      <c r="H362" s="3">
        <f t="shared" si="205"/>
        <v>0</v>
      </c>
      <c r="I362">
        <v>12039</v>
      </c>
      <c r="J362" t="s">
        <v>2731</v>
      </c>
      <c r="K362" t="s">
        <v>2738</v>
      </c>
      <c r="L362">
        <v>32009</v>
      </c>
      <c r="M362" t="s">
        <v>3001</v>
      </c>
      <c r="N362" t="s">
        <v>4754</v>
      </c>
      <c r="O362">
        <v>-81.917409997613206</v>
      </c>
      <c r="P362">
        <v>30.443803507540999</v>
      </c>
      <c r="Q362" t="s">
        <v>5034</v>
      </c>
      <c r="R362">
        <v>0</v>
      </c>
      <c r="S362" t="s">
        <v>6538</v>
      </c>
      <c r="T362">
        <v>8001</v>
      </c>
      <c r="U362" t="s">
        <v>6581</v>
      </c>
      <c r="V362">
        <v>2017</v>
      </c>
      <c r="W362">
        <v>29979</v>
      </c>
      <c r="X362">
        <v>2017</v>
      </c>
      <c r="Y362">
        <v>35643</v>
      </c>
      <c r="Z362">
        <v>491.23</v>
      </c>
      <c r="AA362" s="3">
        <f t="shared" si="206"/>
        <v>0.87210396435102178</v>
      </c>
      <c r="AC362" t="s">
        <v>6616</v>
      </c>
      <c r="AD362" t="s">
        <v>6616</v>
      </c>
      <c r="AH362" t="s">
        <v>6616</v>
      </c>
      <c r="AI362" t="s">
        <v>6618</v>
      </c>
      <c r="AJ362" t="s">
        <v>6618</v>
      </c>
      <c r="AK362" t="s">
        <v>6618</v>
      </c>
      <c r="AL362">
        <v>0</v>
      </c>
      <c r="AM362">
        <v>0</v>
      </c>
      <c r="AN362">
        <v>0</v>
      </c>
      <c r="AO362">
        <v>0</v>
      </c>
      <c r="AP362" s="3" t="str">
        <f t="shared" si="207"/>
        <v>No</v>
      </c>
      <c r="AQ362" s="3" t="str">
        <f t="shared" si="208"/>
        <v>No</v>
      </c>
      <c r="AR362" s="3" t="str">
        <f t="shared" si="209"/>
        <v>No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 t="s">
        <v>6634</v>
      </c>
      <c r="AZ362" t="s">
        <v>6638</v>
      </c>
      <c r="BA362">
        <v>0</v>
      </c>
      <c r="BB362" t="s">
        <v>6616</v>
      </c>
      <c r="BC362" t="s">
        <v>6617</v>
      </c>
      <c r="BD362" s="4" t="str">
        <f t="shared" si="210"/>
        <v>No</v>
      </c>
      <c r="BE362" t="s">
        <v>6640</v>
      </c>
      <c r="BF362" s="3" t="str">
        <f t="shared" si="211"/>
        <v>No</v>
      </c>
      <c r="BG362" t="s">
        <v>6645</v>
      </c>
      <c r="BH362" s="3" t="str">
        <f t="shared" si="212"/>
        <v>12039 US HWY 301</v>
      </c>
      <c r="BI362" s="3" t="str">
        <f t="shared" si="213"/>
        <v>Bryceville</v>
      </c>
      <c r="BJ362" s="3" t="str">
        <f t="shared" si="214"/>
        <v>Florida</v>
      </c>
      <c r="BK362" s="3">
        <f t="shared" si="215"/>
        <v>32009</v>
      </c>
      <c r="BL362" s="3" t="str">
        <f t="shared" si="216"/>
        <v>12039 US HWY 301 BRYCEVILLE FL 32009</v>
      </c>
      <c r="BM362" s="3" t="str">
        <f t="shared" si="217"/>
        <v/>
      </c>
      <c r="BN362" s="3" t="str">
        <f t="shared" si="218"/>
        <v>Pass</v>
      </c>
      <c r="BO362" s="3" t="str">
        <f t="shared" si="219"/>
        <v>Yes</v>
      </c>
      <c r="BP362" s="3" t="str">
        <f t="shared" si="220"/>
        <v>FV&lt;$10K</v>
      </c>
      <c r="BQ362" t="s">
        <v>6650</v>
      </c>
      <c r="BR362" s="3" t="str">
        <f t="shared" si="221"/>
        <v>No, &lt; $20K Lien</v>
      </c>
      <c r="BS362" s="3" t="str">
        <f t="shared" si="222"/>
        <v>No, Lien &lt; $20K</v>
      </c>
      <c r="BT362" t="s">
        <v>6650</v>
      </c>
      <c r="BU362" s="3" t="str">
        <f t="shared" si="223"/>
        <v>No</v>
      </c>
      <c r="BV362" s="3" t="str">
        <f t="shared" si="224"/>
        <v>No</v>
      </c>
      <c r="BW362" s="3">
        <f t="shared" si="225"/>
        <v>0</v>
      </c>
      <c r="BX362" s="3" t="str">
        <f t="shared" si="226"/>
        <v>No</v>
      </c>
      <c r="BY362" s="3">
        <f t="shared" si="227"/>
        <v>29979</v>
      </c>
      <c r="BZ362">
        <v>1</v>
      </c>
      <c r="CA362" s="3">
        <f t="shared" si="228"/>
        <v>29979</v>
      </c>
      <c r="CC362" s="3">
        <f t="shared" si="229"/>
        <v>0</v>
      </c>
      <c r="CD362" s="3">
        <f t="shared" si="230"/>
        <v>0</v>
      </c>
      <c r="CE362" s="3" t="str">
        <f t="shared" si="231"/>
        <v/>
      </c>
      <c r="CF362" s="3" t="e">
        <f>HLOOKUP(CE362,'Valuation Data'!$D$2:$K$5,4,FALSE)</f>
        <v>#N/A</v>
      </c>
      <c r="CG362" s="3">
        <f t="shared" si="232"/>
        <v>29979</v>
      </c>
      <c r="CH362" s="3" t="str">
        <f t="shared" si="233"/>
        <v>No</v>
      </c>
      <c r="CI362" s="3" t="str">
        <f>VLOOKUP(R362,'Use Codes &amp; County Type'!A:D,4,FALSE)</f>
        <v>V</v>
      </c>
      <c r="CJ362" s="3" t="str">
        <f t="shared" si="234"/>
        <v>Yes</v>
      </c>
      <c r="CK362" s="3" t="str">
        <f t="shared" si="235"/>
        <v>No</v>
      </c>
      <c r="CL362" s="3">
        <f t="shared" si="236"/>
        <v>0</v>
      </c>
      <c r="CM362" s="3">
        <f t="shared" si="237"/>
        <v>0</v>
      </c>
      <c r="CN362" s="3">
        <f t="shared" si="238"/>
        <v>2253.08</v>
      </c>
      <c r="CO362" s="3">
        <f t="shared" si="239"/>
        <v>-2253.08</v>
      </c>
      <c r="CP362" s="3">
        <f t="shared" si="240"/>
        <v>7.5155275359418253E-2</v>
      </c>
      <c r="CR362" s="3" t="str">
        <f t="shared" si="241"/>
        <v>No</v>
      </c>
      <c r="CV362" s="3" t="str">
        <f t="shared" si="242"/>
        <v>FMV&lt;$30K</v>
      </c>
      <c r="CW362" s="3">
        <f t="shared" si="243"/>
        <v>361</v>
      </c>
      <c r="CX362" s="3">
        <f t="shared" si="244"/>
        <v>563.27</v>
      </c>
      <c r="CY362" s="3" t="str">
        <f t="shared" si="245"/>
        <v>Ok</v>
      </c>
      <c r="CZ362">
        <v>0</v>
      </c>
      <c r="DA362">
        <v>0</v>
      </c>
    </row>
    <row r="363" spans="1:105" x14ac:dyDescent="0.25">
      <c r="A363">
        <v>362</v>
      </c>
      <c r="B363" t="s">
        <v>3</v>
      </c>
      <c r="C363" t="s">
        <v>471</v>
      </c>
      <c r="D363">
        <v>1180.98</v>
      </c>
      <c r="E363">
        <v>2017</v>
      </c>
      <c r="F363">
        <v>1180.98</v>
      </c>
      <c r="G363">
        <v>1180.98</v>
      </c>
      <c r="H363" s="3">
        <f t="shared" si="205"/>
        <v>0</v>
      </c>
      <c r="I363">
        <v>11935</v>
      </c>
      <c r="J363" t="s">
        <v>2731</v>
      </c>
      <c r="K363" t="s">
        <v>2738</v>
      </c>
      <c r="L363">
        <v>32009</v>
      </c>
      <c r="M363" t="s">
        <v>3002</v>
      </c>
      <c r="N363" t="s">
        <v>4754</v>
      </c>
      <c r="O363">
        <v>-81.917638268844499</v>
      </c>
      <c r="P363">
        <v>30.442481073017898</v>
      </c>
      <c r="Q363" t="s">
        <v>5035</v>
      </c>
      <c r="R363">
        <v>1</v>
      </c>
      <c r="S363" t="s">
        <v>6539</v>
      </c>
      <c r="T363">
        <v>1001</v>
      </c>
      <c r="U363" t="s">
        <v>6582</v>
      </c>
      <c r="V363">
        <v>2017</v>
      </c>
      <c r="W363">
        <v>70177</v>
      </c>
      <c r="X363">
        <v>2017</v>
      </c>
      <c r="Y363">
        <v>70177</v>
      </c>
      <c r="Z363">
        <v>1062.4000000000001</v>
      </c>
      <c r="AA363" s="3">
        <f t="shared" si="206"/>
        <v>0.89959186438381689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 s="3" t="str">
        <f t="shared" si="207"/>
        <v>No</v>
      </c>
      <c r="AQ363" s="3" t="str">
        <f t="shared" si="208"/>
        <v>No</v>
      </c>
      <c r="AR363" s="3" t="str">
        <f t="shared" si="209"/>
        <v>No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 t="s">
        <v>6634</v>
      </c>
      <c r="AZ363">
        <v>0</v>
      </c>
      <c r="BA363">
        <v>0</v>
      </c>
      <c r="BB363" t="s">
        <v>6616</v>
      </c>
      <c r="BC363">
        <v>0</v>
      </c>
      <c r="BD363" s="4" t="str">
        <f t="shared" si="210"/>
        <v>No</v>
      </c>
      <c r="BE363" t="s">
        <v>6640</v>
      </c>
      <c r="BF363" s="3" t="str">
        <f t="shared" si="211"/>
        <v>No</v>
      </c>
      <c r="BG363" t="s">
        <v>6645</v>
      </c>
      <c r="BH363" s="3" t="str">
        <f t="shared" si="212"/>
        <v>11935 US HWY 301</v>
      </c>
      <c r="BI363" s="3" t="str">
        <f t="shared" si="213"/>
        <v>Bryceville</v>
      </c>
      <c r="BJ363" s="3" t="str">
        <f t="shared" si="214"/>
        <v>Florida</v>
      </c>
      <c r="BK363" s="3">
        <f t="shared" si="215"/>
        <v>32009</v>
      </c>
      <c r="BL363" s="3" t="str">
        <f t="shared" si="216"/>
        <v>11935 US HWY 301 BRYCEVILLE FL 32009</v>
      </c>
      <c r="BM363" s="3" t="str">
        <f t="shared" si="217"/>
        <v/>
      </c>
      <c r="BN363" s="3" t="str">
        <f t="shared" si="218"/>
        <v>Pass</v>
      </c>
      <c r="BO363" s="3" t="str">
        <f t="shared" si="219"/>
        <v>No</v>
      </c>
      <c r="BP363" s="3" t="str">
        <f t="shared" si="220"/>
        <v>FV&lt;$10K</v>
      </c>
      <c r="BQ363" t="s">
        <v>6650</v>
      </c>
      <c r="BR363" s="3" t="str">
        <f t="shared" si="221"/>
        <v>No, &lt; $20K Lien</v>
      </c>
      <c r="BS363" s="3" t="str">
        <f t="shared" si="222"/>
        <v>No, Lien &lt; $20K</v>
      </c>
      <c r="BT363" t="s">
        <v>6650</v>
      </c>
      <c r="BU363" s="3" t="str">
        <f t="shared" si="223"/>
        <v>No</v>
      </c>
      <c r="BV363" s="3" t="str">
        <f t="shared" si="224"/>
        <v>No</v>
      </c>
      <c r="BW363" s="3">
        <f t="shared" si="225"/>
        <v>0</v>
      </c>
      <c r="BX363" s="3" t="str">
        <f t="shared" si="226"/>
        <v>No</v>
      </c>
      <c r="BY363" s="3">
        <f t="shared" si="227"/>
        <v>70177</v>
      </c>
      <c r="BZ363">
        <v>1</v>
      </c>
      <c r="CA363" s="3">
        <f t="shared" si="228"/>
        <v>70177</v>
      </c>
      <c r="CC363" s="3">
        <f t="shared" si="229"/>
        <v>0</v>
      </c>
      <c r="CD363" s="3">
        <f t="shared" si="230"/>
        <v>0</v>
      </c>
      <c r="CE363" s="3" t="str">
        <f t="shared" si="231"/>
        <v/>
      </c>
      <c r="CF363" s="3" t="e">
        <f>HLOOKUP(CE363,'Valuation Data'!$D$2:$K$5,4,FALSE)</f>
        <v>#N/A</v>
      </c>
      <c r="CG363" s="3">
        <f t="shared" si="232"/>
        <v>70177</v>
      </c>
      <c r="CH363" s="3" t="str">
        <f t="shared" si="233"/>
        <v>No</v>
      </c>
      <c r="CI363" s="3" t="str">
        <f>VLOOKUP(R363,'Use Codes &amp; County Type'!A:D,4,FALSE)</f>
        <v>S</v>
      </c>
      <c r="CJ363" s="3" t="str">
        <f t="shared" si="234"/>
        <v>No</v>
      </c>
      <c r="CK363" s="3" t="str">
        <f t="shared" si="235"/>
        <v>No</v>
      </c>
      <c r="CL363" s="3">
        <f t="shared" si="236"/>
        <v>0.35</v>
      </c>
      <c r="CM363" s="3">
        <f t="shared" si="237"/>
        <v>24561.949999999997</v>
      </c>
      <c r="CN363" s="3">
        <f t="shared" si="238"/>
        <v>4723.92</v>
      </c>
      <c r="CO363" s="3">
        <f t="shared" si="239"/>
        <v>19838.03</v>
      </c>
      <c r="CP363" s="3">
        <f t="shared" si="240"/>
        <v>6.7314362255439811E-2</v>
      </c>
      <c r="CR363" s="3" t="str">
        <f t="shared" si="241"/>
        <v>No</v>
      </c>
      <c r="CV363" s="3" t="str">
        <f t="shared" si="242"/>
        <v>*Bid</v>
      </c>
      <c r="CW363" s="3">
        <f t="shared" si="243"/>
        <v>362</v>
      </c>
      <c r="CX363" s="3">
        <f t="shared" si="244"/>
        <v>1180.98</v>
      </c>
      <c r="CY363" s="3" t="str">
        <f t="shared" si="245"/>
        <v>Ok</v>
      </c>
      <c r="CZ363">
        <v>0</v>
      </c>
      <c r="DA363">
        <v>0</v>
      </c>
    </row>
    <row r="364" spans="1:105" x14ac:dyDescent="0.25">
      <c r="A364">
        <v>363</v>
      </c>
      <c r="B364" t="s">
        <v>3</v>
      </c>
      <c r="C364" t="s">
        <v>472</v>
      </c>
      <c r="D364">
        <v>1233.8900000000001</v>
      </c>
      <c r="E364">
        <v>2017</v>
      </c>
      <c r="F364">
        <v>1233.8900000000001</v>
      </c>
      <c r="G364">
        <v>1233.8900000000001</v>
      </c>
      <c r="H364" s="3">
        <f t="shared" si="205"/>
        <v>0</v>
      </c>
      <c r="I364">
        <v>7790</v>
      </c>
      <c r="J364" t="s">
        <v>2731</v>
      </c>
      <c r="K364" t="s">
        <v>2738</v>
      </c>
      <c r="L364">
        <v>32009</v>
      </c>
      <c r="M364" t="s">
        <v>3003</v>
      </c>
      <c r="N364" t="s">
        <v>4754</v>
      </c>
      <c r="O364">
        <v>-81.918889613917798</v>
      </c>
      <c r="P364">
        <v>30.436286751760601</v>
      </c>
      <c r="Q364" t="s">
        <v>5036</v>
      </c>
      <c r="R364">
        <v>1</v>
      </c>
      <c r="S364" t="s">
        <v>6539</v>
      </c>
      <c r="T364">
        <v>1001</v>
      </c>
      <c r="U364" t="s">
        <v>6582</v>
      </c>
      <c r="V364">
        <v>2017</v>
      </c>
      <c r="W364">
        <v>112512</v>
      </c>
      <c r="X364">
        <v>2017</v>
      </c>
      <c r="Y364">
        <v>123183</v>
      </c>
      <c r="Z364">
        <v>1111.32</v>
      </c>
      <c r="AA364" s="3">
        <f t="shared" si="206"/>
        <v>0.90066375446757807</v>
      </c>
      <c r="AB364" t="s">
        <v>6616</v>
      </c>
      <c r="AC364" t="s">
        <v>6616</v>
      </c>
      <c r="AD364" t="s">
        <v>6616</v>
      </c>
      <c r="AF364" t="s">
        <v>6616</v>
      </c>
      <c r="AG364" t="s">
        <v>6616</v>
      </c>
      <c r="AH364" t="s">
        <v>6616</v>
      </c>
      <c r="AI364" t="s">
        <v>6618</v>
      </c>
      <c r="AJ364" t="s">
        <v>6618</v>
      </c>
      <c r="AK364" t="s">
        <v>6618</v>
      </c>
      <c r="AL364" t="s">
        <v>6618</v>
      </c>
      <c r="AM364" t="s">
        <v>6618</v>
      </c>
      <c r="AN364" t="s">
        <v>6618</v>
      </c>
      <c r="AO364" t="s">
        <v>6618</v>
      </c>
      <c r="AP364" s="3" t="str">
        <f t="shared" si="207"/>
        <v>No</v>
      </c>
      <c r="AQ364" s="3" t="str">
        <f t="shared" si="208"/>
        <v>No</v>
      </c>
      <c r="AR364" s="3" t="str">
        <f t="shared" si="209"/>
        <v>No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 t="s">
        <v>6634</v>
      </c>
      <c r="AZ364" t="s">
        <v>6638</v>
      </c>
      <c r="BA364">
        <v>3</v>
      </c>
      <c r="BB364" t="s">
        <v>6617</v>
      </c>
      <c r="BC364" t="s">
        <v>6617</v>
      </c>
      <c r="BD364" s="4" t="str">
        <f t="shared" si="210"/>
        <v>No</v>
      </c>
      <c r="BE364" t="s">
        <v>6640</v>
      </c>
      <c r="BF364" s="3" t="str">
        <f t="shared" si="211"/>
        <v>No</v>
      </c>
      <c r="BG364" t="s">
        <v>6645</v>
      </c>
      <c r="BH364" s="3" t="str">
        <f t="shared" si="212"/>
        <v>7790 FORD RD</v>
      </c>
      <c r="BI364" s="3" t="str">
        <f t="shared" si="213"/>
        <v>Bryceville</v>
      </c>
      <c r="BJ364" s="3" t="str">
        <f t="shared" si="214"/>
        <v>Florida</v>
      </c>
      <c r="BK364" s="3">
        <f t="shared" si="215"/>
        <v>32009</v>
      </c>
      <c r="BL364" s="3" t="str">
        <f t="shared" si="216"/>
        <v>7790 FORD RD BRYCEVILLE FL 32009</v>
      </c>
      <c r="BM364" s="3" t="str">
        <f t="shared" si="217"/>
        <v/>
      </c>
      <c r="BN364" s="3" t="str">
        <f t="shared" si="218"/>
        <v>Pass</v>
      </c>
      <c r="BO364" s="3" t="str">
        <f t="shared" si="219"/>
        <v>Yes</v>
      </c>
      <c r="BP364" s="3" t="str">
        <f t="shared" si="220"/>
        <v>FV&lt;$10K</v>
      </c>
      <c r="BQ364" t="s">
        <v>6650</v>
      </c>
      <c r="BR364" s="3" t="str">
        <f t="shared" si="221"/>
        <v>No, &lt; $20K Lien</v>
      </c>
      <c r="BS364" s="3" t="str">
        <f t="shared" si="222"/>
        <v>No, Lien &lt; $20K</v>
      </c>
      <c r="BT364" t="s">
        <v>6650</v>
      </c>
      <c r="BU364" s="3" t="str">
        <f t="shared" si="223"/>
        <v>No</v>
      </c>
      <c r="BV364" s="3" t="str">
        <f t="shared" si="224"/>
        <v>No</v>
      </c>
      <c r="BW364" s="3">
        <f t="shared" si="225"/>
        <v>3</v>
      </c>
      <c r="BX364" s="3" t="str">
        <f t="shared" si="226"/>
        <v>Yes</v>
      </c>
      <c r="BY364" s="3">
        <f t="shared" si="227"/>
        <v>112512</v>
      </c>
      <c r="BZ364">
        <v>1</v>
      </c>
      <c r="CA364" s="3">
        <f t="shared" si="228"/>
        <v>112512</v>
      </c>
      <c r="CC364" s="3">
        <f t="shared" si="229"/>
        <v>0</v>
      </c>
      <c r="CD364" s="3">
        <f t="shared" si="230"/>
        <v>0</v>
      </c>
      <c r="CE364" s="3" t="str">
        <f t="shared" si="231"/>
        <v/>
      </c>
      <c r="CF364" s="3" t="e">
        <f>HLOOKUP(CE364,'Valuation Data'!$D$2:$K$5,4,FALSE)</f>
        <v>#N/A</v>
      </c>
      <c r="CG364" s="3">
        <f t="shared" si="232"/>
        <v>112512</v>
      </c>
      <c r="CH364" s="3" t="str">
        <f t="shared" si="233"/>
        <v>No</v>
      </c>
      <c r="CI364" s="3" t="str">
        <f>VLOOKUP(R364,'Use Codes &amp; County Type'!A:D,4,FALSE)</f>
        <v>S</v>
      </c>
      <c r="CJ364" s="3" t="str">
        <f t="shared" si="234"/>
        <v>No</v>
      </c>
      <c r="CK364" s="3" t="str">
        <f t="shared" si="235"/>
        <v>Yes</v>
      </c>
      <c r="CL364" s="3">
        <f t="shared" si="236"/>
        <v>0.67</v>
      </c>
      <c r="CM364" s="3">
        <f t="shared" si="237"/>
        <v>75383.040000000008</v>
      </c>
      <c r="CN364" s="3">
        <f t="shared" si="238"/>
        <v>8637.23</v>
      </c>
      <c r="CO364" s="3">
        <f t="shared" si="239"/>
        <v>66745.810000000012</v>
      </c>
      <c r="CP364" s="3">
        <f t="shared" si="240"/>
        <v>7.676718927758816E-2</v>
      </c>
      <c r="CR364" s="3" t="str">
        <f t="shared" si="241"/>
        <v>No</v>
      </c>
      <c r="CV364" s="3" t="str">
        <f t="shared" si="242"/>
        <v>Too Many Priors</v>
      </c>
      <c r="CW364" s="3">
        <f t="shared" si="243"/>
        <v>363</v>
      </c>
      <c r="CX364" s="3">
        <f t="shared" si="244"/>
        <v>1233.8900000000001</v>
      </c>
      <c r="CY364" s="3" t="str">
        <f t="shared" si="245"/>
        <v>Ok</v>
      </c>
      <c r="CZ364">
        <v>0</v>
      </c>
      <c r="DA364">
        <v>0</v>
      </c>
    </row>
    <row r="365" spans="1:105" x14ac:dyDescent="0.25">
      <c r="A365">
        <v>364</v>
      </c>
      <c r="B365" t="s">
        <v>3</v>
      </c>
      <c r="C365" t="s">
        <v>473</v>
      </c>
      <c r="D365">
        <v>2302.7800000000002</v>
      </c>
      <c r="E365">
        <v>2017</v>
      </c>
      <c r="F365">
        <v>2302.7800000000002</v>
      </c>
      <c r="G365">
        <v>2302.7800000000002</v>
      </c>
      <c r="H365" s="3">
        <f t="shared" si="205"/>
        <v>0</v>
      </c>
      <c r="I365">
        <v>11143</v>
      </c>
      <c r="J365" t="s">
        <v>2731</v>
      </c>
      <c r="K365" t="s">
        <v>2738</v>
      </c>
      <c r="L365">
        <v>32009</v>
      </c>
      <c r="M365" t="s">
        <v>3004</v>
      </c>
      <c r="N365" t="s">
        <v>4754</v>
      </c>
      <c r="O365">
        <v>-81.920863392573594</v>
      </c>
      <c r="P365">
        <v>30.432033700336198</v>
      </c>
      <c r="Q365" t="s">
        <v>5037</v>
      </c>
      <c r="R365">
        <v>1</v>
      </c>
      <c r="S365" t="s">
        <v>6539</v>
      </c>
      <c r="T365">
        <v>1001</v>
      </c>
      <c r="U365" t="s">
        <v>6582</v>
      </c>
      <c r="V365">
        <v>2017</v>
      </c>
      <c r="W365">
        <v>177798</v>
      </c>
      <c r="X365">
        <v>2017</v>
      </c>
      <c r="Y365">
        <v>177798</v>
      </c>
      <c r="Z365">
        <v>2099.66</v>
      </c>
      <c r="AA365" s="3">
        <f t="shared" si="206"/>
        <v>0.91179357124866456</v>
      </c>
      <c r="AB365" t="s">
        <v>6616</v>
      </c>
      <c r="AC365" t="s">
        <v>6616</v>
      </c>
      <c r="AE365" t="s">
        <v>6616</v>
      </c>
      <c r="AF365" t="s">
        <v>6616</v>
      </c>
      <c r="AG365" t="s">
        <v>6616</v>
      </c>
      <c r="AH365" t="s">
        <v>6616</v>
      </c>
      <c r="AI365" t="s">
        <v>6618</v>
      </c>
      <c r="AJ365" t="s">
        <v>6618</v>
      </c>
      <c r="AK365" t="s">
        <v>6618</v>
      </c>
      <c r="AL365" t="s">
        <v>6618</v>
      </c>
      <c r="AM365" t="s">
        <v>6618</v>
      </c>
      <c r="AN365" t="s">
        <v>6618</v>
      </c>
      <c r="AO365" t="s">
        <v>6618</v>
      </c>
      <c r="AP365" s="3" t="str">
        <f t="shared" si="207"/>
        <v>No</v>
      </c>
      <c r="AQ365" s="3" t="str">
        <f t="shared" si="208"/>
        <v>No</v>
      </c>
      <c r="AR365" s="3" t="str">
        <f t="shared" si="209"/>
        <v>No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 t="s">
        <v>6634</v>
      </c>
      <c r="AZ365" t="s">
        <v>6638</v>
      </c>
      <c r="BA365">
        <v>1</v>
      </c>
      <c r="BB365" t="s">
        <v>6617</v>
      </c>
      <c r="BC365" t="s">
        <v>6616</v>
      </c>
      <c r="BD365" s="4" t="str">
        <f t="shared" si="210"/>
        <v>No</v>
      </c>
      <c r="BE365" t="s">
        <v>6640</v>
      </c>
      <c r="BF365" s="3" t="str">
        <f t="shared" si="211"/>
        <v>No</v>
      </c>
      <c r="BG365" t="s">
        <v>6645</v>
      </c>
      <c r="BH365" s="3" t="str">
        <f t="shared" si="212"/>
        <v>11143 HWY 301</v>
      </c>
      <c r="BI365" s="3" t="str">
        <f t="shared" si="213"/>
        <v>Bryceville</v>
      </c>
      <c r="BJ365" s="3" t="str">
        <f t="shared" si="214"/>
        <v>Florida</v>
      </c>
      <c r="BK365" s="3">
        <f t="shared" si="215"/>
        <v>32009</v>
      </c>
      <c r="BL365" s="3" t="str">
        <f t="shared" si="216"/>
        <v>11143 HWY 301 BRYCEVILLE FL 32009</v>
      </c>
      <c r="BM365" s="3" t="str">
        <f t="shared" si="217"/>
        <v/>
      </c>
      <c r="BN365" s="3" t="str">
        <f t="shared" si="218"/>
        <v>Pass</v>
      </c>
      <c r="BO365" s="3" t="str">
        <f t="shared" si="219"/>
        <v>No</v>
      </c>
      <c r="BP365" s="3" t="str">
        <f t="shared" si="220"/>
        <v>FV&lt;$10K</v>
      </c>
      <c r="BQ365" t="s">
        <v>6650</v>
      </c>
      <c r="BR365" s="3" t="str">
        <f t="shared" si="221"/>
        <v>No, &lt; $20K Lien</v>
      </c>
      <c r="BS365" s="3" t="str">
        <f t="shared" si="222"/>
        <v>No, Lien &lt; $20K</v>
      </c>
      <c r="BT365" t="s">
        <v>6650</v>
      </c>
      <c r="BU365" s="3" t="str">
        <f t="shared" si="223"/>
        <v>No</v>
      </c>
      <c r="BV365" s="3" t="str">
        <f t="shared" si="224"/>
        <v>No</v>
      </c>
      <c r="BW365" s="3">
        <f t="shared" si="225"/>
        <v>1</v>
      </c>
      <c r="BX365" s="3" t="str">
        <f t="shared" si="226"/>
        <v>No</v>
      </c>
      <c r="BY365" s="3">
        <f t="shared" si="227"/>
        <v>177798</v>
      </c>
      <c r="BZ365">
        <v>1</v>
      </c>
      <c r="CA365" s="3">
        <f t="shared" si="228"/>
        <v>177798</v>
      </c>
      <c r="CC365" s="3">
        <f t="shared" si="229"/>
        <v>0</v>
      </c>
      <c r="CD365" s="3">
        <f t="shared" si="230"/>
        <v>0</v>
      </c>
      <c r="CE365" s="3" t="str">
        <f t="shared" si="231"/>
        <v/>
      </c>
      <c r="CF365" s="3" t="e">
        <f>HLOOKUP(CE365,'Valuation Data'!$D$2:$K$5,4,FALSE)</f>
        <v>#N/A</v>
      </c>
      <c r="CG365" s="3">
        <f t="shared" si="232"/>
        <v>177798</v>
      </c>
      <c r="CH365" s="3" t="str">
        <f t="shared" si="233"/>
        <v>No</v>
      </c>
      <c r="CI365" s="3" t="str">
        <f>VLOOKUP(R365,'Use Codes &amp; County Type'!A:D,4,FALSE)</f>
        <v>S</v>
      </c>
      <c r="CJ365" s="3" t="str">
        <f t="shared" si="234"/>
        <v>No</v>
      </c>
      <c r="CK365" s="3" t="str">
        <f t="shared" si="235"/>
        <v>Yes</v>
      </c>
      <c r="CL365" s="3">
        <f t="shared" si="236"/>
        <v>0.67</v>
      </c>
      <c r="CM365" s="3">
        <f t="shared" si="237"/>
        <v>119124.66</v>
      </c>
      <c r="CN365" s="3">
        <f t="shared" si="238"/>
        <v>11513.900000000001</v>
      </c>
      <c r="CO365" s="3">
        <f t="shared" si="239"/>
        <v>107610.76000000001</v>
      </c>
      <c r="CP365" s="3">
        <f t="shared" si="240"/>
        <v>6.4758321240958844E-2</v>
      </c>
      <c r="CR365" s="3" t="str">
        <f t="shared" si="241"/>
        <v>No</v>
      </c>
      <c r="CV365" s="3" t="str">
        <f t="shared" si="242"/>
        <v>*Bid</v>
      </c>
      <c r="CW365" s="3">
        <f t="shared" si="243"/>
        <v>364</v>
      </c>
      <c r="CX365" s="3">
        <f t="shared" si="244"/>
        <v>2302.7800000000002</v>
      </c>
      <c r="CY365" s="3" t="str">
        <f t="shared" si="245"/>
        <v>Ok</v>
      </c>
      <c r="CZ365">
        <v>0</v>
      </c>
      <c r="DA365">
        <v>0</v>
      </c>
    </row>
    <row r="366" spans="1:105" x14ac:dyDescent="0.25">
      <c r="A366">
        <v>365</v>
      </c>
      <c r="B366" t="s">
        <v>3</v>
      </c>
      <c r="C366" t="s">
        <v>474</v>
      </c>
      <c r="D366">
        <v>1214.02</v>
      </c>
      <c r="E366">
        <v>2017</v>
      </c>
      <c r="F366" t="e">
        <f>NA()</f>
        <v>#N/A</v>
      </c>
      <c r="G366" t="e">
        <f>NA()</f>
        <v>#N/A</v>
      </c>
      <c r="H366" s="3" t="e">
        <f t="shared" si="205"/>
        <v>#N/A</v>
      </c>
      <c r="I366" t="e">
        <f>NA()</f>
        <v>#N/A</v>
      </c>
      <c r="J366" t="e">
        <f>NA()</f>
        <v>#N/A</v>
      </c>
      <c r="K366" t="e">
        <f>NA()</f>
        <v>#N/A</v>
      </c>
      <c r="L366" t="e">
        <f>NA()</f>
        <v>#N/A</v>
      </c>
      <c r="M366" t="e">
        <f>NA()</f>
        <v>#N/A</v>
      </c>
      <c r="N366" t="e">
        <f>NA()</f>
        <v>#N/A</v>
      </c>
      <c r="O366" t="e">
        <f>NA()</f>
        <v>#N/A</v>
      </c>
      <c r="P366" t="e">
        <f>NA()</f>
        <v>#N/A</v>
      </c>
      <c r="Q366" t="e">
        <f>NA()</f>
        <v>#N/A</v>
      </c>
      <c r="R366">
        <v>2</v>
      </c>
      <c r="S366" t="s">
        <v>6535</v>
      </c>
      <c r="T366" t="e">
        <f>NA()</f>
        <v>#N/A</v>
      </c>
      <c r="U366" t="e">
        <f>NA()</f>
        <v>#N/A</v>
      </c>
      <c r="V366">
        <v>2017</v>
      </c>
      <c r="W366">
        <v>72195</v>
      </c>
      <c r="X366" t="e">
        <f>NA()</f>
        <v>#N/A</v>
      </c>
      <c r="Y366" t="e">
        <f>NA()</f>
        <v>#N/A</v>
      </c>
      <c r="Z366" t="e">
        <f>NA()</f>
        <v>#N/A</v>
      </c>
      <c r="AA366" s="3">
        <f t="shared" si="206"/>
        <v>0</v>
      </c>
      <c r="AI366" t="e">
        <f>NA()</f>
        <v>#N/A</v>
      </c>
      <c r="AJ366" t="e">
        <f>NA()</f>
        <v>#N/A</v>
      </c>
      <c r="AK366" t="e">
        <f>NA()</f>
        <v>#N/A</v>
      </c>
      <c r="AL366" t="e">
        <f>NA()</f>
        <v>#N/A</v>
      </c>
      <c r="AM366" t="e">
        <f>NA()</f>
        <v>#N/A</v>
      </c>
      <c r="AN366" t="e">
        <f>NA()</f>
        <v>#N/A</v>
      </c>
      <c r="AO366" t="e">
        <f>NA()</f>
        <v>#N/A</v>
      </c>
      <c r="AP366" s="3" t="str">
        <f t="shared" si="207"/>
        <v>No</v>
      </c>
      <c r="AQ366" s="3" t="str">
        <f t="shared" si="208"/>
        <v>No</v>
      </c>
      <c r="AR366" s="3" t="str">
        <f t="shared" si="209"/>
        <v>No</v>
      </c>
      <c r="AS366" t="e">
        <f>NA()</f>
        <v>#N/A</v>
      </c>
      <c r="AT366" t="e">
        <f>NA()</f>
        <v>#N/A</v>
      </c>
      <c r="AU366" t="e">
        <f>NA()</f>
        <v>#N/A</v>
      </c>
      <c r="AV366" t="e">
        <f>NA()</f>
        <v>#N/A</v>
      </c>
      <c r="AW366" t="e">
        <f>NA()</f>
        <v>#N/A</v>
      </c>
      <c r="AX366" t="e">
        <f>NA()</f>
        <v>#N/A</v>
      </c>
      <c r="AY366" t="e">
        <f>NA()</f>
        <v>#N/A</v>
      </c>
      <c r="AZ366" t="e">
        <f>NA()</f>
        <v>#N/A</v>
      </c>
      <c r="BA366">
        <v>0</v>
      </c>
      <c r="BB366" t="s">
        <v>6616</v>
      </c>
      <c r="BC366" t="e">
        <f>NA()</f>
        <v>#N/A</v>
      </c>
      <c r="BD366" s="4" t="str">
        <f t="shared" si="210"/>
        <v>No</v>
      </c>
      <c r="BE366" t="e">
        <f>NA()</f>
        <v>#N/A</v>
      </c>
      <c r="BF366" s="3" t="str">
        <f t="shared" si="211"/>
        <v>No</v>
      </c>
      <c r="BG366" t="e">
        <f>NA()</f>
        <v>#N/A</v>
      </c>
      <c r="BH366" s="3" t="e">
        <f t="shared" si="212"/>
        <v>#N/A</v>
      </c>
      <c r="BI366" s="3" t="e">
        <f t="shared" si="213"/>
        <v>#N/A</v>
      </c>
      <c r="BJ366" s="3" t="e">
        <f t="shared" si="214"/>
        <v>#N/A</v>
      </c>
      <c r="BK366" s="3" t="e">
        <f t="shared" si="215"/>
        <v>#N/A</v>
      </c>
      <c r="BL366" s="3" t="e">
        <f t="shared" si="216"/>
        <v>#N/A</v>
      </c>
      <c r="BM366" s="3" t="e">
        <f t="shared" si="217"/>
        <v>#N/A</v>
      </c>
      <c r="BN366" s="3" t="str">
        <f t="shared" si="218"/>
        <v>Pass</v>
      </c>
      <c r="BO366" s="3" t="e">
        <f t="shared" si="219"/>
        <v>#N/A</v>
      </c>
      <c r="BP366" s="3" t="str">
        <f t="shared" si="220"/>
        <v>FV&lt;$10K</v>
      </c>
      <c r="BQ366" t="s">
        <v>6650</v>
      </c>
      <c r="BR366" s="3" t="str">
        <f t="shared" si="221"/>
        <v>No, &lt; $20K Lien</v>
      </c>
      <c r="BS366" s="3" t="str">
        <f t="shared" si="222"/>
        <v>No, Lien &lt; $20K</v>
      </c>
      <c r="BT366" t="s">
        <v>6650</v>
      </c>
      <c r="BU366" s="3" t="str">
        <f t="shared" si="223"/>
        <v>No</v>
      </c>
      <c r="BV366" s="3" t="str">
        <f t="shared" si="224"/>
        <v>No</v>
      </c>
      <c r="BW366" s="3">
        <f t="shared" si="225"/>
        <v>0</v>
      </c>
      <c r="BX366" s="3" t="str">
        <f t="shared" si="226"/>
        <v>No</v>
      </c>
      <c r="BY366" s="3">
        <f t="shared" si="227"/>
        <v>72195</v>
      </c>
      <c r="BZ366">
        <v>1</v>
      </c>
      <c r="CA366" s="3">
        <f t="shared" si="228"/>
        <v>72195</v>
      </c>
      <c r="CC366" s="3" t="e">
        <f t="shared" si="229"/>
        <v>#N/A</v>
      </c>
      <c r="CD366" s="3" t="e">
        <f t="shared" si="230"/>
        <v>#N/A</v>
      </c>
      <c r="CE366" s="3" t="str">
        <f t="shared" si="231"/>
        <v/>
      </c>
      <c r="CF366" s="3" t="e">
        <f>HLOOKUP(CE366,'Valuation Data'!$D$2:$K$5,4,FALSE)</f>
        <v>#N/A</v>
      </c>
      <c r="CG366" s="3">
        <f t="shared" si="232"/>
        <v>72195</v>
      </c>
      <c r="CH366" s="3" t="str">
        <f t="shared" si="233"/>
        <v>No</v>
      </c>
      <c r="CI366" s="3" t="str">
        <f>VLOOKUP(R366,'Use Codes &amp; County Type'!A:D,4,FALSE)</f>
        <v>R</v>
      </c>
      <c r="CJ366" s="3" t="str">
        <f t="shared" si="234"/>
        <v>No</v>
      </c>
      <c r="CK366" s="3" t="str">
        <f t="shared" si="235"/>
        <v>No</v>
      </c>
      <c r="CL366" s="3">
        <f t="shared" si="236"/>
        <v>0.35</v>
      </c>
      <c r="CM366" s="3">
        <f t="shared" si="237"/>
        <v>25268.25</v>
      </c>
      <c r="CN366" s="3" t="e">
        <f t="shared" si="238"/>
        <v>#N/A</v>
      </c>
      <c r="CO366" s="3" t="e">
        <f t="shared" si="239"/>
        <v>#N/A</v>
      </c>
      <c r="CP366" s="3" t="e">
        <f t="shared" si="240"/>
        <v>#N/A</v>
      </c>
      <c r="CR366" s="3" t="e">
        <f t="shared" si="241"/>
        <v>#N/A</v>
      </c>
      <c r="CV366" s="3" t="e">
        <f t="shared" si="242"/>
        <v>#N/A</v>
      </c>
      <c r="CW366" s="3">
        <f t="shared" si="243"/>
        <v>365</v>
      </c>
      <c r="CX366" s="3">
        <f t="shared" si="244"/>
        <v>1214.02</v>
      </c>
      <c r="CY366" s="3" t="e">
        <f t="shared" si="245"/>
        <v>#N/A</v>
      </c>
      <c r="CZ366" t="e">
        <f>NA()</f>
        <v>#N/A</v>
      </c>
      <c r="DA366" t="e">
        <f>NA()</f>
        <v>#N/A</v>
      </c>
    </row>
    <row r="367" spans="1:105" x14ac:dyDescent="0.25">
      <c r="A367">
        <v>366</v>
      </c>
      <c r="B367" t="s">
        <v>3</v>
      </c>
      <c r="C367" t="s">
        <v>475</v>
      </c>
      <c r="D367">
        <v>1134.69</v>
      </c>
      <c r="E367">
        <v>2017</v>
      </c>
      <c r="F367">
        <v>1134.69</v>
      </c>
      <c r="G367">
        <v>1134.69</v>
      </c>
      <c r="H367" s="3">
        <f t="shared" si="205"/>
        <v>0</v>
      </c>
      <c r="I367">
        <v>6625</v>
      </c>
      <c r="J367" t="s">
        <v>2731</v>
      </c>
      <c r="K367" t="s">
        <v>2738</v>
      </c>
      <c r="L367">
        <v>32009</v>
      </c>
      <c r="M367" t="s">
        <v>3005</v>
      </c>
      <c r="N367" t="s">
        <v>4754</v>
      </c>
      <c r="O367">
        <v>-81.945187298099498</v>
      </c>
      <c r="P367">
        <v>30.3927432261566</v>
      </c>
      <c r="Q367" t="s">
        <v>5038</v>
      </c>
      <c r="R367">
        <v>1</v>
      </c>
      <c r="S367" t="s">
        <v>6539</v>
      </c>
      <c r="T367">
        <v>1001</v>
      </c>
      <c r="U367" t="s">
        <v>6582</v>
      </c>
      <c r="V367">
        <v>2017</v>
      </c>
      <c r="W367">
        <v>67349</v>
      </c>
      <c r="X367">
        <v>2017</v>
      </c>
      <c r="Y367">
        <v>67349</v>
      </c>
      <c r="Z367">
        <v>1019.59</v>
      </c>
      <c r="AA367" s="3">
        <f t="shared" si="206"/>
        <v>0.89856260300170088</v>
      </c>
      <c r="AB367" t="s">
        <v>6616</v>
      </c>
      <c r="AC367" t="s">
        <v>6616</v>
      </c>
      <c r="AD367" t="s">
        <v>6616</v>
      </c>
      <c r="AE367" t="s">
        <v>6616</v>
      </c>
      <c r="AF367" t="s">
        <v>6616</v>
      </c>
      <c r="AG367" t="s">
        <v>6616</v>
      </c>
      <c r="AH367" t="s">
        <v>6616</v>
      </c>
      <c r="AI367" t="s">
        <v>6618</v>
      </c>
      <c r="AJ367" t="s">
        <v>6618</v>
      </c>
      <c r="AK367" t="s">
        <v>6618</v>
      </c>
      <c r="AL367" t="s">
        <v>6618</v>
      </c>
      <c r="AM367" t="s">
        <v>6618</v>
      </c>
      <c r="AN367" t="s">
        <v>6618</v>
      </c>
      <c r="AO367" t="s">
        <v>6618</v>
      </c>
      <c r="AP367" s="3" t="str">
        <f t="shared" si="207"/>
        <v>No</v>
      </c>
      <c r="AQ367" s="3" t="str">
        <f t="shared" si="208"/>
        <v>No</v>
      </c>
      <c r="AR367" s="3" t="str">
        <f t="shared" si="209"/>
        <v>No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 t="s">
        <v>6634</v>
      </c>
      <c r="AZ367" t="s">
        <v>6638</v>
      </c>
      <c r="BA367">
        <v>0</v>
      </c>
      <c r="BB367" t="s">
        <v>6616</v>
      </c>
      <c r="BC367" t="s">
        <v>6616</v>
      </c>
      <c r="BD367" s="4" t="str">
        <f t="shared" si="210"/>
        <v>No</v>
      </c>
      <c r="BE367" t="s">
        <v>6640</v>
      </c>
      <c r="BF367" s="3" t="str">
        <f t="shared" si="211"/>
        <v>No</v>
      </c>
      <c r="BG367" t="s">
        <v>6645</v>
      </c>
      <c r="BH367" s="3" t="str">
        <f t="shared" si="212"/>
        <v>6625 CR 119</v>
      </c>
      <c r="BI367" s="3" t="str">
        <f t="shared" si="213"/>
        <v>Bryceville</v>
      </c>
      <c r="BJ367" s="3" t="str">
        <f t="shared" si="214"/>
        <v>Florida</v>
      </c>
      <c r="BK367" s="3">
        <f t="shared" si="215"/>
        <v>32009</v>
      </c>
      <c r="BL367" s="3" t="str">
        <f t="shared" si="216"/>
        <v>6625 CR 119 BRYCEVILLE FL 32009</v>
      </c>
      <c r="BM367" s="3" t="str">
        <f t="shared" si="217"/>
        <v/>
      </c>
      <c r="BN367" s="3" t="str">
        <f t="shared" si="218"/>
        <v>Pass</v>
      </c>
      <c r="BO367" s="3" t="str">
        <f t="shared" si="219"/>
        <v>No</v>
      </c>
      <c r="BP367" s="3" t="str">
        <f t="shared" si="220"/>
        <v>FV&lt;$10K</v>
      </c>
      <c r="BQ367" t="s">
        <v>6650</v>
      </c>
      <c r="BR367" s="3" t="str">
        <f t="shared" si="221"/>
        <v>No, &lt; $20K Lien</v>
      </c>
      <c r="BS367" s="3" t="str">
        <f t="shared" si="222"/>
        <v>No, Lien &lt; $20K</v>
      </c>
      <c r="BT367" t="s">
        <v>6650</v>
      </c>
      <c r="BU367" s="3" t="str">
        <f t="shared" si="223"/>
        <v>No</v>
      </c>
      <c r="BV367" s="3" t="str">
        <f t="shared" si="224"/>
        <v>No</v>
      </c>
      <c r="BW367" s="3">
        <f t="shared" si="225"/>
        <v>0</v>
      </c>
      <c r="BX367" s="3" t="str">
        <f t="shared" si="226"/>
        <v>No</v>
      </c>
      <c r="BY367" s="3">
        <f t="shared" si="227"/>
        <v>67349</v>
      </c>
      <c r="BZ367">
        <v>1</v>
      </c>
      <c r="CA367" s="3">
        <f t="shared" si="228"/>
        <v>67349</v>
      </c>
      <c r="CC367" s="3">
        <f t="shared" si="229"/>
        <v>0</v>
      </c>
      <c r="CD367" s="3">
        <f t="shared" si="230"/>
        <v>0</v>
      </c>
      <c r="CE367" s="3" t="str">
        <f t="shared" si="231"/>
        <v/>
      </c>
      <c r="CF367" s="3" t="e">
        <f>HLOOKUP(CE367,'Valuation Data'!$D$2:$K$5,4,FALSE)</f>
        <v>#N/A</v>
      </c>
      <c r="CG367" s="3">
        <f t="shared" si="232"/>
        <v>67349</v>
      </c>
      <c r="CH367" s="3" t="str">
        <f t="shared" si="233"/>
        <v>No</v>
      </c>
      <c r="CI367" s="3" t="str">
        <f>VLOOKUP(R367,'Use Codes &amp; County Type'!A:D,4,FALSE)</f>
        <v>S</v>
      </c>
      <c r="CJ367" s="3" t="str">
        <f t="shared" si="234"/>
        <v>No</v>
      </c>
      <c r="CK367" s="3" t="str">
        <f t="shared" si="235"/>
        <v>No</v>
      </c>
      <c r="CL367" s="3">
        <f t="shared" si="236"/>
        <v>0.35</v>
      </c>
      <c r="CM367" s="3">
        <f t="shared" si="237"/>
        <v>23572.149999999998</v>
      </c>
      <c r="CN367" s="3">
        <f t="shared" si="238"/>
        <v>4538.76</v>
      </c>
      <c r="CO367" s="3">
        <f t="shared" si="239"/>
        <v>19033.39</v>
      </c>
      <c r="CP367" s="3">
        <f t="shared" si="240"/>
        <v>6.7391646498092025E-2</v>
      </c>
      <c r="CR367" s="3" t="str">
        <f t="shared" si="241"/>
        <v>No</v>
      </c>
      <c r="CV367" s="3" t="str">
        <f t="shared" si="242"/>
        <v>*Bid</v>
      </c>
      <c r="CW367" s="3">
        <f t="shared" si="243"/>
        <v>366</v>
      </c>
      <c r="CX367" s="3">
        <f t="shared" si="244"/>
        <v>1134.69</v>
      </c>
      <c r="CY367" s="3" t="str">
        <f t="shared" si="245"/>
        <v>Ok</v>
      </c>
      <c r="CZ367">
        <v>0</v>
      </c>
      <c r="DA367">
        <v>0</v>
      </c>
    </row>
    <row r="368" spans="1:105" x14ac:dyDescent="0.25">
      <c r="A368">
        <v>367</v>
      </c>
      <c r="B368" t="s">
        <v>3</v>
      </c>
      <c r="C368" t="s">
        <v>476</v>
      </c>
      <c r="D368">
        <v>841.29</v>
      </c>
      <c r="E368">
        <v>2017</v>
      </c>
      <c r="F368">
        <v>841.29</v>
      </c>
      <c r="G368">
        <v>841.29</v>
      </c>
      <c r="H368" s="3">
        <f t="shared" si="205"/>
        <v>0</v>
      </c>
      <c r="I368">
        <v>8070</v>
      </c>
      <c r="J368" t="s">
        <v>2731</v>
      </c>
      <c r="K368" t="s">
        <v>2738</v>
      </c>
      <c r="L368">
        <v>32009</v>
      </c>
      <c r="M368" t="s">
        <v>3006</v>
      </c>
      <c r="N368" t="s">
        <v>4754</v>
      </c>
      <c r="O368">
        <v>-81.9292153963912</v>
      </c>
      <c r="P368">
        <v>30.3906816443899</v>
      </c>
      <c r="Q368" t="s">
        <v>5039</v>
      </c>
      <c r="R368">
        <v>1</v>
      </c>
      <c r="S368" t="s">
        <v>6539</v>
      </c>
      <c r="T368">
        <v>1001</v>
      </c>
      <c r="U368" t="s">
        <v>6582</v>
      </c>
      <c r="V368">
        <v>2017</v>
      </c>
      <c r="W368">
        <v>49429</v>
      </c>
      <c r="X368">
        <v>2017</v>
      </c>
      <c r="Y368">
        <v>49429</v>
      </c>
      <c r="Z368">
        <v>748.3</v>
      </c>
      <c r="AA368" s="3">
        <f t="shared" si="206"/>
        <v>0.88946736559331496</v>
      </c>
      <c r="AB368" t="s">
        <v>6616</v>
      </c>
      <c r="AC368" t="s">
        <v>6616</v>
      </c>
      <c r="AD368" t="s">
        <v>6616</v>
      </c>
      <c r="AE368" t="s">
        <v>6616</v>
      </c>
      <c r="AF368" t="s">
        <v>6616</v>
      </c>
      <c r="AG368" t="s">
        <v>6616</v>
      </c>
      <c r="AI368" t="s">
        <v>6618</v>
      </c>
      <c r="AJ368" t="s">
        <v>6618</v>
      </c>
      <c r="AK368" t="s">
        <v>6618</v>
      </c>
      <c r="AL368" t="s">
        <v>6618</v>
      </c>
      <c r="AM368" t="s">
        <v>6618</v>
      </c>
      <c r="AN368" t="s">
        <v>6618</v>
      </c>
      <c r="AO368" t="s">
        <v>6618</v>
      </c>
      <c r="AP368" s="3" t="str">
        <f t="shared" si="207"/>
        <v>No</v>
      </c>
      <c r="AQ368" s="3" t="str">
        <f t="shared" si="208"/>
        <v>No</v>
      </c>
      <c r="AR368" s="3" t="str">
        <f t="shared" si="209"/>
        <v>No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 t="s">
        <v>6634</v>
      </c>
      <c r="AZ368" t="s">
        <v>6638</v>
      </c>
      <c r="BA368">
        <v>1</v>
      </c>
      <c r="BB368" t="s">
        <v>6616</v>
      </c>
      <c r="BC368" t="s">
        <v>6616</v>
      </c>
      <c r="BD368" s="4" t="str">
        <f t="shared" si="210"/>
        <v>No</v>
      </c>
      <c r="BE368" t="s">
        <v>6640</v>
      </c>
      <c r="BF368" s="3" t="str">
        <f t="shared" si="211"/>
        <v>No</v>
      </c>
      <c r="BG368" t="s">
        <v>6645</v>
      </c>
      <c r="BH368" s="3" t="str">
        <f t="shared" si="212"/>
        <v>8070 ANDREA PL</v>
      </c>
      <c r="BI368" s="3" t="str">
        <f t="shared" si="213"/>
        <v>Bryceville</v>
      </c>
      <c r="BJ368" s="3" t="str">
        <f t="shared" si="214"/>
        <v>Florida</v>
      </c>
      <c r="BK368" s="3">
        <f t="shared" si="215"/>
        <v>32009</v>
      </c>
      <c r="BL368" s="3" t="str">
        <f t="shared" si="216"/>
        <v>8070 ANDREA PL BRYCEVILLE FL 32009</v>
      </c>
      <c r="BM368" s="3" t="str">
        <f t="shared" si="217"/>
        <v/>
      </c>
      <c r="BN368" s="3" t="str">
        <f t="shared" si="218"/>
        <v>Pass</v>
      </c>
      <c r="BO368" s="3" t="str">
        <f t="shared" si="219"/>
        <v>No</v>
      </c>
      <c r="BP368" s="3" t="str">
        <f t="shared" si="220"/>
        <v>FV&lt;$10K</v>
      </c>
      <c r="BQ368" t="s">
        <v>6650</v>
      </c>
      <c r="BR368" s="3" t="str">
        <f t="shared" si="221"/>
        <v>No, &lt; $20K Lien</v>
      </c>
      <c r="BS368" s="3" t="str">
        <f t="shared" si="222"/>
        <v>No, Lien &lt; $20K</v>
      </c>
      <c r="BT368" t="s">
        <v>6650</v>
      </c>
      <c r="BU368" s="3" t="str">
        <f t="shared" si="223"/>
        <v>No</v>
      </c>
      <c r="BV368" s="3" t="str">
        <f t="shared" si="224"/>
        <v>No</v>
      </c>
      <c r="BW368" s="3">
        <f t="shared" si="225"/>
        <v>1</v>
      </c>
      <c r="BX368" s="3" t="str">
        <f t="shared" si="226"/>
        <v>No</v>
      </c>
      <c r="BY368" s="3">
        <f t="shared" si="227"/>
        <v>49429</v>
      </c>
      <c r="BZ368">
        <v>1</v>
      </c>
      <c r="CA368" s="3">
        <f t="shared" si="228"/>
        <v>49429</v>
      </c>
      <c r="CC368" s="3">
        <f t="shared" si="229"/>
        <v>0</v>
      </c>
      <c r="CD368" s="3">
        <f t="shared" si="230"/>
        <v>0</v>
      </c>
      <c r="CE368" s="3" t="str">
        <f t="shared" si="231"/>
        <v/>
      </c>
      <c r="CF368" s="3" t="e">
        <f>HLOOKUP(CE368,'Valuation Data'!$D$2:$K$5,4,FALSE)</f>
        <v>#N/A</v>
      </c>
      <c r="CG368" s="3">
        <f t="shared" si="232"/>
        <v>49429</v>
      </c>
      <c r="CH368" s="3" t="str">
        <f t="shared" si="233"/>
        <v>No</v>
      </c>
      <c r="CI368" s="3" t="str">
        <f>VLOOKUP(R368,'Use Codes &amp; County Type'!A:D,4,FALSE)</f>
        <v>S</v>
      </c>
      <c r="CJ368" s="3" t="str">
        <f t="shared" si="234"/>
        <v>No</v>
      </c>
      <c r="CK368" s="3" t="str">
        <f t="shared" si="235"/>
        <v>No</v>
      </c>
      <c r="CL368" s="3">
        <f t="shared" si="236"/>
        <v>0.35</v>
      </c>
      <c r="CM368" s="3">
        <f t="shared" si="237"/>
        <v>17300.149999999998</v>
      </c>
      <c r="CN368" s="3">
        <f t="shared" si="238"/>
        <v>4206.45</v>
      </c>
      <c r="CO368" s="3">
        <f t="shared" si="239"/>
        <v>13093.699999999997</v>
      </c>
      <c r="CP368" s="3">
        <f t="shared" si="240"/>
        <v>8.5100851726719134E-2</v>
      </c>
      <c r="CR368" s="3" t="str">
        <f t="shared" si="241"/>
        <v>No</v>
      </c>
      <c r="CV368" s="3" t="str">
        <f t="shared" si="242"/>
        <v>*Bid</v>
      </c>
      <c r="CW368" s="3">
        <f t="shared" si="243"/>
        <v>367</v>
      </c>
      <c r="CX368" s="3">
        <f t="shared" si="244"/>
        <v>841.29</v>
      </c>
      <c r="CY368" s="3" t="str">
        <f t="shared" si="245"/>
        <v>Ok</v>
      </c>
      <c r="CZ368">
        <v>0</v>
      </c>
      <c r="DA368">
        <v>0</v>
      </c>
    </row>
    <row r="369" spans="1:105" x14ac:dyDescent="0.25">
      <c r="A369">
        <v>368</v>
      </c>
      <c r="B369" t="s">
        <v>3</v>
      </c>
      <c r="C369" t="s">
        <v>477</v>
      </c>
      <c r="D369">
        <v>488.42</v>
      </c>
      <c r="E369">
        <v>2017</v>
      </c>
      <c r="F369">
        <v>488.42</v>
      </c>
      <c r="G369">
        <v>488.42</v>
      </c>
      <c r="H369" s="3">
        <f t="shared" si="205"/>
        <v>0</v>
      </c>
      <c r="I369">
        <v>7998</v>
      </c>
      <c r="J369" t="s">
        <v>2731</v>
      </c>
      <c r="K369" t="s">
        <v>2738</v>
      </c>
      <c r="L369">
        <v>32009</v>
      </c>
      <c r="M369" t="s">
        <v>3007</v>
      </c>
      <c r="N369" t="s">
        <v>4754</v>
      </c>
      <c r="O369">
        <v>-81.941617184921498</v>
      </c>
      <c r="P369">
        <v>30.388985739340999</v>
      </c>
      <c r="Q369" t="s">
        <v>5040</v>
      </c>
      <c r="R369">
        <v>2</v>
      </c>
      <c r="S369" t="s">
        <v>6535</v>
      </c>
      <c r="T369">
        <v>1006</v>
      </c>
      <c r="U369" t="s">
        <v>6578</v>
      </c>
      <c r="V369">
        <v>2017</v>
      </c>
      <c r="W369">
        <v>27878</v>
      </c>
      <c r="X369">
        <v>2017</v>
      </c>
      <c r="Y369">
        <v>27878</v>
      </c>
      <c r="Z369">
        <v>422.03</v>
      </c>
      <c r="AA369" s="3">
        <f t="shared" si="206"/>
        <v>0.86407190532738209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 s="3" t="str">
        <f t="shared" si="207"/>
        <v>No</v>
      </c>
      <c r="AQ369" s="3" t="str">
        <f t="shared" si="208"/>
        <v>No</v>
      </c>
      <c r="AR369" s="3" t="str">
        <f t="shared" si="209"/>
        <v>No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 t="s">
        <v>6634</v>
      </c>
      <c r="AZ369">
        <v>0</v>
      </c>
      <c r="BA369">
        <v>0</v>
      </c>
      <c r="BB369" t="s">
        <v>6616</v>
      </c>
      <c r="BC369">
        <v>0</v>
      </c>
      <c r="BD369" s="4" t="str">
        <f t="shared" si="210"/>
        <v>No</v>
      </c>
      <c r="BE369" t="s">
        <v>6640</v>
      </c>
      <c r="BF369" s="3" t="str">
        <f t="shared" si="211"/>
        <v>No</v>
      </c>
      <c r="BG369" t="s">
        <v>6645</v>
      </c>
      <c r="BH369" s="3" t="str">
        <f t="shared" si="212"/>
        <v>7998 RAILROAD RD</v>
      </c>
      <c r="BI369" s="3" t="str">
        <f t="shared" si="213"/>
        <v>Bryceville</v>
      </c>
      <c r="BJ369" s="3" t="str">
        <f t="shared" si="214"/>
        <v>Florida</v>
      </c>
      <c r="BK369" s="3">
        <f t="shared" si="215"/>
        <v>32009</v>
      </c>
      <c r="BL369" s="3" t="str">
        <f t="shared" si="216"/>
        <v>7998 RAILROAD RD BRYCEVILLE FL 32009</v>
      </c>
      <c r="BM369" s="3" t="str">
        <f t="shared" si="217"/>
        <v/>
      </c>
      <c r="BN369" s="3" t="str">
        <f t="shared" si="218"/>
        <v>Pass</v>
      </c>
      <c r="BO369" s="3" t="str">
        <f t="shared" si="219"/>
        <v>No</v>
      </c>
      <c r="BP369" s="3" t="str">
        <f t="shared" si="220"/>
        <v>FV&lt;$10K</v>
      </c>
      <c r="BQ369" t="s">
        <v>6650</v>
      </c>
      <c r="BR369" s="3" t="str">
        <f t="shared" si="221"/>
        <v>No, &lt; $20K Lien</v>
      </c>
      <c r="BS369" s="3" t="str">
        <f t="shared" si="222"/>
        <v>No, Lien &lt; $20K</v>
      </c>
      <c r="BT369" t="s">
        <v>6650</v>
      </c>
      <c r="BU369" s="3" t="str">
        <f t="shared" si="223"/>
        <v>No</v>
      </c>
      <c r="BV369" s="3" t="str">
        <f t="shared" si="224"/>
        <v>No</v>
      </c>
      <c r="BW369" s="3">
        <f t="shared" si="225"/>
        <v>0</v>
      </c>
      <c r="BX369" s="3" t="str">
        <f t="shared" si="226"/>
        <v>No</v>
      </c>
      <c r="BY369" s="3">
        <f t="shared" si="227"/>
        <v>27878</v>
      </c>
      <c r="BZ369">
        <v>1</v>
      </c>
      <c r="CA369" s="3">
        <f t="shared" si="228"/>
        <v>27878</v>
      </c>
      <c r="CC369" s="3">
        <f t="shared" si="229"/>
        <v>0</v>
      </c>
      <c r="CD369" s="3">
        <f t="shared" si="230"/>
        <v>0</v>
      </c>
      <c r="CE369" s="3" t="str">
        <f t="shared" si="231"/>
        <v/>
      </c>
      <c r="CF369" s="3" t="e">
        <f>HLOOKUP(CE369,'Valuation Data'!$D$2:$K$5,4,FALSE)</f>
        <v>#N/A</v>
      </c>
      <c r="CG369" s="3">
        <f t="shared" si="232"/>
        <v>27878</v>
      </c>
      <c r="CH369" s="3" t="str">
        <f t="shared" si="233"/>
        <v>No</v>
      </c>
      <c r="CI369" s="3" t="str">
        <f>VLOOKUP(R369,'Use Codes &amp; County Type'!A:D,4,FALSE)</f>
        <v>R</v>
      </c>
      <c r="CJ369" s="3" t="str">
        <f t="shared" si="234"/>
        <v>No</v>
      </c>
      <c r="CK369" s="3" t="str">
        <f t="shared" si="235"/>
        <v>No</v>
      </c>
      <c r="CL369" s="3">
        <f t="shared" si="236"/>
        <v>0.35</v>
      </c>
      <c r="CM369" s="3">
        <f t="shared" si="237"/>
        <v>9757.2999999999993</v>
      </c>
      <c r="CN369" s="3">
        <f t="shared" si="238"/>
        <v>1953.68</v>
      </c>
      <c r="CO369" s="3">
        <f t="shared" si="239"/>
        <v>7803.619999999999</v>
      </c>
      <c r="CP369" s="3">
        <f t="shared" si="240"/>
        <v>7.0079632685271537E-2</v>
      </c>
      <c r="CR369" s="3" t="str">
        <f t="shared" si="241"/>
        <v>No</v>
      </c>
      <c r="CV369" s="3" t="str">
        <f t="shared" si="242"/>
        <v>FMV&lt;$30K</v>
      </c>
      <c r="CW369" s="3">
        <f t="shared" si="243"/>
        <v>368</v>
      </c>
      <c r="CX369" s="3">
        <f t="shared" si="244"/>
        <v>488.42</v>
      </c>
      <c r="CY369" s="3" t="str">
        <f t="shared" si="245"/>
        <v>Ok</v>
      </c>
      <c r="CZ369">
        <v>0</v>
      </c>
      <c r="DA369">
        <v>0</v>
      </c>
    </row>
    <row r="370" spans="1:105" x14ac:dyDescent="0.25">
      <c r="A370">
        <v>369</v>
      </c>
      <c r="B370" t="s">
        <v>3</v>
      </c>
      <c r="C370" t="s">
        <v>478</v>
      </c>
      <c r="D370">
        <v>2500.25</v>
      </c>
      <c r="E370">
        <v>2017</v>
      </c>
      <c r="F370">
        <v>2500.25</v>
      </c>
      <c r="G370">
        <v>2500.25</v>
      </c>
      <c r="H370" s="3">
        <f t="shared" si="205"/>
        <v>0</v>
      </c>
      <c r="I370">
        <v>7699</v>
      </c>
      <c r="J370" t="s">
        <v>2731</v>
      </c>
      <c r="K370" t="s">
        <v>2738</v>
      </c>
      <c r="L370">
        <v>32009</v>
      </c>
      <c r="M370" t="s">
        <v>3008</v>
      </c>
      <c r="N370" t="s">
        <v>4754</v>
      </c>
      <c r="O370">
        <v>-81.938299232441096</v>
      </c>
      <c r="P370">
        <v>30.383925589346799</v>
      </c>
      <c r="Q370" t="s">
        <v>5041</v>
      </c>
      <c r="R370">
        <v>1</v>
      </c>
      <c r="S370" t="s">
        <v>6539</v>
      </c>
      <c r="T370">
        <v>1001</v>
      </c>
      <c r="U370" t="s">
        <v>6582</v>
      </c>
      <c r="V370">
        <v>2017</v>
      </c>
      <c r="W370">
        <v>189858</v>
      </c>
      <c r="X370">
        <v>2017</v>
      </c>
      <c r="Y370">
        <v>189858</v>
      </c>
      <c r="Z370">
        <v>2282.2399999999998</v>
      </c>
      <c r="AA370" s="3">
        <f t="shared" si="206"/>
        <v>0.91280471952804709</v>
      </c>
      <c r="AB370" t="s">
        <v>6616</v>
      </c>
      <c r="AC370" t="s">
        <v>6616</v>
      </c>
      <c r="AE370" t="s">
        <v>6616</v>
      </c>
      <c r="AI370" t="s">
        <v>6618</v>
      </c>
      <c r="AJ370" t="s">
        <v>6618</v>
      </c>
      <c r="AK370" t="s">
        <v>6618</v>
      </c>
      <c r="AL370" t="s">
        <v>6618</v>
      </c>
      <c r="AM370" t="s">
        <v>6618</v>
      </c>
      <c r="AN370">
        <v>0</v>
      </c>
      <c r="AO370">
        <v>0</v>
      </c>
      <c r="AP370" s="3" t="str">
        <f t="shared" si="207"/>
        <v>No</v>
      </c>
      <c r="AQ370" s="3" t="str">
        <f t="shared" si="208"/>
        <v>No</v>
      </c>
      <c r="AR370" s="3" t="str">
        <f t="shared" si="209"/>
        <v>No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1</v>
      </c>
      <c r="AY370" t="s">
        <v>6634</v>
      </c>
      <c r="AZ370" t="s">
        <v>6638</v>
      </c>
      <c r="BA370">
        <v>1</v>
      </c>
      <c r="BB370" t="s">
        <v>6617</v>
      </c>
      <c r="BC370" t="s">
        <v>6616</v>
      </c>
      <c r="BD370" s="4" t="str">
        <f t="shared" si="210"/>
        <v>No</v>
      </c>
      <c r="BE370" t="s">
        <v>6640</v>
      </c>
      <c r="BF370" s="3" t="str">
        <f t="shared" si="211"/>
        <v>No</v>
      </c>
      <c r="BG370" t="s">
        <v>6645</v>
      </c>
      <c r="BH370" s="3" t="str">
        <f t="shared" si="212"/>
        <v>7699 US HWY 301</v>
      </c>
      <c r="BI370" s="3" t="str">
        <f t="shared" si="213"/>
        <v>Bryceville</v>
      </c>
      <c r="BJ370" s="3" t="str">
        <f t="shared" si="214"/>
        <v>Florida</v>
      </c>
      <c r="BK370" s="3">
        <f t="shared" si="215"/>
        <v>32009</v>
      </c>
      <c r="BL370" s="3" t="str">
        <f t="shared" si="216"/>
        <v>7699 US HWY 301 BRYCEVILLE FL 32009</v>
      </c>
      <c r="BM370" s="3" t="str">
        <f t="shared" si="217"/>
        <v/>
      </c>
      <c r="BN370" s="3" t="str">
        <f t="shared" si="218"/>
        <v>Pass</v>
      </c>
      <c r="BO370" s="3" t="str">
        <f t="shared" si="219"/>
        <v>No</v>
      </c>
      <c r="BP370" s="3" t="str">
        <f t="shared" si="220"/>
        <v>FV&lt;$10K</v>
      </c>
      <c r="BQ370" t="s">
        <v>6650</v>
      </c>
      <c r="BR370" s="3" t="str">
        <f t="shared" si="221"/>
        <v>No, &lt; $20K Lien</v>
      </c>
      <c r="BS370" s="3" t="str">
        <f t="shared" si="222"/>
        <v>No, Lien &lt; $20K</v>
      </c>
      <c r="BT370" t="s">
        <v>6650</v>
      </c>
      <c r="BU370" s="3" t="str">
        <f t="shared" si="223"/>
        <v>No</v>
      </c>
      <c r="BV370" s="3" t="str">
        <f t="shared" si="224"/>
        <v>No</v>
      </c>
      <c r="BW370" s="3">
        <f t="shared" si="225"/>
        <v>1</v>
      </c>
      <c r="BX370" s="3" t="str">
        <f t="shared" si="226"/>
        <v>No</v>
      </c>
      <c r="BY370" s="3">
        <f t="shared" si="227"/>
        <v>189858</v>
      </c>
      <c r="BZ370">
        <v>1</v>
      </c>
      <c r="CA370" s="3">
        <f t="shared" si="228"/>
        <v>189858</v>
      </c>
      <c r="CC370" s="3">
        <f t="shared" si="229"/>
        <v>0</v>
      </c>
      <c r="CD370" s="3">
        <f t="shared" si="230"/>
        <v>0</v>
      </c>
      <c r="CE370" s="3" t="str">
        <f t="shared" si="231"/>
        <v/>
      </c>
      <c r="CF370" s="3" t="e">
        <f>HLOOKUP(CE370,'Valuation Data'!$D$2:$K$5,4,FALSE)</f>
        <v>#N/A</v>
      </c>
      <c r="CG370" s="3">
        <f t="shared" si="232"/>
        <v>189858</v>
      </c>
      <c r="CH370" s="3" t="str">
        <f t="shared" si="233"/>
        <v>No</v>
      </c>
      <c r="CI370" s="3" t="str">
        <f>VLOOKUP(R370,'Use Codes &amp; County Type'!A:D,4,FALSE)</f>
        <v>S</v>
      </c>
      <c r="CJ370" s="3" t="str">
        <f t="shared" si="234"/>
        <v>No</v>
      </c>
      <c r="CK370" s="3" t="str">
        <f t="shared" si="235"/>
        <v>Yes</v>
      </c>
      <c r="CL370" s="3">
        <f t="shared" si="236"/>
        <v>0.67</v>
      </c>
      <c r="CM370" s="3">
        <f t="shared" si="237"/>
        <v>127204.86</v>
      </c>
      <c r="CN370" s="3">
        <f t="shared" si="238"/>
        <v>12501.25</v>
      </c>
      <c r="CO370" s="3">
        <f t="shared" si="239"/>
        <v>114703.61</v>
      </c>
      <c r="CP370" s="3">
        <f t="shared" si="240"/>
        <v>6.5845263302046791E-2</v>
      </c>
      <c r="CR370" s="3" t="str">
        <f t="shared" si="241"/>
        <v>No</v>
      </c>
      <c r="CV370" s="3" t="str">
        <f t="shared" si="242"/>
        <v>*Bid</v>
      </c>
      <c r="CW370" s="3">
        <f t="shared" si="243"/>
        <v>369</v>
      </c>
      <c r="CX370" s="3">
        <f t="shared" si="244"/>
        <v>2500.25</v>
      </c>
      <c r="CY370" s="3" t="str">
        <f t="shared" si="245"/>
        <v>Ok</v>
      </c>
      <c r="CZ370">
        <v>0</v>
      </c>
      <c r="DA370">
        <v>0</v>
      </c>
    </row>
    <row r="371" spans="1:105" x14ac:dyDescent="0.25">
      <c r="A371">
        <v>370</v>
      </c>
      <c r="B371" t="s">
        <v>3</v>
      </c>
      <c r="C371" t="s">
        <v>479</v>
      </c>
      <c r="D371">
        <v>517.69000000000005</v>
      </c>
      <c r="E371">
        <v>2017</v>
      </c>
      <c r="F371">
        <v>517.69000000000005</v>
      </c>
      <c r="G371">
        <v>517.69000000000005</v>
      </c>
      <c r="H371" s="3">
        <f t="shared" si="205"/>
        <v>0</v>
      </c>
      <c r="I371">
        <v>7677</v>
      </c>
      <c r="J371" t="s">
        <v>2731</v>
      </c>
      <c r="K371" t="s">
        <v>2738</v>
      </c>
      <c r="L371">
        <v>32009</v>
      </c>
      <c r="M371" t="s">
        <v>3009</v>
      </c>
      <c r="N371" t="s">
        <v>4754</v>
      </c>
      <c r="O371">
        <v>-81.938496518471396</v>
      </c>
      <c r="P371">
        <v>30.383403003634399</v>
      </c>
      <c r="Q371" t="s">
        <v>5041</v>
      </c>
      <c r="R371">
        <v>17</v>
      </c>
      <c r="S371" t="s">
        <v>6550</v>
      </c>
      <c r="T371">
        <v>3003</v>
      </c>
      <c r="U371" t="s">
        <v>6587</v>
      </c>
      <c r="V371">
        <v>2017</v>
      </c>
      <c r="W371">
        <v>29665</v>
      </c>
      <c r="X371">
        <v>2017</v>
      </c>
      <c r="Y371">
        <v>29665</v>
      </c>
      <c r="Z371">
        <v>449.09</v>
      </c>
      <c r="AA371" s="3">
        <f t="shared" si="206"/>
        <v>0.86748826517800215</v>
      </c>
      <c r="AB371" t="s">
        <v>6616</v>
      </c>
      <c r="AC371" t="s">
        <v>6616</v>
      </c>
      <c r="AE371" t="s">
        <v>6616</v>
      </c>
      <c r="AI371" t="s">
        <v>6618</v>
      </c>
      <c r="AJ371" t="s">
        <v>6618</v>
      </c>
      <c r="AK371" t="s">
        <v>6618</v>
      </c>
      <c r="AL371">
        <v>0</v>
      </c>
      <c r="AM371">
        <v>0</v>
      </c>
      <c r="AN371">
        <v>0</v>
      </c>
      <c r="AO371">
        <v>0</v>
      </c>
      <c r="AP371" s="3" t="str">
        <f t="shared" si="207"/>
        <v>No</v>
      </c>
      <c r="AQ371" s="3" t="str">
        <f t="shared" si="208"/>
        <v>No</v>
      </c>
      <c r="AR371" s="3" t="str">
        <f t="shared" si="209"/>
        <v>No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1</v>
      </c>
      <c r="AY371" t="s">
        <v>6634</v>
      </c>
      <c r="AZ371" t="s">
        <v>6638</v>
      </c>
      <c r="BA371">
        <v>1</v>
      </c>
      <c r="BB371" t="s">
        <v>6616</v>
      </c>
      <c r="BC371" t="s">
        <v>6616</v>
      </c>
      <c r="BD371" s="4" t="str">
        <f t="shared" si="210"/>
        <v>No</v>
      </c>
      <c r="BE371" t="s">
        <v>6640</v>
      </c>
      <c r="BF371" s="3" t="str">
        <f t="shared" si="211"/>
        <v>No</v>
      </c>
      <c r="BG371" t="s">
        <v>6645</v>
      </c>
      <c r="BH371" s="3" t="str">
        <f t="shared" si="212"/>
        <v>7677 US HY 301</v>
      </c>
      <c r="BI371" s="3" t="str">
        <f t="shared" si="213"/>
        <v>Bryceville</v>
      </c>
      <c r="BJ371" s="3" t="str">
        <f t="shared" si="214"/>
        <v>Florida</v>
      </c>
      <c r="BK371" s="3">
        <f t="shared" si="215"/>
        <v>32009</v>
      </c>
      <c r="BL371" s="3" t="str">
        <f t="shared" si="216"/>
        <v>7677 US HY 301 BRYCEVILLE FL 32009</v>
      </c>
      <c r="BM371" s="3" t="str">
        <f t="shared" si="217"/>
        <v/>
      </c>
      <c r="BN371" s="3" t="str">
        <f t="shared" si="218"/>
        <v>Pass</v>
      </c>
      <c r="BO371" s="3" t="str">
        <f t="shared" si="219"/>
        <v>No</v>
      </c>
      <c r="BP371" s="3" t="str">
        <f t="shared" si="220"/>
        <v>FV&lt;$10K</v>
      </c>
      <c r="BQ371" t="s">
        <v>6650</v>
      </c>
      <c r="BR371" s="3" t="str">
        <f t="shared" si="221"/>
        <v>No, &lt; $20K Lien</v>
      </c>
      <c r="BS371" s="3" t="str">
        <f t="shared" si="222"/>
        <v>No, Lien &lt; $20K</v>
      </c>
      <c r="BT371" t="s">
        <v>6650</v>
      </c>
      <c r="BU371" s="3" t="str">
        <f t="shared" si="223"/>
        <v>No</v>
      </c>
      <c r="BV371" s="3" t="str">
        <f t="shared" si="224"/>
        <v>No</v>
      </c>
      <c r="BW371" s="3">
        <f t="shared" si="225"/>
        <v>1</v>
      </c>
      <c r="BX371" s="3" t="str">
        <f t="shared" si="226"/>
        <v>No</v>
      </c>
      <c r="BY371" s="3">
        <f t="shared" si="227"/>
        <v>29665</v>
      </c>
      <c r="BZ371">
        <v>1</v>
      </c>
      <c r="CA371" s="3">
        <f t="shared" si="228"/>
        <v>29665</v>
      </c>
      <c r="CC371" s="3">
        <f t="shared" si="229"/>
        <v>0</v>
      </c>
      <c r="CD371" s="3">
        <f t="shared" si="230"/>
        <v>0</v>
      </c>
      <c r="CE371" s="3" t="str">
        <f t="shared" si="231"/>
        <v/>
      </c>
      <c r="CF371" s="3" t="e">
        <f>HLOOKUP(CE371,'Valuation Data'!$D$2:$K$5,4,FALSE)</f>
        <v>#N/A</v>
      </c>
      <c r="CG371" s="3">
        <f t="shared" si="232"/>
        <v>29665</v>
      </c>
      <c r="CH371" s="3" t="str">
        <f t="shared" si="233"/>
        <v>No</v>
      </c>
      <c r="CI371" s="3" t="str">
        <f>VLOOKUP(R371,'Use Codes &amp; County Type'!A:D,4,FALSE)</f>
        <v>C</v>
      </c>
      <c r="CJ371" s="3" t="str">
        <f t="shared" si="234"/>
        <v>No</v>
      </c>
      <c r="CK371" s="3" t="str">
        <f t="shared" si="235"/>
        <v>No</v>
      </c>
      <c r="CL371" s="3">
        <f t="shared" si="236"/>
        <v>0.3</v>
      </c>
      <c r="CM371" s="3">
        <f t="shared" si="237"/>
        <v>8899.5</v>
      </c>
      <c r="CN371" s="3">
        <f t="shared" si="238"/>
        <v>2588.4500000000003</v>
      </c>
      <c r="CO371" s="3">
        <f t="shared" si="239"/>
        <v>6311.0499999999993</v>
      </c>
      <c r="CP371" s="3">
        <f t="shared" si="240"/>
        <v>8.7256025619416824E-2</v>
      </c>
      <c r="CR371" s="3" t="str">
        <f t="shared" si="241"/>
        <v>No</v>
      </c>
      <c r="CV371" s="3" t="str">
        <f t="shared" si="242"/>
        <v>FMV&lt;$30K</v>
      </c>
      <c r="CW371" s="3">
        <f t="shared" si="243"/>
        <v>370</v>
      </c>
      <c r="CX371" s="3">
        <f t="shared" si="244"/>
        <v>517.69000000000005</v>
      </c>
      <c r="CY371" s="3" t="str">
        <f t="shared" si="245"/>
        <v>Ok</v>
      </c>
      <c r="CZ371">
        <v>0</v>
      </c>
      <c r="DA371">
        <v>0</v>
      </c>
    </row>
    <row r="372" spans="1:105" x14ac:dyDescent="0.25">
      <c r="A372">
        <v>371</v>
      </c>
      <c r="B372" t="s">
        <v>3</v>
      </c>
      <c r="C372" t="s">
        <v>480</v>
      </c>
      <c r="D372">
        <v>1046.3499999999999</v>
      </c>
      <c r="E372">
        <v>2017</v>
      </c>
      <c r="F372">
        <v>1046.3499999999999</v>
      </c>
      <c r="G372">
        <v>1046.3499999999999</v>
      </c>
      <c r="H372" s="3">
        <f t="shared" si="205"/>
        <v>0</v>
      </c>
      <c r="I372">
        <v>36227</v>
      </c>
      <c r="J372" t="s">
        <v>2735</v>
      </c>
      <c r="K372" t="s">
        <v>2738</v>
      </c>
      <c r="L372">
        <v>32011</v>
      </c>
      <c r="M372" t="s">
        <v>3010</v>
      </c>
      <c r="N372" t="s">
        <v>4759</v>
      </c>
      <c r="O372">
        <v>-81.881019741640301</v>
      </c>
      <c r="P372">
        <v>30.6207867229963</v>
      </c>
      <c r="Q372" t="s">
        <v>5042</v>
      </c>
      <c r="R372">
        <v>2</v>
      </c>
      <c r="S372" t="s">
        <v>6535</v>
      </c>
      <c r="T372">
        <v>1006</v>
      </c>
      <c r="U372" t="s">
        <v>6578</v>
      </c>
      <c r="V372">
        <v>2017</v>
      </c>
      <c r="W372">
        <v>61954</v>
      </c>
      <c r="X372">
        <v>2017</v>
      </c>
      <c r="Y372">
        <v>61954</v>
      </c>
      <c r="Z372">
        <v>937.91</v>
      </c>
      <c r="AA372" s="3">
        <f t="shared" si="206"/>
        <v>0.89636354948153107</v>
      </c>
      <c r="AD372" t="s">
        <v>6616</v>
      </c>
      <c r="AE372" t="s">
        <v>6616</v>
      </c>
      <c r="AF372" t="s">
        <v>6616</v>
      </c>
      <c r="AI372" t="s">
        <v>6618</v>
      </c>
      <c r="AJ372" t="s">
        <v>6618</v>
      </c>
      <c r="AK372" t="s">
        <v>6618</v>
      </c>
      <c r="AL372">
        <v>0</v>
      </c>
      <c r="AM372">
        <v>0</v>
      </c>
      <c r="AN372">
        <v>0</v>
      </c>
      <c r="AO372">
        <v>0</v>
      </c>
      <c r="AP372" s="3" t="str">
        <f t="shared" si="207"/>
        <v>No</v>
      </c>
      <c r="AQ372" s="3" t="str">
        <f t="shared" si="208"/>
        <v>No</v>
      </c>
      <c r="AR372" s="3" t="str">
        <f t="shared" si="209"/>
        <v>No</v>
      </c>
      <c r="AS372">
        <v>0</v>
      </c>
      <c r="AT372">
        <v>0</v>
      </c>
      <c r="AU372">
        <v>29500</v>
      </c>
      <c r="AV372" t="s">
        <v>6622</v>
      </c>
      <c r="AW372">
        <v>0</v>
      </c>
      <c r="AX372">
        <v>0</v>
      </c>
      <c r="AY372" t="s">
        <v>6634</v>
      </c>
      <c r="AZ372" t="s">
        <v>6638</v>
      </c>
      <c r="BA372">
        <v>0</v>
      </c>
      <c r="BB372" t="s">
        <v>6616</v>
      </c>
      <c r="BC372" t="s">
        <v>6616</v>
      </c>
      <c r="BD372" s="4" t="str">
        <f t="shared" si="210"/>
        <v>No</v>
      </c>
      <c r="BE372" t="s">
        <v>6640</v>
      </c>
      <c r="BF372" s="3" t="str">
        <f t="shared" si="211"/>
        <v>No</v>
      </c>
      <c r="BG372" t="s">
        <v>6645</v>
      </c>
      <c r="BH372" s="3" t="str">
        <f t="shared" si="212"/>
        <v>36227 FAIRVIEW LN</v>
      </c>
      <c r="BI372" s="3" t="str">
        <f t="shared" si="213"/>
        <v>Callahan</v>
      </c>
      <c r="BJ372" s="3" t="str">
        <f t="shared" si="214"/>
        <v>Florida</v>
      </c>
      <c r="BK372" s="3">
        <f t="shared" si="215"/>
        <v>32011</v>
      </c>
      <c r="BL372" s="3" t="str">
        <f t="shared" si="216"/>
        <v>36227 FAIRVIEW LN CALLAHAN FL 32011</v>
      </c>
      <c r="BM372" s="3" t="str">
        <f t="shared" si="217"/>
        <v>L</v>
      </c>
      <c r="BN372" s="3" t="str">
        <f t="shared" si="218"/>
        <v>Pass</v>
      </c>
      <c r="BO372" s="3" t="str">
        <f t="shared" si="219"/>
        <v>No</v>
      </c>
      <c r="BP372" s="3" t="str">
        <f t="shared" si="220"/>
        <v>FV&lt;$10K</v>
      </c>
      <c r="BQ372" t="s">
        <v>6650</v>
      </c>
      <c r="BR372" s="3" t="str">
        <f t="shared" si="221"/>
        <v>No, &lt; $20K Lien</v>
      </c>
      <c r="BS372" s="3" t="str">
        <f t="shared" si="222"/>
        <v>No, Lien &lt; $20K</v>
      </c>
      <c r="BT372" t="s">
        <v>6650</v>
      </c>
      <c r="BU372" s="3" t="str">
        <f t="shared" si="223"/>
        <v>No</v>
      </c>
      <c r="BV372" s="3" t="str">
        <f t="shared" si="224"/>
        <v>No</v>
      </c>
      <c r="BW372" s="3">
        <f t="shared" si="225"/>
        <v>0</v>
      </c>
      <c r="BX372" s="3" t="str">
        <f t="shared" si="226"/>
        <v>No</v>
      </c>
      <c r="BY372" s="3">
        <f t="shared" si="227"/>
        <v>61954</v>
      </c>
      <c r="BZ372">
        <v>1</v>
      </c>
      <c r="CA372" s="3">
        <f t="shared" si="228"/>
        <v>61954</v>
      </c>
      <c r="CC372" s="3">
        <f t="shared" si="229"/>
        <v>0</v>
      </c>
      <c r="CD372" s="3">
        <f t="shared" si="230"/>
        <v>0</v>
      </c>
      <c r="CE372" s="3" t="str">
        <f t="shared" si="231"/>
        <v/>
      </c>
      <c r="CF372" s="3" t="e">
        <f>HLOOKUP(CE372,'Valuation Data'!$D$2:$K$5,4,FALSE)</f>
        <v>#N/A</v>
      </c>
      <c r="CG372" s="3">
        <f t="shared" si="232"/>
        <v>61954</v>
      </c>
      <c r="CH372" s="3" t="str">
        <f t="shared" si="233"/>
        <v>No</v>
      </c>
      <c r="CI372" s="3" t="str">
        <f>VLOOKUP(R372,'Use Codes &amp; County Type'!A:D,4,FALSE)</f>
        <v>R</v>
      </c>
      <c r="CJ372" s="3" t="str">
        <f t="shared" si="234"/>
        <v>No</v>
      </c>
      <c r="CK372" s="3" t="str">
        <f t="shared" si="235"/>
        <v>No</v>
      </c>
      <c r="CL372" s="3">
        <f t="shared" si="236"/>
        <v>0.35</v>
      </c>
      <c r="CM372" s="3">
        <f t="shared" si="237"/>
        <v>21683.899999999998</v>
      </c>
      <c r="CN372" s="3">
        <f t="shared" si="238"/>
        <v>4185.3999999999996</v>
      </c>
      <c r="CO372" s="3">
        <f t="shared" si="239"/>
        <v>17498.5</v>
      </c>
      <c r="CP372" s="3">
        <f t="shared" si="240"/>
        <v>6.7556574232495073E-2</v>
      </c>
      <c r="CR372" s="3" t="str">
        <f t="shared" si="241"/>
        <v>No</v>
      </c>
      <c r="CV372" s="3" t="str">
        <f t="shared" si="242"/>
        <v>*Bid</v>
      </c>
      <c r="CW372" s="3">
        <f t="shared" si="243"/>
        <v>371</v>
      </c>
      <c r="CX372" s="3">
        <f t="shared" si="244"/>
        <v>1046.3499999999999</v>
      </c>
      <c r="CY372" s="3" t="str">
        <f t="shared" si="245"/>
        <v>Ok</v>
      </c>
      <c r="CZ372">
        <v>0</v>
      </c>
      <c r="DA372">
        <v>0</v>
      </c>
    </row>
    <row r="373" spans="1:105" x14ac:dyDescent="0.25">
      <c r="A373">
        <v>372</v>
      </c>
      <c r="B373" t="s">
        <v>3</v>
      </c>
      <c r="C373" t="s">
        <v>481</v>
      </c>
      <c r="D373">
        <v>494.16</v>
      </c>
      <c r="E373">
        <v>2017</v>
      </c>
      <c r="F373">
        <v>494.16</v>
      </c>
      <c r="G373">
        <v>494.16</v>
      </c>
      <c r="H373" s="3">
        <f t="shared" si="205"/>
        <v>0</v>
      </c>
      <c r="I373">
        <v>36070</v>
      </c>
      <c r="J373" t="s">
        <v>2735</v>
      </c>
      <c r="K373" t="s">
        <v>2738</v>
      </c>
      <c r="L373">
        <v>32011</v>
      </c>
      <c r="M373" t="s">
        <v>3011</v>
      </c>
      <c r="N373" t="s">
        <v>4759</v>
      </c>
      <c r="O373">
        <v>-81.878009539483102</v>
      </c>
      <c r="P373">
        <v>30.616095872699798</v>
      </c>
      <c r="Q373" t="s">
        <v>5043</v>
      </c>
      <c r="R373">
        <v>2</v>
      </c>
      <c r="S373" t="s">
        <v>6535</v>
      </c>
      <c r="T373">
        <v>1006</v>
      </c>
      <c r="U373" t="s">
        <v>6578</v>
      </c>
      <c r="V373">
        <v>2017</v>
      </c>
      <c r="W373">
        <v>25235</v>
      </c>
      <c r="X373">
        <v>2017</v>
      </c>
      <c r="Y373">
        <v>32100</v>
      </c>
      <c r="Z373">
        <v>427.33</v>
      </c>
      <c r="AA373" s="3">
        <f t="shared" si="206"/>
        <v>0.86476040148939604</v>
      </c>
      <c r="AB373" t="s">
        <v>6616</v>
      </c>
      <c r="AC373" t="s">
        <v>6616</v>
      </c>
      <c r="AE373" t="s">
        <v>6616</v>
      </c>
      <c r="AF373" t="s">
        <v>6616</v>
      </c>
      <c r="AI373" t="s">
        <v>6618</v>
      </c>
      <c r="AJ373" t="s">
        <v>6618</v>
      </c>
      <c r="AK373" t="s">
        <v>6618</v>
      </c>
      <c r="AL373" t="s">
        <v>6618</v>
      </c>
      <c r="AM373">
        <v>0</v>
      </c>
      <c r="AN373">
        <v>0</v>
      </c>
      <c r="AO373">
        <v>0</v>
      </c>
      <c r="AP373" s="3" t="str">
        <f t="shared" si="207"/>
        <v>No</v>
      </c>
      <c r="AQ373" s="3" t="str">
        <f t="shared" si="208"/>
        <v>No</v>
      </c>
      <c r="AR373" s="3" t="str">
        <f t="shared" si="209"/>
        <v>No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 t="s">
        <v>6634</v>
      </c>
      <c r="AZ373" t="s">
        <v>6638</v>
      </c>
      <c r="BA373">
        <v>1</v>
      </c>
      <c r="BB373" t="s">
        <v>6616</v>
      </c>
      <c r="BC373" t="s">
        <v>6616</v>
      </c>
      <c r="BD373" s="4" t="str">
        <f t="shared" si="210"/>
        <v>No</v>
      </c>
      <c r="BE373" t="s">
        <v>6640</v>
      </c>
      <c r="BF373" s="3" t="str">
        <f t="shared" si="211"/>
        <v>No</v>
      </c>
      <c r="BG373" t="s">
        <v>6645</v>
      </c>
      <c r="BH373" s="3" t="str">
        <f t="shared" si="212"/>
        <v>36070 DYAL RD</v>
      </c>
      <c r="BI373" s="3" t="str">
        <f t="shared" si="213"/>
        <v>Callahan</v>
      </c>
      <c r="BJ373" s="3" t="str">
        <f t="shared" si="214"/>
        <v>Florida</v>
      </c>
      <c r="BK373" s="3">
        <f t="shared" si="215"/>
        <v>32011</v>
      </c>
      <c r="BL373" s="3" t="str">
        <f t="shared" si="216"/>
        <v>36070 DYAL RD CALLAHAN FL 32011</v>
      </c>
      <c r="BM373" s="3" t="str">
        <f t="shared" si="217"/>
        <v/>
      </c>
      <c r="BN373" s="3" t="str">
        <f t="shared" si="218"/>
        <v>Pass</v>
      </c>
      <c r="BO373" s="3" t="str">
        <f t="shared" si="219"/>
        <v>No</v>
      </c>
      <c r="BP373" s="3" t="str">
        <f t="shared" si="220"/>
        <v>FV&lt;$10K</v>
      </c>
      <c r="BQ373" t="s">
        <v>6650</v>
      </c>
      <c r="BR373" s="3" t="str">
        <f t="shared" si="221"/>
        <v>No, &lt; $20K Lien</v>
      </c>
      <c r="BS373" s="3" t="str">
        <f t="shared" si="222"/>
        <v>No, Lien &lt; $20K</v>
      </c>
      <c r="BT373" t="s">
        <v>6650</v>
      </c>
      <c r="BU373" s="3" t="str">
        <f t="shared" si="223"/>
        <v>No</v>
      </c>
      <c r="BV373" s="3" t="str">
        <f t="shared" si="224"/>
        <v>No</v>
      </c>
      <c r="BW373" s="3">
        <f t="shared" si="225"/>
        <v>1</v>
      </c>
      <c r="BX373" s="3" t="str">
        <f t="shared" si="226"/>
        <v>No</v>
      </c>
      <c r="BY373" s="3">
        <f t="shared" si="227"/>
        <v>25235</v>
      </c>
      <c r="BZ373">
        <v>1</v>
      </c>
      <c r="CA373" s="3">
        <f t="shared" si="228"/>
        <v>25235</v>
      </c>
      <c r="CC373" s="3">
        <f t="shared" si="229"/>
        <v>0</v>
      </c>
      <c r="CD373" s="3">
        <f t="shared" si="230"/>
        <v>0</v>
      </c>
      <c r="CE373" s="3" t="str">
        <f t="shared" si="231"/>
        <v/>
      </c>
      <c r="CF373" s="3" t="e">
        <f>HLOOKUP(CE373,'Valuation Data'!$D$2:$K$5,4,FALSE)</f>
        <v>#N/A</v>
      </c>
      <c r="CG373" s="3">
        <f t="shared" si="232"/>
        <v>25235</v>
      </c>
      <c r="CH373" s="3" t="str">
        <f t="shared" si="233"/>
        <v>No</v>
      </c>
      <c r="CI373" s="3" t="str">
        <f>VLOOKUP(R373,'Use Codes &amp; County Type'!A:D,4,FALSE)</f>
        <v>R</v>
      </c>
      <c r="CJ373" s="3" t="str">
        <f t="shared" si="234"/>
        <v>No</v>
      </c>
      <c r="CK373" s="3" t="str">
        <f t="shared" si="235"/>
        <v>No</v>
      </c>
      <c r="CL373" s="3">
        <f t="shared" si="236"/>
        <v>0.35</v>
      </c>
      <c r="CM373" s="3">
        <f t="shared" si="237"/>
        <v>8832.25</v>
      </c>
      <c r="CN373" s="3">
        <f t="shared" si="238"/>
        <v>2470.8000000000002</v>
      </c>
      <c r="CO373" s="3">
        <f t="shared" si="239"/>
        <v>6361.45</v>
      </c>
      <c r="CP373" s="3">
        <f t="shared" si="240"/>
        <v>9.7911630671686151E-2</v>
      </c>
      <c r="CR373" s="3" t="str">
        <f t="shared" si="241"/>
        <v>No</v>
      </c>
      <c r="CV373" s="3" t="str">
        <f t="shared" si="242"/>
        <v>FMV&lt;$30K</v>
      </c>
      <c r="CW373" s="3">
        <f t="shared" si="243"/>
        <v>372</v>
      </c>
      <c r="CX373" s="3">
        <f t="shared" si="244"/>
        <v>494.16</v>
      </c>
      <c r="CY373" s="3" t="str">
        <f t="shared" si="245"/>
        <v>Ok</v>
      </c>
      <c r="CZ373">
        <v>0</v>
      </c>
      <c r="DA373">
        <v>0</v>
      </c>
    </row>
    <row r="374" spans="1:105" x14ac:dyDescent="0.25">
      <c r="A374">
        <v>373</v>
      </c>
      <c r="B374" t="s">
        <v>3</v>
      </c>
      <c r="C374" t="s">
        <v>482</v>
      </c>
      <c r="D374">
        <v>1100.03</v>
      </c>
      <c r="E374">
        <v>2017</v>
      </c>
      <c r="F374">
        <v>1100.03</v>
      </c>
      <c r="G374">
        <v>1100.03</v>
      </c>
      <c r="H374" s="3">
        <f t="shared" si="205"/>
        <v>0</v>
      </c>
      <c r="I374">
        <v>452314</v>
      </c>
      <c r="J374" t="s">
        <v>2735</v>
      </c>
      <c r="K374" t="s">
        <v>2738</v>
      </c>
      <c r="L374">
        <v>32011</v>
      </c>
      <c r="M374" t="s">
        <v>3012</v>
      </c>
      <c r="N374" t="s">
        <v>4759</v>
      </c>
      <c r="O374">
        <v>-81.882977297969802</v>
      </c>
      <c r="P374">
        <v>30.618931878015701</v>
      </c>
      <c r="Q374" t="s">
        <v>5044</v>
      </c>
      <c r="R374">
        <v>1</v>
      </c>
      <c r="S374" t="s">
        <v>6539</v>
      </c>
      <c r="T374">
        <v>1001</v>
      </c>
      <c r="U374" t="s">
        <v>6582</v>
      </c>
      <c r="V374">
        <v>2017</v>
      </c>
      <c r="W374">
        <v>65232</v>
      </c>
      <c r="X374">
        <v>2017</v>
      </c>
      <c r="Y374">
        <v>65232</v>
      </c>
      <c r="Z374">
        <v>987.54</v>
      </c>
      <c r="AA374" s="3">
        <f t="shared" si="206"/>
        <v>0.89773915256856629</v>
      </c>
      <c r="AE374" t="s">
        <v>6616</v>
      </c>
      <c r="AI374" t="s">
        <v>6618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 s="3" t="str">
        <f t="shared" si="207"/>
        <v>No</v>
      </c>
      <c r="AQ374" s="3" t="str">
        <f t="shared" si="208"/>
        <v>No</v>
      </c>
      <c r="AR374" s="3" t="str">
        <f t="shared" si="209"/>
        <v>No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 t="s">
        <v>6634</v>
      </c>
      <c r="AZ374" t="s">
        <v>6638</v>
      </c>
      <c r="BA374">
        <v>0</v>
      </c>
      <c r="BB374" t="s">
        <v>6616</v>
      </c>
      <c r="BC374" t="s">
        <v>6616</v>
      </c>
      <c r="BD374" s="4" t="str">
        <f t="shared" si="210"/>
        <v>No</v>
      </c>
      <c r="BE374" t="s">
        <v>6640</v>
      </c>
      <c r="BF374" s="3" t="str">
        <f t="shared" si="211"/>
        <v>No</v>
      </c>
      <c r="BG374" t="s">
        <v>6645</v>
      </c>
      <c r="BH374" s="3" t="str">
        <f t="shared" si="212"/>
        <v>452314 OLD DIXIE HWY</v>
      </c>
      <c r="BI374" s="3" t="str">
        <f t="shared" si="213"/>
        <v>Callahan</v>
      </c>
      <c r="BJ374" s="3" t="str">
        <f t="shared" si="214"/>
        <v>Florida</v>
      </c>
      <c r="BK374" s="3">
        <f t="shared" si="215"/>
        <v>32011</v>
      </c>
      <c r="BL374" s="3" t="str">
        <f t="shared" si="216"/>
        <v>452314 OLD DIXIE HWY CALLAHAN FL 32011</v>
      </c>
      <c r="BM374" s="3" t="str">
        <f t="shared" si="217"/>
        <v/>
      </c>
      <c r="BN374" s="3" t="str">
        <f t="shared" si="218"/>
        <v>Pass</v>
      </c>
      <c r="BO374" s="3" t="str">
        <f t="shared" si="219"/>
        <v>No</v>
      </c>
      <c r="BP374" s="3" t="str">
        <f t="shared" si="220"/>
        <v>FV&lt;$10K</v>
      </c>
      <c r="BQ374" t="s">
        <v>6650</v>
      </c>
      <c r="BR374" s="3" t="str">
        <f t="shared" si="221"/>
        <v>No, &lt; $20K Lien</v>
      </c>
      <c r="BS374" s="3" t="str">
        <f t="shared" si="222"/>
        <v>No, Lien &lt; $20K</v>
      </c>
      <c r="BT374" t="s">
        <v>6650</v>
      </c>
      <c r="BU374" s="3" t="str">
        <f t="shared" si="223"/>
        <v>No</v>
      </c>
      <c r="BV374" s="3" t="str">
        <f t="shared" si="224"/>
        <v>No</v>
      </c>
      <c r="BW374" s="3">
        <f t="shared" si="225"/>
        <v>0</v>
      </c>
      <c r="BX374" s="3" t="str">
        <f t="shared" si="226"/>
        <v>No</v>
      </c>
      <c r="BY374" s="3">
        <f t="shared" si="227"/>
        <v>65232</v>
      </c>
      <c r="BZ374">
        <v>1</v>
      </c>
      <c r="CA374" s="3">
        <f t="shared" si="228"/>
        <v>65232</v>
      </c>
      <c r="CC374" s="3">
        <f t="shared" si="229"/>
        <v>0</v>
      </c>
      <c r="CD374" s="3">
        <f t="shared" si="230"/>
        <v>0</v>
      </c>
      <c r="CE374" s="3" t="str">
        <f t="shared" si="231"/>
        <v/>
      </c>
      <c r="CF374" s="3" t="e">
        <f>HLOOKUP(CE374,'Valuation Data'!$D$2:$K$5,4,FALSE)</f>
        <v>#N/A</v>
      </c>
      <c r="CG374" s="3">
        <f t="shared" si="232"/>
        <v>65232</v>
      </c>
      <c r="CH374" s="3" t="str">
        <f t="shared" si="233"/>
        <v>No</v>
      </c>
      <c r="CI374" s="3" t="str">
        <f>VLOOKUP(R374,'Use Codes &amp; County Type'!A:D,4,FALSE)</f>
        <v>S</v>
      </c>
      <c r="CJ374" s="3" t="str">
        <f t="shared" si="234"/>
        <v>No</v>
      </c>
      <c r="CK374" s="3" t="str">
        <f t="shared" si="235"/>
        <v>No</v>
      </c>
      <c r="CL374" s="3">
        <f t="shared" si="236"/>
        <v>0.35</v>
      </c>
      <c r="CM374" s="3">
        <f t="shared" si="237"/>
        <v>22831.199999999997</v>
      </c>
      <c r="CN374" s="3">
        <f t="shared" si="238"/>
        <v>4400.12</v>
      </c>
      <c r="CO374" s="3">
        <f t="shared" si="239"/>
        <v>18431.079999999998</v>
      </c>
      <c r="CP374" s="3">
        <f t="shared" si="240"/>
        <v>6.7453397105714991E-2</v>
      </c>
      <c r="CR374" s="3" t="str">
        <f t="shared" si="241"/>
        <v>No</v>
      </c>
      <c r="CV374" s="3" t="str">
        <f t="shared" si="242"/>
        <v>*Bid</v>
      </c>
      <c r="CW374" s="3">
        <f t="shared" si="243"/>
        <v>373</v>
      </c>
      <c r="CX374" s="3">
        <f t="shared" si="244"/>
        <v>1100.03</v>
      </c>
      <c r="CY374" s="3" t="str">
        <f t="shared" si="245"/>
        <v>Ok</v>
      </c>
      <c r="CZ374">
        <v>0</v>
      </c>
      <c r="DA374">
        <v>0</v>
      </c>
    </row>
    <row r="375" spans="1:105" x14ac:dyDescent="0.25">
      <c r="A375">
        <v>374</v>
      </c>
      <c r="B375" t="s">
        <v>3</v>
      </c>
      <c r="C375" t="s">
        <v>483</v>
      </c>
      <c r="D375">
        <v>1429.75</v>
      </c>
      <c r="E375">
        <v>2017</v>
      </c>
      <c r="F375">
        <v>1429.75</v>
      </c>
      <c r="G375">
        <v>1429.75</v>
      </c>
      <c r="H375" s="3">
        <f t="shared" si="205"/>
        <v>0</v>
      </c>
      <c r="I375">
        <v>36160</v>
      </c>
      <c r="J375" t="s">
        <v>2735</v>
      </c>
      <c r="K375" t="s">
        <v>2738</v>
      </c>
      <c r="L375">
        <v>32011</v>
      </c>
      <c r="M375" t="s">
        <v>3013</v>
      </c>
      <c r="N375" t="s">
        <v>4759</v>
      </c>
      <c r="O375">
        <v>-81.880575243518194</v>
      </c>
      <c r="P375">
        <v>30.6190004516186</v>
      </c>
      <c r="Q375" t="s">
        <v>5045</v>
      </c>
      <c r="R375">
        <v>2</v>
      </c>
      <c r="S375" t="s">
        <v>6535</v>
      </c>
      <c r="T375">
        <v>1006</v>
      </c>
      <c r="U375" t="s">
        <v>6578</v>
      </c>
      <c r="V375">
        <v>2017</v>
      </c>
      <c r="W375">
        <v>124475</v>
      </c>
      <c r="X375">
        <v>2017</v>
      </c>
      <c r="Y375">
        <v>124475</v>
      </c>
      <c r="Z375">
        <v>1292.42</v>
      </c>
      <c r="AA375" s="3">
        <f t="shared" si="206"/>
        <v>0.9039482426997727</v>
      </c>
      <c r="AE375" t="s">
        <v>6616</v>
      </c>
      <c r="AF375" t="s">
        <v>6616</v>
      </c>
      <c r="AI375" t="s">
        <v>6618</v>
      </c>
      <c r="AJ375" t="s">
        <v>6618</v>
      </c>
      <c r="AK375">
        <v>0</v>
      </c>
      <c r="AL375">
        <v>0</v>
      </c>
      <c r="AM375">
        <v>0</v>
      </c>
      <c r="AN375">
        <v>0</v>
      </c>
      <c r="AO375">
        <v>0</v>
      </c>
      <c r="AP375" s="3" t="str">
        <f t="shared" si="207"/>
        <v>No</v>
      </c>
      <c r="AQ375" s="3" t="str">
        <f t="shared" si="208"/>
        <v>No</v>
      </c>
      <c r="AR375" s="3" t="str">
        <f t="shared" si="209"/>
        <v>No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 t="s">
        <v>6634</v>
      </c>
      <c r="AZ375">
        <v>0</v>
      </c>
      <c r="BA375">
        <v>0</v>
      </c>
      <c r="BB375" t="s">
        <v>6617</v>
      </c>
      <c r="BC375" t="s">
        <v>6616</v>
      </c>
      <c r="BD375" s="4" t="str">
        <f t="shared" si="210"/>
        <v>No</v>
      </c>
      <c r="BE375" t="s">
        <v>6640</v>
      </c>
      <c r="BF375" s="3" t="str">
        <f t="shared" si="211"/>
        <v>No</v>
      </c>
      <c r="BG375" t="s">
        <v>6645</v>
      </c>
      <c r="BH375" s="3" t="str">
        <f t="shared" si="212"/>
        <v>36160 FAIRVIEW LN</v>
      </c>
      <c r="BI375" s="3" t="str">
        <f t="shared" si="213"/>
        <v>Callahan</v>
      </c>
      <c r="BJ375" s="3" t="str">
        <f t="shared" si="214"/>
        <v>Florida</v>
      </c>
      <c r="BK375" s="3">
        <f t="shared" si="215"/>
        <v>32011</v>
      </c>
      <c r="BL375" s="3" t="str">
        <f t="shared" si="216"/>
        <v>36160 FAIRVIEW LN CALLAHAN FL 32011</v>
      </c>
      <c r="BM375" s="3" t="str">
        <f t="shared" si="217"/>
        <v/>
      </c>
      <c r="BN375" s="3" t="str">
        <f t="shared" si="218"/>
        <v>Pass</v>
      </c>
      <c r="BO375" s="3" t="str">
        <f t="shared" si="219"/>
        <v>No</v>
      </c>
      <c r="BP375" s="3" t="str">
        <f t="shared" si="220"/>
        <v>FV&lt;$10K</v>
      </c>
      <c r="BQ375" t="s">
        <v>6650</v>
      </c>
      <c r="BR375" s="3" t="str">
        <f t="shared" si="221"/>
        <v>No, &lt; $20K Lien</v>
      </c>
      <c r="BS375" s="3" t="str">
        <f t="shared" si="222"/>
        <v>No, Lien &lt; $20K</v>
      </c>
      <c r="BT375" t="s">
        <v>6650</v>
      </c>
      <c r="BU375" s="3" t="str">
        <f t="shared" si="223"/>
        <v>No</v>
      </c>
      <c r="BV375" s="3" t="str">
        <f t="shared" si="224"/>
        <v>No</v>
      </c>
      <c r="BW375" s="3">
        <f t="shared" si="225"/>
        <v>0</v>
      </c>
      <c r="BX375" s="3" t="str">
        <f t="shared" si="226"/>
        <v>No</v>
      </c>
      <c r="BY375" s="3">
        <f t="shared" si="227"/>
        <v>124475</v>
      </c>
      <c r="BZ375">
        <v>1</v>
      </c>
      <c r="CA375" s="3">
        <f t="shared" si="228"/>
        <v>124475</v>
      </c>
      <c r="CC375" s="3">
        <f t="shared" si="229"/>
        <v>0</v>
      </c>
      <c r="CD375" s="3">
        <f t="shared" si="230"/>
        <v>0</v>
      </c>
      <c r="CE375" s="3" t="str">
        <f t="shared" si="231"/>
        <v/>
      </c>
      <c r="CF375" s="3" t="e">
        <f>HLOOKUP(CE375,'Valuation Data'!$D$2:$K$5,4,FALSE)</f>
        <v>#N/A</v>
      </c>
      <c r="CG375" s="3">
        <f t="shared" si="232"/>
        <v>124475</v>
      </c>
      <c r="CH375" s="3" t="str">
        <f t="shared" si="233"/>
        <v>No</v>
      </c>
      <c r="CI375" s="3" t="str">
        <f>VLOOKUP(R375,'Use Codes &amp; County Type'!A:D,4,FALSE)</f>
        <v>R</v>
      </c>
      <c r="CJ375" s="3" t="str">
        <f t="shared" si="234"/>
        <v>No</v>
      </c>
      <c r="CK375" s="3" t="str">
        <f t="shared" si="235"/>
        <v>Yes</v>
      </c>
      <c r="CL375" s="3">
        <f t="shared" si="236"/>
        <v>0.67</v>
      </c>
      <c r="CM375" s="3">
        <f t="shared" si="237"/>
        <v>83398.25</v>
      </c>
      <c r="CN375" s="3">
        <f t="shared" si="238"/>
        <v>5719</v>
      </c>
      <c r="CO375" s="3">
        <f t="shared" si="239"/>
        <v>77679.25</v>
      </c>
      <c r="CP375" s="3">
        <f t="shared" si="240"/>
        <v>4.5944968869250855E-2</v>
      </c>
      <c r="CR375" s="3" t="str">
        <f t="shared" si="241"/>
        <v>No</v>
      </c>
      <c r="CV375" s="3" t="str">
        <f t="shared" si="242"/>
        <v>*Bid</v>
      </c>
      <c r="CW375" s="3">
        <f t="shared" si="243"/>
        <v>374</v>
      </c>
      <c r="CX375" s="3">
        <f t="shared" si="244"/>
        <v>1429.75</v>
      </c>
      <c r="CY375" s="3" t="str">
        <f t="shared" si="245"/>
        <v>Ok</v>
      </c>
      <c r="CZ375">
        <v>0</v>
      </c>
      <c r="DA375">
        <v>0</v>
      </c>
    </row>
    <row r="376" spans="1:105" x14ac:dyDescent="0.25">
      <c r="A376">
        <v>375</v>
      </c>
      <c r="B376" t="s">
        <v>3</v>
      </c>
      <c r="C376" t="s">
        <v>484</v>
      </c>
      <c r="D376">
        <v>437.8</v>
      </c>
      <c r="E376">
        <v>2017</v>
      </c>
      <c r="F376" t="e">
        <f>NA()</f>
        <v>#N/A</v>
      </c>
      <c r="G376" t="e">
        <f>NA()</f>
        <v>#N/A</v>
      </c>
      <c r="H376" s="3" t="e">
        <f t="shared" si="205"/>
        <v>#N/A</v>
      </c>
      <c r="I376" t="e">
        <f>NA()</f>
        <v>#N/A</v>
      </c>
      <c r="J376" t="e">
        <f>NA()</f>
        <v>#N/A</v>
      </c>
      <c r="K376" t="e">
        <f>NA()</f>
        <v>#N/A</v>
      </c>
      <c r="L376" t="e">
        <f>NA()</f>
        <v>#N/A</v>
      </c>
      <c r="M376" t="e">
        <f>NA()</f>
        <v>#N/A</v>
      </c>
      <c r="N376" t="e">
        <f>NA()</f>
        <v>#N/A</v>
      </c>
      <c r="O376" t="e">
        <f>NA()</f>
        <v>#N/A</v>
      </c>
      <c r="P376" t="e">
        <f>NA()</f>
        <v>#N/A</v>
      </c>
      <c r="Q376" t="e">
        <f>NA()</f>
        <v>#N/A</v>
      </c>
      <c r="R376">
        <v>2</v>
      </c>
      <c r="S376" t="s">
        <v>6535</v>
      </c>
      <c r="T376" t="e">
        <f>NA()</f>
        <v>#N/A</v>
      </c>
      <c r="U376" t="e">
        <f>NA()</f>
        <v>#N/A</v>
      </c>
      <c r="V376">
        <v>2017</v>
      </c>
      <c r="W376">
        <v>21908</v>
      </c>
      <c r="X376" t="e">
        <f>NA()</f>
        <v>#N/A</v>
      </c>
      <c r="Y376" t="e">
        <f>NA()</f>
        <v>#N/A</v>
      </c>
      <c r="Z376" t="e">
        <f>NA()</f>
        <v>#N/A</v>
      </c>
      <c r="AA376" s="3">
        <f t="shared" si="206"/>
        <v>0</v>
      </c>
      <c r="AB376" t="s">
        <v>6616</v>
      </c>
      <c r="AC376" t="s">
        <v>6616</v>
      </c>
      <c r="AD376" t="s">
        <v>6616</v>
      </c>
      <c r="AE376" t="s">
        <v>6616</v>
      </c>
      <c r="AF376" t="s">
        <v>6616</v>
      </c>
      <c r="AG376" t="s">
        <v>6616</v>
      </c>
      <c r="AH376" t="s">
        <v>6616</v>
      </c>
      <c r="AI376" t="e">
        <f>NA()</f>
        <v>#N/A</v>
      </c>
      <c r="AJ376" t="e">
        <f>NA()</f>
        <v>#N/A</v>
      </c>
      <c r="AK376" t="e">
        <f>NA()</f>
        <v>#N/A</v>
      </c>
      <c r="AL376" t="e">
        <f>NA()</f>
        <v>#N/A</v>
      </c>
      <c r="AM376" t="e">
        <f>NA()</f>
        <v>#N/A</v>
      </c>
      <c r="AN376" t="e">
        <f>NA()</f>
        <v>#N/A</v>
      </c>
      <c r="AO376" t="e">
        <f>NA()</f>
        <v>#N/A</v>
      </c>
      <c r="AP376" s="3" t="str">
        <f t="shared" si="207"/>
        <v>No</v>
      </c>
      <c r="AQ376" s="3" t="str">
        <f t="shared" si="208"/>
        <v>No</v>
      </c>
      <c r="AR376" s="3" t="str">
        <f t="shared" si="209"/>
        <v>No</v>
      </c>
      <c r="AS376" t="e">
        <f>NA()</f>
        <v>#N/A</v>
      </c>
      <c r="AT376" t="e">
        <f>NA()</f>
        <v>#N/A</v>
      </c>
      <c r="AU376" t="e">
        <f>NA()</f>
        <v>#N/A</v>
      </c>
      <c r="AV376" t="e">
        <f>NA()</f>
        <v>#N/A</v>
      </c>
      <c r="AW376" t="e">
        <f>NA()</f>
        <v>#N/A</v>
      </c>
      <c r="AX376" t="e">
        <f>NA()</f>
        <v>#N/A</v>
      </c>
      <c r="AY376" t="e">
        <f>NA()</f>
        <v>#N/A</v>
      </c>
      <c r="AZ376" t="e">
        <f>NA()</f>
        <v>#N/A</v>
      </c>
      <c r="BA376">
        <v>0</v>
      </c>
      <c r="BB376" t="s">
        <v>6616</v>
      </c>
      <c r="BC376" t="e">
        <f>NA()</f>
        <v>#N/A</v>
      </c>
      <c r="BD376" s="4" t="str">
        <f t="shared" si="210"/>
        <v>No</v>
      </c>
      <c r="BE376" t="e">
        <f>NA()</f>
        <v>#N/A</v>
      </c>
      <c r="BF376" s="3" t="str">
        <f t="shared" si="211"/>
        <v>No</v>
      </c>
      <c r="BG376" t="e">
        <f>NA()</f>
        <v>#N/A</v>
      </c>
      <c r="BH376" s="3" t="e">
        <f t="shared" si="212"/>
        <v>#N/A</v>
      </c>
      <c r="BI376" s="3" t="e">
        <f t="shared" si="213"/>
        <v>#N/A</v>
      </c>
      <c r="BJ376" s="3" t="e">
        <f t="shared" si="214"/>
        <v>#N/A</v>
      </c>
      <c r="BK376" s="3" t="e">
        <f t="shared" si="215"/>
        <v>#N/A</v>
      </c>
      <c r="BL376" s="3" t="e">
        <f t="shared" si="216"/>
        <v>#N/A</v>
      </c>
      <c r="BM376" s="3" t="e">
        <f t="shared" si="217"/>
        <v>#N/A</v>
      </c>
      <c r="BN376" s="3" t="str">
        <f t="shared" si="218"/>
        <v>Pass</v>
      </c>
      <c r="BO376" s="3" t="e">
        <f t="shared" si="219"/>
        <v>#N/A</v>
      </c>
      <c r="BP376" s="3" t="str">
        <f t="shared" si="220"/>
        <v>FV&lt;$10K</v>
      </c>
      <c r="BQ376" t="s">
        <v>6650</v>
      </c>
      <c r="BR376" s="3" t="str">
        <f t="shared" si="221"/>
        <v>No, &lt; $20K Lien</v>
      </c>
      <c r="BS376" s="3" t="str">
        <f t="shared" si="222"/>
        <v>No, Lien &lt; $20K</v>
      </c>
      <c r="BT376" t="s">
        <v>6650</v>
      </c>
      <c r="BU376" s="3" t="str">
        <f t="shared" si="223"/>
        <v>No</v>
      </c>
      <c r="BV376" s="3" t="str">
        <f t="shared" si="224"/>
        <v>No</v>
      </c>
      <c r="BW376" s="3">
        <f t="shared" si="225"/>
        <v>0</v>
      </c>
      <c r="BX376" s="3" t="str">
        <f t="shared" si="226"/>
        <v>No</v>
      </c>
      <c r="BY376" s="3">
        <f t="shared" si="227"/>
        <v>21908</v>
      </c>
      <c r="BZ376">
        <v>1</v>
      </c>
      <c r="CA376" s="3">
        <f t="shared" si="228"/>
        <v>21908</v>
      </c>
      <c r="CC376" s="3" t="e">
        <f t="shared" si="229"/>
        <v>#N/A</v>
      </c>
      <c r="CD376" s="3" t="e">
        <f t="shared" si="230"/>
        <v>#N/A</v>
      </c>
      <c r="CE376" s="3" t="str">
        <f t="shared" si="231"/>
        <v/>
      </c>
      <c r="CF376" s="3" t="e">
        <f>HLOOKUP(CE376,'Valuation Data'!$D$2:$K$5,4,FALSE)</f>
        <v>#N/A</v>
      </c>
      <c r="CG376" s="3">
        <f t="shared" si="232"/>
        <v>21908</v>
      </c>
      <c r="CH376" s="3" t="str">
        <f t="shared" si="233"/>
        <v>No</v>
      </c>
      <c r="CI376" s="3" t="str">
        <f>VLOOKUP(R376,'Use Codes &amp; County Type'!A:D,4,FALSE)</f>
        <v>R</v>
      </c>
      <c r="CJ376" s="3" t="str">
        <f t="shared" si="234"/>
        <v>No</v>
      </c>
      <c r="CK376" s="3" t="str">
        <f t="shared" si="235"/>
        <v>No</v>
      </c>
      <c r="CL376" s="3">
        <f t="shared" si="236"/>
        <v>0.35</v>
      </c>
      <c r="CM376" s="3">
        <f t="shared" si="237"/>
        <v>7667.7999999999993</v>
      </c>
      <c r="CN376" s="3" t="e">
        <f t="shared" si="238"/>
        <v>#N/A</v>
      </c>
      <c r="CO376" s="3" t="e">
        <f t="shared" si="239"/>
        <v>#N/A</v>
      </c>
      <c r="CP376" s="3" t="e">
        <f t="shared" si="240"/>
        <v>#N/A</v>
      </c>
      <c r="CR376" s="3" t="str">
        <f t="shared" si="241"/>
        <v>No</v>
      </c>
      <c r="CV376" s="3" t="str">
        <f t="shared" si="242"/>
        <v>FMV&lt;$30K</v>
      </c>
      <c r="CW376" s="3">
        <f t="shared" si="243"/>
        <v>375</v>
      </c>
      <c r="CX376" s="3">
        <f t="shared" si="244"/>
        <v>437.8</v>
      </c>
      <c r="CY376" s="3" t="str">
        <f t="shared" si="245"/>
        <v>Ok</v>
      </c>
      <c r="CZ376" t="e">
        <f>NA()</f>
        <v>#N/A</v>
      </c>
      <c r="DA376" t="e">
        <f>NA()</f>
        <v>#N/A</v>
      </c>
    </row>
    <row r="377" spans="1:105" x14ac:dyDescent="0.25">
      <c r="A377">
        <v>376</v>
      </c>
      <c r="B377" t="s">
        <v>3</v>
      </c>
      <c r="C377" t="s">
        <v>485</v>
      </c>
      <c r="D377">
        <v>37.46</v>
      </c>
      <c r="E377">
        <v>2017</v>
      </c>
      <c r="F377" t="e">
        <f>NA()</f>
        <v>#N/A</v>
      </c>
      <c r="G377" t="e">
        <f>NA()</f>
        <v>#N/A</v>
      </c>
      <c r="H377" s="3" t="e">
        <f t="shared" si="205"/>
        <v>#N/A</v>
      </c>
      <c r="I377" t="e">
        <f>NA()</f>
        <v>#N/A</v>
      </c>
      <c r="J377" t="e">
        <f>NA()</f>
        <v>#N/A</v>
      </c>
      <c r="K377" t="e">
        <f>NA()</f>
        <v>#N/A</v>
      </c>
      <c r="L377" t="e">
        <f>NA()</f>
        <v>#N/A</v>
      </c>
      <c r="M377" t="e">
        <f>NA()</f>
        <v>#N/A</v>
      </c>
      <c r="N377" t="e">
        <f>NA()</f>
        <v>#N/A</v>
      </c>
      <c r="O377" t="e">
        <f>NA()</f>
        <v>#N/A</v>
      </c>
      <c r="P377" t="e">
        <f>NA()</f>
        <v>#N/A</v>
      </c>
      <c r="Q377" t="e">
        <f>NA()</f>
        <v>#N/A</v>
      </c>
      <c r="R377">
        <v>93</v>
      </c>
      <c r="S377" t="s">
        <v>6545</v>
      </c>
      <c r="T377" t="e">
        <f>NA()</f>
        <v>#N/A</v>
      </c>
      <c r="U377" t="e">
        <f>NA()</f>
        <v>#N/A</v>
      </c>
      <c r="V377">
        <v>2017</v>
      </c>
      <c r="W377">
        <v>333</v>
      </c>
      <c r="X377" t="e">
        <f>NA()</f>
        <v>#N/A</v>
      </c>
      <c r="Y377" t="e">
        <f>NA()</f>
        <v>#N/A</v>
      </c>
      <c r="Z377" t="e">
        <f>NA()</f>
        <v>#N/A</v>
      </c>
      <c r="AA377" s="3">
        <f t="shared" si="206"/>
        <v>0</v>
      </c>
      <c r="AB377" t="s">
        <v>6617</v>
      </c>
      <c r="AC377" t="s">
        <v>6617</v>
      </c>
      <c r="AD377" t="s">
        <v>6617</v>
      </c>
      <c r="AF377" t="s">
        <v>6617</v>
      </c>
      <c r="AG377" t="s">
        <v>6617</v>
      </c>
      <c r="AH377" t="s">
        <v>6617</v>
      </c>
      <c r="AI377" t="e">
        <f>NA()</f>
        <v>#N/A</v>
      </c>
      <c r="AJ377" t="e">
        <f>NA()</f>
        <v>#N/A</v>
      </c>
      <c r="AK377" t="e">
        <f>NA()</f>
        <v>#N/A</v>
      </c>
      <c r="AL377" t="e">
        <f>NA()</f>
        <v>#N/A</v>
      </c>
      <c r="AM377" t="e">
        <f>NA()</f>
        <v>#N/A</v>
      </c>
      <c r="AN377" t="e">
        <f>NA()</f>
        <v>#N/A</v>
      </c>
      <c r="AO377" t="e">
        <f>NA()</f>
        <v>#N/A</v>
      </c>
      <c r="AP377" s="3" t="str">
        <f t="shared" si="207"/>
        <v>Yes</v>
      </c>
      <c r="AQ377" s="3" t="str">
        <f t="shared" si="208"/>
        <v>No</v>
      </c>
      <c r="AR377" s="3" t="str">
        <f t="shared" si="209"/>
        <v>Yes</v>
      </c>
      <c r="AS377" t="e">
        <f>NA()</f>
        <v>#N/A</v>
      </c>
      <c r="AT377" t="e">
        <f>NA()</f>
        <v>#N/A</v>
      </c>
      <c r="AU377" t="e">
        <f>NA()</f>
        <v>#N/A</v>
      </c>
      <c r="AV377" t="e">
        <f>NA()</f>
        <v>#N/A</v>
      </c>
      <c r="AW377" t="e">
        <f>NA()</f>
        <v>#N/A</v>
      </c>
      <c r="AX377" t="e">
        <f>NA()</f>
        <v>#N/A</v>
      </c>
      <c r="AY377" t="e">
        <f>NA()</f>
        <v>#N/A</v>
      </c>
      <c r="AZ377" t="e">
        <f>NA()</f>
        <v>#N/A</v>
      </c>
      <c r="BA377">
        <v>6</v>
      </c>
      <c r="BB377" t="s">
        <v>6616</v>
      </c>
      <c r="BC377" t="e">
        <f>NA()</f>
        <v>#N/A</v>
      </c>
      <c r="BD377" s="4" t="str">
        <f t="shared" si="210"/>
        <v>No</v>
      </c>
      <c r="BE377" t="e">
        <f>NA()</f>
        <v>#N/A</v>
      </c>
      <c r="BF377" s="3" t="str">
        <f t="shared" si="211"/>
        <v>No</v>
      </c>
      <c r="BG377" t="e">
        <f>NA()</f>
        <v>#N/A</v>
      </c>
      <c r="BH377" s="3" t="e">
        <f t="shared" si="212"/>
        <v>#N/A</v>
      </c>
      <c r="BI377" s="3" t="e">
        <f t="shared" si="213"/>
        <v>#N/A</v>
      </c>
      <c r="BJ377" s="3" t="e">
        <f t="shared" si="214"/>
        <v>#N/A</v>
      </c>
      <c r="BK377" s="3" t="e">
        <f t="shared" si="215"/>
        <v>#N/A</v>
      </c>
      <c r="BL377" s="3" t="e">
        <f t="shared" si="216"/>
        <v>#N/A</v>
      </c>
      <c r="BM377" s="3" t="e">
        <f t="shared" si="217"/>
        <v>#N/A</v>
      </c>
      <c r="BN377" s="3" t="str">
        <f t="shared" si="218"/>
        <v>Lien&lt;$150</v>
      </c>
      <c r="BO377" s="3" t="e">
        <f t="shared" si="219"/>
        <v>#N/A</v>
      </c>
      <c r="BP377" s="3" t="str">
        <f t="shared" si="220"/>
        <v>FV&lt;$10K</v>
      </c>
      <c r="BQ377" t="s">
        <v>6650</v>
      </c>
      <c r="BR377" s="3" t="str">
        <f t="shared" si="221"/>
        <v>No, &lt; $20K Lien</v>
      </c>
      <c r="BS377" s="3" t="str">
        <f t="shared" si="222"/>
        <v>No, Lien &lt; $20K</v>
      </c>
      <c r="BT377" t="s">
        <v>6650</v>
      </c>
      <c r="BU377" s="3" t="str">
        <f t="shared" si="223"/>
        <v>Yes</v>
      </c>
      <c r="BV377" s="3" t="str">
        <f t="shared" si="224"/>
        <v>No</v>
      </c>
      <c r="BW377" s="3">
        <f t="shared" si="225"/>
        <v>6</v>
      </c>
      <c r="BX377" s="3" t="str">
        <f t="shared" si="226"/>
        <v>No</v>
      </c>
      <c r="BY377" s="3">
        <f t="shared" si="227"/>
        <v>333</v>
      </c>
      <c r="BZ377">
        <v>1</v>
      </c>
      <c r="CA377" s="3">
        <f t="shared" si="228"/>
        <v>333</v>
      </c>
      <c r="CC377" s="3" t="e">
        <f t="shared" si="229"/>
        <v>#N/A</v>
      </c>
      <c r="CD377" s="3" t="e">
        <f t="shared" si="230"/>
        <v>#N/A</v>
      </c>
      <c r="CE377" s="3" t="str">
        <f t="shared" si="231"/>
        <v/>
      </c>
      <c r="CF377" s="3" t="e">
        <f>HLOOKUP(CE377,'Valuation Data'!$D$2:$K$5,4,FALSE)</f>
        <v>#N/A</v>
      </c>
      <c r="CG377" s="3">
        <f t="shared" si="232"/>
        <v>333</v>
      </c>
      <c r="CH377" s="3" t="str">
        <f t="shared" si="233"/>
        <v>No</v>
      </c>
      <c r="CI377" s="3" t="str">
        <f>VLOOKUP(R377,'Use Codes &amp; County Type'!A:D,4,FALSE)</f>
        <v>V</v>
      </c>
      <c r="CJ377" s="3" t="str">
        <f t="shared" si="234"/>
        <v>Yes</v>
      </c>
      <c r="CK377" s="3" t="str">
        <f t="shared" si="235"/>
        <v>No</v>
      </c>
      <c r="CL377" s="3">
        <f t="shared" si="236"/>
        <v>0</v>
      </c>
      <c r="CM377" s="3">
        <f t="shared" si="237"/>
        <v>0</v>
      </c>
      <c r="CN377" s="3" t="e">
        <f t="shared" si="238"/>
        <v>#N/A</v>
      </c>
      <c r="CO377" s="3" t="e">
        <f t="shared" si="239"/>
        <v>#N/A</v>
      </c>
      <c r="CP377" s="3" t="e">
        <f t="shared" si="240"/>
        <v>#N/A</v>
      </c>
      <c r="CR377" s="3" t="str">
        <f t="shared" si="241"/>
        <v>No</v>
      </c>
      <c r="CV377" s="3" t="str">
        <f t="shared" si="242"/>
        <v>Lien&lt;$150</v>
      </c>
      <c r="CW377" s="3">
        <f t="shared" si="243"/>
        <v>376</v>
      </c>
      <c r="CX377" s="3">
        <f t="shared" si="244"/>
        <v>37.46</v>
      </c>
      <c r="CY377" s="3" t="str">
        <f t="shared" si="245"/>
        <v>Ok</v>
      </c>
      <c r="CZ377" t="e">
        <f>NA()</f>
        <v>#N/A</v>
      </c>
      <c r="DA377" t="e">
        <f>NA()</f>
        <v>#N/A</v>
      </c>
    </row>
    <row r="378" spans="1:105" x14ac:dyDescent="0.25">
      <c r="A378">
        <v>377</v>
      </c>
      <c r="B378" t="s">
        <v>3</v>
      </c>
      <c r="C378" t="s">
        <v>486</v>
      </c>
      <c r="D378">
        <v>1203.1199999999999</v>
      </c>
      <c r="E378">
        <v>2017</v>
      </c>
      <c r="F378" t="e">
        <f>NA()</f>
        <v>#N/A</v>
      </c>
      <c r="G378" t="e">
        <f>NA()</f>
        <v>#N/A</v>
      </c>
      <c r="H378" s="3" t="e">
        <f t="shared" si="205"/>
        <v>#N/A</v>
      </c>
      <c r="I378" t="e">
        <f>NA()</f>
        <v>#N/A</v>
      </c>
      <c r="J378" t="e">
        <f>NA()</f>
        <v>#N/A</v>
      </c>
      <c r="K378" t="e">
        <f>NA()</f>
        <v>#N/A</v>
      </c>
      <c r="L378" t="e">
        <f>NA()</f>
        <v>#N/A</v>
      </c>
      <c r="M378" t="e">
        <f>NA()</f>
        <v>#N/A</v>
      </c>
      <c r="N378" t="e">
        <f>NA()</f>
        <v>#N/A</v>
      </c>
      <c r="O378" t="e">
        <f>NA()</f>
        <v>#N/A</v>
      </c>
      <c r="P378" t="e">
        <f>NA()</f>
        <v>#N/A</v>
      </c>
      <c r="Q378" t="e">
        <f>NA()</f>
        <v>#N/A</v>
      </c>
      <c r="R378">
        <v>1</v>
      </c>
      <c r="S378" t="s">
        <v>6539</v>
      </c>
      <c r="T378" t="e">
        <f>NA()</f>
        <v>#N/A</v>
      </c>
      <c r="U378" t="e">
        <f>NA()</f>
        <v>#N/A</v>
      </c>
      <c r="V378">
        <v>2017</v>
      </c>
      <c r="W378">
        <v>111133</v>
      </c>
      <c r="X378" t="e">
        <f>NA()</f>
        <v>#N/A</v>
      </c>
      <c r="Y378" t="e">
        <f>NA()</f>
        <v>#N/A</v>
      </c>
      <c r="Z378" t="e">
        <f>NA()</f>
        <v>#N/A</v>
      </c>
      <c r="AA378" s="3">
        <f t="shared" si="206"/>
        <v>0</v>
      </c>
      <c r="AI378" t="e">
        <f>NA()</f>
        <v>#N/A</v>
      </c>
      <c r="AJ378" t="e">
        <f>NA()</f>
        <v>#N/A</v>
      </c>
      <c r="AK378" t="e">
        <f>NA()</f>
        <v>#N/A</v>
      </c>
      <c r="AL378" t="e">
        <f>NA()</f>
        <v>#N/A</v>
      </c>
      <c r="AM378" t="e">
        <f>NA()</f>
        <v>#N/A</v>
      </c>
      <c r="AN378" t="e">
        <f>NA()</f>
        <v>#N/A</v>
      </c>
      <c r="AO378" t="e">
        <f>NA()</f>
        <v>#N/A</v>
      </c>
      <c r="AP378" s="3" t="str">
        <f t="shared" si="207"/>
        <v>No</v>
      </c>
      <c r="AQ378" s="3" t="str">
        <f t="shared" si="208"/>
        <v>No</v>
      </c>
      <c r="AR378" s="3" t="str">
        <f t="shared" si="209"/>
        <v>No</v>
      </c>
      <c r="AS378" t="e">
        <f>NA()</f>
        <v>#N/A</v>
      </c>
      <c r="AT378" t="e">
        <f>NA()</f>
        <v>#N/A</v>
      </c>
      <c r="AU378" t="e">
        <f>NA()</f>
        <v>#N/A</v>
      </c>
      <c r="AV378" t="e">
        <f>NA()</f>
        <v>#N/A</v>
      </c>
      <c r="AW378" t="e">
        <f>NA()</f>
        <v>#N/A</v>
      </c>
      <c r="AX378" t="e">
        <f>NA()</f>
        <v>#N/A</v>
      </c>
      <c r="AY378" t="e">
        <f>NA()</f>
        <v>#N/A</v>
      </c>
      <c r="AZ378" t="e">
        <f>NA()</f>
        <v>#N/A</v>
      </c>
      <c r="BA378">
        <v>0</v>
      </c>
      <c r="BB378" t="s">
        <v>6617</v>
      </c>
      <c r="BC378" t="e">
        <f>NA()</f>
        <v>#N/A</v>
      </c>
      <c r="BD378" s="4" t="str">
        <f t="shared" si="210"/>
        <v>No</v>
      </c>
      <c r="BE378" t="e">
        <f>NA()</f>
        <v>#N/A</v>
      </c>
      <c r="BF378" s="3" t="str">
        <f t="shared" si="211"/>
        <v>No</v>
      </c>
      <c r="BG378" t="e">
        <f>NA()</f>
        <v>#N/A</v>
      </c>
      <c r="BH378" s="3" t="e">
        <f t="shared" si="212"/>
        <v>#N/A</v>
      </c>
      <c r="BI378" s="3" t="e">
        <f t="shared" si="213"/>
        <v>#N/A</v>
      </c>
      <c r="BJ378" s="3" t="e">
        <f t="shared" si="214"/>
        <v>#N/A</v>
      </c>
      <c r="BK378" s="3" t="e">
        <f t="shared" si="215"/>
        <v>#N/A</v>
      </c>
      <c r="BL378" s="3" t="e">
        <f t="shared" si="216"/>
        <v>#N/A</v>
      </c>
      <c r="BM378" s="3" t="e">
        <f t="shared" si="217"/>
        <v>#N/A</v>
      </c>
      <c r="BN378" s="3" t="str">
        <f t="shared" si="218"/>
        <v>Pass</v>
      </c>
      <c r="BO378" s="3" t="e">
        <f t="shared" si="219"/>
        <v>#N/A</v>
      </c>
      <c r="BP378" s="3" t="str">
        <f t="shared" si="220"/>
        <v>FV&lt;$10K</v>
      </c>
      <c r="BQ378" t="s">
        <v>6650</v>
      </c>
      <c r="BR378" s="3" t="str">
        <f t="shared" si="221"/>
        <v>No, &lt; $20K Lien</v>
      </c>
      <c r="BS378" s="3" t="str">
        <f t="shared" si="222"/>
        <v>No, Lien &lt; $20K</v>
      </c>
      <c r="BT378" t="s">
        <v>6650</v>
      </c>
      <c r="BU378" s="3" t="str">
        <f t="shared" si="223"/>
        <v>No</v>
      </c>
      <c r="BV378" s="3" t="str">
        <f t="shared" si="224"/>
        <v>No</v>
      </c>
      <c r="BW378" s="3">
        <f t="shared" si="225"/>
        <v>0</v>
      </c>
      <c r="BX378" s="3" t="str">
        <f t="shared" si="226"/>
        <v>No</v>
      </c>
      <c r="BY378" s="3">
        <f t="shared" si="227"/>
        <v>111133</v>
      </c>
      <c r="BZ378">
        <v>1</v>
      </c>
      <c r="CA378" s="3">
        <f t="shared" si="228"/>
        <v>111133</v>
      </c>
      <c r="CC378" s="3" t="e">
        <f t="shared" si="229"/>
        <v>#N/A</v>
      </c>
      <c r="CD378" s="3" t="e">
        <f t="shared" si="230"/>
        <v>#N/A</v>
      </c>
      <c r="CE378" s="3" t="str">
        <f t="shared" si="231"/>
        <v/>
      </c>
      <c r="CF378" s="3" t="e">
        <f>HLOOKUP(CE378,'Valuation Data'!$D$2:$K$5,4,FALSE)</f>
        <v>#N/A</v>
      </c>
      <c r="CG378" s="3">
        <f t="shared" si="232"/>
        <v>111133</v>
      </c>
      <c r="CH378" s="3" t="str">
        <f t="shared" si="233"/>
        <v>No</v>
      </c>
      <c r="CI378" s="3" t="str">
        <f>VLOOKUP(R378,'Use Codes &amp; County Type'!A:D,4,FALSE)</f>
        <v>S</v>
      </c>
      <c r="CJ378" s="3" t="str">
        <f t="shared" si="234"/>
        <v>No</v>
      </c>
      <c r="CK378" s="3" t="str">
        <f t="shared" si="235"/>
        <v>Yes</v>
      </c>
      <c r="CL378" s="3">
        <f t="shared" si="236"/>
        <v>0.67</v>
      </c>
      <c r="CM378" s="3">
        <f t="shared" si="237"/>
        <v>74459.11</v>
      </c>
      <c r="CN378" s="3" t="e">
        <f t="shared" si="238"/>
        <v>#N/A</v>
      </c>
      <c r="CO378" s="3" t="e">
        <f t="shared" si="239"/>
        <v>#N/A</v>
      </c>
      <c r="CP378" s="3" t="e">
        <f t="shared" si="240"/>
        <v>#N/A</v>
      </c>
      <c r="CR378" s="3" t="e">
        <f t="shared" si="241"/>
        <v>#N/A</v>
      </c>
      <c r="CV378" s="3" t="e">
        <f t="shared" si="242"/>
        <v>#N/A</v>
      </c>
      <c r="CW378" s="3">
        <f t="shared" si="243"/>
        <v>377</v>
      </c>
      <c r="CX378" s="3">
        <f t="shared" si="244"/>
        <v>1203.1199999999999</v>
      </c>
      <c r="CY378" s="3" t="e">
        <f t="shared" si="245"/>
        <v>#N/A</v>
      </c>
      <c r="CZ378" t="e">
        <f>NA()</f>
        <v>#N/A</v>
      </c>
      <c r="DA378" t="e">
        <f>NA()</f>
        <v>#N/A</v>
      </c>
    </row>
    <row r="379" spans="1:105" x14ac:dyDescent="0.25">
      <c r="A379">
        <v>378</v>
      </c>
      <c r="B379" t="s">
        <v>3</v>
      </c>
      <c r="C379" t="s">
        <v>487</v>
      </c>
      <c r="D379">
        <v>446.31</v>
      </c>
      <c r="E379">
        <v>2017</v>
      </c>
      <c r="F379">
        <v>446.31</v>
      </c>
      <c r="G379">
        <v>446.31</v>
      </c>
      <c r="H379" s="3">
        <f t="shared" si="205"/>
        <v>0</v>
      </c>
      <c r="I379">
        <v>35502</v>
      </c>
      <c r="J379" t="s">
        <v>2735</v>
      </c>
      <c r="K379" t="s">
        <v>2738</v>
      </c>
      <c r="L379">
        <v>32011</v>
      </c>
      <c r="M379" t="s">
        <v>3014</v>
      </c>
      <c r="N379" t="s">
        <v>4759</v>
      </c>
      <c r="O379">
        <v>-81.869952601060504</v>
      </c>
      <c r="P379">
        <v>30.597519971020699</v>
      </c>
      <c r="Q379" t="s">
        <v>5046</v>
      </c>
      <c r="R379">
        <v>2</v>
      </c>
      <c r="S379" t="s">
        <v>6535</v>
      </c>
      <c r="T379">
        <v>1006</v>
      </c>
      <c r="U379" t="s">
        <v>6578</v>
      </c>
      <c r="V379">
        <v>2017</v>
      </c>
      <c r="W379">
        <v>50698</v>
      </c>
      <c r="X379">
        <v>2017</v>
      </c>
      <c r="Y379">
        <v>63779</v>
      </c>
      <c r="Z379">
        <v>383.09</v>
      </c>
      <c r="AA379" s="3">
        <f t="shared" si="206"/>
        <v>0.85834957764782316</v>
      </c>
      <c r="AB379" t="s">
        <v>6616</v>
      </c>
      <c r="AC379" t="s">
        <v>6616</v>
      </c>
      <c r="AD379" t="s">
        <v>6616</v>
      </c>
      <c r="AE379" t="s">
        <v>6616</v>
      </c>
      <c r="AF379" t="s">
        <v>6616</v>
      </c>
      <c r="AG379" t="s">
        <v>6616</v>
      </c>
      <c r="AH379" t="s">
        <v>6616</v>
      </c>
      <c r="AI379" t="s">
        <v>6618</v>
      </c>
      <c r="AJ379" t="s">
        <v>6618</v>
      </c>
      <c r="AK379" t="s">
        <v>6618</v>
      </c>
      <c r="AL379" t="s">
        <v>6618</v>
      </c>
      <c r="AM379" t="s">
        <v>6618</v>
      </c>
      <c r="AN379" t="s">
        <v>6618</v>
      </c>
      <c r="AO379" t="s">
        <v>6618</v>
      </c>
      <c r="AP379" s="3" t="str">
        <f t="shared" si="207"/>
        <v>No</v>
      </c>
      <c r="AQ379" s="3" t="str">
        <f t="shared" si="208"/>
        <v>No</v>
      </c>
      <c r="AR379" s="3" t="str">
        <f t="shared" si="209"/>
        <v>No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 t="s">
        <v>6634</v>
      </c>
      <c r="AZ379" t="s">
        <v>6638</v>
      </c>
      <c r="BA379">
        <v>1</v>
      </c>
      <c r="BB379" t="s">
        <v>6617</v>
      </c>
      <c r="BC379" t="s">
        <v>6616</v>
      </c>
      <c r="BD379" s="4" t="str">
        <f t="shared" si="210"/>
        <v>No</v>
      </c>
      <c r="BE379" t="s">
        <v>6640</v>
      </c>
      <c r="BF379" s="3" t="str">
        <f t="shared" si="211"/>
        <v>No</v>
      </c>
      <c r="BG379" t="s">
        <v>6645</v>
      </c>
      <c r="BH379" s="3" t="str">
        <f t="shared" si="212"/>
        <v>35502 GLORY RD</v>
      </c>
      <c r="BI379" s="3" t="str">
        <f t="shared" si="213"/>
        <v>Callahan</v>
      </c>
      <c r="BJ379" s="3" t="str">
        <f t="shared" si="214"/>
        <v>Florida</v>
      </c>
      <c r="BK379" s="3">
        <f t="shared" si="215"/>
        <v>32011</v>
      </c>
      <c r="BL379" s="3" t="str">
        <f t="shared" si="216"/>
        <v>35502 GLORY RD CALLAHAN FL 32011</v>
      </c>
      <c r="BM379" s="3" t="str">
        <f t="shared" si="217"/>
        <v/>
      </c>
      <c r="BN379" s="3" t="str">
        <f t="shared" si="218"/>
        <v>Pass</v>
      </c>
      <c r="BO379" s="3" t="str">
        <f t="shared" si="219"/>
        <v>No</v>
      </c>
      <c r="BP379" s="3" t="str">
        <f t="shared" si="220"/>
        <v>FV&lt;$10K</v>
      </c>
      <c r="BQ379" t="s">
        <v>6650</v>
      </c>
      <c r="BR379" s="3" t="str">
        <f t="shared" si="221"/>
        <v>No, &lt; $20K Lien</v>
      </c>
      <c r="BS379" s="3" t="str">
        <f t="shared" si="222"/>
        <v>No, Lien &lt; $20K</v>
      </c>
      <c r="BT379" t="s">
        <v>6650</v>
      </c>
      <c r="BU379" s="3" t="str">
        <f t="shared" si="223"/>
        <v>No</v>
      </c>
      <c r="BV379" s="3" t="str">
        <f t="shared" si="224"/>
        <v>No</v>
      </c>
      <c r="BW379" s="3">
        <f t="shared" si="225"/>
        <v>1</v>
      </c>
      <c r="BX379" s="3" t="str">
        <f t="shared" si="226"/>
        <v>No</v>
      </c>
      <c r="BY379" s="3">
        <f t="shared" si="227"/>
        <v>50698</v>
      </c>
      <c r="BZ379">
        <v>1</v>
      </c>
      <c r="CA379" s="3">
        <f t="shared" si="228"/>
        <v>50698</v>
      </c>
      <c r="CC379" s="3">
        <f t="shared" si="229"/>
        <v>0</v>
      </c>
      <c r="CD379" s="3">
        <f t="shared" si="230"/>
        <v>0</v>
      </c>
      <c r="CE379" s="3" t="str">
        <f t="shared" si="231"/>
        <v/>
      </c>
      <c r="CF379" s="3" t="e">
        <f>HLOOKUP(CE379,'Valuation Data'!$D$2:$K$5,4,FALSE)</f>
        <v>#N/A</v>
      </c>
      <c r="CG379" s="3">
        <f t="shared" si="232"/>
        <v>50698</v>
      </c>
      <c r="CH379" s="3" t="str">
        <f t="shared" si="233"/>
        <v>No</v>
      </c>
      <c r="CI379" s="3" t="str">
        <f>VLOOKUP(R379,'Use Codes &amp; County Type'!A:D,4,FALSE)</f>
        <v>R</v>
      </c>
      <c r="CJ379" s="3" t="str">
        <f t="shared" si="234"/>
        <v>No</v>
      </c>
      <c r="CK379" s="3" t="str">
        <f t="shared" si="235"/>
        <v>Yes</v>
      </c>
      <c r="CL379" s="3">
        <f t="shared" si="236"/>
        <v>0.67</v>
      </c>
      <c r="CM379" s="3">
        <f t="shared" si="237"/>
        <v>33967.660000000003</v>
      </c>
      <c r="CN379" s="3">
        <f t="shared" si="238"/>
        <v>2231.5500000000002</v>
      </c>
      <c r="CO379" s="3">
        <f t="shared" si="239"/>
        <v>31736.110000000004</v>
      </c>
      <c r="CP379" s="3">
        <f t="shared" si="240"/>
        <v>4.4016529251647014E-2</v>
      </c>
      <c r="CR379" s="3" t="str">
        <f t="shared" si="241"/>
        <v>No</v>
      </c>
      <c r="CV379" s="3" t="str">
        <f t="shared" si="242"/>
        <v>*Bid</v>
      </c>
      <c r="CW379" s="3">
        <f t="shared" si="243"/>
        <v>378</v>
      </c>
      <c r="CX379" s="3">
        <f t="shared" si="244"/>
        <v>446.31</v>
      </c>
      <c r="CY379" s="3" t="str">
        <f t="shared" si="245"/>
        <v>Ok</v>
      </c>
      <c r="CZ379">
        <v>0</v>
      </c>
      <c r="DA379">
        <v>0</v>
      </c>
    </row>
    <row r="380" spans="1:105" x14ac:dyDescent="0.25">
      <c r="A380">
        <v>379</v>
      </c>
      <c r="B380" t="s">
        <v>3</v>
      </c>
      <c r="C380" t="s">
        <v>488</v>
      </c>
      <c r="D380">
        <v>361.22</v>
      </c>
      <c r="E380">
        <v>2017</v>
      </c>
      <c r="F380">
        <v>361.22</v>
      </c>
      <c r="G380">
        <v>361.22</v>
      </c>
      <c r="H380" s="3">
        <f t="shared" si="205"/>
        <v>0</v>
      </c>
      <c r="I380">
        <v>35121</v>
      </c>
      <c r="J380" t="s">
        <v>2735</v>
      </c>
      <c r="K380" t="s">
        <v>2738</v>
      </c>
      <c r="L380">
        <v>32011</v>
      </c>
      <c r="M380" t="s">
        <v>3015</v>
      </c>
      <c r="N380" t="s">
        <v>4759</v>
      </c>
      <c r="O380">
        <v>-81.869684836495907</v>
      </c>
      <c r="P380">
        <v>30.602503637819801</v>
      </c>
      <c r="Q380" t="s">
        <v>5047</v>
      </c>
      <c r="R380">
        <v>2</v>
      </c>
      <c r="S380" t="s">
        <v>6535</v>
      </c>
      <c r="T380">
        <v>1006</v>
      </c>
      <c r="U380" t="s">
        <v>6578</v>
      </c>
      <c r="V380">
        <v>2017</v>
      </c>
      <c r="W380">
        <v>45108</v>
      </c>
      <c r="X380">
        <v>2017</v>
      </c>
      <c r="Y380">
        <v>59454</v>
      </c>
      <c r="Z380">
        <v>304.41000000000003</v>
      </c>
      <c r="AA380" s="3">
        <f t="shared" si="206"/>
        <v>0.84272742373069043</v>
      </c>
      <c r="AB380" t="s">
        <v>6616</v>
      </c>
      <c r="AI380" t="s">
        <v>6618</v>
      </c>
      <c r="AJ380" t="s">
        <v>6618</v>
      </c>
      <c r="AK380">
        <v>0</v>
      </c>
      <c r="AL380">
        <v>0</v>
      </c>
      <c r="AM380">
        <v>0</v>
      </c>
      <c r="AN380">
        <v>0</v>
      </c>
      <c r="AO380">
        <v>0</v>
      </c>
      <c r="AP380" s="3" t="str">
        <f t="shared" si="207"/>
        <v>No</v>
      </c>
      <c r="AQ380" s="3" t="str">
        <f t="shared" si="208"/>
        <v>No</v>
      </c>
      <c r="AR380" s="3" t="str">
        <f t="shared" si="209"/>
        <v>No</v>
      </c>
      <c r="AS380">
        <v>0</v>
      </c>
      <c r="AT380">
        <v>0</v>
      </c>
      <c r="AU380">
        <v>68801</v>
      </c>
      <c r="AV380" t="s">
        <v>6625</v>
      </c>
      <c r="AW380">
        <v>0</v>
      </c>
      <c r="AX380">
        <v>0</v>
      </c>
      <c r="AY380" t="s">
        <v>6634</v>
      </c>
      <c r="AZ380">
        <v>0</v>
      </c>
      <c r="BA380">
        <v>1</v>
      </c>
      <c r="BB380" t="s">
        <v>6617</v>
      </c>
      <c r="BC380" t="s">
        <v>6616</v>
      </c>
      <c r="BD380" s="4" t="str">
        <f t="shared" si="210"/>
        <v>No</v>
      </c>
      <c r="BE380" t="s">
        <v>6640</v>
      </c>
      <c r="BF380" s="3" t="str">
        <f t="shared" si="211"/>
        <v>No</v>
      </c>
      <c r="BG380" t="s">
        <v>6645</v>
      </c>
      <c r="BH380" s="3" t="str">
        <f t="shared" si="212"/>
        <v>35121 PERRET PLANTATION RD</v>
      </c>
      <c r="BI380" s="3" t="str">
        <f t="shared" si="213"/>
        <v>Callahan</v>
      </c>
      <c r="BJ380" s="3" t="str">
        <f t="shared" si="214"/>
        <v>Florida</v>
      </c>
      <c r="BK380" s="3">
        <f t="shared" si="215"/>
        <v>32011</v>
      </c>
      <c r="BL380" s="3" t="str">
        <f t="shared" si="216"/>
        <v>35121 PERRET PLANTATION RD CALLAHAN FL 32011</v>
      </c>
      <c r="BM380" s="3" t="str">
        <f t="shared" si="217"/>
        <v>L</v>
      </c>
      <c r="BN380" s="3" t="str">
        <f t="shared" si="218"/>
        <v>Pass</v>
      </c>
      <c r="BO380" s="3" t="str">
        <f t="shared" si="219"/>
        <v>No</v>
      </c>
      <c r="BP380" s="3" t="str">
        <f t="shared" si="220"/>
        <v>FV&lt;$10K</v>
      </c>
      <c r="BQ380" t="s">
        <v>6650</v>
      </c>
      <c r="BR380" s="3" t="str">
        <f t="shared" si="221"/>
        <v>No, &lt; $20K Lien</v>
      </c>
      <c r="BS380" s="3" t="str">
        <f t="shared" si="222"/>
        <v>No, Lien &lt; $20K</v>
      </c>
      <c r="BT380" t="s">
        <v>6650</v>
      </c>
      <c r="BU380" s="3" t="str">
        <f t="shared" si="223"/>
        <v>No</v>
      </c>
      <c r="BV380" s="3" t="str">
        <f t="shared" si="224"/>
        <v>No</v>
      </c>
      <c r="BW380" s="3">
        <f t="shared" si="225"/>
        <v>1</v>
      </c>
      <c r="BX380" s="3" t="str">
        <f t="shared" si="226"/>
        <v>No</v>
      </c>
      <c r="BY380" s="3">
        <f t="shared" si="227"/>
        <v>45108</v>
      </c>
      <c r="BZ380">
        <v>1</v>
      </c>
      <c r="CA380" s="3">
        <f t="shared" si="228"/>
        <v>45108</v>
      </c>
      <c r="CC380" s="3">
        <f t="shared" si="229"/>
        <v>0</v>
      </c>
      <c r="CD380" s="3">
        <f t="shared" si="230"/>
        <v>0</v>
      </c>
      <c r="CE380" s="3" t="str">
        <f t="shared" si="231"/>
        <v/>
      </c>
      <c r="CF380" s="3" t="e">
        <f>HLOOKUP(CE380,'Valuation Data'!$D$2:$K$5,4,FALSE)</f>
        <v>#N/A</v>
      </c>
      <c r="CG380" s="3">
        <f t="shared" si="232"/>
        <v>45108</v>
      </c>
      <c r="CH380" s="3" t="str">
        <f t="shared" si="233"/>
        <v>No</v>
      </c>
      <c r="CI380" s="3" t="str">
        <f>VLOOKUP(R380,'Use Codes &amp; County Type'!A:D,4,FALSE)</f>
        <v>R</v>
      </c>
      <c r="CJ380" s="3" t="str">
        <f t="shared" si="234"/>
        <v>No</v>
      </c>
      <c r="CK380" s="3" t="str">
        <f t="shared" si="235"/>
        <v>Yes</v>
      </c>
      <c r="CL380" s="3">
        <f t="shared" si="236"/>
        <v>0.67</v>
      </c>
      <c r="CM380" s="3">
        <f t="shared" si="237"/>
        <v>30222.36</v>
      </c>
      <c r="CN380" s="3">
        <f t="shared" si="238"/>
        <v>1806.1000000000001</v>
      </c>
      <c r="CO380" s="3">
        <f t="shared" si="239"/>
        <v>28416.260000000002</v>
      </c>
      <c r="CP380" s="3">
        <f t="shared" si="240"/>
        <v>4.003946084951672E-2</v>
      </c>
      <c r="CR380" s="3" t="str">
        <f t="shared" si="241"/>
        <v>No</v>
      </c>
      <c r="CV380" s="3" t="str">
        <f t="shared" si="242"/>
        <v>*Bid</v>
      </c>
      <c r="CW380" s="3">
        <f t="shared" si="243"/>
        <v>379</v>
      </c>
      <c r="CX380" s="3">
        <f t="shared" si="244"/>
        <v>361.22</v>
      </c>
      <c r="CY380" s="3" t="str">
        <f t="shared" si="245"/>
        <v>Ok</v>
      </c>
      <c r="CZ380">
        <v>0</v>
      </c>
      <c r="DA380">
        <v>0</v>
      </c>
    </row>
    <row r="381" spans="1:105" x14ac:dyDescent="0.25">
      <c r="A381">
        <v>380</v>
      </c>
      <c r="B381" t="s">
        <v>3</v>
      </c>
      <c r="C381" t="s">
        <v>489</v>
      </c>
      <c r="D381">
        <v>205</v>
      </c>
      <c r="E381">
        <v>2017</v>
      </c>
      <c r="F381" t="e">
        <f>NA()</f>
        <v>#N/A</v>
      </c>
      <c r="G381" t="e">
        <f>NA()</f>
        <v>#N/A</v>
      </c>
      <c r="H381" s="3" t="e">
        <f t="shared" si="205"/>
        <v>#N/A</v>
      </c>
      <c r="I381" t="e">
        <f>NA()</f>
        <v>#N/A</v>
      </c>
      <c r="J381" t="e">
        <f>NA()</f>
        <v>#N/A</v>
      </c>
      <c r="K381" t="e">
        <f>NA()</f>
        <v>#N/A</v>
      </c>
      <c r="L381" t="e">
        <f>NA()</f>
        <v>#N/A</v>
      </c>
      <c r="M381" t="e">
        <f>NA()</f>
        <v>#N/A</v>
      </c>
      <c r="N381" t="e">
        <f>NA()</f>
        <v>#N/A</v>
      </c>
      <c r="O381" t="e">
        <f>NA()</f>
        <v>#N/A</v>
      </c>
      <c r="P381" t="e">
        <f>NA()</f>
        <v>#N/A</v>
      </c>
      <c r="Q381" t="e">
        <f>NA()</f>
        <v>#N/A</v>
      </c>
      <c r="R381">
        <v>2</v>
      </c>
      <c r="S381" t="s">
        <v>6535</v>
      </c>
      <c r="T381" t="e">
        <f>NA()</f>
        <v>#N/A</v>
      </c>
      <c r="U381" t="e">
        <f>NA()</f>
        <v>#N/A</v>
      </c>
      <c r="V381">
        <v>2017</v>
      </c>
      <c r="W381">
        <v>35566</v>
      </c>
      <c r="X381" t="e">
        <f>NA()</f>
        <v>#N/A</v>
      </c>
      <c r="Y381" t="e">
        <f>NA()</f>
        <v>#N/A</v>
      </c>
      <c r="Z381" t="e">
        <f>NA()</f>
        <v>#N/A</v>
      </c>
      <c r="AA381" s="3">
        <f t="shared" si="206"/>
        <v>0</v>
      </c>
      <c r="AB381" t="s">
        <v>6616</v>
      </c>
      <c r="AC381" t="s">
        <v>6616</v>
      </c>
      <c r="AD381" t="s">
        <v>6616</v>
      </c>
      <c r="AE381" t="s">
        <v>6616</v>
      </c>
      <c r="AF381" t="s">
        <v>6616</v>
      </c>
      <c r="AG381" t="s">
        <v>6616</v>
      </c>
      <c r="AH381" t="s">
        <v>6616</v>
      </c>
      <c r="AI381" t="e">
        <f>NA()</f>
        <v>#N/A</v>
      </c>
      <c r="AJ381" t="e">
        <f>NA()</f>
        <v>#N/A</v>
      </c>
      <c r="AK381" t="e">
        <f>NA()</f>
        <v>#N/A</v>
      </c>
      <c r="AL381" t="e">
        <f>NA()</f>
        <v>#N/A</v>
      </c>
      <c r="AM381" t="e">
        <f>NA()</f>
        <v>#N/A</v>
      </c>
      <c r="AN381" t="e">
        <f>NA()</f>
        <v>#N/A</v>
      </c>
      <c r="AO381" t="e">
        <f>NA()</f>
        <v>#N/A</v>
      </c>
      <c r="AP381" s="3" t="str">
        <f t="shared" si="207"/>
        <v>No</v>
      </c>
      <c r="AQ381" s="3" t="str">
        <f t="shared" si="208"/>
        <v>No</v>
      </c>
      <c r="AR381" s="3" t="str">
        <f t="shared" si="209"/>
        <v>No</v>
      </c>
      <c r="AS381" t="e">
        <f>NA()</f>
        <v>#N/A</v>
      </c>
      <c r="AT381" t="e">
        <f>NA()</f>
        <v>#N/A</v>
      </c>
      <c r="AU381" t="e">
        <f>NA()</f>
        <v>#N/A</v>
      </c>
      <c r="AV381" t="e">
        <f>NA()</f>
        <v>#N/A</v>
      </c>
      <c r="AW381" t="e">
        <f>NA()</f>
        <v>#N/A</v>
      </c>
      <c r="AX381" t="e">
        <f>NA()</f>
        <v>#N/A</v>
      </c>
      <c r="AY381" t="e">
        <f>NA()</f>
        <v>#N/A</v>
      </c>
      <c r="AZ381" t="e">
        <f>NA()</f>
        <v>#N/A</v>
      </c>
      <c r="BA381">
        <v>0</v>
      </c>
      <c r="BB381" t="s">
        <v>6617</v>
      </c>
      <c r="BC381" t="e">
        <f>NA()</f>
        <v>#N/A</v>
      </c>
      <c r="BD381" s="4" t="str">
        <f t="shared" si="210"/>
        <v>No</v>
      </c>
      <c r="BE381" t="e">
        <f>NA()</f>
        <v>#N/A</v>
      </c>
      <c r="BF381" s="3" t="str">
        <f t="shared" si="211"/>
        <v>No</v>
      </c>
      <c r="BG381" t="e">
        <f>NA()</f>
        <v>#N/A</v>
      </c>
      <c r="BH381" s="3" t="e">
        <f t="shared" si="212"/>
        <v>#N/A</v>
      </c>
      <c r="BI381" s="3" t="e">
        <f t="shared" si="213"/>
        <v>#N/A</v>
      </c>
      <c r="BJ381" s="3" t="e">
        <f t="shared" si="214"/>
        <v>#N/A</v>
      </c>
      <c r="BK381" s="3" t="e">
        <f t="shared" si="215"/>
        <v>#N/A</v>
      </c>
      <c r="BL381" s="3" t="e">
        <f t="shared" si="216"/>
        <v>#N/A</v>
      </c>
      <c r="BM381" s="3" t="e">
        <f t="shared" si="217"/>
        <v>#N/A</v>
      </c>
      <c r="BN381" s="3" t="str">
        <f t="shared" si="218"/>
        <v>Pass</v>
      </c>
      <c r="BO381" s="3" t="e">
        <f t="shared" si="219"/>
        <v>#N/A</v>
      </c>
      <c r="BP381" s="3" t="str">
        <f t="shared" si="220"/>
        <v>FV&lt;$10K</v>
      </c>
      <c r="BQ381" t="s">
        <v>6650</v>
      </c>
      <c r="BR381" s="3" t="str">
        <f t="shared" si="221"/>
        <v>No, &lt; $20K Lien</v>
      </c>
      <c r="BS381" s="3" t="str">
        <f t="shared" si="222"/>
        <v>No, Lien &lt; $20K</v>
      </c>
      <c r="BT381" t="s">
        <v>6650</v>
      </c>
      <c r="BU381" s="3" t="str">
        <f t="shared" si="223"/>
        <v>No</v>
      </c>
      <c r="BV381" s="3" t="str">
        <f t="shared" si="224"/>
        <v>No</v>
      </c>
      <c r="BW381" s="3">
        <f t="shared" si="225"/>
        <v>0</v>
      </c>
      <c r="BX381" s="3" t="str">
        <f t="shared" si="226"/>
        <v>No</v>
      </c>
      <c r="BY381" s="3">
        <f t="shared" si="227"/>
        <v>35566</v>
      </c>
      <c r="BZ381">
        <v>1</v>
      </c>
      <c r="CA381" s="3">
        <f t="shared" si="228"/>
        <v>35566</v>
      </c>
      <c r="CC381" s="3" t="e">
        <f t="shared" si="229"/>
        <v>#N/A</v>
      </c>
      <c r="CD381" s="3" t="e">
        <f t="shared" si="230"/>
        <v>#N/A</v>
      </c>
      <c r="CE381" s="3" t="str">
        <f t="shared" si="231"/>
        <v/>
      </c>
      <c r="CF381" s="3" t="e">
        <f>HLOOKUP(CE381,'Valuation Data'!$D$2:$K$5,4,FALSE)</f>
        <v>#N/A</v>
      </c>
      <c r="CG381" s="3">
        <f t="shared" si="232"/>
        <v>35566</v>
      </c>
      <c r="CH381" s="3" t="str">
        <f t="shared" si="233"/>
        <v>No</v>
      </c>
      <c r="CI381" s="3" t="str">
        <f>VLOOKUP(R381,'Use Codes &amp; County Type'!A:D,4,FALSE)</f>
        <v>R</v>
      </c>
      <c r="CJ381" s="3" t="str">
        <f t="shared" si="234"/>
        <v>No</v>
      </c>
      <c r="CK381" s="3" t="str">
        <f t="shared" si="235"/>
        <v>Yes</v>
      </c>
      <c r="CL381" s="3">
        <f t="shared" si="236"/>
        <v>0.67</v>
      </c>
      <c r="CM381" s="3">
        <f t="shared" si="237"/>
        <v>23829.22</v>
      </c>
      <c r="CN381" s="3" t="e">
        <f t="shared" si="238"/>
        <v>#N/A</v>
      </c>
      <c r="CO381" s="3" t="e">
        <f t="shared" si="239"/>
        <v>#N/A</v>
      </c>
      <c r="CP381" s="3" t="e">
        <f t="shared" si="240"/>
        <v>#N/A</v>
      </c>
      <c r="CR381" s="3" t="e">
        <f t="shared" si="241"/>
        <v>#N/A</v>
      </c>
      <c r="CV381" s="3" t="e">
        <f t="shared" si="242"/>
        <v>#N/A</v>
      </c>
      <c r="CW381" s="3">
        <f t="shared" si="243"/>
        <v>380</v>
      </c>
      <c r="CX381" s="3">
        <f t="shared" si="244"/>
        <v>205</v>
      </c>
      <c r="CY381" s="3" t="e">
        <f t="shared" si="245"/>
        <v>#N/A</v>
      </c>
      <c r="CZ381" t="e">
        <f>NA()</f>
        <v>#N/A</v>
      </c>
      <c r="DA381" t="e">
        <f>NA()</f>
        <v>#N/A</v>
      </c>
    </row>
    <row r="382" spans="1:105" x14ac:dyDescent="0.25">
      <c r="A382">
        <v>381</v>
      </c>
      <c r="B382" t="s">
        <v>3</v>
      </c>
      <c r="C382" t="s">
        <v>490</v>
      </c>
      <c r="D382">
        <v>1212.18</v>
      </c>
      <c r="E382">
        <v>2017</v>
      </c>
      <c r="F382">
        <v>1212.18</v>
      </c>
      <c r="G382">
        <v>1212.18</v>
      </c>
      <c r="H382" s="3">
        <f t="shared" si="205"/>
        <v>0</v>
      </c>
      <c r="I382">
        <v>35041</v>
      </c>
      <c r="J382" t="s">
        <v>2735</v>
      </c>
      <c r="K382" t="s">
        <v>2738</v>
      </c>
      <c r="L382">
        <v>32011</v>
      </c>
      <c r="M382" t="s">
        <v>3016</v>
      </c>
      <c r="N382" t="s">
        <v>4759</v>
      </c>
      <c r="O382">
        <v>-81.869087023903106</v>
      </c>
      <c r="P382">
        <v>30.601289233580701</v>
      </c>
      <c r="Q382" t="s">
        <v>5048</v>
      </c>
      <c r="R382">
        <v>2</v>
      </c>
      <c r="S382" t="s">
        <v>6535</v>
      </c>
      <c r="T382">
        <v>1006</v>
      </c>
      <c r="U382" t="s">
        <v>6578</v>
      </c>
      <c r="V382">
        <v>2017</v>
      </c>
      <c r="W382">
        <v>67425</v>
      </c>
      <c r="X382">
        <v>2017</v>
      </c>
      <c r="Y382">
        <v>78110</v>
      </c>
      <c r="Z382">
        <v>1091.24</v>
      </c>
      <c r="AA382" s="3">
        <f t="shared" si="206"/>
        <v>0.90022933887706447</v>
      </c>
      <c r="AB382" t="s">
        <v>6616</v>
      </c>
      <c r="AD382" t="s">
        <v>6616</v>
      </c>
      <c r="AF382" t="s">
        <v>6616</v>
      </c>
      <c r="AI382" t="s">
        <v>6618</v>
      </c>
      <c r="AJ382" t="s">
        <v>6618</v>
      </c>
      <c r="AK382" t="s">
        <v>6618</v>
      </c>
      <c r="AL382" t="s">
        <v>6618</v>
      </c>
      <c r="AM382" t="s">
        <v>6618</v>
      </c>
      <c r="AN382">
        <v>0</v>
      </c>
      <c r="AO382">
        <v>0</v>
      </c>
      <c r="AP382" s="3" t="str">
        <f t="shared" si="207"/>
        <v>No</v>
      </c>
      <c r="AQ382" s="3" t="str">
        <f t="shared" si="208"/>
        <v>No</v>
      </c>
      <c r="AR382" s="3" t="str">
        <f t="shared" si="209"/>
        <v>No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 t="s">
        <v>6634</v>
      </c>
      <c r="AZ382" t="s">
        <v>6638</v>
      </c>
      <c r="BA382">
        <v>0</v>
      </c>
      <c r="BB382" t="s">
        <v>6616</v>
      </c>
      <c r="BC382" t="s">
        <v>6616</v>
      </c>
      <c r="BD382" s="4" t="str">
        <f t="shared" si="210"/>
        <v>No</v>
      </c>
      <c r="BE382" t="s">
        <v>6640</v>
      </c>
      <c r="BF382" s="3" t="str">
        <f t="shared" si="211"/>
        <v>No</v>
      </c>
      <c r="BG382" t="s">
        <v>6645</v>
      </c>
      <c r="BH382" s="3" t="str">
        <f t="shared" si="212"/>
        <v>35041 DUCKPOND CT</v>
      </c>
      <c r="BI382" s="3" t="str">
        <f t="shared" si="213"/>
        <v>Callahan</v>
      </c>
      <c r="BJ382" s="3" t="str">
        <f t="shared" si="214"/>
        <v>Florida</v>
      </c>
      <c r="BK382" s="3">
        <f t="shared" si="215"/>
        <v>32011</v>
      </c>
      <c r="BL382" s="3" t="str">
        <f t="shared" si="216"/>
        <v>35041 DUCKPOND CT CALLAHAN FL 32011</v>
      </c>
      <c r="BM382" s="3" t="str">
        <f t="shared" si="217"/>
        <v/>
      </c>
      <c r="BN382" s="3" t="str">
        <f t="shared" si="218"/>
        <v>Pass</v>
      </c>
      <c r="BO382" s="3" t="str">
        <f t="shared" si="219"/>
        <v>No</v>
      </c>
      <c r="BP382" s="3" t="str">
        <f t="shared" si="220"/>
        <v>FV&lt;$10K</v>
      </c>
      <c r="BQ382" t="s">
        <v>6650</v>
      </c>
      <c r="BR382" s="3" t="str">
        <f t="shared" si="221"/>
        <v>No, &lt; $20K Lien</v>
      </c>
      <c r="BS382" s="3" t="str">
        <f t="shared" si="222"/>
        <v>No, Lien &lt; $20K</v>
      </c>
      <c r="BT382" t="s">
        <v>6650</v>
      </c>
      <c r="BU382" s="3" t="str">
        <f t="shared" si="223"/>
        <v>No</v>
      </c>
      <c r="BV382" s="3" t="str">
        <f t="shared" si="224"/>
        <v>No</v>
      </c>
      <c r="BW382" s="3">
        <f t="shared" si="225"/>
        <v>0</v>
      </c>
      <c r="BX382" s="3" t="str">
        <f t="shared" si="226"/>
        <v>No</v>
      </c>
      <c r="BY382" s="3">
        <f t="shared" si="227"/>
        <v>67425</v>
      </c>
      <c r="BZ382">
        <v>1</v>
      </c>
      <c r="CA382" s="3">
        <f t="shared" si="228"/>
        <v>67425</v>
      </c>
      <c r="CC382" s="3">
        <f t="shared" si="229"/>
        <v>0</v>
      </c>
      <c r="CD382" s="3">
        <f t="shared" si="230"/>
        <v>0</v>
      </c>
      <c r="CE382" s="3" t="str">
        <f t="shared" si="231"/>
        <v/>
      </c>
      <c r="CF382" s="3" t="e">
        <f>HLOOKUP(CE382,'Valuation Data'!$D$2:$K$5,4,FALSE)</f>
        <v>#N/A</v>
      </c>
      <c r="CG382" s="3">
        <f t="shared" si="232"/>
        <v>67425</v>
      </c>
      <c r="CH382" s="3" t="str">
        <f t="shared" si="233"/>
        <v>No</v>
      </c>
      <c r="CI382" s="3" t="str">
        <f>VLOOKUP(R382,'Use Codes &amp; County Type'!A:D,4,FALSE)</f>
        <v>R</v>
      </c>
      <c r="CJ382" s="3" t="str">
        <f t="shared" si="234"/>
        <v>No</v>
      </c>
      <c r="CK382" s="3" t="str">
        <f t="shared" si="235"/>
        <v>No</v>
      </c>
      <c r="CL382" s="3">
        <f t="shared" si="236"/>
        <v>0.35</v>
      </c>
      <c r="CM382" s="3">
        <f t="shared" si="237"/>
        <v>23598.75</v>
      </c>
      <c r="CN382" s="3">
        <f t="shared" si="238"/>
        <v>4848.72</v>
      </c>
      <c r="CO382" s="3">
        <f t="shared" si="239"/>
        <v>18750.03</v>
      </c>
      <c r="CP382" s="3">
        <f t="shared" si="240"/>
        <v>7.1912791991101233E-2</v>
      </c>
      <c r="CR382" s="3" t="str">
        <f t="shared" si="241"/>
        <v>No</v>
      </c>
      <c r="CV382" s="3" t="str">
        <f t="shared" si="242"/>
        <v>*Bid</v>
      </c>
      <c r="CW382" s="3">
        <f t="shared" si="243"/>
        <v>381</v>
      </c>
      <c r="CX382" s="3">
        <f t="shared" si="244"/>
        <v>1212.18</v>
      </c>
      <c r="CY382" s="3" t="str">
        <f t="shared" si="245"/>
        <v>Ok</v>
      </c>
      <c r="CZ382">
        <v>0</v>
      </c>
      <c r="DA382">
        <v>0</v>
      </c>
    </row>
    <row r="383" spans="1:105" x14ac:dyDescent="0.25">
      <c r="A383">
        <v>382</v>
      </c>
      <c r="B383" t="s">
        <v>3</v>
      </c>
      <c r="C383" t="s">
        <v>491</v>
      </c>
      <c r="D383">
        <v>38.590000000000003</v>
      </c>
      <c r="E383">
        <v>2017</v>
      </c>
      <c r="F383" t="e">
        <f>NA()</f>
        <v>#N/A</v>
      </c>
      <c r="G383" t="e">
        <f>NA()</f>
        <v>#N/A</v>
      </c>
      <c r="H383" s="3" t="e">
        <f t="shared" si="205"/>
        <v>#N/A</v>
      </c>
      <c r="I383" t="e">
        <f>NA()</f>
        <v>#N/A</v>
      </c>
      <c r="J383" t="e">
        <f>NA()</f>
        <v>#N/A</v>
      </c>
      <c r="K383" t="e">
        <f>NA()</f>
        <v>#N/A</v>
      </c>
      <c r="L383" t="e">
        <f>NA()</f>
        <v>#N/A</v>
      </c>
      <c r="M383" t="e">
        <f>NA()</f>
        <v>#N/A</v>
      </c>
      <c r="N383" t="e">
        <f>NA()</f>
        <v>#N/A</v>
      </c>
      <c r="O383" t="e">
        <f>NA()</f>
        <v>#N/A</v>
      </c>
      <c r="P383" t="e">
        <f>NA()</f>
        <v>#N/A</v>
      </c>
      <c r="Q383" t="e">
        <f>NA()</f>
        <v>#N/A</v>
      </c>
      <c r="R383">
        <v>93</v>
      </c>
      <c r="S383" t="s">
        <v>6545</v>
      </c>
      <c r="T383" t="e">
        <f>NA()</f>
        <v>#N/A</v>
      </c>
      <c r="U383" t="e">
        <f>NA()</f>
        <v>#N/A</v>
      </c>
      <c r="V383">
        <v>2017</v>
      </c>
      <c r="W383">
        <v>403</v>
      </c>
      <c r="X383" t="e">
        <f>NA()</f>
        <v>#N/A</v>
      </c>
      <c r="Y383" t="e">
        <f>NA()</f>
        <v>#N/A</v>
      </c>
      <c r="Z383" t="e">
        <f>NA()</f>
        <v>#N/A</v>
      </c>
      <c r="AA383" s="3">
        <f t="shared" si="206"/>
        <v>0</v>
      </c>
      <c r="AB383" t="s">
        <v>6617</v>
      </c>
      <c r="AC383" t="s">
        <v>6617</v>
      </c>
      <c r="AD383" t="s">
        <v>6617</v>
      </c>
      <c r="AE383" t="s">
        <v>6617</v>
      </c>
      <c r="AF383" t="s">
        <v>6617</v>
      </c>
      <c r="AG383" t="s">
        <v>6617</v>
      </c>
      <c r="AI383" t="e">
        <f>NA()</f>
        <v>#N/A</v>
      </c>
      <c r="AJ383" t="e">
        <f>NA()</f>
        <v>#N/A</v>
      </c>
      <c r="AK383" t="e">
        <f>NA()</f>
        <v>#N/A</v>
      </c>
      <c r="AL383" t="e">
        <f>NA()</f>
        <v>#N/A</v>
      </c>
      <c r="AM383" t="e">
        <f>NA()</f>
        <v>#N/A</v>
      </c>
      <c r="AN383" t="e">
        <f>NA()</f>
        <v>#N/A</v>
      </c>
      <c r="AO383" t="e">
        <f>NA()</f>
        <v>#N/A</v>
      </c>
      <c r="AP383" s="3" t="str">
        <f t="shared" si="207"/>
        <v>Yes</v>
      </c>
      <c r="AQ383" s="3" t="str">
        <f t="shared" si="208"/>
        <v>No</v>
      </c>
      <c r="AR383" s="3" t="str">
        <f t="shared" si="209"/>
        <v>Yes</v>
      </c>
      <c r="AS383" t="e">
        <f>NA()</f>
        <v>#N/A</v>
      </c>
      <c r="AT383" t="e">
        <f>NA()</f>
        <v>#N/A</v>
      </c>
      <c r="AU383" t="e">
        <f>NA()</f>
        <v>#N/A</v>
      </c>
      <c r="AV383" t="e">
        <f>NA()</f>
        <v>#N/A</v>
      </c>
      <c r="AW383" t="e">
        <f>NA()</f>
        <v>#N/A</v>
      </c>
      <c r="AX383" t="e">
        <f>NA()</f>
        <v>#N/A</v>
      </c>
      <c r="AY383" t="e">
        <f>NA()</f>
        <v>#N/A</v>
      </c>
      <c r="AZ383" t="e">
        <f>NA()</f>
        <v>#N/A</v>
      </c>
      <c r="BA383">
        <v>6</v>
      </c>
      <c r="BB383" t="s">
        <v>6616</v>
      </c>
      <c r="BC383" t="e">
        <f>NA()</f>
        <v>#N/A</v>
      </c>
      <c r="BD383" s="4" t="str">
        <f t="shared" si="210"/>
        <v>No</v>
      </c>
      <c r="BE383" t="e">
        <f>NA()</f>
        <v>#N/A</v>
      </c>
      <c r="BF383" s="3" t="str">
        <f t="shared" si="211"/>
        <v>No</v>
      </c>
      <c r="BG383" t="e">
        <f>NA()</f>
        <v>#N/A</v>
      </c>
      <c r="BH383" s="3" t="e">
        <f t="shared" si="212"/>
        <v>#N/A</v>
      </c>
      <c r="BI383" s="3" t="e">
        <f t="shared" si="213"/>
        <v>#N/A</v>
      </c>
      <c r="BJ383" s="3" t="e">
        <f t="shared" si="214"/>
        <v>#N/A</v>
      </c>
      <c r="BK383" s="3" t="e">
        <f t="shared" si="215"/>
        <v>#N/A</v>
      </c>
      <c r="BL383" s="3" t="e">
        <f t="shared" si="216"/>
        <v>#N/A</v>
      </c>
      <c r="BM383" s="3" t="e">
        <f t="shared" si="217"/>
        <v>#N/A</v>
      </c>
      <c r="BN383" s="3" t="str">
        <f t="shared" si="218"/>
        <v>Lien&lt;$150</v>
      </c>
      <c r="BO383" s="3" t="e">
        <f t="shared" si="219"/>
        <v>#N/A</v>
      </c>
      <c r="BP383" s="3" t="str">
        <f t="shared" si="220"/>
        <v>FV&lt;$10K</v>
      </c>
      <c r="BQ383" t="s">
        <v>6650</v>
      </c>
      <c r="BR383" s="3" t="str">
        <f t="shared" si="221"/>
        <v>No, &lt; $20K Lien</v>
      </c>
      <c r="BS383" s="3" t="str">
        <f t="shared" si="222"/>
        <v>No, Lien &lt; $20K</v>
      </c>
      <c r="BT383" t="s">
        <v>6650</v>
      </c>
      <c r="BU383" s="3" t="str">
        <f t="shared" si="223"/>
        <v>Yes</v>
      </c>
      <c r="BV383" s="3" t="str">
        <f t="shared" si="224"/>
        <v>No</v>
      </c>
      <c r="BW383" s="3">
        <f t="shared" si="225"/>
        <v>6</v>
      </c>
      <c r="BX383" s="3" t="str">
        <f t="shared" si="226"/>
        <v>No</v>
      </c>
      <c r="BY383" s="3">
        <f t="shared" si="227"/>
        <v>403</v>
      </c>
      <c r="BZ383">
        <v>1</v>
      </c>
      <c r="CA383" s="3">
        <f t="shared" si="228"/>
        <v>403</v>
      </c>
      <c r="CC383" s="3" t="e">
        <f t="shared" si="229"/>
        <v>#N/A</v>
      </c>
      <c r="CD383" s="3" t="e">
        <f t="shared" si="230"/>
        <v>#N/A</v>
      </c>
      <c r="CE383" s="3" t="str">
        <f t="shared" si="231"/>
        <v/>
      </c>
      <c r="CF383" s="3" t="e">
        <f>HLOOKUP(CE383,'Valuation Data'!$D$2:$K$5,4,FALSE)</f>
        <v>#N/A</v>
      </c>
      <c r="CG383" s="3">
        <f t="shared" si="232"/>
        <v>403</v>
      </c>
      <c r="CH383" s="3" t="str">
        <f t="shared" si="233"/>
        <v>No</v>
      </c>
      <c r="CI383" s="3" t="str">
        <f>VLOOKUP(R383,'Use Codes &amp; County Type'!A:D,4,FALSE)</f>
        <v>V</v>
      </c>
      <c r="CJ383" s="3" t="str">
        <f t="shared" si="234"/>
        <v>Yes</v>
      </c>
      <c r="CK383" s="3" t="str">
        <f t="shared" si="235"/>
        <v>No</v>
      </c>
      <c r="CL383" s="3">
        <f t="shared" si="236"/>
        <v>0</v>
      </c>
      <c r="CM383" s="3">
        <f t="shared" si="237"/>
        <v>0</v>
      </c>
      <c r="CN383" s="3" t="e">
        <f t="shared" si="238"/>
        <v>#N/A</v>
      </c>
      <c r="CO383" s="3" t="e">
        <f t="shared" si="239"/>
        <v>#N/A</v>
      </c>
      <c r="CP383" s="3" t="e">
        <f t="shared" si="240"/>
        <v>#N/A</v>
      </c>
      <c r="CR383" s="3" t="str">
        <f t="shared" si="241"/>
        <v>No</v>
      </c>
      <c r="CV383" s="3" t="str">
        <f t="shared" si="242"/>
        <v>Lien&lt;$150</v>
      </c>
      <c r="CW383" s="3">
        <f t="shared" si="243"/>
        <v>382</v>
      </c>
      <c r="CX383" s="3">
        <f t="shared" si="244"/>
        <v>38.590000000000003</v>
      </c>
      <c r="CY383" s="3" t="str">
        <f t="shared" si="245"/>
        <v>Ok</v>
      </c>
      <c r="CZ383" t="e">
        <f>NA()</f>
        <v>#N/A</v>
      </c>
      <c r="DA383" t="e">
        <f>NA()</f>
        <v>#N/A</v>
      </c>
    </row>
    <row r="384" spans="1:105" x14ac:dyDescent="0.25">
      <c r="A384">
        <v>383</v>
      </c>
      <c r="B384" t="s">
        <v>3</v>
      </c>
      <c r="C384" t="s">
        <v>492</v>
      </c>
      <c r="D384">
        <v>1045.31</v>
      </c>
      <c r="E384">
        <v>2017</v>
      </c>
      <c r="F384">
        <v>1045.31</v>
      </c>
      <c r="G384">
        <v>1045.31</v>
      </c>
      <c r="H384" s="3">
        <f t="shared" si="205"/>
        <v>0</v>
      </c>
      <c r="I384">
        <v>35488</v>
      </c>
      <c r="J384" t="s">
        <v>2735</v>
      </c>
      <c r="K384" t="s">
        <v>2738</v>
      </c>
      <c r="L384">
        <v>32011</v>
      </c>
      <c r="M384" t="s">
        <v>3017</v>
      </c>
      <c r="N384" t="s">
        <v>4759</v>
      </c>
      <c r="O384">
        <v>-81.864980838879902</v>
      </c>
      <c r="P384">
        <v>30.608302361330601</v>
      </c>
      <c r="Q384" t="s">
        <v>5049</v>
      </c>
      <c r="R384">
        <v>1</v>
      </c>
      <c r="S384" t="s">
        <v>6539</v>
      </c>
      <c r="T384">
        <v>1001</v>
      </c>
      <c r="U384" t="s">
        <v>6582</v>
      </c>
      <c r="V384">
        <v>2017</v>
      </c>
      <c r="W384">
        <v>101495</v>
      </c>
      <c r="X384">
        <v>2017</v>
      </c>
      <c r="Y384">
        <v>127724</v>
      </c>
      <c r="Z384">
        <v>936.95</v>
      </c>
      <c r="AA384" s="3">
        <f t="shared" si="206"/>
        <v>0.89633697180740646</v>
      </c>
      <c r="AB384" t="s">
        <v>6616</v>
      </c>
      <c r="AC384" t="s">
        <v>6616</v>
      </c>
      <c r="AD384" t="s">
        <v>6616</v>
      </c>
      <c r="AF384" t="s">
        <v>6616</v>
      </c>
      <c r="AI384" t="s">
        <v>6618</v>
      </c>
      <c r="AJ384" t="s">
        <v>6618</v>
      </c>
      <c r="AK384" t="s">
        <v>6618</v>
      </c>
      <c r="AL384" t="s">
        <v>6618</v>
      </c>
      <c r="AM384" t="s">
        <v>6618</v>
      </c>
      <c r="AN384" t="s">
        <v>6618</v>
      </c>
      <c r="AO384" t="s">
        <v>6618</v>
      </c>
      <c r="AP384" s="3" t="str">
        <f t="shared" si="207"/>
        <v>No</v>
      </c>
      <c r="AQ384" s="3" t="str">
        <f t="shared" si="208"/>
        <v>No</v>
      </c>
      <c r="AR384" s="3" t="str">
        <f t="shared" si="209"/>
        <v>No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 t="s">
        <v>6634</v>
      </c>
      <c r="AZ384" t="s">
        <v>6638</v>
      </c>
      <c r="BA384">
        <v>1</v>
      </c>
      <c r="BB384" t="s">
        <v>6617</v>
      </c>
      <c r="BC384" t="s">
        <v>6616</v>
      </c>
      <c r="BD384" s="4" t="str">
        <f t="shared" si="210"/>
        <v>No</v>
      </c>
      <c r="BE384" t="s">
        <v>6640</v>
      </c>
      <c r="BF384" s="3" t="str">
        <f t="shared" si="211"/>
        <v>No</v>
      </c>
      <c r="BG384" t="s">
        <v>6645</v>
      </c>
      <c r="BH384" s="3" t="str">
        <f t="shared" si="212"/>
        <v>35488 BRADDOCK RD</v>
      </c>
      <c r="BI384" s="3" t="str">
        <f t="shared" si="213"/>
        <v>Callahan</v>
      </c>
      <c r="BJ384" s="3" t="str">
        <f t="shared" si="214"/>
        <v>Florida</v>
      </c>
      <c r="BK384" s="3">
        <f t="shared" si="215"/>
        <v>32011</v>
      </c>
      <c r="BL384" s="3" t="str">
        <f t="shared" si="216"/>
        <v>35488 BRADDOCK RD CALLAHAN FL 32011</v>
      </c>
      <c r="BM384" s="3" t="str">
        <f t="shared" si="217"/>
        <v/>
      </c>
      <c r="BN384" s="3" t="str">
        <f t="shared" si="218"/>
        <v>Pass</v>
      </c>
      <c r="BO384" s="3" t="str">
        <f t="shared" si="219"/>
        <v>No</v>
      </c>
      <c r="BP384" s="3" t="str">
        <f t="shared" si="220"/>
        <v>FV&lt;$10K</v>
      </c>
      <c r="BQ384" t="s">
        <v>6650</v>
      </c>
      <c r="BR384" s="3" t="str">
        <f t="shared" si="221"/>
        <v>No, &lt; $20K Lien</v>
      </c>
      <c r="BS384" s="3" t="str">
        <f t="shared" si="222"/>
        <v>No, Lien &lt; $20K</v>
      </c>
      <c r="BT384" t="s">
        <v>6650</v>
      </c>
      <c r="BU384" s="3" t="str">
        <f t="shared" si="223"/>
        <v>No</v>
      </c>
      <c r="BV384" s="3" t="str">
        <f t="shared" si="224"/>
        <v>No</v>
      </c>
      <c r="BW384" s="3">
        <f t="shared" si="225"/>
        <v>1</v>
      </c>
      <c r="BX384" s="3" t="str">
        <f t="shared" si="226"/>
        <v>No</v>
      </c>
      <c r="BY384" s="3">
        <f t="shared" si="227"/>
        <v>101495</v>
      </c>
      <c r="BZ384">
        <v>1</v>
      </c>
      <c r="CA384" s="3">
        <f t="shared" si="228"/>
        <v>101495</v>
      </c>
      <c r="CC384" s="3">
        <f t="shared" si="229"/>
        <v>0</v>
      </c>
      <c r="CD384" s="3">
        <f t="shared" si="230"/>
        <v>0</v>
      </c>
      <c r="CE384" s="3" t="str">
        <f t="shared" si="231"/>
        <v/>
      </c>
      <c r="CF384" s="3" t="e">
        <f>HLOOKUP(CE384,'Valuation Data'!$D$2:$K$5,4,FALSE)</f>
        <v>#N/A</v>
      </c>
      <c r="CG384" s="3">
        <f t="shared" si="232"/>
        <v>101495</v>
      </c>
      <c r="CH384" s="3" t="str">
        <f t="shared" si="233"/>
        <v>No</v>
      </c>
      <c r="CI384" s="3" t="str">
        <f>VLOOKUP(R384,'Use Codes &amp; County Type'!A:D,4,FALSE)</f>
        <v>S</v>
      </c>
      <c r="CJ384" s="3" t="str">
        <f t="shared" si="234"/>
        <v>No</v>
      </c>
      <c r="CK384" s="3" t="str">
        <f t="shared" si="235"/>
        <v>Yes</v>
      </c>
      <c r="CL384" s="3">
        <f t="shared" si="236"/>
        <v>0.67</v>
      </c>
      <c r="CM384" s="3">
        <f t="shared" si="237"/>
        <v>68001.650000000009</v>
      </c>
      <c r="CN384" s="3">
        <f t="shared" si="238"/>
        <v>5226.5499999999993</v>
      </c>
      <c r="CO384" s="3">
        <f t="shared" si="239"/>
        <v>62775.100000000006</v>
      </c>
      <c r="CP384" s="3">
        <f t="shared" si="240"/>
        <v>5.1495640179319173E-2</v>
      </c>
      <c r="CR384" s="3" t="str">
        <f t="shared" si="241"/>
        <v>No</v>
      </c>
      <c r="CV384" s="3" t="str">
        <f t="shared" si="242"/>
        <v>*Bid</v>
      </c>
      <c r="CW384" s="3">
        <f t="shared" si="243"/>
        <v>383</v>
      </c>
      <c r="CX384" s="3">
        <f t="shared" si="244"/>
        <v>1045.31</v>
      </c>
      <c r="CY384" s="3" t="str">
        <f t="shared" si="245"/>
        <v>Ok</v>
      </c>
      <c r="CZ384">
        <v>0</v>
      </c>
      <c r="DA384">
        <v>0</v>
      </c>
    </row>
    <row r="385" spans="1:105" x14ac:dyDescent="0.25">
      <c r="A385">
        <v>384</v>
      </c>
      <c r="B385" t="s">
        <v>3</v>
      </c>
      <c r="C385" t="s">
        <v>493</v>
      </c>
      <c r="D385">
        <v>1332.32</v>
      </c>
      <c r="E385">
        <v>2017</v>
      </c>
      <c r="F385">
        <v>1332.32</v>
      </c>
      <c r="G385">
        <v>1332.32</v>
      </c>
      <c r="H385" s="3">
        <f t="shared" si="205"/>
        <v>0</v>
      </c>
      <c r="I385">
        <v>35086</v>
      </c>
      <c r="J385" t="s">
        <v>2735</v>
      </c>
      <c r="K385" t="s">
        <v>2738</v>
      </c>
      <c r="L385">
        <v>32011</v>
      </c>
      <c r="M385" t="s">
        <v>3018</v>
      </c>
      <c r="N385" t="s">
        <v>4759</v>
      </c>
      <c r="O385">
        <v>-81.865516354367401</v>
      </c>
      <c r="P385">
        <v>30.6028389414389</v>
      </c>
      <c r="Q385" t="s">
        <v>5050</v>
      </c>
      <c r="R385">
        <v>1</v>
      </c>
      <c r="S385" t="s">
        <v>6539</v>
      </c>
      <c r="T385">
        <v>1001</v>
      </c>
      <c r="U385" t="s">
        <v>6582</v>
      </c>
      <c r="V385">
        <v>2017</v>
      </c>
      <c r="W385">
        <v>79421</v>
      </c>
      <c r="X385">
        <v>2017</v>
      </c>
      <c r="Y385">
        <v>77321</v>
      </c>
      <c r="Z385">
        <v>1170.55</v>
      </c>
      <c r="AA385" s="3">
        <f t="shared" si="206"/>
        <v>0.87858022096793564</v>
      </c>
      <c r="AB385" t="s">
        <v>6616</v>
      </c>
      <c r="AC385" t="s">
        <v>6616</v>
      </c>
      <c r="AI385" t="s">
        <v>6618</v>
      </c>
      <c r="AJ385" t="s">
        <v>6618</v>
      </c>
      <c r="AK385" t="s">
        <v>6618</v>
      </c>
      <c r="AL385" t="s">
        <v>6618</v>
      </c>
      <c r="AM385">
        <v>0</v>
      </c>
      <c r="AN385">
        <v>0</v>
      </c>
      <c r="AO385">
        <v>0</v>
      </c>
      <c r="AP385" s="3" t="str">
        <f t="shared" si="207"/>
        <v>No</v>
      </c>
      <c r="AQ385" s="3" t="str">
        <f t="shared" si="208"/>
        <v>No</v>
      </c>
      <c r="AR385" s="3" t="str">
        <f t="shared" si="209"/>
        <v>No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 t="s">
        <v>6634</v>
      </c>
      <c r="AZ385" t="s">
        <v>6638</v>
      </c>
      <c r="BA385">
        <v>0</v>
      </c>
      <c r="BB385" t="s">
        <v>6616</v>
      </c>
      <c r="BC385" t="s">
        <v>6616</v>
      </c>
      <c r="BD385" s="4" t="str">
        <f t="shared" si="210"/>
        <v>No</v>
      </c>
      <c r="BE385" t="s">
        <v>6640</v>
      </c>
      <c r="BF385" s="3" t="str">
        <f t="shared" si="211"/>
        <v>No</v>
      </c>
      <c r="BG385" t="s">
        <v>6645</v>
      </c>
      <c r="BH385" s="3" t="str">
        <f t="shared" si="212"/>
        <v>35086 BRADDOCK RD</v>
      </c>
      <c r="BI385" s="3" t="str">
        <f t="shared" si="213"/>
        <v>Callahan</v>
      </c>
      <c r="BJ385" s="3" t="str">
        <f t="shared" si="214"/>
        <v>Florida</v>
      </c>
      <c r="BK385" s="3">
        <f t="shared" si="215"/>
        <v>32011</v>
      </c>
      <c r="BL385" s="3" t="str">
        <f t="shared" si="216"/>
        <v>35086 BRADDOCK RD CALLAHAN FL 32011</v>
      </c>
      <c r="BM385" s="3" t="str">
        <f t="shared" si="217"/>
        <v/>
      </c>
      <c r="BN385" s="3" t="str">
        <f t="shared" si="218"/>
        <v>Pass</v>
      </c>
      <c r="BO385" s="3" t="str">
        <f t="shared" si="219"/>
        <v>No</v>
      </c>
      <c r="BP385" s="3" t="str">
        <f t="shared" si="220"/>
        <v>FV&lt;$10K</v>
      </c>
      <c r="BQ385" t="s">
        <v>6650</v>
      </c>
      <c r="BR385" s="3" t="str">
        <f t="shared" si="221"/>
        <v>No, &lt; $20K Lien</v>
      </c>
      <c r="BS385" s="3" t="str">
        <f t="shared" si="222"/>
        <v>No, Lien &lt; $20K</v>
      </c>
      <c r="BT385" t="s">
        <v>6650</v>
      </c>
      <c r="BU385" s="3" t="str">
        <f t="shared" si="223"/>
        <v>No</v>
      </c>
      <c r="BV385" s="3" t="str">
        <f t="shared" si="224"/>
        <v>No</v>
      </c>
      <c r="BW385" s="3">
        <f t="shared" si="225"/>
        <v>0</v>
      </c>
      <c r="BX385" s="3" t="str">
        <f t="shared" si="226"/>
        <v>No</v>
      </c>
      <c r="BY385" s="3">
        <f t="shared" si="227"/>
        <v>79421</v>
      </c>
      <c r="BZ385">
        <v>1</v>
      </c>
      <c r="CA385" s="3">
        <f t="shared" si="228"/>
        <v>79421</v>
      </c>
      <c r="CC385" s="3">
        <f t="shared" si="229"/>
        <v>0</v>
      </c>
      <c r="CD385" s="3">
        <f t="shared" si="230"/>
        <v>0</v>
      </c>
      <c r="CE385" s="3" t="str">
        <f t="shared" si="231"/>
        <v/>
      </c>
      <c r="CF385" s="3" t="e">
        <f>HLOOKUP(CE385,'Valuation Data'!$D$2:$K$5,4,FALSE)</f>
        <v>#N/A</v>
      </c>
      <c r="CG385" s="3">
        <f t="shared" si="232"/>
        <v>79421</v>
      </c>
      <c r="CH385" s="3" t="str">
        <f t="shared" si="233"/>
        <v>No</v>
      </c>
      <c r="CI385" s="3" t="str">
        <f>VLOOKUP(R385,'Use Codes &amp; County Type'!A:D,4,FALSE)</f>
        <v>S</v>
      </c>
      <c r="CJ385" s="3" t="str">
        <f t="shared" si="234"/>
        <v>No</v>
      </c>
      <c r="CK385" s="3" t="str">
        <f t="shared" si="235"/>
        <v>No</v>
      </c>
      <c r="CL385" s="3">
        <f t="shared" si="236"/>
        <v>0.35</v>
      </c>
      <c r="CM385" s="3">
        <f t="shared" si="237"/>
        <v>27797.35</v>
      </c>
      <c r="CN385" s="3">
        <f t="shared" si="238"/>
        <v>5329.28</v>
      </c>
      <c r="CO385" s="3">
        <f t="shared" si="239"/>
        <v>22468.07</v>
      </c>
      <c r="CP385" s="3">
        <f t="shared" si="240"/>
        <v>6.7101648178693296E-2</v>
      </c>
      <c r="CR385" s="3" t="str">
        <f t="shared" si="241"/>
        <v>No</v>
      </c>
      <c r="CV385" s="3" t="str">
        <f t="shared" si="242"/>
        <v>*Bid</v>
      </c>
      <c r="CW385" s="3">
        <f t="shared" si="243"/>
        <v>384</v>
      </c>
      <c r="CX385" s="3">
        <f t="shared" si="244"/>
        <v>1332.32</v>
      </c>
      <c r="CY385" s="3" t="str">
        <f t="shared" si="245"/>
        <v>Ok</v>
      </c>
      <c r="CZ385">
        <v>0</v>
      </c>
      <c r="DA385">
        <v>0</v>
      </c>
    </row>
    <row r="386" spans="1:105" x14ac:dyDescent="0.25">
      <c r="A386">
        <v>385</v>
      </c>
      <c r="B386" t="s">
        <v>3</v>
      </c>
      <c r="C386" t="s">
        <v>494</v>
      </c>
      <c r="D386">
        <v>466.42</v>
      </c>
      <c r="E386">
        <v>2017</v>
      </c>
      <c r="F386">
        <v>466.42</v>
      </c>
      <c r="G386">
        <v>466.42</v>
      </c>
      <c r="H386" s="3">
        <f t="shared" ref="H386:H449" si="246">D386+D386-F386-G386</f>
        <v>0</v>
      </c>
      <c r="I386">
        <v>35518</v>
      </c>
      <c r="J386" t="s">
        <v>2735</v>
      </c>
      <c r="K386" t="s">
        <v>2738</v>
      </c>
      <c r="L386">
        <v>32011</v>
      </c>
      <c r="M386" t="s">
        <v>3019</v>
      </c>
      <c r="N386" t="s">
        <v>4759</v>
      </c>
      <c r="O386">
        <v>-81.865045351977798</v>
      </c>
      <c r="P386">
        <v>30.6091685676259</v>
      </c>
      <c r="Q386" t="s">
        <v>5051</v>
      </c>
      <c r="R386">
        <v>2</v>
      </c>
      <c r="S386" t="s">
        <v>6535</v>
      </c>
      <c r="T386">
        <v>1006</v>
      </c>
      <c r="U386" t="s">
        <v>6578</v>
      </c>
      <c r="V386">
        <v>2017</v>
      </c>
      <c r="W386">
        <v>24187</v>
      </c>
      <c r="X386">
        <v>2017</v>
      </c>
      <c r="Y386">
        <v>29570</v>
      </c>
      <c r="Z386">
        <v>401.68</v>
      </c>
      <c r="AA386" s="3">
        <f t="shared" ref="AA386:AA449" si="247">IFERROR(Z386/D386,)</f>
        <v>0.86119806183268299</v>
      </c>
      <c r="AB386" t="s">
        <v>6616</v>
      </c>
      <c r="AC386" t="s">
        <v>6616</v>
      </c>
      <c r="AD386" t="s">
        <v>6616</v>
      </c>
      <c r="AI386" t="s">
        <v>6618</v>
      </c>
      <c r="AJ386" t="s">
        <v>6618</v>
      </c>
      <c r="AK386" t="s">
        <v>6618</v>
      </c>
      <c r="AL386">
        <v>0</v>
      </c>
      <c r="AM386">
        <v>0</v>
      </c>
      <c r="AN386">
        <v>0</v>
      </c>
      <c r="AO386">
        <v>0</v>
      </c>
      <c r="AP386" s="3" t="str">
        <f t="shared" ref="AP386:AP449" si="248">IF(OR(COUNTIF(AB386:AH386,"Yes")&gt;0,COUNTIF(AB386:AH386,"C")&gt;0),"Yes","No")</f>
        <v>No</v>
      </c>
      <c r="AQ386" s="3" t="str">
        <f t="shared" ref="AQ386:AQ449" si="249">IF(COUNTIF(AI386:AO386,"C")&gt;0,"Yes","No")</f>
        <v>No</v>
      </c>
      <c r="AR386" s="3" t="str">
        <f t="shared" ref="AR386:AR449" si="250">IF(AP386="Yes","Yes","No")</f>
        <v>No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 t="s">
        <v>6634</v>
      </c>
      <c r="AZ386" t="s">
        <v>6638</v>
      </c>
      <c r="BA386">
        <v>1</v>
      </c>
      <c r="BB386" t="s">
        <v>6616</v>
      </c>
      <c r="BC386" t="s">
        <v>6616</v>
      </c>
      <c r="BD386" s="4" t="str">
        <f t="shared" ref="BD386:BD449" si="251">IFERROR(IF(AW386&gt;0,"Yes","No"),"No")</f>
        <v>No</v>
      </c>
      <c r="BE386" t="s">
        <v>6640</v>
      </c>
      <c r="BF386" s="3" t="str">
        <f t="shared" ref="BF386:BF449" si="252">IFERROR(IF(BE386="Without Environmental Issues","No","Yes"),"No")</f>
        <v>No</v>
      </c>
      <c r="BG386" t="s">
        <v>6645</v>
      </c>
      <c r="BH386" s="3" t="str">
        <f t="shared" ref="BH386:BH449" si="253">M386</f>
        <v>35518 BRADDOCK RD</v>
      </c>
      <c r="BI386" s="3" t="str">
        <f t="shared" ref="BI386:BI449" si="254">PROPER(J386)</f>
        <v>Callahan</v>
      </c>
      <c r="BJ386" s="3" t="str">
        <f t="shared" ref="BJ386:BJ449" si="255">PROPER(K386)</f>
        <v>Florida</v>
      </c>
      <c r="BK386" s="3">
        <f t="shared" ref="BK386:BK449" si="256">L386</f>
        <v>32011</v>
      </c>
      <c r="BL386" s="3" t="str">
        <f t="shared" ref="BL386:BL449" si="257">CONCATENATE(M386," ",N386)</f>
        <v>35518 BRADDOCK RD CALLAHAN FL 32011</v>
      </c>
      <c r="BM386" s="3" t="str">
        <f t="shared" ref="BM386:BM449" si="258">IF(AU386&gt;0,"L","")</f>
        <v/>
      </c>
      <c r="BN386" s="3" t="str">
        <f t="shared" ref="BN386:BN449" si="259">IF(D386&lt;150,"Lien&lt;$150","Pass")</f>
        <v>Pass</v>
      </c>
      <c r="BO386" s="3" t="str">
        <f t="shared" ref="BO386:BO449" si="260">IF(BC386="Yes","Yes","No")</f>
        <v>No</v>
      </c>
      <c r="BP386" s="3" t="str">
        <f t="shared" ref="BP386:BP449" si="261">IF(D386&gt;10000,IF(OR(I386="",I386=0,BI386="",BI386=0,BK386=0),"Bad Address","Pass"),"FV&lt;$10K")</f>
        <v>FV&lt;$10K</v>
      </c>
      <c r="BQ386" t="s">
        <v>6650</v>
      </c>
      <c r="BR386" s="3" t="str">
        <f t="shared" ref="BR386:BR449" si="262">IF(D386&gt;20000,IF(OR(BD386="Yes",BF386="Yes"),"Yes","No"),"No, &lt; $20K Lien")</f>
        <v>No, &lt; $20K Lien</v>
      </c>
      <c r="BS386" s="3" t="str">
        <f t="shared" ref="BS386:BS449" si="263">IF(D386&gt;20000,IF(IFERROR(IF(BG386="None","No","Yes"),"No")="Yes","Yes","No"),"No, Lien &lt; $20K")</f>
        <v>No, Lien &lt; $20K</v>
      </c>
      <c r="BT386" t="s">
        <v>6650</v>
      </c>
      <c r="BU386" s="3" t="str">
        <f t="shared" ref="BU386:BU449" si="264">IF(E386="","N/A",IF(OR(E386&lt;2014,AR386="Yes"),"Yes","No"))</f>
        <v>No</v>
      </c>
      <c r="BV386" s="3" t="str">
        <f t="shared" ref="BV386:BV449" si="265">IFERROR(IF(COUNTIF(C:C,C386)&gt;1,"Yes","No"),"No")</f>
        <v>No</v>
      </c>
      <c r="BW386" s="3">
        <f t="shared" ref="BW386:BW449" si="266">BA386</f>
        <v>1</v>
      </c>
      <c r="BX386" s="3" t="str">
        <f t="shared" ref="BX386:BX449" si="267">IF(AND(OR(CI386="S",CI386="R",CI386="C"),CH386="Yes",BW386&gt;2),"Yes",IF(AND(OR(CI386="S",CI386="R",CI386="C"),CH386="No",BW386&gt;1),"Yes",IF(AND(CI386="V",CH386="Yes",BW386&gt;0),"Yes","No")))</f>
        <v>No</v>
      </c>
      <c r="BY386" s="3">
        <f t="shared" ref="BY386:BY449" si="268">VALUE(W386)</f>
        <v>24187</v>
      </c>
      <c r="BZ386">
        <v>1</v>
      </c>
      <c r="CA386" s="3">
        <f t="shared" ref="CA386:CA449" si="269">BY386/BZ386</f>
        <v>24187</v>
      </c>
      <c r="CC386" s="3">
        <f t="shared" ref="CC386:CC449" si="270">AS386</f>
        <v>0</v>
      </c>
      <c r="CD386" s="3">
        <f t="shared" ref="CD386:CD449" si="271">VALUE(AT386)</f>
        <v>0</v>
      </c>
      <c r="CE386" s="3" t="str">
        <f t="shared" ref="CE386:CE449" si="272">IFERROR(IF(CD386&gt;1000,YEAR(CC386),""),"")</f>
        <v/>
      </c>
      <c r="CF386" s="3" t="e">
        <f>HLOOKUP(CE386,'Valuation Data'!$D$2:$K$5,4,FALSE)</f>
        <v>#N/A</v>
      </c>
      <c r="CG386" s="3">
        <f t="shared" ref="CG386:CG449" si="273">IF(CB386&gt;0,MIN(IFERROR(MIN(CD386*CF386,CA386),CA386),CB386),IFERROR(MIN(CD386*CF386,CA386),CA386))</f>
        <v>24187</v>
      </c>
      <c r="CH386" s="3" t="str">
        <f t="shared" ref="CH386:CH449" si="274">IFERROR(IF(AND(OR(CI386="S",CI386="R",CI386="C",CI386="V"),CF386&gt;0),"Yes","No"),"No")</f>
        <v>No</v>
      </c>
      <c r="CI386" s="3" t="str">
        <f>VLOOKUP(R386,'Use Codes &amp; County Type'!A:D,4,FALSE)</f>
        <v>R</v>
      </c>
      <c r="CJ386" s="3" t="str">
        <f t="shared" ref="CJ386:CJ449" si="275">IF(AND(CH386="No",CI386="V"),"Yes","No")</f>
        <v>No</v>
      </c>
      <c r="CK386" s="3" t="str">
        <f t="shared" ref="CK386:CK449" si="276">IF(OR(BB386="Yes",BB386=""),"Yes","No")</f>
        <v>No</v>
      </c>
      <c r="CL386" s="3">
        <f t="shared" ref="CL386:CL449" si="277">IF(AND(OR(CI386="S",CI386="R",CI386="C"),CH386="Yes",CK386="Yes"),75%,IF(AND(OR(CI386="S",CI386="R"),CH386="Yes",CK386="No"),40%,IF(AND(OR(CI386="S",CI386="R",CI386="C"),CH386="No",CK386="Yes"),67%,IF(AND(OR(CI386="S",CI386="R"),CH386="No",CK386="No"),35%,IF(AND(CI386="C",CH386="Yes"),35%,IF(AND(CI386="C",CH386="No"),30%,IF(AND(CH386="Yes",CI386="V"),10%,0%)))))))</f>
        <v>0.35</v>
      </c>
      <c r="CM386" s="3">
        <f t="shared" ref="CM386:CM449" si="278">CG386*CL386</f>
        <v>8465.4499999999989</v>
      </c>
      <c r="CN386" s="3">
        <f t="shared" ref="CN386:CN449" si="279">D386+(BA386+3)*MAX(D386,Z386)</f>
        <v>2332.1</v>
      </c>
      <c r="CO386" s="3">
        <f t="shared" ref="CO386:CO449" si="280">CM386-CN386</f>
        <v>6133.3499999999985</v>
      </c>
      <c r="CP386" s="3">
        <f t="shared" ref="CP386:CP449" si="281">+CN386/CG386</f>
        <v>9.6419564228717905E-2</v>
      </c>
      <c r="CR386" s="3" t="str">
        <f t="shared" ref="CR386:CR449" si="282">IF(AND(CV386="*Bid",D386&gt;49999),"Google","No")</f>
        <v>No</v>
      </c>
      <c r="CV386" s="3" t="str">
        <f t="shared" ref="CV386:CV449" si="283">IF(BN386="Lien&lt;$150","Lien&lt;$150",IF(OR(BU386="Yes",BV386="Yes"),"County Held Lien",IF(CG386&lt;30000,"FMV&lt;$30K",IF(BR386="Yes","EPA",IF(BS386="Yes","CDD",IF(BT386="High","Flood",IF(BX386="Yes","Too Many Priors",IF(CJ386="Yes","Vacant, No Sales Data",IF(CO386&lt;0,"Neg Solv Premium",IF(BP386="Bad Address","Bad Address",IF(CQ386="Bad","Bad Data",IF(CS386="Bad","Bad Google",IF(CT386="Redeemed","Redeemed",IF(CU386="Data Change","Data Change","*Bid"))))))))))))))</f>
        <v>FMV&lt;$30K</v>
      </c>
      <c r="CW386" s="3">
        <f t="shared" ref="CW386:CW449" si="284">VALUE(A386)</f>
        <v>385</v>
      </c>
      <c r="CX386" s="3">
        <f t="shared" ref="CX386:CX449" si="285">VALUE(D386)</f>
        <v>466.42</v>
      </c>
      <c r="CY386" s="3" t="str">
        <f t="shared" ref="CY386:CY449" si="286">IF(AND(CV386="*Bid",CX386&gt;75000),"Check","Ok")</f>
        <v>Ok</v>
      </c>
      <c r="CZ386">
        <v>0</v>
      </c>
      <c r="DA386">
        <v>0</v>
      </c>
    </row>
    <row r="387" spans="1:105" x14ac:dyDescent="0.25">
      <c r="A387">
        <v>386</v>
      </c>
      <c r="B387" t="s">
        <v>3</v>
      </c>
      <c r="C387" t="s">
        <v>495</v>
      </c>
      <c r="D387">
        <v>3014.93</v>
      </c>
      <c r="E387">
        <v>2017</v>
      </c>
      <c r="F387">
        <v>3014.93</v>
      </c>
      <c r="G387">
        <v>3014.93</v>
      </c>
      <c r="H387" s="3">
        <f t="shared" si="246"/>
        <v>0</v>
      </c>
      <c r="J387" t="s">
        <v>2735</v>
      </c>
      <c r="K387" t="s">
        <v>2738</v>
      </c>
      <c r="L387">
        <v>32011</v>
      </c>
      <c r="M387" t="s">
        <v>3020</v>
      </c>
      <c r="N387" t="s">
        <v>4759</v>
      </c>
      <c r="O387">
        <v>-81.860637058367899</v>
      </c>
      <c r="P387">
        <v>30.601168288059299</v>
      </c>
      <c r="Q387" t="s">
        <v>5052</v>
      </c>
      <c r="R387">
        <v>99</v>
      </c>
      <c r="S387" t="s">
        <v>6546</v>
      </c>
      <c r="T387">
        <v>8000</v>
      </c>
      <c r="U387" t="s">
        <v>6588</v>
      </c>
      <c r="V387">
        <v>2017</v>
      </c>
      <c r="W387">
        <v>182190</v>
      </c>
      <c r="X387">
        <v>2017</v>
      </c>
      <c r="Y387">
        <v>178830</v>
      </c>
      <c r="Z387">
        <v>2707.27</v>
      </c>
      <c r="AA387" s="3">
        <f t="shared" si="247"/>
        <v>0.89795451304010376</v>
      </c>
      <c r="AB387" t="s">
        <v>6616</v>
      </c>
      <c r="AC387" t="s">
        <v>6616</v>
      </c>
      <c r="AI387" t="s">
        <v>6618</v>
      </c>
      <c r="AJ387" t="s">
        <v>6618</v>
      </c>
      <c r="AK387" t="s">
        <v>6618</v>
      </c>
      <c r="AL387" t="s">
        <v>6618</v>
      </c>
      <c r="AM387">
        <v>0</v>
      </c>
      <c r="AN387">
        <v>0</v>
      </c>
      <c r="AO387">
        <v>0</v>
      </c>
      <c r="AP387" s="3" t="str">
        <f t="shared" si="248"/>
        <v>No</v>
      </c>
      <c r="AQ387" s="3" t="str">
        <f t="shared" si="249"/>
        <v>No</v>
      </c>
      <c r="AR387" s="3" t="str">
        <f t="shared" si="250"/>
        <v>No</v>
      </c>
      <c r="AS387">
        <v>0</v>
      </c>
      <c r="AT387">
        <v>0</v>
      </c>
      <c r="AU387">
        <v>177600</v>
      </c>
      <c r="AV387" t="s">
        <v>5076</v>
      </c>
      <c r="AW387">
        <v>0</v>
      </c>
      <c r="AX387">
        <v>0</v>
      </c>
      <c r="AY387" t="s">
        <v>6634</v>
      </c>
      <c r="AZ387" t="s">
        <v>6638</v>
      </c>
      <c r="BA387">
        <v>0</v>
      </c>
      <c r="BB387" t="s">
        <v>6616</v>
      </c>
      <c r="BC387" t="s">
        <v>6616</v>
      </c>
      <c r="BD387" s="4" t="str">
        <f t="shared" si="251"/>
        <v>No</v>
      </c>
      <c r="BE387" t="s">
        <v>6640</v>
      </c>
      <c r="BF387" s="3" t="str">
        <f t="shared" si="252"/>
        <v>No</v>
      </c>
      <c r="BG387" t="s">
        <v>6645</v>
      </c>
      <c r="BH387" s="3" t="str">
        <f t="shared" si="253"/>
        <v>BRADDOCK RD</v>
      </c>
      <c r="BI387" s="3" t="str">
        <f t="shared" si="254"/>
        <v>Callahan</v>
      </c>
      <c r="BJ387" s="3" t="str">
        <f t="shared" si="255"/>
        <v>Florida</v>
      </c>
      <c r="BK387" s="3">
        <f t="shared" si="256"/>
        <v>32011</v>
      </c>
      <c r="BL387" s="3" t="str">
        <f t="shared" si="257"/>
        <v>BRADDOCK RD CALLAHAN FL 32011</v>
      </c>
      <c r="BM387" s="3" t="str">
        <f t="shared" si="258"/>
        <v>L</v>
      </c>
      <c r="BN387" s="3" t="str">
        <f t="shared" si="259"/>
        <v>Pass</v>
      </c>
      <c r="BO387" s="3" t="str">
        <f t="shared" si="260"/>
        <v>No</v>
      </c>
      <c r="BP387" s="3" t="str">
        <f t="shared" si="261"/>
        <v>FV&lt;$10K</v>
      </c>
      <c r="BQ387" t="s">
        <v>6650</v>
      </c>
      <c r="BR387" s="3" t="str">
        <f t="shared" si="262"/>
        <v>No, &lt; $20K Lien</v>
      </c>
      <c r="BS387" s="3" t="str">
        <f t="shared" si="263"/>
        <v>No, Lien &lt; $20K</v>
      </c>
      <c r="BT387" t="s">
        <v>6650</v>
      </c>
      <c r="BU387" s="3" t="str">
        <f t="shared" si="264"/>
        <v>No</v>
      </c>
      <c r="BV387" s="3" t="str">
        <f t="shared" si="265"/>
        <v>No</v>
      </c>
      <c r="BW387" s="3">
        <f t="shared" si="266"/>
        <v>0</v>
      </c>
      <c r="BX387" s="3" t="str">
        <f t="shared" si="267"/>
        <v>No</v>
      </c>
      <c r="BY387" s="3">
        <f t="shared" si="268"/>
        <v>182190</v>
      </c>
      <c r="BZ387">
        <v>1</v>
      </c>
      <c r="CA387" s="3">
        <f t="shared" si="269"/>
        <v>182190</v>
      </c>
      <c r="CC387" s="3">
        <f t="shared" si="270"/>
        <v>0</v>
      </c>
      <c r="CD387" s="3">
        <f t="shared" si="271"/>
        <v>0</v>
      </c>
      <c r="CE387" s="3" t="str">
        <f t="shared" si="272"/>
        <v/>
      </c>
      <c r="CF387" s="3" t="e">
        <f>HLOOKUP(CE387,'Valuation Data'!$D$2:$K$5,4,FALSE)</f>
        <v>#N/A</v>
      </c>
      <c r="CG387" s="3">
        <f t="shared" si="273"/>
        <v>182190</v>
      </c>
      <c r="CH387" s="3" t="str">
        <f t="shared" si="274"/>
        <v>No</v>
      </c>
      <c r="CI387" s="3" t="str">
        <f>VLOOKUP(R387,'Use Codes &amp; County Type'!A:D,4,FALSE)</f>
        <v>V</v>
      </c>
      <c r="CJ387" s="3" t="str">
        <f t="shared" si="275"/>
        <v>Yes</v>
      </c>
      <c r="CK387" s="3" t="str">
        <f t="shared" si="276"/>
        <v>No</v>
      </c>
      <c r="CL387" s="3">
        <f t="shared" si="277"/>
        <v>0</v>
      </c>
      <c r="CM387" s="3">
        <f t="shared" si="278"/>
        <v>0</v>
      </c>
      <c r="CN387" s="3">
        <f t="shared" si="279"/>
        <v>12059.72</v>
      </c>
      <c r="CO387" s="3">
        <f t="shared" si="280"/>
        <v>-12059.72</v>
      </c>
      <c r="CP387" s="3">
        <f t="shared" si="281"/>
        <v>6.6193095120478621E-2</v>
      </c>
      <c r="CR387" s="3" t="str">
        <f t="shared" si="282"/>
        <v>No</v>
      </c>
      <c r="CV387" s="3" t="str">
        <f t="shared" si="283"/>
        <v>Vacant, No Sales Data</v>
      </c>
      <c r="CW387" s="3">
        <f t="shared" si="284"/>
        <v>386</v>
      </c>
      <c r="CX387" s="3">
        <f t="shared" si="285"/>
        <v>3014.93</v>
      </c>
      <c r="CY387" s="3" t="str">
        <f t="shared" si="286"/>
        <v>Ok</v>
      </c>
      <c r="CZ387">
        <v>0</v>
      </c>
      <c r="DA387">
        <v>0</v>
      </c>
    </row>
    <row r="388" spans="1:105" x14ac:dyDescent="0.25">
      <c r="A388">
        <v>387</v>
      </c>
      <c r="B388" t="s">
        <v>3</v>
      </c>
      <c r="C388" t="s">
        <v>496</v>
      </c>
      <c r="D388">
        <v>2242.3000000000002</v>
      </c>
      <c r="E388">
        <v>2017</v>
      </c>
      <c r="F388">
        <v>2242.3000000000002</v>
      </c>
      <c r="G388">
        <v>2242.3000000000002</v>
      </c>
      <c r="H388" s="3">
        <f t="shared" si="246"/>
        <v>0</v>
      </c>
      <c r="J388" t="s">
        <v>2735</v>
      </c>
      <c r="K388" t="s">
        <v>2738</v>
      </c>
      <c r="L388">
        <v>32011</v>
      </c>
      <c r="M388" t="s">
        <v>3020</v>
      </c>
      <c r="N388" t="s">
        <v>4759</v>
      </c>
      <c r="O388">
        <v>0</v>
      </c>
      <c r="P388">
        <v>0</v>
      </c>
      <c r="Q388" t="s">
        <v>5053</v>
      </c>
      <c r="R388">
        <v>99</v>
      </c>
      <c r="S388" t="s">
        <v>6546</v>
      </c>
      <c r="T388">
        <v>8000</v>
      </c>
      <c r="U388" t="s">
        <v>6588</v>
      </c>
      <c r="V388">
        <v>2017</v>
      </c>
      <c r="W388">
        <v>135000</v>
      </c>
      <c r="X388">
        <v>2017</v>
      </c>
      <c r="Y388">
        <v>127215</v>
      </c>
      <c r="Z388">
        <v>1925.88</v>
      </c>
      <c r="AA388" s="3">
        <f t="shared" si="247"/>
        <v>0.85888596530348305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 s="3" t="str">
        <f t="shared" si="248"/>
        <v>No</v>
      </c>
      <c r="AQ388" s="3" t="str">
        <f t="shared" si="249"/>
        <v>No</v>
      </c>
      <c r="AR388" s="3" t="str">
        <f t="shared" si="250"/>
        <v>No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 t="s">
        <v>6616</v>
      </c>
      <c r="BC388">
        <v>0</v>
      </c>
      <c r="BD388" s="4" t="str">
        <f t="shared" si="251"/>
        <v>No</v>
      </c>
      <c r="BE388" t="s">
        <v>6640</v>
      </c>
      <c r="BF388" s="3" t="str">
        <f t="shared" si="252"/>
        <v>No</v>
      </c>
      <c r="BG388" t="s">
        <v>6645</v>
      </c>
      <c r="BH388" s="3" t="str">
        <f t="shared" si="253"/>
        <v>BRADDOCK RD</v>
      </c>
      <c r="BI388" s="3" t="str">
        <f t="shared" si="254"/>
        <v>Callahan</v>
      </c>
      <c r="BJ388" s="3" t="str">
        <f t="shared" si="255"/>
        <v>Florida</v>
      </c>
      <c r="BK388" s="3">
        <f t="shared" si="256"/>
        <v>32011</v>
      </c>
      <c r="BL388" s="3" t="str">
        <f t="shared" si="257"/>
        <v>BRADDOCK RD CALLAHAN FL 32011</v>
      </c>
      <c r="BM388" s="3" t="str">
        <f t="shared" si="258"/>
        <v/>
      </c>
      <c r="BN388" s="3" t="str">
        <f t="shared" si="259"/>
        <v>Pass</v>
      </c>
      <c r="BO388" s="3" t="str">
        <f t="shared" si="260"/>
        <v>No</v>
      </c>
      <c r="BP388" s="3" t="str">
        <f t="shared" si="261"/>
        <v>FV&lt;$10K</v>
      </c>
      <c r="BQ388" t="s">
        <v>6650</v>
      </c>
      <c r="BR388" s="3" t="str">
        <f t="shared" si="262"/>
        <v>No, &lt; $20K Lien</v>
      </c>
      <c r="BS388" s="3" t="str">
        <f t="shared" si="263"/>
        <v>No, Lien &lt; $20K</v>
      </c>
      <c r="BT388" t="s">
        <v>6650</v>
      </c>
      <c r="BU388" s="3" t="str">
        <f t="shared" si="264"/>
        <v>No</v>
      </c>
      <c r="BV388" s="3" t="str">
        <f t="shared" si="265"/>
        <v>No</v>
      </c>
      <c r="BW388" s="3">
        <f t="shared" si="266"/>
        <v>0</v>
      </c>
      <c r="BX388" s="3" t="str">
        <f t="shared" si="267"/>
        <v>No</v>
      </c>
      <c r="BY388" s="3">
        <f t="shared" si="268"/>
        <v>135000</v>
      </c>
      <c r="BZ388">
        <v>1</v>
      </c>
      <c r="CA388" s="3">
        <f t="shared" si="269"/>
        <v>135000</v>
      </c>
      <c r="CC388" s="3">
        <f t="shared" si="270"/>
        <v>0</v>
      </c>
      <c r="CD388" s="3">
        <f t="shared" si="271"/>
        <v>0</v>
      </c>
      <c r="CE388" s="3" t="str">
        <f t="shared" si="272"/>
        <v/>
      </c>
      <c r="CF388" s="3" t="e">
        <f>HLOOKUP(CE388,'Valuation Data'!$D$2:$K$5,4,FALSE)</f>
        <v>#N/A</v>
      </c>
      <c r="CG388" s="3">
        <f t="shared" si="273"/>
        <v>135000</v>
      </c>
      <c r="CH388" s="3" t="str">
        <f t="shared" si="274"/>
        <v>No</v>
      </c>
      <c r="CI388" s="3" t="str">
        <f>VLOOKUP(R388,'Use Codes &amp; County Type'!A:D,4,FALSE)</f>
        <v>V</v>
      </c>
      <c r="CJ388" s="3" t="str">
        <f t="shared" si="275"/>
        <v>Yes</v>
      </c>
      <c r="CK388" s="3" t="str">
        <f t="shared" si="276"/>
        <v>No</v>
      </c>
      <c r="CL388" s="3">
        <f t="shared" si="277"/>
        <v>0</v>
      </c>
      <c r="CM388" s="3">
        <f t="shared" si="278"/>
        <v>0</v>
      </c>
      <c r="CN388" s="3">
        <f t="shared" si="279"/>
        <v>8969.2000000000007</v>
      </c>
      <c r="CO388" s="3">
        <f t="shared" si="280"/>
        <v>-8969.2000000000007</v>
      </c>
      <c r="CP388" s="3">
        <f t="shared" si="281"/>
        <v>6.6438518518518522E-2</v>
      </c>
      <c r="CR388" s="3" t="str">
        <f t="shared" si="282"/>
        <v>No</v>
      </c>
      <c r="CV388" s="3" t="str">
        <f t="shared" si="283"/>
        <v>Vacant, No Sales Data</v>
      </c>
      <c r="CW388" s="3">
        <f t="shared" si="284"/>
        <v>387</v>
      </c>
      <c r="CX388" s="3">
        <f t="shared" si="285"/>
        <v>2242.3000000000002</v>
      </c>
      <c r="CY388" s="3" t="str">
        <f t="shared" si="286"/>
        <v>Ok</v>
      </c>
      <c r="CZ388">
        <v>0</v>
      </c>
      <c r="DA388">
        <v>0</v>
      </c>
    </row>
    <row r="389" spans="1:105" x14ac:dyDescent="0.25">
      <c r="A389">
        <v>388</v>
      </c>
      <c r="B389" t="s">
        <v>3</v>
      </c>
      <c r="C389" t="s">
        <v>497</v>
      </c>
      <c r="D389">
        <v>469.15</v>
      </c>
      <c r="E389">
        <v>2017</v>
      </c>
      <c r="F389">
        <v>469.15</v>
      </c>
      <c r="G389">
        <v>469.15</v>
      </c>
      <c r="H389" s="3">
        <f t="shared" si="246"/>
        <v>0</v>
      </c>
      <c r="J389" t="s">
        <v>2735</v>
      </c>
      <c r="K389" t="s">
        <v>2738</v>
      </c>
      <c r="L389">
        <v>32011</v>
      </c>
      <c r="M389" t="s">
        <v>3021</v>
      </c>
      <c r="N389" t="s">
        <v>4759</v>
      </c>
      <c r="O389">
        <v>0</v>
      </c>
      <c r="P389">
        <v>0</v>
      </c>
      <c r="Q389" t="s">
        <v>5054</v>
      </c>
      <c r="R389">
        <v>0</v>
      </c>
      <c r="S389" t="s">
        <v>6538</v>
      </c>
      <c r="T389">
        <v>8001</v>
      </c>
      <c r="U389" t="s">
        <v>6581</v>
      </c>
      <c r="V389">
        <v>2017</v>
      </c>
      <c r="W389">
        <v>26700</v>
      </c>
      <c r="X389">
        <v>2017</v>
      </c>
      <c r="Y389">
        <v>26700</v>
      </c>
      <c r="Z389">
        <v>404.2</v>
      </c>
      <c r="AA389" s="3">
        <f t="shared" si="247"/>
        <v>0.86155813705637863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 s="3" t="str">
        <f t="shared" si="248"/>
        <v>No</v>
      </c>
      <c r="AQ389" s="3" t="str">
        <f t="shared" si="249"/>
        <v>No</v>
      </c>
      <c r="AR389" s="3" t="str">
        <f t="shared" si="250"/>
        <v>No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 t="s">
        <v>6616</v>
      </c>
      <c r="BC389">
        <v>0</v>
      </c>
      <c r="BD389" s="4" t="str">
        <f t="shared" si="251"/>
        <v>No</v>
      </c>
      <c r="BE389" t="s">
        <v>6640</v>
      </c>
      <c r="BF389" s="3" t="str">
        <f t="shared" si="252"/>
        <v>No</v>
      </c>
      <c r="BG389" t="s">
        <v>6645</v>
      </c>
      <c r="BH389" s="3" t="str">
        <f t="shared" si="253"/>
        <v>OLD DIXIE HWY</v>
      </c>
      <c r="BI389" s="3" t="str">
        <f t="shared" si="254"/>
        <v>Callahan</v>
      </c>
      <c r="BJ389" s="3" t="str">
        <f t="shared" si="255"/>
        <v>Florida</v>
      </c>
      <c r="BK389" s="3">
        <f t="shared" si="256"/>
        <v>32011</v>
      </c>
      <c r="BL389" s="3" t="str">
        <f t="shared" si="257"/>
        <v>OLD DIXIE HWY CALLAHAN FL 32011</v>
      </c>
      <c r="BM389" s="3" t="str">
        <f t="shared" si="258"/>
        <v/>
      </c>
      <c r="BN389" s="3" t="str">
        <f t="shared" si="259"/>
        <v>Pass</v>
      </c>
      <c r="BO389" s="3" t="str">
        <f t="shared" si="260"/>
        <v>No</v>
      </c>
      <c r="BP389" s="3" t="str">
        <f t="shared" si="261"/>
        <v>FV&lt;$10K</v>
      </c>
      <c r="BQ389" t="s">
        <v>6650</v>
      </c>
      <c r="BR389" s="3" t="str">
        <f t="shared" si="262"/>
        <v>No, &lt; $20K Lien</v>
      </c>
      <c r="BS389" s="3" t="str">
        <f t="shared" si="263"/>
        <v>No, Lien &lt; $20K</v>
      </c>
      <c r="BT389" t="s">
        <v>6650</v>
      </c>
      <c r="BU389" s="3" t="str">
        <f t="shared" si="264"/>
        <v>No</v>
      </c>
      <c r="BV389" s="3" t="str">
        <f t="shared" si="265"/>
        <v>No</v>
      </c>
      <c r="BW389" s="3">
        <f t="shared" si="266"/>
        <v>0</v>
      </c>
      <c r="BX389" s="3" t="str">
        <f t="shared" si="267"/>
        <v>No</v>
      </c>
      <c r="BY389" s="3">
        <f t="shared" si="268"/>
        <v>26700</v>
      </c>
      <c r="BZ389">
        <v>1</v>
      </c>
      <c r="CA389" s="3">
        <f t="shared" si="269"/>
        <v>26700</v>
      </c>
      <c r="CC389" s="3">
        <f t="shared" si="270"/>
        <v>0</v>
      </c>
      <c r="CD389" s="3">
        <f t="shared" si="271"/>
        <v>0</v>
      </c>
      <c r="CE389" s="3" t="str">
        <f t="shared" si="272"/>
        <v/>
      </c>
      <c r="CF389" s="3" t="e">
        <f>HLOOKUP(CE389,'Valuation Data'!$D$2:$K$5,4,FALSE)</f>
        <v>#N/A</v>
      </c>
      <c r="CG389" s="3">
        <f t="shared" si="273"/>
        <v>26700</v>
      </c>
      <c r="CH389" s="3" t="str">
        <f t="shared" si="274"/>
        <v>No</v>
      </c>
      <c r="CI389" s="3" t="str">
        <f>VLOOKUP(R389,'Use Codes &amp; County Type'!A:D,4,FALSE)</f>
        <v>V</v>
      </c>
      <c r="CJ389" s="3" t="str">
        <f t="shared" si="275"/>
        <v>Yes</v>
      </c>
      <c r="CK389" s="3" t="str">
        <f t="shared" si="276"/>
        <v>No</v>
      </c>
      <c r="CL389" s="3">
        <f t="shared" si="277"/>
        <v>0</v>
      </c>
      <c r="CM389" s="3">
        <f t="shared" si="278"/>
        <v>0</v>
      </c>
      <c r="CN389" s="3">
        <f t="shared" si="279"/>
        <v>1876.6</v>
      </c>
      <c r="CO389" s="3">
        <f t="shared" si="280"/>
        <v>-1876.6</v>
      </c>
      <c r="CP389" s="3">
        <f t="shared" si="281"/>
        <v>7.0284644194756551E-2</v>
      </c>
      <c r="CR389" s="3" t="str">
        <f t="shared" si="282"/>
        <v>No</v>
      </c>
      <c r="CV389" s="3" t="str">
        <f t="shared" si="283"/>
        <v>FMV&lt;$30K</v>
      </c>
      <c r="CW389" s="3">
        <f t="shared" si="284"/>
        <v>388</v>
      </c>
      <c r="CX389" s="3">
        <f t="shared" si="285"/>
        <v>469.15</v>
      </c>
      <c r="CY389" s="3" t="str">
        <f t="shared" si="286"/>
        <v>Ok</v>
      </c>
      <c r="CZ389">
        <v>0</v>
      </c>
      <c r="DA389">
        <v>0</v>
      </c>
    </row>
    <row r="390" spans="1:105" x14ac:dyDescent="0.25">
      <c r="A390">
        <v>389</v>
      </c>
      <c r="B390" t="s">
        <v>3</v>
      </c>
      <c r="C390" t="s">
        <v>498</v>
      </c>
      <c r="D390">
        <v>421</v>
      </c>
      <c r="E390">
        <v>2017</v>
      </c>
      <c r="F390">
        <v>421</v>
      </c>
      <c r="G390">
        <v>421</v>
      </c>
      <c r="H390" s="3">
        <f t="shared" si="246"/>
        <v>0</v>
      </c>
      <c r="J390" t="s">
        <v>2735</v>
      </c>
      <c r="K390" t="s">
        <v>2738</v>
      </c>
      <c r="L390">
        <v>32011</v>
      </c>
      <c r="M390" t="s">
        <v>3020</v>
      </c>
      <c r="N390" t="s">
        <v>4759</v>
      </c>
      <c r="O390">
        <v>-81.863374618812699</v>
      </c>
      <c r="P390">
        <v>30.605262652964601</v>
      </c>
      <c r="Q390" t="s">
        <v>5055</v>
      </c>
      <c r="R390">
        <v>0</v>
      </c>
      <c r="S390" t="s">
        <v>6538</v>
      </c>
      <c r="T390">
        <v>8001</v>
      </c>
      <c r="U390" t="s">
        <v>6581</v>
      </c>
      <c r="V390">
        <v>2017</v>
      </c>
      <c r="W390">
        <v>23760</v>
      </c>
      <c r="X390">
        <v>2017</v>
      </c>
      <c r="Y390">
        <v>23760</v>
      </c>
      <c r="Z390">
        <v>359.69</v>
      </c>
      <c r="AA390" s="3">
        <f t="shared" si="247"/>
        <v>0.85437054631828979</v>
      </c>
      <c r="AD390" t="s">
        <v>6616</v>
      </c>
      <c r="AI390" t="s">
        <v>6618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 s="3" t="str">
        <f t="shared" si="248"/>
        <v>No</v>
      </c>
      <c r="AQ390" s="3" t="str">
        <f t="shared" si="249"/>
        <v>No</v>
      </c>
      <c r="AR390" s="3" t="str">
        <f t="shared" si="250"/>
        <v>No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 t="s">
        <v>6634</v>
      </c>
      <c r="AZ390" t="s">
        <v>6638</v>
      </c>
      <c r="BA390">
        <v>0</v>
      </c>
      <c r="BB390" t="s">
        <v>6616</v>
      </c>
      <c r="BC390" t="s">
        <v>6616</v>
      </c>
      <c r="BD390" s="4" t="str">
        <f t="shared" si="251"/>
        <v>No</v>
      </c>
      <c r="BE390" t="s">
        <v>6640</v>
      </c>
      <c r="BF390" s="3" t="str">
        <f t="shared" si="252"/>
        <v>No</v>
      </c>
      <c r="BG390" t="s">
        <v>6645</v>
      </c>
      <c r="BH390" s="3" t="str">
        <f t="shared" si="253"/>
        <v>BRADDOCK RD</v>
      </c>
      <c r="BI390" s="3" t="str">
        <f t="shared" si="254"/>
        <v>Callahan</v>
      </c>
      <c r="BJ390" s="3" t="str">
        <f t="shared" si="255"/>
        <v>Florida</v>
      </c>
      <c r="BK390" s="3">
        <f t="shared" si="256"/>
        <v>32011</v>
      </c>
      <c r="BL390" s="3" t="str">
        <f t="shared" si="257"/>
        <v>BRADDOCK RD CALLAHAN FL 32011</v>
      </c>
      <c r="BM390" s="3" t="str">
        <f t="shared" si="258"/>
        <v/>
      </c>
      <c r="BN390" s="3" t="str">
        <f t="shared" si="259"/>
        <v>Pass</v>
      </c>
      <c r="BO390" s="3" t="str">
        <f t="shared" si="260"/>
        <v>No</v>
      </c>
      <c r="BP390" s="3" t="str">
        <f t="shared" si="261"/>
        <v>FV&lt;$10K</v>
      </c>
      <c r="BQ390" t="s">
        <v>6650</v>
      </c>
      <c r="BR390" s="3" t="str">
        <f t="shared" si="262"/>
        <v>No, &lt; $20K Lien</v>
      </c>
      <c r="BS390" s="3" t="str">
        <f t="shared" si="263"/>
        <v>No, Lien &lt; $20K</v>
      </c>
      <c r="BT390" t="s">
        <v>6650</v>
      </c>
      <c r="BU390" s="3" t="str">
        <f t="shared" si="264"/>
        <v>No</v>
      </c>
      <c r="BV390" s="3" t="str">
        <f t="shared" si="265"/>
        <v>No</v>
      </c>
      <c r="BW390" s="3">
        <f t="shared" si="266"/>
        <v>0</v>
      </c>
      <c r="BX390" s="3" t="str">
        <f t="shared" si="267"/>
        <v>No</v>
      </c>
      <c r="BY390" s="3">
        <f t="shared" si="268"/>
        <v>23760</v>
      </c>
      <c r="BZ390">
        <v>1</v>
      </c>
      <c r="CA390" s="3">
        <f t="shared" si="269"/>
        <v>23760</v>
      </c>
      <c r="CC390" s="3">
        <f t="shared" si="270"/>
        <v>0</v>
      </c>
      <c r="CD390" s="3">
        <f t="shared" si="271"/>
        <v>0</v>
      </c>
      <c r="CE390" s="3" t="str">
        <f t="shared" si="272"/>
        <v/>
      </c>
      <c r="CF390" s="3" t="e">
        <f>HLOOKUP(CE390,'Valuation Data'!$D$2:$K$5,4,FALSE)</f>
        <v>#N/A</v>
      </c>
      <c r="CG390" s="3">
        <f t="shared" si="273"/>
        <v>23760</v>
      </c>
      <c r="CH390" s="3" t="str">
        <f t="shared" si="274"/>
        <v>No</v>
      </c>
      <c r="CI390" s="3" t="str">
        <f>VLOOKUP(R390,'Use Codes &amp; County Type'!A:D,4,FALSE)</f>
        <v>V</v>
      </c>
      <c r="CJ390" s="3" t="str">
        <f t="shared" si="275"/>
        <v>Yes</v>
      </c>
      <c r="CK390" s="3" t="str">
        <f t="shared" si="276"/>
        <v>No</v>
      </c>
      <c r="CL390" s="3">
        <f t="shared" si="277"/>
        <v>0</v>
      </c>
      <c r="CM390" s="3">
        <f t="shared" si="278"/>
        <v>0</v>
      </c>
      <c r="CN390" s="3">
        <f t="shared" si="279"/>
        <v>1684</v>
      </c>
      <c r="CO390" s="3">
        <f t="shared" si="280"/>
        <v>-1684</v>
      </c>
      <c r="CP390" s="3">
        <f t="shared" si="281"/>
        <v>7.0875420875420869E-2</v>
      </c>
      <c r="CR390" s="3" t="str">
        <f t="shared" si="282"/>
        <v>No</v>
      </c>
      <c r="CV390" s="3" t="str">
        <f t="shared" si="283"/>
        <v>FMV&lt;$30K</v>
      </c>
      <c r="CW390" s="3">
        <f t="shared" si="284"/>
        <v>389</v>
      </c>
      <c r="CX390" s="3">
        <f t="shared" si="285"/>
        <v>421</v>
      </c>
      <c r="CY390" s="3" t="str">
        <f t="shared" si="286"/>
        <v>Ok</v>
      </c>
      <c r="CZ390">
        <v>0</v>
      </c>
      <c r="DA390">
        <v>0</v>
      </c>
    </row>
    <row r="391" spans="1:105" x14ac:dyDescent="0.25">
      <c r="A391">
        <v>390</v>
      </c>
      <c r="B391" t="s">
        <v>3</v>
      </c>
      <c r="C391" t="s">
        <v>499</v>
      </c>
      <c r="D391">
        <v>423.13</v>
      </c>
      <c r="E391">
        <v>2017</v>
      </c>
      <c r="F391">
        <v>423.13</v>
      </c>
      <c r="G391">
        <v>423.13</v>
      </c>
      <c r="H391" s="3">
        <f t="shared" si="246"/>
        <v>0</v>
      </c>
      <c r="I391">
        <v>451431</v>
      </c>
      <c r="J391" t="s">
        <v>2735</v>
      </c>
      <c r="K391" t="s">
        <v>2738</v>
      </c>
      <c r="L391">
        <v>32011</v>
      </c>
      <c r="M391" t="s">
        <v>3022</v>
      </c>
      <c r="N391" t="s">
        <v>4759</v>
      </c>
      <c r="O391">
        <v>-81.864824463789503</v>
      </c>
      <c r="P391">
        <v>30.598907474814101</v>
      </c>
      <c r="Q391" t="s">
        <v>5056</v>
      </c>
      <c r="R391">
        <v>2</v>
      </c>
      <c r="S391" t="s">
        <v>6535</v>
      </c>
      <c r="T391">
        <v>1006</v>
      </c>
      <c r="U391" t="s">
        <v>6578</v>
      </c>
      <c r="V391">
        <v>2017</v>
      </c>
      <c r="W391">
        <v>48889</v>
      </c>
      <c r="X391">
        <v>2017</v>
      </c>
      <c r="Y391">
        <v>61226</v>
      </c>
      <c r="Z391">
        <v>361.65</v>
      </c>
      <c r="AA391" s="3">
        <f t="shared" si="247"/>
        <v>0.85470186467515885</v>
      </c>
      <c r="AB391" t="s">
        <v>6616</v>
      </c>
      <c r="AC391" t="s">
        <v>6616</v>
      </c>
      <c r="AD391" t="s">
        <v>6616</v>
      </c>
      <c r="AE391" t="s">
        <v>6616</v>
      </c>
      <c r="AF391" t="s">
        <v>6616</v>
      </c>
      <c r="AG391" t="s">
        <v>6616</v>
      </c>
      <c r="AH391" t="s">
        <v>6616</v>
      </c>
      <c r="AI391" t="s">
        <v>6618</v>
      </c>
      <c r="AJ391" t="s">
        <v>6618</v>
      </c>
      <c r="AK391" t="s">
        <v>6618</v>
      </c>
      <c r="AL391" t="s">
        <v>6618</v>
      </c>
      <c r="AM391" t="s">
        <v>6618</v>
      </c>
      <c r="AN391" t="s">
        <v>6618</v>
      </c>
      <c r="AO391" t="s">
        <v>6618</v>
      </c>
      <c r="AP391" s="3" t="str">
        <f t="shared" si="248"/>
        <v>No</v>
      </c>
      <c r="AQ391" s="3" t="str">
        <f t="shared" si="249"/>
        <v>No</v>
      </c>
      <c r="AR391" s="3" t="str">
        <f t="shared" si="250"/>
        <v>No</v>
      </c>
      <c r="AS391">
        <v>0</v>
      </c>
      <c r="AT391">
        <v>0</v>
      </c>
      <c r="AU391">
        <v>84033</v>
      </c>
      <c r="AV391" t="s">
        <v>6625</v>
      </c>
      <c r="AW391">
        <v>0</v>
      </c>
      <c r="AX391">
        <v>0</v>
      </c>
      <c r="AY391" t="s">
        <v>6634</v>
      </c>
      <c r="AZ391" t="s">
        <v>6638</v>
      </c>
      <c r="BA391">
        <v>1</v>
      </c>
      <c r="BB391" t="s">
        <v>6617</v>
      </c>
      <c r="BC391" t="s">
        <v>6617</v>
      </c>
      <c r="BD391" s="4" t="str">
        <f t="shared" si="251"/>
        <v>No</v>
      </c>
      <c r="BE391" t="s">
        <v>6640</v>
      </c>
      <c r="BF391" s="3" t="str">
        <f t="shared" si="252"/>
        <v>No</v>
      </c>
      <c r="BG391" t="s">
        <v>6645</v>
      </c>
      <c r="BH391" s="3" t="str">
        <f t="shared" si="253"/>
        <v>451431 OLD DIXIE HWY</v>
      </c>
      <c r="BI391" s="3" t="str">
        <f t="shared" si="254"/>
        <v>Callahan</v>
      </c>
      <c r="BJ391" s="3" t="str">
        <f t="shared" si="255"/>
        <v>Florida</v>
      </c>
      <c r="BK391" s="3">
        <f t="shared" si="256"/>
        <v>32011</v>
      </c>
      <c r="BL391" s="3" t="str">
        <f t="shared" si="257"/>
        <v>451431 OLD DIXIE HWY CALLAHAN FL 32011</v>
      </c>
      <c r="BM391" s="3" t="str">
        <f t="shared" si="258"/>
        <v>L</v>
      </c>
      <c r="BN391" s="3" t="str">
        <f t="shared" si="259"/>
        <v>Pass</v>
      </c>
      <c r="BO391" s="3" t="str">
        <f t="shared" si="260"/>
        <v>Yes</v>
      </c>
      <c r="BP391" s="3" t="str">
        <f t="shared" si="261"/>
        <v>FV&lt;$10K</v>
      </c>
      <c r="BQ391" t="s">
        <v>6650</v>
      </c>
      <c r="BR391" s="3" t="str">
        <f t="shared" si="262"/>
        <v>No, &lt; $20K Lien</v>
      </c>
      <c r="BS391" s="3" t="str">
        <f t="shared" si="263"/>
        <v>No, Lien &lt; $20K</v>
      </c>
      <c r="BT391" t="s">
        <v>6650</v>
      </c>
      <c r="BU391" s="3" t="str">
        <f t="shared" si="264"/>
        <v>No</v>
      </c>
      <c r="BV391" s="3" t="str">
        <f t="shared" si="265"/>
        <v>No</v>
      </c>
      <c r="BW391" s="3">
        <f t="shared" si="266"/>
        <v>1</v>
      </c>
      <c r="BX391" s="3" t="str">
        <f t="shared" si="267"/>
        <v>No</v>
      </c>
      <c r="BY391" s="3">
        <f t="shared" si="268"/>
        <v>48889</v>
      </c>
      <c r="BZ391">
        <v>1</v>
      </c>
      <c r="CA391" s="3">
        <f t="shared" si="269"/>
        <v>48889</v>
      </c>
      <c r="CC391" s="3">
        <f t="shared" si="270"/>
        <v>0</v>
      </c>
      <c r="CD391" s="3">
        <f t="shared" si="271"/>
        <v>0</v>
      </c>
      <c r="CE391" s="3" t="str">
        <f t="shared" si="272"/>
        <v/>
      </c>
      <c r="CF391" s="3" t="e">
        <f>HLOOKUP(CE391,'Valuation Data'!$D$2:$K$5,4,FALSE)</f>
        <v>#N/A</v>
      </c>
      <c r="CG391" s="3">
        <f t="shared" si="273"/>
        <v>48889</v>
      </c>
      <c r="CH391" s="3" t="str">
        <f t="shared" si="274"/>
        <v>No</v>
      </c>
      <c r="CI391" s="3" t="str">
        <f>VLOOKUP(R391,'Use Codes &amp; County Type'!A:D,4,FALSE)</f>
        <v>R</v>
      </c>
      <c r="CJ391" s="3" t="str">
        <f t="shared" si="275"/>
        <v>No</v>
      </c>
      <c r="CK391" s="3" t="str">
        <f t="shared" si="276"/>
        <v>Yes</v>
      </c>
      <c r="CL391" s="3">
        <f t="shared" si="277"/>
        <v>0.67</v>
      </c>
      <c r="CM391" s="3">
        <f t="shared" si="278"/>
        <v>32755.63</v>
      </c>
      <c r="CN391" s="3">
        <f t="shared" si="279"/>
        <v>2115.65</v>
      </c>
      <c r="CO391" s="3">
        <f t="shared" si="280"/>
        <v>30639.98</v>
      </c>
      <c r="CP391" s="3">
        <f t="shared" si="281"/>
        <v>4.3274560739634683E-2</v>
      </c>
      <c r="CR391" s="3" t="str">
        <f t="shared" si="282"/>
        <v>No</v>
      </c>
      <c r="CV391" s="3" t="str">
        <f t="shared" si="283"/>
        <v>*Bid</v>
      </c>
      <c r="CW391" s="3">
        <f t="shared" si="284"/>
        <v>390</v>
      </c>
      <c r="CX391" s="3">
        <f t="shared" si="285"/>
        <v>423.13</v>
      </c>
      <c r="CY391" s="3" t="str">
        <f t="shared" si="286"/>
        <v>Ok</v>
      </c>
      <c r="CZ391">
        <v>0</v>
      </c>
      <c r="DA391">
        <v>0</v>
      </c>
    </row>
    <row r="392" spans="1:105" x14ac:dyDescent="0.25">
      <c r="A392">
        <v>391</v>
      </c>
      <c r="B392" t="s">
        <v>3</v>
      </c>
      <c r="C392" t="s">
        <v>500</v>
      </c>
      <c r="D392">
        <v>352.94</v>
      </c>
      <c r="E392">
        <v>2017</v>
      </c>
      <c r="F392">
        <v>352.94</v>
      </c>
      <c r="G392">
        <v>352.94</v>
      </c>
      <c r="H392" s="3">
        <f t="shared" si="246"/>
        <v>0</v>
      </c>
      <c r="I392">
        <v>35579</v>
      </c>
      <c r="J392" t="s">
        <v>2735</v>
      </c>
      <c r="K392" t="s">
        <v>2738</v>
      </c>
      <c r="L392">
        <v>32011</v>
      </c>
      <c r="M392" t="s">
        <v>3023</v>
      </c>
      <c r="N392" t="s">
        <v>4759</v>
      </c>
      <c r="O392">
        <v>-81.866878665218195</v>
      </c>
      <c r="P392">
        <v>30.597408268166301</v>
      </c>
      <c r="Q392" t="s">
        <v>5057</v>
      </c>
      <c r="R392">
        <v>2</v>
      </c>
      <c r="S392" t="s">
        <v>6535</v>
      </c>
      <c r="T392">
        <v>1006</v>
      </c>
      <c r="U392" t="s">
        <v>6578</v>
      </c>
      <c r="V392">
        <v>2017</v>
      </c>
      <c r="W392">
        <v>44602</v>
      </c>
      <c r="X392">
        <v>2017</v>
      </c>
      <c r="Y392">
        <v>53377</v>
      </c>
      <c r="Z392">
        <v>296.76</v>
      </c>
      <c r="AA392" s="3">
        <f t="shared" si="247"/>
        <v>0.84082280274267573</v>
      </c>
      <c r="AC392" t="s">
        <v>6616</v>
      </c>
      <c r="AE392" t="s">
        <v>6616</v>
      </c>
      <c r="AG392" t="s">
        <v>6616</v>
      </c>
      <c r="AI392" t="s">
        <v>6618</v>
      </c>
      <c r="AJ392" t="s">
        <v>6618</v>
      </c>
      <c r="AK392" t="s">
        <v>6618</v>
      </c>
      <c r="AL392" t="s">
        <v>6618</v>
      </c>
      <c r="AM392">
        <v>0</v>
      </c>
      <c r="AN392">
        <v>0</v>
      </c>
      <c r="AO392">
        <v>0</v>
      </c>
      <c r="AP392" s="3" t="str">
        <f t="shared" si="248"/>
        <v>No</v>
      </c>
      <c r="AQ392" s="3" t="str">
        <f t="shared" si="249"/>
        <v>No</v>
      </c>
      <c r="AR392" s="3" t="str">
        <f t="shared" si="250"/>
        <v>No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 t="s">
        <v>6634</v>
      </c>
      <c r="AZ392" t="s">
        <v>6638</v>
      </c>
      <c r="BA392">
        <v>0</v>
      </c>
      <c r="BB392" t="s">
        <v>6617</v>
      </c>
      <c r="BC392" t="s">
        <v>6616</v>
      </c>
      <c r="BD392" s="4" t="str">
        <f t="shared" si="251"/>
        <v>No</v>
      </c>
      <c r="BE392" t="s">
        <v>6640</v>
      </c>
      <c r="BF392" s="3" t="str">
        <f t="shared" si="252"/>
        <v>No</v>
      </c>
      <c r="BG392" t="s">
        <v>6645</v>
      </c>
      <c r="BH392" s="3" t="str">
        <f t="shared" si="253"/>
        <v>35579 GLORY RD</v>
      </c>
      <c r="BI392" s="3" t="str">
        <f t="shared" si="254"/>
        <v>Callahan</v>
      </c>
      <c r="BJ392" s="3" t="str">
        <f t="shared" si="255"/>
        <v>Florida</v>
      </c>
      <c r="BK392" s="3">
        <f t="shared" si="256"/>
        <v>32011</v>
      </c>
      <c r="BL392" s="3" t="str">
        <f t="shared" si="257"/>
        <v>35579 GLORY RD CALLAHAN FL 32011</v>
      </c>
      <c r="BM392" s="3" t="str">
        <f t="shared" si="258"/>
        <v/>
      </c>
      <c r="BN392" s="3" t="str">
        <f t="shared" si="259"/>
        <v>Pass</v>
      </c>
      <c r="BO392" s="3" t="str">
        <f t="shared" si="260"/>
        <v>No</v>
      </c>
      <c r="BP392" s="3" t="str">
        <f t="shared" si="261"/>
        <v>FV&lt;$10K</v>
      </c>
      <c r="BQ392" t="s">
        <v>6650</v>
      </c>
      <c r="BR392" s="3" t="str">
        <f t="shared" si="262"/>
        <v>No, &lt; $20K Lien</v>
      </c>
      <c r="BS392" s="3" t="str">
        <f t="shared" si="263"/>
        <v>No, Lien &lt; $20K</v>
      </c>
      <c r="BT392" t="s">
        <v>6650</v>
      </c>
      <c r="BU392" s="3" t="str">
        <f t="shared" si="264"/>
        <v>No</v>
      </c>
      <c r="BV392" s="3" t="str">
        <f t="shared" si="265"/>
        <v>No</v>
      </c>
      <c r="BW392" s="3">
        <f t="shared" si="266"/>
        <v>0</v>
      </c>
      <c r="BX392" s="3" t="str">
        <f t="shared" si="267"/>
        <v>No</v>
      </c>
      <c r="BY392" s="3">
        <f t="shared" si="268"/>
        <v>44602</v>
      </c>
      <c r="BZ392">
        <v>1</v>
      </c>
      <c r="CA392" s="3">
        <f t="shared" si="269"/>
        <v>44602</v>
      </c>
      <c r="CC392" s="3">
        <f t="shared" si="270"/>
        <v>0</v>
      </c>
      <c r="CD392" s="3">
        <f t="shared" si="271"/>
        <v>0</v>
      </c>
      <c r="CE392" s="3" t="str">
        <f t="shared" si="272"/>
        <v/>
      </c>
      <c r="CF392" s="3" t="e">
        <f>HLOOKUP(CE392,'Valuation Data'!$D$2:$K$5,4,FALSE)</f>
        <v>#N/A</v>
      </c>
      <c r="CG392" s="3">
        <f t="shared" si="273"/>
        <v>44602</v>
      </c>
      <c r="CH392" s="3" t="str">
        <f t="shared" si="274"/>
        <v>No</v>
      </c>
      <c r="CI392" s="3" t="str">
        <f>VLOOKUP(R392,'Use Codes &amp; County Type'!A:D,4,FALSE)</f>
        <v>R</v>
      </c>
      <c r="CJ392" s="3" t="str">
        <f t="shared" si="275"/>
        <v>No</v>
      </c>
      <c r="CK392" s="3" t="str">
        <f t="shared" si="276"/>
        <v>Yes</v>
      </c>
      <c r="CL392" s="3">
        <f t="shared" si="277"/>
        <v>0.67</v>
      </c>
      <c r="CM392" s="3">
        <f t="shared" si="278"/>
        <v>29883.34</v>
      </c>
      <c r="CN392" s="3">
        <f t="shared" si="279"/>
        <v>1411.76</v>
      </c>
      <c r="CO392" s="3">
        <f t="shared" si="280"/>
        <v>28471.58</v>
      </c>
      <c r="CP392" s="3">
        <f t="shared" si="281"/>
        <v>3.1652392269404958E-2</v>
      </c>
      <c r="CR392" s="3" t="str">
        <f t="shared" si="282"/>
        <v>No</v>
      </c>
      <c r="CV392" s="3" t="str">
        <f t="shared" si="283"/>
        <v>*Bid</v>
      </c>
      <c r="CW392" s="3">
        <f t="shared" si="284"/>
        <v>391</v>
      </c>
      <c r="CX392" s="3">
        <f t="shared" si="285"/>
        <v>352.94</v>
      </c>
      <c r="CY392" s="3" t="str">
        <f t="shared" si="286"/>
        <v>Ok</v>
      </c>
      <c r="CZ392">
        <v>0</v>
      </c>
      <c r="DA392">
        <v>0</v>
      </c>
    </row>
    <row r="393" spans="1:105" x14ac:dyDescent="0.25">
      <c r="A393">
        <v>392</v>
      </c>
      <c r="B393" t="s">
        <v>3</v>
      </c>
      <c r="C393" t="s">
        <v>501</v>
      </c>
      <c r="D393">
        <v>272.69</v>
      </c>
      <c r="E393">
        <v>2017</v>
      </c>
      <c r="F393">
        <v>272.69</v>
      </c>
      <c r="G393">
        <v>272.69</v>
      </c>
      <c r="H393" s="3">
        <f t="shared" si="246"/>
        <v>0</v>
      </c>
      <c r="I393">
        <v>450827</v>
      </c>
      <c r="J393" t="s">
        <v>2735</v>
      </c>
      <c r="K393" t="s">
        <v>2738</v>
      </c>
      <c r="L393">
        <v>32011</v>
      </c>
      <c r="M393" t="s">
        <v>3024</v>
      </c>
      <c r="N393" t="s">
        <v>4759</v>
      </c>
      <c r="O393">
        <v>-81.861029632418706</v>
      </c>
      <c r="P393">
        <v>30.5842025299015</v>
      </c>
      <c r="Q393" t="s">
        <v>5058</v>
      </c>
      <c r="R393">
        <v>50</v>
      </c>
      <c r="S393" t="s">
        <v>6540</v>
      </c>
      <c r="T393">
        <v>7000</v>
      </c>
      <c r="U393" t="s">
        <v>6583</v>
      </c>
      <c r="V393">
        <v>2017</v>
      </c>
      <c r="W393">
        <v>38916</v>
      </c>
      <c r="X393">
        <v>2017</v>
      </c>
      <c r="Y393">
        <v>116946</v>
      </c>
      <c r="Z393">
        <v>222.55</v>
      </c>
      <c r="AA393" s="3">
        <f t="shared" si="247"/>
        <v>0.81612820418790577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 s="3" t="str">
        <f t="shared" si="248"/>
        <v>No</v>
      </c>
      <c r="AQ393" s="3" t="str">
        <f t="shared" si="249"/>
        <v>No</v>
      </c>
      <c r="AR393" s="3" t="str">
        <f t="shared" si="250"/>
        <v>No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 t="s">
        <v>6634</v>
      </c>
      <c r="AZ393">
        <v>0</v>
      </c>
      <c r="BA393">
        <v>0</v>
      </c>
      <c r="BB393" t="s">
        <v>6617</v>
      </c>
      <c r="BC393">
        <v>0</v>
      </c>
      <c r="BD393" s="4" t="str">
        <f t="shared" si="251"/>
        <v>No</v>
      </c>
      <c r="BE393" t="s">
        <v>6640</v>
      </c>
      <c r="BF393" s="3" t="str">
        <f t="shared" si="252"/>
        <v>No</v>
      </c>
      <c r="BG393" t="s">
        <v>6645</v>
      </c>
      <c r="BH393" s="3" t="str">
        <f t="shared" si="253"/>
        <v>450827 OLD DIXIE HWY</v>
      </c>
      <c r="BI393" s="3" t="str">
        <f t="shared" si="254"/>
        <v>Callahan</v>
      </c>
      <c r="BJ393" s="3" t="str">
        <f t="shared" si="255"/>
        <v>Florida</v>
      </c>
      <c r="BK393" s="3">
        <f t="shared" si="256"/>
        <v>32011</v>
      </c>
      <c r="BL393" s="3" t="str">
        <f t="shared" si="257"/>
        <v>450827 OLD DIXIE HWY CALLAHAN FL 32011</v>
      </c>
      <c r="BM393" s="3" t="str">
        <f t="shared" si="258"/>
        <v/>
      </c>
      <c r="BN393" s="3" t="str">
        <f t="shared" si="259"/>
        <v>Pass</v>
      </c>
      <c r="BO393" s="3" t="str">
        <f t="shared" si="260"/>
        <v>No</v>
      </c>
      <c r="BP393" s="3" t="str">
        <f t="shared" si="261"/>
        <v>FV&lt;$10K</v>
      </c>
      <c r="BQ393" t="s">
        <v>6650</v>
      </c>
      <c r="BR393" s="3" t="str">
        <f t="shared" si="262"/>
        <v>No, &lt; $20K Lien</v>
      </c>
      <c r="BS393" s="3" t="str">
        <f t="shared" si="263"/>
        <v>No, Lien &lt; $20K</v>
      </c>
      <c r="BT393" t="s">
        <v>6650</v>
      </c>
      <c r="BU393" s="3" t="str">
        <f t="shared" si="264"/>
        <v>No</v>
      </c>
      <c r="BV393" s="3" t="str">
        <f t="shared" si="265"/>
        <v>No</v>
      </c>
      <c r="BW393" s="3">
        <f t="shared" si="266"/>
        <v>0</v>
      </c>
      <c r="BX393" s="3" t="str">
        <f t="shared" si="267"/>
        <v>No</v>
      </c>
      <c r="BY393" s="3">
        <f t="shared" si="268"/>
        <v>38916</v>
      </c>
      <c r="BZ393">
        <v>1</v>
      </c>
      <c r="CA393" s="3">
        <f t="shared" si="269"/>
        <v>38916</v>
      </c>
      <c r="CC393" s="3">
        <f t="shared" si="270"/>
        <v>0</v>
      </c>
      <c r="CD393" s="3">
        <f t="shared" si="271"/>
        <v>0</v>
      </c>
      <c r="CE393" s="3" t="str">
        <f t="shared" si="272"/>
        <v/>
      </c>
      <c r="CF393" s="3" t="e">
        <f>HLOOKUP(CE393,'Valuation Data'!$D$2:$K$5,4,FALSE)</f>
        <v>#N/A</v>
      </c>
      <c r="CG393" s="3">
        <f t="shared" si="273"/>
        <v>38916</v>
      </c>
      <c r="CH393" s="3" t="str">
        <f t="shared" si="274"/>
        <v>No</v>
      </c>
      <c r="CI393" s="3" t="str">
        <f>VLOOKUP(R393,'Use Codes &amp; County Type'!A:D,4,FALSE)</f>
        <v>V</v>
      </c>
      <c r="CJ393" s="3" t="str">
        <f t="shared" si="275"/>
        <v>Yes</v>
      </c>
      <c r="CK393" s="3" t="str">
        <f t="shared" si="276"/>
        <v>Yes</v>
      </c>
      <c r="CL393" s="3">
        <f t="shared" si="277"/>
        <v>0</v>
      </c>
      <c r="CM393" s="3">
        <f t="shared" si="278"/>
        <v>0</v>
      </c>
      <c r="CN393" s="3">
        <f t="shared" si="279"/>
        <v>1090.76</v>
      </c>
      <c r="CO393" s="3">
        <f t="shared" si="280"/>
        <v>-1090.76</v>
      </c>
      <c r="CP393" s="3">
        <f t="shared" si="281"/>
        <v>2.8028574365299621E-2</v>
      </c>
      <c r="CR393" s="3" t="str">
        <f t="shared" si="282"/>
        <v>No</v>
      </c>
      <c r="CV393" s="3" t="str">
        <f t="shared" si="283"/>
        <v>Vacant, No Sales Data</v>
      </c>
      <c r="CW393" s="3">
        <f t="shared" si="284"/>
        <v>392</v>
      </c>
      <c r="CX393" s="3">
        <f t="shared" si="285"/>
        <v>272.69</v>
      </c>
      <c r="CY393" s="3" t="str">
        <f t="shared" si="286"/>
        <v>Ok</v>
      </c>
      <c r="CZ393">
        <v>0</v>
      </c>
      <c r="DA393">
        <v>0</v>
      </c>
    </row>
    <row r="394" spans="1:105" x14ac:dyDescent="0.25">
      <c r="A394">
        <v>393</v>
      </c>
      <c r="B394" t="s">
        <v>3</v>
      </c>
      <c r="C394" t="s">
        <v>502</v>
      </c>
      <c r="D394">
        <v>640.85</v>
      </c>
      <c r="E394">
        <v>2017</v>
      </c>
      <c r="F394">
        <v>640.85</v>
      </c>
      <c r="G394">
        <v>640.85</v>
      </c>
      <c r="H394" s="3">
        <f t="shared" si="246"/>
        <v>0</v>
      </c>
      <c r="I394">
        <v>45272</v>
      </c>
      <c r="J394" t="s">
        <v>2735</v>
      </c>
      <c r="K394" t="s">
        <v>2738</v>
      </c>
      <c r="L394">
        <v>32011</v>
      </c>
      <c r="M394" t="s">
        <v>3025</v>
      </c>
      <c r="N394" t="s">
        <v>4759</v>
      </c>
      <c r="O394">
        <v>-81.852057475166504</v>
      </c>
      <c r="P394">
        <v>30.586299300771</v>
      </c>
      <c r="Q394" t="s">
        <v>5059</v>
      </c>
      <c r="R394">
        <v>2</v>
      </c>
      <c r="S394" t="s">
        <v>6535</v>
      </c>
      <c r="T394">
        <v>1006</v>
      </c>
      <c r="U394" t="s">
        <v>6578</v>
      </c>
      <c r="V394">
        <v>2017</v>
      </c>
      <c r="W394">
        <v>32709</v>
      </c>
      <c r="X394">
        <v>2017</v>
      </c>
      <c r="Y394">
        <v>42985</v>
      </c>
      <c r="Z394">
        <v>562.97</v>
      </c>
      <c r="AA394" s="3">
        <f t="shared" si="247"/>
        <v>0.87847390184910668</v>
      </c>
      <c r="AB394" t="s">
        <v>6616</v>
      </c>
      <c r="AC394" t="s">
        <v>6616</v>
      </c>
      <c r="AD394" t="s">
        <v>6616</v>
      </c>
      <c r="AE394" t="s">
        <v>6616</v>
      </c>
      <c r="AF394" t="s">
        <v>6616</v>
      </c>
      <c r="AG394" t="s">
        <v>6616</v>
      </c>
      <c r="AI394" t="s">
        <v>6618</v>
      </c>
      <c r="AJ394" t="s">
        <v>6618</v>
      </c>
      <c r="AK394" t="s">
        <v>6618</v>
      </c>
      <c r="AL394" t="s">
        <v>6618</v>
      </c>
      <c r="AM394" t="s">
        <v>6618</v>
      </c>
      <c r="AN394" t="s">
        <v>6618</v>
      </c>
      <c r="AO394" t="s">
        <v>6618</v>
      </c>
      <c r="AP394" s="3" t="str">
        <f t="shared" si="248"/>
        <v>No</v>
      </c>
      <c r="AQ394" s="3" t="str">
        <f t="shared" si="249"/>
        <v>No</v>
      </c>
      <c r="AR394" s="3" t="str">
        <f t="shared" si="250"/>
        <v>No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 t="s">
        <v>6634</v>
      </c>
      <c r="AZ394" t="s">
        <v>6638</v>
      </c>
      <c r="BA394">
        <v>1</v>
      </c>
      <c r="BB394" t="s">
        <v>6616</v>
      </c>
      <c r="BC394" t="s">
        <v>6617</v>
      </c>
      <c r="BD394" s="4" t="str">
        <f t="shared" si="251"/>
        <v>No</v>
      </c>
      <c r="BE394" t="s">
        <v>6640</v>
      </c>
      <c r="BF394" s="3" t="str">
        <f t="shared" si="252"/>
        <v>No</v>
      </c>
      <c r="BG394" t="s">
        <v>6645</v>
      </c>
      <c r="BH394" s="3" t="str">
        <f t="shared" si="253"/>
        <v>45272 GAIL DR</v>
      </c>
      <c r="BI394" s="3" t="str">
        <f t="shared" si="254"/>
        <v>Callahan</v>
      </c>
      <c r="BJ394" s="3" t="str">
        <f t="shared" si="255"/>
        <v>Florida</v>
      </c>
      <c r="BK394" s="3">
        <f t="shared" si="256"/>
        <v>32011</v>
      </c>
      <c r="BL394" s="3" t="str">
        <f t="shared" si="257"/>
        <v>45272 GAIL DR CALLAHAN FL 32011</v>
      </c>
      <c r="BM394" s="3" t="str">
        <f t="shared" si="258"/>
        <v/>
      </c>
      <c r="BN394" s="3" t="str">
        <f t="shared" si="259"/>
        <v>Pass</v>
      </c>
      <c r="BO394" s="3" t="str">
        <f t="shared" si="260"/>
        <v>Yes</v>
      </c>
      <c r="BP394" s="3" t="str">
        <f t="shared" si="261"/>
        <v>FV&lt;$10K</v>
      </c>
      <c r="BQ394" t="s">
        <v>6650</v>
      </c>
      <c r="BR394" s="3" t="str">
        <f t="shared" si="262"/>
        <v>No, &lt; $20K Lien</v>
      </c>
      <c r="BS394" s="3" t="str">
        <f t="shared" si="263"/>
        <v>No, Lien &lt; $20K</v>
      </c>
      <c r="BT394" t="s">
        <v>6650</v>
      </c>
      <c r="BU394" s="3" t="str">
        <f t="shared" si="264"/>
        <v>No</v>
      </c>
      <c r="BV394" s="3" t="str">
        <f t="shared" si="265"/>
        <v>No</v>
      </c>
      <c r="BW394" s="3">
        <f t="shared" si="266"/>
        <v>1</v>
      </c>
      <c r="BX394" s="3" t="str">
        <f t="shared" si="267"/>
        <v>No</v>
      </c>
      <c r="BY394" s="3">
        <f t="shared" si="268"/>
        <v>32709</v>
      </c>
      <c r="BZ394">
        <v>1</v>
      </c>
      <c r="CA394" s="3">
        <f t="shared" si="269"/>
        <v>32709</v>
      </c>
      <c r="CC394" s="3">
        <f t="shared" si="270"/>
        <v>0</v>
      </c>
      <c r="CD394" s="3">
        <f t="shared" si="271"/>
        <v>0</v>
      </c>
      <c r="CE394" s="3" t="str">
        <f t="shared" si="272"/>
        <v/>
      </c>
      <c r="CF394" s="3" t="e">
        <f>HLOOKUP(CE394,'Valuation Data'!$D$2:$K$5,4,FALSE)</f>
        <v>#N/A</v>
      </c>
      <c r="CG394" s="3">
        <f t="shared" si="273"/>
        <v>32709</v>
      </c>
      <c r="CH394" s="3" t="str">
        <f t="shared" si="274"/>
        <v>No</v>
      </c>
      <c r="CI394" s="3" t="str">
        <f>VLOOKUP(R394,'Use Codes &amp; County Type'!A:D,4,FALSE)</f>
        <v>R</v>
      </c>
      <c r="CJ394" s="3" t="str">
        <f t="shared" si="275"/>
        <v>No</v>
      </c>
      <c r="CK394" s="3" t="str">
        <f t="shared" si="276"/>
        <v>No</v>
      </c>
      <c r="CL394" s="3">
        <f t="shared" si="277"/>
        <v>0.35</v>
      </c>
      <c r="CM394" s="3">
        <f t="shared" si="278"/>
        <v>11448.15</v>
      </c>
      <c r="CN394" s="3">
        <f t="shared" si="279"/>
        <v>3204.25</v>
      </c>
      <c r="CO394" s="3">
        <f t="shared" si="280"/>
        <v>8243.9</v>
      </c>
      <c r="CP394" s="3">
        <f t="shared" si="281"/>
        <v>9.7962334525665717E-2</v>
      </c>
      <c r="CR394" s="3" t="str">
        <f t="shared" si="282"/>
        <v>No</v>
      </c>
      <c r="CV394" s="3" t="str">
        <f t="shared" si="283"/>
        <v>*Bid</v>
      </c>
      <c r="CW394" s="3">
        <f t="shared" si="284"/>
        <v>393</v>
      </c>
      <c r="CX394" s="3">
        <f t="shared" si="285"/>
        <v>640.85</v>
      </c>
      <c r="CY394" s="3" t="str">
        <f t="shared" si="286"/>
        <v>Ok</v>
      </c>
      <c r="CZ394">
        <v>0</v>
      </c>
      <c r="DA394">
        <v>0</v>
      </c>
    </row>
    <row r="395" spans="1:105" x14ac:dyDescent="0.25">
      <c r="A395">
        <v>394</v>
      </c>
      <c r="B395" t="s">
        <v>3</v>
      </c>
      <c r="C395" t="s">
        <v>503</v>
      </c>
      <c r="D395">
        <v>623.6</v>
      </c>
      <c r="E395">
        <v>2017</v>
      </c>
      <c r="F395" t="e">
        <f>NA()</f>
        <v>#N/A</v>
      </c>
      <c r="G395" t="e">
        <f>NA()</f>
        <v>#N/A</v>
      </c>
      <c r="H395" s="3" t="e">
        <f t="shared" si="246"/>
        <v>#N/A</v>
      </c>
      <c r="I395" t="e">
        <f>NA()</f>
        <v>#N/A</v>
      </c>
      <c r="J395" t="e">
        <f>NA()</f>
        <v>#N/A</v>
      </c>
      <c r="K395" t="e">
        <f>NA()</f>
        <v>#N/A</v>
      </c>
      <c r="L395" t="e">
        <f>NA()</f>
        <v>#N/A</v>
      </c>
      <c r="M395" t="e">
        <f>NA()</f>
        <v>#N/A</v>
      </c>
      <c r="N395" t="e">
        <f>NA()</f>
        <v>#N/A</v>
      </c>
      <c r="O395" t="e">
        <f>NA()</f>
        <v>#N/A</v>
      </c>
      <c r="P395" t="e">
        <f>NA()</f>
        <v>#N/A</v>
      </c>
      <c r="Q395" t="e">
        <f>NA()</f>
        <v>#N/A</v>
      </c>
      <c r="R395">
        <v>2</v>
      </c>
      <c r="S395" t="s">
        <v>6535</v>
      </c>
      <c r="T395" t="e">
        <f>NA()</f>
        <v>#N/A</v>
      </c>
      <c r="U395" t="e">
        <f>NA()</f>
        <v>#N/A</v>
      </c>
      <c r="V395">
        <v>2017</v>
      </c>
      <c r="W395">
        <v>36134</v>
      </c>
      <c r="X395" t="e">
        <f>NA()</f>
        <v>#N/A</v>
      </c>
      <c r="Y395" t="e">
        <f>NA()</f>
        <v>#N/A</v>
      </c>
      <c r="Z395" t="e">
        <f>NA()</f>
        <v>#N/A</v>
      </c>
      <c r="AA395" s="3">
        <f t="shared" si="247"/>
        <v>0</v>
      </c>
      <c r="AB395" t="s">
        <v>6616</v>
      </c>
      <c r="AC395" t="s">
        <v>6616</v>
      </c>
      <c r="AI395" t="e">
        <f>NA()</f>
        <v>#N/A</v>
      </c>
      <c r="AJ395" t="e">
        <f>NA()</f>
        <v>#N/A</v>
      </c>
      <c r="AK395" t="e">
        <f>NA()</f>
        <v>#N/A</v>
      </c>
      <c r="AL395" t="e">
        <f>NA()</f>
        <v>#N/A</v>
      </c>
      <c r="AM395" t="e">
        <f>NA()</f>
        <v>#N/A</v>
      </c>
      <c r="AN395" t="e">
        <f>NA()</f>
        <v>#N/A</v>
      </c>
      <c r="AO395" t="e">
        <f>NA()</f>
        <v>#N/A</v>
      </c>
      <c r="AP395" s="3" t="str">
        <f t="shared" si="248"/>
        <v>No</v>
      </c>
      <c r="AQ395" s="3" t="str">
        <f t="shared" si="249"/>
        <v>No</v>
      </c>
      <c r="AR395" s="3" t="str">
        <f t="shared" si="250"/>
        <v>No</v>
      </c>
      <c r="AS395" t="e">
        <f>NA()</f>
        <v>#N/A</v>
      </c>
      <c r="AT395" t="e">
        <f>NA()</f>
        <v>#N/A</v>
      </c>
      <c r="AU395" t="e">
        <f>NA()</f>
        <v>#N/A</v>
      </c>
      <c r="AV395" t="e">
        <f>NA()</f>
        <v>#N/A</v>
      </c>
      <c r="AW395" t="e">
        <f>NA()</f>
        <v>#N/A</v>
      </c>
      <c r="AX395" t="e">
        <f>NA()</f>
        <v>#N/A</v>
      </c>
      <c r="AY395" t="e">
        <f>NA()</f>
        <v>#N/A</v>
      </c>
      <c r="AZ395" t="e">
        <f>NA()</f>
        <v>#N/A</v>
      </c>
      <c r="BA395">
        <v>0</v>
      </c>
      <c r="BB395" t="s">
        <v>6616</v>
      </c>
      <c r="BC395" t="e">
        <f>NA()</f>
        <v>#N/A</v>
      </c>
      <c r="BD395" s="4" t="str">
        <f t="shared" si="251"/>
        <v>No</v>
      </c>
      <c r="BE395" t="e">
        <f>NA()</f>
        <v>#N/A</v>
      </c>
      <c r="BF395" s="3" t="str">
        <f t="shared" si="252"/>
        <v>No</v>
      </c>
      <c r="BG395" t="e">
        <f>NA()</f>
        <v>#N/A</v>
      </c>
      <c r="BH395" s="3" t="e">
        <f t="shared" si="253"/>
        <v>#N/A</v>
      </c>
      <c r="BI395" s="3" t="e">
        <f t="shared" si="254"/>
        <v>#N/A</v>
      </c>
      <c r="BJ395" s="3" t="e">
        <f t="shared" si="255"/>
        <v>#N/A</v>
      </c>
      <c r="BK395" s="3" t="e">
        <f t="shared" si="256"/>
        <v>#N/A</v>
      </c>
      <c r="BL395" s="3" t="e">
        <f t="shared" si="257"/>
        <v>#N/A</v>
      </c>
      <c r="BM395" s="3" t="e">
        <f t="shared" si="258"/>
        <v>#N/A</v>
      </c>
      <c r="BN395" s="3" t="str">
        <f t="shared" si="259"/>
        <v>Pass</v>
      </c>
      <c r="BO395" s="3" t="e">
        <f t="shared" si="260"/>
        <v>#N/A</v>
      </c>
      <c r="BP395" s="3" t="str">
        <f t="shared" si="261"/>
        <v>FV&lt;$10K</v>
      </c>
      <c r="BQ395" t="s">
        <v>6650</v>
      </c>
      <c r="BR395" s="3" t="str">
        <f t="shared" si="262"/>
        <v>No, &lt; $20K Lien</v>
      </c>
      <c r="BS395" s="3" t="str">
        <f t="shared" si="263"/>
        <v>No, Lien &lt; $20K</v>
      </c>
      <c r="BT395" t="s">
        <v>6650</v>
      </c>
      <c r="BU395" s="3" t="str">
        <f t="shared" si="264"/>
        <v>No</v>
      </c>
      <c r="BV395" s="3" t="str">
        <f t="shared" si="265"/>
        <v>No</v>
      </c>
      <c r="BW395" s="3">
        <f t="shared" si="266"/>
        <v>0</v>
      </c>
      <c r="BX395" s="3" t="str">
        <f t="shared" si="267"/>
        <v>No</v>
      </c>
      <c r="BY395" s="3">
        <f t="shared" si="268"/>
        <v>36134</v>
      </c>
      <c r="BZ395">
        <v>1</v>
      </c>
      <c r="CA395" s="3">
        <f t="shared" si="269"/>
        <v>36134</v>
      </c>
      <c r="CC395" s="3" t="e">
        <f t="shared" si="270"/>
        <v>#N/A</v>
      </c>
      <c r="CD395" s="3" t="e">
        <f t="shared" si="271"/>
        <v>#N/A</v>
      </c>
      <c r="CE395" s="3" t="str">
        <f t="shared" si="272"/>
        <v/>
      </c>
      <c r="CF395" s="3" t="e">
        <f>HLOOKUP(CE395,'Valuation Data'!$D$2:$K$5,4,FALSE)</f>
        <v>#N/A</v>
      </c>
      <c r="CG395" s="3">
        <f t="shared" si="273"/>
        <v>36134</v>
      </c>
      <c r="CH395" s="3" t="str">
        <f t="shared" si="274"/>
        <v>No</v>
      </c>
      <c r="CI395" s="3" t="str">
        <f>VLOOKUP(R395,'Use Codes &amp; County Type'!A:D,4,FALSE)</f>
        <v>R</v>
      </c>
      <c r="CJ395" s="3" t="str">
        <f t="shared" si="275"/>
        <v>No</v>
      </c>
      <c r="CK395" s="3" t="str">
        <f t="shared" si="276"/>
        <v>No</v>
      </c>
      <c r="CL395" s="3">
        <f t="shared" si="277"/>
        <v>0.35</v>
      </c>
      <c r="CM395" s="3">
        <f t="shared" si="278"/>
        <v>12646.9</v>
      </c>
      <c r="CN395" s="3" t="e">
        <f t="shared" si="279"/>
        <v>#N/A</v>
      </c>
      <c r="CO395" s="3" t="e">
        <f t="shared" si="280"/>
        <v>#N/A</v>
      </c>
      <c r="CP395" s="3" t="e">
        <f t="shared" si="281"/>
        <v>#N/A</v>
      </c>
      <c r="CR395" s="3" t="e">
        <f t="shared" si="282"/>
        <v>#N/A</v>
      </c>
      <c r="CV395" s="3" t="e">
        <f t="shared" si="283"/>
        <v>#N/A</v>
      </c>
      <c r="CW395" s="3">
        <f t="shared" si="284"/>
        <v>394</v>
      </c>
      <c r="CX395" s="3">
        <f t="shared" si="285"/>
        <v>623.6</v>
      </c>
      <c r="CY395" s="3" t="e">
        <f t="shared" si="286"/>
        <v>#N/A</v>
      </c>
      <c r="CZ395" t="e">
        <f>NA()</f>
        <v>#N/A</v>
      </c>
      <c r="DA395" t="e">
        <f>NA()</f>
        <v>#N/A</v>
      </c>
    </row>
    <row r="396" spans="1:105" x14ac:dyDescent="0.25">
      <c r="A396">
        <v>395</v>
      </c>
      <c r="B396" t="s">
        <v>3</v>
      </c>
      <c r="C396" t="s">
        <v>504</v>
      </c>
      <c r="D396">
        <v>411.32</v>
      </c>
      <c r="E396">
        <v>2017</v>
      </c>
      <c r="F396" t="e">
        <f>NA()</f>
        <v>#N/A</v>
      </c>
      <c r="G396" t="e">
        <f>NA()</f>
        <v>#N/A</v>
      </c>
      <c r="H396" s="3" t="e">
        <f t="shared" si="246"/>
        <v>#N/A</v>
      </c>
      <c r="I396" t="e">
        <f>NA()</f>
        <v>#N/A</v>
      </c>
      <c r="J396" t="e">
        <f>NA()</f>
        <v>#N/A</v>
      </c>
      <c r="K396" t="e">
        <f>NA()</f>
        <v>#N/A</v>
      </c>
      <c r="L396" t="e">
        <f>NA()</f>
        <v>#N/A</v>
      </c>
      <c r="M396" t="e">
        <f>NA()</f>
        <v>#N/A</v>
      </c>
      <c r="N396" t="e">
        <f>NA()</f>
        <v>#N/A</v>
      </c>
      <c r="O396" t="e">
        <f>NA()</f>
        <v>#N/A</v>
      </c>
      <c r="P396" t="e">
        <f>NA()</f>
        <v>#N/A</v>
      </c>
      <c r="Q396" t="e">
        <f>NA()</f>
        <v>#N/A</v>
      </c>
      <c r="R396">
        <v>0</v>
      </c>
      <c r="S396" t="s">
        <v>6538</v>
      </c>
      <c r="T396" t="e">
        <f>NA()</f>
        <v>#N/A</v>
      </c>
      <c r="U396" t="e">
        <f>NA()</f>
        <v>#N/A</v>
      </c>
      <c r="V396">
        <v>2017</v>
      </c>
      <c r="W396">
        <v>20582</v>
      </c>
      <c r="X396" t="e">
        <f>NA()</f>
        <v>#N/A</v>
      </c>
      <c r="Y396" t="e">
        <f>NA()</f>
        <v>#N/A</v>
      </c>
      <c r="Z396" t="e">
        <f>NA()</f>
        <v>#N/A</v>
      </c>
      <c r="AA396" s="3">
        <f t="shared" si="247"/>
        <v>0</v>
      </c>
      <c r="AB396" t="s">
        <v>6616</v>
      </c>
      <c r="AC396" t="s">
        <v>6616</v>
      </c>
      <c r="AD396" t="s">
        <v>6616</v>
      </c>
      <c r="AF396" t="s">
        <v>6616</v>
      </c>
      <c r="AG396" t="s">
        <v>6616</v>
      </c>
      <c r="AH396" t="s">
        <v>6616</v>
      </c>
      <c r="AI396" t="e">
        <f>NA()</f>
        <v>#N/A</v>
      </c>
      <c r="AJ396" t="e">
        <f>NA()</f>
        <v>#N/A</v>
      </c>
      <c r="AK396" t="e">
        <f>NA()</f>
        <v>#N/A</v>
      </c>
      <c r="AL396" t="e">
        <f>NA()</f>
        <v>#N/A</v>
      </c>
      <c r="AM396" t="e">
        <f>NA()</f>
        <v>#N/A</v>
      </c>
      <c r="AN396" t="e">
        <f>NA()</f>
        <v>#N/A</v>
      </c>
      <c r="AO396" t="e">
        <f>NA()</f>
        <v>#N/A</v>
      </c>
      <c r="AP396" s="3" t="str">
        <f t="shared" si="248"/>
        <v>No</v>
      </c>
      <c r="AQ396" s="3" t="str">
        <f t="shared" si="249"/>
        <v>No</v>
      </c>
      <c r="AR396" s="3" t="str">
        <f t="shared" si="250"/>
        <v>No</v>
      </c>
      <c r="AS396" t="e">
        <f>NA()</f>
        <v>#N/A</v>
      </c>
      <c r="AT396" t="e">
        <f>NA()</f>
        <v>#N/A</v>
      </c>
      <c r="AU396" t="e">
        <f>NA()</f>
        <v>#N/A</v>
      </c>
      <c r="AV396" t="e">
        <f>NA()</f>
        <v>#N/A</v>
      </c>
      <c r="AW396" t="e">
        <f>NA()</f>
        <v>#N/A</v>
      </c>
      <c r="AX396" t="e">
        <f>NA()</f>
        <v>#N/A</v>
      </c>
      <c r="AY396" t="e">
        <f>NA()</f>
        <v>#N/A</v>
      </c>
      <c r="AZ396" t="e">
        <f>NA()</f>
        <v>#N/A</v>
      </c>
      <c r="BA396">
        <v>0</v>
      </c>
      <c r="BB396" t="s">
        <v>6616</v>
      </c>
      <c r="BC396" t="e">
        <f>NA()</f>
        <v>#N/A</v>
      </c>
      <c r="BD396" s="4" t="str">
        <f t="shared" si="251"/>
        <v>No</v>
      </c>
      <c r="BE396" t="e">
        <f>NA()</f>
        <v>#N/A</v>
      </c>
      <c r="BF396" s="3" t="str">
        <f t="shared" si="252"/>
        <v>No</v>
      </c>
      <c r="BG396" t="e">
        <f>NA()</f>
        <v>#N/A</v>
      </c>
      <c r="BH396" s="3" t="e">
        <f t="shared" si="253"/>
        <v>#N/A</v>
      </c>
      <c r="BI396" s="3" t="e">
        <f t="shared" si="254"/>
        <v>#N/A</v>
      </c>
      <c r="BJ396" s="3" t="e">
        <f t="shared" si="255"/>
        <v>#N/A</v>
      </c>
      <c r="BK396" s="3" t="e">
        <f t="shared" si="256"/>
        <v>#N/A</v>
      </c>
      <c r="BL396" s="3" t="e">
        <f t="shared" si="257"/>
        <v>#N/A</v>
      </c>
      <c r="BM396" s="3" t="e">
        <f t="shared" si="258"/>
        <v>#N/A</v>
      </c>
      <c r="BN396" s="3" t="str">
        <f t="shared" si="259"/>
        <v>Pass</v>
      </c>
      <c r="BO396" s="3" t="e">
        <f t="shared" si="260"/>
        <v>#N/A</v>
      </c>
      <c r="BP396" s="3" t="str">
        <f t="shared" si="261"/>
        <v>FV&lt;$10K</v>
      </c>
      <c r="BQ396" t="s">
        <v>6650</v>
      </c>
      <c r="BR396" s="3" t="str">
        <f t="shared" si="262"/>
        <v>No, &lt; $20K Lien</v>
      </c>
      <c r="BS396" s="3" t="str">
        <f t="shared" si="263"/>
        <v>No, Lien &lt; $20K</v>
      </c>
      <c r="BT396" t="s">
        <v>6650</v>
      </c>
      <c r="BU396" s="3" t="str">
        <f t="shared" si="264"/>
        <v>No</v>
      </c>
      <c r="BV396" s="3" t="str">
        <f t="shared" si="265"/>
        <v>No</v>
      </c>
      <c r="BW396" s="3">
        <f t="shared" si="266"/>
        <v>0</v>
      </c>
      <c r="BX396" s="3" t="str">
        <f t="shared" si="267"/>
        <v>No</v>
      </c>
      <c r="BY396" s="3">
        <f t="shared" si="268"/>
        <v>20582</v>
      </c>
      <c r="BZ396">
        <v>1</v>
      </c>
      <c r="CA396" s="3">
        <f t="shared" si="269"/>
        <v>20582</v>
      </c>
      <c r="CC396" s="3" t="e">
        <f t="shared" si="270"/>
        <v>#N/A</v>
      </c>
      <c r="CD396" s="3" t="e">
        <f t="shared" si="271"/>
        <v>#N/A</v>
      </c>
      <c r="CE396" s="3" t="str">
        <f t="shared" si="272"/>
        <v/>
      </c>
      <c r="CF396" s="3" t="e">
        <f>HLOOKUP(CE396,'Valuation Data'!$D$2:$K$5,4,FALSE)</f>
        <v>#N/A</v>
      </c>
      <c r="CG396" s="3">
        <f t="shared" si="273"/>
        <v>20582</v>
      </c>
      <c r="CH396" s="3" t="str">
        <f t="shared" si="274"/>
        <v>No</v>
      </c>
      <c r="CI396" s="3" t="str">
        <f>VLOOKUP(R396,'Use Codes &amp; County Type'!A:D,4,FALSE)</f>
        <v>V</v>
      </c>
      <c r="CJ396" s="3" t="str">
        <f t="shared" si="275"/>
        <v>Yes</v>
      </c>
      <c r="CK396" s="3" t="str">
        <f t="shared" si="276"/>
        <v>No</v>
      </c>
      <c r="CL396" s="3">
        <f t="shared" si="277"/>
        <v>0</v>
      </c>
      <c r="CM396" s="3">
        <f t="shared" si="278"/>
        <v>0</v>
      </c>
      <c r="CN396" s="3" t="e">
        <f t="shared" si="279"/>
        <v>#N/A</v>
      </c>
      <c r="CO396" s="3" t="e">
        <f t="shared" si="280"/>
        <v>#N/A</v>
      </c>
      <c r="CP396" s="3" t="e">
        <f t="shared" si="281"/>
        <v>#N/A</v>
      </c>
      <c r="CR396" s="3" t="str">
        <f t="shared" si="282"/>
        <v>No</v>
      </c>
      <c r="CV396" s="3" t="str">
        <f t="shared" si="283"/>
        <v>FMV&lt;$30K</v>
      </c>
      <c r="CW396" s="3">
        <f t="shared" si="284"/>
        <v>395</v>
      </c>
      <c r="CX396" s="3">
        <f t="shared" si="285"/>
        <v>411.32</v>
      </c>
      <c r="CY396" s="3" t="str">
        <f t="shared" si="286"/>
        <v>Ok</v>
      </c>
      <c r="CZ396" t="e">
        <f>NA()</f>
        <v>#N/A</v>
      </c>
      <c r="DA396" t="e">
        <f>NA()</f>
        <v>#N/A</v>
      </c>
    </row>
    <row r="397" spans="1:105" x14ac:dyDescent="0.25">
      <c r="A397">
        <v>396</v>
      </c>
      <c r="B397" t="s">
        <v>3</v>
      </c>
      <c r="C397" t="s">
        <v>505</v>
      </c>
      <c r="D397">
        <v>612.45000000000005</v>
      </c>
      <c r="E397">
        <v>2017</v>
      </c>
      <c r="F397">
        <v>612.45000000000005</v>
      </c>
      <c r="G397">
        <v>612.45000000000005</v>
      </c>
      <c r="H397" s="3">
        <f t="shared" si="246"/>
        <v>0</v>
      </c>
      <c r="I397">
        <v>35027</v>
      </c>
      <c r="J397" t="s">
        <v>2735</v>
      </c>
      <c r="K397" t="s">
        <v>2738</v>
      </c>
      <c r="L397">
        <v>32011</v>
      </c>
      <c r="M397" t="s">
        <v>3026</v>
      </c>
      <c r="N397" t="s">
        <v>4759</v>
      </c>
      <c r="O397">
        <v>-81.882986240302102</v>
      </c>
      <c r="P397">
        <v>30.584645886019501</v>
      </c>
      <c r="Q397" t="s">
        <v>5060</v>
      </c>
      <c r="R397">
        <v>1</v>
      </c>
      <c r="S397" t="s">
        <v>6539</v>
      </c>
      <c r="T397">
        <v>1001</v>
      </c>
      <c r="U397" t="s">
        <v>6582</v>
      </c>
      <c r="V397">
        <v>2017</v>
      </c>
      <c r="W397">
        <v>65357</v>
      </c>
      <c r="X397">
        <v>2017</v>
      </c>
      <c r="Y397">
        <v>83158</v>
      </c>
      <c r="Z397">
        <v>536.71</v>
      </c>
      <c r="AA397" s="3">
        <f t="shared" si="247"/>
        <v>0.87633276185811082</v>
      </c>
      <c r="AB397" t="s">
        <v>6616</v>
      </c>
      <c r="AC397" t="s">
        <v>6616</v>
      </c>
      <c r="AD397" t="s">
        <v>6616</v>
      </c>
      <c r="AE397" t="s">
        <v>6616</v>
      </c>
      <c r="AG397" t="s">
        <v>6616</v>
      </c>
      <c r="AH397" t="s">
        <v>6616</v>
      </c>
      <c r="AI397" t="s">
        <v>6618</v>
      </c>
      <c r="AJ397" t="s">
        <v>6618</v>
      </c>
      <c r="AK397" t="s">
        <v>6618</v>
      </c>
      <c r="AL397" t="s">
        <v>6618</v>
      </c>
      <c r="AM397" t="s">
        <v>6618</v>
      </c>
      <c r="AN397" t="s">
        <v>6618</v>
      </c>
      <c r="AO397" t="s">
        <v>6618</v>
      </c>
      <c r="AP397" s="3" t="str">
        <f t="shared" si="248"/>
        <v>No</v>
      </c>
      <c r="AQ397" s="3" t="str">
        <f t="shared" si="249"/>
        <v>No</v>
      </c>
      <c r="AR397" s="3" t="str">
        <f t="shared" si="250"/>
        <v>No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 t="s">
        <v>6634</v>
      </c>
      <c r="AZ397" t="s">
        <v>6638</v>
      </c>
      <c r="BA397">
        <v>1</v>
      </c>
      <c r="BB397" t="s">
        <v>6617</v>
      </c>
      <c r="BC397" t="s">
        <v>6616</v>
      </c>
      <c r="BD397" s="4" t="str">
        <f t="shared" si="251"/>
        <v>No</v>
      </c>
      <c r="BE397" t="s">
        <v>6640</v>
      </c>
      <c r="BF397" s="3" t="str">
        <f t="shared" si="252"/>
        <v>No</v>
      </c>
      <c r="BG397" t="s">
        <v>6645</v>
      </c>
      <c r="BH397" s="3" t="str">
        <f t="shared" si="253"/>
        <v>35027 QUAIL RD</v>
      </c>
      <c r="BI397" s="3" t="str">
        <f t="shared" si="254"/>
        <v>Callahan</v>
      </c>
      <c r="BJ397" s="3" t="str">
        <f t="shared" si="255"/>
        <v>Florida</v>
      </c>
      <c r="BK397" s="3">
        <f t="shared" si="256"/>
        <v>32011</v>
      </c>
      <c r="BL397" s="3" t="str">
        <f t="shared" si="257"/>
        <v>35027 QUAIL RD CALLAHAN FL 32011</v>
      </c>
      <c r="BM397" s="3" t="str">
        <f t="shared" si="258"/>
        <v/>
      </c>
      <c r="BN397" s="3" t="str">
        <f t="shared" si="259"/>
        <v>Pass</v>
      </c>
      <c r="BO397" s="3" t="str">
        <f t="shared" si="260"/>
        <v>No</v>
      </c>
      <c r="BP397" s="3" t="str">
        <f t="shared" si="261"/>
        <v>FV&lt;$10K</v>
      </c>
      <c r="BQ397" t="s">
        <v>6650</v>
      </c>
      <c r="BR397" s="3" t="str">
        <f t="shared" si="262"/>
        <v>No, &lt; $20K Lien</v>
      </c>
      <c r="BS397" s="3" t="str">
        <f t="shared" si="263"/>
        <v>No, Lien &lt; $20K</v>
      </c>
      <c r="BT397" t="s">
        <v>6650</v>
      </c>
      <c r="BU397" s="3" t="str">
        <f t="shared" si="264"/>
        <v>No</v>
      </c>
      <c r="BV397" s="3" t="str">
        <f t="shared" si="265"/>
        <v>No</v>
      </c>
      <c r="BW397" s="3">
        <f t="shared" si="266"/>
        <v>1</v>
      </c>
      <c r="BX397" s="3" t="str">
        <f t="shared" si="267"/>
        <v>No</v>
      </c>
      <c r="BY397" s="3">
        <f t="shared" si="268"/>
        <v>65357</v>
      </c>
      <c r="BZ397">
        <v>1</v>
      </c>
      <c r="CA397" s="3">
        <f t="shared" si="269"/>
        <v>65357</v>
      </c>
      <c r="CC397" s="3">
        <f t="shared" si="270"/>
        <v>0</v>
      </c>
      <c r="CD397" s="3">
        <f t="shared" si="271"/>
        <v>0</v>
      </c>
      <c r="CE397" s="3" t="str">
        <f t="shared" si="272"/>
        <v/>
      </c>
      <c r="CF397" s="3" t="e">
        <f>HLOOKUP(CE397,'Valuation Data'!$D$2:$K$5,4,FALSE)</f>
        <v>#N/A</v>
      </c>
      <c r="CG397" s="3">
        <f t="shared" si="273"/>
        <v>65357</v>
      </c>
      <c r="CH397" s="3" t="str">
        <f t="shared" si="274"/>
        <v>No</v>
      </c>
      <c r="CI397" s="3" t="str">
        <f>VLOOKUP(R397,'Use Codes &amp; County Type'!A:D,4,FALSE)</f>
        <v>S</v>
      </c>
      <c r="CJ397" s="3" t="str">
        <f t="shared" si="275"/>
        <v>No</v>
      </c>
      <c r="CK397" s="3" t="str">
        <f t="shared" si="276"/>
        <v>Yes</v>
      </c>
      <c r="CL397" s="3">
        <f t="shared" si="277"/>
        <v>0.67</v>
      </c>
      <c r="CM397" s="3">
        <f t="shared" si="278"/>
        <v>43789.19</v>
      </c>
      <c r="CN397" s="3">
        <f t="shared" si="279"/>
        <v>3062.25</v>
      </c>
      <c r="CO397" s="3">
        <f t="shared" si="280"/>
        <v>40726.94</v>
      </c>
      <c r="CP397" s="3">
        <f t="shared" si="281"/>
        <v>4.6854200774209341E-2</v>
      </c>
      <c r="CR397" s="3" t="str">
        <f t="shared" si="282"/>
        <v>No</v>
      </c>
      <c r="CV397" s="3" t="str">
        <f t="shared" si="283"/>
        <v>*Bid</v>
      </c>
      <c r="CW397" s="3">
        <f t="shared" si="284"/>
        <v>396</v>
      </c>
      <c r="CX397" s="3">
        <f t="shared" si="285"/>
        <v>612.45000000000005</v>
      </c>
      <c r="CY397" s="3" t="str">
        <f t="shared" si="286"/>
        <v>Ok</v>
      </c>
      <c r="CZ397">
        <v>0</v>
      </c>
      <c r="DA397">
        <v>0</v>
      </c>
    </row>
    <row r="398" spans="1:105" x14ac:dyDescent="0.25">
      <c r="A398">
        <v>397</v>
      </c>
      <c r="B398" t="s">
        <v>3</v>
      </c>
      <c r="C398" t="s">
        <v>506</v>
      </c>
      <c r="D398">
        <v>334.16</v>
      </c>
      <c r="E398">
        <v>2017</v>
      </c>
      <c r="F398">
        <v>334.16</v>
      </c>
      <c r="G398">
        <v>334.16</v>
      </c>
      <c r="H398" s="3">
        <f t="shared" si="246"/>
        <v>0</v>
      </c>
      <c r="I398">
        <v>35033</v>
      </c>
      <c r="J398" t="s">
        <v>2735</v>
      </c>
      <c r="K398" t="s">
        <v>2738</v>
      </c>
      <c r="L398">
        <v>32011</v>
      </c>
      <c r="M398" t="s">
        <v>3027</v>
      </c>
      <c r="N398" t="s">
        <v>4759</v>
      </c>
      <c r="O398">
        <v>-81.884084341368407</v>
      </c>
      <c r="P398">
        <v>30.584702017482499</v>
      </c>
      <c r="Q398" t="s">
        <v>5061</v>
      </c>
      <c r="R398">
        <v>2</v>
      </c>
      <c r="S398" t="s">
        <v>6535</v>
      </c>
      <c r="T398">
        <v>1006</v>
      </c>
      <c r="U398" t="s">
        <v>6578</v>
      </c>
      <c r="V398">
        <v>2017</v>
      </c>
      <c r="W398">
        <v>43455</v>
      </c>
      <c r="X398">
        <v>2017</v>
      </c>
      <c r="Y398">
        <v>57133</v>
      </c>
      <c r="Z398">
        <v>279.39</v>
      </c>
      <c r="AA398" s="3">
        <f t="shared" si="247"/>
        <v>0.83609648072779497</v>
      </c>
      <c r="AB398" t="s">
        <v>6616</v>
      </c>
      <c r="AC398" t="s">
        <v>6616</v>
      </c>
      <c r="AD398" t="s">
        <v>6616</v>
      </c>
      <c r="AE398" t="s">
        <v>6616</v>
      </c>
      <c r="AF398" t="s">
        <v>6616</v>
      </c>
      <c r="AG398" t="s">
        <v>6616</v>
      </c>
      <c r="AH398" t="s">
        <v>6616</v>
      </c>
      <c r="AI398" t="s">
        <v>6618</v>
      </c>
      <c r="AJ398" t="s">
        <v>6618</v>
      </c>
      <c r="AK398" t="s">
        <v>6618</v>
      </c>
      <c r="AL398" t="s">
        <v>6618</v>
      </c>
      <c r="AM398" t="s">
        <v>6618</v>
      </c>
      <c r="AN398" t="s">
        <v>6618</v>
      </c>
      <c r="AO398" t="s">
        <v>6618</v>
      </c>
      <c r="AP398" s="3" t="str">
        <f t="shared" si="248"/>
        <v>No</v>
      </c>
      <c r="AQ398" s="3" t="str">
        <f t="shared" si="249"/>
        <v>No</v>
      </c>
      <c r="AR398" s="3" t="str">
        <f t="shared" si="250"/>
        <v>No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 t="s">
        <v>6634</v>
      </c>
      <c r="AZ398" t="s">
        <v>6638</v>
      </c>
      <c r="BA398">
        <v>1</v>
      </c>
      <c r="BB398" t="s">
        <v>6617</v>
      </c>
      <c r="BC398" t="s">
        <v>6616</v>
      </c>
      <c r="BD398" s="4" t="str">
        <f t="shared" si="251"/>
        <v>No</v>
      </c>
      <c r="BE398" t="s">
        <v>6640</v>
      </c>
      <c r="BF398" s="3" t="str">
        <f t="shared" si="252"/>
        <v>No</v>
      </c>
      <c r="BG398" t="s">
        <v>6645</v>
      </c>
      <c r="BH398" s="3" t="str">
        <f t="shared" si="253"/>
        <v>35033 QUAIL RD</v>
      </c>
      <c r="BI398" s="3" t="str">
        <f t="shared" si="254"/>
        <v>Callahan</v>
      </c>
      <c r="BJ398" s="3" t="str">
        <f t="shared" si="255"/>
        <v>Florida</v>
      </c>
      <c r="BK398" s="3">
        <f t="shared" si="256"/>
        <v>32011</v>
      </c>
      <c r="BL398" s="3" t="str">
        <f t="shared" si="257"/>
        <v>35033 QUAIL RD CALLAHAN FL 32011</v>
      </c>
      <c r="BM398" s="3" t="str">
        <f t="shared" si="258"/>
        <v/>
      </c>
      <c r="BN398" s="3" t="str">
        <f t="shared" si="259"/>
        <v>Pass</v>
      </c>
      <c r="BO398" s="3" t="str">
        <f t="shared" si="260"/>
        <v>No</v>
      </c>
      <c r="BP398" s="3" t="str">
        <f t="shared" si="261"/>
        <v>FV&lt;$10K</v>
      </c>
      <c r="BQ398" t="s">
        <v>6650</v>
      </c>
      <c r="BR398" s="3" t="str">
        <f t="shared" si="262"/>
        <v>No, &lt; $20K Lien</v>
      </c>
      <c r="BS398" s="3" t="str">
        <f t="shared" si="263"/>
        <v>No, Lien &lt; $20K</v>
      </c>
      <c r="BT398" t="s">
        <v>6650</v>
      </c>
      <c r="BU398" s="3" t="str">
        <f t="shared" si="264"/>
        <v>No</v>
      </c>
      <c r="BV398" s="3" t="str">
        <f t="shared" si="265"/>
        <v>No</v>
      </c>
      <c r="BW398" s="3">
        <f t="shared" si="266"/>
        <v>1</v>
      </c>
      <c r="BX398" s="3" t="str">
        <f t="shared" si="267"/>
        <v>No</v>
      </c>
      <c r="BY398" s="3">
        <f t="shared" si="268"/>
        <v>43455</v>
      </c>
      <c r="BZ398">
        <v>1</v>
      </c>
      <c r="CA398" s="3">
        <f t="shared" si="269"/>
        <v>43455</v>
      </c>
      <c r="CC398" s="3">
        <f t="shared" si="270"/>
        <v>0</v>
      </c>
      <c r="CD398" s="3">
        <f t="shared" si="271"/>
        <v>0</v>
      </c>
      <c r="CE398" s="3" t="str">
        <f t="shared" si="272"/>
        <v/>
      </c>
      <c r="CF398" s="3" t="e">
        <f>HLOOKUP(CE398,'Valuation Data'!$D$2:$K$5,4,FALSE)</f>
        <v>#N/A</v>
      </c>
      <c r="CG398" s="3">
        <f t="shared" si="273"/>
        <v>43455</v>
      </c>
      <c r="CH398" s="3" t="str">
        <f t="shared" si="274"/>
        <v>No</v>
      </c>
      <c r="CI398" s="3" t="str">
        <f>VLOOKUP(R398,'Use Codes &amp; County Type'!A:D,4,FALSE)</f>
        <v>R</v>
      </c>
      <c r="CJ398" s="3" t="str">
        <f t="shared" si="275"/>
        <v>No</v>
      </c>
      <c r="CK398" s="3" t="str">
        <f t="shared" si="276"/>
        <v>Yes</v>
      </c>
      <c r="CL398" s="3">
        <f t="shared" si="277"/>
        <v>0.67</v>
      </c>
      <c r="CM398" s="3">
        <f t="shared" si="278"/>
        <v>29114.850000000002</v>
      </c>
      <c r="CN398" s="3">
        <f t="shared" si="279"/>
        <v>1670.8000000000002</v>
      </c>
      <c r="CO398" s="3">
        <f t="shared" si="280"/>
        <v>27444.050000000003</v>
      </c>
      <c r="CP398" s="3">
        <f t="shared" si="281"/>
        <v>3.8448970199056499E-2</v>
      </c>
      <c r="CR398" s="3" t="str">
        <f t="shared" si="282"/>
        <v>No</v>
      </c>
      <c r="CV398" s="3" t="str">
        <f t="shared" si="283"/>
        <v>*Bid</v>
      </c>
      <c r="CW398" s="3">
        <f t="shared" si="284"/>
        <v>397</v>
      </c>
      <c r="CX398" s="3">
        <f t="shared" si="285"/>
        <v>334.16</v>
      </c>
      <c r="CY398" s="3" t="str">
        <f t="shared" si="286"/>
        <v>Ok</v>
      </c>
      <c r="CZ398">
        <v>0</v>
      </c>
      <c r="DA398">
        <v>0</v>
      </c>
    </row>
    <row r="399" spans="1:105" x14ac:dyDescent="0.25">
      <c r="A399">
        <v>398</v>
      </c>
      <c r="B399" t="s">
        <v>3</v>
      </c>
      <c r="C399" t="s">
        <v>507</v>
      </c>
      <c r="D399">
        <v>994.66</v>
      </c>
      <c r="E399">
        <v>2017</v>
      </c>
      <c r="F399">
        <v>994.66</v>
      </c>
      <c r="G399">
        <v>994.66</v>
      </c>
      <c r="H399" s="3">
        <f t="shared" si="246"/>
        <v>0</v>
      </c>
      <c r="I399">
        <v>35023</v>
      </c>
      <c r="J399" t="s">
        <v>2735</v>
      </c>
      <c r="K399" t="s">
        <v>2738</v>
      </c>
      <c r="L399">
        <v>32011</v>
      </c>
      <c r="M399" t="s">
        <v>3028</v>
      </c>
      <c r="N399" t="s">
        <v>4759</v>
      </c>
      <c r="O399">
        <v>-81.8833235065689</v>
      </c>
      <c r="P399">
        <v>30.585223557764198</v>
      </c>
      <c r="Q399" t="s">
        <v>5062</v>
      </c>
      <c r="R399">
        <v>1</v>
      </c>
      <c r="S399" t="s">
        <v>6539</v>
      </c>
      <c r="T399">
        <v>1001</v>
      </c>
      <c r="U399" t="s">
        <v>6582</v>
      </c>
      <c r="V399">
        <v>2017</v>
      </c>
      <c r="W399">
        <v>97901</v>
      </c>
      <c r="X399">
        <v>2017</v>
      </c>
      <c r="Y399">
        <v>108358</v>
      </c>
      <c r="Z399">
        <v>890.12</v>
      </c>
      <c r="AA399" s="3">
        <f t="shared" si="247"/>
        <v>0.89489875937506291</v>
      </c>
      <c r="AB399" t="s">
        <v>6616</v>
      </c>
      <c r="AC399" t="s">
        <v>6616</v>
      </c>
      <c r="AD399" t="s">
        <v>6616</v>
      </c>
      <c r="AE399" t="s">
        <v>6616</v>
      </c>
      <c r="AF399" t="s">
        <v>6616</v>
      </c>
      <c r="AG399" t="s">
        <v>6616</v>
      </c>
      <c r="AH399" t="s">
        <v>6616</v>
      </c>
      <c r="AI399" t="s">
        <v>6618</v>
      </c>
      <c r="AJ399" t="s">
        <v>6618</v>
      </c>
      <c r="AK399" t="s">
        <v>6618</v>
      </c>
      <c r="AL399" t="s">
        <v>6618</v>
      </c>
      <c r="AM399" t="s">
        <v>6618</v>
      </c>
      <c r="AN399" t="s">
        <v>6618</v>
      </c>
      <c r="AO399" t="s">
        <v>6618</v>
      </c>
      <c r="AP399" s="3" t="str">
        <f t="shared" si="248"/>
        <v>No</v>
      </c>
      <c r="AQ399" s="3" t="str">
        <f t="shared" si="249"/>
        <v>No</v>
      </c>
      <c r="AR399" s="3" t="str">
        <f t="shared" si="250"/>
        <v>No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 t="s">
        <v>6634</v>
      </c>
      <c r="AZ399" t="s">
        <v>6638</v>
      </c>
      <c r="BA399">
        <v>0</v>
      </c>
      <c r="BB399" t="s">
        <v>6617</v>
      </c>
      <c r="BC399" t="s">
        <v>6617</v>
      </c>
      <c r="BD399" s="4" t="str">
        <f t="shared" si="251"/>
        <v>No</v>
      </c>
      <c r="BE399" t="s">
        <v>6640</v>
      </c>
      <c r="BF399" s="3" t="str">
        <f t="shared" si="252"/>
        <v>No</v>
      </c>
      <c r="BG399" t="s">
        <v>6645</v>
      </c>
      <c r="BH399" s="3" t="str">
        <f t="shared" si="253"/>
        <v>35023 QUAIL RD</v>
      </c>
      <c r="BI399" s="3" t="str">
        <f t="shared" si="254"/>
        <v>Callahan</v>
      </c>
      <c r="BJ399" s="3" t="str">
        <f t="shared" si="255"/>
        <v>Florida</v>
      </c>
      <c r="BK399" s="3">
        <f t="shared" si="256"/>
        <v>32011</v>
      </c>
      <c r="BL399" s="3" t="str">
        <f t="shared" si="257"/>
        <v>35023 QUAIL RD CALLAHAN FL 32011</v>
      </c>
      <c r="BM399" s="3" t="str">
        <f t="shared" si="258"/>
        <v/>
      </c>
      <c r="BN399" s="3" t="str">
        <f t="shared" si="259"/>
        <v>Pass</v>
      </c>
      <c r="BO399" s="3" t="str">
        <f t="shared" si="260"/>
        <v>Yes</v>
      </c>
      <c r="BP399" s="3" t="str">
        <f t="shared" si="261"/>
        <v>FV&lt;$10K</v>
      </c>
      <c r="BQ399" t="s">
        <v>6650</v>
      </c>
      <c r="BR399" s="3" t="str">
        <f t="shared" si="262"/>
        <v>No, &lt; $20K Lien</v>
      </c>
      <c r="BS399" s="3" t="str">
        <f t="shared" si="263"/>
        <v>No, Lien &lt; $20K</v>
      </c>
      <c r="BT399" t="s">
        <v>6650</v>
      </c>
      <c r="BU399" s="3" t="str">
        <f t="shared" si="264"/>
        <v>No</v>
      </c>
      <c r="BV399" s="3" t="str">
        <f t="shared" si="265"/>
        <v>No</v>
      </c>
      <c r="BW399" s="3">
        <f t="shared" si="266"/>
        <v>0</v>
      </c>
      <c r="BX399" s="3" t="str">
        <f t="shared" si="267"/>
        <v>No</v>
      </c>
      <c r="BY399" s="3">
        <f t="shared" si="268"/>
        <v>97901</v>
      </c>
      <c r="BZ399">
        <v>1</v>
      </c>
      <c r="CA399" s="3">
        <f t="shared" si="269"/>
        <v>97901</v>
      </c>
      <c r="CC399" s="3">
        <f t="shared" si="270"/>
        <v>0</v>
      </c>
      <c r="CD399" s="3">
        <f t="shared" si="271"/>
        <v>0</v>
      </c>
      <c r="CE399" s="3" t="str">
        <f t="shared" si="272"/>
        <v/>
      </c>
      <c r="CF399" s="3" t="e">
        <f>HLOOKUP(CE399,'Valuation Data'!$D$2:$K$5,4,FALSE)</f>
        <v>#N/A</v>
      </c>
      <c r="CG399" s="3">
        <f t="shared" si="273"/>
        <v>97901</v>
      </c>
      <c r="CH399" s="3" t="str">
        <f t="shared" si="274"/>
        <v>No</v>
      </c>
      <c r="CI399" s="3" t="str">
        <f>VLOOKUP(R399,'Use Codes &amp; County Type'!A:D,4,FALSE)</f>
        <v>S</v>
      </c>
      <c r="CJ399" s="3" t="str">
        <f t="shared" si="275"/>
        <v>No</v>
      </c>
      <c r="CK399" s="3" t="str">
        <f t="shared" si="276"/>
        <v>Yes</v>
      </c>
      <c r="CL399" s="3">
        <f t="shared" si="277"/>
        <v>0.67</v>
      </c>
      <c r="CM399" s="3">
        <f t="shared" si="278"/>
        <v>65593.67</v>
      </c>
      <c r="CN399" s="3">
        <f t="shared" si="279"/>
        <v>3978.64</v>
      </c>
      <c r="CO399" s="3">
        <f t="shared" si="280"/>
        <v>61615.03</v>
      </c>
      <c r="CP399" s="3">
        <f t="shared" si="281"/>
        <v>4.0639421456369187E-2</v>
      </c>
      <c r="CR399" s="3" t="str">
        <f t="shared" si="282"/>
        <v>No</v>
      </c>
      <c r="CV399" s="3" t="str">
        <f t="shared" si="283"/>
        <v>*Bid</v>
      </c>
      <c r="CW399" s="3">
        <f t="shared" si="284"/>
        <v>398</v>
      </c>
      <c r="CX399" s="3">
        <f t="shared" si="285"/>
        <v>994.66</v>
      </c>
      <c r="CY399" s="3" t="str">
        <f t="shared" si="286"/>
        <v>Ok</v>
      </c>
      <c r="CZ399">
        <v>0</v>
      </c>
      <c r="DA399">
        <v>0</v>
      </c>
    </row>
    <row r="400" spans="1:105" x14ac:dyDescent="0.25">
      <c r="A400">
        <v>399</v>
      </c>
      <c r="B400" t="s">
        <v>3</v>
      </c>
      <c r="C400" t="s">
        <v>508</v>
      </c>
      <c r="D400">
        <v>510.35</v>
      </c>
      <c r="E400">
        <v>2017</v>
      </c>
      <c r="F400" t="e">
        <f>NA()</f>
        <v>#N/A</v>
      </c>
      <c r="G400" t="e">
        <f>NA()</f>
        <v>#N/A</v>
      </c>
      <c r="H400" s="3" t="e">
        <f t="shared" si="246"/>
        <v>#N/A</v>
      </c>
      <c r="I400" t="e">
        <f>NA()</f>
        <v>#N/A</v>
      </c>
      <c r="J400" t="e">
        <f>NA()</f>
        <v>#N/A</v>
      </c>
      <c r="K400" t="e">
        <f>NA()</f>
        <v>#N/A</v>
      </c>
      <c r="L400" t="e">
        <f>NA()</f>
        <v>#N/A</v>
      </c>
      <c r="M400" t="e">
        <f>NA()</f>
        <v>#N/A</v>
      </c>
      <c r="N400" t="e">
        <f>NA()</f>
        <v>#N/A</v>
      </c>
      <c r="O400" t="e">
        <f>NA()</f>
        <v>#N/A</v>
      </c>
      <c r="P400" t="e">
        <f>NA()</f>
        <v>#N/A</v>
      </c>
      <c r="Q400" t="e">
        <f>NA()</f>
        <v>#N/A</v>
      </c>
      <c r="R400">
        <v>1</v>
      </c>
      <c r="S400" t="s">
        <v>6539</v>
      </c>
      <c r="T400" t="e">
        <f>NA()</f>
        <v>#N/A</v>
      </c>
      <c r="U400" t="e">
        <f>NA()</f>
        <v>#N/A</v>
      </c>
      <c r="V400">
        <v>2017</v>
      </c>
      <c r="W400">
        <v>127517</v>
      </c>
      <c r="X400" t="e">
        <f>NA()</f>
        <v>#N/A</v>
      </c>
      <c r="Y400" t="e">
        <f>NA()</f>
        <v>#N/A</v>
      </c>
      <c r="Z400" t="e">
        <f>NA()</f>
        <v>#N/A</v>
      </c>
      <c r="AA400" s="3">
        <f t="shared" si="247"/>
        <v>0</v>
      </c>
      <c r="AI400" t="e">
        <f>NA()</f>
        <v>#N/A</v>
      </c>
      <c r="AJ400" t="e">
        <f>NA()</f>
        <v>#N/A</v>
      </c>
      <c r="AK400" t="e">
        <f>NA()</f>
        <v>#N/A</v>
      </c>
      <c r="AL400" t="e">
        <f>NA()</f>
        <v>#N/A</v>
      </c>
      <c r="AM400" t="e">
        <f>NA()</f>
        <v>#N/A</v>
      </c>
      <c r="AN400" t="e">
        <f>NA()</f>
        <v>#N/A</v>
      </c>
      <c r="AO400" t="e">
        <f>NA()</f>
        <v>#N/A</v>
      </c>
      <c r="AP400" s="3" t="str">
        <f t="shared" si="248"/>
        <v>No</v>
      </c>
      <c r="AQ400" s="3" t="str">
        <f t="shared" si="249"/>
        <v>No</v>
      </c>
      <c r="AR400" s="3" t="str">
        <f t="shared" si="250"/>
        <v>No</v>
      </c>
      <c r="AS400" t="e">
        <f>NA()</f>
        <v>#N/A</v>
      </c>
      <c r="AT400" t="e">
        <f>NA()</f>
        <v>#N/A</v>
      </c>
      <c r="AU400" t="e">
        <f>NA()</f>
        <v>#N/A</v>
      </c>
      <c r="AV400" t="e">
        <f>NA()</f>
        <v>#N/A</v>
      </c>
      <c r="AW400" t="e">
        <f>NA()</f>
        <v>#N/A</v>
      </c>
      <c r="AX400" t="e">
        <f>NA()</f>
        <v>#N/A</v>
      </c>
      <c r="AY400" t="e">
        <f>NA()</f>
        <v>#N/A</v>
      </c>
      <c r="AZ400" t="e">
        <f>NA()</f>
        <v>#N/A</v>
      </c>
      <c r="BA400">
        <v>0</v>
      </c>
      <c r="BB400" t="s">
        <v>6617</v>
      </c>
      <c r="BC400" t="e">
        <f>NA()</f>
        <v>#N/A</v>
      </c>
      <c r="BD400" s="4" t="str">
        <f t="shared" si="251"/>
        <v>No</v>
      </c>
      <c r="BE400" t="e">
        <f>NA()</f>
        <v>#N/A</v>
      </c>
      <c r="BF400" s="3" t="str">
        <f t="shared" si="252"/>
        <v>No</v>
      </c>
      <c r="BG400" t="e">
        <f>NA()</f>
        <v>#N/A</v>
      </c>
      <c r="BH400" s="3" t="e">
        <f t="shared" si="253"/>
        <v>#N/A</v>
      </c>
      <c r="BI400" s="3" t="e">
        <f t="shared" si="254"/>
        <v>#N/A</v>
      </c>
      <c r="BJ400" s="3" t="e">
        <f t="shared" si="255"/>
        <v>#N/A</v>
      </c>
      <c r="BK400" s="3" t="e">
        <f t="shared" si="256"/>
        <v>#N/A</v>
      </c>
      <c r="BL400" s="3" t="e">
        <f t="shared" si="257"/>
        <v>#N/A</v>
      </c>
      <c r="BM400" s="3" t="e">
        <f t="shared" si="258"/>
        <v>#N/A</v>
      </c>
      <c r="BN400" s="3" t="str">
        <f t="shared" si="259"/>
        <v>Pass</v>
      </c>
      <c r="BO400" s="3" t="e">
        <f t="shared" si="260"/>
        <v>#N/A</v>
      </c>
      <c r="BP400" s="3" t="str">
        <f t="shared" si="261"/>
        <v>FV&lt;$10K</v>
      </c>
      <c r="BQ400" t="s">
        <v>6650</v>
      </c>
      <c r="BR400" s="3" t="str">
        <f t="shared" si="262"/>
        <v>No, &lt; $20K Lien</v>
      </c>
      <c r="BS400" s="3" t="str">
        <f t="shared" si="263"/>
        <v>No, Lien &lt; $20K</v>
      </c>
      <c r="BT400" t="s">
        <v>6650</v>
      </c>
      <c r="BU400" s="3" t="str">
        <f t="shared" si="264"/>
        <v>No</v>
      </c>
      <c r="BV400" s="3" t="str">
        <f t="shared" si="265"/>
        <v>No</v>
      </c>
      <c r="BW400" s="3">
        <f t="shared" si="266"/>
        <v>0</v>
      </c>
      <c r="BX400" s="3" t="str">
        <f t="shared" si="267"/>
        <v>No</v>
      </c>
      <c r="BY400" s="3">
        <f t="shared" si="268"/>
        <v>127517</v>
      </c>
      <c r="BZ400">
        <v>1</v>
      </c>
      <c r="CA400" s="3">
        <f t="shared" si="269"/>
        <v>127517</v>
      </c>
      <c r="CC400" s="3" t="e">
        <f t="shared" si="270"/>
        <v>#N/A</v>
      </c>
      <c r="CD400" s="3" t="e">
        <f t="shared" si="271"/>
        <v>#N/A</v>
      </c>
      <c r="CE400" s="3" t="str">
        <f t="shared" si="272"/>
        <v/>
      </c>
      <c r="CF400" s="3" t="e">
        <f>HLOOKUP(CE400,'Valuation Data'!$D$2:$K$5,4,FALSE)</f>
        <v>#N/A</v>
      </c>
      <c r="CG400" s="3">
        <f t="shared" si="273"/>
        <v>127517</v>
      </c>
      <c r="CH400" s="3" t="str">
        <f t="shared" si="274"/>
        <v>No</v>
      </c>
      <c r="CI400" s="3" t="str">
        <f>VLOOKUP(R400,'Use Codes &amp; County Type'!A:D,4,FALSE)</f>
        <v>S</v>
      </c>
      <c r="CJ400" s="3" t="str">
        <f t="shared" si="275"/>
        <v>No</v>
      </c>
      <c r="CK400" s="3" t="str">
        <f t="shared" si="276"/>
        <v>Yes</v>
      </c>
      <c r="CL400" s="3">
        <f t="shared" si="277"/>
        <v>0.67</v>
      </c>
      <c r="CM400" s="3">
        <f t="shared" si="278"/>
        <v>85436.39</v>
      </c>
      <c r="CN400" s="3" t="e">
        <f t="shared" si="279"/>
        <v>#N/A</v>
      </c>
      <c r="CO400" s="3" t="e">
        <f t="shared" si="280"/>
        <v>#N/A</v>
      </c>
      <c r="CP400" s="3" t="e">
        <f t="shared" si="281"/>
        <v>#N/A</v>
      </c>
      <c r="CR400" s="3" t="e">
        <f t="shared" si="282"/>
        <v>#N/A</v>
      </c>
      <c r="CV400" s="3" t="e">
        <f t="shared" si="283"/>
        <v>#N/A</v>
      </c>
      <c r="CW400" s="3">
        <f t="shared" si="284"/>
        <v>399</v>
      </c>
      <c r="CX400" s="3">
        <f t="shared" si="285"/>
        <v>510.35</v>
      </c>
      <c r="CY400" s="3" t="e">
        <f t="shared" si="286"/>
        <v>#N/A</v>
      </c>
      <c r="CZ400" t="e">
        <f>NA()</f>
        <v>#N/A</v>
      </c>
      <c r="DA400" t="e">
        <f>NA()</f>
        <v>#N/A</v>
      </c>
    </row>
    <row r="401" spans="1:105" x14ac:dyDescent="0.25">
      <c r="A401">
        <v>400</v>
      </c>
      <c r="B401" t="s">
        <v>3</v>
      </c>
      <c r="C401" t="s">
        <v>509</v>
      </c>
      <c r="D401">
        <v>372.22</v>
      </c>
      <c r="E401">
        <v>2017</v>
      </c>
      <c r="F401">
        <v>372.22</v>
      </c>
      <c r="G401">
        <v>372.22</v>
      </c>
      <c r="H401" s="3">
        <f t="shared" si="246"/>
        <v>0</v>
      </c>
      <c r="J401" t="s">
        <v>2735</v>
      </c>
      <c r="K401" t="s">
        <v>2738</v>
      </c>
      <c r="L401">
        <v>32011</v>
      </c>
      <c r="M401" t="s">
        <v>3029</v>
      </c>
      <c r="N401" t="s">
        <v>4759</v>
      </c>
      <c r="O401">
        <v>-81.868036506115004</v>
      </c>
      <c r="P401">
        <v>30.576948456896201</v>
      </c>
      <c r="Q401" t="s">
        <v>5063</v>
      </c>
      <c r="R401">
        <v>0</v>
      </c>
      <c r="S401" t="s">
        <v>6538</v>
      </c>
      <c r="T401">
        <v>8001</v>
      </c>
      <c r="U401" t="s">
        <v>6581</v>
      </c>
      <c r="V401">
        <v>2017</v>
      </c>
      <c r="W401">
        <v>19219</v>
      </c>
      <c r="X401">
        <v>2017</v>
      </c>
      <c r="Y401">
        <v>22800</v>
      </c>
      <c r="Z401">
        <v>314.58</v>
      </c>
      <c r="AA401" s="3">
        <f t="shared" si="247"/>
        <v>0.84514534415130826</v>
      </c>
      <c r="AH401" t="s">
        <v>6616</v>
      </c>
      <c r="AI401" t="s">
        <v>6618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 s="3" t="str">
        <f t="shared" si="248"/>
        <v>No</v>
      </c>
      <c r="AQ401" s="3" t="str">
        <f t="shared" si="249"/>
        <v>No</v>
      </c>
      <c r="AR401" s="3" t="str">
        <f t="shared" si="250"/>
        <v>No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 t="s">
        <v>6634</v>
      </c>
      <c r="AZ401">
        <v>0</v>
      </c>
      <c r="BA401">
        <v>0</v>
      </c>
      <c r="BB401" t="s">
        <v>6616</v>
      </c>
      <c r="BC401" t="s">
        <v>6616</v>
      </c>
      <c r="BD401" s="4" t="str">
        <f t="shared" si="251"/>
        <v>No</v>
      </c>
      <c r="BE401" t="s">
        <v>6640</v>
      </c>
      <c r="BF401" s="3" t="str">
        <f t="shared" si="252"/>
        <v>No</v>
      </c>
      <c r="BG401" t="s">
        <v>6645</v>
      </c>
      <c r="BH401" s="3" t="str">
        <f t="shared" si="253"/>
        <v>QUAIL RD</v>
      </c>
      <c r="BI401" s="3" t="str">
        <f t="shared" si="254"/>
        <v>Callahan</v>
      </c>
      <c r="BJ401" s="3" t="str">
        <f t="shared" si="255"/>
        <v>Florida</v>
      </c>
      <c r="BK401" s="3">
        <f t="shared" si="256"/>
        <v>32011</v>
      </c>
      <c r="BL401" s="3" t="str">
        <f t="shared" si="257"/>
        <v>QUAIL RD CALLAHAN FL 32011</v>
      </c>
      <c r="BM401" s="3" t="str">
        <f t="shared" si="258"/>
        <v/>
      </c>
      <c r="BN401" s="3" t="str">
        <f t="shared" si="259"/>
        <v>Pass</v>
      </c>
      <c r="BO401" s="3" t="str">
        <f t="shared" si="260"/>
        <v>No</v>
      </c>
      <c r="BP401" s="3" t="str">
        <f t="shared" si="261"/>
        <v>FV&lt;$10K</v>
      </c>
      <c r="BQ401" t="s">
        <v>6650</v>
      </c>
      <c r="BR401" s="3" t="str">
        <f t="shared" si="262"/>
        <v>No, &lt; $20K Lien</v>
      </c>
      <c r="BS401" s="3" t="str">
        <f t="shared" si="263"/>
        <v>No, Lien &lt; $20K</v>
      </c>
      <c r="BT401" t="s">
        <v>6650</v>
      </c>
      <c r="BU401" s="3" t="str">
        <f t="shared" si="264"/>
        <v>No</v>
      </c>
      <c r="BV401" s="3" t="str">
        <f t="shared" si="265"/>
        <v>No</v>
      </c>
      <c r="BW401" s="3">
        <f t="shared" si="266"/>
        <v>0</v>
      </c>
      <c r="BX401" s="3" t="str">
        <f t="shared" si="267"/>
        <v>No</v>
      </c>
      <c r="BY401" s="3">
        <f t="shared" si="268"/>
        <v>19219</v>
      </c>
      <c r="BZ401">
        <v>1</v>
      </c>
      <c r="CA401" s="3">
        <f t="shared" si="269"/>
        <v>19219</v>
      </c>
      <c r="CC401" s="3">
        <f t="shared" si="270"/>
        <v>0</v>
      </c>
      <c r="CD401" s="3">
        <f t="shared" si="271"/>
        <v>0</v>
      </c>
      <c r="CE401" s="3" t="str">
        <f t="shared" si="272"/>
        <v/>
      </c>
      <c r="CF401" s="3" t="e">
        <f>HLOOKUP(CE401,'Valuation Data'!$D$2:$K$5,4,FALSE)</f>
        <v>#N/A</v>
      </c>
      <c r="CG401" s="3">
        <f t="shared" si="273"/>
        <v>19219</v>
      </c>
      <c r="CH401" s="3" t="str">
        <f t="shared" si="274"/>
        <v>No</v>
      </c>
      <c r="CI401" s="3" t="str">
        <f>VLOOKUP(R401,'Use Codes &amp; County Type'!A:D,4,FALSE)</f>
        <v>V</v>
      </c>
      <c r="CJ401" s="3" t="str">
        <f t="shared" si="275"/>
        <v>Yes</v>
      </c>
      <c r="CK401" s="3" t="str">
        <f t="shared" si="276"/>
        <v>No</v>
      </c>
      <c r="CL401" s="3">
        <f t="shared" si="277"/>
        <v>0</v>
      </c>
      <c r="CM401" s="3">
        <f t="shared" si="278"/>
        <v>0</v>
      </c>
      <c r="CN401" s="3">
        <f t="shared" si="279"/>
        <v>1488.88</v>
      </c>
      <c r="CO401" s="3">
        <f t="shared" si="280"/>
        <v>-1488.88</v>
      </c>
      <c r="CP401" s="3">
        <f t="shared" si="281"/>
        <v>7.7469171132733244E-2</v>
      </c>
      <c r="CR401" s="3" t="str">
        <f t="shared" si="282"/>
        <v>No</v>
      </c>
      <c r="CV401" s="3" t="str">
        <f t="shared" si="283"/>
        <v>FMV&lt;$30K</v>
      </c>
      <c r="CW401" s="3">
        <f t="shared" si="284"/>
        <v>400</v>
      </c>
      <c r="CX401" s="3">
        <f t="shared" si="285"/>
        <v>372.22</v>
      </c>
      <c r="CY401" s="3" t="str">
        <f t="shared" si="286"/>
        <v>Ok</v>
      </c>
      <c r="CZ401">
        <v>0</v>
      </c>
      <c r="DA401">
        <v>0</v>
      </c>
    </row>
    <row r="402" spans="1:105" x14ac:dyDescent="0.25">
      <c r="A402">
        <v>401</v>
      </c>
      <c r="B402" t="s">
        <v>3</v>
      </c>
      <c r="C402" t="s">
        <v>510</v>
      </c>
      <c r="D402">
        <v>471.28</v>
      </c>
      <c r="E402">
        <v>2017</v>
      </c>
      <c r="F402">
        <v>471.28</v>
      </c>
      <c r="G402">
        <v>471.28</v>
      </c>
      <c r="H402" s="3">
        <f t="shared" si="246"/>
        <v>0</v>
      </c>
      <c r="I402">
        <v>6029</v>
      </c>
      <c r="J402" t="s">
        <v>2735</v>
      </c>
      <c r="K402" t="s">
        <v>2738</v>
      </c>
      <c r="L402">
        <v>32011</v>
      </c>
      <c r="M402" t="s">
        <v>3030</v>
      </c>
      <c r="N402" t="s">
        <v>4759</v>
      </c>
      <c r="O402">
        <v>-81.852324222525397</v>
      </c>
      <c r="P402">
        <v>30.578633596513001</v>
      </c>
      <c r="Q402" t="s">
        <v>5064</v>
      </c>
      <c r="R402">
        <v>0</v>
      </c>
      <c r="S402" t="s">
        <v>6538</v>
      </c>
      <c r="T402">
        <v>8001</v>
      </c>
      <c r="U402" t="s">
        <v>6581</v>
      </c>
      <c r="V402">
        <v>2017</v>
      </c>
      <c r="W402">
        <v>26829</v>
      </c>
      <c r="X402">
        <v>2017</v>
      </c>
      <c r="Y402">
        <v>26829</v>
      </c>
      <c r="Z402">
        <v>406.17</v>
      </c>
      <c r="AA402" s="3">
        <f t="shared" si="247"/>
        <v>0.8618443388219319</v>
      </c>
      <c r="AB402" t="s">
        <v>6616</v>
      </c>
      <c r="AC402" t="s">
        <v>6616</v>
      </c>
      <c r="AD402" t="s">
        <v>6616</v>
      </c>
      <c r="AF402" t="s">
        <v>6616</v>
      </c>
      <c r="AG402" t="s">
        <v>6616</v>
      </c>
      <c r="AH402" t="s">
        <v>6616</v>
      </c>
      <c r="AI402" t="s">
        <v>6618</v>
      </c>
      <c r="AJ402" t="s">
        <v>6618</v>
      </c>
      <c r="AK402" t="s">
        <v>6618</v>
      </c>
      <c r="AL402" t="s">
        <v>6618</v>
      </c>
      <c r="AM402" t="s">
        <v>6618</v>
      </c>
      <c r="AN402" t="s">
        <v>6618</v>
      </c>
      <c r="AO402">
        <v>0</v>
      </c>
      <c r="AP402" s="3" t="str">
        <f t="shared" si="248"/>
        <v>No</v>
      </c>
      <c r="AQ402" s="3" t="str">
        <f t="shared" si="249"/>
        <v>No</v>
      </c>
      <c r="AR402" s="3" t="str">
        <f t="shared" si="250"/>
        <v>No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 t="s">
        <v>6634</v>
      </c>
      <c r="AZ402" t="s">
        <v>6638</v>
      </c>
      <c r="BA402">
        <v>2</v>
      </c>
      <c r="BB402" t="s">
        <v>6616</v>
      </c>
      <c r="BC402" t="s">
        <v>6616</v>
      </c>
      <c r="BD402" s="4" t="str">
        <f t="shared" si="251"/>
        <v>No</v>
      </c>
      <c r="BE402" t="s">
        <v>6640</v>
      </c>
      <c r="BF402" s="3" t="str">
        <f t="shared" si="252"/>
        <v>No</v>
      </c>
      <c r="BG402" t="s">
        <v>6645</v>
      </c>
      <c r="BH402" s="3" t="str">
        <f t="shared" si="253"/>
        <v>6029 QUAIL RD</v>
      </c>
      <c r="BI402" s="3" t="str">
        <f t="shared" si="254"/>
        <v>Callahan</v>
      </c>
      <c r="BJ402" s="3" t="str">
        <f t="shared" si="255"/>
        <v>Florida</v>
      </c>
      <c r="BK402" s="3">
        <f t="shared" si="256"/>
        <v>32011</v>
      </c>
      <c r="BL402" s="3" t="str">
        <f t="shared" si="257"/>
        <v>6029 QUAIL RD CALLAHAN FL 32011</v>
      </c>
      <c r="BM402" s="3" t="str">
        <f t="shared" si="258"/>
        <v/>
      </c>
      <c r="BN402" s="3" t="str">
        <f t="shared" si="259"/>
        <v>Pass</v>
      </c>
      <c r="BO402" s="3" t="str">
        <f t="shared" si="260"/>
        <v>No</v>
      </c>
      <c r="BP402" s="3" t="str">
        <f t="shared" si="261"/>
        <v>FV&lt;$10K</v>
      </c>
      <c r="BQ402" t="s">
        <v>6650</v>
      </c>
      <c r="BR402" s="3" t="str">
        <f t="shared" si="262"/>
        <v>No, &lt; $20K Lien</v>
      </c>
      <c r="BS402" s="3" t="str">
        <f t="shared" si="263"/>
        <v>No, Lien &lt; $20K</v>
      </c>
      <c r="BT402" t="s">
        <v>6650</v>
      </c>
      <c r="BU402" s="3" t="str">
        <f t="shared" si="264"/>
        <v>No</v>
      </c>
      <c r="BV402" s="3" t="str">
        <f t="shared" si="265"/>
        <v>No</v>
      </c>
      <c r="BW402" s="3">
        <f t="shared" si="266"/>
        <v>2</v>
      </c>
      <c r="BX402" s="3" t="str">
        <f t="shared" si="267"/>
        <v>No</v>
      </c>
      <c r="BY402" s="3">
        <f t="shared" si="268"/>
        <v>26829</v>
      </c>
      <c r="BZ402">
        <v>1</v>
      </c>
      <c r="CA402" s="3">
        <f t="shared" si="269"/>
        <v>26829</v>
      </c>
      <c r="CC402" s="3">
        <f t="shared" si="270"/>
        <v>0</v>
      </c>
      <c r="CD402" s="3">
        <f t="shared" si="271"/>
        <v>0</v>
      </c>
      <c r="CE402" s="3" t="str">
        <f t="shared" si="272"/>
        <v/>
      </c>
      <c r="CF402" s="3" t="e">
        <f>HLOOKUP(CE402,'Valuation Data'!$D$2:$K$5,4,FALSE)</f>
        <v>#N/A</v>
      </c>
      <c r="CG402" s="3">
        <f t="shared" si="273"/>
        <v>26829</v>
      </c>
      <c r="CH402" s="3" t="str">
        <f t="shared" si="274"/>
        <v>No</v>
      </c>
      <c r="CI402" s="3" t="str">
        <f>VLOOKUP(R402,'Use Codes &amp; County Type'!A:D,4,FALSE)</f>
        <v>V</v>
      </c>
      <c r="CJ402" s="3" t="str">
        <f t="shared" si="275"/>
        <v>Yes</v>
      </c>
      <c r="CK402" s="3" t="str">
        <f t="shared" si="276"/>
        <v>No</v>
      </c>
      <c r="CL402" s="3">
        <f t="shared" si="277"/>
        <v>0</v>
      </c>
      <c r="CM402" s="3">
        <f t="shared" si="278"/>
        <v>0</v>
      </c>
      <c r="CN402" s="3">
        <f t="shared" si="279"/>
        <v>2827.6799999999994</v>
      </c>
      <c r="CO402" s="3">
        <f t="shared" si="280"/>
        <v>-2827.6799999999994</v>
      </c>
      <c r="CP402" s="3">
        <f t="shared" si="281"/>
        <v>0.10539639941853962</v>
      </c>
      <c r="CR402" s="3" t="str">
        <f t="shared" si="282"/>
        <v>No</v>
      </c>
      <c r="CV402" s="3" t="str">
        <f t="shared" si="283"/>
        <v>FMV&lt;$30K</v>
      </c>
      <c r="CW402" s="3">
        <f t="shared" si="284"/>
        <v>401</v>
      </c>
      <c r="CX402" s="3">
        <f t="shared" si="285"/>
        <v>471.28</v>
      </c>
      <c r="CY402" s="3" t="str">
        <f t="shared" si="286"/>
        <v>Ok</v>
      </c>
      <c r="CZ402">
        <v>0</v>
      </c>
      <c r="DA402">
        <v>0</v>
      </c>
    </row>
    <row r="403" spans="1:105" x14ac:dyDescent="0.25">
      <c r="A403">
        <v>402</v>
      </c>
      <c r="B403" t="s">
        <v>3</v>
      </c>
      <c r="C403" t="s">
        <v>511</v>
      </c>
      <c r="D403">
        <v>1426.37</v>
      </c>
      <c r="E403">
        <v>2017</v>
      </c>
      <c r="F403">
        <v>1426.37</v>
      </c>
      <c r="G403">
        <v>1426.37</v>
      </c>
      <c r="H403" s="3">
        <f t="shared" si="246"/>
        <v>0</v>
      </c>
      <c r="I403">
        <v>35752</v>
      </c>
      <c r="J403" t="s">
        <v>2735</v>
      </c>
      <c r="K403" t="s">
        <v>2738</v>
      </c>
      <c r="L403">
        <v>32011</v>
      </c>
      <c r="M403" t="s">
        <v>3031</v>
      </c>
      <c r="N403" t="s">
        <v>4759</v>
      </c>
      <c r="O403">
        <v>-81.851762218041102</v>
      </c>
      <c r="P403">
        <v>30.576305735382299</v>
      </c>
      <c r="Q403" t="s">
        <v>5065</v>
      </c>
      <c r="R403">
        <v>2</v>
      </c>
      <c r="S403" t="s">
        <v>6535</v>
      </c>
      <c r="T403">
        <v>1006</v>
      </c>
      <c r="U403" t="s">
        <v>6578</v>
      </c>
      <c r="V403">
        <v>2017</v>
      </c>
      <c r="W403">
        <v>82766</v>
      </c>
      <c r="X403">
        <v>2017</v>
      </c>
      <c r="Y403">
        <v>88268</v>
      </c>
      <c r="Z403">
        <v>1289.29</v>
      </c>
      <c r="AA403" s="3">
        <f t="shared" si="247"/>
        <v>0.90389590358742822</v>
      </c>
      <c r="AD403" t="s">
        <v>6616</v>
      </c>
      <c r="AF403" t="s">
        <v>6616</v>
      </c>
      <c r="AG403" t="s">
        <v>6616</v>
      </c>
      <c r="AH403" t="s">
        <v>6616</v>
      </c>
      <c r="AI403" t="s">
        <v>6618</v>
      </c>
      <c r="AJ403" t="s">
        <v>6618</v>
      </c>
      <c r="AK403" t="s">
        <v>6618</v>
      </c>
      <c r="AL403" t="s">
        <v>6618</v>
      </c>
      <c r="AM403" t="s">
        <v>6618</v>
      </c>
      <c r="AN403" t="s">
        <v>6618</v>
      </c>
      <c r="AO403">
        <v>0</v>
      </c>
      <c r="AP403" s="3" t="str">
        <f t="shared" si="248"/>
        <v>No</v>
      </c>
      <c r="AQ403" s="3" t="str">
        <f t="shared" si="249"/>
        <v>No</v>
      </c>
      <c r="AR403" s="3" t="str">
        <f t="shared" si="250"/>
        <v>No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 t="s">
        <v>6634</v>
      </c>
      <c r="AZ403" t="s">
        <v>6637</v>
      </c>
      <c r="BA403">
        <v>1</v>
      </c>
      <c r="BB403" t="s">
        <v>6616</v>
      </c>
      <c r="BC403" t="s">
        <v>6617</v>
      </c>
      <c r="BD403" s="4" t="str">
        <f t="shared" si="251"/>
        <v>No</v>
      </c>
      <c r="BE403" t="s">
        <v>6640</v>
      </c>
      <c r="BF403" s="3" t="str">
        <f t="shared" si="252"/>
        <v>No</v>
      </c>
      <c r="BG403" t="s">
        <v>6645</v>
      </c>
      <c r="BH403" s="3" t="str">
        <f t="shared" si="253"/>
        <v>35752 QUAIL RD</v>
      </c>
      <c r="BI403" s="3" t="str">
        <f t="shared" si="254"/>
        <v>Callahan</v>
      </c>
      <c r="BJ403" s="3" t="str">
        <f t="shared" si="255"/>
        <v>Florida</v>
      </c>
      <c r="BK403" s="3">
        <f t="shared" si="256"/>
        <v>32011</v>
      </c>
      <c r="BL403" s="3" t="str">
        <f t="shared" si="257"/>
        <v>35752 QUAIL RD CALLAHAN FL 32011</v>
      </c>
      <c r="BM403" s="3" t="str">
        <f t="shared" si="258"/>
        <v/>
      </c>
      <c r="BN403" s="3" t="str">
        <f t="shared" si="259"/>
        <v>Pass</v>
      </c>
      <c r="BO403" s="3" t="str">
        <f t="shared" si="260"/>
        <v>Yes</v>
      </c>
      <c r="BP403" s="3" t="str">
        <f t="shared" si="261"/>
        <v>FV&lt;$10K</v>
      </c>
      <c r="BQ403" t="s">
        <v>6650</v>
      </c>
      <c r="BR403" s="3" t="str">
        <f t="shared" si="262"/>
        <v>No, &lt; $20K Lien</v>
      </c>
      <c r="BS403" s="3" t="str">
        <f t="shared" si="263"/>
        <v>No, Lien &lt; $20K</v>
      </c>
      <c r="BT403" t="s">
        <v>6650</v>
      </c>
      <c r="BU403" s="3" t="str">
        <f t="shared" si="264"/>
        <v>No</v>
      </c>
      <c r="BV403" s="3" t="str">
        <f t="shared" si="265"/>
        <v>No</v>
      </c>
      <c r="BW403" s="3">
        <f t="shared" si="266"/>
        <v>1</v>
      </c>
      <c r="BX403" s="3" t="str">
        <f t="shared" si="267"/>
        <v>No</v>
      </c>
      <c r="BY403" s="3">
        <f t="shared" si="268"/>
        <v>82766</v>
      </c>
      <c r="BZ403">
        <v>1</v>
      </c>
      <c r="CA403" s="3">
        <f t="shared" si="269"/>
        <v>82766</v>
      </c>
      <c r="CC403" s="3">
        <f t="shared" si="270"/>
        <v>0</v>
      </c>
      <c r="CD403" s="3">
        <f t="shared" si="271"/>
        <v>0</v>
      </c>
      <c r="CE403" s="3" t="str">
        <f t="shared" si="272"/>
        <v/>
      </c>
      <c r="CF403" s="3" t="e">
        <f>HLOOKUP(CE403,'Valuation Data'!$D$2:$K$5,4,FALSE)</f>
        <v>#N/A</v>
      </c>
      <c r="CG403" s="3">
        <f t="shared" si="273"/>
        <v>82766</v>
      </c>
      <c r="CH403" s="3" t="str">
        <f t="shared" si="274"/>
        <v>No</v>
      </c>
      <c r="CI403" s="3" t="str">
        <f>VLOOKUP(R403,'Use Codes &amp; County Type'!A:D,4,FALSE)</f>
        <v>R</v>
      </c>
      <c r="CJ403" s="3" t="str">
        <f t="shared" si="275"/>
        <v>No</v>
      </c>
      <c r="CK403" s="3" t="str">
        <f t="shared" si="276"/>
        <v>No</v>
      </c>
      <c r="CL403" s="3">
        <f t="shared" si="277"/>
        <v>0.35</v>
      </c>
      <c r="CM403" s="3">
        <f t="shared" si="278"/>
        <v>28968.1</v>
      </c>
      <c r="CN403" s="3">
        <f t="shared" si="279"/>
        <v>7131.8499999999995</v>
      </c>
      <c r="CO403" s="3">
        <f t="shared" si="280"/>
        <v>21836.25</v>
      </c>
      <c r="CP403" s="3">
        <f t="shared" si="281"/>
        <v>8.6168837445327787E-2</v>
      </c>
      <c r="CR403" s="3" t="str">
        <f t="shared" si="282"/>
        <v>No</v>
      </c>
      <c r="CV403" s="3" t="str">
        <f t="shared" si="283"/>
        <v>*Bid</v>
      </c>
      <c r="CW403" s="3">
        <f t="shared" si="284"/>
        <v>402</v>
      </c>
      <c r="CX403" s="3">
        <f t="shared" si="285"/>
        <v>1426.37</v>
      </c>
      <c r="CY403" s="3" t="str">
        <f t="shared" si="286"/>
        <v>Ok</v>
      </c>
      <c r="CZ403">
        <v>0</v>
      </c>
      <c r="DA403">
        <v>0</v>
      </c>
    </row>
    <row r="404" spans="1:105" x14ac:dyDescent="0.25">
      <c r="A404">
        <v>403</v>
      </c>
      <c r="B404" t="s">
        <v>3</v>
      </c>
      <c r="C404" t="s">
        <v>512</v>
      </c>
      <c r="D404">
        <v>795.88</v>
      </c>
      <c r="E404">
        <v>2017</v>
      </c>
      <c r="F404">
        <v>795.88</v>
      </c>
      <c r="G404">
        <v>795.88</v>
      </c>
      <c r="H404" s="3">
        <f t="shared" si="246"/>
        <v>0</v>
      </c>
      <c r="J404" t="s">
        <v>2735</v>
      </c>
      <c r="K404" t="s">
        <v>2738</v>
      </c>
      <c r="L404">
        <v>32011</v>
      </c>
      <c r="M404" t="s">
        <v>3032</v>
      </c>
      <c r="N404" t="s">
        <v>4759</v>
      </c>
      <c r="O404">
        <v>-81.853731360459193</v>
      </c>
      <c r="P404">
        <v>30.5745003184113</v>
      </c>
      <c r="Q404" t="s">
        <v>5066</v>
      </c>
      <c r="R404">
        <v>0</v>
      </c>
      <c r="S404" t="s">
        <v>6538</v>
      </c>
      <c r="T404">
        <v>8001</v>
      </c>
      <c r="U404" t="s">
        <v>6581</v>
      </c>
      <c r="V404">
        <v>2017</v>
      </c>
      <c r="W404">
        <v>46656</v>
      </c>
      <c r="X404">
        <v>2017</v>
      </c>
      <c r="Y404">
        <v>46656</v>
      </c>
      <c r="Z404">
        <v>706.31</v>
      </c>
      <c r="AA404" s="3">
        <f t="shared" si="247"/>
        <v>0.88745790822737092</v>
      </c>
      <c r="AB404" t="s">
        <v>6616</v>
      </c>
      <c r="AC404" t="s">
        <v>6616</v>
      </c>
      <c r="AD404" t="s">
        <v>6616</v>
      </c>
      <c r="AE404" t="s">
        <v>6616</v>
      </c>
      <c r="AI404" t="s">
        <v>6618</v>
      </c>
      <c r="AJ404" t="s">
        <v>6618</v>
      </c>
      <c r="AK404" t="s">
        <v>6618</v>
      </c>
      <c r="AL404" t="s">
        <v>6618</v>
      </c>
      <c r="AM404" t="s">
        <v>6618</v>
      </c>
      <c r="AN404" t="s">
        <v>6618</v>
      </c>
      <c r="AO404">
        <v>0</v>
      </c>
      <c r="AP404" s="3" t="str">
        <f t="shared" si="248"/>
        <v>No</v>
      </c>
      <c r="AQ404" s="3" t="str">
        <f t="shared" si="249"/>
        <v>No</v>
      </c>
      <c r="AR404" s="3" t="str">
        <f t="shared" si="250"/>
        <v>No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 t="s">
        <v>6634</v>
      </c>
      <c r="AZ404" t="s">
        <v>6637</v>
      </c>
      <c r="BA404">
        <v>0</v>
      </c>
      <c r="BB404" t="s">
        <v>6616</v>
      </c>
      <c r="BC404" t="s">
        <v>6616</v>
      </c>
      <c r="BD404" s="4" t="str">
        <f t="shared" si="251"/>
        <v>No</v>
      </c>
      <c r="BE404" t="s">
        <v>6640</v>
      </c>
      <c r="BF404" s="3" t="str">
        <f t="shared" si="252"/>
        <v>No</v>
      </c>
      <c r="BG404" t="s">
        <v>6645</v>
      </c>
      <c r="BH404" s="3" t="str">
        <f t="shared" si="253"/>
        <v>OFF QUAIL RD</v>
      </c>
      <c r="BI404" s="3" t="str">
        <f t="shared" si="254"/>
        <v>Callahan</v>
      </c>
      <c r="BJ404" s="3" t="str">
        <f t="shared" si="255"/>
        <v>Florida</v>
      </c>
      <c r="BK404" s="3">
        <f t="shared" si="256"/>
        <v>32011</v>
      </c>
      <c r="BL404" s="3" t="str">
        <f t="shared" si="257"/>
        <v>OFF QUAIL RD CALLAHAN FL 32011</v>
      </c>
      <c r="BM404" s="3" t="str">
        <f t="shared" si="258"/>
        <v/>
      </c>
      <c r="BN404" s="3" t="str">
        <f t="shared" si="259"/>
        <v>Pass</v>
      </c>
      <c r="BO404" s="3" t="str">
        <f t="shared" si="260"/>
        <v>No</v>
      </c>
      <c r="BP404" s="3" t="str">
        <f t="shared" si="261"/>
        <v>FV&lt;$10K</v>
      </c>
      <c r="BQ404" t="s">
        <v>6650</v>
      </c>
      <c r="BR404" s="3" t="str">
        <f t="shared" si="262"/>
        <v>No, &lt; $20K Lien</v>
      </c>
      <c r="BS404" s="3" t="str">
        <f t="shared" si="263"/>
        <v>No, Lien &lt; $20K</v>
      </c>
      <c r="BT404" t="s">
        <v>6650</v>
      </c>
      <c r="BU404" s="3" t="str">
        <f t="shared" si="264"/>
        <v>No</v>
      </c>
      <c r="BV404" s="3" t="str">
        <f t="shared" si="265"/>
        <v>No</v>
      </c>
      <c r="BW404" s="3">
        <f t="shared" si="266"/>
        <v>0</v>
      </c>
      <c r="BX404" s="3" t="str">
        <f t="shared" si="267"/>
        <v>No</v>
      </c>
      <c r="BY404" s="3">
        <f t="shared" si="268"/>
        <v>46656</v>
      </c>
      <c r="BZ404">
        <v>1</v>
      </c>
      <c r="CA404" s="3">
        <f t="shared" si="269"/>
        <v>46656</v>
      </c>
      <c r="CC404" s="3">
        <f t="shared" si="270"/>
        <v>0</v>
      </c>
      <c r="CD404" s="3">
        <f t="shared" si="271"/>
        <v>0</v>
      </c>
      <c r="CE404" s="3" t="str">
        <f t="shared" si="272"/>
        <v/>
      </c>
      <c r="CF404" s="3" t="e">
        <f>HLOOKUP(CE404,'Valuation Data'!$D$2:$K$5,4,FALSE)</f>
        <v>#N/A</v>
      </c>
      <c r="CG404" s="3">
        <f t="shared" si="273"/>
        <v>46656</v>
      </c>
      <c r="CH404" s="3" t="str">
        <f t="shared" si="274"/>
        <v>No</v>
      </c>
      <c r="CI404" s="3" t="str">
        <f>VLOOKUP(R404,'Use Codes &amp; County Type'!A:D,4,FALSE)</f>
        <v>V</v>
      </c>
      <c r="CJ404" s="3" t="str">
        <f t="shared" si="275"/>
        <v>Yes</v>
      </c>
      <c r="CK404" s="3" t="str">
        <f t="shared" si="276"/>
        <v>No</v>
      </c>
      <c r="CL404" s="3">
        <f t="shared" si="277"/>
        <v>0</v>
      </c>
      <c r="CM404" s="3">
        <f t="shared" si="278"/>
        <v>0</v>
      </c>
      <c r="CN404" s="3">
        <f t="shared" si="279"/>
        <v>3183.52</v>
      </c>
      <c r="CO404" s="3">
        <f t="shared" si="280"/>
        <v>-3183.52</v>
      </c>
      <c r="CP404" s="3">
        <f t="shared" si="281"/>
        <v>6.8233882030178328E-2</v>
      </c>
      <c r="CR404" s="3" t="str">
        <f t="shared" si="282"/>
        <v>No</v>
      </c>
      <c r="CV404" s="3" t="str">
        <f t="shared" si="283"/>
        <v>Vacant, No Sales Data</v>
      </c>
      <c r="CW404" s="3">
        <f t="shared" si="284"/>
        <v>403</v>
      </c>
      <c r="CX404" s="3">
        <f t="shared" si="285"/>
        <v>795.88</v>
      </c>
      <c r="CY404" s="3" t="str">
        <f t="shared" si="286"/>
        <v>Ok</v>
      </c>
      <c r="CZ404">
        <v>0</v>
      </c>
      <c r="DA404">
        <v>0</v>
      </c>
    </row>
    <row r="405" spans="1:105" x14ac:dyDescent="0.25">
      <c r="A405">
        <v>404</v>
      </c>
      <c r="B405" t="s">
        <v>3</v>
      </c>
      <c r="C405" t="s">
        <v>513</v>
      </c>
      <c r="D405">
        <v>540.58000000000004</v>
      </c>
      <c r="E405">
        <v>2017</v>
      </c>
      <c r="F405">
        <v>540.58000000000004</v>
      </c>
      <c r="G405">
        <v>540.58000000000004</v>
      </c>
      <c r="H405" s="3">
        <f t="shared" si="246"/>
        <v>0</v>
      </c>
      <c r="I405">
        <v>45275</v>
      </c>
      <c r="J405" t="s">
        <v>2735</v>
      </c>
      <c r="K405" t="s">
        <v>2738</v>
      </c>
      <c r="L405">
        <v>32011</v>
      </c>
      <c r="M405" t="s">
        <v>3033</v>
      </c>
      <c r="N405" t="s">
        <v>4759</v>
      </c>
      <c r="O405">
        <v>-81.860076910552706</v>
      </c>
      <c r="P405">
        <v>30.576393298502701</v>
      </c>
      <c r="Q405" t="s">
        <v>5067</v>
      </c>
      <c r="R405">
        <v>2</v>
      </c>
      <c r="S405" t="s">
        <v>6535</v>
      </c>
      <c r="T405">
        <v>1006</v>
      </c>
      <c r="U405" t="s">
        <v>6578</v>
      </c>
      <c r="V405">
        <v>2017</v>
      </c>
      <c r="W405">
        <v>63909</v>
      </c>
      <c r="X405">
        <v>2017</v>
      </c>
      <c r="Y405">
        <v>71807</v>
      </c>
      <c r="Z405">
        <v>470.25</v>
      </c>
      <c r="AA405" s="3">
        <f t="shared" si="247"/>
        <v>0.86989899737319165</v>
      </c>
      <c r="AB405" t="s">
        <v>6616</v>
      </c>
      <c r="AD405" t="s">
        <v>6616</v>
      </c>
      <c r="AF405" t="s">
        <v>6616</v>
      </c>
      <c r="AG405" t="s">
        <v>6616</v>
      </c>
      <c r="AI405" t="s">
        <v>6618</v>
      </c>
      <c r="AJ405" t="s">
        <v>6618</v>
      </c>
      <c r="AK405" t="s">
        <v>6618</v>
      </c>
      <c r="AL405" t="s">
        <v>6618</v>
      </c>
      <c r="AM405" t="s">
        <v>6618</v>
      </c>
      <c r="AN405" t="s">
        <v>6618</v>
      </c>
      <c r="AO405">
        <v>0</v>
      </c>
      <c r="AP405" s="3" t="str">
        <f t="shared" si="248"/>
        <v>No</v>
      </c>
      <c r="AQ405" s="3" t="str">
        <f t="shared" si="249"/>
        <v>No</v>
      </c>
      <c r="AR405" s="3" t="str">
        <f t="shared" si="250"/>
        <v>No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 t="s">
        <v>6634</v>
      </c>
      <c r="AZ405" t="s">
        <v>6638</v>
      </c>
      <c r="BA405">
        <v>1</v>
      </c>
      <c r="BB405" t="s">
        <v>6617</v>
      </c>
      <c r="BC405" t="s">
        <v>6616</v>
      </c>
      <c r="BD405" s="4" t="str">
        <f t="shared" si="251"/>
        <v>No</v>
      </c>
      <c r="BE405" t="s">
        <v>6640</v>
      </c>
      <c r="BF405" s="3" t="str">
        <f t="shared" si="252"/>
        <v>No</v>
      </c>
      <c r="BG405" t="s">
        <v>6645</v>
      </c>
      <c r="BH405" s="3" t="str">
        <f t="shared" si="253"/>
        <v>45275 BROWNS FARM RD</v>
      </c>
      <c r="BI405" s="3" t="str">
        <f t="shared" si="254"/>
        <v>Callahan</v>
      </c>
      <c r="BJ405" s="3" t="str">
        <f t="shared" si="255"/>
        <v>Florida</v>
      </c>
      <c r="BK405" s="3">
        <f t="shared" si="256"/>
        <v>32011</v>
      </c>
      <c r="BL405" s="3" t="str">
        <f t="shared" si="257"/>
        <v>45275 BROWNS FARM RD CALLAHAN FL 32011</v>
      </c>
      <c r="BM405" s="3" t="str">
        <f t="shared" si="258"/>
        <v/>
      </c>
      <c r="BN405" s="3" t="str">
        <f t="shared" si="259"/>
        <v>Pass</v>
      </c>
      <c r="BO405" s="3" t="str">
        <f t="shared" si="260"/>
        <v>No</v>
      </c>
      <c r="BP405" s="3" t="str">
        <f t="shared" si="261"/>
        <v>FV&lt;$10K</v>
      </c>
      <c r="BQ405" t="s">
        <v>6650</v>
      </c>
      <c r="BR405" s="3" t="str">
        <f t="shared" si="262"/>
        <v>No, &lt; $20K Lien</v>
      </c>
      <c r="BS405" s="3" t="str">
        <f t="shared" si="263"/>
        <v>No, Lien &lt; $20K</v>
      </c>
      <c r="BT405" t="s">
        <v>6650</v>
      </c>
      <c r="BU405" s="3" t="str">
        <f t="shared" si="264"/>
        <v>No</v>
      </c>
      <c r="BV405" s="3" t="str">
        <f t="shared" si="265"/>
        <v>No</v>
      </c>
      <c r="BW405" s="3">
        <f t="shared" si="266"/>
        <v>1</v>
      </c>
      <c r="BX405" s="3" t="str">
        <f t="shared" si="267"/>
        <v>No</v>
      </c>
      <c r="BY405" s="3">
        <f t="shared" si="268"/>
        <v>63909</v>
      </c>
      <c r="BZ405">
        <v>1</v>
      </c>
      <c r="CA405" s="3">
        <f t="shared" si="269"/>
        <v>63909</v>
      </c>
      <c r="CC405" s="3">
        <f t="shared" si="270"/>
        <v>0</v>
      </c>
      <c r="CD405" s="3">
        <f t="shared" si="271"/>
        <v>0</v>
      </c>
      <c r="CE405" s="3" t="str">
        <f t="shared" si="272"/>
        <v/>
      </c>
      <c r="CF405" s="3" t="e">
        <f>HLOOKUP(CE405,'Valuation Data'!$D$2:$K$5,4,FALSE)</f>
        <v>#N/A</v>
      </c>
      <c r="CG405" s="3">
        <f t="shared" si="273"/>
        <v>63909</v>
      </c>
      <c r="CH405" s="3" t="str">
        <f t="shared" si="274"/>
        <v>No</v>
      </c>
      <c r="CI405" s="3" t="str">
        <f>VLOOKUP(R405,'Use Codes &amp; County Type'!A:D,4,FALSE)</f>
        <v>R</v>
      </c>
      <c r="CJ405" s="3" t="str">
        <f t="shared" si="275"/>
        <v>No</v>
      </c>
      <c r="CK405" s="3" t="str">
        <f t="shared" si="276"/>
        <v>Yes</v>
      </c>
      <c r="CL405" s="3">
        <f t="shared" si="277"/>
        <v>0.67</v>
      </c>
      <c r="CM405" s="3">
        <f t="shared" si="278"/>
        <v>42819.030000000006</v>
      </c>
      <c r="CN405" s="3">
        <f t="shared" si="279"/>
        <v>2702.9</v>
      </c>
      <c r="CO405" s="3">
        <f t="shared" si="280"/>
        <v>40116.130000000005</v>
      </c>
      <c r="CP405" s="3">
        <f t="shared" si="281"/>
        <v>4.2292947785131985E-2</v>
      </c>
      <c r="CR405" s="3" t="str">
        <f t="shared" si="282"/>
        <v>No</v>
      </c>
      <c r="CV405" s="3" t="str">
        <f t="shared" si="283"/>
        <v>*Bid</v>
      </c>
      <c r="CW405" s="3">
        <f t="shared" si="284"/>
        <v>404</v>
      </c>
      <c r="CX405" s="3">
        <f t="shared" si="285"/>
        <v>540.58000000000004</v>
      </c>
      <c r="CY405" s="3" t="str">
        <f t="shared" si="286"/>
        <v>Ok</v>
      </c>
      <c r="CZ405">
        <v>0</v>
      </c>
      <c r="DA405">
        <v>0</v>
      </c>
    </row>
    <row r="406" spans="1:105" x14ac:dyDescent="0.25">
      <c r="A406">
        <v>405</v>
      </c>
      <c r="B406" t="s">
        <v>3</v>
      </c>
      <c r="C406" t="s">
        <v>514</v>
      </c>
      <c r="D406">
        <v>228.64</v>
      </c>
      <c r="E406">
        <v>2017</v>
      </c>
      <c r="F406">
        <v>228.64</v>
      </c>
      <c r="G406">
        <v>228.64</v>
      </c>
      <c r="H406" s="3">
        <f t="shared" si="246"/>
        <v>0</v>
      </c>
      <c r="J406" t="s">
        <v>2735</v>
      </c>
      <c r="K406" t="s">
        <v>2738</v>
      </c>
      <c r="L406">
        <v>32011</v>
      </c>
      <c r="M406" t="s">
        <v>3029</v>
      </c>
      <c r="N406" t="s">
        <v>4759</v>
      </c>
      <c r="O406">
        <v>-81.865231946964897</v>
      </c>
      <c r="P406">
        <v>30.573283027455901</v>
      </c>
      <c r="Q406" t="s">
        <v>5068</v>
      </c>
      <c r="R406">
        <v>56</v>
      </c>
      <c r="S406" t="s">
        <v>6536</v>
      </c>
      <c r="T406">
        <v>7009</v>
      </c>
      <c r="U406" t="s">
        <v>6579</v>
      </c>
      <c r="V406">
        <v>2017</v>
      </c>
      <c r="W406">
        <v>12012</v>
      </c>
      <c r="X406">
        <v>2017</v>
      </c>
      <c r="Y406">
        <v>166705</v>
      </c>
      <c r="Z406">
        <v>181.83</v>
      </c>
      <c r="AA406" s="3">
        <f t="shared" si="247"/>
        <v>0.79526766969909035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 s="3" t="str">
        <f t="shared" si="248"/>
        <v>No</v>
      </c>
      <c r="AQ406" s="3" t="str">
        <f t="shared" si="249"/>
        <v>No</v>
      </c>
      <c r="AR406" s="3" t="str">
        <f t="shared" si="250"/>
        <v>No</v>
      </c>
      <c r="AS406">
        <v>0</v>
      </c>
      <c r="AT406">
        <v>0</v>
      </c>
      <c r="AU406">
        <v>5000</v>
      </c>
      <c r="AV406" t="s">
        <v>6622</v>
      </c>
      <c r="AW406">
        <v>0</v>
      </c>
      <c r="AX406">
        <v>0</v>
      </c>
      <c r="AY406" t="s">
        <v>6634</v>
      </c>
      <c r="AZ406">
        <v>0</v>
      </c>
      <c r="BA406">
        <v>0</v>
      </c>
      <c r="BB406" t="s">
        <v>6616</v>
      </c>
      <c r="BC406">
        <v>0</v>
      </c>
      <c r="BD406" s="4" t="str">
        <f t="shared" si="251"/>
        <v>No</v>
      </c>
      <c r="BE406" t="s">
        <v>6640</v>
      </c>
      <c r="BF406" s="3" t="str">
        <f t="shared" si="252"/>
        <v>No</v>
      </c>
      <c r="BG406" t="s">
        <v>6645</v>
      </c>
      <c r="BH406" s="3" t="str">
        <f t="shared" si="253"/>
        <v>QUAIL RD</v>
      </c>
      <c r="BI406" s="3" t="str">
        <f t="shared" si="254"/>
        <v>Callahan</v>
      </c>
      <c r="BJ406" s="3" t="str">
        <f t="shared" si="255"/>
        <v>Florida</v>
      </c>
      <c r="BK406" s="3">
        <f t="shared" si="256"/>
        <v>32011</v>
      </c>
      <c r="BL406" s="3" t="str">
        <f t="shared" si="257"/>
        <v>QUAIL RD CALLAHAN FL 32011</v>
      </c>
      <c r="BM406" s="3" t="str">
        <f t="shared" si="258"/>
        <v>L</v>
      </c>
      <c r="BN406" s="3" t="str">
        <f t="shared" si="259"/>
        <v>Pass</v>
      </c>
      <c r="BO406" s="3" t="str">
        <f t="shared" si="260"/>
        <v>No</v>
      </c>
      <c r="BP406" s="3" t="str">
        <f t="shared" si="261"/>
        <v>FV&lt;$10K</v>
      </c>
      <c r="BQ406" t="s">
        <v>6650</v>
      </c>
      <c r="BR406" s="3" t="str">
        <f t="shared" si="262"/>
        <v>No, &lt; $20K Lien</v>
      </c>
      <c r="BS406" s="3" t="str">
        <f t="shared" si="263"/>
        <v>No, Lien &lt; $20K</v>
      </c>
      <c r="BT406" t="s">
        <v>6650</v>
      </c>
      <c r="BU406" s="3" t="str">
        <f t="shared" si="264"/>
        <v>No</v>
      </c>
      <c r="BV406" s="3" t="str">
        <f t="shared" si="265"/>
        <v>No</v>
      </c>
      <c r="BW406" s="3">
        <f t="shared" si="266"/>
        <v>0</v>
      </c>
      <c r="BX406" s="3" t="str">
        <f t="shared" si="267"/>
        <v>No</v>
      </c>
      <c r="BY406" s="3">
        <f t="shared" si="268"/>
        <v>12012</v>
      </c>
      <c r="BZ406">
        <v>1</v>
      </c>
      <c r="CA406" s="3">
        <f t="shared" si="269"/>
        <v>12012</v>
      </c>
      <c r="CC406" s="3">
        <f t="shared" si="270"/>
        <v>0</v>
      </c>
      <c r="CD406" s="3">
        <f t="shared" si="271"/>
        <v>0</v>
      </c>
      <c r="CE406" s="3" t="str">
        <f t="shared" si="272"/>
        <v/>
      </c>
      <c r="CF406" s="3" t="e">
        <f>HLOOKUP(CE406,'Valuation Data'!$D$2:$K$5,4,FALSE)</f>
        <v>#N/A</v>
      </c>
      <c r="CG406" s="3">
        <f t="shared" si="273"/>
        <v>12012</v>
      </c>
      <c r="CH406" s="3" t="str">
        <f t="shared" si="274"/>
        <v>No</v>
      </c>
      <c r="CI406" s="3" t="str">
        <f>VLOOKUP(R406,'Use Codes &amp; County Type'!A:D,4,FALSE)</f>
        <v>V</v>
      </c>
      <c r="CJ406" s="3" t="str">
        <f t="shared" si="275"/>
        <v>Yes</v>
      </c>
      <c r="CK406" s="3" t="str">
        <f t="shared" si="276"/>
        <v>No</v>
      </c>
      <c r="CL406" s="3">
        <f t="shared" si="277"/>
        <v>0</v>
      </c>
      <c r="CM406" s="3">
        <f t="shared" si="278"/>
        <v>0</v>
      </c>
      <c r="CN406" s="3">
        <f t="shared" si="279"/>
        <v>914.56</v>
      </c>
      <c r="CO406" s="3">
        <f t="shared" si="280"/>
        <v>-914.56</v>
      </c>
      <c r="CP406" s="3">
        <f t="shared" si="281"/>
        <v>7.6137196137196134E-2</v>
      </c>
      <c r="CR406" s="3" t="str">
        <f t="shared" si="282"/>
        <v>No</v>
      </c>
      <c r="CV406" s="3" t="str">
        <f t="shared" si="283"/>
        <v>FMV&lt;$30K</v>
      </c>
      <c r="CW406" s="3">
        <f t="shared" si="284"/>
        <v>405</v>
      </c>
      <c r="CX406" s="3">
        <f t="shared" si="285"/>
        <v>228.64</v>
      </c>
      <c r="CY406" s="3" t="str">
        <f t="shared" si="286"/>
        <v>Ok</v>
      </c>
      <c r="CZ406">
        <v>0</v>
      </c>
      <c r="DA406">
        <v>0</v>
      </c>
    </row>
    <row r="407" spans="1:105" x14ac:dyDescent="0.25">
      <c r="A407">
        <v>406</v>
      </c>
      <c r="B407" t="s">
        <v>3</v>
      </c>
      <c r="C407" t="s">
        <v>515</v>
      </c>
      <c r="D407">
        <v>228.47</v>
      </c>
      <c r="E407">
        <v>2017</v>
      </c>
      <c r="F407">
        <v>228.47</v>
      </c>
      <c r="G407">
        <v>228.47</v>
      </c>
      <c r="H407" s="3">
        <f t="shared" si="246"/>
        <v>0</v>
      </c>
      <c r="J407" t="s">
        <v>2735</v>
      </c>
      <c r="K407" t="s">
        <v>2738</v>
      </c>
      <c r="L407">
        <v>32011</v>
      </c>
      <c r="M407" t="s">
        <v>3029</v>
      </c>
      <c r="N407" t="s">
        <v>4759</v>
      </c>
      <c r="O407">
        <v>-81.864470723584503</v>
      </c>
      <c r="P407">
        <v>30.579335141911301</v>
      </c>
      <c r="Q407" t="s">
        <v>5069</v>
      </c>
      <c r="R407">
        <v>0</v>
      </c>
      <c r="S407" t="s">
        <v>6538</v>
      </c>
      <c r="T407">
        <v>8001</v>
      </c>
      <c r="U407" t="s">
        <v>6581</v>
      </c>
      <c r="V407">
        <v>2017</v>
      </c>
      <c r="W407">
        <v>12000</v>
      </c>
      <c r="X407">
        <v>2017</v>
      </c>
      <c r="Y407">
        <v>12000</v>
      </c>
      <c r="Z407">
        <v>181.66</v>
      </c>
      <c r="AA407" s="3">
        <f t="shared" si="247"/>
        <v>0.79511533242876531</v>
      </c>
      <c r="AB407" t="s">
        <v>6616</v>
      </c>
      <c r="AC407" t="s">
        <v>6616</v>
      </c>
      <c r="AE407" t="s">
        <v>6616</v>
      </c>
      <c r="AF407" t="s">
        <v>6616</v>
      </c>
      <c r="AG407" t="s">
        <v>6616</v>
      </c>
      <c r="AH407" t="s">
        <v>6616</v>
      </c>
      <c r="AI407" t="s">
        <v>6618</v>
      </c>
      <c r="AJ407" t="s">
        <v>6618</v>
      </c>
      <c r="AK407" t="s">
        <v>6618</v>
      </c>
      <c r="AL407" t="s">
        <v>6618</v>
      </c>
      <c r="AM407" t="s">
        <v>6618</v>
      </c>
      <c r="AN407" t="s">
        <v>6618</v>
      </c>
      <c r="AO407" t="s">
        <v>6618</v>
      </c>
      <c r="AP407" s="3" t="str">
        <f t="shared" si="248"/>
        <v>No</v>
      </c>
      <c r="AQ407" s="3" t="str">
        <f t="shared" si="249"/>
        <v>No</v>
      </c>
      <c r="AR407" s="3" t="str">
        <f t="shared" si="250"/>
        <v>No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 t="s">
        <v>6634</v>
      </c>
      <c r="AZ407" t="s">
        <v>6637</v>
      </c>
      <c r="BA407">
        <v>0</v>
      </c>
      <c r="BB407" t="s">
        <v>6616</v>
      </c>
      <c r="BC407" t="s">
        <v>6616</v>
      </c>
      <c r="BD407" s="4" t="str">
        <f t="shared" si="251"/>
        <v>No</v>
      </c>
      <c r="BE407" t="s">
        <v>6640</v>
      </c>
      <c r="BF407" s="3" t="str">
        <f t="shared" si="252"/>
        <v>No</v>
      </c>
      <c r="BG407" t="s">
        <v>6645</v>
      </c>
      <c r="BH407" s="3" t="str">
        <f t="shared" si="253"/>
        <v>QUAIL RD</v>
      </c>
      <c r="BI407" s="3" t="str">
        <f t="shared" si="254"/>
        <v>Callahan</v>
      </c>
      <c r="BJ407" s="3" t="str">
        <f t="shared" si="255"/>
        <v>Florida</v>
      </c>
      <c r="BK407" s="3">
        <f t="shared" si="256"/>
        <v>32011</v>
      </c>
      <c r="BL407" s="3" t="str">
        <f t="shared" si="257"/>
        <v>QUAIL RD CALLAHAN FL 32011</v>
      </c>
      <c r="BM407" s="3" t="str">
        <f t="shared" si="258"/>
        <v/>
      </c>
      <c r="BN407" s="3" t="str">
        <f t="shared" si="259"/>
        <v>Pass</v>
      </c>
      <c r="BO407" s="3" t="str">
        <f t="shared" si="260"/>
        <v>No</v>
      </c>
      <c r="BP407" s="3" t="str">
        <f t="shared" si="261"/>
        <v>FV&lt;$10K</v>
      </c>
      <c r="BQ407" t="s">
        <v>6650</v>
      </c>
      <c r="BR407" s="3" t="str">
        <f t="shared" si="262"/>
        <v>No, &lt; $20K Lien</v>
      </c>
      <c r="BS407" s="3" t="str">
        <f t="shared" si="263"/>
        <v>No, Lien &lt; $20K</v>
      </c>
      <c r="BT407" t="s">
        <v>6650</v>
      </c>
      <c r="BU407" s="3" t="str">
        <f t="shared" si="264"/>
        <v>No</v>
      </c>
      <c r="BV407" s="3" t="str">
        <f t="shared" si="265"/>
        <v>No</v>
      </c>
      <c r="BW407" s="3">
        <f t="shared" si="266"/>
        <v>0</v>
      </c>
      <c r="BX407" s="3" t="str">
        <f t="shared" si="267"/>
        <v>No</v>
      </c>
      <c r="BY407" s="3">
        <f t="shared" si="268"/>
        <v>12000</v>
      </c>
      <c r="BZ407">
        <v>1</v>
      </c>
      <c r="CA407" s="3">
        <f t="shared" si="269"/>
        <v>12000</v>
      </c>
      <c r="CC407" s="3">
        <f t="shared" si="270"/>
        <v>0</v>
      </c>
      <c r="CD407" s="3">
        <f t="shared" si="271"/>
        <v>0</v>
      </c>
      <c r="CE407" s="3" t="str">
        <f t="shared" si="272"/>
        <v/>
      </c>
      <c r="CF407" s="3" t="e">
        <f>HLOOKUP(CE407,'Valuation Data'!$D$2:$K$5,4,FALSE)</f>
        <v>#N/A</v>
      </c>
      <c r="CG407" s="3">
        <f t="shared" si="273"/>
        <v>12000</v>
      </c>
      <c r="CH407" s="3" t="str">
        <f t="shared" si="274"/>
        <v>No</v>
      </c>
      <c r="CI407" s="3" t="str">
        <f>VLOOKUP(R407,'Use Codes &amp; County Type'!A:D,4,FALSE)</f>
        <v>V</v>
      </c>
      <c r="CJ407" s="3" t="str">
        <f t="shared" si="275"/>
        <v>Yes</v>
      </c>
      <c r="CK407" s="3" t="str">
        <f t="shared" si="276"/>
        <v>No</v>
      </c>
      <c r="CL407" s="3">
        <f t="shared" si="277"/>
        <v>0</v>
      </c>
      <c r="CM407" s="3">
        <f t="shared" si="278"/>
        <v>0</v>
      </c>
      <c r="CN407" s="3">
        <f t="shared" si="279"/>
        <v>913.88</v>
      </c>
      <c r="CO407" s="3">
        <f t="shared" si="280"/>
        <v>-913.88</v>
      </c>
      <c r="CP407" s="3">
        <f t="shared" si="281"/>
        <v>7.6156666666666664E-2</v>
      </c>
      <c r="CR407" s="3" t="str">
        <f t="shared" si="282"/>
        <v>No</v>
      </c>
      <c r="CV407" s="3" t="str">
        <f t="shared" si="283"/>
        <v>FMV&lt;$30K</v>
      </c>
      <c r="CW407" s="3">
        <f t="shared" si="284"/>
        <v>406</v>
      </c>
      <c r="CX407" s="3">
        <f t="shared" si="285"/>
        <v>228.47</v>
      </c>
      <c r="CY407" s="3" t="str">
        <f t="shared" si="286"/>
        <v>Ok</v>
      </c>
      <c r="CZ407">
        <v>0</v>
      </c>
      <c r="DA407">
        <v>0</v>
      </c>
    </row>
    <row r="408" spans="1:105" x14ac:dyDescent="0.25">
      <c r="A408">
        <v>407</v>
      </c>
      <c r="B408" t="s">
        <v>3</v>
      </c>
      <c r="C408" t="s">
        <v>516</v>
      </c>
      <c r="D408">
        <v>153.35</v>
      </c>
      <c r="E408">
        <v>2017</v>
      </c>
      <c r="F408">
        <v>153.35</v>
      </c>
      <c r="G408">
        <v>153.35</v>
      </c>
      <c r="H408" s="3">
        <f t="shared" si="246"/>
        <v>0</v>
      </c>
      <c r="J408" t="s">
        <v>2735</v>
      </c>
      <c r="K408" t="s">
        <v>2738</v>
      </c>
      <c r="L408">
        <v>32011</v>
      </c>
      <c r="M408" t="s">
        <v>3029</v>
      </c>
      <c r="N408" t="s">
        <v>4759</v>
      </c>
      <c r="O408">
        <v>-81.863017090002103</v>
      </c>
      <c r="P408">
        <v>30.577694994235401</v>
      </c>
      <c r="Q408" t="s">
        <v>5070</v>
      </c>
      <c r="R408">
        <v>0</v>
      </c>
      <c r="S408" t="s">
        <v>6538</v>
      </c>
      <c r="T408">
        <v>8001</v>
      </c>
      <c r="U408" t="s">
        <v>6581</v>
      </c>
      <c r="V408">
        <v>2017</v>
      </c>
      <c r="W408">
        <v>6996</v>
      </c>
      <c r="X408">
        <v>2017</v>
      </c>
      <c r="Y408">
        <v>7950</v>
      </c>
      <c r="Z408">
        <v>112.2</v>
      </c>
      <c r="AA408" s="3">
        <f t="shared" si="247"/>
        <v>0.73165960221715032</v>
      </c>
      <c r="AB408" t="s">
        <v>6616</v>
      </c>
      <c r="AC408" t="s">
        <v>6616</v>
      </c>
      <c r="AE408" t="s">
        <v>6616</v>
      </c>
      <c r="AI408" t="s">
        <v>6618</v>
      </c>
      <c r="AJ408" t="s">
        <v>6618</v>
      </c>
      <c r="AK408" t="s">
        <v>6618</v>
      </c>
      <c r="AL408">
        <v>0</v>
      </c>
      <c r="AM408">
        <v>0</v>
      </c>
      <c r="AN408">
        <v>0</v>
      </c>
      <c r="AO408">
        <v>0</v>
      </c>
      <c r="AP408" s="3" t="str">
        <f t="shared" si="248"/>
        <v>No</v>
      </c>
      <c r="AQ408" s="3" t="str">
        <f t="shared" si="249"/>
        <v>No</v>
      </c>
      <c r="AR408" s="3" t="str">
        <f t="shared" si="250"/>
        <v>No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 t="s">
        <v>6634</v>
      </c>
      <c r="AZ408" t="s">
        <v>6638</v>
      </c>
      <c r="BA408">
        <v>2</v>
      </c>
      <c r="BB408" t="s">
        <v>6616</v>
      </c>
      <c r="BC408" t="s">
        <v>6616</v>
      </c>
      <c r="BD408" s="4" t="str">
        <f t="shared" si="251"/>
        <v>No</v>
      </c>
      <c r="BE408" t="s">
        <v>6640</v>
      </c>
      <c r="BF408" s="3" t="str">
        <f t="shared" si="252"/>
        <v>No</v>
      </c>
      <c r="BG408" t="s">
        <v>6645</v>
      </c>
      <c r="BH408" s="3" t="str">
        <f t="shared" si="253"/>
        <v>QUAIL RD</v>
      </c>
      <c r="BI408" s="3" t="str">
        <f t="shared" si="254"/>
        <v>Callahan</v>
      </c>
      <c r="BJ408" s="3" t="str">
        <f t="shared" si="255"/>
        <v>Florida</v>
      </c>
      <c r="BK408" s="3">
        <f t="shared" si="256"/>
        <v>32011</v>
      </c>
      <c r="BL408" s="3" t="str">
        <f t="shared" si="257"/>
        <v>QUAIL RD CALLAHAN FL 32011</v>
      </c>
      <c r="BM408" s="3" t="str">
        <f t="shared" si="258"/>
        <v/>
      </c>
      <c r="BN408" s="3" t="str">
        <f t="shared" si="259"/>
        <v>Pass</v>
      </c>
      <c r="BO408" s="3" t="str">
        <f t="shared" si="260"/>
        <v>No</v>
      </c>
      <c r="BP408" s="3" t="str">
        <f t="shared" si="261"/>
        <v>FV&lt;$10K</v>
      </c>
      <c r="BQ408" t="s">
        <v>6650</v>
      </c>
      <c r="BR408" s="3" t="str">
        <f t="shared" si="262"/>
        <v>No, &lt; $20K Lien</v>
      </c>
      <c r="BS408" s="3" t="str">
        <f t="shared" si="263"/>
        <v>No, Lien &lt; $20K</v>
      </c>
      <c r="BT408" t="s">
        <v>6650</v>
      </c>
      <c r="BU408" s="3" t="str">
        <f t="shared" si="264"/>
        <v>No</v>
      </c>
      <c r="BV408" s="3" t="str">
        <f t="shared" si="265"/>
        <v>No</v>
      </c>
      <c r="BW408" s="3">
        <f t="shared" si="266"/>
        <v>2</v>
      </c>
      <c r="BX408" s="3" t="str">
        <f t="shared" si="267"/>
        <v>No</v>
      </c>
      <c r="BY408" s="3">
        <f t="shared" si="268"/>
        <v>6996</v>
      </c>
      <c r="BZ408">
        <v>1</v>
      </c>
      <c r="CA408" s="3">
        <f t="shared" si="269"/>
        <v>6996</v>
      </c>
      <c r="CC408" s="3">
        <f t="shared" si="270"/>
        <v>0</v>
      </c>
      <c r="CD408" s="3">
        <f t="shared" si="271"/>
        <v>0</v>
      </c>
      <c r="CE408" s="3" t="str">
        <f t="shared" si="272"/>
        <v/>
      </c>
      <c r="CF408" s="3" t="e">
        <f>HLOOKUP(CE408,'Valuation Data'!$D$2:$K$5,4,FALSE)</f>
        <v>#N/A</v>
      </c>
      <c r="CG408" s="3">
        <f t="shared" si="273"/>
        <v>6996</v>
      </c>
      <c r="CH408" s="3" t="str">
        <f t="shared" si="274"/>
        <v>No</v>
      </c>
      <c r="CI408" s="3" t="str">
        <f>VLOOKUP(R408,'Use Codes &amp; County Type'!A:D,4,FALSE)</f>
        <v>V</v>
      </c>
      <c r="CJ408" s="3" t="str">
        <f t="shared" si="275"/>
        <v>Yes</v>
      </c>
      <c r="CK408" s="3" t="str">
        <f t="shared" si="276"/>
        <v>No</v>
      </c>
      <c r="CL408" s="3">
        <f t="shared" si="277"/>
        <v>0</v>
      </c>
      <c r="CM408" s="3">
        <f t="shared" si="278"/>
        <v>0</v>
      </c>
      <c r="CN408" s="3">
        <f t="shared" si="279"/>
        <v>920.1</v>
      </c>
      <c r="CO408" s="3">
        <f t="shared" si="280"/>
        <v>-920.1</v>
      </c>
      <c r="CP408" s="3">
        <f t="shared" si="281"/>
        <v>0.13151801029159521</v>
      </c>
      <c r="CR408" s="3" t="str">
        <f t="shared" si="282"/>
        <v>No</v>
      </c>
      <c r="CV408" s="3" t="str">
        <f t="shared" si="283"/>
        <v>FMV&lt;$30K</v>
      </c>
      <c r="CW408" s="3">
        <f t="shared" si="284"/>
        <v>407</v>
      </c>
      <c r="CX408" s="3">
        <f t="shared" si="285"/>
        <v>153.35</v>
      </c>
      <c r="CY408" s="3" t="str">
        <f t="shared" si="286"/>
        <v>Ok</v>
      </c>
      <c r="CZ408">
        <v>0</v>
      </c>
      <c r="DA408">
        <v>0</v>
      </c>
    </row>
    <row r="409" spans="1:105" x14ac:dyDescent="0.25">
      <c r="A409">
        <v>408</v>
      </c>
      <c r="B409" t="s">
        <v>3</v>
      </c>
      <c r="C409" t="s">
        <v>517</v>
      </c>
      <c r="D409">
        <v>44.03</v>
      </c>
      <c r="E409">
        <v>2017</v>
      </c>
      <c r="F409">
        <v>44.03</v>
      </c>
      <c r="G409">
        <v>44.03</v>
      </c>
      <c r="H409" s="3">
        <f t="shared" si="246"/>
        <v>0</v>
      </c>
      <c r="J409" t="s">
        <v>2735</v>
      </c>
      <c r="K409" t="s">
        <v>2738</v>
      </c>
      <c r="L409">
        <v>32011</v>
      </c>
      <c r="M409" t="s">
        <v>3029</v>
      </c>
      <c r="N409" t="s">
        <v>4759</v>
      </c>
      <c r="O409">
        <v>-81.860311033855993</v>
      </c>
      <c r="P409">
        <v>30.572926777265099</v>
      </c>
      <c r="Q409" t="s">
        <v>5066</v>
      </c>
      <c r="R409">
        <v>0</v>
      </c>
      <c r="S409" t="s">
        <v>6538</v>
      </c>
      <c r="T409">
        <v>8001</v>
      </c>
      <c r="U409" t="s">
        <v>6581</v>
      </c>
      <c r="V409">
        <v>2017</v>
      </c>
      <c r="W409">
        <v>735</v>
      </c>
      <c r="X409">
        <v>2017</v>
      </c>
      <c r="Y409">
        <v>735</v>
      </c>
      <c r="Z409">
        <v>11.13</v>
      </c>
      <c r="AA409" s="3">
        <f t="shared" si="247"/>
        <v>0.25278219395866458</v>
      </c>
      <c r="AB409" t="s">
        <v>6616</v>
      </c>
      <c r="AD409" t="s">
        <v>6616</v>
      </c>
      <c r="AE409" t="s">
        <v>6616</v>
      </c>
      <c r="AI409" t="s">
        <v>6618</v>
      </c>
      <c r="AJ409" t="s">
        <v>6618</v>
      </c>
      <c r="AK409" t="s">
        <v>6619</v>
      </c>
      <c r="AL409">
        <v>0</v>
      </c>
      <c r="AM409">
        <v>0</v>
      </c>
      <c r="AN409">
        <v>0</v>
      </c>
      <c r="AO409">
        <v>0</v>
      </c>
      <c r="AP409" s="3" t="str">
        <f t="shared" si="248"/>
        <v>No</v>
      </c>
      <c r="AQ409" s="3" t="str">
        <f t="shared" si="249"/>
        <v>Yes</v>
      </c>
      <c r="AR409" s="3" t="str">
        <f t="shared" si="250"/>
        <v>No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 t="s">
        <v>6634</v>
      </c>
      <c r="AZ409">
        <v>0</v>
      </c>
      <c r="BA409">
        <v>0</v>
      </c>
      <c r="BB409" t="s">
        <v>6616</v>
      </c>
      <c r="BC409" t="s">
        <v>6616</v>
      </c>
      <c r="BD409" s="4" t="str">
        <f t="shared" si="251"/>
        <v>No</v>
      </c>
      <c r="BE409" t="s">
        <v>6640</v>
      </c>
      <c r="BF409" s="3" t="str">
        <f t="shared" si="252"/>
        <v>No</v>
      </c>
      <c r="BG409" t="s">
        <v>6645</v>
      </c>
      <c r="BH409" s="3" t="str">
        <f t="shared" si="253"/>
        <v>QUAIL RD</v>
      </c>
      <c r="BI409" s="3" t="str">
        <f t="shared" si="254"/>
        <v>Callahan</v>
      </c>
      <c r="BJ409" s="3" t="str">
        <f t="shared" si="255"/>
        <v>Florida</v>
      </c>
      <c r="BK409" s="3">
        <f t="shared" si="256"/>
        <v>32011</v>
      </c>
      <c r="BL409" s="3" t="str">
        <f t="shared" si="257"/>
        <v>QUAIL RD CALLAHAN FL 32011</v>
      </c>
      <c r="BM409" s="3" t="str">
        <f t="shared" si="258"/>
        <v/>
      </c>
      <c r="BN409" s="3" t="str">
        <f t="shared" si="259"/>
        <v>Lien&lt;$150</v>
      </c>
      <c r="BO409" s="3" t="str">
        <f t="shared" si="260"/>
        <v>No</v>
      </c>
      <c r="BP409" s="3" t="str">
        <f t="shared" si="261"/>
        <v>FV&lt;$10K</v>
      </c>
      <c r="BQ409" t="s">
        <v>6650</v>
      </c>
      <c r="BR409" s="3" t="str">
        <f t="shared" si="262"/>
        <v>No, &lt; $20K Lien</v>
      </c>
      <c r="BS409" s="3" t="str">
        <f t="shared" si="263"/>
        <v>No, Lien &lt; $20K</v>
      </c>
      <c r="BT409" t="s">
        <v>6650</v>
      </c>
      <c r="BU409" s="3" t="str">
        <f t="shared" si="264"/>
        <v>No</v>
      </c>
      <c r="BV409" s="3" t="str">
        <f t="shared" si="265"/>
        <v>No</v>
      </c>
      <c r="BW409" s="3">
        <f t="shared" si="266"/>
        <v>0</v>
      </c>
      <c r="BX409" s="3" t="str">
        <f t="shared" si="267"/>
        <v>No</v>
      </c>
      <c r="BY409" s="3">
        <f t="shared" si="268"/>
        <v>735</v>
      </c>
      <c r="BZ409">
        <v>1</v>
      </c>
      <c r="CA409" s="3">
        <f t="shared" si="269"/>
        <v>735</v>
      </c>
      <c r="CC409" s="3">
        <f t="shared" si="270"/>
        <v>0</v>
      </c>
      <c r="CD409" s="3">
        <f t="shared" si="271"/>
        <v>0</v>
      </c>
      <c r="CE409" s="3" t="str">
        <f t="shared" si="272"/>
        <v/>
      </c>
      <c r="CF409" s="3" t="e">
        <f>HLOOKUP(CE409,'Valuation Data'!$D$2:$K$5,4,FALSE)</f>
        <v>#N/A</v>
      </c>
      <c r="CG409" s="3">
        <f t="shared" si="273"/>
        <v>735</v>
      </c>
      <c r="CH409" s="3" t="str">
        <f t="shared" si="274"/>
        <v>No</v>
      </c>
      <c r="CI409" s="3" t="str">
        <f>VLOOKUP(R409,'Use Codes &amp; County Type'!A:D,4,FALSE)</f>
        <v>V</v>
      </c>
      <c r="CJ409" s="3" t="str">
        <f t="shared" si="275"/>
        <v>Yes</v>
      </c>
      <c r="CK409" s="3" t="str">
        <f t="shared" si="276"/>
        <v>No</v>
      </c>
      <c r="CL409" s="3">
        <f t="shared" si="277"/>
        <v>0</v>
      </c>
      <c r="CM409" s="3">
        <f t="shared" si="278"/>
        <v>0</v>
      </c>
      <c r="CN409" s="3">
        <f t="shared" si="279"/>
        <v>176.12</v>
      </c>
      <c r="CO409" s="3">
        <f t="shared" si="280"/>
        <v>-176.12</v>
      </c>
      <c r="CP409" s="3">
        <f t="shared" si="281"/>
        <v>0.23961904761904762</v>
      </c>
      <c r="CR409" s="3" t="str">
        <f t="shared" si="282"/>
        <v>No</v>
      </c>
      <c r="CV409" s="3" t="str">
        <f t="shared" si="283"/>
        <v>Lien&lt;$150</v>
      </c>
      <c r="CW409" s="3">
        <f t="shared" si="284"/>
        <v>408</v>
      </c>
      <c r="CX409" s="3">
        <f t="shared" si="285"/>
        <v>44.03</v>
      </c>
      <c r="CY409" s="3" t="str">
        <f t="shared" si="286"/>
        <v>Ok</v>
      </c>
      <c r="CZ409">
        <v>0</v>
      </c>
      <c r="DA409">
        <v>0</v>
      </c>
    </row>
    <row r="410" spans="1:105" x14ac:dyDescent="0.25">
      <c r="A410">
        <v>409</v>
      </c>
      <c r="B410" t="s">
        <v>3</v>
      </c>
      <c r="C410" t="s">
        <v>518</v>
      </c>
      <c r="D410">
        <v>233.43</v>
      </c>
      <c r="E410">
        <v>2017</v>
      </c>
      <c r="F410" t="e">
        <f>NA()</f>
        <v>#N/A</v>
      </c>
      <c r="G410" t="e">
        <f>NA()</f>
        <v>#N/A</v>
      </c>
      <c r="H410" s="3" t="e">
        <f t="shared" si="246"/>
        <v>#N/A</v>
      </c>
      <c r="I410" t="e">
        <f>NA()</f>
        <v>#N/A</v>
      </c>
      <c r="J410" t="e">
        <f>NA()</f>
        <v>#N/A</v>
      </c>
      <c r="K410" t="e">
        <f>NA()</f>
        <v>#N/A</v>
      </c>
      <c r="L410" t="e">
        <f>NA()</f>
        <v>#N/A</v>
      </c>
      <c r="M410" t="e">
        <f>NA()</f>
        <v>#N/A</v>
      </c>
      <c r="N410" t="e">
        <f>NA()</f>
        <v>#N/A</v>
      </c>
      <c r="O410" t="e">
        <f>NA()</f>
        <v>#N/A</v>
      </c>
      <c r="P410" t="e">
        <f>NA()</f>
        <v>#N/A</v>
      </c>
      <c r="Q410" t="e">
        <f>NA()</f>
        <v>#N/A</v>
      </c>
      <c r="R410">
        <v>1</v>
      </c>
      <c r="S410" t="s">
        <v>6539</v>
      </c>
      <c r="T410" t="e">
        <f>NA()</f>
        <v>#N/A</v>
      </c>
      <c r="U410" t="e">
        <f>NA()</f>
        <v>#N/A</v>
      </c>
      <c r="V410">
        <v>2017</v>
      </c>
      <c r="W410">
        <v>37803</v>
      </c>
      <c r="X410" t="e">
        <f>NA()</f>
        <v>#N/A</v>
      </c>
      <c r="Y410" t="e">
        <f>NA()</f>
        <v>#N/A</v>
      </c>
      <c r="Z410" t="e">
        <f>NA()</f>
        <v>#N/A</v>
      </c>
      <c r="AA410" s="3">
        <f t="shared" si="247"/>
        <v>0</v>
      </c>
      <c r="AC410" t="s">
        <v>6616</v>
      </c>
      <c r="AE410" t="s">
        <v>6616</v>
      </c>
      <c r="AF410" t="s">
        <v>6616</v>
      </c>
      <c r="AG410" t="s">
        <v>6616</v>
      </c>
      <c r="AI410" t="e">
        <f>NA()</f>
        <v>#N/A</v>
      </c>
      <c r="AJ410" t="e">
        <f>NA()</f>
        <v>#N/A</v>
      </c>
      <c r="AK410" t="e">
        <f>NA()</f>
        <v>#N/A</v>
      </c>
      <c r="AL410" t="e">
        <f>NA()</f>
        <v>#N/A</v>
      </c>
      <c r="AM410" t="e">
        <f>NA()</f>
        <v>#N/A</v>
      </c>
      <c r="AN410" t="e">
        <f>NA()</f>
        <v>#N/A</v>
      </c>
      <c r="AO410" t="e">
        <f>NA()</f>
        <v>#N/A</v>
      </c>
      <c r="AP410" s="3" t="str">
        <f t="shared" si="248"/>
        <v>No</v>
      </c>
      <c r="AQ410" s="3" t="str">
        <f t="shared" si="249"/>
        <v>No</v>
      </c>
      <c r="AR410" s="3" t="str">
        <f t="shared" si="250"/>
        <v>No</v>
      </c>
      <c r="AS410" t="e">
        <f>NA()</f>
        <v>#N/A</v>
      </c>
      <c r="AT410" t="e">
        <f>NA()</f>
        <v>#N/A</v>
      </c>
      <c r="AU410" t="e">
        <f>NA()</f>
        <v>#N/A</v>
      </c>
      <c r="AV410" t="e">
        <f>NA()</f>
        <v>#N/A</v>
      </c>
      <c r="AW410" t="e">
        <f>NA()</f>
        <v>#N/A</v>
      </c>
      <c r="AX410" t="e">
        <f>NA()</f>
        <v>#N/A</v>
      </c>
      <c r="AY410" t="e">
        <f>NA()</f>
        <v>#N/A</v>
      </c>
      <c r="AZ410" t="e">
        <f>NA()</f>
        <v>#N/A</v>
      </c>
      <c r="BA410">
        <v>0</v>
      </c>
      <c r="BB410" t="s">
        <v>6617</v>
      </c>
      <c r="BC410" t="e">
        <f>NA()</f>
        <v>#N/A</v>
      </c>
      <c r="BD410" s="4" t="str">
        <f t="shared" si="251"/>
        <v>No</v>
      </c>
      <c r="BE410" t="e">
        <f>NA()</f>
        <v>#N/A</v>
      </c>
      <c r="BF410" s="3" t="str">
        <f t="shared" si="252"/>
        <v>No</v>
      </c>
      <c r="BG410" t="e">
        <f>NA()</f>
        <v>#N/A</v>
      </c>
      <c r="BH410" s="3" t="e">
        <f t="shared" si="253"/>
        <v>#N/A</v>
      </c>
      <c r="BI410" s="3" t="e">
        <f t="shared" si="254"/>
        <v>#N/A</v>
      </c>
      <c r="BJ410" s="3" t="e">
        <f t="shared" si="255"/>
        <v>#N/A</v>
      </c>
      <c r="BK410" s="3" t="e">
        <f t="shared" si="256"/>
        <v>#N/A</v>
      </c>
      <c r="BL410" s="3" t="e">
        <f t="shared" si="257"/>
        <v>#N/A</v>
      </c>
      <c r="BM410" s="3" t="e">
        <f t="shared" si="258"/>
        <v>#N/A</v>
      </c>
      <c r="BN410" s="3" t="str">
        <f t="shared" si="259"/>
        <v>Pass</v>
      </c>
      <c r="BO410" s="3" t="e">
        <f t="shared" si="260"/>
        <v>#N/A</v>
      </c>
      <c r="BP410" s="3" t="str">
        <f t="shared" si="261"/>
        <v>FV&lt;$10K</v>
      </c>
      <c r="BQ410" t="s">
        <v>6650</v>
      </c>
      <c r="BR410" s="3" t="str">
        <f t="shared" si="262"/>
        <v>No, &lt; $20K Lien</v>
      </c>
      <c r="BS410" s="3" t="str">
        <f t="shared" si="263"/>
        <v>No, Lien &lt; $20K</v>
      </c>
      <c r="BT410" t="s">
        <v>6650</v>
      </c>
      <c r="BU410" s="3" t="str">
        <f t="shared" si="264"/>
        <v>No</v>
      </c>
      <c r="BV410" s="3" t="str">
        <f t="shared" si="265"/>
        <v>No</v>
      </c>
      <c r="BW410" s="3">
        <f t="shared" si="266"/>
        <v>0</v>
      </c>
      <c r="BX410" s="3" t="str">
        <f t="shared" si="267"/>
        <v>No</v>
      </c>
      <c r="BY410" s="3">
        <f t="shared" si="268"/>
        <v>37803</v>
      </c>
      <c r="BZ410">
        <v>1</v>
      </c>
      <c r="CA410" s="3">
        <f t="shared" si="269"/>
        <v>37803</v>
      </c>
      <c r="CC410" s="3" t="e">
        <f t="shared" si="270"/>
        <v>#N/A</v>
      </c>
      <c r="CD410" s="3" t="e">
        <f t="shared" si="271"/>
        <v>#N/A</v>
      </c>
      <c r="CE410" s="3" t="str">
        <f t="shared" si="272"/>
        <v/>
      </c>
      <c r="CF410" s="3" t="e">
        <f>HLOOKUP(CE410,'Valuation Data'!$D$2:$K$5,4,FALSE)</f>
        <v>#N/A</v>
      </c>
      <c r="CG410" s="3">
        <f t="shared" si="273"/>
        <v>37803</v>
      </c>
      <c r="CH410" s="3" t="str">
        <f t="shared" si="274"/>
        <v>No</v>
      </c>
      <c r="CI410" s="3" t="str">
        <f>VLOOKUP(R410,'Use Codes &amp; County Type'!A:D,4,FALSE)</f>
        <v>S</v>
      </c>
      <c r="CJ410" s="3" t="str">
        <f t="shared" si="275"/>
        <v>No</v>
      </c>
      <c r="CK410" s="3" t="str">
        <f t="shared" si="276"/>
        <v>Yes</v>
      </c>
      <c r="CL410" s="3">
        <f t="shared" si="277"/>
        <v>0.67</v>
      </c>
      <c r="CM410" s="3">
        <f t="shared" si="278"/>
        <v>25328.010000000002</v>
      </c>
      <c r="CN410" s="3" t="e">
        <f t="shared" si="279"/>
        <v>#N/A</v>
      </c>
      <c r="CO410" s="3" t="e">
        <f t="shared" si="280"/>
        <v>#N/A</v>
      </c>
      <c r="CP410" s="3" t="e">
        <f t="shared" si="281"/>
        <v>#N/A</v>
      </c>
      <c r="CR410" s="3" t="e">
        <f t="shared" si="282"/>
        <v>#N/A</v>
      </c>
      <c r="CV410" s="3" t="e">
        <f t="shared" si="283"/>
        <v>#N/A</v>
      </c>
      <c r="CW410" s="3">
        <f t="shared" si="284"/>
        <v>409</v>
      </c>
      <c r="CX410" s="3">
        <f t="shared" si="285"/>
        <v>233.43</v>
      </c>
      <c r="CY410" s="3" t="e">
        <f t="shared" si="286"/>
        <v>#N/A</v>
      </c>
      <c r="CZ410" t="e">
        <f>NA()</f>
        <v>#N/A</v>
      </c>
      <c r="DA410" t="e">
        <f>NA()</f>
        <v>#N/A</v>
      </c>
    </row>
    <row r="411" spans="1:105" x14ac:dyDescent="0.25">
      <c r="A411">
        <v>410</v>
      </c>
      <c r="B411" t="s">
        <v>3</v>
      </c>
      <c r="C411" t="s">
        <v>519</v>
      </c>
      <c r="D411">
        <v>1242.6300000000001</v>
      </c>
      <c r="E411">
        <v>2017</v>
      </c>
      <c r="F411">
        <v>1242.6300000000001</v>
      </c>
      <c r="G411">
        <v>1242.6300000000001</v>
      </c>
      <c r="H411" s="3">
        <f t="shared" si="246"/>
        <v>0</v>
      </c>
      <c r="I411">
        <v>34706</v>
      </c>
      <c r="J411" t="s">
        <v>2735</v>
      </c>
      <c r="K411" t="s">
        <v>2738</v>
      </c>
      <c r="L411">
        <v>32011</v>
      </c>
      <c r="M411" t="s">
        <v>3034</v>
      </c>
      <c r="N411" t="s">
        <v>4759</v>
      </c>
      <c r="O411">
        <v>-81.862667834720199</v>
      </c>
      <c r="P411">
        <v>30.556551573744098</v>
      </c>
      <c r="Q411" t="s">
        <v>5071</v>
      </c>
      <c r="R411">
        <v>0</v>
      </c>
      <c r="S411" t="s">
        <v>6538</v>
      </c>
      <c r="T411">
        <v>8001</v>
      </c>
      <c r="U411" t="s">
        <v>6581</v>
      </c>
      <c r="V411">
        <v>2017</v>
      </c>
      <c r="W411">
        <v>73942</v>
      </c>
      <c r="X411">
        <v>2017</v>
      </c>
      <c r="Y411">
        <v>73942</v>
      </c>
      <c r="Z411">
        <v>1119.4000000000001</v>
      </c>
      <c r="AA411" s="3">
        <f t="shared" si="247"/>
        <v>0.900831301352776</v>
      </c>
      <c r="AC411" t="s">
        <v>6616</v>
      </c>
      <c r="AD411" t="s">
        <v>6616</v>
      </c>
      <c r="AE411" t="s">
        <v>6616</v>
      </c>
      <c r="AF411" t="s">
        <v>6616</v>
      </c>
      <c r="AG411" t="s">
        <v>6616</v>
      </c>
      <c r="AH411" t="s">
        <v>6616</v>
      </c>
      <c r="AI411" t="s">
        <v>6618</v>
      </c>
      <c r="AJ411" t="s">
        <v>6618</v>
      </c>
      <c r="AK411" t="s">
        <v>6618</v>
      </c>
      <c r="AL411" t="s">
        <v>6618</v>
      </c>
      <c r="AM411" t="s">
        <v>6618</v>
      </c>
      <c r="AN411" t="s">
        <v>6618</v>
      </c>
      <c r="AO411" t="s">
        <v>6618</v>
      </c>
      <c r="AP411" s="3" t="str">
        <f t="shared" si="248"/>
        <v>No</v>
      </c>
      <c r="AQ411" s="3" t="str">
        <f t="shared" si="249"/>
        <v>No</v>
      </c>
      <c r="AR411" s="3" t="str">
        <f t="shared" si="250"/>
        <v>No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 t="s">
        <v>6634</v>
      </c>
      <c r="AZ411" t="s">
        <v>6638</v>
      </c>
      <c r="BA411">
        <v>0</v>
      </c>
      <c r="BB411" t="s">
        <v>6616</v>
      </c>
      <c r="BC411" t="s">
        <v>6616</v>
      </c>
      <c r="BD411" s="4" t="str">
        <f t="shared" si="251"/>
        <v>No</v>
      </c>
      <c r="BE411" t="s">
        <v>6640</v>
      </c>
      <c r="BF411" s="3" t="str">
        <f t="shared" si="252"/>
        <v>No</v>
      </c>
      <c r="BG411" t="s">
        <v>6645</v>
      </c>
      <c r="BH411" s="3" t="str">
        <f t="shared" si="253"/>
        <v>34706 HATHAWAY DR</v>
      </c>
      <c r="BI411" s="3" t="str">
        <f t="shared" si="254"/>
        <v>Callahan</v>
      </c>
      <c r="BJ411" s="3" t="str">
        <f t="shared" si="255"/>
        <v>Florida</v>
      </c>
      <c r="BK411" s="3">
        <f t="shared" si="256"/>
        <v>32011</v>
      </c>
      <c r="BL411" s="3" t="str">
        <f t="shared" si="257"/>
        <v>34706 HATHAWAY DR CALLAHAN FL 32011</v>
      </c>
      <c r="BM411" s="3" t="str">
        <f t="shared" si="258"/>
        <v/>
      </c>
      <c r="BN411" s="3" t="str">
        <f t="shared" si="259"/>
        <v>Pass</v>
      </c>
      <c r="BO411" s="3" t="str">
        <f t="shared" si="260"/>
        <v>No</v>
      </c>
      <c r="BP411" s="3" t="str">
        <f t="shared" si="261"/>
        <v>FV&lt;$10K</v>
      </c>
      <c r="BQ411" t="s">
        <v>6650</v>
      </c>
      <c r="BR411" s="3" t="str">
        <f t="shared" si="262"/>
        <v>No, &lt; $20K Lien</v>
      </c>
      <c r="BS411" s="3" t="str">
        <f t="shared" si="263"/>
        <v>No, Lien &lt; $20K</v>
      </c>
      <c r="BT411" t="s">
        <v>6650</v>
      </c>
      <c r="BU411" s="3" t="str">
        <f t="shared" si="264"/>
        <v>No</v>
      </c>
      <c r="BV411" s="3" t="str">
        <f t="shared" si="265"/>
        <v>No</v>
      </c>
      <c r="BW411" s="3">
        <f t="shared" si="266"/>
        <v>0</v>
      </c>
      <c r="BX411" s="3" t="str">
        <f t="shared" si="267"/>
        <v>No</v>
      </c>
      <c r="BY411" s="3">
        <f t="shared" si="268"/>
        <v>73942</v>
      </c>
      <c r="BZ411">
        <v>1</v>
      </c>
      <c r="CA411" s="3">
        <f t="shared" si="269"/>
        <v>73942</v>
      </c>
      <c r="CC411" s="3">
        <f t="shared" si="270"/>
        <v>0</v>
      </c>
      <c r="CD411" s="3">
        <f t="shared" si="271"/>
        <v>0</v>
      </c>
      <c r="CE411" s="3" t="str">
        <f t="shared" si="272"/>
        <v/>
      </c>
      <c r="CF411" s="3" t="e">
        <f>HLOOKUP(CE411,'Valuation Data'!$D$2:$K$5,4,FALSE)</f>
        <v>#N/A</v>
      </c>
      <c r="CG411" s="3">
        <f t="shared" si="273"/>
        <v>73942</v>
      </c>
      <c r="CH411" s="3" t="str">
        <f t="shared" si="274"/>
        <v>No</v>
      </c>
      <c r="CI411" s="3" t="str">
        <f>VLOOKUP(R411,'Use Codes &amp; County Type'!A:D,4,FALSE)</f>
        <v>V</v>
      </c>
      <c r="CJ411" s="3" t="str">
        <f t="shared" si="275"/>
        <v>Yes</v>
      </c>
      <c r="CK411" s="3" t="str">
        <f t="shared" si="276"/>
        <v>No</v>
      </c>
      <c r="CL411" s="3">
        <f t="shared" si="277"/>
        <v>0</v>
      </c>
      <c r="CM411" s="3">
        <f t="shared" si="278"/>
        <v>0</v>
      </c>
      <c r="CN411" s="3">
        <f t="shared" si="279"/>
        <v>4970.5200000000004</v>
      </c>
      <c r="CO411" s="3">
        <f t="shared" si="280"/>
        <v>-4970.5200000000004</v>
      </c>
      <c r="CP411" s="3">
        <f t="shared" si="281"/>
        <v>6.7221876605988481E-2</v>
      </c>
      <c r="CR411" s="3" t="str">
        <f t="shared" si="282"/>
        <v>No</v>
      </c>
      <c r="CV411" s="3" t="str">
        <f t="shared" si="283"/>
        <v>Vacant, No Sales Data</v>
      </c>
      <c r="CW411" s="3">
        <f t="shared" si="284"/>
        <v>410</v>
      </c>
      <c r="CX411" s="3">
        <f t="shared" si="285"/>
        <v>1242.6300000000001</v>
      </c>
      <c r="CY411" s="3" t="str">
        <f t="shared" si="286"/>
        <v>Ok</v>
      </c>
      <c r="CZ411">
        <v>0</v>
      </c>
      <c r="DA411">
        <v>0</v>
      </c>
    </row>
    <row r="412" spans="1:105" x14ac:dyDescent="0.25">
      <c r="A412">
        <v>411</v>
      </c>
      <c r="B412" t="s">
        <v>3</v>
      </c>
      <c r="C412" t="s">
        <v>520</v>
      </c>
      <c r="D412">
        <v>1111.22</v>
      </c>
      <c r="E412">
        <v>2017</v>
      </c>
      <c r="F412">
        <v>1111.22</v>
      </c>
      <c r="G412">
        <v>1111.22</v>
      </c>
      <c r="H412" s="3">
        <f t="shared" si="246"/>
        <v>0</v>
      </c>
      <c r="I412">
        <v>615550</v>
      </c>
      <c r="J412" t="s">
        <v>2735</v>
      </c>
      <c r="K412" t="s">
        <v>2738</v>
      </c>
      <c r="L412">
        <v>32011</v>
      </c>
      <c r="M412" t="s">
        <v>3035</v>
      </c>
      <c r="N412" t="s">
        <v>4759</v>
      </c>
      <c r="O412">
        <v>-81.862972966609107</v>
      </c>
      <c r="P412">
        <v>30.5582710989117</v>
      </c>
      <c r="Q412" t="s">
        <v>5072</v>
      </c>
      <c r="R412">
        <v>1</v>
      </c>
      <c r="S412" t="s">
        <v>6539</v>
      </c>
      <c r="T412">
        <v>1001</v>
      </c>
      <c r="U412" t="s">
        <v>6582</v>
      </c>
      <c r="V412">
        <v>2017</v>
      </c>
      <c r="W412">
        <v>105020</v>
      </c>
      <c r="X412">
        <v>2017</v>
      </c>
      <c r="Y412">
        <v>111457</v>
      </c>
      <c r="Z412">
        <v>997.89</v>
      </c>
      <c r="AA412" s="3">
        <f t="shared" si="247"/>
        <v>0.89801299472651674</v>
      </c>
      <c r="AB412" t="s">
        <v>6616</v>
      </c>
      <c r="AC412" t="s">
        <v>6616</v>
      </c>
      <c r="AD412" t="s">
        <v>6616</v>
      </c>
      <c r="AI412" t="s">
        <v>6618</v>
      </c>
      <c r="AJ412" t="s">
        <v>6618</v>
      </c>
      <c r="AK412" t="s">
        <v>6618</v>
      </c>
      <c r="AL412" t="s">
        <v>6618</v>
      </c>
      <c r="AM412" t="s">
        <v>6618</v>
      </c>
      <c r="AN412" t="s">
        <v>6618</v>
      </c>
      <c r="AO412">
        <v>0</v>
      </c>
      <c r="AP412" s="3" t="str">
        <f t="shared" si="248"/>
        <v>No</v>
      </c>
      <c r="AQ412" s="3" t="str">
        <f t="shared" si="249"/>
        <v>No</v>
      </c>
      <c r="AR412" s="3" t="str">
        <f t="shared" si="250"/>
        <v>No</v>
      </c>
      <c r="AS412">
        <v>0</v>
      </c>
      <c r="AT412">
        <v>0</v>
      </c>
      <c r="AU412">
        <v>145200</v>
      </c>
      <c r="AV412" t="s">
        <v>6624</v>
      </c>
      <c r="AW412">
        <v>0</v>
      </c>
      <c r="AX412">
        <v>0</v>
      </c>
      <c r="AY412" t="s">
        <v>6634</v>
      </c>
      <c r="AZ412" t="s">
        <v>6638</v>
      </c>
      <c r="BA412">
        <v>0</v>
      </c>
      <c r="BB412" t="s">
        <v>6617</v>
      </c>
      <c r="BC412" t="s">
        <v>6616</v>
      </c>
      <c r="BD412" s="4" t="str">
        <f t="shared" si="251"/>
        <v>No</v>
      </c>
      <c r="BE412" t="s">
        <v>6640</v>
      </c>
      <c r="BF412" s="3" t="str">
        <f t="shared" si="252"/>
        <v>No</v>
      </c>
      <c r="BG412" t="s">
        <v>6645</v>
      </c>
      <c r="BH412" s="3" t="str">
        <f t="shared" si="253"/>
        <v>615550 RIVER RD</v>
      </c>
      <c r="BI412" s="3" t="str">
        <f t="shared" si="254"/>
        <v>Callahan</v>
      </c>
      <c r="BJ412" s="3" t="str">
        <f t="shared" si="255"/>
        <v>Florida</v>
      </c>
      <c r="BK412" s="3">
        <f t="shared" si="256"/>
        <v>32011</v>
      </c>
      <c r="BL412" s="3" t="str">
        <f t="shared" si="257"/>
        <v>615550 RIVER RD CALLAHAN FL 32011</v>
      </c>
      <c r="BM412" s="3" t="str">
        <f t="shared" si="258"/>
        <v>L</v>
      </c>
      <c r="BN412" s="3" t="str">
        <f t="shared" si="259"/>
        <v>Pass</v>
      </c>
      <c r="BO412" s="3" t="str">
        <f t="shared" si="260"/>
        <v>No</v>
      </c>
      <c r="BP412" s="3" t="str">
        <f t="shared" si="261"/>
        <v>FV&lt;$10K</v>
      </c>
      <c r="BQ412" t="s">
        <v>6650</v>
      </c>
      <c r="BR412" s="3" t="str">
        <f t="shared" si="262"/>
        <v>No, &lt; $20K Lien</v>
      </c>
      <c r="BS412" s="3" t="str">
        <f t="shared" si="263"/>
        <v>No, Lien &lt; $20K</v>
      </c>
      <c r="BT412" t="s">
        <v>6650</v>
      </c>
      <c r="BU412" s="3" t="str">
        <f t="shared" si="264"/>
        <v>No</v>
      </c>
      <c r="BV412" s="3" t="str">
        <f t="shared" si="265"/>
        <v>No</v>
      </c>
      <c r="BW412" s="3">
        <f t="shared" si="266"/>
        <v>0</v>
      </c>
      <c r="BX412" s="3" t="str">
        <f t="shared" si="267"/>
        <v>No</v>
      </c>
      <c r="BY412" s="3">
        <f t="shared" si="268"/>
        <v>105020</v>
      </c>
      <c r="BZ412">
        <v>1</v>
      </c>
      <c r="CA412" s="3">
        <f t="shared" si="269"/>
        <v>105020</v>
      </c>
      <c r="CC412" s="3">
        <f t="shared" si="270"/>
        <v>0</v>
      </c>
      <c r="CD412" s="3">
        <f t="shared" si="271"/>
        <v>0</v>
      </c>
      <c r="CE412" s="3" t="str">
        <f t="shared" si="272"/>
        <v/>
      </c>
      <c r="CF412" s="3" t="e">
        <f>HLOOKUP(CE412,'Valuation Data'!$D$2:$K$5,4,FALSE)</f>
        <v>#N/A</v>
      </c>
      <c r="CG412" s="3">
        <f t="shared" si="273"/>
        <v>105020</v>
      </c>
      <c r="CH412" s="3" t="str">
        <f t="shared" si="274"/>
        <v>No</v>
      </c>
      <c r="CI412" s="3" t="str">
        <f>VLOOKUP(R412,'Use Codes &amp; County Type'!A:D,4,FALSE)</f>
        <v>S</v>
      </c>
      <c r="CJ412" s="3" t="str">
        <f t="shared" si="275"/>
        <v>No</v>
      </c>
      <c r="CK412" s="3" t="str">
        <f t="shared" si="276"/>
        <v>Yes</v>
      </c>
      <c r="CL412" s="3">
        <f t="shared" si="277"/>
        <v>0.67</v>
      </c>
      <c r="CM412" s="3">
        <f t="shared" si="278"/>
        <v>70363.400000000009</v>
      </c>
      <c r="CN412" s="3">
        <f t="shared" si="279"/>
        <v>4444.88</v>
      </c>
      <c r="CO412" s="3">
        <f t="shared" si="280"/>
        <v>65918.52</v>
      </c>
      <c r="CP412" s="3">
        <f t="shared" si="281"/>
        <v>4.2324128737383358E-2</v>
      </c>
      <c r="CR412" s="3" t="str">
        <f t="shared" si="282"/>
        <v>No</v>
      </c>
      <c r="CV412" s="3" t="str">
        <f t="shared" si="283"/>
        <v>*Bid</v>
      </c>
      <c r="CW412" s="3">
        <f t="shared" si="284"/>
        <v>411</v>
      </c>
      <c r="CX412" s="3">
        <f t="shared" si="285"/>
        <v>1111.22</v>
      </c>
      <c r="CY412" s="3" t="str">
        <f t="shared" si="286"/>
        <v>Ok</v>
      </c>
      <c r="CZ412">
        <v>0</v>
      </c>
      <c r="DA412">
        <v>0</v>
      </c>
    </row>
    <row r="413" spans="1:105" x14ac:dyDescent="0.25">
      <c r="A413">
        <v>412</v>
      </c>
      <c r="B413" t="s">
        <v>3</v>
      </c>
      <c r="C413" t="s">
        <v>521</v>
      </c>
      <c r="D413">
        <v>92.92</v>
      </c>
      <c r="E413">
        <v>2017</v>
      </c>
      <c r="F413">
        <v>92.92</v>
      </c>
      <c r="G413">
        <v>92.92</v>
      </c>
      <c r="H413" s="3">
        <f t="shared" si="246"/>
        <v>0</v>
      </c>
      <c r="J413" t="s">
        <v>2735</v>
      </c>
      <c r="K413" t="s">
        <v>2738</v>
      </c>
      <c r="L413">
        <v>32011</v>
      </c>
      <c r="M413" t="s">
        <v>2812</v>
      </c>
      <c r="N413" t="s">
        <v>4759</v>
      </c>
      <c r="O413">
        <v>0</v>
      </c>
      <c r="P413">
        <v>0</v>
      </c>
      <c r="Q413" t="s">
        <v>5071</v>
      </c>
      <c r="R413">
        <v>55</v>
      </c>
      <c r="S413" t="s">
        <v>6542</v>
      </c>
      <c r="T413">
        <v>7009</v>
      </c>
      <c r="U413" t="s">
        <v>6579</v>
      </c>
      <c r="V413">
        <v>2017</v>
      </c>
      <c r="W413">
        <v>3721</v>
      </c>
      <c r="X413">
        <v>2017</v>
      </c>
      <c r="Y413">
        <v>48540</v>
      </c>
      <c r="Z413">
        <v>56.33</v>
      </c>
      <c r="AA413" s="3">
        <f t="shared" si="247"/>
        <v>0.60622040464916049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 s="3" t="str">
        <f t="shared" si="248"/>
        <v>No</v>
      </c>
      <c r="AQ413" s="3" t="str">
        <f t="shared" si="249"/>
        <v>No</v>
      </c>
      <c r="AR413" s="3" t="str">
        <f t="shared" si="250"/>
        <v>No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 t="s">
        <v>6616</v>
      </c>
      <c r="BC413">
        <v>0</v>
      </c>
      <c r="BD413" s="4" t="str">
        <f t="shared" si="251"/>
        <v>No</v>
      </c>
      <c r="BE413" t="s">
        <v>6640</v>
      </c>
      <c r="BF413" s="3" t="str">
        <f t="shared" si="252"/>
        <v>No</v>
      </c>
      <c r="BG413" t="s">
        <v>6645</v>
      </c>
      <c r="BH413" s="3" t="str">
        <f t="shared" si="253"/>
        <v>RIVER RD</v>
      </c>
      <c r="BI413" s="3" t="str">
        <f t="shared" si="254"/>
        <v>Callahan</v>
      </c>
      <c r="BJ413" s="3" t="str">
        <f t="shared" si="255"/>
        <v>Florida</v>
      </c>
      <c r="BK413" s="3">
        <f t="shared" si="256"/>
        <v>32011</v>
      </c>
      <c r="BL413" s="3" t="str">
        <f t="shared" si="257"/>
        <v>RIVER RD CALLAHAN FL 32011</v>
      </c>
      <c r="BM413" s="3" t="str">
        <f t="shared" si="258"/>
        <v/>
      </c>
      <c r="BN413" s="3" t="str">
        <f t="shared" si="259"/>
        <v>Lien&lt;$150</v>
      </c>
      <c r="BO413" s="3" t="str">
        <f t="shared" si="260"/>
        <v>No</v>
      </c>
      <c r="BP413" s="3" t="str">
        <f t="shared" si="261"/>
        <v>FV&lt;$10K</v>
      </c>
      <c r="BQ413" t="s">
        <v>6650</v>
      </c>
      <c r="BR413" s="3" t="str">
        <f t="shared" si="262"/>
        <v>No, &lt; $20K Lien</v>
      </c>
      <c r="BS413" s="3" t="str">
        <f t="shared" si="263"/>
        <v>No, Lien &lt; $20K</v>
      </c>
      <c r="BT413" t="s">
        <v>6650</v>
      </c>
      <c r="BU413" s="3" t="str">
        <f t="shared" si="264"/>
        <v>No</v>
      </c>
      <c r="BV413" s="3" t="str">
        <f t="shared" si="265"/>
        <v>No</v>
      </c>
      <c r="BW413" s="3">
        <f t="shared" si="266"/>
        <v>0</v>
      </c>
      <c r="BX413" s="3" t="str">
        <f t="shared" si="267"/>
        <v>No</v>
      </c>
      <c r="BY413" s="3">
        <f t="shared" si="268"/>
        <v>3721</v>
      </c>
      <c r="BZ413">
        <v>1</v>
      </c>
      <c r="CA413" s="3">
        <f t="shared" si="269"/>
        <v>3721</v>
      </c>
      <c r="CC413" s="3">
        <f t="shared" si="270"/>
        <v>0</v>
      </c>
      <c r="CD413" s="3">
        <f t="shared" si="271"/>
        <v>0</v>
      </c>
      <c r="CE413" s="3" t="str">
        <f t="shared" si="272"/>
        <v/>
      </c>
      <c r="CF413" s="3" t="e">
        <f>HLOOKUP(CE413,'Valuation Data'!$D$2:$K$5,4,FALSE)</f>
        <v>#N/A</v>
      </c>
      <c r="CG413" s="3">
        <f t="shared" si="273"/>
        <v>3721</v>
      </c>
      <c r="CH413" s="3" t="str">
        <f t="shared" si="274"/>
        <v>No</v>
      </c>
      <c r="CI413" s="3" t="str">
        <f>VLOOKUP(R413,'Use Codes &amp; County Type'!A:D,4,FALSE)</f>
        <v>V</v>
      </c>
      <c r="CJ413" s="3" t="str">
        <f t="shared" si="275"/>
        <v>Yes</v>
      </c>
      <c r="CK413" s="3" t="str">
        <f t="shared" si="276"/>
        <v>No</v>
      </c>
      <c r="CL413" s="3">
        <f t="shared" si="277"/>
        <v>0</v>
      </c>
      <c r="CM413" s="3">
        <f t="shared" si="278"/>
        <v>0</v>
      </c>
      <c r="CN413" s="3">
        <f t="shared" si="279"/>
        <v>371.68</v>
      </c>
      <c r="CO413" s="3">
        <f t="shared" si="280"/>
        <v>-371.68</v>
      </c>
      <c r="CP413" s="3">
        <f t="shared" si="281"/>
        <v>9.9887127116366575E-2</v>
      </c>
      <c r="CR413" s="3" t="str">
        <f t="shared" si="282"/>
        <v>No</v>
      </c>
      <c r="CV413" s="3" t="str">
        <f t="shared" si="283"/>
        <v>Lien&lt;$150</v>
      </c>
      <c r="CW413" s="3">
        <f t="shared" si="284"/>
        <v>412</v>
      </c>
      <c r="CX413" s="3">
        <f t="shared" si="285"/>
        <v>92.92</v>
      </c>
      <c r="CY413" s="3" t="str">
        <f t="shared" si="286"/>
        <v>Ok</v>
      </c>
      <c r="CZ413">
        <v>0</v>
      </c>
      <c r="DA413">
        <v>0</v>
      </c>
    </row>
    <row r="414" spans="1:105" x14ac:dyDescent="0.25">
      <c r="A414">
        <v>413</v>
      </c>
      <c r="B414" t="s">
        <v>3</v>
      </c>
      <c r="C414" t="s">
        <v>522</v>
      </c>
      <c r="D414">
        <v>372.73</v>
      </c>
      <c r="E414">
        <v>2017</v>
      </c>
      <c r="F414">
        <v>372.73</v>
      </c>
      <c r="G414">
        <v>372.73</v>
      </c>
      <c r="H414" s="3">
        <f t="shared" si="246"/>
        <v>0</v>
      </c>
      <c r="I414">
        <v>35262</v>
      </c>
      <c r="J414" t="s">
        <v>2735</v>
      </c>
      <c r="K414" t="s">
        <v>2738</v>
      </c>
      <c r="L414">
        <v>32011</v>
      </c>
      <c r="M414" t="s">
        <v>3036</v>
      </c>
      <c r="N414" t="s">
        <v>4759</v>
      </c>
      <c r="O414">
        <v>-81.865123269998705</v>
      </c>
      <c r="P414">
        <v>30.562022477200301</v>
      </c>
      <c r="Q414" t="s">
        <v>5073</v>
      </c>
      <c r="R414">
        <v>1</v>
      </c>
      <c r="S414" t="s">
        <v>6539</v>
      </c>
      <c r="T414">
        <v>1001</v>
      </c>
      <c r="U414" t="s">
        <v>6582</v>
      </c>
      <c r="V414">
        <v>2017</v>
      </c>
      <c r="W414">
        <v>105564</v>
      </c>
      <c r="X414">
        <v>2017</v>
      </c>
      <c r="Y414">
        <v>109172</v>
      </c>
      <c r="Z414">
        <v>1219.6400000000001</v>
      </c>
      <c r="AA414" s="3">
        <f t="shared" si="247"/>
        <v>3.2721809352614493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 s="3" t="str">
        <f t="shared" si="248"/>
        <v>No</v>
      </c>
      <c r="AQ414" s="3" t="str">
        <f t="shared" si="249"/>
        <v>No</v>
      </c>
      <c r="AR414" s="3" t="str">
        <f t="shared" si="250"/>
        <v>No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 t="s">
        <v>6634</v>
      </c>
      <c r="AZ414">
        <v>0</v>
      </c>
      <c r="BA414">
        <v>0</v>
      </c>
      <c r="BB414" t="s">
        <v>6617</v>
      </c>
      <c r="BC414">
        <v>0</v>
      </c>
      <c r="BD414" s="4" t="str">
        <f t="shared" si="251"/>
        <v>No</v>
      </c>
      <c r="BE414" t="s">
        <v>6640</v>
      </c>
      <c r="BF414" s="3" t="str">
        <f t="shared" si="252"/>
        <v>No</v>
      </c>
      <c r="BG414" t="s">
        <v>6645</v>
      </c>
      <c r="BH414" s="3" t="str">
        <f t="shared" si="253"/>
        <v>35262 GOODBREAD RD</v>
      </c>
      <c r="BI414" s="3" t="str">
        <f t="shared" si="254"/>
        <v>Callahan</v>
      </c>
      <c r="BJ414" s="3" t="str">
        <f t="shared" si="255"/>
        <v>Florida</v>
      </c>
      <c r="BK414" s="3">
        <f t="shared" si="256"/>
        <v>32011</v>
      </c>
      <c r="BL414" s="3" t="str">
        <f t="shared" si="257"/>
        <v>35262 GOODBREAD RD CALLAHAN FL 32011</v>
      </c>
      <c r="BM414" s="3" t="str">
        <f t="shared" si="258"/>
        <v/>
      </c>
      <c r="BN414" s="3" t="str">
        <f t="shared" si="259"/>
        <v>Pass</v>
      </c>
      <c r="BO414" s="3" t="str">
        <f t="shared" si="260"/>
        <v>No</v>
      </c>
      <c r="BP414" s="3" t="str">
        <f t="shared" si="261"/>
        <v>FV&lt;$10K</v>
      </c>
      <c r="BQ414" t="s">
        <v>6650</v>
      </c>
      <c r="BR414" s="3" t="str">
        <f t="shared" si="262"/>
        <v>No, &lt; $20K Lien</v>
      </c>
      <c r="BS414" s="3" t="str">
        <f t="shared" si="263"/>
        <v>No, Lien &lt; $20K</v>
      </c>
      <c r="BT414" t="s">
        <v>6650</v>
      </c>
      <c r="BU414" s="3" t="str">
        <f t="shared" si="264"/>
        <v>No</v>
      </c>
      <c r="BV414" s="3" t="str">
        <f t="shared" si="265"/>
        <v>No</v>
      </c>
      <c r="BW414" s="3">
        <f t="shared" si="266"/>
        <v>0</v>
      </c>
      <c r="BX414" s="3" t="str">
        <f t="shared" si="267"/>
        <v>No</v>
      </c>
      <c r="BY414" s="3">
        <f t="shared" si="268"/>
        <v>105564</v>
      </c>
      <c r="BZ414">
        <v>1</v>
      </c>
      <c r="CA414" s="3">
        <f t="shared" si="269"/>
        <v>105564</v>
      </c>
      <c r="CC414" s="3">
        <f t="shared" si="270"/>
        <v>0</v>
      </c>
      <c r="CD414" s="3">
        <f t="shared" si="271"/>
        <v>0</v>
      </c>
      <c r="CE414" s="3" t="str">
        <f t="shared" si="272"/>
        <v/>
      </c>
      <c r="CF414" s="3" t="e">
        <f>HLOOKUP(CE414,'Valuation Data'!$D$2:$K$5,4,FALSE)</f>
        <v>#N/A</v>
      </c>
      <c r="CG414" s="3">
        <f t="shared" si="273"/>
        <v>105564</v>
      </c>
      <c r="CH414" s="3" t="str">
        <f t="shared" si="274"/>
        <v>No</v>
      </c>
      <c r="CI414" s="3" t="str">
        <f>VLOOKUP(R414,'Use Codes &amp; County Type'!A:D,4,FALSE)</f>
        <v>S</v>
      </c>
      <c r="CJ414" s="3" t="str">
        <f t="shared" si="275"/>
        <v>No</v>
      </c>
      <c r="CK414" s="3" t="str">
        <f t="shared" si="276"/>
        <v>Yes</v>
      </c>
      <c r="CL414" s="3">
        <f t="shared" si="277"/>
        <v>0.67</v>
      </c>
      <c r="CM414" s="3">
        <f t="shared" si="278"/>
        <v>70727.88</v>
      </c>
      <c r="CN414" s="3">
        <f t="shared" si="279"/>
        <v>4031.65</v>
      </c>
      <c r="CO414" s="3">
        <f t="shared" si="280"/>
        <v>66696.23000000001</v>
      </c>
      <c r="CP414" s="3">
        <f t="shared" si="281"/>
        <v>3.8191523625478382E-2</v>
      </c>
      <c r="CR414" s="3" t="str">
        <f t="shared" si="282"/>
        <v>No</v>
      </c>
      <c r="CV414" s="3" t="str">
        <f t="shared" si="283"/>
        <v>*Bid</v>
      </c>
      <c r="CW414" s="3">
        <f t="shared" si="284"/>
        <v>413</v>
      </c>
      <c r="CX414" s="3">
        <f t="shared" si="285"/>
        <v>372.73</v>
      </c>
      <c r="CY414" s="3" t="str">
        <f t="shared" si="286"/>
        <v>Ok</v>
      </c>
      <c r="CZ414">
        <v>0</v>
      </c>
      <c r="DA414">
        <v>0</v>
      </c>
    </row>
    <row r="415" spans="1:105" x14ac:dyDescent="0.25">
      <c r="A415">
        <v>414</v>
      </c>
      <c r="B415" t="s">
        <v>3</v>
      </c>
      <c r="C415" t="s">
        <v>523</v>
      </c>
      <c r="D415">
        <v>570.29</v>
      </c>
      <c r="E415">
        <v>2017</v>
      </c>
      <c r="F415">
        <v>570.29</v>
      </c>
      <c r="G415">
        <v>570.29</v>
      </c>
      <c r="H415" s="3">
        <f t="shared" si="246"/>
        <v>0</v>
      </c>
      <c r="I415">
        <v>35056</v>
      </c>
      <c r="J415" t="s">
        <v>2735</v>
      </c>
      <c r="K415" t="s">
        <v>2738</v>
      </c>
      <c r="L415">
        <v>32011</v>
      </c>
      <c r="M415" t="s">
        <v>3037</v>
      </c>
      <c r="N415" t="s">
        <v>4759</v>
      </c>
      <c r="O415">
        <v>-81.878332209116905</v>
      </c>
      <c r="P415">
        <v>30.5586046907843</v>
      </c>
      <c r="Q415" t="s">
        <v>5074</v>
      </c>
      <c r="R415">
        <v>2</v>
      </c>
      <c r="S415" t="s">
        <v>6535</v>
      </c>
      <c r="T415">
        <v>1006</v>
      </c>
      <c r="U415" t="s">
        <v>6578</v>
      </c>
      <c r="V415">
        <v>2017</v>
      </c>
      <c r="W415">
        <v>68074</v>
      </c>
      <c r="X415">
        <v>2017</v>
      </c>
      <c r="Y415">
        <v>82136</v>
      </c>
      <c r="Z415">
        <v>497.73</v>
      </c>
      <c r="AA415" s="3">
        <f t="shared" si="247"/>
        <v>0.87276648722579753</v>
      </c>
      <c r="AB415" t="s">
        <v>6616</v>
      </c>
      <c r="AC415" t="s">
        <v>6616</v>
      </c>
      <c r="AG415" t="s">
        <v>6616</v>
      </c>
      <c r="AI415" t="s">
        <v>6618</v>
      </c>
      <c r="AJ415" t="s">
        <v>6618</v>
      </c>
      <c r="AK415" t="s">
        <v>6618</v>
      </c>
      <c r="AL415" t="s">
        <v>6618</v>
      </c>
      <c r="AM415" t="s">
        <v>6618</v>
      </c>
      <c r="AN415">
        <v>0</v>
      </c>
      <c r="AO415">
        <v>0</v>
      </c>
      <c r="AP415" s="3" t="str">
        <f t="shared" si="248"/>
        <v>No</v>
      </c>
      <c r="AQ415" s="3" t="str">
        <f t="shared" si="249"/>
        <v>No</v>
      </c>
      <c r="AR415" s="3" t="str">
        <f t="shared" si="250"/>
        <v>No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 t="s">
        <v>6634</v>
      </c>
      <c r="AZ415" t="s">
        <v>6638</v>
      </c>
      <c r="BA415">
        <v>1</v>
      </c>
      <c r="BB415" t="s">
        <v>6617</v>
      </c>
      <c r="BC415" t="s">
        <v>6616</v>
      </c>
      <c r="BD415" s="4" t="str">
        <f t="shared" si="251"/>
        <v>No</v>
      </c>
      <c r="BE415" t="s">
        <v>6640</v>
      </c>
      <c r="BF415" s="3" t="str">
        <f t="shared" si="252"/>
        <v>No</v>
      </c>
      <c r="BG415" t="s">
        <v>6645</v>
      </c>
      <c r="BH415" s="3" t="str">
        <f t="shared" si="253"/>
        <v>35056 MARY RD</v>
      </c>
      <c r="BI415" s="3" t="str">
        <f t="shared" si="254"/>
        <v>Callahan</v>
      </c>
      <c r="BJ415" s="3" t="str">
        <f t="shared" si="255"/>
        <v>Florida</v>
      </c>
      <c r="BK415" s="3">
        <f t="shared" si="256"/>
        <v>32011</v>
      </c>
      <c r="BL415" s="3" t="str">
        <f t="shared" si="257"/>
        <v>35056 MARY RD CALLAHAN FL 32011</v>
      </c>
      <c r="BM415" s="3" t="str">
        <f t="shared" si="258"/>
        <v/>
      </c>
      <c r="BN415" s="3" t="str">
        <f t="shared" si="259"/>
        <v>Pass</v>
      </c>
      <c r="BO415" s="3" t="str">
        <f t="shared" si="260"/>
        <v>No</v>
      </c>
      <c r="BP415" s="3" t="str">
        <f t="shared" si="261"/>
        <v>FV&lt;$10K</v>
      </c>
      <c r="BQ415" t="s">
        <v>6650</v>
      </c>
      <c r="BR415" s="3" t="str">
        <f t="shared" si="262"/>
        <v>No, &lt; $20K Lien</v>
      </c>
      <c r="BS415" s="3" t="str">
        <f t="shared" si="263"/>
        <v>No, Lien &lt; $20K</v>
      </c>
      <c r="BT415" t="s">
        <v>6650</v>
      </c>
      <c r="BU415" s="3" t="str">
        <f t="shared" si="264"/>
        <v>No</v>
      </c>
      <c r="BV415" s="3" t="str">
        <f t="shared" si="265"/>
        <v>No</v>
      </c>
      <c r="BW415" s="3">
        <f t="shared" si="266"/>
        <v>1</v>
      </c>
      <c r="BX415" s="3" t="str">
        <f t="shared" si="267"/>
        <v>No</v>
      </c>
      <c r="BY415" s="3">
        <f t="shared" si="268"/>
        <v>68074</v>
      </c>
      <c r="BZ415">
        <v>1</v>
      </c>
      <c r="CA415" s="3">
        <f t="shared" si="269"/>
        <v>68074</v>
      </c>
      <c r="CC415" s="3">
        <f t="shared" si="270"/>
        <v>0</v>
      </c>
      <c r="CD415" s="3">
        <f t="shared" si="271"/>
        <v>0</v>
      </c>
      <c r="CE415" s="3" t="str">
        <f t="shared" si="272"/>
        <v/>
      </c>
      <c r="CF415" s="3" t="e">
        <f>HLOOKUP(CE415,'Valuation Data'!$D$2:$K$5,4,FALSE)</f>
        <v>#N/A</v>
      </c>
      <c r="CG415" s="3">
        <f t="shared" si="273"/>
        <v>68074</v>
      </c>
      <c r="CH415" s="3" t="str">
        <f t="shared" si="274"/>
        <v>No</v>
      </c>
      <c r="CI415" s="3" t="str">
        <f>VLOOKUP(R415,'Use Codes &amp; County Type'!A:D,4,FALSE)</f>
        <v>R</v>
      </c>
      <c r="CJ415" s="3" t="str">
        <f t="shared" si="275"/>
        <v>No</v>
      </c>
      <c r="CK415" s="3" t="str">
        <f t="shared" si="276"/>
        <v>Yes</v>
      </c>
      <c r="CL415" s="3">
        <f t="shared" si="277"/>
        <v>0.67</v>
      </c>
      <c r="CM415" s="3">
        <f t="shared" si="278"/>
        <v>45609.58</v>
      </c>
      <c r="CN415" s="3">
        <f t="shared" si="279"/>
        <v>2851.45</v>
      </c>
      <c r="CO415" s="3">
        <f t="shared" si="280"/>
        <v>42758.130000000005</v>
      </c>
      <c r="CP415" s="3">
        <f t="shared" si="281"/>
        <v>4.1887504774216294E-2</v>
      </c>
      <c r="CR415" s="3" t="str">
        <f t="shared" si="282"/>
        <v>No</v>
      </c>
      <c r="CV415" s="3" t="str">
        <f t="shared" si="283"/>
        <v>*Bid</v>
      </c>
      <c r="CW415" s="3">
        <f t="shared" si="284"/>
        <v>414</v>
      </c>
      <c r="CX415" s="3">
        <f t="shared" si="285"/>
        <v>570.29</v>
      </c>
      <c r="CY415" s="3" t="str">
        <f t="shared" si="286"/>
        <v>Ok</v>
      </c>
      <c r="CZ415">
        <v>0</v>
      </c>
      <c r="DA415">
        <v>0</v>
      </c>
    </row>
    <row r="416" spans="1:105" x14ac:dyDescent="0.25">
      <c r="A416">
        <v>415</v>
      </c>
      <c r="B416" t="s">
        <v>3</v>
      </c>
      <c r="C416" t="s">
        <v>524</v>
      </c>
      <c r="D416">
        <v>1622.77</v>
      </c>
      <c r="E416">
        <v>2017</v>
      </c>
      <c r="F416">
        <v>1622.77</v>
      </c>
      <c r="G416">
        <v>1622.77</v>
      </c>
      <c r="H416" s="3">
        <f t="shared" si="246"/>
        <v>0</v>
      </c>
      <c r="I416">
        <v>35019</v>
      </c>
      <c r="J416" t="s">
        <v>2735</v>
      </c>
      <c r="K416" t="s">
        <v>2738</v>
      </c>
      <c r="L416">
        <v>32011</v>
      </c>
      <c r="M416" t="s">
        <v>3038</v>
      </c>
      <c r="N416" t="s">
        <v>4759</v>
      </c>
      <c r="O416">
        <v>-81.878921430940693</v>
      </c>
      <c r="P416">
        <v>30.559390206226801</v>
      </c>
      <c r="Q416" t="s">
        <v>5075</v>
      </c>
      <c r="R416">
        <v>1</v>
      </c>
      <c r="S416" t="s">
        <v>6539</v>
      </c>
      <c r="T416">
        <v>1001</v>
      </c>
      <c r="U416" t="s">
        <v>6582</v>
      </c>
      <c r="V416">
        <v>2017</v>
      </c>
      <c r="W416">
        <v>136264</v>
      </c>
      <c r="X416">
        <v>2017</v>
      </c>
      <c r="Y416">
        <v>136264</v>
      </c>
      <c r="Z416">
        <v>1470.89</v>
      </c>
      <c r="AA416" s="3">
        <f t="shared" si="247"/>
        <v>0.90640694614763651</v>
      </c>
      <c r="AC416" t="s">
        <v>6616</v>
      </c>
      <c r="AD416" t="s">
        <v>6616</v>
      </c>
      <c r="AI416" t="s">
        <v>6618</v>
      </c>
      <c r="AJ416" t="s">
        <v>6618</v>
      </c>
      <c r="AK416" t="s">
        <v>6618</v>
      </c>
      <c r="AL416" t="s">
        <v>6618</v>
      </c>
      <c r="AM416">
        <v>0</v>
      </c>
      <c r="AN416">
        <v>0</v>
      </c>
      <c r="AO416">
        <v>0</v>
      </c>
      <c r="AP416" s="3" t="str">
        <f t="shared" si="248"/>
        <v>No</v>
      </c>
      <c r="AQ416" s="3" t="str">
        <f t="shared" si="249"/>
        <v>No</v>
      </c>
      <c r="AR416" s="3" t="str">
        <f t="shared" si="250"/>
        <v>No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 t="s">
        <v>6634</v>
      </c>
      <c r="AZ416" t="s">
        <v>6638</v>
      </c>
      <c r="BA416">
        <v>0</v>
      </c>
      <c r="BB416" t="s">
        <v>6617</v>
      </c>
      <c r="BC416" t="s">
        <v>6616</v>
      </c>
      <c r="BD416" s="4" t="str">
        <f t="shared" si="251"/>
        <v>No</v>
      </c>
      <c r="BE416" t="s">
        <v>6640</v>
      </c>
      <c r="BF416" s="3" t="str">
        <f t="shared" si="252"/>
        <v>No</v>
      </c>
      <c r="BG416" t="s">
        <v>6645</v>
      </c>
      <c r="BH416" s="3" t="str">
        <f t="shared" si="253"/>
        <v>35019 MARY RD</v>
      </c>
      <c r="BI416" s="3" t="str">
        <f t="shared" si="254"/>
        <v>Callahan</v>
      </c>
      <c r="BJ416" s="3" t="str">
        <f t="shared" si="255"/>
        <v>Florida</v>
      </c>
      <c r="BK416" s="3">
        <f t="shared" si="256"/>
        <v>32011</v>
      </c>
      <c r="BL416" s="3" t="str">
        <f t="shared" si="257"/>
        <v>35019 MARY RD CALLAHAN FL 32011</v>
      </c>
      <c r="BM416" s="3" t="str">
        <f t="shared" si="258"/>
        <v/>
      </c>
      <c r="BN416" s="3" t="str">
        <f t="shared" si="259"/>
        <v>Pass</v>
      </c>
      <c r="BO416" s="3" t="str">
        <f t="shared" si="260"/>
        <v>No</v>
      </c>
      <c r="BP416" s="3" t="str">
        <f t="shared" si="261"/>
        <v>FV&lt;$10K</v>
      </c>
      <c r="BQ416" t="s">
        <v>6650</v>
      </c>
      <c r="BR416" s="3" t="str">
        <f t="shared" si="262"/>
        <v>No, &lt; $20K Lien</v>
      </c>
      <c r="BS416" s="3" t="str">
        <f t="shared" si="263"/>
        <v>No, Lien &lt; $20K</v>
      </c>
      <c r="BT416" t="s">
        <v>6650</v>
      </c>
      <c r="BU416" s="3" t="str">
        <f t="shared" si="264"/>
        <v>No</v>
      </c>
      <c r="BV416" s="3" t="str">
        <f t="shared" si="265"/>
        <v>No</v>
      </c>
      <c r="BW416" s="3">
        <f t="shared" si="266"/>
        <v>0</v>
      </c>
      <c r="BX416" s="3" t="str">
        <f t="shared" si="267"/>
        <v>No</v>
      </c>
      <c r="BY416" s="3">
        <f t="shared" si="268"/>
        <v>136264</v>
      </c>
      <c r="BZ416">
        <v>1</v>
      </c>
      <c r="CA416" s="3">
        <f t="shared" si="269"/>
        <v>136264</v>
      </c>
      <c r="CC416" s="3">
        <f t="shared" si="270"/>
        <v>0</v>
      </c>
      <c r="CD416" s="3">
        <f t="shared" si="271"/>
        <v>0</v>
      </c>
      <c r="CE416" s="3" t="str">
        <f t="shared" si="272"/>
        <v/>
      </c>
      <c r="CF416" s="3" t="e">
        <f>HLOOKUP(CE416,'Valuation Data'!$D$2:$K$5,4,FALSE)</f>
        <v>#N/A</v>
      </c>
      <c r="CG416" s="3">
        <f t="shared" si="273"/>
        <v>136264</v>
      </c>
      <c r="CH416" s="3" t="str">
        <f t="shared" si="274"/>
        <v>No</v>
      </c>
      <c r="CI416" s="3" t="str">
        <f>VLOOKUP(R416,'Use Codes &amp; County Type'!A:D,4,FALSE)</f>
        <v>S</v>
      </c>
      <c r="CJ416" s="3" t="str">
        <f t="shared" si="275"/>
        <v>No</v>
      </c>
      <c r="CK416" s="3" t="str">
        <f t="shared" si="276"/>
        <v>Yes</v>
      </c>
      <c r="CL416" s="3">
        <f t="shared" si="277"/>
        <v>0.67</v>
      </c>
      <c r="CM416" s="3">
        <f t="shared" si="278"/>
        <v>91296.88</v>
      </c>
      <c r="CN416" s="3">
        <f t="shared" si="279"/>
        <v>6491.08</v>
      </c>
      <c r="CO416" s="3">
        <f t="shared" si="280"/>
        <v>84805.8</v>
      </c>
      <c r="CP416" s="3">
        <f t="shared" si="281"/>
        <v>4.7636059414078551E-2</v>
      </c>
      <c r="CR416" s="3" t="str">
        <f t="shared" si="282"/>
        <v>No</v>
      </c>
      <c r="CV416" s="3" t="str">
        <f t="shared" si="283"/>
        <v>*Bid</v>
      </c>
      <c r="CW416" s="3">
        <f t="shared" si="284"/>
        <v>415</v>
      </c>
      <c r="CX416" s="3">
        <f t="shared" si="285"/>
        <v>1622.77</v>
      </c>
      <c r="CY416" s="3" t="str">
        <f t="shared" si="286"/>
        <v>Ok</v>
      </c>
      <c r="CZ416">
        <v>0</v>
      </c>
      <c r="DA416">
        <v>0</v>
      </c>
    </row>
    <row r="417" spans="1:105" x14ac:dyDescent="0.25">
      <c r="A417">
        <v>416</v>
      </c>
      <c r="B417" t="s">
        <v>3</v>
      </c>
      <c r="C417" t="s">
        <v>525</v>
      </c>
      <c r="D417">
        <v>203.65</v>
      </c>
      <c r="E417">
        <v>2017</v>
      </c>
      <c r="F417" t="e">
        <f>NA()</f>
        <v>#N/A</v>
      </c>
      <c r="G417" t="e">
        <f>NA()</f>
        <v>#N/A</v>
      </c>
      <c r="H417" s="3" t="e">
        <f t="shared" si="246"/>
        <v>#N/A</v>
      </c>
      <c r="I417" t="e">
        <f>NA()</f>
        <v>#N/A</v>
      </c>
      <c r="J417" t="e">
        <f>NA()</f>
        <v>#N/A</v>
      </c>
      <c r="K417" t="e">
        <f>NA()</f>
        <v>#N/A</v>
      </c>
      <c r="L417" t="e">
        <f>NA()</f>
        <v>#N/A</v>
      </c>
      <c r="M417" t="e">
        <f>NA()</f>
        <v>#N/A</v>
      </c>
      <c r="N417" t="e">
        <f>NA()</f>
        <v>#N/A</v>
      </c>
      <c r="O417" t="e">
        <f>NA()</f>
        <v>#N/A</v>
      </c>
      <c r="P417" t="e">
        <f>NA()</f>
        <v>#N/A</v>
      </c>
      <c r="Q417" t="e">
        <f>NA()</f>
        <v>#N/A</v>
      </c>
      <c r="R417">
        <v>1</v>
      </c>
      <c r="S417" t="s">
        <v>6539</v>
      </c>
      <c r="T417" t="e">
        <f>NA()</f>
        <v>#N/A</v>
      </c>
      <c r="U417" t="e">
        <f>NA()</f>
        <v>#N/A</v>
      </c>
      <c r="V417">
        <v>2017</v>
      </c>
      <c r="W417">
        <v>47995</v>
      </c>
      <c r="X417" t="e">
        <f>NA()</f>
        <v>#N/A</v>
      </c>
      <c r="Y417" t="e">
        <f>NA()</f>
        <v>#N/A</v>
      </c>
      <c r="Z417" t="e">
        <f>NA()</f>
        <v>#N/A</v>
      </c>
      <c r="AA417" s="3">
        <f t="shared" si="247"/>
        <v>0</v>
      </c>
      <c r="AI417" t="e">
        <f>NA()</f>
        <v>#N/A</v>
      </c>
      <c r="AJ417" t="e">
        <f>NA()</f>
        <v>#N/A</v>
      </c>
      <c r="AK417" t="e">
        <f>NA()</f>
        <v>#N/A</v>
      </c>
      <c r="AL417" t="e">
        <f>NA()</f>
        <v>#N/A</v>
      </c>
      <c r="AM417" t="e">
        <f>NA()</f>
        <v>#N/A</v>
      </c>
      <c r="AN417" t="e">
        <f>NA()</f>
        <v>#N/A</v>
      </c>
      <c r="AO417" t="e">
        <f>NA()</f>
        <v>#N/A</v>
      </c>
      <c r="AP417" s="3" t="str">
        <f t="shared" si="248"/>
        <v>No</v>
      </c>
      <c r="AQ417" s="3" t="str">
        <f t="shared" si="249"/>
        <v>No</v>
      </c>
      <c r="AR417" s="3" t="str">
        <f t="shared" si="250"/>
        <v>No</v>
      </c>
      <c r="AS417" t="e">
        <f>NA()</f>
        <v>#N/A</v>
      </c>
      <c r="AT417" t="e">
        <f>NA()</f>
        <v>#N/A</v>
      </c>
      <c r="AU417" t="e">
        <f>NA()</f>
        <v>#N/A</v>
      </c>
      <c r="AV417" t="e">
        <f>NA()</f>
        <v>#N/A</v>
      </c>
      <c r="AW417" t="e">
        <f>NA()</f>
        <v>#N/A</v>
      </c>
      <c r="AX417" t="e">
        <f>NA()</f>
        <v>#N/A</v>
      </c>
      <c r="AY417" t="e">
        <f>NA()</f>
        <v>#N/A</v>
      </c>
      <c r="AZ417" t="e">
        <f>NA()</f>
        <v>#N/A</v>
      </c>
      <c r="BA417">
        <v>0</v>
      </c>
      <c r="BB417" t="s">
        <v>6617</v>
      </c>
      <c r="BC417" t="e">
        <f>NA()</f>
        <v>#N/A</v>
      </c>
      <c r="BD417" s="4" t="str">
        <f t="shared" si="251"/>
        <v>No</v>
      </c>
      <c r="BE417" t="e">
        <f>NA()</f>
        <v>#N/A</v>
      </c>
      <c r="BF417" s="3" t="str">
        <f t="shared" si="252"/>
        <v>No</v>
      </c>
      <c r="BG417" t="e">
        <f>NA()</f>
        <v>#N/A</v>
      </c>
      <c r="BH417" s="3" t="e">
        <f t="shared" si="253"/>
        <v>#N/A</v>
      </c>
      <c r="BI417" s="3" t="e">
        <f t="shared" si="254"/>
        <v>#N/A</v>
      </c>
      <c r="BJ417" s="3" t="e">
        <f t="shared" si="255"/>
        <v>#N/A</v>
      </c>
      <c r="BK417" s="3" t="e">
        <f t="shared" si="256"/>
        <v>#N/A</v>
      </c>
      <c r="BL417" s="3" t="e">
        <f t="shared" si="257"/>
        <v>#N/A</v>
      </c>
      <c r="BM417" s="3" t="e">
        <f t="shared" si="258"/>
        <v>#N/A</v>
      </c>
      <c r="BN417" s="3" t="str">
        <f t="shared" si="259"/>
        <v>Pass</v>
      </c>
      <c r="BO417" s="3" t="e">
        <f t="shared" si="260"/>
        <v>#N/A</v>
      </c>
      <c r="BP417" s="3" t="str">
        <f t="shared" si="261"/>
        <v>FV&lt;$10K</v>
      </c>
      <c r="BQ417" t="s">
        <v>6650</v>
      </c>
      <c r="BR417" s="3" t="str">
        <f t="shared" si="262"/>
        <v>No, &lt; $20K Lien</v>
      </c>
      <c r="BS417" s="3" t="str">
        <f t="shared" si="263"/>
        <v>No, Lien &lt; $20K</v>
      </c>
      <c r="BT417" t="s">
        <v>6650</v>
      </c>
      <c r="BU417" s="3" t="str">
        <f t="shared" si="264"/>
        <v>No</v>
      </c>
      <c r="BV417" s="3" t="str">
        <f t="shared" si="265"/>
        <v>No</v>
      </c>
      <c r="BW417" s="3">
        <f t="shared" si="266"/>
        <v>0</v>
      </c>
      <c r="BX417" s="3" t="str">
        <f t="shared" si="267"/>
        <v>No</v>
      </c>
      <c r="BY417" s="3">
        <f t="shared" si="268"/>
        <v>47995</v>
      </c>
      <c r="BZ417">
        <v>1</v>
      </c>
      <c r="CA417" s="3">
        <f t="shared" si="269"/>
        <v>47995</v>
      </c>
      <c r="CC417" s="3" t="e">
        <f t="shared" si="270"/>
        <v>#N/A</v>
      </c>
      <c r="CD417" s="3" t="e">
        <f t="shared" si="271"/>
        <v>#N/A</v>
      </c>
      <c r="CE417" s="3" t="str">
        <f t="shared" si="272"/>
        <v/>
      </c>
      <c r="CF417" s="3" t="e">
        <f>HLOOKUP(CE417,'Valuation Data'!$D$2:$K$5,4,FALSE)</f>
        <v>#N/A</v>
      </c>
      <c r="CG417" s="3">
        <f t="shared" si="273"/>
        <v>47995</v>
      </c>
      <c r="CH417" s="3" t="str">
        <f t="shared" si="274"/>
        <v>No</v>
      </c>
      <c r="CI417" s="3" t="str">
        <f>VLOOKUP(R417,'Use Codes &amp; County Type'!A:D,4,FALSE)</f>
        <v>S</v>
      </c>
      <c r="CJ417" s="3" t="str">
        <f t="shared" si="275"/>
        <v>No</v>
      </c>
      <c r="CK417" s="3" t="str">
        <f t="shared" si="276"/>
        <v>Yes</v>
      </c>
      <c r="CL417" s="3">
        <f t="shared" si="277"/>
        <v>0.67</v>
      </c>
      <c r="CM417" s="3">
        <f t="shared" si="278"/>
        <v>32156.65</v>
      </c>
      <c r="CN417" s="3" t="e">
        <f t="shared" si="279"/>
        <v>#N/A</v>
      </c>
      <c r="CO417" s="3" t="e">
        <f t="shared" si="280"/>
        <v>#N/A</v>
      </c>
      <c r="CP417" s="3" t="e">
        <f t="shared" si="281"/>
        <v>#N/A</v>
      </c>
      <c r="CR417" s="3" t="e">
        <f t="shared" si="282"/>
        <v>#N/A</v>
      </c>
      <c r="CV417" s="3" t="e">
        <f t="shared" si="283"/>
        <v>#N/A</v>
      </c>
      <c r="CW417" s="3">
        <f t="shared" si="284"/>
        <v>416</v>
      </c>
      <c r="CX417" s="3">
        <f t="shared" si="285"/>
        <v>203.65</v>
      </c>
      <c r="CY417" s="3" t="e">
        <f t="shared" si="286"/>
        <v>#N/A</v>
      </c>
      <c r="CZ417" t="e">
        <f>NA()</f>
        <v>#N/A</v>
      </c>
      <c r="DA417" t="e">
        <f>NA()</f>
        <v>#N/A</v>
      </c>
    </row>
    <row r="418" spans="1:105" x14ac:dyDescent="0.25">
      <c r="A418">
        <v>417</v>
      </c>
      <c r="B418" t="s">
        <v>3</v>
      </c>
      <c r="C418" t="s">
        <v>526</v>
      </c>
      <c r="D418">
        <v>37.89</v>
      </c>
      <c r="E418">
        <v>2017</v>
      </c>
      <c r="F418">
        <v>37.89</v>
      </c>
      <c r="G418">
        <v>37.89</v>
      </c>
      <c r="H418" s="3">
        <f t="shared" si="246"/>
        <v>0</v>
      </c>
      <c r="J418" t="s">
        <v>2735</v>
      </c>
      <c r="K418" t="s">
        <v>2738</v>
      </c>
      <c r="L418">
        <v>32011</v>
      </c>
      <c r="M418" t="s">
        <v>2812</v>
      </c>
      <c r="N418" t="s">
        <v>4759</v>
      </c>
      <c r="O418">
        <v>-81.869754729671101</v>
      </c>
      <c r="P418">
        <v>30.5569658917425</v>
      </c>
      <c r="Q418" t="s">
        <v>5076</v>
      </c>
      <c r="R418">
        <v>0</v>
      </c>
      <c r="S418" t="s">
        <v>6538</v>
      </c>
      <c r="T418">
        <v>8001</v>
      </c>
      <c r="U418" t="s">
        <v>6581</v>
      </c>
      <c r="V418">
        <v>2017</v>
      </c>
      <c r="W418">
        <v>360</v>
      </c>
      <c r="X418">
        <v>2017</v>
      </c>
      <c r="Y418">
        <v>360</v>
      </c>
      <c r="Z418">
        <v>5.45</v>
      </c>
      <c r="AA418" s="3">
        <f t="shared" si="247"/>
        <v>0.14383742412245976</v>
      </c>
      <c r="AB418" t="s">
        <v>6617</v>
      </c>
      <c r="AC418" t="s">
        <v>6617</v>
      </c>
      <c r="AD418" t="s">
        <v>6617</v>
      </c>
      <c r="AE418" t="s">
        <v>6616</v>
      </c>
      <c r="AF418" t="s">
        <v>6616</v>
      </c>
      <c r="AG418" t="s">
        <v>6616</v>
      </c>
      <c r="AH418" t="s">
        <v>6616</v>
      </c>
      <c r="AI418" t="s">
        <v>6619</v>
      </c>
      <c r="AJ418" t="s">
        <v>6619</v>
      </c>
      <c r="AK418" t="s">
        <v>6619</v>
      </c>
      <c r="AL418" t="s">
        <v>6619</v>
      </c>
      <c r="AM418" t="s">
        <v>6618</v>
      </c>
      <c r="AN418" t="s">
        <v>6618</v>
      </c>
      <c r="AO418" t="s">
        <v>6618</v>
      </c>
      <c r="AP418" s="3" t="str">
        <f t="shared" si="248"/>
        <v>Yes</v>
      </c>
      <c r="AQ418" s="3" t="str">
        <f t="shared" si="249"/>
        <v>Yes</v>
      </c>
      <c r="AR418" s="3" t="str">
        <f t="shared" si="250"/>
        <v>Yes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 t="s">
        <v>6634</v>
      </c>
      <c r="AZ418" t="s">
        <v>6638</v>
      </c>
      <c r="BA418">
        <v>7</v>
      </c>
      <c r="BB418" t="s">
        <v>6616</v>
      </c>
      <c r="BC418" t="s">
        <v>6616</v>
      </c>
      <c r="BD418" s="4" t="str">
        <f t="shared" si="251"/>
        <v>No</v>
      </c>
      <c r="BE418" t="s">
        <v>6640</v>
      </c>
      <c r="BF418" s="3" t="str">
        <f t="shared" si="252"/>
        <v>No</v>
      </c>
      <c r="BG418" t="s">
        <v>6645</v>
      </c>
      <c r="BH418" s="3" t="str">
        <f t="shared" si="253"/>
        <v>RIVER RD</v>
      </c>
      <c r="BI418" s="3" t="str">
        <f t="shared" si="254"/>
        <v>Callahan</v>
      </c>
      <c r="BJ418" s="3" t="str">
        <f t="shared" si="255"/>
        <v>Florida</v>
      </c>
      <c r="BK418" s="3">
        <f t="shared" si="256"/>
        <v>32011</v>
      </c>
      <c r="BL418" s="3" t="str">
        <f t="shared" si="257"/>
        <v>RIVER RD CALLAHAN FL 32011</v>
      </c>
      <c r="BM418" s="3" t="str">
        <f t="shared" si="258"/>
        <v/>
      </c>
      <c r="BN418" s="3" t="str">
        <f t="shared" si="259"/>
        <v>Lien&lt;$150</v>
      </c>
      <c r="BO418" s="3" t="str">
        <f t="shared" si="260"/>
        <v>No</v>
      </c>
      <c r="BP418" s="3" t="str">
        <f t="shared" si="261"/>
        <v>FV&lt;$10K</v>
      </c>
      <c r="BQ418" t="s">
        <v>6650</v>
      </c>
      <c r="BR418" s="3" t="str">
        <f t="shared" si="262"/>
        <v>No, &lt; $20K Lien</v>
      </c>
      <c r="BS418" s="3" t="str">
        <f t="shared" si="263"/>
        <v>No, Lien &lt; $20K</v>
      </c>
      <c r="BT418" t="s">
        <v>6650</v>
      </c>
      <c r="BU418" s="3" t="str">
        <f t="shared" si="264"/>
        <v>Yes</v>
      </c>
      <c r="BV418" s="3" t="str">
        <f t="shared" si="265"/>
        <v>No</v>
      </c>
      <c r="BW418" s="3">
        <f t="shared" si="266"/>
        <v>7</v>
      </c>
      <c r="BX418" s="3" t="str">
        <f t="shared" si="267"/>
        <v>No</v>
      </c>
      <c r="BY418" s="3">
        <f t="shared" si="268"/>
        <v>360</v>
      </c>
      <c r="BZ418">
        <v>1</v>
      </c>
      <c r="CA418" s="3">
        <f t="shared" si="269"/>
        <v>360</v>
      </c>
      <c r="CC418" s="3">
        <f t="shared" si="270"/>
        <v>0</v>
      </c>
      <c r="CD418" s="3">
        <f t="shared" si="271"/>
        <v>0</v>
      </c>
      <c r="CE418" s="3" t="str">
        <f t="shared" si="272"/>
        <v/>
      </c>
      <c r="CF418" s="3" t="e">
        <f>HLOOKUP(CE418,'Valuation Data'!$D$2:$K$5,4,FALSE)</f>
        <v>#N/A</v>
      </c>
      <c r="CG418" s="3">
        <f t="shared" si="273"/>
        <v>360</v>
      </c>
      <c r="CH418" s="3" t="str">
        <f t="shared" si="274"/>
        <v>No</v>
      </c>
      <c r="CI418" s="3" t="str">
        <f>VLOOKUP(R418,'Use Codes &amp; County Type'!A:D,4,FALSE)</f>
        <v>V</v>
      </c>
      <c r="CJ418" s="3" t="str">
        <f t="shared" si="275"/>
        <v>Yes</v>
      </c>
      <c r="CK418" s="3" t="str">
        <f t="shared" si="276"/>
        <v>No</v>
      </c>
      <c r="CL418" s="3">
        <f t="shared" si="277"/>
        <v>0</v>
      </c>
      <c r="CM418" s="3">
        <f t="shared" si="278"/>
        <v>0</v>
      </c>
      <c r="CN418" s="3">
        <f t="shared" si="279"/>
        <v>416.78999999999996</v>
      </c>
      <c r="CO418" s="3">
        <f t="shared" si="280"/>
        <v>-416.78999999999996</v>
      </c>
      <c r="CP418" s="3">
        <f t="shared" si="281"/>
        <v>1.1577499999999998</v>
      </c>
      <c r="CR418" s="3" t="str">
        <f t="shared" si="282"/>
        <v>No</v>
      </c>
      <c r="CV418" s="3" t="str">
        <f t="shared" si="283"/>
        <v>Lien&lt;$150</v>
      </c>
      <c r="CW418" s="3">
        <f t="shared" si="284"/>
        <v>417</v>
      </c>
      <c r="CX418" s="3">
        <f t="shared" si="285"/>
        <v>37.89</v>
      </c>
      <c r="CY418" s="3" t="str">
        <f t="shared" si="286"/>
        <v>Ok</v>
      </c>
      <c r="CZ418">
        <v>0</v>
      </c>
      <c r="DA418">
        <v>0</v>
      </c>
    </row>
    <row r="419" spans="1:105" x14ac:dyDescent="0.25">
      <c r="A419">
        <v>418</v>
      </c>
      <c r="B419" t="s">
        <v>3</v>
      </c>
      <c r="C419" t="s">
        <v>527</v>
      </c>
      <c r="D419">
        <v>1849.14</v>
      </c>
      <c r="E419">
        <v>2017</v>
      </c>
      <c r="F419">
        <v>1849.14</v>
      </c>
      <c r="G419">
        <v>1849.14</v>
      </c>
      <c r="H419" s="3">
        <f t="shared" si="246"/>
        <v>0</v>
      </c>
      <c r="I419">
        <v>613386</v>
      </c>
      <c r="J419" t="s">
        <v>2735</v>
      </c>
      <c r="K419" t="s">
        <v>2738</v>
      </c>
      <c r="L419">
        <v>32011</v>
      </c>
      <c r="M419" t="s">
        <v>3039</v>
      </c>
      <c r="N419" t="s">
        <v>4759</v>
      </c>
      <c r="O419">
        <v>-81.898702382875101</v>
      </c>
      <c r="P419">
        <v>30.553431449805601</v>
      </c>
      <c r="Q419" t="s">
        <v>5077</v>
      </c>
      <c r="R419">
        <v>1</v>
      </c>
      <c r="S419" t="s">
        <v>6539</v>
      </c>
      <c r="T419">
        <v>1001</v>
      </c>
      <c r="U419" t="s">
        <v>6582</v>
      </c>
      <c r="V419">
        <v>2017</v>
      </c>
      <c r="W419">
        <v>150091</v>
      </c>
      <c r="X419">
        <v>2017</v>
      </c>
      <c r="Y419">
        <v>150160</v>
      </c>
      <c r="Z419">
        <v>1680.2</v>
      </c>
      <c r="AA419" s="3">
        <f t="shared" si="247"/>
        <v>0.90863861038104199</v>
      </c>
      <c r="AB419" t="s">
        <v>6616</v>
      </c>
      <c r="AC419" t="s">
        <v>6616</v>
      </c>
      <c r="AD419" t="s">
        <v>6616</v>
      </c>
      <c r="AE419" t="s">
        <v>6616</v>
      </c>
      <c r="AI419" t="s">
        <v>6618</v>
      </c>
      <c r="AJ419" t="s">
        <v>6618</v>
      </c>
      <c r="AK419" t="s">
        <v>6618</v>
      </c>
      <c r="AL419" t="s">
        <v>6618</v>
      </c>
      <c r="AM419" t="s">
        <v>6618</v>
      </c>
      <c r="AN419" t="s">
        <v>6618</v>
      </c>
      <c r="AO419" t="s">
        <v>6618</v>
      </c>
      <c r="AP419" s="3" t="str">
        <f t="shared" si="248"/>
        <v>No</v>
      </c>
      <c r="AQ419" s="3" t="str">
        <f t="shared" si="249"/>
        <v>No</v>
      </c>
      <c r="AR419" s="3" t="str">
        <f t="shared" si="250"/>
        <v>No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 t="s">
        <v>6634</v>
      </c>
      <c r="AZ419" t="s">
        <v>6638</v>
      </c>
      <c r="BA419">
        <v>1</v>
      </c>
      <c r="BB419" t="s">
        <v>6617</v>
      </c>
      <c r="BC419" t="s">
        <v>6616</v>
      </c>
      <c r="BD419" s="4" t="str">
        <f t="shared" si="251"/>
        <v>No</v>
      </c>
      <c r="BE419" t="s">
        <v>6640</v>
      </c>
      <c r="BF419" s="3" t="str">
        <f t="shared" si="252"/>
        <v>No</v>
      </c>
      <c r="BG419" t="s">
        <v>6645</v>
      </c>
      <c r="BH419" s="3" t="str">
        <f t="shared" si="253"/>
        <v>613386 RIVER RD</v>
      </c>
      <c r="BI419" s="3" t="str">
        <f t="shared" si="254"/>
        <v>Callahan</v>
      </c>
      <c r="BJ419" s="3" t="str">
        <f t="shared" si="255"/>
        <v>Florida</v>
      </c>
      <c r="BK419" s="3">
        <f t="shared" si="256"/>
        <v>32011</v>
      </c>
      <c r="BL419" s="3" t="str">
        <f t="shared" si="257"/>
        <v>613386 RIVER RD CALLAHAN FL 32011</v>
      </c>
      <c r="BM419" s="3" t="str">
        <f t="shared" si="258"/>
        <v/>
      </c>
      <c r="BN419" s="3" t="str">
        <f t="shared" si="259"/>
        <v>Pass</v>
      </c>
      <c r="BO419" s="3" t="str">
        <f t="shared" si="260"/>
        <v>No</v>
      </c>
      <c r="BP419" s="3" t="str">
        <f t="shared" si="261"/>
        <v>FV&lt;$10K</v>
      </c>
      <c r="BQ419" t="s">
        <v>6650</v>
      </c>
      <c r="BR419" s="3" t="str">
        <f t="shared" si="262"/>
        <v>No, &lt; $20K Lien</v>
      </c>
      <c r="BS419" s="3" t="str">
        <f t="shared" si="263"/>
        <v>No, Lien &lt; $20K</v>
      </c>
      <c r="BT419" t="s">
        <v>6650</v>
      </c>
      <c r="BU419" s="3" t="str">
        <f t="shared" si="264"/>
        <v>No</v>
      </c>
      <c r="BV419" s="3" t="str">
        <f t="shared" si="265"/>
        <v>No</v>
      </c>
      <c r="BW419" s="3">
        <f t="shared" si="266"/>
        <v>1</v>
      </c>
      <c r="BX419" s="3" t="str">
        <f t="shared" si="267"/>
        <v>No</v>
      </c>
      <c r="BY419" s="3">
        <f t="shared" si="268"/>
        <v>150091</v>
      </c>
      <c r="BZ419">
        <v>1</v>
      </c>
      <c r="CA419" s="3">
        <f t="shared" si="269"/>
        <v>150091</v>
      </c>
      <c r="CC419" s="3">
        <f t="shared" si="270"/>
        <v>0</v>
      </c>
      <c r="CD419" s="3">
        <f t="shared" si="271"/>
        <v>0</v>
      </c>
      <c r="CE419" s="3" t="str">
        <f t="shared" si="272"/>
        <v/>
      </c>
      <c r="CF419" s="3" t="e">
        <f>HLOOKUP(CE419,'Valuation Data'!$D$2:$K$5,4,FALSE)</f>
        <v>#N/A</v>
      </c>
      <c r="CG419" s="3">
        <f t="shared" si="273"/>
        <v>150091</v>
      </c>
      <c r="CH419" s="3" t="str">
        <f t="shared" si="274"/>
        <v>No</v>
      </c>
      <c r="CI419" s="3" t="str">
        <f>VLOOKUP(R419,'Use Codes &amp; County Type'!A:D,4,FALSE)</f>
        <v>S</v>
      </c>
      <c r="CJ419" s="3" t="str">
        <f t="shared" si="275"/>
        <v>No</v>
      </c>
      <c r="CK419" s="3" t="str">
        <f t="shared" si="276"/>
        <v>Yes</v>
      </c>
      <c r="CL419" s="3">
        <f t="shared" si="277"/>
        <v>0.67</v>
      </c>
      <c r="CM419" s="3">
        <f t="shared" si="278"/>
        <v>100560.97</v>
      </c>
      <c r="CN419" s="3">
        <f t="shared" si="279"/>
        <v>9245.7000000000007</v>
      </c>
      <c r="CO419" s="3">
        <f t="shared" si="280"/>
        <v>91315.27</v>
      </c>
      <c r="CP419" s="3">
        <f t="shared" si="281"/>
        <v>6.1600628951769265E-2</v>
      </c>
      <c r="CR419" s="3" t="str">
        <f t="shared" si="282"/>
        <v>No</v>
      </c>
      <c r="CV419" s="3" t="str">
        <f t="shared" si="283"/>
        <v>*Bid</v>
      </c>
      <c r="CW419" s="3">
        <f t="shared" si="284"/>
        <v>418</v>
      </c>
      <c r="CX419" s="3">
        <f t="shared" si="285"/>
        <v>1849.14</v>
      </c>
      <c r="CY419" s="3" t="str">
        <f t="shared" si="286"/>
        <v>Ok</v>
      </c>
      <c r="CZ419">
        <v>0</v>
      </c>
      <c r="DA419">
        <v>0</v>
      </c>
    </row>
    <row r="420" spans="1:105" x14ac:dyDescent="0.25">
      <c r="A420">
        <v>419</v>
      </c>
      <c r="B420" t="s">
        <v>3</v>
      </c>
      <c r="C420" t="s">
        <v>528</v>
      </c>
      <c r="D420">
        <v>41.79</v>
      </c>
      <c r="E420">
        <v>2017</v>
      </c>
      <c r="F420">
        <v>41.79</v>
      </c>
      <c r="G420">
        <v>41.79</v>
      </c>
      <c r="H420" s="3">
        <f t="shared" si="246"/>
        <v>0</v>
      </c>
      <c r="J420" t="s">
        <v>2735</v>
      </c>
      <c r="K420" t="s">
        <v>2738</v>
      </c>
      <c r="L420">
        <v>32011</v>
      </c>
      <c r="M420" t="s">
        <v>2812</v>
      </c>
      <c r="N420" t="s">
        <v>4759</v>
      </c>
      <c r="O420">
        <v>0</v>
      </c>
      <c r="P420">
        <v>0</v>
      </c>
      <c r="Q420" t="s">
        <v>5078</v>
      </c>
      <c r="R420">
        <v>0</v>
      </c>
      <c r="S420" t="s">
        <v>6538</v>
      </c>
      <c r="T420">
        <v>8001</v>
      </c>
      <c r="U420" t="s">
        <v>6581</v>
      </c>
      <c r="V420">
        <v>2017</v>
      </c>
      <c r="W420">
        <v>598</v>
      </c>
      <c r="X420">
        <v>2017</v>
      </c>
      <c r="Y420">
        <v>598</v>
      </c>
      <c r="Z420">
        <v>9.0500000000000007</v>
      </c>
      <c r="AA420" s="3">
        <f t="shared" si="247"/>
        <v>0.21655898540320653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 s="3" t="str">
        <f t="shared" si="248"/>
        <v>No</v>
      </c>
      <c r="AQ420" s="3" t="str">
        <f t="shared" si="249"/>
        <v>No</v>
      </c>
      <c r="AR420" s="3" t="str">
        <f t="shared" si="250"/>
        <v>No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 t="s">
        <v>6616</v>
      </c>
      <c r="BC420">
        <v>0</v>
      </c>
      <c r="BD420" s="4" t="str">
        <f t="shared" si="251"/>
        <v>No</v>
      </c>
      <c r="BE420" t="s">
        <v>6640</v>
      </c>
      <c r="BF420" s="3" t="str">
        <f t="shared" si="252"/>
        <v>No</v>
      </c>
      <c r="BG420" t="s">
        <v>6645</v>
      </c>
      <c r="BH420" s="3" t="str">
        <f t="shared" si="253"/>
        <v>RIVER RD</v>
      </c>
      <c r="BI420" s="3" t="str">
        <f t="shared" si="254"/>
        <v>Callahan</v>
      </c>
      <c r="BJ420" s="3" t="str">
        <f t="shared" si="255"/>
        <v>Florida</v>
      </c>
      <c r="BK420" s="3">
        <f t="shared" si="256"/>
        <v>32011</v>
      </c>
      <c r="BL420" s="3" t="str">
        <f t="shared" si="257"/>
        <v>RIVER RD CALLAHAN FL 32011</v>
      </c>
      <c r="BM420" s="3" t="str">
        <f t="shared" si="258"/>
        <v/>
      </c>
      <c r="BN420" s="3" t="str">
        <f t="shared" si="259"/>
        <v>Lien&lt;$150</v>
      </c>
      <c r="BO420" s="3" t="str">
        <f t="shared" si="260"/>
        <v>No</v>
      </c>
      <c r="BP420" s="3" t="str">
        <f t="shared" si="261"/>
        <v>FV&lt;$10K</v>
      </c>
      <c r="BQ420" t="s">
        <v>6650</v>
      </c>
      <c r="BR420" s="3" t="str">
        <f t="shared" si="262"/>
        <v>No, &lt; $20K Lien</v>
      </c>
      <c r="BS420" s="3" t="str">
        <f t="shared" si="263"/>
        <v>No, Lien &lt; $20K</v>
      </c>
      <c r="BT420" t="s">
        <v>6650</v>
      </c>
      <c r="BU420" s="3" t="str">
        <f t="shared" si="264"/>
        <v>No</v>
      </c>
      <c r="BV420" s="3" t="str">
        <f t="shared" si="265"/>
        <v>No</v>
      </c>
      <c r="BW420" s="3">
        <f t="shared" si="266"/>
        <v>0</v>
      </c>
      <c r="BX420" s="3" t="str">
        <f t="shared" si="267"/>
        <v>No</v>
      </c>
      <c r="BY420" s="3">
        <f t="shared" si="268"/>
        <v>598</v>
      </c>
      <c r="BZ420">
        <v>1</v>
      </c>
      <c r="CA420" s="3">
        <f t="shared" si="269"/>
        <v>598</v>
      </c>
      <c r="CC420" s="3">
        <f t="shared" si="270"/>
        <v>0</v>
      </c>
      <c r="CD420" s="3">
        <f t="shared" si="271"/>
        <v>0</v>
      </c>
      <c r="CE420" s="3" t="str">
        <f t="shared" si="272"/>
        <v/>
      </c>
      <c r="CF420" s="3" t="e">
        <f>HLOOKUP(CE420,'Valuation Data'!$D$2:$K$5,4,FALSE)</f>
        <v>#N/A</v>
      </c>
      <c r="CG420" s="3">
        <f t="shared" si="273"/>
        <v>598</v>
      </c>
      <c r="CH420" s="3" t="str">
        <f t="shared" si="274"/>
        <v>No</v>
      </c>
      <c r="CI420" s="3" t="str">
        <f>VLOOKUP(R420,'Use Codes &amp; County Type'!A:D,4,FALSE)</f>
        <v>V</v>
      </c>
      <c r="CJ420" s="3" t="str">
        <f t="shared" si="275"/>
        <v>Yes</v>
      </c>
      <c r="CK420" s="3" t="str">
        <f t="shared" si="276"/>
        <v>No</v>
      </c>
      <c r="CL420" s="3">
        <f t="shared" si="277"/>
        <v>0</v>
      </c>
      <c r="CM420" s="3">
        <f t="shared" si="278"/>
        <v>0</v>
      </c>
      <c r="CN420" s="3">
        <f t="shared" si="279"/>
        <v>167.16</v>
      </c>
      <c r="CO420" s="3">
        <f t="shared" si="280"/>
        <v>-167.16</v>
      </c>
      <c r="CP420" s="3">
        <f t="shared" si="281"/>
        <v>0.2795317725752508</v>
      </c>
      <c r="CR420" s="3" t="str">
        <f t="shared" si="282"/>
        <v>No</v>
      </c>
      <c r="CV420" s="3" t="str">
        <f t="shared" si="283"/>
        <v>Lien&lt;$150</v>
      </c>
      <c r="CW420" s="3">
        <f t="shared" si="284"/>
        <v>419</v>
      </c>
      <c r="CX420" s="3">
        <f t="shared" si="285"/>
        <v>41.79</v>
      </c>
      <c r="CY420" s="3" t="str">
        <f t="shared" si="286"/>
        <v>Ok</v>
      </c>
      <c r="CZ420">
        <v>0</v>
      </c>
      <c r="DA420">
        <v>0</v>
      </c>
    </row>
    <row r="421" spans="1:105" x14ac:dyDescent="0.25">
      <c r="A421">
        <v>420</v>
      </c>
      <c r="B421" t="s">
        <v>3</v>
      </c>
      <c r="C421" t="s">
        <v>529</v>
      </c>
      <c r="D421">
        <v>3789.93</v>
      </c>
      <c r="E421">
        <v>2017</v>
      </c>
      <c r="F421">
        <v>3789.93</v>
      </c>
      <c r="G421">
        <v>3789.93</v>
      </c>
      <c r="H421" s="3">
        <f t="shared" si="246"/>
        <v>0</v>
      </c>
      <c r="I421">
        <v>613048</v>
      </c>
      <c r="J421" t="s">
        <v>2735</v>
      </c>
      <c r="K421" t="s">
        <v>2738</v>
      </c>
      <c r="L421">
        <v>32011</v>
      </c>
      <c r="M421" t="s">
        <v>3040</v>
      </c>
      <c r="N421" t="s">
        <v>4759</v>
      </c>
      <c r="O421">
        <v>-81.905115029295303</v>
      </c>
      <c r="P421">
        <v>30.553825351373899</v>
      </c>
      <c r="Q421" t="s">
        <v>4964</v>
      </c>
      <c r="R421">
        <v>1</v>
      </c>
      <c r="S421" t="s">
        <v>6539</v>
      </c>
      <c r="T421">
        <v>1001</v>
      </c>
      <c r="U421" t="s">
        <v>6582</v>
      </c>
      <c r="V421">
        <v>2017</v>
      </c>
      <c r="W421">
        <v>268629</v>
      </c>
      <c r="X421">
        <v>2017</v>
      </c>
      <c r="Y421">
        <v>302301</v>
      </c>
      <c r="Z421">
        <v>3474.74</v>
      </c>
      <c r="AA421" s="3">
        <f t="shared" si="247"/>
        <v>0.91683487557817689</v>
      </c>
      <c r="AB421" t="s">
        <v>6616</v>
      </c>
      <c r="AD421" t="s">
        <v>6616</v>
      </c>
      <c r="AE421" t="s">
        <v>6616</v>
      </c>
      <c r="AG421" t="s">
        <v>6616</v>
      </c>
      <c r="AI421" t="s">
        <v>6618</v>
      </c>
      <c r="AJ421" t="s">
        <v>6618</v>
      </c>
      <c r="AK421" t="s">
        <v>6618</v>
      </c>
      <c r="AL421" t="s">
        <v>6618</v>
      </c>
      <c r="AM421" t="s">
        <v>6618</v>
      </c>
      <c r="AN421" t="s">
        <v>6618</v>
      </c>
      <c r="AO421">
        <v>0</v>
      </c>
      <c r="AP421" s="3" t="str">
        <f t="shared" si="248"/>
        <v>No</v>
      </c>
      <c r="AQ421" s="3" t="str">
        <f t="shared" si="249"/>
        <v>No</v>
      </c>
      <c r="AR421" s="3" t="str">
        <f t="shared" si="250"/>
        <v>No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 t="s">
        <v>6634</v>
      </c>
      <c r="AZ421" t="s">
        <v>6638</v>
      </c>
      <c r="BA421">
        <v>1</v>
      </c>
      <c r="BB421" t="s">
        <v>6617</v>
      </c>
      <c r="BC421" t="s">
        <v>6616</v>
      </c>
      <c r="BD421" s="4" t="str">
        <f t="shared" si="251"/>
        <v>No</v>
      </c>
      <c r="BE421" t="s">
        <v>6640</v>
      </c>
      <c r="BF421" s="3" t="str">
        <f t="shared" si="252"/>
        <v>No</v>
      </c>
      <c r="BG421" t="s">
        <v>6645</v>
      </c>
      <c r="BH421" s="3" t="str">
        <f t="shared" si="253"/>
        <v>613048 RIVER RD</v>
      </c>
      <c r="BI421" s="3" t="str">
        <f t="shared" si="254"/>
        <v>Callahan</v>
      </c>
      <c r="BJ421" s="3" t="str">
        <f t="shared" si="255"/>
        <v>Florida</v>
      </c>
      <c r="BK421" s="3">
        <f t="shared" si="256"/>
        <v>32011</v>
      </c>
      <c r="BL421" s="3" t="str">
        <f t="shared" si="257"/>
        <v>613048 RIVER RD CALLAHAN FL 32011</v>
      </c>
      <c r="BM421" s="3" t="str">
        <f t="shared" si="258"/>
        <v/>
      </c>
      <c r="BN421" s="3" t="str">
        <f t="shared" si="259"/>
        <v>Pass</v>
      </c>
      <c r="BO421" s="3" t="str">
        <f t="shared" si="260"/>
        <v>No</v>
      </c>
      <c r="BP421" s="3" t="str">
        <f t="shared" si="261"/>
        <v>FV&lt;$10K</v>
      </c>
      <c r="BQ421" t="s">
        <v>6650</v>
      </c>
      <c r="BR421" s="3" t="str">
        <f t="shared" si="262"/>
        <v>No, &lt; $20K Lien</v>
      </c>
      <c r="BS421" s="3" t="str">
        <f t="shared" si="263"/>
        <v>No, Lien &lt; $20K</v>
      </c>
      <c r="BT421" t="s">
        <v>6650</v>
      </c>
      <c r="BU421" s="3" t="str">
        <f t="shared" si="264"/>
        <v>No</v>
      </c>
      <c r="BV421" s="3" t="str">
        <f t="shared" si="265"/>
        <v>No</v>
      </c>
      <c r="BW421" s="3">
        <f t="shared" si="266"/>
        <v>1</v>
      </c>
      <c r="BX421" s="3" t="str">
        <f t="shared" si="267"/>
        <v>No</v>
      </c>
      <c r="BY421" s="3">
        <f t="shared" si="268"/>
        <v>268629</v>
      </c>
      <c r="BZ421">
        <v>1</v>
      </c>
      <c r="CA421" s="3">
        <f t="shared" si="269"/>
        <v>268629</v>
      </c>
      <c r="CC421" s="3">
        <f t="shared" si="270"/>
        <v>0</v>
      </c>
      <c r="CD421" s="3">
        <f t="shared" si="271"/>
        <v>0</v>
      </c>
      <c r="CE421" s="3" t="str">
        <f t="shared" si="272"/>
        <v/>
      </c>
      <c r="CF421" s="3" t="e">
        <f>HLOOKUP(CE421,'Valuation Data'!$D$2:$K$5,4,FALSE)</f>
        <v>#N/A</v>
      </c>
      <c r="CG421" s="3">
        <f t="shared" si="273"/>
        <v>268629</v>
      </c>
      <c r="CH421" s="3" t="str">
        <f t="shared" si="274"/>
        <v>No</v>
      </c>
      <c r="CI421" s="3" t="str">
        <f>VLOOKUP(R421,'Use Codes &amp; County Type'!A:D,4,FALSE)</f>
        <v>S</v>
      </c>
      <c r="CJ421" s="3" t="str">
        <f t="shared" si="275"/>
        <v>No</v>
      </c>
      <c r="CK421" s="3" t="str">
        <f t="shared" si="276"/>
        <v>Yes</v>
      </c>
      <c r="CL421" s="3">
        <f t="shared" si="277"/>
        <v>0.67</v>
      </c>
      <c r="CM421" s="3">
        <f t="shared" si="278"/>
        <v>179981.43000000002</v>
      </c>
      <c r="CN421" s="3">
        <f t="shared" si="279"/>
        <v>18949.649999999998</v>
      </c>
      <c r="CO421" s="3">
        <f t="shared" si="280"/>
        <v>161031.78000000003</v>
      </c>
      <c r="CP421" s="3">
        <f t="shared" si="281"/>
        <v>7.0542085925197937E-2</v>
      </c>
      <c r="CR421" s="3" t="str">
        <f t="shared" si="282"/>
        <v>No</v>
      </c>
      <c r="CV421" s="3" t="str">
        <f t="shared" si="283"/>
        <v>*Bid</v>
      </c>
      <c r="CW421" s="3">
        <f t="shared" si="284"/>
        <v>420</v>
      </c>
      <c r="CX421" s="3">
        <f t="shared" si="285"/>
        <v>3789.93</v>
      </c>
      <c r="CY421" s="3" t="str">
        <f t="shared" si="286"/>
        <v>Ok</v>
      </c>
      <c r="CZ421">
        <v>0</v>
      </c>
      <c r="DA421">
        <v>0</v>
      </c>
    </row>
    <row r="422" spans="1:105" x14ac:dyDescent="0.25">
      <c r="A422">
        <v>421</v>
      </c>
      <c r="B422" t="s">
        <v>3</v>
      </c>
      <c r="C422" t="s">
        <v>530</v>
      </c>
      <c r="D422">
        <v>381.71</v>
      </c>
      <c r="E422">
        <v>2017</v>
      </c>
      <c r="F422">
        <v>381.71</v>
      </c>
      <c r="G422">
        <v>381.71</v>
      </c>
      <c r="H422" s="3">
        <f t="shared" si="246"/>
        <v>0</v>
      </c>
      <c r="I422">
        <v>34002</v>
      </c>
      <c r="J422" t="s">
        <v>2735</v>
      </c>
      <c r="K422" t="s">
        <v>2738</v>
      </c>
      <c r="L422">
        <v>32011</v>
      </c>
      <c r="M422" t="s">
        <v>3041</v>
      </c>
      <c r="N422" t="s">
        <v>4759</v>
      </c>
      <c r="O422">
        <v>-81.880578074255297</v>
      </c>
      <c r="P422">
        <v>30.547353211228799</v>
      </c>
      <c r="Q422" t="s">
        <v>5079</v>
      </c>
      <c r="R422">
        <v>2</v>
      </c>
      <c r="S422" t="s">
        <v>6535</v>
      </c>
      <c r="T422">
        <v>1006</v>
      </c>
      <c r="U422" t="s">
        <v>6578</v>
      </c>
      <c r="V422">
        <v>2017</v>
      </c>
      <c r="W422">
        <v>46077</v>
      </c>
      <c r="X422">
        <v>2017</v>
      </c>
      <c r="Y422">
        <v>57273</v>
      </c>
      <c r="Z422">
        <v>323.36</v>
      </c>
      <c r="AA422" s="3">
        <f t="shared" si="247"/>
        <v>0.84713525975216797</v>
      </c>
      <c r="AB422" t="s">
        <v>6616</v>
      </c>
      <c r="AC422" t="s">
        <v>6616</v>
      </c>
      <c r="AD422" t="s">
        <v>6616</v>
      </c>
      <c r="AE422" t="s">
        <v>6616</v>
      </c>
      <c r="AF422" t="s">
        <v>6616</v>
      </c>
      <c r="AG422" t="s">
        <v>6616</v>
      </c>
      <c r="AH422" t="s">
        <v>6616</v>
      </c>
      <c r="AI422" t="s">
        <v>6618</v>
      </c>
      <c r="AJ422" t="s">
        <v>6618</v>
      </c>
      <c r="AK422" t="s">
        <v>6618</v>
      </c>
      <c r="AL422" t="s">
        <v>6618</v>
      </c>
      <c r="AM422" t="s">
        <v>6618</v>
      </c>
      <c r="AN422" t="s">
        <v>6618</v>
      </c>
      <c r="AO422" t="s">
        <v>6618</v>
      </c>
      <c r="AP422" s="3" t="str">
        <f t="shared" si="248"/>
        <v>No</v>
      </c>
      <c r="AQ422" s="3" t="str">
        <f t="shared" si="249"/>
        <v>No</v>
      </c>
      <c r="AR422" s="3" t="str">
        <f t="shared" si="250"/>
        <v>No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 t="s">
        <v>6634</v>
      </c>
      <c r="AZ422" t="s">
        <v>6638</v>
      </c>
      <c r="BA422">
        <v>1</v>
      </c>
      <c r="BB422" t="s">
        <v>6617</v>
      </c>
      <c r="BC422" t="s">
        <v>6616</v>
      </c>
      <c r="BD422" s="4" t="str">
        <f t="shared" si="251"/>
        <v>No</v>
      </c>
      <c r="BE422" t="s">
        <v>6640</v>
      </c>
      <c r="BF422" s="3" t="str">
        <f t="shared" si="252"/>
        <v>No</v>
      </c>
      <c r="BG422" t="s">
        <v>6645</v>
      </c>
      <c r="BH422" s="3" t="str">
        <f t="shared" si="253"/>
        <v>34002 SIX CAR LN</v>
      </c>
      <c r="BI422" s="3" t="str">
        <f t="shared" si="254"/>
        <v>Callahan</v>
      </c>
      <c r="BJ422" s="3" t="str">
        <f t="shared" si="255"/>
        <v>Florida</v>
      </c>
      <c r="BK422" s="3">
        <f t="shared" si="256"/>
        <v>32011</v>
      </c>
      <c r="BL422" s="3" t="str">
        <f t="shared" si="257"/>
        <v>34002 SIX CAR LN CALLAHAN FL 32011</v>
      </c>
      <c r="BM422" s="3" t="str">
        <f t="shared" si="258"/>
        <v/>
      </c>
      <c r="BN422" s="3" t="str">
        <f t="shared" si="259"/>
        <v>Pass</v>
      </c>
      <c r="BO422" s="3" t="str">
        <f t="shared" si="260"/>
        <v>No</v>
      </c>
      <c r="BP422" s="3" t="str">
        <f t="shared" si="261"/>
        <v>FV&lt;$10K</v>
      </c>
      <c r="BQ422" t="s">
        <v>6650</v>
      </c>
      <c r="BR422" s="3" t="str">
        <f t="shared" si="262"/>
        <v>No, &lt; $20K Lien</v>
      </c>
      <c r="BS422" s="3" t="str">
        <f t="shared" si="263"/>
        <v>No, Lien &lt; $20K</v>
      </c>
      <c r="BT422" t="s">
        <v>6650</v>
      </c>
      <c r="BU422" s="3" t="str">
        <f t="shared" si="264"/>
        <v>No</v>
      </c>
      <c r="BV422" s="3" t="str">
        <f t="shared" si="265"/>
        <v>No</v>
      </c>
      <c r="BW422" s="3">
        <f t="shared" si="266"/>
        <v>1</v>
      </c>
      <c r="BX422" s="3" t="str">
        <f t="shared" si="267"/>
        <v>No</v>
      </c>
      <c r="BY422" s="3">
        <f t="shared" si="268"/>
        <v>46077</v>
      </c>
      <c r="BZ422">
        <v>1</v>
      </c>
      <c r="CA422" s="3">
        <f t="shared" si="269"/>
        <v>46077</v>
      </c>
      <c r="CC422" s="3">
        <f t="shared" si="270"/>
        <v>0</v>
      </c>
      <c r="CD422" s="3">
        <f t="shared" si="271"/>
        <v>0</v>
      </c>
      <c r="CE422" s="3" t="str">
        <f t="shared" si="272"/>
        <v/>
      </c>
      <c r="CF422" s="3" t="e">
        <f>HLOOKUP(CE422,'Valuation Data'!$D$2:$K$5,4,FALSE)</f>
        <v>#N/A</v>
      </c>
      <c r="CG422" s="3">
        <f t="shared" si="273"/>
        <v>46077</v>
      </c>
      <c r="CH422" s="3" t="str">
        <f t="shared" si="274"/>
        <v>No</v>
      </c>
      <c r="CI422" s="3" t="str">
        <f>VLOOKUP(R422,'Use Codes &amp; County Type'!A:D,4,FALSE)</f>
        <v>R</v>
      </c>
      <c r="CJ422" s="3" t="str">
        <f t="shared" si="275"/>
        <v>No</v>
      </c>
      <c r="CK422" s="3" t="str">
        <f t="shared" si="276"/>
        <v>Yes</v>
      </c>
      <c r="CL422" s="3">
        <f t="shared" si="277"/>
        <v>0.67</v>
      </c>
      <c r="CM422" s="3">
        <f t="shared" si="278"/>
        <v>30871.59</v>
      </c>
      <c r="CN422" s="3">
        <f t="shared" si="279"/>
        <v>1908.55</v>
      </c>
      <c r="CO422" s="3">
        <f t="shared" si="280"/>
        <v>28963.040000000001</v>
      </c>
      <c r="CP422" s="3">
        <f t="shared" si="281"/>
        <v>4.1420882435922478E-2</v>
      </c>
      <c r="CR422" s="3" t="str">
        <f t="shared" si="282"/>
        <v>No</v>
      </c>
      <c r="CV422" s="3" t="str">
        <f t="shared" si="283"/>
        <v>*Bid</v>
      </c>
      <c r="CW422" s="3">
        <f t="shared" si="284"/>
        <v>421</v>
      </c>
      <c r="CX422" s="3">
        <f t="shared" si="285"/>
        <v>381.71</v>
      </c>
      <c r="CY422" s="3" t="str">
        <f t="shared" si="286"/>
        <v>Ok</v>
      </c>
      <c r="CZ422">
        <v>0</v>
      </c>
      <c r="DA422">
        <v>0</v>
      </c>
    </row>
    <row r="423" spans="1:105" x14ac:dyDescent="0.25">
      <c r="A423">
        <v>422</v>
      </c>
      <c r="B423" t="s">
        <v>3</v>
      </c>
      <c r="C423" t="s">
        <v>531</v>
      </c>
      <c r="D423">
        <v>470.13</v>
      </c>
      <c r="E423">
        <v>2017</v>
      </c>
      <c r="F423">
        <v>470.13</v>
      </c>
      <c r="G423">
        <v>470.13</v>
      </c>
      <c r="H423" s="3">
        <f t="shared" si="246"/>
        <v>0</v>
      </c>
      <c r="J423" t="s">
        <v>2735</v>
      </c>
      <c r="K423" t="s">
        <v>2738</v>
      </c>
      <c r="L423">
        <v>32011</v>
      </c>
      <c r="M423" t="s">
        <v>3042</v>
      </c>
      <c r="N423" t="s">
        <v>4759</v>
      </c>
      <c r="O423">
        <v>-81.862092046690606</v>
      </c>
      <c r="P423">
        <v>30.550430800082299</v>
      </c>
      <c r="Q423" t="s">
        <v>5080</v>
      </c>
      <c r="R423">
        <v>0</v>
      </c>
      <c r="S423" t="s">
        <v>6538</v>
      </c>
      <c r="T423">
        <v>8001</v>
      </c>
      <c r="U423" t="s">
        <v>6581</v>
      </c>
      <c r="V423">
        <v>2017</v>
      </c>
      <c r="W423">
        <v>26760</v>
      </c>
      <c r="X423">
        <v>2017</v>
      </c>
      <c r="Y423">
        <v>26760</v>
      </c>
      <c r="Z423">
        <v>405.12</v>
      </c>
      <c r="AA423" s="3">
        <f t="shared" si="247"/>
        <v>0.86171909897262466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 s="3" t="str">
        <f t="shared" si="248"/>
        <v>No</v>
      </c>
      <c r="AQ423" s="3" t="str">
        <f t="shared" si="249"/>
        <v>No</v>
      </c>
      <c r="AR423" s="3" t="str">
        <f t="shared" si="250"/>
        <v>No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 t="s">
        <v>6634</v>
      </c>
      <c r="AZ423">
        <v>0</v>
      </c>
      <c r="BA423">
        <v>0</v>
      </c>
      <c r="BB423" t="s">
        <v>6616</v>
      </c>
      <c r="BC423">
        <v>0</v>
      </c>
      <c r="BD423" s="4" t="str">
        <f t="shared" si="251"/>
        <v>No</v>
      </c>
      <c r="BE423" t="s">
        <v>6640</v>
      </c>
      <c r="BF423" s="3" t="str">
        <f t="shared" si="252"/>
        <v>No</v>
      </c>
      <c r="BG423" t="s">
        <v>6645</v>
      </c>
      <c r="BH423" s="3" t="str">
        <f t="shared" si="253"/>
        <v>COQUINA WAY</v>
      </c>
      <c r="BI423" s="3" t="str">
        <f t="shared" si="254"/>
        <v>Callahan</v>
      </c>
      <c r="BJ423" s="3" t="str">
        <f t="shared" si="255"/>
        <v>Florida</v>
      </c>
      <c r="BK423" s="3">
        <f t="shared" si="256"/>
        <v>32011</v>
      </c>
      <c r="BL423" s="3" t="str">
        <f t="shared" si="257"/>
        <v>COQUINA WAY CALLAHAN FL 32011</v>
      </c>
      <c r="BM423" s="3" t="str">
        <f t="shared" si="258"/>
        <v/>
      </c>
      <c r="BN423" s="3" t="str">
        <f t="shared" si="259"/>
        <v>Pass</v>
      </c>
      <c r="BO423" s="3" t="str">
        <f t="shared" si="260"/>
        <v>No</v>
      </c>
      <c r="BP423" s="3" t="str">
        <f t="shared" si="261"/>
        <v>FV&lt;$10K</v>
      </c>
      <c r="BQ423" t="s">
        <v>6650</v>
      </c>
      <c r="BR423" s="3" t="str">
        <f t="shared" si="262"/>
        <v>No, &lt; $20K Lien</v>
      </c>
      <c r="BS423" s="3" t="str">
        <f t="shared" si="263"/>
        <v>No, Lien &lt; $20K</v>
      </c>
      <c r="BT423" t="s">
        <v>6650</v>
      </c>
      <c r="BU423" s="3" t="str">
        <f t="shared" si="264"/>
        <v>No</v>
      </c>
      <c r="BV423" s="3" t="str">
        <f t="shared" si="265"/>
        <v>No</v>
      </c>
      <c r="BW423" s="3">
        <f t="shared" si="266"/>
        <v>0</v>
      </c>
      <c r="BX423" s="3" t="str">
        <f t="shared" si="267"/>
        <v>No</v>
      </c>
      <c r="BY423" s="3">
        <f t="shared" si="268"/>
        <v>26760</v>
      </c>
      <c r="BZ423">
        <v>1</v>
      </c>
      <c r="CA423" s="3">
        <f t="shared" si="269"/>
        <v>26760</v>
      </c>
      <c r="CC423" s="3">
        <f t="shared" si="270"/>
        <v>0</v>
      </c>
      <c r="CD423" s="3">
        <f t="shared" si="271"/>
        <v>0</v>
      </c>
      <c r="CE423" s="3" t="str">
        <f t="shared" si="272"/>
        <v/>
      </c>
      <c r="CF423" s="3" t="e">
        <f>HLOOKUP(CE423,'Valuation Data'!$D$2:$K$5,4,FALSE)</f>
        <v>#N/A</v>
      </c>
      <c r="CG423" s="3">
        <f t="shared" si="273"/>
        <v>26760</v>
      </c>
      <c r="CH423" s="3" t="str">
        <f t="shared" si="274"/>
        <v>No</v>
      </c>
      <c r="CI423" s="3" t="str">
        <f>VLOOKUP(R423,'Use Codes &amp; County Type'!A:D,4,FALSE)</f>
        <v>V</v>
      </c>
      <c r="CJ423" s="3" t="str">
        <f t="shared" si="275"/>
        <v>Yes</v>
      </c>
      <c r="CK423" s="3" t="str">
        <f t="shared" si="276"/>
        <v>No</v>
      </c>
      <c r="CL423" s="3">
        <f t="shared" si="277"/>
        <v>0</v>
      </c>
      <c r="CM423" s="3">
        <f t="shared" si="278"/>
        <v>0</v>
      </c>
      <c r="CN423" s="3">
        <f t="shared" si="279"/>
        <v>1880.52</v>
      </c>
      <c r="CO423" s="3">
        <f t="shared" si="280"/>
        <v>-1880.52</v>
      </c>
      <c r="CP423" s="3">
        <f t="shared" si="281"/>
        <v>7.0273542600896854E-2</v>
      </c>
      <c r="CR423" s="3" t="str">
        <f t="shared" si="282"/>
        <v>No</v>
      </c>
      <c r="CV423" s="3" t="str">
        <f t="shared" si="283"/>
        <v>FMV&lt;$30K</v>
      </c>
      <c r="CW423" s="3">
        <f t="shared" si="284"/>
        <v>422</v>
      </c>
      <c r="CX423" s="3">
        <f t="shared" si="285"/>
        <v>470.13</v>
      </c>
      <c r="CY423" s="3" t="str">
        <f t="shared" si="286"/>
        <v>Ok</v>
      </c>
      <c r="CZ423">
        <v>0</v>
      </c>
      <c r="DA423">
        <v>0</v>
      </c>
    </row>
    <row r="424" spans="1:105" x14ac:dyDescent="0.25">
      <c r="A424">
        <v>423</v>
      </c>
      <c r="B424" t="s">
        <v>3</v>
      </c>
      <c r="C424" t="s">
        <v>532</v>
      </c>
      <c r="D424">
        <v>1199.17</v>
      </c>
      <c r="E424">
        <v>2017</v>
      </c>
      <c r="F424">
        <v>1199.17</v>
      </c>
      <c r="G424">
        <v>1199.17</v>
      </c>
      <c r="H424" s="3">
        <f t="shared" si="246"/>
        <v>0</v>
      </c>
      <c r="I424">
        <v>36059</v>
      </c>
      <c r="J424" t="s">
        <v>2735</v>
      </c>
      <c r="K424" t="s">
        <v>2738</v>
      </c>
      <c r="L424">
        <v>32011</v>
      </c>
      <c r="M424" t="s">
        <v>3043</v>
      </c>
      <c r="N424" t="s">
        <v>4759</v>
      </c>
      <c r="O424">
        <v>-81.870827537714604</v>
      </c>
      <c r="P424">
        <v>30.621774936281</v>
      </c>
      <c r="Q424" t="s">
        <v>5081</v>
      </c>
      <c r="R424">
        <v>1</v>
      </c>
      <c r="S424" t="s">
        <v>6539</v>
      </c>
      <c r="T424">
        <v>1001</v>
      </c>
      <c r="U424" t="s">
        <v>6582</v>
      </c>
      <c r="V424">
        <v>2017</v>
      </c>
      <c r="W424">
        <v>68910</v>
      </c>
      <c r="X424">
        <v>2017</v>
      </c>
      <c r="Y424">
        <v>74366</v>
      </c>
      <c r="Z424">
        <v>1079.21</v>
      </c>
      <c r="AA424" s="3">
        <f t="shared" si="247"/>
        <v>0.89996414186478979</v>
      </c>
      <c r="AB424" t="s">
        <v>6616</v>
      </c>
      <c r="AI424" t="s">
        <v>6618</v>
      </c>
      <c r="AJ424" t="s">
        <v>6618</v>
      </c>
      <c r="AK424">
        <v>0</v>
      </c>
      <c r="AL424">
        <v>0</v>
      </c>
      <c r="AM424">
        <v>0</v>
      </c>
      <c r="AN424">
        <v>0</v>
      </c>
      <c r="AO424">
        <v>0</v>
      </c>
      <c r="AP424" s="3" t="str">
        <f t="shared" si="248"/>
        <v>No</v>
      </c>
      <c r="AQ424" s="3" t="str">
        <f t="shared" si="249"/>
        <v>No</v>
      </c>
      <c r="AR424" s="3" t="str">
        <f t="shared" si="250"/>
        <v>No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 t="s">
        <v>6634</v>
      </c>
      <c r="AZ424" t="s">
        <v>6638</v>
      </c>
      <c r="BA424">
        <v>0</v>
      </c>
      <c r="BB424" t="s">
        <v>6616</v>
      </c>
      <c r="BC424" t="s">
        <v>6616</v>
      </c>
      <c r="BD424" s="4" t="str">
        <f t="shared" si="251"/>
        <v>No</v>
      </c>
      <c r="BE424" t="s">
        <v>6640</v>
      </c>
      <c r="BF424" s="3" t="str">
        <f t="shared" si="252"/>
        <v>No</v>
      </c>
      <c r="BG424" t="s">
        <v>6645</v>
      </c>
      <c r="BH424" s="3" t="str">
        <f t="shared" si="253"/>
        <v>36059 ATKINSON LN</v>
      </c>
      <c r="BI424" s="3" t="str">
        <f t="shared" si="254"/>
        <v>Callahan</v>
      </c>
      <c r="BJ424" s="3" t="str">
        <f t="shared" si="255"/>
        <v>Florida</v>
      </c>
      <c r="BK424" s="3">
        <f t="shared" si="256"/>
        <v>32011</v>
      </c>
      <c r="BL424" s="3" t="str">
        <f t="shared" si="257"/>
        <v>36059 ATKINSON LN CALLAHAN FL 32011</v>
      </c>
      <c r="BM424" s="3" t="str">
        <f t="shared" si="258"/>
        <v/>
      </c>
      <c r="BN424" s="3" t="str">
        <f t="shared" si="259"/>
        <v>Pass</v>
      </c>
      <c r="BO424" s="3" t="str">
        <f t="shared" si="260"/>
        <v>No</v>
      </c>
      <c r="BP424" s="3" t="str">
        <f t="shared" si="261"/>
        <v>FV&lt;$10K</v>
      </c>
      <c r="BQ424" t="s">
        <v>6650</v>
      </c>
      <c r="BR424" s="3" t="str">
        <f t="shared" si="262"/>
        <v>No, &lt; $20K Lien</v>
      </c>
      <c r="BS424" s="3" t="str">
        <f t="shared" si="263"/>
        <v>No, Lien &lt; $20K</v>
      </c>
      <c r="BT424" t="s">
        <v>6650</v>
      </c>
      <c r="BU424" s="3" t="str">
        <f t="shared" si="264"/>
        <v>No</v>
      </c>
      <c r="BV424" s="3" t="str">
        <f t="shared" si="265"/>
        <v>No</v>
      </c>
      <c r="BW424" s="3">
        <f t="shared" si="266"/>
        <v>0</v>
      </c>
      <c r="BX424" s="3" t="str">
        <f t="shared" si="267"/>
        <v>No</v>
      </c>
      <c r="BY424" s="3">
        <f t="shared" si="268"/>
        <v>68910</v>
      </c>
      <c r="BZ424">
        <v>1</v>
      </c>
      <c r="CA424" s="3">
        <f t="shared" si="269"/>
        <v>68910</v>
      </c>
      <c r="CC424" s="3">
        <f t="shared" si="270"/>
        <v>0</v>
      </c>
      <c r="CD424" s="3">
        <f t="shared" si="271"/>
        <v>0</v>
      </c>
      <c r="CE424" s="3" t="str">
        <f t="shared" si="272"/>
        <v/>
      </c>
      <c r="CF424" s="3" t="e">
        <f>HLOOKUP(CE424,'Valuation Data'!$D$2:$K$5,4,FALSE)</f>
        <v>#N/A</v>
      </c>
      <c r="CG424" s="3">
        <f t="shared" si="273"/>
        <v>68910</v>
      </c>
      <c r="CH424" s="3" t="str">
        <f t="shared" si="274"/>
        <v>No</v>
      </c>
      <c r="CI424" s="3" t="str">
        <f>VLOOKUP(R424,'Use Codes &amp; County Type'!A:D,4,FALSE)</f>
        <v>S</v>
      </c>
      <c r="CJ424" s="3" t="str">
        <f t="shared" si="275"/>
        <v>No</v>
      </c>
      <c r="CK424" s="3" t="str">
        <f t="shared" si="276"/>
        <v>No</v>
      </c>
      <c r="CL424" s="3">
        <f t="shared" si="277"/>
        <v>0.35</v>
      </c>
      <c r="CM424" s="3">
        <f t="shared" si="278"/>
        <v>24118.5</v>
      </c>
      <c r="CN424" s="3">
        <f t="shared" si="279"/>
        <v>4796.68</v>
      </c>
      <c r="CO424" s="3">
        <f t="shared" si="280"/>
        <v>19321.82</v>
      </c>
      <c r="CP424" s="3">
        <f t="shared" si="281"/>
        <v>6.9607894354955749E-2</v>
      </c>
      <c r="CR424" s="3" t="str">
        <f t="shared" si="282"/>
        <v>No</v>
      </c>
      <c r="CV424" s="3" t="str">
        <f t="shared" si="283"/>
        <v>*Bid</v>
      </c>
      <c r="CW424" s="3">
        <f t="shared" si="284"/>
        <v>423</v>
      </c>
      <c r="CX424" s="3">
        <f t="shared" si="285"/>
        <v>1199.17</v>
      </c>
      <c r="CY424" s="3" t="str">
        <f t="shared" si="286"/>
        <v>Ok</v>
      </c>
      <c r="CZ424">
        <v>0</v>
      </c>
      <c r="DA424">
        <v>0</v>
      </c>
    </row>
    <row r="425" spans="1:105" x14ac:dyDescent="0.25">
      <c r="A425">
        <v>424</v>
      </c>
      <c r="B425" t="s">
        <v>3</v>
      </c>
      <c r="C425" t="s">
        <v>533</v>
      </c>
      <c r="D425">
        <v>1428.27</v>
      </c>
      <c r="E425">
        <v>2017</v>
      </c>
      <c r="F425">
        <v>1428.27</v>
      </c>
      <c r="G425">
        <v>1428.27</v>
      </c>
      <c r="H425" s="3">
        <f t="shared" si="246"/>
        <v>0</v>
      </c>
      <c r="I425">
        <v>36160</v>
      </c>
      <c r="J425" t="s">
        <v>2735</v>
      </c>
      <c r="K425" t="s">
        <v>2738</v>
      </c>
      <c r="L425">
        <v>32011</v>
      </c>
      <c r="M425" t="s">
        <v>3044</v>
      </c>
      <c r="N425" t="s">
        <v>4759</v>
      </c>
      <c r="O425">
        <v>-81.871497846563003</v>
      </c>
      <c r="P425">
        <v>30.624813465959001</v>
      </c>
      <c r="Q425" t="s">
        <v>5082</v>
      </c>
      <c r="R425">
        <v>2</v>
      </c>
      <c r="S425" t="s">
        <v>6535</v>
      </c>
      <c r="T425">
        <v>1006</v>
      </c>
      <c r="U425" t="s">
        <v>6578</v>
      </c>
      <c r="V425">
        <v>2017</v>
      </c>
      <c r="W425">
        <v>79308</v>
      </c>
      <c r="X425">
        <v>2017</v>
      </c>
      <c r="Y425">
        <v>93012</v>
      </c>
      <c r="Z425">
        <v>1291.05</v>
      </c>
      <c r="AA425" s="3">
        <f t="shared" si="247"/>
        <v>0.90392572832867735</v>
      </c>
      <c r="AB425" t="s">
        <v>6616</v>
      </c>
      <c r="AC425" t="s">
        <v>6616</v>
      </c>
      <c r="AD425" t="s">
        <v>6616</v>
      </c>
      <c r="AE425" t="s">
        <v>6616</v>
      </c>
      <c r="AF425" t="s">
        <v>6616</v>
      </c>
      <c r="AG425" t="s">
        <v>6616</v>
      </c>
      <c r="AH425" t="s">
        <v>6616</v>
      </c>
      <c r="AI425" t="s">
        <v>6618</v>
      </c>
      <c r="AJ425" t="s">
        <v>6618</v>
      </c>
      <c r="AK425" t="s">
        <v>6618</v>
      </c>
      <c r="AL425" t="s">
        <v>6618</v>
      </c>
      <c r="AM425" t="s">
        <v>6618</v>
      </c>
      <c r="AN425" t="s">
        <v>6618</v>
      </c>
      <c r="AO425" t="s">
        <v>6618</v>
      </c>
      <c r="AP425" s="3" t="str">
        <f t="shared" si="248"/>
        <v>No</v>
      </c>
      <c r="AQ425" s="3" t="str">
        <f t="shared" si="249"/>
        <v>No</v>
      </c>
      <c r="AR425" s="3" t="str">
        <f t="shared" si="250"/>
        <v>No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 t="s">
        <v>6634</v>
      </c>
      <c r="AZ425" t="s">
        <v>6638</v>
      </c>
      <c r="BA425">
        <v>0</v>
      </c>
      <c r="BB425" t="s">
        <v>6616</v>
      </c>
      <c r="BC425" t="s">
        <v>6616</v>
      </c>
      <c r="BD425" s="4" t="str">
        <f t="shared" si="251"/>
        <v>No</v>
      </c>
      <c r="BE425" t="s">
        <v>6640</v>
      </c>
      <c r="BF425" s="3" t="str">
        <f t="shared" si="252"/>
        <v>No</v>
      </c>
      <c r="BG425" t="s">
        <v>6645</v>
      </c>
      <c r="BH425" s="3" t="str">
        <f t="shared" si="253"/>
        <v>36160 COTTONMOUTH LN</v>
      </c>
      <c r="BI425" s="3" t="str">
        <f t="shared" si="254"/>
        <v>Callahan</v>
      </c>
      <c r="BJ425" s="3" t="str">
        <f t="shared" si="255"/>
        <v>Florida</v>
      </c>
      <c r="BK425" s="3">
        <f t="shared" si="256"/>
        <v>32011</v>
      </c>
      <c r="BL425" s="3" t="str">
        <f t="shared" si="257"/>
        <v>36160 COTTONMOUTH LN CALLAHAN FL 32011</v>
      </c>
      <c r="BM425" s="3" t="str">
        <f t="shared" si="258"/>
        <v/>
      </c>
      <c r="BN425" s="3" t="str">
        <f t="shared" si="259"/>
        <v>Pass</v>
      </c>
      <c r="BO425" s="3" t="str">
        <f t="shared" si="260"/>
        <v>No</v>
      </c>
      <c r="BP425" s="3" t="str">
        <f t="shared" si="261"/>
        <v>FV&lt;$10K</v>
      </c>
      <c r="BQ425" t="s">
        <v>6650</v>
      </c>
      <c r="BR425" s="3" t="str">
        <f t="shared" si="262"/>
        <v>No, &lt; $20K Lien</v>
      </c>
      <c r="BS425" s="3" t="str">
        <f t="shared" si="263"/>
        <v>No, Lien &lt; $20K</v>
      </c>
      <c r="BT425" t="s">
        <v>6650</v>
      </c>
      <c r="BU425" s="3" t="str">
        <f t="shared" si="264"/>
        <v>No</v>
      </c>
      <c r="BV425" s="3" t="str">
        <f t="shared" si="265"/>
        <v>No</v>
      </c>
      <c r="BW425" s="3">
        <f t="shared" si="266"/>
        <v>0</v>
      </c>
      <c r="BX425" s="3" t="str">
        <f t="shared" si="267"/>
        <v>No</v>
      </c>
      <c r="BY425" s="3">
        <f t="shared" si="268"/>
        <v>79308</v>
      </c>
      <c r="BZ425">
        <v>1</v>
      </c>
      <c r="CA425" s="3">
        <f t="shared" si="269"/>
        <v>79308</v>
      </c>
      <c r="CC425" s="3">
        <f t="shared" si="270"/>
        <v>0</v>
      </c>
      <c r="CD425" s="3">
        <f t="shared" si="271"/>
        <v>0</v>
      </c>
      <c r="CE425" s="3" t="str">
        <f t="shared" si="272"/>
        <v/>
      </c>
      <c r="CF425" s="3" t="e">
        <f>HLOOKUP(CE425,'Valuation Data'!$D$2:$K$5,4,FALSE)</f>
        <v>#N/A</v>
      </c>
      <c r="CG425" s="3">
        <f t="shared" si="273"/>
        <v>79308</v>
      </c>
      <c r="CH425" s="3" t="str">
        <f t="shared" si="274"/>
        <v>No</v>
      </c>
      <c r="CI425" s="3" t="str">
        <f>VLOOKUP(R425,'Use Codes &amp; County Type'!A:D,4,FALSE)</f>
        <v>R</v>
      </c>
      <c r="CJ425" s="3" t="str">
        <f t="shared" si="275"/>
        <v>No</v>
      </c>
      <c r="CK425" s="3" t="str">
        <f t="shared" si="276"/>
        <v>No</v>
      </c>
      <c r="CL425" s="3">
        <f t="shared" si="277"/>
        <v>0.35</v>
      </c>
      <c r="CM425" s="3">
        <f t="shared" si="278"/>
        <v>27757.8</v>
      </c>
      <c r="CN425" s="3">
        <f t="shared" si="279"/>
        <v>5713.08</v>
      </c>
      <c r="CO425" s="3">
        <f t="shared" si="280"/>
        <v>22044.720000000001</v>
      </c>
      <c r="CP425" s="3">
        <f t="shared" si="281"/>
        <v>7.2036616734755629E-2</v>
      </c>
      <c r="CR425" s="3" t="str">
        <f t="shared" si="282"/>
        <v>No</v>
      </c>
      <c r="CV425" s="3" t="str">
        <f t="shared" si="283"/>
        <v>*Bid</v>
      </c>
      <c r="CW425" s="3">
        <f t="shared" si="284"/>
        <v>424</v>
      </c>
      <c r="CX425" s="3">
        <f t="shared" si="285"/>
        <v>1428.27</v>
      </c>
      <c r="CY425" s="3" t="str">
        <f t="shared" si="286"/>
        <v>Ok</v>
      </c>
      <c r="CZ425">
        <v>0</v>
      </c>
      <c r="DA425">
        <v>0</v>
      </c>
    </row>
    <row r="426" spans="1:105" x14ac:dyDescent="0.25">
      <c r="A426">
        <v>425</v>
      </c>
      <c r="B426" t="s">
        <v>3</v>
      </c>
      <c r="C426" t="s">
        <v>534</v>
      </c>
      <c r="D426">
        <v>1246.05</v>
      </c>
      <c r="E426">
        <v>2017</v>
      </c>
      <c r="F426">
        <v>1246.05</v>
      </c>
      <c r="G426">
        <v>1246.05</v>
      </c>
      <c r="H426" s="3">
        <f t="shared" si="246"/>
        <v>0</v>
      </c>
      <c r="I426">
        <v>37572</v>
      </c>
      <c r="J426" t="s">
        <v>2730</v>
      </c>
      <c r="K426" t="s">
        <v>2738</v>
      </c>
      <c r="L426">
        <v>32046</v>
      </c>
      <c r="M426" t="s">
        <v>3045</v>
      </c>
      <c r="N426" t="s">
        <v>4753</v>
      </c>
      <c r="O426">
        <v>-81.896542564597397</v>
      </c>
      <c r="P426">
        <v>30.7038072829003</v>
      </c>
      <c r="Q426" t="s">
        <v>5083</v>
      </c>
      <c r="R426">
        <v>1</v>
      </c>
      <c r="S426" t="s">
        <v>6539</v>
      </c>
      <c r="T426">
        <v>1001</v>
      </c>
      <c r="U426" t="s">
        <v>6582</v>
      </c>
      <c r="V426">
        <v>2017</v>
      </c>
      <c r="W426">
        <v>74151</v>
      </c>
      <c r="X426">
        <v>2017</v>
      </c>
      <c r="Y426">
        <v>74151</v>
      </c>
      <c r="Z426">
        <v>1122.56</v>
      </c>
      <c r="AA426" s="3">
        <f t="shared" si="247"/>
        <v>0.90089482765539097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 s="3" t="str">
        <f t="shared" si="248"/>
        <v>No</v>
      </c>
      <c r="AQ426" s="3" t="str">
        <f t="shared" si="249"/>
        <v>No</v>
      </c>
      <c r="AR426" s="3" t="str">
        <f t="shared" si="250"/>
        <v>No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 t="s">
        <v>6634</v>
      </c>
      <c r="AZ426" t="s">
        <v>6638</v>
      </c>
      <c r="BA426">
        <v>0</v>
      </c>
      <c r="BB426" t="s">
        <v>6616</v>
      </c>
      <c r="BC426">
        <v>0</v>
      </c>
      <c r="BD426" s="4" t="str">
        <f t="shared" si="251"/>
        <v>No</v>
      </c>
      <c r="BE426" t="s">
        <v>6640</v>
      </c>
      <c r="BF426" s="3" t="str">
        <f t="shared" si="252"/>
        <v>No</v>
      </c>
      <c r="BG426" t="s">
        <v>6645</v>
      </c>
      <c r="BH426" s="3" t="str">
        <f t="shared" si="253"/>
        <v>37572 PINERIDGE RD</v>
      </c>
      <c r="BI426" s="3" t="str">
        <f t="shared" si="254"/>
        <v>Hilliard</v>
      </c>
      <c r="BJ426" s="3" t="str">
        <f t="shared" si="255"/>
        <v>Florida</v>
      </c>
      <c r="BK426" s="3">
        <f t="shared" si="256"/>
        <v>32046</v>
      </c>
      <c r="BL426" s="3" t="str">
        <f t="shared" si="257"/>
        <v>37572 PINERIDGE RD HILLIARD FL 32046</v>
      </c>
      <c r="BM426" s="3" t="str">
        <f t="shared" si="258"/>
        <v/>
      </c>
      <c r="BN426" s="3" t="str">
        <f t="shared" si="259"/>
        <v>Pass</v>
      </c>
      <c r="BO426" s="3" t="str">
        <f t="shared" si="260"/>
        <v>No</v>
      </c>
      <c r="BP426" s="3" t="str">
        <f t="shared" si="261"/>
        <v>FV&lt;$10K</v>
      </c>
      <c r="BQ426" t="s">
        <v>6650</v>
      </c>
      <c r="BR426" s="3" t="str">
        <f t="shared" si="262"/>
        <v>No, &lt; $20K Lien</v>
      </c>
      <c r="BS426" s="3" t="str">
        <f t="shared" si="263"/>
        <v>No, Lien &lt; $20K</v>
      </c>
      <c r="BT426" t="s">
        <v>6650</v>
      </c>
      <c r="BU426" s="3" t="str">
        <f t="shared" si="264"/>
        <v>No</v>
      </c>
      <c r="BV426" s="3" t="str">
        <f t="shared" si="265"/>
        <v>No</v>
      </c>
      <c r="BW426" s="3">
        <f t="shared" si="266"/>
        <v>0</v>
      </c>
      <c r="BX426" s="3" t="str">
        <f t="shared" si="267"/>
        <v>No</v>
      </c>
      <c r="BY426" s="3">
        <f t="shared" si="268"/>
        <v>74151</v>
      </c>
      <c r="BZ426">
        <v>1</v>
      </c>
      <c r="CA426" s="3">
        <f t="shared" si="269"/>
        <v>74151</v>
      </c>
      <c r="CC426" s="3">
        <f t="shared" si="270"/>
        <v>0</v>
      </c>
      <c r="CD426" s="3">
        <f t="shared" si="271"/>
        <v>0</v>
      </c>
      <c r="CE426" s="3" t="str">
        <f t="shared" si="272"/>
        <v/>
      </c>
      <c r="CF426" s="3" t="e">
        <f>HLOOKUP(CE426,'Valuation Data'!$D$2:$K$5,4,FALSE)</f>
        <v>#N/A</v>
      </c>
      <c r="CG426" s="3">
        <f t="shared" si="273"/>
        <v>74151</v>
      </c>
      <c r="CH426" s="3" t="str">
        <f t="shared" si="274"/>
        <v>No</v>
      </c>
      <c r="CI426" s="3" t="str">
        <f>VLOOKUP(R426,'Use Codes &amp; County Type'!A:D,4,FALSE)</f>
        <v>S</v>
      </c>
      <c r="CJ426" s="3" t="str">
        <f t="shared" si="275"/>
        <v>No</v>
      </c>
      <c r="CK426" s="3" t="str">
        <f t="shared" si="276"/>
        <v>No</v>
      </c>
      <c r="CL426" s="3">
        <f t="shared" si="277"/>
        <v>0.35</v>
      </c>
      <c r="CM426" s="3">
        <f t="shared" si="278"/>
        <v>25952.85</v>
      </c>
      <c r="CN426" s="3">
        <f t="shared" si="279"/>
        <v>4984.2</v>
      </c>
      <c r="CO426" s="3">
        <f t="shared" si="280"/>
        <v>20968.649999999998</v>
      </c>
      <c r="CP426" s="3">
        <f t="shared" si="281"/>
        <v>6.721689525427843E-2</v>
      </c>
      <c r="CR426" s="3" t="str">
        <f t="shared" si="282"/>
        <v>No</v>
      </c>
      <c r="CV426" s="3" t="str">
        <f t="shared" si="283"/>
        <v>*Bid</v>
      </c>
      <c r="CW426" s="3">
        <f t="shared" si="284"/>
        <v>425</v>
      </c>
      <c r="CX426" s="3">
        <f t="shared" si="285"/>
        <v>1246.05</v>
      </c>
      <c r="CY426" s="3" t="str">
        <f t="shared" si="286"/>
        <v>Ok</v>
      </c>
      <c r="CZ426">
        <v>0</v>
      </c>
      <c r="DA426">
        <v>0</v>
      </c>
    </row>
    <row r="427" spans="1:105" x14ac:dyDescent="0.25">
      <c r="A427">
        <v>426</v>
      </c>
      <c r="B427" t="s">
        <v>3</v>
      </c>
      <c r="C427" t="s">
        <v>535</v>
      </c>
      <c r="D427">
        <v>1036.46</v>
      </c>
      <c r="E427">
        <v>2017</v>
      </c>
      <c r="F427">
        <v>1036.46</v>
      </c>
      <c r="G427">
        <v>1036.46</v>
      </c>
      <c r="H427" s="3">
        <f t="shared" si="246"/>
        <v>0</v>
      </c>
      <c r="I427">
        <v>37610</v>
      </c>
      <c r="J427" t="s">
        <v>2730</v>
      </c>
      <c r="K427" t="s">
        <v>2738</v>
      </c>
      <c r="L427">
        <v>32046</v>
      </c>
      <c r="M427" t="s">
        <v>3046</v>
      </c>
      <c r="N427" t="s">
        <v>4753</v>
      </c>
      <c r="O427">
        <v>-81.896536165869193</v>
      </c>
      <c r="P427">
        <v>30.7044480404798</v>
      </c>
      <c r="Q427" t="s">
        <v>5084</v>
      </c>
      <c r="R427">
        <v>1</v>
      </c>
      <c r="S427" t="s">
        <v>6539</v>
      </c>
      <c r="T427">
        <v>1001</v>
      </c>
      <c r="U427" t="s">
        <v>6582</v>
      </c>
      <c r="V427">
        <v>2017</v>
      </c>
      <c r="W427">
        <v>100455</v>
      </c>
      <c r="X427">
        <v>2017</v>
      </c>
      <c r="Y427">
        <v>117888</v>
      </c>
      <c r="Z427">
        <v>928.77</v>
      </c>
      <c r="AA427" s="3">
        <f t="shared" si="247"/>
        <v>0.89609825753044015</v>
      </c>
      <c r="AD427" t="s">
        <v>6616</v>
      </c>
      <c r="AI427" t="s">
        <v>6618</v>
      </c>
      <c r="AJ427" t="s">
        <v>6618</v>
      </c>
      <c r="AK427">
        <v>0</v>
      </c>
      <c r="AL427">
        <v>0</v>
      </c>
      <c r="AM427">
        <v>0</v>
      </c>
      <c r="AN427">
        <v>0</v>
      </c>
      <c r="AO427">
        <v>0</v>
      </c>
      <c r="AP427" s="3" t="str">
        <f t="shared" si="248"/>
        <v>No</v>
      </c>
      <c r="AQ427" s="3" t="str">
        <f t="shared" si="249"/>
        <v>No</v>
      </c>
      <c r="AR427" s="3" t="str">
        <f t="shared" si="250"/>
        <v>No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 t="s">
        <v>6634</v>
      </c>
      <c r="AZ427" t="s">
        <v>6638</v>
      </c>
      <c r="BA427">
        <v>0</v>
      </c>
      <c r="BB427" t="s">
        <v>6617</v>
      </c>
      <c r="BC427" t="s">
        <v>6616</v>
      </c>
      <c r="BD427" s="4" t="str">
        <f t="shared" si="251"/>
        <v>No</v>
      </c>
      <c r="BE427" t="s">
        <v>6640</v>
      </c>
      <c r="BF427" s="3" t="str">
        <f t="shared" si="252"/>
        <v>No</v>
      </c>
      <c r="BG427" t="s">
        <v>6645</v>
      </c>
      <c r="BH427" s="3" t="str">
        <f t="shared" si="253"/>
        <v>37610 PINERIDGE RD</v>
      </c>
      <c r="BI427" s="3" t="str">
        <f t="shared" si="254"/>
        <v>Hilliard</v>
      </c>
      <c r="BJ427" s="3" t="str">
        <f t="shared" si="255"/>
        <v>Florida</v>
      </c>
      <c r="BK427" s="3">
        <f t="shared" si="256"/>
        <v>32046</v>
      </c>
      <c r="BL427" s="3" t="str">
        <f t="shared" si="257"/>
        <v>37610 PINERIDGE RD HILLIARD FL 32046</v>
      </c>
      <c r="BM427" s="3" t="str">
        <f t="shared" si="258"/>
        <v/>
      </c>
      <c r="BN427" s="3" t="str">
        <f t="shared" si="259"/>
        <v>Pass</v>
      </c>
      <c r="BO427" s="3" t="str">
        <f t="shared" si="260"/>
        <v>No</v>
      </c>
      <c r="BP427" s="3" t="str">
        <f t="shared" si="261"/>
        <v>FV&lt;$10K</v>
      </c>
      <c r="BQ427" t="s">
        <v>6650</v>
      </c>
      <c r="BR427" s="3" t="str">
        <f t="shared" si="262"/>
        <v>No, &lt; $20K Lien</v>
      </c>
      <c r="BS427" s="3" t="str">
        <f t="shared" si="263"/>
        <v>No, Lien &lt; $20K</v>
      </c>
      <c r="BT427" t="s">
        <v>6650</v>
      </c>
      <c r="BU427" s="3" t="str">
        <f t="shared" si="264"/>
        <v>No</v>
      </c>
      <c r="BV427" s="3" t="str">
        <f t="shared" si="265"/>
        <v>No</v>
      </c>
      <c r="BW427" s="3">
        <f t="shared" si="266"/>
        <v>0</v>
      </c>
      <c r="BX427" s="3" t="str">
        <f t="shared" si="267"/>
        <v>No</v>
      </c>
      <c r="BY427" s="3">
        <f t="shared" si="268"/>
        <v>100455</v>
      </c>
      <c r="BZ427">
        <v>1</v>
      </c>
      <c r="CA427" s="3">
        <f t="shared" si="269"/>
        <v>100455</v>
      </c>
      <c r="CC427" s="3">
        <f t="shared" si="270"/>
        <v>0</v>
      </c>
      <c r="CD427" s="3">
        <f t="shared" si="271"/>
        <v>0</v>
      </c>
      <c r="CE427" s="3" t="str">
        <f t="shared" si="272"/>
        <v/>
      </c>
      <c r="CF427" s="3" t="e">
        <f>HLOOKUP(CE427,'Valuation Data'!$D$2:$K$5,4,FALSE)</f>
        <v>#N/A</v>
      </c>
      <c r="CG427" s="3">
        <f t="shared" si="273"/>
        <v>100455</v>
      </c>
      <c r="CH427" s="3" t="str">
        <f t="shared" si="274"/>
        <v>No</v>
      </c>
      <c r="CI427" s="3" t="str">
        <f>VLOOKUP(R427,'Use Codes &amp; County Type'!A:D,4,FALSE)</f>
        <v>S</v>
      </c>
      <c r="CJ427" s="3" t="str">
        <f t="shared" si="275"/>
        <v>No</v>
      </c>
      <c r="CK427" s="3" t="str">
        <f t="shared" si="276"/>
        <v>Yes</v>
      </c>
      <c r="CL427" s="3">
        <f t="shared" si="277"/>
        <v>0.67</v>
      </c>
      <c r="CM427" s="3">
        <f t="shared" si="278"/>
        <v>67304.850000000006</v>
      </c>
      <c r="CN427" s="3">
        <f t="shared" si="279"/>
        <v>4145.84</v>
      </c>
      <c r="CO427" s="3">
        <f t="shared" si="280"/>
        <v>63159.010000000009</v>
      </c>
      <c r="CP427" s="3">
        <f t="shared" si="281"/>
        <v>4.1270618684983329E-2</v>
      </c>
      <c r="CR427" s="3" t="str">
        <f t="shared" si="282"/>
        <v>No</v>
      </c>
      <c r="CV427" s="3" t="str">
        <f t="shared" si="283"/>
        <v>*Bid</v>
      </c>
      <c r="CW427" s="3">
        <f t="shared" si="284"/>
        <v>426</v>
      </c>
      <c r="CX427" s="3">
        <f t="shared" si="285"/>
        <v>1036.46</v>
      </c>
      <c r="CY427" s="3" t="str">
        <f t="shared" si="286"/>
        <v>Ok</v>
      </c>
      <c r="CZ427">
        <v>0</v>
      </c>
      <c r="DA427">
        <v>0</v>
      </c>
    </row>
    <row r="428" spans="1:105" x14ac:dyDescent="0.25">
      <c r="A428">
        <v>427</v>
      </c>
      <c r="B428" t="s">
        <v>3</v>
      </c>
      <c r="C428" t="s">
        <v>536</v>
      </c>
      <c r="D428">
        <v>519.78</v>
      </c>
      <c r="E428">
        <v>2017</v>
      </c>
      <c r="F428">
        <v>519.78</v>
      </c>
      <c r="G428">
        <v>519.78</v>
      </c>
      <c r="H428" s="3">
        <f t="shared" si="246"/>
        <v>0</v>
      </c>
      <c r="I428">
        <v>37595</v>
      </c>
      <c r="J428" t="s">
        <v>2730</v>
      </c>
      <c r="K428" t="s">
        <v>2738</v>
      </c>
      <c r="L428">
        <v>32046</v>
      </c>
      <c r="M428" t="s">
        <v>3047</v>
      </c>
      <c r="N428" t="s">
        <v>4753</v>
      </c>
      <c r="O428">
        <v>-81.899699621721297</v>
      </c>
      <c r="P428">
        <v>30.704187350705901</v>
      </c>
      <c r="Q428" t="s">
        <v>5085</v>
      </c>
      <c r="R428">
        <v>1</v>
      </c>
      <c r="S428" t="s">
        <v>6539</v>
      </c>
      <c r="T428">
        <v>1001</v>
      </c>
      <c r="U428" t="s">
        <v>6582</v>
      </c>
      <c r="V428">
        <v>2017</v>
      </c>
      <c r="W428">
        <v>129725</v>
      </c>
      <c r="X428">
        <v>2017</v>
      </c>
      <c r="Y428">
        <v>129725</v>
      </c>
      <c r="Z428">
        <v>1963.87</v>
      </c>
      <c r="AA428" s="3">
        <f t="shared" si="247"/>
        <v>3.7782715764361847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 s="3" t="str">
        <f t="shared" si="248"/>
        <v>No</v>
      </c>
      <c r="AQ428" s="3" t="str">
        <f t="shared" si="249"/>
        <v>No</v>
      </c>
      <c r="AR428" s="3" t="str">
        <f t="shared" si="250"/>
        <v>No</v>
      </c>
      <c r="AS428">
        <v>0</v>
      </c>
      <c r="AT428">
        <v>0</v>
      </c>
      <c r="AU428">
        <v>55000</v>
      </c>
      <c r="AV428" t="s">
        <v>6621</v>
      </c>
      <c r="AW428">
        <v>0</v>
      </c>
      <c r="AX428">
        <v>0</v>
      </c>
      <c r="AY428" t="s">
        <v>6634</v>
      </c>
      <c r="AZ428">
        <v>0</v>
      </c>
      <c r="BA428">
        <v>0</v>
      </c>
      <c r="BB428" t="s">
        <v>6616</v>
      </c>
      <c r="BC428">
        <v>0</v>
      </c>
      <c r="BD428" s="4" t="str">
        <f t="shared" si="251"/>
        <v>No</v>
      </c>
      <c r="BE428" t="s">
        <v>6640</v>
      </c>
      <c r="BF428" s="3" t="str">
        <f t="shared" si="252"/>
        <v>No</v>
      </c>
      <c r="BG428" t="s">
        <v>6645</v>
      </c>
      <c r="BH428" s="3" t="str">
        <f t="shared" si="253"/>
        <v>37595 OLD PINERIDGE RD</v>
      </c>
      <c r="BI428" s="3" t="str">
        <f t="shared" si="254"/>
        <v>Hilliard</v>
      </c>
      <c r="BJ428" s="3" t="str">
        <f t="shared" si="255"/>
        <v>Florida</v>
      </c>
      <c r="BK428" s="3">
        <f t="shared" si="256"/>
        <v>32046</v>
      </c>
      <c r="BL428" s="3" t="str">
        <f t="shared" si="257"/>
        <v>37595 OLD PINERIDGE RD HILLIARD FL 32046</v>
      </c>
      <c r="BM428" s="3" t="str">
        <f t="shared" si="258"/>
        <v>L</v>
      </c>
      <c r="BN428" s="3" t="str">
        <f t="shared" si="259"/>
        <v>Pass</v>
      </c>
      <c r="BO428" s="3" t="str">
        <f t="shared" si="260"/>
        <v>No</v>
      </c>
      <c r="BP428" s="3" t="str">
        <f t="shared" si="261"/>
        <v>FV&lt;$10K</v>
      </c>
      <c r="BQ428" t="s">
        <v>6650</v>
      </c>
      <c r="BR428" s="3" t="str">
        <f t="shared" si="262"/>
        <v>No, &lt; $20K Lien</v>
      </c>
      <c r="BS428" s="3" t="str">
        <f t="shared" si="263"/>
        <v>No, Lien &lt; $20K</v>
      </c>
      <c r="BT428" t="s">
        <v>6650</v>
      </c>
      <c r="BU428" s="3" t="str">
        <f t="shared" si="264"/>
        <v>No</v>
      </c>
      <c r="BV428" s="3" t="str">
        <f t="shared" si="265"/>
        <v>No</v>
      </c>
      <c r="BW428" s="3">
        <f t="shared" si="266"/>
        <v>0</v>
      </c>
      <c r="BX428" s="3" t="str">
        <f t="shared" si="267"/>
        <v>No</v>
      </c>
      <c r="BY428" s="3">
        <f t="shared" si="268"/>
        <v>129725</v>
      </c>
      <c r="BZ428">
        <v>1</v>
      </c>
      <c r="CA428" s="3">
        <f t="shared" si="269"/>
        <v>129725</v>
      </c>
      <c r="CC428" s="3">
        <f t="shared" si="270"/>
        <v>0</v>
      </c>
      <c r="CD428" s="3">
        <f t="shared" si="271"/>
        <v>0</v>
      </c>
      <c r="CE428" s="3" t="str">
        <f t="shared" si="272"/>
        <v/>
      </c>
      <c r="CF428" s="3" t="e">
        <f>HLOOKUP(CE428,'Valuation Data'!$D$2:$K$5,4,FALSE)</f>
        <v>#N/A</v>
      </c>
      <c r="CG428" s="3">
        <f t="shared" si="273"/>
        <v>129725</v>
      </c>
      <c r="CH428" s="3" t="str">
        <f t="shared" si="274"/>
        <v>No</v>
      </c>
      <c r="CI428" s="3" t="str">
        <f>VLOOKUP(R428,'Use Codes &amp; County Type'!A:D,4,FALSE)</f>
        <v>S</v>
      </c>
      <c r="CJ428" s="3" t="str">
        <f t="shared" si="275"/>
        <v>No</v>
      </c>
      <c r="CK428" s="3" t="str">
        <f t="shared" si="276"/>
        <v>No</v>
      </c>
      <c r="CL428" s="3">
        <f t="shared" si="277"/>
        <v>0.35</v>
      </c>
      <c r="CM428" s="3">
        <f t="shared" si="278"/>
        <v>45403.75</v>
      </c>
      <c r="CN428" s="3">
        <f t="shared" si="279"/>
        <v>6411.3899999999994</v>
      </c>
      <c r="CO428" s="3">
        <f t="shared" si="280"/>
        <v>38992.36</v>
      </c>
      <c r="CP428" s="3">
        <f t="shared" si="281"/>
        <v>4.9422933127770276E-2</v>
      </c>
      <c r="CR428" s="3" t="str">
        <f t="shared" si="282"/>
        <v>No</v>
      </c>
      <c r="CV428" s="3" t="str">
        <f t="shared" si="283"/>
        <v>*Bid</v>
      </c>
      <c r="CW428" s="3">
        <f t="shared" si="284"/>
        <v>427</v>
      </c>
      <c r="CX428" s="3">
        <f t="shared" si="285"/>
        <v>519.78</v>
      </c>
      <c r="CY428" s="3" t="str">
        <f t="shared" si="286"/>
        <v>Ok</v>
      </c>
      <c r="CZ428">
        <v>0</v>
      </c>
      <c r="DA428">
        <v>0</v>
      </c>
    </row>
    <row r="429" spans="1:105" x14ac:dyDescent="0.25">
      <c r="A429">
        <v>428</v>
      </c>
      <c r="B429" t="s">
        <v>3</v>
      </c>
      <c r="C429" t="s">
        <v>537</v>
      </c>
      <c r="D429">
        <v>194.19</v>
      </c>
      <c r="E429">
        <v>2017</v>
      </c>
      <c r="F429" t="e">
        <f>NA()</f>
        <v>#N/A</v>
      </c>
      <c r="G429" t="e">
        <f>NA()</f>
        <v>#N/A</v>
      </c>
      <c r="H429" s="3" t="e">
        <f t="shared" si="246"/>
        <v>#N/A</v>
      </c>
      <c r="I429" t="e">
        <f>NA()</f>
        <v>#N/A</v>
      </c>
      <c r="J429" t="e">
        <f>NA()</f>
        <v>#N/A</v>
      </c>
      <c r="K429" t="e">
        <f>NA()</f>
        <v>#N/A</v>
      </c>
      <c r="L429" t="e">
        <f>NA()</f>
        <v>#N/A</v>
      </c>
      <c r="M429" t="e">
        <f>NA()</f>
        <v>#N/A</v>
      </c>
      <c r="N429" t="e">
        <f>NA()</f>
        <v>#N/A</v>
      </c>
      <c r="O429" t="e">
        <f>NA()</f>
        <v>#N/A</v>
      </c>
      <c r="P429" t="e">
        <f>NA()</f>
        <v>#N/A</v>
      </c>
      <c r="Q429" t="e">
        <f>NA()</f>
        <v>#N/A</v>
      </c>
      <c r="R429">
        <v>2</v>
      </c>
      <c r="S429" t="s">
        <v>6535</v>
      </c>
      <c r="T429" t="e">
        <f>NA()</f>
        <v>#N/A</v>
      </c>
      <c r="U429" t="e">
        <f>NA()</f>
        <v>#N/A</v>
      </c>
      <c r="V429">
        <v>2017</v>
      </c>
      <c r="W429">
        <v>34905</v>
      </c>
      <c r="X429" t="e">
        <f>NA()</f>
        <v>#N/A</v>
      </c>
      <c r="Y429" t="e">
        <f>NA()</f>
        <v>#N/A</v>
      </c>
      <c r="Z429" t="e">
        <f>NA()</f>
        <v>#N/A</v>
      </c>
      <c r="AA429" s="3">
        <f t="shared" si="247"/>
        <v>0</v>
      </c>
      <c r="AB429" t="s">
        <v>6617</v>
      </c>
      <c r="AC429" t="s">
        <v>6616</v>
      </c>
      <c r="AD429" t="s">
        <v>6616</v>
      </c>
      <c r="AE429" t="s">
        <v>6616</v>
      </c>
      <c r="AF429" t="s">
        <v>6616</v>
      </c>
      <c r="AG429" t="s">
        <v>6616</v>
      </c>
      <c r="AH429" t="s">
        <v>6616</v>
      </c>
      <c r="AI429" t="e">
        <f>NA()</f>
        <v>#N/A</v>
      </c>
      <c r="AJ429" t="e">
        <f>NA()</f>
        <v>#N/A</v>
      </c>
      <c r="AK429" t="e">
        <f>NA()</f>
        <v>#N/A</v>
      </c>
      <c r="AL429" t="e">
        <f>NA()</f>
        <v>#N/A</v>
      </c>
      <c r="AM429" t="e">
        <f>NA()</f>
        <v>#N/A</v>
      </c>
      <c r="AN429" t="e">
        <f>NA()</f>
        <v>#N/A</v>
      </c>
      <c r="AO429" t="e">
        <f>NA()</f>
        <v>#N/A</v>
      </c>
      <c r="AP429" s="3" t="str">
        <f t="shared" si="248"/>
        <v>Yes</v>
      </c>
      <c r="AQ429" s="3" t="str">
        <f t="shared" si="249"/>
        <v>No</v>
      </c>
      <c r="AR429" s="3" t="str">
        <f t="shared" si="250"/>
        <v>Yes</v>
      </c>
      <c r="AS429" t="e">
        <f>NA()</f>
        <v>#N/A</v>
      </c>
      <c r="AT429" t="e">
        <f>NA()</f>
        <v>#N/A</v>
      </c>
      <c r="AU429" t="e">
        <f>NA()</f>
        <v>#N/A</v>
      </c>
      <c r="AV429" t="e">
        <f>NA()</f>
        <v>#N/A</v>
      </c>
      <c r="AW429" t="e">
        <f>NA()</f>
        <v>#N/A</v>
      </c>
      <c r="AX429" t="e">
        <f>NA()</f>
        <v>#N/A</v>
      </c>
      <c r="AY429" t="e">
        <f>NA()</f>
        <v>#N/A</v>
      </c>
      <c r="AZ429" t="e">
        <f>NA()</f>
        <v>#N/A</v>
      </c>
      <c r="BA429">
        <v>1</v>
      </c>
      <c r="BB429" t="s">
        <v>6617</v>
      </c>
      <c r="BC429" t="e">
        <f>NA()</f>
        <v>#N/A</v>
      </c>
      <c r="BD429" s="4" t="str">
        <f t="shared" si="251"/>
        <v>No</v>
      </c>
      <c r="BE429" t="e">
        <f>NA()</f>
        <v>#N/A</v>
      </c>
      <c r="BF429" s="3" t="str">
        <f t="shared" si="252"/>
        <v>No</v>
      </c>
      <c r="BG429" t="e">
        <f>NA()</f>
        <v>#N/A</v>
      </c>
      <c r="BH429" s="3" t="e">
        <f t="shared" si="253"/>
        <v>#N/A</v>
      </c>
      <c r="BI429" s="3" t="e">
        <f t="shared" si="254"/>
        <v>#N/A</v>
      </c>
      <c r="BJ429" s="3" t="e">
        <f t="shared" si="255"/>
        <v>#N/A</v>
      </c>
      <c r="BK429" s="3" t="e">
        <f t="shared" si="256"/>
        <v>#N/A</v>
      </c>
      <c r="BL429" s="3" t="e">
        <f t="shared" si="257"/>
        <v>#N/A</v>
      </c>
      <c r="BM429" s="3" t="e">
        <f t="shared" si="258"/>
        <v>#N/A</v>
      </c>
      <c r="BN429" s="3" t="str">
        <f t="shared" si="259"/>
        <v>Pass</v>
      </c>
      <c r="BO429" s="3" t="e">
        <f t="shared" si="260"/>
        <v>#N/A</v>
      </c>
      <c r="BP429" s="3" t="str">
        <f t="shared" si="261"/>
        <v>FV&lt;$10K</v>
      </c>
      <c r="BQ429" t="s">
        <v>6650</v>
      </c>
      <c r="BR429" s="3" t="str">
        <f t="shared" si="262"/>
        <v>No, &lt; $20K Lien</v>
      </c>
      <c r="BS429" s="3" t="str">
        <f t="shared" si="263"/>
        <v>No, Lien &lt; $20K</v>
      </c>
      <c r="BT429" t="s">
        <v>6650</v>
      </c>
      <c r="BU429" s="3" t="str">
        <f t="shared" si="264"/>
        <v>Yes</v>
      </c>
      <c r="BV429" s="3" t="str">
        <f t="shared" si="265"/>
        <v>No</v>
      </c>
      <c r="BW429" s="3">
        <f t="shared" si="266"/>
        <v>1</v>
      </c>
      <c r="BX429" s="3" t="str">
        <f t="shared" si="267"/>
        <v>No</v>
      </c>
      <c r="BY429" s="3">
        <f t="shared" si="268"/>
        <v>34905</v>
      </c>
      <c r="BZ429">
        <v>1</v>
      </c>
      <c r="CA429" s="3">
        <f t="shared" si="269"/>
        <v>34905</v>
      </c>
      <c r="CC429" s="3" t="e">
        <f t="shared" si="270"/>
        <v>#N/A</v>
      </c>
      <c r="CD429" s="3" t="e">
        <f t="shared" si="271"/>
        <v>#N/A</v>
      </c>
      <c r="CE429" s="3" t="str">
        <f t="shared" si="272"/>
        <v/>
      </c>
      <c r="CF429" s="3" t="e">
        <f>HLOOKUP(CE429,'Valuation Data'!$D$2:$K$5,4,FALSE)</f>
        <v>#N/A</v>
      </c>
      <c r="CG429" s="3">
        <f t="shared" si="273"/>
        <v>34905</v>
      </c>
      <c r="CH429" s="3" t="str">
        <f t="shared" si="274"/>
        <v>No</v>
      </c>
      <c r="CI429" s="3" t="str">
        <f>VLOOKUP(R429,'Use Codes &amp; County Type'!A:D,4,FALSE)</f>
        <v>R</v>
      </c>
      <c r="CJ429" s="3" t="str">
        <f t="shared" si="275"/>
        <v>No</v>
      </c>
      <c r="CK429" s="3" t="str">
        <f t="shared" si="276"/>
        <v>Yes</v>
      </c>
      <c r="CL429" s="3">
        <f t="shared" si="277"/>
        <v>0.67</v>
      </c>
      <c r="CM429" s="3">
        <f t="shared" si="278"/>
        <v>23386.350000000002</v>
      </c>
      <c r="CN429" s="3" t="e">
        <f t="shared" si="279"/>
        <v>#N/A</v>
      </c>
      <c r="CO429" s="3" t="e">
        <f t="shared" si="280"/>
        <v>#N/A</v>
      </c>
      <c r="CP429" s="3" t="e">
        <f t="shared" si="281"/>
        <v>#N/A</v>
      </c>
      <c r="CR429" s="3" t="str">
        <f t="shared" si="282"/>
        <v>No</v>
      </c>
      <c r="CV429" s="3" t="str">
        <f t="shared" si="283"/>
        <v>County Held Lien</v>
      </c>
      <c r="CW429" s="3">
        <f t="shared" si="284"/>
        <v>428</v>
      </c>
      <c r="CX429" s="3">
        <f t="shared" si="285"/>
        <v>194.19</v>
      </c>
      <c r="CY429" s="3" t="str">
        <f t="shared" si="286"/>
        <v>Ok</v>
      </c>
      <c r="CZ429" t="e">
        <f>NA()</f>
        <v>#N/A</v>
      </c>
      <c r="DA429" t="e">
        <f>NA()</f>
        <v>#N/A</v>
      </c>
    </row>
    <row r="430" spans="1:105" x14ac:dyDescent="0.25">
      <c r="A430">
        <v>429</v>
      </c>
      <c r="B430" t="s">
        <v>3</v>
      </c>
      <c r="C430" t="s">
        <v>538</v>
      </c>
      <c r="D430">
        <v>513.54</v>
      </c>
      <c r="E430">
        <v>2017</v>
      </c>
      <c r="F430" t="e">
        <f>NA()</f>
        <v>#N/A</v>
      </c>
      <c r="G430" t="e">
        <f>NA()</f>
        <v>#N/A</v>
      </c>
      <c r="H430" s="3" t="e">
        <f t="shared" si="246"/>
        <v>#N/A</v>
      </c>
      <c r="I430" t="e">
        <f>NA()</f>
        <v>#N/A</v>
      </c>
      <c r="J430" t="e">
        <f>NA()</f>
        <v>#N/A</v>
      </c>
      <c r="K430" t="e">
        <f>NA()</f>
        <v>#N/A</v>
      </c>
      <c r="L430" t="e">
        <f>NA()</f>
        <v>#N/A</v>
      </c>
      <c r="M430" t="e">
        <f>NA()</f>
        <v>#N/A</v>
      </c>
      <c r="N430" t="e">
        <f>NA()</f>
        <v>#N/A</v>
      </c>
      <c r="O430" t="e">
        <f>NA()</f>
        <v>#N/A</v>
      </c>
      <c r="P430" t="e">
        <f>NA()</f>
        <v>#N/A</v>
      </c>
      <c r="Q430" t="e">
        <f>NA()</f>
        <v>#N/A</v>
      </c>
      <c r="R430">
        <v>2</v>
      </c>
      <c r="S430" t="s">
        <v>6535</v>
      </c>
      <c r="T430" t="e">
        <f>NA()</f>
        <v>#N/A</v>
      </c>
      <c r="U430" t="e">
        <f>NA()</f>
        <v>#N/A</v>
      </c>
      <c r="V430">
        <v>2017</v>
      </c>
      <c r="W430">
        <v>60120</v>
      </c>
      <c r="X430" t="e">
        <f>NA()</f>
        <v>#N/A</v>
      </c>
      <c r="Y430" t="e">
        <f>NA()</f>
        <v>#N/A</v>
      </c>
      <c r="Z430" t="e">
        <f>NA()</f>
        <v>#N/A</v>
      </c>
      <c r="AA430" s="3">
        <f t="shared" si="247"/>
        <v>0</v>
      </c>
      <c r="AE430" t="s">
        <v>6616</v>
      </c>
      <c r="AG430" t="s">
        <v>6616</v>
      </c>
      <c r="AH430" t="s">
        <v>6616</v>
      </c>
      <c r="AI430" t="e">
        <f>NA()</f>
        <v>#N/A</v>
      </c>
      <c r="AJ430" t="e">
        <f>NA()</f>
        <v>#N/A</v>
      </c>
      <c r="AK430" t="e">
        <f>NA()</f>
        <v>#N/A</v>
      </c>
      <c r="AL430" t="e">
        <f>NA()</f>
        <v>#N/A</v>
      </c>
      <c r="AM430" t="e">
        <f>NA()</f>
        <v>#N/A</v>
      </c>
      <c r="AN430" t="e">
        <f>NA()</f>
        <v>#N/A</v>
      </c>
      <c r="AO430" t="e">
        <f>NA()</f>
        <v>#N/A</v>
      </c>
      <c r="AP430" s="3" t="str">
        <f t="shared" si="248"/>
        <v>No</v>
      </c>
      <c r="AQ430" s="3" t="str">
        <f t="shared" si="249"/>
        <v>No</v>
      </c>
      <c r="AR430" s="3" t="str">
        <f t="shared" si="250"/>
        <v>No</v>
      </c>
      <c r="AS430" t="e">
        <f>NA()</f>
        <v>#N/A</v>
      </c>
      <c r="AT430" t="e">
        <f>NA()</f>
        <v>#N/A</v>
      </c>
      <c r="AU430" t="e">
        <f>NA()</f>
        <v>#N/A</v>
      </c>
      <c r="AV430" t="e">
        <f>NA()</f>
        <v>#N/A</v>
      </c>
      <c r="AW430" t="e">
        <f>NA()</f>
        <v>#N/A</v>
      </c>
      <c r="AX430" t="e">
        <f>NA()</f>
        <v>#N/A</v>
      </c>
      <c r="AY430" t="e">
        <f>NA()</f>
        <v>#N/A</v>
      </c>
      <c r="AZ430" t="e">
        <f>NA()</f>
        <v>#N/A</v>
      </c>
      <c r="BA430">
        <v>0</v>
      </c>
      <c r="BB430" t="s">
        <v>6617</v>
      </c>
      <c r="BC430" t="e">
        <f>NA()</f>
        <v>#N/A</v>
      </c>
      <c r="BD430" s="4" t="str">
        <f t="shared" si="251"/>
        <v>No</v>
      </c>
      <c r="BE430" t="e">
        <f>NA()</f>
        <v>#N/A</v>
      </c>
      <c r="BF430" s="3" t="str">
        <f t="shared" si="252"/>
        <v>No</v>
      </c>
      <c r="BG430" t="e">
        <f>NA()</f>
        <v>#N/A</v>
      </c>
      <c r="BH430" s="3" t="e">
        <f t="shared" si="253"/>
        <v>#N/A</v>
      </c>
      <c r="BI430" s="3" t="e">
        <f t="shared" si="254"/>
        <v>#N/A</v>
      </c>
      <c r="BJ430" s="3" t="e">
        <f t="shared" si="255"/>
        <v>#N/A</v>
      </c>
      <c r="BK430" s="3" t="e">
        <f t="shared" si="256"/>
        <v>#N/A</v>
      </c>
      <c r="BL430" s="3" t="e">
        <f t="shared" si="257"/>
        <v>#N/A</v>
      </c>
      <c r="BM430" s="3" t="e">
        <f t="shared" si="258"/>
        <v>#N/A</v>
      </c>
      <c r="BN430" s="3" t="str">
        <f t="shared" si="259"/>
        <v>Pass</v>
      </c>
      <c r="BO430" s="3" t="e">
        <f t="shared" si="260"/>
        <v>#N/A</v>
      </c>
      <c r="BP430" s="3" t="str">
        <f t="shared" si="261"/>
        <v>FV&lt;$10K</v>
      </c>
      <c r="BQ430" t="s">
        <v>6650</v>
      </c>
      <c r="BR430" s="3" t="str">
        <f t="shared" si="262"/>
        <v>No, &lt; $20K Lien</v>
      </c>
      <c r="BS430" s="3" t="str">
        <f t="shared" si="263"/>
        <v>No, Lien &lt; $20K</v>
      </c>
      <c r="BT430" t="s">
        <v>6650</v>
      </c>
      <c r="BU430" s="3" t="str">
        <f t="shared" si="264"/>
        <v>No</v>
      </c>
      <c r="BV430" s="3" t="str">
        <f t="shared" si="265"/>
        <v>No</v>
      </c>
      <c r="BW430" s="3">
        <f t="shared" si="266"/>
        <v>0</v>
      </c>
      <c r="BX430" s="3" t="str">
        <f t="shared" si="267"/>
        <v>No</v>
      </c>
      <c r="BY430" s="3">
        <f t="shared" si="268"/>
        <v>60120</v>
      </c>
      <c r="BZ430">
        <v>1</v>
      </c>
      <c r="CA430" s="3">
        <f t="shared" si="269"/>
        <v>60120</v>
      </c>
      <c r="CC430" s="3" t="e">
        <f t="shared" si="270"/>
        <v>#N/A</v>
      </c>
      <c r="CD430" s="3" t="e">
        <f t="shared" si="271"/>
        <v>#N/A</v>
      </c>
      <c r="CE430" s="3" t="str">
        <f t="shared" si="272"/>
        <v/>
      </c>
      <c r="CF430" s="3" t="e">
        <f>HLOOKUP(CE430,'Valuation Data'!$D$2:$K$5,4,FALSE)</f>
        <v>#N/A</v>
      </c>
      <c r="CG430" s="3">
        <f t="shared" si="273"/>
        <v>60120</v>
      </c>
      <c r="CH430" s="3" t="str">
        <f t="shared" si="274"/>
        <v>No</v>
      </c>
      <c r="CI430" s="3" t="str">
        <f>VLOOKUP(R430,'Use Codes &amp; County Type'!A:D,4,FALSE)</f>
        <v>R</v>
      </c>
      <c r="CJ430" s="3" t="str">
        <f t="shared" si="275"/>
        <v>No</v>
      </c>
      <c r="CK430" s="3" t="str">
        <f t="shared" si="276"/>
        <v>Yes</v>
      </c>
      <c r="CL430" s="3">
        <f t="shared" si="277"/>
        <v>0.67</v>
      </c>
      <c r="CM430" s="3">
        <f t="shared" si="278"/>
        <v>40280.400000000001</v>
      </c>
      <c r="CN430" s="3" t="e">
        <f t="shared" si="279"/>
        <v>#N/A</v>
      </c>
      <c r="CO430" s="3" t="e">
        <f t="shared" si="280"/>
        <v>#N/A</v>
      </c>
      <c r="CP430" s="3" t="e">
        <f t="shared" si="281"/>
        <v>#N/A</v>
      </c>
      <c r="CR430" s="3" t="e">
        <f t="shared" si="282"/>
        <v>#N/A</v>
      </c>
      <c r="CV430" s="3" t="e">
        <f t="shared" si="283"/>
        <v>#N/A</v>
      </c>
      <c r="CW430" s="3">
        <f t="shared" si="284"/>
        <v>429</v>
      </c>
      <c r="CX430" s="3">
        <f t="shared" si="285"/>
        <v>513.54</v>
      </c>
      <c r="CY430" s="3" t="e">
        <f t="shared" si="286"/>
        <v>#N/A</v>
      </c>
      <c r="CZ430" t="e">
        <f>NA()</f>
        <v>#N/A</v>
      </c>
      <c r="DA430" t="e">
        <f>NA()</f>
        <v>#N/A</v>
      </c>
    </row>
    <row r="431" spans="1:105" x14ac:dyDescent="0.25">
      <c r="A431">
        <v>430</v>
      </c>
      <c r="B431" t="s">
        <v>3</v>
      </c>
      <c r="C431" t="s">
        <v>539</v>
      </c>
      <c r="D431">
        <v>42.36</v>
      </c>
      <c r="E431">
        <v>2017</v>
      </c>
      <c r="F431" t="e">
        <f>NA()</f>
        <v>#N/A</v>
      </c>
      <c r="G431" t="e">
        <f>NA()</f>
        <v>#N/A</v>
      </c>
      <c r="H431" s="3" t="e">
        <f t="shared" si="246"/>
        <v>#N/A</v>
      </c>
      <c r="I431" t="e">
        <f>NA()</f>
        <v>#N/A</v>
      </c>
      <c r="J431" t="e">
        <f>NA()</f>
        <v>#N/A</v>
      </c>
      <c r="K431" t="e">
        <f>NA()</f>
        <v>#N/A</v>
      </c>
      <c r="L431" t="e">
        <f>NA()</f>
        <v>#N/A</v>
      </c>
      <c r="M431" t="e">
        <f>NA()</f>
        <v>#N/A</v>
      </c>
      <c r="N431" t="e">
        <f>NA()</f>
        <v>#N/A</v>
      </c>
      <c r="O431" t="e">
        <f>NA()</f>
        <v>#N/A</v>
      </c>
      <c r="P431" t="e">
        <f>NA()</f>
        <v>#N/A</v>
      </c>
      <c r="Q431" t="e">
        <f>NA()</f>
        <v>#N/A</v>
      </c>
      <c r="R431">
        <v>93</v>
      </c>
      <c r="S431" t="s">
        <v>6545</v>
      </c>
      <c r="T431" t="e">
        <f>NA()</f>
        <v>#N/A</v>
      </c>
      <c r="U431" t="e">
        <f>NA()</f>
        <v>#N/A</v>
      </c>
      <c r="V431">
        <v>2017</v>
      </c>
      <c r="W431">
        <v>633</v>
      </c>
      <c r="X431" t="e">
        <f>NA()</f>
        <v>#N/A</v>
      </c>
      <c r="Y431" t="e">
        <f>NA()</f>
        <v>#N/A</v>
      </c>
      <c r="Z431" t="e">
        <f>NA()</f>
        <v>#N/A</v>
      </c>
      <c r="AA431" s="3">
        <f t="shared" si="247"/>
        <v>0</v>
      </c>
      <c r="AB431" t="s">
        <v>6617</v>
      </c>
      <c r="AC431" t="s">
        <v>6617</v>
      </c>
      <c r="AD431" t="s">
        <v>6617</v>
      </c>
      <c r="AE431" t="s">
        <v>6617</v>
      </c>
      <c r="AF431" t="s">
        <v>6617</v>
      </c>
      <c r="AG431" t="s">
        <v>6617</v>
      </c>
      <c r="AI431" t="e">
        <f>NA()</f>
        <v>#N/A</v>
      </c>
      <c r="AJ431" t="e">
        <f>NA()</f>
        <v>#N/A</v>
      </c>
      <c r="AK431" t="e">
        <f>NA()</f>
        <v>#N/A</v>
      </c>
      <c r="AL431" t="e">
        <f>NA()</f>
        <v>#N/A</v>
      </c>
      <c r="AM431" t="e">
        <f>NA()</f>
        <v>#N/A</v>
      </c>
      <c r="AN431" t="e">
        <f>NA()</f>
        <v>#N/A</v>
      </c>
      <c r="AO431" t="e">
        <f>NA()</f>
        <v>#N/A</v>
      </c>
      <c r="AP431" s="3" t="str">
        <f t="shared" si="248"/>
        <v>Yes</v>
      </c>
      <c r="AQ431" s="3" t="str">
        <f t="shared" si="249"/>
        <v>No</v>
      </c>
      <c r="AR431" s="3" t="str">
        <f t="shared" si="250"/>
        <v>Yes</v>
      </c>
      <c r="AS431" t="e">
        <f>NA()</f>
        <v>#N/A</v>
      </c>
      <c r="AT431" t="e">
        <f>NA()</f>
        <v>#N/A</v>
      </c>
      <c r="AU431" t="e">
        <f>NA()</f>
        <v>#N/A</v>
      </c>
      <c r="AV431" t="e">
        <f>NA()</f>
        <v>#N/A</v>
      </c>
      <c r="AW431" t="e">
        <f>NA()</f>
        <v>#N/A</v>
      </c>
      <c r="AX431" t="e">
        <f>NA()</f>
        <v>#N/A</v>
      </c>
      <c r="AY431" t="e">
        <f>NA()</f>
        <v>#N/A</v>
      </c>
      <c r="AZ431" t="e">
        <f>NA()</f>
        <v>#N/A</v>
      </c>
      <c r="BA431">
        <v>6</v>
      </c>
      <c r="BB431" t="s">
        <v>6616</v>
      </c>
      <c r="BC431" t="e">
        <f>NA()</f>
        <v>#N/A</v>
      </c>
      <c r="BD431" s="4" t="str">
        <f t="shared" si="251"/>
        <v>No</v>
      </c>
      <c r="BE431" t="e">
        <f>NA()</f>
        <v>#N/A</v>
      </c>
      <c r="BF431" s="3" t="str">
        <f t="shared" si="252"/>
        <v>No</v>
      </c>
      <c r="BG431" t="e">
        <f>NA()</f>
        <v>#N/A</v>
      </c>
      <c r="BH431" s="3" t="e">
        <f t="shared" si="253"/>
        <v>#N/A</v>
      </c>
      <c r="BI431" s="3" t="e">
        <f t="shared" si="254"/>
        <v>#N/A</v>
      </c>
      <c r="BJ431" s="3" t="e">
        <f t="shared" si="255"/>
        <v>#N/A</v>
      </c>
      <c r="BK431" s="3" t="e">
        <f t="shared" si="256"/>
        <v>#N/A</v>
      </c>
      <c r="BL431" s="3" t="e">
        <f t="shared" si="257"/>
        <v>#N/A</v>
      </c>
      <c r="BM431" s="3" t="e">
        <f t="shared" si="258"/>
        <v>#N/A</v>
      </c>
      <c r="BN431" s="3" t="str">
        <f t="shared" si="259"/>
        <v>Lien&lt;$150</v>
      </c>
      <c r="BO431" s="3" t="e">
        <f t="shared" si="260"/>
        <v>#N/A</v>
      </c>
      <c r="BP431" s="3" t="str">
        <f t="shared" si="261"/>
        <v>FV&lt;$10K</v>
      </c>
      <c r="BQ431" t="s">
        <v>6650</v>
      </c>
      <c r="BR431" s="3" t="str">
        <f t="shared" si="262"/>
        <v>No, &lt; $20K Lien</v>
      </c>
      <c r="BS431" s="3" t="str">
        <f t="shared" si="263"/>
        <v>No, Lien &lt; $20K</v>
      </c>
      <c r="BT431" t="s">
        <v>6650</v>
      </c>
      <c r="BU431" s="3" t="str">
        <f t="shared" si="264"/>
        <v>Yes</v>
      </c>
      <c r="BV431" s="3" t="str">
        <f t="shared" si="265"/>
        <v>No</v>
      </c>
      <c r="BW431" s="3">
        <f t="shared" si="266"/>
        <v>6</v>
      </c>
      <c r="BX431" s="3" t="str">
        <f t="shared" si="267"/>
        <v>No</v>
      </c>
      <c r="BY431" s="3">
        <f t="shared" si="268"/>
        <v>633</v>
      </c>
      <c r="BZ431">
        <v>1</v>
      </c>
      <c r="CA431" s="3">
        <f t="shared" si="269"/>
        <v>633</v>
      </c>
      <c r="CC431" s="3" t="e">
        <f t="shared" si="270"/>
        <v>#N/A</v>
      </c>
      <c r="CD431" s="3" t="e">
        <f t="shared" si="271"/>
        <v>#N/A</v>
      </c>
      <c r="CE431" s="3" t="str">
        <f t="shared" si="272"/>
        <v/>
      </c>
      <c r="CF431" s="3" t="e">
        <f>HLOOKUP(CE431,'Valuation Data'!$D$2:$K$5,4,FALSE)</f>
        <v>#N/A</v>
      </c>
      <c r="CG431" s="3">
        <f t="shared" si="273"/>
        <v>633</v>
      </c>
      <c r="CH431" s="3" t="str">
        <f t="shared" si="274"/>
        <v>No</v>
      </c>
      <c r="CI431" s="3" t="str">
        <f>VLOOKUP(R431,'Use Codes &amp; County Type'!A:D,4,FALSE)</f>
        <v>V</v>
      </c>
      <c r="CJ431" s="3" t="str">
        <f t="shared" si="275"/>
        <v>Yes</v>
      </c>
      <c r="CK431" s="3" t="str">
        <f t="shared" si="276"/>
        <v>No</v>
      </c>
      <c r="CL431" s="3">
        <f t="shared" si="277"/>
        <v>0</v>
      </c>
      <c r="CM431" s="3">
        <f t="shared" si="278"/>
        <v>0</v>
      </c>
      <c r="CN431" s="3" t="e">
        <f t="shared" si="279"/>
        <v>#N/A</v>
      </c>
      <c r="CO431" s="3" t="e">
        <f t="shared" si="280"/>
        <v>#N/A</v>
      </c>
      <c r="CP431" s="3" t="e">
        <f t="shared" si="281"/>
        <v>#N/A</v>
      </c>
      <c r="CR431" s="3" t="str">
        <f t="shared" si="282"/>
        <v>No</v>
      </c>
      <c r="CV431" s="3" t="str">
        <f t="shared" si="283"/>
        <v>Lien&lt;$150</v>
      </c>
      <c r="CW431" s="3">
        <f t="shared" si="284"/>
        <v>430</v>
      </c>
      <c r="CX431" s="3">
        <f t="shared" si="285"/>
        <v>42.36</v>
      </c>
      <c r="CY431" s="3" t="str">
        <f t="shared" si="286"/>
        <v>Ok</v>
      </c>
      <c r="CZ431" t="e">
        <f>NA()</f>
        <v>#N/A</v>
      </c>
      <c r="DA431" t="e">
        <f>NA()</f>
        <v>#N/A</v>
      </c>
    </row>
    <row r="432" spans="1:105" x14ac:dyDescent="0.25">
      <c r="A432">
        <v>431</v>
      </c>
      <c r="B432" t="s">
        <v>3</v>
      </c>
      <c r="C432" t="s">
        <v>540</v>
      </c>
      <c r="D432">
        <v>1601.65</v>
      </c>
      <c r="E432">
        <v>2017</v>
      </c>
      <c r="F432" t="e">
        <f>NA()</f>
        <v>#N/A</v>
      </c>
      <c r="G432" t="e">
        <f>NA()</f>
        <v>#N/A</v>
      </c>
      <c r="H432" s="3" t="e">
        <f t="shared" si="246"/>
        <v>#N/A</v>
      </c>
      <c r="I432" t="e">
        <f>NA()</f>
        <v>#N/A</v>
      </c>
      <c r="J432" t="e">
        <f>NA()</f>
        <v>#N/A</v>
      </c>
      <c r="K432" t="e">
        <f>NA()</f>
        <v>#N/A</v>
      </c>
      <c r="L432" t="e">
        <f>NA()</f>
        <v>#N/A</v>
      </c>
      <c r="M432" t="e">
        <f>NA()</f>
        <v>#N/A</v>
      </c>
      <c r="N432" t="e">
        <f>NA()</f>
        <v>#N/A</v>
      </c>
      <c r="O432" t="e">
        <f>NA()</f>
        <v>#N/A</v>
      </c>
      <c r="P432" t="e">
        <f>NA()</f>
        <v>#N/A</v>
      </c>
      <c r="Q432" t="e">
        <f>NA()</f>
        <v>#N/A</v>
      </c>
      <c r="R432">
        <v>1</v>
      </c>
      <c r="S432" t="s">
        <v>6539</v>
      </c>
      <c r="T432" t="e">
        <f>NA()</f>
        <v>#N/A</v>
      </c>
      <c r="U432" t="e">
        <f>NA()</f>
        <v>#N/A</v>
      </c>
      <c r="V432">
        <v>2017</v>
      </c>
      <c r="W432">
        <v>134974</v>
      </c>
      <c r="X432" t="e">
        <f>NA()</f>
        <v>#N/A</v>
      </c>
      <c r="Y432" t="e">
        <f>NA()</f>
        <v>#N/A</v>
      </c>
      <c r="Z432" t="e">
        <f>NA()</f>
        <v>#N/A</v>
      </c>
      <c r="AA432" s="3">
        <f t="shared" si="247"/>
        <v>0</v>
      </c>
      <c r="AI432" t="e">
        <f>NA()</f>
        <v>#N/A</v>
      </c>
      <c r="AJ432" t="e">
        <f>NA()</f>
        <v>#N/A</v>
      </c>
      <c r="AK432" t="e">
        <f>NA()</f>
        <v>#N/A</v>
      </c>
      <c r="AL432" t="e">
        <f>NA()</f>
        <v>#N/A</v>
      </c>
      <c r="AM432" t="e">
        <f>NA()</f>
        <v>#N/A</v>
      </c>
      <c r="AN432" t="e">
        <f>NA()</f>
        <v>#N/A</v>
      </c>
      <c r="AO432" t="e">
        <f>NA()</f>
        <v>#N/A</v>
      </c>
      <c r="AP432" s="3" t="str">
        <f t="shared" si="248"/>
        <v>No</v>
      </c>
      <c r="AQ432" s="3" t="str">
        <f t="shared" si="249"/>
        <v>No</v>
      </c>
      <c r="AR432" s="3" t="str">
        <f t="shared" si="250"/>
        <v>No</v>
      </c>
      <c r="AS432" t="e">
        <f>NA()</f>
        <v>#N/A</v>
      </c>
      <c r="AT432" t="e">
        <f>NA()</f>
        <v>#N/A</v>
      </c>
      <c r="AU432" t="e">
        <f>NA()</f>
        <v>#N/A</v>
      </c>
      <c r="AV432" t="e">
        <f>NA()</f>
        <v>#N/A</v>
      </c>
      <c r="AW432" t="e">
        <f>NA()</f>
        <v>#N/A</v>
      </c>
      <c r="AX432" t="e">
        <f>NA()</f>
        <v>#N/A</v>
      </c>
      <c r="AY432" t="e">
        <f>NA()</f>
        <v>#N/A</v>
      </c>
      <c r="AZ432" t="e">
        <f>NA()</f>
        <v>#N/A</v>
      </c>
      <c r="BA432">
        <v>0</v>
      </c>
      <c r="BB432" t="s">
        <v>6617</v>
      </c>
      <c r="BC432" t="e">
        <f>NA()</f>
        <v>#N/A</v>
      </c>
      <c r="BD432" s="4" t="str">
        <f t="shared" si="251"/>
        <v>No</v>
      </c>
      <c r="BE432" t="e">
        <f>NA()</f>
        <v>#N/A</v>
      </c>
      <c r="BF432" s="3" t="str">
        <f t="shared" si="252"/>
        <v>No</v>
      </c>
      <c r="BG432" t="e">
        <f>NA()</f>
        <v>#N/A</v>
      </c>
      <c r="BH432" s="3" t="e">
        <f t="shared" si="253"/>
        <v>#N/A</v>
      </c>
      <c r="BI432" s="3" t="e">
        <f t="shared" si="254"/>
        <v>#N/A</v>
      </c>
      <c r="BJ432" s="3" t="e">
        <f t="shared" si="255"/>
        <v>#N/A</v>
      </c>
      <c r="BK432" s="3" t="e">
        <f t="shared" si="256"/>
        <v>#N/A</v>
      </c>
      <c r="BL432" s="3" t="e">
        <f t="shared" si="257"/>
        <v>#N/A</v>
      </c>
      <c r="BM432" s="3" t="e">
        <f t="shared" si="258"/>
        <v>#N/A</v>
      </c>
      <c r="BN432" s="3" t="str">
        <f t="shared" si="259"/>
        <v>Pass</v>
      </c>
      <c r="BO432" s="3" t="e">
        <f t="shared" si="260"/>
        <v>#N/A</v>
      </c>
      <c r="BP432" s="3" t="str">
        <f t="shared" si="261"/>
        <v>FV&lt;$10K</v>
      </c>
      <c r="BQ432" t="s">
        <v>6650</v>
      </c>
      <c r="BR432" s="3" t="str">
        <f t="shared" si="262"/>
        <v>No, &lt; $20K Lien</v>
      </c>
      <c r="BS432" s="3" t="str">
        <f t="shared" si="263"/>
        <v>No, Lien &lt; $20K</v>
      </c>
      <c r="BT432" t="s">
        <v>6650</v>
      </c>
      <c r="BU432" s="3" t="str">
        <f t="shared" si="264"/>
        <v>No</v>
      </c>
      <c r="BV432" s="3" t="str">
        <f t="shared" si="265"/>
        <v>No</v>
      </c>
      <c r="BW432" s="3">
        <f t="shared" si="266"/>
        <v>0</v>
      </c>
      <c r="BX432" s="3" t="str">
        <f t="shared" si="267"/>
        <v>No</v>
      </c>
      <c r="BY432" s="3">
        <f t="shared" si="268"/>
        <v>134974</v>
      </c>
      <c r="BZ432">
        <v>1</v>
      </c>
      <c r="CA432" s="3">
        <f t="shared" si="269"/>
        <v>134974</v>
      </c>
      <c r="CC432" s="3" t="e">
        <f t="shared" si="270"/>
        <v>#N/A</v>
      </c>
      <c r="CD432" s="3" t="e">
        <f t="shared" si="271"/>
        <v>#N/A</v>
      </c>
      <c r="CE432" s="3" t="str">
        <f t="shared" si="272"/>
        <v/>
      </c>
      <c r="CF432" s="3" t="e">
        <f>HLOOKUP(CE432,'Valuation Data'!$D$2:$K$5,4,FALSE)</f>
        <v>#N/A</v>
      </c>
      <c r="CG432" s="3">
        <f t="shared" si="273"/>
        <v>134974</v>
      </c>
      <c r="CH432" s="3" t="str">
        <f t="shared" si="274"/>
        <v>No</v>
      </c>
      <c r="CI432" s="3" t="str">
        <f>VLOOKUP(R432,'Use Codes &amp; County Type'!A:D,4,FALSE)</f>
        <v>S</v>
      </c>
      <c r="CJ432" s="3" t="str">
        <f t="shared" si="275"/>
        <v>No</v>
      </c>
      <c r="CK432" s="3" t="str">
        <f t="shared" si="276"/>
        <v>Yes</v>
      </c>
      <c r="CL432" s="3">
        <f t="shared" si="277"/>
        <v>0.67</v>
      </c>
      <c r="CM432" s="3">
        <f t="shared" si="278"/>
        <v>90432.58</v>
      </c>
      <c r="CN432" s="3" t="e">
        <f t="shared" si="279"/>
        <v>#N/A</v>
      </c>
      <c r="CO432" s="3" t="e">
        <f t="shared" si="280"/>
        <v>#N/A</v>
      </c>
      <c r="CP432" s="3" t="e">
        <f t="shared" si="281"/>
        <v>#N/A</v>
      </c>
      <c r="CR432" s="3" t="e">
        <f t="shared" si="282"/>
        <v>#N/A</v>
      </c>
      <c r="CV432" s="3" t="e">
        <f t="shared" si="283"/>
        <v>#N/A</v>
      </c>
      <c r="CW432" s="3">
        <f t="shared" si="284"/>
        <v>431</v>
      </c>
      <c r="CX432" s="3">
        <f t="shared" si="285"/>
        <v>1601.65</v>
      </c>
      <c r="CY432" s="3" t="e">
        <f t="shared" si="286"/>
        <v>#N/A</v>
      </c>
      <c r="CZ432" t="e">
        <f>NA()</f>
        <v>#N/A</v>
      </c>
      <c r="DA432" t="e">
        <f>NA()</f>
        <v>#N/A</v>
      </c>
    </row>
    <row r="433" spans="1:105" x14ac:dyDescent="0.25">
      <c r="A433">
        <v>432</v>
      </c>
      <c r="B433" t="s">
        <v>3</v>
      </c>
      <c r="C433" t="s">
        <v>541</v>
      </c>
      <c r="D433">
        <v>625.54</v>
      </c>
      <c r="E433">
        <v>2017</v>
      </c>
      <c r="F433">
        <v>625.54</v>
      </c>
      <c r="G433">
        <v>625.54</v>
      </c>
      <c r="H433" s="3">
        <f t="shared" si="246"/>
        <v>0</v>
      </c>
      <c r="I433">
        <v>37402</v>
      </c>
      <c r="J433" t="s">
        <v>2730</v>
      </c>
      <c r="K433" t="s">
        <v>2738</v>
      </c>
      <c r="L433">
        <v>32046</v>
      </c>
      <c r="M433" t="s">
        <v>3048</v>
      </c>
      <c r="N433" t="s">
        <v>4753</v>
      </c>
      <c r="O433">
        <v>-81.902584588646405</v>
      </c>
      <c r="P433">
        <v>30.7048730513336</v>
      </c>
      <c r="Q433" t="s">
        <v>5086</v>
      </c>
      <c r="R433">
        <v>1</v>
      </c>
      <c r="S433" t="s">
        <v>6539</v>
      </c>
      <c r="T433">
        <v>1001</v>
      </c>
      <c r="U433" t="s">
        <v>6582</v>
      </c>
      <c r="V433">
        <v>2017</v>
      </c>
      <c r="W433">
        <v>36252</v>
      </c>
      <c r="X433">
        <v>2017</v>
      </c>
      <c r="Y433">
        <v>36252</v>
      </c>
      <c r="Z433">
        <v>548.82000000000005</v>
      </c>
      <c r="AA433" s="3">
        <f t="shared" si="247"/>
        <v>0.87735396617322647</v>
      </c>
      <c r="AB433" t="s">
        <v>6616</v>
      </c>
      <c r="AC433" t="s">
        <v>6616</v>
      </c>
      <c r="AD433" t="s">
        <v>6616</v>
      </c>
      <c r="AE433" t="s">
        <v>6616</v>
      </c>
      <c r="AF433" t="s">
        <v>6616</v>
      </c>
      <c r="AG433" t="s">
        <v>6616</v>
      </c>
      <c r="AI433" t="s">
        <v>6618</v>
      </c>
      <c r="AJ433" t="s">
        <v>6618</v>
      </c>
      <c r="AK433" t="s">
        <v>6618</v>
      </c>
      <c r="AL433" t="s">
        <v>6618</v>
      </c>
      <c r="AM433" t="s">
        <v>6618</v>
      </c>
      <c r="AN433" t="s">
        <v>6618</v>
      </c>
      <c r="AO433" t="s">
        <v>6618</v>
      </c>
      <c r="AP433" s="3" t="str">
        <f t="shared" si="248"/>
        <v>No</v>
      </c>
      <c r="AQ433" s="3" t="str">
        <f t="shared" si="249"/>
        <v>No</v>
      </c>
      <c r="AR433" s="3" t="str">
        <f t="shared" si="250"/>
        <v>No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 t="s">
        <v>6634</v>
      </c>
      <c r="AZ433" t="s">
        <v>6638</v>
      </c>
      <c r="BA433">
        <v>0</v>
      </c>
      <c r="BB433" t="s">
        <v>6616</v>
      </c>
      <c r="BC433" t="s">
        <v>6617</v>
      </c>
      <c r="BD433" s="4" t="str">
        <f t="shared" si="251"/>
        <v>No</v>
      </c>
      <c r="BE433" t="s">
        <v>6640</v>
      </c>
      <c r="BF433" s="3" t="str">
        <f t="shared" si="252"/>
        <v>No</v>
      </c>
      <c r="BG433" t="s">
        <v>6645</v>
      </c>
      <c r="BH433" s="3" t="str">
        <f t="shared" si="253"/>
        <v>37402 OLD PINERIDGE RD</v>
      </c>
      <c r="BI433" s="3" t="str">
        <f t="shared" si="254"/>
        <v>Hilliard</v>
      </c>
      <c r="BJ433" s="3" t="str">
        <f t="shared" si="255"/>
        <v>Florida</v>
      </c>
      <c r="BK433" s="3">
        <f t="shared" si="256"/>
        <v>32046</v>
      </c>
      <c r="BL433" s="3" t="str">
        <f t="shared" si="257"/>
        <v>37402 OLD PINERIDGE RD HILLIARD FL 32046</v>
      </c>
      <c r="BM433" s="3" t="str">
        <f t="shared" si="258"/>
        <v/>
      </c>
      <c r="BN433" s="3" t="str">
        <f t="shared" si="259"/>
        <v>Pass</v>
      </c>
      <c r="BO433" s="3" t="str">
        <f t="shared" si="260"/>
        <v>Yes</v>
      </c>
      <c r="BP433" s="3" t="str">
        <f t="shared" si="261"/>
        <v>FV&lt;$10K</v>
      </c>
      <c r="BQ433" t="s">
        <v>6650</v>
      </c>
      <c r="BR433" s="3" t="str">
        <f t="shared" si="262"/>
        <v>No, &lt; $20K Lien</v>
      </c>
      <c r="BS433" s="3" t="str">
        <f t="shared" si="263"/>
        <v>No, Lien &lt; $20K</v>
      </c>
      <c r="BT433" t="s">
        <v>6650</v>
      </c>
      <c r="BU433" s="3" t="str">
        <f t="shared" si="264"/>
        <v>No</v>
      </c>
      <c r="BV433" s="3" t="str">
        <f t="shared" si="265"/>
        <v>No</v>
      </c>
      <c r="BW433" s="3">
        <f t="shared" si="266"/>
        <v>0</v>
      </c>
      <c r="BX433" s="3" t="str">
        <f t="shared" si="267"/>
        <v>No</v>
      </c>
      <c r="BY433" s="3">
        <f t="shared" si="268"/>
        <v>36252</v>
      </c>
      <c r="BZ433">
        <v>1</v>
      </c>
      <c r="CA433" s="3">
        <f t="shared" si="269"/>
        <v>36252</v>
      </c>
      <c r="CC433" s="3">
        <f t="shared" si="270"/>
        <v>0</v>
      </c>
      <c r="CD433" s="3">
        <f t="shared" si="271"/>
        <v>0</v>
      </c>
      <c r="CE433" s="3" t="str">
        <f t="shared" si="272"/>
        <v/>
      </c>
      <c r="CF433" s="3" t="e">
        <f>HLOOKUP(CE433,'Valuation Data'!$D$2:$K$5,4,FALSE)</f>
        <v>#N/A</v>
      </c>
      <c r="CG433" s="3">
        <f t="shared" si="273"/>
        <v>36252</v>
      </c>
      <c r="CH433" s="3" t="str">
        <f t="shared" si="274"/>
        <v>No</v>
      </c>
      <c r="CI433" s="3" t="str">
        <f>VLOOKUP(R433,'Use Codes &amp; County Type'!A:D,4,FALSE)</f>
        <v>S</v>
      </c>
      <c r="CJ433" s="3" t="str">
        <f t="shared" si="275"/>
        <v>No</v>
      </c>
      <c r="CK433" s="3" t="str">
        <f t="shared" si="276"/>
        <v>No</v>
      </c>
      <c r="CL433" s="3">
        <f t="shared" si="277"/>
        <v>0.35</v>
      </c>
      <c r="CM433" s="3">
        <f t="shared" si="278"/>
        <v>12688.199999999999</v>
      </c>
      <c r="CN433" s="3">
        <f t="shared" si="279"/>
        <v>2502.16</v>
      </c>
      <c r="CO433" s="3">
        <f t="shared" si="280"/>
        <v>10186.039999999999</v>
      </c>
      <c r="CP433" s="3">
        <f t="shared" si="281"/>
        <v>6.9021295376806791E-2</v>
      </c>
      <c r="CR433" s="3" t="str">
        <f t="shared" si="282"/>
        <v>No</v>
      </c>
      <c r="CV433" s="3" t="str">
        <f t="shared" si="283"/>
        <v>*Bid</v>
      </c>
      <c r="CW433" s="3">
        <f t="shared" si="284"/>
        <v>432</v>
      </c>
      <c r="CX433" s="3">
        <f t="shared" si="285"/>
        <v>625.54</v>
      </c>
      <c r="CY433" s="3" t="str">
        <f t="shared" si="286"/>
        <v>Ok</v>
      </c>
      <c r="CZ433">
        <v>0</v>
      </c>
      <c r="DA433">
        <v>0</v>
      </c>
    </row>
    <row r="434" spans="1:105" x14ac:dyDescent="0.25">
      <c r="A434">
        <v>433</v>
      </c>
      <c r="B434" t="s">
        <v>3</v>
      </c>
      <c r="C434" t="s">
        <v>542</v>
      </c>
      <c r="D434">
        <v>936.5</v>
      </c>
      <c r="E434">
        <v>2017</v>
      </c>
      <c r="F434" t="e">
        <f>NA()</f>
        <v>#N/A</v>
      </c>
      <c r="G434" t="e">
        <f>NA()</f>
        <v>#N/A</v>
      </c>
      <c r="H434" s="3" t="e">
        <f t="shared" si="246"/>
        <v>#N/A</v>
      </c>
      <c r="I434" t="e">
        <f>NA()</f>
        <v>#N/A</v>
      </c>
      <c r="J434" t="e">
        <f>NA()</f>
        <v>#N/A</v>
      </c>
      <c r="K434" t="e">
        <f>NA()</f>
        <v>#N/A</v>
      </c>
      <c r="L434" t="e">
        <f>NA()</f>
        <v>#N/A</v>
      </c>
      <c r="M434" t="e">
        <f>NA()</f>
        <v>#N/A</v>
      </c>
      <c r="N434" t="e">
        <f>NA()</f>
        <v>#N/A</v>
      </c>
      <c r="O434" t="e">
        <f>NA()</f>
        <v>#N/A</v>
      </c>
      <c r="P434" t="e">
        <f>NA()</f>
        <v>#N/A</v>
      </c>
      <c r="Q434" t="e">
        <f>NA()</f>
        <v>#N/A</v>
      </c>
      <c r="R434">
        <v>50</v>
      </c>
      <c r="S434" t="s">
        <v>6540</v>
      </c>
      <c r="T434" t="e">
        <f>NA()</f>
        <v>#N/A</v>
      </c>
      <c r="U434" t="e">
        <f>NA()</f>
        <v>#N/A</v>
      </c>
      <c r="V434">
        <v>2017</v>
      </c>
      <c r="W434">
        <v>93536</v>
      </c>
      <c r="X434" t="e">
        <f>NA()</f>
        <v>#N/A</v>
      </c>
      <c r="Y434" t="e">
        <f>NA()</f>
        <v>#N/A</v>
      </c>
      <c r="Z434" t="e">
        <f>NA()</f>
        <v>#N/A</v>
      </c>
      <c r="AA434" s="3">
        <f t="shared" si="247"/>
        <v>0</v>
      </c>
      <c r="AC434" t="s">
        <v>6616</v>
      </c>
      <c r="AD434" t="s">
        <v>6616</v>
      </c>
      <c r="AI434" t="e">
        <f>NA()</f>
        <v>#N/A</v>
      </c>
      <c r="AJ434" t="e">
        <f>NA()</f>
        <v>#N/A</v>
      </c>
      <c r="AK434" t="e">
        <f>NA()</f>
        <v>#N/A</v>
      </c>
      <c r="AL434" t="e">
        <f>NA()</f>
        <v>#N/A</v>
      </c>
      <c r="AM434" t="e">
        <f>NA()</f>
        <v>#N/A</v>
      </c>
      <c r="AN434" t="e">
        <f>NA()</f>
        <v>#N/A</v>
      </c>
      <c r="AO434" t="e">
        <f>NA()</f>
        <v>#N/A</v>
      </c>
      <c r="AP434" s="3" t="str">
        <f t="shared" si="248"/>
        <v>No</v>
      </c>
      <c r="AQ434" s="3" t="str">
        <f t="shared" si="249"/>
        <v>No</v>
      </c>
      <c r="AR434" s="3" t="str">
        <f t="shared" si="250"/>
        <v>No</v>
      </c>
      <c r="AS434" t="e">
        <f>NA()</f>
        <v>#N/A</v>
      </c>
      <c r="AT434" t="e">
        <f>NA()</f>
        <v>#N/A</v>
      </c>
      <c r="AU434" t="e">
        <f>NA()</f>
        <v>#N/A</v>
      </c>
      <c r="AV434" t="e">
        <f>NA()</f>
        <v>#N/A</v>
      </c>
      <c r="AW434" t="e">
        <f>NA()</f>
        <v>#N/A</v>
      </c>
      <c r="AX434" t="e">
        <f>NA()</f>
        <v>#N/A</v>
      </c>
      <c r="AY434" t="e">
        <f>NA()</f>
        <v>#N/A</v>
      </c>
      <c r="AZ434" t="e">
        <f>NA()</f>
        <v>#N/A</v>
      </c>
      <c r="BA434">
        <v>0</v>
      </c>
      <c r="BB434" t="s">
        <v>6617</v>
      </c>
      <c r="BC434" t="e">
        <f>NA()</f>
        <v>#N/A</v>
      </c>
      <c r="BD434" s="4" t="str">
        <f t="shared" si="251"/>
        <v>No</v>
      </c>
      <c r="BE434" t="e">
        <f>NA()</f>
        <v>#N/A</v>
      </c>
      <c r="BF434" s="3" t="str">
        <f t="shared" si="252"/>
        <v>No</v>
      </c>
      <c r="BG434" t="e">
        <f>NA()</f>
        <v>#N/A</v>
      </c>
      <c r="BH434" s="3" t="e">
        <f t="shared" si="253"/>
        <v>#N/A</v>
      </c>
      <c r="BI434" s="3" t="e">
        <f t="shared" si="254"/>
        <v>#N/A</v>
      </c>
      <c r="BJ434" s="3" t="e">
        <f t="shared" si="255"/>
        <v>#N/A</v>
      </c>
      <c r="BK434" s="3" t="e">
        <f t="shared" si="256"/>
        <v>#N/A</v>
      </c>
      <c r="BL434" s="3" t="e">
        <f t="shared" si="257"/>
        <v>#N/A</v>
      </c>
      <c r="BM434" s="3" t="e">
        <f t="shared" si="258"/>
        <v>#N/A</v>
      </c>
      <c r="BN434" s="3" t="str">
        <f t="shared" si="259"/>
        <v>Pass</v>
      </c>
      <c r="BO434" s="3" t="e">
        <f t="shared" si="260"/>
        <v>#N/A</v>
      </c>
      <c r="BP434" s="3" t="str">
        <f t="shared" si="261"/>
        <v>FV&lt;$10K</v>
      </c>
      <c r="BQ434" t="s">
        <v>6650</v>
      </c>
      <c r="BR434" s="3" t="str">
        <f t="shared" si="262"/>
        <v>No, &lt; $20K Lien</v>
      </c>
      <c r="BS434" s="3" t="str">
        <f t="shared" si="263"/>
        <v>No, Lien &lt; $20K</v>
      </c>
      <c r="BT434" t="s">
        <v>6650</v>
      </c>
      <c r="BU434" s="3" t="str">
        <f t="shared" si="264"/>
        <v>No</v>
      </c>
      <c r="BV434" s="3" t="str">
        <f t="shared" si="265"/>
        <v>No</v>
      </c>
      <c r="BW434" s="3">
        <f t="shared" si="266"/>
        <v>0</v>
      </c>
      <c r="BX434" s="3" t="str">
        <f t="shared" si="267"/>
        <v>No</v>
      </c>
      <c r="BY434" s="3">
        <f t="shared" si="268"/>
        <v>93536</v>
      </c>
      <c r="BZ434">
        <v>1</v>
      </c>
      <c r="CA434" s="3">
        <f t="shared" si="269"/>
        <v>93536</v>
      </c>
      <c r="CC434" s="3" t="e">
        <f t="shared" si="270"/>
        <v>#N/A</v>
      </c>
      <c r="CD434" s="3" t="e">
        <f t="shared" si="271"/>
        <v>#N/A</v>
      </c>
      <c r="CE434" s="3" t="str">
        <f t="shared" si="272"/>
        <v/>
      </c>
      <c r="CF434" s="3" t="e">
        <f>HLOOKUP(CE434,'Valuation Data'!$D$2:$K$5,4,FALSE)</f>
        <v>#N/A</v>
      </c>
      <c r="CG434" s="3">
        <f t="shared" si="273"/>
        <v>93536</v>
      </c>
      <c r="CH434" s="3" t="str">
        <f t="shared" si="274"/>
        <v>No</v>
      </c>
      <c r="CI434" s="3" t="str">
        <f>VLOOKUP(R434,'Use Codes &amp; County Type'!A:D,4,FALSE)</f>
        <v>V</v>
      </c>
      <c r="CJ434" s="3" t="str">
        <f t="shared" si="275"/>
        <v>Yes</v>
      </c>
      <c r="CK434" s="3" t="str">
        <f t="shared" si="276"/>
        <v>Yes</v>
      </c>
      <c r="CL434" s="3">
        <f t="shared" si="277"/>
        <v>0</v>
      </c>
      <c r="CM434" s="3">
        <f t="shared" si="278"/>
        <v>0</v>
      </c>
      <c r="CN434" s="3" t="e">
        <f t="shared" si="279"/>
        <v>#N/A</v>
      </c>
      <c r="CO434" s="3" t="e">
        <f t="shared" si="280"/>
        <v>#N/A</v>
      </c>
      <c r="CP434" s="3" t="e">
        <f t="shared" si="281"/>
        <v>#N/A</v>
      </c>
      <c r="CR434" s="3" t="str">
        <f t="shared" si="282"/>
        <v>No</v>
      </c>
      <c r="CV434" s="3" t="str">
        <f t="shared" si="283"/>
        <v>Vacant, No Sales Data</v>
      </c>
      <c r="CW434" s="3">
        <f t="shared" si="284"/>
        <v>433</v>
      </c>
      <c r="CX434" s="3">
        <f t="shared" si="285"/>
        <v>936.5</v>
      </c>
      <c r="CY434" s="3" t="str">
        <f t="shared" si="286"/>
        <v>Ok</v>
      </c>
      <c r="CZ434" t="e">
        <f>NA()</f>
        <v>#N/A</v>
      </c>
      <c r="DA434" t="e">
        <f>NA()</f>
        <v>#N/A</v>
      </c>
    </row>
    <row r="435" spans="1:105" x14ac:dyDescent="0.25">
      <c r="A435">
        <v>434</v>
      </c>
      <c r="B435" t="s">
        <v>3</v>
      </c>
      <c r="C435" t="s">
        <v>543</v>
      </c>
      <c r="D435">
        <v>1137.1600000000001</v>
      </c>
      <c r="E435">
        <v>2017</v>
      </c>
      <c r="F435">
        <v>1137.1600000000001</v>
      </c>
      <c r="G435">
        <v>1137.1600000000001</v>
      </c>
      <c r="H435" s="3">
        <f t="shared" si="246"/>
        <v>0</v>
      </c>
      <c r="I435">
        <v>37179</v>
      </c>
      <c r="J435" t="s">
        <v>2730</v>
      </c>
      <c r="K435" t="s">
        <v>2738</v>
      </c>
      <c r="L435">
        <v>32046</v>
      </c>
      <c r="M435" t="s">
        <v>3049</v>
      </c>
      <c r="N435" t="s">
        <v>4753</v>
      </c>
      <c r="O435">
        <v>-81.899945208424597</v>
      </c>
      <c r="P435">
        <v>30.701288564446799</v>
      </c>
      <c r="Q435" t="s">
        <v>5087</v>
      </c>
      <c r="R435">
        <v>0</v>
      </c>
      <c r="S435" t="s">
        <v>6538</v>
      </c>
      <c r="T435">
        <v>8001</v>
      </c>
      <c r="U435" t="s">
        <v>6581</v>
      </c>
      <c r="V435">
        <v>2017</v>
      </c>
      <c r="W435">
        <v>67500</v>
      </c>
      <c r="X435">
        <v>2017</v>
      </c>
      <c r="Y435">
        <v>67500</v>
      </c>
      <c r="Z435">
        <v>1021.87</v>
      </c>
      <c r="AA435" s="3">
        <f t="shared" si="247"/>
        <v>0.89861585001231126</v>
      </c>
      <c r="AD435" t="s">
        <v>6616</v>
      </c>
      <c r="AE435" t="s">
        <v>6616</v>
      </c>
      <c r="AI435" t="s">
        <v>6618</v>
      </c>
      <c r="AJ435" t="s">
        <v>6618</v>
      </c>
      <c r="AK435">
        <v>0</v>
      </c>
      <c r="AL435">
        <v>0</v>
      </c>
      <c r="AM435">
        <v>0</v>
      </c>
      <c r="AN435">
        <v>0</v>
      </c>
      <c r="AO435">
        <v>0</v>
      </c>
      <c r="AP435" s="3" t="str">
        <f t="shared" si="248"/>
        <v>No</v>
      </c>
      <c r="AQ435" s="3" t="str">
        <f t="shared" si="249"/>
        <v>No</v>
      </c>
      <c r="AR435" s="3" t="str">
        <f t="shared" si="250"/>
        <v>No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 t="s">
        <v>6634</v>
      </c>
      <c r="AZ435" t="s">
        <v>6637</v>
      </c>
      <c r="BA435">
        <v>0</v>
      </c>
      <c r="BB435" t="s">
        <v>6616</v>
      </c>
      <c r="BC435" t="s">
        <v>6616</v>
      </c>
      <c r="BD435" s="4" t="str">
        <f t="shared" si="251"/>
        <v>No</v>
      </c>
      <c r="BE435" t="s">
        <v>6640</v>
      </c>
      <c r="BF435" s="3" t="str">
        <f t="shared" si="252"/>
        <v>No</v>
      </c>
      <c r="BG435" t="s">
        <v>6645</v>
      </c>
      <c r="BH435" s="3" t="str">
        <f t="shared" si="253"/>
        <v>37179 COYOTE DR</v>
      </c>
      <c r="BI435" s="3" t="str">
        <f t="shared" si="254"/>
        <v>Hilliard</v>
      </c>
      <c r="BJ435" s="3" t="str">
        <f t="shared" si="255"/>
        <v>Florida</v>
      </c>
      <c r="BK435" s="3">
        <f t="shared" si="256"/>
        <v>32046</v>
      </c>
      <c r="BL435" s="3" t="str">
        <f t="shared" si="257"/>
        <v>37179 COYOTE DR HILLIARD FL 32046</v>
      </c>
      <c r="BM435" s="3" t="str">
        <f t="shared" si="258"/>
        <v/>
      </c>
      <c r="BN435" s="3" t="str">
        <f t="shared" si="259"/>
        <v>Pass</v>
      </c>
      <c r="BO435" s="3" t="str">
        <f t="shared" si="260"/>
        <v>No</v>
      </c>
      <c r="BP435" s="3" t="str">
        <f t="shared" si="261"/>
        <v>FV&lt;$10K</v>
      </c>
      <c r="BQ435" t="s">
        <v>6650</v>
      </c>
      <c r="BR435" s="3" t="str">
        <f t="shared" si="262"/>
        <v>No, &lt; $20K Lien</v>
      </c>
      <c r="BS435" s="3" t="str">
        <f t="shared" si="263"/>
        <v>No, Lien &lt; $20K</v>
      </c>
      <c r="BT435" t="s">
        <v>6650</v>
      </c>
      <c r="BU435" s="3" t="str">
        <f t="shared" si="264"/>
        <v>No</v>
      </c>
      <c r="BV435" s="3" t="str">
        <f t="shared" si="265"/>
        <v>No</v>
      </c>
      <c r="BW435" s="3">
        <f t="shared" si="266"/>
        <v>0</v>
      </c>
      <c r="BX435" s="3" t="str">
        <f t="shared" si="267"/>
        <v>No</v>
      </c>
      <c r="BY435" s="3">
        <f t="shared" si="268"/>
        <v>67500</v>
      </c>
      <c r="BZ435">
        <v>1</v>
      </c>
      <c r="CA435" s="3">
        <f t="shared" si="269"/>
        <v>67500</v>
      </c>
      <c r="CC435" s="3">
        <f t="shared" si="270"/>
        <v>0</v>
      </c>
      <c r="CD435" s="3">
        <f t="shared" si="271"/>
        <v>0</v>
      </c>
      <c r="CE435" s="3" t="str">
        <f t="shared" si="272"/>
        <v/>
      </c>
      <c r="CF435" s="3" t="e">
        <f>HLOOKUP(CE435,'Valuation Data'!$D$2:$K$5,4,FALSE)</f>
        <v>#N/A</v>
      </c>
      <c r="CG435" s="3">
        <f t="shared" si="273"/>
        <v>67500</v>
      </c>
      <c r="CH435" s="3" t="str">
        <f t="shared" si="274"/>
        <v>No</v>
      </c>
      <c r="CI435" s="3" t="str">
        <f>VLOOKUP(R435,'Use Codes &amp; County Type'!A:D,4,FALSE)</f>
        <v>V</v>
      </c>
      <c r="CJ435" s="3" t="str">
        <f t="shared" si="275"/>
        <v>Yes</v>
      </c>
      <c r="CK435" s="3" t="str">
        <f t="shared" si="276"/>
        <v>No</v>
      </c>
      <c r="CL435" s="3">
        <f t="shared" si="277"/>
        <v>0</v>
      </c>
      <c r="CM435" s="3">
        <f t="shared" si="278"/>
        <v>0</v>
      </c>
      <c r="CN435" s="3">
        <f t="shared" si="279"/>
        <v>4548.6400000000003</v>
      </c>
      <c r="CO435" s="3">
        <f t="shared" si="280"/>
        <v>-4548.6400000000003</v>
      </c>
      <c r="CP435" s="3">
        <f t="shared" si="281"/>
        <v>6.7387259259259258E-2</v>
      </c>
      <c r="CR435" s="3" t="str">
        <f t="shared" si="282"/>
        <v>No</v>
      </c>
      <c r="CV435" s="3" t="str">
        <f t="shared" si="283"/>
        <v>Vacant, No Sales Data</v>
      </c>
      <c r="CW435" s="3">
        <f t="shared" si="284"/>
        <v>434</v>
      </c>
      <c r="CX435" s="3">
        <f t="shared" si="285"/>
        <v>1137.1600000000001</v>
      </c>
      <c r="CY435" s="3" t="str">
        <f t="shared" si="286"/>
        <v>Ok</v>
      </c>
      <c r="CZ435">
        <v>0</v>
      </c>
      <c r="DA435">
        <v>0</v>
      </c>
    </row>
    <row r="436" spans="1:105" x14ac:dyDescent="0.25">
      <c r="A436">
        <v>435</v>
      </c>
      <c r="B436" t="s">
        <v>3</v>
      </c>
      <c r="C436" t="s">
        <v>544</v>
      </c>
      <c r="D436">
        <v>1717.57</v>
      </c>
      <c r="E436">
        <v>2017</v>
      </c>
      <c r="F436">
        <v>1717.57</v>
      </c>
      <c r="G436">
        <v>1717.57</v>
      </c>
      <c r="H436" s="3">
        <f t="shared" si="246"/>
        <v>0</v>
      </c>
      <c r="J436" t="s">
        <v>2730</v>
      </c>
      <c r="K436" t="s">
        <v>2738</v>
      </c>
      <c r="L436">
        <v>32046</v>
      </c>
      <c r="M436" t="s">
        <v>3050</v>
      </c>
      <c r="N436" t="s">
        <v>4753</v>
      </c>
      <c r="O436">
        <v>-81.912106954330596</v>
      </c>
      <c r="P436">
        <v>30.7039332914153</v>
      </c>
      <c r="Q436" t="s">
        <v>5088</v>
      </c>
      <c r="R436">
        <v>0</v>
      </c>
      <c r="S436" t="s">
        <v>6538</v>
      </c>
      <c r="T436">
        <v>8001</v>
      </c>
      <c r="U436" t="s">
        <v>6581</v>
      </c>
      <c r="V436">
        <v>2017</v>
      </c>
      <c r="W436">
        <v>111600</v>
      </c>
      <c r="X436">
        <v>2017</v>
      </c>
      <c r="Y436">
        <v>111600</v>
      </c>
      <c r="Z436">
        <v>1558.54</v>
      </c>
      <c r="AA436" s="3">
        <f t="shared" si="247"/>
        <v>0.90740988722439264</v>
      </c>
      <c r="AB436" t="s">
        <v>6616</v>
      </c>
      <c r="AC436" t="s">
        <v>6616</v>
      </c>
      <c r="AD436" t="s">
        <v>6616</v>
      </c>
      <c r="AI436" t="s">
        <v>6618</v>
      </c>
      <c r="AJ436" t="s">
        <v>6618</v>
      </c>
      <c r="AK436" t="s">
        <v>6618</v>
      </c>
      <c r="AL436" t="s">
        <v>6618</v>
      </c>
      <c r="AM436">
        <v>0</v>
      </c>
      <c r="AN436">
        <v>0</v>
      </c>
      <c r="AO436">
        <v>0</v>
      </c>
      <c r="AP436" s="3" t="str">
        <f t="shared" si="248"/>
        <v>No</v>
      </c>
      <c r="AQ436" s="3" t="str">
        <f t="shared" si="249"/>
        <v>No</v>
      </c>
      <c r="AR436" s="3" t="str">
        <f t="shared" si="250"/>
        <v>No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 t="s">
        <v>6634</v>
      </c>
      <c r="AZ436" t="s">
        <v>6637</v>
      </c>
      <c r="BA436">
        <v>0</v>
      </c>
      <c r="BB436" t="s">
        <v>6616</v>
      </c>
      <c r="BC436" t="s">
        <v>6616</v>
      </c>
      <c r="BD436" s="4" t="str">
        <f t="shared" si="251"/>
        <v>No</v>
      </c>
      <c r="BE436" t="s">
        <v>6640</v>
      </c>
      <c r="BF436" s="3" t="str">
        <f t="shared" si="252"/>
        <v>No</v>
      </c>
      <c r="BG436" t="s">
        <v>6645</v>
      </c>
      <c r="BH436" s="3" t="str">
        <f t="shared" si="253"/>
        <v>KINGS FERRY RD</v>
      </c>
      <c r="BI436" s="3" t="str">
        <f t="shared" si="254"/>
        <v>Hilliard</v>
      </c>
      <c r="BJ436" s="3" t="str">
        <f t="shared" si="255"/>
        <v>Florida</v>
      </c>
      <c r="BK436" s="3">
        <f t="shared" si="256"/>
        <v>32046</v>
      </c>
      <c r="BL436" s="3" t="str">
        <f t="shared" si="257"/>
        <v>KINGS FERRY RD HILLIARD FL 32046</v>
      </c>
      <c r="BM436" s="3" t="str">
        <f t="shared" si="258"/>
        <v/>
      </c>
      <c r="BN436" s="3" t="str">
        <f t="shared" si="259"/>
        <v>Pass</v>
      </c>
      <c r="BO436" s="3" t="str">
        <f t="shared" si="260"/>
        <v>No</v>
      </c>
      <c r="BP436" s="3" t="str">
        <f t="shared" si="261"/>
        <v>FV&lt;$10K</v>
      </c>
      <c r="BQ436" t="s">
        <v>6650</v>
      </c>
      <c r="BR436" s="3" t="str">
        <f t="shared" si="262"/>
        <v>No, &lt; $20K Lien</v>
      </c>
      <c r="BS436" s="3" t="str">
        <f t="shared" si="263"/>
        <v>No, Lien &lt; $20K</v>
      </c>
      <c r="BT436" t="s">
        <v>6650</v>
      </c>
      <c r="BU436" s="3" t="str">
        <f t="shared" si="264"/>
        <v>No</v>
      </c>
      <c r="BV436" s="3" t="str">
        <f t="shared" si="265"/>
        <v>No</v>
      </c>
      <c r="BW436" s="3">
        <f t="shared" si="266"/>
        <v>0</v>
      </c>
      <c r="BX436" s="3" t="str">
        <f t="shared" si="267"/>
        <v>No</v>
      </c>
      <c r="BY436" s="3">
        <f t="shared" si="268"/>
        <v>111600</v>
      </c>
      <c r="BZ436">
        <v>1</v>
      </c>
      <c r="CA436" s="3">
        <f t="shared" si="269"/>
        <v>111600</v>
      </c>
      <c r="CC436" s="3">
        <f t="shared" si="270"/>
        <v>0</v>
      </c>
      <c r="CD436" s="3">
        <f t="shared" si="271"/>
        <v>0</v>
      </c>
      <c r="CE436" s="3" t="str">
        <f t="shared" si="272"/>
        <v/>
      </c>
      <c r="CF436" s="3" t="e">
        <f>HLOOKUP(CE436,'Valuation Data'!$D$2:$K$5,4,FALSE)</f>
        <v>#N/A</v>
      </c>
      <c r="CG436" s="3">
        <f t="shared" si="273"/>
        <v>111600</v>
      </c>
      <c r="CH436" s="3" t="str">
        <f t="shared" si="274"/>
        <v>No</v>
      </c>
      <c r="CI436" s="3" t="str">
        <f>VLOOKUP(R436,'Use Codes &amp; County Type'!A:D,4,FALSE)</f>
        <v>V</v>
      </c>
      <c r="CJ436" s="3" t="str">
        <f t="shared" si="275"/>
        <v>Yes</v>
      </c>
      <c r="CK436" s="3" t="str">
        <f t="shared" si="276"/>
        <v>No</v>
      </c>
      <c r="CL436" s="3">
        <f t="shared" si="277"/>
        <v>0</v>
      </c>
      <c r="CM436" s="3">
        <f t="shared" si="278"/>
        <v>0</v>
      </c>
      <c r="CN436" s="3">
        <f t="shared" si="279"/>
        <v>6870.28</v>
      </c>
      <c r="CO436" s="3">
        <f t="shared" si="280"/>
        <v>-6870.28</v>
      </c>
      <c r="CP436" s="3">
        <f t="shared" si="281"/>
        <v>6.1561648745519712E-2</v>
      </c>
      <c r="CR436" s="3" t="str">
        <f t="shared" si="282"/>
        <v>No</v>
      </c>
      <c r="CV436" s="3" t="str">
        <f t="shared" si="283"/>
        <v>Vacant, No Sales Data</v>
      </c>
      <c r="CW436" s="3">
        <f t="shared" si="284"/>
        <v>435</v>
      </c>
      <c r="CX436" s="3">
        <f t="shared" si="285"/>
        <v>1717.57</v>
      </c>
      <c r="CY436" s="3" t="str">
        <f t="shared" si="286"/>
        <v>Ok</v>
      </c>
      <c r="CZ436">
        <v>0</v>
      </c>
      <c r="DA436">
        <v>0</v>
      </c>
    </row>
    <row r="437" spans="1:105" x14ac:dyDescent="0.25">
      <c r="A437">
        <v>436</v>
      </c>
      <c r="B437" t="s">
        <v>3</v>
      </c>
      <c r="C437" t="s">
        <v>545</v>
      </c>
      <c r="D437">
        <v>212.9</v>
      </c>
      <c r="E437">
        <v>2017</v>
      </c>
      <c r="F437">
        <v>212.9</v>
      </c>
      <c r="G437">
        <v>212.9</v>
      </c>
      <c r="H437" s="3">
        <f t="shared" si="246"/>
        <v>0</v>
      </c>
      <c r="J437" t="s">
        <v>2730</v>
      </c>
      <c r="K437" t="s">
        <v>2738</v>
      </c>
      <c r="L437">
        <v>32046</v>
      </c>
      <c r="M437" t="s">
        <v>3051</v>
      </c>
      <c r="N437" t="s">
        <v>4753</v>
      </c>
      <c r="O437">
        <v>-81.931482625516296</v>
      </c>
      <c r="P437">
        <v>30.713299722179801</v>
      </c>
      <c r="Q437" t="s">
        <v>5089</v>
      </c>
      <c r="R437">
        <v>0</v>
      </c>
      <c r="S437" t="s">
        <v>6538</v>
      </c>
      <c r="T437">
        <v>8001</v>
      </c>
      <c r="U437" t="s">
        <v>6581</v>
      </c>
      <c r="V437">
        <v>2017</v>
      </c>
      <c r="W437">
        <v>9966</v>
      </c>
      <c r="X437">
        <v>2017</v>
      </c>
      <c r="Y437">
        <v>12450</v>
      </c>
      <c r="Z437">
        <v>167.27</v>
      </c>
      <c r="AA437" s="3">
        <f t="shared" si="247"/>
        <v>0.78567402536402065</v>
      </c>
      <c r="AB437" t="s">
        <v>6617</v>
      </c>
      <c r="AC437" t="s">
        <v>6617</v>
      </c>
      <c r="AD437" t="s">
        <v>6616</v>
      </c>
      <c r="AE437" t="s">
        <v>6616</v>
      </c>
      <c r="AF437" t="s">
        <v>6616</v>
      </c>
      <c r="AG437" t="s">
        <v>6616</v>
      </c>
      <c r="AH437" t="s">
        <v>6616</v>
      </c>
      <c r="AI437" t="s">
        <v>6619</v>
      </c>
      <c r="AJ437" t="s">
        <v>6619</v>
      </c>
      <c r="AK437" t="s">
        <v>6618</v>
      </c>
      <c r="AL437" t="s">
        <v>6618</v>
      </c>
      <c r="AM437" t="s">
        <v>6618</v>
      </c>
      <c r="AN437" t="s">
        <v>6618</v>
      </c>
      <c r="AO437" t="s">
        <v>6618</v>
      </c>
      <c r="AP437" s="3" t="str">
        <f t="shared" si="248"/>
        <v>Yes</v>
      </c>
      <c r="AQ437" s="3" t="str">
        <f t="shared" si="249"/>
        <v>Yes</v>
      </c>
      <c r="AR437" s="3" t="str">
        <f t="shared" si="250"/>
        <v>Yes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 t="s">
        <v>6634</v>
      </c>
      <c r="AZ437" t="s">
        <v>6638</v>
      </c>
      <c r="BA437">
        <v>7</v>
      </c>
      <c r="BB437" t="s">
        <v>6616</v>
      </c>
      <c r="BC437" t="s">
        <v>6616</v>
      </c>
      <c r="BD437" s="4" t="str">
        <f t="shared" si="251"/>
        <v>No</v>
      </c>
      <c r="BE437" t="s">
        <v>6640</v>
      </c>
      <c r="BF437" s="3" t="str">
        <f t="shared" si="252"/>
        <v>No</v>
      </c>
      <c r="BG437" t="s">
        <v>6645</v>
      </c>
      <c r="BH437" s="3" t="str">
        <f t="shared" si="253"/>
        <v>SWEARINGEN RD</v>
      </c>
      <c r="BI437" s="3" t="str">
        <f t="shared" si="254"/>
        <v>Hilliard</v>
      </c>
      <c r="BJ437" s="3" t="str">
        <f t="shared" si="255"/>
        <v>Florida</v>
      </c>
      <c r="BK437" s="3">
        <f t="shared" si="256"/>
        <v>32046</v>
      </c>
      <c r="BL437" s="3" t="str">
        <f t="shared" si="257"/>
        <v>SWEARINGEN RD HILLIARD FL 32046</v>
      </c>
      <c r="BM437" s="3" t="str">
        <f t="shared" si="258"/>
        <v/>
      </c>
      <c r="BN437" s="3" t="str">
        <f t="shared" si="259"/>
        <v>Pass</v>
      </c>
      <c r="BO437" s="3" t="str">
        <f t="shared" si="260"/>
        <v>No</v>
      </c>
      <c r="BP437" s="3" t="str">
        <f t="shared" si="261"/>
        <v>FV&lt;$10K</v>
      </c>
      <c r="BQ437" t="s">
        <v>6650</v>
      </c>
      <c r="BR437" s="3" t="str">
        <f t="shared" si="262"/>
        <v>No, &lt; $20K Lien</v>
      </c>
      <c r="BS437" s="3" t="str">
        <f t="shared" si="263"/>
        <v>No, Lien &lt; $20K</v>
      </c>
      <c r="BT437" t="s">
        <v>6650</v>
      </c>
      <c r="BU437" s="3" t="str">
        <f t="shared" si="264"/>
        <v>Yes</v>
      </c>
      <c r="BV437" s="3" t="str">
        <f t="shared" si="265"/>
        <v>No</v>
      </c>
      <c r="BW437" s="3">
        <f t="shared" si="266"/>
        <v>7</v>
      </c>
      <c r="BX437" s="3" t="str">
        <f t="shared" si="267"/>
        <v>No</v>
      </c>
      <c r="BY437" s="3">
        <f t="shared" si="268"/>
        <v>9966</v>
      </c>
      <c r="BZ437">
        <v>1</v>
      </c>
      <c r="CA437" s="3">
        <f t="shared" si="269"/>
        <v>9966</v>
      </c>
      <c r="CC437" s="3">
        <f t="shared" si="270"/>
        <v>0</v>
      </c>
      <c r="CD437" s="3">
        <f t="shared" si="271"/>
        <v>0</v>
      </c>
      <c r="CE437" s="3" t="str">
        <f t="shared" si="272"/>
        <v/>
      </c>
      <c r="CF437" s="3" t="e">
        <f>HLOOKUP(CE437,'Valuation Data'!$D$2:$K$5,4,FALSE)</f>
        <v>#N/A</v>
      </c>
      <c r="CG437" s="3">
        <f t="shared" si="273"/>
        <v>9966</v>
      </c>
      <c r="CH437" s="3" t="str">
        <f t="shared" si="274"/>
        <v>No</v>
      </c>
      <c r="CI437" s="3" t="str">
        <f>VLOOKUP(R437,'Use Codes &amp; County Type'!A:D,4,FALSE)</f>
        <v>V</v>
      </c>
      <c r="CJ437" s="3" t="str">
        <f t="shared" si="275"/>
        <v>Yes</v>
      </c>
      <c r="CK437" s="3" t="str">
        <f t="shared" si="276"/>
        <v>No</v>
      </c>
      <c r="CL437" s="3">
        <f t="shared" si="277"/>
        <v>0</v>
      </c>
      <c r="CM437" s="3">
        <f t="shared" si="278"/>
        <v>0</v>
      </c>
      <c r="CN437" s="3">
        <f t="shared" si="279"/>
        <v>2341.9</v>
      </c>
      <c r="CO437" s="3">
        <f t="shared" si="280"/>
        <v>-2341.9</v>
      </c>
      <c r="CP437" s="3">
        <f t="shared" si="281"/>
        <v>0.23498896247240619</v>
      </c>
      <c r="CR437" s="3" t="str">
        <f t="shared" si="282"/>
        <v>No</v>
      </c>
      <c r="CV437" s="3" t="str">
        <f t="shared" si="283"/>
        <v>County Held Lien</v>
      </c>
      <c r="CW437" s="3">
        <f t="shared" si="284"/>
        <v>436</v>
      </c>
      <c r="CX437" s="3">
        <f t="shared" si="285"/>
        <v>212.9</v>
      </c>
      <c r="CY437" s="3" t="str">
        <f t="shared" si="286"/>
        <v>Ok</v>
      </c>
      <c r="CZ437">
        <v>0</v>
      </c>
      <c r="DA437">
        <v>0</v>
      </c>
    </row>
    <row r="438" spans="1:105" x14ac:dyDescent="0.25">
      <c r="A438">
        <v>437</v>
      </c>
      <c r="B438" t="s">
        <v>3</v>
      </c>
      <c r="C438" t="s">
        <v>546</v>
      </c>
      <c r="D438">
        <v>42.9</v>
      </c>
      <c r="E438">
        <v>2017</v>
      </c>
      <c r="F438" t="e">
        <f>NA()</f>
        <v>#N/A</v>
      </c>
      <c r="G438" t="e">
        <f>NA()</f>
        <v>#N/A</v>
      </c>
      <c r="H438" s="3" t="e">
        <f t="shared" si="246"/>
        <v>#N/A</v>
      </c>
      <c r="I438" t="e">
        <f>NA()</f>
        <v>#N/A</v>
      </c>
      <c r="J438" t="e">
        <f>NA()</f>
        <v>#N/A</v>
      </c>
      <c r="K438" t="e">
        <f>NA()</f>
        <v>#N/A</v>
      </c>
      <c r="L438" t="e">
        <f>NA()</f>
        <v>#N/A</v>
      </c>
      <c r="M438" t="e">
        <f>NA()</f>
        <v>#N/A</v>
      </c>
      <c r="N438" t="e">
        <f>NA()</f>
        <v>#N/A</v>
      </c>
      <c r="O438" t="e">
        <f>NA()</f>
        <v>#N/A</v>
      </c>
      <c r="P438" t="e">
        <f>NA()</f>
        <v>#N/A</v>
      </c>
      <c r="Q438" t="e">
        <f>NA()</f>
        <v>#N/A</v>
      </c>
      <c r="R438">
        <v>2</v>
      </c>
      <c r="S438" t="s">
        <v>6535</v>
      </c>
      <c r="T438" t="e">
        <f>NA()</f>
        <v>#N/A</v>
      </c>
      <c r="U438" t="e">
        <f>NA()</f>
        <v>#N/A</v>
      </c>
      <c r="V438">
        <v>2017</v>
      </c>
      <c r="W438">
        <v>25722</v>
      </c>
      <c r="X438" t="e">
        <f>NA()</f>
        <v>#N/A</v>
      </c>
      <c r="Y438" t="e">
        <f>NA()</f>
        <v>#N/A</v>
      </c>
      <c r="Z438" t="e">
        <f>NA()</f>
        <v>#N/A</v>
      </c>
      <c r="AA438" s="3">
        <f t="shared" si="247"/>
        <v>0</v>
      </c>
      <c r="AI438" t="e">
        <f>NA()</f>
        <v>#N/A</v>
      </c>
      <c r="AJ438" t="e">
        <f>NA()</f>
        <v>#N/A</v>
      </c>
      <c r="AK438" t="e">
        <f>NA()</f>
        <v>#N/A</v>
      </c>
      <c r="AL438" t="e">
        <f>NA()</f>
        <v>#N/A</v>
      </c>
      <c r="AM438" t="e">
        <f>NA()</f>
        <v>#N/A</v>
      </c>
      <c r="AN438" t="e">
        <f>NA()</f>
        <v>#N/A</v>
      </c>
      <c r="AO438" t="e">
        <f>NA()</f>
        <v>#N/A</v>
      </c>
      <c r="AP438" s="3" t="str">
        <f t="shared" si="248"/>
        <v>No</v>
      </c>
      <c r="AQ438" s="3" t="str">
        <f t="shared" si="249"/>
        <v>No</v>
      </c>
      <c r="AR438" s="3" t="str">
        <f t="shared" si="250"/>
        <v>No</v>
      </c>
      <c r="AS438" t="e">
        <f>NA()</f>
        <v>#N/A</v>
      </c>
      <c r="AT438" t="e">
        <f>NA()</f>
        <v>#N/A</v>
      </c>
      <c r="AU438" t="e">
        <f>NA()</f>
        <v>#N/A</v>
      </c>
      <c r="AV438" t="e">
        <f>NA()</f>
        <v>#N/A</v>
      </c>
      <c r="AW438" t="e">
        <f>NA()</f>
        <v>#N/A</v>
      </c>
      <c r="AX438" t="e">
        <f>NA()</f>
        <v>#N/A</v>
      </c>
      <c r="AY438" t="e">
        <f>NA()</f>
        <v>#N/A</v>
      </c>
      <c r="AZ438" t="e">
        <f>NA()</f>
        <v>#N/A</v>
      </c>
      <c r="BA438">
        <v>0</v>
      </c>
      <c r="BB438" t="s">
        <v>6617</v>
      </c>
      <c r="BC438" t="e">
        <f>NA()</f>
        <v>#N/A</v>
      </c>
      <c r="BD438" s="4" t="str">
        <f t="shared" si="251"/>
        <v>No</v>
      </c>
      <c r="BE438" t="e">
        <f>NA()</f>
        <v>#N/A</v>
      </c>
      <c r="BF438" s="3" t="str">
        <f t="shared" si="252"/>
        <v>No</v>
      </c>
      <c r="BG438" t="e">
        <f>NA()</f>
        <v>#N/A</v>
      </c>
      <c r="BH438" s="3" t="e">
        <f t="shared" si="253"/>
        <v>#N/A</v>
      </c>
      <c r="BI438" s="3" t="e">
        <f t="shared" si="254"/>
        <v>#N/A</v>
      </c>
      <c r="BJ438" s="3" t="e">
        <f t="shared" si="255"/>
        <v>#N/A</v>
      </c>
      <c r="BK438" s="3" t="e">
        <f t="shared" si="256"/>
        <v>#N/A</v>
      </c>
      <c r="BL438" s="3" t="e">
        <f t="shared" si="257"/>
        <v>#N/A</v>
      </c>
      <c r="BM438" s="3" t="e">
        <f t="shared" si="258"/>
        <v>#N/A</v>
      </c>
      <c r="BN438" s="3" t="str">
        <f t="shared" si="259"/>
        <v>Lien&lt;$150</v>
      </c>
      <c r="BO438" s="3" t="e">
        <f t="shared" si="260"/>
        <v>#N/A</v>
      </c>
      <c r="BP438" s="3" t="str">
        <f t="shared" si="261"/>
        <v>FV&lt;$10K</v>
      </c>
      <c r="BQ438" t="s">
        <v>6650</v>
      </c>
      <c r="BR438" s="3" t="str">
        <f t="shared" si="262"/>
        <v>No, &lt; $20K Lien</v>
      </c>
      <c r="BS438" s="3" t="str">
        <f t="shared" si="263"/>
        <v>No, Lien &lt; $20K</v>
      </c>
      <c r="BT438" t="s">
        <v>6650</v>
      </c>
      <c r="BU438" s="3" t="str">
        <f t="shared" si="264"/>
        <v>No</v>
      </c>
      <c r="BV438" s="3" t="str">
        <f t="shared" si="265"/>
        <v>No</v>
      </c>
      <c r="BW438" s="3">
        <f t="shared" si="266"/>
        <v>0</v>
      </c>
      <c r="BX438" s="3" t="str">
        <f t="shared" si="267"/>
        <v>No</v>
      </c>
      <c r="BY438" s="3">
        <f t="shared" si="268"/>
        <v>25722</v>
      </c>
      <c r="BZ438">
        <v>1</v>
      </c>
      <c r="CA438" s="3">
        <f t="shared" si="269"/>
        <v>25722</v>
      </c>
      <c r="CC438" s="3" t="e">
        <f t="shared" si="270"/>
        <v>#N/A</v>
      </c>
      <c r="CD438" s="3" t="e">
        <f t="shared" si="271"/>
        <v>#N/A</v>
      </c>
      <c r="CE438" s="3" t="str">
        <f t="shared" si="272"/>
        <v/>
      </c>
      <c r="CF438" s="3" t="e">
        <f>HLOOKUP(CE438,'Valuation Data'!$D$2:$K$5,4,FALSE)</f>
        <v>#N/A</v>
      </c>
      <c r="CG438" s="3">
        <f t="shared" si="273"/>
        <v>25722</v>
      </c>
      <c r="CH438" s="3" t="str">
        <f t="shared" si="274"/>
        <v>No</v>
      </c>
      <c r="CI438" s="3" t="str">
        <f>VLOOKUP(R438,'Use Codes &amp; County Type'!A:D,4,FALSE)</f>
        <v>R</v>
      </c>
      <c r="CJ438" s="3" t="str">
        <f t="shared" si="275"/>
        <v>No</v>
      </c>
      <c r="CK438" s="3" t="str">
        <f t="shared" si="276"/>
        <v>Yes</v>
      </c>
      <c r="CL438" s="3">
        <f t="shared" si="277"/>
        <v>0.67</v>
      </c>
      <c r="CM438" s="3">
        <f t="shared" si="278"/>
        <v>17233.740000000002</v>
      </c>
      <c r="CN438" s="3" t="e">
        <f t="shared" si="279"/>
        <v>#N/A</v>
      </c>
      <c r="CO438" s="3" t="e">
        <f t="shared" si="280"/>
        <v>#N/A</v>
      </c>
      <c r="CP438" s="3" t="e">
        <f t="shared" si="281"/>
        <v>#N/A</v>
      </c>
      <c r="CR438" s="3" t="str">
        <f t="shared" si="282"/>
        <v>No</v>
      </c>
      <c r="CV438" s="3" t="str">
        <f t="shared" si="283"/>
        <v>Lien&lt;$150</v>
      </c>
      <c r="CW438" s="3">
        <f t="shared" si="284"/>
        <v>437</v>
      </c>
      <c r="CX438" s="3">
        <f t="shared" si="285"/>
        <v>42.9</v>
      </c>
      <c r="CY438" s="3" t="str">
        <f t="shared" si="286"/>
        <v>Ok</v>
      </c>
      <c r="CZ438" t="e">
        <f>NA()</f>
        <v>#N/A</v>
      </c>
      <c r="DA438" t="e">
        <f>NA()</f>
        <v>#N/A</v>
      </c>
    </row>
    <row r="439" spans="1:105" x14ac:dyDescent="0.25">
      <c r="A439">
        <v>438</v>
      </c>
      <c r="B439" t="s">
        <v>3</v>
      </c>
      <c r="C439" t="s">
        <v>547</v>
      </c>
      <c r="D439">
        <v>443.68</v>
      </c>
      <c r="E439">
        <v>2017</v>
      </c>
      <c r="F439">
        <v>443.68</v>
      </c>
      <c r="G439">
        <v>443.68</v>
      </c>
      <c r="H439" s="3">
        <f t="shared" si="246"/>
        <v>0</v>
      </c>
      <c r="I439">
        <v>552355</v>
      </c>
      <c r="J439" t="s">
        <v>2730</v>
      </c>
      <c r="K439" t="s">
        <v>2738</v>
      </c>
      <c r="L439">
        <v>32046</v>
      </c>
      <c r="M439" t="s">
        <v>3052</v>
      </c>
      <c r="N439" t="s">
        <v>4753</v>
      </c>
      <c r="O439">
        <v>-81.928739863496801</v>
      </c>
      <c r="P439">
        <v>30.705838977049901</v>
      </c>
      <c r="Q439" t="s">
        <v>5090</v>
      </c>
      <c r="R439">
        <v>1</v>
      </c>
      <c r="S439" t="s">
        <v>6539</v>
      </c>
      <c r="T439">
        <v>1001</v>
      </c>
      <c r="U439" t="s">
        <v>6582</v>
      </c>
      <c r="V439">
        <v>2017</v>
      </c>
      <c r="W439">
        <v>54777</v>
      </c>
      <c r="X439">
        <v>2017</v>
      </c>
      <c r="Y439">
        <v>60333</v>
      </c>
      <c r="Z439">
        <v>380.66</v>
      </c>
      <c r="AA439" s="3">
        <f t="shared" si="247"/>
        <v>0.85796069239091244</v>
      </c>
      <c r="AB439" t="s">
        <v>6616</v>
      </c>
      <c r="AC439" t="s">
        <v>6616</v>
      </c>
      <c r="AD439" t="s">
        <v>6616</v>
      </c>
      <c r="AE439" t="s">
        <v>6616</v>
      </c>
      <c r="AF439" t="s">
        <v>6616</v>
      </c>
      <c r="AG439" t="s">
        <v>6616</v>
      </c>
      <c r="AH439" t="s">
        <v>6616</v>
      </c>
      <c r="AI439" t="s">
        <v>6618</v>
      </c>
      <c r="AJ439" t="s">
        <v>6618</v>
      </c>
      <c r="AK439" t="s">
        <v>6618</v>
      </c>
      <c r="AL439" t="s">
        <v>6618</v>
      </c>
      <c r="AM439" t="s">
        <v>6618</v>
      </c>
      <c r="AN439" t="s">
        <v>6618</v>
      </c>
      <c r="AO439" t="s">
        <v>6618</v>
      </c>
      <c r="AP439" s="3" t="str">
        <f t="shared" si="248"/>
        <v>No</v>
      </c>
      <c r="AQ439" s="3" t="str">
        <f t="shared" si="249"/>
        <v>No</v>
      </c>
      <c r="AR439" s="3" t="str">
        <f t="shared" si="250"/>
        <v>No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 t="s">
        <v>6634</v>
      </c>
      <c r="AZ439" t="s">
        <v>6638</v>
      </c>
      <c r="BA439">
        <v>1</v>
      </c>
      <c r="BB439" t="s">
        <v>6617</v>
      </c>
      <c r="BC439" t="s">
        <v>6616</v>
      </c>
      <c r="BD439" s="4" t="str">
        <f t="shared" si="251"/>
        <v>No</v>
      </c>
      <c r="BE439" t="s">
        <v>6640</v>
      </c>
      <c r="BF439" s="3" t="str">
        <f t="shared" si="252"/>
        <v>No</v>
      </c>
      <c r="BG439" t="s">
        <v>6645</v>
      </c>
      <c r="BH439" s="3" t="str">
        <f t="shared" si="253"/>
        <v>552355 US HWY 1</v>
      </c>
      <c r="BI439" s="3" t="str">
        <f t="shared" si="254"/>
        <v>Hilliard</v>
      </c>
      <c r="BJ439" s="3" t="str">
        <f t="shared" si="255"/>
        <v>Florida</v>
      </c>
      <c r="BK439" s="3">
        <f t="shared" si="256"/>
        <v>32046</v>
      </c>
      <c r="BL439" s="3" t="str">
        <f t="shared" si="257"/>
        <v>552355 US HWY 1 HILLIARD FL 32046</v>
      </c>
      <c r="BM439" s="3" t="str">
        <f t="shared" si="258"/>
        <v/>
      </c>
      <c r="BN439" s="3" t="str">
        <f t="shared" si="259"/>
        <v>Pass</v>
      </c>
      <c r="BO439" s="3" t="str">
        <f t="shared" si="260"/>
        <v>No</v>
      </c>
      <c r="BP439" s="3" t="str">
        <f t="shared" si="261"/>
        <v>FV&lt;$10K</v>
      </c>
      <c r="BQ439" t="s">
        <v>6650</v>
      </c>
      <c r="BR439" s="3" t="str">
        <f t="shared" si="262"/>
        <v>No, &lt; $20K Lien</v>
      </c>
      <c r="BS439" s="3" t="str">
        <f t="shared" si="263"/>
        <v>No, Lien &lt; $20K</v>
      </c>
      <c r="BT439" t="s">
        <v>6650</v>
      </c>
      <c r="BU439" s="3" t="str">
        <f t="shared" si="264"/>
        <v>No</v>
      </c>
      <c r="BV439" s="3" t="str">
        <f t="shared" si="265"/>
        <v>No</v>
      </c>
      <c r="BW439" s="3">
        <f t="shared" si="266"/>
        <v>1</v>
      </c>
      <c r="BX439" s="3" t="str">
        <f t="shared" si="267"/>
        <v>No</v>
      </c>
      <c r="BY439" s="3">
        <f t="shared" si="268"/>
        <v>54777</v>
      </c>
      <c r="BZ439">
        <v>1</v>
      </c>
      <c r="CA439" s="3">
        <f t="shared" si="269"/>
        <v>54777</v>
      </c>
      <c r="CC439" s="3">
        <f t="shared" si="270"/>
        <v>0</v>
      </c>
      <c r="CD439" s="3">
        <f t="shared" si="271"/>
        <v>0</v>
      </c>
      <c r="CE439" s="3" t="str">
        <f t="shared" si="272"/>
        <v/>
      </c>
      <c r="CF439" s="3" t="e">
        <f>HLOOKUP(CE439,'Valuation Data'!$D$2:$K$5,4,FALSE)</f>
        <v>#N/A</v>
      </c>
      <c r="CG439" s="3">
        <f t="shared" si="273"/>
        <v>54777</v>
      </c>
      <c r="CH439" s="3" t="str">
        <f t="shared" si="274"/>
        <v>No</v>
      </c>
      <c r="CI439" s="3" t="str">
        <f>VLOOKUP(R439,'Use Codes &amp; County Type'!A:D,4,FALSE)</f>
        <v>S</v>
      </c>
      <c r="CJ439" s="3" t="str">
        <f t="shared" si="275"/>
        <v>No</v>
      </c>
      <c r="CK439" s="3" t="str">
        <f t="shared" si="276"/>
        <v>Yes</v>
      </c>
      <c r="CL439" s="3">
        <f t="shared" si="277"/>
        <v>0.67</v>
      </c>
      <c r="CM439" s="3">
        <f t="shared" si="278"/>
        <v>36700.590000000004</v>
      </c>
      <c r="CN439" s="3">
        <f t="shared" si="279"/>
        <v>2218.4</v>
      </c>
      <c r="CO439" s="3">
        <f t="shared" si="280"/>
        <v>34482.19</v>
      </c>
      <c r="CP439" s="3">
        <f t="shared" si="281"/>
        <v>4.0498749475144681E-2</v>
      </c>
      <c r="CR439" s="3" t="str">
        <f t="shared" si="282"/>
        <v>No</v>
      </c>
      <c r="CV439" s="3" t="str">
        <f t="shared" si="283"/>
        <v>*Bid</v>
      </c>
      <c r="CW439" s="3">
        <f t="shared" si="284"/>
        <v>438</v>
      </c>
      <c r="CX439" s="3">
        <f t="shared" si="285"/>
        <v>443.68</v>
      </c>
      <c r="CY439" s="3" t="str">
        <f t="shared" si="286"/>
        <v>Ok</v>
      </c>
      <c r="CZ439">
        <v>0</v>
      </c>
      <c r="DA439">
        <v>0</v>
      </c>
    </row>
    <row r="440" spans="1:105" x14ac:dyDescent="0.25">
      <c r="A440">
        <v>439</v>
      </c>
      <c r="B440" t="s">
        <v>3</v>
      </c>
      <c r="C440" t="s">
        <v>548</v>
      </c>
      <c r="D440">
        <v>982.75</v>
      </c>
      <c r="E440">
        <v>2017</v>
      </c>
      <c r="F440" t="e">
        <f>NA()</f>
        <v>#N/A</v>
      </c>
      <c r="G440" t="e">
        <f>NA()</f>
        <v>#N/A</v>
      </c>
      <c r="H440" s="3" t="e">
        <f t="shared" si="246"/>
        <v>#N/A</v>
      </c>
      <c r="I440" t="e">
        <f>NA()</f>
        <v>#N/A</v>
      </c>
      <c r="J440" t="e">
        <f>NA()</f>
        <v>#N/A</v>
      </c>
      <c r="K440" t="e">
        <f>NA()</f>
        <v>#N/A</v>
      </c>
      <c r="L440" t="e">
        <f>NA()</f>
        <v>#N/A</v>
      </c>
      <c r="M440" t="e">
        <f>NA()</f>
        <v>#N/A</v>
      </c>
      <c r="N440" t="e">
        <f>NA()</f>
        <v>#N/A</v>
      </c>
      <c r="O440" t="e">
        <f>NA()</f>
        <v>#N/A</v>
      </c>
      <c r="P440" t="e">
        <f>NA()</f>
        <v>#N/A</v>
      </c>
      <c r="Q440" t="e">
        <f>NA()</f>
        <v>#N/A</v>
      </c>
      <c r="R440">
        <v>8</v>
      </c>
      <c r="S440" t="s">
        <v>6551</v>
      </c>
      <c r="T440" t="e">
        <f>NA()</f>
        <v>#N/A</v>
      </c>
      <c r="U440" t="e">
        <f>NA()</f>
        <v>#N/A</v>
      </c>
      <c r="V440">
        <v>2017</v>
      </c>
      <c r="W440">
        <v>101137</v>
      </c>
      <c r="X440" t="e">
        <f>NA()</f>
        <v>#N/A</v>
      </c>
      <c r="Y440" t="e">
        <f>NA()</f>
        <v>#N/A</v>
      </c>
      <c r="Z440" t="e">
        <f>NA()</f>
        <v>#N/A</v>
      </c>
      <c r="AA440" s="3">
        <f t="shared" si="247"/>
        <v>0</v>
      </c>
      <c r="AB440" t="s">
        <v>6616</v>
      </c>
      <c r="AC440" t="s">
        <v>6616</v>
      </c>
      <c r="AD440" t="s">
        <v>6616</v>
      </c>
      <c r="AE440" t="s">
        <v>6616</v>
      </c>
      <c r="AF440" t="s">
        <v>6616</v>
      </c>
      <c r="AG440" t="s">
        <v>6616</v>
      </c>
      <c r="AH440" t="s">
        <v>6616</v>
      </c>
      <c r="AI440" t="e">
        <f>NA()</f>
        <v>#N/A</v>
      </c>
      <c r="AJ440" t="e">
        <f>NA()</f>
        <v>#N/A</v>
      </c>
      <c r="AK440" t="e">
        <f>NA()</f>
        <v>#N/A</v>
      </c>
      <c r="AL440" t="e">
        <f>NA()</f>
        <v>#N/A</v>
      </c>
      <c r="AM440" t="e">
        <f>NA()</f>
        <v>#N/A</v>
      </c>
      <c r="AN440" t="e">
        <f>NA()</f>
        <v>#N/A</v>
      </c>
      <c r="AO440" t="e">
        <f>NA()</f>
        <v>#N/A</v>
      </c>
      <c r="AP440" s="3" t="str">
        <f t="shared" si="248"/>
        <v>No</v>
      </c>
      <c r="AQ440" s="3" t="str">
        <f t="shared" si="249"/>
        <v>No</v>
      </c>
      <c r="AR440" s="3" t="str">
        <f t="shared" si="250"/>
        <v>No</v>
      </c>
      <c r="AS440" t="e">
        <f>NA()</f>
        <v>#N/A</v>
      </c>
      <c r="AT440" t="e">
        <f>NA()</f>
        <v>#N/A</v>
      </c>
      <c r="AU440" t="e">
        <f>NA()</f>
        <v>#N/A</v>
      </c>
      <c r="AV440" t="e">
        <f>NA()</f>
        <v>#N/A</v>
      </c>
      <c r="AW440" t="e">
        <f>NA()</f>
        <v>#N/A</v>
      </c>
      <c r="AX440" t="e">
        <f>NA()</f>
        <v>#N/A</v>
      </c>
      <c r="AY440" t="e">
        <f>NA()</f>
        <v>#N/A</v>
      </c>
      <c r="AZ440" t="e">
        <f>NA()</f>
        <v>#N/A</v>
      </c>
      <c r="BA440">
        <v>2</v>
      </c>
      <c r="BB440" t="s">
        <v>6617</v>
      </c>
      <c r="BC440" t="e">
        <f>NA()</f>
        <v>#N/A</v>
      </c>
      <c r="BD440" s="4" t="str">
        <f t="shared" si="251"/>
        <v>No</v>
      </c>
      <c r="BE440" t="e">
        <f>NA()</f>
        <v>#N/A</v>
      </c>
      <c r="BF440" s="3" t="str">
        <f t="shared" si="252"/>
        <v>No</v>
      </c>
      <c r="BG440" t="e">
        <f>NA()</f>
        <v>#N/A</v>
      </c>
      <c r="BH440" s="3" t="e">
        <f t="shared" si="253"/>
        <v>#N/A</v>
      </c>
      <c r="BI440" s="3" t="e">
        <f t="shared" si="254"/>
        <v>#N/A</v>
      </c>
      <c r="BJ440" s="3" t="e">
        <f t="shared" si="255"/>
        <v>#N/A</v>
      </c>
      <c r="BK440" s="3" t="e">
        <f t="shared" si="256"/>
        <v>#N/A</v>
      </c>
      <c r="BL440" s="3" t="e">
        <f t="shared" si="257"/>
        <v>#N/A</v>
      </c>
      <c r="BM440" s="3" t="e">
        <f t="shared" si="258"/>
        <v>#N/A</v>
      </c>
      <c r="BN440" s="3" t="str">
        <f t="shared" si="259"/>
        <v>Pass</v>
      </c>
      <c r="BO440" s="3" t="e">
        <f t="shared" si="260"/>
        <v>#N/A</v>
      </c>
      <c r="BP440" s="3" t="str">
        <f t="shared" si="261"/>
        <v>FV&lt;$10K</v>
      </c>
      <c r="BQ440" t="s">
        <v>6650</v>
      </c>
      <c r="BR440" s="3" t="str">
        <f t="shared" si="262"/>
        <v>No, &lt; $20K Lien</v>
      </c>
      <c r="BS440" s="3" t="str">
        <f t="shared" si="263"/>
        <v>No, Lien &lt; $20K</v>
      </c>
      <c r="BT440" t="s">
        <v>6650</v>
      </c>
      <c r="BU440" s="3" t="str">
        <f t="shared" si="264"/>
        <v>No</v>
      </c>
      <c r="BV440" s="3" t="str">
        <f t="shared" si="265"/>
        <v>No</v>
      </c>
      <c r="BW440" s="3">
        <f t="shared" si="266"/>
        <v>2</v>
      </c>
      <c r="BX440" s="3" t="str">
        <f t="shared" si="267"/>
        <v>Yes</v>
      </c>
      <c r="BY440" s="3">
        <f t="shared" si="268"/>
        <v>101137</v>
      </c>
      <c r="BZ440">
        <v>1</v>
      </c>
      <c r="CA440" s="3">
        <f t="shared" si="269"/>
        <v>101137</v>
      </c>
      <c r="CC440" s="3" t="e">
        <f t="shared" si="270"/>
        <v>#N/A</v>
      </c>
      <c r="CD440" s="3" t="e">
        <f t="shared" si="271"/>
        <v>#N/A</v>
      </c>
      <c r="CE440" s="3" t="str">
        <f t="shared" si="272"/>
        <v/>
      </c>
      <c r="CF440" s="3" t="e">
        <f>HLOOKUP(CE440,'Valuation Data'!$D$2:$K$5,4,FALSE)</f>
        <v>#N/A</v>
      </c>
      <c r="CG440" s="3">
        <f t="shared" si="273"/>
        <v>101137</v>
      </c>
      <c r="CH440" s="3" t="str">
        <f t="shared" si="274"/>
        <v>No</v>
      </c>
      <c r="CI440" s="3" t="str">
        <f>VLOOKUP(R440,'Use Codes &amp; County Type'!A:D,4,FALSE)</f>
        <v>R</v>
      </c>
      <c r="CJ440" s="3" t="str">
        <f t="shared" si="275"/>
        <v>No</v>
      </c>
      <c r="CK440" s="3" t="str">
        <f t="shared" si="276"/>
        <v>Yes</v>
      </c>
      <c r="CL440" s="3">
        <f t="shared" si="277"/>
        <v>0.67</v>
      </c>
      <c r="CM440" s="3">
        <f t="shared" si="278"/>
        <v>67761.790000000008</v>
      </c>
      <c r="CN440" s="3" t="e">
        <f t="shared" si="279"/>
        <v>#N/A</v>
      </c>
      <c r="CO440" s="3" t="e">
        <f t="shared" si="280"/>
        <v>#N/A</v>
      </c>
      <c r="CP440" s="3" t="e">
        <f t="shared" si="281"/>
        <v>#N/A</v>
      </c>
      <c r="CR440" s="3" t="str">
        <f t="shared" si="282"/>
        <v>No</v>
      </c>
      <c r="CV440" s="3" t="str">
        <f t="shared" si="283"/>
        <v>Too Many Priors</v>
      </c>
      <c r="CW440" s="3">
        <f t="shared" si="284"/>
        <v>439</v>
      </c>
      <c r="CX440" s="3">
        <f t="shared" si="285"/>
        <v>982.75</v>
      </c>
      <c r="CY440" s="3" t="str">
        <f t="shared" si="286"/>
        <v>Ok</v>
      </c>
      <c r="CZ440" t="e">
        <f>NA()</f>
        <v>#N/A</v>
      </c>
      <c r="DA440" t="e">
        <f>NA()</f>
        <v>#N/A</v>
      </c>
    </row>
    <row r="441" spans="1:105" x14ac:dyDescent="0.25">
      <c r="A441">
        <v>440</v>
      </c>
      <c r="B441" t="s">
        <v>3</v>
      </c>
      <c r="C441" t="s">
        <v>549</v>
      </c>
      <c r="D441">
        <v>818.9</v>
      </c>
      <c r="E441">
        <v>2017</v>
      </c>
      <c r="F441">
        <v>818.9</v>
      </c>
      <c r="G441">
        <v>818.9</v>
      </c>
      <c r="H441" s="3">
        <f t="shared" si="246"/>
        <v>0</v>
      </c>
      <c r="I441">
        <v>552169</v>
      </c>
      <c r="J441" t="s">
        <v>2730</v>
      </c>
      <c r="K441" t="s">
        <v>2738</v>
      </c>
      <c r="L441">
        <v>32046</v>
      </c>
      <c r="M441" t="s">
        <v>3053</v>
      </c>
      <c r="N441" t="s">
        <v>4753</v>
      </c>
      <c r="O441">
        <v>-81.925579217883197</v>
      </c>
      <c r="P441">
        <v>30.701286842263201</v>
      </c>
      <c r="Q441" t="s">
        <v>5091</v>
      </c>
      <c r="R441">
        <v>1</v>
      </c>
      <c r="S441" t="s">
        <v>6539</v>
      </c>
      <c r="T441">
        <v>1001</v>
      </c>
      <c r="U441" t="s">
        <v>6582</v>
      </c>
      <c r="V441">
        <v>2017</v>
      </c>
      <c r="W441">
        <v>90289</v>
      </c>
      <c r="X441">
        <v>2017</v>
      </c>
      <c r="Y441">
        <v>105727</v>
      </c>
      <c r="Z441">
        <v>727.6</v>
      </c>
      <c r="AA441" s="3">
        <f t="shared" si="247"/>
        <v>0.8885089754548785</v>
      </c>
      <c r="AB441" t="s">
        <v>6616</v>
      </c>
      <c r="AC441" t="s">
        <v>6616</v>
      </c>
      <c r="AD441" t="s">
        <v>6616</v>
      </c>
      <c r="AI441" t="s">
        <v>6618</v>
      </c>
      <c r="AJ441" t="s">
        <v>6618</v>
      </c>
      <c r="AK441" t="s">
        <v>6618</v>
      </c>
      <c r="AL441" t="s">
        <v>6618</v>
      </c>
      <c r="AM441" t="s">
        <v>6618</v>
      </c>
      <c r="AN441" t="s">
        <v>6618</v>
      </c>
      <c r="AO441">
        <v>0</v>
      </c>
      <c r="AP441" s="3" t="str">
        <f t="shared" si="248"/>
        <v>No</v>
      </c>
      <c r="AQ441" s="3" t="str">
        <f t="shared" si="249"/>
        <v>No</v>
      </c>
      <c r="AR441" s="3" t="str">
        <f t="shared" si="250"/>
        <v>No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5</v>
      </c>
      <c r="AY441" t="s">
        <v>6636</v>
      </c>
      <c r="AZ441" t="s">
        <v>6638</v>
      </c>
      <c r="BA441">
        <v>1</v>
      </c>
      <c r="BB441" t="s">
        <v>6617</v>
      </c>
      <c r="BC441" t="s">
        <v>6616</v>
      </c>
      <c r="BD441" s="4" t="str">
        <f t="shared" si="251"/>
        <v>No</v>
      </c>
      <c r="BE441" t="s">
        <v>6640</v>
      </c>
      <c r="BF441" s="3" t="str">
        <f t="shared" si="252"/>
        <v>No</v>
      </c>
      <c r="BG441" t="s">
        <v>6645</v>
      </c>
      <c r="BH441" s="3" t="str">
        <f t="shared" si="253"/>
        <v>552169 US HWY 1</v>
      </c>
      <c r="BI441" s="3" t="str">
        <f t="shared" si="254"/>
        <v>Hilliard</v>
      </c>
      <c r="BJ441" s="3" t="str">
        <f t="shared" si="255"/>
        <v>Florida</v>
      </c>
      <c r="BK441" s="3">
        <f t="shared" si="256"/>
        <v>32046</v>
      </c>
      <c r="BL441" s="3" t="str">
        <f t="shared" si="257"/>
        <v>552169 US HWY 1 HILLIARD FL 32046</v>
      </c>
      <c r="BM441" s="3" t="str">
        <f t="shared" si="258"/>
        <v/>
      </c>
      <c r="BN441" s="3" t="str">
        <f t="shared" si="259"/>
        <v>Pass</v>
      </c>
      <c r="BO441" s="3" t="str">
        <f t="shared" si="260"/>
        <v>No</v>
      </c>
      <c r="BP441" s="3" t="str">
        <f t="shared" si="261"/>
        <v>FV&lt;$10K</v>
      </c>
      <c r="BQ441" t="s">
        <v>6650</v>
      </c>
      <c r="BR441" s="3" t="str">
        <f t="shared" si="262"/>
        <v>No, &lt; $20K Lien</v>
      </c>
      <c r="BS441" s="3" t="str">
        <f t="shared" si="263"/>
        <v>No, Lien &lt; $20K</v>
      </c>
      <c r="BT441" t="s">
        <v>6650</v>
      </c>
      <c r="BU441" s="3" t="str">
        <f t="shared" si="264"/>
        <v>No</v>
      </c>
      <c r="BV441" s="3" t="str">
        <f t="shared" si="265"/>
        <v>No</v>
      </c>
      <c r="BW441" s="3">
        <f t="shared" si="266"/>
        <v>1</v>
      </c>
      <c r="BX441" s="3" t="str">
        <f t="shared" si="267"/>
        <v>No</v>
      </c>
      <c r="BY441" s="3">
        <f t="shared" si="268"/>
        <v>90289</v>
      </c>
      <c r="BZ441">
        <v>1</v>
      </c>
      <c r="CA441" s="3">
        <f t="shared" si="269"/>
        <v>90289</v>
      </c>
      <c r="CC441" s="3">
        <f t="shared" si="270"/>
        <v>0</v>
      </c>
      <c r="CD441" s="3">
        <f t="shared" si="271"/>
        <v>0</v>
      </c>
      <c r="CE441" s="3" t="str">
        <f t="shared" si="272"/>
        <v/>
      </c>
      <c r="CF441" s="3" t="e">
        <f>HLOOKUP(CE441,'Valuation Data'!$D$2:$K$5,4,FALSE)</f>
        <v>#N/A</v>
      </c>
      <c r="CG441" s="3">
        <f t="shared" si="273"/>
        <v>90289</v>
      </c>
      <c r="CH441" s="3" t="str">
        <f t="shared" si="274"/>
        <v>No</v>
      </c>
      <c r="CI441" s="3" t="str">
        <f>VLOOKUP(R441,'Use Codes &amp; County Type'!A:D,4,FALSE)</f>
        <v>S</v>
      </c>
      <c r="CJ441" s="3" t="str">
        <f t="shared" si="275"/>
        <v>No</v>
      </c>
      <c r="CK441" s="3" t="str">
        <f t="shared" si="276"/>
        <v>Yes</v>
      </c>
      <c r="CL441" s="3">
        <f t="shared" si="277"/>
        <v>0.67</v>
      </c>
      <c r="CM441" s="3">
        <f t="shared" si="278"/>
        <v>60493.630000000005</v>
      </c>
      <c r="CN441" s="3">
        <f t="shared" si="279"/>
        <v>4094.5</v>
      </c>
      <c r="CO441" s="3">
        <f t="shared" si="280"/>
        <v>56399.130000000005</v>
      </c>
      <c r="CP441" s="3">
        <f t="shared" si="281"/>
        <v>4.5348824330760117E-2</v>
      </c>
      <c r="CR441" s="3" t="str">
        <f t="shared" si="282"/>
        <v>No</v>
      </c>
      <c r="CV441" s="3" t="str">
        <f t="shared" si="283"/>
        <v>*Bid</v>
      </c>
      <c r="CW441" s="3">
        <f t="shared" si="284"/>
        <v>440</v>
      </c>
      <c r="CX441" s="3">
        <f t="shared" si="285"/>
        <v>818.9</v>
      </c>
      <c r="CY441" s="3" t="str">
        <f t="shared" si="286"/>
        <v>Ok</v>
      </c>
      <c r="CZ441">
        <v>0</v>
      </c>
      <c r="DA441">
        <v>0</v>
      </c>
    </row>
    <row r="442" spans="1:105" x14ac:dyDescent="0.25">
      <c r="A442">
        <v>441</v>
      </c>
      <c r="B442" t="s">
        <v>3</v>
      </c>
      <c r="C442" t="s">
        <v>550</v>
      </c>
      <c r="D442">
        <v>7021.31</v>
      </c>
      <c r="E442">
        <v>2017</v>
      </c>
      <c r="F442">
        <v>7021.31</v>
      </c>
      <c r="G442">
        <v>7021.31</v>
      </c>
      <c r="H442" s="3">
        <f t="shared" si="246"/>
        <v>0</v>
      </c>
      <c r="I442">
        <v>552121</v>
      </c>
      <c r="J442" t="s">
        <v>2730</v>
      </c>
      <c r="K442" t="s">
        <v>2738</v>
      </c>
      <c r="L442">
        <v>32046</v>
      </c>
      <c r="M442" t="s">
        <v>3054</v>
      </c>
      <c r="N442" t="s">
        <v>4753</v>
      </c>
      <c r="O442">
        <v>-81.925207160146499</v>
      </c>
      <c r="P442">
        <v>30.699818913207</v>
      </c>
      <c r="Q442" t="s">
        <v>4943</v>
      </c>
      <c r="R442">
        <v>41</v>
      </c>
      <c r="S442" t="s">
        <v>6552</v>
      </c>
      <c r="T442">
        <v>5001</v>
      </c>
      <c r="U442" t="s">
        <v>6589</v>
      </c>
      <c r="V442">
        <v>2017</v>
      </c>
      <c r="W442">
        <v>462758</v>
      </c>
      <c r="X442">
        <v>2017</v>
      </c>
      <c r="Y442">
        <v>462758</v>
      </c>
      <c r="Z442">
        <v>6462.61</v>
      </c>
      <c r="AA442" s="3">
        <f t="shared" si="247"/>
        <v>0.92042795432761115</v>
      </c>
      <c r="AC442" t="s">
        <v>6616</v>
      </c>
      <c r="AD442" t="s">
        <v>6616</v>
      </c>
      <c r="AE442" t="s">
        <v>6616</v>
      </c>
      <c r="AF442" t="s">
        <v>6616</v>
      </c>
      <c r="AG442" t="s">
        <v>6616</v>
      </c>
      <c r="AH442" t="s">
        <v>6616</v>
      </c>
      <c r="AI442" t="s">
        <v>6618</v>
      </c>
      <c r="AJ442" t="s">
        <v>6618</v>
      </c>
      <c r="AK442" t="s">
        <v>6618</v>
      </c>
      <c r="AL442" t="s">
        <v>6618</v>
      </c>
      <c r="AM442" t="s">
        <v>6618</v>
      </c>
      <c r="AN442" t="s">
        <v>6618</v>
      </c>
      <c r="AO442" t="s">
        <v>6618</v>
      </c>
      <c r="AP442" s="3" t="str">
        <f t="shared" si="248"/>
        <v>No</v>
      </c>
      <c r="AQ442" s="3" t="str">
        <f t="shared" si="249"/>
        <v>No</v>
      </c>
      <c r="AR442" s="3" t="str">
        <f t="shared" si="250"/>
        <v>No</v>
      </c>
      <c r="AS442">
        <v>0</v>
      </c>
      <c r="AT442">
        <v>0</v>
      </c>
      <c r="AU442">
        <v>275000</v>
      </c>
      <c r="AV442" t="s">
        <v>6622</v>
      </c>
      <c r="AW442">
        <v>1</v>
      </c>
      <c r="AX442">
        <v>1</v>
      </c>
      <c r="AY442" t="s">
        <v>6635</v>
      </c>
      <c r="AZ442" t="s">
        <v>6638</v>
      </c>
      <c r="BA442">
        <v>0</v>
      </c>
      <c r="BB442" t="s">
        <v>6616</v>
      </c>
      <c r="BC442" t="s">
        <v>6616</v>
      </c>
      <c r="BD442" s="4" t="str">
        <f t="shared" si="251"/>
        <v>Yes</v>
      </c>
      <c r="BE442" t="s">
        <v>6640</v>
      </c>
      <c r="BF442" s="3" t="str">
        <f t="shared" si="252"/>
        <v>No</v>
      </c>
      <c r="BG442" t="s">
        <v>6645</v>
      </c>
      <c r="BH442" s="3" t="str">
        <f t="shared" si="253"/>
        <v>552121 US HWY 1</v>
      </c>
      <c r="BI442" s="3" t="str">
        <f t="shared" si="254"/>
        <v>Hilliard</v>
      </c>
      <c r="BJ442" s="3" t="str">
        <f t="shared" si="255"/>
        <v>Florida</v>
      </c>
      <c r="BK442" s="3">
        <f t="shared" si="256"/>
        <v>32046</v>
      </c>
      <c r="BL442" s="3" t="str">
        <f t="shared" si="257"/>
        <v>552121 US HWY 1 HILLIARD FL 32046</v>
      </c>
      <c r="BM442" s="3" t="str">
        <f t="shared" si="258"/>
        <v>L</v>
      </c>
      <c r="BN442" s="3" t="str">
        <f t="shared" si="259"/>
        <v>Pass</v>
      </c>
      <c r="BO442" s="3" t="str">
        <f t="shared" si="260"/>
        <v>No</v>
      </c>
      <c r="BP442" s="3" t="str">
        <f t="shared" si="261"/>
        <v>FV&lt;$10K</v>
      </c>
      <c r="BQ442" t="s">
        <v>6650</v>
      </c>
      <c r="BR442" s="3" t="str">
        <f t="shared" si="262"/>
        <v>No, &lt; $20K Lien</v>
      </c>
      <c r="BS442" s="3" t="str">
        <f t="shared" si="263"/>
        <v>No, Lien &lt; $20K</v>
      </c>
      <c r="BT442" t="s">
        <v>6650</v>
      </c>
      <c r="BU442" s="3" t="str">
        <f t="shared" si="264"/>
        <v>No</v>
      </c>
      <c r="BV442" s="3" t="str">
        <f t="shared" si="265"/>
        <v>No</v>
      </c>
      <c r="BW442" s="3">
        <f t="shared" si="266"/>
        <v>0</v>
      </c>
      <c r="BX442" s="3" t="str">
        <f t="shared" si="267"/>
        <v>No</v>
      </c>
      <c r="BY442" s="3">
        <f t="shared" si="268"/>
        <v>462758</v>
      </c>
      <c r="BZ442">
        <v>1</v>
      </c>
      <c r="CA442" s="3">
        <f t="shared" si="269"/>
        <v>462758</v>
      </c>
      <c r="CC442" s="3">
        <f t="shared" si="270"/>
        <v>0</v>
      </c>
      <c r="CD442" s="3">
        <f t="shared" si="271"/>
        <v>0</v>
      </c>
      <c r="CE442" s="3" t="str">
        <f t="shared" si="272"/>
        <v/>
      </c>
      <c r="CF442" s="3" t="e">
        <f>HLOOKUP(CE442,'Valuation Data'!$D$2:$K$5,4,FALSE)</f>
        <v>#N/A</v>
      </c>
      <c r="CG442" s="3">
        <f t="shared" si="273"/>
        <v>462758</v>
      </c>
      <c r="CH442" s="3" t="str">
        <f t="shared" si="274"/>
        <v>No</v>
      </c>
      <c r="CI442" s="3" t="str">
        <f>VLOOKUP(R442,'Use Codes &amp; County Type'!A:D,4,FALSE)</f>
        <v>C</v>
      </c>
      <c r="CJ442" s="3" t="str">
        <f t="shared" si="275"/>
        <v>No</v>
      </c>
      <c r="CK442" s="3" t="str">
        <f t="shared" si="276"/>
        <v>No</v>
      </c>
      <c r="CL442" s="3">
        <f t="shared" si="277"/>
        <v>0.3</v>
      </c>
      <c r="CM442" s="3">
        <f t="shared" si="278"/>
        <v>138827.4</v>
      </c>
      <c r="CN442" s="3">
        <f t="shared" si="279"/>
        <v>28085.24</v>
      </c>
      <c r="CO442" s="3">
        <f t="shared" si="280"/>
        <v>110742.15999999999</v>
      </c>
      <c r="CP442" s="3">
        <f t="shared" si="281"/>
        <v>6.0690987513992198E-2</v>
      </c>
      <c r="CR442" s="3" t="str">
        <f t="shared" si="282"/>
        <v>No</v>
      </c>
      <c r="CV442" s="3" t="str">
        <f t="shared" si="283"/>
        <v>*Bid</v>
      </c>
      <c r="CW442" s="3">
        <f t="shared" si="284"/>
        <v>441</v>
      </c>
      <c r="CX442" s="3">
        <f t="shared" si="285"/>
        <v>7021.31</v>
      </c>
      <c r="CY442" s="3" t="str">
        <f t="shared" si="286"/>
        <v>Ok</v>
      </c>
      <c r="CZ442">
        <v>0</v>
      </c>
      <c r="DA442">
        <v>0</v>
      </c>
    </row>
    <row r="443" spans="1:105" x14ac:dyDescent="0.25">
      <c r="A443">
        <v>442</v>
      </c>
      <c r="B443" t="s">
        <v>3</v>
      </c>
      <c r="C443" t="s">
        <v>551</v>
      </c>
      <c r="D443">
        <v>207.57</v>
      </c>
      <c r="E443">
        <v>2017</v>
      </c>
      <c r="F443">
        <v>207.57</v>
      </c>
      <c r="G443">
        <v>207.57</v>
      </c>
      <c r="H443" s="3">
        <f t="shared" si="246"/>
        <v>0</v>
      </c>
      <c r="J443" t="s">
        <v>2730</v>
      </c>
      <c r="K443" t="s">
        <v>2738</v>
      </c>
      <c r="L443">
        <v>32046</v>
      </c>
      <c r="M443" t="s">
        <v>2900</v>
      </c>
      <c r="N443" t="s">
        <v>4753</v>
      </c>
      <c r="O443">
        <v>-81.924813117872802</v>
      </c>
      <c r="P443">
        <v>30.700573666782201</v>
      </c>
      <c r="Q443" t="s">
        <v>5092</v>
      </c>
      <c r="R443">
        <v>10</v>
      </c>
      <c r="S443" t="s">
        <v>6547</v>
      </c>
      <c r="T443">
        <v>8002</v>
      </c>
      <c r="U443" t="s">
        <v>6585</v>
      </c>
      <c r="V443">
        <v>2017</v>
      </c>
      <c r="W443">
        <v>11111</v>
      </c>
      <c r="X443">
        <v>2017</v>
      </c>
      <c r="Y443">
        <v>12196</v>
      </c>
      <c r="Z443">
        <v>162.34</v>
      </c>
      <c r="AA443" s="3">
        <f t="shared" si="247"/>
        <v>0.78209760562701747</v>
      </c>
      <c r="AC443" t="s">
        <v>6616</v>
      </c>
      <c r="AD443" t="s">
        <v>6616</v>
      </c>
      <c r="AE443" t="s">
        <v>6616</v>
      </c>
      <c r="AF443" t="s">
        <v>6616</v>
      </c>
      <c r="AG443" t="s">
        <v>6616</v>
      </c>
      <c r="AH443" t="s">
        <v>6616</v>
      </c>
      <c r="AI443" t="s">
        <v>6618</v>
      </c>
      <c r="AJ443" t="s">
        <v>6618</v>
      </c>
      <c r="AK443" t="s">
        <v>6618</v>
      </c>
      <c r="AL443" t="s">
        <v>6618</v>
      </c>
      <c r="AM443" t="s">
        <v>6618</v>
      </c>
      <c r="AN443" t="s">
        <v>6618</v>
      </c>
      <c r="AO443" t="s">
        <v>6618</v>
      </c>
      <c r="AP443" s="3" t="str">
        <f t="shared" si="248"/>
        <v>No</v>
      </c>
      <c r="AQ443" s="3" t="str">
        <f t="shared" si="249"/>
        <v>No</v>
      </c>
      <c r="AR443" s="3" t="str">
        <f t="shared" si="250"/>
        <v>No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1</v>
      </c>
      <c r="AY443" t="s">
        <v>6636</v>
      </c>
      <c r="AZ443" t="s">
        <v>6638</v>
      </c>
      <c r="BA443">
        <v>0</v>
      </c>
      <c r="BB443" t="s">
        <v>6616</v>
      </c>
      <c r="BC443" t="s">
        <v>6616</v>
      </c>
      <c r="BD443" s="4" t="str">
        <f t="shared" si="251"/>
        <v>No</v>
      </c>
      <c r="BE443" t="s">
        <v>6640</v>
      </c>
      <c r="BF443" s="3" t="str">
        <f t="shared" si="252"/>
        <v>No</v>
      </c>
      <c r="BG443" t="s">
        <v>6645</v>
      </c>
      <c r="BH443" s="3" t="str">
        <f t="shared" si="253"/>
        <v>US HWY 1</v>
      </c>
      <c r="BI443" s="3" t="str">
        <f t="shared" si="254"/>
        <v>Hilliard</v>
      </c>
      <c r="BJ443" s="3" t="str">
        <f t="shared" si="255"/>
        <v>Florida</v>
      </c>
      <c r="BK443" s="3">
        <f t="shared" si="256"/>
        <v>32046</v>
      </c>
      <c r="BL443" s="3" t="str">
        <f t="shared" si="257"/>
        <v>US HWY 1 HILLIARD FL 32046</v>
      </c>
      <c r="BM443" s="3" t="str">
        <f t="shared" si="258"/>
        <v/>
      </c>
      <c r="BN443" s="3" t="str">
        <f t="shared" si="259"/>
        <v>Pass</v>
      </c>
      <c r="BO443" s="3" t="str">
        <f t="shared" si="260"/>
        <v>No</v>
      </c>
      <c r="BP443" s="3" t="str">
        <f t="shared" si="261"/>
        <v>FV&lt;$10K</v>
      </c>
      <c r="BQ443" t="s">
        <v>6650</v>
      </c>
      <c r="BR443" s="3" t="str">
        <f t="shared" si="262"/>
        <v>No, &lt; $20K Lien</v>
      </c>
      <c r="BS443" s="3" t="str">
        <f t="shared" si="263"/>
        <v>No, Lien &lt; $20K</v>
      </c>
      <c r="BT443" t="s">
        <v>6650</v>
      </c>
      <c r="BU443" s="3" t="str">
        <f t="shared" si="264"/>
        <v>No</v>
      </c>
      <c r="BV443" s="3" t="str">
        <f t="shared" si="265"/>
        <v>No</v>
      </c>
      <c r="BW443" s="3">
        <f t="shared" si="266"/>
        <v>0</v>
      </c>
      <c r="BX443" s="3" t="str">
        <f t="shared" si="267"/>
        <v>No</v>
      </c>
      <c r="BY443" s="3">
        <f t="shared" si="268"/>
        <v>11111</v>
      </c>
      <c r="BZ443">
        <v>1</v>
      </c>
      <c r="CA443" s="3">
        <f t="shared" si="269"/>
        <v>11111</v>
      </c>
      <c r="CC443" s="3">
        <f t="shared" si="270"/>
        <v>0</v>
      </c>
      <c r="CD443" s="3">
        <f t="shared" si="271"/>
        <v>0</v>
      </c>
      <c r="CE443" s="3" t="str">
        <f t="shared" si="272"/>
        <v/>
      </c>
      <c r="CF443" s="3" t="e">
        <f>HLOOKUP(CE443,'Valuation Data'!$D$2:$K$5,4,FALSE)</f>
        <v>#N/A</v>
      </c>
      <c r="CG443" s="3">
        <f t="shared" si="273"/>
        <v>11111</v>
      </c>
      <c r="CH443" s="3" t="str">
        <f t="shared" si="274"/>
        <v>No</v>
      </c>
      <c r="CI443" s="3" t="str">
        <f>VLOOKUP(R443,'Use Codes &amp; County Type'!A:D,4,FALSE)</f>
        <v>V</v>
      </c>
      <c r="CJ443" s="3" t="str">
        <f t="shared" si="275"/>
        <v>Yes</v>
      </c>
      <c r="CK443" s="3" t="str">
        <f t="shared" si="276"/>
        <v>No</v>
      </c>
      <c r="CL443" s="3">
        <f t="shared" si="277"/>
        <v>0</v>
      </c>
      <c r="CM443" s="3">
        <f t="shared" si="278"/>
        <v>0</v>
      </c>
      <c r="CN443" s="3">
        <f t="shared" si="279"/>
        <v>830.28</v>
      </c>
      <c r="CO443" s="3">
        <f t="shared" si="280"/>
        <v>-830.28</v>
      </c>
      <c r="CP443" s="3">
        <f t="shared" si="281"/>
        <v>7.4725947259472597E-2</v>
      </c>
      <c r="CR443" s="3" t="str">
        <f t="shared" si="282"/>
        <v>No</v>
      </c>
      <c r="CV443" s="3" t="str">
        <f t="shared" si="283"/>
        <v>FMV&lt;$30K</v>
      </c>
      <c r="CW443" s="3">
        <f t="shared" si="284"/>
        <v>442</v>
      </c>
      <c r="CX443" s="3">
        <f t="shared" si="285"/>
        <v>207.57</v>
      </c>
      <c r="CY443" s="3" t="str">
        <f t="shared" si="286"/>
        <v>Ok</v>
      </c>
      <c r="CZ443">
        <v>0</v>
      </c>
      <c r="DA443">
        <v>0</v>
      </c>
    </row>
    <row r="444" spans="1:105" x14ac:dyDescent="0.25">
      <c r="A444">
        <v>443</v>
      </c>
      <c r="B444" t="s">
        <v>3</v>
      </c>
      <c r="C444" t="s">
        <v>552</v>
      </c>
      <c r="D444">
        <v>847.13</v>
      </c>
      <c r="E444">
        <v>2017</v>
      </c>
      <c r="F444">
        <v>847.13</v>
      </c>
      <c r="G444">
        <v>847.13</v>
      </c>
      <c r="H444" s="3">
        <f t="shared" si="246"/>
        <v>0</v>
      </c>
      <c r="J444" t="s">
        <v>2730</v>
      </c>
      <c r="K444" t="s">
        <v>2738</v>
      </c>
      <c r="L444">
        <v>32046</v>
      </c>
      <c r="M444" t="s">
        <v>3055</v>
      </c>
      <c r="N444" t="s">
        <v>4753</v>
      </c>
      <c r="O444">
        <v>-81.925638931885999</v>
      </c>
      <c r="P444">
        <v>30.700159244730099</v>
      </c>
      <c r="Q444" t="s">
        <v>5092</v>
      </c>
      <c r="R444">
        <v>10</v>
      </c>
      <c r="S444" t="s">
        <v>6547</v>
      </c>
      <c r="T444">
        <v>8002</v>
      </c>
      <c r="U444" t="s">
        <v>6585</v>
      </c>
      <c r="V444">
        <v>2017</v>
      </c>
      <c r="W444">
        <v>51589</v>
      </c>
      <c r="X444">
        <v>2017</v>
      </c>
      <c r="Y444">
        <v>56628</v>
      </c>
      <c r="Z444">
        <v>753.7</v>
      </c>
      <c r="AA444" s="3">
        <f t="shared" si="247"/>
        <v>0.8897099618712595</v>
      </c>
      <c r="AC444" t="s">
        <v>6616</v>
      </c>
      <c r="AD444" t="s">
        <v>6616</v>
      </c>
      <c r="AE444" t="s">
        <v>6616</v>
      </c>
      <c r="AF444" t="s">
        <v>6616</v>
      </c>
      <c r="AG444" t="s">
        <v>6616</v>
      </c>
      <c r="AH444" t="s">
        <v>6616</v>
      </c>
      <c r="AI444" t="s">
        <v>6618</v>
      </c>
      <c r="AJ444" t="s">
        <v>6618</v>
      </c>
      <c r="AK444" t="s">
        <v>6618</v>
      </c>
      <c r="AL444" t="s">
        <v>6618</v>
      </c>
      <c r="AM444" t="s">
        <v>6618</v>
      </c>
      <c r="AN444" t="s">
        <v>6618</v>
      </c>
      <c r="AO444" t="s">
        <v>6618</v>
      </c>
      <c r="AP444" s="3" t="str">
        <f t="shared" si="248"/>
        <v>No</v>
      </c>
      <c r="AQ444" s="3" t="str">
        <f t="shared" si="249"/>
        <v>No</v>
      </c>
      <c r="AR444" s="3" t="str">
        <f t="shared" si="250"/>
        <v>No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1</v>
      </c>
      <c r="AY444" t="s">
        <v>6636</v>
      </c>
      <c r="AZ444" t="s">
        <v>6638</v>
      </c>
      <c r="BA444">
        <v>0</v>
      </c>
      <c r="BB444" t="s">
        <v>6616</v>
      </c>
      <c r="BC444" t="s">
        <v>6616</v>
      </c>
      <c r="BD444" s="4" t="str">
        <f t="shared" si="251"/>
        <v>No</v>
      </c>
      <c r="BE444" t="s">
        <v>6640</v>
      </c>
      <c r="BF444" s="3" t="str">
        <f t="shared" si="252"/>
        <v>No</v>
      </c>
      <c r="BG444" t="s">
        <v>6645</v>
      </c>
      <c r="BH444" s="3" t="str">
        <f t="shared" si="253"/>
        <v>EIGHTH AV</v>
      </c>
      <c r="BI444" s="3" t="str">
        <f t="shared" si="254"/>
        <v>Hilliard</v>
      </c>
      <c r="BJ444" s="3" t="str">
        <f t="shared" si="255"/>
        <v>Florida</v>
      </c>
      <c r="BK444" s="3">
        <f t="shared" si="256"/>
        <v>32046</v>
      </c>
      <c r="BL444" s="3" t="str">
        <f t="shared" si="257"/>
        <v>EIGHTH AV HILLIARD FL 32046</v>
      </c>
      <c r="BM444" s="3" t="str">
        <f t="shared" si="258"/>
        <v/>
      </c>
      <c r="BN444" s="3" t="str">
        <f t="shared" si="259"/>
        <v>Pass</v>
      </c>
      <c r="BO444" s="3" t="str">
        <f t="shared" si="260"/>
        <v>No</v>
      </c>
      <c r="BP444" s="3" t="str">
        <f t="shared" si="261"/>
        <v>FV&lt;$10K</v>
      </c>
      <c r="BQ444" t="s">
        <v>6650</v>
      </c>
      <c r="BR444" s="3" t="str">
        <f t="shared" si="262"/>
        <v>No, &lt; $20K Lien</v>
      </c>
      <c r="BS444" s="3" t="str">
        <f t="shared" si="263"/>
        <v>No, Lien &lt; $20K</v>
      </c>
      <c r="BT444" t="s">
        <v>6650</v>
      </c>
      <c r="BU444" s="3" t="str">
        <f t="shared" si="264"/>
        <v>No</v>
      </c>
      <c r="BV444" s="3" t="str">
        <f t="shared" si="265"/>
        <v>No</v>
      </c>
      <c r="BW444" s="3">
        <f t="shared" si="266"/>
        <v>0</v>
      </c>
      <c r="BX444" s="3" t="str">
        <f t="shared" si="267"/>
        <v>No</v>
      </c>
      <c r="BY444" s="3">
        <f t="shared" si="268"/>
        <v>51589</v>
      </c>
      <c r="BZ444">
        <v>1</v>
      </c>
      <c r="CA444" s="3">
        <f t="shared" si="269"/>
        <v>51589</v>
      </c>
      <c r="CC444" s="3">
        <f t="shared" si="270"/>
        <v>0</v>
      </c>
      <c r="CD444" s="3">
        <f t="shared" si="271"/>
        <v>0</v>
      </c>
      <c r="CE444" s="3" t="str">
        <f t="shared" si="272"/>
        <v/>
      </c>
      <c r="CF444" s="3" t="e">
        <f>HLOOKUP(CE444,'Valuation Data'!$D$2:$K$5,4,FALSE)</f>
        <v>#N/A</v>
      </c>
      <c r="CG444" s="3">
        <f t="shared" si="273"/>
        <v>51589</v>
      </c>
      <c r="CH444" s="3" t="str">
        <f t="shared" si="274"/>
        <v>No</v>
      </c>
      <c r="CI444" s="3" t="str">
        <f>VLOOKUP(R444,'Use Codes &amp; County Type'!A:D,4,FALSE)</f>
        <v>V</v>
      </c>
      <c r="CJ444" s="3" t="str">
        <f t="shared" si="275"/>
        <v>Yes</v>
      </c>
      <c r="CK444" s="3" t="str">
        <f t="shared" si="276"/>
        <v>No</v>
      </c>
      <c r="CL444" s="3">
        <f t="shared" si="277"/>
        <v>0</v>
      </c>
      <c r="CM444" s="3">
        <f t="shared" si="278"/>
        <v>0</v>
      </c>
      <c r="CN444" s="3">
        <f t="shared" si="279"/>
        <v>3388.52</v>
      </c>
      <c r="CO444" s="3">
        <f t="shared" si="280"/>
        <v>-3388.52</v>
      </c>
      <c r="CP444" s="3">
        <f t="shared" si="281"/>
        <v>6.5682994436798536E-2</v>
      </c>
      <c r="CR444" s="3" t="str">
        <f t="shared" si="282"/>
        <v>No</v>
      </c>
      <c r="CV444" s="3" t="str">
        <f t="shared" si="283"/>
        <v>Vacant, No Sales Data</v>
      </c>
      <c r="CW444" s="3">
        <f t="shared" si="284"/>
        <v>443</v>
      </c>
      <c r="CX444" s="3">
        <f t="shared" si="285"/>
        <v>847.13</v>
      </c>
      <c r="CY444" s="3" t="str">
        <f t="shared" si="286"/>
        <v>Ok</v>
      </c>
      <c r="CZ444">
        <v>0</v>
      </c>
      <c r="DA444">
        <v>0</v>
      </c>
    </row>
    <row r="445" spans="1:105" x14ac:dyDescent="0.25">
      <c r="A445">
        <v>444</v>
      </c>
      <c r="B445" t="s">
        <v>3</v>
      </c>
      <c r="C445" t="s">
        <v>553</v>
      </c>
      <c r="D445">
        <v>2447.48</v>
      </c>
      <c r="E445">
        <v>2017</v>
      </c>
      <c r="F445">
        <v>2447.48</v>
      </c>
      <c r="G445">
        <v>2447.48</v>
      </c>
      <c r="H445" s="3">
        <f t="shared" si="246"/>
        <v>0</v>
      </c>
      <c r="I445">
        <v>552073</v>
      </c>
      <c r="J445" t="s">
        <v>2730</v>
      </c>
      <c r="K445" t="s">
        <v>2738</v>
      </c>
      <c r="L445">
        <v>32046</v>
      </c>
      <c r="M445" t="s">
        <v>3056</v>
      </c>
      <c r="N445" t="s">
        <v>4753</v>
      </c>
      <c r="O445">
        <v>-81.924686192319996</v>
      </c>
      <c r="P445">
        <v>30.698955599197401</v>
      </c>
      <c r="Q445" t="s">
        <v>5093</v>
      </c>
      <c r="R445">
        <v>1</v>
      </c>
      <c r="S445" t="s">
        <v>6539</v>
      </c>
      <c r="T445">
        <v>1001</v>
      </c>
      <c r="U445" t="s">
        <v>6582</v>
      </c>
      <c r="V445">
        <v>2017</v>
      </c>
      <c r="W445">
        <v>159929</v>
      </c>
      <c r="X445">
        <v>2017</v>
      </c>
      <c r="Y445">
        <v>159929</v>
      </c>
      <c r="Z445">
        <v>2233.46</v>
      </c>
      <c r="AA445" s="3">
        <f t="shared" si="247"/>
        <v>0.91255495448379553</v>
      </c>
      <c r="AB445" t="s">
        <v>6616</v>
      </c>
      <c r="AI445" t="s">
        <v>6618</v>
      </c>
      <c r="AJ445" t="s">
        <v>6618</v>
      </c>
      <c r="AK445">
        <v>0</v>
      </c>
      <c r="AL445">
        <v>0</v>
      </c>
      <c r="AM445">
        <v>0</v>
      </c>
      <c r="AN445">
        <v>0</v>
      </c>
      <c r="AO445">
        <v>0</v>
      </c>
      <c r="AP445" s="3" t="str">
        <f t="shared" si="248"/>
        <v>No</v>
      </c>
      <c r="AQ445" s="3" t="str">
        <f t="shared" si="249"/>
        <v>No</v>
      </c>
      <c r="AR445" s="3" t="str">
        <f t="shared" si="250"/>
        <v>No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2</v>
      </c>
      <c r="AY445" t="s">
        <v>6634</v>
      </c>
      <c r="AZ445">
        <v>0</v>
      </c>
      <c r="BA445">
        <v>1</v>
      </c>
      <c r="BB445" t="s">
        <v>6616</v>
      </c>
      <c r="BC445" t="s">
        <v>6616</v>
      </c>
      <c r="BD445" s="4" t="str">
        <f t="shared" si="251"/>
        <v>No</v>
      </c>
      <c r="BE445" t="s">
        <v>6640</v>
      </c>
      <c r="BF445" s="3" t="str">
        <f t="shared" si="252"/>
        <v>No</v>
      </c>
      <c r="BG445" t="s">
        <v>6645</v>
      </c>
      <c r="BH445" s="3" t="str">
        <f t="shared" si="253"/>
        <v>552073 US HWY 1</v>
      </c>
      <c r="BI445" s="3" t="str">
        <f t="shared" si="254"/>
        <v>Hilliard</v>
      </c>
      <c r="BJ445" s="3" t="str">
        <f t="shared" si="255"/>
        <v>Florida</v>
      </c>
      <c r="BK445" s="3">
        <f t="shared" si="256"/>
        <v>32046</v>
      </c>
      <c r="BL445" s="3" t="str">
        <f t="shared" si="257"/>
        <v>552073 US HWY 1 HILLIARD FL 32046</v>
      </c>
      <c r="BM445" s="3" t="str">
        <f t="shared" si="258"/>
        <v/>
      </c>
      <c r="BN445" s="3" t="str">
        <f t="shared" si="259"/>
        <v>Pass</v>
      </c>
      <c r="BO445" s="3" t="str">
        <f t="shared" si="260"/>
        <v>No</v>
      </c>
      <c r="BP445" s="3" t="str">
        <f t="shared" si="261"/>
        <v>FV&lt;$10K</v>
      </c>
      <c r="BQ445" t="s">
        <v>6650</v>
      </c>
      <c r="BR445" s="3" t="str">
        <f t="shared" si="262"/>
        <v>No, &lt; $20K Lien</v>
      </c>
      <c r="BS445" s="3" t="str">
        <f t="shared" si="263"/>
        <v>No, Lien &lt; $20K</v>
      </c>
      <c r="BT445" t="s">
        <v>6650</v>
      </c>
      <c r="BU445" s="3" t="str">
        <f t="shared" si="264"/>
        <v>No</v>
      </c>
      <c r="BV445" s="3" t="str">
        <f t="shared" si="265"/>
        <v>No</v>
      </c>
      <c r="BW445" s="3">
        <f t="shared" si="266"/>
        <v>1</v>
      </c>
      <c r="BX445" s="3" t="str">
        <f t="shared" si="267"/>
        <v>No</v>
      </c>
      <c r="BY445" s="3">
        <f t="shared" si="268"/>
        <v>159929</v>
      </c>
      <c r="BZ445">
        <v>1</v>
      </c>
      <c r="CA445" s="3">
        <f t="shared" si="269"/>
        <v>159929</v>
      </c>
      <c r="CC445" s="3">
        <f t="shared" si="270"/>
        <v>0</v>
      </c>
      <c r="CD445" s="3">
        <f t="shared" si="271"/>
        <v>0</v>
      </c>
      <c r="CE445" s="3" t="str">
        <f t="shared" si="272"/>
        <v/>
      </c>
      <c r="CF445" s="3" t="e">
        <f>HLOOKUP(CE445,'Valuation Data'!$D$2:$K$5,4,FALSE)</f>
        <v>#N/A</v>
      </c>
      <c r="CG445" s="3">
        <f t="shared" si="273"/>
        <v>159929</v>
      </c>
      <c r="CH445" s="3" t="str">
        <f t="shared" si="274"/>
        <v>No</v>
      </c>
      <c r="CI445" s="3" t="str">
        <f>VLOOKUP(R445,'Use Codes &amp; County Type'!A:D,4,FALSE)</f>
        <v>S</v>
      </c>
      <c r="CJ445" s="3" t="str">
        <f t="shared" si="275"/>
        <v>No</v>
      </c>
      <c r="CK445" s="3" t="str">
        <f t="shared" si="276"/>
        <v>No</v>
      </c>
      <c r="CL445" s="3">
        <f t="shared" si="277"/>
        <v>0.35</v>
      </c>
      <c r="CM445" s="3">
        <f t="shared" si="278"/>
        <v>55975.149999999994</v>
      </c>
      <c r="CN445" s="3">
        <f t="shared" si="279"/>
        <v>12237.4</v>
      </c>
      <c r="CO445" s="3">
        <f t="shared" si="280"/>
        <v>43737.749999999993</v>
      </c>
      <c r="CP445" s="3">
        <f t="shared" si="281"/>
        <v>7.6517704731474595E-2</v>
      </c>
      <c r="CR445" s="3" t="str">
        <f t="shared" si="282"/>
        <v>No</v>
      </c>
      <c r="CV445" s="3" t="str">
        <f t="shared" si="283"/>
        <v>*Bid</v>
      </c>
      <c r="CW445" s="3">
        <f t="shared" si="284"/>
        <v>444</v>
      </c>
      <c r="CX445" s="3">
        <f t="shared" si="285"/>
        <v>2447.48</v>
      </c>
      <c r="CY445" s="3" t="str">
        <f t="shared" si="286"/>
        <v>Ok</v>
      </c>
      <c r="CZ445">
        <v>0</v>
      </c>
      <c r="DA445">
        <v>0</v>
      </c>
    </row>
    <row r="446" spans="1:105" x14ac:dyDescent="0.25">
      <c r="A446">
        <v>445</v>
      </c>
      <c r="B446" t="s">
        <v>3</v>
      </c>
      <c r="C446" t="s">
        <v>554</v>
      </c>
      <c r="D446">
        <v>1942.57</v>
      </c>
      <c r="E446">
        <v>2017</v>
      </c>
      <c r="F446">
        <v>1942.57</v>
      </c>
      <c r="G446">
        <v>1942.57</v>
      </c>
      <c r="H446" s="3">
        <f t="shared" si="246"/>
        <v>0</v>
      </c>
      <c r="I446">
        <v>552110</v>
      </c>
      <c r="J446" t="s">
        <v>2730</v>
      </c>
      <c r="K446" t="s">
        <v>2738</v>
      </c>
      <c r="L446">
        <v>32046</v>
      </c>
      <c r="M446" t="s">
        <v>3057</v>
      </c>
      <c r="N446" t="s">
        <v>4753</v>
      </c>
      <c r="O446">
        <v>-81.923415772628601</v>
      </c>
      <c r="P446">
        <v>30.700171928549999</v>
      </c>
      <c r="Q446" t="s">
        <v>5094</v>
      </c>
      <c r="R446">
        <v>1</v>
      </c>
      <c r="S446" t="s">
        <v>6539</v>
      </c>
      <c r="T446">
        <v>1001</v>
      </c>
      <c r="U446" t="s">
        <v>6582</v>
      </c>
      <c r="V446">
        <v>2017</v>
      </c>
      <c r="W446">
        <v>126497</v>
      </c>
      <c r="X446">
        <v>2017</v>
      </c>
      <c r="Y446">
        <v>126497</v>
      </c>
      <c r="Z446">
        <v>1766.59</v>
      </c>
      <c r="AA446" s="3">
        <f t="shared" si="247"/>
        <v>0.90940866995783931</v>
      </c>
      <c r="AF446" t="s">
        <v>6616</v>
      </c>
      <c r="AI446" t="s">
        <v>6618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 s="3" t="str">
        <f t="shared" si="248"/>
        <v>No</v>
      </c>
      <c r="AQ446" s="3" t="str">
        <f t="shared" si="249"/>
        <v>No</v>
      </c>
      <c r="AR446" s="3" t="str">
        <f t="shared" si="250"/>
        <v>No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1</v>
      </c>
      <c r="AY446" t="s">
        <v>6634</v>
      </c>
      <c r="AZ446">
        <v>0</v>
      </c>
      <c r="BA446">
        <v>0</v>
      </c>
      <c r="BB446" t="s">
        <v>6616</v>
      </c>
      <c r="BC446" t="s">
        <v>6616</v>
      </c>
      <c r="BD446" s="4" t="str">
        <f t="shared" si="251"/>
        <v>No</v>
      </c>
      <c r="BE446" t="s">
        <v>6640</v>
      </c>
      <c r="BF446" s="3" t="str">
        <f t="shared" si="252"/>
        <v>No</v>
      </c>
      <c r="BG446" t="s">
        <v>6645</v>
      </c>
      <c r="BH446" s="3" t="str">
        <f t="shared" si="253"/>
        <v>552110 US HWY 1</v>
      </c>
      <c r="BI446" s="3" t="str">
        <f t="shared" si="254"/>
        <v>Hilliard</v>
      </c>
      <c r="BJ446" s="3" t="str">
        <f t="shared" si="255"/>
        <v>Florida</v>
      </c>
      <c r="BK446" s="3">
        <f t="shared" si="256"/>
        <v>32046</v>
      </c>
      <c r="BL446" s="3" t="str">
        <f t="shared" si="257"/>
        <v>552110 US HWY 1 HILLIARD FL 32046</v>
      </c>
      <c r="BM446" s="3" t="str">
        <f t="shared" si="258"/>
        <v/>
      </c>
      <c r="BN446" s="3" t="str">
        <f t="shared" si="259"/>
        <v>Pass</v>
      </c>
      <c r="BO446" s="3" t="str">
        <f t="shared" si="260"/>
        <v>No</v>
      </c>
      <c r="BP446" s="3" t="str">
        <f t="shared" si="261"/>
        <v>FV&lt;$10K</v>
      </c>
      <c r="BQ446" t="s">
        <v>6650</v>
      </c>
      <c r="BR446" s="3" t="str">
        <f t="shared" si="262"/>
        <v>No, &lt; $20K Lien</v>
      </c>
      <c r="BS446" s="3" t="str">
        <f t="shared" si="263"/>
        <v>No, Lien &lt; $20K</v>
      </c>
      <c r="BT446" t="s">
        <v>6650</v>
      </c>
      <c r="BU446" s="3" t="str">
        <f t="shared" si="264"/>
        <v>No</v>
      </c>
      <c r="BV446" s="3" t="str">
        <f t="shared" si="265"/>
        <v>No</v>
      </c>
      <c r="BW446" s="3">
        <f t="shared" si="266"/>
        <v>0</v>
      </c>
      <c r="BX446" s="3" t="str">
        <f t="shared" si="267"/>
        <v>No</v>
      </c>
      <c r="BY446" s="3">
        <f t="shared" si="268"/>
        <v>126497</v>
      </c>
      <c r="BZ446">
        <v>1</v>
      </c>
      <c r="CA446" s="3">
        <f t="shared" si="269"/>
        <v>126497</v>
      </c>
      <c r="CC446" s="3">
        <f t="shared" si="270"/>
        <v>0</v>
      </c>
      <c r="CD446" s="3">
        <f t="shared" si="271"/>
        <v>0</v>
      </c>
      <c r="CE446" s="3" t="str">
        <f t="shared" si="272"/>
        <v/>
      </c>
      <c r="CF446" s="3" t="e">
        <f>HLOOKUP(CE446,'Valuation Data'!$D$2:$K$5,4,FALSE)</f>
        <v>#N/A</v>
      </c>
      <c r="CG446" s="3">
        <f t="shared" si="273"/>
        <v>126497</v>
      </c>
      <c r="CH446" s="3" t="str">
        <f t="shared" si="274"/>
        <v>No</v>
      </c>
      <c r="CI446" s="3" t="str">
        <f>VLOOKUP(R446,'Use Codes &amp; County Type'!A:D,4,FALSE)</f>
        <v>S</v>
      </c>
      <c r="CJ446" s="3" t="str">
        <f t="shared" si="275"/>
        <v>No</v>
      </c>
      <c r="CK446" s="3" t="str">
        <f t="shared" si="276"/>
        <v>No</v>
      </c>
      <c r="CL446" s="3">
        <f t="shared" si="277"/>
        <v>0.35</v>
      </c>
      <c r="CM446" s="3">
        <f t="shared" si="278"/>
        <v>44273.95</v>
      </c>
      <c r="CN446" s="3">
        <f t="shared" si="279"/>
        <v>7770.28</v>
      </c>
      <c r="CO446" s="3">
        <f t="shared" si="280"/>
        <v>36503.67</v>
      </c>
      <c r="CP446" s="3">
        <f t="shared" si="281"/>
        <v>6.1426595097116926E-2</v>
      </c>
      <c r="CR446" s="3" t="str">
        <f t="shared" si="282"/>
        <v>No</v>
      </c>
      <c r="CV446" s="3" t="str">
        <f t="shared" si="283"/>
        <v>*Bid</v>
      </c>
      <c r="CW446" s="3">
        <f t="shared" si="284"/>
        <v>445</v>
      </c>
      <c r="CX446" s="3">
        <f t="shared" si="285"/>
        <v>1942.57</v>
      </c>
      <c r="CY446" s="3" t="str">
        <f t="shared" si="286"/>
        <v>Ok</v>
      </c>
      <c r="CZ446">
        <v>0</v>
      </c>
      <c r="DA446">
        <v>0</v>
      </c>
    </row>
    <row r="447" spans="1:105" x14ac:dyDescent="0.25">
      <c r="A447">
        <v>446</v>
      </c>
      <c r="B447" t="s">
        <v>3</v>
      </c>
      <c r="C447" t="s">
        <v>555</v>
      </c>
      <c r="D447">
        <v>50.34</v>
      </c>
      <c r="E447">
        <v>2017</v>
      </c>
      <c r="F447">
        <v>50.34</v>
      </c>
      <c r="G447">
        <v>50.34</v>
      </c>
      <c r="H447" s="3">
        <f t="shared" si="246"/>
        <v>0</v>
      </c>
      <c r="J447" t="s">
        <v>2730</v>
      </c>
      <c r="K447" t="s">
        <v>2738</v>
      </c>
      <c r="L447">
        <v>32046</v>
      </c>
      <c r="M447" t="s">
        <v>2942</v>
      </c>
      <c r="N447" t="s">
        <v>4753</v>
      </c>
      <c r="O447">
        <v>-81.923082802005396</v>
      </c>
      <c r="P447">
        <v>30.699939688423999</v>
      </c>
      <c r="Q447" t="s">
        <v>5095</v>
      </c>
      <c r="R447">
        <v>0</v>
      </c>
      <c r="S447" t="s">
        <v>6538</v>
      </c>
      <c r="T447">
        <v>8001</v>
      </c>
      <c r="U447" t="s">
        <v>6581</v>
      </c>
      <c r="V447">
        <v>2017</v>
      </c>
      <c r="W447">
        <v>741</v>
      </c>
      <c r="X447">
        <v>2017</v>
      </c>
      <c r="Y447">
        <v>1742</v>
      </c>
      <c r="Z447">
        <v>16.96</v>
      </c>
      <c r="AA447" s="3">
        <f t="shared" si="247"/>
        <v>0.33690901867302342</v>
      </c>
      <c r="AB447" t="s">
        <v>6617</v>
      </c>
      <c r="AC447" t="s">
        <v>6617</v>
      </c>
      <c r="AD447" t="s">
        <v>6617</v>
      </c>
      <c r="AE447" t="s">
        <v>6617</v>
      </c>
      <c r="AF447" t="s">
        <v>6616</v>
      </c>
      <c r="AG447" t="s">
        <v>6616</v>
      </c>
      <c r="AH447" t="s">
        <v>6616</v>
      </c>
      <c r="AI447" t="s">
        <v>6619</v>
      </c>
      <c r="AJ447" t="s">
        <v>6619</v>
      </c>
      <c r="AK447" t="s">
        <v>6619</v>
      </c>
      <c r="AL447" t="s">
        <v>6619</v>
      </c>
      <c r="AM447" t="s">
        <v>6618</v>
      </c>
      <c r="AN447" t="s">
        <v>6618</v>
      </c>
      <c r="AO447" t="s">
        <v>6618</v>
      </c>
      <c r="AP447" s="3" t="str">
        <f t="shared" si="248"/>
        <v>Yes</v>
      </c>
      <c r="AQ447" s="3" t="str">
        <f t="shared" si="249"/>
        <v>Yes</v>
      </c>
      <c r="AR447" s="3" t="str">
        <f t="shared" si="250"/>
        <v>Yes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 t="s">
        <v>6634</v>
      </c>
      <c r="AZ447" t="s">
        <v>6638</v>
      </c>
      <c r="BA447">
        <v>7</v>
      </c>
      <c r="BB447" t="s">
        <v>6616</v>
      </c>
      <c r="BC447" t="s">
        <v>6616</v>
      </c>
      <c r="BD447" s="4" t="str">
        <f t="shared" si="251"/>
        <v>No</v>
      </c>
      <c r="BE447" t="s">
        <v>6640</v>
      </c>
      <c r="BF447" s="3" t="str">
        <f t="shared" si="252"/>
        <v>No</v>
      </c>
      <c r="BG447" t="s">
        <v>6645</v>
      </c>
      <c r="BH447" s="3" t="str">
        <f t="shared" si="253"/>
        <v>US HWY 301</v>
      </c>
      <c r="BI447" s="3" t="str">
        <f t="shared" si="254"/>
        <v>Hilliard</v>
      </c>
      <c r="BJ447" s="3" t="str">
        <f t="shared" si="255"/>
        <v>Florida</v>
      </c>
      <c r="BK447" s="3">
        <f t="shared" si="256"/>
        <v>32046</v>
      </c>
      <c r="BL447" s="3" t="str">
        <f t="shared" si="257"/>
        <v>US HWY 301 HILLIARD FL 32046</v>
      </c>
      <c r="BM447" s="3" t="str">
        <f t="shared" si="258"/>
        <v/>
      </c>
      <c r="BN447" s="3" t="str">
        <f t="shared" si="259"/>
        <v>Lien&lt;$150</v>
      </c>
      <c r="BO447" s="3" t="str">
        <f t="shared" si="260"/>
        <v>No</v>
      </c>
      <c r="BP447" s="3" t="str">
        <f t="shared" si="261"/>
        <v>FV&lt;$10K</v>
      </c>
      <c r="BQ447" t="s">
        <v>6650</v>
      </c>
      <c r="BR447" s="3" t="str">
        <f t="shared" si="262"/>
        <v>No, &lt; $20K Lien</v>
      </c>
      <c r="BS447" s="3" t="str">
        <f t="shared" si="263"/>
        <v>No, Lien &lt; $20K</v>
      </c>
      <c r="BT447" t="s">
        <v>6650</v>
      </c>
      <c r="BU447" s="3" t="str">
        <f t="shared" si="264"/>
        <v>Yes</v>
      </c>
      <c r="BV447" s="3" t="str">
        <f t="shared" si="265"/>
        <v>No</v>
      </c>
      <c r="BW447" s="3">
        <f t="shared" si="266"/>
        <v>7</v>
      </c>
      <c r="BX447" s="3" t="str">
        <f t="shared" si="267"/>
        <v>No</v>
      </c>
      <c r="BY447" s="3">
        <f t="shared" si="268"/>
        <v>741</v>
      </c>
      <c r="BZ447">
        <v>1</v>
      </c>
      <c r="CA447" s="3">
        <f t="shared" si="269"/>
        <v>741</v>
      </c>
      <c r="CC447" s="3">
        <f t="shared" si="270"/>
        <v>0</v>
      </c>
      <c r="CD447" s="3">
        <f t="shared" si="271"/>
        <v>0</v>
      </c>
      <c r="CE447" s="3" t="str">
        <f t="shared" si="272"/>
        <v/>
      </c>
      <c r="CF447" s="3" t="e">
        <f>HLOOKUP(CE447,'Valuation Data'!$D$2:$K$5,4,FALSE)</f>
        <v>#N/A</v>
      </c>
      <c r="CG447" s="3">
        <f t="shared" si="273"/>
        <v>741</v>
      </c>
      <c r="CH447" s="3" t="str">
        <f t="shared" si="274"/>
        <v>No</v>
      </c>
      <c r="CI447" s="3" t="str">
        <f>VLOOKUP(R447,'Use Codes &amp; County Type'!A:D,4,FALSE)</f>
        <v>V</v>
      </c>
      <c r="CJ447" s="3" t="str">
        <f t="shared" si="275"/>
        <v>Yes</v>
      </c>
      <c r="CK447" s="3" t="str">
        <f t="shared" si="276"/>
        <v>No</v>
      </c>
      <c r="CL447" s="3">
        <f t="shared" si="277"/>
        <v>0</v>
      </c>
      <c r="CM447" s="3">
        <f t="shared" si="278"/>
        <v>0</v>
      </c>
      <c r="CN447" s="3">
        <f t="shared" si="279"/>
        <v>553.74</v>
      </c>
      <c r="CO447" s="3">
        <f t="shared" si="280"/>
        <v>-553.74</v>
      </c>
      <c r="CP447" s="3">
        <f t="shared" si="281"/>
        <v>0.74728744939271252</v>
      </c>
      <c r="CR447" s="3" t="str">
        <f t="shared" si="282"/>
        <v>No</v>
      </c>
      <c r="CV447" s="3" t="str">
        <f t="shared" si="283"/>
        <v>Lien&lt;$150</v>
      </c>
      <c r="CW447" s="3">
        <f t="shared" si="284"/>
        <v>446</v>
      </c>
      <c r="CX447" s="3">
        <f t="shared" si="285"/>
        <v>50.34</v>
      </c>
      <c r="CY447" s="3" t="str">
        <f t="shared" si="286"/>
        <v>Ok</v>
      </c>
      <c r="CZ447">
        <v>0</v>
      </c>
      <c r="DA447">
        <v>0</v>
      </c>
    </row>
    <row r="448" spans="1:105" x14ac:dyDescent="0.25">
      <c r="A448">
        <v>447</v>
      </c>
      <c r="B448" t="s">
        <v>3</v>
      </c>
      <c r="C448" t="s">
        <v>556</v>
      </c>
      <c r="D448">
        <v>523.16999999999996</v>
      </c>
      <c r="E448">
        <v>2017</v>
      </c>
      <c r="F448">
        <v>523.16999999999996</v>
      </c>
      <c r="G448">
        <v>523.16999999999996</v>
      </c>
      <c r="H448" s="3">
        <f t="shared" si="246"/>
        <v>0</v>
      </c>
      <c r="J448" t="s">
        <v>2730</v>
      </c>
      <c r="K448" t="s">
        <v>2738</v>
      </c>
      <c r="L448">
        <v>32046</v>
      </c>
      <c r="M448" t="s">
        <v>3058</v>
      </c>
      <c r="N448" t="s">
        <v>4753</v>
      </c>
      <c r="O448">
        <v>-81.937206794797007</v>
      </c>
      <c r="P448">
        <v>30.7128383973747</v>
      </c>
      <c r="Q448" t="s">
        <v>5096</v>
      </c>
      <c r="R448">
        <v>0</v>
      </c>
      <c r="S448" t="s">
        <v>6538</v>
      </c>
      <c r="T448">
        <v>8001</v>
      </c>
      <c r="U448" t="s">
        <v>6581</v>
      </c>
      <c r="V448">
        <v>2017</v>
      </c>
      <c r="W448">
        <v>30000</v>
      </c>
      <c r="X448">
        <v>2017</v>
      </c>
      <c r="Y448">
        <v>30000</v>
      </c>
      <c r="Z448">
        <v>454.16</v>
      </c>
      <c r="AA448" s="3">
        <f t="shared" si="247"/>
        <v>0.86809258940688505</v>
      </c>
      <c r="AB448" t="s">
        <v>6616</v>
      </c>
      <c r="AI448" t="s">
        <v>6618</v>
      </c>
      <c r="AJ448" t="s">
        <v>6618</v>
      </c>
      <c r="AK448">
        <v>0</v>
      </c>
      <c r="AL448">
        <v>0</v>
      </c>
      <c r="AM448">
        <v>0</v>
      </c>
      <c r="AN448">
        <v>0</v>
      </c>
      <c r="AO448">
        <v>0</v>
      </c>
      <c r="AP448" s="3" t="str">
        <f t="shared" si="248"/>
        <v>No</v>
      </c>
      <c r="AQ448" s="3" t="str">
        <f t="shared" si="249"/>
        <v>No</v>
      </c>
      <c r="AR448" s="3" t="str">
        <f t="shared" si="250"/>
        <v>No</v>
      </c>
      <c r="AS448">
        <v>0</v>
      </c>
      <c r="AT448">
        <v>0</v>
      </c>
      <c r="AU448">
        <v>27600</v>
      </c>
      <c r="AV448" t="s">
        <v>6622</v>
      </c>
      <c r="AW448">
        <v>0</v>
      </c>
      <c r="AX448">
        <v>0</v>
      </c>
      <c r="AY448" t="s">
        <v>6634</v>
      </c>
      <c r="AZ448">
        <v>0</v>
      </c>
      <c r="BA448">
        <v>1</v>
      </c>
      <c r="BB448" t="s">
        <v>6616</v>
      </c>
      <c r="BC448" t="s">
        <v>6616</v>
      </c>
      <c r="BD448" s="4" t="str">
        <f t="shared" si="251"/>
        <v>No</v>
      </c>
      <c r="BE448" t="s">
        <v>6640</v>
      </c>
      <c r="BF448" s="3" t="str">
        <f t="shared" si="252"/>
        <v>No</v>
      </c>
      <c r="BG448" t="s">
        <v>6645</v>
      </c>
      <c r="BH448" s="3" t="str">
        <f t="shared" si="253"/>
        <v>OFF GEORGIA ST</v>
      </c>
      <c r="BI448" s="3" t="str">
        <f t="shared" si="254"/>
        <v>Hilliard</v>
      </c>
      <c r="BJ448" s="3" t="str">
        <f t="shared" si="255"/>
        <v>Florida</v>
      </c>
      <c r="BK448" s="3">
        <f t="shared" si="256"/>
        <v>32046</v>
      </c>
      <c r="BL448" s="3" t="str">
        <f t="shared" si="257"/>
        <v>OFF GEORGIA ST HILLIARD FL 32046</v>
      </c>
      <c r="BM448" s="3" t="str">
        <f t="shared" si="258"/>
        <v>L</v>
      </c>
      <c r="BN448" s="3" t="str">
        <f t="shared" si="259"/>
        <v>Pass</v>
      </c>
      <c r="BO448" s="3" t="str">
        <f t="shared" si="260"/>
        <v>No</v>
      </c>
      <c r="BP448" s="3" t="str">
        <f t="shared" si="261"/>
        <v>FV&lt;$10K</v>
      </c>
      <c r="BQ448" t="s">
        <v>6650</v>
      </c>
      <c r="BR448" s="3" t="str">
        <f t="shared" si="262"/>
        <v>No, &lt; $20K Lien</v>
      </c>
      <c r="BS448" s="3" t="str">
        <f t="shared" si="263"/>
        <v>No, Lien &lt; $20K</v>
      </c>
      <c r="BT448" t="s">
        <v>6650</v>
      </c>
      <c r="BU448" s="3" t="str">
        <f t="shared" si="264"/>
        <v>No</v>
      </c>
      <c r="BV448" s="3" t="str">
        <f t="shared" si="265"/>
        <v>No</v>
      </c>
      <c r="BW448" s="3">
        <f t="shared" si="266"/>
        <v>1</v>
      </c>
      <c r="BX448" s="3" t="str">
        <f t="shared" si="267"/>
        <v>No</v>
      </c>
      <c r="BY448" s="3">
        <f t="shared" si="268"/>
        <v>30000</v>
      </c>
      <c r="BZ448">
        <v>1</v>
      </c>
      <c r="CA448" s="3">
        <f t="shared" si="269"/>
        <v>30000</v>
      </c>
      <c r="CC448" s="3">
        <f t="shared" si="270"/>
        <v>0</v>
      </c>
      <c r="CD448" s="3">
        <f t="shared" si="271"/>
        <v>0</v>
      </c>
      <c r="CE448" s="3" t="str">
        <f t="shared" si="272"/>
        <v/>
      </c>
      <c r="CF448" s="3" t="e">
        <f>HLOOKUP(CE448,'Valuation Data'!$D$2:$K$5,4,FALSE)</f>
        <v>#N/A</v>
      </c>
      <c r="CG448" s="3">
        <f t="shared" si="273"/>
        <v>30000</v>
      </c>
      <c r="CH448" s="3" t="str">
        <f t="shared" si="274"/>
        <v>No</v>
      </c>
      <c r="CI448" s="3" t="str">
        <f>VLOOKUP(R448,'Use Codes &amp; County Type'!A:D,4,FALSE)</f>
        <v>V</v>
      </c>
      <c r="CJ448" s="3" t="str">
        <f t="shared" si="275"/>
        <v>Yes</v>
      </c>
      <c r="CK448" s="3" t="str">
        <f t="shared" si="276"/>
        <v>No</v>
      </c>
      <c r="CL448" s="3">
        <f t="shared" si="277"/>
        <v>0</v>
      </c>
      <c r="CM448" s="3">
        <f t="shared" si="278"/>
        <v>0</v>
      </c>
      <c r="CN448" s="3">
        <f t="shared" si="279"/>
        <v>2615.85</v>
      </c>
      <c r="CO448" s="3">
        <f t="shared" si="280"/>
        <v>-2615.85</v>
      </c>
      <c r="CP448" s="3">
        <f t="shared" si="281"/>
        <v>8.7194999999999995E-2</v>
      </c>
      <c r="CR448" s="3" t="str">
        <f t="shared" si="282"/>
        <v>No</v>
      </c>
      <c r="CV448" s="3" t="str">
        <f t="shared" si="283"/>
        <v>Vacant, No Sales Data</v>
      </c>
      <c r="CW448" s="3">
        <f t="shared" si="284"/>
        <v>447</v>
      </c>
      <c r="CX448" s="3">
        <f t="shared" si="285"/>
        <v>523.16999999999996</v>
      </c>
      <c r="CY448" s="3" t="str">
        <f t="shared" si="286"/>
        <v>Ok</v>
      </c>
      <c r="CZ448">
        <v>0</v>
      </c>
      <c r="DA448">
        <v>0</v>
      </c>
    </row>
    <row r="449" spans="1:105" x14ac:dyDescent="0.25">
      <c r="A449">
        <v>448</v>
      </c>
      <c r="B449" t="s">
        <v>3</v>
      </c>
      <c r="C449" t="s">
        <v>557</v>
      </c>
      <c r="D449">
        <v>649.94000000000005</v>
      </c>
      <c r="E449">
        <v>2017</v>
      </c>
      <c r="F449">
        <v>649.94000000000005</v>
      </c>
      <c r="G449">
        <v>649.94000000000005</v>
      </c>
      <c r="H449" s="3">
        <f t="shared" si="246"/>
        <v>0</v>
      </c>
      <c r="I449">
        <v>27093</v>
      </c>
      <c r="J449" t="s">
        <v>2730</v>
      </c>
      <c r="K449" t="s">
        <v>2738</v>
      </c>
      <c r="L449">
        <v>32046</v>
      </c>
      <c r="M449" t="s">
        <v>3059</v>
      </c>
      <c r="N449" t="s">
        <v>4753</v>
      </c>
      <c r="O449">
        <v>-81.938277536946998</v>
      </c>
      <c r="P449">
        <v>30.703596331253099</v>
      </c>
      <c r="Q449" t="s">
        <v>5097</v>
      </c>
      <c r="R449">
        <v>1</v>
      </c>
      <c r="S449" t="s">
        <v>6539</v>
      </c>
      <c r="T449">
        <v>1001</v>
      </c>
      <c r="U449" t="s">
        <v>6582</v>
      </c>
      <c r="V449">
        <v>2017</v>
      </c>
      <c r="W449">
        <v>40150</v>
      </c>
      <c r="X449">
        <v>2017</v>
      </c>
      <c r="Y449">
        <v>41765</v>
      </c>
      <c r="Z449">
        <v>571.37</v>
      </c>
      <c r="AA449" s="3">
        <f t="shared" si="247"/>
        <v>0.8791119180232021</v>
      </c>
      <c r="AB449" t="s">
        <v>6616</v>
      </c>
      <c r="AC449" t="s">
        <v>6616</v>
      </c>
      <c r="AD449" t="s">
        <v>6616</v>
      </c>
      <c r="AE449" t="s">
        <v>6616</v>
      </c>
      <c r="AH449" t="s">
        <v>6616</v>
      </c>
      <c r="AI449" t="s">
        <v>6618</v>
      </c>
      <c r="AJ449" t="s">
        <v>6618</v>
      </c>
      <c r="AK449" t="s">
        <v>6618</v>
      </c>
      <c r="AL449" t="s">
        <v>6618</v>
      </c>
      <c r="AM449" t="s">
        <v>6618</v>
      </c>
      <c r="AN449" t="s">
        <v>6618</v>
      </c>
      <c r="AO449" t="s">
        <v>6618</v>
      </c>
      <c r="AP449" s="3" t="str">
        <f t="shared" si="248"/>
        <v>No</v>
      </c>
      <c r="AQ449" s="3" t="str">
        <f t="shared" si="249"/>
        <v>No</v>
      </c>
      <c r="AR449" s="3" t="str">
        <f t="shared" si="250"/>
        <v>No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 t="s">
        <v>6634</v>
      </c>
      <c r="AZ449" t="s">
        <v>6638</v>
      </c>
      <c r="BA449">
        <v>1</v>
      </c>
      <c r="BB449" t="s">
        <v>6616</v>
      </c>
      <c r="BC449" t="s">
        <v>6616</v>
      </c>
      <c r="BD449" s="4" t="str">
        <f t="shared" si="251"/>
        <v>No</v>
      </c>
      <c r="BE449" t="s">
        <v>6640</v>
      </c>
      <c r="BF449" s="3" t="str">
        <f t="shared" si="252"/>
        <v>No</v>
      </c>
      <c r="BG449" t="s">
        <v>6645</v>
      </c>
      <c r="BH449" s="3" t="str">
        <f t="shared" si="253"/>
        <v>27093 ROWE LN</v>
      </c>
      <c r="BI449" s="3" t="str">
        <f t="shared" si="254"/>
        <v>Hilliard</v>
      </c>
      <c r="BJ449" s="3" t="str">
        <f t="shared" si="255"/>
        <v>Florida</v>
      </c>
      <c r="BK449" s="3">
        <f t="shared" si="256"/>
        <v>32046</v>
      </c>
      <c r="BL449" s="3" t="str">
        <f t="shared" si="257"/>
        <v>27093 ROWE LN HILLIARD FL 32046</v>
      </c>
      <c r="BM449" s="3" t="str">
        <f t="shared" si="258"/>
        <v/>
      </c>
      <c r="BN449" s="3" t="str">
        <f t="shared" si="259"/>
        <v>Pass</v>
      </c>
      <c r="BO449" s="3" t="str">
        <f t="shared" si="260"/>
        <v>No</v>
      </c>
      <c r="BP449" s="3" t="str">
        <f t="shared" si="261"/>
        <v>FV&lt;$10K</v>
      </c>
      <c r="BQ449" t="s">
        <v>6650</v>
      </c>
      <c r="BR449" s="3" t="str">
        <f t="shared" si="262"/>
        <v>No, &lt; $20K Lien</v>
      </c>
      <c r="BS449" s="3" t="str">
        <f t="shared" si="263"/>
        <v>No, Lien &lt; $20K</v>
      </c>
      <c r="BT449" t="s">
        <v>6650</v>
      </c>
      <c r="BU449" s="3" t="str">
        <f t="shared" si="264"/>
        <v>No</v>
      </c>
      <c r="BV449" s="3" t="str">
        <f t="shared" si="265"/>
        <v>No</v>
      </c>
      <c r="BW449" s="3">
        <f t="shared" si="266"/>
        <v>1</v>
      </c>
      <c r="BX449" s="3" t="str">
        <f t="shared" si="267"/>
        <v>No</v>
      </c>
      <c r="BY449" s="3">
        <f t="shared" si="268"/>
        <v>40150</v>
      </c>
      <c r="BZ449">
        <v>1</v>
      </c>
      <c r="CA449" s="3">
        <f t="shared" si="269"/>
        <v>40150</v>
      </c>
      <c r="CC449" s="3">
        <f t="shared" si="270"/>
        <v>0</v>
      </c>
      <c r="CD449" s="3">
        <f t="shared" si="271"/>
        <v>0</v>
      </c>
      <c r="CE449" s="3" t="str">
        <f t="shared" si="272"/>
        <v/>
      </c>
      <c r="CF449" s="3" t="e">
        <f>HLOOKUP(CE449,'Valuation Data'!$D$2:$K$5,4,FALSE)</f>
        <v>#N/A</v>
      </c>
      <c r="CG449" s="3">
        <f t="shared" si="273"/>
        <v>40150</v>
      </c>
      <c r="CH449" s="3" t="str">
        <f t="shared" si="274"/>
        <v>No</v>
      </c>
      <c r="CI449" s="3" t="str">
        <f>VLOOKUP(R449,'Use Codes &amp; County Type'!A:D,4,FALSE)</f>
        <v>S</v>
      </c>
      <c r="CJ449" s="3" t="str">
        <f t="shared" si="275"/>
        <v>No</v>
      </c>
      <c r="CK449" s="3" t="str">
        <f t="shared" si="276"/>
        <v>No</v>
      </c>
      <c r="CL449" s="3">
        <f t="shared" si="277"/>
        <v>0.35</v>
      </c>
      <c r="CM449" s="3">
        <f t="shared" si="278"/>
        <v>14052.5</v>
      </c>
      <c r="CN449" s="3">
        <f t="shared" si="279"/>
        <v>3249.7000000000003</v>
      </c>
      <c r="CO449" s="3">
        <f t="shared" si="280"/>
        <v>10802.8</v>
      </c>
      <c r="CP449" s="3">
        <f t="shared" si="281"/>
        <v>8.0938978829389802E-2</v>
      </c>
      <c r="CR449" s="3" t="str">
        <f t="shared" si="282"/>
        <v>No</v>
      </c>
      <c r="CV449" s="3" t="str">
        <f t="shared" si="283"/>
        <v>*Bid</v>
      </c>
      <c r="CW449" s="3">
        <f t="shared" si="284"/>
        <v>448</v>
      </c>
      <c r="CX449" s="3">
        <f t="shared" si="285"/>
        <v>649.94000000000005</v>
      </c>
      <c r="CY449" s="3" t="str">
        <f t="shared" si="286"/>
        <v>Ok</v>
      </c>
      <c r="CZ449">
        <v>0</v>
      </c>
      <c r="DA449">
        <v>0</v>
      </c>
    </row>
    <row r="450" spans="1:105" x14ac:dyDescent="0.25">
      <c r="A450">
        <v>449</v>
      </c>
      <c r="B450" t="s">
        <v>3</v>
      </c>
      <c r="C450" t="s">
        <v>558</v>
      </c>
      <c r="D450">
        <v>509.88</v>
      </c>
      <c r="E450">
        <v>2017</v>
      </c>
      <c r="F450">
        <v>509.88</v>
      </c>
      <c r="G450">
        <v>509.88</v>
      </c>
      <c r="H450" s="3">
        <f t="shared" ref="H450:H513" si="287">D450+D450-F450-G450</f>
        <v>0</v>
      </c>
      <c r="I450">
        <v>271363</v>
      </c>
      <c r="J450" t="s">
        <v>2730</v>
      </c>
      <c r="K450" t="s">
        <v>2738</v>
      </c>
      <c r="L450">
        <v>32046</v>
      </c>
      <c r="M450" t="s">
        <v>3060</v>
      </c>
      <c r="N450" t="s">
        <v>4753</v>
      </c>
      <c r="O450">
        <v>-81.939296474273505</v>
      </c>
      <c r="P450">
        <v>30.703573509218099</v>
      </c>
      <c r="Q450" t="s">
        <v>5098</v>
      </c>
      <c r="R450">
        <v>2</v>
      </c>
      <c r="S450" t="s">
        <v>6535</v>
      </c>
      <c r="T450">
        <v>1006</v>
      </c>
      <c r="U450" t="s">
        <v>6578</v>
      </c>
      <c r="V450">
        <v>2017</v>
      </c>
      <c r="W450">
        <v>31640</v>
      </c>
      <c r="X450">
        <v>2017</v>
      </c>
      <c r="Y450">
        <v>31640</v>
      </c>
      <c r="Z450">
        <v>441.86</v>
      </c>
      <c r="AA450" s="3">
        <f t="shared" ref="AA450:AA513" si="288">IFERROR(Z450/D450,)</f>
        <v>0.86659606181846716</v>
      </c>
      <c r="AB450" t="s">
        <v>6616</v>
      </c>
      <c r="AG450" t="s">
        <v>6616</v>
      </c>
      <c r="AI450" t="s">
        <v>6618</v>
      </c>
      <c r="AJ450" t="s">
        <v>6618</v>
      </c>
      <c r="AK450" t="s">
        <v>6619</v>
      </c>
      <c r="AL450">
        <v>0</v>
      </c>
      <c r="AM450">
        <v>0</v>
      </c>
      <c r="AN450">
        <v>0</v>
      </c>
      <c r="AO450">
        <v>0</v>
      </c>
      <c r="AP450" s="3" t="str">
        <f t="shared" ref="AP450:AP513" si="289">IF(OR(COUNTIF(AB450:AH450,"Yes")&gt;0,COUNTIF(AB450:AH450,"C")&gt;0),"Yes","No")</f>
        <v>No</v>
      </c>
      <c r="AQ450" s="3" t="str">
        <f t="shared" ref="AQ450:AQ513" si="290">IF(COUNTIF(AI450:AO450,"C")&gt;0,"Yes","No")</f>
        <v>Yes</v>
      </c>
      <c r="AR450" s="3" t="str">
        <f t="shared" ref="AR450:AR513" si="291">IF(AP450="Yes","Yes","No")</f>
        <v>No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 t="s">
        <v>6634</v>
      </c>
      <c r="AZ450">
        <v>0</v>
      </c>
      <c r="BA450">
        <v>0</v>
      </c>
      <c r="BB450" t="s">
        <v>6616</v>
      </c>
      <c r="BC450" t="s">
        <v>6616</v>
      </c>
      <c r="BD450" s="4" t="str">
        <f t="shared" ref="BD450:BD513" si="292">IFERROR(IF(AW450&gt;0,"Yes","No"),"No")</f>
        <v>No</v>
      </c>
      <c r="BE450" t="s">
        <v>6640</v>
      </c>
      <c r="BF450" s="3" t="str">
        <f t="shared" ref="BF450:BF513" si="293">IFERROR(IF(BE450="Without Environmental Issues","No","Yes"),"No")</f>
        <v>No</v>
      </c>
      <c r="BG450" t="s">
        <v>6645</v>
      </c>
      <c r="BH450" s="3" t="str">
        <f t="shared" ref="BH450:BH513" si="294">M450</f>
        <v>271363 GEORGIA ST</v>
      </c>
      <c r="BI450" s="3" t="str">
        <f t="shared" ref="BI450:BI513" si="295">PROPER(J450)</f>
        <v>Hilliard</v>
      </c>
      <c r="BJ450" s="3" t="str">
        <f t="shared" ref="BJ450:BJ513" si="296">PROPER(K450)</f>
        <v>Florida</v>
      </c>
      <c r="BK450" s="3">
        <f t="shared" ref="BK450:BK513" si="297">L450</f>
        <v>32046</v>
      </c>
      <c r="BL450" s="3" t="str">
        <f t="shared" ref="BL450:BL513" si="298">CONCATENATE(M450," ",N450)</f>
        <v>271363 GEORGIA ST HILLIARD FL 32046</v>
      </c>
      <c r="BM450" s="3" t="str">
        <f t="shared" ref="BM450:BM513" si="299">IF(AU450&gt;0,"L","")</f>
        <v/>
      </c>
      <c r="BN450" s="3" t="str">
        <f t="shared" ref="BN450:BN513" si="300">IF(D450&lt;150,"Lien&lt;$150","Pass")</f>
        <v>Pass</v>
      </c>
      <c r="BO450" s="3" t="str">
        <f t="shared" ref="BO450:BO513" si="301">IF(BC450="Yes","Yes","No")</f>
        <v>No</v>
      </c>
      <c r="BP450" s="3" t="str">
        <f t="shared" ref="BP450:BP513" si="302">IF(D450&gt;10000,IF(OR(I450="",I450=0,BI450="",BI450=0,BK450=0),"Bad Address","Pass"),"FV&lt;$10K")</f>
        <v>FV&lt;$10K</v>
      </c>
      <c r="BQ450" t="s">
        <v>6650</v>
      </c>
      <c r="BR450" s="3" t="str">
        <f t="shared" ref="BR450:BR513" si="303">IF(D450&gt;20000,IF(OR(BD450="Yes",BF450="Yes"),"Yes","No"),"No, &lt; $20K Lien")</f>
        <v>No, &lt; $20K Lien</v>
      </c>
      <c r="BS450" s="3" t="str">
        <f t="shared" ref="BS450:BS513" si="304">IF(D450&gt;20000,IF(IFERROR(IF(BG450="None","No","Yes"),"No")="Yes","Yes","No"),"No, Lien &lt; $20K")</f>
        <v>No, Lien &lt; $20K</v>
      </c>
      <c r="BT450" t="s">
        <v>6650</v>
      </c>
      <c r="BU450" s="3" t="str">
        <f t="shared" ref="BU450:BU513" si="305">IF(E450="","N/A",IF(OR(E450&lt;2014,AR450="Yes"),"Yes","No"))</f>
        <v>No</v>
      </c>
      <c r="BV450" s="3" t="str">
        <f t="shared" ref="BV450:BV513" si="306">IFERROR(IF(COUNTIF(C:C,C450)&gt;1,"Yes","No"),"No")</f>
        <v>No</v>
      </c>
      <c r="BW450" s="3">
        <f t="shared" ref="BW450:BW513" si="307">BA450</f>
        <v>0</v>
      </c>
      <c r="BX450" s="3" t="str">
        <f t="shared" ref="BX450:BX513" si="308">IF(AND(OR(CI450="S",CI450="R",CI450="C"),CH450="Yes",BW450&gt;2),"Yes",IF(AND(OR(CI450="S",CI450="R",CI450="C"),CH450="No",BW450&gt;1),"Yes",IF(AND(CI450="V",CH450="Yes",BW450&gt;0),"Yes","No")))</f>
        <v>No</v>
      </c>
      <c r="BY450" s="3">
        <f t="shared" ref="BY450:BY513" si="309">VALUE(W450)</f>
        <v>31640</v>
      </c>
      <c r="BZ450">
        <v>1</v>
      </c>
      <c r="CA450" s="3">
        <f t="shared" ref="CA450:CA513" si="310">BY450/BZ450</f>
        <v>31640</v>
      </c>
      <c r="CC450" s="3">
        <f t="shared" ref="CC450:CC513" si="311">AS450</f>
        <v>0</v>
      </c>
      <c r="CD450" s="3">
        <f t="shared" ref="CD450:CD513" si="312">VALUE(AT450)</f>
        <v>0</v>
      </c>
      <c r="CE450" s="3" t="str">
        <f t="shared" ref="CE450:CE513" si="313">IFERROR(IF(CD450&gt;1000,YEAR(CC450),""),"")</f>
        <v/>
      </c>
      <c r="CF450" s="3" t="e">
        <f>HLOOKUP(CE450,'Valuation Data'!$D$2:$K$5,4,FALSE)</f>
        <v>#N/A</v>
      </c>
      <c r="CG450" s="3">
        <f t="shared" ref="CG450:CG513" si="314">IF(CB450&gt;0,MIN(IFERROR(MIN(CD450*CF450,CA450),CA450),CB450),IFERROR(MIN(CD450*CF450,CA450),CA450))</f>
        <v>31640</v>
      </c>
      <c r="CH450" s="3" t="str">
        <f t="shared" ref="CH450:CH513" si="315">IFERROR(IF(AND(OR(CI450="S",CI450="R",CI450="C",CI450="V"),CF450&gt;0),"Yes","No"),"No")</f>
        <v>No</v>
      </c>
      <c r="CI450" s="3" t="str">
        <f>VLOOKUP(R450,'Use Codes &amp; County Type'!A:D,4,FALSE)</f>
        <v>R</v>
      </c>
      <c r="CJ450" s="3" t="str">
        <f t="shared" ref="CJ450:CJ513" si="316">IF(AND(CH450="No",CI450="V"),"Yes","No")</f>
        <v>No</v>
      </c>
      <c r="CK450" s="3" t="str">
        <f t="shared" ref="CK450:CK513" si="317">IF(OR(BB450="Yes",BB450=""),"Yes","No")</f>
        <v>No</v>
      </c>
      <c r="CL450" s="3">
        <f t="shared" ref="CL450:CL513" si="318">IF(AND(OR(CI450="S",CI450="R",CI450="C"),CH450="Yes",CK450="Yes"),75%,IF(AND(OR(CI450="S",CI450="R"),CH450="Yes",CK450="No"),40%,IF(AND(OR(CI450="S",CI450="R",CI450="C"),CH450="No",CK450="Yes"),67%,IF(AND(OR(CI450="S",CI450="R"),CH450="No",CK450="No"),35%,IF(AND(CI450="C",CH450="Yes"),35%,IF(AND(CI450="C",CH450="No"),30%,IF(AND(CH450="Yes",CI450="V"),10%,0%)))))))</f>
        <v>0.35</v>
      </c>
      <c r="CM450" s="3">
        <f t="shared" ref="CM450:CM513" si="319">CG450*CL450</f>
        <v>11074</v>
      </c>
      <c r="CN450" s="3">
        <f t="shared" ref="CN450:CN513" si="320">D450+(BA450+3)*MAX(D450,Z450)</f>
        <v>2039.52</v>
      </c>
      <c r="CO450" s="3">
        <f t="shared" ref="CO450:CO513" si="321">CM450-CN450</f>
        <v>9034.48</v>
      </c>
      <c r="CP450" s="3">
        <f t="shared" ref="CP450:CP513" si="322">+CN450/CG450</f>
        <v>6.4460176991150447E-2</v>
      </c>
      <c r="CR450" s="3" t="str">
        <f t="shared" ref="CR450:CR513" si="323">IF(AND(CV450="*Bid",D450&gt;49999),"Google","No")</f>
        <v>No</v>
      </c>
      <c r="CV450" s="3" t="str">
        <f t="shared" ref="CV450:CV513" si="324">IF(BN450="Lien&lt;$150","Lien&lt;$150",IF(OR(BU450="Yes",BV450="Yes"),"County Held Lien",IF(CG450&lt;30000,"FMV&lt;$30K",IF(BR450="Yes","EPA",IF(BS450="Yes","CDD",IF(BT450="High","Flood",IF(BX450="Yes","Too Many Priors",IF(CJ450="Yes","Vacant, No Sales Data",IF(CO450&lt;0,"Neg Solv Premium",IF(BP450="Bad Address","Bad Address",IF(CQ450="Bad","Bad Data",IF(CS450="Bad","Bad Google",IF(CT450="Redeemed","Redeemed",IF(CU450="Data Change","Data Change","*Bid"))))))))))))))</f>
        <v>*Bid</v>
      </c>
      <c r="CW450" s="3">
        <f t="shared" ref="CW450:CW513" si="325">VALUE(A450)</f>
        <v>449</v>
      </c>
      <c r="CX450" s="3">
        <f t="shared" ref="CX450:CX513" si="326">VALUE(D450)</f>
        <v>509.88</v>
      </c>
      <c r="CY450" s="3" t="str">
        <f t="shared" ref="CY450:CY513" si="327">IF(AND(CV450="*Bid",CX450&gt;75000),"Check","Ok")</f>
        <v>Ok</v>
      </c>
      <c r="CZ450">
        <v>0</v>
      </c>
      <c r="DA450">
        <v>0</v>
      </c>
    </row>
    <row r="451" spans="1:105" x14ac:dyDescent="0.25">
      <c r="A451">
        <v>450</v>
      </c>
      <c r="B451" t="s">
        <v>3</v>
      </c>
      <c r="C451" t="s">
        <v>559</v>
      </c>
      <c r="D451">
        <v>326.52999999999997</v>
      </c>
      <c r="E451">
        <v>2017</v>
      </c>
      <c r="F451">
        <v>326.52999999999997</v>
      </c>
      <c r="G451">
        <v>326.52999999999997</v>
      </c>
      <c r="H451" s="3">
        <f t="shared" si="287"/>
        <v>0</v>
      </c>
      <c r="J451" t="s">
        <v>2730</v>
      </c>
      <c r="K451" t="s">
        <v>2738</v>
      </c>
      <c r="L451">
        <v>32046</v>
      </c>
      <c r="M451" t="s">
        <v>3061</v>
      </c>
      <c r="N451" t="s">
        <v>4753</v>
      </c>
      <c r="O451">
        <v>-81.936178453583693</v>
      </c>
      <c r="P451">
        <v>30.703644721588098</v>
      </c>
      <c r="Q451" t="s">
        <v>5099</v>
      </c>
      <c r="R451">
        <v>0</v>
      </c>
      <c r="S451" t="s">
        <v>6538</v>
      </c>
      <c r="T451">
        <v>8001</v>
      </c>
      <c r="U451" t="s">
        <v>6581</v>
      </c>
      <c r="V451">
        <v>2017</v>
      </c>
      <c r="W451">
        <v>19500</v>
      </c>
      <c r="X451">
        <v>2017</v>
      </c>
      <c r="Y451">
        <v>19500</v>
      </c>
      <c r="Z451">
        <v>272.33</v>
      </c>
      <c r="AA451" s="3">
        <f t="shared" si="288"/>
        <v>0.83401218877285399</v>
      </c>
      <c r="AB451" t="s">
        <v>6616</v>
      </c>
      <c r="AC451" t="s">
        <v>6616</v>
      </c>
      <c r="AD451" t="s">
        <v>6616</v>
      </c>
      <c r="AE451" t="s">
        <v>6616</v>
      </c>
      <c r="AG451" t="s">
        <v>6616</v>
      </c>
      <c r="AH451" t="s">
        <v>6616</v>
      </c>
      <c r="AI451" t="s">
        <v>6618</v>
      </c>
      <c r="AJ451" t="s">
        <v>6618</v>
      </c>
      <c r="AK451" t="s">
        <v>6618</v>
      </c>
      <c r="AL451" t="s">
        <v>6618</v>
      </c>
      <c r="AM451" t="s">
        <v>6618</v>
      </c>
      <c r="AN451" t="s">
        <v>6618</v>
      </c>
      <c r="AO451" t="s">
        <v>6618</v>
      </c>
      <c r="AP451" s="3" t="str">
        <f t="shared" si="289"/>
        <v>No</v>
      </c>
      <c r="AQ451" s="3" t="str">
        <f t="shared" si="290"/>
        <v>No</v>
      </c>
      <c r="AR451" s="3" t="str">
        <f t="shared" si="291"/>
        <v>No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 t="s">
        <v>6634</v>
      </c>
      <c r="AZ451" t="s">
        <v>6638</v>
      </c>
      <c r="BA451">
        <v>1</v>
      </c>
      <c r="BB451" t="s">
        <v>6616</v>
      </c>
      <c r="BC451" t="s">
        <v>6616</v>
      </c>
      <c r="BD451" s="4" t="str">
        <f t="shared" si="292"/>
        <v>No</v>
      </c>
      <c r="BE451" t="s">
        <v>6640</v>
      </c>
      <c r="BF451" s="3" t="str">
        <f t="shared" si="293"/>
        <v>No</v>
      </c>
      <c r="BG451" t="s">
        <v>6645</v>
      </c>
      <c r="BH451" s="3" t="str">
        <f t="shared" si="294"/>
        <v>ROWE LN</v>
      </c>
      <c r="BI451" s="3" t="str">
        <f t="shared" si="295"/>
        <v>Hilliard</v>
      </c>
      <c r="BJ451" s="3" t="str">
        <f t="shared" si="296"/>
        <v>Florida</v>
      </c>
      <c r="BK451" s="3">
        <f t="shared" si="297"/>
        <v>32046</v>
      </c>
      <c r="BL451" s="3" t="str">
        <f t="shared" si="298"/>
        <v>ROWE LN HILLIARD FL 32046</v>
      </c>
      <c r="BM451" s="3" t="str">
        <f t="shared" si="299"/>
        <v/>
      </c>
      <c r="BN451" s="3" t="str">
        <f t="shared" si="300"/>
        <v>Pass</v>
      </c>
      <c r="BO451" s="3" t="str">
        <f t="shared" si="301"/>
        <v>No</v>
      </c>
      <c r="BP451" s="3" t="str">
        <f t="shared" si="302"/>
        <v>FV&lt;$10K</v>
      </c>
      <c r="BQ451" t="s">
        <v>6650</v>
      </c>
      <c r="BR451" s="3" t="str">
        <f t="shared" si="303"/>
        <v>No, &lt; $20K Lien</v>
      </c>
      <c r="BS451" s="3" t="str">
        <f t="shared" si="304"/>
        <v>No, Lien &lt; $20K</v>
      </c>
      <c r="BT451" t="s">
        <v>6650</v>
      </c>
      <c r="BU451" s="3" t="str">
        <f t="shared" si="305"/>
        <v>No</v>
      </c>
      <c r="BV451" s="3" t="str">
        <f t="shared" si="306"/>
        <v>No</v>
      </c>
      <c r="BW451" s="3">
        <f t="shared" si="307"/>
        <v>1</v>
      </c>
      <c r="BX451" s="3" t="str">
        <f t="shared" si="308"/>
        <v>No</v>
      </c>
      <c r="BY451" s="3">
        <f t="shared" si="309"/>
        <v>19500</v>
      </c>
      <c r="BZ451">
        <v>1</v>
      </c>
      <c r="CA451" s="3">
        <f t="shared" si="310"/>
        <v>19500</v>
      </c>
      <c r="CC451" s="3">
        <f t="shared" si="311"/>
        <v>0</v>
      </c>
      <c r="CD451" s="3">
        <f t="shared" si="312"/>
        <v>0</v>
      </c>
      <c r="CE451" s="3" t="str">
        <f t="shared" si="313"/>
        <v/>
      </c>
      <c r="CF451" s="3" t="e">
        <f>HLOOKUP(CE451,'Valuation Data'!$D$2:$K$5,4,FALSE)</f>
        <v>#N/A</v>
      </c>
      <c r="CG451" s="3">
        <f t="shared" si="314"/>
        <v>19500</v>
      </c>
      <c r="CH451" s="3" t="str">
        <f t="shared" si="315"/>
        <v>No</v>
      </c>
      <c r="CI451" s="3" t="str">
        <f>VLOOKUP(R451,'Use Codes &amp; County Type'!A:D,4,FALSE)</f>
        <v>V</v>
      </c>
      <c r="CJ451" s="3" t="str">
        <f t="shared" si="316"/>
        <v>Yes</v>
      </c>
      <c r="CK451" s="3" t="str">
        <f t="shared" si="317"/>
        <v>No</v>
      </c>
      <c r="CL451" s="3">
        <f t="shared" si="318"/>
        <v>0</v>
      </c>
      <c r="CM451" s="3">
        <f t="shared" si="319"/>
        <v>0</v>
      </c>
      <c r="CN451" s="3">
        <f t="shared" si="320"/>
        <v>1632.6499999999999</v>
      </c>
      <c r="CO451" s="3">
        <f t="shared" si="321"/>
        <v>-1632.6499999999999</v>
      </c>
      <c r="CP451" s="3">
        <f t="shared" si="322"/>
        <v>8.3725641025641021E-2</v>
      </c>
      <c r="CR451" s="3" t="str">
        <f t="shared" si="323"/>
        <v>No</v>
      </c>
      <c r="CV451" s="3" t="str">
        <f t="shared" si="324"/>
        <v>FMV&lt;$30K</v>
      </c>
      <c r="CW451" s="3">
        <f t="shared" si="325"/>
        <v>450</v>
      </c>
      <c r="CX451" s="3">
        <f t="shared" si="326"/>
        <v>326.52999999999997</v>
      </c>
      <c r="CY451" s="3" t="str">
        <f t="shared" si="327"/>
        <v>Ok</v>
      </c>
      <c r="CZ451">
        <v>0</v>
      </c>
      <c r="DA451">
        <v>0</v>
      </c>
    </row>
    <row r="452" spans="1:105" x14ac:dyDescent="0.25">
      <c r="A452">
        <v>451</v>
      </c>
      <c r="B452" t="s">
        <v>3</v>
      </c>
      <c r="C452" t="s">
        <v>560</v>
      </c>
      <c r="D452">
        <v>618.38</v>
      </c>
      <c r="E452">
        <v>2017</v>
      </c>
      <c r="F452">
        <v>618.38</v>
      </c>
      <c r="G452">
        <v>618.38</v>
      </c>
      <c r="H452" s="3">
        <f t="shared" si="287"/>
        <v>0</v>
      </c>
      <c r="I452">
        <v>271315</v>
      </c>
      <c r="J452" t="s">
        <v>2730</v>
      </c>
      <c r="K452" t="s">
        <v>2738</v>
      </c>
      <c r="L452">
        <v>32046</v>
      </c>
      <c r="M452" t="s">
        <v>3062</v>
      </c>
      <c r="N452" t="s">
        <v>4753</v>
      </c>
      <c r="O452">
        <v>-81.9376981200503</v>
      </c>
      <c r="P452">
        <v>30.7029290464795</v>
      </c>
      <c r="Q452" t="s">
        <v>5100</v>
      </c>
      <c r="R452">
        <v>0</v>
      </c>
      <c r="S452" t="s">
        <v>6538</v>
      </c>
      <c r="T452">
        <v>8001</v>
      </c>
      <c r="U452" t="s">
        <v>6581</v>
      </c>
      <c r="V452">
        <v>2017</v>
      </c>
      <c r="W452">
        <v>37412</v>
      </c>
      <c r="X452">
        <v>2017</v>
      </c>
      <c r="Y452">
        <v>40400</v>
      </c>
      <c r="Z452">
        <v>542.19000000000005</v>
      </c>
      <c r="AA452" s="3">
        <f t="shared" si="288"/>
        <v>0.87679096995375017</v>
      </c>
      <c r="AB452" t="s">
        <v>6616</v>
      </c>
      <c r="AD452" t="s">
        <v>6616</v>
      </c>
      <c r="AF452" t="s">
        <v>6616</v>
      </c>
      <c r="AH452" t="s">
        <v>6616</v>
      </c>
      <c r="AI452" t="s">
        <v>6618</v>
      </c>
      <c r="AJ452" t="s">
        <v>6618</v>
      </c>
      <c r="AK452" t="s">
        <v>6618</v>
      </c>
      <c r="AL452" t="s">
        <v>6618</v>
      </c>
      <c r="AM452" t="s">
        <v>6618</v>
      </c>
      <c r="AN452">
        <v>0</v>
      </c>
      <c r="AO452">
        <v>0</v>
      </c>
      <c r="AP452" s="3" t="str">
        <f t="shared" si="289"/>
        <v>No</v>
      </c>
      <c r="AQ452" s="3" t="str">
        <f t="shared" si="290"/>
        <v>No</v>
      </c>
      <c r="AR452" s="3" t="str">
        <f t="shared" si="291"/>
        <v>No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 t="s">
        <v>6634</v>
      </c>
      <c r="AZ452">
        <v>0</v>
      </c>
      <c r="BA452">
        <v>0</v>
      </c>
      <c r="BB452" t="s">
        <v>6616</v>
      </c>
      <c r="BC452" t="s">
        <v>6616</v>
      </c>
      <c r="BD452" s="4" t="str">
        <f t="shared" si="292"/>
        <v>No</v>
      </c>
      <c r="BE452" t="s">
        <v>6640</v>
      </c>
      <c r="BF452" s="3" t="str">
        <f t="shared" si="293"/>
        <v>No</v>
      </c>
      <c r="BG452" t="s">
        <v>6645</v>
      </c>
      <c r="BH452" s="3" t="str">
        <f t="shared" si="294"/>
        <v>271315 GEORGIA ST</v>
      </c>
      <c r="BI452" s="3" t="str">
        <f t="shared" si="295"/>
        <v>Hilliard</v>
      </c>
      <c r="BJ452" s="3" t="str">
        <f t="shared" si="296"/>
        <v>Florida</v>
      </c>
      <c r="BK452" s="3">
        <f t="shared" si="297"/>
        <v>32046</v>
      </c>
      <c r="BL452" s="3" t="str">
        <f t="shared" si="298"/>
        <v>271315 GEORGIA ST HILLIARD FL 32046</v>
      </c>
      <c r="BM452" s="3" t="str">
        <f t="shared" si="299"/>
        <v/>
      </c>
      <c r="BN452" s="3" t="str">
        <f t="shared" si="300"/>
        <v>Pass</v>
      </c>
      <c r="BO452" s="3" t="str">
        <f t="shared" si="301"/>
        <v>No</v>
      </c>
      <c r="BP452" s="3" t="str">
        <f t="shared" si="302"/>
        <v>FV&lt;$10K</v>
      </c>
      <c r="BQ452" t="s">
        <v>6650</v>
      </c>
      <c r="BR452" s="3" t="str">
        <f t="shared" si="303"/>
        <v>No, &lt; $20K Lien</v>
      </c>
      <c r="BS452" s="3" t="str">
        <f t="shared" si="304"/>
        <v>No, Lien &lt; $20K</v>
      </c>
      <c r="BT452" t="s">
        <v>6650</v>
      </c>
      <c r="BU452" s="3" t="str">
        <f t="shared" si="305"/>
        <v>No</v>
      </c>
      <c r="BV452" s="3" t="str">
        <f t="shared" si="306"/>
        <v>No</v>
      </c>
      <c r="BW452" s="3">
        <f t="shared" si="307"/>
        <v>0</v>
      </c>
      <c r="BX452" s="3" t="str">
        <f t="shared" si="308"/>
        <v>No</v>
      </c>
      <c r="BY452" s="3">
        <f t="shared" si="309"/>
        <v>37412</v>
      </c>
      <c r="BZ452">
        <v>1</v>
      </c>
      <c r="CA452" s="3">
        <f t="shared" si="310"/>
        <v>37412</v>
      </c>
      <c r="CC452" s="3">
        <f t="shared" si="311"/>
        <v>0</v>
      </c>
      <c r="CD452" s="3">
        <f t="shared" si="312"/>
        <v>0</v>
      </c>
      <c r="CE452" s="3" t="str">
        <f t="shared" si="313"/>
        <v/>
      </c>
      <c r="CF452" s="3" t="e">
        <f>HLOOKUP(CE452,'Valuation Data'!$D$2:$K$5,4,FALSE)</f>
        <v>#N/A</v>
      </c>
      <c r="CG452" s="3">
        <f t="shared" si="314"/>
        <v>37412</v>
      </c>
      <c r="CH452" s="3" t="str">
        <f t="shared" si="315"/>
        <v>No</v>
      </c>
      <c r="CI452" s="3" t="str">
        <f>VLOOKUP(R452,'Use Codes &amp; County Type'!A:D,4,FALSE)</f>
        <v>V</v>
      </c>
      <c r="CJ452" s="3" t="str">
        <f t="shared" si="316"/>
        <v>Yes</v>
      </c>
      <c r="CK452" s="3" t="str">
        <f t="shared" si="317"/>
        <v>No</v>
      </c>
      <c r="CL452" s="3">
        <f t="shared" si="318"/>
        <v>0</v>
      </c>
      <c r="CM452" s="3">
        <f t="shared" si="319"/>
        <v>0</v>
      </c>
      <c r="CN452" s="3">
        <f t="shared" si="320"/>
        <v>2473.52</v>
      </c>
      <c r="CO452" s="3">
        <f t="shared" si="321"/>
        <v>-2473.52</v>
      </c>
      <c r="CP452" s="3">
        <f t="shared" si="322"/>
        <v>6.6115684807013797E-2</v>
      </c>
      <c r="CR452" s="3" t="str">
        <f t="shared" si="323"/>
        <v>No</v>
      </c>
      <c r="CV452" s="3" t="str">
        <f t="shared" si="324"/>
        <v>Vacant, No Sales Data</v>
      </c>
      <c r="CW452" s="3">
        <f t="shared" si="325"/>
        <v>451</v>
      </c>
      <c r="CX452" s="3">
        <f t="shared" si="326"/>
        <v>618.38</v>
      </c>
      <c r="CY452" s="3" t="str">
        <f t="shared" si="327"/>
        <v>Ok</v>
      </c>
      <c r="CZ452">
        <v>0</v>
      </c>
      <c r="DA452">
        <v>0</v>
      </c>
    </row>
    <row r="453" spans="1:105" x14ac:dyDescent="0.25">
      <c r="A453">
        <v>452</v>
      </c>
      <c r="B453" t="s">
        <v>3</v>
      </c>
      <c r="C453" t="s">
        <v>561</v>
      </c>
      <c r="D453">
        <v>343.88</v>
      </c>
      <c r="E453">
        <v>2017</v>
      </c>
      <c r="F453">
        <v>343.88</v>
      </c>
      <c r="G453">
        <v>343.88</v>
      </c>
      <c r="H453" s="3">
        <f t="shared" si="287"/>
        <v>0</v>
      </c>
      <c r="I453">
        <v>27245</v>
      </c>
      <c r="J453" t="s">
        <v>2730</v>
      </c>
      <c r="K453" t="s">
        <v>2738</v>
      </c>
      <c r="L453">
        <v>32046</v>
      </c>
      <c r="M453" t="s">
        <v>3063</v>
      </c>
      <c r="N453" t="s">
        <v>4753</v>
      </c>
      <c r="O453">
        <v>-81.933564621362194</v>
      </c>
      <c r="P453">
        <v>30.710615851883901</v>
      </c>
      <c r="Q453" t="s">
        <v>5101</v>
      </c>
      <c r="R453">
        <v>0</v>
      </c>
      <c r="S453" t="s">
        <v>6538</v>
      </c>
      <c r="T453">
        <v>8001</v>
      </c>
      <c r="U453" t="s">
        <v>6581</v>
      </c>
      <c r="V453">
        <v>2017</v>
      </c>
      <c r="W453">
        <v>18700</v>
      </c>
      <c r="X453">
        <v>2017</v>
      </c>
      <c r="Y453">
        <v>19500</v>
      </c>
      <c r="Z453">
        <v>288.38</v>
      </c>
      <c r="AA453" s="3">
        <f t="shared" si="288"/>
        <v>0.83860649063626846</v>
      </c>
      <c r="AG453" t="s">
        <v>6616</v>
      </c>
      <c r="AH453" t="s">
        <v>6616</v>
      </c>
      <c r="AI453" t="s">
        <v>6619</v>
      </c>
      <c r="AJ453" t="s">
        <v>6618</v>
      </c>
      <c r="AK453" t="s">
        <v>6619</v>
      </c>
      <c r="AL453">
        <v>0</v>
      </c>
      <c r="AM453">
        <v>0</v>
      </c>
      <c r="AN453">
        <v>0</v>
      </c>
      <c r="AO453">
        <v>0</v>
      </c>
      <c r="AP453" s="3" t="str">
        <f t="shared" si="289"/>
        <v>No</v>
      </c>
      <c r="AQ453" s="3" t="str">
        <f t="shared" si="290"/>
        <v>Yes</v>
      </c>
      <c r="AR453" s="3" t="str">
        <f t="shared" si="291"/>
        <v>No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 t="s">
        <v>6634</v>
      </c>
      <c r="AZ453">
        <v>0</v>
      </c>
      <c r="BA453">
        <v>0</v>
      </c>
      <c r="BB453" t="s">
        <v>6616</v>
      </c>
      <c r="BC453" t="s">
        <v>6617</v>
      </c>
      <c r="BD453" s="4" t="str">
        <f t="shared" si="292"/>
        <v>No</v>
      </c>
      <c r="BE453" t="s">
        <v>6640</v>
      </c>
      <c r="BF453" s="3" t="str">
        <f t="shared" si="293"/>
        <v>No</v>
      </c>
      <c r="BG453" t="s">
        <v>6645</v>
      </c>
      <c r="BH453" s="3" t="str">
        <f t="shared" si="294"/>
        <v>27245 KARA CIR</v>
      </c>
      <c r="BI453" s="3" t="str">
        <f t="shared" si="295"/>
        <v>Hilliard</v>
      </c>
      <c r="BJ453" s="3" t="str">
        <f t="shared" si="296"/>
        <v>Florida</v>
      </c>
      <c r="BK453" s="3">
        <f t="shared" si="297"/>
        <v>32046</v>
      </c>
      <c r="BL453" s="3" t="str">
        <f t="shared" si="298"/>
        <v>27245 KARA CIR HILLIARD FL 32046</v>
      </c>
      <c r="BM453" s="3" t="str">
        <f t="shared" si="299"/>
        <v/>
      </c>
      <c r="BN453" s="3" t="str">
        <f t="shared" si="300"/>
        <v>Pass</v>
      </c>
      <c r="BO453" s="3" t="str">
        <f t="shared" si="301"/>
        <v>Yes</v>
      </c>
      <c r="BP453" s="3" t="str">
        <f t="shared" si="302"/>
        <v>FV&lt;$10K</v>
      </c>
      <c r="BQ453" t="s">
        <v>6650</v>
      </c>
      <c r="BR453" s="3" t="str">
        <f t="shared" si="303"/>
        <v>No, &lt; $20K Lien</v>
      </c>
      <c r="BS453" s="3" t="str">
        <f t="shared" si="304"/>
        <v>No, Lien &lt; $20K</v>
      </c>
      <c r="BT453" t="s">
        <v>6650</v>
      </c>
      <c r="BU453" s="3" t="str">
        <f t="shared" si="305"/>
        <v>No</v>
      </c>
      <c r="BV453" s="3" t="str">
        <f t="shared" si="306"/>
        <v>No</v>
      </c>
      <c r="BW453" s="3">
        <f t="shared" si="307"/>
        <v>0</v>
      </c>
      <c r="BX453" s="3" t="str">
        <f t="shared" si="308"/>
        <v>No</v>
      </c>
      <c r="BY453" s="3">
        <f t="shared" si="309"/>
        <v>18700</v>
      </c>
      <c r="BZ453">
        <v>1</v>
      </c>
      <c r="CA453" s="3">
        <f t="shared" si="310"/>
        <v>18700</v>
      </c>
      <c r="CC453" s="3">
        <f t="shared" si="311"/>
        <v>0</v>
      </c>
      <c r="CD453" s="3">
        <f t="shared" si="312"/>
        <v>0</v>
      </c>
      <c r="CE453" s="3" t="str">
        <f t="shared" si="313"/>
        <v/>
      </c>
      <c r="CF453" s="3" t="e">
        <f>HLOOKUP(CE453,'Valuation Data'!$D$2:$K$5,4,FALSE)</f>
        <v>#N/A</v>
      </c>
      <c r="CG453" s="3">
        <f t="shared" si="314"/>
        <v>18700</v>
      </c>
      <c r="CH453" s="3" t="str">
        <f t="shared" si="315"/>
        <v>No</v>
      </c>
      <c r="CI453" s="3" t="str">
        <f>VLOOKUP(R453,'Use Codes &amp; County Type'!A:D,4,FALSE)</f>
        <v>V</v>
      </c>
      <c r="CJ453" s="3" t="str">
        <f t="shared" si="316"/>
        <v>Yes</v>
      </c>
      <c r="CK453" s="3" t="str">
        <f t="shared" si="317"/>
        <v>No</v>
      </c>
      <c r="CL453" s="3">
        <f t="shared" si="318"/>
        <v>0</v>
      </c>
      <c r="CM453" s="3">
        <f t="shared" si="319"/>
        <v>0</v>
      </c>
      <c r="CN453" s="3">
        <f t="shared" si="320"/>
        <v>1375.52</v>
      </c>
      <c r="CO453" s="3">
        <f t="shared" si="321"/>
        <v>-1375.52</v>
      </c>
      <c r="CP453" s="3">
        <f t="shared" si="322"/>
        <v>7.3557219251336903E-2</v>
      </c>
      <c r="CR453" s="3" t="str">
        <f t="shared" si="323"/>
        <v>No</v>
      </c>
      <c r="CV453" s="3" t="str">
        <f t="shared" si="324"/>
        <v>FMV&lt;$30K</v>
      </c>
      <c r="CW453" s="3">
        <f t="shared" si="325"/>
        <v>452</v>
      </c>
      <c r="CX453" s="3">
        <f t="shared" si="326"/>
        <v>343.88</v>
      </c>
      <c r="CY453" s="3" t="str">
        <f t="shared" si="327"/>
        <v>Ok</v>
      </c>
      <c r="CZ453">
        <v>0</v>
      </c>
      <c r="DA453">
        <v>0</v>
      </c>
    </row>
    <row r="454" spans="1:105" x14ac:dyDescent="0.25">
      <c r="A454">
        <v>453</v>
      </c>
      <c r="B454" t="s">
        <v>3</v>
      </c>
      <c r="C454" t="s">
        <v>562</v>
      </c>
      <c r="D454">
        <v>864.62</v>
      </c>
      <c r="E454">
        <v>2017</v>
      </c>
      <c r="F454">
        <v>864.62</v>
      </c>
      <c r="G454">
        <v>864.62</v>
      </c>
      <c r="H454" s="3">
        <f t="shared" si="287"/>
        <v>0</v>
      </c>
      <c r="I454">
        <v>371145</v>
      </c>
      <c r="J454" t="s">
        <v>2730</v>
      </c>
      <c r="K454" t="s">
        <v>2738</v>
      </c>
      <c r="L454">
        <v>32046</v>
      </c>
      <c r="M454" t="s">
        <v>3064</v>
      </c>
      <c r="N454" t="s">
        <v>4753</v>
      </c>
      <c r="O454">
        <v>-81.928473355751706</v>
      </c>
      <c r="P454">
        <v>30.700728822953302</v>
      </c>
      <c r="Q454" t="s">
        <v>5102</v>
      </c>
      <c r="R454">
        <v>1</v>
      </c>
      <c r="S454" t="s">
        <v>6539</v>
      </c>
      <c r="T454">
        <v>1001</v>
      </c>
      <c r="U454" t="s">
        <v>6582</v>
      </c>
      <c r="V454">
        <v>2017</v>
      </c>
      <c r="W454">
        <v>55127</v>
      </c>
      <c r="X454">
        <v>2017</v>
      </c>
      <c r="Y454">
        <v>55127</v>
      </c>
      <c r="Z454">
        <v>769.87</v>
      </c>
      <c r="AA454" s="3">
        <f t="shared" si="288"/>
        <v>0.89041428604473638</v>
      </c>
      <c r="AB454" t="s">
        <v>6616</v>
      </c>
      <c r="AD454" t="s">
        <v>6616</v>
      </c>
      <c r="AE454" t="s">
        <v>6616</v>
      </c>
      <c r="AF454" t="s">
        <v>6616</v>
      </c>
      <c r="AG454" t="s">
        <v>6616</v>
      </c>
      <c r="AH454" t="s">
        <v>6616</v>
      </c>
      <c r="AI454" t="s">
        <v>6618</v>
      </c>
      <c r="AJ454" t="s">
        <v>6618</v>
      </c>
      <c r="AK454" t="s">
        <v>6618</v>
      </c>
      <c r="AL454" t="s">
        <v>6618</v>
      </c>
      <c r="AM454" t="s">
        <v>6618</v>
      </c>
      <c r="AN454" t="s">
        <v>6618</v>
      </c>
      <c r="AO454" t="s">
        <v>6618</v>
      </c>
      <c r="AP454" s="3" t="str">
        <f t="shared" si="289"/>
        <v>No</v>
      </c>
      <c r="AQ454" s="3" t="str">
        <f t="shared" si="290"/>
        <v>No</v>
      </c>
      <c r="AR454" s="3" t="str">
        <f t="shared" si="291"/>
        <v>No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 t="s">
        <v>6634</v>
      </c>
      <c r="AZ454" t="s">
        <v>6638</v>
      </c>
      <c r="BA454">
        <v>1</v>
      </c>
      <c r="BB454" t="s">
        <v>6616</v>
      </c>
      <c r="BC454" t="s">
        <v>6617</v>
      </c>
      <c r="BD454" s="4" t="str">
        <f t="shared" si="292"/>
        <v>No</v>
      </c>
      <c r="BE454" t="s">
        <v>6640</v>
      </c>
      <c r="BF454" s="3" t="str">
        <f t="shared" si="293"/>
        <v>No</v>
      </c>
      <c r="BG454" t="s">
        <v>6645</v>
      </c>
      <c r="BH454" s="3" t="str">
        <f t="shared" si="294"/>
        <v>371145 OXFORD ST</v>
      </c>
      <c r="BI454" s="3" t="str">
        <f t="shared" si="295"/>
        <v>Hilliard</v>
      </c>
      <c r="BJ454" s="3" t="str">
        <f t="shared" si="296"/>
        <v>Florida</v>
      </c>
      <c r="BK454" s="3">
        <f t="shared" si="297"/>
        <v>32046</v>
      </c>
      <c r="BL454" s="3" t="str">
        <f t="shared" si="298"/>
        <v>371145 OXFORD ST HILLIARD FL 32046</v>
      </c>
      <c r="BM454" s="3" t="str">
        <f t="shared" si="299"/>
        <v/>
      </c>
      <c r="BN454" s="3" t="str">
        <f t="shared" si="300"/>
        <v>Pass</v>
      </c>
      <c r="BO454" s="3" t="str">
        <f t="shared" si="301"/>
        <v>Yes</v>
      </c>
      <c r="BP454" s="3" t="str">
        <f t="shared" si="302"/>
        <v>FV&lt;$10K</v>
      </c>
      <c r="BQ454" t="s">
        <v>6650</v>
      </c>
      <c r="BR454" s="3" t="str">
        <f t="shared" si="303"/>
        <v>No, &lt; $20K Lien</v>
      </c>
      <c r="BS454" s="3" t="str">
        <f t="shared" si="304"/>
        <v>No, Lien &lt; $20K</v>
      </c>
      <c r="BT454" t="s">
        <v>6650</v>
      </c>
      <c r="BU454" s="3" t="str">
        <f t="shared" si="305"/>
        <v>No</v>
      </c>
      <c r="BV454" s="3" t="str">
        <f t="shared" si="306"/>
        <v>No</v>
      </c>
      <c r="BW454" s="3">
        <f t="shared" si="307"/>
        <v>1</v>
      </c>
      <c r="BX454" s="3" t="str">
        <f t="shared" si="308"/>
        <v>No</v>
      </c>
      <c r="BY454" s="3">
        <f t="shared" si="309"/>
        <v>55127</v>
      </c>
      <c r="BZ454">
        <v>1</v>
      </c>
      <c r="CA454" s="3">
        <f t="shared" si="310"/>
        <v>55127</v>
      </c>
      <c r="CC454" s="3">
        <f t="shared" si="311"/>
        <v>0</v>
      </c>
      <c r="CD454" s="3">
        <f t="shared" si="312"/>
        <v>0</v>
      </c>
      <c r="CE454" s="3" t="str">
        <f t="shared" si="313"/>
        <v/>
      </c>
      <c r="CF454" s="3" t="e">
        <f>HLOOKUP(CE454,'Valuation Data'!$D$2:$K$5,4,FALSE)</f>
        <v>#N/A</v>
      </c>
      <c r="CG454" s="3">
        <f t="shared" si="314"/>
        <v>55127</v>
      </c>
      <c r="CH454" s="3" t="str">
        <f t="shared" si="315"/>
        <v>No</v>
      </c>
      <c r="CI454" s="3" t="str">
        <f>VLOOKUP(R454,'Use Codes &amp; County Type'!A:D,4,FALSE)</f>
        <v>S</v>
      </c>
      <c r="CJ454" s="3" t="str">
        <f t="shared" si="316"/>
        <v>No</v>
      </c>
      <c r="CK454" s="3" t="str">
        <f t="shared" si="317"/>
        <v>No</v>
      </c>
      <c r="CL454" s="3">
        <f t="shared" si="318"/>
        <v>0.35</v>
      </c>
      <c r="CM454" s="3">
        <f t="shared" si="319"/>
        <v>19294.449999999997</v>
      </c>
      <c r="CN454" s="3">
        <f t="shared" si="320"/>
        <v>4323.1000000000004</v>
      </c>
      <c r="CO454" s="3">
        <f t="shared" si="321"/>
        <v>14971.349999999997</v>
      </c>
      <c r="CP454" s="3">
        <f t="shared" si="322"/>
        <v>7.8420737569611987E-2</v>
      </c>
      <c r="CR454" s="3" t="str">
        <f t="shared" si="323"/>
        <v>No</v>
      </c>
      <c r="CV454" s="3" t="str">
        <f t="shared" si="324"/>
        <v>*Bid</v>
      </c>
      <c r="CW454" s="3">
        <f t="shared" si="325"/>
        <v>453</v>
      </c>
      <c r="CX454" s="3">
        <f t="shared" si="326"/>
        <v>864.62</v>
      </c>
      <c r="CY454" s="3" t="str">
        <f t="shared" si="327"/>
        <v>Ok</v>
      </c>
      <c r="CZ454">
        <v>0</v>
      </c>
      <c r="DA454">
        <v>0</v>
      </c>
    </row>
    <row r="455" spans="1:105" x14ac:dyDescent="0.25">
      <c r="A455">
        <v>454</v>
      </c>
      <c r="B455" t="s">
        <v>3</v>
      </c>
      <c r="C455" t="s">
        <v>563</v>
      </c>
      <c r="D455">
        <v>911.51</v>
      </c>
      <c r="E455">
        <v>2017</v>
      </c>
      <c r="F455" t="e">
        <f>NA()</f>
        <v>#N/A</v>
      </c>
      <c r="G455" t="e">
        <f>NA()</f>
        <v>#N/A</v>
      </c>
      <c r="H455" s="3" t="e">
        <f t="shared" si="287"/>
        <v>#N/A</v>
      </c>
      <c r="I455" t="e">
        <f>NA()</f>
        <v>#N/A</v>
      </c>
      <c r="J455" t="e">
        <f>NA()</f>
        <v>#N/A</v>
      </c>
      <c r="K455" t="e">
        <f>NA()</f>
        <v>#N/A</v>
      </c>
      <c r="L455" t="e">
        <f>NA()</f>
        <v>#N/A</v>
      </c>
      <c r="M455" t="e">
        <f>NA()</f>
        <v>#N/A</v>
      </c>
      <c r="N455" t="e">
        <f>NA()</f>
        <v>#N/A</v>
      </c>
      <c r="O455" t="e">
        <f>NA()</f>
        <v>#N/A</v>
      </c>
      <c r="P455" t="e">
        <f>NA()</f>
        <v>#N/A</v>
      </c>
      <c r="Q455" t="e">
        <f>NA()</f>
        <v>#N/A</v>
      </c>
      <c r="R455">
        <v>1</v>
      </c>
      <c r="S455" t="s">
        <v>6539</v>
      </c>
      <c r="T455" t="e">
        <f>NA()</f>
        <v>#N/A</v>
      </c>
      <c r="U455" t="e">
        <f>NA()</f>
        <v>#N/A</v>
      </c>
      <c r="V455">
        <v>2017</v>
      </c>
      <c r="W455">
        <v>58232</v>
      </c>
      <c r="X455" t="e">
        <f>NA()</f>
        <v>#N/A</v>
      </c>
      <c r="Y455" t="e">
        <f>NA()</f>
        <v>#N/A</v>
      </c>
      <c r="Z455" t="e">
        <f>NA()</f>
        <v>#N/A</v>
      </c>
      <c r="AA455" s="3">
        <f t="shared" si="288"/>
        <v>0</v>
      </c>
      <c r="AB455" t="s">
        <v>6616</v>
      </c>
      <c r="AC455" t="s">
        <v>6616</v>
      </c>
      <c r="AD455" t="s">
        <v>6616</v>
      </c>
      <c r="AE455" t="s">
        <v>6616</v>
      </c>
      <c r="AF455" t="s">
        <v>6616</v>
      </c>
      <c r="AG455" t="s">
        <v>6616</v>
      </c>
      <c r="AH455" t="s">
        <v>6616</v>
      </c>
      <c r="AI455" t="e">
        <f>NA()</f>
        <v>#N/A</v>
      </c>
      <c r="AJ455" t="e">
        <f>NA()</f>
        <v>#N/A</v>
      </c>
      <c r="AK455" t="e">
        <f>NA()</f>
        <v>#N/A</v>
      </c>
      <c r="AL455" t="e">
        <f>NA()</f>
        <v>#N/A</v>
      </c>
      <c r="AM455" t="e">
        <f>NA()</f>
        <v>#N/A</v>
      </c>
      <c r="AN455" t="e">
        <f>NA()</f>
        <v>#N/A</v>
      </c>
      <c r="AO455" t="e">
        <f>NA()</f>
        <v>#N/A</v>
      </c>
      <c r="AP455" s="3" t="str">
        <f t="shared" si="289"/>
        <v>No</v>
      </c>
      <c r="AQ455" s="3" t="str">
        <f t="shared" si="290"/>
        <v>No</v>
      </c>
      <c r="AR455" s="3" t="str">
        <f t="shared" si="291"/>
        <v>No</v>
      </c>
      <c r="AS455" t="e">
        <f>NA()</f>
        <v>#N/A</v>
      </c>
      <c r="AT455" t="e">
        <f>NA()</f>
        <v>#N/A</v>
      </c>
      <c r="AU455" t="e">
        <f>NA()</f>
        <v>#N/A</v>
      </c>
      <c r="AV455" t="e">
        <f>NA()</f>
        <v>#N/A</v>
      </c>
      <c r="AW455" t="e">
        <f>NA()</f>
        <v>#N/A</v>
      </c>
      <c r="AX455" t="e">
        <f>NA()</f>
        <v>#N/A</v>
      </c>
      <c r="AY455" t="e">
        <f>NA()</f>
        <v>#N/A</v>
      </c>
      <c r="AZ455" t="e">
        <f>NA()</f>
        <v>#N/A</v>
      </c>
      <c r="BA455">
        <v>1</v>
      </c>
      <c r="BB455" t="s">
        <v>6616</v>
      </c>
      <c r="BC455" t="e">
        <f>NA()</f>
        <v>#N/A</v>
      </c>
      <c r="BD455" s="4" t="str">
        <f t="shared" si="292"/>
        <v>No</v>
      </c>
      <c r="BE455" t="e">
        <f>NA()</f>
        <v>#N/A</v>
      </c>
      <c r="BF455" s="3" t="str">
        <f t="shared" si="293"/>
        <v>No</v>
      </c>
      <c r="BG455" t="e">
        <f>NA()</f>
        <v>#N/A</v>
      </c>
      <c r="BH455" s="3" t="e">
        <f t="shared" si="294"/>
        <v>#N/A</v>
      </c>
      <c r="BI455" s="3" t="e">
        <f t="shared" si="295"/>
        <v>#N/A</v>
      </c>
      <c r="BJ455" s="3" t="e">
        <f t="shared" si="296"/>
        <v>#N/A</v>
      </c>
      <c r="BK455" s="3" t="e">
        <f t="shared" si="297"/>
        <v>#N/A</v>
      </c>
      <c r="BL455" s="3" t="e">
        <f t="shared" si="298"/>
        <v>#N/A</v>
      </c>
      <c r="BM455" s="3" t="e">
        <f t="shared" si="299"/>
        <v>#N/A</v>
      </c>
      <c r="BN455" s="3" t="str">
        <f t="shared" si="300"/>
        <v>Pass</v>
      </c>
      <c r="BO455" s="3" t="e">
        <f t="shared" si="301"/>
        <v>#N/A</v>
      </c>
      <c r="BP455" s="3" t="str">
        <f t="shared" si="302"/>
        <v>FV&lt;$10K</v>
      </c>
      <c r="BQ455" t="s">
        <v>6650</v>
      </c>
      <c r="BR455" s="3" t="str">
        <f t="shared" si="303"/>
        <v>No, &lt; $20K Lien</v>
      </c>
      <c r="BS455" s="3" t="str">
        <f t="shared" si="304"/>
        <v>No, Lien &lt; $20K</v>
      </c>
      <c r="BT455" t="s">
        <v>6650</v>
      </c>
      <c r="BU455" s="3" t="str">
        <f t="shared" si="305"/>
        <v>No</v>
      </c>
      <c r="BV455" s="3" t="str">
        <f t="shared" si="306"/>
        <v>No</v>
      </c>
      <c r="BW455" s="3">
        <f t="shared" si="307"/>
        <v>1</v>
      </c>
      <c r="BX455" s="3" t="str">
        <f t="shared" si="308"/>
        <v>No</v>
      </c>
      <c r="BY455" s="3">
        <f t="shared" si="309"/>
        <v>58232</v>
      </c>
      <c r="BZ455">
        <v>1</v>
      </c>
      <c r="CA455" s="3">
        <f t="shared" si="310"/>
        <v>58232</v>
      </c>
      <c r="CC455" s="3" t="e">
        <f t="shared" si="311"/>
        <v>#N/A</v>
      </c>
      <c r="CD455" s="3" t="e">
        <f t="shared" si="312"/>
        <v>#N/A</v>
      </c>
      <c r="CE455" s="3" t="str">
        <f t="shared" si="313"/>
        <v/>
      </c>
      <c r="CF455" s="3" t="e">
        <f>HLOOKUP(CE455,'Valuation Data'!$D$2:$K$5,4,FALSE)</f>
        <v>#N/A</v>
      </c>
      <c r="CG455" s="3">
        <f t="shared" si="314"/>
        <v>58232</v>
      </c>
      <c r="CH455" s="3" t="str">
        <f t="shared" si="315"/>
        <v>No</v>
      </c>
      <c r="CI455" s="3" t="str">
        <f>VLOOKUP(R455,'Use Codes &amp; County Type'!A:D,4,FALSE)</f>
        <v>S</v>
      </c>
      <c r="CJ455" s="3" t="str">
        <f t="shared" si="316"/>
        <v>No</v>
      </c>
      <c r="CK455" s="3" t="str">
        <f t="shared" si="317"/>
        <v>No</v>
      </c>
      <c r="CL455" s="3">
        <f t="shared" si="318"/>
        <v>0.35</v>
      </c>
      <c r="CM455" s="3">
        <f t="shared" si="319"/>
        <v>20381.199999999997</v>
      </c>
      <c r="CN455" s="3" t="e">
        <f t="shared" si="320"/>
        <v>#N/A</v>
      </c>
      <c r="CO455" s="3" t="e">
        <f t="shared" si="321"/>
        <v>#N/A</v>
      </c>
      <c r="CP455" s="3" t="e">
        <f t="shared" si="322"/>
        <v>#N/A</v>
      </c>
      <c r="CR455" s="3" t="e">
        <f t="shared" si="323"/>
        <v>#N/A</v>
      </c>
      <c r="CV455" s="3" t="e">
        <f t="shared" si="324"/>
        <v>#N/A</v>
      </c>
      <c r="CW455" s="3">
        <f t="shared" si="325"/>
        <v>454</v>
      </c>
      <c r="CX455" s="3">
        <f t="shared" si="326"/>
        <v>911.51</v>
      </c>
      <c r="CY455" s="3" t="e">
        <f t="shared" si="327"/>
        <v>#N/A</v>
      </c>
      <c r="CZ455" t="e">
        <f>NA()</f>
        <v>#N/A</v>
      </c>
      <c r="DA455" t="e">
        <f>NA()</f>
        <v>#N/A</v>
      </c>
    </row>
    <row r="456" spans="1:105" x14ac:dyDescent="0.25">
      <c r="A456">
        <v>455</v>
      </c>
      <c r="B456" t="s">
        <v>3</v>
      </c>
      <c r="C456" t="s">
        <v>564</v>
      </c>
      <c r="D456">
        <v>50.88</v>
      </c>
      <c r="E456">
        <v>2017</v>
      </c>
      <c r="F456">
        <v>50.88</v>
      </c>
      <c r="G456">
        <v>50.88</v>
      </c>
      <c r="H456" s="3">
        <f t="shared" si="287"/>
        <v>0</v>
      </c>
      <c r="J456" t="s">
        <v>2730</v>
      </c>
      <c r="K456" t="s">
        <v>2738</v>
      </c>
      <c r="L456">
        <v>32046</v>
      </c>
      <c r="M456" t="s">
        <v>3065</v>
      </c>
      <c r="N456" t="s">
        <v>4753</v>
      </c>
      <c r="O456">
        <v>-81.929279250167895</v>
      </c>
      <c r="P456">
        <v>30.699858868522099</v>
      </c>
      <c r="Q456" t="s">
        <v>5103</v>
      </c>
      <c r="R456">
        <v>0</v>
      </c>
      <c r="S456" t="s">
        <v>6538</v>
      </c>
      <c r="T456">
        <v>8001</v>
      </c>
      <c r="U456" t="s">
        <v>6581</v>
      </c>
      <c r="V456">
        <v>2017</v>
      </c>
      <c r="W456">
        <v>1250</v>
      </c>
      <c r="X456">
        <v>2017</v>
      </c>
      <c r="Y456">
        <v>1250</v>
      </c>
      <c r="Z456">
        <v>17.46</v>
      </c>
      <c r="AA456" s="3">
        <f t="shared" si="288"/>
        <v>0.34316037735849059</v>
      </c>
      <c r="AB456" t="s">
        <v>6617</v>
      </c>
      <c r="AC456" t="s">
        <v>6617</v>
      </c>
      <c r="AD456" t="s">
        <v>6616</v>
      </c>
      <c r="AE456" t="s">
        <v>6616</v>
      </c>
      <c r="AF456" t="s">
        <v>6616</v>
      </c>
      <c r="AG456" t="s">
        <v>6616</v>
      </c>
      <c r="AH456" t="s">
        <v>6616</v>
      </c>
      <c r="AI456" t="s">
        <v>6619</v>
      </c>
      <c r="AJ456" t="s">
        <v>6619</v>
      </c>
      <c r="AK456" t="s">
        <v>6618</v>
      </c>
      <c r="AL456" t="s">
        <v>6618</v>
      </c>
      <c r="AM456" t="s">
        <v>6618</v>
      </c>
      <c r="AN456" t="s">
        <v>6618</v>
      </c>
      <c r="AO456" t="s">
        <v>6618</v>
      </c>
      <c r="AP456" s="3" t="str">
        <f t="shared" si="289"/>
        <v>Yes</v>
      </c>
      <c r="AQ456" s="3" t="str">
        <f t="shared" si="290"/>
        <v>Yes</v>
      </c>
      <c r="AR456" s="3" t="str">
        <f t="shared" si="291"/>
        <v>Yes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 t="s">
        <v>6634</v>
      </c>
      <c r="AZ456" t="s">
        <v>6638</v>
      </c>
      <c r="BA456">
        <v>7</v>
      </c>
      <c r="BB456" t="s">
        <v>6616</v>
      </c>
      <c r="BC456" t="s">
        <v>6616</v>
      </c>
      <c r="BD456" s="4" t="str">
        <f t="shared" si="292"/>
        <v>No</v>
      </c>
      <c r="BE456" t="s">
        <v>6640</v>
      </c>
      <c r="BF456" s="3" t="str">
        <f t="shared" si="293"/>
        <v>No</v>
      </c>
      <c r="BG456" t="s">
        <v>6645</v>
      </c>
      <c r="BH456" s="3" t="str">
        <f t="shared" si="294"/>
        <v>OXFORD ST</v>
      </c>
      <c r="BI456" s="3" t="str">
        <f t="shared" si="295"/>
        <v>Hilliard</v>
      </c>
      <c r="BJ456" s="3" t="str">
        <f t="shared" si="296"/>
        <v>Florida</v>
      </c>
      <c r="BK456" s="3">
        <f t="shared" si="297"/>
        <v>32046</v>
      </c>
      <c r="BL456" s="3" t="str">
        <f t="shared" si="298"/>
        <v>OXFORD ST HILLIARD FL 32046</v>
      </c>
      <c r="BM456" s="3" t="str">
        <f t="shared" si="299"/>
        <v/>
      </c>
      <c r="BN456" s="3" t="str">
        <f t="shared" si="300"/>
        <v>Lien&lt;$150</v>
      </c>
      <c r="BO456" s="3" t="str">
        <f t="shared" si="301"/>
        <v>No</v>
      </c>
      <c r="BP456" s="3" t="str">
        <f t="shared" si="302"/>
        <v>FV&lt;$10K</v>
      </c>
      <c r="BQ456" t="s">
        <v>6650</v>
      </c>
      <c r="BR456" s="3" t="str">
        <f t="shared" si="303"/>
        <v>No, &lt; $20K Lien</v>
      </c>
      <c r="BS456" s="3" t="str">
        <f t="shared" si="304"/>
        <v>No, Lien &lt; $20K</v>
      </c>
      <c r="BT456" t="s">
        <v>6650</v>
      </c>
      <c r="BU456" s="3" t="str">
        <f t="shared" si="305"/>
        <v>Yes</v>
      </c>
      <c r="BV456" s="3" t="str">
        <f t="shared" si="306"/>
        <v>No</v>
      </c>
      <c r="BW456" s="3">
        <f t="shared" si="307"/>
        <v>7</v>
      </c>
      <c r="BX456" s="3" t="str">
        <f t="shared" si="308"/>
        <v>No</v>
      </c>
      <c r="BY456" s="3">
        <f t="shared" si="309"/>
        <v>1250</v>
      </c>
      <c r="BZ456">
        <v>1</v>
      </c>
      <c r="CA456" s="3">
        <f t="shared" si="310"/>
        <v>1250</v>
      </c>
      <c r="CC456" s="3">
        <f t="shared" si="311"/>
        <v>0</v>
      </c>
      <c r="CD456" s="3">
        <f t="shared" si="312"/>
        <v>0</v>
      </c>
      <c r="CE456" s="3" t="str">
        <f t="shared" si="313"/>
        <v/>
      </c>
      <c r="CF456" s="3" t="e">
        <f>HLOOKUP(CE456,'Valuation Data'!$D$2:$K$5,4,FALSE)</f>
        <v>#N/A</v>
      </c>
      <c r="CG456" s="3">
        <f t="shared" si="314"/>
        <v>1250</v>
      </c>
      <c r="CH456" s="3" t="str">
        <f t="shared" si="315"/>
        <v>No</v>
      </c>
      <c r="CI456" s="3" t="str">
        <f>VLOOKUP(R456,'Use Codes &amp; County Type'!A:D,4,FALSE)</f>
        <v>V</v>
      </c>
      <c r="CJ456" s="3" t="str">
        <f t="shared" si="316"/>
        <v>Yes</v>
      </c>
      <c r="CK456" s="3" t="str">
        <f t="shared" si="317"/>
        <v>No</v>
      </c>
      <c r="CL456" s="3">
        <f t="shared" si="318"/>
        <v>0</v>
      </c>
      <c r="CM456" s="3">
        <f t="shared" si="319"/>
        <v>0</v>
      </c>
      <c r="CN456" s="3">
        <f t="shared" si="320"/>
        <v>559.68000000000006</v>
      </c>
      <c r="CO456" s="3">
        <f t="shared" si="321"/>
        <v>-559.68000000000006</v>
      </c>
      <c r="CP456" s="3">
        <f t="shared" si="322"/>
        <v>0.44774400000000003</v>
      </c>
      <c r="CR456" s="3" t="str">
        <f t="shared" si="323"/>
        <v>No</v>
      </c>
      <c r="CV456" s="3" t="str">
        <f t="shared" si="324"/>
        <v>Lien&lt;$150</v>
      </c>
      <c r="CW456" s="3">
        <f t="shared" si="325"/>
        <v>455</v>
      </c>
      <c r="CX456" s="3">
        <f t="shared" si="326"/>
        <v>50.88</v>
      </c>
      <c r="CY456" s="3" t="str">
        <f t="shared" si="327"/>
        <v>Ok</v>
      </c>
      <c r="CZ456">
        <v>0</v>
      </c>
      <c r="DA456">
        <v>0</v>
      </c>
    </row>
    <row r="457" spans="1:105" x14ac:dyDescent="0.25">
      <c r="A457">
        <v>456</v>
      </c>
      <c r="B457" t="s">
        <v>3</v>
      </c>
      <c r="C457" t="s">
        <v>565</v>
      </c>
      <c r="D457">
        <v>297.17</v>
      </c>
      <c r="E457">
        <v>2017</v>
      </c>
      <c r="F457">
        <v>297.17</v>
      </c>
      <c r="G457">
        <v>297.17</v>
      </c>
      <c r="H457" s="3">
        <f t="shared" si="287"/>
        <v>0</v>
      </c>
      <c r="I457">
        <v>3737</v>
      </c>
      <c r="J457" t="s">
        <v>2730</v>
      </c>
      <c r="K457" t="s">
        <v>2738</v>
      </c>
      <c r="L457">
        <v>32046</v>
      </c>
      <c r="M457" t="s">
        <v>3066</v>
      </c>
      <c r="N457" t="s">
        <v>4753</v>
      </c>
      <c r="O457">
        <v>-81.929774111266198</v>
      </c>
      <c r="P457">
        <v>30.700317636938799</v>
      </c>
      <c r="Q457" t="s">
        <v>5104</v>
      </c>
      <c r="R457">
        <v>2</v>
      </c>
      <c r="S457" t="s">
        <v>6535</v>
      </c>
      <c r="T457">
        <v>1006</v>
      </c>
      <c r="U457" t="s">
        <v>6578</v>
      </c>
      <c r="V457">
        <v>2017</v>
      </c>
      <c r="W457">
        <v>17556</v>
      </c>
      <c r="X457">
        <v>2017</v>
      </c>
      <c r="Y457">
        <v>17556</v>
      </c>
      <c r="Z457">
        <v>245.18</v>
      </c>
      <c r="AA457" s="3">
        <f t="shared" si="288"/>
        <v>0.82504963488912064</v>
      </c>
      <c r="AB457" t="s">
        <v>6616</v>
      </c>
      <c r="AC457" t="s">
        <v>6616</v>
      </c>
      <c r="AD457" t="s">
        <v>6616</v>
      </c>
      <c r="AE457" t="s">
        <v>6616</v>
      </c>
      <c r="AF457" t="s">
        <v>6616</v>
      </c>
      <c r="AG457" t="s">
        <v>6616</v>
      </c>
      <c r="AH457" t="s">
        <v>6616</v>
      </c>
      <c r="AI457" t="s">
        <v>6618</v>
      </c>
      <c r="AJ457" t="s">
        <v>6619</v>
      </c>
      <c r="AK457" t="s">
        <v>6618</v>
      </c>
      <c r="AL457" t="s">
        <v>6618</v>
      </c>
      <c r="AM457" t="s">
        <v>6618</v>
      </c>
      <c r="AN457" t="s">
        <v>6618</v>
      </c>
      <c r="AO457" t="s">
        <v>6618</v>
      </c>
      <c r="AP457" s="3" t="str">
        <f t="shared" si="289"/>
        <v>No</v>
      </c>
      <c r="AQ457" s="3" t="str">
        <f t="shared" si="290"/>
        <v>Yes</v>
      </c>
      <c r="AR457" s="3" t="str">
        <f t="shared" si="291"/>
        <v>No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 t="s">
        <v>6634</v>
      </c>
      <c r="AZ457" t="s">
        <v>6638</v>
      </c>
      <c r="BA457">
        <v>1</v>
      </c>
      <c r="BB457" t="s">
        <v>6616</v>
      </c>
      <c r="BC457" t="s">
        <v>6616</v>
      </c>
      <c r="BD457" s="4" t="str">
        <f t="shared" si="292"/>
        <v>No</v>
      </c>
      <c r="BE457" t="s">
        <v>6640</v>
      </c>
      <c r="BF457" s="3" t="str">
        <f t="shared" si="293"/>
        <v>No</v>
      </c>
      <c r="BG457" t="s">
        <v>6645</v>
      </c>
      <c r="BH457" s="3" t="str">
        <f t="shared" si="294"/>
        <v>3737 WEBB ST</v>
      </c>
      <c r="BI457" s="3" t="str">
        <f t="shared" si="295"/>
        <v>Hilliard</v>
      </c>
      <c r="BJ457" s="3" t="str">
        <f t="shared" si="296"/>
        <v>Florida</v>
      </c>
      <c r="BK457" s="3">
        <f t="shared" si="297"/>
        <v>32046</v>
      </c>
      <c r="BL457" s="3" t="str">
        <f t="shared" si="298"/>
        <v>3737 WEBB ST HILLIARD FL 32046</v>
      </c>
      <c r="BM457" s="3" t="str">
        <f t="shared" si="299"/>
        <v/>
      </c>
      <c r="BN457" s="3" t="str">
        <f t="shared" si="300"/>
        <v>Pass</v>
      </c>
      <c r="BO457" s="3" t="str">
        <f t="shared" si="301"/>
        <v>No</v>
      </c>
      <c r="BP457" s="3" t="str">
        <f t="shared" si="302"/>
        <v>FV&lt;$10K</v>
      </c>
      <c r="BQ457" t="s">
        <v>6650</v>
      </c>
      <c r="BR457" s="3" t="str">
        <f t="shared" si="303"/>
        <v>No, &lt; $20K Lien</v>
      </c>
      <c r="BS457" s="3" t="str">
        <f t="shared" si="304"/>
        <v>No, Lien &lt; $20K</v>
      </c>
      <c r="BT457" t="s">
        <v>6650</v>
      </c>
      <c r="BU457" s="3" t="str">
        <f t="shared" si="305"/>
        <v>No</v>
      </c>
      <c r="BV457" s="3" t="str">
        <f t="shared" si="306"/>
        <v>No</v>
      </c>
      <c r="BW457" s="3">
        <f t="shared" si="307"/>
        <v>1</v>
      </c>
      <c r="BX457" s="3" t="str">
        <f t="shared" si="308"/>
        <v>No</v>
      </c>
      <c r="BY457" s="3">
        <f t="shared" si="309"/>
        <v>17556</v>
      </c>
      <c r="BZ457">
        <v>1</v>
      </c>
      <c r="CA457" s="3">
        <f t="shared" si="310"/>
        <v>17556</v>
      </c>
      <c r="CC457" s="3">
        <f t="shared" si="311"/>
        <v>0</v>
      </c>
      <c r="CD457" s="3">
        <f t="shared" si="312"/>
        <v>0</v>
      </c>
      <c r="CE457" s="3" t="str">
        <f t="shared" si="313"/>
        <v/>
      </c>
      <c r="CF457" s="3" t="e">
        <f>HLOOKUP(CE457,'Valuation Data'!$D$2:$K$5,4,FALSE)</f>
        <v>#N/A</v>
      </c>
      <c r="CG457" s="3">
        <f t="shared" si="314"/>
        <v>17556</v>
      </c>
      <c r="CH457" s="3" t="str">
        <f t="shared" si="315"/>
        <v>No</v>
      </c>
      <c r="CI457" s="3" t="str">
        <f>VLOOKUP(R457,'Use Codes &amp; County Type'!A:D,4,FALSE)</f>
        <v>R</v>
      </c>
      <c r="CJ457" s="3" t="str">
        <f t="shared" si="316"/>
        <v>No</v>
      </c>
      <c r="CK457" s="3" t="str">
        <f t="shared" si="317"/>
        <v>No</v>
      </c>
      <c r="CL457" s="3">
        <f t="shared" si="318"/>
        <v>0.35</v>
      </c>
      <c r="CM457" s="3">
        <f t="shared" si="319"/>
        <v>6144.5999999999995</v>
      </c>
      <c r="CN457" s="3">
        <f t="shared" si="320"/>
        <v>1485.8500000000001</v>
      </c>
      <c r="CO457" s="3">
        <f t="shared" si="321"/>
        <v>4658.7499999999991</v>
      </c>
      <c r="CP457" s="3">
        <f t="shared" si="322"/>
        <v>8.4634882661198452E-2</v>
      </c>
      <c r="CR457" s="3" t="str">
        <f t="shared" si="323"/>
        <v>No</v>
      </c>
      <c r="CV457" s="3" t="str">
        <f t="shared" si="324"/>
        <v>FMV&lt;$30K</v>
      </c>
      <c r="CW457" s="3">
        <f t="shared" si="325"/>
        <v>456</v>
      </c>
      <c r="CX457" s="3">
        <f t="shared" si="326"/>
        <v>297.17</v>
      </c>
      <c r="CY457" s="3" t="str">
        <f t="shared" si="327"/>
        <v>Ok</v>
      </c>
      <c r="CZ457">
        <v>0</v>
      </c>
      <c r="DA457">
        <v>0</v>
      </c>
    </row>
    <row r="458" spans="1:105" x14ac:dyDescent="0.25">
      <c r="A458">
        <v>457</v>
      </c>
      <c r="B458" t="s">
        <v>3</v>
      </c>
      <c r="C458" t="s">
        <v>566</v>
      </c>
      <c r="D458">
        <v>502</v>
      </c>
      <c r="E458">
        <v>2017</v>
      </c>
      <c r="F458">
        <v>502</v>
      </c>
      <c r="G458">
        <v>502</v>
      </c>
      <c r="H458" s="3">
        <f t="shared" si="287"/>
        <v>0</v>
      </c>
      <c r="I458">
        <v>552367</v>
      </c>
      <c r="J458" t="s">
        <v>2730</v>
      </c>
      <c r="K458" t="s">
        <v>2738</v>
      </c>
      <c r="L458">
        <v>32046</v>
      </c>
      <c r="M458" t="s">
        <v>3067</v>
      </c>
      <c r="N458" t="s">
        <v>4753</v>
      </c>
      <c r="O458">
        <v>-81.929539339872306</v>
      </c>
      <c r="P458">
        <v>30.706031826880601</v>
      </c>
      <c r="Q458" t="s">
        <v>5105</v>
      </c>
      <c r="R458">
        <v>1</v>
      </c>
      <c r="S458" t="s">
        <v>6539</v>
      </c>
      <c r="T458">
        <v>1001</v>
      </c>
      <c r="U458" t="s">
        <v>6582</v>
      </c>
      <c r="V458">
        <v>2017</v>
      </c>
      <c r="W458">
        <v>62950</v>
      </c>
      <c r="X458">
        <v>2017</v>
      </c>
      <c r="Y458">
        <v>74408</v>
      </c>
      <c r="Z458">
        <v>434.58</v>
      </c>
      <c r="AA458" s="3">
        <f t="shared" si="288"/>
        <v>0.86569721115537845</v>
      </c>
      <c r="AB458" t="s">
        <v>6616</v>
      </c>
      <c r="AC458" t="s">
        <v>6616</v>
      </c>
      <c r="AD458" t="s">
        <v>6616</v>
      </c>
      <c r="AE458" t="s">
        <v>6616</v>
      </c>
      <c r="AI458" t="s">
        <v>6618</v>
      </c>
      <c r="AJ458" t="s">
        <v>6618</v>
      </c>
      <c r="AK458" t="s">
        <v>6618</v>
      </c>
      <c r="AL458" t="s">
        <v>6618</v>
      </c>
      <c r="AM458" t="s">
        <v>6618</v>
      </c>
      <c r="AN458" t="s">
        <v>6618</v>
      </c>
      <c r="AO458" t="s">
        <v>6618</v>
      </c>
      <c r="AP458" s="3" t="str">
        <f t="shared" si="289"/>
        <v>No</v>
      </c>
      <c r="AQ458" s="3" t="str">
        <f t="shared" si="290"/>
        <v>No</v>
      </c>
      <c r="AR458" s="3" t="str">
        <f t="shared" si="291"/>
        <v>No</v>
      </c>
      <c r="AS458">
        <v>0</v>
      </c>
      <c r="AT458">
        <v>0</v>
      </c>
      <c r="AU458">
        <v>77000</v>
      </c>
      <c r="AV458" t="s">
        <v>6622</v>
      </c>
      <c r="AW458">
        <v>0</v>
      </c>
      <c r="AX458">
        <v>0</v>
      </c>
      <c r="AY458" t="s">
        <v>6634</v>
      </c>
      <c r="AZ458" t="s">
        <v>6638</v>
      </c>
      <c r="BA458">
        <v>1</v>
      </c>
      <c r="BB458" t="s">
        <v>6617</v>
      </c>
      <c r="BC458" t="s">
        <v>6616</v>
      </c>
      <c r="BD458" s="4" t="str">
        <f t="shared" si="292"/>
        <v>No</v>
      </c>
      <c r="BE458" t="s">
        <v>6640</v>
      </c>
      <c r="BF458" s="3" t="str">
        <f t="shared" si="293"/>
        <v>No</v>
      </c>
      <c r="BG458" t="s">
        <v>6645</v>
      </c>
      <c r="BH458" s="3" t="str">
        <f t="shared" si="294"/>
        <v>552367 US HWY 1</v>
      </c>
      <c r="BI458" s="3" t="str">
        <f t="shared" si="295"/>
        <v>Hilliard</v>
      </c>
      <c r="BJ458" s="3" t="str">
        <f t="shared" si="296"/>
        <v>Florida</v>
      </c>
      <c r="BK458" s="3">
        <f t="shared" si="297"/>
        <v>32046</v>
      </c>
      <c r="BL458" s="3" t="str">
        <f t="shared" si="298"/>
        <v>552367 US HWY 1 HILLIARD FL 32046</v>
      </c>
      <c r="BM458" s="3" t="str">
        <f t="shared" si="299"/>
        <v>L</v>
      </c>
      <c r="BN458" s="3" t="str">
        <f t="shared" si="300"/>
        <v>Pass</v>
      </c>
      <c r="BO458" s="3" t="str">
        <f t="shared" si="301"/>
        <v>No</v>
      </c>
      <c r="BP458" s="3" t="str">
        <f t="shared" si="302"/>
        <v>FV&lt;$10K</v>
      </c>
      <c r="BQ458" t="s">
        <v>6650</v>
      </c>
      <c r="BR458" s="3" t="str">
        <f t="shared" si="303"/>
        <v>No, &lt; $20K Lien</v>
      </c>
      <c r="BS458" s="3" t="str">
        <f t="shared" si="304"/>
        <v>No, Lien &lt; $20K</v>
      </c>
      <c r="BT458" t="s">
        <v>6650</v>
      </c>
      <c r="BU458" s="3" t="str">
        <f t="shared" si="305"/>
        <v>No</v>
      </c>
      <c r="BV458" s="3" t="str">
        <f t="shared" si="306"/>
        <v>No</v>
      </c>
      <c r="BW458" s="3">
        <f t="shared" si="307"/>
        <v>1</v>
      </c>
      <c r="BX458" s="3" t="str">
        <f t="shared" si="308"/>
        <v>No</v>
      </c>
      <c r="BY458" s="3">
        <f t="shared" si="309"/>
        <v>62950</v>
      </c>
      <c r="BZ458">
        <v>1</v>
      </c>
      <c r="CA458" s="3">
        <f t="shared" si="310"/>
        <v>62950</v>
      </c>
      <c r="CC458" s="3">
        <f t="shared" si="311"/>
        <v>0</v>
      </c>
      <c r="CD458" s="3">
        <f t="shared" si="312"/>
        <v>0</v>
      </c>
      <c r="CE458" s="3" t="str">
        <f t="shared" si="313"/>
        <v/>
      </c>
      <c r="CF458" s="3" t="e">
        <f>HLOOKUP(CE458,'Valuation Data'!$D$2:$K$5,4,FALSE)</f>
        <v>#N/A</v>
      </c>
      <c r="CG458" s="3">
        <f t="shared" si="314"/>
        <v>62950</v>
      </c>
      <c r="CH458" s="3" t="str">
        <f t="shared" si="315"/>
        <v>No</v>
      </c>
      <c r="CI458" s="3" t="str">
        <f>VLOOKUP(R458,'Use Codes &amp; County Type'!A:D,4,FALSE)</f>
        <v>S</v>
      </c>
      <c r="CJ458" s="3" t="str">
        <f t="shared" si="316"/>
        <v>No</v>
      </c>
      <c r="CK458" s="3" t="str">
        <f t="shared" si="317"/>
        <v>Yes</v>
      </c>
      <c r="CL458" s="3">
        <f t="shared" si="318"/>
        <v>0.67</v>
      </c>
      <c r="CM458" s="3">
        <f t="shared" si="319"/>
        <v>42176.5</v>
      </c>
      <c r="CN458" s="3">
        <f t="shared" si="320"/>
        <v>2510</v>
      </c>
      <c r="CO458" s="3">
        <f t="shared" si="321"/>
        <v>39666.5</v>
      </c>
      <c r="CP458" s="3">
        <f t="shared" si="322"/>
        <v>3.9872915011914215E-2</v>
      </c>
      <c r="CR458" s="3" t="str">
        <f t="shared" si="323"/>
        <v>No</v>
      </c>
      <c r="CV458" s="3" t="str">
        <f t="shared" si="324"/>
        <v>*Bid</v>
      </c>
      <c r="CW458" s="3">
        <f t="shared" si="325"/>
        <v>457</v>
      </c>
      <c r="CX458" s="3">
        <f t="shared" si="326"/>
        <v>502</v>
      </c>
      <c r="CY458" s="3" t="str">
        <f t="shared" si="327"/>
        <v>Ok</v>
      </c>
      <c r="CZ458">
        <v>0</v>
      </c>
      <c r="DA458">
        <v>0</v>
      </c>
    </row>
    <row r="459" spans="1:105" x14ac:dyDescent="0.25">
      <c r="A459">
        <v>458</v>
      </c>
      <c r="B459" t="s">
        <v>3</v>
      </c>
      <c r="C459" t="s">
        <v>567</v>
      </c>
      <c r="D459">
        <v>932.82</v>
      </c>
      <c r="E459">
        <v>2017</v>
      </c>
      <c r="F459">
        <v>932.82</v>
      </c>
      <c r="G459">
        <v>932.82</v>
      </c>
      <c r="H459" s="3">
        <f t="shared" si="287"/>
        <v>0</v>
      </c>
      <c r="I459">
        <v>27092</v>
      </c>
      <c r="J459" t="s">
        <v>2730</v>
      </c>
      <c r="K459" t="s">
        <v>2738</v>
      </c>
      <c r="L459">
        <v>32046</v>
      </c>
      <c r="M459" t="s">
        <v>3068</v>
      </c>
      <c r="N459" t="s">
        <v>4753</v>
      </c>
      <c r="O459">
        <v>-81.941056127825206</v>
      </c>
      <c r="P459">
        <v>30.685110172582</v>
      </c>
      <c r="Q459" t="s">
        <v>5106</v>
      </c>
      <c r="R459">
        <v>2</v>
      </c>
      <c r="S459" t="s">
        <v>6535</v>
      </c>
      <c r="T459">
        <v>1006</v>
      </c>
      <c r="U459" t="s">
        <v>6578</v>
      </c>
      <c r="V459">
        <v>2017</v>
      </c>
      <c r="W459">
        <v>94123</v>
      </c>
      <c r="X459">
        <v>2017</v>
      </c>
      <c r="Y459">
        <v>104832</v>
      </c>
      <c r="Z459">
        <v>832.93</v>
      </c>
      <c r="AA459" s="3">
        <f t="shared" si="288"/>
        <v>0.89291610385712128</v>
      </c>
      <c r="AB459" t="s">
        <v>6616</v>
      </c>
      <c r="AC459" t="s">
        <v>6616</v>
      </c>
      <c r="AD459" t="s">
        <v>6616</v>
      </c>
      <c r="AE459" t="s">
        <v>6616</v>
      </c>
      <c r="AF459" t="s">
        <v>6616</v>
      </c>
      <c r="AG459" t="s">
        <v>6616</v>
      </c>
      <c r="AH459" t="s">
        <v>6616</v>
      </c>
      <c r="AI459" t="s">
        <v>6618</v>
      </c>
      <c r="AJ459" t="s">
        <v>6618</v>
      </c>
      <c r="AK459" t="s">
        <v>6618</v>
      </c>
      <c r="AL459" t="s">
        <v>6618</v>
      </c>
      <c r="AM459" t="s">
        <v>6618</v>
      </c>
      <c r="AN459" t="s">
        <v>6618</v>
      </c>
      <c r="AO459" t="s">
        <v>6618</v>
      </c>
      <c r="AP459" s="3" t="str">
        <f t="shared" si="289"/>
        <v>No</v>
      </c>
      <c r="AQ459" s="3" t="str">
        <f t="shared" si="290"/>
        <v>No</v>
      </c>
      <c r="AR459" s="3" t="str">
        <f t="shared" si="291"/>
        <v>No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 t="s">
        <v>6634</v>
      </c>
      <c r="AZ459" t="s">
        <v>6638</v>
      </c>
      <c r="BA459">
        <v>1</v>
      </c>
      <c r="BB459" t="s">
        <v>6617</v>
      </c>
      <c r="BC459" t="s">
        <v>6616</v>
      </c>
      <c r="BD459" s="4" t="str">
        <f t="shared" si="292"/>
        <v>No</v>
      </c>
      <c r="BE459" t="s">
        <v>6640</v>
      </c>
      <c r="BF459" s="3" t="str">
        <f t="shared" si="293"/>
        <v>No</v>
      </c>
      <c r="BG459" t="s">
        <v>6645</v>
      </c>
      <c r="BH459" s="3" t="str">
        <f t="shared" si="294"/>
        <v>27092 GEORGIA ST</v>
      </c>
      <c r="BI459" s="3" t="str">
        <f t="shared" si="295"/>
        <v>Hilliard</v>
      </c>
      <c r="BJ459" s="3" t="str">
        <f t="shared" si="296"/>
        <v>Florida</v>
      </c>
      <c r="BK459" s="3">
        <f t="shared" si="297"/>
        <v>32046</v>
      </c>
      <c r="BL459" s="3" t="str">
        <f t="shared" si="298"/>
        <v>27092 GEORGIA ST HILLIARD FL 32046</v>
      </c>
      <c r="BM459" s="3" t="str">
        <f t="shared" si="299"/>
        <v/>
      </c>
      <c r="BN459" s="3" t="str">
        <f t="shared" si="300"/>
        <v>Pass</v>
      </c>
      <c r="BO459" s="3" t="str">
        <f t="shared" si="301"/>
        <v>No</v>
      </c>
      <c r="BP459" s="3" t="str">
        <f t="shared" si="302"/>
        <v>FV&lt;$10K</v>
      </c>
      <c r="BQ459" t="s">
        <v>6650</v>
      </c>
      <c r="BR459" s="3" t="str">
        <f t="shared" si="303"/>
        <v>No, &lt; $20K Lien</v>
      </c>
      <c r="BS459" s="3" t="str">
        <f t="shared" si="304"/>
        <v>No, Lien &lt; $20K</v>
      </c>
      <c r="BT459" t="s">
        <v>6650</v>
      </c>
      <c r="BU459" s="3" t="str">
        <f t="shared" si="305"/>
        <v>No</v>
      </c>
      <c r="BV459" s="3" t="str">
        <f t="shared" si="306"/>
        <v>No</v>
      </c>
      <c r="BW459" s="3">
        <f t="shared" si="307"/>
        <v>1</v>
      </c>
      <c r="BX459" s="3" t="str">
        <f t="shared" si="308"/>
        <v>No</v>
      </c>
      <c r="BY459" s="3">
        <f t="shared" si="309"/>
        <v>94123</v>
      </c>
      <c r="BZ459">
        <v>1</v>
      </c>
      <c r="CA459" s="3">
        <f t="shared" si="310"/>
        <v>94123</v>
      </c>
      <c r="CC459" s="3">
        <f t="shared" si="311"/>
        <v>0</v>
      </c>
      <c r="CD459" s="3">
        <f t="shared" si="312"/>
        <v>0</v>
      </c>
      <c r="CE459" s="3" t="str">
        <f t="shared" si="313"/>
        <v/>
      </c>
      <c r="CF459" s="3" t="e">
        <f>HLOOKUP(CE459,'Valuation Data'!$D$2:$K$5,4,FALSE)</f>
        <v>#N/A</v>
      </c>
      <c r="CG459" s="3">
        <f t="shared" si="314"/>
        <v>94123</v>
      </c>
      <c r="CH459" s="3" t="str">
        <f t="shared" si="315"/>
        <v>No</v>
      </c>
      <c r="CI459" s="3" t="str">
        <f>VLOOKUP(R459,'Use Codes &amp; County Type'!A:D,4,FALSE)</f>
        <v>R</v>
      </c>
      <c r="CJ459" s="3" t="str">
        <f t="shared" si="316"/>
        <v>No</v>
      </c>
      <c r="CK459" s="3" t="str">
        <f t="shared" si="317"/>
        <v>Yes</v>
      </c>
      <c r="CL459" s="3">
        <f t="shared" si="318"/>
        <v>0.67</v>
      </c>
      <c r="CM459" s="3">
        <f t="shared" si="319"/>
        <v>63062.41</v>
      </c>
      <c r="CN459" s="3">
        <f t="shared" si="320"/>
        <v>4664.1000000000004</v>
      </c>
      <c r="CO459" s="3">
        <f t="shared" si="321"/>
        <v>58398.310000000005</v>
      </c>
      <c r="CP459" s="3">
        <f t="shared" si="322"/>
        <v>4.9553244159238445E-2</v>
      </c>
      <c r="CR459" s="3" t="str">
        <f t="shared" si="323"/>
        <v>No</v>
      </c>
      <c r="CV459" s="3" t="str">
        <f t="shared" si="324"/>
        <v>*Bid</v>
      </c>
      <c r="CW459" s="3">
        <f t="shared" si="325"/>
        <v>458</v>
      </c>
      <c r="CX459" s="3">
        <f t="shared" si="326"/>
        <v>932.82</v>
      </c>
      <c r="CY459" s="3" t="str">
        <f t="shared" si="327"/>
        <v>Ok</v>
      </c>
      <c r="CZ459">
        <v>0</v>
      </c>
      <c r="DA459">
        <v>0</v>
      </c>
    </row>
    <row r="460" spans="1:105" x14ac:dyDescent="0.25">
      <c r="A460">
        <v>459</v>
      </c>
      <c r="B460" t="s">
        <v>3</v>
      </c>
      <c r="C460" t="s">
        <v>568</v>
      </c>
      <c r="D460">
        <v>549.16999999999996</v>
      </c>
      <c r="E460">
        <v>2017</v>
      </c>
      <c r="F460">
        <v>549.16999999999996</v>
      </c>
      <c r="G460">
        <v>549.16999999999996</v>
      </c>
      <c r="H460" s="3">
        <f t="shared" si="287"/>
        <v>0</v>
      </c>
      <c r="I460">
        <v>27664</v>
      </c>
      <c r="J460" t="s">
        <v>2730</v>
      </c>
      <c r="K460" t="s">
        <v>2738</v>
      </c>
      <c r="L460">
        <v>32046</v>
      </c>
      <c r="M460" t="s">
        <v>3069</v>
      </c>
      <c r="N460" t="s">
        <v>4753</v>
      </c>
      <c r="O460">
        <v>-81.941477070572901</v>
      </c>
      <c r="P460">
        <v>30.693408622389999</v>
      </c>
      <c r="Q460" t="s">
        <v>5107</v>
      </c>
      <c r="R460">
        <v>50</v>
      </c>
      <c r="S460" t="s">
        <v>6540</v>
      </c>
      <c r="T460">
        <v>7000</v>
      </c>
      <c r="U460" t="s">
        <v>6583</v>
      </c>
      <c r="V460">
        <v>2017</v>
      </c>
      <c r="W460">
        <v>65112</v>
      </c>
      <c r="X460">
        <v>2017</v>
      </c>
      <c r="Y460">
        <v>134684</v>
      </c>
      <c r="Z460">
        <v>478.19</v>
      </c>
      <c r="AA460" s="3">
        <f t="shared" si="288"/>
        <v>0.87075040515687319</v>
      </c>
      <c r="AC460" t="s">
        <v>6616</v>
      </c>
      <c r="AI460" t="s">
        <v>6618</v>
      </c>
      <c r="AJ460" t="s">
        <v>6618</v>
      </c>
      <c r="AK460">
        <v>0</v>
      </c>
      <c r="AL460">
        <v>0</v>
      </c>
      <c r="AM460">
        <v>0</v>
      </c>
      <c r="AN460">
        <v>0</v>
      </c>
      <c r="AO460">
        <v>0</v>
      </c>
      <c r="AP460" s="3" t="str">
        <f t="shared" si="289"/>
        <v>No</v>
      </c>
      <c r="AQ460" s="3" t="str">
        <f t="shared" si="290"/>
        <v>No</v>
      </c>
      <c r="AR460" s="3" t="str">
        <f t="shared" si="291"/>
        <v>No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 t="s">
        <v>6634</v>
      </c>
      <c r="AZ460" t="s">
        <v>6638</v>
      </c>
      <c r="BA460">
        <v>0</v>
      </c>
      <c r="BB460" t="s">
        <v>6617</v>
      </c>
      <c r="BC460" t="s">
        <v>6616</v>
      </c>
      <c r="BD460" s="4" t="str">
        <f t="shared" si="292"/>
        <v>No</v>
      </c>
      <c r="BE460" t="s">
        <v>6640</v>
      </c>
      <c r="BF460" s="3" t="str">
        <f t="shared" si="293"/>
        <v>No</v>
      </c>
      <c r="BG460" t="s">
        <v>6645</v>
      </c>
      <c r="BH460" s="3" t="str">
        <f t="shared" si="294"/>
        <v>27664 GEORGIA ST</v>
      </c>
      <c r="BI460" s="3" t="str">
        <f t="shared" si="295"/>
        <v>Hilliard</v>
      </c>
      <c r="BJ460" s="3" t="str">
        <f t="shared" si="296"/>
        <v>Florida</v>
      </c>
      <c r="BK460" s="3">
        <f t="shared" si="297"/>
        <v>32046</v>
      </c>
      <c r="BL460" s="3" t="str">
        <f t="shared" si="298"/>
        <v>27664 GEORGIA ST HILLIARD FL 32046</v>
      </c>
      <c r="BM460" s="3" t="str">
        <f t="shared" si="299"/>
        <v/>
      </c>
      <c r="BN460" s="3" t="str">
        <f t="shared" si="300"/>
        <v>Pass</v>
      </c>
      <c r="BO460" s="3" t="str">
        <f t="shared" si="301"/>
        <v>No</v>
      </c>
      <c r="BP460" s="3" t="str">
        <f t="shared" si="302"/>
        <v>FV&lt;$10K</v>
      </c>
      <c r="BQ460" t="s">
        <v>6650</v>
      </c>
      <c r="BR460" s="3" t="str">
        <f t="shared" si="303"/>
        <v>No, &lt; $20K Lien</v>
      </c>
      <c r="BS460" s="3" t="str">
        <f t="shared" si="304"/>
        <v>No, Lien &lt; $20K</v>
      </c>
      <c r="BT460" t="s">
        <v>6650</v>
      </c>
      <c r="BU460" s="3" t="str">
        <f t="shared" si="305"/>
        <v>No</v>
      </c>
      <c r="BV460" s="3" t="str">
        <f t="shared" si="306"/>
        <v>No</v>
      </c>
      <c r="BW460" s="3">
        <f t="shared" si="307"/>
        <v>0</v>
      </c>
      <c r="BX460" s="3" t="str">
        <f t="shared" si="308"/>
        <v>No</v>
      </c>
      <c r="BY460" s="3">
        <f t="shared" si="309"/>
        <v>65112</v>
      </c>
      <c r="BZ460">
        <v>1</v>
      </c>
      <c r="CA460" s="3">
        <f t="shared" si="310"/>
        <v>65112</v>
      </c>
      <c r="CC460" s="3">
        <f t="shared" si="311"/>
        <v>0</v>
      </c>
      <c r="CD460" s="3">
        <f t="shared" si="312"/>
        <v>0</v>
      </c>
      <c r="CE460" s="3" t="str">
        <f t="shared" si="313"/>
        <v/>
      </c>
      <c r="CF460" s="3" t="e">
        <f>HLOOKUP(CE460,'Valuation Data'!$D$2:$K$5,4,FALSE)</f>
        <v>#N/A</v>
      </c>
      <c r="CG460" s="3">
        <f t="shared" si="314"/>
        <v>65112</v>
      </c>
      <c r="CH460" s="3" t="str">
        <f t="shared" si="315"/>
        <v>No</v>
      </c>
      <c r="CI460" s="3" t="str">
        <f>VLOOKUP(R460,'Use Codes &amp; County Type'!A:D,4,FALSE)</f>
        <v>V</v>
      </c>
      <c r="CJ460" s="3" t="str">
        <f t="shared" si="316"/>
        <v>Yes</v>
      </c>
      <c r="CK460" s="3" t="str">
        <f t="shared" si="317"/>
        <v>Yes</v>
      </c>
      <c r="CL460" s="3">
        <f t="shared" si="318"/>
        <v>0</v>
      </c>
      <c r="CM460" s="3">
        <f t="shared" si="319"/>
        <v>0</v>
      </c>
      <c r="CN460" s="3">
        <f t="shared" si="320"/>
        <v>2196.6799999999998</v>
      </c>
      <c r="CO460" s="3">
        <f t="shared" si="321"/>
        <v>-2196.6799999999998</v>
      </c>
      <c r="CP460" s="3">
        <f t="shared" si="322"/>
        <v>3.3736945570708929E-2</v>
      </c>
      <c r="CR460" s="3" t="str">
        <f t="shared" si="323"/>
        <v>No</v>
      </c>
      <c r="CV460" s="3" t="str">
        <f t="shared" si="324"/>
        <v>Vacant, No Sales Data</v>
      </c>
      <c r="CW460" s="3">
        <f t="shared" si="325"/>
        <v>459</v>
      </c>
      <c r="CX460" s="3">
        <f t="shared" si="326"/>
        <v>549.16999999999996</v>
      </c>
      <c r="CY460" s="3" t="str">
        <f t="shared" si="327"/>
        <v>Ok</v>
      </c>
      <c r="CZ460">
        <v>0</v>
      </c>
      <c r="DA460">
        <v>0</v>
      </c>
    </row>
    <row r="461" spans="1:105" x14ac:dyDescent="0.25">
      <c r="A461">
        <v>460</v>
      </c>
      <c r="B461" t="s">
        <v>3</v>
      </c>
      <c r="C461" t="s">
        <v>569</v>
      </c>
      <c r="D461">
        <v>555.91999999999996</v>
      </c>
      <c r="E461">
        <v>2017</v>
      </c>
      <c r="F461">
        <v>555.91999999999996</v>
      </c>
      <c r="G461">
        <v>555.91999999999996</v>
      </c>
      <c r="H461" s="3">
        <f t="shared" si="287"/>
        <v>0</v>
      </c>
      <c r="J461" t="s">
        <v>2730</v>
      </c>
      <c r="K461" t="s">
        <v>2738</v>
      </c>
      <c r="L461">
        <v>32046</v>
      </c>
      <c r="M461" t="s">
        <v>3070</v>
      </c>
      <c r="N461" t="s">
        <v>4753</v>
      </c>
      <c r="O461">
        <v>-81.941536808772398</v>
      </c>
      <c r="P461">
        <v>30.694551920315</v>
      </c>
      <c r="Q461" t="s">
        <v>5108</v>
      </c>
      <c r="R461">
        <v>0</v>
      </c>
      <c r="S461" t="s">
        <v>6538</v>
      </c>
      <c r="T461">
        <v>8001</v>
      </c>
      <c r="U461" t="s">
        <v>6581</v>
      </c>
      <c r="V461">
        <v>2017</v>
      </c>
      <c r="W461">
        <v>32000</v>
      </c>
      <c r="X461">
        <v>2017</v>
      </c>
      <c r="Y461">
        <v>32000</v>
      </c>
      <c r="Z461">
        <v>484.44</v>
      </c>
      <c r="AA461" s="3">
        <f t="shared" si="288"/>
        <v>0.87142034825154702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 s="3" t="str">
        <f t="shared" si="289"/>
        <v>No</v>
      </c>
      <c r="AQ461" s="3" t="str">
        <f t="shared" si="290"/>
        <v>No</v>
      </c>
      <c r="AR461" s="3" t="str">
        <f t="shared" si="291"/>
        <v>No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 t="s">
        <v>6634</v>
      </c>
      <c r="AZ461">
        <v>0</v>
      </c>
      <c r="BA461">
        <v>0</v>
      </c>
      <c r="BB461" t="s">
        <v>6616</v>
      </c>
      <c r="BC461">
        <v>0</v>
      </c>
      <c r="BD461" s="4" t="str">
        <f t="shared" si="292"/>
        <v>No</v>
      </c>
      <c r="BE461" t="s">
        <v>6640</v>
      </c>
      <c r="BF461" s="3" t="str">
        <f t="shared" si="293"/>
        <v>No</v>
      </c>
      <c r="BG461" t="s">
        <v>6645</v>
      </c>
      <c r="BH461" s="3" t="str">
        <f t="shared" si="294"/>
        <v>GEORGIA ST</v>
      </c>
      <c r="BI461" s="3" t="str">
        <f t="shared" si="295"/>
        <v>Hilliard</v>
      </c>
      <c r="BJ461" s="3" t="str">
        <f t="shared" si="296"/>
        <v>Florida</v>
      </c>
      <c r="BK461" s="3">
        <f t="shared" si="297"/>
        <v>32046</v>
      </c>
      <c r="BL461" s="3" t="str">
        <f t="shared" si="298"/>
        <v>GEORGIA ST HILLIARD FL 32046</v>
      </c>
      <c r="BM461" s="3" t="str">
        <f t="shared" si="299"/>
        <v/>
      </c>
      <c r="BN461" s="3" t="str">
        <f t="shared" si="300"/>
        <v>Pass</v>
      </c>
      <c r="BO461" s="3" t="str">
        <f t="shared" si="301"/>
        <v>No</v>
      </c>
      <c r="BP461" s="3" t="str">
        <f t="shared" si="302"/>
        <v>FV&lt;$10K</v>
      </c>
      <c r="BQ461" t="s">
        <v>6650</v>
      </c>
      <c r="BR461" s="3" t="str">
        <f t="shared" si="303"/>
        <v>No, &lt; $20K Lien</v>
      </c>
      <c r="BS461" s="3" t="str">
        <f t="shared" si="304"/>
        <v>No, Lien &lt; $20K</v>
      </c>
      <c r="BT461" t="s">
        <v>6650</v>
      </c>
      <c r="BU461" s="3" t="str">
        <f t="shared" si="305"/>
        <v>No</v>
      </c>
      <c r="BV461" s="3" t="str">
        <f t="shared" si="306"/>
        <v>No</v>
      </c>
      <c r="BW461" s="3">
        <f t="shared" si="307"/>
        <v>0</v>
      </c>
      <c r="BX461" s="3" t="str">
        <f t="shared" si="308"/>
        <v>No</v>
      </c>
      <c r="BY461" s="3">
        <f t="shared" si="309"/>
        <v>32000</v>
      </c>
      <c r="BZ461">
        <v>1</v>
      </c>
      <c r="CA461" s="3">
        <f t="shared" si="310"/>
        <v>32000</v>
      </c>
      <c r="CC461" s="3">
        <f t="shared" si="311"/>
        <v>0</v>
      </c>
      <c r="CD461" s="3">
        <f t="shared" si="312"/>
        <v>0</v>
      </c>
      <c r="CE461" s="3" t="str">
        <f t="shared" si="313"/>
        <v/>
      </c>
      <c r="CF461" s="3" t="e">
        <f>HLOOKUP(CE461,'Valuation Data'!$D$2:$K$5,4,FALSE)</f>
        <v>#N/A</v>
      </c>
      <c r="CG461" s="3">
        <f t="shared" si="314"/>
        <v>32000</v>
      </c>
      <c r="CH461" s="3" t="str">
        <f t="shared" si="315"/>
        <v>No</v>
      </c>
      <c r="CI461" s="3" t="str">
        <f>VLOOKUP(R461,'Use Codes &amp; County Type'!A:D,4,FALSE)</f>
        <v>V</v>
      </c>
      <c r="CJ461" s="3" t="str">
        <f t="shared" si="316"/>
        <v>Yes</v>
      </c>
      <c r="CK461" s="3" t="str">
        <f t="shared" si="317"/>
        <v>No</v>
      </c>
      <c r="CL461" s="3">
        <f t="shared" si="318"/>
        <v>0</v>
      </c>
      <c r="CM461" s="3">
        <f t="shared" si="319"/>
        <v>0</v>
      </c>
      <c r="CN461" s="3">
        <f t="shared" si="320"/>
        <v>2223.6799999999998</v>
      </c>
      <c r="CO461" s="3">
        <f t="shared" si="321"/>
        <v>-2223.6799999999998</v>
      </c>
      <c r="CP461" s="3">
        <f t="shared" si="322"/>
        <v>6.9489999999999996E-2</v>
      </c>
      <c r="CR461" s="3" t="str">
        <f t="shared" si="323"/>
        <v>No</v>
      </c>
      <c r="CV461" s="3" t="str">
        <f t="shared" si="324"/>
        <v>Vacant, No Sales Data</v>
      </c>
      <c r="CW461" s="3">
        <f t="shared" si="325"/>
        <v>460</v>
      </c>
      <c r="CX461" s="3">
        <f t="shared" si="326"/>
        <v>555.91999999999996</v>
      </c>
      <c r="CY461" s="3" t="str">
        <f t="shared" si="327"/>
        <v>Ok</v>
      </c>
      <c r="CZ461">
        <v>0</v>
      </c>
      <c r="DA461">
        <v>0</v>
      </c>
    </row>
    <row r="462" spans="1:105" x14ac:dyDescent="0.25">
      <c r="A462">
        <v>461</v>
      </c>
      <c r="B462" t="s">
        <v>3</v>
      </c>
      <c r="C462" t="s">
        <v>570</v>
      </c>
      <c r="D462">
        <v>579.88</v>
      </c>
      <c r="E462">
        <v>2017</v>
      </c>
      <c r="F462">
        <v>579.88</v>
      </c>
      <c r="G462">
        <v>579.88</v>
      </c>
      <c r="H462" s="3">
        <f t="shared" si="287"/>
        <v>0</v>
      </c>
      <c r="I462">
        <v>27708</v>
      </c>
      <c r="J462" t="s">
        <v>2730</v>
      </c>
      <c r="K462" t="s">
        <v>2738</v>
      </c>
      <c r="L462">
        <v>32046</v>
      </c>
      <c r="M462" t="s">
        <v>3071</v>
      </c>
      <c r="N462" t="s">
        <v>4753</v>
      </c>
      <c r="O462">
        <v>-81.941513452858501</v>
      </c>
      <c r="P462">
        <v>30.6940986693266</v>
      </c>
      <c r="Q462" t="s">
        <v>5109</v>
      </c>
      <c r="R462">
        <v>2</v>
      </c>
      <c r="S462" t="s">
        <v>6535</v>
      </c>
      <c r="T462">
        <v>1006</v>
      </c>
      <c r="U462" t="s">
        <v>6578</v>
      </c>
      <c r="V462">
        <v>2017</v>
      </c>
      <c r="W462">
        <v>69417</v>
      </c>
      <c r="X462">
        <v>2017</v>
      </c>
      <c r="Y462">
        <v>70095</v>
      </c>
      <c r="Z462">
        <v>506.59</v>
      </c>
      <c r="AA462" s="3">
        <f t="shared" si="288"/>
        <v>0.87361178174794785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 s="3" t="str">
        <f t="shared" si="289"/>
        <v>No</v>
      </c>
      <c r="AQ462" s="3" t="str">
        <f t="shared" si="290"/>
        <v>No</v>
      </c>
      <c r="AR462" s="3" t="str">
        <f t="shared" si="291"/>
        <v>No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 t="s">
        <v>6634</v>
      </c>
      <c r="AZ462">
        <v>0</v>
      </c>
      <c r="BA462">
        <v>0</v>
      </c>
      <c r="BB462" t="s">
        <v>6617</v>
      </c>
      <c r="BC462">
        <v>0</v>
      </c>
      <c r="BD462" s="4" t="str">
        <f t="shared" si="292"/>
        <v>No</v>
      </c>
      <c r="BE462" t="s">
        <v>6640</v>
      </c>
      <c r="BF462" s="3" t="str">
        <f t="shared" si="293"/>
        <v>No</v>
      </c>
      <c r="BG462" t="s">
        <v>6645</v>
      </c>
      <c r="BH462" s="3" t="str">
        <f t="shared" si="294"/>
        <v>27708 GEORGIA ST</v>
      </c>
      <c r="BI462" s="3" t="str">
        <f t="shared" si="295"/>
        <v>Hilliard</v>
      </c>
      <c r="BJ462" s="3" t="str">
        <f t="shared" si="296"/>
        <v>Florida</v>
      </c>
      <c r="BK462" s="3">
        <f t="shared" si="297"/>
        <v>32046</v>
      </c>
      <c r="BL462" s="3" t="str">
        <f t="shared" si="298"/>
        <v>27708 GEORGIA ST HILLIARD FL 32046</v>
      </c>
      <c r="BM462" s="3" t="str">
        <f t="shared" si="299"/>
        <v/>
      </c>
      <c r="BN462" s="3" t="str">
        <f t="shared" si="300"/>
        <v>Pass</v>
      </c>
      <c r="BO462" s="3" t="str">
        <f t="shared" si="301"/>
        <v>No</v>
      </c>
      <c r="BP462" s="3" t="str">
        <f t="shared" si="302"/>
        <v>FV&lt;$10K</v>
      </c>
      <c r="BQ462" t="s">
        <v>6650</v>
      </c>
      <c r="BR462" s="3" t="str">
        <f t="shared" si="303"/>
        <v>No, &lt; $20K Lien</v>
      </c>
      <c r="BS462" s="3" t="str">
        <f t="shared" si="304"/>
        <v>No, Lien &lt; $20K</v>
      </c>
      <c r="BT462" t="s">
        <v>6650</v>
      </c>
      <c r="BU462" s="3" t="str">
        <f t="shared" si="305"/>
        <v>No</v>
      </c>
      <c r="BV462" s="3" t="str">
        <f t="shared" si="306"/>
        <v>No</v>
      </c>
      <c r="BW462" s="3">
        <f t="shared" si="307"/>
        <v>0</v>
      </c>
      <c r="BX462" s="3" t="str">
        <f t="shared" si="308"/>
        <v>No</v>
      </c>
      <c r="BY462" s="3">
        <f t="shared" si="309"/>
        <v>69417</v>
      </c>
      <c r="BZ462">
        <v>1</v>
      </c>
      <c r="CA462" s="3">
        <f t="shared" si="310"/>
        <v>69417</v>
      </c>
      <c r="CC462" s="3">
        <f t="shared" si="311"/>
        <v>0</v>
      </c>
      <c r="CD462" s="3">
        <f t="shared" si="312"/>
        <v>0</v>
      </c>
      <c r="CE462" s="3" t="str">
        <f t="shared" si="313"/>
        <v/>
      </c>
      <c r="CF462" s="3" t="e">
        <f>HLOOKUP(CE462,'Valuation Data'!$D$2:$K$5,4,FALSE)</f>
        <v>#N/A</v>
      </c>
      <c r="CG462" s="3">
        <f t="shared" si="314"/>
        <v>69417</v>
      </c>
      <c r="CH462" s="3" t="str">
        <f t="shared" si="315"/>
        <v>No</v>
      </c>
      <c r="CI462" s="3" t="str">
        <f>VLOOKUP(R462,'Use Codes &amp; County Type'!A:D,4,FALSE)</f>
        <v>R</v>
      </c>
      <c r="CJ462" s="3" t="str">
        <f t="shared" si="316"/>
        <v>No</v>
      </c>
      <c r="CK462" s="3" t="str">
        <f t="shared" si="317"/>
        <v>Yes</v>
      </c>
      <c r="CL462" s="3">
        <f t="shared" si="318"/>
        <v>0.67</v>
      </c>
      <c r="CM462" s="3">
        <f t="shared" si="319"/>
        <v>46509.39</v>
      </c>
      <c r="CN462" s="3">
        <f t="shared" si="320"/>
        <v>2319.52</v>
      </c>
      <c r="CO462" s="3">
        <f t="shared" si="321"/>
        <v>44189.87</v>
      </c>
      <c r="CP462" s="3">
        <f t="shared" si="322"/>
        <v>3.3414293328723511E-2</v>
      </c>
      <c r="CR462" s="3" t="str">
        <f t="shared" si="323"/>
        <v>No</v>
      </c>
      <c r="CV462" s="3" t="str">
        <f t="shared" si="324"/>
        <v>*Bid</v>
      </c>
      <c r="CW462" s="3">
        <f t="shared" si="325"/>
        <v>461</v>
      </c>
      <c r="CX462" s="3">
        <f t="shared" si="326"/>
        <v>579.88</v>
      </c>
      <c r="CY462" s="3" t="str">
        <f t="shared" si="327"/>
        <v>Ok</v>
      </c>
      <c r="CZ462">
        <v>0</v>
      </c>
      <c r="DA462">
        <v>0</v>
      </c>
    </row>
    <row r="463" spans="1:105" x14ac:dyDescent="0.25">
      <c r="A463">
        <v>462</v>
      </c>
      <c r="B463" t="s">
        <v>3</v>
      </c>
      <c r="C463" t="s">
        <v>571</v>
      </c>
      <c r="D463">
        <v>826.67</v>
      </c>
      <c r="E463">
        <v>2017</v>
      </c>
      <c r="F463">
        <v>826.67</v>
      </c>
      <c r="G463">
        <v>826.67</v>
      </c>
      <c r="H463" s="3">
        <f t="shared" si="287"/>
        <v>0</v>
      </c>
      <c r="I463">
        <v>37461</v>
      </c>
      <c r="J463" t="s">
        <v>2730</v>
      </c>
      <c r="K463" t="s">
        <v>2738</v>
      </c>
      <c r="L463">
        <v>32046</v>
      </c>
      <c r="M463" t="s">
        <v>3072</v>
      </c>
      <c r="N463" t="s">
        <v>4753</v>
      </c>
      <c r="O463">
        <v>-81.917988989924297</v>
      </c>
      <c r="P463">
        <v>30.6881571389995</v>
      </c>
      <c r="Q463" t="s">
        <v>5110</v>
      </c>
      <c r="R463">
        <v>48</v>
      </c>
      <c r="S463" t="s">
        <v>6553</v>
      </c>
      <c r="T463">
        <v>6002</v>
      </c>
      <c r="U463" t="s">
        <v>6590</v>
      </c>
      <c r="V463">
        <v>2017</v>
      </c>
      <c r="W463">
        <v>52615</v>
      </c>
      <c r="X463">
        <v>2017</v>
      </c>
      <c r="Y463">
        <v>52615</v>
      </c>
      <c r="Z463">
        <v>734.79</v>
      </c>
      <c r="AA463" s="3">
        <f t="shared" si="288"/>
        <v>0.8888552868738433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 s="3" t="str">
        <f t="shared" si="289"/>
        <v>No</v>
      </c>
      <c r="AQ463" s="3" t="str">
        <f t="shared" si="290"/>
        <v>No</v>
      </c>
      <c r="AR463" s="3" t="str">
        <f t="shared" si="291"/>
        <v>No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 t="s">
        <v>6634</v>
      </c>
      <c r="AZ463">
        <v>0</v>
      </c>
      <c r="BA463">
        <v>0</v>
      </c>
      <c r="BB463" t="s">
        <v>6616</v>
      </c>
      <c r="BC463">
        <v>0</v>
      </c>
      <c r="BD463" s="4" t="str">
        <f t="shared" si="292"/>
        <v>No</v>
      </c>
      <c r="BE463" t="s">
        <v>6640</v>
      </c>
      <c r="BF463" s="3" t="str">
        <f t="shared" si="293"/>
        <v>No</v>
      </c>
      <c r="BG463" t="s">
        <v>6645</v>
      </c>
      <c r="BH463" s="3" t="str">
        <f t="shared" si="294"/>
        <v>37461 FIRST ST W</v>
      </c>
      <c r="BI463" s="3" t="str">
        <f t="shared" si="295"/>
        <v>Hilliard</v>
      </c>
      <c r="BJ463" s="3" t="str">
        <f t="shared" si="296"/>
        <v>Florida</v>
      </c>
      <c r="BK463" s="3">
        <f t="shared" si="297"/>
        <v>32046</v>
      </c>
      <c r="BL463" s="3" t="str">
        <f t="shared" si="298"/>
        <v>37461 FIRST ST W HILLIARD FL 32046</v>
      </c>
      <c r="BM463" s="3" t="str">
        <f t="shared" si="299"/>
        <v/>
      </c>
      <c r="BN463" s="3" t="str">
        <f t="shared" si="300"/>
        <v>Pass</v>
      </c>
      <c r="BO463" s="3" t="str">
        <f t="shared" si="301"/>
        <v>No</v>
      </c>
      <c r="BP463" s="3" t="str">
        <f t="shared" si="302"/>
        <v>FV&lt;$10K</v>
      </c>
      <c r="BQ463" t="s">
        <v>6650</v>
      </c>
      <c r="BR463" s="3" t="str">
        <f t="shared" si="303"/>
        <v>No, &lt; $20K Lien</v>
      </c>
      <c r="BS463" s="3" t="str">
        <f t="shared" si="304"/>
        <v>No, Lien &lt; $20K</v>
      </c>
      <c r="BT463" t="s">
        <v>6650</v>
      </c>
      <c r="BU463" s="3" t="str">
        <f t="shared" si="305"/>
        <v>No</v>
      </c>
      <c r="BV463" s="3" t="str">
        <f t="shared" si="306"/>
        <v>No</v>
      </c>
      <c r="BW463" s="3">
        <f t="shared" si="307"/>
        <v>0</v>
      </c>
      <c r="BX463" s="3" t="str">
        <f t="shared" si="308"/>
        <v>No</v>
      </c>
      <c r="BY463" s="3">
        <f t="shared" si="309"/>
        <v>52615</v>
      </c>
      <c r="BZ463">
        <v>1</v>
      </c>
      <c r="CA463" s="3">
        <f t="shared" si="310"/>
        <v>52615</v>
      </c>
      <c r="CC463" s="3">
        <f t="shared" si="311"/>
        <v>0</v>
      </c>
      <c r="CD463" s="3">
        <f t="shared" si="312"/>
        <v>0</v>
      </c>
      <c r="CE463" s="3" t="str">
        <f t="shared" si="313"/>
        <v/>
      </c>
      <c r="CF463" s="3" t="e">
        <f>HLOOKUP(CE463,'Valuation Data'!$D$2:$K$5,4,FALSE)</f>
        <v>#N/A</v>
      </c>
      <c r="CG463" s="3">
        <f t="shared" si="314"/>
        <v>52615</v>
      </c>
      <c r="CH463" s="3" t="str">
        <f t="shared" si="315"/>
        <v>No</v>
      </c>
      <c r="CI463" s="3" t="str">
        <f>VLOOKUP(R463,'Use Codes &amp; County Type'!A:D,4,FALSE)</f>
        <v>C</v>
      </c>
      <c r="CJ463" s="3" t="str">
        <f t="shared" si="316"/>
        <v>No</v>
      </c>
      <c r="CK463" s="3" t="str">
        <f t="shared" si="317"/>
        <v>No</v>
      </c>
      <c r="CL463" s="3">
        <f t="shared" si="318"/>
        <v>0.3</v>
      </c>
      <c r="CM463" s="3">
        <f t="shared" si="319"/>
        <v>15784.5</v>
      </c>
      <c r="CN463" s="3">
        <f t="shared" si="320"/>
        <v>3306.68</v>
      </c>
      <c r="CO463" s="3">
        <f t="shared" si="321"/>
        <v>12477.82</v>
      </c>
      <c r="CP463" s="3">
        <f t="shared" si="322"/>
        <v>6.2846716715765458E-2</v>
      </c>
      <c r="CR463" s="3" t="str">
        <f t="shared" si="323"/>
        <v>No</v>
      </c>
      <c r="CV463" s="3" t="str">
        <f t="shared" si="324"/>
        <v>*Bid</v>
      </c>
      <c r="CW463" s="3">
        <f t="shared" si="325"/>
        <v>462</v>
      </c>
      <c r="CX463" s="3">
        <f t="shared" si="326"/>
        <v>826.67</v>
      </c>
      <c r="CY463" s="3" t="str">
        <f t="shared" si="327"/>
        <v>Ok</v>
      </c>
      <c r="CZ463">
        <v>0</v>
      </c>
      <c r="DA463">
        <v>0</v>
      </c>
    </row>
    <row r="464" spans="1:105" x14ac:dyDescent="0.25">
      <c r="A464">
        <v>463</v>
      </c>
      <c r="B464" t="s">
        <v>3</v>
      </c>
      <c r="C464" t="s">
        <v>572</v>
      </c>
      <c r="D464">
        <v>409.59</v>
      </c>
      <c r="E464">
        <v>2017</v>
      </c>
      <c r="F464">
        <v>409.59</v>
      </c>
      <c r="G464">
        <v>409.59</v>
      </c>
      <c r="H464" s="3">
        <f t="shared" si="287"/>
        <v>0</v>
      </c>
      <c r="J464" t="s">
        <v>2730</v>
      </c>
      <c r="K464" t="s">
        <v>2738</v>
      </c>
      <c r="L464">
        <v>32046</v>
      </c>
      <c r="M464" t="s">
        <v>3073</v>
      </c>
      <c r="N464" t="s">
        <v>4753</v>
      </c>
      <c r="O464">
        <v>-81.918334180655805</v>
      </c>
      <c r="P464">
        <v>30.688651438570201</v>
      </c>
      <c r="Q464" t="s">
        <v>5110</v>
      </c>
      <c r="R464">
        <v>10</v>
      </c>
      <c r="S464" t="s">
        <v>6547</v>
      </c>
      <c r="T464">
        <v>8002</v>
      </c>
      <c r="U464" t="s">
        <v>6585</v>
      </c>
      <c r="V464">
        <v>2017</v>
      </c>
      <c r="W464">
        <v>25000</v>
      </c>
      <c r="X464">
        <v>2017</v>
      </c>
      <c r="Y464">
        <v>25000</v>
      </c>
      <c r="Z464">
        <v>349.14</v>
      </c>
      <c r="AA464" s="3">
        <f t="shared" si="288"/>
        <v>0.85241338899875485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 s="3" t="str">
        <f t="shared" si="289"/>
        <v>No</v>
      </c>
      <c r="AQ464" s="3" t="str">
        <f t="shared" si="290"/>
        <v>No</v>
      </c>
      <c r="AR464" s="3" t="str">
        <f t="shared" si="291"/>
        <v>No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1</v>
      </c>
      <c r="AY464" t="s">
        <v>6636</v>
      </c>
      <c r="AZ464">
        <v>0</v>
      </c>
      <c r="BA464">
        <v>0</v>
      </c>
      <c r="BB464" t="s">
        <v>6616</v>
      </c>
      <c r="BC464">
        <v>0</v>
      </c>
      <c r="BD464" s="4" t="str">
        <f t="shared" si="292"/>
        <v>No</v>
      </c>
      <c r="BE464" t="s">
        <v>6640</v>
      </c>
      <c r="BF464" s="3" t="str">
        <f t="shared" si="293"/>
        <v>No</v>
      </c>
      <c r="BG464" t="s">
        <v>6645</v>
      </c>
      <c r="BH464" s="3" t="str">
        <f t="shared" si="294"/>
        <v>FIRST ST W</v>
      </c>
      <c r="BI464" s="3" t="str">
        <f t="shared" si="295"/>
        <v>Hilliard</v>
      </c>
      <c r="BJ464" s="3" t="str">
        <f t="shared" si="296"/>
        <v>Florida</v>
      </c>
      <c r="BK464" s="3">
        <f t="shared" si="297"/>
        <v>32046</v>
      </c>
      <c r="BL464" s="3" t="str">
        <f t="shared" si="298"/>
        <v>FIRST ST W HILLIARD FL 32046</v>
      </c>
      <c r="BM464" s="3" t="str">
        <f t="shared" si="299"/>
        <v/>
      </c>
      <c r="BN464" s="3" t="str">
        <f t="shared" si="300"/>
        <v>Pass</v>
      </c>
      <c r="BO464" s="3" t="str">
        <f t="shared" si="301"/>
        <v>No</v>
      </c>
      <c r="BP464" s="3" t="str">
        <f t="shared" si="302"/>
        <v>FV&lt;$10K</v>
      </c>
      <c r="BQ464" t="s">
        <v>6650</v>
      </c>
      <c r="BR464" s="3" t="str">
        <f t="shared" si="303"/>
        <v>No, &lt; $20K Lien</v>
      </c>
      <c r="BS464" s="3" t="str">
        <f t="shared" si="304"/>
        <v>No, Lien &lt; $20K</v>
      </c>
      <c r="BT464" t="s">
        <v>6650</v>
      </c>
      <c r="BU464" s="3" t="str">
        <f t="shared" si="305"/>
        <v>No</v>
      </c>
      <c r="BV464" s="3" t="str">
        <f t="shared" si="306"/>
        <v>No</v>
      </c>
      <c r="BW464" s="3">
        <f t="shared" si="307"/>
        <v>0</v>
      </c>
      <c r="BX464" s="3" t="str">
        <f t="shared" si="308"/>
        <v>No</v>
      </c>
      <c r="BY464" s="3">
        <f t="shared" si="309"/>
        <v>25000</v>
      </c>
      <c r="BZ464">
        <v>1</v>
      </c>
      <c r="CA464" s="3">
        <f t="shared" si="310"/>
        <v>25000</v>
      </c>
      <c r="CC464" s="3">
        <f t="shared" si="311"/>
        <v>0</v>
      </c>
      <c r="CD464" s="3">
        <f t="shared" si="312"/>
        <v>0</v>
      </c>
      <c r="CE464" s="3" t="str">
        <f t="shared" si="313"/>
        <v/>
      </c>
      <c r="CF464" s="3" t="e">
        <f>HLOOKUP(CE464,'Valuation Data'!$D$2:$K$5,4,FALSE)</f>
        <v>#N/A</v>
      </c>
      <c r="CG464" s="3">
        <f t="shared" si="314"/>
        <v>25000</v>
      </c>
      <c r="CH464" s="3" t="str">
        <f t="shared" si="315"/>
        <v>No</v>
      </c>
      <c r="CI464" s="3" t="str">
        <f>VLOOKUP(R464,'Use Codes &amp; County Type'!A:D,4,FALSE)</f>
        <v>V</v>
      </c>
      <c r="CJ464" s="3" t="str">
        <f t="shared" si="316"/>
        <v>Yes</v>
      </c>
      <c r="CK464" s="3" t="str">
        <f t="shared" si="317"/>
        <v>No</v>
      </c>
      <c r="CL464" s="3">
        <f t="shared" si="318"/>
        <v>0</v>
      </c>
      <c r="CM464" s="3">
        <f t="shared" si="319"/>
        <v>0</v>
      </c>
      <c r="CN464" s="3">
        <f t="shared" si="320"/>
        <v>1638.36</v>
      </c>
      <c r="CO464" s="3">
        <f t="shared" si="321"/>
        <v>-1638.36</v>
      </c>
      <c r="CP464" s="3">
        <f t="shared" si="322"/>
        <v>6.5534399999999993E-2</v>
      </c>
      <c r="CR464" s="3" t="str">
        <f t="shared" si="323"/>
        <v>No</v>
      </c>
      <c r="CV464" s="3" t="str">
        <f t="shared" si="324"/>
        <v>FMV&lt;$30K</v>
      </c>
      <c r="CW464" s="3">
        <f t="shared" si="325"/>
        <v>463</v>
      </c>
      <c r="CX464" s="3">
        <f t="shared" si="326"/>
        <v>409.59</v>
      </c>
      <c r="CY464" s="3" t="str">
        <f t="shared" si="327"/>
        <v>Ok</v>
      </c>
      <c r="CZ464">
        <v>0</v>
      </c>
      <c r="DA464">
        <v>0</v>
      </c>
    </row>
    <row r="465" spans="1:105" x14ac:dyDescent="0.25">
      <c r="A465">
        <v>464</v>
      </c>
      <c r="B465" t="s">
        <v>3</v>
      </c>
      <c r="C465" t="s">
        <v>573</v>
      </c>
      <c r="D465">
        <v>502.14</v>
      </c>
      <c r="E465">
        <v>2017</v>
      </c>
      <c r="F465">
        <v>502.14</v>
      </c>
      <c r="G465">
        <v>502.14</v>
      </c>
      <c r="H465" s="3">
        <f t="shared" si="287"/>
        <v>0</v>
      </c>
      <c r="I465">
        <v>551690</v>
      </c>
      <c r="J465" t="s">
        <v>2730</v>
      </c>
      <c r="K465" t="s">
        <v>2738</v>
      </c>
      <c r="L465">
        <v>32046</v>
      </c>
      <c r="M465" t="s">
        <v>3074</v>
      </c>
      <c r="N465" t="s">
        <v>4753</v>
      </c>
      <c r="O465">
        <v>-81.916588911668697</v>
      </c>
      <c r="P465">
        <v>30.689771462435999</v>
      </c>
      <c r="Q465" t="s">
        <v>5111</v>
      </c>
      <c r="R465">
        <v>11</v>
      </c>
      <c r="S465" t="s">
        <v>6554</v>
      </c>
      <c r="T465">
        <v>2000</v>
      </c>
      <c r="U465" t="s">
        <v>6591</v>
      </c>
      <c r="V465">
        <v>2017</v>
      </c>
      <c r="W465">
        <v>31035</v>
      </c>
      <c r="X465">
        <v>2017</v>
      </c>
      <c r="Y465">
        <v>31232</v>
      </c>
      <c r="Z465">
        <v>434.71</v>
      </c>
      <c r="AA465" s="3">
        <f t="shared" si="288"/>
        <v>0.86571474090890987</v>
      </c>
      <c r="AC465" t="s">
        <v>6616</v>
      </c>
      <c r="AD465" t="s">
        <v>6616</v>
      </c>
      <c r="AF465" t="s">
        <v>6616</v>
      </c>
      <c r="AG465" t="s">
        <v>6616</v>
      </c>
      <c r="AI465" t="s">
        <v>6618</v>
      </c>
      <c r="AJ465" t="s">
        <v>6618</v>
      </c>
      <c r="AK465" t="s">
        <v>6618</v>
      </c>
      <c r="AL465" t="s">
        <v>6618</v>
      </c>
      <c r="AM465">
        <v>0</v>
      </c>
      <c r="AN465">
        <v>0</v>
      </c>
      <c r="AO465">
        <v>0</v>
      </c>
      <c r="AP465" s="3" t="str">
        <f t="shared" si="289"/>
        <v>No</v>
      </c>
      <c r="AQ465" s="3" t="str">
        <f t="shared" si="290"/>
        <v>No</v>
      </c>
      <c r="AR465" s="3" t="str">
        <f t="shared" si="291"/>
        <v>No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4</v>
      </c>
      <c r="AY465" t="s">
        <v>6636</v>
      </c>
      <c r="AZ465" t="s">
        <v>6638</v>
      </c>
      <c r="BA465">
        <v>0</v>
      </c>
      <c r="BB465" t="s">
        <v>6616</v>
      </c>
      <c r="BC465" t="s">
        <v>6616</v>
      </c>
      <c r="BD465" s="4" t="str">
        <f t="shared" si="292"/>
        <v>No</v>
      </c>
      <c r="BE465" t="s">
        <v>6640</v>
      </c>
      <c r="BF465" s="3" t="str">
        <f t="shared" si="293"/>
        <v>No</v>
      </c>
      <c r="BG465" t="s">
        <v>6645</v>
      </c>
      <c r="BH465" s="3" t="str">
        <f t="shared" si="294"/>
        <v>551690 US HWY 1</v>
      </c>
      <c r="BI465" s="3" t="str">
        <f t="shared" si="295"/>
        <v>Hilliard</v>
      </c>
      <c r="BJ465" s="3" t="str">
        <f t="shared" si="296"/>
        <v>Florida</v>
      </c>
      <c r="BK465" s="3">
        <f t="shared" si="297"/>
        <v>32046</v>
      </c>
      <c r="BL465" s="3" t="str">
        <f t="shared" si="298"/>
        <v>551690 US HWY 1 HILLIARD FL 32046</v>
      </c>
      <c r="BM465" s="3" t="str">
        <f t="shared" si="299"/>
        <v/>
      </c>
      <c r="BN465" s="3" t="str">
        <f t="shared" si="300"/>
        <v>Pass</v>
      </c>
      <c r="BO465" s="3" t="str">
        <f t="shared" si="301"/>
        <v>No</v>
      </c>
      <c r="BP465" s="3" t="str">
        <f t="shared" si="302"/>
        <v>FV&lt;$10K</v>
      </c>
      <c r="BQ465" t="s">
        <v>6650</v>
      </c>
      <c r="BR465" s="3" t="str">
        <f t="shared" si="303"/>
        <v>No, &lt; $20K Lien</v>
      </c>
      <c r="BS465" s="3" t="str">
        <f t="shared" si="304"/>
        <v>No, Lien &lt; $20K</v>
      </c>
      <c r="BT465" t="s">
        <v>6650</v>
      </c>
      <c r="BU465" s="3" t="str">
        <f t="shared" si="305"/>
        <v>No</v>
      </c>
      <c r="BV465" s="3" t="str">
        <f t="shared" si="306"/>
        <v>No</v>
      </c>
      <c r="BW465" s="3">
        <f t="shared" si="307"/>
        <v>0</v>
      </c>
      <c r="BX465" s="3" t="str">
        <f t="shared" si="308"/>
        <v>No</v>
      </c>
      <c r="BY465" s="3">
        <f t="shared" si="309"/>
        <v>31035</v>
      </c>
      <c r="BZ465">
        <v>1</v>
      </c>
      <c r="CA465" s="3">
        <f t="shared" si="310"/>
        <v>31035</v>
      </c>
      <c r="CC465" s="3">
        <f t="shared" si="311"/>
        <v>0</v>
      </c>
      <c r="CD465" s="3">
        <f t="shared" si="312"/>
        <v>0</v>
      </c>
      <c r="CE465" s="3" t="str">
        <f t="shared" si="313"/>
        <v/>
      </c>
      <c r="CF465" s="3" t="e">
        <f>HLOOKUP(CE465,'Valuation Data'!$D$2:$K$5,4,FALSE)</f>
        <v>#N/A</v>
      </c>
      <c r="CG465" s="3">
        <f t="shared" si="314"/>
        <v>31035</v>
      </c>
      <c r="CH465" s="3" t="str">
        <f t="shared" si="315"/>
        <v>No</v>
      </c>
      <c r="CI465" s="3" t="str">
        <f>VLOOKUP(R465,'Use Codes &amp; County Type'!A:D,4,FALSE)</f>
        <v>C</v>
      </c>
      <c r="CJ465" s="3" t="str">
        <f t="shared" si="316"/>
        <v>No</v>
      </c>
      <c r="CK465" s="3" t="str">
        <f t="shared" si="317"/>
        <v>No</v>
      </c>
      <c r="CL465" s="3">
        <f t="shared" si="318"/>
        <v>0.3</v>
      </c>
      <c r="CM465" s="3">
        <f t="shared" si="319"/>
        <v>9310.5</v>
      </c>
      <c r="CN465" s="3">
        <f t="shared" si="320"/>
        <v>2008.56</v>
      </c>
      <c r="CO465" s="3">
        <f t="shared" si="321"/>
        <v>7301.9400000000005</v>
      </c>
      <c r="CP465" s="3">
        <f t="shared" si="322"/>
        <v>6.4719188013533102E-2</v>
      </c>
      <c r="CR465" s="3" t="str">
        <f t="shared" si="323"/>
        <v>No</v>
      </c>
      <c r="CV465" s="3" t="str">
        <f t="shared" si="324"/>
        <v>*Bid</v>
      </c>
      <c r="CW465" s="3">
        <f t="shared" si="325"/>
        <v>464</v>
      </c>
      <c r="CX465" s="3">
        <f t="shared" si="326"/>
        <v>502.14</v>
      </c>
      <c r="CY465" s="3" t="str">
        <f t="shared" si="327"/>
        <v>Ok</v>
      </c>
      <c r="CZ465">
        <v>0</v>
      </c>
      <c r="DA465">
        <v>0</v>
      </c>
    </row>
    <row r="466" spans="1:105" x14ac:dyDescent="0.25">
      <c r="A466">
        <v>465</v>
      </c>
      <c r="B466" t="s">
        <v>3</v>
      </c>
      <c r="C466" t="s">
        <v>574</v>
      </c>
      <c r="D466">
        <v>216.86</v>
      </c>
      <c r="E466">
        <v>2017</v>
      </c>
      <c r="F466">
        <v>216.86</v>
      </c>
      <c r="G466">
        <v>216.86</v>
      </c>
      <c r="H466" s="3">
        <f t="shared" si="287"/>
        <v>0</v>
      </c>
      <c r="J466" t="s">
        <v>2730</v>
      </c>
      <c r="K466" t="s">
        <v>2738</v>
      </c>
      <c r="L466">
        <v>32046</v>
      </c>
      <c r="M466" t="s">
        <v>2900</v>
      </c>
      <c r="N466" t="s">
        <v>4753</v>
      </c>
      <c r="O466">
        <v>-81.916483627119604</v>
      </c>
      <c r="P466">
        <v>30.689620859069802</v>
      </c>
      <c r="Q466" t="s">
        <v>5111</v>
      </c>
      <c r="R466">
        <v>10</v>
      </c>
      <c r="S466" t="s">
        <v>6547</v>
      </c>
      <c r="T466">
        <v>8002</v>
      </c>
      <c r="U466" t="s">
        <v>6585</v>
      </c>
      <c r="V466">
        <v>2017</v>
      </c>
      <c r="W466">
        <v>12240</v>
      </c>
      <c r="X466">
        <v>2017</v>
      </c>
      <c r="Y466">
        <v>12240</v>
      </c>
      <c r="Z466">
        <v>170.93</v>
      </c>
      <c r="AA466" s="3">
        <f t="shared" si="288"/>
        <v>0.78820437148390665</v>
      </c>
      <c r="AC466" t="s">
        <v>6616</v>
      </c>
      <c r="AD466" t="s">
        <v>6616</v>
      </c>
      <c r="AF466" t="s">
        <v>6616</v>
      </c>
      <c r="AG466" t="s">
        <v>6616</v>
      </c>
      <c r="AI466" t="s">
        <v>6618</v>
      </c>
      <c r="AJ466" t="s">
        <v>6618</v>
      </c>
      <c r="AK466" t="s">
        <v>6618</v>
      </c>
      <c r="AL466" t="s">
        <v>6618</v>
      </c>
      <c r="AM466" t="s">
        <v>6618</v>
      </c>
      <c r="AN466">
        <v>0</v>
      </c>
      <c r="AO466">
        <v>0</v>
      </c>
      <c r="AP466" s="3" t="str">
        <f t="shared" si="289"/>
        <v>No</v>
      </c>
      <c r="AQ466" s="3" t="str">
        <f t="shared" si="290"/>
        <v>No</v>
      </c>
      <c r="AR466" s="3" t="str">
        <f t="shared" si="291"/>
        <v>No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2</v>
      </c>
      <c r="AY466" t="s">
        <v>6636</v>
      </c>
      <c r="AZ466" t="s">
        <v>6638</v>
      </c>
      <c r="BA466">
        <v>0</v>
      </c>
      <c r="BB466" t="s">
        <v>6616</v>
      </c>
      <c r="BC466" t="s">
        <v>6616</v>
      </c>
      <c r="BD466" s="4" t="str">
        <f t="shared" si="292"/>
        <v>No</v>
      </c>
      <c r="BE466" t="s">
        <v>6640</v>
      </c>
      <c r="BF466" s="3" t="str">
        <f t="shared" si="293"/>
        <v>No</v>
      </c>
      <c r="BG466" t="s">
        <v>6645</v>
      </c>
      <c r="BH466" s="3" t="str">
        <f t="shared" si="294"/>
        <v>US HWY 1</v>
      </c>
      <c r="BI466" s="3" t="str">
        <f t="shared" si="295"/>
        <v>Hilliard</v>
      </c>
      <c r="BJ466" s="3" t="str">
        <f t="shared" si="296"/>
        <v>Florida</v>
      </c>
      <c r="BK466" s="3">
        <f t="shared" si="297"/>
        <v>32046</v>
      </c>
      <c r="BL466" s="3" t="str">
        <f t="shared" si="298"/>
        <v>US HWY 1 HILLIARD FL 32046</v>
      </c>
      <c r="BM466" s="3" t="str">
        <f t="shared" si="299"/>
        <v/>
      </c>
      <c r="BN466" s="3" t="str">
        <f t="shared" si="300"/>
        <v>Pass</v>
      </c>
      <c r="BO466" s="3" t="str">
        <f t="shared" si="301"/>
        <v>No</v>
      </c>
      <c r="BP466" s="3" t="str">
        <f t="shared" si="302"/>
        <v>FV&lt;$10K</v>
      </c>
      <c r="BQ466" t="s">
        <v>6650</v>
      </c>
      <c r="BR466" s="3" t="str">
        <f t="shared" si="303"/>
        <v>No, &lt; $20K Lien</v>
      </c>
      <c r="BS466" s="3" t="str">
        <f t="shared" si="304"/>
        <v>No, Lien &lt; $20K</v>
      </c>
      <c r="BT466" t="s">
        <v>6650</v>
      </c>
      <c r="BU466" s="3" t="str">
        <f t="shared" si="305"/>
        <v>No</v>
      </c>
      <c r="BV466" s="3" t="str">
        <f t="shared" si="306"/>
        <v>No</v>
      </c>
      <c r="BW466" s="3">
        <f t="shared" si="307"/>
        <v>0</v>
      </c>
      <c r="BX466" s="3" t="str">
        <f t="shared" si="308"/>
        <v>No</v>
      </c>
      <c r="BY466" s="3">
        <f t="shared" si="309"/>
        <v>12240</v>
      </c>
      <c r="BZ466">
        <v>1</v>
      </c>
      <c r="CA466" s="3">
        <f t="shared" si="310"/>
        <v>12240</v>
      </c>
      <c r="CC466" s="3">
        <f t="shared" si="311"/>
        <v>0</v>
      </c>
      <c r="CD466" s="3">
        <f t="shared" si="312"/>
        <v>0</v>
      </c>
      <c r="CE466" s="3" t="str">
        <f t="shared" si="313"/>
        <v/>
      </c>
      <c r="CF466" s="3" t="e">
        <f>HLOOKUP(CE466,'Valuation Data'!$D$2:$K$5,4,FALSE)</f>
        <v>#N/A</v>
      </c>
      <c r="CG466" s="3">
        <f t="shared" si="314"/>
        <v>12240</v>
      </c>
      <c r="CH466" s="3" t="str">
        <f t="shared" si="315"/>
        <v>No</v>
      </c>
      <c r="CI466" s="3" t="str">
        <f>VLOOKUP(R466,'Use Codes &amp; County Type'!A:D,4,FALSE)</f>
        <v>V</v>
      </c>
      <c r="CJ466" s="3" t="str">
        <f t="shared" si="316"/>
        <v>Yes</v>
      </c>
      <c r="CK466" s="3" t="str">
        <f t="shared" si="317"/>
        <v>No</v>
      </c>
      <c r="CL466" s="3">
        <f t="shared" si="318"/>
        <v>0</v>
      </c>
      <c r="CM466" s="3">
        <f t="shared" si="319"/>
        <v>0</v>
      </c>
      <c r="CN466" s="3">
        <f t="shared" si="320"/>
        <v>867.44</v>
      </c>
      <c r="CO466" s="3">
        <f t="shared" si="321"/>
        <v>-867.44</v>
      </c>
      <c r="CP466" s="3">
        <f t="shared" si="322"/>
        <v>7.0869281045751645E-2</v>
      </c>
      <c r="CR466" s="3" t="str">
        <f t="shared" si="323"/>
        <v>No</v>
      </c>
      <c r="CV466" s="3" t="str">
        <f t="shared" si="324"/>
        <v>FMV&lt;$30K</v>
      </c>
      <c r="CW466" s="3">
        <f t="shared" si="325"/>
        <v>465</v>
      </c>
      <c r="CX466" s="3">
        <f t="shared" si="326"/>
        <v>216.86</v>
      </c>
      <c r="CY466" s="3" t="str">
        <f t="shared" si="327"/>
        <v>Ok</v>
      </c>
      <c r="CZ466">
        <v>0</v>
      </c>
      <c r="DA466">
        <v>0</v>
      </c>
    </row>
    <row r="467" spans="1:105" x14ac:dyDescent="0.25">
      <c r="A467">
        <v>466</v>
      </c>
      <c r="B467" t="s">
        <v>3</v>
      </c>
      <c r="C467" t="s">
        <v>575</v>
      </c>
      <c r="D467">
        <v>134.71</v>
      </c>
      <c r="E467">
        <v>2017</v>
      </c>
      <c r="F467">
        <v>134.71</v>
      </c>
      <c r="G467">
        <v>134.71</v>
      </c>
      <c r="H467" s="3">
        <f t="shared" si="287"/>
        <v>0</v>
      </c>
      <c r="J467" t="s">
        <v>2730</v>
      </c>
      <c r="K467" t="s">
        <v>2738</v>
      </c>
      <c r="L467">
        <v>32046</v>
      </c>
      <c r="M467" t="s">
        <v>3075</v>
      </c>
      <c r="N467" t="s">
        <v>4753</v>
      </c>
      <c r="O467">
        <v>-81.918353283442201</v>
      </c>
      <c r="P467">
        <v>30.6894366629271</v>
      </c>
      <c r="Q467" t="s">
        <v>5111</v>
      </c>
      <c r="R467">
        <v>10</v>
      </c>
      <c r="S467" t="s">
        <v>6547</v>
      </c>
      <c r="T467">
        <v>8002</v>
      </c>
      <c r="U467" t="s">
        <v>6585</v>
      </c>
      <c r="V467">
        <v>2017</v>
      </c>
      <c r="W467">
        <v>6800</v>
      </c>
      <c r="X467">
        <v>2017</v>
      </c>
      <c r="Y467">
        <v>6800</v>
      </c>
      <c r="Z467">
        <v>94.97</v>
      </c>
      <c r="AA467" s="3">
        <f t="shared" si="288"/>
        <v>0.7049959171553708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 s="3" t="str">
        <f t="shared" si="289"/>
        <v>No</v>
      </c>
      <c r="AQ467" s="3" t="str">
        <f t="shared" si="290"/>
        <v>No</v>
      </c>
      <c r="AR467" s="3" t="str">
        <f t="shared" si="291"/>
        <v>No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2</v>
      </c>
      <c r="AY467" t="s">
        <v>6636</v>
      </c>
      <c r="AZ467">
        <v>0</v>
      </c>
      <c r="BA467">
        <v>0</v>
      </c>
      <c r="BB467" t="s">
        <v>6616</v>
      </c>
      <c r="BC467">
        <v>0</v>
      </c>
      <c r="BD467" s="4" t="str">
        <f t="shared" si="292"/>
        <v>No</v>
      </c>
      <c r="BE467" t="s">
        <v>6640</v>
      </c>
      <c r="BF467" s="3" t="str">
        <f t="shared" si="293"/>
        <v>No</v>
      </c>
      <c r="BG467" t="s">
        <v>6645</v>
      </c>
      <c r="BH467" s="3" t="str">
        <f t="shared" si="294"/>
        <v>W FIRST ST</v>
      </c>
      <c r="BI467" s="3" t="str">
        <f t="shared" si="295"/>
        <v>Hilliard</v>
      </c>
      <c r="BJ467" s="3" t="str">
        <f t="shared" si="296"/>
        <v>Florida</v>
      </c>
      <c r="BK467" s="3">
        <f t="shared" si="297"/>
        <v>32046</v>
      </c>
      <c r="BL467" s="3" t="str">
        <f t="shared" si="298"/>
        <v>W FIRST ST HILLIARD FL 32046</v>
      </c>
      <c r="BM467" s="3" t="str">
        <f t="shared" si="299"/>
        <v/>
      </c>
      <c r="BN467" s="3" t="str">
        <f t="shared" si="300"/>
        <v>Lien&lt;$150</v>
      </c>
      <c r="BO467" s="3" t="str">
        <f t="shared" si="301"/>
        <v>No</v>
      </c>
      <c r="BP467" s="3" t="str">
        <f t="shared" si="302"/>
        <v>FV&lt;$10K</v>
      </c>
      <c r="BQ467" t="s">
        <v>6650</v>
      </c>
      <c r="BR467" s="3" t="str">
        <f t="shared" si="303"/>
        <v>No, &lt; $20K Lien</v>
      </c>
      <c r="BS467" s="3" t="str">
        <f t="shared" si="304"/>
        <v>No, Lien &lt; $20K</v>
      </c>
      <c r="BT467" t="s">
        <v>6650</v>
      </c>
      <c r="BU467" s="3" t="str">
        <f t="shared" si="305"/>
        <v>No</v>
      </c>
      <c r="BV467" s="3" t="str">
        <f t="shared" si="306"/>
        <v>No</v>
      </c>
      <c r="BW467" s="3">
        <f t="shared" si="307"/>
        <v>0</v>
      </c>
      <c r="BX467" s="3" t="str">
        <f t="shared" si="308"/>
        <v>No</v>
      </c>
      <c r="BY467" s="3">
        <f t="shared" si="309"/>
        <v>6800</v>
      </c>
      <c r="BZ467">
        <v>1</v>
      </c>
      <c r="CA467" s="3">
        <f t="shared" si="310"/>
        <v>6800</v>
      </c>
      <c r="CC467" s="3">
        <f t="shared" si="311"/>
        <v>0</v>
      </c>
      <c r="CD467" s="3">
        <f t="shared" si="312"/>
        <v>0</v>
      </c>
      <c r="CE467" s="3" t="str">
        <f t="shared" si="313"/>
        <v/>
      </c>
      <c r="CF467" s="3" t="e">
        <f>HLOOKUP(CE467,'Valuation Data'!$D$2:$K$5,4,FALSE)</f>
        <v>#N/A</v>
      </c>
      <c r="CG467" s="3">
        <f t="shared" si="314"/>
        <v>6800</v>
      </c>
      <c r="CH467" s="3" t="str">
        <f t="shared" si="315"/>
        <v>No</v>
      </c>
      <c r="CI467" s="3" t="str">
        <f>VLOOKUP(R467,'Use Codes &amp; County Type'!A:D,4,FALSE)</f>
        <v>V</v>
      </c>
      <c r="CJ467" s="3" t="str">
        <f t="shared" si="316"/>
        <v>Yes</v>
      </c>
      <c r="CK467" s="3" t="str">
        <f t="shared" si="317"/>
        <v>No</v>
      </c>
      <c r="CL467" s="3">
        <f t="shared" si="318"/>
        <v>0</v>
      </c>
      <c r="CM467" s="3">
        <f t="shared" si="319"/>
        <v>0</v>
      </c>
      <c r="CN467" s="3">
        <f t="shared" si="320"/>
        <v>538.84</v>
      </c>
      <c r="CO467" s="3">
        <f t="shared" si="321"/>
        <v>-538.84</v>
      </c>
      <c r="CP467" s="3">
        <f t="shared" si="322"/>
        <v>7.9241176470588245E-2</v>
      </c>
      <c r="CR467" s="3" t="str">
        <f t="shared" si="323"/>
        <v>No</v>
      </c>
      <c r="CV467" s="3" t="str">
        <f t="shared" si="324"/>
        <v>Lien&lt;$150</v>
      </c>
      <c r="CW467" s="3">
        <f t="shared" si="325"/>
        <v>466</v>
      </c>
      <c r="CX467" s="3">
        <f t="shared" si="326"/>
        <v>134.71</v>
      </c>
      <c r="CY467" s="3" t="str">
        <f t="shared" si="327"/>
        <v>Ok</v>
      </c>
      <c r="CZ467">
        <v>0</v>
      </c>
      <c r="DA467">
        <v>0</v>
      </c>
    </row>
    <row r="468" spans="1:105" x14ac:dyDescent="0.25">
      <c r="A468">
        <v>467</v>
      </c>
      <c r="B468" t="s">
        <v>3</v>
      </c>
      <c r="C468" t="s">
        <v>576</v>
      </c>
      <c r="D468">
        <v>926.1</v>
      </c>
      <c r="E468">
        <v>2017</v>
      </c>
      <c r="F468">
        <v>926.1</v>
      </c>
      <c r="G468">
        <v>926.1</v>
      </c>
      <c r="H468" s="3">
        <f t="shared" si="287"/>
        <v>0</v>
      </c>
      <c r="I468">
        <v>551722</v>
      </c>
      <c r="J468" t="s">
        <v>2730</v>
      </c>
      <c r="K468" t="s">
        <v>2738</v>
      </c>
      <c r="L468">
        <v>32046</v>
      </c>
      <c r="M468" t="s">
        <v>3076</v>
      </c>
      <c r="N468" t="s">
        <v>4753</v>
      </c>
      <c r="O468">
        <v>-81.916986838814196</v>
      </c>
      <c r="P468">
        <v>30.690617400112501</v>
      </c>
      <c r="Q468" t="s">
        <v>5112</v>
      </c>
      <c r="R468">
        <v>11</v>
      </c>
      <c r="S468" t="s">
        <v>6554</v>
      </c>
      <c r="T468">
        <v>2000</v>
      </c>
      <c r="U468" t="s">
        <v>6591</v>
      </c>
      <c r="V468">
        <v>2017</v>
      </c>
      <c r="W468">
        <v>58065</v>
      </c>
      <c r="X468">
        <v>2017</v>
      </c>
      <c r="Y468">
        <v>60462</v>
      </c>
      <c r="Z468">
        <v>826.72</v>
      </c>
      <c r="AA468" s="3">
        <f t="shared" si="288"/>
        <v>0.89268977432242735</v>
      </c>
      <c r="AB468" t="s">
        <v>6616</v>
      </c>
      <c r="AC468" t="s">
        <v>6616</v>
      </c>
      <c r="AD468" t="s">
        <v>6616</v>
      </c>
      <c r="AE468" t="s">
        <v>6616</v>
      </c>
      <c r="AI468" t="s">
        <v>6618</v>
      </c>
      <c r="AJ468" t="s">
        <v>6618</v>
      </c>
      <c r="AK468" t="s">
        <v>6618</v>
      </c>
      <c r="AL468" t="s">
        <v>6618</v>
      </c>
      <c r="AM468" t="s">
        <v>6618</v>
      </c>
      <c r="AN468" t="s">
        <v>6618</v>
      </c>
      <c r="AO468" t="s">
        <v>6618</v>
      </c>
      <c r="AP468" s="3" t="str">
        <f t="shared" si="289"/>
        <v>No</v>
      </c>
      <c r="AQ468" s="3" t="str">
        <f t="shared" si="290"/>
        <v>No</v>
      </c>
      <c r="AR468" s="3" t="str">
        <f t="shared" si="291"/>
        <v>No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17</v>
      </c>
      <c r="AY468" t="s">
        <v>6635</v>
      </c>
      <c r="AZ468" t="s">
        <v>6638</v>
      </c>
      <c r="BA468">
        <v>0</v>
      </c>
      <c r="BB468" t="s">
        <v>6616</v>
      </c>
      <c r="BC468" t="s">
        <v>6616</v>
      </c>
      <c r="BD468" s="4" t="str">
        <f t="shared" si="292"/>
        <v>No</v>
      </c>
      <c r="BE468" t="s">
        <v>6640</v>
      </c>
      <c r="BF468" s="3" t="str">
        <f t="shared" si="293"/>
        <v>No</v>
      </c>
      <c r="BG468" t="s">
        <v>6645</v>
      </c>
      <c r="BH468" s="3" t="str">
        <f t="shared" si="294"/>
        <v>551722 US HWY 1</v>
      </c>
      <c r="BI468" s="3" t="str">
        <f t="shared" si="295"/>
        <v>Hilliard</v>
      </c>
      <c r="BJ468" s="3" t="str">
        <f t="shared" si="296"/>
        <v>Florida</v>
      </c>
      <c r="BK468" s="3">
        <f t="shared" si="297"/>
        <v>32046</v>
      </c>
      <c r="BL468" s="3" t="str">
        <f t="shared" si="298"/>
        <v>551722 US HWY 1 HILLIARD FL 32046</v>
      </c>
      <c r="BM468" s="3" t="str">
        <f t="shared" si="299"/>
        <v/>
      </c>
      <c r="BN468" s="3" t="str">
        <f t="shared" si="300"/>
        <v>Pass</v>
      </c>
      <c r="BO468" s="3" t="str">
        <f t="shared" si="301"/>
        <v>No</v>
      </c>
      <c r="BP468" s="3" t="str">
        <f t="shared" si="302"/>
        <v>FV&lt;$10K</v>
      </c>
      <c r="BQ468" t="s">
        <v>6650</v>
      </c>
      <c r="BR468" s="3" t="str">
        <f t="shared" si="303"/>
        <v>No, &lt; $20K Lien</v>
      </c>
      <c r="BS468" s="3" t="str">
        <f t="shared" si="304"/>
        <v>No, Lien &lt; $20K</v>
      </c>
      <c r="BT468" t="s">
        <v>6650</v>
      </c>
      <c r="BU468" s="3" t="str">
        <f t="shared" si="305"/>
        <v>No</v>
      </c>
      <c r="BV468" s="3" t="str">
        <f t="shared" si="306"/>
        <v>No</v>
      </c>
      <c r="BW468" s="3">
        <f t="shared" si="307"/>
        <v>0</v>
      </c>
      <c r="BX468" s="3" t="str">
        <f t="shared" si="308"/>
        <v>No</v>
      </c>
      <c r="BY468" s="3">
        <f t="shared" si="309"/>
        <v>58065</v>
      </c>
      <c r="BZ468">
        <v>1</v>
      </c>
      <c r="CA468" s="3">
        <f t="shared" si="310"/>
        <v>58065</v>
      </c>
      <c r="CC468" s="3">
        <f t="shared" si="311"/>
        <v>0</v>
      </c>
      <c r="CD468" s="3">
        <f t="shared" si="312"/>
        <v>0</v>
      </c>
      <c r="CE468" s="3" t="str">
        <f t="shared" si="313"/>
        <v/>
      </c>
      <c r="CF468" s="3" t="e">
        <f>HLOOKUP(CE468,'Valuation Data'!$D$2:$K$5,4,FALSE)</f>
        <v>#N/A</v>
      </c>
      <c r="CG468" s="3">
        <f t="shared" si="314"/>
        <v>58065</v>
      </c>
      <c r="CH468" s="3" t="str">
        <f t="shared" si="315"/>
        <v>No</v>
      </c>
      <c r="CI468" s="3" t="str">
        <f>VLOOKUP(R468,'Use Codes &amp; County Type'!A:D,4,FALSE)</f>
        <v>C</v>
      </c>
      <c r="CJ468" s="3" t="str">
        <f t="shared" si="316"/>
        <v>No</v>
      </c>
      <c r="CK468" s="3" t="str">
        <f t="shared" si="317"/>
        <v>No</v>
      </c>
      <c r="CL468" s="3">
        <f t="shared" si="318"/>
        <v>0.3</v>
      </c>
      <c r="CM468" s="3">
        <f t="shared" si="319"/>
        <v>17419.5</v>
      </c>
      <c r="CN468" s="3">
        <f t="shared" si="320"/>
        <v>3704.4</v>
      </c>
      <c r="CO468" s="3">
        <f t="shared" si="321"/>
        <v>13715.1</v>
      </c>
      <c r="CP468" s="3">
        <f t="shared" si="322"/>
        <v>6.3797468354430384E-2</v>
      </c>
      <c r="CR468" s="3" t="str">
        <f t="shared" si="323"/>
        <v>No</v>
      </c>
      <c r="CV468" s="3" t="str">
        <f t="shared" si="324"/>
        <v>*Bid</v>
      </c>
      <c r="CW468" s="3">
        <f t="shared" si="325"/>
        <v>467</v>
      </c>
      <c r="CX468" s="3">
        <f t="shared" si="326"/>
        <v>926.1</v>
      </c>
      <c r="CY468" s="3" t="str">
        <f t="shared" si="327"/>
        <v>Ok</v>
      </c>
      <c r="CZ468">
        <v>0</v>
      </c>
      <c r="DA468">
        <v>0</v>
      </c>
    </row>
    <row r="469" spans="1:105" x14ac:dyDescent="0.25">
      <c r="A469">
        <v>468</v>
      </c>
      <c r="B469" t="s">
        <v>3</v>
      </c>
      <c r="C469" t="s">
        <v>577</v>
      </c>
      <c r="D469">
        <v>434.58</v>
      </c>
      <c r="E469">
        <v>2017</v>
      </c>
      <c r="F469">
        <v>434.58</v>
      </c>
      <c r="G469">
        <v>434.58</v>
      </c>
      <c r="H469" s="3">
        <f t="shared" si="287"/>
        <v>0</v>
      </c>
      <c r="I469">
        <v>37090</v>
      </c>
      <c r="J469" t="s">
        <v>2730</v>
      </c>
      <c r="K469" t="s">
        <v>2738</v>
      </c>
      <c r="L469">
        <v>32046</v>
      </c>
      <c r="M469" t="s">
        <v>3077</v>
      </c>
      <c r="N469" t="s">
        <v>4753</v>
      </c>
      <c r="O469">
        <v>-81.916415224997493</v>
      </c>
      <c r="P469">
        <v>30.690903939788701</v>
      </c>
      <c r="Q469" t="s">
        <v>5112</v>
      </c>
      <c r="R469">
        <v>0</v>
      </c>
      <c r="S469" t="s">
        <v>6538</v>
      </c>
      <c r="T469">
        <v>8001</v>
      </c>
      <c r="U469" t="s">
        <v>6581</v>
      </c>
      <c r="V469">
        <v>2017</v>
      </c>
      <c r="W469">
        <v>26655</v>
      </c>
      <c r="X469">
        <v>2017</v>
      </c>
      <c r="Y469">
        <v>26655</v>
      </c>
      <c r="Z469">
        <v>372.24</v>
      </c>
      <c r="AA469" s="3">
        <f t="shared" si="288"/>
        <v>0.85655115283722216</v>
      </c>
      <c r="AB469" t="s">
        <v>6616</v>
      </c>
      <c r="AC469" t="s">
        <v>6616</v>
      </c>
      <c r="AD469" t="s">
        <v>6616</v>
      </c>
      <c r="AE469" t="s">
        <v>6616</v>
      </c>
      <c r="AI469" t="s">
        <v>6618</v>
      </c>
      <c r="AJ469" t="s">
        <v>6618</v>
      </c>
      <c r="AK469" t="s">
        <v>6618</v>
      </c>
      <c r="AL469" t="s">
        <v>6618</v>
      </c>
      <c r="AM469" t="s">
        <v>6618</v>
      </c>
      <c r="AN469">
        <v>0</v>
      </c>
      <c r="AO469">
        <v>0</v>
      </c>
      <c r="AP469" s="3" t="str">
        <f t="shared" si="289"/>
        <v>No</v>
      </c>
      <c r="AQ469" s="3" t="str">
        <f t="shared" si="290"/>
        <v>No</v>
      </c>
      <c r="AR469" s="3" t="str">
        <f t="shared" si="291"/>
        <v>No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18</v>
      </c>
      <c r="AY469" t="s">
        <v>6635</v>
      </c>
      <c r="AZ469" t="s">
        <v>6638</v>
      </c>
      <c r="BA469">
        <v>1</v>
      </c>
      <c r="BB469" t="s">
        <v>6616</v>
      </c>
      <c r="BC469" t="s">
        <v>6616</v>
      </c>
      <c r="BD469" s="4" t="str">
        <f t="shared" si="292"/>
        <v>No</v>
      </c>
      <c r="BE469" t="s">
        <v>6640</v>
      </c>
      <c r="BF469" s="3" t="str">
        <f t="shared" si="293"/>
        <v>No</v>
      </c>
      <c r="BG469" t="s">
        <v>6645</v>
      </c>
      <c r="BH469" s="3" t="str">
        <f t="shared" si="294"/>
        <v>37090 ORANGE ST</v>
      </c>
      <c r="BI469" s="3" t="str">
        <f t="shared" si="295"/>
        <v>Hilliard</v>
      </c>
      <c r="BJ469" s="3" t="str">
        <f t="shared" si="296"/>
        <v>Florida</v>
      </c>
      <c r="BK469" s="3">
        <f t="shared" si="297"/>
        <v>32046</v>
      </c>
      <c r="BL469" s="3" t="str">
        <f t="shared" si="298"/>
        <v>37090 ORANGE ST HILLIARD FL 32046</v>
      </c>
      <c r="BM469" s="3" t="str">
        <f t="shared" si="299"/>
        <v/>
      </c>
      <c r="BN469" s="3" t="str">
        <f t="shared" si="300"/>
        <v>Pass</v>
      </c>
      <c r="BO469" s="3" t="str">
        <f t="shared" si="301"/>
        <v>No</v>
      </c>
      <c r="BP469" s="3" t="str">
        <f t="shared" si="302"/>
        <v>FV&lt;$10K</v>
      </c>
      <c r="BQ469" t="s">
        <v>6650</v>
      </c>
      <c r="BR469" s="3" t="str">
        <f t="shared" si="303"/>
        <v>No, &lt; $20K Lien</v>
      </c>
      <c r="BS469" s="3" t="str">
        <f t="shared" si="304"/>
        <v>No, Lien &lt; $20K</v>
      </c>
      <c r="BT469" t="s">
        <v>6650</v>
      </c>
      <c r="BU469" s="3" t="str">
        <f t="shared" si="305"/>
        <v>No</v>
      </c>
      <c r="BV469" s="3" t="str">
        <f t="shared" si="306"/>
        <v>No</v>
      </c>
      <c r="BW469" s="3">
        <f t="shared" si="307"/>
        <v>1</v>
      </c>
      <c r="BX469" s="3" t="str">
        <f t="shared" si="308"/>
        <v>No</v>
      </c>
      <c r="BY469" s="3">
        <f t="shared" si="309"/>
        <v>26655</v>
      </c>
      <c r="BZ469">
        <v>1</v>
      </c>
      <c r="CA469" s="3">
        <f t="shared" si="310"/>
        <v>26655</v>
      </c>
      <c r="CC469" s="3">
        <f t="shared" si="311"/>
        <v>0</v>
      </c>
      <c r="CD469" s="3">
        <f t="shared" si="312"/>
        <v>0</v>
      </c>
      <c r="CE469" s="3" t="str">
        <f t="shared" si="313"/>
        <v/>
      </c>
      <c r="CF469" s="3" t="e">
        <f>HLOOKUP(CE469,'Valuation Data'!$D$2:$K$5,4,FALSE)</f>
        <v>#N/A</v>
      </c>
      <c r="CG469" s="3">
        <f t="shared" si="314"/>
        <v>26655</v>
      </c>
      <c r="CH469" s="3" t="str">
        <f t="shared" si="315"/>
        <v>No</v>
      </c>
      <c r="CI469" s="3" t="str">
        <f>VLOOKUP(R469,'Use Codes &amp; County Type'!A:D,4,FALSE)</f>
        <v>V</v>
      </c>
      <c r="CJ469" s="3" t="str">
        <f t="shared" si="316"/>
        <v>Yes</v>
      </c>
      <c r="CK469" s="3" t="str">
        <f t="shared" si="317"/>
        <v>No</v>
      </c>
      <c r="CL469" s="3">
        <f t="shared" si="318"/>
        <v>0</v>
      </c>
      <c r="CM469" s="3">
        <f t="shared" si="319"/>
        <v>0</v>
      </c>
      <c r="CN469" s="3">
        <f t="shared" si="320"/>
        <v>2172.9</v>
      </c>
      <c r="CO469" s="3">
        <f t="shared" si="321"/>
        <v>-2172.9</v>
      </c>
      <c r="CP469" s="3">
        <f t="shared" si="322"/>
        <v>8.1519414743950483E-2</v>
      </c>
      <c r="CR469" s="3" t="str">
        <f t="shared" si="323"/>
        <v>No</v>
      </c>
      <c r="CV469" s="3" t="str">
        <f t="shared" si="324"/>
        <v>FMV&lt;$30K</v>
      </c>
      <c r="CW469" s="3">
        <f t="shared" si="325"/>
        <v>468</v>
      </c>
      <c r="CX469" s="3">
        <f t="shared" si="326"/>
        <v>434.58</v>
      </c>
      <c r="CY469" s="3" t="str">
        <f t="shared" si="327"/>
        <v>Ok</v>
      </c>
      <c r="CZ469">
        <v>0</v>
      </c>
      <c r="DA469">
        <v>0</v>
      </c>
    </row>
    <row r="470" spans="1:105" x14ac:dyDescent="0.25">
      <c r="A470">
        <v>469</v>
      </c>
      <c r="B470" t="s">
        <v>3</v>
      </c>
      <c r="C470" t="s">
        <v>578</v>
      </c>
      <c r="D470">
        <v>689.44</v>
      </c>
      <c r="E470">
        <v>2017</v>
      </c>
      <c r="F470">
        <v>689.44</v>
      </c>
      <c r="G470">
        <v>689.44</v>
      </c>
      <c r="H470" s="3">
        <f t="shared" si="287"/>
        <v>0</v>
      </c>
      <c r="I470">
        <v>37039</v>
      </c>
      <c r="J470" t="s">
        <v>2730</v>
      </c>
      <c r="K470" t="s">
        <v>2738</v>
      </c>
      <c r="L470">
        <v>32046</v>
      </c>
      <c r="M470" t="s">
        <v>3078</v>
      </c>
      <c r="N470" t="s">
        <v>4753</v>
      </c>
      <c r="O470">
        <v>-81.919531155810205</v>
      </c>
      <c r="P470">
        <v>30.695406135308001</v>
      </c>
      <c r="Q470" t="s">
        <v>5113</v>
      </c>
      <c r="R470">
        <v>1</v>
      </c>
      <c r="S470" t="s">
        <v>6539</v>
      </c>
      <c r="T470">
        <v>1001</v>
      </c>
      <c r="U470" t="s">
        <v>6582</v>
      </c>
      <c r="V470">
        <v>2017</v>
      </c>
      <c r="W470">
        <v>43529</v>
      </c>
      <c r="X470">
        <v>2017</v>
      </c>
      <c r="Y470">
        <v>43529</v>
      </c>
      <c r="Z470">
        <v>607.89</v>
      </c>
      <c r="AA470" s="3">
        <f t="shared" si="288"/>
        <v>0.88171559526572285</v>
      </c>
      <c r="AB470" t="s">
        <v>6616</v>
      </c>
      <c r="AC470" t="s">
        <v>6616</v>
      </c>
      <c r="AD470" t="s">
        <v>6616</v>
      </c>
      <c r="AE470" t="s">
        <v>6616</v>
      </c>
      <c r="AI470" t="s">
        <v>6618</v>
      </c>
      <c r="AJ470" t="s">
        <v>6618</v>
      </c>
      <c r="AK470" t="s">
        <v>6618</v>
      </c>
      <c r="AL470" t="s">
        <v>6618</v>
      </c>
      <c r="AM470" t="s">
        <v>6618</v>
      </c>
      <c r="AN470" t="s">
        <v>6618</v>
      </c>
      <c r="AO470" t="s">
        <v>6618</v>
      </c>
      <c r="AP470" s="3" t="str">
        <f t="shared" si="289"/>
        <v>No</v>
      </c>
      <c r="AQ470" s="3" t="str">
        <f t="shared" si="290"/>
        <v>No</v>
      </c>
      <c r="AR470" s="3" t="str">
        <f t="shared" si="291"/>
        <v>No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5</v>
      </c>
      <c r="AY470" t="s">
        <v>6636</v>
      </c>
      <c r="AZ470" t="s">
        <v>6638</v>
      </c>
      <c r="BA470">
        <v>0</v>
      </c>
      <c r="BB470" t="s">
        <v>6616</v>
      </c>
      <c r="BC470" t="s">
        <v>6616</v>
      </c>
      <c r="BD470" s="4" t="str">
        <f t="shared" si="292"/>
        <v>No</v>
      </c>
      <c r="BE470" t="s">
        <v>6640</v>
      </c>
      <c r="BF470" s="3" t="str">
        <f t="shared" si="293"/>
        <v>No</v>
      </c>
      <c r="BG470" t="s">
        <v>6645</v>
      </c>
      <c r="BH470" s="3" t="str">
        <f t="shared" si="294"/>
        <v>37039 FOURTH ST W</v>
      </c>
      <c r="BI470" s="3" t="str">
        <f t="shared" si="295"/>
        <v>Hilliard</v>
      </c>
      <c r="BJ470" s="3" t="str">
        <f t="shared" si="296"/>
        <v>Florida</v>
      </c>
      <c r="BK470" s="3">
        <f t="shared" si="297"/>
        <v>32046</v>
      </c>
      <c r="BL470" s="3" t="str">
        <f t="shared" si="298"/>
        <v>37039 FOURTH ST W HILLIARD FL 32046</v>
      </c>
      <c r="BM470" s="3" t="str">
        <f t="shared" si="299"/>
        <v/>
      </c>
      <c r="BN470" s="3" t="str">
        <f t="shared" si="300"/>
        <v>Pass</v>
      </c>
      <c r="BO470" s="3" t="str">
        <f t="shared" si="301"/>
        <v>No</v>
      </c>
      <c r="BP470" s="3" t="str">
        <f t="shared" si="302"/>
        <v>FV&lt;$10K</v>
      </c>
      <c r="BQ470" t="s">
        <v>6650</v>
      </c>
      <c r="BR470" s="3" t="str">
        <f t="shared" si="303"/>
        <v>No, &lt; $20K Lien</v>
      </c>
      <c r="BS470" s="3" t="str">
        <f t="shared" si="304"/>
        <v>No, Lien &lt; $20K</v>
      </c>
      <c r="BT470" t="s">
        <v>6650</v>
      </c>
      <c r="BU470" s="3" t="str">
        <f t="shared" si="305"/>
        <v>No</v>
      </c>
      <c r="BV470" s="3" t="str">
        <f t="shared" si="306"/>
        <v>No</v>
      </c>
      <c r="BW470" s="3">
        <f t="shared" si="307"/>
        <v>0</v>
      </c>
      <c r="BX470" s="3" t="str">
        <f t="shared" si="308"/>
        <v>No</v>
      </c>
      <c r="BY470" s="3">
        <f t="shared" si="309"/>
        <v>43529</v>
      </c>
      <c r="BZ470">
        <v>1</v>
      </c>
      <c r="CA470" s="3">
        <f t="shared" si="310"/>
        <v>43529</v>
      </c>
      <c r="CC470" s="3">
        <f t="shared" si="311"/>
        <v>0</v>
      </c>
      <c r="CD470" s="3">
        <f t="shared" si="312"/>
        <v>0</v>
      </c>
      <c r="CE470" s="3" t="str">
        <f t="shared" si="313"/>
        <v/>
      </c>
      <c r="CF470" s="3" t="e">
        <f>HLOOKUP(CE470,'Valuation Data'!$D$2:$K$5,4,FALSE)</f>
        <v>#N/A</v>
      </c>
      <c r="CG470" s="3">
        <f t="shared" si="314"/>
        <v>43529</v>
      </c>
      <c r="CH470" s="3" t="str">
        <f t="shared" si="315"/>
        <v>No</v>
      </c>
      <c r="CI470" s="3" t="str">
        <f>VLOOKUP(R470,'Use Codes &amp; County Type'!A:D,4,FALSE)</f>
        <v>S</v>
      </c>
      <c r="CJ470" s="3" t="str">
        <f t="shared" si="316"/>
        <v>No</v>
      </c>
      <c r="CK470" s="3" t="str">
        <f t="shared" si="317"/>
        <v>No</v>
      </c>
      <c r="CL470" s="3">
        <f t="shared" si="318"/>
        <v>0.35</v>
      </c>
      <c r="CM470" s="3">
        <f t="shared" si="319"/>
        <v>15235.15</v>
      </c>
      <c r="CN470" s="3">
        <f t="shared" si="320"/>
        <v>2757.76</v>
      </c>
      <c r="CO470" s="3">
        <f t="shared" si="321"/>
        <v>12477.39</v>
      </c>
      <c r="CP470" s="3">
        <f t="shared" si="322"/>
        <v>6.3354545245698279E-2</v>
      </c>
      <c r="CR470" s="3" t="str">
        <f t="shared" si="323"/>
        <v>No</v>
      </c>
      <c r="CV470" s="3" t="str">
        <f t="shared" si="324"/>
        <v>*Bid</v>
      </c>
      <c r="CW470" s="3">
        <f t="shared" si="325"/>
        <v>469</v>
      </c>
      <c r="CX470" s="3">
        <f t="shared" si="326"/>
        <v>689.44</v>
      </c>
      <c r="CY470" s="3" t="str">
        <f t="shared" si="327"/>
        <v>Ok</v>
      </c>
      <c r="CZ470">
        <v>0</v>
      </c>
      <c r="DA470">
        <v>0</v>
      </c>
    </row>
    <row r="471" spans="1:105" x14ac:dyDescent="0.25">
      <c r="A471">
        <v>470</v>
      </c>
      <c r="B471" t="s">
        <v>3</v>
      </c>
      <c r="C471" t="s">
        <v>579</v>
      </c>
      <c r="D471">
        <v>1105.46</v>
      </c>
      <c r="E471">
        <v>2017</v>
      </c>
      <c r="F471">
        <v>1105.46</v>
      </c>
      <c r="G471">
        <v>1105.46</v>
      </c>
      <c r="H471" s="3">
        <f t="shared" si="287"/>
        <v>0</v>
      </c>
      <c r="I471">
        <v>551943</v>
      </c>
      <c r="J471" t="s">
        <v>2730</v>
      </c>
      <c r="K471" t="s">
        <v>2738</v>
      </c>
      <c r="L471">
        <v>32046</v>
      </c>
      <c r="M471" t="s">
        <v>3079</v>
      </c>
      <c r="N471" t="s">
        <v>4753</v>
      </c>
      <c r="O471">
        <v>-81.921432235505705</v>
      </c>
      <c r="P471">
        <v>30.695753353101999</v>
      </c>
      <c r="Q471" t="s">
        <v>5114</v>
      </c>
      <c r="R471">
        <v>14</v>
      </c>
      <c r="S471" t="s">
        <v>6555</v>
      </c>
      <c r="T471">
        <v>2006</v>
      </c>
      <c r="U471" t="s">
        <v>6592</v>
      </c>
      <c r="V471">
        <v>2017</v>
      </c>
      <c r="W471">
        <v>71074</v>
      </c>
      <c r="X471">
        <v>2017</v>
      </c>
      <c r="Y471">
        <v>71074</v>
      </c>
      <c r="Z471">
        <v>992.56</v>
      </c>
      <c r="AA471" s="3">
        <f t="shared" si="288"/>
        <v>0.8978705697175835</v>
      </c>
      <c r="AB471" t="s">
        <v>6616</v>
      </c>
      <c r="AD471" t="s">
        <v>6616</v>
      </c>
      <c r="AE471" t="s">
        <v>6616</v>
      </c>
      <c r="AF471" t="s">
        <v>6616</v>
      </c>
      <c r="AI471" t="s">
        <v>6618</v>
      </c>
      <c r="AJ471" t="s">
        <v>6618</v>
      </c>
      <c r="AK471" t="s">
        <v>6618</v>
      </c>
      <c r="AL471" t="s">
        <v>6618</v>
      </c>
      <c r="AM471" t="s">
        <v>6618</v>
      </c>
      <c r="AN471" t="s">
        <v>6618</v>
      </c>
      <c r="AO471" t="s">
        <v>6618</v>
      </c>
      <c r="AP471" s="3" t="str">
        <f t="shared" si="289"/>
        <v>No</v>
      </c>
      <c r="AQ471" s="3" t="str">
        <f t="shared" si="290"/>
        <v>No</v>
      </c>
      <c r="AR471" s="3" t="str">
        <f t="shared" si="291"/>
        <v>No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3</v>
      </c>
      <c r="AY471" t="s">
        <v>6636</v>
      </c>
      <c r="AZ471" t="s">
        <v>6638</v>
      </c>
      <c r="BA471">
        <v>1</v>
      </c>
      <c r="BB471" t="s">
        <v>6616</v>
      </c>
      <c r="BC471" t="s">
        <v>6617</v>
      </c>
      <c r="BD471" s="4" t="str">
        <f t="shared" si="292"/>
        <v>No</v>
      </c>
      <c r="BE471" t="s">
        <v>6640</v>
      </c>
      <c r="BF471" s="3" t="str">
        <f t="shared" si="293"/>
        <v>No</v>
      </c>
      <c r="BG471" t="s">
        <v>6645</v>
      </c>
      <c r="BH471" s="3" t="str">
        <f t="shared" si="294"/>
        <v>551943 US HWY 1</v>
      </c>
      <c r="BI471" s="3" t="str">
        <f t="shared" si="295"/>
        <v>Hilliard</v>
      </c>
      <c r="BJ471" s="3" t="str">
        <f t="shared" si="296"/>
        <v>Florida</v>
      </c>
      <c r="BK471" s="3">
        <f t="shared" si="297"/>
        <v>32046</v>
      </c>
      <c r="BL471" s="3" t="str">
        <f t="shared" si="298"/>
        <v>551943 US HWY 1 HILLIARD FL 32046</v>
      </c>
      <c r="BM471" s="3" t="str">
        <f t="shared" si="299"/>
        <v/>
      </c>
      <c r="BN471" s="3" t="str">
        <f t="shared" si="300"/>
        <v>Pass</v>
      </c>
      <c r="BO471" s="3" t="str">
        <f t="shared" si="301"/>
        <v>Yes</v>
      </c>
      <c r="BP471" s="3" t="str">
        <f t="shared" si="302"/>
        <v>FV&lt;$10K</v>
      </c>
      <c r="BQ471" t="s">
        <v>6650</v>
      </c>
      <c r="BR471" s="3" t="str">
        <f t="shared" si="303"/>
        <v>No, &lt; $20K Lien</v>
      </c>
      <c r="BS471" s="3" t="str">
        <f t="shared" si="304"/>
        <v>No, Lien &lt; $20K</v>
      </c>
      <c r="BT471" t="s">
        <v>6650</v>
      </c>
      <c r="BU471" s="3" t="str">
        <f t="shared" si="305"/>
        <v>No</v>
      </c>
      <c r="BV471" s="3" t="str">
        <f t="shared" si="306"/>
        <v>No</v>
      </c>
      <c r="BW471" s="3">
        <f t="shared" si="307"/>
        <v>1</v>
      </c>
      <c r="BX471" s="3" t="str">
        <f t="shared" si="308"/>
        <v>No</v>
      </c>
      <c r="BY471" s="3">
        <f t="shared" si="309"/>
        <v>71074</v>
      </c>
      <c r="BZ471">
        <v>1</v>
      </c>
      <c r="CA471" s="3">
        <f t="shared" si="310"/>
        <v>71074</v>
      </c>
      <c r="CC471" s="3">
        <f t="shared" si="311"/>
        <v>0</v>
      </c>
      <c r="CD471" s="3">
        <f t="shared" si="312"/>
        <v>0</v>
      </c>
      <c r="CE471" s="3" t="str">
        <f t="shared" si="313"/>
        <v/>
      </c>
      <c r="CF471" s="3" t="e">
        <f>HLOOKUP(CE471,'Valuation Data'!$D$2:$K$5,4,FALSE)</f>
        <v>#N/A</v>
      </c>
      <c r="CG471" s="3">
        <f t="shared" si="314"/>
        <v>71074</v>
      </c>
      <c r="CH471" s="3" t="str">
        <f t="shared" si="315"/>
        <v>No</v>
      </c>
      <c r="CI471" s="3" t="str">
        <f>VLOOKUP(R471,'Use Codes &amp; County Type'!A:D,4,FALSE)</f>
        <v>C</v>
      </c>
      <c r="CJ471" s="3" t="str">
        <f t="shared" si="316"/>
        <v>No</v>
      </c>
      <c r="CK471" s="3" t="str">
        <f t="shared" si="317"/>
        <v>No</v>
      </c>
      <c r="CL471" s="3">
        <f t="shared" si="318"/>
        <v>0.3</v>
      </c>
      <c r="CM471" s="3">
        <f t="shared" si="319"/>
        <v>21322.2</v>
      </c>
      <c r="CN471" s="3">
        <f t="shared" si="320"/>
        <v>5527.3</v>
      </c>
      <c r="CO471" s="3">
        <f t="shared" si="321"/>
        <v>15794.900000000001</v>
      </c>
      <c r="CP471" s="3">
        <f t="shared" si="322"/>
        <v>7.7768241551059464E-2</v>
      </c>
      <c r="CR471" s="3" t="str">
        <f t="shared" si="323"/>
        <v>No</v>
      </c>
      <c r="CV471" s="3" t="str">
        <f t="shared" si="324"/>
        <v>*Bid</v>
      </c>
      <c r="CW471" s="3">
        <f t="shared" si="325"/>
        <v>470</v>
      </c>
      <c r="CX471" s="3">
        <f t="shared" si="326"/>
        <v>1105.46</v>
      </c>
      <c r="CY471" s="3" t="str">
        <f t="shared" si="327"/>
        <v>Ok</v>
      </c>
      <c r="CZ471">
        <v>0</v>
      </c>
      <c r="DA471">
        <v>0</v>
      </c>
    </row>
    <row r="472" spans="1:105" x14ac:dyDescent="0.25">
      <c r="A472">
        <v>471</v>
      </c>
      <c r="B472" t="s">
        <v>3</v>
      </c>
      <c r="C472" t="s">
        <v>580</v>
      </c>
      <c r="D472">
        <v>2851.97</v>
      </c>
      <c r="E472">
        <v>2017</v>
      </c>
      <c r="F472">
        <v>2851.97</v>
      </c>
      <c r="G472">
        <v>2851.97</v>
      </c>
      <c r="H472" s="3">
        <f t="shared" si="287"/>
        <v>0</v>
      </c>
      <c r="I472">
        <v>552017</v>
      </c>
      <c r="J472" t="s">
        <v>2730</v>
      </c>
      <c r="K472" t="s">
        <v>2738</v>
      </c>
      <c r="L472">
        <v>32046</v>
      </c>
      <c r="M472" t="s">
        <v>3080</v>
      </c>
      <c r="N472" t="s">
        <v>4753</v>
      </c>
      <c r="O472">
        <v>-81.922931804848602</v>
      </c>
      <c r="P472">
        <v>30.697433233832399</v>
      </c>
      <c r="Q472" t="s">
        <v>5115</v>
      </c>
      <c r="R472">
        <v>48</v>
      </c>
      <c r="S472" t="s">
        <v>6553</v>
      </c>
      <c r="T472">
        <v>6002</v>
      </c>
      <c r="U472" t="s">
        <v>6590</v>
      </c>
      <c r="V472">
        <v>2017</v>
      </c>
      <c r="W472">
        <v>186710</v>
      </c>
      <c r="X472">
        <v>2017</v>
      </c>
      <c r="Y472">
        <v>186710</v>
      </c>
      <c r="Z472">
        <v>2607.4699999999998</v>
      </c>
      <c r="AA472" s="3">
        <f t="shared" si="288"/>
        <v>0.91426978544655102</v>
      </c>
      <c r="AC472" t="s">
        <v>6616</v>
      </c>
      <c r="AI472" t="s">
        <v>6618</v>
      </c>
      <c r="AJ472" t="s">
        <v>6618</v>
      </c>
      <c r="AK472">
        <v>0</v>
      </c>
      <c r="AL472">
        <v>0</v>
      </c>
      <c r="AM472">
        <v>0</v>
      </c>
      <c r="AN472">
        <v>0</v>
      </c>
      <c r="AO472">
        <v>0</v>
      </c>
      <c r="AP472" s="3" t="str">
        <f t="shared" si="289"/>
        <v>No</v>
      </c>
      <c r="AQ472" s="3" t="str">
        <f t="shared" si="290"/>
        <v>No</v>
      </c>
      <c r="AR472" s="3" t="str">
        <f t="shared" si="291"/>
        <v>No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1</v>
      </c>
      <c r="AY472" t="s">
        <v>6636</v>
      </c>
      <c r="AZ472" t="s">
        <v>6638</v>
      </c>
      <c r="BA472">
        <v>0</v>
      </c>
      <c r="BB472" t="s">
        <v>6616</v>
      </c>
      <c r="BC472" t="s">
        <v>6616</v>
      </c>
      <c r="BD472" s="4" t="str">
        <f t="shared" si="292"/>
        <v>No</v>
      </c>
      <c r="BE472" t="s">
        <v>6640</v>
      </c>
      <c r="BF472" s="3" t="str">
        <f t="shared" si="293"/>
        <v>No</v>
      </c>
      <c r="BG472" t="s">
        <v>6645</v>
      </c>
      <c r="BH472" s="3" t="str">
        <f t="shared" si="294"/>
        <v>552017 US HWY 1</v>
      </c>
      <c r="BI472" s="3" t="str">
        <f t="shared" si="295"/>
        <v>Hilliard</v>
      </c>
      <c r="BJ472" s="3" t="str">
        <f t="shared" si="296"/>
        <v>Florida</v>
      </c>
      <c r="BK472" s="3">
        <f t="shared" si="297"/>
        <v>32046</v>
      </c>
      <c r="BL472" s="3" t="str">
        <f t="shared" si="298"/>
        <v>552017 US HWY 1 HILLIARD FL 32046</v>
      </c>
      <c r="BM472" s="3" t="str">
        <f t="shared" si="299"/>
        <v/>
      </c>
      <c r="BN472" s="3" t="str">
        <f t="shared" si="300"/>
        <v>Pass</v>
      </c>
      <c r="BO472" s="3" t="str">
        <f t="shared" si="301"/>
        <v>No</v>
      </c>
      <c r="BP472" s="3" t="str">
        <f t="shared" si="302"/>
        <v>FV&lt;$10K</v>
      </c>
      <c r="BQ472" t="s">
        <v>6650</v>
      </c>
      <c r="BR472" s="3" t="str">
        <f t="shared" si="303"/>
        <v>No, &lt; $20K Lien</v>
      </c>
      <c r="BS472" s="3" t="str">
        <f t="shared" si="304"/>
        <v>No, Lien &lt; $20K</v>
      </c>
      <c r="BT472" t="s">
        <v>6650</v>
      </c>
      <c r="BU472" s="3" t="str">
        <f t="shared" si="305"/>
        <v>No</v>
      </c>
      <c r="BV472" s="3" t="str">
        <f t="shared" si="306"/>
        <v>No</v>
      </c>
      <c r="BW472" s="3">
        <f t="shared" si="307"/>
        <v>0</v>
      </c>
      <c r="BX472" s="3" t="str">
        <f t="shared" si="308"/>
        <v>No</v>
      </c>
      <c r="BY472" s="3">
        <f t="shared" si="309"/>
        <v>186710</v>
      </c>
      <c r="BZ472">
        <v>1</v>
      </c>
      <c r="CA472" s="3">
        <f t="shared" si="310"/>
        <v>186710</v>
      </c>
      <c r="CC472" s="3">
        <f t="shared" si="311"/>
        <v>0</v>
      </c>
      <c r="CD472" s="3">
        <f t="shared" si="312"/>
        <v>0</v>
      </c>
      <c r="CE472" s="3" t="str">
        <f t="shared" si="313"/>
        <v/>
      </c>
      <c r="CF472" s="3" t="e">
        <f>HLOOKUP(CE472,'Valuation Data'!$D$2:$K$5,4,FALSE)</f>
        <v>#N/A</v>
      </c>
      <c r="CG472" s="3">
        <f t="shared" si="314"/>
        <v>186710</v>
      </c>
      <c r="CH472" s="3" t="str">
        <f t="shared" si="315"/>
        <v>No</v>
      </c>
      <c r="CI472" s="3" t="str">
        <f>VLOOKUP(R472,'Use Codes &amp; County Type'!A:D,4,FALSE)</f>
        <v>C</v>
      </c>
      <c r="CJ472" s="3" t="str">
        <f t="shared" si="316"/>
        <v>No</v>
      </c>
      <c r="CK472" s="3" t="str">
        <f t="shared" si="317"/>
        <v>No</v>
      </c>
      <c r="CL472" s="3">
        <f t="shared" si="318"/>
        <v>0.3</v>
      </c>
      <c r="CM472" s="3">
        <f t="shared" si="319"/>
        <v>56013</v>
      </c>
      <c r="CN472" s="3">
        <f t="shared" si="320"/>
        <v>11407.88</v>
      </c>
      <c r="CO472" s="3">
        <f t="shared" si="321"/>
        <v>44605.120000000003</v>
      </c>
      <c r="CP472" s="3">
        <f t="shared" si="322"/>
        <v>6.1099459054148139E-2</v>
      </c>
      <c r="CR472" s="3" t="str">
        <f t="shared" si="323"/>
        <v>No</v>
      </c>
      <c r="CV472" s="3" t="str">
        <f t="shared" si="324"/>
        <v>*Bid</v>
      </c>
      <c r="CW472" s="3">
        <f t="shared" si="325"/>
        <v>471</v>
      </c>
      <c r="CX472" s="3">
        <f t="shared" si="326"/>
        <v>2851.97</v>
      </c>
      <c r="CY472" s="3" t="str">
        <f t="shared" si="327"/>
        <v>Ok</v>
      </c>
      <c r="CZ472">
        <v>0</v>
      </c>
      <c r="DA472">
        <v>0</v>
      </c>
    </row>
    <row r="473" spans="1:105" x14ac:dyDescent="0.25">
      <c r="A473">
        <v>472</v>
      </c>
      <c r="B473" t="s">
        <v>3</v>
      </c>
      <c r="C473" t="s">
        <v>581</v>
      </c>
      <c r="D473">
        <v>1323.04</v>
      </c>
      <c r="E473">
        <v>2017</v>
      </c>
      <c r="F473">
        <v>1323.04</v>
      </c>
      <c r="G473">
        <v>1323.04</v>
      </c>
      <c r="H473" s="3">
        <f t="shared" si="287"/>
        <v>0</v>
      </c>
      <c r="I473">
        <v>37046</v>
      </c>
      <c r="J473" t="s">
        <v>2730</v>
      </c>
      <c r="K473" t="s">
        <v>2738</v>
      </c>
      <c r="L473">
        <v>32046</v>
      </c>
      <c r="M473" t="s">
        <v>3081</v>
      </c>
      <c r="N473" t="s">
        <v>4753</v>
      </c>
      <c r="O473">
        <v>-81.924139420960699</v>
      </c>
      <c r="P473">
        <v>30.697786131594501</v>
      </c>
      <c r="Q473" t="s">
        <v>5116</v>
      </c>
      <c r="R473">
        <v>10</v>
      </c>
      <c r="S473" t="s">
        <v>6547</v>
      </c>
      <c r="T473">
        <v>8002</v>
      </c>
      <c r="U473" t="s">
        <v>6585</v>
      </c>
      <c r="V473">
        <v>2017</v>
      </c>
      <c r="W473">
        <v>85479</v>
      </c>
      <c r="X473">
        <v>2017</v>
      </c>
      <c r="Y473">
        <v>85479</v>
      </c>
      <c r="Z473">
        <v>1193.75</v>
      </c>
      <c r="AA473" s="3">
        <f t="shared" si="288"/>
        <v>0.90227808683033017</v>
      </c>
      <c r="AB473" t="s">
        <v>6616</v>
      </c>
      <c r="AI473" t="s">
        <v>6618</v>
      </c>
      <c r="AJ473" t="s">
        <v>6618</v>
      </c>
      <c r="AK473">
        <v>0</v>
      </c>
      <c r="AL473">
        <v>0</v>
      </c>
      <c r="AM473">
        <v>0</v>
      </c>
      <c r="AN473">
        <v>0</v>
      </c>
      <c r="AO473">
        <v>0</v>
      </c>
      <c r="AP473" s="3" t="str">
        <f t="shared" si="289"/>
        <v>No</v>
      </c>
      <c r="AQ473" s="3" t="str">
        <f t="shared" si="290"/>
        <v>No</v>
      </c>
      <c r="AR473" s="3" t="str">
        <f t="shared" si="291"/>
        <v>No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1</v>
      </c>
      <c r="AY473" t="s">
        <v>6636</v>
      </c>
      <c r="AZ473">
        <v>0</v>
      </c>
      <c r="BA473">
        <v>1</v>
      </c>
      <c r="BB473" t="s">
        <v>6616</v>
      </c>
      <c r="BC473" t="s">
        <v>6616</v>
      </c>
      <c r="BD473" s="4" t="str">
        <f t="shared" si="292"/>
        <v>No</v>
      </c>
      <c r="BE473" t="s">
        <v>6640</v>
      </c>
      <c r="BF473" s="3" t="str">
        <f t="shared" si="293"/>
        <v>No</v>
      </c>
      <c r="BG473" t="s">
        <v>6645</v>
      </c>
      <c r="BH473" s="3" t="str">
        <f t="shared" si="294"/>
        <v>37046 SEVENTH ST W</v>
      </c>
      <c r="BI473" s="3" t="str">
        <f t="shared" si="295"/>
        <v>Hilliard</v>
      </c>
      <c r="BJ473" s="3" t="str">
        <f t="shared" si="296"/>
        <v>Florida</v>
      </c>
      <c r="BK473" s="3">
        <f t="shared" si="297"/>
        <v>32046</v>
      </c>
      <c r="BL473" s="3" t="str">
        <f t="shared" si="298"/>
        <v>37046 SEVENTH ST W HILLIARD FL 32046</v>
      </c>
      <c r="BM473" s="3" t="str">
        <f t="shared" si="299"/>
        <v/>
      </c>
      <c r="BN473" s="3" t="str">
        <f t="shared" si="300"/>
        <v>Pass</v>
      </c>
      <c r="BO473" s="3" t="str">
        <f t="shared" si="301"/>
        <v>No</v>
      </c>
      <c r="BP473" s="3" t="str">
        <f t="shared" si="302"/>
        <v>FV&lt;$10K</v>
      </c>
      <c r="BQ473" t="s">
        <v>6650</v>
      </c>
      <c r="BR473" s="3" t="str">
        <f t="shared" si="303"/>
        <v>No, &lt; $20K Lien</v>
      </c>
      <c r="BS473" s="3" t="str">
        <f t="shared" si="304"/>
        <v>No, Lien &lt; $20K</v>
      </c>
      <c r="BT473" t="s">
        <v>6650</v>
      </c>
      <c r="BU473" s="3" t="str">
        <f t="shared" si="305"/>
        <v>No</v>
      </c>
      <c r="BV473" s="3" t="str">
        <f t="shared" si="306"/>
        <v>No</v>
      </c>
      <c r="BW473" s="3">
        <f t="shared" si="307"/>
        <v>1</v>
      </c>
      <c r="BX473" s="3" t="str">
        <f t="shared" si="308"/>
        <v>No</v>
      </c>
      <c r="BY473" s="3">
        <f t="shared" si="309"/>
        <v>85479</v>
      </c>
      <c r="BZ473">
        <v>1</v>
      </c>
      <c r="CA473" s="3">
        <f t="shared" si="310"/>
        <v>85479</v>
      </c>
      <c r="CC473" s="3">
        <f t="shared" si="311"/>
        <v>0</v>
      </c>
      <c r="CD473" s="3">
        <f t="shared" si="312"/>
        <v>0</v>
      </c>
      <c r="CE473" s="3" t="str">
        <f t="shared" si="313"/>
        <v/>
      </c>
      <c r="CF473" s="3" t="e">
        <f>HLOOKUP(CE473,'Valuation Data'!$D$2:$K$5,4,FALSE)</f>
        <v>#N/A</v>
      </c>
      <c r="CG473" s="3">
        <f t="shared" si="314"/>
        <v>85479</v>
      </c>
      <c r="CH473" s="3" t="str">
        <f t="shared" si="315"/>
        <v>No</v>
      </c>
      <c r="CI473" s="3" t="str">
        <f>VLOOKUP(R473,'Use Codes &amp; County Type'!A:D,4,FALSE)</f>
        <v>V</v>
      </c>
      <c r="CJ473" s="3" t="str">
        <f t="shared" si="316"/>
        <v>Yes</v>
      </c>
      <c r="CK473" s="3" t="str">
        <f t="shared" si="317"/>
        <v>No</v>
      </c>
      <c r="CL473" s="3">
        <f t="shared" si="318"/>
        <v>0</v>
      </c>
      <c r="CM473" s="3">
        <f t="shared" si="319"/>
        <v>0</v>
      </c>
      <c r="CN473" s="3">
        <f t="shared" si="320"/>
        <v>6615.2</v>
      </c>
      <c r="CO473" s="3">
        <f t="shared" si="321"/>
        <v>-6615.2</v>
      </c>
      <c r="CP473" s="3">
        <f t="shared" si="322"/>
        <v>7.7389768247171822E-2</v>
      </c>
      <c r="CR473" s="3" t="str">
        <f t="shared" si="323"/>
        <v>No</v>
      </c>
      <c r="CV473" s="3" t="str">
        <f t="shared" si="324"/>
        <v>Vacant, No Sales Data</v>
      </c>
      <c r="CW473" s="3">
        <f t="shared" si="325"/>
        <v>472</v>
      </c>
      <c r="CX473" s="3">
        <f t="shared" si="326"/>
        <v>1323.04</v>
      </c>
      <c r="CY473" s="3" t="str">
        <f t="shared" si="327"/>
        <v>Ok</v>
      </c>
      <c r="CZ473">
        <v>0</v>
      </c>
      <c r="DA473">
        <v>0</v>
      </c>
    </row>
    <row r="474" spans="1:105" x14ac:dyDescent="0.25">
      <c r="A474">
        <v>473</v>
      </c>
      <c r="B474" t="s">
        <v>3</v>
      </c>
      <c r="C474" t="s">
        <v>582</v>
      </c>
      <c r="D474">
        <v>311.63</v>
      </c>
      <c r="E474">
        <v>2017</v>
      </c>
      <c r="F474">
        <v>311.63</v>
      </c>
      <c r="G474">
        <v>311.63</v>
      </c>
      <c r="H474" s="3">
        <f t="shared" si="287"/>
        <v>0</v>
      </c>
      <c r="J474" t="s">
        <v>2730</v>
      </c>
      <c r="K474" t="s">
        <v>2738</v>
      </c>
      <c r="L474">
        <v>32046</v>
      </c>
      <c r="M474" t="s">
        <v>2900</v>
      </c>
      <c r="N474" t="s">
        <v>4753</v>
      </c>
      <c r="O474">
        <v>-81.923612443918501</v>
      </c>
      <c r="P474">
        <v>30.697489938514298</v>
      </c>
      <c r="Q474" t="s">
        <v>5117</v>
      </c>
      <c r="R474">
        <v>10</v>
      </c>
      <c r="S474" t="s">
        <v>6547</v>
      </c>
      <c r="T474">
        <v>8002</v>
      </c>
      <c r="U474" t="s">
        <v>6585</v>
      </c>
      <c r="V474">
        <v>2017</v>
      </c>
      <c r="W474">
        <v>18514</v>
      </c>
      <c r="X474">
        <v>2017</v>
      </c>
      <c r="Y474">
        <v>18514</v>
      </c>
      <c r="Z474">
        <v>258.55</v>
      </c>
      <c r="AA474" s="3">
        <f t="shared" si="288"/>
        <v>0.82966980072521901</v>
      </c>
      <c r="AB474" t="s">
        <v>6616</v>
      </c>
      <c r="AI474" t="s">
        <v>6618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 s="3" t="str">
        <f t="shared" si="289"/>
        <v>No</v>
      </c>
      <c r="AQ474" s="3" t="str">
        <f t="shared" si="290"/>
        <v>No</v>
      </c>
      <c r="AR474" s="3" t="str">
        <f t="shared" si="291"/>
        <v>No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1</v>
      </c>
      <c r="AY474" t="s">
        <v>6636</v>
      </c>
      <c r="AZ474">
        <v>0</v>
      </c>
      <c r="BA474">
        <v>1</v>
      </c>
      <c r="BB474" t="s">
        <v>6616</v>
      </c>
      <c r="BC474" t="s">
        <v>6616</v>
      </c>
      <c r="BD474" s="4" t="str">
        <f t="shared" si="292"/>
        <v>No</v>
      </c>
      <c r="BE474" t="s">
        <v>6640</v>
      </c>
      <c r="BF474" s="3" t="str">
        <f t="shared" si="293"/>
        <v>No</v>
      </c>
      <c r="BG474" t="s">
        <v>6645</v>
      </c>
      <c r="BH474" s="3" t="str">
        <f t="shared" si="294"/>
        <v>US HWY 1</v>
      </c>
      <c r="BI474" s="3" t="str">
        <f t="shared" si="295"/>
        <v>Hilliard</v>
      </c>
      <c r="BJ474" s="3" t="str">
        <f t="shared" si="296"/>
        <v>Florida</v>
      </c>
      <c r="BK474" s="3">
        <f t="shared" si="297"/>
        <v>32046</v>
      </c>
      <c r="BL474" s="3" t="str">
        <f t="shared" si="298"/>
        <v>US HWY 1 HILLIARD FL 32046</v>
      </c>
      <c r="BM474" s="3" t="str">
        <f t="shared" si="299"/>
        <v/>
      </c>
      <c r="BN474" s="3" t="str">
        <f t="shared" si="300"/>
        <v>Pass</v>
      </c>
      <c r="BO474" s="3" t="str">
        <f t="shared" si="301"/>
        <v>No</v>
      </c>
      <c r="BP474" s="3" t="str">
        <f t="shared" si="302"/>
        <v>FV&lt;$10K</v>
      </c>
      <c r="BQ474" t="s">
        <v>6650</v>
      </c>
      <c r="BR474" s="3" t="str">
        <f t="shared" si="303"/>
        <v>No, &lt; $20K Lien</v>
      </c>
      <c r="BS474" s="3" t="str">
        <f t="shared" si="304"/>
        <v>No, Lien &lt; $20K</v>
      </c>
      <c r="BT474" t="s">
        <v>6650</v>
      </c>
      <c r="BU474" s="3" t="str">
        <f t="shared" si="305"/>
        <v>No</v>
      </c>
      <c r="BV474" s="3" t="str">
        <f t="shared" si="306"/>
        <v>No</v>
      </c>
      <c r="BW474" s="3">
        <f t="shared" si="307"/>
        <v>1</v>
      </c>
      <c r="BX474" s="3" t="str">
        <f t="shared" si="308"/>
        <v>No</v>
      </c>
      <c r="BY474" s="3">
        <f t="shared" si="309"/>
        <v>18514</v>
      </c>
      <c r="BZ474">
        <v>1</v>
      </c>
      <c r="CA474" s="3">
        <f t="shared" si="310"/>
        <v>18514</v>
      </c>
      <c r="CC474" s="3">
        <f t="shared" si="311"/>
        <v>0</v>
      </c>
      <c r="CD474" s="3">
        <f t="shared" si="312"/>
        <v>0</v>
      </c>
      <c r="CE474" s="3" t="str">
        <f t="shared" si="313"/>
        <v/>
      </c>
      <c r="CF474" s="3" t="e">
        <f>HLOOKUP(CE474,'Valuation Data'!$D$2:$K$5,4,FALSE)</f>
        <v>#N/A</v>
      </c>
      <c r="CG474" s="3">
        <f t="shared" si="314"/>
        <v>18514</v>
      </c>
      <c r="CH474" s="3" t="str">
        <f t="shared" si="315"/>
        <v>No</v>
      </c>
      <c r="CI474" s="3" t="str">
        <f>VLOOKUP(R474,'Use Codes &amp; County Type'!A:D,4,FALSE)</f>
        <v>V</v>
      </c>
      <c r="CJ474" s="3" t="str">
        <f t="shared" si="316"/>
        <v>Yes</v>
      </c>
      <c r="CK474" s="3" t="str">
        <f t="shared" si="317"/>
        <v>No</v>
      </c>
      <c r="CL474" s="3">
        <f t="shared" si="318"/>
        <v>0</v>
      </c>
      <c r="CM474" s="3">
        <f t="shared" si="319"/>
        <v>0</v>
      </c>
      <c r="CN474" s="3">
        <f t="shared" si="320"/>
        <v>1558.15</v>
      </c>
      <c r="CO474" s="3">
        <f t="shared" si="321"/>
        <v>-1558.15</v>
      </c>
      <c r="CP474" s="3">
        <f t="shared" si="322"/>
        <v>8.4160635194987579E-2</v>
      </c>
      <c r="CR474" s="3" t="str">
        <f t="shared" si="323"/>
        <v>No</v>
      </c>
      <c r="CV474" s="3" t="str">
        <f t="shared" si="324"/>
        <v>FMV&lt;$30K</v>
      </c>
      <c r="CW474" s="3">
        <f t="shared" si="325"/>
        <v>473</v>
      </c>
      <c r="CX474" s="3">
        <f t="shared" si="326"/>
        <v>311.63</v>
      </c>
      <c r="CY474" s="3" t="str">
        <f t="shared" si="327"/>
        <v>Ok</v>
      </c>
      <c r="CZ474">
        <v>0</v>
      </c>
      <c r="DA474">
        <v>0</v>
      </c>
    </row>
    <row r="475" spans="1:105" x14ac:dyDescent="0.25">
      <c r="A475">
        <v>474</v>
      </c>
      <c r="B475" t="s">
        <v>3</v>
      </c>
      <c r="C475" t="s">
        <v>583</v>
      </c>
      <c r="D475">
        <v>2192.31</v>
      </c>
      <c r="E475">
        <v>2017</v>
      </c>
      <c r="F475">
        <v>2192.31</v>
      </c>
      <c r="G475">
        <v>2192.31</v>
      </c>
      <c r="H475" s="3">
        <f t="shared" si="287"/>
        <v>0</v>
      </c>
      <c r="I475">
        <v>552035</v>
      </c>
      <c r="J475" t="s">
        <v>2730</v>
      </c>
      <c r="K475" t="s">
        <v>2738</v>
      </c>
      <c r="L475">
        <v>32046</v>
      </c>
      <c r="M475" t="s">
        <v>3082</v>
      </c>
      <c r="N475" t="s">
        <v>4753</v>
      </c>
      <c r="O475">
        <v>-81.923142418222795</v>
      </c>
      <c r="P475">
        <v>30.6979790323979</v>
      </c>
      <c r="Q475" t="s">
        <v>4953</v>
      </c>
      <c r="R475">
        <v>27</v>
      </c>
      <c r="S475" t="s">
        <v>6556</v>
      </c>
      <c r="T475">
        <v>2023</v>
      </c>
      <c r="U475" t="s">
        <v>6593</v>
      </c>
      <c r="V475">
        <v>2017</v>
      </c>
      <c r="W475">
        <v>143033</v>
      </c>
      <c r="X475">
        <v>2017</v>
      </c>
      <c r="Y475">
        <v>143033</v>
      </c>
      <c r="Z475">
        <v>1997.51</v>
      </c>
      <c r="AA475" s="3">
        <f t="shared" si="288"/>
        <v>0.91114395318180363</v>
      </c>
      <c r="AB475" t="s">
        <v>6616</v>
      </c>
      <c r="AI475" t="s">
        <v>6618</v>
      </c>
      <c r="AJ475" t="s">
        <v>6618</v>
      </c>
      <c r="AK475">
        <v>0</v>
      </c>
      <c r="AL475">
        <v>0</v>
      </c>
      <c r="AM475">
        <v>0</v>
      </c>
      <c r="AN475">
        <v>0</v>
      </c>
      <c r="AO475">
        <v>0</v>
      </c>
      <c r="AP475" s="3" t="str">
        <f t="shared" si="289"/>
        <v>No</v>
      </c>
      <c r="AQ475" s="3" t="str">
        <f t="shared" si="290"/>
        <v>No</v>
      </c>
      <c r="AR475" s="3" t="str">
        <f t="shared" si="291"/>
        <v>No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1</v>
      </c>
      <c r="AY475" t="s">
        <v>6636</v>
      </c>
      <c r="AZ475">
        <v>0</v>
      </c>
      <c r="BA475">
        <v>1</v>
      </c>
      <c r="BB475" t="s">
        <v>6616</v>
      </c>
      <c r="BC475" t="s">
        <v>6616</v>
      </c>
      <c r="BD475" s="4" t="str">
        <f t="shared" si="292"/>
        <v>No</v>
      </c>
      <c r="BE475" t="s">
        <v>6640</v>
      </c>
      <c r="BF475" s="3" t="str">
        <f t="shared" si="293"/>
        <v>No</v>
      </c>
      <c r="BG475" t="s">
        <v>6645</v>
      </c>
      <c r="BH475" s="3" t="str">
        <f t="shared" si="294"/>
        <v>552035 US HWY 1</v>
      </c>
      <c r="BI475" s="3" t="str">
        <f t="shared" si="295"/>
        <v>Hilliard</v>
      </c>
      <c r="BJ475" s="3" t="str">
        <f t="shared" si="296"/>
        <v>Florida</v>
      </c>
      <c r="BK475" s="3">
        <f t="shared" si="297"/>
        <v>32046</v>
      </c>
      <c r="BL475" s="3" t="str">
        <f t="shared" si="298"/>
        <v>552035 US HWY 1 HILLIARD FL 32046</v>
      </c>
      <c r="BM475" s="3" t="str">
        <f t="shared" si="299"/>
        <v/>
      </c>
      <c r="BN475" s="3" t="str">
        <f t="shared" si="300"/>
        <v>Pass</v>
      </c>
      <c r="BO475" s="3" t="str">
        <f t="shared" si="301"/>
        <v>No</v>
      </c>
      <c r="BP475" s="3" t="str">
        <f t="shared" si="302"/>
        <v>FV&lt;$10K</v>
      </c>
      <c r="BQ475" t="s">
        <v>6650</v>
      </c>
      <c r="BR475" s="3" t="str">
        <f t="shared" si="303"/>
        <v>No, &lt; $20K Lien</v>
      </c>
      <c r="BS475" s="3" t="str">
        <f t="shared" si="304"/>
        <v>No, Lien &lt; $20K</v>
      </c>
      <c r="BT475" t="s">
        <v>6650</v>
      </c>
      <c r="BU475" s="3" t="str">
        <f t="shared" si="305"/>
        <v>No</v>
      </c>
      <c r="BV475" s="3" t="str">
        <f t="shared" si="306"/>
        <v>No</v>
      </c>
      <c r="BW475" s="3">
        <f t="shared" si="307"/>
        <v>1</v>
      </c>
      <c r="BX475" s="3" t="str">
        <f t="shared" si="308"/>
        <v>No</v>
      </c>
      <c r="BY475" s="3">
        <f t="shared" si="309"/>
        <v>143033</v>
      </c>
      <c r="BZ475">
        <v>1</v>
      </c>
      <c r="CA475" s="3">
        <f t="shared" si="310"/>
        <v>143033</v>
      </c>
      <c r="CC475" s="3">
        <f t="shared" si="311"/>
        <v>0</v>
      </c>
      <c r="CD475" s="3">
        <f t="shared" si="312"/>
        <v>0</v>
      </c>
      <c r="CE475" s="3" t="str">
        <f t="shared" si="313"/>
        <v/>
      </c>
      <c r="CF475" s="3" t="e">
        <f>HLOOKUP(CE475,'Valuation Data'!$D$2:$K$5,4,FALSE)</f>
        <v>#N/A</v>
      </c>
      <c r="CG475" s="3">
        <f t="shared" si="314"/>
        <v>143033</v>
      </c>
      <c r="CH475" s="3" t="str">
        <f t="shared" si="315"/>
        <v>No</v>
      </c>
      <c r="CI475" s="3" t="str">
        <f>VLOOKUP(R475,'Use Codes &amp; County Type'!A:D,4,FALSE)</f>
        <v>C</v>
      </c>
      <c r="CJ475" s="3" t="str">
        <f t="shared" si="316"/>
        <v>No</v>
      </c>
      <c r="CK475" s="3" t="str">
        <f t="shared" si="317"/>
        <v>No</v>
      </c>
      <c r="CL475" s="3">
        <f t="shared" si="318"/>
        <v>0.3</v>
      </c>
      <c r="CM475" s="3">
        <f t="shared" si="319"/>
        <v>42909.9</v>
      </c>
      <c r="CN475" s="3">
        <f t="shared" si="320"/>
        <v>10961.55</v>
      </c>
      <c r="CO475" s="3">
        <f t="shared" si="321"/>
        <v>31948.350000000002</v>
      </c>
      <c r="CP475" s="3">
        <f t="shared" si="322"/>
        <v>7.6636510455629109E-2</v>
      </c>
      <c r="CR475" s="3" t="str">
        <f t="shared" si="323"/>
        <v>No</v>
      </c>
      <c r="CV475" s="3" t="str">
        <f t="shared" si="324"/>
        <v>*Bid</v>
      </c>
      <c r="CW475" s="3">
        <f t="shared" si="325"/>
        <v>474</v>
      </c>
      <c r="CX475" s="3">
        <f t="shared" si="326"/>
        <v>2192.31</v>
      </c>
      <c r="CY475" s="3" t="str">
        <f t="shared" si="327"/>
        <v>Ok</v>
      </c>
      <c r="CZ475">
        <v>0</v>
      </c>
      <c r="DA475">
        <v>0</v>
      </c>
    </row>
    <row r="476" spans="1:105" x14ac:dyDescent="0.25">
      <c r="A476">
        <v>475</v>
      </c>
      <c r="B476" t="s">
        <v>3</v>
      </c>
      <c r="C476" t="s">
        <v>584</v>
      </c>
      <c r="D476">
        <v>308.31</v>
      </c>
      <c r="E476">
        <v>2017</v>
      </c>
      <c r="F476">
        <v>308.31</v>
      </c>
      <c r="G476">
        <v>308.31</v>
      </c>
      <c r="H476" s="3">
        <f t="shared" si="287"/>
        <v>0</v>
      </c>
      <c r="I476">
        <v>552085</v>
      </c>
      <c r="J476" t="s">
        <v>2730</v>
      </c>
      <c r="K476" t="s">
        <v>2738</v>
      </c>
      <c r="L476">
        <v>32046</v>
      </c>
      <c r="M476" t="s">
        <v>3083</v>
      </c>
      <c r="N476" t="s">
        <v>4753</v>
      </c>
      <c r="O476">
        <v>-81.924589117681094</v>
      </c>
      <c r="P476">
        <v>30.698390933874599</v>
      </c>
      <c r="Q476" t="s">
        <v>5093</v>
      </c>
      <c r="R476">
        <v>0</v>
      </c>
      <c r="S476" t="s">
        <v>6538</v>
      </c>
      <c r="T476">
        <v>8001</v>
      </c>
      <c r="U476" t="s">
        <v>6581</v>
      </c>
      <c r="V476">
        <v>2017</v>
      </c>
      <c r="W476">
        <v>18295</v>
      </c>
      <c r="X476">
        <v>2017</v>
      </c>
      <c r="Y476">
        <v>18295</v>
      </c>
      <c r="Z476">
        <v>255.49</v>
      </c>
      <c r="AA476" s="3">
        <f t="shared" si="288"/>
        <v>0.8286789270539392</v>
      </c>
      <c r="AB476" t="s">
        <v>6616</v>
      </c>
      <c r="AI476" t="s">
        <v>6618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 s="3" t="str">
        <f t="shared" si="289"/>
        <v>No</v>
      </c>
      <c r="AQ476" s="3" t="str">
        <f t="shared" si="290"/>
        <v>No</v>
      </c>
      <c r="AR476" s="3" t="str">
        <f t="shared" si="291"/>
        <v>No</v>
      </c>
      <c r="AS476">
        <v>0</v>
      </c>
      <c r="AT476">
        <v>0</v>
      </c>
      <c r="AU476">
        <v>44788</v>
      </c>
      <c r="AV476" t="s">
        <v>5076</v>
      </c>
      <c r="AW476">
        <v>0</v>
      </c>
      <c r="AX476">
        <v>1</v>
      </c>
      <c r="AY476" t="s">
        <v>6634</v>
      </c>
      <c r="AZ476">
        <v>0</v>
      </c>
      <c r="BA476">
        <v>1</v>
      </c>
      <c r="BB476" t="s">
        <v>6616</v>
      </c>
      <c r="BC476" t="s">
        <v>6616</v>
      </c>
      <c r="BD476" s="4" t="str">
        <f t="shared" si="292"/>
        <v>No</v>
      </c>
      <c r="BE476" t="s">
        <v>6640</v>
      </c>
      <c r="BF476" s="3" t="str">
        <f t="shared" si="293"/>
        <v>No</v>
      </c>
      <c r="BG476" t="s">
        <v>6645</v>
      </c>
      <c r="BH476" s="3" t="str">
        <f t="shared" si="294"/>
        <v>552085 US HY 1</v>
      </c>
      <c r="BI476" s="3" t="str">
        <f t="shared" si="295"/>
        <v>Hilliard</v>
      </c>
      <c r="BJ476" s="3" t="str">
        <f t="shared" si="296"/>
        <v>Florida</v>
      </c>
      <c r="BK476" s="3">
        <f t="shared" si="297"/>
        <v>32046</v>
      </c>
      <c r="BL476" s="3" t="str">
        <f t="shared" si="298"/>
        <v>552085 US HY 1 HILLIARD FL 32046</v>
      </c>
      <c r="BM476" s="3" t="str">
        <f t="shared" si="299"/>
        <v>L</v>
      </c>
      <c r="BN476" s="3" t="str">
        <f t="shared" si="300"/>
        <v>Pass</v>
      </c>
      <c r="BO476" s="3" t="str">
        <f t="shared" si="301"/>
        <v>No</v>
      </c>
      <c r="BP476" s="3" t="str">
        <f t="shared" si="302"/>
        <v>FV&lt;$10K</v>
      </c>
      <c r="BQ476" t="s">
        <v>6650</v>
      </c>
      <c r="BR476" s="3" t="str">
        <f t="shared" si="303"/>
        <v>No, &lt; $20K Lien</v>
      </c>
      <c r="BS476" s="3" t="str">
        <f t="shared" si="304"/>
        <v>No, Lien &lt; $20K</v>
      </c>
      <c r="BT476" t="s">
        <v>6650</v>
      </c>
      <c r="BU476" s="3" t="str">
        <f t="shared" si="305"/>
        <v>No</v>
      </c>
      <c r="BV476" s="3" t="str">
        <f t="shared" si="306"/>
        <v>No</v>
      </c>
      <c r="BW476" s="3">
        <f t="shared" si="307"/>
        <v>1</v>
      </c>
      <c r="BX476" s="3" t="str">
        <f t="shared" si="308"/>
        <v>No</v>
      </c>
      <c r="BY476" s="3">
        <f t="shared" si="309"/>
        <v>18295</v>
      </c>
      <c r="BZ476">
        <v>1</v>
      </c>
      <c r="CA476" s="3">
        <f t="shared" si="310"/>
        <v>18295</v>
      </c>
      <c r="CC476" s="3">
        <f t="shared" si="311"/>
        <v>0</v>
      </c>
      <c r="CD476" s="3">
        <f t="shared" si="312"/>
        <v>0</v>
      </c>
      <c r="CE476" s="3" t="str">
        <f t="shared" si="313"/>
        <v/>
      </c>
      <c r="CF476" s="3" t="e">
        <f>HLOOKUP(CE476,'Valuation Data'!$D$2:$K$5,4,FALSE)</f>
        <v>#N/A</v>
      </c>
      <c r="CG476" s="3">
        <f t="shared" si="314"/>
        <v>18295</v>
      </c>
      <c r="CH476" s="3" t="str">
        <f t="shared" si="315"/>
        <v>No</v>
      </c>
      <c r="CI476" s="3" t="str">
        <f>VLOOKUP(R476,'Use Codes &amp; County Type'!A:D,4,FALSE)</f>
        <v>V</v>
      </c>
      <c r="CJ476" s="3" t="str">
        <f t="shared" si="316"/>
        <v>Yes</v>
      </c>
      <c r="CK476" s="3" t="str">
        <f t="shared" si="317"/>
        <v>No</v>
      </c>
      <c r="CL476" s="3">
        <f t="shared" si="318"/>
        <v>0</v>
      </c>
      <c r="CM476" s="3">
        <f t="shared" si="319"/>
        <v>0</v>
      </c>
      <c r="CN476" s="3">
        <f t="shared" si="320"/>
        <v>1541.55</v>
      </c>
      <c r="CO476" s="3">
        <f t="shared" si="321"/>
        <v>-1541.55</v>
      </c>
      <c r="CP476" s="3">
        <f t="shared" si="322"/>
        <v>8.4260726974583214E-2</v>
      </c>
      <c r="CR476" s="3" t="str">
        <f t="shared" si="323"/>
        <v>No</v>
      </c>
      <c r="CV476" s="3" t="str">
        <f t="shared" si="324"/>
        <v>FMV&lt;$30K</v>
      </c>
      <c r="CW476" s="3">
        <f t="shared" si="325"/>
        <v>475</v>
      </c>
      <c r="CX476" s="3">
        <f t="shared" si="326"/>
        <v>308.31</v>
      </c>
      <c r="CY476" s="3" t="str">
        <f t="shared" si="327"/>
        <v>Ok</v>
      </c>
      <c r="CZ476">
        <v>0</v>
      </c>
      <c r="DA476">
        <v>0</v>
      </c>
    </row>
    <row r="477" spans="1:105" x14ac:dyDescent="0.25">
      <c r="A477">
        <v>476</v>
      </c>
      <c r="B477" t="s">
        <v>3</v>
      </c>
      <c r="C477" t="s">
        <v>585</v>
      </c>
      <c r="D477">
        <v>1455.16</v>
      </c>
      <c r="E477">
        <v>2017</v>
      </c>
      <c r="F477">
        <v>1455.16</v>
      </c>
      <c r="G477">
        <v>1455.16</v>
      </c>
      <c r="H477" s="3">
        <f t="shared" si="287"/>
        <v>0</v>
      </c>
      <c r="I477">
        <v>552047</v>
      </c>
      <c r="J477" t="s">
        <v>2730</v>
      </c>
      <c r="K477" t="s">
        <v>2738</v>
      </c>
      <c r="L477">
        <v>32046</v>
      </c>
      <c r="M477" t="s">
        <v>3084</v>
      </c>
      <c r="N477" t="s">
        <v>4753</v>
      </c>
      <c r="O477">
        <v>-81.923416172030301</v>
      </c>
      <c r="P477">
        <v>30.698385810467201</v>
      </c>
      <c r="Q477" t="s">
        <v>4929</v>
      </c>
      <c r="R477">
        <v>1</v>
      </c>
      <c r="S477" t="s">
        <v>6539</v>
      </c>
      <c r="T477">
        <v>1001</v>
      </c>
      <c r="U477" t="s">
        <v>6582</v>
      </c>
      <c r="V477">
        <v>2017</v>
      </c>
      <c r="W477">
        <v>94225</v>
      </c>
      <c r="X477">
        <v>2017</v>
      </c>
      <c r="Y477">
        <v>94225</v>
      </c>
      <c r="Z477">
        <v>1315.91</v>
      </c>
      <c r="AA477" s="3">
        <f t="shared" si="288"/>
        <v>0.90430605569147038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 s="3" t="str">
        <f t="shared" si="289"/>
        <v>No</v>
      </c>
      <c r="AQ477" s="3" t="str">
        <f t="shared" si="290"/>
        <v>No</v>
      </c>
      <c r="AR477" s="3" t="str">
        <f t="shared" si="291"/>
        <v>No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1</v>
      </c>
      <c r="AY477" t="s">
        <v>6636</v>
      </c>
      <c r="AZ477">
        <v>0</v>
      </c>
      <c r="BA477">
        <v>0</v>
      </c>
      <c r="BB477" t="s">
        <v>6616</v>
      </c>
      <c r="BC477">
        <v>0</v>
      </c>
      <c r="BD477" s="4" t="str">
        <f t="shared" si="292"/>
        <v>No</v>
      </c>
      <c r="BE477" t="s">
        <v>6640</v>
      </c>
      <c r="BF477" s="3" t="str">
        <f t="shared" si="293"/>
        <v>No</v>
      </c>
      <c r="BG477" t="s">
        <v>6645</v>
      </c>
      <c r="BH477" s="3" t="str">
        <f t="shared" si="294"/>
        <v>552047 US HWY 1</v>
      </c>
      <c r="BI477" s="3" t="str">
        <f t="shared" si="295"/>
        <v>Hilliard</v>
      </c>
      <c r="BJ477" s="3" t="str">
        <f t="shared" si="296"/>
        <v>Florida</v>
      </c>
      <c r="BK477" s="3">
        <f t="shared" si="297"/>
        <v>32046</v>
      </c>
      <c r="BL477" s="3" t="str">
        <f t="shared" si="298"/>
        <v>552047 US HWY 1 HILLIARD FL 32046</v>
      </c>
      <c r="BM477" s="3" t="str">
        <f t="shared" si="299"/>
        <v/>
      </c>
      <c r="BN477" s="3" t="str">
        <f t="shared" si="300"/>
        <v>Pass</v>
      </c>
      <c r="BO477" s="3" t="str">
        <f t="shared" si="301"/>
        <v>No</v>
      </c>
      <c r="BP477" s="3" t="str">
        <f t="shared" si="302"/>
        <v>FV&lt;$10K</v>
      </c>
      <c r="BQ477" t="s">
        <v>6650</v>
      </c>
      <c r="BR477" s="3" t="str">
        <f t="shared" si="303"/>
        <v>No, &lt; $20K Lien</v>
      </c>
      <c r="BS477" s="3" t="str">
        <f t="shared" si="304"/>
        <v>No, Lien &lt; $20K</v>
      </c>
      <c r="BT477" t="s">
        <v>6650</v>
      </c>
      <c r="BU477" s="3" t="str">
        <f t="shared" si="305"/>
        <v>No</v>
      </c>
      <c r="BV477" s="3" t="str">
        <f t="shared" si="306"/>
        <v>No</v>
      </c>
      <c r="BW477" s="3">
        <f t="shared" si="307"/>
        <v>0</v>
      </c>
      <c r="BX477" s="3" t="str">
        <f t="shared" si="308"/>
        <v>No</v>
      </c>
      <c r="BY477" s="3">
        <f t="shared" si="309"/>
        <v>94225</v>
      </c>
      <c r="BZ477">
        <v>1</v>
      </c>
      <c r="CA477" s="3">
        <f t="shared" si="310"/>
        <v>94225</v>
      </c>
      <c r="CC477" s="3">
        <f t="shared" si="311"/>
        <v>0</v>
      </c>
      <c r="CD477" s="3">
        <f t="shared" si="312"/>
        <v>0</v>
      </c>
      <c r="CE477" s="3" t="str">
        <f t="shared" si="313"/>
        <v/>
      </c>
      <c r="CF477" s="3" t="e">
        <f>HLOOKUP(CE477,'Valuation Data'!$D$2:$K$5,4,FALSE)</f>
        <v>#N/A</v>
      </c>
      <c r="CG477" s="3">
        <f t="shared" si="314"/>
        <v>94225</v>
      </c>
      <c r="CH477" s="3" t="str">
        <f t="shared" si="315"/>
        <v>No</v>
      </c>
      <c r="CI477" s="3" t="str">
        <f>VLOOKUP(R477,'Use Codes &amp; County Type'!A:D,4,FALSE)</f>
        <v>S</v>
      </c>
      <c r="CJ477" s="3" t="str">
        <f t="shared" si="316"/>
        <v>No</v>
      </c>
      <c r="CK477" s="3" t="str">
        <f t="shared" si="317"/>
        <v>No</v>
      </c>
      <c r="CL477" s="3">
        <f t="shared" si="318"/>
        <v>0.35</v>
      </c>
      <c r="CM477" s="3">
        <f t="shared" si="319"/>
        <v>32978.75</v>
      </c>
      <c r="CN477" s="3">
        <f t="shared" si="320"/>
        <v>5820.64</v>
      </c>
      <c r="CO477" s="3">
        <f t="shared" si="321"/>
        <v>27158.11</v>
      </c>
      <c r="CP477" s="3">
        <f t="shared" si="322"/>
        <v>6.1773839214645798E-2</v>
      </c>
      <c r="CR477" s="3" t="str">
        <f t="shared" si="323"/>
        <v>No</v>
      </c>
      <c r="CV477" s="3" t="str">
        <f t="shared" si="324"/>
        <v>*Bid</v>
      </c>
      <c r="CW477" s="3">
        <f t="shared" si="325"/>
        <v>476</v>
      </c>
      <c r="CX477" s="3">
        <f t="shared" si="326"/>
        <v>1455.16</v>
      </c>
      <c r="CY477" s="3" t="str">
        <f t="shared" si="327"/>
        <v>Ok</v>
      </c>
      <c r="CZ477">
        <v>0</v>
      </c>
      <c r="DA477">
        <v>0</v>
      </c>
    </row>
    <row r="478" spans="1:105" x14ac:dyDescent="0.25">
      <c r="A478">
        <v>477</v>
      </c>
      <c r="B478" t="s">
        <v>3</v>
      </c>
      <c r="C478" t="s">
        <v>586</v>
      </c>
      <c r="D478">
        <v>1013.57</v>
      </c>
      <c r="E478">
        <v>2017</v>
      </c>
      <c r="F478">
        <v>1013.57</v>
      </c>
      <c r="G478">
        <v>1013.57</v>
      </c>
      <c r="H478" s="3">
        <f t="shared" si="287"/>
        <v>0</v>
      </c>
      <c r="J478" t="s">
        <v>2730</v>
      </c>
      <c r="K478" t="s">
        <v>2738</v>
      </c>
      <c r="L478">
        <v>32046</v>
      </c>
      <c r="M478" t="s">
        <v>3065</v>
      </c>
      <c r="N478" t="s">
        <v>4753</v>
      </c>
      <c r="O478">
        <v>-81.926070651031793</v>
      </c>
      <c r="P478">
        <v>30.697483963304801</v>
      </c>
      <c r="Q478" t="s">
        <v>5118</v>
      </c>
      <c r="R478">
        <v>0</v>
      </c>
      <c r="S478" t="s">
        <v>6538</v>
      </c>
      <c r="T478">
        <v>8001</v>
      </c>
      <c r="U478" t="s">
        <v>6581</v>
      </c>
      <c r="V478">
        <v>2017</v>
      </c>
      <c r="W478">
        <v>56390</v>
      </c>
      <c r="X478">
        <v>2017</v>
      </c>
      <c r="Y478">
        <v>74592</v>
      </c>
      <c r="Z478">
        <v>907.6</v>
      </c>
      <c r="AA478" s="3">
        <f t="shared" si="288"/>
        <v>0.89544876032242471</v>
      </c>
      <c r="AB478" t="s">
        <v>6616</v>
      </c>
      <c r="AC478" t="s">
        <v>6616</v>
      </c>
      <c r="AD478" t="s">
        <v>6616</v>
      </c>
      <c r="AE478" t="s">
        <v>6616</v>
      </c>
      <c r="AF478" t="s">
        <v>6616</v>
      </c>
      <c r="AG478" t="s">
        <v>6616</v>
      </c>
      <c r="AH478" t="s">
        <v>6616</v>
      </c>
      <c r="AI478" t="s">
        <v>6619</v>
      </c>
      <c r="AJ478" t="s">
        <v>6618</v>
      </c>
      <c r="AK478" t="s">
        <v>6619</v>
      </c>
      <c r="AL478" t="s">
        <v>6618</v>
      </c>
      <c r="AM478" t="s">
        <v>6618</v>
      </c>
      <c r="AN478" t="s">
        <v>6618</v>
      </c>
      <c r="AO478" t="s">
        <v>6618</v>
      </c>
      <c r="AP478" s="3" t="str">
        <f t="shared" si="289"/>
        <v>No</v>
      </c>
      <c r="AQ478" s="3" t="str">
        <f t="shared" si="290"/>
        <v>Yes</v>
      </c>
      <c r="AR478" s="3" t="str">
        <f t="shared" si="291"/>
        <v>No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 t="s">
        <v>6634</v>
      </c>
      <c r="AZ478" t="s">
        <v>6638</v>
      </c>
      <c r="BA478">
        <v>7</v>
      </c>
      <c r="BB478" t="s">
        <v>6616</v>
      </c>
      <c r="BC478" t="s">
        <v>6616</v>
      </c>
      <c r="BD478" s="4" t="str">
        <f t="shared" si="292"/>
        <v>No</v>
      </c>
      <c r="BE478" t="s">
        <v>6640</v>
      </c>
      <c r="BF478" s="3" t="str">
        <f t="shared" si="293"/>
        <v>No</v>
      </c>
      <c r="BG478" t="s">
        <v>6645</v>
      </c>
      <c r="BH478" s="3" t="str">
        <f t="shared" si="294"/>
        <v>OXFORD ST</v>
      </c>
      <c r="BI478" s="3" t="str">
        <f t="shared" si="295"/>
        <v>Hilliard</v>
      </c>
      <c r="BJ478" s="3" t="str">
        <f t="shared" si="296"/>
        <v>Florida</v>
      </c>
      <c r="BK478" s="3">
        <f t="shared" si="297"/>
        <v>32046</v>
      </c>
      <c r="BL478" s="3" t="str">
        <f t="shared" si="298"/>
        <v>OXFORD ST HILLIARD FL 32046</v>
      </c>
      <c r="BM478" s="3" t="str">
        <f t="shared" si="299"/>
        <v/>
      </c>
      <c r="BN478" s="3" t="str">
        <f t="shared" si="300"/>
        <v>Pass</v>
      </c>
      <c r="BO478" s="3" t="str">
        <f t="shared" si="301"/>
        <v>No</v>
      </c>
      <c r="BP478" s="3" t="str">
        <f t="shared" si="302"/>
        <v>FV&lt;$10K</v>
      </c>
      <c r="BQ478" t="s">
        <v>6650</v>
      </c>
      <c r="BR478" s="3" t="str">
        <f t="shared" si="303"/>
        <v>No, &lt; $20K Lien</v>
      </c>
      <c r="BS478" s="3" t="str">
        <f t="shared" si="304"/>
        <v>No, Lien &lt; $20K</v>
      </c>
      <c r="BT478" t="s">
        <v>6650</v>
      </c>
      <c r="BU478" s="3" t="str">
        <f t="shared" si="305"/>
        <v>No</v>
      </c>
      <c r="BV478" s="3" t="str">
        <f t="shared" si="306"/>
        <v>No</v>
      </c>
      <c r="BW478" s="3">
        <f t="shared" si="307"/>
        <v>7</v>
      </c>
      <c r="BX478" s="3" t="str">
        <f t="shared" si="308"/>
        <v>No</v>
      </c>
      <c r="BY478" s="3">
        <f t="shared" si="309"/>
        <v>56390</v>
      </c>
      <c r="BZ478">
        <v>1</v>
      </c>
      <c r="CA478" s="3">
        <f t="shared" si="310"/>
        <v>56390</v>
      </c>
      <c r="CC478" s="3">
        <f t="shared" si="311"/>
        <v>0</v>
      </c>
      <c r="CD478" s="3">
        <f t="shared" si="312"/>
        <v>0</v>
      </c>
      <c r="CE478" s="3" t="str">
        <f t="shared" si="313"/>
        <v/>
      </c>
      <c r="CF478" s="3" t="e">
        <f>HLOOKUP(CE478,'Valuation Data'!$D$2:$K$5,4,FALSE)</f>
        <v>#N/A</v>
      </c>
      <c r="CG478" s="3">
        <f t="shared" si="314"/>
        <v>56390</v>
      </c>
      <c r="CH478" s="3" t="str">
        <f t="shared" si="315"/>
        <v>No</v>
      </c>
      <c r="CI478" s="3" t="str">
        <f>VLOOKUP(R478,'Use Codes &amp; County Type'!A:D,4,FALSE)</f>
        <v>V</v>
      </c>
      <c r="CJ478" s="3" t="str">
        <f t="shared" si="316"/>
        <v>Yes</v>
      </c>
      <c r="CK478" s="3" t="str">
        <f t="shared" si="317"/>
        <v>No</v>
      </c>
      <c r="CL478" s="3">
        <f t="shared" si="318"/>
        <v>0</v>
      </c>
      <c r="CM478" s="3">
        <f t="shared" si="319"/>
        <v>0</v>
      </c>
      <c r="CN478" s="3">
        <f t="shared" si="320"/>
        <v>11149.27</v>
      </c>
      <c r="CO478" s="3">
        <f t="shared" si="321"/>
        <v>-11149.27</v>
      </c>
      <c r="CP478" s="3">
        <f t="shared" si="322"/>
        <v>0.19771714843057281</v>
      </c>
      <c r="CR478" s="3" t="str">
        <f t="shared" si="323"/>
        <v>No</v>
      </c>
      <c r="CV478" s="3" t="str">
        <f t="shared" si="324"/>
        <v>Vacant, No Sales Data</v>
      </c>
      <c r="CW478" s="3">
        <f t="shared" si="325"/>
        <v>477</v>
      </c>
      <c r="CX478" s="3">
        <f t="shared" si="326"/>
        <v>1013.57</v>
      </c>
      <c r="CY478" s="3" t="str">
        <f t="shared" si="327"/>
        <v>Ok</v>
      </c>
      <c r="CZ478">
        <v>0</v>
      </c>
      <c r="DA478">
        <v>0</v>
      </c>
    </row>
    <row r="479" spans="1:105" x14ac:dyDescent="0.25">
      <c r="A479">
        <v>478</v>
      </c>
      <c r="B479" t="s">
        <v>3</v>
      </c>
      <c r="C479" t="s">
        <v>587</v>
      </c>
      <c r="D479">
        <v>43.32</v>
      </c>
      <c r="E479">
        <v>2017</v>
      </c>
      <c r="F479">
        <v>43.32</v>
      </c>
      <c r="G479">
        <v>43.32</v>
      </c>
      <c r="H479" s="3">
        <f t="shared" si="287"/>
        <v>0</v>
      </c>
      <c r="J479" t="s">
        <v>2730</v>
      </c>
      <c r="K479" t="s">
        <v>2738</v>
      </c>
      <c r="L479">
        <v>32046</v>
      </c>
      <c r="M479" t="s">
        <v>3065</v>
      </c>
      <c r="N479" t="s">
        <v>4753</v>
      </c>
      <c r="O479">
        <v>-81.926868645205303</v>
      </c>
      <c r="P479">
        <v>30.697864754026899</v>
      </c>
      <c r="Q479" t="s">
        <v>5119</v>
      </c>
      <c r="R479">
        <v>0</v>
      </c>
      <c r="S479" t="s">
        <v>6538</v>
      </c>
      <c r="T479">
        <v>8001</v>
      </c>
      <c r="U479" t="s">
        <v>6581</v>
      </c>
      <c r="V479">
        <v>2017</v>
      </c>
      <c r="W479">
        <v>750</v>
      </c>
      <c r="X479">
        <v>2017</v>
      </c>
      <c r="Y479">
        <v>750</v>
      </c>
      <c r="Z479">
        <v>10.47</v>
      </c>
      <c r="AA479" s="3">
        <f t="shared" si="288"/>
        <v>0.2416897506925208</v>
      </c>
      <c r="AB479" t="s">
        <v>6617</v>
      </c>
      <c r="AC479" t="s">
        <v>6617</v>
      </c>
      <c r="AD479" t="s">
        <v>6616</v>
      </c>
      <c r="AE479" t="s">
        <v>6616</v>
      </c>
      <c r="AF479" t="s">
        <v>6616</v>
      </c>
      <c r="AG479" t="s">
        <v>6616</v>
      </c>
      <c r="AH479" t="s">
        <v>6616</v>
      </c>
      <c r="AI479" t="s">
        <v>6619</v>
      </c>
      <c r="AJ479" t="s">
        <v>6619</v>
      </c>
      <c r="AK479" t="s">
        <v>6618</v>
      </c>
      <c r="AL479" t="s">
        <v>6619</v>
      </c>
      <c r="AM479" t="s">
        <v>6618</v>
      </c>
      <c r="AN479" t="s">
        <v>6618</v>
      </c>
      <c r="AO479" t="s">
        <v>6618</v>
      </c>
      <c r="AP479" s="3" t="str">
        <f t="shared" si="289"/>
        <v>Yes</v>
      </c>
      <c r="AQ479" s="3" t="str">
        <f t="shared" si="290"/>
        <v>Yes</v>
      </c>
      <c r="AR479" s="3" t="str">
        <f t="shared" si="291"/>
        <v>Yes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 t="s">
        <v>6634</v>
      </c>
      <c r="AZ479" t="s">
        <v>6638</v>
      </c>
      <c r="BA479">
        <v>3</v>
      </c>
      <c r="BB479" t="s">
        <v>6616</v>
      </c>
      <c r="BC479" t="s">
        <v>6616</v>
      </c>
      <c r="BD479" s="4" t="str">
        <f t="shared" si="292"/>
        <v>No</v>
      </c>
      <c r="BE479" t="s">
        <v>6640</v>
      </c>
      <c r="BF479" s="3" t="str">
        <f t="shared" si="293"/>
        <v>No</v>
      </c>
      <c r="BG479" t="s">
        <v>6645</v>
      </c>
      <c r="BH479" s="3" t="str">
        <f t="shared" si="294"/>
        <v>OXFORD ST</v>
      </c>
      <c r="BI479" s="3" t="str">
        <f t="shared" si="295"/>
        <v>Hilliard</v>
      </c>
      <c r="BJ479" s="3" t="str">
        <f t="shared" si="296"/>
        <v>Florida</v>
      </c>
      <c r="BK479" s="3">
        <f t="shared" si="297"/>
        <v>32046</v>
      </c>
      <c r="BL479" s="3" t="str">
        <f t="shared" si="298"/>
        <v>OXFORD ST HILLIARD FL 32046</v>
      </c>
      <c r="BM479" s="3" t="str">
        <f t="shared" si="299"/>
        <v/>
      </c>
      <c r="BN479" s="3" t="str">
        <f t="shared" si="300"/>
        <v>Lien&lt;$150</v>
      </c>
      <c r="BO479" s="3" t="str">
        <f t="shared" si="301"/>
        <v>No</v>
      </c>
      <c r="BP479" s="3" t="str">
        <f t="shared" si="302"/>
        <v>FV&lt;$10K</v>
      </c>
      <c r="BQ479" t="s">
        <v>6650</v>
      </c>
      <c r="BR479" s="3" t="str">
        <f t="shared" si="303"/>
        <v>No, &lt; $20K Lien</v>
      </c>
      <c r="BS479" s="3" t="str">
        <f t="shared" si="304"/>
        <v>No, Lien &lt; $20K</v>
      </c>
      <c r="BT479" t="s">
        <v>6650</v>
      </c>
      <c r="BU479" s="3" t="str">
        <f t="shared" si="305"/>
        <v>Yes</v>
      </c>
      <c r="BV479" s="3" t="str">
        <f t="shared" si="306"/>
        <v>No</v>
      </c>
      <c r="BW479" s="3">
        <f t="shared" si="307"/>
        <v>3</v>
      </c>
      <c r="BX479" s="3" t="str">
        <f t="shared" si="308"/>
        <v>No</v>
      </c>
      <c r="BY479" s="3">
        <f t="shared" si="309"/>
        <v>750</v>
      </c>
      <c r="BZ479">
        <v>1</v>
      </c>
      <c r="CA479" s="3">
        <f t="shared" si="310"/>
        <v>750</v>
      </c>
      <c r="CC479" s="3">
        <f t="shared" si="311"/>
        <v>0</v>
      </c>
      <c r="CD479" s="3">
        <f t="shared" si="312"/>
        <v>0</v>
      </c>
      <c r="CE479" s="3" t="str">
        <f t="shared" si="313"/>
        <v/>
      </c>
      <c r="CF479" s="3" t="e">
        <f>HLOOKUP(CE479,'Valuation Data'!$D$2:$K$5,4,FALSE)</f>
        <v>#N/A</v>
      </c>
      <c r="CG479" s="3">
        <f t="shared" si="314"/>
        <v>750</v>
      </c>
      <c r="CH479" s="3" t="str">
        <f t="shared" si="315"/>
        <v>No</v>
      </c>
      <c r="CI479" s="3" t="str">
        <f>VLOOKUP(R479,'Use Codes &amp; County Type'!A:D,4,FALSE)</f>
        <v>V</v>
      </c>
      <c r="CJ479" s="3" t="str">
        <f t="shared" si="316"/>
        <v>Yes</v>
      </c>
      <c r="CK479" s="3" t="str">
        <f t="shared" si="317"/>
        <v>No</v>
      </c>
      <c r="CL479" s="3">
        <f t="shared" si="318"/>
        <v>0</v>
      </c>
      <c r="CM479" s="3">
        <f t="shared" si="319"/>
        <v>0</v>
      </c>
      <c r="CN479" s="3">
        <f t="shared" si="320"/>
        <v>303.24</v>
      </c>
      <c r="CO479" s="3">
        <f t="shared" si="321"/>
        <v>-303.24</v>
      </c>
      <c r="CP479" s="3">
        <f t="shared" si="322"/>
        <v>0.40432000000000001</v>
      </c>
      <c r="CR479" s="3" t="str">
        <f t="shared" si="323"/>
        <v>No</v>
      </c>
      <c r="CV479" s="3" t="str">
        <f t="shared" si="324"/>
        <v>Lien&lt;$150</v>
      </c>
      <c r="CW479" s="3">
        <f t="shared" si="325"/>
        <v>478</v>
      </c>
      <c r="CX479" s="3">
        <f t="shared" si="326"/>
        <v>43.32</v>
      </c>
      <c r="CY479" s="3" t="str">
        <f t="shared" si="327"/>
        <v>Ok</v>
      </c>
      <c r="CZ479">
        <v>0</v>
      </c>
      <c r="DA479">
        <v>0</v>
      </c>
    </row>
    <row r="480" spans="1:105" x14ac:dyDescent="0.25">
      <c r="A480">
        <v>479</v>
      </c>
      <c r="B480" t="s">
        <v>3</v>
      </c>
      <c r="C480" t="s">
        <v>588</v>
      </c>
      <c r="D480">
        <v>3173.72</v>
      </c>
      <c r="E480">
        <v>2017</v>
      </c>
      <c r="F480">
        <v>3173.72</v>
      </c>
      <c r="G480">
        <v>3173.72</v>
      </c>
      <c r="H480" s="3">
        <f t="shared" si="287"/>
        <v>0</v>
      </c>
      <c r="I480">
        <v>37937</v>
      </c>
      <c r="J480" t="s">
        <v>2730</v>
      </c>
      <c r="K480" t="s">
        <v>2738</v>
      </c>
      <c r="L480">
        <v>32046</v>
      </c>
      <c r="M480" t="s">
        <v>3085</v>
      </c>
      <c r="N480" t="s">
        <v>4753</v>
      </c>
      <c r="O480">
        <v>-81.9270286572076</v>
      </c>
      <c r="P480">
        <v>30.6980935758158</v>
      </c>
      <c r="Q480" t="s">
        <v>5119</v>
      </c>
      <c r="R480">
        <v>1</v>
      </c>
      <c r="S480" t="s">
        <v>6539</v>
      </c>
      <c r="T480">
        <v>1001</v>
      </c>
      <c r="U480" t="s">
        <v>6582</v>
      </c>
      <c r="V480">
        <v>2017</v>
      </c>
      <c r="W480">
        <v>208012</v>
      </c>
      <c r="X480">
        <v>2017</v>
      </c>
      <c r="Y480">
        <v>208012</v>
      </c>
      <c r="Z480">
        <v>2904.96</v>
      </c>
      <c r="AA480" s="3">
        <f t="shared" si="288"/>
        <v>0.9153170412008621</v>
      </c>
      <c r="AB480" t="s">
        <v>6616</v>
      </c>
      <c r="AC480" t="s">
        <v>6616</v>
      </c>
      <c r="AD480" t="s">
        <v>6616</v>
      </c>
      <c r="AE480" t="s">
        <v>6616</v>
      </c>
      <c r="AF480" t="s">
        <v>6616</v>
      </c>
      <c r="AG480" t="s">
        <v>6616</v>
      </c>
      <c r="AH480" t="s">
        <v>6616</v>
      </c>
      <c r="AI480" t="s">
        <v>6618</v>
      </c>
      <c r="AJ480" t="s">
        <v>6618</v>
      </c>
      <c r="AK480" t="s">
        <v>6618</v>
      </c>
      <c r="AL480" t="s">
        <v>6618</v>
      </c>
      <c r="AM480" t="s">
        <v>6618</v>
      </c>
      <c r="AN480" t="s">
        <v>6618</v>
      </c>
      <c r="AO480" t="s">
        <v>6618</v>
      </c>
      <c r="AP480" s="3" t="str">
        <f t="shared" si="289"/>
        <v>No</v>
      </c>
      <c r="AQ480" s="3" t="str">
        <f t="shared" si="290"/>
        <v>No</v>
      </c>
      <c r="AR480" s="3" t="str">
        <f t="shared" si="291"/>
        <v>No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 t="s">
        <v>6634</v>
      </c>
      <c r="AZ480" t="s">
        <v>6638</v>
      </c>
      <c r="BA480">
        <v>3</v>
      </c>
      <c r="BB480" t="s">
        <v>6616</v>
      </c>
      <c r="BC480" t="s">
        <v>6616</v>
      </c>
      <c r="BD480" s="4" t="str">
        <f t="shared" si="292"/>
        <v>No</v>
      </c>
      <c r="BE480" t="s">
        <v>6640</v>
      </c>
      <c r="BF480" s="3" t="str">
        <f t="shared" si="293"/>
        <v>No</v>
      </c>
      <c r="BG480" t="s">
        <v>6645</v>
      </c>
      <c r="BH480" s="3" t="str">
        <f t="shared" si="294"/>
        <v>37937 OXFORD ST</v>
      </c>
      <c r="BI480" s="3" t="str">
        <f t="shared" si="295"/>
        <v>Hilliard</v>
      </c>
      <c r="BJ480" s="3" t="str">
        <f t="shared" si="296"/>
        <v>Florida</v>
      </c>
      <c r="BK480" s="3">
        <f t="shared" si="297"/>
        <v>32046</v>
      </c>
      <c r="BL480" s="3" t="str">
        <f t="shared" si="298"/>
        <v>37937 OXFORD ST HILLIARD FL 32046</v>
      </c>
      <c r="BM480" s="3" t="str">
        <f t="shared" si="299"/>
        <v/>
      </c>
      <c r="BN480" s="3" t="str">
        <f t="shared" si="300"/>
        <v>Pass</v>
      </c>
      <c r="BO480" s="3" t="str">
        <f t="shared" si="301"/>
        <v>No</v>
      </c>
      <c r="BP480" s="3" t="str">
        <f t="shared" si="302"/>
        <v>FV&lt;$10K</v>
      </c>
      <c r="BQ480" t="s">
        <v>6650</v>
      </c>
      <c r="BR480" s="3" t="str">
        <f t="shared" si="303"/>
        <v>No, &lt; $20K Lien</v>
      </c>
      <c r="BS480" s="3" t="str">
        <f t="shared" si="304"/>
        <v>No, Lien &lt; $20K</v>
      </c>
      <c r="BT480" t="s">
        <v>6650</v>
      </c>
      <c r="BU480" s="3" t="str">
        <f t="shared" si="305"/>
        <v>No</v>
      </c>
      <c r="BV480" s="3" t="str">
        <f t="shared" si="306"/>
        <v>No</v>
      </c>
      <c r="BW480" s="3">
        <f t="shared" si="307"/>
        <v>3</v>
      </c>
      <c r="BX480" s="3" t="str">
        <f t="shared" si="308"/>
        <v>Yes</v>
      </c>
      <c r="BY480" s="3">
        <f t="shared" si="309"/>
        <v>208012</v>
      </c>
      <c r="BZ480">
        <v>1</v>
      </c>
      <c r="CA480" s="3">
        <f t="shared" si="310"/>
        <v>208012</v>
      </c>
      <c r="CC480" s="3">
        <f t="shared" si="311"/>
        <v>0</v>
      </c>
      <c r="CD480" s="3">
        <f t="shared" si="312"/>
        <v>0</v>
      </c>
      <c r="CE480" s="3" t="str">
        <f t="shared" si="313"/>
        <v/>
      </c>
      <c r="CF480" s="3" t="e">
        <f>HLOOKUP(CE480,'Valuation Data'!$D$2:$K$5,4,FALSE)</f>
        <v>#N/A</v>
      </c>
      <c r="CG480" s="3">
        <f t="shared" si="314"/>
        <v>208012</v>
      </c>
      <c r="CH480" s="3" t="str">
        <f t="shared" si="315"/>
        <v>No</v>
      </c>
      <c r="CI480" s="3" t="str">
        <f>VLOOKUP(R480,'Use Codes &amp; County Type'!A:D,4,FALSE)</f>
        <v>S</v>
      </c>
      <c r="CJ480" s="3" t="str">
        <f t="shared" si="316"/>
        <v>No</v>
      </c>
      <c r="CK480" s="3" t="str">
        <f t="shared" si="317"/>
        <v>No</v>
      </c>
      <c r="CL480" s="3">
        <f t="shared" si="318"/>
        <v>0.35</v>
      </c>
      <c r="CM480" s="3">
        <f t="shared" si="319"/>
        <v>72804.2</v>
      </c>
      <c r="CN480" s="3">
        <f t="shared" si="320"/>
        <v>22216.04</v>
      </c>
      <c r="CO480" s="3">
        <f t="shared" si="321"/>
        <v>50588.159999999996</v>
      </c>
      <c r="CP480" s="3">
        <f t="shared" si="322"/>
        <v>0.10680172297752054</v>
      </c>
      <c r="CR480" s="3" t="str">
        <f t="shared" si="323"/>
        <v>No</v>
      </c>
      <c r="CV480" s="3" t="str">
        <f t="shared" si="324"/>
        <v>Too Many Priors</v>
      </c>
      <c r="CW480" s="3">
        <f t="shared" si="325"/>
        <v>479</v>
      </c>
      <c r="CX480" s="3">
        <f t="shared" si="326"/>
        <v>3173.72</v>
      </c>
      <c r="CY480" s="3" t="str">
        <f t="shared" si="327"/>
        <v>Ok</v>
      </c>
      <c r="CZ480">
        <v>0</v>
      </c>
      <c r="DA480">
        <v>0</v>
      </c>
    </row>
    <row r="481" spans="1:105" x14ac:dyDescent="0.25">
      <c r="A481">
        <v>480</v>
      </c>
      <c r="B481" t="s">
        <v>3</v>
      </c>
      <c r="C481" t="s">
        <v>589</v>
      </c>
      <c r="D481">
        <v>300.97000000000003</v>
      </c>
      <c r="E481">
        <v>2017</v>
      </c>
      <c r="F481">
        <v>300.97000000000003</v>
      </c>
      <c r="G481">
        <v>300.97000000000003</v>
      </c>
      <c r="H481" s="3">
        <f t="shared" si="287"/>
        <v>0</v>
      </c>
      <c r="J481" t="s">
        <v>2730</v>
      </c>
      <c r="K481" t="s">
        <v>2738</v>
      </c>
      <c r="L481">
        <v>32046</v>
      </c>
      <c r="M481" t="s">
        <v>3086</v>
      </c>
      <c r="N481" t="s">
        <v>4753</v>
      </c>
      <c r="O481">
        <v>-81.928073491766199</v>
      </c>
      <c r="P481">
        <v>30.697020735082301</v>
      </c>
      <c r="Q481" t="s">
        <v>5120</v>
      </c>
      <c r="R481">
        <v>0</v>
      </c>
      <c r="S481" t="s">
        <v>6538</v>
      </c>
      <c r="T481">
        <v>8001</v>
      </c>
      <c r="U481" t="s">
        <v>6581</v>
      </c>
      <c r="V481">
        <v>2017</v>
      </c>
      <c r="W481">
        <v>17809</v>
      </c>
      <c r="X481">
        <v>2017</v>
      </c>
      <c r="Y481">
        <v>17809</v>
      </c>
      <c r="Z481">
        <v>248.7</v>
      </c>
      <c r="AA481" s="3">
        <f t="shared" si="288"/>
        <v>0.82632820546898356</v>
      </c>
      <c r="AB481" t="s">
        <v>6616</v>
      </c>
      <c r="AC481" t="s">
        <v>6616</v>
      </c>
      <c r="AI481" t="s">
        <v>6618</v>
      </c>
      <c r="AJ481" t="s">
        <v>6618</v>
      </c>
      <c r="AK481">
        <v>0</v>
      </c>
      <c r="AL481">
        <v>0</v>
      </c>
      <c r="AM481">
        <v>0</v>
      </c>
      <c r="AN481">
        <v>0</v>
      </c>
      <c r="AO481">
        <v>0</v>
      </c>
      <c r="AP481" s="3" t="str">
        <f t="shared" si="289"/>
        <v>No</v>
      </c>
      <c r="AQ481" s="3" t="str">
        <f t="shared" si="290"/>
        <v>No</v>
      </c>
      <c r="AR481" s="3" t="str">
        <f t="shared" si="291"/>
        <v>No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 t="s">
        <v>6634</v>
      </c>
      <c r="AZ481" t="s">
        <v>6638</v>
      </c>
      <c r="BA481">
        <v>0</v>
      </c>
      <c r="BB481" t="s">
        <v>6616</v>
      </c>
      <c r="BC481" t="s">
        <v>6616</v>
      </c>
      <c r="BD481" s="4" t="str">
        <f t="shared" si="292"/>
        <v>No</v>
      </c>
      <c r="BE481" t="s">
        <v>6640</v>
      </c>
      <c r="BF481" s="3" t="str">
        <f t="shared" si="293"/>
        <v>No</v>
      </c>
      <c r="BG481" t="s">
        <v>6645</v>
      </c>
      <c r="BH481" s="3" t="str">
        <f t="shared" si="294"/>
        <v>PINE ST</v>
      </c>
      <c r="BI481" s="3" t="str">
        <f t="shared" si="295"/>
        <v>Hilliard</v>
      </c>
      <c r="BJ481" s="3" t="str">
        <f t="shared" si="296"/>
        <v>Florida</v>
      </c>
      <c r="BK481" s="3">
        <f t="shared" si="297"/>
        <v>32046</v>
      </c>
      <c r="BL481" s="3" t="str">
        <f t="shared" si="298"/>
        <v>PINE ST HILLIARD FL 32046</v>
      </c>
      <c r="BM481" s="3" t="str">
        <f t="shared" si="299"/>
        <v/>
      </c>
      <c r="BN481" s="3" t="str">
        <f t="shared" si="300"/>
        <v>Pass</v>
      </c>
      <c r="BO481" s="3" t="str">
        <f t="shared" si="301"/>
        <v>No</v>
      </c>
      <c r="BP481" s="3" t="str">
        <f t="shared" si="302"/>
        <v>FV&lt;$10K</v>
      </c>
      <c r="BQ481" t="s">
        <v>6650</v>
      </c>
      <c r="BR481" s="3" t="str">
        <f t="shared" si="303"/>
        <v>No, &lt; $20K Lien</v>
      </c>
      <c r="BS481" s="3" t="str">
        <f t="shared" si="304"/>
        <v>No, Lien &lt; $20K</v>
      </c>
      <c r="BT481" t="s">
        <v>6650</v>
      </c>
      <c r="BU481" s="3" t="str">
        <f t="shared" si="305"/>
        <v>No</v>
      </c>
      <c r="BV481" s="3" t="str">
        <f t="shared" si="306"/>
        <v>No</v>
      </c>
      <c r="BW481" s="3">
        <f t="shared" si="307"/>
        <v>0</v>
      </c>
      <c r="BX481" s="3" t="str">
        <f t="shared" si="308"/>
        <v>No</v>
      </c>
      <c r="BY481" s="3">
        <f t="shared" si="309"/>
        <v>17809</v>
      </c>
      <c r="BZ481">
        <v>1</v>
      </c>
      <c r="CA481" s="3">
        <f t="shared" si="310"/>
        <v>17809</v>
      </c>
      <c r="CC481" s="3">
        <f t="shared" si="311"/>
        <v>0</v>
      </c>
      <c r="CD481" s="3">
        <f t="shared" si="312"/>
        <v>0</v>
      </c>
      <c r="CE481" s="3" t="str">
        <f t="shared" si="313"/>
        <v/>
      </c>
      <c r="CF481" s="3" t="e">
        <f>HLOOKUP(CE481,'Valuation Data'!$D$2:$K$5,4,FALSE)</f>
        <v>#N/A</v>
      </c>
      <c r="CG481" s="3">
        <f t="shared" si="314"/>
        <v>17809</v>
      </c>
      <c r="CH481" s="3" t="str">
        <f t="shared" si="315"/>
        <v>No</v>
      </c>
      <c r="CI481" s="3" t="str">
        <f>VLOOKUP(R481,'Use Codes &amp; County Type'!A:D,4,FALSE)</f>
        <v>V</v>
      </c>
      <c r="CJ481" s="3" t="str">
        <f t="shared" si="316"/>
        <v>Yes</v>
      </c>
      <c r="CK481" s="3" t="str">
        <f t="shared" si="317"/>
        <v>No</v>
      </c>
      <c r="CL481" s="3">
        <f t="shared" si="318"/>
        <v>0</v>
      </c>
      <c r="CM481" s="3">
        <f t="shared" si="319"/>
        <v>0</v>
      </c>
      <c r="CN481" s="3">
        <f t="shared" si="320"/>
        <v>1203.8800000000001</v>
      </c>
      <c r="CO481" s="3">
        <f t="shared" si="321"/>
        <v>-1203.8800000000001</v>
      </c>
      <c r="CP481" s="3">
        <f t="shared" si="322"/>
        <v>6.7599528328373307E-2</v>
      </c>
      <c r="CR481" s="3" t="str">
        <f t="shared" si="323"/>
        <v>No</v>
      </c>
      <c r="CV481" s="3" t="str">
        <f t="shared" si="324"/>
        <v>FMV&lt;$30K</v>
      </c>
      <c r="CW481" s="3">
        <f t="shared" si="325"/>
        <v>480</v>
      </c>
      <c r="CX481" s="3">
        <f t="shared" si="326"/>
        <v>300.97000000000003</v>
      </c>
      <c r="CY481" s="3" t="str">
        <f t="shared" si="327"/>
        <v>Ok</v>
      </c>
      <c r="CZ481">
        <v>0</v>
      </c>
      <c r="DA481">
        <v>0</v>
      </c>
    </row>
    <row r="482" spans="1:105" x14ac:dyDescent="0.25">
      <c r="A482">
        <v>481</v>
      </c>
      <c r="B482" t="s">
        <v>3</v>
      </c>
      <c r="C482" t="s">
        <v>590</v>
      </c>
      <c r="D482">
        <v>318.83</v>
      </c>
      <c r="E482">
        <v>2017</v>
      </c>
      <c r="F482">
        <v>318.83</v>
      </c>
      <c r="G482">
        <v>318.83</v>
      </c>
      <c r="H482" s="3">
        <f t="shared" si="287"/>
        <v>0</v>
      </c>
      <c r="I482">
        <v>37988</v>
      </c>
      <c r="J482" t="s">
        <v>2730</v>
      </c>
      <c r="K482" t="s">
        <v>2738</v>
      </c>
      <c r="L482">
        <v>32046</v>
      </c>
      <c r="M482" t="s">
        <v>3087</v>
      </c>
      <c r="N482" t="s">
        <v>4753</v>
      </c>
      <c r="O482">
        <v>-81.928258402984</v>
      </c>
      <c r="P482">
        <v>30.698137869805102</v>
      </c>
      <c r="Q482" t="s">
        <v>5121</v>
      </c>
      <c r="R482">
        <v>1</v>
      </c>
      <c r="S482" t="s">
        <v>6539</v>
      </c>
      <c r="T482">
        <v>1001</v>
      </c>
      <c r="U482" t="s">
        <v>6582</v>
      </c>
      <c r="V482">
        <v>2017</v>
      </c>
      <c r="W482">
        <v>60854</v>
      </c>
      <c r="X482">
        <v>2017</v>
      </c>
      <c r="Y482">
        <v>60854</v>
      </c>
      <c r="Z482">
        <v>350.92</v>
      </c>
      <c r="AA482" s="3">
        <f t="shared" si="288"/>
        <v>1.1006492488159836</v>
      </c>
      <c r="AC482" t="s">
        <v>6616</v>
      </c>
      <c r="AF482" t="s">
        <v>6616</v>
      </c>
      <c r="AI482" t="s">
        <v>6618</v>
      </c>
      <c r="AJ482" t="s">
        <v>6618</v>
      </c>
      <c r="AK482" t="s">
        <v>6619</v>
      </c>
      <c r="AL482">
        <v>0</v>
      </c>
      <c r="AM482">
        <v>0</v>
      </c>
      <c r="AN482">
        <v>0</v>
      </c>
      <c r="AO482">
        <v>0</v>
      </c>
      <c r="AP482" s="3" t="str">
        <f t="shared" si="289"/>
        <v>No</v>
      </c>
      <c r="AQ482" s="3" t="str">
        <f t="shared" si="290"/>
        <v>Yes</v>
      </c>
      <c r="AR482" s="3" t="str">
        <f t="shared" si="291"/>
        <v>No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 t="s">
        <v>6634</v>
      </c>
      <c r="AZ482" t="s">
        <v>6638</v>
      </c>
      <c r="BA482">
        <v>0</v>
      </c>
      <c r="BB482" t="s">
        <v>6617</v>
      </c>
      <c r="BC482" t="s">
        <v>6616</v>
      </c>
      <c r="BD482" s="4" t="str">
        <f t="shared" si="292"/>
        <v>No</v>
      </c>
      <c r="BE482" t="s">
        <v>6640</v>
      </c>
      <c r="BF482" s="3" t="str">
        <f t="shared" si="293"/>
        <v>No</v>
      </c>
      <c r="BG482" t="s">
        <v>6645</v>
      </c>
      <c r="BH482" s="3" t="str">
        <f t="shared" si="294"/>
        <v>37988 OXFORD ST</v>
      </c>
      <c r="BI482" s="3" t="str">
        <f t="shared" si="295"/>
        <v>Hilliard</v>
      </c>
      <c r="BJ482" s="3" t="str">
        <f t="shared" si="296"/>
        <v>Florida</v>
      </c>
      <c r="BK482" s="3">
        <f t="shared" si="297"/>
        <v>32046</v>
      </c>
      <c r="BL482" s="3" t="str">
        <f t="shared" si="298"/>
        <v>37988 OXFORD ST HILLIARD FL 32046</v>
      </c>
      <c r="BM482" s="3" t="str">
        <f t="shared" si="299"/>
        <v/>
      </c>
      <c r="BN482" s="3" t="str">
        <f t="shared" si="300"/>
        <v>Pass</v>
      </c>
      <c r="BO482" s="3" t="str">
        <f t="shared" si="301"/>
        <v>No</v>
      </c>
      <c r="BP482" s="3" t="str">
        <f t="shared" si="302"/>
        <v>FV&lt;$10K</v>
      </c>
      <c r="BQ482" t="s">
        <v>6650</v>
      </c>
      <c r="BR482" s="3" t="str">
        <f t="shared" si="303"/>
        <v>No, &lt; $20K Lien</v>
      </c>
      <c r="BS482" s="3" t="str">
        <f t="shared" si="304"/>
        <v>No, Lien &lt; $20K</v>
      </c>
      <c r="BT482" t="s">
        <v>6650</v>
      </c>
      <c r="BU482" s="3" t="str">
        <f t="shared" si="305"/>
        <v>No</v>
      </c>
      <c r="BV482" s="3" t="str">
        <f t="shared" si="306"/>
        <v>No</v>
      </c>
      <c r="BW482" s="3">
        <f t="shared" si="307"/>
        <v>0</v>
      </c>
      <c r="BX482" s="3" t="str">
        <f t="shared" si="308"/>
        <v>No</v>
      </c>
      <c r="BY482" s="3">
        <f t="shared" si="309"/>
        <v>60854</v>
      </c>
      <c r="BZ482">
        <v>1</v>
      </c>
      <c r="CA482" s="3">
        <f t="shared" si="310"/>
        <v>60854</v>
      </c>
      <c r="CC482" s="3">
        <f t="shared" si="311"/>
        <v>0</v>
      </c>
      <c r="CD482" s="3">
        <f t="shared" si="312"/>
        <v>0</v>
      </c>
      <c r="CE482" s="3" t="str">
        <f t="shared" si="313"/>
        <v/>
      </c>
      <c r="CF482" s="3" t="e">
        <f>HLOOKUP(CE482,'Valuation Data'!$D$2:$K$5,4,FALSE)</f>
        <v>#N/A</v>
      </c>
      <c r="CG482" s="3">
        <f t="shared" si="314"/>
        <v>60854</v>
      </c>
      <c r="CH482" s="3" t="str">
        <f t="shared" si="315"/>
        <v>No</v>
      </c>
      <c r="CI482" s="3" t="str">
        <f>VLOOKUP(R482,'Use Codes &amp; County Type'!A:D,4,FALSE)</f>
        <v>S</v>
      </c>
      <c r="CJ482" s="3" t="str">
        <f t="shared" si="316"/>
        <v>No</v>
      </c>
      <c r="CK482" s="3" t="str">
        <f t="shared" si="317"/>
        <v>Yes</v>
      </c>
      <c r="CL482" s="3">
        <f t="shared" si="318"/>
        <v>0.67</v>
      </c>
      <c r="CM482" s="3">
        <f t="shared" si="319"/>
        <v>40772.18</v>
      </c>
      <c r="CN482" s="3">
        <f t="shared" si="320"/>
        <v>1371.59</v>
      </c>
      <c r="CO482" s="3">
        <f t="shared" si="321"/>
        <v>39400.590000000004</v>
      </c>
      <c r="CP482" s="3">
        <f t="shared" si="322"/>
        <v>2.2539027837118347E-2</v>
      </c>
      <c r="CR482" s="3" t="str">
        <f t="shared" si="323"/>
        <v>No</v>
      </c>
      <c r="CV482" s="3" t="str">
        <f t="shared" si="324"/>
        <v>*Bid</v>
      </c>
      <c r="CW482" s="3">
        <f t="shared" si="325"/>
        <v>481</v>
      </c>
      <c r="CX482" s="3">
        <f t="shared" si="326"/>
        <v>318.83</v>
      </c>
      <c r="CY482" s="3" t="str">
        <f t="shared" si="327"/>
        <v>Ok</v>
      </c>
      <c r="CZ482">
        <v>0</v>
      </c>
      <c r="DA482">
        <v>0</v>
      </c>
    </row>
    <row r="483" spans="1:105" x14ac:dyDescent="0.25">
      <c r="A483">
        <v>482</v>
      </c>
      <c r="B483" t="s">
        <v>3</v>
      </c>
      <c r="C483" t="s">
        <v>591</v>
      </c>
      <c r="D483">
        <v>763.02</v>
      </c>
      <c r="E483">
        <v>2017</v>
      </c>
      <c r="F483">
        <v>763.02</v>
      </c>
      <c r="G483">
        <v>763.02</v>
      </c>
      <c r="H483" s="3">
        <f t="shared" si="287"/>
        <v>0</v>
      </c>
      <c r="I483">
        <v>361930</v>
      </c>
      <c r="J483" t="s">
        <v>2730</v>
      </c>
      <c r="K483" t="s">
        <v>2738</v>
      </c>
      <c r="L483">
        <v>32046</v>
      </c>
      <c r="M483" t="s">
        <v>3088</v>
      </c>
      <c r="N483" t="s">
        <v>4753</v>
      </c>
      <c r="O483">
        <v>-81.927931076809998</v>
      </c>
      <c r="P483">
        <v>30.6953815328432</v>
      </c>
      <c r="Q483" t="s">
        <v>5122</v>
      </c>
      <c r="R483">
        <v>1</v>
      </c>
      <c r="S483" t="s">
        <v>6539</v>
      </c>
      <c r="T483">
        <v>1001</v>
      </c>
      <c r="U483" t="s">
        <v>6582</v>
      </c>
      <c r="V483">
        <v>2017</v>
      </c>
      <c r="W483">
        <v>91589</v>
      </c>
      <c r="X483">
        <v>2017</v>
      </c>
      <c r="Y483">
        <v>118689</v>
      </c>
      <c r="Z483">
        <v>675.93</v>
      </c>
      <c r="AA483" s="3">
        <f t="shared" si="288"/>
        <v>0.88586144530942823</v>
      </c>
      <c r="AC483" t="s">
        <v>6616</v>
      </c>
      <c r="AH483" t="s">
        <v>6616</v>
      </c>
      <c r="AI483" t="s">
        <v>6618</v>
      </c>
      <c r="AJ483" t="s">
        <v>6618</v>
      </c>
      <c r="AK483" t="s">
        <v>6618</v>
      </c>
      <c r="AL483">
        <v>0</v>
      </c>
      <c r="AM483">
        <v>0</v>
      </c>
      <c r="AN483">
        <v>0</v>
      </c>
      <c r="AO483">
        <v>0</v>
      </c>
      <c r="AP483" s="3" t="str">
        <f t="shared" si="289"/>
        <v>No</v>
      </c>
      <c r="AQ483" s="3" t="str">
        <f t="shared" si="290"/>
        <v>No</v>
      </c>
      <c r="AR483" s="3" t="str">
        <f t="shared" si="291"/>
        <v>No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 t="s">
        <v>6634</v>
      </c>
      <c r="AZ483" t="s">
        <v>6638</v>
      </c>
      <c r="BA483">
        <v>0</v>
      </c>
      <c r="BB483" t="s">
        <v>6617</v>
      </c>
      <c r="BC483" t="s">
        <v>6616</v>
      </c>
      <c r="BD483" s="4" t="str">
        <f t="shared" si="292"/>
        <v>No</v>
      </c>
      <c r="BE483" t="s">
        <v>6640</v>
      </c>
      <c r="BF483" s="3" t="str">
        <f t="shared" si="293"/>
        <v>No</v>
      </c>
      <c r="BG483" t="s">
        <v>6645</v>
      </c>
      <c r="BH483" s="3" t="str">
        <f t="shared" si="294"/>
        <v>361930 PINE ST</v>
      </c>
      <c r="BI483" s="3" t="str">
        <f t="shared" si="295"/>
        <v>Hilliard</v>
      </c>
      <c r="BJ483" s="3" t="str">
        <f t="shared" si="296"/>
        <v>Florida</v>
      </c>
      <c r="BK483" s="3">
        <f t="shared" si="297"/>
        <v>32046</v>
      </c>
      <c r="BL483" s="3" t="str">
        <f t="shared" si="298"/>
        <v>361930 PINE ST HILLIARD FL 32046</v>
      </c>
      <c r="BM483" s="3" t="str">
        <f t="shared" si="299"/>
        <v/>
      </c>
      <c r="BN483" s="3" t="str">
        <f t="shared" si="300"/>
        <v>Pass</v>
      </c>
      <c r="BO483" s="3" t="str">
        <f t="shared" si="301"/>
        <v>No</v>
      </c>
      <c r="BP483" s="3" t="str">
        <f t="shared" si="302"/>
        <v>FV&lt;$10K</v>
      </c>
      <c r="BQ483" t="s">
        <v>6650</v>
      </c>
      <c r="BR483" s="3" t="str">
        <f t="shared" si="303"/>
        <v>No, &lt; $20K Lien</v>
      </c>
      <c r="BS483" s="3" t="str">
        <f t="shared" si="304"/>
        <v>No, Lien &lt; $20K</v>
      </c>
      <c r="BT483" t="s">
        <v>6650</v>
      </c>
      <c r="BU483" s="3" t="str">
        <f t="shared" si="305"/>
        <v>No</v>
      </c>
      <c r="BV483" s="3" t="str">
        <f t="shared" si="306"/>
        <v>No</v>
      </c>
      <c r="BW483" s="3">
        <f t="shared" si="307"/>
        <v>0</v>
      </c>
      <c r="BX483" s="3" t="str">
        <f t="shared" si="308"/>
        <v>No</v>
      </c>
      <c r="BY483" s="3">
        <f t="shared" si="309"/>
        <v>91589</v>
      </c>
      <c r="BZ483">
        <v>1</v>
      </c>
      <c r="CA483" s="3">
        <f t="shared" si="310"/>
        <v>91589</v>
      </c>
      <c r="CC483" s="3">
        <f t="shared" si="311"/>
        <v>0</v>
      </c>
      <c r="CD483" s="3">
        <f t="shared" si="312"/>
        <v>0</v>
      </c>
      <c r="CE483" s="3" t="str">
        <f t="shared" si="313"/>
        <v/>
      </c>
      <c r="CF483" s="3" t="e">
        <f>HLOOKUP(CE483,'Valuation Data'!$D$2:$K$5,4,FALSE)</f>
        <v>#N/A</v>
      </c>
      <c r="CG483" s="3">
        <f t="shared" si="314"/>
        <v>91589</v>
      </c>
      <c r="CH483" s="3" t="str">
        <f t="shared" si="315"/>
        <v>No</v>
      </c>
      <c r="CI483" s="3" t="str">
        <f>VLOOKUP(R483,'Use Codes &amp; County Type'!A:D,4,FALSE)</f>
        <v>S</v>
      </c>
      <c r="CJ483" s="3" t="str">
        <f t="shared" si="316"/>
        <v>No</v>
      </c>
      <c r="CK483" s="3" t="str">
        <f t="shared" si="317"/>
        <v>Yes</v>
      </c>
      <c r="CL483" s="3">
        <f t="shared" si="318"/>
        <v>0.67</v>
      </c>
      <c r="CM483" s="3">
        <f t="shared" si="319"/>
        <v>61364.630000000005</v>
      </c>
      <c r="CN483" s="3">
        <f t="shared" si="320"/>
        <v>3052.08</v>
      </c>
      <c r="CO483" s="3">
        <f t="shared" si="321"/>
        <v>58312.55</v>
      </c>
      <c r="CP483" s="3">
        <f t="shared" si="322"/>
        <v>3.3323652403672931E-2</v>
      </c>
      <c r="CR483" s="3" t="str">
        <f t="shared" si="323"/>
        <v>No</v>
      </c>
      <c r="CV483" s="3" t="str">
        <f t="shared" si="324"/>
        <v>*Bid</v>
      </c>
      <c r="CW483" s="3">
        <f t="shared" si="325"/>
        <v>482</v>
      </c>
      <c r="CX483" s="3">
        <f t="shared" si="326"/>
        <v>763.02</v>
      </c>
      <c r="CY483" s="3" t="str">
        <f t="shared" si="327"/>
        <v>Ok</v>
      </c>
      <c r="CZ483">
        <v>0</v>
      </c>
      <c r="DA483">
        <v>0</v>
      </c>
    </row>
    <row r="484" spans="1:105" x14ac:dyDescent="0.25">
      <c r="A484">
        <v>483</v>
      </c>
      <c r="B484" t="s">
        <v>3</v>
      </c>
      <c r="C484" t="s">
        <v>592</v>
      </c>
      <c r="D484">
        <v>174.73</v>
      </c>
      <c r="E484">
        <v>2017</v>
      </c>
      <c r="F484">
        <v>174.73</v>
      </c>
      <c r="G484">
        <v>174.73</v>
      </c>
      <c r="H484" s="3">
        <f t="shared" si="287"/>
        <v>0</v>
      </c>
      <c r="I484">
        <v>37601</v>
      </c>
      <c r="J484" t="s">
        <v>2730</v>
      </c>
      <c r="K484" t="s">
        <v>2738</v>
      </c>
      <c r="L484">
        <v>32046</v>
      </c>
      <c r="M484" t="s">
        <v>3089</v>
      </c>
      <c r="N484" t="s">
        <v>4753</v>
      </c>
      <c r="O484">
        <v>-81.927642524741898</v>
      </c>
      <c r="P484">
        <v>30.693478946488501</v>
      </c>
      <c r="Q484" t="s">
        <v>5123</v>
      </c>
      <c r="R484">
        <v>0</v>
      </c>
      <c r="S484" t="s">
        <v>6538</v>
      </c>
      <c r="T484">
        <v>8001</v>
      </c>
      <c r="U484" t="s">
        <v>6581</v>
      </c>
      <c r="V484">
        <v>2017</v>
      </c>
      <c r="W484">
        <v>9450</v>
      </c>
      <c r="X484">
        <v>2017</v>
      </c>
      <c r="Y484">
        <v>9450</v>
      </c>
      <c r="Z484">
        <v>131.97</v>
      </c>
      <c r="AA484" s="3">
        <f t="shared" si="288"/>
        <v>0.75527957420019465</v>
      </c>
      <c r="AB484" t="s">
        <v>6616</v>
      </c>
      <c r="AC484" t="s">
        <v>6616</v>
      </c>
      <c r="AE484" t="s">
        <v>6616</v>
      </c>
      <c r="AF484" t="s">
        <v>6616</v>
      </c>
      <c r="AG484" t="s">
        <v>6616</v>
      </c>
      <c r="AH484" t="s">
        <v>6616</v>
      </c>
      <c r="AI484" t="s">
        <v>6618</v>
      </c>
      <c r="AJ484" t="s">
        <v>6618</v>
      </c>
      <c r="AK484" t="s">
        <v>6618</v>
      </c>
      <c r="AL484" t="s">
        <v>6618</v>
      </c>
      <c r="AM484" t="s">
        <v>6618</v>
      </c>
      <c r="AN484" t="s">
        <v>6618</v>
      </c>
      <c r="AO484" t="s">
        <v>6618</v>
      </c>
      <c r="AP484" s="3" t="str">
        <f t="shared" si="289"/>
        <v>No</v>
      </c>
      <c r="AQ484" s="3" t="str">
        <f t="shared" si="290"/>
        <v>No</v>
      </c>
      <c r="AR484" s="3" t="str">
        <f t="shared" si="291"/>
        <v>No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 t="s">
        <v>6634</v>
      </c>
      <c r="AZ484" t="s">
        <v>6638</v>
      </c>
      <c r="BA484">
        <v>1</v>
      </c>
      <c r="BB484" t="s">
        <v>6616</v>
      </c>
      <c r="BC484" t="s">
        <v>6617</v>
      </c>
      <c r="BD484" s="4" t="str">
        <f t="shared" si="292"/>
        <v>No</v>
      </c>
      <c r="BE484" t="s">
        <v>6640</v>
      </c>
      <c r="BF484" s="3" t="str">
        <f t="shared" si="293"/>
        <v>No</v>
      </c>
      <c r="BG484" t="s">
        <v>6645</v>
      </c>
      <c r="BH484" s="3" t="str">
        <f t="shared" si="294"/>
        <v>37601 NEW OAK ST</v>
      </c>
      <c r="BI484" s="3" t="str">
        <f t="shared" si="295"/>
        <v>Hilliard</v>
      </c>
      <c r="BJ484" s="3" t="str">
        <f t="shared" si="296"/>
        <v>Florida</v>
      </c>
      <c r="BK484" s="3">
        <f t="shared" si="297"/>
        <v>32046</v>
      </c>
      <c r="BL484" s="3" t="str">
        <f t="shared" si="298"/>
        <v>37601 NEW OAK ST HILLIARD FL 32046</v>
      </c>
      <c r="BM484" s="3" t="str">
        <f t="shared" si="299"/>
        <v/>
      </c>
      <c r="BN484" s="3" t="str">
        <f t="shared" si="300"/>
        <v>Pass</v>
      </c>
      <c r="BO484" s="3" t="str">
        <f t="shared" si="301"/>
        <v>Yes</v>
      </c>
      <c r="BP484" s="3" t="str">
        <f t="shared" si="302"/>
        <v>FV&lt;$10K</v>
      </c>
      <c r="BQ484" t="s">
        <v>6650</v>
      </c>
      <c r="BR484" s="3" t="str">
        <f t="shared" si="303"/>
        <v>No, &lt; $20K Lien</v>
      </c>
      <c r="BS484" s="3" t="str">
        <f t="shared" si="304"/>
        <v>No, Lien &lt; $20K</v>
      </c>
      <c r="BT484" t="s">
        <v>6650</v>
      </c>
      <c r="BU484" s="3" t="str">
        <f t="shared" si="305"/>
        <v>No</v>
      </c>
      <c r="BV484" s="3" t="str">
        <f t="shared" si="306"/>
        <v>No</v>
      </c>
      <c r="BW484" s="3">
        <f t="shared" si="307"/>
        <v>1</v>
      </c>
      <c r="BX484" s="3" t="str">
        <f t="shared" si="308"/>
        <v>No</v>
      </c>
      <c r="BY484" s="3">
        <f t="shared" si="309"/>
        <v>9450</v>
      </c>
      <c r="BZ484">
        <v>1</v>
      </c>
      <c r="CA484" s="3">
        <f t="shared" si="310"/>
        <v>9450</v>
      </c>
      <c r="CC484" s="3">
        <f t="shared" si="311"/>
        <v>0</v>
      </c>
      <c r="CD484" s="3">
        <f t="shared" si="312"/>
        <v>0</v>
      </c>
      <c r="CE484" s="3" t="str">
        <f t="shared" si="313"/>
        <v/>
      </c>
      <c r="CF484" s="3" t="e">
        <f>HLOOKUP(CE484,'Valuation Data'!$D$2:$K$5,4,FALSE)</f>
        <v>#N/A</v>
      </c>
      <c r="CG484" s="3">
        <f t="shared" si="314"/>
        <v>9450</v>
      </c>
      <c r="CH484" s="3" t="str">
        <f t="shared" si="315"/>
        <v>No</v>
      </c>
      <c r="CI484" s="3" t="str">
        <f>VLOOKUP(R484,'Use Codes &amp; County Type'!A:D,4,FALSE)</f>
        <v>V</v>
      </c>
      <c r="CJ484" s="3" t="str">
        <f t="shared" si="316"/>
        <v>Yes</v>
      </c>
      <c r="CK484" s="3" t="str">
        <f t="shared" si="317"/>
        <v>No</v>
      </c>
      <c r="CL484" s="3">
        <f t="shared" si="318"/>
        <v>0</v>
      </c>
      <c r="CM484" s="3">
        <f t="shared" si="319"/>
        <v>0</v>
      </c>
      <c r="CN484" s="3">
        <f t="shared" si="320"/>
        <v>873.65</v>
      </c>
      <c r="CO484" s="3">
        <f t="shared" si="321"/>
        <v>-873.65</v>
      </c>
      <c r="CP484" s="3">
        <f t="shared" si="322"/>
        <v>9.2449735449735448E-2</v>
      </c>
      <c r="CR484" s="3" t="str">
        <f t="shared" si="323"/>
        <v>No</v>
      </c>
      <c r="CV484" s="3" t="str">
        <f t="shared" si="324"/>
        <v>FMV&lt;$30K</v>
      </c>
      <c r="CW484" s="3">
        <f t="shared" si="325"/>
        <v>483</v>
      </c>
      <c r="CX484" s="3">
        <f t="shared" si="326"/>
        <v>174.73</v>
      </c>
      <c r="CY484" s="3" t="str">
        <f t="shared" si="327"/>
        <v>Ok</v>
      </c>
      <c r="CZ484">
        <v>0</v>
      </c>
      <c r="DA484">
        <v>0</v>
      </c>
    </row>
    <row r="485" spans="1:105" x14ac:dyDescent="0.25">
      <c r="A485">
        <v>484</v>
      </c>
      <c r="B485" t="s">
        <v>3</v>
      </c>
      <c r="C485" t="s">
        <v>593</v>
      </c>
      <c r="D485">
        <v>812.11</v>
      </c>
      <c r="E485">
        <v>2017</v>
      </c>
      <c r="F485">
        <v>812.11</v>
      </c>
      <c r="G485">
        <v>812.11</v>
      </c>
      <c r="H485" s="3">
        <f t="shared" si="287"/>
        <v>0</v>
      </c>
      <c r="I485">
        <v>37293</v>
      </c>
      <c r="J485" t="s">
        <v>2730</v>
      </c>
      <c r="K485" t="s">
        <v>2738</v>
      </c>
      <c r="L485">
        <v>32046</v>
      </c>
      <c r="M485" t="s">
        <v>3090</v>
      </c>
      <c r="N485" t="s">
        <v>4753</v>
      </c>
      <c r="O485">
        <v>-81.927090122339706</v>
      </c>
      <c r="P485">
        <v>30.693432885888299</v>
      </c>
      <c r="Q485" t="s">
        <v>5124</v>
      </c>
      <c r="R485">
        <v>1</v>
      </c>
      <c r="S485" t="s">
        <v>6539</v>
      </c>
      <c r="T485">
        <v>1001</v>
      </c>
      <c r="U485" t="s">
        <v>6582</v>
      </c>
      <c r="V485">
        <v>2017</v>
      </c>
      <c r="W485">
        <v>51650</v>
      </c>
      <c r="X485">
        <v>2017</v>
      </c>
      <c r="Y485">
        <v>51650</v>
      </c>
      <c r="Z485">
        <v>721.32</v>
      </c>
      <c r="AA485" s="3">
        <f t="shared" si="288"/>
        <v>0.88820479984238598</v>
      </c>
      <c r="AB485" t="s">
        <v>6616</v>
      </c>
      <c r="AI485" t="s">
        <v>6618</v>
      </c>
      <c r="AJ485" t="s">
        <v>6618</v>
      </c>
      <c r="AK485">
        <v>0</v>
      </c>
      <c r="AL485">
        <v>0</v>
      </c>
      <c r="AM485">
        <v>0</v>
      </c>
      <c r="AN485">
        <v>0</v>
      </c>
      <c r="AO485">
        <v>0</v>
      </c>
      <c r="AP485" s="3" t="str">
        <f t="shared" si="289"/>
        <v>No</v>
      </c>
      <c r="AQ485" s="3" t="str">
        <f t="shared" si="290"/>
        <v>No</v>
      </c>
      <c r="AR485" s="3" t="str">
        <f t="shared" si="291"/>
        <v>No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 t="s">
        <v>6634</v>
      </c>
      <c r="AZ485">
        <v>0</v>
      </c>
      <c r="BA485">
        <v>1</v>
      </c>
      <c r="BB485" t="s">
        <v>6616</v>
      </c>
      <c r="BC485" t="s">
        <v>6616</v>
      </c>
      <c r="BD485" s="4" t="str">
        <f t="shared" si="292"/>
        <v>No</v>
      </c>
      <c r="BE485" t="s">
        <v>6640</v>
      </c>
      <c r="BF485" s="3" t="str">
        <f t="shared" si="293"/>
        <v>No</v>
      </c>
      <c r="BG485" t="s">
        <v>6645</v>
      </c>
      <c r="BH485" s="3" t="str">
        <f t="shared" si="294"/>
        <v>37293 W FIFTH ST</v>
      </c>
      <c r="BI485" s="3" t="str">
        <f t="shared" si="295"/>
        <v>Hilliard</v>
      </c>
      <c r="BJ485" s="3" t="str">
        <f t="shared" si="296"/>
        <v>Florida</v>
      </c>
      <c r="BK485" s="3">
        <f t="shared" si="297"/>
        <v>32046</v>
      </c>
      <c r="BL485" s="3" t="str">
        <f t="shared" si="298"/>
        <v>37293 W FIFTH ST HILLIARD FL 32046</v>
      </c>
      <c r="BM485" s="3" t="str">
        <f t="shared" si="299"/>
        <v/>
      </c>
      <c r="BN485" s="3" t="str">
        <f t="shared" si="300"/>
        <v>Pass</v>
      </c>
      <c r="BO485" s="3" t="str">
        <f t="shared" si="301"/>
        <v>No</v>
      </c>
      <c r="BP485" s="3" t="str">
        <f t="shared" si="302"/>
        <v>FV&lt;$10K</v>
      </c>
      <c r="BQ485" t="s">
        <v>6650</v>
      </c>
      <c r="BR485" s="3" t="str">
        <f t="shared" si="303"/>
        <v>No, &lt; $20K Lien</v>
      </c>
      <c r="BS485" s="3" t="str">
        <f t="shared" si="304"/>
        <v>No, Lien &lt; $20K</v>
      </c>
      <c r="BT485" t="s">
        <v>6650</v>
      </c>
      <c r="BU485" s="3" t="str">
        <f t="shared" si="305"/>
        <v>No</v>
      </c>
      <c r="BV485" s="3" t="str">
        <f t="shared" si="306"/>
        <v>No</v>
      </c>
      <c r="BW485" s="3">
        <f t="shared" si="307"/>
        <v>1</v>
      </c>
      <c r="BX485" s="3" t="str">
        <f t="shared" si="308"/>
        <v>No</v>
      </c>
      <c r="BY485" s="3">
        <f t="shared" si="309"/>
        <v>51650</v>
      </c>
      <c r="BZ485">
        <v>1</v>
      </c>
      <c r="CA485" s="3">
        <f t="shared" si="310"/>
        <v>51650</v>
      </c>
      <c r="CC485" s="3">
        <f t="shared" si="311"/>
        <v>0</v>
      </c>
      <c r="CD485" s="3">
        <f t="shared" si="312"/>
        <v>0</v>
      </c>
      <c r="CE485" s="3" t="str">
        <f t="shared" si="313"/>
        <v/>
      </c>
      <c r="CF485" s="3" t="e">
        <f>HLOOKUP(CE485,'Valuation Data'!$D$2:$K$5,4,FALSE)</f>
        <v>#N/A</v>
      </c>
      <c r="CG485" s="3">
        <f t="shared" si="314"/>
        <v>51650</v>
      </c>
      <c r="CH485" s="3" t="str">
        <f t="shared" si="315"/>
        <v>No</v>
      </c>
      <c r="CI485" s="3" t="str">
        <f>VLOOKUP(R485,'Use Codes &amp; County Type'!A:D,4,FALSE)</f>
        <v>S</v>
      </c>
      <c r="CJ485" s="3" t="str">
        <f t="shared" si="316"/>
        <v>No</v>
      </c>
      <c r="CK485" s="3" t="str">
        <f t="shared" si="317"/>
        <v>No</v>
      </c>
      <c r="CL485" s="3">
        <f t="shared" si="318"/>
        <v>0.35</v>
      </c>
      <c r="CM485" s="3">
        <f t="shared" si="319"/>
        <v>18077.5</v>
      </c>
      <c r="CN485" s="3">
        <f t="shared" si="320"/>
        <v>4060.55</v>
      </c>
      <c r="CO485" s="3">
        <f t="shared" si="321"/>
        <v>14016.95</v>
      </c>
      <c r="CP485" s="3">
        <f t="shared" si="322"/>
        <v>7.8616650532429819E-2</v>
      </c>
      <c r="CR485" s="3" t="str">
        <f t="shared" si="323"/>
        <v>No</v>
      </c>
      <c r="CV485" s="3" t="str">
        <f t="shared" si="324"/>
        <v>*Bid</v>
      </c>
      <c r="CW485" s="3">
        <f t="shared" si="325"/>
        <v>484</v>
      </c>
      <c r="CX485" s="3">
        <f t="shared" si="326"/>
        <v>812.11</v>
      </c>
      <c r="CY485" s="3" t="str">
        <f t="shared" si="327"/>
        <v>Ok</v>
      </c>
      <c r="CZ485">
        <v>0</v>
      </c>
      <c r="DA485">
        <v>0</v>
      </c>
    </row>
    <row r="486" spans="1:105" x14ac:dyDescent="0.25">
      <c r="A486">
        <v>485</v>
      </c>
      <c r="B486" t="s">
        <v>3</v>
      </c>
      <c r="C486" t="s">
        <v>594</v>
      </c>
      <c r="D486">
        <v>546.33000000000004</v>
      </c>
      <c r="E486">
        <v>2017</v>
      </c>
      <c r="F486">
        <v>546.33000000000004</v>
      </c>
      <c r="G486">
        <v>546.33000000000004</v>
      </c>
      <c r="H486" s="3">
        <f t="shared" si="287"/>
        <v>0</v>
      </c>
      <c r="I486">
        <v>37313</v>
      </c>
      <c r="J486" t="s">
        <v>2730</v>
      </c>
      <c r="K486" t="s">
        <v>2738</v>
      </c>
      <c r="L486">
        <v>32046</v>
      </c>
      <c r="M486" t="s">
        <v>3091</v>
      </c>
      <c r="N486" t="s">
        <v>4753</v>
      </c>
      <c r="O486">
        <v>-81.927374952280402</v>
      </c>
      <c r="P486">
        <v>30.693282081830599</v>
      </c>
      <c r="Q486" t="s">
        <v>5123</v>
      </c>
      <c r="R486">
        <v>1</v>
      </c>
      <c r="S486" t="s">
        <v>6539</v>
      </c>
      <c r="T486">
        <v>1001</v>
      </c>
      <c r="U486" t="s">
        <v>6582</v>
      </c>
      <c r="V486">
        <v>2017</v>
      </c>
      <c r="W486">
        <v>34054</v>
      </c>
      <c r="X486">
        <v>2017</v>
      </c>
      <c r="Y486">
        <v>34054</v>
      </c>
      <c r="Z486">
        <v>475.57</v>
      </c>
      <c r="AA486" s="3">
        <f t="shared" si="288"/>
        <v>0.87048121098969478</v>
      </c>
      <c r="AB486" t="s">
        <v>6617</v>
      </c>
      <c r="AD486" t="s">
        <v>6616</v>
      </c>
      <c r="AE486" t="s">
        <v>6616</v>
      </c>
      <c r="AF486" t="s">
        <v>6616</v>
      </c>
      <c r="AG486" t="s">
        <v>6616</v>
      </c>
      <c r="AI486" t="s">
        <v>6619</v>
      </c>
      <c r="AJ486" t="s">
        <v>6619</v>
      </c>
      <c r="AK486" t="s">
        <v>6619</v>
      </c>
      <c r="AL486" t="s">
        <v>6619</v>
      </c>
      <c r="AM486" t="s">
        <v>6618</v>
      </c>
      <c r="AN486" t="s">
        <v>6618</v>
      </c>
      <c r="AO486" t="s">
        <v>6619</v>
      </c>
      <c r="AP486" s="3" t="str">
        <f t="shared" si="289"/>
        <v>Yes</v>
      </c>
      <c r="AQ486" s="3" t="str">
        <f t="shared" si="290"/>
        <v>Yes</v>
      </c>
      <c r="AR486" s="3" t="str">
        <f t="shared" si="291"/>
        <v>Yes</v>
      </c>
      <c r="AS486">
        <v>0</v>
      </c>
      <c r="AT486">
        <v>0</v>
      </c>
      <c r="AU486">
        <v>27000</v>
      </c>
      <c r="AV486" t="s">
        <v>6622</v>
      </c>
      <c r="AW486">
        <v>0</v>
      </c>
      <c r="AX486">
        <v>0</v>
      </c>
      <c r="AY486" t="s">
        <v>6634</v>
      </c>
      <c r="AZ486">
        <v>0</v>
      </c>
      <c r="BA486">
        <v>1</v>
      </c>
      <c r="BB486" t="s">
        <v>6616</v>
      </c>
      <c r="BC486" t="s">
        <v>6617</v>
      </c>
      <c r="BD486" s="4" t="str">
        <f t="shared" si="292"/>
        <v>No</v>
      </c>
      <c r="BE486" t="s">
        <v>6640</v>
      </c>
      <c r="BF486" s="3" t="str">
        <f t="shared" si="293"/>
        <v>No</v>
      </c>
      <c r="BG486" t="s">
        <v>6645</v>
      </c>
      <c r="BH486" s="3" t="str">
        <f t="shared" si="294"/>
        <v>37313 FIFTH ST W</v>
      </c>
      <c r="BI486" s="3" t="str">
        <f t="shared" si="295"/>
        <v>Hilliard</v>
      </c>
      <c r="BJ486" s="3" t="str">
        <f t="shared" si="296"/>
        <v>Florida</v>
      </c>
      <c r="BK486" s="3">
        <f t="shared" si="297"/>
        <v>32046</v>
      </c>
      <c r="BL486" s="3" t="str">
        <f t="shared" si="298"/>
        <v>37313 FIFTH ST W HILLIARD FL 32046</v>
      </c>
      <c r="BM486" s="3" t="str">
        <f t="shared" si="299"/>
        <v>L</v>
      </c>
      <c r="BN486" s="3" t="str">
        <f t="shared" si="300"/>
        <v>Pass</v>
      </c>
      <c r="BO486" s="3" t="str">
        <f t="shared" si="301"/>
        <v>Yes</v>
      </c>
      <c r="BP486" s="3" t="str">
        <f t="shared" si="302"/>
        <v>FV&lt;$10K</v>
      </c>
      <c r="BQ486" t="s">
        <v>6650</v>
      </c>
      <c r="BR486" s="3" t="str">
        <f t="shared" si="303"/>
        <v>No, &lt; $20K Lien</v>
      </c>
      <c r="BS486" s="3" t="str">
        <f t="shared" si="304"/>
        <v>No, Lien &lt; $20K</v>
      </c>
      <c r="BT486" t="s">
        <v>6650</v>
      </c>
      <c r="BU486" s="3" t="str">
        <f t="shared" si="305"/>
        <v>Yes</v>
      </c>
      <c r="BV486" s="3" t="str">
        <f t="shared" si="306"/>
        <v>No</v>
      </c>
      <c r="BW486" s="3">
        <f t="shared" si="307"/>
        <v>1</v>
      </c>
      <c r="BX486" s="3" t="str">
        <f t="shared" si="308"/>
        <v>No</v>
      </c>
      <c r="BY486" s="3">
        <f t="shared" si="309"/>
        <v>34054</v>
      </c>
      <c r="BZ486">
        <v>1</v>
      </c>
      <c r="CA486" s="3">
        <f t="shared" si="310"/>
        <v>34054</v>
      </c>
      <c r="CC486" s="3">
        <f t="shared" si="311"/>
        <v>0</v>
      </c>
      <c r="CD486" s="3">
        <f t="shared" si="312"/>
        <v>0</v>
      </c>
      <c r="CE486" s="3" t="str">
        <f t="shared" si="313"/>
        <v/>
      </c>
      <c r="CF486" s="3" t="e">
        <f>HLOOKUP(CE486,'Valuation Data'!$D$2:$K$5,4,FALSE)</f>
        <v>#N/A</v>
      </c>
      <c r="CG486" s="3">
        <f t="shared" si="314"/>
        <v>34054</v>
      </c>
      <c r="CH486" s="3" t="str">
        <f t="shared" si="315"/>
        <v>No</v>
      </c>
      <c r="CI486" s="3" t="str">
        <f>VLOOKUP(R486,'Use Codes &amp; County Type'!A:D,4,FALSE)</f>
        <v>S</v>
      </c>
      <c r="CJ486" s="3" t="str">
        <f t="shared" si="316"/>
        <v>No</v>
      </c>
      <c r="CK486" s="3" t="str">
        <f t="shared" si="317"/>
        <v>No</v>
      </c>
      <c r="CL486" s="3">
        <f t="shared" si="318"/>
        <v>0.35</v>
      </c>
      <c r="CM486" s="3">
        <f t="shared" si="319"/>
        <v>11918.9</v>
      </c>
      <c r="CN486" s="3">
        <f t="shared" si="320"/>
        <v>2731.65</v>
      </c>
      <c r="CO486" s="3">
        <f t="shared" si="321"/>
        <v>9187.25</v>
      </c>
      <c r="CP486" s="3">
        <f t="shared" si="322"/>
        <v>8.0215246373406948E-2</v>
      </c>
      <c r="CR486" s="3" t="str">
        <f t="shared" si="323"/>
        <v>No</v>
      </c>
      <c r="CV486" s="3" t="str">
        <f t="shared" si="324"/>
        <v>County Held Lien</v>
      </c>
      <c r="CW486" s="3">
        <f t="shared" si="325"/>
        <v>485</v>
      </c>
      <c r="CX486" s="3">
        <f t="shared" si="326"/>
        <v>546.33000000000004</v>
      </c>
      <c r="CY486" s="3" t="str">
        <f t="shared" si="327"/>
        <v>Ok</v>
      </c>
      <c r="CZ486">
        <v>0</v>
      </c>
      <c r="DA486">
        <v>0</v>
      </c>
    </row>
    <row r="487" spans="1:105" x14ac:dyDescent="0.25">
      <c r="A487">
        <v>486</v>
      </c>
      <c r="B487" t="s">
        <v>3</v>
      </c>
      <c r="C487" t="s">
        <v>595</v>
      </c>
      <c r="D487">
        <v>707.93</v>
      </c>
      <c r="E487">
        <v>2017</v>
      </c>
      <c r="F487">
        <v>707.93</v>
      </c>
      <c r="G487">
        <v>707.93</v>
      </c>
      <c r="H487" s="3">
        <f t="shared" si="287"/>
        <v>0</v>
      </c>
      <c r="I487">
        <v>37392</v>
      </c>
      <c r="J487" t="s">
        <v>2730</v>
      </c>
      <c r="K487" t="s">
        <v>2738</v>
      </c>
      <c r="L487">
        <v>32046</v>
      </c>
      <c r="M487" t="s">
        <v>3092</v>
      </c>
      <c r="N487" t="s">
        <v>4753</v>
      </c>
      <c r="O487">
        <v>-81.927569171496003</v>
      </c>
      <c r="P487">
        <v>30.694025582985599</v>
      </c>
      <c r="Q487" t="s">
        <v>5125</v>
      </c>
      <c r="R487">
        <v>1</v>
      </c>
      <c r="S487" t="s">
        <v>6539</v>
      </c>
      <c r="T487">
        <v>1001</v>
      </c>
      <c r="U487" t="s">
        <v>6582</v>
      </c>
      <c r="V487">
        <v>2017</v>
      </c>
      <c r="W487">
        <v>82942</v>
      </c>
      <c r="X487">
        <v>2017</v>
      </c>
      <c r="Y487">
        <v>91376</v>
      </c>
      <c r="Z487">
        <v>624.99</v>
      </c>
      <c r="AA487" s="3">
        <f t="shared" si="288"/>
        <v>0.88284152387947967</v>
      </c>
      <c r="AB487" t="s">
        <v>6616</v>
      </c>
      <c r="AI487" t="s">
        <v>6618</v>
      </c>
      <c r="AJ487" t="s">
        <v>6618</v>
      </c>
      <c r="AK487">
        <v>0</v>
      </c>
      <c r="AL487">
        <v>0</v>
      </c>
      <c r="AM487">
        <v>0</v>
      </c>
      <c r="AN487">
        <v>0</v>
      </c>
      <c r="AO487">
        <v>0</v>
      </c>
      <c r="AP487" s="3" t="str">
        <f t="shared" si="289"/>
        <v>No</v>
      </c>
      <c r="AQ487" s="3" t="str">
        <f t="shared" si="290"/>
        <v>No</v>
      </c>
      <c r="AR487" s="3" t="str">
        <f t="shared" si="291"/>
        <v>No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 t="s">
        <v>6634</v>
      </c>
      <c r="AZ487">
        <v>0</v>
      </c>
      <c r="BA487">
        <v>0</v>
      </c>
      <c r="BB487" t="s">
        <v>6617</v>
      </c>
      <c r="BC487" t="s">
        <v>6616</v>
      </c>
      <c r="BD487" s="4" t="str">
        <f t="shared" si="292"/>
        <v>No</v>
      </c>
      <c r="BE487" t="s">
        <v>6640</v>
      </c>
      <c r="BF487" s="3" t="str">
        <f t="shared" si="293"/>
        <v>No</v>
      </c>
      <c r="BG487" t="s">
        <v>6645</v>
      </c>
      <c r="BH487" s="3" t="str">
        <f t="shared" si="294"/>
        <v>37392 SIXTH ST W</v>
      </c>
      <c r="BI487" s="3" t="str">
        <f t="shared" si="295"/>
        <v>Hilliard</v>
      </c>
      <c r="BJ487" s="3" t="str">
        <f t="shared" si="296"/>
        <v>Florida</v>
      </c>
      <c r="BK487" s="3">
        <f t="shared" si="297"/>
        <v>32046</v>
      </c>
      <c r="BL487" s="3" t="str">
        <f t="shared" si="298"/>
        <v>37392 SIXTH ST W HILLIARD FL 32046</v>
      </c>
      <c r="BM487" s="3" t="str">
        <f t="shared" si="299"/>
        <v/>
      </c>
      <c r="BN487" s="3" t="str">
        <f t="shared" si="300"/>
        <v>Pass</v>
      </c>
      <c r="BO487" s="3" t="str">
        <f t="shared" si="301"/>
        <v>No</v>
      </c>
      <c r="BP487" s="3" t="str">
        <f t="shared" si="302"/>
        <v>FV&lt;$10K</v>
      </c>
      <c r="BQ487" t="s">
        <v>6650</v>
      </c>
      <c r="BR487" s="3" t="str">
        <f t="shared" si="303"/>
        <v>No, &lt; $20K Lien</v>
      </c>
      <c r="BS487" s="3" t="str">
        <f t="shared" si="304"/>
        <v>No, Lien &lt; $20K</v>
      </c>
      <c r="BT487" t="s">
        <v>6650</v>
      </c>
      <c r="BU487" s="3" t="str">
        <f t="shared" si="305"/>
        <v>No</v>
      </c>
      <c r="BV487" s="3" t="str">
        <f t="shared" si="306"/>
        <v>No</v>
      </c>
      <c r="BW487" s="3">
        <f t="shared" si="307"/>
        <v>0</v>
      </c>
      <c r="BX487" s="3" t="str">
        <f t="shared" si="308"/>
        <v>No</v>
      </c>
      <c r="BY487" s="3">
        <f t="shared" si="309"/>
        <v>82942</v>
      </c>
      <c r="BZ487">
        <v>1</v>
      </c>
      <c r="CA487" s="3">
        <f t="shared" si="310"/>
        <v>82942</v>
      </c>
      <c r="CC487" s="3">
        <f t="shared" si="311"/>
        <v>0</v>
      </c>
      <c r="CD487" s="3">
        <f t="shared" si="312"/>
        <v>0</v>
      </c>
      <c r="CE487" s="3" t="str">
        <f t="shared" si="313"/>
        <v/>
      </c>
      <c r="CF487" s="3" t="e">
        <f>HLOOKUP(CE487,'Valuation Data'!$D$2:$K$5,4,FALSE)</f>
        <v>#N/A</v>
      </c>
      <c r="CG487" s="3">
        <f t="shared" si="314"/>
        <v>82942</v>
      </c>
      <c r="CH487" s="3" t="str">
        <f t="shared" si="315"/>
        <v>No</v>
      </c>
      <c r="CI487" s="3" t="str">
        <f>VLOOKUP(R487,'Use Codes &amp; County Type'!A:D,4,FALSE)</f>
        <v>S</v>
      </c>
      <c r="CJ487" s="3" t="str">
        <f t="shared" si="316"/>
        <v>No</v>
      </c>
      <c r="CK487" s="3" t="str">
        <f t="shared" si="317"/>
        <v>Yes</v>
      </c>
      <c r="CL487" s="3">
        <f t="shared" si="318"/>
        <v>0.67</v>
      </c>
      <c r="CM487" s="3">
        <f t="shared" si="319"/>
        <v>55571.140000000007</v>
      </c>
      <c r="CN487" s="3">
        <f t="shared" si="320"/>
        <v>2831.72</v>
      </c>
      <c r="CO487" s="3">
        <f t="shared" si="321"/>
        <v>52739.420000000006</v>
      </c>
      <c r="CP487" s="3">
        <f t="shared" si="322"/>
        <v>3.4140965976224347E-2</v>
      </c>
      <c r="CR487" s="3" t="str">
        <f t="shared" si="323"/>
        <v>No</v>
      </c>
      <c r="CV487" s="3" t="str">
        <f t="shared" si="324"/>
        <v>*Bid</v>
      </c>
      <c r="CW487" s="3">
        <f t="shared" si="325"/>
        <v>486</v>
      </c>
      <c r="CX487" s="3">
        <f t="shared" si="326"/>
        <v>707.93</v>
      </c>
      <c r="CY487" s="3" t="str">
        <f t="shared" si="327"/>
        <v>Ok</v>
      </c>
      <c r="CZ487">
        <v>0</v>
      </c>
      <c r="DA487">
        <v>0</v>
      </c>
    </row>
    <row r="488" spans="1:105" x14ac:dyDescent="0.25">
      <c r="A488">
        <v>487</v>
      </c>
      <c r="B488" t="s">
        <v>3</v>
      </c>
      <c r="C488" t="s">
        <v>596</v>
      </c>
      <c r="D488">
        <v>897.48</v>
      </c>
      <c r="E488">
        <v>2017</v>
      </c>
      <c r="F488">
        <v>897.48</v>
      </c>
      <c r="G488">
        <v>897.48</v>
      </c>
      <c r="H488" s="3">
        <f t="shared" si="287"/>
        <v>0</v>
      </c>
      <c r="I488">
        <v>37505</v>
      </c>
      <c r="J488" t="s">
        <v>2730</v>
      </c>
      <c r="K488" t="s">
        <v>2738</v>
      </c>
      <c r="L488">
        <v>32046</v>
      </c>
      <c r="M488" t="s">
        <v>3093</v>
      </c>
      <c r="N488" t="s">
        <v>4753</v>
      </c>
      <c r="O488">
        <v>-81.9266634753766</v>
      </c>
      <c r="P488">
        <v>30.692449719004401</v>
      </c>
      <c r="Q488" t="s">
        <v>5126</v>
      </c>
      <c r="R488">
        <v>2</v>
      </c>
      <c r="S488" t="s">
        <v>6535</v>
      </c>
      <c r="T488">
        <v>1006</v>
      </c>
      <c r="U488" t="s">
        <v>6578</v>
      </c>
      <c r="V488">
        <v>2017</v>
      </c>
      <c r="W488">
        <v>54579</v>
      </c>
      <c r="X488">
        <v>2017</v>
      </c>
      <c r="Y488">
        <v>60344</v>
      </c>
      <c r="Z488">
        <v>800.26</v>
      </c>
      <c r="AA488" s="3">
        <f t="shared" si="288"/>
        <v>0.89167446628337121</v>
      </c>
      <c r="AB488" t="s">
        <v>6616</v>
      </c>
      <c r="AC488" t="s">
        <v>6616</v>
      </c>
      <c r="AD488" t="s">
        <v>6616</v>
      </c>
      <c r="AE488" t="s">
        <v>6616</v>
      </c>
      <c r="AF488" t="s">
        <v>6616</v>
      </c>
      <c r="AG488" t="s">
        <v>6616</v>
      </c>
      <c r="AH488" t="s">
        <v>6616</v>
      </c>
      <c r="AI488" t="s">
        <v>6618</v>
      </c>
      <c r="AJ488" t="s">
        <v>6618</v>
      </c>
      <c r="AK488" t="s">
        <v>6618</v>
      </c>
      <c r="AL488" t="s">
        <v>6618</v>
      </c>
      <c r="AM488" t="s">
        <v>6618</v>
      </c>
      <c r="AN488" t="s">
        <v>6618</v>
      </c>
      <c r="AO488" t="s">
        <v>6618</v>
      </c>
      <c r="AP488" s="3" t="str">
        <f t="shared" si="289"/>
        <v>No</v>
      </c>
      <c r="AQ488" s="3" t="str">
        <f t="shared" si="290"/>
        <v>No</v>
      </c>
      <c r="AR488" s="3" t="str">
        <f t="shared" si="291"/>
        <v>No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 t="s">
        <v>6634</v>
      </c>
      <c r="AZ488" t="s">
        <v>6638</v>
      </c>
      <c r="BA488">
        <v>1</v>
      </c>
      <c r="BB488" t="s">
        <v>6616</v>
      </c>
      <c r="BC488" t="s">
        <v>6616</v>
      </c>
      <c r="BD488" s="4" t="str">
        <f t="shared" si="292"/>
        <v>No</v>
      </c>
      <c r="BE488" t="s">
        <v>6640</v>
      </c>
      <c r="BF488" s="3" t="str">
        <f t="shared" si="293"/>
        <v>No</v>
      </c>
      <c r="BG488" t="s">
        <v>6645</v>
      </c>
      <c r="BH488" s="3" t="str">
        <f t="shared" si="294"/>
        <v>37505 NEW OAK ST</v>
      </c>
      <c r="BI488" s="3" t="str">
        <f t="shared" si="295"/>
        <v>Hilliard</v>
      </c>
      <c r="BJ488" s="3" t="str">
        <f t="shared" si="296"/>
        <v>Florida</v>
      </c>
      <c r="BK488" s="3">
        <f t="shared" si="297"/>
        <v>32046</v>
      </c>
      <c r="BL488" s="3" t="str">
        <f t="shared" si="298"/>
        <v>37505 NEW OAK ST HILLIARD FL 32046</v>
      </c>
      <c r="BM488" s="3" t="str">
        <f t="shared" si="299"/>
        <v/>
      </c>
      <c r="BN488" s="3" t="str">
        <f t="shared" si="300"/>
        <v>Pass</v>
      </c>
      <c r="BO488" s="3" t="str">
        <f t="shared" si="301"/>
        <v>No</v>
      </c>
      <c r="BP488" s="3" t="str">
        <f t="shared" si="302"/>
        <v>FV&lt;$10K</v>
      </c>
      <c r="BQ488" t="s">
        <v>6650</v>
      </c>
      <c r="BR488" s="3" t="str">
        <f t="shared" si="303"/>
        <v>No, &lt; $20K Lien</v>
      </c>
      <c r="BS488" s="3" t="str">
        <f t="shared" si="304"/>
        <v>No, Lien &lt; $20K</v>
      </c>
      <c r="BT488" t="s">
        <v>6650</v>
      </c>
      <c r="BU488" s="3" t="str">
        <f t="shared" si="305"/>
        <v>No</v>
      </c>
      <c r="BV488" s="3" t="str">
        <f t="shared" si="306"/>
        <v>No</v>
      </c>
      <c r="BW488" s="3">
        <f t="shared" si="307"/>
        <v>1</v>
      </c>
      <c r="BX488" s="3" t="str">
        <f t="shared" si="308"/>
        <v>No</v>
      </c>
      <c r="BY488" s="3">
        <f t="shared" si="309"/>
        <v>54579</v>
      </c>
      <c r="BZ488">
        <v>1</v>
      </c>
      <c r="CA488" s="3">
        <f t="shared" si="310"/>
        <v>54579</v>
      </c>
      <c r="CC488" s="3">
        <f t="shared" si="311"/>
        <v>0</v>
      </c>
      <c r="CD488" s="3">
        <f t="shared" si="312"/>
        <v>0</v>
      </c>
      <c r="CE488" s="3" t="str">
        <f t="shared" si="313"/>
        <v/>
      </c>
      <c r="CF488" s="3" t="e">
        <f>HLOOKUP(CE488,'Valuation Data'!$D$2:$K$5,4,FALSE)</f>
        <v>#N/A</v>
      </c>
      <c r="CG488" s="3">
        <f t="shared" si="314"/>
        <v>54579</v>
      </c>
      <c r="CH488" s="3" t="str">
        <f t="shared" si="315"/>
        <v>No</v>
      </c>
      <c r="CI488" s="3" t="str">
        <f>VLOOKUP(R488,'Use Codes &amp; County Type'!A:D,4,FALSE)</f>
        <v>R</v>
      </c>
      <c r="CJ488" s="3" t="str">
        <f t="shared" si="316"/>
        <v>No</v>
      </c>
      <c r="CK488" s="3" t="str">
        <f t="shared" si="317"/>
        <v>No</v>
      </c>
      <c r="CL488" s="3">
        <f t="shared" si="318"/>
        <v>0.35</v>
      </c>
      <c r="CM488" s="3">
        <f t="shared" si="319"/>
        <v>19102.649999999998</v>
      </c>
      <c r="CN488" s="3">
        <f t="shared" si="320"/>
        <v>4487.3999999999996</v>
      </c>
      <c r="CO488" s="3">
        <f t="shared" si="321"/>
        <v>14615.249999999998</v>
      </c>
      <c r="CP488" s="3">
        <f t="shared" si="322"/>
        <v>8.2218435662067824E-2</v>
      </c>
      <c r="CR488" s="3" t="str">
        <f t="shared" si="323"/>
        <v>No</v>
      </c>
      <c r="CV488" s="3" t="str">
        <f t="shared" si="324"/>
        <v>*Bid</v>
      </c>
      <c r="CW488" s="3">
        <f t="shared" si="325"/>
        <v>487</v>
      </c>
      <c r="CX488" s="3">
        <f t="shared" si="326"/>
        <v>897.48</v>
      </c>
      <c r="CY488" s="3" t="str">
        <f t="shared" si="327"/>
        <v>Ok</v>
      </c>
      <c r="CZ488">
        <v>0</v>
      </c>
      <c r="DA488">
        <v>0</v>
      </c>
    </row>
    <row r="489" spans="1:105" x14ac:dyDescent="0.25">
      <c r="A489">
        <v>488</v>
      </c>
      <c r="B489" t="s">
        <v>3</v>
      </c>
      <c r="C489" t="s">
        <v>597</v>
      </c>
      <c r="D489">
        <v>308.62</v>
      </c>
      <c r="E489">
        <v>2017</v>
      </c>
      <c r="F489">
        <v>308.62</v>
      </c>
      <c r="G489">
        <v>308.62</v>
      </c>
      <c r="H489" s="3">
        <f t="shared" si="287"/>
        <v>0</v>
      </c>
      <c r="I489">
        <v>37495</v>
      </c>
      <c r="J489" t="s">
        <v>2730</v>
      </c>
      <c r="K489" t="s">
        <v>2738</v>
      </c>
      <c r="L489">
        <v>32046</v>
      </c>
      <c r="M489" t="s">
        <v>3094</v>
      </c>
      <c r="N489" t="s">
        <v>4753</v>
      </c>
      <c r="O489">
        <v>-81.926490857217999</v>
      </c>
      <c r="P489">
        <v>30.692202587548898</v>
      </c>
      <c r="Q489" t="s">
        <v>5127</v>
      </c>
      <c r="R489">
        <v>2</v>
      </c>
      <c r="S489" t="s">
        <v>6535</v>
      </c>
      <c r="T489">
        <v>1006</v>
      </c>
      <c r="U489" t="s">
        <v>6578</v>
      </c>
      <c r="V489">
        <v>2017</v>
      </c>
      <c r="W489">
        <v>18316</v>
      </c>
      <c r="X489">
        <v>2017</v>
      </c>
      <c r="Y489">
        <v>18316</v>
      </c>
      <c r="Z489">
        <v>255.78</v>
      </c>
      <c r="AA489" s="3">
        <f t="shared" si="288"/>
        <v>0.82878620957812199</v>
      </c>
      <c r="AB489" t="s">
        <v>6616</v>
      </c>
      <c r="AC489" t="s">
        <v>6616</v>
      </c>
      <c r="AI489" t="s">
        <v>6618</v>
      </c>
      <c r="AJ489" t="s">
        <v>6618</v>
      </c>
      <c r="AK489">
        <v>0</v>
      </c>
      <c r="AL489">
        <v>0</v>
      </c>
      <c r="AM489">
        <v>0</v>
      </c>
      <c r="AN489">
        <v>0</v>
      </c>
      <c r="AO489">
        <v>0</v>
      </c>
      <c r="AP489" s="3" t="str">
        <f t="shared" si="289"/>
        <v>No</v>
      </c>
      <c r="AQ489" s="3" t="str">
        <f t="shared" si="290"/>
        <v>No</v>
      </c>
      <c r="AR489" s="3" t="str">
        <f t="shared" si="291"/>
        <v>No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 t="s">
        <v>6634</v>
      </c>
      <c r="AZ489" t="s">
        <v>6638</v>
      </c>
      <c r="BA489">
        <v>1</v>
      </c>
      <c r="BB489" t="s">
        <v>6616</v>
      </c>
      <c r="BC489" t="s">
        <v>6616</v>
      </c>
      <c r="BD489" s="4" t="str">
        <f t="shared" si="292"/>
        <v>No</v>
      </c>
      <c r="BE489" t="s">
        <v>6640</v>
      </c>
      <c r="BF489" s="3" t="str">
        <f t="shared" si="293"/>
        <v>No</v>
      </c>
      <c r="BG489" t="s">
        <v>6645</v>
      </c>
      <c r="BH489" s="3" t="str">
        <f t="shared" si="294"/>
        <v>37495 NEW OAK ST</v>
      </c>
      <c r="BI489" s="3" t="str">
        <f t="shared" si="295"/>
        <v>Hilliard</v>
      </c>
      <c r="BJ489" s="3" t="str">
        <f t="shared" si="296"/>
        <v>Florida</v>
      </c>
      <c r="BK489" s="3">
        <f t="shared" si="297"/>
        <v>32046</v>
      </c>
      <c r="BL489" s="3" t="str">
        <f t="shared" si="298"/>
        <v>37495 NEW OAK ST HILLIARD FL 32046</v>
      </c>
      <c r="BM489" s="3" t="str">
        <f t="shared" si="299"/>
        <v/>
      </c>
      <c r="BN489" s="3" t="str">
        <f t="shared" si="300"/>
        <v>Pass</v>
      </c>
      <c r="BO489" s="3" t="str">
        <f t="shared" si="301"/>
        <v>No</v>
      </c>
      <c r="BP489" s="3" t="str">
        <f t="shared" si="302"/>
        <v>FV&lt;$10K</v>
      </c>
      <c r="BQ489" t="s">
        <v>6650</v>
      </c>
      <c r="BR489" s="3" t="str">
        <f t="shared" si="303"/>
        <v>No, &lt; $20K Lien</v>
      </c>
      <c r="BS489" s="3" t="str">
        <f t="shared" si="304"/>
        <v>No, Lien &lt; $20K</v>
      </c>
      <c r="BT489" t="s">
        <v>6650</v>
      </c>
      <c r="BU489" s="3" t="str">
        <f t="shared" si="305"/>
        <v>No</v>
      </c>
      <c r="BV489" s="3" t="str">
        <f t="shared" si="306"/>
        <v>No</v>
      </c>
      <c r="BW489" s="3">
        <f t="shared" si="307"/>
        <v>1</v>
      </c>
      <c r="BX489" s="3" t="str">
        <f t="shared" si="308"/>
        <v>No</v>
      </c>
      <c r="BY489" s="3">
        <f t="shared" si="309"/>
        <v>18316</v>
      </c>
      <c r="BZ489">
        <v>1</v>
      </c>
      <c r="CA489" s="3">
        <f t="shared" si="310"/>
        <v>18316</v>
      </c>
      <c r="CC489" s="3">
        <f t="shared" si="311"/>
        <v>0</v>
      </c>
      <c r="CD489" s="3">
        <f t="shared" si="312"/>
        <v>0</v>
      </c>
      <c r="CE489" s="3" t="str">
        <f t="shared" si="313"/>
        <v/>
      </c>
      <c r="CF489" s="3" t="e">
        <f>HLOOKUP(CE489,'Valuation Data'!$D$2:$K$5,4,FALSE)</f>
        <v>#N/A</v>
      </c>
      <c r="CG489" s="3">
        <f t="shared" si="314"/>
        <v>18316</v>
      </c>
      <c r="CH489" s="3" t="str">
        <f t="shared" si="315"/>
        <v>No</v>
      </c>
      <c r="CI489" s="3" t="str">
        <f>VLOOKUP(R489,'Use Codes &amp; County Type'!A:D,4,FALSE)</f>
        <v>R</v>
      </c>
      <c r="CJ489" s="3" t="str">
        <f t="shared" si="316"/>
        <v>No</v>
      </c>
      <c r="CK489" s="3" t="str">
        <f t="shared" si="317"/>
        <v>No</v>
      </c>
      <c r="CL489" s="3">
        <f t="shared" si="318"/>
        <v>0.35</v>
      </c>
      <c r="CM489" s="3">
        <f t="shared" si="319"/>
        <v>6410.5999999999995</v>
      </c>
      <c r="CN489" s="3">
        <f t="shared" si="320"/>
        <v>1543.1</v>
      </c>
      <c r="CO489" s="3">
        <f t="shared" si="321"/>
        <v>4867.5</v>
      </c>
      <c r="CP489" s="3">
        <f t="shared" si="322"/>
        <v>8.4248744267307274E-2</v>
      </c>
      <c r="CR489" s="3" t="str">
        <f t="shared" si="323"/>
        <v>No</v>
      </c>
      <c r="CV489" s="3" t="str">
        <f t="shared" si="324"/>
        <v>FMV&lt;$30K</v>
      </c>
      <c r="CW489" s="3">
        <f t="shared" si="325"/>
        <v>488</v>
      </c>
      <c r="CX489" s="3">
        <f t="shared" si="326"/>
        <v>308.62</v>
      </c>
      <c r="CY489" s="3" t="str">
        <f t="shared" si="327"/>
        <v>Ok</v>
      </c>
      <c r="CZ489">
        <v>0</v>
      </c>
      <c r="DA489">
        <v>0</v>
      </c>
    </row>
    <row r="490" spans="1:105" x14ac:dyDescent="0.25">
      <c r="A490">
        <v>489</v>
      </c>
      <c r="B490" t="s">
        <v>3</v>
      </c>
      <c r="C490" t="s">
        <v>598</v>
      </c>
      <c r="D490">
        <v>571.09</v>
      </c>
      <c r="E490">
        <v>2017</v>
      </c>
      <c r="F490">
        <v>571.09</v>
      </c>
      <c r="G490">
        <v>571.09</v>
      </c>
      <c r="H490" s="3">
        <f t="shared" si="287"/>
        <v>0</v>
      </c>
      <c r="I490">
        <v>37054</v>
      </c>
      <c r="J490" t="s">
        <v>2730</v>
      </c>
      <c r="K490" t="s">
        <v>2738</v>
      </c>
      <c r="L490">
        <v>32046</v>
      </c>
      <c r="M490" t="s">
        <v>3095</v>
      </c>
      <c r="N490" t="s">
        <v>4753</v>
      </c>
      <c r="O490">
        <v>-81.926532785458903</v>
      </c>
      <c r="P490">
        <v>30.690826281165599</v>
      </c>
      <c r="Q490" t="s">
        <v>5110</v>
      </c>
      <c r="R490">
        <v>1</v>
      </c>
      <c r="S490" t="s">
        <v>6539</v>
      </c>
      <c r="T490">
        <v>1001</v>
      </c>
      <c r="U490" t="s">
        <v>6582</v>
      </c>
      <c r="V490">
        <v>2017</v>
      </c>
      <c r="W490">
        <v>72632</v>
      </c>
      <c r="X490">
        <v>2017</v>
      </c>
      <c r="Y490">
        <v>109028</v>
      </c>
      <c r="Z490">
        <v>498.47</v>
      </c>
      <c r="AA490" s="3">
        <f t="shared" si="288"/>
        <v>0.87283965749706705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 s="3" t="str">
        <f t="shared" si="289"/>
        <v>No</v>
      </c>
      <c r="AQ490" s="3" t="str">
        <f t="shared" si="290"/>
        <v>No</v>
      </c>
      <c r="AR490" s="3" t="str">
        <f t="shared" si="291"/>
        <v>No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 t="s">
        <v>6634</v>
      </c>
      <c r="AZ490">
        <v>0</v>
      </c>
      <c r="BA490">
        <v>0</v>
      </c>
      <c r="BB490" t="s">
        <v>6617</v>
      </c>
      <c r="BC490">
        <v>0</v>
      </c>
      <c r="BD490" s="4" t="str">
        <f t="shared" si="292"/>
        <v>No</v>
      </c>
      <c r="BE490" t="s">
        <v>6640</v>
      </c>
      <c r="BF490" s="3" t="str">
        <f t="shared" si="293"/>
        <v>No</v>
      </c>
      <c r="BG490" t="s">
        <v>6645</v>
      </c>
      <c r="BH490" s="3" t="str">
        <f t="shared" si="294"/>
        <v>37054 FOURTH ST W</v>
      </c>
      <c r="BI490" s="3" t="str">
        <f t="shared" si="295"/>
        <v>Hilliard</v>
      </c>
      <c r="BJ490" s="3" t="str">
        <f t="shared" si="296"/>
        <v>Florida</v>
      </c>
      <c r="BK490" s="3">
        <f t="shared" si="297"/>
        <v>32046</v>
      </c>
      <c r="BL490" s="3" t="str">
        <f t="shared" si="298"/>
        <v>37054 FOURTH ST W HILLIARD FL 32046</v>
      </c>
      <c r="BM490" s="3" t="str">
        <f t="shared" si="299"/>
        <v/>
      </c>
      <c r="BN490" s="3" t="str">
        <f t="shared" si="300"/>
        <v>Pass</v>
      </c>
      <c r="BO490" s="3" t="str">
        <f t="shared" si="301"/>
        <v>No</v>
      </c>
      <c r="BP490" s="3" t="str">
        <f t="shared" si="302"/>
        <v>FV&lt;$10K</v>
      </c>
      <c r="BQ490" t="s">
        <v>6650</v>
      </c>
      <c r="BR490" s="3" t="str">
        <f t="shared" si="303"/>
        <v>No, &lt; $20K Lien</v>
      </c>
      <c r="BS490" s="3" t="str">
        <f t="shared" si="304"/>
        <v>No, Lien &lt; $20K</v>
      </c>
      <c r="BT490" t="s">
        <v>6650</v>
      </c>
      <c r="BU490" s="3" t="str">
        <f t="shared" si="305"/>
        <v>No</v>
      </c>
      <c r="BV490" s="3" t="str">
        <f t="shared" si="306"/>
        <v>No</v>
      </c>
      <c r="BW490" s="3">
        <f t="shared" si="307"/>
        <v>0</v>
      </c>
      <c r="BX490" s="3" t="str">
        <f t="shared" si="308"/>
        <v>No</v>
      </c>
      <c r="BY490" s="3">
        <f t="shared" si="309"/>
        <v>72632</v>
      </c>
      <c r="BZ490">
        <v>1</v>
      </c>
      <c r="CA490" s="3">
        <f t="shared" si="310"/>
        <v>72632</v>
      </c>
      <c r="CC490" s="3">
        <f t="shared" si="311"/>
        <v>0</v>
      </c>
      <c r="CD490" s="3">
        <f t="shared" si="312"/>
        <v>0</v>
      </c>
      <c r="CE490" s="3" t="str">
        <f t="shared" si="313"/>
        <v/>
      </c>
      <c r="CF490" s="3" t="e">
        <f>HLOOKUP(CE490,'Valuation Data'!$D$2:$K$5,4,FALSE)</f>
        <v>#N/A</v>
      </c>
      <c r="CG490" s="3">
        <f t="shared" si="314"/>
        <v>72632</v>
      </c>
      <c r="CH490" s="3" t="str">
        <f t="shared" si="315"/>
        <v>No</v>
      </c>
      <c r="CI490" s="3" t="str">
        <f>VLOOKUP(R490,'Use Codes &amp; County Type'!A:D,4,FALSE)</f>
        <v>S</v>
      </c>
      <c r="CJ490" s="3" t="str">
        <f t="shared" si="316"/>
        <v>No</v>
      </c>
      <c r="CK490" s="3" t="str">
        <f t="shared" si="317"/>
        <v>Yes</v>
      </c>
      <c r="CL490" s="3">
        <f t="shared" si="318"/>
        <v>0.67</v>
      </c>
      <c r="CM490" s="3">
        <f t="shared" si="319"/>
        <v>48663.44</v>
      </c>
      <c r="CN490" s="3">
        <f t="shared" si="320"/>
        <v>2284.36</v>
      </c>
      <c r="CO490" s="3">
        <f t="shared" si="321"/>
        <v>46379.08</v>
      </c>
      <c r="CP490" s="3">
        <f t="shared" si="322"/>
        <v>3.1451151007820248E-2</v>
      </c>
      <c r="CR490" s="3" t="str">
        <f t="shared" si="323"/>
        <v>No</v>
      </c>
      <c r="CV490" s="3" t="str">
        <f t="shared" si="324"/>
        <v>*Bid</v>
      </c>
      <c r="CW490" s="3">
        <f t="shared" si="325"/>
        <v>489</v>
      </c>
      <c r="CX490" s="3">
        <f t="shared" si="326"/>
        <v>571.09</v>
      </c>
      <c r="CY490" s="3" t="str">
        <f t="shared" si="327"/>
        <v>Ok</v>
      </c>
      <c r="CZ490">
        <v>0</v>
      </c>
      <c r="DA490">
        <v>0</v>
      </c>
    </row>
    <row r="491" spans="1:105" x14ac:dyDescent="0.25">
      <c r="A491">
        <v>490</v>
      </c>
      <c r="B491" t="s">
        <v>3</v>
      </c>
      <c r="C491" t="s">
        <v>599</v>
      </c>
      <c r="D491">
        <v>950.19</v>
      </c>
      <c r="E491">
        <v>2017</v>
      </c>
      <c r="F491">
        <v>950.19</v>
      </c>
      <c r="G491">
        <v>950.19</v>
      </c>
      <c r="H491" s="3">
        <f t="shared" si="287"/>
        <v>0</v>
      </c>
      <c r="J491" t="s">
        <v>2730</v>
      </c>
      <c r="K491" t="s">
        <v>2738</v>
      </c>
      <c r="L491">
        <v>32046</v>
      </c>
      <c r="M491" t="s">
        <v>3096</v>
      </c>
      <c r="N491" t="s">
        <v>4753</v>
      </c>
      <c r="O491">
        <v>-81.927823165245101</v>
      </c>
      <c r="P491">
        <v>30.6918357697514</v>
      </c>
      <c r="Q491" t="s">
        <v>5128</v>
      </c>
      <c r="R491">
        <v>0</v>
      </c>
      <c r="S491" t="s">
        <v>6538</v>
      </c>
      <c r="T491">
        <v>8001</v>
      </c>
      <c r="U491" t="s">
        <v>6581</v>
      </c>
      <c r="V491">
        <v>2017</v>
      </c>
      <c r="W491">
        <v>54021</v>
      </c>
      <c r="X491">
        <v>2017</v>
      </c>
      <c r="Y491">
        <v>68355</v>
      </c>
      <c r="Z491">
        <v>849</v>
      </c>
      <c r="AA491" s="3">
        <f t="shared" si="288"/>
        <v>0.89350550942443085</v>
      </c>
      <c r="AC491" t="s">
        <v>6616</v>
      </c>
      <c r="AG491" t="s">
        <v>6616</v>
      </c>
      <c r="AH491" t="s">
        <v>6616</v>
      </c>
      <c r="AI491" t="s">
        <v>6618</v>
      </c>
      <c r="AJ491" t="s">
        <v>6618</v>
      </c>
      <c r="AK491" t="s">
        <v>6618</v>
      </c>
      <c r="AL491">
        <v>0</v>
      </c>
      <c r="AM491">
        <v>0</v>
      </c>
      <c r="AN491">
        <v>0</v>
      </c>
      <c r="AO491">
        <v>0</v>
      </c>
      <c r="AP491" s="3" t="str">
        <f t="shared" si="289"/>
        <v>No</v>
      </c>
      <c r="AQ491" s="3" t="str">
        <f t="shared" si="290"/>
        <v>No</v>
      </c>
      <c r="AR491" s="3" t="str">
        <f t="shared" si="291"/>
        <v>No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 t="s">
        <v>6634</v>
      </c>
      <c r="AZ491" t="s">
        <v>6638</v>
      </c>
      <c r="BA491">
        <v>0</v>
      </c>
      <c r="BB491" t="s">
        <v>6616</v>
      </c>
      <c r="BC491" t="s">
        <v>6616</v>
      </c>
      <c r="BD491" s="4" t="str">
        <f t="shared" si="292"/>
        <v>No</v>
      </c>
      <c r="BE491" t="s">
        <v>6640</v>
      </c>
      <c r="BF491" s="3" t="str">
        <f t="shared" si="293"/>
        <v>No</v>
      </c>
      <c r="BG491" t="s">
        <v>6645</v>
      </c>
      <c r="BH491" s="3" t="str">
        <f t="shared" si="294"/>
        <v>OAK ST</v>
      </c>
      <c r="BI491" s="3" t="str">
        <f t="shared" si="295"/>
        <v>Hilliard</v>
      </c>
      <c r="BJ491" s="3" t="str">
        <f t="shared" si="296"/>
        <v>Florida</v>
      </c>
      <c r="BK491" s="3">
        <f t="shared" si="297"/>
        <v>32046</v>
      </c>
      <c r="BL491" s="3" t="str">
        <f t="shared" si="298"/>
        <v>OAK ST HILLIARD FL 32046</v>
      </c>
      <c r="BM491" s="3" t="str">
        <f t="shared" si="299"/>
        <v/>
      </c>
      <c r="BN491" s="3" t="str">
        <f t="shared" si="300"/>
        <v>Pass</v>
      </c>
      <c r="BO491" s="3" t="str">
        <f t="shared" si="301"/>
        <v>No</v>
      </c>
      <c r="BP491" s="3" t="str">
        <f t="shared" si="302"/>
        <v>FV&lt;$10K</v>
      </c>
      <c r="BQ491" t="s">
        <v>6650</v>
      </c>
      <c r="BR491" s="3" t="str">
        <f t="shared" si="303"/>
        <v>No, &lt; $20K Lien</v>
      </c>
      <c r="BS491" s="3" t="str">
        <f t="shared" si="304"/>
        <v>No, Lien &lt; $20K</v>
      </c>
      <c r="BT491" t="s">
        <v>6650</v>
      </c>
      <c r="BU491" s="3" t="str">
        <f t="shared" si="305"/>
        <v>No</v>
      </c>
      <c r="BV491" s="3" t="str">
        <f t="shared" si="306"/>
        <v>No</v>
      </c>
      <c r="BW491" s="3">
        <f t="shared" si="307"/>
        <v>0</v>
      </c>
      <c r="BX491" s="3" t="str">
        <f t="shared" si="308"/>
        <v>No</v>
      </c>
      <c r="BY491" s="3">
        <f t="shared" si="309"/>
        <v>54021</v>
      </c>
      <c r="BZ491">
        <v>1</v>
      </c>
      <c r="CA491" s="3">
        <f t="shared" si="310"/>
        <v>54021</v>
      </c>
      <c r="CC491" s="3">
        <f t="shared" si="311"/>
        <v>0</v>
      </c>
      <c r="CD491" s="3">
        <f t="shared" si="312"/>
        <v>0</v>
      </c>
      <c r="CE491" s="3" t="str">
        <f t="shared" si="313"/>
        <v/>
      </c>
      <c r="CF491" s="3" t="e">
        <f>HLOOKUP(CE491,'Valuation Data'!$D$2:$K$5,4,FALSE)</f>
        <v>#N/A</v>
      </c>
      <c r="CG491" s="3">
        <f t="shared" si="314"/>
        <v>54021</v>
      </c>
      <c r="CH491" s="3" t="str">
        <f t="shared" si="315"/>
        <v>No</v>
      </c>
      <c r="CI491" s="3" t="str">
        <f>VLOOKUP(R491,'Use Codes &amp; County Type'!A:D,4,FALSE)</f>
        <v>V</v>
      </c>
      <c r="CJ491" s="3" t="str">
        <f t="shared" si="316"/>
        <v>Yes</v>
      </c>
      <c r="CK491" s="3" t="str">
        <f t="shared" si="317"/>
        <v>No</v>
      </c>
      <c r="CL491" s="3">
        <f t="shared" si="318"/>
        <v>0</v>
      </c>
      <c r="CM491" s="3">
        <f t="shared" si="319"/>
        <v>0</v>
      </c>
      <c r="CN491" s="3">
        <f t="shared" si="320"/>
        <v>3800.76</v>
      </c>
      <c r="CO491" s="3">
        <f t="shared" si="321"/>
        <v>-3800.76</v>
      </c>
      <c r="CP491" s="3">
        <f t="shared" si="322"/>
        <v>7.0357083356472491E-2</v>
      </c>
      <c r="CR491" s="3" t="str">
        <f t="shared" si="323"/>
        <v>No</v>
      </c>
      <c r="CV491" s="3" t="str">
        <f t="shared" si="324"/>
        <v>Vacant, No Sales Data</v>
      </c>
      <c r="CW491" s="3">
        <f t="shared" si="325"/>
        <v>490</v>
      </c>
      <c r="CX491" s="3">
        <f t="shared" si="326"/>
        <v>950.19</v>
      </c>
      <c r="CY491" s="3" t="str">
        <f t="shared" si="327"/>
        <v>Ok</v>
      </c>
      <c r="CZ491">
        <v>0</v>
      </c>
      <c r="DA491">
        <v>0</v>
      </c>
    </row>
    <row r="492" spans="1:105" x14ac:dyDescent="0.25">
      <c r="A492">
        <v>491</v>
      </c>
      <c r="B492" t="s">
        <v>3</v>
      </c>
      <c r="C492" t="s">
        <v>600</v>
      </c>
      <c r="D492">
        <v>1066.5</v>
      </c>
      <c r="E492">
        <v>2017</v>
      </c>
      <c r="F492">
        <v>1066.5</v>
      </c>
      <c r="G492">
        <v>1066.5</v>
      </c>
      <c r="H492" s="3">
        <f t="shared" si="287"/>
        <v>0</v>
      </c>
      <c r="I492">
        <v>37092</v>
      </c>
      <c r="J492" t="s">
        <v>2730</v>
      </c>
      <c r="K492" t="s">
        <v>2738</v>
      </c>
      <c r="L492">
        <v>32046</v>
      </c>
      <c r="M492" t="s">
        <v>3097</v>
      </c>
      <c r="N492" t="s">
        <v>4753</v>
      </c>
      <c r="O492">
        <v>-81.923738319384299</v>
      </c>
      <c r="P492">
        <v>30.686840977465401</v>
      </c>
      <c r="Q492" t="s">
        <v>5129</v>
      </c>
      <c r="R492">
        <v>1</v>
      </c>
      <c r="S492" t="s">
        <v>6539</v>
      </c>
      <c r="T492">
        <v>1001</v>
      </c>
      <c r="U492" t="s">
        <v>6582</v>
      </c>
      <c r="V492">
        <v>2017</v>
      </c>
      <c r="W492">
        <v>68494</v>
      </c>
      <c r="X492">
        <v>2017</v>
      </c>
      <c r="Y492">
        <v>68494</v>
      </c>
      <c r="Z492">
        <v>956.54</v>
      </c>
      <c r="AA492" s="3">
        <f t="shared" si="288"/>
        <v>0.89689639006094701</v>
      </c>
      <c r="AB492" t="s">
        <v>6616</v>
      </c>
      <c r="AC492" t="s">
        <v>6616</v>
      </c>
      <c r="AD492" t="s">
        <v>6616</v>
      </c>
      <c r="AF492" t="s">
        <v>6616</v>
      </c>
      <c r="AG492" t="s">
        <v>6616</v>
      </c>
      <c r="AH492" t="s">
        <v>6616</v>
      </c>
      <c r="AI492" t="s">
        <v>6618</v>
      </c>
      <c r="AJ492" t="s">
        <v>6618</v>
      </c>
      <c r="AK492" t="s">
        <v>6618</v>
      </c>
      <c r="AL492" t="s">
        <v>6618</v>
      </c>
      <c r="AM492" t="s">
        <v>6618</v>
      </c>
      <c r="AN492" t="s">
        <v>6618</v>
      </c>
      <c r="AO492" t="s">
        <v>6618</v>
      </c>
      <c r="AP492" s="3" t="str">
        <f t="shared" si="289"/>
        <v>No</v>
      </c>
      <c r="AQ492" s="3" t="str">
        <f t="shared" si="290"/>
        <v>No</v>
      </c>
      <c r="AR492" s="3" t="str">
        <f t="shared" si="291"/>
        <v>No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1</v>
      </c>
      <c r="AY492" t="s">
        <v>6634</v>
      </c>
      <c r="AZ492" t="s">
        <v>6638</v>
      </c>
      <c r="BA492">
        <v>0</v>
      </c>
      <c r="BB492" t="s">
        <v>6616</v>
      </c>
      <c r="BC492" t="s">
        <v>6617</v>
      </c>
      <c r="BD492" s="4" t="str">
        <f t="shared" si="292"/>
        <v>No</v>
      </c>
      <c r="BE492" t="s">
        <v>6640</v>
      </c>
      <c r="BF492" s="3" t="str">
        <f t="shared" si="293"/>
        <v>No</v>
      </c>
      <c r="BG492" t="s">
        <v>6645</v>
      </c>
      <c r="BH492" s="3" t="str">
        <f t="shared" si="294"/>
        <v>37092 NEW OAK ST</v>
      </c>
      <c r="BI492" s="3" t="str">
        <f t="shared" si="295"/>
        <v>Hilliard</v>
      </c>
      <c r="BJ492" s="3" t="str">
        <f t="shared" si="296"/>
        <v>Florida</v>
      </c>
      <c r="BK492" s="3">
        <f t="shared" si="297"/>
        <v>32046</v>
      </c>
      <c r="BL492" s="3" t="str">
        <f t="shared" si="298"/>
        <v>37092 NEW OAK ST HILLIARD FL 32046</v>
      </c>
      <c r="BM492" s="3" t="str">
        <f t="shared" si="299"/>
        <v/>
      </c>
      <c r="BN492" s="3" t="str">
        <f t="shared" si="300"/>
        <v>Pass</v>
      </c>
      <c r="BO492" s="3" t="str">
        <f t="shared" si="301"/>
        <v>Yes</v>
      </c>
      <c r="BP492" s="3" t="str">
        <f t="shared" si="302"/>
        <v>FV&lt;$10K</v>
      </c>
      <c r="BQ492" t="s">
        <v>6650</v>
      </c>
      <c r="BR492" s="3" t="str">
        <f t="shared" si="303"/>
        <v>No, &lt; $20K Lien</v>
      </c>
      <c r="BS492" s="3" t="str">
        <f t="shared" si="304"/>
        <v>No, Lien &lt; $20K</v>
      </c>
      <c r="BT492" t="s">
        <v>6650</v>
      </c>
      <c r="BU492" s="3" t="str">
        <f t="shared" si="305"/>
        <v>No</v>
      </c>
      <c r="BV492" s="3" t="str">
        <f t="shared" si="306"/>
        <v>No</v>
      </c>
      <c r="BW492" s="3">
        <f t="shared" si="307"/>
        <v>0</v>
      </c>
      <c r="BX492" s="3" t="str">
        <f t="shared" si="308"/>
        <v>No</v>
      </c>
      <c r="BY492" s="3">
        <f t="shared" si="309"/>
        <v>68494</v>
      </c>
      <c r="BZ492">
        <v>1</v>
      </c>
      <c r="CA492" s="3">
        <f t="shared" si="310"/>
        <v>68494</v>
      </c>
      <c r="CC492" s="3">
        <f t="shared" si="311"/>
        <v>0</v>
      </c>
      <c r="CD492" s="3">
        <f t="shared" si="312"/>
        <v>0</v>
      </c>
      <c r="CE492" s="3" t="str">
        <f t="shared" si="313"/>
        <v/>
      </c>
      <c r="CF492" s="3" t="e">
        <f>HLOOKUP(CE492,'Valuation Data'!$D$2:$K$5,4,FALSE)</f>
        <v>#N/A</v>
      </c>
      <c r="CG492" s="3">
        <f t="shared" si="314"/>
        <v>68494</v>
      </c>
      <c r="CH492" s="3" t="str">
        <f t="shared" si="315"/>
        <v>No</v>
      </c>
      <c r="CI492" s="3" t="str">
        <f>VLOOKUP(R492,'Use Codes &amp; County Type'!A:D,4,FALSE)</f>
        <v>S</v>
      </c>
      <c r="CJ492" s="3" t="str">
        <f t="shared" si="316"/>
        <v>No</v>
      </c>
      <c r="CK492" s="3" t="str">
        <f t="shared" si="317"/>
        <v>No</v>
      </c>
      <c r="CL492" s="3">
        <f t="shared" si="318"/>
        <v>0.35</v>
      </c>
      <c r="CM492" s="3">
        <f t="shared" si="319"/>
        <v>23972.899999999998</v>
      </c>
      <c r="CN492" s="3">
        <f t="shared" si="320"/>
        <v>4266</v>
      </c>
      <c r="CO492" s="3">
        <f t="shared" si="321"/>
        <v>19706.899999999998</v>
      </c>
      <c r="CP492" s="3">
        <f t="shared" si="322"/>
        <v>6.228282769293661E-2</v>
      </c>
      <c r="CR492" s="3" t="str">
        <f t="shared" si="323"/>
        <v>No</v>
      </c>
      <c r="CV492" s="3" t="str">
        <f t="shared" si="324"/>
        <v>*Bid</v>
      </c>
      <c r="CW492" s="3">
        <f t="shared" si="325"/>
        <v>491</v>
      </c>
      <c r="CX492" s="3">
        <f t="shared" si="326"/>
        <v>1066.5</v>
      </c>
      <c r="CY492" s="3" t="str">
        <f t="shared" si="327"/>
        <v>Ok</v>
      </c>
      <c r="CZ492">
        <v>0</v>
      </c>
      <c r="DA492">
        <v>0</v>
      </c>
    </row>
    <row r="493" spans="1:105" x14ac:dyDescent="0.25">
      <c r="A493">
        <v>492</v>
      </c>
      <c r="B493" t="s">
        <v>3</v>
      </c>
      <c r="C493" t="s">
        <v>601</v>
      </c>
      <c r="D493">
        <v>684.79</v>
      </c>
      <c r="E493">
        <v>2017</v>
      </c>
      <c r="F493">
        <v>684.79</v>
      </c>
      <c r="G493">
        <v>684.79</v>
      </c>
      <c r="H493" s="3">
        <f t="shared" si="287"/>
        <v>0</v>
      </c>
      <c r="I493">
        <v>37055</v>
      </c>
      <c r="J493" t="s">
        <v>2730</v>
      </c>
      <c r="K493" t="s">
        <v>2738</v>
      </c>
      <c r="L493">
        <v>32046</v>
      </c>
      <c r="M493" t="s">
        <v>3098</v>
      </c>
      <c r="N493" t="s">
        <v>4753</v>
      </c>
      <c r="O493">
        <v>-81.923362955939197</v>
      </c>
      <c r="P493">
        <v>30.685999948593899</v>
      </c>
      <c r="Q493" t="s">
        <v>5130</v>
      </c>
      <c r="R493">
        <v>1</v>
      </c>
      <c r="S493" t="s">
        <v>6539</v>
      </c>
      <c r="T493">
        <v>1001</v>
      </c>
      <c r="U493" t="s">
        <v>6582</v>
      </c>
      <c r="V493">
        <v>2017</v>
      </c>
      <c r="W493">
        <v>63388</v>
      </c>
      <c r="X493">
        <v>2017</v>
      </c>
      <c r="Y493">
        <v>65485</v>
      </c>
      <c r="Z493">
        <v>603.59</v>
      </c>
      <c r="AA493" s="3">
        <f t="shared" si="288"/>
        <v>0.881423502095533</v>
      </c>
      <c r="AB493" t="s">
        <v>6616</v>
      </c>
      <c r="AC493" t="s">
        <v>6616</v>
      </c>
      <c r="AD493" t="s">
        <v>6616</v>
      </c>
      <c r="AE493" t="s">
        <v>6616</v>
      </c>
      <c r="AF493" t="s">
        <v>6616</v>
      </c>
      <c r="AG493" t="s">
        <v>6616</v>
      </c>
      <c r="AI493" t="s">
        <v>6618</v>
      </c>
      <c r="AJ493" t="s">
        <v>6618</v>
      </c>
      <c r="AK493" t="s">
        <v>6618</v>
      </c>
      <c r="AL493" t="s">
        <v>6618</v>
      </c>
      <c r="AM493" t="s">
        <v>6618</v>
      </c>
      <c r="AN493" t="s">
        <v>6618</v>
      </c>
      <c r="AO493" t="s">
        <v>6618</v>
      </c>
      <c r="AP493" s="3" t="str">
        <f t="shared" si="289"/>
        <v>No</v>
      </c>
      <c r="AQ493" s="3" t="str">
        <f t="shared" si="290"/>
        <v>No</v>
      </c>
      <c r="AR493" s="3" t="str">
        <f t="shared" si="291"/>
        <v>No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 t="s">
        <v>6634</v>
      </c>
      <c r="AZ493" t="s">
        <v>6638</v>
      </c>
      <c r="BA493">
        <v>1</v>
      </c>
      <c r="BB493" t="s">
        <v>6617</v>
      </c>
      <c r="BC493" t="s">
        <v>6616</v>
      </c>
      <c r="BD493" s="4" t="str">
        <f t="shared" si="292"/>
        <v>No</v>
      </c>
      <c r="BE493" t="s">
        <v>6640</v>
      </c>
      <c r="BF493" s="3" t="str">
        <f t="shared" si="293"/>
        <v>No</v>
      </c>
      <c r="BG493" t="s">
        <v>6645</v>
      </c>
      <c r="BH493" s="3" t="str">
        <f t="shared" si="294"/>
        <v>37055 FIRST ST W</v>
      </c>
      <c r="BI493" s="3" t="str">
        <f t="shared" si="295"/>
        <v>Hilliard</v>
      </c>
      <c r="BJ493" s="3" t="str">
        <f t="shared" si="296"/>
        <v>Florida</v>
      </c>
      <c r="BK493" s="3">
        <f t="shared" si="297"/>
        <v>32046</v>
      </c>
      <c r="BL493" s="3" t="str">
        <f t="shared" si="298"/>
        <v>37055 FIRST ST W HILLIARD FL 32046</v>
      </c>
      <c r="BM493" s="3" t="str">
        <f t="shared" si="299"/>
        <v/>
      </c>
      <c r="BN493" s="3" t="str">
        <f t="shared" si="300"/>
        <v>Pass</v>
      </c>
      <c r="BO493" s="3" t="str">
        <f t="shared" si="301"/>
        <v>No</v>
      </c>
      <c r="BP493" s="3" t="str">
        <f t="shared" si="302"/>
        <v>FV&lt;$10K</v>
      </c>
      <c r="BQ493" t="s">
        <v>6650</v>
      </c>
      <c r="BR493" s="3" t="str">
        <f t="shared" si="303"/>
        <v>No, &lt; $20K Lien</v>
      </c>
      <c r="BS493" s="3" t="str">
        <f t="shared" si="304"/>
        <v>No, Lien &lt; $20K</v>
      </c>
      <c r="BT493" t="s">
        <v>6650</v>
      </c>
      <c r="BU493" s="3" t="str">
        <f t="shared" si="305"/>
        <v>No</v>
      </c>
      <c r="BV493" s="3" t="str">
        <f t="shared" si="306"/>
        <v>No</v>
      </c>
      <c r="BW493" s="3">
        <f t="shared" si="307"/>
        <v>1</v>
      </c>
      <c r="BX493" s="3" t="str">
        <f t="shared" si="308"/>
        <v>No</v>
      </c>
      <c r="BY493" s="3">
        <f t="shared" si="309"/>
        <v>63388</v>
      </c>
      <c r="BZ493">
        <v>1</v>
      </c>
      <c r="CA493" s="3">
        <f t="shared" si="310"/>
        <v>63388</v>
      </c>
      <c r="CC493" s="3">
        <f t="shared" si="311"/>
        <v>0</v>
      </c>
      <c r="CD493" s="3">
        <f t="shared" si="312"/>
        <v>0</v>
      </c>
      <c r="CE493" s="3" t="str">
        <f t="shared" si="313"/>
        <v/>
      </c>
      <c r="CF493" s="3" t="e">
        <f>HLOOKUP(CE493,'Valuation Data'!$D$2:$K$5,4,FALSE)</f>
        <v>#N/A</v>
      </c>
      <c r="CG493" s="3">
        <f t="shared" si="314"/>
        <v>63388</v>
      </c>
      <c r="CH493" s="3" t="str">
        <f t="shared" si="315"/>
        <v>No</v>
      </c>
      <c r="CI493" s="3" t="str">
        <f>VLOOKUP(R493,'Use Codes &amp; County Type'!A:D,4,FALSE)</f>
        <v>S</v>
      </c>
      <c r="CJ493" s="3" t="str">
        <f t="shared" si="316"/>
        <v>No</v>
      </c>
      <c r="CK493" s="3" t="str">
        <f t="shared" si="317"/>
        <v>Yes</v>
      </c>
      <c r="CL493" s="3">
        <f t="shared" si="318"/>
        <v>0.67</v>
      </c>
      <c r="CM493" s="3">
        <f t="shared" si="319"/>
        <v>42469.96</v>
      </c>
      <c r="CN493" s="3">
        <f t="shared" si="320"/>
        <v>3423.95</v>
      </c>
      <c r="CO493" s="3">
        <f t="shared" si="321"/>
        <v>39046.01</v>
      </c>
      <c r="CP493" s="3">
        <f t="shared" si="322"/>
        <v>5.4015744304915757E-2</v>
      </c>
      <c r="CR493" s="3" t="str">
        <f t="shared" si="323"/>
        <v>No</v>
      </c>
      <c r="CV493" s="3" t="str">
        <f t="shared" si="324"/>
        <v>*Bid</v>
      </c>
      <c r="CW493" s="3">
        <f t="shared" si="325"/>
        <v>492</v>
      </c>
      <c r="CX493" s="3">
        <f t="shared" si="326"/>
        <v>684.79</v>
      </c>
      <c r="CY493" s="3" t="str">
        <f t="shared" si="327"/>
        <v>Ok</v>
      </c>
      <c r="CZ493">
        <v>0</v>
      </c>
      <c r="DA493">
        <v>0</v>
      </c>
    </row>
    <row r="494" spans="1:105" x14ac:dyDescent="0.25">
      <c r="A494">
        <v>493</v>
      </c>
      <c r="B494" t="s">
        <v>3</v>
      </c>
      <c r="C494" t="s">
        <v>602</v>
      </c>
      <c r="D494">
        <v>41.44</v>
      </c>
      <c r="E494">
        <v>2017</v>
      </c>
      <c r="F494">
        <v>41.44</v>
      </c>
      <c r="G494">
        <v>41.44</v>
      </c>
      <c r="H494" s="3">
        <f t="shared" si="287"/>
        <v>0</v>
      </c>
      <c r="J494" t="s">
        <v>2730</v>
      </c>
      <c r="K494" t="s">
        <v>2738</v>
      </c>
      <c r="L494">
        <v>32046</v>
      </c>
      <c r="M494" t="s">
        <v>3055</v>
      </c>
      <c r="N494" t="s">
        <v>4753</v>
      </c>
      <c r="O494">
        <v>-81.938814905513993</v>
      </c>
      <c r="P494">
        <v>30.691831690130002</v>
      </c>
      <c r="Q494" t="s">
        <v>5131</v>
      </c>
      <c r="R494">
        <v>0</v>
      </c>
      <c r="S494" t="s">
        <v>6538</v>
      </c>
      <c r="T494">
        <v>8001</v>
      </c>
      <c r="U494" t="s">
        <v>6581</v>
      </c>
      <c r="V494">
        <v>2017</v>
      </c>
      <c r="W494">
        <v>625</v>
      </c>
      <c r="X494">
        <v>2017</v>
      </c>
      <c r="Y494">
        <v>625</v>
      </c>
      <c r="Z494">
        <v>8.73</v>
      </c>
      <c r="AA494" s="3">
        <f t="shared" si="288"/>
        <v>0.21066602316602318</v>
      </c>
      <c r="AB494" t="s">
        <v>6617</v>
      </c>
      <c r="AC494" t="s">
        <v>6617</v>
      </c>
      <c r="AD494" t="s">
        <v>6617</v>
      </c>
      <c r="AE494" t="s">
        <v>6617</v>
      </c>
      <c r="AF494" t="s">
        <v>6616</v>
      </c>
      <c r="AG494" t="s">
        <v>6616</v>
      </c>
      <c r="AH494" t="s">
        <v>6616</v>
      </c>
      <c r="AI494" t="s">
        <v>6619</v>
      </c>
      <c r="AJ494" t="s">
        <v>6619</v>
      </c>
      <c r="AK494" t="s">
        <v>6619</v>
      </c>
      <c r="AL494" t="s">
        <v>6619</v>
      </c>
      <c r="AM494" t="s">
        <v>6618</v>
      </c>
      <c r="AN494" t="s">
        <v>6618</v>
      </c>
      <c r="AO494" t="s">
        <v>6618</v>
      </c>
      <c r="AP494" s="3" t="str">
        <f t="shared" si="289"/>
        <v>Yes</v>
      </c>
      <c r="AQ494" s="3" t="str">
        <f t="shared" si="290"/>
        <v>Yes</v>
      </c>
      <c r="AR494" s="3" t="str">
        <f t="shared" si="291"/>
        <v>Yes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 t="s">
        <v>6634</v>
      </c>
      <c r="AZ494" t="s">
        <v>6638</v>
      </c>
      <c r="BA494">
        <v>7</v>
      </c>
      <c r="BB494" t="s">
        <v>6616</v>
      </c>
      <c r="BC494" t="s">
        <v>6616</v>
      </c>
      <c r="BD494" s="4" t="str">
        <f t="shared" si="292"/>
        <v>No</v>
      </c>
      <c r="BE494" t="s">
        <v>6640</v>
      </c>
      <c r="BF494" s="3" t="str">
        <f t="shared" si="293"/>
        <v>No</v>
      </c>
      <c r="BG494" t="s">
        <v>6645</v>
      </c>
      <c r="BH494" s="3" t="str">
        <f t="shared" si="294"/>
        <v>EIGHTH AV</v>
      </c>
      <c r="BI494" s="3" t="str">
        <f t="shared" si="295"/>
        <v>Hilliard</v>
      </c>
      <c r="BJ494" s="3" t="str">
        <f t="shared" si="296"/>
        <v>Florida</v>
      </c>
      <c r="BK494" s="3">
        <f t="shared" si="297"/>
        <v>32046</v>
      </c>
      <c r="BL494" s="3" t="str">
        <f t="shared" si="298"/>
        <v>EIGHTH AV HILLIARD FL 32046</v>
      </c>
      <c r="BM494" s="3" t="str">
        <f t="shared" si="299"/>
        <v/>
      </c>
      <c r="BN494" s="3" t="str">
        <f t="shared" si="300"/>
        <v>Lien&lt;$150</v>
      </c>
      <c r="BO494" s="3" t="str">
        <f t="shared" si="301"/>
        <v>No</v>
      </c>
      <c r="BP494" s="3" t="str">
        <f t="shared" si="302"/>
        <v>FV&lt;$10K</v>
      </c>
      <c r="BQ494" t="s">
        <v>6650</v>
      </c>
      <c r="BR494" s="3" t="str">
        <f t="shared" si="303"/>
        <v>No, &lt; $20K Lien</v>
      </c>
      <c r="BS494" s="3" t="str">
        <f t="shared" si="304"/>
        <v>No, Lien &lt; $20K</v>
      </c>
      <c r="BT494" t="s">
        <v>6650</v>
      </c>
      <c r="BU494" s="3" t="str">
        <f t="shared" si="305"/>
        <v>Yes</v>
      </c>
      <c r="BV494" s="3" t="str">
        <f t="shared" si="306"/>
        <v>No</v>
      </c>
      <c r="BW494" s="3">
        <f t="shared" si="307"/>
        <v>7</v>
      </c>
      <c r="BX494" s="3" t="str">
        <f t="shared" si="308"/>
        <v>No</v>
      </c>
      <c r="BY494" s="3">
        <f t="shared" si="309"/>
        <v>625</v>
      </c>
      <c r="BZ494">
        <v>1</v>
      </c>
      <c r="CA494" s="3">
        <f t="shared" si="310"/>
        <v>625</v>
      </c>
      <c r="CC494" s="3">
        <f t="shared" si="311"/>
        <v>0</v>
      </c>
      <c r="CD494" s="3">
        <f t="shared" si="312"/>
        <v>0</v>
      </c>
      <c r="CE494" s="3" t="str">
        <f t="shared" si="313"/>
        <v/>
      </c>
      <c r="CF494" s="3" t="e">
        <f>HLOOKUP(CE494,'Valuation Data'!$D$2:$K$5,4,FALSE)</f>
        <v>#N/A</v>
      </c>
      <c r="CG494" s="3">
        <f t="shared" si="314"/>
        <v>625</v>
      </c>
      <c r="CH494" s="3" t="str">
        <f t="shared" si="315"/>
        <v>No</v>
      </c>
      <c r="CI494" s="3" t="str">
        <f>VLOOKUP(R494,'Use Codes &amp; County Type'!A:D,4,FALSE)</f>
        <v>V</v>
      </c>
      <c r="CJ494" s="3" t="str">
        <f t="shared" si="316"/>
        <v>Yes</v>
      </c>
      <c r="CK494" s="3" t="str">
        <f t="shared" si="317"/>
        <v>No</v>
      </c>
      <c r="CL494" s="3">
        <f t="shared" si="318"/>
        <v>0</v>
      </c>
      <c r="CM494" s="3">
        <f t="shared" si="319"/>
        <v>0</v>
      </c>
      <c r="CN494" s="3">
        <f t="shared" si="320"/>
        <v>455.84</v>
      </c>
      <c r="CO494" s="3">
        <f t="shared" si="321"/>
        <v>-455.84</v>
      </c>
      <c r="CP494" s="3">
        <f t="shared" si="322"/>
        <v>0.72934399999999999</v>
      </c>
      <c r="CR494" s="3" t="str">
        <f t="shared" si="323"/>
        <v>No</v>
      </c>
      <c r="CV494" s="3" t="str">
        <f t="shared" si="324"/>
        <v>Lien&lt;$150</v>
      </c>
      <c r="CW494" s="3">
        <f t="shared" si="325"/>
        <v>493</v>
      </c>
      <c r="CX494" s="3">
        <f t="shared" si="326"/>
        <v>41.44</v>
      </c>
      <c r="CY494" s="3" t="str">
        <f t="shared" si="327"/>
        <v>Ok</v>
      </c>
      <c r="CZ494">
        <v>0</v>
      </c>
      <c r="DA494">
        <v>0</v>
      </c>
    </row>
    <row r="495" spans="1:105" x14ac:dyDescent="0.25">
      <c r="A495">
        <v>494</v>
      </c>
      <c r="B495" t="s">
        <v>3</v>
      </c>
      <c r="C495" t="s">
        <v>603</v>
      </c>
      <c r="D495">
        <v>41.44</v>
      </c>
      <c r="E495">
        <v>2017</v>
      </c>
      <c r="F495">
        <v>41.44</v>
      </c>
      <c r="G495">
        <v>41.44</v>
      </c>
      <c r="H495" s="3">
        <f t="shared" si="287"/>
        <v>0</v>
      </c>
      <c r="J495" t="s">
        <v>2730</v>
      </c>
      <c r="K495" t="s">
        <v>2738</v>
      </c>
      <c r="L495">
        <v>32046</v>
      </c>
      <c r="M495" t="s">
        <v>3055</v>
      </c>
      <c r="N495" t="s">
        <v>4753</v>
      </c>
      <c r="O495">
        <v>-81.929208225552401</v>
      </c>
      <c r="P495">
        <v>30.692165229362299</v>
      </c>
      <c r="Q495" t="s">
        <v>5132</v>
      </c>
      <c r="R495">
        <v>0</v>
      </c>
      <c r="S495" t="s">
        <v>6538</v>
      </c>
      <c r="T495">
        <v>8001</v>
      </c>
      <c r="U495" t="s">
        <v>6581</v>
      </c>
      <c r="V495">
        <v>2017</v>
      </c>
      <c r="W495">
        <v>625</v>
      </c>
      <c r="X495">
        <v>2017</v>
      </c>
      <c r="Y495">
        <v>625</v>
      </c>
      <c r="Z495">
        <v>8.73</v>
      </c>
      <c r="AA495" s="3">
        <f t="shared" si="288"/>
        <v>0.21066602316602318</v>
      </c>
      <c r="AB495" t="s">
        <v>6617</v>
      </c>
      <c r="AC495" t="s">
        <v>6617</v>
      </c>
      <c r="AD495" t="s">
        <v>6617</v>
      </c>
      <c r="AE495" t="s">
        <v>6617</v>
      </c>
      <c r="AF495" t="s">
        <v>6616</v>
      </c>
      <c r="AG495" t="s">
        <v>6616</v>
      </c>
      <c r="AH495" t="s">
        <v>6616</v>
      </c>
      <c r="AI495" t="s">
        <v>6619</v>
      </c>
      <c r="AJ495" t="s">
        <v>6619</v>
      </c>
      <c r="AK495" t="s">
        <v>6619</v>
      </c>
      <c r="AL495" t="s">
        <v>6619</v>
      </c>
      <c r="AM495" t="s">
        <v>6618</v>
      </c>
      <c r="AN495" t="s">
        <v>6618</v>
      </c>
      <c r="AO495" t="s">
        <v>6618</v>
      </c>
      <c r="AP495" s="3" t="str">
        <f t="shared" si="289"/>
        <v>Yes</v>
      </c>
      <c r="AQ495" s="3" t="str">
        <f t="shared" si="290"/>
        <v>Yes</v>
      </c>
      <c r="AR495" s="3" t="str">
        <f t="shared" si="291"/>
        <v>Yes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 t="s">
        <v>6634</v>
      </c>
      <c r="AZ495" t="s">
        <v>6638</v>
      </c>
      <c r="BA495">
        <v>7</v>
      </c>
      <c r="BB495" t="s">
        <v>6616</v>
      </c>
      <c r="BC495" t="s">
        <v>6616</v>
      </c>
      <c r="BD495" s="4" t="str">
        <f t="shared" si="292"/>
        <v>No</v>
      </c>
      <c r="BE495" t="s">
        <v>6640</v>
      </c>
      <c r="BF495" s="3" t="str">
        <f t="shared" si="293"/>
        <v>No</v>
      </c>
      <c r="BG495" t="s">
        <v>6645</v>
      </c>
      <c r="BH495" s="3" t="str">
        <f t="shared" si="294"/>
        <v>EIGHTH AV</v>
      </c>
      <c r="BI495" s="3" t="str">
        <f t="shared" si="295"/>
        <v>Hilliard</v>
      </c>
      <c r="BJ495" s="3" t="str">
        <f t="shared" si="296"/>
        <v>Florida</v>
      </c>
      <c r="BK495" s="3">
        <f t="shared" si="297"/>
        <v>32046</v>
      </c>
      <c r="BL495" s="3" t="str">
        <f t="shared" si="298"/>
        <v>EIGHTH AV HILLIARD FL 32046</v>
      </c>
      <c r="BM495" s="3" t="str">
        <f t="shared" si="299"/>
        <v/>
      </c>
      <c r="BN495" s="3" t="str">
        <f t="shared" si="300"/>
        <v>Lien&lt;$150</v>
      </c>
      <c r="BO495" s="3" t="str">
        <f t="shared" si="301"/>
        <v>No</v>
      </c>
      <c r="BP495" s="3" t="str">
        <f t="shared" si="302"/>
        <v>FV&lt;$10K</v>
      </c>
      <c r="BQ495" t="s">
        <v>6650</v>
      </c>
      <c r="BR495" s="3" t="str">
        <f t="shared" si="303"/>
        <v>No, &lt; $20K Lien</v>
      </c>
      <c r="BS495" s="3" t="str">
        <f t="shared" si="304"/>
        <v>No, Lien &lt; $20K</v>
      </c>
      <c r="BT495" t="s">
        <v>6650</v>
      </c>
      <c r="BU495" s="3" t="str">
        <f t="shared" si="305"/>
        <v>Yes</v>
      </c>
      <c r="BV495" s="3" t="str">
        <f t="shared" si="306"/>
        <v>No</v>
      </c>
      <c r="BW495" s="3">
        <f t="shared" si="307"/>
        <v>7</v>
      </c>
      <c r="BX495" s="3" t="str">
        <f t="shared" si="308"/>
        <v>No</v>
      </c>
      <c r="BY495" s="3">
        <f t="shared" si="309"/>
        <v>625</v>
      </c>
      <c r="BZ495">
        <v>1</v>
      </c>
      <c r="CA495" s="3">
        <f t="shared" si="310"/>
        <v>625</v>
      </c>
      <c r="CC495" s="3">
        <f t="shared" si="311"/>
        <v>0</v>
      </c>
      <c r="CD495" s="3">
        <f t="shared" si="312"/>
        <v>0</v>
      </c>
      <c r="CE495" s="3" t="str">
        <f t="shared" si="313"/>
        <v/>
      </c>
      <c r="CF495" s="3" t="e">
        <f>HLOOKUP(CE495,'Valuation Data'!$D$2:$K$5,4,FALSE)</f>
        <v>#N/A</v>
      </c>
      <c r="CG495" s="3">
        <f t="shared" si="314"/>
        <v>625</v>
      </c>
      <c r="CH495" s="3" t="str">
        <f t="shared" si="315"/>
        <v>No</v>
      </c>
      <c r="CI495" s="3" t="str">
        <f>VLOOKUP(R495,'Use Codes &amp; County Type'!A:D,4,FALSE)</f>
        <v>V</v>
      </c>
      <c r="CJ495" s="3" t="str">
        <f t="shared" si="316"/>
        <v>Yes</v>
      </c>
      <c r="CK495" s="3" t="str">
        <f t="shared" si="317"/>
        <v>No</v>
      </c>
      <c r="CL495" s="3">
        <f t="shared" si="318"/>
        <v>0</v>
      </c>
      <c r="CM495" s="3">
        <f t="shared" si="319"/>
        <v>0</v>
      </c>
      <c r="CN495" s="3">
        <f t="shared" si="320"/>
        <v>455.84</v>
      </c>
      <c r="CO495" s="3">
        <f t="shared" si="321"/>
        <v>-455.84</v>
      </c>
      <c r="CP495" s="3">
        <f t="shared" si="322"/>
        <v>0.72934399999999999</v>
      </c>
      <c r="CR495" s="3" t="str">
        <f t="shared" si="323"/>
        <v>No</v>
      </c>
      <c r="CV495" s="3" t="str">
        <f t="shared" si="324"/>
        <v>Lien&lt;$150</v>
      </c>
      <c r="CW495" s="3">
        <f t="shared" si="325"/>
        <v>494</v>
      </c>
      <c r="CX495" s="3">
        <f t="shared" si="326"/>
        <v>41.44</v>
      </c>
      <c r="CY495" s="3" t="str">
        <f t="shared" si="327"/>
        <v>Ok</v>
      </c>
      <c r="CZ495">
        <v>0</v>
      </c>
      <c r="DA495">
        <v>0</v>
      </c>
    </row>
    <row r="496" spans="1:105" x14ac:dyDescent="0.25">
      <c r="A496">
        <v>495</v>
      </c>
      <c r="B496" t="s">
        <v>3</v>
      </c>
      <c r="C496" t="s">
        <v>604</v>
      </c>
      <c r="D496">
        <v>41.44</v>
      </c>
      <c r="E496">
        <v>2017</v>
      </c>
      <c r="F496">
        <v>41.44</v>
      </c>
      <c r="G496">
        <v>41.44</v>
      </c>
      <c r="H496" s="3">
        <f t="shared" si="287"/>
        <v>0</v>
      </c>
      <c r="J496" t="s">
        <v>2730</v>
      </c>
      <c r="K496" t="s">
        <v>2738</v>
      </c>
      <c r="L496">
        <v>32046</v>
      </c>
      <c r="M496" t="s">
        <v>3099</v>
      </c>
      <c r="N496" t="s">
        <v>4753</v>
      </c>
      <c r="O496">
        <v>-81.929557848678499</v>
      </c>
      <c r="P496">
        <v>30.6912313700089</v>
      </c>
      <c r="Q496" t="s">
        <v>5133</v>
      </c>
      <c r="R496">
        <v>0</v>
      </c>
      <c r="S496" t="s">
        <v>6538</v>
      </c>
      <c r="T496">
        <v>8001</v>
      </c>
      <c r="U496" t="s">
        <v>6581</v>
      </c>
      <c r="V496">
        <v>2017</v>
      </c>
      <c r="W496">
        <v>625</v>
      </c>
      <c r="X496">
        <v>2017</v>
      </c>
      <c r="Y496">
        <v>625</v>
      </c>
      <c r="Z496">
        <v>8.73</v>
      </c>
      <c r="AA496" s="3">
        <f t="shared" si="288"/>
        <v>0.21066602316602318</v>
      </c>
      <c r="AB496" t="s">
        <v>6617</v>
      </c>
      <c r="AC496" t="s">
        <v>6617</v>
      </c>
      <c r="AD496" t="s">
        <v>6617</v>
      </c>
      <c r="AE496" t="s">
        <v>6617</v>
      </c>
      <c r="AF496" t="s">
        <v>6616</v>
      </c>
      <c r="AG496" t="s">
        <v>6616</v>
      </c>
      <c r="AH496" t="s">
        <v>6616</v>
      </c>
      <c r="AI496" t="s">
        <v>6619</v>
      </c>
      <c r="AJ496" t="s">
        <v>6619</v>
      </c>
      <c r="AK496" t="s">
        <v>6619</v>
      </c>
      <c r="AL496" t="s">
        <v>6619</v>
      </c>
      <c r="AM496" t="s">
        <v>6618</v>
      </c>
      <c r="AN496" t="s">
        <v>6618</v>
      </c>
      <c r="AO496" t="s">
        <v>6618</v>
      </c>
      <c r="AP496" s="3" t="str">
        <f t="shared" si="289"/>
        <v>Yes</v>
      </c>
      <c r="AQ496" s="3" t="str">
        <f t="shared" si="290"/>
        <v>Yes</v>
      </c>
      <c r="AR496" s="3" t="str">
        <f t="shared" si="291"/>
        <v>Yes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 t="s">
        <v>6634</v>
      </c>
      <c r="AZ496" t="s">
        <v>6637</v>
      </c>
      <c r="BA496">
        <v>7</v>
      </c>
      <c r="BB496" t="s">
        <v>6616</v>
      </c>
      <c r="BC496" t="s">
        <v>6616</v>
      </c>
      <c r="BD496" s="4" t="str">
        <f t="shared" si="292"/>
        <v>No</v>
      </c>
      <c r="BE496" t="s">
        <v>6640</v>
      </c>
      <c r="BF496" s="3" t="str">
        <f t="shared" si="293"/>
        <v>No</v>
      </c>
      <c r="BG496" t="s">
        <v>6645</v>
      </c>
      <c r="BH496" s="3" t="str">
        <f t="shared" si="294"/>
        <v>SEVENTH AV</v>
      </c>
      <c r="BI496" s="3" t="str">
        <f t="shared" si="295"/>
        <v>Hilliard</v>
      </c>
      <c r="BJ496" s="3" t="str">
        <f t="shared" si="296"/>
        <v>Florida</v>
      </c>
      <c r="BK496" s="3">
        <f t="shared" si="297"/>
        <v>32046</v>
      </c>
      <c r="BL496" s="3" t="str">
        <f t="shared" si="298"/>
        <v>SEVENTH AV HILLIARD FL 32046</v>
      </c>
      <c r="BM496" s="3" t="str">
        <f t="shared" si="299"/>
        <v/>
      </c>
      <c r="BN496" s="3" t="str">
        <f t="shared" si="300"/>
        <v>Lien&lt;$150</v>
      </c>
      <c r="BO496" s="3" t="str">
        <f t="shared" si="301"/>
        <v>No</v>
      </c>
      <c r="BP496" s="3" t="str">
        <f t="shared" si="302"/>
        <v>FV&lt;$10K</v>
      </c>
      <c r="BQ496" t="s">
        <v>6650</v>
      </c>
      <c r="BR496" s="3" t="str">
        <f t="shared" si="303"/>
        <v>No, &lt; $20K Lien</v>
      </c>
      <c r="BS496" s="3" t="str">
        <f t="shared" si="304"/>
        <v>No, Lien &lt; $20K</v>
      </c>
      <c r="BT496" t="s">
        <v>6650</v>
      </c>
      <c r="BU496" s="3" t="str">
        <f t="shared" si="305"/>
        <v>Yes</v>
      </c>
      <c r="BV496" s="3" t="str">
        <f t="shared" si="306"/>
        <v>No</v>
      </c>
      <c r="BW496" s="3">
        <f t="shared" si="307"/>
        <v>7</v>
      </c>
      <c r="BX496" s="3" t="str">
        <f t="shared" si="308"/>
        <v>No</v>
      </c>
      <c r="BY496" s="3">
        <f t="shared" si="309"/>
        <v>625</v>
      </c>
      <c r="BZ496">
        <v>1</v>
      </c>
      <c r="CA496" s="3">
        <f t="shared" si="310"/>
        <v>625</v>
      </c>
      <c r="CC496" s="3">
        <f t="shared" si="311"/>
        <v>0</v>
      </c>
      <c r="CD496" s="3">
        <f t="shared" si="312"/>
        <v>0</v>
      </c>
      <c r="CE496" s="3" t="str">
        <f t="shared" si="313"/>
        <v/>
      </c>
      <c r="CF496" s="3" t="e">
        <f>HLOOKUP(CE496,'Valuation Data'!$D$2:$K$5,4,FALSE)</f>
        <v>#N/A</v>
      </c>
      <c r="CG496" s="3">
        <f t="shared" si="314"/>
        <v>625</v>
      </c>
      <c r="CH496" s="3" t="str">
        <f t="shared" si="315"/>
        <v>No</v>
      </c>
      <c r="CI496" s="3" t="str">
        <f>VLOOKUP(R496,'Use Codes &amp; County Type'!A:D,4,FALSE)</f>
        <v>V</v>
      </c>
      <c r="CJ496" s="3" t="str">
        <f t="shared" si="316"/>
        <v>Yes</v>
      </c>
      <c r="CK496" s="3" t="str">
        <f t="shared" si="317"/>
        <v>No</v>
      </c>
      <c r="CL496" s="3">
        <f t="shared" si="318"/>
        <v>0</v>
      </c>
      <c r="CM496" s="3">
        <f t="shared" si="319"/>
        <v>0</v>
      </c>
      <c r="CN496" s="3">
        <f t="shared" si="320"/>
        <v>455.84</v>
      </c>
      <c r="CO496" s="3">
        <f t="shared" si="321"/>
        <v>-455.84</v>
      </c>
      <c r="CP496" s="3">
        <f t="shared" si="322"/>
        <v>0.72934399999999999</v>
      </c>
      <c r="CR496" s="3" t="str">
        <f t="shared" si="323"/>
        <v>No</v>
      </c>
      <c r="CV496" s="3" t="str">
        <f t="shared" si="324"/>
        <v>Lien&lt;$150</v>
      </c>
      <c r="CW496" s="3">
        <f t="shared" si="325"/>
        <v>495</v>
      </c>
      <c r="CX496" s="3">
        <f t="shared" si="326"/>
        <v>41.44</v>
      </c>
      <c r="CY496" s="3" t="str">
        <f t="shared" si="327"/>
        <v>Ok</v>
      </c>
      <c r="CZ496">
        <v>0</v>
      </c>
      <c r="DA496">
        <v>0</v>
      </c>
    </row>
    <row r="497" spans="1:105" x14ac:dyDescent="0.25">
      <c r="A497">
        <v>496</v>
      </c>
      <c r="B497" t="s">
        <v>3</v>
      </c>
      <c r="C497" t="s">
        <v>605</v>
      </c>
      <c r="D497">
        <v>50.88</v>
      </c>
      <c r="E497">
        <v>2017</v>
      </c>
      <c r="F497">
        <v>50.88</v>
      </c>
      <c r="G497">
        <v>50.88</v>
      </c>
      <c r="H497" s="3">
        <f t="shared" si="287"/>
        <v>0</v>
      </c>
      <c r="J497" t="s">
        <v>2730</v>
      </c>
      <c r="K497" t="s">
        <v>2738</v>
      </c>
      <c r="L497">
        <v>32046</v>
      </c>
      <c r="M497" t="s">
        <v>3099</v>
      </c>
      <c r="N497" t="s">
        <v>4753</v>
      </c>
      <c r="O497">
        <v>-81.929915462736304</v>
      </c>
      <c r="P497">
        <v>30.691218965985399</v>
      </c>
      <c r="Q497" t="s">
        <v>5134</v>
      </c>
      <c r="R497">
        <v>0</v>
      </c>
      <c r="S497" t="s">
        <v>6538</v>
      </c>
      <c r="T497">
        <v>8001</v>
      </c>
      <c r="U497" t="s">
        <v>6581</v>
      </c>
      <c r="V497">
        <v>2017</v>
      </c>
      <c r="W497">
        <v>1250</v>
      </c>
      <c r="X497">
        <v>2017</v>
      </c>
      <c r="Y497">
        <v>1250</v>
      </c>
      <c r="Z497">
        <v>17.46</v>
      </c>
      <c r="AA497" s="3">
        <f t="shared" si="288"/>
        <v>0.34316037735849059</v>
      </c>
      <c r="AB497" t="s">
        <v>6617</v>
      </c>
      <c r="AC497" t="s">
        <v>6617</v>
      </c>
      <c r="AD497" t="s">
        <v>6617</v>
      </c>
      <c r="AE497" t="s">
        <v>6616</v>
      </c>
      <c r="AI497" t="s">
        <v>6619</v>
      </c>
      <c r="AJ497" t="s">
        <v>6619</v>
      </c>
      <c r="AK497" t="s">
        <v>6619</v>
      </c>
      <c r="AL497" t="s">
        <v>6619</v>
      </c>
      <c r="AM497" t="s">
        <v>6618</v>
      </c>
      <c r="AN497">
        <v>0</v>
      </c>
      <c r="AO497">
        <v>0</v>
      </c>
      <c r="AP497" s="3" t="str">
        <f t="shared" si="289"/>
        <v>Yes</v>
      </c>
      <c r="AQ497" s="3" t="str">
        <f t="shared" si="290"/>
        <v>Yes</v>
      </c>
      <c r="AR497" s="3" t="str">
        <f t="shared" si="291"/>
        <v>Yes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2</v>
      </c>
      <c r="AY497" t="s">
        <v>6634</v>
      </c>
      <c r="AZ497" t="s">
        <v>6637</v>
      </c>
      <c r="BA497">
        <v>4</v>
      </c>
      <c r="BB497" t="s">
        <v>6616</v>
      </c>
      <c r="BC497" t="s">
        <v>6616</v>
      </c>
      <c r="BD497" s="4" t="str">
        <f t="shared" si="292"/>
        <v>No</v>
      </c>
      <c r="BE497" t="s">
        <v>6640</v>
      </c>
      <c r="BF497" s="3" t="str">
        <f t="shared" si="293"/>
        <v>No</v>
      </c>
      <c r="BG497" t="s">
        <v>6645</v>
      </c>
      <c r="BH497" s="3" t="str">
        <f t="shared" si="294"/>
        <v>SEVENTH AV</v>
      </c>
      <c r="BI497" s="3" t="str">
        <f t="shared" si="295"/>
        <v>Hilliard</v>
      </c>
      <c r="BJ497" s="3" t="str">
        <f t="shared" si="296"/>
        <v>Florida</v>
      </c>
      <c r="BK497" s="3">
        <f t="shared" si="297"/>
        <v>32046</v>
      </c>
      <c r="BL497" s="3" t="str">
        <f t="shared" si="298"/>
        <v>SEVENTH AV HILLIARD FL 32046</v>
      </c>
      <c r="BM497" s="3" t="str">
        <f t="shared" si="299"/>
        <v/>
      </c>
      <c r="BN497" s="3" t="str">
        <f t="shared" si="300"/>
        <v>Lien&lt;$150</v>
      </c>
      <c r="BO497" s="3" t="str">
        <f t="shared" si="301"/>
        <v>No</v>
      </c>
      <c r="BP497" s="3" t="str">
        <f t="shared" si="302"/>
        <v>FV&lt;$10K</v>
      </c>
      <c r="BQ497" t="s">
        <v>6650</v>
      </c>
      <c r="BR497" s="3" t="str">
        <f t="shared" si="303"/>
        <v>No, &lt; $20K Lien</v>
      </c>
      <c r="BS497" s="3" t="str">
        <f t="shared" si="304"/>
        <v>No, Lien &lt; $20K</v>
      </c>
      <c r="BT497" t="s">
        <v>6650</v>
      </c>
      <c r="BU497" s="3" t="str">
        <f t="shared" si="305"/>
        <v>Yes</v>
      </c>
      <c r="BV497" s="3" t="str">
        <f t="shared" si="306"/>
        <v>No</v>
      </c>
      <c r="BW497" s="3">
        <f t="shared" si="307"/>
        <v>4</v>
      </c>
      <c r="BX497" s="3" t="str">
        <f t="shared" si="308"/>
        <v>No</v>
      </c>
      <c r="BY497" s="3">
        <f t="shared" si="309"/>
        <v>1250</v>
      </c>
      <c r="BZ497">
        <v>1</v>
      </c>
      <c r="CA497" s="3">
        <f t="shared" si="310"/>
        <v>1250</v>
      </c>
      <c r="CC497" s="3">
        <f t="shared" si="311"/>
        <v>0</v>
      </c>
      <c r="CD497" s="3">
        <f t="shared" si="312"/>
        <v>0</v>
      </c>
      <c r="CE497" s="3" t="str">
        <f t="shared" si="313"/>
        <v/>
      </c>
      <c r="CF497" s="3" t="e">
        <f>HLOOKUP(CE497,'Valuation Data'!$D$2:$K$5,4,FALSE)</f>
        <v>#N/A</v>
      </c>
      <c r="CG497" s="3">
        <f t="shared" si="314"/>
        <v>1250</v>
      </c>
      <c r="CH497" s="3" t="str">
        <f t="shared" si="315"/>
        <v>No</v>
      </c>
      <c r="CI497" s="3" t="str">
        <f>VLOOKUP(R497,'Use Codes &amp; County Type'!A:D,4,FALSE)</f>
        <v>V</v>
      </c>
      <c r="CJ497" s="3" t="str">
        <f t="shared" si="316"/>
        <v>Yes</v>
      </c>
      <c r="CK497" s="3" t="str">
        <f t="shared" si="317"/>
        <v>No</v>
      </c>
      <c r="CL497" s="3">
        <f t="shared" si="318"/>
        <v>0</v>
      </c>
      <c r="CM497" s="3">
        <f t="shared" si="319"/>
        <v>0</v>
      </c>
      <c r="CN497" s="3">
        <f t="shared" si="320"/>
        <v>407.04</v>
      </c>
      <c r="CO497" s="3">
        <f t="shared" si="321"/>
        <v>-407.04</v>
      </c>
      <c r="CP497" s="3">
        <f t="shared" si="322"/>
        <v>0.32563200000000003</v>
      </c>
      <c r="CR497" s="3" t="str">
        <f t="shared" si="323"/>
        <v>No</v>
      </c>
      <c r="CV497" s="3" t="str">
        <f t="shared" si="324"/>
        <v>Lien&lt;$150</v>
      </c>
      <c r="CW497" s="3">
        <f t="shared" si="325"/>
        <v>496</v>
      </c>
      <c r="CX497" s="3">
        <f t="shared" si="326"/>
        <v>50.88</v>
      </c>
      <c r="CY497" s="3" t="str">
        <f t="shared" si="327"/>
        <v>Ok</v>
      </c>
      <c r="CZ497">
        <v>0</v>
      </c>
      <c r="DA497">
        <v>0</v>
      </c>
    </row>
    <row r="498" spans="1:105" x14ac:dyDescent="0.25">
      <c r="A498">
        <v>497</v>
      </c>
      <c r="B498" t="s">
        <v>3</v>
      </c>
      <c r="C498" t="s">
        <v>606</v>
      </c>
      <c r="D498">
        <v>2395.6</v>
      </c>
      <c r="E498">
        <v>2017</v>
      </c>
      <c r="F498">
        <v>2395.6</v>
      </c>
      <c r="G498">
        <v>2395.6</v>
      </c>
      <c r="H498" s="3">
        <f t="shared" si="287"/>
        <v>0</v>
      </c>
      <c r="I498">
        <v>8300</v>
      </c>
      <c r="J498" t="s">
        <v>2730</v>
      </c>
      <c r="K498" t="s">
        <v>2738</v>
      </c>
      <c r="L498">
        <v>32046</v>
      </c>
      <c r="M498" t="s">
        <v>3100</v>
      </c>
      <c r="N498" t="s">
        <v>4753</v>
      </c>
      <c r="O498">
        <v>-81.930566250854696</v>
      </c>
      <c r="P498">
        <v>30.6909212424289</v>
      </c>
      <c r="Q498" t="s">
        <v>5135</v>
      </c>
      <c r="R498">
        <v>28</v>
      </c>
      <c r="S498" t="s">
        <v>6557</v>
      </c>
      <c r="T498">
        <v>1109</v>
      </c>
      <c r="U498" t="s">
        <v>6594</v>
      </c>
      <c r="V498">
        <v>2017</v>
      </c>
      <c r="W498">
        <v>133833</v>
      </c>
      <c r="X498">
        <v>2017</v>
      </c>
      <c r="Y498">
        <v>181795</v>
      </c>
      <c r="Z498">
        <v>2185.4899999999998</v>
      </c>
      <c r="AA498" s="3">
        <f t="shared" si="288"/>
        <v>0.91229337118049747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 s="3" t="str">
        <f t="shared" si="289"/>
        <v>No</v>
      </c>
      <c r="AQ498" s="3" t="str">
        <f t="shared" si="290"/>
        <v>No</v>
      </c>
      <c r="AR498" s="3" t="str">
        <f t="shared" si="291"/>
        <v>No</v>
      </c>
      <c r="AS498">
        <v>0</v>
      </c>
      <c r="AT498">
        <v>0</v>
      </c>
      <c r="AU498">
        <v>110000</v>
      </c>
      <c r="AV498" t="s">
        <v>6622</v>
      </c>
      <c r="AW498">
        <v>0</v>
      </c>
      <c r="AX498">
        <v>2</v>
      </c>
      <c r="AY498" t="s">
        <v>6636</v>
      </c>
      <c r="AZ498">
        <v>0</v>
      </c>
      <c r="BA498">
        <v>0</v>
      </c>
      <c r="BB498" t="s">
        <v>6616</v>
      </c>
      <c r="BC498">
        <v>0</v>
      </c>
      <c r="BD498" s="4" t="str">
        <f t="shared" si="292"/>
        <v>No</v>
      </c>
      <c r="BE498" t="s">
        <v>6640</v>
      </c>
      <c r="BF498" s="3" t="str">
        <f t="shared" si="293"/>
        <v>No</v>
      </c>
      <c r="BG498" t="s">
        <v>6645</v>
      </c>
      <c r="BH498" s="3" t="str">
        <f t="shared" si="294"/>
        <v>8300 W SEVENTH AV</v>
      </c>
      <c r="BI498" s="3" t="str">
        <f t="shared" si="295"/>
        <v>Hilliard</v>
      </c>
      <c r="BJ498" s="3" t="str">
        <f t="shared" si="296"/>
        <v>Florida</v>
      </c>
      <c r="BK498" s="3">
        <f t="shared" si="297"/>
        <v>32046</v>
      </c>
      <c r="BL498" s="3" t="str">
        <f t="shared" si="298"/>
        <v>8300 W SEVENTH AV HILLIARD FL 32046</v>
      </c>
      <c r="BM498" s="3" t="str">
        <f t="shared" si="299"/>
        <v>L</v>
      </c>
      <c r="BN498" s="3" t="str">
        <f t="shared" si="300"/>
        <v>Pass</v>
      </c>
      <c r="BO498" s="3" t="str">
        <f t="shared" si="301"/>
        <v>No</v>
      </c>
      <c r="BP498" s="3" t="str">
        <f t="shared" si="302"/>
        <v>FV&lt;$10K</v>
      </c>
      <c r="BQ498" t="s">
        <v>6650</v>
      </c>
      <c r="BR498" s="3" t="str">
        <f t="shared" si="303"/>
        <v>No, &lt; $20K Lien</v>
      </c>
      <c r="BS498" s="3" t="str">
        <f t="shared" si="304"/>
        <v>No, Lien &lt; $20K</v>
      </c>
      <c r="BT498" t="s">
        <v>6650</v>
      </c>
      <c r="BU498" s="3" t="str">
        <f t="shared" si="305"/>
        <v>No</v>
      </c>
      <c r="BV498" s="3" t="str">
        <f t="shared" si="306"/>
        <v>No</v>
      </c>
      <c r="BW498" s="3">
        <f t="shared" si="307"/>
        <v>0</v>
      </c>
      <c r="BX498" s="3" t="str">
        <f t="shared" si="308"/>
        <v>No</v>
      </c>
      <c r="BY498" s="3">
        <f t="shared" si="309"/>
        <v>133833</v>
      </c>
      <c r="BZ498">
        <v>1</v>
      </c>
      <c r="CA498" s="3">
        <f t="shared" si="310"/>
        <v>133833</v>
      </c>
      <c r="CC498" s="3">
        <f t="shared" si="311"/>
        <v>0</v>
      </c>
      <c r="CD498" s="3">
        <f t="shared" si="312"/>
        <v>0</v>
      </c>
      <c r="CE498" s="3" t="str">
        <f t="shared" si="313"/>
        <v/>
      </c>
      <c r="CF498" s="3" t="e">
        <f>HLOOKUP(CE498,'Valuation Data'!$D$2:$K$5,4,FALSE)</f>
        <v>#N/A</v>
      </c>
      <c r="CG498" s="3">
        <f t="shared" si="314"/>
        <v>133833</v>
      </c>
      <c r="CH498" s="3" t="str">
        <f t="shared" si="315"/>
        <v>No</v>
      </c>
      <c r="CI498" s="3" t="str">
        <f>VLOOKUP(R498,'Use Codes &amp; County Type'!A:D,4,FALSE)</f>
        <v>C</v>
      </c>
      <c r="CJ498" s="3" t="str">
        <f t="shared" si="316"/>
        <v>No</v>
      </c>
      <c r="CK498" s="3" t="str">
        <f t="shared" si="317"/>
        <v>No</v>
      </c>
      <c r="CL498" s="3">
        <f t="shared" si="318"/>
        <v>0.3</v>
      </c>
      <c r="CM498" s="3">
        <f t="shared" si="319"/>
        <v>40149.9</v>
      </c>
      <c r="CN498" s="3">
        <f t="shared" si="320"/>
        <v>9582.4</v>
      </c>
      <c r="CO498" s="3">
        <f t="shared" si="321"/>
        <v>30567.5</v>
      </c>
      <c r="CP498" s="3">
        <f t="shared" si="322"/>
        <v>7.1599680198456278E-2</v>
      </c>
      <c r="CR498" s="3" t="str">
        <f t="shared" si="323"/>
        <v>No</v>
      </c>
      <c r="CV498" s="3" t="str">
        <f t="shared" si="324"/>
        <v>*Bid</v>
      </c>
      <c r="CW498" s="3">
        <f t="shared" si="325"/>
        <v>497</v>
      </c>
      <c r="CX498" s="3">
        <f t="shared" si="326"/>
        <v>2395.6</v>
      </c>
      <c r="CY498" s="3" t="str">
        <f t="shared" si="327"/>
        <v>Ok</v>
      </c>
      <c r="CZ498">
        <v>0</v>
      </c>
      <c r="DA498">
        <v>0</v>
      </c>
    </row>
    <row r="499" spans="1:105" x14ac:dyDescent="0.25">
      <c r="A499">
        <v>498</v>
      </c>
      <c r="B499" t="s">
        <v>3</v>
      </c>
      <c r="C499" t="s">
        <v>607</v>
      </c>
      <c r="D499">
        <v>41.44</v>
      </c>
      <c r="E499">
        <v>2017</v>
      </c>
      <c r="F499">
        <v>41.44</v>
      </c>
      <c r="G499">
        <v>41.44</v>
      </c>
      <c r="H499" s="3">
        <f t="shared" si="287"/>
        <v>0</v>
      </c>
      <c r="J499" t="s">
        <v>2730</v>
      </c>
      <c r="K499" t="s">
        <v>2738</v>
      </c>
      <c r="L499">
        <v>32046</v>
      </c>
      <c r="M499" t="s">
        <v>3101</v>
      </c>
      <c r="N499" t="s">
        <v>4753</v>
      </c>
      <c r="O499">
        <v>-81.935104160026</v>
      </c>
      <c r="P499">
        <v>30.690626147389999</v>
      </c>
      <c r="Q499" t="s">
        <v>5136</v>
      </c>
      <c r="R499">
        <v>0</v>
      </c>
      <c r="S499" t="s">
        <v>6538</v>
      </c>
      <c r="T499">
        <v>8001</v>
      </c>
      <c r="U499" t="s">
        <v>6581</v>
      </c>
      <c r="V499">
        <v>2017</v>
      </c>
      <c r="W499">
        <v>625</v>
      </c>
      <c r="X499">
        <v>2017</v>
      </c>
      <c r="Y499">
        <v>625</v>
      </c>
      <c r="Z499">
        <v>8.73</v>
      </c>
      <c r="AA499" s="3">
        <f t="shared" si="288"/>
        <v>0.21066602316602318</v>
      </c>
      <c r="AB499" t="s">
        <v>6617</v>
      </c>
      <c r="AC499" t="s">
        <v>6617</v>
      </c>
      <c r="AD499" t="s">
        <v>6617</v>
      </c>
      <c r="AE499" t="s">
        <v>6617</v>
      </c>
      <c r="AF499" t="s">
        <v>6616</v>
      </c>
      <c r="AG499" t="s">
        <v>6616</v>
      </c>
      <c r="AH499" t="s">
        <v>6616</v>
      </c>
      <c r="AI499" t="s">
        <v>6619</v>
      </c>
      <c r="AJ499" t="s">
        <v>6619</v>
      </c>
      <c r="AK499" t="s">
        <v>6619</v>
      </c>
      <c r="AL499" t="s">
        <v>6619</v>
      </c>
      <c r="AM499" t="s">
        <v>6618</v>
      </c>
      <c r="AN499" t="s">
        <v>6618</v>
      </c>
      <c r="AO499" t="s">
        <v>6618</v>
      </c>
      <c r="AP499" s="3" t="str">
        <f t="shared" si="289"/>
        <v>Yes</v>
      </c>
      <c r="AQ499" s="3" t="str">
        <f t="shared" si="290"/>
        <v>Yes</v>
      </c>
      <c r="AR499" s="3" t="str">
        <f t="shared" si="291"/>
        <v>Yes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 t="s">
        <v>6634</v>
      </c>
      <c r="AZ499" t="s">
        <v>6638</v>
      </c>
      <c r="BA499">
        <v>7</v>
      </c>
      <c r="BB499" t="s">
        <v>6616</v>
      </c>
      <c r="BC499" t="s">
        <v>6616</v>
      </c>
      <c r="BD499" s="4" t="str">
        <f t="shared" si="292"/>
        <v>No</v>
      </c>
      <c r="BE499" t="s">
        <v>6640</v>
      </c>
      <c r="BF499" s="3" t="str">
        <f t="shared" si="293"/>
        <v>No</v>
      </c>
      <c r="BG499" t="s">
        <v>6645</v>
      </c>
      <c r="BH499" s="3" t="str">
        <f t="shared" si="294"/>
        <v>SIXTH AV</v>
      </c>
      <c r="BI499" s="3" t="str">
        <f t="shared" si="295"/>
        <v>Hilliard</v>
      </c>
      <c r="BJ499" s="3" t="str">
        <f t="shared" si="296"/>
        <v>Florida</v>
      </c>
      <c r="BK499" s="3">
        <f t="shared" si="297"/>
        <v>32046</v>
      </c>
      <c r="BL499" s="3" t="str">
        <f t="shared" si="298"/>
        <v>SIXTH AV HILLIARD FL 32046</v>
      </c>
      <c r="BM499" s="3" t="str">
        <f t="shared" si="299"/>
        <v/>
      </c>
      <c r="BN499" s="3" t="str">
        <f t="shared" si="300"/>
        <v>Lien&lt;$150</v>
      </c>
      <c r="BO499" s="3" t="str">
        <f t="shared" si="301"/>
        <v>No</v>
      </c>
      <c r="BP499" s="3" t="str">
        <f t="shared" si="302"/>
        <v>FV&lt;$10K</v>
      </c>
      <c r="BQ499" t="s">
        <v>6650</v>
      </c>
      <c r="BR499" s="3" t="str">
        <f t="shared" si="303"/>
        <v>No, &lt; $20K Lien</v>
      </c>
      <c r="BS499" s="3" t="str">
        <f t="shared" si="304"/>
        <v>No, Lien &lt; $20K</v>
      </c>
      <c r="BT499" t="s">
        <v>6650</v>
      </c>
      <c r="BU499" s="3" t="str">
        <f t="shared" si="305"/>
        <v>Yes</v>
      </c>
      <c r="BV499" s="3" t="str">
        <f t="shared" si="306"/>
        <v>No</v>
      </c>
      <c r="BW499" s="3">
        <f t="shared" si="307"/>
        <v>7</v>
      </c>
      <c r="BX499" s="3" t="str">
        <f t="shared" si="308"/>
        <v>No</v>
      </c>
      <c r="BY499" s="3">
        <f t="shared" si="309"/>
        <v>625</v>
      </c>
      <c r="BZ499">
        <v>1</v>
      </c>
      <c r="CA499" s="3">
        <f t="shared" si="310"/>
        <v>625</v>
      </c>
      <c r="CC499" s="3">
        <f t="shared" si="311"/>
        <v>0</v>
      </c>
      <c r="CD499" s="3">
        <f t="shared" si="312"/>
        <v>0</v>
      </c>
      <c r="CE499" s="3" t="str">
        <f t="shared" si="313"/>
        <v/>
      </c>
      <c r="CF499" s="3" t="e">
        <f>HLOOKUP(CE499,'Valuation Data'!$D$2:$K$5,4,FALSE)</f>
        <v>#N/A</v>
      </c>
      <c r="CG499" s="3">
        <f t="shared" si="314"/>
        <v>625</v>
      </c>
      <c r="CH499" s="3" t="str">
        <f t="shared" si="315"/>
        <v>No</v>
      </c>
      <c r="CI499" s="3" t="str">
        <f>VLOOKUP(R499,'Use Codes &amp; County Type'!A:D,4,FALSE)</f>
        <v>V</v>
      </c>
      <c r="CJ499" s="3" t="str">
        <f t="shared" si="316"/>
        <v>Yes</v>
      </c>
      <c r="CK499" s="3" t="str">
        <f t="shared" si="317"/>
        <v>No</v>
      </c>
      <c r="CL499" s="3">
        <f t="shared" si="318"/>
        <v>0</v>
      </c>
      <c r="CM499" s="3">
        <f t="shared" si="319"/>
        <v>0</v>
      </c>
      <c r="CN499" s="3">
        <f t="shared" si="320"/>
        <v>455.84</v>
      </c>
      <c r="CO499" s="3">
        <f t="shared" si="321"/>
        <v>-455.84</v>
      </c>
      <c r="CP499" s="3">
        <f t="shared" si="322"/>
        <v>0.72934399999999999</v>
      </c>
      <c r="CR499" s="3" t="str">
        <f t="shared" si="323"/>
        <v>No</v>
      </c>
      <c r="CV499" s="3" t="str">
        <f t="shared" si="324"/>
        <v>Lien&lt;$150</v>
      </c>
      <c r="CW499" s="3">
        <f t="shared" si="325"/>
        <v>498</v>
      </c>
      <c r="CX499" s="3">
        <f t="shared" si="326"/>
        <v>41.44</v>
      </c>
      <c r="CY499" s="3" t="str">
        <f t="shared" si="327"/>
        <v>Ok</v>
      </c>
      <c r="CZ499">
        <v>0</v>
      </c>
      <c r="DA499">
        <v>0</v>
      </c>
    </row>
    <row r="500" spans="1:105" x14ac:dyDescent="0.25">
      <c r="A500">
        <v>499</v>
      </c>
      <c r="B500" t="s">
        <v>3</v>
      </c>
      <c r="C500" t="s">
        <v>608</v>
      </c>
      <c r="D500">
        <v>50.88</v>
      </c>
      <c r="E500">
        <v>2017</v>
      </c>
      <c r="F500">
        <v>50.88</v>
      </c>
      <c r="G500">
        <v>50.88</v>
      </c>
      <c r="H500" s="3">
        <f t="shared" si="287"/>
        <v>0</v>
      </c>
      <c r="J500" t="s">
        <v>2730</v>
      </c>
      <c r="K500" t="s">
        <v>2738</v>
      </c>
      <c r="L500">
        <v>32046</v>
      </c>
      <c r="M500" t="s">
        <v>3099</v>
      </c>
      <c r="N500" t="s">
        <v>4753</v>
      </c>
      <c r="O500">
        <v>-81.937769183997702</v>
      </c>
      <c r="P500">
        <v>30.690946116123001</v>
      </c>
      <c r="Q500" t="s">
        <v>4843</v>
      </c>
      <c r="R500">
        <v>0</v>
      </c>
      <c r="S500" t="s">
        <v>6538</v>
      </c>
      <c r="T500">
        <v>8001</v>
      </c>
      <c r="U500" t="s">
        <v>6581</v>
      </c>
      <c r="V500">
        <v>2017</v>
      </c>
      <c r="W500">
        <v>1250</v>
      </c>
      <c r="X500">
        <v>2017</v>
      </c>
      <c r="Y500">
        <v>1250</v>
      </c>
      <c r="Z500">
        <v>17.46</v>
      </c>
      <c r="AA500" s="3">
        <f t="shared" si="288"/>
        <v>0.34316037735849059</v>
      </c>
      <c r="AB500" t="s">
        <v>6617</v>
      </c>
      <c r="AC500" t="s">
        <v>6617</v>
      </c>
      <c r="AD500" t="s">
        <v>6616</v>
      </c>
      <c r="AE500" t="s">
        <v>6616</v>
      </c>
      <c r="AF500" t="s">
        <v>6616</v>
      </c>
      <c r="AG500" t="s">
        <v>6616</v>
      </c>
      <c r="AI500" t="s">
        <v>6619</v>
      </c>
      <c r="AJ500" t="s">
        <v>6619</v>
      </c>
      <c r="AK500" t="s">
        <v>6618</v>
      </c>
      <c r="AL500" t="s">
        <v>6619</v>
      </c>
      <c r="AM500" t="s">
        <v>6618</v>
      </c>
      <c r="AN500" t="s">
        <v>6618</v>
      </c>
      <c r="AO500" t="s">
        <v>6618</v>
      </c>
      <c r="AP500" s="3" t="str">
        <f t="shared" si="289"/>
        <v>Yes</v>
      </c>
      <c r="AQ500" s="3" t="str">
        <f t="shared" si="290"/>
        <v>Yes</v>
      </c>
      <c r="AR500" s="3" t="str">
        <f t="shared" si="291"/>
        <v>Yes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 t="s">
        <v>6634</v>
      </c>
      <c r="AZ500" t="s">
        <v>6638</v>
      </c>
      <c r="BA500">
        <v>6</v>
      </c>
      <c r="BB500" t="s">
        <v>6616</v>
      </c>
      <c r="BC500" t="s">
        <v>6616</v>
      </c>
      <c r="BD500" s="4" t="str">
        <f t="shared" si="292"/>
        <v>No</v>
      </c>
      <c r="BE500" t="s">
        <v>6640</v>
      </c>
      <c r="BF500" s="3" t="str">
        <f t="shared" si="293"/>
        <v>No</v>
      </c>
      <c r="BG500" t="s">
        <v>6645</v>
      </c>
      <c r="BH500" s="3" t="str">
        <f t="shared" si="294"/>
        <v>SEVENTH AV</v>
      </c>
      <c r="BI500" s="3" t="str">
        <f t="shared" si="295"/>
        <v>Hilliard</v>
      </c>
      <c r="BJ500" s="3" t="str">
        <f t="shared" si="296"/>
        <v>Florida</v>
      </c>
      <c r="BK500" s="3">
        <f t="shared" si="297"/>
        <v>32046</v>
      </c>
      <c r="BL500" s="3" t="str">
        <f t="shared" si="298"/>
        <v>SEVENTH AV HILLIARD FL 32046</v>
      </c>
      <c r="BM500" s="3" t="str">
        <f t="shared" si="299"/>
        <v/>
      </c>
      <c r="BN500" s="3" t="str">
        <f t="shared" si="300"/>
        <v>Lien&lt;$150</v>
      </c>
      <c r="BO500" s="3" t="str">
        <f t="shared" si="301"/>
        <v>No</v>
      </c>
      <c r="BP500" s="3" t="str">
        <f t="shared" si="302"/>
        <v>FV&lt;$10K</v>
      </c>
      <c r="BQ500" t="s">
        <v>6650</v>
      </c>
      <c r="BR500" s="3" t="str">
        <f t="shared" si="303"/>
        <v>No, &lt; $20K Lien</v>
      </c>
      <c r="BS500" s="3" t="str">
        <f t="shared" si="304"/>
        <v>No, Lien &lt; $20K</v>
      </c>
      <c r="BT500" t="s">
        <v>6650</v>
      </c>
      <c r="BU500" s="3" t="str">
        <f t="shared" si="305"/>
        <v>Yes</v>
      </c>
      <c r="BV500" s="3" t="str">
        <f t="shared" si="306"/>
        <v>No</v>
      </c>
      <c r="BW500" s="3">
        <f t="shared" si="307"/>
        <v>6</v>
      </c>
      <c r="BX500" s="3" t="str">
        <f t="shared" si="308"/>
        <v>No</v>
      </c>
      <c r="BY500" s="3">
        <f t="shared" si="309"/>
        <v>1250</v>
      </c>
      <c r="BZ500">
        <v>1</v>
      </c>
      <c r="CA500" s="3">
        <f t="shared" si="310"/>
        <v>1250</v>
      </c>
      <c r="CC500" s="3">
        <f t="shared" si="311"/>
        <v>0</v>
      </c>
      <c r="CD500" s="3">
        <f t="shared" si="312"/>
        <v>0</v>
      </c>
      <c r="CE500" s="3" t="str">
        <f t="shared" si="313"/>
        <v/>
      </c>
      <c r="CF500" s="3" t="e">
        <f>HLOOKUP(CE500,'Valuation Data'!$D$2:$K$5,4,FALSE)</f>
        <v>#N/A</v>
      </c>
      <c r="CG500" s="3">
        <f t="shared" si="314"/>
        <v>1250</v>
      </c>
      <c r="CH500" s="3" t="str">
        <f t="shared" si="315"/>
        <v>No</v>
      </c>
      <c r="CI500" s="3" t="str">
        <f>VLOOKUP(R500,'Use Codes &amp; County Type'!A:D,4,FALSE)</f>
        <v>V</v>
      </c>
      <c r="CJ500" s="3" t="str">
        <f t="shared" si="316"/>
        <v>Yes</v>
      </c>
      <c r="CK500" s="3" t="str">
        <f t="shared" si="317"/>
        <v>No</v>
      </c>
      <c r="CL500" s="3">
        <f t="shared" si="318"/>
        <v>0</v>
      </c>
      <c r="CM500" s="3">
        <f t="shared" si="319"/>
        <v>0</v>
      </c>
      <c r="CN500" s="3">
        <f t="shared" si="320"/>
        <v>508.8</v>
      </c>
      <c r="CO500" s="3">
        <f t="shared" si="321"/>
        <v>-508.8</v>
      </c>
      <c r="CP500" s="3">
        <f t="shared" si="322"/>
        <v>0.40704000000000001</v>
      </c>
      <c r="CR500" s="3" t="str">
        <f t="shared" si="323"/>
        <v>No</v>
      </c>
      <c r="CV500" s="3" t="str">
        <f t="shared" si="324"/>
        <v>Lien&lt;$150</v>
      </c>
      <c r="CW500" s="3">
        <f t="shared" si="325"/>
        <v>499</v>
      </c>
      <c r="CX500" s="3">
        <f t="shared" si="326"/>
        <v>50.88</v>
      </c>
      <c r="CY500" s="3" t="str">
        <f t="shared" si="327"/>
        <v>Ok</v>
      </c>
      <c r="CZ500">
        <v>0</v>
      </c>
      <c r="DA500">
        <v>0</v>
      </c>
    </row>
    <row r="501" spans="1:105" x14ac:dyDescent="0.25">
      <c r="A501">
        <v>500</v>
      </c>
      <c r="B501" t="s">
        <v>3</v>
      </c>
      <c r="C501" t="s">
        <v>609</v>
      </c>
      <c r="D501">
        <v>994.86</v>
      </c>
      <c r="E501">
        <v>2017</v>
      </c>
      <c r="F501">
        <v>994.86</v>
      </c>
      <c r="G501">
        <v>994.86</v>
      </c>
      <c r="H501" s="3">
        <f t="shared" si="287"/>
        <v>0</v>
      </c>
      <c r="J501" t="s">
        <v>2730</v>
      </c>
      <c r="K501" t="s">
        <v>2738</v>
      </c>
      <c r="L501">
        <v>32046</v>
      </c>
      <c r="M501" t="s">
        <v>3101</v>
      </c>
      <c r="N501" t="s">
        <v>4753</v>
      </c>
      <c r="O501">
        <v>-81.936343240809194</v>
      </c>
      <c r="P501">
        <v>30.690074115038701</v>
      </c>
      <c r="Q501" t="s">
        <v>5112</v>
      </c>
      <c r="R501">
        <v>0</v>
      </c>
      <c r="S501" t="s">
        <v>6538</v>
      </c>
      <c r="T501">
        <v>8001</v>
      </c>
      <c r="U501" t="s">
        <v>6581</v>
      </c>
      <c r="V501">
        <v>2017</v>
      </c>
      <c r="W501">
        <v>63750</v>
      </c>
      <c r="X501">
        <v>2017</v>
      </c>
      <c r="Y501">
        <v>63750</v>
      </c>
      <c r="Z501">
        <v>890.3</v>
      </c>
      <c r="AA501" s="3">
        <f t="shared" si="288"/>
        <v>0.89489978489435695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 s="3" t="str">
        <f t="shared" si="289"/>
        <v>No</v>
      </c>
      <c r="AQ501" s="3" t="str">
        <f t="shared" si="290"/>
        <v>No</v>
      </c>
      <c r="AR501" s="3" t="str">
        <f t="shared" si="291"/>
        <v>No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 t="s">
        <v>6634</v>
      </c>
      <c r="AZ501">
        <v>0</v>
      </c>
      <c r="BA501">
        <v>0</v>
      </c>
      <c r="BB501" t="s">
        <v>6616</v>
      </c>
      <c r="BC501">
        <v>0</v>
      </c>
      <c r="BD501" s="4" t="str">
        <f t="shared" si="292"/>
        <v>No</v>
      </c>
      <c r="BE501" t="s">
        <v>6640</v>
      </c>
      <c r="BF501" s="3" t="str">
        <f t="shared" si="293"/>
        <v>No</v>
      </c>
      <c r="BG501" t="s">
        <v>6645</v>
      </c>
      <c r="BH501" s="3" t="str">
        <f t="shared" si="294"/>
        <v>SIXTH AV</v>
      </c>
      <c r="BI501" s="3" t="str">
        <f t="shared" si="295"/>
        <v>Hilliard</v>
      </c>
      <c r="BJ501" s="3" t="str">
        <f t="shared" si="296"/>
        <v>Florida</v>
      </c>
      <c r="BK501" s="3">
        <f t="shared" si="297"/>
        <v>32046</v>
      </c>
      <c r="BL501" s="3" t="str">
        <f t="shared" si="298"/>
        <v>SIXTH AV HILLIARD FL 32046</v>
      </c>
      <c r="BM501" s="3" t="str">
        <f t="shared" si="299"/>
        <v/>
      </c>
      <c r="BN501" s="3" t="str">
        <f t="shared" si="300"/>
        <v>Pass</v>
      </c>
      <c r="BO501" s="3" t="str">
        <f t="shared" si="301"/>
        <v>No</v>
      </c>
      <c r="BP501" s="3" t="str">
        <f t="shared" si="302"/>
        <v>FV&lt;$10K</v>
      </c>
      <c r="BQ501" t="s">
        <v>6650</v>
      </c>
      <c r="BR501" s="3" t="str">
        <f t="shared" si="303"/>
        <v>No, &lt; $20K Lien</v>
      </c>
      <c r="BS501" s="3" t="str">
        <f t="shared" si="304"/>
        <v>No, Lien &lt; $20K</v>
      </c>
      <c r="BT501" t="s">
        <v>6650</v>
      </c>
      <c r="BU501" s="3" t="str">
        <f t="shared" si="305"/>
        <v>No</v>
      </c>
      <c r="BV501" s="3" t="str">
        <f t="shared" si="306"/>
        <v>No</v>
      </c>
      <c r="BW501" s="3">
        <f t="shared" si="307"/>
        <v>0</v>
      </c>
      <c r="BX501" s="3" t="str">
        <f t="shared" si="308"/>
        <v>No</v>
      </c>
      <c r="BY501" s="3">
        <f t="shared" si="309"/>
        <v>63750</v>
      </c>
      <c r="BZ501">
        <v>1</v>
      </c>
      <c r="CA501" s="3">
        <f t="shared" si="310"/>
        <v>63750</v>
      </c>
      <c r="CC501" s="3">
        <f t="shared" si="311"/>
        <v>0</v>
      </c>
      <c r="CD501" s="3">
        <f t="shared" si="312"/>
        <v>0</v>
      </c>
      <c r="CE501" s="3" t="str">
        <f t="shared" si="313"/>
        <v/>
      </c>
      <c r="CF501" s="3" t="e">
        <f>HLOOKUP(CE501,'Valuation Data'!$D$2:$K$5,4,FALSE)</f>
        <v>#N/A</v>
      </c>
      <c r="CG501" s="3">
        <f t="shared" si="314"/>
        <v>63750</v>
      </c>
      <c r="CH501" s="3" t="str">
        <f t="shared" si="315"/>
        <v>No</v>
      </c>
      <c r="CI501" s="3" t="str">
        <f>VLOOKUP(R501,'Use Codes &amp; County Type'!A:D,4,FALSE)</f>
        <v>V</v>
      </c>
      <c r="CJ501" s="3" t="str">
        <f t="shared" si="316"/>
        <v>Yes</v>
      </c>
      <c r="CK501" s="3" t="str">
        <f t="shared" si="317"/>
        <v>No</v>
      </c>
      <c r="CL501" s="3">
        <f t="shared" si="318"/>
        <v>0</v>
      </c>
      <c r="CM501" s="3">
        <f t="shared" si="319"/>
        <v>0</v>
      </c>
      <c r="CN501" s="3">
        <f t="shared" si="320"/>
        <v>3979.44</v>
      </c>
      <c r="CO501" s="3">
        <f t="shared" si="321"/>
        <v>-3979.44</v>
      </c>
      <c r="CP501" s="3">
        <f t="shared" si="322"/>
        <v>6.2422588235294119E-2</v>
      </c>
      <c r="CR501" s="3" t="str">
        <f t="shared" si="323"/>
        <v>No</v>
      </c>
      <c r="CV501" s="3" t="str">
        <f t="shared" si="324"/>
        <v>Vacant, No Sales Data</v>
      </c>
      <c r="CW501" s="3">
        <f t="shared" si="325"/>
        <v>500</v>
      </c>
      <c r="CX501" s="3">
        <f t="shared" si="326"/>
        <v>994.86</v>
      </c>
      <c r="CY501" s="3" t="str">
        <f t="shared" si="327"/>
        <v>Ok</v>
      </c>
      <c r="CZ501">
        <v>0</v>
      </c>
      <c r="DA501">
        <v>0</v>
      </c>
    </row>
    <row r="502" spans="1:105" x14ac:dyDescent="0.25">
      <c r="A502">
        <v>501</v>
      </c>
      <c r="B502" t="s">
        <v>3</v>
      </c>
      <c r="C502" t="s">
        <v>610</v>
      </c>
      <c r="D502">
        <v>41.44</v>
      </c>
      <c r="E502">
        <v>2017</v>
      </c>
      <c r="F502">
        <v>41.44</v>
      </c>
      <c r="G502">
        <v>41.44</v>
      </c>
      <c r="H502" s="3">
        <f t="shared" si="287"/>
        <v>0</v>
      </c>
      <c r="J502" t="s">
        <v>2730</v>
      </c>
      <c r="K502" t="s">
        <v>2738</v>
      </c>
      <c r="L502">
        <v>32046</v>
      </c>
      <c r="M502" t="s">
        <v>3102</v>
      </c>
      <c r="N502" t="s">
        <v>4753</v>
      </c>
      <c r="O502">
        <v>-81.935238688775101</v>
      </c>
      <c r="P502">
        <v>30.690112487023001</v>
      </c>
      <c r="Q502" t="s">
        <v>5136</v>
      </c>
      <c r="R502">
        <v>0</v>
      </c>
      <c r="S502" t="s">
        <v>6538</v>
      </c>
      <c r="T502">
        <v>8001</v>
      </c>
      <c r="U502" t="s">
        <v>6581</v>
      </c>
      <c r="V502">
        <v>2017</v>
      </c>
      <c r="W502">
        <v>625</v>
      </c>
      <c r="X502">
        <v>2017</v>
      </c>
      <c r="Y502">
        <v>625</v>
      </c>
      <c r="Z502">
        <v>8.73</v>
      </c>
      <c r="AA502" s="3">
        <f t="shared" si="288"/>
        <v>0.21066602316602318</v>
      </c>
      <c r="AB502" t="s">
        <v>6617</v>
      </c>
      <c r="AC502" t="s">
        <v>6617</v>
      </c>
      <c r="AD502" t="s">
        <v>6617</v>
      </c>
      <c r="AE502" t="s">
        <v>6617</v>
      </c>
      <c r="AF502" t="s">
        <v>6616</v>
      </c>
      <c r="AG502" t="s">
        <v>6616</v>
      </c>
      <c r="AH502" t="s">
        <v>6616</v>
      </c>
      <c r="AI502" t="s">
        <v>6619</v>
      </c>
      <c r="AJ502" t="s">
        <v>6619</v>
      </c>
      <c r="AK502" t="s">
        <v>6619</v>
      </c>
      <c r="AL502" t="s">
        <v>6619</v>
      </c>
      <c r="AM502" t="s">
        <v>6618</v>
      </c>
      <c r="AN502" t="s">
        <v>6618</v>
      </c>
      <c r="AO502" t="s">
        <v>6618</v>
      </c>
      <c r="AP502" s="3" t="str">
        <f t="shared" si="289"/>
        <v>Yes</v>
      </c>
      <c r="AQ502" s="3" t="str">
        <f t="shared" si="290"/>
        <v>Yes</v>
      </c>
      <c r="AR502" s="3" t="str">
        <f t="shared" si="291"/>
        <v>Yes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 t="s">
        <v>6634</v>
      </c>
      <c r="AZ502" t="s">
        <v>6638</v>
      </c>
      <c r="BA502">
        <v>7</v>
      </c>
      <c r="BB502" t="s">
        <v>6616</v>
      </c>
      <c r="BC502" t="s">
        <v>6616</v>
      </c>
      <c r="BD502" s="4" t="str">
        <f t="shared" si="292"/>
        <v>No</v>
      </c>
      <c r="BE502" t="s">
        <v>6640</v>
      </c>
      <c r="BF502" s="3" t="str">
        <f t="shared" si="293"/>
        <v>No</v>
      </c>
      <c r="BG502" t="s">
        <v>6645</v>
      </c>
      <c r="BH502" s="3" t="str">
        <f t="shared" si="294"/>
        <v>FIFTH AV</v>
      </c>
      <c r="BI502" s="3" t="str">
        <f t="shared" si="295"/>
        <v>Hilliard</v>
      </c>
      <c r="BJ502" s="3" t="str">
        <f t="shared" si="296"/>
        <v>Florida</v>
      </c>
      <c r="BK502" s="3">
        <f t="shared" si="297"/>
        <v>32046</v>
      </c>
      <c r="BL502" s="3" t="str">
        <f t="shared" si="298"/>
        <v>FIFTH AV HILLIARD FL 32046</v>
      </c>
      <c r="BM502" s="3" t="str">
        <f t="shared" si="299"/>
        <v/>
      </c>
      <c r="BN502" s="3" t="str">
        <f t="shared" si="300"/>
        <v>Lien&lt;$150</v>
      </c>
      <c r="BO502" s="3" t="str">
        <f t="shared" si="301"/>
        <v>No</v>
      </c>
      <c r="BP502" s="3" t="str">
        <f t="shared" si="302"/>
        <v>FV&lt;$10K</v>
      </c>
      <c r="BQ502" t="s">
        <v>6650</v>
      </c>
      <c r="BR502" s="3" t="str">
        <f t="shared" si="303"/>
        <v>No, &lt; $20K Lien</v>
      </c>
      <c r="BS502" s="3" t="str">
        <f t="shared" si="304"/>
        <v>No, Lien &lt; $20K</v>
      </c>
      <c r="BT502" t="s">
        <v>6650</v>
      </c>
      <c r="BU502" s="3" t="str">
        <f t="shared" si="305"/>
        <v>Yes</v>
      </c>
      <c r="BV502" s="3" t="str">
        <f t="shared" si="306"/>
        <v>No</v>
      </c>
      <c r="BW502" s="3">
        <f t="shared" si="307"/>
        <v>7</v>
      </c>
      <c r="BX502" s="3" t="str">
        <f t="shared" si="308"/>
        <v>No</v>
      </c>
      <c r="BY502" s="3">
        <f t="shared" si="309"/>
        <v>625</v>
      </c>
      <c r="BZ502">
        <v>1</v>
      </c>
      <c r="CA502" s="3">
        <f t="shared" si="310"/>
        <v>625</v>
      </c>
      <c r="CC502" s="3">
        <f t="shared" si="311"/>
        <v>0</v>
      </c>
      <c r="CD502" s="3">
        <f t="shared" si="312"/>
        <v>0</v>
      </c>
      <c r="CE502" s="3" t="str">
        <f t="shared" si="313"/>
        <v/>
      </c>
      <c r="CF502" s="3" t="e">
        <f>HLOOKUP(CE502,'Valuation Data'!$D$2:$K$5,4,FALSE)</f>
        <v>#N/A</v>
      </c>
      <c r="CG502" s="3">
        <f t="shared" si="314"/>
        <v>625</v>
      </c>
      <c r="CH502" s="3" t="str">
        <f t="shared" si="315"/>
        <v>No</v>
      </c>
      <c r="CI502" s="3" t="str">
        <f>VLOOKUP(R502,'Use Codes &amp; County Type'!A:D,4,FALSE)</f>
        <v>V</v>
      </c>
      <c r="CJ502" s="3" t="str">
        <f t="shared" si="316"/>
        <v>Yes</v>
      </c>
      <c r="CK502" s="3" t="str">
        <f t="shared" si="317"/>
        <v>No</v>
      </c>
      <c r="CL502" s="3">
        <f t="shared" si="318"/>
        <v>0</v>
      </c>
      <c r="CM502" s="3">
        <f t="shared" si="319"/>
        <v>0</v>
      </c>
      <c r="CN502" s="3">
        <f t="shared" si="320"/>
        <v>455.84</v>
      </c>
      <c r="CO502" s="3">
        <f t="shared" si="321"/>
        <v>-455.84</v>
      </c>
      <c r="CP502" s="3">
        <f t="shared" si="322"/>
        <v>0.72934399999999999</v>
      </c>
      <c r="CR502" s="3" t="str">
        <f t="shared" si="323"/>
        <v>No</v>
      </c>
      <c r="CV502" s="3" t="str">
        <f t="shared" si="324"/>
        <v>Lien&lt;$150</v>
      </c>
      <c r="CW502" s="3">
        <f t="shared" si="325"/>
        <v>501</v>
      </c>
      <c r="CX502" s="3">
        <f t="shared" si="326"/>
        <v>41.44</v>
      </c>
      <c r="CY502" s="3" t="str">
        <f t="shared" si="327"/>
        <v>Ok</v>
      </c>
      <c r="CZ502">
        <v>0</v>
      </c>
      <c r="DA502">
        <v>0</v>
      </c>
    </row>
    <row r="503" spans="1:105" x14ac:dyDescent="0.25">
      <c r="A503">
        <v>502</v>
      </c>
      <c r="B503" t="s">
        <v>3</v>
      </c>
      <c r="C503" t="s">
        <v>611</v>
      </c>
      <c r="D503">
        <v>50.88</v>
      </c>
      <c r="E503">
        <v>2017</v>
      </c>
      <c r="F503">
        <v>50.88</v>
      </c>
      <c r="G503">
        <v>50.88</v>
      </c>
      <c r="H503" s="3">
        <f t="shared" si="287"/>
        <v>0</v>
      </c>
      <c r="J503" t="s">
        <v>2730</v>
      </c>
      <c r="K503" t="s">
        <v>2738</v>
      </c>
      <c r="L503">
        <v>32046</v>
      </c>
      <c r="M503" t="s">
        <v>3101</v>
      </c>
      <c r="N503" t="s">
        <v>4753</v>
      </c>
      <c r="O503">
        <v>-81.933136384131501</v>
      </c>
      <c r="P503">
        <v>30.690185477088601</v>
      </c>
      <c r="Q503" t="s">
        <v>5137</v>
      </c>
      <c r="R503">
        <v>0</v>
      </c>
      <c r="S503" t="s">
        <v>6538</v>
      </c>
      <c r="T503">
        <v>8001</v>
      </c>
      <c r="U503" t="s">
        <v>6581</v>
      </c>
      <c r="V503">
        <v>2017</v>
      </c>
      <c r="W503">
        <v>1250</v>
      </c>
      <c r="X503">
        <v>2017</v>
      </c>
      <c r="Y503">
        <v>1250</v>
      </c>
      <c r="Z503">
        <v>17.46</v>
      </c>
      <c r="AA503" s="3">
        <f t="shared" si="288"/>
        <v>0.34316037735849059</v>
      </c>
      <c r="AB503" t="s">
        <v>6616</v>
      </c>
      <c r="AC503" t="s">
        <v>6617</v>
      </c>
      <c r="AD503" t="s">
        <v>6616</v>
      </c>
      <c r="AI503" t="s">
        <v>6619</v>
      </c>
      <c r="AJ503" t="s">
        <v>6618</v>
      </c>
      <c r="AK503" t="s">
        <v>6619</v>
      </c>
      <c r="AL503" t="s">
        <v>6618</v>
      </c>
      <c r="AM503">
        <v>0</v>
      </c>
      <c r="AN503">
        <v>0</v>
      </c>
      <c r="AO503">
        <v>0</v>
      </c>
      <c r="AP503" s="3" t="str">
        <f t="shared" si="289"/>
        <v>Yes</v>
      </c>
      <c r="AQ503" s="3" t="str">
        <f t="shared" si="290"/>
        <v>Yes</v>
      </c>
      <c r="AR503" s="3" t="str">
        <f t="shared" si="291"/>
        <v>Yes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 t="s">
        <v>6634</v>
      </c>
      <c r="AZ503" t="s">
        <v>6638</v>
      </c>
      <c r="BA503">
        <v>3</v>
      </c>
      <c r="BB503" t="s">
        <v>6616</v>
      </c>
      <c r="BC503" t="s">
        <v>6616</v>
      </c>
      <c r="BD503" s="4" t="str">
        <f t="shared" si="292"/>
        <v>No</v>
      </c>
      <c r="BE503" t="s">
        <v>6640</v>
      </c>
      <c r="BF503" s="3" t="str">
        <f t="shared" si="293"/>
        <v>No</v>
      </c>
      <c r="BG503" t="s">
        <v>6645</v>
      </c>
      <c r="BH503" s="3" t="str">
        <f t="shared" si="294"/>
        <v>SIXTH AV</v>
      </c>
      <c r="BI503" s="3" t="str">
        <f t="shared" si="295"/>
        <v>Hilliard</v>
      </c>
      <c r="BJ503" s="3" t="str">
        <f t="shared" si="296"/>
        <v>Florida</v>
      </c>
      <c r="BK503" s="3">
        <f t="shared" si="297"/>
        <v>32046</v>
      </c>
      <c r="BL503" s="3" t="str">
        <f t="shared" si="298"/>
        <v>SIXTH AV HILLIARD FL 32046</v>
      </c>
      <c r="BM503" s="3" t="str">
        <f t="shared" si="299"/>
        <v/>
      </c>
      <c r="BN503" s="3" t="str">
        <f t="shared" si="300"/>
        <v>Lien&lt;$150</v>
      </c>
      <c r="BO503" s="3" t="str">
        <f t="shared" si="301"/>
        <v>No</v>
      </c>
      <c r="BP503" s="3" t="str">
        <f t="shared" si="302"/>
        <v>FV&lt;$10K</v>
      </c>
      <c r="BQ503" t="s">
        <v>6650</v>
      </c>
      <c r="BR503" s="3" t="str">
        <f t="shared" si="303"/>
        <v>No, &lt; $20K Lien</v>
      </c>
      <c r="BS503" s="3" t="str">
        <f t="shared" si="304"/>
        <v>No, Lien &lt; $20K</v>
      </c>
      <c r="BT503" t="s">
        <v>6650</v>
      </c>
      <c r="BU503" s="3" t="str">
        <f t="shared" si="305"/>
        <v>Yes</v>
      </c>
      <c r="BV503" s="3" t="str">
        <f t="shared" si="306"/>
        <v>No</v>
      </c>
      <c r="BW503" s="3">
        <f t="shared" si="307"/>
        <v>3</v>
      </c>
      <c r="BX503" s="3" t="str">
        <f t="shared" si="308"/>
        <v>No</v>
      </c>
      <c r="BY503" s="3">
        <f t="shared" si="309"/>
        <v>1250</v>
      </c>
      <c r="BZ503">
        <v>1</v>
      </c>
      <c r="CA503" s="3">
        <f t="shared" si="310"/>
        <v>1250</v>
      </c>
      <c r="CC503" s="3">
        <f t="shared" si="311"/>
        <v>0</v>
      </c>
      <c r="CD503" s="3">
        <f t="shared" si="312"/>
        <v>0</v>
      </c>
      <c r="CE503" s="3" t="str">
        <f t="shared" si="313"/>
        <v/>
      </c>
      <c r="CF503" s="3" t="e">
        <f>HLOOKUP(CE503,'Valuation Data'!$D$2:$K$5,4,FALSE)</f>
        <v>#N/A</v>
      </c>
      <c r="CG503" s="3">
        <f t="shared" si="314"/>
        <v>1250</v>
      </c>
      <c r="CH503" s="3" t="str">
        <f t="shared" si="315"/>
        <v>No</v>
      </c>
      <c r="CI503" s="3" t="str">
        <f>VLOOKUP(R503,'Use Codes &amp; County Type'!A:D,4,FALSE)</f>
        <v>V</v>
      </c>
      <c r="CJ503" s="3" t="str">
        <f t="shared" si="316"/>
        <v>Yes</v>
      </c>
      <c r="CK503" s="3" t="str">
        <f t="shared" si="317"/>
        <v>No</v>
      </c>
      <c r="CL503" s="3">
        <f t="shared" si="318"/>
        <v>0</v>
      </c>
      <c r="CM503" s="3">
        <f t="shared" si="319"/>
        <v>0</v>
      </c>
      <c r="CN503" s="3">
        <f t="shared" si="320"/>
        <v>356.16</v>
      </c>
      <c r="CO503" s="3">
        <f t="shared" si="321"/>
        <v>-356.16</v>
      </c>
      <c r="CP503" s="3">
        <f t="shared" si="322"/>
        <v>0.28492800000000001</v>
      </c>
      <c r="CR503" s="3" t="str">
        <f t="shared" si="323"/>
        <v>No</v>
      </c>
      <c r="CV503" s="3" t="str">
        <f t="shared" si="324"/>
        <v>Lien&lt;$150</v>
      </c>
      <c r="CW503" s="3">
        <f t="shared" si="325"/>
        <v>502</v>
      </c>
      <c r="CX503" s="3">
        <f t="shared" si="326"/>
        <v>50.88</v>
      </c>
      <c r="CY503" s="3" t="str">
        <f t="shared" si="327"/>
        <v>Ok</v>
      </c>
      <c r="CZ503">
        <v>0</v>
      </c>
      <c r="DA503">
        <v>0</v>
      </c>
    </row>
    <row r="504" spans="1:105" x14ac:dyDescent="0.25">
      <c r="A504">
        <v>503</v>
      </c>
      <c r="B504" t="s">
        <v>3</v>
      </c>
      <c r="C504" t="s">
        <v>612</v>
      </c>
      <c r="D504">
        <v>41.44</v>
      </c>
      <c r="E504">
        <v>2017</v>
      </c>
      <c r="F504">
        <v>41.44</v>
      </c>
      <c r="G504">
        <v>41.44</v>
      </c>
      <c r="H504" s="3">
        <f t="shared" si="287"/>
        <v>0</v>
      </c>
      <c r="J504" t="s">
        <v>2730</v>
      </c>
      <c r="K504" t="s">
        <v>2738</v>
      </c>
      <c r="L504">
        <v>32046</v>
      </c>
      <c r="M504" t="s">
        <v>3102</v>
      </c>
      <c r="N504" t="s">
        <v>4753</v>
      </c>
      <c r="O504">
        <v>-81.932840190849902</v>
      </c>
      <c r="P504">
        <v>30.689783035743201</v>
      </c>
      <c r="Q504" t="s">
        <v>5138</v>
      </c>
      <c r="R504">
        <v>0</v>
      </c>
      <c r="S504" t="s">
        <v>6538</v>
      </c>
      <c r="T504">
        <v>8001</v>
      </c>
      <c r="U504" t="s">
        <v>6581</v>
      </c>
      <c r="V504">
        <v>2017</v>
      </c>
      <c r="W504">
        <v>625</v>
      </c>
      <c r="X504">
        <v>2017</v>
      </c>
      <c r="Y504">
        <v>625</v>
      </c>
      <c r="Z504">
        <v>8.73</v>
      </c>
      <c r="AA504" s="3">
        <f t="shared" si="288"/>
        <v>0.21066602316602318</v>
      </c>
      <c r="AB504" t="s">
        <v>6617</v>
      </c>
      <c r="AC504" t="s">
        <v>6616</v>
      </c>
      <c r="AD504" t="s">
        <v>6616</v>
      </c>
      <c r="AE504" t="s">
        <v>6616</v>
      </c>
      <c r="AF504" t="s">
        <v>6616</v>
      </c>
      <c r="AG504" t="s">
        <v>6616</v>
      </c>
      <c r="AH504" t="s">
        <v>6616</v>
      </c>
      <c r="AI504" t="s">
        <v>6619</v>
      </c>
      <c r="AJ504" t="s">
        <v>6619</v>
      </c>
      <c r="AK504" t="s">
        <v>6618</v>
      </c>
      <c r="AL504" t="s">
        <v>6619</v>
      </c>
      <c r="AM504" t="s">
        <v>6618</v>
      </c>
      <c r="AN504" t="s">
        <v>6619</v>
      </c>
      <c r="AO504" t="s">
        <v>6618</v>
      </c>
      <c r="AP504" s="3" t="str">
        <f t="shared" si="289"/>
        <v>Yes</v>
      </c>
      <c r="AQ504" s="3" t="str">
        <f t="shared" si="290"/>
        <v>Yes</v>
      </c>
      <c r="AR504" s="3" t="str">
        <f t="shared" si="291"/>
        <v>Yes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 t="s">
        <v>6634</v>
      </c>
      <c r="AZ504" t="s">
        <v>6638</v>
      </c>
      <c r="BA504">
        <v>7</v>
      </c>
      <c r="BB504" t="s">
        <v>6616</v>
      </c>
      <c r="BC504" t="s">
        <v>6616</v>
      </c>
      <c r="BD504" s="4" t="str">
        <f t="shared" si="292"/>
        <v>No</v>
      </c>
      <c r="BE504" t="s">
        <v>6640</v>
      </c>
      <c r="BF504" s="3" t="str">
        <f t="shared" si="293"/>
        <v>No</v>
      </c>
      <c r="BG504" t="s">
        <v>6645</v>
      </c>
      <c r="BH504" s="3" t="str">
        <f t="shared" si="294"/>
        <v>FIFTH AV</v>
      </c>
      <c r="BI504" s="3" t="str">
        <f t="shared" si="295"/>
        <v>Hilliard</v>
      </c>
      <c r="BJ504" s="3" t="str">
        <f t="shared" si="296"/>
        <v>Florida</v>
      </c>
      <c r="BK504" s="3">
        <f t="shared" si="297"/>
        <v>32046</v>
      </c>
      <c r="BL504" s="3" t="str">
        <f t="shared" si="298"/>
        <v>FIFTH AV HILLIARD FL 32046</v>
      </c>
      <c r="BM504" s="3" t="str">
        <f t="shared" si="299"/>
        <v/>
      </c>
      <c r="BN504" s="3" t="str">
        <f t="shared" si="300"/>
        <v>Lien&lt;$150</v>
      </c>
      <c r="BO504" s="3" t="str">
        <f t="shared" si="301"/>
        <v>No</v>
      </c>
      <c r="BP504" s="3" t="str">
        <f t="shared" si="302"/>
        <v>FV&lt;$10K</v>
      </c>
      <c r="BQ504" t="s">
        <v>6650</v>
      </c>
      <c r="BR504" s="3" t="str">
        <f t="shared" si="303"/>
        <v>No, &lt; $20K Lien</v>
      </c>
      <c r="BS504" s="3" t="str">
        <f t="shared" si="304"/>
        <v>No, Lien &lt; $20K</v>
      </c>
      <c r="BT504" t="s">
        <v>6650</v>
      </c>
      <c r="BU504" s="3" t="str">
        <f t="shared" si="305"/>
        <v>Yes</v>
      </c>
      <c r="BV504" s="3" t="str">
        <f t="shared" si="306"/>
        <v>No</v>
      </c>
      <c r="BW504" s="3">
        <f t="shared" si="307"/>
        <v>7</v>
      </c>
      <c r="BX504" s="3" t="str">
        <f t="shared" si="308"/>
        <v>No</v>
      </c>
      <c r="BY504" s="3">
        <f t="shared" si="309"/>
        <v>625</v>
      </c>
      <c r="BZ504">
        <v>1</v>
      </c>
      <c r="CA504" s="3">
        <f t="shared" si="310"/>
        <v>625</v>
      </c>
      <c r="CC504" s="3">
        <f t="shared" si="311"/>
        <v>0</v>
      </c>
      <c r="CD504" s="3">
        <f t="shared" si="312"/>
        <v>0</v>
      </c>
      <c r="CE504" s="3" t="str">
        <f t="shared" si="313"/>
        <v/>
      </c>
      <c r="CF504" s="3" t="e">
        <f>HLOOKUP(CE504,'Valuation Data'!$D$2:$K$5,4,FALSE)</f>
        <v>#N/A</v>
      </c>
      <c r="CG504" s="3">
        <f t="shared" si="314"/>
        <v>625</v>
      </c>
      <c r="CH504" s="3" t="str">
        <f t="shared" si="315"/>
        <v>No</v>
      </c>
      <c r="CI504" s="3" t="str">
        <f>VLOOKUP(R504,'Use Codes &amp; County Type'!A:D,4,FALSE)</f>
        <v>V</v>
      </c>
      <c r="CJ504" s="3" t="str">
        <f t="shared" si="316"/>
        <v>Yes</v>
      </c>
      <c r="CK504" s="3" t="str">
        <f t="shared" si="317"/>
        <v>No</v>
      </c>
      <c r="CL504" s="3">
        <f t="shared" si="318"/>
        <v>0</v>
      </c>
      <c r="CM504" s="3">
        <f t="shared" si="319"/>
        <v>0</v>
      </c>
      <c r="CN504" s="3">
        <f t="shared" si="320"/>
        <v>455.84</v>
      </c>
      <c r="CO504" s="3">
        <f t="shared" si="321"/>
        <v>-455.84</v>
      </c>
      <c r="CP504" s="3">
        <f t="shared" si="322"/>
        <v>0.72934399999999999</v>
      </c>
      <c r="CR504" s="3" t="str">
        <f t="shared" si="323"/>
        <v>No</v>
      </c>
      <c r="CV504" s="3" t="str">
        <f t="shared" si="324"/>
        <v>Lien&lt;$150</v>
      </c>
      <c r="CW504" s="3">
        <f t="shared" si="325"/>
        <v>503</v>
      </c>
      <c r="CX504" s="3">
        <f t="shared" si="326"/>
        <v>41.44</v>
      </c>
      <c r="CY504" s="3" t="str">
        <f t="shared" si="327"/>
        <v>Ok</v>
      </c>
      <c r="CZ504">
        <v>0</v>
      </c>
      <c r="DA504">
        <v>0</v>
      </c>
    </row>
    <row r="505" spans="1:105" x14ac:dyDescent="0.25">
      <c r="A505">
        <v>504</v>
      </c>
      <c r="B505" t="s">
        <v>3</v>
      </c>
      <c r="C505" t="s">
        <v>613</v>
      </c>
      <c r="D505">
        <v>403.34</v>
      </c>
      <c r="E505">
        <v>2017</v>
      </c>
      <c r="F505">
        <v>403.34</v>
      </c>
      <c r="G505">
        <v>403.34</v>
      </c>
      <c r="H505" s="3">
        <f t="shared" si="287"/>
        <v>0</v>
      </c>
      <c r="I505">
        <v>27201</v>
      </c>
      <c r="J505" t="s">
        <v>2730</v>
      </c>
      <c r="K505" t="s">
        <v>2738</v>
      </c>
      <c r="L505">
        <v>32046</v>
      </c>
      <c r="M505" t="s">
        <v>3103</v>
      </c>
      <c r="N505" t="s">
        <v>4753</v>
      </c>
      <c r="O505">
        <v>-81.929685477035207</v>
      </c>
      <c r="P505">
        <v>30.6898925087972</v>
      </c>
      <c r="Q505" t="s">
        <v>5139</v>
      </c>
      <c r="R505">
        <v>2</v>
      </c>
      <c r="S505" t="s">
        <v>6535</v>
      </c>
      <c r="T505">
        <v>1006</v>
      </c>
      <c r="U505" t="s">
        <v>6578</v>
      </c>
      <c r="V505">
        <v>2017</v>
      </c>
      <c r="W505">
        <v>49586</v>
      </c>
      <c r="X505">
        <v>2017</v>
      </c>
      <c r="Y505">
        <v>57058</v>
      </c>
      <c r="Z505">
        <v>343.36</v>
      </c>
      <c r="AA505" s="3">
        <f t="shared" si="288"/>
        <v>0.85129171418654248</v>
      </c>
      <c r="AC505" t="s">
        <v>6616</v>
      </c>
      <c r="AI505" t="s">
        <v>6618</v>
      </c>
      <c r="AJ505" t="s">
        <v>6618</v>
      </c>
      <c r="AK505">
        <v>0</v>
      </c>
      <c r="AL505">
        <v>0</v>
      </c>
      <c r="AM505">
        <v>0</v>
      </c>
      <c r="AN505">
        <v>0</v>
      </c>
      <c r="AO505">
        <v>0</v>
      </c>
      <c r="AP505" s="3" t="str">
        <f t="shared" si="289"/>
        <v>No</v>
      </c>
      <c r="AQ505" s="3" t="str">
        <f t="shared" si="290"/>
        <v>No</v>
      </c>
      <c r="AR505" s="3" t="str">
        <f t="shared" si="291"/>
        <v>No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 t="s">
        <v>6634</v>
      </c>
      <c r="AZ505" t="s">
        <v>6638</v>
      </c>
      <c r="BA505">
        <v>0</v>
      </c>
      <c r="BB505" t="s">
        <v>6617</v>
      </c>
      <c r="BC505" t="s">
        <v>6616</v>
      </c>
      <c r="BD505" s="4" t="str">
        <f t="shared" si="292"/>
        <v>No</v>
      </c>
      <c r="BE505" t="s">
        <v>6640</v>
      </c>
      <c r="BF505" s="3" t="str">
        <f t="shared" si="293"/>
        <v>No</v>
      </c>
      <c r="BG505" t="s">
        <v>6645</v>
      </c>
      <c r="BH505" s="3" t="str">
        <f t="shared" si="294"/>
        <v>27201 FIFTH AVE W</v>
      </c>
      <c r="BI505" s="3" t="str">
        <f t="shared" si="295"/>
        <v>Hilliard</v>
      </c>
      <c r="BJ505" s="3" t="str">
        <f t="shared" si="296"/>
        <v>Florida</v>
      </c>
      <c r="BK505" s="3">
        <f t="shared" si="297"/>
        <v>32046</v>
      </c>
      <c r="BL505" s="3" t="str">
        <f t="shared" si="298"/>
        <v>27201 FIFTH AVE W HILLIARD FL 32046</v>
      </c>
      <c r="BM505" s="3" t="str">
        <f t="shared" si="299"/>
        <v/>
      </c>
      <c r="BN505" s="3" t="str">
        <f t="shared" si="300"/>
        <v>Pass</v>
      </c>
      <c r="BO505" s="3" t="str">
        <f t="shared" si="301"/>
        <v>No</v>
      </c>
      <c r="BP505" s="3" t="str">
        <f t="shared" si="302"/>
        <v>FV&lt;$10K</v>
      </c>
      <c r="BQ505" t="s">
        <v>6650</v>
      </c>
      <c r="BR505" s="3" t="str">
        <f t="shared" si="303"/>
        <v>No, &lt; $20K Lien</v>
      </c>
      <c r="BS505" s="3" t="str">
        <f t="shared" si="304"/>
        <v>No, Lien &lt; $20K</v>
      </c>
      <c r="BT505" t="s">
        <v>6650</v>
      </c>
      <c r="BU505" s="3" t="str">
        <f t="shared" si="305"/>
        <v>No</v>
      </c>
      <c r="BV505" s="3" t="str">
        <f t="shared" si="306"/>
        <v>No</v>
      </c>
      <c r="BW505" s="3">
        <f t="shared" si="307"/>
        <v>0</v>
      </c>
      <c r="BX505" s="3" t="str">
        <f t="shared" si="308"/>
        <v>No</v>
      </c>
      <c r="BY505" s="3">
        <f t="shared" si="309"/>
        <v>49586</v>
      </c>
      <c r="BZ505">
        <v>1</v>
      </c>
      <c r="CA505" s="3">
        <f t="shared" si="310"/>
        <v>49586</v>
      </c>
      <c r="CC505" s="3">
        <f t="shared" si="311"/>
        <v>0</v>
      </c>
      <c r="CD505" s="3">
        <f t="shared" si="312"/>
        <v>0</v>
      </c>
      <c r="CE505" s="3" t="str">
        <f t="shared" si="313"/>
        <v/>
      </c>
      <c r="CF505" s="3" t="e">
        <f>HLOOKUP(CE505,'Valuation Data'!$D$2:$K$5,4,FALSE)</f>
        <v>#N/A</v>
      </c>
      <c r="CG505" s="3">
        <f t="shared" si="314"/>
        <v>49586</v>
      </c>
      <c r="CH505" s="3" t="str">
        <f t="shared" si="315"/>
        <v>No</v>
      </c>
      <c r="CI505" s="3" t="str">
        <f>VLOOKUP(R505,'Use Codes &amp; County Type'!A:D,4,FALSE)</f>
        <v>R</v>
      </c>
      <c r="CJ505" s="3" t="str">
        <f t="shared" si="316"/>
        <v>No</v>
      </c>
      <c r="CK505" s="3" t="str">
        <f t="shared" si="317"/>
        <v>Yes</v>
      </c>
      <c r="CL505" s="3">
        <f t="shared" si="318"/>
        <v>0.67</v>
      </c>
      <c r="CM505" s="3">
        <f t="shared" si="319"/>
        <v>33222.620000000003</v>
      </c>
      <c r="CN505" s="3">
        <f t="shared" si="320"/>
        <v>1613.36</v>
      </c>
      <c r="CO505" s="3">
        <f t="shared" si="321"/>
        <v>31609.260000000002</v>
      </c>
      <c r="CP505" s="3">
        <f t="shared" si="322"/>
        <v>3.2536603073448148E-2</v>
      </c>
      <c r="CR505" s="3" t="str">
        <f t="shared" si="323"/>
        <v>No</v>
      </c>
      <c r="CV505" s="3" t="str">
        <f t="shared" si="324"/>
        <v>*Bid</v>
      </c>
      <c r="CW505" s="3">
        <f t="shared" si="325"/>
        <v>504</v>
      </c>
      <c r="CX505" s="3">
        <f t="shared" si="326"/>
        <v>403.34</v>
      </c>
      <c r="CY505" s="3" t="str">
        <f t="shared" si="327"/>
        <v>Ok</v>
      </c>
      <c r="CZ505">
        <v>0</v>
      </c>
      <c r="DA505">
        <v>0</v>
      </c>
    </row>
    <row r="506" spans="1:105" x14ac:dyDescent="0.25">
      <c r="A506">
        <v>505</v>
      </c>
      <c r="B506" t="s">
        <v>3</v>
      </c>
      <c r="C506" t="s">
        <v>614</v>
      </c>
      <c r="D506">
        <v>285.95</v>
      </c>
      <c r="E506">
        <v>2017</v>
      </c>
      <c r="F506">
        <v>285.95</v>
      </c>
      <c r="G506">
        <v>285.95</v>
      </c>
      <c r="H506" s="3">
        <f t="shared" si="287"/>
        <v>0</v>
      </c>
      <c r="I506">
        <v>27254</v>
      </c>
      <c r="J506" t="s">
        <v>2730</v>
      </c>
      <c r="K506" t="s">
        <v>2738</v>
      </c>
      <c r="L506">
        <v>32046</v>
      </c>
      <c r="M506" t="s">
        <v>3104</v>
      </c>
      <c r="N506" t="s">
        <v>4753</v>
      </c>
      <c r="O506">
        <v>-81.929146682947206</v>
      </c>
      <c r="P506">
        <v>30.689402172347702</v>
      </c>
      <c r="Q506" t="s">
        <v>5140</v>
      </c>
      <c r="R506">
        <v>2</v>
      </c>
      <c r="S506" t="s">
        <v>6535</v>
      </c>
      <c r="T506">
        <v>1006</v>
      </c>
      <c r="U506" t="s">
        <v>6578</v>
      </c>
      <c r="V506">
        <v>2017</v>
      </c>
      <c r="W506">
        <v>41814</v>
      </c>
      <c r="X506">
        <v>2017</v>
      </c>
      <c r="Y506">
        <v>54603</v>
      </c>
      <c r="Z506">
        <v>234.82</v>
      </c>
      <c r="AA506" s="3">
        <f t="shared" si="288"/>
        <v>0.82119251617415634</v>
      </c>
      <c r="AE506" t="s">
        <v>6616</v>
      </c>
      <c r="AG506" t="s">
        <v>6616</v>
      </c>
      <c r="AH506" t="s">
        <v>6616</v>
      </c>
      <c r="AI506" t="s">
        <v>6618</v>
      </c>
      <c r="AJ506" t="s">
        <v>6618</v>
      </c>
      <c r="AK506" t="s">
        <v>6618</v>
      </c>
      <c r="AL506">
        <v>0</v>
      </c>
      <c r="AM506">
        <v>0</v>
      </c>
      <c r="AN506">
        <v>0</v>
      </c>
      <c r="AO506">
        <v>0</v>
      </c>
      <c r="AP506" s="3" t="str">
        <f t="shared" si="289"/>
        <v>No</v>
      </c>
      <c r="AQ506" s="3" t="str">
        <f t="shared" si="290"/>
        <v>No</v>
      </c>
      <c r="AR506" s="3" t="str">
        <f t="shared" si="291"/>
        <v>No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 t="s">
        <v>6634</v>
      </c>
      <c r="AZ506">
        <v>0</v>
      </c>
      <c r="BA506">
        <v>0</v>
      </c>
      <c r="BB506" t="s">
        <v>6617</v>
      </c>
      <c r="BC506" t="s">
        <v>6616</v>
      </c>
      <c r="BD506" s="4" t="str">
        <f t="shared" si="292"/>
        <v>No</v>
      </c>
      <c r="BE506" t="s">
        <v>6640</v>
      </c>
      <c r="BF506" s="3" t="str">
        <f t="shared" si="293"/>
        <v>No</v>
      </c>
      <c r="BG506" t="s">
        <v>6645</v>
      </c>
      <c r="BH506" s="3" t="str">
        <f t="shared" si="294"/>
        <v>27254 FIFTH AVE W</v>
      </c>
      <c r="BI506" s="3" t="str">
        <f t="shared" si="295"/>
        <v>Hilliard</v>
      </c>
      <c r="BJ506" s="3" t="str">
        <f t="shared" si="296"/>
        <v>Florida</v>
      </c>
      <c r="BK506" s="3">
        <f t="shared" si="297"/>
        <v>32046</v>
      </c>
      <c r="BL506" s="3" t="str">
        <f t="shared" si="298"/>
        <v>27254 FIFTH AVE W HILLIARD FL 32046</v>
      </c>
      <c r="BM506" s="3" t="str">
        <f t="shared" si="299"/>
        <v/>
      </c>
      <c r="BN506" s="3" t="str">
        <f t="shared" si="300"/>
        <v>Pass</v>
      </c>
      <c r="BO506" s="3" t="str">
        <f t="shared" si="301"/>
        <v>No</v>
      </c>
      <c r="BP506" s="3" t="str">
        <f t="shared" si="302"/>
        <v>FV&lt;$10K</v>
      </c>
      <c r="BQ506" t="s">
        <v>6650</v>
      </c>
      <c r="BR506" s="3" t="str">
        <f t="shared" si="303"/>
        <v>No, &lt; $20K Lien</v>
      </c>
      <c r="BS506" s="3" t="str">
        <f t="shared" si="304"/>
        <v>No, Lien &lt; $20K</v>
      </c>
      <c r="BT506" t="s">
        <v>6650</v>
      </c>
      <c r="BU506" s="3" t="str">
        <f t="shared" si="305"/>
        <v>No</v>
      </c>
      <c r="BV506" s="3" t="str">
        <f t="shared" si="306"/>
        <v>No</v>
      </c>
      <c r="BW506" s="3">
        <f t="shared" si="307"/>
        <v>0</v>
      </c>
      <c r="BX506" s="3" t="str">
        <f t="shared" si="308"/>
        <v>No</v>
      </c>
      <c r="BY506" s="3">
        <f t="shared" si="309"/>
        <v>41814</v>
      </c>
      <c r="BZ506">
        <v>1</v>
      </c>
      <c r="CA506" s="3">
        <f t="shared" si="310"/>
        <v>41814</v>
      </c>
      <c r="CC506" s="3">
        <f t="shared" si="311"/>
        <v>0</v>
      </c>
      <c r="CD506" s="3">
        <f t="shared" si="312"/>
        <v>0</v>
      </c>
      <c r="CE506" s="3" t="str">
        <f t="shared" si="313"/>
        <v/>
      </c>
      <c r="CF506" s="3" t="e">
        <f>HLOOKUP(CE506,'Valuation Data'!$D$2:$K$5,4,FALSE)</f>
        <v>#N/A</v>
      </c>
      <c r="CG506" s="3">
        <f t="shared" si="314"/>
        <v>41814</v>
      </c>
      <c r="CH506" s="3" t="str">
        <f t="shared" si="315"/>
        <v>No</v>
      </c>
      <c r="CI506" s="3" t="str">
        <f>VLOOKUP(R506,'Use Codes &amp; County Type'!A:D,4,FALSE)</f>
        <v>R</v>
      </c>
      <c r="CJ506" s="3" t="str">
        <f t="shared" si="316"/>
        <v>No</v>
      </c>
      <c r="CK506" s="3" t="str">
        <f t="shared" si="317"/>
        <v>Yes</v>
      </c>
      <c r="CL506" s="3">
        <f t="shared" si="318"/>
        <v>0.67</v>
      </c>
      <c r="CM506" s="3">
        <f t="shared" si="319"/>
        <v>28015.38</v>
      </c>
      <c r="CN506" s="3">
        <f t="shared" si="320"/>
        <v>1143.8</v>
      </c>
      <c r="CO506" s="3">
        <f t="shared" si="321"/>
        <v>26871.58</v>
      </c>
      <c r="CP506" s="3">
        <f t="shared" si="322"/>
        <v>2.7354474577892571E-2</v>
      </c>
      <c r="CR506" s="3" t="str">
        <f t="shared" si="323"/>
        <v>No</v>
      </c>
      <c r="CV506" s="3" t="str">
        <f t="shared" si="324"/>
        <v>*Bid</v>
      </c>
      <c r="CW506" s="3">
        <f t="shared" si="325"/>
        <v>505</v>
      </c>
      <c r="CX506" s="3">
        <f t="shared" si="326"/>
        <v>285.95</v>
      </c>
      <c r="CY506" s="3" t="str">
        <f t="shared" si="327"/>
        <v>Ok</v>
      </c>
      <c r="CZ506">
        <v>0</v>
      </c>
      <c r="DA506">
        <v>0</v>
      </c>
    </row>
    <row r="507" spans="1:105" x14ac:dyDescent="0.25">
      <c r="A507">
        <v>506</v>
      </c>
      <c r="B507" t="s">
        <v>3</v>
      </c>
      <c r="C507" t="s">
        <v>615</v>
      </c>
      <c r="D507">
        <v>503.05</v>
      </c>
      <c r="E507">
        <v>2017</v>
      </c>
      <c r="F507">
        <v>503.05</v>
      </c>
      <c r="G507">
        <v>503.05</v>
      </c>
      <c r="H507" s="3">
        <f t="shared" si="287"/>
        <v>0</v>
      </c>
      <c r="I507">
        <v>27236</v>
      </c>
      <c r="J507" t="s">
        <v>2730</v>
      </c>
      <c r="K507" t="s">
        <v>2738</v>
      </c>
      <c r="L507">
        <v>32046</v>
      </c>
      <c r="M507" t="s">
        <v>3105</v>
      </c>
      <c r="N507" t="s">
        <v>4753</v>
      </c>
      <c r="O507">
        <v>-81.929424806519506</v>
      </c>
      <c r="P507">
        <v>30.689392541869701</v>
      </c>
      <c r="Q507" t="s">
        <v>5141</v>
      </c>
      <c r="R507">
        <v>2</v>
      </c>
      <c r="S507" t="s">
        <v>6535</v>
      </c>
      <c r="T507">
        <v>1006</v>
      </c>
      <c r="U507" t="s">
        <v>6578</v>
      </c>
      <c r="V507">
        <v>2017</v>
      </c>
      <c r="W507">
        <v>28411</v>
      </c>
      <c r="X507">
        <v>2017</v>
      </c>
      <c r="Y507">
        <v>34288</v>
      </c>
      <c r="Z507">
        <v>435.55</v>
      </c>
      <c r="AA507" s="3">
        <f t="shared" si="288"/>
        <v>0.86581850710664943</v>
      </c>
      <c r="AF507" t="s">
        <v>6616</v>
      </c>
      <c r="AI507" t="s">
        <v>6619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 s="3" t="str">
        <f t="shared" si="289"/>
        <v>No</v>
      </c>
      <c r="AQ507" s="3" t="str">
        <f t="shared" si="290"/>
        <v>Yes</v>
      </c>
      <c r="AR507" s="3" t="str">
        <f t="shared" si="291"/>
        <v>No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 t="s">
        <v>6634</v>
      </c>
      <c r="AZ507">
        <v>0</v>
      </c>
      <c r="BA507">
        <v>0</v>
      </c>
      <c r="BB507" t="s">
        <v>6616</v>
      </c>
      <c r="BC507" t="s">
        <v>6616</v>
      </c>
      <c r="BD507" s="4" t="str">
        <f t="shared" si="292"/>
        <v>No</v>
      </c>
      <c r="BE507" t="s">
        <v>6640</v>
      </c>
      <c r="BF507" s="3" t="str">
        <f t="shared" si="293"/>
        <v>No</v>
      </c>
      <c r="BG507" t="s">
        <v>6645</v>
      </c>
      <c r="BH507" s="3" t="str">
        <f t="shared" si="294"/>
        <v>27236 FIFTH AVE W</v>
      </c>
      <c r="BI507" s="3" t="str">
        <f t="shared" si="295"/>
        <v>Hilliard</v>
      </c>
      <c r="BJ507" s="3" t="str">
        <f t="shared" si="296"/>
        <v>Florida</v>
      </c>
      <c r="BK507" s="3">
        <f t="shared" si="297"/>
        <v>32046</v>
      </c>
      <c r="BL507" s="3" t="str">
        <f t="shared" si="298"/>
        <v>27236 FIFTH AVE W HILLIARD FL 32046</v>
      </c>
      <c r="BM507" s="3" t="str">
        <f t="shared" si="299"/>
        <v/>
      </c>
      <c r="BN507" s="3" t="str">
        <f t="shared" si="300"/>
        <v>Pass</v>
      </c>
      <c r="BO507" s="3" t="str">
        <f t="shared" si="301"/>
        <v>No</v>
      </c>
      <c r="BP507" s="3" t="str">
        <f t="shared" si="302"/>
        <v>FV&lt;$10K</v>
      </c>
      <c r="BQ507" t="s">
        <v>6650</v>
      </c>
      <c r="BR507" s="3" t="str">
        <f t="shared" si="303"/>
        <v>No, &lt; $20K Lien</v>
      </c>
      <c r="BS507" s="3" t="str">
        <f t="shared" si="304"/>
        <v>No, Lien &lt; $20K</v>
      </c>
      <c r="BT507" t="s">
        <v>6650</v>
      </c>
      <c r="BU507" s="3" t="str">
        <f t="shared" si="305"/>
        <v>No</v>
      </c>
      <c r="BV507" s="3" t="str">
        <f t="shared" si="306"/>
        <v>No</v>
      </c>
      <c r="BW507" s="3">
        <f t="shared" si="307"/>
        <v>0</v>
      </c>
      <c r="BX507" s="3" t="str">
        <f t="shared" si="308"/>
        <v>No</v>
      </c>
      <c r="BY507" s="3">
        <f t="shared" si="309"/>
        <v>28411</v>
      </c>
      <c r="BZ507">
        <v>1</v>
      </c>
      <c r="CA507" s="3">
        <f t="shared" si="310"/>
        <v>28411</v>
      </c>
      <c r="CC507" s="3">
        <f t="shared" si="311"/>
        <v>0</v>
      </c>
      <c r="CD507" s="3">
        <f t="shared" si="312"/>
        <v>0</v>
      </c>
      <c r="CE507" s="3" t="str">
        <f t="shared" si="313"/>
        <v/>
      </c>
      <c r="CF507" s="3" t="e">
        <f>HLOOKUP(CE507,'Valuation Data'!$D$2:$K$5,4,FALSE)</f>
        <v>#N/A</v>
      </c>
      <c r="CG507" s="3">
        <f t="shared" si="314"/>
        <v>28411</v>
      </c>
      <c r="CH507" s="3" t="str">
        <f t="shared" si="315"/>
        <v>No</v>
      </c>
      <c r="CI507" s="3" t="str">
        <f>VLOOKUP(R507,'Use Codes &amp; County Type'!A:D,4,FALSE)</f>
        <v>R</v>
      </c>
      <c r="CJ507" s="3" t="str">
        <f t="shared" si="316"/>
        <v>No</v>
      </c>
      <c r="CK507" s="3" t="str">
        <f t="shared" si="317"/>
        <v>No</v>
      </c>
      <c r="CL507" s="3">
        <f t="shared" si="318"/>
        <v>0.35</v>
      </c>
      <c r="CM507" s="3">
        <f t="shared" si="319"/>
        <v>9943.8499999999985</v>
      </c>
      <c r="CN507" s="3">
        <f t="shared" si="320"/>
        <v>2012.2</v>
      </c>
      <c r="CO507" s="3">
        <f t="shared" si="321"/>
        <v>7931.6499999999987</v>
      </c>
      <c r="CP507" s="3">
        <f t="shared" si="322"/>
        <v>7.0824680581464933E-2</v>
      </c>
      <c r="CR507" s="3" t="str">
        <f t="shared" si="323"/>
        <v>No</v>
      </c>
      <c r="CV507" s="3" t="str">
        <f t="shared" si="324"/>
        <v>FMV&lt;$30K</v>
      </c>
      <c r="CW507" s="3">
        <f t="shared" si="325"/>
        <v>506</v>
      </c>
      <c r="CX507" s="3">
        <f t="shared" si="326"/>
        <v>503.05</v>
      </c>
      <c r="CY507" s="3" t="str">
        <f t="shared" si="327"/>
        <v>Ok</v>
      </c>
      <c r="CZ507">
        <v>0</v>
      </c>
      <c r="DA507">
        <v>0</v>
      </c>
    </row>
    <row r="508" spans="1:105" x14ac:dyDescent="0.25">
      <c r="A508">
        <v>507</v>
      </c>
      <c r="B508" t="s">
        <v>3</v>
      </c>
      <c r="C508" t="s">
        <v>616</v>
      </c>
      <c r="D508">
        <v>371.84</v>
      </c>
      <c r="E508">
        <v>2017</v>
      </c>
      <c r="F508">
        <v>371.84</v>
      </c>
      <c r="G508">
        <v>371.84</v>
      </c>
      <c r="H508" s="3">
        <f t="shared" si="287"/>
        <v>0</v>
      </c>
      <c r="J508" t="s">
        <v>2730</v>
      </c>
      <c r="K508" t="s">
        <v>2738</v>
      </c>
      <c r="L508">
        <v>32046</v>
      </c>
      <c r="M508" t="s">
        <v>3106</v>
      </c>
      <c r="N508" t="s">
        <v>4753</v>
      </c>
      <c r="O508">
        <v>-81.935373369168204</v>
      </c>
      <c r="P508">
        <v>30.688773357180299</v>
      </c>
      <c r="Q508" t="s">
        <v>5112</v>
      </c>
      <c r="R508">
        <v>0</v>
      </c>
      <c r="S508" t="s">
        <v>6538</v>
      </c>
      <c r="T508">
        <v>8001</v>
      </c>
      <c r="U508" t="s">
        <v>6581</v>
      </c>
      <c r="V508">
        <v>2017</v>
      </c>
      <c r="W508">
        <v>22500</v>
      </c>
      <c r="X508">
        <v>2017</v>
      </c>
      <c r="Y508">
        <v>22500</v>
      </c>
      <c r="Z508">
        <v>314.23</v>
      </c>
      <c r="AA508" s="3">
        <f t="shared" si="288"/>
        <v>0.8450677710843375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 s="3" t="str">
        <f t="shared" si="289"/>
        <v>No</v>
      </c>
      <c r="AQ508" s="3" t="str">
        <f t="shared" si="290"/>
        <v>No</v>
      </c>
      <c r="AR508" s="3" t="str">
        <f t="shared" si="291"/>
        <v>No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 t="s">
        <v>6634</v>
      </c>
      <c r="AZ508">
        <v>0</v>
      </c>
      <c r="BA508">
        <v>0</v>
      </c>
      <c r="BB508" t="s">
        <v>6616</v>
      </c>
      <c r="BC508">
        <v>0</v>
      </c>
      <c r="BD508" s="4" t="str">
        <f t="shared" si="292"/>
        <v>No</v>
      </c>
      <c r="BE508" t="s">
        <v>6640</v>
      </c>
      <c r="BF508" s="3" t="str">
        <f t="shared" si="293"/>
        <v>No</v>
      </c>
      <c r="BG508" t="s">
        <v>6645</v>
      </c>
      <c r="BH508" s="3" t="str">
        <f t="shared" si="294"/>
        <v>FOURTH &amp; FIFTH AV</v>
      </c>
      <c r="BI508" s="3" t="str">
        <f t="shared" si="295"/>
        <v>Hilliard</v>
      </c>
      <c r="BJ508" s="3" t="str">
        <f t="shared" si="296"/>
        <v>Florida</v>
      </c>
      <c r="BK508" s="3">
        <f t="shared" si="297"/>
        <v>32046</v>
      </c>
      <c r="BL508" s="3" t="str">
        <f t="shared" si="298"/>
        <v>FOURTH &amp; FIFTH AV HILLIARD FL 32046</v>
      </c>
      <c r="BM508" s="3" t="str">
        <f t="shared" si="299"/>
        <v/>
      </c>
      <c r="BN508" s="3" t="str">
        <f t="shared" si="300"/>
        <v>Pass</v>
      </c>
      <c r="BO508" s="3" t="str">
        <f t="shared" si="301"/>
        <v>No</v>
      </c>
      <c r="BP508" s="3" t="str">
        <f t="shared" si="302"/>
        <v>FV&lt;$10K</v>
      </c>
      <c r="BQ508" t="s">
        <v>6650</v>
      </c>
      <c r="BR508" s="3" t="str">
        <f t="shared" si="303"/>
        <v>No, &lt; $20K Lien</v>
      </c>
      <c r="BS508" s="3" t="str">
        <f t="shared" si="304"/>
        <v>No, Lien &lt; $20K</v>
      </c>
      <c r="BT508" t="s">
        <v>6650</v>
      </c>
      <c r="BU508" s="3" t="str">
        <f t="shared" si="305"/>
        <v>No</v>
      </c>
      <c r="BV508" s="3" t="str">
        <f t="shared" si="306"/>
        <v>No</v>
      </c>
      <c r="BW508" s="3">
        <f t="shared" si="307"/>
        <v>0</v>
      </c>
      <c r="BX508" s="3" t="str">
        <f t="shared" si="308"/>
        <v>No</v>
      </c>
      <c r="BY508" s="3">
        <f t="shared" si="309"/>
        <v>22500</v>
      </c>
      <c r="BZ508">
        <v>1</v>
      </c>
      <c r="CA508" s="3">
        <f t="shared" si="310"/>
        <v>22500</v>
      </c>
      <c r="CC508" s="3">
        <f t="shared" si="311"/>
        <v>0</v>
      </c>
      <c r="CD508" s="3">
        <f t="shared" si="312"/>
        <v>0</v>
      </c>
      <c r="CE508" s="3" t="str">
        <f t="shared" si="313"/>
        <v/>
      </c>
      <c r="CF508" s="3" t="e">
        <f>HLOOKUP(CE508,'Valuation Data'!$D$2:$K$5,4,FALSE)</f>
        <v>#N/A</v>
      </c>
      <c r="CG508" s="3">
        <f t="shared" si="314"/>
        <v>22500</v>
      </c>
      <c r="CH508" s="3" t="str">
        <f t="shared" si="315"/>
        <v>No</v>
      </c>
      <c r="CI508" s="3" t="str">
        <f>VLOOKUP(R508,'Use Codes &amp; County Type'!A:D,4,FALSE)</f>
        <v>V</v>
      </c>
      <c r="CJ508" s="3" t="str">
        <f t="shared" si="316"/>
        <v>Yes</v>
      </c>
      <c r="CK508" s="3" t="str">
        <f t="shared" si="317"/>
        <v>No</v>
      </c>
      <c r="CL508" s="3">
        <f t="shared" si="318"/>
        <v>0</v>
      </c>
      <c r="CM508" s="3">
        <f t="shared" si="319"/>
        <v>0</v>
      </c>
      <c r="CN508" s="3">
        <f t="shared" si="320"/>
        <v>1487.36</v>
      </c>
      <c r="CO508" s="3">
        <f t="shared" si="321"/>
        <v>-1487.36</v>
      </c>
      <c r="CP508" s="3">
        <f t="shared" si="322"/>
        <v>6.610488888888888E-2</v>
      </c>
      <c r="CR508" s="3" t="str">
        <f t="shared" si="323"/>
        <v>No</v>
      </c>
      <c r="CV508" s="3" t="str">
        <f t="shared" si="324"/>
        <v>FMV&lt;$30K</v>
      </c>
      <c r="CW508" s="3">
        <f t="shared" si="325"/>
        <v>507</v>
      </c>
      <c r="CX508" s="3">
        <f t="shared" si="326"/>
        <v>371.84</v>
      </c>
      <c r="CY508" s="3" t="str">
        <f t="shared" si="327"/>
        <v>Ok</v>
      </c>
      <c r="CZ508">
        <v>0</v>
      </c>
      <c r="DA508">
        <v>0</v>
      </c>
    </row>
    <row r="509" spans="1:105" x14ac:dyDescent="0.25">
      <c r="A509">
        <v>508</v>
      </c>
      <c r="B509" t="s">
        <v>3</v>
      </c>
      <c r="C509" t="s">
        <v>617</v>
      </c>
      <c r="D509">
        <v>50.88</v>
      </c>
      <c r="E509">
        <v>2017</v>
      </c>
      <c r="F509">
        <v>50.88</v>
      </c>
      <c r="G509">
        <v>50.88</v>
      </c>
      <c r="H509" s="3">
        <f t="shared" si="287"/>
        <v>0</v>
      </c>
      <c r="I509">
        <v>27106</v>
      </c>
      <c r="J509" t="s">
        <v>2730</v>
      </c>
      <c r="K509" t="s">
        <v>2738</v>
      </c>
      <c r="L509">
        <v>32046</v>
      </c>
      <c r="M509" t="s">
        <v>3107</v>
      </c>
      <c r="N509" t="s">
        <v>4753</v>
      </c>
      <c r="O509">
        <v>-81.937273357936704</v>
      </c>
      <c r="P509">
        <v>30.6891200731698</v>
      </c>
      <c r="Q509" t="s">
        <v>5142</v>
      </c>
      <c r="R509">
        <v>0</v>
      </c>
      <c r="S509" t="s">
        <v>6538</v>
      </c>
      <c r="T509">
        <v>8001</v>
      </c>
      <c r="U509" t="s">
        <v>6581</v>
      </c>
      <c r="V509">
        <v>2017</v>
      </c>
      <c r="W509">
        <v>1250</v>
      </c>
      <c r="X509">
        <v>2017</v>
      </c>
      <c r="Y509">
        <v>1250</v>
      </c>
      <c r="Z509">
        <v>17.46</v>
      </c>
      <c r="AA509" s="3">
        <f t="shared" si="288"/>
        <v>0.34316037735849059</v>
      </c>
      <c r="AB509" t="s">
        <v>6616</v>
      </c>
      <c r="AC509" t="s">
        <v>6616</v>
      </c>
      <c r="AD509" t="s">
        <v>6616</v>
      </c>
      <c r="AE509" t="s">
        <v>6616</v>
      </c>
      <c r="AF509" t="s">
        <v>6616</v>
      </c>
      <c r="AG509" t="s">
        <v>6616</v>
      </c>
      <c r="AH509" t="s">
        <v>6616</v>
      </c>
      <c r="AI509" t="s">
        <v>6619</v>
      </c>
      <c r="AJ509" t="s">
        <v>6618</v>
      </c>
      <c r="AK509" t="s">
        <v>6619</v>
      </c>
      <c r="AL509" t="s">
        <v>6618</v>
      </c>
      <c r="AM509" t="s">
        <v>6618</v>
      </c>
      <c r="AN509" t="s">
        <v>6618</v>
      </c>
      <c r="AO509" t="s">
        <v>6618</v>
      </c>
      <c r="AP509" s="3" t="str">
        <f t="shared" si="289"/>
        <v>No</v>
      </c>
      <c r="AQ509" s="3" t="str">
        <f t="shared" si="290"/>
        <v>Yes</v>
      </c>
      <c r="AR509" s="3" t="str">
        <f t="shared" si="291"/>
        <v>No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 t="s">
        <v>6634</v>
      </c>
      <c r="AZ509" t="s">
        <v>6638</v>
      </c>
      <c r="BA509">
        <v>1</v>
      </c>
      <c r="BB509" t="s">
        <v>6616</v>
      </c>
      <c r="BC509" t="s">
        <v>6616</v>
      </c>
      <c r="BD509" s="4" t="str">
        <f t="shared" si="292"/>
        <v>No</v>
      </c>
      <c r="BE509" t="s">
        <v>6640</v>
      </c>
      <c r="BF509" s="3" t="str">
        <f t="shared" si="293"/>
        <v>No</v>
      </c>
      <c r="BG509" t="s">
        <v>6645</v>
      </c>
      <c r="BH509" s="3" t="str">
        <f t="shared" si="294"/>
        <v>27106 FIFTH AVE W</v>
      </c>
      <c r="BI509" s="3" t="str">
        <f t="shared" si="295"/>
        <v>Hilliard</v>
      </c>
      <c r="BJ509" s="3" t="str">
        <f t="shared" si="296"/>
        <v>Florida</v>
      </c>
      <c r="BK509" s="3">
        <f t="shared" si="297"/>
        <v>32046</v>
      </c>
      <c r="BL509" s="3" t="str">
        <f t="shared" si="298"/>
        <v>27106 FIFTH AVE W HILLIARD FL 32046</v>
      </c>
      <c r="BM509" s="3" t="str">
        <f t="shared" si="299"/>
        <v/>
      </c>
      <c r="BN509" s="3" t="str">
        <f t="shared" si="300"/>
        <v>Lien&lt;$150</v>
      </c>
      <c r="BO509" s="3" t="str">
        <f t="shared" si="301"/>
        <v>No</v>
      </c>
      <c r="BP509" s="3" t="str">
        <f t="shared" si="302"/>
        <v>FV&lt;$10K</v>
      </c>
      <c r="BQ509" t="s">
        <v>6650</v>
      </c>
      <c r="BR509" s="3" t="str">
        <f t="shared" si="303"/>
        <v>No, &lt; $20K Lien</v>
      </c>
      <c r="BS509" s="3" t="str">
        <f t="shared" si="304"/>
        <v>No, Lien &lt; $20K</v>
      </c>
      <c r="BT509" t="s">
        <v>6650</v>
      </c>
      <c r="BU509" s="3" t="str">
        <f t="shared" si="305"/>
        <v>No</v>
      </c>
      <c r="BV509" s="3" t="str">
        <f t="shared" si="306"/>
        <v>No</v>
      </c>
      <c r="BW509" s="3">
        <f t="shared" si="307"/>
        <v>1</v>
      </c>
      <c r="BX509" s="3" t="str">
        <f t="shared" si="308"/>
        <v>No</v>
      </c>
      <c r="BY509" s="3">
        <f t="shared" si="309"/>
        <v>1250</v>
      </c>
      <c r="BZ509">
        <v>1</v>
      </c>
      <c r="CA509" s="3">
        <f t="shared" si="310"/>
        <v>1250</v>
      </c>
      <c r="CC509" s="3">
        <f t="shared" si="311"/>
        <v>0</v>
      </c>
      <c r="CD509" s="3">
        <f t="shared" si="312"/>
        <v>0</v>
      </c>
      <c r="CE509" s="3" t="str">
        <f t="shared" si="313"/>
        <v/>
      </c>
      <c r="CF509" s="3" t="e">
        <f>HLOOKUP(CE509,'Valuation Data'!$D$2:$K$5,4,FALSE)</f>
        <v>#N/A</v>
      </c>
      <c r="CG509" s="3">
        <f t="shared" si="314"/>
        <v>1250</v>
      </c>
      <c r="CH509" s="3" t="str">
        <f t="shared" si="315"/>
        <v>No</v>
      </c>
      <c r="CI509" s="3" t="str">
        <f>VLOOKUP(R509,'Use Codes &amp; County Type'!A:D,4,FALSE)</f>
        <v>V</v>
      </c>
      <c r="CJ509" s="3" t="str">
        <f t="shared" si="316"/>
        <v>Yes</v>
      </c>
      <c r="CK509" s="3" t="str">
        <f t="shared" si="317"/>
        <v>No</v>
      </c>
      <c r="CL509" s="3">
        <f t="shared" si="318"/>
        <v>0</v>
      </c>
      <c r="CM509" s="3">
        <f t="shared" si="319"/>
        <v>0</v>
      </c>
      <c r="CN509" s="3">
        <f t="shared" si="320"/>
        <v>254.4</v>
      </c>
      <c r="CO509" s="3">
        <f t="shared" si="321"/>
        <v>-254.4</v>
      </c>
      <c r="CP509" s="3">
        <f t="shared" si="322"/>
        <v>0.20352000000000001</v>
      </c>
      <c r="CR509" s="3" t="str">
        <f t="shared" si="323"/>
        <v>No</v>
      </c>
      <c r="CV509" s="3" t="str">
        <f t="shared" si="324"/>
        <v>Lien&lt;$150</v>
      </c>
      <c r="CW509" s="3">
        <f t="shared" si="325"/>
        <v>508</v>
      </c>
      <c r="CX509" s="3">
        <f t="shared" si="326"/>
        <v>50.88</v>
      </c>
      <c r="CY509" s="3" t="str">
        <f t="shared" si="327"/>
        <v>Ok</v>
      </c>
      <c r="CZ509">
        <v>0</v>
      </c>
      <c r="DA509">
        <v>0</v>
      </c>
    </row>
    <row r="510" spans="1:105" x14ac:dyDescent="0.25">
      <c r="A510">
        <v>509</v>
      </c>
      <c r="B510" t="s">
        <v>3</v>
      </c>
      <c r="C510" t="s">
        <v>618</v>
      </c>
      <c r="D510">
        <v>50.88</v>
      </c>
      <c r="E510">
        <v>2017</v>
      </c>
      <c r="F510">
        <v>50.88</v>
      </c>
      <c r="G510">
        <v>50.88</v>
      </c>
      <c r="H510" s="3">
        <f t="shared" si="287"/>
        <v>0</v>
      </c>
      <c r="J510" t="s">
        <v>2730</v>
      </c>
      <c r="K510" t="s">
        <v>2738</v>
      </c>
      <c r="L510">
        <v>32046</v>
      </c>
      <c r="M510" t="s">
        <v>3102</v>
      </c>
      <c r="N510" t="s">
        <v>4753</v>
      </c>
      <c r="O510">
        <v>-81.937435114418903</v>
      </c>
      <c r="P510">
        <v>30.689114440480701</v>
      </c>
      <c r="Q510" t="s">
        <v>5142</v>
      </c>
      <c r="R510">
        <v>0</v>
      </c>
      <c r="S510" t="s">
        <v>6538</v>
      </c>
      <c r="T510">
        <v>8001</v>
      </c>
      <c r="U510" t="s">
        <v>6581</v>
      </c>
      <c r="V510">
        <v>2017</v>
      </c>
      <c r="W510">
        <v>1250</v>
      </c>
      <c r="X510">
        <v>2017</v>
      </c>
      <c r="Y510">
        <v>1250</v>
      </c>
      <c r="Z510">
        <v>17.46</v>
      </c>
      <c r="AA510" s="3">
        <f t="shared" si="288"/>
        <v>0.34316037735849059</v>
      </c>
      <c r="AB510" t="s">
        <v>6616</v>
      </c>
      <c r="AC510" t="s">
        <v>6616</v>
      </c>
      <c r="AD510" t="s">
        <v>6616</v>
      </c>
      <c r="AE510" t="s">
        <v>6616</v>
      </c>
      <c r="AF510" t="s">
        <v>6616</v>
      </c>
      <c r="AG510" t="s">
        <v>6616</v>
      </c>
      <c r="AH510" t="s">
        <v>6616</v>
      </c>
      <c r="AI510" t="s">
        <v>6619</v>
      </c>
      <c r="AJ510" t="s">
        <v>6618</v>
      </c>
      <c r="AK510" t="s">
        <v>6619</v>
      </c>
      <c r="AL510" t="s">
        <v>6618</v>
      </c>
      <c r="AM510" t="s">
        <v>6618</v>
      </c>
      <c r="AN510" t="s">
        <v>6618</v>
      </c>
      <c r="AO510" t="s">
        <v>6618</v>
      </c>
      <c r="AP510" s="3" t="str">
        <f t="shared" si="289"/>
        <v>No</v>
      </c>
      <c r="AQ510" s="3" t="str">
        <f t="shared" si="290"/>
        <v>Yes</v>
      </c>
      <c r="AR510" s="3" t="str">
        <f t="shared" si="291"/>
        <v>No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 t="s">
        <v>6634</v>
      </c>
      <c r="AZ510" t="s">
        <v>6638</v>
      </c>
      <c r="BA510">
        <v>1</v>
      </c>
      <c r="BB510" t="s">
        <v>6616</v>
      </c>
      <c r="BC510" t="s">
        <v>6616</v>
      </c>
      <c r="BD510" s="4" t="str">
        <f t="shared" si="292"/>
        <v>No</v>
      </c>
      <c r="BE510" t="s">
        <v>6640</v>
      </c>
      <c r="BF510" s="3" t="str">
        <f t="shared" si="293"/>
        <v>No</v>
      </c>
      <c r="BG510" t="s">
        <v>6645</v>
      </c>
      <c r="BH510" s="3" t="str">
        <f t="shared" si="294"/>
        <v>FIFTH AV</v>
      </c>
      <c r="BI510" s="3" t="str">
        <f t="shared" si="295"/>
        <v>Hilliard</v>
      </c>
      <c r="BJ510" s="3" t="str">
        <f t="shared" si="296"/>
        <v>Florida</v>
      </c>
      <c r="BK510" s="3">
        <f t="shared" si="297"/>
        <v>32046</v>
      </c>
      <c r="BL510" s="3" t="str">
        <f t="shared" si="298"/>
        <v>FIFTH AV HILLIARD FL 32046</v>
      </c>
      <c r="BM510" s="3" t="str">
        <f t="shared" si="299"/>
        <v/>
      </c>
      <c r="BN510" s="3" t="str">
        <f t="shared" si="300"/>
        <v>Lien&lt;$150</v>
      </c>
      <c r="BO510" s="3" t="str">
        <f t="shared" si="301"/>
        <v>No</v>
      </c>
      <c r="BP510" s="3" t="str">
        <f t="shared" si="302"/>
        <v>FV&lt;$10K</v>
      </c>
      <c r="BQ510" t="s">
        <v>6650</v>
      </c>
      <c r="BR510" s="3" t="str">
        <f t="shared" si="303"/>
        <v>No, &lt; $20K Lien</v>
      </c>
      <c r="BS510" s="3" t="str">
        <f t="shared" si="304"/>
        <v>No, Lien &lt; $20K</v>
      </c>
      <c r="BT510" t="s">
        <v>6650</v>
      </c>
      <c r="BU510" s="3" t="str">
        <f t="shared" si="305"/>
        <v>No</v>
      </c>
      <c r="BV510" s="3" t="str">
        <f t="shared" si="306"/>
        <v>No</v>
      </c>
      <c r="BW510" s="3">
        <f t="shared" si="307"/>
        <v>1</v>
      </c>
      <c r="BX510" s="3" t="str">
        <f t="shared" si="308"/>
        <v>No</v>
      </c>
      <c r="BY510" s="3">
        <f t="shared" si="309"/>
        <v>1250</v>
      </c>
      <c r="BZ510">
        <v>1</v>
      </c>
      <c r="CA510" s="3">
        <f t="shared" si="310"/>
        <v>1250</v>
      </c>
      <c r="CC510" s="3">
        <f t="shared" si="311"/>
        <v>0</v>
      </c>
      <c r="CD510" s="3">
        <f t="shared" si="312"/>
        <v>0</v>
      </c>
      <c r="CE510" s="3" t="str">
        <f t="shared" si="313"/>
        <v/>
      </c>
      <c r="CF510" s="3" t="e">
        <f>HLOOKUP(CE510,'Valuation Data'!$D$2:$K$5,4,FALSE)</f>
        <v>#N/A</v>
      </c>
      <c r="CG510" s="3">
        <f t="shared" si="314"/>
        <v>1250</v>
      </c>
      <c r="CH510" s="3" t="str">
        <f t="shared" si="315"/>
        <v>No</v>
      </c>
      <c r="CI510" s="3" t="str">
        <f>VLOOKUP(R510,'Use Codes &amp; County Type'!A:D,4,FALSE)</f>
        <v>V</v>
      </c>
      <c r="CJ510" s="3" t="str">
        <f t="shared" si="316"/>
        <v>Yes</v>
      </c>
      <c r="CK510" s="3" t="str">
        <f t="shared" si="317"/>
        <v>No</v>
      </c>
      <c r="CL510" s="3">
        <f t="shared" si="318"/>
        <v>0</v>
      </c>
      <c r="CM510" s="3">
        <f t="shared" si="319"/>
        <v>0</v>
      </c>
      <c r="CN510" s="3">
        <f t="shared" si="320"/>
        <v>254.4</v>
      </c>
      <c r="CO510" s="3">
        <f t="shared" si="321"/>
        <v>-254.4</v>
      </c>
      <c r="CP510" s="3">
        <f t="shared" si="322"/>
        <v>0.20352000000000001</v>
      </c>
      <c r="CR510" s="3" t="str">
        <f t="shared" si="323"/>
        <v>No</v>
      </c>
      <c r="CV510" s="3" t="str">
        <f t="shared" si="324"/>
        <v>Lien&lt;$150</v>
      </c>
      <c r="CW510" s="3">
        <f t="shared" si="325"/>
        <v>509</v>
      </c>
      <c r="CX510" s="3">
        <f t="shared" si="326"/>
        <v>50.88</v>
      </c>
      <c r="CY510" s="3" t="str">
        <f t="shared" si="327"/>
        <v>Ok</v>
      </c>
      <c r="CZ510">
        <v>0</v>
      </c>
      <c r="DA510">
        <v>0</v>
      </c>
    </row>
    <row r="511" spans="1:105" x14ac:dyDescent="0.25">
      <c r="A511">
        <v>510</v>
      </c>
      <c r="B511" t="s">
        <v>3</v>
      </c>
      <c r="C511" t="s">
        <v>619</v>
      </c>
      <c r="D511">
        <v>756.4</v>
      </c>
      <c r="E511">
        <v>2017</v>
      </c>
      <c r="F511" t="e">
        <f>NA()</f>
        <v>#N/A</v>
      </c>
      <c r="G511" t="e">
        <f>NA()</f>
        <v>#N/A</v>
      </c>
      <c r="H511" s="3" t="e">
        <f t="shared" si="287"/>
        <v>#N/A</v>
      </c>
      <c r="I511" t="e">
        <f>NA()</f>
        <v>#N/A</v>
      </c>
      <c r="J511" t="e">
        <f>NA()</f>
        <v>#N/A</v>
      </c>
      <c r="K511" t="e">
        <f>NA()</f>
        <v>#N/A</v>
      </c>
      <c r="L511" t="e">
        <f>NA()</f>
        <v>#N/A</v>
      </c>
      <c r="M511" t="e">
        <f>NA()</f>
        <v>#N/A</v>
      </c>
      <c r="N511" t="e">
        <f>NA()</f>
        <v>#N/A</v>
      </c>
      <c r="O511" t="e">
        <f>NA()</f>
        <v>#N/A</v>
      </c>
      <c r="P511" t="e">
        <f>NA()</f>
        <v>#N/A</v>
      </c>
      <c r="Q511" t="e">
        <f>NA()</f>
        <v>#N/A</v>
      </c>
      <c r="T511" t="e">
        <f>NA()</f>
        <v>#N/A</v>
      </c>
      <c r="U511" t="e">
        <f>NA()</f>
        <v>#N/A</v>
      </c>
      <c r="V511">
        <v>2017</v>
      </c>
      <c r="W511">
        <v>86150</v>
      </c>
      <c r="X511" t="e">
        <f>NA()</f>
        <v>#N/A</v>
      </c>
      <c r="Y511" t="e">
        <f>NA()</f>
        <v>#N/A</v>
      </c>
      <c r="Z511" t="e">
        <f>NA()</f>
        <v>#N/A</v>
      </c>
      <c r="AA511" s="3">
        <f t="shared" si="288"/>
        <v>0</v>
      </c>
      <c r="AB511" t="s">
        <v>6616</v>
      </c>
      <c r="AI511" t="e">
        <f>NA()</f>
        <v>#N/A</v>
      </c>
      <c r="AJ511" t="e">
        <f>NA()</f>
        <v>#N/A</v>
      </c>
      <c r="AK511" t="e">
        <f>NA()</f>
        <v>#N/A</v>
      </c>
      <c r="AL511" t="e">
        <f>NA()</f>
        <v>#N/A</v>
      </c>
      <c r="AM511" t="e">
        <f>NA()</f>
        <v>#N/A</v>
      </c>
      <c r="AN511" t="e">
        <f>NA()</f>
        <v>#N/A</v>
      </c>
      <c r="AO511" t="e">
        <f>NA()</f>
        <v>#N/A</v>
      </c>
      <c r="AP511" s="3" t="str">
        <f t="shared" si="289"/>
        <v>No</v>
      </c>
      <c r="AQ511" s="3" t="str">
        <f t="shared" si="290"/>
        <v>No</v>
      </c>
      <c r="AR511" s="3" t="str">
        <f t="shared" si="291"/>
        <v>No</v>
      </c>
      <c r="AS511" t="e">
        <f>NA()</f>
        <v>#N/A</v>
      </c>
      <c r="AT511" t="e">
        <f>NA()</f>
        <v>#N/A</v>
      </c>
      <c r="AU511" t="e">
        <f>NA()</f>
        <v>#N/A</v>
      </c>
      <c r="AV511" t="e">
        <f>NA()</f>
        <v>#N/A</v>
      </c>
      <c r="AW511" t="e">
        <f>NA()</f>
        <v>#N/A</v>
      </c>
      <c r="AX511" t="e">
        <f>NA()</f>
        <v>#N/A</v>
      </c>
      <c r="AY511" t="e">
        <f>NA()</f>
        <v>#N/A</v>
      </c>
      <c r="AZ511" t="e">
        <f>NA()</f>
        <v>#N/A</v>
      </c>
      <c r="BA511">
        <v>0</v>
      </c>
      <c r="BB511" t="s">
        <v>6617</v>
      </c>
      <c r="BC511" t="e">
        <f>NA()</f>
        <v>#N/A</v>
      </c>
      <c r="BD511" s="4" t="str">
        <f t="shared" si="292"/>
        <v>No</v>
      </c>
      <c r="BE511" t="e">
        <f>NA()</f>
        <v>#N/A</v>
      </c>
      <c r="BF511" s="3" t="str">
        <f t="shared" si="293"/>
        <v>No</v>
      </c>
      <c r="BG511" t="e">
        <f>NA()</f>
        <v>#N/A</v>
      </c>
      <c r="BH511" s="3" t="e">
        <f t="shared" si="294"/>
        <v>#N/A</v>
      </c>
      <c r="BI511" s="3" t="e">
        <f t="shared" si="295"/>
        <v>#N/A</v>
      </c>
      <c r="BJ511" s="3" t="e">
        <f t="shared" si="296"/>
        <v>#N/A</v>
      </c>
      <c r="BK511" s="3" t="e">
        <f t="shared" si="297"/>
        <v>#N/A</v>
      </c>
      <c r="BL511" s="3" t="e">
        <f t="shared" si="298"/>
        <v>#N/A</v>
      </c>
      <c r="BM511" s="3" t="e">
        <f t="shared" si="299"/>
        <v>#N/A</v>
      </c>
      <c r="BN511" s="3" t="str">
        <f t="shared" si="300"/>
        <v>Pass</v>
      </c>
      <c r="BO511" s="3" t="e">
        <f t="shared" si="301"/>
        <v>#N/A</v>
      </c>
      <c r="BP511" s="3" t="str">
        <f t="shared" si="302"/>
        <v>FV&lt;$10K</v>
      </c>
      <c r="BQ511" t="s">
        <v>6650</v>
      </c>
      <c r="BR511" s="3" t="str">
        <f t="shared" si="303"/>
        <v>No, &lt; $20K Lien</v>
      </c>
      <c r="BS511" s="3" t="str">
        <f t="shared" si="304"/>
        <v>No, Lien &lt; $20K</v>
      </c>
      <c r="BT511" t="s">
        <v>6650</v>
      </c>
      <c r="BU511" s="3" t="str">
        <f t="shared" si="305"/>
        <v>No</v>
      </c>
      <c r="BV511" s="3" t="str">
        <f t="shared" si="306"/>
        <v>No</v>
      </c>
      <c r="BW511" s="3">
        <f t="shared" si="307"/>
        <v>0</v>
      </c>
      <c r="BX511" s="3" t="str">
        <f t="shared" si="308"/>
        <v>No</v>
      </c>
      <c r="BY511" s="3">
        <f t="shared" si="309"/>
        <v>86150</v>
      </c>
      <c r="BZ511">
        <v>1</v>
      </c>
      <c r="CA511" s="3">
        <f t="shared" si="310"/>
        <v>86150</v>
      </c>
      <c r="CC511" s="3" t="e">
        <f t="shared" si="311"/>
        <v>#N/A</v>
      </c>
      <c r="CD511" s="3" t="e">
        <f t="shared" si="312"/>
        <v>#N/A</v>
      </c>
      <c r="CE511" s="3" t="str">
        <f t="shared" si="313"/>
        <v/>
      </c>
      <c r="CF511" s="3" t="e">
        <f>HLOOKUP(CE511,'Valuation Data'!$D$2:$K$5,4,FALSE)</f>
        <v>#N/A</v>
      </c>
      <c r="CG511" s="3">
        <f t="shared" si="314"/>
        <v>86150</v>
      </c>
      <c r="CH511" s="3" t="str">
        <f t="shared" si="315"/>
        <v>No</v>
      </c>
      <c r="CI511" s="3" t="str">
        <f>VLOOKUP(R511,'Use Codes &amp; County Type'!A:D,4,FALSE)</f>
        <v>V</v>
      </c>
      <c r="CJ511" s="3" t="str">
        <f t="shared" si="316"/>
        <v>Yes</v>
      </c>
      <c r="CK511" s="3" t="str">
        <f t="shared" si="317"/>
        <v>Yes</v>
      </c>
      <c r="CL511" s="3">
        <f t="shared" si="318"/>
        <v>0</v>
      </c>
      <c r="CM511" s="3">
        <f t="shared" si="319"/>
        <v>0</v>
      </c>
      <c r="CN511" s="3" t="e">
        <f t="shared" si="320"/>
        <v>#N/A</v>
      </c>
      <c r="CO511" s="3" t="e">
        <f t="shared" si="321"/>
        <v>#N/A</v>
      </c>
      <c r="CP511" s="3" t="e">
        <f t="shared" si="322"/>
        <v>#N/A</v>
      </c>
      <c r="CR511" s="3" t="str">
        <f t="shared" si="323"/>
        <v>No</v>
      </c>
      <c r="CV511" s="3" t="str">
        <f t="shared" si="324"/>
        <v>Vacant, No Sales Data</v>
      </c>
      <c r="CW511" s="3">
        <f t="shared" si="325"/>
        <v>510</v>
      </c>
      <c r="CX511" s="3">
        <f t="shared" si="326"/>
        <v>756.4</v>
      </c>
      <c r="CY511" s="3" t="str">
        <f t="shared" si="327"/>
        <v>Ok</v>
      </c>
      <c r="CZ511" t="e">
        <f>NA()</f>
        <v>#N/A</v>
      </c>
      <c r="DA511" t="e">
        <f>NA()</f>
        <v>#N/A</v>
      </c>
    </row>
    <row r="512" spans="1:105" x14ac:dyDescent="0.25">
      <c r="A512">
        <v>511</v>
      </c>
      <c r="B512" t="s">
        <v>3</v>
      </c>
      <c r="C512" t="s">
        <v>620</v>
      </c>
      <c r="D512">
        <v>357.82</v>
      </c>
      <c r="E512">
        <v>2017</v>
      </c>
      <c r="F512" t="e">
        <f>NA()</f>
        <v>#N/A</v>
      </c>
      <c r="G512" t="e">
        <f>NA()</f>
        <v>#N/A</v>
      </c>
      <c r="H512" s="3" t="e">
        <f t="shared" si="287"/>
        <v>#N/A</v>
      </c>
      <c r="I512" t="e">
        <f>NA()</f>
        <v>#N/A</v>
      </c>
      <c r="J512" t="e">
        <f>NA()</f>
        <v>#N/A</v>
      </c>
      <c r="K512" t="e">
        <f>NA()</f>
        <v>#N/A</v>
      </c>
      <c r="L512" t="e">
        <f>NA()</f>
        <v>#N/A</v>
      </c>
      <c r="M512" t="e">
        <f>NA()</f>
        <v>#N/A</v>
      </c>
      <c r="N512" t="e">
        <f>NA()</f>
        <v>#N/A</v>
      </c>
      <c r="O512" t="e">
        <f>NA()</f>
        <v>#N/A</v>
      </c>
      <c r="P512" t="e">
        <f>NA()</f>
        <v>#N/A</v>
      </c>
      <c r="Q512" t="e">
        <f>NA()</f>
        <v>#N/A</v>
      </c>
      <c r="R512">
        <v>1</v>
      </c>
      <c r="S512" t="s">
        <v>6539</v>
      </c>
      <c r="T512" t="e">
        <f>NA()</f>
        <v>#N/A</v>
      </c>
      <c r="U512" t="e">
        <f>NA()</f>
        <v>#N/A</v>
      </c>
      <c r="V512">
        <v>2017</v>
      </c>
      <c r="W512">
        <v>21572</v>
      </c>
      <c r="X512" t="e">
        <f>NA()</f>
        <v>#N/A</v>
      </c>
      <c r="Y512" t="e">
        <f>NA()</f>
        <v>#N/A</v>
      </c>
      <c r="Z512" t="e">
        <f>NA()</f>
        <v>#N/A</v>
      </c>
      <c r="AA512" s="3">
        <f t="shared" si="288"/>
        <v>0</v>
      </c>
      <c r="AF512" t="s">
        <v>6616</v>
      </c>
      <c r="AG512" t="s">
        <v>6616</v>
      </c>
      <c r="AH512" t="s">
        <v>6616</v>
      </c>
      <c r="AI512" t="e">
        <f>NA()</f>
        <v>#N/A</v>
      </c>
      <c r="AJ512" t="e">
        <f>NA()</f>
        <v>#N/A</v>
      </c>
      <c r="AK512" t="e">
        <f>NA()</f>
        <v>#N/A</v>
      </c>
      <c r="AL512" t="e">
        <f>NA()</f>
        <v>#N/A</v>
      </c>
      <c r="AM512" t="e">
        <f>NA()</f>
        <v>#N/A</v>
      </c>
      <c r="AN512" t="e">
        <f>NA()</f>
        <v>#N/A</v>
      </c>
      <c r="AO512" t="e">
        <f>NA()</f>
        <v>#N/A</v>
      </c>
      <c r="AP512" s="3" t="str">
        <f t="shared" si="289"/>
        <v>No</v>
      </c>
      <c r="AQ512" s="3" t="str">
        <f t="shared" si="290"/>
        <v>No</v>
      </c>
      <c r="AR512" s="3" t="str">
        <f t="shared" si="291"/>
        <v>No</v>
      </c>
      <c r="AS512" t="e">
        <f>NA()</f>
        <v>#N/A</v>
      </c>
      <c r="AT512" t="e">
        <f>NA()</f>
        <v>#N/A</v>
      </c>
      <c r="AU512" t="e">
        <f>NA()</f>
        <v>#N/A</v>
      </c>
      <c r="AV512" t="e">
        <f>NA()</f>
        <v>#N/A</v>
      </c>
      <c r="AW512" t="e">
        <f>NA()</f>
        <v>#N/A</v>
      </c>
      <c r="AX512" t="e">
        <f>NA()</f>
        <v>#N/A</v>
      </c>
      <c r="AY512" t="e">
        <f>NA()</f>
        <v>#N/A</v>
      </c>
      <c r="AZ512" t="e">
        <f>NA()</f>
        <v>#N/A</v>
      </c>
      <c r="BA512">
        <v>0</v>
      </c>
      <c r="BB512" t="s">
        <v>6616</v>
      </c>
      <c r="BC512" t="e">
        <f>NA()</f>
        <v>#N/A</v>
      </c>
      <c r="BD512" s="4" t="str">
        <f t="shared" si="292"/>
        <v>No</v>
      </c>
      <c r="BE512" t="e">
        <f>NA()</f>
        <v>#N/A</v>
      </c>
      <c r="BF512" s="3" t="str">
        <f t="shared" si="293"/>
        <v>No</v>
      </c>
      <c r="BG512" t="e">
        <f>NA()</f>
        <v>#N/A</v>
      </c>
      <c r="BH512" s="3" t="e">
        <f t="shared" si="294"/>
        <v>#N/A</v>
      </c>
      <c r="BI512" s="3" t="e">
        <f t="shared" si="295"/>
        <v>#N/A</v>
      </c>
      <c r="BJ512" s="3" t="e">
        <f t="shared" si="296"/>
        <v>#N/A</v>
      </c>
      <c r="BK512" s="3" t="e">
        <f t="shared" si="297"/>
        <v>#N/A</v>
      </c>
      <c r="BL512" s="3" t="e">
        <f t="shared" si="298"/>
        <v>#N/A</v>
      </c>
      <c r="BM512" s="3" t="e">
        <f t="shared" si="299"/>
        <v>#N/A</v>
      </c>
      <c r="BN512" s="3" t="str">
        <f t="shared" si="300"/>
        <v>Pass</v>
      </c>
      <c r="BO512" s="3" t="e">
        <f t="shared" si="301"/>
        <v>#N/A</v>
      </c>
      <c r="BP512" s="3" t="str">
        <f t="shared" si="302"/>
        <v>FV&lt;$10K</v>
      </c>
      <c r="BQ512" t="s">
        <v>6650</v>
      </c>
      <c r="BR512" s="3" t="str">
        <f t="shared" si="303"/>
        <v>No, &lt; $20K Lien</v>
      </c>
      <c r="BS512" s="3" t="str">
        <f t="shared" si="304"/>
        <v>No, Lien &lt; $20K</v>
      </c>
      <c r="BT512" t="s">
        <v>6650</v>
      </c>
      <c r="BU512" s="3" t="str">
        <f t="shared" si="305"/>
        <v>No</v>
      </c>
      <c r="BV512" s="3" t="str">
        <f t="shared" si="306"/>
        <v>No</v>
      </c>
      <c r="BW512" s="3">
        <f t="shared" si="307"/>
        <v>0</v>
      </c>
      <c r="BX512" s="3" t="str">
        <f t="shared" si="308"/>
        <v>No</v>
      </c>
      <c r="BY512" s="3">
        <f t="shared" si="309"/>
        <v>21572</v>
      </c>
      <c r="BZ512">
        <v>1</v>
      </c>
      <c r="CA512" s="3">
        <f t="shared" si="310"/>
        <v>21572</v>
      </c>
      <c r="CC512" s="3" t="e">
        <f t="shared" si="311"/>
        <v>#N/A</v>
      </c>
      <c r="CD512" s="3" t="e">
        <f t="shared" si="312"/>
        <v>#N/A</v>
      </c>
      <c r="CE512" s="3" t="str">
        <f t="shared" si="313"/>
        <v/>
      </c>
      <c r="CF512" s="3" t="e">
        <f>HLOOKUP(CE512,'Valuation Data'!$D$2:$K$5,4,FALSE)</f>
        <v>#N/A</v>
      </c>
      <c r="CG512" s="3">
        <f t="shared" si="314"/>
        <v>21572</v>
      </c>
      <c r="CH512" s="3" t="str">
        <f t="shared" si="315"/>
        <v>No</v>
      </c>
      <c r="CI512" s="3" t="str">
        <f>VLOOKUP(R512,'Use Codes &amp; County Type'!A:D,4,FALSE)</f>
        <v>S</v>
      </c>
      <c r="CJ512" s="3" t="str">
        <f t="shared" si="316"/>
        <v>No</v>
      </c>
      <c r="CK512" s="3" t="str">
        <f t="shared" si="317"/>
        <v>No</v>
      </c>
      <c r="CL512" s="3">
        <f t="shared" si="318"/>
        <v>0.35</v>
      </c>
      <c r="CM512" s="3">
        <f t="shared" si="319"/>
        <v>7550.2</v>
      </c>
      <c r="CN512" s="3" t="e">
        <f t="shared" si="320"/>
        <v>#N/A</v>
      </c>
      <c r="CO512" s="3" t="e">
        <f t="shared" si="321"/>
        <v>#N/A</v>
      </c>
      <c r="CP512" s="3" t="e">
        <f t="shared" si="322"/>
        <v>#N/A</v>
      </c>
      <c r="CR512" s="3" t="str">
        <f t="shared" si="323"/>
        <v>No</v>
      </c>
      <c r="CV512" s="3" t="str">
        <f t="shared" si="324"/>
        <v>FMV&lt;$30K</v>
      </c>
      <c r="CW512" s="3">
        <f t="shared" si="325"/>
        <v>511</v>
      </c>
      <c r="CX512" s="3">
        <f t="shared" si="326"/>
        <v>357.82</v>
      </c>
      <c r="CY512" s="3" t="str">
        <f t="shared" si="327"/>
        <v>Ok</v>
      </c>
      <c r="CZ512" t="e">
        <f>NA()</f>
        <v>#N/A</v>
      </c>
      <c r="DA512" t="e">
        <f>NA()</f>
        <v>#N/A</v>
      </c>
    </row>
    <row r="513" spans="1:105" x14ac:dyDescent="0.25">
      <c r="A513">
        <v>512</v>
      </c>
      <c r="B513" t="s">
        <v>3</v>
      </c>
      <c r="C513" t="s">
        <v>621</v>
      </c>
      <c r="D513">
        <v>41.44</v>
      </c>
      <c r="E513">
        <v>2017</v>
      </c>
      <c r="F513">
        <v>41.44</v>
      </c>
      <c r="G513">
        <v>41.44</v>
      </c>
      <c r="H513" s="3">
        <f t="shared" si="287"/>
        <v>0</v>
      </c>
      <c r="J513" t="s">
        <v>2730</v>
      </c>
      <c r="K513" t="s">
        <v>2738</v>
      </c>
      <c r="L513">
        <v>32046</v>
      </c>
      <c r="M513" t="s">
        <v>3108</v>
      </c>
      <c r="N513" t="s">
        <v>4753</v>
      </c>
      <c r="O513">
        <v>-81.937411540463899</v>
      </c>
      <c r="P513">
        <v>30.6877808460277</v>
      </c>
      <c r="Q513" t="s">
        <v>5106</v>
      </c>
      <c r="R513">
        <v>0</v>
      </c>
      <c r="S513" t="s">
        <v>6538</v>
      </c>
      <c r="T513">
        <v>8001</v>
      </c>
      <c r="U513" t="s">
        <v>6581</v>
      </c>
      <c r="V513">
        <v>2017</v>
      </c>
      <c r="W513">
        <v>625</v>
      </c>
      <c r="X513">
        <v>2017</v>
      </c>
      <c r="Y513">
        <v>625</v>
      </c>
      <c r="Z513">
        <v>8.73</v>
      </c>
      <c r="AA513" s="3">
        <f t="shared" si="288"/>
        <v>0.21066602316602318</v>
      </c>
      <c r="AB513" t="s">
        <v>6617</v>
      </c>
      <c r="AC513" t="s">
        <v>6617</v>
      </c>
      <c r="AD513" t="s">
        <v>6617</v>
      </c>
      <c r="AE513" t="s">
        <v>6616</v>
      </c>
      <c r="AF513" t="s">
        <v>6616</v>
      </c>
      <c r="AG513" t="s">
        <v>6616</v>
      </c>
      <c r="AH513" t="s">
        <v>6616</v>
      </c>
      <c r="AI513" t="s">
        <v>6619</v>
      </c>
      <c r="AJ513" t="s">
        <v>6619</v>
      </c>
      <c r="AK513" t="s">
        <v>6619</v>
      </c>
      <c r="AL513" t="s">
        <v>6619</v>
      </c>
      <c r="AM513" t="s">
        <v>6618</v>
      </c>
      <c r="AN513" t="s">
        <v>6618</v>
      </c>
      <c r="AO513" t="s">
        <v>6618</v>
      </c>
      <c r="AP513" s="3" t="str">
        <f t="shared" si="289"/>
        <v>Yes</v>
      </c>
      <c r="AQ513" s="3" t="str">
        <f t="shared" si="290"/>
        <v>Yes</v>
      </c>
      <c r="AR513" s="3" t="str">
        <f t="shared" si="291"/>
        <v>Yes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 t="s">
        <v>6634</v>
      </c>
      <c r="AZ513" t="s">
        <v>6638</v>
      </c>
      <c r="BA513">
        <v>6</v>
      </c>
      <c r="BB513" t="s">
        <v>6616</v>
      </c>
      <c r="BC513" t="s">
        <v>6616</v>
      </c>
      <c r="BD513" s="4" t="str">
        <f t="shared" si="292"/>
        <v>No</v>
      </c>
      <c r="BE513" t="s">
        <v>6640</v>
      </c>
      <c r="BF513" s="3" t="str">
        <f t="shared" si="293"/>
        <v>No</v>
      </c>
      <c r="BG513" t="s">
        <v>6645</v>
      </c>
      <c r="BH513" s="3" t="str">
        <f t="shared" si="294"/>
        <v>THIRD AV</v>
      </c>
      <c r="BI513" s="3" t="str">
        <f t="shared" si="295"/>
        <v>Hilliard</v>
      </c>
      <c r="BJ513" s="3" t="str">
        <f t="shared" si="296"/>
        <v>Florida</v>
      </c>
      <c r="BK513" s="3">
        <f t="shared" si="297"/>
        <v>32046</v>
      </c>
      <c r="BL513" s="3" t="str">
        <f t="shared" si="298"/>
        <v>THIRD AV HILLIARD FL 32046</v>
      </c>
      <c r="BM513" s="3" t="str">
        <f t="shared" si="299"/>
        <v/>
      </c>
      <c r="BN513" s="3" t="str">
        <f t="shared" si="300"/>
        <v>Lien&lt;$150</v>
      </c>
      <c r="BO513" s="3" t="str">
        <f t="shared" si="301"/>
        <v>No</v>
      </c>
      <c r="BP513" s="3" t="str">
        <f t="shared" si="302"/>
        <v>FV&lt;$10K</v>
      </c>
      <c r="BQ513" t="s">
        <v>6650</v>
      </c>
      <c r="BR513" s="3" t="str">
        <f t="shared" si="303"/>
        <v>No, &lt; $20K Lien</v>
      </c>
      <c r="BS513" s="3" t="str">
        <f t="shared" si="304"/>
        <v>No, Lien &lt; $20K</v>
      </c>
      <c r="BT513" t="s">
        <v>6650</v>
      </c>
      <c r="BU513" s="3" t="str">
        <f t="shared" si="305"/>
        <v>Yes</v>
      </c>
      <c r="BV513" s="3" t="str">
        <f t="shared" si="306"/>
        <v>No</v>
      </c>
      <c r="BW513" s="3">
        <f t="shared" si="307"/>
        <v>6</v>
      </c>
      <c r="BX513" s="3" t="str">
        <f t="shared" si="308"/>
        <v>No</v>
      </c>
      <c r="BY513" s="3">
        <f t="shared" si="309"/>
        <v>625</v>
      </c>
      <c r="BZ513">
        <v>1</v>
      </c>
      <c r="CA513" s="3">
        <f t="shared" si="310"/>
        <v>625</v>
      </c>
      <c r="CC513" s="3">
        <f t="shared" si="311"/>
        <v>0</v>
      </c>
      <c r="CD513" s="3">
        <f t="shared" si="312"/>
        <v>0</v>
      </c>
      <c r="CE513" s="3" t="str">
        <f t="shared" si="313"/>
        <v/>
      </c>
      <c r="CF513" s="3" t="e">
        <f>HLOOKUP(CE513,'Valuation Data'!$D$2:$K$5,4,FALSE)</f>
        <v>#N/A</v>
      </c>
      <c r="CG513" s="3">
        <f t="shared" si="314"/>
        <v>625</v>
      </c>
      <c r="CH513" s="3" t="str">
        <f t="shared" si="315"/>
        <v>No</v>
      </c>
      <c r="CI513" s="3" t="str">
        <f>VLOOKUP(R513,'Use Codes &amp; County Type'!A:D,4,FALSE)</f>
        <v>V</v>
      </c>
      <c r="CJ513" s="3" t="str">
        <f t="shared" si="316"/>
        <v>Yes</v>
      </c>
      <c r="CK513" s="3" t="str">
        <f t="shared" si="317"/>
        <v>No</v>
      </c>
      <c r="CL513" s="3">
        <f t="shared" si="318"/>
        <v>0</v>
      </c>
      <c r="CM513" s="3">
        <f t="shared" si="319"/>
        <v>0</v>
      </c>
      <c r="CN513" s="3">
        <f t="shared" si="320"/>
        <v>414.4</v>
      </c>
      <c r="CO513" s="3">
        <f t="shared" si="321"/>
        <v>-414.4</v>
      </c>
      <c r="CP513" s="3">
        <f t="shared" si="322"/>
        <v>0.66303999999999996</v>
      </c>
      <c r="CR513" s="3" t="str">
        <f t="shared" si="323"/>
        <v>No</v>
      </c>
      <c r="CV513" s="3" t="str">
        <f t="shared" si="324"/>
        <v>Lien&lt;$150</v>
      </c>
      <c r="CW513" s="3">
        <f t="shared" si="325"/>
        <v>512</v>
      </c>
      <c r="CX513" s="3">
        <f t="shared" si="326"/>
        <v>41.44</v>
      </c>
      <c r="CY513" s="3" t="str">
        <f t="shared" si="327"/>
        <v>Ok</v>
      </c>
      <c r="CZ513">
        <v>0</v>
      </c>
      <c r="DA513">
        <v>0</v>
      </c>
    </row>
    <row r="514" spans="1:105" x14ac:dyDescent="0.25">
      <c r="A514">
        <v>513</v>
      </c>
      <c r="B514" t="s">
        <v>3</v>
      </c>
      <c r="C514" t="s">
        <v>622</v>
      </c>
      <c r="D514">
        <v>836.3</v>
      </c>
      <c r="E514">
        <v>2017</v>
      </c>
      <c r="F514">
        <v>836.3</v>
      </c>
      <c r="G514">
        <v>836.3</v>
      </c>
      <c r="H514" s="3">
        <f t="shared" ref="H514:H577" si="328">D514+D514-F514-G514</f>
        <v>0</v>
      </c>
      <c r="I514">
        <v>27302</v>
      </c>
      <c r="J514" t="s">
        <v>2730</v>
      </c>
      <c r="K514" t="s">
        <v>2738</v>
      </c>
      <c r="L514">
        <v>32046</v>
      </c>
      <c r="M514" t="s">
        <v>3109</v>
      </c>
      <c r="N514" t="s">
        <v>4753</v>
      </c>
      <c r="O514">
        <v>-81.935936977025904</v>
      </c>
      <c r="P514">
        <v>30.688244767854201</v>
      </c>
      <c r="Q514" t="s">
        <v>5143</v>
      </c>
      <c r="R514">
        <v>1</v>
      </c>
      <c r="S514" t="s">
        <v>6539</v>
      </c>
      <c r="T514">
        <v>1001</v>
      </c>
      <c r="U514" t="s">
        <v>6582</v>
      </c>
      <c r="V514">
        <v>2017</v>
      </c>
      <c r="W514">
        <v>91441</v>
      </c>
      <c r="X514">
        <v>2017</v>
      </c>
      <c r="Y514">
        <v>101746</v>
      </c>
      <c r="Z514">
        <v>743.69</v>
      </c>
      <c r="AA514" s="3">
        <f t="shared" ref="AA514:AA577" si="329">IFERROR(Z514/D514,)</f>
        <v>0.88926222647375353</v>
      </c>
      <c r="AB514" t="s">
        <v>6616</v>
      </c>
      <c r="AI514" t="s">
        <v>6618</v>
      </c>
      <c r="AJ514" t="s">
        <v>6618</v>
      </c>
      <c r="AK514">
        <v>0</v>
      </c>
      <c r="AL514">
        <v>0</v>
      </c>
      <c r="AM514">
        <v>0</v>
      </c>
      <c r="AN514">
        <v>0</v>
      </c>
      <c r="AO514">
        <v>0</v>
      </c>
      <c r="AP514" s="3" t="str">
        <f t="shared" ref="AP514:AP577" si="330">IF(OR(COUNTIF(AB514:AH514,"Yes")&gt;0,COUNTIF(AB514:AH514,"C")&gt;0),"Yes","No")</f>
        <v>No</v>
      </c>
      <c r="AQ514" s="3" t="str">
        <f t="shared" ref="AQ514:AQ577" si="331">IF(COUNTIF(AI514:AO514,"C")&gt;0,"Yes","No")</f>
        <v>No</v>
      </c>
      <c r="AR514" s="3" t="str">
        <f t="shared" ref="AR514:AR577" si="332">IF(AP514="Yes","Yes","No")</f>
        <v>No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 t="s">
        <v>6634</v>
      </c>
      <c r="AZ514" t="s">
        <v>6638</v>
      </c>
      <c r="BA514">
        <v>0</v>
      </c>
      <c r="BB514" t="s">
        <v>6617</v>
      </c>
      <c r="BC514" t="s">
        <v>6616</v>
      </c>
      <c r="BD514" s="4" t="str">
        <f t="shared" ref="BD514:BD577" si="333">IFERROR(IF(AW514&gt;0,"Yes","No"),"No")</f>
        <v>No</v>
      </c>
      <c r="BE514" t="s">
        <v>6640</v>
      </c>
      <c r="BF514" s="3" t="str">
        <f t="shared" ref="BF514:BF577" si="334">IFERROR(IF(BE514="Without Environmental Issues","No","Yes"),"No")</f>
        <v>No</v>
      </c>
      <c r="BG514" t="s">
        <v>6645</v>
      </c>
      <c r="BH514" s="3" t="str">
        <f t="shared" ref="BH514:BH577" si="335">M514</f>
        <v>27302 MONTANA ST</v>
      </c>
      <c r="BI514" s="3" t="str">
        <f t="shared" ref="BI514:BI577" si="336">PROPER(J514)</f>
        <v>Hilliard</v>
      </c>
      <c r="BJ514" s="3" t="str">
        <f t="shared" ref="BJ514:BJ577" si="337">PROPER(K514)</f>
        <v>Florida</v>
      </c>
      <c r="BK514" s="3">
        <f t="shared" ref="BK514:BK577" si="338">L514</f>
        <v>32046</v>
      </c>
      <c r="BL514" s="3" t="str">
        <f t="shared" ref="BL514:BL577" si="339">CONCATENATE(M514," ",N514)</f>
        <v>27302 MONTANA ST HILLIARD FL 32046</v>
      </c>
      <c r="BM514" s="3" t="str">
        <f t="shared" ref="BM514:BM577" si="340">IF(AU514&gt;0,"L","")</f>
        <v/>
      </c>
      <c r="BN514" s="3" t="str">
        <f t="shared" ref="BN514:BN577" si="341">IF(D514&lt;150,"Lien&lt;$150","Pass")</f>
        <v>Pass</v>
      </c>
      <c r="BO514" s="3" t="str">
        <f t="shared" ref="BO514:BO577" si="342">IF(BC514="Yes","Yes","No")</f>
        <v>No</v>
      </c>
      <c r="BP514" s="3" t="str">
        <f t="shared" ref="BP514:BP577" si="343">IF(D514&gt;10000,IF(OR(I514="",I514=0,BI514="",BI514=0,BK514=0),"Bad Address","Pass"),"FV&lt;$10K")</f>
        <v>FV&lt;$10K</v>
      </c>
      <c r="BQ514" t="s">
        <v>6650</v>
      </c>
      <c r="BR514" s="3" t="str">
        <f t="shared" ref="BR514:BR577" si="344">IF(D514&gt;20000,IF(OR(BD514="Yes",BF514="Yes"),"Yes","No"),"No, &lt; $20K Lien")</f>
        <v>No, &lt; $20K Lien</v>
      </c>
      <c r="BS514" s="3" t="str">
        <f t="shared" ref="BS514:BS577" si="345">IF(D514&gt;20000,IF(IFERROR(IF(BG514="None","No","Yes"),"No")="Yes","Yes","No"),"No, Lien &lt; $20K")</f>
        <v>No, Lien &lt; $20K</v>
      </c>
      <c r="BT514" t="s">
        <v>6650</v>
      </c>
      <c r="BU514" s="3" t="str">
        <f t="shared" ref="BU514:BU577" si="346">IF(E514="","N/A",IF(OR(E514&lt;2014,AR514="Yes"),"Yes","No"))</f>
        <v>No</v>
      </c>
      <c r="BV514" s="3" t="str">
        <f t="shared" ref="BV514:BV577" si="347">IFERROR(IF(COUNTIF(C:C,C514)&gt;1,"Yes","No"),"No")</f>
        <v>No</v>
      </c>
      <c r="BW514" s="3">
        <f t="shared" ref="BW514:BW577" si="348">BA514</f>
        <v>0</v>
      </c>
      <c r="BX514" s="3" t="str">
        <f t="shared" ref="BX514:BX577" si="349">IF(AND(OR(CI514="S",CI514="R",CI514="C"),CH514="Yes",BW514&gt;2),"Yes",IF(AND(OR(CI514="S",CI514="R",CI514="C"),CH514="No",BW514&gt;1),"Yes",IF(AND(CI514="V",CH514="Yes",BW514&gt;0),"Yes","No")))</f>
        <v>No</v>
      </c>
      <c r="BY514" s="3">
        <f t="shared" ref="BY514:BY577" si="350">VALUE(W514)</f>
        <v>91441</v>
      </c>
      <c r="BZ514">
        <v>1</v>
      </c>
      <c r="CA514" s="3">
        <f t="shared" ref="CA514:CA577" si="351">BY514/BZ514</f>
        <v>91441</v>
      </c>
      <c r="CC514" s="3">
        <f t="shared" ref="CC514:CC577" si="352">AS514</f>
        <v>0</v>
      </c>
      <c r="CD514" s="3">
        <f t="shared" ref="CD514:CD577" si="353">VALUE(AT514)</f>
        <v>0</v>
      </c>
      <c r="CE514" s="3" t="str">
        <f t="shared" ref="CE514:CE577" si="354">IFERROR(IF(CD514&gt;1000,YEAR(CC514),""),"")</f>
        <v/>
      </c>
      <c r="CF514" s="3" t="e">
        <f>HLOOKUP(CE514,'Valuation Data'!$D$2:$K$5,4,FALSE)</f>
        <v>#N/A</v>
      </c>
      <c r="CG514" s="3">
        <f t="shared" ref="CG514:CG577" si="355">IF(CB514&gt;0,MIN(IFERROR(MIN(CD514*CF514,CA514),CA514),CB514),IFERROR(MIN(CD514*CF514,CA514),CA514))</f>
        <v>91441</v>
      </c>
      <c r="CH514" s="3" t="str">
        <f t="shared" ref="CH514:CH577" si="356">IFERROR(IF(AND(OR(CI514="S",CI514="R",CI514="C",CI514="V"),CF514&gt;0),"Yes","No"),"No")</f>
        <v>No</v>
      </c>
      <c r="CI514" s="3" t="str">
        <f>VLOOKUP(R514,'Use Codes &amp; County Type'!A:D,4,FALSE)</f>
        <v>S</v>
      </c>
      <c r="CJ514" s="3" t="str">
        <f t="shared" ref="CJ514:CJ577" si="357">IF(AND(CH514="No",CI514="V"),"Yes","No")</f>
        <v>No</v>
      </c>
      <c r="CK514" s="3" t="str">
        <f t="shared" ref="CK514:CK577" si="358">IF(OR(BB514="Yes",BB514=""),"Yes","No")</f>
        <v>Yes</v>
      </c>
      <c r="CL514" s="3">
        <f t="shared" ref="CL514:CL577" si="359">IF(AND(OR(CI514="S",CI514="R",CI514="C"),CH514="Yes",CK514="Yes"),75%,IF(AND(OR(CI514="S",CI514="R"),CH514="Yes",CK514="No"),40%,IF(AND(OR(CI514="S",CI514="R",CI514="C"),CH514="No",CK514="Yes"),67%,IF(AND(OR(CI514="S",CI514="R"),CH514="No",CK514="No"),35%,IF(AND(CI514="C",CH514="Yes"),35%,IF(AND(CI514="C",CH514="No"),30%,IF(AND(CH514="Yes",CI514="V"),10%,0%)))))))</f>
        <v>0.67</v>
      </c>
      <c r="CM514" s="3">
        <f t="shared" ref="CM514:CM577" si="360">CG514*CL514</f>
        <v>61265.47</v>
      </c>
      <c r="CN514" s="3">
        <f t="shared" ref="CN514:CN577" si="361">D514+(BA514+3)*MAX(D514,Z514)</f>
        <v>3345.2</v>
      </c>
      <c r="CO514" s="3">
        <f t="shared" ref="CO514:CO577" si="362">CM514-CN514</f>
        <v>57920.270000000004</v>
      </c>
      <c r="CP514" s="3">
        <f t="shared" ref="CP514:CP577" si="363">+CN514/CG514</f>
        <v>3.658315197777802E-2</v>
      </c>
      <c r="CR514" s="3" t="str">
        <f t="shared" ref="CR514:CR577" si="364">IF(AND(CV514="*Bid",D514&gt;49999),"Google","No")</f>
        <v>No</v>
      </c>
      <c r="CV514" s="3" t="str">
        <f t="shared" ref="CV514:CV577" si="365">IF(BN514="Lien&lt;$150","Lien&lt;$150",IF(OR(BU514="Yes",BV514="Yes"),"County Held Lien",IF(CG514&lt;30000,"FMV&lt;$30K",IF(BR514="Yes","EPA",IF(BS514="Yes","CDD",IF(BT514="High","Flood",IF(BX514="Yes","Too Many Priors",IF(CJ514="Yes","Vacant, No Sales Data",IF(CO514&lt;0,"Neg Solv Premium",IF(BP514="Bad Address","Bad Address",IF(CQ514="Bad","Bad Data",IF(CS514="Bad","Bad Google",IF(CT514="Redeemed","Redeemed",IF(CU514="Data Change","Data Change","*Bid"))))))))))))))</f>
        <v>*Bid</v>
      </c>
      <c r="CW514" s="3">
        <f t="shared" ref="CW514:CW577" si="366">VALUE(A514)</f>
        <v>513</v>
      </c>
      <c r="CX514" s="3">
        <f t="shared" ref="CX514:CX577" si="367">VALUE(D514)</f>
        <v>836.3</v>
      </c>
      <c r="CY514" s="3" t="str">
        <f t="shared" ref="CY514:CY577" si="368">IF(AND(CV514="*Bid",CX514&gt;75000),"Check","Ok")</f>
        <v>Ok</v>
      </c>
      <c r="CZ514">
        <v>0</v>
      </c>
      <c r="DA514">
        <v>0</v>
      </c>
    </row>
    <row r="515" spans="1:105" x14ac:dyDescent="0.25">
      <c r="A515">
        <v>514</v>
      </c>
      <c r="B515" t="s">
        <v>3</v>
      </c>
      <c r="C515" t="s">
        <v>623</v>
      </c>
      <c r="D515">
        <v>399.79</v>
      </c>
      <c r="E515">
        <v>2017</v>
      </c>
      <c r="F515">
        <v>399.79</v>
      </c>
      <c r="G515">
        <v>399.79</v>
      </c>
      <c r="H515" s="3">
        <f t="shared" si="328"/>
        <v>0</v>
      </c>
      <c r="I515">
        <v>27173</v>
      </c>
      <c r="J515" t="s">
        <v>2730</v>
      </c>
      <c r="K515" t="s">
        <v>2738</v>
      </c>
      <c r="L515">
        <v>32046</v>
      </c>
      <c r="M515" t="s">
        <v>3110</v>
      </c>
      <c r="N515" t="s">
        <v>4753</v>
      </c>
      <c r="O515">
        <v>-81.936254831763904</v>
      </c>
      <c r="P515">
        <v>30.688233727281901</v>
      </c>
      <c r="Q515" t="s">
        <v>5144</v>
      </c>
      <c r="R515">
        <v>1</v>
      </c>
      <c r="S515" t="s">
        <v>6539</v>
      </c>
      <c r="T515">
        <v>1001</v>
      </c>
      <c r="U515" t="s">
        <v>6582</v>
      </c>
      <c r="V515">
        <v>2017</v>
      </c>
      <c r="W515">
        <v>49352</v>
      </c>
      <c r="X515">
        <v>2017</v>
      </c>
      <c r="Y515">
        <v>55293</v>
      </c>
      <c r="Z515">
        <v>340.08</v>
      </c>
      <c r="AA515" s="3">
        <f t="shared" si="329"/>
        <v>0.85064658945946614</v>
      </c>
      <c r="AB515" t="s">
        <v>6616</v>
      </c>
      <c r="AC515" t="s">
        <v>6616</v>
      </c>
      <c r="AD515" t="s">
        <v>6616</v>
      </c>
      <c r="AE515" t="s">
        <v>6616</v>
      </c>
      <c r="AF515" t="s">
        <v>6616</v>
      </c>
      <c r="AG515" t="s">
        <v>6616</v>
      </c>
      <c r="AH515" t="s">
        <v>6616</v>
      </c>
      <c r="AI515" t="s">
        <v>6618</v>
      </c>
      <c r="AJ515" t="s">
        <v>6618</v>
      </c>
      <c r="AK515" t="s">
        <v>6618</v>
      </c>
      <c r="AL515" t="s">
        <v>6618</v>
      </c>
      <c r="AM515" t="s">
        <v>6618</v>
      </c>
      <c r="AN515" t="s">
        <v>6618</v>
      </c>
      <c r="AO515" t="s">
        <v>6618</v>
      </c>
      <c r="AP515" s="3" t="str">
        <f t="shared" si="330"/>
        <v>No</v>
      </c>
      <c r="AQ515" s="3" t="str">
        <f t="shared" si="331"/>
        <v>No</v>
      </c>
      <c r="AR515" s="3" t="str">
        <f t="shared" si="332"/>
        <v>No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 t="s">
        <v>6634</v>
      </c>
      <c r="AZ515" t="s">
        <v>6638</v>
      </c>
      <c r="BA515">
        <v>1</v>
      </c>
      <c r="BB515" t="s">
        <v>6617</v>
      </c>
      <c r="BC515" t="s">
        <v>6616</v>
      </c>
      <c r="BD515" s="4" t="str">
        <f t="shared" si="333"/>
        <v>No</v>
      </c>
      <c r="BE515" t="s">
        <v>6640</v>
      </c>
      <c r="BF515" s="3" t="str">
        <f t="shared" si="334"/>
        <v>No</v>
      </c>
      <c r="BG515" t="s">
        <v>6645</v>
      </c>
      <c r="BH515" s="3" t="str">
        <f t="shared" si="335"/>
        <v>27173 FOURTH AVE W</v>
      </c>
      <c r="BI515" s="3" t="str">
        <f t="shared" si="336"/>
        <v>Hilliard</v>
      </c>
      <c r="BJ515" s="3" t="str">
        <f t="shared" si="337"/>
        <v>Florida</v>
      </c>
      <c r="BK515" s="3">
        <f t="shared" si="338"/>
        <v>32046</v>
      </c>
      <c r="BL515" s="3" t="str">
        <f t="shared" si="339"/>
        <v>27173 FOURTH AVE W HILLIARD FL 32046</v>
      </c>
      <c r="BM515" s="3" t="str">
        <f t="shared" si="340"/>
        <v/>
      </c>
      <c r="BN515" s="3" t="str">
        <f t="shared" si="341"/>
        <v>Pass</v>
      </c>
      <c r="BO515" s="3" t="str">
        <f t="shared" si="342"/>
        <v>No</v>
      </c>
      <c r="BP515" s="3" t="str">
        <f t="shared" si="343"/>
        <v>FV&lt;$10K</v>
      </c>
      <c r="BQ515" t="s">
        <v>6650</v>
      </c>
      <c r="BR515" s="3" t="str">
        <f t="shared" si="344"/>
        <v>No, &lt; $20K Lien</v>
      </c>
      <c r="BS515" s="3" t="str">
        <f t="shared" si="345"/>
        <v>No, Lien &lt; $20K</v>
      </c>
      <c r="BT515" t="s">
        <v>6650</v>
      </c>
      <c r="BU515" s="3" t="str">
        <f t="shared" si="346"/>
        <v>No</v>
      </c>
      <c r="BV515" s="3" t="str">
        <f t="shared" si="347"/>
        <v>No</v>
      </c>
      <c r="BW515" s="3">
        <f t="shared" si="348"/>
        <v>1</v>
      </c>
      <c r="BX515" s="3" t="str">
        <f t="shared" si="349"/>
        <v>No</v>
      </c>
      <c r="BY515" s="3">
        <f t="shared" si="350"/>
        <v>49352</v>
      </c>
      <c r="BZ515">
        <v>1</v>
      </c>
      <c r="CA515" s="3">
        <f t="shared" si="351"/>
        <v>49352</v>
      </c>
      <c r="CC515" s="3">
        <f t="shared" si="352"/>
        <v>0</v>
      </c>
      <c r="CD515" s="3">
        <f t="shared" si="353"/>
        <v>0</v>
      </c>
      <c r="CE515" s="3" t="str">
        <f t="shared" si="354"/>
        <v/>
      </c>
      <c r="CF515" s="3" t="e">
        <f>HLOOKUP(CE515,'Valuation Data'!$D$2:$K$5,4,FALSE)</f>
        <v>#N/A</v>
      </c>
      <c r="CG515" s="3">
        <f t="shared" si="355"/>
        <v>49352</v>
      </c>
      <c r="CH515" s="3" t="str">
        <f t="shared" si="356"/>
        <v>No</v>
      </c>
      <c r="CI515" s="3" t="str">
        <f>VLOOKUP(R515,'Use Codes &amp; County Type'!A:D,4,FALSE)</f>
        <v>S</v>
      </c>
      <c r="CJ515" s="3" t="str">
        <f t="shared" si="357"/>
        <v>No</v>
      </c>
      <c r="CK515" s="3" t="str">
        <f t="shared" si="358"/>
        <v>Yes</v>
      </c>
      <c r="CL515" s="3">
        <f t="shared" si="359"/>
        <v>0.67</v>
      </c>
      <c r="CM515" s="3">
        <f t="shared" si="360"/>
        <v>33065.840000000004</v>
      </c>
      <c r="CN515" s="3">
        <f t="shared" si="361"/>
        <v>1998.95</v>
      </c>
      <c r="CO515" s="3">
        <f t="shared" si="362"/>
        <v>31066.890000000003</v>
      </c>
      <c r="CP515" s="3">
        <f t="shared" si="363"/>
        <v>4.0503930945047818E-2</v>
      </c>
      <c r="CR515" s="3" t="str">
        <f t="shared" si="364"/>
        <v>No</v>
      </c>
      <c r="CV515" s="3" t="str">
        <f t="shared" si="365"/>
        <v>*Bid</v>
      </c>
      <c r="CW515" s="3">
        <f t="shared" si="366"/>
        <v>514</v>
      </c>
      <c r="CX515" s="3">
        <f t="shared" si="367"/>
        <v>399.79</v>
      </c>
      <c r="CY515" s="3" t="str">
        <f t="shared" si="368"/>
        <v>Ok</v>
      </c>
      <c r="CZ515">
        <v>0</v>
      </c>
      <c r="DA515">
        <v>0</v>
      </c>
    </row>
    <row r="516" spans="1:105" x14ac:dyDescent="0.25">
      <c r="A516">
        <v>515</v>
      </c>
      <c r="B516" t="s">
        <v>3</v>
      </c>
      <c r="C516" t="s">
        <v>624</v>
      </c>
      <c r="D516">
        <v>258.56</v>
      </c>
      <c r="E516">
        <v>2017</v>
      </c>
      <c r="F516">
        <v>258.56</v>
      </c>
      <c r="G516">
        <v>258.56</v>
      </c>
      <c r="H516" s="3">
        <f t="shared" si="328"/>
        <v>0</v>
      </c>
      <c r="J516" t="s">
        <v>2730</v>
      </c>
      <c r="K516" t="s">
        <v>2738</v>
      </c>
      <c r="L516">
        <v>32046</v>
      </c>
      <c r="M516" t="s">
        <v>3111</v>
      </c>
      <c r="N516" t="s">
        <v>4753</v>
      </c>
      <c r="O516">
        <v>-81.936552877435204</v>
      </c>
      <c r="P516">
        <v>30.6878106598523</v>
      </c>
      <c r="Q516" t="s">
        <v>5112</v>
      </c>
      <c r="R516">
        <v>0</v>
      </c>
      <c r="S516" t="s">
        <v>6538</v>
      </c>
      <c r="T516">
        <v>8001</v>
      </c>
      <c r="U516" t="s">
        <v>6581</v>
      </c>
      <c r="V516">
        <v>2017</v>
      </c>
      <c r="W516">
        <v>15000</v>
      </c>
      <c r="X516">
        <v>2017</v>
      </c>
      <c r="Y516">
        <v>15000</v>
      </c>
      <c r="Z516">
        <v>209.49</v>
      </c>
      <c r="AA516" s="3">
        <f t="shared" si="329"/>
        <v>0.81021813118811881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 s="3" t="str">
        <f t="shared" si="330"/>
        <v>No</v>
      </c>
      <c r="AQ516" s="3" t="str">
        <f t="shared" si="331"/>
        <v>No</v>
      </c>
      <c r="AR516" s="3" t="str">
        <f t="shared" si="332"/>
        <v>No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 t="s">
        <v>6634</v>
      </c>
      <c r="AZ516">
        <v>0</v>
      </c>
      <c r="BA516">
        <v>0</v>
      </c>
      <c r="BB516" t="s">
        <v>6616</v>
      </c>
      <c r="BC516">
        <v>0</v>
      </c>
      <c r="BD516" s="4" t="str">
        <f t="shared" si="333"/>
        <v>No</v>
      </c>
      <c r="BE516" t="s">
        <v>6640</v>
      </c>
      <c r="BF516" s="3" t="str">
        <f t="shared" si="334"/>
        <v>No</v>
      </c>
      <c r="BG516" t="s">
        <v>6645</v>
      </c>
      <c r="BH516" s="3" t="str">
        <f t="shared" si="335"/>
        <v>W THIRD AV</v>
      </c>
      <c r="BI516" s="3" t="str">
        <f t="shared" si="336"/>
        <v>Hilliard</v>
      </c>
      <c r="BJ516" s="3" t="str">
        <f t="shared" si="337"/>
        <v>Florida</v>
      </c>
      <c r="BK516" s="3">
        <f t="shared" si="338"/>
        <v>32046</v>
      </c>
      <c r="BL516" s="3" t="str">
        <f t="shared" si="339"/>
        <v>W THIRD AV HILLIARD FL 32046</v>
      </c>
      <c r="BM516" s="3" t="str">
        <f t="shared" si="340"/>
        <v/>
      </c>
      <c r="BN516" s="3" t="str">
        <f t="shared" si="341"/>
        <v>Pass</v>
      </c>
      <c r="BO516" s="3" t="str">
        <f t="shared" si="342"/>
        <v>No</v>
      </c>
      <c r="BP516" s="3" t="str">
        <f t="shared" si="343"/>
        <v>FV&lt;$10K</v>
      </c>
      <c r="BQ516" t="s">
        <v>6650</v>
      </c>
      <c r="BR516" s="3" t="str">
        <f t="shared" si="344"/>
        <v>No, &lt; $20K Lien</v>
      </c>
      <c r="BS516" s="3" t="str">
        <f t="shared" si="345"/>
        <v>No, Lien &lt; $20K</v>
      </c>
      <c r="BT516" t="s">
        <v>6650</v>
      </c>
      <c r="BU516" s="3" t="str">
        <f t="shared" si="346"/>
        <v>No</v>
      </c>
      <c r="BV516" s="3" t="str">
        <f t="shared" si="347"/>
        <v>No</v>
      </c>
      <c r="BW516" s="3">
        <f t="shared" si="348"/>
        <v>0</v>
      </c>
      <c r="BX516" s="3" t="str">
        <f t="shared" si="349"/>
        <v>No</v>
      </c>
      <c r="BY516" s="3">
        <f t="shared" si="350"/>
        <v>15000</v>
      </c>
      <c r="BZ516">
        <v>1</v>
      </c>
      <c r="CA516" s="3">
        <f t="shared" si="351"/>
        <v>15000</v>
      </c>
      <c r="CC516" s="3">
        <f t="shared" si="352"/>
        <v>0</v>
      </c>
      <c r="CD516" s="3">
        <f t="shared" si="353"/>
        <v>0</v>
      </c>
      <c r="CE516" s="3" t="str">
        <f t="shared" si="354"/>
        <v/>
      </c>
      <c r="CF516" s="3" t="e">
        <f>HLOOKUP(CE516,'Valuation Data'!$D$2:$K$5,4,FALSE)</f>
        <v>#N/A</v>
      </c>
      <c r="CG516" s="3">
        <f t="shared" si="355"/>
        <v>15000</v>
      </c>
      <c r="CH516" s="3" t="str">
        <f t="shared" si="356"/>
        <v>No</v>
      </c>
      <c r="CI516" s="3" t="str">
        <f>VLOOKUP(R516,'Use Codes &amp; County Type'!A:D,4,FALSE)</f>
        <v>V</v>
      </c>
      <c r="CJ516" s="3" t="str">
        <f t="shared" si="357"/>
        <v>Yes</v>
      </c>
      <c r="CK516" s="3" t="str">
        <f t="shared" si="358"/>
        <v>No</v>
      </c>
      <c r="CL516" s="3">
        <f t="shared" si="359"/>
        <v>0</v>
      </c>
      <c r="CM516" s="3">
        <f t="shared" si="360"/>
        <v>0</v>
      </c>
      <c r="CN516" s="3">
        <f t="shared" si="361"/>
        <v>1034.24</v>
      </c>
      <c r="CO516" s="3">
        <f t="shared" si="362"/>
        <v>-1034.24</v>
      </c>
      <c r="CP516" s="3">
        <f t="shared" si="363"/>
        <v>6.8949333333333335E-2</v>
      </c>
      <c r="CR516" s="3" t="str">
        <f t="shared" si="364"/>
        <v>No</v>
      </c>
      <c r="CV516" s="3" t="str">
        <f t="shared" si="365"/>
        <v>FMV&lt;$30K</v>
      </c>
      <c r="CW516" s="3">
        <f t="shared" si="366"/>
        <v>515</v>
      </c>
      <c r="CX516" s="3">
        <f t="shared" si="367"/>
        <v>258.56</v>
      </c>
      <c r="CY516" s="3" t="str">
        <f t="shared" si="368"/>
        <v>Ok</v>
      </c>
      <c r="CZ516">
        <v>0</v>
      </c>
      <c r="DA516">
        <v>0</v>
      </c>
    </row>
    <row r="517" spans="1:105" x14ac:dyDescent="0.25">
      <c r="A517">
        <v>516</v>
      </c>
      <c r="B517" t="s">
        <v>3</v>
      </c>
      <c r="C517" t="s">
        <v>625</v>
      </c>
      <c r="D517">
        <v>1235.3699999999999</v>
      </c>
      <c r="E517">
        <v>2017</v>
      </c>
      <c r="F517">
        <v>1235.3699999999999</v>
      </c>
      <c r="G517">
        <v>1235.3699999999999</v>
      </c>
      <c r="H517" s="3">
        <f t="shared" si="328"/>
        <v>0</v>
      </c>
      <c r="I517">
        <v>27272</v>
      </c>
      <c r="J517" t="s">
        <v>2730</v>
      </c>
      <c r="K517" t="s">
        <v>2738</v>
      </c>
      <c r="L517">
        <v>32046</v>
      </c>
      <c r="M517" t="s">
        <v>3112</v>
      </c>
      <c r="N517" t="s">
        <v>4753</v>
      </c>
      <c r="O517">
        <v>-81.936076110962404</v>
      </c>
      <c r="P517">
        <v>30.687827223559701</v>
      </c>
      <c r="Q517" t="s">
        <v>5112</v>
      </c>
      <c r="R517">
        <v>1</v>
      </c>
      <c r="S517" t="s">
        <v>6539</v>
      </c>
      <c r="T517">
        <v>1001</v>
      </c>
      <c r="U517" t="s">
        <v>6582</v>
      </c>
      <c r="V517">
        <v>2017</v>
      </c>
      <c r="W517">
        <v>117863</v>
      </c>
      <c r="X517">
        <v>2017</v>
      </c>
      <c r="Y517">
        <v>139339</v>
      </c>
      <c r="Z517">
        <v>1112.69</v>
      </c>
      <c r="AA517" s="3">
        <f t="shared" si="329"/>
        <v>0.90069371929057707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 s="3" t="str">
        <f t="shared" si="330"/>
        <v>No</v>
      </c>
      <c r="AQ517" s="3" t="str">
        <f t="shared" si="331"/>
        <v>No</v>
      </c>
      <c r="AR517" s="3" t="str">
        <f t="shared" si="332"/>
        <v>No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 t="s">
        <v>6634</v>
      </c>
      <c r="AZ517">
        <v>0</v>
      </c>
      <c r="BA517">
        <v>0</v>
      </c>
      <c r="BB517" t="s">
        <v>6617</v>
      </c>
      <c r="BC517">
        <v>0</v>
      </c>
      <c r="BD517" s="4" t="str">
        <f t="shared" si="333"/>
        <v>No</v>
      </c>
      <c r="BE517" t="s">
        <v>6640</v>
      </c>
      <c r="BF517" s="3" t="str">
        <f t="shared" si="334"/>
        <v>No</v>
      </c>
      <c r="BG517" t="s">
        <v>6645</v>
      </c>
      <c r="BH517" s="3" t="str">
        <f t="shared" si="335"/>
        <v>27272 MONTANA ST</v>
      </c>
      <c r="BI517" s="3" t="str">
        <f t="shared" si="336"/>
        <v>Hilliard</v>
      </c>
      <c r="BJ517" s="3" t="str">
        <f t="shared" si="337"/>
        <v>Florida</v>
      </c>
      <c r="BK517" s="3">
        <f t="shared" si="338"/>
        <v>32046</v>
      </c>
      <c r="BL517" s="3" t="str">
        <f t="shared" si="339"/>
        <v>27272 MONTANA ST HILLIARD FL 32046</v>
      </c>
      <c r="BM517" s="3" t="str">
        <f t="shared" si="340"/>
        <v/>
      </c>
      <c r="BN517" s="3" t="str">
        <f t="shared" si="341"/>
        <v>Pass</v>
      </c>
      <c r="BO517" s="3" t="str">
        <f t="shared" si="342"/>
        <v>No</v>
      </c>
      <c r="BP517" s="3" t="str">
        <f t="shared" si="343"/>
        <v>FV&lt;$10K</v>
      </c>
      <c r="BQ517" t="s">
        <v>6650</v>
      </c>
      <c r="BR517" s="3" t="str">
        <f t="shared" si="344"/>
        <v>No, &lt; $20K Lien</v>
      </c>
      <c r="BS517" s="3" t="str">
        <f t="shared" si="345"/>
        <v>No, Lien &lt; $20K</v>
      </c>
      <c r="BT517" t="s">
        <v>6650</v>
      </c>
      <c r="BU517" s="3" t="str">
        <f t="shared" si="346"/>
        <v>No</v>
      </c>
      <c r="BV517" s="3" t="str">
        <f t="shared" si="347"/>
        <v>No</v>
      </c>
      <c r="BW517" s="3">
        <f t="shared" si="348"/>
        <v>0</v>
      </c>
      <c r="BX517" s="3" t="str">
        <f t="shared" si="349"/>
        <v>No</v>
      </c>
      <c r="BY517" s="3">
        <f t="shared" si="350"/>
        <v>117863</v>
      </c>
      <c r="BZ517">
        <v>1</v>
      </c>
      <c r="CA517" s="3">
        <f t="shared" si="351"/>
        <v>117863</v>
      </c>
      <c r="CC517" s="3">
        <f t="shared" si="352"/>
        <v>0</v>
      </c>
      <c r="CD517" s="3">
        <f t="shared" si="353"/>
        <v>0</v>
      </c>
      <c r="CE517" s="3" t="str">
        <f t="shared" si="354"/>
        <v/>
      </c>
      <c r="CF517" s="3" t="e">
        <f>HLOOKUP(CE517,'Valuation Data'!$D$2:$K$5,4,FALSE)</f>
        <v>#N/A</v>
      </c>
      <c r="CG517" s="3">
        <f t="shared" si="355"/>
        <v>117863</v>
      </c>
      <c r="CH517" s="3" t="str">
        <f t="shared" si="356"/>
        <v>No</v>
      </c>
      <c r="CI517" s="3" t="str">
        <f>VLOOKUP(R517,'Use Codes &amp; County Type'!A:D,4,FALSE)</f>
        <v>S</v>
      </c>
      <c r="CJ517" s="3" t="str">
        <f t="shared" si="357"/>
        <v>No</v>
      </c>
      <c r="CK517" s="3" t="str">
        <f t="shared" si="358"/>
        <v>Yes</v>
      </c>
      <c r="CL517" s="3">
        <f t="shared" si="359"/>
        <v>0.67</v>
      </c>
      <c r="CM517" s="3">
        <f t="shared" si="360"/>
        <v>78968.210000000006</v>
      </c>
      <c r="CN517" s="3">
        <f t="shared" si="361"/>
        <v>4941.4799999999996</v>
      </c>
      <c r="CO517" s="3">
        <f t="shared" si="362"/>
        <v>74026.73000000001</v>
      </c>
      <c r="CP517" s="3">
        <f t="shared" si="363"/>
        <v>4.1925625514368375E-2</v>
      </c>
      <c r="CR517" s="3" t="str">
        <f t="shared" si="364"/>
        <v>No</v>
      </c>
      <c r="CV517" s="3" t="str">
        <f t="shared" si="365"/>
        <v>*Bid</v>
      </c>
      <c r="CW517" s="3">
        <f t="shared" si="366"/>
        <v>516</v>
      </c>
      <c r="CX517" s="3">
        <f t="shared" si="367"/>
        <v>1235.3699999999999</v>
      </c>
      <c r="CY517" s="3" t="str">
        <f t="shared" si="368"/>
        <v>Ok</v>
      </c>
      <c r="CZ517">
        <v>0</v>
      </c>
      <c r="DA517">
        <v>0</v>
      </c>
    </row>
    <row r="518" spans="1:105" x14ac:dyDescent="0.25">
      <c r="A518">
        <v>517</v>
      </c>
      <c r="B518" t="s">
        <v>3</v>
      </c>
      <c r="C518" t="s">
        <v>626</v>
      </c>
      <c r="D518">
        <v>41.44</v>
      </c>
      <c r="E518">
        <v>2017</v>
      </c>
      <c r="F518">
        <v>41.44</v>
      </c>
      <c r="G518">
        <v>41.44</v>
      </c>
      <c r="H518" s="3">
        <f t="shared" si="328"/>
        <v>0</v>
      </c>
      <c r="J518" t="s">
        <v>2730</v>
      </c>
      <c r="K518" t="s">
        <v>2738</v>
      </c>
      <c r="L518">
        <v>32046</v>
      </c>
      <c r="M518" t="s">
        <v>3108</v>
      </c>
      <c r="N518" t="s">
        <v>4753</v>
      </c>
      <c r="O518">
        <v>-81.934971584710098</v>
      </c>
      <c r="P518">
        <v>30.687865575450299</v>
      </c>
      <c r="Q518" t="s">
        <v>5145</v>
      </c>
      <c r="R518">
        <v>0</v>
      </c>
      <c r="S518" t="s">
        <v>6538</v>
      </c>
      <c r="T518">
        <v>8001</v>
      </c>
      <c r="U518" t="s">
        <v>6581</v>
      </c>
      <c r="V518">
        <v>2017</v>
      </c>
      <c r="W518">
        <v>625</v>
      </c>
      <c r="X518">
        <v>2017</v>
      </c>
      <c r="Y518">
        <v>625</v>
      </c>
      <c r="Z518">
        <v>8.73</v>
      </c>
      <c r="AA518" s="3">
        <f t="shared" si="329"/>
        <v>0.21066602316602318</v>
      </c>
      <c r="AB518" t="s">
        <v>6617</v>
      </c>
      <c r="AC518" t="s">
        <v>6617</v>
      </c>
      <c r="AD518" t="s">
        <v>6616</v>
      </c>
      <c r="AE518" t="s">
        <v>6616</v>
      </c>
      <c r="AI518" t="s">
        <v>6619</v>
      </c>
      <c r="AJ518" t="s">
        <v>6619</v>
      </c>
      <c r="AK518" t="s">
        <v>6619</v>
      </c>
      <c r="AL518" t="s">
        <v>6618</v>
      </c>
      <c r="AM518" t="s">
        <v>6619</v>
      </c>
      <c r="AN518" t="s">
        <v>6618</v>
      </c>
      <c r="AO518">
        <v>0</v>
      </c>
      <c r="AP518" s="3" t="str">
        <f t="shared" si="330"/>
        <v>Yes</v>
      </c>
      <c r="AQ518" s="3" t="str">
        <f t="shared" si="331"/>
        <v>Yes</v>
      </c>
      <c r="AR518" s="3" t="str">
        <f t="shared" si="332"/>
        <v>Yes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 t="s">
        <v>6634</v>
      </c>
      <c r="AZ518" t="s">
        <v>6638</v>
      </c>
      <c r="BA518">
        <v>4</v>
      </c>
      <c r="BB518" t="s">
        <v>6616</v>
      </c>
      <c r="BC518" t="s">
        <v>6616</v>
      </c>
      <c r="BD518" s="4" t="str">
        <f t="shared" si="333"/>
        <v>No</v>
      </c>
      <c r="BE518" t="s">
        <v>6640</v>
      </c>
      <c r="BF518" s="3" t="str">
        <f t="shared" si="334"/>
        <v>No</v>
      </c>
      <c r="BG518" t="s">
        <v>6645</v>
      </c>
      <c r="BH518" s="3" t="str">
        <f t="shared" si="335"/>
        <v>THIRD AV</v>
      </c>
      <c r="BI518" s="3" t="str">
        <f t="shared" si="336"/>
        <v>Hilliard</v>
      </c>
      <c r="BJ518" s="3" t="str">
        <f t="shared" si="337"/>
        <v>Florida</v>
      </c>
      <c r="BK518" s="3">
        <f t="shared" si="338"/>
        <v>32046</v>
      </c>
      <c r="BL518" s="3" t="str">
        <f t="shared" si="339"/>
        <v>THIRD AV HILLIARD FL 32046</v>
      </c>
      <c r="BM518" s="3" t="str">
        <f t="shared" si="340"/>
        <v/>
      </c>
      <c r="BN518" s="3" t="str">
        <f t="shared" si="341"/>
        <v>Lien&lt;$150</v>
      </c>
      <c r="BO518" s="3" t="str">
        <f t="shared" si="342"/>
        <v>No</v>
      </c>
      <c r="BP518" s="3" t="str">
        <f t="shared" si="343"/>
        <v>FV&lt;$10K</v>
      </c>
      <c r="BQ518" t="s">
        <v>6650</v>
      </c>
      <c r="BR518" s="3" t="str">
        <f t="shared" si="344"/>
        <v>No, &lt; $20K Lien</v>
      </c>
      <c r="BS518" s="3" t="str">
        <f t="shared" si="345"/>
        <v>No, Lien &lt; $20K</v>
      </c>
      <c r="BT518" t="s">
        <v>6650</v>
      </c>
      <c r="BU518" s="3" t="str">
        <f t="shared" si="346"/>
        <v>Yes</v>
      </c>
      <c r="BV518" s="3" t="str">
        <f t="shared" si="347"/>
        <v>No</v>
      </c>
      <c r="BW518" s="3">
        <f t="shared" si="348"/>
        <v>4</v>
      </c>
      <c r="BX518" s="3" t="str">
        <f t="shared" si="349"/>
        <v>No</v>
      </c>
      <c r="BY518" s="3">
        <f t="shared" si="350"/>
        <v>625</v>
      </c>
      <c r="BZ518">
        <v>1</v>
      </c>
      <c r="CA518" s="3">
        <f t="shared" si="351"/>
        <v>625</v>
      </c>
      <c r="CC518" s="3">
        <f t="shared" si="352"/>
        <v>0</v>
      </c>
      <c r="CD518" s="3">
        <f t="shared" si="353"/>
        <v>0</v>
      </c>
      <c r="CE518" s="3" t="str">
        <f t="shared" si="354"/>
        <v/>
      </c>
      <c r="CF518" s="3" t="e">
        <f>HLOOKUP(CE518,'Valuation Data'!$D$2:$K$5,4,FALSE)</f>
        <v>#N/A</v>
      </c>
      <c r="CG518" s="3">
        <f t="shared" si="355"/>
        <v>625</v>
      </c>
      <c r="CH518" s="3" t="str">
        <f t="shared" si="356"/>
        <v>No</v>
      </c>
      <c r="CI518" s="3" t="str">
        <f>VLOOKUP(R518,'Use Codes &amp; County Type'!A:D,4,FALSE)</f>
        <v>V</v>
      </c>
      <c r="CJ518" s="3" t="str">
        <f t="shared" si="357"/>
        <v>Yes</v>
      </c>
      <c r="CK518" s="3" t="str">
        <f t="shared" si="358"/>
        <v>No</v>
      </c>
      <c r="CL518" s="3">
        <f t="shared" si="359"/>
        <v>0</v>
      </c>
      <c r="CM518" s="3">
        <f t="shared" si="360"/>
        <v>0</v>
      </c>
      <c r="CN518" s="3">
        <f t="shared" si="361"/>
        <v>331.52</v>
      </c>
      <c r="CO518" s="3">
        <f t="shared" si="362"/>
        <v>-331.52</v>
      </c>
      <c r="CP518" s="3">
        <f t="shared" si="363"/>
        <v>0.53043200000000001</v>
      </c>
      <c r="CR518" s="3" t="str">
        <f t="shared" si="364"/>
        <v>No</v>
      </c>
      <c r="CV518" s="3" t="str">
        <f t="shared" si="365"/>
        <v>Lien&lt;$150</v>
      </c>
      <c r="CW518" s="3">
        <f t="shared" si="366"/>
        <v>517</v>
      </c>
      <c r="CX518" s="3">
        <f t="shared" si="367"/>
        <v>41.44</v>
      </c>
      <c r="CY518" s="3" t="str">
        <f t="shared" si="368"/>
        <v>Ok</v>
      </c>
      <c r="CZ518">
        <v>0</v>
      </c>
      <c r="DA518">
        <v>0</v>
      </c>
    </row>
    <row r="519" spans="1:105" x14ac:dyDescent="0.25">
      <c r="A519">
        <v>518</v>
      </c>
      <c r="B519" t="s">
        <v>3</v>
      </c>
      <c r="C519" t="s">
        <v>627</v>
      </c>
      <c r="D519">
        <v>47.51</v>
      </c>
      <c r="E519">
        <v>2017</v>
      </c>
      <c r="F519" t="e">
        <f>NA()</f>
        <v>#N/A</v>
      </c>
      <c r="G519" t="e">
        <f>NA()</f>
        <v>#N/A</v>
      </c>
      <c r="H519" s="3" t="e">
        <f t="shared" si="328"/>
        <v>#N/A</v>
      </c>
      <c r="I519" t="e">
        <f>NA()</f>
        <v>#N/A</v>
      </c>
      <c r="J519" t="e">
        <f>NA()</f>
        <v>#N/A</v>
      </c>
      <c r="K519" t="e">
        <f>NA()</f>
        <v>#N/A</v>
      </c>
      <c r="L519" t="e">
        <f>NA()</f>
        <v>#N/A</v>
      </c>
      <c r="M519" t="e">
        <f>NA()</f>
        <v>#N/A</v>
      </c>
      <c r="N519" t="e">
        <f>NA()</f>
        <v>#N/A</v>
      </c>
      <c r="O519" t="e">
        <f>NA()</f>
        <v>#N/A</v>
      </c>
      <c r="P519" t="e">
        <f>NA()</f>
        <v>#N/A</v>
      </c>
      <c r="Q519" t="e">
        <f>NA()</f>
        <v>#N/A</v>
      </c>
      <c r="R519">
        <v>2</v>
      </c>
      <c r="S519" t="s">
        <v>6535</v>
      </c>
      <c r="T519" t="e">
        <f>NA()</f>
        <v>#N/A</v>
      </c>
      <c r="U519" t="e">
        <f>NA()</f>
        <v>#N/A</v>
      </c>
      <c r="V519">
        <v>2017</v>
      </c>
      <c r="W519">
        <v>26027</v>
      </c>
      <c r="X519" t="e">
        <f>NA()</f>
        <v>#N/A</v>
      </c>
      <c r="Y519" t="e">
        <f>NA()</f>
        <v>#N/A</v>
      </c>
      <c r="Z519" t="e">
        <f>NA()</f>
        <v>#N/A</v>
      </c>
      <c r="AA519" s="3">
        <f t="shared" si="329"/>
        <v>0</v>
      </c>
      <c r="AI519" t="e">
        <f>NA()</f>
        <v>#N/A</v>
      </c>
      <c r="AJ519" t="e">
        <f>NA()</f>
        <v>#N/A</v>
      </c>
      <c r="AK519" t="e">
        <f>NA()</f>
        <v>#N/A</v>
      </c>
      <c r="AL519" t="e">
        <f>NA()</f>
        <v>#N/A</v>
      </c>
      <c r="AM519" t="e">
        <f>NA()</f>
        <v>#N/A</v>
      </c>
      <c r="AN519" t="e">
        <f>NA()</f>
        <v>#N/A</v>
      </c>
      <c r="AO519" t="e">
        <f>NA()</f>
        <v>#N/A</v>
      </c>
      <c r="AP519" s="3" t="str">
        <f t="shared" si="330"/>
        <v>No</v>
      </c>
      <c r="AQ519" s="3" t="str">
        <f t="shared" si="331"/>
        <v>No</v>
      </c>
      <c r="AR519" s="3" t="str">
        <f t="shared" si="332"/>
        <v>No</v>
      </c>
      <c r="AS519" t="e">
        <f>NA()</f>
        <v>#N/A</v>
      </c>
      <c r="AT519" t="e">
        <f>NA()</f>
        <v>#N/A</v>
      </c>
      <c r="AU519" t="e">
        <f>NA()</f>
        <v>#N/A</v>
      </c>
      <c r="AV519" t="e">
        <f>NA()</f>
        <v>#N/A</v>
      </c>
      <c r="AW519" t="e">
        <f>NA()</f>
        <v>#N/A</v>
      </c>
      <c r="AX519" t="e">
        <f>NA()</f>
        <v>#N/A</v>
      </c>
      <c r="AY519" t="e">
        <f>NA()</f>
        <v>#N/A</v>
      </c>
      <c r="AZ519" t="e">
        <f>NA()</f>
        <v>#N/A</v>
      </c>
      <c r="BA519">
        <v>0</v>
      </c>
      <c r="BB519" t="s">
        <v>6617</v>
      </c>
      <c r="BC519" t="e">
        <f>NA()</f>
        <v>#N/A</v>
      </c>
      <c r="BD519" s="4" t="str">
        <f t="shared" si="333"/>
        <v>No</v>
      </c>
      <c r="BE519" t="e">
        <f>NA()</f>
        <v>#N/A</v>
      </c>
      <c r="BF519" s="3" t="str">
        <f t="shared" si="334"/>
        <v>No</v>
      </c>
      <c r="BG519" t="e">
        <f>NA()</f>
        <v>#N/A</v>
      </c>
      <c r="BH519" s="3" t="e">
        <f t="shared" si="335"/>
        <v>#N/A</v>
      </c>
      <c r="BI519" s="3" t="e">
        <f t="shared" si="336"/>
        <v>#N/A</v>
      </c>
      <c r="BJ519" s="3" t="e">
        <f t="shared" si="337"/>
        <v>#N/A</v>
      </c>
      <c r="BK519" s="3" t="e">
        <f t="shared" si="338"/>
        <v>#N/A</v>
      </c>
      <c r="BL519" s="3" t="e">
        <f t="shared" si="339"/>
        <v>#N/A</v>
      </c>
      <c r="BM519" s="3" t="e">
        <f t="shared" si="340"/>
        <v>#N/A</v>
      </c>
      <c r="BN519" s="3" t="str">
        <f t="shared" si="341"/>
        <v>Lien&lt;$150</v>
      </c>
      <c r="BO519" s="3" t="e">
        <f t="shared" si="342"/>
        <v>#N/A</v>
      </c>
      <c r="BP519" s="3" t="str">
        <f t="shared" si="343"/>
        <v>FV&lt;$10K</v>
      </c>
      <c r="BQ519" t="s">
        <v>6650</v>
      </c>
      <c r="BR519" s="3" t="str">
        <f t="shared" si="344"/>
        <v>No, &lt; $20K Lien</v>
      </c>
      <c r="BS519" s="3" t="str">
        <f t="shared" si="345"/>
        <v>No, Lien &lt; $20K</v>
      </c>
      <c r="BT519" t="s">
        <v>6650</v>
      </c>
      <c r="BU519" s="3" t="str">
        <f t="shared" si="346"/>
        <v>No</v>
      </c>
      <c r="BV519" s="3" t="str">
        <f t="shared" si="347"/>
        <v>No</v>
      </c>
      <c r="BW519" s="3">
        <f t="shared" si="348"/>
        <v>0</v>
      </c>
      <c r="BX519" s="3" t="str">
        <f t="shared" si="349"/>
        <v>No</v>
      </c>
      <c r="BY519" s="3">
        <f t="shared" si="350"/>
        <v>26027</v>
      </c>
      <c r="BZ519">
        <v>1</v>
      </c>
      <c r="CA519" s="3">
        <f t="shared" si="351"/>
        <v>26027</v>
      </c>
      <c r="CC519" s="3" t="e">
        <f t="shared" si="352"/>
        <v>#N/A</v>
      </c>
      <c r="CD519" s="3" t="e">
        <f t="shared" si="353"/>
        <v>#N/A</v>
      </c>
      <c r="CE519" s="3" t="str">
        <f t="shared" si="354"/>
        <v/>
      </c>
      <c r="CF519" s="3" t="e">
        <f>HLOOKUP(CE519,'Valuation Data'!$D$2:$K$5,4,FALSE)</f>
        <v>#N/A</v>
      </c>
      <c r="CG519" s="3">
        <f t="shared" si="355"/>
        <v>26027</v>
      </c>
      <c r="CH519" s="3" t="str">
        <f t="shared" si="356"/>
        <v>No</v>
      </c>
      <c r="CI519" s="3" t="str">
        <f>VLOOKUP(R519,'Use Codes &amp; County Type'!A:D,4,FALSE)</f>
        <v>R</v>
      </c>
      <c r="CJ519" s="3" t="str">
        <f t="shared" si="357"/>
        <v>No</v>
      </c>
      <c r="CK519" s="3" t="str">
        <f t="shared" si="358"/>
        <v>Yes</v>
      </c>
      <c r="CL519" s="3">
        <f t="shared" si="359"/>
        <v>0.67</v>
      </c>
      <c r="CM519" s="3">
        <f t="shared" si="360"/>
        <v>17438.09</v>
      </c>
      <c r="CN519" s="3" t="e">
        <f t="shared" si="361"/>
        <v>#N/A</v>
      </c>
      <c r="CO519" s="3" t="e">
        <f t="shared" si="362"/>
        <v>#N/A</v>
      </c>
      <c r="CP519" s="3" t="e">
        <f t="shared" si="363"/>
        <v>#N/A</v>
      </c>
      <c r="CR519" s="3" t="str">
        <f t="shared" si="364"/>
        <v>No</v>
      </c>
      <c r="CV519" s="3" t="str">
        <f t="shared" si="365"/>
        <v>Lien&lt;$150</v>
      </c>
      <c r="CW519" s="3">
        <f t="shared" si="366"/>
        <v>518</v>
      </c>
      <c r="CX519" s="3">
        <f t="shared" si="367"/>
        <v>47.51</v>
      </c>
      <c r="CY519" s="3" t="str">
        <f t="shared" si="368"/>
        <v>Ok</v>
      </c>
      <c r="CZ519" t="e">
        <f>NA()</f>
        <v>#N/A</v>
      </c>
      <c r="DA519" t="e">
        <f>NA()</f>
        <v>#N/A</v>
      </c>
    </row>
    <row r="520" spans="1:105" x14ac:dyDescent="0.25">
      <c r="A520">
        <v>519</v>
      </c>
      <c r="B520" t="s">
        <v>3</v>
      </c>
      <c r="C520" t="s">
        <v>628</v>
      </c>
      <c r="D520">
        <v>716.93</v>
      </c>
      <c r="E520">
        <v>2017</v>
      </c>
      <c r="F520">
        <v>716.93</v>
      </c>
      <c r="G520">
        <v>716.93</v>
      </c>
      <c r="H520" s="3">
        <f t="shared" si="328"/>
        <v>0</v>
      </c>
      <c r="I520">
        <v>27273</v>
      </c>
      <c r="J520" t="s">
        <v>2730</v>
      </c>
      <c r="K520" t="s">
        <v>2738</v>
      </c>
      <c r="L520">
        <v>32046</v>
      </c>
      <c r="M520" t="s">
        <v>3113</v>
      </c>
      <c r="N520" t="s">
        <v>4753</v>
      </c>
      <c r="O520">
        <v>-81.931893353056196</v>
      </c>
      <c r="P520">
        <v>30.687972449416002</v>
      </c>
      <c r="Q520" t="s">
        <v>4909</v>
      </c>
      <c r="R520">
        <v>2</v>
      </c>
      <c r="S520" t="s">
        <v>6535</v>
      </c>
      <c r="T520">
        <v>1006</v>
      </c>
      <c r="U520" t="s">
        <v>6578</v>
      </c>
      <c r="V520">
        <v>2017</v>
      </c>
      <c r="W520">
        <v>41844</v>
      </c>
      <c r="X520">
        <v>2017</v>
      </c>
      <c r="Y520">
        <v>49263</v>
      </c>
      <c r="Z520">
        <v>633.30999999999995</v>
      </c>
      <c r="AA520" s="3">
        <f t="shared" si="329"/>
        <v>0.8833637872595651</v>
      </c>
      <c r="AC520" t="s">
        <v>6616</v>
      </c>
      <c r="AD520" t="s">
        <v>6616</v>
      </c>
      <c r="AE520" t="s">
        <v>6616</v>
      </c>
      <c r="AF520" t="s">
        <v>6616</v>
      </c>
      <c r="AH520" t="s">
        <v>6616</v>
      </c>
      <c r="AI520" t="s">
        <v>6618</v>
      </c>
      <c r="AJ520" t="s">
        <v>6618</v>
      </c>
      <c r="AK520" t="s">
        <v>6618</v>
      </c>
      <c r="AL520" t="s">
        <v>6618</v>
      </c>
      <c r="AM520" t="s">
        <v>6618</v>
      </c>
      <c r="AN520" t="s">
        <v>6618</v>
      </c>
      <c r="AO520" t="s">
        <v>6618</v>
      </c>
      <c r="AP520" s="3" t="str">
        <f t="shared" si="330"/>
        <v>No</v>
      </c>
      <c r="AQ520" s="3" t="str">
        <f t="shared" si="331"/>
        <v>No</v>
      </c>
      <c r="AR520" s="3" t="str">
        <f t="shared" si="332"/>
        <v>No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 t="s">
        <v>6634</v>
      </c>
      <c r="AZ520" t="s">
        <v>6638</v>
      </c>
      <c r="BA520">
        <v>0</v>
      </c>
      <c r="BB520" t="s">
        <v>6616</v>
      </c>
      <c r="BC520" t="s">
        <v>6616</v>
      </c>
      <c r="BD520" s="4" t="str">
        <f t="shared" si="333"/>
        <v>No</v>
      </c>
      <c r="BE520" t="s">
        <v>6640</v>
      </c>
      <c r="BF520" s="3" t="str">
        <f t="shared" si="334"/>
        <v>No</v>
      </c>
      <c r="BG520" t="s">
        <v>6645</v>
      </c>
      <c r="BH520" s="3" t="str">
        <f t="shared" si="335"/>
        <v>27273 W THIRD AV</v>
      </c>
      <c r="BI520" s="3" t="str">
        <f t="shared" si="336"/>
        <v>Hilliard</v>
      </c>
      <c r="BJ520" s="3" t="str">
        <f t="shared" si="337"/>
        <v>Florida</v>
      </c>
      <c r="BK520" s="3">
        <f t="shared" si="338"/>
        <v>32046</v>
      </c>
      <c r="BL520" s="3" t="str">
        <f t="shared" si="339"/>
        <v>27273 W THIRD AV HILLIARD FL 32046</v>
      </c>
      <c r="BM520" s="3" t="str">
        <f t="shared" si="340"/>
        <v/>
      </c>
      <c r="BN520" s="3" t="str">
        <f t="shared" si="341"/>
        <v>Pass</v>
      </c>
      <c r="BO520" s="3" t="str">
        <f t="shared" si="342"/>
        <v>No</v>
      </c>
      <c r="BP520" s="3" t="str">
        <f t="shared" si="343"/>
        <v>FV&lt;$10K</v>
      </c>
      <c r="BQ520" t="s">
        <v>6650</v>
      </c>
      <c r="BR520" s="3" t="str">
        <f t="shared" si="344"/>
        <v>No, &lt; $20K Lien</v>
      </c>
      <c r="BS520" s="3" t="str">
        <f t="shared" si="345"/>
        <v>No, Lien &lt; $20K</v>
      </c>
      <c r="BT520" t="s">
        <v>6650</v>
      </c>
      <c r="BU520" s="3" t="str">
        <f t="shared" si="346"/>
        <v>No</v>
      </c>
      <c r="BV520" s="3" t="str">
        <f t="shared" si="347"/>
        <v>No</v>
      </c>
      <c r="BW520" s="3">
        <f t="shared" si="348"/>
        <v>0</v>
      </c>
      <c r="BX520" s="3" t="str">
        <f t="shared" si="349"/>
        <v>No</v>
      </c>
      <c r="BY520" s="3">
        <f t="shared" si="350"/>
        <v>41844</v>
      </c>
      <c r="BZ520">
        <v>1</v>
      </c>
      <c r="CA520" s="3">
        <f t="shared" si="351"/>
        <v>41844</v>
      </c>
      <c r="CC520" s="3">
        <f t="shared" si="352"/>
        <v>0</v>
      </c>
      <c r="CD520" s="3">
        <f t="shared" si="353"/>
        <v>0</v>
      </c>
      <c r="CE520" s="3" t="str">
        <f t="shared" si="354"/>
        <v/>
      </c>
      <c r="CF520" s="3" t="e">
        <f>HLOOKUP(CE520,'Valuation Data'!$D$2:$K$5,4,FALSE)</f>
        <v>#N/A</v>
      </c>
      <c r="CG520" s="3">
        <f t="shared" si="355"/>
        <v>41844</v>
      </c>
      <c r="CH520" s="3" t="str">
        <f t="shared" si="356"/>
        <v>No</v>
      </c>
      <c r="CI520" s="3" t="str">
        <f>VLOOKUP(R520,'Use Codes &amp; County Type'!A:D,4,FALSE)</f>
        <v>R</v>
      </c>
      <c r="CJ520" s="3" t="str">
        <f t="shared" si="357"/>
        <v>No</v>
      </c>
      <c r="CK520" s="3" t="str">
        <f t="shared" si="358"/>
        <v>No</v>
      </c>
      <c r="CL520" s="3">
        <f t="shared" si="359"/>
        <v>0.35</v>
      </c>
      <c r="CM520" s="3">
        <f t="shared" si="360"/>
        <v>14645.4</v>
      </c>
      <c r="CN520" s="3">
        <f t="shared" si="361"/>
        <v>2867.72</v>
      </c>
      <c r="CO520" s="3">
        <f t="shared" si="362"/>
        <v>11777.68</v>
      </c>
      <c r="CP520" s="3">
        <f t="shared" si="363"/>
        <v>6.8533600994168817E-2</v>
      </c>
      <c r="CR520" s="3" t="str">
        <f t="shared" si="364"/>
        <v>No</v>
      </c>
      <c r="CV520" s="3" t="str">
        <f t="shared" si="365"/>
        <v>*Bid</v>
      </c>
      <c r="CW520" s="3">
        <f t="shared" si="366"/>
        <v>519</v>
      </c>
      <c r="CX520" s="3">
        <f t="shared" si="367"/>
        <v>716.93</v>
      </c>
      <c r="CY520" s="3" t="str">
        <f t="shared" si="368"/>
        <v>Ok</v>
      </c>
      <c r="CZ520">
        <v>0</v>
      </c>
      <c r="DA520">
        <v>0</v>
      </c>
    </row>
    <row r="521" spans="1:105" x14ac:dyDescent="0.25">
      <c r="A521">
        <v>520</v>
      </c>
      <c r="B521" t="s">
        <v>3</v>
      </c>
      <c r="C521" t="s">
        <v>629</v>
      </c>
      <c r="D521">
        <v>50.88</v>
      </c>
      <c r="E521">
        <v>2017</v>
      </c>
      <c r="F521">
        <v>50.88</v>
      </c>
      <c r="G521">
        <v>50.88</v>
      </c>
      <c r="H521" s="3">
        <f t="shared" si="328"/>
        <v>0</v>
      </c>
      <c r="J521" t="s">
        <v>2730</v>
      </c>
      <c r="K521" t="s">
        <v>2738</v>
      </c>
      <c r="L521">
        <v>32046</v>
      </c>
      <c r="M521" t="s">
        <v>3114</v>
      </c>
      <c r="N521" t="s">
        <v>4753</v>
      </c>
      <c r="O521">
        <v>-81.929781804187698</v>
      </c>
      <c r="P521">
        <v>30.688458413806501</v>
      </c>
      <c r="Q521" t="s">
        <v>5146</v>
      </c>
      <c r="R521">
        <v>0</v>
      </c>
      <c r="S521" t="s">
        <v>6538</v>
      </c>
      <c r="T521">
        <v>8001</v>
      </c>
      <c r="U521" t="s">
        <v>6581</v>
      </c>
      <c r="V521">
        <v>2017</v>
      </c>
      <c r="W521">
        <v>1250</v>
      </c>
      <c r="X521">
        <v>2017</v>
      </c>
      <c r="Y521">
        <v>1250</v>
      </c>
      <c r="Z521">
        <v>17.46</v>
      </c>
      <c r="AA521" s="3">
        <f t="shared" si="329"/>
        <v>0.34316037735849059</v>
      </c>
      <c r="AB521" t="s">
        <v>6617</v>
      </c>
      <c r="AC521" t="s">
        <v>6617</v>
      </c>
      <c r="AD521" t="s">
        <v>6616</v>
      </c>
      <c r="AE521" t="s">
        <v>6617</v>
      </c>
      <c r="AF521" t="s">
        <v>6616</v>
      </c>
      <c r="AG521" t="s">
        <v>6616</v>
      </c>
      <c r="AH521" t="s">
        <v>6616</v>
      </c>
      <c r="AI521" t="s">
        <v>6619</v>
      </c>
      <c r="AJ521" t="s">
        <v>6619</v>
      </c>
      <c r="AK521" t="s">
        <v>6618</v>
      </c>
      <c r="AL521" t="s">
        <v>6619</v>
      </c>
      <c r="AM521" t="s">
        <v>6618</v>
      </c>
      <c r="AN521" t="s">
        <v>6618</v>
      </c>
      <c r="AO521" t="s">
        <v>6618</v>
      </c>
      <c r="AP521" s="3" t="str">
        <f t="shared" si="330"/>
        <v>Yes</v>
      </c>
      <c r="AQ521" s="3" t="str">
        <f t="shared" si="331"/>
        <v>Yes</v>
      </c>
      <c r="AR521" s="3" t="str">
        <f t="shared" si="332"/>
        <v>Yes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 t="s">
        <v>6634</v>
      </c>
      <c r="AZ521" t="s">
        <v>6638</v>
      </c>
      <c r="BA521">
        <v>7</v>
      </c>
      <c r="BB521" t="s">
        <v>6616</v>
      </c>
      <c r="BC521" t="s">
        <v>6616</v>
      </c>
      <c r="BD521" s="4" t="str">
        <f t="shared" si="333"/>
        <v>No</v>
      </c>
      <c r="BE521" t="s">
        <v>6640</v>
      </c>
      <c r="BF521" s="3" t="str">
        <f t="shared" si="334"/>
        <v>No</v>
      </c>
      <c r="BG521" t="s">
        <v>6645</v>
      </c>
      <c r="BH521" s="3" t="str">
        <f t="shared" si="335"/>
        <v>FOURTH AV</v>
      </c>
      <c r="BI521" s="3" t="str">
        <f t="shared" si="336"/>
        <v>Hilliard</v>
      </c>
      <c r="BJ521" s="3" t="str">
        <f t="shared" si="337"/>
        <v>Florida</v>
      </c>
      <c r="BK521" s="3">
        <f t="shared" si="338"/>
        <v>32046</v>
      </c>
      <c r="BL521" s="3" t="str">
        <f t="shared" si="339"/>
        <v>FOURTH AV HILLIARD FL 32046</v>
      </c>
      <c r="BM521" s="3" t="str">
        <f t="shared" si="340"/>
        <v/>
      </c>
      <c r="BN521" s="3" t="str">
        <f t="shared" si="341"/>
        <v>Lien&lt;$150</v>
      </c>
      <c r="BO521" s="3" t="str">
        <f t="shared" si="342"/>
        <v>No</v>
      </c>
      <c r="BP521" s="3" t="str">
        <f t="shared" si="343"/>
        <v>FV&lt;$10K</v>
      </c>
      <c r="BQ521" t="s">
        <v>6650</v>
      </c>
      <c r="BR521" s="3" t="str">
        <f t="shared" si="344"/>
        <v>No, &lt; $20K Lien</v>
      </c>
      <c r="BS521" s="3" t="str">
        <f t="shared" si="345"/>
        <v>No, Lien &lt; $20K</v>
      </c>
      <c r="BT521" t="s">
        <v>6650</v>
      </c>
      <c r="BU521" s="3" t="str">
        <f t="shared" si="346"/>
        <v>Yes</v>
      </c>
      <c r="BV521" s="3" t="str">
        <f t="shared" si="347"/>
        <v>No</v>
      </c>
      <c r="BW521" s="3">
        <f t="shared" si="348"/>
        <v>7</v>
      </c>
      <c r="BX521" s="3" t="str">
        <f t="shared" si="349"/>
        <v>No</v>
      </c>
      <c r="BY521" s="3">
        <f t="shared" si="350"/>
        <v>1250</v>
      </c>
      <c r="BZ521">
        <v>1</v>
      </c>
      <c r="CA521" s="3">
        <f t="shared" si="351"/>
        <v>1250</v>
      </c>
      <c r="CC521" s="3">
        <f t="shared" si="352"/>
        <v>0</v>
      </c>
      <c r="CD521" s="3">
        <f t="shared" si="353"/>
        <v>0</v>
      </c>
      <c r="CE521" s="3" t="str">
        <f t="shared" si="354"/>
        <v/>
      </c>
      <c r="CF521" s="3" t="e">
        <f>HLOOKUP(CE521,'Valuation Data'!$D$2:$K$5,4,FALSE)</f>
        <v>#N/A</v>
      </c>
      <c r="CG521" s="3">
        <f t="shared" si="355"/>
        <v>1250</v>
      </c>
      <c r="CH521" s="3" t="str">
        <f t="shared" si="356"/>
        <v>No</v>
      </c>
      <c r="CI521" s="3" t="str">
        <f>VLOOKUP(R521,'Use Codes &amp; County Type'!A:D,4,FALSE)</f>
        <v>V</v>
      </c>
      <c r="CJ521" s="3" t="str">
        <f t="shared" si="357"/>
        <v>Yes</v>
      </c>
      <c r="CK521" s="3" t="str">
        <f t="shared" si="358"/>
        <v>No</v>
      </c>
      <c r="CL521" s="3">
        <f t="shared" si="359"/>
        <v>0</v>
      </c>
      <c r="CM521" s="3">
        <f t="shared" si="360"/>
        <v>0</v>
      </c>
      <c r="CN521" s="3">
        <f t="shared" si="361"/>
        <v>559.68000000000006</v>
      </c>
      <c r="CO521" s="3">
        <f t="shared" si="362"/>
        <v>-559.68000000000006</v>
      </c>
      <c r="CP521" s="3">
        <f t="shared" si="363"/>
        <v>0.44774400000000003</v>
      </c>
      <c r="CR521" s="3" t="str">
        <f t="shared" si="364"/>
        <v>No</v>
      </c>
      <c r="CV521" s="3" t="str">
        <f t="shared" si="365"/>
        <v>Lien&lt;$150</v>
      </c>
      <c r="CW521" s="3">
        <f t="shared" si="366"/>
        <v>520</v>
      </c>
      <c r="CX521" s="3">
        <f t="shared" si="367"/>
        <v>50.88</v>
      </c>
      <c r="CY521" s="3" t="str">
        <f t="shared" si="368"/>
        <v>Ok</v>
      </c>
      <c r="CZ521">
        <v>0</v>
      </c>
      <c r="DA521">
        <v>0</v>
      </c>
    </row>
    <row r="522" spans="1:105" x14ac:dyDescent="0.25">
      <c r="A522">
        <v>521</v>
      </c>
      <c r="B522" t="s">
        <v>3</v>
      </c>
      <c r="C522" t="s">
        <v>630</v>
      </c>
      <c r="D522">
        <v>770.1</v>
      </c>
      <c r="E522">
        <v>2017</v>
      </c>
      <c r="F522">
        <v>770.1</v>
      </c>
      <c r="G522">
        <v>770.1</v>
      </c>
      <c r="H522" s="3">
        <f t="shared" si="328"/>
        <v>0</v>
      </c>
      <c r="I522">
        <v>27247</v>
      </c>
      <c r="J522" t="s">
        <v>2730</v>
      </c>
      <c r="K522" t="s">
        <v>2738</v>
      </c>
      <c r="L522">
        <v>32046</v>
      </c>
      <c r="M522" t="s">
        <v>3115</v>
      </c>
      <c r="N522" t="s">
        <v>4753</v>
      </c>
      <c r="O522">
        <v>-81.930726815458797</v>
      </c>
      <c r="P522">
        <v>30.6875039111322</v>
      </c>
      <c r="Q522" t="s">
        <v>5147</v>
      </c>
      <c r="R522">
        <v>2</v>
      </c>
      <c r="S522" t="s">
        <v>6535</v>
      </c>
      <c r="T522">
        <v>1006</v>
      </c>
      <c r="U522" t="s">
        <v>6578</v>
      </c>
      <c r="V522">
        <v>2017</v>
      </c>
      <c r="W522">
        <v>46519</v>
      </c>
      <c r="X522">
        <v>2017</v>
      </c>
      <c r="Y522">
        <v>51495</v>
      </c>
      <c r="Z522">
        <v>682.48</v>
      </c>
      <c r="AA522" s="3">
        <f t="shared" si="329"/>
        <v>0.88622256849759773</v>
      </c>
      <c r="AD522" t="s">
        <v>6616</v>
      </c>
      <c r="AE522" t="s">
        <v>6616</v>
      </c>
      <c r="AF522" t="s">
        <v>6616</v>
      </c>
      <c r="AI522" t="s">
        <v>6618</v>
      </c>
      <c r="AJ522" t="s">
        <v>6618</v>
      </c>
      <c r="AK522" t="s">
        <v>6618</v>
      </c>
      <c r="AL522" t="s">
        <v>6618</v>
      </c>
      <c r="AM522">
        <v>0</v>
      </c>
      <c r="AN522">
        <v>0</v>
      </c>
      <c r="AO522">
        <v>0</v>
      </c>
      <c r="AP522" s="3" t="str">
        <f t="shared" si="330"/>
        <v>No</v>
      </c>
      <c r="AQ522" s="3" t="str">
        <f t="shared" si="331"/>
        <v>No</v>
      </c>
      <c r="AR522" s="3" t="str">
        <f t="shared" si="332"/>
        <v>No</v>
      </c>
      <c r="AS522">
        <v>0</v>
      </c>
      <c r="AT522">
        <v>0</v>
      </c>
      <c r="AU522">
        <v>21600</v>
      </c>
      <c r="AV522" t="s">
        <v>5076</v>
      </c>
      <c r="AW522">
        <v>0</v>
      </c>
      <c r="AX522">
        <v>0</v>
      </c>
      <c r="AY522" t="s">
        <v>6634</v>
      </c>
      <c r="AZ522" t="s">
        <v>6638</v>
      </c>
      <c r="BA522">
        <v>0</v>
      </c>
      <c r="BB522" t="s">
        <v>6616</v>
      </c>
      <c r="BC522" t="s">
        <v>6617</v>
      </c>
      <c r="BD522" s="4" t="str">
        <f t="shared" si="333"/>
        <v>No</v>
      </c>
      <c r="BE522" t="s">
        <v>6640</v>
      </c>
      <c r="BF522" s="3" t="str">
        <f t="shared" si="334"/>
        <v>No</v>
      </c>
      <c r="BG522" t="s">
        <v>6645</v>
      </c>
      <c r="BH522" s="3" t="str">
        <f t="shared" si="335"/>
        <v>27247 THIRD AVE W</v>
      </c>
      <c r="BI522" s="3" t="str">
        <f t="shared" si="336"/>
        <v>Hilliard</v>
      </c>
      <c r="BJ522" s="3" t="str">
        <f t="shared" si="337"/>
        <v>Florida</v>
      </c>
      <c r="BK522" s="3">
        <f t="shared" si="338"/>
        <v>32046</v>
      </c>
      <c r="BL522" s="3" t="str">
        <f t="shared" si="339"/>
        <v>27247 THIRD AVE W HILLIARD FL 32046</v>
      </c>
      <c r="BM522" s="3" t="str">
        <f t="shared" si="340"/>
        <v>L</v>
      </c>
      <c r="BN522" s="3" t="str">
        <f t="shared" si="341"/>
        <v>Pass</v>
      </c>
      <c r="BO522" s="3" t="str">
        <f t="shared" si="342"/>
        <v>Yes</v>
      </c>
      <c r="BP522" s="3" t="str">
        <f t="shared" si="343"/>
        <v>FV&lt;$10K</v>
      </c>
      <c r="BQ522" t="s">
        <v>6650</v>
      </c>
      <c r="BR522" s="3" t="str">
        <f t="shared" si="344"/>
        <v>No, &lt; $20K Lien</v>
      </c>
      <c r="BS522" s="3" t="str">
        <f t="shared" si="345"/>
        <v>No, Lien &lt; $20K</v>
      </c>
      <c r="BT522" t="s">
        <v>6650</v>
      </c>
      <c r="BU522" s="3" t="str">
        <f t="shared" si="346"/>
        <v>No</v>
      </c>
      <c r="BV522" s="3" t="str">
        <f t="shared" si="347"/>
        <v>No</v>
      </c>
      <c r="BW522" s="3">
        <f t="shared" si="348"/>
        <v>0</v>
      </c>
      <c r="BX522" s="3" t="str">
        <f t="shared" si="349"/>
        <v>No</v>
      </c>
      <c r="BY522" s="3">
        <f t="shared" si="350"/>
        <v>46519</v>
      </c>
      <c r="BZ522">
        <v>1</v>
      </c>
      <c r="CA522" s="3">
        <f t="shared" si="351"/>
        <v>46519</v>
      </c>
      <c r="CC522" s="3">
        <f t="shared" si="352"/>
        <v>0</v>
      </c>
      <c r="CD522" s="3">
        <f t="shared" si="353"/>
        <v>0</v>
      </c>
      <c r="CE522" s="3" t="str">
        <f t="shared" si="354"/>
        <v/>
      </c>
      <c r="CF522" s="3" t="e">
        <f>HLOOKUP(CE522,'Valuation Data'!$D$2:$K$5,4,FALSE)</f>
        <v>#N/A</v>
      </c>
      <c r="CG522" s="3">
        <f t="shared" si="355"/>
        <v>46519</v>
      </c>
      <c r="CH522" s="3" t="str">
        <f t="shared" si="356"/>
        <v>No</v>
      </c>
      <c r="CI522" s="3" t="str">
        <f>VLOOKUP(R522,'Use Codes &amp; County Type'!A:D,4,FALSE)</f>
        <v>R</v>
      </c>
      <c r="CJ522" s="3" t="str">
        <f t="shared" si="357"/>
        <v>No</v>
      </c>
      <c r="CK522" s="3" t="str">
        <f t="shared" si="358"/>
        <v>No</v>
      </c>
      <c r="CL522" s="3">
        <f t="shared" si="359"/>
        <v>0.35</v>
      </c>
      <c r="CM522" s="3">
        <f t="shared" si="360"/>
        <v>16281.65</v>
      </c>
      <c r="CN522" s="3">
        <f t="shared" si="361"/>
        <v>3080.4</v>
      </c>
      <c r="CO522" s="3">
        <f t="shared" si="362"/>
        <v>13201.25</v>
      </c>
      <c r="CP522" s="3">
        <f t="shared" si="363"/>
        <v>6.6218104430447774E-2</v>
      </c>
      <c r="CR522" s="3" t="str">
        <f t="shared" si="364"/>
        <v>No</v>
      </c>
      <c r="CV522" s="3" t="str">
        <f t="shared" si="365"/>
        <v>*Bid</v>
      </c>
      <c r="CW522" s="3">
        <f t="shared" si="366"/>
        <v>521</v>
      </c>
      <c r="CX522" s="3">
        <f t="shared" si="367"/>
        <v>770.1</v>
      </c>
      <c r="CY522" s="3" t="str">
        <f t="shared" si="368"/>
        <v>Ok</v>
      </c>
      <c r="CZ522">
        <v>0</v>
      </c>
      <c r="DA522">
        <v>0</v>
      </c>
    </row>
    <row r="523" spans="1:105" x14ac:dyDescent="0.25">
      <c r="A523">
        <v>522</v>
      </c>
      <c r="B523" t="s">
        <v>3</v>
      </c>
      <c r="C523" t="s">
        <v>631</v>
      </c>
      <c r="D523">
        <v>620.11</v>
      </c>
      <c r="E523">
        <v>2017</v>
      </c>
      <c r="F523">
        <v>620.11</v>
      </c>
      <c r="G523">
        <v>620.11</v>
      </c>
      <c r="H523" s="3">
        <f t="shared" si="328"/>
        <v>0</v>
      </c>
      <c r="I523">
        <v>27206</v>
      </c>
      <c r="J523" t="s">
        <v>2730</v>
      </c>
      <c r="K523" t="s">
        <v>2738</v>
      </c>
      <c r="L523">
        <v>32046</v>
      </c>
      <c r="M523" t="s">
        <v>3116</v>
      </c>
      <c r="N523" t="s">
        <v>4753</v>
      </c>
      <c r="O523">
        <v>-81.932559837748002</v>
      </c>
      <c r="P523">
        <v>30.687027655375999</v>
      </c>
      <c r="Q523" t="s">
        <v>5148</v>
      </c>
      <c r="R523">
        <v>1</v>
      </c>
      <c r="S523" t="s">
        <v>6539</v>
      </c>
      <c r="T523">
        <v>1001</v>
      </c>
      <c r="U523" t="s">
        <v>6582</v>
      </c>
      <c r="V523">
        <v>2017</v>
      </c>
      <c r="W523">
        <v>77879</v>
      </c>
      <c r="X523">
        <v>2017</v>
      </c>
      <c r="Y523">
        <v>77879</v>
      </c>
      <c r="Z523">
        <v>543.79</v>
      </c>
      <c r="AA523" s="3">
        <f t="shared" si="329"/>
        <v>0.87692506168260465</v>
      </c>
      <c r="AB523" t="s">
        <v>6616</v>
      </c>
      <c r="AC523" t="s">
        <v>6616</v>
      </c>
      <c r="AI523" t="s">
        <v>6618</v>
      </c>
      <c r="AJ523" t="s">
        <v>6618</v>
      </c>
      <c r="AK523" t="s">
        <v>6618</v>
      </c>
      <c r="AL523" t="s">
        <v>6618</v>
      </c>
      <c r="AM523">
        <v>0</v>
      </c>
      <c r="AN523">
        <v>0</v>
      </c>
      <c r="AO523">
        <v>0</v>
      </c>
      <c r="AP523" s="3" t="str">
        <f t="shared" si="330"/>
        <v>No</v>
      </c>
      <c r="AQ523" s="3" t="str">
        <f t="shared" si="331"/>
        <v>No</v>
      </c>
      <c r="AR523" s="3" t="str">
        <f t="shared" si="332"/>
        <v>No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 t="s">
        <v>6634</v>
      </c>
      <c r="AZ523" t="s">
        <v>6638</v>
      </c>
      <c r="BA523">
        <v>2</v>
      </c>
      <c r="BB523" t="s">
        <v>6616</v>
      </c>
      <c r="BC523" t="s">
        <v>6616</v>
      </c>
      <c r="BD523" s="4" t="str">
        <f t="shared" si="333"/>
        <v>No</v>
      </c>
      <c r="BE523" t="s">
        <v>6640</v>
      </c>
      <c r="BF523" s="3" t="str">
        <f t="shared" si="334"/>
        <v>No</v>
      </c>
      <c r="BG523" t="s">
        <v>6645</v>
      </c>
      <c r="BH523" s="3" t="str">
        <f t="shared" si="335"/>
        <v>27206 MISSOURI ST</v>
      </c>
      <c r="BI523" s="3" t="str">
        <f t="shared" si="336"/>
        <v>Hilliard</v>
      </c>
      <c r="BJ523" s="3" t="str">
        <f t="shared" si="337"/>
        <v>Florida</v>
      </c>
      <c r="BK523" s="3">
        <f t="shared" si="338"/>
        <v>32046</v>
      </c>
      <c r="BL523" s="3" t="str">
        <f t="shared" si="339"/>
        <v>27206 MISSOURI ST HILLIARD FL 32046</v>
      </c>
      <c r="BM523" s="3" t="str">
        <f t="shared" si="340"/>
        <v/>
      </c>
      <c r="BN523" s="3" t="str">
        <f t="shared" si="341"/>
        <v>Pass</v>
      </c>
      <c r="BO523" s="3" t="str">
        <f t="shared" si="342"/>
        <v>No</v>
      </c>
      <c r="BP523" s="3" t="str">
        <f t="shared" si="343"/>
        <v>FV&lt;$10K</v>
      </c>
      <c r="BQ523" t="s">
        <v>6650</v>
      </c>
      <c r="BR523" s="3" t="str">
        <f t="shared" si="344"/>
        <v>No, &lt; $20K Lien</v>
      </c>
      <c r="BS523" s="3" t="str">
        <f t="shared" si="345"/>
        <v>No, Lien &lt; $20K</v>
      </c>
      <c r="BT523" t="s">
        <v>6650</v>
      </c>
      <c r="BU523" s="3" t="str">
        <f t="shared" si="346"/>
        <v>No</v>
      </c>
      <c r="BV523" s="3" t="str">
        <f t="shared" si="347"/>
        <v>No</v>
      </c>
      <c r="BW523" s="3">
        <f t="shared" si="348"/>
        <v>2</v>
      </c>
      <c r="BX523" s="3" t="str">
        <f t="shared" si="349"/>
        <v>Yes</v>
      </c>
      <c r="BY523" s="3">
        <f t="shared" si="350"/>
        <v>77879</v>
      </c>
      <c r="BZ523">
        <v>1</v>
      </c>
      <c r="CA523" s="3">
        <f t="shared" si="351"/>
        <v>77879</v>
      </c>
      <c r="CC523" s="3">
        <f t="shared" si="352"/>
        <v>0</v>
      </c>
      <c r="CD523" s="3">
        <f t="shared" si="353"/>
        <v>0</v>
      </c>
      <c r="CE523" s="3" t="str">
        <f t="shared" si="354"/>
        <v/>
      </c>
      <c r="CF523" s="3" t="e">
        <f>HLOOKUP(CE523,'Valuation Data'!$D$2:$K$5,4,FALSE)</f>
        <v>#N/A</v>
      </c>
      <c r="CG523" s="3">
        <f t="shared" si="355"/>
        <v>77879</v>
      </c>
      <c r="CH523" s="3" t="str">
        <f t="shared" si="356"/>
        <v>No</v>
      </c>
      <c r="CI523" s="3" t="str">
        <f>VLOOKUP(R523,'Use Codes &amp; County Type'!A:D,4,FALSE)</f>
        <v>S</v>
      </c>
      <c r="CJ523" s="3" t="str">
        <f t="shared" si="357"/>
        <v>No</v>
      </c>
      <c r="CK523" s="3" t="str">
        <f t="shared" si="358"/>
        <v>No</v>
      </c>
      <c r="CL523" s="3">
        <f t="shared" si="359"/>
        <v>0.35</v>
      </c>
      <c r="CM523" s="3">
        <f t="shared" si="360"/>
        <v>27257.649999999998</v>
      </c>
      <c r="CN523" s="3">
        <f t="shared" si="361"/>
        <v>3720.6600000000003</v>
      </c>
      <c r="CO523" s="3">
        <f t="shared" si="362"/>
        <v>23536.989999999998</v>
      </c>
      <c r="CP523" s="3">
        <f t="shared" si="363"/>
        <v>4.7774881547015244E-2</v>
      </c>
      <c r="CR523" s="3" t="str">
        <f t="shared" si="364"/>
        <v>No</v>
      </c>
      <c r="CV523" s="3" t="str">
        <f t="shared" si="365"/>
        <v>Too Many Priors</v>
      </c>
      <c r="CW523" s="3">
        <f t="shared" si="366"/>
        <v>522</v>
      </c>
      <c r="CX523" s="3">
        <f t="shared" si="367"/>
        <v>620.11</v>
      </c>
      <c r="CY523" s="3" t="str">
        <f t="shared" si="368"/>
        <v>Ok</v>
      </c>
      <c r="CZ523">
        <v>0</v>
      </c>
      <c r="DA523">
        <v>0</v>
      </c>
    </row>
    <row r="524" spans="1:105" x14ac:dyDescent="0.25">
      <c r="A524">
        <v>523</v>
      </c>
      <c r="B524" t="s">
        <v>3</v>
      </c>
      <c r="C524" t="s">
        <v>632</v>
      </c>
      <c r="D524">
        <v>50.88</v>
      </c>
      <c r="E524">
        <v>2017</v>
      </c>
      <c r="F524">
        <v>50.88</v>
      </c>
      <c r="G524">
        <v>50.88</v>
      </c>
      <c r="H524" s="3">
        <f t="shared" si="328"/>
        <v>0</v>
      </c>
      <c r="J524" t="s">
        <v>2730</v>
      </c>
      <c r="K524" t="s">
        <v>2738</v>
      </c>
      <c r="L524">
        <v>32046</v>
      </c>
      <c r="M524" t="s">
        <v>3117</v>
      </c>
      <c r="N524" t="s">
        <v>4753</v>
      </c>
      <c r="O524">
        <v>-81.933822891692103</v>
      </c>
      <c r="P524">
        <v>30.6869837302085</v>
      </c>
      <c r="Q524" t="s">
        <v>5149</v>
      </c>
      <c r="R524">
        <v>0</v>
      </c>
      <c r="S524" t="s">
        <v>6538</v>
      </c>
      <c r="T524">
        <v>8001</v>
      </c>
      <c r="U524" t="s">
        <v>6581</v>
      </c>
      <c r="V524">
        <v>2017</v>
      </c>
      <c r="W524">
        <v>1250</v>
      </c>
      <c r="X524">
        <v>2017</v>
      </c>
      <c r="Y524">
        <v>1250</v>
      </c>
      <c r="Z524">
        <v>17.46</v>
      </c>
      <c r="AA524" s="3">
        <f t="shared" si="329"/>
        <v>0.34316037735849059</v>
      </c>
      <c r="AB524" t="s">
        <v>6617</v>
      </c>
      <c r="AC524" t="s">
        <v>6616</v>
      </c>
      <c r="AD524" t="s">
        <v>6616</v>
      </c>
      <c r="AE524" t="s">
        <v>6616</v>
      </c>
      <c r="AF524" t="s">
        <v>6616</v>
      </c>
      <c r="AG524" t="s">
        <v>6616</v>
      </c>
      <c r="AH524" t="s">
        <v>6616</v>
      </c>
      <c r="AI524" t="s">
        <v>6619</v>
      </c>
      <c r="AJ524" t="s">
        <v>6619</v>
      </c>
      <c r="AK524" t="s">
        <v>6618</v>
      </c>
      <c r="AL524" t="s">
        <v>6618</v>
      </c>
      <c r="AM524" t="s">
        <v>6618</v>
      </c>
      <c r="AN524" t="s">
        <v>6618</v>
      </c>
      <c r="AO524" t="s">
        <v>6618</v>
      </c>
      <c r="AP524" s="3" t="str">
        <f t="shared" si="330"/>
        <v>Yes</v>
      </c>
      <c r="AQ524" s="3" t="str">
        <f t="shared" si="331"/>
        <v>Yes</v>
      </c>
      <c r="AR524" s="3" t="str">
        <f t="shared" si="332"/>
        <v>Yes</v>
      </c>
      <c r="AS524">
        <v>0</v>
      </c>
      <c r="AT524">
        <v>0</v>
      </c>
      <c r="AU524">
        <v>9533</v>
      </c>
      <c r="AV524" t="s">
        <v>5076</v>
      </c>
      <c r="AW524">
        <v>0</v>
      </c>
      <c r="AX524">
        <v>0</v>
      </c>
      <c r="AY524" t="s">
        <v>6634</v>
      </c>
      <c r="AZ524" t="s">
        <v>6638</v>
      </c>
      <c r="BA524">
        <v>7</v>
      </c>
      <c r="BB524" t="s">
        <v>6616</v>
      </c>
      <c r="BC524" t="s">
        <v>6616</v>
      </c>
      <c r="BD524" s="4" t="str">
        <f t="shared" si="333"/>
        <v>No</v>
      </c>
      <c r="BE524" t="s">
        <v>6640</v>
      </c>
      <c r="BF524" s="3" t="str">
        <f t="shared" si="334"/>
        <v>No</v>
      </c>
      <c r="BG524" t="s">
        <v>6645</v>
      </c>
      <c r="BH524" s="3" t="str">
        <f t="shared" si="335"/>
        <v>SECOND AV</v>
      </c>
      <c r="BI524" s="3" t="str">
        <f t="shared" si="336"/>
        <v>Hilliard</v>
      </c>
      <c r="BJ524" s="3" t="str">
        <f t="shared" si="337"/>
        <v>Florida</v>
      </c>
      <c r="BK524" s="3">
        <f t="shared" si="338"/>
        <v>32046</v>
      </c>
      <c r="BL524" s="3" t="str">
        <f t="shared" si="339"/>
        <v>SECOND AV HILLIARD FL 32046</v>
      </c>
      <c r="BM524" s="3" t="str">
        <f t="shared" si="340"/>
        <v>L</v>
      </c>
      <c r="BN524" s="3" t="str">
        <f t="shared" si="341"/>
        <v>Lien&lt;$150</v>
      </c>
      <c r="BO524" s="3" t="str">
        <f t="shared" si="342"/>
        <v>No</v>
      </c>
      <c r="BP524" s="3" t="str">
        <f t="shared" si="343"/>
        <v>FV&lt;$10K</v>
      </c>
      <c r="BQ524" t="s">
        <v>6650</v>
      </c>
      <c r="BR524" s="3" t="str">
        <f t="shared" si="344"/>
        <v>No, &lt; $20K Lien</v>
      </c>
      <c r="BS524" s="3" t="str">
        <f t="shared" si="345"/>
        <v>No, Lien &lt; $20K</v>
      </c>
      <c r="BT524" t="s">
        <v>6650</v>
      </c>
      <c r="BU524" s="3" t="str">
        <f t="shared" si="346"/>
        <v>Yes</v>
      </c>
      <c r="BV524" s="3" t="str">
        <f t="shared" si="347"/>
        <v>No</v>
      </c>
      <c r="BW524" s="3">
        <f t="shared" si="348"/>
        <v>7</v>
      </c>
      <c r="BX524" s="3" t="str">
        <f t="shared" si="349"/>
        <v>No</v>
      </c>
      <c r="BY524" s="3">
        <f t="shared" si="350"/>
        <v>1250</v>
      </c>
      <c r="BZ524">
        <v>1</v>
      </c>
      <c r="CA524" s="3">
        <f t="shared" si="351"/>
        <v>1250</v>
      </c>
      <c r="CC524" s="3">
        <f t="shared" si="352"/>
        <v>0</v>
      </c>
      <c r="CD524" s="3">
        <f t="shared" si="353"/>
        <v>0</v>
      </c>
      <c r="CE524" s="3" t="str">
        <f t="shared" si="354"/>
        <v/>
      </c>
      <c r="CF524" s="3" t="e">
        <f>HLOOKUP(CE524,'Valuation Data'!$D$2:$K$5,4,FALSE)</f>
        <v>#N/A</v>
      </c>
      <c r="CG524" s="3">
        <f t="shared" si="355"/>
        <v>1250</v>
      </c>
      <c r="CH524" s="3" t="str">
        <f t="shared" si="356"/>
        <v>No</v>
      </c>
      <c r="CI524" s="3" t="str">
        <f>VLOOKUP(R524,'Use Codes &amp; County Type'!A:D,4,FALSE)</f>
        <v>V</v>
      </c>
      <c r="CJ524" s="3" t="str">
        <f t="shared" si="357"/>
        <v>Yes</v>
      </c>
      <c r="CK524" s="3" t="str">
        <f t="shared" si="358"/>
        <v>No</v>
      </c>
      <c r="CL524" s="3">
        <f t="shared" si="359"/>
        <v>0</v>
      </c>
      <c r="CM524" s="3">
        <f t="shared" si="360"/>
        <v>0</v>
      </c>
      <c r="CN524" s="3">
        <f t="shared" si="361"/>
        <v>559.68000000000006</v>
      </c>
      <c r="CO524" s="3">
        <f t="shared" si="362"/>
        <v>-559.68000000000006</v>
      </c>
      <c r="CP524" s="3">
        <f t="shared" si="363"/>
        <v>0.44774400000000003</v>
      </c>
      <c r="CR524" s="3" t="str">
        <f t="shared" si="364"/>
        <v>No</v>
      </c>
      <c r="CV524" s="3" t="str">
        <f t="shared" si="365"/>
        <v>Lien&lt;$150</v>
      </c>
      <c r="CW524" s="3">
        <f t="shared" si="366"/>
        <v>523</v>
      </c>
      <c r="CX524" s="3">
        <f t="shared" si="367"/>
        <v>50.88</v>
      </c>
      <c r="CY524" s="3" t="str">
        <f t="shared" si="368"/>
        <v>Ok</v>
      </c>
      <c r="CZ524">
        <v>0</v>
      </c>
      <c r="DA524">
        <v>0</v>
      </c>
    </row>
    <row r="525" spans="1:105" x14ac:dyDescent="0.25">
      <c r="A525">
        <v>524</v>
      </c>
      <c r="B525" t="s">
        <v>3</v>
      </c>
      <c r="C525" t="s">
        <v>633</v>
      </c>
      <c r="D525">
        <v>504.69</v>
      </c>
      <c r="E525">
        <v>2017</v>
      </c>
      <c r="F525">
        <v>504.69</v>
      </c>
      <c r="G525">
        <v>504.69</v>
      </c>
      <c r="H525" s="3">
        <f t="shared" si="328"/>
        <v>0</v>
      </c>
      <c r="I525">
        <v>27185</v>
      </c>
      <c r="J525" t="s">
        <v>2730</v>
      </c>
      <c r="K525" t="s">
        <v>2738</v>
      </c>
      <c r="L525">
        <v>32046</v>
      </c>
      <c r="M525" t="s">
        <v>3118</v>
      </c>
      <c r="N525" t="s">
        <v>4753</v>
      </c>
      <c r="O525">
        <v>-81.935892775242394</v>
      </c>
      <c r="P525">
        <v>30.687324584819201</v>
      </c>
      <c r="Q525" t="s">
        <v>5150</v>
      </c>
      <c r="R525">
        <v>1</v>
      </c>
      <c r="S525" t="s">
        <v>6539</v>
      </c>
      <c r="T525">
        <v>1001</v>
      </c>
      <c r="U525" t="s">
        <v>6582</v>
      </c>
      <c r="V525">
        <v>2017</v>
      </c>
      <c r="W525">
        <v>63327</v>
      </c>
      <c r="X525">
        <v>2017</v>
      </c>
      <c r="Y525">
        <v>78467</v>
      </c>
      <c r="Z525">
        <v>437.07</v>
      </c>
      <c r="AA525" s="3">
        <f t="shared" si="329"/>
        <v>0.86601676276526185</v>
      </c>
      <c r="AD525" t="s">
        <v>6616</v>
      </c>
      <c r="AE525" t="s">
        <v>6616</v>
      </c>
      <c r="AF525" t="s">
        <v>6616</v>
      </c>
      <c r="AI525" t="s">
        <v>6618</v>
      </c>
      <c r="AJ525" t="s">
        <v>6618</v>
      </c>
      <c r="AK525" t="s">
        <v>6618</v>
      </c>
      <c r="AL525" t="s">
        <v>6618</v>
      </c>
      <c r="AM525" t="s">
        <v>6618</v>
      </c>
      <c r="AN525" t="s">
        <v>6618</v>
      </c>
      <c r="AO525">
        <v>0</v>
      </c>
      <c r="AP525" s="3" t="str">
        <f t="shared" si="330"/>
        <v>No</v>
      </c>
      <c r="AQ525" s="3" t="str">
        <f t="shared" si="331"/>
        <v>No</v>
      </c>
      <c r="AR525" s="3" t="str">
        <f t="shared" si="332"/>
        <v>No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 t="s">
        <v>6634</v>
      </c>
      <c r="AZ525" t="s">
        <v>6637</v>
      </c>
      <c r="BA525">
        <v>0</v>
      </c>
      <c r="BB525" t="s">
        <v>6617</v>
      </c>
      <c r="BC525" t="s">
        <v>6616</v>
      </c>
      <c r="BD525" s="4" t="str">
        <f t="shared" si="333"/>
        <v>No</v>
      </c>
      <c r="BE525" t="s">
        <v>6640</v>
      </c>
      <c r="BF525" s="3" t="str">
        <f t="shared" si="334"/>
        <v>No</v>
      </c>
      <c r="BG525" t="s">
        <v>6645</v>
      </c>
      <c r="BH525" s="3" t="str">
        <f t="shared" si="335"/>
        <v>27185 THIRD AVE W</v>
      </c>
      <c r="BI525" s="3" t="str">
        <f t="shared" si="336"/>
        <v>Hilliard</v>
      </c>
      <c r="BJ525" s="3" t="str">
        <f t="shared" si="337"/>
        <v>Florida</v>
      </c>
      <c r="BK525" s="3">
        <f t="shared" si="338"/>
        <v>32046</v>
      </c>
      <c r="BL525" s="3" t="str">
        <f t="shared" si="339"/>
        <v>27185 THIRD AVE W HILLIARD FL 32046</v>
      </c>
      <c r="BM525" s="3" t="str">
        <f t="shared" si="340"/>
        <v/>
      </c>
      <c r="BN525" s="3" t="str">
        <f t="shared" si="341"/>
        <v>Pass</v>
      </c>
      <c r="BO525" s="3" t="str">
        <f t="shared" si="342"/>
        <v>No</v>
      </c>
      <c r="BP525" s="3" t="str">
        <f t="shared" si="343"/>
        <v>FV&lt;$10K</v>
      </c>
      <c r="BQ525" t="s">
        <v>6650</v>
      </c>
      <c r="BR525" s="3" t="str">
        <f t="shared" si="344"/>
        <v>No, &lt; $20K Lien</v>
      </c>
      <c r="BS525" s="3" t="str">
        <f t="shared" si="345"/>
        <v>No, Lien &lt; $20K</v>
      </c>
      <c r="BT525" t="s">
        <v>6650</v>
      </c>
      <c r="BU525" s="3" t="str">
        <f t="shared" si="346"/>
        <v>No</v>
      </c>
      <c r="BV525" s="3" t="str">
        <f t="shared" si="347"/>
        <v>No</v>
      </c>
      <c r="BW525" s="3">
        <f t="shared" si="348"/>
        <v>0</v>
      </c>
      <c r="BX525" s="3" t="str">
        <f t="shared" si="349"/>
        <v>No</v>
      </c>
      <c r="BY525" s="3">
        <f t="shared" si="350"/>
        <v>63327</v>
      </c>
      <c r="BZ525">
        <v>1</v>
      </c>
      <c r="CA525" s="3">
        <f t="shared" si="351"/>
        <v>63327</v>
      </c>
      <c r="CC525" s="3">
        <f t="shared" si="352"/>
        <v>0</v>
      </c>
      <c r="CD525" s="3">
        <f t="shared" si="353"/>
        <v>0</v>
      </c>
      <c r="CE525" s="3" t="str">
        <f t="shared" si="354"/>
        <v/>
      </c>
      <c r="CF525" s="3" t="e">
        <f>HLOOKUP(CE525,'Valuation Data'!$D$2:$K$5,4,FALSE)</f>
        <v>#N/A</v>
      </c>
      <c r="CG525" s="3">
        <f t="shared" si="355"/>
        <v>63327</v>
      </c>
      <c r="CH525" s="3" t="str">
        <f t="shared" si="356"/>
        <v>No</v>
      </c>
      <c r="CI525" s="3" t="str">
        <f>VLOOKUP(R525,'Use Codes &amp; County Type'!A:D,4,FALSE)</f>
        <v>S</v>
      </c>
      <c r="CJ525" s="3" t="str">
        <f t="shared" si="357"/>
        <v>No</v>
      </c>
      <c r="CK525" s="3" t="str">
        <f t="shared" si="358"/>
        <v>Yes</v>
      </c>
      <c r="CL525" s="3">
        <f t="shared" si="359"/>
        <v>0.67</v>
      </c>
      <c r="CM525" s="3">
        <f t="shared" si="360"/>
        <v>42429.090000000004</v>
      </c>
      <c r="CN525" s="3">
        <f t="shared" si="361"/>
        <v>2018.76</v>
      </c>
      <c r="CO525" s="3">
        <f t="shared" si="362"/>
        <v>40410.33</v>
      </c>
      <c r="CP525" s="3">
        <f t="shared" si="363"/>
        <v>3.1878345729309775E-2</v>
      </c>
      <c r="CR525" s="3" t="str">
        <f t="shared" si="364"/>
        <v>No</v>
      </c>
      <c r="CV525" s="3" t="str">
        <f t="shared" si="365"/>
        <v>*Bid</v>
      </c>
      <c r="CW525" s="3">
        <f t="shared" si="366"/>
        <v>524</v>
      </c>
      <c r="CX525" s="3">
        <f t="shared" si="367"/>
        <v>504.69</v>
      </c>
      <c r="CY525" s="3" t="str">
        <f t="shared" si="368"/>
        <v>Ok</v>
      </c>
      <c r="CZ525">
        <v>0</v>
      </c>
      <c r="DA525">
        <v>0</v>
      </c>
    </row>
    <row r="526" spans="1:105" x14ac:dyDescent="0.25">
      <c r="A526">
        <v>525</v>
      </c>
      <c r="B526" t="s">
        <v>3</v>
      </c>
      <c r="C526" t="s">
        <v>634</v>
      </c>
      <c r="D526">
        <v>485.11</v>
      </c>
      <c r="E526">
        <v>2017</v>
      </c>
      <c r="F526">
        <v>485.11</v>
      </c>
      <c r="G526">
        <v>485.11</v>
      </c>
      <c r="H526" s="3">
        <f t="shared" si="328"/>
        <v>0</v>
      </c>
      <c r="J526" t="s">
        <v>2730</v>
      </c>
      <c r="K526" t="s">
        <v>2738</v>
      </c>
      <c r="L526">
        <v>32046</v>
      </c>
      <c r="M526" t="s">
        <v>3119</v>
      </c>
      <c r="N526" t="s">
        <v>4753</v>
      </c>
      <c r="O526">
        <v>-81.936369547909095</v>
      </c>
      <c r="P526">
        <v>30.6873080196372</v>
      </c>
      <c r="Q526" t="s">
        <v>5112</v>
      </c>
      <c r="R526">
        <v>0</v>
      </c>
      <c r="S526" t="s">
        <v>6538</v>
      </c>
      <c r="T526">
        <v>8001</v>
      </c>
      <c r="U526" t="s">
        <v>6581</v>
      </c>
      <c r="V526">
        <v>2017</v>
      </c>
      <c r="W526">
        <v>30000</v>
      </c>
      <c r="X526">
        <v>2017</v>
      </c>
      <c r="Y526">
        <v>30000</v>
      </c>
      <c r="Z526">
        <v>418.96</v>
      </c>
      <c r="AA526" s="3">
        <f t="shared" si="329"/>
        <v>0.86363917462018913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 s="3" t="str">
        <f t="shared" si="330"/>
        <v>No</v>
      </c>
      <c r="AQ526" s="3" t="str">
        <f t="shared" si="331"/>
        <v>No</v>
      </c>
      <c r="AR526" s="3" t="str">
        <f t="shared" si="332"/>
        <v>No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 t="s">
        <v>6634</v>
      </c>
      <c r="AZ526">
        <v>0</v>
      </c>
      <c r="BA526">
        <v>0</v>
      </c>
      <c r="BB526" t="s">
        <v>6616</v>
      </c>
      <c r="BC526">
        <v>0</v>
      </c>
      <c r="BD526" s="4" t="str">
        <f t="shared" si="333"/>
        <v>No</v>
      </c>
      <c r="BE526" t="s">
        <v>6640</v>
      </c>
      <c r="BF526" s="3" t="str">
        <f t="shared" si="334"/>
        <v>No</v>
      </c>
      <c r="BG526" t="s">
        <v>6645</v>
      </c>
      <c r="BH526" s="3" t="str">
        <f t="shared" si="335"/>
        <v>3RD &amp; KENTUCKY ST</v>
      </c>
      <c r="BI526" s="3" t="str">
        <f t="shared" si="336"/>
        <v>Hilliard</v>
      </c>
      <c r="BJ526" s="3" t="str">
        <f t="shared" si="337"/>
        <v>Florida</v>
      </c>
      <c r="BK526" s="3">
        <f t="shared" si="338"/>
        <v>32046</v>
      </c>
      <c r="BL526" s="3" t="str">
        <f t="shared" si="339"/>
        <v>3RD &amp; KENTUCKY ST HILLIARD FL 32046</v>
      </c>
      <c r="BM526" s="3" t="str">
        <f t="shared" si="340"/>
        <v/>
      </c>
      <c r="BN526" s="3" t="str">
        <f t="shared" si="341"/>
        <v>Pass</v>
      </c>
      <c r="BO526" s="3" t="str">
        <f t="shared" si="342"/>
        <v>No</v>
      </c>
      <c r="BP526" s="3" t="str">
        <f t="shared" si="343"/>
        <v>FV&lt;$10K</v>
      </c>
      <c r="BQ526" t="s">
        <v>6650</v>
      </c>
      <c r="BR526" s="3" t="str">
        <f t="shared" si="344"/>
        <v>No, &lt; $20K Lien</v>
      </c>
      <c r="BS526" s="3" t="str">
        <f t="shared" si="345"/>
        <v>No, Lien &lt; $20K</v>
      </c>
      <c r="BT526" t="s">
        <v>6650</v>
      </c>
      <c r="BU526" s="3" t="str">
        <f t="shared" si="346"/>
        <v>No</v>
      </c>
      <c r="BV526" s="3" t="str">
        <f t="shared" si="347"/>
        <v>No</v>
      </c>
      <c r="BW526" s="3">
        <f t="shared" si="348"/>
        <v>0</v>
      </c>
      <c r="BX526" s="3" t="str">
        <f t="shared" si="349"/>
        <v>No</v>
      </c>
      <c r="BY526" s="3">
        <f t="shared" si="350"/>
        <v>30000</v>
      </c>
      <c r="BZ526">
        <v>1</v>
      </c>
      <c r="CA526" s="3">
        <f t="shared" si="351"/>
        <v>30000</v>
      </c>
      <c r="CC526" s="3">
        <f t="shared" si="352"/>
        <v>0</v>
      </c>
      <c r="CD526" s="3">
        <f t="shared" si="353"/>
        <v>0</v>
      </c>
      <c r="CE526" s="3" t="str">
        <f t="shared" si="354"/>
        <v/>
      </c>
      <c r="CF526" s="3" t="e">
        <f>HLOOKUP(CE526,'Valuation Data'!$D$2:$K$5,4,FALSE)</f>
        <v>#N/A</v>
      </c>
      <c r="CG526" s="3">
        <f t="shared" si="355"/>
        <v>30000</v>
      </c>
      <c r="CH526" s="3" t="str">
        <f t="shared" si="356"/>
        <v>No</v>
      </c>
      <c r="CI526" s="3" t="str">
        <f>VLOOKUP(R526,'Use Codes &amp; County Type'!A:D,4,FALSE)</f>
        <v>V</v>
      </c>
      <c r="CJ526" s="3" t="str">
        <f t="shared" si="357"/>
        <v>Yes</v>
      </c>
      <c r="CK526" s="3" t="str">
        <f t="shared" si="358"/>
        <v>No</v>
      </c>
      <c r="CL526" s="3">
        <f t="shared" si="359"/>
        <v>0</v>
      </c>
      <c r="CM526" s="3">
        <f t="shared" si="360"/>
        <v>0</v>
      </c>
      <c r="CN526" s="3">
        <f t="shared" si="361"/>
        <v>1940.44</v>
      </c>
      <c r="CO526" s="3">
        <f t="shared" si="362"/>
        <v>-1940.44</v>
      </c>
      <c r="CP526" s="3">
        <f t="shared" si="363"/>
        <v>6.4681333333333341E-2</v>
      </c>
      <c r="CR526" s="3" t="str">
        <f t="shared" si="364"/>
        <v>No</v>
      </c>
      <c r="CV526" s="3" t="str">
        <f t="shared" si="365"/>
        <v>Vacant, No Sales Data</v>
      </c>
      <c r="CW526" s="3">
        <f t="shared" si="366"/>
        <v>525</v>
      </c>
      <c r="CX526" s="3">
        <f t="shared" si="367"/>
        <v>485.11</v>
      </c>
      <c r="CY526" s="3" t="str">
        <f t="shared" si="368"/>
        <v>Ok</v>
      </c>
      <c r="CZ526">
        <v>0</v>
      </c>
      <c r="DA526">
        <v>0</v>
      </c>
    </row>
    <row r="527" spans="1:105" x14ac:dyDescent="0.25">
      <c r="A527">
        <v>526</v>
      </c>
      <c r="B527" t="s">
        <v>3</v>
      </c>
      <c r="C527" t="s">
        <v>635</v>
      </c>
      <c r="D527">
        <v>50.88</v>
      </c>
      <c r="E527">
        <v>2017</v>
      </c>
      <c r="F527">
        <v>50.88</v>
      </c>
      <c r="G527">
        <v>50.88</v>
      </c>
      <c r="H527" s="3">
        <f t="shared" si="328"/>
        <v>0</v>
      </c>
      <c r="J527" t="s">
        <v>2730</v>
      </c>
      <c r="K527" t="s">
        <v>2738</v>
      </c>
      <c r="L527">
        <v>32046</v>
      </c>
      <c r="M527" t="s">
        <v>3117</v>
      </c>
      <c r="N527" t="s">
        <v>4753</v>
      </c>
      <c r="O527">
        <v>-81.937488643466807</v>
      </c>
      <c r="P527">
        <v>30.686856421726599</v>
      </c>
      <c r="Q527" t="s">
        <v>5131</v>
      </c>
      <c r="R527">
        <v>0</v>
      </c>
      <c r="S527" t="s">
        <v>6538</v>
      </c>
      <c r="T527">
        <v>8001</v>
      </c>
      <c r="U527" t="s">
        <v>6581</v>
      </c>
      <c r="V527">
        <v>2017</v>
      </c>
      <c r="W527">
        <v>1250</v>
      </c>
      <c r="X527">
        <v>2017</v>
      </c>
      <c r="Y527">
        <v>1250</v>
      </c>
      <c r="Z527">
        <v>17.46</v>
      </c>
      <c r="AA527" s="3">
        <f t="shared" si="329"/>
        <v>0.34316037735849059</v>
      </c>
      <c r="AB527" t="s">
        <v>6617</v>
      </c>
      <c r="AC527" t="s">
        <v>6617</v>
      </c>
      <c r="AD527" t="s">
        <v>6616</v>
      </c>
      <c r="AE527" t="s">
        <v>6617</v>
      </c>
      <c r="AF527" t="s">
        <v>6616</v>
      </c>
      <c r="AG527" t="s">
        <v>6616</v>
      </c>
      <c r="AH527" t="s">
        <v>6616</v>
      </c>
      <c r="AI527" t="s">
        <v>6619</v>
      </c>
      <c r="AJ527" t="s">
        <v>6619</v>
      </c>
      <c r="AK527" t="s">
        <v>6618</v>
      </c>
      <c r="AL527" t="s">
        <v>6619</v>
      </c>
      <c r="AM527" t="s">
        <v>6618</v>
      </c>
      <c r="AN527" t="s">
        <v>6618</v>
      </c>
      <c r="AO527" t="s">
        <v>6618</v>
      </c>
      <c r="AP527" s="3" t="str">
        <f t="shared" si="330"/>
        <v>Yes</v>
      </c>
      <c r="AQ527" s="3" t="str">
        <f t="shared" si="331"/>
        <v>Yes</v>
      </c>
      <c r="AR527" s="3" t="str">
        <f t="shared" si="332"/>
        <v>Yes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 t="s">
        <v>6634</v>
      </c>
      <c r="AZ527" t="s">
        <v>6638</v>
      </c>
      <c r="BA527">
        <v>7</v>
      </c>
      <c r="BB527" t="s">
        <v>6616</v>
      </c>
      <c r="BC527" t="s">
        <v>6616</v>
      </c>
      <c r="BD527" s="4" t="str">
        <f t="shared" si="333"/>
        <v>No</v>
      </c>
      <c r="BE527" t="s">
        <v>6640</v>
      </c>
      <c r="BF527" s="3" t="str">
        <f t="shared" si="334"/>
        <v>No</v>
      </c>
      <c r="BG527" t="s">
        <v>6645</v>
      </c>
      <c r="BH527" s="3" t="str">
        <f t="shared" si="335"/>
        <v>SECOND AV</v>
      </c>
      <c r="BI527" s="3" t="str">
        <f t="shared" si="336"/>
        <v>Hilliard</v>
      </c>
      <c r="BJ527" s="3" t="str">
        <f t="shared" si="337"/>
        <v>Florida</v>
      </c>
      <c r="BK527" s="3">
        <f t="shared" si="338"/>
        <v>32046</v>
      </c>
      <c r="BL527" s="3" t="str">
        <f t="shared" si="339"/>
        <v>SECOND AV HILLIARD FL 32046</v>
      </c>
      <c r="BM527" s="3" t="str">
        <f t="shared" si="340"/>
        <v/>
      </c>
      <c r="BN527" s="3" t="str">
        <f t="shared" si="341"/>
        <v>Lien&lt;$150</v>
      </c>
      <c r="BO527" s="3" t="str">
        <f t="shared" si="342"/>
        <v>No</v>
      </c>
      <c r="BP527" s="3" t="str">
        <f t="shared" si="343"/>
        <v>FV&lt;$10K</v>
      </c>
      <c r="BQ527" t="s">
        <v>6650</v>
      </c>
      <c r="BR527" s="3" t="str">
        <f t="shared" si="344"/>
        <v>No, &lt; $20K Lien</v>
      </c>
      <c r="BS527" s="3" t="str">
        <f t="shared" si="345"/>
        <v>No, Lien &lt; $20K</v>
      </c>
      <c r="BT527" t="s">
        <v>6650</v>
      </c>
      <c r="BU527" s="3" t="str">
        <f t="shared" si="346"/>
        <v>Yes</v>
      </c>
      <c r="BV527" s="3" t="str">
        <f t="shared" si="347"/>
        <v>No</v>
      </c>
      <c r="BW527" s="3">
        <f t="shared" si="348"/>
        <v>7</v>
      </c>
      <c r="BX527" s="3" t="str">
        <f t="shared" si="349"/>
        <v>No</v>
      </c>
      <c r="BY527" s="3">
        <f t="shared" si="350"/>
        <v>1250</v>
      </c>
      <c r="BZ527">
        <v>1</v>
      </c>
      <c r="CA527" s="3">
        <f t="shared" si="351"/>
        <v>1250</v>
      </c>
      <c r="CC527" s="3">
        <f t="shared" si="352"/>
        <v>0</v>
      </c>
      <c r="CD527" s="3">
        <f t="shared" si="353"/>
        <v>0</v>
      </c>
      <c r="CE527" s="3" t="str">
        <f t="shared" si="354"/>
        <v/>
      </c>
      <c r="CF527" s="3" t="e">
        <f>HLOOKUP(CE527,'Valuation Data'!$D$2:$K$5,4,FALSE)</f>
        <v>#N/A</v>
      </c>
      <c r="CG527" s="3">
        <f t="shared" si="355"/>
        <v>1250</v>
      </c>
      <c r="CH527" s="3" t="str">
        <f t="shared" si="356"/>
        <v>No</v>
      </c>
      <c r="CI527" s="3" t="str">
        <f>VLOOKUP(R527,'Use Codes &amp; County Type'!A:D,4,FALSE)</f>
        <v>V</v>
      </c>
      <c r="CJ527" s="3" t="str">
        <f t="shared" si="357"/>
        <v>Yes</v>
      </c>
      <c r="CK527" s="3" t="str">
        <f t="shared" si="358"/>
        <v>No</v>
      </c>
      <c r="CL527" s="3">
        <f t="shared" si="359"/>
        <v>0</v>
      </c>
      <c r="CM527" s="3">
        <f t="shared" si="360"/>
        <v>0</v>
      </c>
      <c r="CN527" s="3">
        <f t="shared" si="361"/>
        <v>559.68000000000006</v>
      </c>
      <c r="CO527" s="3">
        <f t="shared" si="362"/>
        <v>-559.68000000000006</v>
      </c>
      <c r="CP527" s="3">
        <f t="shared" si="363"/>
        <v>0.44774400000000003</v>
      </c>
      <c r="CR527" s="3" t="str">
        <f t="shared" si="364"/>
        <v>No</v>
      </c>
      <c r="CV527" s="3" t="str">
        <f t="shared" si="365"/>
        <v>Lien&lt;$150</v>
      </c>
      <c r="CW527" s="3">
        <f t="shared" si="366"/>
        <v>526</v>
      </c>
      <c r="CX527" s="3">
        <f t="shared" si="367"/>
        <v>50.88</v>
      </c>
      <c r="CY527" s="3" t="str">
        <f t="shared" si="368"/>
        <v>Ok</v>
      </c>
      <c r="CZ527">
        <v>0</v>
      </c>
      <c r="DA527">
        <v>0</v>
      </c>
    </row>
    <row r="528" spans="1:105" x14ac:dyDescent="0.25">
      <c r="A528">
        <v>527</v>
      </c>
      <c r="B528" t="s">
        <v>3</v>
      </c>
      <c r="C528" t="s">
        <v>636</v>
      </c>
      <c r="D528">
        <v>469.43</v>
      </c>
      <c r="E528">
        <v>2017</v>
      </c>
      <c r="F528">
        <v>469.43</v>
      </c>
      <c r="G528">
        <v>469.43</v>
      </c>
      <c r="H528" s="3">
        <f t="shared" si="328"/>
        <v>0</v>
      </c>
      <c r="I528">
        <v>27130</v>
      </c>
      <c r="J528" t="s">
        <v>2730</v>
      </c>
      <c r="K528" t="s">
        <v>2738</v>
      </c>
      <c r="L528">
        <v>32046</v>
      </c>
      <c r="M528" t="s">
        <v>3120</v>
      </c>
      <c r="N528" t="s">
        <v>4753</v>
      </c>
      <c r="O528">
        <v>-81.937302476599697</v>
      </c>
      <c r="P528">
        <v>30.6863491812577</v>
      </c>
      <c r="Q528" t="s">
        <v>5151</v>
      </c>
      <c r="R528">
        <v>2</v>
      </c>
      <c r="S528" t="s">
        <v>6535</v>
      </c>
      <c r="T528">
        <v>1006</v>
      </c>
      <c r="U528" t="s">
        <v>6578</v>
      </c>
      <c r="V528">
        <v>2017</v>
      </c>
      <c r="W528">
        <v>51072</v>
      </c>
      <c r="X528">
        <v>2017</v>
      </c>
      <c r="Y528">
        <v>55398</v>
      </c>
      <c r="Z528">
        <v>741.77</v>
      </c>
      <c r="AA528" s="3">
        <f t="shared" si="329"/>
        <v>1.5801503951600877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 s="3" t="str">
        <f t="shared" si="330"/>
        <v>No</v>
      </c>
      <c r="AQ528" s="3" t="str">
        <f t="shared" si="331"/>
        <v>No</v>
      </c>
      <c r="AR528" s="3" t="str">
        <f t="shared" si="332"/>
        <v>No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 t="s">
        <v>6634</v>
      </c>
      <c r="AZ528">
        <v>0</v>
      </c>
      <c r="BA528">
        <v>0</v>
      </c>
      <c r="BB528" t="s">
        <v>6616</v>
      </c>
      <c r="BC528">
        <v>0</v>
      </c>
      <c r="BD528" s="4" t="str">
        <f t="shared" si="333"/>
        <v>No</v>
      </c>
      <c r="BE528" t="s">
        <v>6640</v>
      </c>
      <c r="BF528" s="3" t="str">
        <f t="shared" si="334"/>
        <v>No</v>
      </c>
      <c r="BG528" t="s">
        <v>6645</v>
      </c>
      <c r="BH528" s="3" t="str">
        <f t="shared" si="335"/>
        <v>27130 KENTUCKY ST</v>
      </c>
      <c r="BI528" s="3" t="str">
        <f t="shared" si="336"/>
        <v>Hilliard</v>
      </c>
      <c r="BJ528" s="3" t="str">
        <f t="shared" si="337"/>
        <v>Florida</v>
      </c>
      <c r="BK528" s="3">
        <f t="shared" si="338"/>
        <v>32046</v>
      </c>
      <c r="BL528" s="3" t="str">
        <f t="shared" si="339"/>
        <v>27130 KENTUCKY ST HILLIARD FL 32046</v>
      </c>
      <c r="BM528" s="3" t="str">
        <f t="shared" si="340"/>
        <v/>
      </c>
      <c r="BN528" s="3" t="str">
        <f t="shared" si="341"/>
        <v>Pass</v>
      </c>
      <c r="BO528" s="3" t="str">
        <f t="shared" si="342"/>
        <v>No</v>
      </c>
      <c r="BP528" s="3" t="str">
        <f t="shared" si="343"/>
        <v>FV&lt;$10K</v>
      </c>
      <c r="BQ528" t="s">
        <v>6650</v>
      </c>
      <c r="BR528" s="3" t="str">
        <f t="shared" si="344"/>
        <v>No, &lt; $20K Lien</v>
      </c>
      <c r="BS528" s="3" t="str">
        <f t="shared" si="345"/>
        <v>No, Lien &lt; $20K</v>
      </c>
      <c r="BT528" t="s">
        <v>6650</v>
      </c>
      <c r="BU528" s="3" t="str">
        <f t="shared" si="346"/>
        <v>No</v>
      </c>
      <c r="BV528" s="3" t="str">
        <f t="shared" si="347"/>
        <v>No</v>
      </c>
      <c r="BW528" s="3">
        <f t="shared" si="348"/>
        <v>0</v>
      </c>
      <c r="BX528" s="3" t="str">
        <f t="shared" si="349"/>
        <v>No</v>
      </c>
      <c r="BY528" s="3">
        <f t="shared" si="350"/>
        <v>51072</v>
      </c>
      <c r="BZ528">
        <v>1</v>
      </c>
      <c r="CA528" s="3">
        <f t="shared" si="351"/>
        <v>51072</v>
      </c>
      <c r="CC528" s="3">
        <f t="shared" si="352"/>
        <v>0</v>
      </c>
      <c r="CD528" s="3">
        <f t="shared" si="353"/>
        <v>0</v>
      </c>
      <c r="CE528" s="3" t="str">
        <f t="shared" si="354"/>
        <v/>
      </c>
      <c r="CF528" s="3" t="e">
        <f>HLOOKUP(CE528,'Valuation Data'!$D$2:$K$5,4,FALSE)</f>
        <v>#N/A</v>
      </c>
      <c r="CG528" s="3">
        <f t="shared" si="355"/>
        <v>51072</v>
      </c>
      <c r="CH528" s="3" t="str">
        <f t="shared" si="356"/>
        <v>No</v>
      </c>
      <c r="CI528" s="3" t="str">
        <f>VLOOKUP(R528,'Use Codes &amp; County Type'!A:D,4,FALSE)</f>
        <v>R</v>
      </c>
      <c r="CJ528" s="3" t="str">
        <f t="shared" si="357"/>
        <v>No</v>
      </c>
      <c r="CK528" s="3" t="str">
        <f t="shared" si="358"/>
        <v>No</v>
      </c>
      <c r="CL528" s="3">
        <f t="shared" si="359"/>
        <v>0.35</v>
      </c>
      <c r="CM528" s="3">
        <f t="shared" si="360"/>
        <v>17875.199999999997</v>
      </c>
      <c r="CN528" s="3">
        <f t="shared" si="361"/>
        <v>2694.74</v>
      </c>
      <c r="CO528" s="3">
        <f t="shared" si="362"/>
        <v>15180.459999999997</v>
      </c>
      <c r="CP528" s="3">
        <f t="shared" si="363"/>
        <v>5.2763549498746863E-2</v>
      </c>
      <c r="CR528" s="3" t="str">
        <f t="shared" si="364"/>
        <v>No</v>
      </c>
      <c r="CV528" s="3" t="str">
        <f t="shared" si="365"/>
        <v>*Bid</v>
      </c>
      <c r="CW528" s="3">
        <f t="shared" si="366"/>
        <v>527</v>
      </c>
      <c r="CX528" s="3">
        <f t="shared" si="367"/>
        <v>469.43</v>
      </c>
      <c r="CY528" s="3" t="str">
        <f t="shared" si="368"/>
        <v>Ok</v>
      </c>
      <c r="CZ528">
        <v>0</v>
      </c>
      <c r="DA528">
        <v>0</v>
      </c>
    </row>
    <row r="529" spans="1:105" x14ac:dyDescent="0.25">
      <c r="A529">
        <v>528</v>
      </c>
      <c r="B529" t="s">
        <v>3</v>
      </c>
      <c r="C529" t="s">
        <v>637</v>
      </c>
      <c r="D529">
        <v>271.22000000000003</v>
      </c>
      <c r="E529">
        <v>2017</v>
      </c>
      <c r="F529">
        <v>271.22000000000003</v>
      </c>
      <c r="G529">
        <v>271.22000000000003</v>
      </c>
      <c r="H529" s="3">
        <f t="shared" si="328"/>
        <v>0</v>
      </c>
      <c r="I529">
        <v>27146</v>
      </c>
      <c r="J529" t="s">
        <v>2730</v>
      </c>
      <c r="K529" t="s">
        <v>2738</v>
      </c>
      <c r="L529">
        <v>32046</v>
      </c>
      <c r="M529" t="s">
        <v>3121</v>
      </c>
      <c r="N529" t="s">
        <v>4753</v>
      </c>
      <c r="O529">
        <v>-81.936503831793402</v>
      </c>
      <c r="P529">
        <v>30.685960967025402</v>
      </c>
      <c r="Q529" t="s">
        <v>5152</v>
      </c>
      <c r="R529">
        <v>2</v>
      </c>
      <c r="S529" t="s">
        <v>6535</v>
      </c>
      <c r="T529">
        <v>1006</v>
      </c>
      <c r="U529" t="s">
        <v>6578</v>
      </c>
      <c r="V529">
        <v>2017</v>
      </c>
      <c r="W529">
        <v>15621</v>
      </c>
      <c r="X529">
        <v>2017</v>
      </c>
      <c r="Y529">
        <v>16080</v>
      </c>
      <c r="Z529">
        <v>221.19</v>
      </c>
      <c r="AA529" s="3">
        <f t="shared" si="329"/>
        <v>0.81553720227121884</v>
      </c>
      <c r="AB529" t="s">
        <v>6616</v>
      </c>
      <c r="AC529" t="s">
        <v>6616</v>
      </c>
      <c r="AD529" t="s">
        <v>6616</v>
      </c>
      <c r="AE529" t="s">
        <v>6616</v>
      </c>
      <c r="AF529" t="s">
        <v>6616</v>
      </c>
      <c r="AG529" t="s">
        <v>6616</v>
      </c>
      <c r="AH529" t="s">
        <v>6616</v>
      </c>
      <c r="AI529" t="s">
        <v>6618</v>
      </c>
      <c r="AJ529" t="s">
        <v>6619</v>
      </c>
      <c r="AK529" t="s">
        <v>6618</v>
      </c>
      <c r="AL529" t="s">
        <v>6618</v>
      </c>
      <c r="AM529" t="s">
        <v>6618</v>
      </c>
      <c r="AN529" t="s">
        <v>6618</v>
      </c>
      <c r="AO529" t="s">
        <v>6618</v>
      </c>
      <c r="AP529" s="3" t="str">
        <f t="shared" si="330"/>
        <v>No</v>
      </c>
      <c r="AQ529" s="3" t="str">
        <f t="shared" si="331"/>
        <v>Yes</v>
      </c>
      <c r="AR529" s="3" t="str">
        <f t="shared" si="332"/>
        <v>No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 t="s">
        <v>6634</v>
      </c>
      <c r="AZ529" t="s">
        <v>6638</v>
      </c>
      <c r="BA529">
        <v>6</v>
      </c>
      <c r="BB529" t="s">
        <v>6616</v>
      </c>
      <c r="BC529" t="s">
        <v>6616</v>
      </c>
      <c r="BD529" s="4" t="str">
        <f t="shared" si="333"/>
        <v>No</v>
      </c>
      <c r="BE529" t="s">
        <v>6640</v>
      </c>
      <c r="BF529" s="3" t="str">
        <f t="shared" si="334"/>
        <v>No</v>
      </c>
      <c r="BG529" t="s">
        <v>6645</v>
      </c>
      <c r="BH529" s="3" t="str">
        <f t="shared" si="335"/>
        <v>27146 FIRST AVE W</v>
      </c>
      <c r="BI529" s="3" t="str">
        <f t="shared" si="336"/>
        <v>Hilliard</v>
      </c>
      <c r="BJ529" s="3" t="str">
        <f t="shared" si="337"/>
        <v>Florida</v>
      </c>
      <c r="BK529" s="3">
        <f t="shared" si="338"/>
        <v>32046</v>
      </c>
      <c r="BL529" s="3" t="str">
        <f t="shared" si="339"/>
        <v>27146 FIRST AVE W HILLIARD FL 32046</v>
      </c>
      <c r="BM529" s="3" t="str">
        <f t="shared" si="340"/>
        <v/>
      </c>
      <c r="BN529" s="3" t="str">
        <f t="shared" si="341"/>
        <v>Pass</v>
      </c>
      <c r="BO529" s="3" t="str">
        <f t="shared" si="342"/>
        <v>No</v>
      </c>
      <c r="BP529" s="3" t="str">
        <f t="shared" si="343"/>
        <v>FV&lt;$10K</v>
      </c>
      <c r="BQ529" t="s">
        <v>6650</v>
      </c>
      <c r="BR529" s="3" t="str">
        <f t="shared" si="344"/>
        <v>No, &lt; $20K Lien</v>
      </c>
      <c r="BS529" s="3" t="str">
        <f t="shared" si="345"/>
        <v>No, Lien &lt; $20K</v>
      </c>
      <c r="BT529" t="s">
        <v>6650</v>
      </c>
      <c r="BU529" s="3" t="str">
        <f t="shared" si="346"/>
        <v>No</v>
      </c>
      <c r="BV529" s="3" t="str">
        <f t="shared" si="347"/>
        <v>No</v>
      </c>
      <c r="BW529" s="3">
        <f t="shared" si="348"/>
        <v>6</v>
      </c>
      <c r="BX529" s="3" t="str">
        <f t="shared" si="349"/>
        <v>Yes</v>
      </c>
      <c r="BY529" s="3">
        <f t="shared" si="350"/>
        <v>15621</v>
      </c>
      <c r="BZ529">
        <v>1</v>
      </c>
      <c r="CA529" s="3">
        <f t="shared" si="351"/>
        <v>15621</v>
      </c>
      <c r="CC529" s="3">
        <f t="shared" si="352"/>
        <v>0</v>
      </c>
      <c r="CD529" s="3">
        <f t="shared" si="353"/>
        <v>0</v>
      </c>
      <c r="CE529" s="3" t="str">
        <f t="shared" si="354"/>
        <v/>
      </c>
      <c r="CF529" s="3" t="e">
        <f>HLOOKUP(CE529,'Valuation Data'!$D$2:$K$5,4,FALSE)</f>
        <v>#N/A</v>
      </c>
      <c r="CG529" s="3">
        <f t="shared" si="355"/>
        <v>15621</v>
      </c>
      <c r="CH529" s="3" t="str">
        <f t="shared" si="356"/>
        <v>No</v>
      </c>
      <c r="CI529" s="3" t="str">
        <f>VLOOKUP(R529,'Use Codes &amp; County Type'!A:D,4,FALSE)</f>
        <v>R</v>
      </c>
      <c r="CJ529" s="3" t="str">
        <f t="shared" si="357"/>
        <v>No</v>
      </c>
      <c r="CK529" s="3" t="str">
        <f t="shared" si="358"/>
        <v>No</v>
      </c>
      <c r="CL529" s="3">
        <f t="shared" si="359"/>
        <v>0.35</v>
      </c>
      <c r="CM529" s="3">
        <f t="shared" si="360"/>
        <v>5467.3499999999995</v>
      </c>
      <c r="CN529" s="3">
        <f t="shared" si="361"/>
        <v>2712.2000000000007</v>
      </c>
      <c r="CO529" s="3">
        <f t="shared" si="362"/>
        <v>2755.1499999999987</v>
      </c>
      <c r="CP529" s="3">
        <f t="shared" si="363"/>
        <v>0.17362524806350429</v>
      </c>
      <c r="CR529" s="3" t="str">
        <f t="shared" si="364"/>
        <v>No</v>
      </c>
      <c r="CV529" s="3" t="str">
        <f t="shared" si="365"/>
        <v>FMV&lt;$30K</v>
      </c>
      <c r="CW529" s="3">
        <f t="shared" si="366"/>
        <v>528</v>
      </c>
      <c r="CX529" s="3">
        <f t="shared" si="367"/>
        <v>271.22000000000003</v>
      </c>
      <c r="CY529" s="3" t="str">
        <f t="shared" si="368"/>
        <v>Ok</v>
      </c>
      <c r="CZ529">
        <v>0</v>
      </c>
      <c r="DA529">
        <v>0</v>
      </c>
    </row>
    <row r="530" spans="1:105" x14ac:dyDescent="0.25">
      <c r="A530">
        <v>529</v>
      </c>
      <c r="B530" t="s">
        <v>3</v>
      </c>
      <c r="C530" t="s">
        <v>638</v>
      </c>
      <c r="D530">
        <v>1089.01</v>
      </c>
      <c r="E530">
        <v>2017</v>
      </c>
      <c r="F530">
        <v>1089.01</v>
      </c>
      <c r="G530">
        <v>1089.01</v>
      </c>
      <c r="H530" s="3">
        <f t="shared" si="328"/>
        <v>0</v>
      </c>
      <c r="I530">
        <v>27312</v>
      </c>
      <c r="J530" t="s">
        <v>2730</v>
      </c>
      <c r="K530" t="s">
        <v>2738</v>
      </c>
      <c r="L530">
        <v>32046</v>
      </c>
      <c r="M530" t="s">
        <v>3122</v>
      </c>
      <c r="N530" t="s">
        <v>4753</v>
      </c>
      <c r="O530">
        <v>-81.933659392054395</v>
      </c>
      <c r="P530">
        <v>30.6860649805216</v>
      </c>
      <c r="Q530" t="s">
        <v>5153</v>
      </c>
      <c r="R530">
        <v>1</v>
      </c>
      <c r="S530" t="s">
        <v>6539</v>
      </c>
      <c r="T530">
        <v>1001</v>
      </c>
      <c r="U530" t="s">
        <v>6582</v>
      </c>
      <c r="V530">
        <v>2017</v>
      </c>
      <c r="W530">
        <v>69985</v>
      </c>
      <c r="X530">
        <v>2017</v>
      </c>
      <c r="Y530">
        <v>69985</v>
      </c>
      <c r="Z530">
        <v>977.36</v>
      </c>
      <c r="AA530" s="3">
        <f t="shared" si="329"/>
        <v>0.89747568892847629</v>
      </c>
      <c r="AC530" t="s">
        <v>6616</v>
      </c>
      <c r="AI530" t="s">
        <v>6618</v>
      </c>
      <c r="AJ530" t="s">
        <v>6618</v>
      </c>
      <c r="AK530">
        <v>0</v>
      </c>
      <c r="AL530">
        <v>0</v>
      </c>
      <c r="AM530">
        <v>0</v>
      </c>
      <c r="AN530">
        <v>0</v>
      </c>
      <c r="AO530">
        <v>0</v>
      </c>
      <c r="AP530" s="3" t="str">
        <f t="shared" si="330"/>
        <v>No</v>
      </c>
      <c r="AQ530" s="3" t="str">
        <f t="shared" si="331"/>
        <v>No</v>
      </c>
      <c r="AR530" s="3" t="str">
        <f t="shared" si="332"/>
        <v>No</v>
      </c>
      <c r="AS530">
        <v>0</v>
      </c>
      <c r="AT530">
        <v>0</v>
      </c>
      <c r="AU530">
        <v>17000</v>
      </c>
      <c r="AV530" t="s">
        <v>5076</v>
      </c>
      <c r="AW530">
        <v>0</v>
      </c>
      <c r="AX530">
        <v>0</v>
      </c>
      <c r="AY530" t="s">
        <v>6634</v>
      </c>
      <c r="AZ530" t="s">
        <v>6638</v>
      </c>
      <c r="BA530">
        <v>0</v>
      </c>
      <c r="BB530" t="s">
        <v>6616</v>
      </c>
      <c r="BC530" t="s">
        <v>6616</v>
      </c>
      <c r="BD530" s="4" t="str">
        <f t="shared" si="333"/>
        <v>No</v>
      </c>
      <c r="BE530" t="s">
        <v>6640</v>
      </c>
      <c r="BF530" s="3" t="str">
        <f t="shared" si="334"/>
        <v>No</v>
      </c>
      <c r="BG530" t="s">
        <v>6645</v>
      </c>
      <c r="BH530" s="3" t="str">
        <f t="shared" si="335"/>
        <v>27312 FIRST AVE W</v>
      </c>
      <c r="BI530" s="3" t="str">
        <f t="shared" si="336"/>
        <v>Hilliard</v>
      </c>
      <c r="BJ530" s="3" t="str">
        <f t="shared" si="337"/>
        <v>Florida</v>
      </c>
      <c r="BK530" s="3">
        <f t="shared" si="338"/>
        <v>32046</v>
      </c>
      <c r="BL530" s="3" t="str">
        <f t="shared" si="339"/>
        <v>27312 FIRST AVE W HILLIARD FL 32046</v>
      </c>
      <c r="BM530" s="3" t="str">
        <f t="shared" si="340"/>
        <v>L</v>
      </c>
      <c r="BN530" s="3" t="str">
        <f t="shared" si="341"/>
        <v>Pass</v>
      </c>
      <c r="BO530" s="3" t="str">
        <f t="shared" si="342"/>
        <v>No</v>
      </c>
      <c r="BP530" s="3" t="str">
        <f t="shared" si="343"/>
        <v>FV&lt;$10K</v>
      </c>
      <c r="BQ530" t="s">
        <v>6650</v>
      </c>
      <c r="BR530" s="3" t="str">
        <f t="shared" si="344"/>
        <v>No, &lt; $20K Lien</v>
      </c>
      <c r="BS530" s="3" t="str">
        <f t="shared" si="345"/>
        <v>No, Lien &lt; $20K</v>
      </c>
      <c r="BT530" t="s">
        <v>6650</v>
      </c>
      <c r="BU530" s="3" t="str">
        <f t="shared" si="346"/>
        <v>No</v>
      </c>
      <c r="BV530" s="3" t="str">
        <f t="shared" si="347"/>
        <v>No</v>
      </c>
      <c r="BW530" s="3">
        <f t="shared" si="348"/>
        <v>0</v>
      </c>
      <c r="BX530" s="3" t="str">
        <f t="shared" si="349"/>
        <v>No</v>
      </c>
      <c r="BY530" s="3">
        <f t="shared" si="350"/>
        <v>69985</v>
      </c>
      <c r="BZ530">
        <v>1</v>
      </c>
      <c r="CA530" s="3">
        <f t="shared" si="351"/>
        <v>69985</v>
      </c>
      <c r="CC530" s="3">
        <f t="shared" si="352"/>
        <v>0</v>
      </c>
      <c r="CD530" s="3">
        <f t="shared" si="353"/>
        <v>0</v>
      </c>
      <c r="CE530" s="3" t="str">
        <f t="shared" si="354"/>
        <v/>
      </c>
      <c r="CF530" s="3" t="e">
        <f>HLOOKUP(CE530,'Valuation Data'!$D$2:$K$5,4,FALSE)</f>
        <v>#N/A</v>
      </c>
      <c r="CG530" s="3">
        <f t="shared" si="355"/>
        <v>69985</v>
      </c>
      <c r="CH530" s="3" t="str">
        <f t="shared" si="356"/>
        <v>No</v>
      </c>
      <c r="CI530" s="3" t="str">
        <f>VLOOKUP(R530,'Use Codes &amp; County Type'!A:D,4,FALSE)</f>
        <v>S</v>
      </c>
      <c r="CJ530" s="3" t="str">
        <f t="shared" si="357"/>
        <v>No</v>
      </c>
      <c r="CK530" s="3" t="str">
        <f t="shared" si="358"/>
        <v>No</v>
      </c>
      <c r="CL530" s="3">
        <f t="shared" si="359"/>
        <v>0.35</v>
      </c>
      <c r="CM530" s="3">
        <f t="shared" si="360"/>
        <v>24494.75</v>
      </c>
      <c r="CN530" s="3">
        <f t="shared" si="361"/>
        <v>4356.04</v>
      </c>
      <c r="CO530" s="3">
        <f t="shared" si="362"/>
        <v>20138.71</v>
      </c>
      <c r="CP530" s="3">
        <f t="shared" si="363"/>
        <v>6.2242480531542473E-2</v>
      </c>
      <c r="CR530" s="3" t="str">
        <f t="shared" si="364"/>
        <v>No</v>
      </c>
      <c r="CV530" s="3" t="str">
        <f t="shared" si="365"/>
        <v>*Bid</v>
      </c>
      <c r="CW530" s="3">
        <f t="shared" si="366"/>
        <v>529</v>
      </c>
      <c r="CX530" s="3">
        <f t="shared" si="367"/>
        <v>1089.01</v>
      </c>
      <c r="CY530" s="3" t="str">
        <f t="shared" si="368"/>
        <v>Ok</v>
      </c>
      <c r="CZ530">
        <v>0</v>
      </c>
      <c r="DA530">
        <v>0</v>
      </c>
    </row>
    <row r="531" spans="1:105" x14ac:dyDescent="0.25">
      <c r="A531">
        <v>530</v>
      </c>
      <c r="B531" t="s">
        <v>3</v>
      </c>
      <c r="C531" t="s">
        <v>639</v>
      </c>
      <c r="D531">
        <v>1122.31</v>
      </c>
      <c r="E531">
        <v>2017</v>
      </c>
      <c r="F531">
        <v>1122.31</v>
      </c>
      <c r="G531">
        <v>1122.31</v>
      </c>
      <c r="H531" s="3">
        <f t="shared" si="328"/>
        <v>0</v>
      </c>
      <c r="I531">
        <v>27427</v>
      </c>
      <c r="J531" t="s">
        <v>2730</v>
      </c>
      <c r="K531" t="s">
        <v>2738</v>
      </c>
      <c r="L531">
        <v>32046</v>
      </c>
      <c r="M531" t="s">
        <v>3123</v>
      </c>
      <c r="N531" t="s">
        <v>4753</v>
      </c>
      <c r="O531">
        <v>-81.931709281125606</v>
      </c>
      <c r="P531">
        <v>30.68563550403</v>
      </c>
      <c r="Q531" t="s">
        <v>5154</v>
      </c>
      <c r="R531">
        <v>1</v>
      </c>
      <c r="S531" t="s">
        <v>6539</v>
      </c>
      <c r="T531">
        <v>1001</v>
      </c>
      <c r="U531" t="s">
        <v>6582</v>
      </c>
      <c r="V531">
        <v>2017</v>
      </c>
      <c r="W531">
        <v>110377</v>
      </c>
      <c r="X531">
        <v>2017</v>
      </c>
      <c r="Y531">
        <v>138270</v>
      </c>
      <c r="Z531">
        <v>1008.15</v>
      </c>
      <c r="AA531" s="3">
        <f t="shared" si="329"/>
        <v>0.89828122354786111</v>
      </c>
      <c r="AC531" t="s">
        <v>6616</v>
      </c>
      <c r="AD531" t="s">
        <v>6616</v>
      </c>
      <c r="AF531" t="s">
        <v>6616</v>
      </c>
      <c r="AG531" t="s">
        <v>6616</v>
      </c>
      <c r="AH531" t="s">
        <v>6616</v>
      </c>
      <c r="AI531" t="s">
        <v>6618</v>
      </c>
      <c r="AJ531" t="s">
        <v>6618</v>
      </c>
      <c r="AK531" t="s">
        <v>6618</v>
      </c>
      <c r="AL531" t="s">
        <v>6618</v>
      </c>
      <c r="AM531" t="s">
        <v>6618</v>
      </c>
      <c r="AN531" t="s">
        <v>6618</v>
      </c>
      <c r="AO531" t="s">
        <v>6618</v>
      </c>
      <c r="AP531" s="3" t="str">
        <f t="shared" si="330"/>
        <v>No</v>
      </c>
      <c r="AQ531" s="3" t="str">
        <f t="shared" si="331"/>
        <v>No</v>
      </c>
      <c r="AR531" s="3" t="str">
        <f t="shared" si="332"/>
        <v>No</v>
      </c>
      <c r="AS531">
        <v>0</v>
      </c>
      <c r="AT531">
        <v>0</v>
      </c>
      <c r="AU531">
        <v>91000</v>
      </c>
      <c r="AV531">
        <v>0</v>
      </c>
      <c r="AW531">
        <v>0</v>
      </c>
      <c r="AX531">
        <v>0</v>
      </c>
      <c r="AY531" t="s">
        <v>6634</v>
      </c>
      <c r="AZ531" t="s">
        <v>6638</v>
      </c>
      <c r="BA531">
        <v>0</v>
      </c>
      <c r="BB531" t="s">
        <v>6617</v>
      </c>
      <c r="BC531" t="s">
        <v>6617</v>
      </c>
      <c r="BD531" s="4" t="str">
        <f t="shared" si="333"/>
        <v>No</v>
      </c>
      <c r="BE531" t="s">
        <v>6640</v>
      </c>
      <c r="BF531" s="3" t="str">
        <f t="shared" si="334"/>
        <v>No</v>
      </c>
      <c r="BG531" t="s">
        <v>6645</v>
      </c>
      <c r="BH531" s="3" t="str">
        <f t="shared" si="335"/>
        <v>27427 FIRST AVE W</v>
      </c>
      <c r="BI531" s="3" t="str">
        <f t="shared" si="336"/>
        <v>Hilliard</v>
      </c>
      <c r="BJ531" s="3" t="str">
        <f t="shared" si="337"/>
        <v>Florida</v>
      </c>
      <c r="BK531" s="3">
        <f t="shared" si="338"/>
        <v>32046</v>
      </c>
      <c r="BL531" s="3" t="str">
        <f t="shared" si="339"/>
        <v>27427 FIRST AVE W HILLIARD FL 32046</v>
      </c>
      <c r="BM531" s="3" t="str">
        <f t="shared" si="340"/>
        <v>L</v>
      </c>
      <c r="BN531" s="3" t="str">
        <f t="shared" si="341"/>
        <v>Pass</v>
      </c>
      <c r="BO531" s="3" t="str">
        <f t="shared" si="342"/>
        <v>Yes</v>
      </c>
      <c r="BP531" s="3" t="str">
        <f t="shared" si="343"/>
        <v>FV&lt;$10K</v>
      </c>
      <c r="BQ531" t="s">
        <v>6650</v>
      </c>
      <c r="BR531" s="3" t="str">
        <f t="shared" si="344"/>
        <v>No, &lt; $20K Lien</v>
      </c>
      <c r="BS531" s="3" t="str">
        <f t="shared" si="345"/>
        <v>No, Lien &lt; $20K</v>
      </c>
      <c r="BT531" t="s">
        <v>6650</v>
      </c>
      <c r="BU531" s="3" t="str">
        <f t="shared" si="346"/>
        <v>No</v>
      </c>
      <c r="BV531" s="3" t="str">
        <f t="shared" si="347"/>
        <v>No</v>
      </c>
      <c r="BW531" s="3">
        <f t="shared" si="348"/>
        <v>0</v>
      </c>
      <c r="BX531" s="3" t="str">
        <f t="shared" si="349"/>
        <v>No</v>
      </c>
      <c r="BY531" s="3">
        <f t="shared" si="350"/>
        <v>110377</v>
      </c>
      <c r="BZ531">
        <v>1</v>
      </c>
      <c r="CA531" s="3">
        <f t="shared" si="351"/>
        <v>110377</v>
      </c>
      <c r="CC531" s="3">
        <f t="shared" si="352"/>
        <v>0</v>
      </c>
      <c r="CD531" s="3">
        <f t="shared" si="353"/>
        <v>0</v>
      </c>
      <c r="CE531" s="3" t="str">
        <f t="shared" si="354"/>
        <v/>
      </c>
      <c r="CF531" s="3" t="e">
        <f>HLOOKUP(CE531,'Valuation Data'!$D$2:$K$5,4,FALSE)</f>
        <v>#N/A</v>
      </c>
      <c r="CG531" s="3">
        <f t="shared" si="355"/>
        <v>110377</v>
      </c>
      <c r="CH531" s="3" t="str">
        <f t="shared" si="356"/>
        <v>No</v>
      </c>
      <c r="CI531" s="3" t="str">
        <f>VLOOKUP(R531,'Use Codes &amp; County Type'!A:D,4,FALSE)</f>
        <v>S</v>
      </c>
      <c r="CJ531" s="3" t="str">
        <f t="shared" si="357"/>
        <v>No</v>
      </c>
      <c r="CK531" s="3" t="str">
        <f t="shared" si="358"/>
        <v>Yes</v>
      </c>
      <c r="CL531" s="3">
        <f t="shared" si="359"/>
        <v>0.67</v>
      </c>
      <c r="CM531" s="3">
        <f t="shared" si="360"/>
        <v>73952.590000000011</v>
      </c>
      <c r="CN531" s="3">
        <f t="shared" si="361"/>
        <v>4489.24</v>
      </c>
      <c r="CO531" s="3">
        <f t="shared" si="362"/>
        <v>69463.350000000006</v>
      </c>
      <c r="CP531" s="3">
        <f t="shared" si="363"/>
        <v>4.0671879105248374E-2</v>
      </c>
      <c r="CR531" s="3" t="str">
        <f t="shared" si="364"/>
        <v>No</v>
      </c>
      <c r="CV531" s="3" t="str">
        <f t="shared" si="365"/>
        <v>*Bid</v>
      </c>
      <c r="CW531" s="3">
        <f t="shared" si="366"/>
        <v>530</v>
      </c>
      <c r="CX531" s="3">
        <f t="shared" si="367"/>
        <v>1122.31</v>
      </c>
      <c r="CY531" s="3" t="str">
        <f t="shared" si="368"/>
        <v>Ok</v>
      </c>
      <c r="CZ531">
        <v>0</v>
      </c>
      <c r="DA531">
        <v>0</v>
      </c>
    </row>
    <row r="532" spans="1:105" x14ac:dyDescent="0.25">
      <c r="A532">
        <v>531</v>
      </c>
      <c r="B532" t="s">
        <v>3</v>
      </c>
      <c r="C532" t="s">
        <v>640</v>
      </c>
      <c r="D532">
        <v>41.44</v>
      </c>
      <c r="E532">
        <v>2017</v>
      </c>
      <c r="F532">
        <v>41.44</v>
      </c>
      <c r="G532">
        <v>41.44</v>
      </c>
      <c r="H532" s="3">
        <f t="shared" si="328"/>
        <v>0</v>
      </c>
      <c r="J532" t="s">
        <v>2730</v>
      </c>
      <c r="K532" t="s">
        <v>2738</v>
      </c>
      <c r="L532">
        <v>32046</v>
      </c>
      <c r="M532" t="s">
        <v>3124</v>
      </c>
      <c r="N532" t="s">
        <v>4753</v>
      </c>
      <c r="O532">
        <v>-81.937055921749803</v>
      </c>
      <c r="P532">
        <v>30.685433020175001</v>
      </c>
      <c r="Q532" t="s">
        <v>5155</v>
      </c>
      <c r="R532">
        <v>0</v>
      </c>
      <c r="S532" t="s">
        <v>6538</v>
      </c>
      <c r="T532">
        <v>8001</v>
      </c>
      <c r="U532" t="s">
        <v>6581</v>
      </c>
      <c r="V532">
        <v>2017</v>
      </c>
      <c r="W532">
        <v>625</v>
      </c>
      <c r="X532">
        <v>2017</v>
      </c>
      <c r="Y532">
        <v>625</v>
      </c>
      <c r="Z532">
        <v>8.73</v>
      </c>
      <c r="AA532" s="3">
        <f t="shared" si="329"/>
        <v>0.21066602316602318</v>
      </c>
      <c r="AE532" t="s">
        <v>6616</v>
      </c>
      <c r="AF532" t="s">
        <v>6616</v>
      </c>
      <c r="AI532" t="s">
        <v>6619</v>
      </c>
      <c r="AJ532" t="s">
        <v>6618</v>
      </c>
      <c r="AK532" t="s">
        <v>6618</v>
      </c>
      <c r="AL532" t="s">
        <v>6618</v>
      </c>
      <c r="AM532">
        <v>0</v>
      </c>
      <c r="AN532">
        <v>0</v>
      </c>
      <c r="AO532">
        <v>0</v>
      </c>
      <c r="AP532" s="3" t="str">
        <f t="shared" si="330"/>
        <v>No</v>
      </c>
      <c r="AQ532" s="3" t="str">
        <f t="shared" si="331"/>
        <v>Yes</v>
      </c>
      <c r="AR532" s="3" t="str">
        <f t="shared" si="332"/>
        <v>No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 t="s">
        <v>6634</v>
      </c>
      <c r="AZ532">
        <v>0</v>
      </c>
      <c r="BA532">
        <v>0</v>
      </c>
      <c r="BB532" t="s">
        <v>6616</v>
      </c>
      <c r="BC532" t="s">
        <v>6616</v>
      </c>
      <c r="BD532" s="4" t="str">
        <f t="shared" si="333"/>
        <v>No</v>
      </c>
      <c r="BE532" t="s">
        <v>6640</v>
      </c>
      <c r="BF532" s="3" t="str">
        <f t="shared" si="334"/>
        <v>No</v>
      </c>
      <c r="BG532" t="s">
        <v>6645</v>
      </c>
      <c r="BH532" s="3" t="str">
        <f t="shared" si="335"/>
        <v>W FIRST AV</v>
      </c>
      <c r="BI532" s="3" t="str">
        <f t="shared" si="336"/>
        <v>Hilliard</v>
      </c>
      <c r="BJ532" s="3" t="str">
        <f t="shared" si="337"/>
        <v>Florida</v>
      </c>
      <c r="BK532" s="3">
        <f t="shared" si="338"/>
        <v>32046</v>
      </c>
      <c r="BL532" s="3" t="str">
        <f t="shared" si="339"/>
        <v>W FIRST AV HILLIARD FL 32046</v>
      </c>
      <c r="BM532" s="3" t="str">
        <f t="shared" si="340"/>
        <v/>
      </c>
      <c r="BN532" s="3" t="str">
        <f t="shared" si="341"/>
        <v>Lien&lt;$150</v>
      </c>
      <c r="BO532" s="3" t="str">
        <f t="shared" si="342"/>
        <v>No</v>
      </c>
      <c r="BP532" s="3" t="str">
        <f t="shared" si="343"/>
        <v>FV&lt;$10K</v>
      </c>
      <c r="BQ532" t="s">
        <v>6650</v>
      </c>
      <c r="BR532" s="3" t="str">
        <f t="shared" si="344"/>
        <v>No, &lt; $20K Lien</v>
      </c>
      <c r="BS532" s="3" t="str">
        <f t="shared" si="345"/>
        <v>No, Lien &lt; $20K</v>
      </c>
      <c r="BT532" t="s">
        <v>6650</v>
      </c>
      <c r="BU532" s="3" t="str">
        <f t="shared" si="346"/>
        <v>No</v>
      </c>
      <c r="BV532" s="3" t="str">
        <f t="shared" si="347"/>
        <v>No</v>
      </c>
      <c r="BW532" s="3">
        <f t="shared" si="348"/>
        <v>0</v>
      </c>
      <c r="BX532" s="3" t="str">
        <f t="shared" si="349"/>
        <v>No</v>
      </c>
      <c r="BY532" s="3">
        <f t="shared" si="350"/>
        <v>625</v>
      </c>
      <c r="BZ532">
        <v>1</v>
      </c>
      <c r="CA532" s="3">
        <f t="shared" si="351"/>
        <v>625</v>
      </c>
      <c r="CC532" s="3">
        <f t="shared" si="352"/>
        <v>0</v>
      </c>
      <c r="CD532" s="3">
        <f t="shared" si="353"/>
        <v>0</v>
      </c>
      <c r="CE532" s="3" t="str">
        <f t="shared" si="354"/>
        <v/>
      </c>
      <c r="CF532" s="3" t="e">
        <f>HLOOKUP(CE532,'Valuation Data'!$D$2:$K$5,4,FALSE)</f>
        <v>#N/A</v>
      </c>
      <c r="CG532" s="3">
        <f t="shared" si="355"/>
        <v>625</v>
      </c>
      <c r="CH532" s="3" t="str">
        <f t="shared" si="356"/>
        <v>No</v>
      </c>
      <c r="CI532" s="3" t="str">
        <f>VLOOKUP(R532,'Use Codes &amp; County Type'!A:D,4,FALSE)</f>
        <v>V</v>
      </c>
      <c r="CJ532" s="3" t="str">
        <f t="shared" si="357"/>
        <v>Yes</v>
      </c>
      <c r="CK532" s="3" t="str">
        <f t="shared" si="358"/>
        <v>No</v>
      </c>
      <c r="CL532" s="3">
        <f t="shared" si="359"/>
        <v>0</v>
      </c>
      <c r="CM532" s="3">
        <f t="shared" si="360"/>
        <v>0</v>
      </c>
      <c r="CN532" s="3">
        <f t="shared" si="361"/>
        <v>165.76</v>
      </c>
      <c r="CO532" s="3">
        <f t="shared" si="362"/>
        <v>-165.76</v>
      </c>
      <c r="CP532" s="3">
        <f t="shared" si="363"/>
        <v>0.26521600000000001</v>
      </c>
      <c r="CR532" s="3" t="str">
        <f t="shared" si="364"/>
        <v>No</v>
      </c>
      <c r="CV532" s="3" t="str">
        <f t="shared" si="365"/>
        <v>Lien&lt;$150</v>
      </c>
      <c r="CW532" s="3">
        <f t="shared" si="366"/>
        <v>531</v>
      </c>
      <c r="CX532" s="3">
        <f t="shared" si="367"/>
        <v>41.44</v>
      </c>
      <c r="CY532" s="3" t="str">
        <f t="shared" si="368"/>
        <v>Ok</v>
      </c>
      <c r="CZ532">
        <v>0</v>
      </c>
      <c r="DA532">
        <v>0</v>
      </c>
    </row>
    <row r="533" spans="1:105" x14ac:dyDescent="0.25">
      <c r="A533">
        <v>532</v>
      </c>
      <c r="B533" t="s">
        <v>3</v>
      </c>
      <c r="C533" t="s">
        <v>641</v>
      </c>
      <c r="D533">
        <v>457.96</v>
      </c>
      <c r="E533">
        <v>2017</v>
      </c>
      <c r="F533">
        <v>457.96</v>
      </c>
      <c r="G533">
        <v>457.96</v>
      </c>
      <c r="H533" s="3">
        <f t="shared" si="328"/>
        <v>0</v>
      </c>
      <c r="I533">
        <v>27103</v>
      </c>
      <c r="J533" t="s">
        <v>2730</v>
      </c>
      <c r="K533" t="s">
        <v>2738</v>
      </c>
      <c r="L533">
        <v>32046</v>
      </c>
      <c r="M533" t="s">
        <v>3125</v>
      </c>
      <c r="N533" t="s">
        <v>4753</v>
      </c>
      <c r="O533">
        <v>-81.937217628542996</v>
      </c>
      <c r="P533">
        <v>30.685426893547</v>
      </c>
      <c r="Q533" t="s">
        <v>5156</v>
      </c>
      <c r="R533">
        <v>1</v>
      </c>
      <c r="S533" t="s">
        <v>6539</v>
      </c>
      <c r="T533">
        <v>1001</v>
      </c>
      <c r="U533" t="s">
        <v>6582</v>
      </c>
      <c r="V533">
        <v>2017</v>
      </c>
      <c r="W533">
        <v>28203</v>
      </c>
      <c r="X533">
        <v>2017</v>
      </c>
      <c r="Y533">
        <v>28203</v>
      </c>
      <c r="Z533">
        <v>393.86</v>
      </c>
      <c r="AA533" s="3">
        <f t="shared" si="329"/>
        <v>0.86003144379421792</v>
      </c>
      <c r="AB533" t="s">
        <v>6616</v>
      </c>
      <c r="AC533" t="s">
        <v>6616</v>
      </c>
      <c r="AD533" t="s">
        <v>6616</v>
      </c>
      <c r="AE533" t="s">
        <v>6616</v>
      </c>
      <c r="AH533" t="s">
        <v>6616</v>
      </c>
      <c r="AI533" t="s">
        <v>6618</v>
      </c>
      <c r="AJ533" t="s">
        <v>6618</v>
      </c>
      <c r="AK533" t="s">
        <v>6618</v>
      </c>
      <c r="AL533" t="s">
        <v>6618</v>
      </c>
      <c r="AM533" t="s">
        <v>6618</v>
      </c>
      <c r="AN533">
        <v>0</v>
      </c>
      <c r="AO533">
        <v>0</v>
      </c>
      <c r="AP533" s="3" t="str">
        <f t="shared" si="330"/>
        <v>No</v>
      </c>
      <c r="AQ533" s="3" t="str">
        <f t="shared" si="331"/>
        <v>No</v>
      </c>
      <c r="AR533" s="3" t="str">
        <f t="shared" si="332"/>
        <v>No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 t="s">
        <v>6634</v>
      </c>
      <c r="AZ533" t="s">
        <v>6638</v>
      </c>
      <c r="BA533">
        <v>1</v>
      </c>
      <c r="BB533" t="s">
        <v>6616</v>
      </c>
      <c r="BC533" t="s">
        <v>6616</v>
      </c>
      <c r="BD533" s="4" t="str">
        <f t="shared" si="333"/>
        <v>No</v>
      </c>
      <c r="BE533" t="s">
        <v>6640</v>
      </c>
      <c r="BF533" s="3" t="str">
        <f t="shared" si="334"/>
        <v>No</v>
      </c>
      <c r="BG533" t="s">
        <v>6645</v>
      </c>
      <c r="BH533" s="3" t="str">
        <f t="shared" si="335"/>
        <v>27103 FIRST AVE W</v>
      </c>
      <c r="BI533" s="3" t="str">
        <f t="shared" si="336"/>
        <v>Hilliard</v>
      </c>
      <c r="BJ533" s="3" t="str">
        <f t="shared" si="337"/>
        <v>Florida</v>
      </c>
      <c r="BK533" s="3">
        <f t="shared" si="338"/>
        <v>32046</v>
      </c>
      <c r="BL533" s="3" t="str">
        <f t="shared" si="339"/>
        <v>27103 FIRST AVE W HILLIARD FL 32046</v>
      </c>
      <c r="BM533" s="3" t="str">
        <f t="shared" si="340"/>
        <v/>
      </c>
      <c r="BN533" s="3" t="str">
        <f t="shared" si="341"/>
        <v>Pass</v>
      </c>
      <c r="BO533" s="3" t="str">
        <f t="shared" si="342"/>
        <v>No</v>
      </c>
      <c r="BP533" s="3" t="str">
        <f t="shared" si="343"/>
        <v>FV&lt;$10K</v>
      </c>
      <c r="BQ533" t="s">
        <v>6650</v>
      </c>
      <c r="BR533" s="3" t="str">
        <f t="shared" si="344"/>
        <v>No, &lt; $20K Lien</v>
      </c>
      <c r="BS533" s="3" t="str">
        <f t="shared" si="345"/>
        <v>No, Lien &lt; $20K</v>
      </c>
      <c r="BT533" t="s">
        <v>6650</v>
      </c>
      <c r="BU533" s="3" t="str">
        <f t="shared" si="346"/>
        <v>No</v>
      </c>
      <c r="BV533" s="3" t="str">
        <f t="shared" si="347"/>
        <v>No</v>
      </c>
      <c r="BW533" s="3">
        <f t="shared" si="348"/>
        <v>1</v>
      </c>
      <c r="BX533" s="3" t="str">
        <f t="shared" si="349"/>
        <v>No</v>
      </c>
      <c r="BY533" s="3">
        <f t="shared" si="350"/>
        <v>28203</v>
      </c>
      <c r="BZ533">
        <v>1</v>
      </c>
      <c r="CA533" s="3">
        <f t="shared" si="351"/>
        <v>28203</v>
      </c>
      <c r="CC533" s="3">
        <f t="shared" si="352"/>
        <v>0</v>
      </c>
      <c r="CD533" s="3">
        <f t="shared" si="353"/>
        <v>0</v>
      </c>
      <c r="CE533" s="3" t="str">
        <f t="shared" si="354"/>
        <v/>
      </c>
      <c r="CF533" s="3" t="e">
        <f>HLOOKUP(CE533,'Valuation Data'!$D$2:$K$5,4,FALSE)</f>
        <v>#N/A</v>
      </c>
      <c r="CG533" s="3">
        <f t="shared" si="355"/>
        <v>28203</v>
      </c>
      <c r="CH533" s="3" t="str">
        <f t="shared" si="356"/>
        <v>No</v>
      </c>
      <c r="CI533" s="3" t="str">
        <f>VLOOKUP(R533,'Use Codes &amp; County Type'!A:D,4,FALSE)</f>
        <v>S</v>
      </c>
      <c r="CJ533" s="3" t="str">
        <f t="shared" si="357"/>
        <v>No</v>
      </c>
      <c r="CK533" s="3" t="str">
        <f t="shared" si="358"/>
        <v>No</v>
      </c>
      <c r="CL533" s="3">
        <f t="shared" si="359"/>
        <v>0.35</v>
      </c>
      <c r="CM533" s="3">
        <f t="shared" si="360"/>
        <v>9871.0499999999993</v>
      </c>
      <c r="CN533" s="3">
        <f t="shared" si="361"/>
        <v>2289.7999999999997</v>
      </c>
      <c r="CO533" s="3">
        <f t="shared" si="362"/>
        <v>7581.25</v>
      </c>
      <c r="CP533" s="3">
        <f t="shared" si="363"/>
        <v>8.1189944332163241E-2</v>
      </c>
      <c r="CR533" s="3" t="str">
        <f t="shared" si="364"/>
        <v>No</v>
      </c>
      <c r="CV533" s="3" t="str">
        <f t="shared" si="365"/>
        <v>FMV&lt;$30K</v>
      </c>
      <c r="CW533" s="3">
        <f t="shared" si="366"/>
        <v>532</v>
      </c>
      <c r="CX533" s="3">
        <f t="shared" si="367"/>
        <v>457.96</v>
      </c>
      <c r="CY533" s="3" t="str">
        <f t="shared" si="368"/>
        <v>Ok</v>
      </c>
      <c r="CZ533">
        <v>0</v>
      </c>
      <c r="DA533">
        <v>0</v>
      </c>
    </row>
    <row r="534" spans="1:105" x14ac:dyDescent="0.25">
      <c r="A534">
        <v>533</v>
      </c>
      <c r="B534" t="s">
        <v>3</v>
      </c>
      <c r="C534" t="s">
        <v>642</v>
      </c>
      <c r="D534">
        <v>41.44</v>
      </c>
      <c r="E534">
        <v>2017</v>
      </c>
      <c r="F534">
        <v>41.44</v>
      </c>
      <c r="G534">
        <v>41.44</v>
      </c>
      <c r="H534" s="3">
        <f t="shared" si="328"/>
        <v>0</v>
      </c>
      <c r="J534" t="s">
        <v>2730</v>
      </c>
      <c r="K534" t="s">
        <v>2738</v>
      </c>
      <c r="L534">
        <v>32046</v>
      </c>
      <c r="M534" t="s">
        <v>3126</v>
      </c>
      <c r="N534" t="s">
        <v>4753</v>
      </c>
      <c r="O534">
        <v>-81.937254307715307</v>
      </c>
      <c r="P534">
        <v>30.684504622174298</v>
      </c>
      <c r="Q534" t="s">
        <v>5157</v>
      </c>
      <c r="R534">
        <v>0</v>
      </c>
      <c r="S534" t="s">
        <v>6538</v>
      </c>
      <c r="T534">
        <v>8001</v>
      </c>
      <c r="U534" t="s">
        <v>6581</v>
      </c>
      <c r="V534">
        <v>2017</v>
      </c>
      <c r="W534">
        <v>625</v>
      </c>
      <c r="X534">
        <v>2017</v>
      </c>
      <c r="Y534">
        <v>625</v>
      </c>
      <c r="Z534">
        <v>8.73</v>
      </c>
      <c r="AA534" s="3">
        <f t="shared" si="329"/>
        <v>0.21066602316602318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 s="3" t="str">
        <f t="shared" si="330"/>
        <v>No</v>
      </c>
      <c r="AQ534" s="3" t="str">
        <f t="shared" si="331"/>
        <v>No</v>
      </c>
      <c r="AR534" s="3" t="str">
        <f t="shared" si="332"/>
        <v>No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 t="s">
        <v>6634</v>
      </c>
      <c r="AZ534">
        <v>0</v>
      </c>
      <c r="BA534">
        <v>0</v>
      </c>
      <c r="BB534" t="s">
        <v>6616</v>
      </c>
      <c r="BC534">
        <v>0</v>
      </c>
      <c r="BD534" s="4" t="str">
        <f t="shared" si="333"/>
        <v>No</v>
      </c>
      <c r="BE534" t="s">
        <v>6640</v>
      </c>
      <c r="BF534" s="3" t="str">
        <f t="shared" si="334"/>
        <v>No</v>
      </c>
      <c r="BG534" t="s">
        <v>6645</v>
      </c>
      <c r="BH534" s="3" t="str">
        <f t="shared" si="335"/>
        <v>NEW FRONT ST</v>
      </c>
      <c r="BI534" s="3" t="str">
        <f t="shared" si="336"/>
        <v>Hilliard</v>
      </c>
      <c r="BJ534" s="3" t="str">
        <f t="shared" si="337"/>
        <v>Florida</v>
      </c>
      <c r="BK534" s="3">
        <f t="shared" si="338"/>
        <v>32046</v>
      </c>
      <c r="BL534" s="3" t="str">
        <f t="shared" si="339"/>
        <v>NEW FRONT ST HILLIARD FL 32046</v>
      </c>
      <c r="BM534" s="3" t="str">
        <f t="shared" si="340"/>
        <v/>
      </c>
      <c r="BN534" s="3" t="str">
        <f t="shared" si="341"/>
        <v>Lien&lt;$150</v>
      </c>
      <c r="BO534" s="3" t="str">
        <f t="shared" si="342"/>
        <v>No</v>
      </c>
      <c r="BP534" s="3" t="str">
        <f t="shared" si="343"/>
        <v>FV&lt;$10K</v>
      </c>
      <c r="BQ534" t="s">
        <v>6650</v>
      </c>
      <c r="BR534" s="3" t="str">
        <f t="shared" si="344"/>
        <v>No, &lt; $20K Lien</v>
      </c>
      <c r="BS534" s="3" t="str">
        <f t="shared" si="345"/>
        <v>No, Lien &lt; $20K</v>
      </c>
      <c r="BT534" t="s">
        <v>6650</v>
      </c>
      <c r="BU534" s="3" t="str">
        <f t="shared" si="346"/>
        <v>No</v>
      </c>
      <c r="BV534" s="3" t="str">
        <f t="shared" si="347"/>
        <v>No</v>
      </c>
      <c r="BW534" s="3">
        <f t="shared" si="348"/>
        <v>0</v>
      </c>
      <c r="BX534" s="3" t="str">
        <f t="shared" si="349"/>
        <v>No</v>
      </c>
      <c r="BY534" s="3">
        <f t="shared" si="350"/>
        <v>625</v>
      </c>
      <c r="BZ534">
        <v>1</v>
      </c>
      <c r="CA534" s="3">
        <f t="shared" si="351"/>
        <v>625</v>
      </c>
      <c r="CC534" s="3">
        <f t="shared" si="352"/>
        <v>0</v>
      </c>
      <c r="CD534" s="3">
        <f t="shared" si="353"/>
        <v>0</v>
      </c>
      <c r="CE534" s="3" t="str">
        <f t="shared" si="354"/>
        <v/>
      </c>
      <c r="CF534" s="3" t="e">
        <f>HLOOKUP(CE534,'Valuation Data'!$D$2:$K$5,4,FALSE)</f>
        <v>#N/A</v>
      </c>
      <c r="CG534" s="3">
        <f t="shared" si="355"/>
        <v>625</v>
      </c>
      <c r="CH534" s="3" t="str">
        <f t="shared" si="356"/>
        <v>No</v>
      </c>
      <c r="CI534" s="3" t="str">
        <f>VLOOKUP(R534,'Use Codes &amp; County Type'!A:D,4,FALSE)</f>
        <v>V</v>
      </c>
      <c r="CJ534" s="3" t="str">
        <f t="shared" si="357"/>
        <v>Yes</v>
      </c>
      <c r="CK534" s="3" t="str">
        <f t="shared" si="358"/>
        <v>No</v>
      </c>
      <c r="CL534" s="3">
        <f t="shared" si="359"/>
        <v>0</v>
      </c>
      <c r="CM534" s="3">
        <f t="shared" si="360"/>
        <v>0</v>
      </c>
      <c r="CN534" s="3">
        <f t="shared" si="361"/>
        <v>165.76</v>
      </c>
      <c r="CO534" s="3">
        <f t="shared" si="362"/>
        <v>-165.76</v>
      </c>
      <c r="CP534" s="3">
        <f t="shared" si="363"/>
        <v>0.26521600000000001</v>
      </c>
      <c r="CR534" s="3" t="str">
        <f t="shared" si="364"/>
        <v>No</v>
      </c>
      <c r="CV534" s="3" t="str">
        <f t="shared" si="365"/>
        <v>Lien&lt;$150</v>
      </c>
      <c r="CW534" s="3">
        <f t="shared" si="366"/>
        <v>533</v>
      </c>
      <c r="CX534" s="3">
        <f t="shared" si="367"/>
        <v>41.44</v>
      </c>
      <c r="CY534" s="3" t="str">
        <f t="shared" si="368"/>
        <v>Ok</v>
      </c>
      <c r="CZ534">
        <v>0</v>
      </c>
      <c r="DA534">
        <v>0</v>
      </c>
    </row>
    <row r="535" spans="1:105" x14ac:dyDescent="0.25">
      <c r="A535">
        <v>534</v>
      </c>
      <c r="B535" t="s">
        <v>3</v>
      </c>
      <c r="C535" t="s">
        <v>643</v>
      </c>
      <c r="D535">
        <v>41.44</v>
      </c>
      <c r="E535">
        <v>2017</v>
      </c>
      <c r="F535">
        <v>41.44</v>
      </c>
      <c r="G535">
        <v>41.44</v>
      </c>
      <c r="H535" s="3">
        <f t="shared" si="328"/>
        <v>0</v>
      </c>
      <c r="J535" t="s">
        <v>2730</v>
      </c>
      <c r="K535" t="s">
        <v>2738</v>
      </c>
      <c r="L535">
        <v>32046</v>
      </c>
      <c r="M535" t="s">
        <v>3127</v>
      </c>
      <c r="N535" t="s">
        <v>4753</v>
      </c>
      <c r="O535">
        <v>-81.935023974987601</v>
      </c>
      <c r="P535">
        <v>30.6841880888751</v>
      </c>
      <c r="Q535" t="s">
        <v>5158</v>
      </c>
      <c r="R535">
        <v>0</v>
      </c>
      <c r="S535" t="s">
        <v>6538</v>
      </c>
      <c r="T535">
        <v>8001</v>
      </c>
      <c r="U535" t="s">
        <v>6581</v>
      </c>
      <c r="V535">
        <v>2017</v>
      </c>
      <c r="W535">
        <v>625</v>
      </c>
      <c r="X535">
        <v>2017</v>
      </c>
      <c r="Y535">
        <v>625</v>
      </c>
      <c r="Z535">
        <v>8.73</v>
      </c>
      <c r="AA535" s="3">
        <f t="shared" si="329"/>
        <v>0.21066602316602318</v>
      </c>
      <c r="AB535" t="s">
        <v>6617</v>
      </c>
      <c r="AC535" t="s">
        <v>6617</v>
      </c>
      <c r="AD535" t="s">
        <v>6617</v>
      </c>
      <c r="AE535" t="s">
        <v>6617</v>
      </c>
      <c r="AF535" t="s">
        <v>6616</v>
      </c>
      <c r="AG535" t="s">
        <v>6616</v>
      </c>
      <c r="AH535" t="s">
        <v>6616</v>
      </c>
      <c r="AI535" t="s">
        <v>6619</v>
      </c>
      <c r="AJ535" t="s">
        <v>6619</v>
      </c>
      <c r="AK535" t="s">
        <v>6619</v>
      </c>
      <c r="AL535" t="s">
        <v>6619</v>
      </c>
      <c r="AM535" t="s">
        <v>6618</v>
      </c>
      <c r="AN535" t="s">
        <v>6618</v>
      </c>
      <c r="AO535" t="s">
        <v>6618</v>
      </c>
      <c r="AP535" s="3" t="str">
        <f t="shared" si="330"/>
        <v>Yes</v>
      </c>
      <c r="AQ535" s="3" t="str">
        <f t="shared" si="331"/>
        <v>Yes</v>
      </c>
      <c r="AR535" s="3" t="str">
        <f t="shared" si="332"/>
        <v>Yes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 t="s">
        <v>6634</v>
      </c>
      <c r="AZ535" t="s">
        <v>6638</v>
      </c>
      <c r="BA535">
        <v>7</v>
      </c>
      <c r="BB535" t="s">
        <v>6616</v>
      </c>
      <c r="BC535" t="s">
        <v>6616</v>
      </c>
      <c r="BD535" s="4" t="str">
        <f t="shared" si="333"/>
        <v>No</v>
      </c>
      <c r="BE535" t="s">
        <v>6640</v>
      </c>
      <c r="BF535" s="3" t="str">
        <f t="shared" si="334"/>
        <v>No</v>
      </c>
      <c r="BG535" t="s">
        <v>6645</v>
      </c>
      <c r="BH535" s="3" t="str">
        <f t="shared" si="335"/>
        <v>BAY RD</v>
      </c>
      <c r="BI535" s="3" t="str">
        <f t="shared" si="336"/>
        <v>Hilliard</v>
      </c>
      <c r="BJ535" s="3" t="str">
        <f t="shared" si="337"/>
        <v>Florida</v>
      </c>
      <c r="BK535" s="3">
        <f t="shared" si="338"/>
        <v>32046</v>
      </c>
      <c r="BL535" s="3" t="str">
        <f t="shared" si="339"/>
        <v>BAY RD HILLIARD FL 32046</v>
      </c>
      <c r="BM535" s="3" t="str">
        <f t="shared" si="340"/>
        <v/>
      </c>
      <c r="BN535" s="3" t="str">
        <f t="shared" si="341"/>
        <v>Lien&lt;$150</v>
      </c>
      <c r="BO535" s="3" t="str">
        <f t="shared" si="342"/>
        <v>No</v>
      </c>
      <c r="BP535" s="3" t="str">
        <f t="shared" si="343"/>
        <v>FV&lt;$10K</v>
      </c>
      <c r="BQ535" t="s">
        <v>6650</v>
      </c>
      <c r="BR535" s="3" t="str">
        <f t="shared" si="344"/>
        <v>No, &lt; $20K Lien</v>
      </c>
      <c r="BS535" s="3" t="str">
        <f t="shared" si="345"/>
        <v>No, Lien &lt; $20K</v>
      </c>
      <c r="BT535" t="s">
        <v>6650</v>
      </c>
      <c r="BU535" s="3" t="str">
        <f t="shared" si="346"/>
        <v>Yes</v>
      </c>
      <c r="BV535" s="3" t="str">
        <f t="shared" si="347"/>
        <v>No</v>
      </c>
      <c r="BW535" s="3">
        <f t="shared" si="348"/>
        <v>7</v>
      </c>
      <c r="BX535" s="3" t="str">
        <f t="shared" si="349"/>
        <v>No</v>
      </c>
      <c r="BY535" s="3">
        <f t="shared" si="350"/>
        <v>625</v>
      </c>
      <c r="BZ535">
        <v>1</v>
      </c>
      <c r="CA535" s="3">
        <f t="shared" si="351"/>
        <v>625</v>
      </c>
      <c r="CC535" s="3">
        <f t="shared" si="352"/>
        <v>0</v>
      </c>
      <c r="CD535" s="3">
        <f t="shared" si="353"/>
        <v>0</v>
      </c>
      <c r="CE535" s="3" t="str">
        <f t="shared" si="354"/>
        <v/>
      </c>
      <c r="CF535" s="3" t="e">
        <f>HLOOKUP(CE535,'Valuation Data'!$D$2:$K$5,4,FALSE)</f>
        <v>#N/A</v>
      </c>
      <c r="CG535" s="3">
        <f t="shared" si="355"/>
        <v>625</v>
      </c>
      <c r="CH535" s="3" t="str">
        <f t="shared" si="356"/>
        <v>No</v>
      </c>
      <c r="CI535" s="3" t="str">
        <f>VLOOKUP(R535,'Use Codes &amp; County Type'!A:D,4,FALSE)</f>
        <v>V</v>
      </c>
      <c r="CJ535" s="3" t="str">
        <f t="shared" si="357"/>
        <v>Yes</v>
      </c>
      <c r="CK535" s="3" t="str">
        <f t="shared" si="358"/>
        <v>No</v>
      </c>
      <c r="CL535" s="3">
        <f t="shared" si="359"/>
        <v>0</v>
      </c>
      <c r="CM535" s="3">
        <f t="shared" si="360"/>
        <v>0</v>
      </c>
      <c r="CN535" s="3">
        <f t="shared" si="361"/>
        <v>455.84</v>
      </c>
      <c r="CO535" s="3">
        <f t="shared" si="362"/>
        <v>-455.84</v>
      </c>
      <c r="CP535" s="3">
        <f t="shared" si="363"/>
        <v>0.72934399999999999</v>
      </c>
      <c r="CR535" s="3" t="str">
        <f t="shared" si="364"/>
        <v>No</v>
      </c>
      <c r="CV535" s="3" t="str">
        <f t="shared" si="365"/>
        <v>Lien&lt;$150</v>
      </c>
      <c r="CW535" s="3">
        <f t="shared" si="366"/>
        <v>534</v>
      </c>
      <c r="CX535" s="3">
        <f t="shared" si="367"/>
        <v>41.44</v>
      </c>
      <c r="CY535" s="3" t="str">
        <f t="shared" si="368"/>
        <v>Ok</v>
      </c>
      <c r="CZ535">
        <v>0</v>
      </c>
      <c r="DA535">
        <v>0</v>
      </c>
    </row>
    <row r="536" spans="1:105" x14ac:dyDescent="0.25">
      <c r="A536">
        <v>535</v>
      </c>
      <c r="B536" t="s">
        <v>3</v>
      </c>
      <c r="C536" t="s">
        <v>644</v>
      </c>
      <c r="D536">
        <v>1543.57</v>
      </c>
      <c r="E536">
        <v>2017</v>
      </c>
      <c r="F536">
        <v>1543.57</v>
      </c>
      <c r="G536">
        <v>1543.57</v>
      </c>
      <c r="H536" s="3">
        <f t="shared" si="328"/>
        <v>0</v>
      </c>
      <c r="I536">
        <v>27353</v>
      </c>
      <c r="J536" t="s">
        <v>2730</v>
      </c>
      <c r="K536" t="s">
        <v>2738</v>
      </c>
      <c r="L536">
        <v>32046</v>
      </c>
      <c r="M536" t="s">
        <v>3128</v>
      </c>
      <c r="N536" t="s">
        <v>4753</v>
      </c>
      <c r="O536">
        <v>-81.932963452366707</v>
      </c>
      <c r="P536">
        <v>30.684672588615101</v>
      </c>
      <c r="Q536" t="s">
        <v>5159</v>
      </c>
      <c r="R536">
        <v>1</v>
      </c>
      <c r="S536" t="s">
        <v>6539</v>
      </c>
      <c r="T536">
        <v>1001</v>
      </c>
      <c r="U536" t="s">
        <v>6582</v>
      </c>
      <c r="V536">
        <v>2017</v>
      </c>
      <c r="W536">
        <v>100080</v>
      </c>
      <c r="X536">
        <v>2017</v>
      </c>
      <c r="Y536">
        <v>100080</v>
      </c>
      <c r="Z536">
        <v>1397.66</v>
      </c>
      <c r="AA536" s="3">
        <f t="shared" si="329"/>
        <v>0.9054723789656447</v>
      </c>
      <c r="AB536" t="s">
        <v>6616</v>
      </c>
      <c r="AI536" t="s">
        <v>6618</v>
      </c>
      <c r="AJ536" t="s">
        <v>6618</v>
      </c>
      <c r="AK536">
        <v>0</v>
      </c>
      <c r="AL536">
        <v>0</v>
      </c>
      <c r="AM536">
        <v>0</v>
      </c>
      <c r="AN536">
        <v>0</v>
      </c>
      <c r="AO536">
        <v>0</v>
      </c>
      <c r="AP536" s="3" t="str">
        <f t="shared" si="330"/>
        <v>No</v>
      </c>
      <c r="AQ536" s="3" t="str">
        <f t="shared" si="331"/>
        <v>No</v>
      </c>
      <c r="AR536" s="3" t="str">
        <f t="shared" si="332"/>
        <v>No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 t="s">
        <v>6634</v>
      </c>
      <c r="AZ536">
        <v>0</v>
      </c>
      <c r="BA536">
        <v>1</v>
      </c>
      <c r="BB536" t="s">
        <v>6616</v>
      </c>
      <c r="BC536" t="s">
        <v>6616</v>
      </c>
      <c r="BD536" s="4" t="str">
        <f t="shared" si="333"/>
        <v>No</v>
      </c>
      <c r="BE536" t="s">
        <v>6640</v>
      </c>
      <c r="BF536" s="3" t="str">
        <f t="shared" si="334"/>
        <v>No</v>
      </c>
      <c r="BG536" t="s">
        <v>6645</v>
      </c>
      <c r="BH536" s="3" t="str">
        <f t="shared" si="335"/>
        <v>27353 NEW FRONT ST</v>
      </c>
      <c r="BI536" s="3" t="str">
        <f t="shared" si="336"/>
        <v>Hilliard</v>
      </c>
      <c r="BJ536" s="3" t="str">
        <f t="shared" si="337"/>
        <v>Florida</v>
      </c>
      <c r="BK536" s="3">
        <f t="shared" si="338"/>
        <v>32046</v>
      </c>
      <c r="BL536" s="3" t="str">
        <f t="shared" si="339"/>
        <v>27353 NEW FRONT ST HILLIARD FL 32046</v>
      </c>
      <c r="BM536" s="3" t="str">
        <f t="shared" si="340"/>
        <v/>
      </c>
      <c r="BN536" s="3" t="str">
        <f t="shared" si="341"/>
        <v>Pass</v>
      </c>
      <c r="BO536" s="3" t="str">
        <f t="shared" si="342"/>
        <v>No</v>
      </c>
      <c r="BP536" s="3" t="str">
        <f t="shared" si="343"/>
        <v>FV&lt;$10K</v>
      </c>
      <c r="BQ536" t="s">
        <v>6650</v>
      </c>
      <c r="BR536" s="3" t="str">
        <f t="shared" si="344"/>
        <v>No, &lt; $20K Lien</v>
      </c>
      <c r="BS536" s="3" t="str">
        <f t="shared" si="345"/>
        <v>No, Lien &lt; $20K</v>
      </c>
      <c r="BT536" t="s">
        <v>6650</v>
      </c>
      <c r="BU536" s="3" t="str">
        <f t="shared" si="346"/>
        <v>No</v>
      </c>
      <c r="BV536" s="3" t="str">
        <f t="shared" si="347"/>
        <v>No</v>
      </c>
      <c r="BW536" s="3">
        <f t="shared" si="348"/>
        <v>1</v>
      </c>
      <c r="BX536" s="3" t="str">
        <f t="shared" si="349"/>
        <v>No</v>
      </c>
      <c r="BY536" s="3">
        <f t="shared" si="350"/>
        <v>100080</v>
      </c>
      <c r="BZ536">
        <v>1</v>
      </c>
      <c r="CA536" s="3">
        <f t="shared" si="351"/>
        <v>100080</v>
      </c>
      <c r="CC536" s="3">
        <f t="shared" si="352"/>
        <v>0</v>
      </c>
      <c r="CD536" s="3">
        <f t="shared" si="353"/>
        <v>0</v>
      </c>
      <c r="CE536" s="3" t="str">
        <f t="shared" si="354"/>
        <v/>
      </c>
      <c r="CF536" s="3" t="e">
        <f>HLOOKUP(CE536,'Valuation Data'!$D$2:$K$5,4,FALSE)</f>
        <v>#N/A</v>
      </c>
      <c r="CG536" s="3">
        <f t="shared" si="355"/>
        <v>100080</v>
      </c>
      <c r="CH536" s="3" t="str">
        <f t="shared" si="356"/>
        <v>No</v>
      </c>
      <c r="CI536" s="3" t="str">
        <f>VLOOKUP(R536,'Use Codes &amp; County Type'!A:D,4,FALSE)</f>
        <v>S</v>
      </c>
      <c r="CJ536" s="3" t="str">
        <f t="shared" si="357"/>
        <v>No</v>
      </c>
      <c r="CK536" s="3" t="str">
        <f t="shared" si="358"/>
        <v>No</v>
      </c>
      <c r="CL536" s="3">
        <f t="shared" si="359"/>
        <v>0.35</v>
      </c>
      <c r="CM536" s="3">
        <f t="shared" si="360"/>
        <v>35028</v>
      </c>
      <c r="CN536" s="3">
        <f t="shared" si="361"/>
        <v>7717.8499999999995</v>
      </c>
      <c r="CO536" s="3">
        <f t="shared" si="362"/>
        <v>27310.15</v>
      </c>
      <c r="CP536" s="3">
        <f t="shared" si="363"/>
        <v>7.7116806554756195E-2</v>
      </c>
      <c r="CR536" s="3" t="str">
        <f t="shared" si="364"/>
        <v>No</v>
      </c>
      <c r="CV536" s="3" t="str">
        <f t="shared" si="365"/>
        <v>*Bid</v>
      </c>
      <c r="CW536" s="3">
        <f t="shared" si="366"/>
        <v>535</v>
      </c>
      <c r="CX536" s="3">
        <f t="shared" si="367"/>
        <v>1543.57</v>
      </c>
      <c r="CY536" s="3" t="str">
        <f t="shared" si="368"/>
        <v>Ok</v>
      </c>
      <c r="CZ536">
        <v>0</v>
      </c>
      <c r="DA536">
        <v>0</v>
      </c>
    </row>
    <row r="537" spans="1:105" x14ac:dyDescent="0.25">
      <c r="A537">
        <v>536</v>
      </c>
      <c r="B537" t="s">
        <v>3</v>
      </c>
      <c r="C537" t="s">
        <v>645</v>
      </c>
      <c r="D537">
        <v>1302.3599999999999</v>
      </c>
      <c r="E537">
        <v>2017</v>
      </c>
      <c r="F537">
        <v>1302.3599999999999</v>
      </c>
      <c r="G537">
        <v>1302.3599999999999</v>
      </c>
      <c r="H537" s="3">
        <f t="shared" si="328"/>
        <v>0</v>
      </c>
      <c r="I537">
        <v>27071</v>
      </c>
      <c r="J537" t="s">
        <v>2730</v>
      </c>
      <c r="K537" t="s">
        <v>2738</v>
      </c>
      <c r="L537">
        <v>32046</v>
      </c>
      <c r="M537" t="s">
        <v>3129</v>
      </c>
      <c r="N537" t="s">
        <v>4753</v>
      </c>
      <c r="O537">
        <v>-81.929469259431499</v>
      </c>
      <c r="P537">
        <v>30.684393127009201</v>
      </c>
      <c r="Q537" t="s">
        <v>5160</v>
      </c>
      <c r="R537">
        <v>8</v>
      </c>
      <c r="S537" t="s">
        <v>6551</v>
      </c>
      <c r="T537">
        <v>1110</v>
      </c>
      <c r="U537" t="s">
        <v>6595</v>
      </c>
      <c r="V537">
        <v>2017</v>
      </c>
      <c r="W537">
        <v>109808</v>
      </c>
      <c r="X537">
        <v>2017</v>
      </c>
      <c r="Y537">
        <v>110016</v>
      </c>
      <c r="Z537">
        <v>1174.6300000000001</v>
      </c>
      <c r="AA537" s="3">
        <f t="shared" si="329"/>
        <v>0.90192419914616562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 s="3" t="str">
        <f t="shared" si="330"/>
        <v>No</v>
      </c>
      <c r="AQ537" s="3" t="str">
        <f t="shared" si="331"/>
        <v>No</v>
      </c>
      <c r="AR537" s="3" t="str">
        <f t="shared" si="332"/>
        <v>No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4</v>
      </c>
      <c r="AY537" t="s">
        <v>6636</v>
      </c>
      <c r="AZ537">
        <v>0</v>
      </c>
      <c r="BA537">
        <v>0</v>
      </c>
      <c r="BB537" t="s">
        <v>6617</v>
      </c>
      <c r="BC537">
        <v>0</v>
      </c>
      <c r="BD537" s="4" t="str">
        <f t="shared" si="333"/>
        <v>No</v>
      </c>
      <c r="BE537" t="s">
        <v>6640</v>
      </c>
      <c r="BF537" s="3" t="str">
        <f t="shared" si="334"/>
        <v>No</v>
      </c>
      <c r="BG537" t="s">
        <v>6645</v>
      </c>
      <c r="BH537" s="3" t="str">
        <f t="shared" si="335"/>
        <v>27071 INDIANA ST</v>
      </c>
      <c r="BI537" s="3" t="str">
        <f t="shared" si="336"/>
        <v>Hilliard</v>
      </c>
      <c r="BJ537" s="3" t="str">
        <f t="shared" si="337"/>
        <v>Florida</v>
      </c>
      <c r="BK537" s="3">
        <f t="shared" si="338"/>
        <v>32046</v>
      </c>
      <c r="BL537" s="3" t="str">
        <f t="shared" si="339"/>
        <v>27071 INDIANA ST HILLIARD FL 32046</v>
      </c>
      <c r="BM537" s="3" t="str">
        <f t="shared" si="340"/>
        <v/>
      </c>
      <c r="BN537" s="3" t="str">
        <f t="shared" si="341"/>
        <v>Pass</v>
      </c>
      <c r="BO537" s="3" t="str">
        <f t="shared" si="342"/>
        <v>No</v>
      </c>
      <c r="BP537" s="3" t="str">
        <f t="shared" si="343"/>
        <v>FV&lt;$10K</v>
      </c>
      <c r="BQ537" t="s">
        <v>6650</v>
      </c>
      <c r="BR537" s="3" t="str">
        <f t="shared" si="344"/>
        <v>No, &lt; $20K Lien</v>
      </c>
      <c r="BS537" s="3" t="str">
        <f t="shared" si="345"/>
        <v>No, Lien &lt; $20K</v>
      </c>
      <c r="BT537" t="s">
        <v>6650</v>
      </c>
      <c r="BU537" s="3" t="str">
        <f t="shared" si="346"/>
        <v>No</v>
      </c>
      <c r="BV537" s="3" t="str">
        <f t="shared" si="347"/>
        <v>No</v>
      </c>
      <c r="BW537" s="3">
        <f t="shared" si="348"/>
        <v>0</v>
      </c>
      <c r="BX537" s="3" t="str">
        <f t="shared" si="349"/>
        <v>No</v>
      </c>
      <c r="BY537" s="3">
        <f t="shared" si="350"/>
        <v>109808</v>
      </c>
      <c r="BZ537">
        <v>1</v>
      </c>
      <c r="CA537" s="3">
        <f t="shared" si="351"/>
        <v>109808</v>
      </c>
      <c r="CC537" s="3">
        <f t="shared" si="352"/>
        <v>0</v>
      </c>
      <c r="CD537" s="3">
        <f t="shared" si="353"/>
        <v>0</v>
      </c>
      <c r="CE537" s="3" t="str">
        <f t="shared" si="354"/>
        <v/>
      </c>
      <c r="CF537" s="3" t="e">
        <f>HLOOKUP(CE537,'Valuation Data'!$D$2:$K$5,4,FALSE)</f>
        <v>#N/A</v>
      </c>
      <c r="CG537" s="3">
        <f t="shared" si="355"/>
        <v>109808</v>
      </c>
      <c r="CH537" s="3" t="str">
        <f t="shared" si="356"/>
        <v>No</v>
      </c>
      <c r="CI537" s="3" t="str">
        <f>VLOOKUP(R537,'Use Codes &amp; County Type'!A:D,4,FALSE)</f>
        <v>R</v>
      </c>
      <c r="CJ537" s="3" t="str">
        <f t="shared" si="357"/>
        <v>No</v>
      </c>
      <c r="CK537" s="3" t="str">
        <f t="shared" si="358"/>
        <v>Yes</v>
      </c>
      <c r="CL537" s="3">
        <f t="shared" si="359"/>
        <v>0.67</v>
      </c>
      <c r="CM537" s="3">
        <f t="shared" si="360"/>
        <v>73571.360000000001</v>
      </c>
      <c r="CN537" s="3">
        <f t="shared" si="361"/>
        <v>5209.4399999999996</v>
      </c>
      <c r="CO537" s="3">
        <f t="shared" si="362"/>
        <v>68361.919999999998</v>
      </c>
      <c r="CP537" s="3">
        <f t="shared" si="363"/>
        <v>4.7441352178347655E-2</v>
      </c>
      <c r="CR537" s="3" t="str">
        <f t="shared" si="364"/>
        <v>No</v>
      </c>
      <c r="CV537" s="3" t="str">
        <f t="shared" si="365"/>
        <v>*Bid</v>
      </c>
      <c r="CW537" s="3">
        <f t="shared" si="366"/>
        <v>536</v>
      </c>
      <c r="CX537" s="3">
        <f t="shared" si="367"/>
        <v>1302.3599999999999</v>
      </c>
      <c r="CY537" s="3" t="str">
        <f t="shared" si="368"/>
        <v>Ok</v>
      </c>
      <c r="CZ537">
        <v>0</v>
      </c>
      <c r="DA537">
        <v>0</v>
      </c>
    </row>
    <row r="538" spans="1:105" x14ac:dyDescent="0.25">
      <c r="A538">
        <v>537</v>
      </c>
      <c r="B538" t="s">
        <v>3</v>
      </c>
      <c r="C538" t="s">
        <v>646</v>
      </c>
      <c r="D538">
        <v>41.44</v>
      </c>
      <c r="E538">
        <v>2017</v>
      </c>
      <c r="F538">
        <v>41.44</v>
      </c>
      <c r="G538">
        <v>41.44</v>
      </c>
      <c r="H538" s="3">
        <f t="shared" si="328"/>
        <v>0</v>
      </c>
      <c r="J538" t="s">
        <v>2730</v>
      </c>
      <c r="K538" t="s">
        <v>2738</v>
      </c>
      <c r="L538">
        <v>32046</v>
      </c>
      <c r="M538" t="s">
        <v>3130</v>
      </c>
      <c r="N538" t="s">
        <v>4753</v>
      </c>
      <c r="O538">
        <v>-81.928086300195204</v>
      </c>
      <c r="P538">
        <v>30.684434606536101</v>
      </c>
      <c r="Q538" t="s">
        <v>5161</v>
      </c>
      <c r="R538">
        <v>0</v>
      </c>
      <c r="S538" t="s">
        <v>6538</v>
      </c>
      <c r="T538">
        <v>8001</v>
      </c>
      <c r="U538" t="s">
        <v>6581</v>
      </c>
      <c r="V538">
        <v>2017</v>
      </c>
      <c r="W538">
        <v>625</v>
      </c>
      <c r="X538">
        <v>2017</v>
      </c>
      <c r="Y538">
        <v>625</v>
      </c>
      <c r="Z538">
        <v>8.73</v>
      </c>
      <c r="AA538" s="3">
        <f t="shared" si="329"/>
        <v>0.21066602316602318</v>
      </c>
      <c r="AB538" t="s">
        <v>6617</v>
      </c>
      <c r="AC538" t="s">
        <v>6617</v>
      </c>
      <c r="AD538" t="s">
        <v>6617</v>
      </c>
      <c r="AE538" t="s">
        <v>6617</v>
      </c>
      <c r="AF538" t="s">
        <v>6616</v>
      </c>
      <c r="AG538" t="s">
        <v>6616</v>
      </c>
      <c r="AH538" t="s">
        <v>6616</v>
      </c>
      <c r="AI538" t="s">
        <v>6619</v>
      </c>
      <c r="AJ538" t="s">
        <v>6619</v>
      </c>
      <c r="AK538" t="s">
        <v>6619</v>
      </c>
      <c r="AL538" t="s">
        <v>6619</v>
      </c>
      <c r="AM538" t="s">
        <v>6618</v>
      </c>
      <c r="AN538" t="s">
        <v>6618</v>
      </c>
      <c r="AO538" t="s">
        <v>6618</v>
      </c>
      <c r="AP538" s="3" t="str">
        <f t="shared" si="330"/>
        <v>Yes</v>
      </c>
      <c r="AQ538" s="3" t="str">
        <f t="shared" si="331"/>
        <v>Yes</v>
      </c>
      <c r="AR538" s="3" t="str">
        <f t="shared" si="332"/>
        <v>Yes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 t="s">
        <v>6634</v>
      </c>
      <c r="AZ538" t="s">
        <v>6638</v>
      </c>
      <c r="BA538">
        <v>7</v>
      </c>
      <c r="BB538" t="s">
        <v>6616</v>
      </c>
      <c r="BC538" t="s">
        <v>6616</v>
      </c>
      <c r="BD538" s="4" t="str">
        <f t="shared" si="333"/>
        <v>No</v>
      </c>
      <c r="BE538" t="s">
        <v>6640</v>
      </c>
      <c r="BF538" s="3" t="str">
        <f t="shared" si="334"/>
        <v>No</v>
      </c>
      <c r="BG538" t="s">
        <v>6645</v>
      </c>
      <c r="BH538" s="3" t="str">
        <f t="shared" si="335"/>
        <v>MOLLY LN</v>
      </c>
      <c r="BI538" s="3" t="str">
        <f t="shared" si="336"/>
        <v>Hilliard</v>
      </c>
      <c r="BJ538" s="3" t="str">
        <f t="shared" si="337"/>
        <v>Florida</v>
      </c>
      <c r="BK538" s="3">
        <f t="shared" si="338"/>
        <v>32046</v>
      </c>
      <c r="BL538" s="3" t="str">
        <f t="shared" si="339"/>
        <v>MOLLY LN HILLIARD FL 32046</v>
      </c>
      <c r="BM538" s="3" t="str">
        <f t="shared" si="340"/>
        <v/>
      </c>
      <c r="BN538" s="3" t="str">
        <f t="shared" si="341"/>
        <v>Lien&lt;$150</v>
      </c>
      <c r="BO538" s="3" t="str">
        <f t="shared" si="342"/>
        <v>No</v>
      </c>
      <c r="BP538" s="3" t="str">
        <f t="shared" si="343"/>
        <v>FV&lt;$10K</v>
      </c>
      <c r="BQ538" t="s">
        <v>6650</v>
      </c>
      <c r="BR538" s="3" t="str">
        <f t="shared" si="344"/>
        <v>No, &lt; $20K Lien</v>
      </c>
      <c r="BS538" s="3" t="str">
        <f t="shared" si="345"/>
        <v>No, Lien &lt; $20K</v>
      </c>
      <c r="BT538" t="s">
        <v>6650</v>
      </c>
      <c r="BU538" s="3" t="str">
        <f t="shared" si="346"/>
        <v>Yes</v>
      </c>
      <c r="BV538" s="3" t="str">
        <f t="shared" si="347"/>
        <v>No</v>
      </c>
      <c r="BW538" s="3">
        <f t="shared" si="348"/>
        <v>7</v>
      </c>
      <c r="BX538" s="3" t="str">
        <f t="shared" si="349"/>
        <v>No</v>
      </c>
      <c r="BY538" s="3">
        <f t="shared" si="350"/>
        <v>625</v>
      </c>
      <c r="BZ538">
        <v>1</v>
      </c>
      <c r="CA538" s="3">
        <f t="shared" si="351"/>
        <v>625</v>
      </c>
      <c r="CC538" s="3">
        <f t="shared" si="352"/>
        <v>0</v>
      </c>
      <c r="CD538" s="3">
        <f t="shared" si="353"/>
        <v>0</v>
      </c>
      <c r="CE538" s="3" t="str">
        <f t="shared" si="354"/>
        <v/>
      </c>
      <c r="CF538" s="3" t="e">
        <f>HLOOKUP(CE538,'Valuation Data'!$D$2:$K$5,4,FALSE)</f>
        <v>#N/A</v>
      </c>
      <c r="CG538" s="3">
        <f t="shared" si="355"/>
        <v>625</v>
      </c>
      <c r="CH538" s="3" t="str">
        <f t="shared" si="356"/>
        <v>No</v>
      </c>
      <c r="CI538" s="3" t="str">
        <f>VLOOKUP(R538,'Use Codes &amp; County Type'!A:D,4,FALSE)</f>
        <v>V</v>
      </c>
      <c r="CJ538" s="3" t="str">
        <f t="shared" si="357"/>
        <v>Yes</v>
      </c>
      <c r="CK538" s="3" t="str">
        <f t="shared" si="358"/>
        <v>No</v>
      </c>
      <c r="CL538" s="3">
        <f t="shared" si="359"/>
        <v>0</v>
      </c>
      <c r="CM538" s="3">
        <f t="shared" si="360"/>
        <v>0</v>
      </c>
      <c r="CN538" s="3">
        <f t="shared" si="361"/>
        <v>455.84</v>
      </c>
      <c r="CO538" s="3">
        <f t="shared" si="362"/>
        <v>-455.84</v>
      </c>
      <c r="CP538" s="3">
        <f t="shared" si="363"/>
        <v>0.72934399999999999</v>
      </c>
      <c r="CR538" s="3" t="str">
        <f t="shared" si="364"/>
        <v>No</v>
      </c>
      <c r="CV538" s="3" t="str">
        <f t="shared" si="365"/>
        <v>Lien&lt;$150</v>
      </c>
      <c r="CW538" s="3">
        <f t="shared" si="366"/>
        <v>537</v>
      </c>
      <c r="CX538" s="3">
        <f t="shared" si="367"/>
        <v>41.44</v>
      </c>
      <c r="CY538" s="3" t="str">
        <f t="shared" si="368"/>
        <v>Ok</v>
      </c>
      <c r="CZ538">
        <v>0</v>
      </c>
      <c r="DA538">
        <v>0</v>
      </c>
    </row>
    <row r="539" spans="1:105" x14ac:dyDescent="0.25">
      <c r="A539">
        <v>538</v>
      </c>
      <c r="B539" t="s">
        <v>3</v>
      </c>
      <c r="C539" t="s">
        <v>647</v>
      </c>
      <c r="D539">
        <v>41.44</v>
      </c>
      <c r="E539">
        <v>2017</v>
      </c>
      <c r="F539">
        <v>41.44</v>
      </c>
      <c r="G539">
        <v>41.44</v>
      </c>
      <c r="H539" s="3">
        <f t="shared" si="328"/>
        <v>0</v>
      </c>
      <c r="J539" t="s">
        <v>2730</v>
      </c>
      <c r="K539" t="s">
        <v>2738</v>
      </c>
      <c r="L539">
        <v>32046</v>
      </c>
      <c r="M539" t="s">
        <v>3130</v>
      </c>
      <c r="N539" t="s">
        <v>4753</v>
      </c>
      <c r="O539">
        <v>-81.927927343205297</v>
      </c>
      <c r="P539">
        <v>30.684439397330099</v>
      </c>
      <c r="Q539" t="s">
        <v>5162</v>
      </c>
      <c r="R539">
        <v>0</v>
      </c>
      <c r="S539" t="s">
        <v>6538</v>
      </c>
      <c r="T539">
        <v>8001</v>
      </c>
      <c r="U539" t="s">
        <v>6581</v>
      </c>
      <c r="V539">
        <v>2017</v>
      </c>
      <c r="W539">
        <v>625</v>
      </c>
      <c r="X539">
        <v>2017</v>
      </c>
      <c r="Y539">
        <v>625</v>
      </c>
      <c r="Z539">
        <v>8.73</v>
      </c>
      <c r="AA539" s="3">
        <f t="shared" si="329"/>
        <v>0.21066602316602318</v>
      </c>
      <c r="AB539" t="s">
        <v>6616</v>
      </c>
      <c r="AC539" t="s">
        <v>6617</v>
      </c>
      <c r="AD539" t="s">
        <v>6616</v>
      </c>
      <c r="AE539" t="s">
        <v>6616</v>
      </c>
      <c r="AI539" t="s">
        <v>6619</v>
      </c>
      <c r="AJ539" t="s">
        <v>6618</v>
      </c>
      <c r="AK539" t="s">
        <v>6619</v>
      </c>
      <c r="AL539" t="s">
        <v>6619</v>
      </c>
      <c r="AM539" t="s">
        <v>6618</v>
      </c>
      <c r="AN539" t="s">
        <v>6619</v>
      </c>
      <c r="AO539">
        <v>0</v>
      </c>
      <c r="AP539" s="3" t="str">
        <f t="shared" si="330"/>
        <v>Yes</v>
      </c>
      <c r="AQ539" s="3" t="str">
        <f t="shared" si="331"/>
        <v>Yes</v>
      </c>
      <c r="AR539" s="3" t="str">
        <f t="shared" si="332"/>
        <v>Yes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 t="s">
        <v>6634</v>
      </c>
      <c r="AZ539" t="s">
        <v>6638</v>
      </c>
      <c r="BA539">
        <v>3</v>
      </c>
      <c r="BB539" t="s">
        <v>6616</v>
      </c>
      <c r="BC539" t="s">
        <v>6616</v>
      </c>
      <c r="BD539" s="4" t="str">
        <f t="shared" si="333"/>
        <v>No</v>
      </c>
      <c r="BE539" t="s">
        <v>6640</v>
      </c>
      <c r="BF539" s="3" t="str">
        <f t="shared" si="334"/>
        <v>No</v>
      </c>
      <c r="BG539" t="s">
        <v>6645</v>
      </c>
      <c r="BH539" s="3" t="str">
        <f t="shared" si="335"/>
        <v>MOLLY LN</v>
      </c>
      <c r="BI539" s="3" t="str">
        <f t="shared" si="336"/>
        <v>Hilliard</v>
      </c>
      <c r="BJ539" s="3" t="str">
        <f t="shared" si="337"/>
        <v>Florida</v>
      </c>
      <c r="BK539" s="3">
        <f t="shared" si="338"/>
        <v>32046</v>
      </c>
      <c r="BL539" s="3" t="str">
        <f t="shared" si="339"/>
        <v>MOLLY LN HILLIARD FL 32046</v>
      </c>
      <c r="BM539" s="3" t="str">
        <f t="shared" si="340"/>
        <v/>
      </c>
      <c r="BN539" s="3" t="str">
        <f t="shared" si="341"/>
        <v>Lien&lt;$150</v>
      </c>
      <c r="BO539" s="3" t="str">
        <f t="shared" si="342"/>
        <v>No</v>
      </c>
      <c r="BP539" s="3" t="str">
        <f t="shared" si="343"/>
        <v>FV&lt;$10K</v>
      </c>
      <c r="BQ539" t="s">
        <v>6650</v>
      </c>
      <c r="BR539" s="3" t="str">
        <f t="shared" si="344"/>
        <v>No, &lt; $20K Lien</v>
      </c>
      <c r="BS539" s="3" t="str">
        <f t="shared" si="345"/>
        <v>No, Lien &lt; $20K</v>
      </c>
      <c r="BT539" t="s">
        <v>6650</v>
      </c>
      <c r="BU539" s="3" t="str">
        <f t="shared" si="346"/>
        <v>Yes</v>
      </c>
      <c r="BV539" s="3" t="str">
        <f t="shared" si="347"/>
        <v>No</v>
      </c>
      <c r="BW539" s="3">
        <f t="shared" si="348"/>
        <v>3</v>
      </c>
      <c r="BX539" s="3" t="str">
        <f t="shared" si="349"/>
        <v>No</v>
      </c>
      <c r="BY539" s="3">
        <f t="shared" si="350"/>
        <v>625</v>
      </c>
      <c r="BZ539">
        <v>1</v>
      </c>
      <c r="CA539" s="3">
        <f t="shared" si="351"/>
        <v>625</v>
      </c>
      <c r="CC539" s="3">
        <f t="shared" si="352"/>
        <v>0</v>
      </c>
      <c r="CD539" s="3">
        <f t="shared" si="353"/>
        <v>0</v>
      </c>
      <c r="CE539" s="3" t="str">
        <f t="shared" si="354"/>
        <v/>
      </c>
      <c r="CF539" s="3" t="e">
        <f>HLOOKUP(CE539,'Valuation Data'!$D$2:$K$5,4,FALSE)</f>
        <v>#N/A</v>
      </c>
      <c r="CG539" s="3">
        <f t="shared" si="355"/>
        <v>625</v>
      </c>
      <c r="CH539" s="3" t="str">
        <f t="shared" si="356"/>
        <v>No</v>
      </c>
      <c r="CI539" s="3" t="str">
        <f>VLOOKUP(R539,'Use Codes &amp; County Type'!A:D,4,FALSE)</f>
        <v>V</v>
      </c>
      <c r="CJ539" s="3" t="str">
        <f t="shared" si="357"/>
        <v>Yes</v>
      </c>
      <c r="CK539" s="3" t="str">
        <f t="shared" si="358"/>
        <v>No</v>
      </c>
      <c r="CL539" s="3">
        <f t="shared" si="359"/>
        <v>0</v>
      </c>
      <c r="CM539" s="3">
        <f t="shared" si="360"/>
        <v>0</v>
      </c>
      <c r="CN539" s="3">
        <f t="shared" si="361"/>
        <v>290.08</v>
      </c>
      <c r="CO539" s="3">
        <f t="shared" si="362"/>
        <v>-290.08</v>
      </c>
      <c r="CP539" s="3">
        <f t="shared" si="363"/>
        <v>0.46412799999999999</v>
      </c>
      <c r="CR539" s="3" t="str">
        <f t="shared" si="364"/>
        <v>No</v>
      </c>
      <c r="CV539" s="3" t="str">
        <f t="shared" si="365"/>
        <v>Lien&lt;$150</v>
      </c>
      <c r="CW539" s="3">
        <f t="shared" si="366"/>
        <v>538</v>
      </c>
      <c r="CX539" s="3">
        <f t="shared" si="367"/>
        <v>41.44</v>
      </c>
      <c r="CY539" s="3" t="str">
        <f t="shared" si="368"/>
        <v>Ok</v>
      </c>
      <c r="CZ539">
        <v>0</v>
      </c>
      <c r="DA539">
        <v>0</v>
      </c>
    </row>
    <row r="540" spans="1:105" x14ac:dyDescent="0.25">
      <c r="A540">
        <v>539</v>
      </c>
      <c r="B540" t="s">
        <v>3</v>
      </c>
      <c r="C540" t="s">
        <v>648</v>
      </c>
      <c r="D540">
        <v>41.44</v>
      </c>
      <c r="E540">
        <v>2017</v>
      </c>
      <c r="F540">
        <v>41.44</v>
      </c>
      <c r="G540">
        <v>41.44</v>
      </c>
      <c r="H540" s="3">
        <f t="shared" si="328"/>
        <v>0</v>
      </c>
      <c r="J540" t="s">
        <v>2730</v>
      </c>
      <c r="K540" t="s">
        <v>2738</v>
      </c>
      <c r="L540">
        <v>32046</v>
      </c>
      <c r="M540" t="s">
        <v>3131</v>
      </c>
      <c r="N540" t="s">
        <v>4753</v>
      </c>
      <c r="O540">
        <v>-81.936686462746295</v>
      </c>
      <c r="P540">
        <v>30.694670822200901</v>
      </c>
      <c r="Q540" t="s">
        <v>5163</v>
      </c>
      <c r="R540">
        <v>0</v>
      </c>
      <c r="S540" t="s">
        <v>6538</v>
      </c>
      <c r="T540">
        <v>8001</v>
      </c>
      <c r="U540" t="s">
        <v>6581</v>
      </c>
      <c r="V540">
        <v>2017</v>
      </c>
      <c r="W540">
        <v>625</v>
      </c>
      <c r="X540">
        <v>2017</v>
      </c>
      <c r="Y540">
        <v>625</v>
      </c>
      <c r="Z540">
        <v>8.73</v>
      </c>
      <c r="AA540" s="3">
        <f t="shared" si="329"/>
        <v>0.21066602316602318</v>
      </c>
      <c r="AB540" t="s">
        <v>6617</v>
      </c>
      <c r="AC540" t="s">
        <v>6617</v>
      </c>
      <c r="AD540" t="s">
        <v>6617</v>
      </c>
      <c r="AE540" t="s">
        <v>6616</v>
      </c>
      <c r="AF540" t="s">
        <v>6616</v>
      </c>
      <c r="AG540" t="s">
        <v>6616</v>
      </c>
      <c r="AH540" t="s">
        <v>6616</v>
      </c>
      <c r="AI540" t="s">
        <v>6619</v>
      </c>
      <c r="AJ540" t="s">
        <v>6619</v>
      </c>
      <c r="AK540" t="s">
        <v>6619</v>
      </c>
      <c r="AL540" t="s">
        <v>6619</v>
      </c>
      <c r="AM540" t="s">
        <v>6618</v>
      </c>
      <c r="AN540" t="s">
        <v>6618</v>
      </c>
      <c r="AO540" t="s">
        <v>6618</v>
      </c>
      <c r="AP540" s="3" t="str">
        <f t="shared" si="330"/>
        <v>Yes</v>
      </c>
      <c r="AQ540" s="3" t="str">
        <f t="shared" si="331"/>
        <v>Yes</v>
      </c>
      <c r="AR540" s="3" t="str">
        <f t="shared" si="332"/>
        <v>Yes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 t="s">
        <v>6634</v>
      </c>
      <c r="AZ540" t="s">
        <v>6638</v>
      </c>
      <c r="BA540">
        <v>7</v>
      </c>
      <c r="BB540" t="s">
        <v>6616</v>
      </c>
      <c r="BC540" t="s">
        <v>6616</v>
      </c>
      <c r="BD540" s="4" t="str">
        <f t="shared" si="333"/>
        <v>No</v>
      </c>
      <c r="BE540" t="s">
        <v>6640</v>
      </c>
      <c r="BF540" s="3" t="str">
        <f t="shared" si="334"/>
        <v>No</v>
      </c>
      <c r="BG540" t="s">
        <v>6645</v>
      </c>
      <c r="BH540" s="3" t="str">
        <f t="shared" si="335"/>
        <v>11TH AV</v>
      </c>
      <c r="BI540" s="3" t="str">
        <f t="shared" si="336"/>
        <v>Hilliard</v>
      </c>
      <c r="BJ540" s="3" t="str">
        <f t="shared" si="337"/>
        <v>Florida</v>
      </c>
      <c r="BK540" s="3">
        <f t="shared" si="338"/>
        <v>32046</v>
      </c>
      <c r="BL540" s="3" t="str">
        <f t="shared" si="339"/>
        <v>11TH AV HILLIARD FL 32046</v>
      </c>
      <c r="BM540" s="3" t="str">
        <f t="shared" si="340"/>
        <v/>
      </c>
      <c r="BN540" s="3" t="str">
        <f t="shared" si="341"/>
        <v>Lien&lt;$150</v>
      </c>
      <c r="BO540" s="3" t="str">
        <f t="shared" si="342"/>
        <v>No</v>
      </c>
      <c r="BP540" s="3" t="str">
        <f t="shared" si="343"/>
        <v>FV&lt;$10K</v>
      </c>
      <c r="BQ540" t="s">
        <v>6650</v>
      </c>
      <c r="BR540" s="3" t="str">
        <f t="shared" si="344"/>
        <v>No, &lt; $20K Lien</v>
      </c>
      <c r="BS540" s="3" t="str">
        <f t="shared" si="345"/>
        <v>No, Lien &lt; $20K</v>
      </c>
      <c r="BT540" t="s">
        <v>6650</v>
      </c>
      <c r="BU540" s="3" t="str">
        <f t="shared" si="346"/>
        <v>Yes</v>
      </c>
      <c r="BV540" s="3" t="str">
        <f t="shared" si="347"/>
        <v>No</v>
      </c>
      <c r="BW540" s="3">
        <f t="shared" si="348"/>
        <v>7</v>
      </c>
      <c r="BX540" s="3" t="str">
        <f t="shared" si="349"/>
        <v>No</v>
      </c>
      <c r="BY540" s="3">
        <f t="shared" si="350"/>
        <v>625</v>
      </c>
      <c r="BZ540">
        <v>1</v>
      </c>
      <c r="CA540" s="3">
        <f t="shared" si="351"/>
        <v>625</v>
      </c>
      <c r="CC540" s="3">
        <f t="shared" si="352"/>
        <v>0</v>
      </c>
      <c r="CD540" s="3">
        <f t="shared" si="353"/>
        <v>0</v>
      </c>
      <c r="CE540" s="3" t="str">
        <f t="shared" si="354"/>
        <v/>
      </c>
      <c r="CF540" s="3" t="e">
        <f>HLOOKUP(CE540,'Valuation Data'!$D$2:$K$5,4,FALSE)</f>
        <v>#N/A</v>
      </c>
      <c r="CG540" s="3">
        <f t="shared" si="355"/>
        <v>625</v>
      </c>
      <c r="CH540" s="3" t="str">
        <f t="shared" si="356"/>
        <v>No</v>
      </c>
      <c r="CI540" s="3" t="str">
        <f>VLOOKUP(R540,'Use Codes &amp; County Type'!A:D,4,FALSE)</f>
        <v>V</v>
      </c>
      <c r="CJ540" s="3" t="str">
        <f t="shared" si="357"/>
        <v>Yes</v>
      </c>
      <c r="CK540" s="3" t="str">
        <f t="shared" si="358"/>
        <v>No</v>
      </c>
      <c r="CL540" s="3">
        <f t="shared" si="359"/>
        <v>0</v>
      </c>
      <c r="CM540" s="3">
        <f t="shared" si="360"/>
        <v>0</v>
      </c>
      <c r="CN540" s="3">
        <f t="shared" si="361"/>
        <v>455.84</v>
      </c>
      <c r="CO540" s="3">
        <f t="shared" si="362"/>
        <v>-455.84</v>
      </c>
      <c r="CP540" s="3">
        <f t="shared" si="363"/>
        <v>0.72934399999999999</v>
      </c>
      <c r="CR540" s="3" t="str">
        <f t="shared" si="364"/>
        <v>No</v>
      </c>
      <c r="CV540" s="3" t="str">
        <f t="shared" si="365"/>
        <v>Lien&lt;$150</v>
      </c>
      <c r="CW540" s="3">
        <f t="shared" si="366"/>
        <v>539</v>
      </c>
      <c r="CX540" s="3">
        <f t="shared" si="367"/>
        <v>41.44</v>
      </c>
      <c r="CY540" s="3" t="str">
        <f t="shared" si="368"/>
        <v>Ok</v>
      </c>
      <c r="CZ540">
        <v>0</v>
      </c>
      <c r="DA540">
        <v>0</v>
      </c>
    </row>
    <row r="541" spans="1:105" x14ac:dyDescent="0.25">
      <c r="A541">
        <v>540</v>
      </c>
      <c r="B541" t="s">
        <v>3</v>
      </c>
      <c r="C541" t="s">
        <v>649</v>
      </c>
      <c r="D541">
        <v>50.88</v>
      </c>
      <c r="E541">
        <v>2017</v>
      </c>
      <c r="F541">
        <v>50.88</v>
      </c>
      <c r="G541">
        <v>50.88</v>
      </c>
      <c r="H541" s="3">
        <f t="shared" si="328"/>
        <v>0</v>
      </c>
      <c r="J541" t="s">
        <v>2730</v>
      </c>
      <c r="K541" t="s">
        <v>2738</v>
      </c>
      <c r="L541">
        <v>32046</v>
      </c>
      <c r="M541" t="s">
        <v>3132</v>
      </c>
      <c r="N541" t="s">
        <v>4753</v>
      </c>
      <c r="O541">
        <v>-81.934573684994604</v>
      </c>
      <c r="P541">
        <v>30.6943314856093</v>
      </c>
      <c r="Q541" t="s">
        <v>5164</v>
      </c>
      <c r="R541">
        <v>0</v>
      </c>
      <c r="S541" t="s">
        <v>6538</v>
      </c>
      <c r="T541">
        <v>8001</v>
      </c>
      <c r="U541" t="s">
        <v>6581</v>
      </c>
      <c r="V541">
        <v>2017</v>
      </c>
      <c r="W541">
        <v>1250</v>
      </c>
      <c r="X541">
        <v>2017</v>
      </c>
      <c r="Y541">
        <v>1250</v>
      </c>
      <c r="Z541">
        <v>17.46</v>
      </c>
      <c r="AA541" s="3">
        <f t="shared" si="329"/>
        <v>0.34316037735849059</v>
      </c>
      <c r="AB541" t="s">
        <v>6617</v>
      </c>
      <c r="AC541" t="s">
        <v>6617</v>
      </c>
      <c r="AD541" t="s">
        <v>6617</v>
      </c>
      <c r="AE541" t="s">
        <v>6617</v>
      </c>
      <c r="AF541" t="s">
        <v>6616</v>
      </c>
      <c r="AG541" t="s">
        <v>6616</v>
      </c>
      <c r="AH541" t="s">
        <v>6616</v>
      </c>
      <c r="AI541" t="s">
        <v>6619</v>
      </c>
      <c r="AJ541" t="s">
        <v>6619</v>
      </c>
      <c r="AK541" t="s">
        <v>6619</v>
      </c>
      <c r="AL541" t="s">
        <v>6619</v>
      </c>
      <c r="AM541" t="s">
        <v>6618</v>
      </c>
      <c r="AN541" t="s">
        <v>6618</v>
      </c>
      <c r="AO541" t="s">
        <v>6618</v>
      </c>
      <c r="AP541" s="3" t="str">
        <f t="shared" si="330"/>
        <v>Yes</v>
      </c>
      <c r="AQ541" s="3" t="str">
        <f t="shared" si="331"/>
        <v>Yes</v>
      </c>
      <c r="AR541" s="3" t="str">
        <f t="shared" si="332"/>
        <v>Yes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 t="s">
        <v>6634</v>
      </c>
      <c r="AZ541" t="s">
        <v>6638</v>
      </c>
      <c r="BA541">
        <v>7</v>
      </c>
      <c r="BB541" t="s">
        <v>6616</v>
      </c>
      <c r="BC541" t="s">
        <v>6616</v>
      </c>
      <c r="BD541" s="4" t="str">
        <f t="shared" si="333"/>
        <v>No</v>
      </c>
      <c r="BE541" t="s">
        <v>6640</v>
      </c>
      <c r="BF541" s="3" t="str">
        <f t="shared" si="334"/>
        <v>No</v>
      </c>
      <c r="BG541" t="s">
        <v>6645</v>
      </c>
      <c r="BH541" s="3" t="str">
        <f t="shared" si="335"/>
        <v>W TENTH AV</v>
      </c>
      <c r="BI541" s="3" t="str">
        <f t="shared" si="336"/>
        <v>Hilliard</v>
      </c>
      <c r="BJ541" s="3" t="str">
        <f t="shared" si="337"/>
        <v>Florida</v>
      </c>
      <c r="BK541" s="3">
        <f t="shared" si="338"/>
        <v>32046</v>
      </c>
      <c r="BL541" s="3" t="str">
        <f t="shared" si="339"/>
        <v>W TENTH AV HILLIARD FL 32046</v>
      </c>
      <c r="BM541" s="3" t="str">
        <f t="shared" si="340"/>
        <v/>
      </c>
      <c r="BN541" s="3" t="str">
        <f t="shared" si="341"/>
        <v>Lien&lt;$150</v>
      </c>
      <c r="BO541" s="3" t="str">
        <f t="shared" si="342"/>
        <v>No</v>
      </c>
      <c r="BP541" s="3" t="str">
        <f t="shared" si="343"/>
        <v>FV&lt;$10K</v>
      </c>
      <c r="BQ541" t="s">
        <v>6650</v>
      </c>
      <c r="BR541" s="3" t="str">
        <f t="shared" si="344"/>
        <v>No, &lt; $20K Lien</v>
      </c>
      <c r="BS541" s="3" t="str">
        <f t="shared" si="345"/>
        <v>No, Lien &lt; $20K</v>
      </c>
      <c r="BT541" t="s">
        <v>6650</v>
      </c>
      <c r="BU541" s="3" t="str">
        <f t="shared" si="346"/>
        <v>Yes</v>
      </c>
      <c r="BV541" s="3" t="str">
        <f t="shared" si="347"/>
        <v>No</v>
      </c>
      <c r="BW541" s="3">
        <f t="shared" si="348"/>
        <v>7</v>
      </c>
      <c r="BX541" s="3" t="str">
        <f t="shared" si="349"/>
        <v>No</v>
      </c>
      <c r="BY541" s="3">
        <f t="shared" si="350"/>
        <v>1250</v>
      </c>
      <c r="BZ541">
        <v>1</v>
      </c>
      <c r="CA541" s="3">
        <f t="shared" si="351"/>
        <v>1250</v>
      </c>
      <c r="CC541" s="3">
        <f t="shared" si="352"/>
        <v>0</v>
      </c>
      <c r="CD541" s="3">
        <f t="shared" si="353"/>
        <v>0</v>
      </c>
      <c r="CE541" s="3" t="str">
        <f t="shared" si="354"/>
        <v/>
      </c>
      <c r="CF541" s="3" t="e">
        <f>HLOOKUP(CE541,'Valuation Data'!$D$2:$K$5,4,FALSE)</f>
        <v>#N/A</v>
      </c>
      <c r="CG541" s="3">
        <f t="shared" si="355"/>
        <v>1250</v>
      </c>
      <c r="CH541" s="3" t="str">
        <f t="shared" si="356"/>
        <v>No</v>
      </c>
      <c r="CI541" s="3" t="str">
        <f>VLOOKUP(R541,'Use Codes &amp; County Type'!A:D,4,FALSE)</f>
        <v>V</v>
      </c>
      <c r="CJ541" s="3" t="str">
        <f t="shared" si="357"/>
        <v>Yes</v>
      </c>
      <c r="CK541" s="3" t="str">
        <f t="shared" si="358"/>
        <v>No</v>
      </c>
      <c r="CL541" s="3">
        <f t="shared" si="359"/>
        <v>0</v>
      </c>
      <c r="CM541" s="3">
        <f t="shared" si="360"/>
        <v>0</v>
      </c>
      <c r="CN541" s="3">
        <f t="shared" si="361"/>
        <v>559.68000000000006</v>
      </c>
      <c r="CO541" s="3">
        <f t="shared" si="362"/>
        <v>-559.68000000000006</v>
      </c>
      <c r="CP541" s="3">
        <f t="shared" si="363"/>
        <v>0.44774400000000003</v>
      </c>
      <c r="CR541" s="3" t="str">
        <f t="shared" si="364"/>
        <v>No</v>
      </c>
      <c r="CV541" s="3" t="str">
        <f t="shared" si="365"/>
        <v>Lien&lt;$150</v>
      </c>
      <c r="CW541" s="3">
        <f t="shared" si="366"/>
        <v>540</v>
      </c>
      <c r="CX541" s="3">
        <f t="shared" si="367"/>
        <v>50.88</v>
      </c>
      <c r="CY541" s="3" t="str">
        <f t="shared" si="368"/>
        <v>Ok</v>
      </c>
      <c r="CZ541">
        <v>0</v>
      </c>
      <c r="DA541">
        <v>0</v>
      </c>
    </row>
    <row r="542" spans="1:105" x14ac:dyDescent="0.25">
      <c r="A542">
        <v>541</v>
      </c>
      <c r="B542" t="s">
        <v>3</v>
      </c>
      <c r="C542" t="s">
        <v>650</v>
      </c>
      <c r="D542">
        <v>50.88</v>
      </c>
      <c r="E542">
        <v>2017</v>
      </c>
      <c r="F542">
        <v>50.88</v>
      </c>
      <c r="G542">
        <v>50.88</v>
      </c>
      <c r="H542" s="3">
        <f t="shared" si="328"/>
        <v>0</v>
      </c>
      <c r="J542" t="s">
        <v>2730</v>
      </c>
      <c r="K542" t="s">
        <v>2738</v>
      </c>
      <c r="L542">
        <v>32046</v>
      </c>
      <c r="M542" t="s">
        <v>3132</v>
      </c>
      <c r="N542" t="s">
        <v>4753</v>
      </c>
      <c r="O542">
        <v>-81.933937943114998</v>
      </c>
      <c r="P542">
        <v>30.6943535653851</v>
      </c>
      <c r="Q542" t="s">
        <v>5165</v>
      </c>
      <c r="R542">
        <v>0</v>
      </c>
      <c r="S542" t="s">
        <v>6538</v>
      </c>
      <c r="T542">
        <v>8001</v>
      </c>
      <c r="U542" t="s">
        <v>6581</v>
      </c>
      <c r="V542">
        <v>2017</v>
      </c>
      <c r="W542">
        <v>1250</v>
      </c>
      <c r="X542">
        <v>2017</v>
      </c>
      <c r="Y542">
        <v>1250</v>
      </c>
      <c r="Z542">
        <v>17.46</v>
      </c>
      <c r="AA542" s="3">
        <f t="shared" si="329"/>
        <v>0.34316037735849059</v>
      </c>
      <c r="AD542" t="s">
        <v>6616</v>
      </c>
      <c r="AF542" t="s">
        <v>6616</v>
      </c>
      <c r="AI542" t="s">
        <v>6619</v>
      </c>
      <c r="AJ542" t="s">
        <v>6618</v>
      </c>
      <c r="AK542" t="s">
        <v>6618</v>
      </c>
      <c r="AL542">
        <v>0</v>
      </c>
      <c r="AM542">
        <v>0</v>
      </c>
      <c r="AN542">
        <v>0</v>
      </c>
      <c r="AO542">
        <v>0</v>
      </c>
      <c r="AP542" s="3" t="str">
        <f t="shared" si="330"/>
        <v>No</v>
      </c>
      <c r="AQ542" s="3" t="str">
        <f t="shared" si="331"/>
        <v>Yes</v>
      </c>
      <c r="AR542" s="3" t="str">
        <f t="shared" si="332"/>
        <v>No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 t="s">
        <v>6634</v>
      </c>
      <c r="AZ542">
        <v>0</v>
      </c>
      <c r="BA542">
        <v>0</v>
      </c>
      <c r="BB542" t="s">
        <v>6616</v>
      </c>
      <c r="BC542" t="s">
        <v>6616</v>
      </c>
      <c r="BD542" s="4" t="str">
        <f t="shared" si="333"/>
        <v>No</v>
      </c>
      <c r="BE542" t="s">
        <v>6640</v>
      </c>
      <c r="BF542" s="3" t="str">
        <f t="shared" si="334"/>
        <v>No</v>
      </c>
      <c r="BG542" t="s">
        <v>6645</v>
      </c>
      <c r="BH542" s="3" t="str">
        <f t="shared" si="335"/>
        <v>W TENTH AV</v>
      </c>
      <c r="BI542" s="3" t="str">
        <f t="shared" si="336"/>
        <v>Hilliard</v>
      </c>
      <c r="BJ542" s="3" t="str">
        <f t="shared" si="337"/>
        <v>Florida</v>
      </c>
      <c r="BK542" s="3">
        <f t="shared" si="338"/>
        <v>32046</v>
      </c>
      <c r="BL542" s="3" t="str">
        <f t="shared" si="339"/>
        <v>W TENTH AV HILLIARD FL 32046</v>
      </c>
      <c r="BM542" s="3" t="str">
        <f t="shared" si="340"/>
        <v/>
      </c>
      <c r="BN542" s="3" t="str">
        <f t="shared" si="341"/>
        <v>Lien&lt;$150</v>
      </c>
      <c r="BO542" s="3" t="str">
        <f t="shared" si="342"/>
        <v>No</v>
      </c>
      <c r="BP542" s="3" t="str">
        <f t="shared" si="343"/>
        <v>FV&lt;$10K</v>
      </c>
      <c r="BQ542" t="s">
        <v>6650</v>
      </c>
      <c r="BR542" s="3" t="str">
        <f t="shared" si="344"/>
        <v>No, &lt; $20K Lien</v>
      </c>
      <c r="BS542" s="3" t="str">
        <f t="shared" si="345"/>
        <v>No, Lien &lt; $20K</v>
      </c>
      <c r="BT542" t="s">
        <v>6650</v>
      </c>
      <c r="BU542" s="3" t="str">
        <f t="shared" si="346"/>
        <v>No</v>
      </c>
      <c r="BV542" s="3" t="str">
        <f t="shared" si="347"/>
        <v>No</v>
      </c>
      <c r="BW542" s="3">
        <f t="shared" si="348"/>
        <v>0</v>
      </c>
      <c r="BX542" s="3" t="str">
        <f t="shared" si="349"/>
        <v>No</v>
      </c>
      <c r="BY542" s="3">
        <f t="shared" si="350"/>
        <v>1250</v>
      </c>
      <c r="BZ542">
        <v>1</v>
      </c>
      <c r="CA542" s="3">
        <f t="shared" si="351"/>
        <v>1250</v>
      </c>
      <c r="CC542" s="3">
        <f t="shared" si="352"/>
        <v>0</v>
      </c>
      <c r="CD542" s="3">
        <f t="shared" si="353"/>
        <v>0</v>
      </c>
      <c r="CE542" s="3" t="str">
        <f t="shared" si="354"/>
        <v/>
      </c>
      <c r="CF542" s="3" t="e">
        <f>HLOOKUP(CE542,'Valuation Data'!$D$2:$K$5,4,FALSE)</f>
        <v>#N/A</v>
      </c>
      <c r="CG542" s="3">
        <f t="shared" si="355"/>
        <v>1250</v>
      </c>
      <c r="CH542" s="3" t="str">
        <f t="shared" si="356"/>
        <v>No</v>
      </c>
      <c r="CI542" s="3" t="str">
        <f>VLOOKUP(R542,'Use Codes &amp; County Type'!A:D,4,FALSE)</f>
        <v>V</v>
      </c>
      <c r="CJ542" s="3" t="str">
        <f t="shared" si="357"/>
        <v>Yes</v>
      </c>
      <c r="CK542" s="3" t="str">
        <f t="shared" si="358"/>
        <v>No</v>
      </c>
      <c r="CL542" s="3">
        <f t="shared" si="359"/>
        <v>0</v>
      </c>
      <c r="CM542" s="3">
        <f t="shared" si="360"/>
        <v>0</v>
      </c>
      <c r="CN542" s="3">
        <f t="shared" si="361"/>
        <v>203.52</v>
      </c>
      <c r="CO542" s="3">
        <f t="shared" si="362"/>
        <v>-203.52</v>
      </c>
      <c r="CP542" s="3">
        <f t="shared" si="363"/>
        <v>0.16281600000000002</v>
      </c>
      <c r="CR542" s="3" t="str">
        <f t="shared" si="364"/>
        <v>No</v>
      </c>
      <c r="CV542" s="3" t="str">
        <f t="shared" si="365"/>
        <v>Lien&lt;$150</v>
      </c>
      <c r="CW542" s="3">
        <f t="shared" si="366"/>
        <v>541</v>
      </c>
      <c r="CX542" s="3">
        <f t="shared" si="367"/>
        <v>50.88</v>
      </c>
      <c r="CY542" s="3" t="str">
        <f t="shared" si="368"/>
        <v>Ok</v>
      </c>
      <c r="CZ542">
        <v>0</v>
      </c>
      <c r="DA542">
        <v>0</v>
      </c>
    </row>
    <row r="543" spans="1:105" x14ac:dyDescent="0.25">
      <c r="A543">
        <v>542</v>
      </c>
      <c r="B543" t="s">
        <v>3</v>
      </c>
      <c r="C543" t="s">
        <v>651</v>
      </c>
      <c r="D543">
        <v>914.27</v>
      </c>
      <c r="E543">
        <v>2017</v>
      </c>
      <c r="F543">
        <v>914.27</v>
      </c>
      <c r="G543">
        <v>914.27</v>
      </c>
      <c r="H543" s="3">
        <f t="shared" si="328"/>
        <v>0</v>
      </c>
      <c r="I543">
        <v>27426</v>
      </c>
      <c r="J543" t="s">
        <v>2730</v>
      </c>
      <c r="K543" t="s">
        <v>2738</v>
      </c>
      <c r="L543">
        <v>32046</v>
      </c>
      <c r="M543" t="s">
        <v>3133</v>
      </c>
      <c r="N543" t="s">
        <v>4753</v>
      </c>
      <c r="O543">
        <v>-81.931967145268104</v>
      </c>
      <c r="P543">
        <v>30.694421965703899</v>
      </c>
      <c r="Q543" t="s">
        <v>5166</v>
      </c>
      <c r="R543">
        <v>2</v>
      </c>
      <c r="S543" t="s">
        <v>6535</v>
      </c>
      <c r="T543">
        <v>1006</v>
      </c>
      <c r="U543" t="s">
        <v>6578</v>
      </c>
      <c r="V543">
        <v>2017</v>
      </c>
      <c r="W543">
        <v>58415</v>
      </c>
      <c r="X543">
        <v>2017</v>
      </c>
      <c r="Y543">
        <v>58415</v>
      </c>
      <c r="Z543">
        <v>815.79</v>
      </c>
      <c r="AA543" s="3">
        <f t="shared" si="329"/>
        <v>0.89228564865958626</v>
      </c>
      <c r="AB543" t="s">
        <v>6616</v>
      </c>
      <c r="AC543" t="s">
        <v>6616</v>
      </c>
      <c r="AD543" t="s">
        <v>6616</v>
      </c>
      <c r="AE543" t="s">
        <v>6616</v>
      </c>
      <c r="AF543" t="s">
        <v>6616</v>
      </c>
      <c r="AH543" t="s">
        <v>6616</v>
      </c>
      <c r="AI543" t="s">
        <v>6618</v>
      </c>
      <c r="AJ543" t="s">
        <v>6618</v>
      </c>
      <c r="AK543" t="s">
        <v>6618</v>
      </c>
      <c r="AL543" t="s">
        <v>6618</v>
      </c>
      <c r="AM543" t="s">
        <v>6618</v>
      </c>
      <c r="AN543" t="s">
        <v>6618</v>
      </c>
      <c r="AO543" t="s">
        <v>6618</v>
      </c>
      <c r="AP543" s="3" t="str">
        <f t="shared" si="330"/>
        <v>No</v>
      </c>
      <c r="AQ543" s="3" t="str">
        <f t="shared" si="331"/>
        <v>No</v>
      </c>
      <c r="AR543" s="3" t="str">
        <f t="shared" si="332"/>
        <v>No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 t="s">
        <v>6634</v>
      </c>
      <c r="AZ543" t="s">
        <v>6638</v>
      </c>
      <c r="BA543">
        <v>0</v>
      </c>
      <c r="BB543" t="s">
        <v>6616</v>
      </c>
      <c r="BC543" t="s">
        <v>6616</v>
      </c>
      <c r="BD543" s="4" t="str">
        <f t="shared" si="333"/>
        <v>No</v>
      </c>
      <c r="BE543" t="s">
        <v>6640</v>
      </c>
      <c r="BF543" s="3" t="str">
        <f t="shared" si="334"/>
        <v>No</v>
      </c>
      <c r="BG543" t="s">
        <v>6645</v>
      </c>
      <c r="BH543" s="3" t="str">
        <f t="shared" si="335"/>
        <v>27426 W 10TH AV</v>
      </c>
      <c r="BI543" s="3" t="str">
        <f t="shared" si="336"/>
        <v>Hilliard</v>
      </c>
      <c r="BJ543" s="3" t="str">
        <f t="shared" si="337"/>
        <v>Florida</v>
      </c>
      <c r="BK543" s="3">
        <f t="shared" si="338"/>
        <v>32046</v>
      </c>
      <c r="BL543" s="3" t="str">
        <f t="shared" si="339"/>
        <v>27426 W 10TH AV HILLIARD FL 32046</v>
      </c>
      <c r="BM543" s="3" t="str">
        <f t="shared" si="340"/>
        <v/>
      </c>
      <c r="BN543" s="3" t="str">
        <f t="shared" si="341"/>
        <v>Pass</v>
      </c>
      <c r="BO543" s="3" t="str">
        <f t="shared" si="342"/>
        <v>No</v>
      </c>
      <c r="BP543" s="3" t="str">
        <f t="shared" si="343"/>
        <v>FV&lt;$10K</v>
      </c>
      <c r="BQ543" t="s">
        <v>6650</v>
      </c>
      <c r="BR543" s="3" t="str">
        <f t="shared" si="344"/>
        <v>No, &lt; $20K Lien</v>
      </c>
      <c r="BS543" s="3" t="str">
        <f t="shared" si="345"/>
        <v>No, Lien &lt; $20K</v>
      </c>
      <c r="BT543" t="s">
        <v>6650</v>
      </c>
      <c r="BU543" s="3" t="str">
        <f t="shared" si="346"/>
        <v>No</v>
      </c>
      <c r="BV543" s="3" t="str">
        <f t="shared" si="347"/>
        <v>No</v>
      </c>
      <c r="BW543" s="3">
        <f t="shared" si="348"/>
        <v>0</v>
      </c>
      <c r="BX543" s="3" t="str">
        <f t="shared" si="349"/>
        <v>No</v>
      </c>
      <c r="BY543" s="3">
        <f t="shared" si="350"/>
        <v>58415</v>
      </c>
      <c r="BZ543">
        <v>1</v>
      </c>
      <c r="CA543" s="3">
        <f t="shared" si="351"/>
        <v>58415</v>
      </c>
      <c r="CC543" s="3">
        <f t="shared" si="352"/>
        <v>0</v>
      </c>
      <c r="CD543" s="3">
        <f t="shared" si="353"/>
        <v>0</v>
      </c>
      <c r="CE543" s="3" t="str">
        <f t="shared" si="354"/>
        <v/>
      </c>
      <c r="CF543" s="3" t="e">
        <f>HLOOKUP(CE543,'Valuation Data'!$D$2:$K$5,4,FALSE)</f>
        <v>#N/A</v>
      </c>
      <c r="CG543" s="3">
        <f t="shared" si="355"/>
        <v>58415</v>
      </c>
      <c r="CH543" s="3" t="str">
        <f t="shared" si="356"/>
        <v>No</v>
      </c>
      <c r="CI543" s="3" t="str">
        <f>VLOOKUP(R543,'Use Codes &amp; County Type'!A:D,4,FALSE)</f>
        <v>R</v>
      </c>
      <c r="CJ543" s="3" t="str">
        <f t="shared" si="357"/>
        <v>No</v>
      </c>
      <c r="CK543" s="3" t="str">
        <f t="shared" si="358"/>
        <v>No</v>
      </c>
      <c r="CL543" s="3">
        <f t="shared" si="359"/>
        <v>0.35</v>
      </c>
      <c r="CM543" s="3">
        <f t="shared" si="360"/>
        <v>20445.25</v>
      </c>
      <c r="CN543" s="3">
        <f t="shared" si="361"/>
        <v>3657.08</v>
      </c>
      <c r="CO543" s="3">
        <f t="shared" si="362"/>
        <v>16788.169999999998</v>
      </c>
      <c r="CP543" s="3">
        <f t="shared" si="363"/>
        <v>6.2605152786099461E-2</v>
      </c>
      <c r="CR543" s="3" t="str">
        <f t="shared" si="364"/>
        <v>No</v>
      </c>
      <c r="CV543" s="3" t="str">
        <f t="shared" si="365"/>
        <v>*Bid</v>
      </c>
      <c r="CW543" s="3">
        <f t="shared" si="366"/>
        <v>542</v>
      </c>
      <c r="CX543" s="3">
        <f t="shared" si="367"/>
        <v>914.27</v>
      </c>
      <c r="CY543" s="3" t="str">
        <f t="shared" si="368"/>
        <v>Ok</v>
      </c>
      <c r="CZ543">
        <v>0</v>
      </c>
      <c r="DA543">
        <v>0</v>
      </c>
    </row>
    <row r="544" spans="1:105" x14ac:dyDescent="0.25">
      <c r="A544">
        <v>543</v>
      </c>
      <c r="B544" t="s">
        <v>3</v>
      </c>
      <c r="C544" t="s">
        <v>652</v>
      </c>
      <c r="D544">
        <v>41.44</v>
      </c>
      <c r="E544">
        <v>2017</v>
      </c>
      <c r="F544" t="e">
        <f>NA()</f>
        <v>#N/A</v>
      </c>
      <c r="G544" t="e">
        <f>NA()</f>
        <v>#N/A</v>
      </c>
      <c r="H544" s="3" t="e">
        <f t="shared" si="328"/>
        <v>#N/A</v>
      </c>
      <c r="I544" t="e">
        <f>NA()</f>
        <v>#N/A</v>
      </c>
      <c r="J544" t="e">
        <f>NA()</f>
        <v>#N/A</v>
      </c>
      <c r="K544" t="e">
        <f>NA()</f>
        <v>#N/A</v>
      </c>
      <c r="L544" t="e">
        <f>NA()</f>
        <v>#N/A</v>
      </c>
      <c r="M544" t="e">
        <f>NA()</f>
        <v>#N/A</v>
      </c>
      <c r="N544" t="e">
        <f>NA()</f>
        <v>#N/A</v>
      </c>
      <c r="O544" t="e">
        <f>NA()</f>
        <v>#N/A</v>
      </c>
      <c r="P544" t="e">
        <f>NA()</f>
        <v>#N/A</v>
      </c>
      <c r="Q544" t="e">
        <f>NA()</f>
        <v>#N/A</v>
      </c>
      <c r="R544">
        <v>0</v>
      </c>
      <c r="S544" t="s">
        <v>6538</v>
      </c>
      <c r="T544" t="e">
        <f>NA()</f>
        <v>#N/A</v>
      </c>
      <c r="U544" t="e">
        <f>NA()</f>
        <v>#N/A</v>
      </c>
      <c r="V544">
        <v>2017</v>
      </c>
      <c r="W544">
        <v>625</v>
      </c>
      <c r="X544" t="e">
        <f>NA()</f>
        <v>#N/A</v>
      </c>
      <c r="Y544" t="e">
        <f>NA()</f>
        <v>#N/A</v>
      </c>
      <c r="Z544" t="e">
        <f>NA()</f>
        <v>#N/A</v>
      </c>
      <c r="AA544" s="3">
        <f t="shared" si="329"/>
        <v>0</v>
      </c>
      <c r="AC544" t="s">
        <v>6616</v>
      </c>
      <c r="AD544" t="s">
        <v>6616</v>
      </c>
      <c r="AI544" t="e">
        <f>NA()</f>
        <v>#N/A</v>
      </c>
      <c r="AJ544" t="e">
        <f>NA()</f>
        <v>#N/A</v>
      </c>
      <c r="AK544" t="e">
        <f>NA()</f>
        <v>#N/A</v>
      </c>
      <c r="AL544" t="e">
        <f>NA()</f>
        <v>#N/A</v>
      </c>
      <c r="AM544" t="e">
        <f>NA()</f>
        <v>#N/A</v>
      </c>
      <c r="AN544" t="e">
        <f>NA()</f>
        <v>#N/A</v>
      </c>
      <c r="AO544" t="e">
        <f>NA()</f>
        <v>#N/A</v>
      </c>
      <c r="AP544" s="3" t="str">
        <f t="shared" si="330"/>
        <v>No</v>
      </c>
      <c r="AQ544" s="3" t="str">
        <f t="shared" si="331"/>
        <v>No</v>
      </c>
      <c r="AR544" s="3" t="str">
        <f t="shared" si="332"/>
        <v>No</v>
      </c>
      <c r="AS544" t="e">
        <f>NA()</f>
        <v>#N/A</v>
      </c>
      <c r="AT544" t="e">
        <f>NA()</f>
        <v>#N/A</v>
      </c>
      <c r="AU544" t="e">
        <f>NA()</f>
        <v>#N/A</v>
      </c>
      <c r="AV544" t="e">
        <f>NA()</f>
        <v>#N/A</v>
      </c>
      <c r="AW544" t="e">
        <f>NA()</f>
        <v>#N/A</v>
      </c>
      <c r="AX544" t="e">
        <f>NA()</f>
        <v>#N/A</v>
      </c>
      <c r="AY544" t="e">
        <f>NA()</f>
        <v>#N/A</v>
      </c>
      <c r="AZ544" t="e">
        <f>NA()</f>
        <v>#N/A</v>
      </c>
      <c r="BA544">
        <v>0</v>
      </c>
      <c r="BB544" t="s">
        <v>6616</v>
      </c>
      <c r="BC544" t="e">
        <f>NA()</f>
        <v>#N/A</v>
      </c>
      <c r="BD544" s="4" t="str">
        <f t="shared" si="333"/>
        <v>No</v>
      </c>
      <c r="BE544" t="e">
        <f>NA()</f>
        <v>#N/A</v>
      </c>
      <c r="BF544" s="3" t="str">
        <f t="shared" si="334"/>
        <v>No</v>
      </c>
      <c r="BG544" t="e">
        <f>NA()</f>
        <v>#N/A</v>
      </c>
      <c r="BH544" s="3" t="e">
        <f t="shared" si="335"/>
        <v>#N/A</v>
      </c>
      <c r="BI544" s="3" t="e">
        <f t="shared" si="336"/>
        <v>#N/A</v>
      </c>
      <c r="BJ544" s="3" t="e">
        <f t="shared" si="337"/>
        <v>#N/A</v>
      </c>
      <c r="BK544" s="3" t="e">
        <f t="shared" si="338"/>
        <v>#N/A</v>
      </c>
      <c r="BL544" s="3" t="e">
        <f t="shared" si="339"/>
        <v>#N/A</v>
      </c>
      <c r="BM544" s="3" t="e">
        <f t="shared" si="340"/>
        <v>#N/A</v>
      </c>
      <c r="BN544" s="3" t="str">
        <f t="shared" si="341"/>
        <v>Lien&lt;$150</v>
      </c>
      <c r="BO544" s="3" t="e">
        <f t="shared" si="342"/>
        <v>#N/A</v>
      </c>
      <c r="BP544" s="3" t="str">
        <f t="shared" si="343"/>
        <v>FV&lt;$10K</v>
      </c>
      <c r="BQ544" t="s">
        <v>6650</v>
      </c>
      <c r="BR544" s="3" t="str">
        <f t="shared" si="344"/>
        <v>No, &lt; $20K Lien</v>
      </c>
      <c r="BS544" s="3" t="str">
        <f t="shared" si="345"/>
        <v>No, Lien &lt; $20K</v>
      </c>
      <c r="BT544" t="s">
        <v>6650</v>
      </c>
      <c r="BU544" s="3" t="str">
        <f t="shared" si="346"/>
        <v>No</v>
      </c>
      <c r="BV544" s="3" t="str">
        <f t="shared" si="347"/>
        <v>No</v>
      </c>
      <c r="BW544" s="3">
        <f t="shared" si="348"/>
        <v>0</v>
      </c>
      <c r="BX544" s="3" t="str">
        <f t="shared" si="349"/>
        <v>No</v>
      </c>
      <c r="BY544" s="3">
        <f t="shared" si="350"/>
        <v>625</v>
      </c>
      <c r="BZ544">
        <v>1</v>
      </c>
      <c r="CA544" s="3">
        <f t="shared" si="351"/>
        <v>625</v>
      </c>
      <c r="CC544" s="3" t="e">
        <f t="shared" si="352"/>
        <v>#N/A</v>
      </c>
      <c r="CD544" s="3" t="e">
        <f t="shared" si="353"/>
        <v>#N/A</v>
      </c>
      <c r="CE544" s="3" t="str">
        <f t="shared" si="354"/>
        <v/>
      </c>
      <c r="CF544" s="3" t="e">
        <f>HLOOKUP(CE544,'Valuation Data'!$D$2:$K$5,4,FALSE)</f>
        <v>#N/A</v>
      </c>
      <c r="CG544" s="3">
        <f t="shared" si="355"/>
        <v>625</v>
      </c>
      <c r="CH544" s="3" t="str">
        <f t="shared" si="356"/>
        <v>No</v>
      </c>
      <c r="CI544" s="3" t="str">
        <f>VLOOKUP(R544,'Use Codes &amp; County Type'!A:D,4,FALSE)</f>
        <v>V</v>
      </c>
      <c r="CJ544" s="3" t="str">
        <f t="shared" si="357"/>
        <v>Yes</v>
      </c>
      <c r="CK544" s="3" t="str">
        <f t="shared" si="358"/>
        <v>No</v>
      </c>
      <c r="CL544" s="3">
        <f t="shared" si="359"/>
        <v>0</v>
      </c>
      <c r="CM544" s="3">
        <f t="shared" si="360"/>
        <v>0</v>
      </c>
      <c r="CN544" s="3" t="e">
        <f t="shared" si="361"/>
        <v>#N/A</v>
      </c>
      <c r="CO544" s="3" t="e">
        <f t="shared" si="362"/>
        <v>#N/A</v>
      </c>
      <c r="CP544" s="3" t="e">
        <f t="shared" si="363"/>
        <v>#N/A</v>
      </c>
      <c r="CR544" s="3" t="str">
        <f t="shared" si="364"/>
        <v>No</v>
      </c>
      <c r="CV544" s="3" t="str">
        <f t="shared" si="365"/>
        <v>Lien&lt;$150</v>
      </c>
      <c r="CW544" s="3">
        <f t="shared" si="366"/>
        <v>543</v>
      </c>
      <c r="CX544" s="3">
        <f t="shared" si="367"/>
        <v>41.44</v>
      </c>
      <c r="CY544" s="3" t="str">
        <f t="shared" si="368"/>
        <v>Ok</v>
      </c>
      <c r="CZ544" t="e">
        <f>NA()</f>
        <v>#N/A</v>
      </c>
      <c r="DA544" t="e">
        <f>NA()</f>
        <v>#N/A</v>
      </c>
    </row>
    <row r="545" spans="1:105" x14ac:dyDescent="0.25">
      <c r="A545">
        <v>544</v>
      </c>
      <c r="B545" t="s">
        <v>3</v>
      </c>
      <c r="C545" t="s">
        <v>653</v>
      </c>
      <c r="D545">
        <v>408.76</v>
      </c>
      <c r="E545">
        <v>2017</v>
      </c>
      <c r="F545" t="e">
        <f>NA()</f>
        <v>#N/A</v>
      </c>
      <c r="G545" t="e">
        <f>NA()</f>
        <v>#N/A</v>
      </c>
      <c r="H545" s="3" t="e">
        <f t="shared" si="328"/>
        <v>#N/A</v>
      </c>
      <c r="I545" t="e">
        <f>NA()</f>
        <v>#N/A</v>
      </c>
      <c r="J545" t="e">
        <f>NA()</f>
        <v>#N/A</v>
      </c>
      <c r="K545" t="e">
        <f>NA()</f>
        <v>#N/A</v>
      </c>
      <c r="L545" t="e">
        <f>NA()</f>
        <v>#N/A</v>
      </c>
      <c r="M545" t="e">
        <f>NA()</f>
        <v>#N/A</v>
      </c>
      <c r="N545" t="e">
        <f>NA()</f>
        <v>#N/A</v>
      </c>
      <c r="O545" t="e">
        <f>NA()</f>
        <v>#N/A</v>
      </c>
      <c r="P545" t="e">
        <f>NA()</f>
        <v>#N/A</v>
      </c>
      <c r="Q545" t="e">
        <f>NA()</f>
        <v>#N/A</v>
      </c>
      <c r="R545">
        <v>2</v>
      </c>
      <c r="S545" t="s">
        <v>6535</v>
      </c>
      <c r="T545" t="e">
        <f>NA()</f>
        <v>#N/A</v>
      </c>
      <c r="U545" t="e">
        <f>NA()</f>
        <v>#N/A</v>
      </c>
      <c r="V545">
        <v>2017</v>
      </c>
      <c r="W545">
        <v>23301</v>
      </c>
      <c r="X545" t="e">
        <f>NA()</f>
        <v>#N/A</v>
      </c>
      <c r="Y545" t="e">
        <f>NA()</f>
        <v>#N/A</v>
      </c>
      <c r="Z545" t="e">
        <f>NA()</f>
        <v>#N/A</v>
      </c>
      <c r="AA545" s="3">
        <f t="shared" si="329"/>
        <v>0</v>
      </c>
      <c r="AB545" t="s">
        <v>6616</v>
      </c>
      <c r="AC545" t="s">
        <v>6616</v>
      </c>
      <c r="AI545" t="e">
        <f>NA()</f>
        <v>#N/A</v>
      </c>
      <c r="AJ545" t="e">
        <f>NA()</f>
        <v>#N/A</v>
      </c>
      <c r="AK545" t="e">
        <f>NA()</f>
        <v>#N/A</v>
      </c>
      <c r="AL545" t="e">
        <f>NA()</f>
        <v>#N/A</v>
      </c>
      <c r="AM545" t="e">
        <f>NA()</f>
        <v>#N/A</v>
      </c>
      <c r="AN545" t="e">
        <f>NA()</f>
        <v>#N/A</v>
      </c>
      <c r="AO545" t="e">
        <f>NA()</f>
        <v>#N/A</v>
      </c>
      <c r="AP545" s="3" t="str">
        <f t="shared" si="330"/>
        <v>No</v>
      </c>
      <c r="AQ545" s="3" t="str">
        <f t="shared" si="331"/>
        <v>No</v>
      </c>
      <c r="AR545" s="3" t="str">
        <f t="shared" si="332"/>
        <v>No</v>
      </c>
      <c r="AS545" t="e">
        <f>NA()</f>
        <v>#N/A</v>
      </c>
      <c r="AT545" t="e">
        <f>NA()</f>
        <v>#N/A</v>
      </c>
      <c r="AU545" t="e">
        <f>NA()</f>
        <v>#N/A</v>
      </c>
      <c r="AV545" t="e">
        <f>NA()</f>
        <v>#N/A</v>
      </c>
      <c r="AW545" t="e">
        <f>NA()</f>
        <v>#N/A</v>
      </c>
      <c r="AX545" t="e">
        <f>NA()</f>
        <v>#N/A</v>
      </c>
      <c r="AY545" t="e">
        <f>NA()</f>
        <v>#N/A</v>
      </c>
      <c r="AZ545" t="e">
        <f>NA()</f>
        <v>#N/A</v>
      </c>
      <c r="BA545">
        <v>0</v>
      </c>
      <c r="BB545" t="s">
        <v>6616</v>
      </c>
      <c r="BC545" t="e">
        <f>NA()</f>
        <v>#N/A</v>
      </c>
      <c r="BD545" s="4" t="str">
        <f t="shared" si="333"/>
        <v>No</v>
      </c>
      <c r="BE545" t="e">
        <f>NA()</f>
        <v>#N/A</v>
      </c>
      <c r="BF545" s="3" t="str">
        <f t="shared" si="334"/>
        <v>No</v>
      </c>
      <c r="BG545" t="e">
        <f>NA()</f>
        <v>#N/A</v>
      </c>
      <c r="BH545" s="3" t="e">
        <f t="shared" si="335"/>
        <v>#N/A</v>
      </c>
      <c r="BI545" s="3" t="e">
        <f t="shared" si="336"/>
        <v>#N/A</v>
      </c>
      <c r="BJ545" s="3" t="e">
        <f t="shared" si="337"/>
        <v>#N/A</v>
      </c>
      <c r="BK545" s="3" t="e">
        <f t="shared" si="338"/>
        <v>#N/A</v>
      </c>
      <c r="BL545" s="3" t="e">
        <f t="shared" si="339"/>
        <v>#N/A</v>
      </c>
      <c r="BM545" s="3" t="e">
        <f t="shared" si="340"/>
        <v>#N/A</v>
      </c>
      <c r="BN545" s="3" t="str">
        <f t="shared" si="341"/>
        <v>Pass</v>
      </c>
      <c r="BO545" s="3" t="e">
        <f t="shared" si="342"/>
        <v>#N/A</v>
      </c>
      <c r="BP545" s="3" t="str">
        <f t="shared" si="343"/>
        <v>FV&lt;$10K</v>
      </c>
      <c r="BQ545" t="s">
        <v>6650</v>
      </c>
      <c r="BR545" s="3" t="str">
        <f t="shared" si="344"/>
        <v>No, &lt; $20K Lien</v>
      </c>
      <c r="BS545" s="3" t="str">
        <f t="shared" si="345"/>
        <v>No, Lien &lt; $20K</v>
      </c>
      <c r="BT545" t="s">
        <v>6650</v>
      </c>
      <c r="BU545" s="3" t="str">
        <f t="shared" si="346"/>
        <v>No</v>
      </c>
      <c r="BV545" s="3" t="str">
        <f t="shared" si="347"/>
        <v>No</v>
      </c>
      <c r="BW545" s="3">
        <f t="shared" si="348"/>
        <v>0</v>
      </c>
      <c r="BX545" s="3" t="str">
        <f t="shared" si="349"/>
        <v>No</v>
      </c>
      <c r="BY545" s="3">
        <f t="shared" si="350"/>
        <v>23301</v>
      </c>
      <c r="BZ545">
        <v>1</v>
      </c>
      <c r="CA545" s="3">
        <f t="shared" si="351"/>
        <v>23301</v>
      </c>
      <c r="CC545" s="3" t="e">
        <f t="shared" si="352"/>
        <v>#N/A</v>
      </c>
      <c r="CD545" s="3" t="e">
        <f t="shared" si="353"/>
        <v>#N/A</v>
      </c>
      <c r="CE545" s="3" t="str">
        <f t="shared" si="354"/>
        <v/>
      </c>
      <c r="CF545" s="3" t="e">
        <f>HLOOKUP(CE545,'Valuation Data'!$D$2:$K$5,4,FALSE)</f>
        <v>#N/A</v>
      </c>
      <c r="CG545" s="3">
        <f t="shared" si="355"/>
        <v>23301</v>
      </c>
      <c r="CH545" s="3" t="str">
        <f t="shared" si="356"/>
        <v>No</v>
      </c>
      <c r="CI545" s="3" t="str">
        <f>VLOOKUP(R545,'Use Codes &amp; County Type'!A:D,4,FALSE)</f>
        <v>R</v>
      </c>
      <c r="CJ545" s="3" t="str">
        <f t="shared" si="357"/>
        <v>No</v>
      </c>
      <c r="CK545" s="3" t="str">
        <f t="shared" si="358"/>
        <v>No</v>
      </c>
      <c r="CL545" s="3">
        <f t="shared" si="359"/>
        <v>0.35</v>
      </c>
      <c r="CM545" s="3">
        <f t="shared" si="360"/>
        <v>8155.3499999999995</v>
      </c>
      <c r="CN545" s="3" t="e">
        <f t="shared" si="361"/>
        <v>#N/A</v>
      </c>
      <c r="CO545" s="3" t="e">
        <f t="shared" si="362"/>
        <v>#N/A</v>
      </c>
      <c r="CP545" s="3" t="e">
        <f t="shared" si="363"/>
        <v>#N/A</v>
      </c>
      <c r="CR545" s="3" t="str">
        <f t="shared" si="364"/>
        <v>No</v>
      </c>
      <c r="CV545" s="3" t="str">
        <f t="shared" si="365"/>
        <v>FMV&lt;$30K</v>
      </c>
      <c r="CW545" s="3">
        <f t="shared" si="366"/>
        <v>544</v>
      </c>
      <c r="CX545" s="3">
        <f t="shared" si="367"/>
        <v>408.76</v>
      </c>
      <c r="CY545" s="3" t="str">
        <f t="shared" si="368"/>
        <v>Ok</v>
      </c>
      <c r="CZ545" t="e">
        <f>NA()</f>
        <v>#N/A</v>
      </c>
      <c r="DA545" t="e">
        <f>NA()</f>
        <v>#N/A</v>
      </c>
    </row>
    <row r="546" spans="1:105" x14ac:dyDescent="0.25">
      <c r="A546">
        <v>545</v>
      </c>
      <c r="B546" t="s">
        <v>3</v>
      </c>
      <c r="C546" t="s">
        <v>654</v>
      </c>
      <c r="D546">
        <v>41.44</v>
      </c>
      <c r="E546">
        <v>2017</v>
      </c>
      <c r="F546">
        <v>41.44</v>
      </c>
      <c r="G546">
        <v>41.44</v>
      </c>
      <c r="H546" s="3">
        <f t="shared" si="328"/>
        <v>0</v>
      </c>
      <c r="J546" t="s">
        <v>2730</v>
      </c>
      <c r="K546" t="s">
        <v>2738</v>
      </c>
      <c r="L546">
        <v>32046</v>
      </c>
      <c r="M546" t="s">
        <v>3134</v>
      </c>
      <c r="N546" t="s">
        <v>4753</v>
      </c>
      <c r="O546">
        <v>-81.938674378930202</v>
      </c>
      <c r="P546">
        <v>30.6955235450461</v>
      </c>
      <c r="Q546" t="s">
        <v>5167</v>
      </c>
      <c r="R546">
        <v>0</v>
      </c>
      <c r="S546" t="s">
        <v>6538</v>
      </c>
      <c r="T546">
        <v>8001</v>
      </c>
      <c r="U546" t="s">
        <v>6581</v>
      </c>
      <c r="V546">
        <v>2017</v>
      </c>
      <c r="W546">
        <v>625</v>
      </c>
      <c r="X546">
        <v>2017</v>
      </c>
      <c r="Y546">
        <v>625</v>
      </c>
      <c r="Z546">
        <v>8.73</v>
      </c>
      <c r="AA546" s="3">
        <f t="shared" si="329"/>
        <v>0.21066602316602318</v>
      </c>
      <c r="AB546" t="s">
        <v>6617</v>
      </c>
      <c r="AC546" t="s">
        <v>6617</v>
      </c>
      <c r="AD546" t="s">
        <v>6617</v>
      </c>
      <c r="AE546" t="s">
        <v>6617</v>
      </c>
      <c r="AF546" t="s">
        <v>6616</v>
      </c>
      <c r="AG546" t="s">
        <v>6616</v>
      </c>
      <c r="AI546" t="s">
        <v>6619</v>
      </c>
      <c r="AJ546" t="s">
        <v>6619</v>
      </c>
      <c r="AK546" t="s">
        <v>6619</v>
      </c>
      <c r="AL546" t="s">
        <v>6619</v>
      </c>
      <c r="AM546" t="s">
        <v>6618</v>
      </c>
      <c r="AN546" t="s">
        <v>6618</v>
      </c>
      <c r="AO546" t="s">
        <v>6618</v>
      </c>
      <c r="AP546" s="3" t="str">
        <f t="shared" si="330"/>
        <v>Yes</v>
      </c>
      <c r="AQ546" s="3" t="str">
        <f t="shared" si="331"/>
        <v>Yes</v>
      </c>
      <c r="AR546" s="3" t="str">
        <f t="shared" si="332"/>
        <v>Yes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 t="s">
        <v>6634</v>
      </c>
      <c r="AZ546" t="s">
        <v>6638</v>
      </c>
      <c r="BA546">
        <v>6</v>
      </c>
      <c r="BB546" t="s">
        <v>6616</v>
      </c>
      <c r="BC546" t="s">
        <v>6616</v>
      </c>
      <c r="BD546" s="4" t="str">
        <f t="shared" si="333"/>
        <v>No</v>
      </c>
      <c r="BE546" t="s">
        <v>6640</v>
      </c>
      <c r="BF546" s="3" t="str">
        <f t="shared" si="334"/>
        <v>No</v>
      </c>
      <c r="BG546" t="s">
        <v>6645</v>
      </c>
      <c r="BH546" s="3" t="str">
        <f t="shared" si="335"/>
        <v>12TH AV</v>
      </c>
      <c r="BI546" s="3" t="str">
        <f t="shared" si="336"/>
        <v>Hilliard</v>
      </c>
      <c r="BJ546" s="3" t="str">
        <f t="shared" si="337"/>
        <v>Florida</v>
      </c>
      <c r="BK546" s="3">
        <f t="shared" si="338"/>
        <v>32046</v>
      </c>
      <c r="BL546" s="3" t="str">
        <f t="shared" si="339"/>
        <v>12TH AV HILLIARD FL 32046</v>
      </c>
      <c r="BM546" s="3" t="str">
        <f t="shared" si="340"/>
        <v/>
      </c>
      <c r="BN546" s="3" t="str">
        <f t="shared" si="341"/>
        <v>Lien&lt;$150</v>
      </c>
      <c r="BO546" s="3" t="str">
        <f t="shared" si="342"/>
        <v>No</v>
      </c>
      <c r="BP546" s="3" t="str">
        <f t="shared" si="343"/>
        <v>FV&lt;$10K</v>
      </c>
      <c r="BQ546" t="s">
        <v>6650</v>
      </c>
      <c r="BR546" s="3" t="str">
        <f t="shared" si="344"/>
        <v>No, &lt; $20K Lien</v>
      </c>
      <c r="BS546" s="3" t="str">
        <f t="shared" si="345"/>
        <v>No, Lien &lt; $20K</v>
      </c>
      <c r="BT546" t="s">
        <v>6650</v>
      </c>
      <c r="BU546" s="3" t="str">
        <f t="shared" si="346"/>
        <v>Yes</v>
      </c>
      <c r="BV546" s="3" t="str">
        <f t="shared" si="347"/>
        <v>No</v>
      </c>
      <c r="BW546" s="3">
        <f t="shared" si="348"/>
        <v>6</v>
      </c>
      <c r="BX546" s="3" t="str">
        <f t="shared" si="349"/>
        <v>No</v>
      </c>
      <c r="BY546" s="3">
        <f t="shared" si="350"/>
        <v>625</v>
      </c>
      <c r="BZ546">
        <v>1</v>
      </c>
      <c r="CA546" s="3">
        <f t="shared" si="351"/>
        <v>625</v>
      </c>
      <c r="CC546" s="3">
        <f t="shared" si="352"/>
        <v>0</v>
      </c>
      <c r="CD546" s="3">
        <f t="shared" si="353"/>
        <v>0</v>
      </c>
      <c r="CE546" s="3" t="str">
        <f t="shared" si="354"/>
        <v/>
      </c>
      <c r="CF546" s="3" t="e">
        <f>HLOOKUP(CE546,'Valuation Data'!$D$2:$K$5,4,FALSE)</f>
        <v>#N/A</v>
      </c>
      <c r="CG546" s="3">
        <f t="shared" si="355"/>
        <v>625</v>
      </c>
      <c r="CH546" s="3" t="str">
        <f t="shared" si="356"/>
        <v>No</v>
      </c>
      <c r="CI546" s="3" t="str">
        <f>VLOOKUP(R546,'Use Codes &amp; County Type'!A:D,4,FALSE)</f>
        <v>V</v>
      </c>
      <c r="CJ546" s="3" t="str">
        <f t="shared" si="357"/>
        <v>Yes</v>
      </c>
      <c r="CK546" s="3" t="str">
        <f t="shared" si="358"/>
        <v>No</v>
      </c>
      <c r="CL546" s="3">
        <f t="shared" si="359"/>
        <v>0</v>
      </c>
      <c r="CM546" s="3">
        <f t="shared" si="360"/>
        <v>0</v>
      </c>
      <c r="CN546" s="3">
        <f t="shared" si="361"/>
        <v>414.4</v>
      </c>
      <c r="CO546" s="3">
        <f t="shared" si="362"/>
        <v>-414.4</v>
      </c>
      <c r="CP546" s="3">
        <f t="shared" si="363"/>
        <v>0.66303999999999996</v>
      </c>
      <c r="CR546" s="3" t="str">
        <f t="shared" si="364"/>
        <v>No</v>
      </c>
      <c r="CV546" s="3" t="str">
        <f t="shared" si="365"/>
        <v>Lien&lt;$150</v>
      </c>
      <c r="CW546" s="3">
        <f t="shared" si="366"/>
        <v>545</v>
      </c>
      <c r="CX546" s="3">
        <f t="shared" si="367"/>
        <v>41.44</v>
      </c>
      <c r="CY546" s="3" t="str">
        <f t="shared" si="368"/>
        <v>Ok</v>
      </c>
      <c r="CZ546">
        <v>0</v>
      </c>
      <c r="DA546">
        <v>0</v>
      </c>
    </row>
    <row r="547" spans="1:105" x14ac:dyDescent="0.25">
      <c r="A547">
        <v>546</v>
      </c>
      <c r="B547" t="s">
        <v>3</v>
      </c>
      <c r="C547" t="s">
        <v>655</v>
      </c>
      <c r="D547">
        <v>1572.84</v>
      </c>
      <c r="E547">
        <v>2017</v>
      </c>
      <c r="F547" t="e">
        <f>NA()</f>
        <v>#N/A</v>
      </c>
      <c r="G547" t="e">
        <f>NA()</f>
        <v>#N/A</v>
      </c>
      <c r="H547" s="3" t="e">
        <f t="shared" si="328"/>
        <v>#N/A</v>
      </c>
      <c r="I547" t="e">
        <f>NA()</f>
        <v>#N/A</v>
      </c>
      <c r="J547" t="e">
        <f>NA()</f>
        <v>#N/A</v>
      </c>
      <c r="K547" t="e">
        <f>NA()</f>
        <v>#N/A</v>
      </c>
      <c r="L547" t="e">
        <f>NA()</f>
        <v>#N/A</v>
      </c>
      <c r="M547" t="e">
        <f>NA()</f>
        <v>#N/A</v>
      </c>
      <c r="N547" t="e">
        <f>NA()</f>
        <v>#N/A</v>
      </c>
      <c r="O547" t="e">
        <f>NA()</f>
        <v>#N/A</v>
      </c>
      <c r="P547" t="e">
        <f>NA()</f>
        <v>#N/A</v>
      </c>
      <c r="Q547" t="e">
        <f>NA()</f>
        <v>#N/A</v>
      </c>
      <c r="R547">
        <v>1</v>
      </c>
      <c r="S547" t="s">
        <v>6539</v>
      </c>
      <c r="T547" t="e">
        <f>NA()</f>
        <v>#N/A</v>
      </c>
      <c r="U547" t="e">
        <f>NA()</f>
        <v>#N/A</v>
      </c>
      <c r="V547">
        <v>2017</v>
      </c>
      <c r="W547">
        <v>102019</v>
      </c>
      <c r="X547" t="e">
        <f>NA()</f>
        <v>#N/A</v>
      </c>
      <c r="Y547" t="e">
        <f>NA()</f>
        <v>#N/A</v>
      </c>
      <c r="Z547" t="e">
        <f>NA()</f>
        <v>#N/A</v>
      </c>
      <c r="AA547" s="3">
        <f t="shared" si="329"/>
        <v>0</v>
      </c>
      <c r="AB547" t="s">
        <v>6616</v>
      </c>
      <c r="AC547" t="s">
        <v>6616</v>
      </c>
      <c r="AD547" t="s">
        <v>6616</v>
      </c>
      <c r="AH547" t="s">
        <v>6616</v>
      </c>
      <c r="AI547" t="e">
        <f>NA()</f>
        <v>#N/A</v>
      </c>
      <c r="AJ547" t="e">
        <f>NA()</f>
        <v>#N/A</v>
      </c>
      <c r="AK547" t="e">
        <f>NA()</f>
        <v>#N/A</v>
      </c>
      <c r="AL547" t="e">
        <f>NA()</f>
        <v>#N/A</v>
      </c>
      <c r="AM547" t="e">
        <f>NA()</f>
        <v>#N/A</v>
      </c>
      <c r="AN547" t="e">
        <f>NA()</f>
        <v>#N/A</v>
      </c>
      <c r="AO547" t="e">
        <f>NA()</f>
        <v>#N/A</v>
      </c>
      <c r="AP547" s="3" t="str">
        <f t="shared" si="330"/>
        <v>No</v>
      </c>
      <c r="AQ547" s="3" t="str">
        <f t="shared" si="331"/>
        <v>No</v>
      </c>
      <c r="AR547" s="3" t="str">
        <f t="shared" si="332"/>
        <v>No</v>
      </c>
      <c r="AS547" t="e">
        <f>NA()</f>
        <v>#N/A</v>
      </c>
      <c r="AT547" t="e">
        <f>NA()</f>
        <v>#N/A</v>
      </c>
      <c r="AU547" t="e">
        <f>NA()</f>
        <v>#N/A</v>
      </c>
      <c r="AV547" t="e">
        <f>NA()</f>
        <v>#N/A</v>
      </c>
      <c r="AW547" t="e">
        <f>NA()</f>
        <v>#N/A</v>
      </c>
      <c r="AX547" t="e">
        <f>NA()</f>
        <v>#N/A</v>
      </c>
      <c r="AY547" t="e">
        <f>NA()</f>
        <v>#N/A</v>
      </c>
      <c r="AZ547" t="e">
        <f>NA()</f>
        <v>#N/A</v>
      </c>
      <c r="BA547">
        <v>0</v>
      </c>
      <c r="BB547" t="s">
        <v>6616</v>
      </c>
      <c r="BC547" t="e">
        <f>NA()</f>
        <v>#N/A</v>
      </c>
      <c r="BD547" s="4" t="str">
        <f t="shared" si="333"/>
        <v>No</v>
      </c>
      <c r="BE547" t="e">
        <f>NA()</f>
        <v>#N/A</v>
      </c>
      <c r="BF547" s="3" t="str">
        <f t="shared" si="334"/>
        <v>No</v>
      </c>
      <c r="BG547" t="e">
        <f>NA()</f>
        <v>#N/A</v>
      </c>
      <c r="BH547" s="3" t="e">
        <f t="shared" si="335"/>
        <v>#N/A</v>
      </c>
      <c r="BI547" s="3" t="e">
        <f t="shared" si="336"/>
        <v>#N/A</v>
      </c>
      <c r="BJ547" s="3" t="e">
        <f t="shared" si="337"/>
        <v>#N/A</v>
      </c>
      <c r="BK547" s="3" t="e">
        <f t="shared" si="338"/>
        <v>#N/A</v>
      </c>
      <c r="BL547" s="3" t="e">
        <f t="shared" si="339"/>
        <v>#N/A</v>
      </c>
      <c r="BM547" s="3" t="e">
        <f t="shared" si="340"/>
        <v>#N/A</v>
      </c>
      <c r="BN547" s="3" t="str">
        <f t="shared" si="341"/>
        <v>Pass</v>
      </c>
      <c r="BO547" s="3" t="e">
        <f t="shared" si="342"/>
        <v>#N/A</v>
      </c>
      <c r="BP547" s="3" t="str">
        <f t="shared" si="343"/>
        <v>FV&lt;$10K</v>
      </c>
      <c r="BQ547" t="s">
        <v>6650</v>
      </c>
      <c r="BR547" s="3" t="str">
        <f t="shared" si="344"/>
        <v>No, &lt; $20K Lien</v>
      </c>
      <c r="BS547" s="3" t="str">
        <f t="shared" si="345"/>
        <v>No, Lien &lt; $20K</v>
      </c>
      <c r="BT547" t="s">
        <v>6650</v>
      </c>
      <c r="BU547" s="3" t="str">
        <f t="shared" si="346"/>
        <v>No</v>
      </c>
      <c r="BV547" s="3" t="str">
        <f t="shared" si="347"/>
        <v>No</v>
      </c>
      <c r="BW547" s="3">
        <f t="shared" si="348"/>
        <v>0</v>
      </c>
      <c r="BX547" s="3" t="str">
        <f t="shared" si="349"/>
        <v>No</v>
      </c>
      <c r="BY547" s="3">
        <f t="shared" si="350"/>
        <v>102019</v>
      </c>
      <c r="BZ547">
        <v>1</v>
      </c>
      <c r="CA547" s="3">
        <f t="shared" si="351"/>
        <v>102019</v>
      </c>
      <c r="CC547" s="3" t="e">
        <f t="shared" si="352"/>
        <v>#N/A</v>
      </c>
      <c r="CD547" s="3" t="e">
        <f t="shared" si="353"/>
        <v>#N/A</v>
      </c>
      <c r="CE547" s="3" t="str">
        <f t="shared" si="354"/>
        <v/>
      </c>
      <c r="CF547" s="3" t="e">
        <f>HLOOKUP(CE547,'Valuation Data'!$D$2:$K$5,4,FALSE)</f>
        <v>#N/A</v>
      </c>
      <c r="CG547" s="3">
        <f t="shared" si="355"/>
        <v>102019</v>
      </c>
      <c r="CH547" s="3" t="str">
        <f t="shared" si="356"/>
        <v>No</v>
      </c>
      <c r="CI547" s="3" t="str">
        <f>VLOOKUP(R547,'Use Codes &amp; County Type'!A:D,4,FALSE)</f>
        <v>S</v>
      </c>
      <c r="CJ547" s="3" t="str">
        <f t="shared" si="357"/>
        <v>No</v>
      </c>
      <c r="CK547" s="3" t="str">
        <f t="shared" si="358"/>
        <v>No</v>
      </c>
      <c r="CL547" s="3">
        <f t="shared" si="359"/>
        <v>0.35</v>
      </c>
      <c r="CM547" s="3">
        <f t="shared" si="360"/>
        <v>35706.649999999994</v>
      </c>
      <c r="CN547" s="3" t="e">
        <f t="shared" si="361"/>
        <v>#N/A</v>
      </c>
      <c r="CO547" s="3" t="e">
        <f t="shared" si="362"/>
        <v>#N/A</v>
      </c>
      <c r="CP547" s="3" t="e">
        <f t="shared" si="363"/>
        <v>#N/A</v>
      </c>
      <c r="CR547" s="3" t="e">
        <f t="shared" si="364"/>
        <v>#N/A</v>
      </c>
      <c r="CV547" s="3" t="e">
        <f t="shared" si="365"/>
        <v>#N/A</v>
      </c>
      <c r="CW547" s="3">
        <f t="shared" si="366"/>
        <v>546</v>
      </c>
      <c r="CX547" s="3">
        <f t="shared" si="367"/>
        <v>1572.84</v>
      </c>
      <c r="CY547" s="3" t="e">
        <f t="shared" si="368"/>
        <v>#N/A</v>
      </c>
      <c r="CZ547" t="e">
        <f>NA()</f>
        <v>#N/A</v>
      </c>
      <c r="DA547" t="e">
        <f>NA()</f>
        <v>#N/A</v>
      </c>
    </row>
    <row r="548" spans="1:105" x14ac:dyDescent="0.25">
      <c r="A548">
        <v>547</v>
      </c>
      <c r="B548" t="s">
        <v>3</v>
      </c>
      <c r="C548" t="s">
        <v>656</v>
      </c>
      <c r="D548">
        <v>1751.92</v>
      </c>
      <c r="E548">
        <v>2017</v>
      </c>
      <c r="F548">
        <v>1751.92</v>
      </c>
      <c r="G548">
        <v>1751.92</v>
      </c>
      <c r="H548" s="3">
        <f t="shared" si="328"/>
        <v>0</v>
      </c>
      <c r="I548">
        <v>27193</v>
      </c>
      <c r="J548" t="s">
        <v>2730</v>
      </c>
      <c r="K548" t="s">
        <v>2738</v>
      </c>
      <c r="L548">
        <v>32046</v>
      </c>
      <c r="M548" t="s">
        <v>3135</v>
      </c>
      <c r="N548" t="s">
        <v>4753</v>
      </c>
      <c r="O548">
        <v>-81.936461528813197</v>
      </c>
      <c r="P548">
        <v>30.697450714277899</v>
      </c>
      <c r="Q548" t="s">
        <v>5168</v>
      </c>
      <c r="R548">
        <v>1</v>
      </c>
      <c r="S548" t="s">
        <v>6539</v>
      </c>
      <c r="T548">
        <v>1001</v>
      </c>
      <c r="U548" t="s">
        <v>6582</v>
      </c>
      <c r="V548">
        <v>2017</v>
      </c>
      <c r="W548">
        <v>113875</v>
      </c>
      <c r="X548">
        <v>2017</v>
      </c>
      <c r="Y548">
        <v>113875</v>
      </c>
      <c r="Z548">
        <v>1590.31</v>
      </c>
      <c r="AA548" s="3">
        <f t="shared" si="329"/>
        <v>0.90775263710671716</v>
      </c>
      <c r="AB548" t="s">
        <v>6616</v>
      </c>
      <c r="AE548" t="s">
        <v>6616</v>
      </c>
      <c r="AF548" t="s">
        <v>6616</v>
      </c>
      <c r="AI548" t="s">
        <v>6618</v>
      </c>
      <c r="AJ548" t="s">
        <v>6618</v>
      </c>
      <c r="AK548" t="s">
        <v>6618</v>
      </c>
      <c r="AL548" t="s">
        <v>6618</v>
      </c>
      <c r="AM548">
        <v>0</v>
      </c>
      <c r="AN548">
        <v>0</v>
      </c>
      <c r="AO548">
        <v>0</v>
      </c>
      <c r="AP548" s="3" t="str">
        <f t="shared" si="330"/>
        <v>No</v>
      </c>
      <c r="AQ548" s="3" t="str">
        <f t="shared" si="331"/>
        <v>No</v>
      </c>
      <c r="AR548" s="3" t="str">
        <f t="shared" si="332"/>
        <v>No</v>
      </c>
      <c r="AS548">
        <v>0</v>
      </c>
      <c r="AT548">
        <v>0</v>
      </c>
      <c r="AU548">
        <v>71706</v>
      </c>
      <c r="AV548">
        <v>0</v>
      </c>
      <c r="AW548">
        <v>0</v>
      </c>
      <c r="AX548">
        <v>0</v>
      </c>
      <c r="AY548" t="s">
        <v>6634</v>
      </c>
      <c r="AZ548">
        <v>0</v>
      </c>
      <c r="BA548">
        <v>1</v>
      </c>
      <c r="BB548" t="s">
        <v>6616</v>
      </c>
      <c r="BC548" t="s">
        <v>6616</v>
      </c>
      <c r="BD548" s="4" t="str">
        <f t="shared" si="333"/>
        <v>No</v>
      </c>
      <c r="BE548" t="s">
        <v>6640</v>
      </c>
      <c r="BF548" s="3" t="str">
        <f t="shared" si="334"/>
        <v>No</v>
      </c>
      <c r="BG548" t="s">
        <v>6645</v>
      </c>
      <c r="BH548" s="3" t="str">
        <f t="shared" si="335"/>
        <v>27193 FOURTEENTH AVE W</v>
      </c>
      <c r="BI548" s="3" t="str">
        <f t="shared" si="336"/>
        <v>Hilliard</v>
      </c>
      <c r="BJ548" s="3" t="str">
        <f t="shared" si="337"/>
        <v>Florida</v>
      </c>
      <c r="BK548" s="3">
        <f t="shared" si="338"/>
        <v>32046</v>
      </c>
      <c r="BL548" s="3" t="str">
        <f t="shared" si="339"/>
        <v>27193 FOURTEENTH AVE W HILLIARD FL 32046</v>
      </c>
      <c r="BM548" s="3" t="str">
        <f t="shared" si="340"/>
        <v>L</v>
      </c>
      <c r="BN548" s="3" t="str">
        <f t="shared" si="341"/>
        <v>Pass</v>
      </c>
      <c r="BO548" s="3" t="str">
        <f t="shared" si="342"/>
        <v>No</v>
      </c>
      <c r="BP548" s="3" t="str">
        <f t="shared" si="343"/>
        <v>FV&lt;$10K</v>
      </c>
      <c r="BQ548" t="s">
        <v>6650</v>
      </c>
      <c r="BR548" s="3" t="str">
        <f t="shared" si="344"/>
        <v>No, &lt; $20K Lien</v>
      </c>
      <c r="BS548" s="3" t="str">
        <f t="shared" si="345"/>
        <v>No, Lien &lt; $20K</v>
      </c>
      <c r="BT548" t="s">
        <v>6650</v>
      </c>
      <c r="BU548" s="3" t="str">
        <f t="shared" si="346"/>
        <v>No</v>
      </c>
      <c r="BV548" s="3" t="str">
        <f t="shared" si="347"/>
        <v>No</v>
      </c>
      <c r="BW548" s="3">
        <f t="shared" si="348"/>
        <v>1</v>
      </c>
      <c r="BX548" s="3" t="str">
        <f t="shared" si="349"/>
        <v>No</v>
      </c>
      <c r="BY548" s="3">
        <f t="shared" si="350"/>
        <v>113875</v>
      </c>
      <c r="BZ548">
        <v>1</v>
      </c>
      <c r="CA548" s="3">
        <f t="shared" si="351"/>
        <v>113875</v>
      </c>
      <c r="CC548" s="3">
        <f t="shared" si="352"/>
        <v>0</v>
      </c>
      <c r="CD548" s="3">
        <f t="shared" si="353"/>
        <v>0</v>
      </c>
      <c r="CE548" s="3" t="str">
        <f t="shared" si="354"/>
        <v/>
      </c>
      <c r="CF548" s="3" t="e">
        <f>HLOOKUP(CE548,'Valuation Data'!$D$2:$K$5,4,FALSE)</f>
        <v>#N/A</v>
      </c>
      <c r="CG548" s="3">
        <f t="shared" si="355"/>
        <v>113875</v>
      </c>
      <c r="CH548" s="3" t="str">
        <f t="shared" si="356"/>
        <v>No</v>
      </c>
      <c r="CI548" s="3" t="str">
        <f>VLOOKUP(R548,'Use Codes &amp; County Type'!A:D,4,FALSE)</f>
        <v>S</v>
      </c>
      <c r="CJ548" s="3" t="str">
        <f t="shared" si="357"/>
        <v>No</v>
      </c>
      <c r="CK548" s="3" t="str">
        <f t="shared" si="358"/>
        <v>No</v>
      </c>
      <c r="CL548" s="3">
        <f t="shared" si="359"/>
        <v>0.35</v>
      </c>
      <c r="CM548" s="3">
        <f t="shared" si="360"/>
        <v>39856.25</v>
      </c>
      <c r="CN548" s="3">
        <f t="shared" si="361"/>
        <v>8759.6</v>
      </c>
      <c r="CO548" s="3">
        <f t="shared" si="362"/>
        <v>31096.65</v>
      </c>
      <c r="CP548" s="3">
        <f t="shared" si="363"/>
        <v>7.6922941822173435E-2</v>
      </c>
      <c r="CR548" s="3" t="str">
        <f t="shared" si="364"/>
        <v>No</v>
      </c>
      <c r="CV548" s="3" t="str">
        <f t="shared" si="365"/>
        <v>*Bid</v>
      </c>
      <c r="CW548" s="3">
        <f t="shared" si="366"/>
        <v>547</v>
      </c>
      <c r="CX548" s="3">
        <f t="shared" si="367"/>
        <v>1751.92</v>
      </c>
      <c r="CY548" s="3" t="str">
        <f t="shared" si="368"/>
        <v>Ok</v>
      </c>
      <c r="CZ548">
        <v>0</v>
      </c>
      <c r="DA548">
        <v>0</v>
      </c>
    </row>
    <row r="549" spans="1:105" x14ac:dyDescent="0.25">
      <c r="A549">
        <v>548</v>
      </c>
      <c r="B549" t="s">
        <v>3</v>
      </c>
      <c r="C549" t="s">
        <v>657</v>
      </c>
      <c r="D549">
        <v>301.73</v>
      </c>
      <c r="E549">
        <v>2017</v>
      </c>
      <c r="F549">
        <v>301.73</v>
      </c>
      <c r="G549">
        <v>301.73</v>
      </c>
      <c r="H549" s="3">
        <f t="shared" si="328"/>
        <v>0</v>
      </c>
      <c r="I549">
        <v>27730</v>
      </c>
      <c r="J549" t="s">
        <v>2730</v>
      </c>
      <c r="K549" t="s">
        <v>2738</v>
      </c>
      <c r="L549">
        <v>32046</v>
      </c>
      <c r="M549" t="s">
        <v>3136</v>
      </c>
      <c r="N549" t="s">
        <v>4753</v>
      </c>
      <c r="O549">
        <v>-81.937818184965593</v>
      </c>
      <c r="P549">
        <v>30.696983969518801</v>
      </c>
      <c r="Q549" t="s">
        <v>5169</v>
      </c>
      <c r="R549">
        <v>2</v>
      </c>
      <c r="S549" t="s">
        <v>6535</v>
      </c>
      <c r="T549">
        <v>1006</v>
      </c>
      <c r="U549" t="s">
        <v>6578</v>
      </c>
      <c r="V549">
        <v>2017</v>
      </c>
      <c r="W549">
        <v>43359</v>
      </c>
      <c r="X549">
        <v>2017</v>
      </c>
      <c r="Y549">
        <v>84731</v>
      </c>
      <c r="Z549">
        <v>249.41</v>
      </c>
      <c r="AA549" s="3">
        <f t="shared" si="329"/>
        <v>0.82659994034401607</v>
      </c>
      <c r="AC549" t="s">
        <v>6616</v>
      </c>
      <c r="AI549" t="s">
        <v>6618</v>
      </c>
      <c r="AJ549" t="s">
        <v>6618</v>
      </c>
      <c r="AK549">
        <v>0</v>
      </c>
      <c r="AL549">
        <v>0</v>
      </c>
      <c r="AM549">
        <v>0</v>
      </c>
      <c r="AN549">
        <v>0</v>
      </c>
      <c r="AO549">
        <v>0</v>
      </c>
      <c r="AP549" s="3" t="str">
        <f t="shared" si="330"/>
        <v>No</v>
      </c>
      <c r="AQ549" s="3" t="str">
        <f t="shared" si="331"/>
        <v>No</v>
      </c>
      <c r="AR549" s="3" t="str">
        <f t="shared" si="332"/>
        <v>No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 t="s">
        <v>6634</v>
      </c>
      <c r="AZ549" t="s">
        <v>6638</v>
      </c>
      <c r="BA549">
        <v>0</v>
      </c>
      <c r="BB549" t="s">
        <v>6617</v>
      </c>
      <c r="BC549" t="s">
        <v>6616</v>
      </c>
      <c r="BD549" s="4" t="str">
        <f t="shared" si="333"/>
        <v>No</v>
      </c>
      <c r="BE549" t="s">
        <v>6640</v>
      </c>
      <c r="BF549" s="3" t="str">
        <f t="shared" si="334"/>
        <v>No</v>
      </c>
      <c r="BG549" t="s">
        <v>6645</v>
      </c>
      <c r="BH549" s="3" t="str">
        <f t="shared" si="335"/>
        <v>27730 KENTUCKY ST</v>
      </c>
      <c r="BI549" s="3" t="str">
        <f t="shared" si="336"/>
        <v>Hilliard</v>
      </c>
      <c r="BJ549" s="3" t="str">
        <f t="shared" si="337"/>
        <v>Florida</v>
      </c>
      <c r="BK549" s="3">
        <f t="shared" si="338"/>
        <v>32046</v>
      </c>
      <c r="BL549" s="3" t="str">
        <f t="shared" si="339"/>
        <v>27730 KENTUCKY ST HILLIARD FL 32046</v>
      </c>
      <c r="BM549" s="3" t="str">
        <f t="shared" si="340"/>
        <v/>
      </c>
      <c r="BN549" s="3" t="str">
        <f t="shared" si="341"/>
        <v>Pass</v>
      </c>
      <c r="BO549" s="3" t="str">
        <f t="shared" si="342"/>
        <v>No</v>
      </c>
      <c r="BP549" s="3" t="str">
        <f t="shared" si="343"/>
        <v>FV&lt;$10K</v>
      </c>
      <c r="BQ549" t="s">
        <v>6650</v>
      </c>
      <c r="BR549" s="3" t="str">
        <f t="shared" si="344"/>
        <v>No, &lt; $20K Lien</v>
      </c>
      <c r="BS549" s="3" t="str">
        <f t="shared" si="345"/>
        <v>No, Lien &lt; $20K</v>
      </c>
      <c r="BT549" t="s">
        <v>6650</v>
      </c>
      <c r="BU549" s="3" t="str">
        <f t="shared" si="346"/>
        <v>No</v>
      </c>
      <c r="BV549" s="3" t="str">
        <f t="shared" si="347"/>
        <v>No</v>
      </c>
      <c r="BW549" s="3">
        <f t="shared" si="348"/>
        <v>0</v>
      </c>
      <c r="BX549" s="3" t="str">
        <f t="shared" si="349"/>
        <v>No</v>
      </c>
      <c r="BY549" s="3">
        <f t="shared" si="350"/>
        <v>43359</v>
      </c>
      <c r="BZ549">
        <v>1</v>
      </c>
      <c r="CA549" s="3">
        <f t="shared" si="351"/>
        <v>43359</v>
      </c>
      <c r="CC549" s="3">
        <f t="shared" si="352"/>
        <v>0</v>
      </c>
      <c r="CD549" s="3">
        <f t="shared" si="353"/>
        <v>0</v>
      </c>
      <c r="CE549" s="3" t="str">
        <f t="shared" si="354"/>
        <v/>
      </c>
      <c r="CF549" s="3" t="e">
        <f>HLOOKUP(CE549,'Valuation Data'!$D$2:$K$5,4,FALSE)</f>
        <v>#N/A</v>
      </c>
      <c r="CG549" s="3">
        <f t="shared" si="355"/>
        <v>43359</v>
      </c>
      <c r="CH549" s="3" t="str">
        <f t="shared" si="356"/>
        <v>No</v>
      </c>
      <c r="CI549" s="3" t="str">
        <f>VLOOKUP(R549,'Use Codes &amp; County Type'!A:D,4,FALSE)</f>
        <v>R</v>
      </c>
      <c r="CJ549" s="3" t="str">
        <f t="shared" si="357"/>
        <v>No</v>
      </c>
      <c r="CK549" s="3" t="str">
        <f t="shared" si="358"/>
        <v>Yes</v>
      </c>
      <c r="CL549" s="3">
        <f t="shared" si="359"/>
        <v>0.67</v>
      </c>
      <c r="CM549" s="3">
        <f t="shared" si="360"/>
        <v>29050.530000000002</v>
      </c>
      <c r="CN549" s="3">
        <f t="shared" si="361"/>
        <v>1206.92</v>
      </c>
      <c r="CO549" s="3">
        <f t="shared" si="362"/>
        <v>27843.61</v>
      </c>
      <c r="CP549" s="3">
        <f t="shared" si="363"/>
        <v>2.7835512811642336E-2</v>
      </c>
      <c r="CR549" s="3" t="str">
        <f t="shared" si="364"/>
        <v>No</v>
      </c>
      <c r="CV549" s="3" t="str">
        <f t="shared" si="365"/>
        <v>*Bid</v>
      </c>
      <c r="CW549" s="3">
        <f t="shared" si="366"/>
        <v>548</v>
      </c>
      <c r="CX549" s="3">
        <f t="shared" si="367"/>
        <v>301.73</v>
      </c>
      <c r="CY549" s="3" t="str">
        <f t="shared" si="368"/>
        <v>Ok</v>
      </c>
      <c r="CZ549">
        <v>0</v>
      </c>
      <c r="DA549">
        <v>0</v>
      </c>
    </row>
    <row r="550" spans="1:105" x14ac:dyDescent="0.25">
      <c r="A550">
        <v>549</v>
      </c>
      <c r="B550" t="s">
        <v>3</v>
      </c>
      <c r="C550" t="s">
        <v>658</v>
      </c>
      <c r="D550">
        <v>747.94</v>
      </c>
      <c r="E550">
        <v>2017</v>
      </c>
      <c r="F550">
        <v>747.94</v>
      </c>
      <c r="G550">
        <v>747.94</v>
      </c>
      <c r="H550" s="3">
        <f t="shared" si="328"/>
        <v>0</v>
      </c>
      <c r="I550">
        <v>37059</v>
      </c>
      <c r="J550" t="s">
        <v>2730</v>
      </c>
      <c r="K550" t="s">
        <v>2738</v>
      </c>
      <c r="L550">
        <v>32046</v>
      </c>
      <c r="M550" t="s">
        <v>3137</v>
      </c>
      <c r="N550" t="s">
        <v>4753</v>
      </c>
      <c r="O550">
        <v>-81.918442949738505</v>
      </c>
      <c r="P550">
        <v>30.689299096631501</v>
      </c>
      <c r="Q550" t="s">
        <v>5111</v>
      </c>
      <c r="R550">
        <v>48</v>
      </c>
      <c r="S550" t="s">
        <v>6553</v>
      </c>
      <c r="T550">
        <v>6002</v>
      </c>
      <c r="U550" t="s">
        <v>6590</v>
      </c>
      <c r="V550">
        <v>2017</v>
      </c>
      <c r="W550">
        <v>47402</v>
      </c>
      <c r="X550">
        <v>2017</v>
      </c>
      <c r="Y550">
        <v>47402</v>
      </c>
      <c r="Z550">
        <v>661.99</v>
      </c>
      <c r="AA550" s="3">
        <f t="shared" si="329"/>
        <v>0.88508436505602051</v>
      </c>
      <c r="AC550" t="s">
        <v>6616</v>
      </c>
      <c r="AD550" t="s">
        <v>6616</v>
      </c>
      <c r="AF550" t="s">
        <v>6616</v>
      </c>
      <c r="AI550" t="s">
        <v>6618</v>
      </c>
      <c r="AJ550" t="s">
        <v>6618</v>
      </c>
      <c r="AK550" t="s">
        <v>6618</v>
      </c>
      <c r="AL550" t="s">
        <v>6618</v>
      </c>
      <c r="AM550" t="s">
        <v>6618</v>
      </c>
      <c r="AN550">
        <v>0</v>
      </c>
      <c r="AO550">
        <v>0</v>
      </c>
      <c r="AP550" s="3" t="str">
        <f t="shared" si="330"/>
        <v>No</v>
      </c>
      <c r="AQ550" s="3" t="str">
        <f t="shared" si="331"/>
        <v>No</v>
      </c>
      <c r="AR550" s="3" t="str">
        <f t="shared" si="332"/>
        <v>No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2</v>
      </c>
      <c r="AY550" t="s">
        <v>6636</v>
      </c>
      <c r="AZ550" t="s">
        <v>6638</v>
      </c>
      <c r="BA550">
        <v>0</v>
      </c>
      <c r="BB550" t="s">
        <v>6616</v>
      </c>
      <c r="BC550" t="s">
        <v>6616</v>
      </c>
      <c r="BD550" s="4" t="str">
        <f t="shared" si="333"/>
        <v>No</v>
      </c>
      <c r="BE550" t="s">
        <v>6640</v>
      </c>
      <c r="BF550" s="3" t="str">
        <f t="shared" si="334"/>
        <v>No</v>
      </c>
      <c r="BG550" t="s">
        <v>6645</v>
      </c>
      <c r="BH550" s="3" t="str">
        <f t="shared" si="335"/>
        <v>37059 PECAN ST</v>
      </c>
      <c r="BI550" s="3" t="str">
        <f t="shared" si="336"/>
        <v>Hilliard</v>
      </c>
      <c r="BJ550" s="3" t="str">
        <f t="shared" si="337"/>
        <v>Florida</v>
      </c>
      <c r="BK550" s="3">
        <f t="shared" si="338"/>
        <v>32046</v>
      </c>
      <c r="BL550" s="3" t="str">
        <f t="shared" si="339"/>
        <v>37059 PECAN ST HILLIARD FL 32046</v>
      </c>
      <c r="BM550" s="3" t="str">
        <f t="shared" si="340"/>
        <v/>
      </c>
      <c r="BN550" s="3" t="str">
        <f t="shared" si="341"/>
        <v>Pass</v>
      </c>
      <c r="BO550" s="3" t="str">
        <f t="shared" si="342"/>
        <v>No</v>
      </c>
      <c r="BP550" s="3" t="str">
        <f t="shared" si="343"/>
        <v>FV&lt;$10K</v>
      </c>
      <c r="BQ550" t="s">
        <v>6650</v>
      </c>
      <c r="BR550" s="3" t="str">
        <f t="shared" si="344"/>
        <v>No, &lt; $20K Lien</v>
      </c>
      <c r="BS550" s="3" t="str">
        <f t="shared" si="345"/>
        <v>No, Lien &lt; $20K</v>
      </c>
      <c r="BT550" t="s">
        <v>6650</v>
      </c>
      <c r="BU550" s="3" t="str">
        <f t="shared" si="346"/>
        <v>No</v>
      </c>
      <c r="BV550" s="3" t="str">
        <f t="shared" si="347"/>
        <v>No</v>
      </c>
      <c r="BW550" s="3">
        <f t="shared" si="348"/>
        <v>0</v>
      </c>
      <c r="BX550" s="3" t="str">
        <f t="shared" si="349"/>
        <v>No</v>
      </c>
      <c r="BY550" s="3">
        <f t="shared" si="350"/>
        <v>47402</v>
      </c>
      <c r="BZ550">
        <v>1</v>
      </c>
      <c r="CA550" s="3">
        <f t="shared" si="351"/>
        <v>47402</v>
      </c>
      <c r="CC550" s="3">
        <f t="shared" si="352"/>
        <v>0</v>
      </c>
      <c r="CD550" s="3">
        <f t="shared" si="353"/>
        <v>0</v>
      </c>
      <c r="CE550" s="3" t="str">
        <f t="shared" si="354"/>
        <v/>
      </c>
      <c r="CF550" s="3" t="e">
        <f>HLOOKUP(CE550,'Valuation Data'!$D$2:$K$5,4,FALSE)</f>
        <v>#N/A</v>
      </c>
      <c r="CG550" s="3">
        <f t="shared" si="355"/>
        <v>47402</v>
      </c>
      <c r="CH550" s="3" t="str">
        <f t="shared" si="356"/>
        <v>No</v>
      </c>
      <c r="CI550" s="3" t="str">
        <f>VLOOKUP(R550,'Use Codes &amp; County Type'!A:D,4,FALSE)</f>
        <v>C</v>
      </c>
      <c r="CJ550" s="3" t="str">
        <f t="shared" si="357"/>
        <v>No</v>
      </c>
      <c r="CK550" s="3" t="str">
        <f t="shared" si="358"/>
        <v>No</v>
      </c>
      <c r="CL550" s="3">
        <f t="shared" si="359"/>
        <v>0.3</v>
      </c>
      <c r="CM550" s="3">
        <f t="shared" si="360"/>
        <v>14220.6</v>
      </c>
      <c r="CN550" s="3">
        <f t="shared" si="361"/>
        <v>2991.76</v>
      </c>
      <c r="CO550" s="3">
        <f t="shared" si="362"/>
        <v>11228.84</v>
      </c>
      <c r="CP550" s="3">
        <f t="shared" si="363"/>
        <v>6.3114636513227296E-2</v>
      </c>
      <c r="CR550" s="3" t="str">
        <f t="shared" si="364"/>
        <v>No</v>
      </c>
      <c r="CV550" s="3" t="str">
        <f t="shared" si="365"/>
        <v>*Bid</v>
      </c>
      <c r="CW550" s="3">
        <f t="shared" si="366"/>
        <v>549</v>
      </c>
      <c r="CX550" s="3">
        <f t="shared" si="367"/>
        <v>747.94</v>
      </c>
      <c r="CY550" s="3" t="str">
        <f t="shared" si="368"/>
        <v>Ok</v>
      </c>
      <c r="CZ550">
        <v>0</v>
      </c>
      <c r="DA550">
        <v>0</v>
      </c>
    </row>
    <row r="551" spans="1:105" x14ac:dyDescent="0.25">
      <c r="A551">
        <v>550</v>
      </c>
      <c r="B551" t="s">
        <v>3</v>
      </c>
      <c r="C551" t="s">
        <v>659</v>
      </c>
      <c r="D551">
        <v>457.44</v>
      </c>
      <c r="E551">
        <v>2017</v>
      </c>
      <c r="F551">
        <v>457.44</v>
      </c>
      <c r="G551">
        <v>457.44</v>
      </c>
      <c r="H551" s="3">
        <f t="shared" si="328"/>
        <v>0</v>
      </c>
      <c r="I551">
        <v>37085</v>
      </c>
      <c r="J551" t="s">
        <v>2730</v>
      </c>
      <c r="K551" t="s">
        <v>2738</v>
      </c>
      <c r="L551">
        <v>32046</v>
      </c>
      <c r="M551" t="s">
        <v>3138</v>
      </c>
      <c r="N551" t="s">
        <v>4753</v>
      </c>
      <c r="O551">
        <v>-81.918591003956294</v>
      </c>
      <c r="P551">
        <v>30.689510874240199</v>
      </c>
      <c r="Q551" t="s">
        <v>5111</v>
      </c>
      <c r="R551">
        <v>1</v>
      </c>
      <c r="S551" t="s">
        <v>6539</v>
      </c>
      <c r="T551">
        <v>1001</v>
      </c>
      <c r="U551" t="s">
        <v>6582</v>
      </c>
      <c r="V551">
        <v>2017</v>
      </c>
      <c r="W551">
        <v>19989</v>
      </c>
      <c r="X551">
        <v>2017</v>
      </c>
      <c r="Y551">
        <v>37301</v>
      </c>
      <c r="Z551">
        <v>393.38</v>
      </c>
      <c r="AA551" s="3">
        <f t="shared" si="329"/>
        <v>0.85995977614550545</v>
      </c>
      <c r="AC551" t="s">
        <v>6616</v>
      </c>
      <c r="AD551" t="s">
        <v>6616</v>
      </c>
      <c r="AF551" t="s">
        <v>6616</v>
      </c>
      <c r="AI551" t="s">
        <v>6618</v>
      </c>
      <c r="AJ551" t="s">
        <v>6618</v>
      </c>
      <c r="AK551" t="s">
        <v>6618</v>
      </c>
      <c r="AL551" t="s">
        <v>6618</v>
      </c>
      <c r="AM551" t="s">
        <v>6618</v>
      </c>
      <c r="AN551">
        <v>0</v>
      </c>
      <c r="AO551">
        <v>0</v>
      </c>
      <c r="AP551" s="3" t="str">
        <f t="shared" si="330"/>
        <v>No</v>
      </c>
      <c r="AQ551" s="3" t="str">
        <f t="shared" si="331"/>
        <v>No</v>
      </c>
      <c r="AR551" s="3" t="str">
        <f t="shared" si="332"/>
        <v>No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2</v>
      </c>
      <c r="AY551" t="s">
        <v>6636</v>
      </c>
      <c r="AZ551" t="s">
        <v>6638</v>
      </c>
      <c r="BA551">
        <v>0</v>
      </c>
      <c r="BB551" t="s">
        <v>6616</v>
      </c>
      <c r="BC551" t="s">
        <v>6616</v>
      </c>
      <c r="BD551" s="4" t="str">
        <f t="shared" si="333"/>
        <v>No</v>
      </c>
      <c r="BE551" t="s">
        <v>6640</v>
      </c>
      <c r="BF551" s="3" t="str">
        <f t="shared" si="334"/>
        <v>No</v>
      </c>
      <c r="BG551" t="s">
        <v>6645</v>
      </c>
      <c r="BH551" s="3" t="str">
        <f t="shared" si="335"/>
        <v>37085 PECAN ST</v>
      </c>
      <c r="BI551" s="3" t="str">
        <f t="shared" si="336"/>
        <v>Hilliard</v>
      </c>
      <c r="BJ551" s="3" t="str">
        <f t="shared" si="337"/>
        <v>Florida</v>
      </c>
      <c r="BK551" s="3">
        <f t="shared" si="338"/>
        <v>32046</v>
      </c>
      <c r="BL551" s="3" t="str">
        <f t="shared" si="339"/>
        <v>37085 PECAN ST HILLIARD FL 32046</v>
      </c>
      <c r="BM551" s="3" t="str">
        <f t="shared" si="340"/>
        <v/>
      </c>
      <c r="BN551" s="3" t="str">
        <f t="shared" si="341"/>
        <v>Pass</v>
      </c>
      <c r="BO551" s="3" t="str">
        <f t="shared" si="342"/>
        <v>No</v>
      </c>
      <c r="BP551" s="3" t="str">
        <f t="shared" si="343"/>
        <v>FV&lt;$10K</v>
      </c>
      <c r="BQ551" t="s">
        <v>6650</v>
      </c>
      <c r="BR551" s="3" t="str">
        <f t="shared" si="344"/>
        <v>No, &lt; $20K Lien</v>
      </c>
      <c r="BS551" s="3" t="str">
        <f t="shared" si="345"/>
        <v>No, Lien &lt; $20K</v>
      </c>
      <c r="BT551" t="s">
        <v>6650</v>
      </c>
      <c r="BU551" s="3" t="str">
        <f t="shared" si="346"/>
        <v>No</v>
      </c>
      <c r="BV551" s="3" t="str">
        <f t="shared" si="347"/>
        <v>No</v>
      </c>
      <c r="BW551" s="3">
        <f t="shared" si="348"/>
        <v>0</v>
      </c>
      <c r="BX551" s="3" t="str">
        <f t="shared" si="349"/>
        <v>No</v>
      </c>
      <c r="BY551" s="3">
        <f t="shared" si="350"/>
        <v>19989</v>
      </c>
      <c r="BZ551">
        <v>1</v>
      </c>
      <c r="CA551" s="3">
        <f t="shared" si="351"/>
        <v>19989</v>
      </c>
      <c r="CC551" s="3">
        <f t="shared" si="352"/>
        <v>0</v>
      </c>
      <c r="CD551" s="3">
        <f t="shared" si="353"/>
        <v>0</v>
      </c>
      <c r="CE551" s="3" t="str">
        <f t="shared" si="354"/>
        <v/>
      </c>
      <c r="CF551" s="3" t="e">
        <f>HLOOKUP(CE551,'Valuation Data'!$D$2:$K$5,4,FALSE)</f>
        <v>#N/A</v>
      </c>
      <c r="CG551" s="3">
        <f t="shared" si="355"/>
        <v>19989</v>
      </c>
      <c r="CH551" s="3" t="str">
        <f t="shared" si="356"/>
        <v>No</v>
      </c>
      <c r="CI551" s="3" t="str">
        <f>VLOOKUP(R551,'Use Codes &amp; County Type'!A:D,4,FALSE)</f>
        <v>S</v>
      </c>
      <c r="CJ551" s="3" t="str">
        <f t="shared" si="357"/>
        <v>No</v>
      </c>
      <c r="CK551" s="3" t="str">
        <f t="shared" si="358"/>
        <v>No</v>
      </c>
      <c r="CL551" s="3">
        <f t="shared" si="359"/>
        <v>0.35</v>
      </c>
      <c r="CM551" s="3">
        <f t="shared" si="360"/>
        <v>6996.15</v>
      </c>
      <c r="CN551" s="3">
        <f t="shared" si="361"/>
        <v>1829.76</v>
      </c>
      <c r="CO551" s="3">
        <f t="shared" si="362"/>
        <v>5166.3899999999994</v>
      </c>
      <c r="CP551" s="3">
        <f t="shared" si="363"/>
        <v>9.1538346090349693E-2</v>
      </c>
      <c r="CR551" s="3" t="str">
        <f t="shared" si="364"/>
        <v>No</v>
      </c>
      <c r="CV551" s="3" t="str">
        <f t="shared" si="365"/>
        <v>FMV&lt;$30K</v>
      </c>
      <c r="CW551" s="3">
        <f t="shared" si="366"/>
        <v>550</v>
      </c>
      <c r="CX551" s="3">
        <f t="shared" si="367"/>
        <v>457.44</v>
      </c>
      <c r="CY551" s="3" t="str">
        <f t="shared" si="368"/>
        <v>Ok</v>
      </c>
      <c r="CZ551">
        <v>0</v>
      </c>
      <c r="DA551">
        <v>0</v>
      </c>
    </row>
    <row r="552" spans="1:105" x14ac:dyDescent="0.25">
      <c r="A552">
        <v>551</v>
      </c>
      <c r="B552" t="s">
        <v>3</v>
      </c>
      <c r="C552" t="s">
        <v>660</v>
      </c>
      <c r="D552">
        <v>155.69</v>
      </c>
      <c r="E552">
        <v>2017</v>
      </c>
      <c r="F552">
        <v>155.69</v>
      </c>
      <c r="G552">
        <v>155.69</v>
      </c>
      <c r="H552" s="3">
        <f t="shared" si="328"/>
        <v>0</v>
      </c>
      <c r="I552">
        <v>2406</v>
      </c>
      <c r="J552" t="s">
        <v>2730</v>
      </c>
      <c r="K552" t="s">
        <v>2738</v>
      </c>
      <c r="L552">
        <v>32046</v>
      </c>
      <c r="M552" t="s">
        <v>3139</v>
      </c>
      <c r="N552" t="s">
        <v>4753</v>
      </c>
      <c r="O552">
        <v>-81.9253666173027</v>
      </c>
      <c r="P552">
        <v>30.6879536669516</v>
      </c>
      <c r="Q552" t="s">
        <v>5170</v>
      </c>
      <c r="R552">
        <v>0</v>
      </c>
      <c r="S552" t="s">
        <v>6538</v>
      </c>
      <c r="T552">
        <v>8001</v>
      </c>
      <c r="U552" t="s">
        <v>6581</v>
      </c>
      <c r="V552">
        <v>2017</v>
      </c>
      <c r="W552">
        <v>8190</v>
      </c>
      <c r="X552">
        <v>2017</v>
      </c>
      <c r="Y552">
        <v>8190</v>
      </c>
      <c r="Z552">
        <v>114.37</v>
      </c>
      <c r="AA552" s="3">
        <f t="shared" si="329"/>
        <v>0.73460080930053318</v>
      </c>
      <c r="AC552" t="s">
        <v>6616</v>
      </c>
      <c r="AD552" t="s">
        <v>6616</v>
      </c>
      <c r="AE552" t="s">
        <v>6616</v>
      </c>
      <c r="AF552" t="s">
        <v>6616</v>
      </c>
      <c r="AH552" t="s">
        <v>6616</v>
      </c>
      <c r="AI552" t="s">
        <v>6619</v>
      </c>
      <c r="AJ552" t="s">
        <v>6618</v>
      </c>
      <c r="AK552" t="s">
        <v>6618</v>
      </c>
      <c r="AL552" t="s">
        <v>6618</v>
      </c>
      <c r="AM552" t="s">
        <v>6618</v>
      </c>
      <c r="AN552" t="s">
        <v>6618</v>
      </c>
      <c r="AO552">
        <v>0</v>
      </c>
      <c r="AP552" s="3" t="str">
        <f t="shared" si="330"/>
        <v>No</v>
      </c>
      <c r="AQ552" s="3" t="str">
        <f t="shared" si="331"/>
        <v>Yes</v>
      </c>
      <c r="AR552" s="3" t="str">
        <f t="shared" si="332"/>
        <v>No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 t="s">
        <v>6634</v>
      </c>
      <c r="AZ552" t="s">
        <v>6638</v>
      </c>
      <c r="BA552">
        <v>0</v>
      </c>
      <c r="BB552" t="s">
        <v>6616</v>
      </c>
      <c r="BC552" t="s">
        <v>6616</v>
      </c>
      <c r="BD552" s="4" t="str">
        <f t="shared" si="333"/>
        <v>No</v>
      </c>
      <c r="BE552" t="s">
        <v>6640</v>
      </c>
      <c r="BF552" s="3" t="str">
        <f t="shared" si="334"/>
        <v>No</v>
      </c>
      <c r="BG552" t="s">
        <v>6645</v>
      </c>
      <c r="BH552" s="3" t="str">
        <f t="shared" si="335"/>
        <v>2406 CYPRESS ST</v>
      </c>
      <c r="BI552" s="3" t="str">
        <f t="shared" si="336"/>
        <v>Hilliard</v>
      </c>
      <c r="BJ552" s="3" t="str">
        <f t="shared" si="337"/>
        <v>Florida</v>
      </c>
      <c r="BK552" s="3">
        <f t="shared" si="338"/>
        <v>32046</v>
      </c>
      <c r="BL552" s="3" t="str">
        <f t="shared" si="339"/>
        <v>2406 CYPRESS ST HILLIARD FL 32046</v>
      </c>
      <c r="BM552" s="3" t="str">
        <f t="shared" si="340"/>
        <v/>
      </c>
      <c r="BN552" s="3" t="str">
        <f t="shared" si="341"/>
        <v>Pass</v>
      </c>
      <c r="BO552" s="3" t="str">
        <f t="shared" si="342"/>
        <v>No</v>
      </c>
      <c r="BP552" s="3" t="str">
        <f t="shared" si="343"/>
        <v>FV&lt;$10K</v>
      </c>
      <c r="BQ552" t="s">
        <v>6650</v>
      </c>
      <c r="BR552" s="3" t="str">
        <f t="shared" si="344"/>
        <v>No, &lt; $20K Lien</v>
      </c>
      <c r="BS552" s="3" t="str">
        <f t="shared" si="345"/>
        <v>No, Lien &lt; $20K</v>
      </c>
      <c r="BT552" t="s">
        <v>6650</v>
      </c>
      <c r="BU552" s="3" t="str">
        <f t="shared" si="346"/>
        <v>No</v>
      </c>
      <c r="BV552" s="3" t="str">
        <f t="shared" si="347"/>
        <v>No</v>
      </c>
      <c r="BW552" s="3">
        <f t="shared" si="348"/>
        <v>0</v>
      </c>
      <c r="BX552" s="3" t="str">
        <f t="shared" si="349"/>
        <v>No</v>
      </c>
      <c r="BY552" s="3">
        <f t="shared" si="350"/>
        <v>8190</v>
      </c>
      <c r="BZ552">
        <v>1</v>
      </c>
      <c r="CA552" s="3">
        <f t="shared" si="351"/>
        <v>8190</v>
      </c>
      <c r="CC552" s="3">
        <f t="shared" si="352"/>
        <v>0</v>
      </c>
      <c r="CD552" s="3">
        <f t="shared" si="353"/>
        <v>0</v>
      </c>
      <c r="CE552" s="3" t="str">
        <f t="shared" si="354"/>
        <v/>
      </c>
      <c r="CF552" s="3" t="e">
        <f>HLOOKUP(CE552,'Valuation Data'!$D$2:$K$5,4,FALSE)</f>
        <v>#N/A</v>
      </c>
      <c r="CG552" s="3">
        <f t="shared" si="355"/>
        <v>8190</v>
      </c>
      <c r="CH552" s="3" t="str">
        <f t="shared" si="356"/>
        <v>No</v>
      </c>
      <c r="CI552" s="3" t="str">
        <f>VLOOKUP(R552,'Use Codes &amp; County Type'!A:D,4,FALSE)</f>
        <v>V</v>
      </c>
      <c r="CJ552" s="3" t="str">
        <f t="shared" si="357"/>
        <v>Yes</v>
      </c>
      <c r="CK552" s="3" t="str">
        <f t="shared" si="358"/>
        <v>No</v>
      </c>
      <c r="CL552" s="3">
        <f t="shared" si="359"/>
        <v>0</v>
      </c>
      <c r="CM552" s="3">
        <f t="shared" si="360"/>
        <v>0</v>
      </c>
      <c r="CN552" s="3">
        <f t="shared" si="361"/>
        <v>622.76</v>
      </c>
      <c r="CO552" s="3">
        <f t="shared" si="362"/>
        <v>-622.76</v>
      </c>
      <c r="CP552" s="3">
        <f t="shared" si="363"/>
        <v>7.6039072039072036E-2</v>
      </c>
      <c r="CR552" s="3" t="str">
        <f t="shared" si="364"/>
        <v>No</v>
      </c>
      <c r="CV552" s="3" t="str">
        <f t="shared" si="365"/>
        <v>FMV&lt;$30K</v>
      </c>
      <c r="CW552" s="3">
        <f t="shared" si="366"/>
        <v>551</v>
      </c>
      <c r="CX552" s="3">
        <f t="shared" si="367"/>
        <v>155.69</v>
      </c>
      <c r="CY552" s="3" t="str">
        <f t="shared" si="368"/>
        <v>Ok</v>
      </c>
      <c r="CZ552">
        <v>0</v>
      </c>
      <c r="DA552">
        <v>0</v>
      </c>
    </row>
    <row r="553" spans="1:105" x14ac:dyDescent="0.25">
      <c r="A553">
        <v>552</v>
      </c>
      <c r="B553" t="s">
        <v>3</v>
      </c>
      <c r="C553" t="s">
        <v>661</v>
      </c>
      <c r="D553">
        <v>536.41</v>
      </c>
      <c r="E553">
        <v>2017</v>
      </c>
      <c r="F553">
        <v>536.41</v>
      </c>
      <c r="G553">
        <v>536.41</v>
      </c>
      <c r="H553" s="3">
        <f t="shared" si="328"/>
        <v>0</v>
      </c>
      <c r="I553">
        <v>37134</v>
      </c>
      <c r="J553" t="s">
        <v>2730</v>
      </c>
      <c r="K553" t="s">
        <v>2738</v>
      </c>
      <c r="L553">
        <v>32046</v>
      </c>
      <c r="M553" t="s">
        <v>3140</v>
      </c>
      <c r="N553" t="s">
        <v>4753</v>
      </c>
      <c r="O553">
        <v>-81.923950677118398</v>
      </c>
      <c r="P553">
        <v>30.684550041982501</v>
      </c>
      <c r="Q553" t="s">
        <v>5171</v>
      </c>
      <c r="R553">
        <v>1</v>
      </c>
      <c r="S553" t="s">
        <v>6539</v>
      </c>
      <c r="T553">
        <v>1001</v>
      </c>
      <c r="U553" t="s">
        <v>6582</v>
      </c>
      <c r="V553">
        <v>2017</v>
      </c>
      <c r="W553">
        <v>68833</v>
      </c>
      <c r="X553">
        <v>2017</v>
      </c>
      <c r="Y553">
        <v>87389</v>
      </c>
      <c r="Z553">
        <v>466.4</v>
      </c>
      <c r="AA553" s="3">
        <f t="shared" si="329"/>
        <v>0.86948416323334765</v>
      </c>
      <c r="AB553" t="s">
        <v>6616</v>
      </c>
      <c r="AC553" t="s">
        <v>6616</v>
      </c>
      <c r="AD553" t="s">
        <v>6616</v>
      </c>
      <c r="AE553" t="s">
        <v>6616</v>
      </c>
      <c r="AF553" t="s">
        <v>6616</v>
      </c>
      <c r="AG553" t="s">
        <v>6616</v>
      </c>
      <c r="AH553" t="s">
        <v>6616</v>
      </c>
      <c r="AI553" t="s">
        <v>6618</v>
      </c>
      <c r="AJ553" t="s">
        <v>6618</v>
      </c>
      <c r="AK553" t="s">
        <v>6618</v>
      </c>
      <c r="AL553" t="s">
        <v>6618</v>
      </c>
      <c r="AM553" t="s">
        <v>6618</v>
      </c>
      <c r="AN553" t="s">
        <v>6618</v>
      </c>
      <c r="AO553" t="s">
        <v>6618</v>
      </c>
      <c r="AP553" s="3" t="str">
        <f t="shared" si="330"/>
        <v>No</v>
      </c>
      <c r="AQ553" s="3" t="str">
        <f t="shared" si="331"/>
        <v>No</v>
      </c>
      <c r="AR553" s="3" t="str">
        <f t="shared" si="332"/>
        <v>No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1</v>
      </c>
      <c r="AY553" t="s">
        <v>6636</v>
      </c>
      <c r="AZ553" t="s">
        <v>6638</v>
      </c>
      <c r="BA553">
        <v>1</v>
      </c>
      <c r="BB553" t="s">
        <v>6617</v>
      </c>
      <c r="BC553" t="s">
        <v>6616</v>
      </c>
      <c r="BD553" s="4" t="str">
        <f t="shared" si="333"/>
        <v>No</v>
      </c>
      <c r="BE553" t="s">
        <v>6640</v>
      </c>
      <c r="BF553" s="3" t="str">
        <f t="shared" si="334"/>
        <v>No</v>
      </c>
      <c r="BG553" t="s">
        <v>6645</v>
      </c>
      <c r="BH553" s="3" t="str">
        <f t="shared" si="335"/>
        <v>37134 WALKER ST</v>
      </c>
      <c r="BI553" s="3" t="str">
        <f t="shared" si="336"/>
        <v>Hilliard</v>
      </c>
      <c r="BJ553" s="3" t="str">
        <f t="shared" si="337"/>
        <v>Florida</v>
      </c>
      <c r="BK553" s="3">
        <f t="shared" si="338"/>
        <v>32046</v>
      </c>
      <c r="BL553" s="3" t="str">
        <f t="shared" si="339"/>
        <v>37134 WALKER ST HILLIARD FL 32046</v>
      </c>
      <c r="BM553" s="3" t="str">
        <f t="shared" si="340"/>
        <v/>
      </c>
      <c r="BN553" s="3" t="str">
        <f t="shared" si="341"/>
        <v>Pass</v>
      </c>
      <c r="BO553" s="3" t="str">
        <f t="shared" si="342"/>
        <v>No</v>
      </c>
      <c r="BP553" s="3" t="str">
        <f t="shared" si="343"/>
        <v>FV&lt;$10K</v>
      </c>
      <c r="BQ553" t="s">
        <v>6650</v>
      </c>
      <c r="BR553" s="3" t="str">
        <f t="shared" si="344"/>
        <v>No, &lt; $20K Lien</v>
      </c>
      <c r="BS553" s="3" t="str">
        <f t="shared" si="345"/>
        <v>No, Lien &lt; $20K</v>
      </c>
      <c r="BT553" t="s">
        <v>6650</v>
      </c>
      <c r="BU553" s="3" t="str">
        <f t="shared" si="346"/>
        <v>No</v>
      </c>
      <c r="BV553" s="3" t="str">
        <f t="shared" si="347"/>
        <v>No</v>
      </c>
      <c r="BW553" s="3">
        <f t="shared" si="348"/>
        <v>1</v>
      </c>
      <c r="BX553" s="3" t="str">
        <f t="shared" si="349"/>
        <v>No</v>
      </c>
      <c r="BY553" s="3">
        <f t="shared" si="350"/>
        <v>68833</v>
      </c>
      <c r="BZ553">
        <v>1</v>
      </c>
      <c r="CA553" s="3">
        <f t="shared" si="351"/>
        <v>68833</v>
      </c>
      <c r="CC553" s="3">
        <f t="shared" si="352"/>
        <v>0</v>
      </c>
      <c r="CD553" s="3">
        <f t="shared" si="353"/>
        <v>0</v>
      </c>
      <c r="CE553" s="3" t="str">
        <f t="shared" si="354"/>
        <v/>
      </c>
      <c r="CF553" s="3" t="e">
        <f>HLOOKUP(CE553,'Valuation Data'!$D$2:$K$5,4,FALSE)</f>
        <v>#N/A</v>
      </c>
      <c r="CG553" s="3">
        <f t="shared" si="355"/>
        <v>68833</v>
      </c>
      <c r="CH553" s="3" t="str">
        <f t="shared" si="356"/>
        <v>No</v>
      </c>
      <c r="CI553" s="3" t="str">
        <f>VLOOKUP(R553,'Use Codes &amp; County Type'!A:D,4,FALSE)</f>
        <v>S</v>
      </c>
      <c r="CJ553" s="3" t="str">
        <f t="shared" si="357"/>
        <v>No</v>
      </c>
      <c r="CK553" s="3" t="str">
        <f t="shared" si="358"/>
        <v>Yes</v>
      </c>
      <c r="CL553" s="3">
        <f t="shared" si="359"/>
        <v>0.67</v>
      </c>
      <c r="CM553" s="3">
        <f t="shared" si="360"/>
        <v>46118.11</v>
      </c>
      <c r="CN553" s="3">
        <f t="shared" si="361"/>
        <v>2682.0499999999997</v>
      </c>
      <c r="CO553" s="3">
        <f t="shared" si="362"/>
        <v>43436.06</v>
      </c>
      <c r="CP553" s="3">
        <f t="shared" si="363"/>
        <v>3.8964595470195977E-2</v>
      </c>
      <c r="CR553" s="3" t="str">
        <f t="shared" si="364"/>
        <v>No</v>
      </c>
      <c r="CV553" s="3" t="str">
        <f t="shared" si="365"/>
        <v>*Bid</v>
      </c>
      <c r="CW553" s="3">
        <f t="shared" si="366"/>
        <v>552</v>
      </c>
      <c r="CX553" s="3">
        <f t="shared" si="367"/>
        <v>536.41</v>
      </c>
      <c r="CY553" s="3" t="str">
        <f t="shared" si="368"/>
        <v>Ok</v>
      </c>
      <c r="CZ553">
        <v>0</v>
      </c>
      <c r="DA553">
        <v>0</v>
      </c>
    </row>
    <row r="554" spans="1:105" x14ac:dyDescent="0.25">
      <c r="A554">
        <v>553</v>
      </c>
      <c r="B554" t="s">
        <v>3</v>
      </c>
      <c r="C554" t="s">
        <v>662</v>
      </c>
      <c r="D554">
        <v>1049</v>
      </c>
      <c r="E554">
        <v>2017</v>
      </c>
      <c r="F554">
        <v>1049</v>
      </c>
      <c r="G554">
        <v>1049</v>
      </c>
      <c r="H554" s="3">
        <f t="shared" si="328"/>
        <v>0</v>
      </c>
      <c r="I554">
        <v>371440</v>
      </c>
      <c r="J554" t="s">
        <v>2730</v>
      </c>
      <c r="K554" t="s">
        <v>2738</v>
      </c>
      <c r="L554">
        <v>32046</v>
      </c>
      <c r="M554" t="s">
        <v>3141</v>
      </c>
      <c r="N554" t="s">
        <v>4753</v>
      </c>
      <c r="O554">
        <v>-81.906112456418199</v>
      </c>
      <c r="P554">
        <v>30.696517958515699</v>
      </c>
      <c r="Q554" t="s">
        <v>5172</v>
      </c>
      <c r="R554">
        <v>1</v>
      </c>
      <c r="S554" t="s">
        <v>6539</v>
      </c>
      <c r="T554">
        <v>1001</v>
      </c>
      <c r="U554" t="s">
        <v>6582</v>
      </c>
      <c r="V554">
        <v>2017</v>
      </c>
      <c r="W554">
        <v>105523</v>
      </c>
      <c r="X554">
        <v>2017</v>
      </c>
      <c r="Y554">
        <v>110729</v>
      </c>
      <c r="Z554">
        <v>940.36</v>
      </c>
      <c r="AA554" s="3">
        <f t="shared" si="329"/>
        <v>0.89643469971401335</v>
      </c>
      <c r="AB554" t="s">
        <v>6616</v>
      </c>
      <c r="AD554" t="s">
        <v>6616</v>
      </c>
      <c r="AE554" t="s">
        <v>6616</v>
      </c>
      <c r="AF554" t="s">
        <v>6616</v>
      </c>
      <c r="AI554" t="s">
        <v>6618</v>
      </c>
      <c r="AJ554" t="s">
        <v>6618</v>
      </c>
      <c r="AK554" t="s">
        <v>6618</v>
      </c>
      <c r="AL554" t="s">
        <v>6618</v>
      </c>
      <c r="AM554" t="s">
        <v>6618</v>
      </c>
      <c r="AN554" t="s">
        <v>6618</v>
      </c>
      <c r="AO554" t="s">
        <v>6618</v>
      </c>
      <c r="AP554" s="3" t="str">
        <f t="shared" si="330"/>
        <v>No</v>
      </c>
      <c r="AQ554" s="3" t="str">
        <f t="shared" si="331"/>
        <v>No</v>
      </c>
      <c r="AR554" s="3" t="str">
        <f t="shared" si="332"/>
        <v>No</v>
      </c>
      <c r="AS554">
        <v>0</v>
      </c>
      <c r="AT554">
        <v>0</v>
      </c>
      <c r="AU554">
        <v>35000</v>
      </c>
      <c r="AV554" t="s">
        <v>5076</v>
      </c>
      <c r="AW554">
        <v>0</v>
      </c>
      <c r="AX554">
        <v>0</v>
      </c>
      <c r="AY554" t="s">
        <v>6634</v>
      </c>
      <c r="AZ554" t="s">
        <v>6637</v>
      </c>
      <c r="BA554">
        <v>1</v>
      </c>
      <c r="BB554" t="s">
        <v>6617</v>
      </c>
      <c r="BC554" t="s">
        <v>6617</v>
      </c>
      <c r="BD554" s="4" t="str">
        <f t="shared" si="333"/>
        <v>No</v>
      </c>
      <c r="BE554" t="s">
        <v>6640</v>
      </c>
      <c r="BF554" s="3" t="str">
        <f t="shared" si="334"/>
        <v>No</v>
      </c>
      <c r="BG554" t="s">
        <v>6645</v>
      </c>
      <c r="BH554" s="3" t="str">
        <f t="shared" si="335"/>
        <v>371440 EASTWOOD RD</v>
      </c>
      <c r="BI554" s="3" t="str">
        <f t="shared" si="336"/>
        <v>Hilliard</v>
      </c>
      <c r="BJ554" s="3" t="str">
        <f t="shared" si="337"/>
        <v>Florida</v>
      </c>
      <c r="BK554" s="3">
        <f t="shared" si="338"/>
        <v>32046</v>
      </c>
      <c r="BL554" s="3" t="str">
        <f t="shared" si="339"/>
        <v>371440 EASTWOOD RD HILLIARD FL 32046</v>
      </c>
      <c r="BM554" s="3" t="str">
        <f t="shared" si="340"/>
        <v>L</v>
      </c>
      <c r="BN554" s="3" t="str">
        <f t="shared" si="341"/>
        <v>Pass</v>
      </c>
      <c r="BO554" s="3" t="str">
        <f t="shared" si="342"/>
        <v>Yes</v>
      </c>
      <c r="BP554" s="3" t="str">
        <f t="shared" si="343"/>
        <v>FV&lt;$10K</v>
      </c>
      <c r="BQ554" t="s">
        <v>6650</v>
      </c>
      <c r="BR554" s="3" t="str">
        <f t="shared" si="344"/>
        <v>No, &lt; $20K Lien</v>
      </c>
      <c r="BS554" s="3" t="str">
        <f t="shared" si="345"/>
        <v>No, Lien &lt; $20K</v>
      </c>
      <c r="BT554" t="s">
        <v>6650</v>
      </c>
      <c r="BU554" s="3" t="str">
        <f t="shared" si="346"/>
        <v>No</v>
      </c>
      <c r="BV554" s="3" t="str">
        <f t="shared" si="347"/>
        <v>No</v>
      </c>
      <c r="BW554" s="3">
        <f t="shared" si="348"/>
        <v>1</v>
      </c>
      <c r="BX554" s="3" t="str">
        <f t="shared" si="349"/>
        <v>No</v>
      </c>
      <c r="BY554" s="3">
        <f t="shared" si="350"/>
        <v>105523</v>
      </c>
      <c r="BZ554">
        <v>1</v>
      </c>
      <c r="CA554" s="3">
        <f t="shared" si="351"/>
        <v>105523</v>
      </c>
      <c r="CC554" s="3">
        <f t="shared" si="352"/>
        <v>0</v>
      </c>
      <c r="CD554" s="3">
        <f t="shared" si="353"/>
        <v>0</v>
      </c>
      <c r="CE554" s="3" t="str">
        <f t="shared" si="354"/>
        <v/>
      </c>
      <c r="CF554" s="3" t="e">
        <f>HLOOKUP(CE554,'Valuation Data'!$D$2:$K$5,4,FALSE)</f>
        <v>#N/A</v>
      </c>
      <c r="CG554" s="3">
        <f t="shared" si="355"/>
        <v>105523</v>
      </c>
      <c r="CH554" s="3" t="str">
        <f t="shared" si="356"/>
        <v>No</v>
      </c>
      <c r="CI554" s="3" t="str">
        <f>VLOOKUP(R554,'Use Codes &amp; County Type'!A:D,4,FALSE)</f>
        <v>S</v>
      </c>
      <c r="CJ554" s="3" t="str">
        <f t="shared" si="357"/>
        <v>No</v>
      </c>
      <c r="CK554" s="3" t="str">
        <f t="shared" si="358"/>
        <v>Yes</v>
      </c>
      <c r="CL554" s="3">
        <f t="shared" si="359"/>
        <v>0.67</v>
      </c>
      <c r="CM554" s="3">
        <f t="shared" si="360"/>
        <v>70700.41</v>
      </c>
      <c r="CN554" s="3">
        <f t="shared" si="361"/>
        <v>5245</v>
      </c>
      <c r="CO554" s="3">
        <f t="shared" si="362"/>
        <v>65455.41</v>
      </c>
      <c r="CP554" s="3">
        <f t="shared" si="363"/>
        <v>4.9704803692086089E-2</v>
      </c>
      <c r="CR554" s="3" t="str">
        <f t="shared" si="364"/>
        <v>No</v>
      </c>
      <c r="CV554" s="3" t="str">
        <f t="shared" si="365"/>
        <v>*Bid</v>
      </c>
      <c r="CW554" s="3">
        <f t="shared" si="366"/>
        <v>553</v>
      </c>
      <c r="CX554" s="3">
        <f t="shared" si="367"/>
        <v>1049</v>
      </c>
      <c r="CY554" s="3" t="str">
        <f t="shared" si="368"/>
        <v>Ok</v>
      </c>
      <c r="CZ554">
        <v>0</v>
      </c>
      <c r="DA554">
        <v>0</v>
      </c>
    </row>
    <row r="555" spans="1:105" x14ac:dyDescent="0.25">
      <c r="A555">
        <v>554</v>
      </c>
      <c r="B555" t="s">
        <v>3</v>
      </c>
      <c r="C555" t="s">
        <v>663</v>
      </c>
      <c r="D555">
        <v>100.88</v>
      </c>
      <c r="E555">
        <v>2017</v>
      </c>
      <c r="F555">
        <v>100.88</v>
      </c>
      <c r="G555">
        <v>100.88</v>
      </c>
      <c r="H555" s="3">
        <f t="shared" si="328"/>
        <v>0</v>
      </c>
      <c r="J555" t="s">
        <v>2730</v>
      </c>
      <c r="K555" t="s">
        <v>2738</v>
      </c>
      <c r="L555">
        <v>32046</v>
      </c>
      <c r="M555" t="s">
        <v>3065</v>
      </c>
      <c r="N555" t="s">
        <v>4753</v>
      </c>
      <c r="O555">
        <v>-81.920266359503799</v>
      </c>
      <c r="P555">
        <v>30.685635310593899</v>
      </c>
      <c r="Q555" t="s">
        <v>5173</v>
      </c>
      <c r="R555">
        <v>0</v>
      </c>
      <c r="S555" t="s">
        <v>6538</v>
      </c>
      <c r="T555">
        <v>8001</v>
      </c>
      <c r="U555" t="s">
        <v>6581</v>
      </c>
      <c r="V555">
        <v>2017</v>
      </c>
      <c r="W555">
        <v>4560</v>
      </c>
      <c r="X555">
        <v>2017</v>
      </c>
      <c r="Y555">
        <v>4560</v>
      </c>
      <c r="Z555">
        <v>63.69</v>
      </c>
      <c r="AA555" s="3">
        <f t="shared" si="329"/>
        <v>0.63134417129262488</v>
      </c>
      <c r="AC555" t="s">
        <v>6616</v>
      </c>
      <c r="AD555" t="s">
        <v>6616</v>
      </c>
      <c r="AF555" t="s">
        <v>6616</v>
      </c>
      <c r="AG555" t="s">
        <v>6616</v>
      </c>
      <c r="AH555" t="s">
        <v>6616</v>
      </c>
      <c r="AI555" t="s">
        <v>6619</v>
      </c>
      <c r="AJ555" t="s">
        <v>6618</v>
      </c>
      <c r="AK555" t="s">
        <v>6618</v>
      </c>
      <c r="AL555" t="s">
        <v>6618</v>
      </c>
      <c r="AM555" t="s">
        <v>6618</v>
      </c>
      <c r="AN555" t="s">
        <v>6618</v>
      </c>
      <c r="AO555" t="s">
        <v>6618</v>
      </c>
      <c r="AP555" s="3" t="str">
        <f t="shared" si="330"/>
        <v>No</v>
      </c>
      <c r="AQ555" s="3" t="str">
        <f t="shared" si="331"/>
        <v>Yes</v>
      </c>
      <c r="AR555" s="3" t="str">
        <f t="shared" si="332"/>
        <v>No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 t="s">
        <v>6634</v>
      </c>
      <c r="AZ555" t="s">
        <v>6638</v>
      </c>
      <c r="BA555">
        <v>0</v>
      </c>
      <c r="BB555" t="s">
        <v>6616</v>
      </c>
      <c r="BC555" t="s">
        <v>6617</v>
      </c>
      <c r="BD555" s="4" t="str">
        <f t="shared" si="333"/>
        <v>No</v>
      </c>
      <c r="BE555" t="s">
        <v>6640</v>
      </c>
      <c r="BF555" s="3" t="str">
        <f t="shared" si="334"/>
        <v>No</v>
      </c>
      <c r="BG555" t="s">
        <v>6645</v>
      </c>
      <c r="BH555" s="3" t="str">
        <f t="shared" si="335"/>
        <v>OXFORD ST</v>
      </c>
      <c r="BI555" s="3" t="str">
        <f t="shared" si="336"/>
        <v>Hilliard</v>
      </c>
      <c r="BJ555" s="3" t="str">
        <f t="shared" si="337"/>
        <v>Florida</v>
      </c>
      <c r="BK555" s="3">
        <f t="shared" si="338"/>
        <v>32046</v>
      </c>
      <c r="BL555" s="3" t="str">
        <f t="shared" si="339"/>
        <v>OXFORD ST HILLIARD FL 32046</v>
      </c>
      <c r="BM555" s="3" t="str">
        <f t="shared" si="340"/>
        <v/>
      </c>
      <c r="BN555" s="3" t="str">
        <f t="shared" si="341"/>
        <v>Lien&lt;$150</v>
      </c>
      <c r="BO555" s="3" t="str">
        <f t="shared" si="342"/>
        <v>Yes</v>
      </c>
      <c r="BP555" s="3" t="str">
        <f t="shared" si="343"/>
        <v>FV&lt;$10K</v>
      </c>
      <c r="BQ555" t="s">
        <v>6650</v>
      </c>
      <c r="BR555" s="3" t="str">
        <f t="shared" si="344"/>
        <v>No, &lt; $20K Lien</v>
      </c>
      <c r="BS555" s="3" t="str">
        <f t="shared" si="345"/>
        <v>No, Lien &lt; $20K</v>
      </c>
      <c r="BT555" t="s">
        <v>6650</v>
      </c>
      <c r="BU555" s="3" t="str">
        <f t="shared" si="346"/>
        <v>No</v>
      </c>
      <c r="BV555" s="3" t="str">
        <f t="shared" si="347"/>
        <v>No</v>
      </c>
      <c r="BW555" s="3">
        <f t="shared" si="348"/>
        <v>0</v>
      </c>
      <c r="BX555" s="3" t="str">
        <f t="shared" si="349"/>
        <v>No</v>
      </c>
      <c r="BY555" s="3">
        <f t="shared" si="350"/>
        <v>4560</v>
      </c>
      <c r="BZ555">
        <v>1</v>
      </c>
      <c r="CA555" s="3">
        <f t="shared" si="351"/>
        <v>4560</v>
      </c>
      <c r="CC555" s="3">
        <f t="shared" si="352"/>
        <v>0</v>
      </c>
      <c r="CD555" s="3">
        <f t="shared" si="353"/>
        <v>0</v>
      </c>
      <c r="CE555" s="3" t="str">
        <f t="shared" si="354"/>
        <v/>
      </c>
      <c r="CF555" s="3" t="e">
        <f>HLOOKUP(CE555,'Valuation Data'!$D$2:$K$5,4,FALSE)</f>
        <v>#N/A</v>
      </c>
      <c r="CG555" s="3">
        <f t="shared" si="355"/>
        <v>4560</v>
      </c>
      <c r="CH555" s="3" t="str">
        <f t="shared" si="356"/>
        <v>No</v>
      </c>
      <c r="CI555" s="3" t="str">
        <f>VLOOKUP(R555,'Use Codes &amp; County Type'!A:D,4,FALSE)</f>
        <v>V</v>
      </c>
      <c r="CJ555" s="3" t="str">
        <f t="shared" si="357"/>
        <v>Yes</v>
      </c>
      <c r="CK555" s="3" t="str">
        <f t="shared" si="358"/>
        <v>No</v>
      </c>
      <c r="CL555" s="3">
        <f t="shared" si="359"/>
        <v>0</v>
      </c>
      <c r="CM555" s="3">
        <f t="shared" si="360"/>
        <v>0</v>
      </c>
      <c r="CN555" s="3">
        <f t="shared" si="361"/>
        <v>403.52</v>
      </c>
      <c r="CO555" s="3">
        <f t="shared" si="362"/>
        <v>-403.52</v>
      </c>
      <c r="CP555" s="3">
        <f t="shared" si="363"/>
        <v>8.849122807017544E-2</v>
      </c>
      <c r="CR555" s="3" t="str">
        <f t="shared" si="364"/>
        <v>No</v>
      </c>
      <c r="CV555" s="3" t="str">
        <f t="shared" si="365"/>
        <v>Lien&lt;$150</v>
      </c>
      <c r="CW555" s="3">
        <f t="shared" si="366"/>
        <v>554</v>
      </c>
      <c r="CX555" s="3">
        <f t="shared" si="367"/>
        <v>100.88</v>
      </c>
      <c r="CY555" s="3" t="str">
        <f t="shared" si="368"/>
        <v>Ok</v>
      </c>
      <c r="CZ555">
        <v>0</v>
      </c>
      <c r="DA555">
        <v>0</v>
      </c>
    </row>
    <row r="556" spans="1:105" x14ac:dyDescent="0.25">
      <c r="A556">
        <v>555</v>
      </c>
      <c r="B556" t="s">
        <v>3</v>
      </c>
      <c r="C556" t="s">
        <v>664</v>
      </c>
      <c r="D556">
        <v>60.33</v>
      </c>
      <c r="E556">
        <v>2017</v>
      </c>
      <c r="F556">
        <v>60.33</v>
      </c>
      <c r="G556">
        <v>60.33</v>
      </c>
      <c r="H556" s="3">
        <f t="shared" si="328"/>
        <v>0</v>
      </c>
      <c r="I556">
        <v>37013</v>
      </c>
      <c r="J556" t="s">
        <v>2730</v>
      </c>
      <c r="K556" t="s">
        <v>2738</v>
      </c>
      <c r="L556">
        <v>32046</v>
      </c>
      <c r="M556" t="s">
        <v>3142</v>
      </c>
      <c r="N556" t="s">
        <v>4753</v>
      </c>
      <c r="O556">
        <v>-81.919070964721698</v>
      </c>
      <c r="P556">
        <v>30.686418994194501</v>
      </c>
      <c r="Q556" t="s">
        <v>5174</v>
      </c>
      <c r="R556">
        <v>0</v>
      </c>
      <c r="S556" t="s">
        <v>6538</v>
      </c>
      <c r="T556">
        <v>8001</v>
      </c>
      <c r="U556" t="s">
        <v>6581</v>
      </c>
      <c r="V556">
        <v>2017</v>
      </c>
      <c r="W556">
        <v>1875</v>
      </c>
      <c r="X556">
        <v>2017</v>
      </c>
      <c r="Y556">
        <v>1875</v>
      </c>
      <c r="Z556">
        <v>26.19</v>
      </c>
      <c r="AA556" s="3">
        <f t="shared" si="329"/>
        <v>0.43411238189955248</v>
      </c>
      <c r="AB556" t="s">
        <v>6617</v>
      </c>
      <c r="AC556" t="s">
        <v>6617</v>
      </c>
      <c r="AD556" t="s">
        <v>6616</v>
      </c>
      <c r="AE556" t="s">
        <v>6616</v>
      </c>
      <c r="AF556" t="s">
        <v>6616</v>
      </c>
      <c r="AG556" t="s">
        <v>6616</v>
      </c>
      <c r="AH556" t="s">
        <v>6616</v>
      </c>
      <c r="AI556" t="s">
        <v>6619</v>
      </c>
      <c r="AJ556" t="s">
        <v>6619</v>
      </c>
      <c r="AK556" t="s">
        <v>6618</v>
      </c>
      <c r="AL556" t="s">
        <v>6619</v>
      </c>
      <c r="AM556" t="s">
        <v>6618</v>
      </c>
      <c r="AN556" t="s">
        <v>6618</v>
      </c>
      <c r="AO556" t="s">
        <v>6618</v>
      </c>
      <c r="AP556" s="3" t="str">
        <f t="shared" si="330"/>
        <v>Yes</v>
      </c>
      <c r="AQ556" s="3" t="str">
        <f t="shared" si="331"/>
        <v>Yes</v>
      </c>
      <c r="AR556" s="3" t="str">
        <f t="shared" si="332"/>
        <v>Yes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 t="s">
        <v>6634</v>
      </c>
      <c r="AZ556" t="s">
        <v>6638</v>
      </c>
      <c r="BA556">
        <v>7</v>
      </c>
      <c r="BB556" t="s">
        <v>6616</v>
      </c>
      <c r="BC556" t="s">
        <v>6616</v>
      </c>
      <c r="BD556" s="4" t="str">
        <f t="shared" si="333"/>
        <v>No</v>
      </c>
      <c r="BE556" t="s">
        <v>6640</v>
      </c>
      <c r="BF556" s="3" t="str">
        <f t="shared" si="334"/>
        <v>No</v>
      </c>
      <c r="BG556" t="s">
        <v>6645</v>
      </c>
      <c r="BH556" s="3" t="str">
        <f t="shared" si="335"/>
        <v>37013 OXFORD ST</v>
      </c>
      <c r="BI556" s="3" t="str">
        <f t="shared" si="336"/>
        <v>Hilliard</v>
      </c>
      <c r="BJ556" s="3" t="str">
        <f t="shared" si="337"/>
        <v>Florida</v>
      </c>
      <c r="BK556" s="3">
        <f t="shared" si="338"/>
        <v>32046</v>
      </c>
      <c r="BL556" s="3" t="str">
        <f t="shared" si="339"/>
        <v>37013 OXFORD ST HILLIARD FL 32046</v>
      </c>
      <c r="BM556" s="3" t="str">
        <f t="shared" si="340"/>
        <v/>
      </c>
      <c r="BN556" s="3" t="str">
        <f t="shared" si="341"/>
        <v>Lien&lt;$150</v>
      </c>
      <c r="BO556" s="3" t="str">
        <f t="shared" si="342"/>
        <v>No</v>
      </c>
      <c r="BP556" s="3" t="str">
        <f t="shared" si="343"/>
        <v>FV&lt;$10K</v>
      </c>
      <c r="BQ556" t="s">
        <v>6650</v>
      </c>
      <c r="BR556" s="3" t="str">
        <f t="shared" si="344"/>
        <v>No, &lt; $20K Lien</v>
      </c>
      <c r="BS556" s="3" t="str">
        <f t="shared" si="345"/>
        <v>No, Lien &lt; $20K</v>
      </c>
      <c r="BT556" t="s">
        <v>6650</v>
      </c>
      <c r="BU556" s="3" t="str">
        <f t="shared" si="346"/>
        <v>Yes</v>
      </c>
      <c r="BV556" s="3" t="str">
        <f t="shared" si="347"/>
        <v>No</v>
      </c>
      <c r="BW556" s="3">
        <f t="shared" si="348"/>
        <v>7</v>
      </c>
      <c r="BX556" s="3" t="str">
        <f t="shared" si="349"/>
        <v>No</v>
      </c>
      <c r="BY556" s="3">
        <f t="shared" si="350"/>
        <v>1875</v>
      </c>
      <c r="BZ556">
        <v>1</v>
      </c>
      <c r="CA556" s="3">
        <f t="shared" si="351"/>
        <v>1875</v>
      </c>
      <c r="CC556" s="3">
        <f t="shared" si="352"/>
        <v>0</v>
      </c>
      <c r="CD556" s="3">
        <f t="shared" si="353"/>
        <v>0</v>
      </c>
      <c r="CE556" s="3" t="str">
        <f t="shared" si="354"/>
        <v/>
      </c>
      <c r="CF556" s="3" t="e">
        <f>HLOOKUP(CE556,'Valuation Data'!$D$2:$K$5,4,FALSE)</f>
        <v>#N/A</v>
      </c>
      <c r="CG556" s="3">
        <f t="shared" si="355"/>
        <v>1875</v>
      </c>
      <c r="CH556" s="3" t="str">
        <f t="shared" si="356"/>
        <v>No</v>
      </c>
      <c r="CI556" s="3" t="str">
        <f>VLOOKUP(R556,'Use Codes &amp; County Type'!A:D,4,FALSE)</f>
        <v>V</v>
      </c>
      <c r="CJ556" s="3" t="str">
        <f t="shared" si="357"/>
        <v>Yes</v>
      </c>
      <c r="CK556" s="3" t="str">
        <f t="shared" si="358"/>
        <v>No</v>
      </c>
      <c r="CL556" s="3">
        <f t="shared" si="359"/>
        <v>0</v>
      </c>
      <c r="CM556" s="3">
        <f t="shared" si="360"/>
        <v>0</v>
      </c>
      <c r="CN556" s="3">
        <f t="shared" si="361"/>
        <v>663.63</v>
      </c>
      <c r="CO556" s="3">
        <f t="shared" si="362"/>
        <v>-663.63</v>
      </c>
      <c r="CP556" s="3">
        <f t="shared" si="363"/>
        <v>0.35393599999999997</v>
      </c>
      <c r="CR556" s="3" t="str">
        <f t="shared" si="364"/>
        <v>No</v>
      </c>
      <c r="CV556" s="3" t="str">
        <f t="shared" si="365"/>
        <v>Lien&lt;$150</v>
      </c>
      <c r="CW556" s="3">
        <f t="shared" si="366"/>
        <v>555</v>
      </c>
      <c r="CX556" s="3">
        <f t="shared" si="367"/>
        <v>60.33</v>
      </c>
      <c r="CY556" s="3" t="str">
        <f t="shared" si="368"/>
        <v>Ok</v>
      </c>
      <c r="CZ556">
        <v>0</v>
      </c>
      <c r="DA556">
        <v>0</v>
      </c>
    </row>
    <row r="557" spans="1:105" x14ac:dyDescent="0.25">
      <c r="A557">
        <v>556</v>
      </c>
      <c r="B557" t="s">
        <v>3</v>
      </c>
      <c r="C557" t="s">
        <v>665</v>
      </c>
      <c r="D557">
        <v>1613.67</v>
      </c>
      <c r="E557">
        <v>2017</v>
      </c>
      <c r="F557" t="e">
        <f>NA()</f>
        <v>#N/A</v>
      </c>
      <c r="G557" t="e">
        <f>NA()</f>
        <v>#N/A</v>
      </c>
      <c r="H557" s="3" t="e">
        <f t="shared" si="328"/>
        <v>#N/A</v>
      </c>
      <c r="I557" t="e">
        <f>NA()</f>
        <v>#N/A</v>
      </c>
      <c r="J557" t="e">
        <f>NA()</f>
        <v>#N/A</v>
      </c>
      <c r="K557" t="e">
        <f>NA()</f>
        <v>#N/A</v>
      </c>
      <c r="L557" t="e">
        <f>NA()</f>
        <v>#N/A</v>
      </c>
      <c r="M557" t="e">
        <f>NA()</f>
        <v>#N/A</v>
      </c>
      <c r="N557" t="e">
        <f>NA()</f>
        <v>#N/A</v>
      </c>
      <c r="O557" t="e">
        <f>NA()</f>
        <v>#N/A</v>
      </c>
      <c r="P557" t="e">
        <f>NA()</f>
        <v>#N/A</v>
      </c>
      <c r="Q557" t="e">
        <f>NA()</f>
        <v>#N/A</v>
      </c>
      <c r="R557">
        <v>1</v>
      </c>
      <c r="S557" t="s">
        <v>6539</v>
      </c>
      <c r="T557" t="e">
        <f>NA()</f>
        <v>#N/A</v>
      </c>
      <c r="U557" t="e">
        <f>NA()</f>
        <v>#N/A</v>
      </c>
      <c r="V557">
        <v>2017</v>
      </c>
      <c r="W557">
        <v>142911</v>
      </c>
      <c r="X557" t="e">
        <f>NA()</f>
        <v>#N/A</v>
      </c>
      <c r="Y557" t="e">
        <f>NA()</f>
        <v>#N/A</v>
      </c>
      <c r="Z557" t="e">
        <f>NA()</f>
        <v>#N/A</v>
      </c>
      <c r="AA557" s="3">
        <f t="shared" si="329"/>
        <v>0</v>
      </c>
      <c r="AI557" t="e">
        <f>NA()</f>
        <v>#N/A</v>
      </c>
      <c r="AJ557" t="e">
        <f>NA()</f>
        <v>#N/A</v>
      </c>
      <c r="AK557" t="e">
        <f>NA()</f>
        <v>#N/A</v>
      </c>
      <c r="AL557" t="e">
        <f>NA()</f>
        <v>#N/A</v>
      </c>
      <c r="AM557" t="e">
        <f>NA()</f>
        <v>#N/A</v>
      </c>
      <c r="AN557" t="e">
        <f>NA()</f>
        <v>#N/A</v>
      </c>
      <c r="AO557" t="e">
        <f>NA()</f>
        <v>#N/A</v>
      </c>
      <c r="AP557" s="3" t="str">
        <f t="shared" si="330"/>
        <v>No</v>
      </c>
      <c r="AQ557" s="3" t="str">
        <f t="shared" si="331"/>
        <v>No</v>
      </c>
      <c r="AR557" s="3" t="str">
        <f t="shared" si="332"/>
        <v>No</v>
      </c>
      <c r="AS557" t="e">
        <f>NA()</f>
        <v>#N/A</v>
      </c>
      <c r="AT557" t="e">
        <f>NA()</f>
        <v>#N/A</v>
      </c>
      <c r="AU557" t="e">
        <f>NA()</f>
        <v>#N/A</v>
      </c>
      <c r="AV557" t="e">
        <f>NA()</f>
        <v>#N/A</v>
      </c>
      <c r="AW557" t="e">
        <f>NA()</f>
        <v>#N/A</v>
      </c>
      <c r="AX557" t="e">
        <f>NA()</f>
        <v>#N/A</v>
      </c>
      <c r="AY557" t="e">
        <f>NA()</f>
        <v>#N/A</v>
      </c>
      <c r="AZ557" t="e">
        <f>NA()</f>
        <v>#N/A</v>
      </c>
      <c r="BA557">
        <v>0</v>
      </c>
      <c r="BB557" t="s">
        <v>6617</v>
      </c>
      <c r="BC557" t="e">
        <f>NA()</f>
        <v>#N/A</v>
      </c>
      <c r="BD557" s="4" t="str">
        <f t="shared" si="333"/>
        <v>No</v>
      </c>
      <c r="BE557" t="e">
        <f>NA()</f>
        <v>#N/A</v>
      </c>
      <c r="BF557" s="3" t="str">
        <f t="shared" si="334"/>
        <v>No</v>
      </c>
      <c r="BG557" t="e">
        <f>NA()</f>
        <v>#N/A</v>
      </c>
      <c r="BH557" s="3" t="e">
        <f t="shared" si="335"/>
        <v>#N/A</v>
      </c>
      <c r="BI557" s="3" t="e">
        <f t="shared" si="336"/>
        <v>#N/A</v>
      </c>
      <c r="BJ557" s="3" t="e">
        <f t="shared" si="337"/>
        <v>#N/A</v>
      </c>
      <c r="BK557" s="3" t="e">
        <f t="shared" si="338"/>
        <v>#N/A</v>
      </c>
      <c r="BL557" s="3" t="e">
        <f t="shared" si="339"/>
        <v>#N/A</v>
      </c>
      <c r="BM557" s="3" t="e">
        <f t="shared" si="340"/>
        <v>#N/A</v>
      </c>
      <c r="BN557" s="3" t="str">
        <f t="shared" si="341"/>
        <v>Pass</v>
      </c>
      <c r="BO557" s="3" t="e">
        <f t="shared" si="342"/>
        <v>#N/A</v>
      </c>
      <c r="BP557" s="3" t="str">
        <f t="shared" si="343"/>
        <v>FV&lt;$10K</v>
      </c>
      <c r="BQ557" t="s">
        <v>6650</v>
      </c>
      <c r="BR557" s="3" t="str">
        <f t="shared" si="344"/>
        <v>No, &lt; $20K Lien</v>
      </c>
      <c r="BS557" s="3" t="str">
        <f t="shared" si="345"/>
        <v>No, Lien &lt; $20K</v>
      </c>
      <c r="BT557" t="s">
        <v>6650</v>
      </c>
      <c r="BU557" s="3" t="str">
        <f t="shared" si="346"/>
        <v>No</v>
      </c>
      <c r="BV557" s="3" t="str">
        <f t="shared" si="347"/>
        <v>No</v>
      </c>
      <c r="BW557" s="3">
        <f t="shared" si="348"/>
        <v>0</v>
      </c>
      <c r="BX557" s="3" t="str">
        <f t="shared" si="349"/>
        <v>No</v>
      </c>
      <c r="BY557" s="3">
        <f t="shared" si="350"/>
        <v>142911</v>
      </c>
      <c r="BZ557">
        <v>1</v>
      </c>
      <c r="CA557" s="3">
        <f t="shared" si="351"/>
        <v>142911</v>
      </c>
      <c r="CC557" s="3" t="e">
        <f t="shared" si="352"/>
        <v>#N/A</v>
      </c>
      <c r="CD557" s="3" t="e">
        <f t="shared" si="353"/>
        <v>#N/A</v>
      </c>
      <c r="CE557" s="3" t="str">
        <f t="shared" si="354"/>
        <v/>
      </c>
      <c r="CF557" s="3" t="e">
        <f>HLOOKUP(CE557,'Valuation Data'!$D$2:$K$5,4,FALSE)</f>
        <v>#N/A</v>
      </c>
      <c r="CG557" s="3">
        <f t="shared" si="355"/>
        <v>142911</v>
      </c>
      <c r="CH557" s="3" t="str">
        <f t="shared" si="356"/>
        <v>No</v>
      </c>
      <c r="CI557" s="3" t="str">
        <f>VLOOKUP(R557,'Use Codes &amp; County Type'!A:D,4,FALSE)</f>
        <v>S</v>
      </c>
      <c r="CJ557" s="3" t="str">
        <f t="shared" si="357"/>
        <v>No</v>
      </c>
      <c r="CK557" s="3" t="str">
        <f t="shared" si="358"/>
        <v>Yes</v>
      </c>
      <c r="CL557" s="3">
        <f t="shared" si="359"/>
        <v>0.67</v>
      </c>
      <c r="CM557" s="3">
        <f t="shared" si="360"/>
        <v>95750.37000000001</v>
      </c>
      <c r="CN557" s="3" t="e">
        <f t="shared" si="361"/>
        <v>#N/A</v>
      </c>
      <c r="CO557" s="3" t="e">
        <f t="shared" si="362"/>
        <v>#N/A</v>
      </c>
      <c r="CP557" s="3" t="e">
        <f t="shared" si="363"/>
        <v>#N/A</v>
      </c>
      <c r="CR557" s="3" t="e">
        <f t="shared" si="364"/>
        <v>#N/A</v>
      </c>
      <c r="CV557" s="3" t="e">
        <f t="shared" si="365"/>
        <v>#N/A</v>
      </c>
      <c r="CW557" s="3">
        <f t="shared" si="366"/>
        <v>556</v>
      </c>
      <c r="CX557" s="3">
        <f t="shared" si="367"/>
        <v>1613.67</v>
      </c>
      <c r="CY557" s="3" t="e">
        <f t="shared" si="368"/>
        <v>#N/A</v>
      </c>
      <c r="CZ557" t="e">
        <f>NA()</f>
        <v>#N/A</v>
      </c>
      <c r="DA557" t="e">
        <f>NA()</f>
        <v>#N/A</v>
      </c>
    </row>
    <row r="558" spans="1:105" x14ac:dyDescent="0.25">
      <c r="A558">
        <v>557</v>
      </c>
      <c r="B558" t="s">
        <v>3</v>
      </c>
      <c r="C558" t="s">
        <v>666</v>
      </c>
      <c r="D558">
        <v>167.92</v>
      </c>
      <c r="E558">
        <v>2017</v>
      </c>
      <c r="F558">
        <v>167.92</v>
      </c>
      <c r="G558">
        <v>167.92</v>
      </c>
      <c r="H558" s="3">
        <f t="shared" si="328"/>
        <v>0</v>
      </c>
      <c r="J558" t="s">
        <v>2730</v>
      </c>
      <c r="K558" t="s">
        <v>2738</v>
      </c>
      <c r="L558">
        <v>32046</v>
      </c>
      <c r="M558" t="s">
        <v>3143</v>
      </c>
      <c r="N558" t="s">
        <v>4753</v>
      </c>
      <c r="O558">
        <v>-81.916996435463005</v>
      </c>
      <c r="P558">
        <v>30.694583410200799</v>
      </c>
      <c r="Q558" t="s">
        <v>5175</v>
      </c>
      <c r="R558">
        <v>0</v>
      </c>
      <c r="S558" t="s">
        <v>6538</v>
      </c>
      <c r="T558">
        <v>8001</v>
      </c>
      <c r="U558" t="s">
        <v>6581</v>
      </c>
      <c r="V558">
        <v>2017</v>
      </c>
      <c r="W558">
        <v>9000</v>
      </c>
      <c r="X558">
        <v>2017</v>
      </c>
      <c r="Y558">
        <v>9000</v>
      </c>
      <c r="Z558">
        <v>125.68</v>
      </c>
      <c r="AA558" s="3">
        <f t="shared" si="329"/>
        <v>0.74845164363982863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 s="3" t="str">
        <f t="shared" si="330"/>
        <v>No</v>
      </c>
      <c r="AQ558" s="3" t="str">
        <f t="shared" si="331"/>
        <v>No</v>
      </c>
      <c r="AR558" s="3" t="str">
        <f t="shared" si="332"/>
        <v>No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 t="s">
        <v>6634</v>
      </c>
      <c r="AZ558">
        <v>0</v>
      </c>
      <c r="BA558">
        <v>0</v>
      </c>
      <c r="BB558" t="s">
        <v>6616</v>
      </c>
      <c r="BC558">
        <v>0</v>
      </c>
      <c r="BD558" s="4" t="str">
        <f t="shared" si="333"/>
        <v>No</v>
      </c>
      <c r="BE558" t="s">
        <v>6640</v>
      </c>
      <c r="BF558" s="3" t="str">
        <f t="shared" si="334"/>
        <v>No</v>
      </c>
      <c r="BG558" t="s">
        <v>6645</v>
      </c>
      <c r="BH558" s="3" t="str">
        <f t="shared" si="335"/>
        <v>MILL ST</v>
      </c>
      <c r="BI558" s="3" t="str">
        <f t="shared" si="336"/>
        <v>Hilliard</v>
      </c>
      <c r="BJ558" s="3" t="str">
        <f t="shared" si="337"/>
        <v>Florida</v>
      </c>
      <c r="BK558" s="3">
        <f t="shared" si="338"/>
        <v>32046</v>
      </c>
      <c r="BL558" s="3" t="str">
        <f t="shared" si="339"/>
        <v>MILL ST HILLIARD FL 32046</v>
      </c>
      <c r="BM558" s="3" t="str">
        <f t="shared" si="340"/>
        <v/>
      </c>
      <c r="BN558" s="3" t="str">
        <f t="shared" si="341"/>
        <v>Pass</v>
      </c>
      <c r="BO558" s="3" t="str">
        <f t="shared" si="342"/>
        <v>No</v>
      </c>
      <c r="BP558" s="3" t="str">
        <f t="shared" si="343"/>
        <v>FV&lt;$10K</v>
      </c>
      <c r="BQ558" t="s">
        <v>6650</v>
      </c>
      <c r="BR558" s="3" t="str">
        <f t="shared" si="344"/>
        <v>No, &lt; $20K Lien</v>
      </c>
      <c r="BS558" s="3" t="str">
        <f t="shared" si="345"/>
        <v>No, Lien &lt; $20K</v>
      </c>
      <c r="BT558" t="s">
        <v>6650</v>
      </c>
      <c r="BU558" s="3" t="str">
        <f t="shared" si="346"/>
        <v>No</v>
      </c>
      <c r="BV558" s="3" t="str">
        <f t="shared" si="347"/>
        <v>No</v>
      </c>
      <c r="BW558" s="3">
        <f t="shared" si="348"/>
        <v>0</v>
      </c>
      <c r="BX558" s="3" t="str">
        <f t="shared" si="349"/>
        <v>No</v>
      </c>
      <c r="BY558" s="3">
        <f t="shared" si="350"/>
        <v>9000</v>
      </c>
      <c r="BZ558">
        <v>1</v>
      </c>
      <c r="CA558" s="3">
        <f t="shared" si="351"/>
        <v>9000</v>
      </c>
      <c r="CC558" s="3">
        <f t="shared" si="352"/>
        <v>0</v>
      </c>
      <c r="CD558" s="3">
        <f t="shared" si="353"/>
        <v>0</v>
      </c>
      <c r="CE558" s="3" t="str">
        <f t="shared" si="354"/>
        <v/>
      </c>
      <c r="CF558" s="3" t="e">
        <f>HLOOKUP(CE558,'Valuation Data'!$D$2:$K$5,4,FALSE)</f>
        <v>#N/A</v>
      </c>
      <c r="CG558" s="3">
        <f t="shared" si="355"/>
        <v>9000</v>
      </c>
      <c r="CH558" s="3" t="str">
        <f t="shared" si="356"/>
        <v>No</v>
      </c>
      <c r="CI558" s="3" t="str">
        <f>VLOOKUP(R558,'Use Codes &amp; County Type'!A:D,4,FALSE)</f>
        <v>V</v>
      </c>
      <c r="CJ558" s="3" t="str">
        <f t="shared" si="357"/>
        <v>Yes</v>
      </c>
      <c r="CK558" s="3" t="str">
        <f t="shared" si="358"/>
        <v>No</v>
      </c>
      <c r="CL558" s="3">
        <f t="shared" si="359"/>
        <v>0</v>
      </c>
      <c r="CM558" s="3">
        <f t="shared" si="360"/>
        <v>0</v>
      </c>
      <c r="CN558" s="3">
        <f t="shared" si="361"/>
        <v>671.68</v>
      </c>
      <c r="CO558" s="3">
        <f t="shared" si="362"/>
        <v>-671.68</v>
      </c>
      <c r="CP558" s="3">
        <f t="shared" si="363"/>
        <v>7.4631111111111106E-2</v>
      </c>
      <c r="CR558" s="3" t="str">
        <f t="shared" si="364"/>
        <v>No</v>
      </c>
      <c r="CV558" s="3" t="str">
        <f t="shared" si="365"/>
        <v>FMV&lt;$30K</v>
      </c>
      <c r="CW558" s="3">
        <f t="shared" si="366"/>
        <v>557</v>
      </c>
      <c r="CX558" s="3">
        <f t="shared" si="367"/>
        <v>167.92</v>
      </c>
      <c r="CY558" s="3" t="str">
        <f t="shared" si="368"/>
        <v>Ok</v>
      </c>
      <c r="CZ558">
        <v>0</v>
      </c>
      <c r="DA558">
        <v>0</v>
      </c>
    </row>
    <row r="559" spans="1:105" x14ac:dyDescent="0.25">
      <c r="A559">
        <v>558</v>
      </c>
      <c r="B559" t="s">
        <v>3</v>
      </c>
      <c r="C559" t="s">
        <v>667</v>
      </c>
      <c r="D559">
        <v>252.72</v>
      </c>
      <c r="E559">
        <v>2017</v>
      </c>
      <c r="F559">
        <v>252.72</v>
      </c>
      <c r="G559">
        <v>252.72</v>
      </c>
      <c r="H559" s="3">
        <f t="shared" si="328"/>
        <v>0</v>
      </c>
      <c r="I559">
        <v>151040</v>
      </c>
      <c r="J559" t="s">
        <v>2730</v>
      </c>
      <c r="K559" t="s">
        <v>2738</v>
      </c>
      <c r="L559">
        <v>32046</v>
      </c>
      <c r="M559" t="s">
        <v>3144</v>
      </c>
      <c r="N559" t="s">
        <v>4753</v>
      </c>
      <c r="O559">
        <v>-81.897133037870901</v>
      </c>
      <c r="P559">
        <v>30.698609983091298</v>
      </c>
      <c r="Q559" t="s">
        <v>5176</v>
      </c>
      <c r="R559">
        <v>2</v>
      </c>
      <c r="S559" t="s">
        <v>6535</v>
      </c>
      <c r="T559">
        <v>1006</v>
      </c>
      <c r="U559" t="s">
        <v>6578</v>
      </c>
      <c r="V559">
        <v>2017</v>
      </c>
      <c r="W559">
        <v>38481</v>
      </c>
      <c r="X559">
        <v>2017</v>
      </c>
      <c r="Y559">
        <v>47898</v>
      </c>
      <c r="Z559">
        <v>204.09</v>
      </c>
      <c r="AA559" s="3">
        <f t="shared" si="329"/>
        <v>0.80757359924026595</v>
      </c>
      <c r="AC559" t="s">
        <v>6616</v>
      </c>
      <c r="AI559" t="s">
        <v>6619</v>
      </c>
      <c r="AJ559" t="s">
        <v>6618</v>
      </c>
      <c r="AK559">
        <v>0</v>
      </c>
      <c r="AL559">
        <v>0</v>
      </c>
      <c r="AM559">
        <v>0</v>
      </c>
      <c r="AN559">
        <v>0</v>
      </c>
      <c r="AO559">
        <v>0</v>
      </c>
      <c r="AP559" s="3" t="str">
        <f t="shared" si="330"/>
        <v>No</v>
      </c>
      <c r="AQ559" s="3" t="str">
        <f t="shared" si="331"/>
        <v>Yes</v>
      </c>
      <c r="AR559" s="3" t="str">
        <f t="shared" si="332"/>
        <v>No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 t="s">
        <v>6634</v>
      </c>
      <c r="AZ559">
        <v>0</v>
      </c>
      <c r="BA559">
        <v>0</v>
      </c>
      <c r="BB559" t="s">
        <v>6617</v>
      </c>
      <c r="BC559" t="s">
        <v>6616</v>
      </c>
      <c r="BD559" s="4" t="str">
        <f t="shared" si="333"/>
        <v>No</v>
      </c>
      <c r="BE559" t="s">
        <v>6640</v>
      </c>
      <c r="BF559" s="3" t="str">
        <f t="shared" si="334"/>
        <v>No</v>
      </c>
      <c r="BG559" t="s">
        <v>6645</v>
      </c>
      <c r="BH559" s="3" t="str">
        <f t="shared" si="335"/>
        <v>151040 CR 108</v>
      </c>
      <c r="BI559" s="3" t="str">
        <f t="shared" si="336"/>
        <v>Hilliard</v>
      </c>
      <c r="BJ559" s="3" t="str">
        <f t="shared" si="337"/>
        <v>Florida</v>
      </c>
      <c r="BK559" s="3">
        <f t="shared" si="338"/>
        <v>32046</v>
      </c>
      <c r="BL559" s="3" t="str">
        <f t="shared" si="339"/>
        <v>151040 CR 108 HILLIARD FL 32046</v>
      </c>
      <c r="BM559" s="3" t="str">
        <f t="shared" si="340"/>
        <v/>
      </c>
      <c r="BN559" s="3" t="str">
        <f t="shared" si="341"/>
        <v>Pass</v>
      </c>
      <c r="BO559" s="3" t="str">
        <f t="shared" si="342"/>
        <v>No</v>
      </c>
      <c r="BP559" s="3" t="str">
        <f t="shared" si="343"/>
        <v>FV&lt;$10K</v>
      </c>
      <c r="BQ559" t="s">
        <v>6650</v>
      </c>
      <c r="BR559" s="3" t="str">
        <f t="shared" si="344"/>
        <v>No, &lt; $20K Lien</v>
      </c>
      <c r="BS559" s="3" t="str">
        <f t="shared" si="345"/>
        <v>No, Lien &lt; $20K</v>
      </c>
      <c r="BT559" t="s">
        <v>6650</v>
      </c>
      <c r="BU559" s="3" t="str">
        <f t="shared" si="346"/>
        <v>No</v>
      </c>
      <c r="BV559" s="3" t="str">
        <f t="shared" si="347"/>
        <v>No</v>
      </c>
      <c r="BW559" s="3">
        <f t="shared" si="348"/>
        <v>0</v>
      </c>
      <c r="BX559" s="3" t="str">
        <f t="shared" si="349"/>
        <v>No</v>
      </c>
      <c r="BY559" s="3">
        <f t="shared" si="350"/>
        <v>38481</v>
      </c>
      <c r="BZ559">
        <v>1</v>
      </c>
      <c r="CA559" s="3">
        <f t="shared" si="351"/>
        <v>38481</v>
      </c>
      <c r="CC559" s="3">
        <f t="shared" si="352"/>
        <v>0</v>
      </c>
      <c r="CD559" s="3">
        <f t="shared" si="353"/>
        <v>0</v>
      </c>
      <c r="CE559" s="3" t="str">
        <f t="shared" si="354"/>
        <v/>
      </c>
      <c r="CF559" s="3" t="e">
        <f>HLOOKUP(CE559,'Valuation Data'!$D$2:$K$5,4,FALSE)</f>
        <v>#N/A</v>
      </c>
      <c r="CG559" s="3">
        <f t="shared" si="355"/>
        <v>38481</v>
      </c>
      <c r="CH559" s="3" t="str">
        <f t="shared" si="356"/>
        <v>No</v>
      </c>
      <c r="CI559" s="3" t="str">
        <f>VLOOKUP(R559,'Use Codes &amp; County Type'!A:D,4,FALSE)</f>
        <v>R</v>
      </c>
      <c r="CJ559" s="3" t="str">
        <f t="shared" si="357"/>
        <v>No</v>
      </c>
      <c r="CK559" s="3" t="str">
        <f t="shared" si="358"/>
        <v>Yes</v>
      </c>
      <c r="CL559" s="3">
        <f t="shared" si="359"/>
        <v>0.67</v>
      </c>
      <c r="CM559" s="3">
        <f t="shared" si="360"/>
        <v>25782.27</v>
      </c>
      <c r="CN559" s="3">
        <f t="shared" si="361"/>
        <v>1010.88</v>
      </c>
      <c r="CO559" s="3">
        <f t="shared" si="362"/>
        <v>24771.39</v>
      </c>
      <c r="CP559" s="3">
        <f t="shared" si="363"/>
        <v>2.6269587588680129E-2</v>
      </c>
      <c r="CR559" s="3" t="str">
        <f t="shared" si="364"/>
        <v>No</v>
      </c>
      <c r="CV559" s="3" t="str">
        <f t="shared" si="365"/>
        <v>*Bid</v>
      </c>
      <c r="CW559" s="3">
        <f t="shared" si="366"/>
        <v>558</v>
      </c>
      <c r="CX559" s="3">
        <f t="shared" si="367"/>
        <v>252.72</v>
      </c>
      <c r="CY559" s="3" t="str">
        <f t="shared" si="368"/>
        <v>Ok</v>
      </c>
      <c r="CZ559">
        <v>0</v>
      </c>
      <c r="DA559">
        <v>0</v>
      </c>
    </row>
    <row r="560" spans="1:105" x14ac:dyDescent="0.25">
      <c r="A560">
        <v>559</v>
      </c>
      <c r="B560" t="s">
        <v>3</v>
      </c>
      <c r="C560" t="s">
        <v>668</v>
      </c>
      <c r="D560">
        <v>539.16</v>
      </c>
      <c r="E560">
        <v>2017</v>
      </c>
      <c r="F560">
        <v>539.16</v>
      </c>
      <c r="G560">
        <v>539.16</v>
      </c>
      <c r="H560" s="3">
        <f t="shared" si="328"/>
        <v>0</v>
      </c>
      <c r="I560">
        <v>151084</v>
      </c>
      <c r="J560" t="s">
        <v>2730</v>
      </c>
      <c r="K560" t="s">
        <v>2738</v>
      </c>
      <c r="L560">
        <v>32046</v>
      </c>
      <c r="M560" t="s">
        <v>3145</v>
      </c>
      <c r="N560" t="s">
        <v>4753</v>
      </c>
      <c r="O560">
        <v>-81.890265250672897</v>
      </c>
      <c r="P560">
        <v>30.699010700509799</v>
      </c>
      <c r="Q560" t="s">
        <v>5177</v>
      </c>
      <c r="R560">
        <v>2</v>
      </c>
      <c r="S560" t="s">
        <v>6535</v>
      </c>
      <c r="T560">
        <v>1006</v>
      </c>
      <c r="U560" t="s">
        <v>6578</v>
      </c>
      <c r="V560">
        <v>2017</v>
      </c>
      <c r="W560">
        <v>27451</v>
      </c>
      <c r="X560">
        <v>2017</v>
      </c>
      <c r="Y560">
        <v>35538</v>
      </c>
      <c r="Z560">
        <v>468.94</v>
      </c>
      <c r="AA560" s="3">
        <f t="shared" si="329"/>
        <v>0.86976036797982048</v>
      </c>
      <c r="AC560" t="s">
        <v>6616</v>
      </c>
      <c r="AD560" t="s">
        <v>6616</v>
      </c>
      <c r="AF560" t="s">
        <v>6616</v>
      </c>
      <c r="AG560" t="s">
        <v>6616</v>
      </c>
      <c r="AH560" t="s">
        <v>6616</v>
      </c>
      <c r="AI560" t="s">
        <v>6618</v>
      </c>
      <c r="AJ560" t="s">
        <v>6618</v>
      </c>
      <c r="AK560" t="s">
        <v>6618</v>
      </c>
      <c r="AL560" t="s">
        <v>6618</v>
      </c>
      <c r="AM560" t="s">
        <v>6618</v>
      </c>
      <c r="AN560" t="s">
        <v>6618</v>
      </c>
      <c r="AO560" t="s">
        <v>6618</v>
      </c>
      <c r="AP560" s="3" t="str">
        <f t="shared" si="330"/>
        <v>No</v>
      </c>
      <c r="AQ560" s="3" t="str">
        <f t="shared" si="331"/>
        <v>No</v>
      </c>
      <c r="AR560" s="3" t="str">
        <f t="shared" si="332"/>
        <v>No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 t="s">
        <v>6634</v>
      </c>
      <c r="AZ560" t="s">
        <v>6638</v>
      </c>
      <c r="BA560">
        <v>0</v>
      </c>
      <c r="BB560" t="s">
        <v>6616</v>
      </c>
      <c r="BC560" t="s">
        <v>6616</v>
      </c>
      <c r="BD560" s="4" t="str">
        <f t="shared" si="333"/>
        <v>No</v>
      </c>
      <c r="BE560" t="s">
        <v>6640</v>
      </c>
      <c r="BF560" s="3" t="str">
        <f t="shared" si="334"/>
        <v>No</v>
      </c>
      <c r="BG560" t="s">
        <v>6645</v>
      </c>
      <c r="BH560" s="3" t="str">
        <f t="shared" si="335"/>
        <v>151084 CR 108</v>
      </c>
      <c r="BI560" s="3" t="str">
        <f t="shared" si="336"/>
        <v>Hilliard</v>
      </c>
      <c r="BJ560" s="3" t="str">
        <f t="shared" si="337"/>
        <v>Florida</v>
      </c>
      <c r="BK560" s="3">
        <f t="shared" si="338"/>
        <v>32046</v>
      </c>
      <c r="BL560" s="3" t="str">
        <f t="shared" si="339"/>
        <v>151084 CR 108 HILLIARD FL 32046</v>
      </c>
      <c r="BM560" s="3" t="str">
        <f t="shared" si="340"/>
        <v/>
      </c>
      <c r="BN560" s="3" t="str">
        <f t="shared" si="341"/>
        <v>Pass</v>
      </c>
      <c r="BO560" s="3" t="str">
        <f t="shared" si="342"/>
        <v>No</v>
      </c>
      <c r="BP560" s="3" t="str">
        <f t="shared" si="343"/>
        <v>FV&lt;$10K</v>
      </c>
      <c r="BQ560" t="s">
        <v>6650</v>
      </c>
      <c r="BR560" s="3" t="str">
        <f t="shared" si="344"/>
        <v>No, &lt; $20K Lien</v>
      </c>
      <c r="BS560" s="3" t="str">
        <f t="shared" si="345"/>
        <v>No, Lien &lt; $20K</v>
      </c>
      <c r="BT560" t="s">
        <v>6650</v>
      </c>
      <c r="BU560" s="3" t="str">
        <f t="shared" si="346"/>
        <v>No</v>
      </c>
      <c r="BV560" s="3" t="str">
        <f t="shared" si="347"/>
        <v>No</v>
      </c>
      <c r="BW560" s="3">
        <f t="shared" si="348"/>
        <v>0</v>
      </c>
      <c r="BX560" s="3" t="str">
        <f t="shared" si="349"/>
        <v>No</v>
      </c>
      <c r="BY560" s="3">
        <f t="shared" si="350"/>
        <v>27451</v>
      </c>
      <c r="BZ560">
        <v>1</v>
      </c>
      <c r="CA560" s="3">
        <f t="shared" si="351"/>
        <v>27451</v>
      </c>
      <c r="CC560" s="3">
        <f t="shared" si="352"/>
        <v>0</v>
      </c>
      <c r="CD560" s="3">
        <f t="shared" si="353"/>
        <v>0</v>
      </c>
      <c r="CE560" s="3" t="str">
        <f t="shared" si="354"/>
        <v/>
      </c>
      <c r="CF560" s="3" t="e">
        <f>HLOOKUP(CE560,'Valuation Data'!$D$2:$K$5,4,FALSE)</f>
        <v>#N/A</v>
      </c>
      <c r="CG560" s="3">
        <f t="shared" si="355"/>
        <v>27451</v>
      </c>
      <c r="CH560" s="3" t="str">
        <f t="shared" si="356"/>
        <v>No</v>
      </c>
      <c r="CI560" s="3" t="str">
        <f>VLOOKUP(R560,'Use Codes &amp; County Type'!A:D,4,FALSE)</f>
        <v>R</v>
      </c>
      <c r="CJ560" s="3" t="str">
        <f t="shared" si="357"/>
        <v>No</v>
      </c>
      <c r="CK560" s="3" t="str">
        <f t="shared" si="358"/>
        <v>No</v>
      </c>
      <c r="CL560" s="3">
        <f t="shared" si="359"/>
        <v>0.35</v>
      </c>
      <c r="CM560" s="3">
        <f t="shared" si="360"/>
        <v>9607.8499999999985</v>
      </c>
      <c r="CN560" s="3">
        <f t="shared" si="361"/>
        <v>2156.64</v>
      </c>
      <c r="CO560" s="3">
        <f t="shared" si="362"/>
        <v>7451.2099999999991</v>
      </c>
      <c r="CP560" s="3">
        <f t="shared" si="363"/>
        <v>7.8563258169101299E-2</v>
      </c>
      <c r="CR560" s="3" t="str">
        <f t="shared" si="364"/>
        <v>No</v>
      </c>
      <c r="CV560" s="3" t="str">
        <f t="shared" si="365"/>
        <v>FMV&lt;$30K</v>
      </c>
      <c r="CW560" s="3">
        <f t="shared" si="366"/>
        <v>559</v>
      </c>
      <c r="CX560" s="3">
        <f t="shared" si="367"/>
        <v>539.16</v>
      </c>
      <c r="CY560" s="3" t="str">
        <f t="shared" si="368"/>
        <v>Ok</v>
      </c>
      <c r="CZ560">
        <v>0</v>
      </c>
      <c r="DA560">
        <v>0</v>
      </c>
    </row>
    <row r="561" spans="1:105" x14ac:dyDescent="0.25">
      <c r="A561">
        <v>560</v>
      </c>
      <c r="B561" t="s">
        <v>3</v>
      </c>
      <c r="C561" t="s">
        <v>669</v>
      </c>
      <c r="D561">
        <v>551.45000000000005</v>
      </c>
      <c r="E561">
        <v>2017</v>
      </c>
      <c r="F561">
        <v>551.45000000000005</v>
      </c>
      <c r="G561">
        <v>551.45000000000005</v>
      </c>
      <c r="H561" s="3">
        <f t="shared" si="328"/>
        <v>0</v>
      </c>
      <c r="I561">
        <v>37076</v>
      </c>
      <c r="J561" t="s">
        <v>2730</v>
      </c>
      <c r="K561" t="s">
        <v>2738</v>
      </c>
      <c r="L561">
        <v>32046</v>
      </c>
      <c r="M561" t="s">
        <v>3146</v>
      </c>
      <c r="N561" t="s">
        <v>4753</v>
      </c>
      <c r="O561">
        <v>-81.903976074369794</v>
      </c>
      <c r="P561">
        <v>30.692609705657301</v>
      </c>
      <c r="Q561" t="s">
        <v>5178</v>
      </c>
      <c r="R561">
        <v>2</v>
      </c>
      <c r="S561" t="s">
        <v>6535</v>
      </c>
      <c r="T561">
        <v>1006</v>
      </c>
      <c r="U561" t="s">
        <v>6578</v>
      </c>
      <c r="V561">
        <v>2017</v>
      </c>
      <c r="W561">
        <v>65433</v>
      </c>
      <c r="X561">
        <v>2017</v>
      </c>
      <c r="Y561">
        <v>67581</v>
      </c>
      <c r="Z561">
        <v>480.3</v>
      </c>
      <c r="AA561" s="3">
        <f t="shared" si="329"/>
        <v>0.87097651645661434</v>
      </c>
      <c r="AE561" t="s">
        <v>6616</v>
      </c>
      <c r="AG561" t="s">
        <v>6616</v>
      </c>
      <c r="AI561" t="s">
        <v>6618</v>
      </c>
      <c r="AJ561" t="s">
        <v>6618</v>
      </c>
      <c r="AK561">
        <v>0</v>
      </c>
      <c r="AL561">
        <v>0</v>
      </c>
      <c r="AM561">
        <v>0</v>
      </c>
      <c r="AN561">
        <v>0</v>
      </c>
      <c r="AO561">
        <v>0</v>
      </c>
      <c r="AP561" s="3" t="str">
        <f t="shared" si="330"/>
        <v>No</v>
      </c>
      <c r="AQ561" s="3" t="str">
        <f t="shared" si="331"/>
        <v>No</v>
      </c>
      <c r="AR561" s="3" t="str">
        <f t="shared" si="332"/>
        <v>No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1</v>
      </c>
      <c r="AY561" t="s">
        <v>6634</v>
      </c>
      <c r="AZ561">
        <v>0</v>
      </c>
      <c r="BA561">
        <v>0</v>
      </c>
      <c r="BB561" t="s">
        <v>6617</v>
      </c>
      <c r="BC561" t="s">
        <v>6616</v>
      </c>
      <c r="BD561" s="4" t="str">
        <f t="shared" si="333"/>
        <v>No</v>
      </c>
      <c r="BE561" t="s">
        <v>6640</v>
      </c>
      <c r="BF561" s="3" t="str">
        <f t="shared" si="334"/>
        <v>No</v>
      </c>
      <c r="BG561" t="s">
        <v>6645</v>
      </c>
      <c r="BH561" s="3" t="str">
        <f t="shared" si="335"/>
        <v>37076 MUNDEE PL</v>
      </c>
      <c r="BI561" s="3" t="str">
        <f t="shared" si="336"/>
        <v>Hilliard</v>
      </c>
      <c r="BJ561" s="3" t="str">
        <f t="shared" si="337"/>
        <v>Florida</v>
      </c>
      <c r="BK561" s="3">
        <f t="shared" si="338"/>
        <v>32046</v>
      </c>
      <c r="BL561" s="3" t="str">
        <f t="shared" si="339"/>
        <v>37076 MUNDEE PL HILLIARD FL 32046</v>
      </c>
      <c r="BM561" s="3" t="str">
        <f t="shared" si="340"/>
        <v/>
      </c>
      <c r="BN561" s="3" t="str">
        <f t="shared" si="341"/>
        <v>Pass</v>
      </c>
      <c r="BO561" s="3" t="str">
        <f t="shared" si="342"/>
        <v>No</v>
      </c>
      <c r="BP561" s="3" t="str">
        <f t="shared" si="343"/>
        <v>FV&lt;$10K</v>
      </c>
      <c r="BQ561" t="s">
        <v>6650</v>
      </c>
      <c r="BR561" s="3" t="str">
        <f t="shared" si="344"/>
        <v>No, &lt; $20K Lien</v>
      </c>
      <c r="BS561" s="3" t="str">
        <f t="shared" si="345"/>
        <v>No, Lien &lt; $20K</v>
      </c>
      <c r="BT561" t="s">
        <v>6650</v>
      </c>
      <c r="BU561" s="3" t="str">
        <f t="shared" si="346"/>
        <v>No</v>
      </c>
      <c r="BV561" s="3" t="str">
        <f t="shared" si="347"/>
        <v>No</v>
      </c>
      <c r="BW561" s="3">
        <f t="shared" si="348"/>
        <v>0</v>
      </c>
      <c r="BX561" s="3" t="str">
        <f t="shared" si="349"/>
        <v>No</v>
      </c>
      <c r="BY561" s="3">
        <f t="shared" si="350"/>
        <v>65433</v>
      </c>
      <c r="BZ561">
        <v>1</v>
      </c>
      <c r="CA561" s="3">
        <f t="shared" si="351"/>
        <v>65433</v>
      </c>
      <c r="CC561" s="3">
        <f t="shared" si="352"/>
        <v>0</v>
      </c>
      <c r="CD561" s="3">
        <f t="shared" si="353"/>
        <v>0</v>
      </c>
      <c r="CE561" s="3" t="str">
        <f t="shared" si="354"/>
        <v/>
      </c>
      <c r="CF561" s="3" t="e">
        <f>HLOOKUP(CE561,'Valuation Data'!$D$2:$K$5,4,FALSE)</f>
        <v>#N/A</v>
      </c>
      <c r="CG561" s="3">
        <f t="shared" si="355"/>
        <v>65433</v>
      </c>
      <c r="CH561" s="3" t="str">
        <f t="shared" si="356"/>
        <v>No</v>
      </c>
      <c r="CI561" s="3" t="str">
        <f>VLOOKUP(R561,'Use Codes &amp; County Type'!A:D,4,FALSE)</f>
        <v>R</v>
      </c>
      <c r="CJ561" s="3" t="str">
        <f t="shared" si="357"/>
        <v>No</v>
      </c>
      <c r="CK561" s="3" t="str">
        <f t="shared" si="358"/>
        <v>Yes</v>
      </c>
      <c r="CL561" s="3">
        <f t="shared" si="359"/>
        <v>0.67</v>
      </c>
      <c r="CM561" s="3">
        <f t="shared" si="360"/>
        <v>43840.11</v>
      </c>
      <c r="CN561" s="3">
        <f t="shared" si="361"/>
        <v>2205.8000000000002</v>
      </c>
      <c r="CO561" s="3">
        <f t="shared" si="362"/>
        <v>41634.31</v>
      </c>
      <c r="CP561" s="3">
        <f t="shared" si="363"/>
        <v>3.3710818700044325E-2</v>
      </c>
      <c r="CR561" s="3" t="str">
        <f t="shared" si="364"/>
        <v>No</v>
      </c>
      <c r="CV561" s="3" t="str">
        <f t="shared" si="365"/>
        <v>*Bid</v>
      </c>
      <c r="CW561" s="3">
        <f t="shared" si="366"/>
        <v>560</v>
      </c>
      <c r="CX561" s="3">
        <f t="shared" si="367"/>
        <v>551.45000000000005</v>
      </c>
      <c r="CY561" s="3" t="str">
        <f t="shared" si="368"/>
        <v>Ok</v>
      </c>
      <c r="CZ561">
        <v>0</v>
      </c>
      <c r="DA561">
        <v>0</v>
      </c>
    </row>
    <row r="562" spans="1:105" x14ac:dyDescent="0.25">
      <c r="A562">
        <v>561</v>
      </c>
      <c r="B562" t="s">
        <v>3</v>
      </c>
      <c r="C562" t="s">
        <v>670</v>
      </c>
      <c r="D562">
        <v>546.54</v>
      </c>
      <c r="E562">
        <v>2017</v>
      </c>
      <c r="F562">
        <v>546.54</v>
      </c>
      <c r="G562">
        <v>546.54</v>
      </c>
      <c r="H562" s="3">
        <f t="shared" si="328"/>
        <v>0</v>
      </c>
      <c r="I562">
        <v>37362</v>
      </c>
      <c r="J562" t="s">
        <v>2730</v>
      </c>
      <c r="K562" t="s">
        <v>2738</v>
      </c>
      <c r="L562">
        <v>32046</v>
      </c>
      <c r="M562" t="s">
        <v>3147</v>
      </c>
      <c r="N562" t="s">
        <v>4753</v>
      </c>
      <c r="O562">
        <v>-81.902911622963401</v>
      </c>
      <c r="P562">
        <v>30.692850311591499</v>
      </c>
      <c r="Q562" t="s">
        <v>5179</v>
      </c>
      <c r="R562">
        <v>2</v>
      </c>
      <c r="S562" t="s">
        <v>6535</v>
      </c>
      <c r="T562">
        <v>1006</v>
      </c>
      <c r="U562" t="s">
        <v>6578</v>
      </c>
      <c r="V562">
        <v>2017</v>
      </c>
      <c r="W562">
        <v>28659</v>
      </c>
      <c r="X562">
        <v>2017</v>
      </c>
      <c r="Y562">
        <v>35011</v>
      </c>
      <c r="Z562">
        <v>475.77</v>
      </c>
      <c r="AA562" s="3">
        <f t="shared" si="329"/>
        <v>0.87051267976726321</v>
      </c>
      <c r="AB562" t="s">
        <v>6616</v>
      </c>
      <c r="AC562" t="s">
        <v>6616</v>
      </c>
      <c r="AE562" t="s">
        <v>6616</v>
      </c>
      <c r="AF562" t="s">
        <v>6616</v>
      </c>
      <c r="AG562" t="s">
        <v>6616</v>
      </c>
      <c r="AH562" t="s">
        <v>6616</v>
      </c>
      <c r="AI562" t="s">
        <v>6618</v>
      </c>
      <c r="AJ562" t="s">
        <v>6618</v>
      </c>
      <c r="AK562" t="s">
        <v>6618</v>
      </c>
      <c r="AL562" t="s">
        <v>6618</v>
      </c>
      <c r="AM562" t="s">
        <v>6618</v>
      </c>
      <c r="AN562" t="s">
        <v>6618</v>
      </c>
      <c r="AO562">
        <v>0</v>
      </c>
      <c r="AP562" s="3" t="str">
        <f t="shared" si="330"/>
        <v>No</v>
      </c>
      <c r="AQ562" s="3" t="str">
        <f t="shared" si="331"/>
        <v>No</v>
      </c>
      <c r="AR562" s="3" t="str">
        <f t="shared" si="332"/>
        <v>No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 t="s">
        <v>6634</v>
      </c>
      <c r="AZ562" t="s">
        <v>6638</v>
      </c>
      <c r="BA562">
        <v>2</v>
      </c>
      <c r="BB562" t="s">
        <v>6616</v>
      </c>
      <c r="BC562" t="s">
        <v>6616</v>
      </c>
      <c r="BD562" s="4" t="str">
        <f t="shared" si="333"/>
        <v>No</v>
      </c>
      <c r="BE562" t="s">
        <v>6640</v>
      </c>
      <c r="BF562" s="3" t="str">
        <f t="shared" si="334"/>
        <v>No</v>
      </c>
      <c r="BG562" t="s">
        <v>6645</v>
      </c>
      <c r="BH562" s="3" t="str">
        <f t="shared" si="335"/>
        <v>37362 BULFORD RD</v>
      </c>
      <c r="BI562" s="3" t="str">
        <f t="shared" si="336"/>
        <v>Hilliard</v>
      </c>
      <c r="BJ562" s="3" t="str">
        <f t="shared" si="337"/>
        <v>Florida</v>
      </c>
      <c r="BK562" s="3">
        <f t="shared" si="338"/>
        <v>32046</v>
      </c>
      <c r="BL562" s="3" t="str">
        <f t="shared" si="339"/>
        <v>37362 BULFORD RD HILLIARD FL 32046</v>
      </c>
      <c r="BM562" s="3" t="str">
        <f t="shared" si="340"/>
        <v/>
      </c>
      <c r="BN562" s="3" t="str">
        <f t="shared" si="341"/>
        <v>Pass</v>
      </c>
      <c r="BO562" s="3" t="str">
        <f t="shared" si="342"/>
        <v>No</v>
      </c>
      <c r="BP562" s="3" t="str">
        <f t="shared" si="343"/>
        <v>FV&lt;$10K</v>
      </c>
      <c r="BQ562" t="s">
        <v>6650</v>
      </c>
      <c r="BR562" s="3" t="str">
        <f t="shared" si="344"/>
        <v>No, &lt; $20K Lien</v>
      </c>
      <c r="BS562" s="3" t="str">
        <f t="shared" si="345"/>
        <v>No, Lien &lt; $20K</v>
      </c>
      <c r="BT562" t="s">
        <v>6650</v>
      </c>
      <c r="BU562" s="3" t="str">
        <f t="shared" si="346"/>
        <v>No</v>
      </c>
      <c r="BV562" s="3" t="str">
        <f t="shared" si="347"/>
        <v>No</v>
      </c>
      <c r="BW562" s="3">
        <f t="shared" si="348"/>
        <v>2</v>
      </c>
      <c r="BX562" s="3" t="str">
        <f t="shared" si="349"/>
        <v>Yes</v>
      </c>
      <c r="BY562" s="3">
        <f t="shared" si="350"/>
        <v>28659</v>
      </c>
      <c r="BZ562">
        <v>1</v>
      </c>
      <c r="CA562" s="3">
        <f t="shared" si="351"/>
        <v>28659</v>
      </c>
      <c r="CC562" s="3">
        <f t="shared" si="352"/>
        <v>0</v>
      </c>
      <c r="CD562" s="3">
        <f t="shared" si="353"/>
        <v>0</v>
      </c>
      <c r="CE562" s="3" t="str">
        <f t="shared" si="354"/>
        <v/>
      </c>
      <c r="CF562" s="3" t="e">
        <f>HLOOKUP(CE562,'Valuation Data'!$D$2:$K$5,4,FALSE)</f>
        <v>#N/A</v>
      </c>
      <c r="CG562" s="3">
        <f t="shared" si="355"/>
        <v>28659</v>
      </c>
      <c r="CH562" s="3" t="str">
        <f t="shared" si="356"/>
        <v>No</v>
      </c>
      <c r="CI562" s="3" t="str">
        <f>VLOOKUP(R562,'Use Codes &amp; County Type'!A:D,4,FALSE)</f>
        <v>R</v>
      </c>
      <c r="CJ562" s="3" t="str">
        <f t="shared" si="357"/>
        <v>No</v>
      </c>
      <c r="CK562" s="3" t="str">
        <f t="shared" si="358"/>
        <v>No</v>
      </c>
      <c r="CL562" s="3">
        <f t="shared" si="359"/>
        <v>0.35</v>
      </c>
      <c r="CM562" s="3">
        <f t="shared" si="360"/>
        <v>10030.65</v>
      </c>
      <c r="CN562" s="3">
        <f t="shared" si="361"/>
        <v>3279.24</v>
      </c>
      <c r="CO562" s="3">
        <f t="shared" si="362"/>
        <v>6751.41</v>
      </c>
      <c r="CP562" s="3">
        <f t="shared" si="363"/>
        <v>0.11442269444153669</v>
      </c>
      <c r="CR562" s="3" t="str">
        <f t="shared" si="364"/>
        <v>No</v>
      </c>
      <c r="CV562" s="3" t="str">
        <f t="shared" si="365"/>
        <v>FMV&lt;$30K</v>
      </c>
      <c r="CW562" s="3">
        <f t="shared" si="366"/>
        <v>561</v>
      </c>
      <c r="CX562" s="3">
        <f t="shared" si="367"/>
        <v>546.54</v>
      </c>
      <c r="CY562" s="3" t="str">
        <f t="shared" si="368"/>
        <v>Ok</v>
      </c>
      <c r="CZ562">
        <v>0</v>
      </c>
      <c r="DA562">
        <v>0</v>
      </c>
    </row>
    <row r="563" spans="1:105" x14ac:dyDescent="0.25">
      <c r="A563">
        <v>562</v>
      </c>
      <c r="B563" t="s">
        <v>3</v>
      </c>
      <c r="C563" t="s">
        <v>671</v>
      </c>
      <c r="D563">
        <v>165.65</v>
      </c>
      <c r="E563">
        <v>2017</v>
      </c>
      <c r="F563" t="e">
        <f>NA()</f>
        <v>#N/A</v>
      </c>
      <c r="G563" t="e">
        <f>NA()</f>
        <v>#N/A</v>
      </c>
      <c r="H563" s="3" t="e">
        <f t="shared" si="328"/>
        <v>#N/A</v>
      </c>
      <c r="I563" t="e">
        <f>NA()</f>
        <v>#N/A</v>
      </c>
      <c r="J563" t="e">
        <f>NA()</f>
        <v>#N/A</v>
      </c>
      <c r="K563" t="e">
        <f>NA()</f>
        <v>#N/A</v>
      </c>
      <c r="L563" t="e">
        <f>NA()</f>
        <v>#N/A</v>
      </c>
      <c r="M563" t="e">
        <f>NA()</f>
        <v>#N/A</v>
      </c>
      <c r="N563" t="e">
        <f>NA()</f>
        <v>#N/A</v>
      </c>
      <c r="O563" t="e">
        <f>NA()</f>
        <v>#N/A</v>
      </c>
      <c r="P563" t="e">
        <f>NA()</f>
        <v>#N/A</v>
      </c>
      <c r="Q563" t="e">
        <f>NA()</f>
        <v>#N/A</v>
      </c>
      <c r="R563">
        <v>2</v>
      </c>
      <c r="S563" t="s">
        <v>6535</v>
      </c>
      <c r="T563" t="e">
        <f>NA()</f>
        <v>#N/A</v>
      </c>
      <c r="U563" t="e">
        <f>NA()</f>
        <v>#N/A</v>
      </c>
      <c r="V563">
        <v>2017</v>
      </c>
      <c r="W563">
        <v>33163</v>
      </c>
      <c r="X563" t="e">
        <f>NA()</f>
        <v>#N/A</v>
      </c>
      <c r="Y563" t="e">
        <f>NA()</f>
        <v>#N/A</v>
      </c>
      <c r="Z563" t="e">
        <f>NA()</f>
        <v>#N/A</v>
      </c>
      <c r="AA563" s="3">
        <f t="shared" si="329"/>
        <v>0</v>
      </c>
      <c r="AI563" t="e">
        <f>NA()</f>
        <v>#N/A</v>
      </c>
      <c r="AJ563" t="e">
        <f>NA()</f>
        <v>#N/A</v>
      </c>
      <c r="AK563" t="e">
        <f>NA()</f>
        <v>#N/A</v>
      </c>
      <c r="AL563" t="e">
        <f>NA()</f>
        <v>#N/A</v>
      </c>
      <c r="AM563" t="e">
        <f>NA()</f>
        <v>#N/A</v>
      </c>
      <c r="AN563" t="e">
        <f>NA()</f>
        <v>#N/A</v>
      </c>
      <c r="AO563" t="e">
        <f>NA()</f>
        <v>#N/A</v>
      </c>
      <c r="AP563" s="3" t="str">
        <f t="shared" si="330"/>
        <v>No</v>
      </c>
      <c r="AQ563" s="3" t="str">
        <f t="shared" si="331"/>
        <v>No</v>
      </c>
      <c r="AR563" s="3" t="str">
        <f t="shared" si="332"/>
        <v>No</v>
      </c>
      <c r="AS563" t="e">
        <f>NA()</f>
        <v>#N/A</v>
      </c>
      <c r="AT563" t="e">
        <f>NA()</f>
        <v>#N/A</v>
      </c>
      <c r="AU563" t="e">
        <f>NA()</f>
        <v>#N/A</v>
      </c>
      <c r="AV563" t="e">
        <f>NA()</f>
        <v>#N/A</v>
      </c>
      <c r="AW563" t="e">
        <f>NA()</f>
        <v>#N/A</v>
      </c>
      <c r="AX563" t="e">
        <f>NA()</f>
        <v>#N/A</v>
      </c>
      <c r="AY563" t="e">
        <f>NA()</f>
        <v>#N/A</v>
      </c>
      <c r="AZ563" t="e">
        <f>NA()</f>
        <v>#N/A</v>
      </c>
      <c r="BA563">
        <v>0</v>
      </c>
      <c r="BB563" t="s">
        <v>6617</v>
      </c>
      <c r="BC563" t="e">
        <f>NA()</f>
        <v>#N/A</v>
      </c>
      <c r="BD563" s="4" t="str">
        <f t="shared" si="333"/>
        <v>No</v>
      </c>
      <c r="BE563" t="e">
        <f>NA()</f>
        <v>#N/A</v>
      </c>
      <c r="BF563" s="3" t="str">
        <f t="shared" si="334"/>
        <v>No</v>
      </c>
      <c r="BG563" t="e">
        <f>NA()</f>
        <v>#N/A</v>
      </c>
      <c r="BH563" s="3" t="e">
        <f t="shared" si="335"/>
        <v>#N/A</v>
      </c>
      <c r="BI563" s="3" t="e">
        <f t="shared" si="336"/>
        <v>#N/A</v>
      </c>
      <c r="BJ563" s="3" t="e">
        <f t="shared" si="337"/>
        <v>#N/A</v>
      </c>
      <c r="BK563" s="3" t="e">
        <f t="shared" si="338"/>
        <v>#N/A</v>
      </c>
      <c r="BL563" s="3" t="e">
        <f t="shared" si="339"/>
        <v>#N/A</v>
      </c>
      <c r="BM563" s="3" t="e">
        <f t="shared" si="340"/>
        <v>#N/A</v>
      </c>
      <c r="BN563" s="3" t="str">
        <f t="shared" si="341"/>
        <v>Pass</v>
      </c>
      <c r="BO563" s="3" t="e">
        <f t="shared" si="342"/>
        <v>#N/A</v>
      </c>
      <c r="BP563" s="3" t="str">
        <f t="shared" si="343"/>
        <v>FV&lt;$10K</v>
      </c>
      <c r="BQ563" t="s">
        <v>6650</v>
      </c>
      <c r="BR563" s="3" t="str">
        <f t="shared" si="344"/>
        <v>No, &lt; $20K Lien</v>
      </c>
      <c r="BS563" s="3" t="str">
        <f t="shared" si="345"/>
        <v>No, Lien &lt; $20K</v>
      </c>
      <c r="BT563" t="s">
        <v>6650</v>
      </c>
      <c r="BU563" s="3" t="str">
        <f t="shared" si="346"/>
        <v>No</v>
      </c>
      <c r="BV563" s="3" t="str">
        <f t="shared" si="347"/>
        <v>No</v>
      </c>
      <c r="BW563" s="3">
        <f t="shared" si="348"/>
        <v>0</v>
      </c>
      <c r="BX563" s="3" t="str">
        <f t="shared" si="349"/>
        <v>No</v>
      </c>
      <c r="BY563" s="3">
        <f t="shared" si="350"/>
        <v>33163</v>
      </c>
      <c r="BZ563">
        <v>1</v>
      </c>
      <c r="CA563" s="3">
        <f t="shared" si="351"/>
        <v>33163</v>
      </c>
      <c r="CC563" s="3" t="e">
        <f t="shared" si="352"/>
        <v>#N/A</v>
      </c>
      <c r="CD563" s="3" t="e">
        <f t="shared" si="353"/>
        <v>#N/A</v>
      </c>
      <c r="CE563" s="3" t="str">
        <f t="shared" si="354"/>
        <v/>
      </c>
      <c r="CF563" s="3" t="e">
        <f>HLOOKUP(CE563,'Valuation Data'!$D$2:$K$5,4,FALSE)</f>
        <v>#N/A</v>
      </c>
      <c r="CG563" s="3">
        <f t="shared" si="355"/>
        <v>33163</v>
      </c>
      <c r="CH563" s="3" t="str">
        <f t="shared" si="356"/>
        <v>No</v>
      </c>
      <c r="CI563" s="3" t="str">
        <f>VLOOKUP(R563,'Use Codes &amp; County Type'!A:D,4,FALSE)</f>
        <v>R</v>
      </c>
      <c r="CJ563" s="3" t="str">
        <f t="shared" si="357"/>
        <v>No</v>
      </c>
      <c r="CK563" s="3" t="str">
        <f t="shared" si="358"/>
        <v>Yes</v>
      </c>
      <c r="CL563" s="3">
        <f t="shared" si="359"/>
        <v>0.67</v>
      </c>
      <c r="CM563" s="3">
        <f t="shared" si="360"/>
        <v>22219.210000000003</v>
      </c>
      <c r="CN563" s="3" t="e">
        <f t="shared" si="361"/>
        <v>#N/A</v>
      </c>
      <c r="CO563" s="3" t="e">
        <f t="shared" si="362"/>
        <v>#N/A</v>
      </c>
      <c r="CP563" s="3" t="e">
        <f t="shared" si="363"/>
        <v>#N/A</v>
      </c>
      <c r="CR563" s="3" t="e">
        <f t="shared" si="364"/>
        <v>#N/A</v>
      </c>
      <c r="CV563" s="3" t="e">
        <f t="shared" si="365"/>
        <v>#N/A</v>
      </c>
      <c r="CW563" s="3">
        <f t="shared" si="366"/>
        <v>562</v>
      </c>
      <c r="CX563" s="3">
        <f t="shared" si="367"/>
        <v>165.65</v>
      </c>
      <c r="CY563" s="3" t="e">
        <f t="shared" si="368"/>
        <v>#N/A</v>
      </c>
      <c r="CZ563" t="e">
        <f>NA()</f>
        <v>#N/A</v>
      </c>
      <c r="DA563" t="e">
        <f>NA()</f>
        <v>#N/A</v>
      </c>
    </row>
    <row r="564" spans="1:105" x14ac:dyDescent="0.25">
      <c r="A564">
        <v>563</v>
      </c>
      <c r="B564" t="s">
        <v>3</v>
      </c>
      <c r="C564" t="s">
        <v>672</v>
      </c>
      <c r="D564">
        <v>76.13</v>
      </c>
      <c r="E564">
        <v>2017</v>
      </c>
      <c r="F564" t="e">
        <f>NA()</f>
        <v>#N/A</v>
      </c>
      <c r="G564" t="e">
        <f>NA()</f>
        <v>#N/A</v>
      </c>
      <c r="H564" s="3" t="e">
        <f t="shared" si="328"/>
        <v>#N/A</v>
      </c>
      <c r="I564" t="e">
        <f>NA()</f>
        <v>#N/A</v>
      </c>
      <c r="J564" t="e">
        <f>NA()</f>
        <v>#N/A</v>
      </c>
      <c r="K564" t="e">
        <f>NA()</f>
        <v>#N/A</v>
      </c>
      <c r="L564" t="e">
        <f>NA()</f>
        <v>#N/A</v>
      </c>
      <c r="M564" t="e">
        <f>NA()</f>
        <v>#N/A</v>
      </c>
      <c r="N564" t="e">
        <f>NA()</f>
        <v>#N/A</v>
      </c>
      <c r="O564" t="e">
        <f>NA()</f>
        <v>#N/A</v>
      </c>
      <c r="P564" t="e">
        <f>NA()</f>
        <v>#N/A</v>
      </c>
      <c r="Q564" t="e">
        <f>NA()</f>
        <v>#N/A</v>
      </c>
      <c r="R564">
        <v>2</v>
      </c>
      <c r="S564" t="s">
        <v>6535</v>
      </c>
      <c r="T564" t="e">
        <f>NA()</f>
        <v>#N/A</v>
      </c>
      <c r="U564" t="e">
        <f>NA()</f>
        <v>#N/A</v>
      </c>
      <c r="V564">
        <v>2017</v>
      </c>
      <c r="W564">
        <v>27696</v>
      </c>
      <c r="X564" t="e">
        <f>NA()</f>
        <v>#N/A</v>
      </c>
      <c r="Y564" t="e">
        <f>NA()</f>
        <v>#N/A</v>
      </c>
      <c r="Z564" t="e">
        <f>NA()</f>
        <v>#N/A</v>
      </c>
      <c r="AA564" s="3">
        <f t="shared" si="329"/>
        <v>0</v>
      </c>
      <c r="AB564" t="s">
        <v>6616</v>
      </c>
      <c r="AI564" t="e">
        <f>NA()</f>
        <v>#N/A</v>
      </c>
      <c r="AJ564" t="e">
        <f>NA()</f>
        <v>#N/A</v>
      </c>
      <c r="AK564" t="e">
        <f>NA()</f>
        <v>#N/A</v>
      </c>
      <c r="AL564" t="e">
        <f>NA()</f>
        <v>#N/A</v>
      </c>
      <c r="AM564" t="e">
        <f>NA()</f>
        <v>#N/A</v>
      </c>
      <c r="AN564" t="e">
        <f>NA()</f>
        <v>#N/A</v>
      </c>
      <c r="AO564" t="e">
        <f>NA()</f>
        <v>#N/A</v>
      </c>
      <c r="AP564" s="3" t="str">
        <f t="shared" si="330"/>
        <v>No</v>
      </c>
      <c r="AQ564" s="3" t="str">
        <f t="shared" si="331"/>
        <v>No</v>
      </c>
      <c r="AR564" s="3" t="str">
        <f t="shared" si="332"/>
        <v>No</v>
      </c>
      <c r="AS564" t="e">
        <f>NA()</f>
        <v>#N/A</v>
      </c>
      <c r="AT564" t="e">
        <f>NA()</f>
        <v>#N/A</v>
      </c>
      <c r="AU564" t="e">
        <f>NA()</f>
        <v>#N/A</v>
      </c>
      <c r="AV564" t="e">
        <f>NA()</f>
        <v>#N/A</v>
      </c>
      <c r="AW564" t="e">
        <f>NA()</f>
        <v>#N/A</v>
      </c>
      <c r="AX564" t="e">
        <f>NA()</f>
        <v>#N/A</v>
      </c>
      <c r="AY564" t="e">
        <f>NA()</f>
        <v>#N/A</v>
      </c>
      <c r="AZ564" t="e">
        <f>NA()</f>
        <v>#N/A</v>
      </c>
      <c r="BA564">
        <v>1</v>
      </c>
      <c r="BB564" t="s">
        <v>6617</v>
      </c>
      <c r="BC564" t="e">
        <f>NA()</f>
        <v>#N/A</v>
      </c>
      <c r="BD564" s="4" t="str">
        <f t="shared" si="333"/>
        <v>No</v>
      </c>
      <c r="BE564" t="e">
        <f>NA()</f>
        <v>#N/A</v>
      </c>
      <c r="BF564" s="3" t="str">
        <f t="shared" si="334"/>
        <v>No</v>
      </c>
      <c r="BG564" t="e">
        <f>NA()</f>
        <v>#N/A</v>
      </c>
      <c r="BH564" s="3" t="e">
        <f t="shared" si="335"/>
        <v>#N/A</v>
      </c>
      <c r="BI564" s="3" t="e">
        <f t="shared" si="336"/>
        <v>#N/A</v>
      </c>
      <c r="BJ564" s="3" t="e">
        <f t="shared" si="337"/>
        <v>#N/A</v>
      </c>
      <c r="BK564" s="3" t="e">
        <f t="shared" si="338"/>
        <v>#N/A</v>
      </c>
      <c r="BL564" s="3" t="e">
        <f t="shared" si="339"/>
        <v>#N/A</v>
      </c>
      <c r="BM564" s="3" t="e">
        <f t="shared" si="340"/>
        <v>#N/A</v>
      </c>
      <c r="BN564" s="3" t="str">
        <f t="shared" si="341"/>
        <v>Lien&lt;$150</v>
      </c>
      <c r="BO564" s="3" t="e">
        <f t="shared" si="342"/>
        <v>#N/A</v>
      </c>
      <c r="BP564" s="3" t="str">
        <f t="shared" si="343"/>
        <v>FV&lt;$10K</v>
      </c>
      <c r="BQ564" t="s">
        <v>6650</v>
      </c>
      <c r="BR564" s="3" t="str">
        <f t="shared" si="344"/>
        <v>No, &lt; $20K Lien</v>
      </c>
      <c r="BS564" s="3" t="str">
        <f t="shared" si="345"/>
        <v>No, Lien &lt; $20K</v>
      </c>
      <c r="BT564" t="s">
        <v>6650</v>
      </c>
      <c r="BU564" s="3" t="str">
        <f t="shared" si="346"/>
        <v>No</v>
      </c>
      <c r="BV564" s="3" t="str">
        <f t="shared" si="347"/>
        <v>No</v>
      </c>
      <c r="BW564" s="3">
        <f t="shared" si="348"/>
        <v>1</v>
      </c>
      <c r="BX564" s="3" t="str">
        <f t="shared" si="349"/>
        <v>No</v>
      </c>
      <c r="BY564" s="3">
        <f t="shared" si="350"/>
        <v>27696</v>
      </c>
      <c r="BZ564">
        <v>1</v>
      </c>
      <c r="CA564" s="3">
        <f t="shared" si="351"/>
        <v>27696</v>
      </c>
      <c r="CC564" s="3" t="e">
        <f t="shared" si="352"/>
        <v>#N/A</v>
      </c>
      <c r="CD564" s="3" t="e">
        <f t="shared" si="353"/>
        <v>#N/A</v>
      </c>
      <c r="CE564" s="3" t="str">
        <f t="shared" si="354"/>
        <v/>
      </c>
      <c r="CF564" s="3" t="e">
        <f>HLOOKUP(CE564,'Valuation Data'!$D$2:$K$5,4,FALSE)</f>
        <v>#N/A</v>
      </c>
      <c r="CG564" s="3">
        <f t="shared" si="355"/>
        <v>27696</v>
      </c>
      <c r="CH564" s="3" t="str">
        <f t="shared" si="356"/>
        <v>No</v>
      </c>
      <c r="CI564" s="3" t="str">
        <f>VLOOKUP(R564,'Use Codes &amp; County Type'!A:D,4,FALSE)</f>
        <v>R</v>
      </c>
      <c r="CJ564" s="3" t="str">
        <f t="shared" si="357"/>
        <v>No</v>
      </c>
      <c r="CK564" s="3" t="str">
        <f t="shared" si="358"/>
        <v>Yes</v>
      </c>
      <c r="CL564" s="3">
        <f t="shared" si="359"/>
        <v>0.67</v>
      </c>
      <c r="CM564" s="3">
        <f t="shared" si="360"/>
        <v>18556.32</v>
      </c>
      <c r="CN564" s="3" t="e">
        <f t="shared" si="361"/>
        <v>#N/A</v>
      </c>
      <c r="CO564" s="3" t="e">
        <f t="shared" si="362"/>
        <v>#N/A</v>
      </c>
      <c r="CP564" s="3" t="e">
        <f t="shared" si="363"/>
        <v>#N/A</v>
      </c>
      <c r="CR564" s="3" t="str">
        <f t="shared" si="364"/>
        <v>No</v>
      </c>
      <c r="CV564" s="3" t="str">
        <f t="shared" si="365"/>
        <v>Lien&lt;$150</v>
      </c>
      <c r="CW564" s="3">
        <f t="shared" si="366"/>
        <v>563</v>
      </c>
      <c r="CX564" s="3">
        <f t="shared" si="367"/>
        <v>76.13</v>
      </c>
      <c r="CY564" s="3" t="str">
        <f t="shared" si="368"/>
        <v>Ok</v>
      </c>
      <c r="CZ564" t="e">
        <f>NA()</f>
        <v>#N/A</v>
      </c>
      <c r="DA564" t="e">
        <f>NA()</f>
        <v>#N/A</v>
      </c>
    </row>
    <row r="565" spans="1:105" x14ac:dyDescent="0.25">
      <c r="A565">
        <v>564</v>
      </c>
      <c r="B565" t="s">
        <v>3</v>
      </c>
      <c r="C565" t="s">
        <v>673</v>
      </c>
      <c r="D565">
        <v>79.05</v>
      </c>
      <c r="E565">
        <v>2017</v>
      </c>
      <c r="F565" t="e">
        <f>NA()</f>
        <v>#N/A</v>
      </c>
      <c r="G565" t="e">
        <f>NA()</f>
        <v>#N/A</v>
      </c>
      <c r="H565" s="3" t="e">
        <f t="shared" si="328"/>
        <v>#N/A</v>
      </c>
      <c r="I565" t="e">
        <f>NA()</f>
        <v>#N/A</v>
      </c>
      <c r="J565" t="e">
        <f>NA()</f>
        <v>#N/A</v>
      </c>
      <c r="K565" t="e">
        <f>NA()</f>
        <v>#N/A</v>
      </c>
      <c r="L565" t="e">
        <f>NA()</f>
        <v>#N/A</v>
      </c>
      <c r="M565" t="e">
        <f>NA()</f>
        <v>#N/A</v>
      </c>
      <c r="N565" t="e">
        <f>NA()</f>
        <v>#N/A</v>
      </c>
      <c r="O565" t="e">
        <f>NA()</f>
        <v>#N/A</v>
      </c>
      <c r="P565" t="e">
        <f>NA()</f>
        <v>#N/A</v>
      </c>
      <c r="Q565" t="e">
        <f>NA()</f>
        <v>#N/A</v>
      </c>
      <c r="R565">
        <v>2</v>
      </c>
      <c r="S565" t="s">
        <v>6535</v>
      </c>
      <c r="T565" t="e">
        <f>NA()</f>
        <v>#N/A</v>
      </c>
      <c r="U565" t="e">
        <f>NA()</f>
        <v>#N/A</v>
      </c>
      <c r="V565">
        <v>2017</v>
      </c>
      <c r="W565">
        <v>27873</v>
      </c>
      <c r="X565" t="e">
        <f>NA()</f>
        <v>#N/A</v>
      </c>
      <c r="Y565" t="e">
        <f>NA()</f>
        <v>#N/A</v>
      </c>
      <c r="Z565" t="e">
        <f>NA()</f>
        <v>#N/A</v>
      </c>
      <c r="AA565" s="3">
        <f t="shared" si="329"/>
        <v>0</v>
      </c>
      <c r="AB565" t="s">
        <v>6616</v>
      </c>
      <c r="AC565" t="s">
        <v>6616</v>
      </c>
      <c r="AD565" t="s">
        <v>6616</v>
      </c>
      <c r="AE565" t="s">
        <v>6616</v>
      </c>
      <c r="AF565" t="s">
        <v>6616</v>
      </c>
      <c r="AG565" t="s">
        <v>6616</v>
      </c>
      <c r="AH565" t="s">
        <v>6616</v>
      </c>
      <c r="AI565" t="e">
        <f>NA()</f>
        <v>#N/A</v>
      </c>
      <c r="AJ565" t="e">
        <f>NA()</f>
        <v>#N/A</v>
      </c>
      <c r="AK565" t="e">
        <f>NA()</f>
        <v>#N/A</v>
      </c>
      <c r="AL565" t="e">
        <f>NA()</f>
        <v>#N/A</v>
      </c>
      <c r="AM565" t="e">
        <f>NA()</f>
        <v>#N/A</v>
      </c>
      <c r="AN565" t="e">
        <f>NA()</f>
        <v>#N/A</v>
      </c>
      <c r="AO565" t="e">
        <f>NA()</f>
        <v>#N/A</v>
      </c>
      <c r="AP565" s="3" t="str">
        <f t="shared" si="330"/>
        <v>No</v>
      </c>
      <c r="AQ565" s="3" t="str">
        <f t="shared" si="331"/>
        <v>No</v>
      </c>
      <c r="AR565" s="3" t="str">
        <f t="shared" si="332"/>
        <v>No</v>
      </c>
      <c r="AS565" t="e">
        <f>NA()</f>
        <v>#N/A</v>
      </c>
      <c r="AT565" t="e">
        <f>NA()</f>
        <v>#N/A</v>
      </c>
      <c r="AU565" t="e">
        <f>NA()</f>
        <v>#N/A</v>
      </c>
      <c r="AV565" t="e">
        <f>NA()</f>
        <v>#N/A</v>
      </c>
      <c r="AW565" t="e">
        <f>NA()</f>
        <v>#N/A</v>
      </c>
      <c r="AX565" t="e">
        <f>NA()</f>
        <v>#N/A</v>
      </c>
      <c r="AY565" t="e">
        <f>NA()</f>
        <v>#N/A</v>
      </c>
      <c r="AZ565" t="e">
        <f>NA()</f>
        <v>#N/A</v>
      </c>
      <c r="BA565">
        <v>1</v>
      </c>
      <c r="BB565" t="s">
        <v>6617</v>
      </c>
      <c r="BC565" t="e">
        <f>NA()</f>
        <v>#N/A</v>
      </c>
      <c r="BD565" s="4" t="str">
        <f t="shared" si="333"/>
        <v>No</v>
      </c>
      <c r="BE565" t="e">
        <f>NA()</f>
        <v>#N/A</v>
      </c>
      <c r="BF565" s="3" t="str">
        <f t="shared" si="334"/>
        <v>No</v>
      </c>
      <c r="BG565" t="e">
        <f>NA()</f>
        <v>#N/A</v>
      </c>
      <c r="BH565" s="3" t="e">
        <f t="shared" si="335"/>
        <v>#N/A</v>
      </c>
      <c r="BI565" s="3" t="e">
        <f t="shared" si="336"/>
        <v>#N/A</v>
      </c>
      <c r="BJ565" s="3" t="e">
        <f t="shared" si="337"/>
        <v>#N/A</v>
      </c>
      <c r="BK565" s="3" t="e">
        <f t="shared" si="338"/>
        <v>#N/A</v>
      </c>
      <c r="BL565" s="3" t="e">
        <f t="shared" si="339"/>
        <v>#N/A</v>
      </c>
      <c r="BM565" s="3" t="e">
        <f t="shared" si="340"/>
        <v>#N/A</v>
      </c>
      <c r="BN565" s="3" t="str">
        <f t="shared" si="341"/>
        <v>Lien&lt;$150</v>
      </c>
      <c r="BO565" s="3" t="e">
        <f t="shared" si="342"/>
        <v>#N/A</v>
      </c>
      <c r="BP565" s="3" t="str">
        <f t="shared" si="343"/>
        <v>FV&lt;$10K</v>
      </c>
      <c r="BQ565" t="s">
        <v>6650</v>
      </c>
      <c r="BR565" s="3" t="str">
        <f t="shared" si="344"/>
        <v>No, &lt; $20K Lien</v>
      </c>
      <c r="BS565" s="3" t="str">
        <f t="shared" si="345"/>
        <v>No, Lien &lt; $20K</v>
      </c>
      <c r="BT565" t="s">
        <v>6650</v>
      </c>
      <c r="BU565" s="3" t="str">
        <f t="shared" si="346"/>
        <v>No</v>
      </c>
      <c r="BV565" s="3" t="str">
        <f t="shared" si="347"/>
        <v>No</v>
      </c>
      <c r="BW565" s="3">
        <f t="shared" si="348"/>
        <v>1</v>
      </c>
      <c r="BX565" s="3" t="str">
        <f t="shared" si="349"/>
        <v>No</v>
      </c>
      <c r="BY565" s="3">
        <f t="shared" si="350"/>
        <v>27873</v>
      </c>
      <c r="BZ565">
        <v>1</v>
      </c>
      <c r="CA565" s="3">
        <f t="shared" si="351"/>
        <v>27873</v>
      </c>
      <c r="CC565" s="3" t="e">
        <f t="shared" si="352"/>
        <v>#N/A</v>
      </c>
      <c r="CD565" s="3" t="e">
        <f t="shared" si="353"/>
        <v>#N/A</v>
      </c>
      <c r="CE565" s="3" t="str">
        <f t="shared" si="354"/>
        <v/>
      </c>
      <c r="CF565" s="3" t="e">
        <f>HLOOKUP(CE565,'Valuation Data'!$D$2:$K$5,4,FALSE)</f>
        <v>#N/A</v>
      </c>
      <c r="CG565" s="3">
        <f t="shared" si="355"/>
        <v>27873</v>
      </c>
      <c r="CH565" s="3" t="str">
        <f t="shared" si="356"/>
        <v>No</v>
      </c>
      <c r="CI565" s="3" t="str">
        <f>VLOOKUP(R565,'Use Codes &amp; County Type'!A:D,4,FALSE)</f>
        <v>R</v>
      </c>
      <c r="CJ565" s="3" t="str">
        <f t="shared" si="357"/>
        <v>No</v>
      </c>
      <c r="CK565" s="3" t="str">
        <f t="shared" si="358"/>
        <v>Yes</v>
      </c>
      <c r="CL565" s="3">
        <f t="shared" si="359"/>
        <v>0.67</v>
      </c>
      <c r="CM565" s="3">
        <f t="shared" si="360"/>
        <v>18674.91</v>
      </c>
      <c r="CN565" s="3" t="e">
        <f t="shared" si="361"/>
        <v>#N/A</v>
      </c>
      <c r="CO565" s="3" t="e">
        <f t="shared" si="362"/>
        <v>#N/A</v>
      </c>
      <c r="CP565" s="3" t="e">
        <f t="shared" si="363"/>
        <v>#N/A</v>
      </c>
      <c r="CR565" s="3" t="str">
        <f t="shared" si="364"/>
        <v>No</v>
      </c>
      <c r="CV565" s="3" t="str">
        <f t="shared" si="365"/>
        <v>Lien&lt;$150</v>
      </c>
      <c r="CW565" s="3">
        <f t="shared" si="366"/>
        <v>564</v>
      </c>
      <c r="CX565" s="3">
        <f t="shared" si="367"/>
        <v>79.05</v>
      </c>
      <c r="CY565" s="3" t="str">
        <f t="shared" si="368"/>
        <v>Ok</v>
      </c>
      <c r="CZ565" t="e">
        <f>NA()</f>
        <v>#N/A</v>
      </c>
      <c r="DA565" t="e">
        <f>NA()</f>
        <v>#N/A</v>
      </c>
    </row>
    <row r="566" spans="1:105" x14ac:dyDescent="0.25">
      <c r="A566">
        <v>565</v>
      </c>
      <c r="B566" t="s">
        <v>3</v>
      </c>
      <c r="C566" t="s">
        <v>674</v>
      </c>
      <c r="D566">
        <v>917.02</v>
      </c>
      <c r="E566">
        <v>2017</v>
      </c>
      <c r="F566">
        <v>917.02</v>
      </c>
      <c r="G566">
        <v>917.02</v>
      </c>
      <c r="H566" s="3">
        <f t="shared" si="328"/>
        <v>0</v>
      </c>
      <c r="I566">
        <v>37172</v>
      </c>
      <c r="J566" t="s">
        <v>2730</v>
      </c>
      <c r="K566" t="s">
        <v>2738</v>
      </c>
      <c r="L566">
        <v>32046</v>
      </c>
      <c r="M566" t="s">
        <v>3148</v>
      </c>
      <c r="N566" t="s">
        <v>4753</v>
      </c>
      <c r="O566">
        <v>-81.902525832645907</v>
      </c>
      <c r="P566">
        <v>30.690158015298401</v>
      </c>
      <c r="Q566" t="s">
        <v>5180</v>
      </c>
      <c r="R566">
        <v>2</v>
      </c>
      <c r="S566" t="s">
        <v>6535</v>
      </c>
      <c r="T566">
        <v>1006</v>
      </c>
      <c r="U566" t="s">
        <v>6578</v>
      </c>
      <c r="V566">
        <v>2017</v>
      </c>
      <c r="W566">
        <v>53182</v>
      </c>
      <c r="X566">
        <v>2017</v>
      </c>
      <c r="Y566">
        <v>55185</v>
      </c>
      <c r="Z566">
        <v>818.33</v>
      </c>
      <c r="AA566" s="3">
        <f t="shared" si="329"/>
        <v>0.89237966456565843</v>
      </c>
      <c r="AC566" t="s">
        <v>6616</v>
      </c>
      <c r="AD566" t="s">
        <v>6616</v>
      </c>
      <c r="AH566" t="s">
        <v>6616</v>
      </c>
      <c r="AI566" t="s">
        <v>6618</v>
      </c>
      <c r="AJ566" t="s">
        <v>6618</v>
      </c>
      <c r="AK566" t="s">
        <v>6618</v>
      </c>
      <c r="AL566" t="s">
        <v>6618</v>
      </c>
      <c r="AM566" t="s">
        <v>6618</v>
      </c>
      <c r="AN566">
        <v>0</v>
      </c>
      <c r="AO566">
        <v>0</v>
      </c>
      <c r="AP566" s="3" t="str">
        <f t="shared" si="330"/>
        <v>No</v>
      </c>
      <c r="AQ566" s="3" t="str">
        <f t="shared" si="331"/>
        <v>No</v>
      </c>
      <c r="AR566" s="3" t="str">
        <f t="shared" si="332"/>
        <v>No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 t="s">
        <v>6634</v>
      </c>
      <c r="AZ566" t="s">
        <v>6638</v>
      </c>
      <c r="BA566">
        <v>0</v>
      </c>
      <c r="BB566" t="s">
        <v>6616</v>
      </c>
      <c r="BC566" t="s">
        <v>6616</v>
      </c>
      <c r="BD566" s="4" t="str">
        <f t="shared" si="333"/>
        <v>No</v>
      </c>
      <c r="BE566" t="s">
        <v>6640</v>
      </c>
      <c r="BF566" s="3" t="str">
        <f t="shared" si="334"/>
        <v>No</v>
      </c>
      <c r="BG566" t="s">
        <v>6645</v>
      </c>
      <c r="BH566" s="3" t="str">
        <f t="shared" si="335"/>
        <v>37172 BULFORD RD</v>
      </c>
      <c r="BI566" s="3" t="str">
        <f t="shared" si="336"/>
        <v>Hilliard</v>
      </c>
      <c r="BJ566" s="3" t="str">
        <f t="shared" si="337"/>
        <v>Florida</v>
      </c>
      <c r="BK566" s="3">
        <f t="shared" si="338"/>
        <v>32046</v>
      </c>
      <c r="BL566" s="3" t="str">
        <f t="shared" si="339"/>
        <v>37172 BULFORD RD HILLIARD FL 32046</v>
      </c>
      <c r="BM566" s="3" t="str">
        <f t="shared" si="340"/>
        <v/>
      </c>
      <c r="BN566" s="3" t="str">
        <f t="shared" si="341"/>
        <v>Pass</v>
      </c>
      <c r="BO566" s="3" t="str">
        <f t="shared" si="342"/>
        <v>No</v>
      </c>
      <c r="BP566" s="3" t="str">
        <f t="shared" si="343"/>
        <v>FV&lt;$10K</v>
      </c>
      <c r="BQ566" t="s">
        <v>6650</v>
      </c>
      <c r="BR566" s="3" t="str">
        <f t="shared" si="344"/>
        <v>No, &lt; $20K Lien</v>
      </c>
      <c r="BS566" s="3" t="str">
        <f t="shared" si="345"/>
        <v>No, Lien &lt; $20K</v>
      </c>
      <c r="BT566" t="s">
        <v>6650</v>
      </c>
      <c r="BU566" s="3" t="str">
        <f t="shared" si="346"/>
        <v>No</v>
      </c>
      <c r="BV566" s="3" t="str">
        <f t="shared" si="347"/>
        <v>No</v>
      </c>
      <c r="BW566" s="3">
        <f t="shared" si="348"/>
        <v>0</v>
      </c>
      <c r="BX566" s="3" t="str">
        <f t="shared" si="349"/>
        <v>No</v>
      </c>
      <c r="BY566" s="3">
        <f t="shared" si="350"/>
        <v>53182</v>
      </c>
      <c r="BZ566">
        <v>1</v>
      </c>
      <c r="CA566" s="3">
        <f t="shared" si="351"/>
        <v>53182</v>
      </c>
      <c r="CC566" s="3">
        <f t="shared" si="352"/>
        <v>0</v>
      </c>
      <c r="CD566" s="3">
        <f t="shared" si="353"/>
        <v>0</v>
      </c>
      <c r="CE566" s="3" t="str">
        <f t="shared" si="354"/>
        <v/>
      </c>
      <c r="CF566" s="3" t="e">
        <f>HLOOKUP(CE566,'Valuation Data'!$D$2:$K$5,4,FALSE)</f>
        <v>#N/A</v>
      </c>
      <c r="CG566" s="3">
        <f t="shared" si="355"/>
        <v>53182</v>
      </c>
      <c r="CH566" s="3" t="str">
        <f t="shared" si="356"/>
        <v>No</v>
      </c>
      <c r="CI566" s="3" t="str">
        <f>VLOOKUP(R566,'Use Codes &amp; County Type'!A:D,4,FALSE)</f>
        <v>R</v>
      </c>
      <c r="CJ566" s="3" t="str">
        <f t="shared" si="357"/>
        <v>No</v>
      </c>
      <c r="CK566" s="3" t="str">
        <f t="shared" si="358"/>
        <v>No</v>
      </c>
      <c r="CL566" s="3">
        <f t="shared" si="359"/>
        <v>0.35</v>
      </c>
      <c r="CM566" s="3">
        <f t="shared" si="360"/>
        <v>18613.699999999997</v>
      </c>
      <c r="CN566" s="3">
        <f t="shared" si="361"/>
        <v>3668.08</v>
      </c>
      <c r="CO566" s="3">
        <f t="shared" si="362"/>
        <v>14945.619999999997</v>
      </c>
      <c r="CP566" s="3">
        <f t="shared" si="363"/>
        <v>6.8972208642021735E-2</v>
      </c>
      <c r="CR566" s="3" t="str">
        <f t="shared" si="364"/>
        <v>No</v>
      </c>
      <c r="CV566" s="3" t="str">
        <f t="shared" si="365"/>
        <v>*Bid</v>
      </c>
      <c r="CW566" s="3">
        <f t="shared" si="366"/>
        <v>565</v>
      </c>
      <c r="CX566" s="3">
        <f t="shared" si="367"/>
        <v>917.02</v>
      </c>
      <c r="CY566" s="3" t="str">
        <f t="shared" si="368"/>
        <v>Ok</v>
      </c>
      <c r="CZ566">
        <v>0</v>
      </c>
      <c r="DA566">
        <v>0</v>
      </c>
    </row>
    <row r="567" spans="1:105" x14ac:dyDescent="0.25">
      <c r="A567">
        <v>566</v>
      </c>
      <c r="B567" t="s">
        <v>3</v>
      </c>
      <c r="C567" t="s">
        <v>675</v>
      </c>
      <c r="D567">
        <v>168.17</v>
      </c>
      <c r="E567">
        <v>2017</v>
      </c>
      <c r="F567">
        <v>168.17</v>
      </c>
      <c r="G567">
        <v>168.17</v>
      </c>
      <c r="H567" s="3">
        <f t="shared" si="328"/>
        <v>0</v>
      </c>
      <c r="J567" t="s">
        <v>2730</v>
      </c>
      <c r="K567" t="s">
        <v>2738</v>
      </c>
      <c r="L567">
        <v>32046</v>
      </c>
      <c r="M567" t="s">
        <v>3149</v>
      </c>
      <c r="N567" t="s">
        <v>4753</v>
      </c>
      <c r="O567">
        <v>-81.900777542773397</v>
      </c>
      <c r="P567">
        <v>30.6813182520022</v>
      </c>
      <c r="Q567" t="s">
        <v>5181</v>
      </c>
      <c r="R567">
        <v>0</v>
      </c>
      <c r="S567" t="s">
        <v>6538</v>
      </c>
      <c r="T567">
        <v>8001</v>
      </c>
      <c r="U567" t="s">
        <v>6581</v>
      </c>
      <c r="V567">
        <v>2017</v>
      </c>
      <c r="W567">
        <v>6816</v>
      </c>
      <c r="X567">
        <v>2017</v>
      </c>
      <c r="Y567">
        <v>10260</v>
      </c>
      <c r="Z567">
        <v>125.91</v>
      </c>
      <c r="AA567" s="3">
        <f t="shared" si="329"/>
        <v>0.74870666587381818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 s="3" t="str">
        <f t="shared" si="330"/>
        <v>No</v>
      </c>
      <c r="AQ567" s="3" t="str">
        <f t="shared" si="331"/>
        <v>No</v>
      </c>
      <c r="AR567" s="3" t="str">
        <f t="shared" si="332"/>
        <v>No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 t="s">
        <v>6634</v>
      </c>
      <c r="AZ567">
        <v>0</v>
      </c>
      <c r="BA567">
        <v>0</v>
      </c>
      <c r="BB567" t="s">
        <v>6616</v>
      </c>
      <c r="BC567">
        <v>0</v>
      </c>
      <c r="BD567" s="4" t="str">
        <f t="shared" si="333"/>
        <v>No</v>
      </c>
      <c r="BE567" t="s">
        <v>6640</v>
      </c>
      <c r="BF567" s="3" t="str">
        <f t="shared" si="334"/>
        <v>No</v>
      </c>
      <c r="BG567" t="s">
        <v>6645</v>
      </c>
      <c r="BH567" s="3" t="str">
        <f t="shared" si="335"/>
        <v>ESMT OFF ALICE ST</v>
      </c>
      <c r="BI567" s="3" t="str">
        <f t="shared" si="336"/>
        <v>Hilliard</v>
      </c>
      <c r="BJ567" s="3" t="str">
        <f t="shared" si="337"/>
        <v>Florida</v>
      </c>
      <c r="BK567" s="3">
        <f t="shared" si="338"/>
        <v>32046</v>
      </c>
      <c r="BL567" s="3" t="str">
        <f t="shared" si="339"/>
        <v>ESMT OFF ALICE ST HILLIARD FL 32046</v>
      </c>
      <c r="BM567" s="3" t="str">
        <f t="shared" si="340"/>
        <v/>
      </c>
      <c r="BN567" s="3" t="str">
        <f t="shared" si="341"/>
        <v>Pass</v>
      </c>
      <c r="BO567" s="3" t="str">
        <f t="shared" si="342"/>
        <v>No</v>
      </c>
      <c r="BP567" s="3" t="str">
        <f t="shared" si="343"/>
        <v>FV&lt;$10K</v>
      </c>
      <c r="BQ567" t="s">
        <v>6650</v>
      </c>
      <c r="BR567" s="3" t="str">
        <f t="shared" si="344"/>
        <v>No, &lt; $20K Lien</v>
      </c>
      <c r="BS567" s="3" t="str">
        <f t="shared" si="345"/>
        <v>No, Lien &lt; $20K</v>
      </c>
      <c r="BT567" t="s">
        <v>6650</v>
      </c>
      <c r="BU567" s="3" t="str">
        <f t="shared" si="346"/>
        <v>No</v>
      </c>
      <c r="BV567" s="3" t="str">
        <f t="shared" si="347"/>
        <v>No</v>
      </c>
      <c r="BW567" s="3">
        <f t="shared" si="348"/>
        <v>0</v>
      </c>
      <c r="BX567" s="3" t="str">
        <f t="shared" si="349"/>
        <v>No</v>
      </c>
      <c r="BY567" s="3">
        <f t="shared" si="350"/>
        <v>6816</v>
      </c>
      <c r="BZ567">
        <v>1</v>
      </c>
      <c r="CA567" s="3">
        <f t="shared" si="351"/>
        <v>6816</v>
      </c>
      <c r="CC567" s="3">
        <f t="shared" si="352"/>
        <v>0</v>
      </c>
      <c r="CD567" s="3">
        <f t="shared" si="353"/>
        <v>0</v>
      </c>
      <c r="CE567" s="3" t="str">
        <f t="shared" si="354"/>
        <v/>
      </c>
      <c r="CF567" s="3" t="e">
        <f>HLOOKUP(CE567,'Valuation Data'!$D$2:$K$5,4,FALSE)</f>
        <v>#N/A</v>
      </c>
      <c r="CG567" s="3">
        <f t="shared" si="355"/>
        <v>6816</v>
      </c>
      <c r="CH567" s="3" t="str">
        <f t="shared" si="356"/>
        <v>No</v>
      </c>
      <c r="CI567" s="3" t="str">
        <f>VLOOKUP(R567,'Use Codes &amp; County Type'!A:D,4,FALSE)</f>
        <v>V</v>
      </c>
      <c r="CJ567" s="3" t="str">
        <f t="shared" si="357"/>
        <v>Yes</v>
      </c>
      <c r="CK567" s="3" t="str">
        <f t="shared" si="358"/>
        <v>No</v>
      </c>
      <c r="CL567" s="3">
        <f t="shared" si="359"/>
        <v>0</v>
      </c>
      <c r="CM567" s="3">
        <f t="shared" si="360"/>
        <v>0</v>
      </c>
      <c r="CN567" s="3">
        <f t="shared" si="361"/>
        <v>672.68</v>
      </c>
      <c r="CO567" s="3">
        <f t="shared" si="362"/>
        <v>-672.68</v>
      </c>
      <c r="CP567" s="3">
        <f t="shared" si="363"/>
        <v>9.8691314553990606E-2</v>
      </c>
      <c r="CR567" s="3" t="str">
        <f t="shared" si="364"/>
        <v>No</v>
      </c>
      <c r="CV567" s="3" t="str">
        <f t="shared" si="365"/>
        <v>FMV&lt;$30K</v>
      </c>
      <c r="CW567" s="3">
        <f t="shared" si="366"/>
        <v>566</v>
      </c>
      <c r="CX567" s="3">
        <f t="shared" si="367"/>
        <v>168.17</v>
      </c>
      <c r="CY567" s="3" t="str">
        <f t="shared" si="368"/>
        <v>Ok</v>
      </c>
      <c r="CZ567">
        <v>0</v>
      </c>
      <c r="DA567">
        <v>0</v>
      </c>
    </row>
    <row r="568" spans="1:105" x14ac:dyDescent="0.25">
      <c r="A568">
        <v>567</v>
      </c>
      <c r="B568" t="s">
        <v>3</v>
      </c>
      <c r="C568" t="s">
        <v>676</v>
      </c>
      <c r="D568">
        <v>1893.83</v>
      </c>
      <c r="E568">
        <v>2017</v>
      </c>
      <c r="F568">
        <v>1893.83</v>
      </c>
      <c r="G568">
        <v>1893.83</v>
      </c>
      <c r="H568" s="3">
        <f t="shared" si="328"/>
        <v>0</v>
      </c>
      <c r="J568" t="s">
        <v>2730</v>
      </c>
      <c r="K568" t="s">
        <v>2738</v>
      </c>
      <c r="L568">
        <v>32046</v>
      </c>
      <c r="M568" t="s">
        <v>3150</v>
      </c>
      <c r="N568" t="s">
        <v>4753</v>
      </c>
      <c r="O568">
        <v>-81.902164988292697</v>
      </c>
      <c r="P568">
        <v>30.682196557633301</v>
      </c>
      <c r="Q568" t="s">
        <v>5182</v>
      </c>
      <c r="R568">
        <v>0</v>
      </c>
      <c r="S568" t="s">
        <v>6538</v>
      </c>
      <c r="T568">
        <v>8001</v>
      </c>
      <c r="U568" t="s">
        <v>6581</v>
      </c>
      <c r="V568">
        <v>2017</v>
      </c>
      <c r="W568">
        <v>113715</v>
      </c>
      <c r="X568">
        <v>2017</v>
      </c>
      <c r="Y568">
        <v>113715</v>
      </c>
      <c r="Z568">
        <v>1721.52</v>
      </c>
      <c r="AA568" s="3">
        <f t="shared" si="329"/>
        <v>0.90901506471013771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 s="3" t="str">
        <f t="shared" si="330"/>
        <v>No</v>
      </c>
      <c r="AQ568" s="3" t="str">
        <f t="shared" si="331"/>
        <v>No</v>
      </c>
      <c r="AR568" s="3" t="str">
        <f t="shared" si="332"/>
        <v>No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5</v>
      </c>
      <c r="AY568" t="s">
        <v>6634</v>
      </c>
      <c r="AZ568">
        <v>0</v>
      </c>
      <c r="BA568">
        <v>0</v>
      </c>
      <c r="BB568" t="s">
        <v>6616</v>
      </c>
      <c r="BC568">
        <v>0</v>
      </c>
      <c r="BD568" s="4" t="str">
        <f t="shared" si="333"/>
        <v>No</v>
      </c>
      <c r="BE568" t="s">
        <v>6640</v>
      </c>
      <c r="BF568" s="3" t="str">
        <f t="shared" si="334"/>
        <v>No</v>
      </c>
      <c r="BG568" t="s">
        <v>6645</v>
      </c>
      <c r="BH568" s="3" t="str">
        <f t="shared" si="335"/>
        <v>EASTWOOD RD</v>
      </c>
      <c r="BI568" s="3" t="str">
        <f t="shared" si="336"/>
        <v>Hilliard</v>
      </c>
      <c r="BJ568" s="3" t="str">
        <f t="shared" si="337"/>
        <v>Florida</v>
      </c>
      <c r="BK568" s="3">
        <f t="shared" si="338"/>
        <v>32046</v>
      </c>
      <c r="BL568" s="3" t="str">
        <f t="shared" si="339"/>
        <v>EASTWOOD RD HILLIARD FL 32046</v>
      </c>
      <c r="BM568" s="3" t="str">
        <f t="shared" si="340"/>
        <v/>
      </c>
      <c r="BN568" s="3" t="str">
        <f t="shared" si="341"/>
        <v>Pass</v>
      </c>
      <c r="BO568" s="3" t="str">
        <f t="shared" si="342"/>
        <v>No</v>
      </c>
      <c r="BP568" s="3" t="str">
        <f t="shared" si="343"/>
        <v>FV&lt;$10K</v>
      </c>
      <c r="BQ568" t="s">
        <v>6650</v>
      </c>
      <c r="BR568" s="3" t="str">
        <f t="shared" si="344"/>
        <v>No, &lt; $20K Lien</v>
      </c>
      <c r="BS568" s="3" t="str">
        <f t="shared" si="345"/>
        <v>No, Lien &lt; $20K</v>
      </c>
      <c r="BT568" t="s">
        <v>6650</v>
      </c>
      <c r="BU568" s="3" t="str">
        <f t="shared" si="346"/>
        <v>No</v>
      </c>
      <c r="BV568" s="3" t="str">
        <f t="shared" si="347"/>
        <v>No</v>
      </c>
      <c r="BW568" s="3">
        <f t="shared" si="348"/>
        <v>0</v>
      </c>
      <c r="BX568" s="3" t="str">
        <f t="shared" si="349"/>
        <v>No</v>
      </c>
      <c r="BY568" s="3">
        <f t="shared" si="350"/>
        <v>113715</v>
      </c>
      <c r="BZ568">
        <v>1</v>
      </c>
      <c r="CA568" s="3">
        <f t="shared" si="351"/>
        <v>113715</v>
      </c>
      <c r="CC568" s="3">
        <f t="shared" si="352"/>
        <v>0</v>
      </c>
      <c r="CD568" s="3">
        <f t="shared" si="353"/>
        <v>0</v>
      </c>
      <c r="CE568" s="3" t="str">
        <f t="shared" si="354"/>
        <v/>
      </c>
      <c r="CF568" s="3" t="e">
        <f>HLOOKUP(CE568,'Valuation Data'!$D$2:$K$5,4,FALSE)</f>
        <v>#N/A</v>
      </c>
      <c r="CG568" s="3">
        <f t="shared" si="355"/>
        <v>113715</v>
      </c>
      <c r="CH568" s="3" t="str">
        <f t="shared" si="356"/>
        <v>No</v>
      </c>
      <c r="CI568" s="3" t="str">
        <f>VLOOKUP(R568,'Use Codes &amp; County Type'!A:D,4,FALSE)</f>
        <v>V</v>
      </c>
      <c r="CJ568" s="3" t="str">
        <f t="shared" si="357"/>
        <v>Yes</v>
      </c>
      <c r="CK568" s="3" t="str">
        <f t="shared" si="358"/>
        <v>No</v>
      </c>
      <c r="CL568" s="3">
        <f t="shared" si="359"/>
        <v>0</v>
      </c>
      <c r="CM568" s="3">
        <f t="shared" si="360"/>
        <v>0</v>
      </c>
      <c r="CN568" s="3">
        <f t="shared" si="361"/>
        <v>7575.32</v>
      </c>
      <c r="CO568" s="3">
        <f t="shared" si="362"/>
        <v>-7575.32</v>
      </c>
      <c r="CP568" s="3">
        <f t="shared" si="363"/>
        <v>6.6616717231675684E-2</v>
      </c>
      <c r="CR568" s="3" t="str">
        <f t="shared" si="364"/>
        <v>No</v>
      </c>
      <c r="CV568" s="3" t="str">
        <f t="shared" si="365"/>
        <v>Vacant, No Sales Data</v>
      </c>
      <c r="CW568" s="3">
        <f t="shared" si="366"/>
        <v>567</v>
      </c>
      <c r="CX568" s="3">
        <f t="shared" si="367"/>
        <v>1893.83</v>
      </c>
      <c r="CY568" s="3" t="str">
        <f t="shared" si="368"/>
        <v>Ok</v>
      </c>
      <c r="CZ568">
        <v>0</v>
      </c>
      <c r="DA568">
        <v>0</v>
      </c>
    </row>
    <row r="569" spans="1:105" x14ac:dyDescent="0.25">
      <c r="A569">
        <v>568</v>
      </c>
      <c r="B569" t="s">
        <v>3</v>
      </c>
      <c r="C569" t="s">
        <v>677</v>
      </c>
      <c r="D569">
        <v>47.11</v>
      </c>
      <c r="E569">
        <v>2017</v>
      </c>
      <c r="F569">
        <v>47.11</v>
      </c>
      <c r="G569">
        <v>47.11</v>
      </c>
      <c r="H569" s="3">
        <f t="shared" si="328"/>
        <v>0</v>
      </c>
      <c r="J569" t="s">
        <v>2730</v>
      </c>
      <c r="K569" t="s">
        <v>2738</v>
      </c>
      <c r="L569">
        <v>32046</v>
      </c>
      <c r="M569" t="s">
        <v>3150</v>
      </c>
      <c r="N569" t="s">
        <v>4753</v>
      </c>
      <c r="O569">
        <v>-81.903299329709895</v>
      </c>
      <c r="P569">
        <v>30.6832371503532</v>
      </c>
      <c r="Q569" t="s">
        <v>5181</v>
      </c>
      <c r="R569">
        <v>0</v>
      </c>
      <c r="S569" t="s">
        <v>6538</v>
      </c>
      <c r="T569">
        <v>8001</v>
      </c>
      <c r="U569" t="s">
        <v>6581</v>
      </c>
      <c r="V569">
        <v>2017</v>
      </c>
      <c r="W569">
        <v>1000</v>
      </c>
      <c r="X569">
        <v>2017</v>
      </c>
      <c r="Y569">
        <v>1000</v>
      </c>
      <c r="Z569">
        <v>13.97</v>
      </c>
      <c r="AA569" s="3">
        <f t="shared" si="329"/>
        <v>0.29654001273614944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 s="3" t="str">
        <f t="shared" si="330"/>
        <v>No</v>
      </c>
      <c r="AQ569" s="3" t="str">
        <f t="shared" si="331"/>
        <v>No</v>
      </c>
      <c r="AR569" s="3" t="str">
        <f t="shared" si="332"/>
        <v>No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5</v>
      </c>
      <c r="AY569" t="s">
        <v>6634</v>
      </c>
      <c r="AZ569">
        <v>0</v>
      </c>
      <c r="BA569">
        <v>0</v>
      </c>
      <c r="BB569" t="s">
        <v>6616</v>
      </c>
      <c r="BC569">
        <v>0</v>
      </c>
      <c r="BD569" s="4" t="str">
        <f t="shared" si="333"/>
        <v>No</v>
      </c>
      <c r="BE569" t="s">
        <v>6640</v>
      </c>
      <c r="BF569" s="3" t="str">
        <f t="shared" si="334"/>
        <v>No</v>
      </c>
      <c r="BG569" t="s">
        <v>6645</v>
      </c>
      <c r="BH569" s="3" t="str">
        <f t="shared" si="335"/>
        <v>EASTWOOD RD</v>
      </c>
      <c r="BI569" s="3" t="str">
        <f t="shared" si="336"/>
        <v>Hilliard</v>
      </c>
      <c r="BJ569" s="3" t="str">
        <f t="shared" si="337"/>
        <v>Florida</v>
      </c>
      <c r="BK569" s="3">
        <f t="shared" si="338"/>
        <v>32046</v>
      </c>
      <c r="BL569" s="3" t="str">
        <f t="shared" si="339"/>
        <v>EASTWOOD RD HILLIARD FL 32046</v>
      </c>
      <c r="BM569" s="3" t="str">
        <f t="shared" si="340"/>
        <v/>
      </c>
      <c r="BN569" s="3" t="str">
        <f t="shared" si="341"/>
        <v>Lien&lt;$150</v>
      </c>
      <c r="BO569" s="3" t="str">
        <f t="shared" si="342"/>
        <v>No</v>
      </c>
      <c r="BP569" s="3" t="str">
        <f t="shared" si="343"/>
        <v>FV&lt;$10K</v>
      </c>
      <c r="BQ569" t="s">
        <v>6650</v>
      </c>
      <c r="BR569" s="3" t="str">
        <f t="shared" si="344"/>
        <v>No, &lt; $20K Lien</v>
      </c>
      <c r="BS569" s="3" t="str">
        <f t="shared" si="345"/>
        <v>No, Lien &lt; $20K</v>
      </c>
      <c r="BT569" t="s">
        <v>6650</v>
      </c>
      <c r="BU569" s="3" t="str">
        <f t="shared" si="346"/>
        <v>No</v>
      </c>
      <c r="BV569" s="3" t="str">
        <f t="shared" si="347"/>
        <v>No</v>
      </c>
      <c r="BW569" s="3">
        <f t="shared" si="348"/>
        <v>0</v>
      </c>
      <c r="BX569" s="3" t="str">
        <f t="shared" si="349"/>
        <v>No</v>
      </c>
      <c r="BY569" s="3">
        <f t="shared" si="350"/>
        <v>1000</v>
      </c>
      <c r="BZ569">
        <v>1</v>
      </c>
      <c r="CA569" s="3">
        <f t="shared" si="351"/>
        <v>1000</v>
      </c>
      <c r="CC569" s="3">
        <f t="shared" si="352"/>
        <v>0</v>
      </c>
      <c r="CD569" s="3">
        <f t="shared" si="353"/>
        <v>0</v>
      </c>
      <c r="CE569" s="3" t="str">
        <f t="shared" si="354"/>
        <v/>
      </c>
      <c r="CF569" s="3" t="e">
        <f>HLOOKUP(CE569,'Valuation Data'!$D$2:$K$5,4,FALSE)</f>
        <v>#N/A</v>
      </c>
      <c r="CG569" s="3">
        <f t="shared" si="355"/>
        <v>1000</v>
      </c>
      <c r="CH569" s="3" t="str">
        <f t="shared" si="356"/>
        <v>No</v>
      </c>
      <c r="CI569" s="3" t="str">
        <f>VLOOKUP(R569,'Use Codes &amp; County Type'!A:D,4,FALSE)</f>
        <v>V</v>
      </c>
      <c r="CJ569" s="3" t="str">
        <f t="shared" si="357"/>
        <v>Yes</v>
      </c>
      <c r="CK569" s="3" t="str">
        <f t="shared" si="358"/>
        <v>No</v>
      </c>
      <c r="CL569" s="3">
        <f t="shared" si="359"/>
        <v>0</v>
      </c>
      <c r="CM569" s="3">
        <f t="shared" si="360"/>
        <v>0</v>
      </c>
      <c r="CN569" s="3">
        <f t="shared" si="361"/>
        <v>188.44</v>
      </c>
      <c r="CO569" s="3">
        <f t="shared" si="362"/>
        <v>-188.44</v>
      </c>
      <c r="CP569" s="3">
        <f t="shared" si="363"/>
        <v>0.18844</v>
      </c>
      <c r="CR569" s="3" t="str">
        <f t="shared" si="364"/>
        <v>No</v>
      </c>
      <c r="CV569" s="3" t="str">
        <f t="shared" si="365"/>
        <v>Lien&lt;$150</v>
      </c>
      <c r="CW569" s="3">
        <f t="shared" si="366"/>
        <v>568</v>
      </c>
      <c r="CX569" s="3">
        <f t="shared" si="367"/>
        <v>47.11</v>
      </c>
      <c r="CY569" s="3" t="str">
        <f t="shared" si="368"/>
        <v>Ok</v>
      </c>
      <c r="CZ569">
        <v>0</v>
      </c>
      <c r="DA569">
        <v>0</v>
      </c>
    </row>
    <row r="570" spans="1:105" x14ac:dyDescent="0.25">
      <c r="A570">
        <v>569</v>
      </c>
      <c r="B570" t="s">
        <v>3</v>
      </c>
      <c r="C570" t="s">
        <v>678</v>
      </c>
      <c r="D570">
        <v>158.62</v>
      </c>
      <c r="E570">
        <v>2017</v>
      </c>
      <c r="F570">
        <v>158.62</v>
      </c>
      <c r="G570">
        <v>158.62</v>
      </c>
      <c r="H570" s="3">
        <f t="shared" si="328"/>
        <v>0</v>
      </c>
      <c r="J570" t="s">
        <v>2730</v>
      </c>
      <c r="K570" t="s">
        <v>2738</v>
      </c>
      <c r="L570">
        <v>32046</v>
      </c>
      <c r="M570" t="s">
        <v>3151</v>
      </c>
      <c r="N570" t="s">
        <v>4753</v>
      </c>
      <c r="O570">
        <v>-81.900909556180096</v>
      </c>
      <c r="P570">
        <v>30.683188202025001</v>
      </c>
      <c r="Q570" t="s">
        <v>5181</v>
      </c>
      <c r="R570">
        <v>0</v>
      </c>
      <c r="S570" t="s">
        <v>6538</v>
      </c>
      <c r="T570">
        <v>8001</v>
      </c>
      <c r="U570" t="s">
        <v>6581</v>
      </c>
      <c r="V570">
        <v>2017</v>
      </c>
      <c r="W570">
        <v>6338</v>
      </c>
      <c r="X570">
        <v>2017</v>
      </c>
      <c r="Y570">
        <v>9540</v>
      </c>
      <c r="Z570">
        <v>117.08</v>
      </c>
      <c r="AA570" s="3">
        <f t="shared" si="329"/>
        <v>0.73811625267935943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 s="3" t="str">
        <f t="shared" si="330"/>
        <v>No</v>
      </c>
      <c r="AQ570" s="3" t="str">
        <f t="shared" si="331"/>
        <v>No</v>
      </c>
      <c r="AR570" s="3" t="str">
        <f t="shared" si="332"/>
        <v>No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 t="s">
        <v>6634</v>
      </c>
      <c r="AZ570">
        <v>0</v>
      </c>
      <c r="BA570">
        <v>0</v>
      </c>
      <c r="BB570" t="s">
        <v>6616</v>
      </c>
      <c r="BC570">
        <v>0</v>
      </c>
      <c r="BD570" s="4" t="str">
        <f t="shared" si="333"/>
        <v>No</v>
      </c>
      <c r="BE570" t="s">
        <v>6640</v>
      </c>
      <c r="BF570" s="3" t="str">
        <f t="shared" si="334"/>
        <v>No</v>
      </c>
      <c r="BG570" t="s">
        <v>6645</v>
      </c>
      <c r="BH570" s="3" t="str">
        <f t="shared" si="335"/>
        <v>ALICE ST</v>
      </c>
      <c r="BI570" s="3" t="str">
        <f t="shared" si="336"/>
        <v>Hilliard</v>
      </c>
      <c r="BJ570" s="3" t="str">
        <f t="shared" si="337"/>
        <v>Florida</v>
      </c>
      <c r="BK570" s="3">
        <f t="shared" si="338"/>
        <v>32046</v>
      </c>
      <c r="BL570" s="3" t="str">
        <f t="shared" si="339"/>
        <v>ALICE ST HILLIARD FL 32046</v>
      </c>
      <c r="BM570" s="3" t="str">
        <f t="shared" si="340"/>
        <v/>
      </c>
      <c r="BN570" s="3" t="str">
        <f t="shared" si="341"/>
        <v>Pass</v>
      </c>
      <c r="BO570" s="3" t="str">
        <f t="shared" si="342"/>
        <v>No</v>
      </c>
      <c r="BP570" s="3" t="str">
        <f t="shared" si="343"/>
        <v>FV&lt;$10K</v>
      </c>
      <c r="BQ570" t="s">
        <v>6650</v>
      </c>
      <c r="BR570" s="3" t="str">
        <f t="shared" si="344"/>
        <v>No, &lt; $20K Lien</v>
      </c>
      <c r="BS570" s="3" t="str">
        <f t="shared" si="345"/>
        <v>No, Lien &lt; $20K</v>
      </c>
      <c r="BT570" t="s">
        <v>6650</v>
      </c>
      <c r="BU570" s="3" t="str">
        <f t="shared" si="346"/>
        <v>No</v>
      </c>
      <c r="BV570" s="3" t="str">
        <f t="shared" si="347"/>
        <v>No</v>
      </c>
      <c r="BW570" s="3">
        <f t="shared" si="348"/>
        <v>0</v>
      </c>
      <c r="BX570" s="3" t="str">
        <f t="shared" si="349"/>
        <v>No</v>
      </c>
      <c r="BY570" s="3">
        <f t="shared" si="350"/>
        <v>6338</v>
      </c>
      <c r="BZ570">
        <v>1</v>
      </c>
      <c r="CA570" s="3">
        <f t="shared" si="351"/>
        <v>6338</v>
      </c>
      <c r="CC570" s="3">
        <f t="shared" si="352"/>
        <v>0</v>
      </c>
      <c r="CD570" s="3">
        <f t="shared" si="353"/>
        <v>0</v>
      </c>
      <c r="CE570" s="3" t="str">
        <f t="shared" si="354"/>
        <v/>
      </c>
      <c r="CF570" s="3" t="e">
        <f>HLOOKUP(CE570,'Valuation Data'!$D$2:$K$5,4,FALSE)</f>
        <v>#N/A</v>
      </c>
      <c r="CG570" s="3">
        <f t="shared" si="355"/>
        <v>6338</v>
      </c>
      <c r="CH570" s="3" t="str">
        <f t="shared" si="356"/>
        <v>No</v>
      </c>
      <c r="CI570" s="3" t="str">
        <f>VLOOKUP(R570,'Use Codes &amp; County Type'!A:D,4,FALSE)</f>
        <v>V</v>
      </c>
      <c r="CJ570" s="3" t="str">
        <f t="shared" si="357"/>
        <v>Yes</v>
      </c>
      <c r="CK570" s="3" t="str">
        <f t="shared" si="358"/>
        <v>No</v>
      </c>
      <c r="CL570" s="3">
        <f t="shared" si="359"/>
        <v>0</v>
      </c>
      <c r="CM570" s="3">
        <f t="shared" si="360"/>
        <v>0</v>
      </c>
      <c r="CN570" s="3">
        <f t="shared" si="361"/>
        <v>634.48</v>
      </c>
      <c r="CO570" s="3">
        <f t="shared" si="362"/>
        <v>-634.48</v>
      </c>
      <c r="CP570" s="3">
        <f t="shared" si="363"/>
        <v>0.10010728936573052</v>
      </c>
      <c r="CR570" s="3" t="str">
        <f t="shared" si="364"/>
        <v>No</v>
      </c>
      <c r="CV570" s="3" t="str">
        <f t="shared" si="365"/>
        <v>FMV&lt;$30K</v>
      </c>
      <c r="CW570" s="3">
        <f t="shared" si="366"/>
        <v>569</v>
      </c>
      <c r="CX570" s="3">
        <f t="shared" si="367"/>
        <v>158.62</v>
      </c>
      <c r="CY570" s="3" t="str">
        <f t="shared" si="368"/>
        <v>Ok</v>
      </c>
      <c r="CZ570">
        <v>0</v>
      </c>
      <c r="DA570">
        <v>0</v>
      </c>
    </row>
    <row r="571" spans="1:105" x14ac:dyDescent="0.25">
      <c r="A571">
        <v>570</v>
      </c>
      <c r="B571" t="s">
        <v>3</v>
      </c>
      <c r="C571" t="s">
        <v>679</v>
      </c>
      <c r="D571">
        <v>2367.12</v>
      </c>
      <c r="E571">
        <v>2017</v>
      </c>
      <c r="F571">
        <v>2367.12</v>
      </c>
      <c r="G571">
        <v>2367.12</v>
      </c>
      <c r="H571" s="3">
        <f t="shared" si="328"/>
        <v>0</v>
      </c>
      <c r="I571">
        <v>551091</v>
      </c>
      <c r="J571" t="s">
        <v>2730</v>
      </c>
      <c r="K571" t="s">
        <v>2738</v>
      </c>
      <c r="L571">
        <v>32046</v>
      </c>
      <c r="M571" t="s">
        <v>3152</v>
      </c>
      <c r="N571" t="s">
        <v>4753</v>
      </c>
      <c r="O571">
        <v>-81.904237309986698</v>
      </c>
      <c r="P571">
        <v>30.6763538715803</v>
      </c>
      <c r="Q571" t="s">
        <v>5183</v>
      </c>
      <c r="R571">
        <v>12</v>
      </c>
      <c r="S571" t="s">
        <v>6558</v>
      </c>
      <c r="T571">
        <v>2003</v>
      </c>
      <c r="U571" t="s">
        <v>6596</v>
      </c>
      <c r="V571">
        <v>2017</v>
      </c>
      <c r="W571">
        <v>142624</v>
      </c>
      <c r="X571">
        <v>2017</v>
      </c>
      <c r="Y571">
        <v>142624</v>
      </c>
      <c r="Z571">
        <v>2159.15</v>
      </c>
      <c r="AA571" s="3">
        <f t="shared" si="329"/>
        <v>0.91214218121599255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 s="3" t="str">
        <f t="shared" si="330"/>
        <v>No</v>
      </c>
      <c r="AQ571" s="3" t="str">
        <f t="shared" si="331"/>
        <v>No</v>
      </c>
      <c r="AR571" s="3" t="str">
        <f t="shared" si="332"/>
        <v>No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6</v>
      </c>
      <c r="AY571" t="s">
        <v>6636</v>
      </c>
      <c r="AZ571">
        <v>0</v>
      </c>
      <c r="BA571">
        <v>0</v>
      </c>
      <c r="BB571" t="s">
        <v>6616</v>
      </c>
      <c r="BC571">
        <v>0</v>
      </c>
      <c r="BD571" s="4" t="str">
        <f t="shared" si="333"/>
        <v>No</v>
      </c>
      <c r="BE571" t="s">
        <v>6640</v>
      </c>
      <c r="BF571" s="3" t="str">
        <f t="shared" si="334"/>
        <v>No</v>
      </c>
      <c r="BG571" t="s">
        <v>6645</v>
      </c>
      <c r="BH571" s="3" t="str">
        <f t="shared" si="335"/>
        <v>551091 US HWY 1</v>
      </c>
      <c r="BI571" s="3" t="str">
        <f t="shared" si="336"/>
        <v>Hilliard</v>
      </c>
      <c r="BJ571" s="3" t="str">
        <f t="shared" si="337"/>
        <v>Florida</v>
      </c>
      <c r="BK571" s="3">
        <f t="shared" si="338"/>
        <v>32046</v>
      </c>
      <c r="BL571" s="3" t="str">
        <f t="shared" si="339"/>
        <v>551091 US HWY 1 HILLIARD FL 32046</v>
      </c>
      <c r="BM571" s="3" t="str">
        <f t="shared" si="340"/>
        <v/>
      </c>
      <c r="BN571" s="3" t="str">
        <f t="shared" si="341"/>
        <v>Pass</v>
      </c>
      <c r="BO571" s="3" t="str">
        <f t="shared" si="342"/>
        <v>No</v>
      </c>
      <c r="BP571" s="3" t="str">
        <f t="shared" si="343"/>
        <v>FV&lt;$10K</v>
      </c>
      <c r="BQ571" t="s">
        <v>6650</v>
      </c>
      <c r="BR571" s="3" t="str">
        <f t="shared" si="344"/>
        <v>No, &lt; $20K Lien</v>
      </c>
      <c r="BS571" s="3" t="str">
        <f t="shared" si="345"/>
        <v>No, Lien &lt; $20K</v>
      </c>
      <c r="BT571" t="s">
        <v>6650</v>
      </c>
      <c r="BU571" s="3" t="str">
        <f t="shared" si="346"/>
        <v>No</v>
      </c>
      <c r="BV571" s="3" t="str">
        <f t="shared" si="347"/>
        <v>No</v>
      </c>
      <c r="BW571" s="3">
        <f t="shared" si="348"/>
        <v>0</v>
      </c>
      <c r="BX571" s="3" t="str">
        <f t="shared" si="349"/>
        <v>No</v>
      </c>
      <c r="BY571" s="3">
        <f t="shared" si="350"/>
        <v>142624</v>
      </c>
      <c r="BZ571">
        <v>1</v>
      </c>
      <c r="CA571" s="3">
        <f t="shared" si="351"/>
        <v>142624</v>
      </c>
      <c r="CC571" s="3">
        <f t="shared" si="352"/>
        <v>0</v>
      </c>
      <c r="CD571" s="3">
        <f t="shared" si="353"/>
        <v>0</v>
      </c>
      <c r="CE571" s="3" t="str">
        <f t="shared" si="354"/>
        <v/>
      </c>
      <c r="CF571" s="3" t="e">
        <f>HLOOKUP(CE571,'Valuation Data'!$D$2:$K$5,4,FALSE)</f>
        <v>#N/A</v>
      </c>
      <c r="CG571" s="3">
        <f t="shared" si="355"/>
        <v>142624</v>
      </c>
      <c r="CH571" s="3" t="str">
        <f t="shared" si="356"/>
        <v>No</v>
      </c>
      <c r="CI571" s="3" t="str">
        <f>VLOOKUP(R571,'Use Codes &amp; County Type'!A:D,4,FALSE)</f>
        <v>C</v>
      </c>
      <c r="CJ571" s="3" t="str">
        <f t="shared" si="357"/>
        <v>No</v>
      </c>
      <c r="CK571" s="3" t="str">
        <f t="shared" si="358"/>
        <v>No</v>
      </c>
      <c r="CL571" s="3">
        <f t="shared" si="359"/>
        <v>0.3</v>
      </c>
      <c r="CM571" s="3">
        <f t="shared" si="360"/>
        <v>42787.199999999997</v>
      </c>
      <c r="CN571" s="3">
        <f t="shared" si="361"/>
        <v>9468.48</v>
      </c>
      <c r="CO571" s="3">
        <f t="shared" si="362"/>
        <v>33318.720000000001</v>
      </c>
      <c r="CP571" s="3">
        <f t="shared" si="363"/>
        <v>6.6387704734126085E-2</v>
      </c>
      <c r="CR571" s="3" t="str">
        <f t="shared" si="364"/>
        <v>No</v>
      </c>
      <c r="CV571" s="3" t="str">
        <f t="shared" si="365"/>
        <v>*Bid</v>
      </c>
      <c r="CW571" s="3">
        <f t="shared" si="366"/>
        <v>570</v>
      </c>
      <c r="CX571" s="3">
        <f t="shared" si="367"/>
        <v>2367.12</v>
      </c>
      <c r="CY571" s="3" t="str">
        <f t="shared" si="368"/>
        <v>Ok</v>
      </c>
      <c r="CZ571">
        <v>0</v>
      </c>
      <c r="DA571">
        <v>0</v>
      </c>
    </row>
    <row r="572" spans="1:105" x14ac:dyDescent="0.25">
      <c r="A572">
        <v>571</v>
      </c>
      <c r="B572" t="s">
        <v>3</v>
      </c>
      <c r="C572" t="s">
        <v>680</v>
      </c>
      <c r="D572">
        <v>3052.54</v>
      </c>
      <c r="E572">
        <v>2017</v>
      </c>
      <c r="F572">
        <v>3052.54</v>
      </c>
      <c r="G572">
        <v>3052.54</v>
      </c>
      <c r="H572" s="3">
        <f t="shared" si="328"/>
        <v>0</v>
      </c>
      <c r="I572">
        <v>37093</v>
      </c>
      <c r="J572" t="s">
        <v>2730</v>
      </c>
      <c r="K572" t="s">
        <v>2738</v>
      </c>
      <c r="L572">
        <v>32046</v>
      </c>
      <c r="M572" t="s">
        <v>3153</v>
      </c>
      <c r="N572" t="s">
        <v>4753</v>
      </c>
      <c r="O572">
        <v>-81.899519457905299</v>
      </c>
      <c r="P572">
        <v>30.671905016012801</v>
      </c>
      <c r="Q572" t="s">
        <v>5184</v>
      </c>
      <c r="R572">
        <v>3</v>
      </c>
      <c r="S572" t="s">
        <v>6559</v>
      </c>
      <c r="T572">
        <v>1110</v>
      </c>
      <c r="U572" t="s">
        <v>6595</v>
      </c>
      <c r="V572">
        <v>2017</v>
      </c>
      <c r="W572">
        <v>184488</v>
      </c>
      <c r="X572">
        <v>2017</v>
      </c>
      <c r="Y572">
        <v>184488</v>
      </c>
      <c r="Z572">
        <v>2792.91</v>
      </c>
      <c r="AA572" s="3">
        <f t="shared" si="329"/>
        <v>0.91494624149069292</v>
      </c>
      <c r="AC572" t="s">
        <v>6616</v>
      </c>
      <c r="AD572" t="s">
        <v>6616</v>
      </c>
      <c r="AF572" t="s">
        <v>6616</v>
      </c>
      <c r="AI572" t="s">
        <v>6618</v>
      </c>
      <c r="AJ572" t="s">
        <v>6618</v>
      </c>
      <c r="AK572" t="s">
        <v>6618</v>
      </c>
      <c r="AL572" t="s">
        <v>6618</v>
      </c>
      <c r="AM572" t="s">
        <v>6618</v>
      </c>
      <c r="AN572">
        <v>0</v>
      </c>
      <c r="AO572">
        <v>0</v>
      </c>
      <c r="AP572" s="3" t="str">
        <f t="shared" si="330"/>
        <v>No</v>
      </c>
      <c r="AQ572" s="3" t="str">
        <f t="shared" si="331"/>
        <v>No</v>
      </c>
      <c r="AR572" s="3" t="str">
        <f t="shared" si="332"/>
        <v>No</v>
      </c>
      <c r="AS572">
        <v>0</v>
      </c>
      <c r="AT572">
        <v>0</v>
      </c>
      <c r="AU572">
        <v>275000</v>
      </c>
      <c r="AV572" t="s">
        <v>6621</v>
      </c>
      <c r="AW572">
        <v>0</v>
      </c>
      <c r="AX572">
        <v>0</v>
      </c>
      <c r="AY572" t="s">
        <v>6634</v>
      </c>
      <c r="AZ572" t="s">
        <v>6638</v>
      </c>
      <c r="BA572">
        <v>0</v>
      </c>
      <c r="BB572" t="s">
        <v>6616</v>
      </c>
      <c r="BC572" t="s">
        <v>6616</v>
      </c>
      <c r="BD572" s="4" t="str">
        <f t="shared" si="333"/>
        <v>No</v>
      </c>
      <c r="BE572" t="s">
        <v>6640</v>
      </c>
      <c r="BF572" s="3" t="str">
        <f t="shared" si="334"/>
        <v>No</v>
      </c>
      <c r="BG572" t="s">
        <v>6645</v>
      </c>
      <c r="BH572" s="3" t="str">
        <f t="shared" si="335"/>
        <v>37093 TESTONE LN</v>
      </c>
      <c r="BI572" s="3" t="str">
        <f t="shared" si="336"/>
        <v>Hilliard</v>
      </c>
      <c r="BJ572" s="3" t="str">
        <f t="shared" si="337"/>
        <v>Florida</v>
      </c>
      <c r="BK572" s="3">
        <f t="shared" si="338"/>
        <v>32046</v>
      </c>
      <c r="BL572" s="3" t="str">
        <f t="shared" si="339"/>
        <v>37093 TESTONE LN HILLIARD FL 32046</v>
      </c>
      <c r="BM572" s="3" t="str">
        <f t="shared" si="340"/>
        <v>L</v>
      </c>
      <c r="BN572" s="3" t="str">
        <f t="shared" si="341"/>
        <v>Pass</v>
      </c>
      <c r="BO572" s="3" t="str">
        <f t="shared" si="342"/>
        <v>No</v>
      </c>
      <c r="BP572" s="3" t="str">
        <f t="shared" si="343"/>
        <v>FV&lt;$10K</v>
      </c>
      <c r="BQ572" t="s">
        <v>6650</v>
      </c>
      <c r="BR572" s="3" t="str">
        <f t="shared" si="344"/>
        <v>No, &lt; $20K Lien</v>
      </c>
      <c r="BS572" s="3" t="str">
        <f t="shared" si="345"/>
        <v>No, Lien &lt; $20K</v>
      </c>
      <c r="BT572" t="s">
        <v>6650</v>
      </c>
      <c r="BU572" s="3" t="str">
        <f t="shared" si="346"/>
        <v>No</v>
      </c>
      <c r="BV572" s="3" t="str">
        <f t="shared" si="347"/>
        <v>No</v>
      </c>
      <c r="BW572" s="3">
        <f t="shared" si="348"/>
        <v>0</v>
      </c>
      <c r="BX572" s="3" t="str">
        <f t="shared" si="349"/>
        <v>No</v>
      </c>
      <c r="BY572" s="3">
        <f t="shared" si="350"/>
        <v>184488</v>
      </c>
      <c r="BZ572">
        <v>1</v>
      </c>
      <c r="CA572" s="3">
        <f t="shared" si="351"/>
        <v>184488</v>
      </c>
      <c r="CC572" s="3">
        <f t="shared" si="352"/>
        <v>0</v>
      </c>
      <c r="CD572" s="3">
        <f t="shared" si="353"/>
        <v>0</v>
      </c>
      <c r="CE572" s="3" t="str">
        <f t="shared" si="354"/>
        <v/>
      </c>
      <c r="CF572" s="3" t="e">
        <f>HLOOKUP(CE572,'Valuation Data'!$D$2:$K$5,4,FALSE)</f>
        <v>#N/A</v>
      </c>
      <c r="CG572" s="3">
        <f t="shared" si="355"/>
        <v>184488</v>
      </c>
      <c r="CH572" s="3" t="str">
        <f t="shared" si="356"/>
        <v>No</v>
      </c>
      <c r="CI572" s="3" t="str">
        <f>VLOOKUP(R572,'Use Codes &amp; County Type'!A:D,4,FALSE)</f>
        <v>R</v>
      </c>
      <c r="CJ572" s="3" t="str">
        <f t="shared" si="357"/>
        <v>No</v>
      </c>
      <c r="CK572" s="3" t="str">
        <f t="shared" si="358"/>
        <v>No</v>
      </c>
      <c r="CL572" s="3">
        <f t="shared" si="359"/>
        <v>0.35</v>
      </c>
      <c r="CM572" s="3">
        <f t="shared" si="360"/>
        <v>64570.799999999996</v>
      </c>
      <c r="CN572" s="3">
        <f t="shared" si="361"/>
        <v>12210.16</v>
      </c>
      <c r="CO572" s="3">
        <f t="shared" si="362"/>
        <v>52360.639999999999</v>
      </c>
      <c r="CP572" s="3">
        <f t="shared" si="363"/>
        <v>6.6184033649885093E-2</v>
      </c>
      <c r="CR572" s="3" t="str">
        <f t="shared" si="364"/>
        <v>No</v>
      </c>
      <c r="CV572" s="3" t="str">
        <f t="shared" si="365"/>
        <v>*Bid</v>
      </c>
      <c r="CW572" s="3">
        <f t="shared" si="366"/>
        <v>571</v>
      </c>
      <c r="CX572" s="3">
        <f t="shared" si="367"/>
        <v>3052.54</v>
      </c>
      <c r="CY572" s="3" t="str">
        <f t="shared" si="368"/>
        <v>Ok</v>
      </c>
      <c r="CZ572">
        <v>0</v>
      </c>
      <c r="DA572">
        <v>0</v>
      </c>
    </row>
    <row r="573" spans="1:105" x14ac:dyDescent="0.25">
      <c r="A573">
        <v>572</v>
      </c>
      <c r="B573" t="s">
        <v>3</v>
      </c>
      <c r="C573" t="s">
        <v>681</v>
      </c>
      <c r="D573">
        <v>769.23</v>
      </c>
      <c r="E573">
        <v>2017</v>
      </c>
      <c r="F573">
        <v>769.23</v>
      </c>
      <c r="G573">
        <v>769.23</v>
      </c>
      <c r="H573" s="3">
        <f t="shared" si="328"/>
        <v>0</v>
      </c>
      <c r="I573">
        <v>3786</v>
      </c>
      <c r="J573" t="s">
        <v>2730</v>
      </c>
      <c r="K573" t="s">
        <v>2738</v>
      </c>
      <c r="L573">
        <v>32046</v>
      </c>
      <c r="M573" t="s">
        <v>3154</v>
      </c>
      <c r="N573" t="s">
        <v>4753</v>
      </c>
      <c r="O573">
        <v>-81.915252409176105</v>
      </c>
      <c r="P573">
        <v>30.681524864731401</v>
      </c>
      <c r="Q573" t="s">
        <v>5185</v>
      </c>
      <c r="R573">
        <v>1</v>
      </c>
      <c r="S573" t="s">
        <v>6539</v>
      </c>
      <c r="T573">
        <v>1001</v>
      </c>
      <c r="U573" t="s">
        <v>6582</v>
      </c>
      <c r="V573">
        <v>2017</v>
      </c>
      <c r="W573">
        <v>87000</v>
      </c>
      <c r="X573">
        <v>2017</v>
      </c>
      <c r="Y573">
        <v>108668</v>
      </c>
      <c r="Z573">
        <v>681.67</v>
      </c>
      <c r="AA573" s="3">
        <f t="shared" si="329"/>
        <v>0.88617188617188614</v>
      </c>
      <c r="AB573" t="s">
        <v>6616</v>
      </c>
      <c r="AC573" t="s">
        <v>6616</v>
      </c>
      <c r="AD573" t="s">
        <v>6616</v>
      </c>
      <c r="AE573" t="s">
        <v>6616</v>
      </c>
      <c r="AF573" t="s">
        <v>6616</v>
      </c>
      <c r="AG573" t="s">
        <v>6616</v>
      </c>
      <c r="AH573" t="s">
        <v>6616</v>
      </c>
      <c r="AI573" t="s">
        <v>6618</v>
      </c>
      <c r="AJ573" t="s">
        <v>6618</v>
      </c>
      <c r="AK573" t="s">
        <v>6618</v>
      </c>
      <c r="AL573" t="s">
        <v>6618</v>
      </c>
      <c r="AM573" t="s">
        <v>6618</v>
      </c>
      <c r="AN573" t="s">
        <v>6618</v>
      </c>
      <c r="AO573" t="s">
        <v>6618</v>
      </c>
      <c r="AP573" s="3" t="str">
        <f t="shared" si="330"/>
        <v>No</v>
      </c>
      <c r="AQ573" s="3" t="str">
        <f t="shared" si="331"/>
        <v>No</v>
      </c>
      <c r="AR573" s="3" t="str">
        <f t="shared" si="332"/>
        <v>No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 t="s">
        <v>6634</v>
      </c>
      <c r="AZ573" t="s">
        <v>6638</v>
      </c>
      <c r="BA573">
        <v>0</v>
      </c>
      <c r="BB573" t="s">
        <v>6617</v>
      </c>
      <c r="BC573" t="s">
        <v>6616</v>
      </c>
      <c r="BD573" s="4" t="str">
        <f t="shared" si="333"/>
        <v>No</v>
      </c>
      <c r="BE573" t="s">
        <v>6640</v>
      </c>
      <c r="BF573" s="3" t="str">
        <f t="shared" si="334"/>
        <v>No</v>
      </c>
      <c r="BG573" t="s">
        <v>6645</v>
      </c>
      <c r="BH573" s="3" t="str">
        <f t="shared" si="335"/>
        <v>3786 JOY LN</v>
      </c>
      <c r="BI573" s="3" t="str">
        <f t="shared" si="336"/>
        <v>Hilliard</v>
      </c>
      <c r="BJ573" s="3" t="str">
        <f t="shared" si="337"/>
        <v>Florida</v>
      </c>
      <c r="BK573" s="3">
        <f t="shared" si="338"/>
        <v>32046</v>
      </c>
      <c r="BL573" s="3" t="str">
        <f t="shared" si="339"/>
        <v>3786 JOY LN HILLIARD FL 32046</v>
      </c>
      <c r="BM573" s="3" t="str">
        <f t="shared" si="340"/>
        <v/>
      </c>
      <c r="BN573" s="3" t="str">
        <f t="shared" si="341"/>
        <v>Pass</v>
      </c>
      <c r="BO573" s="3" t="str">
        <f t="shared" si="342"/>
        <v>No</v>
      </c>
      <c r="BP573" s="3" t="str">
        <f t="shared" si="343"/>
        <v>FV&lt;$10K</v>
      </c>
      <c r="BQ573" t="s">
        <v>6650</v>
      </c>
      <c r="BR573" s="3" t="str">
        <f t="shared" si="344"/>
        <v>No, &lt; $20K Lien</v>
      </c>
      <c r="BS573" s="3" t="str">
        <f t="shared" si="345"/>
        <v>No, Lien &lt; $20K</v>
      </c>
      <c r="BT573" t="s">
        <v>6650</v>
      </c>
      <c r="BU573" s="3" t="str">
        <f t="shared" si="346"/>
        <v>No</v>
      </c>
      <c r="BV573" s="3" t="str">
        <f t="shared" si="347"/>
        <v>No</v>
      </c>
      <c r="BW573" s="3">
        <f t="shared" si="348"/>
        <v>0</v>
      </c>
      <c r="BX573" s="3" t="str">
        <f t="shared" si="349"/>
        <v>No</v>
      </c>
      <c r="BY573" s="3">
        <f t="shared" si="350"/>
        <v>87000</v>
      </c>
      <c r="BZ573">
        <v>1</v>
      </c>
      <c r="CA573" s="3">
        <f t="shared" si="351"/>
        <v>87000</v>
      </c>
      <c r="CC573" s="3">
        <f t="shared" si="352"/>
        <v>0</v>
      </c>
      <c r="CD573" s="3">
        <f t="shared" si="353"/>
        <v>0</v>
      </c>
      <c r="CE573" s="3" t="str">
        <f t="shared" si="354"/>
        <v/>
      </c>
      <c r="CF573" s="3" t="e">
        <f>HLOOKUP(CE573,'Valuation Data'!$D$2:$K$5,4,FALSE)</f>
        <v>#N/A</v>
      </c>
      <c r="CG573" s="3">
        <f t="shared" si="355"/>
        <v>87000</v>
      </c>
      <c r="CH573" s="3" t="str">
        <f t="shared" si="356"/>
        <v>No</v>
      </c>
      <c r="CI573" s="3" t="str">
        <f>VLOOKUP(R573,'Use Codes &amp; County Type'!A:D,4,FALSE)</f>
        <v>S</v>
      </c>
      <c r="CJ573" s="3" t="str">
        <f t="shared" si="357"/>
        <v>No</v>
      </c>
      <c r="CK573" s="3" t="str">
        <f t="shared" si="358"/>
        <v>Yes</v>
      </c>
      <c r="CL573" s="3">
        <f t="shared" si="359"/>
        <v>0.67</v>
      </c>
      <c r="CM573" s="3">
        <f t="shared" si="360"/>
        <v>58290</v>
      </c>
      <c r="CN573" s="3">
        <f t="shared" si="361"/>
        <v>3076.92</v>
      </c>
      <c r="CO573" s="3">
        <f t="shared" si="362"/>
        <v>55213.08</v>
      </c>
      <c r="CP573" s="3">
        <f t="shared" si="363"/>
        <v>3.536689655172414E-2</v>
      </c>
      <c r="CR573" s="3" t="str">
        <f t="shared" si="364"/>
        <v>No</v>
      </c>
      <c r="CV573" s="3" t="str">
        <f t="shared" si="365"/>
        <v>*Bid</v>
      </c>
      <c r="CW573" s="3">
        <f t="shared" si="366"/>
        <v>572</v>
      </c>
      <c r="CX573" s="3">
        <f t="shared" si="367"/>
        <v>769.23</v>
      </c>
      <c r="CY573" s="3" t="str">
        <f t="shared" si="368"/>
        <v>Ok</v>
      </c>
      <c r="CZ573">
        <v>0</v>
      </c>
      <c r="DA573">
        <v>0</v>
      </c>
    </row>
    <row r="574" spans="1:105" x14ac:dyDescent="0.25">
      <c r="A574">
        <v>573</v>
      </c>
      <c r="B574" t="s">
        <v>3</v>
      </c>
      <c r="C574" t="s">
        <v>682</v>
      </c>
      <c r="D574">
        <v>321.79000000000002</v>
      </c>
      <c r="E574">
        <v>2017</v>
      </c>
      <c r="F574">
        <v>321.79000000000002</v>
      </c>
      <c r="G574">
        <v>321.79000000000002</v>
      </c>
      <c r="H574" s="3">
        <f t="shared" si="328"/>
        <v>0</v>
      </c>
      <c r="I574">
        <v>3786</v>
      </c>
      <c r="J574" t="s">
        <v>2730</v>
      </c>
      <c r="K574" t="s">
        <v>2738</v>
      </c>
      <c r="L574">
        <v>32046</v>
      </c>
      <c r="M574" t="s">
        <v>3154</v>
      </c>
      <c r="N574" t="s">
        <v>4753</v>
      </c>
      <c r="O574">
        <v>-81.914602492619593</v>
      </c>
      <c r="P574">
        <v>30.6815101473826</v>
      </c>
      <c r="Q574" t="s">
        <v>5186</v>
      </c>
      <c r="R574">
        <v>0</v>
      </c>
      <c r="S574" t="s">
        <v>6538</v>
      </c>
      <c r="T574">
        <v>8001</v>
      </c>
      <c r="U574" t="s">
        <v>6581</v>
      </c>
      <c r="V574">
        <v>2017</v>
      </c>
      <c r="W574">
        <v>16928</v>
      </c>
      <c r="X574">
        <v>2017</v>
      </c>
      <c r="Y574">
        <v>21708</v>
      </c>
      <c r="Z574">
        <v>267.95</v>
      </c>
      <c r="AA574" s="3">
        <f t="shared" si="329"/>
        <v>0.83268591317318741</v>
      </c>
      <c r="AB574" t="s">
        <v>6616</v>
      </c>
      <c r="AD574" t="s">
        <v>6616</v>
      </c>
      <c r="AE574" t="s">
        <v>6616</v>
      </c>
      <c r="AF574" t="s">
        <v>6616</v>
      </c>
      <c r="AG574" t="s">
        <v>6616</v>
      </c>
      <c r="AH574" t="s">
        <v>6616</v>
      </c>
      <c r="AI574" t="s">
        <v>6618</v>
      </c>
      <c r="AJ574" t="s">
        <v>6618</v>
      </c>
      <c r="AK574" t="s">
        <v>6618</v>
      </c>
      <c r="AL574" t="s">
        <v>6618</v>
      </c>
      <c r="AM574" t="s">
        <v>6618</v>
      </c>
      <c r="AN574" t="s">
        <v>6618</v>
      </c>
      <c r="AO574" t="s">
        <v>6618</v>
      </c>
      <c r="AP574" s="3" t="str">
        <f t="shared" si="330"/>
        <v>No</v>
      </c>
      <c r="AQ574" s="3" t="str">
        <f t="shared" si="331"/>
        <v>No</v>
      </c>
      <c r="AR574" s="3" t="str">
        <f t="shared" si="332"/>
        <v>No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 t="s">
        <v>6634</v>
      </c>
      <c r="AZ574" t="s">
        <v>6638</v>
      </c>
      <c r="BA574">
        <v>1</v>
      </c>
      <c r="BB574" t="s">
        <v>6616</v>
      </c>
      <c r="BC574" t="s">
        <v>6616</v>
      </c>
      <c r="BD574" s="4" t="str">
        <f t="shared" si="333"/>
        <v>No</v>
      </c>
      <c r="BE574" t="s">
        <v>6640</v>
      </c>
      <c r="BF574" s="3" t="str">
        <f t="shared" si="334"/>
        <v>No</v>
      </c>
      <c r="BG574" t="s">
        <v>6645</v>
      </c>
      <c r="BH574" s="3" t="str">
        <f t="shared" si="335"/>
        <v>3786 JOY LN</v>
      </c>
      <c r="BI574" s="3" t="str">
        <f t="shared" si="336"/>
        <v>Hilliard</v>
      </c>
      <c r="BJ574" s="3" t="str">
        <f t="shared" si="337"/>
        <v>Florida</v>
      </c>
      <c r="BK574" s="3">
        <f t="shared" si="338"/>
        <v>32046</v>
      </c>
      <c r="BL574" s="3" t="str">
        <f t="shared" si="339"/>
        <v>3786 JOY LN HILLIARD FL 32046</v>
      </c>
      <c r="BM574" s="3" t="str">
        <f t="shared" si="340"/>
        <v/>
      </c>
      <c r="BN574" s="3" t="str">
        <f t="shared" si="341"/>
        <v>Pass</v>
      </c>
      <c r="BO574" s="3" t="str">
        <f t="shared" si="342"/>
        <v>No</v>
      </c>
      <c r="BP574" s="3" t="str">
        <f t="shared" si="343"/>
        <v>FV&lt;$10K</v>
      </c>
      <c r="BQ574" t="s">
        <v>6650</v>
      </c>
      <c r="BR574" s="3" t="str">
        <f t="shared" si="344"/>
        <v>No, &lt; $20K Lien</v>
      </c>
      <c r="BS574" s="3" t="str">
        <f t="shared" si="345"/>
        <v>No, Lien &lt; $20K</v>
      </c>
      <c r="BT574" t="s">
        <v>6650</v>
      </c>
      <c r="BU574" s="3" t="str">
        <f t="shared" si="346"/>
        <v>No</v>
      </c>
      <c r="BV574" s="3" t="str">
        <f t="shared" si="347"/>
        <v>No</v>
      </c>
      <c r="BW574" s="3">
        <f t="shared" si="348"/>
        <v>1</v>
      </c>
      <c r="BX574" s="3" t="str">
        <f t="shared" si="349"/>
        <v>No</v>
      </c>
      <c r="BY574" s="3">
        <f t="shared" si="350"/>
        <v>16928</v>
      </c>
      <c r="BZ574">
        <v>1</v>
      </c>
      <c r="CA574" s="3">
        <f t="shared" si="351"/>
        <v>16928</v>
      </c>
      <c r="CC574" s="3">
        <f t="shared" si="352"/>
        <v>0</v>
      </c>
      <c r="CD574" s="3">
        <f t="shared" si="353"/>
        <v>0</v>
      </c>
      <c r="CE574" s="3" t="str">
        <f t="shared" si="354"/>
        <v/>
      </c>
      <c r="CF574" s="3" t="e">
        <f>HLOOKUP(CE574,'Valuation Data'!$D$2:$K$5,4,FALSE)</f>
        <v>#N/A</v>
      </c>
      <c r="CG574" s="3">
        <f t="shared" si="355"/>
        <v>16928</v>
      </c>
      <c r="CH574" s="3" t="str">
        <f t="shared" si="356"/>
        <v>No</v>
      </c>
      <c r="CI574" s="3" t="str">
        <f>VLOOKUP(R574,'Use Codes &amp; County Type'!A:D,4,FALSE)</f>
        <v>V</v>
      </c>
      <c r="CJ574" s="3" t="str">
        <f t="shared" si="357"/>
        <v>Yes</v>
      </c>
      <c r="CK574" s="3" t="str">
        <f t="shared" si="358"/>
        <v>No</v>
      </c>
      <c r="CL574" s="3">
        <f t="shared" si="359"/>
        <v>0</v>
      </c>
      <c r="CM574" s="3">
        <f t="shared" si="360"/>
        <v>0</v>
      </c>
      <c r="CN574" s="3">
        <f t="shared" si="361"/>
        <v>1608.95</v>
      </c>
      <c r="CO574" s="3">
        <f t="shared" si="362"/>
        <v>-1608.95</v>
      </c>
      <c r="CP574" s="3">
        <f t="shared" si="363"/>
        <v>9.5046668241965976E-2</v>
      </c>
      <c r="CR574" s="3" t="str">
        <f t="shared" si="364"/>
        <v>No</v>
      </c>
      <c r="CV574" s="3" t="str">
        <f t="shared" si="365"/>
        <v>FMV&lt;$30K</v>
      </c>
      <c r="CW574" s="3">
        <f t="shared" si="366"/>
        <v>573</v>
      </c>
      <c r="CX574" s="3">
        <f t="shared" si="367"/>
        <v>321.79000000000002</v>
      </c>
      <c r="CY574" s="3" t="str">
        <f t="shared" si="368"/>
        <v>Ok</v>
      </c>
      <c r="CZ574">
        <v>0</v>
      </c>
      <c r="DA574">
        <v>0</v>
      </c>
    </row>
    <row r="575" spans="1:105" x14ac:dyDescent="0.25">
      <c r="A575">
        <v>574</v>
      </c>
      <c r="B575" t="s">
        <v>3</v>
      </c>
      <c r="C575" t="s">
        <v>683</v>
      </c>
      <c r="D575">
        <v>294.92</v>
      </c>
      <c r="E575">
        <v>2017</v>
      </c>
      <c r="F575">
        <v>294.92</v>
      </c>
      <c r="G575">
        <v>294.92</v>
      </c>
      <c r="H575" s="3">
        <f t="shared" si="328"/>
        <v>0</v>
      </c>
      <c r="I575">
        <v>37551</v>
      </c>
      <c r="J575" t="s">
        <v>2730</v>
      </c>
      <c r="K575" t="s">
        <v>2738</v>
      </c>
      <c r="L575">
        <v>32046</v>
      </c>
      <c r="M575" t="s">
        <v>3155</v>
      </c>
      <c r="N575" t="s">
        <v>4753</v>
      </c>
      <c r="O575">
        <v>-81.912959894639798</v>
      </c>
      <c r="P575">
        <v>30.678886532439599</v>
      </c>
      <c r="Q575" t="s">
        <v>5187</v>
      </c>
      <c r="R575">
        <v>0</v>
      </c>
      <c r="S575" t="s">
        <v>6538</v>
      </c>
      <c r="T575">
        <v>8001</v>
      </c>
      <c r="U575" t="s">
        <v>6581</v>
      </c>
      <c r="V575">
        <v>2017</v>
      </c>
      <c r="W575">
        <v>16355</v>
      </c>
      <c r="X575">
        <v>2017</v>
      </c>
      <c r="Y575">
        <v>18585</v>
      </c>
      <c r="Z575">
        <v>243.11</v>
      </c>
      <c r="AA575" s="3">
        <f t="shared" si="329"/>
        <v>0.82432524074325242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 s="3" t="str">
        <f t="shared" si="330"/>
        <v>No</v>
      </c>
      <c r="AQ575" s="3" t="str">
        <f t="shared" si="331"/>
        <v>No</v>
      </c>
      <c r="AR575" s="3" t="str">
        <f t="shared" si="332"/>
        <v>No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 t="s">
        <v>6634</v>
      </c>
      <c r="AZ575">
        <v>0</v>
      </c>
      <c r="BA575">
        <v>0</v>
      </c>
      <c r="BB575" t="s">
        <v>6616</v>
      </c>
      <c r="BC575">
        <v>0</v>
      </c>
      <c r="BD575" s="4" t="str">
        <f t="shared" si="333"/>
        <v>No</v>
      </c>
      <c r="BE575" t="s">
        <v>6640</v>
      </c>
      <c r="BF575" s="3" t="str">
        <f t="shared" si="334"/>
        <v>No</v>
      </c>
      <c r="BG575" t="s">
        <v>6645</v>
      </c>
      <c r="BH575" s="3" t="str">
        <f t="shared" si="335"/>
        <v>37551 INGHAM RD</v>
      </c>
      <c r="BI575" s="3" t="str">
        <f t="shared" si="336"/>
        <v>Hilliard</v>
      </c>
      <c r="BJ575" s="3" t="str">
        <f t="shared" si="337"/>
        <v>Florida</v>
      </c>
      <c r="BK575" s="3">
        <f t="shared" si="338"/>
        <v>32046</v>
      </c>
      <c r="BL575" s="3" t="str">
        <f t="shared" si="339"/>
        <v>37551 INGHAM RD HILLIARD FL 32046</v>
      </c>
      <c r="BM575" s="3" t="str">
        <f t="shared" si="340"/>
        <v/>
      </c>
      <c r="BN575" s="3" t="str">
        <f t="shared" si="341"/>
        <v>Pass</v>
      </c>
      <c r="BO575" s="3" t="str">
        <f t="shared" si="342"/>
        <v>No</v>
      </c>
      <c r="BP575" s="3" t="str">
        <f t="shared" si="343"/>
        <v>FV&lt;$10K</v>
      </c>
      <c r="BQ575" t="s">
        <v>6650</v>
      </c>
      <c r="BR575" s="3" t="str">
        <f t="shared" si="344"/>
        <v>No, &lt; $20K Lien</v>
      </c>
      <c r="BS575" s="3" t="str">
        <f t="shared" si="345"/>
        <v>No, Lien &lt; $20K</v>
      </c>
      <c r="BT575" t="s">
        <v>6650</v>
      </c>
      <c r="BU575" s="3" t="str">
        <f t="shared" si="346"/>
        <v>No</v>
      </c>
      <c r="BV575" s="3" t="str">
        <f t="shared" si="347"/>
        <v>No</v>
      </c>
      <c r="BW575" s="3">
        <f t="shared" si="348"/>
        <v>0</v>
      </c>
      <c r="BX575" s="3" t="str">
        <f t="shared" si="349"/>
        <v>No</v>
      </c>
      <c r="BY575" s="3">
        <f t="shared" si="350"/>
        <v>16355</v>
      </c>
      <c r="BZ575">
        <v>1</v>
      </c>
      <c r="CA575" s="3">
        <f t="shared" si="351"/>
        <v>16355</v>
      </c>
      <c r="CC575" s="3">
        <f t="shared" si="352"/>
        <v>0</v>
      </c>
      <c r="CD575" s="3">
        <f t="shared" si="353"/>
        <v>0</v>
      </c>
      <c r="CE575" s="3" t="str">
        <f t="shared" si="354"/>
        <v/>
      </c>
      <c r="CF575" s="3" t="e">
        <f>HLOOKUP(CE575,'Valuation Data'!$D$2:$K$5,4,FALSE)</f>
        <v>#N/A</v>
      </c>
      <c r="CG575" s="3">
        <f t="shared" si="355"/>
        <v>16355</v>
      </c>
      <c r="CH575" s="3" t="str">
        <f t="shared" si="356"/>
        <v>No</v>
      </c>
      <c r="CI575" s="3" t="str">
        <f>VLOOKUP(R575,'Use Codes &amp; County Type'!A:D,4,FALSE)</f>
        <v>V</v>
      </c>
      <c r="CJ575" s="3" t="str">
        <f t="shared" si="357"/>
        <v>Yes</v>
      </c>
      <c r="CK575" s="3" t="str">
        <f t="shared" si="358"/>
        <v>No</v>
      </c>
      <c r="CL575" s="3">
        <f t="shared" si="359"/>
        <v>0</v>
      </c>
      <c r="CM575" s="3">
        <f t="shared" si="360"/>
        <v>0</v>
      </c>
      <c r="CN575" s="3">
        <f t="shared" si="361"/>
        <v>1179.68</v>
      </c>
      <c r="CO575" s="3">
        <f t="shared" si="362"/>
        <v>-1179.68</v>
      </c>
      <c r="CP575" s="3">
        <f t="shared" si="363"/>
        <v>7.212962396820545E-2</v>
      </c>
      <c r="CR575" s="3" t="str">
        <f t="shared" si="364"/>
        <v>No</v>
      </c>
      <c r="CV575" s="3" t="str">
        <f t="shared" si="365"/>
        <v>FMV&lt;$30K</v>
      </c>
      <c r="CW575" s="3">
        <f t="shared" si="366"/>
        <v>574</v>
      </c>
      <c r="CX575" s="3">
        <f t="shared" si="367"/>
        <v>294.92</v>
      </c>
      <c r="CY575" s="3" t="str">
        <f t="shared" si="368"/>
        <v>Ok</v>
      </c>
      <c r="CZ575">
        <v>0</v>
      </c>
      <c r="DA575">
        <v>0</v>
      </c>
    </row>
    <row r="576" spans="1:105" x14ac:dyDescent="0.25">
      <c r="A576">
        <v>575</v>
      </c>
      <c r="B576" t="s">
        <v>3</v>
      </c>
      <c r="C576" t="s">
        <v>684</v>
      </c>
      <c r="D576">
        <v>636.15</v>
      </c>
      <c r="E576">
        <v>2017</v>
      </c>
      <c r="F576">
        <v>636.15</v>
      </c>
      <c r="G576">
        <v>636.15</v>
      </c>
      <c r="H576" s="3">
        <f t="shared" si="328"/>
        <v>0</v>
      </c>
      <c r="J576" t="s">
        <v>2730</v>
      </c>
      <c r="K576" t="s">
        <v>2738</v>
      </c>
      <c r="L576">
        <v>32046</v>
      </c>
      <c r="M576" t="s">
        <v>3156</v>
      </c>
      <c r="N576" t="s">
        <v>4753</v>
      </c>
      <c r="O576">
        <v>-81.914331081356593</v>
      </c>
      <c r="P576">
        <v>30.678818723381202</v>
      </c>
      <c r="Q576" t="s">
        <v>5188</v>
      </c>
      <c r="R576">
        <v>0</v>
      </c>
      <c r="S576" t="s">
        <v>6538</v>
      </c>
      <c r="T576">
        <v>8001</v>
      </c>
      <c r="U576" t="s">
        <v>6581</v>
      </c>
      <c r="V576">
        <v>2017</v>
      </c>
      <c r="W576">
        <v>40000</v>
      </c>
      <c r="X576">
        <v>2017</v>
      </c>
      <c r="Y576">
        <v>40000</v>
      </c>
      <c r="Z576">
        <v>558.62</v>
      </c>
      <c r="AA576" s="3">
        <f t="shared" si="329"/>
        <v>0.87812622809085916</v>
      </c>
      <c r="AB576" t="s">
        <v>6616</v>
      </c>
      <c r="AI576" t="s">
        <v>6618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 s="3" t="str">
        <f t="shared" si="330"/>
        <v>No</v>
      </c>
      <c r="AQ576" s="3" t="str">
        <f t="shared" si="331"/>
        <v>No</v>
      </c>
      <c r="AR576" s="3" t="str">
        <f t="shared" si="332"/>
        <v>No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 t="s">
        <v>6634</v>
      </c>
      <c r="AZ576">
        <v>0</v>
      </c>
      <c r="BA576">
        <v>1</v>
      </c>
      <c r="BB576" t="s">
        <v>6616</v>
      </c>
      <c r="BC576" t="s">
        <v>6616</v>
      </c>
      <c r="BD576" s="4" t="str">
        <f t="shared" si="333"/>
        <v>No</v>
      </c>
      <c r="BE576" t="s">
        <v>6640</v>
      </c>
      <c r="BF576" s="3" t="str">
        <f t="shared" si="334"/>
        <v>No</v>
      </c>
      <c r="BG576" t="s">
        <v>6645</v>
      </c>
      <c r="BH576" s="3" t="str">
        <f t="shared" si="335"/>
        <v>INGHAM RD</v>
      </c>
      <c r="BI576" s="3" t="str">
        <f t="shared" si="336"/>
        <v>Hilliard</v>
      </c>
      <c r="BJ576" s="3" t="str">
        <f t="shared" si="337"/>
        <v>Florida</v>
      </c>
      <c r="BK576" s="3">
        <f t="shared" si="338"/>
        <v>32046</v>
      </c>
      <c r="BL576" s="3" t="str">
        <f t="shared" si="339"/>
        <v>INGHAM RD HILLIARD FL 32046</v>
      </c>
      <c r="BM576" s="3" t="str">
        <f t="shared" si="340"/>
        <v/>
      </c>
      <c r="BN576" s="3" t="str">
        <f t="shared" si="341"/>
        <v>Pass</v>
      </c>
      <c r="BO576" s="3" t="str">
        <f t="shared" si="342"/>
        <v>No</v>
      </c>
      <c r="BP576" s="3" t="str">
        <f t="shared" si="343"/>
        <v>FV&lt;$10K</v>
      </c>
      <c r="BQ576" t="s">
        <v>6650</v>
      </c>
      <c r="BR576" s="3" t="str">
        <f t="shared" si="344"/>
        <v>No, &lt; $20K Lien</v>
      </c>
      <c r="BS576" s="3" t="str">
        <f t="shared" si="345"/>
        <v>No, Lien &lt; $20K</v>
      </c>
      <c r="BT576" t="s">
        <v>6650</v>
      </c>
      <c r="BU576" s="3" t="str">
        <f t="shared" si="346"/>
        <v>No</v>
      </c>
      <c r="BV576" s="3" t="str">
        <f t="shared" si="347"/>
        <v>No</v>
      </c>
      <c r="BW576" s="3">
        <f t="shared" si="348"/>
        <v>1</v>
      </c>
      <c r="BX576" s="3" t="str">
        <f t="shared" si="349"/>
        <v>No</v>
      </c>
      <c r="BY576" s="3">
        <f t="shared" si="350"/>
        <v>40000</v>
      </c>
      <c r="BZ576">
        <v>1</v>
      </c>
      <c r="CA576" s="3">
        <f t="shared" si="351"/>
        <v>40000</v>
      </c>
      <c r="CC576" s="3">
        <f t="shared" si="352"/>
        <v>0</v>
      </c>
      <c r="CD576" s="3">
        <f t="shared" si="353"/>
        <v>0</v>
      </c>
      <c r="CE576" s="3" t="str">
        <f t="shared" si="354"/>
        <v/>
      </c>
      <c r="CF576" s="3" t="e">
        <f>HLOOKUP(CE576,'Valuation Data'!$D$2:$K$5,4,FALSE)</f>
        <v>#N/A</v>
      </c>
      <c r="CG576" s="3">
        <f t="shared" si="355"/>
        <v>40000</v>
      </c>
      <c r="CH576" s="3" t="str">
        <f t="shared" si="356"/>
        <v>No</v>
      </c>
      <c r="CI576" s="3" t="str">
        <f>VLOOKUP(R576,'Use Codes &amp; County Type'!A:D,4,FALSE)</f>
        <v>V</v>
      </c>
      <c r="CJ576" s="3" t="str">
        <f t="shared" si="357"/>
        <v>Yes</v>
      </c>
      <c r="CK576" s="3" t="str">
        <f t="shared" si="358"/>
        <v>No</v>
      </c>
      <c r="CL576" s="3">
        <f t="shared" si="359"/>
        <v>0</v>
      </c>
      <c r="CM576" s="3">
        <f t="shared" si="360"/>
        <v>0</v>
      </c>
      <c r="CN576" s="3">
        <f t="shared" si="361"/>
        <v>3180.75</v>
      </c>
      <c r="CO576" s="3">
        <f t="shared" si="362"/>
        <v>-3180.75</v>
      </c>
      <c r="CP576" s="3">
        <f t="shared" si="363"/>
        <v>7.9518749999999999E-2</v>
      </c>
      <c r="CR576" s="3" t="str">
        <f t="shared" si="364"/>
        <v>No</v>
      </c>
      <c r="CV576" s="3" t="str">
        <f t="shared" si="365"/>
        <v>Vacant, No Sales Data</v>
      </c>
      <c r="CW576" s="3">
        <f t="shared" si="366"/>
        <v>575</v>
      </c>
      <c r="CX576" s="3">
        <f t="shared" si="367"/>
        <v>636.15</v>
      </c>
      <c r="CY576" s="3" t="str">
        <f t="shared" si="368"/>
        <v>Ok</v>
      </c>
      <c r="CZ576">
        <v>0</v>
      </c>
      <c r="DA576">
        <v>0</v>
      </c>
    </row>
    <row r="577" spans="1:105" x14ac:dyDescent="0.25">
      <c r="A577">
        <v>576</v>
      </c>
      <c r="B577" t="s">
        <v>3</v>
      </c>
      <c r="C577" t="s">
        <v>685</v>
      </c>
      <c r="D577">
        <v>229.54</v>
      </c>
      <c r="E577">
        <v>2017</v>
      </c>
      <c r="F577">
        <v>229.54</v>
      </c>
      <c r="G577">
        <v>229.54</v>
      </c>
      <c r="H577" s="3">
        <f t="shared" si="328"/>
        <v>0</v>
      </c>
      <c r="I577">
        <v>37405</v>
      </c>
      <c r="J577" t="s">
        <v>2730</v>
      </c>
      <c r="K577" t="s">
        <v>2738</v>
      </c>
      <c r="L577">
        <v>32046</v>
      </c>
      <c r="M577" t="s">
        <v>3157</v>
      </c>
      <c r="N577" t="s">
        <v>4753</v>
      </c>
      <c r="O577">
        <v>-81.904998959721098</v>
      </c>
      <c r="P577">
        <v>30.674419113524799</v>
      </c>
      <c r="Q577" t="s">
        <v>5189</v>
      </c>
      <c r="R577">
        <v>40</v>
      </c>
      <c r="S577" t="s">
        <v>6560</v>
      </c>
      <c r="T577">
        <v>8003</v>
      </c>
      <c r="U577" t="s">
        <v>6597</v>
      </c>
      <c r="V577">
        <v>2017</v>
      </c>
      <c r="W577">
        <v>13079</v>
      </c>
      <c r="X577">
        <v>2017</v>
      </c>
      <c r="Y577">
        <v>13079</v>
      </c>
      <c r="Z577">
        <v>182.65</v>
      </c>
      <c r="AA577" s="3">
        <f t="shared" si="329"/>
        <v>0.79572187853968812</v>
      </c>
      <c r="AE577" t="s">
        <v>6616</v>
      </c>
      <c r="AF577" t="s">
        <v>6616</v>
      </c>
      <c r="AG577" t="s">
        <v>6616</v>
      </c>
      <c r="AH577" t="s">
        <v>6616</v>
      </c>
      <c r="AI577" t="s">
        <v>6618</v>
      </c>
      <c r="AJ577" t="s">
        <v>6618</v>
      </c>
      <c r="AK577" t="s">
        <v>6618</v>
      </c>
      <c r="AL577" t="s">
        <v>6618</v>
      </c>
      <c r="AM577" t="s">
        <v>6618</v>
      </c>
      <c r="AN577">
        <v>0</v>
      </c>
      <c r="AO577">
        <v>0</v>
      </c>
      <c r="AP577" s="3" t="str">
        <f t="shared" si="330"/>
        <v>No</v>
      </c>
      <c r="AQ577" s="3" t="str">
        <f t="shared" si="331"/>
        <v>No</v>
      </c>
      <c r="AR577" s="3" t="str">
        <f t="shared" si="332"/>
        <v>No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 t="s">
        <v>6634</v>
      </c>
      <c r="AZ577">
        <v>0</v>
      </c>
      <c r="BA577">
        <v>0</v>
      </c>
      <c r="BB577" t="s">
        <v>6616</v>
      </c>
      <c r="BC577" t="s">
        <v>6616</v>
      </c>
      <c r="BD577" s="4" t="str">
        <f t="shared" si="333"/>
        <v>No</v>
      </c>
      <c r="BE577" t="s">
        <v>6640</v>
      </c>
      <c r="BF577" s="3" t="str">
        <f t="shared" si="334"/>
        <v>No</v>
      </c>
      <c r="BG577" t="s">
        <v>6645</v>
      </c>
      <c r="BH577" s="3" t="str">
        <f t="shared" si="335"/>
        <v>37405 HENRY SMITH RD</v>
      </c>
      <c r="BI577" s="3" t="str">
        <f t="shared" si="336"/>
        <v>Hilliard</v>
      </c>
      <c r="BJ577" s="3" t="str">
        <f t="shared" si="337"/>
        <v>Florida</v>
      </c>
      <c r="BK577" s="3">
        <f t="shared" si="338"/>
        <v>32046</v>
      </c>
      <c r="BL577" s="3" t="str">
        <f t="shared" si="339"/>
        <v>37405 HENRY SMITH RD HILLIARD FL 32046</v>
      </c>
      <c r="BM577" s="3" t="str">
        <f t="shared" si="340"/>
        <v/>
      </c>
      <c r="BN577" s="3" t="str">
        <f t="shared" si="341"/>
        <v>Pass</v>
      </c>
      <c r="BO577" s="3" t="str">
        <f t="shared" si="342"/>
        <v>No</v>
      </c>
      <c r="BP577" s="3" t="str">
        <f t="shared" si="343"/>
        <v>FV&lt;$10K</v>
      </c>
      <c r="BQ577" t="s">
        <v>6650</v>
      </c>
      <c r="BR577" s="3" t="str">
        <f t="shared" si="344"/>
        <v>No, &lt; $20K Lien</v>
      </c>
      <c r="BS577" s="3" t="str">
        <f t="shared" si="345"/>
        <v>No, Lien &lt; $20K</v>
      </c>
      <c r="BT577" t="s">
        <v>6650</v>
      </c>
      <c r="BU577" s="3" t="str">
        <f t="shared" si="346"/>
        <v>No</v>
      </c>
      <c r="BV577" s="3" t="str">
        <f t="shared" si="347"/>
        <v>No</v>
      </c>
      <c r="BW577" s="3">
        <f t="shared" si="348"/>
        <v>0</v>
      </c>
      <c r="BX577" s="3" t="str">
        <f t="shared" si="349"/>
        <v>No</v>
      </c>
      <c r="BY577" s="3">
        <f t="shared" si="350"/>
        <v>13079</v>
      </c>
      <c r="BZ577">
        <v>1</v>
      </c>
      <c r="CA577" s="3">
        <f t="shared" si="351"/>
        <v>13079</v>
      </c>
      <c r="CC577" s="3">
        <f t="shared" si="352"/>
        <v>0</v>
      </c>
      <c r="CD577" s="3">
        <f t="shared" si="353"/>
        <v>0</v>
      </c>
      <c r="CE577" s="3" t="str">
        <f t="shared" si="354"/>
        <v/>
      </c>
      <c r="CF577" s="3" t="e">
        <f>HLOOKUP(CE577,'Valuation Data'!$D$2:$K$5,4,FALSE)</f>
        <v>#N/A</v>
      </c>
      <c r="CG577" s="3">
        <f t="shared" si="355"/>
        <v>13079</v>
      </c>
      <c r="CH577" s="3" t="str">
        <f t="shared" si="356"/>
        <v>No</v>
      </c>
      <c r="CI577" s="3" t="str">
        <f>VLOOKUP(R577,'Use Codes &amp; County Type'!A:D,4,FALSE)</f>
        <v>V</v>
      </c>
      <c r="CJ577" s="3" t="str">
        <f t="shared" si="357"/>
        <v>Yes</v>
      </c>
      <c r="CK577" s="3" t="str">
        <f t="shared" si="358"/>
        <v>No</v>
      </c>
      <c r="CL577" s="3">
        <f t="shared" si="359"/>
        <v>0</v>
      </c>
      <c r="CM577" s="3">
        <f t="shared" si="360"/>
        <v>0</v>
      </c>
      <c r="CN577" s="3">
        <f t="shared" si="361"/>
        <v>918.16</v>
      </c>
      <c r="CO577" s="3">
        <f t="shared" si="362"/>
        <v>-918.16</v>
      </c>
      <c r="CP577" s="3">
        <f t="shared" si="363"/>
        <v>7.0201085709916664E-2</v>
      </c>
      <c r="CR577" s="3" t="str">
        <f t="shared" si="364"/>
        <v>No</v>
      </c>
      <c r="CV577" s="3" t="str">
        <f t="shared" si="365"/>
        <v>FMV&lt;$30K</v>
      </c>
      <c r="CW577" s="3">
        <f t="shared" si="366"/>
        <v>576</v>
      </c>
      <c r="CX577" s="3">
        <f t="shared" si="367"/>
        <v>229.54</v>
      </c>
      <c r="CY577" s="3" t="str">
        <f t="shared" si="368"/>
        <v>Ok</v>
      </c>
      <c r="CZ577">
        <v>0</v>
      </c>
      <c r="DA577">
        <v>0</v>
      </c>
    </row>
    <row r="578" spans="1:105" x14ac:dyDescent="0.25">
      <c r="A578">
        <v>577</v>
      </c>
      <c r="B578" t="s">
        <v>3</v>
      </c>
      <c r="C578" t="s">
        <v>686</v>
      </c>
      <c r="D578">
        <v>1768.56</v>
      </c>
      <c r="E578">
        <v>2017</v>
      </c>
      <c r="F578">
        <v>1768.56</v>
      </c>
      <c r="G578">
        <v>1768.56</v>
      </c>
      <c r="H578" s="3">
        <f t="shared" ref="H578:H641" si="369">D578+D578-F578-G578</f>
        <v>0</v>
      </c>
      <c r="I578">
        <v>37166</v>
      </c>
      <c r="J578" t="s">
        <v>2730</v>
      </c>
      <c r="K578" t="s">
        <v>2738</v>
      </c>
      <c r="L578">
        <v>32046</v>
      </c>
      <c r="M578" t="s">
        <v>3158</v>
      </c>
      <c r="N578" t="s">
        <v>4753</v>
      </c>
      <c r="O578">
        <v>-81.918733030066804</v>
      </c>
      <c r="P578">
        <v>30.674462673245301</v>
      </c>
      <c r="Q578" t="s">
        <v>5190</v>
      </c>
      <c r="R578">
        <v>1</v>
      </c>
      <c r="S578" t="s">
        <v>6539</v>
      </c>
      <c r="T578">
        <v>1001</v>
      </c>
      <c r="U578" t="s">
        <v>6582</v>
      </c>
      <c r="V578">
        <v>2017</v>
      </c>
      <c r="W578">
        <v>114976</v>
      </c>
      <c r="X578">
        <v>2017</v>
      </c>
      <c r="Y578">
        <v>114976</v>
      </c>
      <c r="Z578">
        <v>1605.7</v>
      </c>
      <c r="AA578" s="3">
        <f t="shared" ref="AA578:AA641" si="370">IFERROR(Z578/D578,)</f>
        <v>0.90791378296467184</v>
      </c>
      <c r="AH578" t="s">
        <v>6616</v>
      </c>
      <c r="AI578" t="s">
        <v>6618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 s="3" t="str">
        <f t="shared" ref="AP578:AP641" si="371">IF(OR(COUNTIF(AB578:AH578,"Yes")&gt;0,COUNTIF(AB578:AH578,"C")&gt;0),"Yes","No")</f>
        <v>No</v>
      </c>
      <c r="AQ578" s="3" t="str">
        <f t="shared" ref="AQ578:AQ641" si="372">IF(COUNTIF(AI578:AO578,"C")&gt;0,"Yes","No")</f>
        <v>No</v>
      </c>
      <c r="AR578" s="3" t="str">
        <f t="shared" ref="AR578:AR641" si="373">IF(AP578="Yes","Yes","No")</f>
        <v>No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 t="s">
        <v>6634</v>
      </c>
      <c r="AZ578">
        <v>0</v>
      </c>
      <c r="BA578">
        <v>0</v>
      </c>
      <c r="BB578" t="s">
        <v>6616</v>
      </c>
      <c r="BC578" t="s">
        <v>6616</v>
      </c>
      <c r="BD578" s="4" t="str">
        <f t="shared" ref="BD578:BD641" si="374">IFERROR(IF(AW578&gt;0,"Yes","No"),"No")</f>
        <v>No</v>
      </c>
      <c r="BE578" t="s">
        <v>6640</v>
      </c>
      <c r="BF578" s="3" t="str">
        <f t="shared" ref="BF578:BF641" si="375">IFERROR(IF(BE578="Without Environmental Issues","No","Yes"),"No")</f>
        <v>No</v>
      </c>
      <c r="BG578" t="s">
        <v>6645</v>
      </c>
      <c r="BH578" s="3" t="str">
        <f t="shared" ref="BH578:BH641" si="376">M578</f>
        <v>37166 LORENA DR</v>
      </c>
      <c r="BI578" s="3" t="str">
        <f t="shared" ref="BI578:BI641" si="377">PROPER(J578)</f>
        <v>Hilliard</v>
      </c>
      <c r="BJ578" s="3" t="str">
        <f t="shared" ref="BJ578:BJ641" si="378">PROPER(K578)</f>
        <v>Florida</v>
      </c>
      <c r="BK578" s="3">
        <f t="shared" ref="BK578:BK641" si="379">L578</f>
        <v>32046</v>
      </c>
      <c r="BL578" s="3" t="str">
        <f t="shared" ref="BL578:BL641" si="380">CONCATENATE(M578," ",N578)</f>
        <v>37166 LORENA DR HILLIARD FL 32046</v>
      </c>
      <c r="BM578" s="3" t="str">
        <f t="shared" ref="BM578:BM641" si="381">IF(AU578&gt;0,"L","")</f>
        <v/>
      </c>
      <c r="BN578" s="3" t="str">
        <f t="shared" ref="BN578:BN641" si="382">IF(D578&lt;150,"Lien&lt;$150","Pass")</f>
        <v>Pass</v>
      </c>
      <c r="BO578" s="3" t="str">
        <f t="shared" ref="BO578:BO641" si="383">IF(BC578="Yes","Yes","No")</f>
        <v>No</v>
      </c>
      <c r="BP578" s="3" t="str">
        <f t="shared" ref="BP578:BP641" si="384">IF(D578&gt;10000,IF(OR(I578="",I578=0,BI578="",BI578=0,BK578=0),"Bad Address","Pass"),"FV&lt;$10K")</f>
        <v>FV&lt;$10K</v>
      </c>
      <c r="BQ578" t="s">
        <v>6650</v>
      </c>
      <c r="BR578" s="3" t="str">
        <f t="shared" ref="BR578:BR641" si="385">IF(D578&gt;20000,IF(OR(BD578="Yes",BF578="Yes"),"Yes","No"),"No, &lt; $20K Lien")</f>
        <v>No, &lt; $20K Lien</v>
      </c>
      <c r="BS578" s="3" t="str">
        <f t="shared" ref="BS578:BS641" si="386">IF(D578&gt;20000,IF(IFERROR(IF(BG578="None","No","Yes"),"No")="Yes","Yes","No"),"No, Lien &lt; $20K")</f>
        <v>No, Lien &lt; $20K</v>
      </c>
      <c r="BT578" t="s">
        <v>6650</v>
      </c>
      <c r="BU578" s="3" t="str">
        <f t="shared" ref="BU578:BU641" si="387">IF(E578="","N/A",IF(OR(E578&lt;2014,AR578="Yes"),"Yes","No"))</f>
        <v>No</v>
      </c>
      <c r="BV578" s="3" t="str">
        <f t="shared" ref="BV578:BV641" si="388">IFERROR(IF(COUNTIF(C:C,C578)&gt;1,"Yes","No"),"No")</f>
        <v>No</v>
      </c>
      <c r="BW578" s="3">
        <f t="shared" ref="BW578:BW641" si="389">BA578</f>
        <v>0</v>
      </c>
      <c r="BX578" s="3" t="str">
        <f t="shared" ref="BX578:BX641" si="390">IF(AND(OR(CI578="S",CI578="R",CI578="C"),CH578="Yes",BW578&gt;2),"Yes",IF(AND(OR(CI578="S",CI578="R",CI578="C"),CH578="No",BW578&gt;1),"Yes",IF(AND(CI578="V",CH578="Yes",BW578&gt;0),"Yes","No")))</f>
        <v>No</v>
      </c>
      <c r="BY578" s="3">
        <f t="shared" ref="BY578:BY641" si="391">VALUE(W578)</f>
        <v>114976</v>
      </c>
      <c r="BZ578">
        <v>1</v>
      </c>
      <c r="CA578" s="3">
        <f t="shared" ref="CA578:CA641" si="392">BY578/BZ578</f>
        <v>114976</v>
      </c>
      <c r="CC578" s="3">
        <f t="shared" ref="CC578:CC641" si="393">AS578</f>
        <v>0</v>
      </c>
      <c r="CD578" s="3">
        <f t="shared" ref="CD578:CD641" si="394">VALUE(AT578)</f>
        <v>0</v>
      </c>
      <c r="CE578" s="3" t="str">
        <f t="shared" ref="CE578:CE641" si="395">IFERROR(IF(CD578&gt;1000,YEAR(CC578),""),"")</f>
        <v/>
      </c>
      <c r="CF578" s="3" t="e">
        <f>HLOOKUP(CE578,'Valuation Data'!$D$2:$K$5,4,FALSE)</f>
        <v>#N/A</v>
      </c>
      <c r="CG578" s="3">
        <f t="shared" ref="CG578:CG641" si="396">IF(CB578&gt;0,MIN(IFERROR(MIN(CD578*CF578,CA578),CA578),CB578),IFERROR(MIN(CD578*CF578,CA578),CA578))</f>
        <v>114976</v>
      </c>
      <c r="CH578" s="3" t="str">
        <f t="shared" ref="CH578:CH641" si="397">IFERROR(IF(AND(OR(CI578="S",CI578="R",CI578="C",CI578="V"),CF578&gt;0),"Yes","No"),"No")</f>
        <v>No</v>
      </c>
      <c r="CI578" s="3" t="str">
        <f>VLOOKUP(R578,'Use Codes &amp; County Type'!A:D,4,FALSE)</f>
        <v>S</v>
      </c>
      <c r="CJ578" s="3" t="str">
        <f t="shared" ref="CJ578:CJ641" si="398">IF(AND(CH578="No",CI578="V"),"Yes","No")</f>
        <v>No</v>
      </c>
      <c r="CK578" s="3" t="str">
        <f t="shared" ref="CK578:CK641" si="399">IF(OR(BB578="Yes",BB578=""),"Yes","No")</f>
        <v>No</v>
      </c>
      <c r="CL578" s="3">
        <f t="shared" ref="CL578:CL641" si="400">IF(AND(OR(CI578="S",CI578="R",CI578="C"),CH578="Yes",CK578="Yes"),75%,IF(AND(OR(CI578="S",CI578="R"),CH578="Yes",CK578="No"),40%,IF(AND(OR(CI578="S",CI578="R",CI578="C"),CH578="No",CK578="Yes"),67%,IF(AND(OR(CI578="S",CI578="R"),CH578="No",CK578="No"),35%,IF(AND(CI578="C",CH578="Yes"),35%,IF(AND(CI578="C",CH578="No"),30%,IF(AND(CH578="Yes",CI578="V"),10%,0%)))))))</f>
        <v>0.35</v>
      </c>
      <c r="CM578" s="3">
        <f t="shared" ref="CM578:CM641" si="401">CG578*CL578</f>
        <v>40241.599999999999</v>
      </c>
      <c r="CN578" s="3">
        <f t="shared" ref="CN578:CN641" si="402">D578+(BA578+3)*MAX(D578,Z578)</f>
        <v>7074.24</v>
      </c>
      <c r="CO578" s="3">
        <f t="shared" ref="CO578:CO641" si="403">CM578-CN578</f>
        <v>33167.360000000001</v>
      </c>
      <c r="CP578" s="3">
        <f t="shared" ref="CP578:CP641" si="404">+CN578/CG578</f>
        <v>6.152797105482883E-2</v>
      </c>
      <c r="CR578" s="3" t="str">
        <f t="shared" ref="CR578:CR641" si="405">IF(AND(CV578="*Bid",D578&gt;49999),"Google","No")</f>
        <v>No</v>
      </c>
      <c r="CV578" s="3" t="str">
        <f t="shared" ref="CV578:CV641" si="406">IF(BN578="Lien&lt;$150","Lien&lt;$150",IF(OR(BU578="Yes",BV578="Yes"),"County Held Lien",IF(CG578&lt;30000,"FMV&lt;$30K",IF(BR578="Yes","EPA",IF(BS578="Yes","CDD",IF(BT578="High","Flood",IF(BX578="Yes","Too Many Priors",IF(CJ578="Yes","Vacant, No Sales Data",IF(CO578&lt;0,"Neg Solv Premium",IF(BP578="Bad Address","Bad Address",IF(CQ578="Bad","Bad Data",IF(CS578="Bad","Bad Google",IF(CT578="Redeemed","Redeemed",IF(CU578="Data Change","Data Change","*Bid"))))))))))))))</f>
        <v>*Bid</v>
      </c>
      <c r="CW578" s="3">
        <f t="shared" ref="CW578:CW641" si="407">VALUE(A578)</f>
        <v>577</v>
      </c>
      <c r="CX578" s="3">
        <f t="shared" ref="CX578:CX641" si="408">VALUE(D578)</f>
        <v>1768.56</v>
      </c>
      <c r="CY578" s="3" t="str">
        <f t="shared" ref="CY578:CY641" si="409">IF(AND(CV578="*Bid",CX578&gt;75000),"Check","Ok")</f>
        <v>Ok</v>
      </c>
      <c r="CZ578">
        <v>0</v>
      </c>
      <c r="DA578">
        <v>0</v>
      </c>
    </row>
    <row r="579" spans="1:105" x14ac:dyDescent="0.25">
      <c r="A579">
        <v>578</v>
      </c>
      <c r="B579" t="s">
        <v>3</v>
      </c>
      <c r="C579" t="s">
        <v>687</v>
      </c>
      <c r="D579">
        <v>1487.87</v>
      </c>
      <c r="E579">
        <v>2017</v>
      </c>
      <c r="F579">
        <v>1487.87</v>
      </c>
      <c r="G579">
        <v>1487.87</v>
      </c>
      <c r="H579" s="3">
        <f t="shared" si="369"/>
        <v>0</v>
      </c>
      <c r="I579">
        <v>3755</v>
      </c>
      <c r="J579" t="s">
        <v>2730</v>
      </c>
      <c r="K579" t="s">
        <v>2738</v>
      </c>
      <c r="L579">
        <v>32046</v>
      </c>
      <c r="M579" t="s">
        <v>3159</v>
      </c>
      <c r="N579" t="s">
        <v>4753</v>
      </c>
      <c r="O579">
        <v>-81.920620175842501</v>
      </c>
      <c r="P579">
        <v>30.673935172387701</v>
      </c>
      <c r="Q579" t="s">
        <v>5191</v>
      </c>
      <c r="R579">
        <v>1</v>
      </c>
      <c r="S579" t="s">
        <v>6539</v>
      </c>
      <c r="T579">
        <v>1001</v>
      </c>
      <c r="U579" t="s">
        <v>6582</v>
      </c>
      <c r="V579">
        <v>2017</v>
      </c>
      <c r="W579">
        <v>96393</v>
      </c>
      <c r="X579">
        <v>2017</v>
      </c>
      <c r="Y579">
        <v>96393</v>
      </c>
      <c r="Z579">
        <v>1346.16</v>
      </c>
      <c r="AA579" s="3">
        <f t="shared" si="370"/>
        <v>0.90475646393838183</v>
      </c>
      <c r="AE579" t="s">
        <v>6616</v>
      </c>
      <c r="AI579" t="s">
        <v>6618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 s="3" t="str">
        <f t="shared" si="371"/>
        <v>No</v>
      </c>
      <c r="AQ579" s="3" t="str">
        <f t="shared" si="372"/>
        <v>No</v>
      </c>
      <c r="AR579" s="3" t="str">
        <f t="shared" si="373"/>
        <v>No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 t="s">
        <v>6634</v>
      </c>
      <c r="AZ579">
        <v>0</v>
      </c>
      <c r="BA579">
        <v>0</v>
      </c>
      <c r="BB579" t="s">
        <v>6616</v>
      </c>
      <c r="BC579" t="s">
        <v>6616</v>
      </c>
      <c r="BD579" s="4" t="str">
        <f t="shared" si="374"/>
        <v>No</v>
      </c>
      <c r="BE579" t="s">
        <v>6640</v>
      </c>
      <c r="BF579" s="3" t="str">
        <f t="shared" si="375"/>
        <v>No</v>
      </c>
      <c r="BG579" t="s">
        <v>6645</v>
      </c>
      <c r="BH579" s="3" t="str">
        <f t="shared" si="376"/>
        <v>3755 LORENA DR</v>
      </c>
      <c r="BI579" s="3" t="str">
        <f t="shared" si="377"/>
        <v>Hilliard</v>
      </c>
      <c r="BJ579" s="3" t="str">
        <f t="shared" si="378"/>
        <v>Florida</v>
      </c>
      <c r="BK579" s="3">
        <f t="shared" si="379"/>
        <v>32046</v>
      </c>
      <c r="BL579" s="3" t="str">
        <f t="shared" si="380"/>
        <v>3755 LORENA DR HILLIARD FL 32046</v>
      </c>
      <c r="BM579" s="3" t="str">
        <f t="shared" si="381"/>
        <v/>
      </c>
      <c r="BN579" s="3" t="str">
        <f t="shared" si="382"/>
        <v>Pass</v>
      </c>
      <c r="BO579" s="3" t="str">
        <f t="shared" si="383"/>
        <v>No</v>
      </c>
      <c r="BP579" s="3" t="str">
        <f t="shared" si="384"/>
        <v>FV&lt;$10K</v>
      </c>
      <c r="BQ579" t="s">
        <v>6650</v>
      </c>
      <c r="BR579" s="3" t="str">
        <f t="shared" si="385"/>
        <v>No, &lt; $20K Lien</v>
      </c>
      <c r="BS579" s="3" t="str">
        <f t="shared" si="386"/>
        <v>No, Lien &lt; $20K</v>
      </c>
      <c r="BT579" t="s">
        <v>6650</v>
      </c>
      <c r="BU579" s="3" t="str">
        <f t="shared" si="387"/>
        <v>No</v>
      </c>
      <c r="BV579" s="3" t="str">
        <f t="shared" si="388"/>
        <v>No</v>
      </c>
      <c r="BW579" s="3">
        <f t="shared" si="389"/>
        <v>0</v>
      </c>
      <c r="BX579" s="3" t="str">
        <f t="shared" si="390"/>
        <v>No</v>
      </c>
      <c r="BY579" s="3">
        <f t="shared" si="391"/>
        <v>96393</v>
      </c>
      <c r="BZ579">
        <v>1</v>
      </c>
      <c r="CA579" s="3">
        <f t="shared" si="392"/>
        <v>96393</v>
      </c>
      <c r="CC579" s="3">
        <f t="shared" si="393"/>
        <v>0</v>
      </c>
      <c r="CD579" s="3">
        <f t="shared" si="394"/>
        <v>0</v>
      </c>
      <c r="CE579" s="3" t="str">
        <f t="shared" si="395"/>
        <v/>
      </c>
      <c r="CF579" s="3" t="e">
        <f>HLOOKUP(CE579,'Valuation Data'!$D$2:$K$5,4,FALSE)</f>
        <v>#N/A</v>
      </c>
      <c r="CG579" s="3">
        <f t="shared" si="396"/>
        <v>96393</v>
      </c>
      <c r="CH579" s="3" t="str">
        <f t="shared" si="397"/>
        <v>No</v>
      </c>
      <c r="CI579" s="3" t="str">
        <f>VLOOKUP(R579,'Use Codes &amp; County Type'!A:D,4,FALSE)</f>
        <v>S</v>
      </c>
      <c r="CJ579" s="3" t="str">
        <f t="shared" si="398"/>
        <v>No</v>
      </c>
      <c r="CK579" s="3" t="str">
        <f t="shared" si="399"/>
        <v>No</v>
      </c>
      <c r="CL579" s="3">
        <f t="shared" si="400"/>
        <v>0.35</v>
      </c>
      <c r="CM579" s="3">
        <f t="shared" si="401"/>
        <v>33737.549999999996</v>
      </c>
      <c r="CN579" s="3">
        <f t="shared" si="402"/>
        <v>5951.48</v>
      </c>
      <c r="CO579" s="3">
        <f t="shared" si="403"/>
        <v>27786.069999999996</v>
      </c>
      <c r="CP579" s="3">
        <f t="shared" si="404"/>
        <v>6.1741827726079689E-2</v>
      </c>
      <c r="CR579" s="3" t="str">
        <f t="shared" si="405"/>
        <v>No</v>
      </c>
      <c r="CV579" s="3" t="str">
        <f t="shared" si="406"/>
        <v>*Bid</v>
      </c>
      <c r="CW579" s="3">
        <f t="shared" si="407"/>
        <v>578</v>
      </c>
      <c r="CX579" s="3">
        <f t="shared" si="408"/>
        <v>1487.87</v>
      </c>
      <c r="CY579" s="3" t="str">
        <f t="shared" si="409"/>
        <v>Ok</v>
      </c>
      <c r="CZ579">
        <v>0</v>
      </c>
      <c r="DA579">
        <v>0</v>
      </c>
    </row>
    <row r="580" spans="1:105" x14ac:dyDescent="0.25">
      <c r="A580">
        <v>579</v>
      </c>
      <c r="B580" t="s">
        <v>3</v>
      </c>
      <c r="C580" t="s">
        <v>688</v>
      </c>
      <c r="D580">
        <v>886.31</v>
      </c>
      <c r="E580">
        <v>2017</v>
      </c>
      <c r="F580">
        <v>886.31</v>
      </c>
      <c r="G580">
        <v>886.31</v>
      </c>
      <c r="H580" s="3">
        <f t="shared" si="369"/>
        <v>0</v>
      </c>
      <c r="I580">
        <v>551378</v>
      </c>
      <c r="J580" t="s">
        <v>2730</v>
      </c>
      <c r="K580" t="s">
        <v>2738</v>
      </c>
      <c r="L580">
        <v>32046</v>
      </c>
      <c r="M580" t="s">
        <v>3160</v>
      </c>
      <c r="N580" t="s">
        <v>4753</v>
      </c>
      <c r="O580">
        <v>-81.911094273510201</v>
      </c>
      <c r="P580">
        <v>30.682243422962401</v>
      </c>
      <c r="Q580" t="s">
        <v>5192</v>
      </c>
      <c r="R580">
        <v>1</v>
      </c>
      <c r="S580" t="s">
        <v>6539</v>
      </c>
      <c r="T580">
        <v>1001</v>
      </c>
      <c r="U580" t="s">
        <v>6582</v>
      </c>
      <c r="V580">
        <v>2017</v>
      </c>
      <c r="W580">
        <v>56563</v>
      </c>
      <c r="X580">
        <v>2017</v>
      </c>
      <c r="Y580">
        <v>56563</v>
      </c>
      <c r="Z580">
        <v>789.93</v>
      </c>
      <c r="AA580" s="3">
        <f t="shared" si="370"/>
        <v>0.89125700939851749</v>
      </c>
      <c r="AC580" t="s">
        <v>6616</v>
      </c>
      <c r="AI580" t="s">
        <v>6618</v>
      </c>
      <c r="AJ580" t="s">
        <v>6618</v>
      </c>
      <c r="AK580">
        <v>0</v>
      </c>
      <c r="AL580">
        <v>0</v>
      </c>
      <c r="AM580">
        <v>0</v>
      </c>
      <c r="AN580">
        <v>0</v>
      </c>
      <c r="AO580">
        <v>0</v>
      </c>
      <c r="AP580" s="3" t="str">
        <f t="shared" si="371"/>
        <v>No</v>
      </c>
      <c r="AQ580" s="3" t="str">
        <f t="shared" si="372"/>
        <v>No</v>
      </c>
      <c r="AR580" s="3" t="str">
        <f t="shared" si="373"/>
        <v>No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2</v>
      </c>
      <c r="AY580" t="s">
        <v>6636</v>
      </c>
      <c r="AZ580" t="s">
        <v>6638</v>
      </c>
      <c r="BA580">
        <v>0</v>
      </c>
      <c r="BB580" t="s">
        <v>6616</v>
      </c>
      <c r="BC580" t="s">
        <v>6616</v>
      </c>
      <c r="BD580" s="4" t="str">
        <f t="shared" si="374"/>
        <v>No</v>
      </c>
      <c r="BE580" t="s">
        <v>6640</v>
      </c>
      <c r="BF580" s="3" t="str">
        <f t="shared" si="375"/>
        <v>No</v>
      </c>
      <c r="BG580" t="s">
        <v>6645</v>
      </c>
      <c r="BH580" s="3" t="str">
        <f t="shared" si="376"/>
        <v>551378 US HWY 1</v>
      </c>
      <c r="BI580" s="3" t="str">
        <f t="shared" si="377"/>
        <v>Hilliard</v>
      </c>
      <c r="BJ580" s="3" t="str">
        <f t="shared" si="378"/>
        <v>Florida</v>
      </c>
      <c r="BK580" s="3">
        <f t="shared" si="379"/>
        <v>32046</v>
      </c>
      <c r="BL580" s="3" t="str">
        <f t="shared" si="380"/>
        <v>551378 US HWY 1 HILLIARD FL 32046</v>
      </c>
      <c r="BM580" s="3" t="str">
        <f t="shared" si="381"/>
        <v/>
      </c>
      <c r="BN580" s="3" t="str">
        <f t="shared" si="382"/>
        <v>Pass</v>
      </c>
      <c r="BO580" s="3" t="str">
        <f t="shared" si="383"/>
        <v>No</v>
      </c>
      <c r="BP580" s="3" t="str">
        <f t="shared" si="384"/>
        <v>FV&lt;$10K</v>
      </c>
      <c r="BQ580" t="s">
        <v>6650</v>
      </c>
      <c r="BR580" s="3" t="str">
        <f t="shared" si="385"/>
        <v>No, &lt; $20K Lien</v>
      </c>
      <c r="BS580" s="3" t="str">
        <f t="shared" si="386"/>
        <v>No, Lien &lt; $20K</v>
      </c>
      <c r="BT580" t="s">
        <v>6650</v>
      </c>
      <c r="BU580" s="3" t="str">
        <f t="shared" si="387"/>
        <v>No</v>
      </c>
      <c r="BV580" s="3" t="str">
        <f t="shared" si="388"/>
        <v>No</v>
      </c>
      <c r="BW580" s="3">
        <f t="shared" si="389"/>
        <v>0</v>
      </c>
      <c r="BX580" s="3" t="str">
        <f t="shared" si="390"/>
        <v>No</v>
      </c>
      <c r="BY580" s="3">
        <f t="shared" si="391"/>
        <v>56563</v>
      </c>
      <c r="BZ580">
        <v>1</v>
      </c>
      <c r="CA580" s="3">
        <f t="shared" si="392"/>
        <v>56563</v>
      </c>
      <c r="CC580" s="3">
        <f t="shared" si="393"/>
        <v>0</v>
      </c>
      <c r="CD580" s="3">
        <f t="shared" si="394"/>
        <v>0</v>
      </c>
      <c r="CE580" s="3" t="str">
        <f t="shared" si="395"/>
        <v/>
      </c>
      <c r="CF580" s="3" t="e">
        <f>HLOOKUP(CE580,'Valuation Data'!$D$2:$K$5,4,FALSE)</f>
        <v>#N/A</v>
      </c>
      <c r="CG580" s="3">
        <f t="shared" si="396"/>
        <v>56563</v>
      </c>
      <c r="CH580" s="3" t="str">
        <f t="shared" si="397"/>
        <v>No</v>
      </c>
      <c r="CI580" s="3" t="str">
        <f>VLOOKUP(R580,'Use Codes &amp; County Type'!A:D,4,FALSE)</f>
        <v>S</v>
      </c>
      <c r="CJ580" s="3" t="str">
        <f t="shared" si="398"/>
        <v>No</v>
      </c>
      <c r="CK580" s="3" t="str">
        <f t="shared" si="399"/>
        <v>No</v>
      </c>
      <c r="CL580" s="3">
        <f t="shared" si="400"/>
        <v>0.35</v>
      </c>
      <c r="CM580" s="3">
        <f t="shared" si="401"/>
        <v>19797.05</v>
      </c>
      <c r="CN580" s="3">
        <f t="shared" si="402"/>
        <v>3545.24</v>
      </c>
      <c r="CO580" s="3">
        <f t="shared" si="403"/>
        <v>16251.81</v>
      </c>
      <c r="CP580" s="3">
        <f t="shared" si="404"/>
        <v>6.2677722185881232E-2</v>
      </c>
      <c r="CR580" s="3" t="str">
        <f t="shared" si="405"/>
        <v>No</v>
      </c>
      <c r="CV580" s="3" t="str">
        <f t="shared" si="406"/>
        <v>*Bid</v>
      </c>
      <c r="CW580" s="3">
        <f t="shared" si="407"/>
        <v>579</v>
      </c>
      <c r="CX580" s="3">
        <f t="shared" si="408"/>
        <v>886.31</v>
      </c>
      <c r="CY580" s="3" t="str">
        <f t="shared" si="409"/>
        <v>Ok</v>
      </c>
      <c r="CZ580">
        <v>0</v>
      </c>
      <c r="DA580">
        <v>0</v>
      </c>
    </row>
    <row r="581" spans="1:105" x14ac:dyDescent="0.25">
      <c r="A581">
        <v>580</v>
      </c>
      <c r="B581" t="s">
        <v>3</v>
      </c>
      <c r="C581" t="s">
        <v>689</v>
      </c>
      <c r="D581">
        <v>594.09</v>
      </c>
      <c r="E581">
        <v>2017</v>
      </c>
      <c r="F581">
        <v>594.09</v>
      </c>
      <c r="G581">
        <v>594.09</v>
      </c>
      <c r="H581" s="3">
        <f t="shared" si="369"/>
        <v>0</v>
      </c>
      <c r="I581">
        <v>7624</v>
      </c>
      <c r="J581" t="s">
        <v>2730</v>
      </c>
      <c r="K581" t="s">
        <v>2738</v>
      </c>
      <c r="L581">
        <v>32046</v>
      </c>
      <c r="M581" t="s">
        <v>3161</v>
      </c>
      <c r="N581" t="s">
        <v>4753</v>
      </c>
      <c r="O581">
        <v>-81.907959866446902</v>
      </c>
      <c r="P581">
        <v>30.682581786480601</v>
      </c>
      <c r="Q581" t="s">
        <v>5193</v>
      </c>
      <c r="R581">
        <v>0</v>
      </c>
      <c r="S581" t="s">
        <v>6538</v>
      </c>
      <c r="T581">
        <v>8001</v>
      </c>
      <c r="U581" t="s">
        <v>6581</v>
      </c>
      <c r="V581">
        <v>2017</v>
      </c>
      <c r="W581">
        <v>37215</v>
      </c>
      <c r="X581">
        <v>2017</v>
      </c>
      <c r="Y581">
        <v>37215</v>
      </c>
      <c r="Z581">
        <v>519.73</v>
      </c>
      <c r="AA581" s="3">
        <f t="shared" si="370"/>
        <v>0.87483377939369456</v>
      </c>
      <c r="AC581" t="s">
        <v>6616</v>
      </c>
      <c r="AI581" t="s">
        <v>6618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 s="3" t="str">
        <f t="shared" si="371"/>
        <v>No</v>
      </c>
      <c r="AQ581" s="3" t="str">
        <f t="shared" si="372"/>
        <v>No</v>
      </c>
      <c r="AR581" s="3" t="str">
        <f t="shared" si="373"/>
        <v>No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2</v>
      </c>
      <c r="AY581" t="s">
        <v>6634</v>
      </c>
      <c r="AZ581" t="s">
        <v>6637</v>
      </c>
      <c r="BA581">
        <v>0</v>
      </c>
      <c r="BB581" t="s">
        <v>6616</v>
      </c>
      <c r="BC581" t="s">
        <v>6616</v>
      </c>
      <c r="BD581" s="4" t="str">
        <f t="shared" si="374"/>
        <v>No</v>
      </c>
      <c r="BE581" t="s">
        <v>6640</v>
      </c>
      <c r="BF581" s="3" t="str">
        <f t="shared" si="375"/>
        <v>No</v>
      </c>
      <c r="BG581" t="s">
        <v>6645</v>
      </c>
      <c r="BH581" s="3" t="str">
        <f t="shared" si="376"/>
        <v>7624 NYRENS WY</v>
      </c>
      <c r="BI581" s="3" t="str">
        <f t="shared" si="377"/>
        <v>Hilliard</v>
      </c>
      <c r="BJ581" s="3" t="str">
        <f t="shared" si="378"/>
        <v>Florida</v>
      </c>
      <c r="BK581" s="3">
        <f t="shared" si="379"/>
        <v>32046</v>
      </c>
      <c r="BL581" s="3" t="str">
        <f t="shared" si="380"/>
        <v>7624 NYRENS WY HILLIARD FL 32046</v>
      </c>
      <c r="BM581" s="3" t="str">
        <f t="shared" si="381"/>
        <v/>
      </c>
      <c r="BN581" s="3" t="str">
        <f t="shared" si="382"/>
        <v>Pass</v>
      </c>
      <c r="BO581" s="3" t="str">
        <f t="shared" si="383"/>
        <v>No</v>
      </c>
      <c r="BP581" s="3" t="str">
        <f t="shared" si="384"/>
        <v>FV&lt;$10K</v>
      </c>
      <c r="BQ581" t="s">
        <v>6650</v>
      </c>
      <c r="BR581" s="3" t="str">
        <f t="shared" si="385"/>
        <v>No, &lt; $20K Lien</v>
      </c>
      <c r="BS581" s="3" t="str">
        <f t="shared" si="386"/>
        <v>No, Lien &lt; $20K</v>
      </c>
      <c r="BT581" t="s">
        <v>6650</v>
      </c>
      <c r="BU581" s="3" t="str">
        <f t="shared" si="387"/>
        <v>No</v>
      </c>
      <c r="BV581" s="3" t="str">
        <f t="shared" si="388"/>
        <v>No</v>
      </c>
      <c r="BW581" s="3">
        <f t="shared" si="389"/>
        <v>0</v>
      </c>
      <c r="BX581" s="3" t="str">
        <f t="shared" si="390"/>
        <v>No</v>
      </c>
      <c r="BY581" s="3">
        <f t="shared" si="391"/>
        <v>37215</v>
      </c>
      <c r="BZ581">
        <v>1</v>
      </c>
      <c r="CA581" s="3">
        <f t="shared" si="392"/>
        <v>37215</v>
      </c>
      <c r="CC581" s="3">
        <f t="shared" si="393"/>
        <v>0</v>
      </c>
      <c r="CD581" s="3">
        <f t="shared" si="394"/>
        <v>0</v>
      </c>
      <c r="CE581" s="3" t="str">
        <f t="shared" si="395"/>
        <v/>
      </c>
      <c r="CF581" s="3" t="e">
        <f>HLOOKUP(CE581,'Valuation Data'!$D$2:$K$5,4,FALSE)</f>
        <v>#N/A</v>
      </c>
      <c r="CG581" s="3">
        <f t="shared" si="396"/>
        <v>37215</v>
      </c>
      <c r="CH581" s="3" t="str">
        <f t="shared" si="397"/>
        <v>No</v>
      </c>
      <c r="CI581" s="3" t="str">
        <f>VLOOKUP(R581,'Use Codes &amp; County Type'!A:D,4,FALSE)</f>
        <v>V</v>
      </c>
      <c r="CJ581" s="3" t="str">
        <f t="shared" si="398"/>
        <v>Yes</v>
      </c>
      <c r="CK581" s="3" t="str">
        <f t="shared" si="399"/>
        <v>No</v>
      </c>
      <c r="CL581" s="3">
        <f t="shared" si="400"/>
        <v>0</v>
      </c>
      <c r="CM581" s="3">
        <f t="shared" si="401"/>
        <v>0</v>
      </c>
      <c r="CN581" s="3">
        <f t="shared" si="402"/>
        <v>2376.36</v>
      </c>
      <c r="CO581" s="3">
        <f t="shared" si="403"/>
        <v>-2376.36</v>
      </c>
      <c r="CP581" s="3">
        <f t="shared" si="404"/>
        <v>6.3854897218863366E-2</v>
      </c>
      <c r="CR581" s="3" t="str">
        <f t="shared" si="405"/>
        <v>No</v>
      </c>
      <c r="CV581" s="3" t="str">
        <f t="shared" si="406"/>
        <v>Vacant, No Sales Data</v>
      </c>
      <c r="CW581" s="3">
        <f t="shared" si="407"/>
        <v>580</v>
      </c>
      <c r="CX581" s="3">
        <f t="shared" si="408"/>
        <v>594.09</v>
      </c>
      <c r="CY581" s="3" t="str">
        <f t="shared" si="409"/>
        <v>Ok</v>
      </c>
      <c r="CZ581">
        <v>0</v>
      </c>
      <c r="DA581">
        <v>0</v>
      </c>
    </row>
    <row r="582" spans="1:105" x14ac:dyDescent="0.25">
      <c r="A582">
        <v>581</v>
      </c>
      <c r="B582" t="s">
        <v>3</v>
      </c>
      <c r="C582" t="s">
        <v>690</v>
      </c>
      <c r="D582">
        <v>244.22</v>
      </c>
      <c r="E582">
        <v>2017</v>
      </c>
      <c r="F582">
        <v>244.22</v>
      </c>
      <c r="G582">
        <v>244.22</v>
      </c>
      <c r="H582" s="3">
        <f t="shared" si="369"/>
        <v>0</v>
      </c>
      <c r="J582" t="s">
        <v>2730</v>
      </c>
      <c r="K582" t="s">
        <v>2738</v>
      </c>
      <c r="L582">
        <v>32046</v>
      </c>
      <c r="M582" t="s">
        <v>3162</v>
      </c>
      <c r="N582" t="s">
        <v>4753</v>
      </c>
      <c r="O582">
        <v>-81.905426405148205</v>
      </c>
      <c r="P582">
        <v>30.6830452769454</v>
      </c>
      <c r="Q582" t="s">
        <v>5193</v>
      </c>
      <c r="R582">
        <v>0</v>
      </c>
      <c r="S582" t="s">
        <v>6538</v>
      </c>
      <c r="T582">
        <v>8001</v>
      </c>
      <c r="U582" t="s">
        <v>6581</v>
      </c>
      <c r="V582">
        <v>2017</v>
      </c>
      <c r="W582">
        <v>13200</v>
      </c>
      <c r="X582">
        <v>2017</v>
      </c>
      <c r="Y582">
        <v>15000</v>
      </c>
      <c r="Z582">
        <v>196.22</v>
      </c>
      <c r="AA582" s="3">
        <f t="shared" si="370"/>
        <v>0.80345590041765624</v>
      </c>
      <c r="AC582" t="s">
        <v>6616</v>
      </c>
      <c r="AI582" t="s">
        <v>6618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 s="3" t="str">
        <f t="shared" si="371"/>
        <v>No</v>
      </c>
      <c r="AQ582" s="3" t="str">
        <f t="shared" si="372"/>
        <v>No</v>
      </c>
      <c r="AR582" s="3" t="str">
        <f t="shared" si="373"/>
        <v>No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1</v>
      </c>
      <c r="AY582" t="s">
        <v>6634</v>
      </c>
      <c r="AZ582" t="s">
        <v>6638</v>
      </c>
      <c r="BA582">
        <v>0</v>
      </c>
      <c r="BB582" t="s">
        <v>6616</v>
      </c>
      <c r="BC582" t="s">
        <v>6616</v>
      </c>
      <c r="BD582" s="4" t="str">
        <f t="shared" si="374"/>
        <v>No</v>
      </c>
      <c r="BE582" t="s">
        <v>6640</v>
      </c>
      <c r="BF582" s="3" t="str">
        <f t="shared" si="375"/>
        <v>No</v>
      </c>
      <c r="BG582" t="s">
        <v>6645</v>
      </c>
      <c r="BH582" s="3" t="str">
        <f t="shared" si="376"/>
        <v>NYRENS WY</v>
      </c>
      <c r="BI582" s="3" t="str">
        <f t="shared" si="377"/>
        <v>Hilliard</v>
      </c>
      <c r="BJ582" s="3" t="str">
        <f t="shared" si="378"/>
        <v>Florida</v>
      </c>
      <c r="BK582" s="3">
        <f t="shared" si="379"/>
        <v>32046</v>
      </c>
      <c r="BL582" s="3" t="str">
        <f t="shared" si="380"/>
        <v>NYRENS WY HILLIARD FL 32046</v>
      </c>
      <c r="BM582" s="3" t="str">
        <f t="shared" si="381"/>
        <v/>
      </c>
      <c r="BN582" s="3" t="str">
        <f t="shared" si="382"/>
        <v>Pass</v>
      </c>
      <c r="BO582" s="3" t="str">
        <f t="shared" si="383"/>
        <v>No</v>
      </c>
      <c r="BP582" s="3" t="str">
        <f t="shared" si="384"/>
        <v>FV&lt;$10K</v>
      </c>
      <c r="BQ582" t="s">
        <v>6650</v>
      </c>
      <c r="BR582" s="3" t="str">
        <f t="shared" si="385"/>
        <v>No, &lt; $20K Lien</v>
      </c>
      <c r="BS582" s="3" t="str">
        <f t="shared" si="386"/>
        <v>No, Lien &lt; $20K</v>
      </c>
      <c r="BT582" t="s">
        <v>6650</v>
      </c>
      <c r="BU582" s="3" t="str">
        <f t="shared" si="387"/>
        <v>No</v>
      </c>
      <c r="BV582" s="3" t="str">
        <f t="shared" si="388"/>
        <v>No</v>
      </c>
      <c r="BW582" s="3">
        <f t="shared" si="389"/>
        <v>0</v>
      </c>
      <c r="BX582" s="3" t="str">
        <f t="shared" si="390"/>
        <v>No</v>
      </c>
      <c r="BY582" s="3">
        <f t="shared" si="391"/>
        <v>13200</v>
      </c>
      <c r="BZ582">
        <v>1</v>
      </c>
      <c r="CA582" s="3">
        <f t="shared" si="392"/>
        <v>13200</v>
      </c>
      <c r="CC582" s="3">
        <f t="shared" si="393"/>
        <v>0</v>
      </c>
      <c r="CD582" s="3">
        <f t="shared" si="394"/>
        <v>0</v>
      </c>
      <c r="CE582" s="3" t="str">
        <f t="shared" si="395"/>
        <v/>
      </c>
      <c r="CF582" s="3" t="e">
        <f>HLOOKUP(CE582,'Valuation Data'!$D$2:$K$5,4,FALSE)</f>
        <v>#N/A</v>
      </c>
      <c r="CG582" s="3">
        <f t="shared" si="396"/>
        <v>13200</v>
      </c>
      <c r="CH582" s="3" t="str">
        <f t="shared" si="397"/>
        <v>No</v>
      </c>
      <c r="CI582" s="3" t="str">
        <f>VLOOKUP(R582,'Use Codes &amp; County Type'!A:D,4,FALSE)</f>
        <v>V</v>
      </c>
      <c r="CJ582" s="3" t="str">
        <f t="shared" si="398"/>
        <v>Yes</v>
      </c>
      <c r="CK582" s="3" t="str">
        <f t="shared" si="399"/>
        <v>No</v>
      </c>
      <c r="CL582" s="3">
        <f t="shared" si="400"/>
        <v>0</v>
      </c>
      <c r="CM582" s="3">
        <f t="shared" si="401"/>
        <v>0</v>
      </c>
      <c r="CN582" s="3">
        <f t="shared" si="402"/>
        <v>976.88</v>
      </c>
      <c r="CO582" s="3">
        <f t="shared" si="403"/>
        <v>-976.88</v>
      </c>
      <c r="CP582" s="3">
        <f t="shared" si="404"/>
        <v>7.4006060606060603E-2</v>
      </c>
      <c r="CR582" s="3" t="str">
        <f t="shared" si="405"/>
        <v>No</v>
      </c>
      <c r="CV582" s="3" t="str">
        <f t="shared" si="406"/>
        <v>FMV&lt;$30K</v>
      </c>
      <c r="CW582" s="3">
        <f t="shared" si="407"/>
        <v>581</v>
      </c>
      <c r="CX582" s="3">
        <f t="shared" si="408"/>
        <v>244.22</v>
      </c>
      <c r="CY582" s="3" t="str">
        <f t="shared" si="409"/>
        <v>Ok</v>
      </c>
      <c r="CZ582">
        <v>0</v>
      </c>
      <c r="DA582">
        <v>0</v>
      </c>
    </row>
    <row r="583" spans="1:105" x14ac:dyDescent="0.25">
      <c r="A583">
        <v>582</v>
      </c>
      <c r="B583" t="s">
        <v>3</v>
      </c>
      <c r="C583" t="s">
        <v>691</v>
      </c>
      <c r="D583">
        <v>379.41</v>
      </c>
      <c r="E583">
        <v>2017</v>
      </c>
      <c r="F583">
        <v>379.41</v>
      </c>
      <c r="G583">
        <v>379.41</v>
      </c>
      <c r="H583" s="3">
        <f t="shared" si="369"/>
        <v>0</v>
      </c>
      <c r="J583" t="s">
        <v>2730</v>
      </c>
      <c r="K583" t="s">
        <v>2738</v>
      </c>
      <c r="L583">
        <v>32046</v>
      </c>
      <c r="M583" t="s">
        <v>3163</v>
      </c>
      <c r="N583" t="s">
        <v>4753</v>
      </c>
      <c r="O583">
        <v>-81.906305084349199</v>
      </c>
      <c r="P583">
        <v>30.681775732905098</v>
      </c>
      <c r="Q583" t="s">
        <v>5181</v>
      </c>
      <c r="R583">
        <v>0</v>
      </c>
      <c r="S583" t="s">
        <v>6538</v>
      </c>
      <c r="T583">
        <v>8001</v>
      </c>
      <c r="U583" t="s">
        <v>6581</v>
      </c>
      <c r="V583">
        <v>2017</v>
      </c>
      <c r="W583">
        <v>11873</v>
      </c>
      <c r="X583">
        <v>2017</v>
      </c>
      <c r="Y583">
        <v>35429</v>
      </c>
      <c r="Z583">
        <v>321.23</v>
      </c>
      <c r="AA583" s="3">
        <f t="shared" si="370"/>
        <v>0.84665665111620669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 s="3" t="str">
        <f t="shared" si="371"/>
        <v>No</v>
      </c>
      <c r="AQ583" s="3" t="str">
        <f t="shared" si="372"/>
        <v>No</v>
      </c>
      <c r="AR583" s="3" t="str">
        <f t="shared" si="373"/>
        <v>No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 t="s">
        <v>6634</v>
      </c>
      <c r="AZ583">
        <v>0</v>
      </c>
      <c r="BA583">
        <v>0</v>
      </c>
      <c r="BB583" t="s">
        <v>6616</v>
      </c>
      <c r="BC583">
        <v>0</v>
      </c>
      <c r="BD583" s="4" t="str">
        <f t="shared" si="374"/>
        <v>No</v>
      </c>
      <c r="BE583" t="s">
        <v>6640</v>
      </c>
      <c r="BF583" s="3" t="str">
        <f t="shared" si="375"/>
        <v>No</v>
      </c>
      <c r="BG583" t="s">
        <v>6645</v>
      </c>
      <c r="BH583" s="3" t="str">
        <f t="shared" si="376"/>
        <v>NYRENS WAY</v>
      </c>
      <c r="BI583" s="3" t="str">
        <f t="shared" si="377"/>
        <v>Hilliard</v>
      </c>
      <c r="BJ583" s="3" t="str">
        <f t="shared" si="378"/>
        <v>Florida</v>
      </c>
      <c r="BK583" s="3">
        <f t="shared" si="379"/>
        <v>32046</v>
      </c>
      <c r="BL583" s="3" t="str">
        <f t="shared" si="380"/>
        <v>NYRENS WAY HILLIARD FL 32046</v>
      </c>
      <c r="BM583" s="3" t="str">
        <f t="shared" si="381"/>
        <v/>
      </c>
      <c r="BN583" s="3" t="str">
        <f t="shared" si="382"/>
        <v>Pass</v>
      </c>
      <c r="BO583" s="3" t="str">
        <f t="shared" si="383"/>
        <v>No</v>
      </c>
      <c r="BP583" s="3" t="str">
        <f t="shared" si="384"/>
        <v>FV&lt;$10K</v>
      </c>
      <c r="BQ583" t="s">
        <v>6650</v>
      </c>
      <c r="BR583" s="3" t="str">
        <f t="shared" si="385"/>
        <v>No, &lt; $20K Lien</v>
      </c>
      <c r="BS583" s="3" t="str">
        <f t="shared" si="386"/>
        <v>No, Lien &lt; $20K</v>
      </c>
      <c r="BT583" t="s">
        <v>6650</v>
      </c>
      <c r="BU583" s="3" t="str">
        <f t="shared" si="387"/>
        <v>No</v>
      </c>
      <c r="BV583" s="3" t="str">
        <f t="shared" si="388"/>
        <v>No</v>
      </c>
      <c r="BW583" s="3">
        <f t="shared" si="389"/>
        <v>0</v>
      </c>
      <c r="BX583" s="3" t="str">
        <f t="shared" si="390"/>
        <v>No</v>
      </c>
      <c r="BY583" s="3">
        <f t="shared" si="391"/>
        <v>11873</v>
      </c>
      <c r="BZ583">
        <v>1</v>
      </c>
      <c r="CA583" s="3">
        <f t="shared" si="392"/>
        <v>11873</v>
      </c>
      <c r="CC583" s="3">
        <f t="shared" si="393"/>
        <v>0</v>
      </c>
      <c r="CD583" s="3">
        <f t="shared" si="394"/>
        <v>0</v>
      </c>
      <c r="CE583" s="3" t="str">
        <f t="shared" si="395"/>
        <v/>
      </c>
      <c r="CF583" s="3" t="e">
        <f>HLOOKUP(CE583,'Valuation Data'!$D$2:$K$5,4,FALSE)</f>
        <v>#N/A</v>
      </c>
      <c r="CG583" s="3">
        <f t="shared" si="396"/>
        <v>11873</v>
      </c>
      <c r="CH583" s="3" t="str">
        <f t="shared" si="397"/>
        <v>No</v>
      </c>
      <c r="CI583" s="3" t="str">
        <f>VLOOKUP(R583,'Use Codes &amp; County Type'!A:D,4,FALSE)</f>
        <v>V</v>
      </c>
      <c r="CJ583" s="3" t="str">
        <f t="shared" si="398"/>
        <v>Yes</v>
      </c>
      <c r="CK583" s="3" t="str">
        <f t="shared" si="399"/>
        <v>No</v>
      </c>
      <c r="CL583" s="3">
        <f t="shared" si="400"/>
        <v>0</v>
      </c>
      <c r="CM583" s="3">
        <f t="shared" si="401"/>
        <v>0</v>
      </c>
      <c r="CN583" s="3">
        <f t="shared" si="402"/>
        <v>1517.64</v>
      </c>
      <c r="CO583" s="3">
        <f t="shared" si="403"/>
        <v>-1517.64</v>
      </c>
      <c r="CP583" s="3">
        <f t="shared" si="404"/>
        <v>0.12782279120694012</v>
      </c>
      <c r="CR583" s="3" t="str">
        <f t="shared" si="405"/>
        <v>No</v>
      </c>
      <c r="CV583" s="3" t="str">
        <f t="shared" si="406"/>
        <v>FMV&lt;$30K</v>
      </c>
      <c r="CW583" s="3">
        <f t="shared" si="407"/>
        <v>582</v>
      </c>
      <c r="CX583" s="3">
        <f t="shared" si="408"/>
        <v>379.41</v>
      </c>
      <c r="CY583" s="3" t="str">
        <f t="shared" si="409"/>
        <v>Ok</v>
      </c>
      <c r="CZ583">
        <v>0</v>
      </c>
      <c r="DA583">
        <v>0</v>
      </c>
    </row>
    <row r="584" spans="1:105" x14ac:dyDescent="0.25">
      <c r="A584">
        <v>583</v>
      </c>
      <c r="B584" t="s">
        <v>3</v>
      </c>
      <c r="C584" t="s">
        <v>692</v>
      </c>
      <c r="D584">
        <v>80.83</v>
      </c>
      <c r="E584">
        <v>2017</v>
      </c>
      <c r="F584">
        <v>80.83</v>
      </c>
      <c r="G584">
        <v>80.83</v>
      </c>
      <c r="H584" s="3">
        <f t="shared" si="369"/>
        <v>0</v>
      </c>
      <c r="J584" t="s">
        <v>2730</v>
      </c>
      <c r="K584" t="s">
        <v>2738</v>
      </c>
      <c r="L584">
        <v>32046</v>
      </c>
      <c r="M584" t="s">
        <v>3162</v>
      </c>
      <c r="N584" t="s">
        <v>4753</v>
      </c>
      <c r="O584">
        <v>-81.905332170661197</v>
      </c>
      <c r="P584">
        <v>30.681340514019102</v>
      </c>
      <c r="Q584" t="s">
        <v>5193</v>
      </c>
      <c r="R584">
        <v>0</v>
      </c>
      <c r="S584" t="s">
        <v>6538</v>
      </c>
      <c r="T584">
        <v>8001</v>
      </c>
      <c r="U584" t="s">
        <v>6581</v>
      </c>
      <c r="V584">
        <v>2017</v>
      </c>
      <c r="W584">
        <v>3036</v>
      </c>
      <c r="X584">
        <v>2017</v>
      </c>
      <c r="Y584">
        <v>3450</v>
      </c>
      <c r="Z584">
        <v>45.15</v>
      </c>
      <c r="AA584" s="3">
        <f t="shared" si="370"/>
        <v>0.55857973524681426</v>
      </c>
      <c r="AC584" t="s">
        <v>6616</v>
      </c>
      <c r="AI584" t="s">
        <v>6619</v>
      </c>
      <c r="AJ584" t="s">
        <v>6618</v>
      </c>
      <c r="AK584">
        <v>0</v>
      </c>
      <c r="AL584">
        <v>0</v>
      </c>
      <c r="AM584">
        <v>0</v>
      </c>
      <c r="AN584">
        <v>0</v>
      </c>
      <c r="AO584">
        <v>0</v>
      </c>
      <c r="AP584" s="3" t="str">
        <f t="shared" si="371"/>
        <v>No</v>
      </c>
      <c r="AQ584" s="3" t="str">
        <f t="shared" si="372"/>
        <v>Yes</v>
      </c>
      <c r="AR584" s="3" t="str">
        <f t="shared" si="373"/>
        <v>No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 t="s">
        <v>6634</v>
      </c>
      <c r="AZ584" t="s">
        <v>6638</v>
      </c>
      <c r="BA584">
        <v>0</v>
      </c>
      <c r="BB584" t="s">
        <v>6616</v>
      </c>
      <c r="BC584" t="s">
        <v>6616</v>
      </c>
      <c r="BD584" s="4" t="str">
        <f t="shared" si="374"/>
        <v>No</v>
      </c>
      <c r="BE584" t="s">
        <v>6640</v>
      </c>
      <c r="BF584" s="3" t="str">
        <f t="shared" si="375"/>
        <v>No</v>
      </c>
      <c r="BG584" t="s">
        <v>6645</v>
      </c>
      <c r="BH584" s="3" t="str">
        <f t="shared" si="376"/>
        <v>NYRENS WY</v>
      </c>
      <c r="BI584" s="3" t="str">
        <f t="shared" si="377"/>
        <v>Hilliard</v>
      </c>
      <c r="BJ584" s="3" t="str">
        <f t="shared" si="378"/>
        <v>Florida</v>
      </c>
      <c r="BK584" s="3">
        <f t="shared" si="379"/>
        <v>32046</v>
      </c>
      <c r="BL584" s="3" t="str">
        <f t="shared" si="380"/>
        <v>NYRENS WY HILLIARD FL 32046</v>
      </c>
      <c r="BM584" s="3" t="str">
        <f t="shared" si="381"/>
        <v/>
      </c>
      <c r="BN584" s="3" t="str">
        <f t="shared" si="382"/>
        <v>Lien&lt;$150</v>
      </c>
      <c r="BO584" s="3" t="str">
        <f t="shared" si="383"/>
        <v>No</v>
      </c>
      <c r="BP584" s="3" t="str">
        <f t="shared" si="384"/>
        <v>FV&lt;$10K</v>
      </c>
      <c r="BQ584" t="s">
        <v>6650</v>
      </c>
      <c r="BR584" s="3" t="str">
        <f t="shared" si="385"/>
        <v>No, &lt; $20K Lien</v>
      </c>
      <c r="BS584" s="3" t="str">
        <f t="shared" si="386"/>
        <v>No, Lien &lt; $20K</v>
      </c>
      <c r="BT584" t="s">
        <v>6650</v>
      </c>
      <c r="BU584" s="3" t="str">
        <f t="shared" si="387"/>
        <v>No</v>
      </c>
      <c r="BV584" s="3" t="str">
        <f t="shared" si="388"/>
        <v>No</v>
      </c>
      <c r="BW584" s="3">
        <f t="shared" si="389"/>
        <v>0</v>
      </c>
      <c r="BX584" s="3" t="str">
        <f t="shared" si="390"/>
        <v>No</v>
      </c>
      <c r="BY584" s="3">
        <f t="shared" si="391"/>
        <v>3036</v>
      </c>
      <c r="BZ584">
        <v>1</v>
      </c>
      <c r="CA584" s="3">
        <f t="shared" si="392"/>
        <v>3036</v>
      </c>
      <c r="CC584" s="3">
        <f t="shared" si="393"/>
        <v>0</v>
      </c>
      <c r="CD584" s="3">
        <f t="shared" si="394"/>
        <v>0</v>
      </c>
      <c r="CE584" s="3" t="str">
        <f t="shared" si="395"/>
        <v/>
      </c>
      <c r="CF584" s="3" t="e">
        <f>HLOOKUP(CE584,'Valuation Data'!$D$2:$K$5,4,FALSE)</f>
        <v>#N/A</v>
      </c>
      <c r="CG584" s="3">
        <f t="shared" si="396"/>
        <v>3036</v>
      </c>
      <c r="CH584" s="3" t="str">
        <f t="shared" si="397"/>
        <v>No</v>
      </c>
      <c r="CI584" s="3" t="str">
        <f>VLOOKUP(R584,'Use Codes &amp; County Type'!A:D,4,FALSE)</f>
        <v>V</v>
      </c>
      <c r="CJ584" s="3" t="str">
        <f t="shared" si="398"/>
        <v>Yes</v>
      </c>
      <c r="CK584" s="3" t="str">
        <f t="shared" si="399"/>
        <v>No</v>
      </c>
      <c r="CL584" s="3">
        <f t="shared" si="400"/>
        <v>0</v>
      </c>
      <c r="CM584" s="3">
        <f t="shared" si="401"/>
        <v>0</v>
      </c>
      <c r="CN584" s="3">
        <f t="shared" si="402"/>
        <v>323.32</v>
      </c>
      <c r="CO584" s="3">
        <f t="shared" si="403"/>
        <v>-323.32</v>
      </c>
      <c r="CP584" s="3">
        <f t="shared" si="404"/>
        <v>0.10649538866930171</v>
      </c>
      <c r="CR584" s="3" t="str">
        <f t="shared" si="405"/>
        <v>No</v>
      </c>
      <c r="CV584" s="3" t="str">
        <f t="shared" si="406"/>
        <v>Lien&lt;$150</v>
      </c>
      <c r="CW584" s="3">
        <f t="shared" si="407"/>
        <v>583</v>
      </c>
      <c r="CX584" s="3">
        <f t="shared" si="408"/>
        <v>80.83</v>
      </c>
      <c r="CY584" s="3" t="str">
        <f t="shared" si="409"/>
        <v>Ok</v>
      </c>
      <c r="CZ584">
        <v>0</v>
      </c>
      <c r="DA584">
        <v>0</v>
      </c>
    </row>
    <row r="585" spans="1:105" x14ac:dyDescent="0.25">
      <c r="A585">
        <v>584</v>
      </c>
      <c r="B585" t="s">
        <v>3</v>
      </c>
      <c r="C585" t="s">
        <v>693</v>
      </c>
      <c r="D585">
        <v>872.88</v>
      </c>
      <c r="E585">
        <v>2017</v>
      </c>
      <c r="F585">
        <v>872.88</v>
      </c>
      <c r="G585">
        <v>872.88</v>
      </c>
      <c r="H585" s="3">
        <f t="shared" si="369"/>
        <v>0</v>
      </c>
      <c r="I585">
        <v>37017</v>
      </c>
      <c r="J585" t="s">
        <v>2730</v>
      </c>
      <c r="K585" t="s">
        <v>2738</v>
      </c>
      <c r="L585">
        <v>32046</v>
      </c>
      <c r="M585" t="s">
        <v>3164</v>
      </c>
      <c r="N585" t="s">
        <v>4753</v>
      </c>
      <c r="O585">
        <v>-81.919270104890501</v>
      </c>
      <c r="P585">
        <v>30.680557118837701</v>
      </c>
      <c r="Q585" t="s">
        <v>5194</v>
      </c>
      <c r="R585">
        <v>1</v>
      </c>
      <c r="S585" t="s">
        <v>6539</v>
      </c>
      <c r="T585">
        <v>1001</v>
      </c>
      <c r="U585" t="s">
        <v>6582</v>
      </c>
      <c r="V585">
        <v>2017</v>
      </c>
      <c r="W585">
        <v>93863</v>
      </c>
      <c r="X585">
        <v>2017</v>
      </c>
      <c r="Y585">
        <v>95518</v>
      </c>
      <c r="Z585">
        <v>777.51</v>
      </c>
      <c r="AA585" s="3">
        <f t="shared" si="370"/>
        <v>0.89074099532581796</v>
      </c>
      <c r="AB585" t="s">
        <v>6616</v>
      </c>
      <c r="AI585" t="s">
        <v>6618</v>
      </c>
      <c r="AJ585" t="s">
        <v>6618</v>
      </c>
      <c r="AK585">
        <v>0</v>
      </c>
      <c r="AL585">
        <v>0</v>
      </c>
      <c r="AM585">
        <v>0</v>
      </c>
      <c r="AN585">
        <v>0</v>
      </c>
      <c r="AO585">
        <v>0</v>
      </c>
      <c r="AP585" s="3" t="str">
        <f t="shared" si="371"/>
        <v>No</v>
      </c>
      <c r="AQ585" s="3" t="str">
        <f t="shared" si="372"/>
        <v>No</v>
      </c>
      <c r="AR585" s="3" t="str">
        <f t="shared" si="373"/>
        <v>No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 t="s">
        <v>6634</v>
      </c>
      <c r="AZ585">
        <v>0</v>
      </c>
      <c r="BA585">
        <v>0</v>
      </c>
      <c r="BB585" t="s">
        <v>6617</v>
      </c>
      <c r="BC585" t="s">
        <v>6616</v>
      </c>
      <c r="BD585" s="4" t="str">
        <f t="shared" si="374"/>
        <v>No</v>
      </c>
      <c r="BE585" t="s">
        <v>6640</v>
      </c>
      <c r="BF585" s="3" t="str">
        <f t="shared" si="375"/>
        <v>No</v>
      </c>
      <c r="BG585" t="s">
        <v>6645</v>
      </c>
      <c r="BH585" s="3" t="str">
        <f t="shared" si="376"/>
        <v>37017 LITTLE MAGNOLIA CT</v>
      </c>
      <c r="BI585" s="3" t="str">
        <f t="shared" si="377"/>
        <v>Hilliard</v>
      </c>
      <c r="BJ585" s="3" t="str">
        <f t="shared" si="378"/>
        <v>Florida</v>
      </c>
      <c r="BK585" s="3">
        <f t="shared" si="379"/>
        <v>32046</v>
      </c>
      <c r="BL585" s="3" t="str">
        <f t="shared" si="380"/>
        <v>37017 LITTLE MAGNOLIA CT HILLIARD FL 32046</v>
      </c>
      <c r="BM585" s="3" t="str">
        <f t="shared" si="381"/>
        <v/>
      </c>
      <c r="BN585" s="3" t="str">
        <f t="shared" si="382"/>
        <v>Pass</v>
      </c>
      <c r="BO585" s="3" t="str">
        <f t="shared" si="383"/>
        <v>No</v>
      </c>
      <c r="BP585" s="3" t="str">
        <f t="shared" si="384"/>
        <v>FV&lt;$10K</v>
      </c>
      <c r="BQ585" t="s">
        <v>6650</v>
      </c>
      <c r="BR585" s="3" t="str">
        <f t="shared" si="385"/>
        <v>No, &lt; $20K Lien</v>
      </c>
      <c r="BS585" s="3" t="str">
        <f t="shared" si="386"/>
        <v>No, Lien &lt; $20K</v>
      </c>
      <c r="BT585" t="s">
        <v>6650</v>
      </c>
      <c r="BU585" s="3" t="str">
        <f t="shared" si="387"/>
        <v>No</v>
      </c>
      <c r="BV585" s="3" t="str">
        <f t="shared" si="388"/>
        <v>No</v>
      </c>
      <c r="BW585" s="3">
        <f t="shared" si="389"/>
        <v>0</v>
      </c>
      <c r="BX585" s="3" t="str">
        <f t="shared" si="390"/>
        <v>No</v>
      </c>
      <c r="BY585" s="3">
        <f t="shared" si="391"/>
        <v>93863</v>
      </c>
      <c r="BZ585">
        <v>1</v>
      </c>
      <c r="CA585" s="3">
        <f t="shared" si="392"/>
        <v>93863</v>
      </c>
      <c r="CC585" s="3">
        <f t="shared" si="393"/>
        <v>0</v>
      </c>
      <c r="CD585" s="3">
        <f t="shared" si="394"/>
        <v>0</v>
      </c>
      <c r="CE585" s="3" t="str">
        <f t="shared" si="395"/>
        <v/>
      </c>
      <c r="CF585" s="3" t="e">
        <f>HLOOKUP(CE585,'Valuation Data'!$D$2:$K$5,4,FALSE)</f>
        <v>#N/A</v>
      </c>
      <c r="CG585" s="3">
        <f t="shared" si="396"/>
        <v>93863</v>
      </c>
      <c r="CH585" s="3" t="str">
        <f t="shared" si="397"/>
        <v>No</v>
      </c>
      <c r="CI585" s="3" t="str">
        <f>VLOOKUP(R585,'Use Codes &amp; County Type'!A:D,4,FALSE)</f>
        <v>S</v>
      </c>
      <c r="CJ585" s="3" t="str">
        <f t="shared" si="398"/>
        <v>No</v>
      </c>
      <c r="CK585" s="3" t="str">
        <f t="shared" si="399"/>
        <v>Yes</v>
      </c>
      <c r="CL585" s="3">
        <f t="shared" si="400"/>
        <v>0.67</v>
      </c>
      <c r="CM585" s="3">
        <f t="shared" si="401"/>
        <v>62888.210000000006</v>
      </c>
      <c r="CN585" s="3">
        <f t="shared" si="402"/>
        <v>3491.52</v>
      </c>
      <c r="CO585" s="3">
        <f t="shared" si="403"/>
        <v>59396.69000000001</v>
      </c>
      <c r="CP585" s="3">
        <f t="shared" si="404"/>
        <v>3.7198043957683002E-2</v>
      </c>
      <c r="CR585" s="3" t="str">
        <f t="shared" si="405"/>
        <v>No</v>
      </c>
      <c r="CV585" s="3" t="str">
        <f t="shared" si="406"/>
        <v>*Bid</v>
      </c>
      <c r="CW585" s="3">
        <f t="shared" si="407"/>
        <v>584</v>
      </c>
      <c r="CX585" s="3">
        <f t="shared" si="408"/>
        <v>872.88</v>
      </c>
      <c r="CY585" s="3" t="str">
        <f t="shared" si="409"/>
        <v>Ok</v>
      </c>
      <c r="CZ585">
        <v>0</v>
      </c>
      <c r="DA585">
        <v>0</v>
      </c>
    </row>
    <row r="586" spans="1:105" x14ac:dyDescent="0.25">
      <c r="A586">
        <v>585</v>
      </c>
      <c r="B586" t="s">
        <v>3</v>
      </c>
      <c r="C586" t="s">
        <v>694</v>
      </c>
      <c r="D586">
        <v>539.23</v>
      </c>
      <c r="E586">
        <v>2017</v>
      </c>
      <c r="F586">
        <v>539.23</v>
      </c>
      <c r="G586">
        <v>539.23</v>
      </c>
      <c r="H586" s="3">
        <f t="shared" si="369"/>
        <v>0</v>
      </c>
      <c r="I586">
        <v>2783</v>
      </c>
      <c r="J586" t="s">
        <v>2730</v>
      </c>
      <c r="K586" t="s">
        <v>2738</v>
      </c>
      <c r="L586">
        <v>32046</v>
      </c>
      <c r="M586" t="s">
        <v>3165</v>
      </c>
      <c r="N586" t="s">
        <v>4753</v>
      </c>
      <c r="O586">
        <v>-81.931225982543793</v>
      </c>
      <c r="P586">
        <v>30.6741512544139</v>
      </c>
      <c r="Q586" t="s">
        <v>5195</v>
      </c>
      <c r="R586">
        <v>1</v>
      </c>
      <c r="S586" t="s">
        <v>6539</v>
      </c>
      <c r="T586">
        <v>1001</v>
      </c>
      <c r="U586" t="s">
        <v>6582</v>
      </c>
      <c r="V586">
        <v>2017</v>
      </c>
      <c r="W586">
        <v>68168</v>
      </c>
      <c r="X586">
        <v>2017</v>
      </c>
      <c r="Y586">
        <v>83285</v>
      </c>
      <c r="Z586">
        <v>469.01</v>
      </c>
      <c r="AA586" s="3">
        <f t="shared" si="370"/>
        <v>0.86977727500324531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 s="3" t="str">
        <f t="shared" si="371"/>
        <v>No</v>
      </c>
      <c r="AQ586" s="3" t="str">
        <f t="shared" si="372"/>
        <v>No</v>
      </c>
      <c r="AR586" s="3" t="str">
        <f t="shared" si="373"/>
        <v>No</v>
      </c>
      <c r="AS586">
        <v>0</v>
      </c>
      <c r="AT586">
        <v>0</v>
      </c>
      <c r="AU586">
        <v>78000</v>
      </c>
      <c r="AV586" t="s">
        <v>6628</v>
      </c>
      <c r="AW586">
        <v>0</v>
      </c>
      <c r="AX586">
        <v>0</v>
      </c>
      <c r="AY586" t="s">
        <v>6634</v>
      </c>
      <c r="AZ586">
        <v>0</v>
      </c>
      <c r="BA586">
        <v>0</v>
      </c>
      <c r="BB586" t="s">
        <v>6617</v>
      </c>
      <c r="BC586">
        <v>0</v>
      </c>
      <c r="BD586" s="4" t="str">
        <f t="shared" si="374"/>
        <v>No</v>
      </c>
      <c r="BE586" t="s">
        <v>6640</v>
      </c>
      <c r="BF586" s="3" t="str">
        <f t="shared" si="375"/>
        <v>No</v>
      </c>
      <c r="BG586" t="s">
        <v>6645</v>
      </c>
      <c r="BH586" s="3" t="str">
        <f t="shared" si="376"/>
        <v>2783 GARTH LN</v>
      </c>
      <c r="BI586" s="3" t="str">
        <f t="shared" si="377"/>
        <v>Hilliard</v>
      </c>
      <c r="BJ586" s="3" t="str">
        <f t="shared" si="378"/>
        <v>Florida</v>
      </c>
      <c r="BK586" s="3">
        <f t="shared" si="379"/>
        <v>32046</v>
      </c>
      <c r="BL586" s="3" t="str">
        <f t="shared" si="380"/>
        <v>2783 GARTH LN HILLIARD FL 32046</v>
      </c>
      <c r="BM586" s="3" t="str">
        <f t="shared" si="381"/>
        <v>L</v>
      </c>
      <c r="BN586" s="3" t="str">
        <f t="shared" si="382"/>
        <v>Pass</v>
      </c>
      <c r="BO586" s="3" t="str">
        <f t="shared" si="383"/>
        <v>No</v>
      </c>
      <c r="BP586" s="3" t="str">
        <f t="shared" si="384"/>
        <v>FV&lt;$10K</v>
      </c>
      <c r="BQ586" t="s">
        <v>6650</v>
      </c>
      <c r="BR586" s="3" t="str">
        <f t="shared" si="385"/>
        <v>No, &lt; $20K Lien</v>
      </c>
      <c r="BS586" s="3" t="str">
        <f t="shared" si="386"/>
        <v>No, Lien &lt; $20K</v>
      </c>
      <c r="BT586" t="s">
        <v>6650</v>
      </c>
      <c r="BU586" s="3" t="str">
        <f t="shared" si="387"/>
        <v>No</v>
      </c>
      <c r="BV586" s="3" t="str">
        <f t="shared" si="388"/>
        <v>No</v>
      </c>
      <c r="BW586" s="3">
        <f t="shared" si="389"/>
        <v>0</v>
      </c>
      <c r="BX586" s="3" t="str">
        <f t="shared" si="390"/>
        <v>No</v>
      </c>
      <c r="BY586" s="3">
        <f t="shared" si="391"/>
        <v>68168</v>
      </c>
      <c r="BZ586">
        <v>1</v>
      </c>
      <c r="CA586" s="3">
        <f t="shared" si="392"/>
        <v>68168</v>
      </c>
      <c r="CC586" s="3">
        <f t="shared" si="393"/>
        <v>0</v>
      </c>
      <c r="CD586" s="3">
        <f t="shared" si="394"/>
        <v>0</v>
      </c>
      <c r="CE586" s="3" t="str">
        <f t="shared" si="395"/>
        <v/>
      </c>
      <c r="CF586" s="3" t="e">
        <f>HLOOKUP(CE586,'Valuation Data'!$D$2:$K$5,4,FALSE)</f>
        <v>#N/A</v>
      </c>
      <c r="CG586" s="3">
        <f t="shared" si="396"/>
        <v>68168</v>
      </c>
      <c r="CH586" s="3" t="str">
        <f t="shared" si="397"/>
        <v>No</v>
      </c>
      <c r="CI586" s="3" t="str">
        <f>VLOOKUP(R586,'Use Codes &amp; County Type'!A:D,4,FALSE)</f>
        <v>S</v>
      </c>
      <c r="CJ586" s="3" t="str">
        <f t="shared" si="398"/>
        <v>No</v>
      </c>
      <c r="CK586" s="3" t="str">
        <f t="shared" si="399"/>
        <v>Yes</v>
      </c>
      <c r="CL586" s="3">
        <f t="shared" si="400"/>
        <v>0.67</v>
      </c>
      <c r="CM586" s="3">
        <f t="shared" si="401"/>
        <v>45672.560000000005</v>
      </c>
      <c r="CN586" s="3">
        <f t="shared" si="402"/>
        <v>2156.92</v>
      </c>
      <c r="CO586" s="3">
        <f t="shared" si="403"/>
        <v>43515.640000000007</v>
      </c>
      <c r="CP586" s="3">
        <f t="shared" si="404"/>
        <v>3.1641239291163012E-2</v>
      </c>
      <c r="CR586" s="3" t="str">
        <f t="shared" si="405"/>
        <v>No</v>
      </c>
      <c r="CV586" s="3" t="str">
        <f t="shared" si="406"/>
        <v>*Bid</v>
      </c>
      <c r="CW586" s="3">
        <f t="shared" si="407"/>
        <v>585</v>
      </c>
      <c r="CX586" s="3">
        <f t="shared" si="408"/>
        <v>539.23</v>
      </c>
      <c r="CY586" s="3" t="str">
        <f t="shared" si="409"/>
        <v>Ok</v>
      </c>
      <c r="CZ586">
        <v>0</v>
      </c>
      <c r="DA586">
        <v>0</v>
      </c>
    </row>
    <row r="587" spans="1:105" x14ac:dyDescent="0.25">
      <c r="A587">
        <v>586</v>
      </c>
      <c r="B587" t="s">
        <v>3</v>
      </c>
      <c r="C587" t="s">
        <v>695</v>
      </c>
      <c r="D587">
        <v>627.28</v>
      </c>
      <c r="E587">
        <v>2017</v>
      </c>
      <c r="F587">
        <v>627.28</v>
      </c>
      <c r="G587">
        <v>627.28</v>
      </c>
      <c r="H587" s="3">
        <f t="shared" si="369"/>
        <v>0</v>
      </c>
      <c r="I587">
        <v>27138</v>
      </c>
      <c r="J587" t="s">
        <v>2730</v>
      </c>
      <c r="K587" t="s">
        <v>2738</v>
      </c>
      <c r="L587">
        <v>32046</v>
      </c>
      <c r="M587" t="s">
        <v>3166</v>
      </c>
      <c r="N587" t="s">
        <v>4753</v>
      </c>
      <c r="O587">
        <v>-81.928053919799495</v>
      </c>
      <c r="P587">
        <v>30.679630940250799</v>
      </c>
      <c r="Q587" t="s">
        <v>5196</v>
      </c>
      <c r="R587">
        <v>1</v>
      </c>
      <c r="S587" t="s">
        <v>6539</v>
      </c>
      <c r="T587">
        <v>1001</v>
      </c>
      <c r="U587" t="s">
        <v>6582</v>
      </c>
      <c r="V587">
        <v>2017</v>
      </c>
      <c r="W587">
        <v>77602</v>
      </c>
      <c r="X587">
        <v>2017</v>
      </c>
      <c r="Y587">
        <v>141998</v>
      </c>
      <c r="Z587">
        <v>550.41999999999996</v>
      </c>
      <c r="AA587" s="3">
        <f t="shared" si="370"/>
        <v>0.87747098584364236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 s="3" t="str">
        <f t="shared" si="371"/>
        <v>No</v>
      </c>
      <c r="AQ587" s="3" t="str">
        <f t="shared" si="372"/>
        <v>No</v>
      </c>
      <c r="AR587" s="3" t="str">
        <f t="shared" si="373"/>
        <v>No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 t="s">
        <v>6634</v>
      </c>
      <c r="AZ587">
        <v>0</v>
      </c>
      <c r="BA587">
        <v>0</v>
      </c>
      <c r="BB587" t="s">
        <v>6617</v>
      </c>
      <c r="BC587">
        <v>0</v>
      </c>
      <c r="BD587" s="4" t="str">
        <f t="shared" si="374"/>
        <v>No</v>
      </c>
      <c r="BE587" t="s">
        <v>6640</v>
      </c>
      <c r="BF587" s="3" t="str">
        <f t="shared" si="375"/>
        <v>No</v>
      </c>
      <c r="BG587" t="s">
        <v>6645</v>
      </c>
      <c r="BH587" s="3" t="str">
        <f t="shared" si="376"/>
        <v>27138 BENT CREEK CIR</v>
      </c>
      <c r="BI587" s="3" t="str">
        <f t="shared" si="377"/>
        <v>Hilliard</v>
      </c>
      <c r="BJ587" s="3" t="str">
        <f t="shared" si="378"/>
        <v>Florida</v>
      </c>
      <c r="BK587" s="3">
        <f t="shared" si="379"/>
        <v>32046</v>
      </c>
      <c r="BL587" s="3" t="str">
        <f t="shared" si="380"/>
        <v>27138 BENT CREEK CIR HILLIARD FL 32046</v>
      </c>
      <c r="BM587" s="3" t="str">
        <f t="shared" si="381"/>
        <v/>
      </c>
      <c r="BN587" s="3" t="str">
        <f t="shared" si="382"/>
        <v>Pass</v>
      </c>
      <c r="BO587" s="3" t="str">
        <f t="shared" si="383"/>
        <v>No</v>
      </c>
      <c r="BP587" s="3" t="str">
        <f t="shared" si="384"/>
        <v>FV&lt;$10K</v>
      </c>
      <c r="BQ587" t="s">
        <v>6650</v>
      </c>
      <c r="BR587" s="3" t="str">
        <f t="shared" si="385"/>
        <v>No, &lt; $20K Lien</v>
      </c>
      <c r="BS587" s="3" t="str">
        <f t="shared" si="386"/>
        <v>No, Lien &lt; $20K</v>
      </c>
      <c r="BT587" t="s">
        <v>6650</v>
      </c>
      <c r="BU587" s="3" t="str">
        <f t="shared" si="387"/>
        <v>No</v>
      </c>
      <c r="BV587" s="3" t="str">
        <f t="shared" si="388"/>
        <v>No</v>
      </c>
      <c r="BW587" s="3">
        <f t="shared" si="389"/>
        <v>0</v>
      </c>
      <c r="BX587" s="3" t="str">
        <f t="shared" si="390"/>
        <v>No</v>
      </c>
      <c r="BY587" s="3">
        <f t="shared" si="391"/>
        <v>77602</v>
      </c>
      <c r="BZ587">
        <v>1</v>
      </c>
      <c r="CA587" s="3">
        <f t="shared" si="392"/>
        <v>77602</v>
      </c>
      <c r="CC587" s="3">
        <f t="shared" si="393"/>
        <v>0</v>
      </c>
      <c r="CD587" s="3">
        <f t="shared" si="394"/>
        <v>0</v>
      </c>
      <c r="CE587" s="3" t="str">
        <f t="shared" si="395"/>
        <v/>
      </c>
      <c r="CF587" s="3" t="e">
        <f>HLOOKUP(CE587,'Valuation Data'!$D$2:$K$5,4,FALSE)</f>
        <v>#N/A</v>
      </c>
      <c r="CG587" s="3">
        <f t="shared" si="396"/>
        <v>77602</v>
      </c>
      <c r="CH587" s="3" t="str">
        <f t="shared" si="397"/>
        <v>No</v>
      </c>
      <c r="CI587" s="3" t="str">
        <f>VLOOKUP(R587,'Use Codes &amp; County Type'!A:D,4,FALSE)</f>
        <v>S</v>
      </c>
      <c r="CJ587" s="3" t="str">
        <f t="shared" si="398"/>
        <v>No</v>
      </c>
      <c r="CK587" s="3" t="str">
        <f t="shared" si="399"/>
        <v>Yes</v>
      </c>
      <c r="CL587" s="3">
        <f t="shared" si="400"/>
        <v>0.67</v>
      </c>
      <c r="CM587" s="3">
        <f t="shared" si="401"/>
        <v>51993.340000000004</v>
      </c>
      <c r="CN587" s="3">
        <f t="shared" si="402"/>
        <v>2509.12</v>
      </c>
      <c r="CO587" s="3">
        <f t="shared" si="403"/>
        <v>49484.22</v>
      </c>
      <c r="CP587" s="3">
        <f t="shared" si="404"/>
        <v>3.2333187288987396E-2</v>
      </c>
      <c r="CR587" s="3" t="str">
        <f t="shared" si="405"/>
        <v>No</v>
      </c>
      <c r="CV587" s="3" t="str">
        <f t="shared" si="406"/>
        <v>*Bid</v>
      </c>
      <c r="CW587" s="3">
        <f t="shared" si="407"/>
        <v>586</v>
      </c>
      <c r="CX587" s="3">
        <f t="shared" si="408"/>
        <v>627.28</v>
      </c>
      <c r="CY587" s="3" t="str">
        <f t="shared" si="409"/>
        <v>Ok</v>
      </c>
      <c r="CZ587">
        <v>0</v>
      </c>
      <c r="DA587">
        <v>0</v>
      </c>
    </row>
    <row r="588" spans="1:105" x14ac:dyDescent="0.25">
      <c r="A588">
        <v>587</v>
      </c>
      <c r="B588" t="s">
        <v>3</v>
      </c>
      <c r="C588" t="s">
        <v>696</v>
      </c>
      <c r="D588">
        <v>230.95</v>
      </c>
      <c r="E588">
        <v>2017</v>
      </c>
      <c r="F588">
        <v>230.95</v>
      </c>
      <c r="G588">
        <v>230.95</v>
      </c>
      <c r="H588" s="3">
        <f t="shared" si="369"/>
        <v>0</v>
      </c>
      <c r="J588" t="s">
        <v>2730</v>
      </c>
      <c r="K588" t="s">
        <v>2738</v>
      </c>
      <c r="L588">
        <v>32046</v>
      </c>
      <c r="M588" t="s">
        <v>3167</v>
      </c>
      <c r="N588" t="s">
        <v>4753</v>
      </c>
      <c r="O588">
        <v>-81.923635950367995</v>
      </c>
      <c r="P588">
        <v>30.673388489556402</v>
      </c>
      <c r="Q588" t="s">
        <v>5197</v>
      </c>
      <c r="R588">
        <v>0</v>
      </c>
      <c r="S588" t="s">
        <v>6538</v>
      </c>
      <c r="T588">
        <v>8001</v>
      </c>
      <c r="U588" t="s">
        <v>6581</v>
      </c>
      <c r="V588">
        <v>2017</v>
      </c>
      <c r="W588">
        <v>12375</v>
      </c>
      <c r="X588">
        <v>2017</v>
      </c>
      <c r="Y588">
        <v>14062</v>
      </c>
      <c r="Z588">
        <v>183.96</v>
      </c>
      <c r="AA588" s="3">
        <f t="shared" si="370"/>
        <v>0.79653604676336875</v>
      </c>
      <c r="AB588" t="s">
        <v>6616</v>
      </c>
      <c r="AC588" t="s">
        <v>6616</v>
      </c>
      <c r="AD588" t="s">
        <v>6616</v>
      </c>
      <c r="AF588" t="s">
        <v>6616</v>
      </c>
      <c r="AH588" t="s">
        <v>6616</v>
      </c>
      <c r="AI588" t="s">
        <v>6618</v>
      </c>
      <c r="AJ588" t="s">
        <v>6618</v>
      </c>
      <c r="AK588" t="s">
        <v>6618</v>
      </c>
      <c r="AL588" t="s">
        <v>6618</v>
      </c>
      <c r="AM588" t="s">
        <v>6618</v>
      </c>
      <c r="AN588" t="s">
        <v>6618</v>
      </c>
      <c r="AO588" t="s">
        <v>6619</v>
      </c>
      <c r="AP588" s="3" t="str">
        <f t="shared" si="371"/>
        <v>No</v>
      </c>
      <c r="AQ588" s="3" t="str">
        <f t="shared" si="372"/>
        <v>Yes</v>
      </c>
      <c r="AR588" s="3" t="str">
        <f t="shared" si="373"/>
        <v>No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 t="s">
        <v>6634</v>
      </c>
      <c r="AZ588">
        <v>0</v>
      </c>
      <c r="BA588">
        <v>3</v>
      </c>
      <c r="BB588" t="s">
        <v>6616</v>
      </c>
      <c r="BC588" t="s">
        <v>6616</v>
      </c>
      <c r="BD588" s="4" t="str">
        <f t="shared" si="374"/>
        <v>No</v>
      </c>
      <c r="BE588" t="s">
        <v>6640</v>
      </c>
      <c r="BF588" s="3" t="str">
        <f t="shared" si="375"/>
        <v>No</v>
      </c>
      <c r="BG588" t="s">
        <v>6645</v>
      </c>
      <c r="BH588" s="3" t="str">
        <f t="shared" si="376"/>
        <v>FRIENDSHIP CIR</v>
      </c>
      <c r="BI588" s="3" t="str">
        <f t="shared" si="377"/>
        <v>Hilliard</v>
      </c>
      <c r="BJ588" s="3" t="str">
        <f t="shared" si="378"/>
        <v>Florida</v>
      </c>
      <c r="BK588" s="3">
        <f t="shared" si="379"/>
        <v>32046</v>
      </c>
      <c r="BL588" s="3" t="str">
        <f t="shared" si="380"/>
        <v>FRIENDSHIP CIR HILLIARD FL 32046</v>
      </c>
      <c r="BM588" s="3" t="str">
        <f t="shared" si="381"/>
        <v/>
      </c>
      <c r="BN588" s="3" t="str">
        <f t="shared" si="382"/>
        <v>Pass</v>
      </c>
      <c r="BO588" s="3" t="str">
        <f t="shared" si="383"/>
        <v>No</v>
      </c>
      <c r="BP588" s="3" t="str">
        <f t="shared" si="384"/>
        <v>FV&lt;$10K</v>
      </c>
      <c r="BQ588" t="s">
        <v>6650</v>
      </c>
      <c r="BR588" s="3" t="str">
        <f t="shared" si="385"/>
        <v>No, &lt; $20K Lien</v>
      </c>
      <c r="BS588" s="3" t="str">
        <f t="shared" si="386"/>
        <v>No, Lien &lt; $20K</v>
      </c>
      <c r="BT588" t="s">
        <v>6650</v>
      </c>
      <c r="BU588" s="3" t="str">
        <f t="shared" si="387"/>
        <v>No</v>
      </c>
      <c r="BV588" s="3" t="str">
        <f t="shared" si="388"/>
        <v>No</v>
      </c>
      <c r="BW588" s="3">
        <f t="shared" si="389"/>
        <v>3</v>
      </c>
      <c r="BX588" s="3" t="str">
        <f t="shared" si="390"/>
        <v>No</v>
      </c>
      <c r="BY588" s="3">
        <f t="shared" si="391"/>
        <v>12375</v>
      </c>
      <c r="BZ588">
        <v>1</v>
      </c>
      <c r="CA588" s="3">
        <f t="shared" si="392"/>
        <v>12375</v>
      </c>
      <c r="CC588" s="3">
        <f t="shared" si="393"/>
        <v>0</v>
      </c>
      <c r="CD588" s="3">
        <f t="shared" si="394"/>
        <v>0</v>
      </c>
      <c r="CE588" s="3" t="str">
        <f t="shared" si="395"/>
        <v/>
      </c>
      <c r="CF588" s="3" t="e">
        <f>HLOOKUP(CE588,'Valuation Data'!$D$2:$K$5,4,FALSE)</f>
        <v>#N/A</v>
      </c>
      <c r="CG588" s="3">
        <f t="shared" si="396"/>
        <v>12375</v>
      </c>
      <c r="CH588" s="3" t="str">
        <f t="shared" si="397"/>
        <v>No</v>
      </c>
      <c r="CI588" s="3" t="str">
        <f>VLOOKUP(R588,'Use Codes &amp; County Type'!A:D,4,FALSE)</f>
        <v>V</v>
      </c>
      <c r="CJ588" s="3" t="str">
        <f t="shared" si="398"/>
        <v>Yes</v>
      </c>
      <c r="CK588" s="3" t="str">
        <f t="shared" si="399"/>
        <v>No</v>
      </c>
      <c r="CL588" s="3">
        <f t="shared" si="400"/>
        <v>0</v>
      </c>
      <c r="CM588" s="3">
        <f t="shared" si="401"/>
        <v>0</v>
      </c>
      <c r="CN588" s="3">
        <f t="shared" si="402"/>
        <v>1616.6499999999999</v>
      </c>
      <c r="CO588" s="3">
        <f t="shared" si="403"/>
        <v>-1616.6499999999999</v>
      </c>
      <c r="CP588" s="3">
        <f t="shared" si="404"/>
        <v>0.13063838383838383</v>
      </c>
      <c r="CR588" s="3" t="str">
        <f t="shared" si="405"/>
        <v>No</v>
      </c>
      <c r="CV588" s="3" t="str">
        <f t="shared" si="406"/>
        <v>FMV&lt;$30K</v>
      </c>
      <c r="CW588" s="3">
        <f t="shared" si="407"/>
        <v>587</v>
      </c>
      <c r="CX588" s="3">
        <f t="shared" si="408"/>
        <v>230.95</v>
      </c>
      <c r="CY588" s="3" t="str">
        <f t="shared" si="409"/>
        <v>Ok</v>
      </c>
      <c r="CZ588">
        <v>0</v>
      </c>
      <c r="DA588">
        <v>0</v>
      </c>
    </row>
    <row r="589" spans="1:105" x14ac:dyDescent="0.25">
      <c r="A589">
        <v>588</v>
      </c>
      <c r="B589" t="s">
        <v>3</v>
      </c>
      <c r="C589" t="s">
        <v>697</v>
      </c>
      <c r="D589">
        <v>1209.71</v>
      </c>
      <c r="E589">
        <v>2017</v>
      </c>
      <c r="F589">
        <v>1209.71</v>
      </c>
      <c r="G589">
        <v>1209.71</v>
      </c>
      <c r="H589" s="3">
        <f t="shared" si="369"/>
        <v>0</v>
      </c>
      <c r="I589">
        <v>36422</v>
      </c>
      <c r="J589" t="s">
        <v>2730</v>
      </c>
      <c r="K589" t="s">
        <v>2738</v>
      </c>
      <c r="L589">
        <v>32046</v>
      </c>
      <c r="M589" t="s">
        <v>3168</v>
      </c>
      <c r="N589" t="s">
        <v>4753</v>
      </c>
      <c r="O589">
        <v>0</v>
      </c>
      <c r="P589">
        <v>0</v>
      </c>
      <c r="Q589" t="s">
        <v>5198</v>
      </c>
      <c r="R589">
        <v>1</v>
      </c>
      <c r="S589" t="s">
        <v>6539</v>
      </c>
      <c r="T589">
        <v>1001</v>
      </c>
      <c r="U589" t="s">
        <v>6582</v>
      </c>
      <c r="V589">
        <v>2017</v>
      </c>
      <c r="W589">
        <v>77974</v>
      </c>
      <c r="X589">
        <v>2017</v>
      </c>
      <c r="Y589">
        <v>77974</v>
      </c>
      <c r="Z589">
        <v>1088.96</v>
      </c>
      <c r="AA589" s="3">
        <f t="shared" si="370"/>
        <v>0.90018268841292537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 s="3" t="str">
        <f t="shared" si="371"/>
        <v>No</v>
      </c>
      <c r="AQ589" s="3" t="str">
        <f t="shared" si="372"/>
        <v>No</v>
      </c>
      <c r="AR589" s="3" t="str">
        <f t="shared" si="373"/>
        <v>No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 t="s">
        <v>6616</v>
      </c>
      <c r="BC589">
        <v>0</v>
      </c>
      <c r="BD589" s="4" t="str">
        <f t="shared" si="374"/>
        <v>No</v>
      </c>
      <c r="BE589" t="s">
        <v>6640</v>
      </c>
      <c r="BF589" s="3" t="str">
        <f t="shared" si="375"/>
        <v>No</v>
      </c>
      <c r="BG589" t="s">
        <v>6645</v>
      </c>
      <c r="BH589" s="3" t="str">
        <f t="shared" si="376"/>
        <v>36422 PINE ST</v>
      </c>
      <c r="BI589" s="3" t="str">
        <f t="shared" si="377"/>
        <v>Hilliard</v>
      </c>
      <c r="BJ589" s="3" t="str">
        <f t="shared" si="378"/>
        <v>Florida</v>
      </c>
      <c r="BK589" s="3">
        <f t="shared" si="379"/>
        <v>32046</v>
      </c>
      <c r="BL589" s="3" t="str">
        <f t="shared" si="380"/>
        <v>36422 PINE ST HILLIARD FL 32046</v>
      </c>
      <c r="BM589" s="3" t="str">
        <f t="shared" si="381"/>
        <v/>
      </c>
      <c r="BN589" s="3" t="str">
        <f t="shared" si="382"/>
        <v>Pass</v>
      </c>
      <c r="BO589" s="3" t="str">
        <f t="shared" si="383"/>
        <v>No</v>
      </c>
      <c r="BP589" s="3" t="str">
        <f t="shared" si="384"/>
        <v>FV&lt;$10K</v>
      </c>
      <c r="BQ589" t="s">
        <v>6650</v>
      </c>
      <c r="BR589" s="3" t="str">
        <f t="shared" si="385"/>
        <v>No, &lt; $20K Lien</v>
      </c>
      <c r="BS589" s="3" t="str">
        <f t="shared" si="386"/>
        <v>No, Lien &lt; $20K</v>
      </c>
      <c r="BT589" t="s">
        <v>6650</v>
      </c>
      <c r="BU589" s="3" t="str">
        <f t="shared" si="387"/>
        <v>No</v>
      </c>
      <c r="BV589" s="3" t="str">
        <f t="shared" si="388"/>
        <v>No</v>
      </c>
      <c r="BW589" s="3">
        <f t="shared" si="389"/>
        <v>0</v>
      </c>
      <c r="BX589" s="3" t="str">
        <f t="shared" si="390"/>
        <v>No</v>
      </c>
      <c r="BY589" s="3">
        <f t="shared" si="391"/>
        <v>77974</v>
      </c>
      <c r="BZ589">
        <v>1</v>
      </c>
      <c r="CA589" s="3">
        <f t="shared" si="392"/>
        <v>77974</v>
      </c>
      <c r="CC589" s="3">
        <f t="shared" si="393"/>
        <v>0</v>
      </c>
      <c r="CD589" s="3">
        <f t="shared" si="394"/>
        <v>0</v>
      </c>
      <c r="CE589" s="3" t="str">
        <f t="shared" si="395"/>
        <v/>
      </c>
      <c r="CF589" s="3" t="e">
        <f>HLOOKUP(CE589,'Valuation Data'!$D$2:$K$5,4,FALSE)</f>
        <v>#N/A</v>
      </c>
      <c r="CG589" s="3">
        <f t="shared" si="396"/>
        <v>77974</v>
      </c>
      <c r="CH589" s="3" t="str">
        <f t="shared" si="397"/>
        <v>No</v>
      </c>
      <c r="CI589" s="3" t="str">
        <f>VLOOKUP(R589,'Use Codes &amp; County Type'!A:D,4,FALSE)</f>
        <v>S</v>
      </c>
      <c r="CJ589" s="3" t="str">
        <f t="shared" si="398"/>
        <v>No</v>
      </c>
      <c r="CK589" s="3" t="str">
        <f t="shared" si="399"/>
        <v>No</v>
      </c>
      <c r="CL589" s="3">
        <f t="shared" si="400"/>
        <v>0.35</v>
      </c>
      <c r="CM589" s="3">
        <f t="shared" si="401"/>
        <v>27290.899999999998</v>
      </c>
      <c r="CN589" s="3">
        <f t="shared" si="402"/>
        <v>4838.84</v>
      </c>
      <c r="CO589" s="3">
        <f t="shared" si="403"/>
        <v>22452.059999999998</v>
      </c>
      <c r="CP589" s="3">
        <f t="shared" si="404"/>
        <v>6.2057095955061946E-2</v>
      </c>
      <c r="CR589" s="3" t="str">
        <f t="shared" si="405"/>
        <v>No</v>
      </c>
      <c r="CV589" s="3" t="str">
        <f t="shared" si="406"/>
        <v>*Bid</v>
      </c>
      <c r="CW589" s="3">
        <f t="shared" si="407"/>
        <v>588</v>
      </c>
      <c r="CX589" s="3">
        <f t="shared" si="408"/>
        <v>1209.71</v>
      </c>
      <c r="CY589" s="3" t="str">
        <f t="shared" si="409"/>
        <v>Ok</v>
      </c>
      <c r="CZ589">
        <v>0</v>
      </c>
      <c r="DA589">
        <v>0</v>
      </c>
    </row>
    <row r="590" spans="1:105" x14ac:dyDescent="0.25">
      <c r="A590">
        <v>589</v>
      </c>
      <c r="B590" t="s">
        <v>3</v>
      </c>
      <c r="C590" t="s">
        <v>698</v>
      </c>
      <c r="D590">
        <v>6057.88</v>
      </c>
      <c r="E590">
        <v>2017</v>
      </c>
      <c r="F590">
        <v>6057.88</v>
      </c>
      <c r="G590">
        <v>6057.88</v>
      </c>
      <c r="H590" s="3">
        <f t="shared" si="369"/>
        <v>0</v>
      </c>
      <c r="I590">
        <v>3714</v>
      </c>
      <c r="J590" t="s">
        <v>2730</v>
      </c>
      <c r="K590" t="s">
        <v>2738</v>
      </c>
      <c r="L590">
        <v>32046</v>
      </c>
      <c r="M590" t="s">
        <v>3169</v>
      </c>
      <c r="N590" t="s">
        <v>4753</v>
      </c>
      <c r="O590">
        <v>-81.923887302014506</v>
      </c>
      <c r="P590">
        <v>30.678294183980402</v>
      </c>
      <c r="Q590" t="s">
        <v>5199</v>
      </c>
      <c r="R590">
        <v>28</v>
      </c>
      <c r="S590" t="s">
        <v>6557</v>
      </c>
      <c r="T590">
        <v>1109</v>
      </c>
      <c r="U590" t="s">
        <v>6594</v>
      </c>
      <c r="V590">
        <v>2017</v>
      </c>
      <c r="W590">
        <v>398970</v>
      </c>
      <c r="X590">
        <v>2017</v>
      </c>
      <c r="Y590">
        <v>398970</v>
      </c>
      <c r="Z590">
        <v>5571.78</v>
      </c>
      <c r="AA590" s="3">
        <f t="shared" si="370"/>
        <v>0.91975740688161534</v>
      </c>
      <c r="AB590" t="s">
        <v>6616</v>
      </c>
      <c r="AI590" t="s">
        <v>6618</v>
      </c>
      <c r="AJ590" t="s">
        <v>6618</v>
      </c>
      <c r="AK590">
        <v>0</v>
      </c>
      <c r="AL590">
        <v>0</v>
      </c>
      <c r="AM590">
        <v>0</v>
      </c>
      <c r="AN590">
        <v>0</v>
      </c>
      <c r="AO590">
        <v>0</v>
      </c>
      <c r="AP590" s="3" t="str">
        <f t="shared" si="371"/>
        <v>No</v>
      </c>
      <c r="AQ590" s="3" t="str">
        <f t="shared" si="372"/>
        <v>No</v>
      </c>
      <c r="AR590" s="3" t="str">
        <f t="shared" si="373"/>
        <v>No</v>
      </c>
      <c r="AS590">
        <v>0</v>
      </c>
      <c r="AT590">
        <v>0</v>
      </c>
      <c r="AU590">
        <v>150000</v>
      </c>
      <c r="AV590" t="s">
        <v>6622</v>
      </c>
      <c r="AW590">
        <v>0</v>
      </c>
      <c r="AX590">
        <v>0</v>
      </c>
      <c r="AY590" t="s">
        <v>6634</v>
      </c>
      <c r="AZ590">
        <v>0</v>
      </c>
      <c r="BA590">
        <v>1</v>
      </c>
      <c r="BB590" t="s">
        <v>6616</v>
      </c>
      <c r="BC590" t="s">
        <v>6616</v>
      </c>
      <c r="BD590" s="4" t="str">
        <f t="shared" si="374"/>
        <v>No</v>
      </c>
      <c r="BE590" t="s">
        <v>6640</v>
      </c>
      <c r="BF590" s="3" t="str">
        <f t="shared" si="375"/>
        <v>No</v>
      </c>
      <c r="BG590" t="s">
        <v>6645</v>
      </c>
      <c r="BH590" s="3" t="str">
        <f t="shared" si="376"/>
        <v>3714 RAVEN DR</v>
      </c>
      <c r="BI590" s="3" t="str">
        <f t="shared" si="377"/>
        <v>Hilliard</v>
      </c>
      <c r="BJ590" s="3" t="str">
        <f t="shared" si="378"/>
        <v>Florida</v>
      </c>
      <c r="BK590" s="3">
        <f t="shared" si="379"/>
        <v>32046</v>
      </c>
      <c r="BL590" s="3" t="str">
        <f t="shared" si="380"/>
        <v>3714 RAVEN DR HILLIARD FL 32046</v>
      </c>
      <c r="BM590" s="3" t="str">
        <f t="shared" si="381"/>
        <v>L</v>
      </c>
      <c r="BN590" s="3" t="str">
        <f t="shared" si="382"/>
        <v>Pass</v>
      </c>
      <c r="BO590" s="3" t="str">
        <f t="shared" si="383"/>
        <v>No</v>
      </c>
      <c r="BP590" s="3" t="str">
        <f t="shared" si="384"/>
        <v>FV&lt;$10K</v>
      </c>
      <c r="BQ590" t="s">
        <v>6650</v>
      </c>
      <c r="BR590" s="3" t="str">
        <f t="shared" si="385"/>
        <v>No, &lt; $20K Lien</v>
      </c>
      <c r="BS590" s="3" t="str">
        <f t="shared" si="386"/>
        <v>No, Lien &lt; $20K</v>
      </c>
      <c r="BT590" t="s">
        <v>6650</v>
      </c>
      <c r="BU590" s="3" t="str">
        <f t="shared" si="387"/>
        <v>No</v>
      </c>
      <c r="BV590" s="3" t="str">
        <f t="shared" si="388"/>
        <v>No</v>
      </c>
      <c r="BW590" s="3">
        <f t="shared" si="389"/>
        <v>1</v>
      </c>
      <c r="BX590" s="3" t="str">
        <f t="shared" si="390"/>
        <v>No</v>
      </c>
      <c r="BY590" s="3">
        <f t="shared" si="391"/>
        <v>398970</v>
      </c>
      <c r="BZ590">
        <v>1</v>
      </c>
      <c r="CA590" s="3">
        <f t="shared" si="392"/>
        <v>398970</v>
      </c>
      <c r="CC590" s="3">
        <f t="shared" si="393"/>
        <v>0</v>
      </c>
      <c r="CD590" s="3">
        <f t="shared" si="394"/>
        <v>0</v>
      </c>
      <c r="CE590" s="3" t="str">
        <f t="shared" si="395"/>
        <v/>
      </c>
      <c r="CF590" s="3" t="e">
        <f>HLOOKUP(CE590,'Valuation Data'!$D$2:$K$5,4,FALSE)</f>
        <v>#N/A</v>
      </c>
      <c r="CG590" s="3">
        <f t="shared" si="396"/>
        <v>398970</v>
      </c>
      <c r="CH590" s="3" t="str">
        <f t="shared" si="397"/>
        <v>No</v>
      </c>
      <c r="CI590" s="3" t="str">
        <f>VLOOKUP(R590,'Use Codes &amp; County Type'!A:D,4,FALSE)</f>
        <v>C</v>
      </c>
      <c r="CJ590" s="3" t="str">
        <f t="shared" si="398"/>
        <v>No</v>
      </c>
      <c r="CK590" s="3" t="str">
        <f t="shared" si="399"/>
        <v>No</v>
      </c>
      <c r="CL590" s="3">
        <f t="shared" si="400"/>
        <v>0.3</v>
      </c>
      <c r="CM590" s="3">
        <f t="shared" si="401"/>
        <v>119691</v>
      </c>
      <c r="CN590" s="3">
        <f t="shared" si="402"/>
        <v>30289.4</v>
      </c>
      <c r="CO590" s="3">
        <f t="shared" si="403"/>
        <v>89401.600000000006</v>
      </c>
      <c r="CP590" s="3">
        <f t="shared" si="404"/>
        <v>7.5918991402862374E-2</v>
      </c>
      <c r="CR590" s="3" t="str">
        <f t="shared" si="405"/>
        <v>No</v>
      </c>
      <c r="CV590" s="3" t="str">
        <f t="shared" si="406"/>
        <v>*Bid</v>
      </c>
      <c r="CW590" s="3">
        <f t="shared" si="407"/>
        <v>589</v>
      </c>
      <c r="CX590" s="3">
        <f t="shared" si="408"/>
        <v>6057.88</v>
      </c>
      <c r="CY590" s="3" t="str">
        <f t="shared" si="409"/>
        <v>Ok</v>
      </c>
      <c r="CZ590">
        <v>0</v>
      </c>
      <c r="DA590">
        <v>0</v>
      </c>
    </row>
    <row r="591" spans="1:105" x14ac:dyDescent="0.25">
      <c r="A591">
        <v>590</v>
      </c>
      <c r="B591" t="s">
        <v>3</v>
      </c>
      <c r="C591" t="s">
        <v>699</v>
      </c>
      <c r="D591">
        <v>46.86</v>
      </c>
      <c r="E591">
        <v>2017</v>
      </c>
      <c r="F591">
        <v>46.86</v>
      </c>
      <c r="G591">
        <v>46.86</v>
      </c>
      <c r="H591" s="3">
        <f t="shared" si="369"/>
        <v>0</v>
      </c>
      <c r="J591" t="s">
        <v>2730</v>
      </c>
      <c r="K591" t="s">
        <v>2738</v>
      </c>
      <c r="L591">
        <v>32046</v>
      </c>
      <c r="M591" t="s">
        <v>3170</v>
      </c>
      <c r="N591" t="s">
        <v>4753</v>
      </c>
      <c r="O591">
        <v>-81.927452774352204</v>
      </c>
      <c r="P591">
        <v>30.680798946314201</v>
      </c>
      <c r="Q591" t="s">
        <v>5200</v>
      </c>
      <c r="R591">
        <v>0</v>
      </c>
      <c r="S591" t="s">
        <v>6538</v>
      </c>
      <c r="T591">
        <v>8001</v>
      </c>
      <c r="U591" t="s">
        <v>6581</v>
      </c>
      <c r="V591">
        <v>2017</v>
      </c>
      <c r="W591">
        <v>924</v>
      </c>
      <c r="X591">
        <v>2017</v>
      </c>
      <c r="Y591">
        <v>1050</v>
      </c>
      <c r="Z591">
        <v>13.74</v>
      </c>
      <c r="AA591" s="3">
        <f t="shared" si="370"/>
        <v>0.29321382842509602</v>
      </c>
      <c r="AB591" t="s">
        <v>6617</v>
      </c>
      <c r="AC591" t="s">
        <v>6617</v>
      </c>
      <c r="AD591" t="s">
        <v>6617</v>
      </c>
      <c r="AE591" t="s">
        <v>6617</v>
      </c>
      <c r="AF591" t="s">
        <v>6616</v>
      </c>
      <c r="AI591" t="s">
        <v>6619</v>
      </c>
      <c r="AJ591" t="s">
        <v>6619</v>
      </c>
      <c r="AK591" t="s">
        <v>6619</v>
      </c>
      <c r="AL591" t="s">
        <v>6619</v>
      </c>
      <c r="AM591" t="s">
        <v>6618</v>
      </c>
      <c r="AN591" t="s">
        <v>6618</v>
      </c>
      <c r="AO591">
        <v>0</v>
      </c>
      <c r="AP591" s="3" t="str">
        <f t="shared" si="371"/>
        <v>Yes</v>
      </c>
      <c r="AQ591" s="3" t="str">
        <f t="shared" si="372"/>
        <v>Yes</v>
      </c>
      <c r="AR591" s="3" t="str">
        <f t="shared" si="373"/>
        <v>Yes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 t="s">
        <v>6634</v>
      </c>
      <c r="AZ591" t="s">
        <v>6638</v>
      </c>
      <c r="BA591">
        <v>5</v>
      </c>
      <c r="BB591" t="s">
        <v>6616</v>
      </c>
      <c r="BC591" t="s">
        <v>6616</v>
      </c>
      <c r="BD591" s="4" t="str">
        <f t="shared" si="374"/>
        <v>No</v>
      </c>
      <c r="BE591" t="s">
        <v>6640</v>
      </c>
      <c r="BF591" s="3" t="str">
        <f t="shared" si="375"/>
        <v>No</v>
      </c>
      <c r="BG591" t="s">
        <v>6645</v>
      </c>
      <c r="BH591" s="3" t="str">
        <f t="shared" si="376"/>
        <v>CR 108</v>
      </c>
      <c r="BI591" s="3" t="str">
        <f t="shared" si="377"/>
        <v>Hilliard</v>
      </c>
      <c r="BJ591" s="3" t="str">
        <f t="shared" si="378"/>
        <v>Florida</v>
      </c>
      <c r="BK591" s="3">
        <f t="shared" si="379"/>
        <v>32046</v>
      </c>
      <c r="BL591" s="3" t="str">
        <f t="shared" si="380"/>
        <v>CR 108 HILLIARD FL 32046</v>
      </c>
      <c r="BM591" s="3" t="str">
        <f t="shared" si="381"/>
        <v/>
      </c>
      <c r="BN591" s="3" t="str">
        <f t="shared" si="382"/>
        <v>Lien&lt;$150</v>
      </c>
      <c r="BO591" s="3" t="str">
        <f t="shared" si="383"/>
        <v>No</v>
      </c>
      <c r="BP591" s="3" t="str">
        <f t="shared" si="384"/>
        <v>FV&lt;$10K</v>
      </c>
      <c r="BQ591" t="s">
        <v>6650</v>
      </c>
      <c r="BR591" s="3" t="str">
        <f t="shared" si="385"/>
        <v>No, &lt; $20K Lien</v>
      </c>
      <c r="BS591" s="3" t="str">
        <f t="shared" si="386"/>
        <v>No, Lien &lt; $20K</v>
      </c>
      <c r="BT591" t="s">
        <v>6650</v>
      </c>
      <c r="BU591" s="3" t="str">
        <f t="shared" si="387"/>
        <v>Yes</v>
      </c>
      <c r="BV591" s="3" t="str">
        <f t="shared" si="388"/>
        <v>No</v>
      </c>
      <c r="BW591" s="3">
        <f t="shared" si="389"/>
        <v>5</v>
      </c>
      <c r="BX591" s="3" t="str">
        <f t="shared" si="390"/>
        <v>No</v>
      </c>
      <c r="BY591" s="3">
        <f t="shared" si="391"/>
        <v>924</v>
      </c>
      <c r="BZ591">
        <v>1</v>
      </c>
      <c r="CA591" s="3">
        <f t="shared" si="392"/>
        <v>924</v>
      </c>
      <c r="CC591" s="3">
        <f t="shared" si="393"/>
        <v>0</v>
      </c>
      <c r="CD591" s="3">
        <f t="shared" si="394"/>
        <v>0</v>
      </c>
      <c r="CE591" s="3" t="str">
        <f t="shared" si="395"/>
        <v/>
      </c>
      <c r="CF591" s="3" t="e">
        <f>HLOOKUP(CE591,'Valuation Data'!$D$2:$K$5,4,FALSE)</f>
        <v>#N/A</v>
      </c>
      <c r="CG591" s="3">
        <f t="shared" si="396"/>
        <v>924</v>
      </c>
      <c r="CH591" s="3" t="str">
        <f t="shared" si="397"/>
        <v>No</v>
      </c>
      <c r="CI591" s="3" t="str">
        <f>VLOOKUP(R591,'Use Codes &amp; County Type'!A:D,4,FALSE)</f>
        <v>V</v>
      </c>
      <c r="CJ591" s="3" t="str">
        <f t="shared" si="398"/>
        <v>Yes</v>
      </c>
      <c r="CK591" s="3" t="str">
        <f t="shared" si="399"/>
        <v>No</v>
      </c>
      <c r="CL591" s="3">
        <f t="shared" si="400"/>
        <v>0</v>
      </c>
      <c r="CM591" s="3">
        <f t="shared" si="401"/>
        <v>0</v>
      </c>
      <c r="CN591" s="3">
        <f t="shared" si="402"/>
        <v>421.74</v>
      </c>
      <c r="CO591" s="3">
        <f t="shared" si="403"/>
        <v>-421.74</v>
      </c>
      <c r="CP591" s="3">
        <f t="shared" si="404"/>
        <v>0.45642857142857146</v>
      </c>
      <c r="CR591" s="3" t="str">
        <f t="shared" si="405"/>
        <v>No</v>
      </c>
      <c r="CV591" s="3" t="str">
        <f t="shared" si="406"/>
        <v>Lien&lt;$150</v>
      </c>
      <c r="CW591" s="3">
        <f t="shared" si="407"/>
        <v>590</v>
      </c>
      <c r="CX591" s="3">
        <f t="shared" si="408"/>
        <v>46.86</v>
      </c>
      <c r="CY591" s="3" t="str">
        <f t="shared" si="409"/>
        <v>Ok</v>
      </c>
      <c r="CZ591">
        <v>0</v>
      </c>
      <c r="DA591">
        <v>0</v>
      </c>
    </row>
    <row r="592" spans="1:105" x14ac:dyDescent="0.25">
      <c r="A592">
        <v>591</v>
      </c>
      <c r="B592" t="s">
        <v>3</v>
      </c>
      <c r="C592" t="s">
        <v>700</v>
      </c>
      <c r="D592">
        <v>945.36</v>
      </c>
      <c r="E592">
        <v>2017</v>
      </c>
      <c r="F592">
        <v>945.36</v>
      </c>
      <c r="G592">
        <v>945.36</v>
      </c>
      <c r="H592" s="3">
        <f t="shared" si="369"/>
        <v>0</v>
      </c>
      <c r="I592">
        <v>37341</v>
      </c>
      <c r="J592" t="s">
        <v>2730</v>
      </c>
      <c r="K592" t="s">
        <v>2738</v>
      </c>
      <c r="L592">
        <v>32046</v>
      </c>
      <c r="M592" t="s">
        <v>3171</v>
      </c>
      <c r="N592" t="s">
        <v>4753</v>
      </c>
      <c r="O592">
        <v>-81.922030502409399</v>
      </c>
      <c r="P592">
        <v>30.664456487599399</v>
      </c>
      <c r="Q592" t="s">
        <v>5201</v>
      </c>
      <c r="R592">
        <v>2</v>
      </c>
      <c r="S592" t="s">
        <v>6535</v>
      </c>
      <c r="T592">
        <v>1006</v>
      </c>
      <c r="U592" t="s">
        <v>6578</v>
      </c>
      <c r="V592">
        <v>2017</v>
      </c>
      <c r="W592">
        <v>51766</v>
      </c>
      <c r="X592">
        <v>2017</v>
      </c>
      <c r="Y592">
        <v>60988</v>
      </c>
      <c r="Z592">
        <v>844.53</v>
      </c>
      <c r="AA592" s="3">
        <f t="shared" si="370"/>
        <v>0.89334221883726828</v>
      </c>
      <c r="AB592" t="s">
        <v>6616</v>
      </c>
      <c r="AC592" t="s">
        <v>6616</v>
      </c>
      <c r="AD592" t="s">
        <v>6616</v>
      </c>
      <c r="AE592" t="s">
        <v>6616</v>
      </c>
      <c r="AF592" t="s">
        <v>6616</v>
      </c>
      <c r="AI592" t="s">
        <v>6618</v>
      </c>
      <c r="AJ592" t="s">
        <v>6618</v>
      </c>
      <c r="AK592" t="s">
        <v>6618</v>
      </c>
      <c r="AL592" t="s">
        <v>6618</v>
      </c>
      <c r="AM592" t="s">
        <v>6618</v>
      </c>
      <c r="AN592" t="s">
        <v>6618</v>
      </c>
      <c r="AO592" t="s">
        <v>6618</v>
      </c>
      <c r="AP592" s="3" t="str">
        <f t="shared" si="371"/>
        <v>No</v>
      </c>
      <c r="AQ592" s="3" t="str">
        <f t="shared" si="372"/>
        <v>No</v>
      </c>
      <c r="AR592" s="3" t="str">
        <f t="shared" si="373"/>
        <v>No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 t="s">
        <v>6634</v>
      </c>
      <c r="AZ592" t="s">
        <v>6638</v>
      </c>
      <c r="BA592">
        <v>1</v>
      </c>
      <c r="BB592" t="s">
        <v>6616</v>
      </c>
      <c r="BC592" t="s">
        <v>6616</v>
      </c>
      <c r="BD592" s="4" t="str">
        <f t="shared" si="374"/>
        <v>No</v>
      </c>
      <c r="BE592" t="s">
        <v>6640</v>
      </c>
      <c r="BF592" s="3" t="str">
        <f t="shared" si="375"/>
        <v>No</v>
      </c>
      <c r="BG592" t="s">
        <v>6645</v>
      </c>
      <c r="BH592" s="3" t="str">
        <f t="shared" si="376"/>
        <v>37341 TOM BROWN RD</v>
      </c>
      <c r="BI592" s="3" t="str">
        <f t="shared" si="377"/>
        <v>Hilliard</v>
      </c>
      <c r="BJ592" s="3" t="str">
        <f t="shared" si="378"/>
        <v>Florida</v>
      </c>
      <c r="BK592" s="3">
        <f t="shared" si="379"/>
        <v>32046</v>
      </c>
      <c r="BL592" s="3" t="str">
        <f t="shared" si="380"/>
        <v>37341 TOM BROWN RD HILLIARD FL 32046</v>
      </c>
      <c r="BM592" s="3" t="str">
        <f t="shared" si="381"/>
        <v/>
      </c>
      <c r="BN592" s="3" t="str">
        <f t="shared" si="382"/>
        <v>Pass</v>
      </c>
      <c r="BO592" s="3" t="str">
        <f t="shared" si="383"/>
        <v>No</v>
      </c>
      <c r="BP592" s="3" t="str">
        <f t="shared" si="384"/>
        <v>FV&lt;$10K</v>
      </c>
      <c r="BQ592" t="s">
        <v>6650</v>
      </c>
      <c r="BR592" s="3" t="str">
        <f t="shared" si="385"/>
        <v>No, &lt; $20K Lien</v>
      </c>
      <c r="BS592" s="3" t="str">
        <f t="shared" si="386"/>
        <v>No, Lien &lt; $20K</v>
      </c>
      <c r="BT592" t="s">
        <v>6650</v>
      </c>
      <c r="BU592" s="3" t="str">
        <f t="shared" si="387"/>
        <v>No</v>
      </c>
      <c r="BV592" s="3" t="str">
        <f t="shared" si="388"/>
        <v>No</v>
      </c>
      <c r="BW592" s="3">
        <f t="shared" si="389"/>
        <v>1</v>
      </c>
      <c r="BX592" s="3" t="str">
        <f t="shared" si="390"/>
        <v>No</v>
      </c>
      <c r="BY592" s="3">
        <f t="shared" si="391"/>
        <v>51766</v>
      </c>
      <c r="BZ592">
        <v>1</v>
      </c>
      <c r="CA592" s="3">
        <f t="shared" si="392"/>
        <v>51766</v>
      </c>
      <c r="CC592" s="3">
        <f t="shared" si="393"/>
        <v>0</v>
      </c>
      <c r="CD592" s="3">
        <f t="shared" si="394"/>
        <v>0</v>
      </c>
      <c r="CE592" s="3" t="str">
        <f t="shared" si="395"/>
        <v/>
      </c>
      <c r="CF592" s="3" t="e">
        <f>HLOOKUP(CE592,'Valuation Data'!$D$2:$K$5,4,FALSE)</f>
        <v>#N/A</v>
      </c>
      <c r="CG592" s="3">
        <f t="shared" si="396"/>
        <v>51766</v>
      </c>
      <c r="CH592" s="3" t="str">
        <f t="shared" si="397"/>
        <v>No</v>
      </c>
      <c r="CI592" s="3" t="str">
        <f>VLOOKUP(R592,'Use Codes &amp; County Type'!A:D,4,FALSE)</f>
        <v>R</v>
      </c>
      <c r="CJ592" s="3" t="str">
        <f t="shared" si="398"/>
        <v>No</v>
      </c>
      <c r="CK592" s="3" t="str">
        <f t="shared" si="399"/>
        <v>No</v>
      </c>
      <c r="CL592" s="3">
        <f t="shared" si="400"/>
        <v>0.35</v>
      </c>
      <c r="CM592" s="3">
        <f t="shared" si="401"/>
        <v>18118.099999999999</v>
      </c>
      <c r="CN592" s="3">
        <f t="shared" si="402"/>
        <v>4726.8</v>
      </c>
      <c r="CO592" s="3">
        <f t="shared" si="403"/>
        <v>13391.3</v>
      </c>
      <c r="CP592" s="3">
        <f t="shared" si="404"/>
        <v>9.1310899045705676E-2</v>
      </c>
      <c r="CR592" s="3" t="str">
        <f t="shared" si="405"/>
        <v>No</v>
      </c>
      <c r="CV592" s="3" t="str">
        <f t="shared" si="406"/>
        <v>*Bid</v>
      </c>
      <c r="CW592" s="3">
        <f t="shared" si="407"/>
        <v>591</v>
      </c>
      <c r="CX592" s="3">
        <f t="shared" si="408"/>
        <v>945.36</v>
      </c>
      <c r="CY592" s="3" t="str">
        <f t="shared" si="409"/>
        <v>Ok</v>
      </c>
      <c r="CZ592">
        <v>0</v>
      </c>
      <c r="DA592">
        <v>0</v>
      </c>
    </row>
    <row r="593" spans="1:105" x14ac:dyDescent="0.25">
      <c r="A593">
        <v>592</v>
      </c>
      <c r="B593" t="s">
        <v>3</v>
      </c>
      <c r="C593" t="s">
        <v>701</v>
      </c>
      <c r="D593">
        <v>766.23</v>
      </c>
      <c r="E593">
        <v>2017</v>
      </c>
      <c r="F593">
        <v>766.23</v>
      </c>
      <c r="G593">
        <v>766.23</v>
      </c>
      <c r="H593" s="3">
        <f t="shared" si="369"/>
        <v>0</v>
      </c>
      <c r="I593">
        <v>37263</v>
      </c>
      <c r="J593" t="s">
        <v>2730</v>
      </c>
      <c r="K593" t="s">
        <v>2738</v>
      </c>
      <c r="L593">
        <v>32046</v>
      </c>
      <c r="M593" t="s">
        <v>3172</v>
      </c>
      <c r="N593" t="s">
        <v>4753</v>
      </c>
      <c r="O593">
        <v>-81.922089252374207</v>
      </c>
      <c r="P593">
        <v>30.6651438658748</v>
      </c>
      <c r="Q593" t="s">
        <v>5201</v>
      </c>
      <c r="R593">
        <v>1</v>
      </c>
      <c r="S593" t="s">
        <v>6539</v>
      </c>
      <c r="T593">
        <v>1001</v>
      </c>
      <c r="U593" t="s">
        <v>6582</v>
      </c>
      <c r="V593">
        <v>2017</v>
      </c>
      <c r="W593">
        <v>83949</v>
      </c>
      <c r="X593">
        <v>2017</v>
      </c>
      <c r="Y593">
        <v>97820</v>
      </c>
      <c r="Z593">
        <v>678.9</v>
      </c>
      <c r="AA593" s="3">
        <f t="shared" si="370"/>
        <v>0.88602638894326768</v>
      </c>
      <c r="AB593" t="s">
        <v>6616</v>
      </c>
      <c r="AD593" t="s">
        <v>6616</v>
      </c>
      <c r="AE593" t="s">
        <v>6616</v>
      </c>
      <c r="AF593" t="s">
        <v>6616</v>
      </c>
      <c r="AI593" t="s">
        <v>6618</v>
      </c>
      <c r="AJ593" t="s">
        <v>6618</v>
      </c>
      <c r="AK593" t="s">
        <v>6618</v>
      </c>
      <c r="AL593" t="s">
        <v>6618</v>
      </c>
      <c r="AM593" t="s">
        <v>6618</v>
      </c>
      <c r="AN593" t="s">
        <v>6618</v>
      </c>
      <c r="AO593">
        <v>0</v>
      </c>
      <c r="AP593" s="3" t="str">
        <f t="shared" si="371"/>
        <v>No</v>
      </c>
      <c r="AQ593" s="3" t="str">
        <f t="shared" si="372"/>
        <v>No</v>
      </c>
      <c r="AR593" s="3" t="str">
        <f t="shared" si="373"/>
        <v>No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 t="s">
        <v>6634</v>
      </c>
      <c r="AZ593" t="s">
        <v>6638</v>
      </c>
      <c r="BA593">
        <v>1</v>
      </c>
      <c r="BB593" t="s">
        <v>6617</v>
      </c>
      <c r="BC593" t="s">
        <v>6616</v>
      </c>
      <c r="BD593" s="4" t="str">
        <f t="shared" si="374"/>
        <v>No</v>
      </c>
      <c r="BE593" t="s">
        <v>6640</v>
      </c>
      <c r="BF593" s="3" t="str">
        <f t="shared" si="375"/>
        <v>No</v>
      </c>
      <c r="BG593" t="s">
        <v>6645</v>
      </c>
      <c r="BH593" s="3" t="str">
        <f t="shared" si="376"/>
        <v>37263 TOM BROWN RD</v>
      </c>
      <c r="BI593" s="3" t="str">
        <f t="shared" si="377"/>
        <v>Hilliard</v>
      </c>
      <c r="BJ593" s="3" t="str">
        <f t="shared" si="378"/>
        <v>Florida</v>
      </c>
      <c r="BK593" s="3">
        <f t="shared" si="379"/>
        <v>32046</v>
      </c>
      <c r="BL593" s="3" t="str">
        <f t="shared" si="380"/>
        <v>37263 TOM BROWN RD HILLIARD FL 32046</v>
      </c>
      <c r="BM593" s="3" t="str">
        <f t="shared" si="381"/>
        <v/>
      </c>
      <c r="BN593" s="3" t="str">
        <f t="shared" si="382"/>
        <v>Pass</v>
      </c>
      <c r="BO593" s="3" t="str">
        <f t="shared" si="383"/>
        <v>No</v>
      </c>
      <c r="BP593" s="3" t="str">
        <f t="shared" si="384"/>
        <v>FV&lt;$10K</v>
      </c>
      <c r="BQ593" t="s">
        <v>6650</v>
      </c>
      <c r="BR593" s="3" t="str">
        <f t="shared" si="385"/>
        <v>No, &lt; $20K Lien</v>
      </c>
      <c r="BS593" s="3" t="str">
        <f t="shared" si="386"/>
        <v>No, Lien &lt; $20K</v>
      </c>
      <c r="BT593" t="s">
        <v>6650</v>
      </c>
      <c r="BU593" s="3" t="str">
        <f t="shared" si="387"/>
        <v>No</v>
      </c>
      <c r="BV593" s="3" t="str">
        <f t="shared" si="388"/>
        <v>No</v>
      </c>
      <c r="BW593" s="3">
        <f t="shared" si="389"/>
        <v>1</v>
      </c>
      <c r="BX593" s="3" t="str">
        <f t="shared" si="390"/>
        <v>No</v>
      </c>
      <c r="BY593" s="3">
        <f t="shared" si="391"/>
        <v>83949</v>
      </c>
      <c r="BZ593">
        <v>1</v>
      </c>
      <c r="CA593" s="3">
        <f t="shared" si="392"/>
        <v>83949</v>
      </c>
      <c r="CC593" s="3">
        <f t="shared" si="393"/>
        <v>0</v>
      </c>
      <c r="CD593" s="3">
        <f t="shared" si="394"/>
        <v>0</v>
      </c>
      <c r="CE593" s="3" t="str">
        <f t="shared" si="395"/>
        <v/>
      </c>
      <c r="CF593" s="3" t="e">
        <f>HLOOKUP(CE593,'Valuation Data'!$D$2:$K$5,4,FALSE)</f>
        <v>#N/A</v>
      </c>
      <c r="CG593" s="3">
        <f t="shared" si="396"/>
        <v>83949</v>
      </c>
      <c r="CH593" s="3" t="str">
        <f t="shared" si="397"/>
        <v>No</v>
      </c>
      <c r="CI593" s="3" t="str">
        <f>VLOOKUP(R593,'Use Codes &amp; County Type'!A:D,4,FALSE)</f>
        <v>S</v>
      </c>
      <c r="CJ593" s="3" t="str">
        <f t="shared" si="398"/>
        <v>No</v>
      </c>
      <c r="CK593" s="3" t="str">
        <f t="shared" si="399"/>
        <v>Yes</v>
      </c>
      <c r="CL593" s="3">
        <f t="shared" si="400"/>
        <v>0.67</v>
      </c>
      <c r="CM593" s="3">
        <f t="shared" si="401"/>
        <v>56245.83</v>
      </c>
      <c r="CN593" s="3">
        <f t="shared" si="402"/>
        <v>3831.15</v>
      </c>
      <c r="CO593" s="3">
        <f t="shared" si="403"/>
        <v>52414.68</v>
      </c>
      <c r="CP593" s="3">
        <f t="shared" si="404"/>
        <v>4.5636636529321373E-2</v>
      </c>
      <c r="CR593" s="3" t="str">
        <f t="shared" si="405"/>
        <v>No</v>
      </c>
      <c r="CV593" s="3" t="str">
        <f t="shared" si="406"/>
        <v>*Bid</v>
      </c>
      <c r="CW593" s="3">
        <f t="shared" si="407"/>
        <v>592</v>
      </c>
      <c r="CX593" s="3">
        <f t="shared" si="408"/>
        <v>766.23</v>
      </c>
      <c r="CY593" s="3" t="str">
        <f t="shared" si="409"/>
        <v>Ok</v>
      </c>
      <c r="CZ593">
        <v>0</v>
      </c>
      <c r="DA593">
        <v>0</v>
      </c>
    </row>
    <row r="594" spans="1:105" x14ac:dyDescent="0.25">
      <c r="A594">
        <v>593</v>
      </c>
      <c r="B594" t="s">
        <v>3</v>
      </c>
      <c r="C594" t="s">
        <v>702</v>
      </c>
      <c r="D594">
        <v>1003.6</v>
      </c>
      <c r="E594">
        <v>2017</v>
      </c>
      <c r="F594">
        <v>1003.6</v>
      </c>
      <c r="G594">
        <v>1003.6</v>
      </c>
      <c r="H594" s="3">
        <f t="shared" si="369"/>
        <v>0</v>
      </c>
      <c r="I594">
        <v>15616</v>
      </c>
      <c r="J594" t="s">
        <v>2730</v>
      </c>
      <c r="K594" t="s">
        <v>2738</v>
      </c>
      <c r="L594">
        <v>32046</v>
      </c>
      <c r="M594" t="s">
        <v>3173</v>
      </c>
      <c r="N594" t="s">
        <v>4753</v>
      </c>
      <c r="O594">
        <v>0</v>
      </c>
      <c r="P594">
        <v>0</v>
      </c>
      <c r="Q594" t="s">
        <v>5202</v>
      </c>
      <c r="R594">
        <v>2</v>
      </c>
      <c r="S594" t="s">
        <v>6535</v>
      </c>
      <c r="T594">
        <v>1006</v>
      </c>
      <c r="U594" t="s">
        <v>6578</v>
      </c>
      <c r="V594">
        <v>2017</v>
      </c>
      <c r="W594">
        <v>98447</v>
      </c>
      <c r="X594">
        <v>2017</v>
      </c>
      <c r="Y594">
        <v>98447</v>
      </c>
      <c r="Z594">
        <v>898.38</v>
      </c>
      <c r="AA594" s="3">
        <f t="shared" si="370"/>
        <v>0.89515743324033481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 s="3" t="str">
        <f t="shared" si="371"/>
        <v>No</v>
      </c>
      <c r="AQ594" s="3" t="str">
        <f t="shared" si="372"/>
        <v>No</v>
      </c>
      <c r="AR594" s="3" t="str">
        <f t="shared" si="373"/>
        <v>No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 t="s">
        <v>6617</v>
      </c>
      <c r="BC594">
        <v>0</v>
      </c>
      <c r="BD594" s="4" t="str">
        <f t="shared" si="374"/>
        <v>No</v>
      </c>
      <c r="BE594" t="s">
        <v>6640</v>
      </c>
      <c r="BF594" s="3" t="str">
        <f t="shared" si="375"/>
        <v>No</v>
      </c>
      <c r="BG594" t="s">
        <v>6645</v>
      </c>
      <c r="BH594" s="3" t="str">
        <f t="shared" si="376"/>
        <v>15616 CR 108</v>
      </c>
      <c r="BI594" s="3" t="str">
        <f t="shared" si="377"/>
        <v>Hilliard</v>
      </c>
      <c r="BJ594" s="3" t="str">
        <f t="shared" si="378"/>
        <v>Florida</v>
      </c>
      <c r="BK594" s="3">
        <f t="shared" si="379"/>
        <v>32046</v>
      </c>
      <c r="BL594" s="3" t="str">
        <f t="shared" si="380"/>
        <v>15616 CR 108 HILLIARD FL 32046</v>
      </c>
      <c r="BM594" s="3" t="str">
        <f t="shared" si="381"/>
        <v/>
      </c>
      <c r="BN594" s="3" t="str">
        <f t="shared" si="382"/>
        <v>Pass</v>
      </c>
      <c r="BO594" s="3" t="str">
        <f t="shared" si="383"/>
        <v>No</v>
      </c>
      <c r="BP594" s="3" t="str">
        <f t="shared" si="384"/>
        <v>FV&lt;$10K</v>
      </c>
      <c r="BQ594" t="s">
        <v>6650</v>
      </c>
      <c r="BR594" s="3" t="str">
        <f t="shared" si="385"/>
        <v>No, &lt; $20K Lien</v>
      </c>
      <c r="BS594" s="3" t="str">
        <f t="shared" si="386"/>
        <v>No, Lien &lt; $20K</v>
      </c>
      <c r="BT594" t="s">
        <v>6650</v>
      </c>
      <c r="BU594" s="3" t="str">
        <f t="shared" si="387"/>
        <v>No</v>
      </c>
      <c r="BV594" s="3" t="str">
        <f t="shared" si="388"/>
        <v>No</v>
      </c>
      <c r="BW594" s="3">
        <f t="shared" si="389"/>
        <v>0</v>
      </c>
      <c r="BX594" s="3" t="str">
        <f t="shared" si="390"/>
        <v>No</v>
      </c>
      <c r="BY594" s="3">
        <f t="shared" si="391"/>
        <v>98447</v>
      </c>
      <c r="BZ594">
        <v>1</v>
      </c>
      <c r="CA594" s="3">
        <f t="shared" si="392"/>
        <v>98447</v>
      </c>
      <c r="CC594" s="3">
        <f t="shared" si="393"/>
        <v>0</v>
      </c>
      <c r="CD594" s="3">
        <f t="shared" si="394"/>
        <v>0</v>
      </c>
      <c r="CE594" s="3" t="str">
        <f t="shared" si="395"/>
        <v/>
      </c>
      <c r="CF594" s="3" t="e">
        <f>HLOOKUP(CE594,'Valuation Data'!$D$2:$K$5,4,FALSE)</f>
        <v>#N/A</v>
      </c>
      <c r="CG594" s="3">
        <f t="shared" si="396"/>
        <v>98447</v>
      </c>
      <c r="CH594" s="3" t="str">
        <f t="shared" si="397"/>
        <v>No</v>
      </c>
      <c r="CI594" s="3" t="str">
        <f>VLOOKUP(R594,'Use Codes &amp; County Type'!A:D,4,FALSE)</f>
        <v>R</v>
      </c>
      <c r="CJ594" s="3" t="str">
        <f t="shared" si="398"/>
        <v>No</v>
      </c>
      <c r="CK594" s="3" t="str">
        <f t="shared" si="399"/>
        <v>Yes</v>
      </c>
      <c r="CL594" s="3">
        <f t="shared" si="400"/>
        <v>0.67</v>
      </c>
      <c r="CM594" s="3">
        <f t="shared" si="401"/>
        <v>65959.490000000005</v>
      </c>
      <c r="CN594" s="3">
        <f t="shared" si="402"/>
        <v>4014.4</v>
      </c>
      <c r="CO594" s="3">
        <f t="shared" si="403"/>
        <v>61945.090000000004</v>
      </c>
      <c r="CP594" s="3">
        <f t="shared" si="404"/>
        <v>4.0777271018923887E-2</v>
      </c>
      <c r="CR594" s="3" t="str">
        <f t="shared" si="405"/>
        <v>No</v>
      </c>
      <c r="CV594" s="3" t="str">
        <f t="shared" si="406"/>
        <v>*Bid</v>
      </c>
      <c r="CW594" s="3">
        <f t="shared" si="407"/>
        <v>593</v>
      </c>
      <c r="CX594" s="3">
        <f t="shared" si="408"/>
        <v>1003.6</v>
      </c>
      <c r="CY594" s="3" t="str">
        <f t="shared" si="409"/>
        <v>Ok</v>
      </c>
      <c r="CZ594">
        <v>0</v>
      </c>
      <c r="DA594">
        <v>0</v>
      </c>
    </row>
    <row r="595" spans="1:105" x14ac:dyDescent="0.25">
      <c r="A595">
        <v>594</v>
      </c>
      <c r="B595" t="s">
        <v>3</v>
      </c>
      <c r="C595" t="s">
        <v>703</v>
      </c>
      <c r="D595">
        <v>488.08</v>
      </c>
      <c r="E595">
        <v>2017</v>
      </c>
      <c r="F595">
        <v>488.08</v>
      </c>
      <c r="G595">
        <v>488.08</v>
      </c>
      <c r="H595" s="3">
        <f t="shared" si="369"/>
        <v>0</v>
      </c>
      <c r="I595">
        <v>15595</v>
      </c>
      <c r="J595" t="s">
        <v>2730</v>
      </c>
      <c r="K595" t="s">
        <v>2738</v>
      </c>
      <c r="L595">
        <v>32046</v>
      </c>
      <c r="M595" t="s">
        <v>3174</v>
      </c>
      <c r="N595" t="s">
        <v>4753</v>
      </c>
      <c r="O595">
        <v>-81.927164252324104</v>
      </c>
      <c r="P595">
        <v>30.656496612699499</v>
      </c>
      <c r="Q595" t="s">
        <v>5203</v>
      </c>
      <c r="R595">
        <v>50</v>
      </c>
      <c r="S595" t="s">
        <v>6540</v>
      </c>
      <c r="T595">
        <v>7000</v>
      </c>
      <c r="U595" t="s">
        <v>6583</v>
      </c>
      <c r="V595">
        <v>2017</v>
      </c>
      <c r="W595">
        <v>52007</v>
      </c>
      <c r="X595">
        <v>2017</v>
      </c>
      <c r="Y595">
        <v>129203</v>
      </c>
      <c r="Z595">
        <v>421.71</v>
      </c>
      <c r="AA595" s="3">
        <f t="shared" si="370"/>
        <v>0.86401819373873134</v>
      </c>
      <c r="AE595" t="s">
        <v>6616</v>
      </c>
      <c r="AF595" t="s">
        <v>6616</v>
      </c>
      <c r="AG595" t="s">
        <v>6616</v>
      </c>
      <c r="AI595" t="s">
        <v>6618</v>
      </c>
      <c r="AJ595" t="s">
        <v>6618</v>
      </c>
      <c r="AK595" t="s">
        <v>6618</v>
      </c>
      <c r="AL595">
        <v>0</v>
      </c>
      <c r="AM595">
        <v>0</v>
      </c>
      <c r="AN595">
        <v>0</v>
      </c>
      <c r="AO595">
        <v>0</v>
      </c>
      <c r="AP595" s="3" t="str">
        <f t="shared" si="371"/>
        <v>No</v>
      </c>
      <c r="AQ595" s="3" t="str">
        <f t="shared" si="372"/>
        <v>No</v>
      </c>
      <c r="AR595" s="3" t="str">
        <f t="shared" si="373"/>
        <v>No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 t="s">
        <v>6634</v>
      </c>
      <c r="AZ595" t="s">
        <v>6638</v>
      </c>
      <c r="BA595">
        <v>0</v>
      </c>
      <c r="BB595" t="s">
        <v>6617</v>
      </c>
      <c r="BC595" t="s">
        <v>6616</v>
      </c>
      <c r="BD595" s="4" t="str">
        <f t="shared" si="374"/>
        <v>No</v>
      </c>
      <c r="BE595" t="s">
        <v>6640</v>
      </c>
      <c r="BF595" s="3" t="str">
        <f t="shared" si="375"/>
        <v>No</v>
      </c>
      <c r="BG595" t="s">
        <v>6645</v>
      </c>
      <c r="BH595" s="3" t="str">
        <f t="shared" si="376"/>
        <v>15595 CR 108</v>
      </c>
      <c r="BI595" s="3" t="str">
        <f t="shared" si="377"/>
        <v>Hilliard</v>
      </c>
      <c r="BJ595" s="3" t="str">
        <f t="shared" si="378"/>
        <v>Florida</v>
      </c>
      <c r="BK595" s="3">
        <f t="shared" si="379"/>
        <v>32046</v>
      </c>
      <c r="BL595" s="3" t="str">
        <f t="shared" si="380"/>
        <v>15595 CR 108 HILLIARD FL 32046</v>
      </c>
      <c r="BM595" s="3" t="str">
        <f t="shared" si="381"/>
        <v/>
      </c>
      <c r="BN595" s="3" t="str">
        <f t="shared" si="382"/>
        <v>Pass</v>
      </c>
      <c r="BO595" s="3" t="str">
        <f t="shared" si="383"/>
        <v>No</v>
      </c>
      <c r="BP595" s="3" t="str">
        <f t="shared" si="384"/>
        <v>FV&lt;$10K</v>
      </c>
      <c r="BQ595" t="s">
        <v>6650</v>
      </c>
      <c r="BR595" s="3" t="str">
        <f t="shared" si="385"/>
        <v>No, &lt; $20K Lien</v>
      </c>
      <c r="BS595" s="3" t="str">
        <f t="shared" si="386"/>
        <v>No, Lien &lt; $20K</v>
      </c>
      <c r="BT595" t="s">
        <v>6650</v>
      </c>
      <c r="BU595" s="3" t="str">
        <f t="shared" si="387"/>
        <v>No</v>
      </c>
      <c r="BV595" s="3" t="str">
        <f t="shared" si="388"/>
        <v>Yes</v>
      </c>
      <c r="BW595" s="3">
        <f t="shared" si="389"/>
        <v>0</v>
      </c>
      <c r="BX595" s="3" t="str">
        <f t="shared" si="390"/>
        <v>No</v>
      </c>
      <c r="BY595" s="3">
        <f t="shared" si="391"/>
        <v>52007</v>
      </c>
      <c r="BZ595">
        <v>1</v>
      </c>
      <c r="CA595" s="3">
        <f t="shared" si="392"/>
        <v>52007</v>
      </c>
      <c r="CC595" s="3">
        <f t="shared" si="393"/>
        <v>0</v>
      </c>
      <c r="CD595" s="3">
        <f t="shared" si="394"/>
        <v>0</v>
      </c>
      <c r="CE595" s="3" t="str">
        <f t="shared" si="395"/>
        <v/>
      </c>
      <c r="CF595" s="3" t="e">
        <f>HLOOKUP(CE595,'Valuation Data'!$D$2:$K$5,4,FALSE)</f>
        <v>#N/A</v>
      </c>
      <c r="CG595" s="3">
        <f t="shared" si="396"/>
        <v>52007</v>
      </c>
      <c r="CH595" s="3" t="str">
        <f t="shared" si="397"/>
        <v>No</v>
      </c>
      <c r="CI595" s="3" t="str">
        <f>VLOOKUP(R595,'Use Codes &amp; County Type'!A:D,4,FALSE)</f>
        <v>V</v>
      </c>
      <c r="CJ595" s="3" t="str">
        <f t="shared" si="398"/>
        <v>Yes</v>
      </c>
      <c r="CK595" s="3" t="str">
        <f t="shared" si="399"/>
        <v>Yes</v>
      </c>
      <c r="CL595" s="3">
        <f t="shared" si="400"/>
        <v>0</v>
      </c>
      <c r="CM595" s="3">
        <f t="shared" si="401"/>
        <v>0</v>
      </c>
      <c r="CN595" s="3">
        <f t="shared" si="402"/>
        <v>1952.32</v>
      </c>
      <c r="CO595" s="3">
        <f t="shared" si="403"/>
        <v>-1952.32</v>
      </c>
      <c r="CP595" s="3">
        <f t="shared" si="404"/>
        <v>3.7539561982040878E-2</v>
      </c>
      <c r="CR595" s="3" t="str">
        <f t="shared" si="405"/>
        <v>No</v>
      </c>
      <c r="CV595" s="3" t="str">
        <f t="shared" si="406"/>
        <v>County Held Lien</v>
      </c>
      <c r="CW595" s="3">
        <f t="shared" si="407"/>
        <v>594</v>
      </c>
      <c r="CX595" s="3">
        <f t="shared" si="408"/>
        <v>488.08</v>
      </c>
      <c r="CY595" s="3" t="str">
        <f t="shared" si="409"/>
        <v>Ok</v>
      </c>
      <c r="CZ595">
        <v>0</v>
      </c>
      <c r="DA595">
        <v>0</v>
      </c>
    </row>
    <row r="596" spans="1:105" x14ac:dyDescent="0.25">
      <c r="A596">
        <v>595</v>
      </c>
      <c r="B596" t="s">
        <v>3</v>
      </c>
      <c r="C596" t="s">
        <v>704</v>
      </c>
      <c r="D596">
        <v>519.33000000000004</v>
      </c>
      <c r="E596">
        <v>2017</v>
      </c>
      <c r="F596">
        <v>519.33000000000004</v>
      </c>
      <c r="G596">
        <v>519.33000000000004</v>
      </c>
      <c r="H596" s="3">
        <f t="shared" si="369"/>
        <v>0</v>
      </c>
      <c r="I596">
        <v>15585</v>
      </c>
      <c r="J596" t="s">
        <v>2730</v>
      </c>
      <c r="K596" t="s">
        <v>2738</v>
      </c>
      <c r="L596">
        <v>32046</v>
      </c>
      <c r="M596" t="s">
        <v>3175</v>
      </c>
      <c r="N596" t="s">
        <v>4753</v>
      </c>
      <c r="O596">
        <v>-81.927147675354604</v>
      </c>
      <c r="P596">
        <v>30.655621847703902</v>
      </c>
      <c r="Q596" t="s">
        <v>5204</v>
      </c>
      <c r="R596">
        <v>2</v>
      </c>
      <c r="S596" t="s">
        <v>6535</v>
      </c>
      <c r="T596">
        <v>1006</v>
      </c>
      <c r="U596" t="s">
        <v>6578</v>
      </c>
      <c r="V596">
        <v>2017</v>
      </c>
      <c r="W596">
        <v>60930</v>
      </c>
      <c r="X596">
        <v>2017</v>
      </c>
      <c r="Y596">
        <v>73458</v>
      </c>
      <c r="Z596">
        <v>450.6</v>
      </c>
      <c r="AA596" s="3">
        <f t="shared" si="370"/>
        <v>0.86765640344289752</v>
      </c>
      <c r="AC596" t="s">
        <v>6616</v>
      </c>
      <c r="AD596" t="s">
        <v>6616</v>
      </c>
      <c r="AE596" t="s">
        <v>6616</v>
      </c>
      <c r="AF596" t="s">
        <v>6616</v>
      </c>
      <c r="AH596" t="s">
        <v>6616</v>
      </c>
      <c r="AI596" t="s">
        <v>6618</v>
      </c>
      <c r="AJ596" t="s">
        <v>6618</v>
      </c>
      <c r="AK596" t="s">
        <v>6618</v>
      </c>
      <c r="AL596" t="s">
        <v>6618</v>
      </c>
      <c r="AM596" t="s">
        <v>6618</v>
      </c>
      <c r="AN596" t="s">
        <v>6618</v>
      </c>
      <c r="AO596" t="s">
        <v>6618</v>
      </c>
      <c r="AP596" s="3" t="str">
        <f t="shared" si="371"/>
        <v>No</v>
      </c>
      <c r="AQ596" s="3" t="str">
        <f t="shared" si="372"/>
        <v>No</v>
      </c>
      <c r="AR596" s="3" t="str">
        <f t="shared" si="373"/>
        <v>No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 t="s">
        <v>6634</v>
      </c>
      <c r="AZ596" t="s">
        <v>6638</v>
      </c>
      <c r="BA596">
        <v>0</v>
      </c>
      <c r="BB596" t="s">
        <v>6617</v>
      </c>
      <c r="BC596" t="s">
        <v>6616</v>
      </c>
      <c r="BD596" s="4" t="str">
        <f t="shared" si="374"/>
        <v>No</v>
      </c>
      <c r="BE596" t="s">
        <v>6640</v>
      </c>
      <c r="BF596" s="3" t="str">
        <f t="shared" si="375"/>
        <v>No</v>
      </c>
      <c r="BG596" t="s">
        <v>6645</v>
      </c>
      <c r="BH596" s="3" t="str">
        <f t="shared" si="376"/>
        <v>15585 CR 108</v>
      </c>
      <c r="BI596" s="3" t="str">
        <f t="shared" si="377"/>
        <v>Hilliard</v>
      </c>
      <c r="BJ596" s="3" t="str">
        <f t="shared" si="378"/>
        <v>Florida</v>
      </c>
      <c r="BK596" s="3">
        <f t="shared" si="379"/>
        <v>32046</v>
      </c>
      <c r="BL596" s="3" t="str">
        <f t="shared" si="380"/>
        <v>15585 CR 108 HILLIARD FL 32046</v>
      </c>
      <c r="BM596" s="3" t="str">
        <f t="shared" si="381"/>
        <v/>
      </c>
      <c r="BN596" s="3" t="str">
        <f t="shared" si="382"/>
        <v>Pass</v>
      </c>
      <c r="BO596" s="3" t="str">
        <f t="shared" si="383"/>
        <v>No</v>
      </c>
      <c r="BP596" s="3" t="str">
        <f t="shared" si="384"/>
        <v>FV&lt;$10K</v>
      </c>
      <c r="BQ596" t="s">
        <v>6650</v>
      </c>
      <c r="BR596" s="3" t="str">
        <f t="shared" si="385"/>
        <v>No, &lt; $20K Lien</v>
      </c>
      <c r="BS596" s="3" t="str">
        <f t="shared" si="386"/>
        <v>No, Lien &lt; $20K</v>
      </c>
      <c r="BT596" t="s">
        <v>6650</v>
      </c>
      <c r="BU596" s="3" t="str">
        <f t="shared" si="387"/>
        <v>No</v>
      </c>
      <c r="BV596" s="3" t="str">
        <f t="shared" si="388"/>
        <v>No</v>
      </c>
      <c r="BW596" s="3">
        <f t="shared" si="389"/>
        <v>0</v>
      </c>
      <c r="BX596" s="3" t="str">
        <f t="shared" si="390"/>
        <v>No</v>
      </c>
      <c r="BY596" s="3">
        <f t="shared" si="391"/>
        <v>60930</v>
      </c>
      <c r="BZ596">
        <v>1</v>
      </c>
      <c r="CA596" s="3">
        <f t="shared" si="392"/>
        <v>60930</v>
      </c>
      <c r="CC596" s="3">
        <f t="shared" si="393"/>
        <v>0</v>
      </c>
      <c r="CD596" s="3">
        <f t="shared" si="394"/>
        <v>0</v>
      </c>
      <c r="CE596" s="3" t="str">
        <f t="shared" si="395"/>
        <v/>
      </c>
      <c r="CF596" s="3" t="e">
        <f>HLOOKUP(CE596,'Valuation Data'!$D$2:$K$5,4,FALSE)</f>
        <v>#N/A</v>
      </c>
      <c r="CG596" s="3">
        <f t="shared" si="396"/>
        <v>60930</v>
      </c>
      <c r="CH596" s="3" t="str">
        <f t="shared" si="397"/>
        <v>No</v>
      </c>
      <c r="CI596" s="3" t="str">
        <f>VLOOKUP(R596,'Use Codes &amp; County Type'!A:D,4,FALSE)</f>
        <v>R</v>
      </c>
      <c r="CJ596" s="3" t="str">
        <f t="shared" si="398"/>
        <v>No</v>
      </c>
      <c r="CK596" s="3" t="str">
        <f t="shared" si="399"/>
        <v>Yes</v>
      </c>
      <c r="CL596" s="3">
        <f t="shared" si="400"/>
        <v>0.67</v>
      </c>
      <c r="CM596" s="3">
        <f t="shared" si="401"/>
        <v>40823.100000000006</v>
      </c>
      <c r="CN596" s="3">
        <f t="shared" si="402"/>
        <v>2077.3200000000002</v>
      </c>
      <c r="CO596" s="3">
        <f t="shared" si="403"/>
        <v>38745.780000000006</v>
      </c>
      <c r="CP596" s="3">
        <f t="shared" si="404"/>
        <v>3.4093549975381589E-2</v>
      </c>
      <c r="CR596" s="3" t="str">
        <f t="shared" si="405"/>
        <v>No</v>
      </c>
      <c r="CV596" s="3" t="str">
        <f t="shared" si="406"/>
        <v>*Bid</v>
      </c>
      <c r="CW596" s="3">
        <f t="shared" si="407"/>
        <v>595</v>
      </c>
      <c r="CX596" s="3">
        <f t="shared" si="408"/>
        <v>519.33000000000004</v>
      </c>
      <c r="CY596" s="3" t="str">
        <f t="shared" si="409"/>
        <v>Ok</v>
      </c>
      <c r="CZ596">
        <v>0</v>
      </c>
      <c r="DA596">
        <v>0</v>
      </c>
    </row>
    <row r="597" spans="1:105" x14ac:dyDescent="0.25">
      <c r="A597">
        <v>596</v>
      </c>
      <c r="B597" t="s">
        <v>3</v>
      </c>
      <c r="C597" t="s">
        <v>705</v>
      </c>
      <c r="D597">
        <v>217.26</v>
      </c>
      <c r="E597">
        <v>2017</v>
      </c>
      <c r="F597" t="e">
        <f>NA()</f>
        <v>#N/A</v>
      </c>
      <c r="G597" t="e">
        <f>NA()</f>
        <v>#N/A</v>
      </c>
      <c r="H597" s="3" t="e">
        <f t="shared" si="369"/>
        <v>#N/A</v>
      </c>
      <c r="I597" t="e">
        <f>NA()</f>
        <v>#N/A</v>
      </c>
      <c r="J597" t="e">
        <f>NA()</f>
        <v>#N/A</v>
      </c>
      <c r="K597" t="e">
        <f>NA()</f>
        <v>#N/A</v>
      </c>
      <c r="L597" t="e">
        <f>NA()</f>
        <v>#N/A</v>
      </c>
      <c r="M597" t="e">
        <f>NA()</f>
        <v>#N/A</v>
      </c>
      <c r="N597" t="e">
        <f>NA()</f>
        <v>#N/A</v>
      </c>
      <c r="O597" t="e">
        <f>NA()</f>
        <v>#N/A</v>
      </c>
      <c r="P597" t="e">
        <f>NA()</f>
        <v>#N/A</v>
      </c>
      <c r="Q597" t="e">
        <f>NA()</f>
        <v>#N/A</v>
      </c>
      <c r="R597">
        <v>2</v>
      </c>
      <c r="S597" t="s">
        <v>6535</v>
      </c>
      <c r="T597" t="e">
        <f>NA()</f>
        <v>#N/A</v>
      </c>
      <c r="U597" t="e">
        <f>NA()</f>
        <v>#N/A</v>
      </c>
      <c r="V597">
        <v>2017</v>
      </c>
      <c r="W597">
        <v>36315</v>
      </c>
      <c r="X597" t="e">
        <f>NA()</f>
        <v>#N/A</v>
      </c>
      <c r="Y597" t="e">
        <f>NA()</f>
        <v>#N/A</v>
      </c>
      <c r="Z597" t="e">
        <f>NA()</f>
        <v>#N/A</v>
      </c>
      <c r="AA597" s="3">
        <f t="shared" si="370"/>
        <v>0</v>
      </c>
      <c r="AB597" t="s">
        <v>6617</v>
      </c>
      <c r="AC597" t="s">
        <v>6616</v>
      </c>
      <c r="AD597" t="s">
        <v>6616</v>
      </c>
      <c r="AI597" t="e">
        <f>NA()</f>
        <v>#N/A</v>
      </c>
      <c r="AJ597" t="e">
        <f>NA()</f>
        <v>#N/A</v>
      </c>
      <c r="AK597" t="e">
        <f>NA()</f>
        <v>#N/A</v>
      </c>
      <c r="AL597" t="e">
        <f>NA()</f>
        <v>#N/A</v>
      </c>
      <c r="AM597" t="e">
        <f>NA()</f>
        <v>#N/A</v>
      </c>
      <c r="AN597" t="e">
        <f>NA()</f>
        <v>#N/A</v>
      </c>
      <c r="AO597" t="e">
        <f>NA()</f>
        <v>#N/A</v>
      </c>
      <c r="AP597" s="3" t="str">
        <f t="shared" si="371"/>
        <v>Yes</v>
      </c>
      <c r="AQ597" s="3" t="str">
        <f t="shared" si="372"/>
        <v>No</v>
      </c>
      <c r="AR597" s="3" t="str">
        <f t="shared" si="373"/>
        <v>Yes</v>
      </c>
      <c r="AS597" t="e">
        <f>NA()</f>
        <v>#N/A</v>
      </c>
      <c r="AT597" t="e">
        <f>NA()</f>
        <v>#N/A</v>
      </c>
      <c r="AU597" t="e">
        <f>NA()</f>
        <v>#N/A</v>
      </c>
      <c r="AV597" t="e">
        <f>NA()</f>
        <v>#N/A</v>
      </c>
      <c r="AW597" t="e">
        <f>NA()</f>
        <v>#N/A</v>
      </c>
      <c r="AX597" t="e">
        <f>NA()</f>
        <v>#N/A</v>
      </c>
      <c r="AY597" t="e">
        <f>NA()</f>
        <v>#N/A</v>
      </c>
      <c r="AZ597" t="e">
        <f>NA()</f>
        <v>#N/A</v>
      </c>
      <c r="BA597">
        <v>1</v>
      </c>
      <c r="BB597" t="s">
        <v>6617</v>
      </c>
      <c r="BC597" t="e">
        <f>NA()</f>
        <v>#N/A</v>
      </c>
      <c r="BD597" s="4" t="str">
        <f t="shared" si="374"/>
        <v>No</v>
      </c>
      <c r="BE597" t="e">
        <f>NA()</f>
        <v>#N/A</v>
      </c>
      <c r="BF597" s="3" t="str">
        <f t="shared" si="375"/>
        <v>No</v>
      </c>
      <c r="BG597" t="e">
        <f>NA()</f>
        <v>#N/A</v>
      </c>
      <c r="BH597" s="3" t="e">
        <f t="shared" si="376"/>
        <v>#N/A</v>
      </c>
      <c r="BI597" s="3" t="e">
        <f t="shared" si="377"/>
        <v>#N/A</v>
      </c>
      <c r="BJ597" s="3" t="e">
        <f t="shared" si="378"/>
        <v>#N/A</v>
      </c>
      <c r="BK597" s="3" t="e">
        <f t="shared" si="379"/>
        <v>#N/A</v>
      </c>
      <c r="BL597" s="3" t="e">
        <f t="shared" si="380"/>
        <v>#N/A</v>
      </c>
      <c r="BM597" s="3" t="e">
        <f t="shared" si="381"/>
        <v>#N/A</v>
      </c>
      <c r="BN597" s="3" t="str">
        <f t="shared" si="382"/>
        <v>Pass</v>
      </c>
      <c r="BO597" s="3" t="e">
        <f t="shared" si="383"/>
        <v>#N/A</v>
      </c>
      <c r="BP597" s="3" t="str">
        <f t="shared" si="384"/>
        <v>FV&lt;$10K</v>
      </c>
      <c r="BQ597" t="s">
        <v>6650</v>
      </c>
      <c r="BR597" s="3" t="str">
        <f t="shared" si="385"/>
        <v>No, &lt; $20K Lien</v>
      </c>
      <c r="BS597" s="3" t="str">
        <f t="shared" si="386"/>
        <v>No, Lien &lt; $20K</v>
      </c>
      <c r="BT597" t="s">
        <v>6650</v>
      </c>
      <c r="BU597" s="3" t="str">
        <f t="shared" si="387"/>
        <v>Yes</v>
      </c>
      <c r="BV597" s="3" t="str">
        <f t="shared" si="388"/>
        <v>No</v>
      </c>
      <c r="BW597" s="3">
        <f t="shared" si="389"/>
        <v>1</v>
      </c>
      <c r="BX597" s="3" t="str">
        <f t="shared" si="390"/>
        <v>No</v>
      </c>
      <c r="BY597" s="3">
        <f t="shared" si="391"/>
        <v>36315</v>
      </c>
      <c r="BZ597">
        <v>1</v>
      </c>
      <c r="CA597" s="3">
        <f t="shared" si="392"/>
        <v>36315</v>
      </c>
      <c r="CC597" s="3" t="e">
        <f t="shared" si="393"/>
        <v>#N/A</v>
      </c>
      <c r="CD597" s="3" t="e">
        <f t="shared" si="394"/>
        <v>#N/A</v>
      </c>
      <c r="CE597" s="3" t="str">
        <f t="shared" si="395"/>
        <v/>
      </c>
      <c r="CF597" s="3" t="e">
        <f>HLOOKUP(CE597,'Valuation Data'!$D$2:$K$5,4,FALSE)</f>
        <v>#N/A</v>
      </c>
      <c r="CG597" s="3">
        <f t="shared" si="396"/>
        <v>36315</v>
      </c>
      <c r="CH597" s="3" t="str">
        <f t="shared" si="397"/>
        <v>No</v>
      </c>
      <c r="CI597" s="3" t="str">
        <f>VLOOKUP(R597,'Use Codes &amp; County Type'!A:D,4,FALSE)</f>
        <v>R</v>
      </c>
      <c r="CJ597" s="3" t="str">
        <f t="shared" si="398"/>
        <v>No</v>
      </c>
      <c r="CK597" s="3" t="str">
        <f t="shared" si="399"/>
        <v>Yes</v>
      </c>
      <c r="CL597" s="3">
        <f t="shared" si="400"/>
        <v>0.67</v>
      </c>
      <c r="CM597" s="3">
        <f t="shared" si="401"/>
        <v>24331.050000000003</v>
      </c>
      <c r="CN597" s="3" t="e">
        <f t="shared" si="402"/>
        <v>#N/A</v>
      </c>
      <c r="CO597" s="3" t="e">
        <f t="shared" si="403"/>
        <v>#N/A</v>
      </c>
      <c r="CP597" s="3" t="e">
        <f t="shared" si="404"/>
        <v>#N/A</v>
      </c>
      <c r="CR597" s="3" t="str">
        <f t="shared" si="405"/>
        <v>No</v>
      </c>
      <c r="CV597" s="3" t="str">
        <f t="shared" si="406"/>
        <v>County Held Lien</v>
      </c>
      <c r="CW597" s="3">
        <f t="shared" si="407"/>
        <v>596</v>
      </c>
      <c r="CX597" s="3">
        <f t="shared" si="408"/>
        <v>217.26</v>
      </c>
      <c r="CY597" s="3" t="str">
        <f t="shared" si="409"/>
        <v>Ok</v>
      </c>
      <c r="CZ597" t="e">
        <f>NA()</f>
        <v>#N/A</v>
      </c>
      <c r="DA597" t="e">
        <f>NA()</f>
        <v>#N/A</v>
      </c>
    </row>
    <row r="598" spans="1:105" x14ac:dyDescent="0.25">
      <c r="A598">
        <v>597</v>
      </c>
      <c r="B598" t="s">
        <v>3</v>
      </c>
      <c r="C598" t="s">
        <v>706</v>
      </c>
      <c r="D598">
        <v>2791.9</v>
      </c>
      <c r="E598">
        <v>2017</v>
      </c>
      <c r="F598" t="e">
        <f>NA()</f>
        <v>#N/A</v>
      </c>
      <c r="G598" t="e">
        <f>NA()</f>
        <v>#N/A</v>
      </c>
      <c r="H598" s="3" t="e">
        <f t="shared" si="369"/>
        <v>#N/A</v>
      </c>
      <c r="I598" t="e">
        <f>NA()</f>
        <v>#N/A</v>
      </c>
      <c r="J598" t="e">
        <f>NA()</f>
        <v>#N/A</v>
      </c>
      <c r="K598" t="e">
        <f>NA()</f>
        <v>#N/A</v>
      </c>
      <c r="L598" t="e">
        <f>NA()</f>
        <v>#N/A</v>
      </c>
      <c r="M598" t="e">
        <f>NA()</f>
        <v>#N/A</v>
      </c>
      <c r="N598" t="e">
        <f>NA()</f>
        <v>#N/A</v>
      </c>
      <c r="O598" t="e">
        <f>NA()</f>
        <v>#N/A</v>
      </c>
      <c r="P598" t="e">
        <f>NA()</f>
        <v>#N/A</v>
      </c>
      <c r="Q598" t="e">
        <f>NA()</f>
        <v>#N/A</v>
      </c>
      <c r="R598">
        <v>41</v>
      </c>
      <c r="S598" t="s">
        <v>6552</v>
      </c>
      <c r="T598" t="e">
        <f>NA()</f>
        <v>#N/A</v>
      </c>
      <c r="U598" t="e">
        <f>NA()</f>
        <v>#N/A</v>
      </c>
      <c r="V598">
        <v>2017</v>
      </c>
      <c r="W598">
        <v>168568</v>
      </c>
      <c r="X598" t="e">
        <f>NA()</f>
        <v>#N/A</v>
      </c>
      <c r="Y598" t="e">
        <f>NA()</f>
        <v>#N/A</v>
      </c>
      <c r="Z598" t="e">
        <f>NA()</f>
        <v>#N/A</v>
      </c>
      <c r="AA598" s="3">
        <f t="shared" si="370"/>
        <v>0</v>
      </c>
      <c r="AI598" t="e">
        <f>NA()</f>
        <v>#N/A</v>
      </c>
      <c r="AJ598" t="e">
        <f>NA()</f>
        <v>#N/A</v>
      </c>
      <c r="AK598" t="e">
        <f>NA()</f>
        <v>#N/A</v>
      </c>
      <c r="AL598" t="e">
        <f>NA()</f>
        <v>#N/A</v>
      </c>
      <c r="AM598" t="e">
        <f>NA()</f>
        <v>#N/A</v>
      </c>
      <c r="AN598" t="e">
        <f>NA()</f>
        <v>#N/A</v>
      </c>
      <c r="AO598" t="e">
        <f>NA()</f>
        <v>#N/A</v>
      </c>
      <c r="AP598" s="3" t="str">
        <f t="shared" si="371"/>
        <v>No</v>
      </c>
      <c r="AQ598" s="3" t="str">
        <f t="shared" si="372"/>
        <v>No</v>
      </c>
      <c r="AR598" s="3" t="str">
        <f t="shared" si="373"/>
        <v>No</v>
      </c>
      <c r="AS598" t="e">
        <f>NA()</f>
        <v>#N/A</v>
      </c>
      <c r="AT598" t="e">
        <f>NA()</f>
        <v>#N/A</v>
      </c>
      <c r="AU598" t="e">
        <f>NA()</f>
        <v>#N/A</v>
      </c>
      <c r="AV598" t="e">
        <f>NA()</f>
        <v>#N/A</v>
      </c>
      <c r="AW598" t="e">
        <f>NA()</f>
        <v>#N/A</v>
      </c>
      <c r="AX598" t="e">
        <f>NA()</f>
        <v>#N/A</v>
      </c>
      <c r="AY598" t="e">
        <f>NA()</f>
        <v>#N/A</v>
      </c>
      <c r="AZ598" t="e">
        <f>NA()</f>
        <v>#N/A</v>
      </c>
      <c r="BA598">
        <v>0</v>
      </c>
      <c r="BB598" t="s">
        <v>6616</v>
      </c>
      <c r="BC598" t="e">
        <f>NA()</f>
        <v>#N/A</v>
      </c>
      <c r="BD598" s="4" t="str">
        <f t="shared" si="374"/>
        <v>No</v>
      </c>
      <c r="BE598" t="e">
        <f>NA()</f>
        <v>#N/A</v>
      </c>
      <c r="BF598" s="3" t="str">
        <f t="shared" si="375"/>
        <v>No</v>
      </c>
      <c r="BG598" t="e">
        <f>NA()</f>
        <v>#N/A</v>
      </c>
      <c r="BH598" s="3" t="e">
        <f t="shared" si="376"/>
        <v>#N/A</v>
      </c>
      <c r="BI598" s="3" t="e">
        <f t="shared" si="377"/>
        <v>#N/A</v>
      </c>
      <c r="BJ598" s="3" t="e">
        <f t="shared" si="378"/>
        <v>#N/A</v>
      </c>
      <c r="BK598" s="3" t="e">
        <f t="shared" si="379"/>
        <v>#N/A</v>
      </c>
      <c r="BL598" s="3" t="e">
        <f t="shared" si="380"/>
        <v>#N/A</v>
      </c>
      <c r="BM598" s="3" t="e">
        <f t="shared" si="381"/>
        <v>#N/A</v>
      </c>
      <c r="BN598" s="3" t="str">
        <f t="shared" si="382"/>
        <v>Pass</v>
      </c>
      <c r="BO598" s="3" t="e">
        <f t="shared" si="383"/>
        <v>#N/A</v>
      </c>
      <c r="BP598" s="3" t="str">
        <f t="shared" si="384"/>
        <v>FV&lt;$10K</v>
      </c>
      <c r="BQ598" t="s">
        <v>6650</v>
      </c>
      <c r="BR598" s="3" t="str">
        <f t="shared" si="385"/>
        <v>No, &lt; $20K Lien</v>
      </c>
      <c r="BS598" s="3" t="str">
        <f t="shared" si="386"/>
        <v>No, Lien &lt; $20K</v>
      </c>
      <c r="BT598" t="s">
        <v>6650</v>
      </c>
      <c r="BU598" s="3" t="str">
        <f t="shared" si="387"/>
        <v>No</v>
      </c>
      <c r="BV598" s="3" t="str">
        <f t="shared" si="388"/>
        <v>No</v>
      </c>
      <c r="BW598" s="3">
        <f t="shared" si="389"/>
        <v>0</v>
      </c>
      <c r="BX598" s="3" t="str">
        <f t="shared" si="390"/>
        <v>No</v>
      </c>
      <c r="BY598" s="3">
        <f t="shared" si="391"/>
        <v>168568</v>
      </c>
      <c r="BZ598">
        <v>1</v>
      </c>
      <c r="CA598" s="3">
        <f t="shared" si="392"/>
        <v>168568</v>
      </c>
      <c r="CC598" s="3" t="e">
        <f t="shared" si="393"/>
        <v>#N/A</v>
      </c>
      <c r="CD598" s="3" t="e">
        <f t="shared" si="394"/>
        <v>#N/A</v>
      </c>
      <c r="CE598" s="3" t="str">
        <f t="shared" si="395"/>
        <v/>
      </c>
      <c r="CF598" s="3" t="e">
        <f>HLOOKUP(CE598,'Valuation Data'!$D$2:$K$5,4,FALSE)</f>
        <v>#N/A</v>
      </c>
      <c r="CG598" s="3">
        <f t="shared" si="396"/>
        <v>168568</v>
      </c>
      <c r="CH598" s="3" t="str">
        <f t="shared" si="397"/>
        <v>No</v>
      </c>
      <c r="CI598" s="3" t="str">
        <f>VLOOKUP(R598,'Use Codes &amp; County Type'!A:D,4,FALSE)</f>
        <v>C</v>
      </c>
      <c r="CJ598" s="3" t="str">
        <f t="shared" si="398"/>
        <v>No</v>
      </c>
      <c r="CK598" s="3" t="str">
        <f t="shared" si="399"/>
        <v>No</v>
      </c>
      <c r="CL598" s="3">
        <f t="shared" si="400"/>
        <v>0.3</v>
      </c>
      <c r="CM598" s="3">
        <f t="shared" si="401"/>
        <v>50570.400000000001</v>
      </c>
      <c r="CN598" s="3" t="e">
        <f t="shared" si="402"/>
        <v>#N/A</v>
      </c>
      <c r="CO598" s="3" t="e">
        <f t="shared" si="403"/>
        <v>#N/A</v>
      </c>
      <c r="CP598" s="3" t="e">
        <f t="shared" si="404"/>
        <v>#N/A</v>
      </c>
      <c r="CR598" s="3" t="e">
        <f t="shared" si="405"/>
        <v>#N/A</v>
      </c>
      <c r="CV598" s="3" t="e">
        <f t="shared" si="406"/>
        <v>#N/A</v>
      </c>
      <c r="CW598" s="3">
        <f t="shared" si="407"/>
        <v>597</v>
      </c>
      <c r="CX598" s="3">
        <f t="shared" si="408"/>
        <v>2791.9</v>
      </c>
      <c r="CY598" s="3" t="e">
        <f t="shared" si="409"/>
        <v>#N/A</v>
      </c>
      <c r="CZ598" t="e">
        <f>NA()</f>
        <v>#N/A</v>
      </c>
      <c r="DA598" t="e">
        <f>NA()</f>
        <v>#N/A</v>
      </c>
    </row>
    <row r="599" spans="1:105" x14ac:dyDescent="0.25">
      <c r="A599">
        <v>598</v>
      </c>
      <c r="B599" t="s">
        <v>3</v>
      </c>
      <c r="C599" t="s">
        <v>707</v>
      </c>
      <c r="D599">
        <v>771.01</v>
      </c>
      <c r="E599">
        <v>2017</v>
      </c>
      <c r="F599">
        <v>771.01</v>
      </c>
      <c r="G599">
        <v>771.01</v>
      </c>
      <c r="H599" s="3">
        <f t="shared" si="369"/>
        <v>0</v>
      </c>
      <c r="I599">
        <v>36507</v>
      </c>
      <c r="J599" t="s">
        <v>2735</v>
      </c>
      <c r="K599" t="s">
        <v>2738</v>
      </c>
      <c r="L599">
        <v>32011</v>
      </c>
      <c r="M599" t="s">
        <v>3176</v>
      </c>
      <c r="N599" t="s">
        <v>4759</v>
      </c>
      <c r="O599">
        <v>-81.8866818553646</v>
      </c>
      <c r="P599">
        <v>30.656283463660198</v>
      </c>
      <c r="Q599" t="s">
        <v>5205</v>
      </c>
      <c r="R599">
        <v>1</v>
      </c>
      <c r="S599" t="s">
        <v>6539</v>
      </c>
      <c r="T599">
        <v>1001</v>
      </c>
      <c r="U599" t="s">
        <v>6582</v>
      </c>
      <c r="V599">
        <v>2017</v>
      </c>
      <c r="W599">
        <v>45137</v>
      </c>
      <c r="X599">
        <v>2017</v>
      </c>
      <c r="Y599">
        <v>45137</v>
      </c>
      <c r="Z599">
        <v>683.32</v>
      </c>
      <c r="AA599" s="3">
        <f t="shared" si="370"/>
        <v>0.88626606658798213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 s="3" t="str">
        <f t="shared" si="371"/>
        <v>No</v>
      </c>
      <c r="AQ599" s="3" t="str">
        <f t="shared" si="372"/>
        <v>No</v>
      </c>
      <c r="AR599" s="3" t="str">
        <f t="shared" si="373"/>
        <v>No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 t="s">
        <v>6634</v>
      </c>
      <c r="AZ599">
        <v>0</v>
      </c>
      <c r="BA599">
        <v>0</v>
      </c>
      <c r="BB599" t="s">
        <v>6616</v>
      </c>
      <c r="BC599">
        <v>0</v>
      </c>
      <c r="BD599" s="4" t="str">
        <f t="shared" si="374"/>
        <v>No</v>
      </c>
      <c r="BE599" t="s">
        <v>6640</v>
      </c>
      <c r="BF599" s="3" t="str">
        <f t="shared" si="375"/>
        <v>No</v>
      </c>
      <c r="BG599" t="s">
        <v>6645</v>
      </c>
      <c r="BH599" s="3" t="str">
        <f t="shared" si="376"/>
        <v>36507 PRATT SIDING RD</v>
      </c>
      <c r="BI599" s="3" t="str">
        <f t="shared" si="377"/>
        <v>Callahan</v>
      </c>
      <c r="BJ599" s="3" t="str">
        <f t="shared" si="378"/>
        <v>Florida</v>
      </c>
      <c r="BK599" s="3">
        <f t="shared" si="379"/>
        <v>32011</v>
      </c>
      <c r="BL599" s="3" t="str">
        <f t="shared" si="380"/>
        <v>36507 PRATT SIDING RD CALLAHAN FL 32011</v>
      </c>
      <c r="BM599" s="3" t="str">
        <f t="shared" si="381"/>
        <v/>
      </c>
      <c r="BN599" s="3" t="str">
        <f t="shared" si="382"/>
        <v>Pass</v>
      </c>
      <c r="BO599" s="3" t="str">
        <f t="shared" si="383"/>
        <v>No</v>
      </c>
      <c r="BP599" s="3" t="str">
        <f t="shared" si="384"/>
        <v>FV&lt;$10K</v>
      </c>
      <c r="BQ599" t="s">
        <v>6650</v>
      </c>
      <c r="BR599" s="3" t="str">
        <f t="shared" si="385"/>
        <v>No, &lt; $20K Lien</v>
      </c>
      <c r="BS599" s="3" t="str">
        <f t="shared" si="386"/>
        <v>No, Lien &lt; $20K</v>
      </c>
      <c r="BT599" t="s">
        <v>6650</v>
      </c>
      <c r="BU599" s="3" t="str">
        <f t="shared" si="387"/>
        <v>No</v>
      </c>
      <c r="BV599" s="3" t="str">
        <f t="shared" si="388"/>
        <v>No</v>
      </c>
      <c r="BW599" s="3">
        <f t="shared" si="389"/>
        <v>0</v>
      </c>
      <c r="BX599" s="3" t="str">
        <f t="shared" si="390"/>
        <v>No</v>
      </c>
      <c r="BY599" s="3">
        <f t="shared" si="391"/>
        <v>45137</v>
      </c>
      <c r="BZ599">
        <v>1</v>
      </c>
      <c r="CA599" s="3">
        <f t="shared" si="392"/>
        <v>45137</v>
      </c>
      <c r="CC599" s="3">
        <f t="shared" si="393"/>
        <v>0</v>
      </c>
      <c r="CD599" s="3">
        <f t="shared" si="394"/>
        <v>0</v>
      </c>
      <c r="CE599" s="3" t="str">
        <f t="shared" si="395"/>
        <v/>
      </c>
      <c r="CF599" s="3" t="e">
        <f>HLOOKUP(CE599,'Valuation Data'!$D$2:$K$5,4,FALSE)</f>
        <v>#N/A</v>
      </c>
      <c r="CG599" s="3">
        <f t="shared" si="396"/>
        <v>45137</v>
      </c>
      <c r="CH599" s="3" t="str">
        <f t="shared" si="397"/>
        <v>No</v>
      </c>
      <c r="CI599" s="3" t="str">
        <f>VLOOKUP(R599,'Use Codes &amp; County Type'!A:D,4,FALSE)</f>
        <v>S</v>
      </c>
      <c r="CJ599" s="3" t="str">
        <f t="shared" si="398"/>
        <v>No</v>
      </c>
      <c r="CK599" s="3" t="str">
        <f t="shared" si="399"/>
        <v>No</v>
      </c>
      <c r="CL599" s="3">
        <f t="shared" si="400"/>
        <v>0.35</v>
      </c>
      <c r="CM599" s="3">
        <f t="shared" si="401"/>
        <v>15797.949999999999</v>
      </c>
      <c r="CN599" s="3">
        <f t="shared" si="402"/>
        <v>3084.04</v>
      </c>
      <c r="CO599" s="3">
        <f t="shared" si="403"/>
        <v>12713.91</v>
      </c>
      <c r="CP599" s="3">
        <f t="shared" si="404"/>
        <v>6.8326206881272569E-2</v>
      </c>
      <c r="CR599" s="3" t="str">
        <f t="shared" si="405"/>
        <v>No</v>
      </c>
      <c r="CV599" s="3" t="str">
        <f t="shared" si="406"/>
        <v>*Bid</v>
      </c>
      <c r="CW599" s="3">
        <f t="shared" si="407"/>
        <v>598</v>
      </c>
      <c r="CX599" s="3">
        <f t="shared" si="408"/>
        <v>771.01</v>
      </c>
      <c r="CY599" s="3" t="str">
        <f t="shared" si="409"/>
        <v>Ok</v>
      </c>
      <c r="CZ599">
        <v>0</v>
      </c>
      <c r="DA599">
        <v>0</v>
      </c>
    </row>
    <row r="600" spans="1:105" x14ac:dyDescent="0.25">
      <c r="A600">
        <v>599</v>
      </c>
      <c r="B600" t="s">
        <v>3</v>
      </c>
      <c r="C600" t="s">
        <v>708</v>
      </c>
      <c r="D600">
        <v>1328.25</v>
      </c>
      <c r="E600">
        <v>2017</v>
      </c>
      <c r="F600">
        <v>1328.25</v>
      </c>
      <c r="G600">
        <v>1328.25</v>
      </c>
      <c r="H600" s="3">
        <f t="shared" si="369"/>
        <v>0</v>
      </c>
      <c r="I600">
        <v>550602</v>
      </c>
      <c r="J600" t="s">
        <v>2730</v>
      </c>
      <c r="K600" t="s">
        <v>2738</v>
      </c>
      <c r="L600">
        <v>32046</v>
      </c>
      <c r="M600" t="s">
        <v>3177</v>
      </c>
      <c r="N600" t="s">
        <v>4753</v>
      </c>
      <c r="O600">
        <v>-81.891398404031307</v>
      </c>
      <c r="P600">
        <v>30.6678565762329</v>
      </c>
      <c r="Q600" t="s">
        <v>5115</v>
      </c>
      <c r="R600">
        <v>33</v>
      </c>
      <c r="S600" t="s">
        <v>6561</v>
      </c>
      <c r="T600">
        <v>2048</v>
      </c>
      <c r="U600" t="s">
        <v>6598</v>
      </c>
      <c r="V600">
        <v>2017</v>
      </c>
      <c r="W600">
        <v>79171</v>
      </c>
      <c r="X600">
        <v>2017</v>
      </c>
      <c r="Y600">
        <v>79171</v>
      </c>
      <c r="Z600">
        <v>1198.56</v>
      </c>
      <c r="AA600" s="3">
        <f t="shared" si="370"/>
        <v>0.90236024844720497</v>
      </c>
      <c r="AC600" t="s">
        <v>6616</v>
      </c>
      <c r="AI600" t="s">
        <v>6618</v>
      </c>
      <c r="AJ600" t="s">
        <v>6618</v>
      </c>
      <c r="AK600">
        <v>0</v>
      </c>
      <c r="AL600">
        <v>0</v>
      </c>
      <c r="AM600">
        <v>0</v>
      </c>
      <c r="AN600">
        <v>0</v>
      </c>
      <c r="AO600">
        <v>0</v>
      </c>
      <c r="AP600" s="3" t="str">
        <f t="shared" si="371"/>
        <v>No</v>
      </c>
      <c r="AQ600" s="3" t="str">
        <f t="shared" si="372"/>
        <v>No</v>
      </c>
      <c r="AR600" s="3" t="str">
        <f t="shared" si="373"/>
        <v>No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1</v>
      </c>
      <c r="AY600" t="s">
        <v>6636</v>
      </c>
      <c r="AZ600" t="s">
        <v>6638</v>
      </c>
      <c r="BA600">
        <v>0</v>
      </c>
      <c r="BB600" t="s">
        <v>6616</v>
      </c>
      <c r="BC600" t="s">
        <v>6616</v>
      </c>
      <c r="BD600" s="4" t="str">
        <f t="shared" si="374"/>
        <v>No</v>
      </c>
      <c r="BE600" t="s">
        <v>6640</v>
      </c>
      <c r="BF600" s="3" t="str">
        <f t="shared" si="375"/>
        <v>No</v>
      </c>
      <c r="BG600" t="s">
        <v>6645</v>
      </c>
      <c r="BH600" s="3" t="str">
        <f t="shared" si="376"/>
        <v>550602 US HWY 1</v>
      </c>
      <c r="BI600" s="3" t="str">
        <f t="shared" si="377"/>
        <v>Hilliard</v>
      </c>
      <c r="BJ600" s="3" t="str">
        <f t="shared" si="378"/>
        <v>Florida</v>
      </c>
      <c r="BK600" s="3">
        <f t="shared" si="379"/>
        <v>32046</v>
      </c>
      <c r="BL600" s="3" t="str">
        <f t="shared" si="380"/>
        <v>550602 US HWY 1 HILLIARD FL 32046</v>
      </c>
      <c r="BM600" s="3" t="str">
        <f t="shared" si="381"/>
        <v/>
      </c>
      <c r="BN600" s="3" t="str">
        <f t="shared" si="382"/>
        <v>Pass</v>
      </c>
      <c r="BO600" s="3" t="str">
        <f t="shared" si="383"/>
        <v>No</v>
      </c>
      <c r="BP600" s="3" t="str">
        <f t="shared" si="384"/>
        <v>FV&lt;$10K</v>
      </c>
      <c r="BQ600" t="s">
        <v>6650</v>
      </c>
      <c r="BR600" s="3" t="str">
        <f t="shared" si="385"/>
        <v>No, &lt; $20K Lien</v>
      </c>
      <c r="BS600" s="3" t="str">
        <f t="shared" si="386"/>
        <v>No, Lien &lt; $20K</v>
      </c>
      <c r="BT600" t="s">
        <v>6650</v>
      </c>
      <c r="BU600" s="3" t="str">
        <f t="shared" si="387"/>
        <v>No</v>
      </c>
      <c r="BV600" s="3" t="str">
        <f t="shared" si="388"/>
        <v>No</v>
      </c>
      <c r="BW600" s="3">
        <f t="shared" si="389"/>
        <v>0</v>
      </c>
      <c r="BX600" s="3" t="str">
        <f t="shared" si="390"/>
        <v>No</v>
      </c>
      <c r="BY600" s="3">
        <f t="shared" si="391"/>
        <v>79171</v>
      </c>
      <c r="BZ600">
        <v>1</v>
      </c>
      <c r="CA600" s="3">
        <f t="shared" si="392"/>
        <v>79171</v>
      </c>
      <c r="CC600" s="3">
        <f t="shared" si="393"/>
        <v>0</v>
      </c>
      <c r="CD600" s="3">
        <f t="shared" si="394"/>
        <v>0</v>
      </c>
      <c r="CE600" s="3" t="str">
        <f t="shared" si="395"/>
        <v/>
      </c>
      <c r="CF600" s="3" t="e">
        <f>HLOOKUP(CE600,'Valuation Data'!$D$2:$K$5,4,FALSE)</f>
        <v>#N/A</v>
      </c>
      <c r="CG600" s="3">
        <f t="shared" si="396"/>
        <v>79171</v>
      </c>
      <c r="CH600" s="3" t="str">
        <f t="shared" si="397"/>
        <v>No</v>
      </c>
      <c r="CI600" s="3" t="str">
        <f>VLOOKUP(R600,'Use Codes &amp; County Type'!A:D,4,FALSE)</f>
        <v>C</v>
      </c>
      <c r="CJ600" s="3" t="str">
        <f t="shared" si="398"/>
        <v>No</v>
      </c>
      <c r="CK600" s="3" t="str">
        <f t="shared" si="399"/>
        <v>No</v>
      </c>
      <c r="CL600" s="3">
        <f t="shared" si="400"/>
        <v>0.3</v>
      </c>
      <c r="CM600" s="3">
        <f t="shared" si="401"/>
        <v>23751.3</v>
      </c>
      <c r="CN600" s="3">
        <f t="shared" si="402"/>
        <v>5313</v>
      </c>
      <c r="CO600" s="3">
        <f t="shared" si="403"/>
        <v>18438.3</v>
      </c>
      <c r="CP600" s="3">
        <f t="shared" si="404"/>
        <v>6.7107905672531609E-2</v>
      </c>
      <c r="CR600" s="3" t="str">
        <f t="shared" si="405"/>
        <v>No</v>
      </c>
      <c r="CV600" s="3" t="str">
        <f t="shared" si="406"/>
        <v>*Bid</v>
      </c>
      <c r="CW600" s="3">
        <f t="shared" si="407"/>
        <v>599</v>
      </c>
      <c r="CX600" s="3">
        <f t="shared" si="408"/>
        <v>1328.25</v>
      </c>
      <c r="CY600" s="3" t="str">
        <f t="shared" si="409"/>
        <v>Ok</v>
      </c>
      <c r="CZ600">
        <v>0</v>
      </c>
      <c r="DA600">
        <v>0</v>
      </c>
    </row>
    <row r="601" spans="1:105" x14ac:dyDescent="0.25">
      <c r="A601">
        <v>600</v>
      </c>
      <c r="B601" t="s">
        <v>3</v>
      </c>
      <c r="C601" t="s">
        <v>709</v>
      </c>
      <c r="D601">
        <v>42.91</v>
      </c>
      <c r="E601">
        <v>2017</v>
      </c>
      <c r="F601" t="e">
        <f>NA()</f>
        <v>#N/A</v>
      </c>
      <c r="G601" t="e">
        <f>NA()</f>
        <v>#N/A</v>
      </c>
      <c r="H601" s="3" t="e">
        <f t="shared" si="369"/>
        <v>#N/A</v>
      </c>
      <c r="I601" t="e">
        <f>NA()</f>
        <v>#N/A</v>
      </c>
      <c r="J601" t="e">
        <f>NA()</f>
        <v>#N/A</v>
      </c>
      <c r="K601" t="e">
        <f>NA()</f>
        <v>#N/A</v>
      </c>
      <c r="L601" t="e">
        <f>NA()</f>
        <v>#N/A</v>
      </c>
      <c r="M601" t="e">
        <f>NA()</f>
        <v>#N/A</v>
      </c>
      <c r="N601" t="e">
        <f>NA()</f>
        <v>#N/A</v>
      </c>
      <c r="O601" t="e">
        <f>NA()</f>
        <v>#N/A</v>
      </c>
      <c r="P601" t="e">
        <f>NA()</f>
        <v>#N/A</v>
      </c>
      <c r="Q601" t="e">
        <f>NA()</f>
        <v>#N/A</v>
      </c>
      <c r="R601">
        <v>93</v>
      </c>
      <c r="S601" t="s">
        <v>6545</v>
      </c>
      <c r="T601" t="e">
        <f>NA()</f>
        <v>#N/A</v>
      </c>
      <c r="U601" t="e">
        <f>NA()</f>
        <v>#N/A</v>
      </c>
      <c r="V601">
        <v>2017</v>
      </c>
      <c r="W601">
        <v>667</v>
      </c>
      <c r="X601" t="e">
        <f>NA()</f>
        <v>#N/A</v>
      </c>
      <c r="Y601" t="e">
        <f>NA()</f>
        <v>#N/A</v>
      </c>
      <c r="Z601" t="e">
        <f>NA()</f>
        <v>#N/A</v>
      </c>
      <c r="AA601" s="3">
        <f t="shared" si="370"/>
        <v>0</v>
      </c>
      <c r="AB601" t="s">
        <v>6617</v>
      </c>
      <c r="AC601" t="s">
        <v>6617</v>
      </c>
      <c r="AD601" t="s">
        <v>6617</v>
      </c>
      <c r="AE601" t="s">
        <v>6617</v>
      </c>
      <c r="AF601" t="s">
        <v>6617</v>
      </c>
      <c r="AH601" t="s">
        <v>6616</v>
      </c>
      <c r="AI601" t="e">
        <f>NA()</f>
        <v>#N/A</v>
      </c>
      <c r="AJ601" t="e">
        <f>NA()</f>
        <v>#N/A</v>
      </c>
      <c r="AK601" t="e">
        <f>NA()</f>
        <v>#N/A</v>
      </c>
      <c r="AL601" t="e">
        <f>NA()</f>
        <v>#N/A</v>
      </c>
      <c r="AM601" t="e">
        <f>NA()</f>
        <v>#N/A</v>
      </c>
      <c r="AN601" t="e">
        <f>NA()</f>
        <v>#N/A</v>
      </c>
      <c r="AO601" t="e">
        <f>NA()</f>
        <v>#N/A</v>
      </c>
      <c r="AP601" s="3" t="str">
        <f t="shared" si="371"/>
        <v>Yes</v>
      </c>
      <c r="AQ601" s="3" t="str">
        <f t="shared" si="372"/>
        <v>No</v>
      </c>
      <c r="AR601" s="3" t="str">
        <f t="shared" si="373"/>
        <v>Yes</v>
      </c>
      <c r="AS601" t="e">
        <f>NA()</f>
        <v>#N/A</v>
      </c>
      <c r="AT601" t="e">
        <f>NA()</f>
        <v>#N/A</v>
      </c>
      <c r="AU601" t="e">
        <f>NA()</f>
        <v>#N/A</v>
      </c>
      <c r="AV601" t="e">
        <f>NA()</f>
        <v>#N/A</v>
      </c>
      <c r="AW601" t="e">
        <f>NA()</f>
        <v>#N/A</v>
      </c>
      <c r="AX601" t="e">
        <f>NA()</f>
        <v>#N/A</v>
      </c>
      <c r="AY601" t="e">
        <f>NA()</f>
        <v>#N/A</v>
      </c>
      <c r="AZ601" t="e">
        <f>NA()</f>
        <v>#N/A</v>
      </c>
      <c r="BA601">
        <v>5</v>
      </c>
      <c r="BB601" t="s">
        <v>6616</v>
      </c>
      <c r="BC601" t="e">
        <f>NA()</f>
        <v>#N/A</v>
      </c>
      <c r="BD601" s="4" t="str">
        <f t="shared" si="374"/>
        <v>No</v>
      </c>
      <c r="BE601" t="e">
        <f>NA()</f>
        <v>#N/A</v>
      </c>
      <c r="BF601" s="3" t="str">
        <f t="shared" si="375"/>
        <v>No</v>
      </c>
      <c r="BG601" t="e">
        <f>NA()</f>
        <v>#N/A</v>
      </c>
      <c r="BH601" s="3" t="e">
        <f t="shared" si="376"/>
        <v>#N/A</v>
      </c>
      <c r="BI601" s="3" t="e">
        <f t="shared" si="377"/>
        <v>#N/A</v>
      </c>
      <c r="BJ601" s="3" t="e">
        <f t="shared" si="378"/>
        <v>#N/A</v>
      </c>
      <c r="BK601" s="3" t="e">
        <f t="shared" si="379"/>
        <v>#N/A</v>
      </c>
      <c r="BL601" s="3" t="e">
        <f t="shared" si="380"/>
        <v>#N/A</v>
      </c>
      <c r="BM601" s="3" t="e">
        <f t="shared" si="381"/>
        <v>#N/A</v>
      </c>
      <c r="BN601" s="3" t="str">
        <f t="shared" si="382"/>
        <v>Lien&lt;$150</v>
      </c>
      <c r="BO601" s="3" t="e">
        <f t="shared" si="383"/>
        <v>#N/A</v>
      </c>
      <c r="BP601" s="3" t="str">
        <f t="shared" si="384"/>
        <v>FV&lt;$10K</v>
      </c>
      <c r="BQ601" t="s">
        <v>6650</v>
      </c>
      <c r="BR601" s="3" t="str">
        <f t="shared" si="385"/>
        <v>No, &lt; $20K Lien</v>
      </c>
      <c r="BS601" s="3" t="str">
        <f t="shared" si="386"/>
        <v>No, Lien &lt; $20K</v>
      </c>
      <c r="BT601" t="s">
        <v>6650</v>
      </c>
      <c r="BU601" s="3" t="str">
        <f t="shared" si="387"/>
        <v>Yes</v>
      </c>
      <c r="BV601" s="3" t="str">
        <f t="shared" si="388"/>
        <v>No</v>
      </c>
      <c r="BW601" s="3">
        <f t="shared" si="389"/>
        <v>5</v>
      </c>
      <c r="BX601" s="3" t="str">
        <f t="shared" si="390"/>
        <v>No</v>
      </c>
      <c r="BY601" s="3">
        <f t="shared" si="391"/>
        <v>667</v>
      </c>
      <c r="BZ601">
        <v>1</v>
      </c>
      <c r="CA601" s="3">
        <f t="shared" si="392"/>
        <v>667</v>
      </c>
      <c r="CC601" s="3" t="e">
        <f t="shared" si="393"/>
        <v>#N/A</v>
      </c>
      <c r="CD601" s="3" t="e">
        <f t="shared" si="394"/>
        <v>#N/A</v>
      </c>
      <c r="CE601" s="3" t="str">
        <f t="shared" si="395"/>
        <v/>
      </c>
      <c r="CF601" s="3" t="e">
        <f>HLOOKUP(CE601,'Valuation Data'!$D$2:$K$5,4,FALSE)</f>
        <v>#N/A</v>
      </c>
      <c r="CG601" s="3">
        <f t="shared" si="396"/>
        <v>667</v>
      </c>
      <c r="CH601" s="3" t="str">
        <f t="shared" si="397"/>
        <v>No</v>
      </c>
      <c r="CI601" s="3" t="str">
        <f>VLOOKUP(R601,'Use Codes &amp; County Type'!A:D,4,FALSE)</f>
        <v>V</v>
      </c>
      <c r="CJ601" s="3" t="str">
        <f t="shared" si="398"/>
        <v>Yes</v>
      </c>
      <c r="CK601" s="3" t="str">
        <f t="shared" si="399"/>
        <v>No</v>
      </c>
      <c r="CL601" s="3">
        <f t="shared" si="400"/>
        <v>0</v>
      </c>
      <c r="CM601" s="3">
        <f t="shared" si="401"/>
        <v>0</v>
      </c>
      <c r="CN601" s="3" t="e">
        <f t="shared" si="402"/>
        <v>#N/A</v>
      </c>
      <c r="CO601" s="3" t="e">
        <f t="shared" si="403"/>
        <v>#N/A</v>
      </c>
      <c r="CP601" s="3" t="e">
        <f t="shared" si="404"/>
        <v>#N/A</v>
      </c>
      <c r="CR601" s="3" t="str">
        <f t="shared" si="405"/>
        <v>No</v>
      </c>
      <c r="CV601" s="3" t="str">
        <f t="shared" si="406"/>
        <v>Lien&lt;$150</v>
      </c>
      <c r="CW601" s="3">
        <f t="shared" si="407"/>
        <v>600</v>
      </c>
      <c r="CX601" s="3">
        <f t="shared" si="408"/>
        <v>42.91</v>
      </c>
      <c r="CY601" s="3" t="str">
        <f t="shared" si="409"/>
        <v>Ok</v>
      </c>
      <c r="CZ601" t="e">
        <f>NA()</f>
        <v>#N/A</v>
      </c>
      <c r="DA601" t="e">
        <f>NA()</f>
        <v>#N/A</v>
      </c>
    </row>
    <row r="602" spans="1:105" x14ac:dyDescent="0.25">
      <c r="A602">
        <v>601</v>
      </c>
      <c r="B602" t="s">
        <v>3</v>
      </c>
      <c r="C602" t="s">
        <v>710</v>
      </c>
      <c r="D602">
        <v>491.95</v>
      </c>
      <c r="E602">
        <v>2017</v>
      </c>
      <c r="F602" t="e">
        <f>NA()</f>
        <v>#N/A</v>
      </c>
      <c r="G602" t="e">
        <f>NA()</f>
        <v>#N/A</v>
      </c>
      <c r="H602" s="3" t="e">
        <f t="shared" si="369"/>
        <v>#N/A</v>
      </c>
      <c r="I602" t="e">
        <f>NA()</f>
        <v>#N/A</v>
      </c>
      <c r="J602" t="e">
        <f>NA()</f>
        <v>#N/A</v>
      </c>
      <c r="K602" t="e">
        <f>NA()</f>
        <v>#N/A</v>
      </c>
      <c r="L602" t="e">
        <f>NA()</f>
        <v>#N/A</v>
      </c>
      <c r="M602" t="e">
        <f>NA()</f>
        <v>#N/A</v>
      </c>
      <c r="N602" t="e">
        <f>NA()</f>
        <v>#N/A</v>
      </c>
      <c r="O602" t="e">
        <f>NA()</f>
        <v>#N/A</v>
      </c>
      <c r="P602" t="e">
        <f>NA()</f>
        <v>#N/A</v>
      </c>
      <c r="Q602" t="e">
        <f>NA()</f>
        <v>#N/A</v>
      </c>
      <c r="R602">
        <v>2</v>
      </c>
      <c r="S602" t="s">
        <v>6535</v>
      </c>
      <c r="T602" t="e">
        <f>NA()</f>
        <v>#N/A</v>
      </c>
      <c r="U602" t="e">
        <f>NA()</f>
        <v>#N/A</v>
      </c>
      <c r="V602">
        <v>2017</v>
      </c>
      <c r="W602">
        <v>25763</v>
      </c>
      <c r="X602" t="e">
        <f>NA()</f>
        <v>#N/A</v>
      </c>
      <c r="Y602" t="e">
        <f>NA()</f>
        <v>#N/A</v>
      </c>
      <c r="Z602" t="e">
        <f>NA()</f>
        <v>#N/A</v>
      </c>
      <c r="AA602" s="3">
        <f t="shared" si="370"/>
        <v>0</v>
      </c>
      <c r="AB602" t="s">
        <v>6616</v>
      </c>
      <c r="AC602" t="s">
        <v>6616</v>
      </c>
      <c r="AD602" t="s">
        <v>6616</v>
      </c>
      <c r="AG602" t="s">
        <v>6616</v>
      </c>
      <c r="AH602" t="s">
        <v>6616</v>
      </c>
      <c r="AI602" t="e">
        <f>NA()</f>
        <v>#N/A</v>
      </c>
      <c r="AJ602" t="e">
        <f>NA()</f>
        <v>#N/A</v>
      </c>
      <c r="AK602" t="e">
        <f>NA()</f>
        <v>#N/A</v>
      </c>
      <c r="AL602" t="e">
        <f>NA()</f>
        <v>#N/A</v>
      </c>
      <c r="AM602" t="e">
        <f>NA()</f>
        <v>#N/A</v>
      </c>
      <c r="AN602" t="e">
        <f>NA()</f>
        <v>#N/A</v>
      </c>
      <c r="AO602" t="e">
        <f>NA()</f>
        <v>#N/A</v>
      </c>
      <c r="AP602" s="3" t="str">
        <f t="shared" si="371"/>
        <v>No</v>
      </c>
      <c r="AQ602" s="3" t="str">
        <f t="shared" si="372"/>
        <v>No</v>
      </c>
      <c r="AR602" s="3" t="str">
        <f t="shared" si="373"/>
        <v>No</v>
      </c>
      <c r="AS602" t="e">
        <f>NA()</f>
        <v>#N/A</v>
      </c>
      <c r="AT602" t="e">
        <f>NA()</f>
        <v>#N/A</v>
      </c>
      <c r="AU602" t="e">
        <f>NA()</f>
        <v>#N/A</v>
      </c>
      <c r="AV602" t="e">
        <f>NA()</f>
        <v>#N/A</v>
      </c>
      <c r="AW602" t="e">
        <f>NA()</f>
        <v>#N/A</v>
      </c>
      <c r="AX602" t="e">
        <f>NA()</f>
        <v>#N/A</v>
      </c>
      <c r="AY602" t="e">
        <f>NA()</f>
        <v>#N/A</v>
      </c>
      <c r="AZ602" t="e">
        <f>NA()</f>
        <v>#N/A</v>
      </c>
      <c r="BA602">
        <v>0</v>
      </c>
      <c r="BB602" t="s">
        <v>6616</v>
      </c>
      <c r="BC602" t="e">
        <f>NA()</f>
        <v>#N/A</v>
      </c>
      <c r="BD602" s="4" t="str">
        <f t="shared" si="374"/>
        <v>No</v>
      </c>
      <c r="BE602" t="e">
        <f>NA()</f>
        <v>#N/A</v>
      </c>
      <c r="BF602" s="3" t="str">
        <f t="shared" si="375"/>
        <v>No</v>
      </c>
      <c r="BG602" t="e">
        <f>NA()</f>
        <v>#N/A</v>
      </c>
      <c r="BH602" s="3" t="e">
        <f t="shared" si="376"/>
        <v>#N/A</v>
      </c>
      <c r="BI602" s="3" t="e">
        <f t="shared" si="377"/>
        <v>#N/A</v>
      </c>
      <c r="BJ602" s="3" t="e">
        <f t="shared" si="378"/>
        <v>#N/A</v>
      </c>
      <c r="BK602" s="3" t="e">
        <f t="shared" si="379"/>
        <v>#N/A</v>
      </c>
      <c r="BL602" s="3" t="e">
        <f t="shared" si="380"/>
        <v>#N/A</v>
      </c>
      <c r="BM602" s="3" t="e">
        <f t="shared" si="381"/>
        <v>#N/A</v>
      </c>
      <c r="BN602" s="3" t="str">
        <f t="shared" si="382"/>
        <v>Pass</v>
      </c>
      <c r="BO602" s="3" t="e">
        <f t="shared" si="383"/>
        <v>#N/A</v>
      </c>
      <c r="BP602" s="3" t="str">
        <f t="shared" si="384"/>
        <v>FV&lt;$10K</v>
      </c>
      <c r="BQ602" t="s">
        <v>6650</v>
      </c>
      <c r="BR602" s="3" t="str">
        <f t="shared" si="385"/>
        <v>No, &lt; $20K Lien</v>
      </c>
      <c r="BS602" s="3" t="str">
        <f t="shared" si="386"/>
        <v>No, Lien &lt; $20K</v>
      </c>
      <c r="BT602" t="s">
        <v>6650</v>
      </c>
      <c r="BU602" s="3" t="str">
        <f t="shared" si="387"/>
        <v>No</v>
      </c>
      <c r="BV602" s="3" t="str">
        <f t="shared" si="388"/>
        <v>No</v>
      </c>
      <c r="BW602" s="3">
        <f t="shared" si="389"/>
        <v>0</v>
      </c>
      <c r="BX602" s="3" t="str">
        <f t="shared" si="390"/>
        <v>No</v>
      </c>
      <c r="BY602" s="3">
        <f t="shared" si="391"/>
        <v>25763</v>
      </c>
      <c r="BZ602">
        <v>1</v>
      </c>
      <c r="CA602" s="3">
        <f t="shared" si="392"/>
        <v>25763</v>
      </c>
      <c r="CC602" s="3" t="e">
        <f t="shared" si="393"/>
        <v>#N/A</v>
      </c>
      <c r="CD602" s="3" t="e">
        <f t="shared" si="394"/>
        <v>#N/A</v>
      </c>
      <c r="CE602" s="3" t="str">
        <f t="shared" si="395"/>
        <v/>
      </c>
      <c r="CF602" s="3" t="e">
        <f>HLOOKUP(CE602,'Valuation Data'!$D$2:$K$5,4,FALSE)</f>
        <v>#N/A</v>
      </c>
      <c r="CG602" s="3">
        <f t="shared" si="396"/>
        <v>25763</v>
      </c>
      <c r="CH602" s="3" t="str">
        <f t="shared" si="397"/>
        <v>No</v>
      </c>
      <c r="CI602" s="3" t="str">
        <f>VLOOKUP(R602,'Use Codes &amp; County Type'!A:D,4,FALSE)</f>
        <v>R</v>
      </c>
      <c r="CJ602" s="3" t="str">
        <f t="shared" si="398"/>
        <v>No</v>
      </c>
      <c r="CK602" s="3" t="str">
        <f t="shared" si="399"/>
        <v>No</v>
      </c>
      <c r="CL602" s="3">
        <f t="shared" si="400"/>
        <v>0.35</v>
      </c>
      <c r="CM602" s="3">
        <f t="shared" si="401"/>
        <v>9017.0499999999993</v>
      </c>
      <c r="CN602" s="3" t="e">
        <f t="shared" si="402"/>
        <v>#N/A</v>
      </c>
      <c r="CO602" s="3" t="e">
        <f t="shared" si="403"/>
        <v>#N/A</v>
      </c>
      <c r="CP602" s="3" t="e">
        <f t="shared" si="404"/>
        <v>#N/A</v>
      </c>
      <c r="CR602" s="3" t="str">
        <f t="shared" si="405"/>
        <v>No</v>
      </c>
      <c r="CV602" s="3" t="str">
        <f t="shared" si="406"/>
        <v>FMV&lt;$30K</v>
      </c>
      <c r="CW602" s="3">
        <f t="shared" si="407"/>
        <v>601</v>
      </c>
      <c r="CX602" s="3">
        <f t="shared" si="408"/>
        <v>491.95</v>
      </c>
      <c r="CY602" s="3" t="str">
        <f t="shared" si="409"/>
        <v>Ok</v>
      </c>
      <c r="CZ602" t="e">
        <f>NA()</f>
        <v>#N/A</v>
      </c>
      <c r="DA602" t="e">
        <f>NA()</f>
        <v>#N/A</v>
      </c>
    </row>
    <row r="603" spans="1:105" x14ac:dyDescent="0.25">
      <c r="A603">
        <v>602</v>
      </c>
      <c r="B603" t="s">
        <v>3</v>
      </c>
      <c r="C603" t="s">
        <v>711</v>
      </c>
      <c r="D603">
        <v>174.83</v>
      </c>
      <c r="E603">
        <v>2017</v>
      </c>
      <c r="F603" t="e">
        <f>NA()</f>
        <v>#N/A</v>
      </c>
      <c r="G603" t="e">
        <f>NA()</f>
        <v>#N/A</v>
      </c>
      <c r="H603" s="3" t="e">
        <f t="shared" si="369"/>
        <v>#N/A</v>
      </c>
      <c r="I603" t="e">
        <f>NA()</f>
        <v>#N/A</v>
      </c>
      <c r="J603" t="e">
        <f>NA()</f>
        <v>#N/A</v>
      </c>
      <c r="K603" t="e">
        <f>NA()</f>
        <v>#N/A</v>
      </c>
      <c r="L603" t="e">
        <f>NA()</f>
        <v>#N/A</v>
      </c>
      <c r="M603" t="e">
        <f>NA()</f>
        <v>#N/A</v>
      </c>
      <c r="N603" t="e">
        <f>NA()</f>
        <v>#N/A</v>
      </c>
      <c r="O603" t="e">
        <f>NA()</f>
        <v>#N/A</v>
      </c>
      <c r="P603" t="e">
        <f>NA()</f>
        <v>#N/A</v>
      </c>
      <c r="Q603" t="e">
        <f>NA()</f>
        <v>#N/A</v>
      </c>
      <c r="R603">
        <v>2</v>
      </c>
      <c r="S603" t="s">
        <v>6535</v>
      </c>
      <c r="T603" t="e">
        <f>NA()</f>
        <v>#N/A</v>
      </c>
      <c r="U603" t="e">
        <f>NA()</f>
        <v>#N/A</v>
      </c>
      <c r="V603">
        <v>2017</v>
      </c>
      <c r="W603">
        <v>33724</v>
      </c>
      <c r="X603" t="e">
        <f>NA()</f>
        <v>#N/A</v>
      </c>
      <c r="Y603" t="e">
        <f>NA()</f>
        <v>#N/A</v>
      </c>
      <c r="Z603" t="e">
        <f>NA()</f>
        <v>#N/A</v>
      </c>
      <c r="AA603" s="3">
        <f t="shared" si="370"/>
        <v>0</v>
      </c>
      <c r="AI603" t="e">
        <f>NA()</f>
        <v>#N/A</v>
      </c>
      <c r="AJ603" t="e">
        <f>NA()</f>
        <v>#N/A</v>
      </c>
      <c r="AK603" t="e">
        <f>NA()</f>
        <v>#N/A</v>
      </c>
      <c r="AL603" t="e">
        <f>NA()</f>
        <v>#N/A</v>
      </c>
      <c r="AM603" t="e">
        <f>NA()</f>
        <v>#N/A</v>
      </c>
      <c r="AN603" t="e">
        <f>NA()</f>
        <v>#N/A</v>
      </c>
      <c r="AO603" t="e">
        <f>NA()</f>
        <v>#N/A</v>
      </c>
      <c r="AP603" s="3" t="str">
        <f t="shared" si="371"/>
        <v>No</v>
      </c>
      <c r="AQ603" s="3" t="str">
        <f t="shared" si="372"/>
        <v>No</v>
      </c>
      <c r="AR603" s="3" t="str">
        <f t="shared" si="373"/>
        <v>No</v>
      </c>
      <c r="AS603" t="e">
        <f>NA()</f>
        <v>#N/A</v>
      </c>
      <c r="AT603" t="e">
        <f>NA()</f>
        <v>#N/A</v>
      </c>
      <c r="AU603" t="e">
        <f>NA()</f>
        <v>#N/A</v>
      </c>
      <c r="AV603" t="e">
        <f>NA()</f>
        <v>#N/A</v>
      </c>
      <c r="AW603" t="e">
        <f>NA()</f>
        <v>#N/A</v>
      </c>
      <c r="AX603" t="e">
        <f>NA()</f>
        <v>#N/A</v>
      </c>
      <c r="AY603" t="e">
        <f>NA()</f>
        <v>#N/A</v>
      </c>
      <c r="AZ603" t="e">
        <f>NA()</f>
        <v>#N/A</v>
      </c>
      <c r="BA603">
        <v>0</v>
      </c>
      <c r="BB603" t="s">
        <v>6617</v>
      </c>
      <c r="BC603" t="e">
        <f>NA()</f>
        <v>#N/A</v>
      </c>
      <c r="BD603" s="4" t="str">
        <f t="shared" si="374"/>
        <v>No</v>
      </c>
      <c r="BE603" t="e">
        <f>NA()</f>
        <v>#N/A</v>
      </c>
      <c r="BF603" s="3" t="str">
        <f t="shared" si="375"/>
        <v>No</v>
      </c>
      <c r="BG603" t="e">
        <f>NA()</f>
        <v>#N/A</v>
      </c>
      <c r="BH603" s="3" t="e">
        <f t="shared" si="376"/>
        <v>#N/A</v>
      </c>
      <c r="BI603" s="3" t="e">
        <f t="shared" si="377"/>
        <v>#N/A</v>
      </c>
      <c r="BJ603" s="3" t="e">
        <f t="shared" si="378"/>
        <v>#N/A</v>
      </c>
      <c r="BK603" s="3" t="e">
        <f t="shared" si="379"/>
        <v>#N/A</v>
      </c>
      <c r="BL603" s="3" t="e">
        <f t="shared" si="380"/>
        <v>#N/A</v>
      </c>
      <c r="BM603" s="3" t="e">
        <f t="shared" si="381"/>
        <v>#N/A</v>
      </c>
      <c r="BN603" s="3" t="str">
        <f t="shared" si="382"/>
        <v>Pass</v>
      </c>
      <c r="BO603" s="3" t="e">
        <f t="shared" si="383"/>
        <v>#N/A</v>
      </c>
      <c r="BP603" s="3" t="str">
        <f t="shared" si="384"/>
        <v>FV&lt;$10K</v>
      </c>
      <c r="BQ603" t="s">
        <v>6650</v>
      </c>
      <c r="BR603" s="3" t="str">
        <f t="shared" si="385"/>
        <v>No, &lt; $20K Lien</v>
      </c>
      <c r="BS603" s="3" t="str">
        <f t="shared" si="386"/>
        <v>No, Lien &lt; $20K</v>
      </c>
      <c r="BT603" t="s">
        <v>6650</v>
      </c>
      <c r="BU603" s="3" t="str">
        <f t="shared" si="387"/>
        <v>No</v>
      </c>
      <c r="BV603" s="3" t="str">
        <f t="shared" si="388"/>
        <v>No</v>
      </c>
      <c r="BW603" s="3">
        <f t="shared" si="389"/>
        <v>0</v>
      </c>
      <c r="BX603" s="3" t="str">
        <f t="shared" si="390"/>
        <v>No</v>
      </c>
      <c r="BY603" s="3">
        <f t="shared" si="391"/>
        <v>33724</v>
      </c>
      <c r="BZ603">
        <v>1</v>
      </c>
      <c r="CA603" s="3">
        <f t="shared" si="392"/>
        <v>33724</v>
      </c>
      <c r="CC603" s="3" t="e">
        <f t="shared" si="393"/>
        <v>#N/A</v>
      </c>
      <c r="CD603" s="3" t="e">
        <f t="shared" si="394"/>
        <v>#N/A</v>
      </c>
      <c r="CE603" s="3" t="str">
        <f t="shared" si="395"/>
        <v/>
      </c>
      <c r="CF603" s="3" t="e">
        <f>HLOOKUP(CE603,'Valuation Data'!$D$2:$K$5,4,FALSE)</f>
        <v>#N/A</v>
      </c>
      <c r="CG603" s="3">
        <f t="shared" si="396"/>
        <v>33724</v>
      </c>
      <c r="CH603" s="3" t="str">
        <f t="shared" si="397"/>
        <v>No</v>
      </c>
      <c r="CI603" s="3" t="str">
        <f>VLOOKUP(R603,'Use Codes &amp; County Type'!A:D,4,FALSE)</f>
        <v>R</v>
      </c>
      <c r="CJ603" s="3" t="str">
        <f t="shared" si="398"/>
        <v>No</v>
      </c>
      <c r="CK603" s="3" t="str">
        <f t="shared" si="399"/>
        <v>Yes</v>
      </c>
      <c r="CL603" s="3">
        <f t="shared" si="400"/>
        <v>0.67</v>
      </c>
      <c r="CM603" s="3">
        <f t="shared" si="401"/>
        <v>22595.08</v>
      </c>
      <c r="CN603" s="3" t="e">
        <f t="shared" si="402"/>
        <v>#N/A</v>
      </c>
      <c r="CO603" s="3" t="e">
        <f t="shared" si="403"/>
        <v>#N/A</v>
      </c>
      <c r="CP603" s="3" t="e">
        <f t="shared" si="404"/>
        <v>#N/A</v>
      </c>
      <c r="CR603" s="3" t="e">
        <f t="shared" si="405"/>
        <v>#N/A</v>
      </c>
      <c r="CV603" s="3" t="e">
        <f t="shared" si="406"/>
        <v>#N/A</v>
      </c>
      <c r="CW603" s="3">
        <f t="shared" si="407"/>
        <v>602</v>
      </c>
      <c r="CX603" s="3">
        <f t="shared" si="408"/>
        <v>174.83</v>
      </c>
      <c r="CY603" s="3" t="e">
        <f t="shared" si="409"/>
        <v>#N/A</v>
      </c>
      <c r="CZ603" t="e">
        <f>NA()</f>
        <v>#N/A</v>
      </c>
      <c r="DA603" t="e">
        <f>NA()</f>
        <v>#N/A</v>
      </c>
    </row>
    <row r="604" spans="1:105" x14ac:dyDescent="0.25">
      <c r="A604">
        <v>603</v>
      </c>
      <c r="B604" t="s">
        <v>3</v>
      </c>
      <c r="C604" t="s">
        <v>712</v>
      </c>
      <c r="D604">
        <v>477.33</v>
      </c>
      <c r="E604">
        <v>2017</v>
      </c>
      <c r="F604">
        <v>477.33</v>
      </c>
      <c r="G604">
        <v>477.33</v>
      </c>
      <c r="H604" s="3">
        <f t="shared" si="369"/>
        <v>0</v>
      </c>
      <c r="I604">
        <v>36624</v>
      </c>
      <c r="J604" t="s">
        <v>2735</v>
      </c>
      <c r="K604" t="s">
        <v>2738</v>
      </c>
      <c r="L604">
        <v>32011</v>
      </c>
      <c r="M604" t="s">
        <v>3178</v>
      </c>
      <c r="N604" t="s">
        <v>4759</v>
      </c>
      <c r="O604">
        <v>-81.882886280074899</v>
      </c>
      <c r="P604">
        <v>30.653627860763098</v>
      </c>
      <c r="Q604" t="s">
        <v>5206</v>
      </c>
      <c r="R604">
        <v>2</v>
      </c>
      <c r="S604" t="s">
        <v>6535</v>
      </c>
      <c r="T604">
        <v>1006</v>
      </c>
      <c r="U604" t="s">
        <v>6578</v>
      </c>
      <c r="V604">
        <v>2017</v>
      </c>
      <c r="W604">
        <v>56196</v>
      </c>
      <c r="X604">
        <v>2017</v>
      </c>
      <c r="Y604">
        <v>64871</v>
      </c>
      <c r="Z604">
        <v>411.77</v>
      </c>
      <c r="AA604" s="3">
        <f t="shared" si="370"/>
        <v>0.86265267215553176</v>
      </c>
      <c r="AB604" t="s">
        <v>6616</v>
      </c>
      <c r="AC604" t="s">
        <v>6616</v>
      </c>
      <c r="AE604" t="s">
        <v>6616</v>
      </c>
      <c r="AH604" t="s">
        <v>6616</v>
      </c>
      <c r="AI604" t="s">
        <v>6618</v>
      </c>
      <c r="AJ604" t="s">
        <v>6618</v>
      </c>
      <c r="AK604" t="s">
        <v>6618</v>
      </c>
      <c r="AL604" t="s">
        <v>6618</v>
      </c>
      <c r="AM604" t="s">
        <v>6618</v>
      </c>
      <c r="AN604" t="s">
        <v>6618</v>
      </c>
      <c r="AO604">
        <v>0</v>
      </c>
      <c r="AP604" s="3" t="str">
        <f t="shared" si="371"/>
        <v>No</v>
      </c>
      <c r="AQ604" s="3" t="str">
        <f t="shared" si="372"/>
        <v>No</v>
      </c>
      <c r="AR604" s="3" t="str">
        <f t="shared" si="373"/>
        <v>No</v>
      </c>
      <c r="AS604">
        <v>0</v>
      </c>
      <c r="AT604">
        <v>0</v>
      </c>
      <c r="AU604">
        <v>20957</v>
      </c>
      <c r="AV604" t="s">
        <v>6622</v>
      </c>
      <c r="AW604">
        <v>0</v>
      </c>
      <c r="AX604">
        <v>0</v>
      </c>
      <c r="AY604" t="s">
        <v>6634</v>
      </c>
      <c r="AZ604" t="s">
        <v>6638</v>
      </c>
      <c r="BA604">
        <v>2</v>
      </c>
      <c r="BB604" t="s">
        <v>6617</v>
      </c>
      <c r="BC604" t="s">
        <v>6616</v>
      </c>
      <c r="BD604" s="4" t="str">
        <f t="shared" si="374"/>
        <v>No</v>
      </c>
      <c r="BE604" t="s">
        <v>6640</v>
      </c>
      <c r="BF604" s="3" t="str">
        <f t="shared" si="375"/>
        <v>No</v>
      </c>
      <c r="BG604" t="s">
        <v>6645</v>
      </c>
      <c r="BH604" s="3" t="str">
        <f t="shared" si="376"/>
        <v>36624 PATSY LN</v>
      </c>
      <c r="BI604" s="3" t="str">
        <f t="shared" si="377"/>
        <v>Callahan</v>
      </c>
      <c r="BJ604" s="3" t="str">
        <f t="shared" si="378"/>
        <v>Florida</v>
      </c>
      <c r="BK604" s="3">
        <f t="shared" si="379"/>
        <v>32011</v>
      </c>
      <c r="BL604" s="3" t="str">
        <f t="shared" si="380"/>
        <v>36624 PATSY LN CALLAHAN FL 32011</v>
      </c>
      <c r="BM604" s="3" t="str">
        <f t="shared" si="381"/>
        <v>L</v>
      </c>
      <c r="BN604" s="3" t="str">
        <f t="shared" si="382"/>
        <v>Pass</v>
      </c>
      <c r="BO604" s="3" t="str">
        <f t="shared" si="383"/>
        <v>No</v>
      </c>
      <c r="BP604" s="3" t="str">
        <f t="shared" si="384"/>
        <v>FV&lt;$10K</v>
      </c>
      <c r="BQ604" t="s">
        <v>6650</v>
      </c>
      <c r="BR604" s="3" t="str">
        <f t="shared" si="385"/>
        <v>No, &lt; $20K Lien</v>
      </c>
      <c r="BS604" s="3" t="str">
        <f t="shared" si="386"/>
        <v>No, Lien &lt; $20K</v>
      </c>
      <c r="BT604" t="s">
        <v>6650</v>
      </c>
      <c r="BU604" s="3" t="str">
        <f t="shared" si="387"/>
        <v>No</v>
      </c>
      <c r="BV604" s="3" t="str">
        <f t="shared" si="388"/>
        <v>No</v>
      </c>
      <c r="BW604" s="3">
        <f t="shared" si="389"/>
        <v>2</v>
      </c>
      <c r="BX604" s="3" t="str">
        <f t="shared" si="390"/>
        <v>Yes</v>
      </c>
      <c r="BY604" s="3">
        <f t="shared" si="391"/>
        <v>56196</v>
      </c>
      <c r="BZ604">
        <v>1</v>
      </c>
      <c r="CA604" s="3">
        <f t="shared" si="392"/>
        <v>56196</v>
      </c>
      <c r="CC604" s="3">
        <f t="shared" si="393"/>
        <v>0</v>
      </c>
      <c r="CD604" s="3">
        <f t="shared" si="394"/>
        <v>0</v>
      </c>
      <c r="CE604" s="3" t="str">
        <f t="shared" si="395"/>
        <v/>
      </c>
      <c r="CF604" s="3" t="e">
        <f>HLOOKUP(CE604,'Valuation Data'!$D$2:$K$5,4,FALSE)</f>
        <v>#N/A</v>
      </c>
      <c r="CG604" s="3">
        <f t="shared" si="396"/>
        <v>56196</v>
      </c>
      <c r="CH604" s="3" t="str">
        <f t="shared" si="397"/>
        <v>No</v>
      </c>
      <c r="CI604" s="3" t="str">
        <f>VLOOKUP(R604,'Use Codes &amp; County Type'!A:D,4,FALSE)</f>
        <v>R</v>
      </c>
      <c r="CJ604" s="3" t="str">
        <f t="shared" si="398"/>
        <v>No</v>
      </c>
      <c r="CK604" s="3" t="str">
        <f t="shared" si="399"/>
        <v>Yes</v>
      </c>
      <c r="CL604" s="3">
        <f t="shared" si="400"/>
        <v>0.67</v>
      </c>
      <c r="CM604" s="3">
        <f t="shared" si="401"/>
        <v>37651.32</v>
      </c>
      <c r="CN604" s="3">
        <f t="shared" si="402"/>
        <v>2863.98</v>
      </c>
      <c r="CO604" s="3">
        <f t="shared" si="403"/>
        <v>34787.339999999997</v>
      </c>
      <c r="CP604" s="3">
        <f t="shared" si="404"/>
        <v>5.0964125560538115E-2</v>
      </c>
      <c r="CR604" s="3" t="str">
        <f t="shared" si="405"/>
        <v>No</v>
      </c>
      <c r="CV604" s="3" t="str">
        <f t="shared" si="406"/>
        <v>Too Many Priors</v>
      </c>
      <c r="CW604" s="3">
        <f t="shared" si="407"/>
        <v>603</v>
      </c>
      <c r="CX604" s="3">
        <f t="shared" si="408"/>
        <v>477.33</v>
      </c>
      <c r="CY604" s="3" t="str">
        <f t="shared" si="409"/>
        <v>Ok</v>
      </c>
      <c r="CZ604">
        <v>0</v>
      </c>
      <c r="DA604">
        <v>0</v>
      </c>
    </row>
    <row r="605" spans="1:105" x14ac:dyDescent="0.25">
      <c r="A605">
        <v>604</v>
      </c>
      <c r="B605" t="s">
        <v>3</v>
      </c>
      <c r="C605" t="s">
        <v>713</v>
      </c>
      <c r="D605">
        <v>542.76</v>
      </c>
      <c r="E605">
        <v>2017</v>
      </c>
      <c r="F605" t="e">
        <f>NA()</f>
        <v>#N/A</v>
      </c>
      <c r="G605" t="e">
        <f>NA()</f>
        <v>#N/A</v>
      </c>
      <c r="H605" s="3" t="e">
        <f t="shared" si="369"/>
        <v>#N/A</v>
      </c>
      <c r="I605" t="e">
        <f>NA()</f>
        <v>#N/A</v>
      </c>
      <c r="J605" t="e">
        <f>NA()</f>
        <v>#N/A</v>
      </c>
      <c r="K605" t="e">
        <f>NA()</f>
        <v>#N/A</v>
      </c>
      <c r="L605" t="e">
        <f>NA()</f>
        <v>#N/A</v>
      </c>
      <c r="M605" t="e">
        <f>NA()</f>
        <v>#N/A</v>
      </c>
      <c r="N605" t="e">
        <f>NA()</f>
        <v>#N/A</v>
      </c>
      <c r="O605" t="e">
        <f>NA()</f>
        <v>#N/A</v>
      </c>
      <c r="P605" t="e">
        <f>NA()</f>
        <v>#N/A</v>
      </c>
      <c r="Q605" t="e">
        <f>NA()</f>
        <v>#N/A</v>
      </c>
      <c r="R605">
        <v>2</v>
      </c>
      <c r="S605" t="s">
        <v>6535</v>
      </c>
      <c r="T605" t="e">
        <f>NA()</f>
        <v>#N/A</v>
      </c>
      <c r="U605" t="e">
        <f>NA()</f>
        <v>#N/A</v>
      </c>
      <c r="V605">
        <v>2017</v>
      </c>
      <c r="W605">
        <v>31196</v>
      </c>
      <c r="X605" t="e">
        <f>NA()</f>
        <v>#N/A</v>
      </c>
      <c r="Y605" t="e">
        <f>NA()</f>
        <v>#N/A</v>
      </c>
      <c r="Z605" t="e">
        <f>NA()</f>
        <v>#N/A</v>
      </c>
      <c r="AA605" s="3">
        <f t="shared" si="370"/>
        <v>0</v>
      </c>
      <c r="AI605" t="e">
        <f>NA()</f>
        <v>#N/A</v>
      </c>
      <c r="AJ605" t="e">
        <f>NA()</f>
        <v>#N/A</v>
      </c>
      <c r="AK605" t="e">
        <f>NA()</f>
        <v>#N/A</v>
      </c>
      <c r="AL605" t="e">
        <f>NA()</f>
        <v>#N/A</v>
      </c>
      <c r="AM605" t="e">
        <f>NA()</f>
        <v>#N/A</v>
      </c>
      <c r="AN605" t="e">
        <f>NA()</f>
        <v>#N/A</v>
      </c>
      <c r="AO605" t="e">
        <f>NA()</f>
        <v>#N/A</v>
      </c>
      <c r="AP605" s="3" t="str">
        <f t="shared" si="371"/>
        <v>No</v>
      </c>
      <c r="AQ605" s="3" t="str">
        <f t="shared" si="372"/>
        <v>No</v>
      </c>
      <c r="AR605" s="3" t="str">
        <f t="shared" si="373"/>
        <v>No</v>
      </c>
      <c r="AS605" t="e">
        <f>NA()</f>
        <v>#N/A</v>
      </c>
      <c r="AT605" t="e">
        <f>NA()</f>
        <v>#N/A</v>
      </c>
      <c r="AU605" t="e">
        <f>NA()</f>
        <v>#N/A</v>
      </c>
      <c r="AV605" t="e">
        <f>NA()</f>
        <v>#N/A</v>
      </c>
      <c r="AW605" t="e">
        <f>NA()</f>
        <v>#N/A</v>
      </c>
      <c r="AX605" t="e">
        <f>NA()</f>
        <v>#N/A</v>
      </c>
      <c r="AY605" t="e">
        <f>NA()</f>
        <v>#N/A</v>
      </c>
      <c r="AZ605" t="e">
        <f>NA()</f>
        <v>#N/A</v>
      </c>
      <c r="BA605">
        <v>0</v>
      </c>
      <c r="BB605" t="s">
        <v>6616</v>
      </c>
      <c r="BC605" t="e">
        <f>NA()</f>
        <v>#N/A</v>
      </c>
      <c r="BD605" s="4" t="str">
        <f t="shared" si="374"/>
        <v>No</v>
      </c>
      <c r="BE605" t="e">
        <f>NA()</f>
        <v>#N/A</v>
      </c>
      <c r="BF605" s="3" t="str">
        <f t="shared" si="375"/>
        <v>No</v>
      </c>
      <c r="BG605" t="e">
        <f>NA()</f>
        <v>#N/A</v>
      </c>
      <c r="BH605" s="3" t="e">
        <f t="shared" si="376"/>
        <v>#N/A</v>
      </c>
      <c r="BI605" s="3" t="e">
        <f t="shared" si="377"/>
        <v>#N/A</v>
      </c>
      <c r="BJ605" s="3" t="e">
        <f t="shared" si="378"/>
        <v>#N/A</v>
      </c>
      <c r="BK605" s="3" t="e">
        <f t="shared" si="379"/>
        <v>#N/A</v>
      </c>
      <c r="BL605" s="3" t="e">
        <f t="shared" si="380"/>
        <v>#N/A</v>
      </c>
      <c r="BM605" s="3" t="e">
        <f t="shared" si="381"/>
        <v>#N/A</v>
      </c>
      <c r="BN605" s="3" t="str">
        <f t="shared" si="382"/>
        <v>Pass</v>
      </c>
      <c r="BO605" s="3" t="e">
        <f t="shared" si="383"/>
        <v>#N/A</v>
      </c>
      <c r="BP605" s="3" t="str">
        <f t="shared" si="384"/>
        <v>FV&lt;$10K</v>
      </c>
      <c r="BQ605" t="s">
        <v>6650</v>
      </c>
      <c r="BR605" s="3" t="str">
        <f t="shared" si="385"/>
        <v>No, &lt; $20K Lien</v>
      </c>
      <c r="BS605" s="3" t="str">
        <f t="shared" si="386"/>
        <v>No, Lien &lt; $20K</v>
      </c>
      <c r="BT605" t="s">
        <v>6650</v>
      </c>
      <c r="BU605" s="3" t="str">
        <f t="shared" si="387"/>
        <v>No</v>
      </c>
      <c r="BV605" s="3" t="str">
        <f t="shared" si="388"/>
        <v>No</v>
      </c>
      <c r="BW605" s="3">
        <f t="shared" si="389"/>
        <v>0</v>
      </c>
      <c r="BX605" s="3" t="str">
        <f t="shared" si="390"/>
        <v>No</v>
      </c>
      <c r="BY605" s="3">
        <f t="shared" si="391"/>
        <v>31196</v>
      </c>
      <c r="BZ605">
        <v>1</v>
      </c>
      <c r="CA605" s="3">
        <f t="shared" si="392"/>
        <v>31196</v>
      </c>
      <c r="CC605" s="3" t="e">
        <f t="shared" si="393"/>
        <v>#N/A</v>
      </c>
      <c r="CD605" s="3" t="e">
        <f t="shared" si="394"/>
        <v>#N/A</v>
      </c>
      <c r="CE605" s="3" t="str">
        <f t="shared" si="395"/>
        <v/>
      </c>
      <c r="CF605" s="3" t="e">
        <f>HLOOKUP(CE605,'Valuation Data'!$D$2:$K$5,4,FALSE)</f>
        <v>#N/A</v>
      </c>
      <c r="CG605" s="3">
        <f t="shared" si="396"/>
        <v>31196</v>
      </c>
      <c r="CH605" s="3" t="str">
        <f t="shared" si="397"/>
        <v>No</v>
      </c>
      <c r="CI605" s="3" t="str">
        <f>VLOOKUP(R605,'Use Codes &amp; County Type'!A:D,4,FALSE)</f>
        <v>R</v>
      </c>
      <c r="CJ605" s="3" t="str">
        <f t="shared" si="398"/>
        <v>No</v>
      </c>
      <c r="CK605" s="3" t="str">
        <f t="shared" si="399"/>
        <v>No</v>
      </c>
      <c r="CL605" s="3">
        <f t="shared" si="400"/>
        <v>0.35</v>
      </c>
      <c r="CM605" s="3">
        <f t="shared" si="401"/>
        <v>10918.599999999999</v>
      </c>
      <c r="CN605" s="3" t="e">
        <f t="shared" si="402"/>
        <v>#N/A</v>
      </c>
      <c r="CO605" s="3" t="e">
        <f t="shared" si="403"/>
        <v>#N/A</v>
      </c>
      <c r="CP605" s="3" t="e">
        <f t="shared" si="404"/>
        <v>#N/A</v>
      </c>
      <c r="CR605" s="3" t="e">
        <f t="shared" si="405"/>
        <v>#N/A</v>
      </c>
      <c r="CV605" s="3" t="e">
        <f t="shared" si="406"/>
        <v>#N/A</v>
      </c>
      <c r="CW605" s="3">
        <f t="shared" si="407"/>
        <v>604</v>
      </c>
      <c r="CX605" s="3">
        <f t="shared" si="408"/>
        <v>542.76</v>
      </c>
      <c r="CY605" s="3" t="e">
        <f t="shared" si="409"/>
        <v>#N/A</v>
      </c>
      <c r="CZ605" t="e">
        <f>NA()</f>
        <v>#N/A</v>
      </c>
      <c r="DA605" t="e">
        <f>NA()</f>
        <v>#N/A</v>
      </c>
    </row>
    <row r="606" spans="1:105" x14ac:dyDescent="0.25">
      <c r="A606">
        <v>605</v>
      </c>
      <c r="B606" t="s">
        <v>3</v>
      </c>
      <c r="C606" t="s">
        <v>714</v>
      </c>
      <c r="D606">
        <v>79.34</v>
      </c>
      <c r="E606">
        <v>2017</v>
      </c>
      <c r="F606" t="e">
        <f>NA()</f>
        <v>#N/A</v>
      </c>
      <c r="G606" t="e">
        <f>NA()</f>
        <v>#N/A</v>
      </c>
      <c r="H606" s="3" t="e">
        <f t="shared" si="369"/>
        <v>#N/A</v>
      </c>
      <c r="I606" t="e">
        <f>NA()</f>
        <v>#N/A</v>
      </c>
      <c r="J606" t="e">
        <f>NA()</f>
        <v>#N/A</v>
      </c>
      <c r="K606" t="e">
        <f>NA()</f>
        <v>#N/A</v>
      </c>
      <c r="L606" t="e">
        <f>NA()</f>
        <v>#N/A</v>
      </c>
      <c r="M606" t="e">
        <f>NA()</f>
        <v>#N/A</v>
      </c>
      <c r="N606" t="e">
        <f>NA()</f>
        <v>#N/A</v>
      </c>
      <c r="O606" t="e">
        <f>NA()</f>
        <v>#N/A</v>
      </c>
      <c r="P606" t="e">
        <f>NA()</f>
        <v>#N/A</v>
      </c>
      <c r="Q606" t="e">
        <f>NA()</f>
        <v>#N/A</v>
      </c>
      <c r="R606">
        <v>2</v>
      </c>
      <c r="S606" t="s">
        <v>6535</v>
      </c>
      <c r="T606" t="e">
        <f>NA()</f>
        <v>#N/A</v>
      </c>
      <c r="U606" t="e">
        <f>NA()</f>
        <v>#N/A</v>
      </c>
      <c r="V606">
        <v>2017</v>
      </c>
      <c r="W606">
        <v>27891</v>
      </c>
      <c r="X606" t="e">
        <f>NA()</f>
        <v>#N/A</v>
      </c>
      <c r="Y606" t="e">
        <f>NA()</f>
        <v>#N/A</v>
      </c>
      <c r="Z606" t="e">
        <f>NA()</f>
        <v>#N/A</v>
      </c>
      <c r="AA606" s="3">
        <f t="shared" si="370"/>
        <v>0</v>
      </c>
      <c r="AI606" t="e">
        <f>NA()</f>
        <v>#N/A</v>
      </c>
      <c r="AJ606" t="e">
        <f>NA()</f>
        <v>#N/A</v>
      </c>
      <c r="AK606" t="e">
        <f>NA()</f>
        <v>#N/A</v>
      </c>
      <c r="AL606" t="e">
        <f>NA()</f>
        <v>#N/A</v>
      </c>
      <c r="AM606" t="e">
        <f>NA()</f>
        <v>#N/A</v>
      </c>
      <c r="AN606" t="e">
        <f>NA()</f>
        <v>#N/A</v>
      </c>
      <c r="AO606" t="e">
        <f>NA()</f>
        <v>#N/A</v>
      </c>
      <c r="AP606" s="3" t="str">
        <f t="shared" si="371"/>
        <v>No</v>
      </c>
      <c r="AQ606" s="3" t="str">
        <f t="shared" si="372"/>
        <v>No</v>
      </c>
      <c r="AR606" s="3" t="str">
        <f t="shared" si="373"/>
        <v>No</v>
      </c>
      <c r="AS606" t="e">
        <f>NA()</f>
        <v>#N/A</v>
      </c>
      <c r="AT606" t="e">
        <f>NA()</f>
        <v>#N/A</v>
      </c>
      <c r="AU606" t="e">
        <f>NA()</f>
        <v>#N/A</v>
      </c>
      <c r="AV606" t="e">
        <f>NA()</f>
        <v>#N/A</v>
      </c>
      <c r="AW606" t="e">
        <f>NA()</f>
        <v>#N/A</v>
      </c>
      <c r="AX606" t="e">
        <f>NA()</f>
        <v>#N/A</v>
      </c>
      <c r="AY606" t="e">
        <f>NA()</f>
        <v>#N/A</v>
      </c>
      <c r="AZ606" t="e">
        <f>NA()</f>
        <v>#N/A</v>
      </c>
      <c r="BA606">
        <v>0</v>
      </c>
      <c r="BB606" t="s">
        <v>6617</v>
      </c>
      <c r="BC606" t="e">
        <f>NA()</f>
        <v>#N/A</v>
      </c>
      <c r="BD606" s="4" t="str">
        <f t="shared" si="374"/>
        <v>No</v>
      </c>
      <c r="BE606" t="e">
        <f>NA()</f>
        <v>#N/A</v>
      </c>
      <c r="BF606" s="3" t="str">
        <f t="shared" si="375"/>
        <v>No</v>
      </c>
      <c r="BG606" t="e">
        <f>NA()</f>
        <v>#N/A</v>
      </c>
      <c r="BH606" s="3" t="e">
        <f t="shared" si="376"/>
        <v>#N/A</v>
      </c>
      <c r="BI606" s="3" t="e">
        <f t="shared" si="377"/>
        <v>#N/A</v>
      </c>
      <c r="BJ606" s="3" t="e">
        <f t="shared" si="378"/>
        <v>#N/A</v>
      </c>
      <c r="BK606" s="3" t="e">
        <f t="shared" si="379"/>
        <v>#N/A</v>
      </c>
      <c r="BL606" s="3" t="e">
        <f t="shared" si="380"/>
        <v>#N/A</v>
      </c>
      <c r="BM606" s="3" t="e">
        <f t="shared" si="381"/>
        <v>#N/A</v>
      </c>
      <c r="BN606" s="3" t="str">
        <f t="shared" si="382"/>
        <v>Lien&lt;$150</v>
      </c>
      <c r="BO606" s="3" t="e">
        <f t="shared" si="383"/>
        <v>#N/A</v>
      </c>
      <c r="BP606" s="3" t="str">
        <f t="shared" si="384"/>
        <v>FV&lt;$10K</v>
      </c>
      <c r="BQ606" t="s">
        <v>6650</v>
      </c>
      <c r="BR606" s="3" t="str">
        <f t="shared" si="385"/>
        <v>No, &lt; $20K Lien</v>
      </c>
      <c r="BS606" s="3" t="str">
        <f t="shared" si="386"/>
        <v>No, Lien &lt; $20K</v>
      </c>
      <c r="BT606" t="s">
        <v>6650</v>
      </c>
      <c r="BU606" s="3" t="str">
        <f t="shared" si="387"/>
        <v>No</v>
      </c>
      <c r="BV606" s="3" t="str">
        <f t="shared" si="388"/>
        <v>No</v>
      </c>
      <c r="BW606" s="3">
        <f t="shared" si="389"/>
        <v>0</v>
      </c>
      <c r="BX606" s="3" t="str">
        <f t="shared" si="390"/>
        <v>No</v>
      </c>
      <c r="BY606" s="3">
        <f t="shared" si="391"/>
        <v>27891</v>
      </c>
      <c r="BZ606">
        <v>1</v>
      </c>
      <c r="CA606" s="3">
        <f t="shared" si="392"/>
        <v>27891</v>
      </c>
      <c r="CC606" s="3" t="e">
        <f t="shared" si="393"/>
        <v>#N/A</v>
      </c>
      <c r="CD606" s="3" t="e">
        <f t="shared" si="394"/>
        <v>#N/A</v>
      </c>
      <c r="CE606" s="3" t="str">
        <f t="shared" si="395"/>
        <v/>
      </c>
      <c r="CF606" s="3" t="e">
        <f>HLOOKUP(CE606,'Valuation Data'!$D$2:$K$5,4,FALSE)</f>
        <v>#N/A</v>
      </c>
      <c r="CG606" s="3">
        <f t="shared" si="396"/>
        <v>27891</v>
      </c>
      <c r="CH606" s="3" t="str">
        <f t="shared" si="397"/>
        <v>No</v>
      </c>
      <c r="CI606" s="3" t="str">
        <f>VLOOKUP(R606,'Use Codes &amp; County Type'!A:D,4,FALSE)</f>
        <v>R</v>
      </c>
      <c r="CJ606" s="3" t="str">
        <f t="shared" si="398"/>
        <v>No</v>
      </c>
      <c r="CK606" s="3" t="str">
        <f t="shared" si="399"/>
        <v>Yes</v>
      </c>
      <c r="CL606" s="3">
        <f t="shared" si="400"/>
        <v>0.67</v>
      </c>
      <c r="CM606" s="3">
        <f t="shared" si="401"/>
        <v>18686.97</v>
      </c>
      <c r="CN606" s="3" t="e">
        <f t="shared" si="402"/>
        <v>#N/A</v>
      </c>
      <c r="CO606" s="3" t="e">
        <f t="shared" si="403"/>
        <v>#N/A</v>
      </c>
      <c r="CP606" s="3" t="e">
        <f t="shared" si="404"/>
        <v>#N/A</v>
      </c>
      <c r="CR606" s="3" t="str">
        <f t="shared" si="405"/>
        <v>No</v>
      </c>
      <c r="CV606" s="3" t="str">
        <f t="shared" si="406"/>
        <v>Lien&lt;$150</v>
      </c>
      <c r="CW606" s="3">
        <f t="shared" si="407"/>
        <v>605</v>
      </c>
      <c r="CX606" s="3">
        <f t="shared" si="408"/>
        <v>79.34</v>
      </c>
      <c r="CY606" s="3" t="str">
        <f t="shared" si="409"/>
        <v>Ok</v>
      </c>
      <c r="CZ606" t="e">
        <f>NA()</f>
        <v>#N/A</v>
      </c>
      <c r="DA606" t="e">
        <f>NA()</f>
        <v>#N/A</v>
      </c>
    </row>
    <row r="607" spans="1:105" x14ac:dyDescent="0.25">
      <c r="A607">
        <v>606</v>
      </c>
      <c r="B607" t="s">
        <v>3</v>
      </c>
      <c r="C607" t="s">
        <v>715</v>
      </c>
      <c r="D607">
        <v>1065.21</v>
      </c>
      <c r="E607">
        <v>2017</v>
      </c>
      <c r="F607">
        <v>1065.21</v>
      </c>
      <c r="G607">
        <v>1065.21</v>
      </c>
      <c r="H607" s="3">
        <f t="shared" si="369"/>
        <v>0</v>
      </c>
      <c r="I607">
        <v>36328</v>
      </c>
      <c r="J607" t="s">
        <v>2735</v>
      </c>
      <c r="K607" t="s">
        <v>2738</v>
      </c>
      <c r="L607">
        <v>32011</v>
      </c>
      <c r="M607" t="s">
        <v>3179</v>
      </c>
      <c r="N607" t="s">
        <v>4759</v>
      </c>
      <c r="O607">
        <v>-81.883337017297293</v>
      </c>
      <c r="P607">
        <v>30.650092766161698</v>
      </c>
      <c r="Q607" t="s">
        <v>5207</v>
      </c>
      <c r="R607">
        <v>2</v>
      </c>
      <c r="S607" t="s">
        <v>6535</v>
      </c>
      <c r="T607">
        <v>1006</v>
      </c>
      <c r="U607" t="s">
        <v>6578</v>
      </c>
      <c r="V607">
        <v>2017</v>
      </c>
      <c r="W607">
        <v>63106</v>
      </c>
      <c r="X607">
        <v>2017</v>
      </c>
      <c r="Y607">
        <v>63106</v>
      </c>
      <c r="Z607">
        <v>955.35</v>
      </c>
      <c r="AA607" s="3">
        <f t="shared" si="370"/>
        <v>0.8968654068211902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 s="3" t="str">
        <f t="shared" si="371"/>
        <v>No</v>
      </c>
      <c r="AQ607" s="3" t="str">
        <f t="shared" si="372"/>
        <v>No</v>
      </c>
      <c r="AR607" s="3" t="str">
        <f t="shared" si="373"/>
        <v>No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 t="s">
        <v>6634</v>
      </c>
      <c r="AZ607">
        <v>0</v>
      </c>
      <c r="BA607">
        <v>0</v>
      </c>
      <c r="BB607" t="s">
        <v>6616</v>
      </c>
      <c r="BC607">
        <v>0</v>
      </c>
      <c r="BD607" s="4" t="str">
        <f t="shared" si="374"/>
        <v>No</v>
      </c>
      <c r="BE607" t="s">
        <v>6640</v>
      </c>
      <c r="BF607" s="3" t="str">
        <f t="shared" si="375"/>
        <v>No</v>
      </c>
      <c r="BG607" t="s">
        <v>6645</v>
      </c>
      <c r="BH607" s="3" t="str">
        <f t="shared" si="376"/>
        <v>36328 PATSY LN</v>
      </c>
      <c r="BI607" s="3" t="str">
        <f t="shared" si="377"/>
        <v>Callahan</v>
      </c>
      <c r="BJ607" s="3" t="str">
        <f t="shared" si="378"/>
        <v>Florida</v>
      </c>
      <c r="BK607" s="3">
        <f t="shared" si="379"/>
        <v>32011</v>
      </c>
      <c r="BL607" s="3" t="str">
        <f t="shared" si="380"/>
        <v>36328 PATSY LN CALLAHAN FL 32011</v>
      </c>
      <c r="BM607" s="3" t="str">
        <f t="shared" si="381"/>
        <v/>
      </c>
      <c r="BN607" s="3" t="str">
        <f t="shared" si="382"/>
        <v>Pass</v>
      </c>
      <c r="BO607" s="3" t="str">
        <f t="shared" si="383"/>
        <v>No</v>
      </c>
      <c r="BP607" s="3" t="str">
        <f t="shared" si="384"/>
        <v>FV&lt;$10K</v>
      </c>
      <c r="BQ607" t="s">
        <v>6650</v>
      </c>
      <c r="BR607" s="3" t="str">
        <f t="shared" si="385"/>
        <v>No, &lt; $20K Lien</v>
      </c>
      <c r="BS607" s="3" t="str">
        <f t="shared" si="386"/>
        <v>No, Lien &lt; $20K</v>
      </c>
      <c r="BT607" t="s">
        <v>6650</v>
      </c>
      <c r="BU607" s="3" t="str">
        <f t="shared" si="387"/>
        <v>No</v>
      </c>
      <c r="BV607" s="3" t="str">
        <f t="shared" si="388"/>
        <v>No</v>
      </c>
      <c r="BW607" s="3">
        <f t="shared" si="389"/>
        <v>0</v>
      </c>
      <c r="BX607" s="3" t="str">
        <f t="shared" si="390"/>
        <v>No</v>
      </c>
      <c r="BY607" s="3">
        <f t="shared" si="391"/>
        <v>63106</v>
      </c>
      <c r="BZ607">
        <v>1</v>
      </c>
      <c r="CA607" s="3">
        <f t="shared" si="392"/>
        <v>63106</v>
      </c>
      <c r="CC607" s="3">
        <f t="shared" si="393"/>
        <v>0</v>
      </c>
      <c r="CD607" s="3">
        <f t="shared" si="394"/>
        <v>0</v>
      </c>
      <c r="CE607" s="3" t="str">
        <f t="shared" si="395"/>
        <v/>
      </c>
      <c r="CF607" s="3" t="e">
        <f>HLOOKUP(CE607,'Valuation Data'!$D$2:$K$5,4,FALSE)</f>
        <v>#N/A</v>
      </c>
      <c r="CG607" s="3">
        <f t="shared" si="396"/>
        <v>63106</v>
      </c>
      <c r="CH607" s="3" t="str">
        <f t="shared" si="397"/>
        <v>No</v>
      </c>
      <c r="CI607" s="3" t="str">
        <f>VLOOKUP(R607,'Use Codes &amp; County Type'!A:D,4,FALSE)</f>
        <v>R</v>
      </c>
      <c r="CJ607" s="3" t="str">
        <f t="shared" si="398"/>
        <v>No</v>
      </c>
      <c r="CK607" s="3" t="str">
        <f t="shared" si="399"/>
        <v>No</v>
      </c>
      <c r="CL607" s="3">
        <f t="shared" si="400"/>
        <v>0.35</v>
      </c>
      <c r="CM607" s="3">
        <f t="shared" si="401"/>
        <v>22087.1</v>
      </c>
      <c r="CN607" s="3">
        <f t="shared" si="402"/>
        <v>4260.84</v>
      </c>
      <c r="CO607" s="3">
        <f t="shared" si="403"/>
        <v>17826.259999999998</v>
      </c>
      <c r="CP607" s="3">
        <f t="shared" si="404"/>
        <v>6.7518777929198498E-2</v>
      </c>
      <c r="CR607" s="3" t="str">
        <f t="shared" si="405"/>
        <v>No</v>
      </c>
      <c r="CV607" s="3" t="str">
        <f t="shared" si="406"/>
        <v>*Bid</v>
      </c>
      <c r="CW607" s="3">
        <f t="shared" si="407"/>
        <v>606</v>
      </c>
      <c r="CX607" s="3">
        <f t="shared" si="408"/>
        <v>1065.21</v>
      </c>
      <c r="CY607" s="3" t="str">
        <f t="shared" si="409"/>
        <v>Ok</v>
      </c>
      <c r="CZ607">
        <v>0</v>
      </c>
      <c r="DA607">
        <v>0</v>
      </c>
    </row>
    <row r="608" spans="1:105" x14ac:dyDescent="0.25">
      <c r="A608">
        <v>607</v>
      </c>
      <c r="B608" t="s">
        <v>3</v>
      </c>
      <c r="C608" t="s">
        <v>716</v>
      </c>
      <c r="D608">
        <v>662.29</v>
      </c>
      <c r="E608">
        <v>2017</v>
      </c>
      <c r="F608">
        <v>662.29</v>
      </c>
      <c r="G608">
        <v>662.29</v>
      </c>
      <c r="H608" s="3">
        <f t="shared" si="369"/>
        <v>0</v>
      </c>
      <c r="I608">
        <v>36144</v>
      </c>
      <c r="J608" t="s">
        <v>2735</v>
      </c>
      <c r="K608" t="s">
        <v>2738</v>
      </c>
      <c r="L608">
        <v>32011</v>
      </c>
      <c r="M608" t="s">
        <v>3180</v>
      </c>
      <c r="N608" t="s">
        <v>4759</v>
      </c>
      <c r="O608">
        <v>-81.892622089286803</v>
      </c>
      <c r="P608">
        <v>30.654538187979501</v>
      </c>
      <c r="Q608" t="s">
        <v>5208</v>
      </c>
      <c r="R608">
        <v>1</v>
      </c>
      <c r="S608" t="s">
        <v>6539</v>
      </c>
      <c r="T608">
        <v>1001</v>
      </c>
      <c r="U608" t="s">
        <v>6582</v>
      </c>
      <c r="V608">
        <v>2017</v>
      </c>
      <c r="W608">
        <v>77601</v>
      </c>
      <c r="X608">
        <v>2017</v>
      </c>
      <c r="Y608">
        <v>90677</v>
      </c>
      <c r="Z608">
        <v>582.79999999999995</v>
      </c>
      <c r="AA608" s="3">
        <f t="shared" si="370"/>
        <v>0.8799770493288438</v>
      </c>
      <c r="AB608" t="s">
        <v>6616</v>
      </c>
      <c r="AC608" t="s">
        <v>6616</v>
      </c>
      <c r="AD608" t="s">
        <v>6616</v>
      </c>
      <c r="AF608" t="s">
        <v>6616</v>
      </c>
      <c r="AH608" t="s">
        <v>6616</v>
      </c>
      <c r="AI608" t="s">
        <v>6618</v>
      </c>
      <c r="AJ608" t="s">
        <v>6618</v>
      </c>
      <c r="AK608" t="s">
        <v>6618</v>
      </c>
      <c r="AL608" t="s">
        <v>6618</v>
      </c>
      <c r="AM608" t="s">
        <v>6618</v>
      </c>
      <c r="AN608" t="s">
        <v>6618</v>
      </c>
      <c r="AO608" t="s">
        <v>6618</v>
      </c>
      <c r="AP608" s="3" t="str">
        <f t="shared" si="371"/>
        <v>No</v>
      </c>
      <c r="AQ608" s="3" t="str">
        <f t="shared" si="372"/>
        <v>No</v>
      </c>
      <c r="AR608" s="3" t="str">
        <f t="shared" si="373"/>
        <v>No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 t="s">
        <v>6634</v>
      </c>
      <c r="AZ608" t="s">
        <v>6638</v>
      </c>
      <c r="BA608">
        <v>0</v>
      </c>
      <c r="BB608" t="s">
        <v>6617</v>
      </c>
      <c r="BC608" t="s">
        <v>6616</v>
      </c>
      <c r="BD608" s="4" t="str">
        <f t="shared" si="374"/>
        <v>No</v>
      </c>
      <c r="BE608" t="s">
        <v>6640</v>
      </c>
      <c r="BF608" s="3" t="str">
        <f t="shared" si="375"/>
        <v>No</v>
      </c>
      <c r="BG608" t="s">
        <v>6645</v>
      </c>
      <c r="BH608" s="3" t="str">
        <f t="shared" si="376"/>
        <v>36144 PRATT SIDING RD</v>
      </c>
      <c r="BI608" s="3" t="str">
        <f t="shared" si="377"/>
        <v>Callahan</v>
      </c>
      <c r="BJ608" s="3" t="str">
        <f t="shared" si="378"/>
        <v>Florida</v>
      </c>
      <c r="BK608" s="3">
        <f t="shared" si="379"/>
        <v>32011</v>
      </c>
      <c r="BL608" s="3" t="str">
        <f t="shared" si="380"/>
        <v>36144 PRATT SIDING RD CALLAHAN FL 32011</v>
      </c>
      <c r="BM608" s="3" t="str">
        <f t="shared" si="381"/>
        <v/>
      </c>
      <c r="BN608" s="3" t="str">
        <f t="shared" si="382"/>
        <v>Pass</v>
      </c>
      <c r="BO608" s="3" t="str">
        <f t="shared" si="383"/>
        <v>No</v>
      </c>
      <c r="BP608" s="3" t="str">
        <f t="shared" si="384"/>
        <v>FV&lt;$10K</v>
      </c>
      <c r="BQ608" t="s">
        <v>6650</v>
      </c>
      <c r="BR608" s="3" t="str">
        <f t="shared" si="385"/>
        <v>No, &lt; $20K Lien</v>
      </c>
      <c r="BS608" s="3" t="str">
        <f t="shared" si="386"/>
        <v>No, Lien &lt; $20K</v>
      </c>
      <c r="BT608" t="s">
        <v>6650</v>
      </c>
      <c r="BU608" s="3" t="str">
        <f t="shared" si="387"/>
        <v>No</v>
      </c>
      <c r="BV608" s="3" t="str">
        <f t="shared" si="388"/>
        <v>No</v>
      </c>
      <c r="BW608" s="3">
        <f t="shared" si="389"/>
        <v>0</v>
      </c>
      <c r="BX608" s="3" t="str">
        <f t="shared" si="390"/>
        <v>No</v>
      </c>
      <c r="BY608" s="3">
        <f t="shared" si="391"/>
        <v>77601</v>
      </c>
      <c r="BZ608">
        <v>1</v>
      </c>
      <c r="CA608" s="3">
        <f t="shared" si="392"/>
        <v>77601</v>
      </c>
      <c r="CC608" s="3">
        <f t="shared" si="393"/>
        <v>0</v>
      </c>
      <c r="CD608" s="3">
        <f t="shared" si="394"/>
        <v>0</v>
      </c>
      <c r="CE608" s="3" t="str">
        <f t="shared" si="395"/>
        <v/>
      </c>
      <c r="CF608" s="3" t="e">
        <f>HLOOKUP(CE608,'Valuation Data'!$D$2:$K$5,4,FALSE)</f>
        <v>#N/A</v>
      </c>
      <c r="CG608" s="3">
        <f t="shared" si="396"/>
        <v>77601</v>
      </c>
      <c r="CH608" s="3" t="str">
        <f t="shared" si="397"/>
        <v>No</v>
      </c>
      <c r="CI608" s="3" t="str">
        <f>VLOOKUP(R608,'Use Codes &amp; County Type'!A:D,4,FALSE)</f>
        <v>S</v>
      </c>
      <c r="CJ608" s="3" t="str">
        <f t="shared" si="398"/>
        <v>No</v>
      </c>
      <c r="CK608" s="3" t="str">
        <f t="shared" si="399"/>
        <v>Yes</v>
      </c>
      <c r="CL608" s="3">
        <f t="shared" si="400"/>
        <v>0.67</v>
      </c>
      <c r="CM608" s="3">
        <f t="shared" si="401"/>
        <v>51992.670000000006</v>
      </c>
      <c r="CN608" s="3">
        <f t="shared" si="402"/>
        <v>2649.16</v>
      </c>
      <c r="CO608" s="3">
        <f t="shared" si="403"/>
        <v>49343.510000000009</v>
      </c>
      <c r="CP608" s="3">
        <f t="shared" si="404"/>
        <v>3.4138219868300665E-2</v>
      </c>
      <c r="CR608" s="3" t="str">
        <f t="shared" si="405"/>
        <v>No</v>
      </c>
      <c r="CV608" s="3" t="str">
        <f t="shared" si="406"/>
        <v>*Bid</v>
      </c>
      <c r="CW608" s="3">
        <f t="shared" si="407"/>
        <v>607</v>
      </c>
      <c r="CX608" s="3">
        <f t="shared" si="408"/>
        <v>662.29</v>
      </c>
      <c r="CY608" s="3" t="str">
        <f t="shared" si="409"/>
        <v>Ok</v>
      </c>
      <c r="CZ608">
        <v>0</v>
      </c>
      <c r="DA608">
        <v>0</v>
      </c>
    </row>
    <row r="609" spans="1:105" x14ac:dyDescent="0.25">
      <c r="A609">
        <v>608</v>
      </c>
      <c r="B609" t="s">
        <v>3</v>
      </c>
      <c r="C609" t="s">
        <v>717</v>
      </c>
      <c r="D609">
        <v>1297.8</v>
      </c>
      <c r="E609">
        <v>2017</v>
      </c>
      <c r="F609">
        <v>1297.8</v>
      </c>
      <c r="G609">
        <v>1297.8</v>
      </c>
      <c r="H609" s="3">
        <f t="shared" si="369"/>
        <v>0</v>
      </c>
      <c r="I609">
        <v>36270</v>
      </c>
      <c r="J609" t="s">
        <v>2735</v>
      </c>
      <c r="K609" t="s">
        <v>2738</v>
      </c>
      <c r="L609">
        <v>32011</v>
      </c>
      <c r="M609" t="s">
        <v>3181</v>
      </c>
      <c r="N609" t="s">
        <v>4759</v>
      </c>
      <c r="O609">
        <v>-81.891167110943599</v>
      </c>
      <c r="P609">
        <v>30.653964512896</v>
      </c>
      <c r="Q609" t="s">
        <v>5209</v>
      </c>
      <c r="R609">
        <v>2</v>
      </c>
      <c r="S609" t="s">
        <v>6535</v>
      </c>
      <c r="T609">
        <v>1006</v>
      </c>
      <c r="U609" t="s">
        <v>6578</v>
      </c>
      <c r="V609">
        <v>2017</v>
      </c>
      <c r="W609">
        <v>73973</v>
      </c>
      <c r="X609">
        <v>2017</v>
      </c>
      <c r="Y609">
        <v>81634</v>
      </c>
      <c r="Z609">
        <v>1170.4100000000001</v>
      </c>
      <c r="AA609" s="3">
        <f t="shared" si="370"/>
        <v>0.9018415780551704</v>
      </c>
      <c r="AB609" t="s">
        <v>6616</v>
      </c>
      <c r="AI609" t="s">
        <v>6618</v>
      </c>
      <c r="AJ609" t="s">
        <v>6618</v>
      </c>
      <c r="AK609">
        <v>0</v>
      </c>
      <c r="AL609">
        <v>0</v>
      </c>
      <c r="AM609">
        <v>0</v>
      </c>
      <c r="AN609">
        <v>0</v>
      </c>
      <c r="AO609">
        <v>0</v>
      </c>
      <c r="AP609" s="3" t="str">
        <f t="shared" si="371"/>
        <v>No</v>
      </c>
      <c r="AQ609" s="3" t="str">
        <f t="shared" si="372"/>
        <v>No</v>
      </c>
      <c r="AR609" s="3" t="str">
        <f t="shared" si="373"/>
        <v>No</v>
      </c>
      <c r="AS609">
        <v>0</v>
      </c>
      <c r="AT609">
        <v>0</v>
      </c>
      <c r="AU609">
        <v>28000</v>
      </c>
      <c r="AV609" t="s">
        <v>6622</v>
      </c>
      <c r="AW609">
        <v>0</v>
      </c>
      <c r="AX609">
        <v>0</v>
      </c>
      <c r="AY609" t="s">
        <v>6634</v>
      </c>
      <c r="AZ609">
        <v>0</v>
      </c>
      <c r="BA609">
        <v>0</v>
      </c>
      <c r="BB609" t="s">
        <v>6616</v>
      </c>
      <c r="BC609" t="s">
        <v>6616</v>
      </c>
      <c r="BD609" s="4" t="str">
        <f t="shared" si="374"/>
        <v>No</v>
      </c>
      <c r="BE609" t="s">
        <v>6640</v>
      </c>
      <c r="BF609" s="3" t="str">
        <f t="shared" si="375"/>
        <v>No</v>
      </c>
      <c r="BG609" t="s">
        <v>6645</v>
      </c>
      <c r="BH609" s="3" t="str">
        <f t="shared" si="376"/>
        <v>36270 PRATT SIDING RD</v>
      </c>
      <c r="BI609" s="3" t="str">
        <f t="shared" si="377"/>
        <v>Callahan</v>
      </c>
      <c r="BJ609" s="3" t="str">
        <f t="shared" si="378"/>
        <v>Florida</v>
      </c>
      <c r="BK609" s="3">
        <f t="shared" si="379"/>
        <v>32011</v>
      </c>
      <c r="BL609" s="3" t="str">
        <f t="shared" si="380"/>
        <v>36270 PRATT SIDING RD CALLAHAN FL 32011</v>
      </c>
      <c r="BM609" s="3" t="str">
        <f t="shared" si="381"/>
        <v>L</v>
      </c>
      <c r="BN609" s="3" t="str">
        <f t="shared" si="382"/>
        <v>Pass</v>
      </c>
      <c r="BO609" s="3" t="str">
        <f t="shared" si="383"/>
        <v>No</v>
      </c>
      <c r="BP609" s="3" t="str">
        <f t="shared" si="384"/>
        <v>FV&lt;$10K</v>
      </c>
      <c r="BQ609" t="s">
        <v>6650</v>
      </c>
      <c r="BR609" s="3" t="str">
        <f t="shared" si="385"/>
        <v>No, &lt; $20K Lien</v>
      </c>
      <c r="BS609" s="3" t="str">
        <f t="shared" si="386"/>
        <v>No, Lien &lt; $20K</v>
      </c>
      <c r="BT609" t="s">
        <v>6650</v>
      </c>
      <c r="BU609" s="3" t="str">
        <f t="shared" si="387"/>
        <v>No</v>
      </c>
      <c r="BV609" s="3" t="str">
        <f t="shared" si="388"/>
        <v>No</v>
      </c>
      <c r="BW609" s="3">
        <f t="shared" si="389"/>
        <v>0</v>
      </c>
      <c r="BX609" s="3" t="str">
        <f t="shared" si="390"/>
        <v>No</v>
      </c>
      <c r="BY609" s="3">
        <f t="shared" si="391"/>
        <v>73973</v>
      </c>
      <c r="BZ609">
        <v>1</v>
      </c>
      <c r="CA609" s="3">
        <f t="shared" si="392"/>
        <v>73973</v>
      </c>
      <c r="CC609" s="3">
        <f t="shared" si="393"/>
        <v>0</v>
      </c>
      <c r="CD609" s="3">
        <f t="shared" si="394"/>
        <v>0</v>
      </c>
      <c r="CE609" s="3" t="str">
        <f t="shared" si="395"/>
        <v/>
      </c>
      <c r="CF609" s="3" t="e">
        <f>HLOOKUP(CE609,'Valuation Data'!$D$2:$K$5,4,FALSE)</f>
        <v>#N/A</v>
      </c>
      <c r="CG609" s="3">
        <f t="shared" si="396"/>
        <v>73973</v>
      </c>
      <c r="CH609" s="3" t="str">
        <f t="shared" si="397"/>
        <v>No</v>
      </c>
      <c r="CI609" s="3" t="str">
        <f>VLOOKUP(R609,'Use Codes &amp; County Type'!A:D,4,FALSE)</f>
        <v>R</v>
      </c>
      <c r="CJ609" s="3" t="str">
        <f t="shared" si="398"/>
        <v>No</v>
      </c>
      <c r="CK609" s="3" t="str">
        <f t="shared" si="399"/>
        <v>No</v>
      </c>
      <c r="CL609" s="3">
        <f t="shared" si="400"/>
        <v>0.35</v>
      </c>
      <c r="CM609" s="3">
        <f t="shared" si="401"/>
        <v>25890.55</v>
      </c>
      <c r="CN609" s="3">
        <f t="shared" si="402"/>
        <v>5191.2</v>
      </c>
      <c r="CO609" s="3">
        <f t="shared" si="403"/>
        <v>20699.349999999999</v>
      </c>
      <c r="CP609" s="3">
        <f t="shared" si="404"/>
        <v>7.0176956457085687E-2</v>
      </c>
      <c r="CR609" s="3" t="str">
        <f t="shared" si="405"/>
        <v>No</v>
      </c>
      <c r="CV609" s="3" t="str">
        <f t="shared" si="406"/>
        <v>*Bid</v>
      </c>
      <c r="CW609" s="3">
        <f t="shared" si="407"/>
        <v>608</v>
      </c>
      <c r="CX609" s="3">
        <f t="shared" si="408"/>
        <v>1297.8</v>
      </c>
      <c r="CY609" s="3" t="str">
        <f t="shared" si="409"/>
        <v>Ok</v>
      </c>
      <c r="CZ609">
        <v>0</v>
      </c>
      <c r="DA609">
        <v>0</v>
      </c>
    </row>
    <row r="610" spans="1:105" x14ac:dyDescent="0.25">
      <c r="A610">
        <v>609</v>
      </c>
      <c r="B610" t="s">
        <v>3</v>
      </c>
      <c r="C610" t="s">
        <v>718</v>
      </c>
      <c r="D610">
        <v>666.05</v>
      </c>
      <c r="E610">
        <v>2017</v>
      </c>
      <c r="F610">
        <v>666.05</v>
      </c>
      <c r="G610">
        <v>666.05</v>
      </c>
      <c r="H610" s="3">
        <f t="shared" si="369"/>
        <v>0</v>
      </c>
      <c r="I610">
        <v>36748</v>
      </c>
      <c r="J610" t="s">
        <v>2735</v>
      </c>
      <c r="K610" t="s">
        <v>2738</v>
      </c>
      <c r="L610">
        <v>32011</v>
      </c>
      <c r="M610" t="s">
        <v>3182</v>
      </c>
      <c r="N610" t="s">
        <v>4759</v>
      </c>
      <c r="O610">
        <v>-81.891123591919296</v>
      </c>
      <c r="P610">
        <v>30.650909429348399</v>
      </c>
      <c r="Q610" t="s">
        <v>5210</v>
      </c>
      <c r="R610">
        <v>2</v>
      </c>
      <c r="S610" t="s">
        <v>6535</v>
      </c>
      <c r="T610">
        <v>1006</v>
      </c>
      <c r="U610" t="s">
        <v>6578</v>
      </c>
      <c r="V610">
        <v>2017</v>
      </c>
      <c r="W610">
        <v>77831</v>
      </c>
      <c r="X610">
        <v>2017</v>
      </c>
      <c r="Y610">
        <v>89704</v>
      </c>
      <c r="Z610">
        <v>586.27</v>
      </c>
      <c r="AA610" s="3">
        <f t="shared" si="370"/>
        <v>0.88021920276255539</v>
      </c>
      <c r="AD610" t="s">
        <v>6616</v>
      </c>
      <c r="AE610" t="s">
        <v>6616</v>
      </c>
      <c r="AF610" t="s">
        <v>6616</v>
      </c>
      <c r="AG610" t="s">
        <v>6616</v>
      </c>
      <c r="AH610" t="s">
        <v>6616</v>
      </c>
      <c r="AI610" t="s">
        <v>6618</v>
      </c>
      <c r="AJ610" t="s">
        <v>6618</v>
      </c>
      <c r="AK610" t="s">
        <v>6618</v>
      </c>
      <c r="AL610" t="s">
        <v>6618</v>
      </c>
      <c r="AM610" t="s">
        <v>6618</v>
      </c>
      <c r="AN610" t="s">
        <v>6618</v>
      </c>
      <c r="AO610">
        <v>0</v>
      </c>
      <c r="AP610" s="3" t="str">
        <f t="shared" si="371"/>
        <v>No</v>
      </c>
      <c r="AQ610" s="3" t="str">
        <f t="shared" si="372"/>
        <v>No</v>
      </c>
      <c r="AR610" s="3" t="str">
        <f t="shared" si="373"/>
        <v>No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 t="s">
        <v>6634</v>
      </c>
      <c r="AZ610" t="s">
        <v>6638</v>
      </c>
      <c r="BA610">
        <v>0</v>
      </c>
      <c r="BB610" t="s">
        <v>6617</v>
      </c>
      <c r="BC610" t="s">
        <v>6616</v>
      </c>
      <c r="BD610" s="4" t="str">
        <f t="shared" si="374"/>
        <v>No</v>
      </c>
      <c r="BE610" t="s">
        <v>6640</v>
      </c>
      <c r="BF610" s="3" t="str">
        <f t="shared" si="375"/>
        <v>No</v>
      </c>
      <c r="BG610" t="s">
        <v>6645</v>
      </c>
      <c r="BH610" s="3" t="str">
        <f t="shared" si="376"/>
        <v>36748 WEDGEWOOD WAY</v>
      </c>
      <c r="BI610" s="3" t="str">
        <f t="shared" si="377"/>
        <v>Callahan</v>
      </c>
      <c r="BJ610" s="3" t="str">
        <f t="shared" si="378"/>
        <v>Florida</v>
      </c>
      <c r="BK610" s="3">
        <f t="shared" si="379"/>
        <v>32011</v>
      </c>
      <c r="BL610" s="3" t="str">
        <f t="shared" si="380"/>
        <v>36748 WEDGEWOOD WAY CALLAHAN FL 32011</v>
      </c>
      <c r="BM610" s="3" t="str">
        <f t="shared" si="381"/>
        <v/>
      </c>
      <c r="BN610" s="3" t="str">
        <f t="shared" si="382"/>
        <v>Pass</v>
      </c>
      <c r="BO610" s="3" t="str">
        <f t="shared" si="383"/>
        <v>No</v>
      </c>
      <c r="BP610" s="3" t="str">
        <f t="shared" si="384"/>
        <v>FV&lt;$10K</v>
      </c>
      <c r="BQ610" t="s">
        <v>6650</v>
      </c>
      <c r="BR610" s="3" t="str">
        <f t="shared" si="385"/>
        <v>No, &lt; $20K Lien</v>
      </c>
      <c r="BS610" s="3" t="str">
        <f t="shared" si="386"/>
        <v>No, Lien &lt; $20K</v>
      </c>
      <c r="BT610" t="s">
        <v>6650</v>
      </c>
      <c r="BU610" s="3" t="str">
        <f t="shared" si="387"/>
        <v>No</v>
      </c>
      <c r="BV610" s="3" t="str">
        <f t="shared" si="388"/>
        <v>No</v>
      </c>
      <c r="BW610" s="3">
        <f t="shared" si="389"/>
        <v>0</v>
      </c>
      <c r="BX610" s="3" t="str">
        <f t="shared" si="390"/>
        <v>No</v>
      </c>
      <c r="BY610" s="3">
        <f t="shared" si="391"/>
        <v>77831</v>
      </c>
      <c r="BZ610">
        <v>1</v>
      </c>
      <c r="CA610" s="3">
        <f t="shared" si="392"/>
        <v>77831</v>
      </c>
      <c r="CC610" s="3">
        <f t="shared" si="393"/>
        <v>0</v>
      </c>
      <c r="CD610" s="3">
        <f t="shared" si="394"/>
        <v>0</v>
      </c>
      <c r="CE610" s="3" t="str">
        <f t="shared" si="395"/>
        <v/>
      </c>
      <c r="CF610" s="3" t="e">
        <f>HLOOKUP(CE610,'Valuation Data'!$D$2:$K$5,4,FALSE)</f>
        <v>#N/A</v>
      </c>
      <c r="CG610" s="3">
        <f t="shared" si="396"/>
        <v>77831</v>
      </c>
      <c r="CH610" s="3" t="str">
        <f t="shared" si="397"/>
        <v>No</v>
      </c>
      <c r="CI610" s="3" t="str">
        <f>VLOOKUP(R610,'Use Codes &amp; County Type'!A:D,4,FALSE)</f>
        <v>R</v>
      </c>
      <c r="CJ610" s="3" t="str">
        <f t="shared" si="398"/>
        <v>No</v>
      </c>
      <c r="CK610" s="3" t="str">
        <f t="shared" si="399"/>
        <v>Yes</v>
      </c>
      <c r="CL610" s="3">
        <f t="shared" si="400"/>
        <v>0.67</v>
      </c>
      <c r="CM610" s="3">
        <f t="shared" si="401"/>
        <v>52146.770000000004</v>
      </c>
      <c r="CN610" s="3">
        <f t="shared" si="402"/>
        <v>2664.2</v>
      </c>
      <c r="CO610" s="3">
        <f t="shared" si="403"/>
        <v>49482.570000000007</v>
      </c>
      <c r="CP610" s="3">
        <f t="shared" si="404"/>
        <v>3.4230576505505518E-2</v>
      </c>
      <c r="CR610" s="3" t="str">
        <f t="shared" si="405"/>
        <v>No</v>
      </c>
      <c r="CV610" s="3" t="str">
        <f t="shared" si="406"/>
        <v>*Bid</v>
      </c>
      <c r="CW610" s="3">
        <f t="shared" si="407"/>
        <v>609</v>
      </c>
      <c r="CX610" s="3">
        <f t="shared" si="408"/>
        <v>666.05</v>
      </c>
      <c r="CY610" s="3" t="str">
        <f t="shared" si="409"/>
        <v>Ok</v>
      </c>
      <c r="CZ610">
        <v>0</v>
      </c>
      <c r="DA610">
        <v>0</v>
      </c>
    </row>
    <row r="611" spans="1:105" x14ac:dyDescent="0.25">
      <c r="A611">
        <v>610</v>
      </c>
      <c r="B611" t="s">
        <v>3</v>
      </c>
      <c r="C611" t="s">
        <v>719</v>
      </c>
      <c r="D611">
        <v>406.27</v>
      </c>
      <c r="E611">
        <v>2017</v>
      </c>
      <c r="F611">
        <v>406.27</v>
      </c>
      <c r="G611">
        <v>406.27</v>
      </c>
      <c r="H611" s="3">
        <f t="shared" si="369"/>
        <v>0</v>
      </c>
      <c r="I611">
        <v>37170</v>
      </c>
      <c r="J611" t="s">
        <v>2735</v>
      </c>
      <c r="K611" t="s">
        <v>2738</v>
      </c>
      <c r="L611">
        <v>32011</v>
      </c>
      <c r="M611" t="s">
        <v>3183</v>
      </c>
      <c r="N611" t="s">
        <v>4759</v>
      </c>
      <c r="O611">
        <v>-81.887767102830097</v>
      </c>
      <c r="P611">
        <v>30.648331679366098</v>
      </c>
      <c r="Q611" t="s">
        <v>5211</v>
      </c>
      <c r="R611">
        <v>2</v>
      </c>
      <c r="S611" t="s">
        <v>6535</v>
      </c>
      <c r="T611">
        <v>1006</v>
      </c>
      <c r="U611" t="s">
        <v>6578</v>
      </c>
      <c r="V611">
        <v>2017</v>
      </c>
      <c r="W611">
        <v>47860</v>
      </c>
      <c r="X611">
        <v>2017</v>
      </c>
      <c r="Y611">
        <v>59432</v>
      </c>
      <c r="Z611">
        <v>346.07</v>
      </c>
      <c r="AA611" s="3">
        <f t="shared" si="370"/>
        <v>0.85182267949885548</v>
      </c>
      <c r="AB611" t="s">
        <v>6616</v>
      </c>
      <c r="AC611" t="s">
        <v>6616</v>
      </c>
      <c r="AD611" t="s">
        <v>6616</v>
      </c>
      <c r="AE611" t="s">
        <v>6616</v>
      </c>
      <c r="AG611" t="s">
        <v>6616</v>
      </c>
      <c r="AH611" t="s">
        <v>6616</v>
      </c>
      <c r="AI611" t="s">
        <v>6618</v>
      </c>
      <c r="AJ611" t="s">
        <v>6618</v>
      </c>
      <c r="AK611" t="s">
        <v>6618</v>
      </c>
      <c r="AL611" t="s">
        <v>6618</v>
      </c>
      <c r="AM611" t="s">
        <v>6618</v>
      </c>
      <c r="AN611" t="s">
        <v>6618</v>
      </c>
      <c r="AO611" t="s">
        <v>6618</v>
      </c>
      <c r="AP611" s="3" t="str">
        <f t="shared" si="371"/>
        <v>No</v>
      </c>
      <c r="AQ611" s="3" t="str">
        <f t="shared" si="372"/>
        <v>No</v>
      </c>
      <c r="AR611" s="3" t="str">
        <f t="shared" si="373"/>
        <v>No</v>
      </c>
      <c r="AS611">
        <v>0</v>
      </c>
      <c r="AT611">
        <v>0</v>
      </c>
      <c r="AU611">
        <v>95333</v>
      </c>
      <c r="AV611" t="s">
        <v>5076</v>
      </c>
      <c r="AW611">
        <v>0</v>
      </c>
      <c r="AX611">
        <v>0</v>
      </c>
      <c r="AY611" t="s">
        <v>6634</v>
      </c>
      <c r="AZ611" t="s">
        <v>6638</v>
      </c>
      <c r="BA611">
        <v>1</v>
      </c>
      <c r="BB611" t="s">
        <v>6617</v>
      </c>
      <c r="BC611" t="s">
        <v>6616</v>
      </c>
      <c r="BD611" s="4" t="str">
        <f t="shared" si="374"/>
        <v>No</v>
      </c>
      <c r="BE611" t="s">
        <v>6640</v>
      </c>
      <c r="BF611" s="3" t="str">
        <f t="shared" si="375"/>
        <v>No</v>
      </c>
      <c r="BG611" t="s">
        <v>6645</v>
      </c>
      <c r="BH611" s="3" t="str">
        <f t="shared" si="376"/>
        <v>37170 PEANUT TRL</v>
      </c>
      <c r="BI611" s="3" t="str">
        <f t="shared" si="377"/>
        <v>Callahan</v>
      </c>
      <c r="BJ611" s="3" t="str">
        <f t="shared" si="378"/>
        <v>Florida</v>
      </c>
      <c r="BK611" s="3">
        <f t="shared" si="379"/>
        <v>32011</v>
      </c>
      <c r="BL611" s="3" t="str">
        <f t="shared" si="380"/>
        <v>37170 PEANUT TRL CALLAHAN FL 32011</v>
      </c>
      <c r="BM611" s="3" t="str">
        <f t="shared" si="381"/>
        <v>L</v>
      </c>
      <c r="BN611" s="3" t="str">
        <f t="shared" si="382"/>
        <v>Pass</v>
      </c>
      <c r="BO611" s="3" t="str">
        <f t="shared" si="383"/>
        <v>No</v>
      </c>
      <c r="BP611" s="3" t="str">
        <f t="shared" si="384"/>
        <v>FV&lt;$10K</v>
      </c>
      <c r="BQ611" t="s">
        <v>6650</v>
      </c>
      <c r="BR611" s="3" t="str">
        <f t="shared" si="385"/>
        <v>No, &lt; $20K Lien</v>
      </c>
      <c r="BS611" s="3" t="str">
        <f t="shared" si="386"/>
        <v>No, Lien &lt; $20K</v>
      </c>
      <c r="BT611" t="s">
        <v>6650</v>
      </c>
      <c r="BU611" s="3" t="str">
        <f t="shared" si="387"/>
        <v>No</v>
      </c>
      <c r="BV611" s="3" t="str">
        <f t="shared" si="388"/>
        <v>No</v>
      </c>
      <c r="BW611" s="3">
        <f t="shared" si="389"/>
        <v>1</v>
      </c>
      <c r="BX611" s="3" t="str">
        <f t="shared" si="390"/>
        <v>No</v>
      </c>
      <c r="BY611" s="3">
        <f t="shared" si="391"/>
        <v>47860</v>
      </c>
      <c r="BZ611">
        <v>1</v>
      </c>
      <c r="CA611" s="3">
        <f t="shared" si="392"/>
        <v>47860</v>
      </c>
      <c r="CC611" s="3">
        <f t="shared" si="393"/>
        <v>0</v>
      </c>
      <c r="CD611" s="3">
        <f t="shared" si="394"/>
        <v>0</v>
      </c>
      <c r="CE611" s="3" t="str">
        <f t="shared" si="395"/>
        <v/>
      </c>
      <c r="CF611" s="3" t="e">
        <f>HLOOKUP(CE611,'Valuation Data'!$D$2:$K$5,4,FALSE)</f>
        <v>#N/A</v>
      </c>
      <c r="CG611" s="3">
        <f t="shared" si="396"/>
        <v>47860</v>
      </c>
      <c r="CH611" s="3" t="str">
        <f t="shared" si="397"/>
        <v>No</v>
      </c>
      <c r="CI611" s="3" t="str">
        <f>VLOOKUP(R611,'Use Codes &amp; County Type'!A:D,4,FALSE)</f>
        <v>R</v>
      </c>
      <c r="CJ611" s="3" t="str">
        <f t="shared" si="398"/>
        <v>No</v>
      </c>
      <c r="CK611" s="3" t="str">
        <f t="shared" si="399"/>
        <v>Yes</v>
      </c>
      <c r="CL611" s="3">
        <f t="shared" si="400"/>
        <v>0.67</v>
      </c>
      <c r="CM611" s="3">
        <f t="shared" si="401"/>
        <v>32066.2</v>
      </c>
      <c r="CN611" s="3">
        <f t="shared" si="402"/>
        <v>2031.35</v>
      </c>
      <c r="CO611" s="3">
        <f t="shared" si="403"/>
        <v>30034.850000000002</v>
      </c>
      <c r="CP611" s="3">
        <f t="shared" si="404"/>
        <v>4.2443585457584622E-2</v>
      </c>
      <c r="CR611" s="3" t="str">
        <f t="shared" si="405"/>
        <v>No</v>
      </c>
      <c r="CV611" s="3" t="str">
        <f t="shared" si="406"/>
        <v>*Bid</v>
      </c>
      <c r="CW611" s="3">
        <f t="shared" si="407"/>
        <v>610</v>
      </c>
      <c r="CX611" s="3">
        <f t="shared" si="408"/>
        <v>406.27</v>
      </c>
      <c r="CY611" s="3" t="str">
        <f t="shared" si="409"/>
        <v>Ok</v>
      </c>
      <c r="CZ611">
        <v>0</v>
      </c>
      <c r="DA611">
        <v>0</v>
      </c>
    </row>
    <row r="612" spans="1:105" x14ac:dyDescent="0.25">
      <c r="A612">
        <v>611</v>
      </c>
      <c r="B612" t="s">
        <v>3</v>
      </c>
      <c r="C612" t="s">
        <v>720</v>
      </c>
      <c r="D612">
        <v>1631.81</v>
      </c>
      <c r="E612">
        <v>2017</v>
      </c>
      <c r="F612" t="e">
        <f>NA()</f>
        <v>#N/A</v>
      </c>
      <c r="G612" t="e">
        <f>NA()</f>
        <v>#N/A</v>
      </c>
      <c r="H612" s="3" t="e">
        <f t="shared" si="369"/>
        <v>#N/A</v>
      </c>
      <c r="I612" t="e">
        <f>NA()</f>
        <v>#N/A</v>
      </c>
      <c r="J612" t="e">
        <f>NA()</f>
        <v>#N/A</v>
      </c>
      <c r="K612" t="e">
        <f>NA()</f>
        <v>#N/A</v>
      </c>
      <c r="L612" t="e">
        <f>NA()</f>
        <v>#N/A</v>
      </c>
      <c r="M612" t="e">
        <f>NA()</f>
        <v>#N/A</v>
      </c>
      <c r="N612" t="e">
        <f>NA()</f>
        <v>#N/A</v>
      </c>
      <c r="O612" t="e">
        <f>NA()</f>
        <v>#N/A</v>
      </c>
      <c r="P612" t="e">
        <f>NA()</f>
        <v>#N/A</v>
      </c>
      <c r="Q612" t="e">
        <f>NA()</f>
        <v>#N/A</v>
      </c>
      <c r="R612">
        <v>1</v>
      </c>
      <c r="S612" t="s">
        <v>6539</v>
      </c>
      <c r="T612" t="e">
        <f>NA()</f>
        <v>#N/A</v>
      </c>
      <c r="U612" t="e">
        <f>NA()</f>
        <v>#N/A</v>
      </c>
      <c r="V612">
        <v>2017</v>
      </c>
      <c r="W612">
        <v>136817</v>
      </c>
      <c r="X612" t="e">
        <f>NA()</f>
        <v>#N/A</v>
      </c>
      <c r="Y612" t="e">
        <f>NA()</f>
        <v>#N/A</v>
      </c>
      <c r="Z612" t="e">
        <f>NA()</f>
        <v>#N/A</v>
      </c>
      <c r="AA612" s="3">
        <f t="shared" si="370"/>
        <v>0</v>
      </c>
      <c r="AI612" t="e">
        <f>NA()</f>
        <v>#N/A</v>
      </c>
      <c r="AJ612" t="e">
        <f>NA()</f>
        <v>#N/A</v>
      </c>
      <c r="AK612" t="e">
        <f>NA()</f>
        <v>#N/A</v>
      </c>
      <c r="AL612" t="e">
        <f>NA()</f>
        <v>#N/A</v>
      </c>
      <c r="AM612" t="e">
        <f>NA()</f>
        <v>#N/A</v>
      </c>
      <c r="AN612" t="e">
        <f>NA()</f>
        <v>#N/A</v>
      </c>
      <c r="AO612" t="e">
        <f>NA()</f>
        <v>#N/A</v>
      </c>
      <c r="AP612" s="3" t="str">
        <f t="shared" si="371"/>
        <v>No</v>
      </c>
      <c r="AQ612" s="3" t="str">
        <f t="shared" si="372"/>
        <v>No</v>
      </c>
      <c r="AR612" s="3" t="str">
        <f t="shared" si="373"/>
        <v>No</v>
      </c>
      <c r="AS612" t="e">
        <f>NA()</f>
        <v>#N/A</v>
      </c>
      <c r="AT612" t="e">
        <f>NA()</f>
        <v>#N/A</v>
      </c>
      <c r="AU612" t="e">
        <f>NA()</f>
        <v>#N/A</v>
      </c>
      <c r="AV612" t="e">
        <f>NA()</f>
        <v>#N/A</v>
      </c>
      <c r="AW612" t="e">
        <f>NA()</f>
        <v>#N/A</v>
      </c>
      <c r="AX612" t="e">
        <f>NA()</f>
        <v>#N/A</v>
      </c>
      <c r="AY612" t="e">
        <f>NA()</f>
        <v>#N/A</v>
      </c>
      <c r="AZ612" t="e">
        <f>NA()</f>
        <v>#N/A</v>
      </c>
      <c r="BA612">
        <v>0</v>
      </c>
      <c r="BB612" t="s">
        <v>6617</v>
      </c>
      <c r="BC612" t="e">
        <f>NA()</f>
        <v>#N/A</v>
      </c>
      <c r="BD612" s="4" t="str">
        <f t="shared" si="374"/>
        <v>No</v>
      </c>
      <c r="BE612" t="e">
        <f>NA()</f>
        <v>#N/A</v>
      </c>
      <c r="BF612" s="3" t="str">
        <f t="shared" si="375"/>
        <v>No</v>
      </c>
      <c r="BG612" t="e">
        <f>NA()</f>
        <v>#N/A</v>
      </c>
      <c r="BH612" s="3" t="e">
        <f t="shared" si="376"/>
        <v>#N/A</v>
      </c>
      <c r="BI612" s="3" t="e">
        <f t="shared" si="377"/>
        <v>#N/A</v>
      </c>
      <c r="BJ612" s="3" t="e">
        <f t="shared" si="378"/>
        <v>#N/A</v>
      </c>
      <c r="BK612" s="3" t="e">
        <f t="shared" si="379"/>
        <v>#N/A</v>
      </c>
      <c r="BL612" s="3" t="e">
        <f t="shared" si="380"/>
        <v>#N/A</v>
      </c>
      <c r="BM612" s="3" t="e">
        <f t="shared" si="381"/>
        <v>#N/A</v>
      </c>
      <c r="BN612" s="3" t="str">
        <f t="shared" si="382"/>
        <v>Pass</v>
      </c>
      <c r="BO612" s="3" t="e">
        <f t="shared" si="383"/>
        <v>#N/A</v>
      </c>
      <c r="BP612" s="3" t="str">
        <f t="shared" si="384"/>
        <v>FV&lt;$10K</v>
      </c>
      <c r="BQ612" t="s">
        <v>6650</v>
      </c>
      <c r="BR612" s="3" t="str">
        <f t="shared" si="385"/>
        <v>No, &lt; $20K Lien</v>
      </c>
      <c r="BS612" s="3" t="str">
        <f t="shared" si="386"/>
        <v>No, Lien &lt; $20K</v>
      </c>
      <c r="BT612" t="s">
        <v>6650</v>
      </c>
      <c r="BU612" s="3" t="str">
        <f t="shared" si="387"/>
        <v>No</v>
      </c>
      <c r="BV612" s="3" t="str">
        <f t="shared" si="388"/>
        <v>No</v>
      </c>
      <c r="BW612" s="3">
        <f t="shared" si="389"/>
        <v>0</v>
      </c>
      <c r="BX612" s="3" t="str">
        <f t="shared" si="390"/>
        <v>No</v>
      </c>
      <c r="BY612" s="3">
        <f t="shared" si="391"/>
        <v>136817</v>
      </c>
      <c r="BZ612">
        <v>1</v>
      </c>
      <c r="CA612" s="3">
        <f t="shared" si="392"/>
        <v>136817</v>
      </c>
      <c r="CC612" s="3" t="e">
        <f t="shared" si="393"/>
        <v>#N/A</v>
      </c>
      <c r="CD612" s="3" t="e">
        <f t="shared" si="394"/>
        <v>#N/A</v>
      </c>
      <c r="CE612" s="3" t="str">
        <f t="shared" si="395"/>
        <v/>
      </c>
      <c r="CF612" s="3" t="e">
        <f>HLOOKUP(CE612,'Valuation Data'!$D$2:$K$5,4,FALSE)</f>
        <v>#N/A</v>
      </c>
      <c r="CG612" s="3">
        <f t="shared" si="396"/>
        <v>136817</v>
      </c>
      <c r="CH612" s="3" t="str">
        <f t="shared" si="397"/>
        <v>No</v>
      </c>
      <c r="CI612" s="3" t="str">
        <f>VLOOKUP(R612,'Use Codes &amp; County Type'!A:D,4,FALSE)</f>
        <v>S</v>
      </c>
      <c r="CJ612" s="3" t="str">
        <f t="shared" si="398"/>
        <v>No</v>
      </c>
      <c r="CK612" s="3" t="str">
        <f t="shared" si="399"/>
        <v>Yes</v>
      </c>
      <c r="CL612" s="3">
        <f t="shared" si="400"/>
        <v>0.67</v>
      </c>
      <c r="CM612" s="3">
        <f t="shared" si="401"/>
        <v>91667.39</v>
      </c>
      <c r="CN612" s="3" t="e">
        <f t="shared" si="402"/>
        <v>#N/A</v>
      </c>
      <c r="CO612" s="3" t="e">
        <f t="shared" si="403"/>
        <v>#N/A</v>
      </c>
      <c r="CP612" s="3" t="e">
        <f t="shared" si="404"/>
        <v>#N/A</v>
      </c>
      <c r="CR612" s="3" t="e">
        <f t="shared" si="405"/>
        <v>#N/A</v>
      </c>
      <c r="CV612" s="3" t="e">
        <f t="shared" si="406"/>
        <v>#N/A</v>
      </c>
      <c r="CW612" s="3">
        <f t="shared" si="407"/>
        <v>611</v>
      </c>
      <c r="CX612" s="3">
        <f t="shared" si="408"/>
        <v>1631.81</v>
      </c>
      <c r="CY612" s="3" t="e">
        <f t="shared" si="409"/>
        <v>#N/A</v>
      </c>
      <c r="CZ612" t="e">
        <f>NA()</f>
        <v>#N/A</v>
      </c>
      <c r="DA612" t="e">
        <f>NA()</f>
        <v>#N/A</v>
      </c>
    </row>
    <row r="613" spans="1:105" x14ac:dyDescent="0.25">
      <c r="A613">
        <v>612</v>
      </c>
      <c r="B613" t="s">
        <v>3</v>
      </c>
      <c r="C613" t="s">
        <v>721</v>
      </c>
      <c r="D613">
        <v>816.98</v>
      </c>
      <c r="E613">
        <v>2017</v>
      </c>
      <c r="F613">
        <v>816.98</v>
      </c>
      <c r="G613">
        <v>816.98</v>
      </c>
      <c r="H613" s="3">
        <f t="shared" si="369"/>
        <v>0</v>
      </c>
      <c r="I613">
        <v>36117</v>
      </c>
      <c r="J613" t="s">
        <v>2735</v>
      </c>
      <c r="K613" t="s">
        <v>2738</v>
      </c>
      <c r="L613">
        <v>32011</v>
      </c>
      <c r="M613" t="s">
        <v>3184</v>
      </c>
      <c r="N613" t="s">
        <v>4759</v>
      </c>
      <c r="O613">
        <v>-81.889151986105503</v>
      </c>
      <c r="P613">
        <v>30.652841066060201</v>
      </c>
      <c r="Q613" t="s">
        <v>5212</v>
      </c>
      <c r="R613">
        <v>2</v>
      </c>
      <c r="S613" t="s">
        <v>6535</v>
      </c>
      <c r="T613">
        <v>1006</v>
      </c>
      <c r="U613" t="s">
        <v>6578</v>
      </c>
      <c r="V613">
        <v>2017</v>
      </c>
      <c r="W613">
        <v>123094</v>
      </c>
      <c r="X613">
        <v>2017</v>
      </c>
      <c r="Y613">
        <v>156456</v>
      </c>
      <c r="Z613">
        <v>725.83</v>
      </c>
      <c r="AA613" s="3">
        <f t="shared" si="370"/>
        <v>0.88843056133565079</v>
      </c>
      <c r="AB613" t="s">
        <v>6616</v>
      </c>
      <c r="AD613" t="s">
        <v>6616</v>
      </c>
      <c r="AE613" t="s">
        <v>6616</v>
      </c>
      <c r="AF613" t="s">
        <v>6616</v>
      </c>
      <c r="AG613" t="s">
        <v>6616</v>
      </c>
      <c r="AH613" t="s">
        <v>6616</v>
      </c>
      <c r="AI613" t="s">
        <v>6618</v>
      </c>
      <c r="AJ613" t="s">
        <v>6618</v>
      </c>
      <c r="AK613" t="s">
        <v>6618</v>
      </c>
      <c r="AL613" t="s">
        <v>6618</v>
      </c>
      <c r="AM613" t="s">
        <v>6618</v>
      </c>
      <c r="AN613" t="s">
        <v>6618</v>
      </c>
      <c r="AO613" t="s">
        <v>6618</v>
      </c>
      <c r="AP613" s="3" t="str">
        <f t="shared" si="371"/>
        <v>No</v>
      </c>
      <c r="AQ613" s="3" t="str">
        <f t="shared" si="372"/>
        <v>No</v>
      </c>
      <c r="AR613" s="3" t="str">
        <f t="shared" si="373"/>
        <v>No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 t="s">
        <v>6634</v>
      </c>
      <c r="AZ613" t="s">
        <v>6638</v>
      </c>
      <c r="BA613">
        <v>0</v>
      </c>
      <c r="BB613" t="s">
        <v>6617</v>
      </c>
      <c r="BC613" t="s">
        <v>6617</v>
      </c>
      <c r="BD613" s="4" t="str">
        <f t="shared" si="374"/>
        <v>No</v>
      </c>
      <c r="BE613" t="s">
        <v>6640</v>
      </c>
      <c r="BF613" s="3" t="str">
        <f t="shared" si="375"/>
        <v>No</v>
      </c>
      <c r="BG613" t="s">
        <v>6645</v>
      </c>
      <c r="BH613" s="3" t="str">
        <f t="shared" si="376"/>
        <v>36117 VICTORY LN</v>
      </c>
      <c r="BI613" s="3" t="str">
        <f t="shared" si="377"/>
        <v>Callahan</v>
      </c>
      <c r="BJ613" s="3" t="str">
        <f t="shared" si="378"/>
        <v>Florida</v>
      </c>
      <c r="BK613" s="3">
        <f t="shared" si="379"/>
        <v>32011</v>
      </c>
      <c r="BL613" s="3" t="str">
        <f t="shared" si="380"/>
        <v>36117 VICTORY LN CALLAHAN FL 32011</v>
      </c>
      <c r="BM613" s="3" t="str">
        <f t="shared" si="381"/>
        <v/>
      </c>
      <c r="BN613" s="3" t="str">
        <f t="shared" si="382"/>
        <v>Pass</v>
      </c>
      <c r="BO613" s="3" t="str">
        <f t="shared" si="383"/>
        <v>Yes</v>
      </c>
      <c r="BP613" s="3" t="str">
        <f t="shared" si="384"/>
        <v>FV&lt;$10K</v>
      </c>
      <c r="BQ613" t="s">
        <v>6650</v>
      </c>
      <c r="BR613" s="3" t="str">
        <f t="shared" si="385"/>
        <v>No, &lt; $20K Lien</v>
      </c>
      <c r="BS613" s="3" t="str">
        <f t="shared" si="386"/>
        <v>No, Lien &lt; $20K</v>
      </c>
      <c r="BT613" t="s">
        <v>6650</v>
      </c>
      <c r="BU613" s="3" t="str">
        <f t="shared" si="387"/>
        <v>No</v>
      </c>
      <c r="BV613" s="3" t="str">
        <f t="shared" si="388"/>
        <v>No</v>
      </c>
      <c r="BW613" s="3">
        <f t="shared" si="389"/>
        <v>0</v>
      </c>
      <c r="BX613" s="3" t="str">
        <f t="shared" si="390"/>
        <v>No</v>
      </c>
      <c r="BY613" s="3">
        <f t="shared" si="391"/>
        <v>123094</v>
      </c>
      <c r="BZ613">
        <v>1</v>
      </c>
      <c r="CA613" s="3">
        <f t="shared" si="392"/>
        <v>123094</v>
      </c>
      <c r="CC613" s="3">
        <f t="shared" si="393"/>
        <v>0</v>
      </c>
      <c r="CD613" s="3">
        <f t="shared" si="394"/>
        <v>0</v>
      </c>
      <c r="CE613" s="3" t="str">
        <f t="shared" si="395"/>
        <v/>
      </c>
      <c r="CF613" s="3" t="e">
        <f>HLOOKUP(CE613,'Valuation Data'!$D$2:$K$5,4,FALSE)</f>
        <v>#N/A</v>
      </c>
      <c r="CG613" s="3">
        <f t="shared" si="396"/>
        <v>123094</v>
      </c>
      <c r="CH613" s="3" t="str">
        <f t="shared" si="397"/>
        <v>No</v>
      </c>
      <c r="CI613" s="3" t="str">
        <f>VLOOKUP(R613,'Use Codes &amp; County Type'!A:D,4,FALSE)</f>
        <v>R</v>
      </c>
      <c r="CJ613" s="3" t="str">
        <f t="shared" si="398"/>
        <v>No</v>
      </c>
      <c r="CK613" s="3" t="str">
        <f t="shared" si="399"/>
        <v>Yes</v>
      </c>
      <c r="CL613" s="3">
        <f t="shared" si="400"/>
        <v>0.67</v>
      </c>
      <c r="CM613" s="3">
        <f t="shared" si="401"/>
        <v>82472.98000000001</v>
      </c>
      <c r="CN613" s="3">
        <f t="shared" si="402"/>
        <v>3267.92</v>
      </c>
      <c r="CO613" s="3">
        <f t="shared" si="403"/>
        <v>79205.060000000012</v>
      </c>
      <c r="CP613" s="3">
        <f t="shared" si="404"/>
        <v>2.6548166441906187E-2</v>
      </c>
      <c r="CR613" s="3" t="str">
        <f t="shared" si="405"/>
        <v>No</v>
      </c>
      <c r="CV613" s="3" t="str">
        <f t="shared" si="406"/>
        <v>*Bid</v>
      </c>
      <c r="CW613" s="3">
        <f t="shared" si="407"/>
        <v>612</v>
      </c>
      <c r="CX613" s="3">
        <f t="shared" si="408"/>
        <v>816.98</v>
      </c>
      <c r="CY613" s="3" t="str">
        <f t="shared" si="409"/>
        <v>Ok</v>
      </c>
      <c r="CZ613">
        <v>0</v>
      </c>
      <c r="DA613">
        <v>0</v>
      </c>
    </row>
    <row r="614" spans="1:105" x14ac:dyDescent="0.25">
      <c r="A614">
        <v>613</v>
      </c>
      <c r="B614" t="s">
        <v>3</v>
      </c>
      <c r="C614" t="s">
        <v>722</v>
      </c>
      <c r="D614">
        <v>2735.35</v>
      </c>
      <c r="E614">
        <v>2017</v>
      </c>
      <c r="F614">
        <v>2735.35</v>
      </c>
      <c r="G614">
        <v>2735.35</v>
      </c>
      <c r="H614" s="3">
        <f t="shared" si="369"/>
        <v>0</v>
      </c>
      <c r="I614">
        <v>36001</v>
      </c>
      <c r="J614" t="s">
        <v>2735</v>
      </c>
      <c r="K614" t="s">
        <v>2738</v>
      </c>
      <c r="L614">
        <v>32011</v>
      </c>
      <c r="M614" t="s">
        <v>3185</v>
      </c>
      <c r="N614" t="s">
        <v>4759</v>
      </c>
      <c r="O614">
        <v>-81.886713795665202</v>
      </c>
      <c r="P614">
        <v>30.6537293135606</v>
      </c>
      <c r="Q614" t="s">
        <v>5213</v>
      </c>
      <c r="R614">
        <v>1</v>
      </c>
      <c r="S614" t="s">
        <v>6539</v>
      </c>
      <c r="T614">
        <v>1001</v>
      </c>
      <c r="U614" t="s">
        <v>6582</v>
      </c>
      <c r="V614">
        <v>2017</v>
      </c>
      <c r="W614">
        <v>165114</v>
      </c>
      <c r="X614">
        <v>2017</v>
      </c>
      <c r="Y614">
        <v>165114</v>
      </c>
      <c r="Z614">
        <v>2499.63</v>
      </c>
      <c r="AA614" s="3">
        <f t="shared" si="370"/>
        <v>0.91382455627250636</v>
      </c>
      <c r="AB614" t="s">
        <v>6616</v>
      </c>
      <c r="AC614" t="s">
        <v>6616</v>
      </c>
      <c r="AD614" t="s">
        <v>6616</v>
      </c>
      <c r="AE614" t="s">
        <v>6616</v>
      </c>
      <c r="AF614" t="s">
        <v>6616</v>
      </c>
      <c r="AG614" t="s">
        <v>6616</v>
      </c>
      <c r="AH614" t="s">
        <v>6616</v>
      </c>
      <c r="AI614" t="s">
        <v>6618</v>
      </c>
      <c r="AJ614" t="s">
        <v>6618</v>
      </c>
      <c r="AK614" t="s">
        <v>6618</v>
      </c>
      <c r="AL614" t="s">
        <v>6618</v>
      </c>
      <c r="AM614" t="s">
        <v>6618</v>
      </c>
      <c r="AN614" t="s">
        <v>6618</v>
      </c>
      <c r="AO614" t="s">
        <v>6618</v>
      </c>
      <c r="AP614" s="3" t="str">
        <f t="shared" si="371"/>
        <v>No</v>
      </c>
      <c r="AQ614" s="3" t="str">
        <f t="shared" si="372"/>
        <v>No</v>
      </c>
      <c r="AR614" s="3" t="str">
        <f t="shared" si="373"/>
        <v>No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 t="s">
        <v>6634</v>
      </c>
      <c r="AZ614" t="s">
        <v>6638</v>
      </c>
      <c r="BA614">
        <v>0</v>
      </c>
      <c r="BB614" t="s">
        <v>6616</v>
      </c>
      <c r="BC614" t="s">
        <v>6616</v>
      </c>
      <c r="BD614" s="4" t="str">
        <f t="shared" si="374"/>
        <v>No</v>
      </c>
      <c r="BE614" t="s">
        <v>6640</v>
      </c>
      <c r="BF614" s="3" t="str">
        <f t="shared" si="375"/>
        <v>No</v>
      </c>
      <c r="BG614" t="s">
        <v>6645</v>
      </c>
      <c r="BH614" s="3" t="str">
        <f t="shared" si="376"/>
        <v>36001 ALDERWOOD ST</v>
      </c>
      <c r="BI614" s="3" t="str">
        <f t="shared" si="377"/>
        <v>Callahan</v>
      </c>
      <c r="BJ614" s="3" t="str">
        <f t="shared" si="378"/>
        <v>Florida</v>
      </c>
      <c r="BK614" s="3">
        <f t="shared" si="379"/>
        <v>32011</v>
      </c>
      <c r="BL614" s="3" t="str">
        <f t="shared" si="380"/>
        <v>36001 ALDERWOOD ST CALLAHAN FL 32011</v>
      </c>
      <c r="BM614" s="3" t="str">
        <f t="shared" si="381"/>
        <v/>
      </c>
      <c r="BN614" s="3" t="str">
        <f t="shared" si="382"/>
        <v>Pass</v>
      </c>
      <c r="BO614" s="3" t="str">
        <f t="shared" si="383"/>
        <v>No</v>
      </c>
      <c r="BP614" s="3" t="str">
        <f t="shared" si="384"/>
        <v>FV&lt;$10K</v>
      </c>
      <c r="BQ614" t="s">
        <v>6650</v>
      </c>
      <c r="BR614" s="3" t="str">
        <f t="shared" si="385"/>
        <v>No, &lt; $20K Lien</v>
      </c>
      <c r="BS614" s="3" t="str">
        <f t="shared" si="386"/>
        <v>No, Lien &lt; $20K</v>
      </c>
      <c r="BT614" t="s">
        <v>6650</v>
      </c>
      <c r="BU614" s="3" t="str">
        <f t="shared" si="387"/>
        <v>No</v>
      </c>
      <c r="BV614" s="3" t="str">
        <f t="shared" si="388"/>
        <v>No</v>
      </c>
      <c r="BW614" s="3">
        <f t="shared" si="389"/>
        <v>0</v>
      </c>
      <c r="BX614" s="3" t="str">
        <f t="shared" si="390"/>
        <v>No</v>
      </c>
      <c r="BY614" s="3">
        <f t="shared" si="391"/>
        <v>165114</v>
      </c>
      <c r="BZ614">
        <v>1</v>
      </c>
      <c r="CA614" s="3">
        <f t="shared" si="392"/>
        <v>165114</v>
      </c>
      <c r="CC614" s="3">
        <f t="shared" si="393"/>
        <v>0</v>
      </c>
      <c r="CD614" s="3">
        <f t="shared" si="394"/>
        <v>0</v>
      </c>
      <c r="CE614" s="3" t="str">
        <f t="shared" si="395"/>
        <v/>
      </c>
      <c r="CF614" s="3" t="e">
        <f>HLOOKUP(CE614,'Valuation Data'!$D$2:$K$5,4,FALSE)</f>
        <v>#N/A</v>
      </c>
      <c r="CG614" s="3">
        <f t="shared" si="396"/>
        <v>165114</v>
      </c>
      <c r="CH614" s="3" t="str">
        <f t="shared" si="397"/>
        <v>No</v>
      </c>
      <c r="CI614" s="3" t="str">
        <f>VLOOKUP(R614,'Use Codes &amp; County Type'!A:D,4,FALSE)</f>
        <v>S</v>
      </c>
      <c r="CJ614" s="3" t="str">
        <f t="shared" si="398"/>
        <v>No</v>
      </c>
      <c r="CK614" s="3" t="str">
        <f t="shared" si="399"/>
        <v>No</v>
      </c>
      <c r="CL614" s="3">
        <f t="shared" si="400"/>
        <v>0.35</v>
      </c>
      <c r="CM614" s="3">
        <f t="shared" si="401"/>
        <v>57789.899999999994</v>
      </c>
      <c r="CN614" s="3">
        <f t="shared" si="402"/>
        <v>10941.4</v>
      </c>
      <c r="CO614" s="3">
        <f t="shared" si="403"/>
        <v>46848.499999999993</v>
      </c>
      <c r="CP614" s="3">
        <f t="shared" si="404"/>
        <v>6.6265731555167948E-2</v>
      </c>
      <c r="CR614" s="3" t="str">
        <f t="shared" si="405"/>
        <v>No</v>
      </c>
      <c r="CV614" s="3" t="str">
        <f t="shared" si="406"/>
        <v>*Bid</v>
      </c>
      <c r="CW614" s="3">
        <f t="shared" si="407"/>
        <v>613</v>
      </c>
      <c r="CX614" s="3">
        <f t="shared" si="408"/>
        <v>2735.35</v>
      </c>
      <c r="CY614" s="3" t="str">
        <f t="shared" si="409"/>
        <v>Ok</v>
      </c>
      <c r="CZ614">
        <v>0</v>
      </c>
      <c r="DA614">
        <v>0</v>
      </c>
    </row>
    <row r="615" spans="1:105" x14ac:dyDescent="0.25">
      <c r="A615">
        <v>614</v>
      </c>
      <c r="B615" t="s">
        <v>3</v>
      </c>
      <c r="C615" t="s">
        <v>723</v>
      </c>
      <c r="D615">
        <v>1641.44</v>
      </c>
      <c r="E615">
        <v>2017</v>
      </c>
      <c r="F615" t="e">
        <f>NA()</f>
        <v>#N/A</v>
      </c>
      <c r="G615" t="e">
        <f>NA()</f>
        <v>#N/A</v>
      </c>
      <c r="H615" s="3" t="e">
        <f t="shared" si="369"/>
        <v>#N/A</v>
      </c>
      <c r="I615" t="e">
        <f>NA()</f>
        <v>#N/A</v>
      </c>
      <c r="J615" t="e">
        <f>NA()</f>
        <v>#N/A</v>
      </c>
      <c r="K615" t="e">
        <f>NA()</f>
        <v>#N/A</v>
      </c>
      <c r="L615" t="e">
        <f>NA()</f>
        <v>#N/A</v>
      </c>
      <c r="M615" t="e">
        <f>NA()</f>
        <v>#N/A</v>
      </c>
      <c r="N615" t="e">
        <f>NA()</f>
        <v>#N/A</v>
      </c>
      <c r="O615" t="e">
        <f>NA()</f>
        <v>#N/A</v>
      </c>
      <c r="P615" t="e">
        <f>NA()</f>
        <v>#N/A</v>
      </c>
      <c r="Q615" t="e">
        <f>NA()</f>
        <v>#N/A</v>
      </c>
      <c r="R615">
        <v>1</v>
      </c>
      <c r="S615" t="s">
        <v>6539</v>
      </c>
      <c r="T615" t="e">
        <f>NA()</f>
        <v>#N/A</v>
      </c>
      <c r="U615" t="e">
        <f>NA()</f>
        <v>#N/A</v>
      </c>
      <c r="V615">
        <v>2017</v>
      </c>
      <c r="W615">
        <v>98301</v>
      </c>
      <c r="X615" t="e">
        <f>NA()</f>
        <v>#N/A</v>
      </c>
      <c r="Y615" t="e">
        <f>NA()</f>
        <v>#N/A</v>
      </c>
      <c r="Z615" t="e">
        <f>NA()</f>
        <v>#N/A</v>
      </c>
      <c r="AA615" s="3">
        <f t="shared" si="370"/>
        <v>0</v>
      </c>
      <c r="AB615" t="s">
        <v>6616</v>
      </c>
      <c r="AC615" t="s">
        <v>6616</v>
      </c>
      <c r="AE615" t="s">
        <v>6616</v>
      </c>
      <c r="AF615" t="s">
        <v>6616</v>
      </c>
      <c r="AG615" t="s">
        <v>6616</v>
      </c>
      <c r="AI615" t="e">
        <f>NA()</f>
        <v>#N/A</v>
      </c>
      <c r="AJ615" t="e">
        <f>NA()</f>
        <v>#N/A</v>
      </c>
      <c r="AK615" t="e">
        <f>NA()</f>
        <v>#N/A</v>
      </c>
      <c r="AL615" t="e">
        <f>NA()</f>
        <v>#N/A</v>
      </c>
      <c r="AM615" t="e">
        <f>NA()</f>
        <v>#N/A</v>
      </c>
      <c r="AN615" t="e">
        <f>NA()</f>
        <v>#N/A</v>
      </c>
      <c r="AO615" t="e">
        <f>NA()</f>
        <v>#N/A</v>
      </c>
      <c r="AP615" s="3" t="str">
        <f t="shared" si="371"/>
        <v>No</v>
      </c>
      <c r="AQ615" s="3" t="str">
        <f t="shared" si="372"/>
        <v>No</v>
      </c>
      <c r="AR615" s="3" t="str">
        <f t="shared" si="373"/>
        <v>No</v>
      </c>
      <c r="AS615" t="e">
        <f>NA()</f>
        <v>#N/A</v>
      </c>
      <c r="AT615" t="e">
        <f>NA()</f>
        <v>#N/A</v>
      </c>
      <c r="AU615" t="e">
        <f>NA()</f>
        <v>#N/A</v>
      </c>
      <c r="AV615" t="e">
        <f>NA()</f>
        <v>#N/A</v>
      </c>
      <c r="AW615" t="e">
        <f>NA()</f>
        <v>#N/A</v>
      </c>
      <c r="AX615" t="e">
        <f>NA()</f>
        <v>#N/A</v>
      </c>
      <c r="AY615" t="e">
        <f>NA()</f>
        <v>#N/A</v>
      </c>
      <c r="AZ615" t="e">
        <f>NA()</f>
        <v>#N/A</v>
      </c>
      <c r="BA615">
        <v>1</v>
      </c>
      <c r="BB615" t="s">
        <v>6616</v>
      </c>
      <c r="BC615" t="e">
        <f>NA()</f>
        <v>#N/A</v>
      </c>
      <c r="BD615" s="4" t="str">
        <f t="shared" si="374"/>
        <v>No</v>
      </c>
      <c r="BE615" t="e">
        <f>NA()</f>
        <v>#N/A</v>
      </c>
      <c r="BF615" s="3" t="str">
        <f t="shared" si="375"/>
        <v>No</v>
      </c>
      <c r="BG615" t="e">
        <f>NA()</f>
        <v>#N/A</v>
      </c>
      <c r="BH615" s="3" t="e">
        <f t="shared" si="376"/>
        <v>#N/A</v>
      </c>
      <c r="BI615" s="3" t="e">
        <f t="shared" si="377"/>
        <v>#N/A</v>
      </c>
      <c r="BJ615" s="3" t="e">
        <f t="shared" si="378"/>
        <v>#N/A</v>
      </c>
      <c r="BK615" s="3" t="e">
        <f t="shared" si="379"/>
        <v>#N/A</v>
      </c>
      <c r="BL615" s="3" t="e">
        <f t="shared" si="380"/>
        <v>#N/A</v>
      </c>
      <c r="BM615" s="3" t="e">
        <f t="shared" si="381"/>
        <v>#N/A</v>
      </c>
      <c r="BN615" s="3" t="str">
        <f t="shared" si="382"/>
        <v>Pass</v>
      </c>
      <c r="BO615" s="3" t="e">
        <f t="shared" si="383"/>
        <v>#N/A</v>
      </c>
      <c r="BP615" s="3" t="str">
        <f t="shared" si="384"/>
        <v>FV&lt;$10K</v>
      </c>
      <c r="BQ615" t="s">
        <v>6650</v>
      </c>
      <c r="BR615" s="3" t="str">
        <f t="shared" si="385"/>
        <v>No, &lt; $20K Lien</v>
      </c>
      <c r="BS615" s="3" t="str">
        <f t="shared" si="386"/>
        <v>No, Lien &lt; $20K</v>
      </c>
      <c r="BT615" t="s">
        <v>6650</v>
      </c>
      <c r="BU615" s="3" t="str">
        <f t="shared" si="387"/>
        <v>No</v>
      </c>
      <c r="BV615" s="3" t="str">
        <f t="shared" si="388"/>
        <v>No</v>
      </c>
      <c r="BW615" s="3">
        <f t="shared" si="389"/>
        <v>1</v>
      </c>
      <c r="BX615" s="3" t="str">
        <f t="shared" si="390"/>
        <v>No</v>
      </c>
      <c r="BY615" s="3">
        <f t="shared" si="391"/>
        <v>98301</v>
      </c>
      <c r="BZ615">
        <v>1</v>
      </c>
      <c r="CA615" s="3">
        <f t="shared" si="392"/>
        <v>98301</v>
      </c>
      <c r="CC615" s="3" t="e">
        <f t="shared" si="393"/>
        <v>#N/A</v>
      </c>
      <c r="CD615" s="3" t="e">
        <f t="shared" si="394"/>
        <v>#N/A</v>
      </c>
      <c r="CE615" s="3" t="str">
        <f t="shared" si="395"/>
        <v/>
      </c>
      <c r="CF615" s="3" t="e">
        <f>HLOOKUP(CE615,'Valuation Data'!$D$2:$K$5,4,FALSE)</f>
        <v>#N/A</v>
      </c>
      <c r="CG615" s="3">
        <f t="shared" si="396"/>
        <v>98301</v>
      </c>
      <c r="CH615" s="3" t="str">
        <f t="shared" si="397"/>
        <v>No</v>
      </c>
      <c r="CI615" s="3" t="str">
        <f>VLOOKUP(R615,'Use Codes &amp; County Type'!A:D,4,FALSE)</f>
        <v>S</v>
      </c>
      <c r="CJ615" s="3" t="str">
        <f t="shared" si="398"/>
        <v>No</v>
      </c>
      <c r="CK615" s="3" t="str">
        <f t="shared" si="399"/>
        <v>No</v>
      </c>
      <c r="CL615" s="3">
        <f t="shared" si="400"/>
        <v>0.35</v>
      </c>
      <c r="CM615" s="3">
        <f t="shared" si="401"/>
        <v>34405.35</v>
      </c>
      <c r="CN615" s="3" t="e">
        <f t="shared" si="402"/>
        <v>#N/A</v>
      </c>
      <c r="CO615" s="3" t="e">
        <f t="shared" si="403"/>
        <v>#N/A</v>
      </c>
      <c r="CP615" s="3" t="e">
        <f t="shared" si="404"/>
        <v>#N/A</v>
      </c>
      <c r="CR615" s="3" t="e">
        <f t="shared" si="405"/>
        <v>#N/A</v>
      </c>
      <c r="CV615" s="3" t="e">
        <f t="shared" si="406"/>
        <v>#N/A</v>
      </c>
      <c r="CW615" s="3">
        <f t="shared" si="407"/>
        <v>614</v>
      </c>
      <c r="CX615" s="3">
        <f t="shared" si="408"/>
        <v>1641.44</v>
      </c>
      <c r="CY615" s="3" t="e">
        <f t="shared" si="409"/>
        <v>#N/A</v>
      </c>
      <c r="CZ615" t="e">
        <f>NA()</f>
        <v>#N/A</v>
      </c>
      <c r="DA615" t="e">
        <f>NA()</f>
        <v>#N/A</v>
      </c>
    </row>
    <row r="616" spans="1:105" x14ac:dyDescent="0.25">
      <c r="A616">
        <v>615</v>
      </c>
      <c r="B616" t="s">
        <v>3</v>
      </c>
      <c r="C616" t="s">
        <v>724</v>
      </c>
      <c r="D616">
        <v>538.03</v>
      </c>
      <c r="E616">
        <v>2017</v>
      </c>
      <c r="F616">
        <v>538.03</v>
      </c>
      <c r="G616">
        <v>538.03</v>
      </c>
      <c r="H616" s="3">
        <f t="shared" si="369"/>
        <v>0</v>
      </c>
      <c r="I616">
        <v>36124</v>
      </c>
      <c r="J616" t="s">
        <v>2730</v>
      </c>
      <c r="K616" t="s">
        <v>2738</v>
      </c>
      <c r="L616">
        <v>32046</v>
      </c>
      <c r="M616" t="s">
        <v>3186</v>
      </c>
      <c r="N616" t="s">
        <v>4753</v>
      </c>
      <c r="O616">
        <v>-81.903846388649399</v>
      </c>
      <c r="P616">
        <v>30.6441341750695</v>
      </c>
      <c r="Q616" t="s">
        <v>5214</v>
      </c>
      <c r="R616">
        <v>0</v>
      </c>
      <c r="S616" t="s">
        <v>6538</v>
      </c>
      <c r="T616">
        <v>8001</v>
      </c>
      <c r="U616" t="s">
        <v>6581</v>
      </c>
      <c r="V616">
        <v>2017</v>
      </c>
      <c r="W616">
        <v>28248</v>
      </c>
      <c r="X616">
        <v>2017</v>
      </c>
      <c r="Y616">
        <v>34350</v>
      </c>
      <c r="Z616">
        <v>467.89</v>
      </c>
      <c r="AA616" s="3">
        <f t="shared" si="370"/>
        <v>0.86963552218277795</v>
      </c>
      <c r="AE616" t="s">
        <v>6616</v>
      </c>
      <c r="AI616" t="s">
        <v>6619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 s="3" t="str">
        <f t="shared" si="371"/>
        <v>No</v>
      </c>
      <c r="AQ616" s="3" t="str">
        <f t="shared" si="372"/>
        <v>Yes</v>
      </c>
      <c r="AR616" s="3" t="str">
        <f t="shared" si="373"/>
        <v>No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 t="s">
        <v>6634</v>
      </c>
      <c r="AZ616">
        <v>0</v>
      </c>
      <c r="BA616">
        <v>0</v>
      </c>
      <c r="BB616" t="s">
        <v>6616</v>
      </c>
      <c r="BC616" t="s">
        <v>6616</v>
      </c>
      <c r="BD616" s="4" t="str">
        <f t="shared" si="374"/>
        <v>No</v>
      </c>
      <c r="BE616" t="s">
        <v>6640</v>
      </c>
      <c r="BF616" s="3" t="str">
        <f t="shared" si="375"/>
        <v>No</v>
      </c>
      <c r="BG616" t="s">
        <v>6645</v>
      </c>
      <c r="BH616" s="3" t="str">
        <f t="shared" si="376"/>
        <v>36124 UTOPIA TL</v>
      </c>
      <c r="BI616" s="3" t="str">
        <f t="shared" si="377"/>
        <v>Hilliard</v>
      </c>
      <c r="BJ616" s="3" t="str">
        <f t="shared" si="378"/>
        <v>Florida</v>
      </c>
      <c r="BK616" s="3">
        <f t="shared" si="379"/>
        <v>32046</v>
      </c>
      <c r="BL616" s="3" t="str">
        <f t="shared" si="380"/>
        <v>36124 UTOPIA TL HILLIARD FL 32046</v>
      </c>
      <c r="BM616" s="3" t="str">
        <f t="shared" si="381"/>
        <v/>
      </c>
      <c r="BN616" s="3" t="str">
        <f t="shared" si="382"/>
        <v>Pass</v>
      </c>
      <c r="BO616" s="3" t="str">
        <f t="shared" si="383"/>
        <v>No</v>
      </c>
      <c r="BP616" s="3" t="str">
        <f t="shared" si="384"/>
        <v>FV&lt;$10K</v>
      </c>
      <c r="BQ616" t="s">
        <v>6650</v>
      </c>
      <c r="BR616" s="3" t="str">
        <f t="shared" si="385"/>
        <v>No, &lt; $20K Lien</v>
      </c>
      <c r="BS616" s="3" t="str">
        <f t="shared" si="386"/>
        <v>No, Lien &lt; $20K</v>
      </c>
      <c r="BT616" t="s">
        <v>6650</v>
      </c>
      <c r="BU616" s="3" t="str">
        <f t="shared" si="387"/>
        <v>No</v>
      </c>
      <c r="BV616" s="3" t="str">
        <f t="shared" si="388"/>
        <v>No</v>
      </c>
      <c r="BW616" s="3">
        <f t="shared" si="389"/>
        <v>0</v>
      </c>
      <c r="BX616" s="3" t="str">
        <f t="shared" si="390"/>
        <v>No</v>
      </c>
      <c r="BY616" s="3">
        <f t="shared" si="391"/>
        <v>28248</v>
      </c>
      <c r="BZ616">
        <v>1</v>
      </c>
      <c r="CA616" s="3">
        <f t="shared" si="392"/>
        <v>28248</v>
      </c>
      <c r="CC616" s="3">
        <f t="shared" si="393"/>
        <v>0</v>
      </c>
      <c r="CD616" s="3">
        <f t="shared" si="394"/>
        <v>0</v>
      </c>
      <c r="CE616" s="3" t="str">
        <f t="shared" si="395"/>
        <v/>
      </c>
      <c r="CF616" s="3" t="e">
        <f>HLOOKUP(CE616,'Valuation Data'!$D$2:$K$5,4,FALSE)</f>
        <v>#N/A</v>
      </c>
      <c r="CG616" s="3">
        <f t="shared" si="396"/>
        <v>28248</v>
      </c>
      <c r="CH616" s="3" t="str">
        <f t="shared" si="397"/>
        <v>No</v>
      </c>
      <c r="CI616" s="3" t="str">
        <f>VLOOKUP(R616,'Use Codes &amp; County Type'!A:D,4,FALSE)</f>
        <v>V</v>
      </c>
      <c r="CJ616" s="3" t="str">
        <f t="shared" si="398"/>
        <v>Yes</v>
      </c>
      <c r="CK616" s="3" t="str">
        <f t="shared" si="399"/>
        <v>No</v>
      </c>
      <c r="CL616" s="3">
        <f t="shared" si="400"/>
        <v>0</v>
      </c>
      <c r="CM616" s="3">
        <f t="shared" si="401"/>
        <v>0</v>
      </c>
      <c r="CN616" s="3">
        <f t="shared" si="402"/>
        <v>2152.12</v>
      </c>
      <c r="CO616" s="3">
        <f t="shared" si="403"/>
        <v>-2152.12</v>
      </c>
      <c r="CP616" s="3">
        <f t="shared" si="404"/>
        <v>7.6186632681959784E-2</v>
      </c>
      <c r="CR616" s="3" t="str">
        <f t="shared" si="405"/>
        <v>No</v>
      </c>
      <c r="CV616" s="3" t="str">
        <f t="shared" si="406"/>
        <v>FMV&lt;$30K</v>
      </c>
      <c r="CW616" s="3">
        <f t="shared" si="407"/>
        <v>615</v>
      </c>
      <c r="CX616" s="3">
        <f t="shared" si="408"/>
        <v>538.03</v>
      </c>
      <c r="CY616" s="3" t="str">
        <f t="shared" si="409"/>
        <v>Ok</v>
      </c>
      <c r="CZ616">
        <v>0</v>
      </c>
      <c r="DA616">
        <v>0</v>
      </c>
    </row>
    <row r="617" spans="1:105" x14ac:dyDescent="0.25">
      <c r="A617">
        <v>616</v>
      </c>
      <c r="B617" t="s">
        <v>3</v>
      </c>
      <c r="C617" t="s">
        <v>725</v>
      </c>
      <c r="D617">
        <v>422.52</v>
      </c>
      <c r="E617">
        <v>2017</v>
      </c>
      <c r="F617">
        <v>422.52</v>
      </c>
      <c r="G617">
        <v>422.52</v>
      </c>
      <c r="H617" s="3">
        <f t="shared" si="369"/>
        <v>0</v>
      </c>
      <c r="I617">
        <v>36027</v>
      </c>
      <c r="J617" t="s">
        <v>2730</v>
      </c>
      <c r="K617" t="s">
        <v>2738</v>
      </c>
      <c r="L617">
        <v>32046</v>
      </c>
      <c r="M617" t="s">
        <v>3187</v>
      </c>
      <c r="N617" t="s">
        <v>4753</v>
      </c>
      <c r="O617">
        <v>-81.903557870333103</v>
      </c>
      <c r="P617">
        <v>30.643786698709899</v>
      </c>
      <c r="Q617" t="s">
        <v>5214</v>
      </c>
      <c r="R617">
        <v>2</v>
      </c>
      <c r="S617" t="s">
        <v>6535</v>
      </c>
      <c r="T617">
        <v>1006</v>
      </c>
      <c r="U617" t="s">
        <v>6578</v>
      </c>
      <c r="V617">
        <v>2017</v>
      </c>
      <c r="W617">
        <v>21388</v>
      </c>
      <c r="X617">
        <v>2017</v>
      </c>
      <c r="Y617">
        <v>27042</v>
      </c>
      <c r="Z617">
        <v>361.09</v>
      </c>
      <c r="AA617" s="3">
        <f t="shared" si="370"/>
        <v>0.85461043264224179</v>
      </c>
      <c r="AE617" t="s">
        <v>6616</v>
      </c>
      <c r="AI617" t="s">
        <v>6618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 s="3" t="str">
        <f t="shared" si="371"/>
        <v>No</v>
      </c>
      <c r="AQ617" s="3" t="str">
        <f t="shared" si="372"/>
        <v>No</v>
      </c>
      <c r="AR617" s="3" t="str">
        <f t="shared" si="373"/>
        <v>No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 t="s">
        <v>6634</v>
      </c>
      <c r="AZ617">
        <v>0</v>
      </c>
      <c r="BA617">
        <v>0</v>
      </c>
      <c r="BB617" t="s">
        <v>6616</v>
      </c>
      <c r="BC617" t="s">
        <v>6616</v>
      </c>
      <c r="BD617" s="4" t="str">
        <f t="shared" si="374"/>
        <v>No</v>
      </c>
      <c r="BE617" t="s">
        <v>6640</v>
      </c>
      <c r="BF617" s="3" t="str">
        <f t="shared" si="375"/>
        <v>No</v>
      </c>
      <c r="BG617" t="s">
        <v>6645</v>
      </c>
      <c r="BH617" s="3" t="str">
        <f t="shared" si="376"/>
        <v>36027 BETTS RD</v>
      </c>
      <c r="BI617" s="3" t="str">
        <f t="shared" si="377"/>
        <v>Hilliard</v>
      </c>
      <c r="BJ617" s="3" t="str">
        <f t="shared" si="378"/>
        <v>Florida</v>
      </c>
      <c r="BK617" s="3">
        <f t="shared" si="379"/>
        <v>32046</v>
      </c>
      <c r="BL617" s="3" t="str">
        <f t="shared" si="380"/>
        <v>36027 BETTS RD HILLIARD FL 32046</v>
      </c>
      <c r="BM617" s="3" t="str">
        <f t="shared" si="381"/>
        <v/>
      </c>
      <c r="BN617" s="3" t="str">
        <f t="shared" si="382"/>
        <v>Pass</v>
      </c>
      <c r="BO617" s="3" t="str">
        <f t="shared" si="383"/>
        <v>No</v>
      </c>
      <c r="BP617" s="3" t="str">
        <f t="shared" si="384"/>
        <v>FV&lt;$10K</v>
      </c>
      <c r="BQ617" t="s">
        <v>6650</v>
      </c>
      <c r="BR617" s="3" t="str">
        <f t="shared" si="385"/>
        <v>No, &lt; $20K Lien</v>
      </c>
      <c r="BS617" s="3" t="str">
        <f t="shared" si="386"/>
        <v>No, Lien &lt; $20K</v>
      </c>
      <c r="BT617" t="s">
        <v>6650</v>
      </c>
      <c r="BU617" s="3" t="str">
        <f t="shared" si="387"/>
        <v>No</v>
      </c>
      <c r="BV617" s="3" t="str">
        <f t="shared" si="388"/>
        <v>No</v>
      </c>
      <c r="BW617" s="3">
        <f t="shared" si="389"/>
        <v>0</v>
      </c>
      <c r="BX617" s="3" t="str">
        <f t="shared" si="390"/>
        <v>No</v>
      </c>
      <c r="BY617" s="3">
        <f t="shared" si="391"/>
        <v>21388</v>
      </c>
      <c r="BZ617">
        <v>1</v>
      </c>
      <c r="CA617" s="3">
        <f t="shared" si="392"/>
        <v>21388</v>
      </c>
      <c r="CC617" s="3">
        <f t="shared" si="393"/>
        <v>0</v>
      </c>
      <c r="CD617" s="3">
        <f t="shared" si="394"/>
        <v>0</v>
      </c>
      <c r="CE617" s="3" t="str">
        <f t="shared" si="395"/>
        <v/>
      </c>
      <c r="CF617" s="3" t="e">
        <f>HLOOKUP(CE617,'Valuation Data'!$D$2:$K$5,4,FALSE)</f>
        <v>#N/A</v>
      </c>
      <c r="CG617" s="3">
        <f t="shared" si="396"/>
        <v>21388</v>
      </c>
      <c r="CH617" s="3" t="str">
        <f t="shared" si="397"/>
        <v>No</v>
      </c>
      <c r="CI617" s="3" t="str">
        <f>VLOOKUP(R617,'Use Codes &amp; County Type'!A:D,4,FALSE)</f>
        <v>R</v>
      </c>
      <c r="CJ617" s="3" t="str">
        <f t="shared" si="398"/>
        <v>No</v>
      </c>
      <c r="CK617" s="3" t="str">
        <f t="shared" si="399"/>
        <v>No</v>
      </c>
      <c r="CL617" s="3">
        <f t="shared" si="400"/>
        <v>0.35</v>
      </c>
      <c r="CM617" s="3">
        <f t="shared" si="401"/>
        <v>7485.7999999999993</v>
      </c>
      <c r="CN617" s="3">
        <f t="shared" si="402"/>
        <v>1690.08</v>
      </c>
      <c r="CO617" s="3">
        <f t="shared" si="403"/>
        <v>5795.7199999999993</v>
      </c>
      <c r="CP617" s="3">
        <f t="shared" si="404"/>
        <v>7.9020011221245551E-2</v>
      </c>
      <c r="CR617" s="3" t="str">
        <f t="shared" si="405"/>
        <v>No</v>
      </c>
      <c r="CV617" s="3" t="str">
        <f t="shared" si="406"/>
        <v>FMV&lt;$30K</v>
      </c>
      <c r="CW617" s="3">
        <f t="shared" si="407"/>
        <v>616</v>
      </c>
      <c r="CX617" s="3">
        <f t="shared" si="408"/>
        <v>422.52</v>
      </c>
      <c r="CY617" s="3" t="str">
        <f t="shared" si="409"/>
        <v>Ok</v>
      </c>
      <c r="CZ617">
        <v>0</v>
      </c>
      <c r="DA617">
        <v>0</v>
      </c>
    </row>
    <row r="618" spans="1:105" x14ac:dyDescent="0.25">
      <c r="A618">
        <v>617</v>
      </c>
      <c r="B618" t="s">
        <v>3</v>
      </c>
      <c r="C618" t="s">
        <v>726</v>
      </c>
      <c r="D618">
        <v>420.93</v>
      </c>
      <c r="E618">
        <v>2017</v>
      </c>
      <c r="F618">
        <v>420.93</v>
      </c>
      <c r="G618">
        <v>420.93</v>
      </c>
      <c r="H618" s="3">
        <f t="shared" si="369"/>
        <v>0</v>
      </c>
      <c r="J618" t="s">
        <v>2730</v>
      </c>
      <c r="K618" t="s">
        <v>2738</v>
      </c>
      <c r="L618">
        <v>32046</v>
      </c>
      <c r="M618" t="s">
        <v>3188</v>
      </c>
      <c r="N618" t="s">
        <v>4753</v>
      </c>
      <c r="O618">
        <v>-81.907675711907899</v>
      </c>
      <c r="P618">
        <v>30.644903695469999</v>
      </c>
      <c r="Q618" t="s">
        <v>5215</v>
      </c>
      <c r="R618">
        <v>0</v>
      </c>
      <c r="S618" t="s">
        <v>6538</v>
      </c>
      <c r="T618">
        <v>8001</v>
      </c>
      <c r="U618" t="s">
        <v>6581</v>
      </c>
      <c r="V618">
        <v>2017</v>
      </c>
      <c r="W618">
        <v>21803</v>
      </c>
      <c r="X618">
        <v>2017</v>
      </c>
      <c r="Y618">
        <v>26280</v>
      </c>
      <c r="Z618">
        <v>359.62</v>
      </c>
      <c r="AA618" s="3">
        <f t="shared" si="370"/>
        <v>0.85434632836813718</v>
      </c>
      <c r="AB618" t="s">
        <v>6616</v>
      </c>
      <c r="AC618" t="s">
        <v>6616</v>
      </c>
      <c r="AD618" t="s">
        <v>6616</v>
      </c>
      <c r="AI618" t="s">
        <v>6618</v>
      </c>
      <c r="AJ618" t="s">
        <v>6618</v>
      </c>
      <c r="AK618" t="s">
        <v>6618</v>
      </c>
      <c r="AL618">
        <v>0</v>
      </c>
      <c r="AM618">
        <v>0</v>
      </c>
      <c r="AN618">
        <v>0</v>
      </c>
      <c r="AO618">
        <v>0</v>
      </c>
      <c r="AP618" s="3" t="str">
        <f t="shared" si="371"/>
        <v>No</v>
      </c>
      <c r="AQ618" s="3" t="str">
        <f t="shared" si="372"/>
        <v>No</v>
      </c>
      <c r="AR618" s="3" t="str">
        <f t="shared" si="373"/>
        <v>No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 t="s">
        <v>6634</v>
      </c>
      <c r="AZ618" t="s">
        <v>6638</v>
      </c>
      <c r="BA618">
        <v>3</v>
      </c>
      <c r="BB618" t="s">
        <v>6616</v>
      </c>
      <c r="BC618" t="s">
        <v>6616</v>
      </c>
      <c r="BD618" s="4" t="str">
        <f t="shared" si="374"/>
        <v>No</v>
      </c>
      <c r="BE618" t="s">
        <v>6640</v>
      </c>
      <c r="BF618" s="3" t="str">
        <f t="shared" si="375"/>
        <v>No</v>
      </c>
      <c r="BG618" t="s">
        <v>6645</v>
      </c>
      <c r="BH618" s="3" t="str">
        <f t="shared" si="376"/>
        <v>VIOLET LN</v>
      </c>
      <c r="BI618" s="3" t="str">
        <f t="shared" si="377"/>
        <v>Hilliard</v>
      </c>
      <c r="BJ618" s="3" t="str">
        <f t="shared" si="378"/>
        <v>Florida</v>
      </c>
      <c r="BK618" s="3">
        <f t="shared" si="379"/>
        <v>32046</v>
      </c>
      <c r="BL618" s="3" t="str">
        <f t="shared" si="380"/>
        <v>VIOLET LN HILLIARD FL 32046</v>
      </c>
      <c r="BM618" s="3" t="str">
        <f t="shared" si="381"/>
        <v/>
      </c>
      <c r="BN618" s="3" t="str">
        <f t="shared" si="382"/>
        <v>Pass</v>
      </c>
      <c r="BO618" s="3" t="str">
        <f t="shared" si="383"/>
        <v>No</v>
      </c>
      <c r="BP618" s="3" t="str">
        <f t="shared" si="384"/>
        <v>FV&lt;$10K</v>
      </c>
      <c r="BQ618" t="s">
        <v>6650</v>
      </c>
      <c r="BR618" s="3" t="str">
        <f t="shared" si="385"/>
        <v>No, &lt; $20K Lien</v>
      </c>
      <c r="BS618" s="3" t="str">
        <f t="shared" si="386"/>
        <v>No, Lien &lt; $20K</v>
      </c>
      <c r="BT618" t="s">
        <v>6650</v>
      </c>
      <c r="BU618" s="3" t="str">
        <f t="shared" si="387"/>
        <v>No</v>
      </c>
      <c r="BV618" s="3" t="str">
        <f t="shared" si="388"/>
        <v>No</v>
      </c>
      <c r="BW618" s="3">
        <f t="shared" si="389"/>
        <v>3</v>
      </c>
      <c r="BX618" s="3" t="str">
        <f t="shared" si="390"/>
        <v>No</v>
      </c>
      <c r="BY618" s="3">
        <f t="shared" si="391"/>
        <v>21803</v>
      </c>
      <c r="BZ618">
        <v>1</v>
      </c>
      <c r="CA618" s="3">
        <f t="shared" si="392"/>
        <v>21803</v>
      </c>
      <c r="CC618" s="3">
        <f t="shared" si="393"/>
        <v>0</v>
      </c>
      <c r="CD618" s="3">
        <f t="shared" si="394"/>
        <v>0</v>
      </c>
      <c r="CE618" s="3" t="str">
        <f t="shared" si="395"/>
        <v/>
      </c>
      <c r="CF618" s="3" t="e">
        <f>HLOOKUP(CE618,'Valuation Data'!$D$2:$K$5,4,FALSE)</f>
        <v>#N/A</v>
      </c>
      <c r="CG618" s="3">
        <f t="shared" si="396"/>
        <v>21803</v>
      </c>
      <c r="CH618" s="3" t="str">
        <f t="shared" si="397"/>
        <v>No</v>
      </c>
      <c r="CI618" s="3" t="str">
        <f>VLOOKUP(R618,'Use Codes &amp; County Type'!A:D,4,FALSE)</f>
        <v>V</v>
      </c>
      <c r="CJ618" s="3" t="str">
        <f t="shared" si="398"/>
        <v>Yes</v>
      </c>
      <c r="CK618" s="3" t="str">
        <f t="shared" si="399"/>
        <v>No</v>
      </c>
      <c r="CL618" s="3">
        <f t="shared" si="400"/>
        <v>0</v>
      </c>
      <c r="CM618" s="3">
        <f t="shared" si="401"/>
        <v>0</v>
      </c>
      <c r="CN618" s="3">
        <f t="shared" si="402"/>
        <v>2946.5099999999998</v>
      </c>
      <c r="CO618" s="3">
        <f t="shared" si="403"/>
        <v>-2946.5099999999998</v>
      </c>
      <c r="CP618" s="3">
        <f t="shared" si="404"/>
        <v>0.13514241159473467</v>
      </c>
      <c r="CR618" s="3" t="str">
        <f t="shared" si="405"/>
        <v>No</v>
      </c>
      <c r="CV618" s="3" t="str">
        <f t="shared" si="406"/>
        <v>FMV&lt;$30K</v>
      </c>
      <c r="CW618" s="3">
        <f t="shared" si="407"/>
        <v>617</v>
      </c>
      <c r="CX618" s="3">
        <f t="shared" si="408"/>
        <v>420.93</v>
      </c>
      <c r="CY618" s="3" t="str">
        <f t="shared" si="409"/>
        <v>Ok</v>
      </c>
      <c r="CZ618">
        <v>0</v>
      </c>
      <c r="DA618">
        <v>0</v>
      </c>
    </row>
    <row r="619" spans="1:105" x14ac:dyDescent="0.25">
      <c r="A619">
        <v>618</v>
      </c>
      <c r="B619" t="s">
        <v>3</v>
      </c>
      <c r="C619" t="s">
        <v>727</v>
      </c>
      <c r="D619">
        <v>857.39</v>
      </c>
      <c r="E619">
        <v>2017</v>
      </c>
      <c r="F619">
        <v>857.39</v>
      </c>
      <c r="G619">
        <v>857.39</v>
      </c>
      <c r="H619" s="3">
        <f t="shared" si="369"/>
        <v>0</v>
      </c>
      <c r="I619">
        <v>36325</v>
      </c>
      <c r="J619" t="s">
        <v>2730</v>
      </c>
      <c r="K619" t="s">
        <v>2738</v>
      </c>
      <c r="L619">
        <v>32046</v>
      </c>
      <c r="M619" t="s">
        <v>3189</v>
      </c>
      <c r="N619" t="s">
        <v>4753</v>
      </c>
      <c r="O619">
        <v>-81.907637138624693</v>
      </c>
      <c r="P619">
        <v>30.6440106219511</v>
      </c>
      <c r="Q619" t="s">
        <v>5215</v>
      </c>
      <c r="R619">
        <v>2</v>
      </c>
      <c r="S619" t="s">
        <v>6535</v>
      </c>
      <c r="T619">
        <v>1006</v>
      </c>
      <c r="U619" t="s">
        <v>6578</v>
      </c>
      <c r="V619">
        <v>2017</v>
      </c>
      <c r="W619">
        <v>46079</v>
      </c>
      <c r="X619">
        <v>2017</v>
      </c>
      <c r="Y619">
        <v>56025</v>
      </c>
      <c r="Z619">
        <v>763.19</v>
      </c>
      <c r="AA619" s="3">
        <f t="shared" si="370"/>
        <v>0.89013167869930843</v>
      </c>
      <c r="AB619" t="s">
        <v>6616</v>
      </c>
      <c r="AC619" t="s">
        <v>6616</v>
      </c>
      <c r="AD619" t="s">
        <v>6616</v>
      </c>
      <c r="AI619" t="s">
        <v>6618</v>
      </c>
      <c r="AJ619" t="s">
        <v>6618</v>
      </c>
      <c r="AK619" t="s">
        <v>6618</v>
      </c>
      <c r="AL619" t="s">
        <v>6618</v>
      </c>
      <c r="AM619" t="s">
        <v>6618</v>
      </c>
      <c r="AN619" t="s">
        <v>6618</v>
      </c>
      <c r="AO619">
        <v>0</v>
      </c>
      <c r="AP619" s="3" t="str">
        <f t="shared" si="371"/>
        <v>No</v>
      </c>
      <c r="AQ619" s="3" t="str">
        <f t="shared" si="372"/>
        <v>No</v>
      </c>
      <c r="AR619" s="3" t="str">
        <f t="shared" si="373"/>
        <v>No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 t="s">
        <v>6634</v>
      </c>
      <c r="AZ619" t="s">
        <v>6638</v>
      </c>
      <c r="BA619">
        <v>0</v>
      </c>
      <c r="BB619" t="s">
        <v>6616</v>
      </c>
      <c r="BC619" t="s">
        <v>6617</v>
      </c>
      <c r="BD619" s="4" t="str">
        <f t="shared" si="374"/>
        <v>No</v>
      </c>
      <c r="BE619" t="s">
        <v>6640</v>
      </c>
      <c r="BF619" s="3" t="str">
        <f t="shared" si="375"/>
        <v>No</v>
      </c>
      <c r="BG619" t="s">
        <v>6645</v>
      </c>
      <c r="BH619" s="3" t="str">
        <f t="shared" si="376"/>
        <v>36325 BETTS RD</v>
      </c>
      <c r="BI619" s="3" t="str">
        <f t="shared" si="377"/>
        <v>Hilliard</v>
      </c>
      <c r="BJ619" s="3" t="str">
        <f t="shared" si="378"/>
        <v>Florida</v>
      </c>
      <c r="BK619" s="3">
        <f t="shared" si="379"/>
        <v>32046</v>
      </c>
      <c r="BL619" s="3" t="str">
        <f t="shared" si="380"/>
        <v>36325 BETTS RD HILLIARD FL 32046</v>
      </c>
      <c r="BM619" s="3" t="str">
        <f t="shared" si="381"/>
        <v/>
      </c>
      <c r="BN619" s="3" t="str">
        <f t="shared" si="382"/>
        <v>Pass</v>
      </c>
      <c r="BO619" s="3" t="str">
        <f t="shared" si="383"/>
        <v>Yes</v>
      </c>
      <c r="BP619" s="3" t="str">
        <f t="shared" si="384"/>
        <v>FV&lt;$10K</v>
      </c>
      <c r="BQ619" t="s">
        <v>6650</v>
      </c>
      <c r="BR619" s="3" t="str">
        <f t="shared" si="385"/>
        <v>No, &lt; $20K Lien</v>
      </c>
      <c r="BS619" s="3" t="str">
        <f t="shared" si="386"/>
        <v>No, Lien &lt; $20K</v>
      </c>
      <c r="BT619" t="s">
        <v>6650</v>
      </c>
      <c r="BU619" s="3" t="str">
        <f t="shared" si="387"/>
        <v>No</v>
      </c>
      <c r="BV619" s="3" t="str">
        <f t="shared" si="388"/>
        <v>No</v>
      </c>
      <c r="BW619" s="3">
        <f t="shared" si="389"/>
        <v>0</v>
      </c>
      <c r="BX619" s="3" t="str">
        <f t="shared" si="390"/>
        <v>No</v>
      </c>
      <c r="BY619" s="3">
        <f t="shared" si="391"/>
        <v>46079</v>
      </c>
      <c r="BZ619">
        <v>1</v>
      </c>
      <c r="CA619" s="3">
        <f t="shared" si="392"/>
        <v>46079</v>
      </c>
      <c r="CC619" s="3">
        <f t="shared" si="393"/>
        <v>0</v>
      </c>
      <c r="CD619" s="3">
        <f t="shared" si="394"/>
        <v>0</v>
      </c>
      <c r="CE619" s="3" t="str">
        <f t="shared" si="395"/>
        <v/>
      </c>
      <c r="CF619" s="3" t="e">
        <f>HLOOKUP(CE619,'Valuation Data'!$D$2:$K$5,4,FALSE)</f>
        <v>#N/A</v>
      </c>
      <c r="CG619" s="3">
        <f t="shared" si="396"/>
        <v>46079</v>
      </c>
      <c r="CH619" s="3" t="str">
        <f t="shared" si="397"/>
        <v>No</v>
      </c>
      <c r="CI619" s="3" t="str">
        <f>VLOOKUP(R619,'Use Codes &amp; County Type'!A:D,4,FALSE)</f>
        <v>R</v>
      </c>
      <c r="CJ619" s="3" t="str">
        <f t="shared" si="398"/>
        <v>No</v>
      </c>
      <c r="CK619" s="3" t="str">
        <f t="shared" si="399"/>
        <v>No</v>
      </c>
      <c r="CL619" s="3">
        <f t="shared" si="400"/>
        <v>0.35</v>
      </c>
      <c r="CM619" s="3">
        <f t="shared" si="401"/>
        <v>16127.65</v>
      </c>
      <c r="CN619" s="3">
        <f t="shared" si="402"/>
        <v>3429.56</v>
      </c>
      <c r="CO619" s="3">
        <f t="shared" si="403"/>
        <v>12698.09</v>
      </c>
      <c r="CP619" s="3">
        <f t="shared" si="404"/>
        <v>7.4427830465070857E-2</v>
      </c>
      <c r="CR619" s="3" t="str">
        <f t="shared" si="405"/>
        <v>No</v>
      </c>
      <c r="CV619" s="3" t="str">
        <f t="shared" si="406"/>
        <v>*Bid</v>
      </c>
      <c r="CW619" s="3">
        <f t="shared" si="407"/>
        <v>618</v>
      </c>
      <c r="CX619" s="3">
        <f t="shared" si="408"/>
        <v>857.39</v>
      </c>
      <c r="CY619" s="3" t="str">
        <f t="shared" si="409"/>
        <v>Ok</v>
      </c>
      <c r="CZ619">
        <v>0</v>
      </c>
      <c r="DA619">
        <v>0</v>
      </c>
    </row>
    <row r="620" spans="1:105" x14ac:dyDescent="0.25">
      <c r="A620">
        <v>619</v>
      </c>
      <c r="B620" t="s">
        <v>3</v>
      </c>
      <c r="C620" t="s">
        <v>728</v>
      </c>
      <c r="D620">
        <v>1198.18</v>
      </c>
      <c r="E620">
        <v>2017</v>
      </c>
      <c r="F620">
        <v>1198.18</v>
      </c>
      <c r="G620">
        <v>1198.18</v>
      </c>
      <c r="H620" s="3">
        <f t="shared" si="369"/>
        <v>0</v>
      </c>
      <c r="I620" t="s">
        <v>2726</v>
      </c>
      <c r="J620" t="s">
        <v>2730</v>
      </c>
      <c r="K620" t="s">
        <v>2738</v>
      </c>
      <c r="L620">
        <v>32046</v>
      </c>
      <c r="M620" t="s">
        <v>3190</v>
      </c>
      <c r="N620" t="s">
        <v>4753</v>
      </c>
      <c r="O620">
        <v>-81.933324443770402</v>
      </c>
      <c r="P620">
        <v>30.6490053321088</v>
      </c>
      <c r="Q620" t="s">
        <v>5216</v>
      </c>
      <c r="R620">
        <v>1</v>
      </c>
      <c r="S620" t="s">
        <v>6539</v>
      </c>
      <c r="T620">
        <v>1001</v>
      </c>
      <c r="U620" t="s">
        <v>6582</v>
      </c>
      <c r="V620">
        <v>2017</v>
      </c>
      <c r="W620">
        <v>71227</v>
      </c>
      <c r="X620">
        <v>2017</v>
      </c>
      <c r="Y620">
        <v>71227</v>
      </c>
      <c r="Z620">
        <v>1078.3</v>
      </c>
      <c r="AA620" s="3">
        <f t="shared" si="370"/>
        <v>0.89994825485319396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 s="3" t="str">
        <f t="shared" si="371"/>
        <v>No</v>
      </c>
      <c r="AQ620" s="3" t="str">
        <f t="shared" si="372"/>
        <v>No</v>
      </c>
      <c r="AR620" s="3" t="str">
        <f t="shared" si="373"/>
        <v>No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 t="s">
        <v>6634</v>
      </c>
      <c r="AZ620">
        <v>0</v>
      </c>
      <c r="BA620">
        <v>0</v>
      </c>
      <c r="BB620" t="s">
        <v>6616</v>
      </c>
      <c r="BC620">
        <v>0</v>
      </c>
      <c r="BD620" s="4" t="str">
        <f t="shared" si="374"/>
        <v>No</v>
      </c>
      <c r="BE620" t="s">
        <v>6640</v>
      </c>
      <c r="BF620" s="3" t="str">
        <f t="shared" si="375"/>
        <v>No</v>
      </c>
      <c r="BG620" t="s">
        <v>6645</v>
      </c>
      <c r="BH620" s="3" t="str">
        <f t="shared" si="376"/>
        <v>26216 H A STOKES RD</v>
      </c>
      <c r="BI620" s="3" t="str">
        <f t="shared" si="377"/>
        <v>Hilliard</v>
      </c>
      <c r="BJ620" s="3" t="str">
        <f t="shared" si="378"/>
        <v>Florida</v>
      </c>
      <c r="BK620" s="3">
        <f t="shared" si="379"/>
        <v>32046</v>
      </c>
      <c r="BL620" s="3" t="str">
        <f t="shared" si="380"/>
        <v>26216 H A STOKES RD HILLIARD FL 32046</v>
      </c>
      <c r="BM620" s="3" t="str">
        <f t="shared" si="381"/>
        <v/>
      </c>
      <c r="BN620" s="3" t="str">
        <f t="shared" si="382"/>
        <v>Pass</v>
      </c>
      <c r="BO620" s="3" t="str">
        <f t="shared" si="383"/>
        <v>No</v>
      </c>
      <c r="BP620" s="3" t="str">
        <f t="shared" si="384"/>
        <v>FV&lt;$10K</v>
      </c>
      <c r="BQ620" t="s">
        <v>6650</v>
      </c>
      <c r="BR620" s="3" t="str">
        <f t="shared" si="385"/>
        <v>No, &lt; $20K Lien</v>
      </c>
      <c r="BS620" s="3" t="str">
        <f t="shared" si="386"/>
        <v>No, Lien &lt; $20K</v>
      </c>
      <c r="BT620" t="s">
        <v>6650</v>
      </c>
      <c r="BU620" s="3" t="str">
        <f t="shared" si="387"/>
        <v>No</v>
      </c>
      <c r="BV620" s="3" t="str">
        <f t="shared" si="388"/>
        <v>No</v>
      </c>
      <c r="BW620" s="3">
        <f t="shared" si="389"/>
        <v>0</v>
      </c>
      <c r="BX620" s="3" t="str">
        <f t="shared" si="390"/>
        <v>No</v>
      </c>
      <c r="BY620" s="3">
        <f t="shared" si="391"/>
        <v>71227</v>
      </c>
      <c r="BZ620">
        <v>1</v>
      </c>
      <c r="CA620" s="3">
        <f t="shared" si="392"/>
        <v>71227</v>
      </c>
      <c r="CC620" s="3">
        <f t="shared" si="393"/>
        <v>0</v>
      </c>
      <c r="CD620" s="3">
        <f t="shared" si="394"/>
        <v>0</v>
      </c>
      <c r="CE620" s="3" t="str">
        <f t="shared" si="395"/>
        <v/>
      </c>
      <c r="CF620" s="3" t="e">
        <f>HLOOKUP(CE620,'Valuation Data'!$D$2:$K$5,4,FALSE)</f>
        <v>#N/A</v>
      </c>
      <c r="CG620" s="3">
        <f t="shared" si="396"/>
        <v>71227</v>
      </c>
      <c r="CH620" s="3" t="str">
        <f t="shared" si="397"/>
        <v>No</v>
      </c>
      <c r="CI620" s="3" t="str">
        <f>VLOOKUP(R620,'Use Codes &amp; County Type'!A:D,4,FALSE)</f>
        <v>S</v>
      </c>
      <c r="CJ620" s="3" t="str">
        <f t="shared" si="398"/>
        <v>No</v>
      </c>
      <c r="CK620" s="3" t="str">
        <f t="shared" si="399"/>
        <v>No</v>
      </c>
      <c r="CL620" s="3">
        <f t="shared" si="400"/>
        <v>0.35</v>
      </c>
      <c r="CM620" s="3">
        <f t="shared" si="401"/>
        <v>24929.449999999997</v>
      </c>
      <c r="CN620" s="3">
        <f t="shared" si="402"/>
        <v>4792.72</v>
      </c>
      <c r="CO620" s="3">
        <f t="shared" si="403"/>
        <v>20136.729999999996</v>
      </c>
      <c r="CP620" s="3">
        <f t="shared" si="404"/>
        <v>6.7287966641863345E-2</v>
      </c>
      <c r="CR620" s="3" t="str">
        <f t="shared" si="405"/>
        <v>No</v>
      </c>
      <c r="CV620" s="3" t="str">
        <f t="shared" si="406"/>
        <v>*Bid</v>
      </c>
      <c r="CW620" s="3">
        <f t="shared" si="407"/>
        <v>619</v>
      </c>
      <c r="CX620" s="3">
        <f t="shared" si="408"/>
        <v>1198.18</v>
      </c>
      <c r="CY620" s="3" t="str">
        <f t="shared" si="409"/>
        <v>Ok</v>
      </c>
      <c r="CZ620">
        <v>0</v>
      </c>
      <c r="DA620">
        <v>0</v>
      </c>
    </row>
    <row r="621" spans="1:105" x14ac:dyDescent="0.25">
      <c r="A621">
        <v>620</v>
      </c>
      <c r="B621" t="s">
        <v>3</v>
      </c>
      <c r="C621" t="s">
        <v>729</v>
      </c>
      <c r="D621">
        <v>288.42</v>
      </c>
      <c r="E621">
        <v>2017</v>
      </c>
      <c r="F621">
        <v>288.42</v>
      </c>
      <c r="G621">
        <v>288.42</v>
      </c>
      <c r="H621" s="3">
        <f t="shared" si="369"/>
        <v>0</v>
      </c>
      <c r="I621">
        <v>26544</v>
      </c>
      <c r="J621" t="s">
        <v>2730</v>
      </c>
      <c r="K621" t="s">
        <v>2738</v>
      </c>
      <c r="L621">
        <v>32046</v>
      </c>
      <c r="M621" t="s">
        <v>3191</v>
      </c>
      <c r="N621" t="s">
        <v>4753</v>
      </c>
      <c r="O621">
        <v>-81.937954618228005</v>
      </c>
      <c r="P621">
        <v>30.642993645799798</v>
      </c>
      <c r="Q621" t="s">
        <v>5217</v>
      </c>
      <c r="R621">
        <v>2</v>
      </c>
      <c r="S621" t="s">
        <v>6535</v>
      </c>
      <c r="T621">
        <v>1006</v>
      </c>
      <c r="U621" t="s">
        <v>6578</v>
      </c>
      <c r="V621">
        <v>2017</v>
      </c>
      <c r="W621">
        <v>15661</v>
      </c>
      <c r="X621">
        <v>2017</v>
      </c>
      <c r="Y621">
        <v>15661</v>
      </c>
      <c r="Z621">
        <v>237.1</v>
      </c>
      <c r="AA621" s="3">
        <f t="shared" si="370"/>
        <v>0.8220650440330074</v>
      </c>
      <c r="AB621" t="s">
        <v>6616</v>
      </c>
      <c r="AI621" t="s">
        <v>6618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 s="3" t="str">
        <f t="shared" si="371"/>
        <v>No</v>
      </c>
      <c r="AQ621" s="3" t="str">
        <f t="shared" si="372"/>
        <v>No</v>
      </c>
      <c r="AR621" s="3" t="str">
        <f t="shared" si="373"/>
        <v>No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 t="s">
        <v>6634</v>
      </c>
      <c r="AZ621">
        <v>0</v>
      </c>
      <c r="BA621">
        <v>1</v>
      </c>
      <c r="BB621" t="s">
        <v>6616</v>
      </c>
      <c r="BC621" t="s">
        <v>6616</v>
      </c>
      <c r="BD621" s="4" t="str">
        <f t="shared" si="374"/>
        <v>No</v>
      </c>
      <c r="BE621" t="s">
        <v>6640</v>
      </c>
      <c r="BF621" s="3" t="str">
        <f t="shared" si="375"/>
        <v>No</v>
      </c>
      <c r="BG621" t="s">
        <v>6645</v>
      </c>
      <c r="BH621" s="3" t="str">
        <f t="shared" si="376"/>
        <v>26544 WILLIE HODGES RD</v>
      </c>
      <c r="BI621" s="3" t="str">
        <f t="shared" si="377"/>
        <v>Hilliard</v>
      </c>
      <c r="BJ621" s="3" t="str">
        <f t="shared" si="378"/>
        <v>Florida</v>
      </c>
      <c r="BK621" s="3">
        <f t="shared" si="379"/>
        <v>32046</v>
      </c>
      <c r="BL621" s="3" t="str">
        <f t="shared" si="380"/>
        <v>26544 WILLIE HODGES RD HILLIARD FL 32046</v>
      </c>
      <c r="BM621" s="3" t="str">
        <f t="shared" si="381"/>
        <v/>
      </c>
      <c r="BN621" s="3" t="str">
        <f t="shared" si="382"/>
        <v>Pass</v>
      </c>
      <c r="BO621" s="3" t="str">
        <f t="shared" si="383"/>
        <v>No</v>
      </c>
      <c r="BP621" s="3" t="str">
        <f t="shared" si="384"/>
        <v>FV&lt;$10K</v>
      </c>
      <c r="BQ621" t="s">
        <v>6650</v>
      </c>
      <c r="BR621" s="3" t="str">
        <f t="shared" si="385"/>
        <v>No, &lt; $20K Lien</v>
      </c>
      <c r="BS621" s="3" t="str">
        <f t="shared" si="386"/>
        <v>No, Lien &lt; $20K</v>
      </c>
      <c r="BT621" t="s">
        <v>6650</v>
      </c>
      <c r="BU621" s="3" t="str">
        <f t="shared" si="387"/>
        <v>No</v>
      </c>
      <c r="BV621" s="3" t="str">
        <f t="shared" si="388"/>
        <v>No</v>
      </c>
      <c r="BW621" s="3">
        <f t="shared" si="389"/>
        <v>1</v>
      </c>
      <c r="BX621" s="3" t="str">
        <f t="shared" si="390"/>
        <v>No</v>
      </c>
      <c r="BY621" s="3">
        <f t="shared" si="391"/>
        <v>15661</v>
      </c>
      <c r="BZ621">
        <v>1</v>
      </c>
      <c r="CA621" s="3">
        <f t="shared" si="392"/>
        <v>15661</v>
      </c>
      <c r="CC621" s="3">
        <f t="shared" si="393"/>
        <v>0</v>
      </c>
      <c r="CD621" s="3">
        <f t="shared" si="394"/>
        <v>0</v>
      </c>
      <c r="CE621" s="3" t="str">
        <f t="shared" si="395"/>
        <v/>
      </c>
      <c r="CF621" s="3" t="e">
        <f>HLOOKUP(CE621,'Valuation Data'!$D$2:$K$5,4,FALSE)</f>
        <v>#N/A</v>
      </c>
      <c r="CG621" s="3">
        <f t="shared" si="396"/>
        <v>15661</v>
      </c>
      <c r="CH621" s="3" t="str">
        <f t="shared" si="397"/>
        <v>No</v>
      </c>
      <c r="CI621" s="3" t="str">
        <f>VLOOKUP(R621,'Use Codes &amp; County Type'!A:D,4,FALSE)</f>
        <v>R</v>
      </c>
      <c r="CJ621" s="3" t="str">
        <f t="shared" si="398"/>
        <v>No</v>
      </c>
      <c r="CK621" s="3" t="str">
        <f t="shared" si="399"/>
        <v>No</v>
      </c>
      <c r="CL621" s="3">
        <f t="shared" si="400"/>
        <v>0.35</v>
      </c>
      <c r="CM621" s="3">
        <f t="shared" si="401"/>
        <v>5481.3499999999995</v>
      </c>
      <c r="CN621" s="3">
        <f t="shared" si="402"/>
        <v>1442.1000000000001</v>
      </c>
      <c r="CO621" s="3">
        <f t="shared" si="403"/>
        <v>4039.2499999999991</v>
      </c>
      <c r="CP621" s="3">
        <f t="shared" si="404"/>
        <v>9.2082242513249479E-2</v>
      </c>
      <c r="CR621" s="3" t="str">
        <f t="shared" si="405"/>
        <v>No</v>
      </c>
      <c r="CV621" s="3" t="str">
        <f t="shared" si="406"/>
        <v>FMV&lt;$30K</v>
      </c>
      <c r="CW621" s="3">
        <f t="shared" si="407"/>
        <v>620</v>
      </c>
      <c r="CX621" s="3">
        <f t="shared" si="408"/>
        <v>288.42</v>
      </c>
      <c r="CY621" s="3" t="str">
        <f t="shared" si="409"/>
        <v>Ok</v>
      </c>
      <c r="CZ621">
        <v>0</v>
      </c>
      <c r="DA621">
        <v>0</v>
      </c>
    </row>
    <row r="622" spans="1:105" x14ac:dyDescent="0.25">
      <c r="A622">
        <v>621</v>
      </c>
      <c r="B622" t="s">
        <v>3</v>
      </c>
      <c r="C622" t="s">
        <v>730</v>
      </c>
      <c r="D622">
        <v>2957.17</v>
      </c>
      <c r="E622">
        <v>2017</v>
      </c>
      <c r="F622">
        <v>2957.17</v>
      </c>
      <c r="G622">
        <v>2957.17</v>
      </c>
      <c r="H622" s="3">
        <f t="shared" si="369"/>
        <v>0</v>
      </c>
      <c r="J622">
        <v>0</v>
      </c>
      <c r="K622" t="s">
        <v>2738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T622">
        <v>0</v>
      </c>
      <c r="U622">
        <v>0</v>
      </c>
      <c r="V622">
        <v>2017</v>
      </c>
      <c r="W622">
        <v>175544</v>
      </c>
      <c r="X622">
        <v>0</v>
      </c>
      <c r="Y622">
        <v>0</v>
      </c>
      <c r="Z622">
        <v>0</v>
      </c>
      <c r="AA622" s="3">
        <f t="shared" si="370"/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 s="3" t="str">
        <f t="shared" si="371"/>
        <v>No</v>
      </c>
      <c r="AQ622" s="3" t="str">
        <f t="shared" si="372"/>
        <v>No</v>
      </c>
      <c r="AR622" s="3" t="str">
        <f t="shared" si="373"/>
        <v>No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 t="s">
        <v>6616</v>
      </c>
      <c r="BC622">
        <v>0</v>
      </c>
      <c r="BD622" s="4" t="str">
        <f t="shared" si="374"/>
        <v>No</v>
      </c>
      <c r="BE622" t="s">
        <v>6640</v>
      </c>
      <c r="BF622" s="3" t="str">
        <f t="shared" si="375"/>
        <v>No</v>
      </c>
      <c r="BG622" t="s">
        <v>6645</v>
      </c>
      <c r="BH622" s="3">
        <f t="shared" si="376"/>
        <v>0</v>
      </c>
      <c r="BI622" s="3" t="str">
        <f t="shared" si="377"/>
        <v>0</v>
      </c>
      <c r="BJ622" s="3" t="str">
        <f t="shared" si="378"/>
        <v>Florida</v>
      </c>
      <c r="BK622" s="3">
        <f t="shared" si="379"/>
        <v>0</v>
      </c>
      <c r="BL622" s="3" t="str">
        <f t="shared" si="380"/>
        <v>0 0</v>
      </c>
      <c r="BM622" s="3" t="str">
        <f t="shared" si="381"/>
        <v/>
      </c>
      <c r="BN622" s="3" t="str">
        <f t="shared" si="382"/>
        <v>Pass</v>
      </c>
      <c r="BO622" s="3" t="str">
        <f t="shared" si="383"/>
        <v>No</v>
      </c>
      <c r="BP622" s="3" t="str">
        <f t="shared" si="384"/>
        <v>FV&lt;$10K</v>
      </c>
      <c r="BQ622" t="s">
        <v>6650</v>
      </c>
      <c r="BR622" s="3" t="str">
        <f t="shared" si="385"/>
        <v>No, &lt; $20K Lien</v>
      </c>
      <c r="BS622" s="3" t="str">
        <f t="shared" si="386"/>
        <v>No, Lien &lt; $20K</v>
      </c>
      <c r="BT622" t="s">
        <v>6650</v>
      </c>
      <c r="BU622" s="3" t="str">
        <f t="shared" si="387"/>
        <v>No</v>
      </c>
      <c r="BV622" s="3" t="str">
        <f t="shared" si="388"/>
        <v>No</v>
      </c>
      <c r="BW622" s="3">
        <f t="shared" si="389"/>
        <v>0</v>
      </c>
      <c r="BX622" s="3" t="str">
        <f t="shared" si="390"/>
        <v>No</v>
      </c>
      <c r="BY622" s="3">
        <f t="shared" si="391"/>
        <v>175544</v>
      </c>
      <c r="BZ622">
        <v>1</v>
      </c>
      <c r="CA622" s="3">
        <f t="shared" si="392"/>
        <v>175544</v>
      </c>
      <c r="CC622" s="3">
        <f t="shared" si="393"/>
        <v>0</v>
      </c>
      <c r="CD622" s="3">
        <f t="shared" si="394"/>
        <v>0</v>
      </c>
      <c r="CE622" s="3" t="str">
        <f t="shared" si="395"/>
        <v/>
      </c>
      <c r="CF622" s="3" t="e">
        <f>HLOOKUP(CE622,'Valuation Data'!$D$2:$K$5,4,FALSE)</f>
        <v>#N/A</v>
      </c>
      <c r="CG622" s="3">
        <f t="shared" si="396"/>
        <v>175544</v>
      </c>
      <c r="CH622" s="3" t="str">
        <f t="shared" si="397"/>
        <v>No</v>
      </c>
      <c r="CI622" s="3" t="str">
        <f>VLOOKUP(R622,'Use Codes &amp; County Type'!A:D,4,FALSE)</f>
        <v>V</v>
      </c>
      <c r="CJ622" s="3" t="str">
        <f t="shared" si="398"/>
        <v>Yes</v>
      </c>
      <c r="CK622" s="3" t="str">
        <f t="shared" si="399"/>
        <v>No</v>
      </c>
      <c r="CL622" s="3">
        <f t="shared" si="400"/>
        <v>0</v>
      </c>
      <c r="CM622" s="3">
        <f t="shared" si="401"/>
        <v>0</v>
      </c>
      <c r="CN622" s="3">
        <f t="shared" si="402"/>
        <v>11828.68</v>
      </c>
      <c r="CO622" s="3">
        <f t="shared" si="403"/>
        <v>-11828.68</v>
      </c>
      <c r="CP622" s="3">
        <f t="shared" si="404"/>
        <v>6.7382992298227223E-2</v>
      </c>
      <c r="CR622" s="3" t="str">
        <f t="shared" si="405"/>
        <v>No</v>
      </c>
      <c r="CV622" s="3" t="str">
        <f t="shared" si="406"/>
        <v>Vacant, No Sales Data</v>
      </c>
      <c r="CW622" s="3">
        <f t="shared" si="407"/>
        <v>621</v>
      </c>
      <c r="CX622" s="3">
        <f t="shared" si="408"/>
        <v>2957.17</v>
      </c>
      <c r="CY622" s="3" t="str">
        <f t="shared" si="409"/>
        <v>Ok</v>
      </c>
      <c r="CZ622">
        <v>0</v>
      </c>
      <c r="DA622">
        <v>0</v>
      </c>
    </row>
    <row r="623" spans="1:105" x14ac:dyDescent="0.25">
      <c r="A623">
        <v>622</v>
      </c>
      <c r="B623" t="s">
        <v>3</v>
      </c>
      <c r="C623" t="s">
        <v>731</v>
      </c>
      <c r="D623">
        <v>1623.55</v>
      </c>
      <c r="E623">
        <v>2017</v>
      </c>
      <c r="F623">
        <v>1623.55</v>
      </c>
      <c r="G623">
        <v>1623.55</v>
      </c>
      <c r="H623" s="3">
        <f t="shared" si="369"/>
        <v>0</v>
      </c>
      <c r="I623">
        <v>15561</v>
      </c>
      <c r="J623" t="s">
        <v>2730</v>
      </c>
      <c r="K623" t="s">
        <v>2738</v>
      </c>
      <c r="L623">
        <v>32046</v>
      </c>
      <c r="M623" t="s">
        <v>3192</v>
      </c>
      <c r="N623" t="s">
        <v>4753</v>
      </c>
      <c r="O623">
        <v>-81.931227337532803</v>
      </c>
      <c r="P623">
        <v>30.6536510925872</v>
      </c>
      <c r="Q623" t="s">
        <v>5218</v>
      </c>
      <c r="R623">
        <v>1</v>
      </c>
      <c r="S623" t="s">
        <v>6539</v>
      </c>
      <c r="T623">
        <v>1001</v>
      </c>
      <c r="U623" t="s">
        <v>6582</v>
      </c>
      <c r="V623">
        <v>2017</v>
      </c>
      <c r="W623">
        <v>136312</v>
      </c>
      <c r="X623">
        <v>2017</v>
      </c>
      <c r="Y623">
        <v>145581</v>
      </c>
      <c r="Z623">
        <v>1471.61</v>
      </c>
      <c r="AA623" s="3">
        <f t="shared" si="370"/>
        <v>0.90641495488281842</v>
      </c>
      <c r="AD623" t="s">
        <v>6616</v>
      </c>
      <c r="AI623" t="s">
        <v>6618</v>
      </c>
      <c r="AJ623" t="s">
        <v>6618</v>
      </c>
      <c r="AK623">
        <v>0</v>
      </c>
      <c r="AL623">
        <v>0</v>
      </c>
      <c r="AM623">
        <v>0</v>
      </c>
      <c r="AN623">
        <v>0</v>
      </c>
      <c r="AO623">
        <v>0</v>
      </c>
      <c r="AP623" s="3" t="str">
        <f t="shared" si="371"/>
        <v>No</v>
      </c>
      <c r="AQ623" s="3" t="str">
        <f t="shared" si="372"/>
        <v>No</v>
      </c>
      <c r="AR623" s="3" t="str">
        <f t="shared" si="373"/>
        <v>No</v>
      </c>
      <c r="AS623">
        <v>0</v>
      </c>
      <c r="AT623">
        <v>0</v>
      </c>
      <c r="AU623">
        <v>64122</v>
      </c>
      <c r="AV623" t="s">
        <v>5076</v>
      </c>
      <c r="AW623">
        <v>0</v>
      </c>
      <c r="AX623">
        <v>0</v>
      </c>
      <c r="AY623" t="s">
        <v>6634</v>
      </c>
      <c r="AZ623" t="s">
        <v>6638</v>
      </c>
      <c r="BA623">
        <v>0</v>
      </c>
      <c r="BB623" t="s">
        <v>6617</v>
      </c>
      <c r="BC623" t="s">
        <v>6616</v>
      </c>
      <c r="BD623" s="4" t="str">
        <f t="shared" si="374"/>
        <v>No</v>
      </c>
      <c r="BE623" t="s">
        <v>6640</v>
      </c>
      <c r="BF623" s="3" t="str">
        <f t="shared" si="375"/>
        <v>No</v>
      </c>
      <c r="BG623" t="s">
        <v>6645</v>
      </c>
      <c r="BH623" s="3" t="str">
        <f t="shared" si="376"/>
        <v>15561 CR 108</v>
      </c>
      <c r="BI623" s="3" t="str">
        <f t="shared" si="377"/>
        <v>Hilliard</v>
      </c>
      <c r="BJ623" s="3" t="str">
        <f t="shared" si="378"/>
        <v>Florida</v>
      </c>
      <c r="BK623" s="3">
        <f t="shared" si="379"/>
        <v>32046</v>
      </c>
      <c r="BL623" s="3" t="str">
        <f t="shared" si="380"/>
        <v>15561 CR 108 HILLIARD FL 32046</v>
      </c>
      <c r="BM623" s="3" t="str">
        <f t="shared" si="381"/>
        <v>L</v>
      </c>
      <c r="BN623" s="3" t="str">
        <f t="shared" si="382"/>
        <v>Pass</v>
      </c>
      <c r="BO623" s="3" t="str">
        <f t="shared" si="383"/>
        <v>No</v>
      </c>
      <c r="BP623" s="3" t="str">
        <f t="shared" si="384"/>
        <v>FV&lt;$10K</v>
      </c>
      <c r="BQ623" t="s">
        <v>6650</v>
      </c>
      <c r="BR623" s="3" t="str">
        <f t="shared" si="385"/>
        <v>No, &lt; $20K Lien</v>
      </c>
      <c r="BS623" s="3" t="str">
        <f t="shared" si="386"/>
        <v>No, Lien &lt; $20K</v>
      </c>
      <c r="BT623" t="s">
        <v>6650</v>
      </c>
      <c r="BU623" s="3" t="str">
        <f t="shared" si="387"/>
        <v>No</v>
      </c>
      <c r="BV623" s="3" t="str">
        <f t="shared" si="388"/>
        <v>No</v>
      </c>
      <c r="BW623" s="3">
        <f t="shared" si="389"/>
        <v>0</v>
      </c>
      <c r="BX623" s="3" t="str">
        <f t="shared" si="390"/>
        <v>No</v>
      </c>
      <c r="BY623" s="3">
        <f t="shared" si="391"/>
        <v>136312</v>
      </c>
      <c r="BZ623">
        <v>1</v>
      </c>
      <c r="CA623" s="3">
        <f t="shared" si="392"/>
        <v>136312</v>
      </c>
      <c r="CC623" s="3">
        <f t="shared" si="393"/>
        <v>0</v>
      </c>
      <c r="CD623" s="3">
        <f t="shared" si="394"/>
        <v>0</v>
      </c>
      <c r="CE623" s="3" t="str">
        <f t="shared" si="395"/>
        <v/>
      </c>
      <c r="CF623" s="3" t="e">
        <f>HLOOKUP(CE623,'Valuation Data'!$D$2:$K$5,4,FALSE)</f>
        <v>#N/A</v>
      </c>
      <c r="CG623" s="3">
        <f t="shared" si="396"/>
        <v>136312</v>
      </c>
      <c r="CH623" s="3" t="str">
        <f t="shared" si="397"/>
        <v>No</v>
      </c>
      <c r="CI623" s="3" t="str">
        <f>VLOOKUP(R623,'Use Codes &amp; County Type'!A:D,4,FALSE)</f>
        <v>S</v>
      </c>
      <c r="CJ623" s="3" t="str">
        <f t="shared" si="398"/>
        <v>No</v>
      </c>
      <c r="CK623" s="3" t="str">
        <f t="shared" si="399"/>
        <v>Yes</v>
      </c>
      <c r="CL623" s="3">
        <f t="shared" si="400"/>
        <v>0.67</v>
      </c>
      <c r="CM623" s="3">
        <f t="shared" si="401"/>
        <v>91329.040000000008</v>
      </c>
      <c r="CN623" s="3">
        <f t="shared" si="402"/>
        <v>6494.2</v>
      </c>
      <c r="CO623" s="3">
        <f t="shared" si="403"/>
        <v>84834.840000000011</v>
      </c>
      <c r="CP623" s="3">
        <f t="shared" si="404"/>
        <v>4.7642173836492753E-2</v>
      </c>
      <c r="CR623" s="3" t="str">
        <f t="shared" si="405"/>
        <v>No</v>
      </c>
      <c r="CV623" s="3" t="str">
        <f t="shared" si="406"/>
        <v>*Bid</v>
      </c>
      <c r="CW623" s="3">
        <f t="shared" si="407"/>
        <v>622</v>
      </c>
      <c r="CX623" s="3">
        <f t="shared" si="408"/>
        <v>1623.55</v>
      </c>
      <c r="CY623" s="3" t="str">
        <f t="shared" si="409"/>
        <v>Ok</v>
      </c>
      <c r="CZ623">
        <v>0</v>
      </c>
      <c r="DA623">
        <v>0</v>
      </c>
    </row>
    <row r="624" spans="1:105" x14ac:dyDescent="0.25">
      <c r="A624">
        <v>623</v>
      </c>
      <c r="B624" t="s">
        <v>3</v>
      </c>
      <c r="C624" t="s">
        <v>732</v>
      </c>
      <c r="D624">
        <v>373.15</v>
      </c>
      <c r="E624">
        <v>2017</v>
      </c>
      <c r="F624">
        <v>373.15</v>
      </c>
      <c r="G624">
        <v>373.15</v>
      </c>
      <c r="H624" s="3">
        <f t="shared" si="369"/>
        <v>0</v>
      </c>
      <c r="J624" t="s">
        <v>2730</v>
      </c>
      <c r="K624" t="s">
        <v>2738</v>
      </c>
      <c r="L624">
        <v>32046</v>
      </c>
      <c r="M624" t="s">
        <v>3170</v>
      </c>
      <c r="N624" t="s">
        <v>4753</v>
      </c>
      <c r="O624">
        <v>-81.930166028897503</v>
      </c>
      <c r="P624">
        <v>30.653433655368001</v>
      </c>
      <c r="Q624" t="s">
        <v>5218</v>
      </c>
      <c r="R624">
        <v>0</v>
      </c>
      <c r="S624" t="s">
        <v>6538</v>
      </c>
      <c r="T624">
        <v>8001</v>
      </c>
      <c r="U624" t="s">
        <v>6581</v>
      </c>
      <c r="V624">
        <v>2017</v>
      </c>
      <c r="W624">
        <v>19668</v>
      </c>
      <c r="X624">
        <v>2017</v>
      </c>
      <c r="Y624">
        <v>22350</v>
      </c>
      <c r="Z624">
        <v>315.44</v>
      </c>
      <c r="AA624" s="3">
        <f t="shared" si="370"/>
        <v>0.84534369556478628</v>
      </c>
      <c r="AC624" t="s">
        <v>6616</v>
      </c>
      <c r="AD624" t="s">
        <v>6616</v>
      </c>
      <c r="AI624" t="s">
        <v>6618</v>
      </c>
      <c r="AJ624" t="s">
        <v>6618</v>
      </c>
      <c r="AK624">
        <v>0</v>
      </c>
      <c r="AL624">
        <v>0</v>
      </c>
      <c r="AM624">
        <v>0</v>
      </c>
      <c r="AN624">
        <v>0</v>
      </c>
      <c r="AO624">
        <v>0</v>
      </c>
      <c r="AP624" s="3" t="str">
        <f t="shared" si="371"/>
        <v>No</v>
      </c>
      <c r="AQ624" s="3" t="str">
        <f t="shared" si="372"/>
        <v>No</v>
      </c>
      <c r="AR624" s="3" t="str">
        <f t="shared" si="373"/>
        <v>No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 t="s">
        <v>6634</v>
      </c>
      <c r="AZ624" t="s">
        <v>6638</v>
      </c>
      <c r="BA624">
        <v>0</v>
      </c>
      <c r="BB624" t="s">
        <v>6616</v>
      </c>
      <c r="BC624" t="s">
        <v>6616</v>
      </c>
      <c r="BD624" s="4" t="str">
        <f t="shared" si="374"/>
        <v>No</v>
      </c>
      <c r="BE624" t="s">
        <v>6640</v>
      </c>
      <c r="BF624" s="3" t="str">
        <f t="shared" si="375"/>
        <v>No</v>
      </c>
      <c r="BG624" t="s">
        <v>6645</v>
      </c>
      <c r="BH624" s="3" t="str">
        <f t="shared" si="376"/>
        <v>CR 108</v>
      </c>
      <c r="BI624" s="3" t="str">
        <f t="shared" si="377"/>
        <v>Hilliard</v>
      </c>
      <c r="BJ624" s="3" t="str">
        <f t="shared" si="378"/>
        <v>Florida</v>
      </c>
      <c r="BK624" s="3">
        <f t="shared" si="379"/>
        <v>32046</v>
      </c>
      <c r="BL624" s="3" t="str">
        <f t="shared" si="380"/>
        <v>CR 108 HILLIARD FL 32046</v>
      </c>
      <c r="BM624" s="3" t="str">
        <f t="shared" si="381"/>
        <v/>
      </c>
      <c r="BN624" s="3" t="str">
        <f t="shared" si="382"/>
        <v>Pass</v>
      </c>
      <c r="BO624" s="3" t="str">
        <f t="shared" si="383"/>
        <v>No</v>
      </c>
      <c r="BP624" s="3" t="str">
        <f t="shared" si="384"/>
        <v>FV&lt;$10K</v>
      </c>
      <c r="BQ624" t="s">
        <v>6650</v>
      </c>
      <c r="BR624" s="3" t="str">
        <f t="shared" si="385"/>
        <v>No, &lt; $20K Lien</v>
      </c>
      <c r="BS624" s="3" t="str">
        <f t="shared" si="386"/>
        <v>No, Lien &lt; $20K</v>
      </c>
      <c r="BT624" t="s">
        <v>6650</v>
      </c>
      <c r="BU624" s="3" t="str">
        <f t="shared" si="387"/>
        <v>No</v>
      </c>
      <c r="BV624" s="3" t="str">
        <f t="shared" si="388"/>
        <v>No</v>
      </c>
      <c r="BW624" s="3">
        <f t="shared" si="389"/>
        <v>0</v>
      </c>
      <c r="BX624" s="3" t="str">
        <f t="shared" si="390"/>
        <v>No</v>
      </c>
      <c r="BY624" s="3">
        <f t="shared" si="391"/>
        <v>19668</v>
      </c>
      <c r="BZ624">
        <v>1</v>
      </c>
      <c r="CA624" s="3">
        <f t="shared" si="392"/>
        <v>19668</v>
      </c>
      <c r="CC624" s="3">
        <f t="shared" si="393"/>
        <v>0</v>
      </c>
      <c r="CD624" s="3">
        <f t="shared" si="394"/>
        <v>0</v>
      </c>
      <c r="CE624" s="3" t="str">
        <f t="shared" si="395"/>
        <v/>
      </c>
      <c r="CF624" s="3" t="e">
        <f>HLOOKUP(CE624,'Valuation Data'!$D$2:$K$5,4,FALSE)</f>
        <v>#N/A</v>
      </c>
      <c r="CG624" s="3">
        <f t="shared" si="396"/>
        <v>19668</v>
      </c>
      <c r="CH624" s="3" t="str">
        <f t="shared" si="397"/>
        <v>No</v>
      </c>
      <c r="CI624" s="3" t="str">
        <f>VLOOKUP(R624,'Use Codes &amp; County Type'!A:D,4,FALSE)</f>
        <v>V</v>
      </c>
      <c r="CJ624" s="3" t="str">
        <f t="shared" si="398"/>
        <v>Yes</v>
      </c>
      <c r="CK624" s="3" t="str">
        <f t="shared" si="399"/>
        <v>No</v>
      </c>
      <c r="CL624" s="3">
        <f t="shared" si="400"/>
        <v>0</v>
      </c>
      <c r="CM624" s="3">
        <f t="shared" si="401"/>
        <v>0</v>
      </c>
      <c r="CN624" s="3">
        <f t="shared" si="402"/>
        <v>1492.6</v>
      </c>
      <c r="CO624" s="3">
        <f t="shared" si="403"/>
        <v>-1492.6</v>
      </c>
      <c r="CP624" s="3">
        <f t="shared" si="404"/>
        <v>7.5889770185072189E-2</v>
      </c>
      <c r="CR624" s="3" t="str">
        <f t="shared" si="405"/>
        <v>No</v>
      </c>
      <c r="CV624" s="3" t="str">
        <f t="shared" si="406"/>
        <v>FMV&lt;$30K</v>
      </c>
      <c r="CW624" s="3">
        <f t="shared" si="407"/>
        <v>623</v>
      </c>
      <c r="CX624" s="3">
        <f t="shared" si="408"/>
        <v>373.15</v>
      </c>
      <c r="CY624" s="3" t="str">
        <f t="shared" si="409"/>
        <v>Ok</v>
      </c>
      <c r="CZ624">
        <v>0</v>
      </c>
      <c r="DA624">
        <v>0</v>
      </c>
    </row>
    <row r="625" spans="1:105" x14ac:dyDescent="0.25">
      <c r="A625">
        <v>624</v>
      </c>
      <c r="B625" t="s">
        <v>3</v>
      </c>
      <c r="C625" t="s">
        <v>733</v>
      </c>
      <c r="D625">
        <v>41.85</v>
      </c>
      <c r="E625">
        <v>2017</v>
      </c>
      <c r="F625">
        <v>41.85</v>
      </c>
      <c r="G625">
        <v>41.85</v>
      </c>
      <c r="H625" s="3">
        <f t="shared" si="369"/>
        <v>0</v>
      </c>
      <c r="J625" t="s">
        <v>2730</v>
      </c>
      <c r="K625" t="s">
        <v>2738</v>
      </c>
      <c r="L625">
        <v>32046</v>
      </c>
      <c r="M625" t="s">
        <v>3193</v>
      </c>
      <c r="N625" t="s">
        <v>4753</v>
      </c>
      <c r="O625">
        <v>-81.941355144743099</v>
      </c>
      <c r="P625">
        <v>30.642312269278399</v>
      </c>
      <c r="Q625" t="s">
        <v>5219</v>
      </c>
      <c r="R625">
        <v>0</v>
      </c>
      <c r="S625" t="s">
        <v>6538</v>
      </c>
      <c r="T625">
        <v>8001</v>
      </c>
      <c r="U625" t="s">
        <v>6581</v>
      </c>
      <c r="V625">
        <v>2017</v>
      </c>
      <c r="W625">
        <v>568</v>
      </c>
      <c r="X625">
        <v>2017</v>
      </c>
      <c r="Y625">
        <v>645</v>
      </c>
      <c r="Z625">
        <v>9.11</v>
      </c>
      <c r="AA625" s="3">
        <f t="shared" si="370"/>
        <v>0.21768219832735961</v>
      </c>
      <c r="AB625" t="s">
        <v>6617</v>
      </c>
      <c r="AC625" t="s">
        <v>6616</v>
      </c>
      <c r="AD625" t="s">
        <v>6617</v>
      </c>
      <c r="AE625" t="s">
        <v>6616</v>
      </c>
      <c r="AF625" t="s">
        <v>6616</v>
      </c>
      <c r="AG625" t="s">
        <v>6616</v>
      </c>
      <c r="AH625" t="s">
        <v>6616</v>
      </c>
      <c r="AI625" t="s">
        <v>6619</v>
      </c>
      <c r="AJ625" t="s">
        <v>6619</v>
      </c>
      <c r="AK625" t="s">
        <v>6618</v>
      </c>
      <c r="AL625" t="s">
        <v>6619</v>
      </c>
      <c r="AM625" t="s">
        <v>6619</v>
      </c>
      <c r="AN625" t="s">
        <v>6618</v>
      </c>
      <c r="AO625" t="s">
        <v>6618</v>
      </c>
      <c r="AP625" s="3" t="str">
        <f t="shared" si="371"/>
        <v>Yes</v>
      </c>
      <c r="AQ625" s="3" t="str">
        <f t="shared" si="372"/>
        <v>Yes</v>
      </c>
      <c r="AR625" s="3" t="str">
        <f t="shared" si="373"/>
        <v>Yes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 t="s">
        <v>6634</v>
      </c>
      <c r="AZ625" t="s">
        <v>6638</v>
      </c>
      <c r="BA625">
        <v>7</v>
      </c>
      <c r="BB625" t="s">
        <v>6616</v>
      </c>
      <c r="BC625" t="s">
        <v>6616</v>
      </c>
      <c r="BD625" s="4" t="str">
        <f t="shared" si="374"/>
        <v>No</v>
      </c>
      <c r="BE625" t="s">
        <v>6640</v>
      </c>
      <c r="BF625" s="3" t="str">
        <f t="shared" si="375"/>
        <v>No</v>
      </c>
      <c r="BG625" t="s">
        <v>6645</v>
      </c>
      <c r="BH625" s="3" t="str">
        <f t="shared" si="376"/>
        <v>WILLIE HODGES RD</v>
      </c>
      <c r="BI625" s="3" t="str">
        <f t="shared" si="377"/>
        <v>Hilliard</v>
      </c>
      <c r="BJ625" s="3" t="str">
        <f t="shared" si="378"/>
        <v>Florida</v>
      </c>
      <c r="BK625" s="3">
        <f t="shared" si="379"/>
        <v>32046</v>
      </c>
      <c r="BL625" s="3" t="str">
        <f t="shared" si="380"/>
        <v>WILLIE HODGES RD HILLIARD FL 32046</v>
      </c>
      <c r="BM625" s="3" t="str">
        <f t="shared" si="381"/>
        <v/>
      </c>
      <c r="BN625" s="3" t="str">
        <f t="shared" si="382"/>
        <v>Lien&lt;$150</v>
      </c>
      <c r="BO625" s="3" t="str">
        <f t="shared" si="383"/>
        <v>No</v>
      </c>
      <c r="BP625" s="3" t="str">
        <f t="shared" si="384"/>
        <v>FV&lt;$10K</v>
      </c>
      <c r="BQ625" t="s">
        <v>6650</v>
      </c>
      <c r="BR625" s="3" t="str">
        <f t="shared" si="385"/>
        <v>No, &lt; $20K Lien</v>
      </c>
      <c r="BS625" s="3" t="str">
        <f t="shared" si="386"/>
        <v>No, Lien &lt; $20K</v>
      </c>
      <c r="BT625" t="s">
        <v>6650</v>
      </c>
      <c r="BU625" s="3" t="str">
        <f t="shared" si="387"/>
        <v>Yes</v>
      </c>
      <c r="BV625" s="3" t="str">
        <f t="shared" si="388"/>
        <v>No</v>
      </c>
      <c r="BW625" s="3">
        <f t="shared" si="389"/>
        <v>7</v>
      </c>
      <c r="BX625" s="3" t="str">
        <f t="shared" si="390"/>
        <v>No</v>
      </c>
      <c r="BY625" s="3">
        <f t="shared" si="391"/>
        <v>568</v>
      </c>
      <c r="BZ625">
        <v>1</v>
      </c>
      <c r="CA625" s="3">
        <f t="shared" si="392"/>
        <v>568</v>
      </c>
      <c r="CC625" s="3">
        <f t="shared" si="393"/>
        <v>0</v>
      </c>
      <c r="CD625" s="3">
        <f t="shared" si="394"/>
        <v>0</v>
      </c>
      <c r="CE625" s="3" t="str">
        <f t="shared" si="395"/>
        <v/>
      </c>
      <c r="CF625" s="3" t="e">
        <f>HLOOKUP(CE625,'Valuation Data'!$D$2:$K$5,4,FALSE)</f>
        <v>#N/A</v>
      </c>
      <c r="CG625" s="3">
        <f t="shared" si="396"/>
        <v>568</v>
      </c>
      <c r="CH625" s="3" t="str">
        <f t="shared" si="397"/>
        <v>No</v>
      </c>
      <c r="CI625" s="3" t="str">
        <f>VLOOKUP(R625,'Use Codes &amp; County Type'!A:D,4,FALSE)</f>
        <v>V</v>
      </c>
      <c r="CJ625" s="3" t="str">
        <f t="shared" si="398"/>
        <v>Yes</v>
      </c>
      <c r="CK625" s="3" t="str">
        <f t="shared" si="399"/>
        <v>No</v>
      </c>
      <c r="CL625" s="3">
        <f t="shared" si="400"/>
        <v>0</v>
      </c>
      <c r="CM625" s="3">
        <f t="shared" si="401"/>
        <v>0</v>
      </c>
      <c r="CN625" s="3">
        <f t="shared" si="402"/>
        <v>460.35</v>
      </c>
      <c r="CO625" s="3">
        <f t="shared" si="403"/>
        <v>-460.35</v>
      </c>
      <c r="CP625" s="3">
        <f t="shared" si="404"/>
        <v>0.81047535211267607</v>
      </c>
      <c r="CR625" s="3" t="str">
        <f t="shared" si="405"/>
        <v>No</v>
      </c>
      <c r="CV625" s="3" t="str">
        <f t="shared" si="406"/>
        <v>Lien&lt;$150</v>
      </c>
      <c r="CW625" s="3">
        <f t="shared" si="407"/>
        <v>624</v>
      </c>
      <c r="CX625" s="3">
        <f t="shared" si="408"/>
        <v>41.85</v>
      </c>
      <c r="CY625" s="3" t="str">
        <f t="shared" si="409"/>
        <v>Ok</v>
      </c>
      <c r="CZ625">
        <v>0</v>
      </c>
      <c r="DA625">
        <v>0</v>
      </c>
    </row>
    <row r="626" spans="1:105" x14ac:dyDescent="0.25">
      <c r="A626">
        <v>625</v>
      </c>
      <c r="B626" t="s">
        <v>3</v>
      </c>
      <c r="C626" t="s">
        <v>734</v>
      </c>
      <c r="D626">
        <v>2248.6</v>
      </c>
      <c r="E626">
        <v>2017</v>
      </c>
      <c r="F626">
        <v>2248.6</v>
      </c>
      <c r="G626">
        <v>2248.6</v>
      </c>
      <c r="H626" s="3">
        <f t="shared" si="369"/>
        <v>0</v>
      </c>
      <c r="I626" t="s">
        <v>2727</v>
      </c>
      <c r="J626" t="s">
        <v>2735</v>
      </c>
      <c r="K626" t="s">
        <v>2738</v>
      </c>
      <c r="L626">
        <v>32011</v>
      </c>
      <c r="M626" t="s">
        <v>3194</v>
      </c>
      <c r="N626" t="s">
        <v>4759</v>
      </c>
      <c r="O626">
        <v>-81.8569106375367</v>
      </c>
      <c r="P626">
        <v>30.639658800593502</v>
      </c>
      <c r="Q626" t="s">
        <v>5220</v>
      </c>
      <c r="R626">
        <v>50</v>
      </c>
      <c r="S626" t="s">
        <v>6540</v>
      </c>
      <c r="T626">
        <v>7000</v>
      </c>
      <c r="U626" t="s">
        <v>6583</v>
      </c>
      <c r="V626">
        <v>2017</v>
      </c>
      <c r="W626">
        <v>135385</v>
      </c>
      <c r="X626">
        <v>2017</v>
      </c>
      <c r="Y626">
        <v>345653</v>
      </c>
      <c r="Z626">
        <v>2049.56</v>
      </c>
      <c r="AA626" s="3">
        <f t="shared" si="370"/>
        <v>0.9114827003468825</v>
      </c>
      <c r="AB626" t="s">
        <v>6616</v>
      </c>
      <c r="AC626" t="s">
        <v>6616</v>
      </c>
      <c r="AD626" t="s">
        <v>6616</v>
      </c>
      <c r="AE626" t="s">
        <v>6616</v>
      </c>
      <c r="AF626" t="s">
        <v>6616</v>
      </c>
      <c r="AG626" t="s">
        <v>6616</v>
      </c>
      <c r="AI626" t="s">
        <v>6618</v>
      </c>
      <c r="AJ626" t="s">
        <v>6618</v>
      </c>
      <c r="AK626" t="s">
        <v>6618</v>
      </c>
      <c r="AL626" t="s">
        <v>6618</v>
      </c>
      <c r="AM626" t="s">
        <v>6618</v>
      </c>
      <c r="AN626" t="s">
        <v>6618</v>
      </c>
      <c r="AO626" t="s">
        <v>6618</v>
      </c>
      <c r="AP626" s="3" t="str">
        <f t="shared" si="371"/>
        <v>No</v>
      </c>
      <c r="AQ626" s="3" t="str">
        <f t="shared" si="372"/>
        <v>No</v>
      </c>
      <c r="AR626" s="3" t="str">
        <f t="shared" si="373"/>
        <v>No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 t="s">
        <v>6634</v>
      </c>
      <c r="AZ626" t="s">
        <v>6637</v>
      </c>
      <c r="BA626">
        <v>1</v>
      </c>
      <c r="BB626" t="s">
        <v>6616</v>
      </c>
      <c r="BC626" t="s">
        <v>6616</v>
      </c>
      <c r="BD626" s="4" t="str">
        <f t="shared" si="374"/>
        <v>No</v>
      </c>
      <c r="BE626" t="s">
        <v>6640</v>
      </c>
      <c r="BF626" s="3" t="str">
        <f t="shared" si="375"/>
        <v>No</v>
      </c>
      <c r="BG626" t="s">
        <v>6645</v>
      </c>
      <c r="BH626" s="3" t="str">
        <f t="shared" si="376"/>
        <v>361293 M SIKES RD</v>
      </c>
      <c r="BI626" s="3" t="str">
        <f t="shared" si="377"/>
        <v>Callahan</v>
      </c>
      <c r="BJ626" s="3" t="str">
        <f t="shared" si="378"/>
        <v>Florida</v>
      </c>
      <c r="BK626" s="3">
        <f t="shared" si="379"/>
        <v>32011</v>
      </c>
      <c r="BL626" s="3" t="str">
        <f t="shared" si="380"/>
        <v>361293 M SIKES RD CALLAHAN FL 32011</v>
      </c>
      <c r="BM626" s="3" t="str">
        <f t="shared" si="381"/>
        <v/>
      </c>
      <c r="BN626" s="3" t="str">
        <f t="shared" si="382"/>
        <v>Pass</v>
      </c>
      <c r="BO626" s="3" t="str">
        <f t="shared" si="383"/>
        <v>No</v>
      </c>
      <c r="BP626" s="3" t="str">
        <f t="shared" si="384"/>
        <v>FV&lt;$10K</v>
      </c>
      <c r="BQ626" t="s">
        <v>6650</v>
      </c>
      <c r="BR626" s="3" t="str">
        <f t="shared" si="385"/>
        <v>No, &lt; $20K Lien</v>
      </c>
      <c r="BS626" s="3" t="str">
        <f t="shared" si="386"/>
        <v>No, Lien &lt; $20K</v>
      </c>
      <c r="BT626" t="s">
        <v>6650</v>
      </c>
      <c r="BU626" s="3" t="str">
        <f t="shared" si="387"/>
        <v>No</v>
      </c>
      <c r="BV626" s="3" t="str">
        <f t="shared" si="388"/>
        <v>No</v>
      </c>
      <c r="BW626" s="3">
        <f t="shared" si="389"/>
        <v>1</v>
      </c>
      <c r="BX626" s="3" t="str">
        <f t="shared" si="390"/>
        <v>No</v>
      </c>
      <c r="BY626" s="3">
        <f t="shared" si="391"/>
        <v>135385</v>
      </c>
      <c r="BZ626">
        <v>1</v>
      </c>
      <c r="CA626" s="3">
        <f t="shared" si="392"/>
        <v>135385</v>
      </c>
      <c r="CC626" s="3">
        <f t="shared" si="393"/>
        <v>0</v>
      </c>
      <c r="CD626" s="3">
        <f t="shared" si="394"/>
        <v>0</v>
      </c>
      <c r="CE626" s="3" t="str">
        <f t="shared" si="395"/>
        <v/>
      </c>
      <c r="CF626" s="3" t="e">
        <f>HLOOKUP(CE626,'Valuation Data'!$D$2:$K$5,4,FALSE)</f>
        <v>#N/A</v>
      </c>
      <c r="CG626" s="3">
        <f t="shared" si="396"/>
        <v>135385</v>
      </c>
      <c r="CH626" s="3" t="str">
        <f t="shared" si="397"/>
        <v>No</v>
      </c>
      <c r="CI626" s="3" t="str">
        <f>VLOOKUP(R626,'Use Codes &amp; County Type'!A:D,4,FALSE)</f>
        <v>V</v>
      </c>
      <c r="CJ626" s="3" t="str">
        <f t="shared" si="398"/>
        <v>Yes</v>
      </c>
      <c r="CK626" s="3" t="str">
        <f t="shared" si="399"/>
        <v>No</v>
      </c>
      <c r="CL626" s="3">
        <f t="shared" si="400"/>
        <v>0</v>
      </c>
      <c r="CM626" s="3">
        <f t="shared" si="401"/>
        <v>0</v>
      </c>
      <c r="CN626" s="3">
        <f t="shared" si="402"/>
        <v>11243</v>
      </c>
      <c r="CO626" s="3">
        <f t="shared" si="403"/>
        <v>-11243</v>
      </c>
      <c r="CP626" s="3">
        <f t="shared" si="404"/>
        <v>8.3044650441333967E-2</v>
      </c>
      <c r="CR626" s="3" t="str">
        <f t="shared" si="405"/>
        <v>No</v>
      </c>
      <c r="CV626" s="3" t="str">
        <f t="shared" si="406"/>
        <v>Vacant, No Sales Data</v>
      </c>
      <c r="CW626" s="3">
        <f t="shared" si="407"/>
        <v>625</v>
      </c>
      <c r="CX626" s="3">
        <f t="shared" si="408"/>
        <v>2248.6</v>
      </c>
      <c r="CY626" s="3" t="str">
        <f t="shared" si="409"/>
        <v>Ok</v>
      </c>
      <c r="CZ626">
        <v>0</v>
      </c>
      <c r="DA626">
        <v>0</v>
      </c>
    </row>
    <row r="627" spans="1:105" x14ac:dyDescent="0.25">
      <c r="A627">
        <v>626</v>
      </c>
      <c r="B627" t="s">
        <v>3</v>
      </c>
      <c r="C627" t="s">
        <v>735</v>
      </c>
      <c r="D627">
        <v>2907.04</v>
      </c>
      <c r="E627">
        <v>2017</v>
      </c>
      <c r="F627">
        <v>2907.04</v>
      </c>
      <c r="G627">
        <v>2907.04</v>
      </c>
      <c r="H627" s="3">
        <f t="shared" si="369"/>
        <v>0</v>
      </c>
      <c r="I627">
        <v>545760</v>
      </c>
      <c r="J627" t="s">
        <v>2735</v>
      </c>
      <c r="K627" t="s">
        <v>2738</v>
      </c>
      <c r="L627">
        <v>32011</v>
      </c>
      <c r="M627" t="s">
        <v>3195</v>
      </c>
      <c r="N627" t="s">
        <v>4759</v>
      </c>
      <c r="O627">
        <v>-81.871881423510104</v>
      </c>
      <c r="P627">
        <v>30.6487131541545</v>
      </c>
      <c r="Q627" t="s">
        <v>5221</v>
      </c>
      <c r="R627">
        <v>11</v>
      </c>
      <c r="S627" t="s">
        <v>6554</v>
      </c>
      <c r="T627">
        <v>2000</v>
      </c>
      <c r="U627" t="s">
        <v>6591</v>
      </c>
      <c r="V627">
        <v>2017</v>
      </c>
      <c r="W627">
        <v>168136</v>
      </c>
      <c r="X627">
        <v>2017</v>
      </c>
      <c r="Y627">
        <v>185261</v>
      </c>
      <c r="Z627">
        <v>2658.38</v>
      </c>
      <c r="AA627" s="3">
        <f t="shared" si="370"/>
        <v>0.9144628212890088</v>
      </c>
      <c r="AB627" t="s">
        <v>6616</v>
      </c>
      <c r="AG627" t="s">
        <v>6616</v>
      </c>
      <c r="AH627" t="s">
        <v>6616</v>
      </c>
      <c r="AI627" t="s">
        <v>6618</v>
      </c>
      <c r="AJ627" t="s">
        <v>6618</v>
      </c>
      <c r="AK627" t="s">
        <v>6618</v>
      </c>
      <c r="AL627" t="s">
        <v>6618</v>
      </c>
      <c r="AM627">
        <v>0</v>
      </c>
      <c r="AN627">
        <v>0</v>
      </c>
      <c r="AO627">
        <v>0</v>
      </c>
      <c r="AP627" s="3" t="str">
        <f t="shared" si="371"/>
        <v>No</v>
      </c>
      <c r="AQ627" s="3" t="str">
        <f t="shared" si="372"/>
        <v>No</v>
      </c>
      <c r="AR627" s="3" t="str">
        <f t="shared" si="373"/>
        <v>No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4</v>
      </c>
      <c r="AY627" t="s">
        <v>6636</v>
      </c>
      <c r="AZ627">
        <v>0</v>
      </c>
      <c r="BA627">
        <v>1</v>
      </c>
      <c r="BB627" t="s">
        <v>6616</v>
      </c>
      <c r="BC627" t="s">
        <v>6616</v>
      </c>
      <c r="BD627" s="4" t="str">
        <f t="shared" si="374"/>
        <v>No</v>
      </c>
      <c r="BE627" t="s">
        <v>6640</v>
      </c>
      <c r="BF627" s="3" t="str">
        <f t="shared" si="375"/>
        <v>No</v>
      </c>
      <c r="BG627" t="s">
        <v>6645</v>
      </c>
      <c r="BH627" s="3" t="str">
        <f t="shared" si="376"/>
        <v>545760 US HWY 1</v>
      </c>
      <c r="BI627" s="3" t="str">
        <f t="shared" si="377"/>
        <v>Callahan</v>
      </c>
      <c r="BJ627" s="3" t="str">
        <f t="shared" si="378"/>
        <v>Florida</v>
      </c>
      <c r="BK627" s="3">
        <f t="shared" si="379"/>
        <v>32011</v>
      </c>
      <c r="BL627" s="3" t="str">
        <f t="shared" si="380"/>
        <v>545760 US HWY 1 CALLAHAN FL 32011</v>
      </c>
      <c r="BM627" s="3" t="str">
        <f t="shared" si="381"/>
        <v/>
      </c>
      <c r="BN627" s="3" t="str">
        <f t="shared" si="382"/>
        <v>Pass</v>
      </c>
      <c r="BO627" s="3" t="str">
        <f t="shared" si="383"/>
        <v>No</v>
      </c>
      <c r="BP627" s="3" t="str">
        <f t="shared" si="384"/>
        <v>FV&lt;$10K</v>
      </c>
      <c r="BQ627" t="s">
        <v>6650</v>
      </c>
      <c r="BR627" s="3" t="str">
        <f t="shared" si="385"/>
        <v>No, &lt; $20K Lien</v>
      </c>
      <c r="BS627" s="3" t="str">
        <f t="shared" si="386"/>
        <v>No, Lien &lt; $20K</v>
      </c>
      <c r="BT627" t="s">
        <v>6650</v>
      </c>
      <c r="BU627" s="3" t="str">
        <f t="shared" si="387"/>
        <v>No</v>
      </c>
      <c r="BV627" s="3" t="str">
        <f t="shared" si="388"/>
        <v>No</v>
      </c>
      <c r="BW627" s="3">
        <f t="shared" si="389"/>
        <v>1</v>
      </c>
      <c r="BX627" s="3" t="str">
        <f t="shared" si="390"/>
        <v>No</v>
      </c>
      <c r="BY627" s="3">
        <f t="shared" si="391"/>
        <v>168136</v>
      </c>
      <c r="BZ627">
        <v>1</v>
      </c>
      <c r="CA627" s="3">
        <f t="shared" si="392"/>
        <v>168136</v>
      </c>
      <c r="CC627" s="3">
        <f t="shared" si="393"/>
        <v>0</v>
      </c>
      <c r="CD627" s="3">
        <f t="shared" si="394"/>
        <v>0</v>
      </c>
      <c r="CE627" s="3" t="str">
        <f t="shared" si="395"/>
        <v/>
      </c>
      <c r="CF627" s="3" t="e">
        <f>HLOOKUP(CE627,'Valuation Data'!$D$2:$K$5,4,FALSE)</f>
        <v>#N/A</v>
      </c>
      <c r="CG627" s="3">
        <f t="shared" si="396"/>
        <v>168136</v>
      </c>
      <c r="CH627" s="3" t="str">
        <f t="shared" si="397"/>
        <v>No</v>
      </c>
      <c r="CI627" s="3" t="str">
        <f>VLOOKUP(R627,'Use Codes &amp; County Type'!A:D,4,FALSE)</f>
        <v>C</v>
      </c>
      <c r="CJ627" s="3" t="str">
        <f t="shared" si="398"/>
        <v>No</v>
      </c>
      <c r="CK627" s="3" t="str">
        <f t="shared" si="399"/>
        <v>No</v>
      </c>
      <c r="CL627" s="3">
        <f t="shared" si="400"/>
        <v>0.3</v>
      </c>
      <c r="CM627" s="3">
        <f t="shared" si="401"/>
        <v>50440.799999999996</v>
      </c>
      <c r="CN627" s="3">
        <f t="shared" si="402"/>
        <v>14535.2</v>
      </c>
      <c r="CO627" s="3">
        <f t="shared" si="403"/>
        <v>35905.599999999991</v>
      </c>
      <c r="CP627" s="3">
        <f t="shared" si="404"/>
        <v>8.644906504258458E-2</v>
      </c>
      <c r="CR627" s="3" t="str">
        <f t="shared" si="405"/>
        <v>No</v>
      </c>
      <c r="CV627" s="3" t="str">
        <f t="shared" si="406"/>
        <v>*Bid</v>
      </c>
      <c r="CW627" s="3">
        <f t="shared" si="407"/>
        <v>626</v>
      </c>
      <c r="CX627" s="3">
        <f t="shared" si="408"/>
        <v>2907.04</v>
      </c>
      <c r="CY627" s="3" t="str">
        <f t="shared" si="409"/>
        <v>Ok</v>
      </c>
      <c r="CZ627">
        <v>0</v>
      </c>
      <c r="DA627">
        <v>0</v>
      </c>
    </row>
    <row r="628" spans="1:105" x14ac:dyDescent="0.25">
      <c r="A628">
        <v>627</v>
      </c>
      <c r="B628" t="s">
        <v>3</v>
      </c>
      <c r="C628" t="s">
        <v>736</v>
      </c>
      <c r="D628">
        <v>221.93</v>
      </c>
      <c r="E628">
        <v>2017</v>
      </c>
      <c r="F628">
        <v>221.93</v>
      </c>
      <c r="G628">
        <v>221.93</v>
      </c>
      <c r="H628" s="3">
        <f t="shared" si="369"/>
        <v>0</v>
      </c>
      <c r="J628" t="s">
        <v>2735</v>
      </c>
      <c r="K628" t="s">
        <v>2738</v>
      </c>
      <c r="L628">
        <v>32011</v>
      </c>
      <c r="M628" t="s">
        <v>2900</v>
      </c>
      <c r="N628" t="s">
        <v>4759</v>
      </c>
      <c r="O628">
        <v>-81.871366862347003</v>
      </c>
      <c r="P628">
        <v>30.6480303843496</v>
      </c>
      <c r="Q628" t="s">
        <v>5222</v>
      </c>
      <c r="R628">
        <v>10</v>
      </c>
      <c r="S628" t="s">
        <v>6547</v>
      </c>
      <c r="T628">
        <v>8002</v>
      </c>
      <c r="U628" t="s">
        <v>6585</v>
      </c>
      <c r="V628">
        <v>2017</v>
      </c>
      <c r="W628">
        <v>11600</v>
      </c>
      <c r="X628">
        <v>2017</v>
      </c>
      <c r="Y628">
        <v>11600</v>
      </c>
      <c r="Z628">
        <v>175.62</v>
      </c>
      <c r="AA628" s="3">
        <f t="shared" si="370"/>
        <v>0.79133059973865638</v>
      </c>
      <c r="AB628" t="s">
        <v>6616</v>
      </c>
      <c r="AC628" t="s">
        <v>6616</v>
      </c>
      <c r="AD628" t="s">
        <v>6616</v>
      </c>
      <c r="AE628" t="s">
        <v>6616</v>
      </c>
      <c r="AF628" t="s">
        <v>6616</v>
      </c>
      <c r="AG628" t="s">
        <v>6616</v>
      </c>
      <c r="AH628" t="s">
        <v>6616</v>
      </c>
      <c r="AI628" t="s">
        <v>6618</v>
      </c>
      <c r="AJ628" t="s">
        <v>6618</v>
      </c>
      <c r="AK628" t="s">
        <v>6618</v>
      </c>
      <c r="AL628" t="s">
        <v>6618</v>
      </c>
      <c r="AM628" t="s">
        <v>6618</v>
      </c>
      <c r="AN628" t="s">
        <v>6618</v>
      </c>
      <c r="AO628" t="s">
        <v>6618</v>
      </c>
      <c r="AP628" s="3" t="str">
        <f t="shared" si="371"/>
        <v>No</v>
      </c>
      <c r="AQ628" s="3" t="str">
        <f t="shared" si="372"/>
        <v>No</v>
      </c>
      <c r="AR628" s="3" t="str">
        <f t="shared" si="373"/>
        <v>No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1</v>
      </c>
      <c r="AY628" t="s">
        <v>6636</v>
      </c>
      <c r="AZ628" t="s">
        <v>6638</v>
      </c>
      <c r="BA628">
        <v>1</v>
      </c>
      <c r="BB628" t="s">
        <v>6616</v>
      </c>
      <c r="BC628" t="s">
        <v>6616</v>
      </c>
      <c r="BD628" s="4" t="str">
        <f t="shared" si="374"/>
        <v>No</v>
      </c>
      <c r="BE628" t="s">
        <v>6640</v>
      </c>
      <c r="BF628" s="3" t="str">
        <f t="shared" si="375"/>
        <v>No</v>
      </c>
      <c r="BG628" t="s">
        <v>6645</v>
      </c>
      <c r="BH628" s="3" t="str">
        <f t="shared" si="376"/>
        <v>US HWY 1</v>
      </c>
      <c r="BI628" s="3" t="str">
        <f t="shared" si="377"/>
        <v>Callahan</v>
      </c>
      <c r="BJ628" s="3" t="str">
        <f t="shared" si="378"/>
        <v>Florida</v>
      </c>
      <c r="BK628" s="3">
        <f t="shared" si="379"/>
        <v>32011</v>
      </c>
      <c r="BL628" s="3" t="str">
        <f t="shared" si="380"/>
        <v>US HWY 1 CALLAHAN FL 32011</v>
      </c>
      <c r="BM628" s="3" t="str">
        <f t="shared" si="381"/>
        <v/>
      </c>
      <c r="BN628" s="3" t="str">
        <f t="shared" si="382"/>
        <v>Pass</v>
      </c>
      <c r="BO628" s="3" t="str">
        <f t="shared" si="383"/>
        <v>No</v>
      </c>
      <c r="BP628" s="3" t="str">
        <f t="shared" si="384"/>
        <v>FV&lt;$10K</v>
      </c>
      <c r="BQ628" t="s">
        <v>6650</v>
      </c>
      <c r="BR628" s="3" t="str">
        <f t="shared" si="385"/>
        <v>No, &lt; $20K Lien</v>
      </c>
      <c r="BS628" s="3" t="str">
        <f t="shared" si="386"/>
        <v>No, Lien &lt; $20K</v>
      </c>
      <c r="BT628" t="s">
        <v>6650</v>
      </c>
      <c r="BU628" s="3" t="str">
        <f t="shared" si="387"/>
        <v>No</v>
      </c>
      <c r="BV628" s="3" t="str">
        <f t="shared" si="388"/>
        <v>No</v>
      </c>
      <c r="BW628" s="3">
        <f t="shared" si="389"/>
        <v>1</v>
      </c>
      <c r="BX628" s="3" t="str">
        <f t="shared" si="390"/>
        <v>No</v>
      </c>
      <c r="BY628" s="3">
        <f t="shared" si="391"/>
        <v>11600</v>
      </c>
      <c r="BZ628">
        <v>1</v>
      </c>
      <c r="CA628" s="3">
        <f t="shared" si="392"/>
        <v>11600</v>
      </c>
      <c r="CC628" s="3">
        <f t="shared" si="393"/>
        <v>0</v>
      </c>
      <c r="CD628" s="3">
        <f t="shared" si="394"/>
        <v>0</v>
      </c>
      <c r="CE628" s="3" t="str">
        <f t="shared" si="395"/>
        <v/>
      </c>
      <c r="CF628" s="3" t="e">
        <f>HLOOKUP(CE628,'Valuation Data'!$D$2:$K$5,4,FALSE)</f>
        <v>#N/A</v>
      </c>
      <c r="CG628" s="3">
        <f t="shared" si="396"/>
        <v>11600</v>
      </c>
      <c r="CH628" s="3" t="str">
        <f t="shared" si="397"/>
        <v>No</v>
      </c>
      <c r="CI628" s="3" t="str">
        <f>VLOOKUP(R628,'Use Codes &amp; County Type'!A:D,4,FALSE)</f>
        <v>V</v>
      </c>
      <c r="CJ628" s="3" t="str">
        <f t="shared" si="398"/>
        <v>Yes</v>
      </c>
      <c r="CK628" s="3" t="str">
        <f t="shared" si="399"/>
        <v>No</v>
      </c>
      <c r="CL628" s="3">
        <f t="shared" si="400"/>
        <v>0</v>
      </c>
      <c r="CM628" s="3">
        <f t="shared" si="401"/>
        <v>0</v>
      </c>
      <c r="CN628" s="3">
        <f t="shared" si="402"/>
        <v>1109.6500000000001</v>
      </c>
      <c r="CO628" s="3">
        <f t="shared" si="403"/>
        <v>-1109.6500000000001</v>
      </c>
      <c r="CP628" s="3">
        <f t="shared" si="404"/>
        <v>9.5659482758620698E-2</v>
      </c>
      <c r="CR628" s="3" t="str">
        <f t="shared" si="405"/>
        <v>No</v>
      </c>
      <c r="CV628" s="3" t="str">
        <f t="shared" si="406"/>
        <v>FMV&lt;$30K</v>
      </c>
      <c r="CW628" s="3">
        <f t="shared" si="407"/>
        <v>627</v>
      </c>
      <c r="CX628" s="3">
        <f t="shared" si="408"/>
        <v>221.93</v>
      </c>
      <c r="CY628" s="3" t="str">
        <f t="shared" si="409"/>
        <v>Ok</v>
      </c>
      <c r="CZ628">
        <v>0</v>
      </c>
      <c r="DA628">
        <v>0</v>
      </c>
    </row>
    <row r="629" spans="1:105" x14ac:dyDescent="0.25">
      <c r="A629">
        <v>628</v>
      </c>
      <c r="B629" t="s">
        <v>3</v>
      </c>
      <c r="C629" t="s">
        <v>737</v>
      </c>
      <c r="D629">
        <v>1243.3399999999999</v>
      </c>
      <c r="E629">
        <v>2017</v>
      </c>
      <c r="F629">
        <v>1243.3399999999999</v>
      </c>
      <c r="G629">
        <v>1243.3399999999999</v>
      </c>
      <c r="H629" s="3">
        <f t="shared" si="369"/>
        <v>0</v>
      </c>
      <c r="I629">
        <v>545740</v>
      </c>
      <c r="J629" t="s">
        <v>2735</v>
      </c>
      <c r="K629" t="s">
        <v>2738</v>
      </c>
      <c r="L629">
        <v>32011</v>
      </c>
      <c r="M629" t="s">
        <v>3196</v>
      </c>
      <c r="N629" t="s">
        <v>4759</v>
      </c>
      <c r="O629">
        <v>-81.871345188151906</v>
      </c>
      <c r="P629">
        <v>30.648447400389301</v>
      </c>
      <c r="Q629" t="s">
        <v>5222</v>
      </c>
      <c r="R629">
        <v>8</v>
      </c>
      <c r="S629" t="s">
        <v>6551</v>
      </c>
      <c r="T629">
        <v>1110</v>
      </c>
      <c r="U629" t="s">
        <v>6595</v>
      </c>
      <c r="V629">
        <v>2017</v>
      </c>
      <c r="W629">
        <v>73986</v>
      </c>
      <c r="X629">
        <v>2017</v>
      </c>
      <c r="Y629">
        <v>73986</v>
      </c>
      <c r="Z629">
        <v>1120.06</v>
      </c>
      <c r="AA629" s="3">
        <f t="shared" si="370"/>
        <v>0.90084771663422714</v>
      </c>
      <c r="AB629" t="s">
        <v>6616</v>
      </c>
      <c r="AC629" t="s">
        <v>6616</v>
      </c>
      <c r="AD629" t="s">
        <v>6616</v>
      </c>
      <c r="AE629" t="s">
        <v>6616</v>
      </c>
      <c r="AF629" t="s">
        <v>6616</v>
      </c>
      <c r="AG629" t="s">
        <v>6616</v>
      </c>
      <c r="AH629" t="s">
        <v>6616</v>
      </c>
      <c r="AI629" t="s">
        <v>6618</v>
      </c>
      <c r="AJ629" t="s">
        <v>6618</v>
      </c>
      <c r="AK629" t="s">
        <v>6618</v>
      </c>
      <c r="AL629" t="s">
        <v>6618</v>
      </c>
      <c r="AM629" t="s">
        <v>6618</v>
      </c>
      <c r="AN629" t="s">
        <v>6618</v>
      </c>
      <c r="AO629" t="s">
        <v>6618</v>
      </c>
      <c r="AP629" s="3" t="str">
        <f t="shared" si="371"/>
        <v>No</v>
      </c>
      <c r="AQ629" s="3" t="str">
        <f t="shared" si="372"/>
        <v>No</v>
      </c>
      <c r="AR629" s="3" t="str">
        <f t="shared" si="373"/>
        <v>No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1</v>
      </c>
      <c r="AY629" t="s">
        <v>6636</v>
      </c>
      <c r="AZ629" t="s">
        <v>6638</v>
      </c>
      <c r="BA629">
        <v>1</v>
      </c>
      <c r="BB629" t="s">
        <v>6616</v>
      </c>
      <c r="BC629" t="s">
        <v>6616</v>
      </c>
      <c r="BD629" s="4" t="str">
        <f t="shared" si="374"/>
        <v>No</v>
      </c>
      <c r="BE629" t="s">
        <v>6640</v>
      </c>
      <c r="BF629" s="3" t="str">
        <f t="shared" si="375"/>
        <v>No</v>
      </c>
      <c r="BG629" t="s">
        <v>6645</v>
      </c>
      <c r="BH629" s="3" t="str">
        <f t="shared" si="376"/>
        <v>545740 US HWY 1</v>
      </c>
      <c r="BI629" s="3" t="str">
        <f t="shared" si="377"/>
        <v>Callahan</v>
      </c>
      <c r="BJ629" s="3" t="str">
        <f t="shared" si="378"/>
        <v>Florida</v>
      </c>
      <c r="BK629" s="3">
        <f t="shared" si="379"/>
        <v>32011</v>
      </c>
      <c r="BL629" s="3" t="str">
        <f t="shared" si="380"/>
        <v>545740 US HWY 1 CALLAHAN FL 32011</v>
      </c>
      <c r="BM629" s="3" t="str">
        <f t="shared" si="381"/>
        <v/>
      </c>
      <c r="BN629" s="3" t="str">
        <f t="shared" si="382"/>
        <v>Pass</v>
      </c>
      <c r="BO629" s="3" t="str">
        <f t="shared" si="383"/>
        <v>No</v>
      </c>
      <c r="BP629" s="3" t="str">
        <f t="shared" si="384"/>
        <v>FV&lt;$10K</v>
      </c>
      <c r="BQ629" t="s">
        <v>6650</v>
      </c>
      <c r="BR629" s="3" t="str">
        <f t="shared" si="385"/>
        <v>No, &lt; $20K Lien</v>
      </c>
      <c r="BS629" s="3" t="str">
        <f t="shared" si="386"/>
        <v>No, Lien &lt; $20K</v>
      </c>
      <c r="BT629" t="s">
        <v>6650</v>
      </c>
      <c r="BU629" s="3" t="str">
        <f t="shared" si="387"/>
        <v>No</v>
      </c>
      <c r="BV629" s="3" t="str">
        <f t="shared" si="388"/>
        <v>No</v>
      </c>
      <c r="BW629" s="3">
        <f t="shared" si="389"/>
        <v>1</v>
      </c>
      <c r="BX629" s="3" t="str">
        <f t="shared" si="390"/>
        <v>No</v>
      </c>
      <c r="BY629" s="3">
        <f t="shared" si="391"/>
        <v>73986</v>
      </c>
      <c r="BZ629">
        <v>1</v>
      </c>
      <c r="CA629" s="3">
        <f t="shared" si="392"/>
        <v>73986</v>
      </c>
      <c r="CC629" s="3">
        <f t="shared" si="393"/>
        <v>0</v>
      </c>
      <c r="CD629" s="3">
        <f t="shared" si="394"/>
        <v>0</v>
      </c>
      <c r="CE629" s="3" t="str">
        <f t="shared" si="395"/>
        <v/>
      </c>
      <c r="CF629" s="3" t="e">
        <f>HLOOKUP(CE629,'Valuation Data'!$D$2:$K$5,4,FALSE)</f>
        <v>#N/A</v>
      </c>
      <c r="CG629" s="3">
        <f t="shared" si="396"/>
        <v>73986</v>
      </c>
      <c r="CH629" s="3" t="str">
        <f t="shared" si="397"/>
        <v>No</v>
      </c>
      <c r="CI629" s="3" t="str">
        <f>VLOOKUP(R629,'Use Codes &amp; County Type'!A:D,4,FALSE)</f>
        <v>R</v>
      </c>
      <c r="CJ629" s="3" t="str">
        <f t="shared" si="398"/>
        <v>No</v>
      </c>
      <c r="CK629" s="3" t="str">
        <f t="shared" si="399"/>
        <v>No</v>
      </c>
      <c r="CL629" s="3">
        <f t="shared" si="400"/>
        <v>0.35</v>
      </c>
      <c r="CM629" s="3">
        <f t="shared" si="401"/>
        <v>25895.1</v>
      </c>
      <c r="CN629" s="3">
        <f t="shared" si="402"/>
        <v>6216.7</v>
      </c>
      <c r="CO629" s="3">
        <f t="shared" si="403"/>
        <v>19678.399999999998</v>
      </c>
      <c r="CP629" s="3">
        <f t="shared" si="404"/>
        <v>8.4025356148460517E-2</v>
      </c>
      <c r="CR629" s="3" t="str">
        <f t="shared" si="405"/>
        <v>No</v>
      </c>
      <c r="CV629" s="3" t="str">
        <f t="shared" si="406"/>
        <v>*Bid</v>
      </c>
      <c r="CW629" s="3">
        <f t="shared" si="407"/>
        <v>628</v>
      </c>
      <c r="CX629" s="3">
        <f t="shared" si="408"/>
        <v>1243.3399999999999</v>
      </c>
      <c r="CY629" s="3" t="str">
        <f t="shared" si="409"/>
        <v>Ok</v>
      </c>
      <c r="CZ629">
        <v>0</v>
      </c>
      <c r="DA629">
        <v>0</v>
      </c>
    </row>
    <row r="630" spans="1:105" x14ac:dyDescent="0.25">
      <c r="A630">
        <v>629</v>
      </c>
      <c r="B630" t="s">
        <v>3</v>
      </c>
      <c r="C630" t="s">
        <v>738</v>
      </c>
      <c r="D630">
        <v>334.35</v>
      </c>
      <c r="E630">
        <v>2017</v>
      </c>
      <c r="F630">
        <v>334.35</v>
      </c>
      <c r="G630">
        <v>334.35</v>
      </c>
      <c r="H630" s="3">
        <f t="shared" si="369"/>
        <v>0</v>
      </c>
      <c r="I630">
        <v>36001</v>
      </c>
      <c r="J630" t="s">
        <v>2735</v>
      </c>
      <c r="K630" t="s">
        <v>2738</v>
      </c>
      <c r="L630">
        <v>32011</v>
      </c>
      <c r="M630" t="s">
        <v>3197</v>
      </c>
      <c r="N630" t="s">
        <v>4759</v>
      </c>
      <c r="O630">
        <v>-81.874412956189701</v>
      </c>
      <c r="P630">
        <v>30.648050279674401</v>
      </c>
      <c r="Q630" t="s">
        <v>5223</v>
      </c>
      <c r="R630">
        <v>2</v>
      </c>
      <c r="S630" t="s">
        <v>6535</v>
      </c>
      <c r="T630">
        <v>1006</v>
      </c>
      <c r="U630" t="s">
        <v>6578</v>
      </c>
      <c r="V630">
        <v>2017</v>
      </c>
      <c r="W630">
        <v>43466</v>
      </c>
      <c r="X630">
        <v>2017</v>
      </c>
      <c r="Y630">
        <v>61917</v>
      </c>
      <c r="Z630">
        <v>279.56</v>
      </c>
      <c r="AA630" s="3">
        <f t="shared" si="370"/>
        <v>0.83612980409750259</v>
      </c>
      <c r="AB630" t="s">
        <v>6616</v>
      </c>
      <c r="AC630" t="s">
        <v>6616</v>
      </c>
      <c r="AD630" t="s">
        <v>6616</v>
      </c>
      <c r="AE630" t="s">
        <v>6616</v>
      </c>
      <c r="AF630" t="s">
        <v>6616</v>
      </c>
      <c r="AI630" t="s">
        <v>6618</v>
      </c>
      <c r="AJ630" t="s">
        <v>6618</v>
      </c>
      <c r="AK630" t="s">
        <v>6618</v>
      </c>
      <c r="AL630" t="s">
        <v>6618</v>
      </c>
      <c r="AM630" t="s">
        <v>6618</v>
      </c>
      <c r="AN630" t="s">
        <v>6618</v>
      </c>
      <c r="AO630" t="s">
        <v>6618</v>
      </c>
      <c r="AP630" s="3" t="str">
        <f t="shared" si="371"/>
        <v>No</v>
      </c>
      <c r="AQ630" s="3" t="str">
        <f t="shared" si="372"/>
        <v>No</v>
      </c>
      <c r="AR630" s="3" t="str">
        <f t="shared" si="373"/>
        <v>No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4</v>
      </c>
      <c r="AY630" t="s">
        <v>6634</v>
      </c>
      <c r="AZ630" t="s">
        <v>6638</v>
      </c>
      <c r="BA630">
        <v>0</v>
      </c>
      <c r="BB630" t="s">
        <v>6617</v>
      </c>
      <c r="BC630" t="s">
        <v>6616</v>
      </c>
      <c r="BD630" s="4" t="str">
        <f t="shared" si="374"/>
        <v>No</v>
      </c>
      <c r="BE630" t="s">
        <v>6640</v>
      </c>
      <c r="BF630" s="3" t="str">
        <f t="shared" si="375"/>
        <v>No</v>
      </c>
      <c r="BG630" t="s">
        <v>6645</v>
      </c>
      <c r="BH630" s="3" t="str">
        <f t="shared" si="376"/>
        <v>36001 RANMART WAY</v>
      </c>
      <c r="BI630" s="3" t="str">
        <f t="shared" si="377"/>
        <v>Callahan</v>
      </c>
      <c r="BJ630" s="3" t="str">
        <f t="shared" si="378"/>
        <v>Florida</v>
      </c>
      <c r="BK630" s="3">
        <f t="shared" si="379"/>
        <v>32011</v>
      </c>
      <c r="BL630" s="3" t="str">
        <f t="shared" si="380"/>
        <v>36001 RANMART WAY CALLAHAN FL 32011</v>
      </c>
      <c r="BM630" s="3" t="str">
        <f t="shared" si="381"/>
        <v/>
      </c>
      <c r="BN630" s="3" t="str">
        <f t="shared" si="382"/>
        <v>Pass</v>
      </c>
      <c r="BO630" s="3" t="str">
        <f t="shared" si="383"/>
        <v>No</v>
      </c>
      <c r="BP630" s="3" t="str">
        <f t="shared" si="384"/>
        <v>FV&lt;$10K</v>
      </c>
      <c r="BQ630" t="s">
        <v>6650</v>
      </c>
      <c r="BR630" s="3" t="str">
        <f t="shared" si="385"/>
        <v>No, &lt; $20K Lien</v>
      </c>
      <c r="BS630" s="3" t="str">
        <f t="shared" si="386"/>
        <v>No, Lien &lt; $20K</v>
      </c>
      <c r="BT630" t="s">
        <v>6650</v>
      </c>
      <c r="BU630" s="3" t="str">
        <f t="shared" si="387"/>
        <v>No</v>
      </c>
      <c r="BV630" s="3" t="str">
        <f t="shared" si="388"/>
        <v>No</v>
      </c>
      <c r="BW630" s="3">
        <f t="shared" si="389"/>
        <v>0</v>
      </c>
      <c r="BX630" s="3" t="str">
        <f t="shared" si="390"/>
        <v>No</v>
      </c>
      <c r="BY630" s="3">
        <f t="shared" si="391"/>
        <v>43466</v>
      </c>
      <c r="BZ630">
        <v>1</v>
      </c>
      <c r="CA630" s="3">
        <f t="shared" si="392"/>
        <v>43466</v>
      </c>
      <c r="CC630" s="3">
        <f t="shared" si="393"/>
        <v>0</v>
      </c>
      <c r="CD630" s="3">
        <f t="shared" si="394"/>
        <v>0</v>
      </c>
      <c r="CE630" s="3" t="str">
        <f t="shared" si="395"/>
        <v/>
      </c>
      <c r="CF630" s="3" t="e">
        <f>HLOOKUP(CE630,'Valuation Data'!$D$2:$K$5,4,FALSE)</f>
        <v>#N/A</v>
      </c>
      <c r="CG630" s="3">
        <f t="shared" si="396"/>
        <v>43466</v>
      </c>
      <c r="CH630" s="3" t="str">
        <f t="shared" si="397"/>
        <v>No</v>
      </c>
      <c r="CI630" s="3" t="str">
        <f>VLOOKUP(R630,'Use Codes &amp; County Type'!A:D,4,FALSE)</f>
        <v>R</v>
      </c>
      <c r="CJ630" s="3" t="str">
        <f t="shared" si="398"/>
        <v>No</v>
      </c>
      <c r="CK630" s="3" t="str">
        <f t="shared" si="399"/>
        <v>Yes</v>
      </c>
      <c r="CL630" s="3">
        <f t="shared" si="400"/>
        <v>0.67</v>
      </c>
      <c r="CM630" s="3">
        <f t="shared" si="401"/>
        <v>29122.22</v>
      </c>
      <c r="CN630" s="3">
        <f t="shared" si="402"/>
        <v>1337.4</v>
      </c>
      <c r="CO630" s="3">
        <f t="shared" si="403"/>
        <v>27784.82</v>
      </c>
      <c r="CP630" s="3">
        <f t="shared" si="404"/>
        <v>3.0768876823264162E-2</v>
      </c>
      <c r="CR630" s="3" t="str">
        <f t="shared" si="405"/>
        <v>No</v>
      </c>
      <c r="CV630" s="3" t="str">
        <f t="shared" si="406"/>
        <v>*Bid</v>
      </c>
      <c r="CW630" s="3">
        <f t="shared" si="407"/>
        <v>629</v>
      </c>
      <c r="CX630" s="3">
        <f t="shared" si="408"/>
        <v>334.35</v>
      </c>
      <c r="CY630" s="3" t="str">
        <f t="shared" si="409"/>
        <v>Ok</v>
      </c>
      <c r="CZ630">
        <v>0</v>
      </c>
      <c r="DA630">
        <v>0</v>
      </c>
    </row>
    <row r="631" spans="1:105" x14ac:dyDescent="0.25">
      <c r="A631">
        <v>630</v>
      </c>
      <c r="B631" t="s">
        <v>3</v>
      </c>
      <c r="C631" t="s">
        <v>739</v>
      </c>
      <c r="D631">
        <v>845.26</v>
      </c>
      <c r="E631">
        <v>2017</v>
      </c>
      <c r="F631">
        <v>845.26</v>
      </c>
      <c r="G631">
        <v>845.26</v>
      </c>
      <c r="H631" s="3">
        <f t="shared" si="369"/>
        <v>0</v>
      </c>
      <c r="I631">
        <v>545605</v>
      </c>
      <c r="J631" t="s">
        <v>2735</v>
      </c>
      <c r="K631" t="s">
        <v>2738</v>
      </c>
      <c r="L631">
        <v>32011</v>
      </c>
      <c r="M631" t="s">
        <v>3198</v>
      </c>
      <c r="N631" t="s">
        <v>4759</v>
      </c>
      <c r="O631">
        <v>-81.870031269046095</v>
      </c>
      <c r="P631">
        <v>30.643836205590901</v>
      </c>
      <c r="Q631" t="s">
        <v>5224</v>
      </c>
      <c r="R631">
        <v>1</v>
      </c>
      <c r="S631" t="s">
        <v>6539</v>
      </c>
      <c r="T631">
        <v>1001</v>
      </c>
      <c r="U631" t="s">
        <v>6582</v>
      </c>
      <c r="V631">
        <v>2017</v>
      </c>
      <c r="W631">
        <v>49672</v>
      </c>
      <c r="X631">
        <v>2017</v>
      </c>
      <c r="Y631">
        <v>49672</v>
      </c>
      <c r="Z631">
        <v>751.97</v>
      </c>
      <c r="AA631" s="3">
        <f t="shared" si="370"/>
        <v>0.88963159264604974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 s="3" t="str">
        <f t="shared" si="371"/>
        <v>No</v>
      </c>
      <c r="AQ631" s="3" t="str">
        <f t="shared" si="372"/>
        <v>No</v>
      </c>
      <c r="AR631" s="3" t="str">
        <f t="shared" si="373"/>
        <v>No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1</v>
      </c>
      <c r="AY631" t="s">
        <v>6636</v>
      </c>
      <c r="AZ631" t="s">
        <v>6638</v>
      </c>
      <c r="BA631">
        <v>0</v>
      </c>
      <c r="BB631" t="s">
        <v>6616</v>
      </c>
      <c r="BC631">
        <v>0</v>
      </c>
      <c r="BD631" s="4" t="str">
        <f t="shared" si="374"/>
        <v>No</v>
      </c>
      <c r="BE631" t="s">
        <v>6640</v>
      </c>
      <c r="BF631" s="3" t="str">
        <f t="shared" si="375"/>
        <v>No</v>
      </c>
      <c r="BG631" t="s">
        <v>6645</v>
      </c>
      <c r="BH631" s="3" t="str">
        <f t="shared" si="376"/>
        <v>545605 US HWY 1</v>
      </c>
      <c r="BI631" s="3" t="str">
        <f t="shared" si="377"/>
        <v>Callahan</v>
      </c>
      <c r="BJ631" s="3" t="str">
        <f t="shared" si="378"/>
        <v>Florida</v>
      </c>
      <c r="BK631" s="3">
        <f t="shared" si="379"/>
        <v>32011</v>
      </c>
      <c r="BL631" s="3" t="str">
        <f t="shared" si="380"/>
        <v>545605 US HWY 1 CALLAHAN FL 32011</v>
      </c>
      <c r="BM631" s="3" t="str">
        <f t="shared" si="381"/>
        <v/>
      </c>
      <c r="BN631" s="3" t="str">
        <f t="shared" si="382"/>
        <v>Pass</v>
      </c>
      <c r="BO631" s="3" t="str">
        <f t="shared" si="383"/>
        <v>No</v>
      </c>
      <c r="BP631" s="3" t="str">
        <f t="shared" si="384"/>
        <v>FV&lt;$10K</v>
      </c>
      <c r="BQ631" t="s">
        <v>6650</v>
      </c>
      <c r="BR631" s="3" t="str">
        <f t="shared" si="385"/>
        <v>No, &lt; $20K Lien</v>
      </c>
      <c r="BS631" s="3" t="str">
        <f t="shared" si="386"/>
        <v>No, Lien &lt; $20K</v>
      </c>
      <c r="BT631" t="s">
        <v>6650</v>
      </c>
      <c r="BU631" s="3" t="str">
        <f t="shared" si="387"/>
        <v>No</v>
      </c>
      <c r="BV631" s="3" t="str">
        <f t="shared" si="388"/>
        <v>No</v>
      </c>
      <c r="BW631" s="3">
        <f t="shared" si="389"/>
        <v>0</v>
      </c>
      <c r="BX631" s="3" t="str">
        <f t="shared" si="390"/>
        <v>No</v>
      </c>
      <c r="BY631" s="3">
        <f t="shared" si="391"/>
        <v>49672</v>
      </c>
      <c r="BZ631">
        <v>1</v>
      </c>
      <c r="CA631" s="3">
        <f t="shared" si="392"/>
        <v>49672</v>
      </c>
      <c r="CC631" s="3">
        <f t="shared" si="393"/>
        <v>0</v>
      </c>
      <c r="CD631" s="3">
        <f t="shared" si="394"/>
        <v>0</v>
      </c>
      <c r="CE631" s="3" t="str">
        <f t="shared" si="395"/>
        <v/>
      </c>
      <c r="CF631" s="3" t="e">
        <f>HLOOKUP(CE631,'Valuation Data'!$D$2:$K$5,4,FALSE)</f>
        <v>#N/A</v>
      </c>
      <c r="CG631" s="3">
        <f t="shared" si="396"/>
        <v>49672</v>
      </c>
      <c r="CH631" s="3" t="str">
        <f t="shared" si="397"/>
        <v>No</v>
      </c>
      <c r="CI631" s="3" t="str">
        <f>VLOOKUP(R631,'Use Codes &amp; County Type'!A:D,4,FALSE)</f>
        <v>S</v>
      </c>
      <c r="CJ631" s="3" t="str">
        <f t="shared" si="398"/>
        <v>No</v>
      </c>
      <c r="CK631" s="3" t="str">
        <f t="shared" si="399"/>
        <v>No</v>
      </c>
      <c r="CL631" s="3">
        <f t="shared" si="400"/>
        <v>0.35</v>
      </c>
      <c r="CM631" s="3">
        <f t="shared" si="401"/>
        <v>17385.199999999997</v>
      </c>
      <c r="CN631" s="3">
        <f t="shared" si="402"/>
        <v>3381.04</v>
      </c>
      <c r="CO631" s="3">
        <f t="shared" si="403"/>
        <v>14004.159999999996</v>
      </c>
      <c r="CP631" s="3">
        <f t="shared" si="404"/>
        <v>6.8067321629892097E-2</v>
      </c>
      <c r="CR631" s="3" t="str">
        <f t="shared" si="405"/>
        <v>No</v>
      </c>
      <c r="CV631" s="3" t="str">
        <f t="shared" si="406"/>
        <v>*Bid</v>
      </c>
      <c r="CW631" s="3">
        <f t="shared" si="407"/>
        <v>630</v>
      </c>
      <c r="CX631" s="3">
        <f t="shared" si="408"/>
        <v>845.26</v>
      </c>
      <c r="CY631" s="3" t="str">
        <f t="shared" si="409"/>
        <v>Ok</v>
      </c>
      <c r="CZ631">
        <v>0</v>
      </c>
      <c r="DA631">
        <v>0</v>
      </c>
    </row>
    <row r="632" spans="1:105" x14ac:dyDescent="0.25">
      <c r="A632">
        <v>631</v>
      </c>
      <c r="B632" t="s">
        <v>3</v>
      </c>
      <c r="C632" t="s">
        <v>740</v>
      </c>
      <c r="D632">
        <v>872.09</v>
      </c>
      <c r="E632">
        <v>2017</v>
      </c>
      <c r="F632">
        <v>872.09</v>
      </c>
      <c r="G632">
        <v>872.09</v>
      </c>
      <c r="H632" s="3">
        <f t="shared" si="369"/>
        <v>0</v>
      </c>
      <c r="I632">
        <v>545819</v>
      </c>
      <c r="J632" t="s">
        <v>2735</v>
      </c>
      <c r="K632" t="s">
        <v>2738</v>
      </c>
      <c r="L632">
        <v>32011</v>
      </c>
      <c r="M632" t="s">
        <v>3199</v>
      </c>
      <c r="N632" t="s">
        <v>4759</v>
      </c>
      <c r="O632">
        <v>-81.874063293214604</v>
      </c>
      <c r="P632">
        <v>30.649745022722801</v>
      </c>
      <c r="Q632" t="s">
        <v>5225</v>
      </c>
      <c r="R632">
        <v>11</v>
      </c>
      <c r="S632" t="s">
        <v>6554</v>
      </c>
      <c r="T632">
        <v>2000</v>
      </c>
      <c r="U632" t="s">
        <v>6591</v>
      </c>
      <c r="V632">
        <v>2017</v>
      </c>
      <c r="W632">
        <v>51311</v>
      </c>
      <c r="X632">
        <v>2017</v>
      </c>
      <c r="Y632">
        <v>51311</v>
      </c>
      <c r="Z632">
        <v>776.79</v>
      </c>
      <c r="AA632" s="3">
        <f t="shared" si="370"/>
        <v>0.89072228783726448</v>
      </c>
      <c r="AB632" t="s">
        <v>6616</v>
      </c>
      <c r="AC632" t="s">
        <v>6616</v>
      </c>
      <c r="AD632" t="s">
        <v>6616</v>
      </c>
      <c r="AE632" t="s">
        <v>6616</v>
      </c>
      <c r="AF632" t="s">
        <v>6616</v>
      </c>
      <c r="AG632" t="s">
        <v>6616</v>
      </c>
      <c r="AH632" t="s">
        <v>6616</v>
      </c>
      <c r="AI632" t="s">
        <v>6618</v>
      </c>
      <c r="AJ632" t="s">
        <v>6618</v>
      </c>
      <c r="AK632" t="s">
        <v>6618</v>
      </c>
      <c r="AL632" t="s">
        <v>6618</v>
      </c>
      <c r="AM632" t="s">
        <v>6618</v>
      </c>
      <c r="AN632" t="s">
        <v>6618</v>
      </c>
      <c r="AO632" t="s">
        <v>6618</v>
      </c>
      <c r="AP632" s="3" t="str">
        <f t="shared" si="371"/>
        <v>No</v>
      </c>
      <c r="AQ632" s="3" t="str">
        <f t="shared" si="372"/>
        <v>No</v>
      </c>
      <c r="AR632" s="3" t="str">
        <f t="shared" si="373"/>
        <v>No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4</v>
      </c>
      <c r="AY632" t="s">
        <v>6636</v>
      </c>
      <c r="AZ632" t="s">
        <v>6638</v>
      </c>
      <c r="BA632">
        <v>8</v>
      </c>
      <c r="BB632" t="s">
        <v>6616</v>
      </c>
      <c r="BC632" t="s">
        <v>6616</v>
      </c>
      <c r="BD632" s="4" t="str">
        <f t="shared" si="374"/>
        <v>No</v>
      </c>
      <c r="BE632" t="s">
        <v>6641</v>
      </c>
      <c r="BF632" s="3" t="str">
        <f t="shared" si="375"/>
        <v>Yes</v>
      </c>
      <c r="BG632" t="s">
        <v>6645</v>
      </c>
      <c r="BH632" s="3" t="str">
        <f t="shared" si="376"/>
        <v>545819 US HWY 1</v>
      </c>
      <c r="BI632" s="3" t="str">
        <f t="shared" si="377"/>
        <v>Callahan</v>
      </c>
      <c r="BJ632" s="3" t="str">
        <f t="shared" si="378"/>
        <v>Florida</v>
      </c>
      <c r="BK632" s="3">
        <f t="shared" si="379"/>
        <v>32011</v>
      </c>
      <c r="BL632" s="3" t="str">
        <f t="shared" si="380"/>
        <v>545819 US HWY 1 CALLAHAN FL 32011</v>
      </c>
      <c r="BM632" s="3" t="str">
        <f t="shared" si="381"/>
        <v/>
      </c>
      <c r="BN632" s="3" t="str">
        <f t="shared" si="382"/>
        <v>Pass</v>
      </c>
      <c r="BO632" s="3" t="str">
        <f t="shared" si="383"/>
        <v>No</v>
      </c>
      <c r="BP632" s="3" t="str">
        <f t="shared" si="384"/>
        <v>FV&lt;$10K</v>
      </c>
      <c r="BQ632" t="s">
        <v>6650</v>
      </c>
      <c r="BR632" s="3" t="str">
        <f t="shared" si="385"/>
        <v>No, &lt; $20K Lien</v>
      </c>
      <c r="BS632" s="3" t="str">
        <f t="shared" si="386"/>
        <v>No, Lien &lt; $20K</v>
      </c>
      <c r="BT632" t="s">
        <v>6650</v>
      </c>
      <c r="BU632" s="3" t="str">
        <f t="shared" si="387"/>
        <v>No</v>
      </c>
      <c r="BV632" s="3" t="str">
        <f t="shared" si="388"/>
        <v>No</v>
      </c>
      <c r="BW632" s="3">
        <f t="shared" si="389"/>
        <v>8</v>
      </c>
      <c r="BX632" s="3" t="str">
        <f t="shared" si="390"/>
        <v>Yes</v>
      </c>
      <c r="BY632" s="3">
        <f t="shared" si="391"/>
        <v>51311</v>
      </c>
      <c r="BZ632">
        <v>1</v>
      </c>
      <c r="CA632" s="3">
        <f t="shared" si="392"/>
        <v>51311</v>
      </c>
      <c r="CC632" s="3">
        <f t="shared" si="393"/>
        <v>0</v>
      </c>
      <c r="CD632" s="3">
        <f t="shared" si="394"/>
        <v>0</v>
      </c>
      <c r="CE632" s="3" t="str">
        <f t="shared" si="395"/>
        <v/>
      </c>
      <c r="CF632" s="3" t="e">
        <f>HLOOKUP(CE632,'Valuation Data'!$D$2:$K$5,4,FALSE)</f>
        <v>#N/A</v>
      </c>
      <c r="CG632" s="3">
        <f t="shared" si="396"/>
        <v>51311</v>
      </c>
      <c r="CH632" s="3" t="str">
        <f t="shared" si="397"/>
        <v>No</v>
      </c>
      <c r="CI632" s="3" t="str">
        <f>VLOOKUP(R632,'Use Codes &amp; County Type'!A:D,4,FALSE)</f>
        <v>C</v>
      </c>
      <c r="CJ632" s="3" t="str">
        <f t="shared" si="398"/>
        <v>No</v>
      </c>
      <c r="CK632" s="3" t="str">
        <f t="shared" si="399"/>
        <v>No</v>
      </c>
      <c r="CL632" s="3">
        <f t="shared" si="400"/>
        <v>0.3</v>
      </c>
      <c r="CM632" s="3">
        <f t="shared" si="401"/>
        <v>15393.3</v>
      </c>
      <c r="CN632" s="3">
        <f t="shared" si="402"/>
        <v>10465.08</v>
      </c>
      <c r="CO632" s="3">
        <f t="shared" si="403"/>
        <v>4928.2199999999993</v>
      </c>
      <c r="CP632" s="3">
        <f t="shared" si="404"/>
        <v>0.20395392800763967</v>
      </c>
      <c r="CR632" s="3" t="str">
        <f t="shared" si="405"/>
        <v>No</v>
      </c>
      <c r="CV632" s="3" t="str">
        <f t="shared" si="406"/>
        <v>Too Many Priors</v>
      </c>
      <c r="CW632" s="3">
        <f t="shared" si="407"/>
        <v>631</v>
      </c>
      <c r="CX632" s="3">
        <f t="shared" si="408"/>
        <v>872.09</v>
      </c>
      <c r="CY632" s="3" t="str">
        <f t="shared" si="409"/>
        <v>Ok</v>
      </c>
      <c r="CZ632">
        <v>0</v>
      </c>
      <c r="DA632">
        <v>0</v>
      </c>
    </row>
    <row r="633" spans="1:105" x14ac:dyDescent="0.25">
      <c r="A633">
        <v>632</v>
      </c>
      <c r="B633" t="s">
        <v>3</v>
      </c>
      <c r="C633" t="s">
        <v>741</v>
      </c>
      <c r="D633">
        <v>329.4</v>
      </c>
      <c r="E633">
        <v>2017</v>
      </c>
      <c r="F633">
        <v>329.4</v>
      </c>
      <c r="G633">
        <v>329.4</v>
      </c>
      <c r="H633" s="3">
        <f t="shared" si="369"/>
        <v>0</v>
      </c>
      <c r="I633">
        <v>36341</v>
      </c>
      <c r="J633" t="s">
        <v>2735</v>
      </c>
      <c r="K633" t="s">
        <v>2738</v>
      </c>
      <c r="L633">
        <v>32011</v>
      </c>
      <c r="M633" t="s">
        <v>3200</v>
      </c>
      <c r="N633" t="s">
        <v>4759</v>
      </c>
      <c r="O633">
        <v>-81.8759885163973</v>
      </c>
      <c r="P633">
        <v>30.6514280728343</v>
      </c>
      <c r="Q633" t="s">
        <v>5226</v>
      </c>
      <c r="R633">
        <v>2</v>
      </c>
      <c r="S633" t="s">
        <v>6535</v>
      </c>
      <c r="T633">
        <v>1006</v>
      </c>
      <c r="U633" t="s">
        <v>6578</v>
      </c>
      <c r="V633">
        <v>2017</v>
      </c>
      <c r="W633">
        <v>43165</v>
      </c>
      <c r="X633">
        <v>2017</v>
      </c>
      <c r="Y633">
        <v>59690</v>
      </c>
      <c r="Z633">
        <v>274.99</v>
      </c>
      <c r="AA633" s="3">
        <f t="shared" si="370"/>
        <v>0.83482088646023078</v>
      </c>
      <c r="AB633" t="s">
        <v>6616</v>
      </c>
      <c r="AC633" t="s">
        <v>6616</v>
      </c>
      <c r="AD633" t="s">
        <v>6616</v>
      </c>
      <c r="AE633" t="s">
        <v>6616</v>
      </c>
      <c r="AF633" t="s">
        <v>6616</v>
      </c>
      <c r="AG633" t="s">
        <v>6616</v>
      </c>
      <c r="AH633" t="s">
        <v>6616</v>
      </c>
      <c r="AI633" t="s">
        <v>6618</v>
      </c>
      <c r="AJ633" t="s">
        <v>6618</v>
      </c>
      <c r="AK633" t="s">
        <v>6618</v>
      </c>
      <c r="AL633" t="s">
        <v>6618</v>
      </c>
      <c r="AM633" t="s">
        <v>6618</v>
      </c>
      <c r="AN633" t="s">
        <v>6618</v>
      </c>
      <c r="AO633" t="s">
        <v>6618</v>
      </c>
      <c r="AP633" s="3" t="str">
        <f t="shared" si="371"/>
        <v>No</v>
      </c>
      <c r="AQ633" s="3" t="str">
        <f t="shared" si="372"/>
        <v>No</v>
      </c>
      <c r="AR633" s="3" t="str">
        <f t="shared" si="373"/>
        <v>No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2</v>
      </c>
      <c r="AY633" t="s">
        <v>6634</v>
      </c>
      <c r="AZ633" t="s">
        <v>6638</v>
      </c>
      <c r="BA633">
        <v>1</v>
      </c>
      <c r="BB633" t="s">
        <v>6617</v>
      </c>
      <c r="BC633" t="s">
        <v>6616</v>
      </c>
      <c r="BD633" s="4" t="str">
        <f t="shared" si="374"/>
        <v>No</v>
      </c>
      <c r="BE633" t="s">
        <v>6640</v>
      </c>
      <c r="BF633" s="3" t="str">
        <f t="shared" si="375"/>
        <v>No</v>
      </c>
      <c r="BG633" t="s">
        <v>6645</v>
      </c>
      <c r="BH633" s="3" t="str">
        <f t="shared" si="376"/>
        <v>36341 HOLIDAY DR</v>
      </c>
      <c r="BI633" s="3" t="str">
        <f t="shared" si="377"/>
        <v>Callahan</v>
      </c>
      <c r="BJ633" s="3" t="str">
        <f t="shared" si="378"/>
        <v>Florida</v>
      </c>
      <c r="BK633" s="3">
        <f t="shared" si="379"/>
        <v>32011</v>
      </c>
      <c r="BL633" s="3" t="str">
        <f t="shared" si="380"/>
        <v>36341 HOLIDAY DR CALLAHAN FL 32011</v>
      </c>
      <c r="BM633" s="3" t="str">
        <f t="shared" si="381"/>
        <v/>
      </c>
      <c r="BN633" s="3" t="str">
        <f t="shared" si="382"/>
        <v>Pass</v>
      </c>
      <c r="BO633" s="3" t="str">
        <f t="shared" si="383"/>
        <v>No</v>
      </c>
      <c r="BP633" s="3" t="str">
        <f t="shared" si="384"/>
        <v>FV&lt;$10K</v>
      </c>
      <c r="BQ633" t="s">
        <v>6650</v>
      </c>
      <c r="BR633" s="3" t="str">
        <f t="shared" si="385"/>
        <v>No, &lt; $20K Lien</v>
      </c>
      <c r="BS633" s="3" t="str">
        <f t="shared" si="386"/>
        <v>No, Lien &lt; $20K</v>
      </c>
      <c r="BT633" t="s">
        <v>6650</v>
      </c>
      <c r="BU633" s="3" t="str">
        <f t="shared" si="387"/>
        <v>No</v>
      </c>
      <c r="BV633" s="3" t="str">
        <f t="shared" si="388"/>
        <v>No</v>
      </c>
      <c r="BW633" s="3">
        <f t="shared" si="389"/>
        <v>1</v>
      </c>
      <c r="BX633" s="3" t="str">
        <f t="shared" si="390"/>
        <v>No</v>
      </c>
      <c r="BY633" s="3">
        <f t="shared" si="391"/>
        <v>43165</v>
      </c>
      <c r="BZ633">
        <v>1</v>
      </c>
      <c r="CA633" s="3">
        <f t="shared" si="392"/>
        <v>43165</v>
      </c>
      <c r="CC633" s="3">
        <f t="shared" si="393"/>
        <v>0</v>
      </c>
      <c r="CD633" s="3">
        <f t="shared" si="394"/>
        <v>0</v>
      </c>
      <c r="CE633" s="3" t="str">
        <f t="shared" si="395"/>
        <v/>
      </c>
      <c r="CF633" s="3" t="e">
        <f>HLOOKUP(CE633,'Valuation Data'!$D$2:$K$5,4,FALSE)</f>
        <v>#N/A</v>
      </c>
      <c r="CG633" s="3">
        <f t="shared" si="396"/>
        <v>43165</v>
      </c>
      <c r="CH633" s="3" t="str">
        <f t="shared" si="397"/>
        <v>No</v>
      </c>
      <c r="CI633" s="3" t="str">
        <f>VLOOKUP(R633,'Use Codes &amp; County Type'!A:D,4,FALSE)</f>
        <v>R</v>
      </c>
      <c r="CJ633" s="3" t="str">
        <f t="shared" si="398"/>
        <v>No</v>
      </c>
      <c r="CK633" s="3" t="str">
        <f t="shared" si="399"/>
        <v>Yes</v>
      </c>
      <c r="CL633" s="3">
        <f t="shared" si="400"/>
        <v>0.67</v>
      </c>
      <c r="CM633" s="3">
        <f t="shared" si="401"/>
        <v>28920.550000000003</v>
      </c>
      <c r="CN633" s="3">
        <f t="shared" si="402"/>
        <v>1647</v>
      </c>
      <c r="CO633" s="3">
        <f t="shared" si="403"/>
        <v>27273.550000000003</v>
      </c>
      <c r="CP633" s="3">
        <f t="shared" si="404"/>
        <v>3.8155913355728023E-2</v>
      </c>
      <c r="CR633" s="3" t="str">
        <f t="shared" si="405"/>
        <v>No</v>
      </c>
      <c r="CV633" s="3" t="str">
        <f t="shared" si="406"/>
        <v>*Bid</v>
      </c>
      <c r="CW633" s="3">
        <f t="shared" si="407"/>
        <v>632</v>
      </c>
      <c r="CX633" s="3">
        <f t="shared" si="408"/>
        <v>329.4</v>
      </c>
      <c r="CY633" s="3" t="str">
        <f t="shared" si="409"/>
        <v>Ok</v>
      </c>
      <c r="CZ633">
        <v>0</v>
      </c>
      <c r="DA633">
        <v>0</v>
      </c>
    </row>
    <row r="634" spans="1:105" x14ac:dyDescent="0.25">
      <c r="A634">
        <v>633</v>
      </c>
      <c r="B634" t="s">
        <v>3</v>
      </c>
      <c r="C634" t="s">
        <v>742</v>
      </c>
      <c r="D634">
        <v>1209</v>
      </c>
      <c r="E634">
        <v>2017</v>
      </c>
      <c r="F634">
        <v>1209</v>
      </c>
      <c r="G634">
        <v>1209</v>
      </c>
      <c r="H634" s="3">
        <f t="shared" si="369"/>
        <v>0</v>
      </c>
      <c r="I634">
        <v>36315</v>
      </c>
      <c r="J634" t="s">
        <v>2735</v>
      </c>
      <c r="K634" t="s">
        <v>2738</v>
      </c>
      <c r="L634">
        <v>32011</v>
      </c>
      <c r="M634" t="s">
        <v>3201</v>
      </c>
      <c r="N634" t="s">
        <v>4759</v>
      </c>
      <c r="O634">
        <v>-81.876294445128394</v>
      </c>
      <c r="P634">
        <v>30.6510506196732</v>
      </c>
      <c r="Q634" t="s">
        <v>5227</v>
      </c>
      <c r="R634">
        <v>1</v>
      </c>
      <c r="S634" t="s">
        <v>6539</v>
      </c>
      <c r="T634">
        <v>1001</v>
      </c>
      <c r="U634" t="s">
        <v>6582</v>
      </c>
      <c r="V634">
        <v>2017</v>
      </c>
      <c r="W634">
        <v>110993</v>
      </c>
      <c r="X634">
        <v>2017</v>
      </c>
      <c r="Y634">
        <v>110993</v>
      </c>
      <c r="Z634">
        <v>1088.3</v>
      </c>
      <c r="AA634" s="3">
        <f t="shared" si="370"/>
        <v>0.90016542597187754</v>
      </c>
      <c r="AB634" t="s">
        <v>6616</v>
      </c>
      <c r="AI634" t="s">
        <v>6618</v>
      </c>
      <c r="AJ634" t="s">
        <v>6618</v>
      </c>
      <c r="AK634">
        <v>0</v>
      </c>
      <c r="AL634">
        <v>0</v>
      </c>
      <c r="AM634">
        <v>0</v>
      </c>
      <c r="AN634">
        <v>0</v>
      </c>
      <c r="AO634">
        <v>0</v>
      </c>
      <c r="AP634" s="3" t="str">
        <f t="shared" si="371"/>
        <v>No</v>
      </c>
      <c r="AQ634" s="3" t="str">
        <f t="shared" si="372"/>
        <v>No</v>
      </c>
      <c r="AR634" s="3" t="str">
        <f t="shared" si="373"/>
        <v>No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 t="s">
        <v>6634</v>
      </c>
      <c r="AZ634">
        <v>0</v>
      </c>
      <c r="BA634">
        <v>1</v>
      </c>
      <c r="BB634" t="s">
        <v>6617</v>
      </c>
      <c r="BC634" t="s">
        <v>6616</v>
      </c>
      <c r="BD634" s="4" t="str">
        <f t="shared" si="374"/>
        <v>No</v>
      </c>
      <c r="BE634" t="s">
        <v>6640</v>
      </c>
      <c r="BF634" s="3" t="str">
        <f t="shared" si="375"/>
        <v>No</v>
      </c>
      <c r="BG634" t="s">
        <v>6645</v>
      </c>
      <c r="BH634" s="3" t="str">
        <f t="shared" si="376"/>
        <v>36315 HOLIDAY DR</v>
      </c>
      <c r="BI634" s="3" t="str">
        <f t="shared" si="377"/>
        <v>Callahan</v>
      </c>
      <c r="BJ634" s="3" t="str">
        <f t="shared" si="378"/>
        <v>Florida</v>
      </c>
      <c r="BK634" s="3">
        <f t="shared" si="379"/>
        <v>32011</v>
      </c>
      <c r="BL634" s="3" t="str">
        <f t="shared" si="380"/>
        <v>36315 HOLIDAY DR CALLAHAN FL 32011</v>
      </c>
      <c r="BM634" s="3" t="str">
        <f t="shared" si="381"/>
        <v/>
      </c>
      <c r="BN634" s="3" t="str">
        <f t="shared" si="382"/>
        <v>Pass</v>
      </c>
      <c r="BO634" s="3" t="str">
        <f t="shared" si="383"/>
        <v>No</v>
      </c>
      <c r="BP634" s="3" t="str">
        <f t="shared" si="384"/>
        <v>FV&lt;$10K</v>
      </c>
      <c r="BQ634" t="s">
        <v>6650</v>
      </c>
      <c r="BR634" s="3" t="str">
        <f t="shared" si="385"/>
        <v>No, &lt; $20K Lien</v>
      </c>
      <c r="BS634" s="3" t="str">
        <f t="shared" si="386"/>
        <v>No, Lien &lt; $20K</v>
      </c>
      <c r="BT634" t="s">
        <v>6650</v>
      </c>
      <c r="BU634" s="3" t="str">
        <f t="shared" si="387"/>
        <v>No</v>
      </c>
      <c r="BV634" s="3" t="str">
        <f t="shared" si="388"/>
        <v>No</v>
      </c>
      <c r="BW634" s="3">
        <f t="shared" si="389"/>
        <v>1</v>
      </c>
      <c r="BX634" s="3" t="str">
        <f t="shared" si="390"/>
        <v>No</v>
      </c>
      <c r="BY634" s="3">
        <f t="shared" si="391"/>
        <v>110993</v>
      </c>
      <c r="BZ634">
        <v>1</v>
      </c>
      <c r="CA634" s="3">
        <f t="shared" si="392"/>
        <v>110993</v>
      </c>
      <c r="CC634" s="3">
        <f t="shared" si="393"/>
        <v>0</v>
      </c>
      <c r="CD634" s="3">
        <f t="shared" si="394"/>
        <v>0</v>
      </c>
      <c r="CE634" s="3" t="str">
        <f t="shared" si="395"/>
        <v/>
      </c>
      <c r="CF634" s="3" t="e">
        <f>HLOOKUP(CE634,'Valuation Data'!$D$2:$K$5,4,FALSE)</f>
        <v>#N/A</v>
      </c>
      <c r="CG634" s="3">
        <f t="shared" si="396"/>
        <v>110993</v>
      </c>
      <c r="CH634" s="3" t="str">
        <f t="shared" si="397"/>
        <v>No</v>
      </c>
      <c r="CI634" s="3" t="str">
        <f>VLOOKUP(R634,'Use Codes &amp; County Type'!A:D,4,FALSE)</f>
        <v>S</v>
      </c>
      <c r="CJ634" s="3" t="str">
        <f t="shared" si="398"/>
        <v>No</v>
      </c>
      <c r="CK634" s="3" t="str">
        <f t="shared" si="399"/>
        <v>Yes</v>
      </c>
      <c r="CL634" s="3">
        <f t="shared" si="400"/>
        <v>0.67</v>
      </c>
      <c r="CM634" s="3">
        <f t="shared" si="401"/>
        <v>74365.31</v>
      </c>
      <c r="CN634" s="3">
        <f t="shared" si="402"/>
        <v>6045</v>
      </c>
      <c r="CO634" s="3">
        <f t="shared" si="403"/>
        <v>68320.31</v>
      </c>
      <c r="CP634" s="3">
        <f t="shared" si="404"/>
        <v>5.4462894056381932E-2</v>
      </c>
      <c r="CR634" s="3" t="str">
        <f t="shared" si="405"/>
        <v>No</v>
      </c>
      <c r="CV634" s="3" t="str">
        <f t="shared" si="406"/>
        <v>*Bid</v>
      </c>
      <c r="CW634" s="3">
        <f t="shared" si="407"/>
        <v>633</v>
      </c>
      <c r="CX634" s="3">
        <f t="shared" si="408"/>
        <v>1209</v>
      </c>
      <c r="CY634" s="3" t="str">
        <f t="shared" si="409"/>
        <v>Ok</v>
      </c>
      <c r="CZ634">
        <v>0</v>
      </c>
      <c r="DA634">
        <v>0</v>
      </c>
    </row>
    <row r="635" spans="1:105" x14ac:dyDescent="0.25">
      <c r="A635">
        <v>634</v>
      </c>
      <c r="B635" t="s">
        <v>3</v>
      </c>
      <c r="C635" t="s">
        <v>743</v>
      </c>
      <c r="D635">
        <v>325.57</v>
      </c>
      <c r="E635">
        <v>2017</v>
      </c>
      <c r="F635">
        <v>325.57</v>
      </c>
      <c r="G635">
        <v>325.57</v>
      </c>
      <c r="H635" s="3">
        <f t="shared" si="369"/>
        <v>0</v>
      </c>
      <c r="I635">
        <v>36031</v>
      </c>
      <c r="J635" t="s">
        <v>2735</v>
      </c>
      <c r="K635" t="s">
        <v>2738</v>
      </c>
      <c r="L635">
        <v>32011</v>
      </c>
      <c r="M635" t="s">
        <v>3202</v>
      </c>
      <c r="N635" t="s">
        <v>4759</v>
      </c>
      <c r="O635">
        <v>-81.876663565500706</v>
      </c>
      <c r="P635">
        <v>30.646852295632598</v>
      </c>
      <c r="Q635" t="s">
        <v>5228</v>
      </c>
      <c r="R635">
        <v>2</v>
      </c>
      <c r="S635" t="s">
        <v>6535</v>
      </c>
      <c r="T635">
        <v>1006</v>
      </c>
      <c r="U635" t="s">
        <v>6578</v>
      </c>
      <c r="V635">
        <v>2017</v>
      </c>
      <c r="W635">
        <v>22231</v>
      </c>
      <c r="X635">
        <v>2017</v>
      </c>
      <c r="Y635">
        <v>24771</v>
      </c>
      <c r="Z635">
        <v>353.31</v>
      </c>
      <c r="AA635" s="3">
        <f t="shared" si="370"/>
        <v>1.0852044107258041</v>
      </c>
      <c r="AC635" t="s">
        <v>6616</v>
      </c>
      <c r="AD635" t="s">
        <v>6616</v>
      </c>
      <c r="AE635" t="s">
        <v>6616</v>
      </c>
      <c r="AF635" t="s">
        <v>6616</v>
      </c>
      <c r="AI635" t="s">
        <v>6618</v>
      </c>
      <c r="AJ635" t="s">
        <v>6618</v>
      </c>
      <c r="AK635" t="s">
        <v>6618</v>
      </c>
      <c r="AL635" t="s">
        <v>6618</v>
      </c>
      <c r="AM635" t="s">
        <v>6618</v>
      </c>
      <c r="AN635">
        <v>0</v>
      </c>
      <c r="AO635">
        <v>0</v>
      </c>
      <c r="AP635" s="3" t="str">
        <f t="shared" si="371"/>
        <v>No</v>
      </c>
      <c r="AQ635" s="3" t="str">
        <f t="shared" si="372"/>
        <v>No</v>
      </c>
      <c r="AR635" s="3" t="str">
        <f t="shared" si="373"/>
        <v>No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 t="s">
        <v>6634</v>
      </c>
      <c r="AZ635" t="s">
        <v>6638</v>
      </c>
      <c r="BA635">
        <v>0</v>
      </c>
      <c r="BB635" t="s">
        <v>6616</v>
      </c>
      <c r="BC635" t="s">
        <v>6616</v>
      </c>
      <c r="BD635" s="4" t="str">
        <f t="shared" si="374"/>
        <v>No</v>
      </c>
      <c r="BE635" t="s">
        <v>6640</v>
      </c>
      <c r="BF635" s="3" t="str">
        <f t="shared" si="375"/>
        <v>No</v>
      </c>
      <c r="BG635" t="s">
        <v>6645</v>
      </c>
      <c r="BH635" s="3" t="str">
        <f t="shared" si="376"/>
        <v>36031 HOLIDAY DR</v>
      </c>
      <c r="BI635" s="3" t="str">
        <f t="shared" si="377"/>
        <v>Callahan</v>
      </c>
      <c r="BJ635" s="3" t="str">
        <f t="shared" si="378"/>
        <v>Florida</v>
      </c>
      <c r="BK635" s="3">
        <f t="shared" si="379"/>
        <v>32011</v>
      </c>
      <c r="BL635" s="3" t="str">
        <f t="shared" si="380"/>
        <v>36031 HOLIDAY DR CALLAHAN FL 32011</v>
      </c>
      <c r="BM635" s="3" t="str">
        <f t="shared" si="381"/>
        <v/>
      </c>
      <c r="BN635" s="3" t="str">
        <f t="shared" si="382"/>
        <v>Pass</v>
      </c>
      <c r="BO635" s="3" t="str">
        <f t="shared" si="383"/>
        <v>No</v>
      </c>
      <c r="BP635" s="3" t="str">
        <f t="shared" si="384"/>
        <v>FV&lt;$10K</v>
      </c>
      <c r="BQ635" t="s">
        <v>6650</v>
      </c>
      <c r="BR635" s="3" t="str">
        <f t="shared" si="385"/>
        <v>No, &lt; $20K Lien</v>
      </c>
      <c r="BS635" s="3" t="str">
        <f t="shared" si="386"/>
        <v>No, Lien &lt; $20K</v>
      </c>
      <c r="BT635" t="s">
        <v>6650</v>
      </c>
      <c r="BU635" s="3" t="str">
        <f t="shared" si="387"/>
        <v>No</v>
      </c>
      <c r="BV635" s="3" t="str">
        <f t="shared" si="388"/>
        <v>No</v>
      </c>
      <c r="BW635" s="3">
        <f t="shared" si="389"/>
        <v>0</v>
      </c>
      <c r="BX635" s="3" t="str">
        <f t="shared" si="390"/>
        <v>No</v>
      </c>
      <c r="BY635" s="3">
        <f t="shared" si="391"/>
        <v>22231</v>
      </c>
      <c r="BZ635">
        <v>1</v>
      </c>
      <c r="CA635" s="3">
        <f t="shared" si="392"/>
        <v>22231</v>
      </c>
      <c r="CC635" s="3">
        <f t="shared" si="393"/>
        <v>0</v>
      </c>
      <c r="CD635" s="3">
        <f t="shared" si="394"/>
        <v>0</v>
      </c>
      <c r="CE635" s="3" t="str">
        <f t="shared" si="395"/>
        <v/>
      </c>
      <c r="CF635" s="3" t="e">
        <f>HLOOKUP(CE635,'Valuation Data'!$D$2:$K$5,4,FALSE)</f>
        <v>#N/A</v>
      </c>
      <c r="CG635" s="3">
        <f t="shared" si="396"/>
        <v>22231</v>
      </c>
      <c r="CH635" s="3" t="str">
        <f t="shared" si="397"/>
        <v>No</v>
      </c>
      <c r="CI635" s="3" t="str">
        <f>VLOOKUP(R635,'Use Codes &amp; County Type'!A:D,4,FALSE)</f>
        <v>R</v>
      </c>
      <c r="CJ635" s="3" t="str">
        <f t="shared" si="398"/>
        <v>No</v>
      </c>
      <c r="CK635" s="3" t="str">
        <f t="shared" si="399"/>
        <v>No</v>
      </c>
      <c r="CL635" s="3">
        <f t="shared" si="400"/>
        <v>0.35</v>
      </c>
      <c r="CM635" s="3">
        <f t="shared" si="401"/>
        <v>7780.8499999999995</v>
      </c>
      <c r="CN635" s="3">
        <f t="shared" si="402"/>
        <v>1385.5</v>
      </c>
      <c r="CO635" s="3">
        <f t="shared" si="403"/>
        <v>6395.3499999999995</v>
      </c>
      <c r="CP635" s="3">
        <f t="shared" si="404"/>
        <v>6.2322882461427739E-2</v>
      </c>
      <c r="CR635" s="3" t="str">
        <f t="shared" si="405"/>
        <v>No</v>
      </c>
      <c r="CV635" s="3" t="str">
        <f t="shared" si="406"/>
        <v>FMV&lt;$30K</v>
      </c>
      <c r="CW635" s="3">
        <f t="shared" si="407"/>
        <v>634</v>
      </c>
      <c r="CX635" s="3">
        <f t="shared" si="408"/>
        <v>325.57</v>
      </c>
      <c r="CY635" s="3" t="str">
        <f t="shared" si="409"/>
        <v>Ok</v>
      </c>
      <c r="CZ635">
        <v>0</v>
      </c>
      <c r="DA635">
        <v>0</v>
      </c>
    </row>
    <row r="636" spans="1:105" x14ac:dyDescent="0.25">
      <c r="A636">
        <v>635</v>
      </c>
      <c r="B636" t="s">
        <v>3</v>
      </c>
      <c r="C636" t="s">
        <v>744</v>
      </c>
      <c r="D636">
        <v>671.52</v>
      </c>
      <c r="E636">
        <v>2017</v>
      </c>
      <c r="F636">
        <v>671.52</v>
      </c>
      <c r="G636">
        <v>671.52</v>
      </c>
      <c r="H636" s="3">
        <f t="shared" si="369"/>
        <v>0</v>
      </c>
      <c r="I636">
        <v>36064</v>
      </c>
      <c r="J636" t="s">
        <v>2735</v>
      </c>
      <c r="K636" t="s">
        <v>2738</v>
      </c>
      <c r="L636">
        <v>32011</v>
      </c>
      <c r="M636" t="s">
        <v>3203</v>
      </c>
      <c r="N636" t="s">
        <v>4759</v>
      </c>
      <c r="O636">
        <v>-81.875141878057804</v>
      </c>
      <c r="P636">
        <v>30.6471942461013</v>
      </c>
      <c r="Q636" t="s">
        <v>5229</v>
      </c>
      <c r="R636">
        <v>2</v>
      </c>
      <c r="S636" t="s">
        <v>6535</v>
      </c>
      <c r="T636">
        <v>1006</v>
      </c>
      <c r="U636" t="s">
        <v>6578</v>
      </c>
      <c r="V636">
        <v>2017</v>
      </c>
      <c r="W636">
        <v>39060</v>
      </c>
      <c r="X636">
        <v>2017</v>
      </c>
      <c r="Y636">
        <v>39060</v>
      </c>
      <c r="Z636">
        <v>591.33000000000004</v>
      </c>
      <c r="AA636" s="3">
        <f t="shared" si="370"/>
        <v>0.88058434596140112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 s="3" t="str">
        <f t="shared" si="371"/>
        <v>No</v>
      </c>
      <c r="AQ636" s="3" t="str">
        <f t="shared" si="372"/>
        <v>No</v>
      </c>
      <c r="AR636" s="3" t="str">
        <f t="shared" si="373"/>
        <v>No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 t="s">
        <v>6634</v>
      </c>
      <c r="AZ636">
        <v>0</v>
      </c>
      <c r="BA636">
        <v>0</v>
      </c>
      <c r="BB636" t="s">
        <v>6616</v>
      </c>
      <c r="BC636">
        <v>0</v>
      </c>
      <c r="BD636" s="4" t="str">
        <f t="shared" si="374"/>
        <v>No</v>
      </c>
      <c r="BE636" t="s">
        <v>6640</v>
      </c>
      <c r="BF636" s="3" t="str">
        <f t="shared" si="375"/>
        <v>No</v>
      </c>
      <c r="BG636" t="s">
        <v>6645</v>
      </c>
      <c r="BH636" s="3" t="str">
        <f t="shared" si="376"/>
        <v>36064 HOLIDAY DR</v>
      </c>
      <c r="BI636" s="3" t="str">
        <f t="shared" si="377"/>
        <v>Callahan</v>
      </c>
      <c r="BJ636" s="3" t="str">
        <f t="shared" si="378"/>
        <v>Florida</v>
      </c>
      <c r="BK636" s="3">
        <f t="shared" si="379"/>
        <v>32011</v>
      </c>
      <c r="BL636" s="3" t="str">
        <f t="shared" si="380"/>
        <v>36064 HOLIDAY DR CALLAHAN FL 32011</v>
      </c>
      <c r="BM636" s="3" t="str">
        <f t="shared" si="381"/>
        <v/>
      </c>
      <c r="BN636" s="3" t="str">
        <f t="shared" si="382"/>
        <v>Pass</v>
      </c>
      <c r="BO636" s="3" t="str">
        <f t="shared" si="383"/>
        <v>No</v>
      </c>
      <c r="BP636" s="3" t="str">
        <f t="shared" si="384"/>
        <v>FV&lt;$10K</v>
      </c>
      <c r="BQ636" t="s">
        <v>6650</v>
      </c>
      <c r="BR636" s="3" t="str">
        <f t="shared" si="385"/>
        <v>No, &lt; $20K Lien</v>
      </c>
      <c r="BS636" s="3" t="str">
        <f t="shared" si="386"/>
        <v>No, Lien &lt; $20K</v>
      </c>
      <c r="BT636" t="s">
        <v>6650</v>
      </c>
      <c r="BU636" s="3" t="str">
        <f t="shared" si="387"/>
        <v>No</v>
      </c>
      <c r="BV636" s="3" t="str">
        <f t="shared" si="388"/>
        <v>No</v>
      </c>
      <c r="BW636" s="3">
        <f t="shared" si="389"/>
        <v>0</v>
      </c>
      <c r="BX636" s="3" t="str">
        <f t="shared" si="390"/>
        <v>No</v>
      </c>
      <c r="BY636" s="3">
        <f t="shared" si="391"/>
        <v>39060</v>
      </c>
      <c r="BZ636">
        <v>1</v>
      </c>
      <c r="CA636" s="3">
        <f t="shared" si="392"/>
        <v>39060</v>
      </c>
      <c r="CC636" s="3">
        <f t="shared" si="393"/>
        <v>0</v>
      </c>
      <c r="CD636" s="3">
        <f t="shared" si="394"/>
        <v>0</v>
      </c>
      <c r="CE636" s="3" t="str">
        <f t="shared" si="395"/>
        <v/>
      </c>
      <c r="CF636" s="3" t="e">
        <f>HLOOKUP(CE636,'Valuation Data'!$D$2:$K$5,4,FALSE)</f>
        <v>#N/A</v>
      </c>
      <c r="CG636" s="3">
        <f t="shared" si="396"/>
        <v>39060</v>
      </c>
      <c r="CH636" s="3" t="str">
        <f t="shared" si="397"/>
        <v>No</v>
      </c>
      <c r="CI636" s="3" t="str">
        <f>VLOOKUP(R636,'Use Codes &amp; County Type'!A:D,4,FALSE)</f>
        <v>R</v>
      </c>
      <c r="CJ636" s="3" t="str">
        <f t="shared" si="398"/>
        <v>No</v>
      </c>
      <c r="CK636" s="3" t="str">
        <f t="shared" si="399"/>
        <v>No</v>
      </c>
      <c r="CL636" s="3">
        <f t="shared" si="400"/>
        <v>0.35</v>
      </c>
      <c r="CM636" s="3">
        <f t="shared" si="401"/>
        <v>13671</v>
      </c>
      <c r="CN636" s="3">
        <f t="shared" si="402"/>
        <v>2686.08</v>
      </c>
      <c r="CO636" s="3">
        <f t="shared" si="403"/>
        <v>10984.92</v>
      </c>
      <c r="CP636" s="3">
        <f t="shared" si="404"/>
        <v>6.8768049155145922E-2</v>
      </c>
      <c r="CR636" s="3" t="str">
        <f t="shared" si="405"/>
        <v>No</v>
      </c>
      <c r="CV636" s="3" t="str">
        <f t="shared" si="406"/>
        <v>*Bid</v>
      </c>
      <c r="CW636" s="3">
        <f t="shared" si="407"/>
        <v>635</v>
      </c>
      <c r="CX636" s="3">
        <f t="shared" si="408"/>
        <v>671.52</v>
      </c>
      <c r="CY636" s="3" t="str">
        <f t="shared" si="409"/>
        <v>Ok</v>
      </c>
      <c r="CZ636">
        <v>0</v>
      </c>
      <c r="DA636">
        <v>0</v>
      </c>
    </row>
    <row r="637" spans="1:105" x14ac:dyDescent="0.25">
      <c r="A637">
        <v>636</v>
      </c>
      <c r="B637" t="s">
        <v>3</v>
      </c>
      <c r="C637" t="s">
        <v>745</v>
      </c>
      <c r="D637">
        <v>549.59</v>
      </c>
      <c r="E637">
        <v>2017</v>
      </c>
      <c r="F637">
        <v>549.59</v>
      </c>
      <c r="G637">
        <v>549.59</v>
      </c>
      <c r="H637" s="3">
        <f t="shared" si="369"/>
        <v>0</v>
      </c>
      <c r="I637">
        <v>36366</v>
      </c>
      <c r="J637" t="s">
        <v>2735</v>
      </c>
      <c r="K637" t="s">
        <v>2738</v>
      </c>
      <c r="L637">
        <v>32011</v>
      </c>
      <c r="M637" t="s">
        <v>3204</v>
      </c>
      <c r="N637" t="s">
        <v>4759</v>
      </c>
      <c r="O637">
        <v>-81.875264491710197</v>
      </c>
      <c r="P637">
        <v>30.650850947809499</v>
      </c>
      <c r="Q637" t="s">
        <v>5230</v>
      </c>
      <c r="R637">
        <v>2</v>
      </c>
      <c r="S637" t="s">
        <v>6535</v>
      </c>
      <c r="T637">
        <v>1006</v>
      </c>
      <c r="U637" t="s">
        <v>6578</v>
      </c>
      <c r="V637">
        <v>2017</v>
      </c>
      <c r="W637">
        <v>28272</v>
      </c>
      <c r="X637">
        <v>2017</v>
      </c>
      <c r="Y637">
        <v>35939</v>
      </c>
      <c r="Z637">
        <v>478.58</v>
      </c>
      <c r="AA637" s="3">
        <f t="shared" si="370"/>
        <v>0.87079459233246592</v>
      </c>
      <c r="AD637" t="s">
        <v>6616</v>
      </c>
      <c r="AE637" t="s">
        <v>6616</v>
      </c>
      <c r="AF637" t="s">
        <v>6616</v>
      </c>
      <c r="AG637" t="s">
        <v>6616</v>
      </c>
      <c r="AI637" t="s">
        <v>6618</v>
      </c>
      <c r="AJ637" t="s">
        <v>6618</v>
      </c>
      <c r="AK637" t="s">
        <v>6618</v>
      </c>
      <c r="AL637" t="s">
        <v>6618</v>
      </c>
      <c r="AM637">
        <v>0</v>
      </c>
      <c r="AN637">
        <v>0</v>
      </c>
      <c r="AO637">
        <v>0</v>
      </c>
      <c r="AP637" s="3" t="str">
        <f t="shared" si="371"/>
        <v>No</v>
      </c>
      <c r="AQ637" s="3" t="str">
        <f t="shared" si="372"/>
        <v>No</v>
      </c>
      <c r="AR637" s="3" t="str">
        <f t="shared" si="373"/>
        <v>No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4</v>
      </c>
      <c r="AY637" t="s">
        <v>6634</v>
      </c>
      <c r="AZ637" t="s">
        <v>6638</v>
      </c>
      <c r="BA637">
        <v>0</v>
      </c>
      <c r="BB637" t="s">
        <v>6616</v>
      </c>
      <c r="BC637" t="s">
        <v>6616</v>
      </c>
      <c r="BD637" s="4" t="str">
        <f t="shared" si="374"/>
        <v>No</v>
      </c>
      <c r="BE637" t="s">
        <v>6640</v>
      </c>
      <c r="BF637" s="3" t="str">
        <f t="shared" si="375"/>
        <v>No</v>
      </c>
      <c r="BG637" t="s">
        <v>6645</v>
      </c>
      <c r="BH637" s="3" t="str">
        <f t="shared" si="376"/>
        <v>36366 HOLIDAY DR</v>
      </c>
      <c r="BI637" s="3" t="str">
        <f t="shared" si="377"/>
        <v>Callahan</v>
      </c>
      <c r="BJ637" s="3" t="str">
        <f t="shared" si="378"/>
        <v>Florida</v>
      </c>
      <c r="BK637" s="3">
        <f t="shared" si="379"/>
        <v>32011</v>
      </c>
      <c r="BL637" s="3" t="str">
        <f t="shared" si="380"/>
        <v>36366 HOLIDAY DR CALLAHAN FL 32011</v>
      </c>
      <c r="BM637" s="3" t="str">
        <f t="shared" si="381"/>
        <v/>
      </c>
      <c r="BN637" s="3" t="str">
        <f t="shared" si="382"/>
        <v>Pass</v>
      </c>
      <c r="BO637" s="3" t="str">
        <f t="shared" si="383"/>
        <v>No</v>
      </c>
      <c r="BP637" s="3" t="str">
        <f t="shared" si="384"/>
        <v>FV&lt;$10K</v>
      </c>
      <c r="BQ637" t="s">
        <v>6650</v>
      </c>
      <c r="BR637" s="3" t="str">
        <f t="shared" si="385"/>
        <v>No, &lt; $20K Lien</v>
      </c>
      <c r="BS637" s="3" t="str">
        <f t="shared" si="386"/>
        <v>No, Lien &lt; $20K</v>
      </c>
      <c r="BT637" t="s">
        <v>6650</v>
      </c>
      <c r="BU637" s="3" t="str">
        <f t="shared" si="387"/>
        <v>No</v>
      </c>
      <c r="BV637" s="3" t="str">
        <f t="shared" si="388"/>
        <v>No</v>
      </c>
      <c r="BW637" s="3">
        <f t="shared" si="389"/>
        <v>0</v>
      </c>
      <c r="BX637" s="3" t="str">
        <f t="shared" si="390"/>
        <v>No</v>
      </c>
      <c r="BY637" s="3">
        <f t="shared" si="391"/>
        <v>28272</v>
      </c>
      <c r="BZ637">
        <v>1</v>
      </c>
      <c r="CA637" s="3">
        <f t="shared" si="392"/>
        <v>28272</v>
      </c>
      <c r="CC637" s="3">
        <f t="shared" si="393"/>
        <v>0</v>
      </c>
      <c r="CD637" s="3">
        <f t="shared" si="394"/>
        <v>0</v>
      </c>
      <c r="CE637" s="3" t="str">
        <f t="shared" si="395"/>
        <v/>
      </c>
      <c r="CF637" s="3" t="e">
        <f>HLOOKUP(CE637,'Valuation Data'!$D$2:$K$5,4,FALSE)</f>
        <v>#N/A</v>
      </c>
      <c r="CG637" s="3">
        <f t="shared" si="396"/>
        <v>28272</v>
      </c>
      <c r="CH637" s="3" t="str">
        <f t="shared" si="397"/>
        <v>No</v>
      </c>
      <c r="CI637" s="3" t="str">
        <f>VLOOKUP(R637,'Use Codes &amp; County Type'!A:D,4,FALSE)</f>
        <v>R</v>
      </c>
      <c r="CJ637" s="3" t="str">
        <f t="shared" si="398"/>
        <v>No</v>
      </c>
      <c r="CK637" s="3" t="str">
        <f t="shared" si="399"/>
        <v>No</v>
      </c>
      <c r="CL637" s="3">
        <f t="shared" si="400"/>
        <v>0.35</v>
      </c>
      <c r="CM637" s="3">
        <f t="shared" si="401"/>
        <v>9895.1999999999989</v>
      </c>
      <c r="CN637" s="3">
        <f t="shared" si="402"/>
        <v>2198.36</v>
      </c>
      <c r="CO637" s="3">
        <f t="shared" si="403"/>
        <v>7696.8399999999983</v>
      </c>
      <c r="CP637" s="3">
        <f t="shared" si="404"/>
        <v>7.7757498585172613E-2</v>
      </c>
      <c r="CR637" s="3" t="str">
        <f t="shared" si="405"/>
        <v>No</v>
      </c>
      <c r="CV637" s="3" t="str">
        <f t="shared" si="406"/>
        <v>FMV&lt;$30K</v>
      </c>
      <c r="CW637" s="3">
        <f t="shared" si="407"/>
        <v>636</v>
      </c>
      <c r="CX637" s="3">
        <f t="shared" si="408"/>
        <v>549.59</v>
      </c>
      <c r="CY637" s="3" t="str">
        <f t="shared" si="409"/>
        <v>Ok</v>
      </c>
      <c r="CZ637">
        <v>0</v>
      </c>
      <c r="DA637">
        <v>0</v>
      </c>
    </row>
    <row r="638" spans="1:105" x14ac:dyDescent="0.25">
      <c r="A638">
        <v>637</v>
      </c>
      <c r="B638" t="s">
        <v>3</v>
      </c>
      <c r="C638" t="s">
        <v>746</v>
      </c>
      <c r="D638">
        <v>561.63</v>
      </c>
      <c r="E638">
        <v>2017</v>
      </c>
      <c r="F638" t="e">
        <f>NA()</f>
        <v>#N/A</v>
      </c>
      <c r="G638" t="e">
        <f>NA()</f>
        <v>#N/A</v>
      </c>
      <c r="H638" s="3" t="e">
        <f t="shared" si="369"/>
        <v>#N/A</v>
      </c>
      <c r="I638" t="e">
        <f>NA()</f>
        <v>#N/A</v>
      </c>
      <c r="J638" t="e">
        <f>NA()</f>
        <v>#N/A</v>
      </c>
      <c r="K638" t="e">
        <f>NA()</f>
        <v>#N/A</v>
      </c>
      <c r="L638" t="e">
        <f>NA()</f>
        <v>#N/A</v>
      </c>
      <c r="M638" t="e">
        <f>NA()</f>
        <v>#N/A</v>
      </c>
      <c r="N638" t="e">
        <f>NA()</f>
        <v>#N/A</v>
      </c>
      <c r="O638" t="e">
        <f>NA()</f>
        <v>#N/A</v>
      </c>
      <c r="P638" t="e">
        <f>NA()</f>
        <v>#N/A</v>
      </c>
      <c r="Q638" t="e">
        <f>NA()</f>
        <v>#N/A</v>
      </c>
      <c r="R638">
        <v>0</v>
      </c>
      <c r="S638" t="s">
        <v>6538</v>
      </c>
      <c r="T638" t="e">
        <f>NA()</f>
        <v>#N/A</v>
      </c>
      <c r="U638" t="e">
        <f>NA()</f>
        <v>#N/A</v>
      </c>
      <c r="V638">
        <v>2017</v>
      </c>
      <c r="W638">
        <v>28579</v>
      </c>
      <c r="X638" t="e">
        <f>NA()</f>
        <v>#N/A</v>
      </c>
      <c r="Y638" t="e">
        <f>NA()</f>
        <v>#N/A</v>
      </c>
      <c r="Z638" t="e">
        <f>NA()</f>
        <v>#N/A</v>
      </c>
      <c r="AA638" s="3">
        <f t="shared" si="370"/>
        <v>0</v>
      </c>
      <c r="AB638" t="s">
        <v>6616</v>
      </c>
      <c r="AC638" t="s">
        <v>6616</v>
      </c>
      <c r="AD638" t="s">
        <v>6616</v>
      </c>
      <c r="AG638" t="s">
        <v>6616</v>
      </c>
      <c r="AI638" t="e">
        <f>NA()</f>
        <v>#N/A</v>
      </c>
      <c r="AJ638" t="e">
        <f>NA()</f>
        <v>#N/A</v>
      </c>
      <c r="AK638" t="e">
        <f>NA()</f>
        <v>#N/A</v>
      </c>
      <c r="AL638" t="e">
        <f>NA()</f>
        <v>#N/A</v>
      </c>
      <c r="AM638" t="e">
        <f>NA()</f>
        <v>#N/A</v>
      </c>
      <c r="AN638" t="e">
        <f>NA()</f>
        <v>#N/A</v>
      </c>
      <c r="AO638" t="e">
        <f>NA()</f>
        <v>#N/A</v>
      </c>
      <c r="AP638" s="3" t="str">
        <f t="shared" si="371"/>
        <v>No</v>
      </c>
      <c r="AQ638" s="3" t="str">
        <f t="shared" si="372"/>
        <v>No</v>
      </c>
      <c r="AR638" s="3" t="str">
        <f t="shared" si="373"/>
        <v>No</v>
      </c>
      <c r="AS638" t="e">
        <f>NA()</f>
        <v>#N/A</v>
      </c>
      <c r="AT638" t="e">
        <f>NA()</f>
        <v>#N/A</v>
      </c>
      <c r="AU638" t="e">
        <f>NA()</f>
        <v>#N/A</v>
      </c>
      <c r="AV638" t="e">
        <f>NA()</f>
        <v>#N/A</v>
      </c>
      <c r="AW638" t="e">
        <f>NA()</f>
        <v>#N/A</v>
      </c>
      <c r="AX638" t="e">
        <f>NA()</f>
        <v>#N/A</v>
      </c>
      <c r="AY638" t="e">
        <f>NA()</f>
        <v>#N/A</v>
      </c>
      <c r="AZ638" t="e">
        <f>NA()</f>
        <v>#N/A</v>
      </c>
      <c r="BA638">
        <v>0</v>
      </c>
      <c r="BB638" t="s">
        <v>6616</v>
      </c>
      <c r="BC638" t="e">
        <f>NA()</f>
        <v>#N/A</v>
      </c>
      <c r="BD638" s="4" t="str">
        <f t="shared" si="374"/>
        <v>No</v>
      </c>
      <c r="BE638" t="e">
        <f>NA()</f>
        <v>#N/A</v>
      </c>
      <c r="BF638" s="3" t="str">
        <f t="shared" si="375"/>
        <v>No</v>
      </c>
      <c r="BG638" t="e">
        <f>NA()</f>
        <v>#N/A</v>
      </c>
      <c r="BH638" s="3" t="e">
        <f t="shared" si="376"/>
        <v>#N/A</v>
      </c>
      <c r="BI638" s="3" t="e">
        <f t="shared" si="377"/>
        <v>#N/A</v>
      </c>
      <c r="BJ638" s="3" t="e">
        <f t="shared" si="378"/>
        <v>#N/A</v>
      </c>
      <c r="BK638" s="3" t="e">
        <f t="shared" si="379"/>
        <v>#N/A</v>
      </c>
      <c r="BL638" s="3" t="e">
        <f t="shared" si="380"/>
        <v>#N/A</v>
      </c>
      <c r="BM638" s="3" t="e">
        <f t="shared" si="381"/>
        <v>#N/A</v>
      </c>
      <c r="BN638" s="3" t="str">
        <f t="shared" si="382"/>
        <v>Pass</v>
      </c>
      <c r="BO638" s="3" t="e">
        <f t="shared" si="383"/>
        <v>#N/A</v>
      </c>
      <c r="BP638" s="3" t="str">
        <f t="shared" si="384"/>
        <v>FV&lt;$10K</v>
      </c>
      <c r="BQ638" t="s">
        <v>6650</v>
      </c>
      <c r="BR638" s="3" t="str">
        <f t="shared" si="385"/>
        <v>No, &lt; $20K Lien</v>
      </c>
      <c r="BS638" s="3" t="str">
        <f t="shared" si="386"/>
        <v>No, Lien &lt; $20K</v>
      </c>
      <c r="BT638" t="s">
        <v>6650</v>
      </c>
      <c r="BU638" s="3" t="str">
        <f t="shared" si="387"/>
        <v>No</v>
      </c>
      <c r="BV638" s="3" t="str">
        <f t="shared" si="388"/>
        <v>No</v>
      </c>
      <c r="BW638" s="3">
        <f t="shared" si="389"/>
        <v>0</v>
      </c>
      <c r="BX638" s="3" t="str">
        <f t="shared" si="390"/>
        <v>No</v>
      </c>
      <c r="BY638" s="3">
        <f t="shared" si="391"/>
        <v>28579</v>
      </c>
      <c r="BZ638">
        <v>1</v>
      </c>
      <c r="CA638" s="3">
        <f t="shared" si="392"/>
        <v>28579</v>
      </c>
      <c r="CC638" s="3" t="e">
        <f t="shared" si="393"/>
        <v>#N/A</v>
      </c>
      <c r="CD638" s="3" t="e">
        <f t="shared" si="394"/>
        <v>#N/A</v>
      </c>
      <c r="CE638" s="3" t="str">
        <f t="shared" si="395"/>
        <v/>
      </c>
      <c r="CF638" s="3" t="e">
        <f>HLOOKUP(CE638,'Valuation Data'!$D$2:$K$5,4,FALSE)</f>
        <v>#N/A</v>
      </c>
      <c r="CG638" s="3">
        <f t="shared" si="396"/>
        <v>28579</v>
      </c>
      <c r="CH638" s="3" t="str">
        <f t="shared" si="397"/>
        <v>No</v>
      </c>
      <c r="CI638" s="3" t="str">
        <f>VLOOKUP(R638,'Use Codes &amp; County Type'!A:D,4,FALSE)</f>
        <v>V</v>
      </c>
      <c r="CJ638" s="3" t="str">
        <f t="shared" si="398"/>
        <v>Yes</v>
      </c>
      <c r="CK638" s="3" t="str">
        <f t="shared" si="399"/>
        <v>No</v>
      </c>
      <c r="CL638" s="3">
        <f t="shared" si="400"/>
        <v>0</v>
      </c>
      <c r="CM638" s="3">
        <f t="shared" si="401"/>
        <v>0</v>
      </c>
      <c r="CN638" s="3" t="e">
        <f t="shared" si="402"/>
        <v>#N/A</v>
      </c>
      <c r="CO638" s="3" t="e">
        <f t="shared" si="403"/>
        <v>#N/A</v>
      </c>
      <c r="CP638" s="3" t="e">
        <f t="shared" si="404"/>
        <v>#N/A</v>
      </c>
      <c r="CR638" s="3" t="str">
        <f t="shared" si="405"/>
        <v>No</v>
      </c>
      <c r="CV638" s="3" t="str">
        <f t="shared" si="406"/>
        <v>FMV&lt;$30K</v>
      </c>
      <c r="CW638" s="3">
        <f t="shared" si="407"/>
        <v>637</v>
      </c>
      <c r="CX638" s="3">
        <f t="shared" si="408"/>
        <v>561.63</v>
      </c>
      <c r="CY638" s="3" t="str">
        <f t="shared" si="409"/>
        <v>Ok</v>
      </c>
      <c r="CZ638" t="e">
        <f>NA()</f>
        <v>#N/A</v>
      </c>
      <c r="DA638" t="e">
        <f>NA()</f>
        <v>#N/A</v>
      </c>
    </row>
    <row r="639" spans="1:105" x14ac:dyDescent="0.25">
      <c r="A639">
        <v>638</v>
      </c>
      <c r="B639" t="s">
        <v>3</v>
      </c>
      <c r="C639" t="s">
        <v>747</v>
      </c>
      <c r="D639">
        <v>146.49</v>
      </c>
      <c r="E639">
        <v>2017</v>
      </c>
      <c r="F639">
        <v>146.49</v>
      </c>
      <c r="G639">
        <v>146.49</v>
      </c>
      <c r="H639" s="3">
        <f t="shared" si="369"/>
        <v>0</v>
      </c>
      <c r="J639" t="s">
        <v>2735</v>
      </c>
      <c r="K639" t="s">
        <v>2738</v>
      </c>
      <c r="L639">
        <v>32011</v>
      </c>
      <c r="M639" t="s">
        <v>3205</v>
      </c>
      <c r="N639" t="s">
        <v>4759</v>
      </c>
      <c r="O639">
        <v>-81.872589661563694</v>
      </c>
      <c r="P639">
        <v>30.6432946750875</v>
      </c>
      <c r="Q639" t="s">
        <v>5231</v>
      </c>
      <c r="R639">
        <v>0</v>
      </c>
      <c r="S639" t="s">
        <v>6538</v>
      </c>
      <c r="T639">
        <v>8001</v>
      </c>
      <c r="U639" t="s">
        <v>6581</v>
      </c>
      <c r="V639">
        <v>2017</v>
      </c>
      <c r="W639">
        <v>6600</v>
      </c>
      <c r="X639">
        <v>2017</v>
      </c>
      <c r="Y639">
        <v>7500</v>
      </c>
      <c r="Z639">
        <v>105.86</v>
      </c>
      <c r="AA639" s="3">
        <f t="shared" si="370"/>
        <v>0.72264318383507398</v>
      </c>
      <c r="AB639" t="s">
        <v>6616</v>
      </c>
      <c r="AI639" t="s">
        <v>6618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 s="3" t="str">
        <f t="shared" si="371"/>
        <v>No</v>
      </c>
      <c r="AQ639" s="3" t="str">
        <f t="shared" si="372"/>
        <v>No</v>
      </c>
      <c r="AR639" s="3" t="str">
        <f t="shared" si="373"/>
        <v>No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 t="s">
        <v>6634</v>
      </c>
      <c r="AZ639">
        <v>0</v>
      </c>
      <c r="BA639">
        <v>1</v>
      </c>
      <c r="BB639" t="s">
        <v>6616</v>
      </c>
      <c r="BC639" t="s">
        <v>6616</v>
      </c>
      <c r="BD639" s="4" t="str">
        <f t="shared" si="374"/>
        <v>No</v>
      </c>
      <c r="BE639" t="s">
        <v>6640</v>
      </c>
      <c r="BF639" s="3" t="str">
        <f t="shared" si="375"/>
        <v>No</v>
      </c>
      <c r="BG639" t="s">
        <v>6645</v>
      </c>
      <c r="BH639" s="3" t="str">
        <f t="shared" si="376"/>
        <v>J W ELLIOTT DR</v>
      </c>
      <c r="BI639" s="3" t="str">
        <f t="shared" si="377"/>
        <v>Callahan</v>
      </c>
      <c r="BJ639" s="3" t="str">
        <f t="shared" si="378"/>
        <v>Florida</v>
      </c>
      <c r="BK639" s="3">
        <f t="shared" si="379"/>
        <v>32011</v>
      </c>
      <c r="BL639" s="3" t="str">
        <f t="shared" si="380"/>
        <v>J W ELLIOTT DR CALLAHAN FL 32011</v>
      </c>
      <c r="BM639" s="3" t="str">
        <f t="shared" si="381"/>
        <v/>
      </c>
      <c r="BN639" s="3" t="str">
        <f t="shared" si="382"/>
        <v>Lien&lt;$150</v>
      </c>
      <c r="BO639" s="3" t="str">
        <f t="shared" si="383"/>
        <v>No</v>
      </c>
      <c r="BP639" s="3" t="str">
        <f t="shared" si="384"/>
        <v>FV&lt;$10K</v>
      </c>
      <c r="BQ639" t="s">
        <v>6650</v>
      </c>
      <c r="BR639" s="3" t="str">
        <f t="shared" si="385"/>
        <v>No, &lt; $20K Lien</v>
      </c>
      <c r="BS639" s="3" t="str">
        <f t="shared" si="386"/>
        <v>No, Lien &lt; $20K</v>
      </c>
      <c r="BT639" t="s">
        <v>6650</v>
      </c>
      <c r="BU639" s="3" t="str">
        <f t="shared" si="387"/>
        <v>No</v>
      </c>
      <c r="BV639" s="3" t="str">
        <f t="shared" si="388"/>
        <v>No</v>
      </c>
      <c r="BW639" s="3">
        <f t="shared" si="389"/>
        <v>1</v>
      </c>
      <c r="BX639" s="3" t="str">
        <f t="shared" si="390"/>
        <v>No</v>
      </c>
      <c r="BY639" s="3">
        <f t="shared" si="391"/>
        <v>6600</v>
      </c>
      <c r="BZ639">
        <v>1</v>
      </c>
      <c r="CA639" s="3">
        <f t="shared" si="392"/>
        <v>6600</v>
      </c>
      <c r="CC639" s="3">
        <f t="shared" si="393"/>
        <v>0</v>
      </c>
      <c r="CD639" s="3">
        <f t="shared" si="394"/>
        <v>0</v>
      </c>
      <c r="CE639" s="3" t="str">
        <f t="shared" si="395"/>
        <v/>
      </c>
      <c r="CF639" s="3" t="e">
        <f>HLOOKUP(CE639,'Valuation Data'!$D$2:$K$5,4,FALSE)</f>
        <v>#N/A</v>
      </c>
      <c r="CG639" s="3">
        <f t="shared" si="396"/>
        <v>6600</v>
      </c>
      <c r="CH639" s="3" t="str">
        <f t="shared" si="397"/>
        <v>No</v>
      </c>
      <c r="CI639" s="3" t="str">
        <f>VLOOKUP(R639,'Use Codes &amp; County Type'!A:D,4,FALSE)</f>
        <v>V</v>
      </c>
      <c r="CJ639" s="3" t="str">
        <f t="shared" si="398"/>
        <v>Yes</v>
      </c>
      <c r="CK639" s="3" t="str">
        <f t="shared" si="399"/>
        <v>No</v>
      </c>
      <c r="CL639" s="3">
        <f t="shared" si="400"/>
        <v>0</v>
      </c>
      <c r="CM639" s="3">
        <f t="shared" si="401"/>
        <v>0</v>
      </c>
      <c r="CN639" s="3">
        <f t="shared" si="402"/>
        <v>732.45</v>
      </c>
      <c r="CO639" s="3">
        <f t="shared" si="403"/>
        <v>-732.45</v>
      </c>
      <c r="CP639" s="3">
        <f t="shared" si="404"/>
        <v>0.11097727272727273</v>
      </c>
      <c r="CR639" s="3" t="str">
        <f t="shared" si="405"/>
        <v>No</v>
      </c>
      <c r="CV639" s="3" t="str">
        <f t="shared" si="406"/>
        <v>Lien&lt;$150</v>
      </c>
      <c r="CW639" s="3">
        <f t="shared" si="407"/>
        <v>638</v>
      </c>
      <c r="CX639" s="3">
        <f t="shared" si="408"/>
        <v>146.49</v>
      </c>
      <c r="CY639" s="3" t="str">
        <f t="shared" si="409"/>
        <v>Ok</v>
      </c>
      <c r="CZ639">
        <v>0</v>
      </c>
      <c r="DA639">
        <v>0</v>
      </c>
    </row>
    <row r="640" spans="1:105" x14ac:dyDescent="0.25">
      <c r="A640">
        <v>639</v>
      </c>
      <c r="B640" t="s">
        <v>3</v>
      </c>
      <c r="C640" t="s">
        <v>748</v>
      </c>
      <c r="D640">
        <v>470.57</v>
      </c>
      <c r="E640">
        <v>2017</v>
      </c>
      <c r="F640">
        <v>470.57</v>
      </c>
      <c r="G640">
        <v>470.57</v>
      </c>
      <c r="H640" s="3">
        <f t="shared" si="369"/>
        <v>0</v>
      </c>
      <c r="J640" t="s">
        <v>2735</v>
      </c>
      <c r="K640" t="s">
        <v>2738</v>
      </c>
      <c r="L640">
        <v>32011</v>
      </c>
      <c r="M640" t="s">
        <v>3206</v>
      </c>
      <c r="N640" t="s">
        <v>4759</v>
      </c>
      <c r="O640">
        <v>-81.866728203447906</v>
      </c>
      <c r="P640">
        <v>30.628044527158099</v>
      </c>
      <c r="Q640" t="s">
        <v>5232</v>
      </c>
      <c r="R640">
        <v>0</v>
      </c>
      <c r="S640" t="s">
        <v>6538</v>
      </c>
      <c r="T640">
        <v>8001</v>
      </c>
      <c r="U640" t="s">
        <v>6581</v>
      </c>
      <c r="V640">
        <v>2017</v>
      </c>
      <c r="W640">
        <v>23122</v>
      </c>
      <c r="X640">
        <v>2017</v>
      </c>
      <c r="Y640">
        <v>31530</v>
      </c>
      <c r="Z640">
        <v>405.52</v>
      </c>
      <c r="AA640" s="3">
        <f t="shared" si="370"/>
        <v>0.86176339333149155</v>
      </c>
      <c r="AB640" t="s">
        <v>6616</v>
      </c>
      <c r="AC640" t="s">
        <v>6616</v>
      </c>
      <c r="AD640" t="s">
        <v>6616</v>
      </c>
      <c r="AE640" t="s">
        <v>6616</v>
      </c>
      <c r="AF640" t="s">
        <v>6616</v>
      </c>
      <c r="AG640" t="s">
        <v>6616</v>
      </c>
      <c r="AH640" t="s">
        <v>6616</v>
      </c>
      <c r="AI640" t="s">
        <v>6618</v>
      </c>
      <c r="AJ640" t="s">
        <v>6618</v>
      </c>
      <c r="AK640" t="s">
        <v>6618</v>
      </c>
      <c r="AL640" t="s">
        <v>6618</v>
      </c>
      <c r="AM640" t="s">
        <v>6618</v>
      </c>
      <c r="AN640" t="s">
        <v>6618</v>
      </c>
      <c r="AO640" t="s">
        <v>6618</v>
      </c>
      <c r="AP640" s="3" t="str">
        <f t="shared" si="371"/>
        <v>No</v>
      </c>
      <c r="AQ640" s="3" t="str">
        <f t="shared" si="372"/>
        <v>No</v>
      </c>
      <c r="AR640" s="3" t="str">
        <f t="shared" si="373"/>
        <v>No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 t="s">
        <v>6634</v>
      </c>
      <c r="AZ640" t="s">
        <v>6638</v>
      </c>
      <c r="BA640">
        <v>3</v>
      </c>
      <c r="BB640" t="s">
        <v>6616</v>
      </c>
      <c r="BC640" t="s">
        <v>6616</v>
      </c>
      <c r="BD640" s="4" t="str">
        <f t="shared" si="374"/>
        <v>No</v>
      </c>
      <c r="BE640" t="s">
        <v>6640</v>
      </c>
      <c r="BF640" s="3" t="str">
        <f t="shared" si="375"/>
        <v>No</v>
      </c>
      <c r="BG640" t="s">
        <v>6645</v>
      </c>
      <c r="BH640" s="3" t="str">
        <f t="shared" si="376"/>
        <v>DYAL RD</v>
      </c>
      <c r="BI640" s="3" t="str">
        <f t="shared" si="377"/>
        <v>Callahan</v>
      </c>
      <c r="BJ640" s="3" t="str">
        <f t="shared" si="378"/>
        <v>Florida</v>
      </c>
      <c r="BK640" s="3">
        <f t="shared" si="379"/>
        <v>32011</v>
      </c>
      <c r="BL640" s="3" t="str">
        <f t="shared" si="380"/>
        <v>DYAL RD CALLAHAN FL 32011</v>
      </c>
      <c r="BM640" s="3" t="str">
        <f t="shared" si="381"/>
        <v/>
      </c>
      <c r="BN640" s="3" t="str">
        <f t="shared" si="382"/>
        <v>Pass</v>
      </c>
      <c r="BO640" s="3" t="str">
        <f t="shared" si="383"/>
        <v>No</v>
      </c>
      <c r="BP640" s="3" t="str">
        <f t="shared" si="384"/>
        <v>FV&lt;$10K</v>
      </c>
      <c r="BQ640" t="s">
        <v>6650</v>
      </c>
      <c r="BR640" s="3" t="str">
        <f t="shared" si="385"/>
        <v>No, &lt; $20K Lien</v>
      </c>
      <c r="BS640" s="3" t="str">
        <f t="shared" si="386"/>
        <v>No, Lien &lt; $20K</v>
      </c>
      <c r="BT640" t="s">
        <v>6650</v>
      </c>
      <c r="BU640" s="3" t="str">
        <f t="shared" si="387"/>
        <v>No</v>
      </c>
      <c r="BV640" s="3" t="str">
        <f t="shared" si="388"/>
        <v>No</v>
      </c>
      <c r="BW640" s="3">
        <f t="shared" si="389"/>
        <v>3</v>
      </c>
      <c r="BX640" s="3" t="str">
        <f t="shared" si="390"/>
        <v>No</v>
      </c>
      <c r="BY640" s="3">
        <f t="shared" si="391"/>
        <v>23122</v>
      </c>
      <c r="BZ640">
        <v>1</v>
      </c>
      <c r="CA640" s="3">
        <f t="shared" si="392"/>
        <v>23122</v>
      </c>
      <c r="CC640" s="3">
        <f t="shared" si="393"/>
        <v>0</v>
      </c>
      <c r="CD640" s="3">
        <f t="shared" si="394"/>
        <v>0</v>
      </c>
      <c r="CE640" s="3" t="str">
        <f t="shared" si="395"/>
        <v/>
      </c>
      <c r="CF640" s="3" t="e">
        <f>HLOOKUP(CE640,'Valuation Data'!$D$2:$K$5,4,FALSE)</f>
        <v>#N/A</v>
      </c>
      <c r="CG640" s="3">
        <f t="shared" si="396"/>
        <v>23122</v>
      </c>
      <c r="CH640" s="3" t="str">
        <f t="shared" si="397"/>
        <v>No</v>
      </c>
      <c r="CI640" s="3" t="str">
        <f>VLOOKUP(R640,'Use Codes &amp; County Type'!A:D,4,FALSE)</f>
        <v>V</v>
      </c>
      <c r="CJ640" s="3" t="str">
        <f t="shared" si="398"/>
        <v>Yes</v>
      </c>
      <c r="CK640" s="3" t="str">
        <f t="shared" si="399"/>
        <v>No</v>
      </c>
      <c r="CL640" s="3">
        <f t="shared" si="400"/>
        <v>0</v>
      </c>
      <c r="CM640" s="3">
        <f t="shared" si="401"/>
        <v>0</v>
      </c>
      <c r="CN640" s="3">
        <f t="shared" si="402"/>
        <v>3293.9900000000002</v>
      </c>
      <c r="CO640" s="3">
        <f t="shared" si="403"/>
        <v>-3293.9900000000002</v>
      </c>
      <c r="CP640" s="3">
        <f t="shared" si="404"/>
        <v>0.14246129227575471</v>
      </c>
      <c r="CR640" s="3" t="str">
        <f t="shared" si="405"/>
        <v>No</v>
      </c>
      <c r="CV640" s="3" t="str">
        <f t="shared" si="406"/>
        <v>FMV&lt;$30K</v>
      </c>
      <c r="CW640" s="3">
        <f t="shared" si="407"/>
        <v>639</v>
      </c>
      <c r="CX640" s="3">
        <f t="shared" si="408"/>
        <v>470.57</v>
      </c>
      <c r="CY640" s="3" t="str">
        <f t="shared" si="409"/>
        <v>Ok</v>
      </c>
      <c r="CZ640">
        <v>0</v>
      </c>
      <c r="DA640">
        <v>0</v>
      </c>
    </row>
    <row r="641" spans="1:105" x14ac:dyDescent="0.25">
      <c r="A641">
        <v>640</v>
      </c>
      <c r="B641" t="s">
        <v>3</v>
      </c>
      <c r="C641" t="s">
        <v>749</v>
      </c>
      <c r="D641">
        <v>537.71</v>
      </c>
      <c r="E641">
        <v>2017</v>
      </c>
      <c r="F641">
        <v>537.71</v>
      </c>
      <c r="G641">
        <v>537.71</v>
      </c>
      <c r="H641" s="3">
        <f t="shared" si="369"/>
        <v>0</v>
      </c>
      <c r="I641">
        <v>36583</v>
      </c>
      <c r="J641" t="s">
        <v>2735</v>
      </c>
      <c r="K641" t="s">
        <v>2738</v>
      </c>
      <c r="L641">
        <v>32011</v>
      </c>
      <c r="M641" t="s">
        <v>3207</v>
      </c>
      <c r="N641" t="s">
        <v>4759</v>
      </c>
      <c r="O641">
        <v>-81.866928001322293</v>
      </c>
      <c r="P641">
        <v>30.627095771037901</v>
      </c>
      <c r="Q641" t="s">
        <v>5232</v>
      </c>
      <c r="R641">
        <v>1</v>
      </c>
      <c r="S641" t="s">
        <v>6539</v>
      </c>
      <c r="T641">
        <v>1001</v>
      </c>
      <c r="U641" t="s">
        <v>6582</v>
      </c>
      <c r="V641">
        <v>2017</v>
      </c>
      <c r="W641">
        <v>63507</v>
      </c>
      <c r="X641">
        <v>2017</v>
      </c>
      <c r="Y641">
        <v>80582</v>
      </c>
      <c r="Z641">
        <v>467.6</v>
      </c>
      <c r="AA641" s="3">
        <f t="shared" si="370"/>
        <v>0.86961373230923733</v>
      </c>
      <c r="AB641" t="s">
        <v>6616</v>
      </c>
      <c r="AI641" t="s">
        <v>6618</v>
      </c>
      <c r="AJ641" t="s">
        <v>6618</v>
      </c>
      <c r="AK641">
        <v>0</v>
      </c>
      <c r="AL641">
        <v>0</v>
      </c>
      <c r="AM641">
        <v>0</v>
      </c>
      <c r="AN641">
        <v>0</v>
      </c>
      <c r="AO641">
        <v>0</v>
      </c>
      <c r="AP641" s="3" t="str">
        <f t="shared" si="371"/>
        <v>No</v>
      </c>
      <c r="AQ641" s="3" t="str">
        <f t="shared" si="372"/>
        <v>No</v>
      </c>
      <c r="AR641" s="3" t="str">
        <f t="shared" si="373"/>
        <v>No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 t="s">
        <v>6634</v>
      </c>
      <c r="AZ641">
        <v>0</v>
      </c>
      <c r="BA641">
        <v>1</v>
      </c>
      <c r="BB641" t="s">
        <v>6617</v>
      </c>
      <c r="BC641" t="s">
        <v>6616</v>
      </c>
      <c r="BD641" s="4" t="str">
        <f t="shared" si="374"/>
        <v>No</v>
      </c>
      <c r="BE641" t="s">
        <v>6640</v>
      </c>
      <c r="BF641" s="3" t="str">
        <f t="shared" si="375"/>
        <v>No</v>
      </c>
      <c r="BG641" t="s">
        <v>6645</v>
      </c>
      <c r="BH641" s="3" t="str">
        <f t="shared" si="376"/>
        <v>36583 DYAL RD</v>
      </c>
      <c r="BI641" s="3" t="str">
        <f t="shared" si="377"/>
        <v>Callahan</v>
      </c>
      <c r="BJ641" s="3" t="str">
        <f t="shared" si="378"/>
        <v>Florida</v>
      </c>
      <c r="BK641" s="3">
        <f t="shared" si="379"/>
        <v>32011</v>
      </c>
      <c r="BL641" s="3" t="str">
        <f t="shared" si="380"/>
        <v>36583 DYAL RD CALLAHAN FL 32011</v>
      </c>
      <c r="BM641" s="3" t="str">
        <f t="shared" si="381"/>
        <v/>
      </c>
      <c r="BN641" s="3" t="str">
        <f t="shared" si="382"/>
        <v>Pass</v>
      </c>
      <c r="BO641" s="3" t="str">
        <f t="shared" si="383"/>
        <v>No</v>
      </c>
      <c r="BP641" s="3" t="str">
        <f t="shared" si="384"/>
        <v>FV&lt;$10K</v>
      </c>
      <c r="BQ641" t="s">
        <v>6650</v>
      </c>
      <c r="BR641" s="3" t="str">
        <f t="shared" si="385"/>
        <v>No, &lt; $20K Lien</v>
      </c>
      <c r="BS641" s="3" t="str">
        <f t="shared" si="386"/>
        <v>No, Lien &lt; $20K</v>
      </c>
      <c r="BT641" t="s">
        <v>6650</v>
      </c>
      <c r="BU641" s="3" t="str">
        <f t="shared" si="387"/>
        <v>No</v>
      </c>
      <c r="BV641" s="3" t="str">
        <f t="shared" si="388"/>
        <v>No</v>
      </c>
      <c r="BW641" s="3">
        <f t="shared" si="389"/>
        <v>1</v>
      </c>
      <c r="BX641" s="3" t="str">
        <f t="shared" si="390"/>
        <v>No</v>
      </c>
      <c r="BY641" s="3">
        <f t="shared" si="391"/>
        <v>63507</v>
      </c>
      <c r="BZ641">
        <v>1</v>
      </c>
      <c r="CA641" s="3">
        <f t="shared" si="392"/>
        <v>63507</v>
      </c>
      <c r="CC641" s="3">
        <f t="shared" si="393"/>
        <v>0</v>
      </c>
      <c r="CD641" s="3">
        <f t="shared" si="394"/>
        <v>0</v>
      </c>
      <c r="CE641" s="3" t="str">
        <f t="shared" si="395"/>
        <v/>
      </c>
      <c r="CF641" s="3" t="e">
        <f>HLOOKUP(CE641,'Valuation Data'!$D$2:$K$5,4,FALSE)</f>
        <v>#N/A</v>
      </c>
      <c r="CG641" s="3">
        <f t="shared" si="396"/>
        <v>63507</v>
      </c>
      <c r="CH641" s="3" t="str">
        <f t="shared" si="397"/>
        <v>No</v>
      </c>
      <c r="CI641" s="3" t="str">
        <f>VLOOKUP(R641,'Use Codes &amp; County Type'!A:D,4,FALSE)</f>
        <v>S</v>
      </c>
      <c r="CJ641" s="3" t="str">
        <f t="shared" si="398"/>
        <v>No</v>
      </c>
      <c r="CK641" s="3" t="str">
        <f t="shared" si="399"/>
        <v>Yes</v>
      </c>
      <c r="CL641" s="3">
        <f t="shared" si="400"/>
        <v>0.67</v>
      </c>
      <c r="CM641" s="3">
        <f t="shared" si="401"/>
        <v>42549.69</v>
      </c>
      <c r="CN641" s="3">
        <f t="shared" si="402"/>
        <v>2688.55</v>
      </c>
      <c r="CO641" s="3">
        <f t="shared" si="403"/>
        <v>39861.14</v>
      </c>
      <c r="CP641" s="3">
        <f t="shared" si="404"/>
        <v>4.2334703261057836E-2</v>
      </c>
      <c r="CR641" s="3" t="str">
        <f t="shared" si="405"/>
        <v>No</v>
      </c>
      <c r="CV641" s="3" t="str">
        <f t="shared" si="406"/>
        <v>*Bid</v>
      </c>
      <c r="CW641" s="3">
        <f t="shared" si="407"/>
        <v>640</v>
      </c>
      <c r="CX641" s="3">
        <f t="shared" si="408"/>
        <v>537.71</v>
      </c>
      <c r="CY641" s="3" t="str">
        <f t="shared" si="409"/>
        <v>Ok</v>
      </c>
      <c r="CZ641">
        <v>0</v>
      </c>
      <c r="DA641">
        <v>0</v>
      </c>
    </row>
    <row r="642" spans="1:105" x14ac:dyDescent="0.25">
      <c r="A642">
        <v>641</v>
      </c>
      <c r="B642" t="s">
        <v>3</v>
      </c>
      <c r="C642" t="s">
        <v>750</v>
      </c>
      <c r="D642">
        <v>74.739999999999995</v>
      </c>
      <c r="E642">
        <v>2017</v>
      </c>
      <c r="F642">
        <v>74.739999999999995</v>
      </c>
      <c r="G642">
        <v>74.739999999999995</v>
      </c>
      <c r="H642" s="3">
        <f t="shared" ref="H642:H705" si="410">D642+D642-F642-G642</f>
        <v>0</v>
      </c>
      <c r="J642" t="s">
        <v>2730</v>
      </c>
      <c r="K642" t="s">
        <v>2738</v>
      </c>
      <c r="L642">
        <v>32046</v>
      </c>
      <c r="M642" t="s">
        <v>3208</v>
      </c>
      <c r="N642" t="s">
        <v>4753</v>
      </c>
      <c r="O642">
        <v>-81.934206664612304</v>
      </c>
      <c r="P642">
        <v>30.7971007434227</v>
      </c>
      <c r="Q642" t="s">
        <v>5233</v>
      </c>
      <c r="R642">
        <v>56</v>
      </c>
      <c r="S642" t="s">
        <v>6536</v>
      </c>
      <c r="T642">
        <v>7009</v>
      </c>
      <c r="U642" t="s">
        <v>6579</v>
      </c>
      <c r="V642">
        <v>2017</v>
      </c>
      <c r="W642">
        <v>2610</v>
      </c>
      <c r="X642">
        <v>2017</v>
      </c>
      <c r="Y642">
        <v>54000</v>
      </c>
      <c r="Z642">
        <v>39.51</v>
      </c>
      <c r="AA642" s="3">
        <f t="shared" ref="AA642:AA705" si="411">IFERROR(Z642/D642,)</f>
        <v>0.52863259298902865</v>
      </c>
      <c r="AE642" t="s">
        <v>6616</v>
      </c>
      <c r="AI642" t="s">
        <v>6619</v>
      </c>
      <c r="AJ642" t="s">
        <v>6618</v>
      </c>
      <c r="AK642">
        <v>0</v>
      </c>
      <c r="AL642">
        <v>0</v>
      </c>
      <c r="AM642">
        <v>0</v>
      </c>
      <c r="AN642">
        <v>0</v>
      </c>
      <c r="AO642">
        <v>0</v>
      </c>
      <c r="AP642" s="3" t="str">
        <f t="shared" ref="AP642:AP705" si="412">IF(OR(COUNTIF(AB642:AH642,"Yes")&gt;0,COUNTIF(AB642:AH642,"C")&gt;0),"Yes","No")</f>
        <v>No</v>
      </c>
      <c r="AQ642" s="3" t="str">
        <f t="shared" ref="AQ642:AQ705" si="413">IF(COUNTIF(AI642:AO642,"C")&gt;0,"Yes","No")</f>
        <v>Yes</v>
      </c>
      <c r="AR642" s="3" t="str">
        <f t="shared" ref="AR642:AR705" si="414">IF(AP642="Yes","Yes","No")</f>
        <v>No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 t="s">
        <v>6634</v>
      </c>
      <c r="AZ642">
        <v>0</v>
      </c>
      <c r="BA642">
        <v>0</v>
      </c>
      <c r="BB642" t="s">
        <v>6616</v>
      </c>
      <c r="BC642" t="s">
        <v>6616</v>
      </c>
      <c r="BD642" s="4" t="str">
        <f t="shared" ref="BD642:BD705" si="415">IFERROR(IF(AW642&gt;0,"Yes","No"),"No")</f>
        <v>No</v>
      </c>
      <c r="BE642" t="s">
        <v>6640</v>
      </c>
      <c r="BF642" s="3" t="str">
        <f t="shared" ref="BF642:BF705" si="416">IFERROR(IF(BE642="Without Environmental Issues","No","Yes"),"No")</f>
        <v>No</v>
      </c>
      <c r="BG642" t="s">
        <v>6645</v>
      </c>
      <c r="BH642" s="3" t="str">
        <f t="shared" ref="BH642:BH705" si="417">M642</f>
        <v>PENNY HADDOCK RD</v>
      </c>
      <c r="BI642" s="3" t="str">
        <f t="shared" ref="BI642:BI705" si="418">PROPER(J642)</f>
        <v>Hilliard</v>
      </c>
      <c r="BJ642" s="3" t="str">
        <f t="shared" ref="BJ642:BJ705" si="419">PROPER(K642)</f>
        <v>Florida</v>
      </c>
      <c r="BK642" s="3">
        <f t="shared" ref="BK642:BK705" si="420">L642</f>
        <v>32046</v>
      </c>
      <c r="BL642" s="3" t="str">
        <f t="shared" ref="BL642:BL705" si="421">CONCATENATE(M642," ",N642)</f>
        <v>PENNY HADDOCK RD HILLIARD FL 32046</v>
      </c>
      <c r="BM642" s="3" t="str">
        <f t="shared" ref="BM642:BM705" si="422">IF(AU642&gt;0,"L","")</f>
        <v/>
      </c>
      <c r="BN642" s="3" t="str">
        <f t="shared" ref="BN642:BN705" si="423">IF(D642&lt;150,"Lien&lt;$150","Pass")</f>
        <v>Lien&lt;$150</v>
      </c>
      <c r="BO642" s="3" t="str">
        <f t="shared" ref="BO642:BO705" si="424">IF(BC642="Yes","Yes","No")</f>
        <v>No</v>
      </c>
      <c r="BP642" s="3" t="str">
        <f t="shared" ref="BP642:BP705" si="425">IF(D642&gt;10000,IF(OR(I642="",I642=0,BI642="",BI642=0,BK642=0),"Bad Address","Pass"),"FV&lt;$10K")</f>
        <v>FV&lt;$10K</v>
      </c>
      <c r="BQ642" t="s">
        <v>6650</v>
      </c>
      <c r="BR642" s="3" t="str">
        <f t="shared" ref="BR642:BR705" si="426">IF(D642&gt;20000,IF(OR(BD642="Yes",BF642="Yes"),"Yes","No"),"No, &lt; $20K Lien")</f>
        <v>No, &lt; $20K Lien</v>
      </c>
      <c r="BS642" s="3" t="str">
        <f t="shared" ref="BS642:BS705" si="427">IF(D642&gt;20000,IF(IFERROR(IF(BG642="None","No","Yes"),"No")="Yes","Yes","No"),"No, Lien &lt; $20K")</f>
        <v>No, Lien &lt; $20K</v>
      </c>
      <c r="BT642" t="s">
        <v>6650</v>
      </c>
      <c r="BU642" s="3" t="str">
        <f t="shared" ref="BU642:BU705" si="428">IF(E642="","N/A",IF(OR(E642&lt;2014,AR642="Yes"),"Yes","No"))</f>
        <v>No</v>
      </c>
      <c r="BV642" s="3" t="str">
        <f t="shared" ref="BV642:BV705" si="429">IFERROR(IF(COUNTIF(C:C,C642)&gt;1,"Yes","No"),"No")</f>
        <v>No</v>
      </c>
      <c r="BW642" s="3">
        <f t="shared" ref="BW642:BW705" si="430">BA642</f>
        <v>0</v>
      </c>
      <c r="BX642" s="3" t="str">
        <f t="shared" ref="BX642:BX705" si="431">IF(AND(OR(CI642="S",CI642="R",CI642="C"),CH642="Yes",BW642&gt;2),"Yes",IF(AND(OR(CI642="S",CI642="R",CI642="C"),CH642="No",BW642&gt;1),"Yes",IF(AND(CI642="V",CH642="Yes",BW642&gt;0),"Yes","No")))</f>
        <v>No</v>
      </c>
      <c r="BY642" s="3">
        <f t="shared" ref="BY642:BY705" si="432">VALUE(W642)</f>
        <v>2610</v>
      </c>
      <c r="BZ642">
        <v>1</v>
      </c>
      <c r="CA642" s="3">
        <f t="shared" ref="CA642:CA705" si="433">BY642/BZ642</f>
        <v>2610</v>
      </c>
      <c r="CC642" s="3">
        <f t="shared" ref="CC642:CC705" si="434">AS642</f>
        <v>0</v>
      </c>
      <c r="CD642" s="3">
        <f t="shared" ref="CD642:CD705" si="435">VALUE(AT642)</f>
        <v>0</v>
      </c>
      <c r="CE642" s="3" t="str">
        <f t="shared" ref="CE642:CE705" si="436">IFERROR(IF(CD642&gt;1000,YEAR(CC642),""),"")</f>
        <v/>
      </c>
      <c r="CF642" s="3" t="e">
        <f>HLOOKUP(CE642,'Valuation Data'!$D$2:$K$5,4,FALSE)</f>
        <v>#N/A</v>
      </c>
      <c r="CG642" s="3">
        <f t="shared" ref="CG642:CG705" si="437">IF(CB642&gt;0,MIN(IFERROR(MIN(CD642*CF642,CA642),CA642),CB642),IFERROR(MIN(CD642*CF642,CA642),CA642))</f>
        <v>2610</v>
      </c>
      <c r="CH642" s="3" t="str">
        <f t="shared" ref="CH642:CH705" si="438">IFERROR(IF(AND(OR(CI642="S",CI642="R",CI642="C",CI642="V"),CF642&gt;0),"Yes","No"),"No")</f>
        <v>No</v>
      </c>
      <c r="CI642" s="3" t="str">
        <f>VLOOKUP(R642,'Use Codes &amp; County Type'!A:D,4,FALSE)</f>
        <v>V</v>
      </c>
      <c r="CJ642" s="3" t="str">
        <f t="shared" ref="CJ642:CJ705" si="439">IF(AND(CH642="No",CI642="V"),"Yes","No")</f>
        <v>Yes</v>
      </c>
      <c r="CK642" s="3" t="str">
        <f t="shared" ref="CK642:CK705" si="440">IF(OR(BB642="Yes",BB642=""),"Yes","No")</f>
        <v>No</v>
      </c>
      <c r="CL642" s="3">
        <f t="shared" ref="CL642:CL705" si="441">IF(AND(OR(CI642="S",CI642="R",CI642="C"),CH642="Yes",CK642="Yes"),75%,IF(AND(OR(CI642="S",CI642="R"),CH642="Yes",CK642="No"),40%,IF(AND(OR(CI642="S",CI642="R",CI642="C"),CH642="No",CK642="Yes"),67%,IF(AND(OR(CI642="S",CI642="R"),CH642="No",CK642="No"),35%,IF(AND(CI642="C",CH642="Yes"),35%,IF(AND(CI642="C",CH642="No"),30%,IF(AND(CH642="Yes",CI642="V"),10%,0%)))))))</f>
        <v>0</v>
      </c>
      <c r="CM642" s="3">
        <f t="shared" ref="CM642:CM705" si="442">CG642*CL642</f>
        <v>0</v>
      </c>
      <c r="CN642" s="3">
        <f t="shared" ref="CN642:CN705" si="443">D642+(BA642+3)*MAX(D642,Z642)</f>
        <v>298.95999999999998</v>
      </c>
      <c r="CO642" s="3">
        <f t="shared" ref="CO642:CO705" si="444">CM642-CN642</f>
        <v>-298.95999999999998</v>
      </c>
      <c r="CP642" s="3">
        <f t="shared" ref="CP642:CP705" si="445">+CN642/CG642</f>
        <v>0.11454406130268198</v>
      </c>
      <c r="CR642" s="3" t="str">
        <f t="shared" ref="CR642:CR705" si="446">IF(AND(CV642="*Bid",D642&gt;49999),"Google","No")</f>
        <v>No</v>
      </c>
      <c r="CV642" s="3" t="str">
        <f t="shared" ref="CV642:CV705" si="447">IF(BN642="Lien&lt;$150","Lien&lt;$150",IF(OR(BU642="Yes",BV642="Yes"),"County Held Lien",IF(CG642&lt;30000,"FMV&lt;$30K",IF(BR642="Yes","EPA",IF(BS642="Yes","CDD",IF(BT642="High","Flood",IF(BX642="Yes","Too Many Priors",IF(CJ642="Yes","Vacant, No Sales Data",IF(CO642&lt;0,"Neg Solv Premium",IF(BP642="Bad Address","Bad Address",IF(CQ642="Bad","Bad Data",IF(CS642="Bad","Bad Google",IF(CT642="Redeemed","Redeemed",IF(CU642="Data Change","Data Change","*Bid"))))))))))))))</f>
        <v>Lien&lt;$150</v>
      </c>
      <c r="CW642" s="3">
        <f t="shared" ref="CW642:CW705" si="448">VALUE(A642)</f>
        <v>641</v>
      </c>
      <c r="CX642" s="3">
        <f t="shared" ref="CX642:CX705" si="449">VALUE(D642)</f>
        <v>74.739999999999995</v>
      </c>
      <c r="CY642" s="3" t="str">
        <f t="shared" ref="CY642:CY705" si="450">IF(AND(CV642="*Bid",CX642&gt;75000),"Check","Ok")</f>
        <v>Ok</v>
      </c>
      <c r="CZ642">
        <v>0</v>
      </c>
      <c r="DA642">
        <v>0</v>
      </c>
    </row>
    <row r="643" spans="1:105" x14ac:dyDescent="0.25">
      <c r="A643">
        <v>642</v>
      </c>
      <c r="B643" t="s">
        <v>3</v>
      </c>
      <c r="C643" t="s">
        <v>751</v>
      </c>
      <c r="D643">
        <v>199</v>
      </c>
      <c r="E643">
        <v>2017</v>
      </c>
      <c r="F643">
        <v>199</v>
      </c>
      <c r="G643">
        <v>199</v>
      </c>
      <c r="H643" s="3">
        <f t="shared" si="410"/>
        <v>0</v>
      </c>
      <c r="J643" t="s">
        <v>2730</v>
      </c>
      <c r="K643" t="s">
        <v>2738</v>
      </c>
      <c r="L643">
        <v>32046</v>
      </c>
      <c r="M643" t="s">
        <v>3208</v>
      </c>
      <c r="N643" t="s">
        <v>4753</v>
      </c>
      <c r="O643">
        <v>0</v>
      </c>
      <c r="P643">
        <v>0</v>
      </c>
      <c r="Q643" t="s">
        <v>5233</v>
      </c>
      <c r="R643">
        <v>0</v>
      </c>
      <c r="S643" t="s">
        <v>6538</v>
      </c>
      <c r="T643">
        <v>8001</v>
      </c>
      <c r="U643" t="s">
        <v>6581</v>
      </c>
      <c r="V643">
        <v>2017</v>
      </c>
      <c r="W643">
        <v>10200</v>
      </c>
      <c r="X643">
        <v>2017</v>
      </c>
      <c r="Y643">
        <v>10200</v>
      </c>
      <c r="Z643">
        <v>154.41999999999999</v>
      </c>
      <c r="AA643" s="3">
        <f t="shared" si="411"/>
        <v>0.77597989949748736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 s="3" t="str">
        <f t="shared" si="412"/>
        <v>No</v>
      </c>
      <c r="AQ643" s="3" t="str">
        <f t="shared" si="413"/>
        <v>No</v>
      </c>
      <c r="AR643" s="3" t="str">
        <f t="shared" si="414"/>
        <v>No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 t="s">
        <v>6616</v>
      </c>
      <c r="BC643">
        <v>0</v>
      </c>
      <c r="BD643" s="4" t="str">
        <f t="shared" si="415"/>
        <v>No</v>
      </c>
      <c r="BE643" t="s">
        <v>6640</v>
      </c>
      <c r="BF643" s="3" t="str">
        <f t="shared" si="416"/>
        <v>No</v>
      </c>
      <c r="BG643" t="s">
        <v>6645</v>
      </c>
      <c r="BH643" s="3" t="str">
        <f t="shared" si="417"/>
        <v>PENNY HADDOCK RD</v>
      </c>
      <c r="BI643" s="3" t="str">
        <f t="shared" si="418"/>
        <v>Hilliard</v>
      </c>
      <c r="BJ643" s="3" t="str">
        <f t="shared" si="419"/>
        <v>Florida</v>
      </c>
      <c r="BK643" s="3">
        <f t="shared" si="420"/>
        <v>32046</v>
      </c>
      <c r="BL643" s="3" t="str">
        <f t="shared" si="421"/>
        <v>PENNY HADDOCK RD HILLIARD FL 32046</v>
      </c>
      <c r="BM643" s="3" t="str">
        <f t="shared" si="422"/>
        <v/>
      </c>
      <c r="BN643" s="3" t="str">
        <f t="shared" si="423"/>
        <v>Pass</v>
      </c>
      <c r="BO643" s="3" t="str">
        <f t="shared" si="424"/>
        <v>No</v>
      </c>
      <c r="BP643" s="3" t="str">
        <f t="shared" si="425"/>
        <v>FV&lt;$10K</v>
      </c>
      <c r="BQ643" t="s">
        <v>6650</v>
      </c>
      <c r="BR643" s="3" t="str">
        <f t="shared" si="426"/>
        <v>No, &lt; $20K Lien</v>
      </c>
      <c r="BS643" s="3" t="str">
        <f t="shared" si="427"/>
        <v>No, Lien &lt; $20K</v>
      </c>
      <c r="BT643" t="s">
        <v>6650</v>
      </c>
      <c r="BU643" s="3" t="str">
        <f t="shared" si="428"/>
        <v>No</v>
      </c>
      <c r="BV643" s="3" t="str">
        <f t="shared" si="429"/>
        <v>No</v>
      </c>
      <c r="BW643" s="3">
        <f t="shared" si="430"/>
        <v>0</v>
      </c>
      <c r="BX643" s="3" t="str">
        <f t="shared" si="431"/>
        <v>No</v>
      </c>
      <c r="BY643" s="3">
        <f t="shared" si="432"/>
        <v>10200</v>
      </c>
      <c r="BZ643">
        <v>1</v>
      </c>
      <c r="CA643" s="3">
        <f t="shared" si="433"/>
        <v>10200</v>
      </c>
      <c r="CC643" s="3">
        <f t="shared" si="434"/>
        <v>0</v>
      </c>
      <c r="CD643" s="3">
        <f t="shared" si="435"/>
        <v>0</v>
      </c>
      <c r="CE643" s="3" t="str">
        <f t="shared" si="436"/>
        <v/>
      </c>
      <c r="CF643" s="3" t="e">
        <f>HLOOKUP(CE643,'Valuation Data'!$D$2:$K$5,4,FALSE)</f>
        <v>#N/A</v>
      </c>
      <c r="CG643" s="3">
        <f t="shared" si="437"/>
        <v>10200</v>
      </c>
      <c r="CH643" s="3" t="str">
        <f t="shared" si="438"/>
        <v>No</v>
      </c>
      <c r="CI643" s="3" t="str">
        <f>VLOOKUP(R643,'Use Codes &amp; County Type'!A:D,4,FALSE)</f>
        <v>V</v>
      </c>
      <c r="CJ643" s="3" t="str">
        <f t="shared" si="439"/>
        <v>Yes</v>
      </c>
      <c r="CK643" s="3" t="str">
        <f t="shared" si="440"/>
        <v>No</v>
      </c>
      <c r="CL643" s="3">
        <f t="shared" si="441"/>
        <v>0</v>
      </c>
      <c r="CM643" s="3">
        <f t="shared" si="442"/>
        <v>0</v>
      </c>
      <c r="CN643" s="3">
        <f t="shared" si="443"/>
        <v>796</v>
      </c>
      <c r="CO643" s="3">
        <f t="shared" si="444"/>
        <v>-796</v>
      </c>
      <c r="CP643" s="3">
        <f t="shared" si="445"/>
        <v>7.8039215686274505E-2</v>
      </c>
      <c r="CR643" s="3" t="str">
        <f t="shared" si="446"/>
        <v>No</v>
      </c>
      <c r="CV643" s="3" t="str">
        <f t="shared" si="447"/>
        <v>FMV&lt;$30K</v>
      </c>
      <c r="CW643" s="3">
        <f t="shared" si="448"/>
        <v>642</v>
      </c>
      <c r="CX643" s="3">
        <f t="shared" si="449"/>
        <v>199</v>
      </c>
      <c r="CY643" s="3" t="str">
        <f t="shared" si="450"/>
        <v>Ok</v>
      </c>
      <c r="CZ643">
        <v>0</v>
      </c>
      <c r="DA643">
        <v>0</v>
      </c>
    </row>
    <row r="644" spans="1:105" x14ac:dyDescent="0.25">
      <c r="A644">
        <v>643</v>
      </c>
      <c r="B644" t="s">
        <v>3</v>
      </c>
      <c r="C644" t="s">
        <v>752</v>
      </c>
      <c r="D644">
        <v>79.48</v>
      </c>
      <c r="E644">
        <v>2017</v>
      </c>
      <c r="F644">
        <v>79.48</v>
      </c>
      <c r="G644">
        <v>79.48</v>
      </c>
      <c r="H644" s="3">
        <f t="shared" si="410"/>
        <v>0</v>
      </c>
      <c r="J644" t="s">
        <v>2730</v>
      </c>
      <c r="K644" t="s">
        <v>2738</v>
      </c>
      <c r="L644">
        <v>32046</v>
      </c>
      <c r="M644" t="s">
        <v>3208</v>
      </c>
      <c r="N644" t="s">
        <v>4753</v>
      </c>
      <c r="O644">
        <v>-81.935462059745703</v>
      </c>
      <c r="P644">
        <v>30.796676560553902</v>
      </c>
      <c r="Q644" t="s">
        <v>5234</v>
      </c>
      <c r="R644">
        <v>56</v>
      </c>
      <c r="S644" t="s">
        <v>6536</v>
      </c>
      <c r="T644">
        <v>7009</v>
      </c>
      <c r="U644" t="s">
        <v>6579</v>
      </c>
      <c r="V644">
        <v>2017</v>
      </c>
      <c r="W644">
        <v>2900</v>
      </c>
      <c r="X644">
        <v>2017</v>
      </c>
      <c r="Y644">
        <v>60000</v>
      </c>
      <c r="Z644">
        <v>43.9</v>
      </c>
      <c r="AA644" s="3">
        <f t="shared" si="411"/>
        <v>0.55234021137393052</v>
      </c>
      <c r="AE644" t="s">
        <v>6616</v>
      </c>
      <c r="AI644" t="s">
        <v>6619</v>
      </c>
      <c r="AJ644" t="s">
        <v>6618</v>
      </c>
      <c r="AK644">
        <v>0</v>
      </c>
      <c r="AL644">
        <v>0</v>
      </c>
      <c r="AM644">
        <v>0</v>
      </c>
      <c r="AN644">
        <v>0</v>
      </c>
      <c r="AO644">
        <v>0</v>
      </c>
      <c r="AP644" s="3" t="str">
        <f t="shared" si="412"/>
        <v>No</v>
      </c>
      <c r="AQ644" s="3" t="str">
        <f t="shared" si="413"/>
        <v>Yes</v>
      </c>
      <c r="AR644" s="3" t="str">
        <f t="shared" si="414"/>
        <v>No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 t="s">
        <v>6634</v>
      </c>
      <c r="AZ644">
        <v>0</v>
      </c>
      <c r="BA644">
        <v>0</v>
      </c>
      <c r="BB644" t="s">
        <v>6616</v>
      </c>
      <c r="BC644" t="s">
        <v>6616</v>
      </c>
      <c r="BD644" s="4" t="str">
        <f t="shared" si="415"/>
        <v>No</v>
      </c>
      <c r="BE644" t="s">
        <v>6640</v>
      </c>
      <c r="BF644" s="3" t="str">
        <f t="shared" si="416"/>
        <v>No</v>
      </c>
      <c r="BG644" t="s">
        <v>6645</v>
      </c>
      <c r="BH644" s="3" t="str">
        <f t="shared" si="417"/>
        <v>PENNY HADDOCK RD</v>
      </c>
      <c r="BI644" s="3" t="str">
        <f t="shared" si="418"/>
        <v>Hilliard</v>
      </c>
      <c r="BJ644" s="3" t="str">
        <f t="shared" si="419"/>
        <v>Florida</v>
      </c>
      <c r="BK644" s="3">
        <f t="shared" si="420"/>
        <v>32046</v>
      </c>
      <c r="BL644" s="3" t="str">
        <f t="shared" si="421"/>
        <v>PENNY HADDOCK RD HILLIARD FL 32046</v>
      </c>
      <c r="BM644" s="3" t="str">
        <f t="shared" si="422"/>
        <v/>
      </c>
      <c r="BN644" s="3" t="str">
        <f t="shared" si="423"/>
        <v>Lien&lt;$150</v>
      </c>
      <c r="BO644" s="3" t="str">
        <f t="shared" si="424"/>
        <v>No</v>
      </c>
      <c r="BP644" s="3" t="str">
        <f t="shared" si="425"/>
        <v>FV&lt;$10K</v>
      </c>
      <c r="BQ644" t="s">
        <v>6650</v>
      </c>
      <c r="BR644" s="3" t="str">
        <f t="shared" si="426"/>
        <v>No, &lt; $20K Lien</v>
      </c>
      <c r="BS644" s="3" t="str">
        <f t="shared" si="427"/>
        <v>No, Lien &lt; $20K</v>
      </c>
      <c r="BT644" t="s">
        <v>6650</v>
      </c>
      <c r="BU644" s="3" t="str">
        <f t="shared" si="428"/>
        <v>No</v>
      </c>
      <c r="BV644" s="3" t="str">
        <f t="shared" si="429"/>
        <v>No</v>
      </c>
      <c r="BW644" s="3">
        <f t="shared" si="430"/>
        <v>0</v>
      </c>
      <c r="BX644" s="3" t="str">
        <f t="shared" si="431"/>
        <v>No</v>
      </c>
      <c r="BY644" s="3">
        <f t="shared" si="432"/>
        <v>2900</v>
      </c>
      <c r="BZ644">
        <v>1</v>
      </c>
      <c r="CA644" s="3">
        <f t="shared" si="433"/>
        <v>2900</v>
      </c>
      <c r="CC644" s="3">
        <f t="shared" si="434"/>
        <v>0</v>
      </c>
      <c r="CD644" s="3">
        <f t="shared" si="435"/>
        <v>0</v>
      </c>
      <c r="CE644" s="3" t="str">
        <f t="shared" si="436"/>
        <v/>
      </c>
      <c r="CF644" s="3" t="e">
        <f>HLOOKUP(CE644,'Valuation Data'!$D$2:$K$5,4,FALSE)</f>
        <v>#N/A</v>
      </c>
      <c r="CG644" s="3">
        <f t="shared" si="437"/>
        <v>2900</v>
      </c>
      <c r="CH644" s="3" t="str">
        <f t="shared" si="438"/>
        <v>No</v>
      </c>
      <c r="CI644" s="3" t="str">
        <f>VLOOKUP(R644,'Use Codes &amp; County Type'!A:D,4,FALSE)</f>
        <v>V</v>
      </c>
      <c r="CJ644" s="3" t="str">
        <f t="shared" si="439"/>
        <v>Yes</v>
      </c>
      <c r="CK644" s="3" t="str">
        <f t="shared" si="440"/>
        <v>No</v>
      </c>
      <c r="CL644" s="3">
        <f t="shared" si="441"/>
        <v>0</v>
      </c>
      <c r="CM644" s="3">
        <f t="shared" si="442"/>
        <v>0</v>
      </c>
      <c r="CN644" s="3">
        <f t="shared" si="443"/>
        <v>317.92</v>
      </c>
      <c r="CO644" s="3">
        <f t="shared" si="444"/>
        <v>-317.92</v>
      </c>
      <c r="CP644" s="3">
        <f t="shared" si="445"/>
        <v>0.10962758620689655</v>
      </c>
      <c r="CR644" s="3" t="str">
        <f t="shared" si="446"/>
        <v>No</v>
      </c>
      <c r="CV644" s="3" t="str">
        <f t="shared" si="447"/>
        <v>Lien&lt;$150</v>
      </c>
      <c r="CW644" s="3">
        <f t="shared" si="448"/>
        <v>643</v>
      </c>
      <c r="CX644" s="3">
        <f t="shared" si="449"/>
        <v>79.48</v>
      </c>
      <c r="CY644" s="3" t="str">
        <f t="shared" si="450"/>
        <v>Ok</v>
      </c>
      <c r="CZ644">
        <v>0</v>
      </c>
      <c r="DA644">
        <v>0</v>
      </c>
    </row>
    <row r="645" spans="1:105" x14ac:dyDescent="0.25">
      <c r="A645">
        <v>644</v>
      </c>
      <c r="B645" t="s">
        <v>3</v>
      </c>
      <c r="C645" t="s">
        <v>753</v>
      </c>
      <c r="D645">
        <v>532.05999999999995</v>
      </c>
      <c r="E645">
        <v>2017</v>
      </c>
      <c r="F645">
        <v>532.05999999999995</v>
      </c>
      <c r="G645">
        <v>532.05999999999995</v>
      </c>
      <c r="H645" s="3">
        <f t="shared" si="410"/>
        <v>0</v>
      </c>
      <c r="I645">
        <v>29964</v>
      </c>
      <c r="J645" t="s">
        <v>2730</v>
      </c>
      <c r="K645" t="s">
        <v>2738</v>
      </c>
      <c r="L645">
        <v>32046</v>
      </c>
      <c r="M645" t="s">
        <v>3209</v>
      </c>
      <c r="N645" t="s">
        <v>4753</v>
      </c>
      <c r="O645">
        <v>-81.936868363670897</v>
      </c>
      <c r="P645">
        <v>30.796356018897601</v>
      </c>
      <c r="Q645" t="s">
        <v>5115</v>
      </c>
      <c r="R645">
        <v>50</v>
      </c>
      <c r="S645" t="s">
        <v>6540</v>
      </c>
      <c r="T645">
        <v>7000</v>
      </c>
      <c r="U645" t="s">
        <v>6583</v>
      </c>
      <c r="V645">
        <v>2017</v>
      </c>
      <c r="W645">
        <v>28067</v>
      </c>
      <c r="X645">
        <v>2017</v>
      </c>
      <c r="Y645">
        <v>101475</v>
      </c>
      <c r="Z645">
        <v>462.38</v>
      </c>
      <c r="AA645" s="3">
        <f t="shared" si="411"/>
        <v>0.86903732661729893</v>
      </c>
      <c r="AC645" t="s">
        <v>6616</v>
      </c>
      <c r="AE645" t="s">
        <v>6616</v>
      </c>
      <c r="AI645" t="s">
        <v>6618</v>
      </c>
      <c r="AJ645" t="s">
        <v>6618</v>
      </c>
      <c r="AK645" t="s">
        <v>6618</v>
      </c>
      <c r="AL645">
        <v>0</v>
      </c>
      <c r="AM645">
        <v>0</v>
      </c>
      <c r="AN645">
        <v>0</v>
      </c>
      <c r="AO645">
        <v>0</v>
      </c>
      <c r="AP645" s="3" t="str">
        <f t="shared" si="412"/>
        <v>No</v>
      </c>
      <c r="AQ645" s="3" t="str">
        <f t="shared" si="413"/>
        <v>No</v>
      </c>
      <c r="AR645" s="3" t="str">
        <f t="shared" si="414"/>
        <v>No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 t="s">
        <v>6634</v>
      </c>
      <c r="AZ645" t="s">
        <v>6638</v>
      </c>
      <c r="BA645">
        <v>0</v>
      </c>
      <c r="BB645" t="s">
        <v>6616</v>
      </c>
      <c r="BC645" t="s">
        <v>6616</v>
      </c>
      <c r="BD645" s="4" t="str">
        <f t="shared" si="415"/>
        <v>No</v>
      </c>
      <c r="BE645" t="s">
        <v>6640</v>
      </c>
      <c r="BF645" s="3" t="str">
        <f t="shared" si="416"/>
        <v>No</v>
      </c>
      <c r="BG645" t="s">
        <v>6645</v>
      </c>
      <c r="BH645" s="3" t="str">
        <f t="shared" si="417"/>
        <v>29964 KARA LYNN LN</v>
      </c>
      <c r="BI645" s="3" t="str">
        <f t="shared" si="418"/>
        <v>Hilliard</v>
      </c>
      <c r="BJ645" s="3" t="str">
        <f t="shared" si="419"/>
        <v>Florida</v>
      </c>
      <c r="BK645" s="3">
        <f t="shared" si="420"/>
        <v>32046</v>
      </c>
      <c r="BL645" s="3" t="str">
        <f t="shared" si="421"/>
        <v>29964 KARA LYNN LN HILLIARD FL 32046</v>
      </c>
      <c r="BM645" s="3" t="str">
        <f t="shared" si="422"/>
        <v/>
      </c>
      <c r="BN645" s="3" t="str">
        <f t="shared" si="423"/>
        <v>Pass</v>
      </c>
      <c r="BO645" s="3" t="str">
        <f t="shared" si="424"/>
        <v>No</v>
      </c>
      <c r="BP645" s="3" t="str">
        <f t="shared" si="425"/>
        <v>FV&lt;$10K</v>
      </c>
      <c r="BQ645" t="s">
        <v>6650</v>
      </c>
      <c r="BR645" s="3" t="str">
        <f t="shared" si="426"/>
        <v>No, &lt; $20K Lien</v>
      </c>
      <c r="BS645" s="3" t="str">
        <f t="shared" si="427"/>
        <v>No, Lien &lt; $20K</v>
      </c>
      <c r="BT645" t="s">
        <v>6650</v>
      </c>
      <c r="BU645" s="3" t="str">
        <f t="shared" si="428"/>
        <v>No</v>
      </c>
      <c r="BV645" s="3" t="str">
        <f t="shared" si="429"/>
        <v>No</v>
      </c>
      <c r="BW645" s="3">
        <f t="shared" si="430"/>
        <v>0</v>
      </c>
      <c r="BX645" s="3" t="str">
        <f t="shared" si="431"/>
        <v>No</v>
      </c>
      <c r="BY645" s="3">
        <f t="shared" si="432"/>
        <v>28067</v>
      </c>
      <c r="BZ645">
        <v>1</v>
      </c>
      <c r="CA645" s="3">
        <f t="shared" si="433"/>
        <v>28067</v>
      </c>
      <c r="CC645" s="3">
        <f t="shared" si="434"/>
        <v>0</v>
      </c>
      <c r="CD645" s="3">
        <f t="shared" si="435"/>
        <v>0</v>
      </c>
      <c r="CE645" s="3" t="str">
        <f t="shared" si="436"/>
        <v/>
      </c>
      <c r="CF645" s="3" t="e">
        <f>HLOOKUP(CE645,'Valuation Data'!$D$2:$K$5,4,FALSE)</f>
        <v>#N/A</v>
      </c>
      <c r="CG645" s="3">
        <f t="shared" si="437"/>
        <v>28067</v>
      </c>
      <c r="CH645" s="3" t="str">
        <f t="shared" si="438"/>
        <v>No</v>
      </c>
      <c r="CI645" s="3" t="str">
        <f>VLOOKUP(R645,'Use Codes &amp; County Type'!A:D,4,FALSE)</f>
        <v>V</v>
      </c>
      <c r="CJ645" s="3" t="str">
        <f t="shared" si="439"/>
        <v>Yes</v>
      </c>
      <c r="CK645" s="3" t="str">
        <f t="shared" si="440"/>
        <v>No</v>
      </c>
      <c r="CL645" s="3">
        <f t="shared" si="441"/>
        <v>0</v>
      </c>
      <c r="CM645" s="3">
        <f t="shared" si="442"/>
        <v>0</v>
      </c>
      <c r="CN645" s="3">
        <f t="shared" si="443"/>
        <v>2128.2399999999998</v>
      </c>
      <c r="CO645" s="3">
        <f t="shared" si="444"/>
        <v>-2128.2399999999998</v>
      </c>
      <c r="CP645" s="3">
        <f t="shared" si="445"/>
        <v>7.5827127943848646E-2</v>
      </c>
      <c r="CR645" s="3" t="str">
        <f t="shared" si="446"/>
        <v>No</v>
      </c>
      <c r="CV645" s="3" t="str">
        <f t="shared" si="447"/>
        <v>FMV&lt;$30K</v>
      </c>
      <c r="CW645" s="3">
        <f t="shared" si="448"/>
        <v>644</v>
      </c>
      <c r="CX645" s="3">
        <f t="shared" si="449"/>
        <v>532.05999999999995</v>
      </c>
      <c r="CY645" s="3" t="str">
        <f t="shared" si="450"/>
        <v>Ok</v>
      </c>
      <c r="CZ645">
        <v>0</v>
      </c>
      <c r="DA645">
        <v>0</v>
      </c>
    </row>
    <row r="646" spans="1:105" x14ac:dyDescent="0.25">
      <c r="A646">
        <v>645</v>
      </c>
      <c r="B646" t="s">
        <v>3</v>
      </c>
      <c r="C646" t="s">
        <v>754</v>
      </c>
      <c r="D646">
        <v>500.13</v>
      </c>
      <c r="E646">
        <v>2017</v>
      </c>
      <c r="F646">
        <v>500.13</v>
      </c>
      <c r="G646">
        <v>500.13</v>
      </c>
      <c r="H646" s="3">
        <f t="shared" si="410"/>
        <v>0</v>
      </c>
      <c r="I646">
        <v>291395</v>
      </c>
      <c r="J646" t="s">
        <v>2730</v>
      </c>
      <c r="K646" t="s">
        <v>2738</v>
      </c>
      <c r="L646">
        <v>32046</v>
      </c>
      <c r="M646" t="s">
        <v>3210</v>
      </c>
      <c r="N646" t="s">
        <v>4753</v>
      </c>
      <c r="O646">
        <v>-81.928633782459301</v>
      </c>
      <c r="P646">
        <v>30.799046587129101</v>
      </c>
      <c r="Q646" t="s">
        <v>5235</v>
      </c>
      <c r="R646">
        <v>50</v>
      </c>
      <c r="S646" t="s">
        <v>6540</v>
      </c>
      <c r="T646">
        <v>7000</v>
      </c>
      <c r="U646" t="s">
        <v>6583</v>
      </c>
      <c r="V646">
        <v>2017</v>
      </c>
      <c r="W646">
        <v>28098</v>
      </c>
      <c r="X646">
        <v>2017</v>
      </c>
      <c r="Y646">
        <v>143740</v>
      </c>
      <c r="Z646">
        <v>432.85</v>
      </c>
      <c r="AA646" s="3">
        <f t="shared" si="411"/>
        <v>0.8654749765061085</v>
      </c>
      <c r="AB646" t="s">
        <v>6616</v>
      </c>
      <c r="AC646" t="s">
        <v>6616</v>
      </c>
      <c r="AD646" t="s">
        <v>6616</v>
      </c>
      <c r="AE646" t="s">
        <v>6616</v>
      </c>
      <c r="AF646" t="s">
        <v>6616</v>
      </c>
      <c r="AG646" t="s">
        <v>6616</v>
      </c>
      <c r="AH646" t="s">
        <v>6616</v>
      </c>
      <c r="AI646" t="s">
        <v>6618</v>
      </c>
      <c r="AJ646" t="s">
        <v>6618</v>
      </c>
      <c r="AK646" t="s">
        <v>6618</v>
      </c>
      <c r="AL646" t="s">
        <v>6618</v>
      </c>
      <c r="AM646" t="s">
        <v>6618</v>
      </c>
      <c r="AN646" t="s">
        <v>6618</v>
      </c>
      <c r="AO646" t="s">
        <v>6618</v>
      </c>
      <c r="AP646" s="3" t="str">
        <f t="shared" si="412"/>
        <v>No</v>
      </c>
      <c r="AQ646" s="3" t="str">
        <f t="shared" si="413"/>
        <v>No</v>
      </c>
      <c r="AR646" s="3" t="str">
        <f t="shared" si="414"/>
        <v>No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 t="s">
        <v>6634</v>
      </c>
      <c r="AZ646" t="s">
        <v>6638</v>
      </c>
      <c r="BA646">
        <v>1</v>
      </c>
      <c r="BB646" t="s">
        <v>6616</v>
      </c>
      <c r="BC646" t="s">
        <v>6616</v>
      </c>
      <c r="BD646" s="4" t="str">
        <f t="shared" si="415"/>
        <v>No</v>
      </c>
      <c r="BE646" t="s">
        <v>6640</v>
      </c>
      <c r="BF646" s="3" t="str">
        <f t="shared" si="416"/>
        <v>No</v>
      </c>
      <c r="BG646" t="s">
        <v>6645</v>
      </c>
      <c r="BH646" s="3" t="str">
        <f t="shared" si="417"/>
        <v>291395 PENNY HADDOCK RD</v>
      </c>
      <c r="BI646" s="3" t="str">
        <f t="shared" si="418"/>
        <v>Hilliard</v>
      </c>
      <c r="BJ646" s="3" t="str">
        <f t="shared" si="419"/>
        <v>Florida</v>
      </c>
      <c r="BK646" s="3">
        <f t="shared" si="420"/>
        <v>32046</v>
      </c>
      <c r="BL646" s="3" t="str">
        <f t="shared" si="421"/>
        <v>291395 PENNY HADDOCK RD HILLIARD FL 32046</v>
      </c>
      <c r="BM646" s="3" t="str">
        <f t="shared" si="422"/>
        <v/>
      </c>
      <c r="BN646" s="3" t="str">
        <f t="shared" si="423"/>
        <v>Pass</v>
      </c>
      <c r="BO646" s="3" t="str">
        <f t="shared" si="424"/>
        <v>No</v>
      </c>
      <c r="BP646" s="3" t="str">
        <f t="shared" si="425"/>
        <v>FV&lt;$10K</v>
      </c>
      <c r="BQ646" t="s">
        <v>6650</v>
      </c>
      <c r="BR646" s="3" t="str">
        <f t="shared" si="426"/>
        <v>No, &lt; $20K Lien</v>
      </c>
      <c r="BS646" s="3" t="str">
        <f t="shared" si="427"/>
        <v>No, Lien &lt; $20K</v>
      </c>
      <c r="BT646" t="s">
        <v>6650</v>
      </c>
      <c r="BU646" s="3" t="str">
        <f t="shared" si="428"/>
        <v>No</v>
      </c>
      <c r="BV646" s="3" t="str">
        <f t="shared" si="429"/>
        <v>No</v>
      </c>
      <c r="BW646" s="3">
        <f t="shared" si="430"/>
        <v>1</v>
      </c>
      <c r="BX646" s="3" t="str">
        <f t="shared" si="431"/>
        <v>No</v>
      </c>
      <c r="BY646" s="3">
        <f t="shared" si="432"/>
        <v>28098</v>
      </c>
      <c r="BZ646">
        <v>1</v>
      </c>
      <c r="CA646" s="3">
        <f t="shared" si="433"/>
        <v>28098</v>
      </c>
      <c r="CC646" s="3">
        <f t="shared" si="434"/>
        <v>0</v>
      </c>
      <c r="CD646" s="3">
        <f t="shared" si="435"/>
        <v>0</v>
      </c>
      <c r="CE646" s="3" t="str">
        <f t="shared" si="436"/>
        <v/>
      </c>
      <c r="CF646" s="3" t="e">
        <f>HLOOKUP(CE646,'Valuation Data'!$D$2:$K$5,4,FALSE)</f>
        <v>#N/A</v>
      </c>
      <c r="CG646" s="3">
        <f t="shared" si="437"/>
        <v>28098</v>
      </c>
      <c r="CH646" s="3" t="str">
        <f t="shared" si="438"/>
        <v>No</v>
      </c>
      <c r="CI646" s="3" t="str">
        <f>VLOOKUP(R646,'Use Codes &amp; County Type'!A:D,4,FALSE)</f>
        <v>V</v>
      </c>
      <c r="CJ646" s="3" t="str">
        <f t="shared" si="439"/>
        <v>Yes</v>
      </c>
      <c r="CK646" s="3" t="str">
        <f t="shared" si="440"/>
        <v>No</v>
      </c>
      <c r="CL646" s="3">
        <f t="shared" si="441"/>
        <v>0</v>
      </c>
      <c r="CM646" s="3">
        <f t="shared" si="442"/>
        <v>0</v>
      </c>
      <c r="CN646" s="3">
        <f t="shared" si="443"/>
        <v>2500.65</v>
      </c>
      <c r="CO646" s="3">
        <f t="shared" si="444"/>
        <v>-2500.65</v>
      </c>
      <c r="CP646" s="3">
        <f t="shared" si="445"/>
        <v>8.8997437540038443E-2</v>
      </c>
      <c r="CR646" s="3" t="str">
        <f t="shared" si="446"/>
        <v>No</v>
      </c>
      <c r="CV646" s="3" t="str">
        <f t="shared" si="447"/>
        <v>FMV&lt;$30K</v>
      </c>
      <c r="CW646" s="3">
        <f t="shared" si="448"/>
        <v>645</v>
      </c>
      <c r="CX646" s="3">
        <f t="shared" si="449"/>
        <v>500.13</v>
      </c>
      <c r="CY646" s="3" t="str">
        <f t="shared" si="450"/>
        <v>Ok</v>
      </c>
      <c r="CZ646">
        <v>0</v>
      </c>
      <c r="DA646">
        <v>0</v>
      </c>
    </row>
    <row r="647" spans="1:105" x14ac:dyDescent="0.25">
      <c r="A647">
        <v>646</v>
      </c>
      <c r="B647" t="s">
        <v>3</v>
      </c>
      <c r="C647" t="s">
        <v>755</v>
      </c>
      <c r="D647">
        <v>780.01</v>
      </c>
      <c r="E647">
        <v>2017</v>
      </c>
      <c r="F647">
        <v>780.01</v>
      </c>
      <c r="G647">
        <v>780.01</v>
      </c>
      <c r="H647" s="3">
        <f t="shared" si="410"/>
        <v>0</v>
      </c>
      <c r="I647">
        <v>292041</v>
      </c>
      <c r="J647" t="s">
        <v>2730</v>
      </c>
      <c r="K647" t="s">
        <v>2738</v>
      </c>
      <c r="L647">
        <v>32046</v>
      </c>
      <c r="M647" t="s">
        <v>3211</v>
      </c>
      <c r="N647" t="s">
        <v>4753</v>
      </c>
      <c r="O647">
        <v>-81.926770489844898</v>
      </c>
      <c r="P647">
        <v>30.805374409198301</v>
      </c>
      <c r="Q647" t="s">
        <v>5110</v>
      </c>
      <c r="R647">
        <v>60</v>
      </c>
      <c r="S647" t="s">
        <v>6537</v>
      </c>
      <c r="T647">
        <v>7003</v>
      </c>
      <c r="U647" t="s">
        <v>6580</v>
      </c>
      <c r="V647">
        <v>2017</v>
      </c>
      <c r="W647">
        <v>40150</v>
      </c>
      <c r="X647">
        <v>2017</v>
      </c>
      <c r="Y647">
        <v>136753</v>
      </c>
      <c r="Z647">
        <v>691.64</v>
      </c>
      <c r="AA647" s="3">
        <f t="shared" si="411"/>
        <v>0.88670658068486297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 s="3" t="str">
        <f t="shared" si="412"/>
        <v>No</v>
      </c>
      <c r="AQ647" s="3" t="str">
        <f t="shared" si="413"/>
        <v>No</v>
      </c>
      <c r="AR647" s="3" t="str">
        <f t="shared" si="414"/>
        <v>No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 t="s">
        <v>6634</v>
      </c>
      <c r="AZ647">
        <v>0</v>
      </c>
      <c r="BA647">
        <v>0</v>
      </c>
      <c r="BB647" t="s">
        <v>6616</v>
      </c>
      <c r="BC647">
        <v>0</v>
      </c>
      <c r="BD647" s="4" t="str">
        <f t="shared" si="415"/>
        <v>No</v>
      </c>
      <c r="BE647" t="s">
        <v>6640</v>
      </c>
      <c r="BF647" s="3" t="str">
        <f t="shared" si="416"/>
        <v>No</v>
      </c>
      <c r="BG647" t="s">
        <v>6645</v>
      </c>
      <c r="BH647" s="3" t="str">
        <f t="shared" si="417"/>
        <v>292041 PENNY HADDOCK RD</v>
      </c>
      <c r="BI647" s="3" t="str">
        <f t="shared" si="418"/>
        <v>Hilliard</v>
      </c>
      <c r="BJ647" s="3" t="str">
        <f t="shared" si="419"/>
        <v>Florida</v>
      </c>
      <c r="BK647" s="3">
        <f t="shared" si="420"/>
        <v>32046</v>
      </c>
      <c r="BL647" s="3" t="str">
        <f t="shared" si="421"/>
        <v>292041 PENNY HADDOCK RD HILLIARD FL 32046</v>
      </c>
      <c r="BM647" s="3" t="str">
        <f t="shared" si="422"/>
        <v/>
      </c>
      <c r="BN647" s="3" t="str">
        <f t="shared" si="423"/>
        <v>Pass</v>
      </c>
      <c r="BO647" s="3" t="str">
        <f t="shared" si="424"/>
        <v>No</v>
      </c>
      <c r="BP647" s="3" t="str">
        <f t="shared" si="425"/>
        <v>FV&lt;$10K</v>
      </c>
      <c r="BQ647" t="s">
        <v>6650</v>
      </c>
      <c r="BR647" s="3" t="str">
        <f t="shared" si="426"/>
        <v>No, &lt; $20K Lien</v>
      </c>
      <c r="BS647" s="3" t="str">
        <f t="shared" si="427"/>
        <v>No, Lien &lt; $20K</v>
      </c>
      <c r="BT647" t="s">
        <v>6650</v>
      </c>
      <c r="BU647" s="3" t="str">
        <f t="shared" si="428"/>
        <v>No</v>
      </c>
      <c r="BV647" s="3" t="str">
        <f t="shared" si="429"/>
        <v>No</v>
      </c>
      <c r="BW647" s="3">
        <f t="shared" si="430"/>
        <v>0</v>
      </c>
      <c r="BX647" s="3" t="str">
        <f t="shared" si="431"/>
        <v>No</v>
      </c>
      <c r="BY647" s="3">
        <f t="shared" si="432"/>
        <v>40150</v>
      </c>
      <c r="BZ647">
        <v>1</v>
      </c>
      <c r="CA647" s="3">
        <f t="shared" si="433"/>
        <v>40150</v>
      </c>
      <c r="CC647" s="3">
        <f t="shared" si="434"/>
        <v>0</v>
      </c>
      <c r="CD647" s="3">
        <f t="shared" si="435"/>
        <v>0</v>
      </c>
      <c r="CE647" s="3" t="str">
        <f t="shared" si="436"/>
        <v/>
      </c>
      <c r="CF647" s="3" t="e">
        <f>HLOOKUP(CE647,'Valuation Data'!$D$2:$K$5,4,FALSE)</f>
        <v>#N/A</v>
      </c>
      <c r="CG647" s="3">
        <f t="shared" si="437"/>
        <v>40150</v>
      </c>
      <c r="CH647" s="3" t="str">
        <f t="shared" si="438"/>
        <v>No</v>
      </c>
      <c r="CI647" s="3" t="str">
        <f>VLOOKUP(R647,'Use Codes &amp; County Type'!A:D,4,FALSE)</f>
        <v>V</v>
      </c>
      <c r="CJ647" s="3" t="str">
        <f t="shared" si="439"/>
        <v>Yes</v>
      </c>
      <c r="CK647" s="3" t="str">
        <f t="shared" si="440"/>
        <v>No</v>
      </c>
      <c r="CL647" s="3">
        <f t="shared" si="441"/>
        <v>0</v>
      </c>
      <c r="CM647" s="3">
        <f t="shared" si="442"/>
        <v>0</v>
      </c>
      <c r="CN647" s="3">
        <f t="shared" si="443"/>
        <v>3120.04</v>
      </c>
      <c r="CO647" s="3">
        <f t="shared" si="444"/>
        <v>-3120.04</v>
      </c>
      <c r="CP647" s="3">
        <f t="shared" si="445"/>
        <v>7.7709589041095886E-2</v>
      </c>
      <c r="CR647" s="3" t="str">
        <f t="shared" si="446"/>
        <v>No</v>
      </c>
      <c r="CV647" s="3" t="str">
        <f t="shared" si="447"/>
        <v>Vacant, No Sales Data</v>
      </c>
      <c r="CW647" s="3">
        <f t="shared" si="448"/>
        <v>646</v>
      </c>
      <c r="CX647" s="3">
        <f t="shared" si="449"/>
        <v>780.01</v>
      </c>
      <c r="CY647" s="3" t="str">
        <f t="shared" si="450"/>
        <v>Ok</v>
      </c>
      <c r="CZ647">
        <v>0</v>
      </c>
      <c r="DA647">
        <v>0</v>
      </c>
    </row>
    <row r="648" spans="1:105" x14ac:dyDescent="0.25">
      <c r="A648">
        <v>647</v>
      </c>
      <c r="B648" t="s">
        <v>3</v>
      </c>
      <c r="C648" t="s">
        <v>756</v>
      </c>
      <c r="D648">
        <v>664.7</v>
      </c>
      <c r="E648">
        <v>2017</v>
      </c>
      <c r="F648">
        <v>664.7</v>
      </c>
      <c r="G648">
        <v>664.7</v>
      </c>
      <c r="H648" s="3">
        <f t="shared" si="410"/>
        <v>0</v>
      </c>
      <c r="I648">
        <v>29114</v>
      </c>
      <c r="J648" t="s">
        <v>2730</v>
      </c>
      <c r="K648" t="s">
        <v>2738</v>
      </c>
      <c r="L648">
        <v>32046</v>
      </c>
      <c r="M648" t="s">
        <v>3212</v>
      </c>
      <c r="N648" t="s">
        <v>4753</v>
      </c>
      <c r="O648">
        <v>-81.950653850232101</v>
      </c>
      <c r="P648">
        <v>30.778320081229499</v>
      </c>
      <c r="Q648" t="s">
        <v>5236</v>
      </c>
      <c r="R648">
        <v>2</v>
      </c>
      <c r="S648" t="s">
        <v>6535</v>
      </c>
      <c r="T648">
        <v>1006</v>
      </c>
      <c r="U648" t="s">
        <v>6578</v>
      </c>
      <c r="V648">
        <v>2017</v>
      </c>
      <c r="W648">
        <v>35102</v>
      </c>
      <c r="X648">
        <v>2017</v>
      </c>
      <c r="Y648">
        <v>43231</v>
      </c>
      <c r="Z648">
        <v>585.02</v>
      </c>
      <c r="AA648" s="3">
        <f t="shared" si="411"/>
        <v>0.88012637279975925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 s="3" t="str">
        <f t="shared" si="412"/>
        <v>No</v>
      </c>
      <c r="AQ648" s="3" t="str">
        <f t="shared" si="413"/>
        <v>No</v>
      </c>
      <c r="AR648" s="3" t="str">
        <f t="shared" si="414"/>
        <v>No</v>
      </c>
      <c r="AS648">
        <v>0</v>
      </c>
      <c r="AT648">
        <v>0</v>
      </c>
      <c r="AU648">
        <v>39000</v>
      </c>
      <c r="AV648" t="s">
        <v>5076</v>
      </c>
      <c r="AW648">
        <v>0</v>
      </c>
      <c r="AX648">
        <v>0</v>
      </c>
      <c r="AY648" t="s">
        <v>6634</v>
      </c>
      <c r="AZ648">
        <v>0</v>
      </c>
      <c r="BA648">
        <v>0</v>
      </c>
      <c r="BB648" t="s">
        <v>6616</v>
      </c>
      <c r="BC648">
        <v>0</v>
      </c>
      <c r="BD648" s="4" t="str">
        <f t="shared" si="415"/>
        <v>No</v>
      </c>
      <c r="BE648" t="s">
        <v>6640</v>
      </c>
      <c r="BF648" s="3" t="str">
        <f t="shared" si="416"/>
        <v>No</v>
      </c>
      <c r="BG648" t="s">
        <v>6645</v>
      </c>
      <c r="BH648" s="3" t="str">
        <f t="shared" si="417"/>
        <v>29114 PIGEON CREEK RD</v>
      </c>
      <c r="BI648" s="3" t="str">
        <f t="shared" si="418"/>
        <v>Hilliard</v>
      </c>
      <c r="BJ648" s="3" t="str">
        <f t="shared" si="419"/>
        <v>Florida</v>
      </c>
      <c r="BK648" s="3">
        <f t="shared" si="420"/>
        <v>32046</v>
      </c>
      <c r="BL648" s="3" t="str">
        <f t="shared" si="421"/>
        <v>29114 PIGEON CREEK RD HILLIARD FL 32046</v>
      </c>
      <c r="BM648" s="3" t="str">
        <f t="shared" si="422"/>
        <v>L</v>
      </c>
      <c r="BN648" s="3" t="str">
        <f t="shared" si="423"/>
        <v>Pass</v>
      </c>
      <c r="BO648" s="3" t="str">
        <f t="shared" si="424"/>
        <v>No</v>
      </c>
      <c r="BP648" s="3" t="str">
        <f t="shared" si="425"/>
        <v>FV&lt;$10K</v>
      </c>
      <c r="BQ648" t="s">
        <v>6650</v>
      </c>
      <c r="BR648" s="3" t="str">
        <f t="shared" si="426"/>
        <v>No, &lt; $20K Lien</v>
      </c>
      <c r="BS648" s="3" t="str">
        <f t="shared" si="427"/>
        <v>No, Lien &lt; $20K</v>
      </c>
      <c r="BT648" t="s">
        <v>6650</v>
      </c>
      <c r="BU648" s="3" t="str">
        <f t="shared" si="428"/>
        <v>No</v>
      </c>
      <c r="BV648" s="3" t="str">
        <f t="shared" si="429"/>
        <v>No</v>
      </c>
      <c r="BW648" s="3">
        <f t="shared" si="430"/>
        <v>0</v>
      </c>
      <c r="BX648" s="3" t="str">
        <f t="shared" si="431"/>
        <v>No</v>
      </c>
      <c r="BY648" s="3">
        <f t="shared" si="432"/>
        <v>35102</v>
      </c>
      <c r="BZ648">
        <v>1</v>
      </c>
      <c r="CA648" s="3">
        <f t="shared" si="433"/>
        <v>35102</v>
      </c>
      <c r="CC648" s="3">
        <f t="shared" si="434"/>
        <v>0</v>
      </c>
      <c r="CD648" s="3">
        <f t="shared" si="435"/>
        <v>0</v>
      </c>
      <c r="CE648" s="3" t="str">
        <f t="shared" si="436"/>
        <v/>
      </c>
      <c r="CF648" s="3" t="e">
        <f>HLOOKUP(CE648,'Valuation Data'!$D$2:$K$5,4,FALSE)</f>
        <v>#N/A</v>
      </c>
      <c r="CG648" s="3">
        <f t="shared" si="437"/>
        <v>35102</v>
      </c>
      <c r="CH648" s="3" t="str">
        <f t="shared" si="438"/>
        <v>No</v>
      </c>
      <c r="CI648" s="3" t="str">
        <f>VLOOKUP(R648,'Use Codes &amp; County Type'!A:D,4,FALSE)</f>
        <v>R</v>
      </c>
      <c r="CJ648" s="3" t="str">
        <f t="shared" si="439"/>
        <v>No</v>
      </c>
      <c r="CK648" s="3" t="str">
        <f t="shared" si="440"/>
        <v>No</v>
      </c>
      <c r="CL648" s="3">
        <f t="shared" si="441"/>
        <v>0.35</v>
      </c>
      <c r="CM648" s="3">
        <f t="shared" si="442"/>
        <v>12285.699999999999</v>
      </c>
      <c r="CN648" s="3">
        <f t="shared" si="443"/>
        <v>2658.8</v>
      </c>
      <c r="CO648" s="3">
        <f t="shared" si="444"/>
        <v>9626.8999999999978</v>
      </c>
      <c r="CP648" s="3">
        <f t="shared" si="445"/>
        <v>7.5744971796478835E-2</v>
      </c>
      <c r="CR648" s="3" t="str">
        <f t="shared" si="446"/>
        <v>No</v>
      </c>
      <c r="CV648" s="3" t="str">
        <f t="shared" si="447"/>
        <v>*Bid</v>
      </c>
      <c r="CW648" s="3">
        <f t="shared" si="448"/>
        <v>647</v>
      </c>
      <c r="CX648" s="3">
        <f t="shared" si="449"/>
        <v>664.7</v>
      </c>
      <c r="CY648" s="3" t="str">
        <f t="shared" si="450"/>
        <v>Ok</v>
      </c>
      <c r="CZ648">
        <v>0</v>
      </c>
      <c r="DA648">
        <v>0</v>
      </c>
    </row>
    <row r="649" spans="1:105" x14ac:dyDescent="0.25">
      <c r="A649">
        <v>648</v>
      </c>
      <c r="B649" t="s">
        <v>3</v>
      </c>
      <c r="C649" t="s">
        <v>757</v>
      </c>
      <c r="D649">
        <v>346.15</v>
      </c>
      <c r="E649">
        <v>2017</v>
      </c>
      <c r="F649">
        <v>346.15</v>
      </c>
      <c r="G649">
        <v>346.15</v>
      </c>
      <c r="H649" s="3">
        <f t="shared" si="410"/>
        <v>0</v>
      </c>
      <c r="I649">
        <v>282085</v>
      </c>
      <c r="J649" t="s">
        <v>2730</v>
      </c>
      <c r="K649" t="s">
        <v>2738</v>
      </c>
      <c r="L649">
        <v>32046</v>
      </c>
      <c r="M649" t="s">
        <v>3213</v>
      </c>
      <c r="N649" t="s">
        <v>4753</v>
      </c>
      <c r="O649">
        <v>-81.945375910082106</v>
      </c>
      <c r="P649">
        <v>30.780116951843699</v>
      </c>
      <c r="Q649" t="s">
        <v>5237</v>
      </c>
      <c r="R649">
        <v>0</v>
      </c>
      <c r="S649" t="s">
        <v>6538</v>
      </c>
      <c r="T649">
        <v>8001</v>
      </c>
      <c r="U649" t="s">
        <v>6581</v>
      </c>
      <c r="V649">
        <v>2017</v>
      </c>
      <c r="W649">
        <v>19188</v>
      </c>
      <c r="X649">
        <v>2017</v>
      </c>
      <c r="Y649">
        <v>19188</v>
      </c>
      <c r="Z649">
        <v>290.48</v>
      </c>
      <c r="AA649" s="3">
        <f t="shared" si="411"/>
        <v>0.83917376859742898</v>
      </c>
      <c r="AC649" t="s">
        <v>6616</v>
      </c>
      <c r="AD649" t="s">
        <v>6616</v>
      </c>
      <c r="AE649" t="s">
        <v>6616</v>
      </c>
      <c r="AF649" t="s">
        <v>6616</v>
      </c>
      <c r="AG649" t="s">
        <v>6616</v>
      </c>
      <c r="AI649" t="s">
        <v>6618</v>
      </c>
      <c r="AJ649" t="s">
        <v>6618</v>
      </c>
      <c r="AK649" t="s">
        <v>6618</v>
      </c>
      <c r="AL649" t="s">
        <v>6618</v>
      </c>
      <c r="AM649" t="s">
        <v>6618</v>
      </c>
      <c r="AN649" t="s">
        <v>6618</v>
      </c>
      <c r="AO649">
        <v>0</v>
      </c>
      <c r="AP649" s="3" t="str">
        <f t="shared" si="412"/>
        <v>No</v>
      </c>
      <c r="AQ649" s="3" t="str">
        <f t="shared" si="413"/>
        <v>No</v>
      </c>
      <c r="AR649" s="3" t="str">
        <f t="shared" si="414"/>
        <v>No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 t="s">
        <v>6634</v>
      </c>
      <c r="AZ649" t="s">
        <v>6638</v>
      </c>
      <c r="BA649">
        <v>0</v>
      </c>
      <c r="BB649" t="s">
        <v>6616</v>
      </c>
      <c r="BC649" t="s">
        <v>6616</v>
      </c>
      <c r="BD649" s="4" t="str">
        <f t="shared" si="415"/>
        <v>No</v>
      </c>
      <c r="BE649" t="s">
        <v>6640</v>
      </c>
      <c r="BF649" s="3" t="str">
        <f t="shared" si="416"/>
        <v>No</v>
      </c>
      <c r="BG649" t="s">
        <v>6645</v>
      </c>
      <c r="BH649" s="3" t="str">
        <f t="shared" si="417"/>
        <v>282085 LAKE HAMPTON RD</v>
      </c>
      <c r="BI649" s="3" t="str">
        <f t="shared" si="418"/>
        <v>Hilliard</v>
      </c>
      <c r="BJ649" s="3" t="str">
        <f t="shared" si="419"/>
        <v>Florida</v>
      </c>
      <c r="BK649" s="3">
        <f t="shared" si="420"/>
        <v>32046</v>
      </c>
      <c r="BL649" s="3" t="str">
        <f t="shared" si="421"/>
        <v>282085 LAKE HAMPTON RD HILLIARD FL 32046</v>
      </c>
      <c r="BM649" s="3" t="str">
        <f t="shared" si="422"/>
        <v/>
      </c>
      <c r="BN649" s="3" t="str">
        <f t="shared" si="423"/>
        <v>Pass</v>
      </c>
      <c r="BO649" s="3" t="str">
        <f t="shared" si="424"/>
        <v>No</v>
      </c>
      <c r="BP649" s="3" t="str">
        <f t="shared" si="425"/>
        <v>FV&lt;$10K</v>
      </c>
      <c r="BQ649" t="s">
        <v>6650</v>
      </c>
      <c r="BR649" s="3" t="str">
        <f t="shared" si="426"/>
        <v>No, &lt; $20K Lien</v>
      </c>
      <c r="BS649" s="3" t="str">
        <f t="shared" si="427"/>
        <v>No, Lien &lt; $20K</v>
      </c>
      <c r="BT649" t="s">
        <v>6650</v>
      </c>
      <c r="BU649" s="3" t="str">
        <f t="shared" si="428"/>
        <v>No</v>
      </c>
      <c r="BV649" s="3" t="str">
        <f t="shared" si="429"/>
        <v>No</v>
      </c>
      <c r="BW649" s="3">
        <f t="shared" si="430"/>
        <v>0</v>
      </c>
      <c r="BX649" s="3" t="str">
        <f t="shared" si="431"/>
        <v>No</v>
      </c>
      <c r="BY649" s="3">
        <f t="shared" si="432"/>
        <v>19188</v>
      </c>
      <c r="BZ649">
        <v>1</v>
      </c>
      <c r="CA649" s="3">
        <f t="shared" si="433"/>
        <v>19188</v>
      </c>
      <c r="CC649" s="3">
        <f t="shared" si="434"/>
        <v>0</v>
      </c>
      <c r="CD649" s="3">
        <f t="shared" si="435"/>
        <v>0</v>
      </c>
      <c r="CE649" s="3" t="str">
        <f t="shared" si="436"/>
        <v/>
      </c>
      <c r="CF649" s="3" t="e">
        <f>HLOOKUP(CE649,'Valuation Data'!$D$2:$K$5,4,FALSE)</f>
        <v>#N/A</v>
      </c>
      <c r="CG649" s="3">
        <f t="shared" si="437"/>
        <v>19188</v>
      </c>
      <c r="CH649" s="3" t="str">
        <f t="shared" si="438"/>
        <v>No</v>
      </c>
      <c r="CI649" s="3" t="str">
        <f>VLOOKUP(R649,'Use Codes &amp; County Type'!A:D,4,FALSE)</f>
        <v>V</v>
      </c>
      <c r="CJ649" s="3" t="str">
        <f t="shared" si="439"/>
        <v>Yes</v>
      </c>
      <c r="CK649" s="3" t="str">
        <f t="shared" si="440"/>
        <v>No</v>
      </c>
      <c r="CL649" s="3">
        <f t="shared" si="441"/>
        <v>0</v>
      </c>
      <c r="CM649" s="3">
        <f t="shared" si="442"/>
        <v>0</v>
      </c>
      <c r="CN649" s="3">
        <f t="shared" si="443"/>
        <v>1384.6</v>
      </c>
      <c r="CO649" s="3">
        <f t="shared" si="444"/>
        <v>-1384.6</v>
      </c>
      <c r="CP649" s="3">
        <f t="shared" si="445"/>
        <v>7.215968313529289E-2</v>
      </c>
      <c r="CR649" s="3" t="str">
        <f t="shared" si="446"/>
        <v>No</v>
      </c>
      <c r="CV649" s="3" t="str">
        <f t="shared" si="447"/>
        <v>FMV&lt;$30K</v>
      </c>
      <c r="CW649" s="3">
        <f t="shared" si="448"/>
        <v>648</v>
      </c>
      <c r="CX649" s="3">
        <f t="shared" si="449"/>
        <v>346.15</v>
      </c>
      <c r="CY649" s="3" t="str">
        <f t="shared" si="450"/>
        <v>Ok</v>
      </c>
      <c r="CZ649">
        <v>0</v>
      </c>
      <c r="DA649">
        <v>0</v>
      </c>
    </row>
    <row r="650" spans="1:105" x14ac:dyDescent="0.25">
      <c r="A650">
        <v>649</v>
      </c>
      <c r="B650" t="s">
        <v>3</v>
      </c>
      <c r="C650" t="s">
        <v>758</v>
      </c>
      <c r="D650">
        <v>2104.79</v>
      </c>
      <c r="E650">
        <v>2017</v>
      </c>
      <c r="F650">
        <v>2104.79</v>
      </c>
      <c r="G650">
        <v>2104.79</v>
      </c>
      <c r="H650" s="3">
        <f t="shared" si="410"/>
        <v>0</v>
      </c>
      <c r="I650">
        <v>39107</v>
      </c>
      <c r="J650" t="s">
        <v>2730</v>
      </c>
      <c r="K650" t="s">
        <v>2738</v>
      </c>
      <c r="L650">
        <v>32046</v>
      </c>
      <c r="M650" t="s">
        <v>3214</v>
      </c>
      <c r="N650" t="s">
        <v>4753</v>
      </c>
      <c r="O650">
        <v>-81.918011163515303</v>
      </c>
      <c r="P650">
        <v>30.782438753338901</v>
      </c>
      <c r="Q650" t="s">
        <v>5238</v>
      </c>
      <c r="R650">
        <v>2</v>
      </c>
      <c r="S650" t="s">
        <v>6535</v>
      </c>
      <c r="T650">
        <v>1006</v>
      </c>
      <c r="U650" t="s">
        <v>6578</v>
      </c>
      <c r="V650">
        <v>2017</v>
      </c>
      <c r="W650">
        <v>126601</v>
      </c>
      <c r="X650">
        <v>2017</v>
      </c>
      <c r="Y650">
        <v>126601</v>
      </c>
      <c r="Z650">
        <v>1916.59</v>
      </c>
      <c r="AA650" s="3">
        <f t="shared" si="411"/>
        <v>0.9105849039571644</v>
      </c>
      <c r="AB650" t="s">
        <v>6616</v>
      </c>
      <c r="AC650" t="s">
        <v>6616</v>
      </c>
      <c r="AD650" t="s">
        <v>6616</v>
      </c>
      <c r="AE650" t="s">
        <v>6616</v>
      </c>
      <c r="AI650" t="s">
        <v>6618</v>
      </c>
      <c r="AJ650" t="s">
        <v>6618</v>
      </c>
      <c r="AK650" t="s">
        <v>6618</v>
      </c>
      <c r="AL650" t="s">
        <v>6618</v>
      </c>
      <c r="AM650" t="s">
        <v>6618</v>
      </c>
      <c r="AN650" t="s">
        <v>6618</v>
      </c>
      <c r="AO650" t="s">
        <v>6618</v>
      </c>
      <c r="AP650" s="3" t="str">
        <f t="shared" si="412"/>
        <v>No</v>
      </c>
      <c r="AQ650" s="3" t="str">
        <f t="shared" si="413"/>
        <v>No</v>
      </c>
      <c r="AR650" s="3" t="str">
        <f t="shared" si="414"/>
        <v>No</v>
      </c>
      <c r="AS650">
        <v>0</v>
      </c>
      <c r="AT650">
        <v>0</v>
      </c>
      <c r="AU650">
        <v>86200</v>
      </c>
      <c r="AV650" t="s">
        <v>5076</v>
      </c>
      <c r="AW650">
        <v>0</v>
      </c>
      <c r="AX650">
        <v>0</v>
      </c>
      <c r="AY650" t="s">
        <v>6634</v>
      </c>
      <c r="AZ650" t="s">
        <v>6638</v>
      </c>
      <c r="BA650">
        <v>1</v>
      </c>
      <c r="BB650" t="s">
        <v>6616</v>
      </c>
      <c r="BC650" t="s">
        <v>6616</v>
      </c>
      <c r="BD650" s="4" t="str">
        <f t="shared" si="415"/>
        <v>No</v>
      </c>
      <c r="BE650" t="s">
        <v>6640</v>
      </c>
      <c r="BF650" s="3" t="str">
        <f t="shared" si="416"/>
        <v>No</v>
      </c>
      <c r="BG650" t="s">
        <v>6645</v>
      </c>
      <c r="BH650" s="3" t="str">
        <f t="shared" si="417"/>
        <v>39107 HIERS WAY</v>
      </c>
      <c r="BI650" s="3" t="str">
        <f t="shared" si="418"/>
        <v>Hilliard</v>
      </c>
      <c r="BJ650" s="3" t="str">
        <f t="shared" si="419"/>
        <v>Florida</v>
      </c>
      <c r="BK650" s="3">
        <f t="shared" si="420"/>
        <v>32046</v>
      </c>
      <c r="BL650" s="3" t="str">
        <f t="shared" si="421"/>
        <v>39107 HIERS WAY HILLIARD FL 32046</v>
      </c>
      <c r="BM650" s="3" t="str">
        <f t="shared" si="422"/>
        <v>L</v>
      </c>
      <c r="BN650" s="3" t="str">
        <f t="shared" si="423"/>
        <v>Pass</v>
      </c>
      <c r="BO650" s="3" t="str">
        <f t="shared" si="424"/>
        <v>No</v>
      </c>
      <c r="BP650" s="3" t="str">
        <f t="shared" si="425"/>
        <v>FV&lt;$10K</v>
      </c>
      <c r="BQ650" t="s">
        <v>6650</v>
      </c>
      <c r="BR650" s="3" t="str">
        <f t="shared" si="426"/>
        <v>No, &lt; $20K Lien</v>
      </c>
      <c r="BS650" s="3" t="str">
        <f t="shared" si="427"/>
        <v>No, Lien &lt; $20K</v>
      </c>
      <c r="BT650" t="s">
        <v>6650</v>
      </c>
      <c r="BU650" s="3" t="str">
        <f t="shared" si="428"/>
        <v>No</v>
      </c>
      <c r="BV650" s="3" t="str">
        <f t="shared" si="429"/>
        <v>No</v>
      </c>
      <c r="BW650" s="3">
        <f t="shared" si="430"/>
        <v>1</v>
      </c>
      <c r="BX650" s="3" t="str">
        <f t="shared" si="431"/>
        <v>No</v>
      </c>
      <c r="BY650" s="3">
        <f t="shared" si="432"/>
        <v>126601</v>
      </c>
      <c r="BZ650">
        <v>1</v>
      </c>
      <c r="CA650" s="3">
        <f t="shared" si="433"/>
        <v>126601</v>
      </c>
      <c r="CC650" s="3">
        <f t="shared" si="434"/>
        <v>0</v>
      </c>
      <c r="CD650" s="3">
        <f t="shared" si="435"/>
        <v>0</v>
      </c>
      <c r="CE650" s="3" t="str">
        <f t="shared" si="436"/>
        <v/>
      </c>
      <c r="CF650" s="3" t="e">
        <f>HLOOKUP(CE650,'Valuation Data'!$D$2:$K$5,4,FALSE)</f>
        <v>#N/A</v>
      </c>
      <c r="CG650" s="3">
        <f t="shared" si="437"/>
        <v>126601</v>
      </c>
      <c r="CH650" s="3" t="str">
        <f t="shared" si="438"/>
        <v>No</v>
      </c>
      <c r="CI650" s="3" t="str">
        <f>VLOOKUP(R650,'Use Codes &amp; County Type'!A:D,4,FALSE)</f>
        <v>R</v>
      </c>
      <c r="CJ650" s="3" t="str">
        <f t="shared" si="439"/>
        <v>No</v>
      </c>
      <c r="CK650" s="3" t="str">
        <f t="shared" si="440"/>
        <v>No</v>
      </c>
      <c r="CL650" s="3">
        <f t="shared" si="441"/>
        <v>0.35</v>
      </c>
      <c r="CM650" s="3">
        <f t="shared" si="442"/>
        <v>44310.35</v>
      </c>
      <c r="CN650" s="3">
        <f t="shared" si="443"/>
        <v>10523.95</v>
      </c>
      <c r="CO650" s="3">
        <f t="shared" si="444"/>
        <v>33786.399999999994</v>
      </c>
      <c r="CP650" s="3">
        <f t="shared" si="445"/>
        <v>8.3126910529932624E-2</v>
      </c>
      <c r="CR650" s="3" t="str">
        <f t="shared" si="446"/>
        <v>No</v>
      </c>
      <c r="CV650" s="3" t="str">
        <f t="shared" si="447"/>
        <v>*Bid</v>
      </c>
      <c r="CW650" s="3">
        <f t="shared" si="448"/>
        <v>649</v>
      </c>
      <c r="CX650" s="3">
        <f t="shared" si="449"/>
        <v>2104.79</v>
      </c>
      <c r="CY650" s="3" t="str">
        <f t="shared" si="450"/>
        <v>Ok</v>
      </c>
      <c r="CZ650">
        <v>0</v>
      </c>
      <c r="DA650">
        <v>0</v>
      </c>
    </row>
    <row r="651" spans="1:105" x14ac:dyDescent="0.25">
      <c r="A651">
        <v>650</v>
      </c>
      <c r="B651" t="s">
        <v>3</v>
      </c>
      <c r="C651" t="s">
        <v>759</v>
      </c>
      <c r="D651">
        <v>521</v>
      </c>
      <c r="E651">
        <v>2017</v>
      </c>
      <c r="F651">
        <v>521</v>
      </c>
      <c r="G651">
        <v>521</v>
      </c>
      <c r="H651" s="3">
        <f t="shared" si="410"/>
        <v>0</v>
      </c>
      <c r="I651">
        <v>39313</v>
      </c>
      <c r="J651" t="s">
        <v>2730</v>
      </c>
      <c r="K651" t="s">
        <v>2738</v>
      </c>
      <c r="L651">
        <v>32046</v>
      </c>
      <c r="M651" t="s">
        <v>3215</v>
      </c>
      <c r="N651" t="s">
        <v>4753</v>
      </c>
      <c r="O651">
        <v>-81.919374698909706</v>
      </c>
      <c r="P651">
        <v>30.783271160078598</v>
      </c>
      <c r="Q651" t="s">
        <v>5239</v>
      </c>
      <c r="R651">
        <v>2</v>
      </c>
      <c r="S651" t="s">
        <v>6535</v>
      </c>
      <c r="T651">
        <v>1006</v>
      </c>
      <c r="U651" t="s">
        <v>6578</v>
      </c>
      <c r="V651">
        <v>2017</v>
      </c>
      <c r="W651">
        <v>61166</v>
      </c>
      <c r="X651">
        <v>2017</v>
      </c>
      <c r="Y651">
        <v>76128</v>
      </c>
      <c r="Z651">
        <v>452.15</v>
      </c>
      <c r="AA651" s="3">
        <f t="shared" si="411"/>
        <v>0.86785028790786944</v>
      </c>
      <c r="AC651" t="s">
        <v>6616</v>
      </c>
      <c r="AD651" t="s">
        <v>6616</v>
      </c>
      <c r="AE651" t="s">
        <v>6616</v>
      </c>
      <c r="AF651" t="s">
        <v>6616</v>
      </c>
      <c r="AG651" t="s">
        <v>6616</v>
      </c>
      <c r="AH651" t="s">
        <v>6616</v>
      </c>
      <c r="AI651" t="s">
        <v>6618</v>
      </c>
      <c r="AJ651" t="s">
        <v>6618</v>
      </c>
      <c r="AK651" t="s">
        <v>6618</v>
      </c>
      <c r="AL651" t="s">
        <v>6618</v>
      </c>
      <c r="AM651" t="s">
        <v>6618</v>
      </c>
      <c r="AN651" t="s">
        <v>6618</v>
      </c>
      <c r="AO651" t="s">
        <v>6618</v>
      </c>
      <c r="AP651" s="3" t="str">
        <f t="shared" si="412"/>
        <v>No</v>
      </c>
      <c r="AQ651" s="3" t="str">
        <f t="shared" si="413"/>
        <v>No</v>
      </c>
      <c r="AR651" s="3" t="str">
        <f t="shared" si="414"/>
        <v>No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 t="s">
        <v>6634</v>
      </c>
      <c r="AZ651" t="s">
        <v>6638</v>
      </c>
      <c r="BA651">
        <v>0</v>
      </c>
      <c r="BB651" t="s">
        <v>6617</v>
      </c>
      <c r="BC651" t="s">
        <v>6616</v>
      </c>
      <c r="BD651" s="4" t="str">
        <f t="shared" si="415"/>
        <v>No</v>
      </c>
      <c r="BE651" t="s">
        <v>6640</v>
      </c>
      <c r="BF651" s="3" t="str">
        <f t="shared" si="416"/>
        <v>No</v>
      </c>
      <c r="BG651" t="s">
        <v>6645</v>
      </c>
      <c r="BH651" s="3" t="str">
        <f t="shared" si="417"/>
        <v>39313 KOLARS FERRY RD</v>
      </c>
      <c r="BI651" s="3" t="str">
        <f t="shared" si="418"/>
        <v>Hilliard</v>
      </c>
      <c r="BJ651" s="3" t="str">
        <f t="shared" si="419"/>
        <v>Florida</v>
      </c>
      <c r="BK651" s="3">
        <f t="shared" si="420"/>
        <v>32046</v>
      </c>
      <c r="BL651" s="3" t="str">
        <f t="shared" si="421"/>
        <v>39313 KOLARS FERRY RD HILLIARD FL 32046</v>
      </c>
      <c r="BM651" s="3" t="str">
        <f t="shared" si="422"/>
        <v/>
      </c>
      <c r="BN651" s="3" t="str">
        <f t="shared" si="423"/>
        <v>Pass</v>
      </c>
      <c r="BO651" s="3" t="str">
        <f t="shared" si="424"/>
        <v>No</v>
      </c>
      <c r="BP651" s="3" t="str">
        <f t="shared" si="425"/>
        <v>FV&lt;$10K</v>
      </c>
      <c r="BQ651" t="s">
        <v>6650</v>
      </c>
      <c r="BR651" s="3" t="str">
        <f t="shared" si="426"/>
        <v>No, &lt; $20K Lien</v>
      </c>
      <c r="BS651" s="3" t="str">
        <f t="shared" si="427"/>
        <v>No, Lien &lt; $20K</v>
      </c>
      <c r="BT651" t="s">
        <v>6650</v>
      </c>
      <c r="BU651" s="3" t="str">
        <f t="shared" si="428"/>
        <v>No</v>
      </c>
      <c r="BV651" s="3" t="str">
        <f t="shared" si="429"/>
        <v>Yes</v>
      </c>
      <c r="BW651" s="3">
        <f t="shared" si="430"/>
        <v>0</v>
      </c>
      <c r="BX651" s="3" t="str">
        <f t="shared" si="431"/>
        <v>No</v>
      </c>
      <c r="BY651" s="3">
        <f t="shared" si="432"/>
        <v>61166</v>
      </c>
      <c r="BZ651">
        <v>1</v>
      </c>
      <c r="CA651" s="3">
        <f t="shared" si="433"/>
        <v>61166</v>
      </c>
      <c r="CC651" s="3">
        <f t="shared" si="434"/>
        <v>0</v>
      </c>
      <c r="CD651" s="3">
        <f t="shared" si="435"/>
        <v>0</v>
      </c>
      <c r="CE651" s="3" t="str">
        <f t="shared" si="436"/>
        <v/>
      </c>
      <c r="CF651" s="3" t="e">
        <f>HLOOKUP(CE651,'Valuation Data'!$D$2:$K$5,4,FALSE)</f>
        <v>#N/A</v>
      </c>
      <c r="CG651" s="3">
        <f t="shared" si="437"/>
        <v>61166</v>
      </c>
      <c r="CH651" s="3" t="str">
        <f t="shared" si="438"/>
        <v>No</v>
      </c>
      <c r="CI651" s="3" t="str">
        <f>VLOOKUP(R651,'Use Codes &amp; County Type'!A:D,4,FALSE)</f>
        <v>R</v>
      </c>
      <c r="CJ651" s="3" t="str">
        <f t="shared" si="439"/>
        <v>No</v>
      </c>
      <c r="CK651" s="3" t="str">
        <f t="shared" si="440"/>
        <v>Yes</v>
      </c>
      <c r="CL651" s="3">
        <f t="shared" si="441"/>
        <v>0.67</v>
      </c>
      <c r="CM651" s="3">
        <f t="shared" si="442"/>
        <v>40981.22</v>
      </c>
      <c r="CN651" s="3">
        <f t="shared" si="443"/>
        <v>2084</v>
      </c>
      <c r="CO651" s="3">
        <f t="shared" si="444"/>
        <v>38897.22</v>
      </c>
      <c r="CP651" s="3">
        <f t="shared" si="445"/>
        <v>3.407121603505215E-2</v>
      </c>
      <c r="CR651" s="3" t="str">
        <f t="shared" si="446"/>
        <v>No</v>
      </c>
      <c r="CV651" s="3" t="str">
        <f t="shared" si="447"/>
        <v>County Held Lien</v>
      </c>
      <c r="CW651" s="3">
        <f t="shared" si="448"/>
        <v>650</v>
      </c>
      <c r="CX651" s="3">
        <f t="shared" si="449"/>
        <v>521</v>
      </c>
      <c r="CY651" s="3" t="str">
        <f t="shared" si="450"/>
        <v>Ok</v>
      </c>
      <c r="CZ651">
        <v>0</v>
      </c>
      <c r="DA651">
        <v>0</v>
      </c>
    </row>
    <row r="652" spans="1:105" x14ac:dyDescent="0.25">
      <c r="A652">
        <v>651</v>
      </c>
      <c r="B652" t="s">
        <v>3</v>
      </c>
      <c r="C652" t="s">
        <v>760</v>
      </c>
      <c r="D652">
        <v>329.66</v>
      </c>
      <c r="E652">
        <v>2017</v>
      </c>
      <c r="F652">
        <v>329.66</v>
      </c>
      <c r="G652">
        <v>329.66</v>
      </c>
      <c r="H652" s="3">
        <f t="shared" si="410"/>
        <v>0</v>
      </c>
      <c r="J652" t="s">
        <v>2730</v>
      </c>
      <c r="K652" t="s">
        <v>2738</v>
      </c>
      <c r="L652">
        <v>32046</v>
      </c>
      <c r="M652" t="s">
        <v>3216</v>
      </c>
      <c r="N652" t="s">
        <v>4753</v>
      </c>
      <c r="O652">
        <v>-81.9239919929135</v>
      </c>
      <c r="P652">
        <v>30.7623628974033</v>
      </c>
      <c r="Q652" t="s">
        <v>5240</v>
      </c>
      <c r="R652">
        <v>0</v>
      </c>
      <c r="S652" t="s">
        <v>6538</v>
      </c>
      <c r="T652">
        <v>8001</v>
      </c>
      <c r="U652" t="s">
        <v>6581</v>
      </c>
      <c r="V652">
        <v>2017</v>
      </c>
      <c r="W652">
        <v>17160</v>
      </c>
      <c r="X652">
        <v>2017</v>
      </c>
      <c r="Y652">
        <v>19500</v>
      </c>
      <c r="Z652">
        <v>275.23</v>
      </c>
      <c r="AA652" s="3">
        <f t="shared" si="411"/>
        <v>0.83489049323545472</v>
      </c>
      <c r="AB652" t="s">
        <v>6616</v>
      </c>
      <c r="AC652" t="s">
        <v>6616</v>
      </c>
      <c r="AE652" t="s">
        <v>6616</v>
      </c>
      <c r="AF652" t="s">
        <v>6616</v>
      </c>
      <c r="AG652" t="s">
        <v>6616</v>
      </c>
      <c r="AH652" t="s">
        <v>6616</v>
      </c>
      <c r="AI652" t="s">
        <v>6618</v>
      </c>
      <c r="AJ652" t="s">
        <v>6618</v>
      </c>
      <c r="AK652" t="s">
        <v>6618</v>
      </c>
      <c r="AL652" t="s">
        <v>6618</v>
      </c>
      <c r="AM652" t="s">
        <v>6618</v>
      </c>
      <c r="AN652" t="s">
        <v>6618</v>
      </c>
      <c r="AO652" t="s">
        <v>6618</v>
      </c>
      <c r="AP652" s="3" t="str">
        <f t="shared" si="412"/>
        <v>No</v>
      </c>
      <c r="AQ652" s="3" t="str">
        <f t="shared" si="413"/>
        <v>No</v>
      </c>
      <c r="AR652" s="3" t="str">
        <f t="shared" si="414"/>
        <v>No</v>
      </c>
      <c r="AS652">
        <v>0</v>
      </c>
      <c r="AT652">
        <v>0</v>
      </c>
      <c r="AU652">
        <v>10000</v>
      </c>
      <c r="AV652" t="s">
        <v>6622</v>
      </c>
      <c r="AW652">
        <v>0</v>
      </c>
      <c r="AX652">
        <v>0</v>
      </c>
      <c r="AY652" t="s">
        <v>6634</v>
      </c>
      <c r="AZ652" t="s">
        <v>6638</v>
      </c>
      <c r="BA652">
        <v>1</v>
      </c>
      <c r="BB652" t="s">
        <v>6616</v>
      </c>
      <c r="BC652" t="s">
        <v>6616</v>
      </c>
      <c r="BD652" s="4" t="str">
        <f t="shared" si="415"/>
        <v>No</v>
      </c>
      <c r="BE652" t="s">
        <v>6640</v>
      </c>
      <c r="BF652" s="3" t="str">
        <f t="shared" si="416"/>
        <v>No</v>
      </c>
      <c r="BG652" t="s">
        <v>6645</v>
      </c>
      <c r="BH652" s="3" t="str">
        <f t="shared" si="417"/>
        <v>MURRHEE RD</v>
      </c>
      <c r="BI652" s="3" t="str">
        <f t="shared" si="418"/>
        <v>Hilliard</v>
      </c>
      <c r="BJ652" s="3" t="str">
        <f t="shared" si="419"/>
        <v>Florida</v>
      </c>
      <c r="BK652" s="3">
        <f t="shared" si="420"/>
        <v>32046</v>
      </c>
      <c r="BL652" s="3" t="str">
        <f t="shared" si="421"/>
        <v>MURRHEE RD HILLIARD FL 32046</v>
      </c>
      <c r="BM652" s="3" t="str">
        <f t="shared" si="422"/>
        <v>L</v>
      </c>
      <c r="BN652" s="3" t="str">
        <f t="shared" si="423"/>
        <v>Pass</v>
      </c>
      <c r="BO652" s="3" t="str">
        <f t="shared" si="424"/>
        <v>No</v>
      </c>
      <c r="BP652" s="3" t="str">
        <f t="shared" si="425"/>
        <v>FV&lt;$10K</v>
      </c>
      <c r="BQ652" t="s">
        <v>6650</v>
      </c>
      <c r="BR652" s="3" t="str">
        <f t="shared" si="426"/>
        <v>No, &lt; $20K Lien</v>
      </c>
      <c r="BS652" s="3" t="str">
        <f t="shared" si="427"/>
        <v>No, Lien &lt; $20K</v>
      </c>
      <c r="BT652" t="s">
        <v>6650</v>
      </c>
      <c r="BU652" s="3" t="str">
        <f t="shared" si="428"/>
        <v>No</v>
      </c>
      <c r="BV652" s="3" t="str">
        <f t="shared" si="429"/>
        <v>No</v>
      </c>
      <c r="BW652" s="3">
        <f t="shared" si="430"/>
        <v>1</v>
      </c>
      <c r="BX652" s="3" t="str">
        <f t="shared" si="431"/>
        <v>No</v>
      </c>
      <c r="BY652" s="3">
        <f t="shared" si="432"/>
        <v>17160</v>
      </c>
      <c r="BZ652">
        <v>1</v>
      </c>
      <c r="CA652" s="3">
        <f t="shared" si="433"/>
        <v>17160</v>
      </c>
      <c r="CC652" s="3">
        <f t="shared" si="434"/>
        <v>0</v>
      </c>
      <c r="CD652" s="3">
        <f t="shared" si="435"/>
        <v>0</v>
      </c>
      <c r="CE652" s="3" t="str">
        <f t="shared" si="436"/>
        <v/>
      </c>
      <c r="CF652" s="3" t="e">
        <f>HLOOKUP(CE652,'Valuation Data'!$D$2:$K$5,4,FALSE)</f>
        <v>#N/A</v>
      </c>
      <c r="CG652" s="3">
        <f t="shared" si="437"/>
        <v>17160</v>
      </c>
      <c r="CH652" s="3" t="str">
        <f t="shared" si="438"/>
        <v>No</v>
      </c>
      <c r="CI652" s="3" t="str">
        <f>VLOOKUP(R652,'Use Codes &amp; County Type'!A:D,4,FALSE)</f>
        <v>V</v>
      </c>
      <c r="CJ652" s="3" t="str">
        <f t="shared" si="439"/>
        <v>Yes</v>
      </c>
      <c r="CK652" s="3" t="str">
        <f t="shared" si="440"/>
        <v>No</v>
      </c>
      <c r="CL652" s="3">
        <f t="shared" si="441"/>
        <v>0</v>
      </c>
      <c r="CM652" s="3">
        <f t="shared" si="442"/>
        <v>0</v>
      </c>
      <c r="CN652" s="3">
        <f t="shared" si="443"/>
        <v>1648.3000000000002</v>
      </c>
      <c r="CO652" s="3">
        <f t="shared" si="444"/>
        <v>-1648.3000000000002</v>
      </c>
      <c r="CP652" s="3">
        <f t="shared" si="445"/>
        <v>9.6054778554778564E-2</v>
      </c>
      <c r="CR652" s="3" t="str">
        <f t="shared" si="446"/>
        <v>No</v>
      </c>
      <c r="CV652" s="3" t="str">
        <f t="shared" si="447"/>
        <v>FMV&lt;$30K</v>
      </c>
      <c r="CW652" s="3">
        <f t="shared" si="448"/>
        <v>651</v>
      </c>
      <c r="CX652" s="3">
        <f t="shared" si="449"/>
        <v>329.66</v>
      </c>
      <c r="CY652" s="3" t="str">
        <f t="shared" si="450"/>
        <v>Ok</v>
      </c>
      <c r="CZ652">
        <v>0</v>
      </c>
      <c r="DA652">
        <v>0</v>
      </c>
    </row>
    <row r="653" spans="1:105" x14ac:dyDescent="0.25">
      <c r="A653">
        <v>652</v>
      </c>
      <c r="B653" t="s">
        <v>3</v>
      </c>
      <c r="C653" t="s">
        <v>761</v>
      </c>
      <c r="D653">
        <v>662.64</v>
      </c>
      <c r="E653">
        <v>2017</v>
      </c>
      <c r="F653">
        <v>662.64</v>
      </c>
      <c r="G653">
        <v>662.64</v>
      </c>
      <c r="H653" s="3">
        <f t="shared" si="410"/>
        <v>0</v>
      </c>
      <c r="I653">
        <v>273491</v>
      </c>
      <c r="J653" t="s">
        <v>2730</v>
      </c>
      <c r="K653" t="s">
        <v>2738</v>
      </c>
      <c r="L653">
        <v>32046</v>
      </c>
      <c r="M653" t="s">
        <v>3217</v>
      </c>
      <c r="N653" t="s">
        <v>4753</v>
      </c>
      <c r="O653">
        <v>-81.922788015418504</v>
      </c>
      <c r="P653">
        <v>30.763500937436302</v>
      </c>
      <c r="Q653" t="s">
        <v>5241</v>
      </c>
      <c r="R653">
        <v>2</v>
      </c>
      <c r="S653" t="s">
        <v>6535</v>
      </c>
      <c r="T653">
        <v>1006</v>
      </c>
      <c r="U653" t="s">
        <v>6578</v>
      </c>
      <c r="V653">
        <v>2017</v>
      </c>
      <c r="W653">
        <v>32418</v>
      </c>
      <c r="X653">
        <v>2017</v>
      </c>
      <c r="Y653">
        <v>46414</v>
      </c>
      <c r="Z653">
        <v>583.12</v>
      </c>
      <c r="AA653" s="3">
        <f t="shared" si="411"/>
        <v>0.87999517083182421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 s="3" t="str">
        <f t="shared" si="412"/>
        <v>No</v>
      </c>
      <c r="AQ653" s="3" t="str">
        <f t="shared" si="413"/>
        <v>No</v>
      </c>
      <c r="AR653" s="3" t="str">
        <f t="shared" si="414"/>
        <v>No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 t="s">
        <v>6634</v>
      </c>
      <c r="AZ653">
        <v>0</v>
      </c>
      <c r="BA653">
        <v>0</v>
      </c>
      <c r="BB653" t="s">
        <v>6616</v>
      </c>
      <c r="BC653">
        <v>0</v>
      </c>
      <c r="BD653" s="4" t="str">
        <f t="shared" si="415"/>
        <v>No</v>
      </c>
      <c r="BE653" t="s">
        <v>6640</v>
      </c>
      <c r="BF653" s="3" t="str">
        <f t="shared" si="416"/>
        <v>No</v>
      </c>
      <c r="BG653" t="s">
        <v>6645</v>
      </c>
      <c r="BH653" s="3" t="str">
        <f t="shared" si="417"/>
        <v>273491 MURRHEE RD</v>
      </c>
      <c r="BI653" s="3" t="str">
        <f t="shared" si="418"/>
        <v>Hilliard</v>
      </c>
      <c r="BJ653" s="3" t="str">
        <f t="shared" si="419"/>
        <v>Florida</v>
      </c>
      <c r="BK653" s="3">
        <f t="shared" si="420"/>
        <v>32046</v>
      </c>
      <c r="BL653" s="3" t="str">
        <f t="shared" si="421"/>
        <v>273491 MURRHEE RD HILLIARD FL 32046</v>
      </c>
      <c r="BM653" s="3" t="str">
        <f t="shared" si="422"/>
        <v/>
      </c>
      <c r="BN653" s="3" t="str">
        <f t="shared" si="423"/>
        <v>Pass</v>
      </c>
      <c r="BO653" s="3" t="str">
        <f t="shared" si="424"/>
        <v>No</v>
      </c>
      <c r="BP653" s="3" t="str">
        <f t="shared" si="425"/>
        <v>FV&lt;$10K</v>
      </c>
      <c r="BQ653" t="s">
        <v>6650</v>
      </c>
      <c r="BR653" s="3" t="str">
        <f t="shared" si="426"/>
        <v>No, &lt; $20K Lien</v>
      </c>
      <c r="BS653" s="3" t="str">
        <f t="shared" si="427"/>
        <v>No, Lien &lt; $20K</v>
      </c>
      <c r="BT653" t="s">
        <v>6650</v>
      </c>
      <c r="BU653" s="3" t="str">
        <f t="shared" si="428"/>
        <v>No</v>
      </c>
      <c r="BV653" s="3" t="str">
        <f t="shared" si="429"/>
        <v>No</v>
      </c>
      <c r="BW653" s="3">
        <f t="shared" si="430"/>
        <v>0</v>
      </c>
      <c r="BX653" s="3" t="str">
        <f t="shared" si="431"/>
        <v>No</v>
      </c>
      <c r="BY653" s="3">
        <f t="shared" si="432"/>
        <v>32418</v>
      </c>
      <c r="BZ653">
        <v>1</v>
      </c>
      <c r="CA653" s="3">
        <f t="shared" si="433"/>
        <v>32418</v>
      </c>
      <c r="CC653" s="3">
        <f t="shared" si="434"/>
        <v>0</v>
      </c>
      <c r="CD653" s="3">
        <f t="shared" si="435"/>
        <v>0</v>
      </c>
      <c r="CE653" s="3" t="str">
        <f t="shared" si="436"/>
        <v/>
      </c>
      <c r="CF653" s="3" t="e">
        <f>HLOOKUP(CE653,'Valuation Data'!$D$2:$K$5,4,FALSE)</f>
        <v>#N/A</v>
      </c>
      <c r="CG653" s="3">
        <f t="shared" si="437"/>
        <v>32418</v>
      </c>
      <c r="CH653" s="3" t="str">
        <f t="shared" si="438"/>
        <v>No</v>
      </c>
      <c r="CI653" s="3" t="str">
        <f>VLOOKUP(R653,'Use Codes &amp; County Type'!A:D,4,FALSE)</f>
        <v>R</v>
      </c>
      <c r="CJ653" s="3" t="str">
        <f t="shared" si="439"/>
        <v>No</v>
      </c>
      <c r="CK653" s="3" t="str">
        <f t="shared" si="440"/>
        <v>No</v>
      </c>
      <c r="CL653" s="3">
        <f t="shared" si="441"/>
        <v>0.35</v>
      </c>
      <c r="CM653" s="3">
        <f t="shared" si="442"/>
        <v>11346.3</v>
      </c>
      <c r="CN653" s="3">
        <f t="shared" si="443"/>
        <v>2650.56</v>
      </c>
      <c r="CO653" s="3">
        <f t="shared" si="444"/>
        <v>8695.74</v>
      </c>
      <c r="CP653" s="3">
        <f t="shared" si="445"/>
        <v>8.1761984082916891E-2</v>
      </c>
      <c r="CR653" s="3" t="str">
        <f t="shared" si="446"/>
        <v>No</v>
      </c>
      <c r="CV653" s="3" t="str">
        <f t="shared" si="447"/>
        <v>*Bid</v>
      </c>
      <c r="CW653" s="3">
        <f t="shared" si="448"/>
        <v>652</v>
      </c>
      <c r="CX653" s="3">
        <f t="shared" si="449"/>
        <v>662.64</v>
      </c>
      <c r="CY653" s="3" t="str">
        <f t="shared" si="450"/>
        <v>Ok</v>
      </c>
      <c r="CZ653">
        <v>0</v>
      </c>
      <c r="DA653">
        <v>0</v>
      </c>
    </row>
    <row r="654" spans="1:105" x14ac:dyDescent="0.25">
      <c r="A654">
        <v>653</v>
      </c>
      <c r="B654" t="s">
        <v>3</v>
      </c>
      <c r="C654" t="s">
        <v>762</v>
      </c>
      <c r="D654">
        <v>644.07000000000005</v>
      </c>
      <c r="E654">
        <v>2017</v>
      </c>
      <c r="F654">
        <v>644.07000000000005</v>
      </c>
      <c r="G654">
        <v>644.07000000000005</v>
      </c>
      <c r="H654" s="3">
        <f t="shared" si="410"/>
        <v>0</v>
      </c>
      <c r="I654">
        <v>273471</v>
      </c>
      <c r="J654" t="s">
        <v>2730</v>
      </c>
      <c r="K654" t="s">
        <v>2738</v>
      </c>
      <c r="L654">
        <v>32046</v>
      </c>
      <c r="M654" t="s">
        <v>3218</v>
      </c>
      <c r="N654" t="s">
        <v>4753</v>
      </c>
      <c r="O654">
        <v>-81.9227165947364</v>
      </c>
      <c r="P654">
        <v>30.763093590740901</v>
      </c>
      <c r="Q654" t="s">
        <v>5242</v>
      </c>
      <c r="R654">
        <v>2</v>
      </c>
      <c r="S654" t="s">
        <v>6535</v>
      </c>
      <c r="T654">
        <v>1006</v>
      </c>
      <c r="U654" t="s">
        <v>6578</v>
      </c>
      <c r="V654">
        <v>2017</v>
      </c>
      <c r="W654">
        <v>33696</v>
      </c>
      <c r="X654">
        <v>2017</v>
      </c>
      <c r="Y654">
        <v>42156</v>
      </c>
      <c r="Z654">
        <v>565.94000000000005</v>
      </c>
      <c r="AA654" s="3">
        <f t="shared" si="411"/>
        <v>0.87869330973341409</v>
      </c>
      <c r="AB654" t="s">
        <v>6616</v>
      </c>
      <c r="AC654" t="s">
        <v>6616</v>
      </c>
      <c r="AD654" t="s">
        <v>6616</v>
      </c>
      <c r="AE654" t="s">
        <v>6616</v>
      </c>
      <c r="AF654" t="s">
        <v>6616</v>
      </c>
      <c r="AG654" t="s">
        <v>6616</v>
      </c>
      <c r="AH654" t="s">
        <v>6616</v>
      </c>
      <c r="AI654" t="s">
        <v>6618</v>
      </c>
      <c r="AJ654" t="s">
        <v>6618</v>
      </c>
      <c r="AK654" t="s">
        <v>6618</v>
      </c>
      <c r="AL654" t="s">
        <v>6618</v>
      </c>
      <c r="AM654" t="s">
        <v>6618</v>
      </c>
      <c r="AN654" t="s">
        <v>6618</v>
      </c>
      <c r="AO654" t="s">
        <v>6618</v>
      </c>
      <c r="AP654" s="3" t="str">
        <f t="shared" si="412"/>
        <v>No</v>
      </c>
      <c r="AQ654" s="3" t="str">
        <f t="shared" si="413"/>
        <v>No</v>
      </c>
      <c r="AR654" s="3" t="str">
        <f t="shared" si="414"/>
        <v>No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 t="s">
        <v>6634</v>
      </c>
      <c r="AZ654" t="s">
        <v>6638</v>
      </c>
      <c r="BA654">
        <v>1</v>
      </c>
      <c r="BB654" t="s">
        <v>6616</v>
      </c>
      <c r="BC654" t="s">
        <v>6616</v>
      </c>
      <c r="BD654" s="4" t="str">
        <f t="shared" si="415"/>
        <v>No</v>
      </c>
      <c r="BE654" t="s">
        <v>6640</v>
      </c>
      <c r="BF654" s="3" t="str">
        <f t="shared" si="416"/>
        <v>No</v>
      </c>
      <c r="BG654" t="s">
        <v>6645</v>
      </c>
      <c r="BH654" s="3" t="str">
        <f t="shared" si="417"/>
        <v>273471 MURRHEE RD</v>
      </c>
      <c r="BI654" s="3" t="str">
        <f t="shared" si="418"/>
        <v>Hilliard</v>
      </c>
      <c r="BJ654" s="3" t="str">
        <f t="shared" si="419"/>
        <v>Florida</v>
      </c>
      <c r="BK654" s="3">
        <f t="shared" si="420"/>
        <v>32046</v>
      </c>
      <c r="BL654" s="3" t="str">
        <f t="shared" si="421"/>
        <v>273471 MURRHEE RD HILLIARD FL 32046</v>
      </c>
      <c r="BM654" s="3" t="str">
        <f t="shared" si="422"/>
        <v/>
      </c>
      <c r="BN654" s="3" t="str">
        <f t="shared" si="423"/>
        <v>Pass</v>
      </c>
      <c r="BO654" s="3" t="str">
        <f t="shared" si="424"/>
        <v>No</v>
      </c>
      <c r="BP654" s="3" t="str">
        <f t="shared" si="425"/>
        <v>FV&lt;$10K</v>
      </c>
      <c r="BQ654" t="s">
        <v>6650</v>
      </c>
      <c r="BR654" s="3" t="str">
        <f t="shared" si="426"/>
        <v>No, &lt; $20K Lien</v>
      </c>
      <c r="BS654" s="3" t="str">
        <f t="shared" si="427"/>
        <v>No, Lien &lt; $20K</v>
      </c>
      <c r="BT654" t="s">
        <v>6650</v>
      </c>
      <c r="BU654" s="3" t="str">
        <f t="shared" si="428"/>
        <v>No</v>
      </c>
      <c r="BV654" s="3" t="str">
        <f t="shared" si="429"/>
        <v>No</v>
      </c>
      <c r="BW654" s="3">
        <f t="shared" si="430"/>
        <v>1</v>
      </c>
      <c r="BX654" s="3" t="str">
        <f t="shared" si="431"/>
        <v>No</v>
      </c>
      <c r="BY654" s="3">
        <f t="shared" si="432"/>
        <v>33696</v>
      </c>
      <c r="BZ654">
        <v>1</v>
      </c>
      <c r="CA654" s="3">
        <f t="shared" si="433"/>
        <v>33696</v>
      </c>
      <c r="CC654" s="3">
        <f t="shared" si="434"/>
        <v>0</v>
      </c>
      <c r="CD654" s="3">
        <f t="shared" si="435"/>
        <v>0</v>
      </c>
      <c r="CE654" s="3" t="str">
        <f t="shared" si="436"/>
        <v/>
      </c>
      <c r="CF654" s="3" t="e">
        <f>HLOOKUP(CE654,'Valuation Data'!$D$2:$K$5,4,FALSE)</f>
        <v>#N/A</v>
      </c>
      <c r="CG654" s="3">
        <f t="shared" si="437"/>
        <v>33696</v>
      </c>
      <c r="CH654" s="3" t="str">
        <f t="shared" si="438"/>
        <v>No</v>
      </c>
      <c r="CI654" s="3" t="str">
        <f>VLOOKUP(R654,'Use Codes &amp; County Type'!A:D,4,FALSE)</f>
        <v>R</v>
      </c>
      <c r="CJ654" s="3" t="str">
        <f t="shared" si="439"/>
        <v>No</v>
      </c>
      <c r="CK654" s="3" t="str">
        <f t="shared" si="440"/>
        <v>No</v>
      </c>
      <c r="CL654" s="3">
        <f t="shared" si="441"/>
        <v>0.35</v>
      </c>
      <c r="CM654" s="3">
        <f t="shared" si="442"/>
        <v>11793.599999999999</v>
      </c>
      <c r="CN654" s="3">
        <f t="shared" si="443"/>
        <v>3220.3500000000004</v>
      </c>
      <c r="CO654" s="3">
        <f t="shared" si="444"/>
        <v>8573.2499999999982</v>
      </c>
      <c r="CP654" s="3">
        <f t="shared" si="445"/>
        <v>9.5570690883190895E-2</v>
      </c>
      <c r="CR654" s="3" t="str">
        <f t="shared" si="446"/>
        <v>No</v>
      </c>
      <c r="CV654" s="3" t="str">
        <f t="shared" si="447"/>
        <v>*Bid</v>
      </c>
      <c r="CW654" s="3">
        <f t="shared" si="448"/>
        <v>653</v>
      </c>
      <c r="CX654" s="3">
        <f t="shared" si="449"/>
        <v>644.07000000000005</v>
      </c>
      <c r="CY654" s="3" t="str">
        <f t="shared" si="450"/>
        <v>Ok</v>
      </c>
      <c r="CZ654">
        <v>0</v>
      </c>
      <c r="DA654">
        <v>0</v>
      </c>
    </row>
    <row r="655" spans="1:105" x14ac:dyDescent="0.25">
      <c r="A655">
        <v>654</v>
      </c>
      <c r="B655" t="s">
        <v>3</v>
      </c>
      <c r="C655" t="s">
        <v>763</v>
      </c>
      <c r="D655">
        <v>954.82</v>
      </c>
      <c r="E655">
        <v>2017</v>
      </c>
      <c r="F655">
        <v>954.82</v>
      </c>
      <c r="G655">
        <v>954.82</v>
      </c>
      <c r="H655" s="3">
        <f t="shared" si="410"/>
        <v>0</v>
      </c>
      <c r="I655">
        <v>274000</v>
      </c>
      <c r="J655" t="s">
        <v>2730</v>
      </c>
      <c r="K655" t="s">
        <v>2738</v>
      </c>
      <c r="L655">
        <v>32046</v>
      </c>
      <c r="M655" t="s">
        <v>3219</v>
      </c>
      <c r="N655" t="s">
        <v>4753</v>
      </c>
      <c r="O655">
        <v>-81.926373105518493</v>
      </c>
      <c r="P655">
        <v>30.770430146219699</v>
      </c>
      <c r="Q655" t="s">
        <v>5243</v>
      </c>
      <c r="R655">
        <v>1</v>
      </c>
      <c r="S655" t="s">
        <v>6539</v>
      </c>
      <c r="T655">
        <v>1001</v>
      </c>
      <c r="U655" t="s">
        <v>6582</v>
      </c>
      <c r="V655">
        <v>2017</v>
      </c>
      <c r="W655">
        <v>95968</v>
      </c>
      <c r="X655">
        <v>2017</v>
      </c>
      <c r="Y655">
        <v>119850</v>
      </c>
      <c r="Z655">
        <v>853.28</v>
      </c>
      <c r="AA655" s="3">
        <f t="shared" si="411"/>
        <v>0.89365534865210194</v>
      </c>
      <c r="AD655" t="s">
        <v>6616</v>
      </c>
      <c r="AI655" t="s">
        <v>6618</v>
      </c>
      <c r="AJ655" t="s">
        <v>6618</v>
      </c>
      <c r="AK655">
        <v>0</v>
      </c>
      <c r="AL655">
        <v>0</v>
      </c>
      <c r="AM655">
        <v>0</v>
      </c>
      <c r="AN655">
        <v>0</v>
      </c>
      <c r="AO655">
        <v>0</v>
      </c>
      <c r="AP655" s="3" t="str">
        <f t="shared" si="412"/>
        <v>No</v>
      </c>
      <c r="AQ655" s="3" t="str">
        <f t="shared" si="413"/>
        <v>No</v>
      </c>
      <c r="AR655" s="3" t="str">
        <f t="shared" si="414"/>
        <v>No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 t="s">
        <v>6634</v>
      </c>
      <c r="AZ655" t="s">
        <v>6638</v>
      </c>
      <c r="BA655">
        <v>0</v>
      </c>
      <c r="BB655" t="s">
        <v>6617</v>
      </c>
      <c r="BC655" t="s">
        <v>6616</v>
      </c>
      <c r="BD655" s="4" t="str">
        <f t="shared" si="415"/>
        <v>No</v>
      </c>
      <c r="BE655" t="s">
        <v>6640</v>
      </c>
      <c r="BF655" s="3" t="str">
        <f t="shared" si="416"/>
        <v>No</v>
      </c>
      <c r="BG655" t="s">
        <v>6645</v>
      </c>
      <c r="BH655" s="3" t="str">
        <f t="shared" si="417"/>
        <v>274000 MURRHEE RD</v>
      </c>
      <c r="BI655" s="3" t="str">
        <f t="shared" si="418"/>
        <v>Hilliard</v>
      </c>
      <c r="BJ655" s="3" t="str">
        <f t="shared" si="419"/>
        <v>Florida</v>
      </c>
      <c r="BK655" s="3">
        <f t="shared" si="420"/>
        <v>32046</v>
      </c>
      <c r="BL655" s="3" t="str">
        <f t="shared" si="421"/>
        <v>274000 MURRHEE RD HILLIARD FL 32046</v>
      </c>
      <c r="BM655" s="3" t="str">
        <f t="shared" si="422"/>
        <v/>
      </c>
      <c r="BN655" s="3" t="str">
        <f t="shared" si="423"/>
        <v>Pass</v>
      </c>
      <c r="BO655" s="3" t="str">
        <f t="shared" si="424"/>
        <v>No</v>
      </c>
      <c r="BP655" s="3" t="str">
        <f t="shared" si="425"/>
        <v>FV&lt;$10K</v>
      </c>
      <c r="BQ655" t="s">
        <v>6650</v>
      </c>
      <c r="BR655" s="3" t="str">
        <f t="shared" si="426"/>
        <v>No, &lt; $20K Lien</v>
      </c>
      <c r="BS655" s="3" t="str">
        <f t="shared" si="427"/>
        <v>No, Lien &lt; $20K</v>
      </c>
      <c r="BT655" t="s">
        <v>6650</v>
      </c>
      <c r="BU655" s="3" t="str">
        <f t="shared" si="428"/>
        <v>No</v>
      </c>
      <c r="BV655" s="3" t="str">
        <f t="shared" si="429"/>
        <v>No</v>
      </c>
      <c r="BW655" s="3">
        <f t="shared" si="430"/>
        <v>0</v>
      </c>
      <c r="BX655" s="3" t="str">
        <f t="shared" si="431"/>
        <v>No</v>
      </c>
      <c r="BY655" s="3">
        <f t="shared" si="432"/>
        <v>95968</v>
      </c>
      <c r="BZ655">
        <v>1</v>
      </c>
      <c r="CA655" s="3">
        <f t="shared" si="433"/>
        <v>95968</v>
      </c>
      <c r="CC655" s="3">
        <f t="shared" si="434"/>
        <v>0</v>
      </c>
      <c r="CD655" s="3">
        <f t="shared" si="435"/>
        <v>0</v>
      </c>
      <c r="CE655" s="3" t="str">
        <f t="shared" si="436"/>
        <v/>
      </c>
      <c r="CF655" s="3" t="e">
        <f>HLOOKUP(CE655,'Valuation Data'!$D$2:$K$5,4,FALSE)</f>
        <v>#N/A</v>
      </c>
      <c r="CG655" s="3">
        <f t="shared" si="437"/>
        <v>95968</v>
      </c>
      <c r="CH655" s="3" t="str">
        <f t="shared" si="438"/>
        <v>No</v>
      </c>
      <c r="CI655" s="3" t="str">
        <f>VLOOKUP(R655,'Use Codes &amp; County Type'!A:D,4,FALSE)</f>
        <v>S</v>
      </c>
      <c r="CJ655" s="3" t="str">
        <f t="shared" si="439"/>
        <v>No</v>
      </c>
      <c r="CK655" s="3" t="str">
        <f t="shared" si="440"/>
        <v>Yes</v>
      </c>
      <c r="CL655" s="3">
        <f t="shared" si="441"/>
        <v>0.67</v>
      </c>
      <c r="CM655" s="3">
        <f t="shared" si="442"/>
        <v>64298.560000000005</v>
      </c>
      <c r="CN655" s="3">
        <f t="shared" si="443"/>
        <v>3819.28</v>
      </c>
      <c r="CO655" s="3">
        <f t="shared" si="444"/>
        <v>60479.280000000006</v>
      </c>
      <c r="CP655" s="3">
        <f t="shared" si="445"/>
        <v>3.9797432477492498E-2</v>
      </c>
      <c r="CR655" s="3" t="str">
        <f t="shared" si="446"/>
        <v>No</v>
      </c>
      <c r="CV655" s="3" t="str">
        <f t="shared" si="447"/>
        <v>*Bid</v>
      </c>
      <c r="CW655" s="3">
        <f t="shared" si="448"/>
        <v>654</v>
      </c>
      <c r="CX655" s="3">
        <f t="shared" si="449"/>
        <v>954.82</v>
      </c>
      <c r="CY655" s="3" t="str">
        <f t="shared" si="450"/>
        <v>Ok</v>
      </c>
      <c r="CZ655">
        <v>0</v>
      </c>
      <c r="DA655">
        <v>0</v>
      </c>
    </row>
    <row r="656" spans="1:105" x14ac:dyDescent="0.25">
      <c r="A656">
        <v>655</v>
      </c>
      <c r="B656" t="s">
        <v>3</v>
      </c>
      <c r="C656" t="s">
        <v>764</v>
      </c>
      <c r="D656">
        <v>459.74</v>
      </c>
      <c r="E656">
        <v>2017</v>
      </c>
      <c r="F656">
        <v>459.74</v>
      </c>
      <c r="G656">
        <v>459.74</v>
      </c>
      <c r="H656" s="3">
        <f t="shared" si="410"/>
        <v>0</v>
      </c>
      <c r="I656">
        <v>3846</v>
      </c>
      <c r="J656" t="s">
        <v>2730</v>
      </c>
      <c r="K656" t="s">
        <v>2738</v>
      </c>
      <c r="L656">
        <v>32046</v>
      </c>
      <c r="M656" t="s">
        <v>3220</v>
      </c>
      <c r="N656" t="s">
        <v>4753</v>
      </c>
      <c r="O656">
        <v>-81.928610305089904</v>
      </c>
      <c r="P656">
        <v>30.760086858010499</v>
      </c>
      <c r="Q656" t="s">
        <v>5244</v>
      </c>
      <c r="R656">
        <v>2</v>
      </c>
      <c r="S656" t="s">
        <v>6535</v>
      </c>
      <c r="T656">
        <v>1006</v>
      </c>
      <c r="U656" t="s">
        <v>6578</v>
      </c>
      <c r="V656">
        <v>2017</v>
      </c>
      <c r="W656">
        <v>26124</v>
      </c>
      <c r="X656">
        <v>2017</v>
      </c>
      <c r="Y656">
        <v>26124</v>
      </c>
      <c r="Z656">
        <v>395.5</v>
      </c>
      <c r="AA656" s="3">
        <f t="shared" si="411"/>
        <v>0.86026884760951838</v>
      </c>
      <c r="AB656" t="s">
        <v>6616</v>
      </c>
      <c r="AC656" t="s">
        <v>6616</v>
      </c>
      <c r="AD656" t="s">
        <v>6616</v>
      </c>
      <c r="AE656" t="s">
        <v>6616</v>
      </c>
      <c r="AG656" t="s">
        <v>6616</v>
      </c>
      <c r="AH656" t="s">
        <v>6616</v>
      </c>
      <c r="AI656" t="s">
        <v>6618</v>
      </c>
      <c r="AJ656" t="s">
        <v>6618</v>
      </c>
      <c r="AK656" t="s">
        <v>6618</v>
      </c>
      <c r="AL656" t="s">
        <v>6618</v>
      </c>
      <c r="AM656" t="s">
        <v>6619</v>
      </c>
      <c r="AN656" t="s">
        <v>6618</v>
      </c>
      <c r="AO656">
        <v>0</v>
      </c>
      <c r="AP656" s="3" t="str">
        <f t="shared" si="412"/>
        <v>No</v>
      </c>
      <c r="AQ656" s="3" t="str">
        <f t="shared" si="413"/>
        <v>Yes</v>
      </c>
      <c r="AR656" s="3" t="str">
        <f t="shared" si="414"/>
        <v>No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 t="s">
        <v>6634</v>
      </c>
      <c r="AZ656" t="s">
        <v>6638</v>
      </c>
      <c r="BA656">
        <v>0</v>
      </c>
      <c r="BB656" t="s">
        <v>6616</v>
      </c>
      <c r="BC656" t="s">
        <v>6616</v>
      </c>
      <c r="BD656" s="4" t="str">
        <f t="shared" si="415"/>
        <v>No</v>
      </c>
      <c r="BE656" t="s">
        <v>6640</v>
      </c>
      <c r="BF656" s="3" t="str">
        <f t="shared" si="416"/>
        <v>No</v>
      </c>
      <c r="BG656" t="s">
        <v>6645</v>
      </c>
      <c r="BH656" s="3" t="str">
        <f t="shared" si="417"/>
        <v>3846 COLLECTION PL</v>
      </c>
      <c r="BI656" s="3" t="str">
        <f t="shared" si="418"/>
        <v>Hilliard</v>
      </c>
      <c r="BJ656" s="3" t="str">
        <f t="shared" si="419"/>
        <v>Florida</v>
      </c>
      <c r="BK656" s="3">
        <f t="shared" si="420"/>
        <v>32046</v>
      </c>
      <c r="BL656" s="3" t="str">
        <f t="shared" si="421"/>
        <v>3846 COLLECTION PL HILLIARD FL 32046</v>
      </c>
      <c r="BM656" s="3" t="str">
        <f t="shared" si="422"/>
        <v/>
      </c>
      <c r="BN656" s="3" t="str">
        <f t="shared" si="423"/>
        <v>Pass</v>
      </c>
      <c r="BO656" s="3" t="str">
        <f t="shared" si="424"/>
        <v>No</v>
      </c>
      <c r="BP656" s="3" t="str">
        <f t="shared" si="425"/>
        <v>FV&lt;$10K</v>
      </c>
      <c r="BQ656" t="s">
        <v>6650</v>
      </c>
      <c r="BR656" s="3" t="str">
        <f t="shared" si="426"/>
        <v>No, &lt; $20K Lien</v>
      </c>
      <c r="BS656" s="3" t="str">
        <f t="shared" si="427"/>
        <v>No, Lien &lt; $20K</v>
      </c>
      <c r="BT656" t="s">
        <v>6650</v>
      </c>
      <c r="BU656" s="3" t="str">
        <f t="shared" si="428"/>
        <v>No</v>
      </c>
      <c r="BV656" s="3" t="str">
        <f t="shared" si="429"/>
        <v>No</v>
      </c>
      <c r="BW656" s="3">
        <f t="shared" si="430"/>
        <v>0</v>
      </c>
      <c r="BX656" s="3" t="str">
        <f t="shared" si="431"/>
        <v>No</v>
      </c>
      <c r="BY656" s="3">
        <f t="shared" si="432"/>
        <v>26124</v>
      </c>
      <c r="BZ656">
        <v>1</v>
      </c>
      <c r="CA656" s="3">
        <f t="shared" si="433"/>
        <v>26124</v>
      </c>
      <c r="CC656" s="3">
        <f t="shared" si="434"/>
        <v>0</v>
      </c>
      <c r="CD656" s="3">
        <f t="shared" si="435"/>
        <v>0</v>
      </c>
      <c r="CE656" s="3" t="str">
        <f t="shared" si="436"/>
        <v/>
      </c>
      <c r="CF656" s="3" t="e">
        <f>HLOOKUP(CE656,'Valuation Data'!$D$2:$K$5,4,FALSE)</f>
        <v>#N/A</v>
      </c>
      <c r="CG656" s="3">
        <f t="shared" si="437"/>
        <v>26124</v>
      </c>
      <c r="CH656" s="3" t="str">
        <f t="shared" si="438"/>
        <v>No</v>
      </c>
      <c r="CI656" s="3" t="str">
        <f>VLOOKUP(R656,'Use Codes &amp; County Type'!A:D,4,FALSE)</f>
        <v>R</v>
      </c>
      <c r="CJ656" s="3" t="str">
        <f t="shared" si="439"/>
        <v>No</v>
      </c>
      <c r="CK656" s="3" t="str">
        <f t="shared" si="440"/>
        <v>No</v>
      </c>
      <c r="CL656" s="3">
        <f t="shared" si="441"/>
        <v>0.35</v>
      </c>
      <c r="CM656" s="3">
        <f t="shared" si="442"/>
        <v>9143.4</v>
      </c>
      <c r="CN656" s="3">
        <f t="shared" si="443"/>
        <v>1838.96</v>
      </c>
      <c r="CO656" s="3">
        <f t="shared" si="444"/>
        <v>7304.44</v>
      </c>
      <c r="CP656" s="3">
        <f t="shared" si="445"/>
        <v>7.0393507885469303E-2</v>
      </c>
      <c r="CR656" s="3" t="str">
        <f t="shared" si="446"/>
        <v>No</v>
      </c>
      <c r="CV656" s="3" t="str">
        <f t="shared" si="447"/>
        <v>FMV&lt;$30K</v>
      </c>
      <c r="CW656" s="3">
        <f t="shared" si="448"/>
        <v>655</v>
      </c>
      <c r="CX656" s="3">
        <f t="shared" si="449"/>
        <v>459.74</v>
      </c>
      <c r="CY656" s="3" t="str">
        <f t="shared" si="450"/>
        <v>Ok</v>
      </c>
      <c r="CZ656">
        <v>0</v>
      </c>
      <c r="DA656">
        <v>0</v>
      </c>
    </row>
    <row r="657" spans="1:105" x14ac:dyDescent="0.25">
      <c r="A657">
        <v>656</v>
      </c>
      <c r="B657" t="s">
        <v>3</v>
      </c>
      <c r="C657" t="s">
        <v>765</v>
      </c>
      <c r="D657">
        <v>1026.73</v>
      </c>
      <c r="E657">
        <v>2017</v>
      </c>
      <c r="F657">
        <v>1026.73</v>
      </c>
      <c r="G657">
        <v>1026.73</v>
      </c>
      <c r="H657" s="3">
        <f t="shared" si="410"/>
        <v>0</v>
      </c>
      <c r="I657">
        <v>29946</v>
      </c>
      <c r="J657" t="s">
        <v>2730</v>
      </c>
      <c r="K657" t="s">
        <v>2738</v>
      </c>
      <c r="L657">
        <v>32046</v>
      </c>
      <c r="M657" t="s">
        <v>3221</v>
      </c>
      <c r="N657" t="s">
        <v>4753</v>
      </c>
      <c r="O657">
        <v>-81.949102836420494</v>
      </c>
      <c r="P657">
        <v>30.7683117491685</v>
      </c>
      <c r="Q657" t="s">
        <v>5245</v>
      </c>
      <c r="R657">
        <v>1</v>
      </c>
      <c r="S657" t="s">
        <v>6539</v>
      </c>
      <c r="T657">
        <v>1001</v>
      </c>
      <c r="U657" t="s">
        <v>6582</v>
      </c>
      <c r="V657">
        <v>2017</v>
      </c>
      <c r="W657">
        <v>85756</v>
      </c>
      <c r="X657">
        <v>2017</v>
      </c>
      <c r="Y657">
        <v>91076</v>
      </c>
      <c r="Z657">
        <v>919.77</v>
      </c>
      <c r="AA657" s="3">
        <f t="shared" si="411"/>
        <v>0.89582460822221999</v>
      </c>
      <c r="AC657" t="s">
        <v>6616</v>
      </c>
      <c r="AD657" t="s">
        <v>6616</v>
      </c>
      <c r="AE657" t="s">
        <v>6616</v>
      </c>
      <c r="AF657" t="s">
        <v>6616</v>
      </c>
      <c r="AG657" t="s">
        <v>6616</v>
      </c>
      <c r="AH657" t="s">
        <v>6616</v>
      </c>
      <c r="AI657" t="s">
        <v>6618</v>
      </c>
      <c r="AJ657" t="s">
        <v>6618</v>
      </c>
      <c r="AK657" t="s">
        <v>6618</v>
      </c>
      <c r="AL657" t="s">
        <v>6618</v>
      </c>
      <c r="AM657" t="s">
        <v>6618</v>
      </c>
      <c r="AN657" t="s">
        <v>6618</v>
      </c>
      <c r="AO657" t="s">
        <v>6618</v>
      </c>
      <c r="AP657" s="3" t="str">
        <f t="shared" si="412"/>
        <v>No</v>
      </c>
      <c r="AQ657" s="3" t="str">
        <f t="shared" si="413"/>
        <v>No</v>
      </c>
      <c r="AR657" s="3" t="str">
        <f t="shared" si="414"/>
        <v>No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 t="s">
        <v>6634</v>
      </c>
      <c r="AZ657" t="s">
        <v>6638</v>
      </c>
      <c r="BA657">
        <v>0</v>
      </c>
      <c r="BB657" t="s">
        <v>6617</v>
      </c>
      <c r="BC657" t="s">
        <v>6616</v>
      </c>
      <c r="BD657" s="4" t="str">
        <f t="shared" si="415"/>
        <v>No</v>
      </c>
      <c r="BE657" t="s">
        <v>6640</v>
      </c>
      <c r="BF657" s="3" t="str">
        <f t="shared" si="416"/>
        <v>No</v>
      </c>
      <c r="BG657" t="s">
        <v>6645</v>
      </c>
      <c r="BH657" s="3" t="str">
        <f t="shared" si="417"/>
        <v>29946 PIGEON CREEK RD</v>
      </c>
      <c r="BI657" s="3" t="str">
        <f t="shared" si="418"/>
        <v>Hilliard</v>
      </c>
      <c r="BJ657" s="3" t="str">
        <f t="shared" si="419"/>
        <v>Florida</v>
      </c>
      <c r="BK657" s="3">
        <f t="shared" si="420"/>
        <v>32046</v>
      </c>
      <c r="BL657" s="3" t="str">
        <f t="shared" si="421"/>
        <v>29946 PIGEON CREEK RD HILLIARD FL 32046</v>
      </c>
      <c r="BM657" s="3" t="str">
        <f t="shared" si="422"/>
        <v/>
      </c>
      <c r="BN657" s="3" t="str">
        <f t="shared" si="423"/>
        <v>Pass</v>
      </c>
      <c r="BO657" s="3" t="str">
        <f t="shared" si="424"/>
        <v>No</v>
      </c>
      <c r="BP657" s="3" t="str">
        <f t="shared" si="425"/>
        <v>FV&lt;$10K</v>
      </c>
      <c r="BQ657" t="s">
        <v>6650</v>
      </c>
      <c r="BR657" s="3" t="str">
        <f t="shared" si="426"/>
        <v>No, &lt; $20K Lien</v>
      </c>
      <c r="BS657" s="3" t="str">
        <f t="shared" si="427"/>
        <v>No, Lien &lt; $20K</v>
      </c>
      <c r="BT657" t="s">
        <v>6650</v>
      </c>
      <c r="BU657" s="3" t="str">
        <f t="shared" si="428"/>
        <v>No</v>
      </c>
      <c r="BV657" s="3" t="str">
        <f t="shared" si="429"/>
        <v>No</v>
      </c>
      <c r="BW657" s="3">
        <f t="shared" si="430"/>
        <v>0</v>
      </c>
      <c r="BX657" s="3" t="str">
        <f t="shared" si="431"/>
        <v>No</v>
      </c>
      <c r="BY657" s="3">
        <f t="shared" si="432"/>
        <v>85756</v>
      </c>
      <c r="BZ657">
        <v>1</v>
      </c>
      <c r="CA657" s="3">
        <f t="shared" si="433"/>
        <v>85756</v>
      </c>
      <c r="CC657" s="3">
        <f t="shared" si="434"/>
        <v>0</v>
      </c>
      <c r="CD657" s="3">
        <f t="shared" si="435"/>
        <v>0</v>
      </c>
      <c r="CE657" s="3" t="str">
        <f t="shared" si="436"/>
        <v/>
      </c>
      <c r="CF657" s="3" t="e">
        <f>HLOOKUP(CE657,'Valuation Data'!$D$2:$K$5,4,FALSE)</f>
        <v>#N/A</v>
      </c>
      <c r="CG657" s="3">
        <f t="shared" si="437"/>
        <v>85756</v>
      </c>
      <c r="CH657" s="3" t="str">
        <f t="shared" si="438"/>
        <v>No</v>
      </c>
      <c r="CI657" s="3" t="str">
        <f>VLOOKUP(R657,'Use Codes &amp; County Type'!A:D,4,FALSE)</f>
        <v>S</v>
      </c>
      <c r="CJ657" s="3" t="str">
        <f t="shared" si="439"/>
        <v>No</v>
      </c>
      <c r="CK657" s="3" t="str">
        <f t="shared" si="440"/>
        <v>Yes</v>
      </c>
      <c r="CL657" s="3">
        <f t="shared" si="441"/>
        <v>0.67</v>
      </c>
      <c r="CM657" s="3">
        <f t="shared" si="442"/>
        <v>57456.520000000004</v>
      </c>
      <c r="CN657" s="3">
        <f t="shared" si="443"/>
        <v>4106.92</v>
      </c>
      <c r="CO657" s="3">
        <f t="shared" si="444"/>
        <v>53349.600000000006</v>
      </c>
      <c r="CP657" s="3">
        <f t="shared" si="445"/>
        <v>4.7890759830215963E-2</v>
      </c>
      <c r="CR657" s="3" t="str">
        <f t="shared" si="446"/>
        <v>No</v>
      </c>
      <c r="CV657" s="3" t="str">
        <f t="shared" si="447"/>
        <v>*Bid</v>
      </c>
      <c r="CW657" s="3">
        <f t="shared" si="448"/>
        <v>656</v>
      </c>
      <c r="CX657" s="3">
        <f t="shared" si="449"/>
        <v>1026.73</v>
      </c>
      <c r="CY657" s="3" t="str">
        <f t="shared" si="450"/>
        <v>Ok</v>
      </c>
      <c r="CZ657">
        <v>0</v>
      </c>
      <c r="DA657">
        <v>0</v>
      </c>
    </row>
    <row r="658" spans="1:105" x14ac:dyDescent="0.25">
      <c r="A658">
        <v>657</v>
      </c>
      <c r="B658" t="s">
        <v>3</v>
      </c>
      <c r="C658" t="s">
        <v>766</v>
      </c>
      <c r="D658">
        <v>2035.36</v>
      </c>
      <c r="E658">
        <v>2017</v>
      </c>
      <c r="F658">
        <v>2035.36</v>
      </c>
      <c r="G658">
        <v>2035.36</v>
      </c>
      <c r="H658" s="3">
        <f t="shared" si="410"/>
        <v>0</v>
      </c>
      <c r="I658">
        <v>554041</v>
      </c>
      <c r="J658" t="s">
        <v>2730</v>
      </c>
      <c r="K658" t="s">
        <v>2738</v>
      </c>
      <c r="L658">
        <v>32046</v>
      </c>
      <c r="M658" t="s">
        <v>3222</v>
      </c>
      <c r="N658" t="s">
        <v>4753</v>
      </c>
      <c r="O658">
        <v>-81.958272099046496</v>
      </c>
      <c r="P658">
        <v>30.745593979649801</v>
      </c>
      <c r="Q658" t="s">
        <v>4927</v>
      </c>
      <c r="R658">
        <v>2</v>
      </c>
      <c r="S658" t="s">
        <v>6535</v>
      </c>
      <c r="T658">
        <v>1006</v>
      </c>
      <c r="U658" t="s">
        <v>6578</v>
      </c>
      <c r="V658">
        <v>2017</v>
      </c>
      <c r="W658">
        <v>161465</v>
      </c>
      <c r="X658">
        <v>2017</v>
      </c>
      <c r="Y658">
        <v>167820</v>
      </c>
      <c r="Z658">
        <v>1852.39</v>
      </c>
      <c r="AA658" s="3">
        <f t="shared" si="411"/>
        <v>0.91010435500353759</v>
      </c>
      <c r="AB658" t="s">
        <v>6616</v>
      </c>
      <c r="AC658" t="s">
        <v>6616</v>
      </c>
      <c r="AD658" t="s">
        <v>6616</v>
      </c>
      <c r="AE658" t="s">
        <v>6616</v>
      </c>
      <c r="AF658" t="s">
        <v>6616</v>
      </c>
      <c r="AG658" t="s">
        <v>6616</v>
      </c>
      <c r="AH658" t="s">
        <v>6616</v>
      </c>
      <c r="AI658" t="s">
        <v>6618</v>
      </c>
      <c r="AJ658" t="s">
        <v>6618</v>
      </c>
      <c r="AK658" t="s">
        <v>6618</v>
      </c>
      <c r="AL658" t="s">
        <v>6618</v>
      </c>
      <c r="AM658" t="s">
        <v>6618</v>
      </c>
      <c r="AN658" t="s">
        <v>6618</v>
      </c>
      <c r="AO658" t="s">
        <v>6618</v>
      </c>
      <c r="AP658" s="3" t="str">
        <f t="shared" si="412"/>
        <v>No</v>
      </c>
      <c r="AQ658" s="3" t="str">
        <f t="shared" si="413"/>
        <v>No</v>
      </c>
      <c r="AR658" s="3" t="str">
        <f t="shared" si="414"/>
        <v>No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2</v>
      </c>
      <c r="AY658" t="s">
        <v>6634</v>
      </c>
      <c r="AZ658" t="s">
        <v>6638</v>
      </c>
      <c r="BA658">
        <v>1</v>
      </c>
      <c r="BB658" t="s">
        <v>6617</v>
      </c>
      <c r="BC658" t="s">
        <v>6616</v>
      </c>
      <c r="BD658" s="4" t="str">
        <f t="shared" si="415"/>
        <v>No</v>
      </c>
      <c r="BE658" t="s">
        <v>6640</v>
      </c>
      <c r="BF658" s="3" t="str">
        <f t="shared" si="416"/>
        <v>No</v>
      </c>
      <c r="BG658" t="s">
        <v>6645</v>
      </c>
      <c r="BH658" s="3" t="str">
        <f t="shared" si="417"/>
        <v>554041 US HWY 1</v>
      </c>
      <c r="BI658" s="3" t="str">
        <f t="shared" si="418"/>
        <v>Hilliard</v>
      </c>
      <c r="BJ658" s="3" t="str">
        <f t="shared" si="419"/>
        <v>Florida</v>
      </c>
      <c r="BK658" s="3">
        <f t="shared" si="420"/>
        <v>32046</v>
      </c>
      <c r="BL658" s="3" t="str">
        <f t="shared" si="421"/>
        <v>554041 US HWY 1 HILLIARD FL 32046</v>
      </c>
      <c r="BM658" s="3" t="str">
        <f t="shared" si="422"/>
        <v/>
      </c>
      <c r="BN658" s="3" t="str">
        <f t="shared" si="423"/>
        <v>Pass</v>
      </c>
      <c r="BO658" s="3" t="str">
        <f t="shared" si="424"/>
        <v>No</v>
      </c>
      <c r="BP658" s="3" t="str">
        <f t="shared" si="425"/>
        <v>FV&lt;$10K</v>
      </c>
      <c r="BQ658" t="s">
        <v>6650</v>
      </c>
      <c r="BR658" s="3" t="str">
        <f t="shared" si="426"/>
        <v>No, &lt; $20K Lien</v>
      </c>
      <c r="BS658" s="3" t="str">
        <f t="shared" si="427"/>
        <v>No, Lien &lt; $20K</v>
      </c>
      <c r="BT658" t="s">
        <v>6650</v>
      </c>
      <c r="BU658" s="3" t="str">
        <f t="shared" si="428"/>
        <v>No</v>
      </c>
      <c r="BV658" s="3" t="str">
        <f t="shared" si="429"/>
        <v>No</v>
      </c>
      <c r="BW658" s="3">
        <f t="shared" si="430"/>
        <v>1</v>
      </c>
      <c r="BX658" s="3" t="str">
        <f t="shared" si="431"/>
        <v>No</v>
      </c>
      <c r="BY658" s="3">
        <f t="shared" si="432"/>
        <v>161465</v>
      </c>
      <c r="BZ658">
        <v>1</v>
      </c>
      <c r="CA658" s="3">
        <f t="shared" si="433"/>
        <v>161465</v>
      </c>
      <c r="CC658" s="3">
        <f t="shared" si="434"/>
        <v>0</v>
      </c>
      <c r="CD658" s="3">
        <f t="shared" si="435"/>
        <v>0</v>
      </c>
      <c r="CE658" s="3" t="str">
        <f t="shared" si="436"/>
        <v/>
      </c>
      <c r="CF658" s="3" t="e">
        <f>HLOOKUP(CE658,'Valuation Data'!$D$2:$K$5,4,FALSE)</f>
        <v>#N/A</v>
      </c>
      <c r="CG658" s="3">
        <f t="shared" si="437"/>
        <v>161465</v>
      </c>
      <c r="CH658" s="3" t="str">
        <f t="shared" si="438"/>
        <v>No</v>
      </c>
      <c r="CI658" s="3" t="str">
        <f>VLOOKUP(R658,'Use Codes &amp; County Type'!A:D,4,FALSE)</f>
        <v>R</v>
      </c>
      <c r="CJ658" s="3" t="str">
        <f t="shared" si="439"/>
        <v>No</v>
      </c>
      <c r="CK658" s="3" t="str">
        <f t="shared" si="440"/>
        <v>Yes</v>
      </c>
      <c r="CL658" s="3">
        <f t="shared" si="441"/>
        <v>0.67</v>
      </c>
      <c r="CM658" s="3">
        <f t="shared" si="442"/>
        <v>108181.55</v>
      </c>
      <c r="CN658" s="3">
        <f t="shared" si="443"/>
        <v>10176.799999999999</v>
      </c>
      <c r="CO658" s="3">
        <f t="shared" si="444"/>
        <v>98004.75</v>
      </c>
      <c r="CP658" s="3">
        <f t="shared" si="445"/>
        <v>6.3027900783451524E-2</v>
      </c>
      <c r="CR658" s="3" t="str">
        <f t="shared" si="446"/>
        <v>No</v>
      </c>
      <c r="CV658" s="3" t="str">
        <f t="shared" si="447"/>
        <v>*Bid</v>
      </c>
      <c r="CW658" s="3">
        <f t="shared" si="448"/>
        <v>657</v>
      </c>
      <c r="CX658" s="3">
        <f t="shared" si="449"/>
        <v>2035.36</v>
      </c>
      <c r="CY658" s="3" t="str">
        <f t="shared" si="450"/>
        <v>Ok</v>
      </c>
      <c r="CZ658">
        <v>0</v>
      </c>
      <c r="DA658">
        <v>0</v>
      </c>
    </row>
    <row r="659" spans="1:105" x14ac:dyDescent="0.25">
      <c r="A659">
        <v>658</v>
      </c>
      <c r="B659" t="s">
        <v>3</v>
      </c>
      <c r="C659" t="s">
        <v>767</v>
      </c>
      <c r="D659">
        <v>272.24</v>
      </c>
      <c r="E659">
        <v>2017</v>
      </c>
      <c r="F659" t="e">
        <f>NA()</f>
        <v>#N/A</v>
      </c>
      <c r="G659" t="e">
        <f>NA()</f>
        <v>#N/A</v>
      </c>
      <c r="H659" s="3" t="e">
        <f t="shared" si="410"/>
        <v>#N/A</v>
      </c>
      <c r="I659" t="e">
        <f>NA()</f>
        <v>#N/A</v>
      </c>
      <c r="J659" t="e">
        <f>NA()</f>
        <v>#N/A</v>
      </c>
      <c r="K659" t="e">
        <f>NA()</f>
        <v>#N/A</v>
      </c>
      <c r="L659" t="e">
        <f>NA()</f>
        <v>#N/A</v>
      </c>
      <c r="M659" t="e">
        <f>NA()</f>
        <v>#N/A</v>
      </c>
      <c r="N659" t="e">
        <f>NA()</f>
        <v>#N/A</v>
      </c>
      <c r="O659" t="e">
        <f>NA()</f>
        <v>#N/A</v>
      </c>
      <c r="P659" t="e">
        <f>NA()</f>
        <v>#N/A</v>
      </c>
      <c r="Q659" t="e">
        <f>NA()</f>
        <v>#N/A</v>
      </c>
      <c r="R659">
        <v>2</v>
      </c>
      <c r="S659" t="s">
        <v>6535</v>
      </c>
      <c r="T659" t="e">
        <f>NA()</f>
        <v>#N/A</v>
      </c>
      <c r="U659" t="e">
        <f>NA()</f>
        <v>#N/A</v>
      </c>
      <c r="V659">
        <v>2017</v>
      </c>
      <c r="W659">
        <v>39673</v>
      </c>
      <c r="X659" t="e">
        <f>NA()</f>
        <v>#N/A</v>
      </c>
      <c r="Y659" t="e">
        <f>NA()</f>
        <v>#N/A</v>
      </c>
      <c r="Z659" t="e">
        <f>NA()</f>
        <v>#N/A</v>
      </c>
      <c r="AA659" s="3">
        <f t="shared" si="411"/>
        <v>0</v>
      </c>
      <c r="AB659" t="s">
        <v>6616</v>
      </c>
      <c r="AD659" t="s">
        <v>6616</v>
      </c>
      <c r="AE659" t="s">
        <v>6616</v>
      </c>
      <c r="AF659" t="s">
        <v>6616</v>
      </c>
      <c r="AG659" t="s">
        <v>6616</v>
      </c>
      <c r="AH659" t="s">
        <v>6616</v>
      </c>
      <c r="AI659" t="e">
        <f>NA()</f>
        <v>#N/A</v>
      </c>
      <c r="AJ659" t="e">
        <f>NA()</f>
        <v>#N/A</v>
      </c>
      <c r="AK659" t="e">
        <f>NA()</f>
        <v>#N/A</v>
      </c>
      <c r="AL659" t="e">
        <f>NA()</f>
        <v>#N/A</v>
      </c>
      <c r="AM659" t="e">
        <f>NA()</f>
        <v>#N/A</v>
      </c>
      <c r="AN659" t="e">
        <f>NA()</f>
        <v>#N/A</v>
      </c>
      <c r="AO659" t="e">
        <f>NA()</f>
        <v>#N/A</v>
      </c>
      <c r="AP659" s="3" t="str">
        <f t="shared" si="412"/>
        <v>No</v>
      </c>
      <c r="AQ659" s="3" t="str">
        <f t="shared" si="413"/>
        <v>No</v>
      </c>
      <c r="AR659" s="3" t="str">
        <f t="shared" si="414"/>
        <v>No</v>
      </c>
      <c r="AS659" t="e">
        <f>NA()</f>
        <v>#N/A</v>
      </c>
      <c r="AT659" t="e">
        <f>NA()</f>
        <v>#N/A</v>
      </c>
      <c r="AU659" t="e">
        <f>NA()</f>
        <v>#N/A</v>
      </c>
      <c r="AV659" t="e">
        <f>NA()</f>
        <v>#N/A</v>
      </c>
      <c r="AW659" t="e">
        <f>NA()</f>
        <v>#N/A</v>
      </c>
      <c r="AX659" t="e">
        <f>NA()</f>
        <v>#N/A</v>
      </c>
      <c r="AY659" t="e">
        <f>NA()</f>
        <v>#N/A</v>
      </c>
      <c r="AZ659" t="e">
        <f>NA()</f>
        <v>#N/A</v>
      </c>
      <c r="BA659">
        <v>0</v>
      </c>
      <c r="BB659" t="s">
        <v>6617</v>
      </c>
      <c r="BC659" t="e">
        <f>NA()</f>
        <v>#N/A</v>
      </c>
      <c r="BD659" s="4" t="str">
        <f t="shared" si="415"/>
        <v>No</v>
      </c>
      <c r="BE659" t="e">
        <f>NA()</f>
        <v>#N/A</v>
      </c>
      <c r="BF659" s="3" t="str">
        <f t="shared" si="416"/>
        <v>No</v>
      </c>
      <c r="BG659" t="e">
        <f>NA()</f>
        <v>#N/A</v>
      </c>
      <c r="BH659" s="3" t="e">
        <f t="shared" si="417"/>
        <v>#N/A</v>
      </c>
      <c r="BI659" s="3" t="e">
        <f t="shared" si="418"/>
        <v>#N/A</v>
      </c>
      <c r="BJ659" s="3" t="e">
        <f t="shared" si="419"/>
        <v>#N/A</v>
      </c>
      <c r="BK659" s="3" t="e">
        <f t="shared" si="420"/>
        <v>#N/A</v>
      </c>
      <c r="BL659" s="3" t="e">
        <f t="shared" si="421"/>
        <v>#N/A</v>
      </c>
      <c r="BM659" s="3" t="e">
        <f t="shared" si="422"/>
        <v>#N/A</v>
      </c>
      <c r="BN659" s="3" t="str">
        <f t="shared" si="423"/>
        <v>Pass</v>
      </c>
      <c r="BO659" s="3" t="e">
        <f t="shared" si="424"/>
        <v>#N/A</v>
      </c>
      <c r="BP659" s="3" t="str">
        <f t="shared" si="425"/>
        <v>FV&lt;$10K</v>
      </c>
      <c r="BQ659" t="s">
        <v>6650</v>
      </c>
      <c r="BR659" s="3" t="str">
        <f t="shared" si="426"/>
        <v>No, &lt; $20K Lien</v>
      </c>
      <c r="BS659" s="3" t="str">
        <f t="shared" si="427"/>
        <v>No, Lien &lt; $20K</v>
      </c>
      <c r="BT659" t="s">
        <v>6650</v>
      </c>
      <c r="BU659" s="3" t="str">
        <f t="shared" si="428"/>
        <v>No</v>
      </c>
      <c r="BV659" s="3" t="str">
        <f t="shared" si="429"/>
        <v>No</v>
      </c>
      <c r="BW659" s="3">
        <f t="shared" si="430"/>
        <v>0</v>
      </c>
      <c r="BX659" s="3" t="str">
        <f t="shared" si="431"/>
        <v>No</v>
      </c>
      <c r="BY659" s="3">
        <f t="shared" si="432"/>
        <v>39673</v>
      </c>
      <c r="BZ659">
        <v>1</v>
      </c>
      <c r="CA659" s="3">
        <f t="shared" si="433"/>
        <v>39673</v>
      </c>
      <c r="CC659" s="3" t="e">
        <f t="shared" si="434"/>
        <v>#N/A</v>
      </c>
      <c r="CD659" s="3" t="e">
        <f t="shared" si="435"/>
        <v>#N/A</v>
      </c>
      <c r="CE659" s="3" t="str">
        <f t="shared" si="436"/>
        <v/>
      </c>
      <c r="CF659" s="3" t="e">
        <f>HLOOKUP(CE659,'Valuation Data'!$D$2:$K$5,4,FALSE)</f>
        <v>#N/A</v>
      </c>
      <c r="CG659" s="3">
        <f t="shared" si="437"/>
        <v>39673</v>
      </c>
      <c r="CH659" s="3" t="str">
        <f t="shared" si="438"/>
        <v>No</v>
      </c>
      <c r="CI659" s="3" t="str">
        <f>VLOOKUP(R659,'Use Codes &amp; County Type'!A:D,4,FALSE)</f>
        <v>R</v>
      </c>
      <c r="CJ659" s="3" t="str">
        <f t="shared" si="439"/>
        <v>No</v>
      </c>
      <c r="CK659" s="3" t="str">
        <f t="shared" si="440"/>
        <v>Yes</v>
      </c>
      <c r="CL659" s="3">
        <f t="shared" si="441"/>
        <v>0.67</v>
      </c>
      <c r="CM659" s="3">
        <f t="shared" si="442"/>
        <v>26580.91</v>
      </c>
      <c r="CN659" s="3" t="e">
        <f t="shared" si="443"/>
        <v>#N/A</v>
      </c>
      <c r="CO659" s="3" t="e">
        <f t="shared" si="444"/>
        <v>#N/A</v>
      </c>
      <c r="CP659" s="3" t="e">
        <f t="shared" si="445"/>
        <v>#N/A</v>
      </c>
      <c r="CR659" s="3" t="e">
        <f t="shared" si="446"/>
        <v>#N/A</v>
      </c>
      <c r="CV659" s="3" t="e">
        <f t="shared" si="447"/>
        <v>#N/A</v>
      </c>
      <c r="CW659" s="3">
        <f t="shared" si="448"/>
        <v>658</v>
      </c>
      <c r="CX659" s="3">
        <f t="shared" si="449"/>
        <v>272.24</v>
      </c>
      <c r="CY659" s="3" t="e">
        <f t="shared" si="450"/>
        <v>#N/A</v>
      </c>
      <c r="CZ659" t="e">
        <f>NA()</f>
        <v>#N/A</v>
      </c>
      <c r="DA659" t="e">
        <f>NA()</f>
        <v>#N/A</v>
      </c>
    </row>
    <row r="660" spans="1:105" x14ac:dyDescent="0.25">
      <c r="A660">
        <v>659</v>
      </c>
      <c r="B660" t="s">
        <v>3</v>
      </c>
      <c r="C660" t="s">
        <v>768</v>
      </c>
      <c r="D660">
        <v>580.57000000000005</v>
      </c>
      <c r="E660">
        <v>2017</v>
      </c>
      <c r="F660">
        <v>580.57000000000005</v>
      </c>
      <c r="G660">
        <v>580.57000000000005</v>
      </c>
      <c r="H660" s="3">
        <f t="shared" si="410"/>
        <v>0</v>
      </c>
      <c r="I660">
        <v>553936</v>
      </c>
      <c r="J660" t="s">
        <v>2730</v>
      </c>
      <c r="K660" t="s">
        <v>2738</v>
      </c>
      <c r="L660">
        <v>32046</v>
      </c>
      <c r="M660" t="s">
        <v>3223</v>
      </c>
      <c r="N660" t="s">
        <v>4753</v>
      </c>
      <c r="O660">
        <v>-81.9549242205577</v>
      </c>
      <c r="P660">
        <v>30.745940580451901</v>
      </c>
      <c r="Q660" t="s">
        <v>5246</v>
      </c>
      <c r="R660">
        <v>2</v>
      </c>
      <c r="S660" t="s">
        <v>6535</v>
      </c>
      <c r="T660">
        <v>1006</v>
      </c>
      <c r="U660" t="s">
        <v>6578</v>
      </c>
      <c r="V660">
        <v>2017</v>
      </c>
      <c r="W660">
        <v>31285</v>
      </c>
      <c r="X660">
        <v>2017</v>
      </c>
      <c r="Y660">
        <v>36379</v>
      </c>
      <c r="Z660">
        <v>507.23</v>
      </c>
      <c r="AA660" s="3">
        <f t="shared" si="411"/>
        <v>0.87367587026542881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 s="3" t="str">
        <f t="shared" si="412"/>
        <v>No</v>
      </c>
      <c r="AQ660" s="3" t="str">
        <f t="shared" si="413"/>
        <v>No</v>
      </c>
      <c r="AR660" s="3" t="str">
        <f t="shared" si="414"/>
        <v>No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1</v>
      </c>
      <c r="AY660" t="s">
        <v>6634</v>
      </c>
      <c r="AZ660">
        <v>0</v>
      </c>
      <c r="BA660">
        <v>0</v>
      </c>
      <c r="BB660" t="s">
        <v>6616</v>
      </c>
      <c r="BC660">
        <v>0</v>
      </c>
      <c r="BD660" s="4" t="str">
        <f t="shared" si="415"/>
        <v>No</v>
      </c>
      <c r="BE660" t="s">
        <v>6640</v>
      </c>
      <c r="BF660" s="3" t="str">
        <f t="shared" si="416"/>
        <v>No</v>
      </c>
      <c r="BG660" t="s">
        <v>6645</v>
      </c>
      <c r="BH660" s="3" t="str">
        <f t="shared" si="417"/>
        <v>553936 US HWY 1</v>
      </c>
      <c r="BI660" s="3" t="str">
        <f t="shared" si="418"/>
        <v>Hilliard</v>
      </c>
      <c r="BJ660" s="3" t="str">
        <f t="shared" si="419"/>
        <v>Florida</v>
      </c>
      <c r="BK660" s="3">
        <f t="shared" si="420"/>
        <v>32046</v>
      </c>
      <c r="BL660" s="3" t="str">
        <f t="shared" si="421"/>
        <v>553936 US HWY 1 HILLIARD FL 32046</v>
      </c>
      <c r="BM660" s="3" t="str">
        <f t="shared" si="422"/>
        <v/>
      </c>
      <c r="BN660" s="3" t="str">
        <f t="shared" si="423"/>
        <v>Pass</v>
      </c>
      <c r="BO660" s="3" t="str">
        <f t="shared" si="424"/>
        <v>No</v>
      </c>
      <c r="BP660" s="3" t="str">
        <f t="shared" si="425"/>
        <v>FV&lt;$10K</v>
      </c>
      <c r="BQ660" t="s">
        <v>6650</v>
      </c>
      <c r="BR660" s="3" t="str">
        <f t="shared" si="426"/>
        <v>No, &lt; $20K Lien</v>
      </c>
      <c r="BS660" s="3" t="str">
        <f t="shared" si="427"/>
        <v>No, Lien &lt; $20K</v>
      </c>
      <c r="BT660" t="s">
        <v>6650</v>
      </c>
      <c r="BU660" s="3" t="str">
        <f t="shared" si="428"/>
        <v>No</v>
      </c>
      <c r="BV660" s="3" t="str">
        <f t="shared" si="429"/>
        <v>No</v>
      </c>
      <c r="BW660" s="3">
        <f t="shared" si="430"/>
        <v>0</v>
      </c>
      <c r="BX660" s="3" t="str">
        <f t="shared" si="431"/>
        <v>No</v>
      </c>
      <c r="BY660" s="3">
        <f t="shared" si="432"/>
        <v>31285</v>
      </c>
      <c r="BZ660">
        <v>1</v>
      </c>
      <c r="CA660" s="3">
        <f t="shared" si="433"/>
        <v>31285</v>
      </c>
      <c r="CC660" s="3">
        <f t="shared" si="434"/>
        <v>0</v>
      </c>
      <c r="CD660" s="3">
        <f t="shared" si="435"/>
        <v>0</v>
      </c>
      <c r="CE660" s="3" t="str">
        <f t="shared" si="436"/>
        <v/>
      </c>
      <c r="CF660" s="3" t="e">
        <f>HLOOKUP(CE660,'Valuation Data'!$D$2:$K$5,4,FALSE)</f>
        <v>#N/A</v>
      </c>
      <c r="CG660" s="3">
        <f t="shared" si="437"/>
        <v>31285</v>
      </c>
      <c r="CH660" s="3" t="str">
        <f t="shared" si="438"/>
        <v>No</v>
      </c>
      <c r="CI660" s="3" t="str">
        <f>VLOOKUP(R660,'Use Codes &amp; County Type'!A:D,4,FALSE)</f>
        <v>R</v>
      </c>
      <c r="CJ660" s="3" t="str">
        <f t="shared" si="439"/>
        <v>No</v>
      </c>
      <c r="CK660" s="3" t="str">
        <f t="shared" si="440"/>
        <v>No</v>
      </c>
      <c r="CL660" s="3">
        <f t="shared" si="441"/>
        <v>0.35</v>
      </c>
      <c r="CM660" s="3">
        <f t="shared" si="442"/>
        <v>10949.75</v>
      </c>
      <c r="CN660" s="3">
        <f t="shared" si="443"/>
        <v>2322.2800000000002</v>
      </c>
      <c r="CO660" s="3">
        <f t="shared" si="444"/>
        <v>8627.4699999999993</v>
      </c>
      <c r="CP660" s="3">
        <f t="shared" si="445"/>
        <v>7.4229822598689474E-2</v>
      </c>
      <c r="CR660" s="3" t="str">
        <f t="shared" si="446"/>
        <v>No</v>
      </c>
      <c r="CV660" s="3" t="str">
        <f t="shared" si="447"/>
        <v>*Bid</v>
      </c>
      <c r="CW660" s="3">
        <f t="shared" si="448"/>
        <v>659</v>
      </c>
      <c r="CX660" s="3">
        <f t="shared" si="449"/>
        <v>580.57000000000005</v>
      </c>
      <c r="CY660" s="3" t="str">
        <f t="shared" si="450"/>
        <v>Ok</v>
      </c>
      <c r="CZ660">
        <v>0</v>
      </c>
      <c r="DA660">
        <v>0</v>
      </c>
    </row>
    <row r="661" spans="1:105" x14ac:dyDescent="0.25">
      <c r="A661">
        <v>660</v>
      </c>
      <c r="B661" t="s">
        <v>3</v>
      </c>
      <c r="C661" t="s">
        <v>769</v>
      </c>
      <c r="D661">
        <v>804.15</v>
      </c>
      <c r="E661">
        <v>2017</v>
      </c>
      <c r="F661">
        <v>804.15</v>
      </c>
      <c r="G661">
        <v>804.15</v>
      </c>
      <c r="H661" s="3">
        <f t="shared" si="410"/>
        <v>0</v>
      </c>
      <c r="J661" t="s">
        <v>2730</v>
      </c>
      <c r="K661" t="s">
        <v>2738</v>
      </c>
      <c r="L661">
        <v>32046</v>
      </c>
      <c r="M661" t="s">
        <v>3216</v>
      </c>
      <c r="N661" t="s">
        <v>4753</v>
      </c>
      <c r="O661">
        <v>-81.922439788557298</v>
      </c>
      <c r="P661">
        <v>30.750231244115099</v>
      </c>
      <c r="Q661" t="s">
        <v>5247</v>
      </c>
      <c r="R661">
        <v>0</v>
      </c>
      <c r="S661" t="s">
        <v>6538</v>
      </c>
      <c r="T661">
        <v>8001</v>
      </c>
      <c r="U661" t="s">
        <v>6581</v>
      </c>
      <c r="V661">
        <v>2017</v>
      </c>
      <c r="W661">
        <v>47160</v>
      </c>
      <c r="X661">
        <v>2017</v>
      </c>
      <c r="Y661">
        <v>47160</v>
      </c>
      <c r="Z661">
        <v>713.96</v>
      </c>
      <c r="AA661" s="3">
        <f t="shared" si="411"/>
        <v>0.88784430765404476</v>
      </c>
      <c r="AB661" t="s">
        <v>6616</v>
      </c>
      <c r="AC661" t="s">
        <v>6616</v>
      </c>
      <c r="AE661" t="s">
        <v>6616</v>
      </c>
      <c r="AF661" t="s">
        <v>6616</v>
      </c>
      <c r="AG661" t="s">
        <v>6616</v>
      </c>
      <c r="AH661" t="s">
        <v>6616</v>
      </c>
      <c r="AI661" t="s">
        <v>6618</v>
      </c>
      <c r="AJ661" t="s">
        <v>6618</v>
      </c>
      <c r="AK661" t="s">
        <v>6618</v>
      </c>
      <c r="AL661" t="s">
        <v>6618</v>
      </c>
      <c r="AM661" t="s">
        <v>6618</v>
      </c>
      <c r="AN661" t="s">
        <v>6618</v>
      </c>
      <c r="AO661">
        <v>0</v>
      </c>
      <c r="AP661" s="3" t="str">
        <f t="shared" si="412"/>
        <v>No</v>
      </c>
      <c r="AQ661" s="3" t="str">
        <f t="shared" si="413"/>
        <v>No</v>
      </c>
      <c r="AR661" s="3" t="str">
        <f t="shared" si="414"/>
        <v>No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 t="s">
        <v>6634</v>
      </c>
      <c r="AZ661" t="s">
        <v>6638</v>
      </c>
      <c r="BA661">
        <v>1</v>
      </c>
      <c r="BB661" t="s">
        <v>6616</v>
      </c>
      <c r="BC661" t="s">
        <v>6616</v>
      </c>
      <c r="BD661" s="4" t="str">
        <f t="shared" si="415"/>
        <v>No</v>
      </c>
      <c r="BE661" t="s">
        <v>6640</v>
      </c>
      <c r="BF661" s="3" t="str">
        <f t="shared" si="416"/>
        <v>No</v>
      </c>
      <c r="BG661" t="s">
        <v>6645</v>
      </c>
      <c r="BH661" s="3" t="str">
        <f t="shared" si="417"/>
        <v>MURRHEE RD</v>
      </c>
      <c r="BI661" s="3" t="str">
        <f t="shared" si="418"/>
        <v>Hilliard</v>
      </c>
      <c r="BJ661" s="3" t="str">
        <f t="shared" si="419"/>
        <v>Florida</v>
      </c>
      <c r="BK661" s="3">
        <f t="shared" si="420"/>
        <v>32046</v>
      </c>
      <c r="BL661" s="3" t="str">
        <f t="shared" si="421"/>
        <v>MURRHEE RD HILLIARD FL 32046</v>
      </c>
      <c r="BM661" s="3" t="str">
        <f t="shared" si="422"/>
        <v/>
      </c>
      <c r="BN661" s="3" t="str">
        <f t="shared" si="423"/>
        <v>Pass</v>
      </c>
      <c r="BO661" s="3" t="str">
        <f t="shared" si="424"/>
        <v>No</v>
      </c>
      <c r="BP661" s="3" t="str">
        <f t="shared" si="425"/>
        <v>FV&lt;$10K</v>
      </c>
      <c r="BQ661" t="s">
        <v>6650</v>
      </c>
      <c r="BR661" s="3" t="str">
        <f t="shared" si="426"/>
        <v>No, &lt; $20K Lien</v>
      </c>
      <c r="BS661" s="3" t="str">
        <f t="shared" si="427"/>
        <v>No, Lien &lt; $20K</v>
      </c>
      <c r="BT661" t="s">
        <v>6650</v>
      </c>
      <c r="BU661" s="3" t="str">
        <f t="shared" si="428"/>
        <v>No</v>
      </c>
      <c r="BV661" s="3" t="str">
        <f t="shared" si="429"/>
        <v>No</v>
      </c>
      <c r="BW661" s="3">
        <f t="shared" si="430"/>
        <v>1</v>
      </c>
      <c r="BX661" s="3" t="str">
        <f t="shared" si="431"/>
        <v>No</v>
      </c>
      <c r="BY661" s="3">
        <f t="shared" si="432"/>
        <v>47160</v>
      </c>
      <c r="BZ661">
        <v>1</v>
      </c>
      <c r="CA661" s="3">
        <f t="shared" si="433"/>
        <v>47160</v>
      </c>
      <c r="CC661" s="3">
        <f t="shared" si="434"/>
        <v>0</v>
      </c>
      <c r="CD661" s="3">
        <f t="shared" si="435"/>
        <v>0</v>
      </c>
      <c r="CE661" s="3" t="str">
        <f t="shared" si="436"/>
        <v/>
      </c>
      <c r="CF661" s="3" t="e">
        <f>HLOOKUP(CE661,'Valuation Data'!$D$2:$K$5,4,FALSE)</f>
        <v>#N/A</v>
      </c>
      <c r="CG661" s="3">
        <f t="shared" si="437"/>
        <v>47160</v>
      </c>
      <c r="CH661" s="3" t="str">
        <f t="shared" si="438"/>
        <v>No</v>
      </c>
      <c r="CI661" s="3" t="str">
        <f>VLOOKUP(R661,'Use Codes &amp; County Type'!A:D,4,FALSE)</f>
        <v>V</v>
      </c>
      <c r="CJ661" s="3" t="str">
        <f t="shared" si="439"/>
        <v>Yes</v>
      </c>
      <c r="CK661" s="3" t="str">
        <f t="shared" si="440"/>
        <v>No</v>
      </c>
      <c r="CL661" s="3">
        <f t="shared" si="441"/>
        <v>0</v>
      </c>
      <c r="CM661" s="3">
        <f t="shared" si="442"/>
        <v>0</v>
      </c>
      <c r="CN661" s="3">
        <f t="shared" si="443"/>
        <v>4020.75</v>
      </c>
      <c r="CO661" s="3">
        <f t="shared" si="444"/>
        <v>-4020.75</v>
      </c>
      <c r="CP661" s="3">
        <f t="shared" si="445"/>
        <v>8.5257633587786263E-2</v>
      </c>
      <c r="CR661" s="3" t="str">
        <f t="shared" si="446"/>
        <v>No</v>
      </c>
      <c r="CV661" s="3" t="str">
        <f t="shared" si="447"/>
        <v>Vacant, No Sales Data</v>
      </c>
      <c r="CW661" s="3">
        <f t="shared" si="448"/>
        <v>660</v>
      </c>
      <c r="CX661" s="3">
        <f t="shared" si="449"/>
        <v>804.15</v>
      </c>
      <c r="CY661" s="3" t="str">
        <f t="shared" si="450"/>
        <v>Ok</v>
      </c>
      <c r="CZ661">
        <v>0</v>
      </c>
      <c r="DA661">
        <v>0</v>
      </c>
    </row>
    <row r="662" spans="1:105" x14ac:dyDescent="0.25">
      <c r="A662">
        <v>661</v>
      </c>
      <c r="B662" t="s">
        <v>3</v>
      </c>
      <c r="C662" t="s">
        <v>770</v>
      </c>
      <c r="D662">
        <v>102.41</v>
      </c>
      <c r="E662">
        <v>2017</v>
      </c>
      <c r="F662">
        <v>102.41</v>
      </c>
      <c r="G662">
        <v>102.41</v>
      </c>
      <c r="H662" s="3">
        <f t="shared" si="410"/>
        <v>0</v>
      </c>
      <c r="J662" t="s">
        <v>2730</v>
      </c>
      <c r="K662" t="s">
        <v>2738</v>
      </c>
      <c r="L662">
        <v>32046</v>
      </c>
      <c r="M662" t="s">
        <v>3216</v>
      </c>
      <c r="N662" t="s">
        <v>4753</v>
      </c>
      <c r="O662">
        <v>-81.920935770792994</v>
      </c>
      <c r="P662">
        <v>30.754457782152802</v>
      </c>
      <c r="Q662" t="s">
        <v>5248</v>
      </c>
      <c r="R662">
        <v>0</v>
      </c>
      <c r="S662" t="s">
        <v>6538</v>
      </c>
      <c r="T662">
        <v>8001</v>
      </c>
      <c r="U662" t="s">
        <v>6581</v>
      </c>
      <c r="V662">
        <v>2017</v>
      </c>
      <c r="W662">
        <v>4059</v>
      </c>
      <c r="X662">
        <v>2017</v>
      </c>
      <c r="Y662">
        <v>4612</v>
      </c>
      <c r="Z662">
        <v>65.11</v>
      </c>
      <c r="AA662" s="3">
        <f t="shared" si="411"/>
        <v>0.63577775607850795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 s="3" t="str">
        <f t="shared" si="412"/>
        <v>No</v>
      </c>
      <c r="AQ662" s="3" t="str">
        <f t="shared" si="413"/>
        <v>No</v>
      </c>
      <c r="AR662" s="3" t="str">
        <f t="shared" si="414"/>
        <v>No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 t="s">
        <v>6634</v>
      </c>
      <c r="AZ662">
        <v>0</v>
      </c>
      <c r="BA662">
        <v>0</v>
      </c>
      <c r="BB662" t="s">
        <v>6616</v>
      </c>
      <c r="BC662">
        <v>0</v>
      </c>
      <c r="BD662" s="4" t="str">
        <f t="shared" si="415"/>
        <v>No</v>
      </c>
      <c r="BE662" t="s">
        <v>6640</v>
      </c>
      <c r="BF662" s="3" t="str">
        <f t="shared" si="416"/>
        <v>No</v>
      </c>
      <c r="BG662" t="s">
        <v>6645</v>
      </c>
      <c r="BH662" s="3" t="str">
        <f t="shared" si="417"/>
        <v>MURRHEE RD</v>
      </c>
      <c r="BI662" s="3" t="str">
        <f t="shared" si="418"/>
        <v>Hilliard</v>
      </c>
      <c r="BJ662" s="3" t="str">
        <f t="shared" si="419"/>
        <v>Florida</v>
      </c>
      <c r="BK662" s="3">
        <f t="shared" si="420"/>
        <v>32046</v>
      </c>
      <c r="BL662" s="3" t="str">
        <f t="shared" si="421"/>
        <v>MURRHEE RD HILLIARD FL 32046</v>
      </c>
      <c r="BM662" s="3" t="str">
        <f t="shared" si="422"/>
        <v/>
      </c>
      <c r="BN662" s="3" t="str">
        <f t="shared" si="423"/>
        <v>Lien&lt;$150</v>
      </c>
      <c r="BO662" s="3" t="str">
        <f t="shared" si="424"/>
        <v>No</v>
      </c>
      <c r="BP662" s="3" t="str">
        <f t="shared" si="425"/>
        <v>FV&lt;$10K</v>
      </c>
      <c r="BQ662" t="s">
        <v>6650</v>
      </c>
      <c r="BR662" s="3" t="str">
        <f t="shared" si="426"/>
        <v>No, &lt; $20K Lien</v>
      </c>
      <c r="BS662" s="3" t="str">
        <f t="shared" si="427"/>
        <v>No, Lien &lt; $20K</v>
      </c>
      <c r="BT662" t="s">
        <v>6650</v>
      </c>
      <c r="BU662" s="3" t="str">
        <f t="shared" si="428"/>
        <v>No</v>
      </c>
      <c r="BV662" s="3" t="str">
        <f t="shared" si="429"/>
        <v>No</v>
      </c>
      <c r="BW662" s="3">
        <f t="shared" si="430"/>
        <v>0</v>
      </c>
      <c r="BX662" s="3" t="str">
        <f t="shared" si="431"/>
        <v>No</v>
      </c>
      <c r="BY662" s="3">
        <f t="shared" si="432"/>
        <v>4059</v>
      </c>
      <c r="BZ662">
        <v>1</v>
      </c>
      <c r="CA662" s="3">
        <f t="shared" si="433"/>
        <v>4059</v>
      </c>
      <c r="CC662" s="3">
        <f t="shared" si="434"/>
        <v>0</v>
      </c>
      <c r="CD662" s="3">
        <f t="shared" si="435"/>
        <v>0</v>
      </c>
      <c r="CE662" s="3" t="str">
        <f t="shared" si="436"/>
        <v/>
      </c>
      <c r="CF662" s="3" t="e">
        <f>HLOOKUP(CE662,'Valuation Data'!$D$2:$K$5,4,FALSE)</f>
        <v>#N/A</v>
      </c>
      <c r="CG662" s="3">
        <f t="shared" si="437"/>
        <v>4059</v>
      </c>
      <c r="CH662" s="3" t="str">
        <f t="shared" si="438"/>
        <v>No</v>
      </c>
      <c r="CI662" s="3" t="str">
        <f>VLOOKUP(R662,'Use Codes &amp; County Type'!A:D,4,FALSE)</f>
        <v>V</v>
      </c>
      <c r="CJ662" s="3" t="str">
        <f t="shared" si="439"/>
        <v>Yes</v>
      </c>
      <c r="CK662" s="3" t="str">
        <f t="shared" si="440"/>
        <v>No</v>
      </c>
      <c r="CL662" s="3">
        <f t="shared" si="441"/>
        <v>0</v>
      </c>
      <c r="CM662" s="3">
        <f t="shared" si="442"/>
        <v>0</v>
      </c>
      <c r="CN662" s="3">
        <f t="shared" si="443"/>
        <v>409.64</v>
      </c>
      <c r="CO662" s="3">
        <f t="shared" si="444"/>
        <v>-409.64</v>
      </c>
      <c r="CP662" s="3">
        <f t="shared" si="445"/>
        <v>0.10092140921409214</v>
      </c>
      <c r="CR662" s="3" t="str">
        <f t="shared" si="446"/>
        <v>No</v>
      </c>
      <c r="CV662" s="3" t="str">
        <f t="shared" si="447"/>
        <v>Lien&lt;$150</v>
      </c>
      <c r="CW662" s="3">
        <f t="shared" si="448"/>
        <v>661</v>
      </c>
      <c r="CX662" s="3">
        <f t="shared" si="449"/>
        <v>102.41</v>
      </c>
      <c r="CY662" s="3" t="str">
        <f t="shared" si="450"/>
        <v>Ok</v>
      </c>
      <c r="CZ662">
        <v>0</v>
      </c>
      <c r="DA662">
        <v>0</v>
      </c>
    </row>
    <row r="663" spans="1:105" x14ac:dyDescent="0.25">
      <c r="A663">
        <v>662</v>
      </c>
      <c r="B663" t="s">
        <v>3</v>
      </c>
      <c r="C663" t="s">
        <v>771</v>
      </c>
      <c r="D663">
        <v>1213.27</v>
      </c>
      <c r="E663">
        <v>2017</v>
      </c>
      <c r="F663">
        <v>1213.27</v>
      </c>
      <c r="G663">
        <v>1213.27</v>
      </c>
      <c r="H663" s="3">
        <f t="shared" si="410"/>
        <v>0</v>
      </c>
      <c r="I663">
        <v>375037</v>
      </c>
      <c r="J663" t="s">
        <v>2730</v>
      </c>
      <c r="K663" t="s">
        <v>2738</v>
      </c>
      <c r="L663">
        <v>32046</v>
      </c>
      <c r="M663" t="s">
        <v>3224</v>
      </c>
      <c r="N663" t="s">
        <v>4753</v>
      </c>
      <c r="O663">
        <v>-81.8612723423971</v>
      </c>
      <c r="P663">
        <v>30.747020698564501</v>
      </c>
      <c r="Q663" t="s">
        <v>5249</v>
      </c>
      <c r="R663">
        <v>2</v>
      </c>
      <c r="S663" t="s">
        <v>6535</v>
      </c>
      <c r="T663">
        <v>1006</v>
      </c>
      <c r="U663" t="s">
        <v>6578</v>
      </c>
      <c r="V663">
        <v>2017</v>
      </c>
      <c r="W663">
        <v>72149</v>
      </c>
      <c r="X663">
        <v>2017</v>
      </c>
      <c r="Y663">
        <v>72149</v>
      </c>
      <c r="Z663">
        <v>1092.25</v>
      </c>
      <c r="AA663" s="3">
        <f t="shared" si="411"/>
        <v>0.90025303518590261</v>
      </c>
      <c r="AB663" t="s">
        <v>6616</v>
      </c>
      <c r="AD663" t="s">
        <v>6616</v>
      </c>
      <c r="AF663" t="s">
        <v>6616</v>
      </c>
      <c r="AG663" t="s">
        <v>6616</v>
      </c>
      <c r="AH663" t="s">
        <v>6616</v>
      </c>
      <c r="AI663" t="s">
        <v>6618</v>
      </c>
      <c r="AJ663" t="s">
        <v>6618</v>
      </c>
      <c r="AK663" t="s">
        <v>6618</v>
      </c>
      <c r="AL663" t="s">
        <v>6618</v>
      </c>
      <c r="AM663" t="s">
        <v>6618</v>
      </c>
      <c r="AN663" t="s">
        <v>6618</v>
      </c>
      <c r="AO663" t="s">
        <v>6618</v>
      </c>
      <c r="AP663" s="3" t="str">
        <f t="shared" si="412"/>
        <v>No</v>
      </c>
      <c r="AQ663" s="3" t="str">
        <f t="shared" si="413"/>
        <v>No</v>
      </c>
      <c r="AR663" s="3" t="str">
        <f t="shared" si="414"/>
        <v>No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 t="s">
        <v>6634</v>
      </c>
      <c r="AZ663">
        <v>0</v>
      </c>
      <c r="BA663">
        <v>2</v>
      </c>
      <c r="BB663" t="s">
        <v>6616</v>
      </c>
      <c r="BC663" t="s">
        <v>6616</v>
      </c>
      <c r="BD663" s="4" t="str">
        <f t="shared" si="415"/>
        <v>No</v>
      </c>
      <c r="BE663" t="s">
        <v>6640</v>
      </c>
      <c r="BF663" s="3" t="str">
        <f t="shared" si="416"/>
        <v>No</v>
      </c>
      <c r="BG663" t="s">
        <v>6645</v>
      </c>
      <c r="BH663" s="3" t="str">
        <f t="shared" si="417"/>
        <v>375037 KINGS FERRY RD</v>
      </c>
      <c r="BI663" s="3" t="str">
        <f t="shared" si="418"/>
        <v>Hilliard</v>
      </c>
      <c r="BJ663" s="3" t="str">
        <f t="shared" si="419"/>
        <v>Florida</v>
      </c>
      <c r="BK663" s="3">
        <f t="shared" si="420"/>
        <v>32046</v>
      </c>
      <c r="BL663" s="3" t="str">
        <f t="shared" si="421"/>
        <v>375037 KINGS FERRY RD HILLIARD FL 32046</v>
      </c>
      <c r="BM663" s="3" t="str">
        <f t="shared" si="422"/>
        <v/>
      </c>
      <c r="BN663" s="3" t="str">
        <f t="shared" si="423"/>
        <v>Pass</v>
      </c>
      <c r="BO663" s="3" t="str">
        <f t="shared" si="424"/>
        <v>No</v>
      </c>
      <c r="BP663" s="3" t="str">
        <f t="shared" si="425"/>
        <v>FV&lt;$10K</v>
      </c>
      <c r="BQ663" t="s">
        <v>6650</v>
      </c>
      <c r="BR663" s="3" t="str">
        <f t="shared" si="426"/>
        <v>No, &lt; $20K Lien</v>
      </c>
      <c r="BS663" s="3" t="str">
        <f t="shared" si="427"/>
        <v>No, Lien &lt; $20K</v>
      </c>
      <c r="BT663" t="s">
        <v>6650</v>
      </c>
      <c r="BU663" s="3" t="str">
        <f t="shared" si="428"/>
        <v>No</v>
      </c>
      <c r="BV663" s="3" t="str">
        <f t="shared" si="429"/>
        <v>No</v>
      </c>
      <c r="BW663" s="3">
        <f t="shared" si="430"/>
        <v>2</v>
      </c>
      <c r="BX663" s="3" t="str">
        <f t="shared" si="431"/>
        <v>Yes</v>
      </c>
      <c r="BY663" s="3">
        <f t="shared" si="432"/>
        <v>72149</v>
      </c>
      <c r="BZ663">
        <v>1</v>
      </c>
      <c r="CA663" s="3">
        <f t="shared" si="433"/>
        <v>72149</v>
      </c>
      <c r="CC663" s="3">
        <f t="shared" si="434"/>
        <v>0</v>
      </c>
      <c r="CD663" s="3">
        <f t="shared" si="435"/>
        <v>0</v>
      </c>
      <c r="CE663" s="3" t="str">
        <f t="shared" si="436"/>
        <v/>
      </c>
      <c r="CF663" s="3" t="e">
        <f>HLOOKUP(CE663,'Valuation Data'!$D$2:$K$5,4,FALSE)</f>
        <v>#N/A</v>
      </c>
      <c r="CG663" s="3">
        <f t="shared" si="437"/>
        <v>72149</v>
      </c>
      <c r="CH663" s="3" t="str">
        <f t="shared" si="438"/>
        <v>No</v>
      </c>
      <c r="CI663" s="3" t="str">
        <f>VLOOKUP(R663,'Use Codes &amp; County Type'!A:D,4,FALSE)</f>
        <v>R</v>
      </c>
      <c r="CJ663" s="3" t="str">
        <f t="shared" si="439"/>
        <v>No</v>
      </c>
      <c r="CK663" s="3" t="str">
        <f t="shared" si="440"/>
        <v>No</v>
      </c>
      <c r="CL663" s="3">
        <f t="shared" si="441"/>
        <v>0.35</v>
      </c>
      <c r="CM663" s="3">
        <f t="shared" si="442"/>
        <v>25252.149999999998</v>
      </c>
      <c r="CN663" s="3">
        <f t="shared" si="443"/>
        <v>7279.6200000000008</v>
      </c>
      <c r="CO663" s="3">
        <f t="shared" si="444"/>
        <v>17972.53</v>
      </c>
      <c r="CP663" s="3">
        <f t="shared" si="445"/>
        <v>0.10089703252990341</v>
      </c>
      <c r="CR663" s="3" t="str">
        <f t="shared" si="446"/>
        <v>No</v>
      </c>
      <c r="CV663" s="3" t="str">
        <f t="shared" si="447"/>
        <v>Too Many Priors</v>
      </c>
      <c r="CW663" s="3">
        <f t="shared" si="448"/>
        <v>662</v>
      </c>
      <c r="CX663" s="3">
        <f t="shared" si="449"/>
        <v>1213.27</v>
      </c>
      <c r="CY663" s="3" t="str">
        <f t="shared" si="450"/>
        <v>Ok</v>
      </c>
      <c r="CZ663">
        <v>0</v>
      </c>
      <c r="DA663">
        <v>0</v>
      </c>
    </row>
    <row r="664" spans="1:105" x14ac:dyDescent="0.25">
      <c r="A664">
        <v>663</v>
      </c>
      <c r="B664" t="s">
        <v>3</v>
      </c>
      <c r="C664" t="s">
        <v>772</v>
      </c>
      <c r="D664">
        <v>947.84</v>
      </c>
      <c r="E664">
        <v>2017</v>
      </c>
      <c r="F664">
        <v>947.84</v>
      </c>
      <c r="G664">
        <v>947.84</v>
      </c>
      <c r="H664" s="3">
        <f t="shared" si="410"/>
        <v>0</v>
      </c>
      <c r="I664">
        <v>38084</v>
      </c>
      <c r="J664" t="s">
        <v>2730</v>
      </c>
      <c r="K664" t="s">
        <v>2738</v>
      </c>
      <c r="L664">
        <v>32046</v>
      </c>
      <c r="M664" t="s">
        <v>3225</v>
      </c>
      <c r="N664" t="s">
        <v>4753</v>
      </c>
      <c r="O664">
        <v>-81.871747152876495</v>
      </c>
      <c r="P664">
        <v>30.741745720257001</v>
      </c>
      <c r="Q664" t="s">
        <v>5250</v>
      </c>
      <c r="R664">
        <v>2</v>
      </c>
      <c r="S664" t="s">
        <v>6535</v>
      </c>
      <c r="T664">
        <v>1006</v>
      </c>
      <c r="U664" t="s">
        <v>6578</v>
      </c>
      <c r="V664">
        <v>2017</v>
      </c>
      <c r="W664">
        <v>55937</v>
      </c>
      <c r="X664">
        <v>2017</v>
      </c>
      <c r="Y664">
        <v>55937</v>
      </c>
      <c r="Z664">
        <v>846.83</v>
      </c>
      <c r="AA664" s="3">
        <f t="shared" si="411"/>
        <v>0.89343138082376772</v>
      </c>
      <c r="AB664" t="s">
        <v>6616</v>
      </c>
      <c r="AC664" t="s">
        <v>6616</v>
      </c>
      <c r="AD664" t="s">
        <v>6616</v>
      </c>
      <c r="AE664" t="s">
        <v>6616</v>
      </c>
      <c r="AF664" t="s">
        <v>6616</v>
      </c>
      <c r="AG664" t="s">
        <v>6616</v>
      </c>
      <c r="AH664" t="s">
        <v>6616</v>
      </c>
      <c r="AI664" t="s">
        <v>6618</v>
      </c>
      <c r="AJ664" t="s">
        <v>6618</v>
      </c>
      <c r="AK664" t="s">
        <v>6618</v>
      </c>
      <c r="AL664" t="s">
        <v>6618</v>
      </c>
      <c r="AM664" t="s">
        <v>6618</v>
      </c>
      <c r="AN664" t="s">
        <v>6618</v>
      </c>
      <c r="AO664" t="s">
        <v>6618</v>
      </c>
      <c r="AP664" s="3" t="str">
        <f t="shared" si="412"/>
        <v>No</v>
      </c>
      <c r="AQ664" s="3" t="str">
        <f t="shared" si="413"/>
        <v>No</v>
      </c>
      <c r="AR664" s="3" t="str">
        <f t="shared" si="414"/>
        <v>No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 t="s">
        <v>6634</v>
      </c>
      <c r="AZ664" t="s">
        <v>6638</v>
      </c>
      <c r="BA664">
        <v>1</v>
      </c>
      <c r="BB664" t="s">
        <v>6616</v>
      </c>
      <c r="BC664" t="s">
        <v>6617</v>
      </c>
      <c r="BD664" s="4" t="str">
        <f t="shared" si="415"/>
        <v>No</v>
      </c>
      <c r="BE664" t="s">
        <v>6640</v>
      </c>
      <c r="BF664" s="3" t="str">
        <f t="shared" si="416"/>
        <v>No</v>
      </c>
      <c r="BG664" t="s">
        <v>6645</v>
      </c>
      <c r="BH664" s="3" t="str">
        <f t="shared" si="417"/>
        <v>38084 DAHOMA RD</v>
      </c>
      <c r="BI664" s="3" t="str">
        <f t="shared" si="418"/>
        <v>Hilliard</v>
      </c>
      <c r="BJ664" s="3" t="str">
        <f t="shared" si="419"/>
        <v>Florida</v>
      </c>
      <c r="BK664" s="3">
        <f t="shared" si="420"/>
        <v>32046</v>
      </c>
      <c r="BL664" s="3" t="str">
        <f t="shared" si="421"/>
        <v>38084 DAHOMA RD HILLIARD FL 32046</v>
      </c>
      <c r="BM664" s="3" t="str">
        <f t="shared" si="422"/>
        <v/>
      </c>
      <c r="BN664" s="3" t="str">
        <f t="shared" si="423"/>
        <v>Pass</v>
      </c>
      <c r="BO664" s="3" t="str">
        <f t="shared" si="424"/>
        <v>Yes</v>
      </c>
      <c r="BP664" s="3" t="str">
        <f t="shared" si="425"/>
        <v>FV&lt;$10K</v>
      </c>
      <c r="BQ664" t="s">
        <v>6650</v>
      </c>
      <c r="BR664" s="3" t="str">
        <f t="shared" si="426"/>
        <v>No, &lt; $20K Lien</v>
      </c>
      <c r="BS664" s="3" t="str">
        <f t="shared" si="427"/>
        <v>No, Lien &lt; $20K</v>
      </c>
      <c r="BT664" t="s">
        <v>6650</v>
      </c>
      <c r="BU664" s="3" t="str">
        <f t="shared" si="428"/>
        <v>No</v>
      </c>
      <c r="BV664" s="3" t="str">
        <f t="shared" si="429"/>
        <v>No</v>
      </c>
      <c r="BW664" s="3">
        <f t="shared" si="430"/>
        <v>1</v>
      </c>
      <c r="BX664" s="3" t="str">
        <f t="shared" si="431"/>
        <v>No</v>
      </c>
      <c r="BY664" s="3">
        <f t="shared" si="432"/>
        <v>55937</v>
      </c>
      <c r="BZ664">
        <v>1</v>
      </c>
      <c r="CA664" s="3">
        <f t="shared" si="433"/>
        <v>55937</v>
      </c>
      <c r="CC664" s="3">
        <f t="shared" si="434"/>
        <v>0</v>
      </c>
      <c r="CD664" s="3">
        <f t="shared" si="435"/>
        <v>0</v>
      </c>
      <c r="CE664" s="3" t="str">
        <f t="shared" si="436"/>
        <v/>
      </c>
      <c r="CF664" s="3" t="e">
        <f>HLOOKUP(CE664,'Valuation Data'!$D$2:$K$5,4,FALSE)</f>
        <v>#N/A</v>
      </c>
      <c r="CG664" s="3">
        <f t="shared" si="437"/>
        <v>55937</v>
      </c>
      <c r="CH664" s="3" t="str">
        <f t="shared" si="438"/>
        <v>No</v>
      </c>
      <c r="CI664" s="3" t="str">
        <f>VLOOKUP(R664,'Use Codes &amp; County Type'!A:D,4,FALSE)</f>
        <v>R</v>
      </c>
      <c r="CJ664" s="3" t="str">
        <f t="shared" si="439"/>
        <v>No</v>
      </c>
      <c r="CK664" s="3" t="str">
        <f t="shared" si="440"/>
        <v>No</v>
      </c>
      <c r="CL664" s="3">
        <f t="shared" si="441"/>
        <v>0.35</v>
      </c>
      <c r="CM664" s="3">
        <f t="shared" si="442"/>
        <v>19577.949999999997</v>
      </c>
      <c r="CN664" s="3">
        <f t="shared" si="443"/>
        <v>4739.2</v>
      </c>
      <c r="CO664" s="3">
        <f t="shared" si="444"/>
        <v>14838.749999999996</v>
      </c>
      <c r="CP664" s="3">
        <f t="shared" si="445"/>
        <v>8.4723885800096529E-2</v>
      </c>
      <c r="CR664" s="3" t="str">
        <f t="shared" si="446"/>
        <v>No</v>
      </c>
      <c r="CV664" s="3" t="str">
        <f t="shared" si="447"/>
        <v>*Bid</v>
      </c>
      <c r="CW664" s="3">
        <f t="shared" si="448"/>
        <v>663</v>
      </c>
      <c r="CX664" s="3">
        <f t="shared" si="449"/>
        <v>947.84</v>
      </c>
      <c r="CY664" s="3" t="str">
        <f t="shared" si="450"/>
        <v>Ok</v>
      </c>
      <c r="CZ664">
        <v>0</v>
      </c>
      <c r="DA664">
        <v>0</v>
      </c>
    </row>
    <row r="665" spans="1:105" x14ac:dyDescent="0.25">
      <c r="A665">
        <v>664</v>
      </c>
      <c r="B665" t="s">
        <v>3</v>
      </c>
      <c r="C665" t="s">
        <v>773</v>
      </c>
      <c r="D665">
        <v>641.04999999999995</v>
      </c>
      <c r="E665">
        <v>2017</v>
      </c>
      <c r="F665">
        <v>641.04999999999995</v>
      </c>
      <c r="G665">
        <v>641.04999999999995</v>
      </c>
      <c r="H665" s="3">
        <f t="shared" si="410"/>
        <v>0</v>
      </c>
      <c r="J665" t="s">
        <v>2730</v>
      </c>
      <c r="K665" t="s">
        <v>2738</v>
      </c>
      <c r="L665">
        <v>32046</v>
      </c>
      <c r="M665" t="s">
        <v>3216</v>
      </c>
      <c r="N665" t="s">
        <v>4753</v>
      </c>
      <c r="O665">
        <v>-81.923355662864793</v>
      </c>
      <c r="P665">
        <v>30.7398275884062</v>
      </c>
      <c r="Q665" t="s">
        <v>5251</v>
      </c>
      <c r="R665">
        <v>0</v>
      </c>
      <c r="S665" t="s">
        <v>6538</v>
      </c>
      <c r="T665">
        <v>8001</v>
      </c>
      <c r="U665" t="s">
        <v>6581</v>
      </c>
      <c r="V665">
        <v>2017</v>
      </c>
      <c r="W665">
        <v>37200</v>
      </c>
      <c r="X665">
        <v>2017</v>
      </c>
      <c r="Y665">
        <v>37200</v>
      </c>
      <c r="Z665">
        <v>563.16</v>
      </c>
      <c r="AA665" s="3">
        <f t="shared" si="411"/>
        <v>0.87849621714374859</v>
      </c>
      <c r="AB665" t="s">
        <v>6616</v>
      </c>
      <c r="AC665" t="s">
        <v>6616</v>
      </c>
      <c r="AD665" t="s">
        <v>6616</v>
      </c>
      <c r="AE665" t="s">
        <v>6616</v>
      </c>
      <c r="AF665" t="s">
        <v>6616</v>
      </c>
      <c r="AG665" t="s">
        <v>6616</v>
      </c>
      <c r="AH665" t="s">
        <v>6616</v>
      </c>
      <c r="AI665" t="s">
        <v>6618</v>
      </c>
      <c r="AJ665" t="s">
        <v>6618</v>
      </c>
      <c r="AK665" t="s">
        <v>6618</v>
      </c>
      <c r="AL665" t="s">
        <v>6618</v>
      </c>
      <c r="AM665" t="s">
        <v>6618</v>
      </c>
      <c r="AN665" t="s">
        <v>6618</v>
      </c>
      <c r="AO665" t="s">
        <v>6618</v>
      </c>
      <c r="AP665" s="3" t="str">
        <f t="shared" si="412"/>
        <v>No</v>
      </c>
      <c r="AQ665" s="3" t="str">
        <f t="shared" si="413"/>
        <v>No</v>
      </c>
      <c r="AR665" s="3" t="str">
        <f t="shared" si="414"/>
        <v>No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 t="s">
        <v>6634</v>
      </c>
      <c r="AZ665" t="s">
        <v>6637</v>
      </c>
      <c r="BA665">
        <v>1</v>
      </c>
      <c r="BB665" t="s">
        <v>6616</v>
      </c>
      <c r="BC665" t="s">
        <v>6616</v>
      </c>
      <c r="BD665" s="4" t="str">
        <f t="shared" si="415"/>
        <v>No</v>
      </c>
      <c r="BE665" t="s">
        <v>6640</v>
      </c>
      <c r="BF665" s="3" t="str">
        <f t="shared" si="416"/>
        <v>No</v>
      </c>
      <c r="BG665" t="s">
        <v>6645</v>
      </c>
      <c r="BH665" s="3" t="str">
        <f t="shared" si="417"/>
        <v>MURRHEE RD</v>
      </c>
      <c r="BI665" s="3" t="str">
        <f t="shared" si="418"/>
        <v>Hilliard</v>
      </c>
      <c r="BJ665" s="3" t="str">
        <f t="shared" si="419"/>
        <v>Florida</v>
      </c>
      <c r="BK665" s="3">
        <f t="shared" si="420"/>
        <v>32046</v>
      </c>
      <c r="BL665" s="3" t="str">
        <f t="shared" si="421"/>
        <v>MURRHEE RD HILLIARD FL 32046</v>
      </c>
      <c r="BM665" s="3" t="str">
        <f t="shared" si="422"/>
        <v/>
      </c>
      <c r="BN665" s="3" t="str">
        <f t="shared" si="423"/>
        <v>Pass</v>
      </c>
      <c r="BO665" s="3" t="str">
        <f t="shared" si="424"/>
        <v>No</v>
      </c>
      <c r="BP665" s="3" t="str">
        <f t="shared" si="425"/>
        <v>FV&lt;$10K</v>
      </c>
      <c r="BQ665" t="s">
        <v>6650</v>
      </c>
      <c r="BR665" s="3" t="str">
        <f t="shared" si="426"/>
        <v>No, &lt; $20K Lien</v>
      </c>
      <c r="BS665" s="3" t="str">
        <f t="shared" si="427"/>
        <v>No, Lien &lt; $20K</v>
      </c>
      <c r="BT665" t="s">
        <v>6650</v>
      </c>
      <c r="BU665" s="3" t="str">
        <f t="shared" si="428"/>
        <v>No</v>
      </c>
      <c r="BV665" s="3" t="str">
        <f t="shared" si="429"/>
        <v>No</v>
      </c>
      <c r="BW665" s="3">
        <f t="shared" si="430"/>
        <v>1</v>
      </c>
      <c r="BX665" s="3" t="str">
        <f t="shared" si="431"/>
        <v>No</v>
      </c>
      <c r="BY665" s="3">
        <f t="shared" si="432"/>
        <v>37200</v>
      </c>
      <c r="BZ665">
        <v>1</v>
      </c>
      <c r="CA665" s="3">
        <f t="shared" si="433"/>
        <v>37200</v>
      </c>
      <c r="CC665" s="3">
        <f t="shared" si="434"/>
        <v>0</v>
      </c>
      <c r="CD665" s="3">
        <f t="shared" si="435"/>
        <v>0</v>
      </c>
      <c r="CE665" s="3" t="str">
        <f t="shared" si="436"/>
        <v/>
      </c>
      <c r="CF665" s="3" t="e">
        <f>HLOOKUP(CE665,'Valuation Data'!$D$2:$K$5,4,FALSE)</f>
        <v>#N/A</v>
      </c>
      <c r="CG665" s="3">
        <f t="shared" si="437"/>
        <v>37200</v>
      </c>
      <c r="CH665" s="3" t="str">
        <f t="shared" si="438"/>
        <v>No</v>
      </c>
      <c r="CI665" s="3" t="str">
        <f>VLOOKUP(R665,'Use Codes &amp; County Type'!A:D,4,FALSE)</f>
        <v>V</v>
      </c>
      <c r="CJ665" s="3" t="str">
        <f t="shared" si="439"/>
        <v>Yes</v>
      </c>
      <c r="CK665" s="3" t="str">
        <f t="shared" si="440"/>
        <v>No</v>
      </c>
      <c r="CL665" s="3">
        <f t="shared" si="441"/>
        <v>0</v>
      </c>
      <c r="CM665" s="3">
        <f t="shared" si="442"/>
        <v>0</v>
      </c>
      <c r="CN665" s="3">
        <f t="shared" si="443"/>
        <v>3205.25</v>
      </c>
      <c r="CO665" s="3">
        <f t="shared" si="444"/>
        <v>-3205.25</v>
      </c>
      <c r="CP665" s="3">
        <f t="shared" si="445"/>
        <v>8.6162634408602154E-2</v>
      </c>
      <c r="CR665" s="3" t="str">
        <f t="shared" si="446"/>
        <v>No</v>
      </c>
      <c r="CV665" s="3" t="str">
        <f t="shared" si="447"/>
        <v>Vacant, No Sales Data</v>
      </c>
      <c r="CW665" s="3">
        <f t="shared" si="448"/>
        <v>664</v>
      </c>
      <c r="CX665" s="3">
        <f t="shared" si="449"/>
        <v>641.04999999999995</v>
      </c>
      <c r="CY665" s="3" t="str">
        <f t="shared" si="450"/>
        <v>Ok</v>
      </c>
      <c r="CZ665">
        <v>0</v>
      </c>
      <c r="DA665">
        <v>0</v>
      </c>
    </row>
    <row r="666" spans="1:105" x14ac:dyDescent="0.25">
      <c r="A666">
        <v>665</v>
      </c>
      <c r="B666" t="s">
        <v>3</v>
      </c>
      <c r="C666" t="s">
        <v>774</v>
      </c>
      <c r="D666">
        <v>3619.28</v>
      </c>
      <c r="E666">
        <v>2017</v>
      </c>
      <c r="F666">
        <v>3619.28</v>
      </c>
      <c r="G666">
        <v>3619.28</v>
      </c>
      <c r="H666" s="3">
        <f t="shared" si="410"/>
        <v>0</v>
      </c>
      <c r="I666">
        <v>553584</v>
      </c>
      <c r="J666" t="s">
        <v>2730</v>
      </c>
      <c r="K666" t="s">
        <v>2738</v>
      </c>
      <c r="L666">
        <v>32046</v>
      </c>
      <c r="M666" t="s">
        <v>3226</v>
      </c>
      <c r="N666" t="s">
        <v>4753</v>
      </c>
      <c r="O666">
        <v>-81.948262454991905</v>
      </c>
      <c r="P666">
        <v>30.736987983461098</v>
      </c>
      <c r="Q666" t="s">
        <v>5252</v>
      </c>
      <c r="R666">
        <v>11</v>
      </c>
      <c r="S666" t="s">
        <v>6554</v>
      </c>
      <c r="T666">
        <v>2000</v>
      </c>
      <c r="U666" t="s">
        <v>6591</v>
      </c>
      <c r="V666">
        <v>2017</v>
      </c>
      <c r="W666">
        <v>219103</v>
      </c>
      <c r="X666">
        <v>2017</v>
      </c>
      <c r="Y666">
        <v>219103</v>
      </c>
      <c r="Z666">
        <v>3316.95</v>
      </c>
      <c r="AA666" s="3">
        <f t="shared" si="411"/>
        <v>0.91646681107844641</v>
      </c>
      <c r="AB666" t="s">
        <v>6616</v>
      </c>
      <c r="AC666" t="s">
        <v>6616</v>
      </c>
      <c r="AD666" t="s">
        <v>6616</v>
      </c>
      <c r="AE666" t="s">
        <v>6616</v>
      </c>
      <c r="AF666" t="s">
        <v>6616</v>
      </c>
      <c r="AG666" t="s">
        <v>6616</v>
      </c>
      <c r="AH666" t="s">
        <v>6616</v>
      </c>
      <c r="AI666" t="s">
        <v>6618</v>
      </c>
      <c r="AJ666" t="s">
        <v>6618</v>
      </c>
      <c r="AK666" t="s">
        <v>6618</v>
      </c>
      <c r="AL666" t="s">
        <v>6618</v>
      </c>
      <c r="AM666" t="s">
        <v>6618</v>
      </c>
      <c r="AN666" t="s">
        <v>6618</v>
      </c>
      <c r="AO666" t="s">
        <v>6618</v>
      </c>
      <c r="AP666" s="3" t="str">
        <f t="shared" si="412"/>
        <v>No</v>
      </c>
      <c r="AQ666" s="3" t="str">
        <f t="shared" si="413"/>
        <v>No</v>
      </c>
      <c r="AR666" s="3" t="str">
        <f t="shared" si="414"/>
        <v>No</v>
      </c>
      <c r="AS666">
        <v>0</v>
      </c>
      <c r="AT666">
        <v>0</v>
      </c>
      <c r="AU666">
        <v>500000</v>
      </c>
      <c r="AV666" t="s">
        <v>6621</v>
      </c>
      <c r="AW666">
        <v>0</v>
      </c>
      <c r="AX666">
        <v>1</v>
      </c>
      <c r="AY666" t="s">
        <v>6634</v>
      </c>
      <c r="AZ666" t="s">
        <v>6638</v>
      </c>
      <c r="BA666">
        <v>2</v>
      </c>
      <c r="BB666" t="s">
        <v>6616</v>
      </c>
      <c r="BC666" t="s">
        <v>6616</v>
      </c>
      <c r="BD666" s="4" t="str">
        <f t="shared" si="415"/>
        <v>No</v>
      </c>
      <c r="BE666" t="s">
        <v>6640</v>
      </c>
      <c r="BF666" s="3" t="str">
        <f t="shared" si="416"/>
        <v>No</v>
      </c>
      <c r="BG666" t="s">
        <v>6645</v>
      </c>
      <c r="BH666" s="3" t="str">
        <f t="shared" si="417"/>
        <v>553584 US HWY 1</v>
      </c>
      <c r="BI666" s="3" t="str">
        <f t="shared" si="418"/>
        <v>Hilliard</v>
      </c>
      <c r="BJ666" s="3" t="str">
        <f t="shared" si="419"/>
        <v>Florida</v>
      </c>
      <c r="BK666" s="3">
        <f t="shared" si="420"/>
        <v>32046</v>
      </c>
      <c r="BL666" s="3" t="str">
        <f t="shared" si="421"/>
        <v>553584 US HWY 1 HILLIARD FL 32046</v>
      </c>
      <c r="BM666" s="3" t="str">
        <f t="shared" si="422"/>
        <v>L</v>
      </c>
      <c r="BN666" s="3" t="str">
        <f t="shared" si="423"/>
        <v>Pass</v>
      </c>
      <c r="BO666" s="3" t="str">
        <f t="shared" si="424"/>
        <v>No</v>
      </c>
      <c r="BP666" s="3" t="str">
        <f t="shared" si="425"/>
        <v>FV&lt;$10K</v>
      </c>
      <c r="BQ666" t="s">
        <v>6650</v>
      </c>
      <c r="BR666" s="3" t="str">
        <f t="shared" si="426"/>
        <v>No, &lt; $20K Lien</v>
      </c>
      <c r="BS666" s="3" t="str">
        <f t="shared" si="427"/>
        <v>No, Lien &lt; $20K</v>
      </c>
      <c r="BT666" t="s">
        <v>6650</v>
      </c>
      <c r="BU666" s="3" t="str">
        <f t="shared" si="428"/>
        <v>No</v>
      </c>
      <c r="BV666" s="3" t="str">
        <f t="shared" si="429"/>
        <v>No</v>
      </c>
      <c r="BW666" s="3">
        <f t="shared" si="430"/>
        <v>2</v>
      </c>
      <c r="BX666" s="3" t="str">
        <f t="shared" si="431"/>
        <v>Yes</v>
      </c>
      <c r="BY666" s="3">
        <f t="shared" si="432"/>
        <v>219103</v>
      </c>
      <c r="BZ666">
        <v>1</v>
      </c>
      <c r="CA666" s="3">
        <f t="shared" si="433"/>
        <v>219103</v>
      </c>
      <c r="CC666" s="3">
        <f t="shared" si="434"/>
        <v>0</v>
      </c>
      <c r="CD666" s="3">
        <f t="shared" si="435"/>
        <v>0</v>
      </c>
      <c r="CE666" s="3" t="str">
        <f t="shared" si="436"/>
        <v/>
      </c>
      <c r="CF666" s="3" t="e">
        <f>HLOOKUP(CE666,'Valuation Data'!$D$2:$K$5,4,FALSE)</f>
        <v>#N/A</v>
      </c>
      <c r="CG666" s="3">
        <f t="shared" si="437"/>
        <v>219103</v>
      </c>
      <c r="CH666" s="3" t="str">
        <f t="shared" si="438"/>
        <v>No</v>
      </c>
      <c r="CI666" s="3" t="str">
        <f>VLOOKUP(R666,'Use Codes &amp; County Type'!A:D,4,FALSE)</f>
        <v>C</v>
      </c>
      <c r="CJ666" s="3" t="str">
        <f t="shared" si="439"/>
        <v>No</v>
      </c>
      <c r="CK666" s="3" t="str">
        <f t="shared" si="440"/>
        <v>No</v>
      </c>
      <c r="CL666" s="3">
        <f t="shared" si="441"/>
        <v>0.3</v>
      </c>
      <c r="CM666" s="3">
        <f t="shared" si="442"/>
        <v>65730.899999999994</v>
      </c>
      <c r="CN666" s="3">
        <f t="shared" si="443"/>
        <v>21715.68</v>
      </c>
      <c r="CO666" s="3">
        <f t="shared" si="444"/>
        <v>44015.219999999994</v>
      </c>
      <c r="CP666" s="3">
        <f t="shared" si="445"/>
        <v>9.9111741966107267E-2</v>
      </c>
      <c r="CR666" s="3" t="str">
        <f t="shared" si="446"/>
        <v>No</v>
      </c>
      <c r="CV666" s="3" t="str">
        <f t="shared" si="447"/>
        <v>Too Many Priors</v>
      </c>
      <c r="CW666" s="3">
        <f t="shared" si="448"/>
        <v>665</v>
      </c>
      <c r="CX666" s="3">
        <f t="shared" si="449"/>
        <v>3619.28</v>
      </c>
      <c r="CY666" s="3" t="str">
        <f t="shared" si="450"/>
        <v>Ok</v>
      </c>
      <c r="CZ666">
        <v>0</v>
      </c>
      <c r="DA666">
        <v>0</v>
      </c>
    </row>
    <row r="667" spans="1:105" x14ac:dyDescent="0.25">
      <c r="A667">
        <v>666</v>
      </c>
      <c r="B667" t="s">
        <v>3</v>
      </c>
      <c r="C667" t="s">
        <v>775</v>
      </c>
      <c r="D667">
        <v>686.92</v>
      </c>
      <c r="E667">
        <v>2017</v>
      </c>
      <c r="F667">
        <v>686.92</v>
      </c>
      <c r="G667">
        <v>686.92</v>
      </c>
      <c r="H667" s="3">
        <f t="shared" si="410"/>
        <v>0</v>
      </c>
      <c r="J667" t="s">
        <v>2730</v>
      </c>
      <c r="K667" t="s">
        <v>2738</v>
      </c>
      <c r="L667">
        <v>32046</v>
      </c>
      <c r="M667" t="s">
        <v>2900</v>
      </c>
      <c r="N667" t="s">
        <v>4753</v>
      </c>
      <c r="O667">
        <v>-81.9528983543495</v>
      </c>
      <c r="P667">
        <v>30.7386973650747</v>
      </c>
      <c r="Q667" t="s">
        <v>5253</v>
      </c>
      <c r="R667">
        <v>0</v>
      </c>
      <c r="S667" t="s">
        <v>6538</v>
      </c>
      <c r="T667">
        <v>8001</v>
      </c>
      <c r="U667" t="s">
        <v>6581</v>
      </c>
      <c r="V667">
        <v>2017</v>
      </c>
      <c r="W667">
        <v>40000</v>
      </c>
      <c r="X667">
        <v>2017</v>
      </c>
      <c r="Y667">
        <v>40000</v>
      </c>
      <c r="Z667">
        <v>605.55999999999995</v>
      </c>
      <c r="AA667" s="3">
        <f t="shared" si="411"/>
        <v>0.88155826005939553</v>
      </c>
      <c r="AB667" t="s">
        <v>6616</v>
      </c>
      <c r="AC667" t="s">
        <v>6616</v>
      </c>
      <c r="AD667" t="s">
        <v>6616</v>
      </c>
      <c r="AE667" t="s">
        <v>6616</v>
      </c>
      <c r="AF667" t="s">
        <v>6616</v>
      </c>
      <c r="AG667" t="s">
        <v>6616</v>
      </c>
      <c r="AH667" t="s">
        <v>6616</v>
      </c>
      <c r="AI667" t="s">
        <v>6618</v>
      </c>
      <c r="AJ667" t="s">
        <v>6618</v>
      </c>
      <c r="AK667" t="s">
        <v>6618</v>
      </c>
      <c r="AL667" t="s">
        <v>6618</v>
      </c>
      <c r="AM667" t="s">
        <v>6618</v>
      </c>
      <c r="AN667" t="s">
        <v>6618</v>
      </c>
      <c r="AO667" t="s">
        <v>6618</v>
      </c>
      <c r="AP667" s="3" t="str">
        <f t="shared" si="412"/>
        <v>No</v>
      </c>
      <c r="AQ667" s="3" t="str">
        <f t="shared" si="413"/>
        <v>No</v>
      </c>
      <c r="AR667" s="3" t="str">
        <f t="shared" si="414"/>
        <v>No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 t="s">
        <v>6634</v>
      </c>
      <c r="AZ667" t="s">
        <v>6638</v>
      </c>
      <c r="BA667">
        <v>1</v>
      </c>
      <c r="BB667" t="s">
        <v>6616</v>
      </c>
      <c r="BC667" t="s">
        <v>6616</v>
      </c>
      <c r="BD667" s="4" t="str">
        <f t="shared" si="415"/>
        <v>No</v>
      </c>
      <c r="BE667" t="s">
        <v>6640</v>
      </c>
      <c r="BF667" s="3" t="str">
        <f t="shared" si="416"/>
        <v>No</v>
      </c>
      <c r="BG667" t="s">
        <v>6645</v>
      </c>
      <c r="BH667" s="3" t="str">
        <f t="shared" si="417"/>
        <v>US HWY 1</v>
      </c>
      <c r="BI667" s="3" t="str">
        <f t="shared" si="418"/>
        <v>Hilliard</v>
      </c>
      <c r="BJ667" s="3" t="str">
        <f t="shared" si="419"/>
        <v>Florida</v>
      </c>
      <c r="BK667" s="3">
        <f t="shared" si="420"/>
        <v>32046</v>
      </c>
      <c r="BL667" s="3" t="str">
        <f t="shared" si="421"/>
        <v>US HWY 1 HILLIARD FL 32046</v>
      </c>
      <c r="BM667" s="3" t="str">
        <f t="shared" si="422"/>
        <v/>
      </c>
      <c r="BN667" s="3" t="str">
        <f t="shared" si="423"/>
        <v>Pass</v>
      </c>
      <c r="BO667" s="3" t="str">
        <f t="shared" si="424"/>
        <v>No</v>
      </c>
      <c r="BP667" s="3" t="str">
        <f t="shared" si="425"/>
        <v>FV&lt;$10K</v>
      </c>
      <c r="BQ667" t="s">
        <v>6650</v>
      </c>
      <c r="BR667" s="3" t="str">
        <f t="shared" si="426"/>
        <v>No, &lt; $20K Lien</v>
      </c>
      <c r="BS667" s="3" t="str">
        <f t="shared" si="427"/>
        <v>No, Lien &lt; $20K</v>
      </c>
      <c r="BT667" t="s">
        <v>6650</v>
      </c>
      <c r="BU667" s="3" t="str">
        <f t="shared" si="428"/>
        <v>No</v>
      </c>
      <c r="BV667" s="3" t="str">
        <f t="shared" si="429"/>
        <v>No</v>
      </c>
      <c r="BW667" s="3">
        <f t="shared" si="430"/>
        <v>1</v>
      </c>
      <c r="BX667" s="3" t="str">
        <f t="shared" si="431"/>
        <v>No</v>
      </c>
      <c r="BY667" s="3">
        <f t="shared" si="432"/>
        <v>40000</v>
      </c>
      <c r="BZ667">
        <v>1</v>
      </c>
      <c r="CA667" s="3">
        <f t="shared" si="433"/>
        <v>40000</v>
      </c>
      <c r="CC667" s="3">
        <f t="shared" si="434"/>
        <v>0</v>
      </c>
      <c r="CD667" s="3">
        <f t="shared" si="435"/>
        <v>0</v>
      </c>
      <c r="CE667" s="3" t="str">
        <f t="shared" si="436"/>
        <v/>
      </c>
      <c r="CF667" s="3" t="e">
        <f>HLOOKUP(CE667,'Valuation Data'!$D$2:$K$5,4,FALSE)</f>
        <v>#N/A</v>
      </c>
      <c r="CG667" s="3">
        <f t="shared" si="437"/>
        <v>40000</v>
      </c>
      <c r="CH667" s="3" t="str">
        <f t="shared" si="438"/>
        <v>No</v>
      </c>
      <c r="CI667" s="3" t="str">
        <f>VLOOKUP(R667,'Use Codes &amp; County Type'!A:D,4,FALSE)</f>
        <v>V</v>
      </c>
      <c r="CJ667" s="3" t="str">
        <f t="shared" si="439"/>
        <v>Yes</v>
      </c>
      <c r="CK667" s="3" t="str">
        <f t="shared" si="440"/>
        <v>No</v>
      </c>
      <c r="CL667" s="3">
        <f t="shared" si="441"/>
        <v>0</v>
      </c>
      <c r="CM667" s="3">
        <f t="shared" si="442"/>
        <v>0</v>
      </c>
      <c r="CN667" s="3">
        <f t="shared" si="443"/>
        <v>3434.6</v>
      </c>
      <c r="CO667" s="3">
        <f t="shared" si="444"/>
        <v>-3434.6</v>
      </c>
      <c r="CP667" s="3">
        <f t="shared" si="445"/>
        <v>8.5864999999999997E-2</v>
      </c>
      <c r="CR667" s="3" t="str">
        <f t="shared" si="446"/>
        <v>No</v>
      </c>
      <c r="CV667" s="3" t="str">
        <f t="shared" si="447"/>
        <v>Vacant, No Sales Data</v>
      </c>
      <c r="CW667" s="3">
        <f t="shared" si="448"/>
        <v>666</v>
      </c>
      <c r="CX667" s="3">
        <f t="shared" si="449"/>
        <v>686.92</v>
      </c>
      <c r="CY667" s="3" t="str">
        <f t="shared" si="450"/>
        <v>Ok</v>
      </c>
      <c r="CZ667">
        <v>0</v>
      </c>
      <c r="DA667">
        <v>0</v>
      </c>
    </row>
    <row r="668" spans="1:105" x14ac:dyDescent="0.25">
      <c r="A668">
        <v>667</v>
      </c>
      <c r="B668" t="s">
        <v>3</v>
      </c>
      <c r="C668" t="s">
        <v>776</v>
      </c>
      <c r="D668">
        <v>1371.39</v>
      </c>
      <c r="E668">
        <v>2017</v>
      </c>
      <c r="F668">
        <v>1371.39</v>
      </c>
      <c r="G668">
        <v>1371.39</v>
      </c>
      <c r="H668" s="3">
        <f t="shared" si="410"/>
        <v>0</v>
      </c>
      <c r="I668">
        <v>553777</v>
      </c>
      <c r="J668" t="s">
        <v>2730</v>
      </c>
      <c r="K668" t="s">
        <v>2738</v>
      </c>
      <c r="L668">
        <v>32046</v>
      </c>
      <c r="M668" t="s">
        <v>3227</v>
      </c>
      <c r="N668" t="s">
        <v>4753</v>
      </c>
      <c r="O668">
        <v>-81.951473605920199</v>
      </c>
      <c r="P668">
        <v>30.738173864212701</v>
      </c>
      <c r="Q668" t="s">
        <v>5253</v>
      </c>
      <c r="R668">
        <v>39</v>
      </c>
      <c r="S668" t="s">
        <v>6562</v>
      </c>
      <c r="T668">
        <v>2034</v>
      </c>
      <c r="U668" t="s">
        <v>6599</v>
      </c>
      <c r="V668">
        <v>2017</v>
      </c>
      <c r="W668">
        <v>81808</v>
      </c>
      <c r="X668">
        <v>2017</v>
      </c>
      <c r="Y668">
        <v>81808</v>
      </c>
      <c r="Z668">
        <v>1238.46</v>
      </c>
      <c r="AA668" s="3">
        <f t="shared" si="411"/>
        <v>0.90306914881981049</v>
      </c>
      <c r="AB668" t="s">
        <v>6616</v>
      </c>
      <c r="AC668" t="s">
        <v>6616</v>
      </c>
      <c r="AD668" t="s">
        <v>6616</v>
      </c>
      <c r="AE668" t="s">
        <v>6616</v>
      </c>
      <c r="AF668" t="s">
        <v>6616</v>
      </c>
      <c r="AG668" t="s">
        <v>6616</v>
      </c>
      <c r="AH668" t="s">
        <v>6616</v>
      </c>
      <c r="AI668" t="s">
        <v>6618</v>
      </c>
      <c r="AJ668" t="s">
        <v>6618</v>
      </c>
      <c r="AK668" t="s">
        <v>6618</v>
      </c>
      <c r="AL668" t="s">
        <v>6618</v>
      </c>
      <c r="AM668" t="s">
        <v>6618</v>
      </c>
      <c r="AN668" t="s">
        <v>6618</v>
      </c>
      <c r="AO668" t="s">
        <v>6618</v>
      </c>
      <c r="AP668" s="3" t="str">
        <f t="shared" si="412"/>
        <v>No</v>
      </c>
      <c r="AQ668" s="3" t="str">
        <f t="shared" si="413"/>
        <v>No</v>
      </c>
      <c r="AR668" s="3" t="str">
        <f t="shared" si="414"/>
        <v>No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1</v>
      </c>
      <c r="AY668" t="s">
        <v>6634</v>
      </c>
      <c r="AZ668" t="s">
        <v>6638</v>
      </c>
      <c r="BA668">
        <v>1</v>
      </c>
      <c r="BB668" t="s">
        <v>6616</v>
      </c>
      <c r="BC668" t="s">
        <v>6616</v>
      </c>
      <c r="BD668" s="4" t="str">
        <f t="shared" si="415"/>
        <v>No</v>
      </c>
      <c r="BE668" t="s">
        <v>6640</v>
      </c>
      <c r="BF668" s="3" t="str">
        <f t="shared" si="416"/>
        <v>No</v>
      </c>
      <c r="BG668" t="s">
        <v>6645</v>
      </c>
      <c r="BH668" s="3" t="str">
        <f t="shared" si="417"/>
        <v>553777 US HWY 1</v>
      </c>
      <c r="BI668" s="3" t="str">
        <f t="shared" si="418"/>
        <v>Hilliard</v>
      </c>
      <c r="BJ668" s="3" t="str">
        <f t="shared" si="419"/>
        <v>Florida</v>
      </c>
      <c r="BK668" s="3">
        <f t="shared" si="420"/>
        <v>32046</v>
      </c>
      <c r="BL668" s="3" t="str">
        <f t="shared" si="421"/>
        <v>553777 US HWY 1 HILLIARD FL 32046</v>
      </c>
      <c r="BM668" s="3" t="str">
        <f t="shared" si="422"/>
        <v/>
      </c>
      <c r="BN668" s="3" t="str">
        <f t="shared" si="423"/>
        <v>Pass</v>
      </c>
      <c r="BO668" s="3" t="str">
        <f t="shared" si="424"/>
        <v>No</v>
      </c>
      <c r="BP668" s="3" t="str">
        <f t="shared" si="425"/>
        <v>FV&lt;$10K</v>
      </c>
      <c r="BQ668" t="s">
        <v>6650</v>
      </c>
      <c r="BR668" s="3" t="str">
        <f t="shared" si="426"/>
        <v>No, &lt; $20K Lien</v>
      </c>
      <c r="BS668" s="3" t="str">
        <f t="shared" si="427"/>
        <v>No, Lien &lt; $20K</v>
      </c>
      <c r="BT668" t="s">
        <v>6650</v>
      </c>
      <c r="BU668" s="3" t="str">
        <f t="shared" si="428"/>
        <v>No</v>
      </c>
      <c r="BV668" s="3" t="str">
        <f t="shared" si="429"/>
        <v>No</v>
      </c>
      <c r="BW668" s="3">
        <f t="shared" si="430"/>
        <v>1</v>
      </c>
      <c r="BX668" s="3" t="str">
        <f t="shared" si="431"/>
        <v>No</v>
      </c>
      <c r="BY668" s="3">
        <f t="shared" si="432"/>
        <v>81808</v>
      </c>
      <c r="BZ668">
        <v>1</v>
      </c>
      <c r="CA668" s="3">
        <f t="shared" si="433"/>
        <v>81808</v>
      </c>
      <c r="CC668" s="3">
        <f t="shared" si="434"/>
        <v>0</v>
      </c>
      <c r="CD668" s="3">
        <f t="shared" si="435"/>
        <v>0</v>
      </c>
      <c r="CE668" s="3" t="str">
        <f t="shared" si="436"/>
        <v/>
      </c>
      <c r="CF668" s="3" t="e">
        <f>HLOOKUP(CE668,'Valuation Data'!$D$2:$K$5,4,FALSE)</f>
        <v>#N/A</v>
      </c>
      <c r="CG668" s="3">
        <f t="shared" si="437"/>
        <v>81808</v>
      </c>
      <c r="CH668" s="3" t="str">
        <f t="shared" si="438"/>
        <v>No</v>
      </c>
      <c r="CI668" s="3" t="str">
        <f>VLOOKUP(R668,'Use Codes &amp; County Type'!A:D,4,FALSE)</f>
        <v>C</v>
      </c>
      <c r="CJ668" s="3" t="str">
        <f t="shared" si="439"/>
        <v>No</v>
      </c>
      <c r="CK668" s="3" t="str">
        <f t="shared" si="440"/>
        <v>No</v>
      </c>
      <c r="CL668" s="3">
        <f t="shared" si="441"/>
        <v>0.3</v>
      </c>
      <c r="CM668" s="3">
        <f t="shared" si="442"/>
        <v>24542.399999999998</v>
      </c>
      <c r="CN668" s="3">
        <f t="shared" si="443"/>
        <v>6856.9500000000007</v>
      </c>
      <c r="CO668" s="3">
        <f t="shared" si="444"/>
        <v>17685.449999999997</v>
      </c>
      <c r="CP668" s="3">
        <f t="shared" si="445"/>
        <v>8.3817597300997471E-2</v>
      </c>
      <c r="CR668" s="3" t="str">
        <f t="shared" si="446"/>
        <v>No</v>
      </c>
      <c r="CV668" s="3" t="str">
        <f t="shared" si="447"/>
        <v>*Bid</v>
      </c>
      <c r="CW668" s="3">
        <f t="shared" si="448"/>
        <v>667</v>
      </c>
      <c r="CX668" s="3">
        <f t="shared" si="449"/>
        <v>1371.39</v>
      </c>
      <c r="CY668" s="3" t="str">
        <f t="shared" si="450"/>
        <v>Ok</v>
      </c>
      <c r="CZ668">
        <v>0</v>
      </c>
      <c r="DA668">
        <v>0</v>
      </c>
    </row>
    <row r="669" spans="1:105" x14ac:dyDescent="0.25">
      <c r="A669">
        <v>668</v>
      </c>
      <c r="B669" t="s">
        <v>3</v>
      </c>
      <c r="C669" t="s">
        <v>777</v>
      </c>
      <c r="D669">
        <v>981.23</v>
      </c>
      <c r="E669">
        <v>2017</v>
      </c>
      <c r="F669">
        <v>981.23</v>
      </c>
      <c r="G669">
        <v>981.23</v>
      </c>
      <c r="H669" s="3">
        <f t="shared" si="410"/>
        <v>0</v>
      </c>
      <c r="I669">
        <v>28104</v>
      </c>
      <c r="J669" t="s">
        <v>2730</v>
      </c>
      <c r="K669" t="s">
        <v>2738</v>
      </c>
      <c r="L669">
        <v>32046</v>
      </c>
      <c r="M669" t="s">
        <v>3228</v>
      </c>
      <c r="N669" t="s">
        <v>4753</v>
      </c>
      <c r="O669">
        <v>-81.948871501150904</v>
      </c>
      <c r="P669">
        <v>30.732698441921201</v>
      </c>
      <c r="Q669" t="s">
        <v>5254</v>
      </c>
      <c r="R669">
        <v>2</v>
      </c>
      <c r="S669" t="s">
        <v>6535</v>
      </c>
      <c r="T669">
        <v>1006</v>
      </c>
      <c r="U669" t="s">
        <v>6578</v>
      </c>
      <c r="V669">
        <v>2017</v>
      </c>
      <c r="W669">
        <v>57976</v>
      </c>
      <c r="X669">
        <v>2017</v>
      </c>
      <c r="Y669">
        <v>57976</v>
      </c>
      <c r="Z669">
        <v>877.7</v>
      </c>
      <c r="AA669" s="3">
        <f t="shared" si="411"/>
        <v>0.89448956921414957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 s="3" t="str">
        <f t="shared" si="412"/>
        <v>No</v>
      </c>
      <c r="AQ669" s="3" t="str">
        <f t="shared" si="413"/>
        <v>No</v>
      </c>
      <c r="AR669" s="3" t="str">
        <f t="shared" si="414"/>
        <v>No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 t="s">
        <v>6634</v>
      </c>
      <c r="AZ669">
        <v>0</v>
      </c>
      <c r="BA669">
        <v>0</v>
      </c>
      <c r="BB669" t="s">
        <v>6616</v>
      </c>
      <c r="BC669">
        <v>0</v>
      </c>
      <c r="BD669" s="4" t="str">
        <f t="shared" si="415"/>
        <v>No</v>
      </c>
      <c r="BE669" t="s">
        <v>6640</v>
      </c>
      <c r="BF669" s="3" t="str">
        <f t="shared" si="416"/>
        <v>No</v>
      </c>
      <c r="BG669" t="s">
        <v>6645</v>
      </c>
      <c r="BH669" s="3" t="str">
        <f t="shared" si="417"/>
        <v>28104 JACKSON TRL</v>
      </c>
      <c r="BI669" s="3" t="str">
        <f t="shared" si="418"/>
        <v>Hilliard</v>
      </c>
      <c r="BJ669" s="3" t="str">
        <f t="shared" si="419"/>
        <v>Florida</v>
      </c>
      <c r="BK669" s="3">
        <f t="shared" si="420"/>
        <v>32046</v>
      </c>
      <c r="BL669" s="3" t="str">
        <f t="shared" si="421"/>
        <v>28104 JACKSON TRL HILLIARD FL 32046</v>
      </c>
      <c r="BM669" s="3" t="str">
        <f t="shared" si="422"/>
        <v/>
      </c>
      <c r="BN669" s="3" t="str">
        <f t="shared" si="423"/>
        <v>Pass</v>
      </c>
      <c r="BO669" s="3" t="str">
        <f t="shared" si="424"/>
        <v>No</v>
      </c>
      <c r="BP669" s="3" t="str">
        <f t="shared" si="425"/>
        <v>FV&lt;$10K</v>
      </c>
      <c r="BQ669" t="s">
        <v>6650</v>
      </c>
      <c r="BR669" s="3" t="str">
        <f t="shared" si="426"/>
        <v>No, &lt; $20K Lien</v>
      </c>
      <c r="BS669" s="3" t="str">
        <f t="shared" si="427"/>
        <v>No, Lien &lt; $20K</v>
      </c>
      <c r="BT669" t="s">
        <v>6650</v>
      </c>
      <c r="BU669" s="3" t="str">
        <f t="shared" si="428"/>
        <v>No</v>
      </c>
      <c r="BV669" s="3" t="str">
        <f t="shared" si="429"/>
        <v>No</v>
      </c>
      <c r="BW669" s="3">
        <f t="shared" si="430"/>
        <v>0</v>
      </c>
      <c r="BX669" s="3" t="str">
        <f t="shared" si="431"/>
        <v>No</v>
      </c>
      <c r="BY669" s="3">
        <f t="shared" si="432"/>
        <v>57976</v>
      </c>
      <c r="BZ669">
        <v>1</v>
      </c>
      <c r="CA669" s="3">
        <f t="shared" si="433"/>
        <v>57976</v>
      </c>
      <c r="CC669" s="3">
        <f t="shared" si="434"/>
        <v>0</v>
      </c>
      <c r="CD669" s="3">
        <f t="shared" si="435"/>
        <v>0</v>
      </c>
      <c r="CE669" s="3" t="str">
        <f t="shared" si="436"/>
        <v/>
      </c>
      <c r="CF669" s="3" t="e">
        <f>HLOOKUP(CE669,'Valuation Data'!$D$2:$K$5,4,FALSE)</f>
        <v>#N/A</v>
      </c>
      <c r="CG669" s="3">
        <f t="shared" si="437"/>
        <v>57976</v>
      </c>
      <c r="CH669" s="3" t="str">
        <f t="shared" si="438"/>
        <v>No</v>
      </c>
      <c r="CI669" s="3" t="str">
        <f>VLOOKUP(R669,'Use Codes &amp; County Type'!A:D,4,FALSE)</f>
        <v>R</v>
      </c>
      <c r="CJ669" s="3" t="str">
        <f t="shared" si="439"/>
        <v>No</v>
      </c>
      <c r="CK669" s="3" t="str">
        <f t="shared" si="440"/>
        <v>No</v>
      </c>
      <c r="CL669" s="3">
        <f t="shared" si="441"/>
        <v>0.35</v>
      </c>
      <c r="CM669" s="3">
        <f t="shared" si="442"/>
        <v>20291.599999999999</v>
      </c>
      <c r="CN669" s="3">
        <f t="shared" si="443"/>
        <v>3924.92</v>
      </c>
      <c r="CO669" s="3">
        <f t="shared" si="444"/>
        <v>16366.679999999998</v>
      </c>
      <c r="CP669" s="3">
        <f t="shared" si="445"/>
        <v>6.7699047881882163E-2</v>
      </c>
      <c r="CR669" s="3" t="str">
        <f t="shared" si="446"/>
        <v>No</v>
      </c>
      <c r="CV669" s="3" t="str">
        <f t="shared" si="447"/>
        <v>*Bid</v>
      </c>
      <c r="CW669" s="3">
        <f t="shared" si="448"/>
        <v>668</v>
      </c>
      <c r="CX669" s="3">
        <f t="shared" si="449"/>
        <v>981.23</v>
      </c>
      <c r="CY669" s="3" t="str">
        <f t="shared" si="450"/>
        <v>Ok</v>
      </c>
      <c r="CZ669">
        <v>0</v>
      </c>
      <c r="DA669">
        <v>0</v>
      </c>
    </row>
    <row r="670" spans="1:105" x14ac:dyDescent="0.25">
      <c r="A670">
        <v>669</v>
      </c>
      <c r="B670" t="s">
        <v>3</v>
      </c>
      <c r="C670" t="s">
        <v>778</v>
      </c>
      <c r="D670">
        <v>891.56</v>
      </c>
      <c r="E670">
        <v>2017</v>
      </c>
      <c r="F670">
        <v>891.56</v>
      </c>
      <c r="G670">
        <v>891.56</v>
      </c>
      <c r="H670" s="3">
        <f t="shared" si="410"/>
        <v>0</v>
      </c>
      <c r="J670" t="s">
        <v>2730</v>
      </c>
      <c r="K670" t="s">
        <v>2738</v>
      </c>
      <c r="L670">
        <v>32046</v>
      </c>
      <c r="M670" t="s">
        <v>2900</v>
      </c>
      <c r="N670" t="s">
        <v>4753</v>
      </c>
      <c r="O670">
        <v>-81.949701221940003</v>
      </c>
      <c r="P670">
        <v>30.735299459931799</v>
      </c>
      <c r="Q670" t="s">
        <v>5147</v>
      </c>
      <c r="R670">
        <v>10</v>
      </c>
      <c r="S670" t="s">
        <v>6547</v>
      </c>
      <c r="T670">
        <v>8002</v>
      </c>
      <c r="U670" t="s">
        <v>6585</v>
      </c>
      <c r="V670">
        <v>2017</v>
      </c>
      <c r="W670">
        <v>52500</v>
      </c>
      <c r="X670">
        <v>2017</v>
      </c>
      <c r="Y670">
        <v>52500</v>
      </c>
      <c r="Z670">
        <v>794.79</v>
      </c>
      <c r="AA670" s="3">
        <f t="shared" si="411"/>
        <v>0.89145991296155058</v>
      </c>
      <c r="AC670" t="s">
        <v>6616</v>
      </c>
      <c r="AD670" t="s">
        <v>6616</v>
      </c>
      <c r="AE670" t="s">
        <v>6616</v>
      </c>
      <c r="AF670" t="s">
        <v>6616</v>
      </c>
      <c r="AH670" t="s">
        <v>6616</v>
      </c>
      <c r="AI670" t="s">
        <v>6618</v>
      </c>
      <c r="AJ670" t="s">
        <v>6618</v>
      </c>
      <c r="AK670" t="s">
        <v>6618</v>
      </c>
      <c r="AL670" t="s">
        <v>6618</v>
      </c>
      <c r="AM670" t="s">
        <v>6618</v>
      </c>
      <c r="AN670" t="s">
        <v>6618</v>
      </c>
      <c r="AO670">
        <v>0</v>
      </c>
      <c r="AP670" s="3" t="str">
        <f t="shared" si="412"/>
        <v>No</v>
      </c>
      <c r="AQ670" s="3" t="str">
        <f t="shared" si="413"/>
        <v>No</v>
      </c>
      <c r="AR670" s="3" t="str">
        <f t="shared" si="414"/>
        <v>No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1</v>
      </c>
      <c r="AY670" t="s">
        <v>6634</v>
      </c>
      <c r="AZ670" t="s">
        <v>6638</v>
      </c>
      <c r="BA670">
        <v>0</v>
      </c>
      <c r="BB670" t="s">
        <v>6616</v>
      </c>
      <c r="BC670" t="s">
        <v>6616</v>
      </c>
      <c r="BD670" s="4" t="str">
        <f t="shared" si="415"/>
        <v>No</v>
      </c>
      <c r="BE670" t="s">
        <v>6640</v>
      </c>
      <c r="BF670" s="3" t="str">
        <f t="shared" si="416"/>
        <v>No</v>
      </c>
      <c r="BG670" t="s">
        <v>6645</v>
      </c>
      <c r="BH670" s="3" t="str">
        <f t="shared" si="417"/>
        <v>US HWY 1</v>
      </c>
      <c r="BI670" s="3" t="str">
        <f t="shared" si="418"/>
        <v>Hilliard</v>
      </c>
      <c r="BJ670" s="3" t="str">
        <f t="shared" si="419"/>
        <v>Florida</v>
      </c>
      <c r="BK670" s="3">
        <f t="shared" si="420"/>
        <v>32046</v>
      </c>
      <c r="BL670" s="3" t="str">
        <f t="shared" si="421"/>
        <v>US HWY 1 HILLIARD FL 32046</v>
      </c>
      <c r="BM670" s="3" t="str">
        <f t="shared" si="422"/>
        <v/>
      </c>
      <c r="BN670" s="3" t="str">
        <f t="shared" si="423"/>
        <v>Pass</v>
      </c>
      <c r="BO670" s="3" t="str">
        <f t="shared" si="424"/>
        <v>No</v>
      </c>
      <c r="BP670" s="3" t="str">
        <f t="shared" si="425"/>
        <v>FV&lt;$10K</v>
      </c>
      <c r="BQ670" t="s">
        <v>6650</v>
      </c>
      <c r="BR670" s="3" t="str">
        <f t="shared" si="426"/>
        <v>No, &lt; $20K Lien</v>
      </c>
      <c r="BS670" s="3" t="str">
        <f t="shared" si="427"/>
        <v>No, Lien &lt; $20K</v>
      </c>
      <c r="BT670" t="s">
        <v>6650</v>
      </c>
      <c r="BU670" s="3" t="str">
        <f t="shared" si="428"/>
        <v>No</v>
      </c>
      <c r="BV670" s="3" t="str">
        <f t="shared" si="429"/>
        <v>No</v>
      </c>
      <c r="BW670" s="3">
        <f t="shared" si="430"/>
        <v>0</v>
      </c>
      <c r="BX670" s="3" t="str">
        <f t="shared" si="431"/>
        <v>No</v>
      </c>
      <c r="BY670" s="3">
        <f t="shared" si="432"/>
        <v>52500</v>
      </c>
      <c r="BZ670">
        <v>1</v>
      </c>
      <c r="CA670" s="3">
        <f t="shared" si="433"/>
        <v>52500</v>
      </c>
      <c r="CC670" s="3">
        <f t="shared" si="434"/>
        <v>0</v>
      </c>
      <c r="CD670" s="3">
        <f t="shared" si="435"/>
        <v>0</v>
      </c>
      <c r="CE670" s="3" t="str">
        <f t="shared" si="436"/>
        <v/>
      </c>
      <c r="CF670" s="3" t="e">
        <f>HLOOKUP(CE670,'Valuation Data'!$D$2:$K$5,4,FALSE)</f>
        <v>#N/A</v>
      </c>
      <c r="CG670" s="3">
        <f t="shared" si="437"/>
        <v>52500</v>
      </c>
      <c r="CH670" s="3" t="str">
        <f t="shared" si="438"/>
        <v>No</v>
      </c>
      <c r="CI670" s="3" t="str">
        <f>VLOOKUP(R670,'Use Codes &amp; County Type'!A:D,4,FALSE)</f>
        <v>V</v>
      </c>
      <c r="CJ670" s="3" t="str">
        <f t="shared" si="439"/>
        <v>Yes</v>
      </c>
      <c r="CK670" s="3" t="str">
        <f t="shared" si="440"/>
        <v>No</v>
      </c>
      <c r="CL670" s="3">
        <f t="shared" si="441"/>
        <v>0</v>
      </c>
      <c r="CM670" s="3">
        <f t="shared" si="442"/>
        <v>0</v>
      </c>
      <c r="CN670" s="3">
        <f t="shared" si="443"/>
        <v>3566.24</v>
      </c>
      <c r="CO670" s="3">
        <f t="shared" si="444"/>
        <v>-3566.24</v>
      </c>
      <c r="CP670" s="3">
        <f t="shared" si="445"/>
        <v>6.7928380952380948E-2</v>
      </c>
      <c r="CR670" s="3" t="str">
        <f t="shared" si="446"/>
        <v>No</v>
      </c>
      <c r="CV670" s="3" t="str">
        <f t="shared" si="447"/>
        <v>Vacant, No Sales Data</v>
      </c>
      <c r="CW670" s="3">
        <f t="shared" si="448"/>
        <v>669</v>
      </c>
      <c r="CX670" s="3">
        <f t="shared" si="449"/>
        <v>891.56</v>
      </c>
      <c r="CY670" s="3" t="str">
        <f t="shared" si="450"/>
        <v>Ok</v>
      </c>
      <c r="CZ670">
        <v>0</v>
      </c>
      <c r="DA670">
        <v>0</v>
      </c>
    </row>
    <row r="671" spans="1:105" x14ac:dyDescent="0.25">
      <c r="A671">
        <v>670</v>
      </c>
      <c r="B671" t="s">
        <v>3</v>
      </c>
      <c r="C671" t="s">
        <v>779</v>
      </c>
      <c r="D671">
        <v>667.41</v>
      </c>
      <c r="E671">
        <v>2017</v>
      </c>
      <c r="F671">
        <v>667.41</v>
      </c>
      <c r="G671">
        <v>667.41</v>
      </c>
      <c r="H671" s="3">
        <f t="shared" si="410"/>
        <v>0</v>
      </c>
      <c r="I671">
        <v>553519</v>
      </c>
      <c r="J671" t="s">
        <v>2730</v>
      </c>
      <c r="K671" t="s">
        <v>2738</v>
      </c>
      <c r="L671">
        <v>32046</v>
      </c>
      <c r="M671" t="s">
        <v>3229</v>
      </c>
      <c r="N671" t="s">
        <v>4753</v>
      </c>
      <c r="O671">
        <v>-81.949011332446403</v>
      </c>
      <c r="P671">
        <v>30.734310475161902</v>
      </c>
      <c r="Q671" t="s">
        <v>5255</v>
      </c>
      <c r="R671">
        <v>2</v>
      </c>
      <c r="S671" t="s">
        <v>6535</v>
      </c>
      <c r="T671">
        <v>1006</v>
      </c>
      <c r="U671" t="s">
        <v>6578</v>
      </c>
      <c r="V671">
        <v>2017</v>
      </c>
      <c r="W671">
        <v>38809</v>
      </c>
      <c r="X671">
        <v>2017</v>
      </c>
      <c r="Y671">
        <v>38809</v>
      </c>
      <c r="Z671">
        <v>587.52</v>
      </c>
      <c r="AA671" s="3">
        <f t="shared" si="411"/>
        <v>0.88029846720906191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 s="3" t="str">
        <f t="shared" si="412"/>
        <v>No</v>
      </c>
      <c r="AQ671" s="3" t="str">
        <f t="shared" si="413"/>
        <v>No</v>
      </c>
      <c r="AR671" s="3" t="str">
        <f t="shared" si="414"/>
        <v>No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 t="s">
        <v>6634</v>
      </c>
      <c r="AZ671">
        <v>0</v>
      </c>
      <c r="BA671">
        <v>0</v>
      </c>
      <c r="BB671" t="s">
        <v>6616</v>
      </c>
      <c r="BC671">
        <v>0</v>
      </c>
      <c r="BD671" s="4" t="str">
        <f t="shared" si="415"/>
        <v>No</v>
      </c>
      <c r="BE671" t="s">
        <v>6640</v>
      </c>
      <c r="BF671" s="3" t="str">
        <f t="shared" si="416"/>
        <v>No</v>
      </c>
      <c r="BG671" t="s">
        <v>6645</v>
      </c>
      <c r="BH671" s="3" t="str">
        <f t="shared" si="417"/>
        <v>553519 US HWY 1</v>
      </c>
      <c r="BI671" s="3" t="str">
        <f t="shared" si="418"/>
        <v>Hilliard</v>
      </c>
      <c r="BJ671" s="3" t="str">
        <f t="shared" si="419"/>
        <v>Florida</v>
      </c>
      <c r="BK671" s="3">
        <f t="shared" si="420"/>
        <v>32046</v>
      </c>
      <c r="BL671" s="3" t="str">
        <f t="shared" si="421"/>
        <v>553519 US HWY 1 HILLIARD FL 32046</v>
      </c>
      <c r="BM671" s="3" t="str">
        <f t="shared" si="422"/>
        <v/>
      </c>
      <c r="BN671" s="3" t="str">
        <f t="shared" si="423"/>
        <v>Pass</v>
      </c>
      <c r="BO671" s="3" t="str">
        <f t="shared" si="424"/>
        <v>No</v>
      </c>
      <c r="BP671" s="3" t="str">
        <f t="shared" si="425"/>
        <v>FV&lt;$10K</v>
      </c>
      <c r="BQ671" t="s">
        <v>6650</v>
      </c>
      <c r="BR671" s="3" t="str">
        <f t="shared" si="426"/>
        <v>No, &lt; $20K Lien</v>
      </c>
      <c r="BS671" s="3" t="str">
        <f t="shared" si="427"/>
        <v>No, Lien &lt; $20K</v>
      </c>
      <c r="BT671" t="s">
        <v>6650</v>
      </c>
      <c r="BU671" s="3" t="str">
        <f t="shared" si="428"/>
        <v>No</v>
      </c>
      <c r="BV671" s="3" t="str">
        <f t="shared" si="429"/>
        <v>No</v>
      </c>
      <c r="BW671" s="3">
        <f t="shared" si="430"/>
        <v>0</v>
      </c>
      <c r="BX671" s="3" t="str">
        <f t="shared" si="431"/>
        <v>No</v>
      </c>
      <c r="BY671" s="3">
        <f t="shared" si="432"/>
        <v>38809</v>
      </c>
      <c r="BZ671">
        <v>1</v>
      </c>
      <c r="CA671" s="3">
        <f t="shared" si="433"/>
        <v>38809</v>
      </c>
      <c r="CC671" s="3">
        <f t="shared" si="434"/>
        <v>0</v>
      </c>
      <c r="CD671" s="3">
        <f t="shared" si="435"/>
        <v>0</v>
      </c>
      <c r="CE671" s="3" t="str">
        <f t="shared" si="436"/>
        <v/>
      </c>
      <c r="CF671" s="3" t="e">
        <f>HLOOKUP(CE671,'Valuation Data'!$D$2:$K$5,4,FALSE)</f>
        <v>#N/A</v>
      </c>
      <c r="CG671" s="3">
        <f t="shared" si="437"/>
        <v>38809</v>
      </c>
      <c r="CH671" s="3" t="str">
        <f t="shared" si="438"/>
        <v>No</v>
      </c>
      <c r="CI671" s="3" t="str">
        <f>VLOOKUP(R671,'Use Codes &amp; County Type'!A:D,4,FALSE)</f>
        <v>R</v>
      </c>
      <c r="CJ671" s="3" t="str">
        <f t="shared" si="439"/>
        <v>No</v>
      </c>
      <c r="CK671" s="3" t="str">
        <f t="shared" si="440"/>
        <v>No</v>
      </c>
      <c r="CL671" s="3">
        <f t="shared" si="441"/>
        <v>0.35</v>
      </c>
      <c r="CM671" s="3">
        <f t="shared" si="442"/>
        <v>13583.15</v>
      </c>
      <c r="CN671" s="3">
        <f t="shared" si="443"/>
        <v>2669.64</v>
      </c>
      <c r="CO671" s="3">
        <f t="shared" si="444"/>
        <v>10913.51</v>
      </c>
      <c r="CP671" s="3">
        <f t="shared" si="445"/>
        <v>6.8789198381818642E-2</v>
      </c>
      <c r="CR671" s="3" t="str">
        <f t="shared" si="446"/>
        <v>No</v>
      </c>
      <c r="CV671" s="3" t="str">
        <f t="shared" si="447"/>
        <v>*Bid</v>
      </c>
      <c r="CW671" s="3">
        <f t="shared" si="448"/>
        <v>670</v>
      </c>
      <c r="CX671" s="3">
        <f t="shared" si="449"/>
        <v>667.41</v>
      </c>
      <c r="CY671" s="3" t="str">
        <f t="shared" si="450"/>
        <v>Ok</v>
      </c>
      <c r="CZ671">
        <v>0</v>
      </c>
      <c r="DA671">
        <v>0</v>
      </c>
    </row>
    <row r="672" spans="1:105" x14ac:dyDescent="0.25">
      <c r="A672">
        <v>671</v>
      </c>
      <c r="B672" t="s">
        <v>3</v>
      </c>
      <c r="C672" t="s">
        <v>780</v>
      </c>
      <c r="D672">
        <v>1312.5</v>
      </c>
      <c r="E672">
        <v>2017</v>
      </c>
      <c r="F672">
        <v>1312.5</v>
      </c>
      <c r="G672">
        <v>1312.5</v>
      </c>
      <c r="H672" s="3">
        <f t="shared" si="410"/>
        <v>0</v>
      </c>
      <c r="I672">
        <v>553408</v>
      </c>
      <c r="J672" t="s">
        <v>2730</v>
      </c>
      <c r="K672" t="s">
        <v>2738</v>
      </c>
      <c r="L672">
        <v>32046</v>
      </c>
      <c r="M672" t="s">
        <v>3230</v>
      </c>
      <c r="N672" t="s">
        <v>4753</v>
      </c>
      <c r="O672">
        <v>-81.945959402139806</v>
      </c>
      <c r="P672">
        <v>30.7327408579341</v>
      </c>
      <c r="Q672" t="s">
        <v>5256</v>
      </c>
      <c r="R672">
        <v>0</v>
      </c>
      <c r="S672" t="s">
        <v>6538</v>
      </c>
      <c r="T672">
        <v>8001</v>
      </c>
      <c r="U672" t="s">
        <v>6581</v>
      </c>
      <c r="V672">
        <v>2017</v>
      </c>
      <c r="W672">
        <v>78210</v>
      </c>
      <c r="X672">
        <v>2017</v>
      </c>
      <c r="Y672">
        <v>78210</v>
      </c>
      <c r="Z672">
        <v>1184</v>
      </c>
      <c r="AA672" s="3">
        <f t="shared" si="411"/>
        <v>0.90209523809523806</v>
      </c>
      <c r="AC672" t="s">
        <v>6616</v>
      </c>
      <c r="AD672" t="s">
        <v>6616</v>
      </c>
      <c r="AE672" t="s">
        <v>6616</v>
      </c>
      <c r="AF672" t="s">
        <v>6616</v>
      </c>
      <c r="AG672" t="s">
        <v>6616</v>
      </c>
      <c r="AH672" t="s">
        <v>6616</v>
      </c>
      <c r="AI672" t="s">
        <v>6618</v>
      </c>
      <c r="AJ672" t="s">
        <v>6618</v>
      </c>
      <c r="AK672" t="s">
        <v>6618</v>
      </c>
      <c r="AL672" t="s">
        <v>6618</v>
      </c>
      <c r="AM672" t="s">
        <v>6618</v>
      </c>
      <c r="AN672" t="s">
        <v>6618</v>
      </c>
      <c r="AO672" t="s">
        <v>6618</v>
      </c>
      <c r="AP672" s="3" t="str">
        <f t="shared" si="412"/>
        <v>No</v>
      </c>
      <c r="AQ672" s="3" t="str">
        <f t="shared" si="413"/>
        <v>No</v>
      </c>
      <c r="AR672" s="3" t="str">
        <f t="shared" si="414"/>
        <v>No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 t="s">
        <v>6634</v>
      </c>
      <c r="AZ672" t="s">
        <v>6638</v>
      </c>
      <c r="BA672">
        <v>0</v>
      </c>
      <c r="BB672" t="s">
        <v>6616</v>
      </c>
      <c r="BC672" t="s">
        <v>6616</v>
      </c>
      <c r="BD672" s="4" t="str">
        <f t="shared" si="415"/>
        <v>No</v>
      </c>
      <c r="BE672" t="s">
        <v>6640</v>
      </c>
      <c r="BF672" s="3" t="str">
        <f t="shared" si="416"/>
        <v>No</v>
      </c>
      <c r="BG672" t="s">
        <v>6645</v>
      </c>
      <c r="BH672" s="3" t="str">
        <f t="shared" si="417"/>
        <v>553408 US HY 1</v>
      </c>
      <c r="BI672" s="3" t="str">
        <f t="shared" si="418"/>
        <v>Hilliard</v>
      </c>
      <c r="BJ672" s="3" t="str">
        <f t="shared" si="419"/>
        <v>Florida</v>
      </c>
      <c r="BK672" s="3">
        <f t="shared" si="420"/>
        <v>32046</v>
      </c>
      <c r="BL672" s="3" t="str">
        <f t="shared" si="421"/>
        <v>553408 US HY 1 HILLIARD FL 32046</v>
      </c>
      <c r="BM672" s="3" t="str">
        <f t="shared" si="422"/>
        <v/>
      </c>
      <c r="BN672" s="3" t="str">
        <f t="shared" si="423"/>
        <v>Pass</v>
      </c>
      <c r="BO672" s="3" t="str">
        <f t="shared" si="424"/>
        <v>No</v>
      </c>
      <c r="BP672" s="3" t="str">
        <f t="shared" si="425"/>
        <v>FV&lt;$10K</v>
      </c>
      <c r="BQ672" t="s">
        <v>6650</v>
      </c>
      <c r="BR672" s="3" t="str">
        <f t="shared" si="426"/>
        <v>No, &lt; $20K Lien</v>
      </c>
      <c r="BS672" s="3" t="str">
        <f t="shared" si="427"/>
        <v>No, Lien &lt; $20K</v>
      </c>
      <c r="BT672" t="s">
        <v>6650</v>
      </c>
      <c r="BU672" s="3" t="str">
        <f t="shared" si="428"/>
        <v>No</v>
      </c>
      <c r="BV672" s="3" t="str">
        <f t="shared" si="429"/>
        <v>No</v>
      </c>
      <c r="BW672" s="3">
        <f t="shared" si="430"/>
        <v>0</v>
      </c>
      <c r="BX672" s="3" t="str">
        <f t="shared" si="431"/>
        <v>No</v>
      </c>
      <c r="BY672" s="3">
        <f t="shared" si="432"/>
        <v>78210</v>
      </c>
      <c r="BZ672">
        <v>1</v>
      </c>
      <c r="CA672" s="3">
        <f t="shared" si="433"/>
        <v>78210</v>
      </c>
      <c r="CC672" s="3">
        <f t="shared" si="434"/>
        <v>0</v>
      </c>
      <c r="CD672" s="3">
        <f t="shared" si="435"/>
        <v>0</v>
      </c>
      <c r="CE672" s="3" t="str">
        <f t="shared" si="436"/>
        <v/>
      </c>
      <c r="CF672" s="3" t="e">
        <f>HLOOKUP(CE672,'Valuation Data'!$D$2:$K$5,4,FALSE)</f>
        <v>#N/A</v>
      </c>
      <c r="CG672" s="3">
        <f t="shared" si="437"/>
        <v>78210</v>
      </c>
      <c r="CH672" s="3" t="str">
        <f t="shared" si="438"/>
        <v>No</v>
      </c>
      <c r="CI672" s="3" t="str">
        <f>VLOOKUP(R672,'Use Codes &amp; County Type'!A:D,4,FALSE)</f>
        <v>V</v>
      </c>
      <c r="CJ672" s="3" t="str">
        <f t="shared" si="439"/>
        <v>Yes</v>
      </c>
      <c r="CK672" s="3" t="str">
        <f t="shared" si="440"/>
        <v>No</v>
      </c>
      <c r="CL672" s="3">
        <f t="shared" si="441"/>
        <v>0</v>
      </c>
      <c r="CM672" s="3">
        <f t="shared" si="442"/>
        <v>0</v>
      </c>
      <c r="CN672" s="3">
        <f t="shared" si="443"/>
        <v>5250</v>
      </c>
      <c r="CO672" s="3">
        <f t="shared" si="444"/>
        <v>-5250</v>
      </c>
      <c r="CP672" s="3">
        <f t="shared" si="445"/>
        <v>6.712696586114307E-2</v>
      </c>
      <c r="CR672" s="3" t="str">
        <f t="shared" si="446"/>
        <v>No</v>
      </c>
      <c r="CV672" s="3" t="str">
        <f t="shared" si="447"/>
        <v>Vacant, No Sales Data</v>
      </c>
      <c r="CW672" s="3">
        <f t="shared" si="448"/>
        <v>671</v>
      </c>
      <c r="CX672" s="3">
        <f t="shared" si="449"/>
        <v>1312.5</v>
      </c>
      <c r="CY672" s="3" t="str">
        <f t="shared" si="450"/>
        <v>Ok</v>
      </c>
      <c r="CZ672">
        <v>0</v>
      </c>
      <c r="DA672">
        <v>0</v>
      </c>
    </row>
    <row r="673" spans="1:105" x14ac:dyDescent="0.25">
      <c r="A673">
        <v>672</v>
      </c>
      <c r="B673" t="s">
        <v>3</v>
      </c>
      <c r="C673" t="s">
        <v>781</v>
      </c>
      <c r="D673">
        <v>2354.61</v>
      </c>
      <c r="E673">
        <v>2017</v>
      </c>
      <c r="F673">
        <v>2354.61</v>
      </c>
      <c r="G673">
        <v>2354.61</v>
      </c>
      <c r="H673" s="3">
        <f t="shared" si="410"/>
        <v>0</v>
      </c>
      <c r="I673">
        <v>553079</v>
      </c>
      <c r="J673" t="s">
        <v>2730</v>
      </c>
      <c r="K673" t="s">
        <v>2738</v>
      </c>
      <c r="L673">
        <v>32046</v>
      </c>
      <c r="M673" t="s">
        <v>3231</v>
      </c>
      <c r="N673" t="s">
        <v>4753</v>
      </c>
      <c r="O673">
        <v>-81.941626867459902</v>
      </c>
      <c r="P673">
        <v>30.7237074375909</v>
      </c>
      <c r="Q673" t="s">
        <v>5257</v>
      </c>
      <c r="R673">
        <v>27</v>
      </c>
      <c r="S673" t="s">
        <v>6556</v>
      </c>
      <c r="T673">
        <v>2023</v>
      </c>
      <c r="U673" t="s">
        <v>6593</v>
      </c>
      <c r="V673">
        <v>2017</v>
      </c>
      <c r="W673">
        <v>141859</v>
      </c>
      <c r="X673">
        <v>2017</v>
      </c>
      <c r="Y673">
        <v>141859</v>
      </c>
      <c r="Z673">
        <v>2147.58</v>
      </c>
      <c r="AA673" s="3">
        <f t="shared" si="411"/>
        <v>0.91207461108208998</v>
      </c>
      <c r="AB673" t="s">
        <v>6616</v>
      </c>
      <c r="AD673" t="s">
        <v>6616</v>
      </c>
      <c r="AG673" t="s">
        <v>6616</v>
      </c>
      <c r="AH673" t="s">
        <v>6616</v>
      </c>
      <c r="AI673" t="s">
        <v>6618</v>
      </c>
      <c r="AJ673" t="s">
        <v>6618</v>
      </c>
      <c r="AK673" t="s">
        <v>6618</v>
      </c>
      <c r="AL673" t="s">
        <v>6618</v>
      </c>
      <c r="AM673" t="s">
        <v>6618</v>
      </c>
      <c r="AN673" t="s">
        <v>6618</v>
      </c>
      <c r="AO673" t="s">
        <v>6618</v>
      </c>
      <c r="AP673" s="3" t="str">
        <f t="shared" si="412"/>
        <v>No</v>
      </c>
      <c r="AQ673" s="3" t="str">
        <f t="shared" si="413"/>
        <v>No</v>
      </c>
      <c r="AR673" s="3" t="str">
        <f t="shared" si="414"/>
        <v>No</v>
      </c>
      <c r="AS673">
        <v>0</v>
      </c>
      <c r="AT673">
        <v>0</v>
      </c>
      <c r="AU673">
        <v>246712</v>
      </c>
      <c r="AV673" t="s">
        <v>6621</v>
      </c>
      <c r="AW673">
        <v>0</v>
      </c>
      <c r="AX673">
        <v>0</v>
      </c>
      <c r="AY673" t="s">
        <v>6634</v>
      </c>
      <c r="AZ673" t="s">
        <v>6638</v>
      </c>
      <c r="BA673">
        <v>1</v>
      </c>
      <c r="BB673" t="s">
        <v>6616</v>
      </c>
      <c r="BC673" t="s">
        <v>6616</v>
      </c>
      <c r="BD673" s="4" t="str">
        <f t="shared" si="415"/>
        <v>No</v>
      </c>
      <c r="BE673" t="s">
        <v>6640</v>
      </c>
      <c r="BF673" s="3" t="str">
        <f t="shared" si="416"/>
        <v>No</v>
      </c>
      <c r="BG673" t="s">
        <v>6645</v>
      </c>
      <c r="BH673" s="3" t="str">
        <f t="shared" si="417"/>
        <v>553079 US HWY 1</v>
      </c>
      <c r="BI673" s="3" t="str">
        <f t="shared" si="418"/>
        <v>Hilliard</v>
      </c>
      <c r="BJ673" s="3" t="str">
        <f t="shared" si="419"/>
        <v>Florida</v>
      </c>
      <c r="BK673" s="3">
        <f t="shared" si="420"/>
        <v>32046</v>
      </c>
      <c r="BL673" s="3" t="str">
        <f t="shared" si="421"/>
        <v>553079 US HWY 1 HILLIARD FL 32046</v>
      </c>
      <c r="BM673" s="3" t="str">
        <f t="shared" si="422"/>
        <v>L</v>
      </c>
      <c r="BN673" s="3" t="str">
        <f t="shared" si="423"/>
        <v>Pass</v>
      </c>
      <c r="BO673" s="3" t="str">
        <f t="shared" si="424"/>
        <v>No</v>
      </c>
      <c r="BP673" s="3" t="str">
        <f t="shared" si="425"/>
        <v>FV&lt;$10K</v>
      </c>
      <c r="BQ673" t="s">
        <v>6650</v>
      </c>
      <c r="BR673" s="3" t="str">
        <f t="shared" si="426"/>
        <v>No, &lt; $20K Lien</v>
      </c>
      <c r="BS673" s="3" t="str">
        <f t="shared" si="427"/>
        <v>No, Lien &lt; $20K</v>
      </c>
      <c r="BT673" t="s">
        <v>6650</v>
      </c>
      <c r="BU673" s="3" t="str">
        <f t="shared" si="428"/>
        <v>No</v>
      </c>
      <c r="BV673" s="3" t="str">
        <f t="shared" si="429"/>
        <v>No</v>
      </c>
      <c r="BW673" s="3">
        <f t="shared" si="430"/>
        <v>1</v>
      </c>
      <c r="BX673" s="3" t="str">
        <f t="shared" si="431"/>
        <v>No</v>
      </c>
      <c r="BY673" s="3">
        <f t="shared" si="432"/>
        <v>141859</v>
      </c>
      <c r="BZ673">
        <v>1</v>
      </c>
      <c r="CA673" s="3">
        <f t="shared" si="433"/>
        <v>141859</v>
      </c>
      <c r="CC673" s="3">
        <f t="shared" si="434"/>
        <v>0</v>
      </c>
      <c r="CD673" s="3">
        <f t="shared" si="435"/>
        <v>0</v>
      </c>
      <c r="CE673" s="3" t="str">
        <f t="shared" si="436"/>
        <v/>
      </c>
      <c r="CF673" s="3" t="e">
        <f>HLOOKUP(CE673,'Valuation Data'!$D$2:$K$5,4,FALSE)</f>
        <v>#N/A</v>
      </c>
      <c r="CG673" s="3">
        <f t="shared" si="437"/>
        <v>141859</v>
      </c>
      <c r="CH673" s="3" t="str">
        <f t="shared" si="438"/>
        <v>No</v>
      </c>
      <c r="CI673" s="3" t="str">
        <f>VLOOKUP(R673,'Use Codes &amp; County Type'!A:D,4,FALSE)</f>
        <v>C</v>
      </c>
      <c r="CJ673" s="3" t="str">
        <f t="shared" si="439"/>
        <v>No</v>
      </c>
      <c r="CK673" s="3" t="str">
        <f t="shared" si="440"/>
        <v>No</v>
      </c>
      <c r="CL673" s="3">
        <f t="shared" si="441"/>
        <v>0.3</v>
      </c>
      <c r="CM673" s="3">
        <f t="shared" si="442"/>
        <v>42557.7</v>
      </c>
      <c r="CN673" s="3">
        <f t="shared" si="443"/>
        <v>11773.050000000001</v>
      </c>
      <c r="CO673" s="3">
        <f t="shared" si="444"/>
        <v>30784.649999999994</v>
      </c>
      <c r="CP673" s="3">
        <f t="shared" si="445"/>
        <v>8.2991209581344857E-2</v>
      </c>
      <c r="CR673" s="3" t="str">
        <f t="shared" si="446"/>
        <v>No</v>
      </c>
      <c r="CV673" s="3" t="str">
        <f t="shared" si="447"/>
        <v>*Bid</v>
      </c>
      <c r="CW673" s="3">
        <f t="shared" si="448"/>
        <v>672</v>
      </c>
      <c r="CX673" s="3">
        <f t="shared" si="449"/>
        <v>2354.61</v>
      </c>
      <c r="CY673" s="3" t="str">
        <f t="shared" si="450"/>
        <v>Ok</v>
      </c>
      <c r="CZ673">
        <v>0</v>
      </c>
      <c r="DA673">
        <v>0</v>
      </c>
    </row>
    <row r="674" spans="1:105" x14ac:dyDescent="0.25">
      <c r="A674">
        <v>673</v>
      </c>
      <c r="B674" t="s">
        <v>3</v>
      </c>
      <c r="C674" t="s">
        <v>782</v>
      </c>
      <c r="D674">
        <v>86.94</v>
      </c>
      <c r="E674">
        <v>2017</v>
      </c>
      <c r="F674">
        <v>86.94</v>
      </c>
      <c r="G674">
        <v>86.94</v>
      </c>
      <c r="H674" s="3">
        <f t="shared" si="410"/>
        <v>0</v>
      </c>
      <c r="J674" t="s">
        <v>2730</v>
      </c>
      <c r="K674" t="s">
        <v>2738</v>
      </c>
      <c r="L674">
        <v>32046</v>
      </c>
      <c r="M674" t="s">
        <v>2900</v>
      </c>
      <c r="N674" t="s">
        <v>4753</v>
      </c>
      <c r="O674">
        <v>-81.945045713392204</v>
      </c>
      <c r="P674">
        <v>30.7249824979096</v>
      </c>
      <c r="Q674" t="s">
        <v>5258</v>
      </c>
      <c r="R674">
        <v>0</v>
      </c>
      <c r="S674" t="s">
        <v>6538</v>
      </c>
      <c r="T674">
        <v>8001</v>
      </c>
      <c r="U674" t="s">
        <v>6581</v>
      </c>
      <c r="V674">
        <v>2017</v>
      </c>
      <c r="W674">
        <v>3168</v>
      </c>
      <c r="X674">
        <v>2017</v>
      </c>
      <c r="Y674">
        <v>3600</v>
      </c>
      <c r="Z674">
        <v>50.8</v>
      </c>
      <c r="AA674" s="3">
        <f t="shared" si="411"/>
        <v>0.58431101909362781</v>
      </c>
      <c r="AB674" t="s">
        <v>6616</v>
      </c>
      <c r="AC674" t="s">
        <v>6617</v>
      </c>
      <c r="AD674" t="s">
        <v>6616</v>
      </c>
      <c r="AE674" t="s">
        <v>6617</v>
      </c>
      <c r="AF674" t="s">
        <v>6616</v>
      </c>
      <c r="AG674" t="s">
        <v>6616</v>
      </c>
      <c r="AH674" t="s">
        <v>6616</v>
      </c>
      <c r="AI674" t="s">
        <v>6619</v>
      </c>
      <c r="AJ674" t="s">
        <v>6618</v>
      </c>
      <c r="AK674" t="s">
        <v>6619</v>
      </c>
      <c r="AL674" t="s">
        <v>6618</v>
      </c>
      <c r="AM674" t="s">
        <v>6619</v>
      </c>
      <c r="AN674" t="s">
        <v>6618</v>
      </c>
      <c r="AO674" t="s">
        <v>6618</v>
      </c>
      <c r="AP674" s="3" t="str">
        <f t="shared" si="412"/>
        <v>Yes</v>
      </c>
      <c r="AQ674" s="3" t="str">
        <f t="shared" si="413"/>
        <v>Yes</v>
      </c>
      <c r="AR674" s="3" t="str">
        <f t="shared" si="414"/>
        <v>Yes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 t="s">
        <v>6634</v>
      </c>
      <c r="AZ674" t="s">
        <v>6638</v>
      </c>
      <c r="BA674">
        <v>7</v>
      </c>
      <c r="BB674" t="s">
        <v>6616</v>
      </c>
      <c r="BC674" t="s">
        <v>6616</v>
      </c>
      <c r="BD674" s="4" t="str">
        <f t="shared" si="415"/>
        <v>No</v>
      </c>
      <c r="BE674" t="s">
        <v>6640</v>
      </c>
      <c r="BF674" s="3" t="str">
        <f t="shared" si="416"/>
        <v>No</v>
      </c>
      <c r="BG674" t="s">
        <v>6645</v>
      </c>
      <c r="BH674" s="3" t="str">
        <f t="shared" si="417"/>
        <v>US HWY 1</v>
      </c>
      <c r="BI674" s="3" t="str">
        <f t="shared" si="418"/>
        <v>Hilliard</v>
      </c>
      <c r="BJ674" s="3" t="str">
        <f t="shared" si="419"/>
        <v>Florida</v>
      </c>
      <c r="BK674" s="3">
        <f t="shared" si="420"/>
        <v>32046</v>
      </c>
      <c r="BL674" s="3" t="str">
        <f t="shared" si="421"/>
        <v>US HWY 1 HILLIARD FL 32046</v>
      </c>
      <c r="BM674" s="3" t="str">
        <f t="shared" si="422"/>
        <v/>
      </c>
      <c r="BN674" s="3" t="str">
        <f t="shared" si="423"/>
        <v>Lien&lt;$150</v>
      </c>
      <c r="BO674" s="3" t="str">
        <f t="shared" si="424"/>
        <v>No</v>
      </c>
      <c r="BP674" s="3" t="str">
        <f t="shared" si="425"/>
        <v>FV&lt;$10K</v>
      </c>
      <c r="BQ674" t="s">
        <v>6650</v>
      </c>
      <c r="BR674" s="3" t="str">
        <f t="shared" si="426"/>
        <v>No, &lt; $20K Lien</v>
      </c>
      <c r="BS674" s="3" t="str">
        <f t="shared" si="427"/>
        <v>No, Lien &lt; $20K</v>
      </c>
      <c r="BT674" t="s">
        <v>6650</v>
      </c>
      <c r="BU674" s="3" t="str">
        <f t="shared" si="428"/>
        <v>Yes</v>
      </c>
      <c r="BV674" s="3" t="str">
        <f t="shared" si="429"/>
        <v>No</v>
      </c>
      <c r="BW674" s="3">
        <f t="shared" si="430"/>
        <v>7</v>
      </c>
      <c r="BX674" s="3" t="str">
        <f t="shared" si="431"/>
        <v>No</v>
      </c>
      <c r="BY674" s="3">
        <f t="shared" si="432"/>
        <v>3168</v>
      </c>
      <c r="BZ674">
        <v>1</v>
      </c>
      <c r="CA674" s="3">
        <f t="shared" si="433"/>
        <v>3168</v>
      </c>
      <c r="CC674" s="3">
        <f t="shared" si="434"/>
        <v>0</v>
      </c>
      <c r="CD674" s="3">
        <f t="shared" si="435"/>
        <v>0</v>
      </c>
      <c r="CE674" s="3" t="str">
        <f t="shared" si="436"/>
        <v/>
      </c>
      <c r="CF674" s="3" t="e">
        <f>HLOOKUP(CE674,'Valuation Data'!$D$2:$K$5,4,FALSE)</f>
        <v>#N/A</v>
      </c>
      <c r="CG674" s="3">
        <f t="shared" si="437"/>
        <v>3168</v>
      </c>
      <c r="CH674" s="3" t="str">
        <f t="shared" si="438"/>
        <v>No</v>
      </c>
      <c r="CI674" s="3" t="str">
        <f>VLOOKUP(R674,'Use Codes &amp; County Type'!A:D,4,FALSE)</f>
        <v>V</v>
      </c>
      <c r="CJ674" s="3" t="str">
        <f t="shared" si="439"/>
        <v>Yes</v>
      </c>
      <c r="CK674" s="3" t="str">
        <f t="shared" si="440"/>
        <v>No</v>
      </c>
      <c r="CL674" s="3">
        <f t="shared" si="441"/>
        <v>0</v>
      </c>
      <c r="CM674" s="3">
        <f t="shared" si="442"/>
        <v>0</v>
      </c>
      <c r="CN674" s="3">
        <f t="shared" si="443"/>
        <v>956.33999999999992</v>
      </c>
      <c r="CO674" s="3">
        <f t="shared" si="444"/>
        <v>-956.33999999999992</v>
      </c>
      <c r="CP674" s="3">
        <f t="shared" si="445"/>
        <v>0.30187499999999995</v>
      </c>
      <c r="CR674" s="3" t="str">
        <f t="shared" si="446"/>
        <v>No</v>
      </c>
      <c r="CV674" s="3" t="str">
        <f t="shared" si="447"/>
        <v>Lien&lt;$150</v>
      </c>
      <c r="CW674" s="3">
        <f t="shared" si="448"/>
        <v>673</v>
      </c>
      <c r="CX674" s="3">
        <f t="shared" si="449"/>
        <v>86.94</v>
      </c>
      <c r="CY674" s="3" t="str">
        <f t="shared" si="450"/>
        <v>Ok</v>
      </c>
      <c r="CZ674">
        <v>0</v>
      </c>
      <c r="DA674">
        <v>0</v>
      </c>
    </row>
    <row r="675" spans="1:105" x14ac:dyDescent="0.25">
      <c r="A675">
        <v>674</v>
      </c>
      <c r="B675" t="s">
        <v>3</v>
      </c>
      <c r="C675" t="s">
        <v>783</v>
      </c>
      <c r="D675">
        <v>263.25</v>
      </c>
      <c r="E675">
        <v>2017</v>
      </c>
      <c r="F675">
        <v>263.25</v>
      </c>
      <c r="G675">
        <v>263.25</v>
      </c>
      <c r="H675" s="3">
        <f t="shared" si="410"/>
        <v>0</v>
      </c>
      <c r="J675" t="s">
        <v>2730</v>
      </c>
      <c r="K675" t="s">
        <v>2738</v>
      </c>
      <c r="L675">
        <v>32046</v>
      </c>
      <c r="M675" t="s">
        <v>3216</v>
      </c>
      <c r="N675" t="s">
        <v>4753</v>
      </c>
      <c r="O675">
        <v>-81.935434567221506</v>
      </c>
      <c r="P675">
        <v>30.720315210844799</v>
      </c>
      <c r="Q675" t="s">
        <v>5259</v>
      </c>
      <c r="R675">
        <v>0</v>
      </c>
      <c r="S675" t="s">
        <v>6538</v>
      </c>
      <c r="T675">
        <v>8001</v>
      </c>
      <c r="U675" t="s">
        <v>6581</v>
      </c>
      <c r="V675">
        <v>2017</v>
      </c>
      <c r="W675">
        <v>13332</v>
      </c>
      <c r="X675">
        <v>2017</v>
      </c>
      <c r="Y675">
        <v>15150</v>
      </c>
      <c r="Z675">
        <v>213.83</v>
      </c>
      <c r="AA675" s="3">
        <f t="shared" si="411"/>
        <v>0.81226970560303902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 s="3" t="str">
        <f t="shared" si="412"/>
        <v>No</v>
      </c>
      <c r="AQ675" s="3" t="str">
        <f t="shared" si="413"/>
        <v>No</v>
      </c>
      <c r="AR675" s="3" t="str">
        <f t="shared" si="414"/>
        <v>No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 t="s">
        <v>6634</v>
      </c>
      <c r="AZ675">
        <v>0</v>
      </c>
      <c r="BA675">
        <v>0</v>
      </c>
      <c r="BB675" t="s">
        <v>6616</v>
      </c>
      <c r="BC675">
        <v>0</v>
      </c>
      <c r="BD675" s="4" t="str">
        <f t="shared" si="415"/>
        <v>No</v>
      </c>
      <c r="BE675" t="s">
        <v>6640</v>
      </c>
      <c r="BF675" s="3" t="str">
        <f t="shared" si="416"/>
        <v>No</v>
      </c>
      <c r="BG675" t="s">
        <v>6645</v>
      </c>
      <c r="BH675" s="3" t="str">
        <f t="shared" si="417"/>
        <v>MURRHEE RD</v>
      </c>
      <c r="BI675" s="3" t="str">
        <f t="shared" si="418"/>
        <v>Hilliard</v>
      </c>
      <c r="BJ675" s="3" t="str">
        <f t="shared" si="419"/>
        <v>Florida</v>
      </c>
      <c r="BK675" s="3">
        <f t="shared" si="420"/>
        <v>32046</v>
      </c>
      <c r="BL675" s="3" t="str">
        <f t="shared" si="421"/>
        <v>MURRHEE RD HILLIARD FL 32046</v>
      </c>
      <c r="BM675" s="3" t="str">
        <f t="shared" si="422"/>
        <v/>
      </c>
      <c r="BN675" s="3" t="str">
        <f t="shared" si="423"/>
        <v>Pass</v>
      </c>
      <c r="BO675" s="3" t="str">
        <f t="shared" si="424"/>
        <v>No</v>
      </c>
      <c r="BP675" s="3" t="str">
        <f t="shared" si="425"/>
        <v>FV&lt;$10K</v>
      </c>
      <c r="BQ675" t="s">
        <v>6650</v>
      </c>
      <c r="BR675" s="3" t="str">
        <f t="shared" si="426"/>
        <v>No, &lt; $20K Lien</v>
      </c>
      <c r="BS675" s="3" t="str">
        <f t="shared" si="427"/>
        <v>No, Lien &lt; $20K</v>
      </c>
      <c r="BT675" t="s">
        <v>6650</v>
      </c>
      <c r="BU675" s="3" t="str">
        <f t="shared" si="428"/>
        <v>No</v>
      </c>
      <c r="BV675" s="3" t="str">
        <f t="shared" si="429"/>
        <v>No</v>
      </c>
      <c r="BW675" s="3">
        <f t="shared" si="430"/>
        <v>0</v>
      </c>
      <c r="BX675" s="3" t="str">
        <f t="shared" si="431"/>
        <v>No</v>
      </c>
      <c r="BY675" s="3">
        <f t="shared" si="432"/>
        <v>13332</v>
      </c>
      <c r="BZ675">
        <v>1</v>
      </c>
      <c r="CA675" s="3">
        <f t="shared" si="433"/>
        <v>13332</v>
      </c>
      <c r="CC675" s="3">
        <f t="shared" si="434"/>
        <v>0</v>
      </c>
      <c r="CD675" s="3">
        <f t="shared" si="435"/>
        <v>0</v>
      </c>
      <c r="CE675" s="3" t="str">
        <f t="shared" si="436"/>
        <v/>
      </c>
      <c r="CF675" s="3" t="e">
        <f>HLOOKUP(CE675,'Valuation Data'!$D$2:$K$5,4,FALSE)</f>
        <v>#N/A</v>
      </c>
      <c r="CG675" s="3">
        <f t="shared" si="437"/>
        <v>13332</v>
      </c>
      <c r="CH675" s="3" t="str">
        <f t="shared" si="438"/>
        <v>No</v>
      </c>
      <c r="CI675" s="3" t="str">
        <f>VLOOKUP(R675,'Use Codes &amp; County Type'!A:D,4,FALSE)</f>
        <v>V</v>
      </c>
      <c r="CJ675" s="3" t="str">
        <f t="shared" si="439"/>
        <v>Yes</v>
      </c>
      <c r="CK675" s="3" t="str">
        <f t="shared" si="440"/>
        <v>No</v>
      </c>
      <c r="CL675" s="3">
        <f t="shared" si="441"/>
        <v>0</v>
      </c>
      <c r="CM675" s="3">
        <f t="shared" si="442"/>
        <v>0</v>
      </c>
      <c r="CN675" s="3">
        <f t="shared" si="443"/>
        <v>1053</v>
      </c>
      <c r="CO675" s="3">
        <f t="shared" si="444"/>
        <v>-1053</v>
      </c>
      <c r="CP675" s="3">
        <f t="shared" si="445"/>
        <v>7.8982898289828976E-2</v>
      </c>
      <c r="CR675" s="3" t="str">
        <f t="shared" si="446"/>
        <v>No</v>
      </c>
      <c r="CV675" s="3" t="str">
        <f t="shared" si="447"/>
        <v>FMV&lt;$30K</v>
      </c>
      <c r="CW675" s="3">
        <f t="shared" si="448"/>
        <v>674</v>
      </c>
      <c r="CX675" s="3">
        <f t="shared" si="449"/>
        <v>263.25</v>
      </c>
      <c r="CY675" s="3" t="str">
        <f t="shared" si="450"/>
        <v>Ok</v>
      </c>
      <c r="CZ675">
        <v>0</v>
      </c>
      <c r="DA675">
        <v>0</v>
      </c>
    </row>
    <row r="676" spans="1:105" x14ac:dyDescent="0.25">
      <c r="A676">
        <v>675</v>
      </c>
      <c r="B676" t="s">
        <v>3</v>
      </c>
      <c r="C676" t="s">
        <v>784</v>
      </c>
      <c r="D676">
        <v>1886.2</v>
      </c>
      <c r="E676">
        <v>2017</v>
      </c>
      <c r="F676">
        <v>1886.2</v>
      </c>
      <c r="G676">
        <v>1886.2</v>
      </c>
      <c r="H676" s="3">
        <f t="shared" si="410"/>
        <v>0</v>
      </c>
      <c r="J676" t="s">
        <v>2730</v>
      </c>
      <c r="K676" t="s">
        <v>2738</v>
      </c>
      <c r="L676">
        <v>32046</v>
      </c>
      <c r="M676" t="s">
        <v>2900</v>
      </c>
      <c r="N676" t="s">
        <v>4753</v>
      </c>
      <c r="O676">
        <v>-81.939183216428106</v>
      </c>
      <c r="P676">
        <v>30.719785903920901</v>
      </c>
      <c r="Q676" t="s">
        <v>5221</v>
      </c>
      <c r="R676">
        <v>0</v>
      </c>
      <c r="S676" t="s">
        <v>6538</v>
      </c>
      <c r="T676">
        <v>8001</v>
      </c>
      <c r="U676" t="s">
        <v>6581</v>
      </c>
      <c r="V676">
        <v>2017</v>
      </c>
      <c r="W676">
        <v>113250</v>
      </c>
      <c r="X676">
        <v>2017</v>
      </c>
      <c r="Y676">
        <v>113250</v>
      </c>
      <c r="Z676">
        <v>1714.47</v>
      </c>
      <c r="AA676" s="3">
        <f t="shared" si="411"/>
        <v>0.90895451171667907</v>
      </c>
      <c r="AB676" t="s">
        <v>6616</v>
      </c>
      <c r="AG676" t="s">
        <v>6616</v>
      </c>
      <c r="AH676" t="s">
        <v>6616</v>
      </c>
      <c r="AI676" t="s">
        <v>6618</v>
      </c>
      <c r="AJ676" t="s">
        <v>6618</v>
      </c>
      <c r="AK676" t="s">
        <v>6618</v>
      </c>
      <c r="AL676" t="s">
        <v>6618</v>
      </c>
      <c r="AM676">
        <v>0</v>
      </c>
      <c r="AN676">
        <v>0</v>
      </c>
      <c r="AO676">
        <v>0</v>
      </c>
      <c r="AP676" s="3" t="str">
        <f t="shared" si="412"/>
        <v>No</v>
      </c>
      <c r="AQ676" s="3" t="str">
        <f t="shared" si="413"/>
        <v>No</v>
      </c>
      <c r="AR676" s="3" t="str">
        <f t="shared" si="414"/>
        <v>No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 t="s">
        <v>6634</v>
      </c>
      <c r="AZ676">
        <v>0</v>
      </c>
      <c r="BA676">
        <v>1</v>
      </c>
      <c r="BB676" t="s">
        <v>6616</v>
      </c>
      <c r="BC676" t="s">
        <v>6616</v>
      </c>
      <c r="BD676" s="4" t="str">
        <f t="shared" si="415"/>
        <v>No</v>
      </c>
      <c r="BE676" t="s">
        <v>6640</v>
      </c>
      <c r="BF676" s="3" t="str">
        <f t="shared" si="416"/>
        <v>No</v>
      </c>
      <c r="BG676" t="s">
        <v>6645</v>
      </c>
      <c r="BH676" s="3" t="str">
        <f t="shared" si="417"/>
        <v>US HWY 1</v>
      </c>
      <c r="BI676" s="3" t="str">
        <f t="shared" si="418"/>
        <v>Hilliard</v>
      </c>
      <c r="BJ676" s="3" t="str">
        <f t="shared" si="419"/>
        <v>Florida</v>
      </c>
      <c r="BK676" s="3">
        <f t="shared" si="420"/>
        <v>32046</v>
      </c>
      <c r="BL676" s="3" t="str">
        <f t="shared" si="421"/>
        <v>US HWY 1 HILLIARD FL 32046</v>
      </c>
      <c r="BM676" s="3" t="str">
        <f t="shared" si="422"/>
        <v/>
      </c>
      <c r="BN676" s="3" t="str">
        <f t="shared" si="423"/>
        <v>Pass</v>
      </c>
      <c r="BO676" s="3" t="str">
        <f t="shared" si="424"/>
        <v>No</v>
      </c>
      <c r="BP676" s="3" t="str">
        <f t="shared" si="425"/>
        <v>FV&lt;$10K</v>
      </c>
      <c r="BQ676" t="s">
        <v>6650</v>
      </c>
      <c r="BR676" s="3" t="str">
        <f t="shared" si="426"/>
        <v>No, &lt; $20K Lien</v>
      </c>
      <c r="BS676" s="3" t="str">
        <f t="shared" si="427"/>
        <v>No, Lien &lt; $20K</v>
      </c>
      <c r="BT676" t="s">
        <v>6650</v>
      </c>
      <c r="BU676" s="3" t="str">
        <f t="shared" si="428"/>
        <v>No</v>
      </c>
      <c r="BV676" s="3" t="str">
        <f t="shared" si="429"/>
        <v>No</v>
      </c>
      <c r="BW676" s="3">
        <f t="shared" si="430"/>
        <v>1</v>
      </c>
      <c r="BX676" s="3" t="str">
        <f t="shared" si="431"/>
        <v>No</v>
      </c>
      <c r="BY676" s="3">
        <f t="shared" si="432"/>
        <v>113250</v>
      </c>
      <c r="BZ676">
        <v>1</v>
      </c>
      <c r="CA676" s="3">
        <f t="shared" si="433"/>
        <v>113250</v>
      </c>
      <c r="CC676" s="3">
        <f t="shared" si="434"/>
        <v>0</v>
      </c>
      <c r="CD676" s="3">
        <f t="shared" si="435"/>
        <v>0</v>
      </c>
      <c r="CE676" s="3" t="str">
        <f t="shared" si="436"/>
        <v/>
      </c>
      <c r="CF676" s="3" t="e">
        <f>HLOOKUP(CE676,'Valuation Data'!$D$2:$K$5,4,FALSE)</f>
        <v>#N/A</v>
      </c>
      <c r="CG676" s="3">
        <f t="shared" si="437"/>
        <v>113250</v>
      </c>
      <c r="CH676" s="3" t="str">
        <f t="shared" si="438"/>
        <v>No</v>
      </c>
      <c r="CI676" s="3" t="str">
        <f>VLOOKUP(R676,'Use Codes &amp; County Type'!A:D,4,FALSE)</f>
        <v>V</v>
      </c>
      <c r="CJ676" s="3" t="str">
        <f t="shared" si="439"/>
        <v>Yes</v>
      </c>
      <c r="CK676" s="3" t="str">
        <f t="shared" si="440"/>
        <v>No</v>
      </c>
      <c r="CL676" s="3">
        <f t="shared" si="441"/>
        <v>0</v>
      </c>
      <c r="CM676" s="3">
        <f t="shared" si="442"/>
        <v>0</v>
      </c>
      <c r="CN676" s="3">
        <f t="shared" si="443"/>
        <v>9431</v>
      </c>
      <c r="CO676" s="3">
        <f t="shared" si="444"/>
        <v>-9431</v>
      </c>
      <c r="CP676" s="3">
        <f t="shared" si="445"/>
        <v>8.327593818984548E-2</v>
      </c>
      <c r="CR676" s="3" t="str">
        <f t="shared" si="446"/>
        <v>No</v>
      </c>
      <c r="CV676" s="3" t="str">
        <f t="shared" si="447"/>
        <v>Vacant, No Sales Data</v>
      </c>
      <c r="CW676" s="3">
        <f t="shared" si="448"/>
        <v>675</v>
      </c>
      <c r="CX676" s="3">
        <f t="shared" si="449"/>
        <v>1886.2</v>
      </c>
      <c r="CY676" s="3" t="str">
        <f t="shared" si="450"/>
        <v>Ok</v>
      </c>
      <c r="CZ676">
        <v>0</v>
      </c>
      <c r="DA676">
        <v>0</v>
      </c>
    </row>
    <row r="677" spans="1:105" x14ac:dyDescent="0.25">
      <c r="A677">
        <v>676</v>
      </c>
      <c r="B677" t="s">
        <v>3</v>
      </c>
      <c r="C677" t="s">
        <v>785</v>
      </c>
      <c r="D677">
        <v>689.72</v>
      </c>
      <c r="E677">
        <v>2017</v>
      </c>
      <c r="F677">
        <v>689.72</v>
      </c>
      <c r="G677">
        <v>689.72</v>
      </c>
      <c r="H677" s="3">
        <f t="shared" si="410"/>
        <v>0</v>
      </c>
      <c r="I677">
        <v>37116</v>
      </c>
      <c r="J677" t="s">
        <v>2730</v>
      </c>
      <c r="K677" t="s">
        <v>2738</v>
      </c>
      <c r="L677">
        <v>32046</v>
      </c>
      <c r="M677" t="s">
        <v>3232</v>
      </c>
      <c r="N677" t="s">
        <v>4753</v>
      </c>
      <c r="O677">
        <v>-81.924249979973993</v>
      </c>
      <c r="P677">
        <v>30.714307199604999</v>
      </c>
      <c r="Q677" t="s">
        <v>5260</v>
      </c>
      <c r="R677">
        <v>2</v>
      </c>
      <c r="S677" t="s">
        <v>6535</v>
      </c>
      <c r="T677">
        <v>1006</v>
      </c>
      <c r="U677" t="s">
        <v>6578</v>
      </c>
      <c r="V677">
        <v>2017</v>
      </c>
      <c r="W677">
        <v>40172</v>
      </c>
      <c r="X677">
        <v>2017</v>
      </c>
      <c r="Y677">
        <v>40172</v>
      </c>
      <c r="Z677">
        <v>608.16</v>
      </c>
      <c r="AA677" s="3">
        <f t="shared" si="411"/>
        <v>0.88174911558313507</v>
      </c>
      <c r="AB677" t="s">
        <v>6616</v>
      </c>
      <c r="AC677" t="s">
        <v>6616</v>
      </c>
      <c r="AD677" t="s">
        <v>6616</v>
      </c>
      <c r="AE677" t="s">
        <v>6616</v>
      </c>
      <c r="AF677" t="s">
        <v>6616</v>
      </c>
      <c r="AI677" t="s">
        <v>6618</v>
      </c>
      <c r="AJ677" t="s">
        <v>6618</v>
      </c>
      <c r="AK677" t="s">
        <v>6618</v>
      </c>
      <c r="AL677" t="s">
        <v>6618</v>
      </c>
      <c r="AM677" t="s">
        <v>6618</v>
      </c>
      <c r="AN677" t="s">
        <v>6618</v>
      </c>
      <c r="AO677" t="s">
        <v>6618</v>
      </c>
      <c r="AP677" s="3" t="str">
        <f t="shared" si="412"/>
        <v>No</v>
      </c>
      <c r="AQ677" s="3" t="str">
        <f t="shared" si="413"/>
        <v>No</v>
      </c>
      <c r="AR677" s="3" t="str">
        <f t="shared" si="414"/>
        <v>No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1</v>
      </c>
      <c r="AY677" t="s">
        <v>6636</v>
      </c>
      <c r="AZ677" t="s">
        <v>6638</v>
      </c>
      <c r="BA677">
        <v>1</v>
      </c>
      <c r="BB677" t="s">
        <v>6616</v>
      </c>
      <c r="BC677" t="s">
        <v>6616</v>
      </c>
      <c r="BD677" s="4" t="str">
        <f t="shared" si="415"/>
        <v>No</v>
      </c>
      <c r="BE677" t="s">
        <v>6640</v>
      </c>
      <c r="BF677" s="3" t="str">
        <f t="shared" si="416"/>
        <v>No</v>
      </c>
      <c r="BG677" t="s">
        <v>6645</v>
      </c>
      <c r="BH677" s="3" t="str">
        <f t="shared" si="417"/>
        <v>37116 POWER DR</v>
      </c>
      <c r="BI677" s="3" t="str">
        <f t="shared" si="418"/>
        <v>Hilliard</v>
      </c>
      <c r="BJ677" s="3" t="str">
        <f t="shared" si="419"/>
        <v>Florida</v>
      </c>
      <c r="BK677" s="3">
        <f t="shared" si="420"/>
        <v>32046</v>
      </c>
      <c r="BL677" s="3" t="str">
        <f t="shared" si="421"/>
        <v>37116 POWER DR HILLIARD FL 32046</v>
      </c>
      <c r="BM677" s="3" t="str">
        <f t="shared" si="422"/>
        <v/>
      </c>
      <c r="BN677" s="3" t="str">
        <f t="shared" si="423"/>
        <v>Pass</v>
      </c>
      <c r="BO677" s="3" t="str">
        <f t="shared" si="424"/>
        <v>No</v>
      </c>
      <c r="BP677" s="3" t="str">
        <f t="shared" si="425"/>
        <v>FV&lt;$10K</v>
      </c>
      <c r="BQ677" t="s">
        <v>6650</v>
      </c>
      <c r="BR677" s="3" t="str">
        <f t="shared" si="426"/>
        <v>No, &lt; $20K Lien</v>
      </c>
      <c r="BS677" s="3" t="str">
        <f t="shared" si="427"/>
        <v>No, Lien &lt; $20K</v>
      </c>
      <c r="BT677" t="s">
        <v>6650</v>
      </c>
      <c r="BU677" s="3" t="str">
        <f t="shared" si="428"/>
        <v>No</v>
      </c>
      <c r="BV677" s="3" t="str">
        <f t="shared" si="429"/>
        <v>No</v>
      </c>
      <c r="BW677" s="3">
        <f t="shared" si="430"/>
        <v>1</v>
      </c>
      <c r="BX677" s="3" t="str">
        <f t="shared" si="431"/>
        <v>No</v>
      </c>
      <c r="BY677" s="3">
        <f t="shared" si="432"/>
        <v>40172</v>
      </c>
      <c r="BZ677">
        <v>1</v>
      </c>
      <c r="CA677" s="3">
        <f t="shared" si="433"/>
        <v>40172</v>
      </c>
      <c r="CC677" s="3">
        <f t="shared" si="434"/>
        <v>0</v>
      </c>
      <c r="CD677" s="3">
        <f t="shared" si="435"/>
        <v>0</v>
      </c>
      <c r="CE677" s="3" t="str">
        <f t="shared" si="436"/>
        <v/>
      </c>
      <c r="CF677" s="3" t="e">
        <f>HLOOKUP(CE677,'Valuation Data'!$D$2:$K$5,4,FALSE)</f>
        <v>#N/A</v>
      </c>
      <c r="CG677" s="3">
        <f t="shared" si="437"/>
        <v>40172</v>
      </c>
      <c r="CH677" s="3" t="str">
        <f t="shared" si="438"/>
        <v>No</v>
      </c>
      <c r="CI677" s="3" t="str">
        <f>VLOOKUP(R677,'Use Codes &amp; County Type'!A:D,4,FALSE)</f>
        <v>R</v>
      </c>
      <c r="CJ677" s="3" t="str">
        <f t="shared" si="439"/>
        <v>No</v>
      </c>
      <c r="CK677" s="3" t="str">
        <f t="shared" si="440"/>
        <v>No</v>
      </c>
      <c r="CL677" s="3">
        <f t="shared" si="441"/>
        <v>0.35</v>
      </c>
      <c r="CM677" s="3">
        <f t="shared" si="442"/>
        <v>14060.199999999999</v>
      </c>
      <c r="CN677" s="3">
        <f t="shared" si="443"/>
        <v>3448.6000000000004</v>
      </c>
      <c r="CO677" s="3">
        <f t="shared" si="444"/>
        <v>10611.599999999999</v>
      </c>
      <c r="CP677" s="3">
        <f t="shared" si="445"/>
        <v>8.5845862790003002E-2</v>
      </c>
      <c r="CR677" s="3" t="str">
        <f t="shared" si="446"/>
        <v>No</v>
      </c>
      <c r="CV677" s="3" t="str">
        <f t="shared" si="447"/>
        <v>*Bid</v>
      </c>
      <c r="CW677" s="3">
        <f t="shared" si="448"/>
        <v>676</v>
      </c>
      <c r="CX677" s="3">
        <f t="shared" si="449"/>
        <v>689.72</v>
      </c>
      <c r="CY677" s="3" t="str">
        <f t="shared" si="450"/>
        <v>Ok</v>
      </c>
      <c r="CZ677">
        <v>0</v>
      </c>
      <c r="DA677">
        <v>0</v>
      </c>
    </row>
    <row r="678" spans="1:105" x14ac:dyDescent="0.25">
      <c r="A678">
        <v>677</v>
      </c>
      <c r="B678" t="s">
        <v>3</v>
      </c>
      <c r="C678" t="s">
        <v>786</v>
      </c>
      <c r="D678">
        <v>887.97</v>
      </c>
      <c r="E678">
        <v>2017</v>
      </c>
      <c r="F678">
        <v>887.97</v>
      </c>
      <c r="G678">
        <v>887.97</v>
      </c>
      <c r="H678" s="3">
        <f t="shared" si="410"/>
        <v>0</v>
      </c>
      <c r="I678">
        <v>552959</v>
      </c>
      <c r="J678" t="s">
        <v>2730</v>
      </c>
      <c r="K678" t="s">
        <v>2738</v>
      </c>
      <c r="L678">
        <v>32046</v>
      </c>
      <c r="M678" t="s">
        <v>3233</v>
      </c>
      <c r="N678" t="s">
        <v>4753</v>
      </c>
      <c r="O678">
        <v>-81.939826688698105</v>
      </c>
      <c r="P678">
        <v>30.721116304274901</v>
      </c>
      <c r="Q678" t="s">
        <v>5261</v>
      </c>
      <c r="R678">
        <v>1</v>
      </c>
      <c r="S678" t="s">
        <v>6539</v>
      </c>
      <c r="T678">
        <v>1001</v>
      </c>
      <c r="U678" t="s">
        <v>6582</v>
      </c>
      <c r="V678">
        <v>2017</v>
      </c>
      <c r="W678">
        <v>52281</v>
      </c>
      <c r="X678">
        <v>2017</v>
      </c>
      <c r="Y678">
        <v>52281</v>
      </c>
      <c r="Z678">
        <v>791.47</v>
      </c>
      <c r="AA678" s="3">
        <f t="shared" si="411"/>
        <v>0.89132515738144302</v>
      </c>
      <c r="AC678" t="s">
        <v>6616</v>
      </c>
      <c r="AI678" t="s">
        <v>6618</v>
      </c>
      <c r="AJ678" t="s">
        <v>6618</v>
      </c>
      <c r="AK678">
        <v>0</v>
      </c>
      <c r="AL678">
        <v>0</v>
      </c>
      <c r="AM678">
        <v>0</v>
      </c>
      <c r="AN678">
        <v>0</v>
      </c>
      <c r="AO678">
        <v>0</v>
      </c>
      <c r="AP678" s="3" t="str">
        <f t="shared" si="412"/>
        <v>No</v>
      </c>
      <c r="AQ678" s="3" t="str">
        <f t="shared" si="413"/>
        <v>No</v>
      </c>
      <c r="AR678" s="3" t="str">
        <f t="shared" si="414"/>
        <v>No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 t="s">
        <v>6634</v>
      </c>
      <c r="AZ678" t="s">
        <v>6638</v>
      </c>
      <c r="BA678">
        <v>0</v>
      </c>
      <c r="BB678" t="s">
        <v>6616</v>
      </c>
      <c r="BC678" t="s">
        <v>6616</v>
      </c>
      <c r="BD678" s="4" t="str">
        <f t="shared" si="415"/>
        <v>No</v>
      </c>
      <c r="BE678" t="s">
        <v>6640</v>
      </c>
      <c r="BF678" s="3" t="str">
        <f t="shared" si="416"/>
        <v>No</v>
      </c>
      <c r="BG678" t="s">
        <v>6645</v>
      </c>
      <c r="BH678" s="3" t="str">
        <f t="shared" si="417"/>
        <v>552959 US HWY 1</v>
      </c>
      <c r="BI678" s="3" t="str">
        <f t="shared" si="418"/>
        <v>Hilliard</v>
      </c>
      <c r="BJ678" s="3" t="str">
        <f t="shared" si="419"/>
        <v>Florida</v>
      </c>
      <c r="BK678" s="3">
        <f t="shared" si="420"/>
        <v>32046</v>
      </c>
      <c r="BL678" s="3" t="str">
        <f t="shared" si="421"/>
        <v>552959 US HWY 1 HILLIARD FL 32046</v>
      </c>
      <c r="BM678" s="3" t="str">
        <f t="shared" si="422"/>
        <v/>
      </c>
      <c r="BN678" s="3" t="str">
        <f t="shared" si="423"/>
        <v>Pass</v>
      </c>
      <c r="BO678" s="3" t="str">
        <f t="shared" si="424"/>
        <v>No</v>
      </c>
      <c r="BP678" s="3" t="str">
        <f t="shared" si="425"/>
        <v>FV&lt;$10K</v>
      </c>
      <c r="BQ678" t="s">
        <v>6650</v>
      </c>
      <c r="BR678" s="3" t="str">
        <f t="shared" si="426"/>
        <v>No, &lt; $20K Lien</v>
      </c>
      <c r="BS678" s="3" t="str">
        <f t="shared" si="427"/>
        <v>No, Lien &lt; $20K</v>
      </c>
      <c r="BT678" t="s">
        <v>6650</v>
      </c>
      <c r="BU678" s="3" t="str">
        <f t="shared" si="428"/>
        <v>No</v>
      </c>
      <c r="BV678" s="3" t="str">
        <f t="shared" si="429"/>
        <v>No</v>
      </c>
      <c r="BW678" s="3">
        <f t="shared" si="430"/>
        <v>0</v>
      </c>
      <c r="BX678" s="3" t="str">
        <f t="shared" si="431"/>
        <v>No</v>
      </c>
      <c r="BY678" s="3">
        <f t="shared" si="432"/>
        <v>52281</v>
      </c>
      <c r="BZ678">
        <v>1</v>
      </c>
      <c r="CA678" s="3">
        <f t="shared" si="433"/>
        <v>52281</v>
      </c>
      <c r="CC678" s="3">
        <f t="shared" si="434"/>
        <v>0</v>
      </c>
      <c r="CD678" s="3">
        <f t="shared" si="435"/>
        <v>0</v>
      </c>
      <c r="CE678" s="3" t="str">
        <f t="shared" si="436"/>
        <v/>
      </c>
      <c r="CF678" s="3" t="e">
        <f>HLOOKUP(CE678,'Valuation Data'!$D$2:$K$5,4,FALSE)</f>
        <v>#N/A</v>
      </c>
      <c r="CG678" s="3">
        <f t="shared" si="437"/>
        <v>52281</v>
      </c>
      <c r="CH678" s="3" t="str">
        <f t="shared" si="438"/>
        <v>No</v>
      </c>
      <c r="CI678" s="3" t="str">
        <f>VLOOKUP(R678,'Use Codes &amp; County Type'!A:D,4,FALSE)</f>
        <v>S</v>
      </c>
      <c r="CJ678" s="3" t="str">
        <f t="shared" si="439"/>
        <v>No</v>
      </c>
      <c r="CK678" s="3" t="str">
        <f t="shared" si="440"/>
        <v>No</v>
      </c>
      <c r="CL678" s="3">
        <f t="shared" si="441"/>
        <v>0.35</v>
      </c>
      <c r="CM678" s="3">
        <f t="shared" si="442"/>
        <v>18298.349999999999</v>
      </c>
      <c r="CN678" s="3">
        <f t="shared" si="443"/>
        <v>3551.88</v>
      </c>
      <c r="CO678" s="3">
        <f t="shared" si="444"/>
        <v>14746.469999999998</v>
      </c>
      <c r="CP678" s="3">
        <f t="shared" si="445"/>
        <v>6.7938256728065652E-2</v>
      </c>
      <c r="CR678" s="3" t="str">
        <f t="shared" si="446"/>
        <v>No</v>
      </c>
      <c r="CV678" s="3" t="str">
        <f t="shared" si="447"/>
        <v>*Bid</v>
      </c>
      <c r="CW678" s="3">
        <f t="shared" si="448"/>
        <v>677</v>
      </c>
      <c r="CX678" s="3">
        <f t="shared" si="449"/>
        <v>887.97</v>
      </c>
      <c r="CY678" s="3" t="str">
        <f t="shared" si="450"/>
        <v>Ok</v>
      </c>
      <c r="CZ678">
        <v>0</v>
      </c>
      <c r="DA678">
        <v>0</v>
      </c>
    </row>
    <row r="679" spans="1:105" x14ac:dyDescent="0.25">
      <c r="A679">
        <v>678</v>
      </c>
      <c r="B679" t="s">
        <v>3</v>
      </c>
      <c r="C679" t="s">
        <v>787</v>
      </c>
      <c r="D679">
        <v>66.39</v>
      </c>
      <c r="E679">
        <v>2017</v>
      </c>
      <c r="F679">
        <v>66.39</v>
      </c>
      <c r="G679">
        <v>66.39</v>
      </c>
      <c r="H679" s="3">
        <f t="shared" si="410"/>
        <v>0</v>
      </c>
      <c r="J679" t="s">
        <v>2730</v>
      </c>
      <c r="K679" t="s">
        <v>2738</v>
      </c>
      <c r="L679">
        <v>32046</v>
      </c>
      <c r="M679" t="s">
        <v>3234</v>
      </c>
      <c r="N679" t="s">
        <v>4753</v>
      </c>
      <c r="O679">
        <v>-81.902317098690801</v>
      </c>
      <c r="P679">
        <v>30.724345514912098</v>
      </c>
      <c r="Q679" t="s">
        <v>5262</v>
      </c>
      <c r="R679">
        <v>0</v>
      </c>
      <c r="S679" t="s">
        <v>6538</v>
      </c>
      <c r="T679">
        <v>8001</v>
      </c>
      <c r="U679" t="s">
        <v>6581</v>
      </c>
      <c r="V679">
        <v>2017</v>
      </c>
      <c r="W679">
        <v>2100</v>
      </c>
      <c r="X679">
        <v>2017</v>
      </c>
      <c r="Y679">
        <v>2100</v>
      </c>
      <c r="Z679">
        <v>31.8</v>
      </c>
      <c r="AA679" s="3">
        <f t="shared" si="411"/>
        <v>0.47898779936737462</v>
      </c>
      <c r="AD679" t="s">
        <v>6616</v>
      </c>
      <c r="AF679" t="s">
        <v>6616</v>
      </c>
      <c r="AG679" t="s">
        <v>6616</v>
      </c>
      <c r="AH679" t="s">
        <v>6616</v>
      </c>
      <c r="AI679" t="s">
        <v>6619</v>
      </c>
      <c r="AJ679" t="s">
        <v>6618</v>
      </c>
      <c r="AK679" t="s">
        <v>6618</v>
      </c>
      <c r="AL679" t="s">
        <v>6618</v>
      </c>
      <c r="AM679" t="s">
        <v>6618</v>
      </c>
      <c r="AN679">
        <v>0</v>
      </c>
      <c r="AO679">
        <v>0</v>
      </c>
      <c r="AP679" s="3" t="str">
        <f t="shared" si="412"/>
        <v>No</v>
      </c>
      <c r="AQ679" s="3" t="str">
        <f t="shared" si="413"/>
        <v>Yes</v>
      </c>
      <c r="AR679" s="3" t="str">
        <f t="shared" si="414"/>
        <v>No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 t="s">
        <v>6634</v>
      </c>
      <c r="AZ679" t="s">
        <v>6638</v>
      </c>
      <c r="BA679">
        <v>0</v>
      </c>
      <c r="BB679" t="s">
        <v>6616</v>
      </c>
      <c r="BC679" t="s">
        <v>6616</v>
      </c>
      <c r="BD679" s="4" t="str">
        <f t="shared" si="415"/>
        <v>No</v>
      </c>
      <c r="BE679" t="s">
        <v>6640</v>
      </c>
      <c r="BF679" s="3" t="str">
        <f t="shared" si="416"/>
        <v>No</v>
      </c>
      <c r="BG679" t="s">
        <v>6645</v>
      </c>
      <c r="BH679" s="3" t="str">
        <f t="shared" si="417"/>
        <v>SR 115</v>
      </c>
      <c r="BI679" s="3" t="str">
        <f t="shared" si="418"/>
        <v>Hilliard</v>
      </c>
      <c r="BJ679" s="3" t="str">
        <f t="shared" si="419"/>
        <v>Florida</v>
      </c>
      <c r="BK679" s="3">
        <f t="shared" si="420"/>
        <v>32046</v>
      </c>
      <c r="BL679" s="3" t="str">
        <f t="shared" si="421"/>
        <v>SR 115 HILLIARD FL 32046</v>
      </c>
      <c r="BM679" s="3" t="str">
        <f t="shared" si="422"/>
        <v/>
      </c>
      <c r="BN679" s="3" t="str">
        <f t="shared" si="423"/>
        <v>Lien&lt;$150</v>
      </c>
      <c r="BO679" s="3" t="str">
        <f t="shared" si="424"/>
        <v>No</v>
      </c>
      <c r="BP679" s="3" t="str">
        <f t="shared" si="425"/>
        <v>FV&lt;$10K</v>
      </c>
      <c r="BQ679" t="s">
        <v>6650</v>
      </c>
      <c r="BR679" s="3" t="str">
        <f t="shared" si="426"/>
        <v>No, &lt; $20K Lien</v>
      </c>
      <c r="BS679" s="3" t="str">
        <f t="shared" si="427"/>
        <v>No, Lien &lt; $20K</v>
      </c>
      <c r="BT679" t="s">
        <v>6650</v>
      </c>
      <c r="BU679" s="3" t="str">
        <f t="shared" si="428"/>
        <v>No</v>
      </c>
      <c r="BV679" s="3" t="str">
        <f t="shared" si="429"/>
        <v>No</v>
      </c>
      <c r="BW679" s="3">
        <f t="shared" si="430"/>
        <v>0</v>
      </c>
      <c r="BX679" s="3" t="str">
        <f t="shared" si="431"/>
        <v>No</v>
      </c>
      <c r="BY679" s="3">
        <f t="shared" si="432"/>
        <v>2100</v>
      </c>
      <c r="BZ679">
        <v>1</v>
      </c>
      <c r="CA679" s="3">
        <f t="shared" si="433"/>
        <v>2100</v>
      </c>
      <c r="CC679" s="3">
        <f t="shared" si="434"/>
        <v>0</v>
      </c>
      <c r="CD679" s="3">
        <f t="shared" si="435"/>
        <v>0</v>
      </c>
      <c r="CE679" s="3" t="str">
        <f t="shared" si="436"/>
        <v/>
      </c>
      <c r="CF679" s="3" t="e">
        <f>HLOOKUP(CE679,'Valuation Data'!$D$2:$K$5,4,FALSE)</f>
        <v>#N/A</v>
      </c>
      <c r="CG679" s="3">
        <f t="shared" si="437"/>
        <v>2100</v>
      </c>
      <c r="CH679" s="3" t="str">
        <f t="shared" si="438"/>
        <v>No</v>
      </c>
      <c r="CI679" s="3" t="str">
        <f>VLOOKUP(R679,'Use Codes &amp; County Type'!A:D,4,FALSE)</f>
        <v>V</v>
      </c>
      <c r="CJ679" s="3" t="str">
        <f t="shared" si="439"/>
        <v>Yes</v>
      </c>
      <c r="CK679" s="3" t="str">
        <f t="shared" si="440"/>
        <v>No</v>
      </c>
      <c r="CL679" s="3">
        <f t="shared" si="441"/>
        <v>0</v>
      </c>
      <c r="CM679" s="3">
        <f t="shared" si="442"/>
        <v>0</v>
      </c>
      <c r="CN679" s="3">
        <f t="shared" si="443"/>
        <v>265.56</v>
      </c>
      <c r="CO679" s="3">
        <f t="shared" si="444"/>
        <v>-265.56</v>
      </c>
      <c r="CP679" s="3">
        <f t="shared" si="445"/>
        <v>0.12645714285714285</v>
      </c>
      <c r="CR679" s="3" t="str">
        <f t="shared" si="446"/>
        <v>No</v>
      </c>
      <c r="CV679" s="3" t="str">
        <f t="shared" si="447"/>
        <v>Lien&lt;$150</v>
      </c>
      <c r="CW679" s="3">
        <f t="shared" si="448"/>
        <v>678</v>
      </c>
      <c r="CX679" s="3">
        <f t="shared" si="449"/>
        <v>66.39</v>
      </c>
      <c r="CY679" s="3" t="str">
        <f t="shared" si="450"/>
        <v>Ok</v>
      </c>
      <c r="CZ679">
        <v>0</v>
      </c>
      <c r="DA679">
        <v>0</v>
      </c>
    </row>
    <row r="680" spans="1:105" x14ac:dyDescent="0.25">
      <c r="A680">
        <v>679</v>
      </c>
      <c r="B680" t="s">
        <v>3</v>
      </c>
      <c r="C680" t="s">
        <v>788</v>
      </c>
      <c r="D680">
        <v>1669.8</v>
      </c>
      <c r="E680">
        <v>2017</v>
      </c>
      <c r="F680">
        <v>1669.8</v>
      </c>
      <c r="G680">
        <v>1669.8</v>
      </c>
      <c r="H680" s="3">
        <f t="shared" si="410"/>
        <v>0</v>
      </c>
      <c r="I680">
        <v>37168</v>
      </c>
      <c r="J680" t="s">
        <v>2730</v>
      </c>
      <c r="K680" t="s">
        <v>2738</v>
      </c>
      <c r="L680">
        <v>32046</v>
      </c>
      <c r="M680" t="s">
        <v>3235</v>
      </c>
      <c r="N680" t="s">
        <v>4753</v>
      </c>
      <c r="O680">
        <v>-81.902757633704098</v>
      </c>
      <c r="P680">
        <v>30.721516289304201</v>
      </c>
      <c r="Q680" t="s">
        <v>5263</v>
      </c>
      <c r="R680">
        <v>2</v>
      </c>
      <c r="S680" t="s">
        <v>6535</v>
      </c>
      <c r="T680">
        <v>1006</v>
      </c>
      <c r="U680" t="s">
        <v>6578</v>
      </c>
      <c r="V680">
        <v>2017</v>
      </c>
      <c r="W680">
        <v>100033</v>
      </c>
      <c r="X680">
        <v>2017</v>
      </c>
      <c r="Y680">
        <v>100033</v>
      </c>
      <c r="Z680">
        <v>1514.38</v>
      </c>
      <c r="AA680" s="3">
        <f t="shared" si="411"/>
        <v>0.90692298478859756</v>
      </c>
      <c r="AB680" t="s">
        <v>6616</v>
      </c>
      <c r="AE680" t="s">
        <v>6616</v>
      </c>
      <c r="AF680" t="s">
        <v>6616</v>
      </c>
      <c r="AI680" t="s">
        <v>6618</v>
      </c>
      <c r="AJ680" t="s">
        <v>6618</v>
      </c>
      <c r="AK680" t="s">
        <v>6618</v>
      </c>
      <c r="AL680" t="s">
        <v>6618</v>
      </c>
      <c r="AM680">
        <v>0</v>
      </c>
      <c r="AN680">
        <v>0</v>
      </c>
      <c r="AO680">
        <v>0</v>
      </c>
      <c r="AP680" s="3" t="str">
        <f t="shared" si="412"/>
        <v>No</v>
      </c>
      <c r="AQ680" s="3" t="str">
        <f t="shared" si="413"/>
        <v>No</v>
      </c>
      <c r="AR680" s="3" t="str">
        <f t="shared" si="414"/>
        <v>No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 t="s">
        <v>6634</v>
      </c>
      <c r="AZ680">
        <v>0</v>
      </c>
      <c r="BA680">
        <v>1</v>
      </c>
      <c r="BB680" t="s">
        <v>6616</v>
      </c>
      <c r="BC680" t="s">
        <v>6616</v>
      </c>
      <c r="BD680" s="4" t="str">
        <f t="shared" si="415"/>
        <v>No</v>
      </c>
      <c r="BE680" t="s">
        <v>6640</v>
      </c>
      <c r="BF680" s="3" t="str">
        <f t="shared" si="416"/>
        <v>No</v>
      </c>
      <c r="BG680" t="s">
        <v>6645</v>
      </c>
      <c r="BH680" s="3" t="str">
        <f t="shared" si="417"/>
        <v>37168 ABERCORN RD</v>
      </c>
      <c r="BI680" s="3" t="str">
        <f t="shared" si="418"/>
        <v>Hilliard</v>
      </c>
      <c r="BJ680" s="3" t="str">
        <f t="shared" si="419"/>
        <v>Florida</v>
      </c>
      <c r="BK680" s="3">
        <f t="shared" si="420"/>
        <v>32046</v>
      </c>
      <c r="BL680" s="3" t="str">
        <f t="shared" si="421"/>
        <v>37168 ABERCORN RD HILLIARD FL 32046</v>
      </c>
      <c r="BM680" s="3" t="str">
        <f t="shared" si="422"/>
        <v/>
      </c>
      <c r="BN680" s="3" t="str">
        <f t="shared" si="423"/>
        <v>Pass</v>
      </c>
      <c r="BO680" s="3" t="str">
        <f t="shared" si="424"/>
        <v>No</v>
      </c>
      <c r="BP680" s="3" t="str">
        <f t="shared" si="425"/>
        <v>FV&lt;$10K</v>
      </c>
      <c r="BQ680" t="s">
        <v>6650</v>
      </c>
      <c r="BR680" s="3" t="str">
        <f t="shared" si="426"/>
        <v>No, &lt; $20K Lien</v>
      </c>
      <c r="BS680" s="3" t="str">
        <f t="shared" si="427"/>
        <v>No, Lien &lt; $20K</v>
      </c>
      <c r="BT680" t="s">
        <v>6650</v>
      </c>
      <c r="BU680" s="3" t="str">
        <f t="shared" si="428"/>
        <v>No</v>
      </c>
      <c r="BV680" s="3" t="str">
        <f t="shared" si="429"/>
        <v>No</v>
      </c>
      <c r="BW680" s="3">
        <f t="shared" si="430"/>
        <v>1</v>
      </c>
      <c r="BX680" s="3" t="str">
        <f t="shared" si="431"/>
        <v>No</v>
      </c>
      <c r="BY680" s="3">
        <f t="shared" si="432"/>
        <v>100033</v>
      </c>
      <c r="BZ680">
        <v>1</v>
      </c>
      <c r="CA680" s="3">
        <f t="shared" si="433"/>
        <v>100033</v>
      </c>
      <c r="CC680" s="3">
        <f t="shared" si="434"/>
        <v>0</v>
      </c>
      <c r="CD680" s="3">
        <f t="shared" si="435"/>
        <v>0</v>
      </c>
      <c r="CE680" s="3" t="str">
        <f t="shared" si="436"/>
        <v/>
      </c>
      <c r="CF680" s="3" t="e">
        <f>HLOOKUP(CE680,'Valuation Data'!$D$2:$K$5,4,FALSE)</f>
        <v>#N/A</v>
      </c>
      <c r="CG680" s="3">
        <f t="shared" si="437"/>
        <v>100033</v>
      </c>
      <c r="CH680" s="3" t="str">
        <f t="shared" si="438"/>
        <v>No</v>
      </c>
      <c r="CI680" s="3" t="str">
        <f>VLOOKUP(R680,'Use Codes &amp; County Type'!A:D,4,FALSE)</f>
        <v>R</v>
      </c>
      <c r="CJ680" s="3" t="str">
        <f t="shared" si="439"/>
        <v>No</v>
      </c>
      <c r="CK680" s="3" t="str">
        <f t="shared" si="440"/>
        <v>No</v>
      </c>
      <c r="CL680" s="3">
        <f t="shared" si="441"/>
        <v>0.35</v>
      </c>
      <c r="CM680" s="3">
        <f t="shared" si="442"/>
        <v>35011.549999999996</v>
      </c>
      <c r="CN680" s="3">
        <f t="shared" si="443"/>
        <v>8349</v>
      </c>
      <c r="CO680" s="3">
        <f t="shared" si="444"/>
        <v>26662.549999999996</v>
      </c>
      <c r="CP680" s="3">
        <f t="shared" si="445"/>
        <v>8.3462457389061606E-2</v>
      </c>
      <c r="CR680" s="3" t="str">
        <f t="shared" si="446"/>
        <v>No</v>
      </c>
      <c r="CV680" s="3" t="str">
        <f t="shared" si="447"/>
        <v>*Bid</v>
      </c>
      <c r="CW680" s="3">
        <f t="shared" si="448"/>
        <v>679</v>
      </c>
      <c r="CX680" s="3">
        <f t="shared" si="449"/>
        <v>1669.8</v>
      </c>
      <c r="CY680" s="3" t="str">
        <f t="shared" si="450"/>
        <v>Ok</v>
      </c>
      <c r="CZ680">
        <v>0</v>
      </c>
      <c r="DA680">
        <v>0</v>
      </c>
    </row>
    <row r="681" spans="1:105" x14ac:dyDescent="0.25">
      <c r="A681">
        <v>680</v>
      </c>
      <c r="B681" t="s">
        <v>3</v>
      </c>
      <c r="C681" t="s">
        <v>789</v>
      </c>
      <c r="D681">
        <v>107.04</v>
      </c>
      <c r="E681">
        <v>2017</v>
      </c>
      <c r="F681">
        <v>107.04</v>
      </c>
      <c r="G681">
        <v>107.04</v>
      </c>
      <c r="H681" s="3">
        <f t="shared" si="410"/>
        <v>0</v>
      </c>
      <c r="J681" t="s">
        <v>2730</v>
      </c>
      <c r="K681" t="s">
        <v>2738</v>
      </c>
      <c r="L681">
        <v>32046</v>
      </c>
      <c r="M681" t="s">
        <v>3236</v>
      </c>
      <c r="N681" t="s">
        <v>4753</v>
      </c>
      <c r="O681">
        <v>-81.902712934331007</v>
      </c>
      <c r="P681">
        <v>30.718332251575202</v>
      </c>
      <c r="Q681" t="s">
        <v>5264</v>
      </c>
      <c r="R681">
        <v>55</v>
      </c>
      <c r="S681" t="s">
        <v>6542</v>
      </c>
      <c r="T681">
        <v>7009</v>
      </c>
      <c r="U681" t="s">
        <v>6579</v>
      </c>
      <c r="V681">
        <v>2017</v>
      </c>
      <c r="W681">
        <v>4583</v>
      </c>
      <c r="X681">
        <v>2017</v>
      </c>
      <c r="Y681">
        <v>64130</v>
      </c>
      <c r="Z681">
        <v>69.39</v>
      </c>
      <c r="AA681" s="3">
        <f t="shared" si="411"/>
        <v>0.64826233183856496</v>
      </c>
      <c r="AB681" t="s">
        <v>6616</v>
      </c>
      <c r="AC681" t="s">
        <v>6616</v>
      </c>
      <c r="AD681" t="s">
        <v>6616</v>
      </c>
      <c r="AE681" t="s">
        <v>6616</v>
      </c>
      <c r="AF681" t="s">
        <v>6616</v>
      </c>
      <c r="AH681" t="s">
        <v>6616</v>
      </c>
      <c r="AI681" t="s">
        <v>6618</v>
      </c>
      <c r="AJ681" t="s">
        <v>6618</v>
      </c>
      <c r="AK681" t="s">
        <v>6618</v>
      </c>
      <c r="AL681" t="s">
        <v>6619</v>
      </c>
      <c r="AM681" t="s">
        <v>6618</v>
      </c>
      <c r="AN681" t="s">
        <v>6618</v>
      </c>
      <c r="AO681">
        <v>0</v>
      </c>
      <c r="AP681" s="3" t="str">
        <f t="shared" si="412"/>
        <v>No</v>
      </c>
      <c r="AQ681" s="3" t="str">
        <f t="shared" si="413"/>
        <v>Yes</v>
      </c>
      <c r="AR681" s="3" t="str">
        <f t="shared" si="414"/>
        <v>No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 t="s">
        <v>6634</v>
      </c>
      <c r="AZ681" t="s">
        <v>6637</v>
      </c>
      <c r="BA681">
        <v>3</v>
      </c>
      <c r="BB681" t="s">
        <v>6616</v>
      </c>
      <c r="BC681" t="s">
        <v>6616</v>
      </c>
      <c r="BD681" s="4" t="str">
        <f t="shared" si="415"/>
        <v>No</v>
      </c>
      <c r="BE681" t="s">
        <v>6640</v>
      </c>
      <c r="BF681" s="3" t="str">
        <f t="shared" si="416"/>
        <v>No</v>
      </c>
      <c r="BG681" t="s">
        <v>6645</v>
      </c>
      <c r="BH681" s="3" t="str">
        <f t="shared" si="417"/>
        <v>LIBBY RD</v>
      </c>
      <c r="BI681" s="3" t="str">
        <f t="shared" si="418"/>
        <v>Hilliard</v>
      </c>
      <c r="BJ681" s="3" t="str">
        <f t="shared" si="419"/>
        <v>Florida</v>
      </c>
      <c r="BK681" s="3">
        <f t="shared" si="420"/>
        <v>32046</v>
      </c>
      <c r="BL681" s="3" t="str">
        <f t="shared" si="421"/>
        <v>LIBBY RD HILLIARD FL 32046</v>
      </c>
      <c r="BM681" s="3" t="str">
        <f t="shared" si="422"/>
        <v/>
      </c>
      <c r="BN681" s="3" t="str">
        <f t="shared" si="423"/>
        <v>Lien&lt;$150</v>
      </c>
      <c r="BO681" s="3" t="str">
        <f t="shared" si="424"/>
        <v>No</v>
      </c>
      <c r="BP681" s="3" t="str">
        <f t="shared" si="425"/>
        <v>FV&lt;$10K</v>
      </c>
      <c r="BQ681" t="s">
        <v>6650</v>
      </c>
      <c r="BR681" s="3" t="str">
        <f t="shared" si="426"/>
        <v>No, &lt; $20K Lien</v>
      </c>
      <c r="BS681" s="3" t="str">
        <f t="shared" si="427"/>
        <v>No, Lien &lt; $20K</v>
      </c>
      <c r="BT681" t="s">
        <v>6650</v>
      </c>
      <c r="BU681" s="3" t="str">
        <f t="shared" si="428"/>
        <v>No</v>
      </c>
      <c r="BV681" s="3" t="str">
        <f t="shared" si="429"/>
        <v>No</v>
      </c>
      <c r="BW681" s="3">
        <f t="shared" si="430"/>
        <v>3</v>
      </c>
      <c r="BX681" s="3" t="str">
        <f t="shared" si="431"/>
        <v>No</v>
      </c>
      <c r="BY681" s="3">
        <f t="shared" si="432"/>
        <v>4583</v>
      </c>
      <c r="BZ681">
        <v>1</v>
      </c>
      <c r="CA681" s="3">
        <f t="shared" si="433"/>
        <v>4583</v>
      </c>
      <c r="CC681" s="3">
        <f t="shared" si="434"/>
        <v>0</v>
      </c>
      <c r="CD681" s="3">
        <f t="shared" si="435"/>
        <v>0</v>
      </c>
      <c r="CE681" s="3" t="str">
        <f t="shared" si="436"/>
        <v/>
      </c>
      <c r="CF681" s="3" t="e">
        <f>HLOOKUP(CE681,'Valuation Data'!$D$2:$K$5,4,FALSE)</f>
        <v>#N/A</v>
      </c>
      <c r="CG681" s="3">
        <f t="shared" si="437"/>
        <v>4583</v>
      </c>
      <c r="CH681" s="3" t="str">
        <f t="shared" si="438"/>
        <v>No</v>
      </c>
      <c r="CI681" s="3" t="str">
        <f>VLOOKUP(R681,'Use Codes &amp; County Type'!A:D,4,FALSE)</f>
        <v>V</v>
      </c>
      <c r="CJ681" s="3" t="str">
        <f t="shared" si="439"/>
        <v>Yes</v>
      </c>
      <c r="CK681" s="3" t="str">
        <f t="shared" si="440"/>
        <v>No</v>
      </c>
      <c r="CL681" s="3">
        <f t="shared" si="441"/>
        <v>0</v>
      </c>
      <c r="CM681" s="3">
        <f t="shared" si="442"/>
        <v>0</v>
      </c>
      <c r="CN681" s="3">
        <f t="shared" si="443"/>
        <v>749.28</v>
      </c>
      <c r="CO681" s="3">
        <f t="shared" si="444"/>
        <v>-749.28</v>
      </c>
      <c r="CP681" s="3">
        <f t="shared" si="445"/>
        <v>0.16349116299367225</v>
      </c>
      <c r="CR681" s="3" t="str">
        <f t="shared" si="446"/>
        <v>No</v>
      </c>
      <c r="CV681" s="3" t="str">
        <f t="shared" si="447"/>
        <v>Lien&lt;$150</v>
      </c>
      <c r="CW681" s="3">
        <f t="shared" si="448"/>
        <v>680</v>
      </c>
      <c r="CX681" s="3">
        <f t="shared" si="449"/>
        <v>107.04</v>
      </c>
      <c r="CY681" s="3" t="str">
        <f t="shared" si="450"/>
        <v>Ok</v>
      </c>
      <c r="CZ681">
        <v>0</v>
      </c>
      <c r="DA681">
        <v>0</v>
      </c>
    </row>
    <row r="682" spans="1:105" x14ac:dyDescent="0.25">
      <c r="A682">
        <v>681</v>
      </c>
      <c r="B682" t="s">
        <v>3</v>
      </c>
      <c r="C682" t="s">
        <v>790</v>
      </c>
      <c r="D682">
        <v>429.5</v>
      </c>
      <c r="E682">
        <v>2017</v>
      </c>
      <c r="F682" t="e">
        <f>NA()</f>
        <v>#N/A</v>
      </c>
      <c r="G682" t="e">
        <f>NA()</f>
        <v>#N/A</v>
      </c>
      <c r="H682" s="3" t="e">
        <f t="shared" si="410"/>
        <v>#N/A</v>
      </c>
      <c r="I682" t="e">
        <f>NA()</f>
        <v>#N/A</v>
      </c>
      <c r="J682" t="e">
        <f>NA()</f>
        <v>#N/A</v>
      </c>
      <c r="K682" t="e">
        <f>NA()</f>
        <v>#N/A</v>
      </c>
      <c r="L682" t="e">
        <f>NA()</f>
        <v>#N/A</v>
      </c>
      <c r="M682" t="e">
        <f>NA()</f>
        <v>#N/A</v>
      </c>
      <c r="N682" t="e">
        <f>NA()</f>
        <v>#N/A</v>
      </c>
      <c r="O682" t="e">
        <f>NA()</f>
        <v>#N/A</v>
      </c>
      <c r="P682" t="e">
        <f>NA()</f>
        <v>#N/A</v>
      </c>
      <c r="Q682" t="e">
        <f>NA()</f>
        <v>#N/A</v>
      </c>
      <c r="R682">
        <v>2</v>
      </c>
      <c r="S682" t="s">
        <v>6535</v>
      </c>
      <c r="T682" t="e">
        <f>NA()</f>
        <v>#N/A</v>
      </c>
      <c r="U682" t="e">
        <f>NA()</f>
        <v>#N/A</v>
      </c>
      <c r="V682">
        <v>2017</v>
      </c>
      <c r="W682">
        <v>22024</v>
      </c>
      <c r="X682" t="e">
        <f>NA()</f>
        <v>#N/A</v>
      </c>
      <c r="Y682" t="e">
        <f>NA()</f>
        <v>#N/A</v>
      </c>
      <c r="Z682" t="e">
        <f>NA()</f>
        <v>#N/A</v>
      </c>
      <c r="AA682" s="3">
        <f t="shared" si="411"/>
        <v>0</v>
      </c>
      <c r="AI682" t="e">
        <f>NA()</f>
        <v>#N/A</v>
      </c>
      <c r="AJ682" t="e">
        <f>NA()</f>
        <v>#N/A</v>
      </c>
      <c r="AK682" t="e">
        <f>NA()</f>
        <v>#N/A</v>
      </c>
      <c r="AL682" t="e">
        <f>NA()</f>
        <v>#N/A</v>
      </c>
      <c r="AM682" t="e">
        <f>NA()</f>
        <v>#N/A</v>
      </c>
      <c r="AN682" t="e">
        <f>NA()</f>
        <v>#N/A</v>
      </c>
      <c r="AO682" t="e">
        <f>NA()</f>
        <v>#N/A</v>
      </c>
      <c r="AP682" s="3" t="str">
        <f t="shared" si="412"/>
        <v>No</v>
      </c>
      <c r="AQ682" s="3" t="str">
        <f t="shared" si="413"/>
        <v>No</v>
      </c>
      <c r="AR682" s="3" t="str">
        <f t="shared" si="414"/>
        <v>No</v>
      </c>
      <c r="AS682" t="e">
        <f>NA()</f>
        <v>#N/A</v>
      </c>
      <c r="AT682" t="e">
        <f>NA()</f>
        <v>#N/A</v>
      </c>
      <c r="AU682" t="e">
        <f>NA()</f>
        <v>#N/A</v>
      </c>
      <c r="AV682" t="e">
        <f>NA()</f>
        <v>#N/A</v>
      </c>
      <c r="AW682" t="e">
        <f>NA()</f>
        <v>#N/A</v>
      </c>
      <c r="AX682" t="e">
        <f>NA()</f>
        <v>#N/A</v>
      </c>
      <c r="AY682" t="e">
        <f>NA()</f>
        <v>#N/A</v>
      </c>
      <c r="AZ682" t="e">
        <f>NA()</f>
        <v>#N/A</v>
      </c>
      <c r="BA682">
        <v>0</v>
      </c>
      <c r="BB682" t="s">
        <v>6616</v>
      </c>
      <c r="BC682" t="e">
        <f>NA()</f>
        <v>#N/A</v>
      </c>
      <c r="BD682" s="4" t="str">
        <f t="shared" si="415"/>
        <v>No</v>
      </c>
      <c r="BE682" t="e">
        <f>NA()</f>
        <v>#N/A</v>
      </c>
      <c r="BF682" s="3" t="str">
        <f t="shared" si="416"/>
        <v>No</v>
      </c>
      <c r="BG682" t="e">
        <f>NA()</f>
        <v>#N/A</v>
      </c>
      <c r="BH682" s="3" t="e">
        <f t="shared" si="417"/>
        <v>#N/A</v>
      </c>
      <c r="BI682" s="3" t="e">
        <f t="shared" si="418"/>
        <v>#N/A</v>
      </c>
      <c r="BJ682" s="3" t="e">
        <f t="shared" si="419"/>
        <v>#N/A</v>
      </c>
      <c r="BK682" s="3" t="e">
        <f t="shared" si="420"/>
        <v>#N/A</v>
      </c>
      <c r="BL682" s="3" t="e">
        <f t="shared" si="421"/>
        <v>#N/A</v>
      </c>
      <c r="BM682" s="3" t="e">
        <f t="shared" si="422"/>
        <v>#N/A</v>
      </c>
      <c r="BN682" s="3" t="str">
        <f t="shared" si="423"/>
        <v>Pass</v>
      </c>
      <c r="BO682" s="3" t="e">
        <f t="shared" si="424"/>
        <v>#N/A</v>
      </c>
      <c r="BP682" s="3" t="str">
        <f t="shared" si="425"/>
        <v>FV&lt;$10K</v>
      </c>
      <c r="BQ682" t="s">
        <v>6650</v>
      </c>
      <c r="BR682" s="3" t="str">
        <f t="shared" si="426"/>
        <v>No, &lt; $20K Lien</v>
      </c>
      <c r="BS682" s="3" t="str">
        <f t="shared" si="427"/>
        <v>No, Lien &lt; $20K</v>
      </c>
      <c r="BT682" t="s">
        <v>6650</v>
      </c>
      <c r="BU682" s="3" t="str">
        <f t="shared" si="428"/>
        <v>No</v>
      </c>
      <c r="BV682" s="3" t="str">
        <f t="shared" si="429"/>
        <v>No</v>
      </c>
      <c r="BW682" s="3">
        <f t="shared" si="430"/>
        <v>0</v>
      </c>
      <c r="BX682" s="3" t="str">
        <f t="shared" si="431"/>
        <v>No</v>
      </c>
      <c r="BY682" s="3">
        <f t="shared" si="432"/>
        <v>22024</v>
      </c>
      <c r="BZ682">
        <v>1</v>
      </c>
      <c r="CA682" s="3">
        <f t="shared" si="433"/>
        <v>22024</v>
      </c>
      <c r="CC682" s="3" t="e">
        <f t="shared" si="434"/>
        <v>#N/A</v>
      </c>
      <c r="CD682" s="3" t="e">
        <f t="shared" si="435"/>
        <v>#N/A</v>
      </c>
      <c r="CE682" s="3" t="str">
        <f t="shared" si="436"/>
        <v/>
      </c>
      <c r="CF682" s="3" t="e">
        <f>HLOOKUP(CE682,'Valuation Data'!$D$2:$K$5,4,FALSE)</f>
        <v>#N/A</v>
      </c>
      <c r="CG682" s="3">
        <f t="shared" si="437"/>
        <v>22024</v>
      </c>
      <c r="CH682" s="3" t="str">
        <f t="shared" si="438"/>
        <v>No</v>
      </c>
      <c r="CI682" s="3" t="str">
        <f>VLOOKUP(R682,'Use Codes &amp; County Type'!A:D,4,FALSE)</f>
        <v>R</v>
      </c>
      <c r="CJ682" s="3" t="str">
        <f t="shared" si="439"/>
        <v>No</v>
      </c>
      <c r="CK682" s="3" t="str">
        <f t="shared" si="440"/>
        <v>No</v>
      </c>
      <c r="CL682" s="3">
        <f t="shared" si="441"/>
        <v>0.35</v>
      </c>
      <c r="CM682" s="3">
        <f t="shared" si="442"/>
        <v>7708.4</v>
      </c>
      <c r="CN682" s="3" t="e">
        <f t="shared" si="443"/>
        <v>#N/A</v>
      </c>
      <c r="CO682" s="3" t="e">
        <f t="shared" si="444"/>
        <v>#N/A</v>
      </c>
      <c r="CP682" s="3" t="e">
        <f t="shared" si="445"/>
        <v>#N/A</v>
      </c>
      <c r="CR682" s="3" t="str">
        <f t="shared" si="446"/>
        <v>No</v>
      </c>
      <c r="CV682" s="3" t="str">
        <f t="shared" si="447"/>
        <v>FMV&lt;$30K</v>
      </c>
      <c r="CW682" s="3">
        <f t="shared" si="448"/>
        <v>681</v>
      </c>
      <c r="CX682" s="3">
        <f t="shared" si="449"/>
        <v>429.5</v>
      </c>
      <c r="CY682" s="3" t="str">
        <f t="shared" si="450"/>
        <v>Ok</v>
      </c>
      <c r="CZ682" t="e">
        <f>NA()</f>
        <v>#N/A</v>
      </c>
      <c r="DA682" t="e">
        <f>NA()</f>
        <v>#N/A</v>
      </c>
    </row>
    <row r="683" spans="1:105" x14ac:dyDescent="0.25">
      <c r="A683">
        <v>682</v>
      </c>
      <c r="B683" t="s">
        <v>3</v>
      </c>
      <c r="C683" t="s">
        <v>791</v>
      </c>
      <c r="D683">
        <v>1068.5999999999999</v>
      </c>
      <c r="E683">
        <v>2017</v>
      </c>
      <c r="F683">
        <v>1068.5999999999999</v>
      </c>
      <c r="G683">
        <v>1068.5999999999999</v>
      </c>
      <c r="H683" s="3">
        <f t="shared" si="410"/>
        <v>0</v>
      </c>
      <c r="I683">
        <v>392273</v>
      </c>
      <c r="J683" t="s">
        <v>2730</v>
      </c>
      <c r="K683" t="s">
        <v>2738</v>
      </c>
      <c r="L683">
        <v>32046</v>
      </c>
      <c r="M683" t="s">
        <v>3237</v>
      </c>
      <c r="N683" t="s">
        <v>4753</v>
      </c>
      <c r="O683">
        <v>-81.919837189879502</v>
      </c>
      <c r="P683">
        <v>30.816444269617001</v>
      </c>
      <c r="Q683" t="s">
        <v>5265</v>
      </c>
      <c r="R683">
        <v>0</v>
      </c>
      <c r="S683" t="s">
        <v>6538</v>
      </c>
      <c r="T683">
        <v>8001</v>
      </c>
      <c r="U683" t="s">
        <v>6581</v>
      </c>
      <c r="V683">
        <v>2017</v>
      </c>
      <c r="W683">
        <v>63313</v>
      </c>
      <c r="X683">
        <v>2017</v>
      </c>
      <c r="Y683">
        <v>63313</v>
      </c>
      <c r="Z683">
        <v>958.49</v>
      </c>
      <c r="AA683" s="3">
        <f t="shared" si="411"/>
        <v>0.89695863746958648</v>
      </c>
      <c r="AB683" t="s">
        <v>6616</v>
      </c>
      <c r="AC683" t="s">
        <v>6616</v>
      </c>
      <c r="AD683" t="s">
        <v>6616</v>
      </c>
      <c r="AE683" t="s">
        <v>6616</v>
      </c>
      <c r="AF683" t="s">
        <v>6616</v>
      </c>
      <c r="AG683" t="s">
        <v>6616</v>
      </c>
      <c r="AH683" t="s">
        <v>6616</v>
      </c>
      <c r="AI683" t="s">
        <v>6618</v>
      </c>
      <c r="AJ683" t="s">
        <v>6618</v>
      </c>
      <c r="AK683" t="s">
        <v>6618</v>
      </c>
      <c r="AL683" t="s">
        <v>6618</v>
      </c>
      <c r="AM683" t="s">
        <v>6618</v>
      </c>
      <c r="AN683" t="s">
        <v>6618</v>
      </c>
      <c r="AO683" t="s">
        <v>6618</v>
      </c>
      <c r="AP683" s="3" t="str">
        <f t="shared" si="412"/>
        <v>No</v>
      </c>
      <c r="AQ683" s="3" t="str">
        <f t="shared" si="413"/>
        <v>No</v>
      </c>
      <c r="AR683" s="3" t="str">
        <f t="shared" si="414"/>
        <v>No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 t="s">
        <v>6634</v>
      </c>
      <c r="AZ683" t="s">
        <v>6637</v>
      </c>
      <c r="BA683">
        <v>1</v>
      </c>
      <c r="BB683" t="s">
        <v>6616</v>
      </c>
      <c r="BC683" t="s">
        <v>6616</v>
      </c>
      <c r="BD683" s="4" t="str">
        <f t="shared" si="415"/>
        <v>No</v>
      </c>
      <c r="BE683" t="s">
        <v>6640</v>
      </c>
      <c r="BF683" s="3" t="str">
        <f t="shared" si="416"/>
        <v>No</v>
      </c>
      <c r="BG683" t="s">
        <v>6645</v>
      </c>
      <c r="BH683" s="3" t="str">
        <f t="shared" si="417"/>
        <v>392273 PROSPECT LANDING RD</v>
      </c>
      <c r="BI683" s="3" t="str">
        <f t="shared" si="418"/>
        <v>Hilliard</v>
      </c>
      <c r="BJ683" s="3" t="str">
        <f t="shared" si="419"/>
        <v>Florida</v>
      </c>
      <c r="BK683" s="3">
        <f t="shared" si="420"/>
        <v>32046</v>
      </c>
      <c r="BL683" s="3" t="str">
        <f t="shared" si="421"/>
        <v>392273 PROSPECT LANDING RD HILLIARD FL 32046</v>
      </c>
      <c r="BM683" s="3" t="str">
        <f t="shared" si="422"/>
        <v/>
      </c>
      <c r="BN683" s="3" t="str">
        <f t="shared" si="423"/>
        <v>Pass</v>
      </c>
      <c r="BO683" s="3" t="str">
        <f t="shared" si="424"/>
        <v>No</v>
      </c>
      <c r="BP683" s="3" t="str">
        <f t="shared" si="425"/>
        <v>FV&lt;$10K</v>
      </c>
      <c r="BQ683" t="s">
        <v>6650</v>
      </c>
      <c r="BR683" s="3" t="str">
        <f t="shared" si="426"/>
        <v>No, &lt; $20K Lien</v>
      </c>
      <c r="BS683" s="3" t="str">
        <f t="shared" si="427"/>
        <v>No, Lien &lt; $20K</v>
      </c>
      <c r="BT683" t="s">
        <v>6650</v>
      </c>
      <c r="BU683" s="3" t="str">
        <f t="shared" si="428"/>
        <v>No</v>
      </c>
      <c r="BV683" s="3" t="str">
        <f t="shared" si="429"/>
        <v>No</v>
      </c>
      <c r="BW683" s="3">
        <f t="shared" si="430"/>
        <v>1</v>
      </c>
      <c r="BX683" s="3" t="str">
        <f t="shared" si="431"/>
        <v>No</v>
      </c>
      <c r="BY683" s="3">
        <f t="shared" si="432"/>
        <v>63313</v>
      </c>
      <c r="BZ683">
        <v>1</v>
      </c>
      <c r="CA683" s="3">
        <f t="shared" si="433"/>
        <v>63313</v>
      </c>
      <c r="CC683" s="3">
        <f t="shared" si="434"/>
        <v>0</v>
      </c>
      <c r="CD683" s="3">
        <f t="shared" si="435"/>
        <v>0</v>
      </c>
      <c r="CE683" s="3" t="str">
        <f t="shared" si="436"/>
        <v/>
      </c>
      <c r="CF683" s="3" t="e">
        <f>HLOOKUP(CE683,'Valuation Data'!$D$2:$K$5,4,FALSE)</f>
        <v>#N/A</v>
      </c>
      <c r="CG683" s="3">
        <f t="shared" si="437"/>
        <v>63313</v>
      </c>
      <c r="CH683" s="3" t="str">
        <f t="shared" si="438"/>
        <v>No</v>
      </c>
      <c r="CI683" s="3" t="str">
        <f>VLOOKUP(R683,'Use Codes &amp; County Type'!A:D,4,FALSE)</f>
        <v>V</v>
      </c>
      <c r="CJ683" s="3" t="str">
        <f t="shared" si="439"/>
        <v>Yes</v>
      </c>
      <c r="CK683" s="3" t="str">
        <f t="shared" si="440"/>
        <v>No</v>
      </c>
      <c r="CL683" s="3">
        <f t="shared" si="441"/>
        <v>0</v>
      </c>
      <c r="CM683" s="3">
        <f t="shared" si="442"/>
        <v>0</v>
      </c>
      <c r="CN683" s="3">
        <f t="shared" si="443"/>
        <v>5343</v>
      </c>
      <c r="CO683" s="3">
        <f t="shared" si="444"/>
        <v>-5343</v>
      </c>
      <c r="CP683" s="3">
        <f t="shared" si="445"/>
        <v>8.4390251607094915E-2</v>
      </c>
      <c r="CR683" s="3" t="str">
        <f t="shared" si="446"/>
        <v>No</v>
      </c>
      <c r="CV683" s="3" t="str">
        <f t="shared" si="447"/>
        <v>Vacant, No Sales Data</v>
      </c>
      <c r="CW683" s="3">
        <f t="shared" si="448"/>
        <v>682</v>
      </c>
      <c r="CX683" s="3">
        <f t="shared" si="449"/>
        <v>1068.5999999999999</v>
      </c>
      <c r="CY683" s="3" t="str">
        <f t="shared" si="450"/>
        <v>Ok</v>
      </c>
      <c r="CZ683">
        <v>0</v>
      </c>
      <c r="DA683">
        <v>0</v>
      </c>
    </row>
    <row r="684" spans="1:105" x14ac:dyDescent="0.25">
      <c r="A684">
        <v>683</v>
      </c>
      <c r="B684" t="s">
        <v>3</v>
      </c>
      <c r="C684" t="s">
        <v>792</v>
      </c>
      <c r="D684">
        <v>715.01</v>
      </c>
      <c r="E684">
        <v>2017</v>
      </c>
      <c r="F684">
        <v>715.01</v>
      </c>
      <c r="G684">
        <v>715.01</v>
      </c>
      <c r="H684" s="3">
        <f t="shared" si="410"/>
        <v>0</v>
      </c>
      <c r="I684">
        <v>54163</v>
      </c>
      <c r="J684" t="s">
        <v>2735</v>
      </c>
      <c r="K684" t="s">
        <v>2738</v>
      </c>
      <c r="L684">
        <v>32011</v>
      </c>
      <c r="M684" t="s">
        <v>3238</v>
      </c>
      <c r="N684" t="s">
        <v>4759</v>
      </c>
      <c r="O684">
        <v>-81.795357929046801</v>
      </c>
      <c r="P684">
        <v>30.5277190733912</v>
      </c>
      <c r="Q684" t="s">
        <v>5266</v>
      </c>
      <c r="R684">
        <v>2</v>
      </c>
      <c r="S684" t="s">
        <v>6535</v>
      </c>
      <c r="T684">
        <v>1006</v>
      </c>
      <c r="U684" t="s">
        <v>6578</v>
      </c>
      <c r="V684">
        <v>2017</v>
      </c>
      <c r="W684">
        <v>36665</v>
      </c>
      <c r="X684">
        <v>2017</v>
      </c>
      <c r="Y684">
        <v>48255</v>
      </c>
      <c r="Z684">
        <v>631.54</v>
      </c>
      <c r="AA684" s="3">
        <f t="shared" si="411"/>
        <v>0.8832603739807835</v>
      </c>
      <c r="AB684" t="s">
        <v>6616</v>
      </c>
      <c r="AE684" t="s">
        <v>6616</v>
      </c>
      <c r="AF684" t="s">
        <v>6616</v>
      </c>
      <c r="AG684" t="s">
        <v>6616</v>
      </c>
      <c r="AH684" t="s">
        <v>6616</v>
      </c>
      <c r="AI684" t="s">
        <v>6618</v>
      </c>
      <c r="AJ684" t="s">
        <v>6618</v>
      </c>
      <c r="AK684" t="s">
        <v>6618</v>
      </c>
      <c r="AL684" t="s">
        <v>6618</v>
      </c>
      <c r="AM684" t="s">
        <v>6618</v>
      </c>
      <c r="AN684" t="s">
        <v>6618</v>
      </c>
      <c r="AO684" t="s">
        <v>6618</v>
      </c>
      <c r="AP684" s="3" t="str">
        <f t="shared" si="412"/>
        <v>No</v>
      </c>
      <c r="AQ684" s="3" t="str">
        <f t="shared" si="413"/>
        <v>No</v>
      </c>
      <c r="AR684" s="3" t="str">
        <f t="shared" si="414"/>
        <v>No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 t="s">
        <v>6634</v>
      </c>
      <c r="AZ684">
        <v>0</v>
      </c>
      <c r="BA684">
        <v>0</v>
      </c>
      <c r="BB684" t="s">
        <v>6616</v>
      </c>
      <c r="BC684" t="s">
        <v>6616</v>
      </c>
      <c r="BD684" s="4" t="str">
        <f t="shared" si="415"/>
        <v>No</v>
      </c>
      <c r="BE684" t="s">
        <v>6640</v>
      </c>
      <c r="BF684" s="3" t="str">
        <f t="shared" si="416"/>
        <v>No</v>
      </c>
      <c r="BG684" t="s">
        <v>6645</v>
      </c>
      <c r="BH684" s="3" t="str">
        <f t="shared" si="417"/>
        <v>54163 CRAVEY RD</v>
      </c>
      <c r="BI684" s="3" t="str">
        <f t="shared" si="418"/>
        <v>Callahan</v>
      </c>
      <c r="BJ684" s="3" t="str">
        <f t="shared" si="419"/>
        <v>Florida</v>
      </c>
      <c r="BK684" s="3">
        <f t="shared" si="420"/>
        <v>32011</v>
      </c>
      <c r="BL684" s="3" t="str">
        <f t="shared" si="421"/>
        <v>54163 CRAVEY RD CALLAHAN FL 32011</v>
      </c>
      <c r="BM684" s="3" t="str">
        <f t="shared" si="422"/>
        <v/>
      </c>
      <c r="BN684" s="3" t="str">
        <f t="shared" si="423"/>
        <v>Pass</v>
      </c>
      <c r="BO684" s="3" t="str">
        <f t="shared" si="424"/>
        <v>No</v>
      </c>
      <c r="BP684" s="3" t="str">
        <f t="shared" si="425"/>
        <v>FV&lt;$10K</v>
      </c>
      <c r="BQ684" t="s">
        <v>6650</v>
      </c>
      <c r="BR684" s="3" t="str">
        <f t="shared" si="426"/>
        <v>No, &lt; $20K Lien</v>
      </c>
      <c r="BS684" s="3" t="str">
        <f t="shared" si="427"/>
        <v>No, Lien &lt; $20K</v>
      </c>
      <c r="BT684" t="s">
        <v>6650</v>
      </c>
      <c r="BU684" s="3" t="str">
        <f t="shared" si="428"/>
        <v>No</v>
      </c>
      <c r="BV684" s="3" t="str">
        <f t="shared" si="429"/>
        <v>No</v>
      </c>
      <c r="BW684" s="3">
        <f t="shared" si="430"/>
        <v>0</v>
      </c>
      <c r="BX684" s="3" t="str">
        <f t="shared" si="431"/>
        <v>No</v>
      </c>
      <c r="BY684" s="3">
        <f t="shared" si="432"/>
        <v>36665</v>
      </c>
      <c r="BZ684">
        <v>1</v>
      </c>
      <c r="CA684" s="3">
        <f t="shared" si="433"/>
        <v>36665</v>
      </c>
      <c r="CC684" s="3">
        <f t="shared" si="434"/>
        <v>0</v>
      </c>
      <c r="CD684" s="3">
        <f t="shared" si="435"/>
        <v>0</v>
      </c>
      <c r="CE684" s="3" t="str">
        <f t="shared" si="436"/>
        <v/>
      </c>
      <c r="CF684" s="3" t="e">
        <f>HLOOKUP(CE684,'Valuation Data'!$D$2:$K$5,4,FALSE)</f>
        <v>#N/A</v>
      </c>
      <c r="CG684" s="3">
        <f t="shared" si="437"/>
        <v>36665</v>
      </c>
      <c r="CH684" s="3" t="str">
        <f t="shared" si="438"/>
        <v>No</v>
      </c>
      <c r="CI684" s="3" t="str">
        <f>VLOOKUP(R684,'Use Codes &amp; County Type'!A:D,4,FALSE)</f>
        <v>R</v>
      </c>
      <c r="CJ684" s="3" t="str">
        <f t="shared" si="439"/>
        <v>No</v>
      </c>
      <c r="CK684" s="3" t="str">
        <f t="shared" si="440"/>
        <v>No</v>
      </c>
      <c r="CL684" s="3">
        <f t="shared" si="441"/>
        <v>0.35</v>
      </c>
      <c r="CM684" s="3">
        <f t="shared" si="442"/>
        <v>12832.75</v>
      </c>
      <c r="CN684" s="3">
        <f t="shared" si="443"/>
        <v>2860.04</v>
      </c>
      <c r="CO684" s="3">
        <f t="shared" si="444"/>
        <v>9972.7099999999991</v>
      </c>
      <c r="CP684" s="3">
        <f t="shared" si="445"/>
        <v>7.8004636574389746E-2</v>
      </c>
      <c r="CR684" s="3" t="str">
        <f t="shared" si="446"/>
        <v>No</v>
      </c>
      <c r="CV684" s="3" t="str">
        <f t="shared" si="447"/>
        <v>*Bid</v>
      </c>
      <c r="CW684" s="3">
        <f t="shared" si="448"/>
        <v>683</v>
      </c>
      <c r="CX684" s="3">
        <f t="shared" si="449"/>
        <v>715.01</v>
      </c>
      <c r="CY684" s="3" t="str">
        <f t="shared" si="450"/>
        <v>Ok</v>
      </c>
      <c r="CZ684">
        <v>0</v>
      </c>
      <c r="DA684">
        <v>0</v>
      </c>
    </row>
    <row r="685" spans="1:105" x14ac:dyDescent="0.25">
      <c r="A685">
        <v>684</v>
      </c>
      <c r="B685" t="s">
        <v>3</v>
      </c>
      <c r="C685" t="s">
        <v>793</v>
      </c>
      <c r="D685">
        <v>271.07</v>
      </c>
      <c r="E685">
        <v>2017</v>
      </c>
      <c r="F685">
        <v>271.07</v>
      </c>
      <c r="G685">
        <v>271.07</v>
      </c>
      <c r="H685" s="3">
        <f t="shared" si="410"/>
        <v>0</v>
      </c>
      <c r="J685" t="s">
        <v>2735</v>
      </c>
      <c r="K685" t="s">
        <v>2738</v>
      </c>
      <c r="L685">
        <v>32011</v>
      </c>
      <c r="M685" t="s">
        <v>3239</v>
      </c>
      <c r="N685" t="s">
        <v>4759</v>
      </c>
      <c r="O685">
        <v>-81.790019689403096</v>
      </c>
      <c r="P685">
        <v>30.5256835260911</v>
      </c>
      <c r="Q685" t="s">
        <v>5267</v>
      </c>
      <c r="R685">
        <v>0</v>
      </c>
      <c r="S685" t="s">
        <v>6538</v>
      </c>
      <c r="T685">
        <v>8001</v>
      </c>
      <c r="U685" t="s">
        <v>6581</v>
      </c>
      <c r="V685">
        <v>2017</v>
      </c>
      <c r="W685">
        <v>13686</v>
      </c>
      <c r="X685">
        <v>2017</v>
      </c>
      <c r="Y685">
        <v>15787</v>
      </c>
      <c r="Z685">
        <v>221.06</v>
      </c>
      <c r="AA685" s="3">
        <f t="shared" si="411"/>
        <v>0.81550890913786112</v>
      </c>
      <c r="AB685" t="s">
        <v>6616</v>
      </c>
      <c r="AD685" t="s">
        <v>6616</v>
      </c>
      <c r="AI685" t="s">
        <v>6618</v>
      </c>
      <c r="AJ685" t="s">
        <v>6618</v>
      </c>
      <c r="AK685">
        <v>0</v>
      </c>
      <c r="AL685">
        <v>0</v>
      </c>
      <c r="AM685">
        <v>0</v>
      </c>
      <c r="AN685">
        <v>0</v>
      </c>
      <c r="AO685">
        <v>0</v>
      </c>
      <c r="AP685" s="3" t="str">
        <f t="shared" si="412"/>
        <v>No</v>
      </c>
      <c r="AQ685" s="3" t="str">
        <f t="shared" si="413"/>
        <v>No</v>
      </c>
      <c r="AR685" s="3" t="str">
        <f t="shared" si="414"/>
        <v>No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 t="s">
        <v>6634</v>
      </c>
      <c r="AZ685">
        <v>0</v>
      </c>
      <c r="BA685">
        <v>1</v>
      </c>
      <c r="BB685" t="s">
        <v>6616</v>
      </c>
      <c r="BC685" t="s">
        <v>6616</v>
      </c>
      <c r="BD685" s="4" t="str">
        <f t="shared" si="415"/>
        <v>No</v>
      </c>
      <c r="BE685" t="s">
        <v>6640</v>
      </c>
      <c r="BF685" s="3" t="str">
        <f t="shared" si="416"/>
        <v>No</v>
      </c>
      <c r="BG685" t="s">
        <v>6645</v>
      </c>
      <c r="BH685" s="3" t="str">
        <f t="shared" si="417"/>
        <v>CHURCH RD</v>
      </c>
      <c r="BI685" s="3" t="str">
        <f t="shared" si="418"/>
        <v>Callahan</v>
      </c>
      <c r="BJ685" s="3" t="str">
        <f t="shared" si="419"/>
        <v>Florida</v>
      </c>
      <c r="BK685" s="3">
        <f t="shared" si="420"/>
        <v>32011</v>
      </c>
      <c r="BL685" s="3" t="str">
        <f t="shared" si="421"/>
        <v>CHURCH RD CALLAHAN FL 32011</v>
      </c>
      <c r="BM685" s="3" t="str">
        <f t="shared" si="422"/>
        <v/>
      </c>
      <c r="BN685" s="3" t="str">
        <f t="shared" si="423"/>
        <v>Pass</v>
      </c>
      <c r="BO685" s="3" t="str">
        <f t="shared" si="424"/>
        <v>No</v>
      </c>
      <c r="BP685" s="3" t="str">
        <f t="shared" si="425"/>
        <v>FV&lt;$10K</v>
      </c>
      <c r="BQ685" t="s">
        <v>6650</v>
      </c>
      <c r="BR685" s="3" t="str">
        <f t="shared" si="426"/>
        <v>No, &lt; $20K Lien</v>
      </c>
      <c r="BS685" s="3" t="str">
        <f t="shared" si="427"/>
        <v>No, Lien &lt; $20K</v>
      </c>
      <c r="BT685" t="s">
        <v>6650</v>
      </c>
      <c r="BU685" s="3" t="str">
        <f t="shared" si="428"/>
        <v>No</v>
      </c>
      <c r="BV685" s="3" t="str">
        <f t="shared" si="429"/>
        <v>No</v>
      </c>
      <c r="BW685" s="3">
        <f t="shared" si="430"/>
        <v>1</v>
      </c>
      <c r="BX685" s="3" t="str">
        <f t="shared" si="431"/>
        <v>No</v>
      </c>
      <c r="BY685" s="3">
        <f t="shared" si="432"/>
        <v>13686</v>
      </c>
      <c r="BZ685">
        <v>1</v>
      </c>
      <c r="CA685" s="3">
        <f t="shared" si="433"/>
        <v>13686</v>
      </c>
      <c r="CC685" s="3">
        <f t="shared" si="434"/>
        <v>0</v>
      </c>
      <c r="CD685" s="3">
        <f t="shared" si="435"/>
        <v>0</v>
      </c>
      <c r="CE685" s="3" t="str">
        <f t="shared" si="436"/>
        <v/>
      </c>
      <c r="CF685" s="3" t="e">
        <f>HLOOKUP(CE685,'Valuation Data'!$D$2:$K$5,4,FALSE)</f>
        <v>#N/A</v>
      </c>
      <c r="CG685" s="3">
        <f t="shared" si="437"/>
        <v>13686</v>
      </c>
      <c r="CH685" s="3" t="str">
        <f t="shared" si="438"/>
        <v>No</v>
      </c>
      <c r="CI685" s="3" t="str">
        <f>VLOOKUP(R685,'Use Codes &amp; County Type'!A:D,4,FALSE)</f>
        <v>V</v>
      </c>
      <c r="CJ685" s="3" t="str">
        <f t="shared" si="439"/>
        <v>Yes</v>
      </c>
      <c r="CK685" s="3" t="str">
        <f t="shared" si="440"/>
        <v>No</v>
      </c>
      <c r="CL685" s="3">
        <f t="shared" si="441"/>
        <v>0</v>
      </c>
      <c r="CM685" s="3">
        <f t="shared" si="442"/>
        <v>0</v>
      </c>
      <c r="CN685" s="3">
        <f t="shared" si="443"/>
        <v>1355.35</v>
      </c>
      <c r="CO685" s="3">
        <f t="shared" si="444"/>
        <v>-1355.35</v>
      </c>
      <c r="CP685" s="3">
        <f t="shared" si="445"/>
        <v>9.9031857372497437E-2</v>
      </c>
      <c r="CR685" s="3" t="str">
        <f t="shared" si="446"/>
        <v>No</v>
      </c>
      <c r="CV685" s="3" t="str">
        <f t="shared" si="447"/>
        <v>FMV&lt;$30K</v>
      </c>
      <c r="CW685" s="3">
        <f t="shared" si="448"/>
        <v>684</v>
      </c>
      <c r="CX685" s="3">
        <f t="shared" si="449"/>
        <v>271.07</v>
      </c>
      <c r="CY685" s="3" t="str">
        <f t="shared" si="450"/>
        <v>Ok</v>
      </c>
      <c r="CZ685">
        <v>0</v>
      </c>
      <c r="DA685">
        <v>0</v>
      </c>
    </row>
    <row r="686" spans="1:105" x14ac:dyDescent="0.25">
      <c r="A686">
        <v>685</v>
      </c>
      <c r="B686" t="s">
        <v>3</v>
      </c>
      <c r="C686" t="s">
        <v>794</v>
      </c>
      <c r="D686">
        <v>814.38</v>
      </c>
      <c r="E686">
        <v>2017</v>
      </c>
      <c r="F686" t="e">
        <f>NA()</f>
        <v>#N/A</v>
      </c>
      <c r="G686" t="e">
        <f>NA()</f>
        <v>#N/A</v>
      </c>
      <c r="H686" s="3" t="e">
        <f t="shared" si="410"/>
        <v>#N/A</v>
      </c>
      <c r="I686" t="e">
        <f>NA()</f>
        <v>#N/A</v>
      </c>
      <c r="J686" t="e">
        <f>NA()</f>
        <v>#N/A</v>
      </c>
      <c r="K686" t="e">
        <f>NA()</f>
        <v>#N/A</v>
      </c>
      <c r="L686" t="e">
        <f>NA()</f>
        <v>#N/A</v>
      </c>
      <c r="M686" t="e">
        <f>NA()</f>
        <v>#N/A</v>
      </c>
      <c r="N686" t="e">
        <f>NA()</f>
        <v>#N/A</v>
      </c>
      <c r="O686" t="e">
        <f>NA()</f>
        <v>#N/A</v>
      </c>
      <c r="P686" t="e">
        <f>NA()</f>
        <v>#N/A</v>
      </c>
      <c r="Q686" t="e">
        <f>NA()</f>
        <v>#N/A</v>
      </c>
      <c r="R686">
        <v>2</v>
      </c>
      <c r="S686" t="s">
        <v>6535</v>
      </c>
      <c r="T686" t="e">
        <f>NA()</f>
        <v>#N/A</v>
      </c>
      <c r="U686" t="e">
        <f>NA()</f>
        <v>#N/A</v>
      </c>
      <c r="V686">
        <v>2017</v>
      </c>
      <c r="W686">
        <v>46664</v>
      </c>
      <c r="X686" t="e">
        <f>NA()</f>
        <v>#N/A</v>
      </c>
      <c r="Y686" t="e">
        <f>NA()</f>
        <v>#N/A</v>
      </c>
      <c r="Z686" t="e">
        <f>NA()</f>
        <v>#N/A</v>
      </c>
      <c r="AA686" s="3">
        <f t="shared" si="411"/>
        <v>0</v>
      </c>
      <c r="AI686" t="e">
        <f>NA()</f>
        <v>#N/A</v>
      </c>
      <c r="AJ686" t="e">
        <f>NA()</f>
        <v>#N/A</v>
      </c>
      <c r="AK686" t="e">
        <f>NA()</f>
        <v>#N/A</v>
      </c>
      <c r="AL686" t="e">
        <f>NA()</f>
        <v>#N/A</v>
      </c>
      <c r="AM686" t="e">
        <f>NA()</f>
        <v>#N/A</v>
      </c>
      <c r="AN686" t="e">
        <f>NA()</f>
        <v>#N/A</v>
      </c>
      <c r="AO686" t="e">
        <f>NA()</f>
        <v>#N/A</v>
      </c>
      <c r="AP686" s="3" t="str">
        <f t="shared" si="412"/>
        <v>No</v>
      </c>
      <c r="AQ686" s="3" t="str">
        <f t="shared" si="413"/>
        <v>No</v>
      </c>
      <c r="AR686" s="3" t="str">
        <f t="shared" si="414"/>
        <v>No</v>
      </c>
      <c r="AS686" t="e">
        <f>NA()</f>
        <v>#N/A</v>
      </c>
      <c r="AT686" t="e">
        <f>NA()</f>
        <v>#N/A</v>
      </c>
      <c r="AU686" t="e">
        <f>NA()</f>
        <v>#N/A</v>
      </c>
      <c r="AV686" t="e">
        <f>NA()</f>
        <v>#N/A</v>
      </c>
      <c r="AW686" t="e">
        <f>NA()</f>
        <v>#N/A</v>
      </c>
      <c r="AX686" t="e">
        <f>NA()</f>
        <v>#N/A</v>
      </c>
      <c r="AY686" t="e">
        <f>NA()</f>
        <v>#N/A</v>
      </c>
      <c r="AZ686" t="e">
        <f>NA()</f>
        <v>#N/A</v>
      </c>
      <c r="BA686">
        <v>0</v>
      </c>
      <c r="BB686" t="s">
        <v>6616</v>
      </c>
      <c r="BC686" t="e">
        <f>NA()</f>
        <v>#N/A</v>
      </c>
      <c r="BD686" s="4" t="str">
        <f t="shared" si="415"/>
        <v>No</v>
      </c>
      <c r="BE686" t="e">
        <f>NA()</f>
        <v>#N/A</v>
      </c>
      <c r="BF686" s="3" t="str">
        <f t="shared" si="416"/>
        <v>No</v>
      </c>
      <c r="BG686" t="e">
        <f>NA()</f>
        <v>#N/A</v>
      </c>
      <c r="BH686" s="3" t="e">
        <f t="shared" si="417"/>
        <v>#N/A</v>
      </c>
      <c r="BI686" s="3" t="e">
        <f t="shared" si="418"/>
        <v>#N/A</v>
      </c>
      <c r="BJ686" s="3" t="e">
        <f t="shared" si="419"/>
        <v>#N/A</v>
      </c>
      <c r="BK686" s="3" t="e">
        <f t="shared" si="420"/>
        <v>#N/A</v>
      </c>
      <c r="BL686" s="3" t="e">
        <f t="shared" si="421"/>
        <v>#N/A</v>
      </c>
      <c r="BM686" s="3" t="e">
        <f t="shared" si="422"/>
        <v>#N/A</v>
      </c>
      <c r="BN686" s="3" t="str">
        <f t="shared" si="423"/>
        <v>Pass</v>
      </c>
      <c r="BO686" s="3" t="e">
        <f t="shared" si="424"/>
        <v>#N/A</v>
      </c>
      <c r="BP686" s="3" t="str">
        <f t="shared" si="425"/>
        <v>FV&lt;$10K</v>
      </c>
      <c r="BQ686" t="s">
        <v>6650</v>
      </c>
      <c r="BR686" s="3" t="str">
        <f t="shared" si="426"/>
        <v>No, &lt; $20K Lien</v>
      </c>
      <c r="BS686" s="3" t="str">
        <f t="shared" si="427"/>
        <v>No, Lien &lt; $20K</v>
      </c>
      <c r="BT686" t="s">
        <v>6650</v>
      </c>
      <c r="BU686" s="3" t="str">
        <f t="shared" si="428"/>
        <v>No</v>
      </c>
      <c r="BV686" s="3" t="str">
        <f t="shared" si="429"/>
        <v>No</v>
      </c>
      <c r="BW686" s="3">
        <f t="shared" si="430"/>
        <v>0</v>
      </c>
      <c r="BX686" s="3" t="str">
        <f t="shared" si="431"/>
        <v>No</v>
      </c>
      <c r="BY686" s="3">
        <f t="shared" si="432"/>
        <v>46664</v>
      </c>
      <c r="BZ686">
        <v>1</v>
      </c>
      <c r="CA686" s="3">
        <f t="shared" si="433"/>
        <v>46664</v>
      </c>
      <c r="CC686" s="3" t="e">
        <f t="shared" si="434"/>
        <v>#N/A</v>
      </c>
      <c r="CD686" s="3" t="e">
        <f t="shared" si="435"/>
        <v>#N/A</v>
      </c>
      <c r="CE686" s="3" t="str">
        <f t="shared" si="436"/>
        <v/>
      </c>
      <c r="CF686" s="3" t="e">
        <f>HLOOKUP(CE686,'Valuation Data'!$D$2:$K$5,4,FALSE)</f>
        <v>#N/A</v>
      </c>
      <c r="CG686" s="3">
        <f t="shared" si="437"/>
        <v>46664</v>
      </c>
      <c r="CH686" s="3" t="str">
        <f t="shared" si="438"/>
        <v>No</v>
      </c>
      <c r="CI686" s="3" t="str">
        <f>VLOOKUP(R686,'Use Codes &amp; County Type'!A:D,4,FALSE)</f>
        <v>R</v>
      </c>
      <c r="CJ686" s="3" t="str">
        <f t="shared" si="439"/>
        <v>No</v>
      </c>
      <c r="CK686" s="3" t="str">
        <f t="shared" si="440"/>
        <v>No</v>
      </c>
      <c r="CL686" s="3">
        <f t="shared" si="441"/>
        <v>0.35</v>
      </c>
      <c r="CM686" s="3">
        <f t="shared" si="442"/>
        <v>16332.4</v>
      </c>
      <c r="CN686" s="3" t="e">
        <f t="shared" si="443"/>
        <v>#N/A</v>
      </c>
      <c r="CO686" s="3" t="e">
        <f t="shared" si="444"/>
        <v>#N/A</v>
      </c>
      <c r="CP686" s="3" t="e">
        <f t="shared" si="445"/>
        <v>#N/A</v>
      </c>
      <c r="CR686" s="3" t="e">
        <f t="shared" si="446"/>
        <v>#N/A</v>
      </c>
      <c r="CV686" s="3" t="e">
        <f t="shared" si="447"/>
        <v>#N/A</v>
      </c>
      <c r="CW686" s="3">
        <f t="shared" si="448"/>
        <v>685</v>
      </c>
      <c r="CX686" s="3">
        <f t="shared" si="449"/>
        <v>814.38</v>
      </c>
      <c r="CY686" s="3" t="e">
        <f t="shared" si="450"/>
        <v>#N/A</v>
      </c>
      <c r="CZ686" t="e">
        <f>NA()</f>
        <v>#N/A</v>
      </c>
      <c r="DA686" t="e">
        <f>NA()</f>
        <v>#N/A</v>
      </c>
    </row>
    <row r="687" spans="1:105" x14ac:dyDescent="0.25">
      <c r="A687">
        <v>686</v>
      </c>
      <c r="B687" t="s">
        <v>3</v>
      </c>
      <c r="C687" t="s">
        <v>795</v>
      </c>
      <c r="D687">
        <v>556.79</v>
      </c>
      <c r="E687">
        <v>2017</v>
      </c>
      <c r="F687">
        <v>556.79</v>
      </c>
      <c r="G687">
        <v>556.79</v>
      </c>
      <c r="H687" s="3">
        <f t="shared" si="410"/>
        <v>0</v>
      </c>
      <c r="I687">
        <v>54123</v>
      </c>
      <c r="J687" t="s">
        <v>2735</v>
      </c>
      <c r="K687" t="s">
        <v>2738</v>
      </c>
      <c r="L687">
        <v>32011</v>
      </c>
      <c r="M687" t="s">
        <v>3240</v>
      </c>
      <c r="N687" t="s">
        <v>4759</v>
      </c>
      <c r="O687">
        <v>-81.796210978580206</v>
      </c>
      <c r="P687">
        <v>30.5256902761341</v>
      </c>
      <c r="Q687" t="s">
        <v>5268</v>
      </c>
      <c r="R687">
        <v>2</v>
      </c>
      <c r="S687" t="s">
        <v>6535</v>
      </c>
      <c r="T687">
        <v>1006</v>
      </c>
      <c r="U687" t="s">
        <v>6578</v>
      </c>
      <c r="V687">
        <v>2017</v>
      </c>
      <c r="W687">
        <v>32049</v>
      </c>
      <c r="X687">
        <v>2017</v>
      </c>
      <c r="Y687">
        <v>32057</v>
      </c>
      <c r="Z687">
        <v>485.24</v>
      </c>
      <c r="AA687" s="3">
        <f t="shared" si="411"/>
        <v>0.87149553691697057</v>
      </c>
      <c r="AB687" t="s">
        <v>6616</v>
      </c>
      <c r="AC687" t="s">
        <v>6616</v>
      </c>
      <c r="AD687" t="s">
        <v>6616</v>
      </c>
      <c r="AE687" t="s">
        <v>6616</v>
      </c>
      <c r="AG687" t="s">
        <v>6616</v>
      </c>
      <c r="AH687" t="s">
        <v>6616</v>
      </c>
      <c r="AI687" t="s">
        <v>6618</v>
      </c>
      <c r="AJ687" t="s">
        <v>6618</v>
      </c>
      <c r="AK687" t="s">
        <v>6618</v>
      </c>
      <c r="AL687" t="s">
        <v>6618</v>
      </c>
      <c r="AM687" t="s">
        <v>6618</v>
      </c>
      <c r="AN687" t="s">
        <v>6618</v>
      </c>
      <c r="AO687" t="s">
        <v>6618</v>
      </c>
      <c r="AP687" s="3" t="str">
        <f t="shared" si="412"/>
        <v>No</v>
      </c>
      <c r="AQ687" s="3" t="str">
        <f t="shared" si="413"/>
        <v>No</v>
      </c>
      <c r="AR687" s="3" t="str">
        <f t="shared" si="414"/>
        <v>No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1</v>
      </c>
      <c r="AY687" t="s">
        <v>6636</v>
      </c>
      <c r="AZ687" t="s">
        <v>6638</v>
      </c>
      <c r="BA687">
        <v>0</v>
      </c>
      <c r="BB687" t="s">
        <v>6616</v>
      </c>
      <c r="BC687" t="s">
        <v>6616</v>
      </c>
      <c r="BD687" s="4" t="str">
        <f t="shared" si="415"/>
        <v>No</v>
      </c>
      <c r="BE687" t="s">
        <v>6640</v>
      </c>
      <c r="BF687" s="3" t="str">
        <f t="shared" si="416"/>
        <v>No</v>
      </c>
      <c r="BG687" t="s">
        <v>6645</v>
      </c>
      <c r="BH687" s="3" t="str">
        <f t="shared" si="417"/>
        <v>54123 CHURCH RD</v>
      </c>
      <c r="BI687" s="3" t="str">
        <f t="shared" si="418"/>
        <v>Callahan</v>
      </c>
      <c r="BJ687" s="3" t="str">
        <f t="shared" si="419"/>
        <v>Florida</v>
      </c>
      <c r="BK687" s="3">
        <f t="shared" si="420"/>
        <v>32011</v>
      </c>
      <c r="BL687" s="3" t="str">
        <f t="shared" si="421"/>
        <v>54123 CHURCH RD CALLAHAN FL 32011</v>
      </c>
      <c r="BM687" s="3" t="str">
        <f t="shared" si="422"/>
        <v/>
      </c>
      <c r="BN687" s="3" t="str">
        <f t="shared" si="423"/>
        <v>Pass</v>
      </c>
      <c r="BO687" s="3" t="str">
        <f t="shared" si="424"/>
        <v>No</v>
      </c>
      <c r="BP687" s="3" t="str">
        <f t="shared" si="425"/>
        <v>FV&lt;$10K</v>
      </c>
      <c r="BQ687" t="s">
        <v>6650</v>
      </c>
      <c r="BR687" s="3" t="str">
        <f t="shared" si="426"/>
        <v>No, &lt; $20K Lien</v>
      </c>
      <c r="BS687" s="3" t="str">
        <f t="shared" si="427"/>
        <v>No, Lien &lt; $20K</v>
      </c>
      <c r="BT687" t="s">
        <v>6650</v>
      </c>
      <c r="BU687" s="3" t="str">
        <f t="shared" si="428"/>
        <v>No</v>
      </c>
      <c r="BV687" s="3" t="str">
        <f t="shared" si="429"/>
        <v>No</v>
      </c>
      <c r="BW687" s="3">
        <f t="shared" si="430"/>
        <v>0</v>
      </c>
      <c r="BX687" s="3" t="str">
        <f t="shared" si="431"/>
        <v>No</v>
      </c>
      <c r="BY687" s="3">
        <f t="shared" si="432"/>
        <v>32049</v>
      </c>
      <c r="BZ687">
        <v>1</v>
      </c>
      <c r="CA687" s="3">
        <f t="shared" si="433"/>
        <v>32049</v>
      </c>
      <c r="CC687" s="3">
        <f t="shared" si="434"/>
        <v>0</v>
      </c>
      <c r="CD687" s="3">
        <f t="shared" si="435"/>
        <v>0</v>
      </c>
      <c r="CE687" s="3" t="str">
        <f t="shared" si="436"/>
        <v/>
      </c>
      <c r="CF687" s="3" t="e">
        <f>HLOOKUP(CE687,'Valuation Data'!$D$2:$K$5,4,FALSE)</f>
        <v>#N/A</v>
      </c>
      <c r="CG687" s="3">
        <f t="shared" si="437"/>
        <v>32049</v>
      </c>
      <c r="CH687" s="3" t="str">
        <f t="shared" si="438"/>
        <v>No</v>
      </c>
      <c r="CI687" s="3" t="str">
        <f>VLOOKUP(R687,'Use Codes &amp; County Type'!A:D,4,FALSE)</f>
        <v>R</v>
      </c>
      <c r="CJ687" s="3" t="str">
        <f t="shared" si="439"/>
        <v>No</v>
      </c>
      <c r="CK687" s="3" t="str">
        <f t="shared" si="440"/>
        <v>No</v>
      </c>
      <c r="CL687" s="3">
        <f t="shared" si="441"/>
        <v>0.35</v>
      </c>
      <c r="CM687" s="3">
        <f t="shared" si="442"/>
        <v>11217.15</v>
      </c>
      <c r="CN687" s="3">
        <f t="shared" si="443"/>
        <v>2227.16</v>
      </c>
      <c r="CO687" s="3">
        <f t="shared" si="444"/>
        <v>8989.99</v>
      </c>
      <c r="CP687" s="3">
        <f t="shared" si="445"/>
        <v>6.9492339854597643E-2</v>
      </c>
      <c r="CR687" s="3" t="str">
        <f t="shared" si="446"/>
        <v>No</v>
      </c>
      <c r="CV687" s="3" t="str">
        <f t="shared" si="447"/>
        <v>*Bid</v>
      </c>
      <c r="CW687" s="3">
        <f t="shared" si="448"/>
        <v>686</v>
      </c>
      <c r="CX687" s="3">
        <f t="shared" si="449"/>
        <v>556.79</v>
      </c>
      <c r="CY687" s="3" t="str">
        <f t="shared" si="450"/>
        <v>Ok</v>
      </c>
      <c r="CZ687">
        <v>0</v>
      </c>
      <c r="DA687">
        <v>0</v>
      </c>
    </row>
    <row r="688" spans="1:105" x14ac:dyDescent="0.25">
      <c r="A688">
        <v>687</v>
      </c>
      <c r="B688" t="s">
        <v>3</v>
      </c>
      <c r="C688" t="s">
        <v>796</v>
      </c>
      <c r="D688">
        <v>373.48</v>
      </c>
      <c r="E688">
        <v>2017</v>
      </c>
      <c r="F688">
        <v>373.48</v>
      </c>
      <c r="G688">
        <v>373.48</v>
      </c>
      <c r="H688" s="3">
        <f t="shared" si="410"/>
        <v>0</v>
      </c>
      <c r="I688">
        <v>54143</v>
      </c>
      <c r="J688" t="s">
        <v>2735</v>
      </c>
      <c r="K688" t="s">
        <v>2738</v>
      </c>
      <c r="L688">
        <v>32011</v>
      </c>
      <c r="M688" t="s">
        <v>3241</v>
      </c>
      <c r="N688" t="s">
        <v>4759</v>
      </c>
      <c r="O688">
        <v>-81.790008181355503</v>
      </c>
      <c r="P688">
        <v>30.537042934582299</v>
      </c>
      <c r="Q688" t="s">
        <v>5269</v>
      </c>
      <c r="R688">
        <v>2</v>
      </c>
      <c r="S688" t="s">
        <v>6535</v>
      </c>
      <c r="T688">
        <v>1006</v>
      </c>
      <c r="U688" t="s">
        <v>6578</v>
      </c>
      <c r="V688">
        <v>2017</v>
      </c>
      <c r="W688">
        <v>19434</v>
      </c>
      <c r="X688">
        <v>2017</v>
      </c>
      <c r="Y688">
        <v>22702</v>
      </c>
      <c r="Z688">
        <v>315.75</v>
      </c>
      <c r="AA688" s="3">
        <f t="shared" si="411"/>
        <v>0.84542679661561526</v>
      </c>
      <c r="AB688" t="s">
        <v>6616</v>
      </c>
      <c r="AC688" t="s">
        <v>6616</v>
      </c>
      <c r="AI688" t="s">
        <v>6618</v>
      </c>
      <c r="AJ688" t="s">
        <v>6618</v>
      </c>
      <c r="AK688">
        <v>0</v>
      </c>
      <c r="AL688">
        <v>0</v>
      </c>
      <c r="AM688">
        <v>0</v>
      </c>
      <c r="AN688">
        <v>0</v>
      </c>
      <c r="AO688">
        <v>0</v>
      </c>
      <c r="AP688" s="3" t="str">
        <f t="shared" si="412"/>
        <v>No</v>
      </c>
      <c r="AQ688" s="3" t="str">
        <f t="shared" si="413"/>
        <v>No</v>
      </c>
      <c r="AR688" s="3" t="str">
        <f t="shared" si="414"/>
        <v>No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 t="s">
        <v>6634</v>
      </c>
      <c r="AZ688" t="s">
        <v>6638</v>
      </c>
      <c r="BA688">
        <v>1</v>
      </c>
      <c r="BB688" t="s">
        <v>6616</v>
      </c>
      <c r="BC688" t="s">
        <v>6616</v>
      </c>
      <c r="BD688" s="4" t="str">
        <f t="shared" si="415"/>
        <v>No</v>
      </c>
      <c r="BE688" t="s">
        <v>6640</v>
      </c>
      <c r="BF688" s="3" t="str">
        <f t="shared" si="416"/>
        <v>No</v>
      </c>
      <c r="BG688" t="s">
        <v>6645</v>
      </c>
      <c r="BH688" s="3" t="str">
        <f t="shared" si="417"/>
        <v>54143 HONEYSUCKLE LN</v>
      </c>
      <c r="BI688" s="3" t="str">
        <f t="shared" si="418"/>
        <v>Callahan</v>
      </c>
      <c r="BJ688" s="3" t="str">
        <f t="shared" si="419"/>
        <v>Florida</v>
      </c>
      <c r="BK688" s="3">
        <f t="shared" si="420"/>
        <v>32011</v>
      </c>
      <c r="BL688" s="3" t="str">
        <f t="shared" si="421"/>
        <v>54143 HONEYSUCKLE LN CALLAHAN FL 32011</v>
      </c>
      <c r="BM688" s="3" t="str">
        <f t="shared" si="422"/>
        <v/>
      </c>
      <c r="BN688" s="3" t="str">
        <f t="shared" si="423"/>
        <v>Pass</v>
      </c>
      <c r="BO688" s="3" t="str">
        <f t="shared" si="424"/>
        <v>No</v>
      </c>
      <c r="BP688" s="3" t="str">
        <f t="shared" si="425"/>
        <v>FV&lt;$10K</v>
      </c>
      <c r="BQ688" t="s">
        <v>6650</v>
      </c>
      <c r="BR688" s="3" t="str">
        <f t="shared" si="426"/>
        <v>No, &lt; $20K Lien</v>
      </c>
      <c r="BS688" s="3" t="str">
        <f t="shared" si="427"/>
        <v>No, Lien &lt; $20K</v>
      </c>
      <c r="BT688" t="s">
        <v>6650</v>
      </c>
      <c r="BU688" s="3" t="str">
        <f t="shared" si="428"/>
        <v>No</v>
      </c>
      <c r="BV688" s="3" t="str">
        <f t="shared" si="429"/>
        <v>No</v>
      </c>
      <c r="BW688" s="3">
        <f t="shared" si="430"/>
        <v>1</v>
      </c>
      <c r="BX688" s="3" t="str">
        <f t="shared" si="431"/>
        <v>No</v>
      </c>
      <c r="BY688" s="3">
        <f t="shared" si="432"/>
        <v>19434</v>
      </c>
      <c r="BZ688">
        <v>1</v>
      </c>
      <c r="CA688" s="3">
        <f t="shared" si="433"/>
        <v>19434</v>
      </c>
      <c r="CC688" s="3">
        <f t="shared" si="434"/>
        <v>0</v>
      </c>
      <c r="CD688" s="3">
        <f t="shared" si="435"/>
        <v>0</v>
      </c>
      <c r="CE688" s="3" t="str">
        <f t="shared" si="436"/>
        <v/>
      </c>
      <c r="CF688" s="3" t="e">
        <f>HLOOKUP(CE688,'Valuation Data'!$D$2:$K$5,4,FALSE)</f>
        <v>#N/A</v>
      </c>
      <c r="CG688" s="3">
        <f t="shared" si="437"/>
        <v>19434</v>
      </c>
      <c r="CH688" s="3" t="str">
        <f t="shared" si="438"/>
        <v>No</v>
      </c>
      <c r="CI688" s="3" t="str">
        <f>VLOOKUP(R688,'Use Codes &amp; County Type'!A:D,4,FALSE)</f>
        <v>R</v>
      </c>
      <c r="CJ688" s="3" t="str">
        <f t="shared" si="439"/>
        <v>No</v>
      </c>
      <c r="CK688" s="3" t="str">
        <f t="shared" si="440"/>
        <v>No</v>
      </c>
      <c r="CL688" s="3">
        <f t="shared" si="441"/>
        <v>0.35</v>
      </c>
      <c r="CM688" s="3">
        <f t="shared" si="442"/>
        <v>6801.9</v>
      </c>
      <c r="CN688" s="3">
        <f t="shared" si="443"/>
        <v>1867.4</v>
      </c>
      <c r="CO688" s="3">
        <f t="shared" si="444"/>
        <v>4934.5</v>
      </c>
      <c r="CP688" s="3">
        <f t="shared" si="445"/>
        <v>9.6089327981887421E-2</v>
      </c>
      <c r="CR688" s="3" t="str">
        <f t="shared" si="446"/>
        <v>No</v>
      </c>
      <c r="CV688" s="3" t="str">
        <f t="shared" si="447"/>
        <v>FMV&lt;$30K</v>
      </c>
      <c r="CW688" s="3">
        <f t="shared" si="448"/>
        <v>687</v>
      </c>
      <c r="CX688" s="3">
        <f t="shared" si="449"/>
        <v>373.48</v>
      </c>
      <c r="CY688" s="3" t="str">
        <f t="shared" si="450"/>
        <v>Ok</v>
      </c>
      <c r="CZ688">
        <v>0</v>
      </c>
      <c r="DA688">
        <v>0</v>
      </c>
    </row>
    <row r="689" spans="1:105" x14ac:dyDescent="0.25">
      <c r="A689">
        <v>688</v>
      </c>
      <c r="B689" t="s">
        <v>3</v>
      </c>
      <c r="C689" t="s">
        <v>797</v>
      </c>
      <c r="D689">
        <v>478.45</v>
      </c>
      <c r="E689">
        <v>2017</v>
      </c>
      <c r="F689">
        <v>478.45</v>
      </c>
      <c r="G689">
        <v>478.45</v>
      </c>
      <c r="H689" s="3">
        <f t="shared" si="410"/>
        <v>0</v>
      </c>
      <c r="I689">
        <v>54051</v>
      </c>
      <c r="J689" t="s">
        <v>2735</v>
      </c>
      <c r="K689" t="s">
        <v>2738</v>
      </c>
      <c r="L689">
        <v>32011</v>
      </c>
      <c r="M689" t="s">
        <v>3242</v>
      </c>
      <c r="N689" t="s">
        <v>4759</v>
      </c>
      <c r="O689">
        <v>-81.791599712494701</v>
      </c>
      <c r="P689">
        <v>30.537127534400099</v>
      </c>
      <c r="Q689" t="s">
        <v>5269</v>
      </c>
      <c r="R689">
        <v>2</v>
      </c>
      <c r="S689" t="s">
        <v>6535</v>
      </c>
      <c r="T689">
        <v>1006</v>
      </c>
      <c r="U689" t="s">
        <v>6578</v>
      </c>
      <c r="V689">
        <v>2017</v>
      </c>
      <c r="W689">
        <v>55680</v>
      </c>
      <c r="X689">
        <v>2017</v>
      </c>
      <c r="Y689">
        <v>76651</v>
      </c>
      <c r="Z689">
        <v>412.81</v>
      </c>
      <c r="AA689" s="3">
        <f t="shared" si="411"/>
        <v>0.86280698087574459</v>
      </c>
      <c r="AB689" t="s">
        <v>6616</v>
      </c>
      <c r="AC689" t="s">
        <v>6616</v>
      </c>
      <c r="AG689" t="s">
        <v>6616</v>
      </c>
      <c r="AI689" t="s">
        <v>6618</v>
      </c>
      <c r="AJ689" t="s">
        <v>6618</v>
      </c>
      <c r="AK689" t="s">
        <v>6618</v>
      </c>
      <c r="AL689" t="s">
        <v>6618</v>
      </c>
      <c r="AM689" t="s">
        <v>6618</v>
      </c>
      <c r="AN689">
        <v>0</v>
      </c>
      <c r="AO689">
        <v>0</v>
      </c>
      <c r="AP689" s="3" t="str">
        <f t="shared" si="412"/>
        <v>No</v>
      </c>
      <c r="AQ689" s="3" t="str">
        <f t="shared" si="413"/>
        <v>No</v>
      </c>
      <c r="AR689" s="3" t="str">
        <f t="shared" si="414"/>
        <v>No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 t="s">
        <v>6634</v>
      </c>
      <c r="AZ689" t="s">
        <v>6638</v>
      </c>
      <c r="BA689">
        <v>1</v>
      </c>
      <c r="BB689" t="s">
        <v>6617</v>
      </c>
      <c r="BC689" t="s">
        <v>6616</v>
      </c>
      <c r="BD689" s="4" t="str">
        <f t="shared" si="415"/>
        <v>No</v>
      </c>
      <c r="BE689" t="s">
        <v>6640</v>
      </c>
      <c r="BF689" s="3" t="str">
        <f t="shared" si="416"/>
        <v>No</v>
      </c>
      <c r="BG689" t="s">
        <v>6645</v>
      </c>
      <c r="BH689" s="3" t="str">
        <f t="shared" si="417"/>
        <v>54051 HONEYSUCKLE LN</v>
      </c>
      <c r="BI689" s="3" t="str">
        <f t="shared" si="418"/>
        <v>Callahan</v>
      </c>
      <c r="BJ689" s="3" t="str">
        <f t="shared" si="419"/>
        <v>Florida</v>
      </c>
      <c r="BK689" s="3">
        <f t="shared" si="420"/>
        <v>32011</v>
      </c>
      <c r="BL689" s="3" t="str">
        <f t="shared" si="421"/>
        <v>54051 HONEYSUCKLE LN CALLAHAN FL 32011</v>
      </c>
      <c r="BM689" s="3" t="str">
        <f t="shared" si="422"/>
        <v/>
      </c>
      <c r="BN689" s="3" t="str">
        <f t="shared" si="423"/>
        <v>Pass</v>
      </c>
      <c r="BO689" s="3" t="str">
        <f t="shared" si="424"/>
        <v>No</v>
      </c>
      <c r="BP689" s="3" t="str">
        <f t="shared" si="425"/>
        <v>FV&lt;$10K</v>
      </c>
      <c r="BQ689" t="s">
        <v>6650</v>
      </c>
      <c r="BR689" s="3" t="str">
        <f t="shared" si="426"/>
        <v>No, &lt; $20K Lien</v>
      </c>
      <c r="BS689" s="3" t="str">
        <f t="shared" si="427"/>
        <v>No, Lien &lt; $20K</v>
      </c>
      <c r="BT689" t="s">
        <v>6650</v>
      </c>
      <c r="BU689" s="3" t="str">
        <f t="shared" si="428"/>
        <v>No</v>
      </c>
      <c r="BV689" s="3" t="str">
        <f t="shared" si="429"/>
        <v>No</v>
      </c>
      <c r="BW689" s="3">
        <f t="shared" si="430"/>
        <v>1</v>
      </c>
      <c r="BX689" s="3" t="str">
        <f t="shared" si="431"/>
        <v>No</v>
      </c>
      <c r="BY689" s="3">
        <f t="shared" si="432"/>
        <v>55680</v>
      </c>
      <c r="BZ689">
        <v>1</v>
      </c>
      <c r="CA689" s="3">
        <f t="shared" si="433"/>
        <v>55680</v>
      </c>
      <c r="CC689" s="3">
        <f t="shared" si="434"/>
        <v>0</v>
      </c>
      <c r="CD689" s="3">
        <f t="shared" si="435"/>
        <v>0</v>
      </c>
      <c r="CE689" s="3" t="str">
        <f t="shared" si="436"/>
        <v/>
      </c>
      <c r="CF689" s="3" t="e">
        <f>HLOOKUP(CE689,'Valuation Data'!$D$2:$K$5,4,FALSE)</f>
        <v>#N/A</v>
      </c>
      <c r="CG689" s="3">
        <f t="shared" si="437"/>
        <v>55680</v>
      </c>
      <c r="CH689" s="3" t="str">
        <f t="shared" si="438"/>
        <v>No</v>
      </c>
      <c r="CI689" s="3" t="str">
        <f>VLOOKUP(R689,'Use Codes &amp; County Type'!A:D,4,FALSE)</f>
        <v>R</v>
      </c>
      <c r="CJ689" s="3" t="str">
        <f t="shared" si="439"/>
        <v>No</v>
      </c>
      <c r="CK689" s="3" t="str">
        <f t="shared" si="440"/>
        <v>Yes</v>
      </c>
      <c r="CL689" s="3">
        <f t="shared" si="441"/>
        <v>0.67</v>
      </c>
      <c r="CM689" s="3">
        <f t="shared" si="442"/>
        <v>37305.600000000006</v>
      </c>
      <c r="CN689" s="3">
        <f t="shared" si="443"/>
        <v>2392.25</v>
      </c>
      <c r="CO689" s="3">
        <f t="shared" si="444"/>
        <v>34913.350000000006</v>
      </c>
      <c r="CP689" s="3">
        <f t="shared" si="445"/>
        <v>4.2964260057471261E-2</v>
      </c>
      <c r="CR689" s="3" t="str">
        <f t="shared" si="446"/>
        <v>No</v>
      </c>
      <c r="CV689" s="3" t="str">
        <f t="shared" si="447"/>
        <v>*Bid</v>
      </c>
      <c r="CW689" s="3">
        <f t="shared" si="448"/>
        <v>688</v>
      </c>
      <c r="CX689" s="3">
        <f t="shared" si="449"/>
        <v>478.45</v>
      </c>
      <c r="CY689" s="3" t="str">
        <f t="shared" si="450"/>
        <v>Ok</v>
      </c>
      <c r="CZ689">
        <v>0</v>
      </c>
      <c r="DA689">
        <v>0</v>
      </c>
    </row>
    <row r="690" spans="1:105" x14ac:dyDescent="0.25">
      <c r="A690">
        <v>689</v>
      </c>
      <c r="B690" t="s">
        <v>3</v>
      </c>
      <c r="C690" t="s">
        <v>798</v>
      </c>
      <c r="D690">
        <v>159.22999999999999</v>
      </c>
      <c r="E690">
        <v>2017</v>
      </c>
      <c r="F690" t="e">
        <f>NA()</f>
        <v>#N/A</v>
      </c>
      <c r="G690" t="e">
        <f>NA()</f>
        <v>#N/A</v>
      </c>
      <c r="H690" s="3" t="e">
        <f t="shared" si="410"/>
        <v>#N/A</v>
      </c>
      <c r="I690" t="e">
        <f>NA()</f>
        <v>#N/A</v>
      </c>
      <c r="J690" t="e">
        <f>NA()</f>
        <v>#N/A</v>
      </c>
      <c r="K690" t="e">
        <f>NA()</f>
        <v>#N/A</v>
      </c>
      <c r="L690" t="e">
        <f>NA()</f>
        <v>#N/A</v>
      </c>
      <c r="M690" t="e">
        <f>NA()</f>
        <v>#N/A</v>
      </c>
      <c r="N690" t="e">
        <f>NA()</f>
        <v>#N/A</v>
      </c>
      <c r="O690" t="e">
        <f>NA()</f>
        <v>#N/A</v>
      </c>
      <c r="P690" t="e">
        <f>NA()</f>
        <v>#N/A</v>
      </c>
      <c r="Q690" t="e">
        <f>NA()</f>
        <v>#N/A</v>
      </c>
      <c r="R690">
        <v>2</v>
      </c>
      <c r="S690" t="s">
        <v>6535</v>
      </c>
      <c r="T690" t="e">
        <f>NA()</f>
        <v>#N/A</v>
      </c>
      <c r="U690" t="e">
        <f>NA()</f>
        <v>#N/A</v>
      </c>
      <c r="V690">
        <v>2017</v>
      </c>
      <c r="W690">
        <v>32770</v>
      </c>
      <c r="X690" t="e">
        <f>NA()</f>
        <v>#N/A</v>
      </c>
      <c r="Y690" t="e">
        <f>NA()</f>
        <v>#N/A</v>
      </c>
      <c r="Z690" t="e">
        <f>NA()</f>
        <v>#N/A</v>
      </c>
      <c r="AA690" s="3">
        <f t="shared" si="411"/>
        <v>0</v>
      </c>
      <c r="AB690" t="s">
        <v>6617</v>
      </c>
      <c r="AI690" t="e">
        <f>NA()</f>
        <v>#N/A</v>
      </c>
      <c r="AJ690" t="e">
        <f>NA()</f>
        <v>#N/A</v>
      </c>
      <c r="AK690" t="e">
        <f>NA()</f>
        <v>#N/A</v>
      </c>
      <c r="AL690" t="e">
        <f>NA()</f>
        <v>#N/A</v>
      </c>
      <c r="AM690" t="e">
        <f>NA()</f>
        <v>#N/A</v>
      </c>
      <c r="AN690" t="e">
        <f>NA()</f>
        <v>#N/A</v>
      </c>
      <c r="AO690" t="e">
        <f>NA()</f>
        <v>#N/A</v>
      </c>
      <c r="AP690" s="3" t="str">
        <f t="shared" si="412"/>
        <v>Yes</v>
      </c>
      <c r="AQ690" s="3" t="str">
        <f t="shared" si="413"/>
        <v>No</v>
      </c>
      <c r="AR690" s="3" t="str">
        <f t="shared" si="414"/>
        <v>Yes</v>
      </c>
      <c r="AS690" t="e">
        <f>NA()</f>
        <v>#N/A</v>
      </c>
      <c r="AT690" t="e">
        <f>NA()</f>
        <v>#N/A</v>
      </c>
      <c r="AU690" t="e">
        <f>NA()</f>
        <v>#N/A</v>
      </c>
      <c r="AV690" t="e">
        <f>NA()</f>
        <v>#N/A</v>
      </c>
      <c r="AW690" t="e">
        <f>NA()</f>
        <v>#N/A</v>
      </c>
      <c r="AX690" t="e">
        <f>NA()</f>
        <v>#N/A</v>
      </c>
      <c r="AY690" t="e">
        <f>NA()</f>
        <v>#N/A</v>
      </c>
      <c r="AZ690" t="e">
        <f>NA()</f>
        <v>#N/A</v>
      </c>
      <c r="BA690">
        <v>1</v>
      </c>
      <c r="BB690" t="s">
        <v>6617</v>
      </c>
      <c r="BC690" t="e">
        <f>NA()</f>
        <v>#N/A</v>
      </c>
      <c r="BD690" s="4" t="str">
        <f t="shared" si="415"/>
        <v>No</v>
      </c>
      <c r="BE690" t="e">
        <f>NA()</f>
        <v>#N/A</v>
      </c>
      <c r="BF690" s="3" t="str">
        <f t="shared" si="416"/>
        <v>No</v>
      </c>
      <c r="BG690" t="e">
        <f>NA()</f>
        <v>#N/A</v>
      </c>
      <c r="BH690" s="3" t="e">
        <f t="shared" si="417"/>
        <v>#N/A</v>
      </c>
      <c r="BI690" s="3" t="e">
        <f t="shared" si="418"/>
        <v>#N/A</v>
      </c>
      <c r="BJ690" s="3" t="e">
        <f t="shared" si="419"/>
        <v>#N/A</v>
      </c>
      <c r="BK690" s="3" t="e">
        <f t="shared" si="420"/>
        <v>#N/A</v>
      </c>
      <c r="BL690" s="3" t="e">
        <f t="shared" si="421"/>
        <v>#N/A</v>
      </c>
      <c r="BM690" s="3" t="e">
        <f t="shared" si="422"/>
        <v>#N/A</v>
      </c>
      <c r="BN690" s="3" t="str">
        <f t="shared" si="423"/>
        <v>Pass</v>
      </c>
      <c r="BO690" s="3" t="e">
        <f t="shared" si="424"/>
        <v>#N/A</v>
      </c>
      <c r="BP690" s="3" t="str">
        <f t="shared" si="425"/>
        <v>FV&lt;$10K</v>
      </c>
      <c r="BQ690" t="s">
        <v>6650</v>
      </c>
      <c r="BR690" s="3" t="str">
        <f t="shared" si="426"/>
        <v>No, &lt; $20K Lien</v>
      </c>
      <c r="BS690" s="3" t="str">
        <f t="shared" si="427"/>
        <v>No, Lien &lt; $20K</v>
      </c>
      <c r="BT690" t="s">
        <v>6650</v>
      </c>
      <c r="BU690" s="3" t="str">
        <f t="shared" si="428"/>
        <v>Yes</v>
      </c>
      <c r="BV690" s="3" t="str">
        <f t="shared" si="429"/>
        <v>No</v>
      </c>
      <c r="BW690" s="3">
        <f t="shared" si="430"/>
        <v>1</v>
      </c>
      <c r="BX690" s="3" t="str">
        <f t="shared" si="431"/>
        <v>No</v>
      </c>
      <c r="BY690" s="3">
        <f t="shared" si="432"/>
        <v>32770</v>
      </c>
      <c r="BZ690">
        <v>1</v>
      </c>
      <c r="CA690" s="3">
        <f t="shared" si="433"/>
        <v>32770</v>
      </c>
      <c r="CC690" s="3" t="e">
        <f t="shared" si="434"/>
        <v>#N/A</v>
      </c>
      <c r="CD690" s="3" t="e">
        <f t="shared" si="435"/>
        <v>#N/A</v>
      </c>
      <c r="CE690" s="3" t="str">
        <f t="shared" si="436"/>
        <v/>
      </c>
      <c r="CF690" s="3" t="e">
        <f>HLOOKUP(CE690,'Valuation Data'!$D$2:$K$5,4,FALSE)</f>
        <v>#N/A</v>
      </c>
      <c r="CG690" s="3">
        <f t="shared" si="437"/>
        <v>32770</v>
      </c>
      <c r="CH690" s="3" t="str">
        <f t="shared" si="438"/>
        <v>No</v>
      </c>
      <c r="CI690" s="3" t="str">
        <f>VLOOKUP(R690,'Use Codes &amp; County Type'!A:D,4,FALSE)</f>
        <v>R</v>
      </c>
      <c r="CJ690" s="3" t="str">
        <f t="shared" si="439"/>
        <v>No</v>
      </c>
      <c r="CK690" s="3" t="str">
        <f t="shared" si="440"/>
        <v>Yes</v>
      </c>
      <c r="CL690" s="3">
        <f t="shared" si="441"/>
        <v>0.67</v>
      </c>
      <c r="CM690" s="3">
        <f t="shared" si="442"/>
        <v>21955.9</v>
      </c>
      <c r="CN690" s="3" t="e">
        <f t="shared" si="443"/>
        <v>#N/A</v>
      </c>
      <c r="CO690" s="3" t="e">
        <f t="shared" si="444"/>
        <v>#N/A</v>
      </c>
      <c r="CP690" s="3" t="e">
        <f t="shared" si="445"/>
        <v>#N/A</v>
      </c>
      <c r="CR690" s="3" t="str">
        <f t="shared" si="446"/>
        <v>No</v>
      </c>
      <c r="CV690" s="3" t="str">
        <f t="shared" si="447"/>
        <v>County Held Lien</v>
      </c>
      <c r="CW690" s="3">
        <f t="shared" si="448"/>
        <v>689</v>
      </c>
      <c r="CX690" s="3">
        <f t="shared" si="449"/>
        <v>159.22999999999999</v>
      </c>
      <c r="CY690" s="3" t="str">
        <f t="shared" si="450"/>
        <v>Ok</v>
      </c>
      <c r="CZ690" t="e">
        <f>NA()</f>
        <v>#N/A</v>
      </c>
      <c r="DA690" t="e">
        <f>NA()</f>
        <v>#N/A</v>
      </c>
    </row>
    <row r="691" spans="1:105" x14ac:dyDescent="0.25">
      <c r="A691">
        <v>690</v>
      </c>
      <c r="B691" t="s">
        <v>3</v>
      </c>
      <c r="C691" t="s">
        <v>799</v>
      </c>
      <c r="D691">
        <v>452.3</v>
      </c>
      <c r="E691">
        <v>2017</v>
      </c>
      <c r="F691">
        <v>452.3</v>
      </c>
      <c r="G691">
        <v>452.3</v>
      </c>
      <c r="H691" s="3">
        <f t="shared" si="410"/>
        <v>0</v>
      </c>
      <c r="I691">
        <v>54267</v>
      </c>
      <c r="J691" t="s">
        <v>2735</v>
      </c>
      <c r="K691" t="s">
        <v>2738</v>
      </c>
      <c r="L691">
        <v>32011</v>
      </c>
      <c r="M691" t="s">
        <v>3243</v>
      </c>
      <c r="N691" t="s">
        <v>4759</v>
      </c>
      <c r="O691">
        <v>-81.790028574381694</v>
      </c>
      <c r="P691">
        <v>30.5267992282125</v>
      </c>
      <c r="Q691" t="s">
        <v>5270</v>
      </c>
      <c r="R691">
        <v>2</v>
      </c>
      <c r="S691" t="s">
        <v>6535</v>
      </c>
      <c r="T691">
        <v>1006</v>
      </c>
      <c r="U691" t="s">
        <v>6578</v>
      </c>
      <c r="V691">
        <v>2017</v>
      </c>
      <c r="W691">
        <v>51537</v>
      </c>
      <c r="X691">
        <v>2017</v>
      </c>
      <c r="Y691">
        <v>69580</v>
      </c>
      <c r="Z691">
        <v>388.63</v>
      </c>
      <c r="AA691" s="3">
        <f t="shared" si="411"/>
        <v>0.85923059915984967</v>
      </c>
      <c r="AB691" t="s">
        <v>6616</v>
      </c>
      <c r="AC691" t="s">
        <v>6616</v>
      </c>
      <c r="AD691" t="s">
        <v>6616</v>
      </c>
      <c r="AE691" t="s">
        <v>6616</v>
      </c>
      <c r="AF691" t="s">
        <v>6616</v>
      </c>
      <c r="AG691" t="s">
        <v>6616</v>
      </c>
      <c r="AI691" t="s">
        <v>6618</v>
      </c>
      <c r="AJ691" t="s">
        <v>6618</v>
      </c>
      <c r="AK691" t="s">
        <v>6618</v>
      </c>
      <c r="AL691" t="s">
        <v>6618</v>
      </c>
      <c r="AM691" t="s">
        <v>6618</v>
      </c>
      <c r="AN691" t="s">
        <v>6618</v>
      </c>
      <c r="AO691" t="s">
        <v>6618</v>
      </c>
      <c r="AP691" s="3" t="str">
        <f t="shared" si="412"/>
        <v>No</v>
      </c>
      <c r="AQ691" s="3" t="str">
        <f t="shared" si="413"/>
        <v>No</v>
      </c>
      <c r="AR691" s="3" t="str">
        <f t="shared" si="414"/>
        <v>No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 t="s">
        <v>6634</v>
      </c>
      <c r="AZ691" t="s">
        <v>6638</v>
      </c>
      <c r="BA691">
        <v>0</v>
      </c>
      <c r="BB691" t="s">
        <v>6617</v>
      </c>
      <c r="BC691" t="s">
        <v>6616</v>
      </c>
      <c r="BD691" s="4" t="str">
        <f t="shared" si="415"/>
        <v>No</v>
      </c>
      <c r="BE691" t="s">
        <v>6640</v>
      </c>
      <c r="BF691" s="3" t="str">
        <f t="shared" si="416"/>
        <v>No</v>
      </c>
      <c r="BG691" t="s">
        <v>6645</v>
      </c>
      <c r="BH691" s="3" t="str">
        <f t="shared" si="417"/>
        <v>54267 CHURCH RD</v>
      </c>
      <c r="BI691" s="3" t="str">
        <f t="shared" si="418"/>
        <v>Callahan</v>
      </c>
      <c r="BJ691" s="3" t="str">
        <f t="shared" si="419"/>
        <v>Florida</v>
      </c>
      <c r="BK691" s="3">
        <f t="shared" si="420"/>
        <v>32011</v>
      </c>
      <c r="BL691" s="3" t="str">
        <f t="shared" si="421"/>
        <v>54267 CHURCH RD CALLAHAN FL 32011</v>
      </c>
      <c r="BM691" s="3" t="str">
        <f t="shared" si="422"/>
        <v/>
      </c>
      <c r="BN691" s="3" t="str">
        <f t="shared" si="423"/>
        <v>Pass</v>
      </c>
      <c r="BO691" s="3" t="str">
        <f t="shared" si="424"/>
        <v>No</v>
      </c>
      <c r="BP691" s="3" t="str">
        <f t="shared" si="425"/>
        <v>FV&lt;$10K</v>
      </c>
      <c r="BQ691" t="s">
        <v>6650</v>
      </c>
      <c r="BR691" s="3" t="str">
        <f t="shared" si="426"/>
        <v>No, &lt; $20K Lien</v>
      </c>
      <c r="BS691" s="3" t="str">
        <f t="shared" si="427"/>
        <v>No, Lien &lt; $20K</v>
      </c>
      <c r="BT691" t="s">
        <v>6650</v>
      </c>
      <c r="BU691" s="3" t="str">
        <f t="shared" si="428"/>
        <v>No</v>
      </c>
      <c r="BV691" s="3" t="str">
        <f t="shared" si="429"/>
        <v>No</v>
      </c>
      <c r="BW691" s="3">
        <f t="shared" si="430"/>
        <v>0</v>
      </c>
      <c r="BX691" s="3" t="str">
        <f t="shared" si="431"/>
        <v>No</v>
      </c>
      <c r="BY691" s="3">
        <f t="shared" si="432"/>
        <v>51537</v>
      </c>
      <c r="BZ691">
        <v>1</v>
      </c>
      <c r="CA691" s="3">
        <f t="shared" si="433"/>
        <v>51537</v>
      </c>
      <c r="CC691" s="3">
        <f t="shared" si="434"/>
        <v>0</v>
      </c>
      <c r="CD691" s="3">
        <f t="shared" si="435"/>
        <v>0</v>
      </c>
      <c r="CE691" s="3" t="str">
        <f t="shared" si="436"/>
        <v/>
      </c>
      <c r="CF691" s="3" t="e">
        <f>HLOOKUP(CE691,'Valuation Data'!$D$2:$K$5,4,FALSE)</f>
        <v>#N/A</v>
      </c>
      <c r="CG691" s="3">
        <f t="shared" si="437"/>
        <v>51537</v>
      </c>
      <c r="CH691" s="3" t="str">
        <f t="shared" si="438"/>
        <v>No</v>
      </c>
      <c r="CI691" s="3" t="str">
        <f>VLOOKUP(R691,'Use Codes &amp; County Type'!A:D,4,FALSE)</f>
        <v>R</v>
      </c>
      <c r="CJ691" s="3" t="str">
        <f t="shared" si="439"/>
        <v>No</v>
      </c>
      <c r="CK691" s="3" t="str">
        <f t="shared" si="440"/>
        <v>Yes</v>
      </c>
      <c r="CL691" s="3">
        <f t="shared" si="441"/>
        <v>0.67</v>
      </c>
      <c r="CM691" s="3">
        <f t="shared" si="442"/>
        <v>34529.79</v>
      </c>
      <c r="CN691" s="3">
        <f t="shared" si="443"/>
        <v>1809.2</v>
      </c>
      <c r="CO691" s="3">
        <f t="shared" si="444"/>
        <v>32720.59</v>
      </c>
      <c r="CP691" s="3">
        <f t="shared" si="445"/>
        <v>3.5104876108426955E-2</v>
      </c>
      <c r="CR691" s="3" t="str">
        <f t="shared" si="446"/>
        <v>No</v>
      </c>
      <c r="CV691" s="3" t="str">
        <f t="shared" si="447"/>
        <v>*Bid</v>
      </c>
      <c r="CW691" s="3">
        <f t="shared" si="448"/>
        <v>690</v>
      </c>
      <c r="CX691" s="3">
        <f t="shared" si="449"/>
        <v>452.3</v>
      </c>
      <c r="CY691" s="3" t="str">
        <f t="shared" si="450"/>
        <v>Ok</v>
      </c>
      <c r="CZ691">
        <v>0</v>
      </c>
      <c r="DA691">
        <v>0</v>
      </c>
    </row>
    <row r="692" spans="1:105" x14ac:dyDescent="0.25">
      <c r="A692">
        <v>691</v>
      </c>
      <c r="B692" t="s">
        <v>3</v>
      </c>
      <c r="C692" t="s">
        <v>800</v>
      </c>
      <c r="D692">
        <v>588.04</v>
      </c>
      <c r="E692">
        <v>2017</v>
      </c>
      <c r="F692">
        <v>588.04</v>
      </c>
      <c r="G692">
        <v>588.04</v>
      </c>
      <c r="H692" s="3">
        <f t="shared" si="410"/>
        <v>0</v>
      </c>
      <c r="I692">
        <v>54310</v>
      </c>
      <c r="J692" t="s">
        <v>2735</v>
      </c>
      <c r="K692" t="s">
        <v>2738</v>
      </c>
      <c r="L692">
        <v>32011</v>
      </c>
      <c r="M692" t="s">
        <v>3244</v>
      </c>
      <c r="N692" t="s">
        <v>4759</v>
      </c>
      <c r="O692">
        <v>-81.787772785628505</v>
      </c>
      <c r="P692">
        <v>30.525839999602901</v>
      </c>
      <c r="Q692" t="s">
        <v>5271</v>
      </c>
      <c r="R692">
        <v>2</v>
      </c>
      <c r="S692" t="s">
        <v>6535</v>
      </c>
      <c r="T692">
        <v>1006</v>
      </c>
      <c r="U692" t="s">
        <v>6578</v>
      </c>
      <c r="V692">
        <v>2017</v>
      </c>
      <c r="W692">
        <v>32342</v>
      </c>
      <c r="X692">
        <v>2017</v>
      </c>
      <c r="Y692">
        <v>36059</v>
      </c>
      <c r="Z692">
        <v>514.14</v>
      </c>
      <c r="AA692" s="3">
        <f t="shared" si="411"/>
        <v>0.87432827698796001</v>
      </c>
      <c r="AB692" t="s">
        <v>6616</v>
      </c>
      <c r="AC692" t="s">
        <v>6616</v>
      </c>
      <c r="AD692" t="s">
        <v>6616</v>
      </c>
      <c r="AI692" t="s">
        <v>6618</v>
      </c>
      <c r="AJ692" t="s">
        <v>6618</v>
      </c>
      <c r="AK692" t="s">
        <v>6618</v>
      </c>
      <c r="AL692" t="s">
        <v>6618</v>
      </c>
      <c r="AM692">
        <v>0</v>
      </c>
      <c r="AN692">
        <v>0</v>
      </c>
      <c r="AO692">
        <v>0</v>
      </c>
      <c r="AP692" s="3" t="str">
        <f t="shared" si="412"/>
        <v>No</v>
      </c>
      <c r="AQ692" s="3" t="str">
        <f t="shared" si="413"/>
        <v>No</v>
      </c>
      <c r="AR692" s="3" t="str">
        <f t="shared" si="414"/>
        <v>No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 t="s">
        <v>6634</v>
      </c>
      <c r="AZ692" t="s">
        <v>6638</v>
      </c>
      <c r="BA692">
        <v>1</v>
      </c>
      <c r="BB692" t="s">
        <v>6616</v>
      </c>
      <c r="BC692" t="s">
        <v>6616</v>
      </c>
      <c r="BD692" s="4" t="str">
        <f t="shared" si="415"/>
        <v>No</v>
      </c>
      <c r="BE692" t="s">
        <v>6640</v>
      </c>
      <c r="BF692" s="3" t="str">
        <f t="shared" si="416"/>
        <v>No</v>
      </c>
      <c r="BG692" t="s">
        <v>6645</v>
      </c>
      <c r="BH692" s="3" t="str">
        <f t="shared" si="417"/>
        <v>54310 CHURCH RD</v>
      </c>
      <c r="BI692" s="3" t="str">
        <f t="shared" si="418"/>
        <v>Callahan</v>
      </c>
      <c r="BJ692" s="3" t="str">
        <f t="shared" si="419"/>
        <v>Florida</v>
      </c>
      <c r="BK692" s="3">
        <f t="shared" si="420"/>
        <v>32011</v>
      </c>
      <c r="BL692" s="3" t="str">
        <f t="shared" si="421"/>
        <v>54310 CHURCH RD CALLAHAN FL 32011</v>
      </c>
      <c r="BM692" s="3" t="str">
        <f t="shared" si="422"/>
        <v/>
      </c>
      <c r="BN692" s="3" t="str">
        <f t="shared" si="423"/>
        <v>Pass</v>
      </c>
      <c r="BO692" s="3" t="str">
        <f t="shared" si="424"/>
        <v>No</v>
      </c>
      <c r="BP692" s="3" t="str">
        <f t="shared" si="425"/>
        <v>FV&lt;$10K</v>
      </c>
      <c r="BQ692" t="s">
        <v>6650</v>
      </c>
      <c r="BR692" s="3" t="str">
        <f t="shared" si="426"/>
        <v>No, &lt; $20K Lien</v>
      </c>
      <c r="BS692" s="3" t="str">
        <f t="shared" si="427"/>
        <v>No, Lien &lt; $20K</v>
      </c>
      <c r="BT692" t="s">
        <v>6650</v>
      </c>
      <c r="BU692" s="3" t="str">
        <f t="shared" si="428"/>
        <v>No</v>
      </c>
      <c r="BV692" s="3" t="str">
        <f t="shared" si="429"/>
        <v>No</v>
      </c>
      <c r="BW692" s="3">
        <f t="shared" si="430"/>
        <v>1</v>
      </c>
      <c r="BX692" s="3" t="str">
        <f t="shared" si="431"/>
        <v>No</v>
      </c>
      <c r="BY692" s="3">
        <f t="shared" si="432"/>
        <v>32342</v>
      </c>
      <c r="BZ692">
        <v>1</v>
      </c>
      <c r="CA692" s="3">
        <f t="shared" si="433"/>
        <v>32342</v>
      </c>
      <c r="CC692" s="3">
        <f t="shared" si="434"/>
        <v>0</v>
      </c>
      <c r="CD692" s="3">
        <f t="shared" si="435"/>
        <v>0</v>
      </c>
      <c r="CE692" s="3" t="str">
        <f t="shared" si="436"/>
        <v/>
      </c>
      <c r="CF692" s="3" t="e">
        <f>HLOOKUP(CE692,'Valuation Data'!$D$2:$K$5,4,FALSE)</f>
        <v>#N/A</v>
      </c>
      <c r="CG692" s="3">
        <f t="shared" si="437"/>
        <v>32342</v>
      </c>
      <c r="CH692" s="3" t="str">
        <f t="shared" si="438"/>
        <v>No</v>
      </c>
      <c r="CI692" s="3" t="str">
        <f>VLOOKUP(R692,'Use Codes &amp; County Type'!A:D,4,FALSE)</f>
        <v>R</v>
      </c>
      <c r="CJ692" s="3" t="str">
        <f t="shared" si="439"/>
        <v>No</v>
      </c>
      <c r="CK692" s="3" t="str">
        <f t="shared" si="440"/>
        <v>No</v>
      </c>
      <c r="CL692" s="3">
        <f t="shared" si="441"/>
        <v>0.35</v>
      </c>
      <c r="CM692" s="3">
        <f t="shared" si="442"/>
        <v>11319.699999999999</v>
      </c>
      <c r="CN692" s="3">
        <f t="shared" si="443"/>
        <v>2940.2</v>
      </c>
      <c r="CO692" s="3">
        <f t="shared" si="444"/>
        <v>8379.5</v>
      </c>
      <c r="CP692" s="3">
        <f t="shared" si="445"/>
        <v>9.0909653082678871E-2</v>
      </c>
      <c r="CR692" s="3" t="str">
        <f t="shared" si="446"/>
        <v>No</v>
      </c>
      <c r="CV692" s="3" t="str">
        <f t="shared" si="447"/>
        <v>*Bid</v>
      </c>
      <c r="CW692" s="3">
        <f t="shared" si="448"/>
        <v>691</v>
      </c>
      <c r="CX692" s="3">
        <f t="shared" si="449"/>
        <v>588.04</v>
      </c>
      <c r="CY692" s="3" t="str">
        <f t="shared" si="450"/>
        <v>Ok</v>
      </c>
      <c r="CZ692">
        <v>0</v>
      </c>
      <c r="DA692">
        <v>0</v>
      </c>
    </row>
    <row r="693" spans="1:105" x14ac:dyDescent="0.25">
      <c r="A693">
        <v>692</v>
      </c>
      <c r="B693" t="s">
        <v>3</v>
      </c>
      <c r="C693" t="s">
        <v>801</v>
      </c>
      <c r="D693">
        <v>1274.08</v>
      </c>
      <c r="E693">
        <v>2017</v>
      </c>
      <c r="F693">
        <v>1274.08</v>
      </c>
      <c r="G693">
        <v>1274.08</v>
      </c>
      <c r="H693" s="3">
        <f t="shared" si="410"/>
        <v>0</v>
      </c>
      <c r="I693">
        <v>54460</v>
      </c>
      <c r="J693" t="s">
        <v>2735</v>
      </c>
      <c r="K693" t="s">
        <v>2738</v>
      </c>
      <c r="L693">
        <v>32011</v>
      </c>
      <c r="M693" t="s">
        <v>3245</v>
      </c>
      <c r="N693" t="s">
        <v>4759</v>
      </c>
      <c r="O693">
        <v>-81.787186901970401</v>
      </c>
      <c r="P693">
        <v>30.531868692967301</v>
      </c>
      <c r="Q693" t="s">
        <v>5272</v>
      </c>
      <c r="R693">
        <v>2</v>
      </c>
      <c r="S693" t="s">
        <v>6535</v>
      </c>
      <c r="T693">
        <v>1006</v>
      </c>
      <c r="U693" t="s">
        <v>6578</v>
      </c>
      <c r="V693">
        <v>2017</v>
      </c>
      <c r="W693">
        <v>70245</v>
      </c>
      <c r="X693">
        <v>2017</v>
      </c>
      <c r="Y693">
        <v>83135</v>
      </c>
      <c r="Z693">
        <v>1148.48</v>
      </c>
      <c r="AA693" s="3">
        <f t="shared" si="411"/>
        <v>0.90141906316714815</v>
      </c>
      <c r="AB693" t="s">
        <v>6616</v>
      </c>
      <c r="AI693" t="s">
        <v>6618</v>
      </c>
      <c r="AJ693" t="s">
        <v>6618</v>
      </c>
      <c r="AK693">
        <v>0</v>
      </c>
      <c r="AL693">
        <v>0</v>
      </c>
      <c r="AM693">
        <v>0</v>
      </c>
      <c r="AN693">
        <v>0</v>
      </c>
      <c r="AO693">
        <v>0</v>
      </c>
      <c r="AP693" s="3" t="str">
        <f t="shared" si="412"/>
        <v>No</v>
      </c>
      <c r="AQ693" s="3" t="str">
        <f t="shared" si="413"/>
        <v>No</v>
      </c>
      <c r="AR693" s="3" t="str">
        <f t="shared" si="414"/>
        <v>No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 t="s">
        <v>6634</v>
      </c>
      <c r="AZ693">
        <v>0</v>
      </c>
      <c r="BA693">
        <v>0</v>
      </c>
      <c r="BB693" t="s">
        <v>6616</v>
      </c>
      <c r="BC693" t="s">
        <v>6616</v>
      </c>
      <c r="BD693" s="4" t="str">
        <f t="shared" si="415"/>
        <v>No</v>
      </c>
      <c r="BE693" t="s">
        <v>6640</v>
      </c>
      <c r="BF693" s="3" t="str">
        <f t="shared" si="416"/>
        <v>No</v>
      </c>
      <c r="BG693" t="s">
        <v>6645</v>
      </c>
      <c r="BH693" s="3" t="str">
        <f t="shared" si="417"/>
        <v>54460 CHURCH RD</v>
      </c>
      <c r="BI693" s="3" t="str">
        <f t="shared" si="418"/>
        <v>Callahan</v>
      </c>
      <c r="BJ693" s="3" t="str">
        <f t="shared" si="419"/>
        <v>Florida</v>
      </c>
      <c r="BK693" s="3">
        <f t="shared" si="420"/>
        <v>32011</v>
      </c>
      <c r="BL693" s="3" t="str">
        <f t="shared" si="421"/>
        <v>54460 CHURCH RD CALLAHAN FL 32011</v>
      </c>
      <c r="BM693" s="3" t="str">
        <f t="shared" si="422"/>
        <v/>
      </c>
      <c r="BN693" s="3" t="str">
        <f t="shared" si="423"/>
        <v>Pass</v>
      </c>
      <c r="BO693" s="3" t="str">
        <f t="shared" si="424"/>
        <v>No</v>
      </c>
      <c r="BP693" s="3" t="str">
        <f t="shared" si="425"/>
        <v>FV&lt;$10K</v>
      </c>
      <c r="BQ693" t="s">
        <v>6650</v>
      </c>
      <c r="BR693" s="3" t="str">
        <f t="shared" si="426"/>
        <v>No, &lt; $20K Lien</v>
      </c>
      <c r="BS693" s="3" t="str">
        <f t="shared" si="427"/>
        <v>No, Lien &lt; $20K</v>
      </c>
      <c r="BT693" t="s">
        <v>6650</v>
      </c>
      <c r="BU693" s="3" t="str">
        <f t="shared" si="428"/>
        <v>No</v>
      </c>
      <c r="BV693" s="3" t="str">
        <f t="shared" si="429"/>
        <v>No</v>
      </c>
      <c r="BW693" s="3">
        <f t="shared" si="430"/>
        <v>0</v>
      </c>
      <c r="BX693" s="3" t="str">
        <f t="shared" si="431"/>
        <v>No</v>
      </c>
      <c r="BY693" s="3">
        <f t="shared" si="432"/>
        <v>70245</v>
      </c>
      <c r="BZ693">
        <v>1</v>
      </c>
      <c r="CA693" s="3">
        <f t="shared" si="433"/>
        <v>70245</v>
      </c>
      <c r="CC693" s="3">
        <f t="shared" si="434"/>
        <v>0</v>
      </c>
      <c r="CD693" s="3">
        <f t="shared" si="435"/>
        <v>0</v>
      </c>
      <c r="CE693" s="3" t="str">
        <f t="shared" si="436"/>
        <v/>
      </c>
      <c r="CF693" s="3" t="e">
        <f>HLOOKUP(CE693,'Valuation Data'!$D$2:$K$5,4,FALSE)</f>
        <v>#N/A</v>
      </c>
      <c r="CG693" s="3">
        <f t="shared" si="437"/>
        <v>70245</v>
      </c>
      <c r="CH693" s="3" t="str">
        <f t="shared" si="438"/>
        <v>No</v>
      </c>
      <c r="CI693" s="3" t="str">
        <f>VLOOKUP(R693,'Use Codes &amp; County Type'!A:D,4,FALSE)</f>
        <v>R</v>
      </c>
      <c r="CJ693" s="3" t="str">
        <f t="shared" si="439"/>
        <v>No</v>
      </c>
      <c r="CK693" s="3" t="str">
        <f t="shared" si="440"/>
        <v>No</v>
      </c>
      <c r="CL693" s="3">
        <f t="shared" si="441"/>
        <v>0.35</v>
      </c>
      <c r="CM693" s="3">
        <f t="shared" si="442"/>
        <v>24585.75</v>
      </c>
      <c r="CN693" s="3">
        <f t="shared" si="443"/>
        <v>5096.32</v>
      </c>
      <c r="CO693" s="3">
        <f t="shared" si="444"/>
        <v>19489.43</v>
      </c>
      <c r="CP693" s="3">
        <f t="shared" si="445"/>
        <v>7.255064417396255E-2</v>
      </c>
      <c r="CR693" s="3" t="str">
        <f t="shared" si="446"/>
        <v>No</v>
      </c>
      <c r="CV693" s="3" t="str">
        <f t="shared" si="447"/>
        <v>*Bid</v>
      </c>
      <c r="CW693" s="3">
        <f t="shared" si="448"/>
        <v>692</v>
      </c>
      <c r="CX693" s="3">
        <f t="shared" si="449"/>
        <v>1274.08</v>
      </c>
      <c r="CY693" s="3" t="str">
        <f t="shared" si="450"/>
        <v>Ok</v>
      </c>
      <c r="CZ693">
        <v>0</v>
      </c>
      <c r="DA693">
        <v>0</v>
      </c>
    </row>
    <row r="694" spans="1:105" x14ac:dyDescent="0.25">
      <c r="A694">
        <v>693</v>
      </c>
      <c r="B694" t="s">
        <v>3</v>
      </c>
      <c r="C694" t="s">
        <v>802</v>
      </c>
      <c r="D694">
        <v>107.92</v>
      </c>
      <c r="E694">
        <v>2017</v>
      </c>
      <c r="F694" t="e">
        <f>NA()</f>
        <v>#N/A</v>
      </c>
      <c r="G694" t="e">
        <f>NA()</f>
        <v>#N/A</v>
      </c>
      <c r="H694" s="3" t="e">
        <f t="shared" si="410"/>
        <v>#N/A</v>
      </c>
      <c r="I694" t="e">
        <f>NA()</f>
        <v>#N/A</v>
      </c>
      <c r="J694" t="e">
        <f>NA()</f>
        <v>#N/A</v>
      </c>
      <c r="K694" t="e">
        <f>NA()</f>
        <v>#N/A</v>
      </c>
      <c r="L694" t="e">
        <f>NA()</f>
        <v>#N/A</v>
      </c>
      <c r="M694" t="e">
        <f>NA()</f>
        <v>#N/A</v>
      </c>
      <c r="N694" t="e">
        <f>NA()</f>
        <v>#N/A</v>
      </c>
      <c r="O694" t="e">
        <f>NA()</f>
        <v>#N/A</v>
      </c>
      <c r="P694" t="e">
        <f>NA()</f>
        <v>#N/A</v>
      </c>
      <c r="Q694" t="e">
        <f>NA()</f>
        <v>#N/A</v>
      </c>
      <c r="R694">
        <v>2</v>
      </c>
      <c r="S694" t="s">
        <v>6535</v>
      </c>
      <c r="T694" t="e">
        <f>NA()</f>
        <v>#N/A</v>
      </c>
      <c r="U694" t="e">
        <f>NA()</f>
        <v>#N/A</v>
      </c>
      <c r="V694">
        <v>2017</v>
      </c>
      <c r="W694">
        <v>30137</v>
      </c>
      <c r="X694" t="e">
        <f>NA()</f>
        <v>#N/A</v>
      </c>
      <c r="Y694" t="e">
        <f>NA()</f>
        <v>#N/A</v>
      </c>
      <c r="Z694" t="e">
        <f>NA()</f>
        <v>#N/A</v>
      </c>
      <c r="AA694" s="3">
        <f t="shared" si="411"/>
        <v>0</v>
      </c>
      <c r="AB694" t="s">
        <v>6616</v>
      </c>
      <c r="AD694" t="s">
        <v>6616</v>
      </c>
      <c r="AE694" t="s">
        <v>6616</v>
      </c>
      <c r="AF694" t="s">
        <v>6616</v>
      </c>
      <c r="AH694" t="s">
        <v>6616</v>
      </c>
      <c r="AI694" t="e">
        <f>NA()</f>
        <v>#N/A</v>
      </c>
      <c r="AJ694" t="e">
        <f>NA()</f>
        <v>#N/A</v>
      </c>
      <c r="AK694" t="e">
        <f>NA()</f>
        <v>#N/A</v>
      </c>
      <c r="AL694" t="e">
        <f>NA()</f>
        <v>#N/A</v>
      </c>
      <c r="AM694" t="e">
        <f>NA()</f>
        <v>#N/A</v>
      </c>
      <c r="AN694" t="e">
        <f>NA()</f>
        <v>#N/A</v>
      </c>
      <c r="AO694" t="e">
        <f>NA()</f>
        <v>#N/A</v>
      </c>
      <c r="AP694" s="3" t="str">
        <f t="shared" si="412"/>
        <v>No</v>
      </c>
      <c r="AQ694" s="3" t="str">
        <f t="shared" si="413"/>
        <v>No</v>
      </c>
      <c r="AR694" s="3" t="str">
        <f t="shared" si="414"/>
        <v>No</v>
      </c>
      <c r="AS694" t="e">
        <f>NA()</f>
        <v>#N/A</v>
      </c>
      <c r="AT694" t="e">
        <f>NA()</f>
        <v>#N/A</v>
      </c>
      <c r="AU694" t="e">
        <f>NA()</f>
        <v>#N/A</v>
      </c>
      <c r="AV694" t="e">
        <f>NA()</f>
        <v>#N/A</v>
      </c>
      <c r="AW694" t="e">
        <f>NA()</f>
        <v>#N/A</v>
      </c>
      <c r="AX694" t="e">
        <f>NA()</f>
        <v>#N/A</v>
      </c>
      <c r="AY694" t="e">
        <f>NA()</f>
        <v>#N/A</v>
      </c>
      <c r="AZ694" t="e">
        <f>NA()</f>
        <v>#N/A</v>
      </c>
      <c r="BA694">
        <v>0</v>
      </c>
      <c r="BB694" t="s">
        <v>6617</v>
      </c>
      <c r="BC694" t="e">
        <f>NA()</f>
        <v>#N/A</v>
      </c>
      <c r="BD694" s="4" t="str">
        <f t="shared" si="415"/>
        <v>No</v>
      </c>
      <c r="BE694" t="e">
        <f>NA()</f>
        <v>#N/A</v>
      </c>
      <c r="BF694" s="3" t="str">
        <f t="shared" si="416"/>
        <v>No</v>
      </c>
      <c r="BG694" t="e">
        <f>NA()</f>
        <v>#N/A</v>
      </c>
      <c r="BH694" s="3" t="e">
        <f t="shared" si="417"/>
        <v>#N/A</v>
      </c>
      <c r="BI694" s="3" t="e">
        <f t="shared" si="418"/>
        <v>#N/A</v>
      </c>
      <c r="BJ694" s="3" t="e">
        <f t="shared" si="419"/>
        <v>#N/A</v>
      </c>
      <c r="BK694" s="3" t="e">
        <f t="shared" si="420"/>
        <v>#N/A</v>
      </c>
      <c r="BL694" s="3" t="e">
        <f t="shared" si="421"/>
        <v>#N/A</v>
      </c>
      <c r="BM694" s="3" t="e">
        <f t="shared" si="422"/>
        <v>#N/A</v>
      </c>
      <c r="BN694" s="3" t="str">
        <f t="shared" si="423"/>
        <v>Lien&lt;$150</v>
      </c>
      <c r="BO694" s="3" t="e">
        <f t="shared" si="424"/>
        <v>#N/A</v>
      </c>
      <c r="BP694" s="3" t="str">
        <f t="shared" si="425"/>
        <v>FV&lt;$10K</v>
      </c>
      <c r="BQ694" t="s">
        <v>6650</v>
      </c>
      <c r="BR694" s="3" t="str">
        <f t="shared" si="426"/>
        <v>No, &lt; $20K Lien</v>
      </c>
      <c r="BS694" s="3" t="str">
        <f t="shared" si="427"/>
        <v>No, Lien &lt; $20K</v>
      </c>
      <c r="BT694" t="s">
        <v>6650</v>
      </c>
      <c r="BU694" s="3" t="str">
        <f t="shared" si="428"/>
        <v>No</v>
      </c>
      <c r="BV694" s="3" t="str">
        <f t="shared" si="429"/>
        <v>No</v>
      </c>
      <c r="BW694" s="3">
        <f t="shared" si="430"/>
        <v>0</v>
      </c>
      <c r="BX694" s="3" t="str">
        <f t="shared" si="431"/>
        <v>No</v>
      </c>
      <c r="BY694" s="3">
        <f t="shared" si="432"/>
        <v>30137</v>
      </c>
      <c r="BZ694">
        <v>1</v>
      </c>
      <c r="CA694" s="3">
        <f t="shared" si="433"/>
        <v>30137</v>
      </c>
      <c r="CC694" s="3" t="e">
        <f t="shared" si="434"/>
        <v>#N/A</v>
      </c>
      <c r="CD694" s="3" t="e">
        <f t="shared" si="435"/>
        <v>#N/A</v>
      </c>
      <c r="CE694" s="3" t="str">
        <f t="shared" si="436"/>
        <v/>
      </c>
      <c r="CF694" s="3" t="e">
        <f>HLOOKUP(CE694,'Valuation Data'!$D$2:$K$5,4,FALSE)</f>
        <v>#N/A</v>
      </c>
      <c r="CG694" s="3">
        <f t="shared" si="437"/>
        <v>30137</v>
      </c>
      <c r="CH694" s="3" t="str">
        <f t="shared" si="438"/>
        <v>No</v>
      </c>
      <c r="CI694" s="3" t="str">
        <f>VLOOKUP(R694,'Use Codes &amp; County Type'!A:D,4,FALSE)</f>
        <v>R</v>
      </c>
      <c r="CJ694" s="3" t="str">
        <f t="shared" si="439"/>
        <v>No</v>
      </c>
      <c r="CK694" s="3" t="str">
        <f t="shared" si="440"/>
        <v>Yes</v>
      </c>
      <c r="CL694" s="3">
        <f t="shared" si="441"/>
        <v>0.67</v>
      </c>
      <c r="CM694" s="3">
        <f t="shared" si="442"/>
        <v>20191.79</v>
      </c>
      <c r="CN694" s="3" t="e">
        <f t="shared" si="443"/>
        <v>#N/A</v>
      </c>
      <c r="CO694" s="3" t="e">
        <f t="shared" si="444"/>
        <v>#N/A</v>
      </c>
      <c r="CP694" s="3" t="e">
        <f t="shared" si="445"/>
        <v>#N/A</v>
      </c>
      <c r="CR694" s="3" t="str">
        <f t="shared" si="446"/>
        <v>No</v>
      </c>
      <c r="CV694" s="3" t="str">
        <f t="shared" si="447"/>
        <v>Lien&lt;$150</v>
      </c>
      <c r="CW694" s="3">
        <f t="shared" si="448"/>
        <v>693</v>
      </c>
      <c r="CX694" s="3">
        <f t="shared" si="449"/>
        <v>107.92</v>
      </c>
      <c r="CY694" s="3" t="str">
        <f t="shared" si="450"/>
        <v>Ok</v>
      </c>
      <c r="CZ694" t="e">
        <f>NA()</f>
        <v>#N/A</v>
      </c>
      <c r="DA694" t="e">
        <f>NA()</f>
        <v>#N/A</v>
      </c>
    </row>
    <row r="695" spans="1:105" x14ac:dyDescent="0.25">
      <c r="A695">
        <v>694</v>
      </c>
      <c r="B695" t="s">
        <v>3</v>
      </c>
      <c r="C695" t="s">
        <v>803</v>
      </c>
      <c r="D695">
        <v>1405.42</v>
      </c>
      <c r="E695">
        <v>2017</v>
      </c>
      <c r="F695">
        <v>1405.42</v>
      </c>
      <c r="G695">
        <v>1405.42</v>
      </c>
      <c r="H695" s="3">
        <f t="shared" si="410"/>
        <v>0</v>
      </c>
      <c r="I695">
        <v>54572</v>
      </c>
      <c r="J695" t="s">
        <v>2735</v>
      </c>
      <c r="K695" t="s">
        <v>2738</v>
      </c>
      <c r="L695">
        <v>32011</v>
      </c>
      <c r="M695" t="s">
        <v>3246</v>
      </c>
      <c r="N695" t="s">
        <v>4759</v>
      </c>
      <c r="O695">
        <v>-81.788357770661904</v>
      </c>
      <c r="P695">
        <v>30.5361842200487</v>
      </c>
      <c r="Q695" t="s">
        <v>5273</v>
      </c>
      <c r="R695">
        <v>1</v>
      </c>
      <c r="S695" t="s">
        <v>6539</v>
      </c>
      <c r="T695">
        <v>1001</v>
      </c>
      <c r="U695" t="s">
        <v>6582</v>
      </c>
      <c r="V695">
        <v>2017</v>
      </c>
      <c r="W695">
        <v>123489</v>
      </c>
      <c r="X695">
        <v>2017</v>
      </c>
      <c r="Y695">
        <v>179569</v>
      </c>
      <c r="Z695">
        <v>1269.92</v>
      </c>
      <c r="AA695" s="3">
        <f t="shared" si="411"/>
        <v>0.90358753966785732</v>
      </c>
      <c r="AB695" t="s">
        <v>6616</v>
      </c>
      <c r="AI695" t="s">
        <v>6618</v>
      </c>
      <c r="AJ695" t="s">
        <v>6618</v>
      </c>
      <c r="AK695">
        <v>0</v>
      </c>
      <c r="AL695">
        <v>0</v>
      </c>
      <c r="AM695">
        <v>0</v>
      </c>
      <c r="AN695">
        <v>0</v>
      </c>
      <c r="AO695">
        <v>0</v>
      </c>
      <c r="AP695" s="3" t="str">
        <f t="shared" si="412"/>
        <v>No</v>
      </c>
      <c r="AQ695" s="3" t="str">
        <f t="shared" si="413"/>
        <v>No</v>
      </c>
      <c r="AR695" s="3" t="str">
        <f t="shared" si="414"/>
        <v>No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 t="s">
        <v>6634</v>
      </c>
      <c r="AZ695">
        <v>0</v>
      </c>
      <c r="BA695">
        <v>1</v>
      </c>
      <c r="BB695" t="s">
        <v>6617</v>
      </c>
      <c r="BC695" t="s">
        <v>6616</v>
      </c>
      <c r="BD695" s="4" t="str">
        <f t="shared" si="415"/>
        <v>No</v>
      </c>
      <c r="BE695" t="s">
        <v>6640</v>
      </c>
      <c r="BF695" s="3" t="str">
        <f t="shared" si="416"/>
        <v>No</v>
      </c>
      <c r="BG695" t="s">
        <v>6645</v>
      </c>
      <c r="BH695" s="3" t="str">
        <f t="shared" si="417"/>
        <v>54572 CHURCH RD</v>
      </c>
      <c r="BI695" s="3" t="str">
        <f t="shared" si="418"/>
        <v>Callahan</v>
      </c>
      <c r="BJ695" s="3" t="str">
        <f t="shared" si="419"/>
        <v>Florida</v>
      </c>
      <c r="BK695" s="3">
        <f t="shared" si="420"/>
        <v>32011</v>
      </c>
      <c r="BL695" s="3" t="str">
        <f t="shared" si="421"/>
        <v>54572 CHURCH RD CALLAHAN FL 32011</v>
      </c>
      <c r="BM695" s="3" t="str">
        <f t="shared" si="422"/>
        <v/>
      </c>
      <c r="BN695" s="3" t="str">
        <f t="shared" si="423"/>
        <v>Pass</v>
      </c>
      <c r="BO695" s="3" t="str">
        <f t="shared" si="424"/>
        <v>No</v>
      </c>
      <c r="BP695" s="3" t="str">
        <f t="shared" si="425"/>
        <v>FV&lt;$10K</v>
      </c>
      <c r="BQ695" t="s">
        <v>6650</v>
      </c>
      <c r="BR695" s="3" t="str">
        <f t="shared" si="426"/>
        <v>No, &lt; $20K Lien</v>
      </c>
      <c r="BS695" s="3" t="str">
        <f t="shared" si="427"/>
        <v>No, Lien &lt; $20K</v>
      </c>
      <c r="BT695" t="s">
        <v>6650</v>
      </c>
      <c r="BU695" s="3" t="str">
        <f t="shared" si="428"/>
        <v>No</v>
      </c>
      <c r="BV695" s="3" t="str">
        <f t="shared" si="429"/>
        <v>No</v>
      </c>
      <c r="BW695" s="3">
        <f t="shared" si="430"/>
        <v>1</v>
      </c>
      <c r="BX695" s="3" t="str">
        <f t="shared" si="431"/>
        <v>No</v>
      </c>
      <c r="BY695" s="3">
        <f t="shared" si="432"/>
        <v>123489</v>
      </c>
      <c r="BZ695">
        <v>1</v>
      </c>
      <c r="CA695" s="3">
        <f t="shared" si="433"/>
        <v>123489</v>
      </c>
      <c r="CC695" s="3">
        <f t="shared" si="434"/>
        <v>0</v>
      </c>
      <c r="CD695" s="3">
        <f t="shared" si="435"/>
        <v>0</v>
      </c>
      <c r="CE695" s="3" t="str">
        <f t="shared" si="436"/>
        <v/>
      </c>
      <c r="CF695" s="3" t="e">
        <f>HLOOKUP(CE695,'Valuation Data'!$D$2:$K$5,4,FALSE)</f>
        <v>#N/A</v>
      </c>
      <c r="CG695" s="3">
        <f t="shared" si="437"/>
        <v>123489</v>
      </c>
      <c r="CH695" s="3" t="str">
        <f t="shared" si="438"/>
        <v>No</v>
      </c>
      <c r="CI695" s="3" t="str">
        <f>VLOOKUP(R695,'Use Codes &amp; County Type'!A:D,4,FALSE)</f>
        <v>S</v>
      </c>
      <c r="CJ695" s="3" t="str">
        <f t="shared" si="439"/>
        <v>No</v>
      </c>
      <c r="CK695" s="3" t="str">
        <f t="shared" si="440"/>
        <v>Yes</v>
      </c>
      <c r="CL695" s="3">
        <f t="shared" si="441"/>
        <v>0.67</v>
      </c>
      <c r="CM695" s="3">
        <f t="shared" si="442"/>
        <v>82737.63</v>
      </c>
      <c r="CN695" s="3">
        <f t="shared" si="443"/>
        <v>7027.1</v>
      </c>
      <c r="CO695" s="3">
        <f t="shared" si="444"/>
        <v>75710.53</v>
      </c>
      <c r="CP695" s="3">
        <f t="shared" si="445"/>
        <v>5.6904663573273735E-2</v>
      </c>
      <c r="CR695" s="3" t="str">
        <f t="shared" si="446"/>
        <v>No</v>
      </c>
      <c r="CV695" s="3" t="str">
        <f t="shared" si="447"/>
        <v>*Bid</v>
      </c>
      <c r="CW695" s="3">
        <f t="shared" si="448"/>
        <v>694</v>
      </c>
      <c r="CX695" s="3">
        <f t="shared" si="449"/>
        <v>1405.42</v>
      </c>
      <c r="CY695" s="3" t="str">
        <f t="shared" si="450"/>
        <v>Ok</v>
      </c>
      <c r="CZ695">
        <v>0</v>
      </c>
      <c r="DA695">
        <v>0</v>
      </c>
    </row>
    <row r="696" spans="1:105" x14ac:dyDescent="0.25">
      <c r="A696">
        <v>695</v>
      </c>
      <c r="B696" t="s">
        <v>3</v>
      </c>
      <c r="C696" t="s">
        <v>804</v>
      </c>
      <c r="D696">
        <v>64.959999999999994</v>
      </c>
      <c r="E696">
        <v>2017</v>
      </c>
      <c r="F696" t="e">
        <f>NA()</f>
        <v>#N/A</v>
      </c>
      <c r="G696" t="e">
        <f>NA()</f>
        <v>#N/A</v>
      </c>
      <c r="H696" s="3" t="e">
        <f t="shared" si="410"/>
        <v>#N/A</v>
      </c>
      <c r="I696" t="e">
        <f>NA()</f>
        <v>#N/A</v>
      </c>
      <c r="J696" t="e">
        <f>NA()</f>
        <v>#N/A</v>
      </c>
      <c r="K696" t="e">
        <f>NA()</f>
        <v>#N/A</v>
      </c>
      <c r="L696" t="e">
        <f>NA()</f>
        <v>#N/A</v>
      </c>
      <c r="M696" t="e">
        <f>NA()</f>
        <v>#N/A</v>
      </c>
      <c r="N696" t="e">
        <f>NA()</f>
        <v>#N/A</v>
      </c>
      <c r="O696" t="e">
        <f>NA()</f>
        <v>#N/A</v>
      </c>
      <c r="P696" t="e">
        <f>NA()</f>
        <v>#N/A</v>
      </c>
      <c r="Q696" t="e">
        <f>NA()</f>
        <v>#N/A</v>
      </c>
      <c r="R696">
        <v>2</v>
      </c>
      <c r="S696" t="s">
        <v>6535</v>
      </c>
      <c r="T696" t="e">
        <f>NA()</f>
        <v>#N/A</v>
      </c>
      <c r="U696" t="e">
        <f>NA()</f>
        <v>#N/A</v>
      </c>
      <c r="V696">
        <v>2017</v>
      </c>
      <c r="W696">
        <v>27013</v>
      </c>
      <c r="X696" t="e">
        <f>NA()</f>
        <v>#N/A</v>
      </c>
      <c r="Y696" t="e">
        <f>NA()</f>
        <v>#N/A</v>
      </c>
      <c r="Z696" t="e">
        <f>NA()</f>
        <v>#N/A</v>
      </c>
      <c r="AA696" s="3">
        <f t="shared" si="411"/>
        <v>0</v>
      </c>
      <c r="AB696" t="s">
        <v>6617</v>
      </c>
      <c r="AD696" t="s">
        <v>6616</v>
      </c>
      <c r="AF696" t="s">
        <v>6616</v>
      </c>
      <c r="AG696" t="s">
        <v>6616</v>
      </c>
      <c r="AH696" t="s">
        <v>6616</v>
      </c>
      <c r="AI696" t="e">
        <f>NA()</f>
        <v>#N/A</v>
      </c>
      <c r="AJ696" t="e">
        <f>NA()</f>
        <v>#N/A</v>
      </c>
      <c r="AK696" t="e">
        <f>NA()</f>
        <v>#N/A</v>
      </c>
      <c r="AL696" t="e">
        <f>NA()</f>
        <v>#N/A</v>
      </c>
      <c r="AM696" t="e">
        <f>NA()</f>
        <v>#N/A</v>
      </c>
      <c r="AN696" t="e">
        <f>NA()</f>
        <v>#N/A</v>
      </c>
      <c r="AO696" t="e">
        <f>NA()</f>
        <v>#N/A</v>
      </c>
      <c r="AP696" s="3" t="str">
        <f t="shared" si="412"/>
        <v>Yes</v>
      </c>
      <c r="AQ696" s="3" t="str">
        <f t="shared" si="413"/>
        <v>No</v>
      </c>
      <c r="AR696" s="3" t="str">
        <f t="shared" si="414"/>
        <v>Yes</v>
      </c>
      <c r="AS696" t="e">
        <f>NA()</f>
        <v>#N/A</v>
      </c>
      <c r="AT696" t="e">
        <f>NA()</f>
        <v>#N/A</v>
      </c>
      <c r="AU696" t="e">
        <f>NA()</f>
        <v>#N/A</v>
      </c>
      <c r="AV696" t="e">
        <f>NA()</f>
        <v>#N/A</v>
      </c>
      <c r="AW696" t="e">
        <f>NA()</f>
        <v>#N/A</v>
      </c>
      <c r="AX696" t="e">
        <f>NA()</f>
        <v>#N/A</v>
      </c>
      <c r="AY696" t="e">
        <f>NA()</f>
        <v>#N/A</v>
      </c>
      <c r="AZ696" t="e">
        <f>NA()</f>
        <v>#N/A</v>
      </c>
      <c r="BA696">
        <v>1</v>
      </c>
      <c r="BB696" t="s">
        <v>6617</v>
      </c>
      <c r="BC696" t="e">
        <f>NA()</f>
        <v>#N/A</v>
      </c>
      <c r="BD696" s="4" t="str">
        <f t="shared" si="415"/>
        <v>No</v>
      </c>
      <c r="BE696" t="e">
        <f>NA()</f>
        <v>#N/A</v>
      </c>
      <c r="BF696" s="3" t="str">
        <f t="shared" si="416"/>
        <v>No</v>
      </c>
      <c r="BG696" t="e">
        <f>NA()</f>
        <v>#N/A</v>
      </c>
      <c r="BH696" s="3" t="e">
        <f t="shared" si="417"/>
        <v>#N/A</v>
      </c>
      <c r="BI696" s="3" t="e">
        <f t="shared" si="418"/>
        <v>#N/A</v>
      </c>
      <c r="BJ696" s="3" t="e">
        <f t="shared" si="419"/>
        <v>#N/A</v>
      </c>
      <c r="BK696" s="3" t="e">
        <f t="shared" si="420"/>
        <v>#N/A</v>
      </c>
      <c r="BL696" s="3" t="e">
        <f t="shared" si="421"/>
        <v>#N/A</v>
      </c>
      <c r="BM696" s="3" t="e">
        <f t="shared" si="422"/>
        <v>#N/A</v>
      </c>
      <c r="BN696" s="3" t="str">
        <f t="shared" si="423"/>
        <v>Lien&lt;$150</v>
      </c>
      <c r="BO696" s="3" t="e">
        <f t="shared" si="424"/>
        <v>#N/A</v>
      </c>
      <c r="BP696" s="3" t="str">
        <f t="shared" si="425"/>
        <v>FV&lt;$10K</v>
      </c>
      <c r="BQ696" t="s">
        <v>6650</v>
      </c>
      <c r="BR696" s="3" t="str">
        <f t="shared" si="426"/>
        <v>No, &lt; $20K Lien</v>
      </c>
      <c r="BS696" s="3" t="str">
        <f t="shared" si="427"/>
        <v>No, Lien &lt; $20K</v>
      </c>
      <c r="BT696" t="s">
        <v>6650</v>
      </c>
      <c r="BU696" s="3" t="str">
        <f t="shared" si="428"/>
        <v>Yes</v>
      </c>
      <c r="BV696" s="3" t="str">
        <f t="shared" si="429"/>
        <v>No</v>
      </c>
      <c r="BW696" s="3">
        <f t="shared" si="430"/>
        <v>1</v>
      </c>
      <c r="BX696" s="3" t="str">
        <f t="shared" si="431"/>
        <v>No</v>
      </c>
      <c r="BY696" s="3">
        <f t="shared" si="432"/>
        <v>27013</v>
      </c>
      <c r="BZ696">
        <v>1</v>
      </c>
      <c r="CA696" s="3">
        <f t="shared" si="433"/>
        <v>27013</v>
      </c>
      <c r="CC696" s="3" t="e">
        <f t="shared" si="434"/>
        <v>#N/A</v>
      </c>
      <c r="CD696" s="3" t="e">
        <f t="shared" si="435"/>
        <v>#N/A</v>
      </c>
      <c r="CE696" s="3" t="str">
        <f t="shared" si="436"/>
        <v/>
      </c>
      <c r="CF696" s="3" t="e">
        <f>HLOOKUP(CE696,'Valuation Data'!$D$2:$K$5,4,FALSE)</f>
        <v>#N/A</v>
      </c>
      <c r="CG696" s="3">
        <f t="shared" si="437"/>
        <v>27013</v>
      </c>
      <c r="CH696" s="3" t="str">
        <f t="shared" si="438"/>
        <v>No</v>
      </c>
      <c r="CI696" s="3" t="str">
        <f>VLOOKUP(R696,'Use Codes &amp; County Type'!A:D,4,FALSE)</f>
        <v>R</v>
      </c>
      <c r="CJ696" s="3" t="str">
        <f t="shared" si="439"/>
        <v>No</v>
      </c>
      <c r="CK696" s="3" t="str">
        <f t="shared" si="440"/>
        <v>Yes</v>
      </c>
      <c r="CL696" s="3">
        <f t="shared" si="441"/>
        <v>0.67</v>
      </c>
      <c r="CM696" s="3">
        <f t="shared" si="442"/>
        <v>18098.710000000003</v>
      </c>
      <c r="CN696" s="3" t="e">
        <f t="shared" si="443"/>
        <v>#N/A</v>
      </c>
      <c r="CO696" s="3" t="e">
        <f t="shared" si="444"/>
        <v>#N/A</v>
      </c>
      <c r="CP696" s="3" t="e">
        <f t="shared" si="445"/>
        <v>#N/A</v>
      </c>
      <c r="CR696" s="3" t="str">
        <f t="shared" si="446"/>
        <v>No</v>
      </c>
      <c r="CV696" s="3" t="str">
        <f t="shared" si="447"/>
        <v>Lien&lt;$150</v>
      </c>
      <c r="CW696" s="3">
        <f t="shared" si="448"/>
        <v>695</v>
      </c>
      <c r="CX696" s="3">
        <f t="shared" si="449"/>
        <v>64.959999999999994</v>
      </c>
      <c r="CY696" s="3" t="str">
        <f t="shared" si="450"/>
        <v>Ok</v>
      </c>
      <c r="CZ696" t="e">
        <f>NA()</f>
        <v>#N/A</v>
      </c>
      <c r="DA696" t="e">
        <f>NA()</f>
        <v>#N/A</v>
      </c>
    </row>
    <row r="697" spans="1:105" x14ac:dyDescent="0.25">
      <c r="A697">
        <v>696</v>
      </c>
      <c r="B697" t="s">
        <v>3</v>
      </c>
      <c r="C697" t="s">
        <v>805</v>
      </c>
      <c r="D697">
        <v>635.02</v>
      </c>
      <c r="E697">
        <v>2017</v>
      </c>
      <c r="F697">
        <v>635.02</v>
      </c>
      <c r="G697">
        <v>635.02</v>
      </c>
      <c r="H697" s="3">
        <f t="shared" si="410"/>
        <v>0</v>
      </c>
      <c r="I697">
        <v>54439</v>
      </c>
      <c r="J697" t="s">
        <v>2735</v>
      </c>
      <c r="K697" t="s">
        <v>2738</v>
      </c>
      <c r="L697">
        <v>32011</v>
      </c>
      <c r="M697" t="s">
        <v>3247</v>
      </c>
      <c r="N697" t="s">
        <v>4759</v>
      </c>
      <c r="O697">
        <v>-81.7883031069357</v>
      </c>
      <c r="P697">
        <v>30.5308024384432</v>
      </c>
      <c r="Q697" t="s">
        <v>5274</v>
      </c>
      <c r="R697">
        <v>2</v>
      </c>
      <c r="S697" t="s">
        <v>6535</v>
      </c>
      <c r="T697">
        <v>1006</v>
      </c>
      <c r="U697" t="s">
        <v>6578</v>
      </c>
      <c r="V697">
        <v>2017</v>
      </c>
      <c r="W697">
        <v>36308</v>
      </c>
      <c r="X697">
        <v>2017</v>
      </c>
      <c r="Y697">
        <v>37507</v>
      </c>
      <c r="Z697">
        <v>557.57000000000005</v>
      </c>
      <c r="AA697" s="3">
        <f t="shared" si="411"/>
        <v>0.87803533746968609</v>
      </c>
      <c r="AB697" t="s">
        <v>6616</v>
      </c>
      <c r="AC697" t="s">
        <v>6616</v>
      </c>
      <c r="AD697" t="s">
        <v>6616</v>
      </c>
      <c r="AI697" t="s">
        <v>6618</v>
      </c>
      <c r="AJ697" t="s">
        <v>6618</v>
      </c>
      <c r="AK697" t="s">
        <v>6618</v>
      </c>
      <c r="AL697" t="s">
        <v>6618</v>
      </c>
      <c r="AM697" t="s">
        <v>6618</v>
      </c>
      <c r="AN697">
        <v>0</v>
      </c>
      <c r="AO697">
        <v>0</v>
      </c>
      <c r="AP697" s="3" t="str">
        <f t="shared" si="412"/>
        <v>No</v>
      </c>
      <c r="AQ697" s="3" t="str">
        <f t="shared" si="413"/>
        <v>No</v>
      </c>
      <c r="AR697" s="3" t="str">
        <f t="shared" si="414"/>
        <v>No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 t="s">
        <v>6634</v>
      </c>
      <c r="AZ697" t="s">
        <v>6638</v>
      </c>
      <c r="BA697">
        <v>0</v>
      </c>
      <c r="BB697" t="s">
        <v>6616</v>
      </c>
      <c r="BC697" t="s">
        <v>6616</v>
      </c>
      <c r="BD697" s="4" t="str">
        <f t="shared" si="415"/>
        <v>No</v>
      </c>
      <c r="BE697" t="s">
        <v>6640</v>
      </c>
      <c r="BF697" s="3" t="str">
        <f t="shared" si="416"/>
        <v>No</v>
      </c>
      <c r="BG697" t="s">
        <v>6645</v>
      </c>
      <c r="BH697" s="3" t="str">
        <f t="shared" si="417"/>
        <v>54439 CHURCH RD</v>
      </c>
      <c r="BI697" s="3" t="str">
        <f t="shared" si="418"/>
        <v>Callahan</v>
      </c>
      <c r="BJ697" s="3" t="str">
        <f t="shared" si="419"/>
        <v>Florida</v>
      </c>
      <c r="BK697" s="3">
        <f t="shared" si="420"/>
        <v>32011</v>
      </c>
      <c r="BL697" s="3" t="str">
        <f t="shared" si="421"/>
        <v>54439 CHURCH RD CALLAHAN FL 32011</v>
      </c>
      <c r="BM697" s="3" t="str">
        <f t="shared" si="422"/>
        <v/>
      </c>
      <c r="BN697" s="3" t="str">
        <f t="shared" si="423"/>
        <v>Pass</v>
      </c>
      <c r="BO697" s="3" t="str">
        <f t="shared" si="424"/>
        <v>No</v>
      </c>
      <c r="BP697" s="3" t="str">
        <f t="shared" si="425"/>
        <v>FV&lt;$10K</v>
      </c>
      <c r="BQ697" t="s">
        <v>6650</v>
      </c>
      <c r="BR697" s="3" t="str">
        <f t="shared" si="426"/>
        <v>No, &lt; $20K Lien</v>
      </c>
      <c r="BS697" s="3" t="str">
        <f t="shared" si="427"/>
        <v>No, Lien &lt; $20K</v>
      </c>
      <c r="BT697" t="s">
        <v>6650</v>
      </c>
      <c r="BU697" s="3" t="str">
        <f t="shared" si="428"/>
        <v>No</v>
      </c>
      <c r="BV697" s="3" t="str">
        <f t="shared" si="429"/>
        <v>No</v>
      </c>
      <c r="BW697" s="3">
        <f t="shared" si="430"/>
        <v>0</v>
      </c>
      <c r="BX697" s="3" t="str">
        <f t="shared" si="431"/>
        <v>No</v>
      </c>
      <c r="BY697" s="3">
        <f t="shared" si="432"/>
        <v>36308</v>
      </c>
      <c r="BZ697">
        <v>1</v>
      </c>
      <c r="CA697" s="3">
        <f t="shared" si="433"/>
        <v>36308</v>
      </c>
      <c r="CC697" s="3">
        <f t="shared" si="434"/>
        <v>0</v>
      </c>
      <c r="CD697" s="3">
        <f t="shared" si="435"/>
        <v>0</v>
      </c>
      <c r="CE697" s="3" t="str">
        <f t="shared" si="436"/>
        <v/>
      </c>
      <c r="CF697" s="3" t="e">
        <f>HLOOKUP(CE697,'Valuation Data'!$D$2:$K$5,4,FALSE)</f>
        <v>#N/A</v>
      </c>
      <c r="CG697" s="3">
        <f t="shared" si="437"/>
        <v>36308</v>
      </c>
      <c r="CH697" s="3" t="str">
        <f t="shared" si="438"/>
        <v>No</v>
      </c>
      <c r="CI697" s="3" t="str">
        <f>VLOOKUP(R697,'Use Codes &amp; County Type'!A:D,4,FALSE)</f>
        <v>R</v>
      </c>
      <c r="CJ697" s="3" t="str">
        <f t="shared" si="439"/>
        <v>No</v>
      </c>
      <c r="CK697" s="3" t="str">
        <f t="shared" si="440"/>
        <v>No</v>
      </c>
      <c r="CL697" s="3">
        <f t="shared" si="441"/>
        <v>0.35</v>
      </c>
      <c r="CM697" s="3">
        <f t="shared" si="442"/>
        <v>12707.8</v>
      </c>
      <c r="CN697" s="3">
        <f t="shared" si="443"/>
        <v>2540.08</v>
      </c>
      <c r="CO697" s="3">
        <f t="shared" si="444"/>
        <v>10167.719999999999</v>
      </c>
      <c r="CP697" s="3">
        <f t="shared" si="445"/>
        <v>6.9959237633579377E-2</v>
      </c>
      <c r="CR697" s="3" t="str">
        <f t="shared" si="446"/>
        <v>No</v>
      </c>
      <c r="CV697" s="3" t="str">
        <f t="shared" si="447"/>
        <v>*Bid</v>
      </c>
      <c r="CW697" s="3">
        <f t="shared" si="448"/>
        <v>696</v>
      </c>
      <c r="CX697" s="3">
        <f t="shared" si="449"/>
        <v>635.02</v>
      </c>
      <c r="CY697" s="3" t="str">
        <f t="shared" si="450"/>
        <v>Ok</v>
      </c>
      <c r="CZ697">
        <v>0</v>
      </c>
      <c r="DA697">
        <v>0</v>
      </c>
    </row>
    <row r="698" spans="1:105" x14ac:dyDescent="0.25">
      <c r="A698">
        <v>697</v>
      </c>
      <c r="B698" t="s">
        <v>3</v>
      </c>
      <c r="C698" t="s">
        <v>806</v>
      </c>
      <c r="D698">
        <v>538.61</v>
      </c>
      <c r="E698">
        <v>2017</v>
      </c>
      <c r="F698">
        <v>538.61</v>
      </c>
      <c r="G698">
        <v>538.61</v>
      </c>
      <c r="H698" s="3">
        <f t="shared" si="410"/>
        <v>0</v>
      </c>
      <c r="I698">
        <v>44097</v>
      </c>
      <c r="J698" t="s">
        <v>2735</v>
      </c>
      <c r="K698" t="s">
        <v>2738</v>
      </c>
      <c r="L698">
        <v>32011</v>
      </c>
      <c r="M698" t="s">
        <v>3248</v>
      </c>
      <c r="N698" t="s">
        <v>4759</v>
      </c>
      <c r="O698">
        <v>-81.808052486811803</v>
      </c>
      <c r="P698">
        <v>30.532293922865101</v>
      </c>
      <c r="Q698" t="s">
        <v>5275</v>
      </c>
      <c r="R698">
        <v>1</v>
      </c>
      <c r="S698" t="s">
        <v>6539</v>
      </c>
      <c r="T698">
        <v>1001</v>
      </c>
      <c r="U698" t="s">
        <v>6582</v>
      </c>
      <c r="V698">
        <v>2017</v>
      </c>
      <c r="W698">
        <v>63635</v>
      </c>
      <c r="X698">
        <v>2017</v>
      </c>
      <c r="Y698">
        <v>89757</v>
      </c>
      <c r="Z698">
        <v>468.44</v>
      </c>
      <c r="AA698" s="3">
        <f t="shared" si="411"/>
        <v>0.86972020571471009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 s="3" t="str">
        <f t="shared" si="412"/>
        <v>No</v>
      </c>
      <c r="AQ698" s="3" t="str">
        <f t="shared" si="413"/>
        <v>No</v>
      </c>
      <c r="AR698" s="3" t="str">
        <f t="shared" si="414"/>
        <v>No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2</v>
      </c>
      <c r="AY698" t="s">
        <v>6636</v>
      </c>
      <c r="AZ698">
        <v>0</v>
      </c>
      <c r="BA698">
        <v>0</v>
      </c>
      <c r="BB698" t="s">
        <v>6617</v>
      </c>
      <c r="BC698">
        <v>0</v>
      </c>
      <c r="BD698" s="4" t="str">
        <f t="shared" si="415"/>
        <v>No</v>
      </c>
      <c r="BE698" t="s">
        <v>6640</v>
      </c>
      <c r="BF698" s="3" t="str">
        <f t="shared" si="416"/>
        <v>No</v>
      </c>
      <c r="BG698" t="s">
        <v>6645</v>
      </c>
      <c r="BH698" s="3" t="str">
        <f t="shared" si="417"/>
        <v>44097 CUSHMAN RD</v>
      </c>
      <c r="BI698" s="3" t="str">
        <f t="shared" si="418"/>
        <v>Callahan</v>
      </c>
      <c r="BJ698" s="3" t="str">
        <f t="shared" si="419"/>
        <v>Florida</v>
      </c>
      <c r="BK698" s="3">
        <f t="shared" si="420"/>
        <v>32011</v>
      </c>
      <c r="BL698" s="3" t="str">
        <f t="shared" si="421"/>
        <v>44097 CUSHMAN RD CALLAHAN FL 32011</v>
      </c>
      <c r="BM698" s="3" t="str">
        <f t="shared" si="422"/>
        <v/>
      </c>
      <c r="BN698" s="3" t="str">
        <f t="shared" si="423"/>
        <v>Pass</v>
      </c>
      <c r="BO698" s="3" t="str">
        <f t="shared" si="424"/>
        <v>No</v>
      </c>
      <c r="BP698" s="3" t="str">
        <f t="shared" si="425"/>
        <v>FV&lt;$10K</v>
      </c>
      <c r="BQ698" t="s">
        <v>6650</v>
      </c>
      <c r="BR698" s="3" t="str">
        <f t="shared" si="426"/>
        <v>No, &lt; $20K Lien</v>
      </c>
      <c r="BS698" s="3" t="str">
        <f t="shared" si="427"/>
        <v>No, Lien &lt; $20K</v>
      </c>
      <c r="BT698" t="s">
        <v>6650</v>
      </c>
      <c r="BU698" s="3" t="str">
        <f t="shared" si="428"/>
        <v>No</v>
      </c>
      <c r="BV698" s="3" t="str">
        <f t="shared" si="429"/>
        <v>No</v>
      </c>
      <c r="BW698" s="3">
        <f t="shared" si="430"/>
        <v>0</v>
      </c>
      <c r="BX698" s="3" t="str">
        <f t="shared" si="431"/>
        <v>No</v>
      </c>
      <c r="BY698" s="3">
        <f t="shared" si="432"/>
        <v>63635</v>
      </c>
      <c r="BZ698">
        <v>1</v>
      </c>
      <c r="CA698" s="3">
        <f t="shared" si="433"/>
        <v>63635</v>
      </c>
      <c r="CC698" s="3">
        <f t="shared" si="434"/>
        <v>0</v>
      </c>
      <c r="CD698" s="3">
        <f t="shared" si="435"/>
        <v>0</v>
      </c>
      <c r="CE698" s="3" t="str">
        <f t="shared" si="436"/>
        <v/>
      </c>
      <c r="CF698" s="3" t="e">
        <f>HLOOKUP(CE698,'Valuation Data'!$D$2:$K$5,4,FALSE)</f>
        <v>#N/A</v>
      </c>
      <c r="CG698" s="3">
        <f t="shared" si="437"/>
        <v>63635</v>
      </c>
      <c r="CH698" s="3" t="str">
        <f t="shared" si="438"/>
        <v>No</v>
      </c>
      <c r="CI698" s="3" t="str">
        <f>VLOOKUP(R698,'Use Codes &amp; County Type'!A:D,4,FALSE)</f>
        <v>S</v>
      </c>
      <c r="CJ698" s="3" t="str">
        <f t="shared" si="439"/>
        <v>No</v>
      </c>
      <c r="CK698" s="3" t="str">
        <f t="shared" si="440"/>
        <v>Yes</v>
      </c>
      <c r="CL698" s="3">
        <f t="shared" si="441"/>
        <v>0.67</v>
      </c>
      <c r="CM698" s="3">
        <f t="shared" si="442"/>
        <v>42635.450000000004</v>
      </c>
      <c r="CN698" s="3">
        <f t="shared" si="443"/>
        <v>2154.44</v>
      </c>
      <c r="CO698" s="3">
        <f t="shared" si="444"/>
        <v>40481.01</v>
      </c>
      <c r="CP698" s="3">
        <f t="shared" si="445"/>
        <v>3.385621120452581E-2</v>
      </c>
      <c r="CR698" s="3" t="str">
        <f t="shared" si="446"/>
        <v>No</v>
      </c>
      <c r="CV698" s="3" t="str">
        <f t="shared" si="447"/>
        <v>*Bid</v>
      </c>
      <c r="CW698" s="3">
        <f t="shared" si="448"/>
        <v>697</v>
      </c>
      <c r="CX698" s="3">
        <f t="shared" si="449"/>
        <v>538.61</v>
      </c>
      <c r="CY698" s="3" t="str">
        <f t="shared" si="450"/>
        <v>Ok</v>
      </c>
      <c r="CZ698">
        <v>0</v>
      </c>
      <c r="DA698">
        <v>0</v>
      </c>
    </row>
    <row r="699" spans="1:105" x14ac:dyDescent="0.25">
      <c r="A699">
        <v>698</v>
      </c>
      <c r="B699" t="s">
        <v>3</v>
      </c>
      <c r="C699" t="s">
        <v>807</v>
      </c>
      <c r="D699">
        <v>896.47</v>
      </c>
      <c r="E699">
        <v>2017</v>
      </c>
      <c r="F699">
        <v>896.47</v>
      </c>
      <c r="G699">
        <v>896.47</v>
      </c>
      <c r="H699" s="3">
        <f t="shared" si="410"/>
        <v>0</v>
      </c>
      <c r="I699">
        <v>44303</v>
      </c>
      <c r="J699" t="s">
        <v>2735</v>
      </c>
      <c r="K699" t="s">
        <v>2738</v>
      </c>
      <c r="L699">
        <v>32011</v>
      </c>
      <c r="M699" t="s">
        <v>3249</v>
      </c>
      <c r="N699" t="s">
        <v>4759</v>
      </c>
      <c r="O699">
        <v>-81.807226243651996</v>
      </c>
      <c r="P699">
        <v>30.529498031174398</v>
      </c>
      <c r="Q699" t="s">
        <v>5276</v>
      </c>
      <c r="R699">
        <v>2</v>
      </c>
      <c r="S699" t="s">
        <v>6535</v>
      </c>
      <c r="T699">
        <v>1006</v>
      </c>
      <c r="U699" t="s">
        <v>6578</v>
      </c>
      <c r="V699">
        <v>2017</v>
      </c>
      <c r="W699">
        <v>46361</v>
      </c>
      <c r="X699">
        <v>2017</v>
      </c>
      <c r="Y699">
        <v>61133</v>
      </c>
      <c r="Z699">
        <v>799.32</v>
      </c>
      <c r="AA699" s="3">
        <f t="shared" si="411"/>
        <v>0.89163050631922991</v>
      </c>
      <c r="AB699" t="s">
        <v>6616</v>
      </c>
      <c r="AC699" t="s">
        <v>6616</v>
      </c>
      <c r="AD699" t="s">
        <v>6616</v>
      </c>
      <c r="AE699" t="s">
        <v>6616</v>
      </c>
      <c r="AF699" t="s">
        <v>6616</v>
      </c>
      <c r="AG699" t="s">
        <v>6616</v>
      </c>
      <c r="AH699" t="s">
        <v>6616</v>
      </c>
      <c r="AI699" t="s">
        <v>6618</v>
      </c>
      <c r="AJ699" t="s">
        <v>6618</v>
      </c>
      <c r="AK699" t="s">
        <v>6618</v>
      </c>
      <c r="AL699" t="s">
        <v>6618</v>
      </c>
      <c r="AM699" t="s">
        <v>6618</v>
      </c>
      <c r="AN699" t="s">
        <v>6618</v>
      </c>
      <c r="AO699" t="s">
        <v>6618</v>
      </c>
      <c r="AP699" s="3" t="str">
        <f t="shared" si="412"/>
        <v>No</v>
      </c>
      <c r="AQ699" s="3" t="str">
        <f t="shared" si="413"/>
        <v>No</v>
      </c>
      <c r="AR699" s="3" t="str">
        <f t="shared" si="414"/>
        <v>No</v>
      </c>
      <c r="AS699">
        <v>0</v>
      </c>
      <c r="AT699">
        <v>0</v>
      </c>
      <c r="AU699">
        <v>20000</v>
      </c>
      <c r="AV699" t="s">
        <v>6622</v>
      </c>
      <c r="AW699">
        <v>0</v>
      </c>
      <c r="AX699">
        <v>1</v>
      </c>
      <c r="AY699" t="s">
        <v>6634</v>
      </c>
      <c r="AZ699" t="s">
        <v>6638</v>
      </c>
      <c r="BA699">
        <v>1</v>
      </c>
      <c r="BB699" t="s">
        <v>6616</v>
      </c>
      <c r="BC699" t="s">
        <v>6616</v>
      </c>
      <c r="BD699" s="4" t="str">
        <f t="shared" si="415"/>
        <v>No</v>
      </c>
      <c r="BE699" t="s">
        <v>6640</v>
      </c>
      <c r="BF699" s="3" t="str">
        <f t="shared" si="416"/>
        <v>No</v>
      </c>
      <c r="BG699" t="s">
        <v>6645</v>
      </c>
      <c r="BH699" s="3" t="str">
        <f t="shared" si="417"/>
        <v>44303 CHARWOOD DR</v>
      </c>
      <c r="BI699" s="3" t="str">
        <f t="shared" si="418"/>
        <v>Callahan</v>
      </c>
      <c r="BJ699" s="3" t="str">
        <f t="shared" si="419"/>
        <v>Florida</v>
      </c>
      <c r="BK699" s="3">
        <f t="shared" si="420"/>
        <v>32011</v>
      </c>
      <c r="BL699" s="3" t="str">
        <f t="shared" si="421"/>
        <v>44303 CHARWOOD DR CALLAHAN FL 32011</v>
      </c>
      <c r="BM699" s="3" t="str">
        <f t="shared" si="422"/>
        <v>L</v>
      </c>
      <c r="BN699" s="3" t="str">
        <f t="shared" si="423"/>
        <v>Pass</v>
      </c>
      <c r="BO699" s="3" t="str">
        <f t="shared" si="424"/>
        <v>No</v>
      </c>
      <c r="BP699" s="3" t="str">
        <f t="shared" si="425"/>
        <v>FV&lt;$10K</v>
      </c>
      <c r="BQ699" t="s">
        <v>6650</v>
      </c>
      <c r="BR699" s="3" t="str">
        <f t="shared" si="426"/>
        <v>No, &lt; $20K Lien</v>
      </c>
      <c r="BS699" s="3" t="str">
        <f t="shared" si="427"/>
        <v>No, Lien &lt; $20K</v>
      </c>
      <c r="BT699" t="s">
        <v>6650</v>
      </c>
      <c r="BU699" s="3" t="str">
        <f t="shared" si="428"/>
        <v>No</v>
      </c>
      <c r="BV699" s="3" t="str">
        <f t="shared" si="429"/>
        <v>No</v>
      </c>
      <c r="BW699" s="3">
        <f t="shared" si="430"/>
        <v>1</v>
      </c>
      <c r="BX699" s="3" t="str">
        <f t="shared" si="431"/>
        <v>No</v>
      </c>
      <c r="BY699" s="3">
        <f t="shared" si="432"/>
        <v>46361</v>
      </c>
      <c r="BZ699">
        <v>1</v>
      </c>
      <c r="CA699" s="3">
        <f t="shared" si="433"/>
        <v>46361</v>
      </c>
      <c r="CC699" s="3">
        <f t="shared" si="434"/>
        <v>0</v>
      </c>
      <c r="CD699" s="3">
        <f t="shared" si="435"/>
        <v>0</v>
      </c>
      <c r="CE699" s="3" t="str">
        <f t="shared" si="436"/>
        <v/>
      </c>
      <c r="CF699" s="3" t="e">
        <f>HLOOKUP(CE699,'Valuation Data'!$D$2:$K$5,4,FALSE)</f>
        <v>#N/A</v>
      </c>
      <c r="CG699" s="3">
        <f t="shared" si="437"/>
        <v>46361</v>
      </c>
      <c r="CH699" s="3" t="str">
        <f t="shared" si="438"/>
        <v>No</v>
      </c>
      <c r="CI699" s="3" t="str">
        <f>VLOOKUP(R699,'Use Codes &amp; County Type'!A:D,4,FALSE)</f>
        <v>R</v>
      </c>
      <c r="CJ699" s="3" t="str">
        <f t="shared" si="439"/>
        <v>No</v>
      </c>
      <c r="CK699" s="3" t="str">
        <f t="shared" si="440"/>
        <v>No</v>
      </c>
      <c r="CL699" s="3">
        <f t="shared" si="441"/>
        <v>0.35</v>
      </c>
      <c r="CM699" s="3">
        <f t="shared" si="442"/>
        <v>16226.349999999999</v>
      </c>
      <c r="CN699" s="3">
        <f t="shared" si="443"/>
        <v>4482.3500000000004</v>
      </c>
      <c r="CO699" s="3">
        <f t="shared" si="444"/>
        <v>11743.999999999998</v>
      </c>
      <c r="CP699" s="3">
        <f t="shared" si="445"/>
        <v>9.6683634951791386E-2</v>
      </c>
      <c r="CR699" s="3" t="str">
        <f t="shared" si="446"/>
        <v>No</v>
      </c>
      <c r="CV699" s="3" t="str">
        <f t="shared" si="447"/>
        <v>*Bid</v>
      </c>
      <c r="CW699" s="3">
        <f t="shared" si="448"/>
        <v>698</v>
      </c>
      <c r="CX699" s="3">
        <f t="shared" si="449"/>
        <v>896.47</v>
      </c>
      <c r="CY699" s="3" t="str">
        <f t="shared" si="450"/>
        <v>Ok</v>
      </c>
      <c r="CZ699">
        <v>0</v>
      </c>
      <c r="DA699">
        <v>0</v>
      </c>
    </row>
    <row r="700" spans="1:105" x14ac:dyDescent="0.25">
      <c r="A700">
        <v>699</v>
      </c>
      <c r="B700" t="s">
        <v>3</v>
      </c>
      <c r="C700" t="s">
        <v>808</v>
      </c>
      <c r="D700">
        <v>349.37</v>
      </c>
      <c r="E700">
        <v>2017</v>
      </c>
      <c r="F700">
        <v>349.37</v>
      </c>
      <c r="G700">
        <v>349.37</v>
      </c>
      <c r="H700" s="3">
        <f t="shared" si="410"/>
        <v>0</v>
      </c>
      <c r="I700">
        <v>44002</v>
      </c>
      <c r="J700" t="s">
        <v>2735</v>
      </c>
      <c r="K700" t="s">
        <v>2738</v>
      </c>
      <c r="L700">
        <v>32011</v>
      </c>
      <c r="M700" t="s">
        <v>3250</v>
      </c>
      <c r="N700" t="s">
        <v>4759</v>
      </c>
      <c r="O700">
        <v>-81.811209097985497</v>
      </c>
      <c r="P700">
        <v>30.526454726609899</v>
      </c>
      <c r="Q700" t="s">
        <v>5277</v>
      </c>
      <c r="R700">
        <v>0</v>
      </c>
      <c r="S700" t="s">
        <v>6538</v>
      </c>
      <c r="T700">
        <v>8001</v>
      </c>
      <c r="U700" t="s">
        <v>6581</v>
      </c>
      <c r="V700">
        <v>2017</v>
      </c>
      <c r="W700">
        <v>15890</v>
      </c>
      <c r="X700">
        <v>2017</v>
      </c>
      <c r="Y700">
        <v>23907</v>
      </c>
      <c r="Z700">
        <v>293.45999999999998</v>
      </c>
      <c r="AA700" s="3">
        <f t="shared" si="411"/>
        <v>0.83996908721412822</v>
      </c>
      <c r="AB700" t="s">
        <v>6616</v>
      </c>
      <c r="AC700" t="s">
        <v>6616</v>
      </c>
      <c r="AI700" t="s">
        <v>6618</v>
      </c>
      <c r="AJ700" t="s">
        <v>6618</v>
      </c>
      <c r="AK700">
        <v>0</v>
      </c>
      <c r="AL700">
        <v>0</v>
      </c>
      <c r="AM700">
        <v>0</v>
      </c>
      <c r="AN700">
        <v>0</v>
      </c>
      <c r="AO700">
        <v>0</v>
      </c>
      <c r="AP700" s="3" t="str">
        <f t="shared" si="412"/>
        <v>No</v>
      </c>
      <c r="AQ700" s="3" t="str">
        <f t="shared" si="413"/>
        <v>No</v>
      </c>
      <c r="AR700" s="3" t="str">
        <f t="shared" si="414"/>
        <v>No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 t="s">
        <v>6634</v>
      </c>
      <c r="AZ700" t="s">
        <v>6638</v>
      </c>
      <c r="BA700">
        <v>1</v>
      </c>
      <c r="BB700" t="s">
        <v>6616</v>
      </c>
      <c r="BC700" t="s">
        <v>6616</v>
      </c>
      <c r="BD700" s="4" t="str">
        <f t="shared" si="415"/>
        <v>No</v>
      </c>
      <c r="BE700" t="s">
        <v>6640</v>
      </c>
      <c r="BF700" s="3" t="str">
        <f t="shared" si="416"/>
        <v>No</v>
      </c>
      <c r="BG700" t="s">
        <v>6645</v>
      </c>
      <c r="BH700" s="3" t="str">
        <f t="shared" si="417"/>
        <v>44002 CHARWOOD DR</v>
      </c>
      <c r="BI700" s="3" t="str">
        <f t="shared" si="418"/>
        <v>Callahan</v>
      </c>
      <c r="BJ700" s="3" t="str">
        <f t="shared" si="419"/>
        <v>Florida</v>
      </c>
      <c r="BK700" s="3">
        <f t="shared" si="420"/>
        <v>32011</v>
      </c>
      <c r="BL700" s="3" t="str">
        <f t="shared" si="421"/>
        <v>44002 CHARWOOD DR CALLAHAN FL 32011</v>
      </c>
      <c r="BM700" s="3" t="str">
        <f t="shared" si="422"/>
        <v/>
      </c>
      <c r="BN700" s="3" t="str">
        <f t="shared" si="423"/>
        <v>Pass</v>
      </c>
      <c r="BO700" s="3" t="str">
        <f t="shared" si="424"/>
        <v>No</v>
      </c>
      <c r="BP700" s="3" t="str">
        <f t="shared" si="425"/>
        <v>FV&lt;$10K</v>
      </c>
      <c r="BQ700" t="s">
        <v>6650</v>
      </c>
      <c r="BR700" s="3" t="str">
        <f t="shared" si="426"/>
        <v>No, &lt; $20K Lien</v>
      </c>
      <c r="BS700" s="3" t="str">
        <f t="shared" si="427"/>
        <v>No, Lien &lt; $20K</v>
      </c>
      <c r="BT700" t="s">
        <v>6650</v>
      </c>
      <c r="BU700" s="3" t="str">
        <f t="shared" si="428"/>
        <v>No</v>
      </c>
      <c r="BV700" s="3" t="str">
        <f t="shared" si="429"/>
        <v>No</v>
      </c>
      <c r="BW700" s="3">
        <f t="shared" si="430"/>
        <v>1</v>
      </c>
      <c r="BX700" s="3" t="str">
        <f t="shared" si="431"/>
        <v>No</v>
      </c>
      <c r="BY700" s="3">
        <f t="shared" si="432"/>
        <v>15890</v>
      </c>
      <c r="BZ700">
        <v>1</v>
      </c>
      <c r="CA700" s="3">
        <f t="shared" si="433"/>
        <v>15890</v>
      </c>
      <c r="CC700" s="3">
        <f t="shared" si="434"/>
        <v>0</v>
      </c>
      <c r="CD700" s="3">
        <f t="shared" si="435"/>
        <v>0</v>
      </c>
      <c r="CE700" s="3" t="str">
        <f t="shared" si="436"/>
        <v/>
      </c>
      <c r="CF700" s="3" t="e">
        <f>HLOOKUP(CE700,'Valuation Data'!$D$2:$K$5,4,FALSE)</f>
        <v>#N/A</v>
      </c>
      <c r="CG700" s="3">
        <f t="shared" si="437"/>
        <v>15890</v>
      </c>
      <c r="CH700" s="3" t="str">
        <f t="shared" si="438"/>
        <v>No</v>
      </c>
      <c r="CI700" s="3" t="str">
        <f>VLOOKUP(R700,'Use Codes &amp; County Type'!A:D,4,FALSE)</f>
        <v>V</v>
      </c>
      <c r="CJ700" s="3" t="str">
        <f t="shared" si="439"/>
        <v>Yes</v>
      </c>
      <c r="CK700" s="3" t="str">
        <f t="shared" si="440"/>
        <v>No</v>
      </c>
      <c r="CL700" s="3">
        <f t="shared" si="441"/>
        <v>0</v>
      </c>
      <c r="CM700" s="3">
        <f t="shared" si="442"/>
        <v>0</v>
      </c>
      <c r="CN700" s="3">
        <f t="shared" si="443"/>
        <v>1746.85</v>
      </c>
      <c r="CO700" s="3">
        <f t="shared" si="444"/>
        <v>-1746.85</v>
      </c>
      <c r="CP700" s="3">
        <f t="shared" si="445"/>
        <v>0.10993392070484581</v>
      </c>
      <c r="CR700" s="3" t="str">
        <f t="shared" si="446"/>
        <v>No</v>
      </c>
      <c r="CV700" s="3" t="str">
        <f t="shared" si="447"/>
        <v>FMV&lt;$30K</v>
      </c>
      <c r="CW700" s="3">
        <f t="shared" si="448"/>
        <v>699</v>
      </c>
      <c r="CX700" s="3">
        <f t="shared" si="449"/>
        <v>349.37</v>
      </c>
      <c r="CY700" s="3" t="str">
        <f t="shared" si="450"/>
        <v>Ok</v>
      </c>
      <c r="CZ700">
        <v>0</v>
      </c>
      <c r="DA700">
        <v>0</v>
      </c>
    </row>
    <row r="701" spans="1:105" x14ac:dyDescent="0.25">
      <c r="A701">
        <v>700</v>
      </c>
      <c r="B701" t="s">
        <v>3</v>
      </c>
      <c r="C701" t="s">
        <v>809</v>
      </c>
      <c r="D701">
        <v>1493.02</v>
      </c>
      <c r="E701">
        <v>2017</v>
      </c>
      <c r="F701">
        <v>1493.02</v>
      </c>
      <c r="G701">
        <v>1493.02</v>
      </c>
      <c r="H701" s="3">
        <f t="shared" si="410"/>
        <v>0</v>
      </c>
      <c r="I701">
        <v>44136</v>
      </c>
      <c r="J701" t="s">
        <v>2735</v>
      </c>
      <c r="K701" t="s">
        <v>2738</v>
      </c>
      <c r="L701">
        <v>32011</v>
      </c>
      <c r="M701" t="s">
        <v>3251</v>
      </c>
      <c r="N701" t="s">
        <v>4759</v>
      </c>
      <c r="O701">
        <v>-81.804120286955495</v>
      </c>
      <c r="P701">
        <v>30.5320583901823</v>
      </c>
      <c r="Q701" t="s">
        <v>5278</v>
      </c>
      <c r="R701">
        <v>1</v>
      </c>
      <c r="S701" t="s">
        <v>6539</v>
      </c>
      <c r="T701">
        <v>1001</v>
      </c>
      <c r="U701" t="s">
        <v>6582</v>
      </c>
      <c r="V701">
        <v>2017</v>
      </c>
      <c r="W701">
        <v>89235</v>
      </c>
      <c r="X701">
        <v>2017</v>
      </c>
      <c r="Y701">
        <v>89235</v>
      </c>
      <c r="Z701">
        <v>1350.92</v>
      </c>
      <c r="AA701" s="3">
        <f t="shared" si="411"/>
        <v>0.90482377998955144</v>
      </c>
      <c r="AB701" t="s">
        <v>6616</v>
      </c>
      <c r="AC701" t="s">
        <v>6616</v>
      </c>
      <c r="AG701" t="s">
        <v>6616</v>
      </c>
      <c r="AH701" t="s">
        <v>6616</v>
      </c>
      <c r="AI701" t="s">
        <v>6618</v>
      </c>
      <c r="AJ701" t="s">
        <v>6618</v>
      </c>
      <c r="AK701" t="s">
        <v>6618</v>
      </c>
      <c r="AL701" t="s">
        <v>6618</v>
      </c>
      <c r="AM701" t="s">
        <v>6618</v>
      </c>
      <c r="AN701" t="s">
        <v>6618</v>
      </c>
      <c r="AO701">
        <v>0</v>
      </c>
      <c r="AP701" s="3" t="str">
        <f t="shared" si="412"/>
        <v>No</v>
      </c>
      <c r="AQ701" s="3" t="str">
        <f t="shared" si="413"/>
        <v>No</v>
      </c>
      <c r="AR701" s="3" t="str">
        <f t="shared" si="414"/>
        <v>No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1</v>
      </c>
      <c r="AY701" t="s">
        <v>6634</v>
      </c>
      <c r="AZ701" t="s">
        <v>6638</v>
      </c>
      <c r="BA701">
        <v>1</v>
      </c>
      <c r="BB701" t="s">
        <v>6616</v>
      </c>
      <c r="BC701" t="s">
        <v>6616</v>
      </c>
      <c r="BD701" s="4" t="str">
        <f t="shared" si="415"/>
        <v>No</v>
      </c>
      <c r="BE701" t="s">
        <v>6640</v>
      </c>
      <c r="BF701" s="3" t="str">
        <f t="shared" si="416"/>
        <v>No</v>
      </c>
      <c r="BG701" t="s">
        <v>6645</v>
      </c>
      <c r="BH701" s="3" t="str">
        <f t="shared" si="417"/>
        <v>44136 MCKENDREE DR</v>
      </c>
      <c r="BI701" s="3" t="str">
        <f t="shared" si="418"/>
        <v>Callahan</v>
      </c>
      <c r="BJ701" s="3" t="str">
        <f t="shared" si="419"/>
        <v>Florida</v>
      </c>
      <c r="BK701" s="3">
        <f t="shared" si="420"/>
        <v>32011</v>
      </c>
      <c r="BL701" s="3" t="str">
        <f t="shared" si="421"/>
        <v>44136 MCKENDREE DR CALLAHAN FL 32011</v>
      </c>
      <c r="BM701" s="3" t="str">
        <f t="shared" si="422"/>
        <v/>
      </c>
      <c r="BN701" s="3" t="str">
        <f t="shared" si="423"/>
        <v>Pass</v>
      </c>
      <c r="BO701" s="3" t="str">
        <f t="shared" si="424"/>
        <v>No</v>
      </c>
      <c r="BP701" s="3" t="str">
        <f t="shared" si="425"/>
        <v>FV&lt;$10K</v>
      </c>
      <c r="BQ701" t="s">
        <v>6650</v>
      </c>
      <c r="BR701" s="3" t="str">
        <f t="shared" si="426"/>
        <v>No, &lt; $20K Lien</v>
      </c>
      <c r="BS701" s="3" t="str">
        <f t="shared" si="427"/>
        <v>No, Lien &lt; $20K</v>
      </c>
      <c r="BT701" t="s">
        <v>6650</v>
      </c>
      <c r="BU701" s="3" t="str">
        <f t="shared" si="428"/>
        <v>No</v>
      </c>
      <c r="BV701" s="3" t="str">
        <f t="shared" si="429"/>
        <v>No</v>
      </c>
      <c r="BW701" s="3">
        <f t="shared" si="430"/>
        <v>1</v>
      </c>
      <c r="BX701" s="3" t="str">
        <f t="shared" si="431"/>
        <v>No</v>
      </c>
      <c r="BY701" s="3">
        <f t="shared" si="432"/>
        <v>89235</v>
      </c>
      <c r="BZ701">
        <v>1</v>
      </c>
      <c r="CA701" s="3">
        <f t="shared" si="433"/>
        <v>89235</v>
      </c>
      <c r="CC701" s="3">
        <f t="shared" si="434"/>
        <v>0</v>
      </c>
      <c r="CD701" s="3">
        <f t="shared" si="435"/>
        <v>0</v>
      </c>
      <c r="CE701" s="3" t="str">
        <f t="shared" si="436"/>
        <v/>
      </c>
      <c r="CF701" s="3" t="e">
        <f>HLOOKUP(CE701,'Valuation Data'!$D$2:$K$5,4,FALSE)</f>
        <v>#N/A</v>
      </c>
      <c r="CG701" s="3">
        <f t="shared" si="437"/>
        <v>89235</v>
      </c>
      <c r="CH701" s="3" t="str">
        <f t="shared" si="438"/>
        <v>No</v>
      </c>
      <c r="CI701" s="3" t="str">
        <f>VLOOKUP(R701,'Use Codes &amp; County Type'!A:D,4,FALSE)</f>
        <v>S</v>
      </c>
      <c r="CJ701" s="3" t="str">
        <f t="shared" si="439"/>
        <v>No</v>
      </c>
      <c r="CK701" s="3" t="str">
        <f t="shared" si="440"/>
        <v>No</v>
      </c>
      <c r="CL701" s="3">
        <f t="shared" si="441"/>
        <v>0.35</v>
      </c>
      <c r="CM701" s="3">
        <f t="shared" si="442"/>
        <v>31232.249999999996</v>
      </c>
      <c r="CN701" s="3">
        <f t="shared" si="443"/>
        <v>7465.1</v>
      </c>
      <c r="CO701" s="3">
        <f t="shared" si="444"/>
        <v>23767.149999999994</v>
      </c>
      <c r="CP701" s="3">
        <f t="shared" si="445"/>
        <v>8.3656636969798845E-2</v>
      </c>
      <c r="CR701" s="3" t="str">
        <f t="shared" si="446"/>
        <v>No</v>
      </c>
      <c r="CV701" s="3" t="str">
        <f t="shared" si="447"/>
        <v>*Bid</v>
      </c>
      <c r="CW701" s="3">
        <f t="shared" si="448"/>
        <v>700</v>
      </c>
      <c r="CX701" s="3">
        <f t="shared" si="449"/>
        <v>1493.02</v>
      </c>
      <c r="CY701" s="3" t="str">
        <f t="shared" si="450"/>
        <v>Ok</v>
      </c>
      <c r="CZ701">
        <v>0</v>
      </c>
      <c r="DA701">
        <v>0</v>
      </c>
    </row>
    <row r="702" spans="1:105" x14ac:dyDescent="0.25">
      <c r="A702">
        <v>701</v>
      </c>
      <c r="B702" t="s">
        <v>3</v>
      </c>
      <c r="C702" t="s">
        <v>810</v>
      </c>
      <c r="D702">
        <v>781.82</v>
      </c>
      <c r="E702">
        <v>2017</v>
      </c>
      <c r="F702">
        <v>781.82</v>
      </c>
      <c r="G702">
        <v>781.82</v>
      </c>
      <c r="H702" s="3">
        <f t="shared" si="410"/>
        <v>0</v>
      </c>
      <c r="I702">
        <v>44182</v>
      </c>
      <c r="J702" t="s">
        <v>2735</v>
      </c>
      <c r="K702" t="s">
        <v>2738</v>
      </c>
      <c r="L702">
        <v>32011</v>
      </c>
      <c r="M702" t="s">
        <v>3252</v>
      </c>
      <c r="N702" t="s">
        <v>4759</v>
      </c>
      <c r="O702">
        <v>-81.804040725203194</v>
      </c>
      <c r="P702">
        <v>30.5327206956492</v>
      </c>
      <c r="Q702" t="s">
        <v>5279</v>
      </c>
      <c r="R702">
        <v>1</v>
      </c>
      <c r="S702" t="s">
        <v>6539</v>
      </c>
      <c r="T702">
        <v>1001</v>
      </c>
      <c r="U702" t="s">
        <v>6582</v>
      </c>
      <c r="V702">
        <v>2017</v>
      </c>
      <c r="W702">
        <v>84901</v>
      </c>
      <c r="X702">
        <v>2017</v>
      </c>
      <c r="Y702">
        <v>96183</v>
      </c>
      <c r="Z702">
        <v>693.31</v>
      </c>
      <c r="AA702" s="3">
        <f t="shared" si="411"/>
        <v>0.88678979816325998</v>
      </c>
      <c r="AB702" t="s">
        <v>6616</v>
      </c>
      <c r="AD702" t="s">
        <v>6616</v>
      </c>
      <c r="AE702" t="s">
        <v>6616</v>
      </c>
      <c r="AF702" t="s">
        <v>6616</v>
      </c>
      <c r="AG702" t="s">
        <v>6616</v>
      </c>
      <c r="AH702" t="s">
        <v>6616</v>
      </c>
      <c r="AI702" t="s">
        <v>6618</v>
      </c>
      <c r="AJ702" t="s">
        <v>6618</v>
      </c>
      <c r="AK702" t="s">
        <v>6618</v>
      </c>
      <c r="AL702" t="s">
        <v>6618</v>
      </c>
      <c r="AM702" t="s">
        <v>6618</v>
      </c>
      <c r="AN702" t="s">
        <v>6618</v>
      </c>
      <c r="AO702" t="s">
        <v>6618</v>
      </c>
      <c r="AP702" s="3" t="str">
        <f t="shared" si="412"/>
        <v>No</v>
      </c>
      <c r="AQ702" s="3" t="str">
        <f t="shared" si="413"/>
        <v>No</v>
      </c>
      <c r="AR702" s="3" t="str">
        <f t="shared" si="414"/>
        <v>No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 t="s">
        <v>6634</v>
      </c>
      <c r="AZ702" t="s">
        <v>6638</v>
      </c>
      <c r="BA702">
        <v>1</v>
      </c>
      <c r="BB702" t="s">
        <v>6617</v>
      </c>
      <c r="BC702" t="s">
        <v>6616</v>
      </c>
      <c r="BD702" s="4" t="str">
        <f t="shared" si="415"/>
        <v>No</v>
      </c>
      <c r="BE702" t="s">
        <v>6640</v>
      </c>
      <c r="BF702" s="3" t="str">
        <f t="shared" si="416"/>
        <v>No</v>
      </c>
      <c r="BG702" t="s">
        <v>6645</v>
      </c>
      <c r="BH702" s="3" t="str">
        <f t="shared" si="417"/>
        <v>44182 MCKENDREE DR</v>
      </c>
      <c r="BI702" s="3" t="str">
        <f t="shared" si="418"/>
        <v>Callahan</v>
      </c>
      <c r="BJ702" s="3" t="str">
        <f t="shared" si="419"/>
        <v>Florida</v>
      </c>
      <c r="BK702" s="3">
        <f t="shared" si="420"/>
        <v>32011</v>
      </c>
      <c r="BL702" s="3" t="str">
        <f t="shared" si="421"/>
        <v>44182 MCKENDREE DR CALLAHAN FL 32011</v>
      </c>
      <c r="BM702" s="3" t="str">
        <f t="shared" si="422"/>
        <v/>
      </c>
      <c r="BN702" s="3" t="str">
        <f t="shared" si="423"/>
        <v>Pass</v>
      </c>
      <c r="BO702" s="3" t="str">
        <f t="shared" si="424"/>
        <v>No</v>
      </c>
      <c r="BP702" s="3" t="str">
        <f t="shared" si="425"/>
        <v>FV&lt;$10K</v>
      </c>
      <c r="BQ702" t="s">
        <v>6650</v>
      </c>
      <c r="BR702" s="3" t="str">
        <f t="shared" si="426"/>
        <v>No, &lt; $20K Lien</v>
      </c>
      <c r="BS702" s="3" t="str">
        <f t="shared" si="427"/>
        <v>No, Lien &lt; $20K</v>
      </c>
      <c r="BT702" t="s">
        <v>6650</v>
      </c>
      <c r="BU702" s="3" t="str">
        <f t="shared" si="428"/>
        <v>No</v>
      </c>
      <c r="BV702" s="3" t="str">
        <f t="shared" si="429"/>
        <v>No</v>
      </c>
      <c r="BW702" s="3">
        <f t="shared" si="430"/>
        <v>1</v>
      </c>
      <c r="BX702" s="3" t="str">
        <f t="shared" si="431"/>
        <v>No</v>
      </c>
      <c r="BY702" s="3">
        <f t="shared" si="432"/>
        <v>84901</v>
      </c>
      <c r="BZ702">
        <v>1</v>
      </c>
      <c r="CA702" s="3">
        <f t="shared" si="433"/>
        <v>84901</v>
      </c>
      <c r="CC702" s="3">
        <f t="shared" si="434"/>
        <v>0</v>
      </c>
      <c r="CD702" s="3">
        <f t="shared" si="435"/>
        <v>0</v>
      </c>
      <c r="CE702" s="3" t="str">
        <f t="shared" si="436"/>
        <v/>
      </c>
      <c r="CF702" s="3" t="e">
        <f>HLOOKUP(CE702,'Valuation Data'!$D$2:$K$5,4,FALSE)</f>
        <v>#N/A</v>
      </c>
      <c r="CG702" s="3">
        <f t="shared" si="437"/>
        <v>84901</v>
      </c>
      <c r="CH702" s="3" t="str">
        <f t="shared" si="438"/>
        <v>No</v>
      </c>
      <c r="CI702" s="3" t="str">
        <f>VLOOKUP(R702,'Use Codes &amp; County Type'!A:D,4,FALSE)</f>
        <v>S</v>
      </c>
      <c r="CJ702" s="3" t="str">
        <f t="shared" si="439"/>
        <v>No</v>
      </c>
      <c r="CK702" s="3" t="str">
        <f t="shared" si="440"/>
        <v>Yes</v>
      </c>
      <c r="CL702" s="3">
        <f t="shared" si="441"/>
        <v>0.67</v>
      </c>
      <c r="CM702" s="3">
        <f t="shared" si="442"/>
        <v>56883.670000000006</v>
      </c>
      <c r="CN702" s="3">
        <f t="shared" si="443"/>
        <v>3909.1000000000004</v>
      </c>
      <c r="CO702" s="3">
        <f t="shared" si="444"/>
        <v>52974.570000000007</v>
      </c>
      <c r="CP702" s="3">
        <f t="shared" si="445"/>
        <v>4.6043038362327891E-2</v>
      </c>
      <c r="CR702" s="3" t="str">
        <f t="shared" si="446"/>
        <v>No</v>
      </c>
      <c r="CV702" s="3" t="str">
        <f t="shared" si="447"/>
        <v>*Bid</v>
      </c>
      <c r="CW702" s="3">
        <f t="shared" si="448"/>
        <v>701</v>
      </c>
      <c r="CX702" s="3">
        <f t="shared" si="449"/>
        <v>781.82</v>
      </c>
      <c r="CY702" s="3" t="str">
        <f t="shared" si="450"/>
        <v>Ok</v>
      </c>
      <c r="CZ702">
        <v>0</v>
      </c>
      <c r="DA702">
        <v>0</v>
      </c>
    </row>
    <row r="703" spans="1:105" x14ac:dyDescent="0.25">
      <c r="A703">
        <v>702</v>
      </c>
      <c r="B703" t="s">
        <v>3</v>
      </c>
      <c r="C703" t="s">
        <v>811</v>
      </c>
      <c r="D703">
        <v>5601.1</v>
      </c>
      <c r="E703">
        <v>2017</v>
      </c>
      <c r="F703">
        <v>5601.1</v>
      </c>
      <c r="G703">
        <v>5601.1</v>
      </c>
      <c r="H703" s="3">
        <f t="shared" si="410"/>
        <v>0</v>
      </c>
      <c r="I703">
        <v>541064</v>
      </c>
      <c r="J703" t="s">
        <v>2735</v>
      </c>
      <c r="K703" t="s">
        <v>2738</v>
      </c>
      <c r="L703">
        <v>32011</v>
      </c>
      <c r="M703" t="s">
        <v>3253</v>
      </c>
      <c r="N703" t="s">
        <v>4759</v>
      </c>
      <c r="O703">
        <v>-81.807067923997806</v>
      </c>
      <c r="P703">
        <v>30.533072040390699</v>
      </c>
      <c r="Q703" t="s">
        <v>5280</v>
      </c>
      <c r="R703">
        <v>27</v>
      </c>
      <c r="S703" t="s">
        <v>6556</v>
      </c>
      <c r="T703">
        <v>2023</v>
      </c>
      <c r="U703" t="s">
        <v>6593</v>
      </c>
      <c r="V703">
        <v>2017</v>
      </c>
      <c r="W703">
        <v>340147</v>
      </c>
      <c r="X703">
        <v>2017</v>
      </c>
      <c r="Y703">
        <v>340147</v>
      </c>
      <c r="Z703">
        <v>5149.42</v>
      </c>
      <c r="AA703" s="3">
        <f t="shared" si="411"/>
        <v>0.91935869739872522</v>
      </c>
      <c r="AB703" t="s">
        <v>6616</v>
      </c>
      <c r="AC703" t="s">
        <v>6616</v>
      </c>
      <c r="AD703" t="s">
        <v>6616</v>
      </c>
      <c r="AE703" t="s">
        <v>6616</v>
      </c>
      <c r="AF703" t="s">
        <v>6616</v>
      </c>
      <c r="AG703" t="s">
        <v>6616</v>
      </c>
      <c r="AH703" t="s">
        <v>6616</v>
      </c>
      <c r="AI703" t="s">
        <v>6618</v>
      </c>
      <c r="AJ703" t="s">
        <v>6618</v>
      </c>
      <c r="AK703" t="s">
        <v>6618</v>
      </c>
      <c r="AL703" t="s">
        <v>6618</v>
      </c>
      <c r="AM703" t="s">
        <v>6618</v>
      </c>
      <c r="AN703" t="s">
        <v>6618</v>
      </c>
      <c r="AO703" t="s">
        <v>6618</v>
      </c>
      <c r="AP703" s="3" t="str">
        <f t="shared" si="412"/>
        <v>No</v>
      </c>
      <c r="AQ703" s="3" t="str">
        <f t="shared" si="413"/>
        <v>No</v>
      </c>
      <c r="AR703" s="3" t="str">
        <f t="shared" si="414"/>
        <v>No</v>
      </c>
      <c r="AS703">
        <v>0</v>
      </c>
      <c r="AT703">
        <v>0</v>
      </c>
      <c r="AU703">
        <v>390000</v>
      </c>
      <c r="AV703" t="s">
        <v>6626</v>
      </c>
      <c r="AW703">
        <v>1</v>
      </c>
      <c r="AX703">
        <v>2</v>
      </c>
      <c r="AY703" t="s">
        <v>6635</v>
      </c>
      <c r="AZ703" t="s">
        <v>6638</v>
      </c>
      <c r="BA703">
        <v>1</v>
      </c>
      <c r="BB703" t="s">
        <v>6616</v>
      </c>
      <c r="BC703" t="s">
        <v>6616</v>
      </c>
      <c r="BD703" s="4" t="str">
        <f t="shared" si="415"/>
        <v>Yes</v>
      </c>
      <c r="BE703" t="s">
        <v>6640</v>
      </c>
      <c r="BF703" s="3" t="str">
        <f t="shared" si="416"/>
        <v>No</v>
      </c>
      <c r="BG703" t="s">
        <v>6645</v>
      </c>
      <c r="BH703" s="3" t="str">
        <f t="shared" si="417"/>
        <v>541064 US HWY 1</v>
      </c>
      <c r="BI703" s="3" t="str">
        <f t="shared" si="418"/>
        <v>Callahan</v>
      </c>
      <c r="BJ703" s="3" t="str">
        <f t="shared" si="419"/>
        <v>Florida</v>
      </c>
      <c r="BK703" s="3">
        <f t="shared" si="420"/>
        <v>32011</v>
      </c>
      <c r="BL703" s="3" t="str">
        <f t="shared" si="421"/>
        <v>541064 US HWY 1 CALLAHAN FL 32011</v>
      </c>
      <c r="BM703" s="3" t="str">
        <f t="shared" si="422"/>
        <v>L</v>
      </c>
      <c r="BN703" s="3" t="str">
        <f t="shared" si="423"/>
        <v>Pass</v>
      </c>
      <c r="BO703" s="3" t="str">
        <f t="shared" si="424"/>
        <v>No</v>
      </c>
      <c r="BP703" s="3" t="str">
        <f t="shared" si="425"/>
        <v>FV&lt;$10K</v>
      </c>
      <c r="BQ703" t="s">
        <v>6650</v>
      </c>
      <c r="BR703" s="3" t="str">
        <f t="shared" si="426"/>
        <v>No, &lt; $20K Lien</v>
      </c>
      <c r="BS703" s="3" t="str">
        <f t="shared" si="427"/>
        <v>No, Lien &lt; $20K</v>
      </c>
      <c r="BT703" t="s">
        <v>6650</v>
      </c>
      <c r="BU703" s="3" t="str">
        <f t="shared" si="428"/>
        <v>No</v>
      </c>
      <c r="BV703" s="3" t="str">
        <f t="shared" si="429"/>
        <v>No</v>
      </c>
      <c r="BW703" s="3">
        <f t="shared" si="430"/>
        <v>1</v>
      </c>
      <c r="BX703" s="3" t="str">
        <f t="shared" si="431"/>
        <v>No</v>
      </c>
      <c r="BY703" s="3">
        <f t="shared" si="432"/>
        <v>340147</v>
      </c>
      <c r="BZ703">
        <v>1</v>
      </c>
      <c r="CA703" s="3">
        <f t="shared" si="433"/>
        <v>340147</v>
      </c>
      <c r="CC703" s="3">
        <f t="shared" si="434"/>
        <v>0</v>
      </c>
      <c r="CD703" s="3">
        <f t="shared" si="435"/>
        <v>0</v>
      </c>
      <c r="CE703" s="3" t="str">
        <f t="shared" si="436"/>
        <v/>
      </c>
      <c r="CF703" s="3" t="e">
        <f>HLOOKUP(CE703,'Valuation Data'!$D$2:$K$5,4,FALSE)</f>
        <v>#N/A</v>
      </c>
      <c r="CG703" s="3">
        <f t="shared" si="437"/>
        <v>340147</v>
      </c>
      <c r="CH703" s="3" t="str">
        <f t="shared" si="438"/>
        <v>No</v>
      </c>
      <c r="CI703" s="3" t="str">
        <f>VLOOKUP(R703,'Use Codes &amp; County Type'!A:D,4,FALSE)</f>
        <v>C</v>
      </c>
      <c r="CJ703" s="3" t="str">
        <f t="shared" si="439"/>
        <v>No</v>
      </c>
      <c r="CK703" s="3" t="str">
        <f t="shared" si="440"/>
        <v>No</v>
      </c>
      <c r="CL703" s="3">
        <f t="shared" si="441"/>
        <v>0.3</v>
      </c>
      <c r="CM703" s="3">
        <f t="shared" si="442"/>
        <v>102044.09999999999</v>
      </c>
      <c r="CN703" s="3">
        <f t="shared" si="443"/>
        <v>28005.5</v>
      </c>
      <c r="CO703" s="3">
        <f t="shared" si="444"/>
        <v>74038.599999999991</v>
      </c>
      <c r="CP703" s="3">
        <f t="shared" si="445"/>
        <v>8.2333520507310076E-2</v>
      </c>
      <c r="CR703" s="3" t="str">
        <f t="shared" si="446"/>
        <v>No</v>
      </c>
      <c r="CV703" s="3" t="str">
        <f t="shared" si="447"/>
        <v>*Bid</v>
      </c>
      <c r="CW703" s="3">
        <f t="shared" si="448"/>
        <v>702</v>
      </c>
      <c r="CX703" s="3">
        <f t="shared" si="449"/>
        <v>5601.1</v>
      </c>
      <c r="CY703" s="3" t="str">
        <f t="shared" si="450"/>
        <v>Ok</v>
      </c>
      <c r="CZ703">
        <v>0</v>
      </c>
      <c r="DA703">
        <v>0</v>
      </c>
    </row>
    <row r="704" spans="1:105" x14ac:dyDescent="0.25">
      <c r="A704">
        <v>703</v>
      </c>
      <c r="B704" t="s">
        <v>3</v>
      </c>
      <c r="C704" t="s">
        <v>812</v>
      </c>
      <c r="D704">
        <v>1648.54</v>
      </c>
      <c r="E704">
        <v>2017</v>
      </c>
      <c r="F704">
        <v>1648.54</v>
      </c>
      <c r="G704">
        <v>1648.54</v>
      </c>
      <c r="H704" s="3">
        <f t="shared" si="410"/>
        <v>0</v>
      </c>
      <c r="I704">
        <v>44127</v>
      </c>
      <c r="J704" t="s">
        <v>2735</v>
      </c>
      <c r="K704" t="s">
        <v>2738</v>
      </c>
      <c r="L704">
        <v>32011</v>
      </c>
      <c r="M704" t="s">
        <v>3254</v>
      </c>
      <c r="N704" t="s">
        <v>4759</v>
      </c>
      <c r="O704">
        <v>-81.805783302628797</v>
      </c>
      <c r="P704">
        <v>30.533730811291299</v>
      </c>
      <c r="Q704" t="s">
        <v>5281</v>
      </c>
      <c r="R704">
        <v>1</v>
      </c>
      <c r="S704" t="s">
        <v>6539</v>
      </c>
      <c r="T704">
        <v>1001</v>
      </c>
      <c r="U704" t="s">
        <v>6582</v>
      </c>
      <c r="V704">
        <v>2017</v>
      </c>
      <c r="W704">
        <v>137838</v>
      </c>
      <c r="X704">
        <v>2017</v>
      </c>
      <c r="Y704">
        <v>187784</v>
      </c>
      <c r="Z704">
        <v>1494.72</v>
      </c>
      <c r="AA704" s="3">
        <f t="shared" si="411"/>
        <v>0.9066931951908962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 s="3" t="str">
        <f t="shared" si="412"/>
        <v>No</v>
      </c>
      <c r="AQ704" s="3" t="str">
        <f t="shared" si="413"/>
        <v>No</v>
      </c>
      <c r="AR704" s="3" t="str">
        <f t="shared" si="414"/>
        <v>No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1</v>
      </c>
      <c r="AY704" t="s">
        <v>6634</v>
      </c>
      <c r="AZ704">
        <v>0</v>
      </c>
      <c r="BA704">
        <v>0</v>
      </c>
      <c r="BB704" t="s">
        <v>6617</v>
      </c>
      <c r="BC704">
        <v>0</v>
      </c>
      <c r="BD704" s="4" t="str">
        <f t="shared" si="415"/>
        <v>No</v>
      </c>
      <c r="BE704" t="s">
        <v>6640</v>
      </c>
      <c r="BF704" s="3" t="str">
        <f t="shared" si="416"/>
        <v>No</v>
      </c>
      <c r="BG704" t="s">
        <v>6645</v>
      </c>
      <c r="BH704" s="3" t="str">
        <f t="shared" si="417"/>
        <v>44127 MCKENDREE DR</v>
      </c>
      <c r="BI704" s="3" t="str">
        <f t="shared" si="418"/>
        <v>Callahan</v>
      </c>
      <c r="BJ704" s="3" t="str">
        <f t="shared" si="419"/>
        <v>Florida</v>
      </c>
      <c r="BK704" s="3">
        <f t="shared" si="420"/>
        <v>32011</v>
      </c>
      <c r="BL704" s="3" t="str">
        <f t="shared" si="421"/>
        <v>44127 MCKENDREE DR CALLAHAN FL 32011</v>
      </c>
      <c r="BM704" s="3" t="str">
        <f t="shared" si="422"/>
        <v/>
      </c>
      <c r="BN704" s="3" t="str">
        <f t="shared" si="423"/>
        <v>Pass</v>
      </c>
      <c r="BO704" s="3" t="str">
        <f t="shared" si="424"/>
        <v>No</v>
      </c>
      <c r="BP704" s="3" t="str">
        <f t="shared" si="425"/>
        <v>FV&lt;$10K</v>
      </c>
      <c r="BQ704" t="s">
        <v>6650</v>
      </c>
      <c r="BR704" s="3" t="str">
        <f t="shared" si="426"/>
        <v>No, &lt; $20K Lien</v>
      </c>
      <c r="BS704" s="3" t="str">
        <f t="shared" si="427"/>
        <v>No, Lien &lt; $20K</v>
      </c>
      <c r="BT704" t="s">
        <v>6650</v>
      </c>
      <c r="BU704" s="3" t="str">
        <f t="shared" si="428"/>
        <v>No</v>
      </c>
      <c r="BV704" s="3" t="str">
        <f t="shared" si="429"/>
        <v>Yes</v>
      </c>
      <c r="BW704" s="3">
        <f t="shared" si="430"/>
        <v>0</v>
      </c>
      <c r="BX704" s="3" t="str">
        <f t="shared" si="431"/>
        <v>No</v>
      </c>
      <c r="BY704" s="3">
        <f t="shared" si="432"/>
        <v>137838</v>
      </c>
      <c r="BZ704">
        <v>1</v>
      </c>
      <c r="CA704" s="3">
        <f t="shared" si="433"/>
        <v>137838</v>
      </c>
      <c r="CC704" s="3">
        <f t="shared" si="434"/>
        <v>0</v>
      </c>
      <c r="CD704" s="3">
        <f t="shared" si="435"/>
        <v>0</v>
      </c>
      <c r="CE704" s="3" t="str">
        <f t="shared" si="436"/>
        <v/>
      </c>
      <c r="CF704" s="3" t="e">
        <f>HLOOKUP(CE704,'Valuation Data'!$D$2:$K$5,4,FALSE)</f>
        <v>#N/A</v>
      </c>
      <c r="CG704" s="3">
        <f t="shared" si="437"/>
        <v>137838</v>
      </c>
      <c r="CH704" s="3" t="str">
        <f t="shared" si="438"/>
        <v>No</v>
      </c>
      <c r="CI704" s="3" t="str">
        <f>VLOOKUP(R704,'Use Codes &amp; County Type'!A:D,4,FALSE)</f>
        <v>S</v>
      </c>
      <c r="CJ704" s="3" t="str">
        <f t="shared" si="439"/>
        <v>No</v>
      </c>
      <c r="CK704" s="3" t="str">
        <f t="shared" si="440"/>
        <v>Yes</v>
      </c>
      <c r="CL704" s="3">
        <f t="shared" si="441"/>
        <v>0.67</v>
      </c>
      <c r="CM704" s="3">
        <f t="shared" si="442"/>
        <v>92351.46</v>
      </c>
      <c r="CN704" s="3">
        <f t="shared" si="443"/>
        <v>6594.16</v>
      </c>
      <c r="CO704" s="3">
        <f t="shared" si="444"/>
        <v>85757.3</v>
      </c>
      <c r="CP704" s="3">
        <f t="shared" si="445"/>
        <v>4.7839928031457216E-2</v>
      </c>
      <c r="CR704" s="3" t="str">
        <f t="shared" si="446"/>
        <v>No</v>
      </c>
      <c r="CV704" s="3" t="str">
        <f t="shared" si="447"/>
        <v>County Held Lien</v>
      </c>
      <c r="CW704" s="3">
        <f t="shared" si="448"/>
        <v>703</v>
      </c>
      <c r="CX704" s="3">
        <f t="shared" si="449"/>
        <v>1648.54</v>
      </c>
      <c r="CY704" s="3" t="str">
        <f t="shared" si="450"/>
        <v>Ok</v>
      </c>
      <c r="CZ704">
        <v>0</v>
      </c>
      <c r="DA704">
        <v>0</v>
      </c>
    </row>
    <row r="705" spans="1:105" x14ac:dyDescent="0.25">
      <c r="A705">
        <v>704</v>
      </c>
      <c r="B705" t="s">
        <v>3</v>
      </c>
      <c r="C705" t="s">
        <v>813</v>
      </c>
      <c r="D705">
        <v>676.84</v>
      </c>
      <c r="E705">
        <v>2017</v>
      </c>
      <c r="F705">
        <v>676.84</v>
      </c>
      <c r="G705">
        <v>676.84</v>
      </c>
      <c r="H705" s="3">
        <f t="shared" si="410"/>
        <v>0</v>
      </c>
      <c r="I705">
        <v>44839</v>
      </c>
      <c r="J705" t="s">
        <v>2735</v>
      </c>
      <c r="K705" t="s">
        <v>2738</v>
      </c>
      <c r="L705">
        <v>32011</v>
      </c>
      <c r="M705" t="s">
        <v>3255</v>
      </c>
      <c r="N705" t="s">
        <v>4759</v>
      </c>
      <c r="O705">
        <v>-81.814973579436597</v>
      </c>
      <c r="P705">
        <v>30.536286325388399</v>
      </c>
      <c r="Q705" t="s">
        <v>5282</v>
      </c>
      <c r="R705">
        <v>2</v>
      </c>
      <c r="S705" t="s">
        <v>6535</v>
      </c>
      <c r="T705">
        <v>1006</v>
      </c>
      <c r="U705" t="s">
        <v>6578</v>
      </c>
      <c r="V705">
        <v>2017</v>
      </c>
      <c r="W705">
        <v>78489</v>
      </c>
      <c r="X705">
        <v>2017</v>
      </c>
      <c r="Y705">
        <v>90629</v>
      </c>
      <c r="Z705">
        <v>596.24</v>
      </c>
      <c r="AA705" s="3">
        <f t="shared" si="411"/>
        <v>0.88091720347497193</v>
      </c>
      <c r="AB705" t="s">
        <v>6616</v>
      </c>
      <c r="AC705" t="s">
        <v>6616</v>
      </c>
      <c r="AD705" t="s">
        <v>6616</v>
      </c>
      <c r="AE705" t="s">
        <v>6616</v>
      </c>
      <c r="AF705" t="s">
        <v>6616</v>
      </c>
      <c r="AG705" t="s">
        <v>6616</v>
      </c>
      <c r="AH705" t="s">
        <v>6616</v>
      </c>
      <c r="AI705" t="s">
        <v>6618</v>
      </c>
      <c r="AJ705" t="s">
        <v>6618</v>
      </c>
      <c r="AK705" t="s">
        <v>6618</v>
      </c>
      <c r="AL705" t="s">
        <v>6618</v>
      </c>
      <c r="AM705" t="s">
        <v>6618</v>
      </c>
      <c r="AN705" t="s">
        <v>6618</v>
      </c>
      <c r="AO705" t="s">
        <v>6618</v>
      </c>
      <c r="AP705" s="3" t="str">
        <f t="shared" si="412"/>
        <v>No</v>
      </c>
      <c r="AQ705" s="3" t="str">
        <f t="shared" si="413"/>
        <v>No</v>
      </c>
      <c r="AR705" s="3" t="str">
        <f t="shared" si="414"/>
        <v>No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 t="s">
        <v>6634</v>
      </c>
      <c r="AZ705" t="s">
        <v>6638</v>
      </c>
      <c r="BA705">
        <v>1</v>
      </c>
      <c r="BB705" t="s">
        <v>6617</v>
      </c>
      <c r="BC705" t="s">
        <v>6616</v>
      </c>
      <c r="BD705" s="4" t="str">
        <f t="shared" si="415"/>
        <v>No</v>
      </c>
      <c r="BE705" t="s">
        <v>6640</v>
      </c>
      <c r="BF705" s="3" t="str">
        <f t="shared" si="416"/>
        <v>No</v>
      </c>
      <c r="BG705" t="s">
        <v>6645</v>
      </c>
      <c r="BH705" s="3" t="str">
        <f t="shared" si="417"/>
        <v>44839 PINEBREEZE CIR</v>
      </c>
      <c r="BI705" s="3" t="str">
        <f t="shared" si="418"/>
        <v>Callahan</v>
      </c>
      <c r="BJ705" s="3" t="str">
        <f t="shared" si="419"/>
        <v>Florida</v>
      </c>
      <c r="BK705" s="3">
        <f t="shared" si="420"/>
        <v>32011</v>
      </c>
      <c r="BL705" s="3" t="str">
        <f t="shared" si="421"/>
        <v>44839 PINEBREEZE CIR CALLAHAN FL 32011</v>
      </c>
      <c r="BM705" s="3" t="str">
        <f t="shared" si="422"/>
        <v/>
      </c>
      <c r="BN705" s="3" t="str">
        <f t="shared" si="423"/>
        <v>Pass</v>
      </c>
      <c r="BO705" s="3" t="str">
        <f t="shared" si="424"/>
        <v>No</v>
      </c>
      <c r="BP705" s="3" t="str">
        <f t="shared" si="425"/>
        <v>FV&lt;$10K</v>
      </c>
      <c r="BQ705" t="s">
        <v>6650</v>
      </c>
      <c r="BR705" s="3" t="str">
        <f t="shared" si="426"/>
        <v>No, &lt; $20K Lien</v>
      </c>
      <c r="BS705" s="3" t="str">
        <f t="shared" si="427"/>
        <v>No, Lien &lt; $20K</v>
      </c>
      <c r="BT705" t="s">
        <v>6650</v>
      </c>
      <c r="BU705" s="3" t="str">
        <f t="shared" si="428"/>
        <v>No</v>
      </c>
      <c r="BV705" s="3" t="str">
        <f t="shared" si="429"/>
        <v>No</v>
      </c>
      <c r="BW705" s="3">
        <f t="shared" si="430"/>
        <v>1</v>
      </c>
      <c r="BX705" s="3" t="str">
        <f t="shared" si="431"/>
        <v>No</v>
      </c>
      <c r="BY705" s="3">
        <f t="shared" si="432"/>
        <v>78489</v>
      </c>
      <c r="BZ705">
        <v>1</v>
      </c>
      <c r="CA705" s="3">
        <f t="shared" si="433"/>
        <v>78489</v>
      </c>
      <c r="CC705" s="3">
        <f t="shared" si="434"/>
        <v>0</v>
      </c>
      <c r="CD705" s="3">
        <f t="shared" si="435"/>
        <v>0</v>
      </c>
      <c r="CE705" s="3" t="str">
        <f t="shared" si="436"/>
        <v/>
      </c>
      <c r="CF705" s="3" t="e">
        <f>HLOOKUP(CE705,'Valuation Data'!$D$2:$K$5,4,FALSE)</f>
        <v>#N/A</v>
      </c>
      <c r="CG705" s="3">
        <f t="shared" si="437"/>
        <v>78489</v>
      </c>
      <c r="CH705" s="3" t="str">
        <f t="shared" si="438"/>
        <v>No</v>
      </c>
      <c r="CI705" s="3" t="str">
        <f>VLOOKUP(R705,'Use Codes &amp; County Type'!A:D,4,FALSE)</f>
        <v>R</v>
      </c>
      <c r="CJ705" s="3" t="str">
        <f t="shared" si="439"/>
        <v>No</v>
      </c>
      <c r="CK705" s="3" t="str">
        <f t="shared" si="440"/>
        <v>Yes</v>
      </c>
      <c r="CL705" s="3">
        <f t="shared" si="441"/>
        <v>0.67</v>
      </c>
      <c r="CM705" s="3">
        <f t="shared" si="442"/>
        <v>52587.630000000005</v>
      </c>
      <c r="CN705" s="3">
        <f t="shared" si="443"/>
        <v>3384.2000000000003</v>
      </c>
      <c r="CO705" s="3">
        <f t="shared" si="444"/>
        <v>49203.430000000008</v>
      </c>
      <c r="CP705" s="3">
        <f t="shared" si="445"/>
        <v>4.3116869879855781E-2</v>
      </c>
      <c r="CR705" s="3" t="str">
        <f t="shared" si="446"/>
        <v>No</v>
      </c>
      <c r="CV705" s="3" t="str">
        <f t="shared" si="447"/>
        <v>*Bid</v>
      </c>
      <c r="CW705" s="3">
        <f t="shared" si="448"/>
        <v>704</v>
      </c>
      <c r="CX705" s="3">
        <f t="shared" si="449"/>
        <v>676.84</v>
      </c>
      <c r="CY705" s="3" t="str">
        <f t="shared" si="450"/>
        <v>Ok</v>
      </c>
      <c r="CZ705">
        <v>0</v>
      </c>
      <c r="DA705">
        <v>0</v>
      </c>
    </row>
    <row r="706" spans="1:105" x14ac:dyDescent="0.25">
      <c r="A706">
        <v>705</v>
      </c>
      <c r="B706" t="s">
        <v>3</v>
      </c>
      <c r="C706" t="s">
        <v>814</v>
      </c>
      <c r="D706">
        <v>477.99</v>
      </c>
      <c r="E706">
        <v>2017</v>
      </c>
      <c r="F706">
        <v>477.99</v>
      </c>
      <c r="G706">
        <v>477.99</v>
      </c>
      <c r="H706" s="3">
        <f t="shared" ref="H706:H769" si="451">D706+D706-F706-G706</f>
        <v>0</v>
      </c>
      <c r="I706">
        <v>44609</v>
      </c>
      <c r="J706" t="s">
        <v>2735</v>
      </c>
      <c r="K706" t="s">
        <v>2738</v>
      </c>
      <c r="L706">
        <v>32011</v>
      </c>
      <c r="M706" t="s">
        <v>3256</v>
      </c>
      <c r="N706" t="s">
        <v>4759</v>
      </c>
      <c r="O706">
        <v>-81.818287133338998</v>
      </c>
      <c r="P706">
        <v>30.536723780592901</v>
      </c>
      <c r="Q706" t="s">
        <v>5283</v>
      </c>
      <c r="R706">
        <v>0</v>
      </c>
      <c r="S706" t="s">
        <v>6538</v>
      </c>
      <c r="T706">
        <v>8001</v>
      </c>
      <c r="U706" t="s">
        <v>6581</v>
      </c>
      <c r="V706">
        <v>2017</v>
      </c>
      <c r="W706">
        <v>27240</v>
      </c>
      <c r="X706">
        <v>2017</v>
      </c>
      <c r="Y706">
        <v>27240</v>
      </c>
      <c r="Z706">
        <v>412.38</v>
      </c>
      <c r="AA706" s="3">
        <f t="shared" ref="AA706:AA769" si="452">IFERROR(Z706/D706,)</f>
        <v>0.86273771417812084</v>
      </c>
      <c r="AB706" t="s">
        <v>6616</v>
      </c>
      <c r="AC706" t="s">
        <v>6616</v>
      </c>
      <c r="AD706" t="s">
        <v>6616</v>
      </c>
      <c r="AE706" t="s">
        <v>6616</v>
      </c>
      <c r="AF706" t="s">
        <v>6616</v>
      </c>
      <c r="AI706" t="s">
        <v>6618</v>
      </c>
      <c r="AJ706" t="s">
        <v>6618</v>
      </c>
      <c r="AK706" t="s">
        <v>6618</v>
      </c>
      <c r="AL706" t="s">
        <v>6618</v>
      </c>
      <c r="AM706" t="s">
        <v>6618</v>
      </c>
      <c r="AN706" t="s">
        <v>6618</v>
      </c>
      <c r="AO706">
        <v>0</v>
      </c>
      <c r="AP706" s="3" t="str">
        <f t="shared" ref="AP706:AP769" si="453">IF(OR(COUNTIF(AB706:AH706,"Yes")&gt;0,COUNTIF(AB706:AH706,"C")&gt;0),"Yes","No")</f>
        <v>No</v>
      </c>
      <c r="AQ706" s="3" t="str">
        <f t="shared" ref="AQ706:AQ769" si="454">IF(COUNTIF(AI706:AO706,"C")&gt;0,"Yes","No")</f>
        <v>No</v>
      </c>
      <c r="AR706" s="3" t="str">
        <f t="shared" ref="AR706:AR769" si="455">IF(AP706="Yes","Yes","No")</f>
        <v>No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 t="s">
        <v>6634</v>
      </c>
      <c r="AZ706" t="s">
        <v>6637</v>
      </c>
      <c r="BA706">
        <v>1</v>
      </c>
      <c r="BB706" t="s">
        <v>6616</v>
      </c>
      <c r="BC706" t="s">
        <v>6616</v>
      </c>
      <c r="BD706" s="4" t="str">
        <f t="shared" ref="BD706:BD769" si="456">IFERROR(IF(AW706&gt;0,"Yes","No"),"No")</f>
        <v>No</v>
      </c>
      <c r="BE706" t="s">
        <v>6640</v>
      </c>
      <c r="BF706" s="3" t="str">
        <f t="shared" ref="BF706:BF769" si="457">IFERROR(IF(BE706="Without Environmental Issues","No","Yes"),"No")</f>
        <v>No</v>
      </c>
      <c r="BG706" t="s">
        <v>6645</v>
      </c>
      <c r="BH706" s="3" t="str">
        <f t="shared" ref="BH706:BH769" si="458">M706</f>
        <v>44609 PINEBREEZE CIR</v>
      </c>
      <c r="BI706" s="3" t="str">
        <f t="shared" ref="BI706:BI769" si="459">PROPER(J706)</f>
        <v>Callahan</v>
      </c>
      <c r="BJ706" s="3" t="str">
        <f t="shared" ref="BJ706:BJ769" si="460">PROPER(K706)</f>
        <v>Florida</v>
      </c>
      <c r="BK706" s="3">
        <f t="shared" ref="BK706:BK769" si="461">L706</f>
        <v>32011</v>
      </c>
      <c r="BL706" s="3" t="str">
        <f t="shared" ref="BL706:BL769" si="462">CONCATENATE(M706," ",N706)</f>
        <v>44609 PINEBREEZE CIR CALLAHAN FL 32011</v>
      </c>
      <c r="BM706" s="3" t="str">
        <f t="shared" ref="BM706:BM769" si="463">IF(AU706&gt;0,"L","")</f>
        <v/>
      </c>
      <c r="BN706" s="3" t="str">
        <f t="shared" ref="BN706:BN769" si="464">IF(D706&lt;150,"Lien&lt;$150","Pass")</f>
        <v>Pass</v>
      </c>
      <c r="BO706" s="3" t="str">
        <f t="shared" ref="BO706:BO769" si="465">IF(BC706="Yes","Yes","No")</f>
        <v>No</v>
      </c>
      <c r="BP706" s="3" t="str">
        <f t="shared" ref="BP706:BP769" si="466">IF(D706&gt;10000,IF(OR(I706="",I706=0,BI706="",BI706=0,BK706=0),"Bad Address","Pass"),"FV&lt;$10K")</f>
        <v>FV&lt;$10K</v>
      </c>
      <c r="BQ706" t="s">
        <v>6650</v>
      </c>
      <c r="BR706" s="3" t="str">
        <f t="shared" ref="BR706:BR769" si="467">IF(D706&gt;20000,IF(OR(BD706="Yes",BF706="Yes"),"Yes","No"),"No, &lt; $20K Lien")</f>
        <v>No, &lt; $20K Lien</v>
      </c>
      <c r="BS706" s="3" t="str">
        <f t="shared" ref="BS706:BS769" si="468">IF(D706&gt;20000,IF(IFERROR(IF(BG706="None","No","Yes"),"No")="Yes","Yes","No"),"No, Lien &lt; $20K")</f>
        <v>No, Lien &lt; $20K</v>
      </c>
      <c r="BT706" t="s">
        <v>6650</v>
      </c>
      <c r="BU706" s="3" t="str">
        <f t="shared" ref="BU706:BU769" si="469">IF(E706="","N/A",IF(OR(E706&lt;2014,AR706="Yes"),"Yes","No"))</f>
        <v>No</v>
      </c>
      <c r="BV706" s="3" t="str">
        <f t="shared" ref="BV706:BV769" si="470">IFERROR(IF(COUNTIF(C:C,C706)&gt;1,"Yes","No"),"No")</f>
        <v>No</v>
      </c>
      <c r="BW706" s="3">
        <f t="shared" ref="BW706:BW769" si="471">BA706</f>
        <v>1</v>
      </c>
      <c r="BX706" s="3" t="str">
        <f t="shared" ref="BX706:BX769" si="472">IF(AND(OR(CI706="S",CI706="R",CI706="C"),CH706="Yes",BW706&gt;2),"Yes",IF(AND(OR(CI706="S",CI706="R",CI706="C"),CH706="No",BW706&gt;1),"Yes",IF(AND(CI706="V",CH706="Yes",BW706&gt;0),"Yes","No")))</f>
        <v>No</v>
      </c>
      <c r="BY706" s="3">
        <f t="shared" ref="BY706:BY769" si="473">VALUE(W706)</f>
        <v>27240</v>
      </c>
      <c r="BZ706">
        <v>1</v>
      </c>
      <c r="CA706" s="3">
        <f t="shared" ref="CA706:CA769" si="474">BY706/BZ706</f>
        <v>27240</v>
      </c>
      <c r="CC706" s="3">
        <f t="shared" ref="CC706:CC769" si="475">AS706</f>
        <v>0</v>
      </c>
      <c r="CD706" s="3">
        <f t="shared" ref="CD706:CD769" si="476">VALUE(AT706)</f>
        <v>0</v>
      </c>
      <c r="CE706" s="3" t="str">
        <f t="shared" ref="CE706:CE769" si="477">IFERROR(IF(CD706&gt;1000,YEAR(CC706),""),"")</f>
        <v/>
      </c>
      <c r="CF706" s="3" t="e">
        <f>HLOOKUP(CE706,'Valuation Data'!$D$2:$K$5,4,FALSE)</f>
        <v>#N/A</v>
      </c>
      <c r="CG706" s="3">
        <f t="shared" ref="CG706:CG769" si="478">IF(CB706&gt;0,MIN(IFERROR(MIN(CD706*CF706,CA706),CA706),CB706),IFERROR(MIN(CD706*CF706,CA706),CA706))</f>
        <v>27240</v>
      </c>
      <c r="CH706" s="3" t="str">
        <f t="shared" ref="CH706:CH769" si="479">IFERROR(IF(AND(OR(CI706="S",CI706="R",CI706="C",CI706="V"),CF706&gt;0),"Yes","No"),"No")</f>
        <v>No</v>
      </c>
      <c r="CI706" s="3" t="str">
        <f>VLOOKUP(R706,'Use Codes &amp; County Type'!A:D,4,FALSE)</f>
        <v>V</v>
      </c>
      <c r="CJ706" s="3" t="str">
        <f t="shared" ref="CJ706:CJ769" si="480">IF(AND(CH706="No",CI706="V"),"Yes","No")</f>
        <v>Yes</v>
      </c>
      <c r="CK706" s="3" t="str">
        <f t="shared" ref="CK706:CK769" si="481">IF(OR(BB706="Yes",BB706=""),"Yes","No")</f>
        <v>No</v>
      </c>
      <c r="CL706" s="3">
        <f t="shared" ref="CL706:CL769" si="482">IF(AND(OR(CI706="S",CI706="R",CI706="C"),CH706="Yes",CK706="Yes"),75%,IF(AND(OR(CI706="S",CI706="R"),CH706="Yes",CK706="No"),40%,IF(AND(OR(CI706="S",CI706="R",CI706="C"),CH706="No",CK706="Yes"),67%,IF(AND(OR(CI706="S",CI706="R"),CH706="No",CK706="No"),35%,IF(AND(CI706="C",CH706="Yes"),35%,IF(AND(CI706="C",CH706="No"),30%,IF(AND(CH706="Yes",CI706="V"),10%,0%)))))))</f>
        <v>0</v>
      </c>
      <c r="CM706" s="3">
        <f t="shared" ref="CM706:CM769" si="483">CG706*CL706</f>
        <v>0</v>
      </c>
      <c r="CN706" s="3">
        <f t="shared" ref="CN706:CN769" si="484">D706+(BA706+3)*MAX(D706,Z706)</f>
        <v>2389.9499999999998</v>
      </c>
      <c r="CO706" s="3">
        <f t="shared" ref="CO706:CO769" si="485">CM706-CN706</f>
        <v>-2389.9499999999998</v>
      </c>
      <c r="CP706" s="3">
        <f t="shared" ref="CP706:CP769" si="486">+CN706/CG706</f>
        <v>8.7736784140969151E-2</v>
      </c>
      <c r="CR706" s="3" t="str">
        <f t="shared" ref="CR706:CR769" si="487">IF(AND(CV706="*Bid",D706&gt;49999),"Google","No")</f>
        <v>No</v>
      </c>
      <c r="CV706" s="3" t="str">
        <f t="shared" ref="CV706:CV769" si="488">IF(BN706="Lien&lt;$150","Lien&lt;$150",IF(OR(BU706="Yes",BV706="Yes"),"County Held Lien",IF(CG706&lt;30000,"FMV&lt;$30K",IF(BR706="Yes","EPA",IF(BS706="Yes","CDD",IF(BT706="High","Flood",IF(BX706="Yes","Too Many Priors",IF(CJ706="Yes","Vacant, No Sales Data",IF(CO706&lt;0,"Neg Solv Premium",IF(BP706="Bad Address","Bad Address",IF(CQ706="Bad","Bad Data",IF(CS706="Bad","Bad Google",IF(CT706="Redeemed","Redeemed",IF(CU706="Data Change","Data Change","*Bid"))))))))))))))</f>
        <v>FMV&lt;$30K</v>
      </c>
      <c r="CW706" s="3">
        <f t="shared" ref="CW706:CW769" si="489">VALUE(A706)</f>
        <v>705</v>
      </c>
      <c r="CX706" s="3">
        <f t="shared" ref="CX706:CX769" si="490">VALUE(D706)</f>
        <v>477.99</v>
      </c>
      <c r="CY706" s="3" t="str">
        <f t="shared" ref="CY706:CY769" si="491">IF(AND(CV706="*Bid",CX706&gt;75000),"Check","Ok")</f>
        <v>Ok</v>
      </c>
      <c r="CZ706">
        <v>0</v>
      </c>
      <c r="DA706">
        <v>0</v>
      </c>
    </row>
    <row r="707" spans="1:105" x14ac:dyDescent="0.25">
      <c r="A707">
        <v>706</v>
      </c>
      <c r="B707" t="s">
        <v>3</v>
      </c>
      <c r="C707" t="s">
        <v>815</v>
      </c>
      <c r="D707">
        <v>1790.1</v>
      </c>
      <c r="E707">
        <v>2017</v>
      </c>
      <c r="F707">
        <v>1790.1</v>
      </c>
      <c r="G707">
        <v>1790.1</v>
      </c>
      <c r="H707" s="3">
        <f t="shared" si="451"/>
        <v>0</v>
      </c>
      <c r="I707">
        <v>44536</v>
      </c>
      <c r="J707" t="s">
        <v>2735</v>
      </c>
      <c r="K707" t="s">
        <v>2738</v>
      </c>
      <c r="L707">
        <v>32011</v>
      </c>
      <c r="M707" t="s">
        <v>3257</v>
      </c>
      <c r="N707" t="s">
        <v>4759</v>
      </c>
      <c r="O707">
        <v>-81.818777375248402</v>
      </c>
      <c r="P707">
        <v>30.534909122231898</v>
      </c>
      <c r="Q707" t="s">
        <v>5284</v>
      </c>
      <c r="R707">
        <v>1</v>
      </c>
      <c r="S707" t="s">
        <v>6539</v>
      </c>
      <c r="T707">
        <v>1001</v>
      </c>
      <c r="U707" t="s">
        <v>6582</v>
      </c>
      <c r="V707">
        <v>2017</v>
      </c>
      <c r="W707">
        <v>107180</v>
      </c>
      <c r="X707">
        <v>2017</v>
      </c>
      <c r="Y707">
        <v>107638</v>
      </c>
      <c r="Z707">
        <v>1625.61</v>
      </c>
      <c r="AA707" s="3">
        <f t="shared" si="452"/>
        <v>0.90811127869951402</v>
      </c>
      <c r="AB707" t="s">
        <v>6616</v>
      </c>
      <c r="AD707" t="s">
        <v>6616</v>
      </c>
      <c r="AE707" t="s">
        <v>6616</v>
      </c>
      <c r="AI707" t="s">
        <v>6618</v>
      </c>
      <c r="AJ707" t="s">
        <v>6618</v>
      </c>
      <c r="AK707" t="s">
        <v>6618</v>
      </c>
      <c r="AL707" t="s">
        <v>6618</v>
      </c>
      <c r="AM707">
        <v>0</v>
      </c>
      <c r="AN707">
        <v>0</v>
      </c>
      <c r="AO707">
        <v>0</v>
      </c>
      <c r="AP707" s="3" t="str">
        <f t="shared" si="453"/>
        <v>No</v>
      </c>
      <c r="AQ707" s="3" t="str">
        <f t="shared" si="454"/>
        <v>No</v>
      </c>
      <c r="AR707" s="3" t="str">
        <f t="shared" si="455"/>
        <v>No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 t="s">
        <v>6634</v>
      </c>
      <c r="AZ707" t="s">
        <v>6638</v>
      </c>
      <c r="BA707">
        <v>1</v>
      </c>
      <c r="BB707" t="s">
        <v>6616</v>
      </c>
      <c r="BC707" t="s">
        <v>6616</v>
      </c>
      <c r="BD707" s="4" t="str">
        <f t="shared" si="456"/>
        <v>No</v>
      </c>
      <c r="BE707" t="s">
        <v>6640</v>
      </c>
      <c r="BF707" s="3" t="str">
        <f t="shared" si="457"/>
        <v>No</v>
      </c>
      <c r="BG707" t="s">
        <v>6645</v>
      </c>
      <c r="BH707" s="3" t="str">
        <f t="shared" si="458"/>
        <v>44536 PINEBREEZE CIR</v>
      </c>
      <c r="BI707" s="3" t="str">
        <f t="shared" si="459"/>
        <v>Callahan</v>
      </c>
      <c r="BJ707" s="3" t="str">
        <f t="shared" si="460"/>
        <v>Florida</v>
      </c>
      <c r="BK707" s="3">
        <f t="shared" si="461"/>
        <v>32011</v>
      </c>
      <c r="BL707" s="3" t="str">
        <f t="shared" si="462"/>
        <v>44536 PINEBREEZE CIR CALLAHAN FL 32011</v>
      </c>
      <c r="BM707" s="3" t="str">
        <f t="shared" si="463"/>
        <v/>
      </c>
      <c r="BN707" s="3" t="str">
        <f t="shared" si="464"/>
        <v>Pass</v>
      </c>
      <c r="BO707" s="3" t="str">
        <f t="shared" si="465"/>
        <v>No</v>
      </c>
      <c r="BP707" s="3" t="str">
        <f t="shared" si="466"/>
        <v>FV&lt;$10K</v>
      </c>
      <c r="BQ707" t="s">
        <v>6650</v>
      </c>
      <c r="BR707" s="3" t="str">
        <f t="shared" si="467"/>
        <v>No, &lt; $20K Lien</v>
      </c>
      <c r="BS707" s="3" t="str">
        <f t="shared" si="468"/>
        <v>No, Lien &lt; $20K</v>
      </c>
      <c r="BT707" t="s">
        <v>6650</v>
      </c>
      <c r="BU707" s="3" t="str">
        <f t="shared" si="469"/>
        <v>No</v>
      </c>
      <c r="BV707" s="3" t="str">
        <f t="shared" si="470"/>
        <v>No</v>
      </c>
      <c r="BW707" s="3">
        <f t="shared" si="471"/>
        <v>1</v>
      </c>
      <c r="BX707" s="3" t="str">
        <f t="shared" si="472"/>
        <v>No</v>
      </c>
      <c r="BY707" s="3">
        <f t="shared" si="473"/>
        <v>107180</v>
      </c>
      <c r="BZ707">
        <v>1</v>
      </c>
      <c r="CA707" s="3">
        <f t="shared" si="474"/>
        <v>107180</v>
      </c>
      <c r="CC707" s="3">
        <f t="shared" si="475"/>
        <v>0</v>
      </c>
      <c r="CD707" s="3">
        <f t="shared" si="476"/>
        <v>0</v>
      </c>
      <c r="CE707" s="3" t="str">
        <f t="shared" si="477"/>
        <v/>
      </c>
      <c r="CF707" s="3" t="e">
        <f>HLOOKUP(CE707,'Valuation Data'!$D$2:$K$5,4,FALSE)</f>
        <v>#N/A</v>
      </c>
      <c r="CG707" s="3">
        <f t="shared" si="478"/>
        <v>107180</v>
      </c>
      <c r="CH707" s="3" t="str">
        <f t="shared" si="479"/>
        <v>No</v>
      </c>
      <c r="CI707" s="3" t="str">
        <f>VLOOKUP(R707,'Use Codes &amp; County Type'!A:D,4,FALSE)</f>
        <v>S</v>
      </c>
      <c r="CJ707" s="3" t="str">
        <f t="shared" si="480"/>
        <v>No</v>
      </c>
      <c r="CK707" s="3" t="str">
        <f t="shared" si="481"/>
        <v>No</v>
      </c>
      <c r="CL707" s="3">
        <f t="shared" si="482"/>
        <v>0.35</v>
      </c>
      <c r="CM707" s="3">
        <f t="shared" si="483"/>
        <v>37513</v>
      </c>
      <c r="CN707" s="3">
        <f t="shared" si="484"/>
        <v>8950.5</v>
      </c>
      <c r="CO707" s="3">
        <f t="shared" si="485"/>
        <v>28562.5</v>
      </c>
      <c r="CP707" s="3">
        <f t="shared" si="486"/>
        <v>8.3509050195932077E-2</v>
      </c>
      <c r="CR707" s="3" t="str">
        <f t="shared" si="487"/>
        <v>No</v>
      </c>
      <c r="CV707" s="3" t="str">
        <f t="shared" si="488"/>
        <v>*Bid</v>
      </c>
      <c r="CW707" s="3">
        <f t="shared" si="489"/>
        <v>706</v>
      </c>
      <c r="CX707" s="3">
        <f t="shared" si="490"/>
        <v>1790.1</v>
      </c>
      <c r="CY707" s="3" t="str">
        <f t="shared" si="491"/>
        <v>Ok</v>
      </c>
      <c r="CZ707">
        <v>0</v>
      </c>
      <c r="DA707">
        <v>0</v>
      </c>
    </row>
    <row r="708" spans="1:105" x14ac:dyDescent="0.25">
      <c r="A708">
        <v>707</v>
      </c>
      <c r="B708" t="s">
        <v>3</v>
      </c>
      <c r="C708" t="s">
        <v>816</v>
      </c>
      <c r="D708">
        <v>333.75</v>
      </c>
      <c r="E708">
        <v>2017</v>
      </c>
      <c r="F708">
        <v>333.75</v>
      </c>
      <c r="G708">
        <v>333.75</v>
      </c>
      <c r="H708" s="3">
        <f t="shared" si="451"/>
        <v>0</v>
      </c>
      <c r="I708">
        <v>44802</v>
      </c>
      <c r="J708" t="s">
        <v>2735</v>
      </c>
      <c r="K708" t="s">
        <v>2738</v>
      </c>
      <c r="L708">
        <v>32011</v>
      </c>
      <c r="M708" t="s">
        <v>3258</v>
      </c>
      <c r="N708" t="s">
        <v>4759</v>
      </c>
      <c r="O708">
        <v>-81.813675447975598</v>
      </c>
      <c r="P708">
        <v>30.535333595672299</v>
      </c>
      <c r="Q708" t="s">
        <v>5285</v>
      </c>
      <c r="R708">
        <v>2</v>
      </c>
      <c r="S708" t="s">
        <v>6535</v>
      </c>
      <c r="T708">
        <v>1006</v>
      </c>
      <c r="U708" t="s">
        <v>6578</v>
      </c>
      <c r="V708">
        <v>2017</v>
      </c>
      <c r="W708">
        <v>43930</v>
      </c>
      <c r="X708">
        <v>2017</v>
      </c>
      <c r="Y708">
        <v>54356</v>
      </c>
      <c r="Z708">
        <v>279.01</v>
      </c>
      <c r="AA708" s="3">
        <f t="shared" si="452"/>
        <v>0.8359850187265917</v>
      </c>
      <c r="AC708" t="s">
        <v>6616</v>
      </c>
      <c r="AF708" t="s">
        <v>6616</v>
      </c>
      <c r="AG708" t="s">
        <v>6616</v>
      </c>
      <c r="AH708" t="s">
        <v>6616</v>
      </c>
      <c r="AI708" t="s">
        <v>6618</v>
      </c>
      <c r="AJ708" t="s">
        <v>6618</v>
      </c>
      <c r="AK708" t="s">
        <v>6618</v>
      </c>
      <c r="AL708" t="s">
        <v>6618</v>
      </c>
      <c r="AM708" t="s">
        <v>6618</v>
      </c>
      <c r="AN708" t="s">
        <v>6618</v>
      </c>
      <c r="AO708">
        <v>0</v>
      </c>
      <c r="AP708" s="3" t="str">
        <f t="shared" si="453"/>
        <v>No</v>
      </c>
      <c r="AQ708" s="3" t="str">
        <f t="shared" si="454"/>
        <v>No</v>
      </c>
      <c r="AR708" s="3" t="str">
        <f t="shared" si="455"/>
        <v>No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 t="s">
        <v>6634</v>
      </c>
      <c r="AZ708" t="s">
        <v>6638</v>
      </c>
      <c r="BA708">
        <v>0</v>
      </c>
      <c r="BB708" t="s">
        <v>6617</v>
      </c>
      <c r="BC708" t="s">
        <v>6616</v>
      </c>
      <c r="BD708" s="4" t="str">
        <f t="shared" si="456"/>
        <v>No</v>
      </c>
      <c r="BE708" t="s">
        <v>6640</v>
      </c>
      <c r="BF708" s="3" t="str">
        <f t="shared" si="457"/>
        <v>No</v>
      </c>
      <c r="BG708" t="s">
        <v>6645</v>
      </c>
      <c r="BH708" s="3" t="str">
        <f t="shared" si="458"/>
        <v>44802 PINEBREEZE CIR</v>
      </c>
      <c r="BI708" s="3" t="str">
        <f t="shared" si="459"/>
        <v>Callahan</v>
      </c>
      <c r="BJ708" s="3" t="str">
        <f t="shared" si="460"/>
        <v>Florida</v>
      </c>
      <c r="BK708" s="3">
        <f t="shared" si="461"/>
        <v>32011</v>
      </c>
      <c r="BL708" s="3" t="str">
        <f t="shared" si="462"/>
        <v>44802 PINEBREEZE CIR CALLAHAN FL 32011</v>
      </c>
      <c r="BM708" s="3" t="str">
        <f t="shared" si="463"/>
        <v/>
      </c>
      <c r="BN708" s="3" t="str">
        <f t="shared" si="464"/>
        <v>Pass</v>
      </c>
      <c r="BO708" s="3" t="str">
        <f t="shared" si="465"/>
        <v>No</v>
      </c>
      <c r="BP708" s="3" t="str">
        <f t="shared" si="466"/>
        <v>FV&lt;$10K</v>
      </c>
      <c r="BQ708" t="s">
        <v>6650</v>
      </c>
      <c r="BR708" s="3" t="str">
        <f t="shared" si="467"/>
        <v>No, &lt; $20K Lien</v>
      </c>
      <c r="BS708" s="3" t="str">
        <f t="shared" si="468"/>
        <v>No, Lien &lt; $20K</v>
      </c>
      <c r="BT708" t="s">
        <v>6650</v>
      </c>
      <c r="BU708" s="3" t="str">
        <f t="shared" si="469"/>
        <v>No</v>
      </c>
      <c r="BV708" s="3" t="str">
        <f t="shared" si="470"/>
        <v>No</v>
      </c>
      <c r="BW708" s="3">
        <f t="shared" si="471"/>
        <v>0</v>
      </c>
      <c r="BX708" s="3" t="str">
        <f t="shared" si="472"/>
        <v>No</v>
      </c>
      <c r="BY708" s="3">
        <f t="shared" si="473"/>
        <v>43930</v>
      </c>
      <c r="BZ708">
        <v>1</v>
      </c>
      <c r="CA708" s="3">
        <f t="shared" si="474"/>
        <v>43930</v>
      </c>
      <c r="CC708" s="3">
        <f t="shared" si="475"/>
        <v>0</v>
      </c>
      <c r="CD708" s="3">
        <f t="shared" si="476"/>
        <v>0</v>
      </c>
      <c r="CE708" s="3" t="str">
        <f t="shared" si="477"/>
        <v/>
      </c>
      <c r="CF708" s="3" t="e">
        <f>HLOOKUP(CE708,'Valuation Data'!$D$2:$K$5,4,FALSE)</f>
        <v>#N/A</v>
      </c>
      <c r="CG708" s="3">
        <f t="shared" si="478"/>
        <v>43930</v>
      </c>
      <c r="CH708" s="3" t="str">
        <f t="shared" si="479"/>
        <v>No</v>
      </c>
      <c r="CI708" s="3" t="str">
        <f>VLOOKUP(R708,'Use Codes &amp; County Type'!A:D,4,FALSE)</f>
        <v>R</v>
      </c>
      <c r="CJ708" s="3" t="str">
        <f t="shared" si="480"/>
        <v>No</v>
      </c>
      <c r="CK708" s="3" t="str">
        <f t="shared" si="481"/>
        <v>Yes</v>
      </c>
      <c r="CL708" s="3">
        <f t="shared" si="482"/>
        <v>0.67</v>
      </c>
      <c r="CM708" s="3">
        <f t="shared" si="483"/>
        <v>29433.100000000002</v>
      </c>
      <c r="CN708" s="3">
        <f t="shared" si="484"/>
        <v>1335</v>
      </c>
      <c r="CO708" s="3">
        <f t="shared" si="485"/>
        <v>28098.100000000002</v>
      </c>
      <c r="CP708" s="3">
        <f t="shared" si="486"/>
        <v>3.0389255633963122E-2</v>
      </c>
      <c r="CR708" s="3" t="str">
        <f t="shared" si="487"/>
        <v>No</v>
      </c>
      <c r="CV708" s="3" t="str">
        <f t="shared" si="488"/>
        <v>*Bid</v>
      </c>
      <c r="CW708" s="3">
        <f t="shared" si="489"/>
        <v>707</v>
      </c>
      <c r="CX708" s="3">
        <f t="shared" si="490"/>
        <v>333.75</v>
      </c>
      <c r="CY708" s="3" t="str">
        <f t="shared" si="491"/>
        <v>Ok</v>
      </c>
      <c r="CZ708">
        <v>0</v>
      </c>
      <c r="DA708">
        <v>0</v>
      </c>
    </row>
    <row r="709" spans="1:105" x14ac:dyDescent="0.25">
      <c r="A709">
        <v>708</v>
      </c>
      <c r="B709" t="s">
        <v>3</v>
      </c>
      <c r="C709" t="s">
        <v>817</v>
      </c>
      <c r="D709">
        <v>687.56</v>
      </c>
      <c r="E709">
        <v>2017</v>
      </c>
      <c r="F709">
        <v>687.56</v>
      </c>
      <c r="G709">
        <v>687.56</v>
      </c>
      <c r="H709" s="3">
        <f t="shared" si="451"/>
        <v>0</v>
      </c>
      <c r="I709">
        <v>44014</v>
      </c>
      <c r="J709" t="s">
        <v>2735</v>
      </c>
      <c r="K709" t="s">
        <v>2738</v>
      </c>
      <c r="L709">
        <v>32011</v>
      </c>
      <c r="M709" t="s">
        <v>3259</v>
      </c>
      <c r="N709" t="s">
        <v>4759</v>
      </c>
      <c r="O709">
        <v>-81.808838985353105</v>
      </c>
      <c r="P709">
        <v>30.5307467731296</v>
      </c>
      <c r="Q709" t="s">
        <v>5286</v>
      </c>
      <c r="R709">
        <v>2</v>
      </c>
      <c r="S709" t="s">
        <v>6535</v>
      </c>
      <c r="T709">
        <v>1006</v>
      </c>
      <c r="U709" t="s">
        <v>6578</v>
      </c>
      <c r="V709">
        <v>2017</v>
      </c>
      <c r="W709">
        <v>35809</v>
      </c>
      <c r="X709">
        <v>2017</v>
      </c>
      <c r="Y709">
        <v>45517</v>
      </c>
      <c r="Z709">
        <v>606.16</v>
      </c>
      <c r="AA709" s="3">
        <f t="shared" si="452"/>
        <v>0.88161033218919083</v>
      </c>
      <c r="AB709" t="s">
        <v>6616</v>
      </c>
      <c r="AC709" t="s">
        <v>6616</v>
      </c>
      <c r="AD709" t="s">
        <v>6616</v>
      </c>
      <c r="AE709" t="s">
        <v>6616</v>
      </c>
      <c r="AI709" t="s">
        <v>6618</v>
      </c>
      <c r="AJ709" t="s">
        <v>6618</v>
      </c>
      <c r="AK709" t="s">
        <v>6618</v>
      </c>
      <c r="AL709" t="s">
        <v>6618</v>
      </c>
      <c r="AM709" t="s">
        <v>6618</v>
      </c>
      <c r="AN709">
        <v>0</v>
      </c>
      <c r="AO709">
        <v>0</v>
      </c>
      <c r="AP709" s="3" t="str">
        <f t="shared" si="453"/>
        <v>No</v>
      </c>
      <c r="AQ709" s="3" t="str">
        <f t="shared" si="454"/>
        <v>No</v>
      </c>
      <c r="AR709" s="3" t="str">
        <f t="shared" si="455"/>
        <v>No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1</v>
      </c>
      <c r="AY709" t="s">
        <v>6636</v>
      </c>
      <c r="AZ709" t="s">
        <v>6638</v>
      </c>
      <c r="BA709">
        <v>1</v>
      </c>
      <c r="BB709" t="s">
        <v>6616</v>
      </c>
      <c r="BC709" t="s">
        <v>6616</v>
      </c>
      <c r="BD709" s="4" t="str">
        <f t="shared" si="456"/>
        <v>No</v>
      </c>
      <c r="BE709" t="s">
        <v>6640</v>
      </c>
      <c r="BF709" s="3" t="str">
        <f t="shared" si="457"/>
        <v>No</v>
      </c>
      <c r="BG709" t="s">
        <v>6645</v>
      </c>
      <c r="BH709" s="3" t="str">
        <f t="shared" si="458"/>
        <v>44014 CUSHMAN RD</v>
      </c>
      <c r="BI709" s="3" t="str">
        <f t="shared" si="459"/>
        <v>Callahan</v>
      </c>
      <c r="BJ709" s="3" t="str">
        <f t="shared" si="460"/>
        <v>Florida</v>
      </c>
      <c r="BK709" s="3">
        <f t="shared" si="461"/>
        <v>32011</v>
      </c>
      <c r="BL709" s="3" t="str">
        <f t="shared" si="462"/>
        <v>44014 CUSHMAN RD CALLAHAN FL 32011</v>
      </c>
      <c r="BM709" s="3" t="str">
        <f t="shared" si="463"/>
        <v/>
      </c>
      <c r="BN709" s="3" t="str">
        <f t="shared" si="464"/>
        <v>Pass</v>
      </c>
      <c r="BO709" s="3" t="str">
        <f t="shared" si="465"/>
        <v>No</v>
      </c>
      <c r="BP709" s="3" t="str">
        <f t="shared" si="466"/>
        <v>FV&lt;$10K</v>
      </c>
      <c r="BQ709" t="s">
        <v>6650</v>
      </c>
      <c r="BR709" s="3" t="str">
        <f t="shared" si="467"/>
        <v>No, &lt; $20K Lien</v>
      </c>
      <c r="BS709" s="3" t="str">
        <f t="shared" si="468"/>
        <v>No, Lien &lt; $20K</v>
      </c>
      <c r="BT709" t="s">
        <v>6650</v>
      </c>
      <c r="BU709" s="3" t="str">
        <f t="shared" si="469"/>
        <v>No</v>
      </c>
      <c r="BV709" s="3" t="str">
        <f t="shared" si="470"/>
        <v>No</v>
      </c>
      <c r="BW709" s="3">
        <f t="shared" si="471"/>
        <v>1</v>
      </c>
      <c r="BX709" s="3" t="str">
        <f t="shared" si="472"/>
        <v>No</v>
      </c>
      <c r="BY709" s="3">
        <f t="shared" si="473"/>
        <v>35809</v>
      </c>
      <c r="BZ709">
        <v>1</v>
      </c>
      <c r="CA709" s="3">
        <f t="shared" si="474"/>
        <v>35809</v>
      </c>
      <c r="CC709" s="3">
        <f t="shared" si="475"/>
        <v>0</v>
      </c>
      <c r="CD709" s="3">
        <f t="shared" si="476"/>
        <v>0</v>
      </c>
      <c r="CE709" s="3" t="str">
        <f t="shared" si="477"/>
        <v/>
      </c>
      <c r="CF709" s="3" t="e">
        <f>HLOOKUP(CE709,'Valuation Data'!$D$2:$K$5,4,FALSE)</f>
        <v>#N/A</v>
      </c>
      <c r="CG709" s="3">
        <f t="shared" si="478"/>
        <v>35809</v>
      </c>
      <c r="CH709" s="3" t="str">
        <f t="shared" si="479"/>
        <v>No</v>
      </c>
      <c r="CI709" s="3" t="str">
        <f>VLOOKUP(R709,'Use Codes &amp; County Type'!A:D,4,FALSE)</f>
        <v>R</v>
      </c>
      <c r="CJ709" s="3" t="str">
        <f t="shared" si="480"/>
        <v>No</v>
      </c>
      <c r="CK709" s="3" t="str">
        <f t="shared" si="481"/>
        <v>No</v>
      </c>
      <c r="CL709" s="3">
        <f t="shared" si="482"/>
        <v>0.35</v>
      </c>
      <c r="CM709" s="3">
        <f t="shared" si="483"/>
        <v>12533.15</v>
      </c>
      <c r="CN709" s="3">
        <f t="shared" si="484"/>
        <v>3437.7999999999997</v>
      </c>
      <c r="CO709" s="3">
        <f t="shared" si="485"/>
        <v>9095.35</v>
      </c>
      <c r="CP709" s="3">
        <f t="shared" si="486"/>
        <v>9.6003797927895221E-2</v>
      </c>
      <c r="CR709" s="3" t="str">
        <f t="shared" si="487"/>
        <v>No</v>
      </c>
      <c r="CV709" s="3" t="str">
        <f t="shared" si="488"/>
        <v>*Bid</v>
      </c>
      <c r="CW709" s="3">
        <f t="shared" si="489"/>
        <v>708</v>
      </c>
      <c r="CX709" s="3">
        <f t="shared" si="490"/>
        <v>687.56</v>
      </c>
      <c r="CY709" s="3" t="str">
        <f t="shared" si="491"/>
        <v>Ok</v>
      </c>
      <c r="CZ709">
        <v>0</v>
      </c>
      <c r="DA709">
        <v>0</v>
      </c>
    </row>
    <row r="710" spans="1:105" x14ac:dyDescent="0.25">
      <c r="A710">
        <v>709</v>
      </c>
      <c r="B710" t="s">
        <v>3</v>
      </c>
      <c r="C710" t="s">
        <v>818</v>
      </c>
      <c r="D710">
        <v>403.95</v>
      </c>
      <c r="E710">
        <v>2017</v>
      </c>
      <c r="F710">
        <v>403.95</v>
      </c>
      <c r="G710">
        <v>403.95</v>
      </c>
      <c r="H710" s="3">
        <f t="shared" si="451"/>
        <v>0</v>
      </c>
      <c r="I710">
        <v>44002</v>
      </c>
      <c r="J710" t="s">
        <v>2735</v>
      </c>
      <c r="K710" t="s">
        <v>2738</v>
      </c>
      <c r="L710">
        <v>32011</v>
      </c>
      <c r="M710" t="s">
        <v>3260</v>
      </c>
      <c r="N710" t="s">
        <v>4759</v>
      </c>
      <c r="O710">
        <v>-81.809496531738603</v>
      </c>
      <c r="P710">
        <v>30.530647312524</v>
      </c>
      <c r="Q710" t="s">
        <v>5287</v>
      </c>
      <c r="R710">
        <v>0</v>
      </c>
      <c r="S710" t="s">
        <v>6538</v>
      </c>
      <c r="T710">
        <v>8001</v>
      </c>
      <c r="U710" t="s">
        <v>6581</v>
      </c>
      <c r="V710">
        <v>2017</v>
      </c>
      <c r="W710">
        <v>22553</v>
      </c>
      <c r="X710">
        <v>2017</v>
      </c>
      <c r="Y710">
        <v>22932</v>
      </c>
      <c r="Z710">
        <v>343.92</v>
      </c>
      <c r="AA710" s="3">
        <f t="shared" si="452"/>
        <v>0.85139249907166736</v>
      </c>
      <c r="AB710" t="s">
        <v>6616</v>
      </c>
      <c r="AC710" t="s">
        <v>6616</v>
      </c>
      <c r="AD710" t="s">
        <v>6616</v>
      </c>
      <c r="AE710" t="s">
        <v>6616</v>
      </c>
      <c r="AI710" t="s">
        <v>6618</v>
      </c>
      <c r="AJ710" t="s">
        <v>6618</v>
      </c>
      <c r="AK710" t="s">
        <v>6618</v>
      </c>
      <c r="AL710" t="s">
        <v>6618</v>
      </c>
      <c r="AM710" t="s">
        <v>6618</v>
      </c>
      <c r="AN710">
        <v>0</v>
      </c>
      <c r="AO710">
        <v>0</v>
      </c>
      <c r="AP710" s="3" t="str">
        <f t="shared" si="453"/>
        <v>No</v>
      </c>
      <c r="AQ710" s="3" t="str">
        <f t="shared" si="454"/>
        <v>No</v>
      </c>
      <c r="AR710" s="3" t="str">
        <f t="shared" si="455"/>
        <v>No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1</v>
      </c>
      <c r="AY710" t="s">
        <v>6634</v>
      </c>
      <c r="AZ710" t="s">
        <v>6638</v>
      </c>
      <c r="BA710">
        <v>1</v>
      </c>
      <c r="BB710" t="s">
        <v>6616</v>
      </c>
      <c r="BC710" t="s">
        <v>6616</v>
      </c>
      <c r="BD710" s="4" t="str">
        <f t="shared" si="456"/>
        <v>No</v>
      </c>
      <c r="BE710" t="s">
        <v>6640</v>
      </c>
      <c r="BF710" s="3" t="str">
        <f t="shared" si="457"/>
        <v>No</v>
      </c>
      <c r="BG710" t="s">
        <v>6645</v>
      </c>
      <c r="BH710" s="3" t="str">
        <f t="shared" si="458"/>
        <v>44002 CUSHMAN RD</v>
      </c>
      <c r="BI710" s="3" t="str">
        <f t="shared" si="459"/>
        <v>Callahan</v>
      </c>
      <c r="BJ710" s="3" t="str">
        <f t="shared" si="460"/>
        <v>Florida</v>
      </c>
      <c r="BK710" s="3">
        <f t="shared" si="461"/>
        <v>32011</v>
      </c>
      <c r="BL710" s="3" t="str">
        <f t="shared" si="462"/>
        <v>44002 CUSHMAN RD CALLAHAN FL 32011</v>
      </c>
      <c r="BM710" s="3" t="str">
        <f t="shared" si="463"/>
        <v/>
      </c>
      <c r="BN710" s="3" t="str">
        <f t="shared" si="464"/>
        <v>Pass</v>
      </c>
      <c r="BO710" s="3" t="str">
        <f t="shared" si="465"/>
        <v>No</v>
      </c>
      <c r="BP710" s="3" t="str">
        <f t="shared" si="466"/>
        <v>FV&lt;$10K</v>
      </c>
      <c r="BQ710" t="s">
        <v>6650</v>
      </c>
      <c r="BR710" s="3" t="str">
        <f t="shared" si="467"/>
        <v>No, &lt; $20K Lien</v>
      </c>
      <c r="BS710" s="3" t="str">
        <f t="shared" si="468"/>
        <v>No, Lien &lt; $20K</v>
      </c>
      <c r="BT710" t="s">
        <v>6650</v>
      </c>
      <c r="BU710" s="3" t="str">
        <f t="shared" si="469"/>
        <v>No</v>
      </c>
      <c r="BV710" s="3" t="str">
        <f t="shared" si="470"/>
        <v>No</v>
      </c>
      <c r="BW710" s="3">
        <f t="shared" si="471"/>
        <v>1</v>
      </c>
      <c r="BX710" s="3" t="str">
        <f t="shared" si="472"/>
        <v>No</v>
      </c>
      <c r="BY710" s="3">
        <f t="shared" si="473"/>
        <v>22553</v>
      </c>
      <c r="BZ710">
        <v>1</v>
      </c>
      <c r="CA710" s="3">
        <f t="shared" si="474"/>
        <v>22553</v>
      </c>
      <c r="CC710" s="3">
        <f t="shared" si="475"/>
        <v>0</v>
      </c>
      <c r="CD710" s="3">
        <f t="shared" si="476"/>
        <v>0</v>
      </c>
      <c r="CE710" s="3" t="str">
        <f t="shared" si="477"/>
        <v/>
      </c>
      <c r="CF710" s="3" t="e">
        <f>HLOOKUP(CE710,'Valuation Data'!$D$2:$K$5,4,FALSE)</f>
        <v>#N/A</v>
      </c>
      <c r="CG710" s="3">
        <f t="shared" si="478"/>
        <v>22553</v>
      </c>
      <c r="CH710" s="3" t="str">
        <f t="shared" si="479"/>
        <v>No</v>
      </c>
      <c r="CI710" s="3" t="str">
        <f>VLOOKUP(R710,'Use Codes &amp; County Type'!A:D,4,FALSE)</f>
        <v>V</v>
      </c>
      <c r="CJ710" s="3" t="str">
        <f t="shared" si="480"/>
        <v>Yes</v>
      </c>
      <c r="CK710" s="3" t="str">
        <f t="shared" si="481"/>
        <v>No</v>
      </c>
      <c r="CL710" s="3">
        <f t="shared" si="482"/>
        <v>0</v>
      </c>
      <c r="CM710" s="3">
        <f t="shared" si="483"/>
        <v>0</v>
      </c>
      <c r="CN710" s="3">
        <f t="shared" si="484"/>
        <v>2019.75</v>
      </c>
      <c r="CO710" s="3">
        <f t="shared" si="485"/>
        <v>-2019.75</v>
      </c>
      <c r="CP710" s="3">
        <f t="shared" si="486"/>
        <v>8.9555713208885737E-2</v>
      </c>
      <c r="CR710" s="3" t="str">
        <f t="shared" si="487"/>
        <v>No</v>
      </c>
      <c r="CV710" s="3" t="str">
        <f t="shared" si="488"/>
        <v>FMV&lt;$30K</v>
      </c>
      <c r="CW710" s="3">
        <f t="shared" si="489"/>
        <v>709</v>
      </c>
      <c r="CX710" s="3">
        <f t="shared" si="490"/>
        <v>403.95</v>
      </c>
      <c r="CY710" s="3" t="str">
        <f t="shared" si="491"/>
        <v>Ok</v>
      </c>
      <c r="CZ710">
        <v>0</v>
      </c>
      <c r="DA710">
        <v>0</v>
      </c>
    </row>
    <row r="711" spans="1:105" x14ac:dyDescent="0.25">
      <c r="A711">
        <v>710</v>
      </c>
      <c r="B711" t="s">
        <v>3</v>
      </c>
      <c r="C711" t="s">
        <v>819</v>
      </c>
      <c r="D711">
        <v>547.75</v>
      </c>
      <c r="E711">
        <v>2017</v>
      </c>
      <c r="F711">
        <v>547.75</v>
      </c>
      <c r="G711">
        <v>547.75</v>
      </c>
      <c r="H711" s="3">
        <f t="shared" si="451"/>
        <v>0</v>
      </c>
      <c r="I711">
        <v>44725</v>
      </c>
      <c r="J711" t="s">
        <v>2735</v>
      </c>
      <c r="K711" t="s">
        <v>2738</v>
      </c>
      <c r="L711">
        <v>32011</v>
      </c>
      <c r="M711" t="s">
        <v>3261</v>
      </c>
      <c r="N711" t="s">
        <v>4759</v>
      </c>
      <c r="O711">
        <v>-81.809891841790304</v>
      </c>
      <c r="P711">
        <v>30.5301036005554</v>
      </c>
      <c r="Q711" t="s">
        <v>5288</v>
      </c>
      <c r="R711">
        <v>0</v>
      </c>
      <c r="S711" t="s">
        <v>6538</v>
      </c>
      <c r="T711">
        <v>8001</v>
      </c>
      <c r="U711" t="s">
        <v>6581</v>
      </c>
      <c r="V711">
        <v>2017</v>
      </c>
      <c r="W711">
        <v>31500</v>
      </c>
      <c r="X711">
        <v>2017</v>
      </c>
      <c r="Y711">
        <v>31500</v>
      </c>
      <c r="Z711">
        <v>476.88</v>
      </c>
      <c r="AA711" s="3">
        <f t="shared" si="452"/>
        <v>0.87061615700593331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 s="3" t="str">
        <f t="shared" si="453"/>
        <v>No</v>
      </c>
      <c r="AQ711" s="3" t="str">
        <f t="shared" si="454"/>
        <v>No</v>
      </c>
      <c r="AR711" s="3" t="str">
        <f t="shared" si="455"/>
        <v>No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 t="s">
        <v>6634</v>
      </c>
      <c r="AZ711">
        <v>0</v>
      </c>
      <c r="BA711">
        <v>0</v>
      </c>
      <c r="BB711" t="s">
        <v>6616</v>
      </c>
      <c r="BC711">
        <v>0</v>
      </c>
      <c r="BD711" s="4" t="str">
        <f t="shared" si="456"/>
        <v>No</v>
      </c>
      <c r="BE711" t="s">
        <v>6640</v>
      </c>
      <c r="BF711" s="3" t="str">
        <f t="shared" si="457"/>
        <v>No</v>
      </c>
      <c r="BG711" t="s">
        <v>6645</v>
      </c>
      <c r="BH711" s="3" t="str">
        <f t="shared" si="458"/>
        <v>44725 ARTESIAN BLVD</v>
      </c>
      <c r="BI711" s="3" t="str">
        <f t="shared" si="459"/>
        <v>Callahan</v>
      </c>
      <c r="BJ711" s="3" t="str">
        <f t="shared" si="460"/>
        <v>Florida</v>
      </c>
      <c r="BK711" s="3">
        <f t="shared" si="461"/>
        <v>32011</v>
      </c>
      <c r="BL711" s="3" t="str">
        <f t="shared" si="462"/>
        <v>44725 ARTESIAN BLVD CALLAHAN FL 32011</v>
      </c>
      <c r="BM711" s="3" t="str">
        <f t="shared" si="463"/>
        <v/>
      </c>
      <c r="BN711" s="3" t="str">
        <f t="shared" si="464"/>
        <v>Pass</v>
      </c>
      <c r="BO711" s="3" t="str">
        <f t="shared" si="465"/>
        <v>No</v>
      </c>
      <c r="BP711" s="3" t="str">
        <f t="shared" si="466"/>
        <v>FV&lt;$10K</v>
      </c>
      <c r="BQ711" t="s">
        <v>6650</v>
      </c>
      <c r="BR711" s="3" t="str">
        <f t="shared" si="467"/>
        <v>No, &lt; $20K Lien</v>
      </c>
      <c r="BS711" s="3" t="str">
        <f t="shared" si="468"/>
        <v>No, Lien &lt; $20K</v>
      </c>
      <c r="BT711" t="s">
        <v>6650</v>
      </c>
      <c r="BU711" s="3" t="str">
        <f t="shared" si="469"/>
        <v>No</v>
      </c>
      <c r="BV711" s="3" t="str">
        <f t="shared" si="470"/>
        <v>No</v>
      </c>
      <c r="BW711" s="3">
        <f t="shared" si="471"/>
        <v>0</v>
      </c>
      <c r="BX711" s="3" t="str">
        <f t="shared" si="472"/>
        <v>No</v>
      </c>
      <c r="BY711" s="3">
        <f t="shared" si="473"/>
        <v>31500</v>
      </c>
      <c r="BZ711">
        <v>1</v>
      </c>
      <c r="CA711" s="3">
        <f t="shared" si="474"/>
        <v>31500</v>
      </c>
      <c r="CC711" s="3">
        <f t="shared" si="475"/>
        <v>0</v>
      </c>
      <c r="CD711" s="3">
        <f t="shared" si="476"/>
        <v>0</v>
      </c>
      <c r="CE711" s="3" t="str">
        <f t="shared" si="477"/>
        <v/>
      </c>
      <c r="CF711" s="3" t="e">
        <f>HLOOKUP(CE711,'Valuation Data'!$D$2:$K$5,4,FALSE)</f>
        <v>#N/A</v>
      </c>
      <c r="CG711" s="3">
        <f t="shared" si="478"/>
        <v>31500</v>
      </c>
      <c r="CH711" s="3" t="str">
        <f t="shared" si="479"/>
        <v>No</v>
      </c>
      <c r="CI711" s="3" t="str">
        <f>VLOOKUP(R711,'Use Codes &amp; County Type'!A:D,4,FALSE)</f>
        <v>V</v>
      </c>
      <c r="CJ711" s="3" t="str">
        <f t="shared" si="480"/>
        <v>Yes</v>
      </c>
      <c r="CK711" s="3" t="str">
        <f t="shared" si="481"/>
        <v>No</v>
      </c>
      <c r="CL711" s="3">
        <f t="shared" si="482"/>
        <v>0</v>
      </c>
      <c r="CM711" s="3">
        <f t="shared" si="483"/>
        <v>0</v>
      </c>
      <c r="CN711" s="3">
        <f t="shared" si="484"/>
        <v>2191</v>
      </c>
      <c r="CO711" s="3">
        <f t="shared" si="485"/>
        <v>-2191</v>
      </c>
      <c r="CP711" s="3">
        <f t="shared" si="486"/>
        <v>6.9555555555555551E-2</v>
      </c>
      <c r="CR711" s="3" t="str">
        <f t="shared" si="487"/>
        <v>No</v>
      </c>
      <c r="CV711" s="3" t="str">
        <f t="shared" si="488"/>
        <v>Vacant, No Sales Data</v>
      </c>
      <c r="CW711" s="3">
        <f t="shared" si="489"/>
        <v>710</v>
      </c>
      <c r="CX711" s="3">
        <f t="shared" si="490"/>
        <v>547.75</v>
      </c>
      <c r="CY711" s="3" t="str">
        <f t="shared" si="491"/>
        <v>Ok</v>
      </c>
      <c r="CZ711">
        <v>0</v>
      </c>
      <c r="DA711">
        <v>0</v>
      </c>
    </row>
    <row r="712" spans="1:105" x14ac:dyDescent="0.25">
      <c r="A712">
        <v>711</v>
      </c>
      <c r="B712" t="s">
        <v>3</v>
      </c>
      <c r="C712" t="s">
        <v>820</v>
      </c>
      <c r="D712">
        <v>408.62</v>
      </c>
      <c r="E712">
        <v>2017</v>
      </c>
      <c r="F712" t="e">
        <f>NA()</f>
        <v>#N/A</v>
      </c>
      <c r="G712" t="e">
        <f>NA()</f>
        <v>#N/A</v>
      </c>
      <c r="H712" s="3" t="e">
        <f t="shared" si="451"/>
        <v>#N/A</v>
      </c>
      <c r="I712" t="e">
        <f>NA()</f>
        <v>#N/A</v>
      </c>
      <c r="J712" t="e">
        <f>NA()</f>
        <v>#N/A</v>
      </c>
      <c r="K712" t="e">
        <f>NA()</f>
        <v>#N/A</v>
      </c>
      <c r="L712" t="e">
        <f>NA()</f>
        <v>#N/A</v>
      </c>
      <c r="M712" t="e">
        <f>NA()</f>
        <v>#N/A</v>
      </c>
      <c r="N712" t="e">
        <f>NA()</f>
        <v>#N/A</v>
      </c>
      <c r="O712" t="e">
        <f>NA()</f>
        <v>#N/A</v>
      </c>
      <c r="P712" t="e">
        <f>NA()</f>
        <v>#N/A</v>
      </c>
      <c r="Q712" t="e">
        <f>NA()</f>
        <v>#N/A</v>
      </c>
      <c r="R712">
        <v>0</v>
      </c>
      <c r="S712" t="s">
        <v>6538</v>
      </c>
      <c r="T712" t="e">
        <f>NA()</f>
        <v>#N/A</v>
      </c>
      <c r="U712" t="e">
        <f>NA()</f>
        <v>#N/A</v>
      </c>
      <c r="V712">
        <v>2017</v>
      </c>
      <c r="W712">
        <v>21307</v>
      </c>
      <c r="X712" t="e">
        <f>NA()</f>
        <v>#N/A</v>
      </c>
      <c r="Y712" t="e">
        <f>NA()</f>
        <v>#N/A</v>
      </c>
      <c r="Z712" t="e">
        <f>NA()</f>
        <v>#N/A</v>
      </c>
      <c r="AA712" s="3">
        <f t="shared" si="452"/>
        <v>0</v>
      </c>
      <c r="AB712" t="s">
        <v>6616</v>
      </c>
      <c r="AC712" t="s">
        <v>6616</v>
      </c>
      <c r="AD712" t="s">
        <v>6616</v>
      </c>
      <c r="AE712" t="s">
        <v>6616</v>
      </c>
      <c r="AF712" t="s">
        <v>6616</v>
      </c>
      <c r="AG712" t="s">
        <v>6616</v>
      </c>
      <c r="AH712" t="s">
        <v>6616</v>
      </c>
      <c r="AI712" t="e">
        <f>NA()</f>
        <v>#N/A</v>
      </c>
      <c r="AJ712" t="e">
        <f>NA()</f>
        <v>#N/A</v>
      </c>
      <c r="AK712" t="e">
        <f>NA()</f>
        <v>#N/A</v>
      </c>
      <c r="AL712" t="e">
        <f>NA()</f>
        <v>#N/A</v>
      </c>
      <c r="AM712" t="e">
        <f>NA()</f>
        <v>#N/A</v>
      </c>
      <c r="AN712" t="e">
        <f>NA()</f>
        <v>#N/A</v>
      </c>
      <c r="AO712" t="e">
        <f>NA()</f>
        <v>#N/A</v>
      </c>
      <c r="AP712" s="3" t="str">
        <f t="shared" si="453"/>
        <v>No</v>
      </c>
      <c r="AQ712" s="3" t="str">
        <f t="shared" si="454"/>
        <v>No</v>
      </c>
      <c r="AR712" s="3" t="str">
        <f t="shared" si="455"/>
        <v>No</v>
      </c>
      <c r="AS712" t="e">
        <f>NA()</f>
        <v>#N/A</v>
      </c>
      <c r="AT712" t="e">
        <f>NA()</f>
        <v>#N/A</v>
      </c>
      <c r="AU712" t="e">
        <f>NA()</f>
        <v>#N/A</v>
      </c>
      <c r="AV712" t="e">
        <f>NA()</f>
        <v>#N/A</v>
      </c>
      <c r="AW712" t="e">
        <f>NA()</f>
        <v>#N/A</v>
      </c>
      <c r="AX712" t="e">
        <f>NA()</f>
        <v>#N/A</v>
      </c>
      <c r="AY712" t="e">
        <f>NA()</f>
        <v>#N/A</v>
      </c>
      <c r="AZ712" t="e">
        <f>NA()</f>
        <v>#N/A</v>
      </c>
      <c r="BA712">
        <v>0</v>
      </c>
      <c r="BB712" t="s">
        <v>6616</v>
      </c>
      <c r="BC712" t="e">
        <f>NA()</f>
        <v>#N/A</v>
      </c>
      <c r="BD712" s="4" t="str">
        <f t="shared" si="456"/>
        <v>No</v>
      </c>
      <c r="BE712" t="e">
        <f>NA()</f>
        <v>#N/A</v>
      </c>
      <c r="BF712" s="3" t="str">
        <f t="shared" si="457"/>
        <v>No</v>
      </c>
      <c r="BG712" t="e">
        <f>NA()</f>
        <v>#N/A</v>
      </c>
      <c r="BH712" s="3" t="e">
        <f t="shared" si="458"/>
        <v>#N/A</v>
      </c>
      <c r="BI712" s="3" t="e">
        <f t="shared" si="459"/>
        <v>#N/A</v>
      </c>
      <c r="BJ712" s="3" t="e">
        <f t="shared" si="460"/>
        <v>#N/A</v>
      </c>
      <c r="BK712" s="3" t="e">
        <f t="shared" si="461"/>
        <v>#N/A</v>
      </c>
      <c r="BL712" s="3" t="e">
        <f t="shared" si="462"/>
        <v>#N/A</v>
      </c>
      <c r="BM712" s="3" t="e">
        <f t="shared" si="463"/>
        <v>#N/A</v>
      </c>
      <c r="BN712" s="3" t="str">
        <f t="shared" si="464"/>
        <v>Pass</v>
      </c>
      <c r="BO712" s="3" t="e">
        <f t="shared" si="465"/>
        <v>#N/A</v>
      </c>
      <c r="BP712" s="3" t="str">
        <f t="shared" si="466"/>
        <v>FV&lt;$10K</v>
      </c>
      <c r="BQ712" t="s">
        <v>6650</v>
      </c>
      <c r="BR712" s="3" t="str">
        <f t="shared" si="467"/>
        <v>No, &lt; $20K Lien</v>
      </c>
      <c r="BS712" s="3" t="str">
        <f t="shared" si="468"/>
        <v>No, Lien &lt; $20K</v>
      </c>
      <c r="BT712" t="s">
        <v>6650</v>
      </c>
      <c r="BU712" s="3" t="str">
        <f t="shared" si="469"/>
        <v>No</v>
      </c>
      <c r="BV712" s="3" t="str">
        <f t="shared" si="470"/>
        <v>No</v>
      </c>
      <c r="BW712" s="3">
        <f t="shared" si="471"/>
        <v>0</v>
      </c>
      <c r="BX712" s="3" t="str">
        <f t="shared" si="472"/>
        <v>No</v>
      </c>
      <c r="BY712" s="3">
        <f t="shared" si="473"/>
        <v>21307</v>
      </c>
      <c r="BZ712">
        <v>1</v>
      </c>
      <c r="CA712" s="3">
        <f t="shared" si="474"/>
        <v>21307</v>
      </c>
      <c r="CC712" s="3" t="e">
        <f t="shared" si="475"/>
        <v>#N/A</v>
      </c>
      <c r="CD712" s="3" t="e">
        <f t="shared" si="476"/>
        <v>#N/A</v>
      </c>
      <c r="CE712" s="3" t="str">
        <f t="shared" si="477"/>
        <v/>
      </c>
      <c r="CF712" s="3" t="e">
        <f>HLOOKUP(CE712,'Valuation Data'!$D$2:$K$5,4,FALSE)</f>
        <v>#N/A</v>
      </c>
      <c r="CG712" s="3">
        <f t="shared" si="478"/>
        <v>21307</v>
      </c>
      <c r="CH712" s="3" t="str">
        <f t="shared" si="479"/>
        <v>No</v>
      </c>
      <c r="CI712" s="3" t="str">
        <f>VLOOKUP(R712,'Use Codes &amp; County Type'!A:D,4,FALSE)</f>
        <v>V</v>
      </c>
      <c r="CJ712" s="3" t="str">
        <f t="shared" si="480"/>
        <v>Yes</v>
      </c>
      <c r="CK712" s="3" t="str">
        <f t="shared" si="481"/>
        <v>No</v>
      </c>
      <c r="CL712" s="3">
        <f t="shared" si="482"/>
        <v>0</v>
      </c>
      <c r="CM712" s="3">
        <f t="shared" si="483"/>
        <v>0</v>
      </c>
      <c r="CN712" s="3" t="e">
        <f t="shared" si="484"/>
        <v>#N/A</v>
      </c>
      <c r="CO712" s="3" t="e">
        <f t="shared" si="485"/>
        <v>#N/A</v>
      </c>
      <c r="CP712" s="3" t="e">
        <f t="shared" si="486"/>
        <v>#N/A</v>
      </c>
      <c r="CR712" s="3" t="str">
        <f t="shared" si="487"/>
        <v>No</v>
      </c>
      <c r="CV712" s="3" t="str">
        <f t="shared" si="488"/>
        <v>FMV&lt;$30K</v>
      </c>
      <c r="CW712" s="3">
        <f t="shared" si="489"/>
        <v>711</v>
      </c>
      <c r="CX712" s="3">
        <f t="shared" si="490"/>
        <v>408.62</v>
      </c>
      <c r="CY712" s="3" t="str">
        <f t="shared" si="491"/>
        <v>Ok</v>
      </c>
      <c r="CZ712" t="e">
        <f>NA()</f>
        <v>#N/A</v>
      </c>
      <c r="DA712" t="e">
        <f>NA()</f>
        <v>#N/A</v>
      </c>
    </row>
    <row r="713" spans="1:105" x14ac:dyDescent="0.25">
      <c r="A713">
        <v>712</v>
      </c>
      <c r="B713" t="s">
        <v>3</v>
      </c>
      <c r="C713" t="s">
        <v>821</v>
      </c>
      <c r="D713">
        <v>1106.68</v>
      </c>
      <c r="E713">
        <v>2017</v>
      </c>
      <c r="F713">
        <v>1106.68</v>
      </c>
      <c r="G713">
        <v>1106.68</v>
      </c>
      <c r="H713" s="3">
        <f t="shared" si="451"/>
        <v>0</v>
      </c>
      <c r="I713">
        <v>44329</v>
      </c>
      <c r="J713" t="s">
        <v>2735</v>
      </c>
      <c r="K713" t="s">
        <v>2738</v>
      </c>
      <c r="L713">
        <v>32011</v>
      </c>
      <c r="M713" t="s">
        <v>3262</v>
      </c>
      <c r="N713" t="s">
        <v>4759</v>
      </c>
      <c r="O713">
        <v>-81.816190084946598</v>
      </c>
      <c r="P713">
        <v>30.5322766326526</v>
      </c>
      <c r="Q713" t="s">
        <v>5289</v>
      </c>
      <c r="R713">
        <v>2</v>
      </c>
      <c r="S713" t="s">
        <v>6535</v>
      </c>
      <c r="T713">
        <v>1006</v>
      </c>
      <c r="U713" t="s">
        <v>6578</v>
      </c>
      <c r="V713">
        <v>2017</v>
      </c>
      <c r="W713">
        <v>61785</v>
      </c>
      <c r="X713">
        <v>2017</v>
      </c>
      <c r="Y713">
        <v>70628</v>
      </c>
      <c r="Z713">
        <v>993.69</v>
      </c>
      <c r="AA713" s="3">
        <f t="shared" si="452"/>
        <v>0.89790183250804212</v>
      </c>
      <c r="AB713" t="s">
        <v>6616</v>
      </c>
      <c r="AD713" t="s">
        <v>6616</v>
      </c>
      <c r="AE713" t="s">
        <v>6616</v>
      </c>
      <c r="AF713" t="s">
        <v>6616</v>
      </c>
      <c r="AG713" t="s">
        <v>6616</v>
      </c>
      <c r="AH713" t="s">
        <v>6616</v>
      </c>
      <c r="AI713" t="s">
        <v>6618</v>
      </c>
      <c r="AJ713" t="s">
        <v>6618</v>
      </c>
      <c r="AK713" t="s">
        <v>6618</v>
      </c>
      <c r="AL713" t="s">
        <v>6618</v>
      </c>
      <c r="AM713" t="s">
        <v>6618</v>
      </c>
      <c r="AN713" t="s">
        <v>6618</v>
      </c>
      <c r="AO713" t="s">
        <v>6618</v>
      </c>
      <c r="AP713" s="3" t="str">
        <f t="shared" si="453"/>
        <v>No</v>
      </c>
      <c r="AQ713" s="3" t="str">
        <f t="shared" si="454"/>
        <v>No</v>
      </c>
      <c r="AR713" s="3" t="str">
        <f t="shared" si="455"/>
        <v>No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 t="s">
        <v>6634</v>
      </c>
      <c r="AZ713" t="s">
        <v>6638</v>
      </c>
      <c r="BA713">
        <v>0</v>
      </c>
      <c r="BB713" t="s">
        <v>6616</v>
      </c>
      <c r="BC713" t="s">
        <v>6616</v>
      </c>
      <c r="BD713" s="4" t="str">
        <f t="shared" si="456"/>
        <v>No</v>
      </c>
      <c r="BE713" t="s">
        <v>6640</v>
      </c>
      <c r="BF713" s="3" t="str">
        <f t="shared" si="457"/>
        <v>No</v>
      </c>
      <c r="BG713" t="s">
        <v>6645</v>
      </c>
      <c r="BH713" s="3" t="str">
        <f t="shared" si="458"/>
        <v>44329 PINEBREEZE CIR</v>
      </c>
      <c r="BI713" s="3" t="str">
        <f t="shared" si="459"/>
        <v>Callahan</v>
      </c>
      <c r="BJ713" s="3" t="str">
        <f t="shared" si="460"/>
        <v>Florida</v>
      </c>
      <c r="BK713" s="3">
        <f t="shared" si="461"/>
        <v>32011</v>
      </c>
      <c r="BL713" s="3" t="str">
        <f t="shared" si="462"/>
        <v>44329 PINEBREEZE CIR CALLAHAN FL 32011</v>
      </c>
      <c r="BM713" s="3" t="str">
        <f t="shared" si="463"/>
        <v/>
      </c>
      <c r="BN713" s="3" t="str">
        <f t="shared" si="464"/>
        <v>Pass</v>
      </c>
      <c r="BO713" s="3" t="str">
        <f t="shared" si="465"/>
        <v>No</v>
      </c>
      <c r="BP713" s="3" t="str">
        <f t="shared" si="466"/>
        <v>FV&lt;$10K</v>
      </c>
      <c r="BQ713" t="s">
        <v>6650</v>
      </c>
      <c r="BR713" s="3" t="str">
        <f t="shared" si="467"/>
        <v>No, &lt; $20K Lien</v>
      </c>
      <c r="BS713" s="3" t="str">
        <f t="shared" si="468"/>
        <v>No, Lien &lt; $20K</v>
      </c>
      <c r="BT713" t="s">
        <v>6650</v>
      </c>
      <c r="BU713" s="3" t="str">
        <f t="shared" si="469"/>
        <v>No</v>
      </c>
      <c r="BV713" s="3" t="str">
        <f t="shared" si="470"/>
        <v>No</v>
      </c>
      <c r="BW713" s="3">
        <f t="shared" si="471"/>
        <v>0</v>
      </c>
      <c r="BX713" s="3" t="str">
        <f t="shared" si="472"/>
        <v>No</v>
      </c>
      <c r="BY713" s="3">
        <f t="shared" si="473"/>
        <v>61785</v>
      </c>
      <c r="BZ713">
        <v>1</v>
      </c>
      <c r="CA713" s="3">
        <f t="shared" si="474"/>
        <v>61785</v>
      </c>
      <c r="CC713" s="3">
        <f t="shared" si="475"/>
        <v>0</v>
      </c>
      <c r="CD713" s="3">
        <f t="shared" si="476"/>
        <v>0</v>
      </c>
      <c r="CE713" s="3" t="str">
        <f t="shared" si="477"/>
        <v/>
      </c>
      <c r="CF713" s="3" t="e">
        <f>HLOOKUP(CE713,'Valuation Data'!$D$2:$K$5,4,FALSE)</f>
        <v>#N/A</v>
      </c>
      <c r="CG713" s="3">
        <f t="shared" si="478"/>
        <v>61785</v>
      </c>
      <c r="CH713" s="3" t="str">
        <f t="shared" si="479"/>
        <v>No</v>
      </c>
      <c r="CI713" s="3" t="str">
        <f>VLOOKUP(R713,'Use Codes &amp; County Type'!A:D,4,FALSE)</f>
        <v>R</v>
      </c>
      <c r="CJ713" s="3" t="str">
        <f t="shared" si="480"/>
        <v>No</v>
      </c>
      <c r="CK713" s="3" t="str">
        <f t="shared" si="481"/>
        <v>No</v>
      </c>
      <c r="CL713" s="3">
        <f t="shared" si="482"/>
        <v>0.35</v>
      </c>
      <c r="CM713" s="3">
        <f t="shared" si="483"/>
        <v>21624.75</v>
      </c>
      <c r="CN713" s="3">
        <f t="shared" si="484"/>
        <v>4426.72</v>
      </c>
      <c r="CO713" s="3">
        <f t="shared" si="485"/>
        <v>17198.03</v>
      </c>
      <c r="CP713" s="3">
        <f t="shared" si="486"/>
        <v>7.1647163551023713E-2</v>
      </c>
      <c r="CR713" s="3" t="str">
        <f t="shared" si="487"/>
        <v>No</v>
      </c>
      <c r="CV713" s="3" t="str">
        <f t="shared" si="488"/>
        <v>*Bid</v>
      </c>
      <c r="CW713" s="3">
        <f t="shared" si="489"/>
        <v>712</v>
      </c>
      <c r="CX713" s="3">
        <f t="shared" si="490"/>
        <v>1106.68</v>
      </c>
      <c r="CY713" s="3" t="str">
        <f t="shared" si="491"/>
        <v>Ok</v>
      </c>
      <c r="CZ713">
        <v>0</v>
      </c>
      <c r="DA713">
        <v>0</v>
      </c>
    </row>
    <row r="714" spans="1:105" x14ac:dyDescent="0.25">
      <c r="A714">
        <v>713</v>
      </c>
      <c r="B714" t="s">
        <v>3</v>
      </c>
      <c r="C714" t="s">
        <v>822</v>
      </c>
      <c r="D714">
        <v>536.04999999999995</v>
      </c>
      <c r="E714">
        <v>2017</v>
      </c>
      <c r="F714">
        <v>536.04999999999995</v>
      </c>
      <c r="G714">
        <v>536.04999999999995</v>
      </c>
      <c r="H714" s="3">
        <f t="shared" si="451"/>
        <v>0</v>
      </c>
      <c r="I714">
        <v>44187</v>
      </c>
      <c r="J714" t="s">
        <v>2735</v>
      </c>
      <c r="K714" t="s">
        <v>2738</v>
      </c>
      <c r="L714">
        <v>32011</v>
      </c>
      <c r="M714" t="s">
        <v>3263</v>
      </c>
      <c r="N714" t="s">
        <v>4759</v>
      </c>
      <c r="O714">
        <v>-81.813123492470794</v>
      </c>
      <c r="P714">
        <v>30.533401825219801</v>
      </c>
      <c r="Q714" t="s">
        <v>5290</v>
      </c>
      <c r="R714">
        <v>2</v>
      </c>
      <c r="S714" t="s">
        <v>6535</v>
      </c>
      <c r="T714">
        <v>1006</v>
      </c>
      <c r="U714" t="s">
        <v>6578</v>
      </c>
      <c r="V714">
        <v>2017</v>
      </c>
      <c r="W714">
        <v>63275</v>
      </c>
      <c r="X714">
        <v>2017</v>
      </c>
      <c r="Y714">
        <v>79392</v>
      </c>
      <c r="Z714">
        <v>466.07</v>
      </c>
      <c r="AA714" s="3">
        <f t="shared" si="452"/>
        <v>0.86945247644809254</v>
      </c>
      <c r="AC714" t="s">
        <v>6616</v>
      </c>
      <c r="AD714" t="s">
        <v>6616</v>
      </c>
      <c r="AE714" t="s">
        <v>6616</v>
      </c>
      <c r="AH714" t="s">
        <v>6616</v>
      </c>
      <c r="AI714" t="s">
        <v>6618</v>
      </c>
      <c r="AJ714" t="s">
        <v>6618</v>
      </c>
      <c r="AK714" t="s">
        <v>6618</v>
      </c>
      <c r="AL714" t="s">
        <v>6618</v>
      </c>
      <c r="AM714" t="s">
        <v>6618</v>
      </c>
      <c r="AN714" t="s">
        <v>6618</v>
      </c>
      <c r="AO714">
        <v>0</v>
      </c>
      <c r="AP714" s="3" t="str">
        <f t="shared" si="453"/>
        <v>No</v>
      </c>
      <c r="AQ714" s="3" t="str">
        <f t="shared" si="454"/>
        <v>No</v>
      </c>
      <c r="AR714" s="3" t="str">
        <f t="shared" si="455"/>
        <v>No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 t="s">
        <v>6634</v>
      </c>
      <c r="AZ714" t="s">
        <v>6637</v>
      </c>
      <c r="BA714">
        <v>0</v>
      </c>
      <c r="BB714" t="s">
        <v>6617</v>
      </c>
      <c r="BC714" t="s">
        <v>6616</v>
      </c>
      <c r="BD714" s="4" t="str">
        <f t="shared" si="456"/>
        <v>No</v>
      </c>
      <c r="BE714" t="s">
        <v>6640</v>
      </c>
      <c r="BF714" s="3" t="str">
        <f t="shared" si="457"/>
        <v>No</v>
      </c>
      <c r="BG714" t="s">
        <v>6645</v>
      </c>
      <c r="BH714" s="3" t="str">
        <f t="shared" si="458"/>
        <v>44187 PINEBREEZE CIR</v>
      </c>
      <c r="BI714" s="3" t="str">
        <f t="shared" si="459"/>
        <v>Callahan</v>
      </c>
      <c r="BJ714" s="3" t="str">
        <f t="shared" si="460"/>
        <v>Florida</v>
      </c>
      <c r="BK714" s="3">
        <f t="shared" si="461"/>
        <v>32011</v>
      </c>
      <c r="BL714" s="3" t="str">
        <f t="shared" si="462"/>
        <v>44187 PINEBREEZE CIR CALLAHAN FL 32011</v>
      </c>
      <c r="BM714" s="3" t="str">
        <f t="shared" si="463"/>
        <v/>
      </c>
      <c r="BN714" s="3" t="str">
        <f t="shared" si="464"/>
        <v>Pass</v>
      </c>
      <c r="BO714" s="3" t="str">
        <f t="shared" si="465"/>
        <v>No</v>
      </c>
      <c r="BP714" s="3" t="str">
        <f t="shared" si="466"/>
        <v>FV&lt;$10K</v>
      </c>
      <c r="BQ714" t="s">
        <v>6650</v>
      </c>
      <c r="BR714" s="3" t="str">
        <f t="shared" si="467"/>
        <v>No, &lt; $20K Lien</v>
      </c>
      <c r="BS714" s="3" t="str">
        <f t="shared" si="468"/>
        <v>No, Lien &lt; $20K</v>
      </c>
      <c r="BT714" t="s">
        <v>6650</v>
      </c>
      <c r="BU714" s="3" t="str">
        <f t="shared" si="469"/>
        <v>No</v>
      </c>
      <c r="BV714" s="3" t="str">
        <f t="shared" si="470"/>
        <v>No</v>
      </c>
      <c r="BW714" s="3">
        <f t="shared" si="471"/>
        <v>0</v>
      </c>
      <c r="BX714" s="3" t="str">
        <f t="shared" si="472"/>
        <v>No</v>
      </c>
      <c r="BY714" s="3">
        <f t="shared" si="473"/>
        <v>63275</v>
      </c>
      <c r="BZ714">
        <v>1</v>
      </c>
      <c r="CA714" s="3">
        <f t="shared" si="474"/>
        <v>63275</v>
      </c>
      <c r="CC714" s="3">
        <f t="shared" si="475"/>
        <v>0</v>
      </c>
      <c r="CD714" s="3">
        <f t="shared" si="476"/>
        <v>0</v>
      </c>
      <c r="CE714" s="3" t="str">
        <f t="shared" si="477"/>
        <v/>
      </c>
      <c r="CF714" s="3" t="e">
        <f>HLOOKUP(CE714,'Valuation Data'!$D$2:$K$5,4,FALSE)</f>
        <v>#N/A</v>
      </c>
      <c r="CG714" s="3">
        <f t="shared" si="478"/>
        <v>63275</v>
      </c>
      <c r="CH714" s="3" t="str">
        <f t="shared" si="479"/>
        <v>No</v>
      </c>
      <c r="CI714" s="3" t="str">
        <f>VLOOKUP(R714,'Use Codes &amp; County Type'!A:D,4,FALSE)</f>
        <v>R</v>
      </c>
      <c r="CJ714" s="3" t="str">
        <f t="shared" si="480"/>
        <v>No</v>
      </c>
      <c r="CK714" s="3" t="str">
        <f t="shared" si="481"/>
        <v>Yes</v>
      </c>
      <c r="CL714" s="3">
        <f t="shared" si="482"/>
        <v>0.67</v>
      </c>
      <c r="CM714" s="3">
        <f t="shared" si="483"/>
        <v>42394.25</v>
      </c>
      <c r="CN714" s="3">
        <f t="shared" si="484"/>
        <v>2144.1999999999998</v>
      </c>
      <c r="CO714" s="3">
        <f t="shared" si="485"/>
        <v>40250.050000000003</v>
      </c>
      <c r="CP714" s="3">
        <f t="shared" si="486"/>
        <v>3.3887001185302253E-2</v>
      </c>
      <c r="CR714" s="3" t="str">
        <f t="shared" si="487"/>
        <v>No</v>
      </c>
      <c r="CV714" s="3" t="str">
        <f t="shared" si="488"/>
        <v>*Bid</v>
      </c>
      <c r="CW714" s="3">
        <f t="shared" si="489"/>
        <v>713</v>
      </c>
      <c r="CX714" s="3">
        <f t="shared" si="490"/>
        <v>536.04999999999995</v>
      </c>
      <c r="CY714" s="3" t="str">
        <f t="shared" si="491"/>
        <v>Ok</v>
      </c>
      <c r="CZ714">
        <v>0</v>
      </c>
      <c r="DA714">
        <v>0</v>
      </c>
    </row>
    <row r="715" spans="1:105" x14ac:dyDescent="0.25">
      <c r="A715">
        <v>714</v>
      </c>
      <c r="B715" t="s">
        <v>3</v>
      </c>
      <c r="C715" t="s">
        <v>823</v>
      </c>
      <c r="D715">
        <v>444.82</v>
      </c>
      <c r="E715">
        <v>2017</v>
      </c>
      <c r="F715">
        <v>444.82</v>
      </c>
      <c r="G715">
        <v>444.82</v>
      </c>
      <c r="H715" s="3">
        <f t="shared" si="451"/>
        <v>0</v>
      </c>
      <c r="I715">
        <v>44145</v>
      </c>
      <c r="J715" t="s">
        <v>2735</v>
      </c>
      <c r="K715" t="s">
        <v>2738</v>
      </c>
      <c r="L715">
        <v>32011</v>
      </c>
      <c r="M715" t="s">
        <v>3264</v>
      </c>
      <c r="N715" t="s">
        <v>4759</v>
      </c>
      <c r="O715">
        <v>-81.812245771272103</v>
      </c>
      <c r="P715">
        <v>30.533724396963599</v>
      </c>
      <c r="Q715" t="s">
        <v>5291</v>
      </c>
      <c r="R715">
        <v>2</v>
      </c>
      <c r="S715" t="s">
        <v>6535</v>
      </c>
      <c r="T715">
        <v>1006</v>
      </c>
      <c r="U715" t="s">
        <v>6578</v>
      </c>
      <c r="V715">
        <v>2017</v>
      </c>
      <c r="W715">
        <v>50489</v>
      </c>
      <c r="X715">
        <v>2017</v>
      </c>
      <c r="Y715">
        <v>63470</v>
      </c>
      <c r="Z715">
        <v>381.71</v>
      </c>
      <c r="AA715" s="3">
        <f t="shared" si="452"/>
        <v>0.85812238658333706</v>
      </c>
      <c r="AB715" t="s">
        <v>6616</v>
      </c>
      <c r="AC715" t="s">
        <v>6616</v>
      </c>
      <c r="AD715" t="s">
        <v>6616</v>
      </c>
      <c r="AE715" t="s">
        <v>6616</v>
      </c>
      <c r="AF715" t="s">
        <v>6616</v>
      </c>
      <c r="AH715" t="s">
        <v>6616</v>
      </c>
      <c r="AI715" t="s">
        <v>6618</v>
      </c>
      <c r="AJ715" t="s">
        <v>6618</v>
      </c>
      <c r="AK715" t="s">
        <v>6618</v>
      </c>
      <c r="AL715" t="s">
        <v>6618</v>
      </c>
      <c r="AM715" t="s">
        <v>6618</v>
      </c>
      <c r="AN715" t="s">
        <v>6618</v>
      </c>
      <c r="AO715" t="s">
        <v>6618</v>
      </c>
      <c r="AP715" s="3" t="str">
        <f t="shared" si="453"/>
        <v>No</v>
      </c>
      <c r="AQ715" s="3" t="str">
        <f t="shared" si="454"/>
        <v>No</v>
      </c>
      <c r="AR715" s="3" t="str">
        <f t="shared" si="455"/>
        <v>No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 t="s">
        <v>6634</v>
      </c>
      <c r="AZ715" t="s">
        <v>6638</v>
      </c>
      <c r="BA715">
        <v>1</v>
      </c>
      <c r="BB715" t="s">
        <v>6617</v>
      </c>
      <c r="BC715" t="s">
        <v>6617</v>
      </c>
      <c r="BD715" s="4" t="str">
        <f t="shared" si="456"/>
        <v>No</v>
      </c>
      <c r="BE715" t="s">
        <v>6640</v>
      </c>
      <c r="BF715" s="3" t="str">
        <f t="shared" si="457"/>
        <v>No</v>
      </c>
      <c r="BG715" t="s">
        <v>6645</v>
      </c>
      <c r="BH715" s="3" t="str">
        <f t="shared" si="458"/>
        <v>44145 PINEBREEZE CIR</v>
      </c>
      <c r="BI715" s="3" t="str">
        <f t="shared" si="459"/>
        <v>Callahan</v>
      </c>
      <c r="BJ715" s="3" t="str">
        <f t="shared" si="460"/>
        <v>Florida</v>
      </c>
      <c r="BK715" s="3">
        <f t="shared" si="461"/>
        <v>32011</v>
      </c>
      <c r="BL715" s="3" t="str">
        <f t="shared" si="462"/>
        <v>44145 PINEBREEZE CIR CALLAHAN FL 32011</v>
      </c>
      <c r="BM715" s="3" t="str">
        <f t="shared" si="463"/>
        <v/>
      </c>
      <c r="BN715" s="3" t="str">
        <f t="shared" si="464"/>
        <v>Pass</v>
      </c>
      <c r="BO715" s="3" t="str">
        <f t="shared" si="465"/>
        <v>Yes</v>
      </c>
      <c r="BP715" s="3" t="str">
        <f t="shared" si="466"/>
        <v>FV&lt;$10K</v>
      </c>
      <c r="BQ715" t="s">
        <v>6650</v>
      </c>
      <c r="BR715" s="3" t="str">
        <f t="shared" si="467"/>
        <v>No, &lt; $20K Lien</v>
      </c>
      <c r="BS715" s="3" t="str">
        <f t="shared" si="468"/>
        <v>No, Lien &lt; $20K</v>
      </c>
      <c r="BT715" t="s">
        <v>6650</v>
      </c>
      <c r="BU715" s="3" t="str">
        <f t="shared" si="469"/>
        <v>No</v>
      </c>
      <c r="BV715" s="3" t="str">
        <f t="shared" si="470"/>
        <v>No</v>
      </c>
      <c r="BW715" s="3">
        <f t="shared" si="471"/>
        <v>1</v>
      </c>
      <c r="BX715" s="3" t="str">
        <f t="shared" si="472"/>
        <v>No</v>
      </c>
      <c r="BY715" s="3">
        <f t="shared" si="473"/>
        <v>50489</v>
      </c>
      <c r="BZ715">
        <v>1</v>
      </c>
      <c r="CA715" s="3">
        <f t="shared" si="474"/>
        <v>50489</v>
      </c>
      <c r="CC715" s="3">
        <f t="shared" si="475"/>
        <v>0</v>
      </c>
      <c r="CD715" s="3">
        <f t="shared" si="476"/>
        <v>0</v>
      </c>
      <c r="CE715" s="3" t="str">
        <f t="shared" si="477"/>
        <v/>
      </c>
      <c r="CF715" s="3" t="e">
        <f>HLOOKUP(CE715,'Valuation Data'!$D$2:$K$5,4,FALSE)</f>
        <v>#N/A</v>
      </c>
      <c r="CG715" s="3">
        <f t="shared" si="478"/>
        <v>50489</v>
      </c>
      <c r="CH715" s="3" t="str">
        <f t="shared" si="479"/>
        <v>No</v>
      </c>
      <c r="CI715" s="3" t="str">
        <f>VLOOKUP(R715,'Use Codes &amp; County Type'!A:D,4,FALSE)</f>
        <v>R</v>
      </c>
      <c r="CJ715" s="3" t="str">
        <f t="shared" si="480"/>
        <v>No</v>
      </c>
      <c r="CK715" s="3" t="str">
        <f t="shared" si="481"/>
        <v>Yes</v>
      </c>
      <c r="CL715" s="3">
        <f t="shared" si="482"/>
        <v>0.67</v>
      </c>
      <c r="CM715" s="3">
        <f t="shared" si="483"/>
        <v>33827.630000000005</v>
      </c>
      <c r="CN715" s="3">
        <f t="shared" si="484"/>
        <v>2224.1</v>
      </c>
      <c r="CO715" s="3">
        <f t="shared" si="485"/>
        <v>31603.530000000006</v>
      </c>
      <c r="CP715" s="3">
        <f t="shared" si="486"/>
        <v>4.4051179464833924E-2</v>
      </c>
      <c r="CR715" s="3" t="str">
        <f t="shared" si="487"/>
        <v>No</v>
      </c>
      <c r="CV715" s="3" t="str">
        <f t="shared" si="488"/>
        <v>*Bid</v>
      </c>
      <c r="CW715" s="3">
        <f t="shared" si="489"/>
        <v>714</v>
      </c>
      <c r="CX715" s="3">
        <f t="shared" si="490"/>
        <v>444.82</v>
      </c>
      <c r="CY715" s="3" t="str">
        <f t="shared" si="491"/>
        <v>Ok</v>
      </c>
      <c r="CZ715">
        <v>0</v>
      </c>
      <c r="DA715">
        <v>0</v>
      </c>
    </row>
    <row r="716" spans="1:105" x14ac:dyDescent="0.25">
      <c r="A716">
        <v>715</v>
      </c>
      <c r="B716" t="s">
        <v>3</v>
      </c>
      <c r="C716" t="s">
        <v>824</v>
      </c>
      <c r="D716">
        <v>468.47</v>
      </c>
      <c r="E716">
        <v>2017</v>
      </c>
      <c r="F716">
        <v>468.47</v>
      </c>
      <c r="G716">
        <v>468.47</v>
      </c>
      <c r="H716" s="3">
        <f t="shared" si="451"/>
        <v>0</v>
      </c>
      <c r="I716">
        <v>44329</v>
      </c>
      <c r="J716" t="s">
        <v>2735</v>
      </c>
      <c r="K716" t="s">
        <v>2738</v>
      </c>
      <c r="L716">
        <v>32011</v>
      </c>
      <c r="M716" t="s">
        <v>3265</v>
      </c>
      <c r="N716" t="s">
        <v>4759</v>
      </c>
      <c r="O716">
        <v>-81.801798809593095</v>
      </c>
      <c r="P716">
        <v>30.533218425355599</v>
      </c>
      <c r="Q716" t="s">
        <v>5292</v>
      </c>
      <c r="R716">
        <v>2</v>
      </c>
      <c r="S716" t="s">
        <v>6535</v>
      </c>
      <c r="T716">
        <v>1006</v>
      </c>
      <c r="U716" t="s">
        <v>6578</v>
      </c>
      <c r="V716">
        <v>2017</v>
      </c>
      <c r="W716">
        <v>26659</v>
      </c>
      <c r="X716">
        <v>2017</v>
      </c>
      <c r="Y716">
        <v>26659</v>
      </c>
      <c r="Z716">
        <v>403.58</v>
      </c>
      <c r="AA716" s="3">
        <f t="shared" si="452"/>
        <v>0.86148526052895591</v>
      </c>
      <c r="AB716" t="s">
        <v>6616</v>
      </c>
      <c r="AC716" t="s">
        <v>6616</v>
      </c>
      <c r="AD716" t="s">
        <v>6616</v>
      </c>
      <c r="AI716" t="s">
        <v>6618</v>
      </c>
      <c r="AJ716" t="s">
        <v>6618</v>
      </c>
      <c r="AK716" t="s">
        <v>6618</v>
      </c>
      <c r="AL716">
        <v>0</v>
      </c>
      <c r="AM716">
        <v>0</v>
      </c>
      <c r="AN716">
        <v>0</v>
      </c>
      <c r="AO716">
        <v>0</v>
      </c>
      <c r="AP716" s="3" t="str">
        <f t="shared" si="453"/>
        <v>No</v>
      </c>
      <c r="AQ716" s="3" t="str">
        <f t="shared" si="454"/>
        <v>No</v>
      </c>
      <c r="AR716" s="3" t="str">
        <f t="shared" si="455"/>
        <v>No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 t="s">
        <v>6634</v>
      </c>
      <c r="AZ716" t="s">
        <v>6637</v>
      </c>
      <c r="BA716">
        <v>1</v>
      </c>
      <c r="BB716" t="s">
        <v>6616</v>
      </c>
      <c r="BC716" t="s">
        <v>6616</v>
      </c>
      <c r="BD716" s="4" t="str">
        <f t="shared" si="456"/>
        <v>No</v>
      </c>
      <c r="BE716" t="s">
        <v>6640</v>
      </c>
      <c r="BF716" s="3" t="str">
        <f t="shared" si="457"/>
        <v>No</v>
      </c>
      <c r="BG716" t="s">
        <v>6645</v>
      </c>
      <c r="BH716" s="3" t="str">
        <f t="shared" si="458"/>
        <v>44329 LEE DR</v>
      </c>
      <c r="BI716" s="3" t="str">
        <f t="shared" si="459"/>
        <v>Callahan</v>
      </c>
      <c r="BJ716" s="3" t="str">
        <f t="shared" si="460"/>
        <v>Florida</v>
      </c>
      <c r="BK716" s="3">
        <f t="shared" si="461"/>
        <v>32011</v>
      </c>
      <c r="BL716" s="3" t="str">
        <f t="shared" si="462"/>
        <v>44329 LEE DR CALLAHAN FL 32011</v>
      </c>
      <c r="BM716" s="3" t="str">
        <f t="shared" si="463"/>
        <v/>
      </c>
      <c r="BN716" s="3" t="str">
        <f t="shared" si="464"/>
        <v>Pass</v>
      </c>
      <c r="BO716" s="3" t="str">
        <f t="shared" si="465"/>
        <v>No</v>
      </c>
      <c r="BP716" s="3" t="str">
        <f t="shared" si="466"/>
        <v>FV&lt;$10K</v>
      </c>
      <c r="BQ716" t="s">
        <v>6650</v>
      </c>
      <c r="BR716" s="3" t="str">
        <f t="shared" si="467"/>
        <v>No, &lt; $20K Lien</v>
      </c>
      <c r="BS716" s="3" t="str">
        <f t="shared" si="468"/>
        <v>No, Lien &lt; $20K</v>
      </c>
      <c r="BT716" t="s">
        <v>6650</v>
      </c>
      <c r="BU716" s="3" t="str">
        <f t="shared" si="469"/>
        <v>No</v>
      </c>
      <c r="BV716" s="3" t="str">
        <f t="shared" si="470"/>
        <v>No</v>
      </c>
      <c r="BW716" s="3">
        <f t="shared" si="471"/>
        <v>1</v>
      </c>
      <c r="BX716" s="3" t="str">
        <f t="shared" si="472"/>
        <v>No</v>
      </c>
      <c r="BY716" s="3">
        <f t="shared" si="473"/>
        <v>26659</v>
      </c>
      <c r="BZ716">
        <v>1</v>
      </c>
      <c r="CA716" s="3">
        <f t="shared" si="474"/>
        <v>26659</v>
      </c>
      <c r="CC716" s="3">
        <f t="shared" si="475"/>
        <v>0</v>
      </c>
      <c r="CD716" s="3">
        <f t="shared" si="476"/>
        <v>0</v>
      </c>
      <c r="CE716" s="3" t="str">
        <f t="shared" si="477"/>
        <v/>
      </c>
      <c r="CF716" s="3" t="e">
        <f>HLOOKUP(CE716,'Valuation Data'!$D$2:$K$5,4,FALSE)</f>
        <v>#N/A</v>
      </c>
      <c r="CG716" s="3">
        <f t="shared" si="478"/>
        <v>26659</v>
      </c>
      <c r="CH716" s="3" t="str">
        <f t="shared" si="479"/>
        <v>No</v>
      </c>
      <c r="CI716" s="3" t="str">
        <f>VLOOKUP(R716,'Use Codes &amp; County Type'!A:D,4,FALSE)</f>
        <v>R</v>
      </c>
      <c r="CJ716" s="3" t="str">
        <f t="shared" si="480"/>
        <v>No</v>
      </c>
      <c r="CK716" s="3" t="str">
        <f t="shared" si="481"/>
        <v>No</v>
      </c>
      <c r="CL716" s="3">
        <f t="shared" si="482"/>
        <v>0.35</v>
      </c>
      <c r="CM716" s="3">
        <f t="shared" si="483"/>
        <v>9330.65</v>
      </c>
      <c r="CN716" s="3">
        <f t="shared" si="484"/>
        <v>2342.3500000000004</v>
      </c>
      <c r="CO716" s="3">
        <f t="shared" si="485"/>
        <v>6988.2999999999993</v>
      </c>
      <c r="CP716" s="3">
        <f t="shared" si="486"/>
        <v>8.7863385723395485E-2</v>
      </c>
      <c r="CR716" s="3" t="str">
        <f t="shared" si="487"/>
        <v>No</v>
      </c>
      <c r="CV716" s="3" t="str">
        <f t="shared" si="488"/>
        <v>FMV&lt;$30K</v>
      </c>
      <c r="CW716" s="3">
        <f t="shared" si="489"/>
        <v>715</v>
      </c>
      <c r="CX716" s="3">
        <f t="shared" si="490"/>
        <v>468.47</v>
      </c>
      <c r="CY716" s="3" t="str">
        <f t="shared" si="491"/>
        <v>Ok</v>
      </c>
      <c r="CZ716">
        <v>0</v>
      </c>
      <c r="DA716">
        <v>0</v>
      </c>
    </row>
    <row r="717" spans="1:105" x14ac:dyDescent="0.25">
      <c r="A717">
        <v>716</v>
      </c>
      <c r="B717" t="s">
        <v>3</v>
      </c>
      <c r="C717" t="s">
        <v>825</v>
      </c>
      <c r="D717">
        <v>1802</v>
      </c>
      <c r="E717">
        <v>2017</v>
      </c>
      <c r="F717">
        <v>1802</v>
      </c>
      <c r="G717">
        <v>1802</v>
      </c>
      <c r="H717" s="3">
        <f t="shared" si="451"/>
        <v>0</v>
      </c>
      <c r="I717">
        <v>44257</v>
      </c>
      <c r="J717" t="s">
        <v>2735</v>
      </c>
      <c r="K717" t="s">
        <v>2738</v>
      </c>
      <c r="L717">
        <v>32011</v>
      </c>
      <c r="M717" t="s">
        <v>3266</v>
      </c>
      <c r="N717" t="s">
        <v>4759</v>
      </c>
      <c r="O717">
        <v>-81.802426115019301</v>
      </c>
      <c r="P717">
        <v>30.532223530143</v>
      </c>
      <c r="Q717" t="s">
        <v>5293</v>
      </c>
      <c r="R717">
        <v>1</v>
      </c>
      <c r="S717" t="s">
        <v>6539</v>
      </c>
      <c r="T717">
        <v>1001</v>
      </c>
      <c r="U717" t="s">
        <v>6582</v>
      </c>
      <c r="V717">
        <v>2017</v>
      </c>
      <c r="W717">
        <v>174914</v>
      </c>
      <c r="X717">
        <v>2017</v>
      </c>
      <c r="Y717">
        <v>198712</v>
      </c>
      <c r="Z717">
        <v>1636.61</v>
      </c>
      <c r="AA717" s="3">
        <f t="shared" si="452"/>
        <v>0.90821864594894552</v>
      </c>
      <c r="AB717" t="s">
        <v>6616</v>
      </c>
      <c r="AG717" t="s">
        <v>6616</v>
      </c>
      <c r="AH717" t="s">
        <v>6616</v>
      </c>
      <c r="AI717" t="s">
        <v>6618</v>
      </c>
      <c r="AJ717" t="s">
        <v>6618</v>
      </c>
      <c r="AK717" t="s">
        <v>6618</v>
      </c>
      <c r="AL717" t="s">
        <v>6618</v>
      </c>
      <c r="AM717" t="s">
        <v>6618</v>
      </c>
      <c r="AN717">
        <v>0</v>
      </c>
      <c r="AO717">
        <v>0</v>
      </c>
      <c r="AP717" s="3" t="str">
        <f t="shared" si="453"/>
        <v>No</v>
      </c>
      <c r="AQ717" s="3" t="str">
        <f t="shared" si="454"/>
        <v>No</v>
      </c>
      <c r="AR717" s="3" t="str">
        <f t="shared" si="455"/>
        <v>No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 t="s">
        <v>6634</v>
      </c>
      <c r="AZ717" t="s">
        <v>6638</v>
      </c>
      <c r="BA717">
        <v>0</v>
      </c>
      <c r="BB717" t="s">
        <v>6617</v>
      </c>
      <c r="BC717" t="s">
        <v>6616</v>
      </c>
      <c r="BD717" s="4" t="str">
        <f t="shared" si="456"/>
        <v>No</v>
      </c>
      <c r="BE717" t="s">
        <v>6640</v>
      </c>
      <c r="BF717" s="3" t="str">
        <f t="shared" si="457"/>
        <v>No</v>
      </c>
      <c r="BG717" t="s">
        <v>6645</v>
      </c>
      <c r="BH717" s="3" t="str">
        <f t="shared" si="458"/>
        <v>44257 LEE DR</v>
      </c>
      <c r="BI717" s="3" t="str">
        <f t="shared" si="459"/>
        <v>Callahan</v>
      </c>
      <c r="BJ717" s="3" t="str">
        <f t="shared" si="460"/>
        <v>Florida</v>
      </c>
      <c r="BK717" s="3">
        <f t="shared" si="461"/>
        <v>32011</v>
      </c>
      <c r="BL717" s="3" t="str">
        <f t="shared" si="462"/>
        <v>44257 LEE DR CALLAHAN FL 32011</v>
      </c>
      <c r="BM717" s="3" t="str">
        <f t="shared" si="463"/>
        <v/>
      </c>
      <c r="BN717" s="3" t="str">
        <f t="shared" si="464"/>
        <v>Pass</v>
      </c>
      <c r="BO717" s="3" t="str">
        <f t="shared" si="465"/>
        <v>No</v>
      </c>
      <c r="BP717" s="3" t="str">
        <f t="shared" si="466"/>
        <v>FV&lt;$10K</v>
      </c>
      <c r="BQ717" t="s">
        <v>6650</v>
      </c>
      <c r="BR717" s="3" t="str">
        <f t="shared" si="467"/>
        <v>No, &lt; $20K Lien</v>
      </c>
      <c r="BS717" s="3" t="str">
        <f t="shared" si="468"/>
        <v>No, Lien &lt; $20K</v>
      </c>
      <c r="BT717" t="s">
        <v>6650</v>
      </c>
      <c r="BU717" s="3" t="str">
        <f t="shared" si="469"/>
        <v>No</v>
      </c>
      <c r="BV717" s="3" t="str">
        <f t="shared" si="470"/>
        <v>No</v>
      </c>
      <c r="BW717" s="3">
        <f t="shared" si="471"/>
        <v>0</v>
      </c>
      <c r="BX717" s="3" t="str">
        <f t="shared" si="472"/>
        <v>No</v>
      </c>
      <c r="BY717" s="3">
        <f t="shared" si="473"/>
        <v>174914</v>
      </c>
      <c r="BZ717">
        <v>1</v>
      </c>
      <c r="CA717" s="3">
        <f t="shared" si="474"/>
        <v>174914</v>
      </c>
      <c r="CC717" s="3">
        <f t="shared" si="475"/>
        <v>0</v>
      </c>
      <c r="CD717" s="3">
        <f t="shared" si="476"/>
        <v>0</v>
      </c>
      <c r="CE717" s="3" t="str">
        <f t="shared" si="477"/>
        <v/>
      </c>
      <c r="CF717" s="3" t="e">
        <f>HLOOKUP(CE717,'Valuation Data'!$D$2:$K$5,4,FALSE)</f>
        <v>#N/A</v>
      </c>
      <c r="CG717" s="3">
        <f t="shared" si="478"/>
        <v>174914</v>
      </c>
      <c r="CH717" s="3" t="str">
        <f t="shared" si="479"/>
        <v>No</v>
      </c>
      <c r="CI717" s="3" t="str">
        <f>VLOOKUP(R717,'Use Codes &amp; County Type'!A:D,4,FALSE)</f>
        <v>S</v>
      </c>
      <c r="CJ717" s="3" t="str">
        <f t="shared" si="480"/>
        <v>No</v>
      </c>
      <c r="CK717" s="3" t="str">
        <f t="shared" si="481"/>
        <v>Yes</v>
      </c>
      <c r="CL717" s="3">
        <f t="shared" si="482"/>
        <v>0.67</v>
      </c>
      <c r="CM717" s="3">
        <f t="shared" si="483"/>
        <v>117192.38</v>
      </c>
      <c r="CN717" s="3">
        <f t="shared" si="484"/>
        <v>7208</v>
      </c>
      <c r="CO717" s="3">
        <f t="shared" si="485"/>
        <v>109984.38</v>
      </c>
      <c r="CP717" s="3">
        <f t="shared" si="486"/>
        <v>4.1208822621402519E-2</v>
      </c>
      <c r="CR717" s="3" t="str">
        <f t="shared" si="487"/>
        <v>No</v>
      </c>
      <c r="CV717" s="3" t="str">
        <f t="shared" si="488"/>
        <v>*Bid</v>
      </c>
      <c r="CW717" s="3">
        <f t="shared" si="489"/>
        <v>716</v>
      </c>
      <c r="CX717" s="3">
        <f t="shared" si="490"/>
        <v>1802</v>
      </c>
      <c r="CY717" s="3" t="str">
        <f t="shared" si="491"/>
        <v>Ok</v>
      </c>
      <c r="CZ717">
        <v>0</v>
      </c>
      <c r="DA717">
        <v>0</v>
      </c>
    </row>
    <row r="718" spans="1:105" x14ac:dyDescent="0.25">
      <c r="A718">
        <v>717</v>
      </c>
      <c r="B718" t="s">
        <v>3</v>
      </c>
      <c r="C718" t="s">
        <v>826</v>
      </c>
      <c r="D718">
        <v>659.32</v>
      </c>
      <c r="E718">
        <v>2017</v>
      </c>
      <c r="F718">
        <v>659.32</v>
      </c>
      <c r="G718">
        <v>659.32</v>
      </c>
      <c r="H718" s="3">
        <f t="shared" si="451"/>
        <v>0</v>
      </c>
      <c r="I718">
        <v>44041</v>
      </c>
      <c r="J718" t="s">
        <v>2735</v>
      </c>
      <c r="K718" t="s">
        <v>2738</v>
      </c>
      <c r="L718">
        <v>32011</v>
      </c>
      <c r="M718" t="s">
        <v>3267</v>
      </c>
      <c r="N718" t="s">
        <v>4759</v>
      </c>
      <c r="O718">
        <v>-81.804042029476406</v>
      </c>
      <c r="P718">
        <v>30.5296606272871</v>
      </c>
      <c r="Q718" t="s">
        <v>5294</v>
      </c>
      <c r="R718">
        <v>2</v>
      </c>
      <c r="S718" t="s">
        <v>6535</v>
      </c>
      <c r="T718">
        <v>1006</v>
      </c>
      <c r="U718" t="s">
        <v>6578</v>
      </c>
      <c r="V718">
        <v>2017</v>
      </c>
      <c r="W718">
        <v>38316</v>
      </c>
      <c r="X718">
        <v>2017</v>
      </c>
      <c r="Y718">
        <v>38316</v>
      </c>
      <c r="Z718">
        <v>580.04999999999995</v>
      </c>
      <c r="AA718" s="3">
        <f t="shared" si="452"/>
        <v>0.87977006612873854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 s="3" t="str">
        <f t="shared" si="453"/>
        <v>No</v>
      </c>
      <c r="AQ718" s="3" t="str">
        <f t="shared" si="454"/>
        <v>No</v>
      </c>
      <c r="AR718" s="3" t="str">
        <f t="shared" si="455"/>
        <v>No</v>
      </c>
      <c r="AS718">
        <v>0</v>
      </c>
      <c r="AT718">
        <v>0</v>
      </c>
      <c r="AU718">
        <v>45000</v>
      </c>
      <c r="AV718" t="s">
        <v>6622</v>
      </c>
      <c r="AW718">
        <v>0</v>
      </c>
      <c r="AX718">
        <v>1</v>
      </c>
      <c r="AY718" t="s">
        <v>6634</v>
      </c>
      <c r="AZ718">
        <v>0</v>
      </c>
      <c r="BA718">
        <v>0</v>
      </c>
      <c r="BB718" t="s">
        <v>6616</v>
      </c>
      <c r="BC718">
        <v>0</v>
      </c>
      <c r="BD718" s="4" t="str">
        <f t="shared" si="456"/>
        <v>No</v>
      </c>
      <c r="BE718" t="s">
        <v>6640</v>
      </c>
      <c r="BF718" s="3" t="str">
        <f t="shared" si="457"/>
        <v>No</v>
      </c>
      <c r="BG718" t="s">
        <v>6645</v>
      </c>
      <c r="BH718" s="3" t="str">
        <f t="shared" si="458"/>
        <v>44041 LEE DR</v>
      </c>
      <c r="BI718" s="3" t="str">
        <f t="shared" si="459"/>
        <v>Callahan</v>
      </c>
      <c r="BJ718" s="3" t="str">
        <f t="shared" si="460"/>
        <v>Florida</v>
      </c>
      <c r="BK718" s="3">
        <f t="shared" si="461"/>
        <v>32011</v>
      </c>
      <c r="BL718" s="3" t="str">
        <f t="shared" si="462"/>
        <v>44041 LEE DR CALLAHAN FL 32011</v>
      </c>
      <c r="BM718" s="3" t="str">
        <f t="shared" si="463"/>
        <v>L</v>
      </c>
      <c r="BN718" s="3" t="str">
        <f t="shared" si="464"/>
        <v>Pass</v>
      </c>
      <c r="BO718" s="3" t="str">
        <f t="shared" si="465"/>
        <v>No</v>
      </c>
      <c r="BP718" s="3" t="str">
        <f t="shared" si="466"/>
        <v>FV&lt;$10K</v>
      </c>
      <c r="BQ718" t="s">
        <v>6650</v>
      </c>
      <c r="BR718" s="3" t="str">
        <f t="shared" si="467"/>
        <v>No, &lt; $20K Lien</v>
      </c>
      <c r="BS718" s="3" t="str">
        <f t="shared" si="468"/>
        <v>No, Lien &lt; $20K</v>
      </c>
      <c r="BT718" t="s">
        <v>6650</v>
      </c>
      <c r="BU718" s="3" t="str">
        <f t="shared" si="469"/>
        <v>No</v>
      </c>
      <c r="BV718" s="3" t="str">
        <f t="shared" si="470"/>
        <v>No</v>
      </c>
      <c r="BW718" s="3">
        <f t="shared" si="471"/>
        <v>0</v>
      </c>
      <c r="BX718" s="3" t="str">
        <f t="shared" si="472"/>
        <v>No</v>
      </c>
      <c r="BY718" s="3">
        <f t="shared" si="473"/>
        <v>38316</v>
      </c>
      <c r="BZ718">
        <v>1</v>
      </c>
      <c r="CA718" s="3">
        <f t="shared" si="474"/>
        <v>38316</v>
      </c>
      <c r="CC718" s="3">
        <f t="shared" si="475"/>
        <v>0</v>
      </c>
      <c r="CD718" s="3">
        <f t="shared" si="476"/>
        <v>0</v>
      </c>
      <c r="CE718" s="3" t="str">
        <f t="shared" si="477"/>
        <v/>
      </c>
      <c r="CF718" s="3" t="e">
        <f>HLOOKUP(CE718,'Valuation Data'!$D$2:$K$5,4,FALSE)</f>
        <v>#N/A</v>
      </c>
      <c r="CG718" s="3">
        <f t="shared" si="478"/>
        <v>38316</v>
      </c>
      <c r="CH718" s="3" t="str">
        <f t="shared" si="479"/>
        <v>No</v>
      </c>
      <c r="CI718" s="3" t="str">
        <f>VLOOKUP(R718,'Use Codes &amp; County Type'!A:D,4,FALSE)</f>
        <v>R</v>
      </c>
      <c r="CJ718" s="3" t="str">
        <f t="shared" si="480"/>
        <v>No</v>
      </c>
      <c r="CK718" s="3" t="str">
        <f t="shared" si="481"/>
        <v>No</v>
      </c>
      <c r="CL718" s="3">
        <f t="shared" si="482"/>
        <v>0.35</v>
      </c>
      <c r="CM718" s="3">
        <f t="shared" si="483"/>
        <v>13410.599999999999</v>
      </c>
      <c r="CN718" s="3">
        <f t="shared" si="484"/>
        <v>2637.28</v>
      </c>
      <c r="CO718" s="3">
        <f t="shared" si="485"/>
        <v>10773.319999999998</v>
      </c>
      <c r="CP718" s="3">
        <f t="shared" si="486"/>
        <v>6.8829731704770858E-2</v>
      </c>
      <c r="CR718" s="3" t="str">
        <f t="shared" si="487"/>
        <v>No</v>
      </c>
      <c r="CV718" s="3" t="str">
        <f t="shared" si="488"/>
        <v>*Bid</v>
      </c>
      <c r="CW718" s="3">
        <f t="shared" si="489"/>
        <v>717</v>
      </c>
      <c r="CX718" s="3">
        <f t="shared" si="490"/>
        <v>659.32</v>
      </c>
      <c r="CY718" s="3" t="str">
        <f t="shared" si="491"/>
        <v>Ok</v>
      </c>
      <c r="CZ718">
        <v>0</v>
      </c>
      <c r="DA718">
        <v>0</v>
      </c>
    </row>
    <row r="719" spans="1:105" x14ac:dyDescent="0.25">
      <c r="A719">
        <v>718</v>
      </c>
      <c r="B719" t="s">
        <v>3</v>
      </c>
      <c r="C719" t="s">
        <v>827</v>
      </c>
      <c r="D719">
        <v>823.71</v>
      </c>
      <c r="E719">
        <v>2017</v>
      </c>
      <c r="F719">
        <v>823.71</v>
      </c>
      <c r="G719">
        <v>823.71</v>
      </c>
      <c r="H719" s="3">
        <f t="shared" si="451"/>
        <v>0</v>
      </c>
      <c r="I719">
        <v>44086</v>
      </c>
      <c r="J719" t="s">
        <v>2735</v>
      </c>
      <c r="K719" t="s">
        <v>2738</v>
      </c>
      <c r="L719">
        <v>32011</v>
      </c>
      <c r="M719" t="s">
        <v>3268</v>
      </c>
      <c r="N719" t="s">
        <v>4759</v>
      </c>
      <c r="O719">
        <v>-81.801833218358496</v>
      </c>
      <c r="P719">
        <v>30.529864507639299</v>
      </c>
      <c r="Q719" t="s">
        <v>5295</v>
      </c>
      <c r="R719">
        <v>1</v>
      </c>
      <c r="S719" t="s">
        <v>6539</v>
      </c>
      <c r="T719">
        <v>1001</v>
      </c>
      <c r="U719" t="s">
        <v>6582</v>
      </c>
      <c r="V719">
        <v>2017</v>
      </c>
      <c r="W719">
        <v>87460</v>
      </c>
      <c r="X719">
        <v>2017</v>
      </c>
      <c r="Y719">
        <v>88985</v>
      </c>
      <c r="Z719">
        <v>732.05</v>
      </c>
      <c r="AA719" s="3">
        <f t="shared" si="452"/>
        <v>0.88872297289094448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 s="3" t="str">
        <f t="shared" si="453"/>
        <v>No</v>
      </c>
      <c r="AQ719" s="3" t="str">
        <f t="shared" si="454"/>
        <v>No</v>
      </c>
      <c r="AR719" s="3" t="str">
        <f t="shared" si="455"/>
        <v>No</v>
      </c>
      <c r="AS719">
        <v>0</v>
      </c>
      <c r="AT719">
        <v>0</v>
      </c>
      <c r="AU719">
        <v>48600</v>
      </c>
      <c r="AV719">
        <v>0</v>
      </c>
      <c r="AW719">
        <v>0</v>
      </c>
      <c r="AX719">
        <v>0</v>
      </c>
      <c r="AY719" t="s">
        <v>6634</v>
      </c>
      <c r="AZ719">
        <v>0</v>
      </c>
      <c r="BA719">
        <v>0</v>
      </c>
      <c r="BB719" t="s">
        <v>6617</v>
      </c>
      <c r="BC719">
        <v>0</v>
      </c>
      <c r="BD719" s="4" t="str">
        <f t="shared" si="456"/>
        <v>No</v>
      </c>
      <c r="BE719" t="s">
        <v>6640</v>
      </c>
      <c r="BF719" s="3" t="str">
        <f t="shared" si="457"/>
        <v>No</v>
      </c>
      <c r="BG719" t="s">
        <v>6645</v>
      </c>
      <c r="BH719" s="3" t="str">
        <f t="shared" si="458"/>
        <v>44086 BECKER AVE</v>
      </c>
      <c r="BI719" s="3" t="str">
        <f t="shared" si="459"/>
        <v>Callahan</v>
      </c>
      <c r="BJ719" s="3" t="str">
        <f t="shared" si="460"/>
        <v>Florida</v>
      </c>
      <c r="BK719" s="3">
        <f t="shared" si="461"/>
        <v>32011</v>
      </c>
      <c r="BL719" s="3" t="str">
        <f t="shared" si="462"/>
        <v>44086 BECKER AVE CALLAHAN FL 32011</v>
      </c>
      <c r="BM719" s="3" t="str">
        <f t="shared" si="463"/>
        <v>L</v>
      </c>
      <c r="BN719" s="3" t="str">
        <f t="shared" si="464"/>
        <v>Pass</v>
      </c>
      <c r="BO719" s="3" t="str">
        <f t="shared" si="465"/>
        <v>No</v>
      </c>
      <c r="BP719" s="3" t="str">
        <f t="shared" si="466"/>
        <v>FV&lt;$10K</v>
      </c>
      <c r="BQ719" t="s">
        <v>6650</v>
      </c>
      <c r="BR719" s="3" t="str">
        <f t="shared" si="467"/>
        <v>No, &lt; $20K Lien</v>
      </c>
      <c r="BS719" s="3" t="str">
        <f t="shared" si="468"/>
        <v>No, Lien &lt; $20K</v>
      </c>
      <c r="BT719" t="s">
        <v>6650</v>
      </c>
      <c r="BU719" s="3" t="str">
        <f t="shared" si="469"/>
        <v>No</v>
      </c>
      <c r="BV719" s="3" t="str">
        <f t="shared" si="470"/>
        <v>No</v>
      </c>
      <c r="BW719" s="3">
        <f t="shared" si="471"/>
        <v>0</v>
      </c>
      <c r="BX719" s="3" t="str">
        <f t="shared" si="472"/>
        <v>No</v>
      </c>
      <c r="BY719" s="3">
        <f t="shared" si="473"/>
        <v>87460</v>
      </c>
      <c r="BZ719">
        <v>1</v>
      </c>
      <c r="CA719" s="3">
        <f t="shared" si="474"/>
        <v>87460</v>
      </c>
      <c r="CC719" s="3">
        <f t="shared" si="475"/>
        <v>0</v>
      </c>
      <c r="CD719" s="3">
        <f t="shared" si="476"/>
        <v>0</v>
      </c>
      <c r="CE719" s="3" t="str">
        <f t="shared" si="477"/>
        <v/>
      </c>
      <c r="CF719" s="3" t="e">
        <f>HLOOKUP(CE719,'Valuation Data'!$D$2:$K$5,4,FALSE)</f>
        <v>#N/A</v>
      </c>
      <c r="CG719" s="3">
        <f t="shared" si="478"/>
        <v>87460</v>
      </c>
      <c r="CH719" s="3" t="str">
        <f t="shared" si="479"/>
        <v>No</v>
      </c>
      <c r="CI719" s="3" t="str">
        <f>VLOOKUP(R719,'Use Codes &amp; County Type'!A:D,4,FALSE)</f>
        <v>S</v>
      </c>
      <c r="CJ719" s="3" t="str">
        <f t="shared" si="480"/>
        <v>No</v>
      </c>
      <c r="CK719" s="3" t="str">
        <f t="shared" si="481"/>
        <v>Yes</v>
      </c>
      <c r="CL719" s="3">
        <f t="shared" si="482"/>
        <v>0.67</v>
      </c>
      <c r="CM719" s="3">
        <f t="shared" si="483"/>
        <v>58598.200000000004</v>
      </c>
      <c r="CN719" s="3">
        <f t="shared" si="484"/>
        <v>3294.84</v>
      </c>
      <c r="CO719" s="3">
        <f t="shared" si="485"/>
        <v>55303.360000000001</v>
      </c>
      <c r="CP719" s="3">
        <f t="shared" si="486"/>
        <v>3.7672536016464669E-2</v>
      </c>
      <c r="CR719" s="3" t="str">
        <f t="shared" si="487"/>
        <v>No</v>
      </c>
      <c r="CV719" s="3" t="str">
        <f t="shared" si="488"/>
        <v>*Bid</v>
      </c>
      <c r="CW719" s="3">
        <f t="shared" si="489"/>
        <v>718</v>
      </c>
      <c r="CX719" s="3">
        <f t="shared" si="490"/>
        <v>823.71</v>
      </c>
      <c r="CY719" s="3" t="str">
        <f t="shared" si="491"/>
        <v>Ok</v>
      </c>
      <c r="CZ719">
        <v>0</v>
      </c>
      <c r="DA719">
        <v>0</v>
      </c>
    </row>
    <row r="720" spans="1:105" x14ac:dyDescent="0.25">
      <c r="A720">
        <v>719</v>
      </c>
      <c r="B720" t="s">
        <v>3</v>
      </c>
      <c r="C720" t="s">
        <v>828</v>
      </c>
      <c r="D720">
        <v>1073.74</v>
      </c>
      <c r="E720">
        <v>2017</v>
      </c>
      <c r="F720">
        <v>1073.74</v>
      </c>
      <c r="G720">
        <v>1073.74</v>
      </c>
      <c r="H720" s="3">
        <f t="shared" si="451"/>
        <v>0</v>
      </c>
      <c r="I720">
        <v>44170</v>
      </c>
      <c r="J720" t="s">
        <v>2735</v>
      </c>
      <c r="K720" t="s">
        <v>2738</v>
      </c>
      <c r="L720">
        <v>32011</v>
      </c>
      <c r="M720" t="s">
        <v>3269</v>
      </c>
      <c r="N720" t="s">
        <v>4759</v>
      </c>
      <c r="O720">
        <v>-81.836584066374897</v>
      </c>
      <c r="P720">
        <v>30.538070287153001</v>
      </c>
      <c r="Q720" t="s">
        <v>5296</v>
      </c>
      <c r="R720">
        <v>2</v>
      </c>
      <c r="S720" t="s">
        <v>6535</v>
      </c>
      <c r="T720">
        <v>1006</v>
      </c>
      <c r="U720" t="s">
        <v>6578</v>
      </c>
      <c r="V720">
        <v>2017</v>
      </c>
      <c r="W720">
        <v>102730</v>
      </c>
      <c r="X720">
        <v>2017</v>
      </c>
      <c r="Y720">
        <v>111731</v>
      </c>
      <c r="Z720">
        <v>963.23</v>
      </c>
      <c r="AA720" s="3">
        <f t="shared" si="452"/>
        <v>0.89707936744463279</v>
      </c>
      <c r="AB720" t="s">
        <v>6616</v>
      </c>
      <c r="AD720" t="s">
        <v>6616</v>
      </c>
      <c r="AE720" t="s">
        <v>6616</v>
      </c>
      <c r="AF720" t="s">
        <v>6616</v>
      </c>
      <c r="AG720" t="s">
        <v>6616</v>
      </c>
      <c r="AH720" t="s">
        <v>6616</v>
      </c>
      <c r="AI720" t="s">
        <v>6618</v>
      </c>
      <c r="AJ720" t="s">
        <v>6618</v>
      </c>
      <c r="AK720" t="s">
        <v>6618</v>
      </c>
      <c r="AL720" t="s">
        <v>6618</v>
      </c>
      <c r="AM720" t="s">
        <v>6618</v>
      </c>
      <c r="AN720" t="s">
        <v>6618</v>
      </c>
      <c r="AO720" t="s">
        <v>6618</v>
      </c>
      <c r="AP720" s="3" t="str">
        <f t="shared" si="453"/>
        <v>No</v>
      </c>
      <c r="AQ720" s="3" t="str">
        <f t="shared" si="454"/>
        <v>No</v>
      </c>
      <c r="AR720" s="3" t="str">
        <f t="shared" si="455"/>
        <v>No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 t="s">
        <v>6634</v>
      </c>
      <c r="AZ720" t="s">
        <v>6638</v>
      </c>
      <c r="BA720">
        <v>0</v>
      </c>
      <c r="BB720" t="s">
        <v>6617</v>
      </c>
      <c r="BC720" t="s">
        <v>6616</v>
      </c>
      <c r="BD720" s="4" t="str">
        <f t="shared" si="456"/>
        <v>No</v>
      </c>
      <c r="BE720" t="s">
        <v>6640</v>
      </c>
      <c r="BF720" s="3" t="str">
        <f t="shared" si="457"/>
        <v>No</v>
      </c>
      <c r="BG720" t="s">
        <v>6645</v>
      </c>
      <c r="BH720" s="3" t="str">
        <f t="shared" si="458"/>
        <v>44170 DALES PL</v>
      </c>
      <c r="BI720" s="3" t="str">
        <f t="shared" si="459"/>
        <v>Callahan</v>
      </c>
      <c r="BJ720" s="3" t="str">
        <f t="shared" si="460"/>
        <v>Florida</v>
      </c>
      <c r="BK720" s="3">
        <f t="shared" si="461"/>
        <v>32011</v>
      </c>
      <c r="BL720" s="3" t="str">
        <f t="shared" si="462"/>
        <v>44170 DALES PL CALLAHAN FL 32011</v>
      </c>
      <c r="BM720" s="3" t="str">
        <f t="shared" si="463"/>
        <v/>
      </c>
      <c r="BN720" s="3" t="str">
        <f t="shared" si="464"/>
        <v>Pass</v>
      </c>
      <c r="BO720" s="3" t="str">
        <f t="shared" si="465"/>
        <v>No</v>
      </c>
      <c r="BP720" s="3" t="str">
        <f t="shared" si="466"/>
        <v>FV&lt;$10K</v>
      </c>
      <c r="BQ720" t="s">
        <v>6650</v>
      </c>
      <c r="BR720" s="3" t="str">
        <f t="shared" si="467"/>
        <v>No, &lt; $20K Lien</v>
      </c>
      <c r="BS720" s="3" t="str">
        <f t="shared" si="468"/>
        <v>No, Lien &lt; $20K</v>
      </c>
      <c r="BT720" t="s">
        <v>6650</v>
      </c>
      <c r="BU720" s="3" t="str">
        <f t="shared" si="469"/>
        <v>No</v>
      </c>
      <c r="BV720" s="3" t="str">
        <f t="shared" si="470"/>
        <v>No</v>
      </c>
      <c r="BW720" s="3">
        <f t="shared" si="471"/>
        <v>0</v>
      </c>
      <c r="BX720" s="3" t="str">
        <f t="shared" si="472"/>
        <v>No</v>
      </c>
      <c r="BY720" s="3">
        <f t="shared" si="473"/>
        <v>102730</v>
      </c>
      <c r="BZ720">
        <v>1</v>
      </c>
      <c r="CA720" s="3">
        <f t="shared" si="474"/>
        <v>102730</v>
      </c>
      <c r="CC720" s="3">
        <f t="shared" si="475"/>
        <v>0</v>
      </c>
      <c r="CD720" s="3">
        <f t="shared" si="476"/>
        <v>0</v>
      </c>
      <c r="CE720" s="3" t="str">
        <f t="shared" si="477"/>
        <v/>
      </c>
      <c r="CF720" s="3" t="e">
        <f>HLOOKUP(CE720,'Valuation Data'!$D$2:$K$5,4,FALSE)</f>
        <v>#N/A</v>
      </c>
      <c r="CG720" s="3">
        <f t="shared" si="478"/>
        <v>102730</v>
      </c>
      <c r="CH720" s="3" t="str">
        <f t="shared" si="479"/>
        <v>No</v>
      </c>
      <c r="CI720" s="3" t="str">
        <f>VLOOKUP(R720,'Use Codes &amp; County Type'!A:D,4,FALSE)</f>
        <v>R</v>
      </c>
      <c r="CJ720" s="3" t="str">
        <f t="shared" si="480"/>
        <v>No</v>
      </c>
      <c r="CK720" s="3" t="str">
        <f t="shared" si="481"/>
        <v>Yes</v>
      </c>
      <c r="CL720" s="3">
        <f t="shared" si="482"/>
        <v>0.67</v>
      </c>
      <c r="CM720" s="3">
        <f t="shared" si="483"/>
        <v>68829.100000000006</v>
      </c>
      <c r="CN720" s="3">
        <f t="shared" si="484"/>
        <v>4294.96</v>
      </c>
      <c r="CO720" s="3">
        <f t="shared" si="485"/>
        <v>64534.140000000007</v>
      </c>
      <c r="CP720" s="3">
        <f t="shared" si="486"/>
        <v>4.1808235179597003E-2</v>
      </c>
      <c r="CR720" s="3" t="str">
        <f t="shared" si="487"/>
        <v>No</v>
      </c>
      <c r="CV720" s="3" t="str">
        <f t="shared" si="488"/>
        <v>*Bid</v>
      </c>
      <c r="CW720" s="3">
        <f t="shared" si="489"/>
        <v>719</v>
      </c>
      <c r="CX720" s="3">
        <f t="shared" si="490"/>
        <v>1073.74</v>
      </c>
      <c r="CY720" s="3" t="str">
        <f t="shared" si="491"/>
        <v>Ok</v>
      </c>
      <c r="CZ720">
        <v>0</v>
      </c>
      <c r="DA720">
        <v>0</v>
      </c>
    </row>
    <row r="721" spans="1:105" x14ac:dyDescent="0.25">
      <c r="A721">
        <v>720</v>
      </c>
      <c r="B721" t="s">
        <v>3</v>
      </c>
      <c r="C721" t="s">
        <v>829</v>
      </c>
      <c r="D721">
        <v>1514.39</v>
      </c>
      <c r="E721">
        <v>2017</v>
      </c>
      <c r="F721">
        <v>1514.39</v>
      </c>
      <c r="G721">
        <v>1514.39</v>
      </c>
      <c r="H721" s="3">
        <f t="shared" si="451"/>
        <v>0</v>
      </c>
      <c r="I721">
        <v>44140</v>
      </c>
      <c r="J721" t="s">
        <v>2735</v>
      </c>
      <c r="K721" t="s">
        <v>2738</v>
      </c>
      <c r="L721">
        <v>32011</v>
      </c>
      <c r="M721" t="s">
        <v>3270</v>
      </c>
      <c r="N721" t="s">
        <v>4759</v>
      </c>
      <c r="O721">
        <v>-81.847770997196903</v>
      </c>
      <c r="P721">
        <v>30.5360393116298</v>
      </c>
      <c r="Q721" t="s">
        <v>5297</v>
      </c>
      <c r="R721">
        <v>1</v>
      </c>
      <c r="S721" t="s">
        <v>6539</v>
      </c>
      <c r="T721">
        <v>1001</v>
      </c>
      <c r="U721" t="s">
        <v>6582</v>
      </c>
      <c r="V721">
        <v>2017</v>
      </c>
      <c r="W721">
        <v>90541</v>
      </c>
      <c r="X721">
        <v>2017</v>
      </c>
      <c r="Y721">
        <v>90541</v>
      </c>
      <c r="Z721">
        <v>1370.68</v>
      </c>
      <c r="AA721" s="3">
        <f t="shared" si="452"/>
        <v>0.9051037051221944</v>
      </c>
      <c r="AB721" t="s">
        <v>6616</v>
      </c>
      <c r="AE721" t="s">
        <v>6616</v>
      </c>
      <c r="AF721" t="s">
        <v>6616</v>
      </c>
      <c r="AG721" t="s">
        <v>6616</v>
      </c>
      <c r="AI721" t="s">
        <v>6618</v>
      </c>
      <c r="AJ721" t="s">
        <v>6618</v>
      </c>
      <c r="AK721" t="s">
        <v>6618</v>
      </c>
      <c r="AL721" t="s">
        <v>6618</v>
      </c>
      <c r="AM721" t="s">
        <v>6618</v>
      </c>
      <c r="AN721" t="s">
        <v>6618</v>
      </c>
      <c r="AO721" t="s">
        <v>6618</v>
      </c>
      <c r="AP721" s="3" t="str">
        <f t="shared" si="453"/>
        <v>No</v>
      </c>
      <c r="AQ721" s="3" t="str">
        <f t="shared" si="454"/>
        <v>No</v>
      </c>
      <c r="AR721" s="3" t="str">
        <f t="shared" si="455"/>
        <v>No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 t="s">
        <v>6634</v>
      </c>
      <c r="AZ721">
        <v>0</v>
      </c>
      <c r="BA721">
        <v>1</v>
      </c>
      <c r="BB721" t="s">
        <v>6616</v>
      </c>
      <c r="BC721" t="s">
        <v>6616</v>
      </c>
      <c r="BD721" s="4" t="str">
        <f t="shared" si="456"/>
        <v>No</v>
      </c>
      <c r="BE721" t="s">
        <v>6640</v>
      </c>
      <c r="BF721" s="3" t="str">
        <f t="shared" si="457"/>
        <v>No</v>
      </c>
      <c r="BG721" t="s">
        <v>6645</v>
      </c>
      <c r="BH721" s="3" t="str">
        <f t="shared" si="458"/>
        <v>44140 QUAIL RIDGE DR</v>
      </c>
      <c r="BI721" s="3" t="str">
        <f t="shared" si="459"/>
        <v>Callahan</v>
      </c>
      <c r="BJ721" s="3" t="str">
        <f t="shared" si="460"/>
        <v>Florida</v>
      </c>
      <c r="BK721" s="3">
        <f t="shared" si="461"/>
        <v>32011</v>
      </c>
      <c r="BL721" s="3" t="str">
        <f t="shared" si="462"/>
        <v>44140 QUAIL RIDGE DR CALLAHAN FL 32011</v>
      </c>
      <c r="BM721" s="3" t="str">
        <f t="shared" si="463"/>
        <v/>
      </c>
      <c r="BN721" s="3" t="str">
        <f t="shared" si="464"/>
        <v>Pass</v>
      </c>
      <c r="BO721" s="3" t="str">
        <f t="shared" si="465"/>
        <v>No</v>
      </c>
      <c r="BP721" s="3" t="str">
        <f t="shared" si="466"/>
        <v>FV&lt;$10K</v>
      </c>
      <c r="BQ721" t="s">
        <v>6650</v>
      </c>
      <c r="BR721" s="3" t="str">
        <f t="shared" si="467"/>
        <v>No, &lt; $20K Lien</v>
      </c>
      <c r="BS721" s="3" t="str">
        <f t="shared" si="468"/>
        <v>No, Lien &lt; $20K</v>
      </c>
      <c r="BT721" t="s">
        <v>6650</v>
      </c>
      <c r="BU721" s="3" t="str">
        <f t="shared" si="469"/>
        <v>No</v>
      </c>
      <c r="BV721" s="3" t="str">
        <f t="shared" si="470"/>
        <v>No</v>
      </c>
      <c r="BW721" s="3">
        <f t="shared" si="471"/>
        <v>1</v>
      </c>
      <c r="BX721" s="3" t="str">
        <f t="shared" si="472"/>
        <v>No</v>
      </c>
      <c r="BY721" s="3">
        <f t="shared" si="473"/>
        <v>90541</v>
      </c>
      <c r="BZ721">
        <v>1</v>
      </c>
      <c r="CA721" s="3">
        <f t="shared" si="474"/>
        <v>90541</v>
      </c>
      <c r="CC721" s="3">
        <f t="shared" si="475"/>
        <v>0</v>
      </c>
      <c r="CD721" s="3">
        <f t="shared" si="476"/>
        <v>0</v>
      </c>
      <c r="CE721" s="3" t="str">
        <f t="shared" si="477"/>
        <v/>
      </c>
      <c r="CF721" s="3" t="e">
        <f>HLOOKUP(CE721,'Valuation Data'!$D$2:$K$5,4,FALSE)</f>
        <v>#N/A</v>
      </c>
      <c r="CG721" s="3">
        <f t="shared" si="478"/>
        <v>90541</v>
      </c>
      <c r="CH721" s="3" t="str">
        <f t="shared" si="479"/>
        <v>No</v>
      </c>
      <c r="CI721" s="3" t="str">
        <f>VLOOKUP(R721,'Use Codes &amp; County Type'!A:D,4,FALSE)</f>
        <v>S</v>
      </c>
      <c r="CJ721" s="3" t="str">
        <f t="shared" si="480"/>
        <v>No</v>
      </c>
      <c r="CK721" s="3" t="str">
        <f t="shared" si="481"/>
        <v>No</v>
      </c>
      <c r="CL721" s="3">
        <f t="shared" si="482"/>
        <v>0.35</v>
      </c>
      <c r="CM721" s="3">
        <f t="shared" si="483"/>
        <v>31689.35</v>
      </c>
      <c r="CN721" s="3">
        <f t="shared" si="484"/>
        <v>7571.9500000000007</v>
      </c>
      <c r="CO721" s="3">
        <f t="shared" si="485"/>
        <v>24117.399999999998</v>
      </c>
      <c r="CP721" s="3">
        <f t="shared" si="486"/>
        <v>8.3630068145922845E-2</v>
      </c>
      <c r="CR721" s="3" t="str">
        <f t="shared" si="487"/>
        <v>No</v>
      </c>
      <c r="CV721" s="3" t="str">
        <f t="shared" si="488"/>
        <v>*Bid</v>
      </c>
      <c r="CW721" s="3">
        <f t="shared" si="489"/>
        <v>720</v>
      </c>
      <c r="CX721" s="3">
        <f t="shared" si="490"/>
        <v>1514.39</v>
      </c>
      <c r="CY721" s="3" t="str">
        <f t="shared" si="491"/>
        <v>Ok</v>
      </c>
      <c r="CZ721">
        <v>0</v>
      </c>
      <c r="DA721">
        <v>0</v>
      </c>
    </row>
    <row r="722" spans="1:105" x14ac:dyDescent="0.25">
      <c r="A722">
        <v>721</v>
      </c>
      <c r="B722" t="s">
        <v>3</v>
      </c>
      <c r="C722" t="s">
        <v>830</v>
      </c>
      <c r="D722">
        <v>242.19</v>
      </c>
      <c r="E722">
        <v>2017</v>
      </c>
      <c r="F722">
        <v>242.19</v>
      </c>
      <c r="G722">
        <v>242.19</v>
      </c>
      <c r="H722" s="3">
        <f t="shared" si="451"/>
        <v>0</v>
      </c>
      <c r="J722" t="s">
        <v>2735</v>
      </c>
      <c r="K722" t="s">
        <v>2738</v>
      </c>
      <c r="L722">
        <v>32011</v>
      </c>
      <c r="M722" t="s">
        <v>3271</v>
      </c>
      <c r="N722" t="s">
        <v>4759</v>
      </c>
      <c r="O722">
        <v>-81.843655461513407</v>
      </c>
      <c r="P722">
        <v>30.539000896376098</v>
      </c>
      <c r="Q722" t="s">
        <v>5298</v>
      </c>
      <c r="R722">
        <v>0</v>
      </c>
      <c r="S722" t="s">
        <v>6538</v>
      </c>
      <c r="T722">
        <v>8001</v>
      </c>
      <c r="U722" t="s">
        <v>6581</v>
      </c>
      <c r="V722">
        <v>2017</v>
      </c>
      <c r="W722">
        <v>10588</v>
      </c>
      <c r="X722">
        <v>2017</v>
      </c>
      <c r="Y722">
        <v>15750</v>
      </c>
      <c r="Z722">
        <v>194.35</v>
      </c>
      <c r="AA722" s="3">
        <f t="shared" si="452"/>
        <v>0.80246913580246915</v>
      </c>
      <c r="AB722" t="s">
        <v>6616</v>
      </c>
      <c r="AC722" t="s">
        <v>6616</v>
      </c>
      <c r="AD722" t="s">
        <v>6616</v>
      </c>
      <c r="AI722" t="s">
        <v>6618</v>
      </c>
      <c r="AJ722" t="s">
        <v>6618</v>
      </c>
      <c r="AK722" t="s">
        <v>6618</v>
      </c>
      <c r="AL722">
        <v>0</v>
      </c>
      <c r="AM722">
        <v>0</v>
      </c>
      <c r="AN722">
        <v>0</v>
      </c>
      <c r="AO722">
        <v>0</v>
      </c>
      <c r="AP722" s="3" t="str">
        <f t="shared" si="453"/>
        <v>No</v>
      </c>
      <c r="AQ722" s="3" t="str">
        <f t="shared" si="454"/>
        <v>No</v>
      </c>
      <c r="AR722" s="3" t="str">
        <f t="shared" si="455"/>
        <v>No</v>
      </c>
      <c r="AS722">
        <v>0</v>
      </c>
      <c r="AT722">
        <v>0</v>
      </c>
      <c r="AU722">
        <v>6750</v>
      </c>
      <c r="AV722" t="s">
        <v>6622</v>
      </c>
      <c r="AW722">
        <v>0</v>
      </c>
      <c r="AX722">
        <v>0</v>
      </c>
      <c r="AY722" t="s">
        <v>6634</v>
      </c>
      <c r="AZ722" t="s">
        <v>6638</v>
      </c>
      <c r="BA722">
        <v>3</v>
      </c>
      <c r="BB722" t="s">
        <v>6616</v>
      </c>
      <c r="BC722" t="s">
        <v>6616</v>
      </c>
      <c r="BD722" s="4" t="str">
        <f t="shared" si="456"/>
        <v>No</v>
      </c>
      <c r="BE722" t="s">
        <v>6640</v>
      </c>
      <c r="BF722" s="3" t="str">
        <f t="shared" si="457"/>
        <v>No</v>
      </c>
      <c r="BG722" t="s">
        <v>6645</v>
      </c>
      <c r="BH722" s="3" t="str">
        <f t="shared" si="458"/>
        <v>SWALLOWFORK AV</v>
      </c>
      <c r="BI722" s="3" t="str">
        <f t="shared" si="459"/>
        <v>Callahan</v>
      </c>
      <c r="BJ722" s="3" t="str">
        <f t="shared" si="460"/>
        <v>Florida</v>
      </c>
      <c r="BK722" s="3">
        <f t="shared" si="461"/>
        <v>32011</v>
      </c>
      <c r="BL722" s="3" t="str">
        <f t="shared" si="462"/>
        <v>SWALLOWFORK AV CALLAHAN FL 32011</v>
      </c>
      <c r="BM722" s="3" t="str">
        <f t="shared" si="463"/>
        <v>L</v>
      </c>
      <c r="BN722" s="3" t="str">
        <f t="shared" si="464"/>
        <v>Pass</v>
      </c>
      <c r="BO722" s="3" t="str">
        <f t="shared" si="465"/>
        <v>No</v>
      </c>
      <c r="BP722" s="3" t="str">
        <f t="shared" si="466"/>
        <v>FV&lt;$10K</v>
      </c>
      <c r="BQ722" t="s">
        <v>6650</v>
      </c>
      <c r="BR722" s="3" t="str">
        <f t="shared" si="467"/>
        <v>No, &lt; $20K Lien</v>
      </c>
      <c r="BS722" s="3" t="str">
        <f t="shared" si="468"/>
        <v>No, Lien &lt; $20K</v>
      </c>
      <c r="BT722" t="s">
        <v>6650</v>
      </c>
      <c r="BU722" s="3" t="str">
        <f t="shared" si="469"/>
        <v>No</v>
      </c>
      <c r="BV722" s="3" t="str">
        <f t="shared" si="470"/>
        <v>No</v>
      </c>
      <c r="BW722" s="3">
        <f t="shared" si="471"/>
        <v>3</v>
      </c>
      <c r="BX722" s="3" t="str">
        <f t="shared" si="472"/>
        <v>No</v>
      </c>
      <c r="BY722" s="3">
        <f t="shared" si="473"/>
        <v>10588</v>
      </c>
      <c r="BZ722">
        <v>1</v>
      </c>
      <c r="CA722" s="3">
        <f t="shared" si="474"/>
        <v>10588</v>
      </c>
      <c r="CC722" s="3">
        <f t="shared" si="475"/>
        <v>0</v>
      </c>
      <c r="CD722" s="3">
        <f t="shared" si="476"/>
        <v>0</v>
      </c>
      <c r="CE722" s="3" t="str">
        <f t="shared" si="477"/>
        <v/>
      </c>
      <c r="CF722" s="3" t="e">
        <f>HLOOKUP(CE722,'Valuation Data'!$D$2:$K$5,4,FALSE)</f>
        <v>#N/A</v>
      </c>
      <c r="CG722" s="3">
        <f t="shared" si="478"/>
        <v>10588</v>
      </c>
      <c r="CH722" s="3" t="str">
        <f t="shared" si="479"/>
        <v>No</v>
      </c>
      <c r="CI722" s="3" t="str">
        <f>VLOOKUP(R722,'Use Codes &amp; County Type'!A:D,4,FALSE)</f>
        <v>V</v>
      </c>
      <c r="CJ722" s="3" t="str">
        <f t="shared" si="480"/>
        <v>Yes</v>
      </c>
      <c r="CK722" s="3" t="str">
        <f t="shared" si="481"/>
        <v>No</v>
      </c>
      <c r="CL722" s="3">
        <f t="shared" si="482"/>
        <v>0</v>
      </c>
      <c r="CM722" s="3">
        <f t="shared" si="483"/>
        <v>0</v>
      </c>
      <c r="CN722" s="3">
        <f t="shared" si="484"/>
        <v>1695.33</v>
      </c>
      <c r="CO722" s="3">
        <f t="shared" si="485"/>
        <v>-1695.33</v>
      </c>
      <c r="CP722" s="3">
        <f t="shared" si="486"/>
        <v>0.16011805817907063</v>
      </c>
      <c r="CR722" s="3" t="str">
        <f t="shared" si="487"/>
        <v>No</v>
      </c>
      <c r="CV722" s="3" t="str">
        <f t="shared" si="488"/>
        <v>FMV&lt;$30K</v>
      </c>
      <c r="CW722" s="3">
        <f t="shared" si="489"/>
        <v>721</v>
      </c>
      <c r="CX722" s="3">
        <f t="shared" si="490"/>
        <v>242.19</v>
      </c>
      <c r="CY722" s="3" t="str">
        <f t="shared" si="491"/>
        <v>Ok</v>
      </c>
      <c r="CZ722">
        <v>0</v>
      </c>
      <c r="DA722">
        <v>0</v>
      </c>
    </row>
    <row r="723" spans="1:105" x14ac:dyDescent="0.25">
      <c r="A723">
        <v>722</v>
      </c>
      <c r="B723" t="s">
        <v>3</v>
      </c>
      <c r="C723" t="s">
        <v>831</v>
      </c>
      <c r="D723">
        <v>1036.24</v>
      </c>
      <c r="E723">
        <v>2017</v>
      </c>
      <c r="F723">
        <v>1036.24</v>
      </c>
      <c r="G723">
        <v>1036.24</v>
      </c>
      <c r="H723" s="3">
        <f t="shared" si="451"/>
        <v>0</v>
      </c>
      <c r="I723">
        <v>44965</v>
      </c>
      <c r="J723" t="s">
        <v>2735</v>
      </c>
      <c r="K723" t="s">
        <v>2738</v>
      </c>
      <c r="L723">
        <v>32011</v>
      </c>
      <c r="M723" t="s">
        <v>3272</v>
      </c>
      <c r="N723" t="s">
        <v>4759</v>
      </c>
      <c r="O723">
        <v>-81.834882475536901</v>
      </c>
      <c r="P723">
        <v>30.540502626413002</v>
      </c>
      <c r="Q723" t="s">
        <v>5299</v>
      </c>
      <c r="R723">
        <v>2</v>
      </c>
      <c r="S723" t="s">
        <v>6535</v>
      </c>
      <c r="T723">
        <v>1006</v>
      </c>
      <c r="U723" t="s">
        <v>6578</v>
      </c>
      <c r="V723">
        <v>2017</v>
      </c>
      <c r="W723">
        <v>59543</v>
      </c>
      <c r="X723">
        <v>2017</v>
      </c>
      <c r="Y723">
        <v>63658</v>
      </c>
      <c r="Z723">
        <v>928.56</v>
      </c>
      <c r="AA723" s="3">
        <f t="shared" si="452"/>
        <v>0.89608584883810694</v>
      </c>
      <c r="AC723" t="s">
        <v>6616</v>
      </c>
      <c r="AD723" t="s">
        <v>6616</v>
      </c>
      <c r="AI723" t="s">
        <v>6618</v>
      </c>
      <c r="AJ723" t="s">
        <v>6618</v>
      </c>
      <c r="AK723" t="s">
        <v>6618</v>
      </c>
      <c r="AL723" t="s">
        <v>6618</v>
      </c>
      <c r="AM723">
        <v>0</v>
      </c>
      <c r="AN723">
        <v>0</v>
      </c>
      <c r="AO723">
        <v>0</v>
      </c>
      <c r="AP723" s="3" t="str">
        <f t="shared" si="453"/>
        <v>No</v>
      </c>
      <c r="AQ723" s="3" t="str">
        <f t="shared" si="454"/>
        <v>No</v>
      </c>
      <c r="AR723" s="3" t="str">
        <f t="shared" si="455"/>
        <v>No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 t="s">
        <v>6634</v>
      </c>
      <c r="AZ723" t="s">
        <v>6638</v>
      </c>
      <c r="BA723">
        <v>0</v>
      </c>
      <c r="BB723" t="s">
        <v>6616</v>
      </c>
      <c r="BC723" t="s">
        <v>6616</v>
      </c>
      <c r="BD723" s="4" t="str">
        <f t="shared" si="456"/>
        <v>No</v>
      </c>
      <c r="BE723" t="s">
        <v>6640</v>
      </c>
      <c r="BF723" s="3" t="str">
        <f t="shared" si="457"/>
        <v>No</v>
      </c>
      <c r="BG723" t="s">
        <v>6645</v>
      </c>
      <c r="BH723" s="3" t="str">
        <f t="shared" si="458"/>
        <v>44965 SWALLOWFORK AVE</v>
      </c>
      <c r="BI723" s="3" t="str">
        <f t="shared" si="459"/>
        <v>Callahan</v>
      </c>
      <c r="BJ723" s="3" t="str">
        <f t="shared" si="460"/>
        <v>Florida</v>
      </c>
      <c r="BK723" s="3">
        <f t="shared" si="461"/>
        <v>32011</v>
      </c>
      <c r="BL723" s="3" t="str">
        <f t="shared" si="462"/>
        <v>44965 SWALLOWFORK AVE CALLAHAN FL 32011</v>
      </c>
      <c r="BM723" s="3" t="str">
        <f t="shared" si="463"/>
        <v/>
      </c>
      <c r="BN723" s="3" t="str">
        <f t="shared" si="464"/>
        <v>Pass</v>
      </c>
      <c r="BO723" s="3" t="str">
        <f t="shared" si="465"/>
        <v>No</v>
      </c>
      <c r="BP723" s="3" t="str">
        <f t="shared" si="466"/>
        <v>FV&lt;$10K</v>
      </c>
      <c r="BQ723" t="s">
        <v>6650</v>
      </c>
      <c r="BR723" s="3" t="str">
        <f t="shared" si="467"/>
        <v>No, &lt; $20K Lien</v>
      </c>
      <c r="BS723" s="3" t="str">
        <f t="shared" si="468"/>
        <v>No, Lien &lt; $20K</v>
      </c>
      <c r="BT723" t="s">
        <v>6650</v>
      </c>
      <c r="BU723" s="3" t="str">
        <f t="shared" si="469"/>
        <v>No</v>
      </c>
      <c r="BV723" s="3" t="str">
        <f t="shared" si="470"/>
        <v>No</v>
      </c>
      <c r="BW723" s="3">
        <f t="shared" si="471"/>
        <v>0</v>
      </c>
      <c r="BX723" s="3" t="str">
        <f t="shared" si="472"/>
        <v>No</v>
      </c>
      <c r="BY723" s="3">
        <f t="shared" si="473"/>
        <v>59543</v>
      </c>
      <c r="BZ723">
        <v>1</v>
      </c>
      <c r="CA723" s="3">
        <f t="shared" si="474"/>
        <v>59543</v>
      </c>
      <c r="CC723" s="3">
        <f t="shared" si="475"/>
        <v>0</v>
      </c>
      <c r="CD723" s="3">
        <f t="shared" si="476"/>
        <v>0</v>
      </c>
      <c r="CE723" s="3" t="str">
        <f t="shared" si="477"/>
        <v/>
      </c>
      <c r="CF723" s="3" t="e">
        <f>HLOOKUP(CE723,'Valuation Data'!$D$2:$K$5,4,FALSE)</f>
        <v>#N/A</v>
      </c>
      <c r="CG723" s="3">
        <f t="shared" si="478"/>
        <v>59543</v>
      </c>
      <c r="CH723" s="3" t="str">
        <f t="shared" si="479"/>
        <v>No</v>
      </c>
      <c r="CI723" s="3" t="str">
        <f>VLOOKUP(R723,'Use Codes &amp; County Type'!A:D,4,FALSE)</f>
        <v>R</v>
      </c>
      <c r="CJ723" s="3" t="str">
        <f t="shared" si="480"/>
        <v>No</v>
      </c>
      <c r="CK723" s="3" t="str">
        <f t="shared" si="481"/>
        <v>No</v>
      </c>
      <c r="CL723" s="3">
        <f t="shared" si="482"/>
        <v>0.35</v>
      </c>
      <c r="CM723" s="3">
        <f t="shared" si="483"/>
        <v>20840.05</v>
      </c>
      <c r="CN723" s="3">
        <f t="shared" si="484"/>
        <v>4144.96</v>
      </c>
      <c r="CO723" s="3">
        <f t="shared" si="485"/>
        <v>16695.09</v>
      </c>
      <c r="CP723" s="3">
        <f t="shared" si="486"/>
        <v>6.9612884805938566E-2</v>
      </c>
      <c r="CR723" s="3" t="str">
        <f t="shared" si="487"/>
        <v>No</v>
      </c>
      <c r="CV723" s="3" t="str">
        <f t="shared" si="488"/>
        <v>*Bid</v>
      </c>
      <c r="CW723" s="3">
        <f t="shared" si="489"/>
        <v>722</v>
      </c>
      <c r="CX723" s="3">
        <f t="shared" si="490"/>
        <v>1036.24</v>
      </c>
      <c r="CY723" s="3" t="str">
        <f t="shared" si="491"/>
        <v>Ok</v>
      </c>
      <c r="CZ723">
        <v>0</v>
      </c>
      <c r="DA723">
        <v>0</v>
      </c>
    </row>
    <row r="724" spans="1:105" x14ac:dyDescent="0.25">
      <c r="A724">
        <v>723</v>
      </c>
      <c r="B724" t="s">
        <v>3</v>
      </c>
      <c r="C724" t="s">
        <v>832</v>
      </c>
      <c r="D724">
        <v>256.16000000000003</v>
      </c>
      <c r="E724">
        <v>2017</v>
      </c>
      <c r="F724">
        <v>256.16000000000003</v>
      </c>
      <c r="G724">
        <v>256.16000000000003</v>
      </c>
      <c r="H724" s="3">
        <f t="shared" si="451"/>
        <v>0</v>
      </c>
      <c r="I724">
        <v>44061</v>
      </c>
      <c r="J724" t="s">
        <v>2735</v>
      </c>
      <c r="K724" t="s">
        <v>2738</v>
      </c>
      <c r="L724">
        <v>32011</v>
      </c>
      <c r="M724" t="s">
        <v>3273</v>
      </c>
      <c r="N724" t="s">
        <v>4759</v>
      </c>
      <c r="O724">
        <v>-81.834537829700807</v>
      </c>
      <c r="P724">
        <v>30.542104119714399</v>
      </c>
      <c r="Q724" t="s">
        <v>5300</v>
      </c>
      <c r="R724">
        <v>0</v>
      </c>
      <c r="S724" t="s">
        <v>6538</v>
      </c>
      <c r="T724">
        <v>8001</v>
      </c>
      <c r="U724" t="s">
        <v>6581</v>
      </c>
      <c r="V724">
        <v>2017</v>
      </c>
      <c r="W724">
        <v>12100</v>
      </c>
      <c r="X724">
        <v>2017</v>
      </c>
      <c r="Y724">
        <v>15750</v>
      </c>
      <c r="Z724">
        <v>207.27</v>
      </c>
      <c r="AA724" s="3">
        <f t="shared" si="452"/>
        <v>0.80914272329793879</v>
      </c>
      <c r="AB724" t="s">
        <v>6616</v>
      </c>
      <c r="AC724" t="s">
        <v>6616</v>
      </c>
      <c r="AD724" t="s">
        <v>6616</v>
      </c>
      <c r="AF724" t="s">
        <v>6616</v>
      </c>
      <c r="AG724" t="s">
        <v>6616</v>
      </c>
      <c r="AH724" t="s">
        <v>6616</v>
      </c>
      <c r="AI724" t="s">
        <v>6618</v>
      </c>
      <c r="AJ724" t="s">
        <v>6618</v>
      </c>
      <c r="AK724" t="s">
        <v>6618</v>
      </c>
      <c r="AL724" t="s">
        <v>6618</v>
      </c>
      <c r="AM724" t="s">
        <v>6618</v>
      </c>
      <c r="AN724" t="s">
        <v>6618</v>
      </c>
      <c r="AO724" t="s">
        <v>6618</v>
      </c>
      <c r="AP724" s="3" t="str">
        <f t="shared" si="453"/>
        <v>No</v>
      </c>
      <c r="AQ724" s="3" t="str">
        <f t="shared" si="454"/>
        <v>No</v>
      </c>
      <c r="AR724" s="3" t="str">
        <f t="shared" si="455"/>
        <v>No</v>
      </c>
      <c r="AS724">
        <v>0</v>
      </c>
      <c r="AT724">
        <v>0</v>
      </c>
      <c r="AU724">
        <v>65000</v>
      </c>
      <c r="AV724" t="s">
        <v>6622</v>
      </c>
      <c r="AW724">
        <v>0</v>
      </c>
      <c r="AX724">
        <v>0</v>
      </c>
      <c r="AY724" t="s">
        <v>6634</v>
      </c>
      <c r="AZ724" t="s">
        <v>6638</v>
      </c>
      <c r="BA724">
        <v>1</v>
      </c>
      <c r="BB724" t="s">
        <v>6616</v>
      </c>
      <c r="BC724" t="s">
        <v>6616</v>
      </c>
      <c r="BD724" s="4" t="str">
        <f t="shared" si="456"/>
        <v>No</v>
      </c>
      <c r="BE724" t="s">
        <v>6640</v>
      </c>
      <c r="BF724" s="3" t="str">
        <f t="shared" si="457"/>
        <v>No</v>
      </c>
      <c r="BG724" t="s">
        <v>6645</v>
      </c>
      <c r="BH724" s="3" t="str">
        <f t="shared" si="458"/>
        <v>44061 MAYHAW LN</v>
      </c>
      <c r="BI724" s="3" t="str">
        <f t="shared" si="459"/>
        <v>Callahan</v>
      </c>
      <c r="BJ724" s="3" t="str">
        <f t="shared" si="460"/>
        <v>Florida</v>
      </c>
      <c r="BK724" s="3">
        <f t="shared" si="461"/>
        <v>32011</v>
      </c>
      <c r="BL724" s="3" t="str">
        <f t="shared" si="462"/>
        <v>44061 MAYHAW LN CALLAHAN FL 32011</v>
      </c>
      <c r="BM724" s="3" t="str">
        <f t="shared" si="463"/>
        <v>L</v>
      </c>
      <c r="BN724" s="3" t="str">
        <f t="shared" si="464"/>
        <v>Pass</v>
      </c>
      <c r="BO724" s="3" t="str">
        <f t="shared" si="465"/>
        <v>No</v>
      </c>
      <c r="BP724" s="3" t="str">
        <f t="shared" si="466"/>
        <v>FV&lt;$10K</v>
      </c>
      <c r="BQ724" t="s">
        <v>6650</v>
      </c>
      <c r="BR724" s="3" t="str">
        <f t="shared" si="467"/>
        <v>No, &lt; $20K Lien</v>
      </c>
      <c r="BS724" s="3" t="str">
        <f t="shared" si="468"/>
        <v>No, Lien &lt; $20K</v>
      </c>
      <c r="BT724" t="s">
        <v>6650</v>
      </c>
      <c r="BU724" s="3" t="str">
        <f t="shared" si="469"/>
        <v>No</v>
      </c>
      <c r="BV724" s="3" t="str">
        <f t="shared" si="470"/>
        <v>No</v>
      </c>
      <c r="BW724" s="3">
        <f t="shared" si="471"/>
        <v>1</v>
      </c>
      <c r="BX724" s="3" t="str">
        <f t="shared" si="472"/>
        <v>No</v>
      </c>
      <c r="BY724" s="3">
        <f t="shared" si="473"/>
        <v>12100</v>
      </c>
      <c r="BZ724">
        <v>1</v>
      </c>
      <c r="CA724" s="3">
        <f t="shared" si="474"/>
        <v>12100</v>
      </c>
      <c r="CC724" s="3">
        <f t="shared" si="475"/>
        <v>0</v>
      </c>
      <c r="CD724" s="3">
        <f t="shared" si="476"/>
        <v>0</v>
      </c>
      <c r="CE724" s="3" t="str">
        <f t="shared" si="477"/>
        <v/>
      </c>
      <c r="CF724" s="3" t="e">
        <f>HLOOKUP(CE724,'Valuation Data'!$D$2:$K$5,4,FALSE)</f>
        <v>#N/A</v>
      </c>
      <c r="CG724" s="3">
        <f t="shared" si="478"/>
        <v>12100</v>
      </c>
      <c r="CH724" s="3" t="str">
        <f t="shared" si="479"/>
        <v>No</v>
      </c>
      <c r="CI724" s="3" t="str">
        <f>VLOOKUP(R724,'Use Codes &amp; County Type'!A:D,4,FALSE)</f>
        <v>V</v>
      </c>
      <c r="CJ724" s="3" t="str">
        <f t="shared" si="480"/>
        <v>Yes</v>
      </c>
      <c r="CK724" s="3" t="str">
        <f t="shared" si="481"/>
        <v>No</v>
      </c>
      <c r="CL724" s="3">
        <f t="shared" si="482"/>
        <v>0</v>
      </c>
      <c r="CM724" s="3">
        <f t="shared" si="483"/>
        <v>0</v>
      </c>
      <c r="CN724" s="3">
        <f t="shared" si="484"/>
        <v>1280.8000000000002</v>
      </c>
      <c r="CO724" s="3">
        <f t="shared" si="485"/>
        <v>-1280.8000000000002</v>
      </c>
      <c r="CP724" s="3">
        <f t="shared" si="486"/>
        <v>0.1058512396694215</v>
      </c>
      <c r="CR724" s="3" t="str">
        <f t="shared" si="487"/>
        <v>No</v>
      </c>
      <c r="CV724" s="3" t="str">
        <f t="shared" si="488"/>
        <v>FMV&lt;$30K</v>
      </c>
      <c r="CW724" s="3">
        <f t="shared" si="489"/>
        <v>723</v>
      </c>
      <c r="CX724" s="3">
        <f t="shared" si="490"/>
        <v>256.16000000000003</v>
      </c>
      <c r="CY724" s="3" t="str">
        <f t="shared" si="491"/>
        <v>Ok</v>
      </c>
      <c r="CZ724">
        <v>0</v>
      </c>
      <c r="DA724">
        <v>0</v>
      </c>
    </row>
    <row r="725" spans="1:105" x14ac:dyDescent="0.25">
      <c r="A725">
        <v>724</v>
      </c>
      <c r="B725" t="s">
        <v>3</v>
      </c>
      <c r="C725" t="s">
        <v>833</v>
      </c>
      <c r="D725">
        <v>498.57</v>
      </c>
      <c r="E725">
        <v>2017</v>
      </c>
      <c r="F725">
        <v>498.57</v>
      </c>
      <c r="G725">
        <v>498.57</v>
      </c>
      <c r="H725" s="3">
        <f t="shared" si="451"/>
        <v>0</v>
      </c>
      <c r="I725">
        <v>44079</v>
      </c>
      <c r="J725" t="s">
        <v>2735</v>
      </c>
      <c r="K725" t="s">
        <v>2738</v>
      </c>
      <c r="L725">
        <v>32011</v>
      </c>
      <c r="M725" t="s">
        <v>3274</v>
      </c>
      <c r="N725" t="s">
        <v>4759</v>
      </c>
      <c r="O725">
        <v>-81.834882385127202</v>
      </c>
      <c r="P725">
        <v>30.542097664170001</v>
      </c>
      <c r="Q725" t="s">
        <v>5300</v>
      </c>
      <c r="R725">
        <v>2</v>
      </c>
      <c r="S725" t="s">
        <v>6535</v>
      </c>
      <c r="T725">
        <v>1006</v>
      </c>
      <c r="U725" t="s">
        <v>6578</v>
      </c>
      <c r="V725">
        <v>2017</v>
      </c>
      <c r="W725">
        <v>26640</v>
      </c>
      <c r="X725">
        <v>2017</v>
      </c>
      <c r="Y725">
        <v>30901</v>
      </c>
      <c r="Z725">
        <v>431.41</v>
      </c>
      <c r="AA725" s="3">
        <f t="shared" si="452"/>
        <v>0.86529474296487963</v>
      </c>
      <c r="AB725" t="s">
        <v>6616</v>
      </c>
      <c r="AC725" t="s">
        <v>6616</v>
      </c>
      <c r="AD725" t="s">
        <v>6616</v>
      </c>
      <c r="AF725" t="s">
        <v>6616</v>
      </c>
      <c r="AG725" t="s">
        <v>6616</v>
      </c>
      <c r="AH725" t="s">
        <v>6616</v>
      </c>
      <c r="AI725" t="s">
        <v>6618</v>
      </c>
      <c r="AJ725" t="s">
        <v>6619</v>
      </c>
      <c r="AK725" t="s">
        <v>6618</v>
      </c>
      <c r="AL725" t="s">
        <v>6618</v>
      </c>
      <c r="AM725" t="s">
        <v>6618</v>
      </c>
      <c r="AN725" t="s">
        <v>6618</v>
      </c>
      <c r="AO725" t="s">
        <v>6618</v>
      </c>
      <c r="AP725" s="3" t="str">
        <f t="shared" si="453"/>
        <v>No</v>
      </c>
      <c r="AQ725" s="3" t="str">
        <f t="shared" si="454"/>
        <v>Yes</v>
      </c>
      <c r="AR725" s="3" t="str">
        <f t="shared" si="455"/>
        <v>No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 t="s">
        <v>6634</v>
      </c>
      <c r="AZ725" t="s">
        <v>6638</v>
      </c>
      <c r="BA725">
        <v>2</v>
      </c>
      <c r="BB725" t="s">
        <v>6616</v>
      </c>
      <c r="BC725" t="s">
        <v>6617</v>
      </c>
      <c r="BD725" s="4" t="str">
        <f t="shared" si="456"/>
        <v>No</v>
      </c>
      <c r="BE725" t="s">
        <v>6640</v>
      </c>
      <c r="BF725" s="3" t="str">
        <f t="shared" si="457"/>
        <v>No</v>
      </c>
      <c r="BG725" t="s">
        <v>6645</v>
      </c>
      <c r="BH725" s="3" t="str">
        <f t="shared" si="458"/>
        <v>44079 MAYHAW LN</v>
      </c>
      <c r="BI725" s="3" t="str">
        <f t="shared" si="459"/>
        <v>Callahan</v>
      </c>
      <c r="BJ725" s="3" t="str">
        <f t="shared" si="460"/>
        <v>Florida</v>
      </c>
      <c r="BK725" s="3">
        <f t="shared" si="461"/>
        <v>32011</v>
      </c>
      <c r="BL725" s="3" t="str">
        <f t="shared" si="462"/>
        <v>44079 MAYHAW LN CALLAHAN FL 32011</v>
      </c>
      <c r="BM725" s="3" t="str">
        <f t="shared" si="463"/>
        <v/>
      </c>
      <c r="BN725" s="3" t="str">
        <f t="shared" si="464"/>
        <v>Pass</v>
      </c>
      <c r="BO725" s="3" t="str">
        <f t="shared" si="465"/>
        <v>Yes</v>
      </c>
      <c r="BP725" s="3" t="str">
        <f t="shared" si="466"/>
        <v>FV&lt;$10K</v>
      </c>
      <c r="BQ725" t="s">
        <v>6650</v>
      </c>
      <c r="BR725" s="3" t="str">
        <f t="shared" si="467"/>
        <v>No, &lt; $20K Lien</v>
      </c>
      <c r="BS725" s="3" t="str">
        <f t="shared" si="468"/>
        <v>No, Lien &lt; $20K</v>
      </c>
      <c r="BT725" t="s">
        <v>6650</v>
      </c>
      <c r="BU725" s="3" t="str">
        <f t="shared" si="469"/>
        <v>No</v>
      </c>
      <c r="BV725" s="3" t="str">
        <f t="shared" si="470"/>
        <v>No</v>
      </c>
      <c r="BW725" s="3">
        <f t="shared" si="471"/>
        <v>2</v>
      </c>
      <c r="BX725" s="3" t="str">
        <f t="shared" si="472"/>
        <v>Yes</v>
      </c>
      <c r="BY725" s="3">
        <f t="shared" si="473"/>
        <v>26640</v>
      </c>
      <c r="BZ725">
        <v>1</v>
      </c>
      <c r="CA725" s="3">
        <f t="shared" si="474"/>
        <v>26640</v>
      </c>
      <c r="CC725" s="3">
        <f t="shared" si="475"/>
        <v>0</v>
      </c>
      <c r="CD725" s="3">
        <f t="shared" si="476"/>
        <v>0</v>
      </c>
      <c r="CE725" s="3" t="str">
        <f t="shared" si="477"/>
        <v/>
      </c>
      <c r="CF725" s="3" t="e">
        <f>HLOOKUP(CE725,'Valuation Data'!$D$2:$K$5,4,FALSE)</f>
        <v>#N/A</v>
      </c>
      <c r="CG725" s="3">
        <f t="shared" si="478"/>
        <v>26640</v>
      </c>
      <c r="CH725" s="3" t="str">
        <f t="shared" si="479"/>
        <v>No</v>
      </c>
      <c r="CI725" s="3" t="str">
        <f>VLOOKUP(R725,'Use Codes &amp; County Type'!A:D,4,FALSE)</f>
        <v>R</v>
      </c>
      <c r="CJ725" s="3" t="str">
        <f t="shared" si="480"/>
        <v>No</v>
      </c>
      <c r="CK725" s="3" t="str">
        <f t="shared" si="481"/>
        <v>No</v>
      </c>
      <c r="CL725" s="3">
        <f t="shared" si="482"/>
        <v>0.35</v>
      </c>
      <c r="CM725" s="3">
        <f t="shared" si="483"/>
        <v>9324</v>
      </c>
      <c r="CN725" s="3">
        <f t="shared" si="484"/>
        <v>2991.42</v>
      </c>
      <c r="CO725" s="3">
        <f t="shared" si="485"/>
        <v>6332.58</v>
      </c>
      <c r="CP725" s="3">
        <f t="shared" si="486"/>
        <v>0.11229054054054054</v>
      </c>
      <c r="CR725" s="3" t="str">
        <f t="shared" si="487"/>
        <v>No</v>
      </c>
      <c r="CV725" s="3" t="str">
        <f t="shared" si="488"/>
        <v>FMV&lt;$30K</v>
      </c>
      <c r="CW725" s="3">
        <f t="shared" si="489"/>
        <v>724</v>
      </c>
      <c r="CX725" s="3">
        <f t="shared" si="490"/>
        <v>498.57</v>
      </c>
      <c r="CY725" s="3" t="str">
        <f t="shared" si="491"/>
        <v>Ok</v>
      </c>
      <c r="CZ725">
        <v>0</v>
      </c>
      <c r="DA725">
        <v>0</v>
      </c>
    </row>
    <row r="726" spans="1:105" x14ac:dyDescent="0.25">
      <c r="A726">
        <v>725</v>
      </c>
      <c r="B726" t="s">
        <v>3</v>
      </c>
      <c r="C726" t="s">
        <v>834</v>
      </c>
      <c r="D726">
        <v>1096.2</v>
      </c>
      <c r="E726">
        <v>2017</v>
      </c>
      <c r="F726">
        <v>1096.2</v>
      </c>
      <c r="G726">
        <v>1096.2</v>
      </c>
      <c r="H726" s="3">
        <f t="shared" si="451"/>
        <v>0</v>
      </c>
      <c r="I726">
        <v>44866</v>
      </c>
      <c r="J726" t="s">
        <v>2735</v>
      </c>
      <c r="K726" t="s">
        <v>2738</v>
      </c>
      <c r="L726">
        <v>32011</v>
      </c>
      <c r="M726" t="s">
        <v>3275</v>
      </c>
      <c r="N726" t="s">
        <v>4759</v>
      </c>
      <c r="O726">
        <v>-81.836606816686</v>
      </c>
      <c r="P726">
        <v>30.5397076404352</v>
      </c>
      <c r="Q726" t="s">
        <v>5301</v>
      </c>
      <c r="R726">
        <v>2</v>
      </c>
      <c r="S726" t="s">
        <v>6535</v>
      </c>
      <c r="T726">
        <v>1006</v>
      </c>
      <c r="U726" t="s">
        <v>6578</v>
      </c>
      <c r="V726">
        <v>2017</v>
      </c>
      <c r="W726">
        <v>62905</v>
      </c>
      <c r="X726">
        <v>2017</v>
      </c>
      <c r="Y726">
        <v>67709</v>
      </c>
      <c r="Z726">
        <v>984</v>
      </c>
      <c r="AA726" s="3">
        <f t="shared" si="452"/>
        <v>0.89764641488779418</v>
      </c>
      <c r="AB726" t="s">
        <v>6616</v>
      </c>
      <c r="AE726" t="s">
        <v>6616</v>
      </c>
      <c r="AF726" t="s">
        <v>6616</v>
      </c>
      <c r="AG726" t="s">
        <v>6616</v>
      </c>
      <c r="AI726" t="s">
        <v>6618</v>
      </c>
      <c r="AJ726" t="s">
        <v>6618</v>
      </c>
      <c r="AK726" t="s">
        <v>6618</v>
      </c>
      <c r="AL726" t="s">
        <v>6618</v>
      </c>
      <c r="AM726" t="s">
        <v>6618</v>
      </c>
      <c r="AN726">
        <v>0</v>
      </c>
      <c r="AO726">
        <v>0</v>
      </c>
      <c r="AP726" s="3" t="str">
        <f t="shared" si="453"/>
        <v>No</v>
      </c>
      <c r="AQ726" s="3" t="str">
        <f t="shared" si="454"/>
        <v>No</v>
      </c>
      <c r="AR726" s="3" t="str">
        <f t="shared" si="455"/>
        <v>No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 t="s">
        <v>6634</v>
      </c>
      <c r="AZ726">
        <v>0</v>
      </c>
      <c r="BA726">
        <v>1</v>
      </c>
      <c r="BB726" t="s">
        <v>6616</v>
      </c>
      <c r="BC726" t="s">
        <v>6616</v>
      </c>
      <c r="BD726" s="4" t="str">
        <f t="shared" si="456"/>
        <v>No</v>
      </c>
      <c r="BE726" t="s">
        <v>6640</v>
      </c>
      <c r="BF726" s="3" t="str">
        <f t="shared" si="457"/>
        <v>No</v>
      </c>
      <c r="BG726" t="s">
        <v>6645</v>
      </c>
      <c r="BH726" s="3" t="str">
        <f t="shared" si="458"/>
        <v>44866 SWALLOWFORK AVE</v>
      </c>
      <c r="BI726" s="3" t="str">
        <f t="shared" si="459"/>
        <v>Callahan</v>
      </c>
      <c r="BJ726" s="3" t="str">
        <f t="shared" si="460"/>
        <v>Florida</v>
      </c>
      <c r="BK726" s="3">
        <f t="shared" si="461"/>
        <v>32011</v>
      </c>
      <c r="BL726" s="3" t="str">
        <f t="shared" si="462"/>
        <v>44866 SWALLOWFORK AVE CALLAHAN FL 32011</v>
      </c>
      <c r="BM726" s="3" t="str">
        <f t="shared" si="463"/>
        <v/>
      </c>
      <c r="BN726" s="3" t="str">
        <f t="shared" si="464"/>
        <v>Pass</v>
      </c>
      <c r="BO726" s="3" t="str">
        <f t="shared" si="465"/>
        <v>No</v>
      </c>
      <c r="BP726" s="3" t="str">
        <f t="shared" si="466"/>
        <v>FV&lt;$10K</v>
      </c>
      <c r="BQ726" t="s">
        <v>6650</v>
      </c>
      <c r="BR726" s="3" t="str">
        <f t="shared" si="467"/>
        <v>No, &lt; $20K Lien</v>
      </c>
      <c r="BS726" s="3" t="str">
        <f t="shared" si="468"/>
        <v>No, Lien &lt; $20K</v>
      </c>
      <c r="BT726" t="s">
        <v>6650</v>
      </c>
      <c r="BU726" s="3" t="str">
        <f t="shared" si="469"/>
        <v>No</v>
      </c>
      <c r="BV726" s="3" t="str">
        <f t="shared" si="470"/>
        <v>No</v>
      </c>
      <c r="BW726" s="3">
        <f t="shared" si="471"/>
        <v>1</v>
      </c>
      <c r="BX726" s="3" t="str">
        <f t="shared" si="472"/>
        <v>No</v>
      </c>
      <c r="BY726" s="3">
        <f t="shared" si="473"/>
        <v>62905</v>
      </c>
      <c r="BZ726">
        <v>1</v>
      </c>
      <c r="CA726" s="3">
        <f t="shared" si="474"/>
        <v>62905</v>
      </c>
      <c r="CC726" s="3">
        <f t="shared" si="475"/>
        <v>0</v>
      </c>
      <c r="CD726" s="3">
        <f t="shared" si="476"/>
        <v>0</v>
      </c>
      <c r="CE726" s="3" t="str">
        <f t="shared" si="477"/>
        <v/>
      </c>
      <c r="CF726" s="3" t="e">
        <f>HLOOKUP(CE726,'Valuation Data'!$D$2:$K$5,4,FALSE)</f>
        <v>#N/A</v>
      </c>
      <c r="CG726" s="3">
        <f t="shared" si="478"/>
        <v>62905</v>
      </c>
      <c r="CH726" s="3" t="str">
        <f t="shared" si="479"/>
        <v>No</v>
      </c>
      <c r="CI726" s="3" t="str">
        <f>VLOOKUP(R726,'Use Codes &amp; County Type'!A:D,4,FALSE)</f>
        <v>R</v>
      </c>
      <c r="CJ726" s="3" t="str">
        <f t="shared" si="480"/>
        <v>No</v>
      </c>
      <c r="CK726" s="3" t="str">
        <f t="shared" si="481"/>
        <v>No</v>
      </c>
      <c r="CL726" s="3">
        <f t="shared" si="482"/>
        <v>0.35</v>
      </c>
      <c r="CM726" s="3">
        <f t="shared" si="483"/>
        <v>22016.75</v>
      </c>
      <c r="CN726" s="3">
        <f t="shared" si="484"/>
        <v>5481</v>
      </c>
      <c r="CO726" s="3">
        <f t="shared" si="485"/>
        <v>16535.75</v>
      </c>
      <c r="CP726" s="3">
        <f t="shared" si="486"/>
        <v>8.7131388601859941E-2</v>
      </c>
      <c r="CR726" s="3" t="str">
        <f t="shared" si="487"/>
        <v>No</v>
      </c>
      <c r="CV726" s="3" t="str">
        <f t="shared" si="488"/>
        <v>*Bid</v>
      </c>
      <c r="CW726" s="3">
        <f t="shared" si="489"/>
        <v>725</v>
      </c>
      <c r="CX726" s="3">
        <f t="shared" si="490"/>
        <v>1096.2</v>
      </c>
      <c r="CY726" s="3" t="str">
        <f t="shared" si="491"/>
        <v>Ok</v>
      </c>
      <c r="CZ726">
        <v>0</v>
      </c>
      <c r="DA726">
        <v>0</v>
      </c>
    </row>
    <row r="727" spans="1:105" x14ac:dyDescent="0.25">
      <c r="A727">
        <v>726</v>
      </c>
      <c r="B727" t="s">
        <v>3</v>
      </c>
      <c r="C727" t="s">
        <v>835</v>
      </c>
      <c r="D727">
        <v>1578.69</v>
      </c>
      <c r="E727">
        <v>2017</v>
      </c>
      <c r="F727">
        <v>1578.69</v>
      </c>
      <c r="G727">
        <v>1578.69</v>
      </c>
      <c r="H727" s="3">
        <f t="shared" si="451"/>
        <v>0</v>
      </c>
      <c r="I727">
        <v>44039</v>
      </c>
      <c r="J727" t="s">
        <v>2735</v>
      </c>
      <c r="K727" t="s">
        <v>2738</v>
      </c>
      <c r="L727">
        <v>32011</v>
      </c>
      <c r="M727" t="s">
        <v>3276</v>
      </c>
      <c r="N727" t="s">
        <v>4759</v>
      </c>
      <c r="O727">
        <v>-81.840854414625198</v>
      </c>
      <c r="P727">
        <v>30.538882110271398</v>
      </c>
      <c r="Q727" t="s">
        <v>5302</v>
      </c>
      <c r="R727">
        <v>2</v>
      </c>
      <c r="S727" t="s">
        <v>6535</v>
      </c>
      <c r="T727">
        <v>1006</v>
      </c>
      <c r="U727" t="s">
        <v>6578</v>
      </c>
      <c r="V727">
        <v>2017</v>
      </c>
      <c r="W727">
        <v>93936</v>
      </c>
      <c r="X727">
        <v>2017</v>
      </c>
      <c r="Y727">
        <v>95156</v>
      </c>
      <c r="Z727">
        <v>1430.14</v>
      </c>
      <c r="AA727" s="3">
        <f t="shared" si="452"/>
        <v>0.90590299552160336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 s="3" t="str">
        <f t="shared" si="453"/>
        <v>No</v>
      </c>
      <c r="AQ727" s="3" t="str">
        <f t="shared" si="454"/>
        <v>No</v>
      </c>
      <c r="AR727" s="3" t="str">
        <f t="shared" si="455"/>
        <v>No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 t="s">
        <v>6634</v>
      </c>
      <c r="AZ727">
        <v>0</v>
      </c>
      <c r="BA727">
        <v>0</v>
      </c>
      <c r="BB727" t="s">
        <v>6616</v>
      </c>
      <c r="BC727">
        <v>0</v>
      </c>
      <c r="BD727" s="4" t="str">
        <f t="shared" si="456"/>
        <v>No</v>
      </c>
      <c r="BE727" t="s">
        <v>6640</v>
      </c>
      <c r="BF727" s="3" t="str">
        <f t="shared" si="457"/>
        <v>No</v>
      </c>
      <c r="BG727" t="s">
        <v>6645</v>
      </c>
      <c r="BH727" s="3" t="str">
        <f t="shared" si="458"/>
        <v>44039 BAYBERRY CT</v>
      </c>
      <c r="BI727" s="3" t="str">
        <f t="shared" si="459"/>
        <v>Callahan</v>
      </c>
      <c r="BJ727" s="3" t="str">
        <f t="shared" si="460"/>
        <v>Florida</v>
      </c>
      <c r="BK727" s="3">
        <f t="shared" si="461"/>
        <v>32011</v>
      </c>
      <c r="BL727" s="3" t="str">
        <f t="shared" si="462"/>
        <v>44039 BAYBERRY CT CALLAHAN FL 32011</v>
      </c>
      <c r="BM727" s="3" t="str">
        <f t="shared" si="463"/>
        <v/>
      </c>
      <c r="BN727" s="3" t="str">
        <f t="shared" si="464"/>
        <v>Pass</v>
      </c>
      <c r="BO727" s="3" t="str">
        <f t="shared" si="465"/>
        <v>No</v>
      </c>
      <c r="BP727" s="3" t="str">
        <f t="shared" si="466"/>
        <v>FV&lt;$10K</v>
      </c>
      <c r="BQ727" t="s">
        <v>6650</v>
      </c>
      <c r="BR727" s="3" t="str">
        <f t="shared" si="467"/>
        <v>No, &lt; $20K Lien</v>
      </c>
      <c r="BS727" s="3" t="str">
        <f t="shared" si="468"/>
        <v>No, Lien &lt; $20K</v>
      </c>
      <c r="BT727" t="s">
        <v>6650</v>
      </c>
      <c r="BU727" s="3" t="str">
        <f t="shared" si="469"/>
        <v>No</v>
      </c>
      <c r="BV727" s="3" t="str">
        <f t="shared" si="470"/>
        <v>No</v>
      </c>
      <c r="BW727" s="3">
        <f t="shared" si="471"/>
        <v>0</v>
      </c>
      <c r="BX727" s="3" t="str">
        <f t="shared" si="472"/>
        <v>No</v>
      </c>
      <c r="BY727" s="3">
        <f t="shared" si="473"/>
        <v>93936</v>
      </c>
      <c r="BZ727">
        <v>1</v>
      </c>
      <c r="CA727" s="3">
        <f t="shared" si="474"/>
        <v>93936</v>
      </c>
      <c r="CC727" s="3">
        <f t="shared" si="475"/>
        <v>0</v>
      </c>
      <c r="CD727" s="3">
        <f t="shared" si="476"/>
        <v>0</v>
      </c>
      <c r="CE727" s="3" t="str">
        <f t="shared" si="477"/>
        <v/>
      </c>
      <c r="CF727" s="3" t="e">
        <f>HLOOKUP(CE727,'Valuation Data'!$D$2:$K$5,4,FALSE)</f>
        <v>#N/A</v>
      </c>
      <c r="CG727" s="3">
        <f t="shared" si="478"/>
        <v>93936</v>
      </c>
      <c r="CH727" s="3" t="str">
        <f t="shared" si="479"/>
        <v>No</v>
      </c>
      <c r="CI727" s="3" t="str">
        <f>VLOOKUP(R727,'Use Codes &amp; County Type'!A:D,4,FALSE)</f>
        <v>R</v>
      </c>
      <c r="CJ727" s="3" t="str">
        <f t="shared" si="480"/>
        <v>No</v>
      </c>
      <c r="CK727" s="3" t="str">
        <f t="shared" si="481"/>
        <v>No</v>
      </c>
      <c r="CL727" s="3">
        <f t="shared" si="482"/>
        <v>0.35</v>
      </c>
      <c r="CM727" s="3">
        <f t="shared" si="483"/>
        <v>32877.599999999999</v>
      </c>
      <c r="CN727" s="3">
        <f t="shared" si="484"/>
        <v>6314.76</v>
      </c>
      <c r="CO727" s="3">
        <f t="shared" si="485"/>
        <v>26562.839999999997</v>
      </c>
      <c r="CP727" s="3">
        <f t="shared" si="486"/>
        <v>6.7224067450178851E-2</v>
      </c>
      <c r="CR727" s="3" t="str">
        <f t="shared" si="487"/>
        <v>No</v>
      </c>
      <c r="CV727" s="3" t="str">
        <f t="shared" si="488"/>
        <v>*Bid</v>
      </c>
      <c r="CW727" s="3">
        <f t="shared" si="489"/>
        <v>726</v>
      </c>
      <c r="CX727" s="3">
        <f t="shared" si="490"/>
        <v>1578.69</v>
      </c>
      <c r="CY727" s="3" t="str">
        <f t="shared" si="491"/>
        <v>Ok</v>
      </c>
      <c r="CZ727">
        <v>0</v>
      </c>
      <c r="DA727">
        <v>0</v>
      </c>
    </row>
    <row r="728" spans="1:105" x14ac:dyDescent="0.25">
      <c r="A728">
        <v>727</v>
      </c>
      <c r="B728" t="s">
        <v>3</v>
      </c>
      <c r="C728" t="s">
        <v>836</v>
      </c>
      <c r="D728">
        <v>773.58</v>
      </c>
      <c r="E728">
        <v>2017</v>
      </c>
      <c r="F728">
        <v>773.58</v>
      </c>
      <c r="G728">
        <v>773.58</v>
      </c>
      <c r="H728" s="3">
        <f t="shared" si="451"/>
        <v>0</v>
      </c>
      <c r="I728">
        <v>44100</v>
      </c>
      <c r="J728" t="s">
        <v>2735</v>
      </c>
      <c r="K728" t="s">
        <v>2738</v>
      </c>
      <c r="L728">
        <v>32011</v>
      </c>
      <c r="M728" t="s">
        <v>3277</v>
      </c>
      <c r="N728" t="s">
        <v>4759</v>
      </c>
      <c r="O728">
        <v>-81.840046086312796</v>
      </c>
      <c r="P728">
        <v>30.537386072353801</v>
      </c>
      <c r="Q728" t="s">
        <v>5303</v>
      </c>
      <c r="R728">
        <v>2</v>
      </c>
      <c r="S728" t="s">
        <v>6535</v>
      </c>
      <c r="T728">
        <v>1006</v>
      </c>
      <c r="U728" t="s">
        <v>6578</v>
      </c>
      <c r="V728">
        <v>2017</v>
      </c>
      <c r="W728">
        <v>40288</v>
      </c>
      <c r="X728">
        <v>2017</v>
      </c>
      <c r="Y728">
        <v>51775</v>
      </c>
      <c r="Z728">
        <v>685.7</v>
      </c>
      <c r="AA728" s="3">
        <f t="shared" si="452"/>
        <v>0.8863983039892448</v>
      </c>
      <c r="AG728" t="s">
        <v>6616</v>
      </c>
      <c r="AI728" t="s">
        <v>6618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 s="3" t="str">
        <f t="shared" si="453"/>
        <v>No</v>
      </c>
      <c r="AQ728" s="3" t="str">
        <f t="shared" si="454"/>
        <v>No</v>
      </c>
      <c r="AR728" s="3" t="str">
        <f t="shared" si="455"/>
        <v>No</v>
      </c>
      <c r="AS728">
        <v>0</v>
      </c>
      <c r="AT728">
        <v>0</v>
      </c>
      <c r="AU728">
        <v>13500</v>
      </c>
      <c r="AV728" t="s">
        <v>6622</v>
      </c>
      <c r="AW728">
        <v>0</v>
      </c>
      <c r="AX728">
        <v>0</v>
      </c>
      <c r="AY728" t="s">
        <v>6634</v>
      </c>
      <c r="AZ728" t="s">
        <v>6638</v>
      </c>
      <c r="BA728">
        <v>0</v>
      </c>
      <c r="BB728" t="s">
        <v>6616</v>
      </c>
      <c r="BC728" t="s">
        <v>6616</v>
      </c>
      <c r="BD728" s="4" t="str">
        <f t="shared" si="456"/>
        <v>No</v>
      </c>
      <c r="BE728" t="s">
        <v>6640</v>
      </c>
      <c r="BF728" s="3" t="str">
        <f t="shared" si="457"/>
        <v>No</v>
      </c>
      <c r="BG728" t="s">
        <v>6645</v>
      </c>
      <c r="BH728" s="3" t="str">
        <f t="shared" si="458"/>
        <v>44100 WILLOW LN</v>
      </c>
      <c r="BI728" s="3" t="str">
        <f t="shared" si="459"/>
        <v>Callahan</v>
      </c>
      <c r="BJ728" s="3" t="str">
        <f t="shared" si="460"/>
        <v>Florida</v>
      </c>
      <c r="BK728" s="3">
        <f t="shared" si="461"/>
        <v>32011</v>
      </c>
      <c r="BL728" s="3" t="str">
        <f t="shared" si="462"/>
        <v>44100 WILLOW LN CALLAHAN FL 32011</v>
      </c>
      <c r="BM728" s="3" t="str">
        <f t="shared" si="463"/>
        <v>L</v>
      </c>
      <c r="BN728" s="3" t="str">
        <f t="shared" si="464"/>
        <v>Pass</v>
      </c>
      <c r="BO728" s="3" t="str">
        <f t="shared" si="465"/>
        <v>No</v>
      </c>
      <c r="BP728" s="3" t="str">
        <f t="shared" si="466"/>
        <v>FV&lt;$10K</v>
      </c>
      <c r="BQ728" t="s">
        <v>6650</v>
      </c>
      <c r="BR728" s="3" t="str">
        <f t="shared" si="467"/>
        <v>No, &lt; $20K Lien</v>
      </c>
      <c r="BS728" s="3" t="str">
        <f t="shared" si="468"/>
        <v>No, Lien &lt; $20K</v>
      </c>
      <c r="BT728" t="s">
        <v>6650</v>
      </c>
      <c r="BU728" s="3" t="str">
        <f t="shared" si="469"/>
        <v>No</v>
      </c>
      <c r="BV728" s="3" t="str">
        <f t="shared" si="470"/>
        <v>No</v>
      </c>
      <c r="BW728" s="3">
        <f t="shared" si="471"/>
        <v>0</v>
      </c>
      <c r="BX728" s="3" t="str">
        <f t="shared" si="472"/>
        <v>No</v>
      </c>
      <c r="BY728" s="3">
        <f t="shared" si="473"/>
        <v>40288</v>
      </c>
      <c r="BZ728">
        <v>1</v>
      </c>
      <c r="CA728" s="3">
        <f t="shared" si="474"/>
        <v>40288</v>
      </c>
      <c r="CC728" s="3">
        <f t="shared" si="475"/>
        <v>0</v>
      </c>
      <c r="CD728" s="3">
        <f t="shared" si="476"/>
        <v>0</v>
      </c>
      <c r="CE728" s="3" t="str">
        <f t="shared" si="477"/>
        <v/>
      </c>
      <c r="CF728" s="3" t="e">
        <f>HLOOKUP(CE728,'Valuation Data'!$D$2:$K$5,4,FALSE)</f>
        <v>#N/A</v>
      </c>
      <c r="CG728" s="3">
        <f t="shared" si="478"/>
        <v>40288</v>
      </c>
      <c r="CH728" s="3" t="str">
        <f t="shared" si="479"/>
        <v>No</v>
      </c>
      <c r="CI728" s="3" t="str">
        <f>VLOOKUP(R728,'Use Codes &amp; County Type'!A:D,4,FALSE)</f>
        <v>R</v>
      </c>
      <c r="CJ728" s="3" t="str">
        <f t="shared" si="480"/>
        <v>No</v>
      </c>
      <c r="CK728" s="3" t="str">
        <f t="shared" si="481"/>
        <v>No</v>
      </c>
      <c r="CL728" s="3">
        <f t="shared" si="482"/>
        <v>0.35</v>
      </c>
      <c r="CM728" s="3">
        <f t="shared" si="483"/>
        <v>14100.8</v>
      </c>
      <c r="CN728" s="3">
        <f t="shared" si="484"/>
        <v>3094.32</v>
      </c>
      <c r="CO728" s="3">
        <f t="shared" si="485"/>
        <v>11006.48</v>
      </c>
      <c r="CP728" s="3">
        <f t="shared" si="486"/>
        <v>7.6805003971405883E-2</v>
      </c>
      <c r="CR728" s="3" t="str">
        <f t="shared" si="487"/>
        <v>No</v>
      </c>
      <c r="CV728" s="3" t="str">
        <f t="shared" si="488"/>
        <v>*Bid</v>
      </c>
      <c r="CW728" s="3">
        <f t="shared" si="489"/>
        <v>727</v>
      </c>
      <c r="CX728" s="3">
        <f t="shared" si="490"/>
        <v>773.58</v>
      </c>
      <c r="CY728" s="3" t="str">
        <f t="shared" si="491"/>
        <v>Ok</v>
      </c>
      <c r="CZ728">
        <v>0</v>
      </c>
      <c r="DA728">
        <v>0</v>
      </c>
    </row>
    <row r="729" spans="1:105" x14ac:dyDescent="0.25">
      <c r="A729">
        <v>728</v>
      </c>
      <c r="B729" t="s">
        <v>3</v>
      </c>
      <c r="C729" t="s">
        <v>837</v>
      </c>
      <c r="D729">
        <v>721.02</v>
      </c>
      <c r="E729">
        <v>2017</v>
      </c>
      <c r="F729">
        <v>721.02</v>
      </c>
      <c r="G729">
        <v>721.02</v>
      </c>
      <c r="H729" s="3">
        <f t="shared" si="451"/>
        <v>0</v>
      </c>
      <c r="I729">
        <v>44059</v>
      </c>
      <c r="J729" t="s">
        <v>2735</v>
      </c>
      <c r="K729" t="s">
        <v>2738</v>
      </c>
      <c r="L729">
        <v>32011</v>
      </c>
      <c r="M729" t="s">
        <v>3278</v>
      </c>
      <c r="N729" t="s">
        <v>4759</v>
      </c>
      <c r="O729">
        <v>-81.8408282959155</v>
      </c>
      <c r="P729">
        <v>30.536769740843098</v>
      </c>
      <c r="Q729" t="s">
        <v>5304</v>
      </c>
      <c r="R729">
        <v>2</v>
      </c>
      <c r="S729" t="s">
        <v>6535</v>
      </c>
      <c r="T729">
        <v>1006</v>
      </c>
      <c r="U729" t="s">
        <v>6578</v>
      </c>
      <c r="V729">
        <v>2017</v>
      </c>
      <c r="W729">
        <v>37688</v>
      </c>
      <c r="X729">
        <v>2017</v>
      </c>
      <c r="Y729">
        <v>47772</v>
      </c>
      <c r="Z729">
        <v>637.1</v>
      </c>
      <c r="AA729" s="3">
        <f t="shared" si="452"/>
        <v>0.88360933122520879</v>
      </c>
      <c r="AB729" t="s">
        <v>6616</v>
      </c>
      <c r="AC729" t="s">
        <v>6616</v>
      </c>
      <c r="AD729" t="s">
        <v>6616</v>
      </c>
      <c r="AE729" t="s">
        <v>6616</v>
      </c>
      <c r="AF729" t="s">
        <v>6616</v>
      </c>
      <c r="AH729" t="s">
        <v>6616</v>
      </c>
      <c r="AI729" t="s">
        <v>6618</v>
      </c>
      <c r="AJ729" t="s">
        <v>6618</v>
      </c>
      <c r="AK729" t="s">
        <v>6618</v>
      </c>
      <c r="AL729" t="s">
        <v>6618</v>
      </c>
      <c r="AM729" t="s">
        <v>6618</v>
      </c>
      <c r="AN729" t="s">
        <v>6618</v>
      </c>
      <c r="AO729" t="s">
        <v>6618</v>
      </c>
      <c r="AP729" s="3" t="str">
        <f t="shared" si="453"/>
        <v>No</v>
      </c>
      <c r="AQ729" s="3" t="str">
        <f t="shared" si="454"/>
        <v>No</v>
      </c>
      <c r="AR729" s="3" t="str">
        <f t="shared" si="455"/>
        <v>No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 t="s">
        <v>6634</v>
      </c>
      <c r="AZ729" t="s">
        <v>6638</v>
      </c>
      <c r="BA729">
        <v>1</v>
      </c>
      <c r="BB729" t="s">
        <v>6616</v>
      </c>
      <c r="BC729" t="s">
        <v>6616</v>
      </c>
      <c r="BD729" s="4" t="str">
        <f t="shared" si="456"/>
        <v>No</v>
      </c>
      <c r="BE729" t="s">
        <v>6640</v>
      </c>
      <c r="BF729" s="3" t="str">
        <f t="shared" si="457"/>
        <v>No</v>
      </c>
      <c r="BG729" t="s">
        <v>6645</v>
      </c>
      <c r="BH729" s="3" t="str">
        <f t="shared" si="458"/>
        <v>44059 RED OAK CT</v>
      </c>
      <c r="BI729" s="3" t="str">
        <f t="shared" si="459"/>
        <v>Callahan</v>
      </c>
      <c r="BJ729" s="3" t="str">
        <f t="shared" si="460"/>
        <v>Florida</v>
      </c>
      <c r="BK729" s="3">
        <f t="shared" si="461"/>
        <v>32011</v>
      </c>
      <c r="BL729" s="3" t="str">
        <f t="shared" si="462"/>
        <v>44059 RED OAK CT CALLAHAN FL 32011</v>
      </c>
      <c r="BM729" s="3" t="str">
        <f t="shared" si="463"/>
        <v/>
      </c>
      <c r="BN729" s="3" t="str">
        <f t="shared" si="464"/>
        <v>Pass</v>
      </c>
      <c r="BO729" s="3" t="str">
        <f t="shared" si="465"/>
        <v>No</v>
      </c>
      <c r="BP729" s="3" t="str">
        <f t="shared" si="466"/>
        <v>FV&lt;$10K</v>
      </c>
      <c r="BQ729" t="s">
        <v>6650</v>
      </c>
      <c r="BR729" s="3" t="str">
        <f t="shared" si="467"/>
        <v>No, &lt; $20K Lien</v>
      </c>
      <c r="BS729" s="3" t="str">
        <f t="shared" si="468"/>
        <v>No, Lien &lt; $20K</v>
      </c>
      <c r="BT729" t="s">
        <v>6650</v>
      </c>
      <c r="BU729" s="3" t="str">
        <f t="shared" si="469"/>
        <v>No</v>
      </c>
      <c r="BV729" s="3" t="str">
        <f t="shared" si="470"/>
        <v>No</v>
      </c>
      <c r="BW729" s="3">
        <f t="shared" si="471"/>
        <v>1</v>
      </c>
      <c r="BX729" s="3" t="str">
        <f t="shared" si="472"/>
        <v>No</v>
      </c>
      <c r="BY729" s="3">
        <f t="shared" si="473"/>
        <v>37688</v>
      </c>
      <c r="BZ729">
        <v>1</v>
      </c>
      <c r="CA729" s="3">
        <f t="shared" si="474"/>
        <v>37688</v>
      </c>
      <c r="CC729" s="3">
        <f t="shared" si="475"/>
        <v>0</v>
      </c>
      <c r="CD729" s="3">
        <f t="shared" si="476"/>
        <v>0</v>
      </c>
      <c r="CE729" s="3" t="str">
        <f t="shared" si="477"/>
        <v/>
      </c>
      <c r="CF729" s="3" t="e">
        <f>HLOOKUP(CE729,'Valuation Data'!$D$2:$K$5,4,FALSE)</f>
        <v>#N/A</v>
      </c>
      <c r="CG729" s="3">
        <f t="shared" si="478"/>
        <v>37688</v>
      </c>
      <c r="CH729" s="3" t="str">
        <f t="shared" si="479"/>
        <v>No</v>
      </c>
      <c r="CI729" s="3" t="str">
        <f>VLOOKUP(R729,'Use Codes &amp; County Type'!A:D,4,FALSE)</f>
        <v>R</v>
      </c>
      <c r="CJ729" s="3" t="str">
        <f t="shared" si="480"/>
        <v>No</v>
      </c>
      <c r="CK729" s="3" t="str">
        <f t="shared" si="481"/>
        <v>No</v>
      </c>
      <c r="CL729" s="3">
        <f t="shared" si="482"/>
        <v>0.35</v>
      </c>
      <c r="CM729" s="3">
        <f t="shared" si="483"/>
        <v>13190.8</v>
      </c>
      <c r="CN729" s="3">
        <f t="shared" si="484"/>
        <v>3605.1</v>
      </c>
      <c r="CO729" s="3">
        <f t="shared" si="485"/>
        <v>9585.6999999999989</v>
      </c>
      <c r="CP729" s="3">
        <f t="shared" si="486"/>
        <v>9.5656442368923789E-2</v>
      </c>
      <c r="CR729" s="3" t="str">
        <f t="shared" si="487"/>
        <v>No</v>
      </c>
      <c r="CV729" s="3" t="str">
        <f t="shared" si="488"/>
        <v>*Bid</v>
      </c>
      <c r="CW729" s="3">
        <f t="shared" si="489"/>
        <v>728</v>
      </c>
      <c r="CX729" s="3">
        <f t="shared" si="490"/>
        <v>721.02</v>
      </c>
      <c r="CY729" s="3" t="str">
        <f t="shared" si="491"/>
        <v>Ok</v>
      </c>
      <c r="CZ729">
        <v>0</v>
      </c>
      <c r="DA729">
        <v>0</v>
      </c>
    </row>
    <row r="730" spans="1:105" x14ac:dyDescent="0.25">
      <c r="A730">
        <v>729</v>
      </c>
      <c r="B730" t="s">
        <v>3</v>
      </c>
      <c r="C730" t="s">
        <v>838</v>
      </c>
      <c r="D730">
        <v>91.86</v>
      </c>
      <c r="E730">
        <v>2017</v>
      </c>
      <c r="F730">
        <v>91.86</v>
      </c>
      <c r="G730">
        <v>91.86</v>
      </c>
      <c r="H730" s="3">
        <f t="shared" si="451"/>
        <v>0</v>
      </c>
      <c r="J730" t="s">
        <v>2735</v>
      </c>
      <c r="K730" t="s">
        <v>2738</v>
      </c>
      <c r="L730">
        <v>32011</v>
      </c>
      <c r="M730" t="s">
        <v>3279</v>
      </c>
      <c r="N730" t="s">
        <v>4759</v>
      </c>
      <c r="O730">
        <v>-81.840495766278593</v>
      </c>
      <c r="P730">
        <v>30.5359994002539</v>
      </c>
      <c r="Q730" t="s">
        <v>5305</v>
      </c>
      <c r="R730">
        <v>0</v>
      </c>
      <c r="S730" t="s">
        <v>6538</v>
      </c>
      <c r="T730">
        <v>8001</v>
      </c>
      <c r="U730" t="s">
        <v>6581</v>
      </c>
      <c r="V730">
        <v>2017</v>
      </c>
      <c r="W730">
        <v>3438</v>
      </c>
      <c r="X730">
        <v>2017</v>
      </c>
      <c r="Y730">
        <v>3937</v>
      </c>
      <c r="Z730">
        <v>55.35</v>
      </c>
      <c r="AA730" s="3">
        <f t="shared" si="452"/>
        <v>0.60254735467015019</v>
      </c>
      <c r="AB730" t="s">
        <v>6616</v>
      </c>
      <c r="AC730" t="s">
        <v>6616</v>
      </c>
      <c r="AD730" t="s">
        <v>6616</v>
      </c>
      <c r="AE730" t="s">
        <v>6617</v>
      </c>
      <c r="AF730" t="s">
        <v>6616</v>
      </c>
      <c r="AG730" t="s">
        <v>6616</v>
      </c>
      <c r="AI730" t="s">
        <v>6618</v>
      </c>
      <c r="AJ730" t="s">
        <v>6618</v>
      </c>
      <c r="AK730" t="s">
        <v>6618</v>
      </c>
      <c r="AL730" t="s">
        <v>6619</v>
      </c>
      <c r="AM730" t="s">
        <v>6618</v>
      </c>
      <c r="AN730" t="s">
        <v>6618</v>
      </c>
      <c r="AO730" t="s">
        <v>6618</v>
      </c>
      <c r="AP730" s="3" t="str">
        <f t="shared" si="453"/>
        <v>Yes</v>
      </c>
      <c r="AQ730" s="3" t="str">
        <f t="shared" si="454"/>
        <v>Yes</v>
      </c>
      <c r="AR730" s="3" t="str">
        <f t="shared" si="455"/>
        <v>Yes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 t="s">
        <v>6634</v>
      </c>
      <c r="AZ730">
        <v>0</v>
      </c>
      <c r="BA730">
        <v>6</v>
      </c>
      <c r="BB730" t="s">
        <v>6616</v>
      </c>
      <c r="BC730" t="s">
        <v>6616</v>
      </c>
      <c r="BD730" s="4" t="str">
        <f t="shared" si="456"/>
        <v>No</v>
      </c>
      <c r="BE730" t="s">
        <v>6640</v>
      </c>
      <c r="BF730" s="3" t="str">
        <f t="shared" si="457"/>
        <v>No</v>
      </c>
      <c r="BG730" t="s">
        <v>6645</v>
      </c>
      <c r="BH730" s="3" t="str">
        <f t="shared" si="458"/>
        <v>RED OAK CT</v>
      </c>
      <c r="BI730" s="3" t="str">
        <f t="shared" si="459"/>
        <v>Callahan</v>
      </c>
      <c r="BJ730" s="3" t="str">
        <f t="shared" si="460"/>
        <v>Florida</v>
      </c>
      <c r="BK730" s="3">
        <f t="shared" si="461"/>
        <v>32011</v>
      </c>
      <c r="BL730" s="3" t="str">
        <f t="shared" si="462"/>
        <v>RED OAK CT CALLAHAN FL 32011</v>
      </c>
      <c r="BM730" s="3" t="str">
        <f t="shared" si="463"/>
        <v/>
      </c>
      <c r="BN730" s="3" t="str">
        <f t="shared" si="464"/>
        <v>Lien&lt;$150</v>
      </c>
      <c r="BO730" s="3" t="str">
        <f t="shared" si="465"/>
        <v>No</v>
      </c>
      <c r="BP730" s="3" t="str">
        <f t="shared" si="466"/>
        <v>FV&lt;$10K</v>
      </c>
      <c r="BQ730" t="s">
        <v>6650</v>
      </c>
      <c r="BR730" s="3" t="str">
        <f t="shared" si="467"/>
        <v>No, &lt; $20K Lien</v>
      </c>
      <c r="BS730" s="3" t="str">
        <f t="shared" si="468"/>
        <v>No, Lien &lt; $20K</v>
      </c>
      <c r="BT730" t="s">
        <v>6650</v>
      </c>
      <c r="BU730" s="3" t="str">
        <f t="shared" si="469"/>
        <v>Yes</v>
      </c>
      <c r="BV730" s="3" t="str">
        <f t="shared" si="470"/>
        <v>No</v>
      </c>
      <c r="BW730" s="3">
        <f t="shared" si="471"/>
        <v>6</v>
      </c>
      <c r="BX730" s="3" t="str">
        <f t="shared" si="472"/>
        <v>No</v>
      </c>
      <c r="BY730" s="3">
        <f t="shared" si="473"/>
        <v>3438</v>
      </c>
      <c r="BZ730">
        <v>1</v>
      </c>
      <c r="CA730" s="3">
        <f t="shared" si="474"/>
        <v>3438</v>
      </c>
      <c r="CC730" s="3">
        <f t="shared" si="475"/>
        <v>0</v>
      </c>
      <c r="CD730" s="3">
        <f t="shared" si="476"/>
        <v>0</v>
      </c>
      <c r="CE730" s="3" t="str">
        <f t="shared" si="477"/>
        <v/>
      </c>
      <c r="CF730" s="3" t="e">
        <f>HLOOKUP(CE730,'Valuation Data'!$D$2:$K$5,4,FALSE)</f>
        <v>#N/A</v>
      </c>
      <c r="CG730" s="3">
        <f t="shared" si="478"/>
        <v>3438</v>
      </c>
      <c r="CH730" s="3" t="str">
        <f t="shared" si="479"/>
        <v>No</v>
      </c>
      <c r="CI730" s="3" t="str">
        <f>VLOOKUP(R730,'Use Codes &amp; County Type'!A:D,4,FALSE)</f>
        <v>V</v>
      </c>
      <c r="CJ730" s="3" t="str">
        <f t="shared" si="480"/>
        <v>Yes</v>
      </c>
      <c r="CK730" s="3" t="str">
        <f t="shared" si="481"/>
        <v>No</v>
      </c>
      <c r="CL730" s="3">
        <f t="shared" si="482"/>
        <v>0</v>
      </c>
      <c r="CM730" s="3">
        <f t="shared" si="483"/>
        <v>0</v>
      </c>
      <c r="CN730" s="3">
        <f t="shared" si="484"/>
        <v>918.6</v>
      </c>
      <c r="CO730" s="3">
        <f t="shared" si="485"/>
        <v>-918.6</v>
      </c>
      <c r="CP730" s="3">
        <f t="shared" si="486"/>
        <v>0.26719022687609073</v>
      </c>
      <c r="CR730" s="3" t="str">
        <f t="shared" si="487"/>
        <v>No</v>
      </c>
      <c r="CV730" s="3" t="str">
        <f t="shared" si="488"/>
        <v>Lien&lt;$150</v>
      </c>
      <c r="CW730" s="3">
        <f t="shared" si="489"/>
        <v>729</v>
      </c>
      <c r="CX730" s="3">
        <f t="shared" si="490"/>
        <v>91.86</v>
      </c>
      <c r="CY730" s="3" t="str">
        <f t="shared" si="491"/>
        <v>Ok</v>
      </c>
      <c r="CZ730">
        <v>0</v>
      </c>
      <c r="DA730">
        <v>0</v>
      </c>
    </row>
    <row r="731" spans="1:105" x14ac:dyDescent="0.25">
      <c r="A731">
        <v>730</v>
      </c>
      <c r="B731" t="s">
        <v>3</v>
      </c>
      <c r="C731" t="s">
        <v>839</v>
      </c>
      <c r="D731">
        <v>1308.72</v>
      </c>
      <c r="E731">
        <v>2017</v>
      </c>
      <c r="F731">
        <v>1308.72</v>
      </c>
      <c r="G731">
        <v>1308.72</v>
      </c>
      <c r="H731" s="3">
        <f t="shared" si="451"/>
        <v>0</v>
      </c>
      <c r="I731">
        <v>44013</v>
      </c>
      <c r="J731" t="s">
        <v>2735</v>
      </c>
      <c r="K731" t="s">
        <v>2738</v>
      </c>
      <c r="L731">
        <v>32011</v>
      </c>
      <c r="M731" t="s">
        <v>3280</v>
      </c>
      <c r="N731" t="s">
        <v>4759</v>
      </c>
      <c r="O731">
        <v>-81.842255753201997</v>
      </c>
      <c r="P731">
        <v>30.536546622694299</v>
      </c>
      <c r="Q731" t="s">
        <v>5306</v>
      </c>
      <c r="R731">
        <v>2</v>
      </c>
      <c r="S731" t="s">
        <v>6535</v>
      </c>
      <c r="T731">
        <v>1006</v>
      </c>
      <c r="U731" t="s">
        <v>6578</v>
      </c>
      <c r="V731">
        <v>2017</v>
      </c>
      <c r="W731">
        <v>77108</v>
      </c>
      <c r="X731">
        <v>2017</v>
      </c>
      <c r="Y731">
        <v>79106</v>
      </c>
      <c r="Z731">
        <v>1180.5</v>
      </c>
      <c r="AA731" s="3">
        <f t="shared" si="452"/>
        <v>0.90202640748211993</v>
      </c>
      <c r="AB731" t="s">
        <v>6616</v>
      </c>
      <c r="AI731" t="s">
        <v>6618</v>
      </c>
      <c r="AJ731" t="s">
        <v>6618</v>
      </c>
      <c r="AK731">
        <v>0</v>
      </c>
      <c r="AL731">
        <v>0</v>
      </c>
      <c r="AM731">
        <v>0</v>
      </c>
      <c r="AN731">
        <v>0</v>
      </c>
      <c r="AO731">
        <v>0</v>
      </c>
      <c r="AP731" s="3" t="str">
        <f t="shared" si="453"/>
        <v>No</v>
      </c>
      <c r="AQ731" s="3" t="str">
        <f t="shared" si="454"/>
        <v>No</v>
      </c>
      <c r="AR731" s="3" t="str">
        <f t="shared" si="455"/>
        <v>No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 t="s">
        <v>6634</v>
      </c>
      <c r="AZ731">
        <v>0</v>
      </c>
      <c r="BA731">
        <v>0</v>
      </c>
      <c r="BB731" t="s">
        <v>6616</v>
      </c>
      <c r="BC731" t="s">
        <v>6616</v>
      </c>
      <c r="BD731" s="4" t="str">
        <f t="shared" si="456"/>
        <v>No</v>
      </c>
      <c r="BE731" t="s">
        <v>6640</v>
      </c>
      <c r="BF731" s="3" t="str">
        <f t="shared" si="457"/>
        <v>No</v>
      </c>
      <c r="BG731" t="s">
        <v>6645</v>
      </c>
      <c r="BH731" s="3" t="str">
        <f t="shared" si="458"/>
        <v>44013 LITTLE LIVE OAK LN</v>
      </c>
      <c r="BI731" s="3" t="str">
        <f t="shared" si="459"/>
        <v>Callahan</v>
      </c>
      <c r="BJ731" s="3" t="str">
        <f t="shared" si="460"/>
        <v>Florida</v>
      </c>
      <c r="BK731" s="3">
        <f t="shared" si="461"/>
        <v>32011</v>
      </c>
      <c r="BL731" s="3" t="str">
        <f t="shared" si="462"/>
        <v>44013 LITTLE LIVE OAK LN CALLAHAN FL 32011</v>
      </c>
      <c r="BM731" s="3" t="str">
        <f t="shared" si="463"/>
        <v/>
      </c>
      <c r="BN731" s="3" t="str">
        <f t="shared" si="464"/>
        <v>Pass</v>
      </c>
      <c r="BO731" s="3" t="str">
        <f t="shared" si="465"/>
        <v>No</v>
      </c>
      <c r="BP731" s="3" t="str">
        <f t="shared" si="466"/>
        <v>FV&lt;$10K</v>
      </c>
      <c r="BQ731" t="s">
        <v>6650</v>
      </c>
      <c r="BR731" s="3" t="str">
        <f t="shared" si="467"/>
        <v>No, &lt; $20K Lien</v>
      </c>
      <c r="BS731" s="3" t="str">
        <f t="shared" si="468"/>
        <v>No, Lien &lt; $20K</v>
      </c>
      <c r="BT731" t="s">
        <v>6650</v>
      </c>
      <c r="BU731" s="3" t="str">
        <f t="shared" si="469"/>
        <v>No</v>
      </c>
      <c r="BV731" s="3" t="str">
        <f t="shared" si="470"/>
        <v>No</v>
      </c>
      <c r="BW731" s="3">
        <f t="shared" si="471"/>
        <v>0</v>
      </c>
      <c r="BX731" s="3" t="str">
        <f t="shared" si="472"/>
        <v>No</v>
      </c>
      <c r="BY731" s="3">
        <f t="shared" si="473"/>
        <v>77108</v>
      </c>
      <c r="BZ731">
        <v>1</v>
      </c>
      <c r="CA731" s="3">
        <f t="shared" si="474"/>
        <v>77108</v>
      </c>
      <c r="CC731" s="3">
        <f t="shared" si="475"/>
        <v>0</v>
      </c>
      <c r="CD731" s="3">
        <f t="shared" si="476"/>
        <v>0</v>
      </c>
      <c r="CE731" s="3" t="str">
        <f t="shared" si="477"/>
        <v/>
      </c>
      <c r="CF731" s="3" t="e">
        <f>HLOOKUP(CE731,'Valuation Data'!$D$2:$K$5,4,FALSE)</f>
        <v>#N/A</v>
      </c>
      <c r="CG731" s="3">
        <f t="shared" si="478"/>
        <v>77108</v>
      </c>
      <c r="CH731" s="3" t="str">
        <f t="shared" si="479"/>
        <v>No</v>
      </c>
      <c r="CI731" s="3" t="str">
        <f>VLOOKUP(R731,'Use Codes &amp; County Type'!A:D,4,FALSE)</f>
        <v>R</v>
      </c>
      <c r="CJ731" s="3" t="str">
        <f t="shared" si="480"/>
        <v>No</v>
      </c>
      <c r="CK731" s="3" t="str">
        <f t="shared" si="481"/>
        <v>No</v>
      </c>
      <c r="CL731" s="3">
        <f t="shared" si="482"/>
        <v>0.35</v>
      </c>
      <c r="CM731" s="3">
        <f t="shared" si="483"/>
        <v>26987.8</v>
      </c>
      <c r="CN731" s="3">
        <f t="shared" si="484"/>
        <v>5234.88</v>
      </c>
      <c r="CO731" s="3">
        <f t="shared" si="485"/>
        <v>21752.92</v>
      </c>
      <c r="CP731" s="3">
        <f t="shared" si="486"/>
        <v>6.7890231882554344E-2</v>
      </c>
      <c r="CR731" s="3" t="str">
        <f t="shared" si="487"/>
        <v>No</v>
      </c>
      <c r="CV731" s="3" t="str">
        <f t="shared" si="488"/>
        <v>*Bid</v>
      </c>
      <c r="CW731" s="3">
        <f t="shared" si="489"/>
        <v>730</v>
      </c>
      <c r="CX731" s="3">
        <f t="shared" si="490"/>
        <v>1308.72</v>
      </c>
      <c r="CY731" s="3" t="str">
        <f t="shared" si="491"/>
        <v>Ok</v>
      </c>
      <c r="CZ731">
        <v>0</v>
      </c>
      <c r="DA731">
        <v>0</v>
      </c>
    </row>
    <row r="732" spans="1:105" x14ac:dyDescent="0.25">
      <c r="A732">
        <v>731</v>
      </c>
      <c r="B732" t="s">
        <v>3</v>
      </c>
      <c r="C732" t="s">
        <v>840</v>
      </c>
      <c r="D732">
        <v>199.58</v>
      </c>
      <c r="E732">
        <v>2017</v>
      </c>
      <c r="F732">
        <v>199.58</v>
      </c>
      <c r="G732">
        <v>199.58</v>
      </c>
      <c r="H732" s="3">
        <f t="shared" si="451"/>
        <v>0</v>
      </c>
      <c r="J732" t="s">
        <v>2735</v>
      </c>
      <c r="K732" t="s">
        <v>2738</v>
      </c>
      <c r="L732">
        <v>32011</v>
      </c>
      <c r="M732" t="s">
        <v>3281</v>
      </c>
      <c r="N732" t="s">
        <v>4759</v>
      </c>
      <c r="O732">
        <v>-81.843818025034693</v>
      </c>
      <c r="P732">
        <v>30.536963740108099</v>
      </c>
      <c r="Q732" t="s">
        <v>5307</v>
      </c>
      <c r="R732">
        <v>0</v>
      </c>
      <c r="S732" t="s">
        <v>6538</v>
      </c>
      <c r="T732">
        <v>8001</v>
      </c>
      <c r="U732" t="s">
        <v>6581</v>
      </c>
      <c r="V732">
        <v>2017</v>
      </c>
      <c r="W732">
        <v>9625</v>
      </c>
      <c r="X732">
        <v>2017</v>
      </c>
      <c r="Y732">
        <v>11025</v>
      </c>
      <c r="Z732">
        <v>154.94999999999999</v>
      </c>
      <c r="AA732" s="3">
        <f t="shared" si="452"/>
        <v>0.77638039883755872</v>
      </c>
      <c r="AC732" t="s">
        <v>6616</v>
      </c>
      <c r="AD732" t="s">
        <v>6616</v>
      </c>
      <c r="AE732" t="s">
        <v>6616</v>
      </c>
      <c r="AF732" t="s">
        <v>6616</v>
      </c>
      <c r="AG732" t="s">
        <v>6616</v>
      </c>
      <c r="AI732" t="s">
        <v>6618</v>
      </c>
      <c r="AJ732" t="s">
        <v>6618</v>
      </c>
      <c r="AK732" t="s">
        <v>6618</v>
      </c>
      <c r="AL732" t="s">
        <v>6618</v>
      </c>
      <c r="AM732" t="s">
        <v>6618</v>
      </c>
      <c r="AN732" t="s">
        <v>6618</v>
      </c>
      <c r="AO732" t="s">
        <v>6618</v>
      </c>
      <c r="AP732" s="3" t="str">
        <f t="shared" si="453"/>
        <v>No</v>
      </c>
      <c r="AQ732" s="3" t="str">
        <f t="shared" si="454"/>
        <v>No</v>
      </c>
      <c r="AR732" s="3" t="str">
        <f t="shared" si="455"/>
        <v>No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 t="s">
        <v>6634</v>
      </c>
      <c r="AZ732" t="s">
        <v>6638</v>
      </c>
      <c r="BA732">
        <v>0</v>
      </c>
      <c r="BB732" t="s">
        <v>6616</v>
      </c>
      <c r="BC732" t="s">
        <v>6617</v>
      </c>
      <c r="BD732" s="4" t="str">
        <f t="shared" si="456"/>
        <v>No</v>
      </c>
      <c r="BE732" t="s">
        <v>6640</v>
      </c>
      <c r="BF732" s="3" t="str">
        <f t="shared" si="457"/>
        <v>No</v>
      </c>
      <c r="BG732" t="s">
        <v>6645</v>
      </c>
      <c r="BH732" s="3" t="str">
        <f t="shared" si="458"/>
        <v>BREEZY LN</v>
      </c>
      <c r="BI732" s="3" t="str">
        <f t="shared" si="459"/>
        <v>Callahan</v>
      </c>
      <c r="BJ732" s="3" t="str">
        <f t="shared" si="460"/>
        <v>Florida</v>
      </c>
      <c r="BK732" s="3">
        <f t="shared" si="461"/>
        <v>32011</v>
      </c>
      <c r="BL732" s="3" t="str">
        <f t="shared" si="462"/>
        <v>BREEZY LN CALLAHAN FL 32011</v>
      </c>
      <c r="BM732" s="3" t="str">
        <f t="shared" si="463"/>
        <v/>
      </c>
      <c r="BN732" s="3" t="str">
        <f t="shared" si="464"/>
        <v>Pass</v>
      </c>
      <c r="BO732" s="3" t="str">
        <f t="shared" si="465"/>
        <v>Yes</v>
      </c>
      <c r="BP732" s="3" t="str">
        <f t="shared" si="466"/>
        <v>FV&lt;$10K</v>
      </c>
      <c r="BQ732" t="s">
        <v>6650</v>
      </c>
      <c r="BR732" s="3" t="str">
        <f t="shared" si="467"/>
        <v>No, &lt; $20K Lien</v>
      </c>
      <c r="BS732" s="3" t="str">
        <f t="shared" si="468"/>
        <v>No, Lien &lt; $20K</v>
      </c>
      <c r="BT732" t="s">
        <v>6650</v>
      </c>
      <c r="BU732" s="3" t="str">
        <f t="shared" si="469"/>
        <v>No</v>
      </c>
      <c r="BV732" s="3" t="str">
        <f t="shared" si="470"/>
        <v>No</v>
      </c>
      <c r="BW732" s="3">
        <f t="shared" si="471"/>
        <v>0</v>
      </c>
      <c r="BX732" s="3" t="str">
        <f t="shared" si="472"/>
        <v>No</v>
      </c>
      <c r="BY732" s="3">
        <f t="shared" si="473"/>
        <v>9625</v>
      </c>
      <c r="BZ732">
        <v>1</v>
      </c>
      <c r="CA732" s="3">
        <f t="shared" si="474"/>
        <v>9625</v>
      </c>
      <c r="CC732" s="3">
        <f t="shared" si="475"/>
        <v>0</v>
      </c>
      <c r="CD732" s="3">
        <f t="shared" si="476"/>
        <v>0</v>
      </c>
      <c r="CE732" s="3" t="str">
        <f t="shared" si="477"/>
        <v/>
      </c>
      <c r="CF732" s="3" t="e">
        <f>HLOOKUP(CE732,'Valuation Data'!$D$2:$K$5,4,FALSE)</f>
        <v>#N/A</v>
      </c>
      <c r="CG732" s="3">
        <f t="shared" si="478"/>
        <v>9625</v>
      </c>
      <c r="CH732" s="3" t="str">
        <f t="shared" si="479"/>
        <v>No</v>
      </c>
      <c r="CI732" s="3" t="str">
        <f>VLOOKUP(R732,'Use Codes &amp; County Type'!A:D,4,FALSE)</f>
        <v>V</v>
      </c>
      <c r="CJ732" s="3" t="str">
        <f t="shared" si="480"/>
        <v>Yes</v>
      </c>
      <c r="CK732" s="3" t="str">
        <f t="shared" si="481"/>
        <v>No</v>
      </c>
      <c r="CL732" s="3">
        <f t="shared" si="482"/>
        <v>0</v>
      </c>
      <c r="CM732" s="3">
        <f t="shared" si="483"/>
        <v>0</v>
      </c>
      <c r="CN732" s="3">
        <f t="shared" si="484"/>
        <v>798.32</v>
      </c>
      <c r="CO732" s="3">
        <f t="shared" si="485"/>
        <v>-798.32</v>
      </c>
      <c r="CP732" s="3">
        <f t="shared" si="486"/>
        <v>8.2942337662337662E-2</v>
      </c>
      <c r="CR732" s="3" t="str">
        <f t="shared" si="487"/>
        <v>No</v>
      </c>
      <c r="CV732" s="3" t="str">
        <f t="shared" si="488"/>
        <v>FMV&lt;$30K</v>
      </c>
      <c r="CW732" s="3">
        <f t="shared" si="489"/>
        <v>731</v>
      </c>
      <c r="CX732" s="3">
        <f t="shared" si="490"/>
        <v>199.58</v>
      </c>
      <c r="CY732" s="3" t="str">
        <f t="shared" si="491"/>
        <v>Ok</v>
      </c>
      <c r="CZ732">
        <v>0</v>
      </c>
      <c r="DA732">
        <v>0</v>
      </c>
    </row>
    <row r="733" spans="1:105" x14ac:dyDescent="0.25">
      <c r="A733">
        <v>732</v>
      </c>
      <c r="B733" t="s">
        <v>3</v>
      </c>
      <c r="C733" t="s">
        <v>841</v>
      </c>
      <c r="D733">
        <v>199.58</v>
      </c>
      <c r="E733">
        <v>2017</v>
      </c>
      <c r="F733">
        <v>199.58</v>
      </c>
      <c r="G733">
        <v>199.58</v>
      </c>
      <c r="H733" s="3">
        <f t="shared" si="451"/>
        <v>0</v>
      </c>
      <c r="J733" t="s">
        <v>2735</v>
      </c>
      <c r="K733" t="s">
        <v>2738</v>
      </c>
      <c r="L733">
        <v>32011</v>
      </c>
      <c r="M733" t="s">
        <v>3281</v>
      </c>
      <c r="N733" t="s">
        <v>4759</v>
      </c>
      <c r="O733">
        <v>-81.843823361202794</v>
      </c>
      <c r="P733">
        <v>30.537238632263598</v>
      </c>
      <c r="Q733" t="s">
        <v>5307</v>
      </c>
      <c r="R733">
        <v>0</v>
      </c>
      <c r="S733" t="s">
        <v>6538</v>
      </c>
      <c r="T733">
        <v>8001</v>
      </c>
      <c r="U733" t="s">
        <v>6581</v>
      </c>
      <c r="V733">
        <v>2017</v>
      </c>
      <c r="W733">
        <v>9625</v>
      </c>
      <c r="X733">
        <v>2017</v>
      </c>
      <c r="Y733">
        <v>11025</v>
      </c>
      <c r="Z733">
        <v>154.94999999999999</v>
      </c>
      <c r="AA733" s="3">
        <f t="shared" si="452"/>
        <v>0.77638039883755872</v>
      </c>
      <c r="AC733" t="s">
        <v>6616</v>
      </c>
      <c r="AD733" t="s">
        <v>6616</v>
      </c>
      <c r="AE733" t="s">
        <v>6616</v>
      </c>
      <c r="AF733" t="s">
        <v>6616</v>
      </c>
      <c r="AG733" t="s">
        <v>6616</v>
      </c>
      <c r="AI733" t="s">
        <v>6618</v>
      </c>
      <c r="AJ733" t="s">
        <v>6618</v>
      </c>
      <c r="AK733" t="s">
        <v>6618</v>
      </c>
      <c r="AL733" t="s">
        <v>6618</v>
      </c>
      <c r="AM733" t="s">
        <v>6618</v>
      </c>
      <c r="AN733" t="s">
        <v>6618</v>
      </c>
      <c r="AO733" t="s">
        <v>6618</v>
      </c>
      <c r="AP733" s="3" t="str">
        <f t="shared" si="453"/>
        <v>No</v>
      </c>
      <c r="AQ733" s="3" t="str">
        <f t="shared" si="454"/>
        <v>No</v>
      </c>
      <c r="AR733" s="3" t="str">
        <f t="shared" si="455"/>
        <v>No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 t="s">
        <v>6634</v>
      </c>
      <c r="AZ733" t="s">
        <v>6638</v>
      </c>
      <c r="BA733">
        <v>0</v>
      </c>
      <c r="BB733" t="s">
        <v>6616</v>
      </c>
      <c r="BC733" t="s">
        <v>6617</v>
      </c>
      <c r="BD733" s="4" t="str">
        <f t="shared" si="456"/>
        <v>No</v>
      </c>
      <c r="BE733" t="s">
        <v>6640</v>
      </c>
      <c r="BF733" s="3" t="str">
        <f t="shared" si="457"/>
        <v>No</v>
      </c>
      <c r="BG733" t="s">
        <v>6645</v>
      </c>
      <c r="BH733" s="3" t="str">
        <f t="shared" si="458"/>
        <v>BREEZY LN</v>
      </c>
      <c r="BI733" s="3" t="str">
        <f t="shared" si="459"/>
        <v>Callahan</v>
      </c>
      <c r="BJ733" s="3" t="str">
        <f t="shared" si="460"/>
        <v>Florida</v>
      </c>
      <c r="BK733" s="3">
        <f t="shared" si="461"/>
        <v>32011</v>
      </c>
      <c r="BL733" s="3" t="str">
        <f t="shared" si="462"/>
        <v>BREEZY LN CALLAHAN FL 32011</v>
      </c>
      <c r="BM733" s="3" t="str">
        <f t="shared" si="463"/>
        <v/>
      </c>
      <c r="BN733" s="3" t="str">
        <f t="shared" si="464"/>
        <v>Pass</v>
      </c>
      <c r="BO733" s="3" t="str">
        <f t="shared" si="465"/>
        <v>Yes</v>
      </c>
      <c r="BP733" s="3" t="str">
        <f t="shared" si="466"/>
        <v>FV&lt;$10K</v>
      </c>
      <c r="BQ733" t="s">
        <v>6650</v>
      </c>
      <c r="BR733" s="3" t="str">
        <f t="shared" si="467"/>
        <v>No, &lt; $20K Lien</v>
      </c>
      <c r="BS733" s="3" t="str">
        <f t="shared" si="468"/>
        <v>No, Lien &lt; $20K</v>
      </c>
      <c r="BT733" t="s">
        <v>6650</v>
      </c>
      <c r="BU733" s="3" t="str">
        <f t="shared" si="469"/>
        <v>No</v>
      </c>
      <c r="BV733" s="3" t="str">
        <f t="shared" si="470"/>
        <v>No</v>
      </c>
      <c r="BW733" s="3">
        <f t="shared" si="471"/>
        <v>0</v>
      </c>
      <c r="BX733" s="3" t="str">
        <f t="shared" si="472"/>
        <v>No</v>
      </c>
      <c r="BY733" s="3">
        <f t="shared" si="473"/>
        <v>9625</v>
      </c>
      <c r="BZ733">
        <v>1</v>
      </c>
      <c r="CA733" s="3">
        <f t="shared" si="474"/>
        <v>9625</v>
      </c>
      <c r="CC733" s="3">
        <f t="shared" si="475"/>
        <v>0</v>
      </c>
      <c r="CD733" s="3">
        <f t="shared" si="476"/>
        <v>0</v>
      </c>
      <c r="CE733" s="3" t="str">
        <f t="shared" si="477"/>
        <v/>
      </c>
      <c r="CF733" s="3" t="e">
        <f>HLOOKUP(CE733,'Valuation Data'!$D$2:$K$5,4,FALSE)</f>
        <v>#N/A</v>
      </c>
      <c r="CG733" s="3">
        <f t="shared" si="478"/>
        <v>9625</v>
      </c>
      <c r="CH733" s="3" t="str">
        <f t="shared" si="479"/>
        <v>No</v>
      </c>
      <c r="CI733" s="3" t="str">
        <f>VLOOKUP(R733,'Use Codes &amp; County Type'!A:D,4,FALSE)</f>
        <v>V</v>
      </c>
      <c r="CJ733" s="3" t="str">
        <f t="shared" si="480"/>
        <v>Yes</v>
      </c>
      <c r="CK733" s="3" t="str">
        <f t="shared" si="481"/>
        <v>No</v>
      </c>
      <c r="CL733" s="3">
        <f t="shared" si="482"/>
        <v>0</v>
      </c>
      <c r="CM733" s="3">
        <f t="shared" si="483"/>
        <v>0</v>
      </c>
      <c r="CN733" s="3">
        <f t="shared" si="484"/>
        <v>798.32</v>
      </c>
      <c r="CO733" s="3">
        <f t="shared" si="485"/>
        <v>-798.32</v>
      </c>
      <c r="CP733" s="3">
        <f t="shared" si="486"/>
        <v>8.2942337662337662E-2</v>
      </c>
      <c r="CR733" s="3" t="str">
        <f t="shared" si="487"/>
        <v>No</v>
      </c>
      <c r="CV733" s="3" t="str">
        <f t="shared" si="488"/>
        <v>FMV&lt;$30K</v>
      </c>
      <c r="CW733" s="3">
        <f t="shared" si="489"/>
        <v>732</v>
      </c>
      <c r="CX733" s="3">
        <f t="shared" si="490"/>
        <v>199.58</v>
      </c>
      <c r="CY733" s="3" t="str">
        <f t="shared" si="491"/>
        <v>Ok</v>
      </c>
      <c r="CZ733">
        <v>0</v>
      </c>
      <c r="DA733">
        <v>0</v>
      </c>
    </row>
    <row r="734" spans="1:105" x14ac:dyDescent="0.25">
      <c r="A734">
        <v>733</v>
      </c>
      <c r="B734" t="s">
        <v>3</v>
      </c>
      <c r="C734" t="s">
        <v>842</v>
      </c>
      <c r="D734">
        <v>199.58</v>
      </c>
      <c r="E734">
        <v>2017</v>
      </c>
      <c r="F734">
        <v>199.58</v>
      </c>
      <c r="G734">
        <v>199.58</v>
      </c>
      <c r="H734" s="3">
        <f t="shared" si="451"/>
        <v>0</v>
      </c>
      <c r="J734" t="s">
        <v>2735</v>
      </c>
      <c r="K734" t="s">
        <v>2738</v>
      </c>
      <c r="L734">
        <v>32011</v>
      </c>
      <c r="M734" t="s">
        <v>3281</v>
      </c>
      <c r="N734" t="s">
        <v>4759</v>
      </c>
      <c r="O734">
        <v>-81.843828712676299</v>
      </c>
      <c r="P734">
        <v>30.537513530143201</v>
      </c>
      <c r="Q734" t="s">
        <v>5308</v>
      </c>
      <c r="R734">
        <v>0</v>
      </c>
      <c r="S734" t="s">
        <v>6538</v>
      </c>
      <c r="T734">
        <v>8001</v>
      </c>
      <c r="U734" t="s">
        <v>6581</v>
      </c>
      <c r="V734">
        <v>2017</v>
      </c>
      <c r="W734">
        <v>9625</v>
      </c>
      <c r="X734">
        <v>2017</v>
      </c>
      <c r="Y734">
        <v>11025</v>
      </c>
      <c r="Z734">
        <v>154.94999999999999</v>
      </c>
      <c r="AA734" s="3">
        <f t="shared" si="452"/>
        <v>0.77638039883755872</v>
      </c>
      <c r="AG734" t="s">
        <v>6616</v>
      </c>
      <c r="AI734" t="s">
        <v>6618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 s="3" t="str">
        <f t="shared" si="453"/>
        <v>No</v>
      </c>
      <c r="AQ734" s="3" t="str">
        <f t="shared" si="454"/>
        <v>No</v>
      </c>
      <c r="AR734" s="3" t="str">
        <f t="shared" si="455"/>
        <v>No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 t="s">
        <v>6634</v>
      </c>
      <c r="AZ734">
        <v>0</v>
      </c>
      <c r="BA734">
        <v>0</v>
      </c>
      <c r="BB734" t="s">
        <v>6616</v>
      </c>
      <c r="BC734" t="s">
        <v>6616</v>
      </c>
      <c r="BD734" s="4" t="str">
        <f t="shared" si="456"/>
        <v>No</v>
      </c>
      <c r="BE734" t="s">
        <v>6640</v>
      </c>
      <c r="BF734" s="3" t="str">
        <f t="shared" si="457"/>
        <v>No</v>
      </c>
      <c r="BG734" t="s">
        <v>6645</v>
      </c>
      <c r="BH734" s="3" t="str">
        <f t="shared" si="458"/>
        <v>BREEZY LN</v>
      </c>
      <c r="BI734" s="3" t="str">
        <f t="shared" si="459"/>
        <v>Callahan</v>
      </c>
      <c r="BJ734" s="3" t="str">
        <f t="shared" si="460"/>
        <v>Florida</v>
      </c>
      <c r="BK734" s="3">
        <f t="shared" si="461"/>
        <v>32011</v>
      </c>
      <c r="BL734" s="3" t="str">
        <f t="shared" si="462"/>
        <v>BREEZY LN CALLAHAN FL 32011</v>
      </c>
      <c r="BM734" s="3" t="str">
        <f t="shared" si="463"/>
        <v/>
      </c>
      <c r="BN734" s="3" t="str">
        <f t="shared" si="464"/>
        <v>Pass</v>
      </c>
      <c r="BO734" s="3" t="str">
        <f t="shared" si="465"/>
        <v>No</v>
      </c>
      <c r="BP734" s="3" t="str">
        <f t="shared" si="466"/>
        <v>FV&lt;$10K</v>
      </c>
      <c r="BQ734" t="s">
        <v>6650</v>
      </c>
      <c r="BR734" s="3" t="str">
        <f t="shared" si="467"/>
        <v>No, &lt; $20K Lien</v>
      </c>
      <c r="BS734" s="3" t="str">
        <f t="shared" si="468"/>
        <v>No, Lien &lt; $20K</v>
      </c>
      <c r="BT734" t="s">
        <v>6650</v>
      </c>
      <c r="BU734" s="3" t="str">
        <f t="shared" si="469"/>
        <v>No</v>
      </c>
      <c r="BV734" s="3" t="str">
        <f t="shared" si="470"/>
        <v>No</v>
      </c>
      <c r="BW734" s="3">
        <f t="shared" si="471"/>
        <v>0</v>
      </c>
      <c r="BX734" s="3" t="str">
        <f t="shared" si="472"/>
        <v>No</v>
      </c>
      <c r="BY734" s="3">
        <f t="shared" si="473"/>
        <v>9625</v>
      </c>
      <c r="BZ734">
        <v>1</v>
      </c>
      <c r="CA734" s="3">
        <f t="shared" si="474"/>
        <v>9625</v>
      </c>
      <c r="CC734" s="3">
        <f t="shared" si="475"/>
        <v>0</v>
      </c>
      <c r="CD734" s="3">
        <f t="shared" si="476"/>
        <v>0</v>
      </c>
      <c r="CE734" s="3" t="str">
        <f t="shared" si="477"/>
        <v/>
      </c>
      <c r="CF734" s="3" t="e">
        <f>HLOOKUP(CE734,'Valuation Data'!$D$2:$K$5,4,FALSE)</f>
        <v>#N/A</v>
      </c>
      <c r="CG734" s="3">
        <f t="shared" si="478"/>
        <v>9625</v>
      </c>
      <c r="CH734" s="3" t="str">
        <f t="shared" si="479"/>
        <v>No</v>
      </c>
      <c r="CI734" s="3" t="str">
        <f>VLOOKUP(R734,'Use Codes &amp; County Type'!A:D,4,FALSE)</f>
        <v>V</v>
      </c>
      <c r="CJ734" s="3" t="str">
        <f t="shared" si="480"/>
        <v>Yes</v>
      </c>
      <c r="CK734" s="3" t="str">
        <f t="shared" si="481"/>
        <v>No</v>
      </c>
      <c r="CL734" s="3">
        <f t="shared" si="482"/>
        <v>0</v>
      </c>
      <c r="CM734" s="3">
        <f t="shared" si="483"/>
        <v>0</v>
      </c>
      <c r="CN734" s="3">
        <f t="shared" si="484"/>
        <v>798.32</v>
      </c>
      <c r="CO734" s="3">
        <f t="shared" si="485"/>
        <v>-798.32</v>
      </c>
      <c r="CP734" s="3">
        <f t="shared" si="486"/>
        <v>8.2942337662337662E-2</v>
      </c>
      <c r="CR734" s="3" t="str">
        <f t="shared" si="487"/>
        <v>No</v>
      </c>
      <c r="CV734" s="3" t="str">
        <f t="shared" si="488"/>
        <v>FMV&lt;$30K</v>
      </c>
      <c r="CW734" s="3">
        <f t="shared" si="489"/>
        <v>733</v>
      </c>
      <c r="CX734" s="3">
        <f t="shared" si="490"/>
        <v>199.58</v>
      </c>
      <c r="CY734" s="3" t="str">
        <f t="shared" si="491"/>
        <v>Ok</v>
      </c>
      <c r="CZ734">
        <v>0</v>
      </c>
      <c r="DA734">
        <v>0</v>
      </c>
    </row>
    <row r="735" spans="1:105" x14ac:dyDescent="0.25">
      <c r="A735">
        <v>734</v>
      </c>
      <c r="B735" t="s">
        <v>3</v>
      </c>
      <c r="C735" t="s">
        <v>843</v>
      </c>
      <c r="D735">
        <v>199.58</v>
      </c>
      <c r="E735">
        <v>2017</v>
      </c>
      <c r="F735">
        <v>199.58</v>
      </c>
      <c r="G735">
        <v>199.58</v>
      </c>
      <c r="H735" s="3">
        <f t="shared" si="451"/>
        <v>0</v>
      </c>
      <c r="J735" t="s">
        <v>2735</v>
      </c>
      <c r="K735" t="s">
        <v>2738</v>
      </c>
      <c r="L735">
        <v>32011</v>
      </c>
      <c r="M735" t="s">
        <v>3281</v>
      </c>
      <c r="N735" t="s">
        <v>4759</v>
      </c>
      <c r="O735">
        <v>-81.843834058993295</v>
      </c>
      <c r="P735">
        <v>30.537788422457002</v>
      </c>
      <c r="Q735" t="s">
        <v>5308</v>
      </c>
      <c r="R735">
        <v>0</v>
      </c>
      <c r="S735" t="s">
        <v>6538</v>
      </c>
      <c r="T735">
        <v>8001</v>
      </c>
      <c r="U735" t="s">
        <v>6581</v>
      </c>
      <c r="V735">
        <v>2017</v>
      </c>
      <c r="W735">
        <v>9625</v>
      </c>
      <c r="X735">
        <v>2017</v>
      </c>
      <c r="Y735">
        <v>11025</v>
      </c>
      <c r="Z735">
        <v>154.94999999999999</v>
      </c>
      <c r="AA735" s="3">
        <f t="shared" si="452"/>
        <v>0.77638039883755872</v>
      </c>
      <c r="AG735" t="s">
        <v>6616</v>
      </c>
      <c r="AI735" t="s">
        <v>6618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 s="3" t="str">
        <f t="shared" si="453"/>
        <v>No</v>
      </c>
      <c r="AQ735" s="3" t="str">
        <f t="shared" si="454"/>
        <v>No</v>
      </c>
      <c r="AR735" s="3" t="str">
        <f t="shared" si="455"/>
        <v>No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 t="s">
        <v>6634</v>
      </c>
      <c r="AZ735">
        <v>0</v>
      </c>
      <c r="BA735">
        <v>0</v>
      </c>
      <c r="BB735" t="s">
        <v>6616</v>
      </c>
      <c r="BC735" t="s">
        <v>6616</v>
      </c>
      <c r="BD735" s="4" t="str">
        <f t="shared" si="456"/>
        <v>No</v>
      </c>
      <c r="BE735" t="s">
        <v>6640</v>
      </c>
      <c r="BF735" s="3" t="str">
        <f t="shared" si="457"/>
        <v>No</v>
      </c>
      <c r="BG735" t="s">
        <v>6645</v>
      </c>
      <c r="BH735" s="3" t="str">
        <f t="shared" si="458"/>
        <v>BREEZY LN</v>
      </c>
      <c r="BI735" s="3" t="str">
        <f t="shared" si="459"/>
        <v>Callahan</v>
      </c>
      <c r="BJ735" s="3" t="str">
        <f t="shared" si="460"/>
        <v>Florida</v>
      </c>
      <c r="BK735" s="3">
        <f t="shared" si="461"/>
        <v>32011</v>
      </c>
      <c r="BL735" s="3" t="str">
        <f t="shared" si="462"/>
        <v>BREEZY LN CALLAHAN FL 32011</v>
      </c>
      <c r="BM735" s="3" t="str">
        <f t="shared" si="463"/>
        <v/>
      </c>
      <c r="BN735" s="3" t="str">
        <f t="shared" si="464"/>
        <v>Pass</v>
      </c>
      <c r="BO735" s="3" t="str">
        <f t="shared" si="465"/>
        <v>No</v>
      </c>
      <c r="BP735" s="3" t="str">
        <f t="shared" si="466"/>
        <v>FV&lt;$10K</v>
      </c>
      <c r="BQ735" t="s">
        <v>6650</v>
      </c>
      <c r="BR735" s="3" t="str">
        <f t="shared" si="467"/>
        <v>No, &lt; $20K Lien</v>
      </c>
      <c r="BS735" s="3" t="str">
        <f t="shared" si="468"/>
        <v>No, Lien &lt; $20K</v>
      </c>
      <c r="BT735" t="s">
        <v>6650</v>
      </c>
      <c r="BU735" s="3" t="str">
        <f t="shared" si="469"/>
        <v>No</v>
      </c>
      <c r="BV735" s="3" t="str">
        <f t="shared" si="470"/>
        <v>No</v>
      </c>
      <c r="BW735" s="3">
        <f t="shared" si="471"/>
        <v>0</v>
      </c>
      <c r="BX735" s="3" t="str">
        <f t="shared" si="472"/>
        <v>No</v>
      </c>
      <c r="BY735" s="3">
        <f t="shared" si="473"/>
        <v>9625</v>
      </c>
      <c r="BZ735">
        <v>1</v>
      </c>
      <c r="CA735" s="3">
        <f t="shared" si="474"/>
        <v>9625</v>
      </c>
      <c r="CC735" s="3">
        <f t="shared" si="475"/>
        <v>0</v>
      </c>
      <c r="CD735" s="3">
        <f t="shared" si="476"/>
        <v>0</v>
      </c>
      <c r="CE735" s="3" t="str">
        <f t="shared" si="477"/>
        <v/>
      </c>
      <c r="CF735" s="3" t="e">
        <f>HLOOKUP(CE735,'Valuation Data'!$D$2:$K$5,4,FALSE)</f>
        <v>#N/A</v>
      </c>
      <c r="CG735" s="3">
        <f t="shared" si="478"/>
        <v>9625</v>
      </c>
      <c r="CH735" s="3" t="str">
        <f t="shared" si="479"/>
        <v>No</v>
      </c>
      <c r="CI735" s="3" t="str">
        <f>VLOOKUP(R735,'Use Codes &amp; County Type'!A:D,4,FALSE)</f>
        <v>V</v>
      </c>
      <c r="CJ735" s="3" t="str">
        <f t="shared" si="480"/>
        <v>Yes</v>
      </c>
      <c r="CK735" s="3" t="str">
        <f t="shared" si="481"/>
        <v>No</v>
      </c>
      <c r="CL735" s="3">
        <f t="shared" si="482"/>
        <v>0</v>
      </c>
      <c r="CM735" s="3">
        <f t="shared" si="483"/>
        <v>0</v>
      </c>
      <c r="CN735" s="3">
        <f t="shared" si="484"/>
        <v>798.32</v>
      </c>
      <c r="CO735" s="3">
        <f t="shared" si="485"/>
        <v>-798.32</v>
      </c>
      <c r="CP735" s="3">
        <f t="shared" si="486"/>
        <v>8.2942337662337662E-2</v>
      </c>
      <c r="CR735" s="3" t="str">
        <f t="shared" si="487"/>
        <v>No</v>
      </c>
      <c r="CV735" s="3" t="str">
        <f t="shared" si="488"/>
        <v>FMV&lt;$30K</v>
      </c>
      <c r="CW735" s="3">
        <f t="shared" si="489"/>
        <v>734</v>
      </c>
      <c r="CX735" s="3">
        <f t="shared" si="490"/>
        <v>199.58</v>
      </c>
      <c r="CY735" s="3" t="str">
        <f t="shared" si="491"/>
        <v>Ok</v>
      </c>
      <c r="CZ735">
        <v>0</v>
      </c>
      <c r="DA735">
        <v>0</v>
      </c>
    </row>
    <row r="736" spans="1:105" x14ac:dyDescent="0.25">
      <c r="A736">
        <v>735</v>
      </c>
      <c r="B736" t="s">
        <v>3</v>
      </c>
      <c r="C736" t="s">
        <v>844</v>
      </c>
      <c r="D736">
        <v>173.54</v>
      </c>
      <c r="E736">
        <v>2017</v>
      </c>
      <c r="F736">
        <v>173.54</v>
      </c>
      <c r="G736">
        <v>173.54</v>
      </c>
      <c r="H736" s="3">
        <f t="shared" si="451"/>
        <v>0</v>
      </c>
      <c r="J736" t="s">
        <v>2735</v>
      </c>
      <c r="K736" t="s">
        <v>2738</v>
      </c>
      <c r="L736">
        <v>32011</v>
      </c>
      <c r="M736" t="s">
        <v>3282</v>
      </c>
      <c r="N736" t="s">
        <v>4759</v>
      </c>
      <c r="O736">
        <v>-81.846987032608794</v>
      </c>
      <c r="P736">
        <v>30.536593959416699</v>
      </c>
      <c r="Q736" t="s">
        <v>5309</v>
      </c>
      <c r="R736">
        <v>0</v>
      </c>
      <c r="S736" t="s">
        <v>6538</v>
      </c>
      <c r="T736">
        <v>8001</v>
      </c>
      <c r="U736" t="s">
        <v>6581</v>
      </c>
      <c r="V736">
        <v>2017</v>
      </c>
      <c r="W736">
        <v>6807</v>
      </c>
      <c r="X736">
        <v>2017</v>
      </c>
      <c r="Y736">
        <v>11025</v>
      </c>
      <c r="Z736">
        <v>130.87</v>
      </c>
      <c r="AA736" s="3">
        <f t="shared" si="452"/>
        <v>0.75412008758787608</v>
      </c>
      <c r="AD736" t="s">
        <v>6616</v>
      </c>
      <c r="AI736" t="s">
        <v>6618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 s="3" t="str">
        <f t="shared" si="453"/>
        <v>No</v>
      </c>
      <c r="AQ736" s="3" t="str">
        <f t="shared" si="454"/>
        <v>No</v>
      </c>
      <c r="AR736" s="3" t="str">
        <f t="shared" si="455"/>
        <v>No</v>
      </c>
      <c r="AS736">
        <v>0</v>
      </c>
      <c r="AT736">
        <v>0</v>
      </c>
      <c r="AU736">
        <v>15300</v>
      </c>
      <c r="AV736" t="s">
        <v>5076</v>
      </c>
      <c r="AW736">
        <v>0</v>
      </c>
      <c r="AX736">
        <v>0</v>
      </c>
      <c r="AY736" t="s">
        <v>6634</v>
      </c>
      <c r="AZ736">
        <v>0</v>
      </c>
      <c r="BA736">
        <v>1</v>
      </c>
      <c r="BB736" t="s">
        <v>6616</v>
      </c>
      <c r="BC736" t="s">
        <v>6616</v>
      </c>
      <c r="BD736" s="4" t="str">
        <f t="shared" si="456"/>
        <v>No</v>
      </c>
      <c r="BE736" t="s">
        <v>6640</v>
      </c>
      <c r="BF736" s="3" t="str">
        <f t="shared" si="457"/>
        <v>No</v>
      </c>
      <c r="BG736" t="s">
        <v>6645</v>
      </c>
      <c r="BH736" s="3" t="str">
        <f t="shared" si="458"/>
        <v>MAGNOLIA LN</v>
      </c>
      <c r="BI736" s="3" t="str">
        <f t="shared" si="459"/>
        <v>Callahan</v>
      </c>
      <c r="BJ736" s="3" t="str">
        <f t="shared" si="460"/>
        <v>Florida</v>
      </c>
      <c r="BK736" s="3">
        <f t="shared" si="461"/>
        <v>32011</v>
      </c>
      <c r="BL736" s="3" t="str">
        <f t="shared" si="462"/>
        <v>MAGNOLIA LN CALLAHAN FL 32011</v>
      </c>
      <c r="BM736" s="3" t="str">
        <f t="shared" si="463"/>
        <v>L</v>
      </c>
      <c r="BN736" s="3" t="str">
        <f t="shared" si="464"/>
        <v>Pass</v>
      </c>
      <c r="BO736" s="3" t="str">
        <f t="shared" si="465"/>
        <v>No</v>
      </c>
      <c r="BP736" s="3" t="str">
        <f t="shared" si="466"/>
        <v>FV&lt;$10K</v>
      </c>
      <c r="BQ736" t="s">
        <v>6650</v>
      </c>
      <c r="BR736" s="3" t="str">
        <f t="shared" si="467"/>
        <v>No, &lt; $20K Lien</v>
      </c>
      <c r="BS736" s="3" t="str">
        <f t="shared" si="468"/>
        <v>No, Lien &lt; $20K</v>
      </c>
      <c r="BT736" t="s">
        <v>6650</v>
      </c>
      <c r="BU736" s="3" t="str">
        <f t="shared" si="469"/>
        <v>No</v>
      </c>
      <c r="BV736" s="3" t="str">
        <f t="shared" si="470"/>
        <v>No</v>
      </c>
      <c r="BW736" s="3">
        <f t="shared" si="471"/>
        <v>1</v>
      </c>
      <c r="BX736" s="3" t="str">
        <f t="shared" si="472"/>
        <v>No</v>
      </c>
      <c r="BY736" s="3">
        <f t="shared" si="473"/>
        <v>6807</v>
      </c>
      <c r="BZ736">
        <v>1</v>
      </c>
      <c r="CA736" s="3">
        <f t="shared" si="474"/>
        <v>6807</v>
      </c>
      <c r="CC736" s="3">
        <f t="shared" si="475"/>
        <v>0</v>
      </c>
      <c r="CD736" s="3">
        <f t="shared" si="476"/>
        <v>0</v>
      </c>
      <c r="CE736" s="3" t="str">
        <f t="shared" si="477"/>
        <v/>
      </c>
      <c r="CF736" s="3" t="e">
        <f>HLOOKUP(CE736,'Valuation Data'!$D$2:$K$5,4,FALSE)</f>
        <v>#N/A</v>
      </c>
      <c r="CG736" s="3">
        <f t="shared" si="478"/>
        <v>6807</v>
      </c>
      <c r="CH736" s="3" t="str">
        <f t="shared" si="479"/>
        <v>No</v>
      </c>
      <c r="CI736" s="3" t="str">
        <f>VLOOKUP(R736,'Use Codes &amp; County Type'!A:D,4,FALSE)</f>
        <v>V</v>
      </c>
      <c r="CJ736" s="3" t="str">
        <f t="shared" si="480"/>
        <v>Yes</v>
      </c>
      <c r="CK736" s="3" t="str">
        <f t="shared" si="481"/>
        <v>No</v>
      </c>
      <c r="CL736" s="3">
        <f t="shared" si="482"/>
        <v>0</v>
      </c>
      <c r="CM736" s="3">
        <f t="shared" si="483"/>
        <v>0</v>
      </c>
      <c r="CN736" s="3">
        <f t="shared" si="484"/>
        <v>867.69999999999993</v>
      </c>
      <c r="CO736" s="3">
        <f t="shared" si="485"/>
        <v>-867.69999999999993</v>
      </c>
      <c r="CP736" s="3">
        <f t="shared" si="486"/>
        <v>0.12747172028793888</v>
      </c>
      <c r="CR736" s="3" t="str">
        <f t="shared" si="487"/>
        <v>No</v>
      </c>
      <c r="CV736" s="3" t="str">
        <f t="shared" si="488"/>
        <v>FMV&lt;$30K</v>
      </c>
      <c r="CW736" s="3">
        <f t="shared" si="489"/>
        <v>735</v>
      </c>
      <c r="CX736" s="3">
        <f t="shared" si="490"/>
        <v>173.54</v>
      </c>
      <c r="CY736" s="3" t="str">
        <f t="shared" si="491"/>
        <v>Ok</v>
      </c>
      <c r="CZ736">
        <v>0</v>
      </c>
      <c r="DA736">
        <v>0</v>
      </c>
    </row>
    <row r="737" spans="1:105" x14ac:dyDescent="0.25">
      <c r="A737">
        <v>736</v>
      </c>
      <c r="B737" t="s">
        <v>3</v>
      </c>
      <c r="C737" t="s">
        <v>845</v>
      </c>
      <c r="D737">
        <v>1025.47</v>
      </c>
      <c r="E737">
        <v>2017</v>
      </c>
      <c r="F737">
        <v>1025.47</v>
      </c>
      <c r="G737">
        <v>1025.47</v>
      </c>
      <c r="H737" s="3">
        <f t="shared" si="451"/>
        <v>0</v>
      </c>
      <c r="I737">
        <v>44092</v>
      </c>
      <c r="J737" t="s">
        <v>2735</v>
      </c>
      <c r="K737" t="s">
        <v>2738</v>
      </c>
      <c r="L737">
        <v>32011</v>
      </c>
      <c r="M737" t="s">
        <v>3283</v>
      </c>
      <c r="N737" t="s">
        <v>4759</v>
      </c>
      <c r="O737">
        <v>-81.837359835712704</v>
      </c>
      <c r="P737">
        <v>30.5370354990538</v>
      </c>
      <c r="Q737" t="s">
        <v>5310</v>
      </c>
      <c r="R737">
        <v>2</v>
      </c>
      <c r="S737" t="s">
        <v>6535</v>
      </c>
      <c r="T737">
        <v>1006</v>
      </c>
      <c r="U737" t="s">
        <v>6578</v>
      </c>
      <c r="V737">
        <v>2017</v>
      </c>
      <c r="W737">
        <v>55600</v>
      </c>
      <c r="X737">
        <v>2017</v>
      </c>
      <c r="Y737">
        <v>67250</v>
      </c>
      <c r="Z737">
        <v>918.6</v>
      </c>
      <c r="AA737" s="3">
        <f t="shared" si="452"/>
        <v>0.89578437204403838</v>
      </c>
      <c r="AB737" t="s">
        <v>6616</v>
      </c>
      <c r="AD737" t="s">
        <v>6616</v>
      </c>
      <c r="AG737" t="s">
        <v>6616</v>
      </c>
      <c r="AI737" t="s">
        <v>6618</v>
      </c>
      <c r="AJ737" t="s">
        <v>6618</v>
      </c>
      <c r="AK737" t="s">
        <v>6618</v>
      </c>
      <c r="AL737" t="s">
        <v>6618</v>
      </c>
      <c r="AM737" t="s">
        <v>6618</v>
      </c>
      <c r="AN737">
        <v>0</v>
      </c>
      <c r="AO737">
        <v>0</v>
      </c>
      <c r="AP737" s="3" t="str">
        <f t="shared" si="453"/>
        <v>No</v>
      </c>
      <c r="AQ737" s="3" t="str">
        <f t="shared" si="454"/>
        <v>No</v>
      </c>
      <c r="AR737" s="3" t="str">
        <f t="shared" si="455"/>
        <v>No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 t="s">
        <v>6634</v>
      </c>
      <c r="AZ737" t="s">
        <v>6638</v>
      </c>
      <c r="BA737">
        <v>0</v>
      </c>
      <c r="BB737" t="s">
        <v>6616</v>
      </c>
      <c r="BC737" t="s">
        <v>6616</v>
      </c>
      <c r="BD737" s="4" t="str">
        <f t="shared" si="456"/>
        <v>No</v>
      </c>
      <c r="BE737" t="s">
        <v>6640</v>
      </c>
      <c r="BF737" s="3" t="str">
        <f t="shared" si="457"/>
        <v>No</v>
      </c>
      <c r="BG737" t="s">
        <v>6645</v>
      </c>
      <c r="BH737" s="3" t="str">
        <f t="shared" si="458"/>
        <v>44092 DALES PL</v>
      </c>
      <c r="BI737" s="3" t="str">
        <f t="shared" si="459"/>
        <v>Callahan</v>
      </c>
      <c r="BJ737" s="3" t="str">
        <f t="shared" si="460"/>
        <v>Florida</v>
      </c>
      <c r="BK737" s="3">
        <f t="shared" si="461"/>
        <v>32011</v>
      </c>
      <c r="BL737" s="3" t="str">
        <f t="shared" si="462"/>
        <v>44092 DALES PL CALLAHAN FL 32011</v>
      </c>
      <c r="BM737" s="3" t="str">
        <f t="shared" si="463"/>
        <v/>
      </c>
      <c r="BN737" s="3" t="str">
        <f t="shared" si="464"/>
        <v>Pass</v>
      </c>
      <c r="BO737" s="3" t="str">
        <f t="shared" si="465"/>
        <v>No</v>
      </c>
      <c r="BP737" s="3" t="str">
        <f t="shared" si="466"/>
        <v>FV&lt;$10K</v>
      </c>
      <c r="BQ737" t="s">
        <v>6650</v>
      </c>
      <c r="BR737" s="3" t="str">
        <f t="shared" si="467"/>
        <v>No, &lt; $20K Lien</v>
      </c>
      <c r="BS737" s="3" t="str">
        <f t="shared" si="468"/>
        <v>No, Lien &lt; $20K</v>
      </c>
      <c r="BT737" t="s">
        <v>6650</v>
      </c>
      <c r="BU737" s="3" t="str">
        <f t="shared" si="469"/>
        <v>No</v>
      </c>
      <c r="BV737" s="3" t="str">
        <f t="shared" si="470"/>
        <v>No</v>
      </c>
      <c r="BW737" s="3">
        <f t="shared" si="471"/>
        <v>0</v>
      </c>
      <c r="BX737" s="3" t="str">
        <f t="shared" si="472"/>
        <v>No</v>
      </c>
      <c r="BY737" s="3">
        <f t="shared" si="473"/>
        <v>55600</v>
      </c>
      <c r="BZ737">
        <v>1</v>
      </c>
      <c r="CA737" s="3">
        <f t="shared" si="474"/>
        <v>55600</v>
      </c>
      <c r="CC737" s="3">
        <f t="shared" si="475"/>
        <v>0</v>
      </c>
      <c r="CD737" s="3">
        <f t="shared" si="476"/>
        <v>0</v>
      </c>
      <c r="CE737" s="3" t="str">
        <f t="shared" si="477"/>
        <v/>
      </c>
      <c r="CF737" s="3" t="e">
        <f>HLOOKUP(CE737,'Valuation Data'!$D$2:$K$5,4,FALSE)</f>
        <v>#N/A</v>
      </c>
      <c r="CG737" s="3">
        <f t="shared" si="478"/>
        <v>55600</v>
      </c>
      <c r="CH737" s="3" t="str">
        <f t="shared" si="479"/>
        <v>No</v>
      </c>
      <c r="CI737" s="3" t="str">
        <f>VLOOKUP(R737,'Use Codes &amp; County Type'!A:D,4,FALSE)</f>
        <v>R</v>
      </c>
      <c r="CJ737" s="3" t="str">
        <f t="shared" si="480"/>
        <v>No</v>
      </c>
      <c r="CK737" s="3" t="str">
        <f t="shared" si="481"/>
        <v>No</v>
      </c>
      <c r="CL737" s="3">
        <f t="shared" si="482"/>
        <v>0.35</v>
      </c>
      <c r="CM737" s="3">
        <f t="shared" si="483"/>
        <v>19460</v>
      </c>
      <c r="CN737" s="3">
        <f t="shared" si="484"/>
        <v>4101.88</v>
      </c>
      <c r="CO737" s="3">
        <f t="shared" si="485"/>
        <v>15358.119999999999</v>
      </c>
      <c r="CP737" s="3">
        <f t="shared" si="486"/>
        <v>7.3774820143884895E-2</v>
      </c>
      <c r="CR737" s="3" t="str">
        <f t="shared" si="487"/>
        <v>No</v>
      </c>
      <c r="CV737" s="3" t="str">
        <f t="shared" si="488"/>
        <v>*Bid</v>
      </c>
      <c r="CW737" s="3">
        <f t="shared" si="489"/>
        <v>736</v>
      </c>
      <c r="CX737" s="3">
        <f t="shared" si="490"/>
        <v>1025.47</v>
      </c>
      <c r="CY737" s="3" t="str">
        <f t="shared" si="491"/>
        <v>Ok</v>
      </c>
      <c r="CZ737">
        <v>0</v>
      </c>
      <c r="DA737">
        <v>0</v>
      </c>
    </row>
    <row r="738" spans="1:105" x14ac:dyDescent="0.25">
      <c r="A738">
        <v>737</v>
      </c>
      <c r="B738" t="s">
        <v>3</v>
      </c>
      <c r="C738" t="s">
        <v>846</v>
      </c>
      <c r="D738">
        <v>714.32</v>
      </c>
      <c r="E738">
        <v>2017</v>
      </c>
      <c r="F738">
        <v>714.32</v>
      </c>
      <c r="G738">
        <v>714.32</v>
      </c>
      <c r="H738" s="3">
        <f t="shared" si="451"/>
        <v>0</v>
      </c>
      <c r="I738">
        <v>44001</v>
      </c>
      <c r="J738" t="s">
        <v>2735</v>
      </c>
      <c r="K738" t="s">
        <v>2738</v>
      </c>
      <c r="L738">
        <v>32011</v>
      </c>
      <c r="M738" t="s">
        <v>3284</v>
      </c>
      <c r="N738" t="s">
        <v>4759</v>
      </c>
      <c r="O738">
        <v>-81.8415073070028</v>
      </c>
      <c r="P738">
        <v>30.534858321375001</v>
      </c>
      <c r="Q738" t="s">
        <v>5054</v>
      </c>
      <c r="R738">
        <v>2</v>
      </c>
      <c r="S738" t="s">
        <v>6535</v>
      </c>
      <c r="T738">
        <v>1006</v>
      </c>
      <c r="U738" t="s">
        <v>6578</v>
      </c>
      <c r="V738">
        <v>2017</v>
      </c>
      <c r="W738">
        <v>80779</v>
      </c>
      <c r="X738">
        <v>2017</v>
      </c>
      <c r="Y738">
        <v>90383</v>
      </c>
      <c r="Z738">
        <v>630.9</v>
      </c>
      <c r="AA738" s="3">
        <f t="shared" si="452"/>
        <v>0.88321760555493323</v>
      </c>
      <c r="AE738" t="s">
        <v>6616</v>
      </c>
      <c r="AF738" t="s">
        <v>6616</v>
      </c>
      <c r="AG738" t="s">
        <v>6616</v>
      </c>
      <c r="AI738" t="s">
        <v>6618</v>
      </c>
      <c r="AJ738" t="s">
        <v>6618</v>
      </c>
      <c r="AK738" t="s">
        <v>6618</v>
      </c>
      <c r="AL738" t="s">
        <v>6618</v>
      </c>
      <c r="AM738" t="s">
        <v>6618</v>
      </c>
      <c r="AN738" t="s">
        <v>6618</v>
      </c>
      <c r="AO738">
        <v>0</v>
      </c>
      <c r="AP738" s="3" t="str">
        <f t="shared" si="453"/>
        <v>No</v>
      </c>
      <c r="AQ738" s="3" t="str">
        <f t="shared" si="454"/>
        <v>No</v>
      </c>
      <c r="AR738" s="3" t="str">
        <f t="shared" si="455"/>
        <v>No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 t="s">
        <v>6634</v>
      </c>
      <c r="AZ738">
        <v>0</v>
      </c>
      <c r="BA738">
        <v>0</v>
      </c>
      <c r="BB738" t="s">
        <v>6617</v>
      </c>
      <c r="BC738" t="s">
        <v>6617</v>
      </c>
      <c r="BD738" s="4" t="str">
        <f t="shared" si="456"/>
        <v>No</v>
      </c>
      <c r="BE738" t="s">
        <v>6640</v>
      </c>
      <c r="BF738" s="3" t="str">
        <f t="shared" si="457"/>
        <v>No</v>
      </c>
      <c r="BG738" t="s">
        <v>6645</v>
      </c>
      <c r="BH738" s="3" t="str">
        <f t="shared" si="458"/>
        <v>44001 GWEN AVE</v>
      </c>
      <c r="BI738" s="3" t="str">
        <f t="shared" si="459"/>
        <v>Callahan</v>
      </c>
      <c r="BJ738" s="3" t="str">
        <f t="shared" si="460"/>
        <v>Florida</v>
      </c>
      <c r="BK738" s="3">
        <f t="shared" si="461"/>
        <v>32011</v>
      </c>
      <c r="BL738" s="3" t="str">
        <f t="shared" si="462"/>
        <v>44001 GWEN AVE CALLAHAN FL 32011</v>
      </c>
      <c r="BM738" s="3" t="str">
        <f t="shared" si="463"/>
        <v/>
      </c>
      <c r="BN738" s="3" t="str">
        <f t="shared" si="464"/>
        <v>Pass</v>
      </c>
      <c r="BO738" s="3" t="str">
        <f t="shared" si="465"/>
        <v>Yes</v>
      </c>
      <c r="BP738" s="3" t="str">
        <f t="shared" si="466"/>
        <v>FV&lt;$10K</v>
      </c>
      <c r="BQ738" t="s">
        <v>6650</v>
      </c>
      <c r="BR738" s="3" t="str">
        <f t="shared" si="467"/>
        <v>No, &lt; $20K Lien</v>
      </c>
      <c r="BS738" s="3" t="str">
        <f t="shared" si="468"/>
        <v>No, Lien &lt; $20K</v>
      </c>
      <c r="BT738" t="s">
        <v>6650</v>
      </c>
      <c r="BU738" s="3" t="str">
        <f t="shared" si="469"/>
        <v>No</v>
      </c>
      <c r="BV738" s="3" t="str">
        <f t="shared" si="470"/>
        <v>No</v>
      </c>
      <c r="BW738" s="3">
        <f t="shared" si="471"/>
        <v>0</v>
      </c>
      <c r="BX738" s="3" t="str">
        <f t="shared" si="472"/>
        <v>No</v>
      </c>
      <c r="BY738" s="3">
        <f t="shared" si="473"/>
        <v>80779</v>
      </c>
      <c r="BZ738">
        <v>1</v>
      </c>
      <c r="CA738" s="3">
        <f t="shared" si="474"/>
        <v>80779</v>
      </c>
      <c r="CC738" s="3">
        <f t="shared" si="475"/>
        <v>0</v>
      </c>
      <c r="CD738" s="3">
        <f t="shared" si="476"/>
        <v>0</v>
      </c>
      <c r="CE738" s="3" t="str">
        <f t="shared" si="477"/>
        <v/>
      </c>
      <c r="CF738" s="3" t="e">
        <f>HLOOKUP(CE738,'Valuation Data'!$D$2:$K$5,4,FALSE)</f>
        <v>#N/A</v>
      </c>
      <c r="CG738" s="3">
        <f t="shared" si="478"/>
        <v>80779</v>
      </c>
      <c r="CH738" s="3" t="str">
        <f t="shared" si="479"/>
        <v>No</v>
      </c>
      <c r="CI738" s="3" t="str">
        <f>VLOOKUP(R738,'Use Codes &amp; County Type'!A:D,4,FALSE)</f>
        <v>R</v>
      </c>
      <c r="CJ738" s="3" t="str">
        <f t="shared" si="480"/>
        <v>No</v>
      </c>
      <c r="CK738" s="3" t="str">
        <f t="shared" si="481"/>
        <v>Yes</v>
      </c>
      <c r="CL738" s="3">
        <f t="shared" si="482"/>
        <v>0.67</v>
      </c>
      <c r="CM738" s="3">
        <f t="shared" si="483"/>
        <v>54121.93</v>
      </c>
      <c r="CN738" s="3">
        <f t="shared" si="484"/>
        <v>2857.28</v>
      </c>
      <c r="CO738" s="3">
        <f t="shared" si="485"/>
        <v>51264.65</v>
      </c>
      <c r="CP738" s="3">
        <f t="shared" si="486"/>
        <v>3.5371569343517498E-2</v>
      </c>
      <c r="CR738" s="3" t="str">
        <f t="shared" si="487"/>
        <v>No</v>
      </c>
      <c r="CV738" s="3" t="str">
        <f t="shared" si="488"/>
        <v>*Bid</v>
      </c>
      <c r="CW738" s="3">
        <f t="shared" si="489"/>
        <v>737</v>
      </c>
      <c r="CX738" s="3">
        <f t="shared" si="490"/>
        <v>714.32</v>
      </c>
      <c r="CY738" s="3" t="str">
        <f t="shared" si="491"/>
        <v>Ok</v>
      </c>
      <c r="CZ738">
        <v>0</v>
      </c>
      <c r="DA738">
        <v>0</v>
      </c>
    </row>
    <row r="739" spans="1:105" x14ac:dyDescent="0.25">
      <c r="A739">
        <v>738</v>
      </c>
      <c r="B739" t="s">
        <v>3</v>
      </c>
      <c r="C739" t="s">
        <v>847</v>
      </c>
      <c r="D739">
        <v>515.09</v>
      </c>
      <c r="E739">
        <v>2017</v>
      </c>
      <c r="F739">
        <v>515.09</v>
      </c>
      <c r="G739">
        <v>515.09</v>
      </c>
      <c r="H739" s="3">
        <f t="shared" si="451"/>
        <v>0</v>
      </c>
      <c r="I739">
        <v>44055</v>
      </c>
      <c r="J739" t="s">
        <v>2735</v>
      </c>
      <c r="K739" t="s">
        <v>2738</v>
      </c>
      <c r="L739">
        <v>32011</v>
      </c>
      <c r="M739" t="s">
        <v>3285</v>
      </c>
      <c r="N739" t="s">
        <v>4759</v>
      </c>
      <c r="O739">
        <v>-81.849523453330093</v>
      </c>
      <c r="P739">
        <v>30.538222648781101</v>
      </c>
      <c r="Q739" t="s">
        <v>5311</v>
      </c>
      <c r="R739">
        <v>2</v>
      </c>
      <c r="S739" t="s">
        <v>6535</v>
      </c>
      <c r="T739">
        <v>1006</v>
      </c>
      <c r="U739" t="s">
        <v>6578</v>
      </c>
      <c r="V739">
        <v>2017</v>
      </c>
      <c r="W739">
        <v>60339</v>
      </c>
      <c r="X739">
        <v>2017</v>
      </c>
      <c r="Y739">
        <v>66597</v>
      </c>
      <c r="Z739">
        <v>446.69</v>
      </c>
      <c r="AA739" s="3">
        <f t="shared" si="452"/>
        <v>0.86720767244559194</v>
      </c>
      <c r="AB739" t="s">
        <v>6616</v>
      </c>
      <c r="AC739" t="s">
        <v>6616</v>
      </c>
      <c r="AD739" t="s">
        <v>6616</v>
      </c>
      <c r="AF739" t="s">
        <v>6616</v>
      </c>
      <c r="AG739" t="s">
        <v>6616</v>
      </c>
      <c r="AH739" t="s">
        <v>6616</v>
      </c>
      <c r="AI739" t="s">
        <v>6618</v>
      </c>
      <c r="AJ739" t="s">
        <v>6618</v>
      </c>
      <c r="AK739" t="s">
        <v>6618</v>
      </c>
      <c r="AL739" t="s">
        <v>6618</v>
      </c>
      <c r="AM739" t="s">
        <v>6618</v>
      </c>
      <c r="AN739" t="s">
        <v>6618</v>
      </c>
      <c r="AO739" t="s">
        <v>6618</v>
      </c>
      <c r="AP739" s="3" t="str">
        <f t="shared" si="453"/>
        <v>No</v>
      </c>
      <c r="AQ739" s="3" t="str">
        <f t="shared" si="454"/>
        <v>No</v>
      </c>
      <c r="AR739" s="3" t="str">
        <f t="shared" si="455"/>
        <v>No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 t="s">
        <v>6634</v>
      </c>
      <c r="AZ739" t="s">
        <v>6638</v>
      </c>
      <c r="BA739">
        <v>0</v>
      </c>
      <c r="BB739" t="s">
        <v>6617</v>
      </c>
      <c r="BC739" t="s">
        <v>6617</v>
      </c>
      <c r="BD739" s="4" t="str">
        <f t="shared" si="456"/>
        <v>No</v>
      </c>
      <c r="BE739" t="s">
        <v>6640</v>
      </c>
      <c r="BF739" s="3" t="str">
        <f t="shared" si="457"/>
        <v>No</v>
      </c>
      <c r="BG739" t="s">
        <v>6645</v>
      </c>
      <c r="BH739" s="3" t="str">
        <f t="shared" si="458"/>
        <v>44055 SWALLOWFORK AVE</v>
      </c>
      <c r="BI739" s="3" t="str">
        <f t="shared" si="459"/>
        <v>Callahan</v>
      </c>
      <c r="BJ739" s="3" t="str">
        <f t="shared" si="460"/>
        <v>Florida</v>
      </c>
      <c r="BK739" s="3">
        <f t="shared" si="461"/>
        <v>32011</v>
      </c>
      <c r="BL739" s="3" t="str">
        <f t="shared" si="462"/>
        <v>44055 SWALLOWFORK AVE CALLAHAN FL 32011</v>
      </c>
      <c r="BM739" s="3" t="str">
        <f t="shared" si="463"/>
        <v/>
      </c>
      <c r="BN739" s="3" t="str">
        <f t="shared" si="464"/>
        <v>Pass</v>
      </c>
      <c r="BO739" s="3" t="str">
        <f t="shared" si="465"/>
        <v>Yes</v>
      </c>
      <c r="BP739" s="3" t="str">
        <f t="shared" si="466"/>
        <v>FV&lt;$10K</v>
      </c>
      <c r="BQ739" t="s">
        <v>6650</v>
      </c>
      <c r="BR739" s="3" t="str">
        <f t="shared" si="467"/>
        <v>No, &lt; $20K Lien</v>
      </c>
      <c r="BS739" s="3" t="str">
        <f t="shared" si="468"/>
        <v>No, Lien &lt; $20K</v>
      </c>
      <c r="BT739" t="s">
        <v>6650</v>
      </c>
      <c r="BU739" s="3" t="str">
        <f t="shared" si="469"/>
        <v>No</v>
      </c>
      <c r="BV739" s="3" t="str">
        <f t="shared" si="470"/>
        <v>No</v>
      </c>
      <c r="BW739" s="3">
        <f t="shared" si="471"/>
        <v>0</v>
      </c>
      <c r="BX739" s="3" t="str">
        <f t="shared" si="472"/>
        <v>No</v>
      </c>
      <c r="BY739" s="3">
        <f t="shared" si="473"/>
        <v>60339</v>
      </c>
      <c r="BZ739">
        <v>1</v>
      </c>
      <c r="CA739" s="3">
        <f t="shared" si="474"/>
        <v>60339</v>
      </c>
      <c r="CC739" s="3">
        <f t="shared" si="475"/>
        <v>0</v>
      </c>
      <c r="CD739" s="3">
        <f t="shared" si="476"/>
        <v>0</v>
      </c>
      <c r="CE739" s="3" t="str">
        <f t="shared" si="477"/>
        <v/>
      </c>
      <c r="CF739" s="3" t="e">
        <f>HLOOKUP(CE739,'Valuation Data'!$D$2:$K$5,4,FALSE)</f>
        <v>#N/A</v>
      </c>
      <c r="CG739" s="3">
        <f t="shared" si="478"/>
        <v>60339</v>
      </c>
      <c r="CH739" s="3" t="str">
        <f t="shared" si="479"/>
        <v>No</v>
      </c>
      <c r="CI739" s="3" t="str">
        <f>VLOOKUP(R739,'Use Codes &amp; County Type'!A:D,4,FALSE)</f>
        <v>R</v>
      </c>
      <c r="CJ739" s="3" t="str">
        <f t="shared" si="480"/>
        <v>No</v>
      </c>
      <c r="CK739" s="3" t="str">
        <f t="shared" si="481"/>
        <v>Yes</v>
      </c>
      <c r="CL739" s="3">
        <f t="shared" si="482"/>
        <v>0.67</v>
      </c>
      <c r="CM739" s="3">
        <f t="shared" si="483"/>
        <v>40427.130000000005</v>
      </c>
      <c r="CN739" s="3">
        <f t="shared" si="484"/>
        <v>2060.36</v>
      </c>
      <c r="CO739" s="3">
        <f t="shared" si="485"/>
        <v>38366.770000000004</v>
      </c>
      <c r="CP739" s="3">
        <f t="shared" si="486"/>
        <v>3.4146406138649964E-2</v>
      </c>
      <c r="CR739" s="3" t="str">
        <f t="shared" si="487"/>
        <v>No</v>
      </c>
      <c r="CV739" s="3" t="str">
        <f t="shared" si="488"/>
        <v>*Bid</v>
      </c>
      <c r="CW739" s="3">
        <f t="shared" si="489"/>
        <v>738</v>
      </c>
      <c r="CX739" s="3">
        <f t="shared" si="490"/>
        <v>515.09</v>
      </c>
      <c r="CY739" s="3" t="str">
        <f t="shared" si="491"/>
        <v>Ok</v>
      </c>
      <c r="CZ739">
        <v>0</v>
      </c>
      <c r="DA739">
        <v>0</v>
      </c>
    </row>
    <row r="740" spans="1:105" x14ac:dyDescent="0.25">
      <c r="A740">
        <v>739</v>
      </c>
      <c r="B740" t="s">
        <v>3</v>
      </c>
      <c r="C740" t="s">
        <v>848</v>
      </c>
      <c r="D740">
        <v>285.8</v>
      </c>
      <c r="E740">
        <v>2017</v>
      </c>
      <c r="F740">
        <v>285.8</v>
      </c>
      <c r="G740">
        <v>285.8</v>
      </c>
      <c r="H740" s="3">
        <f t="shared" si="451"/>
        <v>0</v>
      </c>
      <c r="J740" t="s">
        <v>2735</v>
      </c>
      <c r="K740" t="s">
        <v>2738</v>
      </c>
      <c r="L740">
        <v>32011</v>
      </c>
      <c r="M740" t="s">
        <v>3286</v>
      </c>
      <c r="N740" t="s">
        <v>4759</v>
      </c>
      <c r="O740">
        <v>-81.848532587037795</v>
      </c>
      <c r="P740">
        <v>30.534216107794698</v>
      </c>
      <c r="Q740" t="s">
        <v>5312</v>
      </c>
      <c r="R740">
        <v>0</v>
      </c>
      <c r="S740" t="s">
        <v>6538</v>
      </c>
      <c r="T740">
        <v>8001</v>
      </c>
      <c r="U740" t="s">
        <v>6581</v>
      </c>
      <c r="V740">
        <v>2017</v>
      </c>
      <c r="W740">
        <v>13200</v>
      </c>
      <c r="X740">
        <v>2017</v>
      </c>
      <c r="Y740">
        <v>15750</v>
      </c>
      <c r="Z740">
        <v>234.67</v>
      </c>
      <c r="AA740" s="3">
        <f t="shared" si="452"/>
        <v>0.82109867039888029</v>
      </c>
      <c r="AB740" t="s">
        <v>6616</v>
      </c>
      <c r="AC740" t="s">
        <v>6616</v>
      </c>
      <c r="AD740" t="s">
        <v>6616</v>
      </c>
      <c r="AE740" t="s">
        <v>6616</v>
      </c>
      <c r="AF740" t="s">
        <v>6616</v>
      </c>
      <c r="AI740" t="s">
        <v>6618</v>
      </c>
      <c r="AJ740" t="s">
        <v>6618</v>
      </c>
      <c r="AK740" t="s">
        <v>6618</v>
      </c>
      <c r="AL740" t="s">
        <v>6618</v>
      </c>
      <c r="AM740" t="s">
        <v>6618</v>
      </c>
      <c r="AN740">
        <v>0</v>
      </c>
      <c r="AO740">
        <v>0</v>
      </c>
      <c r="AP740" s="3" t="str">
        <f t="shared" si="453"/>
        <v>No</v>
      </c>
      <c r="AQ740" s="3" t="str">
        <f t="shared" si="454"/>
        <v>No</v>
      </c>
      <c r="AR740" s="3" t="str">
        <f t="shared" si="455"/>
        <v>No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 t="s">
        <v>6634</v>
      </c>
      <c r="AZ740" t="s">
        <v>6637</v>
      </c>
      <c r="BA740">
        <v>1</v>
      </c>
      <c r="BB740" t="s">
        <v>6616</v>
      </c>
      <c r="BC740" t="s">
        <v>6616</v>
      </c>
      <c r="BD740" s="4" t="str">
        <f t="shared" si="456"/>
        <v>No</v>
      </c>
      <c r="BE740" t="s">
        <v>6640</v>
      </c>
      <c r="BF740" s="3" t="str">
        <f t="shared" si="457"/>
        <v>No</v>
      </c>
      <c r="BG740" t="s">
        <v>6645</v>
      </c>
      <c r="BH740" s="3" t="str">
        <f t="shared" si="458"/>
        <v>CALLAHAN AV</v>
      </c>
      <c r="BI740" s="3" t="str">
        <f t="shared" si="459"/>
        <v>Callahan</v>
      </c>
      <c r="BJ740" s="3" t="str">
        <f t="shared" si="460"/>
        <v>Florida</v>
      </c>
      <c r="BK740" s="3">
        <f t="shared" si="461"/>
        <v>32011</v>
      </c>
      <c r="BL740" s="3" t="str">
        <f t="shared" si="462"/>
        <v>CALLAHAN AV CALLAHAN FL 32011</v>
      </c>
      <c r="BM740" s="3" t="str">
        <f t="shared" si="463"/>
        <v/>
      </c>
      <c r="BN740" s="3" t="str">
        <f t="shared" si="464"/>
        <v>Pass</v>
      </c>
      <c r="BO740" s="3" t="str">
        <f t="shared" si="465"/>
        <v>No</v>
      </c>
      <c r="BP740" s="3" t="str">
        <f t="shared" si="466"/>
        <v>FV&lt;$10K</v>
      </c>
      <c r="BQ740" t="s">
        <v>6650</v>
      </c>
      <c r="BR740" s="3" t="str">
        <f t="shared" si="467"/>
        <v>No, &lt; $20K Lien</v>
      </c>
      <c r="BS740" s="3" t="str">
        <f t="shared" si="468"/>
        <v>No, Lien &lt; $20K</v>
      </c>
      <c r="BT740" t="s">
        <v>6650</v>
      </c>
      <c r="BU740" s="3" t="str">
        <f t="shared" si="469"/>
        <v>No</v>
      </c>
      <c r="BV740" s="3" t="str">
        <f t="shared" si="470"/>
        <v>No</v>
      </c>
      <c r="BW740" s="3">
        <f t="shared" si="471"/>
        <v>1</v>
      </c>
      <c r="BX740" s="3" t="str">
        <f t="shared" si="472"/>
        <v>No</v>
      </c>
      <c r="BY740" s="3">
        <f t="shared" si="473"/>
        <v>13200</v>
      </c>
      <c r="BZ740">
        <v>1</v>
      </c>
      <c r="CA740" s="3">
        <f t="shared" si="474"/>
        <v>13200</v>
      </c>
      <c r="CC740" s="3">
        <f t="shared" si="475"/>
        <v>0</v>
      </c>
      <c r="CD740" s="3">
        <f t="shared" si="476"/>
        <v>0</v>
      </c>
      <c r="CE740" s="3" t="str">
        <f t="shared" si="477"/>
        <v/>
      </c>
      <c r="CF740" s="3" t="e">
        <f>HLOOKUP(CE740,'Valuation Data'!$D$2:$K$5,4,FALSE)</f>
        <v>#N/A</v>
      </c>
      <c r="CG740" s="3">
        <f t="shared" si="478"/>
        <v>13200</v>
      </c>
      <c r="CH740" s="3" t="str">
        <f t="shared" si="479"/>
        <v>No</v>
      </c>
      <c r="CI740" s="3" t="str">
        <f>VLOOKUP(R740,'Use Codes &amp; County Type'!A:D,4,FALSE)</f>
        <v>V</v>
      </c>
      <c r="CJ740" s="3" t="str">
        <f t="shared" si="480"/>
        <v>Yes</v>
      </c>
      <c r="CK740" s="3" t="str">
        <f t="shared" si="481"/>
        <v>No</v>
      </c>
      <c r="CL740" s="3">
        <f t="shared" si="482"/>
        <v>0</v>
      </c>
      <c r="CM740" s="3">
        <f t="shared" si="483"/>
        <v>0</v>
      </c>
      <c r="CN740" s="3">
        <f t="shared" si="484"/>
        <v>1429</v>
      </c>
      <c r="CO740" s="3">
        <f t="shared" si="485"/>
        <v>-1429</v>
      </c>
      <c r="CP740" s="3">
        <f t="shared" si="486"/>
        <v>0.10825757575757576</v>
      </c>
      <c r="CR740" s="3" t="str">
        <f t="shared" si="487"/>
        <v>No</v>
      </c>
      <c r="CV740" s="3" t="str">
        <f t="shared" si="488"/>
        <v>FMV&lt;$30K</v>
      </c>
      <c r="CW740" s="3">
        <f t="shared" si="489"/>
        <v>739</v>
      </c>
      <c r="CX740" s="3">
        <f t="shared" si="490"/>
        <v>285.8</v>
      </c>
      <c r="CY740" s="3" t="str">
        <f t="shared" si="491"/>
        <v>Ok</v>
      </c>
      <c r="CZ740">
        <v>0</v>
      </c>
      <c r="DA740">
        <v>0</v>
      </c>
    </row>
    <row r="741" spans="1:105" x14ac:dyDescent="0.25">
      <c r="A741">
        <v>740</v>
      </c>
      <c r="B741" t="s">
        <v>3</v>
      </c>
      <c r="C741" t="s">
        <v>849</v>
      </c>
      <c r="D741">
        <v>564.20000000000005</v>
      </c>
      <c r="E741">
        <v>2017</v>
      </c>
      <c r="F741">
        <v>564.20000000000005</v>
      </c>
      <c r="G741">
        <v>564.20000000000005</v>
      </c>
      <c r="H741" s="3">
        <f t="shared" si="451"/>
        <v>0</v>
      </c>
      <c r="I741">
        <v>44134</v>
      </c>
      <c r="J741" t="s">
        <v>2735</v>
      </c>
      <c r="K741" t="s">
        <v>2738</v>
      </c>
      <c r="L741">
        <v>32011</v>
      </c>
      <c r="M741" t="s">
        <v>3287</v>
      </c>
      <c r="N741" t="s">
        <v>4759</v>
      </c>
      <c r="O741">
        <v>-81.803957689971696</v>
      </c>
      <c r="P741">
        <v>30.510627658764399</v>
      </c>
      <c r="Q741" t="s">
        <v>5313</v>
      </c>
      <c r="R741">
        <v>2</v>
      </c>
      <c r="S741" t="s">
        <v>6535</v>
      </c>
      <c r="T741">
        <v>1006</v>
      </c>
      <c r="U741" t="s">
        <v>6578</v>
      </c>
      <c r="V741">
        <v>2017</v>
      </c>
      <c r="W741">
        <v>67221</v>
      </c>
      <c r="X741">
        <v>2017</v>
      </c>
      <c r="Y741">
        <v>80838</v>
      </c>
      <c r="Z741">
        <v>492.1</v>
      </c>
      <c r="AA741" s="3">
        <f t="shared" si="452"/>
        <v>0.87220843672456572</v>
      </c>
      <c r="AB741" t="s">
        <v>6616</v>
      </c>
      <c r="AC741" t="s">
        <v>6616</v>
      </c>
      <c r="AD741" t="s">
        <v>6616</v>
      </c>
      <c r="AE741" t="s">
        <v>6616</v>
      </c>
      <c r="AF741" t="s">
        <v>6616</v>
      </c>
      <c r="AG741" t="s">
        <v>6616</v>
      </c>
      <c r="AI741" t="s">
        <v>6618</v>
      </c>
      <c r="AJ741" t="s">
        <v>6618</v>
      </c>
      <c r="AK741" t="s">
        <v>6618</v>
      </c>
      <c r="AL741" t="s">
        <v>6618</v>
      </c>
      <c r="AM741" t="s">
        <v>6618</v>
      </c>
      <c r="AN741" t="s">
        <v>6618</v>
      </c>
      <c r="AO741" t="s">
        <v>6618</v>
      </c>
      <c r="AP741" s="3" t="str">
        <f t="shared" si="453"/>
        <v>No</v>
      </c>
      <c r="AQ741" s="3" t="str">
        <f t="shared" si="454"/>
        <v>No</v>
      </c>
      <c r="AR741" s="3" t="str">
        <f t="shared" si="455"/>
        <v>No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 t="s">
        <v>6634</v>
      </c>
      <c r="AZ741" t="s">
        <v>6638</v>
      </c>
      <c r="BA741">
        <v>1</v>
      </c>
      <c r="BB741" t="s">
        <v>6617</v>
      </c>
      <c r="BC741" t="s">
        <v>6616</v>
      </c>
      <c r="BD741" s="4" t="str">
        <f t="shared" si="456"/>
        <v>No</v>
      </c>
      <c r="BE741" t="s">
        <v>6640</v>
      </c>
      <c r="BF741" s="3" t="str">
        <f t="shared" si="457"/>
        <v>No</v>
      </c>
      <c r="BG741" t="s">
        <v>6645</v>
      </c>
      <c r="BH741" s="3" t="str">
        <f t="shared" si="458"/>
        <v>44134 CATIES WAY</v>
      </c>
      <c r="BI741" s="3" t="str">
        <f t="shared" si="459"/>
        <v>Callahan</v>
      </c>
      <c r="BJ741" s="3" t="str">
        <f t="shared" si="460"/>
        <v>Florida</v>
      </c>
      <c r="BK741" s="3">
        <f t="shared" si="461"/>
        <v>32011</v>
      </c>
      <c r="BL741" s="3" t="str">
        <f t="shared" si="462"/>
        <v>44134 CATIES WAY CALLAHAN FL 32011</v>
      </c>
      <c r="BM741" s="3" t="str">
        <f t="shared" si="463"/>
        <v/>
      </c>
      <c r="BN741" s="3" t="str">
        <f t="shared" si="464"/>
        <v>Pass</v>
      </c>
      <c r="BO741" s="3" t="str">
        <f t="shared" si="465"/>
        <v>No</v>
      </c>
      <c r="BP741" s="3" t="str">
        <f t="shared" si="466"/>
        <v>FV&lt;$10K</v>
      </c>
      <c r="BQ741" t="s">
        <v>6650</v>
      </c>
      <c r="BR741" s="3" t="str">
        <f t="shared" si="467"/>
        <v>No, &lt; $20K Lien</v>
      </c>
      <c r="BS741" s="3" t="str">
        <f t="shared" si="468"/>
        <v>No, Lien &lt; $20K</v>
      </c>
      <c r="BT741" t="s">
        <v>6650</v>
      </c>
      <c r="BU741" s="3" t="str">
        <f t="shared" si="469"/>
        <v>No</v>
      </c>
      <c r="BV741" s="3" t="str">
        <f t="shared" si="470"/>
        <v>No</v>
      </c>
      <c r="BW741" s="3">
        <f t="shared" si="471"/>
        <v>1</v>
      </c>
      <c r="BX741" s="3" t="str">
        <f t="shared" si="472"/>
        <v>No</v>
      </c>
      <c r="BY741" s="3">
        <f t="shared" si="473"/>
        <v>67221</v>
      </c>
      <c r="BZ741">
        <v>1</v>
      </c>
      <c r="CA741" s="3">
        <f t="shared" si="474"/>
        <v>67221</v>
      </c>
      <c r="CC741" s="3">
        <f t="shared" si="475"/>
        <v>0</v>
      </c>
      <c r="CD741" s="3">
        <f t="shared" si="476"/>
        <v>0</v>
      </c>
      <c r="CE741" s="3" t="str">
        <f t="shared" si="477"/>
        <v/>
      </c>
      <c r="CF741" s="3" t="e">
        <f>HLOOKUP(CE741,'Valuation Data'!$D$2:$K$5,4,FALSE)</f>
        <v>#N/A</v>
      </c>
      <c r="CG741" s="3">
        <f t="shared" si="478"/>
        <v>67221</v>
      </c>
      <c r="CH741" s="3" t="str">
        <f t="shared" si="479"/>
        <v>No</v>
      </c>
      <c r="CI741" s="3" t="str">
        <f>VLOOKUP(R741,'Use Codes &amp; County Type'!A:D,4,FALSE)</f>
        <v>R</v>
      </c>
      <c r="CJ741" s="3" t="str">
        <f t="shared" si="480"/>
        <v>No</v>
      </c>
      <c r="CK741" s="3" t="str">
        <f t="shared" si="481"/>
        <v>Yes</v>
      </c>
      <c r="CL741" s="3">
        <f t="shared" si="482"/>
        <v>0.67</v>
      </c>
      <c r="CM741" s="3">
        <f t="shared" si="483"/>
        <v>45038.07</v>
      </c>
      <c r="CN741" s="3">
        <f t="shared" si="484"/>
        <v>2821</v>
      </c>
      <c r="CO741" s="3">
        <f t="shared" si="485"/>
        <v>42217.07</v>
      </c>
      <c r="CP741" s="3">
        <f t="shared" si="486"/>
        <v>4.1966052275330623E-2</v>
      </c>
      <c r="CR741" s="3" t="str">
        <f t="shared" si="487"/>
        <v>No</v>
      </c>
      <c r="CV741" s="3" t="str">
        <f t="shared" si="488"/>
        <v>*Bid</v>
      </c>
      <c r="CW741" s="3">
        <f t="shared" si="489"/>
        <v>740</v>
      </c>
      <c r="CX741" s="3">
        <f t="shared" si="490"/>
        <v>564.20000000000005</v>
      </c>
      <c r="CY741" s="3" t="str">
        <f t="shared" si="491"/>
        <v>Ok</v>
      </c>
      <c r="CZ741">
        <v>0</v>
      </c>
      <c r="DA741">
        <v>0</v>
      </c>
    </row>
    <row r="742" spans="1:105" x14ac:dyDescent="0.25">
      <c r="A742">
        <v>741</v>
      </c>
      <c r="B742" t="s">
        <v>3</v>
      </c>
      <c r="C742" t="s">
        <v>850</v>
      </c>
      <c r="D742">
        <v>2411.5500000000002</v>
      </c>
      <c r="E742">
        <v>2017</v>
      </c>
      <c r="F742">
        <v>2411.5500000000002</v>
      </c>
      <c r="G742">
        <v>2411.5500000000002</v>
      </c>
      <c r="H742" s="3">
        <f t="shared" si="451"/>
        <v>0</v>
      </c>
      <c r="I742">
        <v>44320</v>
      </c>
      <c r="J742" t="s">
        <v>2735</v>
      </c>
      <c r="K742" t="s">
        <v>2738</v>
      </c>
      <c r="L742">
        <v>32011</v>
      </c>
      <c r="M742" t="s">
        <v>3288</v>
      </c>
      <c r="N742" t="s">
        <v>4759</v>
      </c>
      <c r="O742">
        <v>-81.804089077291195</v>
      </c>
      <c r="P742">
        <v>30.513543842498599</v>
      </c>
      <c r="Q742" t="s">
        <v>5314</v>
      </c>
      <c r="R742">
        <v>1</v>
      </c>
      <c r="S742" t="s">
        <v>6539</v>
      </c>
      <c r="T742">
        <v>1001</v>
      </c>
      <c r="U742" t="s">
        <v>6582</v>
      </c>
      <c r="V742">
        <v>2017</v>
      </c>
      <c r="W742">
        <v>143821</v>
      </c>
      <c r="X742">
        <v>2017</v>
      </c>
      <c r="Y742">
        <v>147301</v>
      </c>
      <c r="Z742">
        <v>2200.23</v>
      </c>
      <c r="AA742" s="3">
        <f t="shared" si="452"/>
        <v>0.91237171114013804</v>
      </c>
      <c r="AB742" t="s">
        <v>6616</v>
      </c>
      <c r="AI742" t="s">
        <v>6618</v>
      </c>
      <c r="AJ742" t="s">
        <v>6618</v>
      </c>
      <c r="AK742">
        <v>0</v>
      </c>
      <c r="AL742">
        <v>0</v>
      </c>
      <c r="AM742">
        <v>0</v>
      </c>
      <c r="AN742">
        <v>0</v>
      </c>
      <c r="AO742">
        <v>0</v>
      </c>
      <c r="AP742" s="3" t="str">
        <f t="shared" si="453"/>
        <v>No</v>
      </c>
      <c r="AQ742" s="3" t="str">
        <f t="shared" si="454"/>
        <v>No</v>
      </c>
      <c r="AR742" s="3" t="str">
        <f t="shared" si="455"/>
        <v>No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 t="s">
        <v>6634</v>
      </c>
      <c r="AZ742">
        <v>0</v>
      </c>
      <c r="BA742">
        <v>1</v>
      </c>
      <c r="BB742" t="s">
        <v>6616</v>
      </c>
      <c r="BC742" t="s">
        <v>6616</v>
      </c>
      <c r="BD742" s="4" t="str">
        <f t="shared" si="456"/>
        <v>No</v>
      </c>
      <c r="BE742" t="s">
        <v>6640</v>
      </c>
      <c r="BF742" s="3" t="str">
        <f t="shared" si="457"/>
        <v>No</v>
      </c>
      <c r="BG742" t="s">
        <v>6645</v>
      </c>
      <c r="BH742" s="3" t="str">
        <f t="shared" si="458"/>
        <v>44320 CATIES WAY</v>
      </c>
      <c r="BI742" s="3" t="str">
        <f t="shared" si="459"/>
        <v>Callahan</v>
      </c>
      <c r="BJ742" s="3" t="str">
        <f t="shared" si="460"/>
        <v>Florida</v>
      </c>
      <c r="BK742" s="3">
        <f t="shared" si="461"/>
        <v>32011</v>
      </c>
      <c r="BL742" s="3" t="str">
        <f t="shared" si="462"/>
        <v>44320 CATIES WAY CALLAHAN FL 32011</v>
      </c>
      <c r="BM742" s="3" t="str">
        <f t="shared" si="463"/>
        <v/>
      </c>
      <c r="BN742" s="3" t="str">
        <f t="shared" si="464"/>
        <v>Pass</v>
      </c>
      <c r="BO742" s="3" t="str">
        <f t="shared" si="465"/>
        <v>No</v>
      </c>
      <c r="BP742" s="3" t="str">
        <f t="shared" si="466"/>
        <v>FV&lt;$10K</v>
      </c>
      <c r="BQ742" t="s">
        <v>6650</v>
      </c>
      <c r="BR742" s="3" t="str">
        <f t="shared" si="467"/>
        <v>No, &lt; $20K Lien</v>
      </c>
      <c r="BS742" s="3" t="str">
        <f t="shared" si="468"/>
        <v>No, Lien &lt; $20K</v>
      </c>
      <c r="BT742" t="s">
        <v>6650</v>
      </c>
      <c r="BU742" s="3" t="str">
        <f t="shared" si="469"/>
        <v>No</v>
      </c>
      <c r="BV742" s="3" t="str">
        <f t="shared" si="470"/>
        <v>No</v>
      </c>
      <c r="BW742" s="3">
        <f t="shared" si="471"/>
        <v>1</v>
      </c>
      <c r="BX742" s="3" t="str">
        <f t="shared" si="472"/>
        <v>No</v>
      </c>
      <c r="BY742" s="3">
        <f t="shared" si="473"/>
        <v>143821</v>
      </c>
      <c r="BZ742">
        <v>1</v>
      </c>
      <c r="CA742" s="3">
        <f t="shared" si="474"/>
        <v>143821</v>
      </c>
      <c r="CC742" s="3">
        <f t="shared" si="475"/>
        <v>0</v>
      </c>
      <c r="CD742" s="3">
        <f t="shared" si="476"/>
        <v>0</v>
      </c>
      <c r="CE742" s="3" t="str">
        <f t="shared" si="477"/>
        <v/>
      </c>
      <c r="CF742" s="3" t="e">
        <f>HLOOKUP(CE742,'Valuation Data'!$D$2:$K$5,4,FALSE)</f>
        <v>#N/A</v>
      </c>
      <c r="CG742" s="3">
        <f t="shared" si="478"/>
        <v>143821</v>
      </c>
      <c r="CH742" s="3" t="str">
        <f t="shared" si="479"/>
        <v>No</v>
      </c>
      <c r="CI742" s="3" t="str">
        <f>VLOOKUP(R742,'Use Codes &amp; County Type'!A:D,4,FALSE)</f>
        <v>S</v>
      </c>
      <c r="CJ742" s="3" t="str">
        <f t="shared" si="480"/>
        <v>No</v>
      </c>
      <c r="CK742" s="3" t="str">
        <f t="shared" si="481"/>
        <v>No</v>
      </c>
      <c r="CL742" s="3">
        <f t="shared" si="482"/>
        <v>0.35</v>
      </c>
      <c r="CM742" s="3">
        <f t="shared" si="483"/>
        <v>50337.35</v>
      </c>
      <c r="CN742" s="3">
        <f t="shared" si="484"/>
        <v>12057.75</v>
      </c>
      <c r="CO742" s="3">
        <f t="shared" si="485"/>
        <v>38279.599999999999</v>
      </c>
      <c r="CP742" s="3">
        <f t="shared" si="486"/>
        <v>8.3838591026345249E-2</v>
      </c>
      <c r="CR742" s="3" t="str">
        <f t="shared" si="487"/>
        <v>No</v>
      </c>
      <c r="CV742" s="3" t="str">
        <f t="shared" si="488"/>
        <v>*Bid</v>
      </c>
      <c r="CW742" s="3">
        <f t="shared" si="489"/>
        <v>741</v>
      </c>
      <c r="CX742" s="3">
        <f t="shared" si="490"/>
        <v>2411.5500000000002</v>
      </c>
      <c r="CY742" s="3" t="str">
        <f t="shared" si="491"/>
        <v>Ok</v>
      </c>
      <c r="CZ742">
        <v>0</v>
      </c>
      <c r="DA742">
        <v>0</v>
      </c>
    </row>
    <row r="743" spans="1:105" x14ac:dyDescent="0.25">
      <c r="A743">
        <v>742</v>
      </c>
      <c r="B743" t="s">
        <v>3</v>
      </c>
      <c r="C743" t="s">
        <v>851</v>
      </c>
      <c r="D743">
        <v>1935.69</v>
      </c>
      <c r="E743">
        <v>2017</v>
      </c>
      <c r="F743">
        <v>1935.69</v>
      </c>
      <c r="G743">
        <v>1935.69</v>
      </c>
      <c r="H743" s="3">
        <f t="shared" si="451"/>
        <v>0</v>
      </c>
      <c r="I743">
        <v>44500</v>
      </c>
      <c r="J743" t="s">
        <v>2735</v>
      </c>
      <c r="K743" t="s">
        <v>2738</v>
      </c>
      <c r="L743">
        <v>32011</v>
      </c>
      <c r="M743" t="s">
        <v>3289</v>
      </c>
      <c r="N743" t="s">
        <v>4759</v>
      </c>
      <c r="O743">
        <v>-81.806132412820602</v>
      </c>
      <c r="P743">
        <v>30.515654896314</v>
      </c>
      <c r="Q743" t="s">
        <v>5315</v>
      </c>
      <c r="R743">
        <v>1</v>
      </c>
      <c r="S743" t="s">
        <v>6539</v>
      </c>
      <c r="T743">
        <v>1001</v>
      </c>
      <c r="U743" t="s">
        <v>6582</v>
      </c>
      <c r="V743">
        <v>2017</v>
      </c>
      <c r="W743">
        <v>155377</v>
      </c>
      <c r="X743">
        <v>2017</v>
      </c>
      <c r="Y743">
        <v>185210</v>
      </c>
      <c r="Z743">
        <v>1760.23</v>
      </c>
      <c r="AA743" s="3">
        <f t="shared" si="452"/>
        <v>0.90935532032505206</v>
      </c>
      <c r="AE743" t="s">
        <v>6616</v>
      </c>
      <c r="AI743" t="s">
        <v>6618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 s="3" t="str">
        <f t="shared" si="453"/>
        <v>No</v>
      </c>
      <c r="AQ743" s="3" t="str">
        <f t="shared" si="454"/>
        <v>No</v>
      </c>
      <c r="AR743" s="3" t="str">
        <f t="shared" si="455"/>
        <v>No</v>
      </c>
      <c r="AS743">
        <v>0</v>
      </c>
      <c r="AT743">
        <v>0</v>
      </c>
      <c r="AU743">
        <v>45000</v>
      </c>
      <c r="AV743">
        <v>0</v>
      </c>
      <c r="AW743">
        <v>0</v>
      </c>
      <c r="AX743">
        <v>0</v>
      </c>
      <c r="AY743" t="s">
        <v>6634</v>
      </c>
      <c r="AZ743">
        <v>0</v>
      </c>
      <c r="BA743">
        <v>0</v>
      </c>
      <c r="BB743" t="s">
        <v>6617</v>
      </c>
      <c r="BC743" t="s">
        <v>6616</v>
      </c>
      <c r="BD743" s="4" t="str">
        <f t="shared" si="456"/>
        <v>No</v>
      </c>
      <c r="BE743" t="s">
        <v>6640</v>
      </c>
      <c r="BF743" s="3" t="str">
        <f t="shared" si="457"/>
        <v>No</v>
      </c>
      <c r="BG743" t="s">
        <v>6645</v>
      </c>
      <c r="BH743" s="3" t="str">
        <f t="shared" si="458"/>
        <v>44500 CATIES WAY</v>
      </c>
      <c r="BI743" s="3" t="str">
        <f t="shared" si="459"/>
        <v>Callahan</v>
      </c>
      <c r="BJ743" s="3" t="str">
        <f t="shared" si="460"/>
        <v>Florida</v>
      </c>
      <c r="BK743" s="3">
        <f t="shared" si="461"/>
        <v>32011</v>
      </c>
      <c r="BL743" s="3" t="str">
        <f t="shared" si="462"/>
        <v>44500 CATIES WAY CALLAHAN FL 32011</v>
      </c>
      <c r="BM743" s="3" t="str">
        <f t="shared" si="463"/>
        <v>L</v>
      </c>
      <c r="BN743" s="3" t="str">
        <f t="shared" si="464"/>
        <v>Pass</v>
      </c>
      <c r="BO743" s="3" t="str">
        <f t="shared" si="465"/>
        <v>No</v>
      </c>
      <c r="BP743" s="3" t="str">
        <f t="shared" si="466"/>
        <v>FV&lt;$10K</v>
      </c>
      <c r="BQ743" t="s">
        <v>6650</v>
      </c>
      <c r="BR743" s="3" t="str">
        <f t="shared" si="467"/>
        <v>No, &lt; $20K Lien</v>
      </c>
      <c r="BS743" s="3" t="str">
        <f t="shared" si="468"/>
        <v>No, Lien &lt; $20K</v>
      </c>
      <c r="BT743" t="s">
        <v>6650</v>
      </c>
      <c r="BU743" s="3" t="str">
        <f t="shared" si="469"/>
        <v>No</v>
      </c>
      <c r="BV743" s="3" t="str">
        <f t="shared" si="470"/>
        <v>No</v>
      </c>
      <c r="BW743" s="3">
        <f t="shared" si="471"/>
        <v>0</v>
      </c>
      <c r="BX743" s="3" t="str">
        <f t="shared" si="472"/>
        <v>No</v>
      </c>
      <c r="BY743" s="3">
        <f t="shared" si="473"/>
        <v>155377</v>
      </c>
      <c r="BZ743">
        <v>1</v>
      </c>
      <c r="CA743" s="3">
        <f t="shared" si="474"/>
        <v>155377</v>
      </c>
      <c r="CC743" s="3">
        <f t="shared" si="475"/>
        <v>0</v>
      </c>
      <c r="CD743" s="3">
        <f t="shared" si="476"/>
        <v>0</v>
      </c>
      <c r="CE743" s="3" t="str">
        <f t="shared" si="477"/>
        <v/>
      </c>
      <c r="CF743" s="3" t="e">
        <f>HLOOKUP(CE743,'Valuation Data'!$D$2:$K$5,4,FALSE)</f>
        <v>#N/A</v>
      </c>
      <c r="CG743" s="3">
        <f t="shared" si="478"/>
        <v>155377</v>
      </c>
      <c r="CH743" s="3" t="str">
        <f t="shared" si="479"/>
        <v>No</v>
      </c>
      <c r="CI743" s="3" t="str">
        <f>VLOOKUP(R743,'Use Codes &amp; County Type'!A:D,4,FALSE)</f>
        <v>S</v>
      </c>
      <c r="CJ743" s="3" t="str">
        <f t="shared" si="480"/>
        <v>No</v>
      </c>
      <c r="CK743" s="3" t="str">
        <f t="shared" si="481"/>
        <v>Yes</v>
      </c>
      <c r="CL743" s="3">
        <f t="shared" si="482"/>
        <v>0.67</v>
      </c>
      <c r="CM743" s="3">
        <f t="shared" si="483"/>
        <v>104102.59000000001</v>
      </c>
      <c r="CN743" s="3">
        <f t="shared" si="484"/>
        <v>7742.76</v>
      </c>
      <c r="CO743" s="3">
        <f t="shared" si="485"/>
        <v>96359.830000000016</v>
      </c>
      <c r="CP743" s="3">
        <f t="shared" si="486"/>
        <v>4.9832085829949094E-2</v>
      </c>
      <c r="CR743" s="3" t="str">
        <f t="shared" si="487"/>
        <v>No</v>
      </c>
      <c r="CV743" s="3" t="str">
        <f t="shared" si="488"/>
        <v>*Bid</v>
      </c>
      <c r="CW743" s="3">
        <f t="shared" si="489"/>
        <v>742</v>
      </c>
      <c r="CX743" s="3">
        <f t="shared" si="490"/>
        <v>1935.69</v>
      </c>
      <c r="CY743" s="3" t="str">
        <f t="shared" si="491"/>
        <v>Ok</v>
      </c>
      <c r="CZ743">
        <v>0</v>
      </c>
      <c r="DA743">
        <v>0</v>
      </c>
    </row>
    <row r="744" spans="1:105" x14ac:dyDescent="0.25">
      <c r="A744">
        <v>743</v>
      </c>
      <c r="B744" t="s">
        <v>3</v>
      </c>
      <c r="C744" t="s">
        <v>852</v>
      </c>
      <c r="D744">
        <v>1715.93</v>
      </c>
      <c r="E744">
        <v>2017</v>
      </c>
      <c r="F744">
        <v>1715.93</v>
      </c>
      <c r="G744">
        <v>1715.93</v>
      </c>
      <c r="H744" s="3">
        <f t="shared" si="451"/>
        <v>0</v>
      </c>
      <c r="I744">
        <v>44904</v>
      </c>
      <c r="J744" t="s">
        <v>2735</v>
      </c>
      <c r="K744" t="s">
        <v>2738</v>
      </c>
      <c r="L744">
        <v>32011</v>
      </c>
      <c r="M744" t="s">
        <v>3290</v>
      </c>
      <c r="N744" t="s">
        <v>4759</v>
      </c>
      <c r="O744">
        <v>-81.802971586086201</v>
      </c>
      <c r="P744">
        <v>30.5172362651351</v>
      </c>
      <c r="Q744" t="s">
        <v>5316</v>
      </c>
      <c r="R744">
        <v>1</v>
      </c>
      <c r="S744" t="s">
        <v>6539</v>
      </c>
      <c r="T744">
        <v>1001</v>
      </c>
      <c r="U744" t="s">
        <v>6582</v>
      </c>
      <c r="V744">
        <v>2017</v>
      </c>
      <c r="W744">
        <v>141955</v>
      </c>
      <c r="X744">
        <v>2017</v>
      </c>
      <c r="Y744">
        <v>165266</v>
      </c>
      <c r="Z744">
        <v>1557.03</v>
      </c>
      <c r="AA744" s="3">
        <f t="shared" si="452"/>
        <v>0.90739715489559591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 s="3" t="str">
        <f t="shared" si="453"/>
        <v>No</v>
      </c>
      <c r="AQ744" s="3" t="str">
        <f t="shared" si="454"/>
        <v>No</v>
      </c>
      <c r="AR744" s="3" t="str">
        <f t="shared" si="455"/>
        <v>No</v>
      </c>
      <c r="AS744">
        <v>0</v>
      </c>
      <c r="AT744">
        <v>0</v>
      </c>
      <c r="AU744">
        <v>136845</v>
      </c>
      <c r="AV744">
        <v>0</v>
      </c>
      <c r="AW744">
        <v>0</v>
      </c>
      <c r="AX744">
        <v>0</v>
      </c>
      <c r="AY744" t="s">
        <v>6634</v>
      </c>
      <c r="AZ744">
        <v>0</v>
      </c>
      <c r="BA744">
        <v>0</v>
      </c>
      <c r="BB744" t="s">
        <v>6617</v>
      </c>
      <c r="BC744">
        <v>0</v>
      </c>
      <c r="BD744" s="4" t="str">
        <f t="shared" si="456"/>
        <v>No</v>
      </c>
      <c r="BE744" t="s">
        <v>6640</v>
      </c>
      <c r="BF744" s="3" t="str">
        <f t="shared" si="457"/>
        <v>No</v>
      </c>
      <c r="BG744" t="s">
        <v>6645</v>
      </c>
      <c r="BH744" s="3" t="str">
        <f t="shared" si="458"/>
        <v>44904 GREEN MEADOWS LN</v>
      </c>
      <c r="BI744" s="3" t="str">
        <f t="shared" si="459"/>
        <v>Callahan</v>
      </c>
      <c r="BJ744" s="3" t="str">
        <f t="shared" si="460"/>
        <v>Florida</v>
      </c>
      <c r="BK744" s="3">
        <f t="shared" si="461"/>
        <v>32011</v>
      </c>
      <c r="BL744" s="3" t="str">
        <f t="shared" si="462"/>
        <v>44904 GREEN MEADOWS LN CALLAHAN FL 32011</v>
      </c>
      <c r="BM744" s="3" t="str">
        <f t="shared" si="463"/>
        <v>L</v>
      </c>
      <c r="BN744" s="3" t="str">
        <f t="shared" si="464"/>
        <v>Pass</v>
      </c>
      <c r="BO744" s="3" t="str">
        <f t="shared" si="465"/>
        <v>No</v>
      </c>
      <c r="BP744" s="3" t="str">
        <f t="shared" si="466"/>
        <v>FV&lt;$10K</v>
      </c>
      <c r="BQ744" t="s">
        <v>6650</v>
      </c>
      <c r="BR744" s="3" t="str">
        <f t="shared" si="467"/>
        <v>No, &lt; $20K Lien</v>
      </c>
      <c r="BS744" s="3" t="str">
        <f t="shared" si="468"/>
        <v>No, Lien &lt; $20K</v>
      </c>
      <c r="BT744" t="s">
        <v>6650</v>
      </c>
      <c r="BU744" s="3" t="str">
        <f t="shared" si="469"/>
        <v>No</v>
      </c>
      <c r="BV744" s="3" t="str">
        <f t="shared" si="470"/>
        <v>No</v>
      </c>
      <c r="BW744" s="3">
        <f t="shared" si="471"/>
        <v>0</v>
      </c>
      <c r="BX744" s="3" t="str">
        <f t="shared" si="472"/>
        <v>No</v>
      </c>
      <c r="BY744" s="3">
        <f t="shared" si="473"/>
        <v>141955</v>
      </c>
      <c r="BZ744">
        <v>1</v>
      </c>
      <c r="CA744" s="3">
        <f t="shared" si="474"/>
        <v>141955</v>
      </c>
      <c r="CC744" s="3">
        <f t="shared" si="475"/>
        <v>0</v>
      </c>
      <c r="CD744" s="3">
        <f t="shared" si="476"/>
        <v>0</v>
      </c>
      <c r="CE744" s="3" t="str">
        <f t="shared" si="477"/>
        <v/>
      </c>
      <c r="CF744" s="3" t="e">
        <f>HLOOKUP(CE744,'Valuation Data'!$D$2:$K$5,4,FALSE)</f>
        <v>#N/A</v>
      </c>
      <c r="CG744" s="3">
        <f t="shared" si="478"/>
        <v>141955</v>
      </c>
      <c r="CH744" s="3" t="str">
        <f t="shared" si="479"/>
        <v>No</v>
      </c>
      <c r="CI744" s="3" t="str">
        <f>VLOOKUP(R744,'Use Codes &amp; County Type'!A:D,4,FALSE)</f>
        <v>S</v>
      </c>
      <c r="CJ744" s="3" t="str">
        <f t="shared" si="480"/>
        <v>No</v>
      </c>
      <c r="CK744" s="3" t="str">
        <f t="shared" si="481"/>
        <v>Yes</v>
      </c>
      <c r="CL744" s="3">
        <f t="shared" si="482"/>
        <v>0.67</v>
      </c>
      <c r="CM744" s="3">
        <f t="shared" si="483"/>
        <v>95109.85</v>
      </c>
      <c r="CN744" s="3">
        <f t="shared" si="484"/>
        <v>6863.72</v>
      </c>
      <c r="CO744" s="3">
        <f t="shared" si="485"/>
        <v>88246.13</v>
      </c>
      <c r="CP744" s="3">
        <f t="shared" si="486"/>
        <v>4.8351378958120535E-2</v>
      </c>
      <c r="CR744" s="3" t="str">
        <f t="shared" si="487"/>
        <v>No</v>
      </c>
      <c r="CV744" s="3" t="str">
        <f t="shared" si="488"/>
        <v>*Bid</v>
      </c>
      <c r="CW744" s="3">
        <f t="shared" si="489"/>
        <v>743</v>
      </c>
      <c r="CX744" s="3">
        <f t="shared" si="490"/>
        <v>1715.93</v>
      </c>
      <c r="CY744" s="3" t="str">
        <f t="shared" si="491"/>
        <v>Ok</v>
      </c>
      <c r="CZ744">
        <v>0</v>
      </c>
      <c r="DA744">
        <v>0</v>
      </c>
    </row>
    <row r="745" spans="1:105" x14ac:dyDescent="0.25">
      <c r="A745">
        <v>744</v>
      </c>
      <c r="B745" t="s">
        <v>3</v>
      </c>
      <c r="C745" t="s">
        <v>853</v>
      </c>
      <c r="D745">
        <v>2832.5</v>
      </c>
      <c r="E745">
        <v>2017</v>
      </c>
      <c r="F745">
        <v>2832.5</v>
      </c>
      <c r="G745">
        <v>2832.5</v>
      </c>
      <c r="H745" s="3">
        <f t="shared" si="451"/>
        <v>0</v>
      </c>
      <c r="I745">
        <v>44959</v>
      </c>
      <c r="J745" t="s">
        <v>2735</v>
      </c>
      <c r="K745" t="s">
        <v>2738</v>
      </c>
      <c r="L745">
        <v>32011</v>
      </c>
      <c r="M745" t="s">
        <v>3291</v>
      </c>
      <c r="N745" t="s">
        <v>4759</v>
      </c>
      <c r="O745">
        <v>-81.804308602490707</v>
      </c>
      <c r="P745">
        <v>30.5160085024471</v>
      </c>
      <c r="Q745" t="s">
        <v>5317</v>
      </c>
      <c r="R745">
        <v>1</v>
      </c>
      <c r="S745" t="s">
        <v>6539</v>
      </c>
      <c r="T745">
        <v>1001</v>
      </c>
      <c r="U745" t="s">
        <v>6582</v>
      </c>
      <c r="V745">
        <v>2017</v>
      </c>
      <c r="W745">
        <v>210152</v>
      </c>
      <c r="X745">
        <v>2017</v>
      </c>
      <c r="Y745">
        <v>242029</v>
      </c>
      <c r="Z745">
        <v>2589.46</v>
      </c>
      <c r="AA745" s="3">
        <f t="shared" si="452"/>
        <v>0.91419593998234772</v>
      </c>
      <c r="AF745" t="s">
        <v>6616</v>
      </c>
      <c r="AH745" t="s">
        <v>6616</v>
      </c>
      <c r="AI745" t="s">
        <v>6618</v>
      </c>
      <c r="AJ745" t="s">
        <v>6618</v>
      </c>
      <c r="AK745">
        <v>0</v>
      </c>
      <c r="AL745">
        <v>0</v>
      </c>
      <c r="AM745">
        <v>0</v>
      </c>
      <c r="AN745">
        <v>0</v>
      </c>
      <c r="AO745">
        <v>0</v>
      </c>
      <c r="AP745" s="3" t="str">
        <f t="shared" si="453"/>
        <v>No</v>
      </c>
      <c r="AQ745" s="3" t="str">
        <f t="shared" si="454"/>
        <v>No</v>
      </c>
      <c r="AR745" s="3" t="str">
        <f t="shared" si="455"/>
        <v>No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 t="s">
        <v>6634</v>
      </c>
      <c r="AZ745">
        <v>0</v>
      </c>
      <c r="BA745">
        <v>0</v>
      </c>
      <c r="BB745" t="s">
        <v>6617</v>
      </c>
      <c r="BC745" t="s">
        <v>6616</v>
      </c>
      <c r="BD745" s="4" t="str">
        <f t="shared" si="456"/>
        <v>No</v>
      </c>
      <c r="BE745" t="s">
        <v>6642</v>
      </c>
      <c r="BF745" s="3" t="str">
        <f t="shared" si="457"/>
        <v>Yes</v>
      </c>
      <c r="BG745" t="s">
        <v>6645</v>
      </c>
      <c r="BH745" s="3" t="str">
        <f t="shared" si="458"/>
        <v>44959 GREEN MEADOWS LN</v>
      </c>
      <c r="BI745" s="3" t="str">
        <f t="shared" si="459"/>
        <v>Callahan</v>
      </c>
      <c r="BJ745" s="3" t="str">
        <f t="shared" si="460"/>
        <v>Florida</v>
      </c>
      <c r="BK745" s="3">
        <f t="shared" si="461"/>
        <v>32011</v>
      </c>
      <c r="BL745" s="3" t="str">
        <f t="shared" si="462"/>
        <v>44959 GREEN MEADOWS LN CALLAHAN FL 32011</v>
      </c>
      <c r="BM745" s="3" t="str">
        <f t="shared" si="463"/>
        <v/>
      </c>
      <c r="BN745" s="3" t="str">
        <f t="shared" si="464"/>
        <v>Pass</v>
      </c>
      <c r="BO745" s="3" t="str">
        <f t="shared" si="465"/>
        <v>No</v>
      </c>
      <c r="BP745" s="3" t="str">
        <f t="shared" si="466"/>
        <v>FV&lt;$10K</v>
      </c>
      <c r="BQ745" t="s">
        <v>6650</v>
      </c>
      <c r="BR745" s="3" t="str">
        <f t="shared" si="467"/>
        <v>No, &lt; $20K Lien</v>
      </c>
      <c r="BS745" s="3" t="str">
        <f t="shared" si="468"/>
        <v>No, Lien &lt; $20K</v>
      </c>
      <c r="BT745" t="s">
        <v>6650</v>
      </c>
      <c r="BU745" s="3" t="str">
        <f t="shared" si="469"/>
        <v>No</v>
      </c>
      <c r="BV745" s="3" t="str">
        <f t="shared" si="470"/>
        <v>No</v>
      </c>
      <c r="BW745" s="3">
        <f t="shared" si="471"/>
        <v>0</v>
      </c>
      <c r="BX745" s="3" t="str">
        <f t="shared" si="472"/>
        <v>No</v>
      </c>
      <c r="BY745" s="3">
        <f t="shared" si="473"/>
        <v>210152</v>
      </c>
      <c r="BZ745">
        <v>1</v>
      </c>
      <c r="CA745" s="3">
        <f t="shared" si="474"/>
        <v>210152</v>
      </c>
      <c r="CC745" s="3">
        <f t="shared" si="475"/>
        <v>0</v>
      </c>
      <c r="CD745" s="3">
        <f t="shared" si="476"/>
        <v>0</v>
      </c>
      <c r="CE745" s="3" t="str">
        <f t="shared" si="477"/>
        <v/>
      </c>
      <c r="CF745" s="3" t="e">
        <f>HLOOKUP(CE745,'Valuation Data'!$D$2:$K$5,4,FALSE)</f>
        <v>#N/A</v>
      </c>
      <c r="CG745" s="3">
        <f t="shared" si="478"/>
        <v>210152</v>
      </c>
      <c r="CH745" s="3" t="str">
        <f t="shared" si="479"/>
        <v>No</v>
      </c>
      <c r="CI745" s="3" t="str">
        <f>VLOOKUP(R745,'Use Codes &amp; County Type'!A:D,4,FALSE)</f>
        <v>S</v>
      </c>
      <c r="CJ745" s="3" t="str">
        <f t="shared" si="480"/>
        <v>No</v>
      </c>
      <c r="CK745" s="3" t="str">
        <f t="shared" si="481"/>
        <v>Yes</v>
      </c>
      <c r="CL745" s="3">
        <f t="shared" si="482"/>
        <v>0.67</v>
      </c>
      <c r="CM745" s="3">
        <f t="shared" si="483"/>
        <v>140801.84</v>
      </c>
      <c r="CN745" s="3">
        <f t="shared" si="484"/>
        <v>11330</v>
      </c>
      <c r="CO745" s="3">
        <f t="shared" si="485"/>
        <v>129471.84</v>
      </c>
      <c r="CP745" s="3">
        <f t="shared" si="486"/>
        <v>5.3913357950435878E-2</v>
      </c>
      <c r="CR745" s="3" t="str">
        <f t="shared" si="487"/>
        <v>No</v>
      </c>
      <c r="CV745" s="3" t="str">
        <f t="shared" si="488"/>
        <v>*Bid</v>
      </c>
      <c r="CW745" s="3">
        <f t="shared" si="489"/>
        <v>744</v>
      </c>
      <c r="CX745" s="3">
        <f t="shared" si="490"/>
        <v>2832.5</v>
      </c>
      <c r="CY745" s="3" t="str">
        <f t="shared" si="491"/>
        <v>Ok</v>
      </c>
      <c r="CZ745">
        <v>0</v>
      </c>
      <c r="DA745">
        <v>0</v>
      </c>
    </row>
    <row r="746" spans="1:105" x14ac:dyDescent="0.25">
      <c r="A746">
        <v>745</v>
      </c>
      <c r="B746" t="s">
        <v>3</v>
      </c>
      <c r="C746" t="s">
        <v>854</v>
      </c>
      <c r="D746">
        <v>734.39</v>
      </c>
      <c r="E746">
        <v>2017</v>
      </c>
      <c r="F746">
        <v>734.39</v>
      </c>
      <c r="G746">
        <v>734.39</v>
      </c>
      <c r="H746" s="3">
        <f t="shared" si="451"/>
        <v>0</v>
      </c>
      <c r="J746" t="s">
        <v>2735</v>
      </c>
      <c r="K746" t="s">
        <v>2738</v>
      </c>
      <c r="L746">
        <v>32011</v>
      </c>
      <c r="M746" t="s">
        <v>2900</v>
      </c>
      <c r="N746" t="s">
        <v>4759</v>
      </c>
      <c r="O746">
        <v>-81.796784472909707</v>
      </c>
      <c r="P746">
        <v>30.519853817233798</v>
      </c>
      <c r="Q746" t="s">
        <v>5318</v>
      </c>
      <c r="R746">
        <v>0</v>
      </c>
      <c r="S746" t="s">
        <v>6538</v>
      </c>
      <c r="T746">
        <v>8001</v>
      </c>
      <c r="U746" t="s">
        <v>6581</v>
      </c>
      <c r="V746">
        <v>2017</v>
      </c>
      <c r="W746">
        <v>42900</v>
      </c>
      <c r="X746">
        <v>2017</v>
      </c>
      <c r="Y746">
        <v>42900</v>
      </c>
      <c r="Z746">
        <v>649.46</v>
      </c>
      <c r="AA746" s="3">
        <f t="shared" si="452"/>
        <v>0.88435300044935261</v>
      </c>
      <c r="AC746" t="s">
        <v>6616</v>
      </c>
      <c r="AD746" t="s">
        <v>6616</v>
      </c>
      <c r="AE746" t="s">
        <v>6616</v>
      </c>
      <c r="AF746" t="s">
        <v>6616</v>
      </c>
      <c r="AG746" t="s">
        <v>6616</v>
      </c>
      <c r="AH746" t="s">
        <v>6616</v>
      </c>
      <c r="AI746" t="s">
        <v>6618</v>
      </c>
      <c r="AJ746" t="s">
        <v>6618</v>
      </c>
      <c r="AK746" t="s">
        <v>6618</v>
      </c>
      <c r="AL746" t="s">
        <v>6618</v>
      </c>
      <c r="AM746" t="s">
        <v>6618</v>
      </c>
      <c r="AN746" t="s">
        <v>6618</v>
      </c>
      <c r="AO746">
        <v>0</v>
      </c>
      <c r="AP746" s="3" t="str">
        <f t="shared" si="453"/>
        <v>No</v>
      </c>
      <c r="AQ746" s="3" t="str">
        <f t="shared" si="454"/>
        <v>No</v>
      </c>
      <c r="AR746" s="3" t="str">
        <f t="shared" si="455"/>
        <v>No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 t="s">
        <v>6634</v>
      </c>
      <c r="AZ746" t="s">
        <v>6638</v>
      </c>
      <c r="BA746">
        <v>0</v>
      </c>
      <c r="BB746" t="s">
        <v>6616</v>
      </c>
      <c r="BC746" t="s">
        <v>6616</v>
      </c>
      <c r="BD746" s="4" t="str">
        <f t="shared" si="456"/>
        <v>No</v>
      </c>
      <c r="BE746" t="s">
        <v>6640</v>
      </c>
      <c r="BF746" s="3" t="str">
        <f t="shared" si="457"/>
        <v>No</v>
      </c>
      <c r="BG746" t="s">
        <v>6645</v>
      </c>
      <c r="BH746" s="3" t="str">
        <f t="shared" si="458"/>
        <v>US HWY 1</v>
      </c>
      <c r="BI746" s="3" t="str">
        <f t="shared" si="459"/>
        <v>Callahan</v>
      </c>
      <c r="BJ746" s="3" t="str">
        <f t="shared" si="460"/>
        <v>Florida</v>
      </c>
      <c r="BK746" s="3">
        <f t="shared" si="461"/>
        <v>32011</v>
      </c>
      <c r="BL746" s="3" t="str">
        <f t="shared" si="462"/>
        <v>US HWY 1 CALLAHAN FL 32011</v>
      </c>
      <c r="BM746" s="3" t="str">
        <f t="shared" si="463"/>
        <v/>
      </c>
      <c r="BN746" s="3" t="str">
        <f t="shared" si="464"/>
        <v>Pass</v>
      </c>
      <c r="BO746" s="3" t="str">
        <f t="shared" si="465"/>
        <v>No</v>
      </c>
      <c r="BP746" s="3" t="str">
        <f t="shared" si="466"/>
        <v>FV&lt;$10K</v>
      </c>
      <c r="BQ746" t="s">
        <v>6650</v>
      </c>
      <c r="BR746" s="3" t="str">
        <f t="shared" si="467"/>
        <v>No, &lt; $20K Lien</v>
      </c>
      <c r="BS746" s="3" t="str">
        <f t="shared" si="468"/>
        <v>No, Lien &lt; $20K</v>
      </c>
      <c r="BT746" t="s">
        <v>6650</v>
      </c>
      <c r="BU746" s="3" t="str">
        <f t="shared" si="469"/>
        <v>No</v>
      </c>
      <c r="BV746" s="3" t="str">
        <f t="shared" si="470"/>
        <v>No</v>
      </c>
      <c r="BW746" s="3">
        <f t="shared" si="471"/>
        <v>0</v>
      </c>
      <c r="BX746" s="3" t="str">
        <f t="shared" si="472"/>
        <v>No</v>
      </c>
      <c r="BY746" s="3">
        <f t="shared" si="473"/>
        <v>42900</v>
      </c>
      <c r="BZ746">
        <v>1</v>
      </c>
      <c r="CA746" s="3">
        <f t="shared" si="474"/>
        <v>42900</v>
      </c>
      <c r="CC746" s="3">
        <f t="shared" si="475"/>
        <v>0</v>
      </c>
      <c r="CD746" s="3">
        <f t="shared" si="476"/>
        <v>0</v>
      </c>
      <c r="CE746" s="3" t="str">
        <f t="shared" si="477"/>
        <v/>
      </c>
      <c r="CF746" s="3" t="e">
        <f>HLOOKUP(CE746,'Valuation Data'!$D$2:$K$5,4,FALSE)</f>
        <v>#N/A</v>
      </c>
      <c r="CG746" s="3">
        <f t="shared" si="478"/>
        <v>42900</v>
      </c>
      <c r="CH746" s="3" t="str">
        <f t="shared" si="479"/>
        <v>No</v>
      </c>
      <c r="CI746" s="3" t="str">
        <f>VLOOKUP(R746,'Use Codes &amp; County Type'!A:D,4,FALSE)</f>
        <v>V</v>
      </c>
      <c r="CJ746" s="3" t="str">
        <f t="shared" si="480"/>
        <v>Yes</v>
      </c>
      <c r="CK746" s="3" t="str">
        <f t="shared" si="481"/>
        <v>No</v>
      </c>
      <c r="CL746" s="3">
        <f t="shared" si="482"/>
        <v>0</v>
      </c>
      <c r="CM746" s="3">
        <f t="shared" si="483"/>
        <v>0</v>
      </c>
      <c r="CN746" s="3">
        <f t="shared" si="484"/>
        <v>2937.56</v>
      </c>
      <c r="CO746" s="3">
        <f t="shared" si="485"/>
        <v>-2937.56</v>
      </c>
      <c r="CP746" s="3">
        <f t="shared" si="486"/>
        <v>6.8474592074592069E-2</v>
      </c>
      <c r="CR746" s="3" t="str">
        <f t="shared" si="487"/>
        <v>No</v>
      </c>
      <c r="CV746" s="3" t="str">
        <f t="shared" si="488"/>
        <v>Vacant, No Sales Data</v>
      </c>
      <c r="CW746" s="3">
        <f t="shared" si="489"/>
        <v>745</v>
      </c>
      <c r="CX746" s="3">
        <f t="shared" si="490"/>
        <v>734.39</v>
      </c>
      <c r="CY746" s="3" t="str">
        <f t="shared" si="491"/>
        <v>Ok</v>
      </c>
      <c r="CZ746">
        <v>0</v>
      </c>
      <c r="DA746">
        <v>0</v>
      </c>
    </row>
    <row r="747" spans="1:105" x14ac:dyDescent="0.25">
      <c r="A747">
        <v>746</v>
      </c>
      <c r="B747" t="s">
        <v>3</v>
      </c>
      <c r="C747" t="s">
        <v>855</v>
      </c>
      <c r="D747">
        <v>493.71</v>
      </c>
      <c r="E747">
        <v>2017</v>
      </c>
      <c r="F747">
        <v>493.71</v>
      </c>
      <c r="G747">
        <v>493.71</v>
      </c>
      <c r="H747" s="3">
        <f t="shared" si="451"/>
        <v>0</v>
      </c>
      <c r="J747" t="s">
        <v>2735</v>
      </c>
      <c r="K747" t="s">
        <v>2738</v>
      </c>
      <c r="L747">
        <v>32011</v>
      </c>
      <c r="M747" t="s">
        <v>3239</v>
      </c>
      <c r="N747" t="s">
        <v>4759</v>
      </c>
      <c r="O747">
        <v>-81.798568799288205</v>
      </c>
      <c r="P747">
        <v>30.524746500932</v>
      </c>
      <c r="Q747" t="s">
        <v>5319</v>
      </c>
      <c r="R747">
        <v>0</v>
      </c>
      <c r="S747" t="s">
        <v>6538</v>
      </c>
      <c r="T747">
        <v>8001</v>
      </c>
      <c r="U747" t="s">
        <v>6581</v>
      </c>
      <c r="V747">
        <v>2017</v>
      </c>
      <c r="W747">
        <v>28200</v>
      </c>
      <c r="X747">
        <v>2017</v>
      </c>
      <c r="Y747">
        <v>28200</v>
      </c>
      <c r="Z747">
        <v>426.91</v>
      </c>
      <c r="AA747" s="3">
        <f t="shared" si="452"/>
        <v>0.86469789957667464</v>
      </c>
      <c r="AB747" t="s">
        <v>6616</v>
      </c>
      <c r="AI747" t="s">
        <v>6618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 s="3" t="str">
        <f t="shared" si="453"/>
        <v>No</v>
      </c>
      <c r="AQ747" s="3" t="str">
        <f t="shared" si="454"/>
        <v>No</v>
      </c>
      <c r="AR747" s="3" t="str">
        <f t="shared" si="455"/>
        <v>No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 t="s">
        <v>6634</v>
      </c>
      <c r="AZ747">
        <v>0</v>
      </c>
      <c r="BA747">
        <v>0</v>
      </c>
      <c r="BB747" t="s">
        <v>6616</v>
      </c>
      <c r="BC747" t="s">
        <v>6616</v>
      </c>
      <c r="BD747" s="4" t="str">
        <f t="shared" si="456"/>
        <v>No</v>
      </c>
      <c r="BE747" t="s">
        <v>6640</v>
      </c>
      <c r="BF747" s="3" t="str">
        <f t="shared" si="457"/>
        <v>No</v>
      </c>
      <c r="BG747" t="s">
        <v>6645</v>
      </c>
      <c r="BH747" s="3" t="str">
        <f t="shared" si="458"/>
        <v>CHURCH RD</v>
      </c>
      <c r="BI747" s="3" t="str">
        <f t="shared" si="459"/>
        <v>Callahan</v>
      </c>
      <c r="BJ747" s="3" t="str">
        <f t="shared" si="460"/>
        <v>Florida</v>
      </c>
      <c r="BK747" s="3">
        <f t="shared" si="461"/>
        <v>32011</v>
      </c>
      <c r="BL747" s="3" t="str">
        <f t="shared" si="462"/>
        <v>CHURCH RD CALLAHAN FL 32011</v>
      </c>
      <c r="BM747" s="3" t="str">
        <f t="shared" si="463"/>
        <v/>
      </c>
      <c r="BN747" s="3" t="str">
        <f t="shared" si="464"/>
        <v>Pass</v>
      </c>
      <c r="BO747" s="3" t="str">
        <f t="shared" si="465"/>
        <v>No</v>
      </c>
      <c r="BP747" s="3" t="str">
        <f t="shared" si="466"/>
        <v>FV&lt;$10K</v>
      </c>
      <c r="BQ747" t="s">
        <v>6650</v>
      </c>
      <c r="BR747" s="3" t="str">
        <f t="shared" si="467"/>
        <v>No, &lt; $20K Lien</v>
      </c>
      <c r="BS747" s="3" t="str">
        <f t="shared" si="468"/>
        <v>No, Lien &lt; $20K</v>
      </c>
      <c r="BT747" t="s">
        <v>6650</v>
      </c>
      <c r="BU747" s="3" t="str">
        <f t="shared" si="469"/>
        <v>No</v>
      </c>
      <c r="BV747" s="3" t="str">
        <f t="shared" si="470"/>
        <v>No</v>
      </c>
      <c r="BW747" s="3">
        <f t="shared" si="471"/>
        <v>0</v>
      </c>
      <c r="BX747" s="3" t="str">
        <f t="shared" si="472"/>
        <v>No</v>
      </c>
      <c r="BY747" s="3">
        <f t="shared" si="473"/>
        <v>28200</v>
      </c>
      <c r="BZ747">
        <v>1</v>
      </c>
      <c r="CA747" s="3">
        <f t="shared" si="474"/>
        <v>28200</v>
      </c>
      <c r="CC747" s="3">
        <f t="shared" si="475"/>
        <v>0</v>
      </c>
      <c r="CD747" s="3">
        <f t="shared" si="476"/>
        <v>0</v>
      </c>
      <c r="CE747" s="3" t="str">
        <f t="shared" si="477"/>
        <v/>
      </c>
      <c r="CF747" s="3" t="e">
        <f>HLOOKUP(CE747,'Valuation Data'!$D$2:$K$5,4,FALSE)</f>
        <v>#N/A</v>
      </c>
      <c r="CG747" s="3">
        <f t="shared" si="478"/>
        <v>28200</v>
      </c>
      <c r="CH747" s="3" t="str">
        <f t="shared" si="479"/>
        <v>No</v>
      </c>
      <c r="CI747" s="3" t="str">
        <f>VLOOKUP(R747,'Use Codes &amp; County Type'!A:D,4,FALSE)</f>
        <v>V</v>
      </c>
      <c r="CJ747" s="3" t="str">
        <f t="shared" si="480"/>
        <v>Yes</v>
      </c>
      <c r="CK747" s="3" t="str">
        <f t="shared" si="481"/>
        <v>No</v>
      </c>
      <c r="CL747" s="3">
        <f t="shared" si="482"/>
        <v>0</v>
      </c>
      <c r="CM747" s="3">
        <f t="shared" si="483"/>
        <v>0</v>
      </c>
      <c r="CN747" s="3">
        <f t="shared" si="484"/>
        <v>1974.84</v>
      </c>
      <c r="CO747" s="3">
        <f t="shared" si="485"/>
        <v>-1974.84</v>
      </c>
      <c r="CP747" s="3">
        <f t="shared" si="486"/>
        <v>7.0029787234042545E-2</v>
      </c>
      <c r="CR747" s="3" t="str">
        <f t="shared" si="487"/>
        <v>No</v>
      </c>
      <c r="CV747" s="3" t="str">
        <f t="shared" si="488"/>
        <v>FMV&lt;$30K</v>
      </c>
      <c r="CW747" s="3">
        <f t="shared" si="489"/>
        <v>746</v>
      </c>
      <c r="CX747" s="3">
        <f t="shared" si="490"/>
        <v>493.71</v>
      </c>
      <c r="CY747" s="3" t="str">
        <f t="shared" si="491"/>
        <v>Ok</v>
      </c>
      <c r="CZ747">
        <v>0</v>
      </c>
      <c r="DA747">
        <v>0</v>
      </c>
    </row>
    <row r="748" spans="1:105" x14ac:dyDescent="0.25">
      <c r="A748">
        <v>747</v>
      </c>
      <c r="B748" t="s">
        <v>3</v>
      </c>
      <c r="C748" t="s">
        <v>856</v>
      </c>
      <c r="D748">
        <v>2549.5300000000002</v>
      </c>
      <c r="E748">
        <v>2017</v>
      </c>
      <c r="F748">
        <v>2549.5300000000002</v>
      </c>
      <c r="G748">
        <v>2549.5300000000002</v>
      </c>
      <c r="H748" s="3">
        <f t="shared" si="451"/>
        <v>0</v>
      </c>
      <c r="I748">
        <v>54100</v>
      </c>
      <c r="J748" t="s">
        <v>2735</v>
      </c>
      <c r="K748" t="s">
        <v>2738</v>
      </c>
      <c r="L748">
        <v>32011</v>
      </c>
      <c r="M748" t="s">
        <v>3292</v>
      </c>
      <c r="N748" t="s">
        <v>4759</v>
      </c>
      <c r="O748">
        <v>-81.797426442912595</v>
      </c>
      <c r="P748">
        <v>30.5247632244673</v>
      </c>
      <c r="Q748" t="s">
        <v>5320</v>
      </c>
      <c r="R748">
        <v>1</v>
      </c>
      <c r="S748" t="s">
        <v>6539</v>
      </c>
      <c r="T748">
        <v>1001</v>
      </c>
      <c r="U748" t="s">
        <v>6582</v>
      </c>
      <c r="V748">
        <v>2017</v>
      </c>
      <c r="W748">
        <v>153765</v>
      </c>
      <c r="X748">
        <v>2017</v>
      </c>
      <c r="Y748">
        <v>153765</v>
      </c>
      <c r="Z748">
        <v>2327.8200000000002</v>
      </c>
      <c r="AA748" s="3">
        <f t="shared" si="452"/>
        <v>0.91303887383164739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 s="3" t="str">
        <f t="shared" si="453"/>
        <v>No</v>
      </c>
      <c r="AQ748" s="3" t="str">
        <f t="shared" si="454"/>
        <v>No</v>
      </c>
      <c r="AR748" s="3" t="str">
        <f t="shared" si="455"/>
        <v>No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 t="s">
        <v>6634</v>
      </c>
      <c r="AZ748">
        <v>0</v>
      </c>
      <c r="BA748">
        <v>0</v>
      </c>
      <c r="BB748" t="s">
        <v>6616</v>
      </c>
      <c r="BC748">
        <v>0</v>
      </c>
      <c r="BD748" s="4" t="str">
        <f t="shared" si="456"/>
        <v>No</v>
      </c>
      <c r="BE748" t="s">
        <v>6640</v>
      </c>
      <c r="BF748" s="3" t="str">
        <f t="shared" si="457"/>
        <v>No</v>
      </c>
      <c r="BG748" t="s">
        <v>6645</v>
      </c>
      <c r="BH748" s="3" t="str">
        <f t="shared" si="458"/>
        <v>54100 CHURCH RD</v>
      </c>
      <c r="BI748" s="3" t="str">
        <f t="shared" si="459"/>
        <v>Callahan</v>
      </c>
      <c r="BJ748" s="3" t="str">
        <f t="shared" si="460"/>
        <v>Florida</v>
      </c>
      <c r="BK748" s="3">
        <f t="shared" si="461"/>
        <v>32011</v>
      </c>
      <c r="BL748" s="3" t="str">
        <f t="shared" si="462"/>
        <v>54100 CHURCH RD CALLAHAN FL 32011</v>
      </c>
      <c r="BM748" s="3" t="str">
        <f t="shared" si="463"/>
        <v/>
      </c>
      <c r="BN748" s="3" t="str">
        <f t="shared" si="464"/>
        <v>Pass</v>
      </c>
      <c r="BO748" s="3" t="str">
        <f t="shared" si="465"/>
        <v>No</v>
      </c>
      <c r="BP748" s="3" t="str">
        <f t="shared" si="466"/>
        <v>FV&lt;$10K</v>
      </c>
      <c r="BQ748" t="s">
        <v>6650</v>
      </c>
      <c r="BR748" s="3" t="str">
        <f t="shared" si="467"/>
        <v>No, &lt; $20K Lien</v>
      </c>
      <c r="BS748" s="3" t="str">
        <f t="shared" si="468"/>
        <v>No, Lien &lt; $20K</v>
      </c>
      <c r="BT748" t="s">
        <v>6650</v>
      </c>
      <c r="BU748" s="3" t="str">
        <f t="shared" si="469"/>
        <v>No</v>
      </c>
      <c r="BV748" s="3" t="str">
        <f t="shared" si="470"/>
        <v>No</v>
      </c>
      <c r="BW748" s="3">
        <f t="shared" si="471"/>
        <v>0</v>
      </c>
      <c r="BX748" s="3" t="str">
        <f t="shared" si="472"/>
        <v>No</v>
      </c>
      <c r="BY748" s="3">
        <f t="shared" si="473"/>
        <v>153765</v>
      </c>
      <c r="BZ748">
        <v>1</v>
      </c>
      <c r="CA748" s="3">
        <f t="shared" si="474"/>
        <v>153765</v>
      </c>
      <c r="CC748" s="3">
        <f t="shared" si="475"/>
        <v>0</v>
      </c>
      <c r="CD748" s="3">
        <f t="shared" si="476"/>
        <v>0</v>
      </c>
      <c r="CE748" s="3" t="str">
        <f t="shared" si="477"/>
        <v/>
      </c>
      <c r="CF748" s="3" t="e">
        <f>HLOOKUP(CE748,'Valuation Data'!$D$2:$K$5,4,FALSE)</f>
        <v>#N/A</v>
      </c>
      <c r="CG748" s="3">
        <f t="shared" si="478"/>
        <v>153765</v>
      </c>
      <c r="CH748" s="3" t="str">
        <f t="shared" si="479"/>
        <v>No</v>
      </c>
      <c r="CI748" s="3" t="str">
        <f>VLOOKUP(R748,'Use Codes &amp; County Type'!A:D,4,FALSE)</f>
        <v>S</v>
      </c>
      <c r="CJ748" s="3" t="str">
        <f t="shared" si="480"/>
        <v>No</v>
      </c>
      <c r="CK748" s="3" t="str">
        <f t="shared" si="481"/>
        <v>No</v>
      </c>
      <c r="CL748" s="3">
        <f t="shared" si="482"/>
        <v>0.35</v>
      </c>
      <c r="CM748" s="3">
        <f t="shared" si="483"/>
        <v>53817.75</v>
      </c>
      <c r="CN748" s="3">
        <f t="shared" si="484"/>
        <v>10198.120000000001</v>
      </c>
      <c r="CO748" s="3">
        <f t="shared" si="485"/>
        <v>43619.63</v>
      </c>
      <c r="CP748" s="3">
        <f t="shared" si="486"/>
        <v>6.6322765258673949E-2</v>
      </c>
      <c r="CR748" s="3" t="str">
        <f t="shared" si="487"/>
        <v>No</v>
      </c>
      <c r="CV748" s="3" t="str">
        <f t="shared" si="488"/>
        <v>*Bid</v>
      </c>
      <c r="CW748" s="3">
        <f t="shared" si="489"/>
        <v>747</v>
      </c>
      <c r="CX748" s="3">
        <f t="shared" si="490"/>
        <v>2549.5300000000002</v>
      </c>
      <c r="CY748" s="3" t="str">
        <f t="shared" si="491"/>
        <v>Ok</v>
      </c>
      <c r="CZ748">
        <v>0</v>
      </c>
      <c r="DA748">
        <v>0</v>
      </c>
    </row>
    <row r="749" spans="1:105" x14ac:dyDescent="0.25">
      <c r="A749">
        <v>748</v>
      </c>
      <c r="B749" t="s">
        <v>3</v>
      </c>
      <c r="C749" t="s">
        <v>857</v>
      </c>
      <c r="D749">
        <v>277.60000000000002</v>
      </c>
      <c r="E749">
        <v>2017</v>
      </c>
      <c r="F749">
        <v>277.60000000000002</v>
      </c>
      <c r="G749">
        <v>277.60000000000002</v>
      </c>
      <c r="H749" s="3">
        <f t="shared" si="451"/>
        <v>0</v>
      </c>
      <c r="J749" t="s">
        <v>2735</v>
      </c>
      <c r="K749" t="s">
        <v>2738</v>
      </c>
      <c r="L749">
        <v>32011</v>
      </c>
      <c r="M749" t="s">
        <v>3239</v>
      </c>
      <c r="N749" t="s">
        <v>4759</v>
      </c>
      <c r="O749">
        <v>-81.796996260267306</v>
      </c>
      <c r="P749">
        <v>30.524769514720301</v>
      </c>
      <c r="Q749" t="s">
        <v>5320</v>
      </c>
      <c r="R749">
        <v>0</v>
      </c>
      <c r="S749" t="s">
        <v>6538</v>
      </c>
      <c r="T749">
        <v>8001</v>
      </c>
      <c r="U749" t="s">
        <v>6581</v>
      </c>
      <c r="V749">
        <v>2017</v>
      </c>
      <c r="W749">
        <v>15000</v>
      </c>
      <c r="X749">
        <v>2017</v>
      </c>
      <c r="Y749">
        <v>15000</v>
      </c>
      <c r="Z749">
        <v>227.09</v>
      </c>
      <c r="AA749" s="3">
        <f t="shared" si="452"/>
        <v>0.81804755043227662</v>
      </c>
      <c r="AB749" t="s">
        <v>6616</v>
      </c>
      <c r="AI749" t="s">
        <v>6618</v>
      </c>
      <c r="AJ749" t="s">
        <v>6618</v>
      </c>
      <c r="AK749">
        <v>0</v>
      </c>
      <c r="AL749">
        <v>0</v>
      </c>
      <c r="AM749">
        <v>0</v>
      </c>
      <c r="AN749">
        <v>0</v>
      </c>
      <c r="AO749">
        <v>0</v>
      </c>
      <c r="AP749" s="3" t="str">
        <f t="shared" si="453"/>
        <v>No</v>
      </c>
      <c r="AQ749" s="3" t="str">
        <f t="shared" si="454"/>
        <v>No</v>
      </c>
      <c r="AR749" s="3" t="str">
        <f t="shared" si="455"/>
        <v>No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1</v>
      </c>
      <c r="AY749" t="s">
        <v>6634</v>
      </c>
      <c r="AZ749">
        <v>0</v>
      </c>
      <c r="BA749">
        <v>0</v>
      </c>
      <c r="BB749" t="s">
        <v>6616</v>
      </c>
      <c r="BC749" t="s">
        <v>6616</v>
      </c>
      <c r="BD749" s="4" t="str">
        <f t="shared" si="456"/>
        <v>No</v>
      </c>
      <c r="BE749" t="s">
        <v>6640</v>
      </c>
      <c r="BF749" s="3" t="str">
        <f t="shared" si="457"/>
        <v>No</v>
      </c>
      <c r="BG749" t="s">
        <v>6645</v>
      </c>
      <c r="BH749" s="3" t="str">
        <f t="shared" si="458"/>
        <v>CHURCH RD</v>
      </c>
      <c r="BI749" s="3" t="str">
        <f t="shared" si="459"/>
        <v>Callahan</v>
      </c>
      <c r="BJ749" s="3" t="str">
        <f t="shared" si="460"/>
        <v>Florida</v>
      </c>
      <c r="BK749" s="3">
        <f t="shared" si="461"/>
        <v>32011</v>
      </c>
      <c r="BL749" s="3" t="str">
        <f t="shared" si="462"/>
        <v>CHURCH RD CALLAHAN FL 32011</v>
      </c>
      <c r="BM749" s="3" t="str">
        <f t="shared" si="463"/>
        <v/>
      </c>
      <c r="BN749" s="3" t="str">
        <f t="shared" si="464"/>
        <v>Pass</v>
      </c>
      <c r="BO749" s="3" t="str">
        <f t="shared" si="465"/>
        <v>No</v>
      </c>
      <c r="BP749" s="3" t="str">
        <f t="shared" si="466"/>
        <v>FV&lt;$10K</v>
      </c>
      <c r="BQ749" t="s">
        <v>6650</v>
      </c>
      <c r="BR749" s="3" t="str">
        <f t="shared" si="467"/>
        <v>No, &lt; $20K Lien</v>
      </c>
      <c r="BS749" s="3" t="str">
        <f t="shared" si="468"/>
        <v>No, Lien &lt; $20K</v>
      </c>
      <c r="BT749" t="s">
        <v>6650</v>
      </c>
      <c r="BU749" s="3" t="str">
        <f t="shared" si="469"/>
        <v>No</v>
      </c>
      <c r="BV749" s="3" t="str">
        <f t="shared" si="470"/>
        <v>No</v>
      </c>
      <c r="BW749" s="3">
        <f t="shared" si="471"/>
        <v>0</v>
      </c>
      <c r="BX749" s="3" t="str">
        <f t="shared" si="472"/>
        <v>No</v>
      </c>
      <c r="BY749" s="3">
        <f t="shared" si="473"/>
        <v>15000</v>
      </c>
      <c r="BZ749">
        <v>1</v>
      </c>
      <c r="CA749" s="3">
        <f t="shared" si="474"/>
        <v>15000</v>
      </c>
      <c r="CC749" s="3">
        <f t="shared" si="475"/>
        <v>0</v>
      </c>
      <c r="CD749" s="3">
        <f t="shared" si="476"/>
        <v>0</v>
      </c>
      <c r="CE749" s="3" t="str">
        <f t="shared" si="477"/>
        <v/>
      </c>
      <c r="CF749" s="3" t="e">
        <f>HLOOKUP(CE749,'Valuation Data'!$D$2:$K$5,4,FALSE)</f>
        <v>#N/A</v>
      </c>
      <c r="CG749" s="3">
        <f t="shared" si="478"/>
        <v>15000</v>
      </c>
      <c r="CH749" s="3" t="str">
        <f t="shared" si="479"/>
        <v>No</v>
      </c>
      <c r="CI749" s="3" t="str">
        <f>VLOOKUP(R749,'Use Codes &amp; County Type'!A:D,4,FALSE)</f>
        <v>V</v>
      </c>
      <c r="CJ749" s="3" t="str">
        <f t="shared" si="480"/>
        <v>Yes</v>
      </c>
      <c r="CK749" s="3" t="str">
        <f t="shared" si="481"/>
        <v>No</v>
      </c>
      <c r="CL749" s="3">
        <f t="shared" si="482"/>
        <v>0</v>
      </c>
      <c r="CM749" s="3">
        <f t="shared" si="483"/>
        <v>0</v>
      </c>
      <c r="CN749" s="3">
        <f t="shared" si="484"/>
        <v>1110.4000000000001</v>
      </c>
      <c r="CO749" s="3">
        <f t="shared" si="485"/>
        <v>-1110.4000000000001</v>
      </c>
      <c r="CP749" s="3">
        <f t="shared" si="486"/>
        <v>7.4026666666666671E-2</v>
      </c>
      <c r="CR749" s="3" t="str">
        <f t="shared" si="487"/>
        <v>No</v>
      </c>
      <c r="CV749" s="3" t="str">
        <f t="shared" si="488"/>
        <v>FMV&lt;$30K</v>
      </c>
      <c r="CW749" s="3">
        <f t="shared" si="489"/>
        <v>748</v>
      </c>
      <c r="CX749" s="3">
        <f t="shared" si="490"/>
        <v>277.60000000000002</v>
      </c>
      <c r="CY749" s="3" t="str">
        <f t="shared" si="491"/>
        <v>Ok</v>
      </c>
      <c r="CZ749">
        <v>0</v>
      </c>
      <c r="DA749">
        <v>0</v>
      </c>
    </row>
    <row r="750" spans="1:105" x14ac:dyDescent="0.25">
      <c r="A750">
        <v>749</v>
      </c>
      <c r="B750" t="s">
        <v>3</v>
      </c>
      <c r="C750" t="s">
        <v>858</v>
      </c>
      <c r="D750">
        <v>539.47</v>
      </c>
      <c r="E750">
        <v>2017</v>
      </c>
      <c r="F750" t="e">
        <f>NA()</f>
        <v>#N/A</v>
      </c>
      <c r="G750" t="e">
        <f>NA()</f>
        <v>#N/A</v>
      </c>
      <c r="H750" s="3" t="e">
        <f t="shared" si="451"/>
        <v>#N/A</v>
      </c>
      <c r="I750" t="e">
        <f>NA()</f>
        <v>#N/A</v>
      </c>
      <c r="J750" t="e">
        <f>NA()</f>
        <v>#N/A</v>
      </c>
      <c r="K750" t="e">
        <f>NA()</f>
        <v>#N/A</v>
      </c>
      <c r="L750" t="e">
        <f>NA()</f>
        <v>#N/A</v>
      </c>
      <c r="M750" t="e">
        <f>NA()</f>
        <v>#N/A</v>
      </c>
      <c r="N750" t="e">
        <f>NA()</f>
        <v>#N/A</v>
      </c>
      <c r="O750" t="e">
        <f>NA()</f>
        <v>#N/A</v>
      </c>
      <c r="P750" t="e">
        <f>NA()</f>
        <v>#N/A</v>
      </c>
      <c r="Q750" t="e">
        <f>NA()</f>
        <v>#N/A</v>
      </c>
      <c r="R750">
        <v>2</v>
      </c>
      <c r="S750" t="s">
        <v>6535</v>
      </c>
      <c r="T750" t="e">
        <f>NA()</f>
        <v>#N/A</v>
      </c>
      <c r="U750" t="e">
        <f>NA()</f>
        <v>#N/A</v>
      </c>
      <c r="V750">
        <v>2017</v>
      </c>
      <c r="W750">
        <v>30995</v>
      </c>
      <c r="X750" t="e">
        <f>NA()</f>
        <v>#N/A</v>
      </c>
      <c r="Y750" t="e">
        <f>NA()</f>
        <v>#N/A</v>
      </c>
      <c r="Z750" t="e">
        <f>NA()</f>
        <v>#N/A</v>
      </c>
      <c r="AA750" s="3">
        <f t="shared" si="452"/>
        <v>0</v>
      </c>
      <c r="AB750" t="s">
        <v>6616</v>
      </c>
      <c r="AI750" t="e">
        <f>NA()</f>
        <v>#N/A</v>
      </c>
      <c r="AJ750" t="e">
        <f>NA()</f>
        <v>#N/A</v>
      </c>
      <c r="AK750" t="e">
        <f>NA()</f>
        <v>#N/A</v>
      </c>
      <c r="AL750" t="e">
        <f>NA()</f>
        <v>#N/A</v>
      </c>
      <c r="AM750" t="e">
        <f>NA()</f>
        <v>#N/A</v>
      </c>
      <c r="AN750" t="e">
        <f>NA()</f>
        <v>#N/A</v>
      </c>
      <c r="AO750" t="e">
        <f>NA()</f>
        <v>#N/A</v>
      </c>
      <c r="AP750" s="3" t="str">
        <f t="shared" si="453"/>
        <v>No</v>
      </c>
      <c r="AQ750" s="3" t="str">
        <f t="shared" si="454"/>
        <v>No</v>
      </c>
      <c r="AR750" s="3" t="str">
        <f t="shared" si="455"/>
        <v>No</v>
      </c>
      <c r="AS750" t="e">
        <f>NA()</f>
        <v>#N/A</v>
      </c>
      <c r="AT750" t="e">
        <f>NA()</f>
        <v>#N/A</v>
      </c>
      <c r="AU750" t="e">
        <f>NA()</f>
        <v>#N/A</v>
      </c>
      <c r="AV750" t="e">
        <f>NA()</f>
        <v>#N/A</v>
      </c>
      <c r="AW750" t="e">
        <f>NA()</f>
        <v>#N/A</v>
      </c>
      <c r="AX750" t="e">
        <f>NA()</f>
        <v>#N/A</v>
      </c>
      <c r="AY750" t="e">
        <f>NA()</f>
        <v>#N/A</v>
      </c>
      <c r="AZ750" t="e">
        <f>NA()</f>
        <v>#N/A</v>
      </c>
      <c r="BA750">
        <v>0</v>
      </c>
      <c r="BB750" t="s">
        <v>6616</v>
      </c>
      <c r="BC750" t="e">
        <f>NA()</f>
        <v>#N/A</v>
      </c>
      <c r="BD750" s="4" t="str">
        <f t="shared" si="456"/>
        <v>No</v>
      </c>
      <c r="BE750" t="e">
        <f>NA()</f>
        <v>#N/A</v>
      </c>
      <c r="BF750" s="3" t="str">
        <f t="shared" si="457"/>
        <v>No</v>
      </c>
      <c r="BG750" t="e">
        <f>NA()</f>
        <v>#N/A</v>
      </c>
      <c r="BH750" s="3" t="e">
        <f t="shared" si="458"/>
        <v>#N/A</v>
      </c>
      <c r="BI750" s="3" t="e">
        <f t="shared" si="459"/>
        <v>#N/A</v>
      </c>
      <c r="BJ750" s="3" t="e">
        <f t="shared" si="460"/>
        <v>#N/A</v>
      </c>
      <c r="BK750" s="3" t="e">
        <f t="shared" si="461"/>
        <v>#N/A</v>
      </c>
      <c r="BL750" s="3" t="e">
        <f t="shared" si="462"/>
        <v>#N/A</v>
      </c>
      <c r="BM750" s="3" t="e">
        <f t="shared" si="463"/>
        <v>#N/A</v>
      </c>
      <c r="BN750" s="3" t="str">
        <f t="shared" si="464"/>
        <v>Pass</v>
      </c>
      <c r="BO750" s="3" t="e">
        <f t="shared" si="465"/>
        <v>#N/A</v>
      </c>
      <c r="BP750" s="3" t="str">
        <f t="shared" si="466"/>
        <v>FV&lt;$10K</v>
      </c>
      <c r="BQ750" t="s">
        <v>6650</v>
      </c>
      <c r="BR750" s="3" t="str">
        <f t="shared" si="467"/>
        <v>No, &lt; $20K Lien</v>
      </c>
      <c r="BS750" s="3" t="str">
        <f t="shared" si="468"/>
        <v>No, Lien &lt; $20K</v>
      </c>
      <c r="BT750" t="s">
        <v>6650</v>
      </c>
      <c r="BU750" s="3" t="str">
        <f t="shared" si="469"/>
        <v>No</v>
      </c>
      <c r="BV750" s="3" t="str">
        <f t="shared" si="470"/>
        <v>No</v>
      </c>
      <c r="BW750" s="3">
        <f t="shared" si="471"/>
        <v>0</v>
      </c>
      <c r="BX750" s="3" t="str">
        <f t="shared" si="472"/>
        <v>No</v>
      </c>
      <c r="BY750" s="3">
        <f t="shared" si="473"/>
        <v>30995</v>
      </c>
      <c r="BZ750">
        <v>1</v>
      </c>
      <c r="CA750" s="3">
        <f t="shared" si="474"/>
        <v>30995</v>
      </c>
      <c r="CC750" s="3" t="e">
        <f t="shared" si="475"/>
        <v>#N/A</v>
      </c>
      <c r="CD750" s="3" t="e">
        <f t="shared" si="476"/>
        <v>#N/A</v>
      </c>
      <c r="CE750" s="3" t="str">
        <f t="shared" si="477"/>
        <v/>
      </c>
      <c r="CF750" s="3" t="e">
        <f>HLOOKUP(CE750,'Valuation Data'!$D$2:$K$5,4,FALSE)</f>
        <v>#N/A</v>
      </c>
      <c r="CG750" s="3">
        <f t="shared" si="478"/>
        <v>30995</v>
      </c>
      <c r="CH750" s="3" t="str">
        <f t="shared" si="479"/>
        <v>No</v>
      </c>
      <c r="CI750" s="3" t="str">
        <f>VLOOKUP(R750,'Use Codes &amp; County Type'!A:D,4,FALSE)</f>
        <v>R</v>
      </c>
      <c r="CJ750" s="3" t="str">
        <f t="shared" si="480"/>
        <v>No</v>
      </c>
      <c r="CK750" s="3" t="str">
        <f t="shared" si="481"/>
        <v>No</v>
      </c>
      <c r="CL750" s="3">
        <f t="shared" si="482"/>
        <v>0.35</v>
      </c>
      <c r="CM750" s="3">
        <f t="shared" si="483"/>
        <v>10848.25</v>
      </c>
      <c r="CN750" s="3" t="e">
        <f t="shared" si="484"/>
        <v>#N/A</v>
      </c>
      <c r="CO750" s="3" t="e">
        <f t="shared" si="485"/>
        <v>#N/A</v>
      </c>
      <c r="CP750" s="3" t="e">
        <f t="shared" si="486"/>
        <v>#N/A</v>
      </c>
      <c r="CR750" s="3" t="e">
        <f t="shared" si="487"/>
        <v>#N/A</v>
      </c>
      <c r="CV750" s="3" t="e">
        <f t="shared" si="488"/>
        <v>#N/A</v>
      </c>
      <c r="CW750" s="3">
        <f t="shared" si="489"/>
        <v>749</v>
      </c>
      <c r="CX750" s="3">
        <f t="shared" si="490"/>
        <v>539.47</v>
      </c>
      <c r="CY750" s="3" t="e">
        <f t="shared" si="491"/>
        <v>#N/A</v>
      </c>
      <c r="CZ750" t="e">
        <f>NA()</f>
        <v>#N/A</v>
      </c>
      <c r="DA750" t="e">
        <f>NA()</f>
        <v>#N/A</v>
      </c>
    </row>
    <row r="751" spans="1:105" x14ac:dyDescent="0.25">
      <c r="A751">
        <v>750</v>
      </c>
      <c r="B751" t="s">
        <v>3</v>
      </c>
      <c r="C751" t="s">
        <v>859</v>
      </c>
      <c r="D751">
        <v>880.26</v>
      </c>
      <c r="E751">
        <v>2017</v>
      </c>
      <c r="F751">
        <v>880.26</v>
      </c>
      <c r="G751">
        <v>880.26</v>
      </c>
      <c r="H751" s="3">
        <f t="shared" si="451"/>
        <v>0</v>
      </c>
      <c r="I751">
        <v>54162</v>
      </c>
      <c r="J751" t="s">
        <v>2735</v>
      </c>
      <c r="K751" t="s">
        <v>2738</v>
      </c>
      <c r="L751">
        <v>32011</v>
      </c>
      <c r="M751" t="s">
        <v>3293</v>
      </c>
      <c r="N751" t="s">
        <v>4759</v>
      </c>
      <c r="O751">
        <v>-81.789532585196895</v>
      </c>
      <c r="P751">
        <v>30.523979802407901</v>
      </c>
      <c r="Q751" t="s">
        <v>5321</v>
      </c>
      <c r="R751">
        <v>2</v>
      </c>
      <c r="S751" t="s">
        <v>6535</v>
      </c>
      <c r="T751">
        <v>1006</v>
      </c>
      <c r="U751" t="s">
        <v>6578</v>
      </c>
      <c r="V751">
        <v>2017</v>
      </c>
      <c r="W751">
        <v>51810</v>
      </c>
      <c r="X751">
        <v>2017</v>
      </c>
      <c r="Y751">
        <v>51810</v>
      </c>
      <c r="Z751">
        <v>784.34</v>
      </c>
      <c r="AA751" s="3">
        <f t="shared" si="452"/>
        <v>0.89103219503328568</v>
      </c>
      <c r="AB751" t="s">
        <v>6616</v>
      </c>
      <c r="AC751" t="s">
        <v>6616</v>
      </c>
      <c r="AI751" t="s">
        <v>6618</v>
      </c>
      <c r="AJ751" t="s">
        <v>6618</v>
      </c>
      <c r="AK751" t="s">
        <v>6618</v>
      </c>
      <c r="AL751">
        <v>0</v>
      </c>
      <c r="AM751">
        <v>0</v>
      </c>
      <c r="AN751">
        <v>0</v>
      </c>
      <c r="AO751">
        <v>0</v>
      </c>
      <c r="AP751" s="3" t="str">
        <f t="shared" si="453"/>
        <v>No</v>
      </c>
      <c r="AQ751" s="3" t="str">
        <f t="shared" si="454"/>
        <v>No</v>
      </c>
      <c r="AR751" s="3" t="str">
        <f t="shared" si="455"/>
        <v>No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 t="s">
        <v>6634</v>
      </c>
      <c r="AZ751" t="s">
        <v>6638</v>
      </c>
      <c r="BA751">
        <v>2</v>
      </c>
      <c r="BB751" t="s">
        <v>6616</v>
      </c>
      <c r="BC751" t="s">
        <v>6616</v>
      </c>
      <c r="BD751" s="4" t="str">
        <f t="shared" si="456"/>
        <v>No</v>
      </c>
      <c r="BE751" t="s">
        <v>6640</v>
      </c>
      <c r="BF751" s="3" t="str">
        <f t="shared" si="457"/>
        <v>No</v>
      </c>
      <c r="BG751" t="s">
        <v>6645</v>
      </c>
      <c r="BH751" s="3" t="str">
        <f t="shared" si="458"/>
        <v>54162 HERON RD</v>
      </c>
      <c r="BI751" s="3" t="str">
        <f t="shared" si="459"/>
        <v>Callahan</v>
      </c>
      <c r="BJ751" s="3" t="str">
        <f t="shared" si="460"/>
        <v>Florida</v>
      </c>
      <c r="BK751" s="3">
        <f t="shared" si="461"/>
        <v>32011</v>
      </c>
      <c r="BL751" s="3" t="str">
        <f t="shared" si="462"/>
        <v>54162 HERON RD CALLAHAN FL 32011</v>
      </c>
      <c r="BM751" s="3" t="str">
        <f t="shared" si="463"/>
        <v/>
      </c>
      <c r="BN751" s="3" t="str">
        <f t="shared" si="464"/>
        <v>Pass</v>
      </c>
      <c r="BO751" s="3" t="str">
        <f t="shared" si="465"/>
        <v>No</v>
      </c>
      <c r="BP751" s="3" t="str">
        <f t="shared" si="466"/>
        <v>FV&lt;$10K</v>
      </c>
      <c r="BQ751" t="s">
        <v>6650</v>
      </c>
      <c r="BR751" s="3" t="str">
        <f t="shared" si="467"/>
        <v>No, &lt; $20K Lien</v>
      </c>
      <c r="BS751" s="3" t="str">
        <f t="shared" si="468"/>
        <v>No, Lien &lt; $20K</v>
      </c>
      <c r="BT751" t="s">
        <v>6650</v>
      </c>
      <c r="BU751" s="3" t="str">
        <f t="shared" si="469"/>
        <v>No</v>
      </c>
      <c r="BV751" s="3" t="str">
        <f t="shared" si="470"/>
        <v>No</v>
      </c>
      <c r="BW751" s="3">
        <f t="shared" si="471"/>
        <v>2</v>
      </c>
      <c r="BX751" s="3" t="str">
        <f t="shared" si="472"/>
        <v>Yes</v>
      </c>
      <c r="BY751" s="3">
        <f t="shared" si="473"/>
        <v>51810</v>
      </c>
      <c r="BZ751">
        <v>1</v>
      </c>
      <c r="CA751" s="3">
        <f t="shared" si="474"/>
        <v>51810</v>
      </c>
      <c r="CC751" s="3">
        <f t="shared" si="475"/>
        <v>0</v>
      </c>
      <c r="CD751" s="3">
        <f t="shared" si="476"/>
        <v>0</v>
      </c>
      <c r="CE751" s="3" t="str">
        <f t="shared" si="477"/>
        <v/>
      </c>
      <c r="CF751" s="3" t="e">
        <f>HLOOKUP(CE751,'Valuation Data'!$D$2:$K$5,4,FALSE)</f>
        <v>#N/A</v>
      </c>
      <c r="CG751" s="3">
        <f t="shared" si="478"/>
        <v>51810</v>
      </c>
      <c r="CH751" s="3" t="str">
        <f t="shared" si="479"/>
        <v>No</v>
      </c>
      <c r="CI751" s="3" t="str">
        <f>VLOOKUP(R751,'Use Codes &amp; County Type'!A:D,4,FALSE)</f>
        <v>R</v>
      </c>
      <c r="CJ751" s="3" t="str">
        <f t="shared" si="480"/>
        <v>No</v>
      </c>
      <c r="CK751" s="3" t="str">
        <f t="shared" si="481"/>
        <v>No</v>
      </c>
      <c r="CL751" s="3">
        <f t="shared" si="482"/>
        <v>0.35</v>
      </c>
      <c r="CM751" s="3">
        <f t="shared" si="483"/>
        <v>18133.5</v>
      </c>
      <c r="CN751" s="3">
        <f t="shared" si="484"/>
        <v>5281.56</v>
      </c>
      <c r="CO751" s="3">
        <f t="shared" si="485"/>
        <v>12851.939999999999</v>
      </c>
      <c r="CP751" s="3">
        <f t="shared" si="486"/>
        <v>0.10194093804284887</v>
      </c>
      <c r="CR751" s="3" t="str">
        <f t="shared" si="487"/>
        <v>No</v>
      </c>
      <c r="CV751" s="3" t="str">
        <f t="shared" si="488"/>
        <v>Too Many Priors</v>
      </c>
      <c r="CW751" s="3">
        <f t="shared" si="489"/>
        <v>750</v>
      </c>
      <c r="CX751" s="3">
        <f t="shared" si="490"/>
        <v>880.26</v>
      </c>
      <c r="CY751" s="3" t="str">
        <f t="shared" si="491"/>
        <v>Ok</v>
      </c>
      <c r="CZ751">
        <v>0</v>
      </c>
      <c r="DA751">
        <v>0</v>
      </c>
    </row>
    <row r="752" spans="1:105" x14ac:dyDescent="0.25">
      <c r="A752">
        <v>751</v>
      </c>
      <c r="B752" t="s">
        <v>3</v>
      </c>
      <c r="C752" t="s">
        <v>860</v>
      </c>
      <c r="D752">
        <v>1067.28</v>
      </c>
      <c r="E752">
        <v>2017</v>
      </c>
      <c r="F752">
        <v>1067.28</v>
      </c>
      <c r="G752">
        <v>1067.28</v>
      </c>
      <c r="H752" s="3">
        <f t="shared" si="451"/>
        <v>0</v>
      </c>
      <c r="I752">
        <v>54080</v>
      </c>
      <c r="J752" t="s">
        <v>2735</v>
      </c>
      <c r="K752" t="s">
        <v>2738</v>
      </c>
      <c r="L752">
        <v>32011</v>
      </c>
      <c r="M752" t="s">
        <v>3294</v>
      </c>
      <c r="N752" t="s">
        <v>4759</v>
      </c>
      <c r="O752">
        <v>-81.790930359578695</v>
      </c>
      <c r="P752">
        <v>30.522207343500298</v>
      </c>
      <c r="Q752" t="s">
        <v>5322</v>
      </c>
      <c r="R752">
        <v>2</v>
      </c>
      <c r="S752" t="s">
        <v>6535</v>
      </c>
      <c r="T752">
        <v>1006</v>
      </c>
      <c r="U752" t="s">
        <v>6578</v>
      </c>
      <c r="V752">
        <v>2017</v>
      </c>
      <c r="W752">
        <v>57939</v>
      </c>
      <c r="X752">
        <v>2017</v>
      </c>
      <c r="Y752">
        <v>70085</v>
      </c>
      <c r="Z752">
        <v>957.26</v>
      </c>
      <c r="AA752" s="3">
        <f t="shared" si="452"/>
        <v>0.89691552357394499</v>
      </c>
      <c r="AC752" t="s">
        <v>6616</v>
      </c>
      <c r="AD752" t="s">
        <v>6616</v>
      </c>
      <c r="AI752" t="s">
        <v>6618</v>
      </c>
      <c r="AJ752" t="s">
        <v>6618</v>
      </c>
      <c r="AK752" t="s">
        <v>6618</v>
      </c>
      <c r="AL752" t="s">
        <v>6618</v>
      </c>
      <c r="AM752">
        <v>0</v>
      </c>
      <c r="AN752">
        <v>0</v>
      </c>
      <c r="AO752">
        <v>0</v>
      </c>
      <c r="AP752" s="3" t="str">
        <f t="shared" si="453"/>
        <v>No</v>
      </c>
      <c r="AQ752" s="3" t="str">
        <f t="shared" si="454"/>
        <v>No</v>
      </c>
      <c r="AR752" s="3" t="str">
        <f t="shared" si="455"/>
        <v>No</v>
      </c>
      <c r="AS752">
        <v>0</v>
      </c>
      <c r="AT752">
        <v>0</v>
      </c>
      <c r="AU752">
        <v>55000</v>
      </c>
      <c r="AV752" t="s">
        <v>6622</v>
      </c>
      <c r="AW752">
        <v>0</v>
      </c>
      <c r="AX752">
        <v>0</v>
      </c>
      <c r="AY752" t="s">
        <v>6634</v>
      </c>
      <c r="AZ752" t="s">
        <v>6638</v>
      </c>
      <c r="BA752">
        <v>0</v>
      </c>
      <c r="BB752" t="s">
        <v>6616</v>
      </c>
      <c r="BC752" t="s">
        <v>6616</v>
      </c>
      <c r="BD752" s="4" t="str">
        <f t="shared" si="456"/>
        <v>No</v>
      </c>
      <c r="BE752" t="s">
        <v>6640</v>
      </c>
      <c r="BF752" s="3" t="str">
        <f t="shared" si="457"/>
        <v>No</v>
      </c>
      <c r="BG752" t="s">
        <v>6645</v>
      </c>
      <c r="BH752" s="3" t="str">
        <f t="shared" si="458"/>
        <v>54080 PELICAN RD</v>
      </c>
      <c r="BI752" s="3" t="str">
        <f t="shared" si="459"/>
        <v>Callahan</v>
      </c>
      <c r="BJ752" s="3" t="str">
        <f t="shared" si="460"/>
        <v>Florida</v>
      </c>
      <c r="BK752" s="3">
        <f t="shared" si="461"/>
        <v>32011</v>
      </c>
      <c r="BL752" s="3" t="str">
        <f t="shared" si="462"/>
        <v>54080 PELICAN RD CALLAHAN FL 32011</v>
      </c>
      <c r="BM752" s="3" t="str">
        <f t="shared" si="463"/>
        <v>L</v>
      </c>
      <c r="BN752" s="3" t="str">
        <f t="shared" si="464"/>
        <v>Pass</v>
      </c>
      <c r="BO752" s="3" t="str">
        <f t="shared" si="465"/>
        <v>No</v>
      </c>
      <c r="BP752" s="3" t="str">
        <f t="shared" si="466"/>
        <v>FV&lt;$10K</v>
      </c>
      <c r="BQ752" t="s">
        <v>6650</v>
      </c>
      <c r="BR752" s="3" t="str">
        <f t="shared" si="467"/>
        <v>No, &lt; $20K Lien</v>
      </c>
      <c r="BS752" s="3" t="str">
        <f t="shared" si="468"/>
        <v>No, Lien &lt; $20K</v>
      </c>
      <c r="BT752" t="s">
        <v>6650</v>
      </c>
      <c r="BU752" s="3" t="str">
        <f t="shared" si="469"/>
        <v>No</v>
      </c>
      <c r="BV752" s="3" t="str">
        <f t="shared" si="470"/>
        <v>No</v>
      </c>
      <c r="BW752" s="3">
        <f t="shared" si="471"/>
        <v>0</v>
      </c>
      <c r="BX752" s="3" t="str">
        <f t="shared" si="472"/>
        <v>No</v>
      </c>
      <c r="BY752" s="3">
        <f t="shared" si="473"/>
        <v>57939</v>
      </c>
      <c r="BZ752">
        <v>1</v>
      </c>
      <c r="CA752" s="3">
        <f t="shared" si="474"/>
        <v>57939</v>
      </c>
      <c r="CC752" s="3">
        <f t="shared" si="475"/>
        <v>0</v>
      </c>
      <c r="CD752" s="3">
        <f t="shared" si="476"/>
        <v>0</v>
      </c>
      <c r="CE752" s="3" t="str">
        <f t="shared" si="477"/>
        <v/>
      </c>
      <c r="CF752" s="3" t="e">
        <f>HLOOKUP(CE752,'Valuation Data'!$D$2:$K$5,4,FALSE)</f>
        <v>#N/A</v>
      </c>
      <c r="CG752" s="3">
        <f t="shared" si="478"/>
        <v>57939</v>
      </c>
      <c r="CH752" s="3" t="str">
        <f t="shared" si="479"/>
        <v>No</v>
      </c>
      <c r="CI752" s="3" t="str">
        <f>VLOOKUP(R752,'Use Codes &amp; County Type'!A:D,4,FALSE)</f>
        <v>R</v>
      </c>
      <c r="CJ752" s="3" t="str">
        <f t="shared" si="480"/>
        <v>No</v>
      </c>
      <c r="CK752" s="3" t="str">
        <f t="shared" si="481"/>
        <v>No</v>
      </c>
      <c r="CL752" s="3">
        <f t="shared" si="482"/>
        <v>0.35</v>
      </c>
      <c r="CM752" s="3">
        <f t="shared" si="483"/>
        <v>20278.649999999998</v>
      </c>
      <c r="CN752" s="3">
        <f t="shared" si="484"/>
        <v>4269.12</v>
      </c>
      <c r="CO752" s="3">
        <f t="shared" si="485"/>
        <v>16009.529999999999</v>
      </c>
      <c r="CP752" s="3">
        <f t="shared" si="486"/>
        <v>7.3683011443069435E-2</v>
      </c>
      <c r="CR752" s="3" t="str">
        <f t="shared" si="487"/>
        <v>No</v>
      </c>
      <c r="CV752" s="3" t="str">
        <f t="shared" si="488"/>
        <v>*Bid</v>
      </c>
      <c r="CW752" s="3">
        <f t="shared" si="489"/>
        <v>751</v>
      </c>
      <c r="CX752" s="3">
        <f t="shared" si="490"/>
        <v>1067.28</v>
      </c>
      <c r="CY752" s="3" t="str">
        <f t="shared" si="491"/>
        <v>Ok</v>
      </c>
      <c r="CZ752">
        <v>0</v>
      </c>
      <c r="DA752">
        <v>0</v>
      </c>
    </row>
    <row r="753" spans="1:105" x14ac:dyDescent="0.25">
      <c r="A753">
        <v>752</v>
      </c>
      <c r="B753" t="s">
        <v>3</v>
      </c>
      <c r="C753" t="s">
        <v>861</v>
      </c>
      <c r="D753">
        <v>2333.73</v>
      </c>
      <c r="E753">
        <v>2017</v>
      </c>
      <c r="F753">
        <v>2333.73</v>
      </c>
      <c r="G753">
        <v>2333.73</v>
      </c>
      <c r="H753" s="3">
        <f t="shared" si="451"/>
        <v>0</v>
      </c>
      <c r="I753">
        <v>54360</v>
      </c>
      <c r="J753" t="s">
        <v>2735</v>
      </c>
      <c r="K753" t="s">
        <v>2738</v>
      </c>
      <c r="L753">
        <v>32011</v>
      </c>
      <c r="M753" t="s">
        <v>3295</v>
      </c>
      <c r="N753" t="s">
        <v>4759</v>
      </c>
      <c r="O753">
        <v>-81.786166649382295</v>
      </c>
      <c r="P753">
        <v>30.522232304323001</v>
      </c>
      <c r="Q753" t="s">
        <v>5323</v>
      </c>
      <c r="R753">
        <v>1</v>
      </c>
      <c r="S753" t="s">
        <v>6539</v>
      </c>
      <c r="T753">
        <v>1001</v>
      </c>
      <c r="U753" t="s">
        <v>6582</v>
      </c>
      <c r="V753">
        <v>2017</v>
      </c>
      <c r="W753">
        <v>168400</v>
      </c>
      <c r="X753">
        <v>2017</v>
      </c>
      <c r="Y753">
        <v>171829</v>
      </c>
      <c r="Z753">
        <v>2128.27</v>
      </c>
      <c r="AA753" s="3">
        <f t="shared" si="452"/>
        <v>0.91196068096994942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 s="3" t="str">
        <f t="shared" si="453"/>
        <v>No</v>
      </c>
      <c r="AQ753" s="3" t="str">
        <f t="shared" si="454"/>
        <v>No</v>
      </c>
      <c r="AR753" s="3" t="str">
        <f t="shared" si="455"/>
        <v>No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 t="s">
        <v>6634</v>
      </c>
      <c r="AZ753" t="s">
        <v>6638</v>
      </c>
      <c r="BA753">
        <v>0</v>
      </c>
      <c r="BB753" t="s">
        <v>6617</v>
      </c>
      <c r="BC753">
        <v>0</v>
      </c>
      <c r="BD753" s="4" t="str">
        <f t="shared" si="456"/>
        <v>No</v>
      </c>
      <c r="BE753" t="s">
        <v>6640</v>
      </c>
      <c r="BF753" s="3" t="str">
        <f t="shared" si="457"/>
        <v>No</v>
      </c>
      <c r="BG753" t="s">
        <v>6645</v>
      </c>
      <c r="BH753" s="3" t="str">
        <f t="shared" si="458"/>
        <v>54360 PELICAN RD</v>
      </c>
      <c r="BI753" s="3" t="str">
        <f t="shared" si="459"/>
        <v>Callahan</v>
      </c>
      <c r="BJ753" s="3" t="str">
        <f t="shared" si="460"/>
        <v>Florida</v>
      </c>
      <c r="BK753" s="3">
        <f t="shared" si="461"/>
        <v>32011</v>
      </c>
      <c r="BL753" s="3" t="str">
        <f t="shared" si="462"/>
        <v>54360 PELICAN RD CALLAHAN FL 32011</v>
      </c>
      <c r="BM753" s="3" t="str">
        <f t="shared" si="463"/>
        <v/>
      </c>
      <c r="BN753" s="3" t="str">
        <f t="shared" si="464"/>
        <v>Pass</v>
      </c>
      <c r="BO753" s="3" t="str">
        <f t="shared" si="465"/>
        <v>No</v>
      </c>
      <c r="BP753" s="3" t="str">
        <f t="shared" si="466"/>
        <v>FV&lt;$10K</v>
      </c>
      <c r="BQ753" t="s">
        <v>6650</v>
      </c>
      <c r="BR753" s="3" t="str">
        <f t="shared" si="467"/>
        <v>No, &lt; $20K Lien</v>
      </c>
      <c r="BS753" s="3" t="str">
        <f t="shared" si="468"/>
        <v>No, Lien &lt; $20K</v>
      </c>
      <c r="BT753" t="s">
        <v>6650</v>
      </c>
      <c r="BU753" s="3" t="str">
        <f t="shared" si="469"/>
        <v>No</v>
      </c>
      <c r="BV753" s="3" t="str">
        <f t="shared" si="470"/>
        <v>No</v>
      </c>
      <c r="BW753" s="3">
        <f t="shared" si="471"/>
        <v>0</v>
      </c>
      <c r="BX753" s="3" t="str">
        <f t="shared" si="472"/>
        <v>No</v>
      </c>
      <c r="BY753" s="3">
        <f t="shared" si="473"/>
        <v>168400</v>
      </c>
      <c r="BZ753">
        <v>1</v>
      </c>
      <c r="CA753" s="3">
        <f t="shared" si="474"/>
        <v>168400</v>
      </c>
      <c r="CC753" s="3">
        <f t="shared" si="475"/>
        <v>0</v>
      </c>
      <c r="CD753" s="3">
        <f t="shared" si="476"/>
        <v>0</v>
      </c>
      <c r="CE753" s="3" t="str">
        <f t="shared" si="477"/>
        <v/>
      </c>
      <c r="CF753" s="3" t="e">
        <f>HLOOKUP(CE753,'Valuation Data'!$D$2:$K$5,4,FALSE)</f>
        <v>#N/A</v>
      </c>
      <c r="CG753" s="3">
        <f t="shared" si="478"/>
        <v>168400</v>
      </c>
      <c r="CH753" s="3" t="str">
        <f t="shared" si="479"/>
        <v>No</v>
      </c>
      <c r="CI753" s="3" t="str">
        <f>VLOOKUP(R753,'Use Codes &amp; County Type'!A:D,4,FALSE)</f>
        <v>S</v>
      </c>
      <c r="CJ753" s="3" t="str">
        <f t="shared" si="480"/>
        <v>No</v>
      </c>
      <c r="CK753" s="3" t="str">
        <f t="shared" si="481"/>
        <v>Yes</v>
      </c>
      <c r="CL753" s="3">
        <f t="shared" si="482"/>
        <v>0.67</v>
      </c>
      <c r="CM753" s="3">
        <f t="shared" si="483"/>
        <v>112828</v>
      </c>
      <c r="CN753" s="3">
        <f t="shared" si="484"/>
        <v>9334.92</v>
      </c>
      <c r="CO753" s="3">
        <f t="shared" si="485"/>
        <v>103493.08</v>
      </c>
      <c r="CP753" s="3">
        <f t="shared" si="486"/>
        <v>5.5433016627078384E-2</v>
      </c>
      <c r="CR753" s="3" t="str">
        <f t="shared" si="487"/>
        <v>No</v>
      </c>
      <c r="CV753" s="3" t="str">
        <f t="shared" si="488"/>
        <v>*Bid</v>
      </c>
      <c r="CW753" s="3">
        <f t="shared" si="489"/>
        <v>752</v>
      </c>
      <c r="CX753" s="3">
        <f t="shared" si="490"/>
        <v>2333.73</v>
      </c>
      <c r="CY753" s="3" t="str">
        <f t="shared" si="491"/>
        <v>Ok</v>
      </c>
      <c r="CZ753">
        <v>0</v>
      </c>
      <c r="DA753">
        <v>0</v>
      </c>
    </row>
    <row r="754" spans="1:105" x14ac:dyDescent="0.25">
      <c r="A754">
        <v>753</v>
      </c>
      <c r="B754" t="s">
        <v>3</v>
      </c>
      <c r="C754" t="s">
        <v>862</v>
      </c>
      <c r="D754">
        <v>512.65</v>
      </c>
      <c r="E754">
        <v>2017</v>
      </c>
      <c r="F754">
        <v>512.65</v>
      </c>
      <c r="G754">
        <v>512.65</v>
      </c>
      <c r="H754" s="3">
        <f t="shared" si="451"/>
        <v>0</v>
      </c>
      <c r="I754">
        <v>54388</v>
      </c>
      <c r="J754" t="s">
        <v>2735</v>
      </c>
      <c r="K754" t="s">
        <v>2738</v>
      </c>
      <c r="L754">
        <v>32011</v>
      </c>
      <c r="M754" t="s">
        <v>3296</v>
      </c>
      <c r="N754" t="s">
        <v>4759</v>
      </c>
      <c r="O754">
        <v>-81.785690281267307</v>
      </c>
      <c r="P754">
        <v>30.522234782413999</v>
      </c>
      <c r="Q754" t="s">
        <v>5324</v>
      </c>
      <c r="R754">
        <v>1</v>
      </c>
      <c r="S754" t="s">
        <v>6539</v>
      </c>
      <c r="T754">
        <v>1001</v>
      </c>
      <c r="U754" t="s">
        <v>6582</v>
      </c>
      <c r="V754">
        <v>2017</v>
      </c>
      <c r="W754">
        <v>59996</v>
      </c>
      <c r="X754">
        <v>2017</v>
      </c>
      <c r="Y754">
        <v>69962</v>
      </c>
      <c r="Z754">
        <v>444.43</v>
      </c>
      <c r="AA754" s="3">
        <f t="shared" si="452"/>
        <v>0.86692675314542089</v>
      </c>
      <c r="AB754" t="s">
        <v>6616</v>
      </c>
      <c r="AF754" t="s">
        <v>6616</v>
      </c>
      <c r="AG754" t="s">
        <v>6616</v>
      </c>
      <c r="AI754" t="s">
        <v>6618</v>
      </c>
      <c r="AJ754" t="s">
        <v>6618</v>
      </c>
      <c r="AK754" t="s">
        <v>6618</v>
      </c>
      <c r="AL754" t="s">
        <v>6618</v>
      </c>
      <c r="AM754" t="s">
        <v>6618</v>
      </c>
      <c r="AN754">
        <v>0</v>
      </c>
      <c r="AO754">
        <v>0</v>
      </c>
      <c r="AP754" s="3" t="str">
        <f t="shared" si="453"/>
        <v>No</v>
      </c>
      <c r="AQ754" s="3" t="str">
        <f t="shared" si="454"/>
        <v>No</v>
      </c>
      <c r="AR754" s="3" t="str">
        <f t="shared" si="455"/>
        <v>No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 t="s">
        <v>6634</v>
      </c>
      <c r="AZ754">
        <v>0</v>
      </c>
      <c r="BA754">
        <v>0</v>
      </c>
      <c r="BB754" t="s">
        <v>6617</v>
      </c>
      <c r="BC754" t="s">
        <v>6616</v>
      </c>
      <c r="BD754" s="4" t="str">
        <f t="shared" si="456"/>
        <v>No</v>
      </c>
      <c r="BE754" t="s">
        <v>6640</v>
      </c>
      <c r="BF754" s="3" t="str">
        <f t="shared" si="457"/>
        <v>No</v>
      </c>
      <c r="BG754" t="s">
        <v>6645</v>
      </c>
      <c r="BH754" s="3" t="str">
        <f t="shared" si="458"/>
        <v>54388 PELICAN RD</v>
      </c>
      <c r="BI754" s="3" t="str">
        <f t="shared" si="459"/>
        <v>Callahan</v>
      </c>
      <c r="BJ754" s="3" t="str">
        <f t="shared" si="460"/>
        <v>Florida</v>
      </c>
      <c r="BK754" s="3">
        <f t="shared" si="461"/>
        <v>32011</v>
      </c>
      <c r="BL754" s="3" t="str">
        <f t="shared" si="462"/>
        <v>54388 PELICAN RD CALLAHAN FL 32011</v>
      </c>
      <c r="BM754" s="3" t="str">
        <f t="shared" si="463"/>
        <v/>
      </c>
      <c r="BN754" s="3" t="str">
        <f t="shared" si="464"/>
        <v>Pass</v>
      </c>
      <c r="BO754" s="3" t="str">
        <f t="shared" si="465"/>
        <v>No</v>
      </c>
      <c r="BP754" s="3" t="str">
        <f t="shared" si="466"/>
        <v>FV&lt;$10K</v>
      </c>
      <c r="BQ754" t="s">
        <v>6650</v>
      </c>
      <c r="BR754" s="3" t="str">
        <f t="shared" si="467"/>
        <v>No, &lt; $20K Lien</v>
      </c>
      <c r="BS754" s="3" t="str">
        <f t="shared" si="468"/>
        <v>No, Lien &lt; $20K</v>
      </c>
      <c r="BT754" t="s">
        <v>6650</v>
      </c>
      <c r="BU754" s="3" t="str">
        <f t="shared" si="469"/>
        <v>No</v>
      </c>
      <c r="BV754" s="3" t="str">
        <f t="shared" si="470"/>
        <v>No</v>
      </c>
      <c r="BW754" s="3">
        <f t="shared" si="471"/>
        <v>0</v>
      </c>
      <c r="BX754" s="3" t="str">
        <f t="shared" si="472"/>
        <v>No</v>
      </c>
      <c r="BY754" s="3">
        <f t="shared" si="473"/>
        <v>59996</v>
      </c>
      <c r="BZ754">
        <v>1</v>
      </c>
      <c r="CA754" s="3">
        <f t="shared" si="474"/>
        <v>59996</v>
      </c>
      <c r="CC754" s="3">
        <f t="shared" si="475"/>
        <v>0</v>
      </c>
      <c r="CD754" s="3">
        <f t="shared" si="476"/>
        <v>0</v>
      </c>
      <c r="CE754" s="3" t="str">
        <f t="shared" si="477"/>
        <v/>
      </c>
      <c r="CF754" s="3" t="e">
        <f>HLOOKUP(CE754,'Valuation Data'!$D$2:$K$5,4,FALSE)</f>
        <v>#N/A</v>
      </c>
      <c r="CG754" s="3">
        <f t="shared" si="478"/>
        <v>59996</v>
      </c>
      <c r="CH754" s="3" t="str">
        <f t="shared" si="479"/>
        <v>No</v>
      </c>
      <c r="CI754" s="3" t="str">
        <f>VLOOKUP(R754,'Use Codes &amp; County Type'!A:D,4,FALSE)</f>
        <v>S</v>
      </c>
      <c r="CJ754" s="3" t="str">
        <f t="shared" si="480"/>
        <v>No</v>
      </c>
      <c r="CK754" s="3" t="str">
        <f t="shared" si="481"/>
        <v>Yes</v>
      </c>
      <c r="CL754" s="3">
        <f t="shared" si="482"/>
        <v>0.67</v>
      </c>
      <c r="CM754" s="3">
        <f t="shared" si="483"/>
        <v>40197.32</v>
      </c>
      <c r="CN754" s="3">
        <f t="shared" si="484"/>
        <v>2050.6</v>
      </c>
      <c r="CO754" s="3">
        <f t="shared" si="485"/>
        <v>38146.720000000001</v>
      </c>
      <c r="CP754" s="3">
        <f t="shared" si="486"/>
        <v>3.4178945263017534E-2</v>
      </c>
      <c r="CR754" s="3" t="str">
        <f t="shared" si="487"/>
        <v>No</v>
      </c>
      <c r="CV754" s="3" t="str">
        <f t="shared" si="488"/>
        <v>*Bid</v>
      </c>
      <c r="CW754" s="3">
        <f t="shared" si="489"/>
        <v>753</v>
      </c>
      <c r="CX754" s="3">
        <f t="shared" si="490"/>
        <v>512.65</v>
      </c>
      <c r="CY754" s="3" t="str">
        <f t="shared" si="491"/>
        <v>Ok</v>
      </c>
      <c r="CZ754">
        <v>0</v>
      </c>
      <c r="DA754">
        <v>0</v>
      </c>
    </row>
    <row r="755" spans="1:105" x14ac:dyDescent="0.25">
      <c r="A755">
        <v>754</v>
      </c>
      <c r="B755" t="s">
        <v>3</v>
      </c>
      <c r="C755" t="s">
        <v>863</v>
      </c>
      <c r="D755">
        <v>684.42</v>
      </c>
      <c r="E755">
        <v>2017</v>
      </c>
      <c r="F755">
        <v>684.42</v>
      </c>
      <c r="G755">
        <v>684.42</v>
      </c>
      <c r="H755" s="3">
        <f t="shared" si="451"/>
        <v>0</v>
      </c>
      <c r="I755">
        <v>54076</v>
      </c>
      <c r="J755" t="s">
        <v>2735</v>
      </c>
      <c r="K755" t="s">
        <v>2738</v>
      </c>
      <c r="L755">
        <v>32011</v>
      </c>
      <c r="M755" t="s">
        <v>3297</v>
      </c>
      <c r="N755" t="s">
        <v>4759</v>
      </c>
      <c r="O755">
        <v>-81.790907440181101</v>
      </c>
      <c r="P755">
        <v>30.520087537398702</v>
      </c>
      <c r="Q755" t="s">
        <v>5325</v>
      </c>
      <c r="R755">
        <v>2</v>
      </c>
      <c r="S755" t="s">
        <v>6535</v>
      </c>
      <c r="T755">
        <v>1006</v>
      </c>
      <c r="U755" t="s">
        <v>6578</v>
      </c>
      <c r="V755">
        <v>2017</v>
      </c>
      <c r="W755">
        <v>39848</v>
      </c>
      <c r="X755">
        <v>2017</v>
      </c>
      <c r="Y755">
        <v>39848</v>
      </c>
      <c r="Z755">
        <v>603.25</v>
      </c>
      <c r="AA755" s="3">
        <f t="shared" si="452"/>
        <v>0.88140323193360803</v>
      </c>
      <c r="AE755" t="s">
        <v>6616</v>
      </c>
      <c r="AF755" t="s">
        <v>6616</v>
      </c>
      <c r="AI755" t="s">
        <v>6618</v>
      </c>
      <c r="AJ755" t="s">
        <v>6618</v>
      </c>
      <c r="AK755">
        <v>0</v>
      </c>
      <c r="AL755">
        <v>0</v>
      </c>
      <c r="AM755">
        <v>0</v>
      </c>
      <c r="AN755">
        <v>0</v>
      </c>
      <c r="AO755">
        <v>0</v>
      </c>
      <c r="AP755" s="3" t="str">
        <f t="shared" si="453"/>
        <v>No</v>
      </c>
      <c r="AQ755" s="3" t="str">
        <f t="shared" si="454"/>
        <v>No</v>
      </c>
      <c r="AR755" s="3" t="str">
        <f t="shared" si="455"/>
        <v>No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 t="s">
        <v>6634</v>
      </c>
      <c r="AZ755">
        <v>0</v>
      </c>
      <c r="BA755">
        <v>0</v>
      </c>
      <c r="BB755" t="s">
        <v>6616</v>
      </c>
      <c r="BC755" t="s">
        <v>6616</v>
      </c>
      <c r="BD755" s="4" t="str">
        <f t="shared" si="456"/>
        <v>No</v>
      </c>
      <c r="BE755" t="s">
        <v>6640</v>
      </c>
      <c r="BF755" s="3" t="str">
        <f t="shared" si="457"/>
        <v>No</v>
      </c>
      <c r="BG755" t="s">
        <v>6645</v>
      </c>
      <c r="BH755" s="3" t="str">
        <f t="shared" si="458"/>
        <v>54076 SEAGULL DR</v>
      </c>
      <c r="BI755" s="3" t="str">
        <f t="shared" si="459"/>
        <v>Callahan</v>
      </c>
      <c r="BJ755" s="3" t="str">
        <f t="shared" si="460"/>
        <v>Florida</v>
      </c>
      <c r="BK755" s="3">
        <f t="shared" si="461"/>
        <v>32011</v>
      </c>
      <c r="BL755" s="3" t="str">
        <f t="shared" si="462"/>
        <v>54076 SEAGULL DR CALLAHAN FL 32011</v>
      </c>
      <c r="BM755" s="3" t="str">
        <f t="shared" si="463"/>
        <v/>
      </c>
      <c r="BN755" s="3" t="str">
        <f t="shared" si="464"/>
        <v>Pass</v>
      </c>
      <c r="BO755" s="3" t="str">
        <f t="shared" si="465"/>
        <v>No</v>
      </c>
      <c r="BP755" s="3" t="str">
        <f t="shared" si="466"/>
        <v>FV&lt;$10K</v>
      </c>
      <c r="BQ755" t="s">
        <v>6650</v>
      </c>
      <c r="BR755" s="3" t="str">
        <f t="shared" si="467"/>
        <v>No, &lt; $20K Lien</v>
      </c>
      <c r="BS755" s="3" t="str">
        <f t="shared" si="468"/>
        <v>No, Lien &lt; $20K</v>
      </c>
      <c r="BT755" t="s">
        <v>6650</v>
      </c>
      <c r="BU755" s="3" t="str">
        <f t="shared" si="469"/>
        <v>No</v>
      </c>
      <c r="BV755" s="3" t="str">
        <f t="shared" si="470"/>
        <v>No</v>
      </c>
      <c r="BW755" s="3">
        <f t="shared" si="471"/>
        <v>0</v>
      </c>
      <c r="BX755" s="3" t="str">
        <f t="shared" si="472"/>
        <v>No</v>
      </c>
      <c r="BY755" s="3">
        <f t="shared" si="473"/>
        <v>39848</v>
      </c>
      <c r="BZ755">
        <v>1</v>
      </c>
      <c r="CA755" s="3">
        <f t="shared" si="474"/>
        <v>39848</v>
      </c>
      <c r="CC755" s="3">
        <f t="shared" si="475"/>
        <v>0</v>
      </c>
      <c r="CD755" s="3">
        <f t="shared" si="476"/>
        <v>0</v>
      </c>
      <c r="CE755" s="3" t="str">
        <f t="shared" si="477"/>
        <v/>
      </c>
      <c r="CF755" s="3" t="e">
        <f>HLOOKUP(CE755,'Valuation Data'!$D$2:$K$5,4,FALSE)</f>
        <v>#N/A</v>
      </c>
      <c r="CG755" s="3">
        <f t="shared" si="478"/>
        <v>39848</v>
      </c>
      <c r="CH755" s="3" t="str">
        <f t="shared" si="479"/>
        <v>No</v>
      </c>
      <c r="CI755" s="3" t="str">
        <f>VLOOKUP(R755,'Use Codes &amp; County Type'!A:D,4,FALSE)</f>
        <v>R</v>
      </c>
      <c r="CJ755" s="3" t="str">
        <f t="shared" si="480"/>
        <v>No</v>
      </c>
      <c r="CK755" s="3" t="str">
        <f t="shared" si="481"/>
        <v>No</v>
      </c>
      <c r="CL755" s="3">
        <f t="shared" si="482"/>
        <v>0.35</v>
      </c>
      <c r="CM755" s="3">
        <f t="shared" si="483"/>
        <v>13946.8</v>
      </c>
      <c r="CN755" s="3">
        <f t="shared" si="484"/>
        <v>2737.68</v>
      </c>
      <c r="CO755" s="3">
        <f t="shared" si="485"/>
        <v>11209.119999999999</v>
      </c>
      <c r="CP755" s="3">
        <f t="shared" si="486"/>
        <v>6.870307167235494E-2</v>
      </c>
      <c r="CR755" s="3" t="str">
        <f t="shared" si="487"/>
        <v>No</v>
      </c>
      <c r="CV755" s="3" t="str">
        <f t="shared" si="488"/>
        <v>*Bid</v>
      </c>
      <c r="CW755" s="3">
        <f t="shared" si="489"/>
        <v>754</v>
      </c>
      <c r="CX755" s="3">
        <f t="shared" si="490"/>
        <v>684.42</v>
      </c>
      <c r="CY755" s="3" t="str">
        <f t="shared" si="491"/>
        <v>Ok</v>
      </c>
      <c r="CZ755">
        <v>0</v>
      </c>
      <c r="DA755">
        <v>0</v>
      </c>
    </row>
    <row r="756" spans="1:105" x14ac:dyDescent="0.25">
      <c r="A756">
        <v>755</v>
      </c>
      <c r="B756" t="s">
        <v>3</v>
      </c>
      <c r="C756" t="s">
        <v>864</v>
      </c>
      <c r="D756">
        <v>435.33</v>
      </c>
      <c r="E756">
        <v>2017</v>
      </c>
      <c r="F756">
        <v>435.33</v>
      </c>
      <c r="G756">
        <v>435.33</v>
      </c>
      <c r="H756" s="3">
        <f t="shared" si="451"/>
        <v>0</v>
      </c>
      <c r="I756">
        <v>54203</v>
      </c>
      <c r="J756" t="s">
        <v>2735</v>
      </c>
      <c r="K756" t="s">
        <v>2738</v>
      </c>
      <c r="L756">
        <v>32011</v>
      </c>
      <c r="M756" t="s">
        <v>3298</v>
      </c>
      <c r="N756" t="s">
        <v>4759</v>
      </c>
      <c r="O756">
        <v>-81.792808423401098</v>
      </c>
      <c r="P756">
        <v>30.522919209934301</v>
      </c>
      <c r="Q756" t="s">
        <v>5326</v>
      </c>
      <c r="R756">
        <v>1</v>
      </c>
      <c r="S756" t="s">
        <v>6539</v>
      </c>
      <c r="T756">
        <v>1001</v>
      </c>
      <c r="U756" t="s">
        <v>6582</v>
      </c>
      <c r="V756">
        <v>2017</v>
      </c>
      <c r="W756">
        <v>50309</v>
      </c>
      <c r="X756">
        <v>2017</v>
      </c>
      <c r="Y756">
        <v>54256</v>
      </c>
      <c r="Z756">
        <v>372.93</v>
      </c>
      <c r="AA756" s="3">
        <f t="shared" si="452"/>
        <v>0.8566604644752257</v>
      </c>
      <c r="AB756" t="s">
        <v>6616</v>
      </c>
      <c r="AC756" t="s">
        <v>6616</v>
      </c>
      <c r="AD756" t="s">
        <v>6616</v>
      </c>
      <c r="AI756" t="s">
        <v>6618</v>
      </c>
      <c r="AJ756" t="s">
        <v>6618</v>
      </c>
      <c r="AK756" t="s">
        <v>6618</v>
      </c>
      <c r="AL756" t="s">
        <v>6618</v>
      </c>
      <c r="AM756" t="s">
        <v>6618</v>
      </c>
      <c r="AN756" t="s">
        <v>6618</v>
      </c>
      <c r="AO756">
        <v>0</v>
      </c>
      <c r="AP756" s="3" t="str">
        <f t="shared" si="453"/>
        <v>No</v>
      </c>
      <c r="AQ756" s="3" t="str">
        <f t="shared" si="454"/>
        <v>No</v>
      </c>
      <c r="AR756" s="3" t="str">
        <f t="shared" si="455"/>
        <v>No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 t="s">
        <v>6634</v>
      </c>
      <c r="AZ756" t="s">
        <v>6638</v>
      </c>
      <c r="BA756">
        <v>1</v>
      </c>
      <c r="BB756" t="s">
        <v>6617</v>
      </c>
      <c r="BC756" t="s">
        <v>6616</v>
      </c>
      <c r="BD756" s="4" t="str">
        <f t="shared" si="456"/>
        <v>No</v>
      </c>
      <c r="BE756" t="s">
        <v>6640</v>
      </c>
      <c r="BF756" s="3" t="str">
        <f t="shared" si="457"/>
        <v>No</v>
      </c>
      <c r="BG756" t="s">
        <v>6645</v>
      </c>
      <c r="BH756" s="3" t="str">
        <f t="shared" si="458"/>
        <v>54203 PLANTATION RD</v>
      </c>
      <c r="BI756" s="3" t="str">
        <f t="shared" si="459"/>
        <v>Callahan</v>
      </c>
      <c r="BJ756" s="3" t="str">
        <f t="shared" si="460"/>
        <v>Florida</v>
      </c>
      <c r="BK756" s="3">
        <f t="shared" si="461"/>
        <v>32011</v>
      </c>
      <c r="BL756" s="3" t="str">
        <f t="shared" si="462"/>
        <v>54203 PLANTATION RD CALLAHAN FL 32011</v>
      </c>
      <c r="BM756" s="3" t="str">
        <f t="shared" si="463"/>
        <v/>
      </c>
      <c r="BN756" s="3" t="str">
        <f t="shared" si="464"/>
        <v>Pass</v>
      </c>
      <c r="BO756" s="3" t="str">
        <f t="shared" si="465"/>
        <v>No</v>
      </c>
      <c r="BP756" s="3" t="str">
        <f t="shared" si="466"/>
        <v>FV&lt;$10K</v>
      </c>
      <c r="BQ756" t="s">
        <v>6650</v>
      </c>
      <c r="BR756" s="3" t="str">
        <f t="shared" si="467"/>
        <v>No, &lt; $20K Lien</v>
      </c>
      <c r="BS756" s="3" t="str">
        <f t="shared" si="468"/>
        <v>No, Lien &lt; $20K</v>
      </c>
      <c r="BT756" t="s">
        <v>6650</v>
      </c>
      <c r="BU756" s="3" t="str">
        <f t="shared" si="469"/>
        <v>No</v>
      </c>
      <c r="BV756" s="3" t="str">
        <f t="shared" si="470"/>
        <v>No</v>
      </c>
      <c r="BW756" s="3">
        <f t="shared" si="471"/>
        <v>1</v>
      </c>
      <c r="BX756" s="3" t="str">
        <f t="shared" si="472"/>
        <v>No</v>
      </c>
      <c r="BY756" s="3">
        <f t="shared" si="473"/>
        <v>50309</v>
      </c>
      <c r="BZ756">
        <v>1</v>
      </c>
      <c r="CA756" s="3">
        <f t="shared" si="474"/>
        <v>50309</v>
      </c>
      <c r="CC756" s="3">
        <f t="shared" si="475"/>
        <v>0</v>
      </c>
      <c r="CD756" s="3">
        <f t="shared" si="476"/>
        <v>0</v>
      </c>
      <c r="CE756" s="3" t="str">
        <f t="shared" si="477"/>
        <v/>
      </c>
      <c r="CF756" s="3" t="e">
        <f>HLOOKUP(CE756,'Valuation Data'!$D$2:$K$5,4,FALSE)</f>
        <v>#N/A</v>
      </c>
      <c r="CG756" s="3">
        <f t="shared" si="478"/>
        <v>50309</v>
      </c>
      <c r="CH756" s="3" t="str">
        <f t="shared" si="479"/>
        <v>No</v>
      </c>
      <c r="CI756" s="3" t="str">
        <f>VLOOKUP(R756,'Use Codes &amp; County Type'!A:D,4,FALSE)</f>
        <v>S</v>
      </c>
      <c r="CJ756" s="3" t="str">
        <f t="shared" si="480"/>
        <v>No</v>
      </c>
      <c r="CK756" s="3" t="str">
        <f t="shared" si="481"/>
        <v>Yes</v>
      </c>
      <c r="CL756" s="3">
        <f t="shared" si="482"/>
        <v>0.67</v>
      </c>
      <c r="CM756" s="3">
        <f t="shared" si="483"/>
        <v>33707.03</v>
      </c>
      <c r="CN756" s="3">
        <f t="shared" si="484"/>
        <v>2176.65</v>
      </c>
      <c r="CO756" s="3">
        <f t="shared" si="485"/>
        <v>31530.379999999997</v>
      </c>
      <c r="CP756" s="3">
        <f t="shared" si="486"/>
        <v>4.3265618477807154E-2</v>
      </c>
      <c r="CR756" s="3" t="str">
        <f t="shared" si="487"/>
        <v>No</v>
      </c>
      <c r="CV756" s="3" t="str">
        <f t="shared" si="488"/>
        <v>*Bid</v>
      </c>
      <c r="CW756" s="3">
        <f t="shared" si="489"/>
        <v>755</v>
      </c>
      <c r="CX756" s="3">
        <f t="shared" si="490"/>
        <v>435.33</v>
      </c>
      <c r="CY756" s="3" t="str">
        <f t="shared" si="491"/>
        <v>Ok</v>
      </c>
      <c r="CZ756">
        <v>0</v>
      </c>
      <c r="DA756">
        <v>0</v>
      </c>
    </row>
    <row r="757" spans="1:105" x14ac:dyDescent="0.25">
      <c r="A757">
        <v>756</v>
      </c>
      <c r="B757" t="s">
        <v>3</v>
      </c>
      <c r="C757" t="s">
        <v>865</v>
      </c>
      <c r="D757">
        <v>717</v>
      </c>
      <c r="E757">
        <v>2017</v>
      </c>
      <c r="F757">
        <v>717</v>
      </c>
      <c r="G757">
        <v>717</v>
      </c>
      <c r="H757" s="3">
        <f t="shared" si="451"/>
        <v>0</v>
      </c>
      <c r="I757">
        <v>54083</v>
      </c>
      <c r="J757" t="s">
        <v>2735</v>
      </c>
      <c r="K757" t="s">
        <v>2738</v>
      </c>
      <c r="L757">
        <v>32011</v>
      </c>
      <c r="M757" t="s">
        <v>3299</v>
      </c>
      <c r="N757" t="s">
        <v>4759</v>
      </c>
      <c r="O757">
        <v>-81.792778075774507</v>
      </c>
      <c r="P757">
        <v>30.521271019176901</v>
      </c>
      <c r="Q757" t="s">
        <v>5327</v>
      </c>
      <c r="R757">
        <v>2</v>
      </c>
      <c r="S757" t="s">
        <v>6535</v>
      </c>
      <c r="T757">
        <v>1006</v>
      </c>
      <c r="U757" t="s">
        <v>6578</v>
      </c>
      <c r="V757">
        <v>2017</v>
      </c>
      <c r="W757">
        <v>39851</v>
      </c>
      <c r="X757">
        <v>2017</v>
      </c>
      <c r="Y757">
        <v>44410</v>
      </c>
      <c r="Z757">
        <v>633.38</v>
      </c>
      <c r="AA757" s="3">
        <f t="shared" si="452"/>
        <v>0.88337517433751744</v>
      </c>
      <c r="AC757" t="s">
        <v>6616</v>
      </c>
      <c r="AH757" t="s">
        <v>6616</v>
      </c>
      <c r="AI757" t="s">
        <v>6618</v>
      </c>
      <c r="AJ757" t="s">
        <v>6618</v>
      </c>
      <c r="AK757" t="s">
        <v>6618</v>
      </c>
      <c r="AL757">
        <v>0</v>
      </c>
      <c r="AM757">
        <v>0</v>
      </c>
      <c r="AN757">
        <v>0</v>
      </c>
      <c r="AO757">
        <v>0</v>
      </c>
      <c r="AP757" s="3" t="str">
        <f t="shared" si="453"/>
        <v>No</v>
      </c>
      <c r="AQ757" s="3" t="str">
        <f t="shared" si="454"/>
        <v>No</v>
      </c>
      <c r="AR757" s="3" t="str">
        <f t="shared" si="455"/>
        <v>No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 t="s">
        <v>6634</v>
      </c>
      <c r="AZ757" t="s">
        <v>6638</v>
      </c>
      <c r="BA757">
        <v>0</v>
      </c>
      <c r="BB757" t="s">
        <v>6616</v>
      </c>
      <c r="BC757" t="s">
        <v>6616</v>
      </c>
      <c r="BD757" s="4" t="str">
        <f t="shared" si="456"/>
        <v>No</v>
      </c>
      <c r="BE757" t="s">
        <v>6640</v>
      </c>
      <c r="BF757" s="3" t="str">
        <f t="shared" si="457"/>
        <v>No</v>
      </c>
      <c r="BG757" t="s">
        <v>6645</v>
      </c>
      <c r="BH757" s="3" t="str">
        <f t="shared" si="458"/>
        <v>54083 PLANTATION RD</v>
      </c>
      <c r="BI757" s="3" t="str">
        <f t="shared" si="459"/>
        <v>Callahan</v>
      </c>
      <c r="BJ757" s="3" t="str">
        <f t="shared" si="460"/>
        <v>Florida</v>
      </c>
      <c r="BK757" s="3">
        <f t="shared" si="461"/>
        <v>32011</v>
      </c>
      <c r="BL757" s="3" t="str">
        <f t="shared" si="462"/>
        <v>54083 PLANTATION RD CALLAHAN FL 32011</v>
      </c>
      <c r="BM757" s="3" t="str">
        <f t="shared" si="463"/>
        <v/>
      </c>
      <c r="BN757" s="3" t="str">
        <f t="shared" si="464"/>
        <v>Pass</v>
      </c>
      <c r="BO757" s="3" t="str">
        <f t="shared" si="465"/>
        <v>No</v>
      </c>
      <c r="BP757" s="3" t="str">
        <f t="shared" si="466"/>
        <v>FV&lt;$10K</v>
      </c>
      <c r="BQ757" t="s">
        <v>6650</v>
      </c>
      <c r="BR757" s="3" t="str">
        <f t="shared" si="467"/>
        <v>No, &lt; $20K Lien</v>
      </c>
      <c r="BS757" s="3" t="str">
        <f t="shared" si="468"/>
        <v>No, Lien &lt; $20K</v>
      </c>
      <c r="BT757" t="s">
        <v>6650</v>
      </c>
      <c r="BU757" s="3" t="str">
        <f t="shared" si="469"/>
        <v>No</v>
      </c>
      <c r="BV757" s="3" t="str">
        <f t="shared" si="470"/>
        <v>No</v>
      </c>
      <c r="BW757" s="3">
        <f t="shared" si="471"/>
        <v>0</v>
      </c>
      <c r="BX757" s="3" t="str">
        <f t="shared" si="472"/>
        <v>No</v>
      </c>
      <c r="BY757" s="3">
        <f t="shared" si="473"/>
        <v>39851</v>
      </c>
      <c r="BZ757">
        <v>1</v>
      </c>
      <c r="CA757" s="3">
        <f t="shared" si="474"/>
        <v>39851</v>
      </c>
      <c r="CC757" s="3">
        <f t="shared" si="475"/>
        <v>0</v>
      </c>
      <c r="CD757" s="3">
        <f t="shared" si="476"/>
        <v>0</v>
      </c>
      <c r="CE757" s="3" t="str">
        <f t="shared" si="477"/>
        <v/>
      </c>
      <c r="CF757" s="3" t="e">
        <f>HLOOKUP(CE757,'Valuation Data'!$D$2:$K$5,4,FALSE)</f>
        <v>#N/A</v>
      </c>
      <c r="CG757" s="3">
        <f t="shared" si="478"/>
        <v>39851</v>
      </c>
      <c r="CH757" s="3" t="str">
        <f t="shared" si="479"/>
        <v>No</v>
      </c>
      <c r="CI757" s="3" t="str">
        <f>VLOOKUP(R757,'Use Codes &amp; County Type'!A:D,4,FALSE)</f>
        <v>R</v>
      </c>
      <c r="CJ757" s="3" t="str">
        <f t="shared" si="480"/>
        <v>No</v>
      </c>
      <c r="CK757" s="3" t="str">
        <f t="shared" si="481"/>
        <v>No</v>
      </c>
      <c r="CL757" s="3">
        <f t="shared" si="482"/>
        <v>0.35</v>
      </c>
      <c r="CM757" s="3">
        <f t="shared" si="483"/>
        <v>13947.849999999999</v>
      </c>
      <c r="CN757" s="3">
        <f t="shared" si="484"/>
        <v>2868</v>
      </c>
      <c r="CO757" s="3">
        <f t="shared" si="485"/>
        <v>11079.849999999999</v>
      </c>
      <c r="CP757" s="3">
        <f t="shared" si="486"/>
        <v>7.1968081102105341E-2</v>
      </c>
      <c r="CR757" s="3" t="str">
        <f t="shared" si="487"/>
        <v>No</v>
      </c>
      <c r="CV757" s="3" t="str">
        <f t="shared" si="488"/>
        <v>*Bid</v>
      </c>
      <c r="CW757" s="3">
        <f t="shared" si="489"/>
        <v>756</v>
      </c>
      <c r="CX757" s="3">
        <f t="shared" si="490"/>
        <v>717</v>
      </c>
      <c r="CY757" s="3" t="str">
        <f t="shared" si="491"/>
        <v>Ok</v>
      </c>
      <c r="CZ757">
        <v>0</v>
      </c>
      <c r="DA757">
        <v>0</v>
      </c>
    </row>
    <row r="758" spans="1:105" x14ac:dyDescent="0.25">
      <c r="A758">
        <v>757</v>
      </c>
      <c r="B758" t="s">
        <v>3</v>
      </c>
      <c r="C758" t="s">
        <v>866</v>
      </c>
      <c r="D758">
        <v>602.29999999999995</v>
      </c>
      <c r="E758">
        <v>2017</v>
      </c>
      <c r="F758">
        <v>602.29999999999995</v>
      </c>
      <c r="G758" t="e">
        <f>NA()</f>
        <v>#N/A</v>
      </c>
      <c r="H758" s="3" t="e">
        <f t="shared" si="451"/>
        <v>#N/A</v>
      </c>
      <c r="I758">
        <v>54138</v>
      </c>
      <c r="J758" t="s">
        <v>2735</v>
      </c>
      <c r="K758" t="s">
        <v>2738</v>
      </c>
      <c r="L758">
        <v>32011</v>
      </c>
      <c r="M758" t="s">
        <v>3300</v>
      </c>
      <c r="N758" t="s">
        <v>4759</v>
      </c>
      <c r="O758">
        <v>-81.795527750030701</v>
      </c>
      <c r="P758">
        <v>30.52469581255</v>
      </c>
      <c r="Q758" t="s">
        <v>5328</v>
      </c>
      <c r="R758">
        <v>2</v>
      </c>
      <c r="S758" t="s">
        <v>6535</v>
      </c>
      <c r="T758">
        <v>1006</v>
      </c>
      <c r="U758" t="s">
        <v>6578</v>
      </c>
      <c r="V758">
        <v>2017</v>
      </c>
      <c r="W758">
        <v>34833</v>
      </c>
      <c r="X758">
        <v>2017</v>
      </c>
      <c r="Y758">
        <v>34833</v>
      </c>
      <c r="Z758">
        <v>527.32000000000005</v>
      </c>
      <c r="AA758" s="3">
        <f t="shared" si="452"/>
        <v>0.87551054291881136</v>
      </c>
      <c r="AB758" t="s">
        <v>6616</v>
      </c>
      <c r="AC758" t="s">
        <v>6616</v>
      </c>
      <c r="AD758" t="s">
        <v>6616</v>
      </c>
      <c r="AE758" t="s">
        <v>6616</v>
      </c>
      <c r="AF758" t="s">
        <v>6616</v>
      </c>
      <c r="AG758" t="s">
        <v>6616</v>
      </c>
      <c r="AI758" t="s">
        <v>6618</v>
      </c>
      <c r="AJ758" t="s">
        <v>6618</v>
      </c>
      <c r="AK758" t="s">
        <v>6618</v>
      </c>
      <c r="AL758" t="s">
        <v>6618</v>
      </c>
      <c r="AM758" t="s">
        <v>6618</v>
      </c>
      <c r="AN758" t="s">
        <v>6618</v>
      </c>
      <c r="AO758" t="s">
        <v>6618</v>
      </c>
      <c r="AP758" s="3" t="str">
        <f t="shared" si="453"/>
        <v>No</v>
      </c>
      <c r="AQ758" s="3" t="str">
        <f t="shared" si="454"/>
        <v>No</v>
      </c>
      <c r="AR758" s="3" t="str">
        <f t="shared" si="455"/>
        <v>No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1</v>
      </c>
      <c r="AY758" t="s">
        <v>6636</v>
      </c>
      <c r="AZ758" t="s">
        <v>6638</v>
      </c>
      <c r="BA758">
        <v>0</v>
      </c>
      <c r="BB758" t="s">
        <v>6616</v>
      </c>
      <c r="BC758" t="s">
        <v>6616</v>
      </c>
      <c r="BD758" s="4" t="str">
        <f t="shared" si="456"/>
        <v>No</v>
      </c>
      <c r="BE758" t="e">
        <f>NA()</f>
        <v>#N/A</v>
      </c>
      <c r="BF758" s="3" t="str">
        <f t="shared" si="457"/>
        <v>No</v>
      </c>
      <c r="BG758" t="e">
        <f>NA()</f>
        <v>#N/A</v>
      </c>
      <c r="BH758" s="3" t="str">
        <f t="shared" si="458"/>
        <v>54138 CHURCH RD</v>
      </c>
      <c r="BI758" s="3" t="str">
        <f t="shared" si="459"/>
        <v>Callahan</v>
      </c>
      <c r="BJ758" s="3" t="str">
        <f t="shared" si="460"/>
        <v>Florida</v>
      </c>
      <c r="BK758" s="3">
        <f t="shared" si="461"/>
        <v>32011</v>
      </c>
      <c r="BL758" s="3" t="str">
        <f t="shared" si="462"/>
        <v>54138 CHURCH RD CALLAHAN FL 32011</v>
      </c>
      <c r="BM758" s="3" t="str">
        <f t="shared" si="463"/>
        <v/>
      </c>
      <c r="BN758" s="3" t="str">
        <f t="shared" si="464"/>
        <v>Pass</v>
      </c>
      <c r="BO758" s="3" t="str">
        <f t="shared" si="465"/>
        <v>No</v>
      </c>
      <c r="BP758" s="3" t="str">
        <f t="shared" si="466"/>
        <v>FV&lt;$10K</v>
      </c>
      <c r="BQ758" t="s">
        <v>6650</v>
      </c>
      <c r="BR758" s="3" t="str">
        <f t="shared" si="467"/>
        <v>No, &lt; $20K Lien</v>
      </c>
      <c r="BS758" s="3" t="str">
        <f t="shared" si="468"/>
        <v>No, Lien &lt; $20K</v>
      </c>
      <c r="BT758" t="s">
        <v>6650</v>
      </c>
      <c r="BU758" s="3" t="str">
        <f t="shared" si="469"/>
        <v>No</v>
      </c>
      <c r="BV758" s="3" t="str">
        <f t="shared" si="470"/>
        <v>No</v>
      </c>
      <c r="BW758" s="3">
        <f t="shared" si="471"/>
        <v>0</v>
      </c>
      <c r="BX758" s="3" t="str">
        <f t="shared" si="472"/>
        <v>No</v>
      </c>
      <c r="BY758" s="3">
        <f t="shared" si="473"/>
        <v>34833</v>
      </c>
      <c r="BZ758">
        <v>1</v>
      </c>
      <c r="CA758" s="3">
        <f t="shared" si="474"/>
        <v>34833</v>
      </c>
      <c r="CC758" s="3">
        <f t="shared" si="475"/>
        <v>0</v>
      </c>
      <c r="CD758" s="3">
        <f t="shared" si="476"/>
        <v>0</v>
      </c>
      <c r="CE758" s="3" t="str">
        <f t="shared" si="477"/>
        <v/>
      </c>
      <c r="CF758" s="3" t="e">
        <f>HLOOKUP(CE758,'Valuation Data'!$D$2:$K$5,4,FALSE)</f>
        <v>#N/A</v>
      </c>
      <c r="CG758" s="3">
        <f t="shared" si="478"/>
        <v>34833</v>
      </c>
      <c r="CH758" s="3" t="str">
        <f t="shared" si="479"/>
        <v>No</v>
      </c>
      <c r="CI758" s="3" t="str">
        <f>VLOOKUP(R758,'Use Codes &amp; County Type'!A:D,4,FALSE)</f>
        <v>R</v>
      </c>
      <c r="CJ758" s="3" t="str">
        <f t="shared" si="480"/>
        <v>No</v>
      </c>
      <c r="CK758" s="3" t="str">
        <f t="shared" si="481"/>
        <v>No</v>
      </c>
      <c r="CL758" s="3">
        <f t="shared" si="482"/>
        <v>0.35</v>
      </c>
      <c r="CM758" s="3">
        <f t="shared" si="483"/>
        <v>12191.55</v>
      </c>
      <c r="CN758" s="3">
        <f t="shared" si="484"/>
        <v>2409.1999999999998</v>
      </c>
      <c r="CO758" s="3">
        <f t="shared" si="485"/>
        <v>9782.3499999999985</v>
      </c>
      <c r="CP758" s="3">
        <f t="shared" si="486"/>
        <v>6.9164298222949491E-2</v>
      </c>
      <c r="CR758" s="3" t="str">
        <f t="shared" si="487"/>
        <v>No</v>
      </c>
      <c r="CV758" s="3" t="str">
        <f t="shared" si="488"/>
        <v>*Bid</v>
      </c>
      <c r="CW758" s="3">
        <f t="shared" si="489"/>
        <v>757</v>
      </c>
      <c r="CX758" s="3">
        <f t="shared" si="490"/>
        <v>602.29999999999995</v>
      </c>
      <c r="CY758" s="3" t="str">
        <f t="shared" si="491"/>
        <v>Ok</v>
      </c>
      <c r="CZ758" t="e">
        <f>NA()</f>
        <v>#N/A</v>
      </c>
      <c r="DA758" t="e">
        <f>NA()</f>
        <v>#N/A</v>
      </c>
    </row>
    <row r="759" spans="1:105" x14ac:dyDescent="0.25">
      <c r="A759">
        <v>758</v>
      </c>
      <c r="B759" t="s">
        <v>3</v>
      </c>
      <c r="C759" t="s">
        <v>867</v>
      </c>
      <c r="D759">
        <v>438.29</v>
      </c>
      <c r="E759">
        <v>2017</v>
      </c>
      <c r="F759">
        <v>438.29</v>
      </c>
      <c r="G759">
        <v>438.29</v>
      </c>
      <c r="H759" s="3">
        <f t="shared" si="451"/>
        <v>0</v>
      </c>
      <c r="I759">
        <v>54115</v>
      </c>
      <c r="J759" t="s">
        <v>2735</v>
      </c>
      <c r="K759" t="s">
        <v>2738</v>
      </c>
      <c r="L759">
        <v>32011</v>
      </c>
      <c r="M759" t="s">
        <v>3301</v>
      </c>
      <c r="N759" t="s">
        <v>4759</v>
      </c>
      <c r="O759">
        <v>-81.795137417308595</v>
      </c>
      <c r="P759">
        <v>30.522627738190401</v>
      </c>
      <c r="Q759" t="s">
        <v>5329</v>
      </c>
      <c r="R759">
        <v>2</v>
      </c>
      <c r="S759" t="s">
        <v>6535</v>
      </c>
      <c r="T759">
        <v>1006</v>
      </c>
      <c r="U759" t="s">
        <v>6578</v>
      </c>
      <c r="V759">
        <v>2017</v>
      </c>
      <c r="W759">
        <v>24815</v>
      </c>
      <c r="X759">
        <v>2017</v>
      </c>
      <c r="Y759">
        <v>24815</v>
      </c>
      <c r="Z759">
        <v>375.67</v>
      </c>
      <c r="AA759" s="3">
        <f t="shared" si="452"/>
        <v>0.85712656004015608</v>
      </c>
      <c r="AB759" t="s">
        <v>6616</v>
      </c>
      <c r="AC759" t="s">
        <v>6616</v>
      </c>
      <c r="AD759" t="s">
        <v>6616</v>
      </c>
      <c r="AE759" t="s">
        <v>6616</v>
      </c>
      <c r="AF759" t="s">
        <v>6616</v>
      </c>
      <c r="AG759" t="s">
        <v>6616</v>
      </c>
      <c r="AI759" t="s">
        <v>6618</v>
      </c>
      <c r="AJ759" t="s">
        <v>6618</v>
      </c>
      <c r="AK759" t="s">
        <v>6618</v>
      </c>
      <c r="AL759" t="s">
        <v>6618</v>
      </c>
      <c r="AM759" t="s">
        <v>6618</v>
      </c>
      <c r="AN759" t="s">
        <v>6618</v>
      </c>
      <c r="AO759" t="s">
        <v>6618</v>
      </c>
      <c r="AP759" s="3" t="str">
        <f t="shared" si="453"/>
        <v>No</v>
      </c>
      <c r="AQ759" s="3" t="str">
        <f t="shared" si="454"/>
        <v>No</v>
      </c>
      <c r="AR759" s="3" t="str">
        <f t="shared" si="455"/>
        <v>No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 t="s">
        <v>6634</v>
      </c>
      <c r="AZ759" t="s">
        <v>6638</v>
      </c>
      <c r="BA759">
        <v>1</v>
      </c>
      <c r="BB759" t="s">
        <v>6616</v>
      </c>
      <c r="BC759" t="s">
        <v>6616</v>
      </c>
      <c r="BD759" s="4" t="str">
        <f t="shared" si="456"/>
        <v>No</v>
      </c>
      <c r="BE759" t="s">
        <v>6640</v>
      </c>
      <c r="BF759" s="3" t="str">
        <f t="shared" si="457"/>
        <v>No</v>
      </c>
      <c r="BG759" t="s">
        <v>6645</v>
      </c>
      <c r="BH759" s="3" t="str">
        <f t="shared" si="458"/>
        <v>54115 SUNSHINE DR</v>
      </c>
      <c r="BI759" s="3" t="str">
        <f t="shared" si="459"/>
        <v>Callahan</v>
      </c>
      <c r="BJ759" s="3" t="str">
        <f t="shared" si="460"/>
        <v>Florida</v>
      </c>
      <c r="BK759" s="3">
        <f t="shared" si="461"/>
        <v>32011</v>
      </c>
      <c r="BL759" s="3" t="str">
        <f t="shared" si="462"/>
        <v>54115 SUNSHINE DR CALLAHAN FL 32011</v>
      </c>
      <c r="BM759" s="3" t="str">
        <f t="shared" si="463"/>
        <v/>
      </c>
      <c r="BN759" s="3" t="str">
        <f t="shared" si="464"/>
        <v>Pass</v>
      </c>
      <c r="BO759" s="3" t="str">
        <f t="shared" si="465"/>
        <v>No</v>
      </c>
      <c r="BP759" s="3" t="str">
        <f t="shared" si="466"/>
        <v>FV&lt;$10K</v>
      </c>
      <c r="BQ759" t="s">
        <v>6650</v>
      </c>
      <c r="BR759" s="3" t="str">
        <f t="shared" si="467"/>
        <v>No, &lt; $20K Lien</v>
      </c>
      <c r="BS759" s="3" t="str">
        <f t="shared" si="468"/>
        <v>No, Lien &lt; $20K</v>
      </c>
      <c r="BT759" t="s">
        <v>6650</v>
      </c>
      <c r="BU759" s="3" t="str">
        <f t="shared" si="469"/>
        <v>No</v>
      </c>
      <c r="BV759" s="3" t="str">
        <f t="shared" si="470"/>
        <v>No</v>
      </c>
      <c r="BW759" s="3">
        <f t="shared" si="471"/>
        <v>1</v>
      </c>
      <c r="BX759" s="3" t="str">
        <f t="shared" si="472"/>
        <v>No</v>
      </c>
      <c r="BY759" s="3">
        <f t="shared" si="473"/>
        <v>24815</v>
      </c>
      <c r="BZ759">
        <v>1</v>
      </c>
      <c r="CA759" s="3">
        <f t="shared" si="474"/>
        <v>24815</v>
      </c>
      <c r="CC759" s="3">
        <f t="shared" si="475"/>
        <v>0</v>
      </c>
      <c r="CD759" s="3">
        <f t="shared" si="476"/>
        <v>0</v>
      </c>
      <c r="CE759" s="3" t="str">
        <f t="shared" si="477"/>
        <v/>
      </c>
      <c r="CF759" s="3" t="e">
        <f>HLOOKUP(CE759,'Valuation Data'!$D$2:$K$5,4,FALSE)</f>
        <v>#N/A</v>
      </c>
      <c r="CG759" s="3">
        <f t="shared" si="478"/>
        <v>24815</v>
      </c>
      <c r="CH759" s="3" t="str">
        <f t="shared" si="479"/>
        <v>No</v>
      </c>
      <c r="CI759" s="3" t="str">
        <f>VLOOKUP(R759,'Use Codes &amp; County Type'!A:D,4,FALSE)</f>
        <v>R</v>
      </c>
      <c r="CJ759" s="3" t="str">
        <f t="shared" si="480"/>
        <v>No</v>
      </c>
      <c r="CK759" s="3" t="str">
        <f t="shared" si="481"/>
        <v>No</v>
      </c>
      <c r="CL759" s="3">
        <f t="shared" si="482"/>
        <v>0.35</v>
      </c>
      <c r="CM759" s="3">
        <f t="shared" si="483"/>
        <v>8685.25</v>
      </c>
      <c r="CN759" s="3">
        <f t="shared" si="484"/>
        <v>2191.4500000000003</v>
      </c>
      <c r="CO759" s="3">
        <f t="shared" si="485"/>
        <v>6493.7999999999993</v>
      </c>
      <c r="CP759" s="3">
        <f t="shared" si="486"/>
        <v>8.8311505138021371E-2</v>
      </c>
      <c r="CR759" s="3" t="str">
        <f t="shared" si="487"/>
        <v>No</v>
      </c>
      <c r="CV759" s="3" t="str">
        <f t="shared" si="488"/>
        <v>FMV&lt;$30K</v>
      </c>
      <c r="CW759" s="3">
        <f t="shared" si="489"/>
        <v>758</v>
      </c>
      <c r="CX759" s="3">
        <f t="shared" si="490"/>
        <v>438.29</v>
      </c>
      <c r="CY759" s="3" t="str">
        <f t="shared" si="491"/>
        <v>Ok</v>
      </c>
      <c r="CZ759">
        <v>0</v>
      </c>
      <c r="DA759">
        <v>0</v>
      </c>
    </row>
    <row r="760" spans="1:105" x14ac:dyDescent="0.25">
      <c r="A760">
        <v>759</v>
      </c>
      <c r="B760" t="s">
        <v>3</v>
      </c>
      <c r="C760" t="s">
        <v>868</v>
      </c>
      <c r="D760">
        <v>322.41000000000003</v>
      </c>
      <c r="E760">
        <v>2017</v>
      </c>
      <c r="F760">
        <v>322.41000000000003</v>
      </c>
      <c r="G760">
        <v>322.41000000000003</v>
      </c>
      <c r="H760" s="3">
        <f t="shared" si="451"/>
        <v>0</v>
      </c>
      <c r="I760">
        <v>54072</v>
      </c>
      <c r="J760" t="s">
        <v>2735</v>
      </c>
      <c r="K760" t="s">
        <v>2738</v>
      </c>
      <c r="L760">
        <v>32011</v>
      </c>
      <c r="M760" t="s">
        <v>3302</v>
      </c>
      <c r="N760" t="s">
        <v>4759</v>
      </c>
      <c r="O760">
        <v>-81.793760737281502</v>
      </c>
      <c r="P760">
        <v>30.522056898651101</v>
      </c>
      <c r="Q760" t="s">
        <v>5330</v>
      </c>
      <c r="R760">
        <v>2</v>
      </c>
      <c r="S760" t="s">
        <v>6535</v>
      </c>
      <c r="T760">
        <v>1006</v>
      </c>
      <c r="U760" t="s">
        <v>6578</v>
      </c>
      <c r="V760">
        <v>2017</v>
      </c>
      <c r="W760">
        <v>32196</v>
      </c>
      <c r="X760">
        <v>2017</v>
      </c>
      <c r="Y760">
        <v>40461</v>
      </c>
      <c r="Z760">
        <v>268.52</v>
      </c>
      <c r="AA760" s="3">
        <f t="shared" si="452"/>
        <v>0.83285257901429843</v>
      </c>
      <c r="AB760" t="s">
        <v>6616</v>
      </c>
      <c r="AC760" t="s">
        <v>6616</v>
      </c>
      <c r="AH760" t="s">
        <v>6616</v>
      </c>
      <c r="AI760" t="s">
        <v>6618</v>
      </c>
      <c r="AJ760" t="s">
        <v>6618</v>
      </c>
      <c r="AK760" t="s">
        <v>6618</v>
      </c>
      <c r="AL760" t="s">
        <v>6618</v>
      </c>
      <c r="AM760" t="s">
        <v>6618</v>
      </c>
      <c r="AN760">
        <v>0</v>
      </c>
      <c r="AO760">
        <v>0</v>
      </c>
      <c r="AP760" s="3" t="str">
        <f t="shared" si="453"/>
        <v>No</v>
      </c>
      <c r="AQ760" s="3" t="str">
        <f t="shared" si="454"/>
        <v>No</v>
      </c>
      <c r="AR760" s="3" t="str">
        <f t="shared" si="455"/>
        <v>No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 t="s">
        <v>6634</v>
      </c>
      <c r="AZ760" t="s">
        <v>6638</v>
      </c>
      <c r="BA760">
        <v>2</v>
      </c>
      <c r="BB760" t="s">
        <v>6617</v>
      </c>
      <c r="BC760" t="s">
        <v>6616</v>
      </c>
      <c r="BD760" s="4" t="str">
        <f t="shared" si="456"/>
        <v>No</v>
      </c>
      <c r="BE760" t="s">
        <v>6640</v>
      </c>
      <c r="BF760" s="3" t="str">
        <f t="shared" si="457"/>
        <v>No</v>
      </c>
      <c r="BG760" t="s">
        <v>6645</v>
      </c>
      <c r="BH760" s="3" t="str">
        <f t="shared" si="458"/>
        <v>54072 SUNSHINE DR</v>
      </c>
      <c r="BI760" s="3" t="str">
        <f t="shared" si="459"/>
        <v>Callahan</v>
      </c>
      <c r="BJ760" s="3" t="str">
        <f t="shared" si="460"/>
        <v>Florida</v>
      </c>
      <c r="BK760" s="3">
        <f t="shared" si="461"/>
        <v>32011</v>
      </c>
      <c r="BL760" s="3" t="str">
        <f t="shared" si="462"/>
        <v>54072 SUNSHINE DR CALLAHAN FL 32011</v>
      </c>
      <c r="BM760" s="3" t="str">
        <f t="shared" si="463"/>
        <v/>
      </c>
      <c r="BN760" s="3" t="str">
        <f t="shared" si="464"/>
        <v>Pass</v>
      </c>
      <c r="BO760" s="3" t="str">
        <f t="shared" si="465"/>
        <v>No</v>
      </c>
      <c r="BP760" s="3" t="str">
        <f t="shared" si="466"/>
        <v>FV&lt;$10K</v>
      </c>
      <c r="BQ760" t="s">
        <v>6650</v>
      </c>
      <c r="BR760" s="3" t="str">
        <f t="shared" si="467"/>
        <v>No, &lt; $20K Lien</v>
      </c>
      <c r="BS760" s="3" t="str">
        <f t="shared" si="468"/>
        <v>No, Lien &lt; $20K</v>
      </c>
      <c r="BT760" t="s">
        <v>6650</v>
      </c>
      <c r="BU760" s="3" t="str">
        <f t="shared" si="469"/>
        <v>No</v>
      </c>
      <c r="BV760" s="3" t="str">
        <f t="shared" si="470"/>
        <v>No</v>
      </c>
      <c r="BW760" s="3">
        <f t="shared" si="471"/>
        <v>2</v>
      </c>
      <c r="BX760" s="3" t="str">
        <f t="shared" si="472"/>
        <v>Yes</v>
      </c>
      <c r="BY760" s="3">
        <f t="shared" si="473"/>
        <v>32196</v>
      </c>
      <c r="BZ760">
        <v>1</v>
      </c>
      <c r="CA760" s="3">
        <f t="shared" si="474"/>
        <v>32196</v>
      </c>
      <c r="CC760" s="3">
        <f t="shared" si="475"/>
        <v>0</v>
      </c>
      <c r="CD760" s="3">
        <f t="shared" si="476"/>
        <v>0</v>
      </c>
      <c r="CE760" s="3" t="str">
        <f t="shared" si="477"/>
        <v/>
      </c>
      <c r="CF760" s="3" t="e">
        <f>HLOOKUP(CE760,'Valuation Data'!$D$2:$K$5,4,FALSE)</f>
        <v>#N/A</v>
      </c>
      <c r="CG760" s="3">
        <f t="shared" si="478"/>
        <v>32196</v>
      </c>
      <c r="CH760" s="3" t="str">
        <f t="shared" si="479"/>
        <v>No</v>
      </c>
      <c r="CI760" s="3" t="str">
        <f>VLOOKUP(R760,'Use Codes &amp; County Type'!A:D,4,FALSE)</f>
        <v>R</v>
      </c>
      <c r="CJ760" s="3" t="str">
        <f t="shared" si="480"/>
        <v>No</v>
      </c>
      <c r="CK760" s="3" t="str">
        <f t="shared" si="481"/>
        <v>Yes</v>
      </c>
      <c r="CL760" s="3">
        <f t="shared" si="482"/>
        <v>0.67</v>
      </c>
      <c r="CM760" s="3">
        <f t="shared" si="483"/>
        <v>21571.32</v>
      </c>
      <c r="CN760" s="3">
        <f t="shared" si="484"/>
        <v>1934.4600000000003</v>
      </c>
      <c r="CO760" s="3">
        <f t="shared" si="485"/>
        <v>19636.86</v>
      </c>
      <c r="CP760" s="3">
        <f t="shared" si="486"/>
        <v>6.0083861349235941E-2</v>
      </c>
      <c r="CR760" s="3" t="str">
        <f t="shared" si="487"/>
        <v>No</v>
      </c>
      <c r="CV760" s="3" t="str">
        <f t="shared" si="488"/>
        <v>Too Many Priors</v>
      </c>
      <c r="CW760" s="3">
        <f t="shared" si="489"/>
        <v>759</v>
      </c>
      <c r="CX760" s="3">
        <f t="shared" si="490"/>
        <v>322.41000000000003</v>
      </c>
      <c r="CY760" s="3" t="str">
        <f t="shared" si="491"/>
        <v>Ok</v>
      </c>
      <c r="CZ760">
        <v>0</v>
      </c>
      <c r="DA760">
        <v>0</v>
      </c>
    </row>
    <row r="761" spans="1:105" x14ac:dyDescent="0.25">
      <c r="A761">
        <v>760</v>
      </c>
      <c r="B761" t="s">
        <v>3</v>
      </c>
      <c r="C761" t="s">
        <v>869</v>
      </c>
      <c r="D761">
        <v>601.24</v>
      </c>
      <c r="E761">
        <v>2017</v>
      </c>
      <c r="F761">
        <v>601.24</v>
      </c>
      <c r="G761">
        <v>601.24</v>
      </c>
      <c r="H761" s="3">
        <f t="shared" si="451"/>
        <v>0</v>
      </c>
      <c r="I761">
        <v>54180</v>
      </c>
      <c r="J761" t="s">
        <v>2735</v>
      </c>
      <c r="K761" t="s">
        <v>2738</v>
      </c>
      <c r="L761">
        <v>32011</v>
      </c>
      <c r="M761" t="s">
        <v>3303</v>
      </c>
      <c r="N761" t="s">
        <v>4759</v>
      </c>
      <c r="O761">
        <v>-81.793792410974007</v>
      </c>
      <c r="P761">
        <v>30.523622141384699</v>
      </c>
      <c r="Q761" t="s">
        <v>5331</v>
      </c>
      <c r="R761">
        <v>2</v>
      </c>
      <c r="S761" t="s">
        <v>6535</v>
      </c>
      <c r="T761">
        <v>1006</v>
      </c>
      <c r="U761" t="s">
        <v>6578</v>
      </c>
      <c r="V761">
        <v>2017</v>
      </c>
      <c r="W761">
        <v>34768</v>
      </c>
      <c r="X761">
        <v>2017</v>
      </c>
      <c r="Y761">
        <v>34768</v>
      </c>
      <c r="Z761">
        <v>526.34</v>
      </c>
      <c r="AA761" s="3">
        <f t="shared" si="452"/>
        <v>0.87542412347814524</v>
      </c>
      <c r="AF761" t="s">
        <v>6616</v>
      </c>
      <c r="AI761" t="s">
        <v>6619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 s="3" t="str">
        <f t="shared" si="453"/>
        <v>No</v>
      </c>
      <c r="AQ761" s="3" t="str">
        <f t="shared" si="454"/>
        <v>Yes</v>
      </c>
      <c r="AR761" s="3" t="str">
        <f t="shared" si="455"/>
        <v>No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 t="s">
        <v>6634</v>
      </c>
      <c r="AZ761">
        <v>0</v>
      </c>
      <c r="BA761">
        <v>0</v>
      </c>
      <c r="BB761" t="s">
        <v>6616</v>
      </c>
      <c r="BC761" t="s">
        <v>6616</v>
      </c>
      <c r="BD761" s="4" t="str">
        <f t="shared" si="456"/>
        <v>No</v>
      </c>
      <c r="BE761" t="s">
        <v>6640</v>
      </c>
      <c r="BF761" s="3" t="str">
        <f t="shared" si="457"/>
        <v>No</v>
      </c>
      <c r="BG761" t="s">
        <v>6645</v>
      </c>
      <c r="BH761" s="3" t="str">
        <f t="shared" si="458"/>
        <v>54180 SUNSHINE DR</v>
      </c>
      <c r="BI761" s="3" t="str">
        <f t="shared" si="459"/>
        <v>Callahan</v>
      </c>
      <c r="BJ761" s="3" t="str">
        <f t="shared" si="460"/>
        <v>Florida</v>
      </c>
      <c r="BK761" s="3">
        <f t="shared" si="461"/>
        <v>32011</v>
      </c>
      <c r="BL761" s="3" t="str">
        <f t="shared" si="462"/>
        <v>54180 SUNSHINE DR CALLAHAN FL 32011</v>
      </c>
      <c r="BM761" s="3" t="str">
        <f t="shared" si="463"/>
        <v/>
      </c>
      <c r="BN761" s="3" t="str">
        <f t="shared" si="464"/>
        <v>Pass</v>
      </c>
      <c r="BO761" s="3" t="str">
        <f t="shared" si="465"/>
        <v>No</v>
      </c>
      <c r="BP761" s="3" t="str">
        <f t="shared" si="466"/>
        <v>FV&lt;$10K</v>
      </c>
      <c r="BQ761" t="s">
        <v>6650</v>
      </c>
      <c r="BR761" s="3" t="str">
        <f t="shared" si="467"/>
        <v>No, &lt; $20K Lien</v>
      </c>
      <c r="BS761" s="3" t="str">
        <f t="shared" si="468"/>
        <v>No, Lien &lt; $20K</v>
      </c>
      <c r="BT761" t="s">
        <v>6650</v>
      </c>
      <c r="BU761" s="3" t="str">
        <f t="shared" si="469"/>
        <v>No</v>
      </c>
      <c r="BV761" s="3" t="str">
        <f t="shared" si="470"/>
        <v>No</v>
      </c>
      <c r="BW761" s="3">
        <f t="shared" si="471"/>
        <v>0</v>
      </c>
      <c r="BX761" s="3" t="str">
        <f t="shared" si="472"/>
        <v>No</v>
      </c>
      <c r="BY761" s="3">
        <f t="shared" si="473"/>
        <v>34768</v>
      </c>
      <c r="BZ761">
        <v>1</v>
      </c>
      <c r="CA761" s="3">
        <f t="shared" si="474"/>
        <v>34768</v>
      </c>
      <c r="CC761" s="3">
        <f t="shared" si="475"/>
        <v>0</v>
      </c>
      <c r="CD761" s="3">
        <f t="shared" si="476"/>
        <v>0</v>
      </c>
      <c r="CE761" s="3" t="str">
        <f t="shared" si="477"/>
        <v/>
      </c>
      <c r="CF761" s="3" t="e">
        <f>HLOOKUP(CE761,'Valuation Data'!$D$2:$K$5,4,FALSE)</f>
        <v>#N/A</v>
      </c>
      <c r="CG761" s="3">
        <f t="shared" si="478"/>
        <v>34768</v>
      </c>
      <c r="CH761" s="3" t="str">
        <f t="shared" si="479"/>
        <v>No</v>
      </c>
      <c r="CI761" s="3" t="str">
        <f>VLOOKUP(R761,'Use Codes &amp; County Type'!A:D,4,FALSE)</f>
        <v>R</v>
      </c>
      <c r="CJ761" s="3" t="str">
        <f t="shared" si="480"/>
        <v>No</v>
      </c>
      <c r="CK761" s="3" t="str">
        <f t="shared" si="481"/>
        <v>No</v>
      </c>
      <c r="CL761" s="3">
        <f t="shared" si="482"/>
        <v>0.35</v>
      </c>
      <c r="CM761" s="3">
        <f t="shared" si="483"/>
        <v>12168.8</v>
      </c>
      <c r="CN761" s="3">
        <f t="shared" si="484"/>
        <v>2404.96</v>
      </c>
      <c r="CO761" s="3">
        <f t="shared" si="485"/>
        <v>9763.84</v>
      </c>
      <c r="CP761" s="3">
        <f t="shared" si="486"/>
        <v>6.9171652093879432E-2</v>
      </c>
      <c r="CR761" s="3" t="str">
        <f t="shared" si="487"/>
        <v>No</v>
      </c>
      <c r="CV761" s="3" t="str">
        <f t="shared" si="488"/>
        <v>*Bid</v>
      </c>
      <c r="CW761" s="3">
        <f t="shared" si="489"/>
        <v>760</v>
      </c>
      <c r="CX761" s="3">
        <f t="shared" si="490"/>
        <v>601.24</v>
      </c>
      <c r="CY761" s="3" t="str">
        <f t="shared" si="491"/>
        <v>Ok</v>
      </c>
      <c r="CZ761">
        <v>0</v>
      </c>
      <c r="DA761">
        <v>0</v>
      </c>
    </row>
    <row r="762" spans="1:105" x14ac:dyDescent="0.25">
      <c r="A762">
        <v>761</v>
      </c>
      <c r="B762" t="s">
        <v>3</v>
      </c>
      <c r="C762" t="s">
        <v>870</v>
      </c>
      <c r="D762">
        <v>360.2</v>
      </c>
      <c r="E762">
        <v>2017</v>
      </c>
      <c r="F762">
        <v>360.2</v>
      </c>
      <c r="G762">
        <v>360.2</v>
      </c>
      <c r="H762" s="3">
        <f t="shared" si="451"/>
        <v>0</v>
      </c>
      <c r="J762" t="s">
        <v>2735</v>
      </c>
      <c r="K762" t="s">
        <v>2738</v>
      </c>
      <c r="L762">
        <v>32011</v>
      </c>
      <c r="M762" t="s">
        <v>3304</v>
      </c>
      <c r="N762" t="s">
        <v>4759</v>
      </c>
      <c r="O762">
        <v>-81.806123058741804</v>
      </c>
      <c r="P762">
        <v>30.5091360876295</v>
      </c>
      <c r="Q762" t="s">
        <v>5332</v>
      </c>
      <c r="R762">
        <v>0</v>
      </c>
      <c r="S762" t="s">
        <v>6538</v>
      </c>
      <c r="T762">
        <v>8001</v>
      </c>
      <c r="U762" t="s">
        <v>6581</v>
      </c>
      <c r="V762">
        <v>2017</v>
      </c>
      <c r="W762">
        <v>18150</v>
      </c>
      <c r="X762">
        <v>2017</v>
      </c>
      <c r="Y762">
        <v>22500</v>
      </c>
      <c r="Z762">
        <v>303.47000000000003</v>
      </c>
      <c r="AA762" s="3">
        <f t="shared" si="452"/>
        <v>0.84250416435313724</v>
      </c>
      <c r="AB762" t="s">
        <v>6616</v>
      </c>
      <c r="AC762" t="s">
        <v>6616</v>
      </c>
      <c r="AD762" t="s">
        <v>6616</v>
      </c>
      <c r="AI762" t="s">
        <v>6618</v>
      </c>
      <c r="AJ762" t="s">
        <v>6618</v>
      </c>
      <c r="AK762" t="s">
        <v>6618</v>
      </c>
      <c r="AL762" t="s">
        <v>6618</v>
      </c>
      <c r="AM762">
        <v>0</v>
      </c>
      <c r="AN762">
        <v>0</v>
      </c>
      <c r="AO762">
        <v>0</v>
      </c>
      <c r="AP762" s="3" t="str">
        <f t="shared" si="453"/>
        <v>No</v>
      </c>
      <c r="AQ762" s="3" t="str">
        <f t="shared" si="454"/>
        <v>No</v>
      </c>
      <c r="AR762" s="3" t="str">
        <f t="shared" si="455"/>
        <v>No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 t="s">
        <v>6634</v>
      </c>
      <c r="AZ762" t="s">
        <v>6638</v>
      </c>
      <c r="BA762">
        <v>0</v>
      </c>
      <c r="BB762" t="s">
        <v>6616</v>
      </c>
      <c r="BC762" t="s">
        <v>6616</v>
      </c>
      <c r="BD762" s="4" t="str">
        <f t="shared" si="456"/>
        <v>No</v>
      </c>
      <c r="BE762" t="s">
        <v>6640</v>
      </c>
      <c r="BF762" s="3" t="str">
        <f t="shared" si="457"/>
        <v>No</v>
      </c>
      <c r="BG762" t="s">
        <v>6645</v>
      </c>
      <c r="BH762" s="3" t="str">
        <f t="shared" si="458"/>
        <v>HURST RD</v>
      </c>
      <c r="BI762" s="3" t="str">
        <f t="shared" si="459"/>
        <v>Callahan</v>
      </c>
      <c r="BJ762" s="3" t="str">
        <f t="shared" si="460"/>
        <v>Florida</v>
      </c>
      <c r="BK762" s="3">
        <f t="shared" si="461"/>
        <v>32011</v>
      </c>
      <c r="BL762" s="3" t="str">
        <f t="shared" si="462"/>
        <v>HURST RD CALLAHAN FL 32011</v>
      </c>
      <c r="BM762" s="3" t="str">
        <f t="shared" si="463"/>
        <v/>
      </c>
      <c r="BN762" s="3" t="str">
        <f t="shared" si="464"/>
        <v>Pass</v>
      </c>
      <c r="BO762" s="3" t="str">
        <f t="shared" si="465"/>
        <v>No</v>
      </c>
      <c r="BP762" s="3" t="str">
        <f t="shared" si="466"/>
        <v>FV&lt;$10K</v>
      </c>
      <c r="BQ762" t="s">
        <v>6650</v>
      </c>
      <c r="BR762" s="3" t="str">
        <f t="shared" si="467"/>
        <v>No, &lt; $20K Lien</v>
      </c>
      <c r="BS762" s="3" t="str">
        <f t="shared" si="468"/>
        <v>No, Lien &lt; $20K</v>
      </c>
      <c r="BT762" t="s">
        <v>6650</v>
      </c>
      <c r="BU762" s="3" t="str">
        <f t="shared" si="469"/>
        <v>No</v>
      </c>
      <c r="BV762" s="3" t="str">
        <f t="shared" si="470"/>
        <v>No</v>
      </c>
      <c r="BW762" s="3">
        <f t="shared" si="471"/>
        <v>0</v>
      </c>
      <c r="BX762" s="3" t="str">
        <f t="shared" si="472"/>
        <v>No</v>
      </c>
      <c r="BY762" s="3">
        <f t="shared" si="473"/>
        <v>18150</v>
      </c>
      <c r="BZ762">
        <v>1</v>
      </c>
      <c r="CA762" s="3">
        <f t="shared" si="474"/>
        <v>18150</v>
      </c>
      <c r="CC762" s="3">
        <f t="shared" si="475"/>
        <v>0</v>
      </c>
      <c r="CD762" s="3">
        <f t="shared" si="476"/>
        <v>0</v>
      </c>
      <c r="CE762" s="3" t="str">
        <f t="shared" si="477"/>
        <v/>
      </c>
      <c r="CF762" s="3" t="e">
        <f>HLOOKUP(CE762,'Valuation Data'!$D$2:$K$5,4,FALSE)</f>
        <v>#N/A</v>
      </c>
      <c r="CG762" s="3">
        <f t="shared" si="478"/>
        <v>18150</v>
      </c>
      <c r="CH762" s="3" t="str">
        <f t="shared" si="479"/>
        <v>No</v>
      </c>
      <c r="CI762" s="3" t="str">
        <f>VLOOKUP(R762,'Use Codes &amp; County Type'!A:D,4,FALSE)</f>
        <v>V</v>
      </c>
      <c r="CJ762" s="3" t="str">
        <f t="shared" si="480"/>
        <v>Yes</v>
      </c>
      <c r="CK762" s="3" t="str">
        <f t="shared" si="481"/>
        <v>No</v>
      </c>
      <c r="CL762" s="3">
        <f t="shared" si="482"/>
        <v>0</v>
      </c>
      <c r="CM762" s="3">
        <f t="shared" si="483"/>
        <v>0</v>
      </c>
      <c r="CN762" s="3">
        <f t="shared" si="484"/>
        <v>1440.8</v>
      </c>
      <c r="CO762" s="3">
        <f t="shared" si="485"/>
        <v>-1440.8</v>
      </c>
      <c r="CP762" s="3">
        <f t="shared" si="486"/>
        <v>7.9382920110192837E-2</v>
      </c>
      <c r="CR762" s="3" t="str">
        <f t="shared" si="487"/>
        <v>No</v>
      </c>
      <c r="CV762" s="3" t="str">
        <f t="shared" si="488"/>
        <v>FMV&lt;$30K</v>
      </c>
      <c r="CW762" s="3">
        <f t="shared" si="489"/>
        <v>761</v>
      </c>
      <c r="CX762" s="3">
        <f t="shared" si="490"/>
        <v>360.2</v>
      </c>
      <c r="CY762" s="3" t="str">
        <f t="shared" si="491"/>
        <v>Ok</v>
      </c>
      <c r="CZ762">
        <v>0</v>
      </c>
      <c r="DA762">
        <v>0</v>
      </c>
    </row>
    <row r="763" spans="1:105" x14ac:dyDescent="0.25">
      <c r="A763">
        <v>762</v>
      </c>
      <c r="B763" t="s">
        <v>3</v>
      </c>
      <c r="C763" t="s">
        <v>871</v>
      </c>
      <c r="D763">
        <v>978.21</v>
      </c>
      <c r="E763">
        <v>2017</v>
      </c>
      <c r="F763">
        <v>978.26</v>
      </c>
      <c r="G763">
        <v>978.21</v>
      </c>
      <c r="H763" s="3">
        <f t="shared" si="451"/>
        <v>-4.9999999999954525E-2</v>
      </c>
      <c r="I763">
        <v>54366</v>
      </c>
      <c r="J763" t="s">
        <v>2735</v>
      </c>
      <c r="K763" t="s">
        <v>2738</v>
      </c>
      <c r="L763">
        <v>32011</v>
      </c>
      <c r="M763" t="s">
        <v>3305</v>
      </c>
      <c r="N763" t="s">
        <v>4759</v>
      </c>
      <c r="O763">
        <v>-81.805529670415595</v>
      </c>
      <c r="P763">
        <v>30.5093823211763</v>
      </c>
      <c r="Q763" t="s">
        <v>5333</v>
      </c>
      <c r="R763">
        <v>1</v>
      </c>
      <c r="S763" t="s">
        <v>6539</v>
      </c>
      <c r="T763">
        <v>1001</v>
      </c>
      <c r="U763" t="s">
        <v>6582</v>
      </c>
      <c r="V763">
        <v>2017</v>
      </c>
      <c r="W763">
        <v>96897</v>
      </c>
      <c r="X763">
        <v>2017</v>
      </c>
      <c r="Y763">
        <v>106275</v>
      </c>
      <c r="Z763">
        <v>874.9</v>
      </c>
      <c r="AA763" s="3">
        <f t="shared" si="452"/>
        <v>0.89438873043620482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 s="3" t="str">
        <f t="shared" si="453"/>
        <v>No</v>
      </c>
      <c r="AQ763" s="3" t="str">
        <f t="shared" si="454"/>
        <v>No</v>
      </c>
      <c r="AR763" s="3" t="str">
        <f t="shared" si="455"/>
        <v>No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 t="s">
        <v>6634</v>
      </c>
      <c r="AZ763">
        <v>0</v>
      </c>
      <c r="BA763">
        <v>0</v>
      </c>
      <c r="BB763" t="s">
        <v>6617</v>
      </c>
      <c r="BC763">
        <v>0</v>
      </c>
      <c r="BD763" s="4" t="str">
        <f t="shared" si="456"/>
        <v>No</v>
      </c>
      <c r="BE763" t="s">
        <v>6640</v>
      </c>
      <c r="BF763" s="3" t="str">
        <f t="shared" si="457"/>
        <v>No</v>
      </c>
      <c r="BG763" t="s">
        <v>6645</v>
      </c>
      <c r="BH763" s="3" t="str">
        <f t="shared" si="458"/>
        <v>54366 HURST RD</v>
      </c>
      <c r="BI763" s="3" t="str">
        <f t="shared" si="459"/>
        <v>Callahan</v>
      </c>
      <c r="BJ763" s="3" t="str">
        <f t="shared" si="460"/>
        <v>Florida</v>
      </c>
      <c r="BK763" s="3">
        <f t="shared" si="461"/>
        <v>32011</v>
      </c>
      <c r="BL763" s="3" t="str">
        <f t="shared" si="462"/>
        <v>54366 HURST RD CALLAHAN FL 32011</v>
      </c>
      <c r="BM763" s="3" t="str">
        <f t="shared" si="463"/>
        <v/>
      </c>
      <c r="BN763" s="3" t="str">
        <f t="shared" si="464"/>
        <v>Pass</v>
      </c>
      <c r="BO763" s="3" t="str">
        <f t="shared" si="465"/>
        <v>No</v>
      </c>
      <c r="BP763" s="3" t="str">
        <f t="shared" si="466"/>
        <v>FV&lt;$10K</v>
      </c>
      <c r="BQ763" t="s">
        <v>6650</v>
      </c>
      <c r="BR763" s="3" t="str">
        <f t="shared" si="467"/>
        <v>No, &lt; $20K Lien</v>
      </c>
      <c r="BS763" s="3" t="str">
        <f t="shared" si="468"/>
        <v>No, Lien &lt; $20K</v>
      </c>
      <c r="BT763" t="s">
        <v>6650</v>
      </c>
      <c r="BU763" s="3" t="str">
        <f t="shared" si="469"/>
        <v>No</v>
      </c>
      <c r="BV763" s="3" t="str">
        <f t="shared" si="470"/>
        <v>No</v>
      </c>
      <c r="BW763" s="3">
        <f t="shared" si="471"/>
        <v>0</v>
      </c>
      <c r="BX763" s="3" t="str">
        <f t="shared" si="472"/>
        <v>No</v>
      </c>
      <c r="BY763" s="3">
        <f t="shared" si="473"/>
        <v>96897</v>
      </c>
      <c r="BZ763">
        <v>1</v>
      </c>
      <c r="CA763" s="3">
        <f t="shared" si="474"/>
        <v>96897</v>
      </c>
      <c r="CC763" s="3">
        <f t="shared" si="475"/>
        <v>0</v>
      </c>
      <c r="CD763" s="3">
        <f t="shared" si="476"/>
        <v>0</v>
      </c>
      <c r="CE763" s="3" t="str">
        <f t="shared" si="477"/>
        <v/>
      </c>
      <c r="CF763" s="3" t="e">
        <f>HLOOKUP(CE763,'Valuation Data'!$D$2:$K$5,4,FALSE)</f>
        <v>#N/A</v>
      </c>
      <c r="CG763" s="3">
        <f t="shared" si="478"/>
        <v>96897</v>
      </c>
      <c r="CH763" s="3" t="str">
        <f t="shared" si="479"/>
        <v>No</v>
      </c>
      <c r="CI763" s="3" t="str">
        <f>VLOOKUP(R763,'Use Codes &amp; County Type'!A:D,4,FALSE)</f>
        <v>S</v>
      </c>
      <c r="CJ763" s="3" t="str">
        <f t="shared" si="480"/>
        <v>No</v>
      </c>
      <c r="CK763" s="3" t="str">
        <f t="shared" si="481"/>
        <v>Yes</v>
      </c>
      <c r="CL763" s="3">
        <f t="shared" si="482"/>
        <v>0.67</v>
      </c>
      <c r="CM763" s="3">
        <f t="shared" si="483"/>
        <v>64920.990000000005</v>
      </c>
      <c r="CN763" s="3">
        <f t="shared" si="484"/>
        <v>3912.84</v>
      </c>
      <c r="CO763" s="3">
        <f t="shared" si="485"/>
        <v>61008.150000000009</v>
      </c>
      <c r="CP763" s="3">
        <f t="shared" si="486"/>
        <v>4.0381435957769593E-2</v>
      </c>
      <c r="CR763" s="3" t="str">
        <f t="shared" si="487"/>
        <v>No</v>
      </c>
      <c r="CV763" s="3" t="str">
        <f t="shared" si="488"/>
        <v>*Bid</v>
      </c>
      <c r="CW763" s="3">
        <f t="shared" si="489"/>
        <v>762</v>
      </c>
      <c r="CX763" s="3">
        <f t="shared" si="490"/>
        <v>978.21</v>
      </c>
      <c r="CY763" s="3" t="str">
        <f t="shared" si="491"/>
        <v>Ok</v>
      </c>
      <c r="CZ763">
        <v>0</v>
      </c>
      <c r="DA763">
        <v>0</v>
      </c>
    </row>
    <row r="764" spans="1:105" x14ac:dyDescent="0.25">
      <c r="A764">
        <v>763</v>
      </c>
      <c r="B764" t="s">
        <v>3</v>
      </c>
      <c r="C764" t="s">
        <v>872</v>
      </c>
      <c r="D764">
        <v>1808.72</v>
      </c>
      <c r="E764">
        <v>2017</v>
      </c>
      <c r="F764">
        <v>1808.72</v>
      </c>
      <c r="G764">
        <v>1808.72</v>
      </c>
      <c r="H764" s="3">
        <f t="shared" si="451"/>
        <v>0</v>
      </c>
      <c r="I764">
        <v>44011</v>
      </c>
      <c r="J764" t="s">
        <v>2735</v>
      </c>
      <c r="K764" t="s">
        <v>2738</v>
      </c>
      <c r="L764">
        <v>32011</v>
      </c>
      <c r="M764" t="s">
        <v>3306</v>
      </c>
      <c r="N764" t="s">
        <v>4759</v>
      </c>
      <c r="O764">
        <v>-81.807809647209396</v>
      </c>
      <c r="P764">
        <v>30.5091101705715</v>
      </c>
      <c r="Q764" t="s">
        <v>5334</v>
      </c>
      <c r="R764">
        <v>2</v>
      </c>
      <c r="S764" t="s">
        <v>6535</v>
      </c>
      <c r="T764">
        <v>1006</v>
      </c>
      <c r="U764" t="s">
        <v>6578</v>
      </c>
      <c r="V764">
        <v>2017</v>
      </c>
      <c r="W764">
        <v>107733</v>
      </c>
      <c r="X764">
        <v>2017</v>
      </c>
      <c r="Y764">
        <v>109533</v>
      </c>
      <c r="Z764">
        <v>1642.83</v>
      </c>
      <c r="AA764" s="3">
        <f t="shared" si="452"/>
        <v>0.90828320580299871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 s="3" t="str">
        <f t="shared" si="453"/>
        <v>No</v>
      </c>
      <c r="AQ764" s="3" t="str">
        <f t="shared" si="454"/>
        <v>No</v>
      </c>
      <c r="AR764" s="3" t="str">
        <f t="shared" si="455"/>
        <v>No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 t="s">
        <v>6634</v>
      </c>
      <c r="AZ764">
        <v>0</v>
      </c>
      <c r="BA764">
        <v>0</v>
      </c>
      <c r="BB764" t="s">
        <v>6616</v>
      </c>
      <c r="BC764">
        <v>0</v>
      </c>
      <c r="BD764" s="4" t="str">
        <f t="shared" si="456"/>
        <v>No</v>
      </c>
      <c r="BE764" t="s">
        <v>6640</v>
      </c>
      <c r="BF764" s="3" t="str">
        <f t="shared" si="457"/>
        <v>No</v>
      </c>
      <c r="BG764" t="s">
        <v>6645</v>
      </c>
      <c r="BH764" s="3" t="str">
        <f t="shared" si="458"/>
        <v>44011 MCSWAIN CIR</v>
      </c>
      <c r="BI764" s="3" t="str">
        <f t="shared" si="459"/>
        <v>Callahan</v>
      </c>
      <c r="BJ764" s="3" t="str">
        <f t="shared" si="460"/>
        <v>Florida</v>
      </c>
      <c r="BK764" s="3">
        <f t="shared" si="461"/>
        <v>32011</v>
      </c>
      <c r="BL764" s="3" t="str">
        <f t="shared" si="462"/>
        <v>44011 MCSWAIN CIR CALLAHAN FL 32011</v>
      </c>
      <c r="BM764" s="3" t="str">
        <f t="shared" si="463"/>
        <v/>
      </c>
      <c r="BN764" s="3" t="str">
        <f t="shared" si="464"/>
        <v>Pass</v>
      </c>
      <c r="BO764" s="3" t="str">
        <f t="shared" si="465"/>
        <v>No</v>
      </c>
      <c r="BP764" s="3" t="str">
        <f t="shared" si="466"/>
        <v>FV&lt;$10K</v>
      </c>
      <c r="BQ764" t="s">
        <v>6650</v>
      </c>
      <c r="BR764" s="3" t="str">
        <f t="shared" si="467"/>
        <v>No, &lt; $20K Lien</v>
      </c>
      <c r="BS764" s="3" t="str">
        <f t="shared" si="468"/>
        <v>No, Lien &lt; $20K</v>
      </c>
      <c r="BT764" t="s">
        <v>6650</v>
      </c>
      <c r="BU764" s="3" t="str">
        <f t="shared" si="469"/>
        <v>No</v>
      </c>
      <c r="BV764" s="3" t="str">
        <f t="shared" si="470"/>
        <v>No</v>
      </c>
      <c r="BW764" s="3">
        <f t="shared" si="471"/>
        <v>0</v>
      </c>
      <c r="BX764" s="3" t="str">
        <f t="shared" si="472"/>
        <v>No</v>
      </c>
      <c r="BY764" s="3">
        <f t="shared" si="473"/>
        <v>107733</v>
      </c>
      <c r="BZ764">
        <v>1</v>
      </c>
      <c r="CA764" s="3">
        <f t="shared" si="474"/>
        <v>107733</v>
      </c>
      <c r="CC764" s="3">
        <f t="shared" si="475"/>
        <v>0</v>
      </c>
      <c r="CD764" s="3">
        <f t="shared" si="476"/>
        <v>0</v>
      </c>
      <c r="CE764" s="3" t="str">
        <f t="shared" si="477"/>
        <v/>
      </c>
      <c r="CF764" s="3" t="e">
        <f>HLOOKUP(CE764,'Valuation Data'!$D$2:$K$5,4,FALSE)</f>
        <v>#N/A</v>
      </c>
      <c r="CG764" s="3">
        <f t="shared" si="478"/>
        <v>107733</v>
      </c>
      <c r="CH764" s="3" t="str">
        <f t="shared" si="479"/>
        <v>No</v>
      </c>
      <c r="CI764" s="3" t="str">
        <f>VLOOKUP(R764,'Use Codes &amp; County Type'!A:D,4,FALSE)</f>
        <v>R</v>
      </c>
      <c r="CJ764" s="3" t="str">
        <f t="shared" si="480"/>
        <v>No</v>
      </c>
      <c r="CK764" s="3" t="str">
        <f t="shared" si="481"/>
        <v>No</v>
      </c>
      <c r="CL764" s="3">
        <f t="shared" si="482"/>
        <v>0.35</v>
      </c>
      <c r="CM764" s="3">
        <f t="shared" si="483"/>
        <v>37706.549999999996</v>
      </c>
      <c r="CN764" s="3">
        <f t="shared" si="484"/>
        <v>7234.88</v>
      </c>
      <c r="CO764" s="3">
        <f t="shared" si="485"/>
        <v>30471.669999999995</v>
      </c>
      <c r="CP764" s="3">
        <f t="shared" si="486"/>
        <v>6.7155653328135292E-2</v>
      </c>
      <c r="CR764" s="3" t="str">
        <f t="shared" si="487"/>
        <v>No</v>
      </c>
      <c r="CV764" s="3" t="str">
        <f t="shared" si="488"/>
        <v>*Bid</v>
      </c>
      <c r="CW764" s="3">
        <f t="shared" si="489"/>
        <v>763</v>
      </c>
      <c r="CX764" s="3">
        <f t="shared" si="490"/>
        <v>1808.72</v>
      </c>
      <c r="CY764" s="3" t="str">
        <f t="shared" si="491"/>
        <v>Ok</v>
      </c>
      <c r="CZ764">
        <v>0</v>
      </c>
      <c r="DA764">
        <v>0</v>
      </c>
    </row>
    <row r="765" spans="1:105" x14ac:dyDescent="0.25">
      <c r="A765">
        <v>764</v>
      </c>
      <c r="B765" t="s">
        <v>3</v>
      </c>
      <c r="C765" t="s">
        <v>873</v>
      </c>
      <c r="D765">
        <v>396.8</v>
      </c>
      <c r="E765">
        <v>2017</v>
      </c>
      <c r="F765" t="e">
        <f>NA()</f>
        <v>#N/A</v>
      </c>
      <c r="G765" t="e">
        <f>NA()</f>
        <v>#N/A</v>
      </c>
      <c r="H765" s="3" t="e">
        <f t="shared" si="451"/>
        <v>#N/A</v>
      </c>
      <c r="I765" t="e">
        <f>NA()</f>
        <v>#N/A</v>
      </c>
      <c r="J765" t="e">
        <f>NA()</f>
        <v>#N/A</v>
      </c>
      <c r="K765" t="e">
        <f>NA()</f>
        <v>#N/A</v>
      </c>
      <c r="L765" t="e">
        <f>NA()</f>
        <v>#N/A</v>
      </c>
      <c r="M765" t="e">
        <f>NA()</f>
        <v>#N/A</v>
      </c>
      <c r="N765" t="e">
        <f>NA()</f>
        <v>#N/A</v>
      </c>
      <c r="O765" t="e">
        <f>NA()</f>
        <v>#N/A</v>
      </c>
      <c r="P765" t="e">
        <f>NA()</f>
        <v>#N/A</v>
      </c>
      <c r="Q765" t="e">
        <f>NA()</f>
        <v>#N/A</v>
      </c>
      <c r="R765">
        <v>2</v>
      </c>
      <c r="S765" t="s">
        <v>6535</v>
      </c>
      <c r="T765" t="e">
        <f>NA()</f>
        <v>#N/A</v>
      </c>
      <c r="U765" t="e">
        <f>NA()</f>
        <v>#N/A</v>
      </c>
      <c r="V765">
        <v>2017</v>
      </c>
      <c r="W765">
        <v>47281</v>
      </c>
      <c r="X765" t="e">
        <f>NA()</f>
        <v>#N/A</v>
      </c>
      <c r="Y765" t="e">
        <f>NA()</f>
        <v>#N/A</v>
      </c>
      <c r="Z765" t="e">
        <f>NA()</f>
        <v>#N/A</v>
      </c>
      <c r="AA765" s="3">
        <f t="shared" si="452"/>
        <v>0</v>
      </c>
      <c r="AB765" t="s">
        <v>6616</v>
      </c>
      <c r="AC765" t="s">
        <v>6616</v>
      </c>
      <c r="AD765" t="s">
        <v>6616</v>
      </c>
      <c r="AE765" t="s">
        <v>6616</v>
      </c>
      <c r="AF765" t="s">
        <v>6616</v>
      </c>
      <c r="AI765" t="e">
        <f>NA()</f>
        <v>#N/A</v>
      </c>
      <c r="AJ765" t="e">
        <f>NA()</f>
        <v>#N/A</v>
      </c>
      <c r="AK765" t="e">
        <f>NA()</f>
        <v>#N/A</v>
      </c>
      <c r="AL765" t="e">
        <f>NA()</f>
        <v>#N/A</v>
      </c>
      <c r="AM765" t="e">
        <f>NA()</f>
        <v>#N/A</v>
      </c>
      <c r="AN765" t="e">
        <f>NA()</f>
        <v>#N/A</v>
      </c>
      <c r="AO765" t="e">
        <f>NA()</f>
        <v>#N/A</v>
      </c>
      <c r="AP765" s="3" t="str">
        <f t="shared" si="453"/>
        <v>No</v>
      </c>
      <c r="AQ765" s="3" t="str">
        <f t="shared" si="454"/>
        <v>No</v>
      </c>
      <c r="AR765" s="3" t="str">
        <f t="shared" si="455"/>
        <v>No</v>
      </c>
      <c r="AS765" t="e">
        <f>NA()</f>
        <v>#N/A</v>
      </c>
      <c r="AT765" t="e">
        <f>NA()</f>
        <v>#N/A</v>
      </c>
      <c r="AU765" t="e">
        <f>NA()</f>
        <v>#N/A</v>
      </c>
      <c r="AV765" t="e">
        <f>NA()</f>
        <v>#N/A</v>
      </c>
      <c r="AW765" t="e">
        <f>NA()</f>
        <v>#N/A</v>
      </c>
      <c r="AX765" t="e">
        <f>NA()</f>
        <v>#N/A</v>
      </c>
      <c r="AY765" t="e">
        <f>NA()</f>
        <v>#N/A</v>
      </c>
      <c r="AZ765" t="e">
        <f>NA()</f>
        <v>#N/A</v>
      </c>
      <c r="BA765">
        <v>0</v>
      </c>
      <c r="BB765" t="s">
        <v>6617</v>
      </c>
      <c r="BC765" t="e">
        <f>NA()</f>
        <v>#N/A</v>
      </c>
      <c r="BD765" s="4" t="str">
        <f t="shared" si="456"/>
        <v>No</v>
      </c>
      <c r="BE765" t="e">
        <f>NA()</f>
        <v>#N/A</v>
      </c>
      <c r="BF765" s="3" t="str">
        <f t="shared" si="457"/>
        <v>No</v>
      </c>
      <c r="BG765" t="e">
        <f>NA()</f>
        <v>#N/A</v>
      </c>
      <c r="BH765" s="3" t="e">
        <f t="shared" si="458"/>
        <v>#N/A</v>
      </c>
      <c r="BI765" s="3" t="e">
        <f t="shared" si="459"/>
        <v>#N/A</v>
      </c>
      <c r="BJ765" s="3" t="e">
        <f t="shared" si="460"/>
        <v>#N/A</v>
      </c>
      <c r="BK765" s="3" t="e">
        <f t="shared" si="461"/>
        <v>#N/A</v>
      </c>
      <c r="BL765" s="3" t="e">
        <f t="shared" si="462"/>
        <v>#N/A</v>
      </c>
      <c r="BM765" s="3" t="e">
        <f t="shared" si="463"/>
        <v>#N/A</v>
      </c>
      <c r="BN765" s="3" t="str">
        <f t="shared" si="464"/>
        <v>Pass</v>
      </c>
      <c r="BO765" s="3" t="e">
        <f t="shared" si="465"/>
        <v>#N/A</v>
      </c>
      <c r="BP765" s="3" t="str">
        <f t="shared" si="466"/>
        <v>FV&lt;$10K</v>
      </c>
      <c r="BQ765" t="s">
        <v>6650</v>
      </c>
      <c r="BR765" s="3" t="str">
        <f t="shared" si="467"/>
        <v>No, &lt; $20K Lien</v>
      </c>
      <c r="BS765" s="3" t="str">
        <f t="shared" si="468"/>
        <v>No, Lien &lt; $20K</v>
      </c>
      <c r="BT765" t="s">
        <v>6650</v>
      </c>
      <c r="BU765" s="3" t="str">
        <f t="shared" si="469"/>
        <v>No</v>
      </c>
      <c r="BV765" s="3" t="str">
        <f t="shared" si="470"/>
        <v>No</v>
      </c>
      <c r="BW765" s="3">
        <f t="shared" si="471"/>
        <v>0</v>
      </c>
      <c r="BX765" s="3" t="str">
        <f t="shared" si="472"/>
        <v>No</v>
      </c>
      <c r="BY765" s="3">
        <f t="shared" si="473"/>
        <v>47281</v>
      </c>
      <c r="BZ765">
        <v>1</v>
      </c>
      <c r="CA765" s="3">
        <f t="shared" si="474"/>
        <v>47281</v>
      </c>
      <c r="CC765" s="3" t="e">
        <f t="shared" si="475"/>
        <v>#N/A</v>
      </c>
      <c r="CD765" s="3" t="e">
        <f t="shared" si="476"/>
        <v>#N/A</v>
      </c>
      <c r="CE765" s="3" t="str">
        <f t="shared" si="477"/>
        <v/>
      </c>
      <c r="CF765" s="3" t="e">
        <f>HLOOKUP(CE765,'Valuation Data'!$D$2:$K$5,4,FALSE)</f>
        <v>#N/A</v>
      </c>
      <c r="CG765" s="3">
        <f t="shared" si="478"/>
        <v>47281</v>
      </c>
      <c r="CH765" s="3" t="str">
        <f t="shared" si="479"/>
        <v>No</v>
      </c>
      <c r="CI765" s="3" t="str">
        <f>VLOOKUP(R765,'Use Codes &amp; County Type'!A:D,4,FALSE)</f>
        <v>R</v>
      </c>
      <c r="CJ765" s="3" t="str">
        <f t="shared" si="480"/>
        <v>No</v>
      </c>
      <c r="CK765" s="3" t="str">
        <f t="shared" si="481"/>
        <v>Yes</v>
      </c>
      <c r="CL765" s="3">
        <f t="shared" si="482"/>
        <v>0.67</v>
      </c>
      <c r="CM765" s="3">
        <f t="shared" si="483"/>
        <v>31678.27</v>
      </c>
      <c r="CN765" s="3" t="e">
        <f t="shared" si="484"/>
        <v>#N/A</v>
      </c>
      <c r="CO765" s="3" t="e">
        <f t="shared" si="485"/>
        <v>#N/A</v>
      </c>
      <c r="CP765" s="3" t="e">
        <f t="shared" si="486"/>
        <v>#N/A</v>
      </c>
      <c r="CR765" s="3" t="e">
        <f t="shared" si="487"/>
        <v>#N/A</v>
      </c>
      <c r="CV765" s="3" t="e">
        <f t="shared" si="488"/>
        <v>#N/A</v>
      </c>
      <c r="CW765" s="3">
        <f t="shared" si="489"/>
        <v>764</v>
      </c>
      <c r="CX765" s="3">
        <f t="shared" si="490"/>
        <v>396.8</v>
      </c>
      <c r="CY765" s="3" t="e">
        <f t="shared" si="491"/>
        <v>#N/A</v>
      </c>
      <c r="CZ765" t="e">
        <f>NA()</f>
        <v>#N/A</v>
      </c>
      <c r="DA765" t="e">
        <f>NA()</f>
        <v>#N/A</v>
      </c>
    </row>
    <row r="766" spans="1:105" x14ac:dyDescent="0.25">
      <c r="A766">
        <v>765</v>
      </c>
      <c r="B766" t="s">
        <v>3</v>
      </c>
      <c r="C766" t="s">
        <v>874</v>
      </c>
      <c r="D766">
        <v>544.58000000000004</v>
      </c>
      <c r="E766">
        <v>2017</v>
      </c>
      <c r="F766" t="e">
        <f>NA()</f>
        <v>#N/A</v>
      </c>
      <c r="G766" t="e">
        <f>NA()</f>
        <v>#N/A</v>
      </c>
      <c r="H766" s="3" t="e">
        <f t="shared" si="451"/>
        <v>#N/A</v>
      </c>
      <c r="I766" t="e">
        <f>NA()</f>
        <v>#N/A</v>
      </c>
      <c r="J766" t="e">
        <f>NA()</f>
        <v>#N/A</v>
      </c>
      <c r="K766" t="e">
        <f>NA()</f>
        <v>#N/A</v>
      </c>
      <c r="L766" t="e">
        <f>NA()</f>
        <v>#N/A</v>
      </c>
      <c r="M766" t="e">
        <f>NA()</f>
        <v>#N/A</v>
      </c>
      <c r="N766" t="e">
        <f>NA()</f>
        <v>#N/A</v>
      </c>
      <c r="O766" t="e">
        <f>NA()</f>
        <v>#N/A</v>
      </c>
      <c r="P766" t="e">
        <f>NA()</f>
        <v>#N/A</v>
      </c>
      <c r="Q766" t="e">
        <f>NA()</f>
        <v>#N/A</v>
      </c>
      <c r="R766">
        <v>2</v>
      </c>
      <c r="S766" t="s">
        <v>6535</v>
      </c>
      <c r="T766" t="e">
        <f>NA()</f>
        <v>#N/A</v>
      </c>
      <c r="U766" t="e">
        <f>NA()</f>
        <v>#N/A</v>
      </c>
      <c r="V766">
        <v>2017</v>
      </c>
      <c r="W766">
        <v>64469</v>
      </c>
      <c r="X766" t="e">
        <f>NA()</f>
        <v>#N/A</v>
      </c>
      <c r="Y766" t="e">
        <f>NA()</f>
        <v>#N/A</v>
      </c>
      <c r="Z766" t="e">
        <f>NA()</f>
        <v>#N/A</v>
      </c>
      <c r="AA766" s="3">
        <f t="shared" si="452"/>
        <v>0</v>
      </c>
      <c r="AI766" t="e">
        <f>NA()</f>
        <v>#N/A</v>
      </c>
      <c r="AJ766" t="e">
        <f>NA()</f>
        <v>#N/A</v>
      </c>
      <c r="AK766" t="e">
        <f>NA()</f>
        <v>#N/A</v>
      </c>
      <c r="AL766" t="e">
        <f>NA()</f>
        <v>#N/A</v>
      </c>
      <c r="AM766" t="e">
        <f>NA()</f>
        <v>#N/A</v>
      </c>
      <c r="AN766" t="e">
        <f>NA()</f>
        <v>#N/A</v>
      </c>
      <c r="AO766" t="e">
        <f>NA()</f>
        <v>#N/A</v>
      </c>
      <c r="AP766" s="3" t="str">
        <f t="shared" si="453"/>
        <v>No</v>
      </c>
      <c r="AQ766" s="3" t="str">
        <f t="shared" si="454"/>
        <v>No</v>
      </c>
      <c r="AR766" s="3" t="str">
        <f t="shared" si="455"/>
        <v>No</v>
      </c>
      <c r="AS766" t="e">
        <f>NA()</f>
        <v>#N/A</v>
      </c>
      <c r="AT766" t="e">
        <f>NA()</f>
        <v>#N/A</v>
      </c>
      <c r="AU766" t="e">
        <f>NA()</f>
        <v>#N/A</v>
      </c>
      <c r="AV766" t="e">
        <f>NA()</f>
        <v>#N/A</v>
      </c>
      <c r="AW766" t="e">
        <f>NA()</f>
        <v>#N/A</v>
      </c>
      <c r="AX766" t="e">
        <f>NA()</f>
        <v>#N/A</v>
      </c>
      <c r="AY766" t="e">
        <f>NA()</f>
        <v>#N/A</v>
      </c>
      <c r="AZ766" t="e">
        <f>NA()</f>
        <v>#N/A</v>
      </c>
      <c r="BA766">
        <v>0</v>
      </c>
      <c r="BB766" t="s">
        <v>6617</v>
      </c>
      <c r="BC766" t="e">
        <f>NA()</f>
        <v>#N/A</v>
      </c>
      <c r="BD766" s="4" t="str">
        <f t="shared" si="456"/>
        <v>No</v>
      </c>
      <c r="BE766" t="e">
        <f>NA()</f>
        <v>#N/A</v>
      </c>
      <c r="BF766" s="3" t="str">
        <f t="shared" si="457"/>
        <v>No</v>
      </c>
      <c r="BG766" t="e">
        <f>NA()</f>
        <v>#N/A</v>
      </c>
      <c r="BH766" s="3" t="e">
        <f t="shared" si="458"/>
        <v>#N/A</v>
      </c>
      <c r="BI766" s="3" t="e">
        <f t="shared" si="459"/>
        <v>#N/A</v>
      </c>
      <c r="BJ766" s="3" t="e">
        <f t="shared" si="460"/>
        <v>#N/A</v>
      </c>
      <c r="BK766" s="3" t="e">
        <f t="shared" si="461"/>
        <v>#N/A</v>
      </c>
      <c r="BL766" s="3" t="e">
        <f t="shared" si="462"/>
        <v>#N/A</v>
      </c>
      <c r="BM766" s="3" t="e">
        <f t="shared" si="463"/>
        <v>#N/A</v>
      </c>
      <c r="BN766" s="3" t="str">
        <f t="shared" si="464"/>
        <v>Pass</v>
      </c>
      <c r="BO766" s="3" t="e">
        <f t="shared" si="465"/>
        <v>#N/A</v>
      </c>
      <c r="BP766" s="3" t="str">
        <f t="shared" si="466"/>
        <v>FV&lt;$10K</v>
      </c>
      <c r="BQ766" t="s">
        <v>6650</v>
      </c>
      <c r="BR766" s="3" t="str">
        <f t="shared" si="467"/>
        <v>No, &lt; $20K Lien</v>
      </c>
      <c r="BS766" s="3" t="str">
        <f t="shared" si="468"/>
        <v>No, Lien &lt; $20K</v>
      </c>
      <c r="BT766" t="s">
        <v>6650</v>
      </c>
      <c r="BU766" s="3" t="str">
        <f t="shared" si="469"/>
        <v>No</v>
      </c>
      <c r="BV766" s="3" t="str">
        <f t="shared" si="470"/>
        <v>No</v>
      </c>
      <c r="BW766" s="3">
        <f t="shared" si="471"/>
        <v>0</v>
      </c>
      <c r="BX766" s="3" t="str">
        <f t="shared" si="472"/>
        <v>No</v>
      </c>
      <c r="BY766" s="3">
        <f t="shared" si="473"/>
        <v>64469</v>
      </c>
      <c r="BZ766">
        <v>1</v>
      </c>
      <c r="CA766" s="3">
        <f t="shared" si="474"/>
        <v>64469</v>
      </c>
      <c r="CC766" s="3" t="e">
        <f t="shared" si="475"/>
        <v>#N/A</v>
      </c>
      <c r="CD766" s="3" t="e">
        <f t="shared" si="476"/>
        <v>#N/A</v>
      </c>
      <c r="CE766" s="3" t="str">
        <f t="shared" si="477"/>
        <v/>
      </c>
      <c r="CF766" s="3" t="e">
        <f>HLOOKUP(CE766,'Valuation Data'!$D$2:$K$5,4,FALSE)</f>
        <v>#N/A</v>
      </c>
      <c r="CG766" s="3">
        <f t="shared" si="478"/>
        <v>64469</v>
      </c>
      <c r="CH766" s="3" t="str">
        <f t="shared" si="479"/>
        <v>No</v>
      </c>
      <c r="CI766" s="3" t="str">
        <f>VLOOKUP(R766,'Use Codes &amp; County Type'!A:D,4,FALSE)</f>
        <v>R</v>
      </c>
      <c r="CJ766" s="3" t="str">
        <f t="shared" si="480"/>
        <v>No</v>
      </c>
      <c r="CK766" s="3" t="str">
        <f t="shared" si="481"/>
        <v>Yes</v>
      </c>
      <c r="CL766" s="3">
        <f t="shared" si="482"/>
        <v>0.67</v>
      </c>
      <c r="CM766" s="3">
        <f t="shared" si="483"/>
        <v>43194.23</v>
      </c>
      <c r="CN766" s="3" t="e">
        <f t="shared" si="484"/>
        <v>#N/A</v>
      </c>
      <c r="CO766" s="3" t="e">
        <f t="shared" si="485"/>
        <v>#N/A</v>
      </c>
      <c r="CP766" s="3" t="e">
        <f t="shared" si="486"/>
        <v>#N/A</v>
      </c>
      <c r="CR766" s="3" t="e">
        <f t="shared" si="487"/>
        <v>#N/A</v>
      </c>
      <c r="CV766" s="3" t="e">
        <f t="shared" si="488"/>
        <v>#N/A</v>
      </c>
      <c r="CW766" s="3">
        <f t="shared" si="489"/>
        <v>765</v>
      </c>
      <c r="CX766" s="3">
        <f t="shared" si="490"/>
        <v>544.58000000000004</v>
      </c>
      <c r="CY766" s="3" t="e">
        <f t="shared" si="491"/>
        <v>#N/A</v>
      </c>
      <c r="CZ766" t="e">
        <f>NA()</f>
        <v>#N/A</v>
      </c>
      <c r="DA766" t="e">
        <f>NA()</f>
        <v>#N/A</v>
      </c>
    </row>
    <row r="767" spans="1:105" x14ac:dyDescent="0.25">
      <c r="A767">
        <v>766</v>
      </c>
      <c r="B767" t="s">
        <v>3</v>
      </c>
      <c r="C767" t="s">
        <v>875</v>
      </c>
      <c r="D767">
        <v>1131.69</v>
      </c>
      <c r="E767">
        <v>2017</v>
      </c>
      <c r="F767" t="e">
        <f>NA()</f>
        <v>#N/A</v>
      </c>
      <c r="G767" t="e">
        <f>NA()</f>
        <v>#N/A</v>
      </c>
      <c r="H767" s="3" t="e">
        <f t="shared" si="451"/>
        <v>#N/A</v>
      </c>
      <c r="I767" t="e">
        <f>NA()</f>
        <v>#N/A</v>
      </c>
      <c r="J767" t="e">
        <f>NA()</f>
        <v>#N/A</v>
      </c>
      <c r="K767" t="e">
        <f>NA()</f>
        <v>#N/A</v>
      </c>
      <c r="L767" t="e">
        <f>NA()</f>
        <v>#N/A</v>
      </c>
      <c r="M767" t="e">
        <f>NA()</f>
        <v>#N/A</v>
      </c>
      <c r="N767" t="e">
        <f>NA()</f>
        <v>#N/A</v>
      </c>
      <c r="O767" t="e">
        <f>NA()</f>
        <v>#N/A</v>
      </c>
      <c r="P767" t="e">
        <f>NA()</f>
        <v>#N/A</v>
      </c>
      <c r="Q767" t="e">
        <f>NA()</f>
        <v>#N/A</v>
      </c>
      <c r="R767">
        <v>2</v>
      </c>
      <c r="S767" t="s">
        <v>6535</v>
      </c>
      <c r="T767" t="e">
        <f>NA()</f>
        <v>#N/A</v>
      </c>
      <c r="U767" t="e">
        <f>NA()</f>
        <v>#N/A</v>
      </c>
      <c r="V767">
        <v>2017</v>
      </c>
      <c r="W767">
        <v>67166</v>
      </c>
      <c r="X767" t="e">
        <f>NA()</f>
        <v>#N/A</v>
      </c>
      <c r="Y767" t="e">
        <f>NA()</f>
        <v>#N/A</v>
      </c>
      <c r="Z767" t="e">
        <f>NA()</f>
        <v>#N/A</v>
      </c>
      <c r="AA767" s="3">
        <f t="shared" si="452"/>
        <v>0</v>
      </c>
      <c r="AB767" t="s">
        <v>6616</v>
      </c>
      <c r="AI767" t="e">
        <f>NA()</f>
        <v>#N/A</v>
      </c>
      <c r="AJ767" t="e">
        <f>NA()</f>
        <v>#N/A</v>
      </c>
      <c r="AK767" t="e">
        <f>NA()</f>
        <v>#N/A</v>
      </c>
      <c r="AL767" t="e">
        <f>NA()</f>
        <v>#N/A</v>
      </c>
      <c r="AM767" t="e">
        <f>NA()</f>
        <v>#N/A</v>
      </c>
      <c r="AN767" t="e">
        <f>NA()</f>
        <v>#N/A</v>
      </c>
      <c r="AO767" t="e">
        <f>NA()</f>
        <v>#N/A</v>
      </c>
      <c r="AP767" s="3" t="str">
        <f t="shared" si="453"/>
        <v>No</v>
      </c>
      <c r="AQ767" s="3" t="str">
        <f t="shared" si="454"/>
        <v>No</v>
      </c>
      <c r="AR767" s="3" t="str">
        <f t="shared" si="455"/>
        <v>No</v>
      </c>
      <c r="AS767" t="e">
        <f>NA()</f>
        <v>#N/A</v>
      </c>
      <c r="AT767" t="e">
        <f>NA()</f>
        <v>#N/A</v>
      </c>
      <c r="AU767" t="e">
        <f>NA()</f>
        <v>#N/A</v>
      </c>
      <c r="AV767" t="e">
        <f>NA()</f>
        <v>#N/A</v>
      </c>
      <c r="AW767" t="e">
        <f>NA()</f>
        <v>#N/A</v>
      </c>
      <c r="AX767" t="e">
        <f>NA()</f>
        <v>#N/A</v>
      </c>
      <c r="AY767" t="e">
        <f>NA()</f>
        <v>#N/A</v>
      </c>
      <c r="AZ767" t="e">
        <f>NA()</f>
        <v>#N/A</v>
      </c>
      <c r="BA767">
        <v>0</v>
      </c>
      <c r="BB767" t="s">
        <v>6616</v>
      </c>
      <c r="BC767" t="e">
        <f>NA()</f>
        <v>#N/A</v>
      </c>
      <c r="BD767" s="4" t="str">
        <f t="shared" si="456"/>
        <v>No</v>
      </c>
      <c r="BE767" t="e">
        <f>NA()</f>
        <v>#N/A</v>
      </c>
      <c r="BF767" s="3" t="str">
        <f t="shared" si="457"/>
        <v>No</v>
      </c>
      <c r="BG767" t="e">
        <f>NA()</f>
        <v>#N/A</v>
      </c>
      <c r="BH767" s="3" t="e">
        <f t="shared" si="458"/>
        <v>#N/A</v>
      </c>
      <c r="BI767" s="3" t="e">
        <f t="shared" si="459"/>
        <v>#N/A</v>
      </c>
      <c r="BJ767" s="3" t="e">
        <f t="shared" si="460"/>
        <v>#N/A</v>
      </c>
      <c r="BK767" s="3" t="e">
        <f t="shared" si="461"/>
        <v>#N/A</v>
      </c>
      <c r="BL767" s="3" t="e">
        <f t="shared" si="462"/>
        <v>#N/A</v>
      </c>
      <c r="BM767" s="3" t="e">
        <f t="shared" si="463"/>
        <v>#N/A</v>
      </c>
      <c r="BN767" s="3" t="str">
        <f t="shared" si="464"/>
        <v>Pass</v>
      </c>
      <c r="BO767" s="3" t="e">
        <f t="shared" si="465"/>
        <v>#N/A</v>
      </c>
      <c r="BP767" s="3" t="str">
        <f t="shared" si="466"/>
        <v>FV&lt;$10K</v>
      </c>
      <c r="BQ767" t="s">
        <v>6650</v>
      </c>
      <c r="BR767" s="3" t="str">
        <f t="shared" si="467"/>
        <v>No, &lt; $20K Lien</v>
      </c>
      <c r="BS767" s="3" t="str">
        <f t="shared" si="468"/>
        <v>No, Lien &lt; $20K</v>
      </c>
      <c r="BT767" t="s">
        <v>6650</v>
      </c>
      <c r="BU767" s="3" t="str">
        <f t="shared" si="469"/>
        <v>No</v>
      </c>
      <c r="BV767" s="3" t="str">
        <f t="shared" si="470"/>
        <v>No</v>
      </c>
      <c r="BW767" s="3">
        <f t="shared" si="471"/>
        <v>0</v>
      </c>
      <c r="BX767" s="3" t="str">
        <f t="shared" si="472"/>
        <v>No</v>
      </c>
      <c r="BY767" s="3">
        <f t="shared" si="473"/>
        <v>67166</v>
      </c>
      <c r="BZ767">
        <v>1</v>
      </c>
      <c r="CA767" s="3">
        <f t="shared" si="474"/>
        <v>67166</v>
      </c>
      <c r="CC767" s="3" t="e">
        <f t="shared" si="475"/>
        <v>#N/A</v>
      </c>
      <c r="CD767" s="3" t="e">
        <f t="shared" si="476"/>
        <v>#N/A</v>
      </c>
      <c r="CE767" s="3" t="str">
        <f t="shared" si="477"/>
        <v/>
      </c>
      <c r="CF767" s="3" t="e">
        <f>HLOOKUP(CE767,'Valuation Data'!$D$2:$K$5,4,FALSE)</f>
        <v>#N/A</v>
      </c>
      <c r="CG767" s="3">
        <f t="shared" si="478"/>
        <v>67166</v>
      </c>
      <c r="CH767" s="3" t="str">
        <f t="shared" si="479"/>
        <v>No</v>
      </c>
      <c r="CI767" s="3" t="str">
        <f>VLOOKUP(R767,'Use Codes &amp; County Type'!A:D,4,FALSE)</f>
        <v>R</v>
      </c>
      <c r="CJ767" s="3" t="str">
        <f t="shared" si="480"/>
        <v>No</v>
      </c>
      <c r="CK767" s="3" t="str">
        <f t="shared" si="481"/>
        <v>No</v>
      </c>
      <c r="CL767" s="3">
        <f t="shared" si="482"/>
        <v>0.35</v>
      </c>
      <c r="CM767" s="3">
        <f t="shared" si="483"/>
        <v>23508.1</v>
      </c>
      <c r="CN767" s="3" t="e">
        <f t="shared" si="484"/>
        <v>#N/A</v>
      </c>
      <c r="CO767" s="3" t="e">
        <f t="shared" si="485"/>
        <v>#N/A</v>
      </c>
      <c r="CP767" s="3" t="e">
        <f t="shared" si="486"/>
        <v>#N/A</v>
      </c>
      <c r="CR767" s="3" t="e">
        <f t="shared" si="487"/>
        <v>#N/A</v>
      </c>
      <c r="CV767" s="3" t="e">
        <f t="shared" si="488"/>
        <v>#N/A</v>
      </c>
      <c r="CW767" s="3">
        <f t="shared" si="489"/>
        <v>766</v>
      </c>
      <c r="CX767" s="3">
        <f t="shared" si="490"/>
        <v>1131.69</v>
      </c>
      <c r="CY767" s="3" t="e">
        <f t="shared" si="491"/>
        <v>#N/A</v>
      </c>
      <c r="CZ767" t="e">
        <f>NA()</f>
        <v>#N/A</v>
      </c>
      <c r="DA767" t="e">
        <f>NA()</f>
        <v>#N/A</v>
      </c>
    </row>
    <row r="768" spans="1:105" x14ac:dyDescent="0.25">
      <c r="A768">
        <v>767</v>
      </c>
      <c r="B768" t="s">
        <v>3</v>
      </c>
      <c r="C768" t="s">
        <v>876</v>
      </c>
      <c r="D768">
        <v>899.77</v>
      </c>
      <c r="E768">
        <v>2017</v>
      </c>
      <c r="F768">
        <v>899.77</v>
      </c>
      <c r="G768">
        <v>899.77</v>
      </c>
      <c r="H768" s="3">
        <f t="shared" si="451"/>
        <v>0</v>
      </c>
      <c r="I768">
        <v>43303</v>
      </c>
      <c r="J768" t="s">
        <v>2735</v>
      </c>
      <c r="K768" t="s">
        <v>2738</v>
      </c>
      <c r="L768">
        <v>32011</v>
      </c>
      <c r="M768" t="s">
        <v>3307</v>
      </c>
      <c r="N768" t="s">
        <v>4759</v>
      </c>
      <c r="O768">
        <v>-81.825586485887797</v>
      </c>
      <c r="P768">
        <v>30.4920847813883</v>
      </c>
      <c r="Q768" t="s">
        <v>5335</v>
      </c>
      <c r="R768">
        <v>2</v>
      </c>
      <c r="S768" t="s">
        <v>6535</v>
      </c>
      <c r="T768">
        <v>1006</v>
      </c>
      <c r="U768" t="s">
        <v>6578</v>
      </c>
      <c r="V768">
        <v>2017</v>
      </c>
      <c r="W768">
        <v>53001</v>
      </c>
      <c r="X768">
        <v>2017</v>
      </c>
      <c r="Y768">
        <v>53001</v>
      </c>
      <c r="Z768">
        <v>802.38</v>
      </c>
      <c r="AA768" s="3">
        <f t="shared" si="452"/>
        <v>0.89176122786934442</v>
      </c>
      <c r="AB768" t="s">
        <v>6616</v>
      </c>
      <c r="AC768" t="s">
        <v>6616</v>
      </c>
      <c r="AE768" t="s">
        <v>6616</v>
      </c>
      <c r="AF768" t="s">
        <v>6616</v>
      </c>
      <c r="AH768" t="s">
        <v>6616</v>
      </c>
      <c r="AI768" t="s">
        <v>6618</v>
      </c>
      <c r="AJ768" t="s">
        <v>6618</v>
      </c>
      <c r="AK768" t="s">
        <v>6618</v>
      </c>
      <c r="AL768" t="s">
        <v>6618</v>
      </c>
      <c r="AM768" t="s">
        <v>6618</v>
      </c>
      <c r="AN768" t="s">
        <v>6618</v>
      </c>
      <c r="AO768">
        <v>0</v>
      </c>
      <c r="AP768" s="3" t="str">
        <f t="shared" si="453"/>
        <v>No</v>
      </c>
      <c r="AQ768" s="3" t="str">
        <f t="shared" si="454"/>
        <v>No</v>
      </c>
      <c r="AR768" s="3" t="str">
        <f t="shared" si="455"/>
        <v>No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 t="s">
        <v>6634</v>
      </c>
      <c r="AZ768" t="s">
        <v>6637</v>
      </c>
      <c r="BA768">
        <v>1</v>
      </c>
      <c r="BB768" t="s">
        <v>6616</v>
      </c>
      <c r="BC768" t="s">
        <v>6616</v>
      </c>
      <c r="BD768" s="4" t="str">
        <f t="shared" si="456"/>
        <v>No</v>
      </c>
      <c r="BE768" t="s">
        <v>6640</v>
      </c>
      <c r="BF768" s="3" t="str">
        <f t="shared" si="457"/>
        <v>No</v>
      </c>
      <c r="BG768" t="s">
        <v>6645</v>
      </c>
      <c r="BH768" s="3" t="str">
        <f t="shared" si="458"/>
        <v>43303 RATLIFF RD</v>
      </c>
      <c r="BI768" s="3" t="str">
        <f t="shared" si="459"/>
        <v>Callahan</v>
      </c>
      <c r="BJ768" s="3" t="str">
        <f t="shared" si="460"/>
        <v>Florida</v>
      </c>
      <c r="BK768" s="3">
        <f t="shared" si="461"/>
        <v>32011</v>
      </c>
      <c r="BL768" s="3" t="str">
        <f t="shared" si="462"/>
        <v>43303 RATLIFF RD CALLAHAN FL 32011</v>
      </c>
      <c r="BM768" s="3" t="str">
        <f t="shared" si="463"/>
        <v/>
      </c>
      <c r="BN768" s="3" t="str">
        <f t="shared" si="464"/>
        <v>Pass</v>
      </c>
      <c r="BO768" s="3" t="str">
        <f t="shared" si="465"/>
        <v>No</v>
      </c>
      <c r="BP768" s="3" t="str">
        <f t="shared" si="466"/>
        <v>FV&lt;$10K</v>
      </c>
      <c r="BQ768" t="s">
        <v>6650</v>
      </c>
      <c r="BR768" s="3" t="str">
        <f t="shared" si="467"/>
        <v>No, &lt; $20K Lien</v>
      </c>
      <c r="BS768" s="3" t="str">
        <f t="shared" si="468"/>
        <v>No, Lien &lt; $20K</v>
      </c>
      <c r="BT768" t="s">
        <v>6650</v>
      </c>
      <c r="BU768" s="3" t="str">
        <f t="shared" si="469"/>
        <v>No</v>
      </c>
      <c r="BV768" s="3" t="str">
        <f t="shared" si="470"/>
        <v>No</v>
      </c>
      <c r="BW768" s="3">
        <f t="shared" si="471"/>
        <v>1</v>
      </c>
      <c r="BX768" s="3" t="str">
        <f t="shared" si="472"/>
        <v>No</v>
      </c>
      <c r="BY768" s="3">
        <f t="shared" si="473"/>
        <v>53001</v>
      </c>
      <c r="BZ768">
        <v>1</v>
      </c>
      <c r="CA768" s="3">
        <f t="shared" si="474"/>
        <v>53001</v>
      </c>
      <c r="CC768" s="3">
        <f t="shared" si="475"/>
        <v>0</v>
      </c>
      <c r="CD768" s="3">
        <f t="shared" si="476"/>
        <v>0</v>
      </c>
      <c r="CE768" s="3" t="str">
        <f t="shared" si="477"/>
        <v/>
      </c>
      <c r="CF768" s="3" t="e">
        <f>HLOOKUP(CE768,'Valuation Data'!$D$2:$K$5,4,FALSE)</f>
        <v>#N/A</v>
      </c>
      <c r="CG768" s="3">
        <f t="shared" si="478"/>
        <v>53001</v>
      </c>
      <c r="CH768" s="3" t="str">
        <f t="shared" si="479"/>
        <v>No</v>
      </c>
      <c r="CI768" s="3" t="str">
        <f>VLOOKUP(R768,'Use Codes &amp; County Type'!A:D,4,FALSE)</f>
        <v>R</v>
      </c>
      <c r="CJ768" s="3" t="str">
        <f t="shared" si="480"/>
        <v>No</v>
      </c>
      <c r="CK768" s="3" t="str">
        <f t="shared" si="481"/>
        <v>No</v>
      </c>
      <c r="CL768" s="3">
        <f t="shared" si="482"/>
        <v>0.35</v>
      </c>
      <c r="CM768" s="3">
        <f t="shared" si="483"/>
        <v>18550.349999999999</v>
      </c>
      <c r="CN768" s="3">
        <f t="shared" si="484"/>
        <v>4498.8500000000004</v>
      </c>
      <c r="CO768" s="3">
        <f t="shared" si="485"/>
        <v>14051.499999999998</v>
      </c>
      <c r="CP768" s="3">
        <f t="shared" si="486"/>
        <v>8.4882360710175284E-2</v>
      </c>
      <c r="CR768" s="3" t="str">
        <f t="shared" si="487"/>
        <v>No</v>
      </c>
      <c r="CV768" s="3" t="str">
        <f t="shared" si="488"/>
        <v>*Bid</v>
      </c>
      <c r="CW768" s="3">
        <f t="shared" si="489"/>
        <v>767</v>
      </c>
      <c r="CX768" s="3">
        <f t="shared" si="490"/>
        <v>899.77</v>
      </c>
      <c r="CY768" s="3" t="str">
        <f t="shared" si="491"/>
        <v>Ok</v>
      </c>
      <c r="CZ768">
        <v>0</v>
      </c>
      <c r="DA768">
        <v>0</v>
      </c>
    </row>
    <row r="769" spans="1:105" x14ac:dyDescent="0.25">
      <c r="A769">
        <v>768</v>
      </c>
      <c r="B769" t="s">
        <v>3</v>
      </c>
      <c r="C769" t="s">
        <v>877</v>
      </c>
      <c r="D769">
        <v>1700.18</v>
      </c>
      <c r="E769">
        <v>2017</v>
      </c>
      <c r="F769">
        <v>1700.18</v>
      </c>
      <c r="G769">
        <v>1700.18</v>
      </c>
      <c r="H769" s="3">
        <f t="shared" si="451"/>
        <v>0</v>
      </c>
      <c r="I769">
        <v>43383</v>
      </c>
      <c r="J769" t="s">
        <v>2735</v>
      </c>
      <c r="K769" t="s">
        <v>2738</v>
      </c>
      <c r="L769">
        <v>32011</v>
      </c>
      <c r="M769" t="s">
        <v>3308</v>
      </c>
      <c r="N769" t="s">
        <v>4759</v>
      </c>
      <c r="O769">
        <v>-81.820921866514098</v>
      </c>
      <c r="P769">
        <v>30.495709434464199</v>
      </c>
      <c r="Q769" t="s">
        <v>5336</v>
      </c>
      <c r="R769">
        <v>2</v>
      </c>
      <c r="S769" t="s">
        <v>6535</v>
      </c>
      <c r="T769">
        <v>1006</v>
      </c>
      <c r="U769" t="s">
        <v>6578</v>
      </c>
      <c r="V769">
        <v>2017</v>
      </c>
      <c r="W769">
        <v>141493</v>
      </c>
      <c r="X769">
        <v>2017</v>
      </c>
      <c r="Y769">
        <v>145163</v>
      </c>
      <c r="Z769">
        <v>1542.47</v>
      </c>
      <c r="AA769" s="3">
        <f t="shared" si="452"/>
        <v>0.90723923349292424</v>
      </c>
      <c r="AB769" t="s">
        <v>6616</v>
      </c>
      <c r="AC769" t="s">
        <v>6616</v>
      </c>
      <c r="AD769" t="s">
        <v>6616</v>
      </c>
      <c r="AE769" t="s">
        <v>6616</v>
      </c>
      <c r="AI769" t="s">
        <v>6618</v>
      </c>
      <c r="AJ769" t="s">
        <v>6618</v>
      </c>
      <c r="AK769" t="s">
        <v>6618</v>
      </c>
      <c r="AL769" t="s">
        <v>6618</v>
      </c>
      <c r="AM769" t="s">
        <v>6618</v>
      </c>
      <c r="AN769" t="s">
        <v>6618</v>
      </c>
      <c r="AO769" t="s">
        <v>6618</v>
      </c>
      <c r="AP769" s="3" t="str">
        <f t="shared" si="453"/>
        <v>No</v>
      </c>
      <c r="AQ769" s="3" t="str">
        <f t="shared" si="454"/>
        <v>No</v>
      </c>
      <c r="AR769" s="3" t="str">
        <f t="shared" si="455"/>
        <v>No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 t="s">
        <v>6634</v>
      </c>
      <c r="AZ769" t="s">
        <v>6638</v>
      </c>
      <c r="BA769">
        <v>0</v>
      </c>
      <c r="BB769" t="s">
        <v>6617</v>
      </c>
      <c r="BC769" t="s">
        <v>6616</v>
      </c>
      <c r="BD769" s="4" t="str">
        <f t="shared" si="456"/>
        <v>No</v>
      </c>
      <c r="BE769" t="s">
        <v>6640</v>
      </c>
      <c r="BF769" s="3" t="str">
        <f t="shared" si="457"/>
        <v>No</v>
      </c>
      <c r="BG769" t="s">
        <v>6645</v>
      </c>
      <c r="BH769" s="3" t="str">
        <f t="shared" si="458"/>
        <v>43383 RATLIFF RD</v>
      </c>
      <c r="BI769" s="3" t="str">
        <f t="shared" si="459"/>
        <v>Callahan</v>
      </c>
      <c r="BJ769" s="3" t="str">
        <f t="shared" si="460"/>
        <v>Florida</v>
      </c>
      <c r="BK769" s="3">
        <f t="shared" si="461"/>
        <v>32011</v>
      </c>
      <c r="BL769" s="3" t="str">
        <f t="shared" si="462"/>
        <v>43383 RATLIFF RD CALLAHAN FL 32011</v>
      </c>
      <c r="BM769" s="3" t="str">
        <f t="shared" si="463"/>
        <v/>
      </c>
      <c r="BN769" s="3" t="str">
        <f t="shared" si="464"/>
        <v>Pass</v>
      </c>
      <c r="BO769" s="3" t="str">
        <f t="shared" si="465"/>
        <v>No</v>
      </c>
      <c r="BP769" s="3" t="str">
        <f t="shared" si="466"/>
        <v>FV&lt;$10K</v>
      </c>
      <c r="BQ769" t="s">
        <v>6650</v>
      </c>
      <c r="BR769" s="3" t="str">
        <f t="shared" si="467"/>
        <v>No, &lt; $20K Lien</v>
      </c>
      <c r="BS769" s="3" t="str">
        <f t="shared" si="468"/>
        <v>No, Lien &lt; $20K</v>
      </c>
      <c r="BT769" t="s">
        <v>6650</v>
      </c>
      <c r="BU769" s="3" t="str">
        <f t="shared" si="469"/>
        <v>No</v>
      </c>
      <c r="BV769" s="3" t="str">
        <f t="shared" si="470"/>
        <v>No</v>
      </c>
      <c r="BW769" s="3">
        <f t="shared" si="471"/>
        <v>0</v>
      </c>
      <c r="BX769" s="3" t="str">
        <f t="shared" si="472"/>
        <v>No</v>
      </c>
      <c r="BY769" s="3">
        <f t="shared" si="473"/>
        <v>141493</v>
      </c>
      <c r="BZ769">
        <v>1</v>
      </c>
      <c r="CA769" s="3">
        <f t="shared" si="474"/>
        <v>141493</v>
      </c>
      <c r="CC769" s="3">
        <f t="shared" si="475"/>
        <v>0</v>
      </c>
      <c r="CD769" s="3">
        <f t="shared" si="476"/>
        <v>0</v>
      </c>
      <c r="CE769" s="3" t="str">
        <f t="shared" si="477"/>
        <v/>
      </c>
      <c r="CF769" s="3" t="e">
        <f>HLOOKUP(CE769,'Valuation Data'!$D$2:$K$5,4,FALSE)</f>
        <v>#N/A</v>
      </c>
      <c r="CG769" s="3">
        <f t="shared" si="478"/>
        <v>141493</v>
      </c>
      <c r="CH769" s="3" t="str">
        <f t="shared" si="479"/>
        <v>No</v>
      </c>
      <c r="CI769" s="3" t="str">
        <f>VLOOKUP(R769,'Use Codes &amp; County Type'!A:D,4,FALSE)</f>
        <v>R</v>
      </c>
      <c r="CJ769" s="3" t="str">
        <f t="shared" si="480"/>
        <v>No</v>
      </c>
      <c r="CK769" s="3" t="str">
        <f t="shared" si="481"/>
        <v>Yes</v>
      </c>
      <c r="CL769" s="3">
        <f t="shared" si="482"/>
        <v>0.67</v>
      </c>
      <c r="CM769" s="3">
        <f t="shared" si="483"/>
        <v>94800.310000000012</v>
      </c>
      <c r="CN769" s="3">
        <f t="shared" si="484"/>
        <v>6800.72</v>
      </c>
      <c r="CO769" s="3">
        <f t="shared" si="485"/>
        <v>87999.590000000011</v>
      </c>
      <c r="CP769" s="3">
        <f t="shared" si="486"/>
        <v>4.8064003166234374E-2</v>
      </c>
      <c r="CR769" s="3" t="str">
        <f t="shared" si="487"/>
        <v>No</v>
      </c>
      <c r="CV769" s="3" t="str">
        <f t="shared" si="488"/>
        <v>*Bid</v>
      </c>
      <c r="CW769" s="3">
        <f t="shared" si="489"/>
        <v>768</v>
      </c>
      <c r="CX769" s="3">
        <f t="shared" si="490"/>
        <v>1700.18</v>
      </c>
      <c r="CY769" s="3" t="str">
        <f t="shared" si="491"/>
        <v>Ok</v>
      </c>
      <c r="CZ769">
        <v>0</v>
      </c>
      <c r="DA769">
        <v>0</v>
      </c>
    </row>
    <row r="770" spans="1:105" x14ac:dyDescent="0.25">
      <c r="A770">
        <v>769</v>
      </c>
      <c r="B770" t="s">
        <v>3</v>
      </c>
      <c r="C770" t="s">
        <v>878</v>
      </c>
      <c r="D770">
        <v>419.9</v>
      </c>
      <c r="E770">
        <v>2017</v>
      </c>
      <c r="F770">
        <v>419.9</v>
      </c>
      <c r="G770">
        <v>419.9</v>
      </c>
      <c r="H770" s="3">
        <f t="shared" ref="H770:H833" si="492">D770+D770-F770-G770</f>
        <v>0</v>
      </c>
      <c r="I770">
        <v>43056</v>
      </c>
      <c r="J770" t="s">
        <v>2735</v>
      </c>
      <c r="K770" t="s">
        <v>2738</v>
      </c>
      <c r="L770">
        <v>32011</v>
      </c>
      <c r="M770" t="s">
        <v>3309</v>
      </c>
      <c r="N770" t="s">
        <v>4759</v>
      </c>
      <c r="O770">
        <v>-81.820680871888996</v>
      </c>
      <c r="P770">
        <v>30.494979267851999</v>
      </c>
      <c r="Q770" t="s">
        <v>5337</v>
      </c>
      <c r="R770">
        <v>2</v>
      </c>
      <c r="S770" t="s">
        <v>6535</v>
      </c>
      <c r="T770">
        <v>1006</v>
      </c>
      <c r="U770" t="s">
        <v>6578</v>
      </c>
      <c r="V770">
        <v>2017</v>
      </c>
      <c r="W770">
        <v>48693</v>
      </c>
      <c r="X770">
        <v>2017</v>
      </c>
      <c r="Y770">
        <v>60626</v>
      </c>
      <c r="Z770">
        <v>358.67</v>
      </c>
      <c r="AA770" s="3">
        <f t="shared" ref="AA770:AA833" si="493">IFERROR(Z770/D770,)</f>
        <v>0.85417956656346761</v>
      </c>
      <c r="AB770" t="s">
        <v>6616</v>
      </c>
      <c r="AD770" t="s">
        <v>6616</v>
      </c>
      <c r="AE770" t="s">
        <v>6616</v>
      </c>
      <c r="AI770" t="s">
        <v>6618</v>
      </c>
      <c r="AJ770" t="s">
        <v>6618</v>
      </c>
      <c r="AK770" t="s">
        <v>6618</v>
      </c>
      <c r="AL770" t="s">
        <v>6618</v>
      </c>
      <c r="AM770" t="s">
        <v>6618</v>
      </c>
      <c r="AN770">
        <v>0</v>
      </c>
      <c r="AO770">
        <v>0</v>
      </c>
      <c r="AP770" s="3" t="str">
        <f t="shared" ref="AP770:AP833" si="494">IF(OR(COUNTIF(AB770:AH770,"Yes")&gt;0,COUNTIF(AB770:AH770,"C")&gt;0),"Yes","No")</f>
        <v>No</v>
      </c>
      <c r="AQ770" s="3" t="str">
        <f t="shared" ref="AQ770:AQ833" si="495">IF(COUNTIF(AI770:AO770,"C")&gt;0,"Yes","No")</f>
        <v>No</v>
      </c>
      <c r="AR770" s="3" t="str">
        <f t="shared" ref="AR770:AR833" si="496">IF(AP770="Yes","Yes","No")</f>
        <v>No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 t="s">
        <v>6634</v>
      </c>
      <c r="AZ770" t="s">
        <v>6638</v>
      </c>
      <c r="BA770">
        <v>1</v>
      </c>
      <c r="BB770" t="s">
        <v>6617</v>
      </c>
      <c r="BC770" t="s">
        <v>6616</v>
      </c>
      <c r="BD770" s="4" t="str">
        <f t="shared" ref="BD770:BD833" si="497">IFERROR(IF(AW770&gt;0,"Yes","No"),"No")</f>
        <v>No</v>
      </c>
      <c r="BE770" t="s">
        <v>6640</v>
      </c>
      <c r="BF770" s="3" t="str">
        <f t="shared" ref="BF770:BF833" si="498">IFERROR(IF(BE770="Without Environmental Issues","No","Yes"),"No")</f>
        <v>No</v>
      </c>
      <c r="BG770" t="s">
        <v>6645</v>
      </c>
      <c r="BH770" s="3" t="str">
        <f t="shared" ref="BH770:BH833" si="499">M770</f>
        <v>43056 PINEWOOD CT</v>
      </c>
      <c r="BI770" s="3" t="str">
        <f t="shared" ref="BI770:BI833" si="500">PROPER(J770)</f>
        <v>Callahan</v>
      </c>
      <c r="BJ770" s="3" t="str">
        <f t="shared" ref="BJ770:BJ833" si="501">PROPER(K770)</f>
        <v>Florida</v>
      </c>
      <c r="BK770" s="3">
        <f t="shared" ref="BK770:BK833" si="502">L770</f>
        <v>32011</v>
      </c>
      <c r="BL770" s="3" t="str">
        <f t="shared" ref="BL770:BL833" si="503">CONCATENATE(M770," ",N770)</f>
        <v>43056 PINEWOOD CT CALLAHAN FL 32011</v>
      </c>
      <c r="BM770" s="3" t="str">
        <f t="shared" ref="BM770:BM833" si="504">IF(AU770&gt;0,"L","")</f>
        <v/>
      </c>
      <c r="BN770" s="3" t="str">
        <f t="shared" ref="BN770:BN833" si="505">IF(D770&lt;150,"Lien&lt;$150","Pass")</f>
        <v>Pass</v>
      </c>
      <c r="BO770" s="3" t="str">
        <f t="shared" ref="BO770:BO833" si="506">IF(BC770="Yes","Yes","No")</f>
        <v>No</v>
      </c>
      <c r="BP770" s="3" t="str">
        <f t="shared" ref="BP770:BP833" si="507">IF(D770&gt;10000,IF(OR(I770="",I770=0,BI770="",BI770=0,BK770=0),"Bad Address","Pass"),"FV&lt;$10K")</f>
        <v>FV&lt;$10K</v>
      </c>
      <c r="BQ770" t="s">
        <v>6650</v>
      </c>
      <c r="BR770" s="3" t="str">
        <f t="shared" ref="BR770:BR833" si="508">IF(D770&gt;20000,IF(OR(BD770="Yes",BF770="Yes"),"Yes","No"),"No, &lt; $20K Lien")</f>
        <v>No, &lt; $20K Lien</v>
      </c>
      <c r="BS770" s="3" t="str">
        <f t="shared" ref="BS770:BS833" si="509">IF(D770&gt;20000,IF(IFERROR(IF(BG770="None","No","Yes"),"No")="Yes","Yes","No"),"No, Lien &lt; $20K")</f>
        <v>No, Lien &lt; $20K</v>
      </c>
      <c r="BT770" t="s">
        <v>6650</v>
      </c>
      <c r="BU770" s="3" t="str">
        <f t="shared" ref="BU770:BU833" si="510">IF(E770="","N/A",IF(OR(E770&lt;2014,AR770="Yes"),"Yes","No"))</f>
        <v>No</v>
      </c>
      <c r="BV770" s="3" t="str">
        <f t="shared" ref="BV770:BV833" si="511">IFERROR(IF(COUNTIF(C:C,C770)&gt;1,"Yes","No"),"No")</f>
        <v>No</v>
      </c>
      <c r="BW770" s="3">
        <f t="shared" ref="BW770:BW833" si="512">BA770</f>
        <v>1</v>
      </c>
      <c r="BX770" s="3" t="str">
        <f t="shared" ref="BX770:BX833" si="513">IF(AND(OR(CI770="S",CI770="R",CI770="C"),CH770="Yes",BW770&gt;2),"Yes",IF(AND(OR(CI770="S",CI770="R",CI770="C"),CH770="No",BW770&gt;1),"Yes",IF(AND(CI770="V",CH770="Yes",BW770&gt;0),"Yes","No")))</f>
        <v>No</v>
      </c>
      <c r="BY770" s="3">
        <f t="shared" ref="BY770:BY833" si="514">VALUE(W770)</f>
        <v>48693</v>
      </c>
      <c r="BZ770">
        <v>1</v>
      </c>
      <c r="CA770" s="3">
        <f t="shared" ref="CA770:CA833" si="515">BY770/BZ770</f>
        <v>48693</v>
      </c>
      <c r="CC770" s="3">
        <f t="shared" ref="CC770:CC833" si="516">AS770</f>
        <v>0</v>
      </c>
      <c r="CD770" s="3">
        <f t="shared" ref="CD770:CD833" si="517">VALUE(AT770)</f>
        <v>0</v>
      </c>
      <c r="CE770" s="3" t="str">
        <f t="shared" ref="CE770:CE833" si="518">IFERROR(IF(CD770&gt;1000,YEAR(CC770),""),"")</f>
        <v/>
      </c>
      <c r="CF770" s="3" t="e">
        <f>HLOOKUP(CE770,'Valuation Data'!$D$2:$K$5,4,FALSE)</f>
        <v>#N/A</v>
      </c>
      <c r="CG770" s="3">
        <f t="shared" ref="CG770:CG833" si="519">IF(CB770&gt;0,MIN(IFERROR(MIN(CD770*CF770,CA770),CA770),CB770),IFERROR(MIN(CD770*CF770,CA770),CA770))</f>
        <v>48693</v>
      </c>
      <c r="CH770" s="3" t="str">
        <f t="shared" ref="CH770:CH833" si="520">IFERROR(IF(AND(OR(CI770="S",CI770="R",CI770="C",CI770="V"),CF770&gt;0),"Yes","No"),"No")</f>
        <v>No</v>
      </c>
      <c r="CI770" s="3" t="str">
        <f>VLOOKUP(R770,'Use Codes &amp; County Type'!A:D,4,FALSE)</f>
        <v>R</v>
      </c>
      <c r="CJ770" s="3" t="str">
        <f t="shared" ref="CJ770:CJ833" si="521">IF(AND(CH770="No",CI770="V"),"Yes","No")</f>
        <v>No</v>
      </c>
      <c r="CK770" s="3" t="str">
        <f t="shared" ref="CK770:CK833" si="522">IF(OR(BB770="Yes",BB770=""),"Yes","No")</f>
        <v>Yes</v>
      </c>
      <c r="CL770" s="3">
        <f t="shared" ref="CL770:CL833" si="523">IF(AND(OR(CI770="S",CI770="R",CI770="C"),CH770="Yes",CK770="Yes"),75%,IF(AND(OR(CI770="S",CI770="R"),CH770="Yes",CK770="No"),40%,IF(AND(OR(CI770="S",CI770="R",CI770="C"),CH770="No",CK770="Yes"),67%,IF(AND(OR(CI770="S",CI770="R"),CH770="No",CK770="No"),35%,IF(AND(CI770="C",CH770="Yes"),35%,IF(AND(CI770="C",CH770="No"),30%,IF(AND(CH770="Yes",CI770="V"),10%,0%)))))))</f>
        <v>0.67</v>
      </c>
      <c r="CM770" s="3">
        <f t="shared" ref="CM770:CM833" si="524">CG770*CL770</f>
        <v>32624.31</v>
      </c>
      <c r="CN770" s="3">
        <f t="shared" ref="CN770:CN833" si="525">D770+(BA770+3)*MAX(D770,Z770)</f>
        <v>2099.5</v>
      </c>
      <c r="CO770" s="3">
        <f t="shared" ref="CO770:CO833" si="526">CM770-CN770</f>
        <v>30524.81</v>
      </c>
      <c r="CP770" s="3">
        <f t="shared" ref="CP770:CP833" si="527">+CN770/CG770</f>
        <v>4.3117080483847783E-2</v>
      </c>
      <c r="CR770" s="3" t="str">
        <f t="shared" ref="CR770:CR833" si="528">IF(AND(CV770="*Bid",D770&gt;49999),"Google","No")</f>
        <v>No</v>
      </c>
      <c r="CV770" s="3" t="str">
        <f t="shared" ref="CV770:CV833" si="529">IF(BN770="Lien&lt;$150","Lien&lt;$150",IF(OR(BU770="Yes",BV770="Yes"),"County Held Lien",IF(CG770&lt;30000,"FMV&lt;$30K",IF(BR770="Yes","EPA",IF(BS770="Yes","CDD",IF(BT770="High","Flood",IF(BX770="Yes","Too Many Priors",IF(CJ770="Yes","Vacant, No Sales Data",IF(CO770&lt;0,"Neg Solv Premium",IF(BP770="Bad Address","Bad Address",IF(CQ770="Bad","Bad Data",IF(CS770="Bad","Bad Google",IF(CT770="Redeemed","Redeemed",IF(CU770="Data Change","Data Change","*Bid"))))))))))))))</f>
        <v>*Bid</v>
      </c>
      <c r="CW770" s="3">
        <f t="shared" ref="CW770:CW833" si="530">VALUE(A770)</f>
        <v>769</v>
      </c>
      <c r="CX770" s="3">
        <f t="shared" ref="CX770:CX833" si="531">VALUE(D770)</f>
        <v>419.9</v>
      </c>
      <c r="CY770" s="3" t="str">
        <f t="shared" ref="CY770:CY833" si="532">IF(AND(CV770="*Bid",CX770&gt;75000),"Check","Ok")</f>
        <v>Ok</v>
      </c>
      <c r="CZ770">
        <v>0</v>
      </c>
      <c r="DA770">
        <v>0</v>
      </c>
    </row>
    <row r="771" spans="1:105" x14ac:dyDescent="0.25">
      <c r="A771">
        <v>770</v>
      </c>
      <c r="B771" t="s">
        <v>3</v>
      </c>
      <c r="C771" t="s">
        <v>879</v>
      </c>
      <c r="D771">
        <v>2694.63</v>
      </c>
      <c r="E771">
        <v>2017</v>
      </c>
      <c r="F771">
        <v>2694.63</v>
      </c>
      <c r="G771">
        <v>2694.63</v>
      </c>
      <c r="H771" s="3">
        <f t="shared" si="492"/>
        <v>0</v>
      </c>
      <c r="I771">
        <v>43433</v>
      </c>
      <c r="J771" t="s">
        <v>2735</v>
      </c>
      <c r="K771" t="s">
        <v>2738</v>
      </c>
      <c r="L771">
        <v>32011</v>
      </c>
      <c r="M771" t="s">
        <v>3310</v>
      </c>
      <c r="N771" t="s">
        <v>4759</v>
      </c>
      <c r="O771">
        <v>-81.817096389818502</v>
      </c>
      <c r="P771">
        <v>30.497099239828099</v>
      </c>
      <c r="Q771" t="s">
        <v>5338</v>
      </c>
      <c r="R771">
        <v>1</v>
      </c>
      <c r="S771" t="s">
        <v>6539</v>
      </c>
      <c r="T771">
        <v>1001</v>
      </c>
      <c r="U771" t="s">
        <v>6582</v>
      </c>
      <c r="V771">
        <v>2017</v>
      </c>
      <c r="W771">
        <v>202232</v>
      </c>
      <c r="X771">
        <v>2017</v>
      </c>
      <c r="Y771">
        <v>220013</v>
      </c>
      <c r="Z771">
        <v>2461.98</v>
      </c>
      <c r="AA771" s="3">
        <f t="shared" si="493"/>
        <v>0.91366161588047334</v>
      </c>
      <c r="AB771" t="s">
        <v>6616</v>
      </c>
      <c r="AC771" t="s">
        <v>6616</v>
      </c>
      <c r="AD771" t="s">
        <v>6616</v>
      </c>
      <c r="AE771" t="s">
        <v>6616</v>
      </c>
      <c r="AF771" t="s">
        <v>6616</v>
      </c>
      <c r="AG771" t="s">
        <v>6616</v>
      </c>
      <c r="AI771" t="s">
        <v>6618</v>
      </c>
      <c r="AJ771" t="s">
        <v>6618</v>
      </c>
      <c r="AK771" t="s">
        <v>6618</v>
      </c>
      <c r="AL771" t="s">
        <v>6618</v>
      </c>
      <c r="AM771" t="s">
        <v>6618</v>
      </c>
      <c r="AN771" t="s">
        <v>6618</v>
      </c>
      <c r="AO771" t="s">
        <v>6618</v>
      </c>
      <c r="AP771" s="3" t="str">
        <f t="shared" si="494"/>
        <v>No</v>
      </c>
      <c r="AQ771" s="3" t="str">
        <f t="shared" si="495"/>
        <v>No</v>
      </c>
      <c r="AR771" s="3" t="str">
        <f t="shared" si="496"/>
        <v>No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 t="s">
        <v>6634</v>
      </c>
      <c r="AZ771" t="s">
        <v>6637</v>
      </c>
      <c r="BA771">
        <v>1</v>
      </c>
      <c r="BB771" t="s">
        <v>6617</v>
      </c>
      <c r="BC771" t="s">
        <v>6616</v>
      </c>
      <c r="BD771" s="4" t="str">
        <f t="shared" si="497"/>
        <v>No</v>
      </c>
      <c r="BE771" t="s">
        <v>6640</v>
      </c>
      <c r="BF771" s="3" t="str">
        <f t="shared" si="498"/>
        <v>No</v>
      </c>
      <c r="BG771" t="s">
        <v>6645</v>
      </c>
      <c r="BH771" s="3" t="str">
        <f t="shared" si="499"/>
        <v>43433 RATLIFF RD</v>
      </c>
      <c r="BI771" s="3" t="str">
        <f t="shared" si="500"/>
        <v>Callahan</v>
      </c>
      <c r="BJ771" s="3" t="str">
        <f t="shared" si="501"/>
        <v>Florida</v>
      </c>
      <c r="BK771" s="3">
        <f t="shared" si="502"/>
        <v>32011</v>
      </c>
      <c r="BL771" s="3" t="str">
        <f t="shared" si="503"/>
        <v>43433 RATLIFF RD CALLAHAN FL 32011</v>
      </c>
      <c r="BM771" s="3" t="str">
        <f t="shared" si="504"/>
        <v/>
      </c>
      <c r="BN771" s="3" t="str">
        <f t="shared" si="505"/>
        <v>Pass</v>
      </c>
      <c r="BO771" s="3" t="str">
        <f t="shared" si="506"/>
        <v>No</v>
      </c>
      <c r="BP771" s="3" t="str">
        <f t="shared" si="507"/>
        <v>FV&lt;$10K</v>
      </c>
      <c r="BQ771" t="s">
        <v>6650</v>
      </c>
      <c r="BR771" s="3" t="str">
        <f t="shared" si="508"/>
        <v>No, &lt; $20K Lien</v>
      </c>
      <c r="BS771" s="3" t="str">
        <f t="shared" si="509"/>
        <v>No, Lien &lt; $20K</v>
      </c>
      <c r="BT771" t="s">
        <v>6650</v>
      </c>
      <c r="BU771" s="3" t="str">
        <f t="shared" si="510"/>
        <v>No</v>
      </c>
      <c r="BV771" s="3" t="str">
        <f t="shared" si="511"/>
        <v>No</v>
      </c>
      <c r="BW771" s="3">
        <f t="shared" si="512"/>
        <v>1</v>
      </c>
      <c r="BX771" s="3" t="str">
        <f t="shared" si="513"/>
        <v>No</v>
      </c>
      <c r="BY771" s="3">
        <f t="shared" si="514"/>
        <v>202232</v>
      </c>
      <c r="BZ771">
        <v>1</v>
      </c>
      <c r="CA771" s="3">
        <f t="shared" si="515"/>
        <v>202232</v>
      </c>
      <c r="CC771" s="3">
        <f t="shared" si="516"/>
        <v>0</v>
      </c>
      <c r="CD771" s="3">
        <f t="shared" si="517"/>
        <v>0</v>
      </c>
      <c r="CE771" s="3" t="str">
        <f t="shared" si="518"/>
        <v/>
      </c>
      <c r="CF771" s="3" t="e">
        <f>HLOOKUP(CE771,'Valuation Data'!$D$2:$K$5,4,FALSE)</f>
        <v>#N/A</v>
      </c>
      <c r="CG771" s="3">
        <f t="shared" si="519"/>
        <v>202232</v>
      </c>
      <c r="CH771" s="3" t="str">
        <f t="shared" si="520"/>
        <v>No</v>
      </c>
      <c r="CI771" s="3" t="str">
        <f>VLOOKUP(R771,'Use Codes &amp; County Type'!A:D,4,FALSE)</f>
        <v>S</v>
      </c>
      <c r="CJ771" s="3" t="str">
        <f t="shared" si="521"/>
        <v>No</v>
      </c>
      <c r="CK771" s="3" t="str">
        <f t="shared" si="522"/>
        <v>Yes</v>
      </c>
      <c r="CL771" s="3">
        <f t="shared" si="523"/>
        <v>0.67</v>
      </c>
      <c r="CM771" s="3">
        <f t="shared" si="524"/>
        <v>135495.44</v>
      </c>
      <c r="CN771" s="3">
        <f t="shared" si="525"/>
        <v>13473.150000000001</v>
      </c>
      <c r="CO771" s="3">
        <f t="shared" si="526"/>
        <v>122022.29000000001</v>
      </c>
      <c r="CP771" s="3">
        <f t="shared" si="527"/>
        <v>6.6622245737568739E-2</v>
      </c>
      <c r="CR771" s="3" t="str">
        <f t="shared" si="528"/>
        <v>No</v>
      </c>
      <c r="CV771" s="3" t="str">
        <f t="shared" si="529"/>
        <v>*Bid</v>
      </c>
      <c r="CW771" s="3">
        <f t="shared" si="530"/>
        <v>770</v>
      </c>
      <c r="CX771" s="3">
        <f t="shared" si="531"/>
        <v>2694.63</v>
      </c>
      <c r="CY771" s="3" t="str">
        <f t="shared" si="532"/>
        <v>Ok</v>
      </c>
      <c r="CZ771">
        <v>0</v>
      </c>
      <c r="DA771">
        <v>0</v>
      </c>
    </row>
    <row r="772" spans="1:105" x14ac:dyDescent="0.25">
      <c r="A772">
        <v>771</v>
      </c>
      <c r="B772" t="s">
        <v>3</v>
      </c>
      <c r="C772" t="s">
        <v>880</v>
      </c>
      <c r="D772">
        <v>1786.81</v>
      </c>
      <c r="E772">
        <v>2017</v>
      </c>
      <c r="F772">
        <v>1786.81</v>
      </c>
      <c r="G772">
        <v>1786.81</v>
      </c>
      <c r="H772" s="3">
        <f t="shared" si="492"/>
        <v>0</v>
      </c>
      <c r="I772">
        <v>43501</v>
      </c>
      <c r="J772" t="s">
        <v>2735</v>
      </c>
      <c r="K772" t="s">
        <v>2738</v>
      </c>
      <c r="L772">
        <v>32011</v>
      </c>
      <c r="M772" t="s">
        <v>3311</v>
      </c>
      <c r="N772" t="s">
        <v>4759</v>
      </c>
      <c r="O772">
        <v>-81.812700649732093</v>
      </c>
      <c r="P772">
        <v>30.499719536637699</v>
      </c>
      <c r="Q772" t="s">
        <v>5339</v>
      </c>
      <c r="R772">
        <v>2</v>
      </c>
      <c r="S772" t="s">
        <v>6535</v>
      </c>
      <c r="T772">
        <v>1006</v>
      </c>
      <c r="U772" t="s">
        <v>6578</v>
      </c>
      <c r="V772">
        <v>2017</v>
      </c>
      <c r="W772">
        <v>104741</v>
      </c>
      <c r="X772">
        <v>2017</v>
      </c>
      <c r="Y772">
        <v>110338</v>
      </c>
      <c r="Z772">
        <v>1622.57</v>
      </c>
      <c r="AA772" s="3">
        <f t="shared" si="493"/>
        <v>0.90808200088425739</v>
      </c>
      <c r="AB772" t="s">
        <v>6616</v>
      </c>
      <c r="AC772" t="s">
        <v>6616</v>
      </c>
      <c r="AE772" t="s">
        <v>6616</v>
      </c>
      <c r="AG772" t="s">
        <v>6616</v>
      </c>
      <c r="AI772" t="s">
        <v>6618</v>
      </c>
      <c r="AJ772" t="s">
        <v>6618</v>
      </c>
      <c r="AK772" t="s">
        <v>6618</v>
      </c>
      <c r="AL772" t="s">
        <v>6618</v>
      </c>
      <c r="AM772" t="s">
        <v>6618</v>
      </c>
      <c r="AN772" t="s">
        <v>6618</v>
      </c>
      <c r="AO772">
        <v>0</v>
      </c>
      <c r="AP772" s="3" t="str">
        <f t="shared" si="494"/>
        <v>No</v>
      </c>
      <c r="AQ772" s="3" t="str">
        <f t="shared" si="495"/>
        <v>No</v>
      </c>
      <c r="AR772" s="3" t="str">
        <f t="shared" si="496"/>
        <v>No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 t="s">
        <v>6634</v>
      </c>
      <c r="AZ772" t="s">
        <v>6638</v>
      </c>
      <c r="BA772">
        <v>1</v>
      </c>
      <c r="BB772" t="s">
        <v>6616</v>
      </c>
      <c r="BC772" t="s">
        <v>6616</v>
      </c>
      <c r="BD772" s="4" t="str">
        <f t="shared" si="497"/>
        <v>No</v>
      </c>
      <c r="BE772" t="s">
        <v>6640</v>
      </c>
      <c r="BF772" s="3" t="str">
        <f t="shared" si="498"/>
        <v>No</v>
      </c>
      <c r="BG772" t="s">
        <v>6645</v>
      </c>
      <c r="BH772" s="3" t="str">
        <f t="shared" si="499"/>
        <v>43501 RATLIFF RD</v>
      </c>
      <c r="BI772" s="3" t="str">
        <f t="shared" si="500"/>
        <v>Callahan</v>
      </c>
      <c r="BJ772" s="3" t="str">
        <f t="shared" si="501"/>
        <v>Florida</v>
      </c>
      <c r="BK772" s="3">
        <f t="shared" si="502"/>
        <v>32011</v>
      </c>
      <c r="BL772" s="3" t="str">
        <f t="shared" si="503"/>
        <v>43501 RATLIFF RD CALLAHAN FL 32011</v>
      </c>
      <c r="BM772" s="3" t="str">
        <f t="shared" si="504"/>
        <v/>
      </c>
      <c r="BN772" s="3" t="str">
        <f t="shared" si="505"/>
        <v>Pass</v>
      </c>
      <c r="BO772" s="3" t="str">
        <f t="shared" si="506"/>
        <v>No</v>
      </c>
      <c r="BP772" s="3" t="str">
        <f t="shared" si="507"/>
        <v>FV&lt;$10K</v>
      </c>
      <c r="BQ772" t="s">
        <v>6650</v>
      </c>
      <c r="BR772" s="3" t="str">
        <f t="shared" si="508"/>
        <v>No, &lt; $20K Lien</v>
      </c>
      <c r="BS772" s="3" t="str">
        <f t="shared" si="509"/>
        <v>No, Lien &lt; $20K</v>
      </c>
      <c r="BT772" t="s">
        <v>6650</v>
      </c>
      <c r="BU772" s="3" t="str">
        <f t="shared" si="510"/>
        <v>No</v>
      </c>
      <c r="BV772" s="3" t="str">
        <f t="shared" si="511"/>
        <v>No</v>
      </c>
      <c r="BW772" s="3">
        <f t="shared" si="512"/>
        <v>1</v>
      </c>
      <c r="BX772" s="3" t="str">
        <f t="shared" si="513"/>
        <v>No</v>
      </c>
      <c r="BY772" s="3">
        <f t="shared" si="514"/>
        <v>104741</v>
      </c>
      <c r="BZ772">
        <v>1</v>
      </c>
      <c r="CA772" s="3">
        <f t="shared" si="515"/>
        <v>104741</v>
      </c>
      <c r="CC772" s="3">
        <f t="shared" si="516"/>
        <v>0</v>
      </c>
      <c r="CD772" s="3">
        <f t="shared" si="517"/>
        <v>0</v>
      </c>
      <c r="CE772" s="3" t="str">
        <f t="shared" si="518"/>
        <v/>
      </c>
      <c r="CF772" s="3" t="e">
        <f>HLOOKUP(CE772,'Valuation Data'!$D$2:$K$5,4,FALSE)</f>
        <v>#N/A</v>
      </c>
      <c r="CG772" s="3">
        <f t="shared" si="519"/>
        <v>104741</v>
      </c>
      <c r="CH772" s="3" t="str">
        <f t="shared" si="520"/>
        <v>No</v>
      </c>
      <c r="CI772" s="3" t="str">
        <f>VLOOKUP(R772,'Use Codes &amp; County Type'!A:D,4,FALSE)</f>
        <v>R</v>
      </c>
      <c r="CJ772" s="3" t="str">
        <f t="shared" si="521"/>
        <v>No</v>
      </c>
      <c r="CK772" s="3" t="str">
        <f t="shared" si="522"/>
        <v>No</v>
      </c>
      <c r="CL772" s="3">
        <f t="shared" si="523"/>
        <v>0.35</v>
      </c>
      <c r="CM772" s="3">
        <f t="shared" si="524"/>
        <v>36659.35</v>
      </c>
      <c r="CN772" s="3">
        <f t="shared" si="525"/>
        <v>8934.0499999999993</v>
      </c>
      <c r="CO772" s="3">
        <f t="shared" si="526"/>
        <v>27725.3</v>
      </c>
      <c r="CP772" s="3">
        <f t="shared" si="527"/>
        <v>8.5296588728387163E-2</v>
      </c>
      <c r="CR772" s="3" t="str">
        <f t="shared" si="528"/>
        <v>No</v>
      </c>
      <c r="CV772" s="3" t="str">
        <f t="shared" si="529"/>
        <v>*Bid</v>
      </c>
      <c r="CW772" s="3">
        <f t="shared" si="530"/>
        <v>771</v>
      </c>
      <c r="CX772" s="3">
        <f t="shared" si="531"/>
        <v>1786.81</v>
      </c>
      <c r="CY772" s="3" t="str">
        <f t="shared" si="532"/>
        <v>Ok</v>
      </c>
      <c r="CZ772">
        <v>0</v>
      </c>
      <c r="DA772">
        <v>0</v>
      </c>
    </row>
    <row r="773" spans="1:105" x14ac:dyDescent="0.25">
      <c r="A773">
        <v>772</v>
      </c>
      <c r="B773" t="s">
        <v>3</v>
      </c>
      <c r="C773" t="s">
        <v>881</v>
      </c>
      <c r="D773">
        <v>984.34</v>
      </c>
      <c r="E773">
        <v>2017</v>
      </c>
      <c r="F773">
        <v>984.34</v>
      </c>
      <c r="G773">
        <v>984.34</v>
      </c>
      <c r="H773" s="3">
        <f t="shared" si="492"/>
        <v>0</v>
      </c>
      <c r="I773">
        <v>43434</v>
      </c>
      <c r="J773" t="s">
        <v>2735</v>
      </c>
      <c r="K773" t="s">
        <v>2738</v>
      </c>
      <c r="L773">
        <v>32011</v>
      </c>
      <c r="M773" t="s">
        <v>3312</v>
      </c>
      <c r="N773" t="s">
        <v>4759</v>
      </c>
      <c r="O773">
        <v>-81.8154814451768</v>
      </c>
      <c r="P773">
        <v>30.4950421341109</v>
      </c>
      <c r="Q773" t="s">
        <v>5019</v>
      </c>
      <c r="R773">
        <v>2</v>
      </c>
      <c r="S773" t="s">
        <v>6535</v>
      </c>
      <c r="T773">
        <v>1006</v>
      </c>
      <c r="U773" t="s">
        <v>6578</v>
      </c>
      <c r="V773">
        <v>2017</v>
      </c>
      <c r="W773">
        <v>58016</v>
      </c>
      <c r="X773">
        <v>2017</v>
      </c>
      <c r="Y773">
        <v>58361</v>
      </c>
      <c r="Z773">
        <v>880.57</v>
      </c>
      <c r="AA773" s="3">
        <f t="shared" si="493"/>
        <v>0.89457910884450498</v>
      </c>
      <c r="AB773" t="s">
        <v>6616</v>
      </c>
      <c r="AC773" t="s">
        <v>6616</v>
      </c>
      <c r="AD773" t="s">
        <v>6616</v>
      </c>
      <c r="AE773" t="s">
        <v>6616</v>
      </c>
      <c r="AF773" t="s">
        <v>6616</v>
      </c>
      <c r="AG773" t="s">
        <v>6616</v>
      </c>
      <c r="AH773" t="s">
        <v>6616</v>
      </c>
      <c r="AI773" t="s">
        <v>6618</v>
      </c>
      <c r="AJ773" t="s">
        <v>6618</v>
      </c>
      <c r="AK773" t="s">
        <v>6618</v>
      </c>
      <c r="AL773" t="s">
        <v>6618</v>
      </c>
      <c r="AM773" t="s">
        <v>6618</v>
      </c>
      <c r="AN773" t="s">
        <v>6618</v>
      </c>
      <c r="AO773" t="s">
        <v>6618</v>
      </c>
      <c r="AP773" s="3" t="str">
        <f t="shared" si="494"/>
        <v>No</v>
      </c>
      <c r="AQ773" s="3" t="str">
        <f t="shared" si="495"/>
        <v>No</v>
      </c>
      <c r="AR773" s="3" t="str">
        <f t="shared" si="496"/>
        <v>No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 t="s">
        <v>6634</v>
      </c>
      <c r="AZ773" t="s">
        <v>6637</v>
      </c>
      <c r="BA773">
        <v>1</v>
      </c>
      <c r="BB773" t="s">
        <v>6616</v>
      </c>
      <c r="BC773" t="s">
        <v>6616</v>
      </c>
      <c r="BD773" s="4" t="str">
        <f t="shared" si="497"/>
        <v>No</v>
      </c>
      <c r="BE773" t="s">
        <v>6640</v>
      </c>
      <c r="BF773" s="3" t="str">
        <f t="shared" si="498"/>
        <v>No</v>
      </c>
      <c r="BG773" t="s">
        <v>6645</v>
      </c>
      <c r="BH773" s="3" t="str">
        <f t="shared" si="499"/>
        <v>43434 RATLIFF RD</v>
      </c>
      <c r="BI773" s="3" t="str">
        <f t="shared" si="500"/>
        <v>Callahan</v>
      </c>
      <c r="BJ773" s="3" t="str">
        <f t="shared" si="501"/>
        <v>Florida</v>
      </c>
      <c r="BK773" s="3">
        <f t="shared" si="502"/>
        <v>32011</v>
      </c>
      <c r="BL773" s="3" t="str">
        <f t="shared" si="503"/>
        <v>43434 RATLIFF RD CALLAHAN FL 32011</v>
      </c>
      <c r="BM773" s="3" t="str">
        <f t="shared" si="504"/>
        <v/>
      </c>
      <c r="BN773" s="3" t="str">
        <f t="shared" si="505"/>
        <v>Pass</v>
      </c>
      <c r="BO773" s="3" t="str">
        <f t="shared" si="506"/>
        <v>No</v>
      </c>
      <c r="BP773" s="3" t="str">
        <f t="shared" si="507"/>
        <v>FV&lt;$10K</v>
      </c>
      <c r="BQ773" t="s">
        <v>6650</v>
      </c>
      <c r="BR773" s="3" t="str">
        <f t="shared" si="508"/>
        <v>No, &lt; $20K Lien</v>
      </c>
      <c r="BS773" s="3" t="str">
        <f t="shared" si="509"/>
        <v>No, Lien &lt; $20K</v>
      </c>
      <c r="BT773" t="s">
        <v>6650</v>
      </c>
      <c r="BU773" s="3" t="str">
        <f t="shared" si="510"/>
        <v>No</v>
      </c>
      <c r="BV773" s="3" t="str">
        <f t="shared" si="511"/>
        <v>No</v>
      </c>
      <c r="BW773" s="3">
        <f t="shared" si="512"/>
        <v>1</v>
      </c>
      <c r="BX773" s="3" t="str">
        <f t="shared" si="513"/>
        <v>No</v>
      </c>
      <c r="BY773" s="3">
        <f t="shared" si="514"/>
        <v>58016</v>
      </c>
      <c r="BZ773">
        <v>1</v>
      </c>
      <c r="CA773" s="3">
        <f t="shared" si="515"/>
        <v>58016</v>
      </c>
      <c r="CC773" s="3">
        <f t="shared" si="516"/>
        <v>0</v>
      </c>
      <c r="CD773" s="3">
        <f t="shared" si="517"/>
        <v>0</v>
      </c>
      <c r="CE773" s="3" t="str">
        <f t="shared" si="518"/>
        <v/>
      </c>
      <c r="CF773" s="3" t="e">
        <f>HLOOKUP(CE773,'Valuation Data'!$D$2:$K$5,4,FALSE)</f>
        <v>#N/A</v>
      </c>
      <c r="CG773" s="3">
        <f t="shared" si="519"/>
        <v>58016</v>
      </c>
      <c r="CH773" s="3" t="str">
        <f t="shared" si="520"/>
        <v>No</v>
      </c>
      <c r="CI773" s="3" t="str">
        <f>VLOOKUP(R773,'Use Codes &amp; County Type'!A:D,4,FALSE)</f>
        <v>R</v>
      </c>
      <c r="CJ773" s="3" t="str">
        <f t="shared" si="521"/>
        <v>No</v>
      </c>
      <c r="CK773" s="3" t="str">
        <f t="shared" si="522"/>
        <v>No</v>
      </c>
      <c r="CL773" s="3">
        <f t="shared" si="523"/>
        <v>0.35</v>
      </c>
      <c r="CM773" s="3">
        <f t="shared" si="524"/>
        <v>20305.599999999999</v>
      </c>
      <c r="CN773" s="3">
        <f t="shared" si="525"/>
        <v>4921.7</v>
      </c>
      <c r="CO773" s="3">
        <f t="shared" si="526"/>
        <v>15383.899999999998</v>
      </c>
      <c r="CP773" s="3">
        <f t="shared" si="527"/>
        <v>8.4833494208494203E-2</v>
      </c>
      <c r="CR773" s="3" t="str">
        <f t="shared" si="528"/>
        <v>No</v>
      </c>
      <c r="CV773" s="3" t="str">
        <f t="shared" si="529"/>
        <v>*Bid</v>
      </c>
      <c r="CW773" s="3">
        <f t="shared" si="530"/>
        <v>772</v>
      </c>
      <c r="CX773" s="3">
        <f t="shared" si="531"/>
        <v>984.34</v>
      </c>
      <c r="CY773" s="3" t="str">
        <f t="shared" si="532"/>
        <v>Ok</v>
      </c>
      <c r="CZ773">
        <v>0</v>
      </c>
      <c r="DA773">
        <v>0</v>
      </c>
    </row>
    <row r="774" spans="1:105" x14ac:dyDescent="0.25">
      <c r="A774">
        <v>773</v>
      </c>
      <c r="B774" t="s">
        <v>3</v>
      </c>
      <c r="C774" t="s">
        <v>882</v>
      </c>
      <c r="D774">
        <v>646.32000000000005</v>
      </c>
      <c r="E774">
        <v>2017</v>
      </c>
      <c r="F774">
        <v>646.32000000000005</v>
      </c>
      <c r="G774" t="e">
        <f>NA()</f>
        <v>#N/A</v>
      </c>
      <c r="H774" s="3" t="e">
        <f t="shared" si="492"/>
        <v>#N/A</v>
      </c>
      <c r="I774">
        <v>43432</v>
      </c>
      <c r="J774" t="s">
        <v>2735</v>
      </c>
      <c r="K774" t="s">
        <v>2738</v>
      </c>
      <c r="L774">
        <v>32011</v>
      </c>
      <c r="M774" t="s">
        <v>3313</v>
      </c>
      <c r="N774" t="s">
        <v>4759</v>
      </c>
      <c r="O774">
        <v>-81.816212175748504</v>
      </c>
      <c r="P774">
        <v>30.4957393910015</v>
      </c>
      <c r="Q774" t="s">
        <v>5328</v>
      </c>
      <c r="R774">
        <v>2</v>
      </c>
      <c r="S774" t="s">
        <v>6535</v>
      </c>
      <c r="T774">
        <v>1006</v>
      </c>
      <c r="U774" t="s">
        <v>6578</v>
      </c>
      <c r="V774">
        <v>2017</v>
      </c>
      <c r="W774">
        <v>35877</v>
      </c>
      <c r="X774">
        <v>2017</v>
      </c>
      <c r="Y774">
        <v>39651</v>
      </c>
      <c r="Z774">
        <v>568.03</v>
      </c>
      <c r="AA774" s="3">
        <f t="shared" si="493"/>
        <v>0.87886805297685344</v>
      </c>
      <c r="AB774" t="s">
        <v>6616</v>
      </c>
      <c r="AC774" t="s">
        <v>6616</v>
      </c>
      <c r="AD774" t="s">
        <v>6616</v>
      </c>
      <c r="AE774" t="s">
        <v>6616</v>
      </c>
      <c r="AF774" t="s">
        <v>6616</v>
      </c>
      <c r="AG774" t="s">
        <v>6616</v>
      </c>
      <c r="AI774" t="s">
        <v>6618</v>
      </c>
      <c r="AJ774" t="s">
        <v>6618</v>
      </c>
      <c r="AK774" t="s">
        <v>6618</v>
      </c>
      <c r="AL774" t="s">
        <v>6618</v>
      </c>
      <c r="AM774" t="s">
        <v>6618</v>
      </c>
      <c r="AN774" t="s">
        <v>6618</v>
      </c>
      <c r="AO774" t="s">
        <v>6618</v>
      </c>
      <c r="AP774" s="3" t="str">
        <f t="shared" si="494"/>
        <v>No</v>
      </c>
      <c r="AQ774" s="3" t="str">
        <f t="shared" si="495"/>
        <v>No</v>
      </c>
      <c r="AR774" s="3" t="str">
        <f t="shared" si="496"/>
        <v>No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 t="s">
        <v>6634</v>
      </c>
      <c r="AZ774" t="s">
        <v>6637</v>
      </c>
      <c r="BA774">
        <v>0</v>
      </c>
      <c r="BB774" t="s">
        <v>6616</v>
      </c>
      <c r="BC774" t="s">
        <v>6616</v>
      </c>
      <c r="BD774" s="4" t="str">
        <f t="shared" si="497"/>
        <v>No</v>
      </c>
      <c r="BE774" t="e">
        <f>NA()</f>
        <v>#N/A</v>
      </c>
      <c r="BF774" s="3" t="str">
        <f t="shared" si="498"/>
        <v>No</v>
      </c>
      <c r="BG774" t="e">
        <f>NA()</f>
        <v>#N/A</v>
      </c>
      <c r="BH774" s="3" t="str">
        <f t="shared" si="499"/>
        <v>43432 RATLIFF RD</v>
      </c>
      <c r="BI774" s="3" t="str">
        <f t="shared" si="500"/>
        <v>Callahan</v>
      </c>
      <c r="BJ774" s="3" t="str">
        <f t="shared" si="501"/>
        <v>Florida</v>
      </c>
      <c r="BK774" s="3">
        <f t="shared" si="502"/>
        <v>32011</v>
      </c>
      <c r="BL774" s="3" t="str">
        <f t="shared" si="503"/>
        <v>43432 RATLIFF RD CALLAHAN FL 32011</v>
      </c>
      <c r="BM774" s="3" t="str">
        <f t="shared" si="504"/>
        <v/>
      </c>
      <c r="BN774" s="3" t="str">
        <f t="shared" si="505"/>
        <v>Pass</v>
      </c>
      <c r="BO774" s="3" t="str">
        <f t="shared" si="506"/>
        <v>No</v>
      </c>
      <c r="BP774" s="3" t="str">
        <f t="shared" si="507"/>
        <v>FV&lt;$10K</v>
      </c>
      <c r="BQ774" t="s">
        <v>6650</v>
      </c>
      <c r="BR774" s="3" t="str">
        <f t="shared" si="508"/>
        <v>No, &lt; $20K Lien</v>
      </c>
      <c r="BS774" s="3" t="str">
        <f t="shared" si="509"/>
        <v>No, Lien &lt; $20K</v>
      </c>
      <c r="BT774" t="s">
        <v>6650</v>
      </c>
      <c r="BU774" s="3" t="str">
        <f t="shared" si="510"/>
        <v>No</v>
      </c>
      <c r="BV774" s="3" t="str">
        <f t="shared" si="511"/>
        <v>No</v>
      </c>
      <c r="BW774" s="3">
        <f t="shared" si="512"/>
        <v>0</v>
      </c>
      <c r="BX774" s="3" t="str">
        <f t="shared" si="513"/>
        <v>No</v>
      </c>
      <c r="BY774" s="3">
        <f t="shared" si="514"/>
        <v>35877</v>
      </c>
      <c r="BZ774">
        <v>1</v>
      </c>
      <c r="CA774" s="3">
        <f t="shared" si="515"/>
        <v>35877</v>
      </c>
      <c r="CC774" s="3">
        <f t="shared" si="516"/>
        <v>0</v>
      </c>
      <c r="CD774" s="3">
        <f t="shared" si="517"/>
        <v>0</v>
      </c>
      <c r="CE774" s="3" t="str">
        <f t="shared" si="518"/>
        <v/>
      </c>
      <c r="CF774" s="3" t="e">
        <f>HLOOKUP(CE774,'Valuation Data'!$D$2:$K$5,4,FALSE)</f>
        <v>#N/A</v>
      </c>
      <c r="CG774" s="3">
        <f t="shared" si="519"/>
        <v>35877</v>
      </c>
      <c r="CH774" s="3" t="str">
        <f t="shared" si="520"/>
        <v>No</v>
      </c>
      <c r="CI774" s="3" t="str">
        <f>VLOOKUP(R774,'Use Codes &amp; County Type'!A:D,4,FALSE)</f>
        <v>R</v>
      </c>
      <c r="CJ774" s="3" t="str">
        <f t="shared" si="521"/>
        <v>No</v>
      </c>
      <c r="CK774" s="3" t="str">
        <f t="shared" si="522"/>
        <v>No</v>
      </c>
      <c r="CL774" s="3">
        <f t="shared" si="523"/>
        <v>0.35</v>
      </c>
      <c r="CM774" s="3">
        <f t="shared" si="524"/>
        <v>12556.949999999999</v>
      </c>
      <c r="CN774" s="3">
        <f t="shared" si="525"/>
        <v>2585.2800000000002</v>
      </c>
      <c r="CO774" s="3">
        <f t="shared" si="526"/>
        <v>9971.6699999999983</v>
      </c>
      <c r="CP774" s="3">
        <f t="shared" si="527"/>
        <v>7.2059536750564437E-2</v>
      </c>
      <c r="CR774" s="3" t="str">
        <f t="shared" si="528"/>
        <v>No</v>
      </c>
      <c r="CV774" s="3" t="str">
        <f t="shared" si="529"/>
        <v>*Bid</v>
      </c>
      <c r="CW774" s="3">
        <f t="shared" si="530"/>
        <v>773</v>
      </c>
      <c r="CX774" s="3">
        <f t="shared" si="531"/>
        <v>646.32000000000005</v>
      </c>
      <c r="CY774" s="3" t="str">
        <f t="shared" si="532"/>
        <v>Ok</v>
      </c>
      <c r="CZ774" t="e">
        <f>NA()</f>
        <v>#N/A</v>
      </c>
      <c r="DA774" t="e">
        <f>NA()</f>
        <v>#N/A</v>
      </c>
    </row>
    <row r="775" spans="1:105" x14ac:dyDescent="0.25">
      <c r="A775">
        <v>774</v>
      </c>
      <c r="B775" t="s">
        <v>3</v>
      </c>
      <c r="C775" t="s">
        <v>883</v>
      </c>
      <c r="D775">
        <v>867.04</v>
      </c>
      <c r="E775">
        <v>2017</v>
      </c>
      <c r="F775">
        <v>867.04</v>
      </c>
      <c r="G775">
        <v>867.04</v>
      </c>
      <c r="H775" s="3">
        <f t="shared" si="492"/>
        <v>0</v>
      </c>
      <c r="I775">
        <v>43416</v>
      </c>
      <c r="J775" t="s">
        <v>2735</v>
      </c>
      <c r="K775" t="s">
        <v>2738</v>
      </c>
      <c r="L775">
        <v>32011</v>
      </c>
      <c r="M775" t="s">
        <v>3314</v>
      </c>
      <c r="N775" t="s">
        <v>4759</v>
      </c>
      <c r="O775">
        <v>-81.816570164035198</v>
      </c>
      <c r="P775">
        <v>30.495033703109002</v>
      </c>
      <c r="Q775" t="s">
        <v>5019</v>
      </c>
      <c r="R775">
        <v>2</v>
      </c>
      <c r="S775" t="s">
        <v>6535</v>
      </c>
      <c r="T775">
        <v>1006</v>
      </c>
      <c r="U775" t="s">
        <v>6578</v>
      </c>
      <c r="V775">
        <v>2017</v>
      </c>
      <c r="W775">
        <v>49844</v>
      </c>
      <c r="X775">
        <v>2017</v>
      </c>
      <c r="Y775">
        <v>52502</v>
      </c>
      <c r="Z775">
        <v>772.12</v>
      </c>
      <c r="AA775" s="3">
        <f t="shared" si="493"/>
        <v>0.89052408193393617</v>
      </c>
      <c r="AB775" t="s">
        <v>6616</v>
      </c>
      <c r="AC775" t="s">
        <v>6616</v>
      </c>
      <c r="AD775" t="s">
        <v>6616</v>
      </c>
      <c r="AE775" t="s">
        <v>6616</v>
      </c>
      <c r="AF775" t="s">
        <v>6616</v>
      </c>
      <c r="AG775" t="s">
        <v>6616</v>
      </c>
      <c r="AH775" t="s">
        <v>6616</v>
      </c>
      <c r="AI775" t="s">
        <v>6618</v>
      </c>
      <c r="AJ775" t="s">
        <v>6618</v>
      </c>
      <c r="AK775" t="s">
        <v>6618</v>
      </c>
      <c r="AL775" t="s">
        <v>6618</v>
      </c>
      <c r="AM775" t="s">
        <v>6618</v>
      </c>
      <c r="AN775" t="s">
        <v>6618</v>
      </c>
      <c r="AO775" t="s">
        <v>6618</v>
      </c>
      <c r="AP775" s="3" t="str">
        <f t="shared" si="494"/>
        <v>No</v>
      </c>
      <c r="AQ775" s="3" t="str">
        <f t="shared" si="495"/>
        <v>No</v>
      </c>
      <c r="AR775" s="3" t="str">
        <f t="shared" si="496"/>
        <v>No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 t="s">
        <v>6634</v>
      </c>
      <c r="AZ775" t="s">
        <v>6637</v>
      </c>
      <c r="BA775">
        <v>1</v>
      </c>
      <c r="BB775" t="s">
        <v>6616</v>
      </c>
      <c r="BC775" t="s">
        <v>6616</v>
      </c>
      <c r="BD775" s="4" t="str">
        <f t="shared" si="497"/>
        <v>No</v>
      </c>
      <c r="BE775" t="s">
        <v>6640</v>
      </c>
      <c r="BF775" s="3" t="str">
        <f t="shared" si="498"/>
        <v>No</v>
      </c>
      <c r="BG775" t="s">
        <v>6645</v>
      </c>
      <c r="BH775" s="3" t="str">
        <f t="shared" si="499"/>
        <v>43416 RATLIFF RD</v>
      </c>
      <c r="BI775" s="3" t="str">
        <f t="shared" si="500"/>
        <v>Callahan</v>
      </c>
      <c r="BJ775" s="3" t="str">
        <f t="shared" si="501"/>
        <v>Florida</v>
      </c>
      <c r="BK775" s="3">
        <f t="shared" si="502"/>
        <v>32011</v>
      </c>
      <c r="BL775" s="3" t="str">
        <f t="shared" si="503"/>
        <v>43416 RATLIFF RD CALLAHAN FL 32011</v>
      </c>
      <c r="BM775" s="3" t="str">
        <f t="shared" si="504"/>
        <v/>
      </c>
      <c r="BN775" s="3" t="str">
        <f t="shared" si="505"/>
        <v>Pass</v>
      </c>
      <c r="BO775" s="3" t="str">
        <f t="shared" si="506"/>
        <v>No</v>
      </c>
      <c r="BP775" s="3" t="str">
        <f t="shared" si="507"/>
        <v>FV&lt;$10K</v>
      </c>
      <c r="BQ775" t="s">
        <v>6650</v>
      </c>
      <c r="BR775" s="3" t="str">
        <f t="shared" si="508"/>
        <v>No, &lt; $20K Lien</v>
      </c>
      <c r="BS775" s="3" t="str">
        <f t="shared" si="509"/>
        <v>No, Lien &lt; $20K</v>
      </c>
      <c r="BT775" t="s">
        <v>6650</v>
      </c>
      <c r="BU775" s="3" t="str">
        <f t="shared" si="510"/>
        <v>No</v>
      </c>
      <c r="BV775" s="3" t="str">
        <f t="shared" si="511"/>
        <v>No</v>
      </c>
      <c r="BW775" s="3">
        <f t="shared" si="512"/>
        <v>1</v>
      </c>
      <c r="BX775" s="3" t="str">
        <f t="shared" si="513"/>
        <v>No</v>
      </c>
      <c r="BY775" s="3">
        <f t="shared" si="514"/>
        <v>49844</v>
      </c>
      <c r="BZ775">
        <v>1</v>
      </c>
      <c r="CA775" s="3">
        <f t="shared" si="515"/>
        <v>49844</v>
      </c>
      <c r="CC775" s="3">
        <f t="shared" si="516"/>
        <v>0</v>
      </c>
      <c r="CD775" s="3">
        <f t="shared" si="517"/>
        <v>0</v>
      </c>
      <c r="CE775" s="3" t="str">
        <f t="shared" si="518"/>
        <v/>
      </c>
      <c r="CF775" s="3" t="e">
        <f>HLOOKUP(CE775,'Valuation Data'!$D$2:$K$5,4,FALSE)</f>
        <v>#N/A</v>
      </c>
      <c r="CG775" s="3">
        <f t="shared" si="519"/>
        <v>49844</v>
      </c>
      <c r="CH775" s="3" t="str">
        <f t="shared" si="520"/>
        <v>No</v>
      </c>
      <c r="CI775" s="3" t="str">
        <f>VLOOKUP(R775,'Use Codes &amp; County Type'!A:D,4,FALSE)</f>
        <v>R</v>
      </c>
      <c r="CJ775" s="3" t="str">
        <f t="shared" si="521"/>
        <v>No</v>
      </c>
      <c r="CK775" s="3" t="str">
        <f t="shared" si="522"/>
        <v>No</v>
      </c>
      <c r="CL775" s="3">
        <f t="shared" si="523"/>
        <v>0.35</v>
      </c>
      <c r="CM775" s="3">
        <f t="shared" si="524"/>
        <v>17445.399999999998</v>
      </c>
      <c r="CN775" s="3">
        <f t="shared" si="525"/>
        <v>4335.2</v>
      </c>
      <c r="CO775" s="3">
        <f t="shared" si="526"/>
        <v>13110.199999999997</v>
      </c>
      <c r="CP775" s="3">
        <f t="shared" si="527"/>
        <v>8.6975363132974881E-2</v>
      </c>
      <c r="CR775" s="3" t="str">
        <f t="shared" si="528"/>
        <v>No</v>
      </c>
      <c r="CV775" s="3" t="str">
        <f t="shared" si="529"/>
        <v>*Bid</v>
      </c>
      <c r="CW775" s="3">
        <f t="shared" si="530"/>
        <v>774</v>
      </c>
      <c r="CX775" s="3">
        <f t="shared" si="531"/>
        <v>867.04</v>
      </c>
      <c r="CY775" s="3" t="str">
        <f t="shared" si="532"/>
        <v>Ok</v>
      </c>
      <c r="CZ775">
        <v>0</v>
      </c>
      <c r="DA775">
        <v>0</v>
      </c>
    </row>
    <row r="776" spans="1:105" x14ac:dyDescent="0.25">
      <c r="A776">
        <v>775</v>
      </c>
      <c r="B776" t="s">
        <v>3</v>
      </c>
      <c r="C776" t="s">
        <v>884</v>
      </c>
      <c r="D776">
        <v>627.25</v>
      </c>
      <c r="E776">
        <v>2017</v>
      </c>
      <c r="F776">
        <v>627.25</v>
      </c>
      <c r="G776">
        <v>627.25</v>
      </c>
      <c r="H776" s="3">
        <f t="shared" si="492"/>
        <v>0</v>
      </c>
      <c r="I776">
        <v>43755</v>
      </c>
      <c r="J776" t="s">
        <v>2735</v>
      </c>
      <c r="K776" t="s">
        <v>2738</v>
      </c>
      <c r="L776">
        <v>32011</v>
      </c>
      <c r="M776" t="s">
        <v>3315</v>
      </c>
      <c r="N776" t="s">
        <v>4759</v>
      </c>
      <c r="O776">
        <v>-81.816692791607494</v>
      </c>
      <c r="P776">
        <v>30.492736962588602</v>
      </c>
      <c r="Q776" t="s">
        <v>5340</v>
      </c>
      <c r="R776">
        <v>2</v>
      </c>
      <c r="S776" t="s">
        <v>6535</v>
      </c>
      <c r="T776">
        <v>1006</v>
      </c>
      <c r="U776" t="s">
        <v>6578</v>
      </c>
      <c r="V776">
        <v>2017</v>
      </c>
      <c r="W776">
        <v>36357</v>
      </c>
      <c r="X776">
        <v>2017</v>
      </c>
      <c r="Y776">
        <v>36357</v>
      </c>
      <c r="Z776">
        <v>550.39</v>
      </c>
      <c r="AA776" s="3">
        <f t="shared" si="493"/>
        <v>0.87746512554802714</v>
      </c>
      <c r="AB776" t="s">
        <v>6616</v>
      </c>
      <c r="AH776" t="s">
        <v>6616</v>
      </c>
      <c r="AI776" t="s">
        <v>6618</v>
      </c>
      <c r="AJ776" t="s">
        <v>6618</v>
      </c>
      <c r="AK776" t="s">
        <v>6618</v>
      </c>
      <c r="AL776">
        <v>0</v>
      </c>
      <c r="AM776">
        <v>0</v>
      </c>
      <c r="AN776">
        <v>0</v>
      </c>
      <c r="AO776">
        <v>0</v>
      </c>
      <c r="AP776" s="3" t="str">
        <f t="shared" si="494"/>
        <v>No</v>
      </c>
      <c r="AQ776" s="3" t="str">
        <f t="shared" si="495"/>
        <v>No</v>
      </c>
      <c r="AR776" s="3" t="str">
        <f t="shared" si="496"/>
        <v>No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 t="s">
        <v>6634</v>
      </c>
      <c r="AZ776">
        <v>0</v>
      </c>
      <c r="BA776">
        <v>1</v>
      </c>
      <c r="BB776" t="s">
        <v>6616</v>
      </c>
      <c r="BC776" t="s">
        <v>6616</v>
      </c>
      <c r="BD776" s="4" t="str">
        <f t="shared" si="497"/>
        <v>No</v>
      </c>
      <c r="BE776" t="s">
        <v>6640</v>
      </c>
      <c r="BF776" s="3" t="str">
        <f t="shared" si="498"/>
        <v>No</v>
      </c>
      <c r="BG776" t="s">
        <v>6645</v>
      </c>
      <c r="BH776" s="3" t="str">
        <f t="shared" si="499"/>
        <v>43755 FREEDOM DR</v>
      </c>
      <c r="BI776" s="3" t="str">
        <f t="shared" si="500"/>
        <v>Callahan</v>
      </c>
      <c r="BJ776" s="3" t="str">
        <f t="shared" si="501"/>
        <v>Florida</v>
      </c>
      <c r="BK776" s="3">
        <f t="shared" si="502"/>
        <v>32011</v>
      </c>
      <c r="BL776" s="3" t="str">
        <f t="shared" si="503"/>
        <v>43755 FREEDOM DR CALLAHAN FL 32011</v>
      </c>
      <c r="BM776" s="3" t="str">
        <f t="shared" si="504"/>
        <v/>
      </c>
      <c r="BN776" s="3" t="str">
        <f t="shared" si="505"/>
        <v>Pass</v>
      </c>
      <c r="BO776" s="3" t="str">
        <f t="shared" si="506"/>
        <v>No</v>
      </c>
      <c r="BP776" s="3" t="str">
        <f t="shared" si="507"/>
        <v>FV&lt;$10K</v>
      </c>
      <c r="BQ776" t="s">
        <v>6650</v>
      </c>
      <c r="BR776" s="3" t="str">
        <f t="shared" si="508"/>
        <v>No, &lt; $20K Lien</v>
      </c>
      <c r="BS776" s="3" t="str">
        <f t="shared" si="509"/>
        <v>No, Lien &lt; $20K</v>
      </c>
      <c r="BT776" t="s">
        <v>6650</v>
      </c>
      <c r="BU776" s="3" t="str">
        <f t="shared" si="510"/>
        <v>No</v>
      </c>
      <c r="BV776" s="3" t="str">
        <f t="shared" si="511"/>
        <v>No</v>
      </c>
      <c r="BW776" s="3">
        <f t="shared" si="512"/>
        <v>1</v>
      </c>
      <c r="BX776" s="3" t="str">
        <f t="shared" si="513"/>
        <v>No</v>
      </c>
      <c r="BY776" s="3">
        <f t="shared" si="514"/>
        <v>36357</v>
      </c>
      <c r="BZ776">
        <v>1</v>
      </c>
      <c r="CA776" s="3">
        <f t="shared" si="515"/>
        <v>36357</v>
      </c>
      <c r="CC776" s="3">
        <f t="shared" si="516"/>
        <v>0</v>
      </c>
      <c r="CD776" s="3">
        <f t="shared" si="517"/>
        <v>0</v>
      </c>
      <c r="CE776" s="3" t="str">
        <f t="shared" si="518"/>
        <v/>
      </c>
      <c r="CF776" s="3" t="e">
        <f>HLOOKUP(CE776,'Valuation Data'!$D$2:$K$5,4,FALSE)</f>
        <v>#N/A</v>
      </c>
      <c r="CG776" s="3">
        <f t="shared" si="519"/>
        <v>36357</v>
      </c>
      <c r="CH776" s="3" t="str">
        <f t="shared" si="520"/>
        <v>No</v>
      </c>
      <c r="CI776" s="3" t="str">
        <f>VLOOKUP(R776,'Use Codes &amp; County Type'!A:D,4,FALSE)</f>
        <v>R</v>
      </c>
      <c r="CJ776" s="3" t="str">
        <f t="shared" si="521"/>
        <v>No</v>
      </c>
      <c r="CK776" s="3" t="str">
        <f t="shared" si="522"/>
        <v>No</v>
      </c>
      <c r="CL776" s="3">
        <f t="shared" si="523"/>
        <v>0.35</v>
      </c>
      <c r="CM776" s="3">
        <f t="shared" si="524"/>
        <v>12724.949999999999</v>
      </c>
      <c r="CN776" s="3">
        <f t="shared" si="525"/>
        <v>3136.25</v>
      </c>
      <c r="CO776" s="3">
        <f t="shared" si="526"/>
        <v>9588.6999999999989</v>
      </c>
      <c r="CP776" s="3">
        <f t="shared" si="527"/>
        <v>8.6262617927771817E-2</v>
      </c>
      <c r="CR776" s="3" t="str">
        <f t="shared" si="528"/>
        <v>No</v>
      </c>
      <c r="CV776" s="3" t="str">
        <f t="shared" si="529"/>
        <v>*Bid</v>
      </c>
      <c r="CW776" s="3">
        <f t="shared" si="530"/>
        <v>775</v>
      </c>
      <c r="CX776" s="3">
        <f t="shared" si="531"/>
        <v>627.25</v>
      </c>
      <c r="CY776" s="3" t="str">
        <f t="shared" si="532"/>
        <v>Ok</v>
      </c>
      <c r="CZ776">
        <v>0</v>
      </c>
      <c r="DA776">
        <v>0</v>
      </c>
    </row>
    <row r="777" spans="1:105" x14ac:dyDescent="0.25">
      <c r="A777">
        <v>776</v>
      </c>
      <c r="B777" t="s">
        <v>3</v>
      </c>
      <c r="C777" t="s">
        <v>885</v>
      </c>
      <c r="D777">
        <v>1558.02</v>
      </c>
      <c r="E777">
        <v>2017</v>
      </c>
      <c r="F777">
        <v>1558.02</v>
      </c>
      <c r="G777">
        <v>1558.02</v>
      </c>
      <c r="H777" s="3">
        <f t="shared" si="492"/>
        <v>0</v>
      </c>
      <c r="I777">
        <v>43111</v>
      </c>
      <c r="J777" t="s">
        <v>2735</v>
      </c>
      <c r="K777" t="s">
        <v>2738</v>
      </c>
      <c r="L777">
        <v>32011</v>
      </c>
      <c r="M777" t="s">
        <v>3316</v>
      </c>
      <c r="N777" t="s">
        <v>4759</v>
      </c>
      <c r="O777">
        <v>-81.826319318541096</v>
      </c>
      <c r="P777">
        <v>30.486847397486098</v>
      </c>
      <c r="Q777" t="s">
        <v>5341</v>
      </c>
      <c r="R777">
        <v>1</v>
      </c>
      <c r="S777" t="s">
        <v>6539</v>
      </c>
      <c r="T777">
        <v>1001</v>
      </c>
      <c r="U777" t="s">
        <v>6582</v>
      </c>
      <c r="V777">
        <v>2017</v>
      </c>
      <c r="W777">
        <v>132810</v>
      </c>
      <c r="X777">
        <v>2017</v>
      </c>
      <c r="Y777">
        <v>234692</v>
      </c>
      <c r="Z777">
        <v>1411.02</v>
      </c>
      <c r="AA777" s="3">
        <f t="shared" si="493"/>
        <v>0.90564947818384878</v>
      </c>
      <c r="AD777" t="s">
        <v>6616</v>
      </c>
      <c r="AI777" t="s">
        <v>6618</v>
      </c>
      <c r="AJ777" t="s">
        <v>6618</v>
      </c>
      <c r="AK777">
        <v>0</v>
      </c>
      <c r="AL777">
        <v>0</v>
      </c>
      <c r="AM777">
        <v>0</v>
      </c>
      <c r="AN777">
        <v>0</v>
      </c>
      <c r="AO777">
        <v>0</v>
      </c>
      <c r="AP777" s="3" t="str">
        <f t="shared" si="494"/>
        <v>No</v>
      </c>
      <c r="AQ777" s="3" t="str">
        <f t="shared" si="495"/>
        <v>No</v>
      </c>
      <c r="AR777" s="3" t="str">
        <f t="shared" si="496"/>
        <v>No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 t="s">
        <v>6634</v>
      </c>
      <c r="AZ777" t="s">
        <v>6637</v>
      </c>
      <c r="BA777">
        <v>0</v>
      </c>
      <c r="BB777" t="s">
        <v>6617</v>
      </c>
      <c r="BC777" t="s">
        <v>6616</v>
      </c>
      <c r="BD777" s="4" t="str">
        <f t="shared" si="497"/>
        <v>No</v>
      </c>
      <c r="BE777" t="s">
        <v>6640</v>
      </c>
      <c r="BF777" s="3" t="str">
        <f t="shared" si="498"/>
        <v>No</v>
      </c>
      <c r="BG777" t="s">
        <v>6645</v>
      </c>
      <c r="BH777" s="3" t="str">
        <f t="shared" si="499"/>
        <v>43111 FREEDOM DR</v>
      </c>
      <c r="BI777" s="3" t="str">
        <f t="shared" si="500"/>
        <v>Callahan</v>
      </c>
      <c r="BJ777" s="3" t="str">
        <f t="shared" si="501"/>
        <v>Florida</v>
      </c>
      <c r="BK777" s="3">
        <f t="shared" si="502"/>
        <v>32011</v>
      </c>
      <c r="BL777" s="3" t="str">
        <f t="shared" si="503"/>
        <v>43111 FREEDOM DR CALLAHAN FL 32011</v>
      </c>
      <c r="BM777" s="3" t="str">
        <f t="shared" si="504"/>
        <v/>
      </c>
      <c r="BN777" s="3" t="str">
        <f t="shared" si="505"/>
        <v>Pass</v>
      </c>
      <c r="BO777" s="3" t="str">
        <f t="shared" si="506"/>
        <v>No</v>
      </c>
      <c r="BP777" s="3" t="str">
        <f t="shared" si="507"/>
        <v>FV&lt;$10K</v>
      </c>
      <c r="BQ777" t="s">
        <v>6650</v>
      </c>
      <c r="BR777" s="3" t="str">
        <f t="shared" si="508"/>
        <v>No, &lt; $20K Lien</v>
      </c>
      <c r="BS777" s="3" t="str">
        <f t="shared" si="509"/>
        <v>No, Lien &lt; $20K</v>
      </c>
      <c r="BT777" t="s">
        <v>6650</v>
      </c>
      <c r="BU777" s="3" t="str">
        <f t="shared" si="510"/>
        <v>No</v>
      </c>
      <c r="BV777" s="3" t="str">
        <f t="shared" si="511"/>
        <v>No</v>
      </c>
      <c r="BW777" s="3">
        <f t="shared" si="512"/>
        <v>0</v>
      </c>
      <c r="BX777" s="3" t="str">
        <f t="shared" si="513"/>
        <v>No</v>
      </c>
      <c r="BY777" s="3">
        <f t="shared" si="514"/>
        <v>132810</v>
      </c>
      <c r="BZ777">
        <v>1</v>
      </c>
      <c r="CA777" s="3">
        <f t="shared" si="515"/>
        <v>132810</v>
      </c>
      <c r="CC777" s="3">
        <f t="shared" si="516"/>
        <v>0</v>
      </c>
      <c r="CD777" s="3">
        <f t="shared" si="517"/>
        <v>0</v>
      </c>
      <c r="CE777" s="3" t="str">
        <f t="shared" si="518"/>
        <v/>
      </c>
      <c r="CF777" s="3" t="e">
        <f>HLOOKUP(CE777,'Valuation Data'!$D$2:$K$5,4,FALSE)</f>
        <v>#N/A</v>
      </c>
      <c r="CG777" s="3">
        <f t="shared" si="519"/>
        <v>132810</v>
      </c>
      <c r="CH777" s="3" t="str">
        <f t="shared" si="520"/>
        <v>No</v>
      </c>
      <c r="CI777" s="3" t="str">
        <f>VLOOKUP(R777,'Use Codes &amp; County Type'!A:D,4,FALSE)</f>
        <v>S</v>
      </c>
      <c r="CJ777" s="3" t="str">
        <f t="shared" si="521"/>
        <v>No</v>
      </c>
      <c r="CK777" s="3" t="str">
        <f t="shared" si="522"/>
        <v>Yes</v>
      </c>
      <c r="CL777" s="3">
        <f t="shared" si="523"/>
        <v>0.67</v>
      </c>
      <c r="CM777" s="3">
        <f t="shared" si="524"/>
        <v>88982.700000000012</v>
      </c>
      <c r="CN777" s="3">
        <f t="shared" si="525"/>
        <v>6232.08</v>
      </c>
      <c r="CO777" s="3">
        <f t="shared" si="526"/>
        <v>82750.62000000001</v>
      </c>
      <c r="CP777" s="3">
        <f t="shared" si="527"/>
        <v>4.6924779760560198E-2</v>
      </c>
      <c r="CR777" s="3" t="str">
        <f t="shared" si="528"/>
        <v>No</v>
      </c>
      <c r="CV777" s="3" t="str">
        <f t="shared" si="529"/>
        <v>*Bid</v>
      </c>
      <c r="CW777" s="3">
        <f t="shared" si="530"/>
        <v>776</v>
      </c>
      <c r="CX777" s="3">
        <f t="shared" si="531"/>
        <v>1558.02</v>
      </c>
      <c r="CY777" s="3" t="str">
        <f t="shared" si="532"/>
        <v>Ok</v>
      </c>
      <c r="CZ777">
        <v>0</v>
      </c>
      <c r="DA777">
        <v>0</v>
      </c>
    </row>
    <row r="778" spans="1:105" x14ac:dyDescent="0.25">
      <c r="A778">
        <v>777</v>
      </c>
      <c r="B778" t="s">
        <v>3</v>
      </c>
      <c r="C778" t="s">
        <v>886</v>
      </c>
      <c r="D778">
        <v>260.95999999999998</v>
      </c>
      <c r="E778">
        <v>2017</v>
      </c>
      <c r="F778">
        <v>260.95999999999998</v>
      </c>
      <c r="G778">
        <v>260.95999999999998</v>
      </c>
      <c r="H778" s="3">
        <f t="shared" si="492"/>
        <v>0</v>
      </c>
      <c r="J778" t="s">
        <v>2735</v>
      </c>
      <c r="K778" t="s">
        <v>2738</v>
      </c>
      <c r="L778">
        <v>32011</v>
      </c>
      <c r="M778" t="s">
        <v>3317</v>
      </c>
      <c r="N778" t="s">
        <v>4759</v>
      </c>
      <c r="O778">
        <v>-81.826482961236707</v>
      </c>
      <c r="P778">
        <v>30.486445237835401</v>
      </c>
      <c r="Q778" t="s">
        <v>5342</v>
      </c>
      <c r="R778">
        <v>0</v>
      </c>
      <c r="S778" t="s">
        <v>6538</v>
      </c>
      <c r="T778">
        <v>8001</v>
      </c>
      <c r="U778" t="s">
        <v>6581</v>
      </c>
      <c r="V778">
        <v>2017</v>
      </c>
      <c r="W778">
        <v>13200</v>
      </c>
      <c r="X778">
        <v>2017</v>
      </c>
      <c r="Y778">
        <v>15000</v>
      </c>
      <c r="Z778">
        <v>211.71</v>
      </c>
      <c r="AA778" s="3">
        <f t="shared" si="493"/>
        <v>0.81127375843041083</v>
      </c>
      <c r="AC778" t="s">
        <v>6616</v>
      </c>
      <c r="AD778" t="s">
        <v>6616</v>
      </c>
      <c r="AI778" t="s">
        <v>6618</v>
      </c>
      <c r="AJ778" t="s">
        <v>6618</v>
      </c>
      <c r="AK778" t="s">
        <v>6618</v>
      </c>
      <c r="AL778">
        <v>0</v>
      </c>
      <c r="AM778">
        <v>0</v>
      </c>
      <c r="AN778">
        <v>0</v>
      </c>
      <c r="AO778">
        <v>0</v>
      </c>
      <c r="AP778" s="3" t="str">
        <f t="shared" si="494"/>
        <v>No</v>
      </c>
      <c r="AQ778" s="3" t="str">
        <f t="shared" si="495"/>
        <v>No</v>
      </c>
      <c r="AR778" s="3" t="str">
        <f t="shared" si="496"/>
        <v>No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 t="s">
        <v>6634</v>
      </c>
      <c r="AZ778" t="s">
        <v>6637</v>
      </c>
      <c r="BA778">
        <v>0</v>
      </c>
      <c r="BB778" t="s">
        <v>6616</v>
      </c>
      <c r="BC778" t="s">
        <v>6616</v>
      </c>
      <c r="BD778" s="4" t="str">
        <f t="shared" si="497"/>
        <v>No</v>
      </c>
      <c r="BE778" t="s">
        <v>6640</v>
      </c>
      <c r="BF778" s="3" t="str">
        <f t="shared" si="498"/>
        <v>No</v>
      </c>
      <c r="BG778" t="s">
        <v>6645</v>
      </c>
      <c r="BH778" s="3" t="str">
        <f t="shared" si="499"/>
        <v>FREEDOM DR</v>
      </c>
      <c r="BI778" s="3" t="str">
        <f t="shared" si="500"/>
        <v>Callahan</v>
      </c>
      <c r="BJ778" s="3" t="str">
        <f t="shared" si="501"/>
        <v>Florida</v>
      </c>
      <c r="BK778" s="3">
        <f t="shared" si="502"/>
        <v>32011</v>
      </c>
      <c r="BL778" s="3" t="str">
        <f t="shared" si="503"/>
        <v>FREEDOM DR CALLAHAN FL 32011</v>
      </c>
      <c r="BM778" s="3" t="str">
        <f t="shared" si="504"/>
        <v/>
      </c>
      <c r="BN778" s="3" t="str">
        <f t="shared" si="505"/>
        <v>Pass</v>
      </c>
      <c r="BO778" s="3" t="str">
        <f t="shared" si="506"/>
        <v>No</v>
      </c>
      <c r="BP778" s="3" t="str">
        <f t="shared" si="507"/>
        <v>FV&lt;$10K</v>
      </c>
      <c r="BQ778" t="s">
        <v>6650</v>
      </c>
      <c r="BR778" s="3" t="str">
        <f t="shared" si="508"/>
        <v>No, &lt; $20K Lien</v>
      </c>
      <c r="BS778" s="3" t="str">
        <f t="shared" si="509"/>
        <v>No, Lien &lt; $20K</v>
      </c>
      <c r="BT778" t="s">
        <v>6650</v>
      </c>
      <c r="BU778" s="3" t="str">
        <f t="shared" si="510"/>
        <v>No</v>
      </c>
      <c r="BV778" s="3" t="str">
        <f t="shared" si="511"/>
        <v>No</v>
      </c>
      <c r="BW778" s="3">
        <f t="shared" si="512"/>
        <v>0</v>
      </c>
      <c r="BX778" s="3" t="str">
        <f t="shared" si="513"/>
        <v>No</v>
      </c>
      <c r="BY778" s="3">
        <f t="shared" si="514"/>
        <v>13200</v>
      </c>
      <c r="BZ778">
        <v>1</v>
      </c>
      <c r="CA778" s="3">
        <f t="shared" si="515"/>
        <v>13200</v>
      </c>
      <c r="CC778" s="3">
        <f t="shared" si="516"/>
        <v>0</v>
      </c>
      <c r="CD778" s="3">
        <f t="shared" si="517"/>
        <v>0</v>
      </c>
      <c r="CE778" s="3" t="str">
        <f t="shared" si="518"/>
        <v/>
      </c>
      <c r="CF778" s="3" t="e">
        <f>HLOOKUP(CE778,'Valuation Data'!$D$2:$K$5,4,FALSE)</f>
        <v>#N/A</v>
      </c>
      <c r="CG778" s="3">
        <f t="shared" si="519"/>
        <v>13200</v>
      </c>
      <c r="CH778" s="3" t="str">
        <f t="shared" si="520"/>
        <v>No</v>
      </c>
      <c r="CI778" s="3" t="str">
        <f>VLOOKUP(R778,'Use Codes &amp; County Type'!A:D,4,FALSE)</f>
        <v>V</v>
      </c>
      <c r="CJ778" s="3" t="str">
        <f t="shared" si="521"/>
        <v>Yes</v>
      </c>
      <c r="CK778" s="3" t="str">
        <f t="shared" si="522"/>
        <v>No</v>
      </c>
      <c r="CL778" s="3">
        <f t="shared" si="523"/>
        <v>0</v>
      </c>
      <c r="CM778" s="3">
        <f t="shared" si="524"/>
        <v>0</v>
      </c>
      <c r="CN778" s="3">
        <f t="shared" si="525"/>
        <v>1043.8399999999999</v>
      </c>
      <c r="CO778" s="3">
        <f t="shared" si="526"/>
        <v>-1043.8399999999999</v>
      </c>
      <c r="CP778" s="3">
        <f t="shared" si="527"/>
        <v>7.9078787878787873E-2</v>
      </c>
      <c r="CR778" s="3" t="str">
        <f t="shared" si="528"/>
        <v>No</v>
      </c>
      <c r="CV778" s="3" t="str">
        <f t="shared" si="529"/>
        <v>FMV&lt;$30K</v>
      </c>
      <c r="CW778" s="3">
        <f t="shared" si="530"/>
        <v>777</v>
      </c>
      <c r="CX778" s="3">
        <f t="shared" si="531"/>
        <v>260.95999999999998</v>
      </c>
      <c r="CY778" s="3" t="str">
        <f t="shared" si="532"/>
        <v>Ok</v>
      </c>
      <c r="CZ778">
        <v>0</v>
      </c>
      <c r="DA778">
        <v>0</v>
      </c>
    </row>
    <row r="779" spans="1:105" x14ac:dyDescent="0.25">
      <c r="A779">
        <v>778</v>
      </c>
      <c r="B779" t="s">
        <v>3</v>
      </c>
      <c r="C779" t="s">
        <v>887</v>
      </c>
      <c r="D779">
        <v>629.86</v>
      </c>
      <c r="E779">
        <v>2017</v>
      </c>
      <c r="F779" t="e">
        <f>NA()</f>
        <v>#N/A</v>
      </c>
      <c r="G779" t="e">
        <f>NA()</f>
        <v>#N/A</v>
      </c>
      <c r="H779" s="3" t="e">
        <f t="shared" si="492"/>
        <v>#N/A</v>
      </c>
      <c r="I779" t="e">
        <f>NA()</f>
        <v>#N/A</v>
      </c>
      <c r="J779" t="e">
        <f>NA()</f>
        <v>#N/A</v>
      </c>
      <c r="K779" t="e">
        <f>NA()</f>
        <v>#N/A</v>
      </c>
      <c r="L779" t="e">
        <f>NA()</f>
        <v>#N/A</v>
      </c>
      <c r="M779" t="e">
        <f>NA()</f>
        <v>#N/A</v>
      </c>
      <c r="N779" t="e">
        <f>NA()</f>
        <v>#N/A</v>
      </c>
      <c r="O779" t="e">
        <f>NA()</f>
        <v>#N/A</v>
      </c>
      <c r="P779" t="e">
        <f>NA()</f>
        <v>#N/A</v>
      </c>
      <c r="Q779" t="e">
        <f>NA()</f>
        <v>#N/A</v>
      </c>
      <c r="R779">
        <v>0</v>
      </c>
      <c r="S779" t="s">
        <v>6538</v>
      </c>
      <c r="T779" t="e">
        <f>NA()</f>
        <v>#N/A</v>
      </c>
      <c r="U779" t="e">
        <f>NA()</f>
        <v>#N/A</v>
      </c>
      <c r="V779">
        <v>2017</v>
      </c>
      <c r="W779">
        <v>36516</v>
      </c>
      <c r="X779" t="e">
        <f>NA()</f>
        <v>#N/A</v>
      </c>
      <c r="Y779" t="e">
        <f>NA()</f>
        <v>#N/A</v>
      </c>
      <c r="Z779" t="e">
        <f>NA()</f>
        <v>#N/A</v>
      </c>
      <c r="AA779" s="3">
        <f t="shared" si="493"/>
        <v>0</v>
      </c>
      <c r="AI779" t="e">
        <f>NA()</f>
        <v>#N/A</v>
      </c>
      <c r="AJ779" t="e">
        <f>NA()</f>
        <v>#N/A</v>
      </c>
      <c r="AK779" t="e">
        <f>NA()</f>
        <v>#N/A</v>
      </c>
      <c r="AL779" t="e">
        <f>NA()</f>
        <v>#N/A</v>
      </c>
      <c r="AM779" t="e">
        <f>NA()</f>
        <v>#N/A</v>
      </c>
      <c r="AN779" t="e">
        <f>NA()</f>
        <v>#N/A</v>
      </c>
      <c r="AO779" t="e">
        <f>NA()</f>
        <v>#N/A</v>
      </c>
      <c r="AP779" s="3" t="str">
        <f t="shared" si="494"/>
        <v>No</v>
      </c>
      <c r="AQ779" s="3" t="str">
        <f t="shared" si="495"/>
        <v>No</v>
      </c>
      <c r="AR779" s="3" t="str">
        <f t="shared" si="496"/>
        <v>No</v>
      </c>
      <c r="AS779" t="e">
        <f>NA()</f>
        <v>#N/A</v>
      </c>
      <c r="AT779" t="e">
        <f>NA()</f>
        <v>#N/A</v>
      </c>
      <c r="AU779" t="e">
        <f>NA()</f>
        <v>#N/A</v>
      </c>
      <c r="AV779" t="e">
        <f>NA()</f>
        <v>#N/A</v>
      </c>
      <c r="AW779" t="e">
        <f>NA()</f>
        <v>#N/A</v>
      </c>
      <c r="AX779" t="e">
        <f>NA()</f>
        <v>#N/A</v>
      </c>
      <c r="AY779" t="e">
        <f>NA()</f>
        <v>#N/A</v>
      </c>
      <c r="AZ779" t="e">
        <f>NA()</f>
        <v>#N/A</v>
      </c>
      <c r="BA779">
        <v>0</v>
      </c>
      <c r="BB779" t="s">
        <v>6616</v>
      </c>
      <c r="BC779" t="e">
        <f>NA()</f>
        <v>#N/A</v>
      </c>
      <c r="BD779" s="4" t="str">
        <f t="shared" si="497"/>
        <v>No</v>
      </c>
      <c r="BE779" t="e">
        <f>NA()</f>
        <v>#N/A</v>
      </c>
      <c r="BF779" s="3" t="str">
        <f t="shared" si="498"/>
        <v>No</v>
      </c>
      <c r="BG779" t="e">
        <f>NA()</f>
        <v>#N/A</v>
      </c>
      <c r="BH779" s="3" t="e">
        <f t="shared" si="499"/>
        <v>#N/A</v>
      </c>
      <c r="BI779" s="3" t="e">
        <f t="shared" si="500"/>
        <v>#N/A</v>
      </c>
      <c r="BJ779" s="3" t="e">
        <f t="shared" si="501"/>
        <v>#N/A</v>
      </c>
      <c r="BK779" s="3" t="e">
        <f t="shared" si="502"/>
        <v>#N/A</v>
      </c>
      <c r="BL779" s="3" t="e">
        <f t="shared" si="503"/>
        <v>#N/A</v>
      </c>
      <c r="BM779" s="3" t="e">
        <f t="shared" si="504"/>
        <v>#N/A</v>
      </c>
      <c r="BN779" s="3" t="str">
        <f t="shared" si="505"/>
        <v>Pass</v>
      </c>
      <c r="BO779" s="3" t="e">
        <f t="shared" si="506"/>
        <v>#N/A</v>
      </c>
      <c r="BP779" s="3" t="str">
        <f t="shared" si="507"/>
        <v>FV&lt;$10K</v>
      </c>
      <c r="BQ779" t="s">
        <v>6650</v>
      </c>
      <c r="BR779" s="3" t="str">
        <f t="shared" si="508"/>
        <v>No, &lt; $20K Lien</v>
      </c>
      <c r="BS779" s="3" t="str">
        <f t="shared" si="509"/>
        <v>No, Lien &lt; $20K</v>
      </c>
      <c r="BT779" t="s">
        <v>6650</v>
      </c>
      <c r="BU779" s="3" t="str">
        <f t="shared" si="510"/>
        <v>No</v>
      </c>
      <c r="BV779" s="3" t="str">
        <f t="shared" si="511"/>
        <v>No</v>
      </c>
      <c r="BW779" s="3">
        <f t="shared" si="512"/>
        <v>0</v>
      </c>
      <c r="BX779" s="3" t="str">
        <f t="shared" si="513"/>
        <v>No</v>
      </c>
      <c r="BY779" s="3">
        <f t="shared" si="514"/>
        <v>36516</v>
      </c>
      <c r="BZ779">
        <v>1</v>
      </c>
      <c r="CA779" s="3">
        <f t="shared" si="515"/>
        <v>36516</v>
      </c>
      <c r="CC779" s="3" t="e">
        <f t="shared" si="516"/>
        <v>#N/A</v>
      </c>
      <c r="CD779" s="3" t="e">
        <f t="shared" si="517"/>
        <v>#N/A</v>
      </c>
      <c r="CE779" s="3" t="str">
        <f t="shared" si="518"/>
        <v/>
      </c>
      <c r="CF779" s="3" t="e">
        <f>HLOOKUP(CE779,'Valuation Data'!$D$2:$K$5,4,FALSE)</f>
        <v>#N/A</v>
      </c>
      <c r="CG779" s="3">
        <f t="shared" si="519"/>
        <v>36516</v>
      </c>
      <c r="CH779" s="3" t="str">
        <f t="shared" si="520"/>
        <v>No</v>
      </c>
      <c r="CI779" s="3" t="str">
        <f>VLOOKUP(R779,'Use Codes &amp; County Type'!A:D,4,FALSE)</f>
        <v>V</v>
      </c>
      <c r="CJ779" s="3" t="str">
        <f t="shared" si="521"/>
        <v>Yes</v>
      </c>
      <c r="CK779" s="3" t="str">
        <f t="shared" si="522"/>
        <v>No</v>
      </c>
      <c r="CL779" s="3">
        <f t="shared" si="523"/>
        <v>0</v>
      </c>
      <c r="CM779" s="3">
        <f t="shared" si="524"/>
        <v>0</v>
      </c>
      <c r="CN779" s="3" t="e">
        <f t="shared" si="525"/>
        <v>#N/A</v>
      </c>
      <c r="CO779" s="3" t="e">
        <f t="shared" si="526"/>
        <v>#N/A</v>
      </c>
      <c r="CP779" s="3" t="e">
        <f t="shared" si="527"/>
        <v>#N/A</v>
      </c>
      <c r="CR779" s="3" t="str">
        <f t="shared" si="528"/>
        <v>No</v>
      </c>
      <c r="CV779" s="3" t="str">
        <f t="shared" si="529"/>
        <v>Vacant, No Sales Data</v>
      </c>
      <c r="CW779" s="3">
        <f t="shared" si="530"/>
        <v>778</v>
      </c>
      <c r="CX779" s="3">
        <f t="shared" si="531"/>
        <v>629.86</v>
      </c>
      <c r="CY779" s="3" t="str">
        <f t="shared" si="532"/>
        <v>Ok</v>
      </c>
      <c r="CZ779" t="e">
        <f>NA()</f>
        <v>#N/A</v>
      </c>
      <c r="DA779" t="e">
        <f>NA()</f>
        <v>#N/A</v>
      </c>
    </row>
    <row r="780" spans="1:105" x14ac:dyDescent="0.25">
      <c r="A780">
        <v>779</v>
      </c>
      <c r="B780" t="s">
        <v>3</v>
      </c>
      <c r="C780" t="s">
        <v>888</v>
      </c>
      <c r="D780">
        <v>899.14</v>
      </c>
      <c r="E780">
        <v>2017</v>
      </c>
      <c r="F780">
        <v>899.14</v>
      </c>
      <c r="G780">
        <v>899.14</v>
      </c>
      <c r="H780" s="3">
        <f t="shared" si="492"/>
        <v>0</v>
      </c>
      <c r="I780">
        <v>44090</v>
      </c>
      <c r="J780" t="s">
        <v>2735</v>
      </c>
      <c r="K780" t="s">
        <v>2738</v>
      </c>
      <c r="L780">
        <v>32011</v>
      </c>
      <c r="M780" t="s">
        <v>3318</v>
      </c>
      <c r="N780" t="s">
        <v>4759</v>
      </c>
      <c r="O780">
        <v>-81.810929836931507</v>
      </c>
      <c r="P780">
        <v>30.503049102710101</v>
      </c>
      <c r="Q780" t="s">
        <v>5343</v>
      </c>
      <c r="R780">
        <v>0</v>
      </c>
      <c r="S780" t="s">
        <v>6538</v>
      </c>
      <c r="T780">
        <v>8001</v>
      </c>
      <c r="U780" t="s">
        <v>6581</v>
      </c>
      <c r="V780">
        <v>2017</v>
      </c>
      <c r="W780">
        <v>52964</v>
      </c>
      <c r="X780">
        <v>2017</v>
      </c>
      <c r="Y780">
        <v>52964</v>
      </c>
      <c r="Z780">
        <v>801.8</v>
      </c>
      <c r="AA780" s="3">
        <f t="shared" si="493"/>
        <v>0.89174099695264364</v>
      </c>
      <c r="AB780" t="s">
        <v>6616</v>
      </c>
      <c r="AD780" t="s">
        <v>6616</v>
      </c>
      <c r="AE780" t="s">
        <v>6616</v>
      </c>
      <c r="AG780" t="s">
        <v>6616</v>
      </c>
      <c r="AH780" t="s">
        <v>6616</v>
      </c>
      <c r="AI780" t="s">
        <v>6618</v>
      </c>
      <c r="AJ780" t="s">
        <v>6618</v>
      </c>
      <c r="AK780" t="s">
        <v>6618</v>
      </c>
      <c r="AL780" t="s">
        <v>6618</v>
      </c>
      <c r="AM780" t="s">
        <v>6618</v>
      </c>
      <c r="AN780" t="s">
        <v>6618</v>
      </c>
      <c r="AO780" t="s">
        <v>6618</v>
      </c>
      <c r="AP780" s="3" t="str">
        <f t="shared" si="494"/>
        <v>No</v>
      </c>
      <c r="AQ780" s="3" t="str">
        <f t="shared" si="495"/>
        <v>No</v>
      </c>
      <c r="AR780" s="3" t="str">
        <f t="shared" si="496"/>
        <v>No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 t="s">
        <v>6634</v>
      </c>
      <c r="AZ780">
        <v>0</v>
      </c>
      <c r="BA780">
        <v>0</v>
      </c>
      <c r="BB780" t="s">
        <v>6616</v>
      </c>
      <c r="BC780" t="s">
        <v>6616</v>
      </c>
      <c r="BD780" s="4" t="str">
        <f t="shared" si="497"/>
        <v>No</v>
      </c>
      <c r="BE780" t="s">
        <v>6640</v>
      </c>
      <c r="BF780" s="3" t="str">
        <f t="shared" si="498"/>
        <v>No</v>
      </c>
      <c r="BG780" t="s">
        <v>6645</v>
      </c>
      <c r="BH780" s="3" t="str">
        <f t="shared" si="499"/>
        <v>44090 WOODLAND CIR</v>
      </c>
      <c r="BI780" s="3" t="str">
        <f t="shared" si="500"/>
        <v>Callahan</v>
      </c>
      <c r="BJ780" s="3" t="str">
        <f t="shared" si="501"/>
        <v>Florida</v>
      </c>
      <c r="BK780" s="3">
        <f t="shared" si="502"/>
        <v>32011</v>
      </c>
      <c r="BL780" s="3" t="str">
        <f t="shared" si="503"/>
        <v>44090 WOODLAND CIR CALLAHAN FL 32011</v>
      </c>
      <c r="BM780" s="3" t="str">
        <f t="shared" si="504"/>
        <v/>
      </c>
      <c r="BN780" s="3" t="str">
        <f t="shared" si="505"/>
        <v>Pass</v>
      </c>
      <c r="BO780" s="3" t="str">
        <f t="shared" si="506"/>
        <v>No</v>
      </c>
      <c r="BP780" s="3" t="str">
        <f t="shared" si="507"/>
        <v>FV&lt;$10K</v>
      </c>
      <c r="BQ780" t="s">
        <v>6650</v>
      </c>
      <c r="BR780" s="3" t="str">
        <f t="shared" si="508"/>
        <v>No, &lt; $20K Lien</v>
      </c>
      <c r="BS780" s="3" t="str">
        <f t="shared" si="509"/>
        <v>No, Lien &lt; $20K</v>
      </c>
      <c r="BT780" t="s">
        <v>6650</v>
      </c>
      <c r="BU780" s="3" t="str">
        <f t="shared" si="510"/>
        <v>No</v>
      </c>
      <c r="BV780" s="3" t="str">
        <f t="shared" si="511"/>
        <v>No</v>
      </c>
      <c r="BW780" s="3">
        <f t="shared" si="512"/>
        <v>0</v>
      </c>
      <c r="BX780" s="3" t="str">
        <f t="shared" si="513"/>
        <v>No</v>
      </c>
      <c r="BY780" s="3">
        <f t="shared" si="514"/>
        <v>52964</v>
      </c>
      <c r="BZ780">
        <v>1</v>
      </c>
      <c r="CA780" s="3">
        <f t="shared" si="515"/>
        <v>52964</v>
      </c>
      <c r="CC780" s="3">
        <f t="shared" si="516"/>
        <v>0</v>
      </c>
      <c r="CD780" s="3">
        <f t="shared" si="517"/>
        <v>0</v>
      </c>
      <c r="CE780" s="3" t="str">
        <f t="shared" si="518"/>
        <v/>
      </c>
      <c r="CF780" s="3" t="e">
        <f>HLOOKUP(CE780,'Valuation Data'!$D$2:$K$5,4,FALSE)</f>
        <v>#N/A</v>
      </c>
      <c r="CG780" s="3">
        <f t="shared" si="519"/>
        <v>52964</v>
      </c>
      <c r="CH780" s="3" t="str">
        <f t="shared" si="520"/>
        <v>No</v>
      </c>
      <c r="CI780" s="3" t="str">
        <f>VLOOKUP(R780,'Use Codes &amp; County Type'!A:D,4,FALSE)</f>
        <v>V</v>
      </c>
      <c r="CJ780" s="3" t="str">
        <f t="shared" si="521"/>
        <v>Yes</v>
      </c>
      <c r="CK780" s="3" t="str">
        <f t="shared" si="522"/>
        <v>No</v>
      </c>
      <c r="CL780" s="3">
        <f t="shared" si="523"/>
        <v>0</v>
      </c>
      <c r="CM780" s="3">
        <f t="shared" si="524"/>
        <v>0</v>
      </c>
      <c r="CN780" s="3">
        <f t="shared" si="525"/>
        <v>3596.56</v>
      </c>
      <c r="CO780" s="3">
        <f t="shared" si="526"/>
        <v>-3596.56</v>
      </c>
      <c r="CP780" s="3">
        <f t="shared" si="527"/>
        <v>6.790574730005286E-2</v>
      </c>
      <c r="CR780" s="3" t="str">
        <f t="shared" si="528"/>
        <v>No</v>
      </c>
      <c r="CV780" s="3" t="str">
        <f t="shared" si="529"/>
        <v>Vacant, No Sales Data</v>
      </c>
      <c r="CW780" s="3">
        <f t="shared" si="530"/>
        <v>779</v>
      </c>
      <c r="CX780" s="3">
        <f t="shared" si="531"/>
        <v>899.14</v>
      </c>
      <c r="CY780" s="3" t="str">
        <f t="shared" si="532"/>
        <v>Ok</v>
      </c>
      <c r="CZ780">
        <v>0</v>
      </c>
      <c r="DA780">
        <v>0</v>
      </c>
    </row>
    <row r="781" spans="1:105" x14ac:dyDescent="0.25">
      <c r="A781">
        <v>780</v>
      </c>
      <c r="B781" t="s">
        <v>3</v>
      </c>
      <c r="C781" t="s">
        <v>889</v>
      </c>
      <c r="D781">
        <v>299.49</v>
      </c>
      <c r="E781">
        <v>2017</v>
      </c>
      <c r="F781">
        <v>299.49</v>
      </c>
      <c r="G781">
        <v>299.49</v>
      </c>
      <c r="H781" s="3">
        <f t="shared" si="492"/>
        <v>0</v>
      </c>
      <c r="I781">
        <v>44752</v>
      </c>
      <c r="J781" t="s">
        <v>2735</v>
      </c>
      <c r="K781" t="s">
        <v>2738</v>
      </c>
      <c r="L781">
        <v>32011</v>
      </c>
      <c r="M781" t="s">
        <v>3319</v>
      </c>
      <c r="N781" t="s">
        <v>4759</v>
      </c>
      <c r="O781">
        <v>-81.8192091554249</v>
      </c>
      <c r="P781">
        <v>30.498768001889701</v>
      </c>
      <c r="Q781" t="s">
        <v>5344</v>
      </c>
      <c r="R781">
        <v>2</v>
      </c>
      <c r="S781" t="s">
        <v>6535</v>
      </c>
      <c r="T781">
        <v>1006</v>
      </c>
      <c r="U781" t="s">
        <v>6578</v>
      </c>
      <c r="V781">
        <v>2017</v>
      </c>
      <c r="W781">
        <v>41338</v>
      </c>
      <c r="X781">
        <v>2017</v>
      </c>
      <c r="Y781">
        <v>46125</v>
      </c>
      <c r="Z781">
        <v>247.33</v>
      </c>
      <c r="AA781" s="3">
        <f t="shared" si="493"/>
        <v>0.82583725666967178</v>
      </c>
      <c r="AC781" t="s">
        <v>6616</v>
      </c>
      <c r="AD781" t="s">
        <v>6616</v>
      </c>
      <c r="AE781" t="s">
        <v>6616</v>
      </c>
      <c r="AI781" t="s">
        <v>6618</v>
      </c>
      <c r="AJ781" t="s">
        <v>6618</v>
      </c>
      <c r="AK781" t="s">
        <v>6618</v>
      </c>
      <c r="AL781" t="s">
        <v>6618</v>
      </c>
      <c r="AM781" t="s">
        <v>6618</v>
      </c>
      <c r="AN781">
        <v>0</v>
      </c>
      <c r="AO781">
        <v>0</v>
      </c>
      <c r="AP781" s="3" t="str">
        <f t="shared" si="494"/>
        <v>No</v>
      </c>
      <c r="AQ781" s="3" t="str">
        <f t="shared" si="495"/>
        <v>No</v>
      </c>
      <c r="AR781" s="3" t="str">
        <f t="shared" si="496"/>
        <v>No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 t="s">
        <v>6634</v>
      </c>
      <c r="AZ781" t="s">
        <v>6637</v>
      </c>
      <c r="BA781">
        <v>0</v>
      </c>
      <c r="BB781" t="s">
        <v>6617</v>
      </c>
      <c r="BC781" t="s">
        <v>6616</v>
      </c>
      <c r="BD781" s="4" t="str">
        <f t="shared" si="497"/>
        <v>No</v>
      </c>
      <c r="BE781" t="s">
        <v>6640</v>
      </c>
      <c r="BF781" s="3" t="str">
        <f t="shared" si="498"/>
        <v>No</v>
      </c>
      <c r="BG781" t="s">
        <v>6645</v>
      </c>
      <c r="BH781" s="3" t="str">
        <f t="shared" si="499"/>
        <v>44752 WOODLAND CIR</v>
      </c>
      <c r="BI781" s="3" t="str">
        <f t="shared" si="500"/>
        <v>Callahan</v>
      </c>
      <c r="BJ781" s="3" t="str">
        <f t="shared" si="501"/>
        <v>Florida</v>
      </c>
      <c r="BK781" s="3">
        <f t="shared" si="502"/>
        <v>32011</v>
      </c>
      <c r="BL781" s="3" t="str">
        <f t="shared" si="503"/>
        <v>44752 WOODLAND CIR CALLAHAN FL 32011</v>
      </c>
      <c r="BM781" s="3" t="str">
        <f t="shared" si="504"/>
        <v/>
      </c>
      <c r="BN781" s="3" t="str">
        <f t="shared" si="505"/>
        <v>Pass</v>
      </c>
      <c r="BO781" s="3" t="str">
        <f t="shared" si="506"/>
        <v>No</v>
      </c>
      <c r="BP781" s="3" t="str">
        <f t="shared" si="507"/>
        <v>FV&lt;$10K</v>
      </c>
      <c r="BQ781" t="s">
        <v>6650</v>
      </c>
      <c r="BR781" s="3" t="str">
        <f t="shared" si="508"/>
        <v>No, &lt; $20K Lien</v>
      </c>
      <c r="BS781" s="3" t="str">
        <f t="shared" si="509"/>
        <v>No, Lien &lt; $20K</v>
      </c>
      <c r="BT781" t="s">
        <v>6650</v>
      </c>
      <c r="BU781" s="3" t="str">
        <f t="shared" si="510"/>
        <v>No</v>
      </c>
      <c r="BV781" s="3" t="str">
        <f t="shared" si="511"/>
        <v>No</v>
      </c>
      <c r="BW781" s="3">
        <f t="shared" si="512"/>
        <v>0</v>
      </c>
      <c r="BX781" s="3" t="str">
        <f t="shared" si="513"/>
        <v>No</v>
      </c>
      <c r="BY781" s="3">
        <f t="shared" si="514"/>
        <v>41338</v>
      </c>
      <c r="BZ781">
        <v>1</v>
      </c>
      <c r="CA781" s="3">
        <f t="shared" si="515"/>
        <v>41338</v>
      </c>
      <c r="CC781" s="3">
        <f t="shared" si="516"/>
        <v>0</v>
      </c>
      <c r="CD781" s="3">
        <f t="shared" si="517"/>
        <v>0</v>
      </c>
      <c r="CE781" s="3" t="str">
        <f t="shared" si="518"/>
        <v/>
      </c>
      <c r="CF781" s="3" t="e">
        <f>HLOOKUP(CE781,'Valuation Data'!$D$2:$K$5,4,FALSE)</f>
        <v>#N/A</v>
      </c>
      <c r="CG781" s="3">
        <f t="shared" si="519"/>
        <v>41338</v>
      </c>
      <c r="CH781" s="3" t="str">
        <f t="shared" si="520"/>
        <v>No</v>
      </c>
      <c r="CI781" s="3" t="str">
        <f>VLOOKUP(R781,'Use Codes &amp; County Type'!A:D,4,FALSE)</f>
        <v>R</v>
      </c>
      <c r="CJ781" s="3" t="str">
        <f t="shared" si="521"/>
        <v>No</v>
      </c>
      <c r="CK781" s="3" t="str">
        <f t="shared" si="522"/>
        <v>Yes</v>
      </c>
      <c r="CL781" s="3">
        <f t="shared" si="523"/>
        <v>0.67</v>
      </c>
      <c r="CM781" s="3">
        <f t="shared" si="524"/>
        <v>27696.460000000003</v>
      </c>
      <c r="CN781" s="3">
        <f t="shared" si="525"/>
        <v>1197.96</v>
      </c>
      <c r="CO781" s="3">
        <f t="shared" si="526"/>
        <v>26498.500000000004</v>
      </c>
      <c r="CP781" s="3">
        <f t="shared" si="527"/>
        <v>2.8979631331946393E-2</v>
      </c>
      <c r="CR781" s="3" t="str">
        <f t="shared" si="528"/>
        <v>No</v>
      </c>
      <c r="CV781" s="3" t="str">
        <f t="shared" si="529"/>
        <v>*Bid</v>
      </c>
      <c r="CW781" s="3">
        <f t="shared" si="530"/>
        <v>780</v>
      </c>
      <c r="CX781" s="3">
        <f t="shared" si="531"/>
        <v>299.49</v>
      </c>
      <c r="CY781" s="3" t="str">
        <f t="shared" si="532"/>
        <v>Ok</v>
      </c>
      <c r="CZ781">
        <v>0</v>
      </c>
      <c r="DA781">
        <v>0</v>
      </c>
    </row>
    <row r="782" spans="1:105" x14ac:dyDescent="0.25">
      <c r="A782">
        <v>781</v>
      </c>
      <c r="B782" t="s">
        <v>3</v>
      </c>
      <c r="C782" t="s">
        <v>890</v>
      </c>
      <c r="D782">
        <v>811.82</v>
      </c>
      <c r="E782">
        <v>2017</v>
      </c>
      <c r="F782">
        <v>811.82</v>
      </c>
      <c r="G782">
        <v>811.82</v>
      </c>
      <c r="H782" s="3">
        <f t="shared" si="492"/>
        <v>0</v>
      </c>
      <c r="I782">
        <v>44467</v>
      </c>
      <c r="J782" t="s">
        <v>2735</v>
      </c>
      <c r="K782" t="s">
        <v>2738</v>
      </c>
      <c r="L782">
        <v>32011</v>
      </c>
      <c r="M782" t="s">
        <v>3320</v>
      </c>
      <c r="N782" t="s">
        <v>4759</v>
      </c>
      <c r="O782">
        <v>-81.819007732711299</v>
      </c>
      <c r="P782">
        <v>30.502541388214102</v>
      </c>
      <c r="Q782" t="s">
        <v>5345</v>
      </c>
      <c r="R782">
        <v>1</v>
      </c>
      <c r="S782" t="s">
        <v>6539</v>
      </c>
      <c r="T782">
        <v>1001</v>
      </c>
      <c r="U782" t="s">
        <v>6582</v>
      </c>
      <c r="V782">
        <v>2017</v>
      </c>
      <c r="W782">
        <v>87233</v>
      </c>
      <c r="X782">
        <v>2017</v>
      </c>
      <c r="Y782">
        <v>123448</v>
      </c>
      <c r="Z782">
        <v>721.06</v>
      </c>
      <c r="AA782" s="3">
        <f t="shared" si="493"/>
        <v>0.88820181813702537</v>
      </c>
      <c r="AB782" t="s">
        <v>6616</v>
      </c>
      <c r="AC782" t="s">
        <v>6616</v>
      </c>
      <c r="AD782" t="s">
        <v>6616</v>
      </c>
      <c r="AE782" t="s">
        <v>6616</v>
      </c>
      <c r="AF782" t="s">
        <v>6616</v>
      </c>
      <c r="AG782" t="s">
        <v>6616</v>
      </c>
      <c r="AH782" t="s">
        <v>6616</v>
      </c>
      <c r="AI782" t="s">
        <v>6618</v>
      </c>
      <c r="AJ782" t="s">
        <v>6618</v>
      </c>
      <c r="AK782" t="s">
        <v>6618</v>
      </c>
      <c r="AL782" t="s">
        <v>6618</v>
      </c>
      <c r="AM782" t="s">
        <v>6618</v>
      </c>
      <c r="AN782" t="s">
        <v>6618</v>
      </c>
      <c r="AO782" t="s">
        <v>6618</v>
      </c>
      <c r="AP782" s="3" t="str">
        <f t="shared" si="494"/>
        <v>No</v>
      </c>
      <c r="AQ782" s="3" t="str">
        <f t="shared" si="495"/>
        <v>No</v>
      </c>
      <c r="AR782" s="3" t="str">
        <f t="shared" si="496"/>
        <v>No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 t="s">
        <v>6634</v>
      </c>
      <c r="AZ782" t="s">
        <v>6638</v>
      </c>
      <c r="BA782">
        <v>1</v>
      </c>
      <c r="BB782" t="s">
        <v>6617</v>
      </c>
      <c r="BC782" t="s">
        <v>6616</v>
      </c>
      <c r="BD782" s="4" t="str">
        <f t="shared" si="497"/>
        <v>No</v>
      </c>
      <c r="BE782" t="s">
        <v>6640</v>
      </c>
      <c r="BF782" s="3" t="str">
        <f t="shared" si="498"/>
        <v>No</v>
      </c>
      <c r="BG782" t="s">
        <v>6645</v>
      </c>
      <c r="BH782" s="3" t="str">
        <f t="shared" si="499"/>
        <v>44467 WOODRIDGE DR</v>
      </c>
      <c r="BI782" s="3" t="str">
        <f t="shared" si="500"/>
        <v>Callahan</v>
      </c>
      <c r="BJ782" s="3" t="str">
        <f t="shared" si="501"/>
        <v>Florida</v>
      </c>
      <c r="BK782" s="3">
        <f t="shared" si="502"/>
        <v>32011</v>
      </c>
      <c r="BL782" s="3" t="str">
        <f t="shared" si="503"/>
        <v>44467 WOODRIDGE DR CALLAHAN FL 32011</v>
      </c>
      <c r="BM782" s="3" t="str">
        <f t="shared" si="504"/>
        <v/>
      </c>
      <c r="BN782" s="3" t="str">
        <f t="shared" si="505"/>
        <v>Pass</v>
      </c>
      <c r="BO782" s="3" t="str">
        <f t="shared" si="506"/>
        <v>No</v>
      </c>
      <c r="BP782" s="3" t="str">
        <f t="shared" si="507"/>
        <v>FV&lt;$10K</v>
      </c>
      <c r="BQ782" t="s">
        <v>6650</v>
      </c>
      <c r="BR782" s="3" t="str">
        <f t="shared" si="508"/>
        <v>No, &lt; $20K Lien</v>
      </c>
      <c r="BS782" s="3" t="str">
        <f t="shared" si="509"/>
        <v>No, Lien &lt; $20K</v>
      </c>
      <c r="BT782" t="s">
        <v>6650</v>
      </c>
      <c r="BU782" s="3" t="str">
        <f t="shared" si="510"/>
        <v>No</v>
      </c>
      <c r="BV782" s="3" t="str">
        <f t="shared" si="511"/>
        <v>No</v>
      </c>
      <c r="BW782" s="3">
        <f t="shared" si="512"/>
        <v>1</v>
      </c>
      <c r="BX782" s="3" t="str">
        <f t="shared" si="513"/>
        <v>No</v>
      </c>
      <c r="BY782" s="3">
        <f t="shared" si="514"/>
        <v>87233</v>
      </c>
      <c r="BZ782">
        <v>1</v>
      </c>
      <c r="CA782" s="3">
        <f t="shared" si="515"/>
        <v>87233</v>
      </c>
      <c r="CC782" s="3">
        <f t="shared" si="516"/>
        <v>0</v>
      </c>
      <c r="CD782" s="3">
        <f t="shared" si="517"/>
        <v>0</v>
      </c>
      <c r="CE782" s="3" t="str">
        <f t="shared" si="518"/>
        <v/>
      </c>
      <c r="CF782" s="3" t="e">
        <f>HLOOKUP(CE782,'Valuation Data'!$D$2:$K$5,4,FALSE)</f>
        <v>#N/A</v>
      </c>
      <c r="CG782" s="3">
        <f t="shared" si="519"/>
        <v>87233</v>
      </c>
      <c r="CH782" s="3" t="str">
        <f t="shared" si="520"/>
        <v>No</v>
      </c>
      <c r="CI782" s="3" t="str">
        <f>VLOOKUP(R782,'Use Codes &amp; County Type'!A:D,4,FALSE)</f>
        <v>S</v>
      </c>
      <c r="CJ782" s="3" t="str">
        <f t="shared" si="521"/>
        <v>No</v>
      </c>
      <c r="CK782" s="3" t="str">
        <f t="shared" si="522"/>
        <v>Yes</v>
      </c>
      <c r="CL782" s="3">
        <f t="shared" si="523"/>
        <v>0.67</v>
      </c>
      <c r="CM782" s="3">
        <f t="shared" si="524"/>
        <v>58446.11</v>
      </c>
      <c r="CN782" s="3">
        <f t="shared" si="525"/>
        <v>4059.1000000000004</v>
      </c>
      <c r="CO782" s="3">
        <f t="shared" si="526"/>
        <v>54387.01</v>
      </c>
      <c r="CP782" s="3">
        <f t="shared" si="527"/>
        <v>4.6531702452053701E-2</v>
      </c>
      <c r="CR782" s="3" t="str">
        <f t="shared" si="528"/>
        <v>No</v>
      </c>
      <c r="CV782" s="3" t="str">
        <f t="shared" si="529"/>
        <v>*Bid</v>
      </c>
      <c r="CW782" s="3">
        <f t="shared" si="530"/>
        <v>781</v>
      </c>
      <c r="CX782" s="3">
        <f t="shared" si="531"/>
        <v>811.82</v>
      </c>
      <c r="CY782" s="3" t="str">
        <f t="shared" si="532"/>
        <v>Ok</v>
      </c>
      <c r="CZ782">
        <v>0</v>
      </c>
      <c r="DA782">
        <v>0</v>
      </c>
    </row>
    <row r="783" spans="1:105" x14ac:dyDescent="0.25">
      <c r="A783">
        <v>782</v>
      </c>
      <c r="B783" t="s">
        <v>3</v>
      </c>
      <c r="C783" t="s">
        <v>891</v>
      </c>
      <c r="D783">
        <v>550.07000000000005</v>
      </c>
      <c r="E783">
        <v>2017</v>
      </c>
      <c r="F783">
        <v>550.07000000000005</v>
      </c>
      <c r="G783">
        <v>550.07000000000005</v>
      </c>
      <c r="H783" s="3">
        <f t="shared" si="492"/>
        <v>0</v>
      </c>
      <c r="I783">
        <v>44013</v>
      </c>
      <c r="J783" t="s">
        <v>2735</v>
      </c>
      <c r="K783" t="s">
        <v>2738</v>
      </c>
      <c r="L783">
        <v>32011</v>
      </c>
      <c r="M783" t="s">
        <v>3321</v>
      </c>
      <c r="N783" t="s">
        <v>4759</v>
      </c>
      <c r="O783">
        <v>-81.815320204268303</v>
      </c>
      <c r="P783">
        <v>30.5013398206939</v>
      </c>
      <c r="Q783" t="s">
        <v>5346</v>
      </c>
      <c r="R783">
        <v>2</v>
      </c>
      <c r="S783" t="s">
        <v>6535</v>
      </c>
      <c r="T783">
        <v>1006</v>
      </c>
      <c r="U783" t="s">
        <v>6578</v>
      </c>
      <c r="V783">
        <v>2017</v>
      </c>
      <c r="W783">
        <v>31643</v>
      </c>
      <c r="X783">
        <v>2017</v>
      </c>
      <c r="Y783">
        <v>31643</v>
      </c>
      <c r="Z783">
        <v>479.03</v>
      </c>
      <c r="AA783" s="3">
        <f t="shared" si="493"/>
        <v>0.87085280055265679</v>
      </c>
      <c r="AB783" t="s">
        <v>6616</v>
      </c>
      <c r="AC783" t="s">
        <v>6616</v>
      </c>
      <c r="AD783" t="s">
        <v>6616</v>
      </c>
      <c r="AE783" t="s">
        <v>6616</v>
      </c>
      <c r="AF783" t="s">
        <v>6616</v>
      </c>
      <c r="AG783" t="s">
        <v>6616</v>
      </c>
      <c r="AI783" t="s">
        <v>6618</v>
      </c>
      <c r="AJ783" t="s">
        <v>6618</v>
      </c>
      <c r="AK783" t="s">
        <v>6618</v>
      </c>
      <c r="AL783" t="s">
        <v>6618</v>
      </c>
      <c r="AM783" t="s">
        <v>6618</v>
      </c>
      <c r="AN783" t="s">
        <v>6618</v>
      </c>
      <c r="AO783" t="s">
        <v>6618</v>
      </c>
      <c r="AP783" s="3" t="str">
        <f t="shared" si="494"/>
        <v>No</v>
      </c>
      <c r="AQ783" s="3" t="str">
        <f t="shared" si="495"/>
        <v>No</v>
      </c>
      <c r="AR783" s="3" t="str">
        <f t="shared" si="496"/>
        <v>No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 t="s">
        <v>6634</v>
      </c>
      <c r="AZ783" t="s">
        <v>6638</v>
      </c>
      <c r="BA783">
        <v>0</v>
      </c>
      <c r="BB783" t="s">
        <v>6616</v>
      </c>
      <c r="BC783" t="s">
        <v>6616</v>
      </c>
      <c r="BD783" s="4" t="str">
        <f t="shared" si="497"/>
        <v>No</v>
      </c>
      <c r="BE783" t="s">
        <v>6640</v>
      </c>
      <c r="BF783" s="3" t="str">
        <f t="shared" si="498"/>
        <v>No</v>
      </c>
      <c r="BG783" t="s">
        <v>6645</v>
      </c>
      <c r="BH783" s="3" t="str">
        <f t="shared" si="499"/>
        <v>44013 WOODLAND CIR</v>
      </c>
      <c r="BI783" s="3" t="str">
        <f t="shared" si="500"/>
        <v>Callahan</v>
      </c>
      <c r="BJ783" s="3" t="str">
        <f t="shared" si="501"/>
        <v>Florida</v>
      </c>
      <c r="BK783" s="3">
        <f t="shared" si="502"/>
        <v>32011</v>
      </c>
      <c r="BL783" s="3" t="str">
        <f t="shared" si="503"/>
        <v>44013 WOODLAND CIR CALLAHAN FL 32011</v>
      </c>
      <c r="BM783" s="3" t="str">
        <f t="shared" si="504"/>
        <v/>
      </c>
      <c r="BN783" s="3" t="str">
        <f t="shared" si="505"/>
        <v>Pass</v>
      </c>
      <c r="BO783" s="3" t="str">
        <f t="shared" si="506"/>
        <v>No</v>
      </c>
      <c r="BP783" s="3" t="str">
        <f t="shared" si="507"/>
        <v>FV&lt;$10K</v>
      </c>
      <c r="BQ783" t="s">
        <v>6650</v>
      </c>
      <c r="BR783" s="3" t="str">
        <f t="shared" si="508"/>
        <v>No, &lt; $20K Lien</v>
      </c>
      <c r="BS783" s="3" t="str">
        <f t="shared" si="509"/>
        <v>No, Lien &lt; $20K</v>
      </c>
      <c r="BT783" t="s">
        <v>6650</v>
      </c>
      <c r="BU783" s="3" t="str">
        <f t="shared" si="510"/>
        <v>No</v>
      </c>
      <c r="BV783" s="3" t="str">
        <f t="shared" si="511"/>
        <v>No</v>
      </c>
      <c r="BW783" s="3">
        <f t="shared" si="512"/>
        <v>0</v>
      </c>
      <c r="BX783" s="3" t="str">
        <f t="shared" si="513"/>
        <v>No</v>
      </c>
      <c r="BY783" s="3">
        <f t="shared" si="514"/>
        <v>31643</v>
      </c>
      <c r="BZ783">
        <v>1</v>
      </c>
      <c r="CA783" s="3">
        <f t="shared" si="515"/>
        <v>31643</v>
      </c>
      <c r="CC783" s="3">
        <f t="shared" si="516"/>
        <v>0</v>
      </c>
      <c r="CD783" s="3">
        <f t="shared" si="517"/>
        <v>0</v>
      </c>
      <c r="CE783" s="3" t="str">
        <f t="shared" si="518"/>
        <v/>
      </c>
      <c r="CF783" s="3" t="e">
        <f>HLOOKUP(CE783,'Valuation Data'!$D$2:$K$5,4,FALSE)</f>
        <v>#N/A</v>
      </c>
      <c r="CG783" s="3">
        <f t="shared" si="519"/>
        <v>31643</v>
      </c>
      <c r="CH783" s="3" t="str">
        <f t="shared" si="520"/>
        <v>No</v>
      </c>
      <c r="CI783" s="3" t="str">
        <f>VLOOKUP(R783,'Use Codes &amp; County Type'!A:D,4,FALSE)</f>
        <v>R</v>
      </c>
      <c r="CJ783" s="3" t="str">
        <f t="shared" si="521"/>
        <v>No</v>
      </c>
      <c r="CK783" s="3" t="str">
        <f t="shared" si="522"/>
        <v>No</v>
      </c>
      <c r="CL783" s="3">
        <f t="shared" si="523"/>
        <v>0.35</v>
      </c>
      <c r="CM783" s="3">
        <f t="shared" si="524"/>
        <v>11075.05</v>
      </c>
      <c r="CN783" s="3">
        <f t="shared" si="525"/>
        <v>2200.2800000000002</v>
      </c>
      <c r="CO783" s="3">
        <f t="shared" si="526"/>
        <v>8874.7699999999986</v>
      </c>
      <c r="CP783" s="3">
        <f t="shared" si="527"/>
        <v>6.9534494200929123E-2</v>
      </c>
      <c r="CR783" s="3" t="str">
        <f t="shared" si="528"/>
        <v>No</v>
      </c>
      <c r="CV783" s="3" t="str">
        <f t="shared" si="529"/>
        <v>*Bid</v>
      </c>
      <c r="CW783" s="3">
        <f t="shared" si="530"/>
        <v>782</v>
      </c>
      <c r="CX783" s="3">
        <f t="shared" si="531"/>
        <v>550.07000000000005</v>
      </c>
      <c r="CY783" s="3" t="str">
        <f t="shared" si="532"/>
        <v>Ok</v>
      </c>
      <c r="CZ783">
        <v>0</v>
      </c>
      <c r="DA783">
        <v>0</v>
      </c>
    </row>
    <row r="784" spans="1:105" x14ac:dyDescent="0.25">
      <c r="A784">
        <v>783</v>
      </c>
      <c r="B784" t="s">
        <v>3</v>
      </c>
      <c r="C784" t="s">
        <v>892</v>
      </c>
      <c r="D784">
        <v>337.05</v>
      </c>
      <c r="E784">
        <v>2017</v>
      </c>
      <c r="F784">
        <v>337.05</v>
      </c>
      <c r="G784">
        <v>337.05</v>
      </c>
      <c r="H784" s="3">
        <f t="shared" si="492"/>
        <v>0</v>
      </c>
      <c r="I784">
        <v>44099</v>
      </c>
      <c r="J784" t="s">
        <v>2735</v>
      </c>
      <c r="K784" t="s">
        <v>2738</v>
      </c>
      <c r="L784">
        <v>32011</v>
      </c>
      <c r="M784" t="s">
        <v>3322</v>
      </c>
      <c r="N784" t="s">
        <v>4759</v>
      </c>
      <c r="O784">
        <v>-81.817085078958897</v>
      </c>
      <c r="P784">
        <v>30.504192806318098</v>
      </c>
      <c r="Q784" t="s">
        <v>5347</v>
      </c>
      <c r="R784">
        <v>2</v>
      </c>
      <c r="S784" t="s">
        <v>6535</v>
      </c>
      <c r="T784">
        <v>1006</v>
      </c>
      <c r="U784" t="s">
        <v>6578</v>
      </c>
      <c r="V784">
        <v>2017</v>
      </c>
      <c r="W784">
        <v>49612</v>
      </c>
      <c r="X784">
        <v>2017</v>
      </c>
      <c r="Y784">
        <v>57920</v>
      </c>
      <c r="Z784">
        <v>372.6</v>
      </c>
      <c r="AA784" s="3">
        <f t="shared" si="493"/>
        <v>1.1054739652870493</v>
      </c>
      <c r="AB784" t="s">
        <v>6616</v>
      </c>
      <c r="AI784" t="s">
        <v>6618</v>
      </c>
      <c r="AJ784" t="s">
        <v>6618</v>
      </c>
      <c r="AK784">
        <v>0</v>
      </c>
      <c r="AL784">
        <v>0</v>
      </c>
      <c r="AM784">
        <v>0</v>
      </c>
      <c r="AN784">
        <v>0</v>
      </c>
      <c r="AO784">
        <v>0</v>
      </c>
      <c r="AP784" s="3" t="str">
        <f t="shared" si="494"/>
        <v>No</v>
      </c>
      <c r="AQ784" s="3" t="str">
        <f t="shared" si="495"/>
        <v>No</v>
      </c>
      <c r="AR784" s="3" t="str">
        <f t="shared" si="496"/>
        <v>No</v>
      </c>
      <c r="AS784">
        <v>0</v>
      </c>
      <c r="AT784">
        <v>0</v>
      </c>
      <c r="AU784">
        <v>65000</v>
      </c>
      <c r="AV784" t="s">
        <v>6622</v>
      </c>
      <c r="AW784">
        <v>0</v>
      </c>
      <c r="AX784">
        <v>0</v>
      </c>
      <c r="AY784" t="s">
        <v>6634</v>
      </c>
      <c r="AZ784">
        <v>0</v>
      </c>
      <c r="BA784">
        <v>0</v>
      </c>
      <c r="BB784" t="s">
        <v>6617</v>
      </c>
      <c r="BC784" t="s">
        <v>6616</v>
      </c>
      <c r="BD784" s="4" t="str">
        <f t="shared" si="497"/>
        <v>No</v>
      </c>
      <c r="BE784" t="s">
        <v>6640</v>
      </c>
      <c r="BF784" s="3" t="str">
        <f t="shared" si="498"/>
        <v>No</v>
      </c>
      <c r="BG784" t="s">
        <v>6645</v>
      </c>
      <c r="BH784" s="3" t="str">
        <f t="shared" si="499"/>
        <v>44099 OAKWOOD LN</v>
      </c>
      <c r="BI784" s="3" t="str">
        <f t="shared" si="500"/>
        <v>Callahan</v>
      </c>
      <c r="BJ784" s="3" t="str">
        <f t="shared" si="501"/>
        <v>Florida</v>
      </c>
      <c r="BK784" s="3">
        <f t="shared" si="502"/>
        <v>32011</v>
      </c>
      <c r="BL784" s="3" t="str">
        <f t="shared" si="503"/>
        <v>44099 OAKWOOD LN CALLAHAN FL 32011</v>
      </c>
      <c r="BM784" s="3" t="str">
        <f t="shared" si="504"/>
        <v>L</v>
      </c>
      <c r="BN784" s="3" t="str">
        <f t="shared" si="505"/>
        <v>Pass</v>
      </c>
      <c r="BO784" s="3" t="str">
        <f t="shared" si="506"/>
        <v>No</v>
      </c>
      <c r="BP784" s="3" t="str">
        <f t="shared" si="507"/>
        <v>FV&lt;$10K</v>
      </c>
      <c r="BQ784" t="s">
        <v>6650</v>
      </c>
      <c r="BR784" s="3" t="str">
        <f t="shared" si="508"/>
        <v>No, &lt; $20K Lien</v>
      </c>
      <c r="BS784" s="3" t="str">
        <f t="shared" si="509"/>
        <v>No, Lien &lt; $20K</v>
      </c>
      <c r="BT784" t="s">
        <v>6650</v>
      </c>
      <c r="BU784" s="3" t="str">
        <f t="shared" si="510"/>
        <v>No</v>
      </c>
      <c r="BV784" s="3" t="str">
        <f t="shared" si="511"/>
        <v>No</v>
      </c>
      <c r="BW784" s="3">
        <f t="shared" si="512"/>
        <v>0</v>
      </c>
      <c r="BX784" s="3" t="str">
        <f t="shared" si="513"/>
        <v>No</v>
      </c>
      <c r="BY784" s="3">
        <f t="shared" si="514"/>
        <v>49612</v>
      </c>
      <c r="BZ784">
        <v>1</v>
      </c>
      <c r="CA784" s="3">
        <f t="shared" si="515"/>
        <v>49612</v>
      </c>
      <c r="CC784" s="3">
        <f t="shared" si="516"/>
        <v>0</v>
      </c>
      <c r="CD784" s="3">
        <f t="shared" si="517"/>
        <v>0</v>
      </c>
      <c r="CE784" s="3" t="str">
        <f t="shared" si="518"/>
        <v/>
      </c>
      <c r="CF784" s="3" t="e">
        <f>HLOOKUP(CE784,'Valuation Data'!$D$2:$K$5,4,FALSE)</f>
        <v>#N/A</v>
      </c>
      <c r="CG784" s="3">
        <f t="shared" si="519"/>
        <v>49612</v>
      </c>
      <c r="CH784" s="3" t="str">
        <f t="shared" si="520"/>
        <v>No</v>
      </c>
      <c r="CI784" s="3" t="str">
        <f>VLOOKUP(R784,'Use Codes &amp; County Type'!A:D,4,FALSE)</f>
        <v>R</v>
      </c>
      <c r="CJ784" s="3" t="str">
        <f t="shared" si="521"/>
        <v>No</v>
      </c>
      <c r="CK784" s="3" t="str">
        <f t="shared" si="522"/>
        <v>Yes</v>
      </c>
      <c r="CL784" s="3">
        <f t="shared" si="523"/>
        <v>0.67</v>
      </c>
      <c r="CM784" s="3">
        <f t="shared" si="524"/>
        <v>33240.04</v>
      </c>
      <c r="CN784" s="3">
        <f t="shared" si="525"/>
        <v>1454.8500000000001</v>
      </c>
      <c r="CO784" s="3">
        <f t="shared" si="526"/>
        <v>31785.190000000002</v>
      </c>
      <c r="CP784" s="3">
        <f t="shared" si="527"/>
        <v>2.9324558574538421E-2</v>
      </c>
      <c r="CR784" s="3" t="str">
        <f t="shared" si="528"/>
        <v>No</v>
      </c>
      <c r="CV784" s="3" t="str">
        <f t="shared" si="529"/>
        <v>*Bid</v>
      </c>
      <c r="CW784" s="3">
        <f t="shared" si="530"/>
        <v>783</v>
      </c>
      <c r="CX784" s="3">
        <f t="shared" si="531"/>
        <v>337.05</v>
      </c>
      <c r="CY784" s="3" t="str">
        <f t="shared" si="532"/>
        <v>Ok</v>
      </c>
      <c r="CZ784">
        <v>0</v>
      </c>
      <c r="DA784">
        <v>0</v>
      </c>
    </row>
    <row r="785" spans="1:105" x14ac:dyDescent="0.25">
      <c r="A785">
        <v>784</v>
      </c>
      <c r="B785" t="s">
        <v>3</v>
      </c>
      <c r="C785" t="s">
        <v>893</v>
      </c>
      <c r="D785">
        <v>3114.67</v>
      </c>
      <c r="E785">
        <v>2017</v>
      </c>
      <c r="F785">
        <v>3114.67</v>
      </c>
      <c r="G785">
        <v>3114.67</v>
      </c>
      <c r="H785" s="3">
        <f t="shared" si="492"/>
        <v>0</v>
      </c>
      <c r="I785">
        <v>43247</v>
      </c>
      <c r="J785" t="s">
        <v>2735</v>
      </c>
      <c r="K785" t="s">
        <v>2738</v>
      </c>
      <c r="L785">
        <v>32011</v>
      </c>
      <c r="M785" t="s">
        <v>3323</v>
      </c>
      <c r="N785" t="s">
        <v>4759</v>
      </c>
      <c r="O785">
        <v>-81.826342611569103</v>
      </c>
      <c r="P785">
        <v>30.494076856628201</v>
      </c>
      <c r="Q785" t="s">
        <v>5348</v>
      </c>
      <c r="R785">
        <v>2</v>
      </c>
      <c r="S785" t="s">
        <v>6535</v>
      </c>
      <c r="T785">
        <v>1006</v>
      </c>
      <c r="U785" t="s">
        <v>6578</v>
      </c>
      <c r="V785">
        <v>2017</v>
      </c>
      <c r="W785">
        <v>186035</v>
      </c>
      <c r="X785">
        <v>2017</v>
      </c>
      <c r="Y785">
        <v>191191</v>
      </c>
      <c r="Z785">
        <v>2850.37</v>
      </c>
      <c r="AA785" s="3">
        <f t="shared" si="493"/>
        <v>0.91514349834813957</v>
      </c>
      <c r="AB785" t="s">
        <v>6616</v>
      </c>
      <c r="AC785" t="s">
        <v>6616</v>
      </c>
      <c r="AD785" t="s">
        <v>6616</v>
      </c>
      <c r="AE785" t="s">
        <v>6616</v>
      </c>
      <c r="AF785" t="s">
        <v>6616</v>
      </c>
      <c r="AG785" t="s">
        <v>6616</v>
      </c>
      <c r="AH785" t="s">
        <v>6616</v>
      </c>
      <c r="AI785" t="s">
        <v>6618</v>
      </c>
      <c r="AJ785" t="s">
        <v>6618</v>
      </c>
      <c r="AK785" t="s">
        <v>6618</v>
      </c>
      <c r="AL785" t="s">
        <v>6618</v>
      </c>
      <c r="AM785" t="s">
        <v>6618</v>
      </c>
      <c r="AN785" t="s">
        <v>6618</v>
      </c>
      <c r="AO785" t="s">
        <v>6618</v>
      </c>
      <c r="AP785" s="3" t="str">
        <f t="shared" si="494"/>
        <v>No</v>
      </c>
      <c r="AQ785" s="3" t="str">
        <f t="shared" si="495"/>
        <v>No</v>
      </c>
      <c r="AR785" s="3" t="str">
        <f t="shared" si="496"/>
        <v>No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 t="s">
        <v>6634</v>
      </c>
      <c r="AZ785" t="s">
        <v>6638</v>
      </c>
      <c r="BA785">
        <v>1</v>
      </c>
      <c r="BB785" t="s">
        <v>6616</v>
      </c>
      <c r="BC785" t="s">
        <v>6616</v>
      </c>
      <c r="BD785" s="4" t="str">
        <f t="shared" si="497"/>
        <v>No</v>
      </c>
      <c r="BE785" t="s">
        <v>6640</v>
      </c>
      <c r="BF785" s="3" t="str">
        <f t="shared" si="498"/>
        <v>No</v>
      </c>
      <c r="BG785" t="s">
        <v>6645</v>
      </c>
      <c r="BH785" s="3" t="str">
        <f t="shared" si="499"/>
        <v>43247 PINEWOOD CT</v>
      </c>
      <c r="BI785" s="3" t="str">
        <f t="shared" si="500"/>
        <v>Callahan</v>
      </c>
      <c r="BJ785" s="3" t="str">
        <f t="shared" si="501"/>
        <v>Florida</v>
      </c>
      <c r="BK785" s="3">
        <f t="shared" si="502"/>
        <v>32011</v>
      </c>
      <c r="BL785" s="3" t="str">
        <f t="shared" si="503"/>
        <v>43247 PINEWOOD CT CALLAHAN FL 32011</v>
      </c>
      <c r="BM785" s="3" t="str">
        <f t="shared" si="504"/>
        <v/>
      </c>
      <c r="BN785" s="3" t="str">
        <f t="shared" si="505"/>
        <v>Pass</v>
      </c>
      <c r="BO785" s="3" t="str">
        <f t="shared" si="506"/>
        <v>No</v>
      </c>
      <c r="BP785" s="3" t="str">
        <f t="shared" si="507"/>
        <v>FV&lt;$10K</v>
      </c>
      <c r="BQ785" t="s">
        <v>6650</v>
      </c>
      <c r="BR785" s="3" t="str">
        <f t="shared" si="508"/>
        <v>No, &lt; $20K Lien</v>
      </c>
      <c r="BS785" s="3" t="str">
        <f t="shared" si="509"/>
        <v>No, Lien &lt; $20K</v>
      </c>
      <c r="BT785" t="s">
        <v>6650</v>
      </c>
      <c r="BU785" s="3" t="str">
        <f t="shared" si="510"/>
        <v>No</v>
      </c>
      <c r="BV785" s="3" t="str">
        <f t="shared" si="511"/>
        <v>No</v>
      </c>
      <c r="BW785" s="3">
        <f t="shared" si="512"/>
        <v>1</v>
      </c>
      <c r="BX785" s="3" t="str">
        <f t="shared" si="513"/>
        <v>No</v>
      </c>
      <c r="BY785" s="3">
        <f t="shared" si="514"/>
        <v>186035</v>
      </c>
      <c r="BZ785">
        <v>1</v>
      </c>
      <c r="CA785" s="3">
        <f t="shared" si="515"/>
        <v>186035</v>
      </c>
      <c r="CC785" s="3">
        <f t="shared" si="516"/>
        <v>0</v>
      </c>
      <c r="CD785" s="3">
        <f t="shared" si="517"/>
        <v>0</v>
      </c>
      <c r="CE785" s="3" t="str">
        <f t="shared" si="518"/>
        <v/>
      </c>
      <c r="CF785" s="3" t="e">
        <f>HLOOKUP(CE785,'Valuation Data'!$D$2:$K$5,4,FALSE)</f>
        <v>#N/A</v>
      </c>
      <c r="CG785" s="3">
        <f t="shared" si="519"/>
        <v>186035</v>
      </c>
      <c r="CH785" s="3" t="str">
        <f t="shared" si="520"/>
        <v>No</v>
      </c>
      <c r="CI785" s="3" t="str">
        <f>VLOOKUP(R785,'Use Codes &amp; County Type'!A:D,4,FALSE)</f>
        <v>R</v>
      </c>
      <c r="CJ785" s="3" t="str">
        <f t="shared" si="521"/>
        <v>No</v>
      </c>
      <c r="CK785" s="3" t="str">
        <f t="shared" si="522"/>
        <v>No</v>
      </c>
      <c r="CL785" s="3">
        <f t="shared" si="523"/>
        <v>0.35</v>
      </c>
      <c r="CM785" s="3">
        <f t="shared" si="524"/>
        <v>65112.249999999993</v>
      </c>
      <c r="CN785" s="3">
        <f t="shared" si="525"/>
        <v>15573.35</v>
      </c>
      <c r="CO785" s="3">
        <f t="shared" si="526"/>
        <v>49538.899999999994</v>
      </c>
      <c r="CP785" s="3">
        <f t="shared" si="527"/>
        <v>8.371193592603543E-2</v>
      </c>
      <c r="CR785" s="3" t="str">
        <f t="shared" si="528"/>
        <v>No</v>
      </c>
      <c r="CV785" s="3" t="str">
        <f t="shared" si="529"/>
        <v>*Bid</v>
      </c>
      <c r="CW785" s="3">
        <f t="shared" si="530"/>
        <v>784</v>
      </c>
      <c r="CX785" s="3">
        <f t="shared" si="531"/>
        <v>3114.67</v>
      </c>
      <c r="CY785" s="3" t="str">
        <f t="shared" si="532"/>
        <v>Ok</v>
      </c>
      <c r="CZ785">
        <v>0</v>
      </c>
      <c r="DA785">
        <v>0</v>
      </c>
    </row>
    <row r="786" spans="1:105" x14ac:dyDescent="0.25">
      <c r="A786">
        <v>785</v>
      </c>
      <c r="B786" t="s">
        <v>3</v>
      </c>
      <c r="C786" t="s">
        <v>894</v>
      </c>
      <c r="D786">
        <v>1828.85</v>
      </c>
      <c r="E786">
        <v>2017</v>
      </c>
      <c r="F786">
        <v>1828.85</v>
      </c>
      <c r="G786">
        <v>1828.85</v>
      </c>
      <c r="H786" s="3">
        <f t="shared" si="492"/>
        <v>0</v>
      </c>
      <c r="I786">
        <v>43239</v>
      </c>
      <c r="J786" t="s">
        <v>2735</v>
      </c>
      <c r="K786" t="s">
        <v>2738</v>
      </c>
      <c r="L786">
        <v>32011</v>
      </c>
      <c r="M786" t="s">
        <v>3324</v>
      </c>
      <c r="N786" t="s">
        <v>4759</v>
      </c>
      <c r="O786">
        <v>-81.829210076166902</v>
      </c>
      <c r="P786">
        <v>30.489421774777099</v>
      </c>
      <c r="Q786" t="s">
        <v>5349</v>
      </c>
      <c r="R786">
        <v>1</v>
      </c>
      <c r="S786" t="s">
        <v>6539</v>
      </c>
      <c r="T786">
        <v>1001</v>
      </c>
      <c r="U786" t="s">
        <v>6582</v>
      </c>
      <c r="V786">
        <v>2017</v>
      </c>
      <c r="W786">
        <v>147980</v>
      </c>
      <c r="X786">
        <v>2017</v>
      </c>
      <c r="Y786">
        <v>164149</v>
      </c>
      <c r="Z786">
        <v>1661.45</v>
      </c>
      <c r="AA786" s="3">
        <f t="shared" si="493"/>
        <v>0.90846706946988554</v>
      </c>
      <c r="AB786" t="s">
        <v>6616</v>
      </c>
      <c r="AC786" t="s">
        <v>6616</v>
      </c>
      <c r="AD786" t="s">
        <v>6616</v>
      </c>
      <c r="AE786" t="s">
        <v>6616</v>
      </c>
      <c r="AF786" t="s">
        <v>6616</v>
      </c>
      <c r="AG786" t="s">
        <v>6616</v>
      </c>
      <c r="AH786" t="s">
        <v>6616</v>
      </c>
      <c r="AI786" t="s">
        <v>6618</v>
      </c>
      <c r="AJ786" t="s">
        <v>6618</v>
      </c>
      <c r="AK786" t="s">
        <v>6618</v>
      </c>
      <c r="AL786" t="s">
        <v>6618</v>
      </c>
      <c r="AM786" t="s">
        <v>6618</v>
      </c>
      <c r="AN786" t="s">
        <v>6618</v>
      </c>
      <c r="AO786" t="s">
        <v>6618</v>
      </c>
      <c r="AP786" s="3" t="str">
        <f t="shared" si="494"/>
        <v>No</v>
      </c>
      <c r="AQ786" s="3" t="str">
        <f t="shared" si="495"/>
        <v>No</v>
      </c>
      <c r="AR786" s="3" t="str">
        <f t="shared" si="496"/>
        <v>No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 t="s">
        <v>6634</v>
      </c>
      <c r="AZ786" t="s">
        <v>6638</v>
      </c>
      <c r="BA786">
        <v>0</v>
      </c>
      <c r="BB786" t="s">
        <v>6617</v>
      </c>
      <c r="BC786" t="s">
        <v>6616</v>
      </c>
      <c r="BD786" s="4" t="str">
        <f t="shared" si="497"/>
        <v>No</v>
      </c>
      <c r="BE786" t="s">
        <v>6640</v>
      </c>
      <c r="BF786" s="3" t="str">
        <f t="shared" si="498"/>
        <v>No</v>
      </c>
      <c r="BG786" t="s">
        <v>6645</v>
      </c>
      <c r="BH786" s="3" t="str">
        <f t="shared" si="499"/>
        <v>43239 RATLIFF RD</v>
      </c>
      <c r="BI786" s="3" t="str">
        <f t="shared" si="500"/>
        <v>Callahan</v>
      </c>
      <c r="BJ786" s="3" t="str">
        <f t="shared" si="501"/>
        <v>Florida</v>
      </c>
      <c r="BK786" s="3">
        <f t="shared" si="502"/>
        <v>32011</v>
      </c>
      <c r="BL786" s="3" t="str">
        <f t="shared" si="503"/>
        <v>43239 RATLIFF RD CALLAHAN FL 32011</v>
      </c>
      <c r="BM786" s="3" t="str">
        <f t="shared" si="504"/>
        <v/>
      </c>
      <c r="BN786" s="3" t="str">
        <f t="shared" si="505"/>
        <v>Pass</v>
      </c>
      <c r="BO786" s="3" t="str">
        <f t="shared" si="506"/>
        <v>No</v>
      </c>
      <c r="BP786" s="3" t="str">
        <f t="shared" si="507"/>
        <v>FV&lt;$10K</v>
      </c>
      <c r="BQ786" t="s">
        <v>6650</v>
      </c>
      <c r="BR786" s="3" t="str">
        <f t="shared" si="508"/>
        <v>No, &lt; $20K Lien</v>
      </c>
      <c r="BS786" s="3" t="str">
        <f t="shared" si="509"/>
        <v>No, Lien &lt; $20K</v>
      </c>
      <c r="BT786" t="s">
        <v>6650</v>
      </c>
      <c r="BU786" s="3" t="str">
        <f t="shared" si="510"/>
        <v>No</v>
      </c>
      <c r="BV786" s="3" t="str">
        <f t="shared" si="511"/>
        <v>No</v>
      </c>
      <c r="BW786" s="3">
        <f t="shared" si="512"/>
        <v>0</v>
      </c>
      <c r="BX786" s="3" t="str">
        <f t="shared" si="513"/>
        <v>No</v>
      </c>
      <c r="BY786" s="3">
        <f t="shared" si="514"/>
        <v>147980</v>
      </c>
      <c r="BZ786">
        <v>1</v>
      </c>
      <c r="CA786" s="3">
        <f t="shared" si="515"/>
        <v>147980</v>
      </c>
      <c r="CC786" s="3">
        <f t="shared" si="516"/>
        <v>0</v>
      </c>
      <c r="CD786" s="3">
        <f t="shared" si="517"/>
        <v>0</v>
      </c>
      <c r="CE786" s="3" t="str">
        <f t="shared" si="518"/>
        <v/>
      </c>
      <c r="CF786" s="3" t="e">
        <f>HLOOKUP(CE786,'Valuation Data'!$D$2:$K$5,4,FALSE)</f>
        <v>#N/A</v>
      </c>
      <c r="CG786" s="3">
        <f t="shared" si="519"/>
        <v>147980</v>
      </c>
      <c r="CH786" s="3" t="str">
        <f t="shared" si="520"/>
        <v>No</v>
      </c>
      <c r="CI786" s="3" t="str">
        <f>VLOOKUP(R786,'Use Codes &amp; County Type'!A:D,4,FALSE)</f>
        <v>S</v>
      </c>
      <c r="CJ786" s="3" t="str">
        <f t="shared" si="521"/>
        <v>No</v>
      </c>
      <c r="CK786" s="3" t="str">
        <f t="shared" si="522"/>
        <v>Yes</v>
      </c>
      <c r="CL786" s="3">
        <f t="shared" si="523"/>
        <v>0.67</v>
      </c>
      <c r="CM786" s="3">
        <f t="shared" si="524"/>
        <v>99146.6</v>
      </c>
      <c r="CN786" s="3">
        <f t="shared" si="525"/>
        <v>7315.4</v>
      </c>
      <c r="CO786" s="3">
        <f t="shared" si="526"/>
        <v>91831.200000000012</v>
      </c>
      <c r="CP786" s="3">
        <f t="shared" si="527"/>
        <v>4.943505879172861E-2</v>
      </c>
      <c r="CR786" s="3" t="str">
        <f t="shared" si="528"/>
        <v>No</v>
      </c>
      <c r="CV786" s="3" t="str">
        <f t="shared" si="529"/>
        <v>*Bid</v>
      </c>
      <c r="CW786" s="3">
        <f t="shared" si="530"/>
        <v>785</v>
      </c>
      <c r="CX786" s="3">
        <f t="shared" si="531"/>
        <v>1828.85</v>
      </c>
      <c r="CY786" s="3" t="str">
        <f t="shared" si="532"/>
        <v>Ok</v>
      </c>
      <c r="CZ786">
        <v>0</v>
      </c>
      <c r="DA786">
        <v>0</v>
      </c>
    </row>
    <row r="787" spans="1:105" x14ac:dyDescent="0.25">
      <c r="A787">
        <v>786</v>
      </c>
      <c r="B787" t="s">
        <v>3</v>
      </c>
      <c r="C787" t="s">
        <v>895</v>
      </c>
      <c r="D787">
        <v>1018.75</v>
      </c>
      <c r="E787">
        <v>2017</v>
      </c>
      <c r="F787">
        <v>1018.75</v>
      </c>
      <c r="G787">
        <v>1018.75</v>
      </c>
      <c r="H787" s="3">
        <f t="shared" si="492"/>
        <v>0</v>
      </c>
      <c r="I787">
        <v>43162</v>
      </c>
      <c r="J787" t="s">
        <v>2735</v>
      </c>
      <c r="K787" t="s">
        <v>2738</v>
      </c>
      <c r="L787">
        <v>32011</v>
      </c>
      <c r="M787" t="s">
        <v>3325</v>
      </c>
      <c r="N787" t="s">
        <v>4759</v>
      </c>
      <c r="O787">
        <v>-81.829189204727498</v>
      </c>
      <c r="P787">
        <v>30.490819379546199</v>
      </c>
      <c r="Q787" t="s">
        <v>5350</v>
      </c>
      <c r="R787">
        <v>2</v>
      </c>
      <c r="S787" t="s">
        <v>6535</v>
      </c>
      <c r="T787">
        <v>1006</v>
      </c>
      <c r="U787" t="s">
        <v>6578</v>
      </c>
      <c r="V787">
        <v>2017</v>
      </c>
      <c r="W787">
        <v>85139</v>
      </c>
      <c r="X787">
        <v>2017</v>
      </c>
      <c r="Y787">
        <v>85523</v>
      </c>
      <c r="Z787">
        <v>912.39</v>
      </c>
      <c r="AA787" s="3">
        <f t="shared" si="493"/>
        <v>0.89559754601226993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 s="3" t="str">
        <f t="shared" si="494"/>
        <v>No</v>
      </c>
      <c r="AQ787" s="3" t="str">
        <f t="shared" si="495"/>
        <v>No</v>
      </c>
      <c r="AR787" s="3" t="str">
        <f t="shared" si="496"/>
        <v>No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 t="s">
        <v>6634</v>
      </c>
      <c r="AZ787">
        <v>0</v>
      </c>
      <c r="BA787">
        <v>0</v>
      </c>
      <c r="BB787" t="s">
        <v>6617</v>
      </c>
      <c r="BC787">
        <v>0</v>
      </c>
      <c r="BD787" s="4" t="str">
        <f t="shared" si="497"/>
        <v>No</v>
      </c>
      <c r="BE787" t="s">
        <v>6640</v>
      </c>
      <c r="BF787" s="3" t="str">
        <f t="shared" si="498"/>
        <v>No</v>
      </c>
      <c r="BG787" t="s">
        <v>6645</v>
      </c>
      <c r="BH787" s="3" t="str">
        <f t="shared" si="499"/>
        <v>43162 SMITTY RD</v>
      </c>
      <c r="BI787" s="3" t="str">
        <f t="shared" si="500"/>
        <v>Callahan</v>
      </c>
      <c r="BJ787" s="3" t="str">
        <f t="shared" si="501"/>
        <v>Florida</v>
      </c>
      <c r="BK787" s="3">
        <f t="shared" si="502"/>
        <v>32011</v>
      </c>
      <c r="BL787" s="3" t="str">
        <f t="shared" si="503"/>
        <v>43162 SMITTY RD CALLAHAN FL 32011</v>
      </c>
      <c r="BM787" s="3" t="str">
        <f t="shared" si="504"/>
        <v/>
      </c>
      <c r="BN787" s="3" t="str">
        <f t="shared" si="505"/>
        <v>Pass</v>
      </c>
      <c r="BO787" s="3" t="str">
        <f t="shared" si="506"/>
        <v>No</v>
      </c>
      <c r="BP787" s="3" t="str">
        <f t="shared" si="507"/>
        <v>FV&lt;$10K</v>
      </c>
      <c r="BQ787" t="s">
        <v>6650</v>
      </c>
      <c r="BR787" s="3" t="str">
        <f t="shared" si="508"/>
        <v>No, &lt; $20K Lien</v>
      </c>
      <c r="BS787" s="3" t="str">
        <f t="shared" si="509"/>
        <v>No, Lien &lt; $20K</v>
      </c>
      <c r="BT787" t="s">
        <v>6650</v>
      </c>
      <c r="BU787" s="3" t="str">
        <f t="shared" si="510"/>
        <v>No</v>
      </c>
      <c r="BV787" s="3" t="str">
        <f t="shared" si="511"/>
        <v>No</v>
      </c>
      <c r="BW787" s="3">
        <f t="shared" si="512"/>
        <v>0</v>
      </c>
      <c r="BX787" s="3" t="str">
        <f t="shared" si="513"/>
        <v>No</v>
      </c>
      <c r="BY787" s="3">
        <f t="shared" si="514"/>
        <v>85139</v>
      </c>
      <c r="BZ787">
        <v>1</v>
      </c>
      <c r="CA787" s="3">
        <f t="shared" si="515"/>
        <v>85139</v>
      </c>
      <c r="CC787" s="3">
        <f t="shared" si="516"/>
        <v>0</v>
      </c>
      <c r="CD787" s="3">
        <f t="shared" si="517"/>
        <v>0</v>
      </c>
      <c r="CE787" s="3" t="str">
        <f t="shared" si="518"/>
        <v/>
      </c>
      <c r="CF787" s="3" t="e">
        <f>HLOOKUP(CE787,'Valuation Data'!$D$2:$K$5,4,FALSE)</f>
        <v>#N/A</v>
      </c>
      <c r="CG787" s="3">
        <f t="shared" si="519"/>
        <v>85139</v>
      </c>
      <c r="CH787" s="3" t="str">
        <f t="shared" si="520"/>
        <v>No</v>
      </c>
      <c r="CI787" s="3" t="str">
        <f>VLOOKUP(R787,'Use Codes &amp; County Type'!A:D,4,FALSE)</f>
        <v>R</v>
      </c>
      <c r="CJ787" s="3" t="str">
        <f t="shared" si="521"/>
        <v>No</v>
      </c>
      <c r="CK787" s="3" t="str">
        <f t="shared" si="522"/>
        <v>Yes</v>
      </c>
      <c r="CL787" s="3">
        <f t="shared" si="523"/>
        <v>0.67</v>
      </c>
      <c r="CM787" s="3">
        <f t="shared" si="524"/>
        <v>57043.130000000005</v>
      </c>
      <c r="CN787" s="3">
        <f t="shared" si="525"/>
        <v>4075</v>
      </c>
      <c r="CO787" s="3">
        <f t="shared" si="526"/>
        <v>52968.130000000005</v>
      </c>
      <c r="CP787" s="3">
        <f t="shared" si="527"/>
        <v>4.7862906541068138E-2</v>
      </c>
      <c r="CR787" s="3" t="str">
        <f t="shared" si="528"/>
        <v>No</v>
      </c>
      <c r="CV787" s="3" t="str">
        <f t="shared" si="529"/>
        <v>*Bid</v>
      </c>
      <c r="CW787" s="3">
        <f t="shared" si="530"/>
        <v>786</v>
      </c>
      <c r="CX787" s="3">
        <f t="shared" si="531"/>
        <v>1018.75</v>
      </c>
      <c r="CY787" s="3" t="str">
        <f t="shared" si="532"/>
        <v>Ok</v>
      </c>
      <c r="CZ787">
        <v>0</v>
      </c>
      <c r="DA787">
        <v>0</v>
      </c>
    </row>
    <row r="788" spans="1:105" x14ac:dyDescent="0.25">
      <c r="A788">
        <v>787</v>
      </c>
      <c r="B788" t="s">
        <v>3</v>
      </c>
      <c r="C788" t="s">
        <v>896</v>
      </c>
      <c r="D788">
        <v>3001.21</v>
      </c>
      <c r="E788">
        <v>2017</v>
      </c>
      <c r="F788">
        <v>3001.21</v>
      </c>
      <c r="G788">
        <v>3001.21</v>
      </c>
      <c r="H788" s="3">
        <f t="shared" si="492"/>
        <v>0</v>
      </c>
      <c r="I788">
        <v>43624</v>
      </c>
      <c r="J788" t="s">
        <v>2735</v>
      </c>
      <c r="K788" t="s">
        <v>2738</v>
      </c>
      <c r="L788">
        <v>32011</v>
      </c>
      <c r="M788" t="s">
        <v>3326</v>
      </c>
      <c r="N788" t="s">
        <v>4759</v>
      </c>
      <c r="O788">
        <v>-81.830689483881301</v>
      </c>
      <c r="P788">
        <v>30.478975985421499</v>
      </c>
      <c r="Q788" t="s">
        <v>5351</v>
      </c>
      <c r="R788">
        <v>1</v>
      </c>
      <c r="S788" t="s">
        <v>6539</v>
      </c>
      <c r="T788">
        <v>1001</v>
      </c>
      <c r="U788" t="s">
        <v>6582</v>
      </c>
      <c r="V788">
        <v>2017</v>
      </c>
      <c r="W788">
        <v>220457</v>
      </c>
      <c r="X788">
        <v>2017</v>
      </c>
      <c r="Y788">
        <v>237103</v>
      </c>
      <c r="Z788">
        <v>2745.46</v>
      </c>
      <c r="AA788" s="3">
        <f t="shared" si="493"/>
        <v>0.91478437030397741</v>
      </c>
      <c r="AB788" t="s">
        <v>6616</v>
      </c>
      <c r="AC788" t="s">
        <v>6616</v>
      </c>
      <c r="AD788" t="s">
        <v>6616</v>
      </c>
      <c r="AE788" t="s">
        <v>6616</v>
      </c>
      <c r="AF788" t="s">
        <v>6616</v>
      </c>
      <c r="AG788" t="s">
        <v>6616</v>
      </c>
      <c r="AH788" t="s">
        <v>6616</v>
      </c>
      <c r="AI788" t="s">
        <v>6618</v>
      </c>
      <c r="AJ788" t="s">
        <v>6618</v>
      </c>
      <c r="AK788" t="s">
        <v>6618</v>
      </c>
      <c r="AL788" t="s">
        <v>6618</v>
      </c>
      <c r="AM788" t="s">
        <v>6618</v>
      </c>
      <c r="AN788" t="s">
        <v>6618</v>
      </c>
      <c r="AO788" t="s">
        <v>6618</v>
      </c>
      <c r="AP788" s="3" t="str">
        <f t="shared" si="494"/>
        <v>No</v>
      </c>
      <c r="AQ788" s="3" t="str">
        <f t="shared" si="495"/>
        <v>No</v>
      </c>
      <c r="AR788" s="3" t="str">
        <f t="shared" si="496"/>
        <v>No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 t="s">
        <v>6634</v>
      </c>
      <c r="AZ788" t="s">
        <v>6637</v>
      </c>
      <c r="BA788">
        <v>1</v>
      </c>
      <c r="BB788" t="s">
        <v>6617</v>
      </c>
      <c r="BC788" t="s">
        <v>6616</v>
      </c>
      <c r="BD788" s="4" t="str">
        <f t="shared" si="497"/>
        <v>No</v>
      </c>
      <c r="BE788" t="s">
        <v>6640</v>
      </c>
      <c r="BF788" s="3" t="str">
        <f t="shared" si="498"/>
        <v>No</v>
      </c>
      <c r="BG788" t="s">
        <v>6645</v>
      </c>
      <c r="BH788" s="3" t="str">
        <f t="shared" si="499"/>
        <v>43624 LARSEN RD</v>
      </c>
      <c r="BI788" s="3" t="str">
        <f t="shared" si="500"/>
        <v>Callahan</v>
      </c>
      <c r="BJ788" s="3" t="str">
        <f t="shared" si="501"/>
        <v>Florida</v>
      </c>
      <c r="BK788" s="3">
        <f t="shared" si="502"/>
        <v>32011</v>
      </c>
      <c r="BL788" s="3" t="str">
        <f t="shared" si="503"/>
        <v>43624 LARSEN RD CALLAHAN FL 32011</v>
      </c>
      <c r="BM788" s="3" t="str">
        <f t="shared" si="504"/>
        <v/>
      </c>
      <c r="BN788" s="3" t="str">
        <f t="shared" si="505"/>
        <v>Pass</v>
      </c>
      <c r="BO788" s="3" t="str">
        <f t="shared" si="506"/>
        <v>No</v>
      </c>
      <c r="BP788" s="3" t="str">
        <f t="shared" si="507"/>
        <v>FV&lt;$10K</v>
      </c>
      <c r="BQ788" t="s">
        <v>6650</v>
      </c>
      <c r="BR788" s="3" t="str">
        <f t="shared" si="508"/>
        <v>No, &lt; $20K Lien</v>
      </c>
      <c r="BS788" s="3" t="str">
        <f t="shared" si="509"/>
        <v>No, Lien &lt; $20K</v>
      </c>
      <c r="BT788" t="s">
        <v>6650</v>
      </c>
      <c r="BU788" s="3" t="str">
        <f t="shared" si="510"/>
        <v>No</v>
      </c>
      <c r="BV788" s="3" t="str">
        <f t="shared" si="511"/>
        <v>No</v>
      </c>
      <c r="BW788" s="3">
        <f t="shared" si="512"/>
        <v>1</v>
      </c>
      <c r="BX788" s="3" t="str">
        <f t="shared" si="513"/>
        <v>No</v>
      </c>
      <c r="BY788" s="3">
        <f t="shared" si="514"/>
        <v>220457</v>
      </c>
      <c r="BZ788">
        <v>1</v>
      </c>
      <c r="CA788" s="3">
        <f t="shared" si="515"/>
        <v>220457</v>
      </c>
      <c r="CC788" s="3">
        <f t="shared" si="516"/>
        <v>0</v>
      </c>
      <c r="CD788" s="3">
        <f t="shared" si="517"/>
        <v>0</v>
      </c>
      <c r="CE788" s="3" t="str">
        <f t="shared" si="518"/>
        <v/>
      </c>
      <c r="CF788" s="3" t="e">
        <f>HLOOKUP(CE788,'Valuation Data'!$D$2:$K$5,4,FALSE)</f>
        <v>#N/A</v>
      </c>
      <c r="CG788" s="3">
        <f t="shared" si="519"/>
        <v>220457</v>
      </c>
      <c r="CH788" s="3" t="str">
        <f t="shared" si="520"/>
        <v>No</v>
      </c>
      <c r="CI788" s="3" t="str">
        <f>VLOOKUP(R788,'Use Codes &amp; County Type'!A:D,4,FALSE)</f>
        <v>S</v>
      </c>
      <c r="CJ788" s="3" t="str">
        <f t="shared" si="521"/>
        <v>No</v>
      </c>
      <c r="CK788" s="3" t="str">
        <f t="shared" si="522"/>
        <v>Yes</v>
      </c>
      <c r="CL788" s="3">
        <f t="shared" si="523"/>
        <v>0.67</v>
      </c>
      <c r="CM788" s="3">
        <f t="shared" si="524"/>
        <v>147706.19</v>
      </c>
      <c r="CN788" s="3">
        <f t="shared" si="525"/>
        <v>15006.05</v>
      </c>
      <c r="CO788" s="3">
        <f t="shared" si="526"/>
        <v>132700.14000000001</v>
      </c>
      <c r="CP788" s="3">
        <f t="shared" si="527"/>
        <v>6.8067922542718082E-2</v>
      </c>
      <c r="CR788" s="3" t="str">
        <f t="shared" si="528"/>
        <v>No</v>
      </c>
      <c r="CV788" s="3" t="str">
        <f t="shared" si="529"/>
        <v>*Bid</v>
      </c>
      <c r="CW788" s="3">
        <f t="shared" si="530"/>
        <v>787</v>
      </c>
      <c r="CX788" s="3">
        <f t="shared" si="531"/>
        <v>3001.21</v>
      </c>
      <c r="CY788" s="3" t="str">
        <f t="shared" si="532"/>
        <v>Ok</v>
      </c>
      <c r="CZ788">
        <v>0</v>
      </c>
      <c r="DA788">
        <v>0</v>
      </c>
    </row>
    <row r="789" spans="1:105" x14ac:dyDescent="0.25">
      <c r="A789">
        <v>788</v>
      </c>
      <c r="B789" t="s">
        <v>3</v>
      </c>
      <c r="C789" t="s">
        <v>897</v>
      </c>
      <c r="D789">
        <v>925.16</v>
      </c>
      <c r="E789">
        <v>2017</v>
      </c>
      <c r="F789">
        <v>925.16</v>
      </c>
      <c r="G789">
        <v>925.16</v>
      </c>
      <c r="H789" s="3">
        <f t="shared" si="492"/>
        <v>0</v>
      </c>
      <c r="I789">
        <v>43008</v>
      </c>
      <c r="J789" t="s">
        <v>2735</v>
      </c>
      <c r="K789" t="s">
        <v>2738</v>
      </c>
      <c r="L789">
        <v>32011</v>
      </c>
      <c r="M789" t="s">
        <v>3327</v>
      </c>
      <c r="N789" t="s">
        <v>4759</v>
      </c>
      <c r="O789">
        <v>-81.8342428015428</v>
      </c>
      <c r="P789">
        <v>30.4654098863573</v>
      </c>
      <c r="Q789" t="s">
        <v>5328</v>
      </c>
      <c r="R789">
        <v>2</v>
      </c>
      <c r="S789" t="s">
        <v>6535</v>
      </c>
      <c r="T789">
        <v>1006</v>
      </c>
      <c r="U789" t="s">
        <v>6578</v>
      </c>
      <c r="V789">
        <v>2017</v>
      </c>
      <c r="W789">
        <v>54552</v>
      </c>
      <c r="X789">
        <v>2017</v>
      </c>
      <c r="Y789">
        <v>54552</v>
      </c>
      <c r="Z789">
        <v>825.85</v>
      </c>
      <c r="AA789" s="3">
        <f t="shared" si="493"/>
        <v>0.89265640537852919</v>
      </c>
      <c r="AB789" t="s">
        <v>6616</v>
      </c>
      <c r="AC789" t="s">
        <v>6616</v>
      </c>
      <c r="AD789" t="s">
        <v>6616</v>
      </c>
      <c r="AE789" t="s">
        <v>6616</v>
      </c>
      <c r="AF789" t="s">
        <v>6616</v>
      </c>
      <c r="AG789" t="s">
        <v>6616</v>
      </c>
      <c r="AI789" t="s">
        <v>6618</v>
      </c>
      <c r="AJ789" t="s">
        <v>6618</v>
      </c>
      <c r="AK789" t="s">
        <v>6618</v>
      </c>
      <c r="AL789" t="s">
        <v>6618</v>
      </c>
      <c r="AM789" t="s">
        <v>6618</v>
      </c>
      <c r="AN789" t="s">
        <v>6618</v>
      </c>
      <c r="AO789" t="s">
        <v>6618</v>
      </c>
      <c r="AP789" s="3" t="str">
        <f t="shared" si="494"/>
        <v>No</v>
      </c>
      <c r="AQ789" s="3" t="str">
        <f t="shared" si="495"/>
        <v>No</v>
      </c>
      <c r="AR789" s="3" t="str">
        <f t="shared" si="496"/>
        <v>No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 t="s">
        <v>6634</v>
      </c>
      <c r="AZ789" t="s">
        <v>6638</v>
      </c>
      <c r="BA789">
        <v>0</v>
      </c>
      <c r="BB789" t="s">
        <v>6616</v>
      </c>
      <c r="BC789" t="s">
        <v>6616</v>
      </c>
      <c r="BD789" s="4" t="str">
        <f t="shared" si="497"/>
        <v>No</v>
      </c>
      <c r="BE789" t="s">
        <v>6640</v>
      </c>
      <c r="BF789" s="3" t="str">
        <f t="shared" si="498"/>
        <v>No</v>
      </c>
      <c r="BG789" t="s">
        <v>6645</v>
      </c>
      <c r="BH789" s="3" t="str">
        <f t="shared" si="499"/>
        <v>43008 THOMAS CREEK DR</v>
      </c>
      <c r="BI789" s="3" t="str">
        <f t="shared" si="500"/>
        <v>Callahan</v>
      </c>
      <c r="BJ789" s="3" t="str">
        <f t="shared" si="501"/>
        <v>Florida</v>
      </c>
      <c r="BK789" s="3">
        <f t="shared" si="502"/>
        <v>32011</v>
      </c>
      <c r="BL789" s="3" t="str">
        <f t="shared" si="503"/>
        <v>43008 THOMAS CREEK DR CALLAHAN FL 32011</v>
      </c>
      <c r="BM789" s="3" t="str">
        <f t="shared" si="504"/>
        <v/>
      </c>
      <c r="BN789" s="3" t="str">
        <f t="shared" si="505"/>
        <v>Pass</v>
      </c>
      <c r="BO789" s="3" t="str">
        <f t="shared" si="506"/>
        <v>No</v>
      </c>
      <c r="BP789" s="3" t="str">
        <f t="shared" si="507"/>
        <v>FV&lt;$10K</v>
      </c>
      <c r="BQ789" t="s">
        <v>6650</v>
      </c>
      <c r="BR789" s="3" t="str">
        <f t="shared" si="508"/>
        <v>No, &lt; $20K Lien</v>
      </c>
      <c r="BS789" s="3" t="str">
        <f t="shared" si="509"/>
        <v>No, Lien &lt; $20K</v>
      </c>
      <c r="BT789" t="s">
        <v>6650</v>
      </c>
      <c r="BU789" s="3" t="str">
        <f t="shared" si="510"/>
        <v>No</v>
      </c>
      <c r="BV789" s="3" t="str">
        <f t="shared" si="511"/>
        <v>No</v>
      </c>
      <c r="BW789" s="3">
        <f t="shared" si="512"/>
        <v>0</v>
      </c>
      <c r="BX789" s="3" t="str">
        <f t="shared" si="513"/>
        <v>No</v>
      </c>
      <c r="BY789" s="3">
        <f t="shared" si="514"/>
        <v>54552</v>
      </c>
      <c r="BZ789">
        <v>1</v>
      </c>
      <c r="CA789" s="3">
        <f t="shared" si="515"/>
        <v>54552</v>
      </c>
      <c r="CC789" s="3">
        <f t="shared" si="516"/>
        <v>0</v>
      </c>
      <c r="CD789" s="3">
        <f t="shared" si="517"/>
        <v>0</v>
      </c>
      <c r="CE789" s="3" t="str">
        <f t="shared" si="518"/>
        <v/>
      </c>
      <c r="CF789" s="3" t="e">
        <f>HLOOKUP(CE789,'Valuation Data'!$D$2:$K$5,4,FALSE)</f>
        <v>#N/A</v>
      </c>
      <c r="CG789" s="3">
        <f t="shared" si="519"/>
        <v>54552</v>
      </c>
      <c r="CH789" s="3" t="str">
        <f t="shared" si="520"/>
        <v>No</v>
      </c>
      <c r="CI789" s="3" t="str">
        <f>VLOOKUP(R789,'Use Codes &amp; County Type'!A:D,4,FALSE)</f>
        <v>R</v>
      </c>
      <c r="CJ789" s="3" t="str">
        <f t="shared" si="521"/>
        <v>No</v>
      </c>
      <c r="CK789" s="3" t="str">
        <f t="shared" si="522"/>
        <v>No</v>
      </c>
      <c r="CL789" s="3">
        <f t="shared" si="523"/>
        <v>0.35</v>
      </c>
      <c r="CM789" s="3">
        <f t="shared" si="524"/>
        <v>19093.199999999997</v>
      </c>
      <c r="CN789" s="3">
        <f t="shared" si="525"/>
        <v>3700.64</v>
      </c>
      <c r="CO789" s="3">
        <f t="shared" si="526"/>
        <v>15392.559999999998</v>
      </c>
      <c r="CP789" s="3">
        <f t="shared" si="527"/>
        <v>6.7836926235518402E-2</v>
      </c>
      <c r="CR789" s="3" t="str">
        <f t="shared" si="528"/>
        <v>No</v>
      </c>
      <c r="CV789" s="3" t="str">
        <f t="shared" si="529"/>
        <v>*Bid</v>
      </c>
      <c r="CW789" s="3">
        <f t="shared" si="530"/>
        <v>788</v>
      </c>
      <c r="CX789" s="3">
        <f t="shared" si="531"/>
        <v>925.16</v>
      </c>
      <c r="CY789" s="3" t="str">
        <f t="shared" si="532"/>
        <v>Ok</v>
      </c>
      <c r="CZ789">
        <v>0</v>
      </c>
      <c r="DA789">
        <v>0</v>
      </c>
    </row>
    <row r="790" spans="1:105" x14ac:dyDescent="0.25">
      <c r="A790">
        <v>789</v>
      </c>
      <c r="B790" t="s">
        <v>3</v>
      </c>
      <c r="C790" t="s">
        <v>898</v>
      </c>
      <c r="D790">
        <v>518.51</v>
      </c>
      <c r="E790">
        <v>2017</v>
      </c>
      <c r="F790" t="e">
        <f>NA()</f>
        <v>#N/A</v>
      </c>
      <c r="G790" t="e">
        <f>NA()</f>
        <v>#N/A</v>
      </c>
      <c r="H790" s="3" t="e">
        <f t="shared" si="492"/>
        <v>#N/A</v>
      </c>
      <c r="I790" t="e">
        <f>NA()</f>
        <v>#N/A</v>
      </c>
      <c r="J790" t="e">
        <f>NA()</f>
        <v>#N/A</v>
      </c>
      <c r="K790" t="e">
        <f>NA()</f>
        <v>#N/A</v>
      </c>
      <c r="L790" t="e">
        <f>NA()</f>
        <v>#N/A</v>
      </c>
      <c r="M790" t="e">
        <f>NA()</f>
        <v>#N/A</v>
      </c>
      <c r="N790" t="e">
        <f>NA()</f>
        <v>#N/A</v>
      </c>
      <c r="O790" t="e">
        <f>NA()</f>
        <v>#N/A</v>
      </c>
      <c r="P790" t="e">
        <f>NA()</f>
        <v>#N/A</v>
      </c>
      <c r="Q790" t="e">
        <f>NA()</f>
        <v>#N/A</v>
      </c>
      <c r="R790">
        <v>2</v>
      </c>
      <c r="S790" t="s">
        <v>6535</v>
      </c>
      <c r="T790" t="e">
        <f>NA()</f>
        <v>#N/A</v>
      </c>
      <c r="U790" t="e">
        <f>NA()</f>
        <v>#N/A</v>
      </c>
      <c r="V790">
        <v>2017</v>
      </c>
      <c r="W790">
        <v>60816</v>
      </c>
      <c r="X790" t="e">
        <f>NA()</f>
        <v>#N/A</v>
      </c>
      <c r="Y790" t="e">
        <f>NA()</f>
        <v>#N/A</v>
      </c>
      <c r="Z790" t="e">
        <f>NA()</f>
        <v>#N/A</v>
      </c>
      <c r="AA790" s="3">
        <f t="shared" si="493"/>
        <v>0</v>
      </c>
      <c r="AB790" t="s">
        <v>6616</v>
      </c>
      <c r="AD790" t="s">
        <v>6616</v>
      </c>
      <c r="AE790" t="s">
        <v>6616</v>
      </c>
      <c r="AF790" t="s">
        <v>6616</v>
      </c>
      <c r="AG790" t="s">
        <v>6616</v>
      </c>
      <c r="AH790" t="s">
        <v>6616</v>
      </c>
      <c r="AI790" t="e">
        <f>NA()</f>
        <v>#N/A</v>
      </c>
      <c r="AJ790" t="e">
        <f>NA()</f>
        <v>#N/A</v>
      </c>
      <c r="AK790" t="e">
        <f>NA()</f>
        <v>#N/A</v>
      </c>
      <c r="AL790" t="e">
        <f>NA()</f>
        <v>#N/A</v>
      </c>
      <c r="AM790" t="e">
        <f>NA()</f>
        <v>#N/A</v>
      </c>
      <c r="AN790" t="e">
        <f>NA()</f>
        <v>#N/A</v>
      </c>
      <c r="AO790" t="e">
        <f>NA()</f>
        <v>#N/A</v>
      </c>
      <c r="AP790" s="3" t="str">
        <f t="shared" si="494"/>
        <v>No</v>
      </c>
      <c r="AQ790" s="3" t="str">
        <f t="shared" si="495"/>
        <v>No</v>
      </c>
      <c r="AR790" s="3" t="str">
        <f t="shared" si="496"/>
        <v>No</v>
      </c>
      <c r="AS790" t="e">
        <f>NA()</f>
        <v>#N/A</v>
      </c>
      <c r="AT790" t="e">
        <f>NA()</f>
        <v>#N/A</v>
      </c>
      <c r="AU790" t="e">
        <f>NA()</f>
        <v>#N/A</v>
      </c>
      <c r="AV790" t="e">
        <f>NA()</f>
        <v>#N/A</v>
      </c>
      <c r="AW790" t="e">
        <f>NA()</f>
        <v>#N/A</v>
      </c>
      <c r="AX790" t="e">
        <f>NA()</f>
        <v>#N/A</v>
      </c>
      <c r="AY790" t="e">
        <f>NA()</f>
        <v>#N/A</v>
      </c>
      <c r="AZ790" t="e">
        <f>NA()</f>
        <v>#N/A</v>
      </c>
      <c r="BA790">
        <v>0</v>
      </c>
      <c r="BB790" t="s">
        <v>6617</v>
      </c>
      <c r="BC790" t="e">
        <f>NA()</f>
        <v>#N/A</v>
      </c>
      <c r="BD790" s="4" t="str">
        <f t="shared" si="497"/>
        <v>No</v>
      </c>
      <c r="BE790" t="e">
        <f>NA()</f>
        <v>#N/A</v>
      </c>
      <c r="BF790" s="3" t="str">
        <f t="shared" si="498"/>
        <v>No</v>
      </c>
      <c r="BG790" t="e">
        <f>NA()</f>
        <v>#N/A</v>
      </c>
      <c r="BH790" s="3" t="e">
        <f t="shared" si="499"/>
        <v>#N/A</v>
      </c>
      <c r="BI790" s="3" t="e">
        <f t="shared" si="500"/>
        <v>#N/A</v>
      </c>
      <c r="BJ790" s="3" t="e">
        <f t="shared" si="501"/>
        <v>#N/A</v>
      </c>
      <c r="BK790" s="3" t="e">
        <f t="shared" si="502"/>
        <v>#N/A</v>
      </c>
      <c r="BL790" s="3" t="e">
        <f t="shared" si="503"/>
        <v>#N/A</v>
      </c>
      <c r="BM790" s="3" t="e">
        <f t="shared" si="504"/>
        <v>#N/A</v>
      </c>
      <c r="BN790" s="3" t="str">
        <f t="shared" si="505"/>
        <v>Pass</v>
      </c>
      <c r="BO790" s="3" t="e">
        <f t="shared" si="506"/>
        <v>#N/A</v>
      </c>
      <c r="BP790" s="3" t="str">
        <f t="shared" si="507"/>
        <v>FV&lt;$10K</v>
      </c>
      <c r="BQ790" t="s">
        <v>6650</v>
      </c>
      <c r="BR790" s="3" t="str">
        <f t="shared" si="508"/>
        <v>No, &lt; $20K Lien</v>
      </c>
      <c r="BS790" s="3" t="str">
        <f t="shared" si="509"/>
        <v>No, Lien &lt; $20K</v>
      </c>
      <c r="BT790" t="s">
        <v>6650</v>
      </c>
      <c r="BU790" s="3" t="str">
        <f t="shared" si="510"/>
        <v>No</v>
      </c>
      <c r="BV790" s="3" t="str">
        <f t="shared" si="511"/>
        <v>No</v>
      </c>
      <c r="BW790" s="3">
        <f t="shared" si="512"/>
        <v>0</v>
      </c>
      <c r="BX790" s="3" t="str">
        <f t="shared" si="513"/>
        <v>No</v>
      </c>
      <c r="BY790" s="3">
        <f t="shared" si="514"/>
        <v>60816</v>
      </c>
      <c r="BZ790">
        <v>1</v>
      </c>
      <c r="CA790" s="3">
        <f t="shared" si="515"/>
        <v>60816</v>
      </c>
      <c r="CC790" s="3" t="e">
        <f t="shared" si="516"/>
        <v>#N/A</v>
      </c>
      <c r="CD790" s="3" t="e">
        <f t="shared" si="517"/>
        <v>#N/A</v>
      </c>
      <c r="CE790" s="3" t="str">
        <f t="shared" si="518"/>
        <v/>
      </c>
      <c r="CF790" s="3" t="e">
        <f>HLOOKUP(CE790,'Valuation Data'!$D$2:$K$5,4,FALSE)</f>
        <v>#N/A</v>
      </c>
      <c r="CG790" s="3">
        <f t="shared" si="519"/>
        <v>60816</v>
      </c>
      <c r="CH790" s="3" t="str">
        <f t="shared" si="520"/>
        <v>No</v>
      </c>
      <c r="CI790" s="3" t="str">
        <f>VLOOKUP(R790,'Use Codes &amp; County Type'!A:D,4,FALSE)</f>
        <v>R</v>
      </c>
      <c r="CJ790" s="3" t="str">
        <f t="shared" si="521"/>
        <v>No</v>
      </c>
      <c r="CK790" s="3" t="str">
        <f t="shared" si="522"/>
        <v>Yes</v>
      </c>
      <c r="CL790" s="3">
        <f t="shared" si="523"/>
        <v>0.67</v>
      </c>
      <c r="CM790" s="3">
        <f t="shared" si="524"/>
        <v>40746.720000000001</v>
      </c>
      <c r="CN790" s="3" t="e">
        <f t="shared" si="525"/>
        <v>#N/A</v>
      </c>
      <c r="CO790" s="3" t="e">
        <f t="shared" si="526"/>
        <v>#N/A</v>
      </c>
      <c r="CP790" s="3" t="e">
        <f t="shared" si="527"/>
        <v>#N/A</v>
      </c>
      <c r="CR790" s="3" t="e">
        <f t="shared" si="528"/>
        <v>#N/A</v>
      </c>
      <c r="CV790" s="3" t="e">
        <f t="shared" si="529"/>
        <v>#N/A</v>
      </c>
      <c r="CW790" s="3">
        <f t="shared" si="530"/>
        <v>789</v>
      </c>
      <c r="CX790" s="3">
        <f t="shared" si="531"/>
        <v>518.51</v>
      </c>
      <c r="CY790" s="3" t="e">
        <f t="shared" si="532"/>
        <v>#N/A</v>
      </c>
      <c r="CZ790" t="e">
        <f>NA()</f>
        <v>#N/A</v>
      </c>
      <c r="DA790" t="e">
        <f>NA()</f>
        <v>#N/A</v>
      </c>
    </row>
    <row r="791" spans="1:105" x14ac:dyDescent="0.25">
      <c r="A791">
        <v>790</v>
      </c>
      <c r="B791" t="s">
        <v>3</v>
      </c>
      <c r="C791" t="s">
        <v>899</v>
      </c>
      <c r="D791">
        <v>18982.240000000002</v>
      </c>
      <c r="E791">
        <v>2017</v>
      </c>
      <c r="F791">
        <v>18982.240000000002</v>
      </c>
      <c r="G791">
        <v>18982.240000000002</v>
      </c>
      <c r="H791" s="3">
        <f t="shared" si="492"/>
        <v>0</v>
      </c>
      <c r="I791">
        <v>54002</v>
      </c>
      <c r="J791" t="s">
        <v>2735</v>
      </c>
      <c r="K791" t="s">
        <v>2738</v>
      </c>
      <c r="L791">
        <v>32011</v>
      </c>
      <c r="M791" t="s">
        <v>3328</v>
      </c>
      <c r="N791" t="s">
        <v>4759</v>
      </c>
      <c r="O791">
        <v>-81.778352404109796</v>
      </c>
      <c r="P791">
        <v>30.530866256058498</v>
      </c>
      <c r="Q791" t="s">
        <v>5352</v>
      </c>
      <c r="R791">
        <v>38</v>
      </c>
      <c r="S791" t="s">
        <v>6563</v>
      </c>
      <c r="T791">
        <v>4028</v>
      </c>
      <c r="U791" t="s">
        <v>6600</v>
      </c>
      <c r="V791">
        <v>2017</v>
      </c>
      <c r="W791">
        <v>1157435</v>
      </c>
      <c r="X791">
        <v>2017</v>
      </c>
      <c r="Y791">
        <v>1157435</v>
      </c>
      <c r="Z791">
        <v>17522.18</v>
      </c>
      <c r="AA791" s="3">
        <f t="shared" si="493"/>
        <v>0.92308283953843162</v>
      </c>
      <c r="AD791" t="s">
        <v>6616</v>
      </c>
      <c r="AF791" t="s">
        <v>6616</v>
      </c>
      <c r="AI791" t="s">
        <v>6618</v>
      </c>
      <c r="AJ791" t="s">
        <v>6618</v>
      </c>
      <c r="AK791" t="s">
        <v>6618</v>
      </c>
      <c r="AL791">
        <v>0</v>
      </c>
      <c r="AM791">
        <v>0</v>
      </c>
      <c r="AN791">
        <v>0</v>
      </c>
      <c r="AO791">
        <v>0</v>
      </c>
      <c r="AP791" s="3" t="str">
        <f t="shared" si="494"/>
        <v>No</v>
      </c>
      <c r="AQ791" s="3" t="str">
        <f t="shared" si="495"/>
        <v>No</v>
      </c>
      <c r="AR791" s="3" t="str">
        <f t="shared" si="496"/>
        <v>No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5</v>
      </c>
      <c r="AY791" t="s">
        <v>6634</v>
      </c>
      <c r="AZ791" t="s">
        <v>6638</v>
      </c>
      <c r="BA791">
        <v>0</v>
      </c>
      <c r="BB791" t="s">
        <v>6616</v>
      </c>
      <c r="BC791" t="s">
        <v>6616</v>
      </c>
      <c r="BD791" s="4" t="str">
        <f t="shared" si="497"/>
        <v>No</v>
      </c>
      <c r="BE791" t="s">
        <v>6640</v>
      </c>
      <c r="BF791" s="3" t="str">
        <f t="shared" si="498"/>
        <v>No</v>
      </c>
      <c r="BG791" t="s">
        <v>6645</v>
      </c>
      <c r="BH791" s="3" t="str">
        <f t="shared" si="499"/>
        <v>54002 DEERFIELD COUNTRY CLUB RD</v>
      </c>
      <c r="BI791" s="3" t="str">
        <f t="shared" si="500"/>
        <v>Callahan</v>
      </c>
      <c r="BJ791" s="3" t="str">
        <f t="shared" si="501"/>
        <v>Florida</v>
      </c>
      <c r="BK791" s="3">
        <f t="shared" si="502"/>
        <v>32011</v>
      </c>
      <c r="BL791" s="3" t="str">
        <f t="shared" si="503"/>
        <v>54002 DEERFIELD COUNTRY CLUB RD CALLAHAN FL 32011</v>
      </c>
      <c r="BM791" s="3" t="str">
        <f t="shared" si="504"/>
        <v/>
      </c>
      <c r="BN791" s="3" t="str">
        <f t="shared" si="505"/>
        <v>Pass</v>
      </c>
      <c r="BO791" s="3" t="str">
        <f t="shared" si="506"/>
        <v>No</v>
      </c>
      <c r="BP791" s="3" t="str">
        <f t="shared" si="507"/>
        <v>Pass</v>
      </c>
      <c r="BQ791" t="s">
        <v>6650</v>
      </c>
      <c r="BR791" s="3" t="str">
        <f t="shared" si="508"/>
        <v>No, &lt; $20K Lien</v>
      </c>
      <c r="BS791" s="3" t="str">
        <f t="shared" si="509"/>
        <v>No, Lien &lt; $20K</v>
      </c>
      <c r="BT791" t="s">
        <v>6650</v>
      </c>
      <c r="BU791" s="3" t="str">
        <f t="shared" si="510"/>
        <v>No</v>
      </c>
      <c r="BV791" s="3" t="str">
        <f t="shared" si="511"/>
        <v>No</v>
      </c>
      <c r="BW791" s="3">
        <f t="shared" si="512"/>
        <v>0</v>
      </c>
      <c r="BX791" s="3" t="str">
        <f t="shared" si="513"/>
        <v>No</v>
      </c>
      <c r="BY791" s="3">
        <f t="shared" si="514"/>
        <v>1157435</v>
      </c>
      <c r="BZ791">
        <v>1</v>
      </c>
      <c r="CA791" s="3">
        <f t="shared" si="515"/>
        <v>1157435</v>
      </c>
      <c r="CC791" s="3">
        <f t="shared" si="516"/>
        <v>0</v>
      </c>
      <c r="CD791" s="3">
        <f t="shared" si="517"/>
        <v>0</v>
      </c>
      <c r="CE791" s="3" t="str">
        <f t="shared" si="518"/>
        <v/>
      </c>
      <c r="CF791" s="3" t="e">
        <f>HLOOKUP(CE791,'Valuation Data'!$D$2:$K$5,4,FALSE)</f>
        <v>#N/A</v>
      </c>
      <c r="CG791" s="3">
        <f t="shared" si="519"/>
        <v>1157435</v>
      </c>
      <c r="CH791" s="3" t="str">
        <f t="shared" si="520"/>
        <v>No</v>
      </c>
      <c r="CI791" s="3" t="str">
        <f>VLOOKUP(R791,'Use Codes &amp; County Type'!A:D,4,FALSE)</f>
        <v>C</v>
      </c>
      <c r="CJ791" s="3" t="str">
        <f t="shared" si="521"/>
        <v>No</v>
      </c>
      <c r="CK791" s="3" t="str">
        <f t="shared" si="522"/>
        <v>No</v>
      </c>
      <c r="CL791" s="3">
        <f t="shared" si="523"/>
        <v>0.3</v>
      </c>
      <c r="CM791" s="3">
        <f t="shared" si="524"/>
        <v>347230.5</v>
      </c>
      <c r="CN791" s="3">
        <f t="shared" si="525"/>
        <v>75928.960000000006</v>
      </c>
      <c r="CO791" s="3">
        <f t="shared" si="526"/>
        <v>271301.53999999998</v>
      </c>
      <c r="CP791" s="3">
        <f t="shared" si="527"/>
        <v>6.5601057510788943E-2</v>
      </c>
      <c r="CR791" s="3" t="str">
        <f t="shared" si="528"/>
        <v>No</v>
      </c>
      <c r="CV791" s="3" t="str">
        <f t="shared" si="529"/>
        <v>*Bid</v>
      </c>
      <c r="CW791" s="3">
        <f t="shared" si="530"/>
        <v>790</v>
      </c>
      <c r="CX791" s="3">
        <f t="shared" si="531"/>
        <v>18982.240000000002</v>
      </c>
      <c r="CY791" s="3" t="str">
        <f t="shared" si="532"/>
        <v>Ok</v>
      </c>
      <c r="CZ791">
        <v>0</v>
      </c>
      <c r="DA791">
        <v>0</v>
      </c>
    </row>
    <row r="792" spans="1:105" x14ac:dyDescent="0.25">
      <c r="A792">
        <v>791</v>
      </c>
      <c r="B792" t="s">
        <v>3</v>
      </c>
      <c r="C792" t="s">
        <v>900</v>
      </c>
      <c r="D792">
        <v>48.37</v>
      </c>
      <c r="E792">
        <v>2017</v>
      </c>
      <c r="F792">
        <v>48.37</v>
      </c>
      <c r="G792">
        <v>48.37</v>
      </c>
      <c r="H792" s="3">
        <f t="shared" si="492"/>
        <v>0</v>
      </c>
      <c r="J792" t="s">
        <v>2735</v>
      </c>
      <c r="K792" t="s">
        <v>2738</v>
      </c>
      <c r="L792">
        <v>32011</v>
      </c>
      <c r="M792" t="s">
        <v>3329</v>
      </c>
      <c r="N792" t="s">
        <v>4759</v>
      </c>
      <c r="O792">
        <v>-81.776696216729604</v>
      </c>
      <c r="P792">
        <v>30.531218305922401</v>
      </c>
      <c r="Q792" t="s">
        <v>5353</v>
      </c>
      <c r="R792">
        <v>0</v>
      </c>
      <c r="S792" t="s">
        <v>6538</v>
      </c>
      <c r="T792">
        <v>8001</v>
      </c>
      <c r="U792" t="s">
        <v>6581</v>
      </c>
      <c r="V792">
        <v>2017</v>
      </c>
      <c r="W792">
        <v>1000</v>
      </c>
      <c r="X792">
        <v>2017</v>
      </c>
      <c r="Y792">
        <v>1000</v>
      </c>
      <c r="Z792">
        <v>15.14</v>
      </c>
      <c r="AA792" s="3">
        <f t="shared" si="493"/>
        <v>0.31300392805457933</v>
      </c>
      <c r="AB792" t="s">
        <v>6617</v>
      </c>
      <c r="AC792" t="s">
        <v>6616</v>
      </c>
      <c r="AD792" t="s">
        <v>6616</v>
      </c>
      <c r="AE792" t="s">
        <v>6616</v>
      </c>
      <c r="AF792" t="s">
        <v>6616</v>
      </c>
      <c r="AG792" t="s">
        <v>6616</v>
      </c>
      <c r="AH792" t="s">
        <v>6616</v>
      </c>
      <c r="AI792" t="s">
        <v>6619</v>
      </c>
      <c r="AJ792" t="s">
        <v>6619</v>
      </c>
      <c r="AK792" t="s">
        <v>6618</v>
      </c>
      <c r="AL792" t="s">
        <v>6618</v>
      </c>
      <c r="AM792" t="s">
        <v>6619</v>
      </c>
      <c r="AN792" t="s">
        <v>6618</v>
      </c>
      <c r="AO792" t="s">
        <v>6618</v>
      </c>
      <c r="AP792" s="3" t="str">
        <f t="shared" si="494"/>
        <v>Yes</v>
      </c>
      <c r="AQ792" s="3" t="str">
        <f t="shared" si="495"/>
        <v>Yes</v>
      </c>
      <c r="AR792" s="3" t="str">
        <f t="shared" si="496"/>
        <v>Yes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 t="s">
        <v>6634</v>
      </c>
      <c r="AZ792" t="s">
        <v>6638</v>
      </c>
      <c r="BA792">
        <v>7</v>
      </c>
      <c r="BB792" t="s">
        <v>6616</v>
      </c>
      <c r="BC792" t="s">
        <v>6616</v>
      </c>
      <c r="BD792" s="4" t="str">
        <f t="shared" si="497"/>
        <v>No</v>
      </c>
      <c r="BE792" t="s">
        <v>6640</v>
      </c>
      <c r="BF792" s="3" t="str">
        <f t="shared" si="498"/>
        <v>No</v>
      </c>
      <c r="BG792" t="s">
        <v>6645</v>
      </c>
      <c r="BH792" s="3" t="str">
        <f t="shared" si="499"/>
        <v>DEERFIELD COUNTRY CLUB RD</v>
      </c>
      <c r="BI792" s="3" t="str">
        <f t="shared" si="500"/>
        <v>Callahan</v>
      </c>
      <c r="BJ792" s="3" t="str">
        <f t="shared" si="501"/>
        <v>Florida</v>
      </c>
      <c r="BK792" s="3">
        <f t="shared" si="502"/>
        <v>32011</v>
      </c>
      <c r="BL792" s="3" t="str">
        <f t="shared" si="503"/>
        <v>DEERFIELD COUNTRY CLUB RD CALLAHAN FL 32011</v>
      </c>
      <c r="BM792" s="3" t="str">
        <f t="shared" si="504"/>
        <v/>
      </c>
      <c r="BN792" s="3" t="str">
        <f t="shared" si="505"/>
        <v>Lien&lt;$150</v>
      </c>
      <c r="BO792" s="3" t="str">
        <f t="shared" si="506"/>
        <v>No</v>
      </c>
      <c r="BP792" s="3" t="str">
        <f t="shared" si="507"/>
        <v>FV&lt;$10K</v>
      </c>
      <c r="BQ792" t="s">
        <v>6650</v>
      </c>
      <c r="BR792" s="3" t="str">
        <f t="shared" si="508"/>
        <v>No, &lt; $20K Lien</v>
      </c>
      <c r="BS792" s="3" t="str">
        <f t="shared" si="509"/>
        <v>No, Lien &lt; $20K</v>
      </c>
      <c r="BT792" t="s">
        <v>6650</v>
      </c>
      <c r="BU792" s="3" t="str">
        <f t="shared" si="510"/>
        <v>Yes</v>
      </c>
      <c r="BV792" s="3" t="str">
        <f t="shared" si="511"/>
        <v>No</v>
      </c>
      <c r="BW792" s="3">
        <f t="shared" si="512"/>
        <v>7</v>
      </c>
      <c r="BX792" s="3" t="str">
        <f t="shared" si="513"/>
        <v>No</v>
      </c>
      <c r="BY792" s="3">
        <f t="shared" si="514"/>
        <v>1000</v>
      </c>
      <c r="BZ792">
        <v>1</v>
      </c>
      <c r="CA792" s="3">
        <f t="shared" si="515"/>
        <v>1000</v>
      </c>
      <c r="CC792" s="3">
        <f t="shared" si="516"/>
        <v>0</v>
      </c>
      <c r="CD792" s="3">
        <f t="shared" si="517"/>
        <v>0</v>
      </c>
      <c r="CE792" s="3" t="str">
        <f t="shared" si="518"/>
        <v/>
      </c>
      <c r="CF792" s="3" t="e">
        <f>HLOOKUP(CE792,'Valuation Data'!$D$2:$K$5,4,FALSE)</f>
        <v>#N/A</v>
      </c>
      <c r="CG792" s="3">
        <f t="shared" si="519"/>
        <v>1000</v>
      </c>
      <c r="CH792" s="3" t="str">
        <f t="shared" si="520"/>
        <v>No</v>
      </c>
      <c r="CI792" s="3" t="str">
        <f>VLOOKUP(R792,'Use Codes &amp; County Type'!A:D,4,FALSE)</f>
        <v>V</v>
      </c>
      <c r="CJ792" s="3" t="str">
        <f t="shared" si="521"/>
        <v>Yes</v>
      </c>
      <c r="CK792" s="3" t="str">
        <f t="shared" si="522"/>
        <v>No</v>
      </c>
      <c r="CL792" s="3">
        <f t="shared" si="523"/>
        <v>0</v>
      </c>
      <c r="CM792" s="3">
        <f t="shared" si="524"/>
        <v>0</v>
      </c>
      <c r="CN792" s="3">
        <f t="shared" si="525"/>
        <v>532.06999999999994</v>
      </c>
      <c r="CO792" s="3">
        <f t="shared" si="526"/>
        <v>-532.06999999999994</v>
      </c>
      <c r="CP792" s="3">
        <f t="shared" si="527"/>
        <v>0.53206999999999993</v>
      </c>
      <c r="CR792" s="3" t="str">
        <f t="shared" si="528"/>
        <v>No</v>
      </c>
      <c r="CV792" s="3" t="str">
        <f t="shared" si="529"/>
        <v>Lien&lt;$150</v>
      </c>
      <c r="CW792" s="3">
        <f t="shared" si="530"/>
        <v>791</v>
      </c>
      <c r="CX792" s="3">
        <f t="shared" si="531"/>
        <v>48.37</v>
      </c>
      <c r="CY792" s="3" t="str">
        <f t="shared" si="532"/>
        <v>Ok</v>
      </c>
      <c r="CZ792">
        <v>0</v>
      </c>
      <c r="DA792">
        <v>0</v>
      </c>
    </row>
    <row r="793" spans="1:105" x14ac:dyDescent="0.25">
      <c r="A793">
        <v>792</v>
      </c>
      <c r="B793" t="s">
        <v>3</v>
      </c>
      <c r="C793" t="s">
        <v>901</v>
      </c>
      <c r="D793">
        <v>575.03</v>
      </c>
      <c r="E793">
        <v>2017</v>
      </c>
      <c r="F793">
        <v>575.03</v>
      </c>
      <c r="G793">
        <v>575.03</v>
      </c>
      <c r="H793" s="3">
        <f t="shared" si="492"/>
        <v>0</v>
      </c>
      <c r="I793">
        <v>54152</v>
      </c>
      <c r="J793" t="s">
        <v>2735</v>
      </c>
      <c r="K793" t="s">
        <v>2738</v>
      </c>
      <c r="L793">
        <v>32011</v>
      </c>
      <c r="M793" t="s">
        <v>3330</v>
      </c>
      <c r="N793" t="s">
        <v>4759</v>
      </c>
      <c r="O793">
        <v>-81.765070855530894</v>
      </c>
      <c r="P793">
        <v>30.522300049238201</v>
      </c>
      <c r="Q793" t="s">
        <v>5354</v>
      </c>
      <c r="R793">
        <v>2</v>
      </c>
      <c r="S793" t="s">
        <v>6535</v>
      </c>
      <c r="T793">
        <v>1006</v>
      </c>
      <c r="U793" t="s">
        <v>6578</v>
      </c>
      <c r="V793">
        <v>2017</v>
      </c>
      <c r="W793">
        <v>33168</v>
      </c>
      <c r="X793">
        <v>2017</v>
      </c>
      <c r="Y793">
        <v>33168</v>
      </c>
      <c r="Z793">
        <v>502.11</v>
      </c>
      <c r="AA793" s="3">
        <f t="shared" si="493"/>
        <v>0.87318922491000472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 s="3" t="str">
        <f t="shared" si="494"/>
        <v>No</v>
      </c>
      <c r="AQ793" s="3" t="str">
        <f t="shared" si="495"/>
        <v>No</v>
      </c>
      <c r="AR793" s="3" t="str">
        <f t="shared" si="496"/>
        <v>No</v>
      </c>
      <c r="AS793">
        <v>0</v>
      </c>
      <c r="AT793">
        <v>0</v>
      </c>
      <c r="AU793">
        <v>53600</v>
      </c>
      <c r="AV793" t="s">
        <v>6621</v>
      </c>
      <c r="AW793">
        <v>0</v>
      </c>
      <c r="AX793">
        <v>0</v>
      </c>
      <c r="AY793" t="s">
        <v>6634</v>
      </c>
      <c r="AZ793">
        <v>0</v>
      </c>
      <c r="BA793">
        <v>0</v>
      </c>
      <c r="BB793" t="s">
        <v>6616</v>
      </c>
      <c r="BC793">
        <v>0</v>
      </c>
      <c r="BD793" s="4" t="str">
        <f t="shared" si="497"/>
        <v>No</v>
      </c>
      <c r="BE793" t="s">
        <v>6640</v>
      </c>
      <c r="BF793" s="3" t="str">
        <f t="shared" si="498"/>
        <v>No</v>
      </c>
      <c r="BG793" t="s">
        <v>6645</v>
      </c>
      <c r="BH793" s="3" t="str">
        <f t="shared" si="499"/>
        <v>54152 FOURACRE CIR</v>
      </c>
      <c r="BI793" s="3" t="str">
        <f t="shared" si="500"/>
        <v>Callahan</v>
      </c>
      <c r="BJ793" s="3" t="str">
        <f t="shared" si="501"/>
        <v>Florida</v>
      </c>
      <c r="BK793" s="3">
        <f t="shared" si="502"/>
        <v>32011</v>
      </c>
      <c r="BL793" s="3" t="str">
        <f t="shared" si="503"/>
        <v>54152 FOURACRE CIR CALLAHAN FL 32011</v>
      </c>
      <c r="BM793" s="3" t="str">
        <f t="shared" si="504"/>
        <v>L</v>
      </c>
      <c r="BN793" s="3" t="str">
        <f t="shared" si="505"/>
        <v>Pass</v>
      </c>
      <c r="BO793" s="3" t="str">
        <f t="shared" si="506"/>
        <v>No</v>
      </c>
      <c r="BP793" s="3" t="str">
        <f t="shared" si="507"/>
        <v>FV&lt;$10K</v>
      </c>
      <c r="BQ793" t="s">
        <v>6650</v>
      </c>
      <c r="BR793" s="3" t="str">
        <f t="shared" si="508"/>
        <v>No, &lt; $20K Lien</v>
      </c>
      <c r="BS793" s="3" t="str">
        <f t="shared" si="509"/>
        <v>No, Lien &lt; $20K</v>
      </c>
      <c r="BT793" t="s">
        <v>6650</v>
      </c>
      <c r="BU793" s="3" t="str">
        <f t="shared" si="510"/>
        <v>No</v>
      </c>
      <c r="BV793" s="3" t="str">
        <f t="shared" si="511"/>
        <v>No</v>
      </c>
      <c r="BW793" s="3">
        <f t="shared" si="512"/>
        <v>0</v>
      </c>
      <c r="BX793" s="3" t="str">
        <f t="shared" si="513"/>
        <v>No</v>
      </c>
      <c r="BY793" s="3">
        <f t="shared" si="514"/>
        <v>33168</v>
      </c>
      <c r="BZ793">
        <v>1</v>
      </c>
      <c r="CA793" s="3">
        <f t="shared" si="515"/>
        <v>33168</v>
      </c>
      <c r="CC793" s="3">
        <f t="shared" si="516"/>
        <v>0</v>
      </c>
      <c r="CD793" s="3">
        <f t="shared" si="517"/>
        <v>0</v>
      </c>
      <c r="CE793" s="3" t="str">
        <f t="shared" si="518"/>
        <v/>
      </c>
      <c r="CF793" s="3" t="e">
        <f>HLOOKUP(CE793,'Valuation Data'!$D$2:$K$5,4,FALSE)</f>
        <v>#N/A</v>
      </c>
      <c r="CG793" s="3">
        <f t="shared" si="519"/>
        <v>33168</v>
      </c>
      <c r="CH793" s="3" t="str">
        <f t="shared" si="520"/>
        <v>No</v>
      </c>
      <c r="CI793" s="3" t="str">
        <f>VLOOKUP(R793,'Use Codes &amp; County Type'!A:D,4,FALSE)</f>
        <v>R</v>
      </c>
      <c r="CJ793" s="3" t="str">
        <f t="shared" si="521"/>
        <v>No</v>
      </c>
      <c r="CK793" s="3" t="str">
        <f t="shared" si="522"/>
        <v>No</v>
      </c>
      <c r="CL793" s="3">
        <f t="shared" si="523"/>
        <v>0.35</v>
      </c>
      <c r="CM793" s="3">
        <f t="shared" si="524"/>
        <v>11608.8</v>
      </c>
      <c r="CN793" s="3">
        <f t="shared" si="525"/>
        <v>2300.12</v>
      </c>
      <c r="CO793" s="3">
        <f t="shared" si="526"/>
        <v>9308.68</v>
      </c>
      <c r="CP793" s="3">
        <f t="shared" si="527"/>
        <v>6.9347563917028454E-2</v>
      </c>
      <c r="CR793" s="3" t="str">
        <f t="shared" si="528"/>
        <v>No</v>
      </c>
      <c r="CV793" s="3" t="str">
        <f t="shared" si="529"/>
        <v>*Bid</v>
      </c>
      <c r="CW793" s="3">
        <f t="shared" si="530"/>
        <v>792</v>
      </c>
      <c r="CX793" s="3">
        <f t="shared" si="531"/>
        <v>575.03</v>
      </c>
      <c r="CY793" s="3" t="str">
        <f t="shared" si="532"/>
        <v>Ok</v>
      </c>
      <c r="CZ793">
        <v>0</v>
      </c>
      <c r="DA793">
        <v>0</v>
      </c>
    </row>
    <row r="794" spans="1:105" x14ac:dyDescent="0.25">
      <c r="A794">
        <v>793</v>
      </c>
      <c r="B794" t="s">
        <v>3</v>
      </c>
      <c r="C794" t="s">
        <v>902</v>
      </c>
      <c r="D794">
        <v>793.29</v>
      </c>
      <c r="E794">
        <v>2017</v>
      </c>
      <c r="F794">
        <v>793.29</v>
      </c>
      <c r="G794">
        <v>793.29</v>
      </c>
      <c r="H794" s="3">
        <f t="shared" si="492"/>
        <v>0</v>
      </c>
      <c r="I794">
        <v>54212</v>
      </c>
      <c r="J794" t="s">
        <v>2735</v>
      </c>
      <c r="K794" t="s">
        <v>2738</v>
      </c>
      <c r="L794">
        <v>32011</v>
      </c>
      <c r="M794" t="s">
        <v>3331</v>
      </c>
      <c r="N794" t="s">
        <v>4759</v>
      </c>
      <c r="O794">
        <v>-81.7802459338088</v>
      </c>
      <c r="P794">
        <v>30.512311688912</v>
      </c>
      <c r="Q794" t="s">
        <v>5355</v>
      </c>
      <c r="R794">
        <v>50</v>
      </c>
      <c r="S794" t="s">
        <v>6540</v>
      </c>
      <c r="T794">
        <v>7000</v>
      </c>
      <c r="U794" t="s">
        <v>6583</v>
      </c>
      <c r="V794">
        <v>2017</v>
      </c>
      <c r="W794">
        <v>85602</v>
      </c>
      <c r="X794">
        <v>2017</v>
      </c>
      <c r="Y794">
        <v>146025</v>
      </c>
      <c r="Z794">
        <v>703.92</v>
      </c>
      <c r="AA794" s="3">
        <f t="shared" si="493"/>
        <v>0.88734258593956816</v>
      </c>
      <c r="AB794" t="s">
        <v>6616</v>
      </c>
      <c r="AC794" t="s">
        <v>6616</v>
      </c>
      <c r="AD794" t="s">
        <v>6616</v>
      </c>
      <c r="AE794" t="s">
        <v>6616</v>
      </c>
      <c r="AI794" t="s">
        <v>6618</v>
      </c>
      <c r="AJ794" t="s">
        <v>6618</v>
      </c>
      <c r="AK794" t="s">
        <v>6618</v>
      </c>
      <c r="AL794" t="s">
        <v>6618</v>
      </c>
      <c r="AM794" t="s">
        <v>6618</v>
      </c>
      <c r="AN794" t="s">
        <v>6618</v>
      </c>
      <c r="AO794" t="s">
        <v>6618</v>
      </c>
      <c r="AP794" s="3" t="str">
        <f t="shared" si="494"/>
        <v>No</v>
      </c>
      <c r="AQ794" s="3" t="str">
        <f t="shared" si="495"/>
        <v>No</v>
      </c>
      <c r="AR794" s="3" t="str">
        <f t="shared" si="496"/>
        <v>No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 t="s">
        <v>6634</v>
      </c>
      <c r="AZ794" t="s">
        <v>6638</v>
      </c>
      <c r="BA794">
        <v>0</v>
      </c>
      <c r="BB794" t="s">
        <v>6617</v>
      </c>
      <c r="BC794" t="s">
        <v>6616</v>
      </c>
      <c r="BD794" s="4" t="str">
        <f t="shared" si="497"/>
        <v>No</v>
      </c>
      <c r="BE794" t="s">
        <v>6640</v>
      </c>
      <c r="BF794" s="3" t="str">
        <f t="shared" si="498"/>
        <v>No</v>
      </c>
      <c r="BG794" t="s">
        <v>6645</v>
      </c>
      <c r="BH794" s="3" t="str">
        <f t="shared" si="499"/>
        <v>54212 ROY BOOTH RD</v>
      </c>
      <c r="BI794" s="3" t="str">
        <f t="shared" si="500"/>
        <v>Callahan</v>
      </c>
      <c r="BJ794" s="3" t="str">
        <f t="shared" si="501"/>
        <v>Florida</v>
      </c>
      <c r="BK794" s="3">
        <f t="shared" si="502"/>
        <v>32011</v>
      </c>
      <c r="BL794" s="3" t="str">
        <f t="shared" si="503"/>
        <v>54212 ROY BOOTH RD CALLAHAN FL 32011</v>
      </c>
      <c r="BM794" s="3" t="str">
        <f t="shared" si="504"/>
        <v/>
      </c>
      <c r="BN794" s="3" t="str">
        <f t="shared" si="505"/>
        <v>Pass</v>
      </c>
      <c r="BO794" s="3" t="str">
        <f t="shared" si="506"/>
        <v>No</v>
      </c>
      <c r="BP794" s="3" t="str">
        <f t="shared" si="507"/>
        <v>FV&lt;$10K</v>
      </c>
      <c r="BQ794" t="s">
        <v>6650</v>
      </c>
      <c r="BR794" s="3" t="str">
        <f t="shared" si="508"/>
        <v>No, &lt; $20K Lien</v>
      </c>
      <c r="BS794" s="3" t="str">
        <f t="shared" si="509"/>
        <v>No, Lien &lt; $20K</v>
      </c>
      <c r="BT794" t="s">
        <v>6650</v>
      </c>
      <c r="BU794" s="3" t="str">
        <f t="shared" si="510"/>
        <v>No</v>
      </c>
      <c r="BV794" s="3" t="str">
        <f t="shared" si="511"/>
        <v>No</v>
      </c>
      <c r="BW794" s="3">
        <f t="shared" si="512"/>
        <v>0</v>
      </c>
      <c r="BX794" s="3" t="str">
        <f t="shared" si="513"/>
        <v>No</v>
      </c>
      <c r="BY794" s="3">
        <f t="shared" si="514"/>
        <v>85602</v>
      </c>
      <c r="BZ794">
        <v>1</v>
      </c>
      <c r="CA794" s="3">
        <f t="shared" si="515"/>
        <v>85602</v>
      </c>
      <c r="CC794" s="3">
        <f t="shared" si="516"/>
        <v>0</v>
      </c>
      <c r="CD794" s="3">
        <f t="shared" si="517"/>
        <v>0</v>
      </c>
      <c r="CE794" s="3" t="str">
        <f t="shared" si="518"/>
        <v/>
      </c>
      <c r="CF794" s="3" t="e">
        <f>HLOOKUP(CE794,'Valuation Data'!$D$2:$K$5,4,FALSE)</f>
        <v>#N/A</v>
      </c>
      <c r="CG794" s="3">
        <f t="shared" si="519"/>
        <v>85602</v>
      </c>
      <c r="CH794" s="3" t="str">
        <f t="shared" si="520"/>
        <v>No</v>
      </c>
      <c r="CI794" s="3" t="str">
        <f>VLOOKUP(R794,'Use Codes &amp; County Type'!A:D,4,FALSE)</f>
        <v>V</v>
      </c>
      <c r="CJ794" s="3" t="str">
        <f t="shared" si="521"/>
        <v>Yes</v>
      </c>
      <c r="CK794" s="3" t="str">
        <f t="shared" si="522"/>
        <v>Yes</v>
      </c>
      <c r="CL794" s="3">
        <f t="shared" si="523"/>
        <v>0</v>
      </c>
      <c r="CM794" s="3">
        <f t="shared" si="524"/>
        <v>0</v>
      </c>
      <c r="CN794" s="3">
        <f t="shared" si="525"/>
        <v>3173.16</v>
      </c>
      <c r="CO794" s="3">
        <f t="shared" si="526"/>
        <v>-3173.16</v>
      </c>
      <c r="CP794" s="3">
        <f t="shared" si="527"/>
        <v>3.7068760075699161E-2</v>
      </c>
      <c r="CR794" s="3" t="str">
        <f t="shared" si="528"/>
        <v>No</v>
      </c>
      <c r="CV794" s="3" t="str">
        <f t="shared" si="529"/>
        <v>Vacant, No Sales Data</v>
      </c>
      <c r="CW794" s="3">
        <f t="shared" si="530"/>
        <v>793</v>
      </c>
      <c r="CX794" s="3">
        <f t="shared" si="531"/>
        <v>793.29</v>
      </c>
      <c r="CY794" s="3" t="str">
        <f t="shared" si="532"/>
        <v>Ok</v>
      </c>
      <c r="CZ794">
        <v>0</v>
      </c>
      <c r="DA794">
        <v>0</v>
      </c>
    </row>
    <row r="795" spans="1:105" x14ac:dyDescent="0.25">
      <c r="A795">
        <v>794</v>
      </c>
      <c r="B795" t="s">
        <v>3</v>
      </c>
      <c r="C795" t="s">
        <v>903</v>
      </c>
      <c r="D795">
        <v>285.77</v>
      </c>
      <c r="E795">
        <v>2017</v>
      </c>
      <c r="F795">
        <v>285.77</v>
      </c>
      <c r="G795">
        <v>285.77</v>
      </c>
      <c r="H795" s="3">
        <f t="shared" si="492"/>
        <v>0</v>
      </c>
      <c r="J795" t="s">
        <v>2735</v>
      </c>
      <c r="K795" t="s">
        <v>2738</v>
      </c>
      <c r="L795">
        <v>32011</v>
      </c>
      <c r="M795" t="s">
        <v>2900</v>
      </c>
      <c r="N795" t="s">
        <v>4759</v>
      </c>
      <c r="O795">
        <v>-81.792386002780205</v>
      </c>
      <c r="P795">
        <v>30.506238180519802</v>
      </c>
      <c r="Q795" t="s">
        <v>5356</v>
      </c>
      <c r="R795">
        <v>0</v>
      </c>
      <c r="S795" t="s">
        <v>6538</v>
      </c>
      <c r="T795">
        <v>8001</v>
      </c>
      <c r="U795" t="s">
        <v>6581</v>
      </c>
      <c r="V795">
        <v>2017</v>
      </c>
      <c r="W795">
        <v>14495</v>
      </c>
      <c r="X795">
        <v>2017</v>
      </c>
      <c r="Y795">
        <v>16800</v>
      </c>
      <c r="Z795">
        <v>234.65</v>
      </c>
      <c r="AA795" s="3">
        <f t="shared" si="493"/>
        <v>0.82111488259789345</v>
      </c>
      <c r="AB795" t="s">
        <v>6616</v>
      </c>
      <c r="AC795" t="s">
        <v>6616</v>
      </c>
      <c r="AD795" t="s">
        <v>6616</v>
      </c>
      <c r="AE795" t="s">
        <v>6616</v>
      </c>
      <c r="AF795" t="s">
        <v>6616</v>
      </c>
      <c r="AI795" t="s">
        <v>6618</v>
      </c>
      <c r="AJ795" t="s">
        <v>6618</v>
      </c>
      <c r="AK795" t="s">
        <v>6618</v>
      </c>
      <c r="AL795" t="s">
        <v>6618</v>
      </c>
      <c r="AM795" t="s">
        <v>6618</v>
      </c>
      <c r="AN795" t="s">
        <v>6618</v>
      </c>
      <c r="AO795" t="s">
        <v>6618</v>
      </c>
      <c r="AP795" s="3" t="str">
        <f t="shared" si="494"/>
        <v>No</v>
      </c>
      <c r="AQ795" s="3" t="str">
        <f t="shared" si="495"/>
        <v>No</v>
      </c>
      <c r="AR795" s="3" t="str">
        <f t="shared" si="496"/>
        <v>No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1</v>
      </c>
      <c r="AY795" t="s">
        <v>6636</v>
      </c>
      <c r="AZ795" t="s">
        <v>6637</v>
      </c>
      <c r="BA795">
        <v>5</v>
      </c>
      <c r="BB795" t="s">
        <v>6616</v>
      </c>
      <c r="BC795" t="s">
        <v>6616</v>
      </c>
      <c r="BD795" s="4" t="str">
        <f t="shared" si="497"/>
        <v>No</v>
      </c>
      <c r="BE795" t="s">
        <v>6640</v>
      </c>
      <c r="BF795" s="3" t="str">
        <f t="shared" si="498"/>
        <v>No</v>
      </c>
      <c r="BG795" t="s">
        <v>6645</v>
      </c>
      <c r="BH795" s="3" t="str">
        <f t="shared" si="499"/>
        <v>US HWY 1</v>
      </c>
      <c r="BI795" s="3" t="str">
        <f t="shared" si="500"/>
        <v>Callahan</v>
      </c>
      <c r="BJ795" s="3" t="str">
        <f t="shared" si="501"/>
        <v>Florida</v>
      </c>
      <c r="BK795" s="3">
        <f t="shared" si="502"/>
        <v>32011</v>
      </c>
      <c r="BL795" s="3" t="str">
        <f t="shared" si="503"/>
        <v>US HWY 1 CALLAHAN FL 32011</v>
      </c>
      <c r="BM795" s="3" t="str">
        <f t="shared" si="504"/>
        <v/>
      </c>
      <c r="BN795" s="3" t="str">
        <f t="shared" si="505"/>
        <v>Pass</v>
      </c>
      <c r="BO795" s="3" t="str">
        <f t="shared" si="506"/>
        <v>No</v>
      </c>
      <c r="BP795" s="3" t="str">
        <f t="shared" si="507"/>
        <v>FV&lt;$10K</v>
      </c>
      <c r="BQ795" t="s">
        <v>6650</v>
      </c>
      <c r="BR795" s="3" t="str">
        <f t="shared" si="508"/>
        <v>No, &lt; $20K Lien</v>
      </c>
      <c r="BS795" s="3" t="str">
        <f t="shared" si="509"/>
        <v>No, Lien &lt; $20K</v>
      </c>
      <c r="BT795" t="s">
        <v>6650</v>
      </c>
      <c r="BU795" s="3" t="str">
        <f t="shared" si="510"/>
        <v>No</v>
      </c>
      <c r="BV795" s="3" t="str">
        <f t="shared" si="511"/>
        <v>No</v>
      </c>
      <c r="BW795" s="3">
        <f t="shared" si="512"/>
        <v>5</v>
      </c>
      <c r="BX795" s="3" t="str">
        <f t="shared" si="513"/>
        <v>No</v>
      </c>
      <c r="BY795" s="3">
        <f t="shared" si="514"/>
        <v>14495</v>
      </c>
      <c r="BZ795">
        <v>1</v>
      </c>
      <c r="CA795" s="3">
        <f t="shared" si="515"/>
        <v>14495</v>
      </c>
      <c r="CC795" s="3">
        <f t="shared" si="516"/>
        <v>0</v>
      </c>
      <c r="CD795" s="3">
        <f t="shared" si="517"/>
        <v>0</v>
      </c>
      <c r="CE795" s="3" t="str">
        <f t="shared" si="518"/>
        <v/>
      </c>
      <c r="CF795" s="3" t="e">
        <f>HLOOKUP(CE795,'Valuation Data'!$D$2:$K$5,4,FALSE)</f>
        <v>#N/A</v>
      </c>
      <c r="CG795" s="3">
        <f t="shared" si="519"/>
        <v>14495</v>
      </c>
      <c r="CH795" s="3" t="str">
        <f t="shared" si="520"/>
        <v>No</v>
      </c>
      <c r="CI795" s="3" t="str">
        <f>VLOOKUP(R795,'Use Codes &amp; County Type'!A:D,4,FALSE)</f>
        <v>V</v>
      </c>
      <c r="CJ795" s="3" t="str">
        <f t="shared" si="521"/>
        <v>Yes</v>
      </c>
      <c r="CK795" s="3" t="str">
        <f t="shared" si="522"/>
        <v>No</v>
      </c>
      <c r="CL795" s="3">
        <f t="shared" si="523"/>
        <v>0</v>
      </c>
      <c r="CM795" s="3">
        <f t="shared" si="524"/>
        <v>0</v>
      </c>
      <c r="CN795" s="3">
        <f t="shared" si="525"/>
        <v>2571.9299999999998</v>
      </c>
      <c r="CO795" s="3">
        <f t="shared" si="526"/>
        <v>-2571.9299999999998</v>
      </c>
      <c r="CP795" s="3">
        <f t="shared" si="527"/>
        <v>0.17743566747154191</v>
      </c>
      <c r="CR795" s="3" t="str">
        <f t="shared" si="528"/>
        <v>No</v>
      </c>
      <c r="CV795" s="3" t="str">
        <f t="shared" si="529"/>
        <v>FMV&lt;$30K</v>
      </c>
      <c r="CW795" s="3">
        <f t="shared" si="530"/>
        <v>794</v>
      </c>
      <c r="CX795" s="3">
        <f t="shared" si="531"/>
        <v>285.77</v>
      </c>
      <c r="CY795" s="3" t="str">
        <f t="shared" si="532"/>
        <v>Ok</v>
      </c>
      <c r="CZ795">
        <v>0</v>
      </c>
      <c r="DA795">
        <v>0</v>
      </c>
    </row>
    <row r="796" spans="1:105" x14ac:dyDescent="0.25">
      <c r="A796">
        <v>795</v>
      </c>
      <c r="B796" t="s">
        <v>3</v>
      </c>
      <c r="C796" t="s">
        <v>904</v>
      </c>
      <c r="D796">
        <v>375.44</v>
      </c>
      <c r="E796">
        <v>2017</v>
      </c>
      <c r="F796">
        <v>375.49</v>
      </c>
      <c r="G796">
        <v>375.44</v>
      </c>
      <c r="H796" s="3">
        <f t="shared" si="492"/>
        <v>-5.0000000000011369E-2</v>
      </c>
      <c r="J796" t="s">
        <v>2735</v>
      </c>
      <c r="K796" t="s">
        <v>2738</v>
      </c>
      <c r="L796">
        <v>32011</v>
      </c>
      <c r="M796" t="s">
        <v>3332</v>
      </c>
      <c r="N796" t="s">
        <v>4759</v>
      </c>
      <c r="O796">
        <v>-81.7968598108137</v>
      </c>
      <c r="P796">
        <v>30.5117086291534</v>
      </c>
      <c r="Q796" t="s">
        <v>5357</v>
      </c>
      <c r="R796">
        <v>0</v>
      </c>
      <c r="S796" t="s">
        <v>6538</v>
      </c>
      <c r="T796">
        <v>8001</v>
      </c>
      <c r="U796" t="s">
        <v>6581</v>
      </c>
      <c r="V796">
        <v>2017</v>
      </c>
      <c r="W796">
        <v>19800</v>
      </c>
      <c r="X796">
        <v>2017</v>
      </c>
      <c r="Y796">
        <v>22500</v>
      </c>
      <c r="Z796">
        <v>317.56</v>
      </c>
      <c r="AA796" s="3">
        <f t="shared" si="493"/>
        <v>0.84583422118048157</v>
      </c>
      <c r="AB796" t="s">
        <v>6616</v>
      </c>
      <c r="AC796" t="s">
        <v>6616</v>
      </c>
      <c r="AI796" t="s">
        <v>6618</v>
      </c>
      <c r="AJ796" t="s">
        <v>6618</v>
      </c>
      <c r="AK796">
        <v>0</v>
      </c>
      <c r="AL796">
        <v>0</v>
      </c>
      <c r="AM796">
        <v>0</v>
      </c>
      <c r="AN796">
        <v>0</v>
      </c>
      <c r="AO796">
        <v>0</v>
      </c>
      <c r="AP796" s="3" t="str">
        <f t="shared" si="494"/>
        <v>No</v>
      </c>
      <c r="AQ796" s="3" t="str">
        <f t="shared" si="495"/>
        <v>No</v>
      </c>
      <c r="AR796" s="3" t="str">
        <f t="shared" si="496"/>
        <v>No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 t="s">
        <v>6634</v>
      </c>
      <c r="AZ796" t="s">
        <v>6638</v>
      </c>
      <c r="BA796">
        <v>1</v>
      </c>
      <c r="BB796" t="s">
        <v>6616</v>
      </c>
      <c r="BC796" t="s">
        <v>6616</v>
      </c>
      <c r="BD796" s="4" t="str">
        <f t="shared" si="497"/>
        <v>No</v>
      </c>
      <c r="BE796" t="s">
        <v>6640</v>
      </c>
      <c r="BF796" s="3" t="str">
        <f t="shared" si="498"/>
        <v>No</v>
      </c>
      <c r="BG796" t="s">
        <v>6645</v>
      </c>
      <c r="BH796" s="3" t="str">
        <f t="shared" si="499"/>
        <v>RATLIFF RD</v>
      </c>
      <c r="BI796" s="3" t="str">
        <f t="shared" si="500"/>
        <v>Callahan</v>
      </c>
      <c r="BJ796" s="3" t="str">
        <f t="shared" si="501"/>
        <v>Florida</v>
      </c>
      <c r="BK796" s="3">
        <f t="shared" si="502"/>
        <v>32011</v>
      </c>
      <c r="BL796" s="3" t="str">
        <f t="shared" si="503"/>
        <v>RATLIFF RD CALLAHAN FL 32011</v>
      </c>
      <c r="BM796" s="3" t="str">
        <f t="shared" si="504"/>
        <v/>
      </c>
      <c r="BN796" s="3" t="str">
        <f t="shared" si="505"/>
        <v>Pass</v>
      </c>
      <c r="BO796" s="3" t="str">
        <f t="shared" si="506"/>
        <v>No</v>
      </c>
      <c r="BP796" s="3" t="str">
        <f t="shared" si="507"/>
        <v>FV&lt;$10K</v>
      </c>
      <c r="BQ796" t="s">
        <v>6650</v>
      </c>
      <c r="BR796" s="3" t="str">
        <f t="shared" si="508"/>
        <v>No, &lt; $20K Lien</v>
      </c>
      <c r="BS796" s="3" t="str">
        <f t="shared" si="509"/>
        <v>No, Lien &lt; $20K</v>
      </c>
      <c r="BT796" t="s">
        <v>6650</v>
      </c>
      <c r="BU796" s="3" t="str">
        <f t="shared" si="510"/>
        <v>No</v>
      </c>
      <c r="BV796" s="3" t="str">
        <f t="shared" si="511"/>
        <v>No</v>
      </c>
      <c r="BW796" s="3">
        <f t="shared" si="512"/>
        <v>1</v>
      </c>
      <c r="BX796" s="3" t="str">
        <f t="shared" si="513"/>
        <v>No</v>
      </c>
      <c r="BY796" s="3">
        <f t="shared" si="514"/>
        <v>19800</v>
      </c>
      <c r="BZ796">
        <v>1</v>
      </c>
      <c r="CA796" s="3">
        <f t="shared" si="515"/>
        <v>19800</v>
      </c>
      <c r="CC796" s="3">
        <f t="shared" si="516"/>
        <v>0</v>
      </c>
      <c r="CD796" s="3">
        <f t="shared" si="517"/>
        <v>0</v>
      </c>
      <c r="CE796" s="3" t="str">
        <f t="shared" si="518"/>
        <v/>
      </c>
      <c r="CF796" s="3" t="e">
        <f>HLOOKUP(CE796,'Valuation Data'!$D$2:$K$5,4,FALSE)</f>
        <v>#N/A</v>
      </c>
      <c r="CG796" s="3">
        <f t="shared" si="519"/>
        <v>19800</v>
      </c>
      <c r="CH796" s="3" t="str">
        <f t="shared" si="520"/>
        <v>No</v>
      </c>
      <c r="CI796" s="3" t="str">
        <f>VLOOKUP(R796,'Use Codes &amp; County Type'!A:D,4,FALSE)</f>
        <v>V</v>
      </c>
      <c r="CJ796" s="3" t="str">
        <f t="shared" si="521"/>
        <v>Yes</v>
      </c>
      <c r="CK796" s="3" t="str">
        <f t="shared" si="522"/>
        <v>No</v>
      </c>
      <c r="CL796" s="3">
        <f t="shared" si="523"/>
        <v>0</v>
      </c>
      <c r="CM796" s="3">
        <f t="shared" si="524"/>
        <v>0</v>
      </c>
      <c r="CN796" s="3">
        <f t="shared" si="525"/>
        <v>1877.2</v>
      </c>
      <c r="CO796" s="3">
        <f t="shared" si="526"/>
        <v>-1877.2</v>
      </c>
      <c r="CP796" s="3">
        <f t="shared" si="527"/>
        <v>9.4808080808080814E-2</v>
      </c>
      <c r="CR796" s="3" t="str">
        <f t="shared" si="528"/>
        <v>No</v>
      </c>
      <c r="CV796" s="3" t="str">
        <f t="shared" si="529"/>
        <v>FMV&lt;$30K</v>
      </c>
      <c r="CW796" s="3">
        <f t="shared" si="530"/>
        <v>795</v>
      </c>
      <c r="CX796" s="3">
        <f t="shared" si="531"/>
        <v>375.44</v>
      </c>
      <c r="CY796" s="3" t="str">
        <f t="shared" si="532"/>
        <v>Ok</v>
      </c>
      <c r="CZ796">
        <v>0</v>
      </c>
      <c r="DA796">
        <v>0</v>
      </c>
    </row>
    <row r="797" spans="1:105" x14ac:dyDescent="0.25">
      <c r="A797">
        <v>796</v>
      </c>
      <c r="B797" t="s">
        <v>3</v>
      </c>
      <c r="C797" t="s">
        <v>905</v>
      </c>
      <c r="D797">
        <v>410.47</v>
      </c>
      <c r="E797">
        <v>2017</v>
      </c>
      <c r="F797">
        <v>410.47</v>
      </c>
      <c r="G797">
        <v>410.47</v>
      </c>
      <c r="H797" s="3">
        <f t="shared" si="492"/>
        <v>0</v>
      </c>
      <c r="I797">
        <v>540363</v>
      </c>
      <c r="J797" t="s">
        <v>2735</v>
      </c>
      <c r="K797" t="s">
        <v>2738</v>
      </c>
      <c r="L797">
        <v>32011</v>
      </c>
      <c r="M797" t="s">
        <v>3333</v>
      </c>
      <c r="N797" t="s">
        <v>4759</v>
      </c>
      <c r="O797">
        <v>-81.795372367509998</v>
      </c>
      <c r="P797">
        <v>30.514975577601501</v>
      </c>
      <c r="Q797" t="s">
        <v>5358</v>
      </c>
      <c r="R797">
        <v>2</v>
      </c>
      <c r="S797" t="s">
        <v>6535</v>
      </c>
      <c r="T797">
        <v>1006</v>
      </c>
      <c r="U797" t="s">
        <v>6578</v>
      </c>
      <c r="V797">
        <v>2017</v>
      </c>
      <c r="W797">
        <v>22707</v>
      </c>
      <c r="X797">
        <v>2017</v>
      </c>
      <c r="Y797">
        <v>23643</v>
      </c>
      <c r="Z797">
        <v>349.95</v>
      </c>
      <c r="AA797" s="3">
        <f t="shared" si="493"/>
        <v>0.85255926133456761</v>
      </c>
      <c r="AE797" t="s">
        <v>6616</v>
      </c>
      <c r="AI797" t="s">
        <v>6618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 s="3" t="str">
        <f t="shared" si="494"/>
        <v>No</v>
      </c>
      <c r="AQ797" s="3" t="str">
        <f t="shared" si="495"/>
        <v>No</v>
      </c>
      <c r="AR797" s="3" t="str">
        <f t="shared" si="496"/>
        <v>No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 t="s">
        <v>6634</v>
      </c>
      <c r="AZ797">
        <v>0</v>
      </c>
      <c r="BA797">
        <v>0</v>
      </c>
      <c r="BB797" t="s">
        <v>6616</v>
      </c>
      <c r="BC797" t="s">
        <v>6616</v>
      </c>
      <c r="BD797" s="4" t="str">
        <f t="shared" si="497"/>
        <v>No</v>
      </c>
      <c r="BE797" t="s">
        <v>6640</v>
      </c>
      <c r="BF797" s="3" t="str">
        <f t="shared" si="498"/>
        <v>No</v>
      </c>
      <c r="BG797" t="s">
        <v>6645</v>
      </c>
      <c r="BH797" s="3" t="str">
        <f t="shared" si="499"/>
        <v>540363 US HWY 1</v>
      </c>
      <c r="BI797" s="3" t="str">
        <f t="shared" si="500"/>
        <v>Callahan</v>
      </c>
      <c r="BJ797" s="3" t="str">
        <f t="shared" si="501"/>
        <v>Florida</v>
      </c>
      <c r="BK797" s="3">
        <f t="shared" si="502"/>
        <v>32011</v>
      </c>
      <c r="BL797" s="3" t="str">
        <f t="shared" si="503"/>
        <v>540363 US HWY 1 CALLAHAN FL 32011</v>
      </c>
      <c r="BM797" s="3" t="str">
        <f t="shared" si="504"/>
        <v/>
      </c>
      <c r="BN797" s="3" t="str">
        <f t="shared" si="505"/>
        <v>Pass</v>
      </c>
      <c r="BO797" s="3" t="str">
        <f t="shared" si="506"/>
        <v>No</v>
      </c>
      <c r="BP797" s="3" t="str">
        <f t="shared" si="507"/>
        <v>FV&lt;$10K</v>
      </c>
      <c r="BQ797" t="s">
        <v>6650</v>
      </c>
      <c r="BR797" s="3" t="str">
        <f t="shared" si="508"/>
        <v>No, &lt; $20K Lien</v>
      </c>
      <c r="BS797" s="3" t="str">
        <f t="shared" si="509"/>
        <v>No, Lien &lt; $20K</v>
      </c>
      <c r="BT797" t="s">
        <v>6650</v>
      </c>
      <c r="BU797" s="3" t="str">
        <f t="shared" si="510"/>
        <v>No</v>
      </c>
      <c r="BV797" s="3" t="str">
        <f t="shared" si="511"/>
        <v>No</v>
      </c>
      <c r="BW797" s="3">
        <f t="shared" si="512"/>
        <v>0</v>
      </c>
      <c r="BX797" s="3" t="str">
        <f t="shared" si="513"/>
        <v>No</v>
      </c>
      <c r="BY797" s="3">
        <f t="shared" si="514"/>
        <v>22707</v>
      </c>
      <c r="BZ797">
        <v>1</v>
      </c>
      <c r="CA797" s="3">
        <f t="shared" si="515"/>
        <v>22707</v>
      </c>
      <c r="CC797" s="3">
        <f t="shared" si="516"/>
        <v>0</v>
      </c>
      <c r="CD797" s="3">
        <f t="shared" si="517"/>
        <v>0</v>
      </c>
      <c r="CE797" s="3" t="str">
        <f t="shared" si="518"/>
        <v/>
      </c>
      <c r="CF797" s="3" t="e">
        <f>HLOOKUP(CE797,'Valuation Data'!$D$2:$K$5,4,FALSE)</f>
        <v>#N/A</v>
      </c>
      <c r="CG797" s="3">
        <f t="shared" si="519"/>
        <v>22707</v>
      </c>
      <c r="CH797" s="3" t="str">
        <f t="shared" si="520"/>
        <v>No</v>
      </c>
      <c r="CI797" s="3" t="str">
        <f>VLOOKUP(R797,'Use Codes &amp; County Type'!A:D,4,FALSE)</f>
        <v>R</v>
      </c>
      <c r="CJ797" s="3" t="str">
        <f t="shared" si="521"/>
        <v>No</v>
      </c>
      <c r="CK797" s="3" t="str">
        <f t="shared" si="522"/>
        <v>No</v>
      </c>
      <c r="CL797" s="3">
        <f t="shared" si="523"/>
        <v>0.35</v>
      </c>
      <c r="CM797" s="3">
        <f t="shared" si="524"/>
        <v>7947.45</v>
      </c>
      <c r="CN797" s="3">
        <f t="shared" si="525"/>
        <v>1641.88</v>
      </c>
      <c r="CO797" s="3">
        <f t="shared" si="526"/>
        <v>6305.57</v>
      </c>
      <c r="CP797" s="3">
        <f t="shared" si="527"/>
        <v>7.2307218038490342E-2</v>
      </c>
      <c r="CR797" s="3" t="str">
        <f t="shared" si="528"/>
        <v>No</v>
      </c>
      <c r="CV797" s="3" t="str">
        <f t="shared" si="529"/>
        <v>FMV&lt;$30K</v>
      </c>
      <c r="CW797" s="3">
        <f t="shared" si="530"/>
        <v>796</v>
      </c>
      <c r="CX797" s="3">
        <f t="shared" si="531"/>
        <v>410.47</v>
      </c>
      <c r="CY797" s="3" t="str">
        <f t="shared" si="532"/>
        <v>Ok</v>
      </c>
      <c r="CZ797">
        <v>0</v>
      </c>
      <c r="DA797">
        <v>0</v>
      </c>
    </row>
    <row r="798" spans="1:105" x14ac:dyDescent="0.25">
      <c r="A798">
        <v>797</v>
      </c>
      <c r="B798" t="s">
        <v>3</v>
      </c>
      <c r="C798" t="s">
        <v>906</v>
      </c>
      <c r="D798">
        <v>1866.5</v>
      </c>
      <c r="E798">
        <v>2017</v>
      </c>
      <c r="F798">
        <v>1866.5</v>
      </c>
      <c r="G798">
        <v>1866.5</v>
      </c>
      <c r="H798" s="3">
        <f t="shared" si="492"/>
        <v>0</v>
      </c>
      <c r="I798">
        <v>54049</v>
      </c>
      <c r="J798" t="s">
        <v>2735</v>
      </c>
      <c r="K798" t="s">
        <v>2738</v>
      </c>
      <c r="L798">
        <v>32011</v>
      </c>
      <c r="M798" t="s">
        <v>3334</v>
      </c>
      <c r="N798" t="s">
        <v>4759</v>
      </c>
      <c r="O798">
        <v>-81.7776696155031</v>
      </c>
      <c r="P798">
        <v>30.5307291644624</v>
      </c>
      <c r="Q798" t="s">
        <v>5352</v>
      </c>
      <c r="R798">
        <v>1</v>
      </c>
      <c r="S798" t="s">
        <v>6539</v>
      </c>
      <c r="T798">
        <v>1001</v>
      </c>
      <c r="U798" t="s">
        <v>6582</v>
      </c>
      <c r="V798">
        <v>2017</v>
      </c>
      <c r="W798">
        <v>112047</v>
      </c>
      <c r="X798">
        <v>2017</v>
      </c>
      <c r="Y798">
        <v>112047</v>
      </c>
      <c r="Z798">
        <v>1696.25</v>
      </c>
      <c r="AA798" s="3">
        <f t="shared" si="493"/>
        <v>0.90878649879453521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 s="3" t="str">
        <f t="shared" si="494"/>
        <v>No</v>
      </c>
      <c r="AQ798" s="3" t="str">
        <f t="shared" si="495"/>
        <v>No</v>
      </c>
      <c r="AR798" s="3" t="str">
        <f t="shared" si="496"/>
        <v>No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1</v>
      </c>
      <c r="AY798" t="s">
        <v>6636</v>
      </c>
      <c r="AZ798" t="s">
        <v>6638</v>
      </c>
      <c r="BA798">
        <v>0</v>
      </c>
      <c r="BB798" t="s">
        <v>6616</v>
      </c>
      <c r="BC798">
        <v>0</v>
      </c>
      <c r="BD798" s="4" t="str">
        <f t="shared" si="497"/>
        <v>No</v>
      </c>
      <c r="BE798" t="s">
        <v>6640</v>
      </c>
      <c r="BF798" s="3" t="str">
        <f t="shared" si="498"/>
        <v>No</v>
      </c>
      <c r="BG798" t="s">
        <v>6645</v>
      </c>
      <c r="BH798" s="3" t="str">
        <f t="shared" si="499"/>
        <v>54049 DEERFIELD COUNTRY CLUB RD</v>
      </c>
      <c r="BI798" s="3" t="str">
        <f t="shared" si="500"/>
        <v>Callahan</v>
      </c>
      <c r="BJ798" s="3" t="str">
        <f t="shared" si="501"/>
        <v>Florida</v>
      </c>
      <c r="BK798" s="3">
        <f t="shared" si="502"/>
        <v>32011</v>
      </c>
      <c r="BL798" s="3" t="str">
        <f t="shared" si="503"/>
        <v>54049 DEERFIELD COUNTRY CLUB RD CALLAHAN FL 32011</v>
      </c>
      <c r="BM798" s="3" t="str">
        <f t="shared" si="504"/>
        <v/>
      </c>
      <c r="BN798" s="3" t="str">
        <f t="shared" si="505"/>
        <v>Pass</v>
      </c>
      <c r="BO798" s="3" t="str">
        <f t="shared" si="506"/>
        <v>No</v>
      </c>
      <c r="BP798" s="3" t="str">
        <f t="shared" si="507"/>
        <v>FV&lt;$10K</v>
      </c>
      <c r="BQ798" t="s">
        <v>6650</v>
      </c>
      <c r="BR798" s="3" t="str">
        <f t="shared" si="508"/>
        <v>No, &lt; $20K Lien</v>
      </c>
      <c r="BS798" s="3" t="str">
        <f t="shared" si="509"/>
        <v>No, Lien &lt; $20K</v>
      </c>
      <c r="BT798" t="s">
        <v>6650</v>
      </c>
      <c r="BU798" s="3" t="str">
        <f t="shared" si="510"/>
        <v>No</v>
      </c>
      <c r="BV798" s="3" t="str">
        <f t="shared" si="511"/>
        <v>No</v>
      </c>
      <c r="BW798" s="3">
        <f t="shared" si="512"/>
        <v>0</v>
      </c>
      <c r="BX798" s="3" t="str">
        <f t="shared" si="513"/>
        <v>No</v>
      </c>
      <c r="BY798" s="3">
        <f t="shared" si="514"/>
        <v>112047</v>
      </c>
      <c r="BZ798">
        <v>1</v>
      </c>
      <c r="CA798" s="3">
        <f t="shared" si="515"/>
        <v>112047</v>
      </c>
      <c r="CC798" s="3">
        <f t="shared" si="516"/>
        <v>0</v>
      </c>
      <c r="CD798" s="3">
        <f t="shared" si="517"/>
        <v>0</v>
      </c>
      <c r="CE798" s="3" t="str">
        <f t="shared" si="518"/>
        <v/>
      </c>
      <c r="CF798" s="3" t="e">
        <f>HLOOKUP(CE798,'Valuation Data'!$D$2:$K$5,4,FALSE)</f>
        <v>#N/A</v>
      </c>
      <c r="CG798" s="3">
        <f t="shared" si="519"/>
        <v>112047</v>
      </c>
      <c r="CH798" s="3" t="str">
        <f t="shared" si="520"/>
        <v>No</v>
      </c>
      <c r="CI798" s="3" t="str">
        <f>VLOOKUP(R798,'Use Codes &amp; County Type'!A:D,4,FALSE)</f>
        <v>S</v>
      </c>
      <c r="CJ798" s="3" t="str">
        <f t="shared" si="521"/>
        <v>No</v>
      </c>
      <c r="CK798" s="3" t="str">
        <f t="shared" si="522"/>
        <v>No</v>
      </c>
      <c r="CL798" s="3">
        <f t="shared" si="523"/>
        <v>0.35</v>
      </c>
      <c r="CM798" s="3">
        <f t="shared" si="524"/>
        <v>39216.449999999997</v>
      </c>
      <c r="CN798" s="3">
        <f t="shared" si="525"/>
        <v>7466</v>
      </c>
      <c r="CO798" s="3">
        <f t="shared" si="526"/>
        <v>31750.449999999997</v>
      </c>
      <c r="CP798" s="3">
        <f t="shared" si="527"/>
        <v>6.6632752327148423E-2</v>
      </c>
      <c r="CR798" s="3" t="str">
        <f t="shared" si="528"/>
        <v>No</v>
      </c>
      <c r="CV798" s="3" t="str">
        <f t="shared" si="529"/>
        <v>*Bid</v>
      </c>
      <c r="CW798" s="3">
        <f t="shared" si="530"/>
        <v>797</v>
      </c>
      <c r="CX798" s="3">
        <f t="shared" si="531"/>
        <v>1866.5</v>
      </c>
      <c r="CY798" s="3" t="str">
        <f t="shared" si="532"/>
        <v>Ok</v>
      </c>
      <c r="CZ798">
        <v>0</v>
      </c>
      <c r="DA798">
        <v>0</v>
      </c>
    </row>
    <row r="799" spans="1:105" x14ac:dyDescent="0.25">
      <c r="A799">
        <v>798</v>
      </c>
      <c r="B799" t="s">
        <v>3</v>
      </c>
      <c r="C799" t="s">
        <v>907</v>
      </c>
      <c r="D799">
        <v>1306.78</v>
      </c>
      <c r="E799">
        <v>2017</v>
      </c>
      <c r="F799">
        <v>1306.78</v>
      </c>
      <c r="G799">
        <v>1306.78</v>
      </c>
      <c r="H799" s="3">
        <f t="shared" si="492"/>
        <v>0</v>
      </c>
      <c r="I799">
        <v>540388</v>
      </c>
      <c r="J799" t="s">
        <v>2735</v>
      </c>
      <c r="K799" t="s">
        <v>2738</v>
      </c>
      <c r="L799">
        <v>32011</v>
      </c>
      <c r="M799" t="s">
        <v>3335</v>
      </c>
      <c r="N799" t="s">
        <v>4759</v>
      </c>
      <c r="O799">
        <v>-81.770202309533602</v>
      </c>
      <c r="P799">
        <v>30.5289219362129</v>
      </c>
      <c r="Q799" t="s">
        <v>5359</v>
      </c>
      <c r="R799">
        <v>1</v>
      </c>
      <c r="S799" t="s">
        <v>6539</v>
      </c>
      <c r="T799">
        <v>1001</v>
      </c>
      <c r="U799" t="s">
        <v>6582</v>
      </c>
      <c r="V799">
        <v>2017</v>
      </c>
      <c r="W799">
        <v>102861</v>
      </c>
      <c r="X799">
        <v>2017</v>
      </c>
      <c r="Y799">
        <v>114424</v>
      </c>
      <c r="Z799">
        <v>1178.72</v>
      </c>
      <c r="AA799" s="3">
        <f t="shared" si="493"/>
        <v>0.90200339766448834</v>
      </c>
      <c r="AB799" t="s">
        <v>6616</v>
      </c>
      <c r="AC799" t="s">
        <v>6616</v>
      </c>
      <c r="AD799" t="s">
        <v>6616</v>
      </c>
      <c r="AG799" t="s">
        <v>6616</v>
      </c>
      <c r="AH799" t="s">
        <v>6616</v>
      </c>
      <c r="AI799" t="s">
        <v>6618</v>
      </c>
      <c r="AJ799" t="s">
        <v>6618</v>
      </c>
      <c r="AK799" t="s">
        <v>6618</v>
      </c>
      <c r="AL799" t="s">
        <v>6618</v>
      </c>
      <c r="AM799" t="s">
        <v>6618</v>
      </c>
      <c r="AN799" t="s">
        <v>6618</v>
      </c>
      <c r="AO799" t="s">
        <v>6618</v>
      </c>
      <c r="AP799" s="3" t="str">
        <f t="shared" si="494"/>
        <v>No</v>
      </c>
      <c r="AQ799" s="3" t="str">
        <f t="shared" si="495"/>
        <v>No</v>
      </c>
      <c r="AR799" s="3" t="str">
        <f t="shared" si="496"/>
        <v>No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 t="s">
        <v>6634</v>
      </c>
      <c r="AZ799" t="s">
        <v>6638</v>
      </c>
      <c r="BA799">
        <v>1</v>
      </c>
      <c r="BB799" t="s">
        <v>6617</v>
      </c>
      <c r="BC799" t="s">
        <v>6616</v>
      </c>
      <c r="BD799" s="4" t="str">
        <f t="shared" si="497"/>
        <v>No</v>
      </c>
      <c r="BE799" t="s">
        <v>6640</v>
      </c>
      <c r="BF799" s="3" t="str">
        <f t="shared" si="498"/>
        <v>No</v>
      </c>
      <c r="BG799" t="s">
        <v>6645</v>
      </c>
      <c r="BH799" s="3" t="str">
        <f t="shared" si="499"/>
        <v>540388 LEM TURNER RD</v>
      </c>
      <c r="BI799" s="3" t="str">
        <f t="shared" si="500"/>
        <v>Callahan</v>
      </c>
      <c r="BJ799" s="3" t="str">
        <f t="shared" si="501"/>
        <v>Florida</v>
      </c>
      <c r="BK799" s="3">
        <f t="shared" si="502"/>
        <v>32011</v>
      </c>
      <c r="BL799" s="3" t="str">
        <f t="shared" si="503"/>
        <v>540388 LEM TURNER RD CALLAHAN FL 32011</v>
      </c>
      <c r="BM799" s="3" t="str">
        <f t="shared" si="504"/>
        <v/>
      </c>
      <c r="BN799" s="3" t="str">
        <f t="shared" si="505"/>
        <v>Pass</v>
      </c>
      <c r="BO799" s="3" t="str">
        <f t="shared" si="506"/>
        <v>No</v>
      </c>
      <c r="BP799" s="3" t="str">
        <f t="shared" si="507"/>
        <v>FV&lt;$10K</v>
      </c>
      <c r="BQ799" t="s">
        <v>6650</v>
      </c>
      <c r="BR799" s="3" t="str">
        <f t="shared" si="508"/>
        <v>No, &lt; $20K Lien</v>
      </c>
      <c r="BS799" s="3" t="str">
        <f t="shared" si="509"/>
        <v>No, Lien &lt; $20K</v>
      </c>
      <c r="BT799" t="s">
        <v>6650</v>
      </c>
      <c r="BU799" s="3" t="str">
        <f t="shared" si="510"/>
        <v>No</v>
      </c>
      <c r="BV799" s="3" t="str">
        <f t="shared" si="511"/>
        <v>No</v>
      </c>
      <c r="BW799" s="3">
        <f t="shared" si="512"/>
        <v>1</v>
      </c>
      <c r="BX799" s="3" t="str">
        <f t="shared" si="513"/>
        <v>No</v>
      </c>
      <c r="BY799" s="3">
        <f t="shared" si="514"/>
        <v>102861</v>
      </c>
      <c r="BZ799">
        <v>1</v>
      </c>
      <c r="CA799" s="3">
        <f t="shared" si="515"/>
        <v>102861</v>
      </c>
      <c r="CC799" s="3">
        <f t="shared" si="516"/>
        <v>0</v>
      </c>
      <c r="CD799" s="3">
        <f t="shared" si="517"/>
        <v>0</v>
      </c>
      <c r="CE799" s="3" t="str">
        <f t="shared" si="518"/>
        <v/>
      </c>
      <c r="CF799" s="3" t="e">
        <f>HLOOKUP(CE799,'Valuation Data'!$D$2:$K$5,4,FALSE)</f>
        <v>#N/A</v>
      </c>
      <c r="CG799" s="3">
        <f t="shared" si="519"/>
        <v>102861</v>
      </c>
      <c r="CH799" s="3" t="str">
        <f t="shared" si="520"/>
        <v>No</v>
      </c>
      <c r="CI799" s="3" t="str">
        <f>VLOOKUP(R799,'Use Codes &amp; County Type'!A:D,4,FALSE)</f>
        <v>S</v>
      </c>
      <c r="CJ799" s="3" t="str">
        <f t="shared" si="521"/>
        <v>No</v>
      </c>
      <c r="CK799" s="3" t="str">
        <f t="shared" si="522"/>
        <v>Yes</v>
      </c>
      <c r="CL799" s="3">
        <f t="shared" si="523"/>
        <v>0.67</v>
      </c>
      <c r="CM799" s="3">
        <f t="shared" si="524"/>
        <v>68916.87000000001</v>
      </c>
      <c r="CN799" s="3">
        <f t="shared" si="525"/>
        <v>6533.9</v>
      </c>
      <c r="CO799" s="3">
        <f t="shared" si="526"/>
        <v>62382.970000000008</v>
      </c>
      <c r="CP799" s="3">
        <f t="shared" si="527"/>
        <v>6.3521645716063418E-2</v>
      </c>
      <c r="CR799" s="3" t="str">
        <f t="shared" si="528"/>
        <v>No</v>
      </c>
      <c r="CV799" s="3" t="str">
        <f t="shared" si="529"/>
        <v>*Bid</v>
      </c>
      <c r="CW799" s="3">
        <f t="shared" si="530"/>
        <v>798</v>
      </c>
      <c r="CX799" s="3">
        <f t="shared" si="531"/>
        <v>1306.78</v>
      </c>
      <c r="CY799" s="3" t="str">
        <f t="shared" si="532"/>
        <v>Ok</v>
      </c>
      <c r="CZ799">
        <v>0</v>
      </c>
      <c r="DA799">
        <v>0</v>
      </c>
    </row>
    <row r="800" spans="1:105" x14ac:dyDescent="0.25">
      <c r="A800">
        <v>799</v>
      </c>
      <c r="B800" t="s">
        <v>3</v>
      </c>
      <c r="C800" t="s">
        <v>908</v>
      </c>
      <c r="D800">
        <v>620.24</v>
      </c>
      <c r="E800">
        <v>2017</v>
      </c>
      <c r="F800">
        <v>620.24</v>
      </c>
      <c r="G800">
        <v>620.24</v>
      </c>
      <c r="H800" s="3">
        <f t="shared" si="492"/>
        <v>0</v>
      </c>
      <c r="I800">
        <v>54142</v>
      </c>
      <c r="J800" t="s">
        <v>2735</v>
      </c>
      <c r="K800" t="s">
        <v>2738</v>
      </c>
      <c r="L800">
        <v>32011</v>
      </c>
      <c r="M800" t="s">
        <v>3336</v>
      </c>
      <c r="N800" t="s">
        <v>4759</v>
      </c>
      <c r="O800">
        <v>-81.767927307903804</v>
      </c>
      <c r="P800">
        <v>30.527762905650199</v>
      </c>
      <c r="Q800" t="s">
        <v>5360</v>
      </c>
      <c r="R800">
        <v>1</v>
      </c>
      <c r="S800" t="s">
        <v>6539</v>
      </c>
      <c r="T800">
        <v>1001</v>
      </c>
      <c r="U800" t="s">
        <v>6582</v>
      </c>
      <c r="V800">
        <v>2017</v>
      </c>
      <c r="W800">
        <v>35595</v>
      </c>
      <c r="X800">
        <v>2017</v>
      </c>
      <c r="Y800">
        <v>36359</v>
      </c>
      <c r="Z800">
        <v>543.91</v>
      </c>
      <c r="AA800" s="3">
        <f t="shared" si="493"/>
        <v>0.87693473494131302</v>
      </c>
      <c r="AB800" t="s">
        <v>6616</v>
      </c>
      <c r="AC800" t="s">
        <v>6616</v>
      </c>
      <c r="AD800" t="s">
        <v>6616</v>
      </c>
      <c r="AE800" t="s">
        <v>6616</v>
      </c>
      <c r="AF800" t="s">
        <v>6616</v>
      </c>
      <c r="AG800" t="s">
        <v>6616</v>
      </c>
      <c r="AI800" t="s">
        <v>6618</v>
      </c>
      <c r="AJ800" t="s">
        <v>6618</v>
      </c>
      <c r="AK800" t="s">
        <v>6618</v>
      </c>
      <c r="AL800" t="s">
        <v>6618</v>
      </c>
      <c r="AM800" t="s">
        <v>6618</v>
      </c>
      <c r="AN800" t="s">
        <v>6618</v>
      </c>
      <c r="AO800" t="s">
        <v>6618</v>
      </c>
      <c r="AP800" s="3" t="str">
        <f t="shared" si="494"/>
        <v>No</v>
      </c>
      <c r="AQ800" s="3" t="str">
        <f t="shared" si="495"/>
        <v>No</v>
      </c>
      <c r="AR800" s="3" t="str">
        <f t="shared" si="496"/>
        <v>No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 t="s">
        <v>6634</v>
      </c>
      <c r="AZ800" t="s">
        <v>6637</v>
      </c>
      <c r="BA800">
        <v>1</v>
      </c>
      <c r="BB800" t="s">
        <v>6616</v>
      </c>
      <c r="BC800" t="s">
        <v>6616</v>
      </c>
      <c r="BD800" s="4" t="str">
        <f t="shared" si="497"/>
        <v>No</v>
      </c>
      <c r="BE800" t="s">
        <v>6640</v>
      </c>
      <c r="BF800" s="3" t="str">
        <f t="shared" si="498"/>
        <v>No</v>
      </c>
      <c r="BG800" t="s">
        <v>6645</v>
      </c>
      <c r="BH800" s="3" t="str">
        <f t="shared" si="499"/>
        <v>54142 LEE STONER RD</v>
      </c>
      <c r="BI800" s="3" t="str">
        <f t="shared" si="500"/>
        <v>Callahan</v>
      </c>
      <c r="BJ800" s="3" t="str">
        <f t="shared" si="501"/>
        <v>Florida</v>
      </c>
      <c r="BK800" s="3">
        <f t="shared" si="502"/>
        <v>32011</v>
      </c>
      <c r="BL800" s="3" t="str">
        <f t="shared" si="503"/>
        <v>54142 LEE STONER RD CALLAHAN FL 32011</v>
      </c>
      <c r="BM800" s="3" t="str">
        <f t="shared" si="504"/>
        <v/>
      </c>
      <c r="BN800" s="3" t="str">
        <f t="shared" si="505"/>
        <v>Pass</v>
      </c>
      <c r="BO800" s="3" t="str">
        <f t="shared" si="506"/>
        <v>No</v>
      </c>
      <c r="BP800" s="3" t="str">
        <f t="shared" si="507"/>
        <v>FV&lt;$10K</v>
      </c>
      <c r="BQ800" t="s">
        <v>6650</v>
      </c>
      <c r="BR800" s="3" t="str">
        <f t="shared" si="508"/>
        <v>No, &lt; $20K Lien</v>
      </c>
      <c r="BS800" s="3" t="str">
        <f t="shared" si="509"/>
        <v>No, Lien &lt; $20K</v>
      </c>
      <c r="BT800" t="s">
        <v>6650</v>
      </c>
      <c r="BU800" s="3" t="str">
        <f t="shared" si="510"/>
        <v>No</v>
      </c>
      <c r="BV800" s="3" t="str">
        <f t="shared" si="511"/>
        <v>No</v>
      </c>
      <c r="BW800" s="3">
        <f t="shared" si="512"/>
        <v>1</v>
      </c>
      <c r="BX800" s="3" t="str">
        <f t="shared" si="513"/>
        <v>No</v>
      </c>
      <c r="BY800" s="3">
        <f t="shared" si="514"/>
        <v>35595</v>
      </c>
      <c r="BZ800">
        <v>1</v>
      </c>
      <c r="CA800" s="3">
        <f t="shared" si="515"/>
        <v>35595</v>
      </c>
      <c r="CC800" s="3">
        <f t="shared" si="516"/>
        <v>0</v>
      </c>
      <c r="CD800" s="3">
        <f t="shared" si="517"/>
        <v>0</v>
      </c>
      <c r="CE800" s="3" t="str">
        <f t="shared" si="518"/>
        <v/>
      </c>
      <c r="CF800" s="3" t="e">
        <f>HLOOKUP(CE800,'Valuation Data'!$D$2:$K$5,4,FALSE)</f>
        <v>#N/A</v>
      </c>
      <c r="CG800" s="3">
        <f t="shared" si="519"/>
        <v>35595</v>
      </c>
      <c r="CH800" s="3" t="str">
        <f t="shared" si="520"/>
        <v>No</v>
      </c>
      <c r="CI800" s="3" t="str">
        <f>VLOOKUP(R800,'Use Codes &amp; County Type'!A:D,4,FALSE)</f>
        <v>S</v>
      </c>
      <c r="CJ800" s="3" t="str">
        <f t="shared" si="521"/>
        <v>No</v>
      </c>
      <c r="CK800" s="3" t="str">
        <f t="shared" si="522"/>
        <v>No</v>
      </c>
      <c r="CL800" s="3">
        <f t="shared" si="523"/>
        <v>0.35</v>
      </c>
      <c r="CM800" s="3">
        <f t="shared" si="524"/>
        <v>12458.25</v>
      </c>
      <c r="CN800" s="3">
        <f t="shared" si="525"/>
        <v>3101.2</v>
      </c>
      <c r="CO800" s="3">
        <f t="shared" si="526"/>
        <v>9357.0499999999993</v>
      </c>
      <c r="CP800" s="3">
        <f t="shared" si="527"/>
        <v>8.7124596151144817E-2</v>
      </c>
      <c r="CR800" s="3" t="str">
        <f t="shared" si="528"/>
        <v>No</v>
      </c>
      <c r="CV800" s="3" t="str">
        <f t="shared" si="529"/>
        <v>*Bid</v>
      </c>
      <c r="CW800" s="3">
        <f t="shared" si="530"/>
        <v>799</v>
      </c>
      <c r="CX800" s="3">
        <f t="shared" si="531"/>
        <v>620.24</v>
      </c>
      <c r="CY800" s="3" t="str">
        <f t="shared" si="532"/>
        <v>Ok</v>
      </c>
      <c r="CZ800">
        <v>0</v>
      </c>
      <c r="DA800">
        <v>0</v>
      </c>
    </row>
    <row r="801" spans="1:105" x14ac:dyDescent="0.25">
      <c r="A801">
        <v>800</v>
      </c>
      <c r="B801" t="s">
        <v>3</v>
      </c>
      <c r="C801" t="s">
        <v>909</v>
      </c>
      <c r="D801">
        <v>190.6</v>
      </c>
      <c r="E801">
        <v>2017</v>
      </c>
      <c r="F801" t="e">
        <f>NA()</f>
        <v>#N/A</v>
      </c>
      <c r="G801" t="e">
        <f>NA()</f>
        <v>#N/A</v>
      </c>
      <c r="H801" s="3" t="e">
        <f t="shared" si="492"/>
        <v>#N/A</v>
      </c>
      <c r="I801" t="e">
        <f>NA()</f>
        <v>#N/A</v>
      </c>
      <c r="J801" t="e">
        <f>NA()</f>
        <v>#N/A</v>
      </c>
      <c r="K801" t="e">
        <f>NA()</f>
        <v>#N/A</v>
      </c>
      <c r="L801" t="e">
        <f>NA()</f>
        <v>#N/A</v>
      </c>
      <c r="M801" t="e">
        <f>NA()</f>
        <v>#N/A</v>
      </c>
      <c r="N801" t="e">
        <f>NA()</f>
        <v>#N/A</v>
      </c>
      <c r="O801" t="e">
        <f>NA()</f>
        <v>#N/A</v>
      </c>
      <c r="P801" t="e">
        <f>NA()</f>
        <v>#N/A</v>
      </c>
      <c r="Q801" t="e">
        <f>NA()</f>
        <v>#N/A</v>
      </c>
      <c r="R801">
        <v>2</v>
      </c>
      <c r="S801" t="s">
        <v>6535</v>
      </c>
      <c r="T801" t="e">
        <f>NA()</f>
        <v>#N/A</v>
      </c>
      <c r="U801" t="e">
        <f>NA()</f>
        <v>#N/A</v>
      </c>
      <c r="V801">
        <v>2017</v>
      </c>
      <c r="W801">
        <v>34687</v>
      </c>
      <c r="X801" t="e">
        <f>NA()</f>
        <v>#N/A</v>
      </c>
      <c r="Y801" t="e">
        <f>NA()</f>
        <v>#N/A</v>
      </c>
      <c r="Z801" t="e">
        <f>NA()</f>
        <v>#N/A</v>
      </c>
      <c r="AA801" s="3">
        <f t="shared" si="493"/>
        <v>0</v>
      </c>
      <c r="AB801" t="s">
        <v>6616</v>
      </c>
      <c r="AI801" t="e">
        <f>NA()</f>
        <v>#N/A</v>
      </c>
      <c r="AJ801" t="e">
        <f>NA()</f>
        <v>#N/A</v>
      </c>
      <c r="AK801" t="e">
        <f>NA()</f>
        <v>#N/A</v>
      </c>
      <c r="AL801" t="e">
        <f>NA()</f>
        <v>#N/A</v>
      </c>
      <c r="AM801" t="e">
        <f>NA()</f>
        <v>#N/A</v>
      </c>
      <c r="AN801" t="e">
        <f>NA()</f>
        <v>#N/A</v>
      </c>
      <c r="AO801" t="e">
        <f>NA()</f>
        <v>#N/A</v>
      </c>
      <c r="AP801" s="3" t="str">
        <f t="shared" si="494"/>
        <v>No</v>
      </c>
      <c r="AQ801" s="3" t="str">
        <f t="shared" si="495"/>
        <v>No</v>
      </c>
      <c r="AR801" s="3" t="str">
        <f t="shared" si="496"/>
        <v>No</v>
      </c>
      <c r="AS801" t="e">
        <f>NA()</f>
        <v>#N/A</v>
      </c>
      <c r="AT801" t="e">
        <f>NA()</f>
        <v>#N/A</v>
      </c>
      <c r="AU801" t="e">
        <f>NA()</f>
        <v>#N/A</v>
      </c>
      <c r="AV801" t="e">
        <f>NA()</f>
        <v>#N/A</v>
      </c>
      <c r="AW801" t="e">
        <f>NA()</f>
        <v>#N/A</v>
      </c>
      <c r="AX801" t="e">
        <f>NA()</f>
        <v>#N/A</v>
      </c>
      <c r="AY801" t="e">
        <f>NA()</f>
        <v>#N/A</v>
      </c>
      <c r="AZ801" t="e">
        <f>NA()</f>
        <v>#N/A</v>
      </c>
      <c r="BA801">
        <v>1</v>
      </c>
      <c r="BB801" t="s">
        <v>6617</v>
      </c>
      <c r="BC801" t="e">
        <f>NA()</f>
        <v>#N/A</v>
      </c>
      <c r="BD801" s="4" t="str">
        <f t="shared" si="497"/>
        <v>No</v>
      </c>
      <c r="BE801" t="e">
        <f>NA()</f>
        <v>#N/A</v>
      </c>
      <c r="BF801" s="3" t="str">
        <f t="shared" si="498"/>
        <v>No</v>
      </c>
      <c r="BG801" t="e">
        <f>NA()</f>
        <v>#N/A</v>
      </c>
      <c r="BH801" s="3" t="e">
        <f t="shared" si="499"/>
        <v>#N/A</v>
      </c>
      <c r="BI801" s="3" t="e">
        <f t="shared" si="500"/>
        <v>#N/A</v>
      </c>
      <c r="BJ801" s="3" t="e">
        <f t="shared" si="501"/>
        <v>#N/A</v>
      </c>
      <c r="BK801" s="3" t="e">
        <f t="shared" si="502"/>
        <v>#N/A</v>
      </c>
      <c r="BL801" s="3" t="e">
        <f t="shared" si="503"/>
        <v>#N/A</v>
      </c>
      <c r="BM801" s="3" t="e">
        <f t="shared" si="504"/>
        <v>#N/A</v>
      </c>
      <c r="BN801" s="3" t="str">
        <f t="shared" si="505"/>
        <v>Pass</v>
      </c>
      <c r="BO801" s="3" t="e">
        <f t="shared" si="506"/>
        <v>#N/A</v>
      </c>
      <c r="BP801" s="3" t="str">
        <f t="shared" si="507"/>
        <v>FV&lt;$10K</v>
      </c>
      <c r="BQ801" t="s">
        <v>6650</v>
      </c>
      <c r="BR801" s="3" t="str">
        <f t="shared" si="508"/>
        <v>No, &lt; $20K Lien</v>
      </c>
      <c r="BS801" s="3" t="str">
        <f t="shared" si="509"/>
        <v>No, Lien &lt; $20K</v>
      </c>
      <c r="BT801" t="s">
        <v>6650</v>
      </c>
      <c r="BU801" s="3" t="str">
        <f t="shared" si="510"/>
        <v>No</v>
      </c>
      <c r="BV801" s="3" t="str">
        <f t="shared" si="511"/>
        <v>No</v>
      </c>
      <c r="BW801" s="3">
        <f t="shared" si="512"/>
        <v>1</v>
      </c>
      <c r="BX801" s="3" t="str">
        <f t="shared" si="513"/>
        <v>No</v>
      </c>
      <c r="BY801" s="3">
        <f t="shared" si="514"/>
        <v>34687</v>
      </c>
      <c r="BZ801">
        <v>1</v>
      </c>
      <c r="CA801" s="3">
        <f t="shared" si="515"/>
        <v>34687</v>
      </c>
      <c r="CC801" s="3" t="e">
        <f t="shared" si="516"/>
        <v>#N/A</v>
      </c>
      <c r="CD801" s="3" t="e">
        <f t="shared" si="517"/>
        <v>#N/A</v>
      </c>
      <c r="CE801" s="3" t="str">
        <f t="shared" si="518"/>
        <v/>
      </c>
      <c r="CF801" s="3" t="e">
        <f>HLOOKUP(CE801,'Valuation Data'!$D$2:$K$5,4,FALSE)</f>
        <v>#N/A</v>
      </c>
      <c r="CG801" s="3">
        <f t="shared" si="519"/>
        <v>34687</v>
      </c>
      <c r="CH801" s="3" t="str">
        <f t="shared" si="520"/>
        <v>No</v>
      </c>
      <c r="CI801" s="3" t="str">
        <f>VLOOKUP(R801,'Use Codes &amp; County Type'!A:D,4,FALSE)</f>
        <v>R</v>
      </c>
      <c r="CJ801" s="3" t="str">
        <f t="shared" si="521"/>
        <v>No</v>
      </c>
      <c r="CK801" s="3" t="str">
        <f t="shared" si="522"/>
        <v>Yes</v>
      </c>
      <c r="CL801" s="3">
        <f t="shared" si="523"/>
        <v>0.67</v>
      </c>
      <c r="CM801" s="3">
        <f t="shared" si="524"/>
        <v>23240.29</v>
      </c>
      <c r="CN801" s="3" t="e">
        <f t="shared" si="525"/>
        <v>#N/A</v>
      </c>
      <c r="CO801" s="3" t="e">
        <f t="shared" si="526"/>
        <v>#N/A</v>
      </c>
      <c r="CP801" s="3" t="e">
        <f t="shared" si="527"/>
        <v>#N/A</v>
      </c>
      <c r="CR801" s="3" t="e">
        <f t="shared" si="528"/>
        <v>#N/A</v>
      </c>
      <c r="CV801" s="3" t="e">
        <f t="shared" si="529"/>
        <v>#N/A</v>
      </c>
      <c r="CW801" s="3">
        <f t="shared" si="530"/>
        <v>800</v>
      </c>
      <c r="CX801" s="3">
        <f t="shared" si="531"/>
        <v>190.6</v>
      </c>
      <c r="CY801" s="3" t="e">
        <f t="shared" si="532"/>
        <v>#N/A</v>
      </c>
      <c r="CZ801" t="e">
        <f>NA()</f>
        <v>#N/A</v>
      </c>
      <c r="DA801" t="e">
        <f>NA()</f>
        <v>#N/A</v>
      </c>
    </row>
    <row r="802" spans="1:105" x14ac:dyDescent="0.25">
      <c r="A802">
        <v>801</v>
      </c>
      <c r="B802" t="s">
        <v>3</v>
      </c>
      <c r="C802" t="s">
        <v>910</v>
      </c>
      <c r="D802">
        <v>1925.85</v>
      </c>
      <c r="E802">
        <v>2017</v>
      </c>
      <c r="F802">
        <v>1925.85</v>
      </c>
      <c r="G802">
        <v>1925.85</v>
      </c>
      <c r="H802" s="3">
        <f t="shared" si="492"/>
        <v>0</v>
      </c>
      <c r="I802">
        <v>54069</v>
      </c>
      <c r="J802" t="s">
        <v>2735</v>
      </c>
      <c r="K802" t="s">
        <v>2738</v>
      </c>
      <c r="L802">
        <v>32011</v>
      </c>
      <c r="M802" t="s">
        <v>3337</v>
      </c>
      <c r="N802" t="s">
        <v>4759</v>
      </c>
      <c r="O802">
        <v>-81.774035893520804</v>
      </c>
      <c r="P802">
        <v>30.518072941745899</v>
      </c>
      <c r="Q802" t="s">
        <v>5361</v>
      </c>
      <c r="R802">
        <v>1</v>
      </c>
      <c r="S802" t="s">
        <v>6539</v>
      </c>
      <c r="T802">
        <v>1001</v>
      </c>
      <c r="U802" t="s">
        <v>6582</v>
      </c>
      <c r="V802">
        <v>2017</v>
      </c>
      <c r="W802">
        <v>115673</v>
      </c>
      <c r="X802">
        <v>2017</v>
      </c>
      <c r="Y802">
        <v>115673</v>
      </c>
      <c r="Z802">
        <v>1751.14</v>
      </c>
      <c r="AA802" s="3">
        <f t="shared" si="493"/>
        <v>0.90928161590985812</v>
      </c>
      <c r="AC802" t="s">
        <v>6616</v>
      </c>
      <c r="AD802" t="s">
        <v>6616</v>
      </c>
      <c r="AI802" t="s">
        <v>6618</v>
      </c>
      <c r="AJ802" t="s">
        <v>6618</v>
      </c>
      <c r="AK802" t="s">
        <v>6618</v>
      </c>
      <c r="AL802" t="s">
        <v>6618</v>
      </c>
      <c r="AM802">
        <v>0</v>
      </c>
      <c r="AN802">
        <v>0</v>
      </c>
      <c r="AO802">
        <v>0</v>
      </c>
      <c r="AP802" s="3" t="str">
        <f t="shared" si="494"/>
        <v>No</v>
      </c>
      <c r="AQ802" s="3" t="str">
        <f t="shared" si="495"/>
        <v>No</v>
      </c>
      <c r="AR802" s="3" t="str">
        <f t="shared" si="496"/>
        <v>No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 t="s">
        <v>6634</v>
      </c>
      <c r="AZ802" t="s">
        <v>6638</v>
      </c>
      <c r="BA802">
        <v>0</v>
      </c>
      <c r="BB802" t="s">
        <v>6616</v>
      </c>
      <c r="BC802" t="s">
        <v>6617</v>
      </c>
      <c r="BD802" s="4" t="str">
        <f t="shared" si="497"/>
        <v>No</v>
      </c>
      <c r="BE802" t="s">
        <v>6640</v>
      </c>
      <c r="BF802" s="3" t="str">
        <f t="shared" si="498"/>
        <v>No</v>
      </c>
      <c r="BG802" t="s">
        <v>6645</v>
      </c>
      <c r="BH802" s="3" t="str">
        <f t="shared" si="499"/>
        <v>54069 LISA DR</v>
      </c>
      <c r="BI802" s="3" t="str">
        <f t="shared" si="500"/>
        <v>Callahan</v>
      </c>
      <c r="BJ802" s="3" t="str">
        <f t="shared" si="501"/>
        <v>Florida</v>
      </c>
      <c r="BK802" s="3">
        <f t="shared" si="502"/>
        <v>32011</v>
      </c>
      <c r="BL802" s="3" t="str">
        <f t="shared" si="503"/>
        <v>54069 LISA DR CALLAHAN FL 32011</v>
      </c>
      <c r="BM802" s="3" t="str">
        <f t="shared" si="504"/>
        <v/>
      </c>
      <c r="BN802" s="3" t="str">
        <f t="shared" si="505"/>
        <v>Pass</v>
      </c>
      <c r="BO802" s="3" t="str">
        <f t="shared" si="506"/>
        <v>Yes</v>
      </c>
      <c r="BP802" s="3" t="str">
        <f t="shared" si="507"/>
        <v>FV&lt;$10K</v>
      </c>
      <c r="BQ802" t="s">
        <v>6650</v>
      </c>
      <c r="BR802" s="3" t="str">
        <f t="shared" si="508"/>
        <v>No, &lt; $20K Lien</v>
      </c>
      <c r="BS802" s="3" t="str">
        <f t="shared" si="509"/>
        <v>No, Lien &lt; $20K</v>
      </c>
      <c r="BT802" t="s">
        <v>6650</v>
      </c>
      <c r="BU802" s="3" t="str">
        <f t="shared" si="510"/>
        <v>No</v>
      </c>
      <c r="BV802" s="3" t="str">
        <f t="shared" si="511"/>
        <v>No</v>
      </c>
      <c r="BW802" s="3">
        <f t="shared" si="512"/>
        <v>0</v>
      </c>
      <c r="BX802" s="3" t="str">
        <f t="shared" si="513"/>
        <v>No</v>
      </c>
      <c r="BY802" s="3">
        <f t="shared" si="514"/>
        <v>115673</v>
      </c>
      <c r="BZ802">
        <v>1</v>
      </c>
      <c r="CA802" s="3">
        <f t="shared" si="515"/>
        <v>115673</v>
      </c>
      <c r="CC802" s="3">
        <f t="shared" si="516"/>
        <v>0</v>
      </c>
      <c r="CD802" s="3">
        <f t="shared" si="517"/>
        <v>0</v>
      </c>
      <c r="CE802" s="3" t="str">
        <f t="shared" si="518"/>
        <v/>
      </c>
      <c r="CF802" s="3" t="e">
        <f>HLOOKUP(CE802,'Valuation Data'!$D$2:$K$5,4,FALSE)</f>
        <v>#N/A</v>
      </c>
      <c r="CG802" s="3">
        <f t="shared" si="519"/>
        <v>115673</v>
      </c>
      <c r="CH802" s="3" t="str">
        <f t="shared" si="520"/>
        <v>No</v>
      </c>
      <c r="CI802" s="3" t="str">
        <f>VLOOKUP(R802,'Use Codes &amp; County Type'!A:D,4,FALSE)</f>
        <v>S</v>
      </c>
      <c r="CJ802" s="3" t="str">
        <f t="shared" si="521"/>
        <v>No</v>
      </c>
      <c r="CK802" s="3" t="str">
        <f t="shared" si="522"/>
        <v>No</v>
      </c>
      <c r="CL802" s="3">
        <f t="shared" si="523"/>
        <v>0.35</v>
      </c>
      <c r="CM802" s="3">
        <f t="shared" si="524"/>
        <v>40485.549999999996</v>
      </c>
      <c r="CN802" s="3">
        <f t="shared" si="525"/>
        <v>7703.4</v>
      </c>
      <c r="CO802" s="3">
        <f t="shared" si="526"/>
        <v>32782.149999999994</v>
      </c>
      <c r="CP802" s="3">
        <f t="shared" si="527"/>
        <v>6.659635351378454E-2</v>
      </c>
      <c r="CR802" s="3" t="str">
        <f t="shared" si="528"/>
        <v>No</v>
      </c>
      <c r="CV802" s="3" t="str">
        <f t="shared" si="529"/>
        <v>*Bid</v>
      </c>
      <c r="CW802" s="3">
        <f t="shared" si="530"/>
        <v>801</v>
      </c>
      <c r="CX802" s="3">
        <f t="shared" si="531"/>
        <v>1925.85</v>
      </c>
      <c r="CY802" s="3" t="str">
        <f t="shared" si="532"/>
        <v>Ok</v>
      </c>
      <c r="CZ802">
        <v>0</v>
      </c>
      <c r="DA802">
        <v>0</v>
      </c>
    </row>
    <row r="803" spans="1:105" x14ac:dyDescent="0.25">
      <c r="A803">
        <v>802</v>
      </c>
      <c r="B803" t="s">
        <v>3</v>
      </c>
      <c r="C803" t="s">
        <v>911</v>
      </c>
      <c r="D803">
        <v>951.26</v>
      </c>
      <c r="E803">
        <v>2017</v>
      </c>
      <c r="F803">
        <v>951.26</v>
      </c>
      <c r="G803">
        <v>951.26</v>
      </c>
      <c r="H803" s="3">
        <f t="shared" si="492"/>
        <v>0</v>
      </c>
      <c r="I803">
        <v>54661</v>
      </c>
      <c r="J803" t="s">
        <v>2735</v>
      </c>
      <c r="K803" t="s">
        <v>2738</v>
      </c>
      <c r="L803">
        <v>32011</v>
      </c>
      <c r="M803" t="s">
        <v>3338</v>
      </c>
      <c r="N803" t="s">
        <v>4759</v>
      </c>
      <c r="O803">
        <v>-81.771190337070706</v>
      </c>
      <c r="P803">
        <v>30.535994788188699</v>
      </c>
      <c r="Q803" t="s">
        <v>5362</v>
      </c>
      <c r="R803">
        <v>1</v>
      </c>
      <c r="S803" t="s">
        <v>6539</v>
      </c>
      <c r="T803">
        <v>1001</v>
      </c>
      <c r="U803" t="s">
        <v>6582</v>
      </c>
      <c r="V803">
        <v>2017</v>
      </c>
      <c r="W803">
        <v>95251</v>
      </c>
      <c r="X803">
        <v>2017</v>
      </c>
      <c r="Y803">
        <v>115136</v>
      </c>
      <c r="Z803">
        <v>849.99</v>
      </c>
      <c r="AA803" s="3">
        <f t="shared" si="493"/>
        <v>0.89354119799003429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 s="3" t="str">
        <f t="shared" si="494"/>
        <v>No</v>
      </c>
      <c r="AQ803" s="3" t="str">
        <f t="shared" si="495"/>
        <v>No</v>
      </c>
      <c r="AR803" s="3" t="str">
        <f t="shared" si="496"/>
        <v>No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 t="s">
        <v>6634</v>
      </c>
      <c r="AZ803">
        <v>0</v>
      </c>
      <c r="BA803">
        <v>0</v>
      </c>
      <c r="BB803" t="s">
        <v>6617</v>
      </c>
      <c r="BC803">
        <v>0</v>
      </c>
      <c r="BD803" s="4" t="str">
        <f t="shared" si="497"/>
        <v>No</v>
      </c>
      <c r="BE803" t="s">
        <v>6640</v>
      </c>
      <c r="BF803" s="3" t="str">
        <f t="shared" si="498"/>
        <v>No</v>
      </c>
      <c r="BG803" t="s">
        <v>6645</v>
      </c>
      <c r="BH803" s="3" t="str">
        <f t="shared" si="499"/>
        <v>54661 VONTZ CIR</v>
      </c>
      <c r="BI803" s="3" t="str">
        <f t="shared" si="500"/>
        <v>Callahan</v>
      </c>
      <c r="BJ803" s="3" t="str">
        <f t="shared" si="501"/>
        <v>Florida</v>
      </c>
      <c r="BK803" s="3">
        <f t="shared" si="502"/>
        <v>32011</v>
      </c>
      <c r="BL803" s="3" t="str">
        <f t="shared" si="503"/>
        <v>54661 VONTZ CIR CALLAHAN FL 32011</v>
      </c>
      <c r="BM803" s="3" t="str">
        <f t="shared" si="504"/>
        <v/>
      </c>
      <c r="BN803" s="3" t="str">
        <f t="shared" si="505"/>
        <v>Pass</v>
      </c>
      <c r="BO803" s="3" t="str">
        <f t="shared" si="506"/>
        <v>No</v>
      </c>
      <c r="BP803" s="3" t="str">
        <f t="shared" si="507"/>
        <v>FV&lt;$10K</v>
      </c>
      <c r="BQ803" t="s">
        <v>6650</v>
      </c>
      <c r="BR803" s="3" t="str">
        <f t="shared" si="508"/>
        <v>No, &lt; $20K Lien</v>
      </c>
      <c r="BS803" s="3" t="str">
        <f t="shared" si="509"/>
        <v>No, Lien &lt; $20K</v>
      </c>
      <c r="BT803" t="s">
        <v>6650</v>
      </c>
      <c r="BU803" s="3" t="str">
        <f t="shared" si="510"/>
        <v>No</v>
      </c>
      <c r="BV803" s="3" t="str">
        <f t="shared" si="511"/>
        <v>No</v>
      </c>
      <c r="BW803" s="3">
        <f t="shared" si="512"/>
        <v>0</v>
      </c>
      <c r="BX803" s="3" t="str">
        <f t="shared" si="513"/>
        <v>No</v>
      </c>
      <c r="BY803" s="3">
        <f t="shared" si="514"/>
        <v>95251</v>
      </c>
      <c r="BZ803">
        <v>1</v>
      </c>
      <c r="CA803" s="3">
        <f t="shared" si="515"/>
        <v>95251</v>
      </c>
      <c r="CC803" s="3">
        <f t="shared" si="516"/>
        <v>0</v>
      </c>
      <c r="CD803" s="3">
        <f t="shared" si="517"/>
        <v>0</v>
      </c>
      <c r="CE803" s="3" t="str">
        <f t="shared" si="518"/>
        <v/>
      </c>
      <c r="CF803" s="3" t="e">
        <f>HLOOKUP(CE803,'Valuation Data'!$D$2:$K$5,4,FALSE)</f>
        <v>#N/A</v>
      </c>
      <c r="CG803" s="3">
        <f t="shared" si="519"/>
        <v>95251</v>
      </c>
      <c r="CH803" s="3" t="str">
        <f t="shared" si="520"/>
        <v>No</v>
      </c>
      <c r="CI803" s="3" t="str">
        <f>VLOOKUP(R803,'Use Codes &amp; County Type'!A:D,4,FALSE)</f>
        <v>S</v>
      </c>
      <c r="CJ803" s="3" t="str">
        <f t="shared" si="521"/>
        <v>No</v>
      </c>
      <c r="CK803" s="3" t="str">
        <f t="shared" si="522"/>
        <v>Yes</v>
      </c>
      <c r="CL803" s="3">
        <f t="shared" si="523"/>
        <v>0.67</v>
      </c>
      <c r="CM803" s="3">
        <f t="shared" si="524"/>
        <v>63818.170000000006</v>
      </c>
      <c r="CN803" s="3">
        <f t="shared" si="525"/>
        <v>3805.04</v>
      </c>
      <c r="CO803" s="3">
        <f t="shared" si="526"/>
        <v>60013.130000000005</v>
      </c>
      <c r="CP803" s="3">
        <f t="shared" si="527"/>
        <v>3.9947507112786218E-2</v>
      </c>
      <c r="CR803" s="3" t="str">
        <f t="shared" si="528"/>
        <v>No</v>
      </c>
      <c r="CV803" s="3" t="str">
        <f t="shared" si="529"/>
        <v>*Bid</v>
      </c>
      <c r="CW803" s="3">
        <f t="shared" si="530"/>
        <v>802</v>
      </c>
      <c r="CX803" s="3">
        <f t="shared" si="531"/>
        <v>951.26</v>
      </c>
      <c r="CY803" s="3" t="str">
        <f t="shared" si="532"/>
        <v>Ok</v>
      </c>
      <c r="CZ803">
        <v>0</v>
      </c>
      <c r="DA803">
        <v>0</v>
      </c>
    </row>
    <row r="804" spans="1:105" x14ac:dyDescent="0.25">
      <c r="A804">
        <v>803</v>
      </c>
      <c r="B804" t="s">
        <v>3</v>
      </c>
      <c r="C804" t="s">
        <v>912</v>
      </c>
      <c r="D804">
        <v>352.88</v>
      </c>
      <c r="E804">
        <v>2017</v>
      </c>
      <c r="F804">
        <v>352.88</v>
      </c>
      <c r="G804">
        <v>352.88</v>
      </c>
      <c r="H804" s="3">
        <f t="shared" si="492"/>
        <v>0</v>
      </c>
      <c r="I804">
        <v>54517</v>
      </c>
      <c r="J804" t="s">
        <v>2735</v>
      </c>
      <c r="K804" t="s">
        <v>2738</v>
      </c>
      <c r="L804">
        <v>32011</v>
      </c>
      <c r="M804" t="s">
        <v>3339</v>
      </c>
      <c r="N804" t="s">
        <v>4759</v>
      </c>
      <c r="O804">
        <v>-81.768972303291207</v>
      </c>
      <c r="P804">
        <v>30.5366961411147</v>
      </c>
      <c r="Q804" t="s">
        <v>5363</v>
      </c>
      <c r="R804">
        <v>2</v>
      </c>
      <c r="S804" t="s">
        <v>6535</v>
      </c>
      <c r="T804">
        <v>1006</v>
      </c>
      <c r="U804" t="s">
        <v>6578</v>
      </c>
      <c r="V804">
        <v>2017</v>
      </c>
      <c r="W804">
        <v>44598</v>
      </c>
      <c r="X804">
        <v>2017</v>
      </c>
      <c r="Y804">
        <v>50888</v>
      </c>
      <c r="Z804">
        <v>296.7</v>
      </c>
      <c r="AA804" s="3">
        <f t="shared" si="493"/>
        <v>0.84079573792790752</v>
      </c>
      <c r="AB804" t="s">
        <v>6616</v>
      </c>
      <c r="AC804" t="s">
        <v>6616</v>
      </c>
      <c r="AD804" t="s">
        <v>6616</v>
      </c>
      <c r="AE804" t="s">
        <v>6616</v>
      </c>
      <c r="AF804" t="s">
        <v>6616</v>
      </c>
      <c r="AH804" t="s">
        <v>6616</v>
      </c>
      <c r="AI804" t="s">
        <v>6618</v>
      </c>
      <c r="AJ804" t="s">
        <v>6618</v>
      </c>
      <c r="AK804" t="s">
        <v>6618</v>
      </c>
      <c r="AL804" t="s">
        <v>6618</v>
      </c>
      <c r="AM804" t="s">
        <v>6618</v>
      </c>
      <c r="AN804" t="s">
        <v>6618</v>
      </c>
      <c r="AO804" t="s">
        <v>6618</v>
      </c>
      <c r="AP804" s="3" t="str">
        <f t="shared" si="494"/>
        <v>No</v>
      </c>
      <c r="AQ804" s="3" t="str">
        <f t="shared" si="495"/>
        <v>No</v>
      </c>
      <c r="AR804" s="3" t="str">
        <f t="shared" si="496"/>
        <v>No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 t="s">
        <v>6634</v>
      </c>
      <c r="AZ804" t="s">
        <v>6638</v>
      </c>
      <c r="BA804">
        <v>1</v>
      </c>
      <c r="BB804" t="s">
        <v>6617</v>
      </c>
      <c r="BC804" t="s">
        <v>6616</v>
      </c>
      <c r="BD804" s="4" t="str">
        <f t="shared" si="497"/>
        <v>No</v>
      </c>
      <c r="BE804" t="s">
        <v>6640</v>
      </c>
      <c r="BF804" s="3" t="str">
        <f t="shared" si="498"/>
        <v>No</v>
      </c>
      <c r="BG804" t="s">
        <v>6645</v>
      </c>
      <c r="BH804" s="3" t="str">
        <f t="shared" si="499"/>
        <v>54517 VONTZ CIR</v>
      </c>
      <c r="BI804" s="3" t="str">
        <f t="shared" si="500"/>
        <v>Callahan</v>
      </c>
      <c r="BJ804" s="3" t="str">
        <f t="shared" si="501"/>
        <v>Florida</v>
      </c>
      <c r="BK804" s="3">
        <f t="shared" si="502"/>
        <v>32011</v>
      </c>
      <c r="BL804" s="3" t="str">
        <f t="shared" si="503"/>
        <v>54517 VONTZ CIR CALLAHAN FL 32011</v>
      </c>
      <c r="BM804" s="3" t="str">
        <f t="shared" si="504"/>
        <v/>
      </c>
      <c r="BN804" s="3" t="str">
        <f t="shared" si="505"/>
        <v>Pass</v>
      </c>
      <c r="BO804" s="3" t="str">
        <f t="shared" si="506"/>
        <v>No</v>
      </c>
      <c r="BP804" s="3" t="str">
        <f t="shared" si="507"/>
        <v>FV&lt;$10K</v>
      </c>
      <c r="BQ804" t="s">
        <v>6650</v>
      </c>
      <c r="BR804" s="3" t="str">
        <f t="shared" si="508"/>
        <v>No, &lt; $20K Lien</v>
      </c>
      <c r="BS804" s="3" t="str">
        <f t="shared" si="509"/>
        <v>No, Lien &lt; $20K</v>
      </c>
      <c r="BT804" t="s">
        <v>6650</v>
      </c>
      <c r="BU804" s="3" t="str">
        <f t="shared" si="510"/>
        <v>No</v>
      </c>
      <c r="BV804" s="3" t="str">
        <f t="shared" si="511"/>
        <v>No</v>
      </c>
      <c r="BW804" s="3">
        <f t="shared" si="512"/>
        <v>1</v>
      </c>
      <c r="BX804" s="3" t="str">
        <f t="shared" si="513"/>
        <v>No</v>
      </c>
      <c r="BY804" s="3">
        <f t="shared" si="514"/>
        <v>44598</v>
      </c>
      <c r="BZ804">
        <v>1</v>
      </c>
      <c r="CA804" s="3">
        <f t="shared" si="515"/>
        <v>44598</v>
      </c>
      <c r="CC804" s="3">
        <f t="shared" si="516"/>
        <v>0</v>
      </c>
      <c r="CD804" s="3">
        <f t="shared" si="517"/>
        <v>0</v>
      </c>
      <c r="CE804" s="3" t="str">
        <f t="shared" si="518"/>
        <v/>
      </c>
      <c r="CF804" s="3" t="e">
        <f>HLOOKUP(CE804,'Valuation Data'!$D$2:$K$5,4,FALSE)</f>
        <v>#N/A</v>
      </c>
      <c r="CG804" s="3">
        <f t="shared" si="519"/>
        <v>44598</v>
      </c>
      <c r="CH804" s="3" t="str">
        <f t="shared" si="520"/>
        <v>No</v>
      </c>
      <c r="CI804" s="3" t="str">
        <f>VLOOKUP(R804,'Use Codes &amp; County Type'!A:D,4,FALSE)</f>
        <v>R</v>
      </c>
      <c r="CJ804" s="3" t="str">
        <f t="shared" si="521"/>
        <v>No</v>
      </c>
      <c r="CK804" s="3" t="str">
        <f t="shared" si="522"/>
        <v>Yes</v>
      </c>
      <c r="CL804" s="3">
        <f t="shared" si="523"/>
        <v>0.67</v>
      </c>
      <c r="CM804" s="3">
        <f t="shared" si="524"/>
        <v>29880.660000000003</v>
      </c>
      <c r="CN804" s="3">
        <f t="shared" si="525"/>
        <v>1764.4</v>
      </c>
      <c r="CO804" s="3">
        <f t="shared" si="526"/>
        <v>28116.260000000002</v>
      </c>
      <c r="CP804" s="3">
        <f t="shared" si="527"/>
        <v>3.9562312211309923E-2</v>
      </c>
      <c r="CR804" s="3" t="str">
        <f t="shared" si="528"/>
        <v>No</v>
      </c>
      <c r="CV804" s="3" t="str">
        <f t="shared" si="529"/>
        <v>*Bid</v>
      </c>
      <c r="CW804" s="3">
        <f t="shared" si="530"/>
        <v>803</v>
      </c>
      <c r="CX804" s="3">
        <f t="shared" si="531"/>
        <v>352.88</v>
      </c>
      <c r="CY804" s="3" t="str">
        <f t="shared" si="532"/>
        <v>Ok</v>
      </c>
      <c r="CZ804">
        <v>0</v>
      </c>
      <c r="DA804">
        <v>0</v>
      </c>
    </row>
    <row r="805" spans="1:105" x14ac:dyDescent="0.25">
      <c r="A805">
        <v>804</v>
      </c>
      <c r="B805" t="s">
        <v>3</v>
      </c>
      <c r="C805" t="s">
        <v>913</v>
      </c>
      <c r="D805">
        <v>359.45</v>
      </c>
      <c r="E805">
        <v>2017</v>
      </c>
      <c r="F805">
        <v>359.45</v>
      </c>
      <c r="G805">
        <v>359.45</v>
      </c>
      <c r="H805" s="3">
        <f t="shared" si="492"/>
        <v>0</v>
      </c>
      <c r="J805" t="s">
        <v>2735</v>
      </c>
      <c r="K805" t="s">
        <v>2738</v>
      </c>
      <c r="L805">
        <v>32011</v>
      </c>
      <c r="M805" t="s">
        <v>3340</v>
      </c>
      <c r="N805" t="s">
        <v>4759</v>
      </c>
      <c r="O805">
        <v>-81.7686697603542</v>
      </c>
      <c r="P805">
        <v>30.532261186362899</v>
      </c>
      <c r="Q805" t="s">
        <v>5364</v>
      </c>
      <c r="R805">
        <v>0</v>
      </c>
      <c r="S805" t="s">
        <v>6538</v>
      </c>
      <c r="T805">
        <v>8001</v>
      </c>
      <c r="U805" t="s">
        <v>6581</v>
      </c>
      <c r="V805">
        <v>2017</v>
      </c>
      <c r="W805">
        <v>20000</v>
      </c>
      <c r="X805">
        <v>2017</v>
      </c>
      <c r="Y805">
        <v>20000</v>
      </c>
      <c r="Z805">
        <v>302.77999999999997</v>
      </c>
      <c r="AA805" s="3">
        <f t="shared" si="493"/>
        <v>0.84234246765892329</v>
      </c>
      <c r="AC805" t="s">
        <v>6616</v>
      </c>
      <c r="AE805" t="s">
        <v>6616</v>
      </c>
      <c r="AI805" t="s">
        <v>6618</v>
      </c>
      <c r="AJ805" t="s">
        <v>6618</v>
      </c>
      <c r="AK805">
        <v>0</v>
      </c>
      <c r="AL805">
        <v>0</v>
      </c>
      <c r="AM805">
        <v>0</v>
      </c>
      <c r="AN805">
        <v>0</v>
      </c>
      <c r="AO805">
        <v>0</v>
      </c>
      <c r="AP805" s="3" t="str">
        <f t="shared" si="494"/>
        <v>No</v>
      </c>
      <c r="AQ805" s="3" t="str">
        <f t="shared" si="495"/>
        <v>No</v>
      </c>
      <c r="AR805" s="3" t="str">
        <f t="shared" si="496"/>
        <v>No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 t="s">
        <v>6634</v>
      </c>
      <c r="AZ805" t="s">
        <v>6638</v>
      </c>
      <c r="BA805">
        <v>0</v>
      </c>
      <c r="BB805" t="s">
        <v>6616</v>
      </c>
      <c r="BC805" t="s">
        <v>6616</v>
      </c>
      <c r="BD805" s="4" t="str">
        <f t="shared" si="497"/>
        <v>No</v>
      </c>
      <c r="BE805" t="s">
        <v>6640</v>
      </c>
      <c r="BF805" s="3" t="str">
        <f t="shared" si="498"/>
        <v>No</v>
      </c>
      <c r="BG805" t="s">
        <v>6645</v>
      </c>
      <c r="BH805" s="3" t="str">
        <f t="shared" si="499"/>
        <v>VONTZ CIR</v>
      </c>
      <c r="BI805" s="3" t="str">
        <f t="shared" si="500"/>
        <v>Callahan</v>
      </c>
      <c r="BJ805" s="3" t="str">
        <f t="shared" si="501"/>
        <v>Florida</v>
      </c>
      <c r="BK805" s="3">
        <f t="shared" si="502"/>
        <v>32011</v>
      </c>
      <c r="BL805" s="3" t="str">
        <f t="shared" si="503"/>
        <v>VONTZ CIR CALLAHAN FL 32011</v>
      </c>
      <c r="BM805" s="3" t="str">
        <f t="shared" si="504"/>
        <v/>
      </c>
      <c r="BN805" s="3" t="str">
        <f t="shared" si="505"/>
        <v>Pass</v>
      </c>
      <c r="BO805" s="3" t="str">
        <f t="shared" si="506"/>
        <v>No</v>
      </c>
      <c r="BP805" s="3" t="str">
        <f t="shared" si="507"/>
        <v>FV&lt;$10K</v>
      </c>
      <c r="BQ805" t="s">
        <v>6650</v>
      </c>
      <c r="BR805" s="3" t="str">
        <f t="shared" si="508"/>
        <v>No, &lt; $20K Lien</v>
      </c>
      <c r="BS805" s="3" t="str">
        <f t="shared" si="509"/>
        <v>No, Lien &lt; $20K</v>
      </c>
      <c r="BT805" t="s">
        <v>6650</v>
      </c>
      <c r="BU805" s="3" t="str">
        <f t="shared" si="510"/>
        <v>No</v>
      </c>
      <c r="BV805" s="3" t="str">
        <f t="shared" si="511"/>
        <v>No</v>
      </c>
      <c r="BW805" s="3">
        <f t="shared" si="512"/>
        <v>0</v>
      </c>
      <c r="BX805" s="3" t="str">
        <f t="shared" si="513"/>
        <v>No</v>
      </c>
      <c r="BY805" s="3">
        <f t="shared" si="514"/>
        <v>20000</v>
      </c>
      <c r="BZ805">
        <v>1</v>
      </c>
      <c r="CA805" s="3">
        <f t="shared" si="515"/>
        <v>20000</v>
      </c>
      <c r="CC805" s="3">
        <f t="shared" si="516"/>
        <v>0</v>
      </c>
      <c r="CD805" s="3">
        <f t="shared" si="517"/>
        <v>0</v>
      </c>
      <c r="CE805" s="3" t="str">
        <f t="shared" si="518"/>
        <v/>
      </c>
      <c r="CF805" s="3" t="e">
        <f>HLOOKUP(CE805,'Valuation Data'!$D$2:$K$5,4,FALSE)</f>
        <v>#N/A</v>
      </c>
      <c r="CG805" s="3">
        <f t="shared" si="519"/>
        <v>20000</v>
      </c>
      <c r="CH805" s="3" t="str">
        <f t="shared" si="520"/>
        <v>No</v>
      </c>
      <c r="CI805" s="3" t="str">
        <f>VLOOKUP(R805,'Use Codes &amp; County Type'!A:D,4,FALSE)</f>
        <v>V</v>
      </c>
      <c r="CJ805" s="3" t="str">
        <f t="shared" si="521"/>
        <v>Yes</v>
      </c>
      <c r="CK805" s="3" t="str">
        <f t="shared" si="522"/>
        <v>No</v>
      </c>
      <c r="CL805" s="3">
        <f t="shared" si="523"/>
        <v>0</v>
      </c>
      <c r="CM805" s="3">
        <f t="shared" si="524"/>
        <v>0</v>
      </c>
      <c r="CN805" s="3">
        <f t="shared" si="525"/>
        <v>1437.8</v>
      </c>
      <c r="CO805" s="3">
        <f t="shared" si="526"/>
        <v>-1437.8</v>
      </c>
      <c r="CP805" s="3">
        <f t="shared" si="527"/>
        <v>7.1889999999999996E-2</v>
      </c>
      <c r="CR805" s="3" t="str">
        <f t="shared" si="528"/>
        <v>No</v>
      </c>
      <c r="CV805" s="3" t="str">
        <f t="shared" si="529"/>
        <v>FMV&lt;$30K</v>
      </c>
      <c r="CW805" s="3">
        <f t="shared" si="530"/>
        <v>804</v>
      </c>
      <c r="CX805" s="3">
        <f t="shared" si="531"/>
        <v>359.45</v>
      </c>
      <c r="CY805" s="3" t="str">
        <f t="shared" si="532"/>
        <v>Ok</v>
      </c>
      <c r="CZ805">
        <v>0</v>
      </c>
      <c r="DA805">
        <v>0</v>
      </c>
    </row>
    <row r="806" spans="1:105" x14ac:dyDescent="0.25">
      <c r="A806">
        <v>805</v>
      </c>
      <c r="B806" t="s">
        <v>3</v>
      </c>
      <c r="C806" t="s">
        <v>914</v>
      </c>
      <c r="D806">
        <v>493.02</v>
      </c>
      <c r="E806">
        <v>2017</v>
      </c>
      <c r="F806">
        <v>493.02</v>
      </c>
      <c r="G806">
        <v>493.02</v>
      </c>
      <c r="H806" s="3">
        <f t="shared" si="492"/>
        <v>0</v>
      </c>
      <c r="I806">
        <v>54171</v>
      </c>
      <c r="J806" t="s">
        <v>2735</v>
      </c>
      <c r="K806" t="s">
        <v>2738</v>
      </c>
      <c r="L806">
        <v>32011</v>
      </c>
      <c r="M806" t="s">
        <v>3341</v>
      </c>
      <c r="N806" t="s">
        <v>4759</v>
      </c>
      <c r="O806">
        <v>-81.770364863835994</v>
      </c>
      <c r="P806">
        <v>30.532421001063099</v>
      </c>
      <c r="Q806" t="s">
        <v>5365</v>
      </c>
      <c r="R806">
        <v>2</v>
      </c>
      <c r="S806" t="s">
        <v>6535</v>
      </c>
      <c r="T806">
        <v>1006</v>
      </c>
      <c r="U806" t="s">
        <v>6578</v>
      </c>
      <c r="V806">
        <v>2017</v>
      </c>
      <c r="W806">
        <v>28158</v>
      </c>
      <c r="X806">
        <v>2017</v>
      </c>
      <c r="Y806">
        <v>28158</v>
      </c>
      <c r="Z806">
        <v>426.28</v>
      </c>
      <c r="AA806" s="3">
        <f t="shared" si="493"/>
        <v>0.86463023812421402</v>
      </c>
      <c r="AD806" t="s">
        <v>6616</v>
      </c>
      <c r="AI806" t="s">
        <v>6619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 s="3" t="str">
        <f t="shared" si="494"/>
        <v>No</v>
      </c>
      <c r="AQ806" s="3" t="str">
        <f t="shared" si="495"/>
        <v>Yes</v>
      </c>
      <c r="AR806" s="3" t="str">
        <f t="shared" si="496"/>
        <v>No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 t="s">
        <v>6634</v>
      </c>
      <c r="AZ806">
        <v>0</v>
      </c>
      <c r="BA806">
        <v>0</v>
      </c>
      <c r="BB806" t="s">
        <v>6616</v>
      </c>
      <c r="BC806" t="s">
        <v>6616</v>
      </c>
      <c r="BD806" s="4" t="str">
        <f t="shared" si="497"/>
        <v>No</v>
      </c>
      <c r="BE806" t="s">
        <v>6640</v>
      </c>
      <c r="BF806" s="3" t="str">
        <f t="shared" si="498"/>
        <v>No</v>
      </c>
      <c r="BG806" t="s">
        <v>6645</v>
      </c>
      <c r="BH806" s="3" t="str">
        <f t="shared" si="499"/>
        <v>54171 MARLEE RD</v>
      </c>
      <c r="BI806" s="3" t="str">
        <f t="shared" si="500"/>
        <v>Callahan</v>
      </c>
      <c r="BJ806" s="3" t="str">
        <f t="shared" si="501"/>
        <v>Florida</v>
      </c>
      <c r="BK806" s="3">
        <f t="shared" si="502"/>
        <v>32011</v>
      </c>
      <c r="BL806" s="3" t="str">
        <f t="shared" si="503"/>
        <v>54171 MARLEE RD CALLAHAN FL 32011</v>
      </c>
      <c r="BM806" s="3" t="str">
        <f t="shared" si="504"/>
        <v/>
      </c>
      <c r="BN806" s="3" t="str">
        <f t="shared" si="505"/>
        <v>Pass</v>
      </c>
      <c r="BO806" s="3" t="str">
        <f t="shared" si="506"/>
        <v>No</v>
      </c>
      <c r="BP806" s="3" t="str">
        <f t="shared" si="507"/>
        <v>FV&lt;$10K</v>
      </c>
      <c r="BQ806" t="s">
        <v>6650</v>
      </c>
      <c r="BR806" s="3" t="str">
        <f t="shared" si="508"/>
        <v>No, &lt; $20K Lien</v>
      </c>
      <c r="BS806" s="3" t="str">
        <f t="shared" si="509"/>
        <v>No, Lien &lt; $20K</v>
      </c>
      <c r="BT806" t="s">
        <v>6650</v>
      </c>
      <c r="BU806" s="3" t="str">
        <f t="shared" si="510"/>
        <v>No</v>
      </c>
      <c r="BV806" s="3" t="str">
        <f t="shared" si="511"/>
        <v>No</v>
      </c>
      <c r="BW806" s="3">
        <f t="shared" si="512"/>
        <v>0</v>
      </c>
      <c r="BX806" s="3" t="str">
        <f t="shared" si="513"/>
        <v>No</v>
      </c>
      <c r="BY806" s="3">
        <f t="shared" si="514"/>
        <v>28158</v>
      </c>
      <c r="BZ806">
        <v>1</v>
      </c>
      <c r="CA806" s="3">
        <f t="shared" si="515"/>
        <v>28158</v>
      </c>
      <c r="CC806" s="3">
        <f t="shared" si="516"/>
        <v>0</v>
      </c>
      <c r="CD806" s="3">
        <f t="shared" si="517"/>
        <v>0</v>
      </c>
      <c r="CE806" s="3" t="str">
        <f t="shared" si="518"/>
        <v/>
      </c>
      <c r="CF806" s="3" t="e">
        <f>HLOOKUP(CE806,'Valuation Data'!$D$2:$K$5,4,FALSE)</f>
        <v>#N/A</v>
      </c>
      <c r="CG806" s="3">
        <f t="shared" si="519"/>
        <v>28158</v>
      </c>
      <c r="CH806" s="3" t="str">
        <f t="shared" si="520"/>
        <v>No</v>
      </c>
      <c r="CI806" s="3" t="str">
        <f>VLOOKUP(R806,'Use Codes &amp; County Type'!A:D,4,FALSE)</f>
        <v>R</v>
      </c>
      <c r="CJ806" s="3" t="str">
        <f t="shared" si="521"/>
        <v>No</v>
      </c>
      <c r="CK806" s="3" t="str">
        <f t="shared" si="522"/>
        <v>No</v>
      </c>
      <c r="CL806" s="3">
        <f t="shared" si="523"/>
        <v>0.35</v>
      </c>
      <c r="CM806" s="3">
        <f t="shared" si="524"/>
        <v>9855.2999999999993</v>
      </c>
      <c r="CN806" s="3">
        <f t="shared" si="525"/>
        <v>1972.08</v>
      </c>
      <c r="CO806" s="3">
        <f t="shared" si="526"/>
        <v>7883.2199999999993</v>
      </c>
      <c r="CP806" s="3">
        <f t="shared" si="527"/>
        <v>7.0036224163647978E-2</v>
      </c>
      <c r="CR806" s="3" t="str">
        <f t="shared" si="528"/>
        <v>No</v>
      </c>
      <c r="CV806" s="3" t="str">
        <f t="shared" si="529"/>
        <v>FMV&lt;$30K</v>
      </c>
      <c r="CW806" s="3">
        <f t="shared" si="530"/>
        <v>805</v>
      </c>
      <c r="CX806" s="3">
        <f t="shared" si="531"/>
        <v>493.02</v>
      </c>
      <c r="CY806" s="3" t="str">
        <f t="shared" si="532"/>
        <v>Ok</v>
      </c>
      <c r="CZ806">
        <v>0</v>
      </c>
      <c r="DA806">
        <v>0</v>
      </c>
    </row>
    <row r="807" spans="1:105" x14ac:dyDescent="0.25">
      <c r="A807">
        <v>806</v>
      </c>
      <c r="B807" t="s">
        <v>3</v>
      </c>
      <c r="C807" t="s">
        <v>915</v>
      </c>
      <c r="D807">
        <v>589.75</v>
      </c>
      <c r="E807">
        <v>2017</v>
      </c>
      <c r="F807">
        <v>589.75</v>
      </c>
      <c r="G807">
        <v>589.75</v>
      </c>
      <c r="H807" s="3">
        <f t="shared" si="492"/>
        <v>0</v>
      </c>
      <c r="I807">
        <v>54291</v>
      </c>
      <c r="J807" t="s">
        <v>2735</v>
      </c>
      <c r="K807" t="s">
        <v>2738</v>
      </c>
      <c r="L807">
        <v>32011</v>
      </c>
      <c r="M807" t="s">
        <v>3342</v>
      </c>
      <c r="N807" t="s">
        <v>4759</v>
      </c>
      <c r="O807">
        <v>-81.772524011161295</v>
      </c>
      <c r="P807">
        <v>30.535577505752499</v>
      </c>
      <c r="Q807" t="s">
        <v>5366</v>
      </c>
      <c r="R807">
        <v>2</v>
      </c>
      <c r="S807" t="s">
        <v>6535</v>
      </c>
      <c r="T807">
        <v>1006</v>
      </c>
      <c r="U807" t="s">
        <v>6578</v>
      </c>
      <c r="V807">
        <v>2017</v>
      </c>
      <c r="W807">
        <v>70801</v>
      </c>
      <c r="X807">
        <v>2017</v>
      </c>
      <c r="Y807">
        <v>79991</v>
      </c>
      <c r="Z807">
        <v>515.72</v>
      </c>
      <c r="AA807" s="3">
        <f t="shared" si="493"/>
        <v>0.87447223399745655</v>
      </c>
      <c r="AB807" t="s">
        <v>6616</v>
      </c>
      <c r="AD807" t="s">
        <v>6616</v>
      </c>
      <c r="AE807" t="s">
        <v>6616</v>
      </c>
      <c r="AF807" t="s">
        <v>6616</v>
      </c>
      <c r="AG807" t="s">
        <v>6616</v>
      </c>
      <c r="AH807" t="s">
        <v>6616</v>
      </c>
      <c r="AI807" t="s">
        <v>6618</v>
      </c>
      <c r="AJ807" t="s">
        <v>6618</v>
      </c>
      <c r="AK807" t="s">
        <v>6618</v>
      </c>
      <c r="AL807" t="s">
        <v>6618</v>
      </c>
      <c r="AM807" t="s">
        <v>6618</v>
      </c>
      <c r="AN807" t="s">
        <v>6618</v>
      </c>
      <c r="AO807" t="s">
        <v>6618</v>
      </c>
      <c r="AP807" s="3" t="str">
        <f t="shared" si="494"/>
        <v>No</v>
      </c>
      <c r="AQ807" s="3" t="str">
        <f t="shared" si="495"/>
        <v>No</v>
      </c>
      <c r="AR807" s="3" t="str">
        <f t="shared" si="496"/>
        <v>No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 t="s">
        <v>6634</v>
      </c>
      <c r="AZ807" t="s">
        <v>6638</v>
      </c>
      <c r="BA807">
        <v>1</v>
      </c>
      <c r="BB807" t="s">
        <v>6617</v>
      </c>
      <c r="BC807" t="s">
        <v>6617</v>
      </c>
      <c r="BD807" s="4" t="str">
        <f t="shared" si="497"/>
        <v>No</v>
      </c>
      <c r="BE807" t="s">
        <v>6640</v>
      </c>
      <c r="BF807" s="3" t="str">
        <f t="shared" si="498"/>
        <v>No</v>
      </c>
      <c r="BG807" t="s">
        <v>6645</v>
      </c>
      <c r="BH807" s="3" t="str">
        <f t="shared" si="499"/>
        <v>54291 MARLEE RD</v>
      </c>
      <c r="BI807" s="3" t="str">
        <f t="shared" si="500"/>
        <v>Callahan</v>
      </c>
      <c r="BJ807" s="3" t="str">
        <f t="shared" si="501"/>
        <v>Florida</v>
      </c>
      <c r="BK807" s="3">
        <f t="shared" si="502"/>
        <v>32011</v>
      </c>
      <c r="BL807" s="3" t="str">
        <f t="shared" si="503"/>
        <v>54291 MARLEE RD CALLAHAN FL 32011</v>
      </c>
      <c r="BM807" s="3" t="str">
        <f t="shared" si="504"/>
        <v/>
      </c>
      <c r="BN807" s="3" t="str">
        <f t="shared" si="505"/>
        <v>Pass</v>
      </c>
      <c r="BO807" s="3" t="str">
        <f t="shared" si="506"/>
        <v>Yes</v>
      </c>
      <c r="BP807" s="3" t="str">
        <f t="shared" si="507"/>
        <v>FV&lt;$10K</v>
      </c>
      <c r="BQ807" t="s">
        <v>6650</v>
      </c>
      <c r="BR807" s="3" t="str">
        <f t="shared" si="508"/>
        <v>No, &lt; $20K Lien</v>
      </c>
      <c r="BS807" s="3" t="str">
        <f t="shared" si="509"/>
        <v>No, Lien &lt; $20K</v>
      </c>
      <c r="BT807" t="s">
        <v>6650</v>
      </c>
      <c r="BU807" s="3" t="str">
        <f t="shared" si="510"/>
        <v>No</v>
      </c>
      <c r="BV807" s="3" t="str">
        <f t="shared" si="511"/>
        <v>No</v>
      </c>
      <c r="BW807" s="3">
        <f t="shared" si="512"/>
        <v>1</v>
      </c>
      <c r="BX807" s="3" t="str">
        <f t="shared" si="513"/>
        <v>No</v>
      </c>
      <c r="BY807" s="3">
        <f t="shared" si="514"/>
        <v>70801</v>
      </c>
      <c r="BZ807">
        <v>1</v>
      </c>
      <c r="CA807" s="3">
        <f t="shared" si="515"/>
        <v>70801</v>
      </c>
      <c r="CC807" s="3">
        <f t="shared" si="516"/>
        <v>0</v>
      </c>
      <c r="CD807" s="3">
        <f t="shared" si="517"/>
        <v>0</v>
      </c>
      <c r="CE807" s="3" t="str">
        <f t="shared" si="518"/>
        <v/>
      </c>
      <c r="CF807" s="3" t="e">
        <f>HLOOKUP(CE807,'Valuation Data'!$D$2:$K$5,4,FALSE)</f>
        <v>#N/A</v>
      </c>
      <c r="CG807" s="3">
        <f t="shared" si="519"/>
        <v>70801</v>
      </c>
      <c r="CH807" s="3" t="str">
        <f t="shared" si="520"/>
        <v>No</v>
      </c>
      <c r="CI807" s="3" t="str">
        <f>VLOOKUP(R807,'Use Codes &amp; County Type'!A:D,4,FALSE)</f>
        <v>R</v>
      </c>
      <c r="CJ807" s="3" t="str">
        <f t="shared" si="521"/>
        <v>No</v>
      </c>
      <c r="CK807" s="3" t="str">
        <f t="shared" si="522"/>
        <v>Yes</v>
      </c>
      <c r="CL807" s="3">
        <f t="shared" si="523"/>
        <v>0.67</v>
      </c>
      <c r="CM807" s="3">
        <f t="shared" si="524"/>
        <v>47436.670000000006</v>
      </c>
      <c r="CN807" s="3">
        <f t="shared" si="525"/>
        <v>2948.75</v>
      </c>
      <c r="CO807" s="3">
        <f t="shared" si="526"/>
        <v>44487.920000000006</v>
      </c>
      <c r="CP807" s="3">
        <f t="shared" si="527"/>
        <v>4.1648423044872249E-2</v>
      </c>
      <c r="CR807" s="3" t="str">
        <f t="shared" si="528"/>
        <v>No</v>
      </c>
      <c r="CV807" s="3" t="str">
        <f t="shared" si="529"/>
        <v>*Bid</v>
      </c>
      <c r="CW807" s="3">
        <f t="shared" si="530"/>
        <v>806</v>
      </c>
      <c r="CX807" s="3">
        <f t="shared" si="531"/>
        <v>589.75</v>
      </c>
      <c r="CY807" s="3" t="str">
        <f t="shared" si="532"/>
        <v>Ok</v>
      </c>
      <c r="CZ807">
        <v>0</v>
      </c>
      <c r="DA807">
        <v>0</v>
      </c>
    </row>
    <row r="808" spans="1:105" x14ac:dyDescent="0.25">
      <c r="A808">
        <v>807</v>
      </c>
      <c r="B808" t="s">
        <v>3</v>
      </c>
      <c r="C808" t="s">
        <v>916</v>
      </c>
      <c r="D808">
        <v>526.03</v>
      </c>
      <c r="E808">
        <v>2017</v>
      </c>
      <c r="F808">
        <v>526.03</v>
      </c>
      <c r="G808">
        <v>526.03</v>
      </c>
      <c r="H808" s="3">
        <f t="shared" si="492"/>
        <v>0</v>
      </c>
      <c r="I808">
        <v>54520</v>
      </c>
      <c r="J808" t="s">
        <v>2735</v>
      </c>
      <c r="K808" t="s">
        <v>2738</v>
      </c>
      <c r="L808">
        <v>32011</v>
      </c>
      <c r="M808" t="s">
        <v>3343</v>
      </c>
      <c r="N808" t="s">
        <v>4759</v>
      </c>
      <c r="O808">
        <v>-81.771408732413605</v>
      </c>
      <c r="P808">
        <v>30.540962118676301</v>
      </c>
      <c r="Q808" t="s">
        <v>5367</v>
      </c>
      <c r="R808">
        <v>1</v>
      </c>
      <c r="S808" t="s">
        <v>6539</v>
      </c>
      <c r="T808">
        <v>1001</v>
      </c>
      <c r="U808" t="s">
        <v>6582</v>
      </c>
      <c r="V808">
        <v>2017</v>
      </c>
      <c r="W808">
        <v>30174</v>
      </c>
      <c r="X808">
        <v>2017</v>
      </c>
      <c r="Y808">
        <v>30174</v>
      </c>
      <c r="Z808">
        <v>456.8</v>
      </c>
      <c r="AA808" s="3">
        <f t="shared" si="493"/>
        <v>0.86839153660437629</v>
      </c>
      <c r="AB808" t="s">
        <v>6616</v>
      </c>
      <c r="AD808" t="s">
        <v>6616</v>
      </c>
      <c r="AF808" t="s">
        <v>6616</v>
      </c>
      <c r="AG808" t="s">
        <v>6616</v>
      </c>
      <c r="AH808" t="s">
        <v>6616</v>
      </c>
      <c r="AI808" t="s">
        <v>6618</v>
      </c>
      <c r="AJ808" t="s">
        <v>6618</v>
      </c>
      <c r="AK808" t="s">
        <v>6618</v>
      </c>
      <c r="AL808" t="s">
        <v>6618</v>
      </c>
      <c r="AM808" t="s">
        <v>6618</v>
      </c>
      <c r="AN808" t="s">
        <v>6618</v>
      </c>
      <c r="AO808" t="s">
        <v>6618</v>
      </c>
      <c r="AP808" s="3" t="str">
        <f t="shared" si="494"/>
        <v>No</v>
      </c>
      <c r="AQ808" s="3" t="str">
        <f t="shared" si="495"/>
        <v>No</v>
      </c>
      <c r="AR808" s="3" t="str">
        <f t="shared" si="496"/>
        <v>No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1</v>
      </c>
      <c r="AY808" t="s">
        <v>6636</v>
      </c>
      <c r="AZ808" t="s">
        <v>6637</v>
      </c>
      <c r="BA808">
        <v>0</v>
      </c>
      <c r="BB808" t="s">
        <v>6616</v>
      </c>
      <c r="BC808" t="s">
        <v>6616</v>
      </c>
      <c r="BD808" s="4" t="str">
        <f t="shared" si="497"/>
        <v>No</v>
      </c>
      <c r="BE808" t="s">
        <v>6640</v>
      </c>
      <c r="BF808" s="3" t="str">
        <f t="shared" si="498"/>
        <v>No</v>
      </c>
      <c r="BG808" t="s">
        <v>6645</v>
      </c>
      <c r="BH808" s="3" t="str">
        <f t="shared" si="499"/>
        <v>54520 JONAS DR</v>
      </c>
      <c r="BI808" s="3" t="str">
        <f t="shared" si="500"/>
        <v>Callahan</v>
      </c>
      <c r="BJ808" s="3" t="str">
        <f t="shared" si="501"/>
        <v>Florida</v>
      </c>
      <c r="BK808" s="3">
        <f t="shared" si="502"/>
        <v>32011</v>
      </c>
      <c r="BL808" s="3" t="str">
        <f t="shared" si="503"/>
        <v>54520 JONAS DR CALLAHAN FL 32011</v>
      </c>
      <c r="BM808" s="3" t="str">
        <f t="shared" si="504"/>
        <v/>
      </c>
      <c r="BN808" s="3" t="str">
        <f t="shared" si="505"/>
        <v>Pass</v>
      </c>
      <c r="BO808" s="3" t="str">
        <f t="shared" si="506"/>
        <v>No</v>
      </c>
      <c r="BP808" s="3" t="str">
        <f t="shared" si="507"/>
        <v>FV&lt;$10K</v>
      </c>
      <c r="BQ808" t="s">
        <v>6650</v>
      </c>
      <c r="BR808" s="3" t="str">
        <f t="shared" si="508"/>
        <v>No, &lt; $20K Lien</v>
      </c>
      <c r="BS808" s="3" t="str">
        <f t="shared" si="509"/>
        <v>No, Lien &lt; $20K</v>
      </c>
      <c r="BT808" t="s">
        <v>6650</v>
      </c>
      <c r="BU808" s="3" t="str">
        <f t="shared" si="510"/>
        <v>No</v>
      </c>
      <c r="BV808" s="3" t="str">
        <f t="shared" si="511"/>
        <v>No</v>
      </c>
      <c r="BW808" s="3">
        <f t="shared" si="512"/>
        <v>0</v>
      </c>
      <c r="BX808" s="3" t="str">
        <f t="shared" si="513"/>
        <v>No</v>
      </c>
      <c r="BY808" s="3">
        <f t="shared" si="514"/>
        <v>30174</v>
      </c>
      <c r="BZ808">
        <v>1</v>
      </c>
      <c r="CA808" s="3">
        <f t="shared" si="515"/>
        <v>30174</v>
      </c>
      <c r="CC808" s="3">
        <f t="shared" si="516"/>
        <v>0</v>
      </c>
      <c r="CD808" s="3">
        <f t="shared" si="517"/>
        <v>0</v>
      </c>
      <c r="CE808" s="3" t="str">
        <f t="shared" si="518"/>
        <v/>
      </c>
      <c r="CF808" s="3" t="e">
        <f>HLOOKUP(CE808,'Valuation Data'!$D$2:$K$5,4,FALSE)</f>
        <v>#N/A</v>
      </c>
      <c r="CG808" s="3">
        <f t="shared" si="519"/>
        <v>30174</v>
      </c>
      <c r="CH808" s="3" t="str">
        <f t="shared" si="520"/>
        <v>No</v>
      </c>
      <c r="CI808" s="3" t="str">
        <f>VLOOKUP(R808,'Use Codes &amp; County Type'!A:D,4,FALSE)</f>
        <v>S</v>
      </c>
      <c r="CJ808" s="3" t="str">
        <f t="shared" si="521"/>
        <v>No</v>
      </c>
      <c r="CK808" s="3" t="str">
        <f t="shared" si="522"/>
        <v>No</v>
      </c>
      <c r="CL808" s="3">
        <f t="shared" si="523"/>
        <v>0.35</v>
      </c>
      <c r="CM808" s="3">
        <f t="shared" si="524"/>
        <v>10560.9</v>
      </c>
      <c r="CN808" s="3">
        <f t="shared" si="525"/>
        <v>2104.12</v>
      </c>
      <c r="CO808" s="3">
        <f t="shared" si="526"/>
        <v>8456.7799999999988</v>
      </c>
      <c r="CP808" s="3">
        <f t="shared" si="527"/>
        <v>6.9732882614171141E-2</v>
      </c>
      <c r="CR808" s="3" t="str">
        <f t="shared" si="528"/>
        <v>No</v>
      </c>
      <c r="CV808" s="3" t="str">
        <f t="shared" si="529"/>
        <v>*Bid</v>
      </c>
      <c r="CW808" s="3">
        <f t="shared" si="530"/>
        <v>807</v>
      </c>
      <c r="CX808" s="3">
        <f t="shared" si="531"/>
        <v>526.03</v>
      </c>
      <c r="CY808" s="3" t="str">
        <f t="shared" si="532"/>
        <v>Ok</v>
      </c>
      <c r="CZ808">
        <v>0</v>
      </c>
      <c r="DA808">
        <v>0</v>
      </c>
    </row>
    <row r="809" spans="1:105" x14ac:dyDescent="0.25">
      <c r="A809">
        <v>808</v>
      </c>
      <c r="B809" t="s">
        <v>3</v>
      </c>
      <c r="C809" t="s">
        <v>917</v>
      </c>
      <c r="D809">
        <v>930.79</v>
      </c>
      <c r="E809">
        <v>2017</v>
      </c>
      <c r="F809" t="e">
        <f>NA()</f>
        <v>#N/A</v>
      </c>
      <c r="G809" t="e">
        <f>NA()</f>
        <v>#N/A</v>
      </c>
      <c r="H809" s="3" t="e">
        <f t="shared" si="492"/>
        <v>#N/A</v>
      </c>
      <c r="I809" t="e">
        <f>NA()</f>
        <v>#N/A</v>
      </c>
      <c r="J809" t="e">
        <f>NA()</f>
        <v>#N/A</v>
      </c>
      <c r="K809" t="e">
        <f>NA()</f>
        <v>#N/A</v>
      </c>
      <c r="L809" t="e">
        <f>NA()</f>
        <v>#N/A</v>
      </c>
      <c r="M809" t="e">
        <f>NA()</f>
        <v>#N/A</v>
      </c>
      <c r="N809" t="e">
        <f>NA()</f>
        <v>#N/A</v>
      </c>
      <c r="O809" t="e">
        <f>NA()</f>
        <v>#N/A</v>
      </c>
      <c r="P809" t="e">
        <f>NA()</f>
        <v>#N/A</v>
      </c>
      <c r="Q809" t="e">
        <f>NA()</f>
        <v>#N/A</v>
      </c>
      <c r="R809">
        <v>2</v>
      </c>
      <c r="S809" t="s">
        <v>6535</v>
      </c>
      <c r="T809" t="e">
        <f>NA()</f>
        <v>#N/A</v>
      </c>
      <c r="U809" t="e">
        <f>NA()</f>
        <v>#N/A</v>
      </c>
      <c r="V809">
        <v>2017</v>
      </c>
      <c r="W809">
        <v>54896</v>
      </c>
      <c r="X809" t="e">
        <f>NA()</f>
        <v>#N/A</v>
      </c>
      <c r="Y809" t="e">
        <f>NA()</f>
        <v>#N/A</v>
      </c>
      <c r="Z809" t="e">
        <f>NA()</f>
        <v>#N/A</v>
      </c>
      <c r="AA809" s="3">
        <f t="shared" si="493"/>
        <v>0</v>
      </c>
      <c r="AI809" t="e">
        <f>NA()</f>
        <v>#N/A</v>
      </c>
      <c r="AJ809" t="e">
        <f>NA()</f>
        <v>#N/A</v>
      </c>
      <c r="AK809" t="e">
        <f>NA()</f>
        <v>#N/A</v>
      </c>
      <c r="AL809" t="e">
        <f>NA()</f>
        <v>#N/A</v>
      </c>
      <c r="AM809" t="e">
        <f>NA()</f>
        <v>#N/A</v>
      </c>
      <c r="AN809" t="e">
        <f>NA()</f>
        <v>#N/A</v>
      </c>
      <c r="AO809" t="e">
        <f>NA()</f>
        <v>#N/A</v>
      </c>
      <c r="AP809" s="3" t="str">
        <f t="shared" si="494"/>
        <v>No</v>
      </c>
      <c r="AQ809" s="3" t="str">
        <f t="shared" si="495"/>
        <v>No</v>
      </c>
      <c r="AR809" s="3" t="str">
        <f t="shared" si="496"/>
        <v>No</v>
      </c>
      <c r="AS809" t="e">
        <f>NA()</f>
        <v>#N/A</v>
      </c>
      <c r="AT809" t="e">
        <f>NA()</f>
        <v>#N/A</v>
      </c>
      <c r="AU809" t="e">
        <f>NA()</f>
        <v>#N/A</v>
      </c>
      <c r="AV809" t="e">
        <f>NA()</f>
        <v>#N/A</v>
      </c>
      <c r="AW809" t="e">
        <f>NA()</f>
        <v>#N/A</v>
      </c>
      <c r="AX809" t="e">
        <f>NA()</f>
        <v>#N/A</v>
      </c>
      <c r="AY809" t="e">
        <f>NA()</f>
        <v>#N/A</v>
      </c>
      <c r="AZ809" t="e">
        <f>NA()</f>
        <v>#N/A</v>
      </c>
      <c r="BA809">
        <v>0</v>
      </c>
      <c r="BB809" t="s">
        <v>6616</v>
      </c>
      <c r="BC809" t="e">
        <f>NA()</f>
        <v>#N/A</v>
      </c>
      <c r="BD809" s="4" t="str">
        <f t="shared" si="497"/>
        <v>No</v>
      </c>
      <c r="BE809" t="e">
        <f>NA()</f>
        <v>#N/A</v>
      </c>
      <c r="BF809" s="3" t="str">
        <f t="shared" si="498"/>
        <v>No</v>
      </c>
      <c r="BG809" t="e">
        <f>NA()</f>
        <v>#N/A</v>
      </c>
      <c r="BH809" s="3" t="e">
        <f t="shared" si="499"/>
        <v>#N/A</v>
      </c>
      <c r="BI809" s="3" t="e">
        <f t="shared" si="500"/>
        <v>#N/A</v>
      </c>
      <c r="BJ809" s="3" t="e">
        <f t="shared" si="501"/>
        <v>#N/A</v>
      </c>
      <c r="BK809" s="3" t="e">
        <f t="shared" si="502"/>
        <v>#N/A</v>
      </c>
      <c r="BL809" s="3" t="e">
        <f t="shared" si="503"/>
        <v>#N/A</v>
      </c>
      <c r="BM809" s="3" t="e">
        <f t="shared" si="504"/>
        <v>#N/A</v>
      </c>
      <c r="BN809" s="3" t="str">
        <f t="shared" si="505"/>
        <v>Pass</v>
      </c>
      <c r="BO809" s="3" t="e">
        <f t="shared" si="506"/>
        <v>#N/A</v>
      </c>
      <c r="BP809" s="3" t="str">
        <f t="shared" si="507"/>
        <v>FV&lt;$10K</v>
      </c>
      <c r="BQ809" t="s">
        <v>6650</v>
      </c>
      <c r="BR809" s="3" t="str">
        <f t="shared" si="508"/>
        <v>No, &lt; $20K Lien</v>
      </c>
      <c r="BS809" s="3" t="str">
        <f t="shared" si="509"/>
        <v>No, Lien &lt; $20K</v>
      </c>
      <c r="BT809" t="s">
        <v>6650</v>
      </c>
      <c r="BU809" s="3" t="str">
        <f t="shared" si="510"/>
        <v>No</v>
      </c>
      <c r="BV809" s="3" t="str">
        <f t="shared" si="511"/>
        <v>No</v>
      </c>
      <c r="BW809" s="3">
        <f t="shared" si="512"/>
        <v>0</v>
      </c>
      <c r="BX809" s="3" t="str">
        <f t="shared" si="513"/>
        <v>No</v>
      </c>
      <c r="BY809" s="3">
        <f t="shared" si="514"/>
        <v>54896</v>
      </c>
      <c r="BZ809">
        <v>1</v>
      </c>
      <c r="CA809" s="3">
        <f t="shared" si="515"/>
        <v>54896</v>
      </c>
      <c r="CC809" s="3" t="e">
        <f t="shared" si="516"/>
        <v>#N/A</v>
      </c>
      <c r="CD809" s="3" t="e">
        <f t="shared" si="517"/>
        <v>#N/A</v>
      </c>
      <c r="CE809" s="3" t="str">
        <f t="shared" si="518"/>
        <v/>
      </c>
      <c r="CF809" s="3" t="e">
        <f>HLOOKUP(CE809,'Valuation Data'!$D$2:$K$5,4,FALSE)</f>
        <v>#N/A</v>
      </c>
      <c r="CG809" s="3">
        <f t="shared" si="519"/>
        <v>54896</v>
      </c>
      <c r="CH809" s="3" t="str">
        <f t="shared" si="520"/>
        <v>No</v>
      </c>
      <c r="CI809" s="3" t="str">
        <f>VLOOKUP(R809,'Use Codes &amp; County Type'!A:D,4,FALSE)</f>
        <v>R</v>
      </c>
      <c r="CJ809" s="3" t="str">
        <f t="shared" si="521"/>
        <v>No</v>
      </c>
      <c r="CK809" s="3" t="str">
        <f t="shared" si="522"/>
        <v>No</v>
      </c>
      <c r="CL809" s="3">
        <f t="shared" si="523"/>
        <v>0.35</v>
      </c>
      <c r="CM809" s="3">
        <f t="shared" si="524"/>
        <v>19213.599999999999</v>
      </c>
      <c r="CN809" s="3" t="e">
        <f t="shared" si="525"/>
        <v>#N/A</v>
      </c>
      <c r="CO809" s="3" t="e">
        <f t="shared" si="526"/>
        <v>#N/A</v>
      </c>
      <c r="CP809" s="3" t="e">
        <f t="shared" si="527"/>
        <v>#N/A</v>
      </c>
      <c r="CR809" s="3" t="e">
        <f t="shared" si="528"/>
        <v>#N/A</v>
      </c>
      <c r="CV809" s="3" t="e">
        <f t="shared" si="529"/>
        <v>#N/A</v>
      </c>
      <c r="CW809" s="3">
        <f t="shared" si="530"/>
        <v>808</v>
      </c>
      <c r="CX809" s="3">
        <f t="shared" si="531"/>
        <v>930.79</v>
      </c>
      <c r="CY809" s="3" t="e">
        <f t="shared" si="532"/>
        <v>#N/A</v>
      </c>
      <c r="CZ809" t="e">
        <f>NA()</f>
        <v>#N/A</v>
      </c>
      <c r="DA809" t="e">
        <f>NA()</f>
        <v>#N/A</v>
      </c>
    </row>
    <row r="810" spans="1:105" x14ac:dyDescent="0.25">
      <c r="A810">
        <v>809</v>
      </c>
      <c r="B810" t="s">
        <v>3</v>
      </c>
      <c r="C810" t="s">
        <v>918</v>
      </c>
      <c r="D810">
        <v>544.57000000000005</v>
      </c>
      <c r="E810">
        <v>2017</v>
      </c>
      <c r="F810">
        <v>544.57000000000005</v>
      </c>
      <c r="G810">
        <v>544.57000000000005</v>
      </c>
      <c r="H810" s="3">
        <f t="shared" si="492"/>
        <v>0</v>
      </c>
      <c r="I810">
        <v>54079</v>
      </c>
      <c r="J810" t="s">
        <v>2735</v>
      </c>
      <c r="K810" t="s">
        <v>2738</v>
      </c>
      <c r="L810">
        <v>32011</v>
      </c>
      <c r="M810" t="s">
        <v>3344</v>
      </c>
      <c r="N810" t="s">
        <v>4759</v>
      </c>
      <c r="O810">
        <v>-81.773974226730701</v>
      </c>
      <c r="P810">
        <v>30.537848997691</v>
      </c>
      <c r="Q810" t="s">
        <v>5368</v>
      </c>
      <c r="R810">
        <v>2</v>
      </c>
      <c r="S810" t="s">
        <v>6535</v>
      </c>
      <c r="T810">
        <v>1006</v>
      </c>
      <c r="U810" t="s">
        <v>6578</v>
      </c>
      <c r="V810">
        <v>2017</v>
      </c>
      <c r="W810">
        <v>30483</v>
      </c>
      <c r="X810">
        <v>2017</v>
      </c>
      <c r="Y810">
        <v>32373</v>
      </c>
      <c r="Z810">
        <v>473.94</v>
      </c>
      <c r="AA810" s="3">
        <f t="shared" si="493"/>
        <v>0.87030133867087789</v>
      </c>
      <c r="AB810" t="s">
        <v>6616</v>
      </c>
      <c r="AI810" t="s">
        <v>6618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 s="3" t="str">
        <f t="shared" si="494"/>
        <v>No</v>
      </c>
      <c r="AQ810" s="3" t="str">
        <f t="shared" si="495"/>
        <v>No</v>
      </c>
      <c r="AR810" s="3" t="str">
        <f t="shared" si="496"/>
        <v>No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4</v>
      </c>
      <c r="AY810" t="s">
        <v>6636</v>
      </c>
      <c r="AZ810">
        <v>0</v>
      </c>
      <c r="BA810">
        <v>1</v>
      </c>
      <c r="BB810" t="s">
        <v>6616</v>
      </c>
      <c r="BC810" t="s">
        <v>6616</v>
      </c>
      <c r="BD810" s="4" t="str">
        <f t="shared" si="497"/>
        <v>No</v>
      </c>
      <c r="BE810" t="s">
        <v>6640</v>
      </c>
      <c r="BF810" s="3" t="str">
        <f t="shared" si="498"/>
        <v>No</v>
      </c>
      <c r="BG810" t="s">
        <v>6645</v>
      </c>
      <c r="BH810" s="3" t="str">
        <f t="shared" si="499"/>
        <v>54079 JONAS DR</v>
      </c>
      <c r="BI810" s="3" t="str">
        <f t="shared" si="500"/>
        <v>Callahan</v>
      </c>
      <c r="BJ810" s="3" t="str">
        <f t="shared" si="501"/>
        <v>Florida</v>
      </c>
      <c r="BK810" s="3">
        <f t="shared" si="502"/>
        <v>32011</v>
      </c>
      <c r="BL810" s="3" t="str">
        <f t="shared" si="503"/>
        <v>54079 JONAS DR CALLAHAN FL 32011</v>
      </c>
      <c r="BM810" s="3" t="str">
        <f t="shared" si="504"/>
        <v/>
      </c>
      <c r="BN810" s="3" t="str">
        <f t="shared" si="505"/>
        <v>Pass</v>
      </c>
      <c r="BO810" s="3" t="str">
        <f t="shared" si="506"/>
        <v>No</v>
      </c>
      <c r="BP810" s="3" t="str">
        <f t="shared" si="507"/>
        <v>FV&lt;$10K</v>
      </c>
      <c r="BQ810" t="s">
        <v>6650</v>
      </c>
      <c r="BR810" s="3" t="str">
        <f t="shared" si="508"/>
        <v>No, &lt; $20K Lien</v>
      </c>
      <c r="BS810" s="3" t="str">
        <f t="shared" si="509"/>
        <v>No, Lien &lt; $20K</v>
      </c>
      <c r="BT810" t="s">
        <v>6650</v>
      </c>
      <c r="BU810" s="3" t="str">
        <f t="shared" si="510"/>
        <v>No</v>
      </c>
      <c r="BV810" s="3" t="str">
        <f t="shared" si="511"/>
        <v>No</v>
      </c>
      <c r="BW810" s="3">
        <f t="shared" si="512"/>
        <v>1</v>
      </c>
      <c r="BX810" s="3" t="str">
        <f t="shared" si="513"/>
        <v>No</v>
      </c>
      <c r="BY810" s="3">
        <f t="shared" si="514"/>
        <v>30483</v>
      </c>
      <c r="BZ810">
        <v>1</v>
      </c>
      <c r="CA810" s="3">
        <f t="shared" si="515"/>
        <v>30483</v>
      </c>
      <c r="CC810" s="3">
        <f t="shared" si="516"/>
        <v>0</v>
      </c>
      <c r="CD810" s="3">
        <f t="shared" si="517"/>
        <v>0</v>
      </c>
      <c r="CE810" s="3" t="str">
        <f t="shared" si="518"/>
        <v/>
      </c>
      <c r="CF810" s="3" t="e">
        <f>HLOOKUP(CE810,'Valuation Data'!$D$2:$K$5,4,FALSE)</f>
        <v>#N/A</v>
      </c>
      <c r="CG810" s="3">
        <f t="shared" si="519"/>
        <v>30483</v>
      </c>
      <c r="CH810" s="3" t="str">
        <f t="shared" si="520"/>
        <v>No</v>
      </c>
      <c r="CI810" s="3" t="str">
        <f>VLOOKUP(R810,'Use Codes &amp; County Type'!A:D,4,FALSE)</f>
        <v>R</v>
      </c>
      <c r="CJ810" s="3" t="str">
        <f t="shared" si="521"/>
        <v>No</v>
      </c>
      <c r="CK810" s="3" t="str">
        <f t="shared" si="522"/>
        <v>No</v>
      </c>
      <c r="CL810" s="3">
        <f t="shared" si="523"/>
        <v>0.35</v>
      </c>
      <c r="CM810" s="3">
        <f t="shared" si="524"/>
        <v>10669.05</v>
      </c>
      <c r="CN810" s="3">
        <f t="shared" si="525"/>
        <v>2722.8500000000004</v>
      </c>
      <c r="CO810" s="3">
        <f t="shared" si="526"/>
        <v>7946.1999999999989</v>
      </c>
      <c r="CP810" s="3">
        <f t="shared" si="527"/>
        <v>8.9323557392645095E-2</v>
      </c>
      <c r="CR810" s="3" t="str">
        <f t="shared" si="528"/>
        <v>No</v>
      </c>
      <c r="CV810" s="3" t="str">
        <f t="shared" si="529"/>
        <v>*Bid</v>
      </c>
      <c r="CW810" s="3">
        <f t="shared" si="530"/>
        <v>809</v>
      </c>
      <c r="CX810" s="3">
        <f t="shared" si="531"/>
        <v>544.57000000000005</v>
      </c>
      <c r="CY810" s="3" t="str">
        <f t="shared" si="532"/>
        <v>Ok</v>
      </c>
      <c r="CZ810">
        <v>0</v>
      </c>
      <c r="DA810">
        <v>0</v>
      </c>
    </row>
    <row r="811" spans="1:105" x14ac:dyDescent="0.25">
      <c r="A811">
        <v>810</v>
      </c>
      <c r="B811" t="s">
        <v>3</v>
      </c>
      <c r="C811" t="s">
        <v>919</v>
      </c>
      <c r="D811">
        <v>590.72</v>
      </c>
      <c r="E811">
        <v>2017</v>
      </c>
      <c r="F811">
        <v>590.72</v>
      </c>
      <c r="G811">
        <v>590.72</v>
      </c>
      <c r="H811" s="3">
        <f t="shared" si="492"/>
        <v>0</v>
      </c>
      <c r="I811">
        <v>54434</v>
      </c>
      <c r="J811" t="s">
        <v>2735</v>
      </c>
      <c r="K811" t="s">
        <v>2738</v>
      </c>
      <c r="L811">
        <v>32011</v>
      </c>
      <c r="M811" t="s">
        <v>3345</v>
      </c>
      <c r="N811" t="s">
        <v>4759</v>
      </c>
      <c r="O811">
        <v>-81.773088715787694</v>
      </c>
      <c r="P811">
        <v>30.539858474322799</v>
      </c>
      <c r="Q811" t="s">
        <v>5369</v>
      </c>
      <c r="R811">
        <v>2</v>
      </c>
      <c r="S811" t="s">
        <v>6535</v>
      </c>
      <c r="T811">
        <v>1006</v>
      </c>
      <c r="U811" t="s">
        <v>6578</v>
      </c>
      <c r="V811">
        <v>2017</v>
      </c>
      <c r="W811">
        <v>34125</v>
      </c>
      <c r="X811">
        <v>2017</v>
      </c>
      <c r="Y811">
        <v>34125</v>
      </c>
      <c r="Z811">
        <v>516.61</v>
      </c>
      <c r="AA811" s="3">
        <f t="shared" si="493"/>
        <v>0.8745429306608884</v>
      </c>
      <c r="AB811" t="s">
        <v>6616</v>
      </c>
      <c r="AC811" t="s">
        <v>6616</v>
      </c>
      <c r="AD811" t="s">
        <v>6616</v>
      </c>
      <c r="AE811" t="s">
        <v>6616</v>
      </c>
      <c r="AF811" t="s">
        <v>6616</v>
      </c>
      <c r="AG811" t="s">
        <v>6616</v>
      </c>
      <c r="AH811" t="s">
        <v>6616</v>
      </c>
      <c r="AI811" t="s">
        <v>6618</v>
      </c>
      <c r="AJ811" t="s">
        <v>6618</v>
      </c>
      <c r="AK811" t="s">
        <v>6618</v>
      </c>
      <c r="AL811" t="s">
        <v>6618</v>
      </c>
      <c r="AM811" t="s">
        <v>6618</v>
      </c>
      <c r="AN811" t="s">
        <v>6618</v>
      </c>
      <c r="AO811" t="s">
        <v>6618</v>
      </c>
      <c r="AP811" s="3" t="str">
        <f t="shared" si="494"/>
        <v>No</v>
      </c>
      <c r="AQ811" s="3" t="str">
        <f t="shared" si="495"/>
        <v>No</v>
      </c>
      <c r="AR811" s="3" t="str">
        <f t="shared" si="496"/>
        <v>No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 t="s">
        <v>6634</v>
      </c>
      <c r="AZ811" t="s">
        <v>6638</v>
      </c>
      <c r="BA811">
        <v>2</v>
      </c>
      <c r="BB811" t="s">
        <v>6616</v>
      </c>
      <c r="BC811" t="s">
        <v>6617</v>
      </c>
      <c r="BD811" s="4" t="str">
        <f t="shared" si="497"/>
        <v>No</v>
      </c>
      <c r="BE811" t="s">
        <v>6640</v>
      </c>
      <c r="BF811" s="3" t="str">
        <f t="shared" si="498"/>
        <v>No</v>
      </c>
      <c r="BG811" t="s">
        <v>6645</v>
      </c>
      <c r="BH811" s="3" t="str">
        <f t="shared" si="499"/>
        <v>54434 MARLEE RD</v>
      </c>
      <c r="BI811" s="3" t="str">
        <f t="shared" si="500"/>
        <v>Callahan</v>
      </c>
      <c r="BJ811" s="3" t="str">
        <f t="shared" si="501"/>
        <v>Florida</v>
      </c>
      <c r="BK811" s="3">
        <f t="shared" si="502"/>
        <v>32011</v>
      </c>
      <c r="BL811" s="3" t="str">
        <f t="shared" si="503"/>
        <v>54434 MARLEE RD CALLAHAN FL 32011</v>
      </c>
      <c r="BM811" s="3" t="str">
        <f t="shared" si="504"/>
        <v/>
      </c>
      <c r="BN811" s="3" t="str">
        <f t="shared" si="505"/>
        <v>Pass</v>
      </c>
      <c r="BO811" s="3" t="str">
        <f t="shared" si="506"/>
        <v>Yes</v>
      </c>
      <c r="BP811" s="3" t="str">
        <f t="shared" si="507"/>
        <v>FV&lt;$10K</v>
      </c>
      <c r="BQ811" t="s">
        <v>6650</v>
      </c>
      <c r="BR811" s="3" t="str">
        <f t="shared" si="508"/>
        <v>No, &lt; $20K Lien</v>
      </c>
      <c r="BS811" s="3" t="str">
        <f t="shared" si="509"/>
        <v>No, Lien &lt; $20K</v>
      </c>
      <c r="BT811" t="s">
        <v>6650</v>
      </c>
      <c r="BU811" s="3" t="str">
        <f t="shared" si="510"/>
        <v>No</v>
      </c>
      <c r="BV811" s="3" t="str">
        <f t="shared" si="511"/>
        <v>No</v>
      </c>
      <c r="BW811" s="3">
        <f t="shared" si="512"/>
        <v>2</v>
      </c>
      <c r="BX811" s="3" t="str">
        <f t="shared" si="513"/>
        <v>Yes</v>
      </c>
      <c r="BY811" s="3">
        <f t="shared" si="514"/>
        <v>34125</v>
      </c>
      <c r="BZ811">
        <v>1</v>
      </c>
      <c r="CA811" s="3">
        <f t="shared" si="515"/>
        <v>34125</v>
      </c>
      <c r="CC811" s="3">
        <f t="shared" si="516"/>
        <v>0</v>
      </c>
      <c r="CD811" s="3">
        <f t="shared" si="517"/>
        <v>0</v>
      </c>
      <c r="CE811" s="3" t="str">
        <f t="shared" si="518"/>
        <v/>
      </c>
      <c r="CF811" s="3" t="e">
        <f>HLOOKUP(CE811,'Valuation Data'!$D$2:$K$5,4,FALSE)</f>
        <v>#N/A</v>
      </c>
      <c r="CG811" s="3">
        <f t="shared" si="519"/>
        <v>34125</v>
      </c>
      <c r="CH811" s="3" t="str">
        <f t="shared" si="520"/>
        <v>No</v>
      </c>
      <c r="CI811" s="3" t="str">
        <f>VLOOKUP(R811,'Use Codes &amp; County Type'!A:D,4,FALSE)</f>
        <v>R</v>
      </c>
      <c r="CJ811" s="3" t="str">
        <f t="shared" si="521"/>
        <v>No</v>
      </c>
      <c r="CK811" s="3" t="str">
        <f t="shared" si="522"/>
        <v>No</v>
      </c>
      <c r="CL811" s="3">
        <f t="shared" si="523"/>
        <v>0.35</v>
      </c>
      <c r="CM811" s="3">
        <f t="shared" si="524"/>
        <v>11943.75</v>
      </c>
      <c r="CN811" s="3">
        <f t="shared" si="525"/>
        <v>3544.3200000000006</v>
      </c>
      <c r="CO811" s="3">
        <f t="shared" si="526"/>
        <v>8399.43</v>
      </c>
      <c r="CP811" s="3">
        <f t="shared" si="527"/>
        <v>0.10386285714285716</v>
      </c>
      <c r="CR811" s="3" t="str">
        <f t="shared" si="528"/>
        <v>No</v>
      </c>
      <c r="CV811" s="3" t="str">
        <f t="shared" si="529"/>
        <v>Too Many Priors</v>
      </c>
      <c r="CW811" s="3">
        <f t="shared" si="530"/>
        <v>810</v>
      </c>
      <c r="CX811" s="3">
        <f t="shared" si="531"/>
        <v>590.72</v>
      </c>
      <c r="CY811" s="3" t="str">
        <f t="shared" si="532"/>
        <v>Ok</v>
      </c>
      <c r="CZ811">
        <v>0</v>
      </c>
      <c r="DA811">
        <v>0</v>
      </c>
    </row>
    <row r="812" spans="1:105" x14ac:dyDescent="0.25">
      <c r="A812">
        <v>811</v>
      </c>
      <c r="B812" t="s">
        <v>3</v>
      </c>
      <c r="C812" t="s">
        <v>920</v>
      </c>
      <c r="D812">
        <v>713.28</v>
      </c>
      <c r="E812">
        <v>2017</v>
      </c>
      <c r="F812">
        <v>713.28</v>
      </c>
      <c r="G812">
        <v>713.28</v>
      </c>
      <c r="H812" s="3">
        <f t="shared" si="492"/>
        <v>0</v>
      </c>
      <c r="I812">
        <v>54446</v>
      </c>
      <c r="J812" t="s">
        <v>2735</v>
      </c>
      <c r="K812" t="s">
        <v>2738</v>
      </c>
      <c r="L812">
        <v>32011</v>
      </c>
      <c r="M812" t="s">
        <v>3346</v>
      </c>
      <c r="N812" t="s">
        <v>4759</v>
      </c>
      <c r="O812">
        <v>-81.773249264630905</v>
      </c>
      <c r="P812">
        <v>30.540223341070199</v>
      </c>
      <c r="Q812" t="s">
        <v>5370</v>
      </c>
      <c r="R812">
        <v>2</v>
      </c>
      <c r="S812" t="s">
        <v>6535</v>
      </c>
      <c r="T812">
        <v>1006</v>
      </c>
      <c r="U812" t="s">
        <v>6578</v>
      </c>
      <c r="V812">
        <v>2017</v>
      </c>
      <c r="W812">
        <v>41611</v>
      </c>
      <c r="X812">
        <v>2017</v>
      </c>
      <c r="Y812">
        <v>41611</v>
      </c>
      <c r="Z812">
        <v>629.94000000000005</v>
      </c>
      <c r="AA812" s="3">
        <f t="shared" si="493"/>
        <v>0.88315948855989246</v>
      </c>
      <c r="AC812" t="s">
        <v>6616</v>
      </c>
      <c r="AI812" t="s">
        <v>6618</v>
      </c>
      <c r="AJ812" t="s">
        <v>6618</v>
      </c>
      <c r="AK812">
        <v>0</v>
      </c>
      <c r="AL812">
        <v>0</v>
      </c>
      <c r="AM812">
        <v>0</v>
      </c>
      <c r="AN812">
        <v>0</v>
      </c>
      <c r="AO812">
        <v>0</v>
      </c>
      <c r="AP812" s="3" t="str">
        <f t="shared" si="494"/>
        <v>No</v>
      </c>
      <c r="AQ812" s="3" t="str">
        <f t="shared" si="495"/>
        <v>No</v>
      </c>
      <c r="AR812" s="3" t="str">
        <f t="shared" si="496"/>
        <v>No</v>
      </c>
      <c r="AS812">
        <v>0</v>
      </c>
      <c r="AT812">
        <v>0</v>
      </c>
      <c r="AU812">
        <v>20000</v>
      </c>
      <c r="AV812">
        <v>0</v>
      </c>
      <c r="AW812">
        <v>0</v>
      </c>
      <c r="AX812">
        <v>0</v>
      </c>
      <c r="AY812" t="s">
        <v>6634</v>
      </c>
      <c r="AZ812" t="s">
        <v>6638</v>
      </c>
      <c r="BA812">
        <v>0</v>
      </c>
      <c r="BB812" t="s">
        <v>6616</v>
      </c>
      <c r="BC812" t="s">
        <v>6616</v>
      </c>
      <c r="BD812" s="4" t="str">
        <f t="shared" si="497"/>
        <v>No</v>
      </c>
      <c r="BE812" t="s">
        <v>6640</v>
      </c>
      <c r="BF812" s="3" t="str">
        <f t="shared" si="498"/>
        <v>No</v>
      </c>
      <c r="BG812" t="s">
        <v>6645</v>
      </c>
      <c r="BH812" s="3" t="str">
        <f t="shared" si="499"/>
        <v>54446 MARLEE RD</v>
      </c>
      <c r="BI812" s="3" t="str">
        <f t="shared" si="500"/>
        <v>Callahan</v>
      </c>
      <c r="BJ812" s="3" t="str">
        <f t="shared" si="501"/>
        <v>Florida</v>
      </c>
      <c r="BK812" s="3">
        <f t="shared" si="502"/>
        <v>32011</v>
      </c>
      <c r="BL812" s="3" t="str">
        <f t="shared" si="503"/>
        <v>54446 MARLEE RD CALLAHAN FL 32011</v>
      </c>
      <c r="BM812" s="3" t="str">
        <f t="shared" si="504"/>
        <v>L</v>
      </c>
      <c r="BN812" s="3" t="str">
        <f t="shared" si="505"/>
        <v>Pass</v>
      </c>
      <c r="BO812" s="3" t="str">
        <f t="shared" si="506"/>
        <v>No</v>
      </c>
      <c r="BP812" s="3" t="str">
        <f t="shared" si="507"/>
        <v>FV&lt;$10K</v>
      </c>
      <c r="BQ812" t="s">
        <v>6650</v>
      </c>
      <c r="BR812" s="3" t="str">
        <f t="shared" si="508"/>
        <v>No, &lt; $20K Lien</v>
      </c>
      <c r="BS812" s="3" t="str">
        <f t="shared" si="509"/>
        <v>No, Lien &lt; $20K</v>
      </c>
      <c r="BT812" t="s">
        <v>6650</v>
      </c>
      <c r="BU812" s="3" t="str">
        <f t="shared" si="510"/>
        <v>No</v>
      </c>
      <c r="BV812" s="3" t="str">
        <f t="shared" si="511"/>
        <v>No</v>
      </c>
      <c r="BW812" s="3">
        <f t="shared" si="512"/>
        <v>0</v>
      </c>
      <c r="BX812" s="3" t="str">
        <f t="shared" si="513"/>
        <v>No</v>
      </c>
      <c r="BY812" s="3">
        <f t="shared" si="514"/>
        <v>41611</v>
      </c>
      <c r="BZ812">
        <v>1</v>
      </c>
      <c r="CA812" s="3">
        <f t="shared" si="515"/>
        <v>41611</v>
      </c>
      <c r="CC812" s="3">
        <f t="shared" si="516"/>
        <v>0</v>
      </c>
      <c r="CD812" s="3">
        <f t="shared" si="517"/>
        <v>0</v>
      </c>
      <c r="CE812" s="3" t="str">
        <f t="shared" si="518"/>
        <v/>
      </c>
      <c r="CF812" s="3" t="e">
        <f>HLOOKUP(CE812,'Valuation Data'!$D$2:$K$5,4,FALSE)</f>
        <v>#N/A</v>
      </c>
      <c r="CG812" s="3">
        <f t="shared" si="519"/>
        <v>41611</v>
      </c>
      <c r="CH812" s="3" t="str">
        <f t="shared" si="520"/>
        <v>No</v>
      </c>
      <c r="CI812" s="3" t="str">
        <f>VLOOKUP(R812,'Use Codes &amp; County Type'!A:D,4,FALSE)</f>
        <v>R</v>
      </c>
      <c r="CJ812" s="3" t="str">
        <f t="shared" si="521"/>
        <v>No</v>
      </c>
      <c r="CK812" s="3" t="str">
        <f t="shared" si="522"/>
        <v>No</v>
      </c>
      <c r="CL812" s="3">
        <f t="shared" si="523"/>
        <v>0.35</v>
      </c>
      <c r="CM812" s="3">
        <f t="shared" si="524"/>
        <v>14563.849999999999</v>
      </c>
      <c r="CN812" s="3">
        <f t="shared" si="525"/>
        <v>2853.12</v>
      </c>
      <c r="CO812" s="3">
        <f t="shared" si="526"/>
        <v>11710.73</v>
      </c>
      <c r="CP812" s="3">
        <f t="shared" si="527"/>
        <v>6.8566484823724488E-2</v>
      </c>
      <c r="CR812" s="3" t="str">
        <f t="shared" si="528"/>
        <v>No</v>
      </c>
      <c r="CV812" s="3" t="str">
        <f t="shared" si="529"/>
        <v>*Bid</v>
      </c>
      <c r="CW812" s="3">
        <f t="shared" si="530"/>
        <v>811</v>
      </c>
      <c r="CX812" s="3">
        <f t="shared" si="531"/>
        <v>713.28</v>
      </c>
      <c r="CY812" s="3" t="str">
        <f t="shared" si="532"/>
        <v>Ok</v>
      </c>
      <c r="CZ812">
        <v>0</v>
      </c>
      <c r="DA812">
        <v>0</v>
      </c>
    </row>
    <row r="813" spans="1:105" x14ac:dyDescent="0.25">
      <c r="A813">
        <v>812</v>
      </c>
      <c r="B813" t="s">
        <v>3</v>
      </c>
      <c r="C813" t="s">
        <v>921</v>
      </c>
      <c r="D813">
        <v>745.52</v>
      </c>
      <c r="E813">
        <v>2017</v>
      </c>
      <c r="F813">
        <v>745.52</v>
      </c>
      <c r="G813">
        <v>745.52</v>
      </c>
      <c r="H813" s="3">
        <f t="shared" si="492"/>
        <v>0</v>
      </c>
      <c r="I813">
        <v>54613</v>
      </c>
      <c r="J813" t="s">
        <v>2735</v>
      </c>
      <c r="K813" t="s">
        <v>2738</v>
      </c>
      <c r="L813">
        <v>32011</v>
      </c>
      <c r="M813" t="s">
        <v>3347</v>
      </c>
      <c r="N813" t="s">
        <v>4759</v>
      </c>
      <c r="O813">
        <v>-81.777616083999703</v>
      </c>
      <c r="P813">
        <v>30.543160530082599</v>
      </c>
      <c r="Q813" t="s">
        <v>5371</v>
      </c>
      <c r="R813">
        <v>1</v>
      </c>
      <c r="S813" t="s">
        <v>6539</v>
      </c>
      <c r="T813">
        <v>1001</v>
      </c>
      <c r="U813" t="s">
        <v>6582</v>
      </c>
      <c r="V813">
        <v>2017</v>
      </c>
      <c r="W813">
        <v>82684</v>
      </c>
      <c r="X813">
        <v>2017</v>
      </c>
      <c r="Y813">
        <v>98155</v>
      </c>
      <c r="Z813">
        <v>659.75</v>
      </c>
      <c r="AA813" s="3">
        <f t="shared" si="493"/>
        <v>0.88495278463354443</v>
      </c>
      <c r="AB813" t="s">
        <v>6616</v>
      </c>
      <c r="AI813" t="s">
        <v>6618</v>
      </c>
      <c r="AJ813" t="s">
        <v>6618</v>
      </c>
      <c r="AK813">
        <v>0</v>
      </c>
      <c r="AL813">
        <v>0</v>
      </c>
      <c r="AM813">
        <v>0</v>
      </c>
      <c r="AN813">
        <v>0</v>
      </c>
      <c r="AO813">
        <v>0</v>
      </c>
      <c r="AP813" s="3" t="str">
        <f t="shared" si="494"/>
        <v>No</v>
      </c>
      <c r="AQ813" s="3" t="str">
        <f t="shared" si="495"/>
        <v>No</v>
      </c>
      <c r="AR813" s="3" t="str">
        <f t="shared" si="496"/>
        <v>No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 t="s">
        <v>6634</v>
      </c>
      <c r="AZ813">
        <v>0</v>
      </c>
      <c r="BA813">
        <v>0</v>
      </c>
      <c r="BB813" t="s">
        <v>6617</v>
      </c>
      <c r="BC813" t="s">
        <v>6616</v>
      </c>
      <c r="BD813" s="4" t="str">
        <f t="shared" si="497"/>
        <v>No</v>
      </c>
      <c r="BE813" t="s">
        <v>6640</v>
      </c>
      <c r="BF813" s="3" t="str">
        <f t="shared" si="498"/>
        <v>No</v>
      </c>
      <c r="BG813" t="s">
        <v>6645</v>
      </c>
      <c r="BH813" s="3" t="str">
        <f t="shared" si="499"/>
        <v>54613 MARLEE RD</v>
      </c>
      <c r="BI813" s="3" t="str">
        <f t="shared" si="500"/>
        <v>Callahan</v>
      </c>
      <c r="BJ813" s="3" t="str">
        <f t="shared" si="501"/>
        <v>Florida</v>
      </c>
      <c r="BK813" s="3">
        <f t="shared" si="502"/>
        <v>32011</v>
      </c>
      <c r="BL813" s="3" t="str">
        <f t="shared" si="503"/>
        <v>54613 MARLEE RD CALLAHAN FL 32011</v>
      </c>
      <c r="BM813" s="3" t="str">
        <f t="shared" si="504"/>
        <v/>
      </c>
      <c r="BN813" s="3" t="str">
        <f t="shared" si="505"/>
        <v>Pass</v>
      </c>
      <c r="BO813" s="3" t="str">
        <f t="shared" si="506"/>
        <v>No</v>
      </c>
      <c r="BP813" s="3" t="str">
        <f t="shared" si="507"/>
        <v>FV&lt;$10K</v>
      </c>
      <c r="BQ813" t="s">
        <v>6650</v>
      </c>
      <c r="BR813" s="3" t="str">
        <f t="shared" si="508"/>
        <v>No, &lt; $20K Lien</v>
      </c>
      <c r="BS813" s="3" t="str">
        <f t="shared" si="509"/>
        <v>No, Lien &lt; $20K</v>
      </c>
      <c r="BT813" t="s">
        <v>6650</v>
      </c>
      <c r="BU813" s="3" t="str">
        <f t="shared" si="510"/>
        <v>No</v>
      </c>
      <c r="BV813" s="3" t="str">
        <f t="shared" si="511"/>
        <v>No</v>
      </c>
      <c r="BW813" s="3">
        <f t="shared" si="512"/>
        <v>0</v>
      </c>
      <c r="BX813" s="3" t="str">
        <f t="shared" si="513"/>
        <v>No</v>
      </c>
      <c r="BY813" s="3">
        <f t="shared" si="514"/>
        <v>82684</v>
      </c>
      <c r="BZ813">
        <v>1</v>
      </c>
      <c r="CA813" s="3">
        <f t="shared" si="515"/>
        <v>82684</v>
      </c>
      <c r="CC813" s="3">
        <f t="shared" si="516"/>
        <v>0</v>
      </c>
      <c r="CD813" s="3">
        <f t="shared" si="517"/>
        <v>0</v>
      </c>
      <c r="CE813" s="3" t="str">
        <f t="shared" si="518"/>
        <v/>
      </c>
      <c r="CF813" s="3" t="e">
        <f>HLOOKUP(CE813,'Valuation Data'!$D$2:$K$5,4,FALSE)</f>
        <v>#N/A</v>
      </c>
      <c r="CG813" s="3">
        <f t="shared" si="519"/>
        <v>82684</v>
      </c>
      <c r="CH813" s="3" t="str">
        <f t="shared" si="520"/>
        <v>No</v>
      </c>
      <c r="CI813" s="3" t="str">
        <f>VLOOKUP(R813,'Use Codes &amp; County Type'!A:D,4,FALSE)</f>
        <v>S</v>
      </c>
      <c r="CJ813" s="3" t="str">
        <f t="shared" si="521"/>
        <v>No</v>
      </c>
      <c r="CK813" s="3" t="str">
        <f t="shared" si="522"/>
        <v>Yes</v>
      </c>
      <c r="CL813" s="3">
        <f t="shared" si="523"/>
        <v>0.67</v>
      </c>
      <c r="CM813" s="3">
        <f t="shared" si="524"/>
        <v>55398.280000000006</v>
      </c>
      <c r="CN813" s="3">
        <f t="shared" si="525"/>
        <v>2982.08</v>
      </c>
      <c r="CO813" s="3">
        <f t="shared" si="526"/>
        <v>52416.200000000004</v>
      </c>
      <c r="CP813" s="3">
        <f t="shared" si="527"/>
        <v>3.6065986164191377E-2</v>
      </c>
      <c r="CR813" s="3" t="str">
        <f t="shared" si="528"/>
        <v>No</v>
      </c>
      <c r="CV813" s="3" t="str">
        <f t="shared" si="529"/>
        <v>*Bid</v>
      </c>
      <c r="CW813" s="3">
        <f t="shared" si="530"/>
        <v>812</v>
      </c>
      <c r="CX813" s="3">
        <f t="shared" si="531"/>
        <v>745.52</v>
      </c>
      <c r="CY813" s="3" t="str">
        <f t="shared" si="532"/>
        <v>Ok</v>
      </c>
      <c r="CZ813">
        <v>0</v>
      </c>
      <c r="DA813">
        <v>0</v>
      </c>
    </row>
    <row r="814" spans="1:105" x14ac:dyDescent="0.25">
      <c r="A814">
        <v>813</v>
      </c>
      <c r="B814" t="s">
        <v>3</v>
      </c>
      <c r="C814" t="s">
        <v>922</v>
      </c>
      <c r="D814">
        <v>157.85</v>
      </c>
      <c r="E814">
        <v>2017</v>
      </c>
      <c r="F814" t="e">
        <f>NA()</f>
        <v>#N/A</v>
      </c>
      <c r="G814" t="e">
        <f>NA()</f>
        <v>#N/A</v>
      </c>
      <c r="H814" s="3" t="e">
        <f t="shared" si="492"/>
        <v>#N/A</v>
      </c>
      <c r="I814" t="e">
        <f>NA()</f>
        <v>#N/A</v>
      </c>
      <c r="J814" t="e">
        <f>NA()</f>
        <v>#N/A</v>
      </c>
      <c r="K814" t="e">
        <f>NA()</f>
        <v>#N/A</v>
      </c>
      <c r="L814" t="e">
        <f>NA()</f>
        <v>#N/A</v>
      </c>
      <c r="M814" t="e">
        <f>NA()</f>
        <v>#N/A</v>
      </c>
      <c r="N814" t="e">
        <f>NA()</f>
        <v>#N/A</v>
      </c>
      <c r="O814" t="e">
        <f>NA()</f>
        <v>#N/A</v>
      </c>
      <c r="P814" t="e">
        <f>NA()</f>
        <v>#N/A</v>
      </c>
      <c r="Q814" t="e">
        <f>NA()</f>
        <v>#N/A</v>
      </c>
      <c r="R814">
        <v>2</v>
      </c>
      <c r="S814" t="s">
        <v>6535</v>
      </c>
      <c r="T814" t="e">
        <f>NA()</f>
        <v>#N/A</v>
      </c>
      <c r="U814" t="e">
        <f>NA()</f>
        <v>#N/A</v>
      </c>
      <c r="V814">
        <v>2017</v>
      </c>
      <c r="W814">
        <v>32687</v>
      </c>
      <c r="X814" t="e">
        <f>NA()</f>
        <v>#N/A</v>
      </c>
      <c r="Y814" t="e">
        <f>NA()</f>
        <v>#N/A</v>
      </c>
      <c r="Z814" t="e">
        <f>NA()</f>
        <v>#N/A</v>
      </c>
      <c r="AA814" s="3">
        <f t="shared" si="493"/>
        <v>0</v>
      </c>
      <c r="AC814" t="s">
        <v>6616</v>
      </c>
      <c r="AD814" t="s">
        <v>6616</v>
      </c>
      <c r="AE814" t="s">
        <v>6616</v>
      </c>
      <c r="AF814" t="s">
        <v>6616</v>
      </c>
      <c r="AG814" t="s">
        <v>6616</v>
      </c>
      <c r="AI814" t="e">
        <f>NA()</f>
        <v>#N/A</v>
      </c>
      <c r="AJ814" t="e">
        <f>NA()</f>
        <v>#N/A</v>
      </c>
      <c r="AK814" t="e">
        <f>NA()</f>
        <v>#N/A</v>
      </c>
      <c r="AL814" t="e">
        <f>NA()</f>
        <v>#N/A</v>
      </c>
      <c r="AM814" t="e">
        <f>NA()</f>
        <v>#N/A</v>
      </c>
      <c r="AN814" t="e">
        <f>NA()</f>
        <v>#N/A</v>
      </c>
      <c r="AO814" t="e">
        <f>NA()</f>
        <v>#N/A</v>
      </c>
      <c r="AP814" s="3" t="str">
        <f t="shared" si="494"/>
        <v>No</v>
      </c>
      <c r="AQ814" s="3" t="str">
        <f t="shared" si="495"/>
        <v>No</v>
      </c>
      <c r="AR814" s="3" t="str">
        <f t="shared" si="496"/>
        <v>No</v>
      </c>
      <c r="AS814" t="e">
        <f>NA()</f>
        <v>#N/A</v>
      </c>
      <c r="AT814" t="e">
        <f>NA()</f>
        <v>#N/A</v>
      </c>
      <c r="AU814" t="e">
        <f>NA()</f>
        <v>#N/A</v>
      </c>
      <c r="AV814" t="e">
        <f>NA()</f>
        <v>#N/A</v>
      </c>
      <c r="AW814" t="e">
        <f>NA()</f>
        <v>#N/A</v>
      </c>
      <c r="AX814" t="e">
        <f>NA()</f>
        <v>#N/A</v>
      </c>
      <c r="AY814" t="e">
        <f>NA()</f>
        <v>#N/A</v>
      </c>
      <c r="AZ814" t="e">
        <f>NA()</f>
        <v>#N/A</v>
      </c>
      <c r="BA814">
        <v>0</v>
      </c>
      <c r="BB814" t="s">
        <v>6617</v>
      </c>
      <c r="BC814" t="e">
        <f>NA()</f>
        <v>#N/A</v>
      </c>
      <c r="BD814" s="4" t="str">
        <f t="shared" si="497"/>
        <v>No</v>
      </c>
      <c r="BE814" t="e">
        <f>NA()</f>
        <v>#N/A</v>
      </c>
      <c r="BF814" s="3" t="str">
        <f t="shared" si="498"/>
        <v>No</v>
      </c>
      <c r="BG814" t="e">
        <f>NA()</f>
        <v>#N/A</v>
      </c>
      <c r="BH814" s="3" t="e">
        <f t="shared" si="499"/>
        <v>#N/A</v>
      </c>
      <c r="BI814" s="3" t="e">
        <f t="shared" si="500"/>
        <v>#N/A</v>
      </c>
      <c r="BJ814" s="3" t="e">
        <f t="shared" si="501"/>
        <v>#N/A</v>
      </c>
      <c r="BK814" s="3" t="e">
        <f t="shared" si="502"/>
        <v>#N/A</v>
      </c>
      <c r="BL814" s="3" t="e">
        <f t="shared" si="503"/>
        <v>#N/A</v>
      </c>
      <c r="BM814" s="3" t="e">
        <f t="shared" si="504"/>
        <v>#N/A</v>
      </c>
      <c r="BN814" s="3" t="str">
        <f t="shared" si="505"/>
        <v>Pass</v>
      </c>
      <c r="BO814" s="3" t="e">
        <f t="shared" si="506"/>
        <v>#N/A</v>
      </c>
      <c r="BP814" s="3" t="str">
        <f t="shared" si="507"/>
        <v>FV&lt;$10K</v>
      </c>
      <c r="BQ814" t="s">
        <v>6650</v>
      </c>
      <c r="BR814" s="3" t="str">
        <f t="shared" si="508"/>
        <v>No, &lt; $20K Lien</v>
      </c>
      <c r="BS814" s="3" t="str">
        <f t="shared" si="509"/>
        <v>No, Lien &lt; $20K</v>
      </c>
      <c r="BT814" t="s">
        <v>6650</v>
      </c>
      <c r="BU814" s="3" t="str">
        <f t="shared" si="510"/>
        <v>No</v>
      </c>
      <c r="BV814" s="3" t="str">
        <f t="shared" si="511"/>
        <v>No</v>
      </c>
      <c r="BW814" s="3">
        <f t="shared" si="512"/>
        <v>0</v>
      </c>
      <c r="BX814" s="3" t="str">
        <f t="shared" si="513"/>
        <v>No</v>
      </c>
      <c r="BY814" s="3">
        <f t="shared" si="514"/>
        <v>32687</v>
      </c>
      <c r="BZ814">
        <v>1</v>
      </c>
      <c r="CA814" s="3">
        <f t="shared" si="515"/>
        <v>32687</v>
      </c>
      <c r="CC814" s="3" t="e">
        <f t="shared" si="516"/>
        <v>#N/A</v>
      </c>
      <c r="CD814" s="3" t="e">
        <f t="shared" si="517"/>
        <v>#N/A</v>
      </c>
      <c r="CE814" s="3" t="str">
        <f t="shared" si="518"/>
        <v/>
      </c>
      <c r="CF814" s="3" t="e">
        <f>HLOOKUP(CE814,'Valuation Data'!$D$2:$K$5,4,FALSE)</f>
        <v>#N/A</v>
      </c>
      <c r="CG814" s="3">
        <f t="shared" si="519"/>
        <v>32687</v>
      </c>
      <c r="CH814" s="3" t="str">
        <f t="shared" si="520"/>
        <v>No</v>
      </c>
      <c r="CI814" s="3" t="str">
        <f>VLOOKUP(R814,'Use Codes &amp; County Type'!A:D,4,FALSE)</f>
        <v>R</v>
      </c>
      <c r="CJ814" s="3" t="str">
        <f t="shared" si="521"/>
        <v>No</v>
      </c>
      <c r="CK814" s="3" t="str">
        <f t="shared" si="522"/>
        <v>Yes</v>
      </c>
      <c r="CL814" s="3">
        <f t="shared" si="523"/>
        <v>0.67</v>
      </c>
      <c r="CM814" s="3">
        <f t="shared" si="524"/>
        <v>21900.29</v>
      </c>
      <c r="CN814" s="3" t="e">
        <f t="shared" si="525"/>
        <v>#N/A</v>
      </c>
      <c r="CO814" s="3" t="e">
        <f t="shared" si="526"/>
        <v>#N/A</v>
      </c>
      <c r="CP814" s="3" t="e">
        <f t="shared" si="527"/>
        <v>#N/A</v>
      </c>
      <c r="CR814" s="3" t="e">
        <f t="shared" si="528"/>
        <v>#N/A</v>
      </c>
      <c r="CV814" s="3" t="e">
        <f t="shared" si="529"/>
        <v>#N/A</v>
      </c>
      <c r="CW814" s="3">
        <f t="shared" si="530"/>
        <v>813</v>
      </c>
      <c r="CX814" s="3">
        <f t="shared" si="531"/>
        <v>157.85</v>
      </c>
      <c r="CY814" s="3" t="e">
        <f t="shared" si="532"/>
        <v>#N/A</v>
      </c>
      <c r="CZ814" t="e">
        <f>NA()</f>
        <v>#N/A</v>
      </c>
      <c r="DA814" t="e">
        <f>NA()</f>
        <v>#N/A</v>
      </c>
    </row>
    <row r="815" spans="1:105" x14ac:dyDescent="0.25">
      <c r="A815">
        <v>814</v>
      </c>
      <c r="B815" t="s">
        <v>3</v>
      </c>
      <c r="C815" t="s">
        <v>923</v>
      </c>
      <c r="D815">
        <v>282.58999999999997</v>
      </c>
      <c r="E815">
        <v>2017</v>
      </c>
      <c r="F815">
        <v>282.58999999999997</v>
      </c>
      <c r="G815">
        <v>282.58999999999997</v>
      </c>
      <c r="H815" s="3">
        <f t="shared" si="492"/>
        <v>0</v>
      </c>
      <c r="I815">
        <v>54463</v>
      </c>
      <c r="J815" t="s">
        <v>2735</v>
      </c>
      <c r="K815" t="s">
        <v>2738</v>
      </c>
      <c r="L815">
        <v>32011</v>
      </c>
      <c r="M815" t="s">
        <v>3348</v>
      </c>
      <c r="N815" t="s">
        <v>4759</v>
      </c>
      <c r="O815">
        <v>-81.774631290465805</v>
      </c>
      <c r="P815">
        <v>30.5402658985264</v>
      </c>
      <c r="Q815" t="s">
        <v>5372</v>
      </c>
      <c r="R815">
        <v>2</v>
      </c>
      <c r="S815" t="s">
        <v>6535</v>
      </c>
      <c r="T815">
        <v>1006</v>
      </c>
      <c r="U815" t="s">
        <v>6578</v>
      </c>
      <c r="V815">
        <v>2017</v>
      </c>
      <c r="W815">
        <v>40306</v>
      </c>
      <c r="X815">
        <v>2017</v>
      </c>
      <c r="Y815">
        <v>49391</v>
      </c>
      <c r="Z815">
        <v>231.71</v>
      </c>
      <c r="AA815" s="3">
        <f t="shared" si="493"/>
        <v>0.81995116600021245</v>
      </c>
      <c r="AB815" t="s">
        <v>6616</v>
      </c>
      <c r="AC815" t="s">
        <v>6616</v>
      </c>
      <c r="AD815" t="s">
        <v>6616</v>
      </c>
      <c r="AE815" t="s">
        <v>6616</v>
      </c>
      <c r="AF815" t="s">
        <v>6616</v>
      </c>
      <c r="AG815" t="s">
        <v>6616</v>
      </c>
      <c r="AH815" t="s">
        <v>6616</v>
      </c>
      <c r="AI815" t="s">
        <v>6618</v>
      </c>
      <c r="AJ815" t="s">
        <v>6618</v>
      </c>
      <c r="AK815" t="s">
        <v>6618</v>
      </c>
      <c r="AL815" t="s">
        <v>6618</v>
      </c>
      <c r="AM815" t="s">
        <v>6618</v>
      </c>
      <c r="AN815" t="s">
        <v>6618</v>
      </c>
      <c r="AO815" t="s">
        <v>6618</v>
      </c>
      <c r="AP815" s="3" t="str">
        <f t="shared" si="494"/>
        <v>No</v>
      </c>
      <c r="AQ815" s="3" t="str">
        <f t="shared" si="495"/>
        <v>No</v>
      </c>
      <c r="AR815" s="3" t="str">
        <f t="shared" si="496"/>
        <v>No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 t="s">
        <v>6634</v>
      </c>
      <c r="AZ815" t="s">
        <v>6638</v>
      </c>
      <c r="BA815">
        <v>1</v>
      </c>
      <c r="BB815" t="s">
        <v>6617</v>
      </c>
      <c r="BC815" t="s">
        <v>6617</v>
      </c>
      <c r="BD815" s="4" t="str">
        <f t="shared" si="497"/>
        <v>No</v>
      </c>
      <c r="BE815" t="s">
        <v>6640</v>
      </c>
      <c r="BF815" s="3" t="str">
        <f t="shared" si="498"/>
        <v>No</v>
      </c>
      <c r="BG815" t="s">
        <v>6645</v>
      </c>
      <c r="BH815" s="3" t="str">
        <f t="shared" si="499"/>
        <v>54463 MARLEE RD</v>
      </c>
      <c r="BI815" s="3" t="str">
        <f t="shared" si="500"/>
        <v>Callahan</v>
      </c>
      <c r="BJ815" s="3" t="str">
        <f t="shared" si="501"/>
        <v>Florida</v>
      </c>
      <c r="BK815" s="3">
        <f t="shared" si="502"/>
        <v>32011</v>
      </c>
      <c r="BL815" s="3" t="str">
        <f t="shared" si="503"/>
        <v>54463 MARLEE RD CALLAHAN FL 32011</v>
      </c>
      <c r="BM815" s="3" t="str">
        <f t="shared" si="504"/>
        <v/>
      </c>
      <c r="BN815" s="3" t="str">
        <f t="shared" si="505"/>
        <v>Pass</v>
      </c>
      <c r="BO815" s="3" t="str">
        <f t="shared" si="506"/>
        <v>Yes</v>
      </c>
      <c r="BP815" s="3" t="str">
        <f t="shared" si="507"/>
        <v>FV&lt;$10K</v>
      </c>
      <c r="BQ815" t="s">
        <v>6650</v>
      </c>
      <c r="BR815" s="3" t="str">
        <f t="shared" si="508"/>
        <v>No, &lt; $20K Lien</v>
      </c>
      <c r="BS815" s="3" t="str">
        <f t="shared" si="509"/>
        <v>No, Lien &lt; $20K</v>
      </c>
      <c r="BT815" t="s">
        <v>6650</v>
      </c>
      <c r="BU815" s="3" t="str">
        <f t="shared" si="510"/>
        <v>No</v>
      </c>
      <c r="BV815" s="3" t="str">
        <f t="shared" si="511"/>
        <v>No</v>
      </c>
      <c r="BW815" s="3">
        <f t="shared" si="512"/>
        <v>1</v>
      </c>
      <c r="BX815" s="3" t="str">
        <f t="shared" si="513"/>
        <v>No</v>
      </c>
      <c r="BY815" s="3">
        <f t="shared" si="514"/>
        <v>40306</v>
      </c>
      <c r="BZ815">
        <v>1</v>
      </c>
      <c r="CA815" s="3">
        <f t="shared" si="515"/>
        <v>40306</v>
      </c>
      <c r="CC815" s="3">
        <f t="shared" si="516"/>
        <v>0</v>
      </c>
      <c r="CD815" s="3">
        <f t="shared" si="517"/>
        <v>0</v>
      </c>
      <c r="CE815" s="3" t="str">
        <f t="shared" si="518"/>
        <v/>
      </c>
      <c r="CF815" s="3" t="e">
        <f>HLOOKUP(CE815,'Valuation Data'!$D$2:$K$5,4,FALSE)</f>
        <v>#N/A</v>
      </c>
      <c r="CG815" s="3">
        <f t="shared" si="519"/>
        <v>40306</v>
      </c>
      <c r="CH815" s="3" t="str">
        <f t="shared" si="520"/>
        <v>No</v>
      </c>
      <c r="CI815" s="3" t="str">
        <f>VLOOKUP(R815,'Use Codes &amp; County Type'!A:D,4,FALSE)</f>
        <v>R</v>
      </c>
      <c r="CJ815" s="3" t="str">
        <f t="shared" si="521"/>
        <v>No</v>
      </c>
      <c r="CK815" s="3" t="str">
        <f t="shared" si="522"/>
        <v>Yes</v>
      </c>
      <c r="CL815" s="3">
        <f t="shared" si="523"/>
        <v>0.67</v>
      </c>
      <c r="CM815" s="3">
        <f t="shared" si="524"/>
        <v>27005.02</v>
      </c>
      <c r="CN815" s="3">
        <f t="shared" si="525"/>
        <v>1412.9499999999998</v>
      </c>
      <c r="CO815" s="3">
        <f t="shared" si="526"/>
        <v>25592.07</v>
      </c>
      <c r="CP815" s="3">
        <f t="shared" si="527"/>
        <v>3.5055574852379291E-2</v>
      </c>
      <c r="CR815" s="3" t="str">
        <f t="shared" si="528"/>
        <v>No</v>
      </c>
      <c r="CV815" s="3" t="str">
        <f t="shared" si="529"/>
        <v>*Bid</v>
      </c>
      <c r="CW815" s="3">
        <f t="shared" si="530"/>
        <v>814</v>
      </c>
      <c r="CX815" s="3">
        <f t="shared" si="531"/>
        <v>282.58999999999997</v>
      </c>
      <c r="CY815" s="3" t="str">
        <f t="shared" si="532"/>
        <v>Ok</v>
      </c>
      <c r="CZ815">
        <v>0</v>
      </c>
      <c r="DA815">
        <v>0</v>
      </c>
    </row>
    <row r="816" spans="1:105" x14ac:dyDescent="0.25">
      <c r="A816">
        <v>815</v>
      </c>
      <c r="B816" t="s">
        <v>3</v>
      </c>
      <c r="C816" t="s">
        <v>924</v>
      </c>
      <c r="D816">
        <v>603.15</v>
      </c>
      <c r="E816">
        <v>2017</v>
      </c>
      <c r="F816">
        <v>603.15</v>
      </c>
      <c r="G816">
        <v>603.15</v>
      </c>
      <c r="H816" s="3">
        <f t="shared" si="492"/>
        <v>0</v>
      </c>
      <c r="I816">
        <v>54417</v>
      </c>
      <c r="J816" t="s">
        <v>2735</v>
      </c>
      <c r="K816" t="s">
        <v>2738</v>
      </c>
      <c r="L816">
        <v>32011</v>
      </c>
      <c r="M816" t="s">
        <v>3349</v>
      </c>
      <c r="N816" t="s">
        <v>4759</v>
      </c>
      <c r="O816">
        <v>-81.774061941219003</v>
      </c>
      <c r="P816">
        <v>30.538993794863799</v>
      </c>
      <c r="Q816" t="s">
        <v>5373</v>
      </c>
      <c r="R816">
        <v>2</v>
      </c>
      <c r="S816" t="s">
        <v>6535</v>
      </c>
      <c r="T816">
        <v>1006</v>
      </c>
      <c r="U816" t="s">
        <v>6578</v>
      </c>
      <c r="V816">
        <v>2017</v>
      </c>
      <c r="W816">
        <v>34884</v>
      </c>
      <c r="X816">
        <v>2017</v>
      </c>
      <c r="Y816">
        <v>34884</v>
      </c>
      <c r="Z816">
        <v>528.11</v>
      </c>
      <c r="AA816" s="3">
        <f t="shared" si="493"/>
        <v>0.87558650418635497</v>
      </c>
      <c r="AB816" t="s">
        <v>6616</v>
      </c>
      <c r="AC816" t="s">
        <v>6616</v>
      </c>
      <c r="AD816" t="s">
        <v>6616</v>
      </c>
      <c r="AI816" t="s">
        <v>6618</v>
      </c>
      <c r="AJ816" t="s">
        <v>6618</v>
      </c>
      <c r="AK816" t="s">
        <v>6618</v>
      </c>
      <c r="AL816" t="s">
        <v>6618</v>
      </c>
      <c r="AM816" t="s">
        <v>6618</v>
      </c>
      <c r="AN816" t="s">
        <v>6618</v>
      </c>
      <c r="AO816">
        <v>0</v>
      </c>
      <c r="AP816" s="3" t="str">
        <f t="shared" si="494"/>
        <v>No</v>
      </c>
      <c r="AQ816" s="3" t="str">
        <f t="shared" si="495"/>
        <v>No</v>
      </c>
      <c r="AR816" s="3" t="str">
        <f t="shared" si="496"/>
        <v>No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 t="s">
        <v>6634</v>
      </c>
      <c r="AZ816" t="s">
        <v>6638</v>
      </c>
      <c r="BA816">
        <v>1</v>
      </c>
      <c r="BB816" t="s">
        <v>6616</v>
      </c>
      <c r="BC816" t="s">
        <v>6616</v>
      </c>
      <c r="BD816" s="4" t="str">
        <f t="shared" si="497"/>
        <v>No</v>
      </c>
      <c r="BE816" t="s">
        <v>6640</v>
      </c>
      <c r="BF816" s="3" t="str">
        <f t="shared" si="498"/>
        <v>No</v>
      </c>
      <c r="BG816" t="s">
        <v>6645</v>
      </c>
      <c r="BH816" s="3" t="str">
        <f t="shared" si="499"/>
        <v>54417 MARLEE RD</v>
      </c>
      <c r="BI816" s="3" t="str">
        <f t="shared" si="500"/>
        <v>Callahan</v>
      </c>
      <c r="BJ816" s="3" t="str">
        <f t="shared" si="501"/>
        <v>Florida</v>
      </c>
      <c r="BK816" s="3">
        <f t="shared" si="502"/>
        <v>32011</v>
      </c>
      <c r="BL816" s="3" t="str">
        <f t="shared" si="503"/>
        <v>54417 MARLEE RD CALLAHAN FL 32011</v>
      </c>
      <c r="BM816" s="3" t="str">
        <f t="shared" si="504"/>
        <v/>
      </c>
      <c r="BN816" s="3" t="str">
        <f t="shared" si="505"/>
        <v>Pass</v>
      </c>
      <c r="BO816" s="3" t="str">
        <f t="shared" si="506"/>
        <v>No</v>
      </c>
      <c r="BP816" s="3" t="str">
        <f t="shared" si="507"/>
        <v>FV&lt;$10K</v>
      </c>
      <c r="BQ816" t="s">
        <v>6650</v>
      </c>
      <c r="BR816" s="3" t="str">
        <f t="shared" si="508"/>
        <v>No, &lt; $20K Lien</v>
      </c>
      <c r="BS816" s="3" t="str">
        <f t="shared" si="509"/>
        <v>No, Lien &lt; $20K</v>
      </c>
      <c r="BT816" t="s">
        <v>6650</v>
      </c>
      <c r="BU816" s="3" t="str">
        <f t="shared" si="510"/>
        <v>No</v>
      </c>
      <c r="BV816" s="3" t="str">
        <f t="shared" si="511"/>
        <v>No</v>
      </c>
      <c r="BW816" s="3">
        <f t="shared" si="512"/>
        <v>1</v>
      </c>
      <c r="BX816" s="3" t="str">
        <f t="shared" si="513"/>
        <v>No</v>
      </c>
      <c r="BY816" s="3">
        <f t="shared" si="514"/>
        <v>34884</v>
      </c>
      <c r="BZ816">
        <v>1</v>
      </c>
      <c r="CA816" s="3">
        <f t="shared" si="515"/>
        <v>34884</v>
      </c>
      <c r="CC816" s="3">
        <f t="shared" si="516"/>
        <v>0</v>
      </c>
      <c r="CD816" s="3">
        <f t="shared" si="517"/>
        <v>0</v>
      </c>
      <c r="CE816" s="3" t="str">
        <f t="shared" si="518"/>
        <v/>
      </c>
      <c r="CF816" s="3" t="e">
        <f>HLOOKUP(CE816,'Valuation Data'!$D$2:$K$5,4,FALSE)</f>
        <v>#N/A</v>
      </c>
      <c r="CG816" s="3">
        <f t="shared" si="519"/>
        <v>34884</v>
      </c>
      <c r="CH816" s="3" t="str">
        <f t="shared" si="520"/>
        <v>No</v>
      </c>
      <c r="CI816" s="3" t="str">
        <f>VLOOKUP(R816,'Use Codes &amp; County Type'!A:D,4,FALSE)</f>
        <v>R</v>
      </c>
      <c r="CJ816" s="3" t="str">
        <f t="shared" si="521"/>
        <v>No</v>
      </c>
      <c r="CK816" s="3" t="str">
        <f t="shared" si="522"/>
        <v>No</v>
      </c>
      <c r="CL816" s="3">
        <f t="shared" si="523"/>
        <v>0.35</v>
      </c>
      <c r="CM816" s="3">
        <f t="shared" si="524"/>
        <v>12209.4</v>
      </c>
      <c r="CN816" s="3">
        <f t="shared" si="525"/>
        <v>3015.75</v>
      </c>
      <c r="CO816" s="3">
        <f t="shared" si="526"/>
        <v>9193.65</v>
      </c>
      <c r="CP816" s="3">
        <f t="shared" si="527"/>
        <v>8.6450808393532849E-2</v>
      </c>
      <c r="CR816" s="3" t="str">
        <f t="shared" si="528"/>
        <v>No</v>
      </c>
      <c r="CV816" s="3" t="str">
        <f t="shared" si="529"/>
        <v>*Bid</v>
      </c>
      <c r="CW816" s="3">
        <f t="shared" si="530"/>
        <v>815</v>
      </c>
      <c r="CX816" s="3">
        <f t="shared" si="531"/>
        <v>603.15</v>
      </c>
      <c r="CY816" s="3" t="str">
        <f t="shared" si="532"/>
        <v>Ok</v>
      </c>
      <c r="CZ816">
        <v>0</v>
      </c>
      <c r="DA816">
        <v>0</v>
      </c>
    </row>
    <row r="817" spans="1:105" x14ac:dyDescent="0.25">
      <c r="A817">
        <v>816</v>
      </c>
      <c r="B817" t="s">
        <v>3</v>
      </c>
      <c r="C817" t="s">
        <v>925</v>
      </c>
      <c r="D817">
        <v>66.22</v>
      </c>
      <c r="E817">
        <v>2017</v>
      </c>
      <c r="F817" t="e">
        <f>NA()</f>
        <v>#N/A</v>
      </c>
      <c r="G817" t="e">
        <f>NA()</f>
        <v>#N/A</v>
      </c>
      <c r="H817" s="3" t="e">
        <f t="shared" si="492"/>
        <v>#N/A</v>
      </c>
      <c r="I817" t="e">
        <f>NA()</f>
        <v>#N/A</v>
      </c>
      <c r="J817" t="e">
        <f>NA()</f>
        <v>#N/A</v>
      </c>
      <c r="K817" t="e">
        <f>NA()</f>
        <v>#N/A</v>
      </c>
      <c r="L817" t="e">
        <f>NA()</f>
        <v>#N/A</v>
      </c>
      <c r="M817" t="e">
        <f>NA()</f>
        <v>#N/A</v>
      </c>
      <c r="N817" t="e">
        <f>NA()</f>
        <v>#N/A</v>
      </c>
      <c r="O817" t="e">
        <f>NA()</f>
        <v>#N/A</v>
      </c>
      <c r="P817" t="e">
        <f>NA()</f>
        <v>#N/A</v>
      </c>
      <c r="Q817" t="e">
        <f>NA()</f>
        <v>#N/A</v>
      </c>
      <c r="R817">
        <v>2</v>
      </c>
      <c r="S817" t="s">
        <v>6535</v>
      </c>
      <c r="T817" t="e">
        <f>NA()</f>
        <v>#N/A</v>
      </c>
      <c r="U817" t="e">
        <f>NA()</f>
        <v>#N/A</v>
      </c>
      <c r="V817">
        <v>2017</v>
      </c>
      <c r="W817">
        <v>27589</v>
      </c>
      <c r="X817" t="e">
        <f>NA()</f>
        <v>#N/A</v>
      </c>
      <c r="Y817" t="e">
        <f>NA()</f>
        <v>#N/A</v>
      </c>
      <c r="Z817" t="e">
        <f>NA()</f>
        <v>#N/A</v>
      </c>
      <c r="AA817" s="3">
        <f t="shared" si="493"/>
        <v>0</v>
      </c>
      <c r="AC817" t="s">
        <v>6616</v>
      </c>
      <c r="AI817" t="e">
        <f>NA()</f>
        <v>#N/A</v>
      </c>
      <c r="AJ817" t="e">
        <f>NA()</f>
        <v>#N/A</v>
      </c>
      <c r="AK817" t="e">
        <f>NA()</f>
        <v>#N/A</v>
      </c>
      <c r="AL817" t="e">
        <f>NA()</f>
        <v>#N/A</v>
      </c>
      <c r="AM817" t="e">
        <f>NA()</f>
        <v>#N/A</v>
      </c>
      <c r="AN817" t="e">
        <f>NA()</f>
        <v>#N/A</v>
      </c>
      <c r="AO817" t="e">
        <f>NA()</f>
        <v>#N/A</v>
      </c>
      <c r="AP817" s="3" t="str">
        <f t="shared" si="494"/>
        <v>No</v>
      </c>
      <c r="AQ817" s="3" t="str">
        <f t="shared" si="495"/>
        <v>No</v>
      </c>
      <c r="AR817" s="3" t="str">
        <f t="shared" si="496"/>
        <v>No</v>
      </c>
      <c r="AS817" t="e">
        <f>NA()</f>
        <v>#N/A</v>
      </c>
      <c r="AT817" t="e">
        <f>NA()</f>
        <v>#N/A</v>
      </c>
      <c r="AU817" t="e">
        <f>NA()</f>
        <v>#N/A</v>
      </c>
      <c r="AV817" t="e">
        <f>NA()</f>
        <v>#N/A</v>
      </c>
      <c r="AW817" t="e">
        <f>NA()</f>
        <v>#N/A</v>
      </c>
      <c r="AX817" t="e">
        <f>NA()</f>
        <v>#N/A</v>
      </c>
      <c r="AY817" t="e">
        <f>NA()</f>
        <v>#N/A</v>
      </c>
      <c r="AZ817" t="e">
        <f>NA()</f>
        <v>#N/A</v>
      </c>
      <c r="BA817">
        <v>0</v>
      </c>
      <c r="BB817" t="s">
        <v>6617</v>
      </c>
      <c r="BC817" t="e">
        <f>NA()</f>
        <v>#N/A</v>
      </c>
      <c r="BD817" s="4" t="str">
        <f t="shared" si="497"/>
        <v>No</v>
      </c>
      <c r="BE817" t="e">
        <f>NA()</f>
        <v>#N/A</v>
      </c>
      <c r="BF817" s="3" t="str">
        <f t="shared" si="498"/>
        <v>No</v>
      </c>
      <c r="BG817" t="e">
        <f>NA()</f>
        <v>#N/A</v>
      </c>
      <c r="BH817" s="3" t="e">
        <f t="shared" si="499"/>
        <v>#N/A</v>
      </c>
      <c r="BI817" s="3" t="e">
        <f t="shared" si="500"/>
        <v>#N/A</v>
      </c>
      <c r="BJ817" s="3" t="e">
        <f t="shared" si="501"/>
        <v>#N/A</v>
      </c>
      <c r="BK817" s="3" t="e">
        <f t="shared" si="502"/>
        <v>#N/A</v>
      </c>
      <c r="BL817" s="3" t="e">
        <f t="shared" si="503"/>
        <v>#N/A</v>
      </c>
      <c r="BM817" s="3" t="e">
        <f t="shared" si="504"/>
        <v>#N/A</v>
      </c>
      <c r="BN817" s="3" t="str">
        <f t="shared" si="505"/>
        <v>Lien&lt;$150</v>
      </c>
      <c r="BO817" s="3" t="e">
        <f t="shared" si="506"/>
        <v>#N/A</v>
      </c>
      <c r="BP817" s="3" t="str">
        <f t="shared" si="507"/>
        <v>FV&lt;$10K</v>
      </c>
      <c r="BQ817" t="s">
        <v>6650</v>
      </c>
      <c r="BR817" s="3" t="str">
        <f t="shared" si="508"/>
        <v>No, &lt; $20K Lien</v>
      </c>
      <c r="BS817" s="3" t="str">
        <f t="shared" si="509"/>
        <v>No, Lien &lt; $20K</v>
      </c>
      <c r="BT817" t="s">
        <v>6650</v>
      </c>
      <c r="BU817" s="3" t="str">
        <f t="shared" si="510"/>
        <v>No</v>
      </c>
      <c r="BV817" s="3" t="str">
        <f t="shared" si="511"/>
        <v>No</v>
      </c>
      <c r="BW817" s="3">
        <f t="shared" si="512"/>
        <v>0</v>
      </c>
      <c r="BX817" s="3" t="str">
        <f t="shared" si="513"/>
        <v>No</v>
      </c>
      <c r="BY817" s="3">
        <f t="shared" si="514"/>
        <v>27589</v>
      </c>
      <c r="BZ817">
        <v>1</v>
      </c>
      <c r="CA817" s="3">
        <f t="shared" si="515"/>
        <v>27589</v>
      </c>
      <c r="CC817" s="3" t="e">
        <f t="shared" si="516"/>
        <v>#N/A</v>
      </c>
      <c r="CD817" s="3" t="e">
        <f t="shared" si="517"/>
        <v>#N/A</v>
      </c>
      <c r="CE817" s="3" t="str">
        <f t="shared" si="518"/>
        <v/>
      </c>
      <c r="CF817" s="3" t="e">
        <f>HLOOKUP(CE817,'Valuation Data'!$D$2:$K$5,4,FALSE)</f>
        <v>#N/A</v>
      </c>
      <c r="CG817" s="3">
        <f t="shared" si="519"/>
        <v>27589</v>
      </c>
      <c r="CH817" s="3" t="str">
        <f t="shared" si="520"/>
        <v>No</v>
      </c>
      <c r="CI817" s="3" t="str">
        <f>VLOOKUP(R817,'Use Codes &amp; County Type'!A:D,4,FALSE)</f>
        <v>R</v>
      </c>
      <c r="CJ817" s="3" t="str">
        <f t="shared" si="521"/>
        <v>No</v>
      </c>
      <c r="CK817" s="3" t="str">
        <f t="shared" si="522"/>
        <v>Yes</v>
      </c>
      <c r="CL817" s="3">
        <f t="shared" si="523"/>
        <v>0.67</v>
      </c>
      <c r="CM817" s="3">
        <f t="shared" si="524"/>
        <v>18484.63</v>
      </c>
      <c r="CN817" s="3" t="e">
        <f t="shared" si="525"/>
        <v>#N/A</v>
      </c>
      <c r="CO817" s="3" t="e">
        <f t="shared" si="526"/>
        <v>#N/A</v>
      </c>
      <c r="CP817" s="3" t="e">
        <f t="shared" si="527"/>
        <v>#N/A</v>
      </c>
      <c r="CR817" s="3" t="str">
        <f t="shared" si="528"/>
        <v>No</v>
      </c>
      <c r="CV817" s="3" t="str">
        <f t="shared" si="529"/>
        <v>Lien&lt;$150</v>
      </c>
      <c r="CW817" s="3">
        <f t="shared" si="530"/>
        <v>816</v>
      </c>
      <c r="CX817" s="3">
        <f t="shared" si="531"/>
        <v>66.22</v>
      </c>
      <c r="CY817" s="3" t="str">
        <f t="shared" si="532"/>
        <v>Ok</v>
      </c>
      <c r="CZ817" t="e">
        <f>NA()</f>
        <v>#N/A</v>
      </c>
      <c r="DA817" t="e">
        <f>NA()</f>
        <v>#N/A</v>
      </c>
    </row>
    <row r="818" spans="1:105" x14ac:dyDescent="0.25">
      <c r="A818">
        <v>817</v>
      </c>
      <c r="B818" t="s">
        <v>3</v>
      </c>
      <c r="C818" t="s">
        <v>926</v>
      </c>
      <c r="D818">
        <v>149.91999999999999</v>
      </c>
      <c r="E818">
        <v>2017</v>
      </c>
      <c r="F818" t="e">
        <f>NA()</f>
        <v>#N/A</v>
      </c>
      <c r="G818" t="e">
        <f>NA()</f>
        <v>#N/A</v>
      </c>
      <c r="H818" s="3" t="e">
        <f t="shared" si="492"/>
        <v>#N/A</v>
      </c>
      <c r="I818" t="e">
        <f>NA()</f>
        <v>#N/A</v>
      </c>
      <c r="J818" t="e">
        <f>NA()</f>
        <v>#N/A</v>
      </c>
      <c r="K818" t="e">
        <f>NA()</f>
        <v>#N/A</v>
      </c>
      <c r="L818" t="e">
        <f>NA()</f>
        <v>#N/A</v>
      </c>
      <c r="M818" t="e">
        <f>NA()</f>
        <v>#N/A</v>
      </c>
      <c r="N818" t="e">
        <f>NA()</f>
        <v>#N/A</v>
      </c>
      <c r="O818" t="e">
        <f>NA()</f>
        <v>#N/A</v>
      </c>
      <c r="P818" t="e">
        <f>NA()</f>
        <v>#N/A</v>
      </c>
      <c r="Q818" t="e">
        <f>NA()</f>
        <v>#N/A</v>
      </c>
      <c r="R818">
        <v>2</v>
      </c>
      <c r="S818" t="s">
        <v>6535</v>
      </c>
      <c r="T818" t="e">
        <f>NA()</f>
        <v>#N/A</v>
      </c>
      <c r="U818" t="e">
        <f>NA()</f>
        <v>#N/A</v>
      </c>
      <c r="V818">
        <v>2017</v>
      </c>
      <c r="W818">
        <v>32202</v>
      </c>
      <c r="X818" t="e">
        <f>NA()</f>
        <v>#N/A</v>
      </c>
      <c r="Y818" t="e">
        <f>NA()</f>
        <v>#N/A</v>
      </c>
      <c r="Z818" t="e">
        <f>NA()</f>
        <v>#N/A</v>
      </c>
      <c r="AA818" s="3">
        <f t="shared" si="493"/>
        <v>0</v>
      </c>
      <c r="AB818" t="s">
        <v>6617</v>
      </c>
      <c r="AI818" t="e">
        <f>NA()</f>
        <v>#N/A</v>
      </c>
      <c r="AJ818" t="e">
        <f>NA()</f>
        <v>#N/A</v>
      </c>
      <c r="AK818" t="e">
        <f>NA()</f>
        <v>#N/A</v>
      </c>
      <c r="AL818" t="e">
        <f>NA()</f>
        <v>#N/A</v>
      </c>
      <c r="AM818" t="e">
        <f>NA()</f>
        <v>#N/A</v>
      </c>
      <c r="AN818" t="e">
        <f>NA()</f>
        <v>#N/A</v>
      </c>
      <c r="AO818" t="e">
        <f>NA()</f>
        <v>#N/A</v>
      </c>
      <c r="AP818" s="3" t="str">
        <f t="shared" si="494"/>
        <v>Yes</v>
      </c>
      <c r="AQ818" s="3" t="str">
        <f t="shared" si="495"/>
        <v>No</v>
      </c>
      <c r="AR818" s="3" t="str">
        <f t="shared" si="496"/>
        <v>Yes</v>
      </c>
      <c r="AS818" t="e">
        <f>NA()</f>
        <v>#N/A</v>
      </c>
      <c r="AT818" t="e">
        <f>NA()</f>
        <v>#N/A</v>
      </c>
      <c r="AU818" t="e">
        <f>NA()</f>
        <v>#N/A</v>
      </c>
      <c r="AV818" t="e">
        <f>NA()</f>
        <v>#N/A</v>
      </c>
      <c r="AW818" t="e">
        <f>NA()</f>
        <v>#N/A</v>
      </c>
      <c r="AX818" t="e">
        <f>NA()</f>
        <v>#N/A</v>
      </c>
      <c r="AY818" t="e">
        <f>NA()</f>
        <v>#N/A</v>
      </c>
      <c r="AZ818" t="e">
        <f>NA()</f>
        <v>#N/A</v>
      </c>
      <c r="BA818">
        <v>1</v>
      </c>
      <c r="BB818" t="s">
        <v>6617</v>
      </c>
      <c r="BC818" t="e">
        <f>NA()</f>
        <v>#N/A</v>
      </c>
      <c r="BD818" s="4" t="str">
        <f t="shared" si="497"/>
        <v>No</v>
      </c>
      <c r="BE818" t="e">
        <f>NA()</f>
        <v>#N/A</v>
      </c>
      <c r="BF818" s="3" t="str">
        <f t="shared" si="498"/>
        <v>No</v>
      </c>
      <c r="BG818" t="e">
        <f>NA()</f>
        <v>#N/A</v>
      </c>
      <c r="BH818" s="3" t="e">
        <f t="shared" si="499"/>
        <v>#N/A</v>
      </c>
      <c r="BI818" s="3" t="e">
        <f t="shared" si="500"/>
        <v>#N/A</v>
      </c>
      <c r="BJ818" s="3" t="e">
        <f t="shared" si="501"/>
        <v>#N/A</v>
      </c>
      <c r="BK818" s="3" t="e">
        <f t="shared" si="502"/>
        <v>#N/A</v>
      </c>
      <c r="BL818" s="3" t="e">
        <f t="shared" si="503"/>
        <v>#N/A</v>
      </c>
      <c r="BM818" s="3" t="e">
        <f t="shared" si="504"/>
        <v>#N/A</v>
      </c>
      <c r="BN818" s="3" t="str">
        <f t="shared" si="505"/>
        <v>Lien&lt;$150</v>
      </c>
      <c r="BO818" s="3" t="e">
        <f t="shared" si="506"/>
        <v>#N/A</v>
      </c>
      <c r="BP818" s="3" t="str">
        <f t="shared" si="507"/>
        <v>FV&lt;$10K</v>
      </c>
      <c r="BQ818" t="s">
        <v>6650</v>
      </c>
      <c r="BR818" s="3" t="str">
        <f t="shared" si="508"/>
        <v>No, &lt; $20K Lien</v>
      </c>
      <c r="BS818" s="3" t="str">
        <f t="shared" si="509"/>
        <v>No, Lien &lt; $20K</v>
      </c>
      <c r="BT818" t="s">
        <v>6650</v>
      </c>
      <c r="BU818" s="3" t="str">
        <f t="shared" si="510"/>
        <v>Yes</v>
      </c>
      <c r="BV818" s="3" t="str">
        <f t="shared" si="511"/>
        <v>No</v>
      </c>
      <c r="BW818" s="3">
        <f t="shared" si="512"/>
        <v>1</v>
      </c>
      <c r="BX818" s="3" t="str">
        <f t="shared" si="513"/>
        <v>No</v>
      </c>
      <c r="BY818" s="3">
        <f t="shared" si="514"/>
        <v>32202</v>
      </c>
      <c r="BZ818">
        <v>1</v>
      </c>
      <c r="CA818" s="3">
        <f t="shared" si="515"/>
        <v>32202</v>
      </c>
      <c r="CC818" s="3" t="e">
        <f t="shared" si="516"/>
        <v>#N/A</v>
      </c>
      <c r="CD818" s="3" t="e">
        <f t="shared" si="517"/>
        <v>#N/A</v>
      </c>
      <c r="CE818" s="3" t="str">
        <f t="shared" si="518"/>
        <v/>
      </c>
      <c r="CF818" s="3" t="e">
        <f>HLOOKUP(CE818,'Valuation Data'!$D$2:$K$5,4,FALSE)</f>
        <v>#N/A</v>
      </c>
      <c r="CG818" s="3">
        <f t="shared" si="519"/>
        <v>32202</v>
      </c>
      <c r="CH818" s="3" t="str">
        <f t="shared" si="520"/>
        <v>No</v>
      </c>
      <c r="CI818" s="3" t="str">
        <f>VLOOKUP(R818,'Use Codes &amp; County Type'!A:D,4,FALSE)</f>
        <v>R</v>
      </c>
      <c r="CJ818" s="3" t="str">
        <f t="shared" si="521"/>
        <v>No</v>
      </c>
      <c r="CK818" s="3" t="str">
        <f t="shared" si="522"/>
        <v>Yes</v>
      </c>
      <c r="CL818" s="3">
        <f t="shared" si="523"/>
        <v>0.67</v>
      </c>
      <c r="CM818" s="3">
        <f t="shared" si="524"/>
        <v>21575.34</v>
      </c>
      <c r="CN818" s="3" t="e">
        <f t="shared" si="525"/>
        <v>#N/A</v>
      </c>
      <c r="CO818" s="3" t="e">
        <f t="shared" si="526"/>
        <v>#N/A</v>
      </c>
      <c r="CP818" s="3" t="e">
        <f t="shared" si="527"/>
        <v>#N/A</v>
      </c>
      <c r="CR818" s="3" t="str">
        <f t="shared" si="528"/>
        <v>No</v>
      </c>
      <c r="CV818" s="3" t="str">
        <f t="shared" si="529"/>
        <v>Lien&lt;$150</v>
      </c>
      <c r="CW818" s="3">
        <f t="shared" si="530"/>
        <v>817</v>
      </c>
      <c r="CX818" s="3">
        <f t="shared" si="531"/>
        <v>149.91999999999999</v>
      </c>
      <c r="CY818" s="3" t="str">
        <f t="shared" si="532"/>
        <v>Ok</v>
      </c>
      <c r="CZ818" t="e">
        <f>NA()</f>
        <v>#N/A</v>
      </c>
      <c r="DA818" t="e">
        <f>NA()</f>
        <v>#N/A</v>
      </c>
    </row>
    <row r="819" spans="1:105" x14ac:dyDescent="0.25">
      <c r="A819">
        <v>818</v>
      </c>
      <c r="B819" t="s">
        <v>3</v>
      </c>
      <c r="C819" t="s">
        <v>927</v>
      </c>
      <c r="D819">
        <v>2923.43</v>
      </c>
      <c r="E819">
        <v>2017</v>
      </c>
      <c r="F819">
        <v>2923.43</v>
      </c>
      <c r="G819">
        <v>2923.43</v>
      </c>
      <c r="H819" s="3">
        <f t="shared" si="492"/>
        <v>0</v>
      </c>
      <c r="I819">
        <v>54029</v>
      </c>
      <c r="J819" t="s">
        <v>2735</v>
      </c>
      <c r="K819" t="s">
        <v>2738</v>
      </c>
      <c r="L819">
        <v>32011</v>
      </c>
      <c r="M819" t="s">
        <v>3350</v>
      </c>
      <c r="N819" t="s">
        <v>4759</v>
      </c>
      <c r="O819">
        <v>-81.773436428335003</v>
      </c>
      <c r="P819">
        <v>30.532691391284299</v>
      </c>
      <c r="Q819" t="s">
        <v>5374</v>
      </c>
      <c r="R819">
        <v>1</v>
      </c>
      <c r="S819" t="s">
        <v>6539</v>
      </c>
      <c r="T819">
        <v>1001</v>
      </c>
      <c r="U819" t="s">
        <v>6582</v>
      </c>
      <c r="V819">
        <v>2017</v>
      </c>
      <c r="W819">
        <v>176601</v>
      </c>
      <c r="X819">
        <v>2017</v>
      </c>
      <c r="Y819">
        <v>176601</v>
      </c>
      <c r="Z819">
        <v>2673.53</v>
      </c>
      <c r="AA819" s="3">
        <f t="shared" si="493"/>
        <v>0.91451822003605365</v>
      </c>
      <c r="AB819" t="s">
        <v>6616</v>
      </c>
      <c r="AE819" t="s">
        <v>6616</v>
      </c>
      <c r="AF819" t="s">
        <v>6616</v>
      </c>
      <c r="AG819" t="s">
        <v>6616</v>
      </c>
      <c r="AI819" t="s">
        <v>6618</v>
      </c>
      <c r="AJ819" t="s">
        <v>6618</v>
      </c>
      <c r="AK819" t="s">
        <v>6618</v>
      </c>
      <c r="AL819" t="s">
        <v>6618</v>
      </c>
      <c r="AM819" t="s">
        <v>6618</v>
      </c>
      <c r="AN819" t="s">
        <v>6618</v>
      </c>
      <c r="AO819">
        <v>0</v>
      </c>
      <c r="AP819" s="3" t="str">
        <f t="shared" si="494"/>
        <v>No</v>
      </c>
      <c r="AQ819" s="3" t="str">
        <f t="shared" si="495"/>
        <v>No</v>
      </c>
      <c r="AR819" s="3" t="str">
        <f t="shared" si="496"/>
        <v>No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 t="s">
        <v>6634</v>
      </c>
      <c r="AZ819" t="s">
        <v>6638</v>
      </c>
      <c r="BA819">
        <v>0</v>
      </c>
      <c r="BB819" t="s">
        <v>6616</v>
      </c>
      <c r="BC819" t="s">
        <v>6616</v>
      </c>
      <c r="BD819" s="4" t="str">
        <f t="shared" si="497"/>
        <v>No</v>
      </c>
      <c r="BE819" t="s">
        <v>6640</v>
      </c>
      <c r="BF819" s="3" t="str">
        <f t="shared" si="498"/>
        <v>No</v>
      </c>
      <c r="BG819" t="s">
        <v>6645</v>
      </c>
      <c r="BH819" s="3" t="str">
        <f t="shared" si="499"/>
        <v>54029 LAWHON RD</v>
      </c>
      <c r="BI819" s="3" t="str">
        <f t="shared" si="500"/>
        <v>Callahan</v>
      </c>
      <c r="BJ819" s="3" t="str">
        <f t="shared" si="501"/>
        <v>Florida</v>
      </c>
      <c r="BK819" s="3">
        <f t="shared" si="502"/>
        <v>32011</v>
      </c>
      <c r="BL819" s="3" t="str">
        <f t="shared" si="503"/>
        <v>54029 LAWHON RD CALLAHAN FL 32011</v>
      </c>
      <c r="BM819" s="3" t="str">
        <f t="shared" si="504"/>
        <v/>
      </c>
      <c r="BN819" s="3" t="str">
        <f t="shared" si="505"/>
        <v>Pass</v>
      </c>
      <c r="BO819" s="3" t="str">
        <f t="shared" si="506"/>
        <v>No</v>
      </c>
      <c r="BP819" s="3" t="str">
        <f t="shared" si="507"/>
        <v>FV&lt;$10K</v>
      </c>
      <c r="BQ819" t="s">
        <v>6650</v>
      </c>
      <c r="BR819" s="3" t="str">
        <f t="shared" si="508"/>
        <v>No, &lt; $20K Lien</v>
      </c>
      <c r="BS819" s="3" t="str">
        <f t="shared" si="509"/>
        <v>No, Lien &lt; $20K</v>
      </c>
      <c r="BT819" t="s">
        <v>6650</v>
      </c>
      <c r="BU819" s="3" t="str">
        <f t="shared" si="510"/>
        <v>No</v>
      </c>
      <c r="BV819" s="3" t="str">
        <f t="shared" si="511"/>
        <v>No</v>
      </c>
      <c r="BW819" s="3">
        <f t="shared" si="512"/>
        <v>0</v>
      </c>
      <c r="BX819" s="3" t="str">
        <f t="shared" si="513"/>
        <v>No</v>
      </c>
      <c r="BY819" s="3">
        <f t="shared" si="514"/>
        <v>176601</v>
      </c>
      <c r="BZ819">
        <v>1</v>
      </c>
      <c r="CA819" s="3">
        <f t="shared" si="515"/>
        <v>176601</v>
      </c>
      <c r="CC819" s="3">
        <f t="shared" si="516"/>
        <v>0</v>
      </c>
      <c r="CD819" s="3">
        <f t="shared" si="517"/>
        <v>0</v>
      </c>
      <c r="CE819" s="3" t="str">
        <f t="shared" si="518"/>
        <v/>
      </c>
      <c r="CF819" s="3" t="e">
        <f>HLOOKUP(CE819,'Valuation Data'!$D$2:$K$5,4,FALSE)</f>
        <v>#N/A</v>
      </c>
      <c r="CG819" s="3">
        <f t="shared" si="519"/>
        <v>176601</v>
      </c>
      <c r="CH819" s="3" t="str">
        <f t="shared" si="520"/>
        <v>No</v>
      </c>
      <c r="CI819" s="3" t="str">
        <f>VLOOKUP(R819,'Use Codes &amp; County Type'!A:D,4,FALSE)</f>
        <v>S</v>
      </c>
      <c r="CJ819" s="3" t="str">
        <f t="shared" si="521"/>
        <v>No</v>
      </c>
      <c r="CK819" s="3" t="str">
        <f t="shared" si="522"/>
        <v>No</v>
      </c>
      <c r="CL819" s="3">
        <f t="shared" si="523"/>
        <v>0.35</v>
      </c>
      <c r="CM819" s="3">
        <f t="shared" si="524"/>
        <v>61810.35</v>
      </c>
      <c r="CN819" s="3">
        <f t="shared" si="525"/>
        <v>11693.72</v>
      </c>
      <c r="CO819" s="3">
        <f t="shared" si="526"/>
        <v>50116.63</v>
      </c>
      <c r="CP819" s="3">
        <f t="shared" si="527"/>
        <v>6.6215480093544207E-2</v>
      </c>
      <c r="CR819" s="3" t="str">
        <f t="shared" si="528"/>
        <v>No</v>
      </c>
      <c r="CV819" s="3" t="str">
        <f t="shared" si="529"/>
        <v>*Bid</v>
      </c>
      <c r="CW819" s="3">
        <f t="shared" si="530"/>
        <v>818</v>
      </c>
      <c r="CX819" s="3">
        <f t="shared" si="531"/>
        <v>2923.43</v>
      </c>
      <c r="CY819" s="3" t="str">
        <f t="shared" si="532"/>
        <v>Ok</v>
      </c>
      <c r="CZ819">
        <v>0</v>
      </c>
      <c r="DA819">
        <v>0</v>
      </c>
    </row>
    <row r="820" spans="1:105" x14ac:dyDescent="0.25">
      <c r="A820">
        <v>819</v>
      </c>
      <c r="B820" t="s">
        <v>3</v>
      </c>
      <c r="C820" t="s">
        <v>928</v>
      </c>
      <c r="D820">
        <v>533.92999999999995</v>
      </c>
      <c r="E820">
        <v>2017</v>
      </c>
      <c r="F820">
        <v>533.92999999999995</v>
      </c>
      <c r="G820">
        <v>533.92999999999995</v>
      </c>
      <c r="H820" s="3">
        <f t="shared" si="492"/>
        <v>0</v>
      </c>
      <c r="I820">
        <v>54283</v>
      </c>
      <c r="J820" t="s">
        <v>2735</v>
      </c>
      <c r="K820" t="s">
        <v>2738</v>
      </c>
      <c r="L820">
        <v>32011</v>
      </c>
      <c r="M820" t="s">
        <v>3351</v>
      </c>
      <c r="N820" t="s">
        <v>4759</v>
      </c>
      <c r="O820">
        <v>-81.778204520658306</v>
      </c>
      <c r="P820">
        <v>30.531323489988399</v>
      </c>
      <c r="Q820" t="s">
        <v>5375</v>
      </c>
      <c r="R820">
        <v>2</v>
      </c>
      <c r="S820" t="s">
        <v>6535</v>
      </c>
      <c r="T820">
        <v>1006</v>
      </c>
      <c r="U820" t="s">
        <v>6578</v>
      </c>
      <c r="V820">
        <v>2017</v>
      </c>
      <c r="W820">
        <v>30657</v>
      </c>
      <c r="X820">
        <v>2017</v>
      </c>
      <c r="Y820">
        <v>30657</v>
      </c>
      <c r="Z820">
        <v>464.11</v>
      </c>
      <c r="AA820" s="3">
        <f t="shared" si="493"/>
        <v>0.8692337946921882</v>
      </c>
      <c r="AB820" t="s">
        <v>6616</v>
      </c>
      <c r="AI820" t="s">
        <v>6618</v>
      </c>
      <c r="AJ820" t="s">
        <v>6618</v>
      </c>
      <c r="AK820">
        <v>0</v>
      </c>
      <c r="AL820">
        <v>0</v>
      </c>
      <c r="AM820">
        <v>0</v>
      </c>
      <c r="AN820">
        <v>0</v>
      </c>
      <c r="AO820">
        <v>0</v>
      </c>
      <c r="AP820" s="3" t="str">
        <f t="shared" si="494"/>
        <v>No</v>
      </c>
      <c r="AQ820" s="3" t="str">
        <f t="shared" si="495"/>
        <v>No</v>
      </c>
      <c r="AR820" s="3" t="str">
        <f t="shared" si="496"/>
        <v>No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 t="s">
        <v>6634</v>
      </c>
      <c r="AZ820">
        <v>0</v>
      </c>
      <c r="BA820">
        <v>1</v>
      </c>
      <c r="BB820" t="s">
        <v>6616</v>
      </c>
      <c r="BC820" t="s">
        <v>6616</v>
      </c>
      <c r="BD820" s="4" t="str">
        <f t="shared" si="497"/>
        <v>No</v>
      </c>
      <c r="BE820" t="s">
        <v>6640</v>
      </c>
      <c r="BF820" s="3" t="str">
        <f t="shared" si="498"/>
        <v>No</v>
      </c>
      <c r="BG820" t="s">
        <v>6645</v>
      </c>
      <c r="BH820" s="3" t="str">
        <f t="shared" si="499"/>
        <v>54283 LAWHON RD</v>
      </c>
      <c r="BI820" s="3" t="str">
        <f t="shared" si="500"/>
        <v>Callahan</v>
      </c>
      <c r="BJ820" s="3" t="str">
        <f t="shared" si="501"/>
        <v>Florida</v>
      </c>
      <c r="BK820" s="3">
        <f t="shared" si="502"/>
        <v>32011</v>
      </c>
      <c r="BL820" s="3" t="str">
        <f t="shared" si="503"/>
        <v>54283 LAWHON RD CALLAHAN FL 32011</v>
      </c>
      <c r="BM820" s="3" t="str">
        <f t="shared" si="504"/>
        <v/>
      </c>
      <c r="BN820" s="3" t="str">
        <f t="shared" si="505"/>
        <v>Pass</v>
      </c>
      <c r="BO820" s="3" t="str">
        <f t="shared" si="506"/>
        <v>No</v>
      </c>
      <c r="BP820" s="3" t="str">
        <f t="shared" si="507"/>
        <v>FV&lt;$10K</v>
      </c>
      <c r="BQ820" t="s">
        <v>6650</v>
      </c>
      <c r="BR820" s="3" t="str">
        <f t="shared" si="508"/>
        <v>No, &lt; $20K Lien</v>
      </c>
      <c r="BS820" s="3" t="str">
        <f t="shared" si="509"/>
        <v>No, Lien &lt; $20K</v>
      </c>
      <c r="BT820" t="s">
        <v>6650</v>
      </c>
      <c r="BU820" s="3" t="str">
        <f t="shared" si="510"/>
        <v>No</v>
      </c>
      <c r="BV820" s="3" t="str">
        <f t="shared" si="511"/>
        <v>No</v>
      </c>
      <c r="BW820" s="3">
        <f t="shared" si="512"/>
        <v>1</v>
      </c>
      <c r="BX820" s="3" t="str">
        <f t="shared" si="513"/>
        <v>No</v>
      </c>
      <c r="BY820" s="3">
        <f t="shared" si="514"/>
        <v>30657</v>
      </c>
      <c r="BZ820">
        <v>1</v>
      </c>
      <c r="CA820" s="3">
        <f t="shared" si="515"/>
        <v>30657</v>
      </c>
      <c r="CC820" s="3">
        <f t="shared" si="516"/>
        <v>0</v>
      </c>
      <c r="CD820" s="3">
        <f t="shared" si="517"/>
        <v>0</v>
      </c>
      <c r="CE820" s="3" t="str">
        <f t="shared" si="518"/>
        <v/>
      </c>
      <c r="CF820" s="3" t="e">
        <f>HLOOKUP(CE820,'Valuation Data'!$D$2:$K$5,4,FALSE)</f>
        <v>#N/A</v>
      </c>
      <c r="CG820" s="3">
        <f t="shared" si="519"/>
        <v>30657</v>
      </c>
      <c r="CH820" s="3" t="str">
        <f t="shared" si="520"/>
        <v>No</v>
      </c>
      <c r="CI820" s="3" t="str">
        <f>VLOOKUP(R820,'Use Codes &amp; County Type'!A:D,4,FALSE)</f>
        <v>R</v>
      </c>
      <c r="CJ820" s="3" t="str">
        <f t="shared" si="521"/>
        <v>No</v>
      </c>
      <c r="CK820" s="3" t="str">
        <f t="shared" si="522"/>
        <v>No</v>
      </c>
      <c r="CL820" s="3">
        <f t="shared" si="523"/>
        <v>0.35</v>
      </c>
      <c r="CM820" s="3">
        <f t="shared" si="524"/>
        <v>10729.949999999999</v>
      </c>
      <c r="CN820" s="3">
        <f t="shared" si="525"/>
        <v>2669.6499999999996</v>
      </c>
      <c r="CO820" s="3">
        <f t="shared" si="526"/>
        <v>8060.2999999999993</v>
      </c>
      <c r="CP820" s="3">
        <f t="shared" si="527"/>
        <v>8.7081253873503586E-2</v>
      </c>
      <c r="CR820" s="3" t="str">
        <f t="shared" si="528"/>
        <v>No</v>
      </c>
      <c r="CV820" s="3" t="str">
        <f t="shared" si="529"/>
        <v>*Bid</v>
      </c>
      <c r="CW820" s="3">
        <f t="shared" si="530"/>
        <v>819</v>
      </c>
      <c r="CX820" s="3">
        <f t="shared" si="531"/>
        <v>533.92999999999995</v>
      </c>
      <c r="CY820" s="3" t="str">
        <f t="shared" si="532"/>
        <v>Ok</v>
      </c>
      <c r="CZ820">
        <v>0</v>
      </c>
      <c r="DA820">
        <v>0</v>
      </c>
    </row>
    <row r="821" spans="1:105" x14ac:dyDescent="0.25">
      <c r="A821">
        <v>820</v>
      </c>
      <c r="B821" t="s">
        <v>3</v>
      </c>
      <c r="C821" t="s">
        <v>929</v>
      </c>
      <c r="D821">
        <v>546.4</v>
      </c>
      <c r="E821">
        <v>2017</v>
      </c>
      <c r="F821" t="e">
        <f>NA()</f>
        <v>#N/A</v>
      </c>
      <c r="G821" t="e">
        <f>NA()</f>
        <v>#N/A</v>
      </c>
      <c r="H821" s="3" t="e">
        <f t="shared" si="492"/>
        <v>#N/A</v>
      </c>
      <c r="I821" t="e">
        <f>NA()</f>
        <v>#N/A</v>
      </c>
      <c r="J821" t="e">
        <f>NA()</f>
        <v>#N/A</v>
      </c>
      <c r="K821" t="e">
        <f>NA()</f>
        <v>#N/A</v>
      </c>
      <c r="L821" t="e">
        <f>NA()</f>
        <v>#N/A</v>
      </c>
      <c r="M821" t="e">
        <f>NA()</f>
        <v>#N/A</v>
      </c>
      <c r="N821" t="e">
        <f>NA()</f>
        <v>#N/A</v>
      </c>
      <c r="O821" t="e">
        <f>NA()</f>
        <v>#N/A</v>
      </c>
      <c r="P821" t="e">
        <f>NA()</f>
        <v>#N/A</v>
      </c>
      <c r="Q821" t="e">
        <f>NA()</f>
        <v>#N/A</v>
      </c>
      <c r="R821">
        <v>1</v>
      </c>
      <c r="S821" t="s">
        <v>6539</v>
      </c>
      <c r="T821" t="e">
        <f>NA()</f>
        <v>#N/A</v>
      </c>
      <c r="U821" t="e">
        <f>NA()</f>
        <v>#N/A</v>
      </c>
      <c r="V821">
        <v>2017</v>
      </c>
      <c r="W821">
        <v>64723</v>
      </c>
      <c r="X821" t="e">
        <f>NA()</f>
        <v>#N/A</v>
      </c>
      <c r="Y821" t="e">
        <f>NA()</f>
        <v>#N/A</v>
      </c>
      <c r="Z821" t="e">
        <f>NA()</f>
        <v>#N/A</v>
      </c>
      <c r="AA821" s="3">
        <f t="shared" si="493"/>
        <v>0</v>
      </c>
      <c r="AB821" t="s">
        <v>6616</v>
      </c>
      <c r="AI821" t="e">
        <f>NA()</f>
        <v>#N/A</v>
      </c>
      <c r="AJ821" t="e">
        <f>NA()</f>
        <v>#N/A</v>
      </c>
      <c r="AK821" t="e">
        <f>NA()</f>
        <v>#N/A</v>
      </c>
      <c r="AL821" t="e">
        <f>NA()</f>
        <v>#N/A</v>
      </c>
      <c r="AM821" t="e">
        <f>NA()</f>
        <v>#N/A</v>
      </c>
      <c r="AN821" t="e">
        <f>NA()</f>
        <v>#N/A</v>
      </c>
      <c r="AO821" t="e">
        <f>NA()</f>
        <v>#N/A</v>
      </c>
      <c r="AP821" s="3" t="str">
        <f t="shared" si="494"/>
        <v>No</v>
      </c>
      <c r="AQ821" s="3" t="str">
        <f t="shared" si="495"/>
        <v>No</v>
      </c>
      <c r="AR821" s="3" t="str">
        <f t="shared" si="496"/>
        <v>No</v>
      </c>
      <c r="AS821" t="e">
        <f>NA()</f>
        <v>#N/A</v>
      </c>
      <c r="AT821" t="e">
        <f>NA()</f>
        <v>#N/A</v>
      </c>
      <c r="AU821" t="e">
        <f>NA()</f>
        <v>#N/A</v>
      </c>
      <c r="AV821" t="e">
        <f>NA()</f>
        <v>#N/A</v>
      </c>
      <c r="AW821" t="e">
        <f>NA()</f>
        <v>#N/A</v>
      </c>
      <c r="AX821" t="e">
        <f>NA()</f>
        <v>#N/A</v>
      </c>
      <c r="AY821" t="e">
        <f>NA()</f>
        <v>#N/A</v>
      </c>
      <c r="AZ821" t="e">
        <f>NA()</f>
        <v>#N/A</v>
      </c>
      <c r="BA821">
        <v>0</v>
      </c>
      <c r="BB821" t="s">
        <v>6617</v>
      </c>
      <c r="BC821" t="e">
        <f>NA()</f>
        <v>#N/A</v>
      </c>
      <c r="BD821" s="4" t="str">
        <f t="shared" si="497"/>
        <v>No</v>
      </c>
      <c r="BE821" t="e">
        <f>NA()</f>
        <v>#N/A</v>
      </c>
      <c r="BF821" s="3" t="str">
        <f t="shared" si="498"/>
        <v>No</v>
      </c>
      <c r="BG821" t="e">
        <f>NA()</f>
        <v>#N/A</v>
      </c>
      <c r="BH821" s="3" t="e">
        <f t="shared" si="499"/>
        <v>#N/A</v>
      </c>
      <c r="BI821" s="3" t="e">
        <f t="shared" si="500"/>
        <v>#N/A</v>
      </c>
      <c r="BJ821" s="3" t="e">
        <f t="shared" si="501"/>
        <v>#N/A</v>
      </c>
      <c r="BK821" s="3" t="e">
        <f t="shared" si="502"/>
        <v>#N/A</v>
      </c>
      <c r="BL821" s="3" t="e">
        <f t="shared" si="503"/>
        <v>#N/A</v>
      </c>
      <c r="BM821" s="3" t="e">
        <f t="shared" si="504"/>
        <v>#N/A</v>
      </c>
      <c r="BN821" s="3" t="str">
        <f t="shared" si="505"/>
        <v>Pass</v>
      </c>
      <c r="BO821" s="3" t="e">
        <f t="shared" si="506"/>
        <v>#N/A</v>
      </c>
      <c r="BP821" s="3" t="str">
        <f t="shared" si="507"/>
        <v>FV&lt;$10K</v>
      </c>
      <c r="BQ821" t="s">
        <v>6650</v>
      </c>
      <c r="BR821" s="3" t="str">
        <f t="shared" si="508"/>
        <v>No, &lt; $20K Lien</v>
      </c>
      <c r="BS821" s="3" t="str">
        <f t="shared" si="509"/>
        <v>No, Lien &lt; $20K</v>
      </c>
      <c r="BT821" t="s">
        <v>6650</v>
      </c>
      <c r="BU821" s="3" t="str">
        <f t="shared" si="510"/>
        <v>No</v>
      </c>
      <c r="BV821" s="3" t="str">
        <f t="shared" si="511"/>
        <v>No</v>
      </c>
      <c r="BW821" s="3">
        <f t="shared" si="512"/>
        <v>0</v>
      </c>
      <c r="BX821" s="3" t="str">
        <f t="shared" si="513"/>
        <v>No</v>
      </c>
      <c r="BY821" s="3">
        <f t="shared" si="514"/>
        <v>64723</v>
      </c>
      <c r="BZ821">
        <v>1</v>
      </c>
      <c r="CA821" s="3">
        <f t="shared" si="515"/>
        <v>64723</v>
      </c>
      <c r="CC821" s="3" t="e">
        <f t="shared" si="516"/>
        <v>#N/A</v>
      </c>
      <c r="CD821" s="3" t="e">
        <f t="shared" si="517"/>
        <v>#N/A</v>
      </c>
      <c r="CE821" s="3" t="str">
        <f t="shared" si="518"/>
        <v/>
      </c>
      <c r="CF821" s="3" t="e">
        <f>HLOOKUP(CE821,'Valuation Data'!$D$2:$K$5,4,FALSE)</f>
        <v>#N/A</v>
      </c>
      <c r="CG821" s="3">
        <f t="shared" si="519"/>
        <v>64723</v>
      </c>
      <c r="CH821" s="3" t="str">
        <f t="shared" si="520"/>
        <v>No</v>
      </c>
      <c r="CI821" s="3" t="str">
        <f>VLOOKUP(R821,'Use Codes &amp; County Type'!A:D,4,FALSE)</f>
        <v>S</v>
      </c>
      <c r="CJ821" s="3" t="str">
        <f t="shared" si="521"/>
        <v>No</v>
      </c>
      <c r="CK821" s="3" t="str">
        <f t="shared" si="522"/>
        <v>Yes</v>
      </c>
      <c r="CL821" s="3">
        <f t="shared" si="523"/>
        <v>0.67</v>
      </c>
      <c r="CM821" s="3">
        <f t="shared" si="524"/>
        <v>43364.41</v>
      </c>
      <c r="CN821" s="3" t="e">
        <f t="shared" si="525"/>
        <v>#N/A</v>
      </c>
      <c r="CO821" s="3" t="e">
        <f t="shared" si="526"/>
        <v>#N/A</v>
      </c>
      <c r="CP821" s="3" t="e">
        <f t="shared" si="527"/>
        <v>#N/A</v>
      </c>
      <c r="CR821" s="3" t="e">
        <f t="shared" si="528"/>
        <v>#N/A</v>
      </c>
      <c r="CV821" s="3" t="e">
        <f t="shared" si="529"/>
        <v>#N/A</v>
      </c>
      <c r="CW821" s="3">
        <f t="shared" si="530"/>
        <v>820</v>
      </c>
      <c r="CX821" s="3">
        <f t="shared" si="531"/>
        <v>546.4</v>
      </c>
      <c r="CY821" s="3" t="e">
        <f t="shared" si="532"/>
        <v>#N/A</v>
      </c>
      <c r="CZ821" t="e">
        <f>NA()</f>
        <v>#N/A</v>
      </c>
      <c r="DA821" t="e">
        <f>NA()</f>
        <v>#N/A</v>
      </c>
    </row>
    <row r="822" spans="1:105" x14ac:dyDescent="0.25">
      <c r="A822">
        <v>821</v>
      </c>
      <c r="B822" t="s">
        <v>3</v>
      </c>
      <c r="C822" t="s">
        <v>930</v>
      </c>
      <c r="D822">
        <v>1111.76</v>
      </c>
      <c r="E822">
        <v>2017</v>
      </c>
      <c r="F822" t="e">
        <f>NA()</f>
        <v>#N/A</v>
      </c>
      <c r="G822" t="e">
        <f>NA()</f>
        <v>#N/A</v>
      </c>
      <c r="H822" s="3" t="e">
        <f t="shared" si="492"/>
        <v>#N/A</v>
      </c>
      <c r="I822" t="e">
        <f>NA()</f>
        <v>#N/A</v>
      </c>
      <c r="J822" t="e">
        <f>NA()</f>
        <v>#N/A</v>
      </c>
      <c r="K822" t="e">
        <f>NA()</f>
        <v>#N/A</v>
      </c>
      <c r="L822" t="e">
        <f>NA()</f>
        <v>#N/A</v>
      </c>
      <c r="M822" t="e">
        <f>NA()</f>
        <v>#N/A</v>
      </c>
      <c r="N822" t="e">
        <f>NA()</f>
        <v>#N/A</v>
      </c>
      <c r="O822" t="e">
        <f>NA()</f>
        <v>#N/A</v>
      </c>
      <c r="P822" t="e">
        <f>NA()</f>
        <v>#N/A</v>
      </c>
      <c r="Q822" t="e">
        <f>NA()</f>
        <v>#N/A</v>
      </c>
      <c r="R822">
        <v>1</v>
      </c>
      <c r="S822" t="s">
        <v>6539</v>
      </c>
      <c r="T822" t="e">
        <f>NA()</f>
        <v>#N/A</v>
      </c>
      <c r="U822" t="e">
        <f>NA()</f>
        <v>#N/A</v>
      </c>
      <c r="V822">
        <v>2017</v>
      </c>
      <c r="W822">
        <v>105053</v>
      </c>
      <c r="X822" t="e">
        <f>NA()</f>
        <v>#N/A</v>
      </c>
      <c r="Y822" t="e">
        <f>NA()</f>
        <v>#N/A</v>
      </c>
      <c r="Z822" t="e">
        <f>NA()</f>
        <v>#N/A</v>
      </c>
      <c r="AA822" s="3">
        <f t="shared" si="493"/>
        <v>0</v>
      </c>
      <c r="AC822" t="s">
        <v>6616</v>
      </c>
      <c r="AI822" t="e">
        <f>NA()</f>
        <v>#N/A</v>
      </c>
      <c r="AJ822" t="e">
        <f>NA()</f>
        <v>#N/A</v>
      </c>
      <c r="AK822" t="e">
        <f>NA()</f>
        <v>#N/A</v>
      </c>
      <c r="AL822" t="e">
        <f>NA()</f>
        <v>#N/A</v>
      </c>
      <c r="AM822" t="e">
        <f>NA()</f>
        <v>#N/A</v>
      </c>
      <c r="AN822" t="e">
        <f>NA()</f>
        <v>#N/A</v>
      </c>
      <c r="AO822" t="e">
        <f>NA()</f>
        <v>#N/A</v>
      </c>
      <c r="AP822" s="3" t="str">
        <f t="shared" si="494"/>
        <v>No</v>
      </c>
      <c r="AQ822" s="3" t="str">
        <f t="shared" si="495"/>
        <v>No</v>
      </c>
      <c r="AR822" s="3" t="str">
        <f t="shared" si="496"/>
        <v>No</v>
      </c>
      <c r="AS822" t="e">
        <f>NA()</f>
        <v>#N/A</v>
      </c>
      <c r="AT822" t="e">
        <f>NA()</f>
        <v>#N/A</v>
      </c>
      <c r="AU822" t="e">
        <f>NA()</f>
        <v>#N/A</v>
      </c>
      <c r="AV822" t="e">
        <f>NA()</f>
        <v>#N/A</v>
      </c>
      <c r="AW822" t="e">
        <f>NA()</f>
        <v>#N/A</v>
      </c>
      <c r="AX822" t="e">
        <f>NA()</f>
        <v>#N/A</v>
      </c>
      <c r="AY822" t="e">
        <f>NA()</f>
        <v>#N/A</v>
      </c>
      <c r="AZ822" t="e">
        <f>NA()</f>
        <v>#N/A</v>
      </c>
      <c r="BA822">
        <v>0</v>
      </c>
      <c r="BB822" t="s">
        <v>6617</v>
      </c>
      <c r="BC822" t="e">
        <f>NA()</f>
        <v>#N/A</v>
      </c>
      <c r="BD822" s="4" t="str">
        <f t="shared" si="497"/>
        <v>No</v>
      </c>
      <c r="BE822" t="e">
        <f>NA()</f>
        <v>#N/A</v>
      </c>
      <c r="BF822" s="3" t="str">
        <f t="shared" si="498"/>
        <v>No</v>
      </c>
      <c r="BG822" t="e">
        <f>NA()</f>
        <v>#N/A</v>
      </c>
      <c r="BH822" s="3" t="e">
        <f t="shared" si="499"/>
        <v>#N/A</v>
      </c>
      <c r="BI822" s="3" t="e">
        <f t="shared" si="500"/>
        <v>#N/A</v>
      </c>
      <c r="BJ822" s="3" t="e">
        <f t="shared" si="501"/>
        <v>#N/A</v>
      </c>
      <c r="BK822" s="3" t="e">
        <f t="shared" si="502"/>
        <v>#N/A</v>
      </c>
      <c r="BL822" s="3" t="e">
        <f t="shared" si="503"/>
        <v>#N/A</v>
      </c>
      <c r="BM822" s="3" t="e">
        <f t="shared" si="504"/>
        <v>#N/A</v>
      </c>
      <c r="BN822" s="3" t="str">
        <f t="shared" si="505"/>
        <v>Pass</v>
      </c>
      <c r="BO822" s="3" t="e">
        <f t="shared" si="506"/>
        <v>#N/A</v>
      </c>
      <c r="BP822" s="3" t="str">
        <f t="shared" si="507"/>
        <v>FV&lt;$10K</v>
      </c>
      <c r="BQ822" t="s">
        <v>6650</v>
      </c>
      <c r="BR822" s="3" t="str">
        <f t="shared" si="508"/>
        <v>No, &lt; $20K Lien</v>
      </c>
      <c r="BS822" s="3" t="str">
        <f t="shared" si="509"/>
        <v>No, Lien &lt; $20K</v>
      </c>
      <c r="BT822" t="s">
        <v>6650</v>
      </c>
      <c r="BU822" s="3" t="str">
        <f t="shared" si="510"/>
        <v>No</v>
      </c>
      <c r="BV822" s="3" t="str">
        <f t="shared" si="511"/>
        <v>No</v>
      </c>
      <c r="BW822" s="3">
        <f t="shared" si="512"/>
        <v>0</v>
      </c>
      <c r="BX822" s="3" t="str">
        <f t="shared" si="513"/>
        <v>No</v>
      </c>
      <c r="BY822" s="3">
        <f t="shared" si="514"/>
        <v>105053</v>
      </c>
      <c r="BZ822">
        <v>1</v>
      </c>
      <c r="CA822" s="3">
        <f t="shared" si="515"/>
        <v>105053</v>
      </c>
      <c r="CC822" s="3" t="e">
        <f t="shared" si="516"/>
        <v>#N/A</v>
      </c>
      <c r="CD822" s="3" t="e">
        <f t="shared" si="517"/>
        <v>#N/A</v>
      </c>
      <c r="CE822" s="3" t="str">
        <f t="shared" si="518"/>
        <v/>
      </c>
      <c r="CF822" s="3" t="e">
        <f>HLOOKUP(CE822,'Valuation Data'!$D$2:$K$5,4,FALSE)</f>
        <v>#N/A</v>
      </c>
      <c r="CG822" s="3">
        <f t="shared" si="519"/>
        <v>105053</v>
      </c>
      <c r="CH822" s="3" t="str">
        <f t="shared" si="520"/>
        <v>No</v>
      </c>
      <c r="CI822" s="3" t="str">
        <f>VLOOKUP(R822,'Use Codes &amp; County Type'!A:D,4,FALSE)</f>
        <v>S</v>
      </c>
      <c r="CJ822" s="3" t="str">
        <f t="shared" si="521"/>
        <v>No</v>
      </c>
      <c r="CK822" s="3" t="str">
        <f t="shared" si="522"/>
        <v>Yes</v>
      </c>
      <c r="CL822" s="3">
        <f t="shared" si="523"/>
        <v>0.67</v>
      </c>
      <c r="CM822" s="3">
        <f t="shared" si="524"/>
        <v>70385.510000000009</v>
      </c>
      <c r="CN822" s="3" t="e">
        <f t="shared" si="525"/>
        <v>#N/A</v>
      </c>
      <c r="CO822" s="3" t="e">
        <f t="shared" si="526"/>
        <v>#N/A</v>
      </c>
      <c r="CP822" s="3" t="e">
        <f t="shared" si="527"/>
        <v>#N/A</v>
      </c>
      <c r="CR822" s="3" t="e">
        <f t="shared" si="528"/>
        <v>#N/A</v>
      </c>
      <c r="CV822" s="3" t="e">
        <f t="shared" si="529"/>
        <v>#N/A</v>
      </c>
      <c r="CW822" s="3">
        <f t="shared" si="530"/>
        <v>821</v>
      </c>
      <c r="CX822" s="3">
        <f t="shared" si="531"/>
        <v>1111.76</v>
      </c>
      <c r="CY822" s="3" t="e">
        <f t="shared" si="532"/>
        <v>#N/A</v>
      </c>
      <c r="CZ822" t="e">
        <f>NA()</f>
        <v>#N/A</v>
      </c>
      <c r="DA822" t="e">
        <f>NA()</f>
        <v>#N/A</v>
      </c>
    </row>
    <row r="823" spans="1:105" x14ac:dyDescent="0.25">
      <c r="A823">
        <v>822</v>
      </c>
      <c r="B823" t="s">
        <v>3</v>
      </c>
      <c r="C823" t="s">
        <v>931</v>
      </c>
      <c r="D823">
        <v>174.37</v>
      </c>
      <c r="E823">
        <v>2017</v>
      </c>
      <c r="F823" t="e">
        <f>NA()</f>
        <v>#N/A</v>
      </c>
      <c r="G823" t="e">
        <f>NA()</f>
        <v>#N/A</v>
      </c>
      <c r="H823" s="3" t="e">
        <f t="shared" si="492"/>
        <v>#N/A</v>
      </c>
      <c r="I823" t="e">
        <f>NA()</f>
        <v>#N/A</v>
      </c>
      <c r="J823" t="e">
        <f>NA()</f>
        <v>#N/A</v>
      </c>
      <c r="K823" t="e">
        <f>NA()</f>
        <v>#N/A</v>
      </c>
      <c r="L823" t="e">
        <f>NA()</f>
        <v>#N/A</v>
      </c>
      <c r="M823" t="e">
        <f>NA()</f>
        <v>#N/A</v>
      </c>
      <c r="N823" t="e">
        <f>NA()</f>
        <v>#N/A</v>
      </c>
      <c r="O823" t="e">
        <f>NA()</f>
        <v>#N/A</v>
      </c>
      <c r="P823" t="e">
        <f>NA()</f>
        <v>#N/A</v>
      </c>
      <c r="Q823" t="e">
        <f>NA()</f>
        <v>#N/A</v>
      </c>
      <c r="R823">
        <v>2</v>
      </c>
      <c r="S823" t="s">
        <v>6535</v>
      </c>
      <c r="T823" t="e">
        <f>NA()</f>
        <v>#N/A</v>
      </c>
      <c r="U823" t="e">
        <f>NA()</f>
        <v>#N/A</v>
      </c>
      <c r="V823">
        <v>2017</v>
      </c>
      <c r="W823">
        <v>33695</v>
      </c>
      <c r="X823" t="e">
        <f>NA()</f>
        <v>#N/A</v>
      </c>
      <c r="Y823" t="e">
        <f>NA()</f>
        <v>#N/A</v>
      </c>
      <c r="Z823" t="e">
        <f>NA()</f>
        <v>#N/A</v>
      </c>
      <c r="AA823" s="3">
        <f t="shared" si="493"/>
        <v>0</v>
      </c>
      <c r="AC823" t="s">
        <v>6616</v>
      </c>
      <c r="AD823" t="s">
        <v>6616</v>
      </c>
      <c r="AF823" t="s">
        <v>6616</v>
      </c>
      <c r="AG823" t="s">
        <v>6616</v>
      </c>
      <c r="AI823" t="e">
        <f>NA()</f>
        <v>#N/A</v>
      </c>
      <c r="AJ823" t="e">
        <f>NA()</f>
        <v>#N/A</v>
      </c>
      <c r="AK823" t="e">
        <f>NA()</f>
        <v>#N/A</v>
      </c>
      <c r="AL823" t="e">
        <f>NA()</f>
        <v>#N/A</v>
      </c>
      <c r="AM823" t="e">
        <f>NA()</f>
        <v>#N/A</v>
      </c>
      <c r="AN823" t="e">
        <f>NA()</f>
        <v>#N/A</v>
      </c>
      <c r="AO823" t="e">
        <f>NA()</f>
        <v>#N/A</v>
      </c>
      <c r="AP823" s="3" t="str">
        <f t="shared" si="494"/>
        <v>No</v>
      </c>
      <c r="AQ823" s="3" t="str">
        <f t="shared" si="495"/>
        <v>No</v>
      </c>
      <c r="AR823" s="3" t="str">
        <f t="shared" si="496"/>
        <v>No</v>
      </c>
      <c r="AS823" t="e">
        <f>NA()</f>
        <v>#N/A</v>
      </c>
      <c r="AT823" t="e">
        <f>NA()</f>
        <v>#N/A</v>
      </c>
      <c r="AU823" t="e">
        <f>NA()</f>
        <v>#N/A</v>
      </c>
      <c r="AV823" t="e">
        <f>NA()</f>
        <v>#N/A</v>
      </c>
      <c r="AW823" t="e">
        <f>NA()</f>
        <v>#N/A</v>
      </c>
      <c r="AX823" t="e">
        <f>NA()</f>
        <v>#N/A</v>
      </c>
      <c r="AY823" t="e">
        <f>NA()</f>
        <v>#N/A</v>
      </c>
      <c r="AZ823" t="e">
        <f>NA()</f>
        <v>#N/A</v>
      </c>
      <c r="BA823">
        <v>0</v>
      </c>
      <c r="BB823" t="s">
        <v>6617</v>
      </c>
      <c r="BC823" t="e">
        <f>NA()</f>
        <v>#N/A</v>
      </c>
      <c r="BD823" s="4" t="str">
        <f t="shared" si="497"/>
        <v>No</v>
      </c>
      <c r="BE823" t="e">
        <f>NA()</f>
        <v>#N/A</v>
      </c>
      <c r="BF823" s="3" t="str">
        <f t="shared" si="498"/>
        <v>No</v>
      </c>
      <c r="BG823" t="e">
        <f>NA()</f>
        <v>#N/A</v>
      </c>
      <c r="BH823" s="3" t="e">
        <f t="shared" si="499"/>
        <v>#N/A</v>
      </c>
      <c r="BI823" s="3" t="e">
        <f t="shared" si="500"/>
        <v>#N/A</v>
      </c>
      <c r="BJ823" s="3" t="e">
        <f t="shared" si="501"/>
        <v>#N/A</v>
      </c>
      <c r="BK823" s="3" t="e">
        <f t="shared" si="502"/>
        <v>#N/A</v>
      </c>
      <c r="BL823" s="3" t="e">
        <f t="shared" si="503"/>
        <v>#N/A</v>
      </c>
      <c r="BM823" s="3" t="e">
        <f t="shared" si="504"/>
        <v>#N/A</v>
      </c>
      <c r="BN823" s="3" t="str">
        <f t="shared" si="505"/>
        <v>Pass</v>
      </c>
      <c r="BO823" s="3" t="e">
        <f t="shared" si="506"/>
        <v>#N/A</v>
      </c>
      <c r="BP823" s="3" t="str">
        <f t="shared" si="507"/>
        <v>FV&lt;$10K</v>
      </c>
      <c r="BQ823" t="s">
        <v>6650</v>
      </c>
      <c r="BR823" s="3" t="str">
        <f t="shared" si="508"/>
        <v>No, &lt; $20K Lien</v>
      </c>
      <c r="BS823" s="3" t="str">
        <f t="shared" si="509"/>
        <v>No, Lien &lt; $20K</v>
      </c>
      <c r="BT823" t="s">
        <v>6650</v>
      </c>
      <c r="BU823" s="3" t="str">
        <f t="shared" si="510"/>
        <v>No</v>
      </c>
      <c r="BV823" s="3" t="str">
        <f t="shared" si="511"/>
        <v>No</v>
      </c>
      <c r="BW823" s="3">
        <f t="shared" si="512"/>
        <v>0</v>
      </c>
      <c r="BX823" s="3" t="str">
        <f t="shared" si="513"/>
        <v>No</v>
      </c>
      <c r="BY823" s="3">
        <f t="shared" si="514"/>
        <v>33695</v>
      </c>
      <c r="BZ823">
        <v>1</v>
      </c>
      <c r="CA823" s="3">
        <f t="shared" si="515"/>
        <v>33695</v>
      </c>
      <c r="CC823" s="3" t="e">
        <f t="shared" si="516"/>
        <v>#N/A</v>
      </c>
      <c r="CD823" s="3" t="e">
        <f t="shared" si="517"/>
        <v>#N/A</v>
      </c>
      <c r="CE823" s="3" t="str">
        <f t="shared" si="518"/>
        <v/>
      </c>
      <c r="CF823" s="3" t="e">
        <f>HLOOKUP(CE823,'Valuation Data'!$D$2:$K$5,4,FALSE)</f>
        <v>#N/A</v>
      </c>
      <c r="CG823" s="3">
        <f t="shared" si="519"/>
        <v>33695</v>
      </c>
      <c r="CH823" s="3" t="str">
        <f t="shared" si="520"/>
        <v>No</v>
      </c>
      <c r="CI823" s="3" t="str">
        <f>VLOOKUP(R823,'Use Codes &amp; County Type'!A:D,4,FALSE)</f>
        <v>R</v>
      </c>
      <c r="CJ823" s="3" t="str">
        <f t="shared" si="521"/>
        <v>No</v>
      </c>
      <c r="CK823" s="3" t="str">
        <f t="shared" si="522"/>
        <v>Yes</v>
      </c>
      <c r="CL823" s="3">
        <f t="shared" si="523"/>
        <v>0.67</v>
      </c>
      <c r="CM823" s="3">
        <f t="shared" si="524"/>
        <v>22575.65</v>
      </c>
      <c r="CN823" s="3" t="e">
        <f t="shared" si="525"/>
        <v>#N/A</v>
      </c>
      <c r="CO823" s="3" t="e">
        <f t="shared" si="526"/>
        <v>#N/A</v>
      </c>
      <c r="CP823" s="3" t="e">
        <f t="shared" si="527"/>
        <v>#N/A</v>
      </c>
      <c r="CR823" s="3" t="e">
        <f t="shared" si="528"/>
        <v>#N/A</v>
      </c>
      <c r="CV823" s="3" t="e">
        <f t="shared" si="529"/>
        <v>#N/A</v>
      </c>
      <c r="CW823" s="3">
        <f t="shared" si="530"/>
        <v>822</v>
      </c>
      <c r="CX823" s="3">
        <f t="shared" si="531"/>
        <v>174.37</v>
      </c>
      <c r="CY823" s="3" t="e">
        <f t="shared" si="532"/>
        <v>#N/A</v>
      </c>
      <c r="CZ823" t="e">
        <f>NA()</f>
        <v>#N/A</v>
      </c>
      <c r="DA823" t="e">
        <f>NA()</f>
        <v>#N/A</v>
      </c>
    </row>
    <row r="824" spans="1:105" x14ac:dyDescent="0.25">
      <c r="A824">
        <v>823</v>
      </c>
      <c r="B824" t="s">
        <v>3</v>
      </c>
      <c r="C824" t="s">
        <v>932</v>
      </c>
      <c r="D824">
        <v>547</v>
      </c>
      <c r="E824">
        <v>2017</v>
      </c>
      <c r="F824">
        <v>547</v>
      </c>
      <c r="G824">
        <v>547</v>
      </c>
      <c r="H824" s="3">
        <f t="shared" si="492"/>
        <v>0</v>
      </c>
      <c r="I824">
        <v>54046</v>
      </c>
      <c r="J824" t="s">
        <v>2735</v>
      </c>
      <c r="K824" t="s">
        <v>2738</v>
      </c>
      <c r="L824">
        <v>32011</v>
      </c>
      <c r="M824" t="s">
        <v>3352</v>
      </c>
      <c r="N824" t="s">
        <v>4759</v>
      </c>
      <c r="O824">
        <v>-81.774934067802306</v>
      </c>
      <c r="P824">
        <v>30.5332823984883</v>
      </c>
      <c r="Q824" t="s">
        <v>5376</v>
      </c>
      <c r="R824">
        <v>2</v>
      </c>
      <c r="S824" t="s">
        <v>6535</v>
      </c>
      <c r="T824">
        <v>1006</v>
      </c>
      <c r="U824" t="s">
        <v>6578</v>
      </c>
      <c r="V824">
        <v>2017</v>
      </c>
      <c r="W824">
        <v>64810</v>
      </c>
      <c r="X824">
        <v>2017</v>
      </c>
      <c r="Y824">
        <v>64810</v>
      </c>
      <c r="Z824">
        <v>476.19</v>
      </c>
      <c r="AA824" s="3">
        <f t="shared" si="493"/>
        <v>0.87054844606946979</v>
      </c>
      <c r="AB824" t="s">
        <v>6616</v>
      </c>
      <c r="AC824" t="s">
        <v>6616</v>
      </c>
      <c r="AI824" t="s">
        <v>6618</v>
      </c>
      <c r="AJ824" t="s">
        <v>6618</v>
      </c>
      <c r="AK824" t="s">
        <v>6618</v>
      </c>
      <c r="AL824" t="s">
        <v>6618</v>
      </c>
      <c r="AM824">
        <v>0</v>
      </c>
      <c r="AN824">
        <v>0</v>
      </c>
      <c r="AO824">
        <v>0</v>
      </c>
      <c r="AP824" s="3" t="str">
        <f t="shared" si="494"/>
        <v>No</v>
      </c>
      <c r="AQ824" s="3" t="str">
        <f t="shared" si="495"/>
        <v>No</v>
      </c>
      <c r="AR824" s="3" t="str">
        <f t="shared" si="496"/>
        <v>No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 t="s">
        <v>6634</v>
      </c>
      <c r="AZ824" t="s">
        <v>6638</v>
      </c>
      <c r="BA824">
        <v>0</v>
      </c>
      <c r="BB824" t="s">
        <v>6617</v>
      </c>
      <c r="BC824" t="s">
        <v>6616</v>
      </c>
      <c r="BD824" s="4" t="str">
        <f t="shared" si="497"/>
        <v>No</v>
      </c>
      <c r="BE824" t="s">
        <v>6640</v>
      </c>
      <c r="BF824" s="3" t="str">
        <f t="shared" si="498"/>
        <v>No</v>
      </c>
      <c r="BG824" t="s">
        <v>6645</v>
      </c>
      <c r="BH824" s="3" t="str">
        <f t="shared" si="499"/>
        <v>54046 SHEFFIELD RD</v>
      </c>
      <c r="BI824" s="3" t="str">
        <f t="shared" si="500"/>
        <v>Callahan</v>
      </c>
      <c r="BJ824" s="3" t="str">
        <f t="shared" si="501"/>
        <v>Florida</v>
      </c>
      <c r="BK824" s="3">
        <f t="shared" si="502"/>
        <v>32011</v>
      </c>
      <c r="BL824" s="3" t="str">
        <f t="shared" si="503"/>
        <v>54046 SHEFFIELD RD CALLAHAN FL 32011</v>
      </c>
      <c r="BM824" s="3" t="str">
        <f t="shared" si="504"/>
        <v/>
      </c>
      <c r="BN824" s="3" t="str">
        <f t="shared" si="505"/>
        <v>Pass</v>
      </c>
      <c r="BO824" s="3" t="str">
        <f t="shared" si="506"/>
        <v>No</v>
      </c>
      <c r="BP824" s="3" t="str">
        <f t="shared" si="507"/>
        <v>FV&lt;$10K</v>
      </c>
      <c r="BQ824" t="s">
        <v>6650</v>
      </c>
      <c r="BR824" s="3" t="str">
        <f t="shared" si="508"/>
        <v>No, &lt; $20K Lien</v>
      </c>
      <c r="BS824" s="3" t="str">
        <f t="shared" si="509"/>
        <v>No, Lien &lt; $20K</v>
      </c>
      <c r="BT824" t="s">
        <v>6650</v>
      </c>
      <c r="BU824" s="3" t="str">
        <f t="shared" si="510"/>
        <v>No</v>
      </c>
      <c r="BV824" s="3" t="str">
        <f t="shared" si="511"/>
        <v>No</v>
      </c>
      <c r="BW824" s="3">
        <f t="shared" si="512"/>
        <v>0</v>
      </c>
      <c r="BX824" s="3" t="str">
        <f t="shared" si="513"/>
        <v>No</v>
      </c>
      <c r="BY824" s="3">
        <f t="shared" si="514"/>
        <v>64810</v>
      </c>
      <c r="BZ824">
        <v>1</v>
      </c>
      <c r="CA824" s="3">
        <f t="shared" si="515"/>
        <v>64810</v>
      </c>
      <c r="CC824" s="3">
        <f t="shared" si="516"/>
        <v>0</v>
      </c>
      <c r="CD824" s="3">
        <f t="shared" si="517"/>
        <v>0</v>
      </c>
      <c r="CE824" s="3" t="str">
        <f t="shared" si="518"/>
        <v/>
      </c>
      <c r="CF824" s="3" t="e">
        <f>HLOOKUP(CE824,'Valuation Data'!$D$2:$K$5,4,FALSE)</f>
        <v>#N/A</v>
      </c>
      <c r="CG824" s="3">
        <f t="shared" si="519"/>
        <v>64810</v>
      </c>
      <c r="CH824" s="3" t="str">
        <f t="shared" si="520"/>
        <v>No</v>
      </c>
      <c r="CI824" s="3" t="str">
        <f>VLOOKUP(R824,'Use Codes &amp; County Type'!A:D,4,FALSE)</f>
        <v>R</v>
      </c>
      <c r="CJ824" s="3" t="str">
        <f t="shared" si="521"/>
        <v>No</v>
      </c>
      <c r="CK824" s="3" t="str">
        <f t="shared" si="522"/>
        <v>Yes</v>
      </c>
      <c r="CL824" s="3">
        <f t="shared" si="523"/>
        <v>0.67</v>
      </c>
      <c r="CM824" s="3">
        <f t="shared" si="524"/>
        <v>43422.700000000004</v>
      </c>
      <c r="CN824" s="3">
        <f t="shared" si="525"/>
        <v>2188</v>
      </c>
      <c r="CO824" s="3">
        <f t="shared" si="526"/>
        <v>41234.700000000004</v>
      </c>
      <c r="CP824" s="3">
        <f t="shared" si="527"/>
        <v>3.376022218793396E-2</v>
      </c>
      <c r="CR824" s="3" t="str">
        <f t="shared" si="528"/>
        <v>No</v>
      </c>
      <c r="CV824" s="3" t="str">
        <f t="shared" si="529"/>
        <v>*Bid</v>
      </c>
      <c r="CW824" s="3">
        <f t="shared" si="530"/>
        <v>823</v>
      </c>
      <c r="CX824" s="3">
        <f t="shared" si="531"/>
        <v>547</v>
      </c>
      <c r="CY824" s="3" t="str">
        <f t="shared" si="532"/>
        <v>Ok</v>
      </c>
      <c r="CZ824">
        <v>0</v>
      </c>
      <c r="DA824">
        <v>0</v>
      </c>
    </row>
    <row r="825" spans="1:105" x14ac:dyDescent="0.25">
      <c r="A825">
        <v>824</v>
      </c>
      <c r="B825" t="s">
        <v>3</v>
      </c>
      <c r="C825" t="s">
        <v>933</v>
      </c>
      <c r="D825">
        <v>772.17</v>
      </c>
      <c r="E825">
        <v>2017</v>
      </c>
      <c r="F825" t="e">
        <f>NA()</f>
        <v>#N/A</v>
      </c>
      <c r="G825" t="e">
        <f>NA()</f>
        <v>#N/A</v>
      </c>
      <c r="H825" s="3" t="e">
        <f t="shared" si="492"/>
        <v>#N/A</v>
      </c>
      <c r="I825" t="e">
        <f>NA()</f>
        <v>#N/A</v>
      </c>
      <c r="J825" t="e">
        <f>NA()</f>
        <v>#N/A</v>
      </c>
      <c r="K825" t="e">
        <f>NA()</f>
        <v>#N/A</v>
      </c>
      <c r="L825" t="e">
        <f>NA()</f>
        <v>#N/A</v>
      </c>
      <c r="M825" t="e">
        <f>NA()</f>
        <v>#N/A</v>
      </c>
      <c r="N825" t="e">
        <f>NA()</f>
        <v>#N/A</v>
      </c>
      <c r="O825" t="e">
        <f>NA()</f>
        <v>#N/A</v>
      </c>
      <c r="P825" t="e">
        <f>NA()</f>
        <v>#N/A</v>
      </c>
      <c r="Q825" t="e">
        <f>NA()</f>
        <v>#N/A</v>
      </c>
      <c r="R825">
        <v>2</v>
      </c>
      <c r="S825" t="s">
        <v>6535</v>
      </c>
      <c r="T825" t="e">
        <f>NA()</f>
        <v>#N/A</v>
      </c>
      <c r="U825" t="e">
        <f>NA()</f>
        <v>#N/A</v>
      </c>
      <c r="V825">
        <v>2017</v>
      </c>
      <c r="W825">
        <v>45208</v>
      </c>
      <c r="X825" t="e">
        <f>NA()</f>
        <v>#N/A</v>
      </c>
      <c r="Y825" t="e">
        <f>NA()</f>
        <v>#N/A</v>
      </c>
      <c r="Z825" t="e">
        <f>NA()</f>
        <v>#N/A</v>
      </c>
      <c r="AA825" s="3">
        <f t="shared" si="493"/>
        <v>0</v>
      </c>
      <c r="AB825" t="s">
        <v>6616</v>
      </c>
      <c r="AC825" t="s">
        <v>6616</v>
      </c>
      <c r="AE825" t="s">
        <v>6616</v>
      </c>
      <c r="AF825" t="s">
        <v>6616</v>
      </c>
      <c r="AG825" t="s">
        <v>6616</v>
      </c>
      <c r="AH825" t="s">
        <v>6616</v>
      </c>
      <c r="AI825" t="e">
        <f>NA()</f>
        <v>#N/A</v>
      </c>
      <c r="AJ825" t="e">
        <f>NA()</f>
        <v>#N/A</v>
      </c>
      <c r="AK825" t="e">
        <f>NA()</f>
        <v>#N/A</v>
      </c>
      <c r="AL825" t="e">
        <f>NA()</f>
        <v>#N/A</v>
      </c>
      <c r="AM825" t="e">
        <f>NA()</f>
        <v>#N/A</v>
      </c>
      <c r="AN825" t="e">
        <f>NA()</f>
        <v>#N/A</v>
      </c>
      <c r="AO825" t="e">
        <f>NA()</f>
        <v>#N/A</v>
      </c>
      <c r="AP825" s="3" t="str">
        <f t="shared" si="494"/>
        <v>No</v>
      </c>
      <c r="AQ825" s="3" t="str">
        <f t="shared" si="495"/>
        <v>No</v>
      </c>
      <c r="AR825" s="3" t="str">
        <f t="shared" si="496"/>
        <v>No</v>
      </c>
      <c r="AS825" t="e">
        <f>NA()</f>
        <v>#N/A</v>
      </c>
      <c r="AT825" t="e">
        <f>NA()</f>
        <v>#N/A</v>
      </c>
      <c r="AU825" t="e">
        <f>NA()</f>
        <v>#N/A</v>
      </c>
      <c r="AV825" t="e">
        <f>NA()</f>
        <v>#N/A</v>
      </c>
      <c r="AW825" t="e">
        <f>NA()</f>
        <v>#N/A</v>
      </c>
      <c r="AX825" t="e">
        <f>NA()</f>
        <v>#N/A</v>
      </c>
      <c r="AY825" t="e">
        <f>NA()</f>
        <v>#N/A</v>
      </c>
      <c r="AZ825" t="e">
        <f>NA()</f>
        <v>#N/A</v>
      </c>
      <c r="BA825">
        <v>0</v>
      </c>
      <c r="BB825" t="s">
        <v>6616</v>
      </c>
      <c r="BC825" t="e">
        <f>NA()</f>
        <v>#N/A</v>
      </c>
      <c r="BD825" s="4" t="str">
        <f t="shared" si="497"/>
        <v>No</v>
      </c>
      <c r="BE825" t="e">
        <f>NA()</f>
        <v>#N/A</v>
      </c>
      <c r="BF825" s="3" t="str">
        <f t="shared" si="498"/>
        <v>No</v>
      </c>
      <c r="BG825" t="e">
        <f>NA()</f>
        <v>#N/A</v>
      </c>
      <c r="BH825" s="3" t="e">
        <f t="shared" si="499"/>
        <v>#N/A</v>
      </c>
      <c r="BI825" s="3" t="e">
        <f t="shared" si="500"/>
        <v>#N/A</v>
      </c>
      <c r="BJ825" s="3" t="e">
        <f t="shared" si="501"/>
        <v>#N/A</v>
      </c>
      <c r="BK825" s="3" t="e">
        <f t="shared" si="502"/>
        <v>#N/A</v>
      </c>
      <c r="BL825" s="3" t="e">
        <f t="shared" si="503"/>
        <v>#N/A</v>
      </c>
      <c r="BM825" s="3" t="e">
        <f t="shared" si="504"/>
        <v>#N/A</v>
      </c>
      <c r="BN825" s="3" t="str">
        <f t="shared" si="505"/>
        <v>Pass</v>
      </c>
      <c r="BO825" s="3" t="e">
        <f t="shared" si="506"/>
        <v>#N/A</v>
      </c>
      <c r="BP825" s="3" t="str">
        <f t="shared" si="507"/>
        <v>FV&lt;$10K</v>
      </c>
      <c r="BQ825" t="s">
        <v>6650</v>
      </c>
      <c r="BR825" s="3" t="str">
        <f t="shared" si="508"/>
        <v>No, &lt; $20K Lien</v>
      </c>
      <c r="BS825" s="3" t="str">
        <f t="shared" si="509"/>
        <v>No, Lien &lt; $20K</v>
      </c>
      <c r="BT825" t="s">
        <v>6650</v>
      </c>
      <c r="BU825" s="3" t="str">
        <f t="shared" si="510"/>
        <v>No</v>
      </c>
      <c r="BV825" s="3" t="str">
        <f t="shared" si="511"/>
        <v>No</v>
      </c>
      <c r="BW825" s="3">
        <f t="shared" si="512"/>
        <v>0</v>
      </c>
      <c r="BX825" s="3" t="str">
        <f t="shared" si="513"/>
        <v>No</v>
      </c>
      <c r="BY825" s="3">
        <f t="shared" si="514"/>
        <v>45208</v>
      </c>
      <c r="BZ825">
        <v>1</v>
      </c>
      <c r="CA825" s="3">
        <f t="shared" si="515"/>
        <v>45208</v>
      </c>
      <c r="CC825" s="3" t="e">
        <f t="shared" si="516"/>
        <v>#N/A</v>
      </c>
      <c r="CD825" s="3" t="e">
        <f t="shared" si="517"/>
        <v>#N/A</v>
      </c>
      <c r="CE825" s="3" t="str">
        <f t="shared" si="518"/>
        <v/>
      </c>
      <c r="CF825" s="3" t="e">
        <f>HLOOKUP(CE825,'Valuation Data'!$D$2:$K$5,4,FALSE)</f>
        <v>#N/A</v>
      </c>
      <c r="CG825" s="3">
        <f t="shared" si="519"/>
        <v>45208</v>
      </c>
      <c r="CH825" s="3" t="str">
        <f t="shared" si="520"/>
        <v>No</v>
      </c>
      <c r="CI825" s="3" t="str">
        <f>VLOOKUP(R825,'Use Codes &amp; County Type'!A:D,4,FALSE)</f>
        <v>R</v>
      </c>
      <c r="CJ825" s="3" t="str">
        <f t="shared" si="521"/>
        <v>No</v>
      </c>
      <c r="CK825" s="3" t="str">
        <f t="shared" si="522"/>
        <v>No</v>
      </c>
      <c r="CL825" s="3">
        <f t="shared" si="523"/>
        <v>0.35</v>
      </c>
      <c r="CM825" s="3">
        <f t="shared" si="524"/>
        <v>15822.8</v>
      </c>
      <c r="CN825" s="3" t="e">
        <f t="shared" si="525"/>
        <v>#N/A</v>
      </c>
      <c r="CO825" s="3" t="e">
        <f t="shared" si="526"/>
        <v>#N/A</v>
      </c>
      <c r="CP825" s="3" t="e">
        <f t="shared" si="527"/>
        <v>#N/A</v>
      </c>
      <c r="CR825" s="3" t="e">
        <f t="shared" si="528"/>
        <v>#N/A</v>
      </c>
      <c r="CV825" s="3" t="e">
        <f t="shared" si="529"/>
        <v>#N/A</v>
      </c>
      <c r="CW825" s="3">
        <f t="shared" si="530"/>
        <v>824</v>
      </c>
      <c r="CX825" s="3">
        <f t="shared" si="531"/>
        <v>772.17</v>
      </c>
      <c r="CY825" s="3" t="e">
        <f t="shared" si="532"/>
        <v>#N/A</v>
      </c>
      <c r="CZ825" t="e">
        <f>NA()</f>
        <v>#N/A</v>
      </c>
      <c r="DA825" t="e">
        <f>NA()</f>
        <v>#N/A</v>
      </c>
    </row>
    <row r="826" spans="1:105" x14ac:dyDescent="0.25">
      <c r="A826">
        <v>825</v>
      </c>
      <c r="B826" t="s">
        <v>3</v>
      </c>
      <c r="C826" t="s">
        <v>934</v>
      </c>
      <c r="D826">
        <v>572.59</v>
      </c>
      <c r="E826">
        <v>2017</v>
      </c>
      <c r="F826">
        <v>572.59</v>
      </c>
      <c r="G826">
        <v>572.59</v>
      </c>
      <c r="H826" s="3">
        <f t="shared" si="492"/>
        <v>0</v>
      </c>
      <c r="I826">
        <v>54058</v>
      </c>
      <c r="J826" t="s">
        <v>2735</v>
      </c>
      <c r="K826" t="s">
        <v>2738</v>
      </c>
      <c r="L826">
        <v>32011</v>
      </c>
      <c r="M826" t="s">
        <v>3353</v>
      </c>
      <c r="N826" t="s">
        <v>4759</v>
      </c>
      <c r="O826">
        <v>-81.773817535583007</v>
      </c>
      <c r="P826">
        <v>30.533204760513801</v>
      </c>
      <c r="Q826" t="s">
        <v>5377</v>
      </c>
      <c r="R826">
        <v>2</v>
      </c>
      <c r="S826" t="s">
        <v>6535</v>
      </c>
      <c r="T826">
        <v>1006</v>
      </c>
      <c r="U826" t="s">
        <v>6578</v>
      </c>
      <c r="V826">
        <v>2017</v>
      </c>
      <c r="W826">
        <v>33018</v>
      </c>
      <c r="X826">
        <v>2017</v>
      </c>
      <c r="Y826">
        <v>33018</v>
      </c>
      <c r="Z826">
        <v>499.85</v>
      </c>
      <c r="AA826" s="3">
        <f t="shared" si="493"/>
        <v>0.87296320229134283</v>
      </c>
      <c r="AB826" t="s">
        <v>6616</v>
      </c>
      <c r="AC826" t="s">
        <v>6616</v>
      </c>
      <c r="AD826" t="s">
        <v>6616</v>
      </c>
      <c r="AE826" t="s">
        <v>6616</v>
      </c>
      <c r="AF826" t="s">
        <v>6616</v>
      </c>
      <c r="AH826" t="s">
        <v>6616</v>
      </c>
      <c r="AI826" t="s">
        <v>6618</v>
      </c>
      <c r="AJ826" t="s">
        <v>6618</v>
      </c>
      <c r="AK826" t="s">
        <v>6618</v>
      </c>
      <c r="AL826" t="s">
        <v>6618</v>
      </c>
      <c r="AM826" t="s">
        <v>6618</v>
      </c>
      <c r="AN826" t="s">
        <v>6618</v>
      </c>
      <c r="AO826" t="s">
        <v>6618</v>
      </c>
      <c r="AP826" s="3" t="str">
        <f t="shared" si="494"/>
        <v>No</v>
      </c>
      <c r="AQ826" s="3" t="str">
        <f t="shared" si="495"/>
        <v>No</v>
      </c>
      <c r="AR826" s="3" t="str">
        <f t="shared" si="496"/>
        <v>No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 t="s">
        <v>6634</v>
      </c>
      <c r="AZ826" t="s">
        <v>6638</v>
      </c>
      <c r="BA826">
        <v>3</v>
      </c>
      <c r="BB826" t="s">
        <v>6616</v>
      </c>
      <c r="BC826" t="s">
        <v>6617</v>
      </c>
      <c r="BD826" s="4" t="str">
        <f t="shared" si="497"/>
        <v>No</v>
      </c>
      <c r="BE826" t="s">
        <v>6640</v>
      </c>
      <c r="BF826" s="3" t="str">
        <f t="shared" si="498"/>
        <v>No</v>
      </c>
      <c r="BG826" t="s">
        <v>6645</v>
      </c>
      <c r="BH826" s="3" t="str">
        <f t="shared" si="499"/>
        <v>54058 LAWHON RD</v>
      </c>
      <c r="BI826" s="3" t="str">
        <f t="shared" si="500"/>
        <v>Callahan</v>
      </c>
      <c r="BJ826" s="3" t="str">
        <f t="shared" si="501"/>
        <v>Florida</v>
      </c>
      <c r="BK826" s="3">
        <f t="shared" si="502"/>
        <v>32011</v>
      </c>
      <c r="BL826" s="3" t="str">
        <f t="shared" si="503"/>
        <v>54058 LAWHON RD CALLAHAN FL 32011</v>
      </c>
      <c r="BM826" s="3" t="str">
        <f t="shared" si="504"/>
        <v/>
      </c>
      <c r="BN826" s="3" t="str">
        <f t="shared" si="505"/>
        <v>Pass</v>
      </c>
      <c r="BO826" s="3" t="str">
        <f t="shared" si="506"/>
        <v>Yes</v>
      </c>
      <c r="BP826" s="3" t="str">
        <f t="shared" si="507"/>
        <v>FV&lt;$10K</v>
      </c>
      <c r="BQ826" t="s">
        <v>6650</v>
      </c>
      <c r="BR826" s="3" t="str">
        <f t="shared" si="508"/>
        <v>No, &lt; $20K Lien</v>
      </c>
      <c r="BS826" s="3" t="str">
        <f t="shared" si="509"/>
        <v>No, Lien &lt; $20K</v>
      </c>
      <c r="BT826" t="s">
        <v>6650</v>
      </c>
      <c r="BU826" s="3" t="str">
        <f t="shared" si="510"/>
        <v>No</v>
      </c>
      <c r="BV826" s="3" t="str">
        <f t="shared" si="511"/>
        <v>No</v>
      </c>
      <c r="BW826" s="3">
        <f t="shared" si="512"/>
        <v>3</v>
      </c>
      <c r="BX826" s="3" t="str">
        <f t="shared" si="513"/>
        <v>Yes</v>
      </c>
      <c r="BY826" s="3">
        <f t="shared" si="514"/>
        <v>33018</v>
      </c>
      <c r="BZ826">
        <v>1</v>
      </c>
      <c r="CA826" s="3">
        <f t="shared" si="515"/>
        <v>33018</v>
      </c>
      <c r="CC826" s="3">
        <f t="shared" si="516"/>
        <v>0</v>
      </c>
      <c r="CD826" s="3">
        <f t="shared" si="517"/>
        <v>0</v>
      </c>
      <c r="CE826" s="3" t="str">
        <f t="shared" si="518"/>
        <v/>
      </c>
      <c r="CF826" s="3" t="e">
        <f>HLOOKUP(CE826,'Valuation Data'!$D$2:$K$5,4,FALSE)</f>
        <v>#N/A</v>
      </c>
      <c r="CG826" s="3">
        <f t="shared" si="519"/>
        <v>33018</v>
      </c>
      <c r="CH826" s="3" t="str">
        <f t="shared" si="520"/>
        <v>No</v>
      </c>
      <c r="CI826" s="3" t="str">
        <f>VLOOKUP(R826,'Use Codes &amp; County Type'!A:D,4,FALSE)</f>
        <v>R</v>
      </c>
      <c r="CJ826" s="3" t="str">
        <f t="shared" si="521"/>
        <v>No</v>
      </c>
      <c r="CK826" s="3" t="str">
        <f t="shared" si="522"/>
        <v>No</v>
      </c>
      <c r="CL826" s="3">
        <f t="shared" si="523"/>
        <v>0.35</v>
      </c>
      <c r="CM826" s="3">
        <f t="shared" si="524"/>
        <v>11556.3</v>
      </c>
      <c r="CN826" s="3">
        <f t="shared" si="525"/>
        <v>4008.13</v>
      </c>
      <c r="CO826" s="3">
        <f t="shared" si="526"/>
        <v>7548.1699999999992</v>
      </c>
      <c r="CP826" s="3">
        <f t="shared" si="527"/>
        <v>0.12139227088254892</v>
      </c>
      <c r="CR826" s="3" t="str">
        <f t="shared" si="528"/>
        <v>No</v>
      </c>
      <c r="CV826" s="3" t="str">
        <f t="shared" si="529"/>
        <v>Too Many Priors</v>
      </c>
      <c r="CW826" s="3">
        <f t="shared" si="530"/>
        <v>825</v>
      </c>
      <c r="CX826" s="3">
        <f t="shared" si="531"/>
        <v>572.59</v>
      </c>
      <c r="CY826" s="3" t="str">
        <f t="shared" si="532"/>
        <v>Ok</v>
      </c>
      <c r="CZ826">
        <v>0</v>
      </c>
      <c r="DA826">
        <v>0</v>
      </c>
    </row>
    <row r="827" spans="1:105" x14ac:dyDescent="0.25">
      <c r="A827">
        <v>826</v>
      </c>
      <c r="B827" t="s">
        <v>3</v>
      </c>
      <c r="C827" t="s">
        <v>935</v>
      </c>
      <c r="D827">
        <v>488.16</v>
      </c>
      <c r="E827">
        <v>2017</v>
      </c>
      <c r="F827">
        <v>488.16</v>
      </c>
      <c r="G827">
        <v>488.16</v>
      </c>
      <c r="H827" s="3">
        <f t="shared" si="492"/>
        <v>0</v>
      </c>
      <c r="I827">
        <v>540701</v>
      </c>
      <c r="J827" t="s">
        <v>2735</v>
      </c>
      <c r="K827" t="s">
        <v>2738</v>
      </c>
      <c r="L827">
        <v>32011</v>
      </c>
      <c r="M827" t="s">
        <v>3354</v>
      </c>
      <c r="N827" t="s">
        <v>4759</v>
      </c>
      <c r="O827">
        <v>-81.775546014511207</v>
      </c>
      <c r="P827">
        <v>30.536581716548</v>
      </c>
      <c r="Q827" t="s">
        <v>5378</v>
      </c>
      <c r="R827">
        <v>0</v>
      </c>
      <c r="S827" t="s">
        <v>6538</v>
      </c>
      <c r="T827">
        <v>8001</v>
      </c>
      <c r="U827" t="s">
        <v>6581</v>
      </c>
      <c r="V827">
        <v>2017</v>
      </c>
      <c r="W827">
        <v>27862</v>
      </c>
      <c r="X827">
        <v>2017</v>
      </c>
      <c r="Y827">
        <v>27862</v>
      </c>
      <c r="Z827">
        <v>421.79</v>
      </c>
      <c r="AA827" s="3">
        <f t="shared" si="493"/>
        <v>0.86404047853162902</v>
      </c>
      <c r="AH827" t="s">
        <v>6616</v>
      </c>
      <c r="AI827" t="s">
        <v>6618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 s="3" t="str">
        <f t="shared" si="494"/>
        <v>No</v>
      </c>
      <c r="AQ827" s="3" t="str">
        <f t="shared" si="495"/>
        <v>No</v>
      </c>
      <c r="AR827" s="3" t="str">
        <f t="shared" si="496"/>
        <v>No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4</v>
      </c>
      <c r="AY827" t="s">
        <v>6635</v>
      </c>
      <c r="AZ827">
        <v>0</v>
      </c>
      <c r="BA827">
        <v>0</v>
      </c>
      <c r="BB827" t="s">
        <v>6616</v>
      </c>
      <c r="BC827" t="s">
        <v>6616</v>
      </c>
      <c r="BD827" s="4" t="str">
        <f t="shared" si="497"/>
        <v>No</v>
      </c>
      <c r="BE827" t="s">
        <v>6640</v>
      </c>
      <c r="BF827" s="3" t="str">
        <f t="shared" si="498"/>
        <v>No</v>
      </c>
      <c r="BG827" t="s">
        <v>6645</v>
      </c>
      <c r="BH827" s="3" t="str">
        <f t="shared" si="499"/>
        <v>540701 LEM TURNER RD</v>
      </c>
      <c r="BI827" s="3" t="str">
        <f t="shared" si="500"/>
        <v>Callahan</v>
      </c>
      <c r="BJ827" s="3" t="str">
        <f t="shared" si="501"/>
        <v>Florida</v>
      </c>
      <c r="BK827" s="3">
        <f t="shared" si="502"/>
        <v>32011</v>
      </c>
      <c r="BL827" s="3" t="str">
        <f t="shared" si="503"/>
        <v>540701 LEM TURNER RD CALLAHAN FL 32011</v>
      </c>
      <c r="BM827" s="3" t="str">
        <f t="shared" si="504"/>
        <v/>
      </c>
      <c r="BN827" s="3" t="str">
        <f t="shared" si="505"/>
        <v>Pass</v>
      </c>
      <c r="BO827" s="3" t="str">
        <f t="shared" si="506"/>
        <v>No</v>
      </c>
      <c r="BP827" s="3" t="str">
        <f t="shared" si="507"/>
        <v>FV&lt;$10K</v>
      </c>
      <c r="BQ827" t="s">
        <v>6650</v>
      </c>
      <c r="BR827" s="3" t="str">
        <f t="shared" si="508"/>
        <v>No, &lt; $20K Lien</v>
      </c>
      <c r="BS827" s="3" t="str">
        <f t="shared" si="509"/>
        <v>No, Lien &lt; $20K</v>
      </c>
      <c r="BT827" t="s">
        <v>6650</v>
      </c>
      <c r="BU827" s="3" t="str">
        <f t="shared" si="510"/>
        <v>No</v>
      </c>
      <c r="BV827" s="3" t="str">
        <f t="shared" si="511"/>
        <v>No</v>
      </c>
      <c r="BW827" s="3">
        <f t="shared" si="512"/>
        <v>0</v>
      </c>
      <c r="BX827" s="3" t="str">
        <f t="shared" si="513"/>
        <v>No</v>
      </c>
      <c r="BY827" s="3">
        <f t="shared" si="514"/>
        <v>27862</v>
      </c>
      <c r="BZ827">
        <v>1</v>
      </c>
      <c r="CA827" s="3">
        <f t="shared" si="515"/>
        <v>27862</v>
      </c>
      <c r="CC827" s="3">
        <f t="shared" si="516"/>
        <v>0</v>
      </c>
      <c r="CD827" s="3">
        <f t="shared" si="517"/>
        <v>0</v>
      </c>
      <c r="CE827" s="3" t="str">
        <f t="shared" si="518"/>
        <v/>
      </c>
      <c r="CF827" s="3" t="e">
        <f>HLOOKUP(CE827,'Valuation Data'!$D$2:$K$5,4,FALSE)</f>
        <v>#N/A</v>
      </c>
      <c r="CG827" s="3">
        <f t="shared" si="519"/>
        <v>27862</v>
      </c>
      <c r="CH827" s="3" t="str">
        <f t="shared" si="520"/>
        <v>No</v>
      </c>
      <c r="CI827" s="3" t="str">
        <f>VLOOKUP(R827,'Use Codes &amp; County Type'!A:D,4,FALSE)</f>
        <v>V</v>
      </c>
      <c r="CJ827" s="3" t="str">
        <f t="shared" si="521"/>
        <v>Yes</v>
      </c>
      <c r="CK827" s="3" t="str">
        <f t="shared" si="522"/>
        <v>No</v>
      </c>
      <c r="CL827" s="3">
        <f t="shared" si="523"/>
        <v>0</v>
      </c>
      <c r="CM827" s="3">
        <f t="shared" si="524"/>
        <v>0</v>
      </c>
      <c r="CN827" s="3">
        <f t="shared" si="525"/>
        <v>1952.64</v>
      </c>
      <c r="CO827" s="3">
        <f t="shared" si="526"/>
        <v>-1952.64</v>
      </c>
      <c r="CP827" s="3">
        <f t="shared" si="527"/>
        <v>7.0082549709281461E-2</v>
      </c>
      <c r="CR827" s="3" t="str">
        <f t="shared" si="528"/>
        <v>No</v>
      </c>
      <c r="CV827" s="3" t="str">
        <f t="shared" si="529"/>
        <v>FMV&lt;$30K</v>
      </c>
      <c r="CW827" s="3">
        <f t="shared" si="530"/>
        <v>826</v>
      </c>
      <c r="CX827" s="3">
        <f t="shared" si="531"/>
        <v>488.16</v>
      </c>
      <c r="CY827" s="3" t="str">
        <f t="shared" si="532"/>
        <v>Ok</v>
      </c>
      <c r="CZ827">
        <v>0</v>
      </c>
      <c r="DA827">
        <v>0</v>
      </c>
    </row>
    <row r="828" spans="1:105" x14ac:dyDescent="0.25">
      <c r="A828">
        <v>827</v>
      </c>
      <c r="B828" t="s">
        <v>3</v>
      </c>
      <c r="C828" t="s">
        <v>936</v>
      </c>
      <c r="D828">
        <v>777.29</v>
      </c>
      <c r="E828">
        <v>2017</v>
      </c>
      <c r="F828" t="e">
        <f>NA()</f>
        <v>#N/A</v>
      </c>
      <c r="G828" t="e">
        <f>NA()</f>
        <v>#N/A</v>
      </c>
      <c r="H828" s="3" t="e">
        <f t="shared" si="492"/>
        <v>#N/A</v>
      </c>
      <c r="I828" t="e">
        <f>NA()</f>
        <v>#N/A</v>
      </c>
      <c r="J828" t="e">
        <f>NA()</f>
        <v>#N/A</v>
      </c>
      <c r="K828" t="e">
        <f>NA()</f>
        <v>#N/A</v>
      </c>
      <c r="L828" t="e">
        <f>NA()</f>
        <v>#N/A</v>
      </c>
      <c r="M828" t="e">
        <f>NA()</f>
        <v>#N/A</v>
      </c>
      <c r="N828" t="e">
        <f>NA()</f>
        <v>#N/A</v>
      </c>
      <c r="O828" t="e">
        <f>NA()</f>
        <v>#N/A</v>
      </c>
      <c r="P828" t="e">
        <f>NA()</f>
        <v>#N/A</v>
      </c>
      <c r="Q828" t="e">
        <f>NA()</f>
        <v>#N/A</v>
      </c>
      <c r="R828">
        <v>1</v>
      </c>
      <c r="S828" t="s">
        <v>6539</v>
      </c>
      <c r="T828" t="e">
        <f>NA()</f>
        <v>#N/A</v>
      </c>
      <c r="U828" t="e">
        <f>NA()</f>
        <v>#N/A</v>
      </c>
      <c r="V828">
        <v>2017</v>
      </c>
      <c r="W828">
        <v>84625</v>
      </c>
      <c r="X828" t="e">
        <f>NA()</f>
        <v>#N/A</v>
      </c>
      <c r="Y828" t="e">
        <f>NA()</f>
        <v>#N/A</v>
      </c>
      <c r="Z828" t="e">
        <f>NA()</f>
        <v>#N/A</v>
      </c>
      <c r="AA828" s="3">
        <f t="shared" si="493"/>
        <v>0</v>
      </c>
      <c r="AI828" t="e">
        <f>NA()</f>
        <v>#N/A</v>
      </c>
      <c r="AJ828" t="e">
        <f>NA()</f>
        <v>#N/A</v>
      </c>
      <c r="AK828" t="e">
        <f>NA()</f>
        <v>#N/A</v>
      </c>
      <c r="AL828" t="e">
        <f>NA()</f>
        <v>#N/A</v>
      </c>
      <c r="AM828" t="e">
        <f>NA()</f>
        <v>#N/A</v>
      </c>
      <c r="AN828" t="e">
        <f>NA()</f>
        <v>#N/A</v>
      </c>
      <c r="AO828" t="e">
        <f>NA()</f>
        <v>#N/A</v>
      </c>
      <c r="AP828" s="3" t="str">
        <f t="shared" si="494"/>
        <v>No</v>
      </c>
      <c r="AQ828" s="3" t="str">
        <f t="shared" si="495"/>
        <v>No</v>
      </c>
      <c r="AR828" s="3" t="str">
        <f t="shared" si="496"/>
        <v>No</v>
      </c>
      <c r="AS828" t="e">
        <f>NA()</f>
        <v>#N/A</v>
      </c>
      <c r="AT828" t="e">
        <f>NA()</f>
        <v>#N/A</v>
      </c>
      <c r="AU828" t="e">
        <f>NA()</f>
        <v>#N/A</v>
      </c>
      <c r="AV828" t="e">
        <f>NA()</f>
        <v>#N/A</v>
      </c>
      <c r="AW828" t="e">
        <f>NA()</f>
        <v>#N/A</v>
      </c>
      <c r="AX828" t="e">
        <f>NA()</f>
        <v>#N/A</v>
      </c>
      <c r="AY828" t="e">
        <f>NA()</f>
        <v>#N/A</v>
      </c>
      <c r="AZ828" t="e">
        <f>NA()</f>
        <v>#N/A</v>
      </c>
      <c r="BA828">
        <v>0</v>
      </c>
      <c r="BB828" t="s">
        <v>6617</v>
      </c>
      <c r="BC828" t="e">
        <f>NA()</f>
        <v>#N/A</v>
      </c>
      <c r="BD828" s="4" t="str">
        <f t="shared" si="497"/>
        <v>No</v>
      </c>
      <c r="BE828" t="e">
        <f>NA()</f>
        <v>#N/A</v>
      </c>
      <c r="BF828" s="3" t="str">
        <f t="shared" si="498"/>
        <v>No</v>
      </c>
      <c r="BG828" t="e">
        <f>NA()</f>
        <v>#N/A</v>
      </c>
      <c r="BH828" s="3" t="e">
        <f t="shared" si="499"/>
        <v>#N/A</v>
      </c>
      <c r="BI828" s="3" t="e">
        <f t="shared" si="500"/>
        <v>#N/A</v>
      </c>
      <c r="BJ828" s="3" t="e">
        <f t="shared" si="501"/>
        <v>#N/A</v>
      </c>
      <c r="BK828" s="3" t="e">
        <f t="shared" si="502"/>
        <v>#N/A</v>
      </c>
      <c r="BL828" s="3" t="e">
        <f t="shared" si="503"/>
        <v>#N/A</v>
      </c>
      <c r="BM828" s="3" t="e">
        <f t="shared" si="504"/>
        <v>#N/A</v>
      </c>
      <c r="BN828" s="3" t="str">
        <f t="shared" si="505"/>
        <v>Pass</v>
      </c>
      <c r="BO828" s="3" t="e">
        <f t="shared" si="506"/>
        <v>#N/A</v>
      </c>
      <c r="BP828" s="3" t="str">
        <f t="shared" si="507"/>
        <v>FV&lt;$10K</v>
      </c>
      <c r="BQ828" t="s">
        <v>6650</v>
      </c>
      <c r="BR828" s="3" t="str">
        <f t="shared" si="508"/>
        <v>No, &lt; $20K Lien</v>
      </c>
      <c r="BS828" s="3" t="str">
        <f t="shared" si="509"/>
        <v>No, Lien &lt; $20K</v>
      </c>
      <c r="BT828" t="s">
        <v>6650</v>
      </c>
      <c r="BU828" s="3" t="str">
        <f t="shared" si="510"/>
        <v>No</v>
      </c>
      <c r="BV828" s="3" t="str">
        <f t="shared" si="511"/>
        <v>No</v>
      </c>
      <c r="BW828" s="3">
        <f t="shared" si="512"/>
        <v>0</v>
      </c>
      <c r="BX828" s="3" t="str">
        <f t="shared" si="513"/>
        <v>No</v>
      </c>
      <c r="BY828" s="3">
        <f t="shared" si="514"/>
        <v>84625</v>
      </c>
      <c r="BZ828">
        <v>1</v>
      </c>
      <c r="CA828" s="3">
        <f t="shared" si="515"/>
        <v>84625</v>
      </c>
      <c r="CC828" s="3" t="e">
        <f t="shared" si="516"/>
        <v>#N/A</v>
      </c>
      <c r="CD828" s="3" t="e">
        <f t="shared" si="517"/>
        <v>#N/A</v>
      </c>
      <c r="CE828" s="3" t="str">
        <f t="shared" si="518"/>
        <v/>
      </c>
      <c r="CF828" s="3" t="e">
        <f>HLOOKUP(CE828,'Valuation Data'!$D$2:$K$5,4,FALSE)</f>
        <v>#N/A</v>
      </c>
      <c r="CG828" s="3">
        <f t="shared" si="519"/>
        <v>84625</v>
      </c>
      <c r="CH828" s="3" t="str">
        <f t="shared" si="520"/>
        <v>No</v>
      </c>
      <c r="CI828" s="3" t="str">
        <f>VLOOKUP(R828,'Use Codes &amp; County Type'!A:D,4,FALSE)</f>
        <v>S</v>
      </c>
      <c r="CJ828" s="3" t="str">
        <f t="shared" si="521"/>
        <v>No</v>
      </c>
      <c r="CK828" s="3" t="str">
        <f t="shared" si="522"/>
        <v>Yes</v>
      </c>
      <c r="CL828" s="3">
        <f t="shared" si="523"/>
        <v>0.67</v>
      </c>
      <c r="CM828" s="3">
        <f t="shared" si="524"/>
        <v>56698.75</v>
      </c>
      <c r="CN828" s="3" t="e">
        <f t="shared" si="525"/>
        <v>#N/A</v>
      </c>
      <c r="CO828" s="3" t="e">
        <f t="shared" si="526"/>
        <v>#N/A</v>
      </c>
      <c r="CP828" s="3" t="e">
        <f t="shared" si="527"/>
        <v>#N/A</v>
      </c>
      <c r="CR828" s="3" t="e">
        <f t="shared" si="528"/>
        <v>#N/A</v>
      </c>
      <c r="CV828" s="3" t="e">
        <f t="shared" si="529"/>
        <v>#N/A</v>
      </c>
      <c r="CW828" s="3">
        <f t="shared" si="530"/>
        <v>827</v>
      </c>
      <c r="CX828" s="3">
        <f t="shared" si="531"/>
        <v>777.29</v>
      </c>
      <c r="CY828" s="3" t="e">
        <f t="shared" si="532"/>
        <v>#N/A</v>
      </c>
      <c r="CZ828" t="e">
        <f>NA()</f>
        <v>#N/A</v>
      </c>
      <c r="DA828" t="e">
        <f>NA()</f>
        <v>#N/A</v>
      </c>
    </row>
    <row r="829" spans="1:105" x14ac:dyDescent="0.25">
      <c r="A829">
        <v>828</v>
      </c>
      <c r="B829" t="s">
        <v>3</v>
      </c>
      <c r="C829" t="s">
        <v>937</v>
      </c>
      <c r="D829">
        <v>578.24</v>
      </c>
      <c r="E829">
        <v>2017</v>
      </c>
      <c r="F829">
        <v>578.24</v>
      </c>
      <c r="G829">
        <v>578.24</v>
      </c>
      <c r="H829" s="3">
        <f t="shared" si="492"/>
        <v>0</v>
      </c>
      <c r="I829">
        <v>54034</v>
      </c>
      <c r="J829" t="s">
        <v>2735</v>
      </c>
      <c r="K829" t="s">
        <v>2738</v>
      </c>
      <c r="L829">
        <v>32011</v>
      </c>
      <c r="M829" t="s">
        <v>3355</v>
      </c>
      <c r="N829" t="s">
        <v>4759</v>
      </c>
      <c r="O829">
        <v>-81.779564024381401</v>
      </c>
      <c r="P829">
        <v>30.538325707766599</v>
      </c>
      <c r="Q829" t="s">
        <v>5379</v>
      </c>
      <c r="R829">
        <v>2</v>
      </c>
      <c r="S829" t="s">
        <v>6535</v>
      </c>
      <c r="T829">
        <v>1006</v>
      </c>
      <c r="U829" t="s">
        <v>6578</v>
      </c>
      <c r="V829">
        <v>2017</v>
      </c>
      <c r="W829">
        <v>33363</v>
      </c>
      <c r="X829">
        <v>2017</v>
      </c>
      <c r="Y829">
        <v>33363</v>
      </c>
      <c r="Z829">
        <v>505.08</v>
      </c>
      <c r="AA829" s="3">
        <f t="shared" si="493"/>
        <v>0.87347814056447148</v>
      </c>
      <c r="AB829" t="s">
        <v>6616</v>
      </c>
      <c r="AC829" t="s">
        <v>6616</v>
      </c>
      <c r="AD829" t="s">
        <v>6616</v>
      </c>
      <c r="AE829" t="s">
        <v>6616</v>
      </c>
      <c r="AF829" t="s">
        <v>6616</v>
      </c>
      <c r="AI829" t="s">
        <v>6618</v>
      </c>
      <c r="AJ829" t="s">
        <v>6618</v>
      </c>
      <c r="AK829" t="s">
        <v>6618</v>
      </c>
      <c r="AL829" t="s">
        <v>6618</v>
      </c>
      <c r="AM829" t="s">
        <v>6618</v>
      </c>
      <c r="AN829" t="s">
        <v>6618</v>
      </c>
      <c r="AO829" t="s">
        <v>6618</v>
      </c>
      <c r="AP829" s="3" t="str">
        <f t="shared" si="494"/>
        <v>No</v>
      </c>
      <c r="AQ829" s="3" t="str">
        <f t="shared" si="495"/>
        <v>No</v>
      </c>
      <c r="AR829" s="3" t="str">
        <f t="shared" si="496"/>
        <v>No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 t="s">
        <v>6634</v>
      </c>
      <c r="AZ829" t="s">
        <v>6638</v>
      </c>
      <c r="BA829">
        <v>0</v>
      </c>
      <c r="BB829" t="s">
        <v>6616</v>
      </c>
      <c r="BC829" t="s">
        <v>6617</v>
      </c>
      <c r="BD829" s="4" t="str">
        <f t="shared" si="497"/>
        <v>No</v>
      </c>
      <c r="BE829" t="s">
        <v>6640</v>
      </c>
      <c r="BF829" s="3" t="str">
        <f t="shared" si="498"/>
        <v>No</v>
      </c>
      <c r="BG829" t="s">
        <v>6645</v>
      </c>
      <c r="BH829" s="3" t="str">
        <f t="shared" si="499"/>
        <v>54034 CORNELIA CT</v>
      </c>
      <c r="BI829" s="3" t="str">
        <f t="shared" si="500"/>
        <v>Callahan</v>
      </c>
      <c r="BJ829" s="3" t="str">
        <f t="shared" si="501"/>
        <v>Florida</v>
      </c>
      <c r="BK829" s="3">
        <f t="shared" si="502"/>
        <v>32011</v>
      </c>
      <c r="BL829" s="3" t="str">
        <f t="shared" si="503"/>
        <v>54034 CORNELIA CT CALLAHAN FL 32011</v>
      </c>
      <c r="BM829" s="3" t="str">
        <f t="shared" si="504"/>
        <v/>
      </c>
      <c r="BN829" s="3" t="str">
        <f t="shared" si="505"/>
        <v>Pass</v>
      </c>
      <c r="BO829" s="3" t="str">
        <f t="shared" si="506"/>
        <v>Yes</v>
      </c>
      <c r="BP829" s="3" t="str">
        <f t="shared" si="507"/>
        <v>FV&lt;$10K</v>
      </c>
      <c r="BQ829" t="s">
        <v>6650</v>
      </c>
      <c r="BR829" s="3" t="str">
        <f t="shared" si="508"/>
        <v>No, &lt; $20K Lien</v>
      </c>
      <c r="BS829" s="3" t="str">
        <f t="shared" si="509"/>
        <v>No, Lien &lt; $20K</v>
      </c>
      <c r="BT829" t="s">
        <v>6650</v>
      </c>
      <c r="BU829" s="3" t="str">
        <f t="shared" si="510"/>
        <v>No</v>
      </c>
      <c r="BV829" s="3" t="str">
        <f t="shared" si="511"/>
        <v>No</v>
      </c>
      <c r="BW829" s="3">
        <f t="shared" si="512"/>
        <v>0</v>
      </c>
      <c r="BX829" s="3" t="str">
        <f t="shared" si="513"/>
        <v>No</v>
      </c>
      <c r="BY829" s="3">
        <f t="shared" si="514"/>
        <v>33363</v>
      </c>
      <c r="BZ829">
        <v>1</v>
      </c>
      <c r="CA829" s="3">
        <f t="shared" si="515"/>
        <v>33363</v>
      </c>
      <c r="CC829" s="3">
        <f t="shared" si="516"/>
        <v>0</v>
      </c>
      <c r="CD829" s="3">
        <f t="shared" si="517"/>
        <v>0</v>
      </c>
      <c r="CE829" s="3" t="str">
        <f t="shared" si="518"/>
        <v/>
      </c>
      <c r="CF829" s="3" t="e">
        <f>HLOOKUP(CE829,'Valuation Data'!$D$2:$K$5,4,FALSE)</f>
        <v>#N/A</v>
      </c>
      <c r="CG829" s="3">
        <f t="shared" si="519"/>
        <v>33363</v>
      </c>
      <c r="CH829" s="3" t="str">
        <f t="shared" si="520"/>
        <v>No</v>
      </c>
      <c r="CI829" s="3" t="str">
        <f>VLOOKUP(R829,'Use Codes &amp; County Type'!A:D,4,FALSE)</f>
        <v>R</v>
      </c>
      <c r="CJ829" s="3" t="str">
        <f t="shared" si="521"/>
        <v>No</v>
      </c>
      <c r="CK829" s="3" t="str">
        <f t="shared" si="522"/>
        <v>No</v>
      </c>
      <c r="CL829" s="3">
        <f t="shared" si="523"/>
        <v>0.35</v>
      </c>
      <c r="CM829" s="3">
        <f t="shared" si="524"/>
        <v>11677.05</v>
      </c>
      <c r="CN829" s="3">
        <f t="shared" si="525"/>
        <v>2312.96</v>
      </c>
      <c r="CO829" s="3">
        <f t="shared" si="526"/>
        <v>9364.09</v>
      </c>
      <c r="CP829" s="3">
        <f t="shared" si="527"/>
        <v>6.9327098881995022E-2</v>
      </c>
      <c r="CR829" s="3" t="str">
        <f t="shared" si="528"/>
        <v>No</v>
      </c>
      <c r="CV829" s="3" t="str">
        <f t="shared" si="529"/>
        <v>*Bid</v>
      </c>
      <c r="CW829" s="3">
        <f t="shared" si="530"/>
        <v>828</v>
      </c>
      <c r="CX829" s="3">
        <f t="shared" si="531"/>
        <v>578.24</v>
      </c>
      <c r="CY829" s="3" t="str">
        <f t="shared" si="532"/>
        <v>Ok</v>
      </c>
      <c r="CZ829">
        <v>0</v>
      </c>
      <c r="DA829">
        <v>0</v>
      </c>
    </row>
    <row r="830" spans="1:105" x14ac:dyDescent="0.25">
      <c r="A830">
        <v>829</v>
      </c>
      <c r="B830" t="s">
        <v>3</v>
      </c>
      <c r="C830" t="s">
        <v>938</v>
      </c>
      <c r="D830">
        <v>886.31</v>
      </c>
      <c r="E830">
        <v>2017</v>
      </c>
      <c r="F830">
        <v>886.31</v>
      </c>
      <c r="G830">
        <v>886.31</v>
      </c>
      <c r="H830" s="3">
        <f t="shared" si="492"/>
        <v>0</v>
      </c>
      <c r="I830">
        <v>54068</v>
      </c>
      <c r="J830" t="s">
        <v>2735</v>
      </c>
      <c r="K830" t="s">
        <v>2738</v>
      </c>
      <c r="L830">
        <v>32011</v>
      </c>
      <c r="M830" t="s">
        <v>3356</v>
      </c>
      <c r="N830" t="s">
        <v>4759</v>
      </c>
      <c r="O830">
        <v>-81.779007624919203</v>
      </c>
      <c r="P830">
        <v>30.538458213403501</v>
      </c>
      <c r="Q830" t="s">
        <v>5380</v>
      </c>
      <c r="R830">
        <v>2</v>
      </c>
      <c r="S830" t="s">
        <v>6535</v>
      </c>
      <c r="T830">
        <v>1006</v>
      </c>
      <c r="U830" t="s">
        <v>6578</v>
      </c>
      <c r="V830">
        <v>2017</v>
      </c>
      <c r="W830">
        <v>50425</v>
      </c>
      <c r="X830">
        <v>2017</v>
      </c>
      <c r="Y830">
        <v>54450</v>
      </c>
      <c r="Z830">
        <v>789.93</v>
      </c>
      <c r="AA830" s="3">
        <f t="shared" si="493"/>
        <v>0.89125700939851749</v>
      </c>
      <c r="AB830" t="s">
        <v>6616</v>
      </c>
      <c r="AC830" t="s">
        <v>6616</v>
      </c>
      <c r="AI830" t="s">
        <v>6618</v>
      </c>
      <c r="AJ830" t="s">
        <v>6618</v>
      </c>
      <c r="AK830" t="s">
        <v>6618</v>
      </c>
      <c r="AL830" t="s">
        <v>6618</v>
      </c>
      <c r="AM830">
        <v>0</v>
      </c>
      <c r="AN830">
        <v>0</v>
      </c>
      <c r="AO830">
        <v>0</v>
      </c>
      <c r="AP830" s="3" t="str">
        <f t="shared" si="494"/>
        <v>No</v>
      </c>
      <c r="AQ830" s="3" t="str">
        <f t="shared" si="495"/>
        <v>No</v>
      </c>
      <c r="AR830" s="3" t="str">
        <f t="shared" si="496"/>
        <v>No</v>
      </c>
      <c r="AS830">
        <v>0</v>
      </c>
      <c r="AT830">
        <v>0</v>
      </c>
      <c r="AU830">
        <v>63100</v>
      </c>
      <c r="AV830" t="s">
        <v>6622</v>
      </c>
      <c r="AW830">
        <v>0</v>
      </c>
      <c r="AX830">
        <v>0</v>
      </c>
      <c r="AY830" t="s">
        <v>6634</v>
      </c>
      <c r="AZ830" t="s">
        <v>6638</v>
      </c>
      <c r="BA830">
        <v>0</v>
      </c>
      <c r="BB830" t="s">
        <v>6616</v>
      </c>
      <c r="BC830" t="s">
        <v>6616</v>
      </c>
      <c r="BD830" s="4" t="str">
        <f t="shared" si="497"/>
        <v>No</v>
      </c>
      <c r="BE830" t="s">
        <v>6640</v>
      </c>
      <c r="BF830" s="3" t="str">
        <f t="shared" si="498"/>
        <v>No</v>
      </c>
      <c r="BG830" t="s">
        <v>6645</v>
      </c>
      <c r="BH830" s="3" t="str">
        <f t="shared" si="499"/>
        <v>54068 CORNELIA CT</v>
      </c>
      <c r="BI830" s="3" t="str">
        <f t="shared" si="500"/>
        <v>Callahan</v>
      </c>
      <c r="BJ830" s="3" t="str">
        <f t="shared" si="501"/>
        <v>Florida</v>
      </c>
      <c r="BK830" s="3">
        <f t="shared" si="502"/>
        <v>32011</v>
      </c>
      <c r="BL830" s="3" t="str">
        <f t="shared" si="503"/>
        <v>54068 CORNELIA CT CALLAHAN FL 32011</v>
      </c>
      <c r="BM830" s="3" t="str">
        <f t="shared" si="504"/>
        <v>L</v>
      </c>
      <c r="BN830" s="3" t="str">
        <f t="shared" si="505"/>
        <v>Pass</v>
      </c>
      <c r="BO830" s="3" t="str">
        <f t="shared" si="506"/>
        <v>No</v>
      </c>
      <c r="BP830" s="3" t="str">
        <f t="shared" si="507"/>
        <v>FV&lt;$10K</v>
      </c>
      <c r="BQ830" t="s">
        <v>6650</v>
      </c>
      <c r="BR830" s="3" t="str">
        <f t="shared" si="508"/>
        <v>No, &lt; $20K Lien</v>
      </c>
      <c r="BS830" s="3" t="str">
        <f t="shared" si="509"/>
        <v>No, Lien &lt; $20K</v>
      </c>
      <c r="BT830" t="s">
        <v>6650</v>
      </c>
      <c r="BU830" s="3" t="str">
        <f t="shared" si="510"/>
        <v>No</v>
      </c>
      <c r="BV830" s="3" t="str">
        <f t="shared" si="511"/>
        <v>No</v>
      </c>
      <c r="BW830" s="3">
        <f t="shared" si="512"/>
        <v>0</v>
      </c>
      <c r="BX830" s="3" t="str">
        <f t="shared" si="513"/>
        <v>No</v>
      </c>
      <c r="BY830" s="3">
        <f t="shared" si="514"/>
        <v>50425</v>
      </c>
      <c r="BZ830">
        <v>1</v>
      </c>
      <c r="CA830" s="3">
        <f t="shared" si="515"/>
        <v>50425</v>
      </c>
      <c r="CC830" s="3">
        <f t="shared" si="516"/>
        <v>0</v>
      </c>
      <c r="CD830" s="3">
        <f t="shared" si="517"/>
        <v>0</v>
      </c>
      <c r="CE830" s="3" t="str">
        <f t="shared" si="518"/>
        <v/>
      </c>
      <c r="CF830" s="3" t="e">
        <f>HLOOKUP(CE830,'Valuation Data'!$D$2:$K$5,4,FALSE)</f>
        <v>#N/A</v>
      </c>
      <c r="CG830" s="3">
        <f t="shared" si="519"/>
        <v>50425</v>
      </c>
      <c r="CH830" s="3" t="str">
        <f t="shared" si="520"/>
        <v>No</v>
      </c>
      <c r="CI830" s="3" t="str">
        <f>VLOOKUP(R830,'Use Codes &amp; County Type'!A:D,4,FALSE)</f>
        <v>R</v>
      </c>
      <c r="CJ830" s="3" t="str">
        <f t="shared" si="521"/>
        <v>No</v>
      </c>
      <c r="CK830" s="3" t="str">
        <f t="shared" si="522"/>
        <v>No</v>
      </c>
      <c r="CL830" s="3">
        <f t="shared" si="523"/>
        <v>0.35</v>
      </c>
      <c r="CM830" s="3">
        <f t="shared" si="524"/>
        <v>17648.75</v>
      </c>
      <c r="CN830" s="3">
        <f t="shared" si="525"/>
        <v>3545.24</v>
      </c>
      <c r="CO830" s="3">
        <f t="shared" si="526"/>
        <v>14103.51</v>
      </c>
      <c r="CP830" s="3">
        <f t="shared" si="527"/>
        <v>7.0307188894397618E-2</v>
      </c>
      <c r="CR830" s="3" t="str">
        <f t="shared" si="528"/>
        <v>No</v>
      </c>
      <c r="CV830" s="3" t="str">
        <f t="shared" si="529"/>
        <v>*Bid</v>
      </c>
      <c r="CW830" s="3">
        <f t="shared" si="530"/>
        <v>829</v>
      </c>
      <c r="CX830" s="3">
        <f t="shared" si="531"/>
        <v>886.31</v>
      </c>
      <c r="CY830" s="3" t="str">
        <f t="shared" si="532"/>
        <v>Ok</v>
      </c>
      <c r="CZ830">
        <v>0</v>
      </c>
      <c r="DA830">
        <v>0</v>
      </c>
    </row>
    <row r="831" spans="1:105" x14ac:dyDescent="0.25">
      <c r="A831">
        <v>830</v>
      </c>
      <c r="B831" t="s">
        <v>3</v>
      </c>
      <c r="C831" t="s">
        <v>939</v>
      </c>
      <c r="D831">
        <v>1078.27</v>
      </c>
      <c r="E831">
        <v>2017</v>
      </c>
      <c r="F831">
        <v>1078.27</v>
      </c>
      <c r="G831">
        <v>1078.27</v>
      </c>
      <c r="H831" s="3">
        <f t="shared" si="492"/>
        <v>0</v>
      </c>
      <c r="I831">
        <v>54020</v>
      </c>
      <c r="J831" t="s">
        <v>2735</v>
      </c>
      <c r="K831" t="s">
        <v>2738</v>
      </c>
      <c r="L831">
        <v>32011</v>
      </c>
      <c r="M831" t="s">
        <v>3357</v>
      </c>
      <c r="N831" t="s">
        <v>4759</v>
      </c>
      <c r="O831">
        <v>-81.780086588876699</v>
      </c>
      <c r="P831">
        <v>30.5399369144959</v>
      </c>
      <c r="Q831" t="s">
        <v>5381</v>
      </c>
      <c r="R831">
        <v>2</v>
      </c>
      <c r="S831" t="s">
        <v>6535</v>
      </c>
      <c r="T831">
        <v>1006</v>
      </c>
      <c r="U831" t="s">
        <v>6578</v>
      </c>
      <c r="V831">
        <v>2017</v>
      </c>
      <c r="W831">
        <v>63904</v>
      </c>
      <c r="X831">
        <v>2017</v>
      </c>
      <c r="Y831">
        <v>63904</v>
      </c>
      <c r="Z831">
        <v>967.43</v>
      </c>
      <c r="AA831" s="3">
        <f t="shared" si="493"/>
        <v>0.89720570914520481</v>
      </c>
      <c r="AB831" t="s">
        <v>6616</v>
      </c>
      <c r="AI831" t="s">
        <v>6618</v>
      </c>
      <c r="AJ831" t="s">
        <v>6618</v>
      </c>
      <c r="AK831">
        <v>0</v>
      </c>
      <c r="AL831">
        <v>0</v>
      </c>
      <c r="AM831">
        <v>0</v>
      </c>
      <c r="AN831">
        <v>0</v>
      </c>
      <c r="AO831">
        <v>0</v>
      </c>
      <c r="AP831" s="3" t="str">
        <f t="shared" si="494"/>
        <v>No</v>
      </c>
      <c r="AQ831" s="3" t="str">
        <f t="shared" si="495"/>
        <v>No</v>
      </c>
      <c r="AR831" s="3" t="str">
        <f t="shared" si="496"/>
        <v>No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 t="s">
        <v>6634</v>
      </c>
      <c r="AZ831">
        <v>0</v>
      </c>
      <c r="BA831">
        <v>0</v>
      </c>
      <c r="BB831" t="s">
        <v>6616</v>
      </c>
      <c r="BC831" t="s">
        <v>6616</v>
      </c>
      <c r="BD831" s="4" t="str">
        <f t="shared" si="497"/>
        <v>No</v>
      </c>
      <c r="BE831" t="s">
        <v>6640</v>
      </c>
      <c r="BF831" s="3" t="str">
        <f t="shared" si="498"/>
        <v>No</v>
      </c>
      <c r="BG831" t="s">
        <v>6645</v>
      </c>
      <c r="BH831" s="3" t="str">
        <f t="shared" si="499"/>
        <v>54020 JENELLE CT</v>
      </c>
      <c r="BI831" s="3" t="str">
        <f t="shared" si="500"/>
        <v>Callahan</v>
      </c>
      <c r="BJ831" s="3" t="str">
        <f t="shared" si="501"/>
        <v>Florida</v>
      </c>
      <c r="BK831" s="3">
        <f t="shared" si="502"/>
        <v>32011</v>
      </c>
      <c r="BL831" s="3" t="str">
        <f t="shared" si="503"/>
        <v>54020 JENELLE CT CALLAHAN FL 32011</v>
      </c>
      <c r="BM831" s="3" t="str">
        <f t="shared" si="504"/>
        <v/>
      </c>
      <c r="BN831" s="3" t="str">
        <f t="shared" si="505"/>
        <v>Pass</v>
      </c>
      <c r="BO831" s="3" t="str">
        <f t="shared" si="506"/>
        <v>No</v>
      </c>
      <c r="BP831" s="3" t="str">
        <f t="shared" si="507"/>
        <v>FV&lt;$10K</v>
      </c>
      <c r="BQ831" t="s">
        <v>6650</v>
      </c>
      <c r="BR831" s="3" t="str">
        <f t="shared" si="508"/>
        <v>No, &lt; $20K Lien</v>
      </c>
      <c r="BS831" s="3" t="str">
        <f t="shared" si="509"/>
        <v>No, Lien &lt; $20K</v>
      </c>
      <c r="BT831" t="s">
        <v>6650</v>
      </c>
      <c r="BU831" s="3" t="str">
        <f t="shared" si="510"/>
        <v>No</v>
      </c>
      <c r="BV831" s="3" t="str">
        <f t="shared" si="511"/>
        <v>No</v>
      </c>
      <c r="BW831" s="3">
        <f t="shared" si="512"/>
        <v>0</v>
      </c>
      <c r="BX831" s="3" t="str">
        <f t="shared" si="513"/>
        <v>No</v>
      </c>
      <c r="BY831" s="3">
        <f t="shared" si="514"/>
        <v>63904</v>
      </c>
      <c r="BZ831">
        <v>1</v>
      </c>
      <c r="CA831" s="3">
        <f t="shared" si="515"/>
        <v>63904</v>
      </c>
      <c r="CC831" s="3">
        <f t="shared" si="516"/>
        <v>0</v>
      </c>
      <c r="CD831" s="3">
        <f t="shared" si="517"/>
        <v>0</v>
      </c>
      <c r="CE831" s="3" t="str">
        <f t="shared" si="518"/>
        <v/>
      </c>
      <c r="CF831" s="3" t="e">
        <f>HLOOKUP(CE831,'Valuation Data'!$D$2:$K$5,4,FALSE)</f>
        <v>#N/A</v>
      </c>
      <c r="CG831" s="3">
        <f t="shared" si="519"/>
        <v>63904</v>
      </c>
      <c r="CH831" s="3" t="str">
        <f t="shared" si="520"/>
        <v>No</v>
      </c>
      <c r="CI831" s="3" t="str">
        <f>VLOOKUP(R831,'Use Codes &amp; County Type'!A:D,4,FALSE)</f>
        <v>R</v>
      </c>
      <c r="CJ831" s="3" t="str">
        <f t="shared" si="521"/>
        <v>No</v>
      </c>
      <c r="CK831" s="3" t="str">
        <f t="shared" si="522"/>
        <v>No</v>
      </c>
      <c r="CL831" s="3">
        <f t="shared" si="523"/>
        <v>0.35</v>
      </c>
      <c r="CM831" s="3">
        <f t="shared" si="524"/>
        <v>22366.399999999998</v>
      </c>
      <c r="CN831" s="3">
        <f t="shared" si="525"/>
        <v>4313.08</v>
      </c>
      <c r="CO831" s="3">
        <f t="shared" si="526"/>
        <v>18053.32</v>
      </c>
      <c r="CP831" s="3">
        <f t="shared" si="527"/>
        <v>6.7493114672008012E-2</v>
      </c>
      <c r="CR831" s="3" t="str">
        <f t="shared" si="528"/>
        <v>No</v>
      </c>
      <c r="CV831" s="3" t="str">
        <f t="shared" si="529"/>
        <v>*Bid</v>
      </c>
      <c r="CW831" s="3">
        <f t="shared" si="530"/>
        <v>830</v>
      </c>
      <c r="CX831" s="3">
        <f t="shared" si="531"/>
        <v>1078.27</v>
      </c>
      <c r="CY831" s="3" t="str">
        <f t="shared" si="532"/>
        <v>Ok</v>
      </c>
      <c r="CZ831">
        <v>0</v>
      </c>
      <c r="DA831">
        <v>0</v>
      </c>
    </row>
    <row r="832" spans="1:105" x14ac:dyDescent="0.25">
      <c r="A832">
        <v>831</v>
      </c>
      <c r="B832" t="s">
        <v>3</v>
      </c>
      <c r="C832" t="s">
        <v>940</v>
      </c>
      <c r="D832">
        <v>500.68</v>
      </c>
      <c r="E832">
        <v>2017</v>
      </c>
      <c r="F832">
        <v>500.68</v>
      </c>
      <c r="G832">
        <v>500.68</v>
      </c>
      <c r="H832" s="3">
        <f t="shared" si="492"/>
        <v>0</v>
      </c>
      <c r="I832">
        <v>54626</v>
      </c>
      <c r="J832" t="s">
        <v>2735</v>
      </c>
      <c r="K832" t="s">
        <v>2738</v>
      </c>
      <c r="L832">
        <v>32011</v>
      </c>
      <c r="M832" t="s">
        <v>3358</v>
      </c>
      <c r="N832" t="s">
        <v>4759</v>
      </c>
      <c r="O832">
        <v>-81.778792319379306</v>
      </c>
      <c r="P832">
        <v>30.5411617275571</v>
      </c>
      <c r="Q832" t="s">
        <v>5382</v>
      </c>
      <c r="R832">
        <v>2</v>
      </c>
      <c r="S832" t="s">
        <v>6535</v>
      </c>
      <c r="T832">
        <v>1006</v>
      </c>
      <c r="U832" t="s">
        <v>6578</v>
      </c>
      <c r="V832">
        <v>2017</v>
      </c>
      <c r="W832">
        <v>28625</v>
      </c>
      <c r="X832">
        <v>2017</v>
      </c>
      <c r="Y832">
        <v>28625</v>
      </c>
      <c r="Z832">
        <v>433.36</v>
      </c>
      <c r="AA832" s="3">
        <f t="shared" si="493"/>
        <v>0.86554286170807704</v>
      </c>
      <c r="AB832" t="s">
        <v>6616</v>
      </c>
      <c r="AC832" t="s">
        <v>6616</v>
      </c>
      <c r="AD832" t="s">
        <v>6616</v>
      </c>
      <c r="AE832" t="s">
        <v>6616</v>
      </c>
      <c r="AI832" t="s">
        <v>6618</v>
      </c>
      <c r="AJ832" t="s">
        <v>6618</v>
      </c>
      <c r="AK832" t="s">
        <v>6618</v>
      </c>
      <c r="AL832" t="s">
        <v>6618</v>
      </c>
      <c r="AM832">
        <v>0</v>
      </c>
      <c r="AN832">
        <v>0</v>
      </c>
      <c r="AO832">
        <v>0</v>
      </c>
      <c r="AP832" s="3" t="str">
        <f t="shared" si="494"/>
        <v>No</v>
      </c>
      <c r="AQ832" s="3" t="str">
        <f t="shared" si="495"/>
        <v>No</v>
      </c>
      <c r="AR832" s="3" t="str">
        <f t="shared" si="496"/>
        <v>No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 t="s">
        <v>6634</v>
      </c>
      <c r="AZ832" t="s">
        <v>6638</v>
      </c>
      <c r="BA832">
        <v>1</v>
      </c>
      <c r="BB832" t="s">
        <v>6616</v>
      </c>
      <c r="BC832" t="s">
        <v>6616</v>
      </c>
      <c r="BD832" s="4" t="str">
        <f t="shared" si="497"/>
        <v>No</v>
      </c>
      <c r="BE832" t="s">
        <v>6640</v>
      </c>
      <c r="BF832" s="3" t="str">
        <f t="shared" si="498"/>
        <v>No</v>
      </c>
      <c r="BG832" t="s">
        <v>6645</v>
      </c>
      <c r="BH832" s="3" t="str">
        <f t="shared" si="499"/>
        <v>54626 SHEFFIELD RD</v>
      </c>
      <c r="BI832" s="3" t="str">
        <f t="shared" si="500"/>
        <v>Callahan</v>
      </c>
      <c r="BJ832" s="3" t="str">
        <f t="shared" si="501"/>
        <v>Florida</v>
      </c>
      <c r="BK832" s="3">
        <f t="shared" si="502"/>
        <v>32011</v>
      </c>
      <c r="BL832" s="3" t="str">
        <f t="shared" si="503"/>
        <v>54626 SHEFFIELD RD CALLAHAN FL 32011</v>
      </c>
      <c r="BM832" s="3" t="str">
        <f t="shared" si="504"/>
        <v/>
      </c>
      <c r="BN832" s="3" t="str">
        <f t="shared" si="505"/>
        <v>Pass</v>
      </c>
      <c r="BO832" s="3" t="str">
        <f t="shared" si="506"/>
        <v>No</v>
      </c>
      <c r="BP832" s="3" t="str">
        <f t="shared" si="507"/>
        <v>FV&lt;$10K</v>
      </c>
      <c r="BQ832" t="s">
        <v>6650</v>
      </c>
      <c r="BR832" s="3" t="str">
        <f t="shared" si="508"/>
        <v>No, &lt; $20K Lien</v>
      </c>
      <c r="BS832" s="3" t="str">
        <f t="shared" si="509"/>
        <v>No, Lien &lt; $20K</v>
      </c>
      <c r="BT832" t="s">
        <v>6650</v>
      </c>
      <c r="BU832" s="3" t="str">
        <f t="shared" si="510"/>
        <v>No</v>
      </c>
      <c r="BV832" s="3" t="str">
        <f t="shared" si="511"/>
        <v>No</v>
      </c>
      <c r="BW832" s="3">
        <f t="shared" si="512"/>
        <v>1</v>
      </c>
      <c r="BX832" s="3" t="str">
        <f t="shared" si="513"/>
        <v>No</v>
      </c>
      <c r="BY832" s="3">
        <f t="shared" si="514"/>
        <v>28625</v>
      </c>
      <c r="BZ832">
        <v>1</v>
      </c>
      <c r="CA832" s="3">
        <f t="shared" si="515"/>
        <v>28625</v>
      </c>
      <c r="CC832" s="3">
        <f t="shared" si="516"/>
        <v>0</v>
      </c>
      <c r="CD832" s="3">
        <f t="shared" si="517"/>
        <v>0</v>
      </c>
      <c r="CE832" s="3" t="str">
        <f t="shared" si="518"/>
        <v/>
      </c>
      <c r="CF832" s="3" t="e">
        <f>HLOOKUP(CE832,'Valuation Data'!$D$2:$K$5,4,FALSE)</f>
        <v>#N/A</v>
      </c>
      <c r="CG832" s="3">
        <f t="shared" si="519"/>
        <v>28625</v>
      </c>
      <c r="CH832" s="3" t="str">
        <f t="shared" si="520"/>
        <v>No</v>
      </c>
      <c r="CI832" s="3" t="str">
        <f>VLOOKUP(R832,'Use Codes &amp; County Type'!A:D,4,FALSE)</f>
        <v>R</v>
      </c>
      <c r="CJ832" s="3" t="str">
        <f t="shared" si="521"/>
        <v>No</v>
      </c>
      <c r="CK832" s="3" t="str">
        <f t="shared" si="522"/>
        <v>No</v>
      </c>
      <c r="CL832" s="3">
        <f t="shared" si="523"/>
        <v>0.35</v>
      </c>
      <c r="CM832" s="3">
        <f t="shared" si="524"/>
        <v>10018.75</v>
      </c>
      <c r="CN832" s="3">
        <f t="shared" si="525"/>
        <v>2503.4</v>
      </c>
      <c r="CO832" s="3">
        <f t="shared" si="526"/>
        <v>7515.35</v>
      </c>
      <c r="CP832" s="3">
        <f t="shared" si="527"/>
        <v>8.7455021834061134E-2</v>
      </c>
      <c r="CR832" s="3" t="str">
        <f t="shared" si="528"/>
        <v>No</v>
      </c>
      <c r="CV832" s="3" t="str">
        <f t="shared" si="529"/>
        <v>FMV&lt;$30K</v>
      </c>
      <c r="CW832" s="3">
        <f t="shared" si="530"/>
        <v>831</v>
      </c>
      <c r="CX832" s="3">
        <f t="shared" si="531"/>
        <v>500.68</v>
      </c>
      <c r="CY832" s="3" t="str">
        <f t="shared" si="532"/>
        <v>Ok</v>
      </c>
      <c r="CZ832">
        <v>0</v>
      </c>
      <c r="DA832">
        <v>0</v>
      </c>
    </row>
    <row r="833" spans="1:105" x14ac:dyDescent="0.25">
      <c r="A833">
        <v>832</v>
      </c>
      <c r="B833" t="s">
        <v>3</v>
      </c>
      <c r="C833" t="s">
        <v>941</v>
      </c>
      <c r="D833">
        <v>498.32</v>
      </c>
      <c r="E833">
        <v>2017</v>
      </c>
      <c r="F833">
        <v>498.32</v>
      </c>
      <c r="G833">
        <v>498.32</v>
      </c>
      <c r="H833" s="3">
        <f t="shared" si="492"/>
        <v>0</v>
      </c>
      <c r="I833">
        <v>540939</v>
      </c>
      <c r="J833" t="s">
        <v>2735</v>
      </c>
      <c r="K833" t="s">
        <v>2738</v>
      </c>
      <c r="L833">
        <v>32011</v>
      </c>
      <c r="M833" t="s">
        <v>3359</v>
      </c>
      <c r="N833" t="s">
        <v>4759</v>
      </c>
      <c r="O833">
        <v>-81.778942904937693</v>
      </c>
      <c r="P833">
        <v>30.542664623008299</v>
      </c>
      <c r="Q833" t="s">
        <v>5383</v>
      </c>
      <c r="R833">
        <v>2</v>
      </c>
      <c r="S833" t="s">
        <v>6535</v>
      </c>
      <c r="T833">
        <v>1006</v>
      </c>
      <c r="U833" t="s">
        <v>6578</v>
      </c>
      <c r="V833">
        <v>2017</v>
      </c>
      <c r="W833">
        <v>28481</v>
      </c>
      <c r="X833">
        <v>2017</v>
      </c>
      <c r="Y833">
        <v>28481</v>
      </c>
      <c r="Z833">
        <v>431.17</v>
      </c>
      <c r="AA833" s="3">
        <f t="shared" si="493"/>
        <v>0.86524723069513565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 s="3" t="str">
        <f t="shared" si="494"/>
        <v>No</v>
      </c>
      <c r="AQ833" s="3" t="str">
        <f t="shared" si="495"/>
        <v>No</v>
      </c>
      <c r="AR833" s="3" t="str">
        <f t="shared" si="496"/>
        <v>No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 t="s">
        <v>6634</v>
      </c>
      <c r="AZ833" t="s">
        <v>6638</v>
      </c>
      <c r="BA833">
        <v>0</v>
      </c>
      <c r="BB833" t="s">
        <v>6616</v>
      </c>
      <c r="BC833">
        <v>0</v>
      </c>
      <c r="BD833" s="4" t="str">
        <f t="shared" si="497"/>
        <v>No</v>
      </c>
      <c r="BE833" t="s">
        <v>6640</v>
      </c>
      <c r="BF833" s="3" t="str">
        <f t="shared" si="498"/>
        <v>No</v>
      </c>
      <c r="BG833" t="s">
        <v>6645</v>
      </c>
      <c r="BH833" s="3" t="str">
        <f t="shared" si="499"/>
        <v>540939 LEM TURNER RD</v>
      </c>
      <c r="BI833" s="3" t="str">
        <f t="shared" si="500"/>
        <v>Callahan</v>
      </c>
      <c r="BJ833" s="3" t="str">
        <f t="shared" si="501"/>
        <v>Florida</v>
      </c>
      <c r="BK833" s="3">
        <f t="shared" si="502"/>
        <v>32011</v>
      </c>
      <c r="BL833" s="3" t="str">
        <f t="shared" si="503"/>
        <v>540939 LEM TURNER RD CALLAHAN FL 32011</v>
      </c>
      <c r="BM833" s="3" t="str">
        <f t="shared" si="504"/>
        <v/>
      </c>
      <c r="BN833" s="3" t="str">
        <f t="shared" si="505"/>
        <v>Pass</v>
      </c>
      <c r="BO833" s="3" t="str">
        <f t="shared" si="506"/>
        <v>No</v>
      </c>
      <c r="BP833" s="3" t="str">
        <f t="shared" si="507"/>
        <v>FV&lt;$10K</v>
      </c>
      <c r="BQ833" t="s">
        <v>6650</v>
      </c>
      <c r="BR833" s="3" t="str">
        <f t="shared" si="508"/>
        <v>No, &lt; $20K Lien</v>
      </c>
      <c r="BS833" s="3" t="str">
        <f t="shared" si="509"/>
        <v>No, Lien &lt; $20K</v>
      </c>
      <c r="BT833" t="s">
        <v>6650</v>
      </c>
      <c r="BU833" s="3" t="str">
        <f t="shared" si="510"/>
        <v>No</v>
      </c>
      <c r="BV833" s="3" t="str">
        <f t="shared" si="511"/>
        <v>No</v>
      </c>
      <c r="BW833" s="3">
        <f t="shared" si="512"/>
        <v>0</v>
      </c>
      <c r="BX833" s="3" t="str">
        <f t="shared" si="513"/>
        <v>No</v>
      </c>
      <c r="BY833" s="3">
        <f t="shared" si="514"/>
        <v>28481</v>
      </c>
      <c r="BZ833">
        <v>1</v>
      </c>
      <c r="CA833" s="3">
        <f t="shared" si="515"/>
        <v>28481</v>
      </c>
      <c r="CC833" s="3">
        <f t="shared" si="516"/>
        <v>0</v>
      </c>
      <c r="CD833" s="3">
        <f t="shared" si="517"/>
        <v>0</v>
      </c>
      <c r="CE833" s="3" t="str">
        <f t="shared" si="518"/>
        <v/>
      </c>
      <c r="CF833" s="3" t="e">
        <f>HLOOKUP(CE833,'Valuation Data'!$D$2:$K$5,4,FALSE)</f>
        <v>#N/A</v>
      </c>
      <c r="CG833" s="3">
        <f t="shared" si="519"/>
        <v>28481</v>
      </c>
      <c r="CH833" s="3" t="str">
        <f t="shared" si="520"/>
        <v>No</v>
      </c>
      <c r="CI833" s="3" t="str">
        <f>VLOOKUP(R833,'Use Codes &amp; County Type'!A:D,4,FALSE)</f>
        <v>R</v>
      </c>
      <c r="CJ833" s="3" t="str">
        <f t="shared" si="521"/>
        <v>No</v>
      </c>
      <c r="CK833" s="3" t="str">
        <f t="shared" si="522"/>
        <v>No</v>
      </c>
      <c r="CL833" s="3">
        <f t="shared" si="523"/>
        <v>0.35</v>
      </c>
      <c r="CM833" s="3">
        <f t="shared" si="524"/>
        <v>9968.3499999999985</v>
      </c>
      <c r="CN833" s="3">
        <f t="shared" si="525"/>
        <v>1993.28</v>
      </c>
      <c r="CO833" s="3">
        <f t="shared" si="526"/>
        <v>7975.0699999999988</v>
      </c>
      <c r="CP833" s="3">
        <f t="shared" si="527"/>
        <v>6.9986306660580741E-2</v>
      </c>
      <c r="CR833" s="3" t="str">
        <f t="shared" si="528"/>
        <v>No</v>
      </c>
      <c r="CV833" s="3" t="str">
        <f t="shared" si="529"/>
        <v>FMV&lt;$30K</v>
      </c>
      <c r="CW833" s="3">
        <f t="shared" si="530"/>
        <v>832</v>
      </c>
      <c r="CX833" s="3">
        <f t="shared" si="531"/>
        <v>498.32</v>
      </c>
      <c r="CY833" s="3" t="str">
        <f t="shared" si="532"/>
        <v>Ok</v>
      </c>
      <c r="CZ833">
        <v>0</v>
      </c>
      <c r="DA833">
        <v>0</v>
      </c>
    </row>
    <row r="834" spans="1:105" x14ac:dyDescent="0.25">
      <c r="A834">
        <v>833</v>
      </c>
      <c r="B834" t="s">
        <v>3</v>
      </c>
      <c r="C834" t="s">
        <v>942</v>
      </c>
      <c r="D834">
        <v>520.30999999999995</v>
      </c>
      <c r="E834">
        <v>2017</v>
      </c>
      <c r="F834">
        <v>520.30999999999995</v>
      </c>
      <c r="G834">
        <v>520.30999999999995</v>
      </c>
      <c r="H834" s="3">
        <f t="shared" ref="H834:H897" si="533">D834+D834-F834-G834</f>
        <v>0</v>
      </c>
      <c r="I834">
        <v>540955</v>
      </c>
      <c r="J834" t="s">
        <v>2735</v>
      </c>
      <c r="K834" t="s">
        <v>2738</v>
      </c>
      <c r="L834">
        <v>32011</v>
      </c>
      <c r="M834" t="s">
        <v>3360</v>
      </c>
      <c r="N834" t="s">
        <v>4759</v>
      </c>
      <c r="O834">
        <v>-81.779222949602897</v>
      </c>
      <c r="P834">
        <v>30.5431024719514</v>
      </c>
      <c r="Q834" t="s">
        <v>5384</v>
      </c>
      <c r="R834">
        <v>0</v>
      </c>
      <c r="S834" t="s">
        <v>6538</v>
      </c>
      <c r="T834">
        <v>8001</v>
      </c>
      <c r="U834" t="s">
        <v>6581</v>
      </c>
      <c r="V834">
        <v>2017</v>
      </c>
      <c r="W834">
        <v>29825</v>
      </c>
      <c r="X834">
        <v>2017</v>
      </c>
      <c r="Y834">
        <v>29825</v>
      </c>
      <c r="Z834">
        <v>451.51</v>
      </c>
      <c r="AA834" s="3">
        <f t="shared" ref="AA834:AA897" si="534">IFERROR(Z834/D834,)</f>
        <v>0.86777113643789283</v>
      </c>
      <c r="AB834" t="s">
        <v>6616</v>
      </c>
      <c r="AG834" t="s">
        <v>6616</v>
      </c>
      <c r="AH834" t="s">
        <v>6616</v>
      </c>
      <c r="AI834" t="s">
        <v>6618</v>
      </c>
      <c r="AJ834" t="s">
        <v>6618</v>
      </c>
      <c r="AK834" t="s">
        <v>6618</v>
      </c>
      <c r="AL834">
        <v>0</v>
      </c>
      <c r="AM834">
        <v>0</v>
      </c>
      <c r="AN834">
        <v>0</v>
      </c>
      <c r="AO834">
        <v>0</v>
      </c>
      <c r="AP834" s="3" t="str">
        <f t="shared" ref="AP834:AP897" si="535">IF(OR(COUNTIF(AB834:AH834,"Yes")&gt;0,COUNTIF(AB834:AH834,"C")&gt;0),"Yes","No")</f>
        <v>No</v>
      </c>
      <c r="AQ834" s="3" t="str">
        <f t="shared" ref="AQ834:AQ897" si="536">IF(COUNTIF(AI834:AO834,"C")&gt;0,"Yes","No")</f>
        <v>No</v>
      </c>
      <c r="AR834" s="3" t="str">
        <f t="shared" ref="AR834:AR897" si="537">IF(AP834="Yes","Yes","No")</f>
        <v>No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 t="s">
        <v>6634</v>
      </c>
      <c r="AZ834">
        <v>0</v>
      </c>
      <c r="BA834">
        <v>0</v>
      </c>
      <c r="BB834" t="s">
        <v>6616</v>
      </c>
      <c r="BC834" t="s">
        <v>6616</v>
      </c>
      <c r="BD834" s="4" t="str">
        <f t="shared" ref="BD834:BD897" si="538">IFERROR(IF(AW834&gt;0,"Yes","No"),"No")</f>
        <v>No</v>
      </c>
      <c r="BE834" t="s">
        <v>6640</v>
      </c>
      <c r="BF834" s="3" t="str">
        <f t="shared" ref="BF834:BF897" si="539">IFERROR(IF(BE834="Without Environmental Issues","No","Yes"),"No")</f>
        <v>No</v>
      </c>
      <c r="BG834" t="s">
        <v>6645</v>
      </c>
      <c r="BH834" s="3" t="str">
        <f t="shared" ref="BH834:BH897" si="540">M834</f>
        <v>540955 LEM TURNER RD</v>
      </c>
      <c r="BI834" s="3" t="str">
        <f t="shared" ref="BI834:BI897" si="541">PROPER(J834)</f>
        <v>Callahan</v>
      </c>
      <c r="BJ834" s="3" t="str">
        <f t="shared" ref="BJ834:BJ897" si="542">PROPER(K834)</f>
        <v>Florida</v>
      </c>
      <c r="BK834" s="3">
        <f t="shared" ref="BK834:BK897" si="543">L834</f>
        <v>32011</v>
      </c>
      <c r="BL834" s="3" t="str">
        <f t="shared" ref="BL834:BL897" si="544">CONCATENATE(M834," ",N834)</f>
        <v>540955 LEM TURNER RD CALLAHAN FL 32011</v>
      </c>
      <c r="BM834" s="3" t="str">
        <f t="shared" ref="BM834:BM897" si="545">IF(AU834&gt;0,"L","")</f>
        <v/>
      </c>
      <c r="BN834" s="3" t="str">
        <f t="shared" ref="BN834:BN897" si="546">IF(D834&lt;150,"Lien&lt;$150","Pass")</f>
        <v>Pass</v>
      </c>
      <c r="BO834" s="3" t="str">
        <f t="shared" ref="BO834:BO897" si="547">IF(BC834="Yes","Yes","No")</f>
        <v>No</v>
      </c>
      <c r="BP834" s="3" t="str">
        <f t="shared" ref="BP834:BP897" si="548">IF(D834&gt;10000,IF(OR(I834="",I834=0,BI834="",BI834=0,BK834=0),"Bad Address","Pass"),"FV&lt;$10K")</f>
        <v>FV&lt;$10K</v>
      </c>
      <c r="BQ834" t="s">
        <v>6650</v>
      </c>
      <c r="BR834" s="3" t="str">
        <f t="shared" ref="BR834:BR897" si="549">IF(D834&gt;20000,IF(OR(BD834="Yes",BF834="Yes"),"Yes","No"),"No, &lt; $20K Lien")</f>
        <v>No, &lt; $20K Lien</v>
      </c>
      <c r="BS834" s="3" t="str">
        <f t="shared" ref="BS834:BS897" si="550">IF(D834&gt;20000,IF(IFERROR(IF(BG834="None","No","Yes"),"No")="Yes","Yes","No"),"No, Lien &lt; $20K")</f>
        <v>No, Lien &lt; $20K</v>
      </c>
      <c r="BT834" t="s">
        <v>6650</v>
      </c>
      <c r="BU834" s="3" t="str">
        <f t="shared" ref="BU834:BU897" si="551">IF(E834="","N/A",IF(OR(E834&lt;2014,AR834="Yes"),"Yes","No"))</f>
        <v>No</v>
      </c>
      <c r="BV834" s="3" t="str">
        <f t="shared" ref="BV834:BV897" si="552">IFERROR(IF(COUNTIF(C:C,C834)&gt;1,"Yes","No"),"No")</f>
        <v>No</v>
      </c>
      <c r="BW834" s="3">
        <f t="shared" ref="BW834:BW897" si="553">BA834</f>
        <v>0</v>
      </c>
      <c r="BX834" s="3" t="str">
        <f t="shared" ref="BX834:BX897" si="554">IF(AND(OR(CI834="S",CI834="R",CI834="C"),CH834="Yes",BW834&gt;2),"Yes",IF(AND(OR(CI834="S",CI834="R",CI834="C"),CH834="No",BW834&gt;1),"Yes",IF(AND(CI834="V",CH834="Yes",BW834&gt;0),"Yes","No")))</f>
        <v>No</v>
      </c>
      <c r="BY834" s="3">
        <f t="shared" ref="BY834:BY897" si="555">VALUE(W834)</f>
        <v>29825</v>
      </c>
      <c r="BZ834">
        <v>1</v>
      </c>
      <c r="CA834" s="3">
        <f t="shared" ref="CA834:CA897" si="556">BY834/BZ834</f>
        <v>29825</v>
      </c>
      <c r="CC834" s="3">
        <f t="shared" ref="CC834:CC897" si="557">AS834</f>
        <v>0</v>
      </c>
      <c r="CD834" s="3">
        <f t="shared" ref="CD834:CD897" si="558">VALUE(AT834)</f>
        <v>0</v>
      </c>
      <c r="CE834" s="3" t="str">
        <f t="shared" ref="CE834:CE897" si="559">IFERROR(IF(CD834&gt;1000,YEAR(CC834),""),"")</f>
        <v/>
      </c>
      <c r="CF834" s="3" t="e">
        <f>HLOOKUP(CE834,'Valuation Data'!$D$2:$K$5,4,FALSE)</f>
        <v>#N/A</v>
      </c>
      <c r="CG834" s="3">
        <f t="shared" ref="CG834:CG897" si="560">IF(CB834&gt;0,MIN(IFERROR(MIN(CD834*CF834,CA834),CA834),CB834),IFERROR(MIN(CD834*CF834,CA834),CA834))</f>
        <v>29825</v>
      </c>
      <c r="CH834" s="3" t="str">
        <f t="shared" ref="CH834:CH897" si="561">IFERROR(IF(AND(OR(CI834="S",CI834="R",CI834="C",CI834="V"),CF834&gt;0),"Yes","No"),"No")</f>
        <v>No</v>
      </c>
      <c r="CI834" s="3" t="str">
        <f>VLOOKUP(R834,'Use Codes &amp; County Type'!A:D,4,FALSE)</f>
        <v>V</v>
      </c>
      <c r="CJ834" s="3" t="str">
        <f t="shared" ref="CJ834:CJ897" si="562">IF(AND(CH834="No",CI834="V"),"Yes","No")</f>
        <v>Yes</v>
      </c>
      <c r="CK834" s="3" t="str">
        <f t="shared" ref="CK834:CK897" si="563">IF(OR(BB834="Yes",BB834=""),"Yes","No")</f>
        <v>No</v>
      </c>
      <c r="CL834" s="3">
        <f t="shared" ref="CL834:CL897" si="564">IF(AND(OR(CI834="S",CI834="R",CI834="C"),CH834="Yes",CK834="Yes"),75%,IF(AND(OR(CI834="S",CI834="R"),CH834="Yes",CK834="No"),40%,IF(AND(OR(CI834="S",CI834="R",CI834="C"),CH834="No",CK834="Yes"),67%,IF(AND(OR(CI834="S",CI834="R"),CH834="No",CK834="No"),35%,IF(AND(CI834="C",CH834="Yes"),35%,IF(AND(CI834="C",CH834="No"),30%,IF(AND(CH834="Yes",CI834="V"),10%,0%)))))))</f>
        <v>0</v>
      </c>
      <c r="CM834" s="3">
        <f t="shared" ref="CM834:CM897" si="565">CG834*CL834</f>
        <v>0</v>
      </c>
      <c r="CN834" s="3">
        <f t="shared" ref="CN834:CN897" si="566">D834+(BA834+3)*MAX(D834,Z834)</f>
        <v>2081.2399999999998</v>
      </c>
      <c r="CO834" s="3">
        <f t="shared" ref="CO834:CO897" si="567">CM834-CN834</f>
        <v>-2081.2399999999998</v>
      </c>
      <c r="CP834" s="3">
        <f t="shared" ref="CP834:CP897" si="568">+CN834/CG834</f>
        <v>6.9781726739312655E-2</v>
      </c>
      <c r="CR834" s="3" t="str">
        <f t="shared" ref="CR834:CR897" si="569">IF(AND(CV834="*Bid",D834&gt;49999),"Google","No")</f>
        <v>No</v>
      </c>
      <c r="CV834" s="3" t="str">
        <f t="shared" ref="CV834:CV897" si="570">IF(BN834="Lien&lt;$150","Lien&lt;$150",IF(OR(BU834="Yes",BV834="Yes"),"County Held Lien",IF(CG834&lt;30000,"FMV&lt;$30K",IF(BR834="Yes","EPA",IF(BS834="Yes","CDD",IF(BT834="High","Flood",IF(BX834="Yes","Too Many Priors",IF(CJ834="Yes","Vacant, No Sales Data",IF(CO834&lt;0,"Neg Solv Premium",IF(BP834="Bad Address","Bad Address",IF(CQ834="Bad","Bad Data",IF(CS834="Bad","Bad Google",IF(CT834="Redeemed","Redeemed",IF(CU834="Data Change","Data Change","*Bid"))))))))))))))</f>
        <v>FMV&lt;$30K</v>
      </c>
      <c r="CW834" s="3">
        <f t="shared" ref="CW834:CW897" si="571">VALUE(A834)</f>
        <v>833</v>
      </c>
      <c r="CX834" s="3">
        <f t="shared" ref="CX834:CX897" si="572">VALUE(D834)</f>
        <v>520.30999999999995</v>
      </c>
      <c r="CY834" s="3" t="str">
        <f t="shared" ref="CY834:CY897" si="573">IF(AND(CV834="*Bid",CX834&gt;75000),"Check","Ok")</f>
        <v>Ok</v>
      </c>
      <c r="CZ834">
        <v>0</v>
      </c>
      <c r="DA834">
        <v>0</v>
      </c>
    </row>
    <row r="835" spans="1:105" x14ac:dyDescent="0.25">
      <c r="A835">
        <v>834</v>
      </c>
      <c r="B835" t="s">
        <v>3</v>
      </c>
      <c r="C835" t="s">
        <v>943</v>
      </c>
      <c r="D835">
        <v>598.51</v>
      </c>
      <c r="E835">
        <v>2017</v>
      </c>
      <c r="F835">
        <v>598.51</v>
      </c>
      <c r="G835">
        <v>598.51</v>
      </c>
      <c r="H835" s="3">
        <f t="shared" si="533"/>
        <v>0</v>
      </c>
      <c r="I835">
        <v>54908</v>
      </c>
      <c r="J835" t="s">
        <v>2735</v>
      </c>
      <c r="K835" t="s">
        <v>2738</v>
      </c>
      <c r="L835">
        <v>32011</v>
      </c>
      <c r="M835" t="s">
        <v>3361</v>
      </c>
      <c r="N835" t="s">
        <v>4759</v>
      </c>
      <c r="O835">
        <v>-81.779506057679598</v>
      </c>
      <c r="P835">
        <v>30.543544794781202</v>
      </c>
      <c r="Q835" t="s">
        <v>5385</v>
      </c>
      <c r="R835">
        <v>2</v>
      </c>
      <c r="S835" t="s">
        <v>6535</v>
      </c>
      <c r="T835">
        <v>1006</v>
      </c>
      <c r="U835" t="s">
        <v>6578</v>
      </c>
      <c r="V835">
        <v>2017</v>
      </c>
      <c r="W835">
        <v>72908</v>
      </c>
      <c r="X835">
        <v>2017</v>
      </c>
      <c r="Y835">
        <v>84892</v>
      </c>
      <c r="Z835">
        <v>523.82000000000005</v>
      </c>
      <c r="AA835" s="3">
        <f t="shared" si="534"/>
        <v>0.87520676346259885</v>
      </c>
      <c r="AB835" t="s">
        <v>6616</v>
      </c>
      <c r="AG835" t="s">
        <v>6616</v>
      </c>
      <c r="AH835" t="s">
        <v>6616</v>
      </c>
      <c r="AI835" t="s">
        <v>6618</v>
      </c>
      <c r="AJ835" t="s">
        <v>6618</v>
      </c>
      <c r="AK835" t="s">
        <v>6618</v>
      </c>
      <c r="AL835" t="s">
        <v>6618</v>
      </c>
      <c r="AM835" t="s">
        <v>6618</v>
      </c>
      <c r="AN835">
        <v>0</v>
      </c>
      <c r="AO835">
        <v>0</v>
      </c>
      <c r="AP835" s="3" t="str">
        <f t="shared" si="535"/>
        <v>No</v>
      </c>
      <c r="AQ835" s="3" t="str">
        <f t="shared" si="536"/>
        <v>No</v>
      </c>
      <c r="AR835" s="3" t="str">
        <f t="shared" si="537"/>
        <v>No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 t="s">
        <v>6634</v>
      </c>
      <c r="AZ835">
        <v>0</v>
      </c>
      <c r="BA835">
        <v>0</v>
      </c>
      <c r="BB835" t="s">
        <v>6617</v>
      </c>
      <c r="BC835" t="s">
        <v>6616</v>
      </c>
      <c r="BD835" s="4" t="str">
        <f t="shared" si="538"/>
        <v>No</v>
      </c>
      <c r="BE835" t="s">
        <v>6640</v>
      </c>
      <c r="BF835" s="3" t="str">
        <f t="shared" si="539"/>
        <v>No</v>
      </c>
      <c r="BG835" t="s">
        <v>6645</v>
      </c>
      <c r="BH835" s="3" t="str">
        <f t="shared" si="540"/>
        <v>54908 CHURCH RD</v>
      </c>
      <c r="BI835" s="3" t="str">
        <f t="shared" si="541"/>
        <v>Callahan</v>
      </c>
      <c r="BJ835" s="3" t="str">
        <f t="shared" si="542"/>
        <v>Florida</v>
      </c>
      <c r="BK835" s="3">
        <f t="shared" si="543"/>
        <v>32011</v>
      </c>
      <c r="BL835" s="3" t="str">
        <f t="shared" si="544"/>
        <v>54908 CHURCH RD CALLAHAN FL 32011</v>
      </c>
      <c r="BM835" s="3" t="str">
        <f t="shared" si="545"/>
        <v/>
      </c>
      <c r="BN835" s="3" t="str">
        <f t="shared" si="546"/>
        <v>Pass</v>
      </c>
      <c r="BO835" s="3" t="str">
        <f t="shared" si="547"/>
        <v>No</v>
      </c>
      <c r="BP835" s="3" t="str">
        <f t="shared" si="548"/>
        <v>FV&lt;$10K</v>
      </c>
      <c r="BQ835" t="s">
        <v>6650</v>
      </c>
      <c r="BR835" s="3" t="str">
        <f t="shared" si="549"/>
        <v>No, &lt; $20K Lien</v>
      </c>
      <c r="BS835" s="3" t="str">
        <f t="shared" si="550"/>
        <v>No, Lien &lt; $20K</v>
      </c>
      <c r="BT835" t="s">
        <v>6650</v>
      </c>
      <c r="BU835" s="3" t="str">
        <f t="shared" si="551"/>
        <v>No</v>
      </c>
      <c r="BV835" s="3" t="str">
        <f t="shared" si="552"/>
        <v>No</v>
      </c>
      <c r="BW835" s="3">
        <f t="shared" si="553"/>
        <v>0</v>
      </c>
      <c r="BX835" s="3" t="str">
        <f t="shared" si="554"/>
        <v>No</v>
      </c>
      <c r="BY835" s="3">
        <f t="shared" si="555"/>
        <v>72908</v>
      </c>
      <c r="BZ835">
        <v>1</v>
      </c>
      <c r="CA835" s="3">
        <f t="shared" si="556"/>
        <v>72908</v>
      </c>
      <c r="CC835" s="3">
        <f t="shared" si="557"/>
        <v>0</v>
      </c>
      <c r="CD835" s="3">
        <f t="shared" si="558"/>
        <v>0</v>
      </c>
      <c r="CE835" s="3" t="str">
        <f t="shared" si="559"/>
        <v/>
      </c>
      <c r="CF835" s="3" t="e">
        <f>HLOOKUP(CE835,'Valuation Data'!$D$2:$K$5,4,FALSE)</f>
        <v>#N/A</v>
      </c>
      <c r="CG835" s="3">
        <f t="shared" si="560"/>
        <v>72908</v>
      </c>
      <c r="CH835" s="3" t="str">
        <f t="shared" si="561"/>
        <v>No</v>
      </c>
      <c r="CI835" s="3" t="str">
        <f>VLOOKUP(R835,'Use Codes &amp; County Type'!A:D,4,FALSE)</f>
        <v>R</v>
      </c>
      <c r="CJ835" s="3" t="str">
        <f t="shared" si="562"/>
        <v>No</v>
      </c>
      <c r="CK835" s="3" t="str">
        <f t="shared" si="563"/>
        <v>Yes</v>
      </c>
      <c r="CL835" s="3">
        <f t="shared" si="564"/>
        <v>0.67</v>
      </c>
      <c r="CM835" s="3">
        <f t="shared" si="565"/>
        <v>48848.36</v>
      </c>
      <c r="CN835" s="3">
        <f t="shared" si="566"/>
        <v>2394.04</v>
      </c>
      <c r="CO835" s="3">
        <f t="shared" si="567"/>
        <v>46454.32</v>
      </c>
      <c r="CP835" s="3">
        <f t="shared" si="568"/>
        <v>3.2836451418225707E-2</v>
      </c>
      <c r="CR835" s="3" t="str">
        <f t="shared" si="569"/>
        <v>No</v>
      </c>
      <c r="CV835" s="3" t="str">
        <f t="shared" si="570"/>
        <v>*Bid</v>
      </c>
      <c r="CW835" s="3">
        <f t="shared" si="571"/>
        <v>834</v>
      </c>
      <c r="CX835" s="3">
        <f t="shared" si="572"/>
        <v>598.51</v>
      </c>
      <c r="CY835" s="3" t="str">
        <f t="shared" si="573"/>
        <v>Ok</v>
      </c>
      <c r="CZ835">
        <v>0</v>
      </c>
      <c r="DA835">
        <v>0</v>
      </c>
    </row>
    <row r="836" spans="1:105" x14ac:dyDescent="0.25">
      <c r="A836">
        <v>835</v>
      </c>
      <c r="B836" t="s">
        <v>3</v>
      </c>
      <c r="C836" t="s">
        <v>944</v>
      </c>
      <c r="D836">
        <v>128.72</v>
      </c>
      <c r="E836">
        <v>2017</v>
      </c>
      <c r="F836" t="e">
        <f>NA()</f>
        <v>#N/A</v>
      </c>
      <c r="G836" t="e">
        <f>NA()</f>
        <v>#N/A</v>
      </c>
      <c r="H836" s="3" t="e">
        <f t="shared" si="533"/>
        <v>#N/A</v>
      </c>
      <c r="I836" t="e">
        <f>NA()</f>
        <v>#N/A</v>
      </c>
      <c r="J836" t="e">
        <f>NA()</f>
        <v>#N/A</v>
      </c>
      <c r="K836" t="e">
        <f>NA()</f>
        <v>#N/A</v>
      </c>
      <c r="L836" t="e">
        <f>NA()</f>
        <v>#N/A</v>
      </c>
      <c r="M836" t="e">
        <f>NA()</f>
        <v>#N/A</v>
      </c>
      <c r="N836" t="e">
        <f>NA()</f>
        <v>#N/A</v>
      </c>
      <c r="O836" t="e">
        <f>NA()</f>
        <v>#N/A</v>
      </c>
      <c r="P836" t="e">
        <f>NA()</f>
        <v>#N/A</v>
      </c>
      <c r="Q836" t="e">
        <f>NA()</f>
        <v>#N/A</v>
      </c>
      <c r="R836">
        <v>2</v>
      </c>
      <c r="S836" t="s">
        <v>6535</v>
      </c>
      <c r="T836" t="e">
        <f>NA()</f>
        <v>#N/A</v>
      </c>
      <c r="U836" t="e">
        <f>NA()</f>
        <v>#N/A</v>
      </c>
      <c r="V836">
        <v>2017</v>
      </c>
      <c r="W836">
        <v>30907</v>
      </c>
      <c r="X836" t="e">
        <f>NA()</f>
        <v>#N/A</v>
      </c>
      <c r="Y836" t="e">
        <f>NA()</f>
        <v>#N/A</v>
      </c>
      <c r="Z836" t="e">
        <f>NA()</f>
        <v>#N/A</v>
      </c>
      <c r="AA836" s="3">
        <f t="shared" si="534"/>
        <v>0</v>
      </c>
      <c r="AG836" t="s">
        <v>6616</v>
      </c>
      <c r="AI836" t="e">
        <f>NA()</f>
        <v>#N/A</v>
      </c>
      <c r="AJ836" t="e">
        <f>NA()</f>
        <v>#N/A</v>
      </c>
      <c r="AK836" t="e">
        <f>NA()</f>
        <v>#N/A</v>
      </c>
      <c r="AL836" t="e">
        <f>NA()</f>
        <v>#N/A</v>
      </c>
      <c r="AM836" t="e">
        <f>NA()</f>
        <v>#N/A</v>
      </c>
      <c r="AN836" t="e">
        <f>NA()</f>
        <v>#N/A</v>
      </c>
      <c r="AO836" t="e">
        <f>NA()</f>
        <v>#N/A</v>
      </c>
      <c r="AP836" s="3" t="str">
        <f t="shared" si="535"/>
        <v>No</v>
      </c>
      <c r="AQ836" s="3" t="str">
        <f t="shared" si="536"/>
        <v>No</v>
      </c>
      <c r="AR836" s="3" t="str">
        <f t="shared" si="537"/>
        <v>No</v>
      </c>
      <c r="AS836" t="e">
        <f>NA()</f>
        <v>#N/A</v>
      </c>
      <c r="AT836" t="e">
        <f>NA()</f>
        <v>#N/A</v>
      </c>
      <c r="AU836" t="e">
        <f>NA()</f>
        <v>#N/A</v>
      </c>
      <c r="AV836" t="e">
        <f>NA()</f>
        <v>#N/A</v>
      </c>
      <c r="AW836" t="e">
        <f>NA()</f>
        <v>#N/A</v>
      </c>
      <c r="AX836" t="e">
        <f>NA()</f>
        <v>#N/A</v>
      </c>
      <c r="AY836" t="e">
        <f>NA()</f>
        <v>#N/A</v>
      </c>
      <c r="AZ836" t="e">
        <f>NA()</f>
        <v>#N/A</v>
      </c>
      <c r="BA836">
        <v>0</v>
      </c>
      <c r="BB836" t="s">
        <v>6617</v>
      </c>
      <c r="BC836" t="e">
        <f>NA()</f>
        <v>#N/A</v>
      </c>
      <c r="BD836" s="4" t="str">
        <f t="shared" si="538"/>
        <v>No</v>
      </c>
      <c r="BE836" t="e">
        <f>NA()</f>
        <v>#N/A</v>
      </c>
      <c r="BF836" s="3" t="str">
        <f t="shared" si="539"/>
        <v>No</v>
      </c>
      <c r="BG836" t="e">
        <f>NA()</f>
        <v>#N/A</v>
      </c>
      <c r="BH836" s="3" t="e">
        <f t="shared" si="540"/>
        <v>#N/A</v>
      </c>
      <c r="BI836" s="3" t="e">
        <f t="shared" si="541"/>
        <v>#N/A</v>
      </c>
      <c r="BJ836" s="3" t="e">
        <f t="shared" si="542"/>
        <v>#N/A</v>
      </c>
      <c r="BK836" s="3" t="e">
        <f t="shared" si="543"/>
        <v>#N/A</v>
      </c>
      <c r="BL836" s="3" t="e">
        <f t="shared" si="544"/>
        <v>#N/A</v>
      </c>
      <c r="BM836" s="3" t="e">
        <f t="shared" si="545"/>
        <v>#N/A</v>
      </c>
      <c r="BN836" s="3" t="str">
        <f t="shared" si="546"/>
        <v>Lien&lt;$150</v>
      </c>
      <c r="BO836" s="3" t="e">
        <f t="shared" si="547"/>
        <v>#N/A</v>
      </c>
      <c r="BP836" s="3" t="str">
        <f t="shared" si="548"/>
        <v>FV&lt;$10K</v>
      </c>
      <c r="BQ836" t="s">
        <v>6650</v>
      </c>
      <c r="BR836" s="3" t="str">
        <f t="shared" si="549"/>
        <v>No, &lt; $20K Lien</v>
      </c>
      <c r="BS836" s="3" t="str">
        <f t="shared" si="550"/>
        <v>No, Lien &lt; $20K</v>
      </c>
      <c r="BT836" t="s">
        <v>6650</v>
      </c>
      <c r="BU836" s="3" t="str">
        <f t="shared" si="551"/>
        <v>No</v>
      </c>
      <c r="BV836" s="3" t="str">
        <f t="shared" si="552"/>
        <v>No</v>
      </c>
      <c r="BW836" s="3">
        <f t="shared" si="553"/>
        <v>0</v>
      </c>
      <c r="BX836" s="3" t="str">
        <f t="shared" si="554"/>
        <v>No</v>
      </c>
      <c r="BY836" s="3">
        <f t="shared" si="555"/>
        <v>30907</v>
      </c>
      <c r="BZ836">
        <v>1</v>
      </c>
      <c r="CA836" s="3">
        <f t="shared" si="556"/>
        <v>30907</v>
      </c>
      <c r="CC836" s="3" t="e">
        <f t="shared" si="557"/>
        <v>#N/A</v>
      </c>
      <c r="CD836" s="3" t="e">
        <f t="shared" si="558"/>
        <v>#N/A</v>
      </c>
      <c r="CE836" s="3" t="str">
        <f t="shared" si="559"/>
        <v/>
      </c>
      <c r="CF836" s="3" t="e">
        <f>HLOOKUP(CE836,'Valuation Data'!$D$2:$K$5,4,FALSE)</f>
        <v>#N/A</v>
      </c>
      <c r="CG836" s="3">
        <f t="shared" si="560"/>
        <v>30907</v>
      </c>
      <c r="CH836" s="3" t="str">
        <f t="shared" si="561"/>
        <v>No</v>
      </c>
      <c r="CI836" s="3" t="str">
        <f>VLOOKUP(R836,'Use Codes &amp; County Type'!A:D,4,FALSE)</f>
        <v>R</v>
      </c>
      <c r="CJ836" s="3" t="str">
        <f t="shared" si="562"/>
        <v>No</v>
      </c>
      <c r="CK836" s="3" t="str">
        <f t="shared" si="563"/>
        <v>Yes</v>
      </c>
      <c r="CL836" s="3">
        <f t="shared" si="564"/>
        <v>0.67</v>
      </c>
      <c r="CM836" s="3">
        <f t="shared" si="565"/>
        <v>20707.690000000002</v>
      </c>
      <c r="CN836" s="3" t="e">
        <f t="shared" si="566"/>
        <v>#N/A</v>
      </c>
      <c r="CO836" s="3" t="e">
        <f t="shared" si="567"/>
        <v>#N/A</v>
      </c>
      <c r="CP836" s="3" t="e">
        <f t="shared" si="568"/>
        <v>#N/A</v>
      </c>
      <c r="CR836" s="3" t="str">
        <f t="shared" si="569"/>
        <v>No</v>
      </c>
      <c r="CV836" s="3" t="str">
        <f t="shared" si="570"/>
        <v>Lien&lt;$150</v>
      </c>
      <c r="CW836" s="3">
        <f t="shared" si="571"/>
        <v>835</v>
      </c>
      <c r="CX836" s="3">
        <f t="shared" si="572"/>
        <v>128.72</v>
      </c>
      <c r="CY836" s="3" t="str">
        <f t="shared" si="573"/>
        <v>Ok</v>
      </c>
      <c r="CZ836" t="e">
        <f>NA()</f>
        <v>#N/A</v>
      </c>
      <c r="DA836" t="e">
        <f>NA()</f>
        <v>#N/A</v>
      </c>
    </row>
    <row r="837" spans="1:105" x14ac:dyDescent="0.25">
      <c r="A837">
        <v>836</v>
      </c>
      <c r="B837" t="s">
        <v>3</v>
      </c>
      <c r="C837" t="s">
        <v>945</v>
      </c>
      <c r="D837">
        <v>523.16999999999996</v>
      </c>
      <c r="E837">
        <v>2017</v>
      </c>
      <c r="F837">
        <v>523.16999999999996</v>
      </c>
      <c r="G837">
        <v>523.16999999999996</v>
      </c>
      <c r="H837" s="3">
        <f t="shared" si="533"/>
        <v>0</v>
      </c>
      <c r="I837">
        <v>54242</v>
      </c>
      <c r="J837" t="s">
        <v>2735</v>
      </c>
      <c r="K837" t="s">
        <v>2738</v>
      </c>
      <c r="L837">
        <v>32011</v>
      </c>
      <c r="M837" t="s">
        <v>3362</v>
      </c>
      <c r="N837" t="s">
        <v>4759</v>
      </c>
      <c r="O837">
        <v>-81.765513654367695</v>
      </c>
      <c r="P837">
        <v>30.534690857296301</v>
      </c>
      <c r="Q837" t="s">
        <v>5386</v>
      </c>
      <c r="R837">
        <v>0</v>
      </c>
      <c r="S837" t="s">
        <v>6538</v>
      </c>
      <c r="T837">
        <v>8001</v>
      </c>
      <c r="U837" t="s">
        <v>6581</v>
      </c>
      <c r="V837">
        <v>2017</v>
      </c>
      <c r="W837">
        <v>30000</v>
      </c>
      <c r="X837">
        <v>2017</v>
      </c>
      <c r="Y837">
        <v>30000</v>
      </c>
      <c r="Z837">
        <v>454.16</v>
      </c>
      <c r="AA837" s="3">
        <f t="shared" si="534"/>
        <v>0.86809258940688505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 s="3" t="str">
        <f t="shared" si="535"/>
        <v>No</v>
      </c>
      <c r="AQ837" s="3" t="str">
        <f t="shared" si="536"/>
        <v>No</v>
      </c>
      <c r="AR837" s="3" t="str">
        <f t="shared" si="537"/>
        <v>No</v>
      </c>
      <c r="AS837">
        <v>0</v>
      </c>
      <c r="AT837">
        <v>0</v>
      </c>
      <c r="AU837">
        <v>37800</v>
      </c>
      <c r="AV837">
        <v>0</v>
      </c>
      <c r="AW837">
        <v>0</v>
      </c>
      <c r="AX837">
        <v>0</v>
      </c>
      <c r="AY837" t="s">
        <v>6634</v>
      </c>
      <c r="AZ837">
        <v>0</v>
      </c>
      <c r="BA837">
        <v>0</v>
      </c>
      <c r="BB837" t="s">
        <v>6616</v>
      </c>
      <c r="BC837">
        <v>0</v>
      </c>
      <c r="BD837" s="4" t="str">
        <f t="shared" si="538"/>
        <v>No</v>
      </c>
      <c r="BE837" t="s">
        <v>6640</v>
      </c>
      <c r="BF837" s="3" t="str">
        <f t="shared" si="539"/>
        <v>No</v>
      </c>
      <c r="BG837" t="s">
        <v>6645</v>
      </c>
      <c r="BH837" s="3" t="str">
        <f t="shared" si="540"/>
        <v>54242 VONTZ CIR</v>
      </c>
      <c r="BI837" s="3" t="str">
        <f t="shared" si="541"/>
        <v>Callahan</v>
      </c>
      <c r="BJ837" s="3" t="str">
        <f t="shared" si="542"/>
        <v>Florida</v>
      </c>
      <c r="BK837" s="3">
        <f t="shared" si="543"/>
        <v>32011</v>
      </c>
      <c r="BL837" s="3" t="str">
        <f t="shared" si="544"/>
        <v>54242 VONTZ CIR CALLAHAN FL 32011</v>
      </c>
      <c r="BM837" s="3" t="str">
        <f t="shared" si="545"/>
        <v>L</v>
      </c>
      <c r="BN837" s="3" t="str">
        <f t="shared" si="546"/>
        <v>Pass</v>
      </c>
      <c r="BO837" s="3" t="str">
        <f t="shared" si="547"/>
        <v>No</v>
      </c>
      <c r="BP837" s="3" t="str">
        <f t="shared" si="548"/>
        <v>FV&lt;$10K</v>
      </c>
      <c r="BQ837" t="s">
        <v>6650</v>
      </c>
      <c r="BR837" s="3" t="str">
        <f t="shared" si="549"/>
        <v>No, &lt; $20K Lien</v>
      </c>
      <c r="BS837" s="3" t="str">
        <f t="shared" si="550"/>
        <v>No, Lien &lt; $20K</v>
      </c>
      <c r="BT837" t="s">
        <v>6650</v>
      </c>
      <c r="BU837" s="3" t="str">
        <f t="shared" si="551"/>
        <v>No</v>
      </c>
      <c r="BV837" s="3" t="str">
        <f t="shared" si="552"/>
        <v>No</v>
      </c>
      <c r="BW837" s="3">
        <f t="shared" si="553"/>
        <v>0</v>
      </c>
      <c r="BX837" s="3" t="str">
        <f t="shared" si="554"/>
        <v>No</v>
      </c>
      <c r="BY837" s="3">
        <f t="shared" si="555"/>
        <v>30000</v>
      </c>
      <c r="BZ837">
        <v>1</v>
      </c>
      <c r="CA837" s="3">
        <f t="shared" si="556"/>
        <v>30000</v>
      </c>
      <c r="CC837" s="3">
        <f t="shared" si="557"/>
        <v>0</v>
      </c>
      <c r="CD837" s="3">
        <f t="shared" si="558"/>
        <v>0</v>
      </c>
      <c r="CE837" s="3" t="str">
        <f t="shared" si="559"/>
        <v/>
      </c>
      <c r="CF837" s="3" t="e">
        <f>HLOOKUP(CE837,'Valuation Data'!$D$2:$K$5,4,FALSE)</f>
        <v>#N/A</v>
      </c>
      <c r="CG837" s="3">
        <f t="shared" si="560"/>
        <v>30000</v>
      </c>
      <c r="CH837" s="3" t="str">
        <f t="shared" si="561"/>
        <v>No</v>
      </c>
      <c r="CI837" s="3" t="str">
        <f>VLOOKUP(R837,'Use Codes &amp; County Type'!A:D,4,FALSE)</f>
        <v>V</v>
      </c>
      <c r="CJ837" s="3" t="str">
        <f t="shared" si="562"/>
        <v>Yes</v>
      </c>
      <c r="CK837" s="3" t="str">
        <f t="shared" si="563"/>
        <v>No</v>
      </c>
      <c r="CL837" s="3">
        <f t="shared" si="564"/>
        <v>0</v>
      </c>
      <c r="CM837" s="3">
        <f t="shared" si="565"/>
        <v>0</v>
      </c>
      <c r="CN837" s="3">
        <f t="shared" si="566"/>
        <v>2092.6799999999998</v>
      </c>
      <c r="CO837" s="3">
        <f t="shared" si="567"/>
        <v>-2092.6799999999998</v>
      </c>
      <c r="CP837" s="3">
        <f t="shared" si="568"/>
        <v>6.9755999999999999E-2</v>
      </c>
      <c r="CR837" s="3" t="str">
        <f t="shared" si="569"/>
        <v>No</v>
      </c>
      <c r="CV837" s="3" t="str">
        <f t="shared" si="570"/>
        <v>Vacant, No Sales Data</v>
      </c>
      <c r="CW837" s="3">
        <f t="shared" si="571"/>
        <v>836</v>
      </c>
      <c r="CX837" s="3">
        <f t="shared" si="572"/>
        <v>523.16999999999996</v>
      </c>
      <c r="CY837" s="3" t="str">
        <f t="shared" si="573"/>
        <v>Ok</v>
      </c>
      <c r="CZ837">
        <v>0</v>
      </c>
      <c r="DA837">
        <v>0</v>
      </c>
    </row>
    <row r="838" spans="1:105" x14ac:dyDescent="0.25">
      <c r="A838">
        <v>837</v>
      </c>
      <c r="B838" t="s">
        <v>3</v>
      </c>
      <c r="C838" t="s">
        <v>946</v>
      </c>
      <c r="D838">
        <v>527.95000000000005</v>
      </c>
      <c r="E838">
        <v>2017</v>
      </c>
      <c r="F838">
        <v>527.95000000000005</v>
      </c>
      <c r="G838">
        <v>527.95000000000005</v>
      </c>
      <c r="H838" s="3">
        <f t="shared" si="533"/>
        <v>0</v>
      </c>
      <c r="I838">
        <v>54095</v>
      </c>
      <c r="J838" t="s">
        <v>2735</v>
      </c>
      <c r="K838" t="s">
        <v>2738</v>
      </c>
      <c r="L838">
        <v>32011</v>
      </c>
      <c r="M838" t="s">
        <v>3363</v>
      </c>
      <c r="N838" t="s">
        <v>4759</v>
      </c>
      <c r="O838">
        <v>-81.787251072065402</v>
      </c>
      <c r="P838">
        <v>30.510942227722001</v>
      </c>
      <c r="Q838" t="s">
        <v>5387</v>
      </c>
      <c r="R838">
        <v>2</v>
      </c>
      <c r="S838" t="s">
        <v>6535</v>
      </c>
      <c r="T838">
        <v>1006</v>
      </c>
      <c r="U838" t="s">
        <v>6578</v>
      </c>
      <c r="V838">
        <v>2017</v>
      </c>
      <c r="W838">
        <v>30291</v>
      </c>
      <c r="X838">
        <v>2017</v>
      </c>
      <c r="Y838">
        <v>30291</v>
      </c>
      <c r="Z838">
        <v>458.57</v>
      </c>
      <c r="AA838" s="3">
        <f t="shared" si="534"/>
        <v>0.86858604034472953</v>
      </c>
      <c r="AC838" t="s">
        <v>6616</v>
      </c>
      <c r="AD838" t="s">
        <v>6616</v>
      </c>
      <c r="AE838" t="s">
        <v>6616</v>
      </c>
      <c r="AF838" t="s">
        <v>6616</v>
      </c>
      <c r="AG838" t="s">
        <v>6616</v>
      </c>
      <c r="AH838" t="s">
        <v>6616</v>
      </c>
      <c r="AI838" t="s">
        <v>6618</v>
      </c>
      <c r="AJ838" t="s">
        <v>6618</v>
      </c>
      <c r="AK838" t="s">
        <v>6618</v>
      </c>
      <c r="AL838" t="s">
        <v>6618</v>
      </c>
      <c r="AM838" t="s">
        <v>6618</v>
      </c>
      <c r="AN838" t="s">
        <v>6618</v>
      </c>
      <c r="AO838" t="s">
        <v>6618</v>
      </c>
      <c r="AP838" s="3" t="str">
        <f t="shared" si="535"/>
        <v>No</v>
      </c>
      <c r="AQ838" s="3" t="str">
        <f t="shared" si="536"/>
        <v>No</v>
      </c>
      <c r="AR838" s="3" t="str">
        <f t="shared" si="537"/>
        <v>No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1</v>
      </c>
      <c r="AY838" t="s">
        <v>6636</v>
      </c>
      <c r="AZ838" t="s">
        <v>6638</v>
      </c>
      <c r="BA838">
        <v>0</v>
      </c>
      <c r="BB838" t="s">
        <v>6616</v>
      </c>
      <c r="BC838" t="s">
        <v>6617</v>
      </c>
      <c r="BD838" s="4" t="str">
        <f t="shared" si="538"/>
        <v>No</v>
      </c>
      <c r="BE838" t="s">
        <v>6640</v>
      </c>
      <c r="BF838" s="3" t="str">
        <f t="shared" si="539"/>
        <v>No</v>
      </c>
      <c r="BG838" t="s">
        <v>6645</v>
      </c>
      <c r="BH838" s="3" t="str">
        <f t="shared" si="540"/>
        <v>54095 ROY BOOTH RD</v>
      </c>
      <c r="BI838" s="3" t="str">
        <f t="shared" si="541"/>
        <v>Callahan</v>
      </c>
      <c r="BJ838" s="3" t="str">
        <f t="shared" si="542"/>
        <v>Florida</v>
      </c>
      <c r="BK838" s="3">
        <f t="shared" si="543"/>
        <v>32011</v>
      </c>
      <c r="BL838" s="3" t="str">
        <f t="shared" si="544"/>
        <v>54095 ROY BOOTH RD CALLAHAN FL 32011</v>
      </c>
      <c r="BM838" s="3" t="str">
        <f t="shared" si="545"/>
        <v/>
      </c>
      <c r="BN838" s="3" t="str">
        <f t="shared" si="546"/>
        <v>Pass</v>
      </c>
      <c r="BO838" s="3" t="str">
        <f t="shared" si="547"/>
        <v>Yes</v>
      </c>
      <c r="BP838" s="3" t="str">
        <f t="shared" si="548"/>
        <v>FV&lt;$10K</v>
      </c>
      <c r="BQ838" t="s">
        <v>6650</v>
      </c>
      <c r="BR838" s="3" t="str">
        <f t="shared" si="549"/>
        <v>No, &lt; $20K Lien</v>
      </c>
      <c r="BS838" s="3" t="str">
        <f t="shared" si="550"/>
        <v>No, Lien &lt; $20K</v>
      </c>
      <c r="BT838" t="s">
        <v>6650</v>
      </c>
      <c r="BU838" s="3" t="str">
        <f t="shared" si="551"/>
        <v>No</v>
      </c>
      <c r="BV838" s="3" t="str">
        <f t="shared" si="552"/>
        <v>No</v>
      </c>
      <c r="BW838" s="3">
        <f t="shared" si="553"/>
        <v>0</v>
      </c>
      <c r="BX838" s="3" t="str">
        <f t="shared" si="554"/>
        <v>No</v>
      </c>
      <c r="BY838" s="3">
        <f t="shared" si="555"/>
        <v>30291</v>
      </c>
      <c r="BZ838">
        <v>1</v>
      </c>
      <c r="CA838" s="3">
        <f t="shared" si="556"/>
        <v>30291</v>
      </c>
      <c r="CC838" s="3">
        <f t="shared" si="557"/>
        <v>0</v>
      </c>
      <c r="CD838" s="3">
        <f t="shared" si="558"/>
        <v>0</v>
      </c>
      <c r="CE838" s="3" t="str">
        <f t="shared" si="559"/>
        <v/>
      </c>
      <c r="CF838" s="3" t="e">
        <f>HLOOKUP(CE838,'Valuation Data'!$D$2:$K$5,4,FALSE)</f>
        <v>#N/A</v>
      </c>
      <c r="CG838" s="3">
        <f t="shared" si="560"/>
        <v>30291</v>
      </c>
      <c r="CH838" s="3" t="str">
        <f t="shared" si="561"/>
        <v>No</v>
      </c>
      <c r="CI838" s="3" t="str">
        <f>VLOOKUP(R838,'Use Codes &amp; County Type'!A:D,4,FALSE)</f>
        <v>R</v>
      </c>
      <c r="CJ838" s="3" t="str">
        <f t="shared" si="562"/>
        <v>No</v>
      </c>
      <c r="CK838" s="3" t="str">
        <f t="shared" si="563"/>
        <v>No</v>
      </c>
      <c r="CL838" s="3">
        <f t="shared" si="564"/>
        <v>0.35</v>
      </c>
      <c r="CM838" s="3">
        <f t="shared" si="565"/>
        <v>10601.849999999999</v>
      </c>
      <c r="CN838" s="3">
        <f t="shared" si="566"/>
        <v>2111.8000000000002</v>
      </c>
      <c r="CO838" s="3">
        <f t="shared" si="567"/>
        <v>8490.0499999999993</v>
      </c>
      <c r="CP838" s="3">
        <f t="shared" si="568"/>
        <v>6.9717077679838896E-2</v>
      </c>
      <c r="CR838" s="3" t="str">
        <f t="shared" si="569"/>
        <v>No</v>
      </c>
      <c r="CV838" s="3" t="str">
        <f t="shared" si="570"/>
        <v>*Bid</v>
      </c>
      <c r="CW838" s="3">
        <f t="shared" si="571"/>
        <v>837</v>
      </c>
      <c r="CX838" s="3">
        <f t="shared" si="572"/>
        <v>527.95000000000005</v>
      </c>
      <c r="CY838" s="3" t="str">
        <f t="shared" si="573"/>
        <v>Ok</v>
      </c>
      <c r="CZ838">
        <v>0</v>
      </c>
      <c r="DA838">
        <v>0</v>
      </c>
    </row>
    <row r="839" spans="1:105" x14ac:dyDescent="0.25">
      <c r="A839">
        <v>838</v>
      </c>
      <c r="B839" t="s">
        <v>3</v>
      </c>
      <c r="C839" t="s">
        <v>947</v>
      </c>
      <c r="D839">
        <v>443.89</v>
      </c>
      <c r="E839">
        <v>2017</v>
      </c>
      <c r="F839">
        <v>443.89</v>
      </c>
      <c r="G839">
        <v>443.89</v>
      </c>
      <c r="H839" s="3">
        <f t="shared" si="533"/>
        <v>0</v>
      </c>
      <c r="I839">
        <v>54067</v>
      </c>
      <c r="J839" t="s">
        <v>2735</v>
      </c>
      <c r="K839" t="s">
        <v>2738</v>
      </c>
      <c r="L839">
        <v>32011</v>
      </c>
      <c r="M839" t="s">
        <v>3364</v>
      </c>
      <c r="N839" t="s">
        <v>4759</v>
      </c>
      <c r="O839">
        <v>-81.782361466727295</v>
      </c>
      <c r="P839">
        <v>30.514290388443801</v>
      </c>
      <c r="Q839" t="s">
        <v>5388</v>
      </c>
      <c r="R839">
        <v>2</v>
      </c>
      <c r="S839" t="s">
        <v>6535</v>
      </c>
      <c r="T839">
        <v>1006</v>
      </c>
      <c r="U839" t="s">
        <v>6578</v>
      </c>
      <c r="V839">
        <v>2017</v>
      </c>
      <c r="W839">
        <v>25157</v>
      </c>
      <c r="X839">
        <v>2017</v>
      </c>
      <c r="Y839">
        <v>25157</v>
      </c>
      <c r="Z839">
        <v>380.85</v>
      </c>
      <c r="AA839" s="3">
        <f t="shared" si="534"/>
        <v>0.85798283358489724</v>
      </c>
      <c r="AB839" t="s">
        <v>6616</v>
      </c>
      <c r="AC839" t="s">
        <v>6616</v>
      </c>
      <c r="AE839" t="s">
        <v>6616</v>
      </c>
      <c r="AF839" t="s">
        <v>6616</v>
      </c>
      <c r="AH839" t="s">
        <v>6616</v>
      </c>
      <c r="AI839" t="s">
        <v>6618</v>
      </c>
      <c r="AJ839" t="s">
        <v>6618</v>
      </c>
      <c r="AK839" t="s">
        <v>6618</v>
      </c>
      <c r="AL839" t="s">
        <v>6618</v>
      </c>
      <c r="AM839" t="s">
        <v>6618</v>
      </c>
      <c r="AN839">
        <v>0</v>
      </c>
      <c r="AO839">
        <v>0</v>
      </c>
      <c r="AP839" s="3" t="str">
        <f t="shared" si="535"/>
        <v>No</v>
      </c>
      <c r="AQ839" s="3" t="str">
        <f t="shared" si="536"/>
        <v>No</v>
      </c>
      <c r="AR839" s="3" t="str">
        <f t="shared" si="537"/>
        <v>No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 t="s">
        <v>6634</v>
      </c>
      <c r="AZ839" t="s">
        <v>6638</v>
      </c>
      <c r="BA839">
        <v>1</v>
      </c>
      <c r="BB839" t="s">
        <v>6616</v>
      </c>
      <c r="BC839" t="s">
        <v>6616</v>
      </c>
      <c r="BD839" s="4" t="str">
        <f t="shared" si="538"/>
        <v>No</v>
      </c>
      <c r="BE839" t="s">
        <v>6640</v>
      </c>
      <c r="BF839" s="3" t="str">
        <f t="shared" si="539"/>
        <v>No</v>
      </c>
      <c r="BG839" t="s">
        <v>6645</v>
      </c>
      <c r="BH839" s="3" t="str">
        <f t="shared" si="540"/>
        <v>54067 CHARLOTTE DR</v>
      </c>
      <c r="BI839" s="3" t="str">
        <f t="shared" si="541"/>
        <v>Callahan</v>
      </c>
      <c r="BJ839" s="3" t="str">
        <f t="shared" si="542"/>
        <v>Florida</v>
      </c>
      <c r="BK839" s="3">
        <f t="shared" si="543"/>
        <v>32011</v>
      </c>
      <c r="BL839" s="3" t="str">
        <f t="shared" si="544"/>
        <v>54067 CHARLOTTE DR CALLAHAN FL 32011</v>
      </c>
      <c r="BM839" s="3" t="str">
        <f t="shared" si="545"/>
        <v/>
      </c>
      <c r="BN839" s="3" t="str">
        <f t="shared" si="546"/>
        <v>Pass</v>
      </c>
      <c r="BO839" s="3" t="str">
        <f t="shared" si="547"/>
        <v>No</v>
      </c>
      <c r="BP839" s="3" t="str">
        <f t="shared" si="548"/>
        <v>FV&lt;$10K</v>
      </c>
      <c r="BQ839" t="s">
        <v>6650</v>
      </c>
      <c r="BR839" s="3" t="str">
        <f t="shared" si="549"/>
        <v>No, &lt; $20K Lien</v>
      </c>
      <c r="BS839" s="3" t="str">
        <f t="shared" si="550"/>
        <v>No, Lien &lt; $20K</v>
      </c>
      <c r="BT839" t="s">
        <v>6650</v>
      </c>
      <c r="BU839" s="3" t="str">
        <f t="shared" si="551"/>
        <v>No</v>
      </c>
      <c r="BV839" s="3" t="str">
        <f t="shared" si="552"/>
        <v>No</v>
      </c>
      <c r="BW839" s="3">
        <f t="shared" si="553"/>
        <v>1</v>
      </c>
      <c r="BX839" s="3" t="str">
        <f t="shared" si="554"/>
        <v>No</v>
      </c>
      <c r="BY839" s="3">
        <f t="shared" si="555"/>
        <v>25157</v>
      </c>
      <c r="BZ839">
        <v>1</v>
      </c>
      <c r="CA839" s="3">
        <f t="shared" si="556"/>
        <v>25157</v>
      </c>
      <c r="CC839" s="3">
        <f t="shared" si="557"/>
        <v>0</v>
      </c>
      <c r="CD839" s="3">
        <f t="shared" si="558"/>
        <v>0</v>
      </c>
      <c r="CE839" s="3" t="str">
        <f t="shared" si="559"/>
        <v/>
      </c>
      <c r="CF839" s="3" t="e">
        <f>HLOOKUP(CE839,'Valuation Data'!$D$2:$K$5,4,FALSE)</f>
        <v>#N/A</v>
      </c>
      <c r="CG839" s="3">
        <f t="shared" si="560"/>
        <v>25157</v>
      </c>
      <c r="CH839" s="3" t="str">
        <f t="shared" si="561"/>
        <v>No</v>
      </c>
      <c r="CI839" s="3" t="str">
        <f>VLOOKUP(R839,'Use Codes &amp; County Type'!A:D,4,FALSE)</f>
        <v>R</v>
      </c>
      <c r="CJ839" s="3" t="str">
        <f t="shared" si="562"/>
        <v>No</v>
      </c>
      <c r="CK839" s="3" t="str">
        <f t="shared" si="563"/>
        <v>No</v>
      </c>
      <c r="CL839" s="3">
        <f t="shared" si="564"/>
        <v>0.35</v>
      </c>
      <c r="CM839" s="3">
        <f t="shared" si="565"/>
        <v>8804.9499999999989</v>
      </c>
      <c r="CN839" s="3">
        <f t="shared" si="566"/>
        <v>2219.4499999999998</v>
      </c>
      <c r="CO839" s="3">
        <f t="shared" si="567"/>
        <v>6585.4999999999991</v>
      </c>
      <c r="CP839" s="3">
        <f t="shared" si="568"/>
        <v>8.8223953571570535E-2</v>
      </c>
      <c r="CR839" s="3" t="str">
        <f t="shared" si="569"/>
        <v>No</v>
      </c>
      <c r="CV839" s="3" t="str">
        <f t="shared" si="570"/>
        <v>FMV&lt;$30K</v>
      </c>
      <c r="CW839" s="3">
        <f t="shared" si="571"/>
        <v>838</v>
      </c>
      <c r="CX839" s="3">
        <f t="shared" si="572"/>
        <v>443.89</v>
      </c>
      <c r="CY839" s="3" t="str">
        <f t="shared" si="573"/>
        <v>Ok</v>
      </c>
      <c r="CZ839">
        <v>0</v>
      </c>
      <c r="DA839">
        <v>0</v>
      </c>
    </row>
    <row r="840" spans="1:105" x14ac:dyDescent="0.25">
      <c r="A840">
        <v>839</v>
      </c>
      <c r="B840" t="s">
        <v>3</v>
      </c>
      <c r="C840" t="s">
        <v>948</v>
      </c>
      <c r="D840">
        <v>240.03</v>
      </c>
      <c r="E840">
        <v>2017</v>
      </c>
      <c r="F840" t="e">
        <f>NA()</f>
        <v>#N/A</v>
      </c>
      <c r="G840" t="e">
        <f>NA()</f>
        <v>#N/A</v>
      </c>
      <c r="H840" s="3" t="e">
        <f t="shared" si="533"/>
        <v>#N/A</v>
      </c>
      <c r="I840" t="e">
        <f>NA()</f>
        <v>#N/A</v>
      </c>
      <c r="J840" t="e">
        <f>NA()</f>
        <v>#N/A</v>
      </c>
      <c r="K840" t="e">
        <f>NA()</f>
        <v>#N/A</v>
      </c>
      <c r="L840" t="e">
        <f>NA()</f>
        <v>#N/A</v>
      </c>
      <c r="M840" t="e">
        <f>NA()</f>
        <v>#N/A</v>
      </c>
      <c r="N840" t="e">
        <f>NA()</f>
        <v>#N/A</v>
      </c>
      <c r="O840" t="e">
        <f>NA()</f>
        <v>#N/A</v>
      </c>
      <c r="P840" t="e">
        <f>NA()</f>
        <v>#N/A</v>
      </c>
      <c r="Q840" t="e">
        <f>NA()</f>
        <v>#N/A</v>
      </c>
      <c r="R840">
        <v>2</v>
      </c>
      <c r="S840" t="s">
        <v>6535</v>
      </c>
      <c r="T840" t="e">
        <f>NA()</f>
        <v>#N/A</v>
      </c>
      <c r="U840" t="e">
        <f>NA()</f>
        <v>#N/A</v>
      </c>
      <c r="V840">
        <v>2017</v>
      </c>
      <c r="W840">
        <v>37706</v>
      </c>
      <c r="X840" t="e">
        <f>NA()</f>
        <v>#N/A</v>
      </c>
      <c r="Y840" t="e">
        <f>NA()</f>
        <v>#N/A</v>
      </c>
      <c r="Z840" t="e">
        <f>NA()</f>
        <v>#N/A</v>
      </c>
      <c r="AA840" s="3">
        <f t="shared" si="534"/>
        <v>0</v>
      </c>
      <c r="AB840" t="s">
        <v>6616</v>
      </c>
      <c r="AI840" t="e">
        <f>NA()</f>
        <v>#N/A</v>
      </c>
      <c r="AJ840" t="e">
        <f>NA()</f>
        <v>#N/A</v>
      </c>
      <c r="AK840" t="e">
        <f>NA()</f>
        <v>#N/A</v>
      </c>
      <c r="AL840" t="e">
        <f>NA()</f>
        <v>#N/A</v>
      </c>
      <c r="AM840" t="e">
        <f>NA()</f>
        <v>#N/A</v>
      </c>
      <c r="AN840" t="e">
        <f>NA()</f>
        <v>#N/A</v>
      </c>
      <c r="AO840" t="e">
        <f>NA()</f>
        <v>#N/A</v>
      </c>
      <c r="AP840" s="3" t="str">
        <f t="shared" si="535"/>
        <v>No</v>
      </c>
      <c r="AQ840" s="3" t="str">
        <f t="shared" si="536"/>
        <v>No</v>
      </c>
      <c r="AR840" s="3" t="str">
        <f t="shared" si="537"/>
        <v>No</v>
      </c>
      <c r="AS840" t="e">
        <f>NA()</f>
        <v>#N/A</v>
      </c>
      <c r="AT840" t="e">
        <f>NA()</f>
        <v>#N/A</v>
      </c>
      <c r="AU840" t="e">
        <f>NA()</f>
        <v>#N/A</v>
      </c>
      <c r="AV840" t="e">
        <f>NA()</f>
        <v>#N/A</v>
      </c>
      <c r="AW840" t="e">
        <f>NA()</f>
        <v>#N/A</v>
      </c>
      <c r="AX840" t="e">
        <f>NA()</f>
        <v>#N/A</v>
      </c>
      <c r="AY840" t="e">
        <f>NA()</f>
        <v>#N/A</v>
      </c>
      <c r="AZ840" t="e">
        <f>NA()</f>
        <v>#N/A</v>
      </c>
      <c r="BA840">
        <v>1</v>
      </c>
      <c r="BB840" t="s">
        <v>6617</v>
      </c>
      <c r="BC840" t="e">
        <f>NA()</f>
        <v>#N/A</v>
      </c>
      <c r="BD840" s="4" t="str">
        <f t="shared" si="538"/>
        <v>No</v>
      </c>
      <c r="BE840" t="e">
        <f>NA()</f>
        <v>#N/A</v>
      </c>
      <c r="BF840" s="3" t="str">
        <f t="shared" si="539"/>
        <v>No</v>
      </c>
      <c r="BG840" t="e">
        <f>NA()</f>
        <v>#N/A</v>
      </c>
      <c r="BH840" s="3" t="e">
        <f t="shared" si="540"/>
        <v>#N/A</v>
      </c>
      <c r="BI840" s="3" t="e">
        <f t="shared" si="541"/>
        <v>#N/A</v>
      </c>
      <c r="BJ840" s="3" t="e">
        <f t="shared" si="542"/>
        <v>#N/A</v>
      </c>
      <c r="BK840" s="3" t="e">
        <f t="shared" si="543"/>
        <v>#N/A</v>
      </c>
      <c r="BL840" s="3" t="e">
        <f t="shared" si="544"/>
        <v>#N/A</v>
      </c>
      <c r="BM840" s="3" t="e">
        <f t="shared" si="545"/>
        <v>#N/A</v>
      </c>
      <c r="BN840" s="3" t="str">
        <f t="shared" si="546"/>
        <v>Pass</v>
      </c>
      <c r="BO840" s="3" t="e">
        <f t="shared" si="547"/>
        <v>#N/A</v>
      </c>
      <c r="BP840" s="3" t="str">
        <f t="shared" si="548"/>
        <v>FV&lt;$10K</v>
      </c>
      <c r="BQ840" t="s">
        <v>6650</v>
      </c>
      <c r="BR840" s="3" t="str">
        <f t="shared" si="549"/>
        <v>No, &lt; $20K Lien</v>
      </c>
      <c r="BS840" s="3" t="str">
        <f t="shared" si="550"/>
        <v>No, Lien &lt; $20K</v>
      </c>
      <c r="BT840" t="s">
        <v>6650</v>
      </c>
      <c r="BU840" s="3" t="str">
        <f t="shared" si="551"/>
        <v>No</v>
      </c>
      <c r="BV840" s="3" t="str">
        <f t="shared" si="552"/>
        <v>No</v>
      </c>
      <c r="BW840" s="3">
        <f t="shared" si="553"/>
        <v>1</v>
      </c>
      <c r="BX840" s="3" t="str">
        <f t="shared" si="554"/>
        <v>No</v>
      </c>
      <c r="BY840" s="3">
        <f t="shared" si="555"/>
        <v>37706</v>
      </c>
      <c r="BZ840">
        <v>1</v>
      </c>
      <c r="CA840" s="3">
        <f t="shared" si="556"/>
        <v>37706</v>
      </c>
      <c r="CC840" s="3" t="e">
        <f t="shared" si="557"/>
        <v>#N/A</v>
      </c>
      <c r="CD840" s="3" t="e">
        <f t="shared" si="558"/>
        <v>#N/A</v>
      </c>
      <c r="CE840" s="3" t="str">
        <f t="shared" si="559"/>
        <v/>
      </c>
      <c r="CF840" s="3" t="e">
        <f>HLOOKUP(CE840,'Valuation Data'!$D$2:$K$5,4,FALSE)</f>
        <v>#N/A</v>
      </c>
      <c r="CG840" s="3">
        <f t="shared" si="560"/>
        <v>37706</v>
      </c>
      <c r="CH840" s="3" t="str">
        <f t="shared" si="561"/>
        <v>No</v>
      </c>
      <c r="CI840" s="3" t="str">
        <f>VLOOKUP(R840,'Use Codes &amp; County Type'!A:D,4,FALSE)</f>
        <v>R</v>
      </c>
      <c r="CJ840" s="3" t="str">
        <f t="shared" si="562"/>
        <v>No</v>
      </c>
      <c r="CK840" s="3" t="str">
        <f t="shared" si="563"/>
        <v>Yes</v>
      </c>
      <c r="CL840" s="3">
        <f t="shared" si="564"/>
        <v>0.67</v>
      </c>
      <c r="CM840" s="3">
        <f t="shared" si="565"/>
        <v>25263.02</v>
      </c>
      <c r="CN840" s="3" t="e">
        <f t="shared" si="566"/>
        <v>#N/A</v>
      </c>
      <c r="CO840" s="3" t="e">
        <f t="shared" si="567"/>
        <v>#N/A</v>
      </c>
      <c r="CP840" s="3" t="e">
        <f t="shared" si="568"/>
        <v>#N/A</v>
      </c>
      <c r="CR840" s="3" t="e">
        <f t="shared" si="569"/>
        <v>#N/A</v>
      </c>
      <c r="CV840" s="3" t="e">
        <f t="shared" si="570"/>
        <v>#N/A</v>
      </c>
      <c r="CW840" s="3">
        <f t="shared" si="571"/>
        <v>839</v>
      </c>
      <c r="CX840" s="3">
        <f t="shared" si="572"/>
        <v>240.03</v>
      </c>
      <c r="CY840" s="3" t="e">
        <f t="shared" si="573"/>
        <v>#N/A</v>
      </c>
      <c r="CZ840" t="e">
        <f>NA()</f>
        <v>#N/A</v>
      </c>
      <c r="DA840" t="e">
        <f>NA()</f>
        <v>#N/A</v>
      </c>
    </row>
    <row r="841" spans="1:105" x14ac:dyDescent="0.25">
      <c r="A841">
        <v>840</v>
      </c>
      <c r="B841" t="s">
        <v>3</v>
      </c>
      <c r="C841" t="s">
        <v>949</v>
      </c>
      <c r="D841">
        <v>164</v>
      </c>
      <c r="E841">
        <v>2017</v>
      </c>
      <c r="F841" t="e">
        <f>NA()</f>
        <v>#N/A</v>
      </c>
      <c r="G841" t="e">
        <f>NA()</f>
        <v>#N/A</v>
      </c>
      <c r="H841" s="3" t="e">
        <f t="shared" si="533"/>
        <v>#N/A</v>
      </c>
      <c r="I841" t="e">
        <f>NA()</f>
        <v>#N/A</v>
      </c>
      <c r="J841" t="e">
        <f>NA()</f>
        <v>#N/A</v>
      </c>
      <c r="K841" t="e">
        <f>NA()</f>
        <v>#N/A</v>
      </c>
      <c r="L841" t="e">
        <f>NA()</f>
        <v>#N/A</v>
      </c>
      <c r="M841" t="e">
        <f>NA()</f>
        <v>#N/A</v>
      </c>
      <c r="N841" t="e">
        <f>NA()</f>
        <v>#N/A</v>
      </c>
      <c r="O841" t="e">
        <f>NA()</f>
        <v>#N/A</v>
      </c>
      <c r="P841" t="e">
        <f>NA()</f>
        <v>#N/A</v>
      </c>
      <c r="Q841" t="e">
        <f>NA()</f>
        <v>#N/A</v>
      </c>
      <c r="R841">
        <v>2</v>
      </c>
      <c r="S841" t="s">
        <v>6535</v>
      </c>
      <c r="T841" t="e">
        <f>NA()</f>
        <v>#N/A</v>
      </c>
      <c r="U841" t="e">
        <f>NA()</f>
        <v>#N/A</v>
      </c>
      <c r="V841">
        <v>2017</v>
      </c>
      <c r="W841">
        <v>33061</v>
      </c>
      <c r="X841" t="e">
        <f>NA()</f>
        <v>#N/A</v>
      </c>
      <c r="Y841" t="e">
        <f>NA()</f>
        <v>#N/A</v>
      </c>
      <c r="Z841" t="e">
        <f>NA()</f>
        <v>#N/A</v>
      </c>
      <c r="AA841" s="3">
        <f t="shared" si="534"/>
        <v>0</v>
      </c>
      <c r="AC841" t="s">
        <v>6616</v>
      </c>
      <c r="AD841" t="s">
        <v>6616</v>
      </c>
      <c r="AF841" t="s">
        <v>6616</v>
      </c>
      <c r="AH841" t="s">
        <v>6616</v>
      </c>
      <c r="AI841" t="e">
        <f>NA()</f>
        <v>#N/A</v>
      </c>
      <c r="AJ841" t="e">
        <f>NA()</f>
        <v>#N/A</v>
      </c>
      <c r="AK841" t="e">
        <f>NA()</f>
        <v>#N/A</v>
      </c>
      <c r="AL841" t="e">
        <f>NA()</f>
        <v>#N/A</v>
      </c>
      <c r="AM841" t="e">
        <f>NA()</f>
        <v>#N/A</v>
      </c>
      <c r="AN841" t="e">
        <f>NA()</f>
        <v>#N/A</v>
      </c>
      <c r="AO841" t="e">
        <f>NA()</f>
        <v>#N/A</v>
      </c>
      <c r="AP841" s="3" t="str">
        <f t="shared" si="535"/>
        <v>No</v>
      </c>
      <c r="AQ841" s="3" t="str">
        <f t="shared" si="536"/>
        <v>No</v>
      </c>
      <c r="AR841" s="3" t="str">
        <f t="shared" si="537"/>
        <v>No</v>
      </c>
      <c r="AS841" t="e">
        <f>NA()</f>
        <v>#N/A</v>
      </c>
      <c r="AT841" t="e">
        <f>NA()</f>
        <v>#N/A</v>
      </c>
      <c r="AU841" t="e">
        <f>NA()</f>
        <v>#N/A</v>
      </c>
      <c r="AV841" t="e">
        <f>NA()</f>
        <v>#N/A</v>
      </c>
      <c r="AW841" t="e">
        <f>NA()</f>
        <v>#N/A</v>
      </c>
      <c r="AX841" t="e">
        <f>NA()</f>
        <v>#N/A</v>
      </c>
      <c r="AY841" t="e">
        <f>NA()</f>
        <v>#N/A</v>
      </c>
      <c r="AZ841" t="e">
        <f>NA()</f>
        <v>#N/A</v>
      </c>
      <c r="BA841">
        <v>0</v>
      </c>
      <c r="BB841" t="s">
        <v>6617</v>
      </c>
      <c r="BC841" t="e">
        <f>NA()</f>
        <v>#N/A</v>
      </c>
      <c r="BD841" s="4" t="str">
        <f t="shared" si="538"/>
        <v>No</v>
      </c>
      <c r="BE841" t="e">
        <f>NA()</f>
        <v>#N/A</v>
      </c>
      <c r="BF841" s="3" t="str">
        <f t="shared" si="539"/>
        <v>No</v>
      </c>
      <c r="BG841" t="e">
        <f>NA()</f>
        <v>#N/A</v>
      </c>
      <c r="BH841" s="3" t="e">
        <f t="shared" si="540"/>
        <v>#N/A</v>
      </c>
      <c r="BI841" s="3" t="e">
        <f t="shared" si="541"/>
        <v>#N/A</v>
      </c>
      <c r="BJ841" s="3" t="e">
        <f t="shared" si="542"/>
        <v>#N/A</v>
      </c>
      <c r="BK841" s="3" t="e">
        <f t="shared" si="543"/>
        <v>#N/A</v>
      </c>
      <c r="BL841" s="3" t="e">
        <f t="shared" si="544"/>
        <v>#N/A</v>
      </c>
      <c r="BM841" s="3" t="e">
        <f t="shared" si="545"/>
        <v>#N/A</v>
      </c>
      <c r="BN841" s="3" t="str">
        <f t="shared" si="546"/>
        <v>Pass</v>
      </c>
      <c r="BO841" s="3" t="e">
        <f t="shared" si="547"/>
        <v>#N/A</v>
      </c>
      <c r="BP841" s="3" t="str">
        <f t="shared" si="548"/>
        <v>FV&lt;$10K</v>
      </c>
      <c r="BQ841" t="s">
        <v>6650</v>
      </c>
      <c r="BR841" s="3" t="str">
        <f t="shared" si="549"/>
        <v>No, &lt; $20K Lien</v>
      </c>
      <c r="BS841" s="3" t="str">
        <f t="shared" si="550"/>
        <v>No, Lien &lt; $20K</v>
      </c>
      <c r="BT841" t="s">
        <v>6650</v>
      </c>
      <c r="BU841" s="3" t="str">
        <f t="shared" si="551"/>
        <v>No</v>
      </c>
      <c r="BV841" s="3" t="str">
        <f t="shared" si="552"/>
        <v>No</v>
      </c>
      <c r="BW841" s="3">
        <f t="shared" si="553"/>
        <v>0</v>
      </c>
      <c r="BX841" s="3" t="str">
        <f t="shared" si="554"/>
        <v>No</v>
      </c>
      <c r="BY841" s="3">
        <f t="shared" si="555"/>
        <v>33061</v>
      </c>
      <c r="BZ841">
        <v>1</v>
      </c>
      <c r="CA841" s="3">
        <f t="shared" si="556"/>
        <v>33061</v>
      </c>
      <c r="CC841" s="3" t="e">
        <f t="shared" si="557"/>
        <v>#N/A</v>
      </c>
      <c r="CD841" s="3" t="e">
        <f t="shared" si="558"/>
        <v>#N/A</v>
      </c>
      <c r="CE841" s="3" t="str">
        <f t="shared" si="559"/>
        <v/>
      </c>
      <c r="CF841" s="3" t="e">
        <f>HLOOKUP(CE841,'Valuation Data'!$D$2:$K$5,4,FALSE)</f>
        <v>#N/A</v>
      </c>
      <c r="CG841" s="3">
        <f t="shared" si="560"/>
        <v>33061</v>
      </c>
      <c r="CH841" s="3" t="str">
        <f t="shared" si="561"/>
        <v>No</v>
      </c>
      <c r="CI841" s="3" t="str">
        <f>VLOOKUP(R841,'Use Codes &amp; County Type'!A:D,4,FALSE)</f>
        <v>R</v>
      </c>
      <c r="CJ841" s="3" t="str">
        <f t="shared" si="562"/>
        <v>No</v>
      </c>
      <c r="CK841" s="3" t="str">
        <f t="shared" si="563"/>
        <v>Yes</v>
      </c>
      <c r="CL841" s="3">
        <f t="shared" si="564"/>
        <v>0.67</v>
      </c>
      <c r="CM841" s="3">
        <f t="shared" si="565"/>
        <v>22150.870000000003</v>
      </c>
      <c r="CN841" s="3" t="e">
        <f t="shared" si="566"/>
        <v>#N/A</v>
      </c>
      <c r="CO841" s="3" t="e">
        <f t="shared" si="567"/>
        <v>#N/A</v>
      </c>
      <c r="CP841" s="3" t="e">
        <f t="shared" si="568"/>
        <v>#N/A</v>
      </c>
      <c r="CR841" s="3" t="e">
        <f t="shared" si="569"/>
        <v>#N/A</v>
      </c>
      <c r="CV841" s="3" t="e">
        <f t="shared" si="570"/>
        <v>#N/A</v>
      </c>
      <c r="CW841" s="3">
        <f t="shared" si="571"/>
        <v>840</v>
      </c>
      <c r="CX841" s="3">
        <f t="shared" si="572"/>
        <v>164</v>
      </c>
      <c r="CY841" s="3" t="e">
        <f t="shared" si="573"/>
        <v>#N/A</v>
      </c>
      <c r="CZ841" t="e">
        <f>NA()</f>
        <v>#N/A</v>
      </c>
      <c r="DA841" t="e">
        <f>NA()</f>
        <v>#N/A</v>
      </c>
    </row>
    <row r="842" spans="1:105" x14ac:dyDescent="0.25">
      <c r="A842">
        <v>841</v>
      </c>
      <c r="B842" t="s">
        <v>3</v>
      </c>
      <c r="C842" t="s">
        <v>950</v>
      </c>
      <c r="D842">
        <v>899.04</v>
      </c>
      <c r="E842">
        <v>2017</v>
      </c>
      <c r="F842">
        <v>899.04</v>
      </c>
      <c r="G842">
        <v>899.04</v>
      </c>
      <c r="H842" s="3">
        <f t="shared" si="533"/>
        <v>0</v>
      </c>
      <c r="I842">
        <v>54134</v>
      </c>
      <c r="J842" t="s">
        <v>2735</v>
      </c>
      <c r="K842" t="s">
        <v>2738</v>
      </c>
      <c r="L842">
        <v>32011</v>
      </c>
      <c r="M842" t="s">
        <v>3365</v>
      </c>
      <c r="N842" t="s">
        <v>4759</v>
      </c>
      <c r="O842">
        <v>-81.7830925364009</v>
      </c>
      <c r="P842">
        <v>30.512277216659299</v>
      </c>
      <c r="Q842" t="s">
        <v>5389</v>
      </c>
      <c r="R842">
        <v>2</v>
      </c>
      <c r="S842" t="s">
        <v>6535</v>
      </c>
      <c r="T842">
        <v>1006</v>
      </c>
      <c r="U842" t="s">
        <v>6578</v>
      </c>
      <c r="V842">
        <v>2017</v>
      </c>
      <c r="W842">
        <v>49193</v>
      </c>
      <c r="X842">
        <v>2017</v>
      </c>
      <c r="Y842">
        <v>57829</v>
      </c>
      <c r="Z842">
        <v>801.7</v>
      </c>
      <c r="AA842" s="3">
        <f t="shared" si="534"/>
        <v>0.89172895533012997</v>
      </c>
      <c r="AB842" t="s">
        <v>6616</v>
      </c>
      <c r="AC842" t="s">
        <v>6616</v>
      </c>
      <c r="AD842" t="s">
        <v>6616</v>
      </c>
      <c r="AE842" t="s">
        <v>6616</v>
      </c>
      <c r="AG842" t="s">
        <v>6616</v>
      </c>
      <c r="AH842" t="s">
        <v>6616</v>
      </c>
      <c r="AI842" t="s">
        <v>6618</v>
      </c>
      <c r="AJ842" t="s">
        <v>6618</v>
      </c>
      <c r="AK842" t="s">
        <v>6618</v>
      </c>
      <c r="AL842" t="s">
        <v>6618</v>
      </c>
      <c r="AM842" t="s">
        <v>6618</v>
      </c>
      <c r="AN842" t="s">
        <v>6618</v>
      </c>
      <c r="AO842" t="s">
        <v>6618</v>
      </c>
      <c r="AP842" s="3" t="str">
        <f t="shared" si="535"/>
        <v>No</v>
      </c>
      <c r="AQ842" s="3" t="str">
        <f t="shared" si="536"/>
        <v>No</v>
      </c>
      <c r="AR842" s="3" t="str">
        <f t="shared" si="537"/>
        <v>No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 t="s">
        <v>6634</v>
      </c>
      <c r="AZ842" t="s">
        <v>6638</v>
      </c>
      <c r="BA842">
        <v>1</v>
      </c>
      <c r="BB842" t="s">
        <v>6616</v>
      </c>
      <c r="BC842" t="s">
        <v>6616</v>
      </c>
      <c r="BD842" s="4" t="str">
        <f t="shared" si="538"/>
        <v>No</v>
      </c>
      <c r="BE842" t="s">
        <v>6640</v>
      </c>
      <c r="BF842" s="3" t="str">
        <f t="shared" si="539"/>
        <v>No</v>
      </c>
      <c r="BG842" t="s">
        <v>6645</v>
      </c>
      <c r="BH842" s="3" t="str">
        <f t="shared" si="540"/>
        <v>54134 DEBRA LN</v>
      </c>
      <c r="BI842" s="3" t="str">
        <f t="shared" si="541"/>
        <v>Callahan</v>
      </c>
      <c r="BJ842" s="3" t="str">
        <f t="shared" si="542"/>
        <v>Florida</v>
      </c>
      <c r="BK842" s="3">
        <f t="shared" si="543"/>
        <v>32011</v>
      </c>
      <c r="BL842" s="3" t="str">
        <f t="shared" si="544"/>
        <v>54134 DEBRA LN CALLAHAN FL 32011</v>
      </c>
      <c r="BM842" s="3" t="str">
        <f t="shared" si="545"/>
        <v/>
      </c>
      <c r="BN842" s="3" t="str">
        <f t="shared" si="546"/>
        <v>Pass</v>
      </c>
      <c r="BO842" s="3" t="str">
        <f t="shared" si="547"/>
        <v>No</v>
      </c>
      <c r="BP842" s="3" t="str">
        <f t="shared" si="548"/>
        <v>FV&lt;$10K</v>
      </c>
      <c r="BQ842" t="s">
        <v>6650</v>
      </c>
      <c r="BR842" s="3" t="str">
        <f t="shared" si="549"/>
        <v>No, &lt; $20K Lien</v>
      </c>
      <c r="BS842" s="3" t="str">
        <f t="shared" si="550"/>
        <v>No, Lien &lt; $20K</v>
      </c>
      <c r="BT842" t="s">
        <v>6650</v>
      </c>
      <c r="BU842" s="3" t="str">
        <f t="shared" si="551"/>
        <v>No</v>
      </c>
      <c r="BV842" s="3" t="str">
        <f t="shared" si="552"/>
        <v>No</v>
      </c>
      <c r="BW842" s="3">
        <f t="shared" si="553"/>
        <v>1</v>
      </c>
      <c r="BX842" s="3" t="str">
        <f t="shared" si="554"/>
        <v>No</v>
      </c>
      <c r="BY842" s="3">
        <f t="shared" si="555"/>
        <v>49193</v>
      </c>
      <c r="BZ842">
        <v>1</v>
      </c>
      <c r="CA842" s="3">
        <f t="shared" si="556"/>
        <v>49193</v>
      </c>
      <c r="CC842" s="3">
        <f t="shared" si="557"/>
        <v>0</v>
      </c>
      <c r="CD842" s="3">
        <f t="shared" si="558"/>
        <v>0</v>
      </c>
      <c r="CE842" s="3" t="str">
        <f t="shared" si="559"/>
        <v/>
      </c>
      <c r="CF842" s="3" t="e">
        <f>HLOOKUP(CE842,'Valuation Data'!$D$2:$K$5,4,FALSE)</f>
        <v>#N/A</v>
      </c>
      <c r="CG842" s="3">
        <f t="shared" si="560"/>
        <v>49193</v>
      </c>
      <c r="CH842" s="3" t="str">
        <f t="shared" si="561"/>
        <v>No</v>
      </c>
      <c r="CI842" s="3" t="str">
        <f>VLOOKUP(R842,'Use Codes &amp; County Type'!A:D,4,FALSE)</f>
        <v>R</v>
      </c>
      <c r="CJ842" s="3" t="str">
        <f t="shared" si="562"/>
        <v>No</v>
      </c>
      <c r="CK842" s="3" t="str">
        <f t="shared" si="563"/>
        <v>No</v>
      </c>
      <c r="CL842" s="3">
        <f t="shared" si="564"/>
        <v>0.35</v>
      </c>
      <c r="CM842" s="3">
        <f t="shared" si="565"/>
        <v>17217.55</v>
      </c>
      <c r="CN842" s="3">
        <f t="shared" si="566"/>
        <v>4495.2</v>
      </c>
      <c r="CO842" s="3">
        <f t="shared" si="567"/>
        <v>12722.349999999999</v>
      </c>
      <c r="CP842" s="3">
        <f t="shared" si="568"/>
        <v>9.1378854715101737E-2</v>
      </c>
      <c r="CR842" s="3" t="str">
        <f t="shared" si="569"/>
        <v>No</v>
      </c>
      <c r="CV842" s="3" t="str">
        <f t="shared" si="570"/>
        <v>*Bid</v>
      </c>
      <c r="CW842" s="3">
        <f t="shared" si="571"/>
        <v>841</v>
      </c>
      <c r="CX842" s="3">
        <f t="shared" si="572"/>
        <v>899.04</v>
      </c>
      <c r="CY842" s="3" t="str">
        <f t="shared" si="573"/>
        <v>Ok</v>
      </c>
      <c r="CZ842">
        <v>0</v>
      </c>
      <c r="DA842">
        <v>0</v>
      </c>
    </row>
    <row r="843" spans="1:105" x14ac:dyDescent="0.25">
      <c r="A843">
        <v>842</v>
      </c>
      <c r="B843" t="s">
        <v>3</v>
      </c>
      <c r="C843" t="s">
        <v>951</v>
      </c>
      <c r="D843">
        <v>618.16999999999996</v>
      </c>
      <c r="E843">
        <v>2017</v>
      </c>
      <c r="F843">
        <v>618.16999999999996</v>
      </c>
      <c r="G843">
        <v>618.16999999999996</v>
      </c>
      <c r="H843" s="3">
        <f t="shared" si="533"/>
        <v>0</v>
      </c>
      <c r="I843">
        <v>54125</v>
      </c>
      <c r="J843" t="s">
        <v>2735</v>
      </c>
      <c r="K843" t="s">
        <v>2738</v>
      </c>
      <c r="L843">
        <v>32011</v>
      </c>
      <c r="M843" t="s">
        <v>3366</v>
      </c>
      <c r="N843" t="s">
        <v>4759</v>
      </c>
      <c r="O843">
        <v>-81.785644492258697</v>
      </c>
      <c r="P843">
        <v>30.511590724404201</v>
      </c>
      <c r="Q843" t="s">
        <v>5390</v>
      </c>
      <c r="R843">
        <v>2</v>
      </c>
      <c r="S843" t="s">
        <v>6535</v>
      </c>
      <c r="T843">
        <v>1006</v>
      </c>
      <c r="U843" t="s">
        <v>6578</v>
      </c>
      <c r="V843">
        <v>2017</v>
      </c>
      <c r="W843">
        <v>35802</v>
      </c>
      <c r="X843">
        <v>2017</v>
      </c>
      <c r="Y843">
        <v>35802</v>
      </c>
      <c r="Z843">
        <v>542</v>
      </c>
      <c r="AA843" s="3">
        <f t="shared" si="534"/>
        <v>0.87678146788100364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 s="3" t="str">
        <f t="shared" si="535"/>
        <v>No</v>
      </c>
      <c r="AQ843" s="3" t="str">
        <f t="shared" si="536"/>
        <v>No</v>
      </c>
      <c r="AR843" s="3" t="str">
        <f t="shared" si="537"/>
        <v>No</v>
      </c>
      <c r="AS843">
        <v>0</v>
      </c>
      <c r="AT843">
        <v>0</v>
      </c>
      <c r="AU843">
        <v>46600</v>
      </c>
      <c r="AV843" t="s">
        <v>6622</v>
      </c>
      <c r="AW843">
        <v>0</v>
      </c>
      <c r="AX843">
        <v>0</v>
      </c>
      <c r="AY843" t="s">
        <v>6634</v>
      </c>
      <c r="AZ843">
        <v>0</v>
      </c>
      <c r="BA843">
        <v>0</v>
      </c>
      <c r="BB843" t="s">
        <v>6616</v>
      </c>
      <c r="BC843">
        <v>0</v>
      </c>
      <c r="BD843" s="4" t="str">
        <f t="shared" si="538"/>
        <v>No</v>
      </c>
      <c r="BE843" t="s">
        <v>6640</v>
      </c>
      <c r="BF843" s="3" t="str">
        <f t="shared" si="539"/>
        <v>No</v>
      </c>
      <c r="BG843" t="s">
        <v>6645</v>
      </c>
      <c r="BH843" s="3" t="str">
        <f t="shared" si="540"/>
        <v>54125 EVA CT</v>
      </c>
      <c r="BI843" s="3" t="str">
        <f t="shared" si="541"/>
        <v>Callahan</v>
      </c>
      <c r="BJ843" s="3" t="str">
        <f t="shared" si="542"/>
        <v>Florida</v>
      </c>
      <c r="BK843" s="3">
        <f t="shared" si="543"/>
        <v>32011</v>
      </c>
      <c r="BL843" s="3" t="str">
        <f t="shared" si="544"/>
        <v>54125 EVA CT CALLAHAN FL 32011</v>
      </c>
      <c r="BM843" s="3" t="str">
        <f t="shared" si="545"/>
        <v>L</v>
      </c>
      <c r="BN843" s="3" t="str">
        <f t="shared" si="546"/>
        <v>Pass</v>
      </c>
      <c r="BO843" s="3" t="str">
        <f t="shared" si="547"/>
        <v>No</v>
      </c>
      <c r="BP843" s="3" t="str">
        <f t="shared" si="548"/>
        <v>FV&lt;$10K</v>
      </c>
      <c r="BQ843" t="s">
        <v>6650</v>
      </c>
      <c r="BR843" s="3" t="str">
        <f t="shared" si="549"/>
        <v>No, &lt; $20K Lien</v>
      </c>
      <c r="BS843" s="3" t="str">
        <f t="shared" si="550"/>
        <v>No, Lien &lt; $20K</v>
      </c>
      <c r="BT843" t="s">
        <v>6650</v>
      </c>
      <c r="BU843" s="3" t="str">
        <f t="shared" si="551"/>
        <v>No</v>
      </c>
      <c r="BV843" s="3" t="str">
        <f t="shared" si="552"/>
        <v>No</v>
      </c>
      <c r="BW843" s="3">
        <f t="shared" si="553"/>
        <v>0</v>
      </c>
      <c r="BX843" s="3" t="str">
        <f t="shared" si="554"/>
        <v>No</v>
      </c>
      <c r="BY843" s="3">
        <f t="shared" si="555"/>
        <v>35802</v>
      </c>
      <c r="BZ843">
        <v>1</v>
      </c>
      <c r="CA843" s="3">
        <f t="shared" si="556"/>
        <v>35802</v>
      </c>
      <c r="CC843" s="3">
        <f t="shared" si="557"/>
        <v>0</v>
      </c>
      <c r="CD843" s="3">
        <f t="shared" si="558"/>
        <v>0</v>
      </c>
      <c r="CE843" s="3" t="str">
        <f t="shared" si="559"/>
        <v/>
      </c>
      <c r="CF843" s="3" t="e">
        <f>HLOOKUP(CE843,'Valuation Data'!$D$2:$K$5,4,FALSE)</f>
        <v>#N/A</v>
      </c>
      <c r="CG843" s="3">
        <f t="shared" si="560"/>
        <v>35802</v>
      </c>
      <c r="CH843" s="3" t="str">
        <f t="shared" si="561"/>
        <v>No</v>
      </c>
      <c r="CI843" s="3" t="str">
        <f>VLOOKUP(R843,'Use Codes &amp; County Type'!A:D,4,FALSE)</f>
        <v>R</v>
      </c>
      <c r="CJ843" s="3" t="str">
        <f t="shared" si="562"/>
        <v>No</v>
      </c>
      <c r="CK843" s="3" t="str">
        <f t="shared" si="563"/>
        <v>No</v>
      </c>
      <c r="CL843" s="3">
        <f t="shared" si="564"/>
        <v>0.35</v>
      </c>
      <c r="CM843" s="3">
        <f t="shared" si="565"/>
        <v>12530.699999999999</v>
      </c>
      <c r="CN843" s="3">
        <f t="shared" si="566"/>
        <v>2472.6799999999998</v>
      </c>
      <c r="CO843" s="3">
        <f t="shared" si="567"/>
        <v>10058.019999999999</v>
      </c>
      <c r="CP843" s="3">
        <f t="shared" si="568"/>
        <v>6.9065415339925135E-2</v>
      </c>
      <c r="CR843" s="3" t="str">
        <f t="shared" si="569"/>
        <v>No</v>
      </c>
      <c r="CV843" s="3" t="str">
        <f t="shared" si="570"/>
        <v>*Bid</v>
      </c>
      <c r="CW843" s="3">
        <f t="shared" si="571"/>
        <v>842</v>
      </c>
      <c r="CX843" s="3">
        <f t="shared" si="572"/>
        <v>618.16999999999996</v>
      </c>
      <c r="CY843" s="3" t="str">
        <f t="shared" si="573"/>
        <v>Ok</v>
      </c>
      <c r="CZ843">
        <v>0</v>
      </c>
      <c r="DA843">
        <v>0</v>
      </c>
    </row>
    <row r="844" spans="1:105" x14ac:dyDescent="0.25">
      <c r="A844">
        <v>843</v>
      </c>
      <c r="B844" t="s">
        <v>3</v>
      </c>
      <c r="C844" t="s">
        <v>952</v>
      </c>
      <c r="D844">
        <v>919.82</v>
      </c>
      <c r="E844">
        <v>2017</v>
      </c>
      <c r="F844">
        <v>919.82</v>
      </c>
      <c r="G844">
        <v>919.82</v>
      </c>
      <c r="H844" s="3">
        <f t="shared" si="533"/>
        <v>0</v>
      </c>
      <c r="I844">
        <v>54055</v>
      </c>
      <c r="J844" t="s">
        <v>2735</v>
      </c>
      <c r="K844" t="s">
        <v>2738</v>
      </c>
      <c r="L844">
        <v>32011</v>
      </c>
      <c r="M844" t="s">
        <v>3367</v>
      </c>
      <c r="N844" t="s">
        <v>4759</v>
      </c>
      <c r="O844">
        <v>-81.787075401551604</v>
      </c>
      <c r="P844">
        <v>30.5126950332414</v>
      </c>
      <c r="Q844" t="s">
        <v>5391</v>
      </c>
      <c r="R844">
        <v>2</v>
      </c>
      <c r="S844" t="s">
        <v>6535</v>
      </c>
      <c r="T844">
        <v>1006</v>
      </c>
      <c r="U844" t="s">
        <v>6578</v>
      </c>
      <c r="V844">
        <v>2017</v>
      </c>
      <c r="W844">
        <v>54226</v>
      </c>
      <c r="X844">
        <v>2017</v>
      </c>
      <c r="Y844">
        <v>54226</v>
      </c>
      <c r="Z844">
        <v>820.91</v>
      </c>
      <c r="AA844" s="3">
        <f t="shared" si="534"/>
        <v>0.89246809158313578</v>
      </c>
      <c r="AB844" t="s">
        <v>6616</v>
      </c>
      <c r="AC844" t="s">
        <v>6616</v>
      </c>
      <c r="AD844" t="s">
        <v>6616</v>
      </c>
      <c r="AE844" t="s">
        <v>6616</v>
      </c>
      <c r="AF844" t="s">
        <v>6616</v>
      </c>
      <c r="AG844" t="s">
        <v>6616</v>
      </c>
      <c r="AH844" t="s">
        <v>6616</v>
      </c>
      <c r="AI844" t="s">
        <v>6618</v>
      </c>
      <c r="AJ844" t="s">
        <v>6618</v>
      </c>
      <c r="AK844" t="s">
        <v>6618</v>
      </c>
      <c r="AL844" t="s">
        <v>6618</v>
      </c>
      <c r="AM844" t="s">
        <v>6618</v>
      </c>
      <c r="AN844" t="s">
        <v>6618</v>
      </c>
      <c r="AO844" t="s">
        <v>6618</v>
      </c>
      <c r="AP844" s="3" t="str">
        <f t="shared" si="535"/>
        <v>No</v>
      </c>
      <c r="AQ844" s="3" t="str">
        <f t="shared" si="536"/>
        <v>No</v>
      </c>
      <c r="AR844" s="3" t="str">
        <f t="shared" si="537"/>
        <v>No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 t="s">
        <v>6634</v>
      </c>
      <c r="AZ844" t="s">
        <v>6638</v>
      </c>
      <c r="BA844">
        <v>0</v>
      </c>
      <c r="BB844" t="s">
        <v>6616</v>
      </c>
      <c r="BC844" t="s">
        <v>6617</v>
      </c>
      <c r="BD844" s="4" t="str">
        <f t="shared" si="538"/>
        <v>No</v>
      </c>
      <c r="BE844" t="s">
        <v>6640</v>
      </c>
      <c r="BF844" s="3" t="str">
        <f t="shared" si="539"/>
        <v>No</v>
      </c>
      <c r="BG844" t="s">
        <v>6645</v>
      </c>
      <c r="BH844" s="3" t="str">
        <f t="shared" si="540"/>
        <v>54055 EVA CT</v>
      </c>
      <c r="BI844" s="3" t="str">
        <f t="shared" si="541"/>
        <v>Callahan</v>
      </c>
      <c r="BJ844" s="3" t="str">
        <f t="shared" si="542"/>
        <v>Florida</v>
      </c>
      <c r="BK844" s="3">
        <f t="shared" si="543"/>
        <v>32011</v>
      </c>
      <c r="BL844" s="3" t="str">
        <f t="shared" si="544"/>
        <v>54055 EVA CT CALLAHAN FL 32011</v>
      </c>
      <c r="BM844" s="3" t="str">
        <f t="shared" si="545"/>
        <v/>
      </c>
      <c r="BN844" s="3" t="str">
        <f t="shared" si="546"/>
        <v>Pass</v>
      </c>
      <c r="BO844" s="3" t="str">
        <f t="shared" si="547"/>
        <v>Yes</v>
      </c>
      <c r="BP844" s="3" t="str">
        <f t="shared" si="548"/>
        <v>FV&lt;$10K</v>
      </c>
      <c r="BQ844" t="s">
        <v>6650</v>
      </c>
      <c r="BR844" s="3" t="str">
        <f t="shared" si="549"/>
        <v>No, &lt; $20K Lien</v>
      </c>
      <c r="BS844" s="3" t="str">
        <f t="shared" si="550"/>
        <v>No, Lien &lt; $20K</v>
      </c>
      <c r="BT844" t="s">
        <v>6650</v>
      </c>
      <c r="BU844" s="3" t="str">
        <f t="shared" si="551"/>
        <v>No</v>
      </c>
      <c r="BV844" s="3" t="str">
        <f t="shared" si="552"/>
        <v>No</v>
      </c>
      <c r="BW844" s="3">
        <f t="shared" si="553"/>
        <v>0</v>
      </c>
      <c r="BX844" s="3" t="str">
        <f t="shared" si="554"/>
        <v>No</v>
      </c>
      <c r="BY844" s="3">
        <f t="shared" si="555"/>
        <v>54226</v>
      </c>
      <c r="BZ844">
        <v>1</v>
      </c>
      <c r="CA844" s="3">
        <f t="shared" si="556"/>
        <v>54226</v>
      </c>
      <c r="CC844" s="3">
        <f t="shared" si="557"/>
        <v>0</v>
      </c>
      <c r="CD844" s="3">
        <f t="shared" si="558"/>
        <v>0</v>
      </c>
      <c r="CE844" s="3" t="str">
        <f t="shared" si="559"/>
        <v/>
      </c>
      <c r="CF844" s="3" t="e">
        <f>HLOOKUP(CE844,'Valuation Data'!$D$2:$K$5,4,FALSE)</f>
        <v>#N/A</v>
      </c>
      <c r="CG844" s="3">
        <f t="shared" si="560"/>
        <v>54226</v>
      </c>
      <c r="CH844" s="3" t="str">
        <f t="shared" si="561"/>
        <v>No</v>
      </c>
      <c r="CI844" s="3" t="str">
        <f>VLOOKUP(R844,'Use Codes &amp; County Type'!A:D,4,FALSE)</f>
        <v>R</v>
      </c>
      <c r="CJ844" s="3" t="str">
        <f t="shared" si="562"/>
        <v>No</v>
      </c>
      <c r="CK844" s="3" t="str">
        <f t="shared" si="563"/>
        <v>No</v>
      </c>
      <c r="CL844" s="3">
        <f t="shared" si="564"/>
        <v>0.35</v>
      </c>
      <c r="CM844" s="3">
        <f t="shared" si="565"/>
        <v>18979.099999999999</v>
      </c>
      <c r="CN844" s="3">
        <f t="shared" si="566"/>
        <v>3679.28</v>
      </c>
      <c r="CO844" s="3">
        <f t="shared" si="567"/>
        <v>15299.819999999998</v>
      </c>
      <c r="CP844" s="3">
        <f t="shared" si="568"/>
        <v>6.7850846457418956E-2</v>
      </c>
      <c r="CR844" s="3" t="str">
        <f t="shared" si="569"/>
        <v>No</v>
      </c>
      <c r="CV844" s="3" t="str">
        <f t="shared" si="570"/>
        <v>*Bid</v>
      </c>
      <c r="CW844" s="3">
        <f t="shared" si="571"/>
        <v>843</v>
      </c>
      <c r="CX844" s="3">
        <f t="shared" si="572"/>
        <v>919.82</v>
      </c>
      <c r="CY844" s="3" t="str">
        <f t="shared" si="573"/>
        <v>Ok</v>
      </c>
      <c r="CZ844">
        <v>0</v>
      </c>
      <c r="DA844">
        <v>0</v>
      </c>
    </row>
    <row r="845" spans="1:105" x14ac:dyDescent="0.25">
      <c r="A845">
        <v>844</v>
      </c>
      <c r="B845" t="s">
        <v>3</v>
      </c>
      <c r="C845" t="s">
        <v>953</v>
      </c>
      <c r="D845">
        <v>850.33</v>
      </c>
      <c r="E845">
        <v>2017</v>
      </c>
      <c r="F845">
        <v>850.33</v>
      </c>
      <c r="G845">
        <v>850.33</v>
      </c>
      <c r="H845" s="3">
        <f t="shared" si="533"/>
        <v>0</v>
      </c>
      <c r="I845">
        <v>54494</v>
      </c>
      <c r="J845" t="s">
        <v>2735</v>
      </c>
      <c r="K845" t="s">
        <v>2738</v>
      </c>
      <c r="L845">
        <v>32011</v>
      </c>
      <c r="M845" t="s">
        <v>3368</v>
      </c>
      <c r="N845" t="s">
        <v>4759</v>
      </c>
      <c r="O845">
        <v>-81.783182865572499</v>
      </c>
      <c r="P845">
        <v>30.514836513456601</v>
      </c>
      <c r="Q845" t="s">
        <v>5392</v>
      </c>
      <c r="R845">
        <v>2</v>
      </c>
      <c r="S845" t="s">
        <v>6535</v>
      </c>
      <c r="T845">
        <v>1006</v>
      </c>
      <c r="U845" t="s">
        <v>6578</v>
      </c>
      <c r="V845">
        <v>2017</v>
      </c>
      <c r="W845">
        <v>46102</v>
      </c>
      <c r="X845">
        <v>2017</v>
      </c>
      <c r="Y845">
        <v>55003</v>
      </c>
      <c r="Z845">
        <v>756.66</v>
      </c>
      <c r="AA845" s="3">
        <f t="shared" si="534"/>
        <v>0.88984276692578168</v>
      </c>
      <c r="AB845" t="s">
        <v>6616</v>
      </c>
      <c r="AC845" t="s">
        <v>6616</v>
      </c>
      <c r="AD845" t="s">
        <v>6616</v>
      </c>
      <c r="AE845" t="s">
        <v>6616</v>
      </c>
      <c r="AF845" t="s">
        <v>6616</v>
      </c>
      <c r="AG845" t="s">
        <v>6616</v>
      </c>
      <c r="AI845" t="s">
        <v>6618</v>
      </c>
      <c r="AJ845" t="s">
        <v>6618</v>
      </c>
      <c r="AK845" t="s">
        <v>6618</v>
      </c>
      <c r="AL845" t="s">
        <v>6618</v>
      </c>
      <c r="AM845" t="s">
        <v>6618</v>
      </c>
      <c r="AN845" t="s">
        <v>6618</v>
      </c>
      <c r="AO845" t="s">
        <v>6618</v>
      </c>
      <c r="AP845" s="3" t="str">
        <f t="shared" si="535"/>
        <v>No</v>
      </c>
      <c r="AQ845" s="3" t="str">
        <f t="shared" si="536"/>
        <v>No</v>
      </c>
      <c r="AR845" s="3" t="str">
        <f t="shared" si="537"/>
        <v>No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 t="s">
        <v>6634</v>
      </c>
      <c r="AZ845" t="s">
        <v>6638</v>
      </c>
      <c r="BA845">
        <v>1</v>
      </c>
      <c r="BB845" t="s">
        <v>6616</v>
      </c>
      <c r="BC845" t="s">
        <v>6616</v>
      </c>
      <c r="BD845" s="4" t="str">
        <f t="shared" si="538"/>
        <v>No</v>
      </c>
      <c r="BE845" t="s">
        <v>6640</v>
      </c>
      <c r="BF845" s="3" t="str">
        <f t="shared" si="539"/>
        <v>No</v>
      </c>
      <c r="BG845" t="s">
        <v>6645</v>
      </c>
      <c r="BH845" s="3" t="str">
        <f t="shared" si="540"/>
        <v>54494 POINT SOUTH DR</v>
      </c>
      <c r="BI845" s="3" t="str">
        <f t="shared" si="541"/>
        <v>Callahan</v>
      </c>
      <c r="BJ845" s="3" t="str">
        <f t="shared" si="542"/>
        <v>Florida</v>
      </c>
      <c r="BK845" s="3">
        <f t="shared" si="543"/>
        <v>32011</v>
      </c>
      <c r="BL845" s="3" t="str">
        <f t="shared" si="544"/>
        <v>54494 POINT SOUTH DR CALLAHAN FL 32011</v>
      </c>
      <c r="BM845" s="3" t="str">
        <f t="shared" si="545"/>
        <v/>
      </c>
      <c r="BN845" s="3" t="str">
        <f t="shared" si="546"/>
        <v>Pass</v>
      </c>
      <c r="BO845" s="3" t="str">
        <f t="shared" si="547"/>
        <v>No</v>
      </c>
      <c r="BP845" s="3" t="str">
        <f t="shared" si="548"/>
        <v>FV&lt;$10K</v>
      </c>
      <c r="BQ845" t="s">
        <v>6650</v>
      </c>
      <c r="BR845" s="3" t="str">
        <f t="shared" si="549"/>
        <v>No, &lt; $20K Lien</v>
      </c>
      <c r="BS845" s="3" t="str">
        <f t="shared" si="550"/>
        <v>No, Lien &lt; $20K</v>
      </c>
      <c r="BT845" t="s">
        <v>6650</v>
      </c>
      <c r="BU845" s="3" t="str">
        <f t="shared" si="551"/>
        <v>No</v>
      </c>
      <c r="BV845" s="3" t="str">
        <f t="shared" si="552"/>
        <v>No</v>
      </c>
      <c r="BW845" s="3">
        <f t="shared" si="553"/>
        <v>1</v>
      </c>
      <c r="BX845" s="3" t="str">
        <f t="shared" si="554"/>
        <v>No</v>
      </c>
      <c r="BY845" s="3">
        <f t="shared" si="555"/>
        <v>46102</v>
      </c>
      <c r="BZ845">
        <v>1</v>
      </c>
      <c r="CA845" s="3">
        <f t="shared" si="556"/>
        <v>46102</v>
      </c>
      <c r="CC845" s="3">
        <f t="shared" si="557"/>
        <v>0</v>
      </c>
      <c r="CD845" s="3">
        <f t="shared" si="558"/>
        <v>0</v>
      </c>
      <c r="CE845" s="3" t="str">
        <f t="shared" si="559"/>
        <v/>
      </c>
      <c r="CF845" s="3" t="e">
        <f>HLOOKUP(CE845,'Valuation Data'!$D$2:$K$5,4,FALSE)</f>
        <v>#N/A</v>
      </c>
      <c r="CG845" s="3">
        <f t="shared" si="560"/>
        <v>46102</v>
      </c>
      <c r="CH845" s="3" t="str">
        <f t="shared" si="561"/>
        <v>No</v>
      </c>
      <c r="CI845" s="3" t="str">
        <f>VLOOKUP(R845,'Use Codes &amp; County Type'!A:D,4,FALSE)</f>
        <v>R</v>
      </c>
      <c r="CJ845" s="3" t="str">
        <f t="shared" si="562"/>
        <v>No</v>
      </c>
      <c r="CK845" s="3" t="str">
        <f t="shared" si="563"/>
        <v>No</v>
      </c>
      <c r="CL845" s="3">
        <f t="shared" si="564"/>
        <v>0.35</v>
      </c>
      <c r="CM845" s="3">
        <f t="shared" si="565"/>
        <v>16135.699999999999</v>
      </c>
      <c r="CN845" s="3">
        <f t="shared" si="566"/>
        <v>4251.6500000000005</v>
      </c>
      <c r="CO845" s="3">
        <f t="shared" si="567"/>
        <v>11884.05</v>
      </c>
      <c r="CP845" s="3">
        <f t="shared" si="568"/>
        <v>9.2222680144028471E-2</v>
      </c>
      <c r="CR845" s="3" t="str">
        <f t="shared" si="569"/>
        <v>No</v>
      </c>
      <c r="CV845" s="3" t="str">
        <f t="shared" si="570"/>
        <v>*Bid</v>
      </c>
      <c r="CW845" s="3">
        <f t="shared" si="571"/>
        <v>844</v>
      </c>
      <c r="CX845" s="3">
        <f t="shared" si="572"/>
        <v>850.33</v>
      </c>
      <c r="CY845" s="3" t="str">
        <f t="shared" si="573"/>
        <v>Ok</v>
      </c>
      <c r="CZ845">
        <v>0</v>
      </c>
      <c r="DA845">
        <v>0</v>
      </c>
    </row>
    <row r="846" spans="1:105" x14ac:dyDescent="0.25">
      <c r="A846">
        <v>845</v>
      </c>
      <c r="B846" t="s">
        <v>3</v>
      </c>
      <c r="C846" t="s">
        <v>954</v>
      </c>
      <c r="D846">
        <v>569.36</v>
      </c>
      <c r="E846">
        <v>2017</v>
      </c>
      <c r="F846">
        <v>569.36</v>
      </c>
      <c r="G846">
        <v>569.36</v>
      </c>
      <c r="H846" s="3">
        <f t="shared" si="533"/>
        <v>0</v>
      </c>
      <c r="I846">
        <v>54001</v>
      </c>
      <c r="J846" t="s">
        <v>2735</v>
      </c>
      <c r="K846" t="s">
        <v>2738</v>
      </c>
      <c r="L846">
        <v>32011</v>
      </c>
      <c r="M846" t="s">
        <v>3369</v>
      </c>
      <c r="N846" t="s">
        <v>4759</v>
      </c>
      <c r="O846">
        <v>-81.785663536227503</v>
      </c>
      <c r="P846">
        <v>30.512443655678101</v>
      </c>
      <c r="Q846" t="s">
        <v>5393</v>
      </c>
      <c r="R846">
        <v>2</v>
      </c>
      <c r="S846" t="s">
        <v>6535</v>
      </c>
      <c r="T846">
        <v>1006</v>
      </c>
      <c r="U846" t="s">
        <v>6578</v>
      </c>
      <c r="V846">
        <v>2017</v>
      </c>
      <c r="W846">
        <v>32820</v>
      </c>
      <c r="X846">
        <v>2017</v>
      </c>
      <c r="Y846">
        <v>32820</v>
      </c>
      <c r="Z846">
        <v>496.86</v>
      </c>
      <c r="AA846" s="3">
        <f t="shared" si="534"/>
        <v>0.87266404383869611</v>
      </c>
      <c r="AC846" t="s">
        <v>6616</v>
      </c>
      <c r="AD846" t="s">
        <v>6616</v>
      </c>
      <c r="AE846" t="s">
        <v>6616</v>
      </c>
      <c r="AH846" t="s">
        <v>6616</v>
      </c>
      <c r="AI846" t="s">
        <v>6618</v>
      </c>
      <c r="AJ846" t="s">
        <v>6618</v>
      </c>
      <c r="AK846" t="s">
        <v>6618</v>
      </c>
      <c r="AL846" t="s">
        <v>6618</v>
      </c>
      <c r="AM846" t="s">
        <v>6618</v>
      </c>
      <c r="AN846">
        <v>0</v>
      </c>
      <c r="AO846">
        <v>0</v>
      </c>
      <c r="AP846" s="3" t="str">
        <f t="shared" si="535"/>
        <v>No</v>
      </c>
      <c r="AQ846" s="3" t="str">
        <f t="shared" si="536"/>
        <v>No</v>
      </c>
      <c r="AR846" s="3" t="str">
        <f t="shared" si="537"/>
        <v>No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 t="s">
        <v>6634</v>
      </c>
      <c r="AZ846" t="s">
        <v>6638</v>
      </c>
      <c r="BA846">
        <v>0</v>
      </c>
      <c r="BB846" t="s">
        <v>6616</v>
      </c>
      <c r="BC846" t="s">
        <v>6616</v>
      </c>
      <c r="BD846" s="4" t="str">
        <f t="shared" si="538"/>
        <v>No</v>
      </c>
      <c r="BE846" t="s">
        <v>6640</v>
      </c>
      <c r="BF846" s="3" t="str">
        <f t="shared" si="539"/>
        <v>No</v>
      </c>
      <c r="BG846" t="s">
        <v>6645</v>
      </c>
      <c r="BH846" s="3" t="str">
        <f t="shared" si="540"/>
        <v>54001 WANDA WAY</v>
      </c>
      <c r="BI846" s="3" t="str">
        <f t="shared" si="541"/>
        <v>Callahan</v>
      </c>
      <c r="BJ846" s="3" t="str">
        <f t="shared" si="542"/>
        <v>Florida</v>
      </c>
      <c r="BK846" s="3">
        <f t="shared" si="543"/>
        <v>32011</v>
      </c>
      <c r="BL846" s="3" t="str">
        <f t="shared" si="544"/>
        <v>54001 WANDA WAY CALLAHAN FL 32011</v>
      </c>
      <c r="BM846" s="3" t="str">
        <f t="shared" si="545"/>
        <v/>
      </c>
      <c r="BN846" s="3" t="str">
        <f t="shared" si="546"/>
        <v>Pass</v>
      </c>
      <c r="BO846" s="3" t="str">
        <f t="shared" si="547"/>
        <v>No</v>
      </c>
      <c r="BP846" s="3" t="str">
        <f t="shared" si="548"/>
        <v>FV&lt;$10K</v>
      </c>
      <c r="BQ846" t="s">
        <v>6650</v>
      </c>
      <c r="BR846" s="3" t="str">
        <f t="shared" si="549"/>
        <v>No, &lt; $20K Lien</v>
      </c>
      <c r="BS846" s="3" t="str">
        <f t="shared" si="550"/>
        <v>No, Lien &lt; $20K</v>
      </c>
      <c r="BT846" t="s">
        <v>6650</v>
      </c>
      <c r="BU846" s="3" t="str">
        <f t="shared" si="551"/>
        <v>No</v>
      </c>
      <c r="BV846" s="3" t="str">
        <f t="shared" si="552"/>
        <v>No</v>
      </c>
      <c r="BW846" s="3">
        <f t="shared" si="553"/>
        <v>0</v>
      </c>
      <c r="BX846" s="3" t="str">
        <f t="shared" si="554"/>
        <v>No</v>
      </c>
      <c r="BY846" s="3">
        <f t="shared" si="555"/>
        <v>32820</v>
      </c>
      <c r="BZ846">
        <v>1</v>
      </c>
      <c r="CA846" s="3">
        <f t="shared" si="556"/>
        <v>32820</v>
      </c>
      <c r="CC846" s="3">
        <f t="shared" si="557"/>
        <v>0</v>
      </c>
      <c r="CD846" s="3">
        <f t="shared" si="558"/>
        <v>0</v>
      </c>
      <c r="CE846" s="3" t="str">
        <f t="shared" si="559"/>
        <v/>
      </c>
      <c r="CF846" s="3" t="e">
        <f>HLOOKUP(CE846,'Valuation Data'!$D$2:$K$5,4,FALSE)</f>
        <v>#N/A</v>
      </c>
      <c r="CG846" s="3">
        <f t="shared" si="560"/>
        <v>32820</v>
      </c>
      <c r="CH846" s="3" t="str">
        <f t="shared" si="561"/>
        <v>No</v>
      </c>
      <c r="CI846" s="3" t="str">
        <f>VLOOKUP(R846,'Use Codes &amp; County Type'!A:D,4,FALSE)</f>
        <v>R</v>
      </c>
      <c r="CJ846" s="3" t="str">
        <f t="shared" si="562"/>
        <v>No</v>
      </c>
      <c r="CK846" s="3" t="str">
        <f t="shared" si="563"/>
        <v>No</v>
      </c>
      <c r="CL846" s="3">
        <f t="shared" si="564"/>
        <v>0.35</v>
      </c>
      <c r="CM846" s="3">
        <f t="shared" si="565"/>
        <v>11487</v>
      </c>
      <c r="CN846" s="3">
        <f t="shared" si="566"/>
        <v>2277.44</v>
      </c>
      <c r="CO846" s="3">
        <f t="shared" si="567"/>
        <v>9209.56</v>
      </c>
      <c r="CP846" s="3">
        <f t="shared" si="568"/>
        <v>6.939183424741012E-2</v>
      </c>
      <c r="CR846" s="3" t="str">
        <f t="shared" si="569"/>
        <v>No</v>
      </c>
      <c r="CV846" s="3" t="str">
        <f t="shared" si="570"/>
        <v>*Bid</v>
      </c>
      <c r="CW846" s="3">
        <f t="shared" si="571"/>
        <v>845</v>
      </c>
      <c r="CX846" s="3">
        <f t="shared" si="572"/>
        <v>569.36</v>
      </c>
      <c r="CY846" s="3" t="str">
        <f t="shared" si="573"/>
        <v>Ok</v>
      </c>
      <c r="CZ846">
        <v>0</v>
      </c>
      <c r="DA846">
        <v>0</v>
      </c>
    </row>
    <row r="847" spans="1:105" x14ac:dyDescent="0.25">
      <c r="A847">
        <v>846</v>
      </c>
      <c r="B847" t="s">
        <v>3</v>
      </c>
      <c r="C847" t="s">
        <v>955</v>
      </c>
      <c r="D847">
        <v>451.51</v>
      </c>
      <c r="E847">
        <v>2017</v>
      </c>
      <c r="F847">
        <v>451.51</v>
      </c>
      <c r="G847">
        <v>451.51</v>
      </c>
      <c r="H847" s="3">
        <f t="shared" si="533"/>
        <v>0</v>
      </c>
      <c r="I847">
        <v>54011</v>
      </c>
      <c r="J847" t="s">
        <v>2735</v>
      </c>
      <c r="K847" t="s">
        <v>2738</v>
      </c>
      <c r="L847">
        <v>32011</v>
      </c>
      <c r="M847" t="s">
        <v>3370</v>
      </c>
      <c r="N847" t="s">
        <v>4759</v>
      </c>
      <c r="O847">
        <v>-81.786015398054005</v>
      </c>
      <c r="P847">
        <v>30.512839239980899</v>
      </c>
      <c r="Q847" t="s">
        <v>5394</v>
      </c>
      <c r="R847">
        <v>2</v>
      </c>
      <c r="S847" t="s">
        <v>6535</v>
      </c>
      <c r="T847">
        <v>1006</v>
      </c>
      <c r="U847" t="s">
        <v>6578</v>
      </c>
      <c r="V847">
        <v>2017</v>
      </c>
      <c r="W847">
        <v>25622</v>
      </c>
      <c r="X847">
        <v>2017</v>
      </c>
      <c r="Y847">
        <v>25622</v>
      </c>
      <c r="Z847">
        <v>387.89</v>
      </c>
      <c r="AA847" s="3">
        <f t="shared" si="534"/>
        <v>0.8590950366547806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 s="3" t="str">
        <f t="shared" si="535"/>
        <v>No</v>
      </c>
      <c r="AQ847" s="3" t="str">
        <f t="shared" si="536"/>
        <v>No</v>
      </c>
      <c r="AR847" s="3" t="str">
        <f t="shared" si="537"/>
        <v>No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 t="s">
        <v>6634</v>
      </c>
      <c r="AZ847">
        <v>0</v>
      </c>
      <c r="BA847">
        <v>0</v>
      </c>
      <c r="BB847" t="s">
        <v>6616</v>
      </c>
      <c r="BC847">
        <v>0</v>
      </c>
      <c r="BD847" s="4" t="str">
        <f t="shared" si="538"/>
        <v>No</v>
      </c>
      <c r="BE847" t="s">
        <v>6640</v>
      </c>
      <c r="BF847" s="3" t="str">
        <f t="shared" si="539"/>
        <v>No</v>
      </c>
      <c r="BG847" t="s">
        <v>6645</v>
      </c>
      <c r="BH847" s="3" t="str">
        <f t="shared" si="540"/>
        <v>54011 WANDA WAY</v>
      </c>
      <c r="BI847" s="3" t="str">
        <f t="shared" si="541"/>
        <v>Callahan</v>
      </c>
      <c r="BJ847" s="3" t="str">
        <f t="shared" si="542"/>
        <v>Florida</v>
      </c>
      <c r="BK847" s="3">
        <f t="shared" si="543"/>
        <v>32011</v>
      </c>
      <c r="BL847" s="3" t="str">
        <f t="shared" si="544"/>
        <v>54011 WANDA WAY CALLAHAN FL 32011</v>
      </c>
      <c r="BM847" s="3" t="str">
        <f t="shared" si="545"/>
        <v/>
      </c>
      <c r="BN847" s="3" t="str">
        <f t="shared" si="546"/>
        <v>Pass</v>
      </c>
      <c r="BO847" s="3" t="str">
        <f t="shared" si="547"/>
        <v>No</v>
      </c>
      <c r="BP847" s="3" t="str">
        <f t="shared" si="548"/>
        <v>FV&lt;$10K</v>
      </c>
      <c r="BQ847" t="s">
        <v>6650</v>
      </c>
      <c r="BR847" s="3" t="str">
        <f t="shared" si="549"/>
        <v>No, &lt; $20K Lien</v>
      </c>
      <c r="BS847" s="3" t="str">
        <f t="shared" si="550"/>
        <v>No, Lien &lt; $20K</v>
      </c>
      <c r="BT847" t="s">
        <v>6650</v>
      </c>
      <c r="BU847" s="3" t="str">
        <f t="shared" si="551"/>
        <v>No</v>
      </c>
      <c r="BV847" s="3" t="str">
        <f t="shared" si="552"/>
        <v>No</v>
      </c>
      <c r="BW847" s="3">
        <f t="shared" si="553"/>
        <v>0</v>
      </c>
      <c r="BX847" s="3" t="str">
        <f t="shared" si="554"/>
        <v>No</v>
      </c>
      <c r="BY847" s="3">
        <f t="shared" si="555"/>
        <v>25622</v>
      </c>
      <c r="BZ847">
        <v>1</v>
      </c>
      <c r="CA847" s="3">
        <f t="shared" si="556"/>
        <v>25622</v>
      </c>
      <c r="CC847" s="3">
        <f t="shared" si="557"/>
        <v>0</v>
      </c>
      <c r="CD847" s="3">
        <f t="shared" si="558"/>
        <v>0</v>
      </c>
      <c r="CE847" s="3" t="str">
        <f t="shared" si="559"/>
        <v/>
      </c>
      <c r="CF847" s="3" t="e">
        <f>HLOOKUP(CE847,'Valuation Data'!$D$2:$K$5,4,FALSE)</f>
        <v>#N/A</v>
      </c>
      <c r="CG847" s="3">
        <f t="shared" si="560"/>
        <v>25622</v>
      </c>
      <c r="CH847" s="3" t="str">
        <f t="shared" si="561"/>
        <v>No</v>
      </c>
      <c r="CI847" s="3" t="str">
        <f>VLOOKUP(R847,'Use Codes &amp; County Type'!A:D,4,FALSE)</f>
        <v>R</v>
      </c>
      <c r="CJ847" s="3" t="str">
        <f t="shared" si="562"/>
        <v>No</v>
      </c>
      <c r="CK847" s="3" t="str">
        <f t="shared" si="563"/>
        <v>No</v>
      </c>
      <c r="CL847" s="3">
        <f t="shared" si="564"/>
        <v>0.35</v>
      </c>
      <c r="CM847" s="3">
        <f t="shared" si="565"/>
        <v>8967.6999999999989</v>
      </c>
      <c r="CN847" s="3">
        <f t="shared" si="566"/>
        <v>1806.04</v>
      </c>
      <c r="CO847" s="3">
        <f t="shared" si="567"/>
        <v>7161.6599999999989</v>
      </c>
      <c r="CP847" s="3">
        <f t="shared" si="568"/>
        <v>7.0487861993599243E-2</v>
      </c>
      <c r="CR847" s="3" t="str">
        <f t="shared" si="569"/>
        <v>No</v>
      </c>
      <c r="CV847" s="3" t="str">
        <f t="shared" si="570"/>
        <v>FMV&lt;$30K</v>
      </c>
      <c r="CW847" s="3">
        <f t="shared" si="571"/>
        <v>846</v>
      </c>
      <c r="CX847" s="3">
        <f t="shared" si="572"/>
        <v>451.51</v>
      </c>
      <c r="CY847" s="3" t="str">
        <f t="shared" si="573"/>
        <v>Ok</v>
      </c>
      <c r="CZ847">
        <v>0</v>
      </c>
      <c r="DA847">
        <v>0</v>
      </c>
    </row>
    <row r="848" spans="1:105" x14ac:dyDescent="0.25">
      <c r="A848">
        <v>847</v>
      </c>
      <c r="B848" t="s">
        <v>3</v>
      </c>
      <c r="C848" t="s">
        <v>956</v>
      </c>
      <c r="D848">
        <v>724.84</v>
      </c>
      <c r="E848">
        <v>2017</v>
      </c>
      <c r="F848">
        <v>724.84</v>
      </c>
      <c r="G848">
        <v>724.84</v>
      </c>
      <c r="H848" s="3">
        <f t="shared" si="533"/>
        <v>0</v>
      </c>
      <c r="I848">
        <v>54693</v>
      </c>
      <c r="J848" t="s">
        <v>2735</v>
      </c>
      <c r="K848" t="s">
        <v>2738</v>
      </c>
      <c r="L848">
        <v>32011</v>
      </c>
      <c r="M848" t="s">
        <v>3371</v>
      </c>
      <c r="N848" t="s">
        <v>4759</v>
      </c>
      <c r="O848">
        <v>-81.787245668295498</v>
      </c>
      <c r="P848">
        <v>30.5388858945743</v>
      </c>
      <c r="Q848" t="s">
        <v>5395</v>
      </c>
      <c r="R848">
        <v>2</v>
      </c>
      <c r="S848" t="s">
        <v>6535</v>
      </c>
      <c r="T848">
        <v>1006</v>
      </c>
      <c r="U848" t="s">
        <v>6578</v>
      </c>
      <c r="V848">
        <v>2017</v>
      </c>
      <c r="W848">
        <v>42317</v>
      </c>
      <c r="X848">
        <v>2017</v>
      </c>
      <c r="Y848">
        <v>42317</v>
      </c>
      <c r="Z848">
        <v>640.63</v>
      </c>
      <c r="AA848" s="3">
        <f t="shared" si="534"/>
        <v>0.88382263671982775</v>
      </c>
      <c r="AB848" t="s">
        <v>6616</v>
      </c>
      <c r="AD848" t="s">
        <v>6616</v>
      </c>
      <c r="AI848" t="s">
        <v>6618</v>
      </c>
      <c r="AJ848" t="s">
        <v>6618</v>
      </c>
      <c r="AK848" t="s">
        <v>6618</v>
      </c>
      <c r="AL848" t="s">
        <v>6618</v>
      </c>
      <c r="AM848">
        <v>0</v>
      </c>
      <c r="AN848">
        <v>0</v>
      </c>
      <c r="AO848">
        <v>0</v>
      </c>
      <c r="AP848" s="3" t="str">
        <f t="shared" si="535"/>
        <v>No</v>
      </c>
      <c r="AQ848" s="3" t="str">
        <f t="shared" si="536"/>
        <v>No</v>
      </c>
      <c r="AR848" s="3" t="str">
        <f t="shared" si="537"/>
        <v>No</v>
      </c>
      <c r="AS848">
        <v>0</v>
      </c>
      <c r="AT848">
        <v>0</v>
      </c>
      <c r="AU848">
        <v>49500</v>
      </c>
      <c r="AV848">
        <v>0</v>
      </c>
      <c r="AW848">
        <v>0</v>
      </c>
      <c r="AX848">
        <v>0</v>
      </c>
      <c r="AY848" t="s">
        <v>6634</v>
      </c>
      <c r="AZ848" t="s">
        <v>6638</v>
      </c>
      <c r="BA848">
        <v>0</v>
      </c>
      <c r="BB848" t="s">
        <v>6616</v>
      </c>
      <c r="BC848" t="s">
        <v>6616</v>
      </c>
      <c r="BD848" s="4" t="str">
        <f t="shared" si="538"/>
        <v>No</v>
      </c>
      <c r="BE848" t="s">
        <v>6640</v>
      </c>
      <c r="BF848" s="3" t="str">
        <f t="shared" si="539"/>
        <v>No</v>
      </c>
      <c r="BG848" t="s">
        <v>6645</v>
      </c>
      <c r="BH848" s="3" t="str">
        <f t="shared" si="540"/>
        <v>54693 CHURCH RD</v>
      </c>
      <c r="BI848" s="3" t="str">
        <f t="shared" si="541"/>
        <v>Callahan</v>
      </c>
      <c r="BJ848" s="3" t="str">
        <f t="shared" si="542"/>
        <v>Florida</v>
      </c>
      <c r="BK848" s="3">
        <f t="shared" si="543"/>
        <v>32011</v>
      </c>
      <c r="BL848" s="3" t="str">
        <f t="shared" si="544"/>
        <v>54693 CHURCH RD CALLAHAN FL 32011</v>
      </c>
      <c r="BM848" s="3" t="str">
        <f t="shared" si="545"/>
        <v>L</v>
      </c>
      <c r="BN848" s="3" t="str">
        <f t="shared" si="546"/>
        <v>Pass</v>
      </c>
      <c r="BO848" s="3" t="str">
        <f t="shared" si="547"/>
        <v>No</v>
      </c>
      <c r="BP848" s="3" t="str">
        <f t="shared" si="548"/>
        <v>FV&lt;$10K</v>
      </c>
      <c r="BQ848" t="s">
        <v>6650</v>
      </c>
      <c r="BR848" s="3" t="str">
        <f t="shared" si="549"/>
        <v>No, &lt; $20K Lien</v>
      </c>
      <c r="BS848" s="3" t="str">
        <f t="shared" si="550"/>
        <v>No, Lien &lt; $20K</v>
      </c>
      <c r="BT848" t="s">
        <v>6650</v>
      </c>
      <c r="BU848" s="3" t="str">
        <f t="shared" si="551"/>
        <v>No</v>
      </c>
      <c r="BV848" s="3" t="str">
        <f t="shared" si="552"/>
        <v>No</v>
      </c>
      <c r="BW848" s="3">
        <f t="shared" si="553"/>
        <v>0</v>
      </c>
      <c r="BX848" s="3" t="str">
        <f t="shared" si="554"/>
        <v>No</v>
      </c>
      <c r="BY848" s="3">
        <f t="shared" si="555"/>
        <v>42317</v>
      </c>
      <c r="BZ848">
        <v>1</v>
      </c>
      <c r="CA848" s="3">
        <f t="shared" si="556"/>
        <v>42317</v>
      </c>
      <c r="CC848" s="3">
        <f t="shared" si="557"/>
        <v>0</v>
      </c>
      <c r="CD848" s="3">
        <f t="shared" si="558"/>
        <v>0</v>
      </c>
      <c r="CE848" s="3" t="str">
        <f t="shared" si="559"/>
        <v/>
      </c>
      <c r="CF848" s="3" t="e">
        <f>HLOOKUP(CE848,'Valuation Data'!$D$2:$K$5,4,FALSE)</f>
        <v>#N/A</v>
      </c>
      <c r="CG848" s="3">
        <f t="shared" si="560"/>
        <v>42317</v>
      </c>
      <c r="CH848" s="3" t="str">
        <f t="shared" si="561"/>
        <v>No</v>
      </c>
      <c r="CI848" s="3" t="str">
        <f>VLOOKUP(R848,'Use Codes &amp; County Type'!A:D,4,FALSE)</f>
        <v>R</v>
      </c>
      <c r="CJ848" s="3" t="str">
        <f t="shared" si="562"/>
        <v>No</v>
      </c>
      <c r="CK848" s="3" t="str">
        <f t="shared" si="563"/>
        <v>No</v>
      </c>
      <c r="CL848" s="3">
        <f t="shared" si="564"/>
        <v>0.35</v>
      </c>
      <c r="CM848" s="3">
        <f t="shared" si="565"/>
        <v>14810.949999999999</v>
      </c>
      <c r="CN848" s="3">
        <f t="shared" si="566"/>
        <v>2899.36</v>
      </c>
      <c r="CO848" s="3">
        <f t="shared" si="567"/>
        <v>11911.589999999998</v>
      </c>
      <c r="CP848" s="3">
        <f t="shared" si="568"/>
        <v>6.8515253916865568E-2</v>
      </c>
      <c r="CR848" s="3" t="str">
        <f t="shared" si="569"/>
        <v>No</v>
      </c>
      <c r="CV848" s="3" t="str">
        <f t="shared" si="570"/>
        <v>*Bid</v>
      </c>
      <c r="CW848" s="3">
        <f t="shared" si="571"/>
        <v>847</v>
      </c>
      <c r="CX848" s="3">
        <f t="shared" si="572"/>
        <v>724.84</v>
      </c>
      <c r="CY848" s="3" t="str">
        <f t="shared" si="573"/>
        <v>Ok</v>
      </c>
      <c r="CZ848">
        <v>0</v>
      </c>
      <c r="DA848">
        <v>0</v>
      </c>
    </row>
    <row r="849" spans="1:105" x14ac:dyDescent="0.25">
      <c r="A849">
        <v>848</v>
      </c>
      <c r="B849" t="s">
        <v>3</v>
      </c>
      <c r="C849" t="s">
        <v>957</v>
      </c>
      <c r="D849">
        <v>802.72</v>
      </c>
      <c r="E849">
        <v>2017</v>
      </c>
      <c r="F849">
        <v>802.72</v>
      </c>
      <c r="G849">
        <v>802.72</v>
      </c>
      <c r="H849" s="3">
        <f t="shared" si="533"/>
        <v>0</v>
      </c>
      <c r="I849">
        <v>54661</v>
      </c>
      <c r="J849" t="s">
        <v>2735</v>
      </c>
      <c r="K849" t="s">
        <v>2738</v>
      </c>
      <c r="L849">
        <v>32011</v>
      </c>
      <c r="M849" t="s">
        <v>3372</v>
      </c>
      <c r="N849" t="s">
        <v>4759</v>
      </c>
      <c r="O849">
        <v>-81.786271123735602</v>
      </c>
      <c r="P849">
        <v>30.538263745650699</v>
      </c>
      <c r="Q849" t="s">
        <v>5396</v>
      </c>
      <c r="R849">
        <v>2</v>
      </c>
      <c r="S849" t="s">
        <v>6535</v>
      </c>
      <c r="T849">
        <v>1006</v>
      </c>
      <c r="U849" t="s">
        <v>6578</v>
      </c>
      <c r="V849">
        <v>2017</v>
      </c>
      <c r="W849">
        <v>47074</v>
      </c>
      <c r="X849">
        <v>2017</v>
      </c>
      <c r="Y849">
        <v>47074</v>
      </c>
      <c r="Z849">
        <v>712.64</v>
      </c>
      <c r="AA849" s="3">
        <f t="shared" si="534"/>
        <v>0.88778154275463417</v>
      </c>
      <c r="AB849" t="s">
        <v>6616</v>
      </c>
      <c r="AD849" t="s">
        <v>6616</v>
      </c>
      <c r="AH849" t="s">
        <v>6616</v>
      </c>
      <c r="AI849" t="s">
        <v>6618</v>
      </c>
      <c r="AJ849" t="s">
        <v>6618</v>
      </c>
      <c r="AK849" t="s">
        <v>6618</v>
      </c>
      <c r="AL849" t="s">
        <v>6618</v>
      </c>
      <c r="AM849" t="s">
        <v>6618</v>
      </c>
      <c r="AN849">
        <v>0</v>
      </c>
      <c r="AO849">
        <v>0</v>
      </c>
      <c r="AP849" s="3" t="str">
        <f t="shared" si="535"/>
        <v>No</v>
      </c>
      <c r="AQ849" s="3" t="str">
        <f t="shared" si="536"/>
        <v>No</v>
      </c>
      <c r="AR849" s="3" t="str">
        <f t="shared" si="537"/>
        <v>No</v>
      </c>
      <c r="AS849">
        <v>0</v>
      </c>
      <c r="AT849">
        <v>0</v>
      </c>
      <c r="AU849">
        <v>45750</v>
      </c>
      <c r="AV849">
        <v>0</v>
      </c>
      <c r="AW849">
        <v>0</v>
      </c>
      <c r="AX849">
        <v>0</v>
      </c>
      <c r="AY849" t="s">
        <v>6634</v>
      </c>
      <c r="AZ849" t="s">
        <v>6638</v>
      </c>
      <c r="BA849">
        <v>0</v>
      </c>
      <c r="BB849" t="s">
        <v>6616</v>
      </c>
      <c r="BC849" t="s">
        <v>6616</v>
      </c>
      <c r="BD849" s="4" t="str">
        <f t="shared" si="538"/>
        <v>No</v>
      </c>
      <c r="BE849" t="s">
        <v>6640</v>
      </c>
      <c r="BF849" s="3" t="str">
        <f t="shared" si="539"/>
        <v>No</v>
      </c>
      <c r="BG849" t="s">
        <v>6645</v>
      </c>
      <c r="BH849" s="3" t="str">
        <f t="shared" si="540"/>
        <v>54661 CHURCH RD</v>
      </c>
      <c r="BI849" s="3" t="str">
        <f t="shared" si="541"/>
        <v>Callahan</v>
      </c>
      <c r="BJ849" s="3" t="str">
        <f t="shared" si="542"/>
        <v>Florida</v>
      </c>
      <c r="BK849" s="3">
        <f t="shared" si="543"/>
        <v>32011</v>
      </c>
      <c r="BL849" s="3" t="str">
        <f t="shared" si="544"/>
        <v>54661 CHURCH RD CALLAHAN FL 32011</v>
      </c>
      <c r="BM849" s="3" t="str">
        <f t="shared" si="545"/>
        <v>L</v>
      </c>
      <c r="BN849" s="3" t="str">
        <f t="shared" si="546"/>
        <v>Pass</v>
      </c>
      <c r="BO849" s="3" t="str">
        <f t="shared" si="547"/>
        <v>No</v>
      </c>
      <c r="BP849" s="3" t="str">
        <f t="shared" si="548"/>
        <v>FV&lt;$10K</v>
      </c>
      <c r="BQ849" t="s">
        <v>6650</v>
      </c>
      <c r="BR849" s="3" t="str">
        <f t="shared" si="549"/>
        <v>No, &lt; $20K Lien</v>
      </c>
      <c r="BS849" s="3" t="str">
        <f t="shared" si="550"/>
        <v>No, Lien &lt; $20K</v>
      </c>
      <c r="BT849" t="s">
        <v>6650</v>
      </c>
      <c r="BU849" s="3" t="str">
        <f t="shared" si="551"/>
        <v>No</v>
      </c>
      <c r="BV849" s="3" t="str">
        <f t="shared" si="552"/>
        <v>No</v>
      </c>
      <c r="BW849" s="3">
        <f t="shared" si="553"/>
        <v>0</v>
      </c>
      <c r="BX849" s="3" t="str">
        <f t="shared" si="554"/>
        <v>No</v>
      </c>
      <c r="BY849" s="3">
        <f t="shared" si="555"/>
        <v>47074</v>
      </c>
      <c r="BZ849">
        <v>1</v>
      </c>
      <c r="CA849" s="3">
        <f t="shared" si="556"/>
        <v>47074</v>
      </c>
      <c r="CC849" s="3">
        <f t="shared" si="557"/>
        <v>0</v>
      </c>
      <c r="CD849" s="3">
        <f t="shared" si="558"/>
        <v>0</v>
      </c>
      <c r="CE849" s="3" t="str">
        <f t="shared" si="559"/>
        <v/>
      </c>
      <c r="CF849" s="3" t="e">
        <f>HLOOKUP(CE849,'Valuation Data'!$D$2:$K$5,4,FALSE)</f>
        <v>#N/A</v>
      </c>
      <c r="CG849" s="3">
        <f t="shared" si="560"/>
        <v>47074</v>
      </c>
      <c r="CH849" s="3" t="str">
        <f t="shared" si="561"/>
        <v>No</v>
      </c>
      <c r="CI849" s="3" t="str">
        <f>VLOOKUP(R849,'Use Codes &amp; County Type'!A:D,4,FALSE)</f>
        <v>R</v>
      </c>
      <c r="CJ849" s="3" t="str">
        <f t="shared" si="562"/>
        <v>No</v>
      </c>
      <c r="CK849" s="3" t="str">
        <f t="shared" si="563"/>
        <v>No</v>
      </c>
      <c r="CL849" s="3">
        <f t="shared" si="564"/>
        <v>0.35</v>
      </c>
      <c r="CM849" s="3">
        <f t="shared" si="565"/>
        <v>16475.899999999998</v>
      </c>
      <c r="CN849" s="3">
        <f t="shared" si="566"/>
        <v>3210.88</v>
      </c>
      <c r="CO849" s="3">
        <f t="shared" si="567"/>
        <v>13265.019999999997</v>
      </c>
      <c r="CP849" s="3">
        <f t="shared" si="568"/>
        <v>6.8209202532183377E-2</v>
      </c>
      <c r="CR849" s="3" t="str">
        <f t="shared" si="569"/>
        <v>No</v>
      </c>
      <c r="CV849" s="3" t="str">
        <f t="shared" si="570"/>
        <v>*Bid</v>
      </c>
      <c r="CW849" s="3">
        <f t="shared" si="571"/>
        <v>848</v>
      </c>
      <c r="CX849" s="3">
        <f t="shared" si="572"/>
        <v>802.72</v>
      </c>
      <c r="CY849" s="3" t="str">
        <f t="shared" si="573"/>
        <v>Ok</v>
      </c>
      <c r="CZ849">
        <v>0</v>
      </c>
      <c r="DA849">
        <v>0</v>
      </c>
    </row>
    <row r="850" spans="1:105" x14ac:dyDescent="0.25">
      <c r="A850">
        <v>849</v>
      </c>
      <c r="B850" t="s">
        <v>3</v>
      </c>
      <c r="C850" t="s">
        <v>958</v>
      </c>
      <c r="D850">
        <v>468.7</v>
      </c>
      <c r="E850">
        <v>2017</v>
      </c>
      <c r="F850" t="e">
        <f>NA()</f>
        <v>#N/A</v>
      </c>
      <c r="G850" t="e">
        <f>NA()</f>
        <v>#N/A</v>
      </c>
      <c r="H850" s="3" t="e">
        <f t="shared" si="533"/>
        <v>#N/A</v>
      </c>
      <c r="I850" t="e">
        <f>NA()</f>
        <v>#N/A</v>
      </c>
      <c r="J850" t="e">
        <f>NA()</f>
        <v>#N/A</v>
      </c>
      <c r="K850" t="e">
        <f>NA()</f>
        <v>#N/A</v>
      </c>
      <c r="L850" t="e">
        <f>NA()</f>
        <v>#N/A</v>
      </c>
      <c r="M850" t="e">
        <f>NA()</f>
        <v>#N/A</v>
      </c>
      <c r="N850" t="e">
        <f>NA()</f>
        <v>#N/A</v>
      </c>
      <c r="O850" t="e">
        <f>NA()</f>
        <v>#N/A</v>
      </c>
      <c r="P850" t="e">
        <f>NA()</f>
        <v>#N/A</v>
      </c>
      <c r="Q850" t="e">
        <f>NA()</f>
        <v>#N/A</v>
      </c>
      <c r="R850">
        <v>2</v>
      </c>
      <c r="S850" t="s">
        <v>6535</v>
      </c>
      <c r="T850" t="e">
        <f>NA()</f>
        <v>#N/A</v>
      </c>
      <c r="U850" t="e">
        <f>NA()</f>
        <v>#N/A</v>
      </c>
      <c r="V850">
        <v>2017</v>
      </c>
      <c r="W850">
        <v>53836</v>
      </c>
      <c r="X850" t="e">
        <f>NA()</f>
        <v>#N/A</v>
      </c>
      <c r="Y850" t="e">
        <f>NA()</f>
        <v>#N/A</v>
      </c>
      <c r="Z850" t="e">
        <f>NA()</f>
        <v>#N/A</v>
      </c>
      <c r="AA850" s="3">
        <f t="shared" si="534"/>
        <v>0</v>
      </c>
      <c r="AB850" t="s">
        <v>6616</v>
      </c>
      <c r="AC850" t="s">
        <v>6616</v>
      </c>
      <c r="AI850" t="e">
        <f>NA()</f>
        <v>#N/A</v>
      </c>
      <c r="AJ850" t="e">
        <f>NA()</f>
        <v>#N/A</v>
      </c>
      <c r="AK850" t="e">
        <f>NA()</f>
        <v>#N/A</v>
      </c>
      <c r="AL850" t="e">
        <f>NA()</f>
        <v>#N/A</v>
      </c>
      <c r="AM850" t="e">
        <f>NA()</f>
        <v>#N/A</v>
      </c>
      <c r="AN850" t="e">
        <f>NA()</f>
        <v>#N/A</v>
      </c>
      <c r="AO850" t="e">
        <f>NA()</f>
        <v>#N/A</v>
      </c>
      <c r="AP850" s="3" t="str">
        <f t="shared" si="535"/>
        <v>No</v>
      </c>
      <c r="AQ850" s="3" t="str">
        <f t="shared" si="536"/>
        <v>No</v>
      </c>
      <c r="AR850" s="3" t="str">
        <f t="shared" si="537"/>
        <v>No</v>
      </c>
      <c r="AS850" t="e">
        <f>NA()</f>
        <v>#N/A</v>
      </c>
      <c r="AT850" t="e">
        <f>NA()</f>
        <v>#N/A</v>
      </c>
      <c r="AU850" t="e">
        <f>NA()</f>
        <v>#N/A</v>
      </c>
      <c r="AV850" t="e">
        <f>NA()</f>
        <v>#N/A</v>
      </c>
      <c r="AW850" t="e">
        <f>NA()</f>
        <v>#N/A</v>
      </c>
      <c r="AX850" t="e">
        <f>NA()</f>
        <v>#N/A</v>
      </c>
      <c r="AY850" t="e">
        <f>NA()</f>
        <v>#N/A</v>
      </c>
      <c r="AZ850" t="e">
        <f>NA()</f>
        <v>#N/A</v>
      </c>
      <c r="BA850">
        <v>0</v>
      </c>
      <c r="BB850" t="s">
        <v>6617</v>
      </c>
      <c r="BC850" t="e">
        <f>NA()</f>
        <v>#N/A</v>
      </c>
      <c r="BD850" s="4" t="str">
        <f t="shared" si="538"/>
        <v>No</v>
      </c>
      <c r="BE850" t="e">
        <f>NA()</f>
        <v>#N/A</v>
      </c>
      <c r="BF850" s="3" t="str">
        <f t="shared" si="539"/>
        <v>No</v>
      </c>
      <c r="BG850" t="e">
        <f>NA()</f>
        <v>#N/A</v>
      </c>
      <c r="BH850" s="3" t="e">
        <f t="shared" si="540"/>
        <v>#N/A</v>
      </c>
      <c r="BI850" s="3" t="e">
        <f t="shared" si="541"/>
        <v>#N/A</v>
      </c>
      <c r="BJ850" s="3" t="e">
        <f t="shared" si="542"/>
        <v>#N/A</v>
      </c>
      <c r="BK850" s="3" t="e">
        <f t="shared" si="543"/>
        <v>#N/A</v>
      </c>
      <c r="BL850" s="3" t="e">
        <f t="shared" si="544"/>
        <v>#N/A</v>
      </c>
      <c r="BM850" s="3" t="e">
        <f t="shared" si="545"/>
        <v>#N/A</v>
      </c>
      <c r="BN850" s="3" t="str">
        <f t="shared" si="546"/>
        <v>Pass</v>
      </c>
      <c r="BO850" s="3" t="e">
        <f t="shared" si="547"/>
        <v>#N/A</v>
      </c>
      <c r="BP850" s="3" t="str">
        <f t="shared" si="548"/>
        <v>FV&lt;$10K</v>
      </c>
      <c r="BQ850" t="s">
        <v>6650</v>
      </c>
      <c r="BR850" s="3" t="str">
        <f t="shared" si="549"/>
        <v>No, &lt; $20K Lien</v>
      </c>
      <c r="BS850" s="3" t="str">
        <f t="shared" si="550"/>
        <v>No, Lien &lt; $20K</v>
      </c>
      <c r="BT850" t="s">
        <v>6650</v>
      </c>
      <c r="BU850" s="3" t="str">
        <f t="shared" si="551"/>
        <v>No</v>
      </c>
      <c r="BV850" s="3" t="str">
        <f t="shared" si="552"/>
        <v>No</v>
      </c>
      <c r="BW850" s="3">
        <f t="shared" si="553"/>
        <v>0</v>
      </c>
      <c r="BX850" s="3" t="str">
        <f t="shared" si="554"/>
        <v>No</v>
      </c>
      <c r="BY850" s="3">
        <f t="shared" si="555"/>
        <v>53836</v>
      </c>
      <c r="BZ850">
        <v>1</v>
      </c>
      <c r="CA850" s="3">
        <f t="shared" si="556"/>
        <v>53836</v>
      </c>
      <c r="CC850" s="3" t="e">
        <f t="shared" si="557"/>
        <v>#N/A</v>
      </c>
      <c r="CD850" s="3" t="e">
        <f t="shared" si="558"/>
        <v>#N/A</v>
      </c>
      <c r="CE850" s="3" t="str">
        <f t="shared" si="559"/>
        <v/>
      </c>
      <c r="CF850" s="3" t="e">
        <f>HLOOKUP(CE850,'Valuation Data'!$D$2:$K$5,4,FALSE)</f>
        <v>#N/A</v>
      </c>
      <c r="CG850" s="3">
        <f t="shared" si="560"/>
        <v>53836</v>
      </c>
      <c r="CH850" s="3" t="str">
        <f t="shared" si="561"/>
        <v>No</v>
      </c>
      <c r="CI850" s="3" t="str">
        <f>VLOOKUP(R850,'Use Codes &amp; County Type'!A:D,4,FALSE)</f>
        <v>R</v>
      </c>
      <c r="CJ850" s="3" t="str">
        <f t="shared" si="562"/>
        <v>No</v>
      </c>
      <c r="CK850" s="3" t="str">
        <f t="shared" si="563"/>
        <v>Yes</v>
      </c>
      <c r="CL850" s="3">
        <f t="shared" si="564"/>
        <v>0.67</v>
      </c>
      <c r="CM850" s="3">
        <f t="shared" si="565"/>
        <v>36070.120000000003</v>
      </c>
      <c r="CN850" s="3" t="e">
        <f t="shared" si="566"/>
        <v>#N/A</v>
      </c>
      <c r="CO850" s="3" t="e">
        <f t="shared" si="567"/>
        <v>#N/A</v>
      </c>
      <c r="CP850" s="3" t="e">
        <f t="shared" si="568"/>
        <v>#N/A</v>
      </c>
      <c r="CR850" s="3" t="e">
        <f t="shared" si="569"/>
        <v>#N/A</v>
      </c>
      <c r="CV850" s="3" t="e">
        <f t="shared" si="570"/>
        <v>#N/A</v>
      </c>
      <c r="CW850" s="3">
        <f t="shared" si="571"/>
        <v>849</v>
      </c>
      <c r="CX850" s="3">
        <f t="shared" si="572"/>
        <v>468.7</v>
      </c>
      <c r="CY850" s="3" t="e">
        <f t="shared" si="573"/>
        <v>#N/A</v>
      </c>
      <c r="CZ850" t="e">
        <f>NA()</f>
        <v>#N/A</v>
      </c>
      <c r="DA850" t="e">
        <f>NA()</f>
        <v>#N/A</v>
      </c>
    </row>
    <row r="851" spans="1:105" x14ac:dyDescent="0.25">
      <c r="A851">
        <v>850</v>
      </c>
      <c r="B851" t="s">
        <v>3</v>
      </c>
      <c r="C851" t="s">
        <v>959</v>
      </c>
      <c r="D851">
        <v>244.22</v>
      </c>
      <c r="E851">
        <v>2017</v>
      </c>
      <c r="F851" t="e">
        <f>NA()</f>
        <v>#N/A</v>
      </c>
      <c r="G851" t="e">
        <f>NA()</f>
        <v>#N/A</v>
      </c>
      <c r="H851" s="3" t="e">
        <f t="shared" si="533"/>
        <v>#N/A</v>
      </c>
      <c r="I851" t="e">
        <f>NA()</f>
        <v>#N/A</v>
      </c>
      <c r="J851" t="e">
        <f>NA()</f>
        <v>#N/A</v>
      </c>
      <c r="K851" t="e">
        <f>NA()</f>
        <v>#N/A</v>
      </c>
      <c r="L851" t="e">
        <f>NA()</f>
        <v>#N/A</v>
      </c>
      <c r="M851" t="e">
        <f>NA()</f>
        <v>#N/A</v>
      </c>
      <c r="N851" t="e">
        <f>NA()</f>
        <v>#N/A</v>
      </c>
      <c r="O851" t="e">
        <f>NA()</f>
        <v>#N/A</v>
      </c>
      <c r="P851" t="e">
        <f>NA()</f>
        <v>#N/A</v>
      </c>
      <c r="Q851" t="e">
        <f>NA()</f>
        <v>#N/A</v>
      </c>
      <c r="R851">
        <v>2</v>
      </c>
      <c r="S851" t="s">
        <v>6535</v>
      </c>
      <c r="T851" t="e">
        <f>NA()</f>
        <v>#N/A</v>
      </c>
      <c r="U851" t="e">
        <f>NA()</f>
        <v>#N/A</v>
      </c>
      <c r="V851">
        <v>2017</v>
      </c>
      <c r="W851">
        <v>38462</v>
      </c>
      <c r="X851" t="e">
        <f>NA()</f>
        <v>#N/A</v>
      </c>
      <c r="Y851" t="e">
        <f>NA()</f>
        <v>#N/A</v>
      </c>
      <c r="Z851" t="e">
        <f>NA()</f>
        <v>#N/A</v>
      </c>
      <c r="AA851" s="3">
        <f t="shared" si="534"/>
        <v>0</v>
      </c>
      <c r="AI851" t="e">
        <f>NA()</f>
        <v>#N/A</v>
      </c>
      <c r="AJ851" t="e">
        <f>NA()</f>
        <v>#N/A</v>
      </c>
      <c r="AK851" t="e">
        <f>NA()</f>
        <v>#N/A</v>
      </c>
      <c r="AL851" t="e">
        <f>NA()</f>
        <v>#N/A</v>
      </c>
      <c r="AM851" t="e">
        <f>NA()</f>
        <v>#N/A</v>
      </c>
      <c r="AN851" t="e">
        <f>NA()</f>
        <v>#N/A</v>
      </c>
      <c r="AO851" t="e">
        <f>NA()</f>
        <v>#N/A</v>
      </c>
      <c r="AP851" s="3" t="str">
        <f t="shared" si="535"/>
        <v>No</v>
      </c>
      <c r="AQ851" s="3" t="str">
        <f t="shared" si="536"/>
        <v>No</v>
      </c>
      <c r="AR851" s="3" t="str">
        <f t="shared" si="537"/>
        <v>No</v>
      </c>
      <c r="AS851" t="e">
        <f>NA()</f>
        <v>#N/A</v>
      </c>
      <c r="AT851" t="e">
        <f>NA()</f>
        <v>#N/A</v>
      </c>
      <c r="AU851" t="e">
        <f>NA()</f>
        <v>#N/A</v>
      </c>
      <c r="AV851" t="e">
        <f>NA()</f>
        <v>#N/A</v>
      </c>
      <c r="AW851" t="e">
        <f>NA()</f>
        <v>#N/A</v>
      </c>
      <c r="AX851" t="e">
        <f>NA()</f>
        <v>#N/A</v>
      </c>
      <c r="AY851" t="e">
        <f>NA()</f>
        <v>#N/A</v>
      </c>
      <c r="AZ851" t="e">
        <f>NA()</f>
        <v>#N/A</v>
      </c>
      <c r="BA851">
        <v>0</v>
      </c>
      <c r="BB851" t="s">
        <v>6617</v>
      </c>
      <c r="BC851" t="e">
        <f>NA()</f>
        <v>#N/A</v>
      </c>
      <c r="BD851" s="4" t="str">
        <f t="shared" si="538"/>
        <v>No</v>
      </c>
      <c r="BE851" t="e">
        <f>NA()</f>
        <v>#N/A</v>
      </c>
      <c r="BF851" s="3" t="str">
        <f t="shared" si="539"/>
        <v>No</v>
      </c>
      <c r="BG851" t="e">
        <f>NA()</f>
        <v>#N/A</v>
      </c>
      <c r="BH851" s="3" t="e">
        <f t="shared" si="540"/>
        <v>#N/A</v>
      </c>
      <c r="BI851" s="3" t="e">
        <f t="shared" si="541"/>
        <v>#N/A</v>
      </c>
      <c r="BJ851" s="3" t="e">
        <f t="shared" si="542"/>
        <v>#N/A</v>
      </c>
      <c r="BK851" s="3" t="e">
        <f t="shared" si="543"/>
        <v>#N/A</v>
      </c>
      <c r="BL851" s="3" t="e">
        <f t="shared" si="544"/>
        <v>#N/A</v>
      </c>
      <c r="BM851" s="3" t="e">
        <f t="shared" si="545"/>
        <v>#N/A</v>
      </c>
      <c r="BN851" s="3" t="str">
        <f t="shared" si="546"/>
        <v>Pass</v>
      </c>
      <c r="BO851" s="3" t="e">
        <f t="shared" si="547"/>
        <v>#N/A</v>
      </c>
      <c r="BP851" s="3" t="str">
        <f t="shared" si="548"/>
        <v>FV&lt;$10K</v>
      </c>
      <c r="BQ851" t="s">
        <v>6650</v>
      </c>
      <c r="BR851" s="3" t="str">
        <f t="shared" si="549"/>
        <v>No, &lt; $20K Lien</v>
      </c>
      <c r="BS851" s="3" t="str">
        <f t="shared" si="550"/>
        <v>No, Lien &lt; $20K</v>
      </c>
      <c r="BT851" t="s">
        <v>6650</v>
      </c>
      <c r="BU851" s="3" t="str">
        <f t="shared" si="551"/>
        <v>No</v>
      </c>
      <c r="BV851" s="3" t="str">
        <f t="shared" si="552"/>
        <v>No</v>
      </c>
      <c r="BW851" s="3">
        <f t="shared" si="553"/>
        <v>0</v>
      </c>
      <c r="BX851" s="3" t="str">
        <f t="shared" si="554"/>
        <v>No</v>
      </c>
      <c r="BY851" s="3">
        <f t="shared" si="555"/>
        <v>38462</v>
      </c>
      <c r="BZ851">
        <v>1</v>
      </c>
      <c r="CA851" s="3">
        <f t="shared" si="556"/>
        <v>38462</v>
      </c>
      <c r="CC851" s="3" t="e">
        <f t="shared" si="557"/>
        <v>#N/A</v>
      </c>
      <c r="CD851" s="3" t="e">
        <f t="shared" si="558"/>
        <v>#N/A</v>
      </c>
      <c r="CE851" s="3" t="str">
        <f t="shared" si="559"/>
        <v/>
      </c>
      <c r="CF851" s="3" t="e">
        <f>HLOOKUP(CE851,'Valuation Data'!$D$2:$K$5,4,FALSE)</f>
        <v>#N/A</v>
      </c>
      <c r="CG851" s="3">
        <f t="shared" si="560"/>
        <v>38462</v>
      </c>
      <c r="CH851" s="3" t="str">
        <f t="shared" si="561"/>
        <v>No</v>
      </c>
      <c r="CI851" s="3" t="str">
        <f>VLOOKUP(R851,'Use Codes &amp; County Type'!A:D,4,FALSE)</f>
        <v>R</v>
      </c>
      <c r="CJ851" s="3" t="str">
        <f t="shared" si="562"/>
        <v>No</v>
      </c>
      <c r="CK851" s="3" t="str">
        <f t="shared" si="563"/>
        <v>Yes</v>
      </c>
      <c r="CL851" s="3">
        <f t="shared" si="564"/>
        <v>0.67</v>
      </c>
      <c r="CM851" s="3">
        <f t="shared" si="565"/>
        <v>25769.54</v>
      </c>
      <c r="CN851" s="3" t="e">
        <f t="shared" si="566"/>
        <v>#N/A</v>
      </c>
      <c r="CO851" s="3" t="e">
        <f t="shared" si="567"/>
        <v>#N/A</v>
      </c>
      <c r="CP851" s="3" t="e">
        <f t="shared" si="568"/>
        <v>#N/A</v>
      </c>
      <c r="CR851" s="3" t="e">
        <f t="shared" si="569"/>
        <v>#N/A</v>
      </c>
      <c r="CV851" s="3" t="e">
        <f t="shared" si="570"/>
        <v>#N/A</v>
      </c>
      <c r="CW851" s="3">
        <f t="shared" si="571"/>
        <v>850</v>
      </c>
      <c r="CX851" s="3">
        <f t="shared" si="572"/>
        <v>244.22</v>
      </c>
      <c r="CY851" s="3" t="e">
        <f t="shared" si="573"/>
        <v>#N/A</v>
      </c>
      <c r="CZ851" t="e">
        <f>NA()</f>
        <v>#N/A</v>
      </c>
      <c r="DA851" t="e">
        <f>NA()</f>
        <v>#N/A</v>
      </c>
    </row>
    <row r="852" spans="1:105" x14ac:dyDescent="0.25">
      <c r="A852">
        <v>851</v>
      </c>
      <c r="B852" t="s">
        <v>3</v>
      </c>
      <c r="C852" t="s">
        <v>960</v>
      </c>
      <c r="D852">
        <v>621.70000000000005</v>
      </c>
      <c r="E852">
        <v>2017</v>
      </c>
      <c r="F852">
        <v>621.70000000000005</v>
      </c>
      <c r="G852">
        <v>621.70000000000005</v>
      </c>
      <c r="H852" s="3">
        <f t="shared" si="533"/>
        <v>0</v>
      </c>
      <c r="I852">
        <v>54345</v>
      </c>
      <c r="J852" t="s">
        <v>2735</v>
      </c>
      <c r="K852" t="s">
        <v>2738</v>
      </c>
      <c r="L852">
        <v>32011</v>
      </c>
      <c r="M852" t="s">
        <v>3373</v>
      </c>
      <c r="N852" t="s">
        <v>4759</v>
      </c>
      <c r="O852">
        <v>-81.778723528620006</v>
      </c>
      <c r="P852">
        <v>30.525421970473602</v>
      </c>
      <c r="Q852" t="s">
        <v>5397</v>
      </c>
      <c r="R852">
        <v>2</v>
      </c>
      <c r="S852" t="s">
        <v>6535</v>
      </c>
      <c r="T852">
        <v>1006</v>
      </c>
      <c r="U852" t="s">
        <v>6578</v>
      </c>
      <c r="V852">
        <v>2017</v>
      </c>
      <c r="W852">
        <v>75122</v>
      </c>
      <c r="X852">
        <v>2017</v>
      </c>
      <c r="Y852">
        <v>84100</v>
      </c>
      <c r="Z852">
        <v>545.26</v>
      </c>
      <c r="AA852" s="3">
        <f t="shared" si="534"/>
        <v>0.87704680714170813</v>
      </c>
      <c r="AB852" t="s">
        <v>6616</v>
      </c>
      <c r="AC852" t="s">
        <v>6616</v>
      </c>
      <c r="AD852" t="s">
        <v>6616</v>
      </c>
      <c r="AE852" t="s">
        <v>6616</v>
      </c>
      <c r="AF852" t="s">
        <v>6616</v>
      </c>
      <c r="AG852" t="s">
        <v>6616</v>
      </c>
      <c r="AH852" t="s">
        <v>6616</v>
      </c>
      <c r="AI852" t="s">
        <v>6618</v>
      </c>
      <c r="AJ852" t="s">
        <v>6618</v>
      </c>
      <c r="AK852" t="s">
        <v>6618</v>
      </c>
      <c r="AL852" t="s">
        <v>6618</v>
      </c>
      <c r="AM852" t="s">
        <v>6618</v>
      </c>
      <c r="AN852" t="s">
        <v>6618</v>
      </c>
      <c r="AO852" t="s">
        <v>6618</v>
      </c>
      <c r="AP852" s="3" t="str">
        <f t="shared" si="535"/>
        <v>No</v>
      </c>
      <c r="AQ852" s="3" t="str">
        <f t="shared" si="536"/>
        <v>No</v>
      </c>
      <c r="AR852" s="3" t="str">
        <f t="shared" si="537"/>
        <v>No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 t="s">
        <v>6634</v>
      </c>
      <c r="AZ852" t="s">
        <v>6638</v>
      </c>
      <c r="BA852">
        <v>1</v>
      </c>
      <c r="BB852" t="s">
        <v>6617</v>
      </c>
      <c r="BC852" t="s">
        <v>6616</v>
      </c>
      <c r="BD852" s="4" t="str">
        <f t="shared" si="538"/>
        <v>No</v>
      </c>
      <c r="BE852" t="s">
        <v>6640</v>
      </c>
      <c r="BF852" s="3" t="str">
        <f t="shared" si="539"/>
        <v>No</v>
      </c>
      <c r="BG852" t="s">
        <v>6645</v>
      </c>
      <c r="BH852" s="3" t="str">
        <f t="shared" si="540"/>
        <v>54345 HAZEL JONES RD</v>
      </c>
      <c r="BI852" s="3" t="str">
        <f t="shared" si="541"/>
        <v>Callahan</v>
      </c>
      <c r="BJ852" s="3" t="str">
        <f t="shared" si="542"/>
        <v>Florida</v>
      </c>
      <c r="BK852" s="3">
        <f t="shared" si="543"/>
        <v>32011</v>
      </c>
      <c r="BL852" s="3" t="str">
        <f t="shared" si="544"/>
        <v>54345 HAZEL JONES RD CALLAHAN FL 32011</v>
      </c>
      <c r="BM852" s="3" t="str">
        <f t="shared" si="545"/>
        <v/>
      </c>
      <c r="BN852" s="3" t="str">
        <f t="shared" si="546"/>
        <v>Pass</v>
      </c>
      <c r="BO852" s="3" t="str">
        <f t="shared" si="547"/>
        <v>No</v>
      </c>
      <c r="BP852" s="3" t="str">
        <f t="shared" si="548"/>
        <v>FV&lt;$10K</v>
      </c>
      <c r="BQ852" t="s">
        <v>6650</v>
      </c>
      <c r="BR852" s="3" t="str">
        <f t="shared" si="549"/>
        <v>No, &lt; $20K Lien</v>
      </c>
      <c r="BS852" s="3" t="str">
        <f t="shared" si="550"/>
        <v>No, Lien &lt; $20K</v>
      </c>
      <c r="BT852" t="s">
        <v>6650</v>
      </c>
      <c r="BU852" s="3" t="str">
        <f t="shared" si="551"/>
        <v>No</v>
      </c>
      <c r="BV852" s="3" t="str">
        <f t="shared" si="552"/>
        <v>No</v>
      </c>
      <c r="BW852" s="3">
        <f t="shared" si="553"/>
        <v>1</v>
      </c>
      <c r="BX852" s="3" t="str">
        <f t="shared" si="554"/>
        <v>No</v>
      </c>
      <c r="BY852" s="3">
        <f t="shared" si="555"/>
        <v>75122</v>
      </c>
      <c r="BZ852">
        <v>1</v>
      </c>
      <c r="CA852" s="3">
        <f t="shared" si="556"/>
        <v>75122</v>
      </c>
      <c r="CC852" s="3">
        <f t="shared" si="557"/>
        <v>0</v>
      </c>
      <c r="CD852" s="3">
        <f t="shared" si="558"/>
        <v>0</v>
      </c>
      <c r="CE852" s="3" t="str">
        <f t="shared" si="559"/>
        <v/>
      </c>
      <c r="CF852" s="3" t="e">
        <f>HLOOKUP(CE852,'Valuation Data'!$D$2:$K$5,4,FALSE)</f>
        <v>#N/A</v>
      </c>
      <c r="CG852" s="3">
        <f t="shared" si="560"/>
        <v>75122</v>
      </c>
      <c r="CH852" s="3" t="str">
        <f t="shared" si="561"/>
        <v>No</v>
      </c>
      <c r="CI852" s="3" t="str">
        <f>VLOOKUP(R852,'Use Codes &amp; County Type'!A:D,4,FALSE)</f>
        <v>R</v>
      </c>
      <c r="CJ852" s="3" t="str">
        <f t="shared" si="562"/>
        <v>No</v>
      </c>
      <c r="CK852" s="3" t="str">
        <f t="shared" si="563"/>
        <v>Yes</v>
      </c>
      <c r="CL852" s="3">
        <f t="shared" si="564"/>
        <v>0.67</v>
      </c>
      <c r="CM852" s="3">
        <f t="shared" si="565"/>
        <v>50331.740000000005</v>
      </c>
      <c r="CN852" s="3">
        <f t="shared" si="566"/>
        <v>3108.5</v>
      </c>
      <c r="CO852" s="3">
        <f t="shared" si="567"/>
        <v>47223.240000000005</v>
      </c>
      <c r="CP852" s="3">
        <f t="shared" si="568"/>
        <v>4.1379356247171269E-2</v>
      </c>
      <c r="CR852" s="3" t="str">
        <f t="shared" si="569"/>
        <v>No</v>
      </c>
      <c r="CV852" s="3" t="str">
        <f t="shared" si="570"/>
        <v>*Bid</v>
      </c>
      <c r="CW852" s="3">
        <f t="shared" si="571"/>
        <v>851</v>
      </c>
      <c r="CX852" s="3">
        <f t="shared" si="572"/>
        <v>621.70000000000005</v>
      </c>
      <c r="CY852" s="3" t="str">
        <f t="shared" si="573"/>
        <v>Ok</v>
      </c>
      <c r="CZ852">
        <v>0</v>
      </c>
      <c r="DA852">
        <v>0</v>
      </c>
    </row>
    <row r="853" spans="1:105" x14ac:dyDescent="0.25">
      <c r="A853">
        <v>852</v>
      </c>
      <c r="B853" t="s">
        <v>3</v>
      </c>
      <c r="C853" t="s">
        <v>961</v>
      </c>
      <c r="D853">
        <v>378.46</v>
      </c>
      <c r="E853">
        <v>2017</v>
      </c>
      <c r="F853">
        <v>378.46</v>
      </c>
      <c r="G853">
        <v>378.46</v>
      </c>
      <c r="H853" s="3">
        <f t="shared" si="533"/>
        <v>0</v>
      </c>
      <c r="I853">
        <v>54171</v>
      </c>
      <c r="J853" t="s">
        <v>2735</v>
      </c>
      <c r="K853" t="s">
        <v>2738</v>
      </c>
      <c r="L853">
        <v>32011</v>
      </c>
      <c r="M853" t="s">
        <v>3374</v>
      </c>
      <c r="N853" t="s">
        <v>4759</v>
      </c>
      <c r="O853">
        <v>-81.781599900389494</v>
      </c>
      <c r="P853">
        <v>30.525666691222401</v>
      </c>
      <c r="Q853" t="s">
        <v>5398</v>
      </c>
      <c r="R853">
        <v>2</v>
      </c>
      <c r="S853" t="s">
        <v>6535</v>
      </c>
      <c r="T853">
        <v>1006</v>
      </c>
      <c r="U853" t="s">
        <v>6578</v>
      </c>
      <c r="V853">
        <v>2017</v>
      </c>
      <c r="W853">
        <v>46161</v>
      </c>
      <c r="X853">
        <v>2017</v>
      </c>
      <c r="Y853">
        <v>52278</v>
      </c>
      <c r="Z853">
        <v>320.35000000000002</v>
      </c>
      <c r="AA853" s="3">
        <f t="shared" si="534"/>
        <v>0.84645669291338588</v>
      </c>
      <c r="AB853" t="s">
        <v>6616</v>
      </c>
      <c r="AC853" t="s">
        <v>6616</v>
      </c>
      <c r="AE853" t="s">
        <v>6616</v>
      </c>
      <c r="AI853" t="s">
        <v>6618</v>
      </c>
      <c r="AJ853" t="s">
        <v>6618</v>
      </c>
      <c r="AK853" t="s">
        <v>6618</v>
      </c>
      <c r="AL853" t="s">
        <v>6618</v>
      </c>
      <c r="AM853" t="s">
        <v>6618</v>
      </c>
      <c r="AN853">
        <v>0</v>
      </c>
      <c r="AO853">
        <v>0</v>
      </c>
      <c r="AP853" s="3" t="str">
        <f t="shared" si="535"/>
        <v>No</v>
      </c>
      <c r="AQ853" s="3" t="str">
        <f t="shared" si="536"/>
        <v>No</v>
      </c>
      <c r="AR853" s="3" t="str">
        <f t="shared" si="537"/>
        <v>No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 t="s">
        <v>6634</v>
      </c>
      <c r="AZ853" t="s">
        <v>6638</v>
      </c>
      <c r="BA853">
        <v>2</v>
      </c>
      <c r="BB853" t="s">
        <v>6617</v>
      </c>
      <c r="BC853" t="s">
        <v>6616</v>
      </c>
      <c r="BD853" s="4" t="str">
        <f t="shared" si="538"/>
        <v>No</v>
      </c>
      <c r="BE853" t="s">
        <v>6640</v>
      </c>
      <c r="BF853" s="3" t="str">
        <f t="shared" si="539"/>
        <v>No</v>
      </c>
      <c r="BG853" t="s">
        <v>6645</v>
      </c>
      <c r="BH853" s="3" t="str">
        <f t="shared" si="540"/>
        <v>54171 HAZEL JONES RD</v>
      </c>
      <c r="BI853" s="3" t="str">
        <f t="shared" si="541"/>
        <v>Callahan</v>
      </c>
      <c r="BJ853" s="3" t="str">
        <f t="shared" si="542"/>
        <v>Florida</v>
      </c>
      <c r="BK853" s="3">
        <f t="shared" si="543"/>
        <v>32011</v>
      </c>
      <c r="BL853" s="3" t="str">
        <f t="shared" si="544"/>
        <v>54171 HAZEL JONES RD CALLAHAN FL 32011</v>
      </c>
      <c r="BM853" s="3" t="str">
        <f t="shared" si="545"/>
        <v/>
      </c>
      <c r="BN853" s="3" t="str">
        <f t="shared" si="546"/>
        <v>Pass</v>
      </c>
      <c r="BO853" s="3" t="str">
        <f t="shared" si="547"/>
        <v>No</v>
      </c>
      <c r="BP853" s="3" t="str">
        <f t="shared" si="548"/>
        <v>FV&lt;$10K</v>
      </c>
      <c r="BQ853" t="s">
        <v>6650</v>
      </c>
      <c r="BR853" s="3" t="str">
        <f t="shared" si="549"/>
        <v>No, &lt; $20K Lien</v>
      </c>
      <c r="BS853" s="3" t="str">
        <f t="shared" si="550"/>
        <v>No, Lien &lt; $20K</v>
      </c>
      <c r="BT853" t="s">
        <v>6650</v>
      </c>
      <c r="BU853" s="3" t="str">
        <f t="shared" si="551"/>
        <v>No</v>
      </c>
      <c r="BV853" s="3" t="str">
        <f t="shared" si="552"/>
        <v>No</v>
      </c>
      <c r="BW853" s="3">
        <f t="shared" si="553"/>
        <v>2</v>
      </c>
      <c r="BX853" s="3" t="str">
        <f t="shared" si="554"/>
        <v>Yes</v>
      </c>
      <c r="BY853" s="3">
        <f t="shared" si="555"/>
        <v>46161</v>
      </c>
      <c r="BZ853">
        <v>1</v>
      </c>
      <c r="CA853" s="3">
        <f t="shared" si="556"/>
        <v>46161</v>
      </c>
      <c r="CC853" s="3">
        <f t="shared" si="557"/>
        <v>0</v>
      </c>
      <c r="CD853" s="3">
        <f t="shared" si="558"/>
        <v>0</v>
      </c>
      <c r="CE853" s="3" t="str">
        <f t="shared" si="559"/>
        <v/>
      </c>
      <c r="CF853" s="3" t="e">
        <f>HLOOKUP(CE853,'Valuation Data'!$D$2:$K$5,4,FALSE)</f>
        <v>#N/A</v>
      </c>
      <c r="CG853" s="3">
        <f t="shared" si="560"/>
        <v>46161</v>
      </c>
      <c r="CH853" s="3" t="str">
        <f t="shared" si="561"/>
        <v>No</v>
      </c>
      <c r="CI853" s="3" t="str">
        <f>VLOOKUP(R853,'Use Codes &amp; County Type'!A:D,4,FALSE)</f>
        <v>R</v>
      </c>
      <c r="CJ853" s="3" t="str">
        <f t="shared" si="562"/>
        <v>No</v>
      </c>
      <c r="CK853" s="3" t="str">
        <f t="shared" si="563"/>
        <v>Yes</v>
      </c>
      <c r="CL853" s="3">
        <f t="shared" si="564"/>
        <v>0.67</v>
      </c>
      <c r="CM853" s="3">
        <f t="shared" si="565"/>
        <v>30927.870000000003</v>
      </c>
      <c r="CN853" s="3">
        <f t="shared" si="566"/>
        <v>2270.7599999999998</v>
      </c>
      <c r="CO853" s="3">
        <f t="shared" si="567"/>
        <v>28657.110000000004</v>
      </c>
      <c r="CP853" s="3">
        <f t="shared" si="568"/>
        <v>4.9192175212842006E-2</v>
      </c>
      <c r="CR853" s="3" t="str">
        <f t="shared" si="569"/>
        <v>No</v>
      </c>
      <c r="CV853" s="3" t="str">
        <f t="shared" si="570"/>
        <v>Too Many Priors</v>
      </c>
      <c r="CW853" s="3">
        <f t="shared" si="571"/>
        <v>852</v>
      </c>
      <c r="CX853" s="3">
        <f t="shared" si="572"/>
        <v>378.46</v>
      </c>
      <c r="CY853" s="3" t="str">
        <f t="shared" si="573"/>
        <v>Ok</v>
      </c>
      <c r="CZ853">
        <v>0</v>
      </c>
      <c r="DA853">
        <v>0</v>
      </c>
    </row>
    <row r="854" spans="1:105" x14ac:dyDescent="0.25">
      <c r="A854">
        <v>853</v>
      </c>
      <c r="B854" t="s">
        <v>3</v>
      </c>
      <c r="C854" t="s">
        <v>962</v>
      </c>
      <c r="D854">
        <v>96.7</v>
      </c>
      <c r="E854">
        <v>2017</v>
      </c>
      <c r="F854" t="e">
        <f>NA()</f>
        <v>#N/A</v>
      </c>
      <c r="G854" t="e">
        <f>NA()</f>
        <v>#N/A</v>
      </c>
      <c r="H854" s="3" t="e">
        <f t="shared" si="533"/>
        <v>#N/A</v>
      </c>
      <c r="I854" t="e">
        <f>NA()</f>
        <v>#N/A</v>
      </c>
      <c r="J854" t="e">
        <f>NA()</f>
        <v>#N/A</v>
      </c>
      <c r="K854" t="e">
        <f>NA()</f>
        <v>#N/A</v>
      </c>
      <c r="L854" t="e">
        <f>NA()</f>
        <v>#N/A</v>
      </c>
      <c r="M854" t="e">
        <f>NA()</f>
        <v>#N/A</v>
      </c>
      <c r="N854" t="e">
        <f>NA()</f>
        <v>#N/A</v>
      </c>
      <c r="O854" t="e">
        <f>NA()</f>
        <v>#N/A</v>
      </c>
      <c r="P854" t="e">
        <f>NA()</f>
        <v>#N/A</v>
      </c>
      <c r="Q854" t="e">
        <f>NA()</f>
        <v>#N/A</v>
      </c>
      <c r="R854">
        <v>2</v>
      </c>
      <c r="S854" t="s">
        <v>6535</v>
      </c>
      <c r="T854" t="e">
        <f>NA()</f>
        <v>#N/A</v>
      </c>
      <c r="U854" t="e">
        <f>NA()</f>
        <v>#N/A</v>
      </c>
      <c r="V854">
        <v>2017</v>
      </c>
      <c r="W854">
        <v>28951</v>
      </c>
      <c r="X854" t="e">
        <f>NA()</f>
        <v>#N/A</v>
      </c>
      <c r="Y854" t="e">
        <f>NA()</f>
        <v>#N/A</v>
      </c>
      <c r="Z854" t="e">
        <f>NA()</f>
        <v>#N/A</v>
      </c>
      <c r="AA854" s="3">
        <f t="shared" si="534"/>
        <v>0</v>
      </c>
      <c r="AB854" t="s">
        <v>6617</v>
      </c>
      <c r="AC854" t="s">
        <v>6616</v>
      </c>
      <c r="AD854" t="s">
        <v>6616</v>
      </c>
      <c r="AI854" t="e">
        <f>NA()</f>
        <v>#N/A</v>
      </c>
      <c r="AJ854" t="e">
        <f>NA()</f>
        <v>#N/A</v>
      </c>
      <c r="AK854" t="e">
        <f>NA()</f>
        <v>#N/A</v>
      </c>
      <c r="AL854" t="e">
        <f>NA()</f>
        <v>#N/A</v>
      </c>
      <c r="AM854" t="e">
        <f>NA()</f>
        <v>#N/A</v>
      </c>
      <c r="AN854" t="e">
        <f>NA()</f>
        <v>#N/A</v>
      </c>
      <c r="AO854" t="e">
        <f>NA()</f>
        <v>#N/A</v>
      </c>
      <c r="AP854" s="3" t="str">
        <f t="shared" si="535"/>
        <v>Yes</v>
      </c>
      <c r="AQ854" s="3" t="str">
        <f t="shared" si="536"/>
        <v>No</v>
      </c>
      <c r="AR854" s="3" t="str">
        <f t="shared" si="537"/>
        <v>Yes</v>
      </c>
      <c r="AS854" t="e">
        <f>NA()</f>
        <v>#N/A</v>
      </c>
      <c r="AT854" t="e">
        <f>NA()</f>
        <v>#N/A</v>
      </c>
      <c r="AU854" t="e">
        <f>NA()</f>
        <v>#N/A</v>
      </c>
      <c r="AV854" t="e">
        <f>NA()</f>
        <v>#N/A</v>
      </c>
      <c r="AW854" t="e">
        <f>NA()</f>
        <v>#N/A</v>
      </c>
      <c r="AX854" t="e">
        <f>NA()</f>
        <v>#N/A</v>
      </c>
      <c r="AY854" t="e">
        <f>NA()</f>
        <v>#N/A</v>
      </c>
      <c r="AZ854" t="e">
        <f>NA()</f>
        <v>#N/A</v>
      </c>
      <c r="BA854">
        <v>1</v>
      </c>
      <c r="BB854" t="s">
        <v>6617</v>
      </c>
      <c r="BC854" t="e">
        <f>NA()</f>
        <v>#N/A</v>
      </c>
      <c r="BD854" s="4" t="str">
        <f t="shared" si="538"/>
        <v>No</v>
      </c>
      <c r="BE854" t="e">
        <f>NA()</f>
        <v>#N/A</v>
      </c>
      <c r="BF854" s="3" t="str">
        <f t="shared" si="539"/>
        <v>No</v>
      </c>
      <c r="BG854" t="e">
        <f>NA()</f>
        <v>#N/A</v>
      </c>
      <c r="BH854" s="3" t="e">
        <f t="shared" si="540"/>
        <v>#N/A</v>
      </c>
      <c r="BI854" s="3" t="e">
        <f t="shared" si="541"/>
        <v>#N/A</v>
      </c>
      <c r="BJ854" s="3" t="e">
        <f t="shared" si="542"/>
        <v>#N/A</v>
      </c>
      <c r="BK854" s="3" t="e">
        <f t="shared" si="543"/>
        <v>#N/A</v>
      </c>
      <c r="BL854" s="3" t="e">
        <f t="shared" si="544"/>
        <v>#N/A</v>
      </c>
      <c r="BM854" s="3" t="e">
        <f t="shared" si="545"/>
        <v>#N/A</v>
      </c>
      <c r="BN854" s="3" t="str">
        <f t="shared" si="546"/>
        <v>Lien&lt;$150</v>
      </c>
      <c r="BO854" s="3" t="e">
        <f t="shared" si="547"/>
        <v>#N/A</v>
      </c>
      <c r="BP854" s="3" t="str">
        <f t="shared" si="548"/>
        <v>FV&lt;$10K</v>
      </c>
      <c r="BQ854" t="s">
        <v>6650</v>
      </c>
      <c r="BR854" s="3" t="str">
        <f t="shared" si="549"/>
        <v>No, &lt; $20K Lien</v>
      </c>
      <c r="BS854" s="3" t="str">
        <f t="shared" si="550"/>
        <v>No, Lien &lt; $20K</v>
      </c>
      <c r="BT854" t="s">
        <v>6650</v>
      </c>
      <c r="BU854" s="3" t="str">
        <f t="shared" si="551"/>
        <v>Yes</v>
      </c>
      <c r="BV854" s="3" t="str">
        <f t="shared" si="552"/>
        <v>No</v>
      </c>
      <c r="BW854" s="3">
        <f t="shared" si="553"/>
        <v>1</v>
      </c>
      <c r="BX854" s="3" t="str">
        <f t="shared" si="554"/>
        <v>No</v>
      </c>
      <c r="BY854" s="3">
        <f t="shared" si="555"/>
        <v>28951</v>
      </c>
      <c r="BZ854">
        <v>1</v>
      </c>
      <c r="CA854" s="3">
        <f t="shared" si="556"/>
        <v>28951</v>
      </c>
      <c r="CC854" s="3" t="e">
        <f t="shared" si="557"/>
        <v>#N/A</v>
      </c>
      <c r="CD854" s="3" t="e">
        <f t="shared" si="558"/>
        <v>#N/A</v>
      </c>
      <c r="CE854" s="3" t="str">
        <f t="shared" si="559"/>
        <v/>
      </c>
      <c r="CF854" s="3" t="e">
        <f>HLOOKUP(CE854,'Valuation Data'!$D$2:$K$5,4,FALSE)</f>
        <v>#N/A</v>
      </c>
      <c r="CG854" s="3">
        <f t="shared" si="560"/>
        <v>28951</v>
      </c>
      <c r="CH854" s="3" t="str">
        <f t="shared" si="561"/>
        <v>No</v>
      </c>
      <c r="CI854" s="3" t="str">
        <f>VLOOKUP(R854,'Use Codes &amp; County Type'!A:D,4,FALSE)</f>
        <v>R</v>
      </c>
      <c r="CJ854" s="3" t="str">
        <f t="shared" si="562"/>
        <v>No</v>
      </c>
      <c r="CK854" s="3" t="str">
        <f t="shared" si="563"/>
        <v>Yes</v>
      </c>
      <c r="CL854" s="3">
        <f t="shared" si="564"/>
        <v>0.67</v>
      </c>
      <c r="CM854" s="3">
        <f t="shared" si="565"/>
        <v>19397.170000000002</v>
      </c>
      <c r="CN854" s="3" t="e">
        <f t="shared" si="566"/>
        <v>#N/A</v>
      </c>
      <c r="CO854" s="3" t="e">
        <f t="shared" si="567"/>
        <v>#N/A</v>
      </c>
      <c r="CP854" s="3" t="e">
        <f t="shared" si="568"/>
        <v>#N/A</v>
      </c>
      <c r="CR854" s="3" t="str">
        <f t="shared" si="569"/>
        <v>No</v>
      </c>
      <c r="CV854" s="3" t="str">
        <f t="shared" si="570"/>
        <v>Lien&lt;$150</v>
      </c>
      <c r="CW854" s="3">
        <f t="shared" si="571"/>
        <v>853</v>
      </c>
      <c r="CX854" s="3">
        <f t="shared" si="572"/>
        <v>96.7</v>
      </c>
      <c r="CY854" s="3" t="str">
        <f t="shared" si="573"/>
        <v>Ok</v>
      </c>
      <c r="CZ854" t="e">
        <f>NA()</f>
        <v>#N/A</v>
      </c>
      <c r="DA854" t="e">
        <f>NA()</f>
        <v>#N/A</v>
      </c>
    </row>
    <row r="855" spans="1:105" x14ac:dyDescent="0.25">
      <c r="A855">
        <v>854</v>
      </c>
      <c r="B855" t="s">
        <v>3</v>
      </c>
      <c r="C855" t="s">
        <v>963</v>
      </c>
      <c r="D855">
        <v>1104.49</v>
      </c>
      <c r="E855">
        <v>2017</v>
      </c>
      <c r="F855">
        <v>1104.49</v>
      </c>
      <c r="G855">
        <v>1104.49</v>
      </c>
      <c r="H855" s="3">
        <f t="shared" si="533"/>
        <v>0</v>
      </c>
      <c r="I855">
        <v>54081</v>
      </c>
      <c r="J855" t="s">
        <v>2735</v>
      </c>
      <c r="K855" t="s">
        <v>2738</v>
      </c>
      <c r="L855">
        <v>32011</v>
      </c>
      <c r="M855" t="s">
        <v>3375</v>
      </c>
      <c r="N855" t="s">
        <v>4759</v>
      </c>
      <c r="O855">
        <v>-81.784148274851802</v>
      </c>
      <c r="P855">
        <v>30.5175078555224</v>
      </c>
      <c r="Q855" t="s">
        <v>5399</v>
      </c>
      <c r="R855">
        <v>2</v>
      </c>
      <c r="S855" t="s">
        <v>6535</v>
      </c>
      <c r="T855">
        <v>1006</v>
      </c>
      <c r="U855" t="s">
        <v>6578</v>
      </c>
      <c r="V855">
        <v>2017</v>
      </c>
      <c r="W855">
        <v>64363</v>
      </c>
      <c r="X855">
        <v>2017</v>
      </c>
      <c r="Y855">
        <v>66983</v>
      </c>
      <c r="Z855">
        <v>991.67</v>
      </c>
      <c r="AA855" s="3">
        <f t="shared" si="534"/>
        <v>0.89785330786154693</v>
      </c>
      <c r="AB855" t="s">
        <v>6616</v>
      </c>
      <c r="AC855" t="s">
        <v>6616</v>
      </c>
      <c r="AD855" t="s">
        <v>6616</v>
      </c>
      <c r="AE855" t="s">
        <v>6616</v>
      </c>
      <c r="AF855" t="s">
        <v>6616</v>
      </c>
      <c r="AG855" t="s">
        <v>6616</v>
      </c>
      <c r="AH855" t="s">
        <v>6616</v>
      </c>
      <c r="AI855" t="s">
        <v>6618</v>
      </c>
      <c r="AJ855" t="s">
        <v>6618</v>
      </c>
      <c r="AK855" t="s">
        <v>6618</v>
      </c>
      <c r="AL855" t="s">
        <v>6618</v>
      </c>
      <c r="AM855" t="s">
        <v>6618</v>
      </c>
      <c r="AN855" t="s">
        <v>6618</v>
      </c>
      <c r="AO855" t="s">
        <v>6618</v>
      </c>
      <c r="AP855" s="3" t="str">
        <f t="shared" si="535"/>
        <v>No</v>
      </c>
      <c r="AQ855" s="3" t="str">
        <f t="shared" si="536"/>
        <v>No</v>
      </c>
      <c r="AR855" s="3" t="str">
        <f t="shared" si="537"/>
        <v>No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 t="s">
        <v>6634</v>
      </c>
      <c r="AZ855" t="s">
        <v>6638</v>
      </c>
      <c r="BA855">
        <v>2</v>
      </c>
      <c r="BB855" t="s">
        <v>6616</v>
      </c>
      <c r="BC855" t="s">
        <v>6617</v>
      </c>
      <c r="BD855" s="4" t="str">
        <f t="shared" si="538"/>
        <v>No</v>
      </c>
      <c r="BE855" t="s">
        <v>6640</v>
      </c>
      <c r="BF855" s="3" t="str">
        <f t="shared" si="539"/>
        <v>No</v>
      </c>
      <c r="BG855" t="s">
        <v>6645</v>
      </c>
      <c r="BH855" s="3" t="str">
        <f t="shared" si="540"/>
        <v>54081 VIKKI RD</v>
      </c>
      <c r="BI855" s="3" t="str">
        <f t="shared" si="541"/>
        <v>Callahan</v>
      </c>
      <c r="BJ855" s="3" t="str">
        <f t="shared" si="542"/>
        <v>Florida</v>
      </c>
      <c r="BK855" s="3">
        <f t="shared" si="543"/>
        <v>32011</v>
      </c>
      <c r="BL855" s="3" t="str">
        <f t="shared" si="544"/>
        <v>54081 VIKKI RD CALLAHAN FL 32011</v>
      </c>
      <c r="BM855" s="3" t="str">
        <f t="shared" si="545"/>
        <v/>
      </c>
      <c r="BN855" s="3" t="str">
        <f t="shared" si="546"/>
        <v>Pass</v>
      </c>
      <c r="BO855" s="3" t="str">
        <f t="shared" si="547"/>
        <v>Yes</v>
      </c>
      <c r="BP855" s="3" t="str">
        <f t="shared" si="548"/>
        <v>FV&lt;$10K</v>
      </c>
      <c r="BQ855" t="s">
        <v>6650</v>
      </c>
      <c r="BR855" s="3" t="str">
        <f t="shared" si="549"/>
        <v>No, &lt; $20K Lien</v>
      </c>
      <c r="BS855" s="3" t="str">
        <f t="shared" si="550"/>
        <v>No, Lien &lt; $20K</v>
      </c>
      <c r="BT855" t="s">
        <v>6650</v>
      </c>
      <c r="BU855" s="3" t="str">
        <f t="shared" si="551"/>
        <v>No</v>
      </c>
      <c r="BV855" s="3" t="str">
        <f t="shared" si="552"/>
        <v>No</v>
      </c>
      <c r="BW855" s="3">
        <f t="shared" si="553"/>
        <v>2</v>
      </c>
      <c r="BX855" s="3" t="str">
        <f t="shared" si="554"/>
        <v>Yes</v>
      </c>
      <c r="BY855" s="3">
        <f t="shared" si="555"/>
        <v>64363</v>
      </c>
      <c r="BZ855">
        <v>1</v>
      </c>
      <c r="CA855" s="3">
        <f t="shared" si="556"/>
        <v>64363</v>
      </c>
      <c r="CC855" s="3">
        <f t="shared" si="557"/>
        <v>0</v>
      </c>
      <c r="CD855" s="3">
        <f t="shared" si="558"/>
        <v>0</v>
      </c>
      <c r="CE855" s="3" t="str">
        <f t="shared" si="559"/>
        <v/>
      </c>
      <c r="CF855" s="3" t="e">
        <f>HLOOKUP(CE855,'Valuation Data'!$D$2:$K$5,4,FALSE)</f>
        <v>#N/A</v>
      </c>
      <c r="CG855" s="3">
        <f t="shared" si="560"/>
        <v>64363</v>
      </c>
      <c r="CH855" s="3" t="str">
        <f t="shared" si="561"/>
        <v>No</v>
      </c>
      <c r="CI855" s="3" t="str">
        <f>VLOOKUP(R855,'Use Codes &amp; County Type'!A:D,4,FALSE)</f>
        <v>R</v>
      </c>
      <c r="CJ855" s="3" t="str">
        <f t="shared" si="562"/>
        <v>No</v>
      </c>
      <c r="CK855" s="3" t="str">
        <f t="shared" si="563"/>
        <v>No</v>
      </c>
      <c r="CL855" s="3">
        <f t="shared" si="564"/>
        <v>0.35</v>
      </c>
      <c r="CM855" s="3">
        <f t="shared" si="565"/>
        <v>22527.05</v>
      </c>
      <c r="CN855" s="3">
        <f t="shared" si="566"/>
        <v>6626.94</v>
      </c>
      <c r="CO855" s="3">
        <f t="shared" si="567"/>
        <v>15900.11</v>
      </c>
      <c r="CP855" s="3">
        <f t="shared" si="568"/>
        <v>0.10296195018877305</v>
      </c>
      <c r="CR855" s="3" t="str">
        <f t="shared" si="569"/>
        <v>No</v>
      </c>
      <c r="CV855" s="3" t="str">
        <f t="shared" si="570"/>
        <v>Too Many Priors</v>
      </c>
      <c r="CW855" s="3">
        <f t="shared" si="571"/>
        <v>854</v>
      </c>
      <c r="CX855" s="3">
        <f t="shared" si="572"/>
        <v>1104.49</v>
      </c>
      <c r="CY855" s="3" t="str">
        <f t="shared" si="573"/>
        <v>Ok</v>
      </c>
      <c r="CZ855">
        <v>0</v>
      </c>
      <c r="DA855">
        <v>0</v>
      </c>
    </row>
    <row r="856" spans="1:105" x14ac:dyDescent="0.25">
      <c r="A856">
        <v>855</v>
      </c>
      <c r="B856" t="s">
        <v>3</v>
      </c>
      <c r="C856" t="s">
        <v>964</v>
      </c>
      <c r="D856">
        <v>669.84</v>
      </c>
      <c r="E856">
        <v>2017</v>
      </c>
      <c r="F856">
        <v>669.84</v>
      </c>
      <c r="G856">
        <v>669.84</v>
      </c>
      <c r="H856" s="3">
        <f t="shared" si="533"/>
        <v>0</v>
      </c>
      <c r="I856">
        <v>54047</v>
      </c>
      <c r="J856" t="s">
        <v>2735</v>
      </c>
      <c r="K856" t="s">
        <v>2738</v>
      </c>
      <c r="L856">
        <v>32011</v>
      </c>
      <c r="M856" t="s">
        <v>3376</v>
      </c>
      <c r="N856" t="s">
        <v>4759</v>
      </c>
      <c r="O856">
        <v>-81.782507294209793</v>
      </c>
      <c r="P856">
        <v>30.517262189830198</v>
      </c>
      <c r="Q856" t="s">
        <v>5400</v>
      </c>
      <c r="R856">
        <v>2</v>
      </c>
      <c r="S856" t="s">
        <v>6535</v>
      </c>
      <c r="T856">
        <v>1006</v>
      </c>
      <c r="U856" t="s">
        <v>6578</v>
      </c>
      <c r="V856">
        <v>2017</v>
      </c>
      <c r="W856">
        <v>37795</v>
      </c>
      <c r="X856">
        <v>2017</v>
      </c>
      <c r="Y856">
        <v>40464</v>
      </c>
      <c r="Z856">
        <v>589.78</v>
      </c>
      <c r="AA856" s="3">
        <f t="shared" si="534"/>
        <v>0.8804789203391854</v>
      </c>
      <c r="AB856" t="s">
        <v>6616</v>
      </c>
      <c r="AI856" t="s">
        <v>6618</v>
      </c>
      <c r="AJ856" t="s">
        <v>6618</v>
      </c>
      <c r="AK856">
        <v>0</v>
      </c>
      <c r="AL856">
        <v>0</v>
      </c>
      <c r="AM856">
        <v>0</v>
      </c>
      <c r="AN856">
        <v>0</v>
      </c>
      <c r="AO856">
        <v>0</v>
      </c>
      <c r="AP856" s="3" t="str">
        <f t="shared" si="535"/>
        <v>No</v>
      </c>
      <c r="AQ856" s="3" t="str">
        <f t="shared" si="536"/>
        <v>No</v>
      </c>
      <c r="AR856" s="3" t="str">
        <f t="shared" si="537"/>
        <v>No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 t="s">
        <v>6634</v>
      </c>
      <c r="AZ856">
        <v>0</v>
      </c>
      <c r="BA856">
        <v>1</v>
      </c>
      <c r="BB856" t="s">
        <v>6616</v>
      </c>
      <c r="BC856" t="s">
        <v>6616</v>
      </c>
      <c r="BD856" s="4" t="str">
        <f t="shared" si="538"/>
        <v>No</v>
      </c>
      <c r="BE856" t="s">
        <v>6640</v>
      </c>
      <c r="BF856" s="3" t="str">
        <f t="shared" si="539"/>
        <v>No</v>
      </c>
      <c r="BG856" t="s">
        <v>6645</v>
      </c>
      <c r="BH856" s="3" t="str">
        <f t="shared" si="540"/>
        <v>54047 TROOPER CT</v>
      </c>
      <c r="BI856" s="3" t="str">
        <f t="shared" si="541"/>
        <v>Callahan</v>
      </c>
      <c r="BJ856" s="3" t="str">
        <f t="shared" si="542"/>
        <v>Florida</v>
      </c>
      <c r="BK856" s="3">
        <f t="shared" si="543"/>
        <v>32011</v>
      </c>
      <c r="BL856" s="3" t="str">
        <f t="shared" si="544"/>
        <v>54047 TROOPER CT CALLAHAN FL 32011</v>
      </c>
      <c r="BM856" s="3" t="str">
        <f t="shared" si="545"/>
        <v/>
      </c>
      <c r="BN856" s="3" t="str">
        <f t="shared" si="546"/>
        <v>Pass</v>
      </c>
      <c r="BO856" s="3" t="str">
        <f t="shared" si="547"/>
        <v>No</v>
      </c>
      <c r="BP856" s="3" t="str">
        <f t="shared" si="548"/>
        <v>FV&lt;$10K</v>
      </c>
      <c r="BQ856" t="s">
        <v>6650</v>
      </c>
      <c r="BR856" s="3" t="str">
        <f t="shared" si="549"/>
        <v>No, &lt; $20K Lien</v>
      </c>
      <c r="BS856" s="3" t="str">
        <f t="shared" si="550"/>
        <v>No, Lien &lt; $20K</v>
      </c>
      <c r="BT856" t="s">
        <v>6650</v>
      </c>
      <c r="BU856" s="3" t="str">
        <f t="shared" si="551"/>
        <v>No</v>
      </c>
      <c r="BV856" s="3" t="str">
        <f t="shared" si="552"/>
        <v>No</v>
      </c>
      <c r="BW856" s="3">
        <f t="shared" si="553"/>
        <v>1</v>
      </c>
      <c r="BX856" s="3" t="str">
        <f t="shared" si="554"/>
        <v>No</v>
      </c>
      <c r="BY856" s="3">
        <f t="shared" si="555"/>
        <v>37795</v>
      </c>
      <c r="BZ856">
        <v>1</v>
      </c>
      <c r="CA856" s="3">
        <f t="shared" si="556"/>
        <v>37795</v>
      </c>
      <c r="CC856" s="3">
        <f t="shared" si="557"/>
        <v>0</v>
      </c>
      <c r="CD856" s="3">
        <f t="shared" si="558"/>
        <v>0</v>
      </c>
      <c r="CE856" s="3" t="str">
        <f t="shared" si="559"/>
        <v/>
      </c>
      <c r="CF856" s="3" t="e">
        <f>HLOOKUP(CE856,'Valuation Data'!$D$2:$K$5,4,FALSE)</f>
        <v>#N/A</v>
      </c>
      <c r="CG856" s="3">
        <f t="shared" si="560"/>
        <v>37795</v>
      </c>
      <c r="CH856" s="3" t="str">
        <f t="shared" si="561"/>
        <v>No</v>
      </c>
      <c r="CI856" s="3" t="str">
        <f>VLOOKUP(R856,'Use Codes &amp; County Type'!A:D,4,FALSE)</f>
        <v>R</v>
      </c>
      <c r="CJ856" s="3" t="str">
        <f t="shared" si="562"/>
        <v>No</v>
      </c>
      <c r="CK856" s="3" t="str">
        <f t="shared" si="563"/>
        <v>No</v>
      </c>
      <c r="CL856" s="3">
        <f t="shared" si="564"/>
        <v>0.35</v>
      </c>
      <c r="CM856" s="3">
        <f t="shared" si="565"/>
        <v>13228.25</v>
      </c>
      <c r="CN856" s="3">
        <f t="shared" si="566"/>
        <v>3349.2000000000003</v>
      </c>
      <c r="CO856" s="3">
        <f t="shared" si="567"/>
        <v>9879.0499999999993</v>
      </c>
      <c r="CP856" s="3">
        <f t="shared" si="568"/>
        <v>8.8614896150284436E-2</v>
      </c>
      <c r="CR856" s="3" t="str">
        <f t="shared" si="569"/>
        <v>No</v>
      </c>
      <c r="CV856" s="3" t="str">
        <f t="shared" si="570"/>
        <v>*Bid</v>
      </c>
      <c r="CW856" s="3">
        <f t="shared" si="571"/>
        <v>855</v>
      </c>
      <c r="CX856" s="3">
        <f t="shared" si="572"/>
        <v>669.84</v>
      </c>
      <c r="CY856" s="3" t="str">
        <f t="shared" si="573"/>
        <v>Ok</v>
      </c>
      <c r="CZ856">
        <v>0</v>
      </c>
      <c r="DA856">
        <v>0</v>
      </c>
    </row>
    <row r="857" spans="1:105" x14ac:dyDescent="0.25">
      <c r="A857">
        <v>856</v>
      </c>
      <c r="B857" t="s">
        <v>3</v>
      </c>
      <c r="C857" t="s">
        <v>965</v>
      </c>
      <c r="D857">
        <v>633.34</v>
      </c>
      <c r="E857">
        <v>2017</v>
      </c>
      <c r="F857">
        <v>633.34</v>
      </c>
      <c r="G857">
        <v>633.34</v>
      </c>
      <c r="H857" s="3">
        <f t="shared" si="533"/>
        <v>0</v>
      </c>
      <c r="I857">
        <v>54273</v>
      </c>
      <c r="J857" t="s">
        <v>2735</v>
      </c>
      <c r="K857" t="s">
        <v>2738</v>
      </c>
      <c r="L857">
        <v>32011</v>
      </c>
      <c r="M857" t="s">
        <v>3377</v>
      </c>
      <c r="N857" t="s">
        <v>4759</v>
      </c>
      <c r="O857">
        <v>-81.780923486269501</v>
      </c>
      <c r="P857">
        <v>30.516024914489702</v>
      </c>
      <c r="Q857" t="s">
        <v>5401</v>
      </c>
      <c r="R857">
        <v>2</v>
      </c>
      <c r="S857" t="s">
        <v>6535</v>
      </c>
      <c r="T857">
        <v>1006</v>
      </c>
      <c r="U857" t="s">
        <v>6578</v>
      </c>
      <c r="V857">
        <v>2017</v>
      </c>
      <c r="W857">
        <v>34799</v>
      </c>
      <c r="X857">
        <v>2017</v>
      </c>
      <c r="Y857">
        <v>39225</v>
      </c>
      <c r="Z857">
        <v>556.02</v>
      </c>
      <c r="AA857" s="3">
        <f t="shared" si="534"/>
        <v>0.87791707455710988</v>
      </c>
      <c r="AB857" t="s">
        <v>6616</v>
      </c>
      <c r="AC857" t="s">
        <v>6616</v>
      </c>
      <c r="AD857" t="s">
        <v>6616</v>
      </c>
      <c r="AI857" t="s">
        <v>6618</v>
      </c>
      <c r="AJ857" t="s">
        <v>6618</v>
      </c>
      <c r="AK857" t="s">
        <v>6618</v>
      </c>
      <c r="AL857" t="s">
        <v>6618</v>
      </c>
      <c r="AM857" t="s">
        <v>6618</v>
      </c>
      <c r="AN857">
        <v>0</v>
      </c>
      <c r="AO857">
        <v>0</v>
      </c>
      <c r="AP857" s="3" t="str">
        <f t="shared" si="535"/>
        <v>No</v>
      </c>
      <c r="AQ857" s="3" t="str">
        <f t="shared" si="536"/>
        <v>No</v>
      </c>
      <c r="AR857" s="3" t="str">
        <f t="shared" si="537"/>
        <v>No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 t="s">
        <v>6634</v>
      </c>
      <c r="AZ857" t="s">
        <v>6638</v>
      </c>
      <c r="BA857">
        <v>0</v>
      </c>
      <c r="BB857" t="s">
        <v>6616</v>
      </c>
      <c r="BC857" t="s">
        <v>6617</v>
      </c>
      <c r="BD857" s="4" t="str">
        <f t="shared" si="538"/>
        <v>No</v>
      </c>
      <c r="BE857" t="s">
        <v>6640</v>
      </c>
      <c r="BF857" s="3" t="str">
        <f t="shared" si="539"/>
        <v>No</v>
      </c>
      <c r="BG857" t="s">
        <v>6645</v>
      </c>
      <c r="BH857" s="3" t="str">
        <f t="shared" si="540"/>
        <v>54273 ROY BOOTH RD</v>
      </c>
      <c r="BI857" s="3" t="str">
        <f t="shared" si="541"/>
        <v>Callahan</v>
      </c>
      <c r="BJ857" s="3" t="str">
        <f t="shared" si="542"/>
        <v>Florida</v>
      </c>
      <c r="BK857" s="3">
        <f t="shared" si="543"/>
        <v>32011</v>
      </c>
      <c r="BL857" s="3" t="str">
        <f t="shared" si="544"/>
        <v>54273 ROY BOOTH RD CALLAHAN FL 32011</v>
      </c>
      <c r="BM857" s="3" t="str">
        <f t="shared" si="545"/>
        <v/>
      </c>
      <c r="BN857" s="3" t="str">
        <f t="shared" si="546"/>
        <v>Pass</v>
      </c>
      <c r="BO857" s="3" t="str">
        <f t="shared" si="547"/>
        <v>Yes</v>
      </c>
      <c r="BP857" s="3" t="str">
        <f t="shared" si="548"/>
        <v>FV&lt;$10K</v>
      </c>
      <c r="BQ857" t="s">
        <v>6650</v>
      </c>
      <c r="BR857" s="3" t="str">
        <f t="shared" si="549"/>
        <v>No, &lt; $20K Lien</v>
      </c>
      <c r="BS857" s="3" t="str">
        <f t="shared" si="550"/>
        <v>No, Lien &lt; $20K</v>
      </c>
      <c r="BT857" t="s">
        <v>6650</v>
      </c>
      <c r="BU857" s="3" t="str">
        <f t="shared" si="551"/>
        <v>No</v>
      </c>
      <c r="BV857" s="3" t="str">
        <f t="shared" si="552"/>
        <v>No</v>
      </c>
      <c r="BW857" s="3">
        <f t="shared" si="553"/>
        <v>0</v>
      </c>
      <c r="BX857" s="3" t="str">
        <f t="shared" si="554"/>
        <v>No</v>
      </c>
      <c r="BY857" s="3">
        <f t="shared" si="555"/>
        <v>34799</v>
      </c>
      <c r="BZ857">
        <v>1</v>
      </c>
      <c r="CA857" s="3">
        <f t="shared" si="556"/>
        <v>34799</v>
      </c>
      <c r="CC857" s="3">
        <f t="shared" si="557"/>
        <v>0</v>
      </c>
      <c r="CD857" s="3">
        <f t="shared" si="558"/>
        <v>0</v>
      </c>
      <c r="CE857" s="3" t="str">
        <f t="shared" si="559"/>
        <v/>
      </c>
      <c r="CF857" s="3" t="e">
        <f>HLOOKUP(CE857,'Valuation Data'!$D$2:$K$5,4,FALSE)</f>
        <v>#N/A</v>
      </c>
      <c r="CG857" s="3">
        <f t="shared" si="560"/>
        <v>34799</v>
      </c>
      <c r="CH857" s="3" t="str">
        <f t="shared" si="561"/>
        <v>No</v>
      </c>
      <c r="CI857" s="3" t="str">
        <f>VLOOKUP(R857,'Use Codes &amp; County Type'!A:D,4,FALSE)</f>
        <v>R</v>
      </c>
      <c r="CJ857" s="3" t="str">
        <f t="shared" si="562"/>
        <v>No</v>
      </c>
      <c r="CK857" s="3" t="str">
        <f t="shared" si="563"/>
        <v>No</v>
      </c>
      <c r="CL857" s="3">
        <f t="shared" si="564"/>
        <v>0.35</v>
      </c>
      <c r="CM857" s="3">
        <f t="shared" si="565"/>
        <v>12179.65</v>
      </c>
      <c r="CN857" s="3">
        <f t="shared" si="566"/>
        <v>2533.36</v>
      </c>
      <c r="CO857" s="3">
        <f t="shared" si="567"/>
        <v>9646.2899999999991</v>
      </c>
      <c r="CP857" s="3">
        <f t="shared" si="568"/>
        <v>7.2799793097502799E-2</v>
      </c>
      <c r="CR857" s="3" t="str">
        <f t="shared" si="569"/>
        <v>No</v>
      </c>
      <c r="CV857" s="3" t="str">
        <f t="shared" si="570"/>
        <v>*Bid</v>
      </c>
      <c r="CW857" s="3">
        <f t="shared" si="571"/>
        <v>856</v>
      </c>
      <c r="CX857" s="3">
        <f t="shared" si="572"/>
        <v>633.34</v>
      </c>
      <c r="CY857" s="3" t="str">
        <f t="shared" si="573"/>
        <v>Ok</v>
      </c>
      <c r="CZ857">
        <v>0</v>
      </c>
      <c r="DA857">
        <v>0</v>
      </c>
    </row>
    <row r="858" spans="1:105" x14ac:dyDescent="0.25">
      <c r="A858">
        <v>857</v>
      </c>
      <c r="B858" t="s">
        <v>3</v>
      </c>
      <c r="C858" t="s">
        <v>966</v>
      </c>
      <c r="D858">
        <v>359.45</v>
      </c>
      <c r="E858">
        <v>2017</v>
      </c>
      <c r="F858">
        <v>359.45</v>
      </c>
      <c r="G858">
        <v>359.45</v>
      </c>
      <c r="H858" s="3">
        <f t="shared" si="533"/>
        <v>0</v>
      </c>
      <c r="J858" t="s">
        <v>2735</v>
      </c>
      <c r="K858" t="s">
        <v>2738</v>
      </c>
      <c r="L858">
        <v>32011</v>
      </c>
      <c r="M858" t="s">
        <v>3378</v>
      </c>
      <c r="N858" t="s">
        <v>4759</v>
      </c>
      <c r="O858">
        <v>-81.7704954562045</v>
      </c>
      <c r="P858">
        <v>30.525482342100201</v>
      </c>
      <c r="Q858" t="s">
        <v>5402</v>
      </c>
      <c r="R858">
        <v>0</v>
      </c>
      <c r="S858" t="s">
        <v>6538</v>
      </c>
      <c r="T858">
        <v>8001</v>
      </c>
      <c r="U858" t="s">
        <v>6581</v>
      </c>
      <c r="V858">
        <v>2017</v>
      </c>
      <c r="W858">
        <v>20000</v>
      </c>
      <c r="X858">
        <v>2017</v>
      </c>
      <c r="Y858">
        <v>20000</v>
      </c>
      <c r="Z858">
        <v>302.77999999999997</v>
      </c>
      <c r="AA858" s="3">
        <f t="shared" si="534"/>
        <v>0.84234246765892329</v>
      </c>
      <c r="AC858" t="s">
        <v>6616</v>
      </c>
      <c r="AD858" t="s">
        <v>6616</v>
      </c>
      <c r="AF858" t="s">
        <v>6616</v>
      </c>
      <c r="AI858" t="s">
        <v>6618</v>
      </c>
      <c r="AJ858" t="s">
        <v>6618</v>
      </c>
      <c r="AK858" t="s">
        <v>6618</v>
      </c>
      <c r="AL858" t="s">
        <v>6618</v>
      </c>
      <c r="AM858">
        <v>0</v>
      </c>
      <c r="AN858">
        <v>0</v>
      </c>
      <c r="AO858">
        <v>0</v>
      </c>
      <c r="AP858" s="3" t="str">
        <f t="shared" si="535"/>
        <v>No</v>
      </c>
      <c r="AQ858" s="3" t="str">
        <f t="shared" si="536"/>
        <v>No</v>
      </c>
      <c r="AR858" s="3" t="str">
        <f t="shared" si="537"/>
        <v>No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 t="s">
        <v>6634</v>
      </c>
      <c r="AZ858" t="s">
        <v>6638</v>
      </c>
      <c r="BA858">
        <v>0</v>
      </c>
      <c r="BB858" t="s">
        <v>6616</v>
      </c>
      <c r="BC858" t="s">
        <v>6616</v>
      </c>
      <c r="BD858" s="4" t="str">
        <f t="shared" si="538"/>
        <v>No</v>
      </c>
      <c r="BE858" t="s">
        <v>6640</v>
      </c>
      <c r="BF858" s="3" t="str">
        <f t="shared" si="539"/>
        <v>No</v>
      </c>
      <c r="BG858" t="s">
        <v>6645</v>
      </c>
      <c r="BH858" s="3" t="str">
        <f t="shared" si="540"/>
        <v>DORNBUSH RD</v>
      </c>
      <c r="BI858" s="3" t="str">
        <f t="shared" si="541"/>
        <v>Callahan</v>
      </c>
      <c r="BJ858" s="3" t="str">
        <f t="shared" si="542"/>
        <v>Florida</v>
      </c>
      <c r="BK858" s="3">
        <f t="shared" si="543"/>
        <v>32011</v>
      </c>
      <c r="BL858" s="3" t="str">
        <f t="shared" si="544"/>
        <v>DORNBUSH RD CALLAHAN FL 32011</v>
      </c>
      <c r="BM858" s="3" t="str">
        <f t="shared" si="545"/>
        <v/>
      </c>
      <c r="BN858" s="3" t="str">
        <f t="shared" si="546"/>
        <v>Pass</v>
      </c>
      <c r="BO858" s="3" t="str">
        <f t="shared" si="547"/>
        <v>No</v>
      </c>
      <c r="BP858" s="3" t="str">
        <f t="shared" si="548"/>
        <v>FV&lt;$10K</v>
      </c>
      <c r="BQ858" t="s">
        <v>6650</v>
      </c>
      <c r="BR858" s="3" t="str">
        <f t="shared" si="549"/>
        <v>No, &lt; $20K Lien</v>
      </c>
      <c r="BS858" s="3" t="str">
        <f t="shared" si="550"/>
        <v>No, Lien &lt; $20K</v>
      </c>
      <c r="BT858" t="s">
        <v>6650</v>
      </c>
      <c r="BU858" s="3" t="str">
        <f t="shared" si="551"/>
        <v>No</v>
      </c>
      <c r="BV858" s="3" t="str">
        <f t="shared" si="552"/>
        <v>No</v>
      </c>
      <c r="BW858" s="3">
        <f t="shared" si="553"/>
        <v>0</v>
      </c>
      <c r="BX858" s="3" t="str">
        <f t="shared" si="554"/>
        <v>No</v>
      </c>
      <c r="BY858" s="3">
        <f t="shared" si="555"/>
        <v>20000</v>
      </c>
      <c r="BZ858">
        <v>1</v>
      </c>
      <c r="CA858" s="3">
        <f t="shared" si="556"/>
        <v>20000</v>
      </c>
      <c r="CC858" s="3">
        <f t="shared" si="557"/>
        <v>0</v>
      </c>
      <c r="CD858" s="3">
        <f t="shared" si="558"/>
        <v>0</v>
      </c>
      <c r="CE858" s="3" t="str">
        <f t="shared" si="559"/>
        <v/>
      </c>
      <c r="CF858" s="3" t="e">
        <f>HLOOKUP(CE858,'Valuation Data'!$D$2:$K$5,4,FALSE)</f>
        <v>#N/A</v>
      </c>
      <c r="CG858" s="3">
        <f t="shared" si="560"/>
        <v>20000</v>
      </c>
      <c r="CH858" s="3" t="str">
        <f t="shared" si="561"/>
        <v>No</v>
      </c>
      <c r="CI858" s="3" t="str">
        <f>VLOOKUP(R858,'Use Codes &amp; County Type'!A:D,4,FALSE)</f>
        <v>V</v>
      </c>
      <c r="CJ858" s="3" t="str">
        <f t="shared" si="562"/>
        <v>Yes</v>
      </c>
      <c r="CK858" s="3" t="str">
        <f t="shared" si="563"/>
        <v>No</v>
      </c>
      <c r="CL858" s="3">
        <f t="shared" si="564"/>
        <v>0</v>
      </c>
      <c r="CM858" s="3">
        <f t="shared" si="565"/>
        <v>0</v>
      </c>
      <c r="CN858" s="3">
        <f t="shared" si="566"/>
        <v>1437.8</v>
      </c>
      <c r="CO858" s="3">
        <f t="shared" si="567"/>
        <v>-1437.8</v>
      </c>
      <c r="CP858" s="3">
        <f t="shared" si="568"/>
        <v>7.1889999999999996E-2</v>
      </c>
      <c r="CR858" s="3" t="str">
        <f t="shared" si="569"/>
        <v>No</v>
      </c>
      <c r="CV858" s="3" t="str">
        <f t="shared" si="570"/>
        <v>FMV&lt;$30K</v>
      </c>
      <c r="CW858" s="3">
        <f t="shared" si="571"/>
        <v>857</v>
      </c>
      <c r="CX858" s="3">
        <f t="shared" si="572"/>
        <v>359.45</v>
      </c>
      <c r="CY858" s="3" t="str">
        <f t="shared" si="573"/>
        <v>Ok</v>
      </c>
      <c r="CZ858">
        <v>0</v>
      </c>
      <c r="DA858">
        <v>0</v>
      </c>
    </row>
    <row r="859" spans="1:105" x14ac:dyDescent="0.25">
      <c r="A859">
        <v>858</v>
      </c>
      <c r="B859" t="s">
        <v>3</v>
      </c>
      <c r="C859" t="s">
        <v>967</v>
      </c>
      <c r="D859">
        <v>349.5</v>
      </c>
      <c r="E859">
        <v>2017</v>
      </c>
      <c r="F859">
        <v>349.5</v>
      </c>
      <c r="G859">
        <v>349.5</v>
      </c>
      <c r="H859" s="3">
        <f t="shared" si="533"/>
        <v>0</v>
      </c>
      <c r="I859">
        <v>54436</v>
      </c>
      <c r="J859" t="s">
        <v>2735</v>
      </c>
      <c r="K859" t="s">
        <v>2738</v>
      </c>
      <c r="L859">
        <v>32011</v>
      </c>
      <c r="M859" t="s">
        <v>3379</v>
      </c>
      <c r="N859" t="s">
        <v>4759</v>
      </c>
      <c r="O859">
        <v>-81.773080593458005</v>
      </c>
      <c r="P859">
        <v>30.522592741425399</v>
      </c>
      <c r="Q859" t="s">
        <v>5403</v>
      </c>
      <c r="R859">
        <v>2</v>
      </c>
      <c r="S859" t="s">
        <v>6535</v>
      </c>
      <c r="T859">
        <v>1006</v>
      </c>
      <c r="U859" t="s">
        <v>6578</v>
      </c>
      <c r="V859">
        <v>2017</v>
      </c>
      <c r="W859">
        <v>44392</v>
      </c>
      <c r="X859">
        <v>2017</v>
      </c>
      <c r="Y859">
        <v>50625</v>
      </c>
      <c r="Z859">
        <v>293.57</v>
      </c>
      <c r="AA859" s="3">
        <f t="shared" si="534"/>
        <v>0.83997138769670954</v>
      </c>
      <c r="AD859" t="s">
        <v>6616</v>
      </c>
      <c r="AH859" t="s">
        <v>6616</v>
      </c>
      <c r="AI859" t="s">
        <v>6618</v>
      </c>
      <c r="AJ859" t="s">
        <v>6618</v>
      </c>
      <c r="AK859" t="s">
        <v>6618</v>
      </c>
      <c r="AL859">
        <v>0</v>
      </c>
      <c r="AM859">
        <v>0</v>
      </c>
      <c r="AN859">
        <v>0</v>
      </c>
      <c r="AO859">
        <v>0</v>
      </c>
      <c r="AP859" s="3" t="str">
        <f t="shared" si="535"/>
        <v>No</v>
      </c>
      <c r="AQ859" s="3" t="str">
        <f t="shared" si="536"/>
        <v>No</v>
      </c>
      <c r="AR859" s="3" t="str">
        <f t="shared" si="537"/>
        <v>No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 t="s">
        <v>6634</v>
      </c>
      <c r="AZ859" t="s">
        <v>6638</v>
      </c>
      <c r="BA859">
        <v>0</v>
      </c>
      <c r="BB859" t="s">
        <v>6617</v>
      </c>
      <c r="BC859" t="s">
        <v>6616</v>
      </c>
      <c r="BD859" s="4" t="str">
        <f t="shared" si="538"/>
        <v>No</v>
      </c>
      <c r="BE859" t="s">
        <v>6640</v>
      </c>
      <c r="BF859" s="3" t="str">
        <f t="shared" si="539"/>
        <v>No</v>
      </c>
      <c r="BG859" t="s">
        <v>6645</v>
      </c>
      <c r="BH859" s="3" t="str">
        <f t="shared" si="540"/>
        <v>54436 ARMSTRONG RD</v>
      </c>
      <c r="BI859" s="3" t="str">
        <f t="shared" si="541"/>
        <v>Callahan</v>
      </c>
      <c r="BJ859" s="3" t="str">
        <f t="shared" si="542"/>
        <v>Florida</v>
      </c>
      <c r="BK859" s="3">
        <f t="shared" si="543"/>
        <v>32011</v>
      </c>
      <c r="BL859" s="3" t="str">
        <f t="shared" si="544"/>
        <v>54436 ARMSTRONG RD CALLAHAN FL 32011</v>
      </c>
      <c r="BM859" s="3" t="str">
        <f t="shared" si="545"/>
        <v/>
      </c>
      <c r="BN859" s="3" t="str">
        <f t="shared" si="546"/>
        <v>Pass</v>
      </c>
      <c r="BO859" s="3" t="str">
        <f t="shared" si="547"/>
        <v>No</v>
      </c>
      <c r="BP859" s="3" t="str">
        <f t="shared" si="548"/>
        <v>FV&lt;$10K</v>
      </c>
      <c r="BQ859" t="s">
        <v>6650</v>
      </c>
      <c r="BR859" s="3" t="str">
        <f t="shared" si="549"/>
        <v>No, &lt; $20K Lien</v>
      </c>
      <c r="BS859" s="3" t="str">
        <f t="shared" si="550"/>
        <v>No, Lien &lt; $20K</v>
      </c>
      <c r="BT859" t="s">
        <v>6650</v>
      </c>
      <c r="BU859" s="3" t="str">
        <f t="shared" si="551"/>
        <v>No</v>
      </c>
      <c r="BV859" s="3" t="str">
        <f t="shared" si="552"/>
        <v>No</v>
      </c>
      <c r="BW859" s="3">
        <f t="shared" si="553"/>
        <v>0</v>
      </c>
      <c r="BX859" s="3" t="str">
        <f t="shared" si="554"/>
        <v>No</v>
      </c>
      <c r="BY859" s="3">
        <f t="shared" si="555"/>
        <v>44392</v>
      </c>
      <c r="BZ859">
        <v>1</v>
      </c>
      <c r="CA859" s="3">
        <f t="shared" si="556"/>
        <v>44392</v>
      </c>
      <c r="CC859" s="3">
        <f t="shared" si="557"/>
        <v>0</v>
      </c>
      <c r="CD859" s="3">
        <f t="shared" si="558"/>
        <v>0</v>
      </c>
      <c r="CE859" s="3" t="str">
        <f t="shared" si="559"/>
        <v/>
      </c>
      <c r="CF859" s="3" t="e">
        <f>HLOOKUP(CE859,'Valuation Data'!$D$2:$K$5,4,FALSE)</f>
        <v>#N/A</v>
      </c>
      <c r="CG859" s="3">
        <f t="shared" si="560"/>
        <v>44392</v>
      </c>
      <c r="CH859" s="3" t="str">
        <f t="shared" si="561"/>
        <v>No</v>
      </c>
      <c r="CI859" s="3" t="str">
        <f>VLOOKUP(R859,'Use Codes &amp; County Type'!A:D,4,FALSE)</f>
        <v>R</v>
      </c>
      <c r="CJ859" s="3" t="str">
        <f t="shared" si="562"/>
        <v>No</v>
      </c>
      <c r="CK859" s="3" t="str">
        <f t="shared" si="563"/>
        <v>Yes</v>
      </c>
      <c r="CL859" s="3">
        <f t="shared" si="564"/>
        <v>0.67</v>
      </c>
      <c r="CM859" s="3">
        <f t="shared" si="565"/>
        <v>29742.640000000003</v>
      </c>
      <c r="CN859" s="3">
        <f t="shared" si="566"/>
        <v>1398</v>
      </c>
      <c r="CO859" s="3">
        <f t="shared" si="567"/>
        <v>28344.640000000003</v>
      </c>
      <c r="CP859" s="3">
        <f t="shared" si="568"/>
        <v>3.1492160749684625E-2</v>
      </c>
      <c r="CR859" s="3" t="str">
        <f t="shared" si="569"/>
        <v>No</v>
      </c>
      <c r="CV859" s="3" t="str">
        <f t="shared" si="570"/>
        <v>*Bid</v>
      </c>
      <c r="CW859" s="3">
        <f t="shared" si="571"/>
        <v>858</v>
      </c>
      <c r="CX859" s="3">
        <f t="shared" si="572"/>
        <v>349.5</v>
      </c>
      <c r="CY859" s="3" t="str">
        <f t="shared" si="573"/>
        <v>Ok</v>
      </c>
      <c r="CZ859">
        <v>0</v>
      </c>
      <c r="DA859">
        <v>0</v>
      </c>
    </row>
    <row r="860" spans="1:105" x14ac:dyDescent="0.25">
      <c r="A860">
        <v>859</v>
      </c>
      <c r="B860" t="s">
        <v>3</v>
      </c>
      <c r="C860" t="s">
        <v>968</v>
      </c>
      <c r="D860">
        <v>887.42</v>
      </c>
      <c r="E860">
        <v>2017</v>
      </c>
      <c r="F860">
        <v>887.42</v>
      </c>
      <c r="G860">
        <v>887.42</v>
      </c>
      <c r="H860" s="3">
        <f t="shared" si="533"/>
        <v>0</v>
      </c>
      <c r="I860">
        <v>54320</v>
      </c>
      <c r="J860" t="s">
        <v>2735</v>
      </c>
      <c r="K860" t="s">
        <v>2738</v>
      </c>
      <c r="L860">
        <v>32011</v>
      </c>
      <c r="M860" t="s">
        <v>3380</v>
      </c>
      <c r="N860" t="s">
        <v>4759</v>
      </c>
      <c r="O860">
        <v>-81.773922769426605</v>
      </c>
      <c r="P860">
        <v>30.521103811122199</v>
      </c>
      <c r="Q860" t="s">
        <v>5404</v>
      </c>
      <c r="R860">
        <v>2</v>
      </c>
      <c r="S860" t="s">
        <v>6535</v>
      </c>
      <c r="T860">
        <v>1006</v>
      </c>
      <c r="U860" t="s">
        <v>6578</v>
      </c>
      <c r="V860">
        <v>2017</v>
      </c>
      <c r="W860">
        <v>52248</v>
      </c>
      <c r="X860">
        <v>2017</v>
      </c>
      <c r="Y860">
        <v>52248</v>
      </c>
      <c r="Z860">
        <v>790.96</v>
      </c>
      <c r="AA860" s="3">
        <f t="shared" si="534"/>
        <v>0.8913028780059048</v>
      </c>
      <c r="AC860" t="s">
        <v>6616</v>
      </c>
      <c r="AD860" t="s">
        <v>6616</v>
      </c>
      <c r="AE860" t="s">
        <v>6616</v>
      </c>
      <c r="AH860" t="s">
        <v>6616</v>
      </c>
      <c r="AI860" t="s">
        <v>6618</v>
      </c>
      <c r="AJ860" t="s">
        <v>6618</v>
      </c>
      <c r="AK860" t="s">
        <v>6618</v>
      </c>
      <c r="AL860" t="s">
        <v>6618</v>
      </c>
      <c r="AM860" t="s">
        <v>6618</v>
      </c>
      <c r="AN860" t="s">
        <v>6618</v>
      </c>
      <c r="AO860">
        <v>0</v>
      </c>
      <c r="AP860" s="3" t="str">
        <f t="shared" si="535"/>
        <v>No</v>
      </c>
      <c r="AQ860" s="3" t="str">
        <f t="shared" si="536"/>
        <v>No</v>
      </c>
      <c r="AR860" s="3" t="str">
        <f t="shared" si="537"/>
        <v>No</v>
      </c>
      <c r="AS860">
        <v>0</v>
      </c>
      <c r="AT860">
        <v>0</v>
      </c>
      <c r="AU860">
        <v>83064</v>
      </c>
      <c r="AV860" t="s">
        <v>5076</v>
      </c>
      <c r="AW860">
        <v>0</v>
      </c>
      <c r="AX860">
        <v>0</v>
      </c>
      <c r="AY860" t="s">
        <v>6634</v>
      </c>
      <c r="AZ860" t="s">
        <v>6638</v>
      </c>
      <c r="BA860">
        <v>0</v>
      </c>
      <c r="BB860" t="s">
        <v>6616</v>
      </c>
      <c r="BC860" t="s">
        <v>6616</v>
      </c>
      <c r="BD860" s="4" t="str">
        <f t="shared" si="538"/>
        <v>No</v>
      </c>
      <c r="BE860" t="s">
        <v>6640</v>
      </c>
      <c r="BF860" s="3" t="str">
        <f t="shared" si="539"/>
        <v>No</v>
      </c>
      <c r="BG860" t="s">
        <v>6645</v>
      </c>
      <c r="BH860" s="3" t="str">
        <f t="shared" si="540"/>
        <v>54320 ARMSTRONG RD</v>
      </c>
      <c r="BI860" s="3" t="str">
        <f t="shared" si="541"/>
        <v>Callahan</v>
      </c>
      <c r="BJ860" s="3" t="str">
        <f t="shared" si="542"/>
        <v>Florida</v>
      </c>
      <c r="BK860" s="3">
        <f t="shared" si="543"/>
        <v>32011</v>
      </c>
      <c r="BL860" s="3" t="str">
        <f t="shared" si="544"/>
        <v>54320 ARMSTRONG RD CALLAHAN FL 32011</v>
      </c>
      <c r="BM860" s="3" t="str">
        <f t="shared" si="545"/>
        <v>L</v>
      </c>
      <c r="BN860" s="3" t="str">
        <f t="shared" si="546"/>
        <v>Pass</v>
      </c>
      <c r="BO860" s="3" t="str">
        <f t="shared" si="547"/>
        <v>No</v>
      </c>
      <c r="BP860" s="3" t="str">
        <f t="shared" si="548"/>
        <v>FV&lt;$10K</v>
      </c>
      <c r="BQ860" t="s">
        <v>6650</v>
      </c>
      <c r="BR860" s="3" t="str">
        <f t="shared" si="549"/>
        <v>No, &lt; $20K Lien</v>
      </c>
      <c r="BS860" s="3" t="str">
        <f t="shared" si="550"/>
        <v>No, Lien &lt; $20K</v>
      </c>
      <c r="BT860" t="s">
        <v>6650</v>
      </c>
      <c r="BU860" s="3" t="str">
        <f t="shared" si="551"/>
        <v>No</v>
      </c>
      <c r="BV860" s="3" t="str">
        <f t="shared" si="552"/>
        <v>No</v>
      </c>
      <c r="BW860" s="3">
        <f t="shared" si="553"/>
        <v>0</v>
      </c>
      <c r="BX860" s="3" t="str">
        <f t="shared" si="554"/>
        <v>No</v>
      </c>
      <c r="BY860" s="3">
        <f t="shared" si="555"/>
        <v>52248</v>
      </c>
      <c r="BZ860">
        <v>1</v>
      </c>
      <c r="CA860" s="3">
        <f t="shared" si="556"/>
        <v>52248</v>
      </c>
      <c r="CC860" s="3">
        <f t="shared" si="557"/>
        <v>0</v>
      </c>
      <c r="CD860" s="3">
        <f t="shared" si="558"/>
        <v>0</v>
      </c>
      <c r="CE860" s="3" t="str">
        <f t="shared" si="559"/>
        <v/>
      </c>
      <c r="CF860" s="3" t="e">
        <f>HLOOKUP(CE860,'Valuation Data'!$D$2:$K$5,4,FALSE)</f>
        <v>#N/A</v>
      </c>
      <c r="CG860" s="3">
        <f t="shared" si="560"/>
        <v>52248</v>
      </c>
      <c r="CH860" s="3" t="str">
        <f t="shared" si="561"/>
        <v>No</v>
      </c>
      <c r="CI860" s="3" t="str">
        <f>VLOOKUP(R860,'Use Codes &amp; County Type'!A:D,4,FALSE)</f>
        <v>R</v>
      </c>
      <c r="CJ860" s="3" t="str">
        <f t="shared" si="562"/>
        <v>No</v>
      </c>
      <c r="CK860" s="3" t="str">
        <f t="shared" si="563"/>
        <v>No</v>
      </c>
      <c r="CL860" s="3">
        <f t="shared" si="564"/>
        <v>0.35</v>
      </c>
      <c r="CM860" s="3">
        <f t="shared" si="565"/>
        <v>18286.8</v>
      </c>
      <c r="CN860" s="3">
        <f t="shared" si="566"/>
        <v>3549.68</v>
      </c>
      <c r="CO860" s="3">
        <f t="shared" si="567"/>
        <v>14737.119999999999</v>
      </c>
      <c r="CP860" s="3">
        <f t="shared" si="568"/>
        <v>6.7939059868320315E-2</v>
      </c>
      <c r="CR860" s="3" t="str">
        <f t="shared" si="569"/>
        <v>No</v>
      </c>
      <c r="CV860" s="3" t="str">
        <f t="shared" si="570"/>
        <v>*Bid</v>
      </c>
      <c r="CW860" s="3">
        <f t="shared" si="571"/>
        <v>859</v>
      </c>
      <c r="CX860" s="3">
        <f t="shared" si="572"/>
        <v>887.42</v>
      </c>
      <c r="CY860" s="3" t="str">
        <f t="shared" si="573"/>
        <v>Ok</v>
      </c>
      <c r="CZ860">
        <v>0</v>
      </c>
      <c r="DA860">
        <v>0</v>
      </c>
    </row>
    <row r="861" spans="1:105" x14ac:dyDescent="0.25">
      <c r="A861">
        <v>860</v>
      </c>
      <c r="B861" t="s">
        <v>3</v>
      </c>
      <c r="C861" t="s">
        <v>969</v>
      </c>
      <c r="D861">
        <v>568.53</v>
      </c>
      <c r="E861">
        <v>2017</v>
      </c>
      <c r="F861">
        <v>568.53</v>
      </c>
      <c r="G861">
        <v>568.53</v>
      </c>
      <c r="H861" s="3">
        <f t="shared" si="533"/>
        <v>0</v>
      </c>
      <c r="I861">
        <v>54176</v>
      </c>
      <c r="J861" t="s">
        <v>2735</v>
      </c>
      <c r="K861" t="s">
        <v>2738</v>
      </c>
      <c r="L861">
        <v>32011</v>
      </c>
      <c r="M861" t="s">
        <v>3381</v>
      </c>
      <c r="N861" t="s">
        <v>4759</v>
      </c>
      <c r="O861">
        <v>-81.774979456030493</v>
      </c>
      <c r="P861">
        <v>30.519259741296999</v>
      </c>
      <c r="Q861" t="s">
        <v>5405</v>
      </c>
      <c r="R861">
        <v>2</v>
      </c>
      <c r="S861" t="s">
        <v>6535</v>
      </c>
      <c r="T861">
        <v>1006</v>
      </c>
      <c r="U861" t="s">
        <v>6578</v>
      </c>
      <c r="V861">
        <v>2017</v>
      </c>
      <c r="W861">
        <v>67576</v>
      </c>
      <c r="X861">
        <v>2017</v>
      </c>
      <c r="Y861">
        <v>80584</v>
      </c>
      <c r="Z861">
        <v>496.1</v>
      </c>
      <c r="AA861" s="3">
        <f t="shared" si="534"/>
        <v>0.87260126994177978</v>
      </c>
      <c r="AB861" t="s">
        <v>6616</v>
      </c>
      <c r="AC861" t="s">
        <v>6616</v>
      </c>
      <c r="AD861" t="s">
        <v>6616</v>
      </c>
      <c r="AE861" t="s">
        <v>6616</v>
      </c>
      <c r="AF861" t="s">
        <v>6616</v>
      </c>
      <c r="AG861" t="s">
        <v>6616</v>
      </c>
      <c r="AH861" t="s">
        <v>6616</v>
      </c>
      <c r="AI861" t="s">
        <v>6618</v>
      </c>
      <c r="AJ861" t="s">
        <v>6618</v>
      </c>
      <c r="AK861" t="s">
        <v>6618</v>
      </c>
      <c r="AL861" t="s">
        <v>6618</v>
      </c>
      <c r="AM861" t="s">
        <v>6618</v>
      </c>
      <c r="AN861" t="s">
        <v>6618</v>
      </c>
      <c r="AO861" t="s">
        <v>6618</v>
      </c>
      <c r="AP861" s="3" t="str">
        <f t="shared" si="535"/>
        <v>No</v>
      </c>
      <c r="AQ861" s="3" t="str">
        <f t="shared" si="536"/>
        <v>No</v>
      </c>
      <c r="AR861" s="3" t="str">
        <f t="shared" si="537"/>
        <v>No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 t="s">
        <v>6634</v>
      </c>
      <c r="AZ861" t="s">
        <v>6638</v>
      </c>
      <c r="BA861">
        <v>0</v>
      </c>
      <c r="BB861" t="s">
        <v>6617</v>
      </c>
      <c r="BC861" t="s">
        <v>6616</v>
      </c>
      <c r="BD861" s="4" t="str">
        <f t="shared" si="538"/>
        <v>No</v>
      </c>
      <c r="BE861" t="s">
        <v>6640</v>
      </c>
      <c r="BF861" s="3" t="str">
        <f t="shared" si="539"/>
        <v>No</v>
      </c>
      <c r="BG861" t="s">
        <v>6645</v>
      </c>
      <c r="BH861" s="3" t="str">
        <f t="shared" si="540"/>
        <v>54176 ARMSTRONG RD</v>
      </c>
      <c r="BI861" s="3" t="str">
        <f t="shared" si="541"/>
        <v>Callahan</v>
      </c>
      <c r="BJ861" s="3" t="str">
        <f t="shared" si="542"/>
        <v>Florida</v>
      </c>
      <c r="BK861" s="3">
        <f t="shared" si="543"/>
        <v>32011</v>
      </c>
      <c r="BL861" s="3" t="str">
        <f t="shared" si="544"/>
        <v>54176 ARMSTRONG RD CALLAHAN FL 32011</v>
      </c>
      <c r="BM861" s="3" t="str">
        <f t="shared" si="545"/>
        <v/>
      </c>
      <c r="BN861" s="3" t="str">
        <f t="shared" si="546"/>
        <v>Pass</v>
      </c>
      <c r="BO861" s="3" t="str">
        <f t="shared" si="547"/>
        <v>No</v>
      </c>
      <c r="BP861" s="3" t="str">
        <f t="shared" si="548"/>
        <v>FV&lt;$10K</v>
      </c>
      <c r="BQ861" t="s">
        <v>6650</v>
      </c>
      <c r="BR861" s="3" t="str">
        <f t="shared" si="549"/>
        <v>No, &lt; $20K Lien</v>
      </c>
      <c r="BS861" s="3" t="str">
        <f t="shared" si="550"/>
        <v>No, Lien &lt; $20K</v>
      </c>
      <c r="BT861" t="s">
        <v>6650</v>
      </c>
      <c r="BU861" s="3" t="str">
        <f t="shared" si="551"/>
        <v>No</v>
      </c>
      <c r="BV861" s="3" t="str">
        <f t="shared" si="552"/>
        <v>No</v>
      </c>
      <c r="BW861" s="3">
        <f t="shared" si="553"/>
        <v>0</v>
      </c>
      <c r="BX861" s="3" t="str">
        <f t="shared" si="554"/>
        <v>No</v>
      </c>
      <c r="BY861" s="3">
        <f t="shared" si="555"/>
        <v>67576</v>
      </c>
      <c r="BZ861">
        <v>1</v>
      </c>
      <c r="CA861" s="3">
        <f t="shared" si="556"/>
        <v>67576</v>
      </c>
      <c r="CC861" s="3">
        <f t="shared" si="557"/>
        <v>0</v>
      </c>
      <c r="CD861" s="3">
        <f t="shared" si="558"/>
        <v>0</v>
      </c>
      <c r="CE861" s="3" t="str">
        <f t="shared" si="559"/>
        <v/>
      </c>
      <c r="CF861" s="3" t="e">
        <f>HLOOKUP(CE861,'Valuation Data'!$D$2:$K$5,4,FALSE)</f>
        <v>#N/A</v>
      </c>
      <c r="CG861" s="3">
        <f t="shared" si="560"/>
        <v>67576</v>
      </c>
      <c r="CH861" s="3" t="str">
        <f t="shared" si="561"/>
        <v>No</v>
      </c>
      <c r="CI861" s="3" t="str">
        <f>VLOOKUP(R861,'Use Codes &amp; County Type'!A:D,4,FALSE)</f>
        <v>R</v>
      </c>
      <c r="CJ861" s="3" t="str">
        <f t="shared" si="562"/>
        <v>No</v>
      </c>
      <c r="CK861" s="3" t="str">
        <f t="shared" si="563"/>
        <v>Yes</v>
      </c>
      <c r="CL861" s="3">
        <f t="shared" si="564"/>
        <v>0.67</v>
      </c>
      <c r="CM861" s="3">
        <f t="shared" si="565"/>
        <v>45275.920000000006</v>
      </c>
      <c r="CN861" s="3">
        <f t="shared" si="566"/>
        <v>2274.12</v>
      </c>
      <c r="CO861" s="3">
        <f t="shared" si="567"/>
        <v>43001.8</v>
      </c>
      <c r="CP861" s="3">
        <f t="shared" si="568"/>
        <v>3.365277613353853E-2</v>
      </c>
      <c r="CR861" s="3" t="str">
        <f t="shared" si="569"/>
        <v>No</v>
      </c>
      <c r="CV861" s="3" t="str">
        <f t="shared" si="570"/>
        <v>*Bid</v>
      </c>
      <c r="CW861" s="3">
        <f t="shared" si="571"/>
        <v>860</v>
      </c>
      <c r="CX861" s="3">
        <f t="shared" si="572"/>
        <v>568.53</v>
      </c>
      <c r="CY861" s="3" t="str">
        <f t="shared" si="573"/>
        <v>Ok</v>
      </c>
      <c r="CZ861">
        <v>0</v>
      </c>
      <c r="DA861">
        <v>0</v>
      </c>
    </row>
    <row r="862" spans="1:105" x14ac:dyDescent="0.25">
      <c r="A862">
        <v>861</v>
      </c>
      <c r="B862" t="s">
        <v>3</v>
      </c>
      <c r="C862" t="s">
        <v>970</v>
      </c>
      <c r="D862">
        <v>359.45</v>
      </c>
      <c r="E862">
        <v>2017</v>
      </c>
      <c r="F862">
        <v>359.45</v>
      </c>
      <c r="G862">
        <v>359.45</v>
      </c>
      <c r="H862" s="3">
        <f t="shared" si="533"/>
        <v>0</v>
      </c>
      <c r="J862" t="s">
        <v>2735</v>
      </c>
      <c r="K862" t="s">
        <v>2738</v>
      </c>
      <c r="L862">
        <v>32011</v>
      </c>
      <c r="M862" t="s">
        <v>3382</v>
      </c>
      <c r="N862" t="s">
        <v>4759</v>
      </c>
      <c r="O862">
        <v>-81.775065342065503</v>
      </c>
      <c r="P862">
        <v>30.518010772281499</v>
      </c>
      <c r="Q862" t="s">
        <v>5361</v>
      </c>
      <c r="R862">
        <v>0</v>
      </c>
      <c r="S862" t="s">
        <v>6538</v>
      </c>
      <c r="T862">
        <v>8001</v>
      </c>
      <c r="U862" t="s">
        <v>6581</v>
      </c>
      <c r="V862">
        <v>2017</v>
      </c>
      <c r="W862">
        <v>20000</v>
      </c>
      <c r="X862">
        <v>2017</v>
      </c>
      <c r="Y862">
        <v>20000</v>
      </c>
      <c r="Z862">
        <v>302.77999999999997</v>
      </c>
      <c r="AA862" s="3">
        <f t="shared" si="534"/>
        <v>0.84234246765892329</v>
      </c>
      <c r="AB862" t="s">
        <v>6616</v>
      </c>
      <c r="AC862" t="s">
        <v>6616</v>
      </c>
      <c r="AI862" t="s">
        <v>6618</v>
      </c>
      <c r="AJ862" t="s">
        <v>6618</v>
      </c>
      <c r="AK862">
        <v>0</v>
      </c>
      <c r="AL862">
        <v>0</v>
      </c>
      <c r="AM862">
        <v>0</v>
      </c>
      <c r="AN862">
        <v>0</v>
      </c>
      <c r="AO862">
        <v>0</v>
      </c>
      <c r="AP862" s="3" t="str">
        <f t="shared" si="535"/>
        <v>No</v>
      </c>
      <c r="AQ862" s="3" t="str">
        <f t="shared" si="536"/>
        <v>No</v>
      </c>
      <c r="AR862" s="3" t="str">
        <f t="shared" si="537"/>
        <v>No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 t="s">
        <v>6634</v>
      </c>
      <c r="AZ862" t="s">
        <v>6638</v>
      </c>
      <c r="BA862">
        <v>1</v>
      </c>
      <c r="BB862" t="s">
        <v>6616</v>
      </c>
      <c r="BC862" t="s">
        <v>6616</v>
      </c>
      <c r="BD862" s="4" t="str">
        <f t="shared" si="538"/>
        <v>No</v>
      </c>
      <c r="BE862" t="s">
        <v>6640</v>
      </c>
      <c r="BF862" s="3" t="str">
        <f t="shared" si="539"/>
        <v>No</v>
      </c>
      <c r="BG862" t="s">
        <v>6645</v>
      </c>
      <c r="BH862" s="3" t="str">
        <f t="shared" si="540"/>
        <v>ARMSTRONG RD</v>
      </c>
      <c r="BI862" s="3" t="str">
        <f t="shared" si="541"/>
        <v>Callahan</v>
      </c>
      <c r="BJ862" s="3" t="str">
        <f t="shared" si="542"/>
        <v>Florida</v>
      </c>
      <c r="BK862" s="3">
        <f t="shared" si="543"/>
        <v>32011</v>
      </c>
      <c r="BL862" s="3" t="str">
        <f t="shared" si="544"/>
        <v>ARMSTRONG RD CALLAHAN FL 32011</v>
      </c>
      <c r="BM862" s="3" t="str">
        <f t="shared" si="545"/>
        <v/>
      </c>
      <c r="BN862" s="3" t="str">
        <f t="shared" si="546"/>
        <v>Pass</v>
      </c>
      <c r="BO862" s="3" t="str">
        <f t="shared" si="547"/>
        <v>No</v>
      </c>
      <c r="BP862" s="3" t="str">
        <f t="shared" si="548"/>
        <v>FV&lt;$10K</v>
      </c>
      <c r="BQ862" t="s">
        <v>6650</v>
      </c>
      <c r="BR862" s="3" t="str">
        <f t="shared" si="549"/>
        <v>No, &lt; $20K Lien</v>
      </c>
      <c r="BS862" s="3" t="str">
        <f t="shared" si="550"/>
        <v>No, Lien &lt; $20K</v>
      </c>
      <c r="BT862" t="s">
        <v>6650</v>
      </c>
      <c r="BU862" s="3" t="str">
        <f t="shared" si="551"/>
        <v>No</v>
      </c>
      <c r="BV862" s="3" t="str">
        <f t="shared" si="552"/>
        <v>No</v>
      </c>
      <c r="BW862" s="3">
        <f t="shared" si="553"/>
        <v>1</v>
      </c>
      <c r="BX862" s="3" t="str">
        <f t="shared" si="554"/>
        <v>No</v>
      </c>
      <c r="BY862" s="3">
        <f t="shared" si="555"/>
        <v>20000</v>
      </c>
      <c r="BZ862">
        <v>1</v>
      </c>
      <c r="CA862" s="3">
        <f t="shared" si="556"/>
        <v>20000</v>
      </c>
      <c r="CC862" s="3">
        <f t="shared" si="557"/>
        <v>0</v>
      </c>
      <c r="CD862" s="3">
        <f t="shared" si="558"/>
        <v>0</v>
      </c>
      <c r="CE862" s="3" t="str">
        <f t="shared" si="559"/>
        <v/>
      </c>
      <c r="CF862" s="3" t="e">
        <f>HLOOKUP(CE862,'Valuation Data'!$D$2:$K$5,4,FALSE)</f>
        <v>#N/A</v>
      </c>
      <c r="CG862" s="3">
        <f t="shared" si="560"/>
        <v>20000</v>
      </c>
      <c r="CH862" s="3" t="str">
        <f t="shared" si="561"/>
        <v>No</v>
      </c>
      <c r="CI862" s="3" t="str">
        <f>VLOOKUP(R862,'Use Codes &amp; County Type'!A:D,4,FALSE)</f>
        <v>V</v>
      </c>
      <c r="CJ862" s="3" t="str">
        <f t="shared" si="562"/>
        <v>Yes</v>
      </c>
      <c r="CK862" s="3" t="str">
        <f t="shared" si="563"/>
        <v>No</v>
      </c>
      <c r="CL862" s="3">
        <f t="shared" si="564"/>
        <v>0</v>
      </c>
      <c r="CM862" s="3">
        <f t="shared" si="565"/>
        <v>0</v>
      </c>
      <c r="CN862" s="3">
        <f t="shared" si="566"/>
        <v>1797.25</v>
      </c>
      <c r="CO862" s="3">
        <f t="shared" si="567"/>
        <v>-1797.25</v>
      </c>
      <c r="CP862" s="3">
        <f t="shared" si="568"/>
        <v>8.9862499999999998E-2</v>
      </c>
      <c r="CR862" s="3" t="str">
        <f t="shared" si="569"/>
        <v>No</v>
      </c>
      <c r="CV862" s="3" t="str">
        <f t="shared" si="570"/>
        <v>FMV&lt;$30K</v>
      </c>
      <c r="CW862" s="3">
        <f t="shared" si="571"/>
        <v>861</v>
      </c>
      <c r="CX862" s="3">
        <f t="shared" si="572"/>
        <v>359.45</v>
      </c>
      <c r="CY862" s="3" t="str">
        <f t="shared" si="573"/>
        <v>Ok</v>
      </c>
      <c r="CZ862">
        <v>0</v>
      </c>
      <c r="DA862">
        <v>0</v>
      </c>
    </row>
    <row r="863" spans="1:105" x14ac:dyDescent="0.25">
      <c r="A863">
        <v>862</v>
      </c>
      <c r="B863" t="s">
        <v>3</v>
      </c>
      <c r="C863" t="s">
        <v>971</v>
      </c>
      <c r="D863">
        <v>326.98</v>
      </c>
      <c r="E863">
        <v>2017</v>
      </c>
      <c r="F863">
        <v>326.98</v>
      </c>
      <c r="G863">
        <v>326.98</v>
      </c>
      <c r="H863" s="3">
        <f t="shared" si="533"/>
        <v>0</v>
      </c>
      <c r="I863">
        <v>54326</v>
      </c>
      <c r="J863" t="s">
        <v>2735</v>
      </c>
      <c r="K863" t="s">
        <v>2738</v>
      </c>
      <c r="L863">
        <v>32011</v>
      </c>
      <c r="M863" t="s">
        <v>3383</v>
      </c>
      <c r="N863" t="s">
        <v>4759</v>
      </c>
      <c r="O863">
        <v>-81.775818332978005</v>
      </c>
      <c r="P863">
        <v>30.521756617978099</v>
      </c>
      <c r="Q863" t="s">
        <v>5406</v>
      </c>
      <c r="R863">
        <v>2</v>
      </c>
      <c r="S863" t="s">
        <v>6535</v>
      </c>
      <c r="T863">
        <v>1006</v>
      </c>
      <c r="U863" t="s">
        <v>6578</v>
      </c>
      <c r="V863">
        <v>2017</v>
      </c>
      <c r="W863">
        <v>43016</v>
      </c>
      <c r="X863">
        <v>2017</v>
      </c>
      <c r="Y863">
        <v>52136</v>
      </c>
      <c r="Z863">
        <v>272.75</v>
      </c>
      <c r="AA863" s="3">
        <f t="shared" si="534"/>
        <v>0.83414887760719303</v>
      </c>
      <c r="AB863" t="s">
        <v>6616</v>
      </c>
      <c r="AC863" t="s">
        <v>6616</v>
      </c>
      <c r="AD863" t="s">
        <v>6616</v>
      </c>
      <c r="AE863" t="s">
        <v>6616</v>
      </c>
      <c r="AG863" t="s">
        <v>6616</v>
      </c>
      <c r="AI863" t="s">
        <v>6618</v>
      </c>
      <c r="AJ863" t="s">
        <v>6618</v>
      </c>
      <c r="AK863" t="s">
        <v>6618</v>
      </c>
      <c r="AL863" t="s">
        <v>6618</v>
      </c>
      <c r="AM863" t="s">
        <v>6618</v>
      </c>
      <c r="AN863" t="s">
        <v>6618</v>
      </c>
      <c r="AO863" t="s">
        <v>6618</v>
      </c>
      <c r="AP863" s="3" t="str">
        <f t="shared" si="535"/>
        <v>No</v>
      </c>
      <c r="AQ863" s="3" t="str">
        <f t="shared" si="536"/>
        <v>No</v>
      </c>
      <c r="AR863" s="3" t="str">
        <f t="shared" si="537"/>
        <v>No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 t="s">
        <v>6634</v>
      </c>
      <c r="AZ863" t="s">
        <v>6638</v>
      </c>
      <c r="BA863">
        <v>0</v>
      </c>
      <c r="BB863" t="s">
        <v>6617</v>
      </c>
      <c r="BC863" t="s">
        <v>6616</v>
      </c>
      <c r="BD863" s="4" t="str">
        <f t="shared" si="538"/>
        <v>No</v>
      </c>
      <c r="BE863" t="s">
        <v>6640</v>
      </c>
      <c r="BF863" s="3" t="str">
        <f t="shared" si="539"/>
        <v>No</v>
      </c>
      <c r="BG863" t="s">
        <v>6645</v>
      </c>
      <c r="BH863" s="3" t="str">
        <f t="shared" si="540"/>
        <v>54326 BEA RD</v>
      </c>
      <c r="BI863" s="3" t="str">
        <f t="shared" si="541"/>
        <v>Callahan</v>
      </c>
      <c r="BJ863" s="3" t="str">
        <f t="shared" si="542"/>
        <v>Florida</v>
      </c>
      <c r="BK863" s="3">
        <f t="shared" si="543"/>
        <v>32011</v>
      </c>
      <c r="BL863" s="3" t="str">
        <f t="shared" si="544"/>
        <v>54326 BEA RD CALLAHAN FL 32011</v>
      </c>
      <c r="BM863" s="3" t="str">
        <f t="shared" si="545"/>
        <v/>
      </c>
      <c r="BN863" s="3" t="str">
        <f t="shared" si="546"/>
        <v>Pass</v>
      </c>
      <c r="BO863" s="3" t="str">
        <f t="shared" si="547"/>
        <v>No</v>
      </c>
      <c r="BP863" s="3" t="str">
        <f t="shared" si="548"/>
        <v>FV&lt;$10K</v>
      </c>
      <c r="BQ863" t="s">
        <v>6650</v>
      </c>
      <c r="BR863" s="3" t="str">
        <f t="shared" si="549"/>
        <v>No, &lt; $20K Lien</v>
      </c>
      <c r="BS863" s="3" t="str">
        <f t="shared" si="550"/>
        <v>No, Lien &lt; $20K</v>
      </c>
      <c r="BT863" t="s">
        <v>6650</v>
      </c>
      <c r="BU863" s="3" t="str">
        <f t="shared" si="551"/>
        <v>No</v>
      </c>
      <c r="BV863" s="3" t="str">
        <f t="shared" si="552"/>
        <v>No</v>
      </c>
      <c r="BW863" s="3">
        <f t="shared" si="553"/>
        <v>0</v>
      </c>
      <c r="BX863" s="3" t="str">
        <f t="shared" si="554"/>
        <v>No</v>
      </c>
      <c r="BY863" s="3">
        <f t="shared" si="555"/>
        <v>43016</v>
      </c>
      <c r="BZ863">
        <v>1</v>
      </c>
      <c r="CA863" s="3">
        <f t="shared" si="556"/>
        <v>43016</v>
      </c>
      <c r="CC863" s="3">
        <f t="shared" si="557"/>
        <v>0</v>
      </c>
      <c r="CD863" s="3">
        <f t="shared" si="558"/>
        <v>0</v>
      </c>
      <c r="CE863" s="3" t="str">
        <f t="shared" si="559"/>
        <v/>
      </c>
      <c r="CF863" s="3" t="e">
        <f>HLOOKUP(CE863,'Valuation Data'!$D$2:$K$5,4,FALSE)</f>
        <v>#N/A</v>
      </c>
      <c r="CG863" s="3">
        <f t="shared" si="560"/>
        <v>43016</v>
      </c>
      <c r="CH863" s="3" t="str">
        <f t="shared" si="561"/>
        <v>No</v>
      </c>
      <c r="CI863" s="3" t="str">
        <f>VLOOKUP(R863,'Use Codes &amp; County Type'!A:D,4,FALSE)</f>
        <v>R</v>
      </c>
      <c r="CJ863" s="3" t="str">
        <f t="shared" si="562"/>
        <v>No</v>
      </c>
      <c r="CK863" s="3" t="str">
        <f t="shared" si="563"/>
        <v>Yes</v>
      </c>
      <c r="CL863" s="3">
        <f t="shared" si="564"/>
        <v>0.67</v>
      </c>
      <c r="CM863" s="3">
        <f t="shared" si="565"/>
        <v>28820.720000000001</v>
      </c>
      <c r="CN863" s="3">
        <f t="shared" si="566"/>
        <v>1307.92</v>
      </c>
      <c r="CO863" s="3">
        <f t="shared" si="567"/>
        <v>27512.800000000003</v>
      </c>
      <c r="CP863" s="3">
        <f t="shared" si="568"/>
        <v>3.040543053747443E-2</v>
      </c>
      <c r="CR863" s="3" t="str">
        <f t="shared" si="569"/>
        <v>No</v>
      </c>
      <c r="CV863" s="3" t="str">
        <f t="shared" si="570"/>
        <v>*Bid</v>
      </c>
      <c r="CW863" s="3">
        <f t="shared" si="571"/>
        <v>862</v>
      </c>
      <c r="CX863" s="3">
        <f t="shared" si="572"/>
        <v>326.98</v>
      </c>
      <c r="CY863" s="3" t="str">
        <f t="shared" si="573"/>
        <v>Ok</v>
      </c>
      <c r="CZ863">
        <v>0</v>
      </c>
      <c r="DA863">
        <v>0</v>
      </c>
    </row>
    <row r="864" spans="1:105" x14ac:dyDescent="0.25">
      <c r="A864">
        <v>863</v>
      </c>
      <c r="B864" t="s">
        <v>3</v>
      </c>
      <c r="C864" t="s">
        <v>972</v>
      </c>
      <c r="D864">
        <v>450.48</v>
      </c>
      <c r="E864">
        <v>2017</v>
      </c>
      <c r="F864" t="e">
        <f>NA()</f>
        <v>#N/A</v>
      </c>
      <c r="G864" t="e">
        <f>NA()</f>
        <v>#N/A</v>
      </c>
      <c r="H864" s="3" t="e">
        <f t="shared" si="533"/>
        <v>#N/A</v>
      </c>
      <c r="I864" t="e">
        <f>NA()</f>
        <v>#N/A</v>
      </c>
      <c r="J864" t="e">
        <f>NA()</f>
        <v>#N/A</v>
      </c>
      <c r="K864" t="e">
        <f>NA()</f>
        <v>#N/A</v>
      </c>
      <c r="L864" t="e">
        <f>NA()</f>
        <v>#N/A</v>
      </c>
      <c r="M864" t="e">
        <f>NA()</f>
        <v>#N/A</v>
      </c>
      <c r="N864" t="e">
        <f>NA()</f>
        <v>#N/A</v>
      </c>
      <c r="O864" t="e">
        <f>NA()</f>
        <v>#N/A</v>
      </c>
      <c r="P864" t="e">
        <f>NA()</f>
        <v>#N/A</v>
      </c>
      <c r="Q864" t="e">
        <f>NA()</f>
        <v>#N/A</v>
      </c>
      <c r="R864">
        <v>2</v>
      </c>
      <c r="S864" t="s">
        <v>6535</v>
      </c>
      <c r="T864" t="e">
        <f>NA()</f>
        <v>#N/A</v>
      </c>
      <c r="U864" t="e">
        <f>NA()</f>
        <v>#N/A</v>
      </c>
      <c r="V864">
        <v>2017</v>
      </c>
      <c r="W864">
        <v>51282</v>
      </c>
      <c r="X864" t="e">
        <f>NA()</f>
        <v>#N/A</v>
      </c>
      <c r="Y864" t="e">
        <f>NA()</f>
        <v>#N/A</v>
      </c>
      <c r="Z864" t="e">
        <f>NA()</f>
        <v>#N/A</v>
      </c>
      <c r="AA864" s="3">
        <f t="shared" si="534"/>
        <v>0</v>
      </c>
      <c r="AB864" t="s">
        <v>6616</v>
      </c>
      <c r="AD864" t="s">
        <v>6616</v>
      </c>
      <c r="AE864" t="s">
        <v>6616</v>
      </c>
      <c r="AH864" t="s">
        <v>6616</v>
      </c>
      <c r="AI864" t="e">
        <f>NA()</f>
        <v>#N/A</v>
      </c>
      <c r="AJ864" t="e">
        <f>NA()</f>
        <v>#N/A</v>
      </c>
      <c r="AK864" t="e">
        <f>NA()</f>
        <v>#N/A</v>
      </c>
      <c r="AL864" t="e">
        <f>NA()</f>
        <v>#N/A</v>
      </c>
      <c r="AM864" t="e">
        <f>NA()</f>
        <v>#N/A</v>
      </c>
      <c r="AN864" t="e">
        <f>NA()</f>
        <v>#N/A</v>
      </c>
      <c r="AO864" t="e">
        <f>NA()</f>
        <v>#N/A</v>
      </c>
      <c r="AP864" s="3" t="str">
        <f t="shared" si="535"/>
        <v>No</v>
      </c>
      <c r="AQ864" s="3" t="str">
        <f t="shared" si="536"/>
        <v>No</v>
      </c>
      <c r="AR864" s="3" t="str">
        <f t="shared" si="537"/>
        <v>No</v>
      </c>
      <c r="AS864" t="e">
        <f>NA()</f>
        <v>#N/A</v>
      </c>
      <c r="AT864" t="e">
        <f>NA()</f>
        <v>#N/A</v>
      </c>
      <c r="AU864" t="e">
        <f>NA()</f>
        <v>#N/A</v>
      </c>
      <c r="AV864" t="e">
        <f>NA()</f>
        <v>#N/A</v>
      </c>
      <c r="AW864" t="e">
        <f>NA()</f>
        <v>#N/A</v>
      </c>
      <c r="AX864" t="e">
        <f>NA()</f>
        <v>#N/A</v>
      </c>
      <c r="AY864" t="e">
        <f>NA()</f>
        <v>#N/A</v>
      </c>
      <c r="AZ864" t="e">
        <f>NA()</f>
        <v>#N/A</v>
      </c>
      <c r="BA864">
        <v>0</v>
      </c>
      <c r="BB864" t="s">
        <v>6617</v>
      </c>
      <c r="BC864" t="e">
        <f>NA()</f>
        <v>#N/A</v>
      </c>
      <c r="BD864" s="4" t="str">
        <f t="shared" si="538"/>
        <v>No</v>
      </c>
      <c r="BE864" t="e">
        <f>NA()</f>
        <v>#N/A</v>
      </c>
      <c r="BF864" s="3" t="str">
        <f t="shared" si="539"/>
        <v>No</v>
      </c>
      <c r="BG864" t="e">
        <f>NA()</f>
        <v>#N/A</v>
      </c>
      <c r="BH864" s="3" t="e">
        <f t="shared" si="540"/>
        <v>#N/A</v>
      </c>
      <c r="BI864" s="3" t="e">
        <f t="shared" si="541"/>
        <v>#N/A</v>
      </c>
      <c r="BJ864" s="3" t="e">
        <f t="shared" si="542"/>
        <v>#N/A</v>
      </c>
      <c r="BK864" s="3" t="e">
        <f t="shared" si="543"/>
        <v>#N/A</v>
      </c>
      <c r="BL864" s="3" t="e">
        <f t="shared" si="544"/>
        <v>#N/A</v>
      </c>
      <c r="BM864" s="3" t="e">
        <f t="shared" si="545"/>
        <v>#N/A</v>
      </c>
      <c r="BN864" s="3" t="str">
        <f t="shared" si="546"/>
        <v>Pass</v>
      </c>
      <c r="BO864" s="3" t="e">
        <f t="shared" si="547"/>
        <v>#N/A</v>
      </c>
      <c r="BP864" s="3" t="str">
        <f t="shared" si="548"/>
        <v>FV&lt;$10K</v>
      </c>
      <c r="BQ864" t="s">
        <v>6650</v>
      </c>
      <c r="BR864" s="3" t="str">
        <f t="shared" si="549"/>
        <v>No, &lt; $20K Lien</v>
      </c>
      <c r="BS864" s="3" t="str">
        <f t="shared" si="550"/>
        <v>No, Lien &lt; $20K</v>
      </c>
      <c r="BT864" t="s">
        <v>6650</v>
      </c>
      <c r="BU864" s="3" t="str">
        <f t="shared" si="551"/>
        <v>No</v>
      </c>
      <c r="BV864" s="3" t="str">
        <f t="shared" si="552"/>
        <v>No</v>
      </c>
      <c r="BW864" s="3">
        <f t="shared" si="553"/>
        <v>0</v>
      </c>
      <c r="BX864" s="3" t="str">
        <f t="shared" si="554"/>
        <v>No</v>
      </c>
      <c r="BY864" s="3">
        <f t="shared" si="555"/>
        <v>51282</v>
      </c>
      <c r="BZ864">
        <v>1</v>
      </c>
      <c r="CA864" s="3">
        <f t="shared" si="556"/>
        <v>51282</v>
      </c>
      <c r="CC864" s="3" t="e">
        <f t="shared" si="557"/>
        <v>#N/A</v>
      </c>
      <c r="CD864" s="3" t="e">
        <f t="shared" si="558"/>
        <v>#N/A</v>
      </c>
      <c r="CE864" s="3" t="str">
        <f t="shared" si="559"/>
        <v/>
      </c>
      <c r="CF864" s="3" t="e">
        <f>HLOOKUP(CE864,'Valuation Data'!$D$2:$K$5,4,FALSE)</f>
        <v>#N/A</v>
      </c>
      <c r="CG864" s="3">
        <f t="shared" si="560"/>
        <v>51282</v>
      </c>
      <c r="CH864" s="3" t="str">
        <f t="shared" si="561"/>
        <v>No</v>
      </c>
      <c r="CI864" s="3" t="str">
        <f>VLOOKUP(R864,'Use Codes &amp; County Type'!A:D,4,FALSE)</f>
        <v>R</v>
      </c>
      <c r="CJ864" s="3" t="str">
        <f t="shared" si="562"/>
        <v>No</v>
      </c>
      <c r="CK864" s="3" t="str">
        <f t="shared" si="563"/>
        <v>Yes</v>
      </c>
      <c r="CL864" s="3">
        <f t="shared" si="564"/>
        <v>0.67</v>
      </c>
      <c r="CM864" s="3">
        <f t="shared" si="565"/>
        <v>34358.94</v>
      </c>
      <c r="CN864" s="3" t="e">
        <f t="shared" si="566"/>
        <v>#N/A</v>
      </c>
      <c r="CO864" s="3" t="e">
        <f t="shared" si="567"/>
        <v>#N/A</v>
      </c>
      <c r="CP864" s="3" t="e">
        <f t="shared" si="568"/>
        <v>#N/A</v>
      </c>
      <c r="CR864" s="3" t="e">
        <f t="shared" si="569"/>
        <v>#N/A</v>
      </c>
      <c r="CV864" s="3" t="e">
        <f t="shared" si="570"/>
        <v>#N/A</v>
      </c>
      <c r="CW864" s="3">
        <f t="shared" si="571"/>
        <v>863</v>
      </c>
      <c r="CX864" s="3">
        <f t="shared" si="572"/>
        <v>450.48</v>
      </c>
      <c r="CY864" s="3" t="e">
        <f t="shared" si="573"/>
        <v>#N/A</v>
      </c>
      <c r="CZ864" t="e">
        <f>NA()</f>
        <v>#N/A</v>
      </c>
      <c r="DA864" t="e">
        <f>NA()</f>
        <v>#N/A</v>
      </c>
    </row>
    <row r="865" spans="1:105" x14ac:dyDescent="0.25">
      <c r="A865">
        <v>864</v>
      </c>
      <c r="B865" t="s">
        <v>3</v>
      </c>
      <c r="C865" t="s">
        <v>973</v>
      </c>
      <c r="D865">
        <v>51.69</v>
      </c>
      <c r="E865">
        <v>2017</v>
      </c>
      <c r="F865" t="e">
        <f>NA()</f>
        <v>#N/A</v>
      </c>
      <c r="G865" t="e">
        <f>NA()</f>
        <v>#N/A</v>
      </c>
      <c r="H865" s="3" t="e">
        <f t="shared" si="533"/>
        <v>#N/A</v>
      </c>
      <c r="I865" t="e">
        <f>NA()</f>
        <v>#N/A</v>
      </c>
      <c r="J865" t="e">
        <f>NA()</f>
        <v>#N/A</v>
      </c>
      <c r="K865" t="e">
        <f>NA()</f>
        <v>#N/A</v>
      </c>
      <c r="L865" t="e">
        <f>NA()</f>
        <v>#N/A</v>
      </c>
      <c r="M865" t="e">
        <f>NA()</f>
        <v>#N/A</v>
      </c>
      <c r="N865" t="e">
        <f>NA()</f>
        <v>#N/A</v>
      </c>
      <c r="O865" t="e">
        <f>NA()</f>
        <v>#N/A</v>
      </c>
      <c r="P865" t="e">
        <f>NA()</f>
        <v>#N/A</v>
      </c>
      <c r="Q865" t="e">
        <f>NA()</f>
        <v>#N/A</v>
      </c>
      <c r="R865">
        <v>2</v>
      </c>
      <c r="S865" t="s">
        <v>6535</v>
      </c>
      <c r="T865" t="e">
        <f>NA()</f>
        <v>#N/A</v>
      </c>
      <c r="U865" t="e">
        <f>NA()</f>
        <v>#N/A</v>
      </c>
      <c r="V865">
        <v>2017</v>
      </c>
      <c r="W865">
        <v>26702</v>
      </c>
      <c r="X865" t="e">
        <f>NA()</f>
        <v>#N/A</v>
      </c>
      <c r="Y865" t="e">
        <f>NA()</f>
        <v>#N/A</v>
      </c>
      <c r="Z865" t="e">
        <f>NA()</f>
        <v>#N/A</v>
      </c>
      <c r="AA865" s="3">
        <f t="shared" si="534"/>
        <v>0</v>
      </c>
      <c r="AI865" t="e">
        <f>NA()</f>
        <v>#N/A</v>
      </c>
      <c r="AJ865" t="e">
        <f>NA()</f>
        <v>#N/A</v>
      </c>
      <c r="AK865" t="e">
        <f>NA()</f>
        <v>#N/A</v>
      </c>
      <c r="AL865" t="e">
        <f>NA()</f>
        <v>#N/A</v>
      </c>
      <c r="AM865" t="e">
        <f>NA()</f>
        <v>#N/A</v>
      </c>
      <c r="AN865" t="e">
        <f>NA()</f>
        <v>#N/A</v>
      </c>
      <c r="AO865" t="e">
        <f>NA()</f>
        <v>#N/A</v>
      </c>
      <c r="AP865" s="3" t="str">
        <f t="shared" si="535"/>
        <v>No</v>
      </c>
      <c r="AQ865" s="3" t="str">
        <f t="shared" si="536"/>
        <v>No</v>
      </c>
      <c r="AR865" s="3" t="str">
        <f t="shared" si="537"/>
        <v>No</v>
      </c>
      <c r="AS865" t="e">
        <f>NA()</f>
        <v>#N/A</v>
      </c>
      <c r="AT865" t="e">
        <f>NA()</f>
        <v>#N/A</v>
      </c>
      <c r="AU865" t="e">
        <f>NA()</f>
        <v>#N/A</v>
      </c>
      <c r="AV865" t="e">
        <f>NA()</f>
        <v>#N/A</v>
      </c>
      <c r="AW865" t="e">
        <f>NA()</f>
        <v>#N/A</v>
      </c>
      <c r="AX865" t="e">
        <f>NA()</f>
        <v>#N/A</v>
      </c>
      <c r="AY865" t="e">
        <f>NA()</f>
        <v>#N/A</v>
      </c>
      <c r="AZ865" t="e">
        <f>NA()</f>
        <v>#N/A</v>
      </c>
      <c r="BA865">
        <v>0</v>
      </c>
      <c r="BB865" t="s">
        <v>6617</v>
      </c>
      <c r="BC865" t="e">
        <f>NA()</f>
        <v>#N/A</v>
      </c>
      <c r="BD865" s="4" t="str">
        <f t="shared" si="538"/>
        <v>No</v>
      </c>
      <c r="BE865" t="e">
        <f>NA()</f>
        <v>#N/A</v>
      </c>
      <c r="BF865" s="3" t="str">
        <f t="shared" si="539"/>
        <v>No</v>
      </c>
      <c r="BG865" t="e">
        <f>NA()</f>
        <v>#N/A</v>
      </c>
      <c r="BH865" s="3" t="e">
        <f t="shared" si="540"/>
        <v>#N/A</v>
      </c>
      <c r="BI865" s="3" t="e">
        <f t="shared" si="541"/>
        <v>#N/A</v>
      </c>
      <c r="BJ865" s="3" t="e">
        <f t="shared" si="542"/>
        <v>#N/A</v>
      </c>
      <c r="BK865" s="3" t="e">
        <f t="shared" si="543"/>
        <v>#N/A</v>
      </c>
      <c r="BL865" s="3" t="e">
        <f t="shared" si="544"/>
        <v>#N/A</v>
      </c>
      <c r="BM865" s="3" t="e">
        <f t="shared" si="545"/>
        <v>#N/A</v>
      </c>
      <c r="BN865" s="3" t="str">
        <f t="shared" si="546"/>
        <v>Lien&lt;$150</v>
      </c>
      <c r="BO865" s="3" t="e">
        <f t="shared" si="547"/>
        <v>#N/A</v>
      </c>
      <c r="BP865" s="3" t="str">
        <f t="shared" si="548"/>
        <v>FV&lt;$10K</v>
      </c>
      <c r="BQ865" t="s">
        <v>6650</v>
      </c>
      <c r="BR865" s="3" t="str">
        <f t="shared" si="549"/>
        <v>No, &lt; $20K Lien</v>
      </c>
      <c r="BS865" s="3" t="str">
        <f t="shared" si="550"/>
        <v>No, Lien &lt; $20K</v>
      </c>
      <c r="BT865" t="s">
        <v>6650</v>
      </c>
      <c r="BU865" s="3" t="str">
        <f t="shared" si="551"/>
        <v>No</v>
      </c>
      <c r="BV865" s="3" t="str">
        <f t="shared" si="552"/>
        <v>No</v>
      </c>
      <c r="BW865" s="3">
        <f t="shared" si="553"/>
        <v>0</v>
      </c>
      <c r="BX865" s="3" t="str">
        <f t="shared" si="554"/>
        <v>No</v>
      </c>
      <c r="BY865" s="3">
        <f t="shared" si="555"/>
        <v>26702</v>
      </c>
      <c r="BZ865">
        <v>1</v>
      </c>
      <c r="CA865" s="3">
        <f t="shared" si="556"/>
        <v>26702</v>
      </c>
      <c r="CC865" s="3" t="e">
        <f t="shared" si="557"/>
        <v>#N/A</v>
      </c>
      <c r="CD865" s="3" t="e">
        <f t="shared" si="558"/>
        <v>#N/A</v>
      </c>
      <c r="CE865" s="3" t="str">
        <f t="shared" si="559"/>
        <v/>
      </c>
      <c r="CF865" s="3" t="e">
        <f>HLOOKUP(CE865,'Valuation Data'!$D$2:$K$5,4,FALSE)</f>
        <v>#N/A</v>
      </c>
      <c r="CG865" s="3">
        <f t="shared" si="560"/>
        <v>26702</v>
      </c>
      <c r="CH865" s="3" t="str">
        <f t="shared" si="561"/>
        <v>No</v>
      </c>
      <c r="CI865" s="3" t="str">
        <f>VLOOKUP(R865,'Use Codes &amp; County Type'!A:D,4,FALSE)</f>
        <v>R</v>
      </c>
      <c r="CJ865" s="3" t="str">
        <f t="shared" si="562"/>
        <v>No</v>
      </c>
      <c r="CK865" s="3" t="str">
        <f t="shared" si="563"/>
        <v>Yes</v>
      </c>
      <c r="CL865" s="3">
        <f t="shared" si="564"/>
        <v>0.67</v>
      </c>
      <c r="CM865" s="3">
        <f t="shared" si="565"/>
        <v>17890.34</v>
      </c>
      <c r="CN865" s="3" t="e">
        <f t="shared" si="566"/>
        <v>#N/A</v>
      </c>
      <c r="CO865" s="3" t="e">
        <f t="shared" si="567"/>
        <v>#N/A</v>
      </c>
      <c r="CP865" s="3" t="e">
        <f t="shared" si="568"/>
        <v>#N/A</v>
      </c>
      <c r="CR865" s="3" t="str">
        <f t="shared" si="569"/>
        <v>No</v>
      </c>
      <c r="CV865" s="3" t="str">
        <f t="shared" si="570"/>
        <v>Lien&lt;$150</v>
      </c>
      <c r="CW865" s="3">
        <f t="shared" si="571"/>
        <v>864</v>
      </c>
      <c r="CX865" s="3">
        <f t="shared" si="572"/>
        <v>51.69</v>
      </c>
      <c r="CY865" s="3" t="str">
        <f t="shared" si="573"/>
        <v>Ok</v>
      </c>
      <c r="CZ865" t="e">
        <f>NA()</f>
        <v>#N/A</v>
      </c>
      <c r="DA865" t="e">
        <f>NA()</f>
        <v>#N/A</v>
      </c>
    </row>
    <row r="866" spans="1:105" x14ac:dyDescent="0.25">
      <c r="A866">
        <v>865</v>
      </c>
      <c r="B866" t="s">
        <v>3</v>
      </c>
      <c r="C866" t="s">
        <v>974</v>
      </c>
      <c r="D866">
        <v>451.71</v>
      </c>
      <c r="E866">
        <v>2017</v>
      </c>
      <c r="F866">
        <v>451.71</v>
      </c>
      <c r="G866">
        <v>451.71</v>
      </c>
      <c r="H866" s="3">
        <f t="shared" si="533"/>
        <v>0</v>
      </c>
      <c r="I866">
        <v>54365</v>
      </c>
      <c r="J866" t="s">
        <v>2735</v>
      </c>
      <c r="K866" t="s">
        <v>2738</v>
      </c>
      <c r="L866">
        <v>32011</v>
      </c>
      <c r="M866" t="s">
        <v>3384</v>
      </c>
      <c r="N866" t="s">
        <v>4759</v>
      </c>
      <c r="O866">
        <v>-81.774575093411102</v>
      </c>
      <c r="P866">
        <v>30.522144851680899</v>
      </c>
      <c r="Q866" t="s">
        <v>5407</v>
      </c>
      <c r="R866">
        <v>2</v>
      </c>
      <c r="S866" t="s">
        <v>6535</v>
      </c>
      <c r="T866">
        <v>1006</v>
      </c>
      <c r="U866" t="s">
        <v>6578</v>
      </c>
      <c r="V866">
        <v>2017</v>
      </c>
      <c r="W866">
        <v>51455</v>
      </c>
      <c r="X866">
        <v>2017</v>
      </c>
      <c r="Y866">
        <v>61841</v>
      </c>
      <c r="Z866">
        <v>388.08</v>
      </c>
      <c r="AA866" s="3">
        <f t="shared" si="534"/>
        <v>0.85913528591352861</v>
      </c>
      <c r="AB866" t="s">
        <v>6616</v>
      </c>
      <c r="AC866" t="s">
        <v>6616</v>
      </c>
      <c r="AD866" t="s">
        <v>6616</v>
      </c>
      <c r="AE866" t="s">
        <v>6616</v>
      </c>
      <c r="AF866" t="s">
        <v>6616</v>
      </c>
      <c r="AG866" t="s">
        <v>6616</v>
      </c>
      <c r="AH866" t="s">
        <v>6616</v>
      </c>
      <c r="AI866" t="s">
        <v>6618</v>
      </c>
      <c r="AJ866" t="s">
        <v>6618</v>
      </c>
      <c r="AK866" t="s">
        <v>6618</v>
      </c>
      <c r="AL866" t="s">
        <v>6618</v>
      </c>
      <c r="AM866" t="s">
        <v>6618</v>
      </c>
      <c r="AN866" t="s">
        <v>6618</v>
      </c>
      <c r="AO866" t="s">
        <v>6618</v>
      </c>
      <c r="AP866" s="3" t="str">
        <f t="shared" si="535"/>
        <v>No</v>
      </c>
      <c r="AQ866" s="3" t="str">
        <f t="shared" si="536"/>
        <v>No</v>
      </c>
      <c r="AR866" s="3" t="str">
        <f t="shared" si="537"/>
        <v>No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 t="s">
        <v>6634</v>
      </c>
      <c r="AZ866" t="s">
        <v>6638</v>
      </c>
      <c r="BA866">
        <v>1</v>
      </c>
      <c r="BB866" t="s">
        <v>6617</v>
      </c>
      <c r="BC866" t="s">
        <v>6616</v>
      </c>
      <c r="BD866" s="4" t="str">
        <f t="shared" si="538"/>
        <v>No</v>
      </c>
      <c r="BE866" t="s">
        <v>6640</v>
      </c>
      <c r="BF866" s="3" t="str">
        <f t="shared" si="539"/>
        <v>No</v>
      </c>
      <c r="BG866" t="s">
        <v>6645</v>
      </c>
      <c r="BH866" s="3" t="str">
        <f t="shared" si="540"/>
        <v>54365 ARMSTRONG RD</v>
      </c>
      <c r="BI866" s="3" t="str">
        <f t="shared" si="541"/>
        <v>Callahan</v>
      </c>
      <c r="BJ866" s="3" t="str">
        <f t="shared" si="542"/>
        <v>Florida</v>
      </c>
      <c r="BK866" s="3">
        <f t="shared" si="543"/>
        <v>32011</v>
      </c>
      <c r="BL866" s="3" t="str">
        <f t="shared" si="544"/>
        <v>54365 ARMSTRONG RD CALLAHAN FL 32011</v>
      </c>
      <c r="BM866" s="3" t="str">
        <f t="shared" si="545"/>
        <v/>
      </c>
      <c r="BN866" s="3" t="str">
        <f t="shared" si="546"/>
        <v>Pass</v>
      </c>
      <c r="BO866" s="3" t="str">
        <f t="shared" si="547"/>
        <v>No</v>
      </c>
      <c r="BP866" s="3" t="str">
        <f t="shared" si="548"/>
        <v>FV&lt;$10K</v>
      </c>
      <c r="BQ866" t="s">
        <v>6650</v>
      </c>
      <c r="BR866" s="3" t="str">
        <f t="shared" si="549"/>
        <v>No, &lt; $20K Lien</v>
      </c>
      <c r="BS866" s="3" t="str">
        <f t="shared" si="550"/>
        <v>No, Lien &lt; $20K</v>
      </c>
      <c r="BT866" t="s">
        <v>6650</v>
      </c>
      <c r="BU866" s="3" t="str">
        <f t="shared" si="551"/>
        <v>No</v>
      </c>
      <c r="BV866" s="3" t="str">
        <f t="shared" si="552"/>
        <v>No</v>
      </c>
      <c r="BW866" s="3">
        <f t="shared" si="553"/>
        <v>1</v>
      </c>
      <c r="BX866" s="3" t="str">
        <f t="shared" si="554"/>
        <v>No</v>
      </c>
      <c r="BY866" s="3">
        <f t="shared" si="555"/>
        <v>51455</v>
      </c>
      <c r="BZ866">
        <v>1</v>
      </c>
      <c r="CA866" s="3">
        <f t="shared" si="556"/>
        <v>51455</v>
      </c>
      <c r="CC866" s="3">
        <f t="shared" si="557"/>
        <v>0</v>
      </c>
      <c r="CD866" s="3">
        <f t="shared" si="558"/>
        <v>0</v>
      </c>
      <c r="CE866" s="3" t="str">
        <f t="shared" si="559"/>
        <v/>
      </c>
      <c r="CF866" s="3" t="e">
        <f>HLOOKUP(CE866,'Valuation Data'!$D$2:$K$5,4,FALSE)</f>
        <v>#N/A</v>
      </c>
      <c r="CG866" s="3">
        <f t="shared" si="560"/>
        <v>51455</v>
      </c>
      <c r="CH866" s="3" t="str">
        <f t="shared" si="561"/>
        <v>No</v>
      </c>
      <c r="CI866" s="3" t="str">
        <f>VLOOKUP(R866,'Use Codes &amp; County Type'!A:D,4,FALSE)</f>
        <v>R</v>
      </c>
      <c r="CJ866" s="3" t="str">
        <f t="shared" si="562"/>
        <v>No</v>
      </c>
      <c r="CK866" s="3" t="str">
        <f t="shared" si="563"/>
        <v>Yes</v>
      </c>
      <c r="CL866" s="3">
        <f t="shared" si="564"/>
        <v>0.67</v>
      </c>
      <c r="CM866" s="3">
        <f t="shared" si="565"/>
        <v>34474.85</v>
      </c>
      <c r="CN866" s="3">
        <f t="shared" si="566"/>
        <v>2258.5499999999997</v>
      </c>
      <c r="CO866" s="3">
        <f t="shared" si="567"/>
        <v>32216.3</v>
      </c>
      <c r="CP866" s="3">
        <f t="shared" si="568"/>
        <v>4.3893693518608487E-2</v>
      </c>
      <c r="CR866" s="3" t="str">
        <f t="shared" si="569"/>
        <v>No</v>
      </c>
      <c r="CV866" s="3" t="str">
        <f t="shared" si="570"/>
        <v>*Bid</v>
      </c>
      <c r="CW866" s="3">
        <f t="shared" si="571"/>
        <v>865</v>
      </c>
      <c r="CX866" s="3">
        <f t="shared" si="572"/>
        <v>451.71</v>
      </c>
      <c r="CY866" s="3" t="str">
        <f t="shared" si="573"/>
        <v>Ok</v>
      </c>
      <c r="CZ866">
        <v>0</v>
      </c>
      <c r="DA866">
        <v>0</v>
      </c>
    </row>
    <row r="867" spans="1:105" x14ac:dyDescent="0.25">
      <c r="A867">
        <v>866</v>
      </c>
      <c r="B867" t="s">
        <v>3</v>
      </c>
      <c r="C867" t="s">
        <v>975</v>
      </c>
      <c r="D867">
        <v>614.34</v>
      </c>
      <c r="E867">
        <v>2017</v>
      </c>
      <c r="F867">
        <v>614.34</v>
      </c>
      <c r="G867">
        <v>614.34</v>
      </c>
      <c r="H867" s="3">
        <f t="shared" si="533"/>
        <v>0</v>
      </c>
      <c r="I867">
        <v>54200</v>
      </c>
      <c r="J867" t="s">
        <v>2735</v>
      </c>
      <c r="K867" t="s">
        <v>2738</v>
      </c>
      <c r="L867">
        <v>32011</v>
      </c>
      <c r="M867" t="s">
        <v>3385</v>
      </c>
      <c r="N867" t="s">
        <v>4759</v>
      </c>
      <c r="O867">
        <v>-81.778981532232294</v>
      </c>
      <c r="P867">
        <v>30.5201902469347</v>
      </c>
      <c r="Q867" t="s">
        <v>5408</v>
      </c>
      <c r="R867">
        <v>1</v>
      </c>
      <c r="S867" t="s">
        <v>6539</v>
      </c>
      <c r="T867">
        <v>1001</v>
      </c>
      <c r="U867" t="s">
        <v>6582</v>
      </c>
      <c r="V867">
        <v>2017</v>
      </c>
      <c r="W867">
        <v>74097</v>
      </c>
      <c r="X867">
        <v>2017</v>
      </c>
      <c r="Y867">
        <v>90583</v>
      </c>
      <c r="Z867">
        <v>538.46</v>
      </c>
      <c r="AA867" s="3">
        <f t="shared" si="534"/>
        <v>0.87648533385421756</v>
      </c>
      <c r="AC867" t="s">
        <v>6616</v>
      </c>
      <c r="AF867" t="s">
        <v>6616</v>
      </c>
      <c r="AI867" t="s">
        <v>6618</v>
      </c>
      <c r="AJ867" t="s">
        <v>6618</v>
      </c>
      <c r="AK867" t="s">
        <v>6618</v>
      </c>
      <c r="AL867">
        <v>0</v>
      </c>
      <c r="AM867">
        <v>0</v>
      </c>
      <c r="AN867">
        <v>0</v>
      </c>
      <c r="AO867">
        <v>0</v>
      </c>
      <c r="AP867" s="3" t="str">
        <f t="shared" si="535"/>
        <v>No</v>
      </c>
      <c r="AQ867" s="3" t="str">
        <f t="shared" si="536"/>
        <v>No</v>
      </c>
      <c r="AR867" s="3" t="str">
        <f t="shared" si="537"/>
        <v>No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 t="s">
        <v>6634</v>
      </c>
      <c r="AZ867" t="s">
        <v>6638</v>
      </c>
      <c r="BA867">
        <v>0</v>
      </c>
      <c r="BB867" t="s">
        <v>6617</v>
      </c>
      <c r="BC867" t="s">
        <v>6616</v>
      </c>
      <c r="BD867" s="4" t="str">
        <f t="shared" si="538"/>
        <v>No</v>
      </c>
      <c r="BE867" t="s">
        <v>6640</v>
      </c>
      <c r="BF867" s="3" t="str">
        <f t="shared" si="539"/>
        <v>No</v>
      </c>
      <c r="BG867" t="s">
        <v>6645</v>
      </c>
      <c r="BH867" s="3" t="str">
        <f t="shared" si="540"/>
        <v>54200 DORNBUSH RD</v>
      </c>
      <c r="BI867" s="3" t="str">
        <f t="shared" si="541"/>
        <v>Callahan</v>
      </c>
      <c r="BJ867" s="3" t="str">
        <f t="shared" si="542"/>
        <v>Florida</v>
      </c>
      <c r="BK867" s="3">
        <f t="shared" si="543"/>
        <v>32011</v>
      </c>
      <c r="BL867" s="3" t="str">
        <f t="shared" si="544"/>
        <v>54200 DORNBUSH RD CALLAHAN FL 32011</v>
      </c>
      <c r="BM867" s="3" t="str">
        <f t="shared" si="545"/>
        <v/>
      </c>
      <c r="BN867" s="3" t="str">
        <f t="shared" si="546"/>
        <v>Pass</v>
      </c>
      <c r="BO867" s="3" t="str">
        <f t="shared" si="547"/>
        <v>No</v>
      </c>
      <c r="BP867" s="3" t="str">
        <f t="shared" si="548"/>
        <v>FV&lt;$10K</v>
      </c>
      <c r="BQ867" t="s">
        <v>6650</v>
      </c>
      <c r="BR867" s="3" t="str">
        <f t="shared" si="549"/>
        <v>No, &lt; $20K Lien</v>
      </c>
      <c r="BS867" s="3" t="str">
        <f t="shared" si="550"/>
        <v>No, Lien &lt; $20K</v>
      </c>
      <c r="BT867" t="s">
        <v>6650</v>
      </c>
      <c r="BU867" s="3" t="str">
        <f t="shared" si="551"/>
        <v>No</v>
      </c>
      <c r="BV867" s="3" t="str">
        <f t="shared" si="552"/>
        <v>No</v>
      </c>
      <c r="BW867" s="3">
        <f t="shared" si="553"/>
        <v>0</v>
      </c>
      <c r="BX867" s="3" t="str">
        <f t="shared" si="554"/>
        <v>No</v>
      </c>
      <c r="BY867" s="3">
        <f t="shared" si="555"/>
        <v>74097</v>
      </c>
      <c r="BZ867">
        <v>1</v>
      </c>
      <c r="CA867" s="3">
        <f t="shared" si="556"/>
        <v>74097</v>
      </c>
      <c r="CC867" s="3">
        <f t="shared" si="557"/>
        <v>0</v>
      </c>
      <c r="CD867" s="3">
        <f t="shared" si="558"/>
        <v>0</v>
      </c>
      <c r="CE867" s="3" t="str">
        <f t="shared" si="559"/>
        <v/>
      </c>
      <c r="CF867" s="3" t="e">
        <f>HLOOKUP(CE867,'Valuation Data'!$D$2:$K$5,4,FALSE)</f>
        <v>#N/A</v>
      </c>
      <c r="CG867" s="3">
        <f t="shared" si="560"/>
        <v>74097</v>
      </c>
      <c r="CH867" s="3" t="str">
        <f t="shared" si="561"/>
        <v>No</v>
      </c>
      <c r="CI867" s="3" t="str">
        <f>VLOOKUP(R867,'Use Codes &amp; County Type'!A:D,4,FALSE)</f>
        <v>S</v>
      </c>
      <c r="CJ867" s="3" t="str">
        <f t="shared" si="562"/>
        <v>No</v>
      </c>
      <c r="CK867" s="3" t="str">
        <f t="shared" si="563"/>
        <v>Yes</v>
      </c>
      <c r="CL867" s="3">
        <f t="shared" si="564"/>
        <v>0.67</v>
      </c>
      <c r="CM867" s="3">
        <f t="shared" si="565"/>
        <v>49644.990000000005</v>
      </c>
      <c r="CN867" s="3">
        <f t="shared" si="566"/>
        <v>2457.36</v>
      </c>
      <c r="CO867" s="3">
        <f t="shared" si="567"/>
        <v>47187.630000000005</v>
      </c>
      <c r="CP867" s="3">
        <f t="shared" si="568"/>
        <v>3.3164095712377023E-2</v>
      </c>
      <c r="CR867" s="3" t="str">
        <f t="shared" si="569"/>
        <v>No</v>
      </c>
      <c r="CV867" s="3" t="str">
        <f t="shared" si="570"/>
        <v>*Bid</v>
      </c>
      <c r="CW867" s="3">
        <f t="shared" si="571"/>
        <v>866</v>
      </c>
      <c r="CX867" s="3">
        <f t="shared" si="572"/>
        <v>614.34</v>
      </c>
      <c r="CY867" s="3" t="str">
        <f t="shared" si="573"/>
        <v>Ok</v>
      </c>
      <c r="CZ867">
        <v>0</v>
      </c>
      <c r="DA867">
        <v>0</v>
      </c>
    </row>
    <row r="868" spans="1:105" x14ac:dyDescent="0.25">
      <c r="A868">
        <v>867</v>
      </c>
      <c r="B868" t="s">
        <v>3</v>
      </c>
      <c r="C868" t="s">
        <v>976</v>
      </c>
      <c r="D868">
        <v>621.38</v>
      </c>
      <c r="E868">
        <v>2017</v>
      </c>
      <c r="F868" t="e">
        <f>NA()</f>
        <v>#N/A</v>
      </c>
      <c r="G868" t="e">
        <f>NA()</f>
        <v>#N/A</v>
      </c>
      <c r="H868" s="3" t="e">
        <f t="shared" si="533"/>
        <v>#N/A</v>
      </c>
      <c r="I868" t="e">
        <f>NA()</f>
        <v>#N/A</v>
      </c>
      <c r="J868" t="e">
        <f>NA()</f>
        <v>#N/A</v>
      </c>
      <c r="K868" t="e">
        <f>NA()</f>
        <v>#N/A</v>
      </c>
      <c r="L868" t="e">
        <f>NA()</f>
        <v>#N/A</v>
      </c>
      <c r="M868" t="e">
        <f>NA()</f>
        <v>#N/A</v>
      </c>
      <c r="N868" t="e">
        <f>NA()</f>
        <v>#N/A</v>
      </c>
      <c r="O868" t="e">
        <f>NA()</f>
        <v>#N/A</v>
      </c>
      <c r="P868" t="e">
        <f>NA()</f>
        <v>#N/A</v>
      </c>
      <c r="Q868" t="e">
        <f>NA()</f>
        <v>#N/A</v>
      </c>
      <c r="R868">
        <v>2</v>
      </c>
      <c r="S868" t="s">
        <v>6535</v>
      </c>
      <c r="T868" t="e">
        <f>NA()</f>
        <v>#N/A</v>
      </c>
      <c r="U868" t="e">
        <f>NA()</f>
        <v>#N/A</v>
      </c>
      <c r="V868">
        <v>2017</v>
      </c>
      <c r="W868">
        <v>34482</v>
      </c>
      <c r="X868" t="e">
        <f>NA()</f>
        <v>#N/A</v>
      </c>
      <c r="Y868" t="e">
        <f>NA()</f>
        <v>#N/A</v>
      </c>
      <c r="Z868" t="e">
        <f>NA()</f>
        <v>#N/A</v>
      </c>
      <c r="AA868" s="3">
        <f t="shared" si="534"/>
        <v>0</v>
      </c>
      <c r="AB868" t="s">
        <v>6616</v>
      </c>
      <c r="AI868" t="e">
        <f>NA()</f>
        <v>#N/A</v>
      </c>
      <c r="AJ868" t="e">
        <f>NA()</f>
        <v>#N/A</v>
      </c>
      <c r="AK868" t="e">
        <f>NA()</f>
        <v>#N/A</v>
      </c>
      <c r="AL868" t="e">
        <f>NA()</f>
        <v>#N/A</v>
      </c>
      <c r="AM868" t="e">
        <f>NA()</f>
        <v>#N/A</v>
      </c>
      <c r="AN868" t="e">
        <f>NA()</f>
        <v>#N/A</v>
      </c>
      <c r="AO868" t="e">
        <f>NA()</f>
        <v>#N/A</v>
      </c>
      <c r="AP868" s="3" t="str">
        <f t="shared" si="535"/>
        <v>No</v>
      </c>
      <c r="AQ868" s="3" t="str">
        <f t="shared" si="536"/>
        <v>No</v>
      </c>
      <c r="AR868" s="3" t="str">
        <f t="shared" si="537"/>
        <v>No</v>
      </c>
      <c r="AS868" t="e">
        <f>NA()</f>
        <v>#N/A</v>
      </c>
      <c r="AT868" t="e">
        <f>NA()</f>
        <v>#N/A</v>
      </c>
      <c r="AU868" t="e">
        <f>NA()</f>
        <v>#N/A</v>
      </c>
      <c r="AV868" t="e">
        <f>NA()</f>
        <v>#N/A</v>
      </c>
      <c r="AW868" t="e">
        <f>NA()</f>
        <v>#N/A</v>
      </c>
      <c r="AX868" t="e">
        <f>NA()</f>
        <v>#N/A</v>
      </c>
      <c r="AY868" t="e">
        <f>NA()</f>
        <v>#N/A</v>
      </c>
      <c r="AZ868" t="e">
        <f>NA()</f>
        <v>#N/A</v>
      </c>
      <c r="BA868">
        <v>0</v>
      </c>
      <c r="BB868" t="s">
        <v>6616</v>
      </c>
      <c r="BC868" t="e">
        <f>NA()</f>
        <v>#N/A</v>
      </c>
      <c r="BD868" s="4" t="str">
        <f t="shared" si="538"/>
        <v>No</v>
      </c>
      <c r="BE868" t="e">
        <f>NA()</f>
        <v>#N/A</v>
      </c>
      <c r="BF868" s="3" t="str">
        <f t="shared" si="539"/>
        <v>No</v>
      </c>
      <c r="BG868" t="e">
        <f>NA()</f>
        <v>#N/A</v>
      </c>
      <c r="BH868" s="3" t="e">
        <f t="shared" si="540"/>
        <v>#N/A</v>
      </c>
      <c r="BI868" s="3" t="e">
        <f t="shared" si="541"/>
        <v>#N/A</v>
      </c>
      <c r="BJ868" s="3" t="e">
        <f t="shared" si="542"/>
        <v>#N/A</v>
      </c>
      <c r="BK868" s="3" t="e">
        <f t="shared" si="543"/>
        <v>#N/A</v>
      </c>
      <c r="BL868" s="3" t="e">
        <f t="shared" si="544"/>
        <v>#N/A</v>
      </c>
      <c r="BM868" s="3" t="e">
        <f t="shared" si="545"/>
        <v>#N/A</v>
      </c>
      <c r="BN868" s="3" t="str">
        <f t="shared" si="546"/>
        <v>Pass</v>
      </c>
      <c r="BO868" s="3" t="e">
        <f t="shared" si="547"/>
        <v>#N/A</v>
      </c>
      <c r="BP868" s="3" t="str">
        <f t="shared" si="548"/>
        <v>FV&lt;$10K</v>
      </c>
      <c r="BQ868" t="s">
        <v>6650</v>
      </c>
      <c r="BR868" s="3" t="str">
        <f t="shared" si="549"/>
        <v>No, &lt; $20K Lien</v>
      </c>
      <c r="BS868" s="3" t="str">
        <f t="shared" si="550"/>
        <v>No, Lien &lt; $20K</v>
      </c>
      <c r="BT868" t="s">
        <v>6650</v>
      </c>
      <c r="BU868" s="3" t="str">
        <f t="shared" si="551"/>
        <v>No</v>
      </c>
      <c r="BV868" s="3" t="str">
        <f t="shared" si="552"/>
        <v>No</v>
      </c>
      <c r="BW868" s="3">
        <f t="shared" si="553"/>
        <v>0</v>
      </c>
      <c r="BX868" s="3" t="str">
        <f t="shared" si="554"/>
        <v>No</v>
      </c>
      <c r="BY868" s="3">
        <f t="shared" si="555"/>
        <v>34482</v>
      </c>
      <c r="BZ868">
        <v>1</v>
      </c>
      <c r="CA868" s="3">
        <f t="shared" si="556"/>
        <v>34482</v>
      </c>
      <c r="CC868" s="3" t="e">
        <f t="shared" si="557"/>
        <v>#N/A</v>
      </c>
      <c r="CD868" s="3" t="e">
        <f t="shared" si="558"/>
        <v>#N/A</v>
      </c>
      <c r="CE868" s="3" t="str">
        <f t="shared" si="559"/>
        <v/>
      </c>
      <c r="CF868" s="3" t="e">
        <f>HLOOKUP(CE868,'Valuation Data'!$D$2:$K$5,4,FALSE)</f>
        <v>#N/A</v>
      </c>
      <c r="CG868" s="3">
        <f t="shared" si="560"/>
        <v>34482</v>
      </c>
      <c r="CH868" s="3" t="str">
        <f t="shared" si="561"/>
        <v>No</v>
      </c>
      <c r="CI868" s="3" t="str">
        <f>VLOOKUP(R868,'Use Codes &amp; County Type'!A:D,4,FALSE)</f>
        <v>R</v>
      </c>
      <c r="CJ868" s="3" t="str">
        <f t="shared" si="562"/>
        <v>No</v>
      </c>
      <c r="CK868" s="3" t="str">
        <f t="shared" si="563"/>
        <v>No</v>
      </c>
      <c r="CL868" s="3">
        <f t="shared" si="564"/>
        <v>0.35</v>
      </c>
      <c r="CM868" s="3">
        <f t="shared" si="565"/>
        <v>12068.699999999999</v>
      </c>
      <c r="CN868" s="3" t="e">
        <f t="shared" si="566"/>
        <v>#N/A</v>
      </c>
      <c r="CO868" s="3" t="e">
        <f t="shared" si="567"/>
        <v>#N/A</v>
      </c>
      <c r="CP868" s="3" t="e">
        <f t="shared" si="568"/>
        <v>#N/A</v>
      </c>
      <c r="CR868" s="3" t="e">
        <f t="shared" si="569"/>
        <v>#N/A</v>
      </c>
      <c r="CV868" s="3" t="e">
        <f t="shared" si="570"/>
        <v>#N/A</v>
      </c>
      <c r="CW868" s="3">
        <f t="shared" si="571"/>
        <v>867</v>
      </c>
      <c r="CX868" s="3">
        <f t="shared" si="572"/>
        <v>621.38</v>
      </c>
      <c r="CY868" s="3" t="e">
        <f t="shared" si="573"/>
        <v>#N/A</v>
      </c>
      <c r="CZ868" t="e">
        <f>NA()</f>
        <v>#N/A</v>
      </c>
      <c r="DA868" t="e">
        <f>NA()</f>
        <v>#N/A</v>
      </c>
    </row>
    <row r="869" spans="1:105" x14ac:dyDescent="0.25">
      <c r="A869">
        <v>868</v>
      </c>
      <c r="B869" t="s">
        <v>3</v>
      </c>
      <c r="C869" t="s">
        <v>977</v>
      </c>
      <c r="D869">
        <v>149.31</v>
      </c>
      <c r="E869">
        <v>2017</v>
      </c>
      <c r="F869" t="e">
        <f>NA()</f>
        <v>#N/A</v>
      </c>
      <c r="G869" t="e">
        <f>NA()</f>
        <v>#N/A</v>
      </c>
      <c r="H869" s="3" t="e">
        <f t="shared" si="533"/>
        <v>#N/A</v>
      </c>
      <c r="I869" t="e">
        <f>NA()</f>
        <v>#N/A</v>
      </c>
      <c r="J869" t="e">
        <f>NA()</f>
        <v>#N/A</v>
      </c>
      <c r="K869" t="e">
        <f>NA()</f>
        <v>#N/A</v>
      </c>
      <c r="L869" t="e">
        <f>NA()</f>
        <v>#N/A</v>
      </c>
      <c r="M869" t="e">
        <f>NA()</f>
        <v>#N/A</v>
      </c>
      <c r="N869" t="e">
        <f>NA()</f>
        <v>#N/A</v>
      </c>
      <c r="O869" t="e">
        <f>NA()</f>
        <v>#N/A</v>
      </c>
      <c r="P869" t="e">
        <f>NA()</f>
        <v>#N/A</v>
      </c>
      <c r="Q869" t="e">
        <f>NA()</f>
        <v>#N/A</v>
      </c>
      <c r="R869">
        <v>2</v>
      </c>
      <c r="S869" t="s">
        <v>6535</v>
      </c>
      <c r="T869" t="e">
        <f>NA()</f>
        <v>#N/A</v>
      </c>
      <c r="U869" t="e">
        <f>NA()</f>
        <v>#N/A</v>
      </c>
      <c r="V869">
        <v>2017</v>
      </c>
      <c r="W869">
        <v>32165</v>
      </c>
      <c r="X869" t="e">
        <f>NA()</f>
        <v>#N/A</v>
      </c>
      <c r="Y869" t="e">
        <f>NA()</f>
        <v>#N/A</v>
      </c>
      <c r="Z869" t="e">
        <f>NA()</f>
        <v>#N/A</v>
      </c>
      <c r="AA869" s="3">
        <f t="shared" si="534"/>
        <v>0</v>
      </c>
      <c r="AB869" t="s">
        <v>6617</v>
      </c>
      <c r="AD869" t="s">
        <v>6616</v>
      </c>
      <c r="AE869" t="s">
        <v>6616</v>
      </c>
      <c r="AG869" t="s">
        <v>6616</v>
      </c>
      <c r="AH869" t="s">
        <v>6616</v>
      </c>
      <c r="AI869" t="e">
        <f>NA()</f>
        <v>#N/A</v>
      </c>
      <c r="AJ869" t="e">
        <f>NA()</f>
        <v>#N/A</v>
      </c>
      <c r="AK869" t="e">
        <f>NA()</f>
        <v>#N/A</v>
      </c>
      <c r="AL869" t="e">
        <f>NA()</f>
        <v>#N/A</v>
      </c>
      <c r="AM869" t="e">
        <f>NA()</f>
        <v>#N/A</v>
      </c>
      <c r="AN869" t="e">
        <f>NA()</f>
        <v>#N/A</v>
      </c>
      <c r="AO869" t="e">
        <f>NA()</f>
        <v>#N/A</v>
      </c>
      <c r="AP869" s="3" t="str">
        <f t="shared" si="535"/>
        <v>Yes</v>
      </c>
      <c r="AQ869" s="3" t="str">
        <f t="shared" si="536"/>
        <v>No</v>
      </c>
      <c r="AR869" s="3" t="str">
        <f t="shared" si="537"/>
        <v>Yes</v>
      </c>
      <c r="AS869" t="e">
        <f>NA()</f>
        <v>#N/A</v>
      </c>
      <c r="AT869" t="e">
        <f>NA()</f>
        <v>#N/A</v>
      </c>
      <c r="AU869" t="e">
        <f>NA()</f>
        <v>#N/A</v>
      </c>
      <c r="AV869" t="e">
        <f>NA()</f>
        <v>#N/A</v>
      </c>
      <c r="AW869" t="e">
        <f>NA()</f>
        <v>#N/A</v>
      </c>
      <c r="AX869" t="e">
        <f>NA()</f>
        <v>#N/A</v>
      </c>
      <c r="AY869" t="e">
        <f>NA()</f>
        <v>#N/A</v>
      </c>
      <c r="AZ869" t="e">
        <f>NA()</f>
        <v>#N/A</v>
      </c>
      <c r="BA869">
        <v>1</v>
      </c>
      <c r="BB869" t="s">
        <v>6617</v>
      </c>
      <c r="BC869" t="e">
        <f>NA()</f>
        <v>#N/A</v>
      </c>
      <c r="BD869" s="4" t="str">
        <f t="shared" si="538"/>
        <v>No</v>
      </c>
      <c r="BE869" t="e">
        <f>NA()</f>
        <v>#N/A</v>
      </c>
      <c r="BF869" s="3" t="str">
        <f t="shared" si="539"/>
        <v>No</v>
      </c>
      <c r="BG869" t="e">
        <f>NA()</f>
        <v>#N/A</v>
      </c>
      <c r="BH869" s="3" t="e">
        <f t="shared" si="540"/>
        <v>#N/A</v>
      </c>
      <c r="BI869" s="3" t="e">
        <f t="shared" si="541"/>
        <v>#N/A</v>
      </c>
      <c r="BJ869" s="3" t="e">
        <f t="shared" si="542"/>
        <v>#N/A</v>
      </c>
      <c r="BK869" s="3" t="e">
        <f t="shared" si="543"/>
        <v>#N/A</v>
      </c>
      <c r="BL869" s="3" t="e">
        <f t="shared" si="544"/>
        <v>#N/A</v>
      </c>
      <c r="BM869" s="3" t="e">
        <f t="shared" si="545"/>
        <v>#N/A</v>
      </c>
      <c r="BN869" s="3" t="str">
        <f t="shared" si="546"/>
        <v>Lien&lt;$150</v>
      </c>
      <c r="BO869" s="3" t="e">
        <f t="shared" si="547"/>
        <v>#N/A</v>
      </c>
      <c r="BP869" s="3" t="str">
        <f t="shared" si="548"/>
        <v>FV&lt;$10K</v>
      </c>
      <c r="BQ869" t="s">
        <v>6650</v>
      </c>
      <c r="BR869" s="3" t="str">
        <f t="shared" si="549"/>
        <v>No, &lt; $20K Lien</v>
      </c>
      <c r="BS869" s="3" t="str">
        <f t="shared" si="550"/>
        <v>No, Lien &lt; $20K</v>
      </c>
      <c r="BT869" t="s">
        <v>6650</v>
      </c>
      <c r="BU869" s="3" t="str">
        <f t="shared" si="551"/>
        <v>Yes</v>
      </c>
      <c r="BV869" s="3" t="str">
        <f t="shared" si="552"/>
        <v>No</v>
      </c>
      <c r="BW869" s="3">
        <f t="shared" si="553"/>
        <v>1</v>
      </c>
      <c r="BX869" s="3" t="str">
        <f t="shared" si="554"/>
        <v>No</v>
      </c>
      <c r="BY869" s="3">
        <f t="shared" si="555"/>
        <v>32165</v>
      </c>
      <c r="BZ869">
        <v>1</v>
      </c>
      <c r="CA869" s="3">
        <f t="shared" si="556"/>
        <v>32165</v>
      </c>
      <c r="CC869" s="3" t="e">
        <f t="shared" si="557"/>
        <v>#N/A</v>
      </c>
      <c r="CD869" s="3" t="e">
        <f t="shared" si="558"/>
        <v>#N/A</v>
      </c>
      <c r="CE869" s="3" t="str">
        <f t="shared" si="559"/>
        <v/>
      </c>
      <c r="CF869" s="3" t="e">
        <f>HLOOKUP(CE869,'Valuation Data'!$D$2:$K$5,4,FALSE)</f>
        <v>#N/A</v>
      </c>
      <c r="CG869" s="3">
        <f t="shared" si="560"/>
        <v>32165</v>
      </c>
      <c r="CH869" s="3" t="str">
        <f t="shared" si="561"/>
        <v>No</v>
      </c>
      <c r="CI869" s="3" t="str">
        <f>VLOOKUP(R869,'Use Codes &amp; County Type'!A:D,4,FALSE)</f>
        <v>R</v>
      </c>
      <c r="CJ869" s="3" t="str">
        <f t="shared" si="562"/>
        <v>No</v>
      </c>
      <c r="CK869" s="3" t="str">
        <f t="shared" si="563"/>
        <v>Yes</v>
      </c>
      <c r="CL869" s="3">
        <f t="shared" si="564"/>
        <v>0.67</v>
      </c>
      <c r="CM869" s="3">
        <f t="shared" si="565"/>
        <v>21550.550000000003</v>
      </c>
      <c r="CN869" s="3" t="e">
        <f t="shared" si="566"/>
        <v>#N/A</v>
      </c>
      <c r="CO869" s="3" t="e">
        <f t="shared" si="567"/>
        <v>#N/A</v>
      </c>
      <c r="CP869" s="3" t="e">
        <f t="shared" si="568"/>
        <v>#N/A</v>
      </c>
      <c r="CR869" s="3" t="str">
        <f t="shared" si="569"/>
        <v>No</v>
      </c>
      <c r="CV869" s="3" t="str">
        <f t="shared" si="570"/>
        <v>Lien&lt;$150</v>
      </c>
      <c r="CW869" s="3">
        <f t="shared" si="571"/>
        <v>868</v>
      </c>
      <c r="CX869" s="3">
        <f t="shared" si="572"/>
        <v>149.31</v>
      </c>
      <c r="CY869" s="3" t="str">
        <f t="shared" si="573"/>
        <v>Ok</v>
      </c>
      <c r="CZ869" t="e">
        <f>NA()</f>
        <v>#N/A</v>
      </c>
      <c r="DA869" t="e">
        <f>NA()</f>
        <v>#N/A</v>
      </c>
    </row>
    <row r="870" spans="1:105" x14ac:dyDescent="0.25">
      <c r="A870">
        <v>869</v>
      </c>
      <c r="B870" t="s">
        <v>3</v>
      </c>
      <c r="C870" t="s">
        <v>978</v>
      </c>
      <c r="D870">
        <v>749.99</v>
      </c>
      <c r="E870">
        <v>2017</v>
      </c>
      <c r="F870">
        <v>749.99</v>
      </c>
      <c r="G870">
        <v>749.99</v>
      </c>
      <c r="H870" s="3">
        <f t="shared" si="533"/>
        <v>0</v>
      </c>
      <c r="I870">
        <v>54439</v>
      </c>
      <c r="J870" t="s">
        <v>2735</v>
      </c>
      <c r="K870" t="s">
        <v>2738</v>
      </c>
      <c r="L870">
        <v>32011</v>
      </c>
      <c r="M870" t="s">
        <v>3386</v>
      </c>
      <c r="N870" t="s">
        <v>4759</v>
      </c>
      <c r="O870">
        <v>-81.775926962201794</v>
      </c>
      <c r="P870">
        <v>30.523764229237798</v>
      </c>
      <c r="Q870" t="s">
        <v>5409</v>
      </c>
      <c r="R870">
        <v>2</v>
      </c>
      <c r="S870" t="s">
        <v>6535</v>
      </c>
      <c r="T870">
        <v>1006</v>
      </c>
      <c r="U870" t="s">
        <v>6578</v>
      </c>
      <c r="V870">
        <v>2017</v>
      </c>
      <c r="W870">
        <v>43853</v>
      </c>
      <c r="X870">
        <v>2017</v>
      </c>
      <c r="Y870">
        <v>43853</v>
      </c>
      <c r="Z870">
        <v>663.88</v>
      </c>
      <c r="AA870" s="3">
        <f t="shared" si="534"/>
        <v>0.88518513580181069</v>
      </c>
      <c r="AB870" t="s">
        <v>6616</v>
      </c>
      <c r="AI870" t="s">
        <v>6618</v>
      </c>
      <c r="AJ870" t="s">
        <v>6618</v>
      </c>
      <c r="AK870">
        <v>0</v>
      </c>
      <c r="AL870">
        <v>0</v>
      </c>
      <c r="AM870">
        <v>0</v>
      </c>
      <c r="AN870">
        <v>0</v>
      </c>
      <c r="AO870">
        <v>0</v>
      </c>
      <c r="AP870" s="3" t="str">
        <f t="shared" si="535"/>
        <v>No</v>
      </c>
      <c r="AQ870" s="3" t="str">
        <f t="shared" si="536"/>
        <v>No</v>
      </c>
      <c r="AR870" s="3" t="str">
        <f t="shared" si="537"/>
        <v>No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 t="s">
        <v>6634</v>
      </c>
      <c r="AZ870">
        <v>0</v>
      </c>
      <c r="BA870">
        <v>1</v>
      </c>
      <c r="BB870" t="s">
        <v>6616</v>
      </c>
      <c r="BC870" t="s">
        <v>6616</v>
      </c>
      <c r="BD870" s="4" t="str">
        <f t="shared" si="538"/>
        <v>No</v>
      </c>
      <c r="BE870" t="s">
        <v>6640</v>
      </c>
      <c r="BF870" s="3" t="str">
        <f t="shared" si="539"/>
        <v>No</v>
      </c>
      <c r="BG870" t="s">
        <v>6645</v>
      </c>
      <c r="BH870" s="3" t="str">
        <f t="shared" si="540"/>
        <v>54439 BEA RD</v>
      </c>
      <c r="BI870" s="3" t="str">
        <f t="shared" si="541"/>
        <v>Callahan</v>
      </c>
      <c r="BJ870" s="3" t="str">
        <f t="shared" si="542"/>
        <v>Florida</v>
      </c>
      <c r="BK870" s="3">
        <f t="shared" si="543"/>
        <v>32011</v>
      </c>
      <c r="BL870" s="3" t="str">
        <f t="shared" si="544"/>
        <v>54439 BEA RD CALLAHAN FL 32011</v>
      </c>
      <c r="BM870" s="3" t="str">
        <f t="shared" si="545"/>
        <v/>
      </c>
      <c r="BN870" s="3" t="str">
        <f t="shared" si="546"/>
        <v>Pass</v>
      </c>
      <c r="BO870" s="3" t="str">
        <f t="shared" si="547"/>
        <v>No</v>
      </c>
      <c r="BP870" s="3" t="str">
        <f t="shared" si="548"/>
        <v>FV&lt;$10K</v>
      </c>
      <c r="BQ870" t="s">
        <v>6650</v>
      </c>
      <c r="BR870" s="3" t="str">
        <f t="shared" si="549"/>
        <v>No, &lt; $20K Lien</v>
      </c>
      <c r="BS870" s="3" t="str">
        <f t="shared" si="550"/>
        <v>No, Lien &lt; $20K</v>
      </c>
      <c r="BT870" t="s">
        <v>6650</v>
      </c>
      <c r="BU870" s="3" t="str">
        <f t="shared" si="551"/>
        <v>No</v>
      </c>
      <c r="BV870" s="3" t="str">
        <f t="shared" si="552"/>
        <v>No</v>
      </c>
      <c r="BW870" s="3">
        <f t="shared" si="553"/>
        <v>1</v>
      </c>
      <c r="BX870" s="3" t="str">
        <f t="shared" si="554"/>
        <v>No</v>
      </c>
      <c r="BY870" s="3">
        <f t="shared" si="555"/>
        <v>43853</v>
      </c>
      <c r="BZ870">
        <v>1</v>
      </c>
      <c r="CA870" s="3">
        <f t="shared" si="556"/>
        <v>43853</v>
      </c>
      <c r="CC870" s="3">
        <f t="shared" si="557"/>
        <v>0</v>
      </c>
      <c r="CD870" s="3">
        <f t="shared" si="558"/>
        <v>0</v>
      </c>
      <c r="CE870" s="3" t="str">
        <f t="shared" si="559"/>
        <v/>
      </c>
      <c r="CF870" s="3" t="e">
        <f>HLOOKUP(CE870,'Valuation Data'!$D$2:$K$5,4,FALSE)</f>
        <v>#N/A</v>
      </c>
      <c r="CG870" s="3">
        <f t="shared" si="560"/>
        <v>43853</v>
      </c>
      <c r="CH870" s="3" t="str">
        <f t="shared" si="561"/>
        <v>No</v>
      </c>
      <c r="CI870" s="3" t="str">
        <f>VLOOKUP(R870,'Use Codes &amp; County Type'!A:D,4,FALSE)</f>
        <v>R</v>
      </c>
      <c r="CJ870" s="3" t="str">
        <f t="shared" si="562"/>
        <v>No</v>
      </c>
      <c r="CK870" s="3" t="str">
        <f t="shared" si="563"/>
        <v>No</v>
      </c>
      <c r="CL870" s="3">
        <f t="shared" si="564"/>
        <v>0.35</v>
      </c>
      <c r="CM870" s="3">
        <f t="shared" si="565"/>
        <v>15348.55</v>
      </c>
      <c r="CN870" s="3">
        <f t="shared" si="566"/>
        <v>3749.95</v>
      </c>
      <c r="CO870" s="3">
        <f t="shared" si="567"/>
        <v>11598.599999999999</v>
      </c>
      <c r="CP870" s="3">
        <f t="shared" si="568"/>
        <v>8.5511823592456612E-2</v>
      </c>
      <c r="CR870" s="3" t="str">
        <f t="shared" si="569"/>
        <v>No</v>
      </c>
      <c r="CV870" s="3" t="str">
        <f t="shared" si="570"/>
        <v>*Bid</v>
      </c>
      <c r="CW870" s="3">
        <f t="shared" si="571"/>
        <v>869</v>
      </c>
      <c r="CX870" s="3">
        <f t="shared" si="572"/>
        <v>749.99</v>
      </c>
      <c r="CY870" s="3" t="str">
        <f t="shared" si="573"/>
        <v>Ok</v>
      </c>
      <c r="CZ870">
        <v>0</v>
      </c>
      <c r="DA870">
        <v>0</v>
      </c>
    </row>
    <row r="871" spans="1:105" x14ac:dyDescent="0.25">
      <c r="A871">
        <v>870</v>
      </c>
      <c r="B871" t="s">
        <v>3</v>
      </c>
      <c r="C871" t="s">
        <v>979</v>
      </c>
      <c r="D871">
        <v>1071.33</v>
      </c>
      <c r="E871">
        <v>2017</v>
      </c>
      <c r="F871">
        <v>1071.33</v>
      </c>
      <c r="G871">
        <v>1071.33</v>
      </c>
      <c r="H871" s="3">
        <f t="shared" si="533"/>
        <v>0</v>
      </c>
      <c r="I871">
        <v>54185</v>
      </c>
      <c r="J871" t="s">
        <v>2735</v>
      </c>
      <c r="K871" t="s">
        <v>2738</v>
      </c>
      <c r="L871">
        <v>32011</v>
      </c>
      <c r="M871" t="s">
        <v>3387</v>
      </c>
      <c r="N871" t="s">
        <v>4759</v>
      </c>
      <c r="O871">
        <v>-81.780309448596199</v>
      </c>
      <c r="P871">
        <v>30.523676015230699</v>
      </c>
      <c r="Q871" t="s">
        <v>5410</v>
      </c>
      <c r="R871">
        <v>2</v>
      </c>
      <c r="S871" t="s">
        <v>6535</v>
      </c>
      <c r="T871">
        <v>1006</v>
      </c>
      <c r="U871" t="s">
        <v>6578</v>
      </c>
      <c r="V871">
        <v>2017</v>
      </c>
      <c r="W871">
        <v>61276</v>
      </c>
      <c r="X871">
        <v>2017</v>
      </c>
      <c r="Y871">
        <v>66333</v>
      </c>
      <c r="Z871">
        <v>961.01</v>
      </c>
      <c r="AA871" s="3">
        <f t="shared" si="534"/>
        <v>0.89702519298442129</v>
      </c>
      <c r="AD871" t="s">
        <v>6616</v>
      </c>
      <c r="AE871" t="s">
        <v>6616</v>
      </c>
      <c r="AF871" t="s">
        <v>6616</v>
      </c>
      <c r="AH871" t="s">
        <v>6616</v>
      </c>
      <c r="AI871" t="s">
        <v>6618</v>
      </c>
      <c r="AJ871" t="s">
        <v>6618</v>
      </c>
      <c r="AK871" t="s">
        <v>6618</v>
      </c>
      <c r="AL871" t="s">
        <v>6618</v>
      </c>
      <c r="AM871" t="s">
        <v>6618</v>
      </c>
      <c r="AN871" t="s">
        <v>6618</v>
      </c>
      <c r="AO871">
        <v>0</v>
      </c>
      <c r="AP871" s="3" t="str">
        <f t="shared" si="535"/>
        <v>No</v>
      </c>
      <c r="AQ871" s="3" t="str">
        <f t="shared" si="536"/>
        <v>No</v>
      </c>
      <c r="AR871" s="3" t="str">
        <f t="shared" si="537"/>
        <v>No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 t="s">
        <v>6634</v>
      </c>
      <c r="AZ871" t="s">
        <v>6638</v>
      </c>
      <c r="BA871">
        <v>0</v>
      </c>
      <c r="BB871" t="s">
        <v>6616</v>
      </c>
      <c r="BC871" t="s">
        <v>6616</v>
      </c>
      <c r="BD871" s="4" t="str">
        <f t="shared" si="538"/>
        <v>No</v>
      </c>
      <c r="BE871" t="s">
        <v>6640</v>
      </c>
      <c r="BF871" s="3" t="str">
        <f t="shared" si="539"/>
        <v>No</v>
      </c>
      <c r="BG871" t="s">
        <v>6645</v>
      </c>
      <c r="BH871" s="3" t="str">
        <f t="shared" si="540"/>
        <v>54185 HELLER RD</v>
      </c>
      <c r="BI871" s="3" t="str">
        <f t="shared" si="541"/>
        <v>Callahan</v>
      </c>
      <c r="BJ871" s="3" t="str">
        <f t="shared" si="542"/>
        <v>Florida</v>
      </c>
      <c r="BK871" s="3">
        <f t="shared" si="543"/>
        <v>32011</v>
      </c>
      <c r="BL871" s="3" t="str">
        <f t="shared" si="544"/>
        <v>54185 HELLER RD CALLAHAN FL 32011</v>
      </c>
      <c r="BM871" s="3" t="str">
        <f t="shared" si="545"/>
        <v/>
      </c>
      <c r="BN871" s="3" t="str">
        <f t="shared" si="546"/>
        <v>Pass</v>
      </c>
      <c r="BO871" s="3" t="str">
        <f t="shared" si="547"/>
        <v>No</v>
      </c>
      <c r="BP871" s="3" t="str">
        <f t="shared" si="548"/>
        <v>FV&lt;$10K</v>
      </c>
      <c r="BQ871" t="s">
        <v>6650</v>
      </c>
      <c r="BR871" s="3" t="str">
        <f t="shared" si="549"/>
        <v>No, &lt; $20K Lien</v>
      </c>
      <c r="BS871" s="3" t="str">
        <f t="shared" si="550"/>
        <v>No, Lien &lt; $20K</v>
      </c>
      <c r="BT871" t="s">
        <v>6650</v>
      </c>
      <c r="BU871" s="3" t="str">
        <f t="shared" si="551"/>
        <v>No</v>
      </c>
      <c r="BV871" s="3" t="str">
        <f t="shared" si="552"/>
        <v>No</v>
      </c>
      <c r="BW871" s="3">
        <f t="shared" si="553"/>
        <v>0</v>
      </c>
      <c r="BX871" s="3" t="str">
        <f t="shared" si="554"/>
        <v>No</v>
      </c>
      <c r="BY871" s="3">
        <f t="shared" si="555"/>
        <v>61276</v>
      </c>
      <c r="BZ871">
        <v>1</v>
      </c>
      <c r="CA871" s="3">
        <f t="shared" si="556"/>
        <v>61276</v>
      </c>
      <c r="CC871" s="3">
        <f t="shared" si="557"/>
        <v>0</v>
      </c>
      <c r="CD871" s="3">
        <f t="shared" si="558"/>
        <v>0</v>
      </c>
      <c r="CE871" s="3" t="str">
        <f t="shared" si="559"/>
        <v/>
      </c>
      <c r="CF871" s="3" t="e">
        <f>HLOOKUP(CE871,'Valuation Data'!$D$2:$K$5,4,FALSE)</f>
        <v>#N/A</v>
      </c>
      <c r="CG871" s="3">
        <f t="shared" si="560"/>
        <v>61276</v>
      </c>
      <c r="CH871" s="3" t="str">
        <f t="shared" si="561"/>
        <v>No</v>
      </c>
      <c r="CI871" s="3" t="str">
        <f>VLOOKUP(R871,'Use Codes &amp; County Type'!A:D,4,FALSE)</f>
        <v>R</v>
      </c>
      <c r="CJ871" s="3" t="str">
        <f t="shared" si="562"/>
        <v>No</v>
      </c>
      <c r="CK871" s="3" t="str">
        <f t="shared" si="563"/>
        <v>No</v>
      </c>
      <c r="CL871" s="3">
        <f t="shared" si="564"/>
        <v>0.35</v>
      </c>
      <c r="CM871" s="3">
        <f t="shared" si="565"/>
        <v>21446.6</v>
      </c>
      <c r="CN871" s="3">
        <f t="shared" si="566"/>
        <v>4285.32</v>
      </c>
      <c r="CO871" s="3">
        <f t="shared" si="567"/>
        <v>17161.28</v>
      </c>
      <c r="CP871" s="3">
        <f t="shared" si="568"/>
        <v>6.9934721587570983E-2</v>
      </c>
      <c r="CR871" s="3" t="str">
        <f t="shared" si="569"/>
        <v>No</v>
      </c>
      <c r="CV871" s="3" t="str">
        <f t="shared" si="570"/>
        <v>*Bid</v>
      </c>
      <c r="CW871" s="3">
        <f t="shared" si="571"/>
        <v>870</v>
      </c>
      <c r="CX871" s="3">
        <f t="shared" si="572"/>
        <v>1071.33</v>
      </c>
      <c r="CY871" s="3" t="str">
        <f t="shared" si="573"/>
        <v>Ok</v>
      </c>
      <c r="CZ871">
        <v>0</v>
      </c>
      <c r="DA871">
        <v>0</v>
      </c>
    </row>
    <row r="872" spans="1:105" x14ac:dyDescent="0.25">
      <c r="A872">
        <v>871</v>
      </c>
      <c r="B872" t="s">
        <v>3</v>
      </c>
      <c r="C872" t="s">
        <v>980</v>
      </c>
      <c r="D872">
        <v>469.16</v>
      </c>
      <c r="E872">
        <v>2017</v>
      </c>
      <c r="F872">
        <v>469.16</v>
      </c>
      <c r="G872">
        <v>469.16</v>
      </c>
      <c r="H872" s="3">
        <f t="shared" si="533"/>
        <v>0</v>
      </c>
      <c r="I872">
        <v>54174</v>
      </c>
      <c r="J872" t="s">
        <v>2735</v>
      </c>
      <c r="K872" t="s">
        <v>2738</v>
      </c>
      <c r="L872">
        <v>32011</v>
      </c>
      <c r="M872" t="s">
        <v>3388</v>
      </c>
      <c r="N872" t="s">
        <v>4759</v>
      </c>
      <c r="O872">
        <v>-81.780619933056101</v>
      </c>
      <c r="P872">
        <v>30.5226971000586</v>
      </c>
      <c r="Q872" t="s">
        <v>5411</v>
      </c>
      <c r="R872">
        <v>2</v>
      </c>
      <c r="S872" t="s">
        <v>6535</v>
      </c>
      <c r="T872">
        <v>1006</v>
      </c>
      <c r="U872" t="s">
        <v>6578</v>
      </c>
      <c r="V872">
        <v>2017</v>
      </c>
      <c r="W872">
        <v>55049</v>
      </c>
      <c r="X872">
        <v>2017</v>
      </c>
      <c r="Y872">
        <v>66095</v>
      </c>
      <c r="Z872">
        <v>404.21</v>
      </c>
      <c r="AA872" s="3">
        <f t="shared" si="534"/>
        <v>0.86156108790178176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 s="3" t="str">
        <f t="shared" si="535"/>
        <v>No</v>
      </c>
      <c r="AQ872" s="3" t="str">
        <f t="shared" si="536"/>
        <v>No</v>
      </c>
      <c r="AR872" s="3" t="str">
        <f t="shared" si="537"/>
        <v>No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 t="s">
        <v>6634</v>
      </c>
      <c r="AZ872" t="s">
        <v>6638</v>
      </c>
      <c r="BA872">
        <v>0</v>
      </c>
      <c r="BB872" t="s">
        <v>6617</v>
      </c>
      <c r="BC872">
        <v>0</v>
      </c>
      <c r="BD872" s="4" t="str">
        <f t="shared" si="538"/>
        <v>No</v>
      </c>
      <c r="BE872" t="s">
        <v>6640</v>
      </c>
      <c r="BF872" s="3" t="str">
        <f t="shared" si="539"/>
        <v>No</v>
      </c>
      <c r="BG872" t="s">
        <v>6645</v>
      </c>
      <c r="BH872" s="3" t="str">
        <f t="shared" si="540"/>
        <v>54174 HELLER RD</v>
      </c>
      <c r="BI872" s="3" t="str">
        <f t="shared" si="541"/>
        <v>Callahan</v>
      </c>
      <c r="BJ872" s="3" t="str">
        <f t="shared" si="542"/>
        <v>Florida</v>
      </c>
      <c r="BK872" s="3">
        <f t="shared" si="543"/>
        <v>32011</v>
      </c>
      <c r="BL872" s="3" t="str">
        <f t="shared" si="544"/>
        <v>54174 HELLER RD CALLAHAN FL 32011</v>
      </c>
      <c r="BM872" s="3" t="str">
        <f t="shared" si="545"/>
        <v/>
      </c>
      <c r="BN872" s="3" t="str">
        <f t="shared" si="546"/>
        <v>Pass</v>
      </c>
      <c r="BO872" s="3" t="str">
        <f t="shared" si="547"/>
        <v>No</v>
      </c>
      <c r="BP872" s="3" t="str">
        <f t="shared" si="548"/>
        <v>FV&lt;$10K</v>
      </c>
      <c r="BQ872" t="s">
        <v>6650</v>
      </c>
      <c r="BR872" s="3" t="str">
        <f t="shared" si="549"/>
        <v>No, &lt; $20K Lien</v>
      </c>
      <c r="BS872" s="3" t="str">
        <f t="shared" si="550"/>
        <v>No, Lien &lt; $20K</v>
      </c>
      <c r="BT872" t="s">
        <v>6650</v>
      </c>
      <c r="BU872" s="3" t="str">
        <f t="shared" si="551"/>
        <v>No</v>
      </c>
      <c r="BV872" s="3" t="str">
        <f t="shared" si="552"/>
        <v>No</v>
      </c>
      <c r="BW872" s="3">
        <f t="shared" si="553"/>
        <v>0</v>
      </c>
      <c r="BX872" s="3" t="str">
        <f t="shared" si="554"/>
        <v>No</v>
      </c>
      <c r="BY872" s="3">
        <f t="shared" si="555"/>
        <v>55049</v>
      </c>
      <c r="BZ872">
        <v>1</v>
      </c>
      <c r="CA872" s="3">
        <f t="shared" si="556"/>
        <v>55049</v>
      </c>
      <c r="CC872" s="3">
        <f t="shared" si="557"/>
        <v>0</v>
      </c>
      <c r="CD872" s="3">
        <f t="shared" si="558"/>
        <v>0</v>
      </c>
      <c r="CE872" s="3" t="str">
        <f t="shared" si="559"/>
        <v/>
      </c>
      <c r="CF872" s="3" t="e">
        <f>HLOOKUP(CE872,'Valuation Data'!$D$2:$K$5,4,FALSE)</f>
        <v>#N/A</v>
      </c>
      <c r="CG872" s="3">
        <f t="shared" si="560"/>
        <v>55049</v>
      </c>
      <c r="CH872" s="3" t="str">
        <f t="shared" si="561"/>
        <v>No</v>
      </c>
      <c r="CI872" s="3" t="str">
        <f>VLOOKUP(R872,'Use Codes &amp; County Type'!A:D,4,FALSE)</f>
        <v>R</v>
      </c>
      <c r="CJ872" s="3" t="str">
        <f t="shared" si="562"/>
        <v>No</v>
      </c>
      <c r="CK872" s="3" t="str">
        <f t="shared" si="563"/>
        <v>Yes</v>
      </c>
      <c r="CL872" s="3">
        <f t="shared" si="564"/>
        <v>0.67</v>
      </c>
      <c r="CM872" s="3">
        <f t="shared" si="565"/>
        <v>36882.83</v>
      </c>
      <c r="CN872" s="3">
        <f t="shared" si="566"/>
        <v>1876.64</v>
      </c>
      <c r="CO872" s="3">
        <f t="shared" si="567"/>
        <v>35006.19</v>
      </c>
      <c r="CP872" s="3">
        <f t="shared" si="568"/>
        <v>3.4090355864775018E-2</v>
      </c>
      <c r="CR872" s="3" t="str">
        <f t="shared" si="569"/>
        <v>No</v>
      </c>
      <c r="CV872" s="3" t="str">
        <f t="shared" si="570"/>
        <v>*Bid</v>
      </c>
      <c r="CW872" s="3">
        <f t="shared" si="571"/>
        <v>871</v>
      </c>
      <c r="CX872" s="3">
        <f t="shared" si="572"/>
        <v>469.16</v>
      </c>
      <c r="CY872" s="3" t="str">
        <f t="shared" si="573"/>
        <v>Ok</v>
      </c>
      <c r="CZ872">
        <v>0</v>
      </c>
      <c r="DA872">
        <v>0</v>
      </c>
    </row>
    <row r="873" spans="1:105" x14ac:dyDescent="0.25">
      <c r="A873">
        <v>872</v>
      </c>
      <c r="B873" t="s">
        <v>3</v>
      </c>
      <c r="C873" t="s">
        <v>981</v>
      </c>
      <c r="D873">
        <v>116.92</v>
      </c>
      <c r="E873">
        <v>2017</v>
      </c>
      <c r="F873" t="e">
        <f>NA()</f>
        <v>#N/A</v>
      </c>
      <c r="G873" t="e">
        <f>NA()</f>
        <v>#N/A</v>
      </c>
      <c r="H873" s="3" t="e">
        <f t="shared" si="533"/>
        <v>#N/A</v>
      </c>
      <c r="I873" t="e">
        <f>NA()</f>
        <v>#N/A</v>
      </c>
      <c r="J873" t="e">
        <f>NA()</f>
        <v>#N/A</v>
      </c>
      <c r="K873" t="e">
        <f>NA()</f>
        <v>#N/A</v>
      </c>
      <c r="L873" t="e">
        <f>NA()</f>
        <v>#N/A</v>
      </c>
      <c r="M873" t="e">
        <f>NA()</f>
        <v>#N/A</v>
      </c>
      <c r="N873" t="e">
        <f>NA()</f>
        <v>#N/A</v>
      </c>
      <c r="O873" t="e">
        <f>NA()</f>
        <v>#N/A</v>
      </c>
      <c r="P873" t="e">
        <f>NA()</f>
        <v>#N/A</v>
      </c>
      <c r="Q873" t="e">
        <f>NA()</f>
        <v>#N/A</v>
      </c>
      <c r="R873">
        <v>2</v>
      </c>
      <c r="S873" t="s">
        <v>6535</v>
      </c>
      <c r="T873" t="e">
        <f>NA()</f>
        <v>#N/A</v>
      </c>
      <c r="U873" t="e">
        <f>NA()</f>
        <v>#N/A</v>
      </c>
      <c r="V873">
        <v>2017</v>
      </c>
      <c r="W873">
        <v>30186</v>
      </c>
      <c r="X873" t="e">
        <f>NA()</f>
        <v>#N/A</v>
      </c>
      <c r="Y873" t="e">
        <f>NA()</f>
        <v>#N/A</v>
      </c>
      <c r="Z873" t="e">
        <f>NA()</f>
        <v>#N/A</v>
      </c>
      <c r="AA873" s="3">
        <f t="shared" si="534"/>
        <v>0</v>
      </c>
      <c r="AC873" t="s">
        <v>6616</v>
      </c>
      <c r="AD873" t="s">
        <v>6616</v>
      </c>
      <c r="AF873" t="s">
        <v>6616</v>
      </c>
      <c r="AH873" t="s">
        <v>6616</v>
      </c>
      <c r="AI873" t="e">
        <f>NA()</f>
        <v>#N/A</v>
      </c>
      <c r="AJ873" t="e">
        <f>NA()</f>
        <v>#N/A</v>
      </c>
      <c r="AK873" t="e">
        <f>NA()</f>
        <v>#N/A</v>
      </c>
      <c r="AL873" t="e">
        <f>NA()</f>
        <v>#N/A</v>
      </c>
      <c r="AM873" t="e">
        <f>NA()</f>
        <v>#N/A</v>
      </c>
      <c r="AN873" t="e">
        <f>NA()</f>
        <v>#N/A</v>
      </c>
      <c r="AO873" t="e">
        <f>NA()</f>
        <v>#N/A</v>
      </c>
      <c r="AP873" s="3" t="str">
        <f t="shared" si="535"/>
        <v>No</v>
      </c>
      <c r="AQ873" s="3" t="str">
        <f t="shared" si="536"/>
        <v>No</v>
      </c>
      <c r="AR873" s="3" t="str">
        <f t="shared" si="537"/>
        <v>No</v>
      </c>
      <c r="AS873" t="e">
        <f>NA()</f>
        <v>#N/A</v>
      </c>
      <c r="AT873" t="e">
        <f>NA()</f>
        <v>#N/A</v>
      </c>
      <c r="AU873" t="e">
        <f>NA()</f>
        <v>#N/A</v>
      </c>
      <c r="AV873" t="e">
        <f>NA()</f>
        <v>#N/A</v>
      </c>
      <c r="AW873" t="e">
        <f>NA()</f>
        <v>#N/A</v>
      </c>
      <c r="AX873" t="e">
        <f>NA()</f>
        <v>#N/A</v>
      </c>
      <c r="AY873" t="e">
        <f>NA()</f>
        <v>#N/A</v>
      </c>
      <c r="AZ873" t="e">
        <f>NA()</f>
        <v>#N/A</v>
      </c>
      <c r="BA873">
        <v>0</v>
      </c>
      <c r="BB873" t="s">
        <v>6617</v>
      </c>
      <c r="BC873" t="e">
        <f>NA()</f>
        <v>#N/A</v>
      </c>
      <c r="BD873" s="4" t="str">
        <f t="shared" si="538"/>
        <v>No</v>
      </c>
      <c r="BE873" t="e">
        <f>NA()</f>
        <v>#N/A</v>
      </c>
      <c r="BF873" s="3" t="str">
        <f t="shared" si="539"/>
        <v>No</v>
      </c>
      <c r="BG873" t="e">
        <f>NA()</f>
        <v>#N/A</v>
      </c>
      <c r="BH873" s="3" t="e">
        <f t="shared" si="540"/>
        <v>#N/A</v>
      </c>
      <c r="BI873" s="3" t="e">
        <f t="shared" si="541"/>
        <v>#N/A</v>
      </c>
      <c r="BJ873" s="3" t="e">
        <f t="shared" si="542"/>
        <v>#N/A</v>
      </c>
      <c r="BK873" s="3" t="e">
        <f t="shared" si="543"/>
        <v>#N/A</v>
      </c>
      <c r="BL873" s="3" t="e">
        <f t="shared" si="544"/>
        <v>#N/A</v>
      </c>
      <c r="BM873" s="3" t="e">
        <f t="shared" si="545"/>
        <v>#N/A</v>
      </c>
      <c r="BN873" s="3" t="str">
        <f t="shared" si="546"/>
        <v>Lien&lt;$150</v>
      </c>
      <c r="BO873" s="3" t="e">
        <f t="shared" si="547"/>
        <v>#N/A</v>
      </c>
      <c r="BP873" s="3" t="str">
        <f t="shared" si="548"/>
        <v>FV&lt;$10K</v>
      </c>
      <c r="BQ873" t="s">
        <v>6650</v>
      </c>
      <c r="BR873" s="3" t="str">
        <f t="shared" si="549"/>
        <v>No, &lt; $20K Lien</v>
      </c>
      <c r="BS873" s="3" t="str">
        <f t="shared" si="550"/>
        <v>No, Lien &lt; $20K</v>
      </c>
      <c r="BT873" t="s">
        <v>6650</v>
      </c>
      <c r="BU873" s="3" t="str">
        <f t="shared" si="551"/>
        <v>No</v>
      </c>
      <c r="BV873" s="3" t="str">
        <f t="shared" si="552"/>
        <v>No</v>
      </c>
      <c r="BW873" s="3">
        <f t="shared" si="553"/>
        <v>0</v>
      </c>
      <c r="BX873" s="3" t="str">
        <f t="shared" si="554"/>
        <v>No</v>
      </c>
      <c r="BY873" s="3">
        <f t="shared" si="555"/>
        <v>30186</v>
      </c>
      <c r="BZ873">
        <v>1</v>
      </c>
      <c r="CA873" s="3">
        <f t="shared" si="556"/>
        <v>30186</v>
      </c>
      <c r="CC873" s="3" t="e">
        <f t="shared" si="557"/>
        <v>#N/A</v>
      </c>
      <c r="CD873" s="3" t="e">
        <f t="shared" si="558"/>
        <v>#N/A</v>
      </c>
      <c r="CE873" s="3" t="str">
        <f t="shared" si="559"/>
        <v/>
      </c>
      <c r="CF873" s="3" t="e">
        <f>HLOOKUP(CE873,'Valuation Data'!$D$2:$K$5,4,FALSE)</f>
        <v>#N/A</v>
      </c>
      <c r="CG873" s="3">
        <f t="shared" si="560"/>
        <v>30186</v>
      </c>
      <c r="CH873" s="3" t="str">
        <f t="shared" si="561"/>
        <v>No</v>
      </c>
      <c r="CI873" s="3" t="str">
        <f>VLOOKUP(R873,'Use Codes &amp; County Type'!A:D,4,FALSE)</f>
        <v>R</v>
      </c>
      <c r="CJ873" s="3" t="str">
        <f t="shared" si="562"/>
        <v>No</v>
      </c>
      <c r="CK873" s="3" t="str">
        <f t="shared" si="563"/>
        <v>Yes</v>
      </c>
      <c r="CL873" s="3">
        <f t="shared" si="564"/>
        <v>0.67</v>
      </c>
      <c r="CM873" s="3">
        <f t="shared" si="565"/>
        <v>20224.620000000003</v>
      </c>
      <c r="CN873" s="3" t="e">
        <f t="shared" si="566"/>
        <v>#N/A</v>
      </c>
      <c r="CO873" s="3" t="e">
        <f t="shared" si="567"/>
        <v>#N/A</v>
      </c>
      <c r="CP873" s="3" t="e">
        <f t="shared" si="568"/>
        <v>#N/A</v>
      </c>
      <c r="CR873" s="3" t="str">
        <f t="shared" si="569"/>
        <v>No</v>
      </c>
      <c r="CV873" s="3" t="str">
        <f t="shared" si="570"/>
        <v>Lien&lt;$150</v>
      </c>
      <c r="CW873" s="3">
        <f t="shared" si="571"/>
        <v>872</v>
      </c>
      <c r="CX873" s="3">
        <f t="shared" si="572"/>
        <v>116.92</v>
      </c>
      <c r="CY873" s="3" t="str">
        <f t="shared" si="573"/>
        <v>Ok</v>
      </c>
      <c r="CZ873" t="e">
        <f>NA()</f>
        <v>#N/A</v>
      </c>
      <c r="DA873" t="e">
        <f>NA()</f>
        <v>#N/A</v>
      </c>
    </row>
    <row r="874" spans="1:105" x14ac:dyDescent="0.25">
      <c r="A874">
        <v>873</v>
      </c>
      <c r="B874" t="s">
        <v>3</v>
      </c>
      <c r="C874" t="s">
        <v>982</v>
      </c>
      <c r="D874">
        <v>331.12</v>
      </c>
      <c r="E874">
        <v>2017</v>
      </c>
      <c r="F874" t="e">
        <f>NA()</f>
        <v>#N/A</v>
      </c>
      <c r="G874" t="e">
        <f>NA()</f>
        <v>#N/A</v>
      </c>
      <c r="H874" s="3" t="e">
        <f t="shared" si="533"/>
        <v>#N/A</v>
      </c>
      <c r="I874" t="e">
        <f>NA()</f>
        <v>#N/A</v>
      </c>
      <c r="J874" t="e">
        <f>NA()</f>
        <v>#N/A</v>
      </c>
      <c r="K874" t="e">
        <f>NA()</f>
        <v>#N/A</v>
      </c>
      <c r="L874" t="e">
        <f>NA()</f>
        <v>#N/A</v>
      </c>
      <c r="M874" t="e">
        <f>NA()</f>
        <v>#N/A</v>
      </c>
      <c r="N874" t="e">
        <f>NA()</f>
        <v>#N/A</v>
      </c>
      <c r="O874" t="e">
        <f>NA()</f>
        <v>#N/A</v>
      </c>
      <c r="P874" t="e">
        <f>NA()</f>
        <v>#N/A</v>
      </c>
      <c r="Q874" t="e">
        <f>NA()</f>
        <v>#N/A</v>
      </c>
      <c r="R874">
        <v>2</v>
      </c>
      <c r="S874" t="s">
        <v>6535</v>
      </c>
      <c r="T874" t="e">
        <f>NA()</f>
        <v>#N/A</v>
      </c>
      <c r="U874" t="e">
        <f>NA()</f>
        <v>#N/A</v>
      </c>
      <c r="V874">
        <v>2017</v>
      </c>
      <c r="W874">
        <v>43270</v>
      </c>
      <c r="X874" t="e">
        <f>NA()</f>
        <v>#N/A</v>
      </c>
      <c r="Y874" t="e">
        <f>NA()</f>
        <v>#N/A</v>
      </c>
      <c r="Z874" t="e">
        <f>NA()</f>
        <v>#N/A</v>
      </c>
      <c r="AA874" s="3">
        <f t="shared" si="534"/>
        <v>0</v>
      </c>
      <c r="AB874" t="s">
        <v>6616</v>
      </c>
      <c r="AI874" t="e">
        <f>NA()</f>
        <v>#N/A</v>
      </c>
      <c r="AJ874" t="e">
        <f>NA()</f>
        <v>#N/A</v>
      </c>
      <c r="AK874" t="e">
        <f>NA()</f>
        <v>#N/A</v>
      </c>
      <c r="AL874" t="e">
        <f>NA()</f>
        <v>#N/A</v>
      </c>
      <c r="AM874" t="e">
        <f>NA()</f>
        <v>#N/A</v>
      </c>
      <c r="AN874" t="e">
        <f>NA()</f>
        <v>#N/A</v>
      </c>
      <c r="AO874" t="e">
        <f>NA()</f>
        <v>#N/A</v>
      </c>
      <c r="AP874" s="3" t="str">
        <f t="shared" si="535"/>
        <v>No</v>
      </c>
      <c r="AQ874" s="3" t="str">
        <f t="shared" si="536"/>
        <v>No</v>
      </c>
      <c r="AR874" s="3" t="str">
        <f t="shared" si="537"/>
        <v>No</v>
      </c>
      <c r="AS874" t="e">
        <f>NA()</f>
        <v>#N/A</v>
      </c>
      <c r="AT874" t="e">
        <f>NA()</f>
        <v>#N/A</v>
      </c>
      <c r="AU874" t="e">
        <f>NA()</f>
        <v>#N/A</v>
      </c>
      <c r="AV874" t="e">
        <f>NA()</f>
        <v>#N/A</v>
      </c>
      <c r="AW874" t="e">
        <f>NA()</f>
        <v>#N/A</v>
      </c>
      <c r="AX874" t="e">
        <f>NA()</f>
        <v>#N/A</v>
      </c>
      <c r="AY874" t="e">
        <f>NA()</f>
        <v>#N/A</v>
      </c>
      <c r="AZ874" t="e">
        <f>NA()</f>
        <v>#N/A</v>
      </c>
      <c r="BA874">
        <v>0</v>
      </c>
      <c r="BB874" t="s">
        <v>6617</v>
      </c>
      <c r="BC874" t="e">
        <f>NA()</f>
        <v>#N/A</v>
      </c>
      <c r="BD874" s="4" t="str">
        <f t="shared" si="538"/>
        <v>No</v>
      </c>
      <c r="BE874" t="e">
        <f>NA()</f>
        <v>#N/A</v>
      </c>
      <c r="BF874" s="3" t="str">
        <f t="shared" si="539"/>
        <v>No</v>
      </c>
      <c r="BG874" t="e">
        <f>NA()</f>
        <v>#N/A</v>
      </c>
      <c r="BH874" s="3" t="e">
        <f t="shared" si="540"/>
        <v>#N/A</v>
      </c>
      <c r="BI874" s="3" t="e">
        <f t="shared" si="541"/>
        <v>#N/A</v>
      </c>
      <c r="BJ874" s="3" t="e">
        <f t="shared" si="542"/>
        <v>#N/A</v>
      </c>
      <c r="BK874" s="3" t="e">
        <f t="shared" si="543"/>
        <v>#N/A</v>
      </c>
      <c r="BL874" s="3" t="e">
        <f t="shared" si="544"/>
        <v>#N/A</v>
      </c>
      <c r="BM874" s="3" t="e">
        <f t="shared" si="545"/>
        <v>#N/A</v>
      </c>
      <c r="BN874" s="3" t="str">
        <f t="shared" si="546"/>
        <v>Pass</v>
      </c>
      <c r="BO874" s="3" t="e">
        <f t="shared" si="547"/>
        <v>#N/A</v>
      </c>
      <c r="BP874" s="3" t="str">
        <f t="shared" si="548"/>
        <v>FV&lt;$10K</v>
      </c>
      <c r="BQ874" t="s">
        <v>6650</v>
      </c>
      <c r="BR874" s="3" t="str">
        <f t="shared" si="549"/>
        <v>No, &lt; $20K Lien</v>
      </c>
      <c r="BS874" s="3" t="str">
        <f t="shared" si="550"/>
        <v>No, Lien &lt; $20K</v>
      </c>
      <c r="BT874" t="s">
        <v>6650</v>
      </c>
      <c r="BU874" s="3" t="str">
        <f t="shared" si="551"/>
        <v>No</v>
      </c>
      <c r="BV874" s="3" t="str">
        <f t="shared" si="552"/>
        <v>No</v>
      </c>
      <c r="BW874" s="3">
        <f t="shared" si="553"/>
        <v>0</v>
      </c>
      <c r="BX874" s="3" t="str">
        <f t="shared" si="554"/>
        <v>No</v>
      </c>
      <c r="BY874" s="3">
        <f t="shared" si="555"/>
        <v>43270</v>
      </c>
      <c r="BZ874">
        <v>1</v>
      </c>
      <c r="CA874" s="3">
        <f t="shared" si="556"/>
        <v>43270</v>
      </c>
      <c r="CC874" s="3" t="e">
        <f t="shared" si="557"/>
        <v>#N/A</v>
      </c>
      <c r="CD874" s="3" t="e">
        <f t="shared" si="558"/>
        <v>#N/A</v>
      </c>
      <c r="CE874" s="3" t="str">
        <f t="shared" si="559"/>
        <v/>
      </c>
      <c r="CF874" s="3" t="e">
        <f>HLOOKUP(CE874,'Valuation Data'!$D$2:$K$5,4,FALSE)</f>
        <v>#N/A</v>
      </c>
      <c r="CG874" s="3">
        <f t="shared" si="560"/>
        <v>43270</v>
      </c>
      <c r="CH874" s="3" t="str">
        <f t="shared" si="561"/>
        <v>No</v>
      </c>
      <c r="CI874" s="3" t="str">
        <f>VLOOKUP(R874,'Use Codes &amp; County Type'!A:D,4,FALSE)</f>
        <v>R</v>
      </c>
      <c r="CJ874" s="3" t="str">
        <f t="shared" si="562"/>
        <v>No</v>
      </c>
      <c r="CK874" s="3" t="str">
        <f t="shared" si="563"/>
        <v>Yes</v>
      </c>
      <c r="CL874" s="3">
        <f t="shared" si="564"/>
        <v>0.67</v>
      </c>
      <c r="CM874" s="3">
        <f t="shared" si="565"/>
        <v>28990.9</v>
      </c>
      <c r="CN874" s="3" t="e">
        <f t="shared" si="566"/>
        <v>#N/A</v>
      </c>
      <c r="CO874" s="3" t="e">
        <f t="shared" si="567"/>
        <v>#N/A</v>
      </c>
      <c r="CP874" s="3" t="e">
        <f t="shared" si="568"/>
        <v>#N/A</v>
      </c>
      <c r="CR874" s="3" t="e">
        <f t="shared" si="569"/>
        <v>#N/A</v>
      </c>
      <c r="CV874" s="3" t="e">
        <f t="shared" si="570"/>
        <v>#N/A</v>
      </c>
      <c r="CW874" s="3">
        <f t="shared" si="571"/>
        <v>873</v>
      </c>
      <c r="CX874" s="3">
        <f t="shared" si="572"/>
        <v>331.12</v>
      </c>
      <c r="CY874" s="3" t="e">
        <f t="shared" si="573"/>
        <v>#N/A</v>
      </c>
      <c r="CZ874" t="e">
        <f>NA()</f>
        <v>#N/A</v>
      </c>
      <c r="DA874" t="e">
        <f>NA()</f>
        <v>#N/A</v>
      </c>
    </row>
    <row r="875" spans="1:105" x14ac:dyDescent="0.25">
      <c r="A875">
        <v>874</v>
      </c>
      <c r="B875" t="s">
        <v>3</v>
      </c>
      <c r="C875" t="s">
        <v>983</v>
      </c>
      <c r="D875">
        <v>539.17999999999995</v>
      </c>
      <c r="E875">
        <v>2017</v>
      </c>
      <c r="F875">
        <v>539.17999999999995</v>
      </c>
      <c r="G875">
        <v>539.17999999999995</v>
      </c>
      <c r="H875" s="3">
        <f t="shared" si="533"/>
        <v>0</v>
      </c>
      <c r="I875">
        <v>54194</v>
      </c>
      <c r="J875" t="s">
        <v>2735</v>
      </c>
      <c r="K875" t="s">
        <v>2738</v>
      </c>
      <c r="L875">
        <v>32011</v>
      </c>
      <c r="M875" t="s">
        <v>3389</v>
      </c>
      <c r="N875" t="s">
        <v>4759</v>
      </c>
      <c r="O875">
        <v>-81.780857229530596</v>
      </c>
      <c r="P875">
        <v>30.520238350231999</v>
      </c>
      <c r="Q875" t="s">
        <v>5412</v>
      </c>
      <c r="R875">
        <v>2</v>
      </c>
      <c r="S875" t="s">
        <v>6535</v>
      </c>
      <c r="T875">
        <v>1006</v>
      </c>
      <c r="U875" t="s">
        <v>6578</v>
      </c>
      <c r="V875">
        <v>2017</v>
      </c>
      <c r="W875">
        <v>30978</v>
      </c>
      <c r="X875">
        <v>2017</v>
      </c>
      <c r="Y875">
        <v>30978</v>
      </c>
      <c r="Z875">
        <v>468.96</v>
      </c>
      <c r="AA875" s="3">
        <f t="shared" si="534"/>
        <v>0.86976519900589788</v>
      </c>
      <c r="AB875" t="s">
        <v>6616</v>
      </c>
      <c r="AC875" t="s">
        <v>6616</v>
      </c>
      <c r="AD875" t="s">
        <v>6616</v>
      </c>
      <c r="AE875" t="s">
        <v>6616</v>
      </c>
      <c r="AF875" t="s">
        <v>6616</v>
      </c>
      <c r="AG875" t="s">
        <v>6616</v>
      </c>
      <c r="AH875" t="s">
        <v>6616</v>
      </c>
      <c r="AI875" t="s">
        <v>6618</v>
      </c>
      <c r="AJ875" t="s">
        <v>6618</v>
      </c>
      <c r="AK875" t="s">
        <v>6618</v>
      </c>
      <c r="AL875" t="s">
        <v>6618</v>
      </c>
      <c r="AM875" t="s">
        <v>6618</v>
      </c>
      <c r="AN875" t="s">
        <v>6618</v>
      </c>
      <c r="AO875" t="s">
        <v>6618</v>
      </c>
      <c r="AP875" s="3" t="str">
        <f t="shared" si="535"/>
        <v>No</v>
      </c>
      <c r="AQ875" s="3" t="str">
        <f t="shared" si="536"/>
        <v>No</v>
      </c>
      <c r="AR875" s="3" t="str">
        <f t="shared" si="537"/>
        <v>No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 t="s">
        <v>6634</v>
      </c>
      <c r="AZ875" t="s">
        <v>6638</v>
      </c>
      <c r="BA875">
        <v>2</v>
      </c>
      <c r="BB875" t="s">
        <v>6616</v>
      </c>
      <c r="BC875" t="s">
        <v>6617</v>
      </c>
      <c r="BD875" s="4" t="str">
        <f t="shared" si="538"/>
        <v>No</v>
      </c>
      <c r="BE875" t="s">
        <v>6640</v>
      </c>
      <c r="BF875" s="3" t="str">
        <f t="shared" si="539"/>
        <v>No</v>
      </c>
      <c r="BG875" t="s">
        <v>6645</v>
      </c>
      <c r="BH875" s="3" t="str">
        <f t="shared" si="540"/>
        <v>54194 JEANNIE RD</v>
      </c>
      <c r="BI875" s="3" t="str">
        <f t="shared" si="541"/>
        <v>Callahan</v>
      </c>
      <c r="BJ875" s="3" t="str">
        <f t="shared" si="542"/>
        <v>Florida</v>
      </c>
      <c r="BK875" s="3">
        <f t="shared" si="543"/>
        <v>32011</v>
      </c>
      <c r="BL875" s="3" t="str">
        <f t="shared" si="544"/>
        <v>54194 JEANNIE RD CALLAHAN FL 32011</v>
      </c>
      <c r="BM875" s="3" t="str">
        <f t="shared" si="545"/>
        <v/>
      </c>
      <c r="BN875" s="3" t="str">
        <f t="shared" si="546"/>
        <v>Pass</v>
      </c>
      <c r="BO875" s="3" t="str">
        <f t="shared" si="547"/>
        <v>Yes</v>
      </c>
      <c r="BP875" s="3" t="str">
        <f t="shared" si="548"/>
        <v>FV&lt;$10K</v>
      </c>
      <c r="BQ875" t="s">
        <v>6650</v>
      </c>
      <c r="BR875" s="3" t="str">
        <f t="shared" si="549"/>
        <v>No, &lt; $20K Lien</v>
      </c>
      <c r="BS875" s="3" t="str">
        <f t="shared" si="550"/>
        <v>No, Lien &lt; $20K</v>
      </c>
      <c r="BT875" t="s">
        <v>6650</v>
      </c>
      <c r="BU875" s="3" t="str">
        <f t="shared" si="551"/>
        <v>No</v>
      </c>
      <c r="BV875" s="3" t="str">
        <f t="shared" si="552"/>
        <v>No</v>
      </c>
      <c r="BW875" s="3">
        <f t="shared" si="553"/>
        <v>2</v>
      </c>
      <c r="BX875" s="3" t="str">
        <f t="shared" si="554"/>
        <v>Yes</v>
      </c>
      <c r="BY875" s="3">
        <f t="shared" si="555"/>
        <v>30978</v>
      </c>
      <c r="BZ875">
        <v>1</v>
      </c>
      <c r="CA875" s="3">
        <f t="shared" si="556"/>
        <v>30978</v>
      </c>
      <c r="CC875" s="3">
        <f t="shared" si="557"/>
        <v>0</v>
      </c>
      <c r="CD875" s="3">
        <f t="shared" si="558"/>
        <v>0</v>
      </c>
      <c r="CE875" s="3" t="str">
        <f t="shared" si="559"/>
        <v/>
      </c>
      <c r="CF875" s="3" t="e">
        <f>HLOOKUP(CE875,'Valuation Data'!$D$2:$K$5,4,FALSE)</f>
        <v>#N/A</v>
      </c>
      <c r="CG875" s="3">
        <f t="shared" si="560"/>
        <v>30978</v>
      </c>
      <c r="CH875" s="3" t="str">
        <f t="shared" si="561"/>
        <v>No</v>
      </c>
      <c r="CI875" s="3" t="str">
        <f>VLOOKUP(R875,'Use Codes &amp; County Type'!A:D,4,FALSE)</f>
        <v>R</v>
      </c>
      <c r="CJ875" s="3" t="str">
        <f t="shared" si="562"/>
        <v>No</v>
      </c>
      <c r="CK875" s="3" t="str">
        <f t="shared" si="563"/>
        <v>No</v>
      </c>
      <c r="CL875" s="3">
        <f t="shared" si="564"/>
        <v>0.35</v>
      </c>
      <c r="CM875" s="3">
        <f t="shared" si="565"/>
        <v>10842.3</v>
      </c>
      <c r="CN875" s="3">
        <f t="shared" si="566"/>
        <v>3235.0799999999995</v>
      </c>
      <c r="CO875" s="3">
        <f t="shared" si="567"/>
        <v>7607.2199999999993</v>
      </c>
      <c r="CP875" s="3">
        <f t="shared" si="568"/>
        <v>0.10443153205500676</v>
      </c>
      <c r="CR875" s="3" t="str">
        <f t="shared" si="569"/>
        <v>No</v>
      </c>
      <c r="CV875" s="3" t="str">
        <f t="shared" si="570"/>
        <v>Too Many Priors</v>
      </c>
      <c r="CW875" s="3">
        <f t="shared" si="571"/>
        <v>874</v>
      </c>
      <c r="CX875" s="3">
        <f t="shared" si="572"/>
        <v>539.17999999999995</v>
      </c>
      <c r="CY875" s="3" t="str">
        <f t="shared" si="573"/>
        <v>Ok</v>
      </c>
      <c r="CZ875">
        <v>0</v>
      </c>
      <c r="DA875">
        <v>0</v>
      </c>
    </row>
    <row r="876" spans="1:105" x14ac:dyDescent="0.25">
      <c r="A876">
        <v>875</v>
      </c>
      <c r="B876" t="s">
        <v>3</v>
      </c>
      <c r="C876" t="s">
        <v>984</v>
      </c>
      <c r="D876">
        <v>695.75</v>
      </c>
      <c r="E876">
        <v>2017</v>
      </c>
      <c r="F876">
        <v>695.75</v>
      </c>
      <c r="G876">
        <v>695.75</v>
      </c>
      <c r="H876" s="3">
        <f t="shared" si="533"/>
        <v>0</v>
      </c>
      <c r="I876">
        <v>54162</v>
      </c>
      <c r="J876" t="s">
        <v>2735</v>
      </c>
      <c r="K876" t="s">
        <v>2738</v>
      </c>
      <c r="L876">
        <v>32011</v>
      </c>
      <c r="M876" t="s">
        <v>3390</v>
      </c>
      <c r="N876" t="s">
        <v>4759</v>
      </c>
      <c r="O876">
        <v>-81.782948296468902</v>
      </c>
      <c r="P876">
        <v>30.518704230453899</v>
      </c>
      <c r="Q876" t="s">
        <v>5413</v>
      </c>
      <c r="R876">
        <v>2</v>
      </c>
      <c r="S876" t="s">
        <v>6535</v>
      </c>
      <c r="T876">
        <v>1006</v>
      </c>
      <c r="U876" t="s">
        <v>6578</v>
      </c>
      <c r="V876">
        <v>2017</v>
      </c>
      <c r="W876">
        <v>40540</v>
      </c>
      <c r="X876">
        <v>2017</v>
      </c>
      <c r="Y876">
        <v>40540</v>
      </c>
      <c r="Z876">
        <v>613.73</v>
      </c>
      <c r="AA876" s="3">
        <f t="shared" si="534"/>
        <v>0.88211282788357892</v>
      </c>
      <c r="AB876" t="s">
        <v>6616</v>
      </c>
      <c r="AC876" t="s">
        <v>6616</v>
      </c>
      <c r="AF876" t="s">
        <v>6616</v>
      </c>
      <c r="AG876" t="s">
        <v>6616</v>
      </c>
      <c r="AI876" t="s">
        <v>6618</v>
      </c>
      <c r="AJ876" t="s">
        <v>6618</v>
      </c>
      <c r="AK876" t="s">
        <v>6618</v>
      </c>
      <c r="AL876" t="s">
        <v>6618</v>
      </c>
      <c r="AM876" t="s">
        <v>6618</v>
      </c>
      <c r="AN876" t="s">
        <v>6618</v>
      </c>
      <c r="AO876">
        <v>0</v>
      </c>
      <c r="AP876" s="3" t="str">
        <f t="shared" si="535"/>
        <v>No</v>
      </c>
      <c r="AQ876" s="3" t="str">
        <f t="shared" si="536"/>
        <v>No</v>
      </c>
      <c r="AR876" s="3" t="str">
        <f t="shared" si="537"/>
        <v>No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 t="s">
        <v>6634</v>
      </c>
      <c r="AZ876" t="s">
        <v>6638</v>
      </c>
      <c r="BA876">
        <v>1</v>
      </c>
      <c r="BB876" t="s">
        <v>6616</v>
      </c>
      <c r="BC876" t="s">
        <v>6616</v>
      </c>
      <c r="BD876" s="4" t="str">
        <f t="shared" si="538"/>
        <v>No</v>
      </c>
      <c r="BE876" t="s">
        <v>6640</v>
      </c>
      <c r="BF876" s="3" t="str">
        <f t="shared" si="539"/>
        <v>No</v>
      </c>
      <c r="BG876" t="s">
        <v>6645</v>
      </c>
      <c r="BH876" s="3" t="str">
        <f t="shared" si="540"/>
        <v>54162 VIKKI RD</v>
      </c>
      <c r="BI876" s="3" t="str">
        <f t="shared" si="541"/>
        <v>Callahan</v>
      </c>
      <c r="BJ876" s="3" t="str">
        <f t="shared" si="542"/>
        <v>Florida</v>
      </c>
      <c r="BK876" s="3">
        <f t="shared" si="543"/>
        <v>32011</v>
      </c>
      <c r="BL876" s="3" t="str">
        <f t="shared" si="544"/>
        <v>54162 VIKKI RD CALLAHAN FL 32011</v>
      </c>
      <c r="BM876" s="3" t="str">
        <f t="shared" si="545"/>
        <v/>
      </c>
      <c r="BN876" s="3" t="str">
        <f t="shared" si="546"/>
        <v>Pass</v>
      </c>
      <c r="BO876" s="3" t="str">
        <f t="shared" si="547"/>
        <v>No</v>
      </c>
      <c r="BP876" s="3" t="str">
        <f t="shared" si="548"/>
        <v>FV&lt;$10K</v>
      </c>
      <c r="BQ876" t="s">
        <v>6650</v>
      </c>
      <c r="BR876" s="3" t="str">
        <f t="shared" si="549"/>
        <v>No, &lt; $20K Lien</v>
      </c>
      <c r="BS876" s="3" t="str">
        <f t="shared" si="550"/>
        <v>No, Lien &lt; $20K</v>
      </c>
      <c r="BT876" t="s">
        <v>6650</v>
      </c>
      <c r="BU876" s="3" t="str">
        <f t="shared" si="551"/>
        <v>No</v>
      </c>
      <c r="BV876" s="3" t="str">
        <f t="shared" si="552"/>
        <v>No</v>
      </c>
      <c r="BW876" s="3">
        <f t="shared" si="553"/>
        <v>1</v>
      </c>
      <c r="BX876" s="3" t="str">
        <f t="shared" si="554"/>
        <v>No</v>
      </c>
      <c r="BY876" s="3">
        <f t="shared" si="555"/>
        <v>40540</v>
      </c>
      <c r="BZ876">
        <v>1</v>
      </c>
      <c r="CA876" s="3">
        <f t="shared" si="556"/>
        <v>40540</v>
      </c>
      <c r="CC876" s="3">
        <f t="shared" si="557"/>
        <v>0</v>
      </c>
      <c r="CD876" s="3">
        <f t="shared" si="558"/>
        <v>0</v>
      </c>
      <c r="CE876" s="3" t="str">
        <f t="shared" si="559"/>
        <v/>
      </c>
      <c r="CF876" s="3" t="e">
        <f>HLOOKUP(CE876,'Valuation Data'!$D$2:$K$5,4,FALSE)</f>
        <v>#N/A</v>
      </c>
      <c r="CG876" s="3">
        <f t="shared" si="560"/>
        <v>40540</v>
      </c>
      <c r="CH876" s="3" t="str">
        <f t="shared" si="561"/>
        <v>No</v>
      </c>
      <c r="CI876" s="3" t="str">
        <f>VLOOKUP(R876,'Use Codes &amp; County Type'!A:D,4,FALSE)</f>
        <v>R</v>
      </c>
      <c r="CJ876" s="3" t="str">
        <f t="shared" si="562"/>
        <v>No</v>
      </c>
      <c r="CK876" s="3" t="str">
        <f t="shared" si="563"/>
        <v>No</v>
      </c>
      <c r="CL876" s="3">
        <f t="shared" si="564"/>
        <v>0.35</v>
      </c>
      <c r="CM876" s="3">
        <f t="shared" si="565"/>
        <v>14189</v>
      </c>
      <c r="CN876" s="3">
        <f t="shared" si="566"/>
        <v>3478.75</v>
      </c>
      <c r="CO876" s="3">
        <f t="shared" si="567"/>
        <v>10710.25</v>
      </c>
      <c r="CP876" s="3">
        <f t="shared" si="568"/>
        <v>8.5810310804144058E-2</v>
      </c>
      <c r="CR876" s="3" t="str">
        <f t="shared" si="569"/>
        <v>No</v>
      </c>
      <c r="CV876" s="3" t="str">
        <f t="shared" si="570"/>
        <v>*Bid</v>
      </c>
      <c r="CW876" s="3">
        <f t="shared" si="571"/>
        <v>875</v>
      </c>
      <c r="CX876" s="3">
        <f t="shared" si="572"/>
        <v>695.75</v>
      </c>
      <c r="CY876" s="3" t="str">
        <f t="shared" si="573"/>
        <v>Ok</v>
      </c>
      <c r="CZ876">
        <v>0</v>
      </c>
      <c r="DA876">
        <v>0</v>
      </c>
    </row>
    <row r="877" spans="1:105" x14ac:dyDescent="0.25">
      <c r="A877">
        <v>876</v>
      </c>
      <c r="B877" t="s">
        <v>3</v>
      </c>
      <c r="C877" t="s">
        <v>985</v>
      </c>
      <c r="D877">
        <v>69.17</v>
      </c>
      <c r="E877">
        <v>2017</v>
      </c>
      <c r="F877">
        <v>69.17</v>
      </c>
      <c r="G877">
        <v>69.17</v>
      </c>
      <c r="H877" s="3">
        <f t="shared" si="533"/>
        <v>0</v>
      </c>
      <c r="J877" t="s">
        <v>2735</v>
      </c>
      <c r="K877" t="s">
        <v>2738</v>
      </c>
      <c r="L877">
        <v>32011</v>
      </c>
      <c r="M877" t="s">
        <v>3391</v>
      </c>
      <c r="N877" t="s">
        <v>4759</v>
      </c>
      <c r="O877">
        <v>-81.782493490925603</v>
      </c>
      <c r="P877">
        <v>30.518840989786199</v>
      </c>
      <c r="Q877" t="s">
        <v>5414</v>
      </c>
      <c r="R877">
        <v>0</v>
      </c>
      <c r="S877" t="s">
        <v>6538</v>
      </c>
      <c r="T877">
        <v>8001</v>
      </c>
      <c r="U877" t="s">
        <v>6581</v>
      </c>
      <c r="V877">
        <v>2017</v>
      </c>
      <c r="W877">
        <v>2054</v>
      </c>
      <c r="X877">
        <v>2017</v>
      </c>
      <c r="Y877">
        <v>2550</v>
      </c>
      <c r="Z877">
        <v>34.369999999999997</v>
      </c>
      <c r="AA877" s="3">
        <f t="shared" si="534"/>
        <v>0.49689171606187649</v>
      </c>
      <c r="AB877" t="s">
        <v>6617</v>
      </c>
      <c r="AC877" t="s">
        <v>6617</v>
      </c>
      <c r="AD877" t="s">
        <v>6616</v>
      </c>
      <c r="AE877" t="s">
        <v>6617</v>
      </c>
      <c r="AF877" t="s">
        <v>6616</v>
      </c>
      <c r="AG877" t="s">
        <v>6617</v>
      </c>
      <c r="AH877" t="s">
        <v>6616</v>
      </c>
      <c r="AI877" t="s">
        <v>6619</v>
      </c>
      <c r="AJ877" t="s">
        <v>6619</v>
      </c>
      <c r="AK877" t="s">
        <v>6618</v>
      </c>
      <c r="AL877" t="s">
        <v>6619</v>
      </c>
      <c r="AM877" t="s">
        <v>6618</v>
      </c>
      <c r="AN877" t="s">
        <v>6619</v>
      </c>
      <c r="AO877" t="s">
        <v>6618</v>
      </c>
      <c r="AP877" s="3" t="str">
        <f t="shared" si="535"/>
        <v>Yes</v>
      </c>
      <c r="AQ877" s="3" t="str">
        <f t="shared" si="536"/>
        <v>Yes</v>
      </c>
      <c r="AR877" s="3" t="str">
        <f t="shared" si="537"/>
        <v>Yes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 t="s">
        <v>6634</v>
      </c>
      <c r="AZ877" t="s">
        <v>6638</v>
      </c>
      <c r="BA877">
        <v>7</v>
      </c>
      <c r="BB877" t="s">
        <v>6616</v>
      </c>
      <c r="BC877" t="s">
        <v>6616</v>
      </c>
      <c r="BD877" s="4" t="str">
        <f t="shared" si="538"/>
        <v>No</v>
      </c>
      <c r="BE877" t="s">
        <v>6640</v>
      </c>
      <c r="BF877" s="3" t="str">
        <f t="shared" si="539"/>
        <v>No</v>
      </c>
      <c r="BG877" t="s">
        <v>6645</v>
      </c>
      <c r="BH877" s="3" t="str">
        <f t="shared" si="540"/>
        <v>VIKKI RD</v>
      </c>
      <c r="BI877" s="3" t="str">
        <f t="shared" si="541"/>
        <v>Callahan</v>
      </c>
      <c r="BJ877" s="3" t="str">
        <f t="shared" si="542"/>
        <v>Florida</v>
      </c>
      <c r="BK877" s="3">
        <f t="shared" si="543"/>
        <v>32011</v>
      </c>
      <c r="BL877" s="3" t="str">
        <f t="shared" si="544"/>
        <v>VIKKI RD CALLAHAN FL 32011</v>
      </c>
      <c r="BM877" s="3" t="str">
        <f t="shared" si="545"/>
        <v/>
      </c>
      <c r="BN877" s="3" t="str">
        <f t="shared" si="546"/>
        <v>Lien&lt;$150</v>
      </c>
      <c r="BO877" s="3" t="str">
        <f t="shared" si="547"/>
        <v>No</v>
      </c>
      <c r="BP877" s="3" t="str">
        <f t="shared" si="548"/>
        <v>FV&lt;$10K</v>
      </c>
      <c r="BQ877" t="s">
        <v>6650</v>
      </c>
      <c r="BR877" s="3" t="str">
        <f t="shared" si="549"/>
        <v>No, &lt; $20K Lien</v>
      </c>
      <c r="BS877" s="3" t="str">
        <f t="shared" si="550"/>
        <v>No, Lien &lt; $20K</v>
      </c>
      <c r="BT877" t="s">
        <v>6650</v>
      </c>
      <c r="BU877" s="3" t="str">
        <f t="shared" si="551"/>
        <v>Yes</v>
      </c>
      <c r="BV877" s="3" t="str">
        <f t="shared" si="552"/>
        <v>No</v>
      </c>
      <c r="BW877" s="3">
        <f t="shared" si="553"/>
        <v>7</v>
      </c>
      <c r="BX877" s="3" t="str">
        <f t="shared" si="554"/>
        <v>No</v>
      </c>
      <c r="BY877" s="3">
        <f t="shared" si="555"/>
        <v>2054</v>
      </c>
      <c r="BZ877">
        <v>1</v>
      </c>
      <c r="CA877" s="3">
        <f t="shared" si="556"/>
        <v>2054</v>
      </c>
      <c r="CC877" s="3">
        <f t="shared" si="557"/>
        <v>0</v>
      </c>
      <c r="CD877" s="3">
        <f t="shared" si="558"/>
        <v>0</v>
      </c>
      <c r="CE877" s="3" t="str">
        <f t="shared" si="559"/>
        <v/>
      </c>
      <c r="CF877" s="3" t="e">
        <f>HLOOKUP(CE877,'Valuation Data'!$D$2:$K$5,4,FALSE)</f>
        <v>#N/A</v>
      </c>
      <c r="CG877" s="3">
        <f t="shared" si="560"/>
        <v>2054</v>
      </c>
      <c r="CH877" s="3" t="str">
        <f t="shared" si="561"/>
        <v>No</v>
      </c>
      <c r="CI877" s="3" t="str">
        <f>VLOOKUP(R877,'Use Codes &amp; County Type'!A:D,4,FALSE)</f>
        <v>V</v>
      </c>
      <c r="CJ877" s="3" t="str">
        <f t="shared" si="562"/>
        <v>Yes</v>
      </c>
      <c r="CK877" s="3" t="str">
        <f t="shared" si="563"/>
        <v>No</v>
      </c>
      <c r="CL877" s="3">
        <f t="shared" si="564"/>
        <v>0</v>
      </c>
      <c r="CM877" s="3">
        <f t="shared" si="565"/>
        <v>0</v>
      </c>
      <c r="CN877" s="3">
        <f t="shared" si="566"/>
        <v>760.87</v>
      </c>
      <c r="CO877" s="3">
        <f t="shared" si="567"/>
        <v>-760.87</v>
      </c>
      <c r="CP877" s="3">
        <f t="shared" si="568"/>
        <v>0.37043330087633886</v>
      </c>
      <c r="CR877" s="3" t="str">
        <f t="shared" si="569"/>
        <v>No</v>
      </c>
      <c r="CV877" s="3" t="str">
        <f t="shared" si="570"/>
        <v>Lien&lt;$150</v>
      </c>
      <c r="CW877" s="3">
        <f t="shared" si="571"/>
        <v>876</v>
      </c>
      <c r="CX877" s="3">
        <f t="shared" si="572"/>
        <v>69.17</v>
      </c>
      <c r="CY877" s="3" t="str">
        <f t="shared" si="573"/>
        <v>Ok</v>
      </c>
      <c r="CZ877">
        <v>0</v>
      </c>
      <c r="DA877">
        <v>0</v>
      </c>
    </row>
    <row r="878" spans="1:105" x14ac:dyDescent="0.25">
      <c r="A878">
        <v>877</v>
      </c>
      <c r="B878" t="s">
        <v>3</v>
      </c>
      <c r="C878" t="s">
        <v>986</v>
      </c>
      <c r="D878">
        <v>207.98</v>
      </c>
      <c r="E878">
        <v>2017</v>
      </c>
      <c r="F878" t="e">
        <f>NA()</f>
        <v>#N/A</v>
      </c>
      <c r="G878" t="e">
        <f>NA()</f>
        <v>#N/A</v>
      </c>
      <c r="H878" s="3" t="e">
        <f t="shared" si="533"/>
        <v>#N/A</v>
      </c>
      <c r="I878" t="e">
        <f>NA()</f>
        <v>#N/A</v>
      </c>
      <c r="J878" t="e">
        <f>NA()</f>
        <v>#N/A</v>
      </c>
      <c r="K878" t="e">
        <f>NA()</f>
        <v>#N/A</v>
      </c>
      <c r="L878" t="e">
        <f>NA()</f>
        <v>#N/A</v>
      </c>
      <c r="M878" t="e">
        <f>NA()</f>
        <v>#N/A</v>
      </c>
      <c r="N878" t="e">
        <f>NA()</f>
        <v>#N/A</v>
      </c>
      <c r="O878" t="e">
        <f>NA()</f>
        <v>#N/A</v>
      </c>
      <c r="P878" t="e">
        <f>NA()</f>
        <v>#N/A</v>
      </c>
      <c r="Q878" t="e">
        <f>NA()</f>
        <v>#N/A</v>
      </c>
      <c r="R878">
        <v>2</v>
      </c>
      <c r="S878" t="s">
        <v>6535</v>
      </c>
      <c r="T878" t="e">
        <f>NA()</f>
        <v>#N/A</v>
      </c>
      <c r="U878" t="e">
        <f>NA()</f>
        <v>#N/A</v>
      </c>
      <c r="V878">
        <v>2017</v>
      </c>
      <c r="W878">
        <v>35749</v>
      </c>
      <c r="X878" t="e">
        <f>NA()</f>
        <v>#N/A</v>
      </c>
      <c r="Y878" t="e">
        <f>NA()</f>
        <v>#N/A</v>
      </c>
      <c r="Z878" t="e">
        <f>NA()</f>
        <v>#N/A</v>
      </c>
      <c r="AA878" s="3">
        <f t="shared" si="534"/>
        <v>0</v>
      </c>
      <c r="AB878" t="s">
        <v>6616</v>
      </c>
      <c r="AC878" t="s">
        <v>6616</v>
      </c>
      <c r="AE878" t="s">
        <v>6616</v>
      </c>
      <c r="AF878" t="s">
        <v>6616</v>
      </c>
      <c r="AG878" t="s">
        <v>6616</v>
      </c>
      <c r="AH878" t="s">
        <v>6616</v>
      </c>
      <c r="AI878" t="e">
        <f>NA()</f>
        <v>#N/A</v>
      </c>
      <c r="AJ878" t="e">
        <f>NA()</f>
        <v>#N/A</v>
      </c>
      <c r="AK878" t="e">
        <f>NA()</f>
        <v>#N/A</v>
      </c>
      <c r="AL878" t="e">
        <f>NA()</f>
        <v>#N/A</v>
      </c>
      <c r="AM878" t="e">
        <f>NA()</f>
        <v>#N/A</v>
      </c>
      <c r="AN878" t="e">
        <f>NA()</f>
        <v>#N/A</v>
      </c>
      <c r="AO878" t="e">
        <f>NA()</f>
        <v>#N/A</v>
      </c>
      <c r="AP878" s="3" t="str">
        <f t="shared" si="535"/>
        <v>No</v>
      </c>
      <c r="AQ878" s="3" t="str">
        <f t="shared" si="536"/>
        <v>No</v>
      </c>
      <c r="AR878" s="3" t="str">
        <f t="shared" si="537"/>
        <v>No</v>
      </c>
      <c r="AS878" t="e">
        <f>NA()</f>
        <v>#N/A</v>
      </c>
      <c r="AT878" t="e">
        <f>NA()</f>
        <v>#N/A</v>
      </c>
      <c r="AU878" t="e">
        <f>NA()</f>
        <v>#N/A</v>
      </c>
      <c r="AV878" t="e">
        <f>NA()</f>
        <v>#N/A</v>
      </c>
      <c r="AW878" t="e">
        <f>NA()</f>
        <v>#N/A</v>
      </c>
      <c r="AX878" t="e">
        <f>NA()</f>
        <v>#N/A</v>
      </c>
      <c r="AY878" t="e">
        <f>NA()</f>
        <v>#N/A</v>
      </c>
      <c r="AZ878" t="e">
        <f>NA()</f>
        <v>#N/A</v>
      </c>
      <c r="BA878">
        <v>0</v>
      </c>
      <c r="BB878" t="s">
        <v>6617</v>
      </c>
      <c r="BC878" t="e">
        <f>NA()</f>
        <v>#N/A</v>
      </c>
      <c r="BD878" s="4" t="str">
        <f t="shared" si="538"/>
        <v>No</v>
      </c>
      <c r="BE878" t="e">
        <f>NA()</f>
        <v>#N/A</v>
      </c>
      <c r="BF878" s="3" t="str">
        <f t="shared" si="539"/>
        <v>No</v>
      </c>
      <c r="BG878" t="e">
        <f>NA()</f>
        <v>#N/A</v>
      </c>
      <c r="BH878" s="3" t="e">
        <f t="shared" si="540"/>
        <v>#N/A</v>
      </c>
      <c r="BI878" s="3" t="e">
        <f t="shared" si="541"/>
        <v>#N/A</v>
      </c>
      <c r="BJ878" s="3" t="e">
        <f t="shared" si="542"/>
        <v>#N/A</v>
      </c>
      <c r="BK878" s="3" t="e">
        <f t="shared" si="543"/>
        <v>#N/A</v>
      </c>
      <c r="BL878" s="3" t="e">
        <f t="shared" si="544"/>
        <v>#N/A</v>
      </c>
      <c r="BM878" s="3" t="e">
        <f t="shared" si="545"/>
        <v>#N/A</v>
      </c>
      <c r="BN878" s="3" t="str">
        <f t="shared" si="546"/>
        <v>Pass</v>
      </c>
      <c r="BO878" s="3" t="e">
        <f t="shared" si="547"/>
        <v>#N/A</v>
      </c>
      <c r="BP878" s="3" t="str">
        <f t="shared" si="548"/>
        <v>FV&lt;$10K</v>
      </c>
      <c r="BQ878" t="s">
        <v>6650</v>
      </c>
      <c r="BR878" s="3" t="str">
        <f t="shared" si="549"/>
        <v>No, &lt; $20K Lien</v>
      </c>
      <c r="BS878" s="3" t="str">
        <f t="shared" si="550"/>
        <v>No, Lien &lt; $20K</v>
      </c>
      <c r="BT878" t="s">
        <v>6650</v>
      </c>
      <c r="BU878" s="3" t="str">
        <f t="shared" si="551"/>
        <v>No</v>
      </c>
      <c r="BV878" s="3" t="str">
        <f t="shared" si="552"/>
        <v>No</v>
      </c>
      <c r="BW878" s="3">
        <f t="shared" si="553"/>
        <v>0</v>
      </c>
      <c r="BX878" s="3" t="str">
        <f t="shared" si="554"/>
        <v>No</v>
      </c>
      <c r="BY878" s="3">
        <f t="shared" si="555"/>
        <v>35749</v>
      </c>
      <c r="BZ878">
        <v>1</v>
      </c>
      <c r="CA878" s="3">
        <f t="shared" si="556"/>
        <v>35749</v>
      </c>
      <c r="CC878" s="3" t="e">
        <f t="shared" si="557"/>
        <v>#N/A</v>
      </c>
      <c r="CD878" s="3" t="e">
        <f t="shared" si="558"/>
        <v>#N/A</v>
      </c>
      <c r="CE878" s="3" t="str">
        <f t="shared" si="559"/>
        <v/>
      </c>
      <c r="CF878" s="3" t="e">
        <f>HLOOKUP(CE878,'Valuation Data'!$D$2:$K$5,4,FALSE)</f>
        <v>#N/A</v>
      </c>
      <c r="CG878" s="3">
        <f t="shared" si="560"/>
        <v>35749</v>
      </c>
      <c r="CH878" s="3" t="str">
        <f t="shared" si="561"/>
        <v>No</v>
      </c>
      <c r="CI878" s="3" t="str">
        <f>VLOOKUP(R878,'Use Codes &amp; County Type'!A:D,4,FALSE)</f>
        <v>R</v>
      </c>
      <c r="CJ878" s="3" t="str">
        <f t="shared" si="562"/>
        <v>No</v>
      </c>
      <c r="CK878" s="3" t="str">
        <f t="shared" si="563"/>
        <v>Yes</v>
      </c>
      <c r="CL878" s="3">
        <f t="shared" si="564"/>
        <v>0.67</v>
      </c>
      <c r="CM878" s="3">
        <f t="shared" si="565"/>
        <v>23951.83</v>
      </c>
      <c r="CN878" s="3" t="e">
        <f t="shared" si="566"/>
        <v>#N/A</v>
      </c>
      <c r="CO878" s="3" t="e">
        <f t="shared" si="567"/>
        <v>#N/A</v>
      </c>
      <c r="CP878" s="3" t="e">
        <f t="shared" si="568"/>
        <v>#N/A</v>
      </c>
      <c r="CR878" s="3" t="e">
        <f t="shared" si="569"/>
        <v>#N/A</v>
      </c>
      <c r="CV878" s="3" t="e">
        <f t="shared" si="570"/>
        <v>#N/A</v>
      </c>
      <c r="CW878" s="3">
        <f t="shared" si="571"/>
        <v>877</v>
      </c>
      <c r="CX878" s="3">
        <f t="shared" si="572"/>
        <v>207.98</v>
      </c>
      <c r="CY878" s="3" t="e">
        <f t="shared" si="573"/>
        <v>#N/A</v>
      </c>
      <c r="CZ878" t="e">
        <f>NA()</f>
        <v>#N/A</v>
      </c>
      <c r="DA878" t="e">
        <f>NA()</f>
        <v>#N/A</v>
      </c>
    </row>
    <row r="879" spans="1:105" x14ac:dyDescent="0.25">
      <c r="A879">
        <v>878</v>
      </c>
      <c r="B879" t="s">
        <v>3</v>
      </c>
      <c r="C879" t="s">
        <v>987</v>
      </c>
      <c r="D879">
        <v>1445.94</v>
      </c>
      <c r="E879">
        <v>2017</v>
      </c>
      <c r="F879">
        <v>1445.94</v>
      </c>
      <c r="G879">
        <v>1445.94</v>
      </c>
      <c r="H879" s="3">
        <f t="shared" si="533"/>
        <v>0</v>
      </c>
      <c r="I879">
        <v>54115</v>
      </c>
      <c r="J879" t="s">
        <v>2735</v>
      </c>
      <c r="K879" t="s">
        <v>2738</v>
      </c>
      <c r="L879">
        <v>32011</v>
      </c>
      <c r="M879" t="s">
        <v>3392</v>
      </c>
      <c r="N879" t="s">
        <v>4759</v>
      </c>
      <c r="O879">
        <v>-81.781891555370805</v>
      </c>
      <c r="P879">
        <v>30.519168946082001</v>
      </c>
      <c r="Q879" t="s">
        <v>5415</v>
      </c>
      <c r="R879">
        <v>2</v>
      </c>
      <c r="S879" t="s">
        <v>6535</v>
      </c>
      <c r="T879">
        <v>1006</v>
      </c>
      <c r="U879" t="s">
        <v>6578</v>
      </c>
      <c r="V879">
        <v>2017</v>
      </c>
      <c r="W879">
        <v>86360</v>
      </c>
      <c r="X879">
        <v>2017</v>
      </c>
      <c r="Y879">
        <v>86360</v>
      </c>
      <c r="Z879">
        <v>1307.3900000000001</v>
      </c>
      <c r="AA879" s="3">
        <f t="shared" si="534"/>
        <v>0.90417997980552445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 s="3" t="str">
        <f t="shared" si="535"/>
        <v>No</v>
      </c>
      <c r="AQ879" s="3" t="str">
        <f t="shared" si="536"/>
        <v>No</v>
      </c>
      <c r="AR879" s="3" t="str">
        <f t="shared" si="537"/>
        <v>No</v>
      </c>
      <c r="AS879">
        <v>0</v>
      </c>
      <c r="AT879">
        <v>0</v>
      </c>
      <c r="AU879">
        <v>152054</v>
      </c>
      <c r="AV879" t="s">
        <v>6625</v>
      </c>
      <c r="AW879">
        <v>0</v>
      </c>
      <c r="AX879">
        <v>0</v>
      </c>
      <c r="AY879" t="s">
        <v>6634</v>
      </c>
      <c r="AZ879">
        <v>0</v>
      </c>
      <c r="BA879">
        <v>0</v>
      </c>
      <c r="BB879" t="s">
        <v>6616</v>
      </c>
      <c r="BC879">
        <v>0</v>
      </c>
      <c r="BD879" s="4" t="str">
        <f t="shared" si="538"/>
        <v>No</v>
      </c>
      <c r="BE879" t="s">
        <v>6640</v>
      </c>
      <c r="BF879" s="3" t="str">
        <f t="shared" si="539"/>
        <v>No</v>
      </c>
      <c r="BG879" t="s">
        <v>6645</v>
      </c>
      <c r="BH879" s="3" t="str">
        <f t="shared" si="540"/>
        <v>54115 JEANNIE RD</v>
      </c>
      <c r="BI879" s="3" t="str">
        <f t="shared" si="541"/>
        <v>Callahan</v>
      </c>
      <c r="BJ879" s="3" t="str">
        <f t="shared" si="542"/>
        <v>Florida</v>
      </c>
      <c r="BK879" s="3">
        <f t="shared" si="543"/>
        <v>32011</v>
      </c>
      <c r="BL879" s="3" t="str">
        <f t="shared" si="544"/>
        <v>54115 JEANNIE RD CALLAHAN FL 32011</v>
      </c>
      <c r="BM879" s="3" t="str">
        <f t="shared" si="545"/>
        <v>L</v>
      </c>
      <c r="BN879" s="3" t="str">
        <f t="shared" si="546"/>
        <v>Pass</v>
      </c>
      <c r="BO879" s="3" t="str">
        <f t="shared" si="547"/>
        <v>No</v>
      </c>
      <c r="BP879" s="3" t="str">
        <f t="shared" si="548"/>
        <v>FV&lt;$10K</v>
      </c>
      <c r="BQ879" t="s">
        <v>6650</v>
      </c>
      <c r="BR879" s="3" t="str">
        <f t="shared" si="549"/>
        <v>No, &lt; $20K Lien</v>
      </c>
      <c r="BS879" s="3" t="str">
        <f t="shared" si="550"/>
        <v>No, Lien &lt; $20K</v>
      </c>
      <c r="BT879" t="s">
        <v>6650</v>
      </c>
      <c r="BU879" s="3" t="str">
        <f t="shared" si="551"/>
        <v>No</v>
      </c>
      <c r="BV879" s="3" t="str">
        <f t="shared" si="552"/>
        <v>No</v>
      </c>
      <c r="BW879" s="3">
        <f t="shared" si="553"/>
        <v>0</v>
      </c>
      <c r="BX879" s="3" t="str">
        <f t="shared" si="554"/>
        <v>No</v>
      </c>
      <c r="BY879" s="3">
        <f t="shared" si="555"/>
        <v>86360</v>
      </c>
      <c r="BZ879">
        <v>1</v>
      </c>
      <c r="CA879" s="3">
        <f t="shared" si="556"/>
        <v>86360</v>
      </c>
      <c r="CC879" s="3">
        <f t="shared" si="557"/>
        <v>0</v>
      </c>
      <c r="CD879" s="3">
        <f t="shared" si="558"/>
        <v>0</v>
      </c>
      <c r="CE879" s="3" t="str">
        <f t="shared" si="559"/>
        <v/>
      </c>
      <c r="CF879" s="3" t="e">
        <f>HLOOKUP(CE879,'Valuation Data'!$D$2:$K$5,4,FALSE)</f>
        <v>#N/A</v>
      </c>
      <c r="CG879" s="3">
        <f t="shared" si="560"/>
        <v>86360</v>
      </c>
      <c r="CH879" s="3" t="str">
        <f t="shared" si="561"/>
        <v>No</v>
      </c>
      <c r="CI879" s="3" t="str">
        <f>VLOOKUP(R879,'Use Codes &amp; County Type'!A:D,4,FALSE)</f>
        <v>R</v>
      </c>
      <c r="CJ879" s="3" t="str">
        <f t="shared" si="562"/>
        <v>No</v>
      </c>
      <c r="CK879" s="3" t="str">
        <f t="shared" si="563"/>
        <v>No</v>
      </c>
      <c r="CL879" s="3">
        <f t="shared" si="564"/>
        <v>0.35</v>
      </c>
      <c r="CM879" s="3">
        <f t="shared" si="565"/>
        <v>30225.999999999996</v>
      </c>
      <c r="CN879" s="3">
        <f t="shared" si="566"/>
        <v>5783.76</v>
      </c>
      <c r="CO879" s="3">
        <f t="shared" si="567"/>
        <v>24442.239999999998</v>
      </c>
      <c r="CP879" s="3">
        <f t="shared" si="568"/>
        <v>6.6972672533580357E-2</v>
      </c>
      <c r="CR879" s="3" t="str">
        <f t="shared" si="569"/>
        <v>No</v>
      </c>
      <c r="CV879" s="3" t="str">
        <f t="shared" si="570"/>
        <v>*Bid</v>
      </c>
      <c r="CW879" s="3">
        <f t="shared" si="571"/>
        <v>878</v>
      </c>
      <c r="CX879" s="3">
        <f t="shared" si="572"/>
        <v>1445.94</v>
      </c>
      <c r="CY879" s="3" t="str">
        <f t="shared" si="573"/>
        <v>Ok</v>
      </c>
      <c r="CZ879">
        <v>0</v>
      </c>
      <c r="DA879">
        <v>0</v>
      </c>
    </row>
    <row r="880" spans="1:105" x14ac:dyDescent="0.25">
      <c r="A880">
        <v>879</v>
      </c>
      <c r="B880" t="s">
        <v>3</v>
      </c>
      <c r="C880" t="s">
        <v>988</v>
      </c>
      <c r="D880">
        <v>4056.34</v>
      </c>
      <c r="E880">
        <v>2017</v>
      </c>
      <c r="F880">
        <v>4056.34</v>
      </c>
      <c r="G880">
        <v>4056.34</v>
      </c>
      <c r="H880" s="3">
        <f t="shared" si="533"/>
        <v>0</v>
      </c>
      <c r="I880">
        <v>45544</v>
      </c>
      <c r="J880" t="s">
        <v>2735</v>
      </c>
      <c r="K880" t="s">
        <v>2738</v>
      </c>
      <c r="L880">
        <v>32011</v>
      </c>
      <c r="M880" t="s">
        <v>3393</v>
      </c>
      <c r="N880" t="s">
        <v>4759</v>
      </c>
      <c r="O880">
        <v>-81.799813544111103</v>
      </c>
      <c r="P880">
        <v>30.616385155092299</v>
      </c>
      <c r="Q880" t="s">
        <v>5344</v>
      </c>
      <c r="R880">
        <v>1</v>
      </c>
      <c r="S880" t="s">
        <v>6539</v>
      </c>
      <c r="T880">
        <v>1001</v>
      </c>
      <c r="U880" t="s">
        <v>6582</v>
      </c>
      <c r="V880">
        <v>2017</v>
      </c>
      <c r="W880">
        <v>284901</v>
      </c>
      <c r="X880">
        <v>2017</v>
      </c>
      <c r="Y880">
        <v>418179</v>
      </c>
      <c r="Z880">
        <v>3721.07</v>
      </c>
      <c r="AA880" s="3">
        <f t="shared" si="534"/>
        <v>0.91734667212314547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 s="3" t="str">
        <f t="shared" si="535"/>
        <v>No</v>
      </c>
      <c r="AQ880" s="3" t="str">
        <f t="shared" si="536"/>
        <v>No</v>
      </c>
      <c r="AR880" s="3" t="str">
        <f t="shared" si="537"/>
        <v>No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 t="s">
        <v>6634</v>
      </c>
      <c r="AZ880">
        <v>0</v>
      </c>
      <c r="BA880">
        <v>0</v>
      </c>
      <c r="BB880" t="s">
        <v>6617</v>
      </c>
      <c r="BC880">
        <v>0</v>
      </c>
      <c r="BD880" s="4" t="str">
        <f t="shared" si="538"/>
        <v>No</v>
      </c>
      <c r="BE880" t="s">
        <v>6640</v>
      </c>
      <c r="BF880" s="3" t="str">
        <f t="shared" si="539"/>
        <v>No</v>
      </c>
      <c r="BG880" t="s">
        <v>6645</v>
      </c>
      <c r="BH880" s="3" t="str">
        <f t="shared" si="540"/>
        <v>45544 MUSSLEWHITE RD</v>
      </c>
      <c r="BI880" s="3" t="str">
        <f t="shared" si="541"/>
        <v>Callahan</v>
      </c>
      <c r="BJ880" s="3" t="str">
        <f t="shared" si="542"/>
        <v>Florida</v>
      </c>
      <c r="BK880" s="3">
        <f t="shared" si="543"/>
        <v>32011</v>
      </c>
      <c r="BL880" s="3" t="str">
        <f t="shared" si="544"/>
        <v>45544 MUSSLEWHITE RD CALLAHAN FL 32011</v>
      </c>
      <c r="BM880" s="3" t="str">
        <f t="shared" si="545"/>
        <v/>
      </c>
      <c r="BN880" s="3" t="str">
        <f t="shared" si="546"/>
        <v>Pass</v>
      </c>
      <c r="BO880" s="3" t="str">
        <f t="shared" si="547"/>
        <v>No</v>
      </c>
      <c r="BP880" s="3" t="str">
        <f t="shared" si="548"/>
        <v>FV&lt;$10K</v>
      </c>
      <c r="BQ880" t="s">
        <v>6650</v>
      </c>
      <c r="BR880" s="3" t="str">
        <f t="shared" si="549"/>
        <v>No, &lt; $20K Lien</v>
      </c>
      <c r="BS880" s="3" t="str">
        <f t="shared" si="550"/>
        <v>No, Lien &lt; $20K</v>
      </c>
      <c r="BT880" t="s">
        <v>6650</v>
      </c>
      <c r="BU880" s="3" t="str">
        <f t="shared" si="551"/>
        <v>No</v>
      </c>
      <c r="BV880" s="3" t="str">
        <f t="shared" si="552"/>
        <v>No</v>
      </c>
      <c r="BW880" s="3">
        <f t="shared" si="553"/>
        <v>0</v>
      </c>
      <c r="BX880" s="3" t="str">
        <f t="shared" si="554"/>
        <v>No</v>
      </c>
      <c r="BY880" s="3">
        <f t="shared" si="555"/>
        <v>284901</v>
      </c>
      <c r="BZ880">
        <v>1</v>
      </c>
      <c r="CA880" s="3">
        <f t="shared" si="556"/>
        <v>284901</v>
      </c>
      <c r="CC880" s="3">
        <f t="shared" si="557"/>
        <v>0</v>
      </c>
      <c r="CD880" s="3">
        <f t="shared" si="558"/>
        <v>0</v>
      </c>
      <c r="CE880" s="3" t="str">
        <f t="shared" si="559"/>
        <v/>
      </c>
      <c r="CF880" s="3" t="e">
        <f>HLOOKUP(CE880,'Valuation Data'!$D$2:$K$5,4,FALSE)</f>
        <v>#N/A</v>
      </c>
      <c r="CG880" s="3">
        <f t="shared" si="560"/>
        <v>284901</v>
      </c>
      <c r="CH880" s="3" t="str">
        <f t="shared" si="561"/>
        <v>No</v>
      </c>
      <c r="CI880" s="3" t="str">
        <f>VLOOKUP(R880,'Use Codes &amp; County Type'!A:D,4,FALSE)</f>
        <v>S</v>
      </c>
      <c r="CJ880" s="3" t="str">
        <f t="shared" si="562"/>
        <v>No</v>
      </c>
      <c r="CK880" s="3" t="str">
        <f t="shared" si="563"/>
        <v>Yes</v>
      </c>
      <c r="CL880" s="3">
        <f t="shared" si="564"/>
        <v>0.67</v>
      </c>
      <c r="CM880" s="3">
        <f t="shared" si="565"/>
        <v>190883.67</v>
      </c>
      <c r="CN880" s="3">
        <f t="shared" si="566"/>
        <v>16225.36</v>
      </c>
      <c r="CO880" s="3">
        <f t="shared" si="567"/>
        <v>174658.31</v>
      </c>
      <c r="CP880" s="3">
        <f t="shared" si="568"/>
        <v>5.695087065331466E-2</v>
      </c>
      <c r="CR880" s="3" t="str">
        <f t="shared" si="569"/>
        <v>No</v>
      </c>
      <c r="CV880" s="3" t="str">
        <f t="shared" si="570"/>
        <v>*Bid</v>
      </c>
      <c r="CW880" s="3">
        <f t="shared" si="571"/>
        <v>879</v>
      </c>
      <c r="CX880" s="3">
        <f t="shared" si="572"/>
        <v>4056.34</v>
      </c>
      <c r="CY880" s="3" t="str">
        <f t="shared" si="573"/>
        <v>Ok</v>
      </c>
      <c r="CZ880">
        <v>0</v>
      </c>
      <c r="DA880">
        <v>0</v>
      </c>
    </row>
    <row r="881" spans="1:105" x14ac:dyDescent="0.25">
      <c r="A881">
        <v>880</v>
      </c>
      <c r="B881" t="s">
        <v>3</v>
      </c>
      <c r="C881" t="s">
        <v>989</v>
      </c>
      <c r="D881">
        <v>4298.93</v>
      </c>
      <c r="E881">
        <v>2017</v>
      </c>
      <c r="F881">
        <v>4298.93</v>
      </c>
      <c r="G881">
        <v>4298.93</v>
      </c>
      <c r="H881" s="3">
        <f t="shared" si="533"/>
        <v>0</v>
      </c>
      <c r="I881">
        <v>56585</v>
      </c>
      <c r="J881" t="s">
        <v>2735</v>
      </c>
      <c r="K881" t="s">
        <v>2738</v>
      </c>
      <c r="L881">
        <v>32011</v>
      </c>
      <c r="M881" t="s">
        <v>3394</v>
      </c>
      <c r="N881" t="s">
        <v>4759</v>
      </c>
      <c r="O881">
        <v>-81.788116680475298</v>
      </c>
      <c r="P881">
        <v>30.6248517931054</v>
      </c>
      <c r="Q881" t="s">
        <v>5416</v>
      </c>
      <c r="R881">
        <v>1</v>
      </c>
      <c r="S881" t="s">
        <v>6539</v>
      </c>
      <c r="T881">
        <v>1001</v>
      </c>
      <c r="U881" t="s">
        <v>6582</v>
      </c>
      <c r="V881">
        <v>2017</v>
      </c>
      <c r="W881">
        <v>260614</v>
      </c>
      <c r="X881">
        <v>2017</v>
      </c>
      <c r="Y881">
        <v>432134</v>
      </c>
      <c r="Z881">
        <v>3945.38</v>
      </c>
      <c r="AA881" s="3">
        <f t="shared" si="534"/>
        <v>0.91775860504823292</v>
      </c>
      <c r="AB881" t="s">
        <v>6616</v>
      </c>
      <c r="AI881" t="s">
        <v>6618</v>
      </c>
      <c r="AJ881" t="s">
        <v>6618</v>
      </c>
      <c r="AK881">
        <v>0</v>
      </c>
      <c r="AL881">
        <v>0</v>
      </c>
      <c r="AM881">
        <v>0</v>
      </c>
      <c r="AN881">
        <v>0</v>
      </c>
      <c r="AO881">
        <v>0</v>
      </c>
      <c r="AP881" s="3" t="str">
        <f t="shared" si="535"/>
        <v>No</v>
      </c>
      <c r="AQ881" s="3" t="str">
        <f t="shared" si="536"/>
        <v>No</v>
      </c>
      <c r="AR881" s="3" t="str">
        <f t="shared" si="537"/>
        <v>No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 t="s">
        <v>6634</v>
      </c>
      <c r="AZ881">
        <v>0</v>
      </c>
      <c r="BA881">
        <v>0</v>
      </c>
      <c r="BB881" t="s">
        <v>6616</v>
      </c>
      <c r="BC881" t="s">
        <v>6616</v>
      </c>
      <c r="BD881" s="4" t="str">
        <f t="shared" si="538"/>
        <v>No</v>
      </c>
      <c r="BE881" t="s">
        <v>6640</v>
      </c>
      <c r="BF881" s="3" t="str">
        <f t="shared" si="539"/>
        <v>No</v>
      </c>
      <c r="BG881" t="s">
        <v>6645</v>
      </c>
      <c r="BH881" s="3" t="str">
        <f t="shared" si="540"/>
        <v>56585 DAVIS RD</v>
      </c>
      <c r="BI881" s="3" t="str">
        <f t="shared" si="541"/>
        <v>Callahan</v>
      </c>
      <c r="BJ881" s="3" t="str">
        <f t="shared" si="542"/>
        <v>Florida</v>
      </c>
      <c r="BK881" s="3">
        <f t="shared" si="543"/>
        <v>32011</v>
      </c>
      <c r="BL881" s="3" t="str">
        <f t="shared" si="544"/>
        <v>56585 DAVIS RD CALLAHAN FL 32011</v>
      </c>
      <c r="BM881" s="3" t="str">
        <f t="shared" si="545"/>
        <v/>
      </c>
      <c r="BN881" s="3" t="str">
        <f t="shared" si="546"/>
        <v>Pass</v>
      </c>
      <c r="BO881" s="3" t="str">
        <f t="shared" si="547"/>
        <v>No</v>
      </c>
      <c r="BP881" s="3" t="str">
        <f t="shared" si="548"/>
        <v>FV&lt;$10K</v>
      </c>
      <c r="BQ881" t="s">
        <v>6650</v>
      </c>
      <c r="BR881" s="3" t="str">
        <f t="shared" si="549"/>
        <v>No, &lt; $20K Lien</v>
      </c>
      <c r="BS881" s="3" t="str">
        <f t="shared" si="550"/>
        <v>No, Lien &lt; $20K</v>
      </c>
      <c r="BT881" t="s">
        <v>6650</v>
      </c>
      <c r="BU881" s="3" t="str">
        <f t="shared" si="551"/>
        <v>No</v>
      </c>
      <c r="BV881" s="3" t="str">
        <f t="shared" si="552"/>
        <v>No</v>
      </c>
      <c r="BW881" s="3">
        <f t="shared" si="553"/>
        <v>0</v>
      </c>
      <c r="BX881" s="3" t="str">
        <f t="shared" si="554"/>
        <v>No</v>
      </c>
      <c r="BY881" s="3">
        <f t="shared" si="555"/>
        <v>260614</v>
      </c>
      <c r="BZ881">
        <v>1</v>
      </c>
      <c r="CA881" s="3">
        <f t="shared" si="556"/>
        <v>260614</v>
      </c>
      <c r="CC881" s="3">
        <f t="shared" si="557"/>
        <v>0</v>
      </c>
      <c r="CD881" s="3">
        <f t="shared" si="558"/>
        <v>0</v>
      </c>
      <c r="CE881" s="3" t="str">
        <f t="shared" si="559"/>
        <v/>
      </c>
      <c r="CF881" s="3" t="e">
        <f>HLOOKUP(CE881,'Valuation Data'!$D$2:$K$5,4,FALSE)</f>
        <v>#N/A</v>
      </c>
      <c r="CG881" s="3">
        <f t="shared" si="560"/>
        <v>260614</v>
      </c>
      <c r="CH881" s="3" t="str">
        <f t="shared" si="561"/>
        <v>No</v>
      </c>
      <c r="CI881" s="3" t="str">
        <f>VLOOKUP(R881,'Use Codes &amp; County Type'!A:D,4,FALSE)</f>
        <v>S</v>
      </c>
      <c r="CJ881" s="3" t="str">
        <f t="shared" si="562"/>
        <v>No</v>
      </c>
      <c r="CK881" s="3" t="str">
        <f t="shared" si="563"/>
        <v>No</v>
      </c>
      <c r="CL881" s="3">
        <f t="shared" si="564"/>
        <v>0.35</v>
      </c>
      <c r="CM881" s="3">
        <f t="shared" si="565"/>
        <v>91214.9</v>
      </c>
      <c r="CN881" s="3">
        <f t="shared" si="566"/>
        <v>17195.72</v>
      </c>
      <c r="CO881" s="3">
        <f t="shared" si="567"/>
        <v>74019.179999999993</v>
      </c>
      <c r="CP881" s="3">
        <f t="shared" si="568"/>
        <v>6.5981566608087058E-2</v>
      </c>
      <c r="CR881" s="3" t="str">
        <f t="shared" si="569"/>
        <v>No</v>
      </c>
      <c r="CV881" s="3" t="str">
        <f t="shared" si="570"/>
        <v>*Bid</v>
      </c>
      <c r="CW881" s="3">
        <f t="shared" si="571"/>
        <v>880</v>
      </c>
      <c r="CX881" s="3">
        <f t="shared" si="572"/>
        <v>4298.93</v>
      </c>
      <c r="CY881" s="3" t="str">
        <f t="shared" si="573"/>
        <v>Ok</v>
      </c>
      <c r="CZ881">
        <v>0</v>
      </c>
      <c r="DA881">
        <v>0</v>
      </c>
    </row>
    <row r="882" spans="1:105" x14ac:dyDescent="0.25">
      <c r="A882">
        <v>881</v>
      </c>
      <c r="B882" t="s">
        <v>3</v>
      </c>
      <c r="C882" t="s">
        <v>990</v>
      </c>
      <c r="D882">
        <v>686.92</v>
      </c>
      <c r="E882">
        <v>2017</v>
      </c>
      <c r="F882" t="e">
        <f>NA()</f>
        <v>#N/A</v>
      </c>
      <c r="G882" t="e">
        <f>NA()</f>
        <v>#N/A</v>
      </c>
      <c r="H882" s="3" t="e">
        <f t="shared" si="533"/>
        <v>#N/A</v>
      </c>
      <c r="I882" t="e">
        <f>NA()</f>
        <v>#N/A</v>
      </c>
      <c r="J882" t="e">
        <f>NA()</f>
        <v>#N/A</v>
      </c>
      <c r="K882" t="e">
        <f>NA()</f>
        <v>#N/A</v>
      </c>
      <c r="L882" t="e">
        <f>NA()</f>
        <v>#N/A</v>
      </c>
      <c r="M882" t="e">
        <f>NA()</f>
        <v>#N/A</v>
      </c>
      <c r="N882" t="e">
        <f>NA()</f>
        <v>#N/A</v>
      </c>
      <c r="O882" t="e">
        <f>NA()</f>
        <v>#N/A</v>
      </c>
      <c r="P882" t="e">
        <f>NA()</f>
        <v>#N/A</v>
      </c>
      <c r="Q882" t="e">
        <f>NA()</f>
        <v>#N/A</v>
      </c>
      <c r="R882">
        <v>0</v>
      </c>
      <c r="S882" t="s">
        <v>6538</v>
      </c>
      <c r="T882" t="e">
        <f>NA()</f>
        <v>#N/A</v>
      </c>
      <c r="U882" t="e">
        <f>NA()</f>
        <v>#N/A</v>
      </c>
      <c r="V882">
        <v>2017</v>
      </c>
      <c r="W882">
        <v>40000</v>
      </c>
      <c r="X882" t="e">
        <f>NA()</f>
        <v>#N/A</v>
      </c>
      <c r="Y882" t="e">
        <f>NA()</f>
        <v>#N/A</v>
      </c>
      <c r="Z882" t="e">
        <f>NA()</f>
        <v>#N/A</v>
      </c>
      <c r="AA882" s="3">
        <f t="shared" si="534"/>
        <v>0</v>
      </c>
      <c r="AB882" t="s">
        <v>6616</v>
      </c>
      <c r="AC882" t="s">
        <v>6616</v>
      </c>
      <c r="AD882" t="s">
        <v>6616</v>
      </c>
      <c r="AI882" t="e">
        <f>NA()</f>
        <v>#N/A</v>
      </c>
      <c r="AJ882" t="e">
        <f>NA()</f>
        <v>#N/A</v>
      </c>
      <c r="AK882" t="e">
        <f>NA()</f>
        <v>#N/A</v>
      </c>
      <c r="AL882" t="e">
        <f>NA()</f>
        <v>#N/A</v>
      </c>
      <c r="AM882" t="e">
        <f>NA()</f>
        <v>#N/A</v>
      </c>
      <c r="AN882" t="e">
        <f>NA()</f>
        <v>#N/A</v>
      </c>
      <c r="AO882" t="e">
        <f>NA()</f>
        <v>#N/A</v>
      </c>
      <c r="AP882" s="3" t="str">
        <f t="shared" si="535"/>
        <v>No</v>
      </c>
      <c r="AQ882" s="3" t="str">
        <f t="shared" si="536"/>
        <v>No</v>
      </c>
      <c r="AR882" s="3" t="str">
        <f t="shared" si="537"/>
        <v>No</v>
      </c>
      <c r="AS882" t="e">
        <f>NA()</f>
        <v>#N/A</v>
      </c>
      <c r="AT882" t="e">
        <f>NA()</f>
        <v>#N/A</v>
      </c>
      <c r="AU882" t="e">
        <f>NA()</f>
        <v>#N/A</v>
      </c>
      <c r="AV882" t="e">
        <f>NA()</f>
        <v>#N/A</v>
      </c>
      <c r="AW882" t="e">
        <f>NA()</f>
        <v>#N/A</v>
      </c>
      <c r="AX882" t="e">
        <f>NA()</f>
        <v>#N/A</v>
      </c>
      <c r="AY882" t="e">
        <f>NA()</f>
        <v>#N/A</v>
      </c>
      <c r="AZ882" t="e">
        <f>NA()</f>
        <v>#N/A</v>
      </c>
      <c r="BA882">
        <v>0</v>
      </c>
      <c r="BB882" t="s">
        <v>6616</v>
      </c>
      <c r="BC882" t="e">
        <f>NA()</f>
        <v>#N/A</v>
      </c>
      <c r="BD882" s="4" t="str">
        <f t="shared" si="538"/>
        <v>No</v>
      </c>
      <c r="BE882" t="e">
        <f>NA()</f>
        <v>#N/A</v>
      </c>
      <c r="BF882" s="3" t="str">
        <f t="shared" si="539"/>
        <v>No</v>
      </c>
      <c r="BG882" t="e">
        <f>NA()</f>
        <v>#N/A</v>
      </c>
      <c r="BH882" s="3" t="e">
        <f t="shared" si="540"/>
        <v>#N/A</v>
      </c>
      <c r="BI882" s="3" t="e">
        <f t="shared" si="541"/>
        <v>#N/A</v>
      </c>
      <c r="BJ882" s="3" t="e">
        <f t="shared" si="542"/>
        <v>#N/A</v>
      </c>
      <c r="BK882" s="3" t="e">
        <f t="shared" si="543"/>
        <v>#N/A</v>
      </c>
      <c r="BL882" s="3" t="e">
        <f t="shared" si="544"/>
        <v>#N/A</v>
      </c>
      <c r="BM882" s="3" t="e">
        <f t="shared" si="545"/>
        <v>#N/A</v>
      </c>
      <c r="BN882" s="3" t="str">
        <f t="shared" si="546"/>
        <v>Pass</v>
      </c>
      <c r="BO882" s="3" t="e">
        <f t="shared" si="547"/>
        <v>#N/A</v>
      </c>
      <c r="BP882" s="3" t="str">
        <f t="shared" si="548"/>
        <v>FV&lt;$10K</v>
      </c>
      <c r="BQ882" t="s">
        <v>6650</v>
      </c>
      <c r="BR882" s="3" t="str">
        <f t="shared" si="549"/>
        <v>No, &lt; $20K Lien</v>
      </c>
      <c r="BS882" s="3" t="str">
        <f t="shared" si="550"/>
        <v>No, Lien &lt; $20K</v>
      </c>
      <c r="BT882" t="s">
        <v>6650</v>
      </c>
      <c r="BU882" s="3" t="str">
        <f t="shared" si="551"/>
        <v>No</v>
      </c>
      <c r="BV882" s="3" t="str">
        <f t="shared" si="552"/>
        <v>No</v>
      </c>
      <c r="BW882" s="3">
        <f t="shared" si="553"/>
        <v>0</v>
      </c>
      <c r="BX882" s="3" t="str">
        <f t="shared" si="554"/>
        <v>No</v>
      </c>
      <c r="BY882" s="3">
        <f t="shared" si="555"/>
        <v>40000</v>
      </c>
      <c r="BZ882">
        <v>1</v>
      </c>
      <c r="CA882" s="3">
        <f t="shared" si="556"/>
        <v>40000</v>
      </c>
      <c r="CC882" s="3" t="e">
        <f t="shared" si="557"/>
        <v>#N/A</v>
      </c>
      <c r="CD882" s="3" t="e">
        <f t="shared" si="558"/>
        <v>#N/A</v>
      </c>
      <c r="CE882" s="3" t="str">
        <f t="shared" si="559"/>
        <v/>
      </c>
      <c r="CF882" s="3" t="e">
        <f>HLOOKUP(CE882,'Valuation Data'!$D$2:$K$5,4,FALSE)</f>
        <v>#N/A</v>
      </c>
      <c r="CG882" s="3">
        <f t="shared" si="560"/>
        <v>40000</v>
      </c>
      <c r="CH882" s="3" t="str">
        <f t="shared" si="561"/>
        <v>No</v>
      </c>
      <c r="CI882" s="3" t="str">
        <f>VLOOKUP(R882,'Use Codes &amp; County Type'!A:D,4,FALSE)</f>
        <v>V</v>
      </c>
      <c r="CJ882" s="3" t="str">
        <f t="shared" si="562"/>
        <v>Yes</v>
      </c>
      <c r="CK882" s="3" t="str">
        <f t="shared" si="563"/>
        <v>No</v>
      </c>
      <c r="CL882" s="3">
        <f t="shared" si="564"/>
        <v>0</v>
      </c>
      <c r="CM882" s="3">
        <f t="shared" si="565"/>
        <v>0</v>
      </c>
      <c r="CN882" s="3" t="e">
        <f t="shared" si="566"/>
        <v>#N/A</v>
      </c>
      <c r="CO882" s="3" t="e">
        <f t="shared" si="567"/>
        <v>#N/A</v>
      </c>
      <c r="CP882" s="3" t="e">
        <f t="shared" si="568"/>
        <v>#N/A</v>
      </c>
      <c r="CR882" s="3" t="str">
        <f t="shared" si="569"/>
        <v>No</v>
      </c>
      <c r="CV882" s="3" t="str">
        <f t="shared" si="570"/>
        <v>Vacant, No Sales Data</v>
      </c>
      <c r="CW882" s="3">
        <f t="shared" si="571"/>
        <v>881</v>
      </c>
      <c r="CX882" s="3">
        <f t="shared" si="572"/>
        <v>686.92</v>
      </c>
      <c r="CY882" s="3" t="str">
        <f t="shared" si="573"/>
        <v>Ok</v>
      </c>
      <c r="CZ882" t="e">
        <f>NA()</f>
        <v>#N/A</v>
      </c>
      <c r="DA882" t="e">
        <f>NA()</f>
        <v>#N/A</v>
      </c>
    </row>
    <row r="883" spans="1:105" x14ac:dyDescent="0.25">
      <c r="A883">
        <v>882</v>
      </c>
      <c r="B883" t="s">
        <v>3</v>
      </c>
      <c r="C883" t="s">
        <v>991</v>
      </c>
      <c r="D883">
        <v>1310.1099999999999</v>
      </c>
      <c r="E883">
        <v>2017</v>
      </c>
      <c r="F883">
        <v>1310.1099999999999</v>
      </c>
      <c r="G883">
        <v>1310.1099999999999</v>
      </c>
      <c r="H883" s="3">
        <f t="shared" si="533"/>
        <v>0</v>
      </c>
      <c r="I883">
        <v>45617</v>
      </c>
      <c r="J883" t="s">
        <v>2735</v>
      </c>
      <c r="K883" t="s">
        <v>2738</v>
      </c>
      <c r="L883">
        <v>32011</v>
      </c>
      <c r="M883" t="s">
        <v>3395</v>
      </c>
      <c r="N883" t="s">
        <v>4759</v>
      </c>
      <c r="O883">
        <v>0</v>
      </c>
      <c r="P883">
        <v>0</v>
      </c>
      <c r="Q883" t="s">
        <v>5417</v>
      </c>
      <c r="R883">
        <v>1</v>
      </c>
      <c r="S883" t="s">
        <v>6539</v>
      </c>
      <c r="T883">
        <v>1001</v>
      </c>
      <c r="U883" t="s">
        <v>6582</v>
      </c>
      <c r="V883">
        <v>2017</v>
      </c>
      <c r="W883">
        <v>78064</v>
      </c>
      <c r="X883">
        <v>2017</v>
      </c>
      <c r="Y883">
        <v>78064</v>
      </c>
      <c r="Z883">
        <v>1181.8</v>
      </c>
      <c r="AA883" s="3">
        <f t="shared" si="534"/>
        <v>0.90206165894466883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 s="3" t="str">
        <f t="shared" si="535"/>
        <v>No</v>
      </c>
      <c r="AQ883" s="3" t="str">
        <f t="shared" si="536"/>
        <v>No</v>
      </c>
      <c r="AR883" s="3" t="str">
        <f t="shared" si="537"/>
        <v>No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 t="s">
        <v>6616</v>
      </c>
      <c r="BC883">
        <v>0</v>
      </c>
      <c r="BD883" s="4" t="str">
        <f t="shared" si="538"/>
        <v>No</v>
      </c>
      <c r="BE883" t="s">
        <v>6640</v>
      </c>
      <c r="BF883" s="3" t="str">
        <f t="shared" si="539"/>
        <v>No</v>
      </c>
      <c r="BG883" t="s">
        <v>6645</v>
      </c>
      <c r="BH883" s="3" t="str">
        <f t="shared" si="540"/>
        <v>45617 MUSSLEWHITE RD</v>
      </c>
      <c r="BI883" s="3" t="str">
        <f t="shared" si="541"/>
        <v>Callahan</v>
      </c>
      <c r="BJ883" s="3" t="str">
        <f t="shared" si="542"/>
        <v>Florida</v>
      </c>
      <c r="BK883" s="3">
        <f t="shared" si="543"/>
        <v>32011</v>
      </c>
      <c r="BL883" s="3" t="str">
        <f t="shared" si="544"/>
        <v>45617 MUSSLEWHITE RD CALLAHAN FL 32011</v>
      </c>
      <c r="BM883" s="3" t="str">
        <f t="shared" si="545"/>
        <v/>
      </c>
      <c r="BN883" s="3" t="str">
        <f t="shared" si="546"/>
        <v>Pass</v>
      </c>
      <c r="BO883" s="3" t="str">
        <f t="shared" si="547"/>
        <v>No</v>
      </c>
      <c r="BP883" s="3" t="str">
        <f t="shared" si="548"/>
        <v>FV&lt;$10K</v>
      </c>
      <c r="BQ883" t="s">
        <v>6650</v>
      </c>
      <c r="BR883" s="3" t="str">
        <f t="shared" si="549"/>
        <v>No, &lt; $20K Lien</v>
      </c>
      <c r="BS883" s="3" t="str">
        <f t="shared" si="550"/>
        <v>No, Lien &lt; $20K</v>
      </c>
      <c r="BT883" t="s">
        <v>6650</v>
      </c>
      <c r="BU883" s="3" t="str">
        <f t="shared" si="551"/>
        <v>No</v>
      </c>
      <c r="BV883" s="3" t="str">
        <f t="shared" si="552"/>
        <v>No</v>
      </c>
      <c r="BW883" s="3">
        <f t="shared" si="553"/>
        <v>0</v>
      </c>
      <c r="BX883" s="3" t="str">
        <f t="shared" si="554"/>
        <v>No</v>
      </c>
      <c r="BY883" s="3">
        <f t="shared" si="555"/>
        <v>78064</v>
      </c>
      <c r="BZ883">
        <v>1</v>
      </c>
      <c r="CA883" s="3">
        <f t="shared" si="556"/>
        <v>78064</v>
      </c>
      <c r="CC883" s="3">
        <f t="shared" si="557"/>
        <v>0</v>
      </c>
      <c r="CD883" s="3">
        <f t="shared" si="558"/>
        <v>0</v>
      </c>
      <c r="CE883" s="3" t="str">
        <f t="shared" si="559"/>
        <v/>
      </c>
      <c r="CF883" s="3" t="e">
        <f>HLOOKUP(CE883,'Valuation Data'!$D$2:$K$5,4,FALSE)</f>
        <v>#N/A</v>
      </c>
      <c r="CG883" s="3">
        <f t="shared" si="560"/>
        <v>78064</v>
      </c>
      <c r="CH883" s="3" t="str">
        <f t="shared" si="561"/>
        <v>No</v>
      </c>
      <c r="CI883" s="3" t="str">
        <f>VLOOKUP(R883,'Use Codes &amp; County Type'!A:D,4,FALSE)</f>
        <v>S</v>
      </c>
      <c r="CJ883" s="3" t="str">
        <f t="shared" si="562"/>
        <v>No</v>
      </c>
      <c r="CK883" s="3" t="str">
        <f t="shared" si="563"/>
        <v>No</v>
      </c>
      <c r="CL883" s="3">
        <f t="shared" si="564"/>
        <v>0.35</v>
      </c>
      <c r="CM883" s="3">
        <f t="shared" si="565"/>
        <v>27322.399999999998</v>
      </c>
      <c r="CN883" s="3">
        <f t="shared" si="566"/>
        <v>5240.4399999999996</v>
      </c>
      <c r="CO883" s="3">
        <f t="shared" si="567"/>
        <v>22081.96</v>
      </c>
      <c r="CP883" s="3">
        <f t="shared" si="568"/>
        <v>6.7130047140807531E-2</v>
      </c>
      <c r="CR883" s="3" t="str">
        <f t="shared" si="569"/>
        <v>No</v>
      </c>
      <c r="CV883" s="3" t="str">
        <f t="shared" si="570"/>
        <v>*Bid</v>
      </c>
      <c r="CW883" s="3">
        <f t="shared" si="571"/>
        <v>882</v>
      </c>
      <c r="CX883" s="3">
        <f t="shared" si="572"/>
        <v>1310.1099999999999</v>
      </c>
      <c r="CY883" s="3" t="str">
        <f t="shared" si="573"/>
        <v>Ok</v>
      </c>
      <c r="CZ883">
        <v>0</v>
      </c>
      <c r="DA883">
        <v>0</v>
      </c>
    </row>
    <row r="884" spans="1:105" x14ac:dyDescent="0.25">
      <c r="A884">
        <v>883</v>
      </c>
      <c r="B884" t="s">
        <v>3</v>
      </c>
      <c r="C884" t="s">
        <v>992</v>
      </c>
      <c r="D884">
        <v>557.29999999999995</v>
      </c>
      <c r="E884">
        <v>2017</v>
      </c>
      <c r="F884">
        <v>557.29999999999995</v>
      </c>
      <c r="G884">
        <v>557.29999999999995</v>
      </c>
      <c r="H884" s="3">
        <f t="shared" si="533"/>
        <v>0</v>
      </c>
      <c r="I884">
        <v>56695</v>
      </c>
      <c r="J884" t="s">
        <v>2735</v>
      </c>
      <c r="K884" t="s">
        <v>2738</v>
      </c>
      <c r="L884">
        <v>32011</v>
      </c>
      <c r="M884" t="s">
        <v>3396</v>
      </c>
      <c r="N884" t="s">
        <v>4759</v>
      </c>
      <c r="O884">
        <v>-81.787036098687693</v>
      </c>
      <c r="P884">
        <v>30.6207569150152</v>
      </c>
      <c r="Q884" t="s">
        <v>5418</v>
      </c>
      <c r="R884">
        <v>2</v>
      </c>
      <c r="S884" t="s">
        <v>6535</v>
      </c>
      <c r="T884">
        <v>1006</v>
      </c>
      <c r="U884" t="s">
        <v>6578</v>
      </c>
      <c r="V884">
        <v>2017</v>
      </c>
      <c r="W884">
        <v>66253</v>
      </c>
      <c r="X884">
        <v>2017</v>
      </c>
      <c r="Y884">
        <v>72481</v>
      </c>
      <c r="Z884">
        <v>485.72</v>
      </c>
      <c r="AA884" s="3">
        <f t="shared" si="534"/>
        <v>0.87155930378611168</v>
      </c>
      <c r="AF884" t="s">
        <v>6616</v>
      </c>
      <c r="AI884" t="s">
        <v>6618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 s="3" t="str">
        <f t="shared" si="535"/>
        <v>No</v>
      </c>
      <c r="AQ884" s="3" t="str">
        <f t="shared" si="536"/>
        <v>No</v>
      </c>
      <c r="AR884" s="3" t="str">
        <f t="shared" si="537"/>
        <v>No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 t="s">
        <v>6634</v>
      </c>
      <c r="AZ884">
        <v>0</v>
      </c>
      <c r="BA884">
        <v>0</v>
      </c>
      <c r="BB884" t="s">
        <v>6617</v>
      </c>
      <c r="BC884" t="s">
        <v>6616</v>
      </c>
      <c r="BD884" s="4" t="str">
        <f t="shared" si="538"/>
        <v>No</v>
      </c>
      <c r="BE884" t="s">
        <v>6640</v>
      </c>
      <c r="BF884" s="3" t="str">
        <f t="shared" si="539"/>
        <v>No</v>
      </c>
      <c r="BG884" t="s">
        <v>6645</v>
      </c>
      <c r="BH884" s="3" t="str">
        <f t="shared" si="540"/>
        <v>56695 DAVIS RD</v>
      </c>
      <c r="BI884" s="3" t="str">
        <f t="shared" si="541"/>
        <v>Callahan</v>
      </c>
      <c r="BJ884" s="3" t="str">
        <f t="shared" si="542"/>
        <v>Florida</v>
      </c>
      <c r="BK884" s="3">
        <f t="shared" si="543"/>
        <v>32011</v>
      </c>
      <c r="BL884" s="3" t="str">
        <f t="shared" si="544"/>
        <v>56695 DAVIS RD CALLAHAN FL 32011</v>
      </c>
      <c r="BM884" s="3" t="str">
        <f t="shared" si="545"/>
        <v/>
      </c>
      <c r="BN884" s="3" t="str">
        <f t="shared" si="546"/>
        <v>Pass</v>
      </c>
      <c r="BO884" s="3" t="str">
        <f t="shared" si="547"/>
        <v>No</v>
      </c>
      <c r="BP884" s="3" t="str">
        <f t="shared" si="548"/>
        <v>FV&lt;$10K</v>
      </c>
      <c r="BQ884" t="s">
        <v>6650</v>
      </c>
      <c r="BR884" s="3" t="str">
        <f t="shared" si="549"/>
        <v>No, &lt; $20K Lien</v>
      </c>
      <c r="BS884" s="3" t="str">
        <f t="shared" si="550"/>
        <v>No, Lien &lt; $20K</v>
      </c>
      <c r="BT884" t="s">
        <v>6650</v>
      </c>
      <c r="BU884" s="3" t="str">
        <f t="shared" si="551"/>
        <v>No</v>
      </c>
      <c r="BV884" s="3" t="str">
        <f t="shared" si="552"/>
        <v>No</v>
      </c>
      <c r="BW884" s="3">
        <f t="shared" si="553"/>
        <v>0</v>
      </c>
      <c r="BX884" s="3" t="str">
        <f t="shared" si="554"/>
        <v>No</v>
      </c>
      <c r="BY884" s="3">
        <f t="shared" si="555"/>
        <v>66253</v>
      </c>
      <c r="BZ884">
        <v>1</v>
      </c>
      <c r="CA884" s="3">
        <f t="shared" si="556"/>
        <v>66253</v>
      </c>
      <c r="CC884" s="3">
        <f t="shared" si="557"/>
        <v>0</v>
      </c>
      <c r="CD884" s="3">
        <f t="shared" si="558"/>
        <v>0</v>
      </c>
      <c r="CE884" s="3" t="str">
        <f t="shared" si="559"/>
        <v/>
      </c>
      <c r="CF884" s="3" t="e">
        <f>HLOOKUP(CE884,'Valuation Data'!$D$2:$K$5,4,FALSE)</f>
        <v>#N/A</v>
      </c>
      <c r="CG884" s="3">
        <f t="shared" si="560"/>
        <v>66253</v>
      </c>
      <c r="CH884" s="3" t="str">
        <f t="shared" si="561"/>
        <v>No</v>
      </c>
      <c r="CI884" s="3" t="str">
        <f>VLOOKUP(R884,'Use Codes &amp; County Type'!A:D,4,FALSE)</f>
        <v>R</v>
      </c>
      <c r="CJ884" s="3" t="str">
        <f t="shared" si="562"/>
        <v>No</v>
      </c>
      <c r="CK884" s="3" t="str">
        <f t="shared" si="563"/>
        <v>Yes</v>
      </c>
      <c r="CL884" s="3">
        <f t="shared" si="564"/>
        <v>0.67</v>
      </c>
      <c r="CM884" s="3">
        <f t="shared" si="565"/>
        <v>44389.51</v>
      </c>
      <c r="CN884" s="3">
        <f t="shared" si="566"/>
        <v>2229.1999999999998</v>
      </c>
      <c r="CO884" s="3">
        <f t="shared" si="567"/>
        <v>42160.310000000005</v>
      </c>
      <c r="CP884" s="3">
        <f t="shared" si="568"/>
        <v>3.3646778259097697E-2</v>
      </c>
      <c r="CR884" s="3" t="str">
        <f t="shared" si="569"/>
        <v>No</v>
      </c>
      <c r="CV884" s="3" t="str">
        <f t="shared" si="570"/>
        <v>*Bid</v>
      </c>
      <c r="CW884" s="3">
        <f t="shared" si="571"/>
        <v>883</v>
      </c>
      <c r="CX884" s="3">
        <f t="shared" si="572"/>
        <v>557.29999999999995</v>
      </c>
      <c r="CY884" s="3" t="str">
        <f t="shared" si="573"/>
        <v>Ok</v>
      </c>
      <c r="CZ884">
        <v>0</v>
      </c>
      <c r="DA884">
        <v>0</v>
      </c>
    </row>
    <row r="885" spans="1:105" x14ac:dyDescent="0.25">
      <c r="A885">
        <v>884</v>
      </c>
      <c r="B885" t="s">
        <v>3</v>
      </c>
      <c r="C885" t="s">
        <v>993</v>
      </c>
      <c r="D885">
        <v>331.26</v>
      </c>
      <c r="E885">
        <v>2017</v>
      </c>
      <c r="F885">
        <v>331.26</v>
      </c>
      <c r="G885">
        <v>331.26</v>
      </c>
      <c r="H885" s="3">
        <f t="shared" si="533"/>
        <v>0</v>
      </c>
      <c r="J885" t="s">
        <v>2735</v>
      </c>
      <c r="K885" t="s">
        <v>2738</v>
      </c>
      <c r="L885">
        <v>32011</v>
      </c>
      <c r="M885" t="s">
        <v>2900</v>
      </c>
      <c r="N885" t="s">
        <v>4759</v>
      </c>
      <c r="O885">
        <v>-81.847543808368997</v>
      </c>
      <c r="P885">
        <v>30.606272188531499</v>
      </c>
      <c r="Q885" t="s">
        <v>5419</v>
      </c>
      <c r="R885">
        <v>55</v>
      </c>
      <c r="S885" t="s">
        <v>6542</v>
      </c>
      <c r="T885">
        <v>7009</v>
      </c>
      <c r="U885" t="s">
        <v>6579</v>
      </c>
      <c r="V885">
        <v>2017</v>
      </c>
      <c r="W885">
        <v>18279</v>
      </c>
      <c r="X885">
        <v>2017</v>
      </c>
      <c r="Y885">
        <v>181950</v>
      </c>
      <c r="Z885">
        <v>276.70999999999998</v>
      </c>
      <c r="AA885" s="3">
        <f t="shared" si="534"/>
        <v>0.83532572601581834</v>
      </c>
      <c r="AB885" t="s">
        <v>6616</v>
      </c>
      <c r="AC885" t="s">
        <v>6616</v>
      </c>
      <c r="AD885" t="s">
        <v>6616</v>
      </c>
      <c r="AF885" t="s">
        <v>6616</v>
      </c>
      <c r="AG885" t="s">
        <v>6616</v>
      </c>
      <c r="AI885" t="s">
        <v>6618</v>
      </c>
      <c r="AJ885" t="s">
        <v>6618</v>
      </c>
      <c r="AK885" t="s">
        <v>6618</v>
      </c>
      <c r="AL885" t="s">
        <v>6618</v>
      </c>
      <c r="AM885" t="s">
        <v>6618</v>
      </c>
      <c r="AN885" t="s">
        <v>6618</v>
      </c>
      <c r="AO885" t="s">
        <v>6618</v>
      </c>
      <c r="AP885" s="3" t="str">
        <f t="shared" si="535"/>
        <v>No</v>
      </c>
      <c r="AQ885" s="3" t="str">
        <f t="shared" si="536"/>
        <v>No</v>
      </c>
      <c r="AR885" s="3" t="str">
        <f t="shared" si="537"/>
        <v>No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 t="s">
        <v>6634</v>
      </c>
      <c r="AZ885" t="s">
        <v>6637</v>
      </c>
      <c r="BA885">
        <v>0</v>
      </c>
      <c r="BB885" t="s">
        <v>6616</v>
      </c>
      <c r="BC885" t="s">
        <v>6616</v>
      </c>
      <c r="BD885" s="4" t="str">
        <f t="shared" si="538"/>
        <v>No</v>
      </c>
      <c r="BE885" t="s">
        <v>6640</v>
      </c>
      <c r="BF885" s="3" t="str">
        <f t="shared" si="539"/>
        <v>No</v>
      </c>
      <c r="BG885" t="s">
        <v>6645</v>
      </c>
      <c r="BH885" s="3" t="str">
        <f t="shared" si="540"/>
        <v>US HWY 1</v>
      </c>
      <c r="BI885" s="3" t="str">
        <f t="shared" si="541"/>
        <v>Callahan</v>
      </c>
      <c r="BJ885" s="3" t="str">
        <f t="shared" si="542"/>
        <v>Florida</v>
      </c>
      <c r="BK885" s="3">
        <f t="shared" si="543"/>
        <v>32011</v>
      </c>
      <c r="BL885" s="3" t="str">
        <f t="shared" si="544"/>
        <v>US HWY 1 CALLAHAN FL 32011</v>
      </c>
      <c r="BM885" s="3" t="str">
        <f t="shared" si="545"/>
        <v/>
      </c>
      <c r="BN885" s="3" t="str">
        <f t="shared" si="546"/>
        <v>Pass</v>
      </c>
      <c r="BO885" s="3" t="str">
        <f t="shared" si="547"/>
        <v>No</v>
      </c>
      <c r="BP885" s="3" t="str">
        <f t="shared" si="548"/>
        <v>FV&lt;$10K</v>
      </c>
      <c r="BQ885" t="s">
        <v>6650</v>
      </c>
      <c r="BR885" s="3" t="str">
        <f t="shared" si="549"/>
        <v>No, &lt; $20K Lien</v>
      </c>
      <c r="BS885" s="3" t="str">
        <f t="shared" si="550"/>
        <v>No, Lien &lt; $20K</v>
      </c>
      <c r="BT885" t="s">
        <v>6650</v>
      </c>
      <c r="BU885" s="3" t="str">
        <f t="shared" si="551"/>
        <v>No</v>
      </c>
      <c r="BV885" s="3" t="str">
        <f t="shared" si="552"/>
        <v>No</v>
      </c>
      <c r="BW885" s="3">
        <f t="shared" si="553"/>
        <v>0</v>
      </c>
      <c r="BX885" s="3" t="str">
        <f t="shared" si="554"/>
        <v>No</v>
      </c>
      <c r="BY885" s="3">
        <f t="shared" si="555"/>
        <v>18279</v>
      </c>
      <c r="BZ885">
        <v>1</v>
      </c>
      <c r="CA885" s="3">
        <f t="shared" si="556"/>
        <v>18279</v>
      </c>
      <c r="CC885" s="3">
        <f t="shared" si="557"/>
        <v>0</v>
      </c>
      <c r="CD885" s="3">
        <f t="shared" si="558"/>
        <v>0</v>
      </c>
      <c r="CE885" s="3" t="str">
        <f t="shared" si="559"/>
        <v/>
      </c>
      <c r="CF885" s="3" t="e">
        <f>HLOOKUP(CE885,'Valuation Data'!$D$2:$K$5,4,FALSE)</f>
        <v>#N/A</v>
      </c>
      <c r="CG885" s="3">
        <f t="shared" si="560"/>
        <v>18279</v>
      </c>
      <c r="CH885" s="3" t="str">
        <f t="shared" si="561"/>
        <v>No</v>
      </c>
      <c r="CI885" s="3" t="str">
        <f>VLOOKUP(R885,'Use Codes &amp; County Type'!A:D,4,FALSE)</f>
        <v>V</v>
      </c>
      <c r="CJ885" s="3" t="str">
        <f t="shared" si="562"/>
        <v>Yes</v>
      </c>
      <c r="CK885" s="3" t="str">
        <f t="shared" si="563"/>
        <v>No</v>
      </c>
      <c r="CL885" s="3">
        <f t="shared" si="564"/>
        <v>0</v>
      </c>
      <c r="CM885" s="3">
        <f t="shared" si="565"/>
        <v>0</v>
      </c>
      <c r="CN885" s="3">
        <f t="shared" si="566"/>
        <v>1325.04</v>
      </c>
      <c r="CO885" s="3">
        <f t="shared" si="567"/>
        <v>-1325.04</v>
      </c>
      <c r="CP885" s="3">
        <f t="shared" si="568"/>
        <v>7.2489742327260784E-2</v>
      </c>
      <c r="CR885" s="3" t="str">
        <f t="shared" si="569"/>
        <v>No</v>
      </c>
      <c r="CV885" s="3" t="str">
        <f t="shared" si="570"/>
        <v>FMV&lt;$30K</v>
      </c>
      <c r="CW885" s="3">
        <f t="shared" si="571"/>
        <v>884</v>
      </c>
      <c r="CX885" s="3">
        <f t="shared" si="572"/>
        <v>331.26</v>
      </c>
      <c r="CY885" s="3" t="str">
        <f t="shared" si="573"/>
        <v>Ok</v>
      </c>
      <c r="CZ885">
        <v>0</v>
      </c>
      <c r="DA885">
        <v>0</v>
      </c>
    </row>
    <row r="886" spans="1:105" x14ac:dyDescent="0.25">
      <c r="A886">
        <v>885</v>
      </c>
      <c r="B886" t="s">
        <v>3</v>
      </c>
      <c r="C886" t="s">
        <v>994</v>
      </c>
      <c r="D886">
        <v>288.99</v>
      </c>
      <c r="E886">
        <v>2017</v>
      </c>
      <c r="F886">
        <v>288.99</v>
      </c>
      <c r="G886">
        <v>288.99</v>
      </c>
      <c r="H886" s="3">
        <f t="shared" si="533"/>
        <v>0</v>
      </c>
      <c r="J886" t="s">
        <v>2735</v>
      </c>
      <c r="K886" t="s">
        <v>2738</v>
      </c>
      <c r="L886">
        <v>32011</v>
      </c>
      <c r="M886" t="s">
        <v>2900</v>
      </c>
      <c r="N886" t="s">
        <v>4759</v>
      </c>
      <c r="O886">
        <v>-81.847486959009103</v>
      </c>
      <c r="P886">
        <v>30.603841443857899</v>
      </c>
      <c r="Q886" t="s">
        <v>5419</v>
      </c>
      <c r="R886">
        <v>55</v>
      </c>
      <c r="S886" t="s">
        <v>6542</v>
      </c>
      <c r="T886">
        <v>7009</v>
      </c>
      <c r="U886" t="s">
        <v>6579</v>
      </c>
      <c r="V886">
        <v>2017</v>
      </c>
      <c r="W886">
        <v>15696</v>
      </c>
      <c r="X886">
        <v>2017</v>
      </c>
      <c r="Y886">
        <v>141645</v>
      </c>
      <c r="Z886">
        <v>237.62</v>
      </c>
      <c r="AA886" s="3">
        <f t="shared" si="534"/>
        <v>0.82224298418630404</v>
      </c>
      <c r="AB886" t="s">
        <v>6616</v>
      </c>
      <c r="AC886" t="s">
        <v>6616</v>
      </c>
      <c r="AD886" t="s">
        <v>6616</v>
      </c>
      <c r="AF886" t="s">
        <v>6616</v>
      </c>
      <c r="AG886" t="s">
        <v>6616</v>
      </c>
      <c r="AI886" t="s">
        <v>6618</v>
      </c>
      <c r="AJ886" t="s">
        <v>6618</v>
      </c>
      <c r="AK886" t="s">
        <v>6618</v>
      </c>
      <c r="AL886" t="s">
        <v>6618</v>
      </c>
      <c r="AM886" t="s">
        <v>6618</v>
      </c>
      <c r="AN886" t="s">
        <v>6618</v>
      </c>
      <c r="AO886" t="s">
        <v>6618</v>
      </c>
      <c r="AP886" s="3" t="str">
        <f t="shared" si="535"/>
        <v>No</v>
      </c>
      <c r="AQ886" s="3" t="str">
        <f t="shared" si="536"/>
        <v>No</v>
      </c>
      <c r="AR886" s="3" t="str">
        <f t="shared" si="537"/>
        <v>No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 t="s">
        <v>6634</v>
      </c>
      <c r="AZ886" t="s">
        <v>6637</v>
      </c>
      <c r="BA886">
        <v>0</v>
      </c>
      <c r="BB886" t="s">
        <v>6616</v>
      </c>
      <c r="BC886" t="s">
        <v>6616</v>
      </c>
      <c r="BD886" s="4" t="str">
        <f t="shared" si="538"/>
        <v>No</v>
      </c>
      <c r="BE886" t="s">
        <v>6640</v>
      </c>
      <c r="BF886" s="3" t="str">
        <f t="shared" si="539"/>
        <v>No</v>
      </c>
      <c r="BG886" t="s">
        <v>6645</v>
      </c>
      <c r="BH886" s="3" t="str">
        <f t="shared" si="540"/>
        <v>US HWY 1</v>
      </c>
      <c r="BI886" s="3" t="str">
        <f t="shared" si="541"/>
        <v>Callahan</v>
      </c>
      <c r="BJ886" s="3" t="str">
        <f t="shared" si="542"/>
        <v>Florida</v>
      </c>
      <c r="BK886" s="3">
        <f t="shared" si="543"/>
        <v>32011</v>
      </c>
      <c r="BL886" s="3" t="str">
        <f t="shared" si="544"/>
        <v>US HWY 1 CALLAHAN FL 32011</v>
      </c>
      <c r="BM886" s="3" t="str">
        <f t="shared" si="545"/>
        <v/>
      </c>
      <c r="BN886" s="3" t="str">
        <f t="shared" si="546"/>
        <v>Pass</v>
      </c>
      <c r="BO886" s="3" t="str">
        <f t="shared" si="547"/>
        <v>No</v>
      </c>
      <c r="BP886" s="3" t="str">
        <f t="shared" si="548"/>
        <v>FV&lt;$10K</v>
      </c>
      <c r="BQ886" t="s">
        <v>6650</v>
      </c>
      <c r="BR886" s="3" t="str">
        <f t="shared" si="549"/>
        <v>No, &lt; $20K Lien</v>
      </c>
      <c r="BS886" s="3" t="str">
        <f t="shared" si="550"/>
        <v>No, Lien &lt; $20K</v>
      </c>
      <c r="BT886" t="s">
        <v>6650</v>
      </c>
      <c r="BU886" s="3" t="str">
        <f t="shared" si="551"/>
        <v>No</v>
      </c>
      <c r="BV886" s="3" t="str">
        <f t="shared" si="552"/>
        <v>No</v>
      </c>
      <c r="BW886" s="3">
        <f t="shared" si="553"/>
        <v>0</v>
      </c>
      <c r="BX886" s="3" t="str">
        <f t="shared" si="554"/>
        <v>No</v>
      </c>
      <c r="BY886" s="3">
        <f t="shared" si="555"/>
        <v>15696</v>
      </c>
      <c r="BZ886">
        <v>1</v>
      </c>
      <c r="CA886" s="3">
        <f t="shared" si="556"/>
        <v>15696</v>
      </c>
      <c r="CC886" s="3">
        <f t="shared" si="557"/>
        <v>0</v>
      </c>
      <c r="CD886" s="3">
        <f t="shared" si="558"/>
        <v>0</v>
      </c>
      <c r="CE886" s="3" t="str">
        <f t="shared" si="559"/>
        <v/>
      </c>
      <c r="CF886" s="3" t="e">
        <f>HLOOKUP(CE886,'Valuation Data'!$D$2:$K$5,4,FALSE)</f>
        <v>#N/A</v>
      </c>
      <c r="CG886" s="3">
        <f t="shared" si="560"/>
        <v>15696</v>
      </c>
      <c r="CH886" s="3" t="str">
        <f t="shared" si="561"/>
        <v>No</v>
      </c>
      <c r="CI886" s="3" t="str">
        <f>VLOOKUP(R886,'Use Codes &amp; County Type'!A:D,4,FALSE)</f>
        <v>V</v>
      </c>
      <c r="CJ886" s="3" t="str">
        <f t="shared" si="562"/>
        <v>Yes</v>
      </c>
      <c r="CK886" s="3" t="str">
        <f t="shared" si="563"/>
        <v>No</v>
      </c>
      <c r="CL886" s="3">
        <f t="shared" si="564"/>
        <v>0</v>
      </c>
      <c r="CM886" s="3">
        <f t="shared" si="565"/>
        <v>0</v>
      </c>
      <c r="CN886" s="3">
        <f t="shared" si="566"/>
        <v>1155.96</v>
      </c>
      <c r="CO886" s="3">
        <f t="shared" si="567"/>
        <v>-1155.96</v>
      </c>
      <c r="CP886" s="3">
        <f t="shared" si="568"/>
        <v>7.364678899082569E-2</v>
      </c>
      <c r="CR886" s="3" t="str">
        <f t="shared" si="569"/>
        <v>No</v>
      </c>
      <c r="CV886" s="3" t="str">
        <f t="shared" si="570"/>
        <v>FMV&lt;$30K</v>
      </c>
      <c r="CW886" s="3">
        <f t="shared" si="571"/>
        <v>885</v>
      </c>
      <c r="CX886" s="3">
        <f t="shared" si="572"/>
        <v>288.99</v>
      </c>
      <c r="CY886" s="3" t="str">
        <f t="shared" si="573"/>
        <v>Ok</v>
      </c>
      <c r="CZ886">
        <v>0</v>
      </c>
      <c r="DA886">
        <v>0</v>
      </c>
    </row>
    <row r="887" spans="1:105" x14ac:dyDescent="0.25">
      <c r="A887">
        <v>886</v>
      </c>
      <c r="B887" t="s">
        <v>3</v>
      </c>
      <c r="C887" t="s">
        <v>995</v>
      </c>
      <c r="D887">
        <v>503.25</v>
      </c>
      <c r="E887">
        <v>2017</v>
      </c>
      <c r="F887">
        <v>503.25</v>
      </c>
      <c r="G887">
        <v>503.25</v>
      </c>
      <c r="H887" s="3">
        <f t="shared" si="533"/>
        <v>0</v>
      </c>
      <c r="J887" t="s">
        <v>2735</v>
      </c>
      <c r="K887" t="s">
        <v>2738</v>
      </c>
      <c r="L887">
        <v>32011</v>
      </c>
      <c r="M887" t="s">
        <v>3397</v>
      </c>
      <c r="N887" t="s">
        <v>4759</v>
      </c>
      <c r="O887">
        <v>-81.847424081691301</v>
      </c>
      <c r="P887">
        <v>30.601153256485102</v>
      </c>
      <c r="Q887" t="s">
        <v>5420</v>
      </c>
      <c r="R887">
        <v>55</v>
      </c>
      <c r="S887" t="s">
        <v>6542</v>
      </c>
      <c r="T887">
        <v>7009</v>
      </c>
      <c r="U887" t="s">
        <v>6579</v>
      </c>
      <c r="V887">
        <v>2017</v>
      </c>
      <c r="W887">
        <v>28783</v>
      </c>
      <c r="X887">
        <v>2017</v>
      </c>
      <c r="Y887">
        <v>238590</v>
      </c>
      <c r="Z887">
        <v>435.74</v>
      </c>
      <c r="AA887" s="3">
        <f t="shared" si="534"/>
        <v>0.86585196224540484</v>
      </c>
      <c r="AB887" t="s">
        <v>6616</v>
      </c>
      <c r="AC887" t="s">
        <v>6616</v>
      </c>
      <c r="AD887" t="s">
        <v>6616</v>
      </c>
      <c r="AF887" t="s">
        <v>6616</v>
      </c>
      <c r="AG887" t="s">
        <v>6616</v>
      </c>
      <c r="AI887" t="s">
        <v>6618</v>
      </c>
      <c r="AJ887" t="s">
        <v>6618</v>
      </c>
      <c r="AK887" t="s">
        <v>6618</v>
      </c>
      <c r="AL887" t="s">
        <v>6618</v>
      </c>
      <c r="AM887" t="s">
        <v>6618</v>
      </c>
      <c r="AN887" t="s">
        <v>6618</v>
      </c>
      <c r="AO887" t="s">
        <v>6618</v>
      </c>
      <c r="AP887" s="3" t="str">
        <f t="shared" si="535"/>
        <v>No</v>
      </c>
      <c r="AQ887" s="3" t="str">
        <f t="shared" si="536"/>
        <v>No</v>
      </c>
      <c r="AR887" s="3" t="str">
        <f t="shared" si="537"/>
        <v>No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 t="s">
        <v>6634</v>
      </c>
      <c r="AZ887" t="s">
        <v>6637</v>
      </c>
      <c r="BA887">
        <v>1</v>
      </c>
      <c r="BB887" t="s">
        <v>6616</v>
      </c>
      <c r="BC887" t="s">
        <v>6616</v>
      </c>
      <c r="BD887" s="4" t="str">
        <f t="shared" si="538"/>
        <v>No</v>
      </c>
      <c r="BE887" t="s">
        <v>6640</v>
      </c>
      <c r="BF887" s="3" t="str">
        <f t="shared" si="539"/>
        <v>No</v>
      </c>
      <c r="BG887" t="s">
        <v>6645</v>
      </c>
      <c r="BH887" s="3" t="str">
        <f t="shared" si="540"/>
        <v>UD HWY 1</v>
      </c>
      <c r="BI887" s="3" t="str">
        <f t="shared" si="541"/>
        <v>Callahan</v>
      </c>
      <c r="BJ887" s="3" t="str">
        <f t="shared" si="542"/>
        <v>Florida</v>
      </c>
      <c r="BK887" s="3">
        <f t="shared" si="543"/>
        <v>32011</v>
      </c>
      <c r="BL887" s="3" t="str">
        <f t="shared" si="544"/>
        <v>UD HWY 1 CALLAHAN FL 32011</v>
      </c>
      <c r="BM887" s="3" t="str">
        <f t="shared" si="545"/>
        <v/>
      </c>
      <c r="BN887" s="3" t="str">
        <f t="shared" si="546"/>
        <v>Pass</v>
      </c>
      <c r="BO887" s="3" t="str">
        <f t="shared" si="547"/>
        <v>No</v>
      </c>
      <c r="BP887" s="3" t="str">
        <f t="shared" si="548"/>
        <v>FV&lt;$10K</v>
      </c>
      <c r="BQ887" t="s">
        <v>6650</v>
      </c>
      <c r="BR887" s="3" t="str">
        <f t="shared" si="549"/>
        <v>No, &lt; $20K Lien</v>
      </c>
      <c r="BS887" s="3" t="str">
        <f t="shared" si="550"/>
        <v>No, Lien &lt; $20K</v>
      </c>
      <c r="BT887" t="s">
        <v>6650</v>
      </c>
      <c r="BU887" s="3" t="str">
        <f t="shared" si="551"/>
        <v>No</v>
      </c>
      <c r="BV887" s="3" t="str">
        <f t="shared" si="552"/>
        <v>No</v>
      </c>
      <c r="BW887" s="3">
        <f t="shared" si="553"/>
        <v>1</v>
      </c>
      <c r="BX887" s="3" t="str">
        <f t="shared" si="554"/>
        <v>No</v>
      </c>
      <c r="BY887" s="3">
        <f t="shared" si="555"/>
        <v>28783</v>
      </c>
      <c r="BZ887">
        <v>1</v>
      </c>
      <c r="CA887" s="3">
        <f t="shared" si="556"/>
        <v>28783</v>
      </c>
      <c r="CC887" s="3">
        <f t="shared" si="557"/>
        <v>0</v>
      </c>
      <c r="CD887" s="3">
        <f t="shared" si="558"/>
        <v>0</v>
      </c>
      <c r="CE887" s="3" t="str">
        <f t="shared" si="559"/>
        <v/>
      </c>
      <c r="CF887" s="3" t="e">
        <f>HLOOKUP(CE887,'Valuation Data'!$D$2:$K$5,4,FALSE)</f>
        <v>#N/A</v>
      </c>
      <c r="CG887" s="3">
        <f t="shared" si="560"/>
        <v>28783</v>
      </c>
      <c r="CH887" s="3" t="str">
        <f t="shared" si="561"/>
        <v>No</v>
      </c>
      <c r="CI887" s="3" t="str">
        <f>VLOOKUP(R887,'Use Codes &amp; County Type'!A:D,4,FALSE)</f>
        <v>V</v>
      </c>
      <c r="CJ887" s="3" t="str">
        <f t="shared" si="562"/>
        <v>Yes</v>
      </c>
      <c r="CK887" s="3" t="str">
        <f t="shared" si="563"/>
        <v>No</v>
      </c>
      <c r="CL887" s="3">
        <f t="shared" si="564"/>
        <v>0</v>
      </c>
      <c r="CM887" s="3">
        <f t="shared" si="565"/>
        <v>0</v>
      </c>
      <c r="CN887" s="3">
        <f t="shared" si="566"/>
        <v>2516.25</v>
      </c>
      <c r="CO887" s="3">
        <f t="shared" si="567"/>
        <v>-2516.25</v>
      </c>
      <c r="CP887" s="3">
        <f t="shared" si="568"/>
        <v>8.7421394573185554E-2</v>
      </c>
      <c r="CR887" s="3" t="str">
        <f t="shared" si="569"/>
        <v>No</v>
      </c>
      <c r="CV887" s="3" t="str">
        <f t="shared" si="570"/>
        <v>FMV&lt;$30K</v>
      </c>
      <c r="CW887" s="3">
        <f t="shared" si="571"/>
        <v>886</v>
      </c>
      <c r="CX887" s="3">
        <f t="shared" si="572"/>
        <v>503.25</v>
      </c>
      <c r="CY887" s="3" t="str">
        <f t="shared" si="573"/>
        <v>Ok</v>
      </c>
      <c r="CZ887">
        <v>0</v>
      </c>
      <c r="DA887">
        <v>0</v>
      </c>
    </row>
    <row r="888" spans="1:105" x14ac:dyDescent="0.25">
      <c r="A888">
        <v>887</v>
      </c>
      <c r="B888" t="s">
        <v>3</v>
      </c>
      <c r="C888" t="s">
        <v>996</v>
      </c>
      <c r="D888">
        <v>38.549999999999997</v>
      </c>
      <c r="E888">
        <v>2017</v>
      </c>
      <c r="F888" t="e">
        <f>NA()</f>
        <v>#N/A</v>
      </c>
      <c r="G888" t="e">
        <f>NA()</f>
        <v>#N/A</v>
      </c>
      <c r="H888" s="3" t="e">
        <f t="shared" si="533"/>
        <v>#N/A</v>
      </c>
      <c r="I888" t="e">
        <f>NA()</f>
        <v>#N/A</v>
      </c>
      <c r="J888" t="e">
        <f>NA()</f>
        <v>#N/A</v>
      </c>
      <c r="K888" t="e">
        <f>NA()</f>
        <v>#N/A</v>
      </c>
      <c r="L888" t="e">
        <f>NA()</f>
        <v>#N/A</v>
      </c>
      <c r="M888" t="e">
        <f>NA()</f>
        <v>#N/A</v>
      </c>
      <c r="N888" t="e">
        <f>NA()</f>
        <v>#N/A</v>
      </c>
      <c r="O888" t="e">
        <f>NA()</f>
        <v>#N/A</v>
      </c>
      <c r="P888" t="e">
        <f>NA()</f>
        <v>#N/A</v>
      </c>
      <c r="Q888" t="e">
        <f>NA()</f>
        <v>#N/A</v>
      </c>
      <c r="R888">
        <v>93</v>
      </c>
      <c r="S888" t="s">
        <v>6545</v>
      </c>
      <c r="T888" t="e">
        <f>NA()</f>
        <v>#N/A</v>
      </c>
      <c r="U888" t="e">
        <f>NA()</f>
        <v>#N/A</v>
      </c>
      <c r="V888">
        <v>2017</v>
      </c>
      <c r="W888">
        <v>400</v>
      </c>
      <c r="X888" t="e">
        <f>NA()</f>
        <v>#N/A</v>
      </c>
      <c r="Y888" t="e">
        <f>NA()</f>
        <v>#N/A</v>
      </c>
      <c r="Z888" t="e">
        <f>NA()</f>
        <v>#N/A</v>
      </c>
      <c r="AA888" s="3">
        <f t="shared" si="534"/>
        <v>0</v>
      </c>
      <c r="AB888" t="s">
        <v>6617</v>
      </c>
      <c r="AC888" t="s">
        <v>6617</v>
      </c>
      <c r="AD888" t="s">
        <v>6617</v>
      </c>
      <c r="AE888" t="s">
        <v>6617</v>
      </c>
      <c r="AF888" t="s">
        <v>6617</v>
      </c>
      <c r="AG888" t="s">
        <v>6617</v>
      </c>
      <c r="AH888" t="s">
        <v>6617</v>
      </c>
      <c r="AI888" t="e">
        <f>NA()</f>
        <v>#N/A</v>
      </c>
      <c r="AJ888" t="e">
        <f>NA()</f>
        <v>#N/A</v>
      </c>
      <c r="AK888" t="e">
        <f>NA()</f>
        <v>#N/A</v>
      </c>
      <c r="AL888" t="e">
        <f>NA()</f>
        <v>#N/A</v>
      </c>
      <c r="AM888" t="e">
        <f>NA()</f>
        <v>#N/A</v>
      </c>
      <c r="AN888" t="e">
        <f>NA()</f>
        <v>#N/A</v>
      </c>
      <c r="AO888" t="e">
        <f>NA()</f>
        <v>#N/A</v>
      </c>
      <c r="AP888" s="3" t="str">
        <f t="shared" si="535"/>
        <v>Yes</v>
      </c>
      <c r="AQ888" s="3" t="str">
        <f t="shared" si="536"/>
        <v>No</v>
      </c>
      <c r="AR888" s="3" t="str">
        <f t="shared" si="537"/>
        <v>Yes</v>
      </c>
      <c r="AS888" t="e">
        <f>NA()</f>
        <v>#N/A</v>
      </c>
      <c r="AT888" t="e">
        <f>NA()</f>
        <v>#N/A</v>
      </c>
      <c r="AU888" t="e">
        <f>NA()</f>
        <v>#N/A</v>
      </c>
      <c r="AV888" t="e">
        <f>NA()</f>
        <v>#N/A</v>
      </c>
      <c r="AW888" t="e">
        <f>NA()</f>
        <v>#N/A</v>
      </c>
      <c r="AX888" t="e">
        <f>NA()</f>
        <v>#N/A</v>
      </c>
      <c r="AY888" t="e">
        <f>NA()</f>
        <v>#N/A</v>
      </c>
      <c r="AZ888" t="e">
        <f>NA()</f>
        <v>#N/A</v>
      </c>
      <c r="BA888">
        <v>7</v>
      </c>
      <c r="BB888" t="s">
        <v>6616</v>
      </c>
      <c r="BC888" t="e">
        <f>NA()</f>
        <v>#N/A</v>
      </c>
      <c r="BD888" s="4" t="str">
        <f t="shared" si="538"/>
        <v>No</v>
      </c>
      <c r="BE888" t="e">
        <f>NA()</f>
        <v>#N/A</v>
      </c>
      <c r="BF888" s="3" t="str">
        <f t="shared" si="539"/>
        <v>No</v>
      </c>
      <c r="BG888" t="e">
        <f>NA()</f>
        <v>#N/A</v>
      </c>
      <c r="BH888" s="3" t="e">
        <f t="shared" si="540"/>
        <v>#N/A</v>
      </c>
      <c r="BI888" s="3" t="e">
        <f t="shared" si="541"/>
        <v>#N/A</v>
      </c>
      <c r="BJ888" s="3" t="e">
        <f t="shared" si="542"/>
        <v>#N/A</v>
      </c>
      <c r="BK888" s="3" t="e">
        <f t="shared" si="543"/>
        <v>#N/A</v>
      </c>
      <c r="BL888" s="3" t="e">
        <f t="shared" si="544"/>
        <v>#N/A</v>
      </c>
      <c r="BM888" s="3" t="e">
        <f t="shared" si="545"/>
        <v>#N/A</v>
      </c>
      <c r="BN888" s="3" t="str">
        <f t="shared" si="546"/>
        <v>Lien&lt;$150</v>
      </c>
      <c r="BO888" s="3" t="e">
        <f t="shared" si="547"/>
        <v>#N/A</v>
      </c>
      <c r="BP888" s="3" t="str">
        <f t="shared" si="548"/>
        <v>FV&lt;$10K</v>
      </c>
      <c r="BQ888" t="s">
        <v>6650</v>
      </c>
      <c r="BR888" s="3" t="str">
        <f t="shared" si="549"/>
        <v>No, &lt; $20K Lien</v>
      </c>
      <c r="BS888" s="3" t="str">
        <f t="shared" si="550"/>
        <v>No, Lien &lt; $20K</v>
      </c>
      <c r="BT888" t="s">
        <v>6650</v>
      </c>
      <c r="BU888" s="3" t="str">
        <f t="shared" si="551"/>
        <v>Yes</v>
      </c>
      <c r="BV888" s="3" t="str">
        <f t="shared" si="552"/>
        <v>No</v>
      </c>
      <c r="BW888" s="3">
        <f t="shared" si="553"/>
        <v>7</v>
      </c>
      <c r="BX888" s="3" t="str">
        <f t="shared" si="554"/>
        <v>No</v>
      </c>
      <c r="BY888" s="3">
        <f t="shared" si="555"/>
        <v>400</v>
      </c>
      <c r="BZ888">
        <v>1</v>
      </c>
      <c r="CA888" s="3">
        <f t="shared" si="556"/>
        <v>400</v>
      </c>
      <c r="CC888" s="3" t="e">
        <f t="shared" si="557"/>
        <v>#N/A</v>
      </c>
      <c r="CD888" s="3" t="e">
        <f t="shared" si="558"/>
        <v>#N/A</v>
      </c>
      <c r="CE888" s="3" t="str">
        <f t="shared" si="559"/>
        <v/>
      </c>
      <c r="CF888" s="3" t="e">
        <f>HLOOKUP(CE888,'Valuation Data'!$D$2:$K$5,4,FALSE)</f>
        <v>#N/A</v>
      </c>
      <c r="CG888" s="3">
        <f t="shared" si="560"/>
        <v>400</v>
      </c>
      <c r="CH888" s="3" t="str">
        <f t="shared" si="561"/>
        <v>No</v>
      </c>
      <c r="CI888" s="3" t="str">
        <f>VLOOKUP(R888,'Use Codes &amp; County Type'!A:D,4,FALSE)</f>
        <v>V</v>
      </c>
      <c r="CJ888" s="3" t="str">
        <f t="shared" si="562"/>
        <v>Yes</v>
      </c>
      <c r="CK888" s="3" t="str">
        <f t="shared" si="563"/>
        <v>No</v>
      </c>
      <c r="CL888" s="3">
        <f t="shared" si="564"/>
        <v>0</v>
      </c>
      <c r="CM888" s="3">
        <f t="shared" si="565"/>
        <v>0</v>
      </c>
      <c r="CN888" s="3" t="e">
        <f t="shared" si="566"/>
        <v>#N/A</v>
      </c>
      <c r="CO888" s="3" t="e">
        <f t="shared" si="567"/>
        <v>#N/A</v>
      </c>
      <c r="CP888" s="3" t="e">
        <f t="shared" si="568"/>
        <v>#N/A</v>
      </c>
      <c r="CR888" s="3" t="str">
        <f t="shared" si="569"/>
        <v>No</v>
      </c>
      <c r="CV888" s="3" t="str">
        <f t="shared" si="570"/>
        <v>Lien&lt;$150</v>
      </c>
      <c r="CW888" s="3">
        <f t="shared" si="571"/>
        <v>887</v>
      </c>
      <c r="CX888" s="3">
        <f t="shared" si="572"/>
        <v>38.549999999999997</v>
      </c>
      <c r="CY888" s="3" t="str">
        <f t="shared" si="573"/>
        <v>Ok</v>
      </c>
      <c r="CZ888" t="e">
        <f>NA()</f>
        <v>#N/A</v>
      </c>
      <c r="DA888" t="e">
        <f>NA()</f>
        <v>#N/A</v>
      </c>
    </row>
    <row r="889" spans="1:105" x14ac:dyDescent="0.25">
      <c r="A889">
        <v>888</v>
      </c>
      <c r="B889" t="s">
        <v>3</v>
      </c>
      <c r="C889" t="s">
        <v>997</v>
      </c>
      <c r="D889">
        <v>140.07</v>
      </c>
      <c r="E889">
        <v>2017</v>
      </c>
      <c r="F889">
        <v>140.07</v>
      </c>
      <c r="G889">
        <v>140.07</v>
      </c>
      <c r="H889" s="3">
        <f t="shared" si="533"/>
        <v>0</v>
      </c>
      <c r="J889" t="s">
        <v>2735</v>
      </c>
      <c r="K889" t="s">
        <v>2738</v>
      </c>
      <c r="L889">
        <v>32011</v>
      </c>
      <c r="M889" t="s">
        <v>2900</v>
      </c>
      <c r="N889" t="s">
        <v>4759</v>
      </c>
      <c r="O889">
        <v>-81.847344950326502</v>
      </c>
      <c r="P889">
        <v>30.598697342231599</v>
      </c>
      <c r="Q889" t="s">
        <v>5420</v>
      </c>
      <c r="R889">
        <v>55</v>
      </c>
      <c r="S889" t="s">
        <v>6542</v>
      </c>
      <c r="T889">
        <v>7009</v>
      </c>
      <c r="U889" t="s">
        <v>6579</v>
      </c>
      <c r="V889">
        <v>2017</v>
      </c>
      <c r="W889">
        <v>6600</v>
      </c>
      <c r="X889">
        <v>2017</v>
      </c>
      <c r="Y889">
        <v>90000</v>
      </c>
      <c r="Z889">
        <v>99.92</v>
      </c>
      <c r="AA889" s="3">
        <f t="shared" si="534"/>
        <v>0.71335760691083039</v>
      </c>
      <c r="AC889" t="s">
        <v>6616</v>
      </c>
      <c r="AD889" t="s">
        <v>6616</v>
      </c>
      <c r="AF889" t="s">
        <v>6616</v>
      </c>
      <c r="AG889" t="s">
        <v>6616</v>
      </c>
      <c r="AI889" t="s">
        <v>6618</v>
      </c>
      <c r="AJ889" t="s">
        <v>6618</v>
      </c>
      <c r="AK889" t="s">
        <v>6618</v>
      </c>
      <c r="AL889" t="s">
        <v>6618</v>
      </c>
      <c r="AM889" t="s">
        <v>6618</v>
      </c>
      <c r="AN889">
        <v>0</v>
      </c>
      <c r="AO889">
        <v>0</v>
      </c>
      <c r="AP889" s="3" t="str">
        <f t="shared" si="535"/>
        <v>No</v>
      </c>
      <c r="AQ889" s="3" t="str">
        <f t="shared" si="536"/>
        <v>No</v>
      </c>
      <c r="AR889" s="3" t="str">
        <f t="shared" si="537"/>
        <v>No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 t="s">
        <v>6634</v>
      </c>
      <c r="AZ889" t="s">
        <v>6638</v>
      </c>
      <c r="BA889">
        <v>0</v>
      </c>
      <c r="BB889" t="s">
        <v>6616</v>
      </c>
      <c r="BC889" t="s">
        <v>6616</v>
      </c>
      <c r="BD889" s="4" t="str">
        <f t="shared" si="538"/>
        <v>No</v>
      </c>
      <c r="BE889" t="s">
        <v>6640</v>
      </c>
      <c r="BF889" s="3" t="str">
        <f t="shared" si="539"/>
        <v>No</v>
      </c>
      <c r="BG889" t="s">
        <v>6645</v>
      </c>
      <c r="BH889" s="3" t="str">
        <f t="shared" si="540"/>
        <v>US HWY 1</v>
      </c>
      <c r="BI889" s="3" t="str">
        <f t="shared" si="541"/>
        <v>Callahan</v>
      </c>
      <c r="BJ889" s="3" t="str">
        <f t="shared" si="542"/>
        <v>Florida</v>
      </c>
      <c r="BK889" s="3">
        <f t="shared" si="543"/>
        <v>32011</v>
      </c>
      <c r="BL889" s="3" t="str">
        <f t="shared" si="544"/>
        <v>US HWY 1 CALLAHAN FL 32011</v>
      </c>
      <c r="BM889" s="3" t="str">
        <f t="shared" si="545"/>
        <v/>
      </c>
      <c r="BN889" s="3" t="str">
        <f t="shared" si="546"/>
        <v>Lien&lt;$150</v>
      </c>
      <c r="BO889" s="3" t="str">
        <f t="shared" si="547"/>
        <v>No</v>
      </c>
      <c r="BP889" s="3" t="str">
        <f t="shared" si="548"/>
        <v>FV&lt;$10K</v>
      </c>
      <c r="BQ889" t="s">
        <v>6650</v>
      </c>
      <c r="BR889" s="3" t="str">
        <f t="shared" si="549"/>
        <v>No, &lt; $20K Lien</v>
      </c>
      <c r="BS889" s="3" t="str">
        <f t="shared" si="550"/>
        <v>No, Lien &lt; $20K</v>
      </c>
      <c r="BT889" t="s">
        <v>6650</v>
      </c>
      <c r="BU889" s="3" t="str">
        <f t="shared" si="551"/>
        <v>No</v>
      </c>
      <c r="BV889" s="3" t="str">
        <f t="shared" si="552"/>
        <v>No</v>
      </c>
      <c r="BW889" s="3">
        <f t="shared" si="553"/>
        <v>0</v>
      </c>
      <c r="BX889" s="3" t="str">
        <f t="shared" si="554"/>
        <v>No</v>
      </c>
      <c r="BY889" s="3">
        <f t="shared" si="555"/>
        <v>6600</v>
      </c>
      <c r="BZ889">
        <v>1</v>
      </c>
      <c r="CA889" s="3">
        <f t="shared" si="556"/>
        <v>6600</v>
      </c>
      <c r="CC889" s="3">
        <f t="shared" si="557"/>
        <v>0</v>
      </c>
      <c r="CD889" s="3">
        <f t="shared" si="558"/>
        <v>0</v>
      </c>
      <c r="CE889" s="3" t="str">
        <f t="shared" si="559"/>
        <v/>
      </c>
      <c r="CF889" s="3" t="e">
        <f>HLOOKUP(CE889,'Valuation Data'!$D$2:$K$5,4,FALSE)</f>
        <v>#N/A</v>
      </c>
      <c r="CG889" s="3">
        <f t="shared" si="560"/>
        <v>6600</v>
      </c>
      <c r="CH889" s="3" t="str">
        <f t="shared" si="561"/>
        <v>No</v>
      </c>
      <c r="CI889" s="3" t="str">
        <f>VLOOKUP(R889,'Use Codes &amp; County Type'!A:D,4,FALSE)</f>
        <v>V</v>
      </c>
      <c r="CJ889" s="3" t="str">
        <f t="shared" si="562"/>
        <v>Yes</v>
      </c>
      <c r="CK889" s="3" t="str">
        <f t="shared" si="563"/>
        <v>No</v>
      </c>
      <c r="CL889" s="3">
        <f t="shared" si="564"/>
        <v>0</v>
      </c>
      <c r="CM889" s="3">
        <f t="shared" si="565"/>
        <v>0</v>
      </c>
      <c r="CN889" s="3">
        <f t="shared" si="566"/>
        <v>560.28</v>
      </c>
      <c r="CO889" s="3">
        <f t="shared" si="567"/>
        <v>-560.28</v>
      </c>
      <c r="CP889" s="3">
        <f t="shared" si="568"/>
        <v>8.4890909090909086E-2</v>
      </c>
      <c r="CR889" s="3" t="str">
        <f t="shared" si="569"/>
        <v>No</v>
      </c>
      <c r="CV889" s="3" t="str">
        <f t="shared" si="570"/>
        <v>Lien&lt;$150</v>
      </c>
      <c r="CW889" s="3">
        <f t="shared" si="571"/>
        <v>888</v>
      </c>
      <c r="CX889" s="3">
        <f t="shared" si="572"/>
        <v>140.07</v>
      </c>
      <c r="CY889" s="3" t="str">
        <f t="shared" si="573"/>
        <v>Ok</v>
      </c>
      <c r="CZ889">
        <v>0</v>
      </c>
      <c r="DA889">
        <v>0</v>
      </c>
    </row>
    <row r="890" spans="1:105" x14ac:dyDescent="0.25">
      <c r="A890">
        <v>889</v>
      </c>
      <c r="B890" t="s">
        <v>3</v>
      </c>
      <c r="C890" t="s">
        <v>998</v>
      </c>
      <c r="D890">
        <v>3182.69</v>
      </c>
      <c r="E890">
        <v>2017</v>
      </c>
      <c r="F890">
        <v>3182.69</v>
      </c>
      <c r="G890">
        <v>3182.69</v>
      </c>
      <c r="H890" s="3">
        <f t="shared" si="533"/>
        <v>0</v>
      </c>
      <c r="J890" t="s">
        <v>2735</v>
      </c>
      <c r="K890" t="s">
        <v>2738</v>
      </c>
      <c r="L890">
        <v>32011</v>
      </c>
      <c r="M890" t="s">
        <v>3398</v>
      </c>
      <c r="N890" t="s">
        <v>4759</v>
      </c>
      <c r="O890">
        <v>-81.812879106050801</v>
      </c>
      <c r="P890">
        <v>30.602703899465499</v>
      </c>
      <c r="Q890" t="s">
        <v>5421</v>
      </c>
      <c r="R890">
        <v>25</v>
      </c>
      <c r="S890" t="s">
        <v>6564</v>
      </c>
      <c r="T890">
        <v>2027</v>
      </c>
      <c r="U890" t="s">
        <v>6601</v>
      </c>
      <c r="V890">
        <v>2017</v>
      </c>
      <c r="W890">
        <v>192436</v>
      </c>
      <c r="X890">
        <v>2017</v>
      </c>
      <c r="Y890">
        <v>192436</v>
      </c>
      <c r="Z890">
        <v>2913.26</v>
      </c>
      <c r="AA890" s="3">
        <f t="shared" si="534"/>
        <v>0.91534519541645598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 s="3" t="str">
        <f t="shared" si="535"/>
        <v>No</v>
      </c>
      <c r="AQ890" s="3" t="str">
        <f t="shared" si="536"/>
        <v>No</v>
      </c>
      <c r="AR890" s="3" t="str">
        <f t="shared" si="537"/>
        <v>No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3</v>
      </c>
      <c r="AY890" t="s">
        <v>6636</v>
      </c>
      <c r="AZ890">
        <v>0</v>
      </c>
      <c r="BA890">
        <v>0</v>
      </c>
      <c r="BB890" t="s">
        <v>6616</v>
      </c>
      <c r="BC890">
        <v>0</v>
      </c>
      <c r="BD890" s="4" t="str">
        <f t="shared" si="538"/>
        <v>No</v>
      </c>
      <c r="BE890" t="s">
        <v>6640</v>
      </c>
      <c r="BF890" s="3" t="str">
        <f t="shared" si="539"/>
        <v>No</v>
      </c>
      <c r="BG890" t="s">
        <v>6645</v>
      </c>
      <c r="BH890" s="3" t="str">
        <f t="shared" si="540"/>
        <v>MUSSLEWHITE RD</v>
      </c>
      <c r="BI890" s="3" t="str">
        <f t="shared" si="541"/>
        <v>Callahan</v>
      </c>
      <c r="BJ890" s="3" t="str">
        <f t="shared" si="542"/>
        <v>Florida</v>
      </c>
      <c r="BK890" s="3">
        <f t="shared" si="543"/>
        <v>32011</v>
      </c>
      <c r="BL890" s="3" t="str">
        <f t="shared" si="544"/>
        <v>MUSSLEWHITE RD CALLAHAN FL 32011</v>
      </c>
      <c r="BM890" s="3" t="str">
        <f t="shared" si="545"/>
        <v/>
      </c>
      <c r="BN890" s="3" t="str">
        <f t="shared" si="546"/>
        <v>Pass</v>
      </c>
      <c r="BO890" s="3" t="str">
        <f t="shared" si="547"/>
        <v>No</v>
      </c>
      <c r="BP890" s="3" t="str">
        <f t="shared" si="548"/>
        <v>FV&lt;$10K</v>
      </c>
      <c r="BQ890" t="s">
        <v>6650</v>
      </c>
      <c r="BR890" s="3" t="str">
        <f t="shared" si="549"/>
        <v>No, &lt; $20K Lien</v>
      </c>
      <c r="BS890" s="3" t="str">
        <f t="shared" si="550"/>
        <v>No, Lien &lt; $20K</v>
      </c>
      <c r="BT890" t="s">
        <v>6650</v>
      </c>
      <c r="BU890" s="3" t="str">
        <f t="shared" si="551"/>
        <v>No</v>
      </c>
      <c r="BV890" s="3" t="str">
        <f t="shared" si="552"/>
        <v>No</v>
      </c>
      <c r="BW890" s="3">
        <f t="shared" si="553"/>
        <v>0</v>
      </c>
      <c r="BX890" s="3" t="str">
        <f t="shared" si="554"/>
        <v>No</v>
      </c>
      <c r="BY890" s="3">
        <f t="shared" si="555"/>
        <v>192436</v>
      </c>
      <c r="BZ890">
        <v>1</v>
      </c>
      <c r="CA890" s="3">
        <f t="shared" si="556"/>
        <v>192436</v>
      </c>
      <c r="CC890" s="3">
        <f t="shared" si="557"/>
        <v>0</v>
      </c>
      <c r="CD890" s="3">
        <f t="shared" si="558"/>
        <v>0</v>
      </c>
      <c r="CE890" s="3" t="str">
        <f t="shared" si="559"/>
        <v/>
      </c>
      <c r="CF890" s="3" t="e">
        <f>HLOOKUP(CE890,'Valuation Data'!$D$2:$K$5,4,FALSE)</f>
        <v>#N/A</v>
      </c>
      <c r="CG890" s="3">
        <f t="shared" si="560"/>
        <v>192436</v>
      </c>
      <c r="CH890" s="3" t="str">
        <f t="shared" si="561"/>
        <v>No</v>
      </c>
      <c r="CI890" s="3" t="str">
        <f>VLOOKUP(R890,'Use Codes &amp; County Type'!A:D,4,FALSE)</f>
        <v>C</v>
      </c>
      <c r="CJ890" s="3" t="str">
        <f t="shared" si="562"/>
        <v>No</v>
      </c>
      <c r="CK890" s="3" t="str">
        <f t="shared" si="563"/>
        <v>No</v>
      </c>
      <c r="CL890" s="3">
        <f t="shared" si="564"/>
        <v>0.3</v>
      </c>
      <c r="CM890" s="3">
        <f t="shared" si="565"/>
        <v>57730.799999999996</v>
      </c>
      <c r="CN890" s="3">
        <f t="shared" si="566"/>
        <v>12730.76</v>
      </c>
      <c r="CO890" s="3">
        <f t="shared" si="567"/>
        <v>45000.039999999994</v>
      </c>
      <c r="CP890" s="3">
        <f t="shared" si="568"/>
        <v>6.6155812841672032E-2</v>
      </c>
      <c r="CR890" s="3" t="str">
        <f t="shared" si="569"/>
        <v>No</v>
      </c>
      <c r="CV890" s="3" t="str">
        <f t="shared" si="570"/>
        <v>*Bid</v>
      </c>
      <c r="CW890" s="3">
        <f t="shared" si="571"/>
        <v>889</v>
      </c>
      <c r="CX890" s="3">
        <f t="shared" si="572"/>
        <v>3182.69</v>
      </c>
      <c r="CY890" s="3" t="str">
        <f t="shared" si="573"/>
        <v>Ok</v>
      </c>
      <c r="CZ890">
        <v>0</v>
      </c>
      <c r="DA890">
        <v>0</v>
      </c>
    </row>
    <row r="891" spans="1:105" x14ac:dyDescent="0.25">
      <c r="A891">
        <v>890</v>
      </c>
      <c r="B891" t="s">
        <v>3</v>
      </c>
      <c r="C891" t="s">
        <v>999</v>
      </c>
      <c r="D891">
        <v>69.17</v>
      </c>
      <c r="E891">
        <v>2017</v>
      </c>
      <c r="F891">
        <v>69.17</v>
      </c>
      <c r="G891">
        <v>69.17</v>
      </c>
      <c r="H891" s="3">
        <f t="shared" si="533"/>
        <v>0</v>
      </c>
      <c r="J891" t="s">
        <v>2735</v>
      </c>
      <c r="K891" t="s">
        <v>2738</v>
      </c>
      <c r="L891">
        <v>32011</v>
      </c>
      <c r="M891" t="s">
        <v>3399</v>
      </c>
      <c r="N891" t="s">
        <v>4759</v>
      </c>
      <c r="O891">
        <v>-81.755520858857295</v>
      </c>
      <c r="P891">
        <v>30.6012659344097</v>
      </c>
      <c r="Q891" t="s">
        <v>5422</v>
      </c>
      <c r="R891">
        <v>0</v>
      </c>
      <c r="S891" t="s">
        <v>6538</v>
      </c>
      <c r="T891">
        <v>8001</v>
      </c>
      <c r="U891" t="s">
        <v>6581</v>
      </c>
      <c r="V891">
        <v>2017</v>
      </c>
      <c r="W891">
        <v>2054</v>
      </c>
      <c r="X891">
        <v>2017</v>
      </c>
      <c r="Y891">
        <v>2550</v>
      </c>
      <c r="Z891">
        <v>34.369999999999997</v>
      </c>
      <c r="AA891" s="3">
        <f t="shared" si="534"/>
        <v>0.49689171606187649</v>
      </c>
      <c r="AB891" t="s">
        <v>6616</v>
      </c>
      <c r="AC891" t="s">
        <v>6616</v>
      </c>
      <c r="AI891" t="s">
        <v>6619</v>
      </c>
      <c r="AJ891" t="s">
        <v>6618</v>
      </c>
      <c r="AK891" t="s">
        <v>6619</v>
      </c>
      <c r="AL891" t="s">
        <v>6618</v>
      </c>
      <c r="AM891">
        <v>0</v>
      </c>
      <c r="AN891">
        <v>0</v>
      </c>
      <c r="AO891">
        <v>0</v>
      </c>
      <c r="AP891" s="3" t="str">
        <f t="shared" si="535"/>
        <v>No</v>
      </c>
      <c r="AQ891" s="3" t="str">
        <f t="shared" si="536"/>
        <v>Yes</v>
      </c>
      <c r="AR891" s="3" t="str">
        <f t="shared" si="537"/>
        <v>No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 t="s">
        <v>6634</v>
      </c>
      <c r="AZ891" t="s">
        <v>6638</v>
      </c>
      <c r="BA891">
        <v>2</v>
      </c>
      <c r="BB891" t="s">
        <v>6616</v>
      </c>
      <c r="BC891" t="s">
        <v>6616</v>
      </c>
      <c r="BD891" s="4" t="str">
        <f t="shared" si="538"/>
        <v>No</v>
      </c>
      <c r="BE891" t="s">
        <v>6640</v>
      </c>
      <c r="BF891" s="3" t="str">
        <f t="shared" si="539"/>
        <v>No</v>
      </c>
      <c r="BG891" t="s">
        <v>6645</v>
      </c>
      <c r="BH891" s="3" t="str">
        <f t="shared" si="540"/>
        <v>SR 200</v>
      </c>
      <c r="BI891" s="3" t="str">
        <f t="shared" si="541"/>
        <v>Callahan</v>
      </c>
      <c r="BJ891" s="3" t="str">
        <f t="shared" si="542"/>
        <v>Florida</v>
      </c>
      <c r="BK891" s="3">
        <f t="shared" si="543"/>
        <v>32011</v>
      </c>
      <c r="BL891" s="3" t="str">
        <f t="shared" si="544"/>
        <v>SR 200 CALLAHAN FL 32011</v>
      </c>
      <c r="BM891" s="3" t="str">
        <f t="shared" si="545"/>
        <v/>
      </c>
      <c r="BN891" s="3" t="str">
        <f t="shared" si="546"/>
        <v>Lien&lt;$150</v>
      </c>
      <c r="BO891" s="3" t="str">
        <f t="shared" si="547"/>
        <v>No</v>
      </c>
      <c r="BP891" s="3" t="str">
        <f t="shared" si="548"/>
        <v>FV&lt;$10K</v>
      </c>
      <c r="BQ891" t="s">
        <v>6650</v>
      </c>
      <c r="BR891" s="3" t="str">
        <f t="shared" si="549"/>
        <v>No, &lt; $20K Lien</v>
      </c>
      <c r="BS891" s="3" t="str">
        <f t="shared" si="550"/>
        <v>No, Lien &lt; $20K</v>
      </c>
      <c r="BT891" t="s">
        <v>6650</v>
      </c>
      <c r="BU891" s="3" t="str">
        <f t="shared" si="551"/>
        <v>No</v>
      </c>
      <c r="BV891" s="3" t="str">
        <f t="shared" si="552"/>
        <v>No</v>
      </c>
      <c r="BW891" s="3">
        <f t="shared" si="553"/>
        <v>2</v>
      </c>
      <c r="BX891" s="3" t="str">
        <f t="shared" si="554"/>
        <v>No</v>
      </c>
      <c r="BY891" s="3">
        <f t="shared" si="555"/>
        <v>2054</v>
      </c>
      <c r="BZ891">
        <v>1</v>
      </c>
      <c r="CA891" s="3">
        <f t="shared" si="556"/>
        <v>2054</v>
      </c>
      <c r="CC891" s="3">
        <f t="shared" si="557"/>
        <v>0</v>
      </c>
      <c r="CD891" s="3">
        <f t="shared" si="558"/>
        <v>0</v>
      </c>
      <c r="CE891" s="3" t="str">
        <f t="shared" si="559"/>
        <v/>
      </c>
      <c r="CF891" s="3" t="e">
        <f>HLOOKUP(CE891,'Valuation Data'!$D$2:$K$5,4,FALSE)</f>
        <v>#N/A</v>
      </c>
      <c r="CG891" s="3">
        <f t="shared" si="560"/>
        <v>2054</v>
      </c>
      <c r="CH891" s="3" t="str">
        <f t="shared" si="561"/>
        <v>No</v>
      </c>
      <c r="CI891" s="3" t="str">
        <f>VLOOKUP(R891,'Use Codes &amp; County Type'!A:D,4,FALSE)</f>
        <v>V</v>
      </c>
      <c r="CJ891" s="3" t="str">
        <f t="shared" si="562"/>
        <v>Yes</v>
      </c>
      <c r="CK891" s="3" t="str">
        <f t="shared" si="563"/>
        <v>No</v>
      </c>
      <c r="CL891" s="3">
        <f t="shared" si="564"/>
        <v>0</v>
      </c>
      <c r="CM891" s="3">
        <f t="shared" si="565"/>
        <v>0</v>
      </c>
      <c r="CN891" s="3">
        <f t="shared" si="566"/>
        <v>415.02000000000004</v>
      </c>
      <c r="CO891" s="3">
        <f t="shared" si="567"/>
        <v>-415.02000000000004</v>
      </c>
      <c r="CP891" s="3">
        <f t="shared" si="568"/>
        <v>0.2020545277507303</v>
      </c>
      <c r="CR891" s="3" t="str">
        <f t="shared" si="569"/>
        <v>No</v>
      </c>
      <c r="CV891" s="3" t="str">
        <f t="shared" si="570"/>
        <v>Lien&lt;$150</v>
      </c>
      <c r="CW891" s="3">
        <f t="shared" si="571"/>
        <v>890</v>
      </c>
      <c r="CX891" s="3">
        <f t="shared" si="572"/>
        <v>69.17</v>
      </c>
      <c r="CY891" s="3" t="str">
        <f t="shared" si="573"/>
        <v>Ok</v>
      </c>
      <c r="CZ891">
        <v>0</v>
      </c>
      <c r="DA891">
        <v>0</v>
      </c>
    </row>
    <row r="892" spans="1:105" x14ac:dyDescent="0.25">
      <c r="A892">
        <v>891</v>
      </c>
      <c r="B892" t="s">
        <v>3</v>
      </c>
      <c r="C892" t="s">
        <v>1000</v>
      </c>
      <c r="D892">
        <v>1539.41</v>
      </c>
      <c r="E892">
        <v>2017</v>
      </c>
      <c r="F892">
        <v>1539.41</v>
      </c>
      <c r="G892">
        <v>1539.41</v>
      </c>
      <c r="H892" s="3">
        <f t="shared" si="533"/>
        <v>0</v>
      </c>
      <c r="I892">
        <v>55193</v>
      </c>
      <c r="J892" t="s">
        <v>2735</v>
      </c>
      <c r="K892" t="s">
        <v>2738</v>
      </c>
      <c r="L892">
        <v>32011</v>
      </c>
      <c r="M892" t="s">
        <v>3400</v>
      </c>
      <c r="N892" t="s">
        <v>4759</v>
      </c>
      <c r="O892">
        <v>-81.754013054071905</v>
      </c>
      <c r="P892">
        <v>30.600839665775101</v>
      </c>
      <c r="Q892" t="s">
        <v>5242</v>
      </c>
      <c r="R892">
        <v>1</v>
      </c>
      <c r="S892" t="s">
        <v>6539</v>
      </c>
      <c r="T892">
        <v>1001</v>
      </c>
      <c r="U892" t="s">
        <v>6582</v>
      </c>
      <c r="V892">
        <v>2017</v>
      </c>
      <c r="W892">
        <v>123776</v>
      </c>
      <c r="X892">
        <v>2017</v>
      </c>
      <c r="Y892">
        <v>123776</v>
      </c>
      <c r="Z892">
        <v>1393.82</v>
      </c>
      <c r="AA892" s="3">
        <f t="shared" si="534"/>
        <v>0.90542480560734295</v>
      </c>
      <c r="AB892" t="s">
        <v>6616</v>
      </c>
      <c r="AI892" t="s">
        <v>6618</v>
      </c>
      <c r="AJ892" t="s">
        <v>6618</v>
      </c>
      <c r="AK892">
        <v>0</v>
      </c>
      <c r="AL892">
        <v>0</v>
      </c>
      <c r="AM892">
        <v>0</v>
      </c>
      <c r="AN892">
        <v>0</v>
      </c>
      <c r="AO892">
        <v>0</v>
      </c>
      <c r="AP892" s="3" t="str">
        <f t="shared" si="535"/>
        <v>No</v>
      </c>
      <c r="AQ892" s="3" t="str">
        <f t="shared" si="536"/>
        <v>No</v>
      </c>
      <c r="AR892" s="3" t="str">
        <f t="shared" si="537"/>
        <v>No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 t="s">
        <v>6634</v>
      </c>
      <c r="AZ892">
        <v>0</v>
      </c>
      <c r="BA892">
        <v>1</v>
      </c>
      <c r="BB892" t="s">
        <v>6617</v>
      </c>
      <c r="BC892" t="s">
        <v>6616</v>
      </c>
      <c r="BD892" s="4" t="str">
        <f t="shared" si="538"/>
        <v>No</v>
      </c>
      <c r="BE892" t="s">
        <v>6640</v>
      </c>
      <c r="BF892" s="3" t="str">
        <f t="shared" si="539"/>
        <v>No</v>
      </c>
      <c r="BG892" t="s">
        <v>6645</v>
      </c>
      <c r="BH892" s="3" t="str">
        <f t="shared" si="540"/>
        <v>55193 WHITE OAKS PL</v>
      </c>
      <c r="BI892" s="3" t="str">
        <f t="shared" si="541"/>
        <v>Callahan</v>
      </c>
      <c r="BJ892" s="3" t="str">
        <f t="shared" si="542"/>
        <v>Florida</v>
      </c>
      <c r="BK892" s="3">
        <f t="shared" si="543"/>
        <v>32011</v>
      </c>
      <c r="BL892" s="3" t="str">
        <f t="shared" si="544"/>
        <v>55193 WHITE OAKS PL CALLAHAN FL 32011</v>
      </c>
      <c r="BM892" s="3" t="str">
        <f t="shared" si="545"/>
        <v/>
      </c>
      <c r="BN892" s="3" t="str">
        <f t="shared" si="546"/>
        <v>Pass</v>
      </c>
      <c r="BO892" s="3" t="str">
        <f t="shared" si="547"/>
        <v>No</v>
      </c>
      <c r="BP892" s="3" t="str">
        <f t="shared" si="548"/>
        <v>FV&lt;$10K</v>
      </c>
      <c r="BQ892" t="s">
        <v>6650</v>
      </c>
      <c r="BR892" s="3" t="str">
        <f t="shared" si="549"/>
        <v>No, &lt; $20K Lien</v>
      </c>
      <c r="BS892" s="3" t="str">
        <f t="shared" si="550"/>
        <v>No, Lien &lt; $20K</v>
      </c>
      <c r="BT892" t="s">
        <v>6650</v>
      </c>
      <c r="BU892" s="3" t="str">
        <f t="shared" si="551"/>
        <v>No</v>
      </c>
      <c r="BV892" s="3" t="str">
        <f t="shared" si="552"/>
        <v>No</v>
      </c>
      <c r="BW892" s="3">
        <f t="shared" si="553"/>
        <v>1</v>
      </c>
      <c r="BX892" s="3" t="str">
        <f t="shared" si="554"/>
        <v>No</v>
      </c>
      <c r="BY892" s="3">
        <f t="shared" si="555"/>
        <v>123776</v>
      </c>
      <c r="BZ892">
        <v>1</v>
      </c>
      <c r="CA892" s="3">
        <f t="shared" si="556"/>
        <v>123776</v>
      </c>
      <c r="CC892" s="3">
        <f t="shared" si="557"/>
        <v>0</v>
      </c>
      <c r="CD892" s="3">
        <f t="shared" si="558"/>
        <v>0</v>
      </c>
      <c r="CE892" s="3" t="str">
        <f t="shared" si="559"/>
        <v/>
      </c>
      <c r="CF892" s="3" t="e">
        <f>HLOOKUP(CE892,'Valuation Data'!$D$2:$K$5,4,FALSE)</f>
        <v>#N/A</v>
      </c>
      <c r="CG892" s="3">
        <f t="shared" si="560"/>
        <v>123776</v>
      </c>
      <c r="CH892" s="3" t="str">
        <f t="shared" si="561"/>
        <v>No</v>
      </c>
      <c r="CI892" s="3" t="str">
        <f>VLOOKUP(R892,'Use Codes &amp; County Type'!A:D,4,FALSE)</f>
        <v>S</v>
      </c>
      <c r="CJ892" s="3" t="str">
        <f t="shared" si="562"/>
        <v>No</v>
      </c>
      <c r="CK892" s="3" t="str">
        <f t="shared" si="563"/>
        <v>Yes</v>
      </c>
      <c r="CL892" s="3">
        <f t="shared" si="564"/>
        <v>0.67</v>
      </c>
      <c r="CM892" s="3">
        <f t="shared" si="565"/>
        <v>82929.919999999998</v>
      </c>
      <c r="CN892" s="3">
        <f t="shared" si="566"/>
        <v>7697.05</v>
      </c>
      <c r="CO892" s="3">
        <f t="shared" si="567"/>
        <v>75232.87</v>
      </c>
      <c r="CP892" s="3">
        <f t="shared" si="568"/>
        <v>6.2185318640124096E-2</v>
      </c>
      <c r="CR892" s="3" t="str">
        <f t="shared" si="569"/>
        <v>No</v>
      </c>
      <c r="CV892" s="3" t="str">
        <f t="shared" si="570"/>
        <v>*Bid</v>
      </c>
      <c r="CW892" s="3">
        <f t="shared" si="571"/>
        <v>891</v>
      </c>
      <c r="CX892" s="3">
        <f t="shared" si="572"/>
        <v>1539.41</v>
      </c>
      <c r="CY892" s="3" t="str">
        <f t="shared" si="573"/>
        <v>Ok</v>
      </c>
      <c r="CZ892">
        <v>0</v>
      </c>
      <c r="DA892">
        <v>0</v>
      </c>
    </row>
    <row r="893" spans="1:105" x14ac:dyDescent="0.25">
      <c r="A893">
        <v>892</v>
      </c>
      <c r="B893" t="s">
        <v>3</v>
      </c>
      <c r="C893" t="s">
        <v>1001</v>
      </c>
      <c r="D893">
        <v>582.74</v>
      </c>
      <c r="E893">
        <v>2017</v>
      </c>
      <c r="F893">
        <v>582.74</v>
      </c>
      <c r="G893">
        <v>582.74</v>
      </c>
      <c r="H893" s="3">
        <f t="shared" si="533"/>
        <v>0</v>
      </c>
      <c r="I893">
        <v>55058</v>
      </c>
      <c r="J893" t="s">
        <v>2735</v>
      </c>
      <c r="K893" t="s">
        <v>2738</v>
      </c>
      <c r="L893">
        <v>32011</v>
      </c>
      <c r="M893" t="s">
        <v>3401</v>
      </c>
      <c r="N893" t="s">
        <v>4759</v>
      </c>
      <c r="O893">
        <v>-81.783365422753207</v>
      </c>
      <c r="P893">
        <v>30.5923708982208</v>
      </c>
      <c r="Q893" t="s">
        <v>5423</v>
      </c>
      <c r="R893">
        <v>1</v>
      </c>
      <c r="S893" t="s">
        <v>6539</v>
      </c>
      <c r="T893">
        <v>1001</v>
      </c>
      <c r="U893" t="s">
        <v>6582</v>
      </c>
      <c r="V893">
        <v>2017</v>
      </c>
      <c r="W893">
        <v>70967</v>
      </c>
      <c r="X893">
        <v>2017</v>
      </c>
      <c r="Y893">
        <v>85989</v>
      </c>
      <c r="Z893">
        <v>509.23</v>
      </c>
      <c r="AA893" s="3">
        <f t="shared" si="534"/>
        <v>0.87385454919861349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 s="3" t="str">
        <f t="shared" si="535"/>
        <v>No</v>
      </c>
      <c r="AQ893" s="3" t="str">
        <f t="shared" si="536"/>
        <v>No</v>
      </c>
      <c r="AR893" s="3" t="str">
        <f t="shared" si="537"/>
        <v>No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 t="s">
        <v>6634</v>
      </c>
      <c r="AZ893">
        <v>0</v>
      </c>
      <c r="BA893">
        <v>0</v>
      </c>
      <c r="BB893" t="s">
        <v>6617</v>
      </c>
      <c r="BC893">
        <v>0</v>
      </c>
      <c r="BD893" s="4" t="str">
        <f t="shared" si="538"/>
        <v>No</v>
      </c>
      <c r="BE893" t="s">
        <v>6640</v>
      </c>
      <c r="BF893" s="3" t="str">
        <f t="shared" si="539"/>
        <v>No</v>
      </c>
      <c r="BG893" t="s">
        <v>6645</v>
      </c>
      <c r="BH893" s="3" t="str">
        <f t="shared" si="540"/>
        <v>55058 THOMAS RD</v>
      </c>
      <c r="BI893" s="3" t="str">
        <f t="shared" si="541"/>
        <v>Callahan</v>
      </c>
      <c r="BJ893" s="3" t="str">
        <f t="shared" si="542"/>
        <v>Florida</v>
      </c>
      <c r="BK893" s="3">
        <f t="shared" si="543"/>
        <v>32011</v>
      </c>
      <c r="BL893" s="3" t="str">
        <f t="shared" si="544"/>
        <v>55058 THOMAS RD CALLAHAN FL 32011</v>
      </c>
      <c r="BM893" s="3" t="str">
        <f t="shared" si="545"/>
        <v/>
      </c>
      <c r="BN893" s="3" t="str">
        <f t="shared" si="546"/>
        <v>Pass</v>
      </c>
      <c r="BO893" s="3" t="str">
        <f t="shared" si="547"/>
        <v>No</v>
      </c>
      <c r="BP893" s="3" t="str">
        <f t="shared" si="548"/>
        <v>FV&lt;$10K</v>
      </c>
      <c r="BQ893" t="s">
        <v>6650</v>
      </c>
      <c r="BR893" s="3" t="str">
        <f t="shared" si="549"/>
        <v>No, &lt; $20K Lien</v>
      </c>
      <c r="BS893" s="3" t="str">
        <f t="shared" si="550"/>
        <v>No, Lien &lt; $20K</v>
      </c>
      <c r="BT893" t="s">
        <v>6650</v>
      </c>
      <c r="BU893" s="3" t="str">
        <f t="shared" si="551"/>
        <v>No</v>
      </c>
      <c r="BV893" s="3" t="str">
        <f t="shared" si="552"/>
        <v>No</v>
      </c>
      <c r="BW893" s="3">
        <f t="shared" si="553"/>
        <v>0</v>
      </c>
      <c r="BX893" s="3" t="str">
        <f t="shared" si="554"/>
        <v>No</v>
      </c>
      <c r="BY893" s="3">
        <f t="shared" si="555"/>
        <v>70967</v>
      </c>
      <c r="BZ893">
        <v>1</v>
      </c>
      <c r="CA893" s="3">
        <f t="shared" si="556"/>
        <v>70967</v>
      </c>
      <c r="CC893" s="3">
        <f t="shared" si="557"/>
        <v>0</v>
      </c>
      <c r="CD893" s="3">
        <f t="shared" si="558"/>
        <v>0</v>
      </c>
      <c r="CE893" s="3" t="str">
        <f t="shared" si="559"/>
        <v/>
      </c>
      <c r="CF893" s="3" t="e">
        <f>HLOOKUP(CE893,'Valuation Data'!$D$2:$K$5,4,FALSE)</f>
        <v>#N/A</v>
      </c>
      <c r="CG893" s="3">
        <f t="shared" si="560"/>
        <v>70967</v>
      </c>
      <c r="CH893" s="3" t="str">
        <f t="shared" si="561"/>
        <v>No</v>
      </c>
      <c r="CI893" s="3" t="str">
        <f>VLOOKUP(R893,'Use Codes &amp; County Type'!A:D,4,FALSE)</f>
        <v>S</v>
      </c>
      <c r="CJ893" s="3" t="str">
        <f t="shared" si="562"/>
        <v>No</v>
      </c>
      <c r="CK893" s="3" t="str">
        <f t="shared" si="563"/>
        <v>Yes</v>
      </c>
      <c r="CL893" s="3">
        <f t="shared" si="564"/>
        <v>0.67</v>
      </c>
      <c r="CM893" s="3">
        <f t="shared" si="565"/>
        <v>47547.89</v>
      </c>
      <c r="CN893" s="3">
        <f t="shared" si="566"/>
        <v>2330.96</v>
      </c>
      <c r="CO893" s="3">
        <f t="shared" si="567"/>
        <v>45216.93</v>
      </c>
      <c r="CP893" s="3">
        <f t="shared" si="568"/>
        <v>3.2845688841292429E-2</v>
      </c>
      <c r="CR893" s="3" t="str">
        <f t="shared" si="569"/>
        <v>No</v>
      </c>
      <c r="CV893" s="3" t="str">
        <f t="shared" si="570"/>
        <v>*Bid</v>
      </c>
      <c r="CW893" s="3">
        <f t="shared" si="571"/>
        <v>892</v>
      </c>
      <c r="CX893" s="3">
        <f t="shared" si="572"/>
        <v>582.74</v>
      </c>
      <c r="CY893" s="3" t="str">
        <f t="shared" si="573"/>
        <v>Ok</v>
      </c>
      <c r="CZ893">
        <v>0</v>
      </c>
      <c r="DA893">
        <v>0</v>
      </c>
    </row>
    <row r="894" spans="1:105" x14ac:dyDescent="0.25">
      <c r="A894">
        <v>893</v>
      </c>
      <c r="B894" t="s">
        <v>3</v>
      </c>
      <c r="C894" t="s">
        <v>1002</v>
      </c>
      <c r="D894">
        <v>1394.23</v>
      </c>
      <c r="E894">
        <v>2017</v>
      </c>
      <c r="F894">
        <v>1394.23</v>
      </c>
      <c r="G894">
        <v>1394.23</v>
      </c>
      <c r="H894" s="3">
        <f t="shared" si="533"/>
        <v>0</v>
      </c>
      <c r="I894">
        <v>450769</v>
      </c>
      <c r="J894" t="s">
        <v>2735</v>
      </c>
      <c r="K894" t="s">
        <v>2738</v>
      </c>
      <c r="L894">
        <v>32011</v>
      </c>
      <c r="M894" t="s">
        <v>3402</v>
      </c>
      <c r="N894" t="s">
        <v>4759</v>
      </c>
      <c r="O894">
        <v>-81.7810859335044</v>
      </c>
      <c r="P894">
        <v>30.593188929401801</v>
      </c>
      <c r="Q894" t="s">
        <v>5424</v>
      </c>
      <c r="R894">
        <v>1</v>
      </c>
      <c r="S894" t="s">
        <v>6539</v>
      </c>
      <c r="T894">
        <v>1001</v>
      </c>
      <c r="U894" t="s">
        <v>6582</v>
      </c>
      <c r="V894">
        <v>2017</v>
      </c>
      <c r="W894">
        <v>122305</v>
      </c>
      <c r="X894">
        <v>2017</v>
      </c>
      <c r="Y894">
        <v>137006</v>
      </c>
      <c r="Z894">
        <v>1259.57</v>
      </c>
      <c r="AA894" s="3">
        <f t="shared" si="534"/>
        <v>0.90341622257446752</v>
      </c>
      <c r="AG894" t="s">
        <v>6616</v>
      </c>
      <c r="AI894" t="s">
        <v>6618</v>
      </c>
      <c r="AJ894" t="s">
        <v>6618</v>
      </c>
      <c r="AK894">
        <v>0</v>
      </c>
      <c r="AL894">
        <v>0</v>
      </c>
      <c r="AM894">
        <v>0</v>
      </c>
      <c r="AN894">
        <v>0</v>
      </c>
      <c r="AO894">
        <v>0</v>
      </c>
      <c r="AP894" s="3" t="str">
        <f t="shared" si="535"/>
        <v>No</v>
      </c>
      <c r="AQ894" s="3" t="str">
        <f t="shared" si="536"/>
        <v>No</v>
      </c>
      <c r="AR894" s="3" t="str">
        <f t="shared" si="537"/>
        <v>No</v>
      </c>
      <c r="AS894">
        <v>0</v>
      </c>
      <c r="AT894">
        <v>0</v>
      </c>
      <c r="AU894">
        <v>149900</v>
      </c>
      <c r="AV894" t="s">
        <v>6622</v>
      </c>
      <c r="AW894">
        <v>0</v>
      </c>
      <c r="AX894">
        <v>0</v>
      </c>
      <c r="AY894" t="s">
        <v>6634</v>
      </c>
      <c r="AZ894" t="s">
        <v>6638</v>
      </c>
      <c r="BA894">
        <v>0</v>
      </c>
      <c r="BB894" t="s">
        <v>6617</v>
      </c>
      <c r="BC894" t="s">
        <v>6616</v>
      </c>
      <c r="BD894" s="4" t="str">
        <f t="shared" si="538"/>
        <v>No</v>
      </c>
      <c r="BE894" t="s">
        <v>6640</v>
      </c>
      <c r="BF894" s="3" t="str">
        <f t="shared" si="539"/>
        <v>No</v>
      </c>
      <c r="BG894" t="s">
        <v>6645</v>
      </c>
      <c r="BH894" s="3" t="str">
        <f t="shared" si="540"/>
        <v>450769 SR 200</v>
      </c>
      <c r="BI894" s="3" t="str">
        <f t="shared" si="541"/>
        <v>Callahan</v>
      </c>
      <c r="BJ894" s="3" t="str">
        <f t="shared" si="542"/>
        <v>Florida</v>
      </c>
      <c r="BK894" s="3">
        <f t="shared" si="543"/>
        <v>32011</v>
      </c>
      <c r="BL894" s="3" t="str">
        <f t="shared" si="544"/>
        <v>450769 SR 200 CALLAHAN FL 32011</v>
      </c>
      <c r="BM894" s="3" t="str">
        <f t="shared" si="545"/>
        <v>L</v>
      </c>
      <c r="BN894" s="3" t="str">
        <f t="shared" si="546"/>
        <v>Pass</v>
      </c>
      <c r="BO894" s="3" t="str">
        <f t="shared" si="547"/>
        <v>No</v>
      </c>
      <c r="BP894" s="3" t="str">
        <f t="shared" si="548"/>
        <v>FV&lt;$10K</v>
      </c>
      <c r="BQ894" t="s">
        <v>6650</v>
      </c>
      <c r="BR894" s="3" t="str">
        <f t="shared" si="549"/>
        <v>No, &lt; $20K Lien</v>
      </c>
      <c r="BS894" s="3" t="str">
        <f t="shared" si="550"/>
        <v>No, Lien &lt; $20K</v>
      </c>
      <c r="BT894" t="s">
        <v>6650</v>
      </c>
      <c r="BU894" s="3" t="str">
        <f t="shared" si="551"/>
        <v>No</v>
      </c>
      <c r="BV894" s="3" t="str">
        <f t="shared" si="552"/>
        <v>No</v>
      </c>
      <c r="BW894" s="3">
        <f t="shared" si="553"/>
        <v>0</v>
      </c>
      <c r="BX894" s="3" t="str">
        <f t="shared" si="554"/>
        <v>No</v>
      </c>
      <c r="BY894" s="3">
        <f t="shared" si="555"/>
        <v>122305</v>
      </c>
      <c r="BZ894">
        <v>1</v>
      </c>
      <c r="CA894" s="3">
        <f t="shared" si="556"/>
        <v>122305</v>
      </c>
      <c r="CC894" s="3">
        <f t="shared" si="557"/>
        <v>0</v>
      </c>
      <c r="CD894" s="3">
        <f t="shared" si="558"/>
        <v>0</v>
      </c>
      <c r="CE894" s="3" t="str">
        <f t="shared" si="559"/>
        <v/>
      </c>
      <c r="CF894" s="3" t="e">
        <f>HLOOKUP(CE894,'Valuation Data'!$D$2:$K$5,4,FALSE)</f>
        <v>#N/A</v>
      </c>
      <c r="CG894" s="3">
        <f t="shared" si="560"/>
        <v>122305</v>
      </c>
      <c r="CH894" s="3" t="str">
        <f t="shared" si="561"/>
        <v>No</v>
      </c>
      <c r="CI894" s="3" t="str">
        <f>VLOOKUP(R894,'Use Codes &amp; County Type'!A:D,4,FALSE)</f>
        <v>S</v>
      </c>
      <c r="CJ894" s="3" t="str">
        <f t="shared" si="562"/>
        <v>No</v>
      </c>
      <c r="CK894" s="3" t="str">
        <f t="shared" si="563"/>
        <v>Yes</v>
      </c>
      <c r="CL894" s="3">
        <f t="shared" si="564"/>
        <v>0.67</v>
      </c>
      <c r="CM894" s="3">
        <f t="shared" si="565"/>
        <v>81944.350000000006</v>
      </c>
      <c r="CN894" s="3">
        <f t="shared" si="566"/>
        <v>5576.92</v>
      </c>
      <c r="CO894" s="3">
        <f t="shared" si="567"/>
        <v>76367.430000000008</v>
      </c>
      <c r="CP894" s="3">
        <f t="shared" si="568"/>
        <v>4.5598462859245327E-2</v>
      </c>
      <c r="CR894" s="3" t="str">
        <f t="shared" si="569"/>
        <v>No</v>
      </c>
      <c r="CV894" s="3" t="str">
        <f t="shared" si="570"/>
        <v>*Bid</v>
      </c>
      <c r="CW894" s="3">
        <f t="shared" si="571"/>
        <v>893</v>
      </c>
      <c r="CX894" s="3">
        <f t="shared" si="572"/>
        <v>1394.23</v>
      </c>
      <c r="CY894" s="3" t="str">
        <f t="shared" si="573"/>
        <v>Ok</v>
      </c>
      <c r="CZ894">
        <v>0</v>
      </c>
      <c r="DA894">
        <v>0</v>
      </c>
    </row>
    <row r="895" spans="1:105" x14ac:dyDescent="0.25">
      <c r="A895">
        <v>894</v>
      </c>
      <c r="B895" t="s">
        <v>3</v>
      </c>
      <c r="C895" t="s">
        <v>1003</v>
      </c>
      <c r="D895">
        <v>1868.26</v>
      </c>
      <c r="E895">
        <v>2017</v>
      </c>
      <c r="F895">
        <v>1868.26</v>
      </c>
      <c r="G895">
        <v>1868.26</v>
      </c>
      <c r="H895" s="3">
        <f t="shared" si="533"/>
        <v>0</v>
      </c>
      <c r="I895">
        <v>55126</v>
      </c>
      <c r="J895" t="s">
        <v>2735</v>
      </c>
      <c r="K895" t="s">
        <v>2738</v>
      </c>
      <c r="L895">
        <v>32011</v>
      </c>
      <c r="M895" t="s">
        <v>3403</v>
      </c>
      <c r="N895" t="s">
        <v>4759</v>
      </c>
      <c r="O895">
        <v>-81.784152100491994</v>
      </c>
      <c r="P895">
        <v>30.593666518143401</v>
      </c>
      <c r="Q895" t="s">
        <v>5425</v>
      </c>
      <c r="R895">
        <v>1</v>
      </c>
      <c r="S895" t="s">
        <v>6539</v>
      </c>
      <c r="T895">
        <v>1001</v>
      </c>
      <c r="U895" t="s">
        <v>6582</v>
      </c>
      <c r="V895">
        <v>2017</v>
      </c>
      <c r="W895">
        <v>112154</v>
      </c>
      <c r="X895">
        <v>2017</v>
      </c>
      <c r="Y895">
        <v>112154</v>
      </c>
      <c r="Z895">
        <v>1697.88</v>
      </c>
      <c r="AA895" s="3">
        <f t="shared" si="534"/>
        <v>0.90880284328733696</v>
      </c>
      <c r="AB895" t="s">
        <v>6616</v>
      </c>
      <c r="AC895" t="s">
        <v>6616</v>
      </c>
      <c r="AD895" t="s">
        <v>6616</v>
      </c>
      <c r="AI895" t="s">
        <v>6618</v>
      </c>
      <c r="AJ895" t="s">
        <v>6618</v>
      </c>
      <c r="AK895" t="s">
        <v>6618</v>
      </c>
      <c r="AL895" t="s">
        <v>6618</v>
      </c>
      <c r="AM895" t="s">
        <v>6618</v>
      </c>
      <c r="AN895" t="s">
        <v>6618</v>
      </c>
      <c r="AO895">
        <v>0</v>
      </c>
      <c r="AP895" s="3" t="str">
        <f t="shared" si="535"/>
        <v>No</v>
      </c>
      <c r="AQ895" s="3" t="str">
        <f t="shared" si="536"/>
        <v>No</v>
      </c>
      <c r="AR895" s="3" t="str">
        <f t="shared" si="537"/>
        <v>No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 t="s">
        <v>6634</v>
      </c>
      <c r="AZ895" t="s">
        <v>6638</v>
      </c>
      <c r="BA895">
        <v>1</v>
      </c>
      <c r="BB895" t="s">
        <v>6616</v>
      </c>
      <c r="BC895" t="s">
        <v>6616</v>
      </c>
      <c r="BD895" s="4" t="str">
        <f t="shared" si="538"/>
        <v>No</v>
      </c>
      <c r="BE895" t="s">
        <v>6640</v>
      </c>
      <c r="BF895" s="3" t="str">
        <f t="shared" si="539"/>
        <v>No</v>
      </c>
      <c r="BG895" t="s">
        <v>6645</v>
      </c>
      <c r="BH895" s="3" t="str">
        <f t="shared" si="540"/>
        <v>55126 THOMAS RD</v>
      </c>
      <c r="BI895" s="3" t="str">
        <f t="shared" si="541"/>
        <v>Callahan</v>
      </c>
      <c r="BJ895" s="3" t="str">
        <f t="shared" si="542"/>
        <v>Florida</v>
      </c>
      <c r="BK895" s="3">
        <f t="shared" si="543"/>
        <v>32011</v>
      </c>
      <c r="BL895" s="3" t="str">
        <f t="shared" si="544"/>
        <v>55126 THOMAS RD CALLAHAN FL 32011</v>
      </c>
      <c r="BM895" s="3" t="str">
        <f t="shared" si="545"/>
        <v/>
      </c>
      <c r="BN895" s="3" t="str">
        <f t="shared" si="546"/>
        <v>Pass</v>
      </c>
      <c r="BO895" s="3" t="str">
        <f t="shared" si="547"/>
        <v>No</v>
      </c>
      <c r="BP895" s="3" t="str">
        <f t="shared" si="548"/>
        <v>FV&lt;$10K</v>
      </c>
      <c r="BQ895" t="s">
        <v>6650</v>
      </c>
      <c r="BR895" s="3" t="str">
        <f t="shared" si="549"/>
        <v>No, &lt; $20K Lien</v>
      </c>
      <c r="BS895" s="3" t="str">
        <f t="shared" si="550"/>
        <v>No, Lien &lt; $20K</v>
      </c>
      <c r="BT895" t="s">
        <v>6650</v>
      </c>
      <c r="BU895" s="3" t="str">
        <f t="shared" si="551"/>
        <v>No</v>
      </c>
      <c r="BV895" s="3" t="str">
        <f t="shared" si="552"/>
        <v>No</v>
      </c>
      <c r="BW895" s="3">
        <f t="shared" si="553"/>
        <v>1</v>
      </c>
      <c r="BX895" s="3" t="str">
        <f t="shared" si="554"/>
        <v>No</v>
      </c>
      <c r="BY895" s="3">
        <f t="shared" si="555"/>
        <v>112154</v>
      </c>
      <c r="BZ895">
        <v>1</v>
      </c>
      <c r="CA895" s="3">
        <f t="shared" si="556"/>
        <v>112154</v>
      </c>
      <c r="CC895" s="3">
        <f t="shared" si="557"/>
        <v>0</v>
      </c>
      <c r="CD895" s="3">
        <f t="shared" si="558"/>
        <v>0</v>
      </c>
      <c r="CE895" s="3" t="str">
        <f t="shared" si="559"/>
        <v/>
      </c>
      <c r="CF895" s="3" t="e">
        <f>HLOOKUP(CE895,'Valuation Data'!$D$2:$K$5,4,FALSE)</f>
        <v>#N/A</v>
      </c>
      <c r="CG895" s="3">
        <f t="shared" si="560"/>
        <v>112154</v>
      </c>
      <c r="CH895" s="3" t="str">
        <f t="shared" si="561"/>
        <v>No</v>
      </c>
      <c r="CI895" s="3" t="str">
        <f>VLOOKUP(R895,'Use Codes &amp; County Type'!A:D,4,FALSE)</f>
        <v>S</v>
      </c>
      <c r="CJ895" s="3" t="str">
        <f t="shared" si="562"/>
        <v>No</v>
      </c>
      <c r="CK895" s="3" t="str">
        <f t="shared" si="563"/>
        <v>No</v>
      </c>
      <c r="CL895" s="3">
        <f t="shared" si="564"/>
        <v>0.35</v>
      </c>
      <c r="CM895" s="3">
        <f t="shared" si="565"/>
        <v>39253.899999999994</v>
      </c>
      <c r="CN895" s="3">
        <f t="shared" si="566"/>
        <v>9341.2999999999993</v>
      </c>
      <c r="CO895" s="3">
        <f t="shared" si="567"/>
        <v>29912.599999999995</v>
      </c>
      <c r="CP895" s="3">
        <f t="shared" si="568"/>
        <v>8.3289940617365402E-2</v>
      </c>
      <c r="CR895" s="3" t="str">
        <f t="shared" si="569"/>
        <v>No</v>
      </c>
      <c r="CV895" s="3" t="str">
        <f t="shared" si="570"/>
        <v>*Bid</v>
      </c>
      <c r="CW895" s="3">
        <f t="shared" si="571"/>
        <v>894</v>
      </c>
      <c r="CX895" s="3">
        <f t="shared" si="572"/>
        <v>1868.26</v>
      </c>
      <c r="CY895" s="3" t="str">
        <f t="shared" si="573"/>
        <v>Ok</v>
      </c>
      <c r="CZ895">
        <v>0</v>
      </c>
      <c r="DA895">
        <v>0</v>
      </c>
    </row>
    <row r="896" spans="1:105" x14ac:dyDescent="0.25">
      <c r="A896">
        <v>895</v>
      </c>
      <c r="B896" t="s">
        <v>3</v>
      </c>
      <c r="C896" t="s">
        <v>1004</v>
      </c>
      <c r="D896">
        <v>845.7</v>
      </c>
      <c r="E896">
        <v>2017</v>
      </c>
      <c r="F896">
        <v>845.7</v>
      </c>
      <c r="G896">
        <v>845.7</v>
      </c>
      <c r="H896" s="3">
        <f t="shared" si="533"/>
        <v>0</v>
      </c>
      <c r="I896">
        <v>55049</v>
      </c>
      <c r="J896" t="s">
        <v>2735</v>
      </c>
      <c r="K896" t="s">
        <v>2738</v>
      </c>
      <c r="L896">
        <v>32011</v>
      </c>
      <c r="M896" t="s">
        <v>3404</v>
      </c>
      <c r="N896" t="s">
        <v>4759</v>
      </c>
      <c r="O896">
        <v>-81.784185074439904</v>
      </c>
      <c r="P896">
        <v>30.592120776331601</v>
      </c>
      <c r="Q896" t="s">
        <v>5426</v>
      </c>
      <c r="R896">
        <v>2</v>
      </c>
      <c r="S896" t="s">
        <v>6535</v>
      </c>
      <c r="T896">
        <v>1006</v>
      </c>
      <c r="U896" t="s">
        <v>6578</v>
      </c>
      <c r="V896">
        <v>2017</v>
      </c>
      <c r="W896">
        <v>48234</v>
      </c>
      <c r="X896">
        <v>2017</v>
      </c>
      <c r="Y896">
        <v>51595</v>
      </c>
      <c r="Z896">
        <v>752.38</v>
      </c>
      <c r="AA896" s="3">
        <f t="shared" si="534"/>
        <v>0.88965354144495679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 s="3" t="str">
        <f t="shared" si="535"/>
        <v>No</v>
      </c>
      <c r="AQ896" s="3" t="str">
        <f t="shared" si="536"/>
        <v>No</v>
      </c>
      <c r="AR896" s="3" t="str">
        <f t="shared" si="537"/>
        <v>No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 t="s">
        <v>6634</v>
      </c>
      <c r="AZ896">
        <v>0</v>
      </c>
      <c r="BA896">
        <v>0</v>
      </c>
      <c r="BB896" t="s">
        <v>6616</v>
      </c>
      <c r="BC896">
        <v>0</v>
      </c>
      <c r="BD896" s="4" t="str">
        <f t="shared" si="538"/>
        <v>No</v>
      </c>
      <c r="BE896" t="s">
        <v>6640</v>
      </c>
      <c r="BF896" s="3" t="str">
        <f t="shared" si="539"/>
        <v>No</v>
      </c>
      <c r="BG896" t="s">
        <v>6645</v>
      </c>
      <c r="BH896" s="3" t="str">
        <f t="shared" si="540"/>
        <v>55049 THOMAS RD</v>
      </c>
      <c r="BI896" s="3" t="str">
        <f t="shared" si="541"/>
        <v>Callahan</v>
      </c>
      <c r="BJ896" s="3" t="str">
        <f t="shared" si="542"/>
        <v>Florida</v>
      </c>
      <c r="BK896" s="3">
        <f t="shared" si="543"/>
        <v>32011</v>
      </c>
      <c r="BL896" s="3" t="str">
        <f t="shared" si="544"/>
        <v>55049 THOMAS RD CALLAHAN FL 32011</v>
      </c>
      <c r="BM896" s="3" t="str">
        <f t="shared" si="545"/>
        <v/>
      </c>
      <c r="BN896" s="3" t="str">
        <f t="shared" si="546"/>
        <v>Pass</v>
      </c>
      <c r="BO896" s="3" t="str">
        <f t="shared" si="547"/>
        <v>No</v>
      </c>
      <c r="BP896" s="3" t="str">
        <f t="shared" si="548"/>
        <v>FV&lt;$10K</v>
      </c>
      <c r="BQ896" t="s">
        <v>6650</v>
      </c>
      <c r="BR896" s="3" t="str">
        <f t="shared" si="549"/>
        <v>No, &lt; $20K Lien</v>
      </c>
      <c r="BS896" s="3" t="str">
        <f t="shared" si="550"/>
        <v>No, Lien &lt; $20K</v>
      </c>
      <c r="BT896" t="s">
        <v>6650</v>
      </c>
      <c r="BU896" s="3" t="str">
        <f t="shared" si="551"/>
        <v>No</v>
      </c>
      <c r="BV896" s="3" t="str">
        <f t="shared" si="552"/>
        <v>No</v>
      </c>
      <c r="BW896" s="3">
        <f t="shared" si="553"/>
        <v>0</v>
      </c>
      <c r="BX896" s="3" t="str">
        <f t="shared" si="554"/>
        <v>No</v>
      </c>
      <c r="BY896" s="3">
        <f t="shared" si="555"/>
        <v>48234</v>
      </c>
      <c r="BZ896">
        <v>1</v>
      </c>
      <c r="CA896" s="3">
        <f t="shared" si="556"/>
        <v>48234</v>
      </c>
      <c r="CC896" s="3">
        <f t="shared" si="557"/>
        <v>0</v>
      </c>
      <c r="CD896" s="3">
        <f t="shared" si="558"/>
        <v>0</v>
      </c>
      <c r="CE896" s="3" t="str">
        <f t="shared" si="559"/>
        <v/>
      </c>
      <c r="CF896" s="3" t="e">
        <f>HLOOKUP(CE896,'Valuation Data'!$D$2:$K$5,4,FALSE)</f>
        <v>#N/A</v>
      </c>
      <c r="CG896" s="3">
        <f t="shared" si="560"/>
        <v>48234</v>
      </c>
      <c r="CH896" s="3" t="str">
        <f t="shared" si="561"/>
        <v>No</v>
      </c>
      <c r="CI896" s="3" t="str">
        <f>VLOOKUP(R896,'Use Codes &amp; County Type'!A:D,4,FALSE)</f>
        <v>R</v>
      </c>
      <c r="CJ896" s="3" t="str">
        <f t="shared" si="562"/>
        <v>No</v>
      </c>
      <c r="CK896" s="3" t="str">
        <f t="shared" si="563"/>
        <v>No</v>
      </c>
      <c r="CL896" s="3">
        <f t="shared" si="564"/>
        <v>0.35</v>
      </c>
      <c r="CM896" s="3">
        <f t="shared" si="565"/>
        <v>16881.899999999998</v>
      </c>
      <c r="CN896" s="3">
        <f t="shared" si="566"/>
        <v>3382.8</v>
      </c>
      <c r="CO896" s="3">
        <f t="shared" si="567"/>
        <v>13499.099999999999</v>
      </c>
      <c r="CP896" s="3">
        <f t="shared" si="568"/>
        <v>7.0133101131981596E-2</v>
      </c>
      <c r="CR896" s="3" t="str">
        <f t="shared" si="569"/>
        <v>No</v>
      </c>
      <c r="CV896" s="3" t="str">
        <f t="shared" si="570"/>
        <v>*Bid</v>
      </c>
      <c r="CW896" s="3">
        <f t="shared" si="571"/>
        <v>895</v>
      </c>
      <c r="CX896" s="3">
        <f t="shared" si="572"/>
        <v>845.7</v>
      </c>
      <c r="CY896" s="3" t="str">
        <f t="shared" si="573"/>
        <v>Ok</v>
      </c>
      <c r="CZ896">
        <v>0</v>
      </c>
      <c r="DA896">
        <v>0</v>
      </c>
    </row>
    <row r="897" spans="1:105" x14ac:dyDescent="0.25">
      <c r="A897">
        <v>896</v>
      </c>
      <c r="B897" t="s">
        <v>3</v>
      </c>
      <c r="C897" t="s">
        <v>1005</v>
      </c>
      <c r="D897">
        <v>3274.73</v>
      </c>
      <c r="E897">
        <v>2017</v>
      </c>
      <c r="F897">
        <v>3274.73</v>
      </c>
      <c r="G897">
        <v>3274.73</v>
      </c>
      <c r="H897" s="3">
        <f t="shared" si="533"/>
        <v>0</v>
      </c>
      <c r="I897">
        <v>450671</v>
      </c>
      <c r="J897" t="s">
        <v>2735</v>
      </c>
      <c r="K897" t="s">
        <v>2738</v>
      </c>
      <c r="L897">
        <v>32011</v>
      </c>
      <c r="M897" t="s">
        <v>3405</v>
      </c>
      <c r="N897" t="s">
        <v>4759</v>
      </c>
      <c r="O897">
        <v>-81.788416389209104</v>
      </c>
      <c r="P897">
        <v>30.590437588241301</v>
      </c>
      <c r="Q897" t="s">
        <v>5427</v>
      </c>
      <c r="R897">
        <v>1</v>
      </c>
      <c r="S897" t="s">
        <v>6539</v>
      </c>
      <c r="T897">
        <v>1001</v>
      </c>
      <c r="U897" t="s">
        <v>6582</v>
      </c>
      <c r="V897">
        <v>2017</v>
      </c>
      <c r="W897">
        <v>198058</v>
      </c>
      <c r="X897">
        <v>2017</v>
      </c>
      <c r="Y897">
        <v>198058</v>
      </c>
      <c r="Z897">
        <v>2998.36</v>
      </c>
      <c r="AA897" s="3">
        <f t="shared" si="534"/>
        <v>0.91560525600583864</v>
      </c>
      <c r="AB897" t="s">
        <v>6616</v>
      </c>
      <c r="AC897" t="s">
        <v>6616</v>
      </c>
      <c r="AD897" t="s">
        <v>6616</v>
      </c>
      <c r="AE897" t="s">
        <v>6616</v>
      </c>
      <c r="AI897" t="s">
        <v>6618</v>
      </c>
      <c r="AJ897" t="s">
        <v>6618</v>
      </c>
      <c r="AK897" t="s">
        <v>6618</v>
      </c>
      <c r="AL897" t="s">
        <v>6618</v>
      </c>
      <c r="AM897" t="s">
        <v>6618</v>
      </c>
      <c r="AN897" t="s">
        <v>6618</v>
      </c>
      <c r="AO897" t="s">
        <v>6618</v>
      </c>
      <c r="AP897" s="3" t="str">
        <f t="shared" si="535"/>
        <v>No</v>
      </c>
      <c r="AQ897" s="3" t="str">
        <f t="shared" si="536"/>
        <v>No</v>
      </c>
      <c r="AR897" s="3" t="str">
        <f t="shared" si="537"/>
        <v>No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 t="s">
        <v>6634</v>
      </c>
      <c r="AZ897" t="s">
        <v>6638</v>
      </c>
      <c r="BA897">
        <v>0</v>
      </c>
      <c r="BB897" t="s">
        <v>6616</v>
      </c>
      <c r="BC897" t="s">
        <v>6617</v>
      </c>
      <c r="BD897" s="4" t="str">
        <f t="shared" si="538"/>
        <v>No</v>
      </c>
      <c r="BE897" t="s">
        <v>6640</v>
      </c>
      <c r="BF897" s="3" t="str">
        <f t="shared" si="539"/>
        <v>No</v>
      </c>
      <c r="BG897" t="s">
        <v>6645</v>
      </c>
      <c r="BH897" s="3" t="str">
        <f t="shared" si="540"/>
        <v>450671 SR 200 W</v>
      </c>
      <c r="BI897" s="3" t="str">
        <f t="shared" si="541"/>
        <v>Callahan</v>
      </c>
      <c r="BJ897" s="3" t="str">
        <f t="shared" si="542"/>
        <v>Florida</v>
      </c>
      <c r="BK897" s="3">
        <f t="shared" si="543"/>
        <v>32011</v>
      </c>
      <c r="BL897" s="3" t="str">
        <f t="shared" si="544"/>
        <v>450671 SR 200 W CALLAHAN FL 32011</v>
      </c>
      <c r="BM897" s="3" t="str">
        <f t="shared" si="545"/>
        <v/>
      </c>
      <c r="BN897" s="3" t="str">
        <f t="shared" si="546"/>
        <v>Pass</v>
      </c>
      <c r="BO897" s="3" t="str">
        <f t="shared" si="547"/>
        <v>Yes</v>
      </c>
      <c r="BP897" s="3" t="str">
        <f t="shared" si="548"/>
        <v>FV&lt;$10K</v>
      </c>
      <c r="BQ897" t="s">
        <v>6650</v>
      </c>
      <c r="BR897" s="3" t="str">
        <f t="shared" si="549"/>
        <v>No, &lt; $20K Lien</v>
      </c>
      <c r="BS897" s="3" t="str">
        <f t="shared" si="550"/>
        <v>No, Lien &lt; $20K</v>
      </c>
      <c r="BT897" t="s">
        <v>6650</v>
      </c>
      <c r="BU897" s="3" t="str">
        <f t="shared" si="551"/>
        <v>No</v>
      </c>
      <c r="BV897" s="3" t="str">
        <f t="shared" si="552"/>
        <v>No</v>
      </c>
      <c r="BW897" s="3">
        <f t="shared" si="553"/>
        <v>0</v>
      </c>
      <c r="BX897" s="3" t="str">
        <f t="shared" si="554"/>
        <v>No</v>
      </c>
      <c r="BY897" s="3">
        <f t="shared" si="555"/>
        <v>198058</v>
      </c>
      <c r="BZ897">
        <v>1</v>
      </c>
      <c r="CA897" s="3">
        <f t="shared" si="556"/>
        <v>198058</v>
      </c>
      <c r="CC897" s="3">
        <f t="shared" si="557"/>
        <v>0</v>
      </c>
      <c r="CD897" s="3">
        <f t="shared" si="558"/>
        <v>0</v>
      </c>
      <c r="CE897" s="3" t="str">
        <f t="shared" si="559"/>
        <v/>
      </c>
      <c r="CF897" s="3" t="e">
        <f>HLOOKUP(CE897,'Valuation Data'!$D$2:$K$5,4,FALSE)</f>
        <v>#N/A</v>
      </c>
      <c r="CG897" s="3">
        <f t="shared" si="560"/>
        <v>198058</v>
      </c>
      <c r="CH897" s="3" t="str">
        <f t="shared" si="561"/>
        <v>No</v>
      </c>
      <c r="CI897" s="3" t="str">
        <f>VLOOKUP(R897,'Use Codes &amp; County Type'!A:D,4,FALSE)</f>
        <v>S</v>
      </c>
      <c r="CJ897" s="3" t="str">
        <f t="shared" si="562"/>
        <v>No</v>
      </c>
      <c r="CK897" s="3" t="str">
        <f t="shared" si="563"/>
        <v>No</v>
      </c>
      <c r="CL897" s="3">
        <f t="shared" si="564"/>
        <v>0.35</v>
      </c>
      <c r="CM897" s="3">
        <f t="shared" si="565"/>
        <v>69320.299999999988</v>
      </c>
      <c r="CN897" s="3">
        <f t="shared" si="566"/>
        <v>13098.92</v>
      </c>
      <c r="CO897" s="3">
        <f t="shared" si="567"/>
        <v>56221.37999999999</v>
      </c>
      <c r="CP897" s="3">
        <f t="shared" si="568"/>
        <v>6.6136788213553607E-2</v>
      </c>
      <c r="CR897" s="3" t="str">
        <f t="shared" si="569"/>
        <v>No</v>
      </c>
      <c r="CV897" s="3" t="str">
        <f t="shared" si="570"/>
        <v>*Bid</v>
      </c>
      <c r="CW897" s="3">
        <f t="shared" si="571"/>
        <v>896</v>
      </c>
      <c r="CX897" s="3">
        <f t="shared" si="572"/>
        <v>3274.73</v>
      </c>
      <c r="CY897" s="3" t="str">
        <f t="shared" si="573"/>
        <v>Ok</v>
      </c>
      <c r="CZ897">
        <v>0</v>
      </c>
      <c r="DA897">
        <v>0</v>
      </c>
    </row>
    <row r="898" spans="1:105" x14ac:dyDescent="0.25">
      <c r="A898">
        <v>897</v>
      </c>
      <c r="B898" t="s">
        <v>3</v>
      </c>
      <c r="C898" t="s">
        <v>1006</v>
      </c>
      <c r="D898">
        <v>722.4</v>
      </c>
      <c r="E898">
        <v>2017</v>
      </c>
      <c r="F898">
        <v>722.4</v>
      </c>
      <c r="G898">
        <v>722.4</v>
      </c>
      <c r="H898" s="3">
        <f t="shared" ref="H898:H961" si="574">D898+D898-F898-G898</f>
        <v>0</v>
      </c>
      <c r="I898">
        <v>45489</v>
      </c>
      <c r="J898" t="s">
        <v>2735</v>
      </c>
      <c r="K898" t="s">
        <v>2738</v>
      </c>
      <c r="L898">
        <v>32011</v>
      </c>
      <c r="M898" t="s">
        <v>3406</v>
      </c>
      <c r="N898" t="s">
        <v>4759</v>
      </c>
      <c r="O898">
        <v>-81.8169259803866</v>
      </c>
      <c r="P898">
        <v>30.5860053626877</v>
      </c>
      <c r="Q898" t="s">
        <v>5428</v>
      </c>
      <c r="R898">
        <v>2</v>
      </c>
      <c r="S898" t="s">
        <v>6535</v>
      </c>
      <c r="T898">
        <v>1006</v>
      </c>
      <c r="U898" t="s">
        <v>6578</v>
      </c>
      <c r="V898">
        <v>2017</v>
      </c>
      <c r="W898">
        <v>86272</v>
      </c>
      <c r="X898">
        <v>2017</v>
      </c>
      <c r="Y898">
        <v>95746</v>
      </c>
      <c r="Z898">
        <v>638.37</v>
      </c>
      <c r="AA898" s="3">
        <f t="shared" ref="AA898:AA961" si="575">IFERROR(Z898/D898,)</f>
        <v>0.88367940199335548</v>
      </c>
      <c r="AB898" t="s">
        <v>6616</v>
      </c>
      <c r="AC898" t="s">
        <v>6616</v>
      </c>
      <c r="AD898" t="s">
        <v>6616</v>
      </c>
      <c r="AE898" t="s">
        <v>6616</v>
      </c>
      <c r="AF898" t="s">
        <v>6616</v>
      </c>
      <c r="AG898" t="s">
        <v>6616</v>
      </c>
      <c r="AH898" t="s">
        <v>6616</v>
      </c>
      <c r="AI898" t="s">
        <v>6618</v>
      </c>
      <c r="AJ898" t="s">
        <v>6618</v>
      </c>
      <c r="AK898" t="s">
        <v>6618</v>
      </c>
      <c r="AL898" t="s">
        <v>6618</v>
      </c>
      <c r="AM898" t="s">
        <v>6618</v>
      </c>
      <c r="AN898" t="s">
        <v>6618</v>
      </c>
      <c r="AO898" t="s">
        <v>6618</v>
      </c>
      <c r="AP898" s="3" t="str">
        <f t="shared" ref="AP898:AP961" si="576">IF(OR(COUNTIF(AB898:AH898,"Yes")&gt;0,COUNTIF(AB898:AH898,"C")&gt;0),"Yes","No")</f>
        <v>No</v>
      </c>
      <c r="AQ898" s="3" t="str">
        <f t="shared" ref="AQ898:AQ961" si="577">IF(COUNTIF(AI898:AO898,"C")&gt;0,"Yes","No")</f>
        <v>No</v>
      </c>
      <c r="AR898" s="3" t="str">
        <f t="shared" ref="AR898:AR961" si="578">IF(AP898="Yes","Yes","No")</f>
        <v>No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 t="s">
        <v>6634</v>
      </c>
      <c r="AZ898" t="s">
        <v>6638</v>
      </c>
      <c r="BA898">
        <v>0</v>
      </c>
      <c r="BB898" t="s">
        <v>6617</v>
      </c>
      <c r="BC898" t="s">
        <v>6617</v>
      </c>
      <c r="BD898" s="4" t="str">
        <f t="shared" ref="BD898:BD961" si="579">IFERROR(IF(AW898&gt;0,"Yes","No"),"No")</f>
        <v>No</v>
      </c>
      <c r="BE898" t="s">
        <v>6640</v>
      </c>
      <c r="BF898" s="3" t="str">
        <f t="shared" ref="BF898:BF961" si="580">IFERROR(IF(BE898="Without Environmental Issues","No","Yes"),"No")</f>
        <v>No</v>
      </c>
      <c r="BG898" t="s">
        <v>6645</v>
      </c>
      <c r="BH898" s="3" t="str">
        <f t="shared" ref="BH898:BH961" si="581">M898</f>
        <v>45489 JONES WAY</v>
      </c>
      <c r="BI898" s="3" t="str">
        <f t="shared" ref="BI898:BI961" si="582">PROPER(J898)</f>
        <v>Callahan</v>
      </c>
      <c r="BJ898" s="3" t="str">
        <f t="shared" ref="BJ898:BJ961" si="583">PROPER(K898)</f>
        <v>Florida</v>
      </c>
      <c r="BK898" s="3">
        <f t="shared" ref="BK898:BK961" si="584">L898</f>
        <v>32011</v>
      </c>
      <c r="BL898" s="3" t="str">
        <f t="shared" ref="BL898:BL961" si="585">CONCATENATE(M898," ",N898)</f>
        <v>45489 JONES WAY CALLAHAN FL 32011</v>
      </c>
      <c r="BM898" s="3" t="str">
        <f t="shared" ref="BM898:BM961" si="586">IF(AU898&gt;0,"L","")</f>
        <v/>
      </c>
      <c r="BN898" s="3" t="str">
        <f t="shared" ref="BN898:BN961" si="587">IF(D898&lt;150,"Lien&lt;$150","Pass")</f>
        <v>Pass</v>
      </c>
      <c r="BO898" s="3" t="str">
        <f t="shared" ref="BO898:BO961" si="588">IF(BC898="Yes","Yes","No")</f>
        <v>Yes</v>
      </c>
      <c r="BP898" s="3" t="str">
        <f t="shared" ref="BP898:BP961" si="589">IF(D898&gt;10000,IF(OR(I898="",I898=0,BI898="",BI898=0,BK898=0),"Bad Address","Pass"),"FV&lt;$10K")</f>
        <v>FV&lt;$10K</v>
      </c>
      <c r="BQ898" t="s">
        <v>6650</v>
      </c>
      <c r="BR898" s="3" t="str">
        <f t="shared" ref="BR898:BR961" si="590">IF(D898&gt;20000,IF(OR(BD898="Yes",BF898="Yes"),"Yes","No"),"No, &lt; $20K Lien")</f>
        <v>No, &lt; $20K Lien</v>
      </c>
      <c r="BS898" s="3" t="str">
        <f t="shared" ref="BS898:BS961" si="591">IF(D898&gt;20000,IF(IFERROR(IF(BG898="None","No","Yes"),"No")="Yes","Yes","No"),"No, Lien &lt; $20K")</f>
        <v>No, Lien &lt; $20K</v>
      </c>
      <c r="BT898" t="s">
        <v>6650</v>
      </c>
      <c r="BU898" s="3" t="str">
        <f t="shared" ref="BU898:BU961" si="592">IF(E898="","N/A",IF(OR(E898&lt;2014,AR898="Yes"),"Yes","No"))</f>
        <v>No</v>
      </c>
      <c r="BV898" s="3" t="str">
        <f t="shared" ref="BV898:BV961" si="593">IFERROR(IF(COUNTIF(C:C,C898)&gt;1,"Yes","No"),"No")</f>
        <v>No</v>
      </c>
      <c r="BW898" s="3">
        <f t="shared" ref="BW898:BW961" si="594">BA898</f>
        <v>0</v>
      </c>
      <c r="BX898" s="3" t="str">
        <f t="shared" ref="BX898:BX961" si="595">IF(AND(OR(CI898="S",CI898="R",CI898="C"),CH898="Yes",BW898&gt;2),"Yes",IF(AND(OR(CI898="S",CI898="R",CI898="C"),CH898="No",BW898&gt;1),"Yes",IF(AND(CI898="V",CH898="Yes",BW898&gt;0),"Yes","No")))</f>
        <v>No</v>
      </c>
      <c r="BY898" s="3">
        <f t="shared" ref="BY898:BY961" si="596">VALUE(W898)</f>
        <v>86272</v>
      </c>
      <c r="BZ898">
        <v>1</v>
      </c>
      <c r="CA898" s="3">
        <f t="shared" ref="CA898:CA961" si="597">BY898/BZ898</f>
        <v>86272</v>
      </c>
      <c r="CC898" s="3">
        <f t="shared" ref="CC898:CC961" si="598">AS898</f>
        <v>0</v>
      </c>
      <c r="CD898" s="3">
        <f t="shared" ref="CD898:CD961" si="599">VALUE(AT898)</f>
        <v>0</v>
      </c>
      <c r="CE898" s="3" t="str">
        <f t="shared" ref="CE898:CE961" si="600">IFERROR(IF(CD898&gt;1000,YEAR(CC898),""),"")</f>
        <v/>
      </c>
      <c r="CF898" s="3" t="e">
        <f>HLOOKUP(CE898,'Valuation Data'!$D$2:$K$5,4,FALSE)</f>
        <v>#N/A</v>
      </c>
      <c r="CG898" s="3">
        <f t="shared" ref="CG898:CG961" si="601">IF(CB898&gt;0,MIN(IFERROR(MIN(CD898*CF898,CA898),CA898),CB898),IFERROR(MIN(CD898*CF898,CA898),CA898))</f>
        <v>86272</v>
      </c>
      <c r="CH898" s="3" t="str">
        <f t="shared" ref="CH898:CH961" si="602">IFERROR(IF(AND(OR(CI898="S",CI898="R",CI898="C",CI898="V"),CF898&gt;0),"Yes","No"),"No")</f>
        <v>No</v>
      </c>
      <c r="CI898" s="3" t="str">
        <f>VLOOKUP(R898,'Use Codes &amp; County Type'!A:D,4,FALSE)</f>
        <v>R</v>
      </c>
      <c r="CJ898" s="3" t="str">
        <f t="shared" ref="CJ898:CJ961" si="603">IF(AND(CH898="No",CI898="V"),"Yes","No")</f>
        <v>No</v>
      </c>
      <c r="CK898" s="3" t="str">
        <f t="shared" ref="CK898:CK961" si="604">IF(OR(BB898="Yes",BB898=""),"Yes","No")</f>
        <v>Yes</v>
      </c>
      <c r="CL898" s="3">
        <f t="shared" ref="CL898:CL961" si="605">IF(AND(OR(CI898="S",CI898="R",CI898="C"),CH898="Yes",CK898="Yes"),75%,IF(AND(OR(CI898="S",CI898="R"),CH898="Yes",CK898="No"),40%,IF(AND(OR(CI898="S",CI898="R",CI898="C"),CH898="No",CK898="Yes"),67%,IF(AND(OR(CI898="S",CI898="R"),CH898="No",CK898="No"),35%,IF(AND(CI898="C",CH898="Yes"),35%,IF(AND(CI898="C",CH898="No"),30%,IF(AND(CH898="Yes",CI898="V"),10%,0%)))))))</f>
        <v>0.67</v>
      </c>
      <c r="CM898" s="3">
        <f t="shared" ref="CM898:CM961" si="606">CG898*CL898</f>
        <v>57802.240000000005</v>
      </c>
      <c r="CN898" s="3">
        <f t="shared" ref="CN898:CN961" si="607">D898+(BA898+3)*MAX(D898,Z898)</f>
        <v>2889.6</v>
      </c>
      <c r="CO898" s="3">
        <f t="shared" ref="CO898:CO961" si="608">CM898-CN898</f>
        <v>54912.640000000007</v>
      </c>
      <c r="CP898" s="3">
        <f t="shared" ref="CP898:CP961" si="609">+CN898/CG898</f>
        <v>3.3494065281899112E-2</v>
      </c>
      <c r="CR898" s="3" t="str">
        <f t="shared" ref="CR898:CR961" si="610">IF(AND(CV898="*Bid",D898&gt;49999),"Google","No")</f>
        <v>No</v>
      </c>
      <c r="CV898" s="3" t="str">
        <f t="shared" ref="CV898:CV961" si="611">IF(BN898="Lien&lt;$150","Lien&lt;$150",IF(OR(BU898="Yes",BV898="Yes"),"County Held Lien",IF(CG898&lt;30000,"FMV&lt;$30K",IF(BR898="Yes","EPA",IF(BS898="Yes","CDD",IF(BT898="High","Flood",IF(BX898="Yes","Too Many Priors",IF(CJ898="Yes","Vacant, No Sales Data",IF(CO898&lt;0,"Neg Solv Premium",IF(BP898="Bad Address","Bad Address",IF(CQ898="Bad","Bad Data",IF(CS898="Bad","Bad Google",IF(CT898="Redeemed","Redeemed",IF(CU898="Data Change","Data Change","*Bid"))))))))))))))</f>
        <v>*Bid</v>
      </c>
      <c r="CW898" s="3">
        <f t="shared" ref="CW898:CW961" si="612">VALUE(A898)</f>
        <v>897</v>
      </c>
      <c r="CX898" s="3">
        <f t="shared" ref="CX898:CX961" si="613">VALUE(D898)</f>
        <v>722.4</v>
      </c>
      <c r="CY898" s="3" t="str">
        <f t="shared" ref="CY898:CY961" si="614">IF(AND(CV898="*Bid",CX898&gt;75000),"Check","Ok")</f>
        <v>Ok</v>
      </c>
      <c r="CZ898">
        <v>0</v>
      </c>
      <c r="DA898">
        <v>0</v>
      </c>
    </row>
    <row r="899" spans="1:105" x14ac:dyDescent="0.25">
      <c r="A899">
        <v>898</v>
      </c>
      <c r="B899" t="s">
        <v>3</v>
      </c>
      <c r="C899" t="s">
        <v>1007</v>
      </c>
      <c r="D899">
        <v>366.4</v>
      </c>
      <c r="E899">
        <v>2017</v>
      </c>
      <c r="F899">
        <v>366.4</v>
      </c>
      <c r="G899">
        <v>366.4</v>
      </c>
      <c r="H899" s="3">
        <f t="shared" si="574"/>
        <v>0</v>
      </c>
      <c r="I899">
        <v>45082</v>
      </c>
      <c r="J899" t="s">
        <v>2735</v>
      </c>
      <c r="K899" t="s">
        <v>2738</v>
      </c>
      <c r="L899">
        <v>32011</v>
      </c>
      <c r="M899" t="s">
        <v>3407</v>
      </c>
      <c r="N899" t="s">
        <v>4759</v>
      </c>
      <c r="O899">
        <v>-81.817227110238306</v>
      </c>
      <c r="P899">
        <v>30.584743702359301</v>
      </c>
      <c r="Q899" t="s">
        <v>5429</v>
      </c>
      <c r="R899">
        <v>0</v>
      </c>
      <c r="S899" t="s">
        <v>6538</v>
      </c>
      <c r="T899">
        <v>8001</v>
      </c>
      <c r="U899" t="s">
        <v>6581</v>
      </c>
      <c r="V899">
        <v>2017</v>
      </c>
      <c r="W899">
        <v>18553</v>
      </c>
      <c r="X899">
        <v>2017</v>
      </c>
      <c r="Y899">
        <v>22849</v>
      </c>
      <c r="Z899">
        <v>309.2</v>
      </c>
      <c r="AA899" s="3">
        <f t="shared" si="575"/>
        <v>0.84388646288209612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 s="3" t="str">
        <f t="shared" si="576"/>
        <v>No</v>
      </c>
      <c r="AQ899" s="3" t="str">
        <f t="shared" si="577"/>
        <v>No</v>
      </c>
      <c r="AR899" s="3" t="str">
        <f t="shared" si="578"/>
        <v>No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 t="s">
        <v>6634</v>
      </c>
      <c r="AZ899">
        <v>0</v>
      </c>
      <c r="BA899">
        <v>0</v>
      </c>
      <c r="BB899" t="s">
        <v>6616</v>
      </c>
      <c r="BC899">
        <v>0</v>
      </c>
      <c r="BD899" s="4" t="str">
        <f t="shared" si="579"/>
        <v>No</v>
      </c>
      <c r="BE899" t="s">
        <v>6640</v>
      </c>
      <c r="BF899" s="3" t="str">
        <f t="shared" si="580"/>
        <v>No</v>
      </c>
      <c r="BG899" t="s">
        <v>6645</v>
      </c>
      <c r="BH899" s="3" t="str">
        <f t="shared" si="581"/>
        <v>45082 RAINY LN</v>
      </c>
      <c r="BI899" s="3" t="str">
        <f t="shared" si="582"/>
        <v>Callahan</v>
      </c>
      <c r="BJ899" s="3" t="str">
        <f t="shared" si="583"/>
        <v>Florida</v>
      </c>
      <c r="BK899" s="3">
        <f t="shared" si="584"/>
        <v>32011</v>
      </c>
      <c r="BL899" s="3" t="str">
        <f t="shared" si="585"/>
        <v>45082 RAINY LN CALLAHAN FL 32011</v>
      </c>
      <c r="BM899" s="3" t="str">
        <f t="shared" si="586"/>
        <v/>
      </c>
      <c r="BN899" s="3" t="str">
        <f t="shared" si="587"/>
        <v>Pass</v>
      </c>
      <c r="BO899" s="3" t="str">
        <f t="shared" si="588"/>
        <v>No</v>
      </c>
      <c r="BP899" s="3" t="str">
        <f t="shared" si="589"/>
        <v>FV&lt;$10K</v>
      </c>
      <c r="BQ899" t="s">
        <v>6650</v>
      </c>
      <c r="BR899" s="3" t="str">
        <f t="shared" si="590"/>
        <v>No, &lt; $20K Lien</v>
      </c>
      <c r="BS899" s="3" t="str">
        <f t="shared" si="591"/>
        <v>No, Lien &lt; $20K</v>
      </c>
      <c r="BT899" t="s">
        <v>6650</v>
      </c>
      <c r="BU899" s="3" t="str">
        <f t="shared" si="592"/>
        <v>No</v>
      </c>
      <c r="BV899" s="3" t="str">
        <f t="shared" si="593"/>
        <v>No</v>
      </c>
      <c r="BW899" s="3">
        <f t="shared" si="594"/>
        <v>0</v>
      </c>
      <c r="BX899" s="3" t="str">
        <f t="shared" si="595"/>
        <v>No</v>
      </c>
      <c r="BY899" s="3">
        <f t="shared" si="596"/>
        <v>18553</v>
      </c>
      <c r="BZ899">
        <v>1</v>
      </c>
      <c r="CA899" s="3">
        <f t="shared" si="597"/>
        <v>18553</v>
      </c>
      <c r="CC899" s="3">
        <f t="shared" si="598"/>
        <v>0</v>
      </c>
      <c r="CD899" s="3">
        <f t="shared" si="599"/>
        <v>0</v>
      </c>
      <c r="CE899" s="3" t="str">
        <f t="shared" si="600"/>
        <v/>
      </c>
      <c r="CF899" s="3" t="e">
        <f>HLOOKUP(CE899,'Valuation Data'!$D$2:$K$5,4,FALSE)</f>
        <v>#N/A</v>
      </c>
      <c r="CG899" s="3">
        <f t="shared" si="601"/>
        <v>18553</v>
      </c>
      <c r="CH899" s="3" t="str">
        <f t="shared" si="602"/>
        <v>No</v>
      </c>
      <c r="CI899" s="3" t="str">
        <f>VLOOKUP(R899,'Use Codes &amp; County Type'!A:D,4,FALSE)</f>
        <v>V</v>
      </c>
      <c r="CJ899" s="3" t="str">
        <f t="shared" si="603"/>
        <v>Yes</v>
      </c>
      <c r="CK899" s="3" t="str">
        <f t="shared" si="604"/>
        <v>No</v>
      </c>
      <c r="CL899" s="3">
        <f t="shared" si="605"/>
        <v>0</v>
      </c>
      <c r="CM899" s="3">
        <f t="shared" si="606"/>
        <v>0</v>
      </c>
      <c r="CN899" s="3">
        <f t="shared" si="607"/>
        <v>1465.6</v>
      </c>
      <c r="CO899" s="3">
        <f t="shared" si="608"/>
        <v>-1465.6</v>
      </c>
      <c r="CP899" s="3">
        <f t="shared" si="609"/>
        <v>7.8995310731418092E-2</v>
      </c>
      <c r="CR899" s="3" t="str">
        <f t="shared" si="610"/>
        <v>No</v>
      </c>
      <c r="CV899" s="3" t="str">
        <f t="shared" si="611"/>
        <v>FMV&lt;$30K</v>
      </c>
      <c r="CW899" s="3">
        <f t="shared" si="612"/>
        <v>898</v>
      </c>
      <c r="CX899" s="3">
        <f t="shared" si="613"/>
        <v>366.4</v>
      </c>
      <c r="CY899" s="3" t="str">
        <f t="shared" si="614"/>
        <v>Ok</v>
      </c>
      <c r="CZ899">
        <v>0</v>
      </c>
      <c r="DA899">
        <v>0</v>
      </c>
    </row>
    <row r="900" spans="1:105" x14ac:dyDescent="0.25">
      <c r="A900">
        <v>899</v>
      </c>
      <c r="B900" t="s">
        <v>3</v>
      </c>
      <c r="C900" t="s">
        <v>1008</v>
      </c>
      <c r="D900">
        <v>38.68</v>
      </c>
      <c r="E900">
        <v>2017</v>
      </c>
      <c r="F900" t="e">
        <f>NA()</f>
        <v>#N/A</v>
      </c>
      <c r="G900" t="e">
        <f>NA()</f>
        <v>#N/A</v>
      </c>
      <c r="H900" s="3" t="e">
        <f t="shared" si="574"/>
        <v>#N/A</v>
      </c>
      <c r="I900" t="e">
        <f>NA()</f>
        <v>#N/A</v>
      </c>
      <c r="J900" t="e">
        <f>NA()</f>
        <v>#N/A</v>
      </c>
      <c r="K900" t="e">
        <f>NA()</f>
        <v>#N/A</v>
      </c>
      <c r="L900" t="e">
        <f>NA()</f>
        <v>#N/A</v>
      </c>
      <c r="M900" t="e">
        <f>NA()</f>
        <v>#N/A</v>
      </c>
      <c r="N900" t="e">
        <f>NA()</f>
        <v>#N/A</v>
      </c>
      <c r="O900" t="e">
        <f>NA()</f>
        <v>#N/A</v>
      </c>
      <c r="P900" t="e">
        <f>NA()</f>
        <v>#N/A</v>
      </c>
      <c r="Q900" t="e">
        <f>NA()</f>
        <v>#N/A</v>
      </c>
      <c r="R900">
        <v>93</v>
      </c>
      <c r="S900" t="s">
        <v>6545</v>
      </c>
      <c r="T900" t="e">
        <f>NA()</f>
        <v>#N/A</v>
      </c>
      <c r="U900" t="e">
        <f>NA()</f>
        <v>#N/A</v>
      </c>
      <c r="V900">
        <v>2017</v>
      </c>
      <c r="W900">
        <v>408</v>
      </c>
      <c r="X900" t="e">
        <f>NA()</f>
        <v>#N/A</v>
      </c>
      <c r="Y900" t="e">
        <f>NA()</f>
        <v>#N/A</v>
      </c>
      <c r="Z900" t="e">
        <f>NA()</f>
        <v>#N/A</v>
      </c>
      <c r="AA900" s="3">
        <f t="shared" si="575"/>
        <v>0</v>
      </c>
      <c r="AB900" t="s">
        <v>6617</v>
      </c>
      <c r="AC900" t="s">
        <v>6617</v>
      </c>
      <c r="AD900" t="s">
        <v>6617</v>
      </c>
      <c r="AE900" t="s">
        <v>6617</v>
      </c>
      <c r="AF900" t="s">
        <v>6617</v>
      </c>
      <c r="AH900" t="s">
        <v>6616</v>
      </c>
      <c r="AI900" t="e">
        <f>NA()</f>
        <v>#N/A</v>
      </c>
      <c r="AJ900" t="e">
        <f>NA()</f>
        <v>#N/A</v>
      </c>
      <c r="AK900" t="e">
        <f>NA()</f>
        <v>#N/A</v>
      </c>
      <c r="AL900" t="e">
        <f>NA()</f>
        <v>#N/A</v>
      </c>
      <c r="AM900" t="e">
        <f>NA()</f>
        <v>#N/A</v>
      </c>
      <c r="AN900" t="e">
        <f>NA()</f>
        <v>#N/A</v>
      </c>
      <c r="AO900" t="e">
        <f>NA()</f>
        <v>#N/A</v>
      </c>
      <c r="AP900" s="3" t="str">
        <f t="shared" si="576"/>
        <v>Yes</v>
      </c>
      <c r="AQ900" s="3" t="str">
        <f t="shared" si="577"/>
        <v>No</v>
      </c>
      <c r="AR900" s="3" t="str">
        <f t="shared" si="578"/>
        <v>Yes</v>
      </c>
      <c r="AS900" t="e">
        <f>NA()</f>
        <v>#N/A</v>
      </c>
      <c r="AT900" t="e">
        <f>NA()</f>
        <v>#N/A</v>
      </c>
      <c r="AU900" t="e">
        <f>NA()</f>
        <v>#N/A</v>
      </c>
      <c r="AV900" t="e">
        <f>NA()</f>
        <v>#N/A</v>
      </c>
      <c r="AW900" t="e">
        <f>NA()</f>
        <v>#N/A</v>
      </c>
      <c r="AX900" t="e">
        <f>NA()</f>
        <v>#N/A</v>
      </c>
      <c r="AY900" t="e">
        <f>NA()</f>
        <v>#N/A</v>
      </c>
      <c r="AZ900" t="e">
        <f>NA()</f>
        <v>#N/A</v>
      </c>
      <c r="BA900">
        <v>5</v>
      </c>
      <c r="BB900" t="s">
        <v>6616</v>
      </c>
      <c r="BC900" t="e">
        <f>NA()</f>
        <v>#N/A</v>
      </c>
      <c r="BD900" s="4" t="str">
        <f t="shared" si="579"/>
        <v>No</v>
      </c>
      <c r="BE900" t="e">
        <f>NA()</f>
        <v>#N/A</v>
      </c>
      <c r="BF900" s="3" t="str">
        <f t="shared" si="580"/>
        <v>No</v>
      </c>
      <c r="BG900" t="e">
        <f>NA()</f>
        <v>#N/A</v>
      </c>
      <c r="BH900" s="3" t="e">
        <f t="shared" si="581"/>
        <v>#N/A</v>
      </c>
      <c r="BI900" s="3" t="e">
        <f t="shared" si="582"/>
        <v>#N/A</v>
      </c>
      <c r="BJ900" s="3" t="e">
        <f t="shared" si="583"/>
        <v>#N/A</v>
      </c>
      <c r="BK900" s="3" t="e">
        <f t="shared" si="584"/>
        <v>#N/A</v>
      </c>
      <c r="BL900" s="3" t="e">
        <f t="shared" si="585"/>
        <v>#N/A</v>
      </c>
      <c r="BM900" s="3" t="e">
        <f t="shared" si="586"/>
        <v>#N/A</v>
      </c>
      <c r="BN900" s="3" t="str">
        <f t="shared" si="587"/>
        <v>Lien&lt;$150</v>
      </c>
      <c r="BO900" s="3" t="e">
        <f t="shared" si="588"/>
        <v>#N/A</v>
      </c>
      <c r="BP900" s="3" t="str">
        <f t="shared" si="589"/>
        <v>FV&lt;$10K</v>
      </c>
      <c r="BQ900" t="s">
        <v>6650</v>
      </c>
      <c r="BR900" s="3" t="str">
        <f t="shared" si="590"/>
        <v>No, &lt; $20K Lien</v>
      </c>
      <c r="BS900" s="3" t="str">
        <f t="shared" si="591"/>
        <v>No, Lien &lt; $20K</v>
      </c>
      <c r="BT900" t="s">
        <v>6650</v>
      </c>
      <c r="BU900" s="3" t="str">
        <f t="shared" si="592"/>
        <v>Yes</v>
      </c>
      <c r="BV900" s="3" t="str">
        <f t="shared" si="593"/>
        <v>No</v>
      </c>
      <c r="BW900" s="3">
        <f t="shared" si="594"/>
        <v>5</v>
      </c>
      <c r="BX900" s="3" t="str">
        <f t="shared" si="595"/>
        <v>No</v>
      </c>
      <c r="BY900" s="3">
        <f t="shared" si="596"/>
        <v>408</v>
      </c>
      <c r="BZ900">
        <v>1</v>
      </c>
      <c r="CA900" s="3">
        <f t="shared" si="597"/>
        <v>408</v>
      </c>
      <c r="CC900" s="3" t="e">
        <f t="shared" si="598"/>
        <v>#N/A</v>
      </c>
      <c r="CD900" s="3" t="e">
        <f t="shared" si="599"/>
        <v>#N/A</v>
      </c>
      <c r="CE900" s="3" t="str">
        <f t="shared" si="600"/>
        <v/>
      </c>
      <c r="CF900" s="3" t="e">
        <f>HLOOKUP(CE900,'Valuation Data'!$D$2:$K$5,4,FALSE)</f>
        <v>#N/A</v>
      </c>
      <c r="CG900" s="3">
        <f t="shared" si="601"/>
        <v>408</v>
      </c>
      <c r="CH900" s="3" t="str">
        <f t="shared" si="602"/>
        <v>No</v>
      </c>
      <c r="CI900" s="3" t="str">
        <f>VLOOKUP(R900,'Use Codes &amp; County Type'!A:D,4,FALSE)</f>
        <v>V</v>
      </c>
      <c r="CJ900" s="3" t="str">
        <f t="shared" si="603"/>
        <v>Yes</v>
      </c>
      <c r="CK900" s="3" t="str">
        <f t="shared" si="604"/>
        <v>No</v>
      </c>
      <c r="CL900" s="3">
        <f t="shared" si="605"/>
        <v>0</v>
      </c>
      <c r="CM900" s="3">
        <f t="shared" si="606"/>
        <v>0</v>
      </c>
      <c r="CN900" s="3" t="e">
        <f t="shared" si="607"/>
        <v>#N/A</v>
      </c>
      <c r="CO900" s="3" t="e">
        <f t="shared" si="608"/>
        <v>#N/A</v>
      </c>
      <c r="CP900" s="3" t="e">
        <f t="shared" si="609"/>
        <v>#N/A</v>
      </c>
      <c r="CR900" s="3" t="str">
        <f t="shared" si="610"/>
        <v>No</v>
      </c>
      <c r="CV900" s="3" t="str">
        <f t="shared" si="611"/>
        <v>Lien&lt;$150</v>
      </c>
      <c r="CW900" s="3">
        <f t="shared" si="612"/>
        <v>899</v>
      </c>
      <c r="CX900" s="3">
        <f t="shared" si="613"/>
        <v>38.68</v>
      </c>
      <c r="CY900" s="3" t="str">
        <f t="shared" si="614"/>
        <v>Ok</v>
      </c>
      <c r="CZ900" t="e">
        <f>NA()</f>
        <v>#N/A</v>
      </c>
      <c r="DA900" t="e">
        <f>NA()</f>
        <v>#N/A</v>
      </c>
    </row>
    <row r="901" spans="1:105" x14ac:dyDescent="0.25">
      <c r="A901">
        <v>900</v>
      </c>
      <c r="B901" t="s">
        <v>3</v>
      </c>
      <c r="C901" t="s">
        <v>1009</v>
      </c>
      <c r="D901">
        <v>322.8</v>
      </c>
      <c r="E901">
        <v>2017</v>
      </c>
      <c r="F901">
        <v>322.8</v>
      </c>
      <c r="G901">
        <v>322.8</v>
      </c>
      <c r="H901" s="3">
        <f t="shared" si="574"/>
        <v>0</v>
      </c>
      <c r="J901" t="s">
        <v>2735</v>
      </c>
      <c r="K901" t="s">
        <v>2738</v>
      </c>
      <c r="L901">
        <v>32011</v>
      </c>
      <c r="M901" t="s">
        <v>3408</v>
      </c>
      <c r="N901" t="s">
        <v>4759</v>
      </c>
      <c r="O901">
        <v>-81.819429860055607</v>
      </c>
      <c r="P901">
        <v>30.589688228287098</v>
      </c>
      <c r="Q901" t="s">
        <v>5430</v>
      </c>
      <c r="R901">
        <v>0</v>
      </c>
      <c r="S901" t="s">
        <v>6538</v>
      </c>
      <c r="T901">
        <v>8001</v>
      </c>
      <c r="U901" t="s">
        <v>6581</v>
      </c>
      <c r="V901">
        <v>2017</v>
      </c>
      <c r="W901">
        <v>16764</v>
      </c>
      <c r="X901">
        <v>2017</v>
      </c>
      <c r="Y901">
        <v>19050</v>
      </c>
      <c r="Z901">
        <v>268.88</v>
      </c>
      <c r="AA901" s="3">
        <f t="shared" si="575"/>
        <v>0.83296158612143734</v>
      </c>
      <c r="AB901" t="s">
        <v>6616</v>
      </c>
      <c r="AC901" t="s">
        <v>6616</v>
      </c>
      <c r="AD901" t="s">
        <v>6616</v>
      </c>
      <c r="AE901" t="s">
        <v>6616</v>
      </c>
      <c r="AF901" t="s">
        <v>6616</v>
      </c>
      <c r="AG901" t="s">
        <v>6616</v>
      </c>
      <c r="AH901" t="s">
        <v>6616</v>
      </c>
      <c r="AI901" t="s">
        <v>6618</v>
      </c>
      <c r="AJ901" t="s">
        <v>6618</v>
      </c>
      <c r="AK901" t="s">
        <v>6618</v>
      </c>
      <c r="AL901" t="s">
        <v>6618</v>
      </c>
      <c r="AM901" t="s">
        <v>6618</v>
      </c>
      <c r="AN901" t="s">
        <v>6618</v>
      </c>
      <c r="AO901" t="s">
        <v>6618</v>
      </c>
      <c r="AP901" s="3" t="str">
        <f t="shared" si="576"/>
        <v>No</v>
      </c>
      <c r="AQ901" s="3" t="str">
        <f t="shared" si="577"/>
        <v>No</v>
      </c>
      <c r="AR901" s="3" t="str">
        <f t="shared" si="578"/>
        <v>No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 t="s">
        <v>6634</v>
      </c>
      <c r="AZ901" t="s">
        <v>6638</v>
      </c>
      <c r="BA901">
        <v>7</v>
      </c>
      <c r="BB901" t="s">
        <v>6616</v>
      </c>
      <c r="BC901" t="s">
        <v>6616</v>
      </c>
      <c r="BD901" s="4" t="str">
        <f t="shared" si="579"/>
        <v>No</v>
      </c>
      <c r="BE901" t="s">
        <v>6640</v>
      </c>
      <c r="BF901" s="3" t="str">
        <f t="shared" si="580"/>
        <v>No</v>
      </c>
      <c r="BG901" t="s">
        <v>6645</v>
      </c>
      <c r="BH901" s="3" t="str">
        <f t="shared" si="581"/>
        <v>PRECIOUS PL</v>
      </c>
      <c r="BI901" s="3" t="str">
        <f t="shared" si="582"/>
        <v>Callahan</v>
      </c>
      <c r="BJ901" s="3" t="str">
        <f t="shared" si="583"/>
        <v>Florida</v>
      </c>
      <c r="BK901" s="3">
        <f t="shared" si="584"/>
        <v>32011</v>
      </c>
      <c r="BL901" s="3" t="str">
        <f t="shared" si="585"/>
        <v>PRECIOUS PL CALLAHAN FL 32011</v>
      </c>
      <c r="BM901" s="3" t="str">
        <f t="shared" si="586"/>
        <v/>
      </c>
      <c r="BN901" s="3" t="str">
        <f t="shared" si="587"/>
        <v>Pass</v>
      </c>
      <c r="BO901" s="3" t="str">
        <f t="shared" si="588"/>
        <v>No</v>
      </c>
      <c r="BP901" s="3" t="str">
        <f t="shared" si="589"/>
        <v>FV&lt;$10K</v>
      </c>
      <c r="BQ901" t="s">
        <v>6650</v>
      </c>
      <c r="BR901" s="3" t="str">
        <f t="shared" si="590"/>
        <v>No, &lt; $20K Lien</v>
      </c>
      <c r="BS901" s="3" t="str">
        <f t="shared" si="591"/>
        <v>No, Lien &lt; $20K</v>
      </c>
      <c r="BT901" t="s">
        <v>6650</v>
      </c>
      <c r="BU901" s="3" t="str">
        <f t="shared" si="592"/>
        <v>No</v>
      </c>
      <c r="BV901" s="3" t="str">
        <f t="shared" si="593"/>
        <v>No</v>
      </c>
      <c r="BW901" s="3">
        <f t="shared" si="594"/>
        <v>7</v>
      </c>
      <c r="BX901" s="3" t="str">
        <f t="shared" si="595"/>
        <v>No</v>
      </c>
      <c r="BY901" s="3">
        <f t="shared" si="596"/>
        <v>16764</v>
      </c>
      <c r="BZ901">
        <v>1</v>
      </c>
      <c r="CA901" s="3">
        <f t="shared" si="597"/>
        <v>16764</v>
      </c>
      <c r="CC901" s="3">
        <f t="shared" si="598"/>
        <v>0</v>
      </c>
      <c r="CD901" s="3">
        <f t="shared" si="599"/>
        <v>0</v>
      </c>
      <c r="CE901" s="3" t="str">
        <f t="shared" si="600"/>
        <v/>
      </c>
      <c r="CF901" s="3" t="e">
        <f>HLOOKUP(CE901,'Valuation Data'!$D$2:$K$5,4,FALSE)</f>
        <v>#N/A</v>
      </c>
      <c r="CG901" s="3">
        <f t="shared" si="601"/>
        <v>16764</v>
      </c>
      <c r="CH901" s="3" t="str">
        <f t="shared" si="602"/>
        <v>No</v>
      </c>
      <c r="CI901" s="3" t="str">
        <f>VLOOKUP(R901,'Use Codes &amp; County Type'!A:D,4,FALSE)</f>
        <v>V</v>
      </c>
      <c r="CJ901" s="3" t="str">
        <f t="shared" si="603"/>
        <v>Yes</v>
      </c>
      <c r="CK901" s="3" t="str">
        <f t="shared" si="604"/>
        <v>No</v>
      </c>
      <c r="CL901" s="3">
        <f t="shared" si="605"/>
        <v>0</v>
      </c>
      <c r="CM901" s="3">
        <f t="shared" si="606"/>
        <v>0</v>
      </c>
      <c r="CN901" s="3">
        <f t="shared" si="607"/>
        <v>3550.8</v>
      </c>
      <c r="CO901" s="3">
        <f t="shared" si="608"/>
        <v>-3550.8</v>
      </c>
      <c r="CP901" s="3">
        <f t="shared" si="609"/>
        <v>0.21181102362204726</v>
      </c>
      <c r="CR901" s="3" t="str">
        <f t="shared" si="610"/>
        <v>No</v>
      </c>
      <c r="CV901" s="3" t="str">
        <f t="shared" si="611"/>
        <v>FMV&lt;$30K</v>
      </c>
      <c r="CW901" s="3">
        <f t="shared" si="612"/>
        <v>900</v>
      </c>
      <c r="CX901" s="3">
        <f t="shared" si="613"/>
        <v>322.8</v>
      </c>
      <c r="CY901" s="3" t="str">
        <f t="shared" si="614"/>
        <v>Ok</v>
      </c>
      <c r="CZ901">
        <v>0</v>
      </c>
      <c r="DA901">
        <v>0</v>
      </c>
    </row>
    <row r="902" spans="1:105" x14ac:dyDescent="0.25">
      <c r="A902">
        <v>901</v>
      </c>
      <c r="B902" t="s">
        <v>3</v>
      </c>
      <c r="C902" t="s">
        <v>1010</v>
      </c>
      <c r="D902">
        <v>73.22</v>
      </c>
      <c r="E902">
        <v>2017</v>
      </c>
      <c r="F902">
        <v>73.22</v>
      </c>
      <c r="G902">
        <v>73.22</v>
      </c>
      <c r="H902" s="3">
        <f t="shared" si="574"/>
        <v>0</v>
      </c>
      <c r="J902" t="s">
        <v>2735</v>
      </c>
      <c r="K902" t="s">
        <v>2738</v>
      </c>
      <c r="L902">
        <v>32011</v>
      </c>
      <c r="M902" t="s">
        <v>3408</v>
      </c>
      <c r="N902" t="s">
        <v>4759</v>
      </c>
      <c r="O902">
        <v>-81.818876534023701</v>
      </c>
      <c r="P902">
        <v>30.590131958463001</v>
      </c>
      <c r="Q902" t="s">
        <v>5431</v>
      </c>
      <c r="R902">
        <v>0</v>
      </c>
      <c r="S902" t="s">
        <v>6538</v>
      </c>
      <c r="T902">
        <v>8001</v>
      </c>
      <c r="U902" t="s">
        <v>6581</v>
      </c>
      <c r="V902">
        <v>2017</v>
      </c>
      <c r="W902">
        <v>2376</v>
      </c>
      <c r="X902">
        <v>2017</v>
      </c>
      <c r="Y902">
        <v>2700</v>
      </c>
      <c r="Z902">
        <v>38.119999999999997</v>
      </c>
      <c r="AA902" s="3">
        <f t="shared" si="575"/>
        <v>0.52062278066102152</v>
      </c>
      <c r="AB902" t="s">
        <v>6617</v>
      </c>
      <c r="AC902" t="s">
        <v>6617</v>
      </c>
      <c r="AD902" t="s">
        <v>6616</v>
      </c>
      <c r="AE902" t="s">
        <v>6617</v>
      </c>
      <c r="AF902" t="s">
        <v>6616</v>
      </c>
      <c r="AG902" t="s">
        <v>6616</v>
      </c>
      <c r="AH902" t="s">
        <v>6616</v>
      </c>
      <c r="AI902" t="s">
        <v>6619</v>
      </c>
      <c r="AJ902" t="s">
        <v>6619</v>
      </c>
      <c r="AK902" t="s">
        <v>6618</v>
      </c>
      <c r="AL902" t="s">
        <v>6619</v>
      </c>
      <c r="AM902" t="s">
        <v>6618</v>
      </c>
      <c r="AN902" t="s">
        <v>6618</v>
      </c>
      <c r="AO902" t="s">
        <v>6618</v>
      </c>
      <c r="AP902" s="3" t="str">
        <f t="shared" si="576"/>
        <v>Yes</v>
      </c>
      <c r="AQ902" s="3" t="str">
        <f t="shared" si="577"/>
        <v>Yes</v>
      </c>
      <c r="AR902" s="3" t="str">
        <f t="shared" si="578"/>
        <v>Yes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 t="s">
        <v>6634</v>
      </c>
      <c r="AZ902" t="s">
        <v>6638</v>
      </c>
      <c r="BA902">
        <v>7</v>
      </c>
      <c r="BB902" t="s">
        <v>6616</v>
      </c>
      <c r="BC902" t="s">
        <v>6616</v>
      </c>
      <c r="BD902" s="4" t="str">
        <f t="shared" si="579"/>
        <v>No</v>
      </c>
      <c r="BE902" t="s">
        <v>6640</v>
      </c>
      <c r="BF902" s="3" t="str">
        <f t="shared" si="580"/>
        <v>No</v>
      </c>
      <c r="BG902" t="s">
        <v>6645</v>
      </c>
      <c r="BH902" s="3" t="str">
        <f t="shared" si="581"/>
        <v>PRECIOUS PL</v>
      </c>
      <c r="BI902" s="3" t="str">
        <f t="shared" si="582"/>
        <v>Callahan</v>
      </c>
      <c r="BJ902" s="3" t="str">
        <f t="shared" si="583"/>
        <v>Florida</v>
      </c>
      <c r="BK902" s="3">
        <f t="shared" si="584"/>
        <v>32011</v>
      </c>
      <c r="BL902" s="3" t="str">
        <f t="shared" si="585"/>
        <v>PRECIOUS PL CALLAHAN FL 32011</v>
      </c>
      <c r="BM902" s="3" t="str">
        <f t="shared" si="586"/>
        <v/>
      </c>
      <c r="BN902" s="3" t="str">
        <f t="shared" si="587"/>
        <v>Lien&lt;$150</v>
      </c>
      <c r="BO902" s="3" t="str">
        <f t="shared" si="588"/>
        <v>No</v>
      </c>
      <c r="BP902" s="3" t="str">
        <f t="shared" si="589"/>
        <v>FV&lt;$10K</v>
      </c>
      <c r="BQ902" t="s">
        <v>6650</v>
      </c>
      <c r="BR902" s="3" t="str">
        <f t="shared" si="590"/>
        <v>No, &lt; $20K Lien</v>
      </c>
      <c r="BS902" s="3" t="str">
        <f t="shared" si="591"/>
        <v>No, Lien &lt; $20K</v>
      </c>
      <c r="BT902" t="s">
        <v>6650</v>
      </c>
      <c r="BU902" s="3" t="str">
        <f t="shared" si="592"/>
        <v>Yes</v>
      </c>
      <c r="BV902" s="3" t="str">
        <f t="shared" si="593"/>
        <v>No</v>
      </c>
      <c r="BW902" s="3">
        <f t="shared" si="594"/>
        <v>7</v>
      </c>
      <c r="BX902" s="3" t="str">
        <f t="shared" si="595"/>
        <v>No</v>
      </c>
      <c r="BY902" s="3">
        <f t="shared" si="596"/>
        <v>2376</v>
      </c>
      <c r="BZ902">
        <v>1</v>
      </c>
      <c r="CA902" s="3">
        <f t="shared" si="597"/>
        <v>2376</v>
      </c>
      <c r="CC902" s="3">
        <f t="shared" si="598"/>
        <v>0</v>
      </c>
      <c r="CD902" s="3">
        <f t="shared" si="599"/>
        <v>0</v>
      </c>
      <c r="CE902" s="3" t="str">
        <f t="shared" si="600"/>
        <v/>
      </c>
      <c r="CF902" s="3" t="e">
        <f>HLOOKUP(CE902,'Valuation Data'!$D$2:$K$5,4,FALSE)</f>
        <v>#N/A</v>
      </c>
      <c r="CG902" s="3">
        <f t="shared" si="601"/>
        <v>2376</v>
      </c>
      <c r="CH902" s="3" t="str">
        <f t="shared" si="602"/>
        <v>No</v>
      </c>
      <c r="CI902" s="3" t="str">
        <f>VLOOKUP(R902,'Use Codes &amp; County Type'!A:D,4,FALSE)</f>
        <v>V</v>
      </c>
      <c r="CJ902" s="3" t="str">
        <f t="shared" si="603"/>
        <v>Yes</v>
      </c>
      <c r="CK902" s="3" t="str">
        <f t="shared" si="604"/>
        <v>No</v>
      </c>
      <c r="CL902" s="3">
        <f t="shared" si="605"/>
        <v>0</v>
      </c>
      <c r="CM902" s="3">
        <f t="shared" si="606"/>
        <v>0</v>
      </c>
      <c r="CN902" s="3">
        <f t="shared" si="607"/>
        <v>805.42000000000007</v>
      </c>
      <c r="CO902" s="3">
        <f t="shared" si="608"/>
        <v>-805.42000000000007</v>
      </c>
      <c r="CP902" s="3">
        <f t="shared" si="609"/>
        <v>0.33898148148148149</v>
      </c>
      <c r="CR902" s="3" t="str">
        <f t="shared" si="610"/>
        <v>No</v>
      </c>
      <c r="CV902" s="3" t="str">
        <f t="shared" si="611"/>
        <v>Lien&lt;$150</v>
      </c>
      <c r="CW902" s="3">
        <f t="shared" si="612"/>
        <v>901</v>
      </c>
      <c r="CX902" s="3">
        <f t="shared" si="613"/>
        <v>73.22</v>
      </c>
      <c r="CY902" s="3" t="str">
        <f t="shared" si="614"/>
        <v>Ok</v>
      </c>
      <c r="CZ902">
        <v>0</v>
      </c>
      <c r="DA902">
        <v>0</v>
      </c>
    </row>
    <row r="903" spans="1:105" x14ac:dyDescent="0.25">
      <c r="A903">
        <v>902</v>
      </c>
      <c r="B903" t="s">
        <v>3</v>
      </c>
      <c r="C903" t="s">
        <v>1011</v>
      </c>
      <c r="D903">
        <v>377.31</v>
      </c>
      <c r="E903">
        <v>2017</v>
      </c>
      <c r="F903">
        <v>377.31</v>
      </c>
      <c r="G903">
        <v>377.31</v>
      </c>
      <c r="H903" s="3">
        <f t="shared" si="574"/>
        <v>0</v>
      </c>
      <c r="I903">
        <v>45052</v>
      </c>
      <c r="J903" t="s">
        <v>2735</v>
      </c>
      <c r="K903" t="s">
        <v>2738</v>
      </c>
      <c r="L903">
        <v>32011</v>
      </c>
      <c r="M903" t="s">
        <v>3409</v>
      </c>
      <c r="N903" t="s">
        <v>4759</v>
      </c>
      <c r="O903">
        <v>-81.820556376073895</v>
      </c>
      <c r="P903">
        <v>30.588219903998901</v>
      </c>
      <c r="Q903" t="s">
        <v>5432</v>
      </c>
      <c r="R903">
        <v>2</v>
      </c>
      <c r="S903" t="s">
        <v>6535</v>
      </c>
      <c r="T903">
        <v>1006</v>
      </c>
      <c r="U903" t="s">
        <v>6578</v>
      </c>
      <c r="V903">
        <v>2017</v>
      </c>
      <c r="W903">
        <v>46591</v>
      </c>
      <c r="X903">
        <v>2017</v>
      </c>
      <c r="Y903">
        <v>56189</v>
      </c>
      <c r="Z903">
        <v>319.29000000000002</v>
      </c>
      <c r="AA903" s="3">
        <f t="shared" si="575"/>
        <v>0.84622724020036577</v>
      </c>
      <c r="AB903" t="s">
        <v>6616</v>
      </c>
      <c r="AC903" t="s">
        <v>6616</v>
      </c>
      <c r="AD903" t="s">
        <v>6616</v>
      </c>
      <c r="AE903" t="s">
        <v>6616</v>
      </c>
      <c r="AF903" t="s">
        <v>6616</v>
      </c>
      <c r="AG903" t="s">
        <v>6616</v>
      </c>
      <c r="AH903" t="s">
        <v>6616</v>
      </c>
      <c r="AI903" t="s">
        <v>6618</v>
      </c>
      <c r="AJ903" t="s">
        <v>6618</v>
      </c>
      <c r="AK903" t="s">
        <v>6618</v>
      </c>
      <c r="AL903" t="s">
        <v>6618</v>
      </c>
      <c r="AM903" t="s">
        <v>6618</v>
      </c>
      <c r="AN903" t="s">
        <v>6618</v>
      </c>
      <c r="AO903" t="s">
        <v>6618</v>
      </c>
      <c r="AP903" s="3" t="str">
        <f t="shared" si="576"/>
        <v>No</v>
      </c>
      <c r="AQ903" s="3" t="str">
        <f t="shared" si="577"/>
        <v>No</v>
      </c>
      <c r="AR903" s="3" t="str">
        <f t="shared" si="578"/>
        <v>No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 t="s">
        <v>6634</v>
      </c>
      <c r="AZ903" t="s">
        <v>6638</v>
      </c>
      <c r="BA903">
        <v>1</v>
      </c>
      <c r="BB903" t="s">
        <v>6617</v>
      </c>
      <c r="BC903" t="s">
        <v>6616</v>
      </c>
      <c r="BD903" s="4" t="str">
        <f t="shared" si="579"/>
        <v>No</v>
      </c>
      <c r="BE903" t="s">
        <v>6640</v>
      </c>
      <c r="BF903" s="3" t="str">
        <f t="shared" si="580"/>
        <v>No</v>
      </c>
      <c r="BG903" t="s">
        <v>6645</v>
      </c>
      <c r="BH903" s="3" t="str">
        <f t="shared" si="581"/>
        <v>45052 KEY LN</v>
      </c>
      <c r="BI903" s="3" t="str">
        <f t="shared" si="582"/>
        <v>Callahan</v>
      </c>
      <c r="BJ903" s="3" t="str">
        <f t="shared" si="583"/>
        <v>Florida</v>
      </c>
      <c r="BK903" s="3">
        <f t="shared" si="584"/>
        <v>32011</v>
      </c>
      <c r="BL903" s="3" t="str">
        <f t="shared" si="585"/>
        <v>45052 KEY LN CALLAHAN FL 32011</v>
      </c>
      <c r="BM903" s="3" t="str">
        <f t="shared" si="586"/>
        <v/>
      </c>
      <c r="BN903" s="3" t="str">
        <f t="shared" si="587"/>
        <v>Pass</v>
      </c>
      <c r="BO903" s="3" t="str">
        <f t="shared" si="588"/>
        <v>No</v>
      </c>
      <c r="BP903" s="3" t="str">
        <f t="shared" si="589"/>
        <v>FV&lt;$10K</v>
      </c>
      <c r="BQ903" t="s">
        <v>6650</v>
      </c>
      <c r="BR903" s="3" t="str">
        <f t="shared" si="590"/>
        <v>No, &lt; $20K Lien</v>
      </c>
      <c r="BS903" s="3" t="str">
        <f t="shared" si="591"/>
        <v>No, Lien &lt; $20K</v>
      </c>
      <c r="BT903" t="s">
        <v>6650</v>
      </c>
      <c r="BU903" s="3" t="str">
        <f t="shared" si="592"/>
        <v>No</v>
      </c>
      <c r="BV903" s="3" t="str">
        <f t="shared" si="593"/>
        <v>No</v>
      </c>
      <c r="BW903" s="3">
        <f t="shared" si="594"/>
        <v>1</v>
      </c>
      <c r="BX903" s="3" t="str">
        <f t="shared" si="595"/>
        <v>No</v>
      </c>
      <c r="BY903" s="3">
        <f t="shared" si="596"/>
        <v>46591</v>
      </c>
      <c r="BZ903">
        <v>1</v>
      </c>
      <c r="CA903" s="3">
        <f t="shared" si="597"/>
        <v>46591</v>
      </c>
      <c r="CC903" s="3">
        <f t="shared" si="598"/>
        <v>0</v>
      </c>
      <c r="CD903" s="3">
        <f t="shared" si="599"/>
        <v>0</v>
      </c>
      <c r="CE903" s="3" t="str">
        <f t="shared" si="600"/>
        <v/>
      </c>
      <c r="CF903" s="3" t="e">
        <f>HLOOKUP(CE903,'Valuation Data'!$D$2:$K$5,4,FALSE)</f>
        <v>#N/A</v>
      </c>
      <c r="CG903" s="3">
        <f t="shared" si="601"/>
        <v>46591</v>
      </c>
      <c r="CH903" s="3" t="str">
        <f t="shared" si="602"/>
        <v>No</v>
      </c>
      <c r="CI903" s="3" t="str">
        <f>VLOOKUP(R903,'Use Codes &amp; County Type'!A:D,4,FALSE)</f>
        <v>R</v>
      </c>
      <c r="CJ903" s="3" t="str">
        <f t="shared" si="603"/>
        <v>No</v>
      </c>
      <c r="CK903" s="3" t="str">
        <f t="shared" si="604"/>
        <v>Yes</v>
      </c>
      <c r="CL903" s="3">
        <f t="shared" si="605"/>
        <v>0.67</v>
      </c>
      <c r="CM903" s="3">
        <f t="shared" si="606"/>
        <v>31215.97</v>
      </c>
      <c r="CN903" s="3">
        <f t="shared" si="607"/>
        <v>1886.55</v>
      </c>
      <c r="CO903" s="3">
        <f t="shared" si="608"/>
        <v>29329.420000000002</v>
      </c>
      <c r="CP903" s="3">
        <f t="shared" si="609"/>
        <v>4.049172586980318E-2</v>
      </c>
      <c r="CR903" s="3" t="str">
        <f t="shared" si="610"/>
        <v>No</v>
      </c>
      <c r="CV903" s="3" t="str">
        <f t="shared" si="611"/>
        <v>*Bid</v>
      </c>
      <c r="CW903" s="3">
        <f t="shared" si="612"/>
        <v>902</v>
      </c>
      <c r="CX903" s="3">
        <f t="shared" si="613"/>
        <v>377.31</v>
      </c>
      <c r="CY903" s="3" t="str">
        <f t="shared" si="614"/>
        <v>Ok</v>
      </c>
      <c r="CZ903">
        <v>0</v>
      </c>
      <c r="DA903">
        <v>0</v>
      </c>
    </row>
    <row r="904" spans="1:105" x14ac:dyDescent="0.25">
      <c r="A904">
        <v>903</v>
      </c>
      <c r="B904" t="s">
        <v>3</v>
      </c>
      <c r="C904" t="s">
        <v>1012</v>
      </c>
      <c r="D904">
        <v>506.44</v>
      </c>
      <c r="E904">
        <v>2017</v>
      </c>
      <c r="F904" t="e">
        <f>NA()</f>
        <v>#N/A</v>
      </c>
      <c r="G904" t="e">
        <f>NA()</f>
        <v>#N/A</v>
      </c>
      <c r="H904" s="3" t="e">
        <f t="shared" si="574"/>
        <v>#N/A</v>
      </c>
      <c r="I904" t="e">
        <f>NA()</f>
        <v>#N/A</v>
      </c>
      <c r="J904" t="e">
        <f>NA()</f>
        <v>#N/A</v>
      </c>
      <c r="K904" t="e">
        <f>NA()</f>
        <v>#N/A</v>
      </c>
      <c r="L904" t="e">
        <f>NA()</f>
        <v>#N/A</v>
      </c>
      <c r="M904" t="e">
        <f>NA()</f>
        <v>#N/A</v>
      </c>
      <c r="N904" t="e">
        <f>NA()</f>
        <v>#N/A</v>
      </c>
      <c r="O904" t="e">
        <f>NA()</f>
        <v>#N/A</v>
      </c>
      <c r="P904" t="e">
        <f>NA()</f>
        <v>#N/A</v>
      </c>
      <c r="Q904" t="e">
        <f>NA()</f>
        <v>#N/A</v>
      </c>
      <c r="R904">
        <v>0</v>
      </c>
      <c r="S904" t="s">
        <v>6538</v>
      </c>
      <c r="T904" t="e">
        <f>NA()</f>
        <v>#N/A</v>
      </c>
      <c r="U904" t="e">
        <f>NA()</f>
        <v>#N/A</v>
      </c>
      <c r="V904">
        <v>2017</v>
      </c>
      <c r="W904">
        <v>117560</v>
      </c>
      <c r="X904" t="e">
        <f>NA()</f>
        <v>#N/A</v>
      </c>
      <c r="Y904" t="e">
        <f>NA()</f>
        <v>#N/A</v>
      </c>
      <c r="Z904" t="e">
        <f>NA()</f>
        <v>#N/A</v>
      </c>
      <c r="AA904" s="3">
        <f t="shared" si="575"/>
        <v>0</v>
      </c>
      <c r="AE904" t="s">
        <v>6616</v>
      </c>
      <c r="AI904" t="e">
        <f>NA()</f>
        <v>#N/A</v>
      </c>
      <c r="AJ904" t="e">
        <f>NA()</f>
        <v>#N/A</v>
      </c>
      <c r="AK904" t="e">
        <f>NA()</f>
        <v>#N/A</v>
      </c>
      <c r="AL904" t="e">
        <f>NA()</f>
        <v>#N/A</v>
      </c>
      <c r="AM904" t="e">
        <f>NA()</f>
        <v>#N/A</v>
      </c>
      <c r="AN904" t="e">
        <f>NA()</f>
        <v>#N/A</v>
      </c>
      <c r="AO904" t="e">
        <f>NA()</f>
        <v>#N/A</v>
      </c>
      <c r="AP904" s="3" t="str">
        <f t="shared" si="576"/>
        <v>No</v>
      </c>
      <c r="AQ904" s="3" t="str">
        <f t="shared" si="577"/>
        <v>No</v>
      </c>
      <c r="AR904" s="3" t="str">
        <f t="shared" si="578"/>
        <v>No</v>
      </c>
      <c r="AS904" t="e">
        <f>NA()</f>
        <v>#N/A</v>
      </c>
      <c r="AT904" t="e">
        <f>NA()</f>
        <v>#N/A</v>
      </c>
      <c r="AU904" t="e">
        <f>NA()</f>
        <v>#N/A</v>
      </c>
      <c r="AV904" t="e">
        <f>NA()</f>
        <v>#N/A</v>
      </c>
      <c r="AW904" t="e">
        <f>NA()</f>
        <v>#N/A</v>
      </c>
      <c r="AX904" t="e">
        <f>NA()</f>
        <v>#N/A</v>
      </c>
      <c r="AY904" t="e">
        <f>NA()</f>
        <v>#N/A</v>
      </c>
      <c r="AZ904" t="e">
        <f>NA()</f>
        <v>#N/A</v>
      </c>
      <c r="BA904">
        <v>0</v>
      </c>
      <c r="BB904" t="s">
        <v>6616</v>
      </c>
      <c r="BC904" t="e">
        <f>NA()</f>
        <v>#N/A</v>
      </c>
      <c r="BD904" s="4" t="str">
        <f t="shared" si="579"/>
        <v>No</v>
      </c>
      <c r="BE904" t="e">
        <f>NA()</f>
        <v>#N/A</v>
      </c>
      <c r="BF904" s="3" t="str">
        <f t="shared" si="580"/>
        <v>No</v>
      </c>
      <c r="BG904" t="e">
        <f>NA()</f>
        <v>#N/A</v>
      </c>
      <c r="BH904" s="3" t="e">
        <f t="shared" si="581"/>
        <v>#N/A</v>
      </c>
      <c r="BI904" s="3" t="e">
        <f t="shared" si="582"/>
        <v>#N/A</v>
      </c>
      <c r="BJ904" s="3" t="e">
        <f t="shared" si="583"/>
        <v>#N/A</v>
      </c>
      <c r="BK904" s="3" t="e">
        <f t="shared" si="584"/>
        <v>#N/A</v>
      </c>
      <c r="BL904" s="3" t="e">
        <f t="shared" si="585"/>
        <v>#N/A</v>
      </c>
      <c r="BM904" s="3" t="e">
        <f t="shared" si="586"/>
        <v>#N/A</v>
      </c>
      <c r="BN904" s="3" t="str">
        <f t="shared" si="587"/>
        <v>Pass</v>
      </c>
      <c r="BO904" s="3" t="e">
        <f t="shared" si="588"/>
        <v>#N/A</v>
      </c>
      <c r="BP904" s="3" t="str">
        <f t="shared" si="589"/>
        <v>FV&lt;$10K</v>
      </c>
      <c r="BQ904" t="s">
        <v>6650</v>
      </c>
      <c r="BR904" s="3" t="str">
        <f t="shared" si="590"/>
        <v>No, &lt; $20K Lien</v>
      </c>
      <c r="BS904" s="3" t="str">
        <f t="shared" si="591"/>
        <v>No, Lien &lt; $20K</v>
      </c>
      <c r="BT904" t="s">
        <v>6650</v>
      </c>
      <c r="BU904" s="3" t="str">
        <f t="shared" si="592"/>
        <v>No</v>
      </c>
      <c r="BV904" s="3" t="str">
        <f t="shared" si="593"/>
        <v>No</v>
      </c>
      <c r="BW904" s="3">
        <f t="shared" si="594"/>
        <v>0</v>
      </c>
      <c r="BX904" s="3" t="str">
        <f t="shared" si="595"/>
        <v>No</v>
      </c>
      <c r="BY904" s="3">
        <f t="shared" si="596"/>
        <v>117560</v>
      </c>
      <c r="BZ904">
        <v>1</v>
      </c>
      <c r="CA904" s="3">
        <f t="shared" si="597"/>
        <v>117560</v>
      </c>
      <c r="CC904" s="3" t="e">
        <f t="shared" si="598"/>
        <v>#N/A</v>
      </c>
      <c r="CD904" s="3" t="e">
        <f t="shared" si="599"/>
        <v>#N/A</v>
      </c>
      <c r="CE904" s="3" t="str">
        <f t="shared" si="600"/>
        <v/>
      </c>
      <c r="CF904" s="3" t="e">
        <f>HLOOKUP(CE904,'Valuation Data'!$D$2:$K$5,4,FALSE)</f>
        <v>#N/A</v>
      </c>
      <c r="CG904" s="3">
        <f t="shared" si="601"/>
        <v>117560</v>
      </c>
      <c r="CH904" s="3" t="str">
        <f t="shared" si="602"/>
        <v>No</v>
      </c>
      <c r="CI904" s="3" t="str">
        <f>VLOOKUP(R904,'Use Codes &amp; County Type'!A:D,4,FALSE)</f>
        <v>V</v>
      </c>
      <c r="CJ904" s="3" t="str">
        <f t="shared" si="603"/>
        <v>Yes</v>
      </c>
      <c r="CK904" s="3" t="str">
        <f t="shared" si="604"/>
        <v>No</v>
      </c>
      <c r="CL904" s="3">
        <f t="shared" si="605"/>
        <v>0</v>
      </c>
      <c r="CM904" s="3">
        <f t="shared" si="606"/>
        <v>0</v>
      </c>
      <c r="CN904" s="3" t="e">
        <f t="shared" si="607"/>
        <v>#N/A</v>
      </c>
      <c r="CO904" s="3" t="e">
        <f t="shared" si="608"/>
        <v>#N/A</v>
      </c>
      <c r="CP904" s="3" t="e">
        <f t="shared" si="609"/>
        <v>#N/A</v>
      </c>
      <c r="CR904" s="3" t="str">
        <f t="shared" si="610"/>
        <v>No</v>
      </c>
      <c r="CV904" s="3" t="str">
        <f t="shared" si="611"/>
        <v>Vacant, No Sales Data</v>
      </c>
      <c r="CW904" s="3">
        <f t="shared" si="612"/>
        <v>903</v>
      </c>
      <c r="CX904" s="3">
        <f t="shared" si="613"/>
        <v>506.44</v>
      </c>
      <c r="CY904" s="3" t="str">
        <f t="shared" si="614"/>
        <v>Ok</v>
      </c>
      <c r="CZ904" t="e">
        <f>NA()</f>
        <v>#N/A</v>
      </c>
      <c r="DA904" t="e">
        <f>NA()</f>
        <v>#N/A</v>
      </c>
    </row>
    <row r="905" spans="1:105" x14ac:dyDescent="0.25">
      <c r="A905">
        <v>904</v>
      </c>
      <c r="B905" t="s">
        <v>3</v>
      </c>
      <c r="C905" t="s">
        <v>1013</v>
      </c>
      <c r="D905">
        <v>765.91</v>
      </c>
      <c r="E905">
        <v>2017</v>
      </c>
      <c r="F905">
        <v>765.91</v>
      </c>
      <c r="G905">
        <v>765.91</v>
      </c>
      <c r="H905" s="3">
        <f t="shared" si="574"/>
        <v>0</v>
      </c>
      <c r="I905">
        <v>45125</v>
      </c>
      <c r="J905" t="s">
        <v>2735</v>
      </c>
      <c r="K905" t="s">
        <v>2738</v>
      </c>
      <c r="L905">
        <v>32011</v>
      </c>
      <c r="M905" t="s">
        <v>3410</v>
      </c>
      <c r="N905" t="s">
        <v>4759</v>
      </c>
      <c r="O905">
        <v>-81.822801174873902</v>
      </c>
      <c r="P905">
        <v>30.5873761296148</v>
      </c>
      <c r="Q905" t="s">
        <v>5433</v>
      </c>
      <c r="R905">
        <v>2</v>
      </c>
      <c r="S905" t="s">
        <v>6535</v>
      </c>
      <c r="T905">
        <v>1006</v>
      </c>
      <c r="U905" t="s">
        <v>6578</v>
      </c>
      <c r="V905">
        <v>2017</v>
      </c>
      <c r="W905">
        <v>44141</v>
      </c>
      <c r="X905">
        <v>2017</v>
      </c>
      <c r="Y905">
        <v>45712</v>
      </c>
      <c r="Z905">
        <v>678.6</v>
      </c>
      <c r="AA905" s="3">
        <f t="shared" si="575"/>
        <v>0.88600488308025749</v>
      </c>
      <c r="AC905" t="s">
        <v>6616</v>
      </c>
      <c r="AH905" t="s">
        <v>6616</v>
      </c>
      <c r="AI905" t="s">
        <v>6618</v>
      </c>
      <c r="AJ905" t="s">
        <v>6618</v>
      </c>
      <c r="AK905" t="s">
        <v>6618</v>
      </c>
      <c r="AL905">
        <v>0</v>
      </c>
      <c r="AM905">
        <v>0</v>
      </c>
      <c r="AN905">
        <v>0</v>
      </c>
      <c r="AO905">
        <v>0</v>
      </c>
      <c r="AP905" s="3" t="str">
        <f t="shared" si="576"/>
        <v>No</v>
      </c>
      <c r="AQ905" s="3" t="str">
        <f t="shared" si="577"/>
        <v>No</v>
      </c>
      <c r="AR905" s="3" t="str">
        <f t="shared" si="578"/>
        <v>No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 t="s">
        <v>6634</v>
      </c>
      <c r="AZ905" t="s">
        <v>6638</v>
      </c>
      <c r="BA905">
        <v>0</v>
      </c>
      <c r="BB905" t="s">
        <v>6616</v>
      </c>
      <c r="BC905" t="s">
        <v>6616</v>
      </c>
      <c r="BD905" s="4" t="str">
        <f t="shared" si="579"/>
        <v>No</v>
      </c>
      <c r="BE905" t="s">
        <v>6640</v>
      </c>
      <c r="BF905" s="3" t="str">
        <f t="shared" si="580"/>
        <v>No</v>
      </c>
      <c r="BG905" t="s">
        <v>6645</v>
      </c>
      <c r="BH905" s="3" t="str">
        <f t="shared" si="581"/>
        <v>45125 EULA B RD</v>
      </c>
      <c r="BI905" s="3" t="str">
        <f t="shared" si="582"/>
        <v>Callahan</v>
      </c>
      <c r="BJ905" s="3" t="str">
        <f t="shared" si="583"/>
        <v>Florida</v>
      </c>
      <c r="BK905" s="3">
        <f t="shared" si="584"/>
        <v>32011</v>
      </c>
      <c r="BL905" s="3" t="str">
        <f t="shared" si="585"/>
        <v>45125 EULA B RD CALLAHAN FL 32011</v>
      </c>
      <c r="BM905" s="3" t="str">
        <f t="shared" si="586"/>
        <v/>
      </c>
      <c r="BN905" s="3" t="str">
        <f t="shared" si="587"/>
        <v>Pass</v>
      </c>
      <c r="BO905" s="3" t="str">
        <f t="shared" si="588"/>
        <v>No</v>
      </c>
      <c r="BP905" s="3" t="str">
        <f t="shared" si="589"/>
        <v>FV&lt;$10K</v>
      </c>
      <c r="BQ905" t="s">
        <v>6650</v>
      </c>
      <c r="BR905" s="3" t="str">
        <f t="shared" si="590"/>
        <v>No, &lt; $20K Lien</v>
      </c>
      <c r="BS905" s="3" t="str">
        <f t="shared" si="591"/>
        <v>No, Lien &lt; $20K</v>
      </c>
      <c r="BT905" t="s">
        <v>6650</v>
      </c>
      <c r="BU905" s="3" t="str">
        <f t="shared" si="592"/>
        <v>No</v>
      </c>
      <c r="BV905" s="3" t="str">
        <f t="shared" si="593"/>
        <v>No</v>
      </c>
      <c r="BW905" s="3">
        <f t="shared" si="594"/>
        <v>0</v>
      </c>
      <c r="BX905" s="3" t="str">
        <f t="shared" si="595"/>
        <v>No</v>
      </c>
      <c r="BY905" s="3">
        <f t="shared" si="596"/>
        <v>44141</v>
      </c>
      <c r="BZ905">
        <v>1</v>
      </c>
      <c r="CA905" s="3">
        <f t="shared" si="597"/>
        <v>44141</v>
      </c>
      <c r="CC905" s="3">
        <f t="shared" si="598"/>
        <v>0</v>
      </c>
      <c r="CD905" s="3">
        <f t="shared" si="599"/>
        <v>0</v>
      </c>
      <c r="CE905" s="3" t="str">
        <f t="shared" si="600"/>
        <v/>
      </c>
      <c r="CF905" s="3" t="e">
        <f>HLOOKUP(CE905,'Valuation Data'!$D$2:$K$5,4,FALSE)</f>
        <v>#N/A</v>
      </c>
      <c r="CG905" s="3">
        <f t="shared" si="601"/>
        <v>44141</v>
      </c>
      <c r="CH905" s="3" t="str">
        <f t="shared" si="602"/>
        <v>No</v>
      </c>
      <c r="CI905" s="3" t="str">
        <f>VLOOKUP(R905,'Use Codes &amp; County Type'!A:D,4,FALSE)</f>
        <v>R</v>
      </c>
      <c r="CJ905" s="3" t="str">
        <f t="shared" si="603"/>
        <v>No</v>
      </c>
      <c r="CK905" s="3" t="str">
        <f t="shared" si="604"/>
        <v>No</v>
      </c>
      <c r="CL905" s="3">
        <f t="shared" si="605"/>
        <v>0.35</v>
      </c>
      <c r="CM905" s="3">
        <f t="shared" si="606"/>
        <v>15449.349999999999</v>
      </c>
      <c r="CN905" s="3">
        <f t="shared" si="607"/>
        <v>3063.64</v>
      </c>
      <c r="CO905" s="3">
        <f t="shared" si="608"/>
        <v>12385.71</v>
      </c>
      <c r="CP905" s="3">
        <f t="shared" si="609"/>
        <v>6.9405767880202071E-2</v>
      </c>
      <c r="CR905" s="3" t="str">
        <f t="shared" si="610"/>
        <v>No</v>
      </c>
      <c r="CV905" s="3" t="str">
        <f t="shared" si="611"/>
        <v>*Bid</v>
      </c>
      <c r="CW905" s="3">
        <f t="shared" si="612"/>
        <v>904</v>
      </c>
      <c r="CX905" s="3">
        <f t="shared" si="613"/>
        <v>765.91</v>
      </c>
      <c r="CY905" s="3" t="str">
        <f t="shared" si="614"/>
        <v>Ok</v>
      </c>
      <c r="CZ905">
        <v>0</v>
      </c>
      <c r="DA905">
        <v>0</v>
      </c>
    </row>
    <row r="906" spans="1:105" x14ac:dyDescent="0.25">
      <c r="A906">
        <v>905</v>
      </c>
      <c r="B906" t="s">
        <v>3</v>
      </c>
      <c r="C906" t="s">
        <v>1014</v>
      </c>
      <c r="D906">
        <v>340.08</v>
      </c>
      <c r="E906">
        <v>2017</v>
      </c>
      <c r="F906">
        <v>340.08</v>
      </c>
      <c r="G906">
        <v>340.08</v>
      </c>
      <c r="H906" s="3">
        <f t="shared" si="574"/>
        <v>0</v>
      </c>
      <c r="J906" t="s">
        <v>2735</v>
      </c>
      <c r="K906" t="s">
        <v>2738</v>
      </c>
      <c r="L906">
        <v>32011</v>
      </c>
      <c r="M906" t="s">
        <v>3411</v>
      </c>
      <c r="N906" t="s">
        <v>4759</v>
      </c>
      <c r="O906">
        <v>-81.841870478204498</v>
      </c>
      <c r="P906">
        <v>30.5966503525744</v>
      </c>
      <c r="Q906" t="s">
        <v>5420</v>
      </c>
      <c r="R906">
        <v>55</v>
      </c>
      <c r="S906" t="s">
        <v>6542</v>
      </c>
      <c r="T906">
        <v>7009</v>
      </c>
      <c r="U906" t="s">
        <v>6579</v>
      </c>
      <c r="V906">
        <v>2017</v>
      </c>
      <c r="W906">
        <v>18817</v>
      </c>
      <c r="X906">
        <v>2017</v>
      </c>
      <c r="Y906">
        <v>162960</v>
      </c>
      <c r="Z906">
        <v>284.86</v>
      </c>
      <c r="AA906" s="3">
        <f t="shared" si="575"/>
        <v>0.83762644083745008</v>
      </c>
      <c r="AC906" t="s">
        <v>6616</v>
      </c>
      <c r="AD906" t="s">
        <v>6616</v>
      </c>
      <c r="AF906" t="s">
        <v>6616</v>
      </c>
      <c r="AG906" t="s">
        <v>6616</v>
      </c>
      <c r="AI906" t="s">
        <v>6618</v>
      </c>
      <c r="AJ906" t="s">
        <v>6618</v>
      </c>
      <c r="AK906" t="s">
        <v>6618</v>
      </c>
      <c r="AL906" t="s">
        <v>6618</v>
      </c>
      <c r="AM906" t="s">
        <v>6618</v>
      </c>
      <c r="AN906">
        <v>0</v>
      </c>
      <c r="AO906">
        <v>0</v>
      </c>
      <c r="AP906" s="3" t="str">
        <f t="shared" si="576"/>
        <v>No</v>
      </c>
      <c r="AQ906" s="3" t="str">
        <f t="shared" si="577"/>
        <v>No</v>
      </c>
      <c r="AR906" s="3" t="str">
        <f t="shared" si="578"/>
        <v>No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 t="s">
        <v>6634</v>
      </c>
      <c r="AZ906" t="s">
        <v>6637</v>
      </c>
      <c r="BA906">
        <v>0</v>
      </c>
      <c r="BB906" t="s">
        <v>6616</v>
      </c>
      <c r="BC906" t="s">
        <v>6616</v>
      </c>
      <c r="BD906" s="4" t="str">
        <f t="shared" si="579"/>
        <v>No</v>
      </c>
      <c r="BE906" t="s">
        <v>6640</v>
      </c>
      <c r="BF906" s="3" t="str">
        <f t="shared" si="580"/>
        <v>No</v>
      </c>
      <c r="BG906" t="s">
        <v>6645</v>
      </c>
      <c r="BH906" s="3" t="str">
        <f t="shared" si="581"/>
        <v>ZIDELL RD</v>
      </c>
      <c r="BI906" s="3" t="str">
        <f t="shared" si="582"/>
        <v>Callahan</v>
      </c>
      <c r="BJ906" s="3" t="str">
        <f t="shared" si="583"/>
        <v>Florida</v>
      </c>
      <c r="BK906" s="3">
        <f t="shared" si="584"/>
        <v>32011</v>
      </c>
      <c r="BL906" s="3" t="str">
        <f t="shared" si="585"/>
        <v>ZIDELL RD CALLAHAN FL 32011</v>
      </c>
      <c r="BM906" s="3" t="str">
        <f t="shared" si="586"/>
        <v/>
      </c>
      <c r="BN906" s="3" t="str">
        <f t="shared" si="587"/>
        <v>Pass</v>
      </c>
      <c r="BO906" s="3" t="str">
        <f t="shared" si="588"/>
        <v>No</v>
      </c>
      <c r="BP906" s="3" t="str">
        <f t="shared" si="589"/>
        <v>FV&lt;$10K</v>
      </c>
      <c r="BQ906" t="s">
        <v>6650</v>
      </c>
      <c r="BR906" s="3" t="str">
        <f t="shared" si="590"/>
        <v>No, &lt; $20K Lien</v>
      </c>
      <c r="BS906" s="3" t="str">
        <f t="shared" si="591"/>
        <v>No, Lien &lt; $20K</v>
      </c>
      <c r="BT906" t="s">
        <v>6650</v>
      </c>
      <c r="BU906" s="3" t="str">
        <f t="shared" si="592"/>
        <v>No</v>
      </c>
      <c r="BV906" s="3" t="str">
        <f t="shared" si="593"/>
        <v>No</v>
      </c>
      <c r="BW906" s="3">
        <f t="shared" si="594"/>
        <v>0</v>
      </c>
      <c r="BX906" s="3" t="str">
        <f t="shared" si="595"/>
        <v>No</v>
      </c>
      <c r="BY906" s="3">
        <f t="shared" si="596"/>
        <v>18817</v>
      </c>
      <c r="BZ906">
        <v>1</v>
      </c>
      <c r="CA906" s="3">
        <f t="shared" si="597"/>
        <v>18817</v>
      </c>
      <c r="CC906" s="3">
        <f t="shared" si="598"/>
        <v>0</v>
      </c>
      <c r="CD906" s="3">
        <f t="shared" si="599"/>
        <v>0</v>
      </c>
      <c r="CE906" s="3" t="str">
        <f t="shared" si="600"/>
        <v/>
      </c>
      <c r="CF906" s="3" t="e">
        <f>HLOOKUP(CE906,'Valuation Data'!$D$2:$K$5,4,FALSE)</f>
        <v>#N/A</v>
      </c>
      <c r="CG906" s="3">
        <f t="shared" si="601"/>
        <v>18817</v>
      </c>
      <c r="CH906" s="3" t="str">
        <f t="shared" si="602"/>
        <v>No</v>
      </c>
      <c r="CI906" s="3" t="str">
        <f>VLOOKUP(R906,'Use Codes &amp; County Type'!A:D,4,FALSE)</f>
        <v>V</v>
      </c>
      <c r="CJ906" s="3" t="str">
        <f t="shared" si="603"/>
        <v>Yes</v>
      </c>
      <c r="CK906" s="3" t="str">
        <f t="shared" si="604"/>
        <v>No</v>
      </c>
      <c r="CL906" s="3">
        <f t="shared" si="605"/>
        <v>0</v>
      </c>
      <c r="CM906" s="3">
        <f t="shared" si="606"/>
        <v>0</v>
      </c>
      <c r="CN906" s="3">
        <f t="shared" si="607"/>
        <v>1360.32</v>
      </c>
      <c r="CO906" s="3">
        <f t="shared" si="608"/>
        <v>-1360.32</v>
      </c>
      <c r="CP906" s="3">
        <f t="shared" si="609"/>
        <v>7.2292076313971401E-2</v>
      </c>
      <c r="CR906" s="3" t="str">
        <f t="shared" si="610"/>
        <v>No</v>
      </c>
      <c r="CV906" s="3" t="str">
        <f t="shared" si="611"/>
        <v>FMV&lt;$30K</v>
      </c>
      <c r="CW906" s="3">
        <f t="shared" si="612"/>
        <v>905</v>
      </c>
      <c r="CX906" s="3">
        <f t="shared" si="613"/>
        <v>340.08</v>
      </c>
      <c r="CY906" s="3" t="str">
        <f t="shared" si="614"/>
        <v>Ok</v>
      </c>
      <c r="CZ906">
        <v>0</v>
      </c>
      <c r="DA906">
        <v>0</v>
      </c>
    </row>
    <row r="907" spans="1:105" x14ac:dyDescent="0.25">
      <c r="A907">
        <v>906</v>
      </c>
      <c r="B907" t="s">
        <v>3</v>
      </c>
      <c r="C907" t="s">
        <v>1015</v>
      </c>
      <c r="D907">
        <v>205.55</v>
      </c>
      <c r="E907">
        <v>2017</v>
      </c>
      <c r="F907">
        <v>205.55</v>
      </c>
      <c r="G907">
        <v>205.55</v>
      </c>
      <c r="H907" s="3">
        <f t="shared" si="574"/>
        <v>0</v>
      </c>
      <c r="J907" t="s">
        <v>2735</v>
      </c>
      <c r="K907" t="s">
        <v>2738</v>
      </c>
      <c r="L907">
        <v>32011</v>
      </c>
      <c r="M907" t="s">
        <v>3411</v>
      </c>
      <c r="N907" t="s">
        <v>4759</v>
      </c>
      <c r="O907">
        <v>-81.837520696863194</v>
      </c>
      <c r="P907">
        <v>30.597040377620601</v>
      </c>
      <c r="Q907" t="s">
        <v>5420</v>
      </c>
      <c r="R907">
        <v>55</v>
      </c>
      <c r="S907" t="s">
        <v>6542</v>
      </c>
      <c r="T907">
        <v>7009</v>
      </c>
      <c r="U907" t="s">
        <v>6579</v>
      </c>
      <c r="V907">
        <v>2017</v>
      </c>
      <c r="W907">
        <v>10600</v>
      </c>
      <c r="X907">
        <v>2017</v>
      </c>
      <c r="Y907">
        <v>140000</v>
      </c>
      <c r="Z907">
        <v>160.47999999999999</v>
      </c>
      <c r="AA907" s="3">
        <f t="shared" si="575"/>
        <v>0.78073461444903902</v>
      </c>
      <c r="AC907" t="s">
        <v>6616</v>
      </c>
      <c r="AD907" t="s">
        <v>6616</v>
      </c>
      <c r="AF907" t="s">
        <v>6616</v>
      </c>
      <c r="AG907" t="s">
        <v>6616</v>
      </c>
      <c r="AI907" t="s">
        <v>6618</v>
      </c>
      <c r="AJ907" t="s">
        <v>6618</v>
      </c>
      <c r="AK907" t="s">
        <v>6618</v>
      </c>
      <c r="AL907" t="s">
        <v>6618</v>
      </c>
      <c r="AM907" t="s">
        <v>6618</v>
      </c>
      <c r="AN907">
        <v>0</v>
      </c>
      <c r="AO907">
        <v>0</v>
      </c>
      <c r="AP907" s="3" t="str">
        <f t="shared" si="576"/>
        <v>No</v>
      </c>
      <c r="AQ907" s="3" t="str">
        <f t="shared" si="577"/>
        <v>No</v>
      </c>
      <c r="AR907" s="3" t="str">
        <f t="shared" si="578"/>
        <v>No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 t="s">
        <v>6634</v>
      </c>
      <c r="AZ907" t="s">
        <v>6637</v>
      </c>
      <c r="BA907">
        <v>0</v>
      </c>
      <c r="BB907" t="s">
        <v>6616</v>
      </c>
      <c r="BC907" t="s">
        <v>6616</v>
      </c>
      <c r="BD907" s="4" t="str">
        <f t="shared" si="579"/>
        <v>No</v>
      </c>
      <c r="BE907" t="s">
        <v>6640</v>
      </c>
      <c r="BF907" s="3" t="str">
        <f t="shared" si="580"/>
        <v>No</v>
      </c>
      <c r="BG907" t="s">
        <v>6645</v>
      </c>
      <c r="BH907" s="3" t="str">
        <f t="shared" si="581"/>
        <v>ZIDELL RD</v>
      </c>
      <c r="BI907" s="3" t="str">
        <f t="shared" si="582"/>
        <v>Callahan</v>
      </c>
      <c r="BJ907" s="3" t="str">
        <f t="shared" si="583"/>
        <v>Florida</v>
      </c>
      <c r="BK907" s="3">
        <f t="shared" si="584"/>
        <v>32011</v>
      </c>
      <c r="BL907" s="3" t="str">
        <f t="shared" si="585"/>
        <v>ZIDELL RD CALLAHAN FL 32011</v>
      </c>
      <c r="BM907" s="3" t="str">
        <f t="shared" si="586"/>
        <v/>
      </c>
      <c r="BN907" s="3" t="str">
        <f t="shared" si="587"/>
        <v>Pass</v>
      </c>
      <c r="BO907" s="3" t="str">
        <f t="shared" si="588"/>
        <v>No</v>
      </c>
      <c r="BP907" s="3" t="str">
        <f t="shared" si="589"/>
        <v>FV&lt;$10K</v>
      </c>
      <c r="BQ907" t="s">
        <v>6650</v>
      </c>
      <c r="BR907" s="3" t="str">
        <f t="shared" si="590"/>
        <v>No, &lt; $20K Lien</v>
      </c>
      <c r="BS907" s="3" t="str">
        <f t="shared" si="591"/>
        <v>No, Lien &lt; $20K</v>
      </c>
      <c r="BT907" t="s">
        <v>6650</v>
      </c>
      <c r="BU907" s="3" t="str">
        <f t="shared" si="592"/>
        <v>No</v>
      </c>
      <c r="BV907" s="3" t="str">
        <f t="shared" si="593"/>
        <v>No</v>
      </c>
      <c r="BW907" s="3">
        <f t="shared" si="594"/>
        <v>0</v>
      </c>
      <c r="BX907" s="3" t="str">
        <f t="shared" si="595"/>
        <v>No</v>
      </c>
      <c r="BY907" s="3">
        <f t="shared" si="596"/>
        <v>10600</v>
      </c>
      <c r="BZ907">
        <v>1</v>
      </c>
      <c r="CA907" s="3">
        <f t="shared" si="597"/>
        <v>10600</v>
      </c>
      <c r="CC907" s="3">
        <f t="shared" si="598"/>
        <v>0</v>
      </c>
      <c r="CD907" s="3">
        <f t="shared" si="599"/>
        <v>0</v>
      </c>
      <c r="CE907" s="3" t="str">
        <f t="shared" si="600"/>
        <v/>
      </c>
      <c r="CF907" s="3" t="e">
        <f>HLOOKUP(CE907,'Valuation Data'!$D$2:$K$5,4,FALSE)</f>
        <v>#N/A</v>
      </c>
      <c r="CG907" s="3">
        <f t="shared" si="601"/>
        <v>10600</v>
      </c>
      <c r="CH907" s="3" t="str">
        <f t="shared" si="602"/>
        <v>No</v>
      </c>
      <c r="CI907" s="3" t="str">
        <f>VLOOKUP(R907,'Use Codes &amp; County Type'!A:D,4,FALSE)</f>
        <v>V</v>
      </c>
      <c r="CJ907" s="3" t="str">
        <f t="shared" si="603"/>
        <v>Yes</v>
      </c>
      <c r="CK907" s="3" t="str">
        <f t="shared" si="604"/>
        <v>No</v>
      </c>
      <c r="CL907" s="3">
        <f t="shared" si="605"/>
        <v>0</v>
      </c>
      <c r="CM907" s="3">
        <f t="shared" si="606"/>
        <v>0</v>
      </c>
      <c r="CN907" s="3">
        <f t="shared" si="607"/>
        <v>822.2</v>
      </c>
      <c r="CO907" s="3">
        <f t="shared" si="608"/>
        <v>-822.2</v>
      </c>
      <c r="CP907" s="3">
        <f t="shared" si="609"/>
        <v>7.7566037735849067E-2</v>
      </c>
      <c r="CR907" s="3" t="str">
        <f t="shared" si="610"/>
        <v>No</v>
      </c>
      <c r="CV907" s="3" t="str">
        <f t="shared" si="611"/>
        <v>FMV&lt;$30K</v>
      </c>
      <c r="CW907" s="3">
        <f t="shared" si="612"/>
        <v>906</v>
      </c>
      <c r="CX907" s="3">
        <f t="shared" si="613"/>
        <v>205.55</v>
      </c>
      <c r="CY907" s="3" t="str">
        <f t="shared" si="614"/>
        <v>Ok</v>
      </c>
      <c r="CZ907">
        <v>0</v>
      </c>
      <c r="DA907">
        <v>0</v>
      </c>
    </row>
    <row r="908" spans="1:105" x14ac:dyDescent="0.25">
      <c r="A908">
        <v>907</v>
      </c>
      <c r="B908" t="s">
        <v>3</v>
      </c>
      <c r="C908" t="s">
        <v>1016</v>
      </c>
      <c r="D908">
        <v>178.38</v>
      </c>
      <c r="E908">
        <v>2017</v>
      </c>
      <c r="F908">
        <v>178.38</v>
      </c>
      <c r="G908">
        <v>178.38</v>
      </c>
      <c r="H908" s="3">
        <f t="shared" si="574"/>
        <v>0</v>
      </c>
      <c r="J908" t="s">
        <v>2735</v>
      </c>
      <c r="K908" t="s">
        <v>2738</v>
      </c>
      <c r="L908">
        <v>32011</v>
      </c>
      <c r="M908" t="s">
        <v>3411</v>
      </c>
      <c r="N908" t="s">
        <v>4759</v>
      </c>
      <c r="O908">
        <v>-81.835793647825</v>
      </c>
      <c r="P908">
        <v>30.596493519093499</v>
      </c>
      <c r="Q908" t="s">
        <v>5434</v>
      </c>
      <c r="R908">
        <v>55</v>
      </c>
      <c r="S908" t="s">
        <v>6542</v>
      </c>
      <c r="T908">
        <v>7009</v>
      </c>
      <c r="U908" t="s">
        <v>6579</v>
      </c>
      <c r="V908">
        <v>2017</v>
      </c>
      <c r="W908">
        <v>8940</v>
      </c>
      <c r="X908">
        <v>2017</v>
      </c>
      <c r="Y908">
        <v>90000</v>
      </c>
      <c r="Z908">
        <v>135.35</v>
      </c>
      <c r="AA908" s="3">
        <f t="shared" si="575"/>
        <v>0.7587734050902567</v>
      </c>
      <c r="AC908" t="s">
        <v>6616</v>
      </c>
      <c r="AD908" t="s">
        <v>6616</v>
      </c>
      <c r="AF908" t="s">
        <v>6616</v>
      </c>
      <c r="AG908" t="s">
        <v>6616</v>
      </c>
      <c r="AI908" t="s">
        <v>6618</v>
      </c>
      <c r="AJ908" t="s">
        <v>6618</v>
      </c>
      <c r="AK908" t="s">
        <v>6618</v>
      </c>
      <c r="AL908" t="s">
        <v>6618</v>
      </c>
      <c r="AM908" t="s">
        <v>6618</v>
      </c>
      <c r="AN908">
        <v>0</v>
      </c>
      <c r="AO908">
        <v>0</v>
      </c>
      <c r="AP908" s="3" t="str">
        <f t="shared" si="576"/>
        <v>No</v>
      </c>
      <c r="AQ908" s="3" t="str">
        <f t="shared" si="577"/>
        <v>No</v>
      </c>
      <c r="AR908" s="3" t="str">
        <f t="shared" si="578"/>
        <v>No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 t="s">
        <v>6634</v>
      </c>
      <c r="AZ908" t="s">
        <v>6638</v>
      </c>
      <c r="BA908">
        <v>0</v>
      </c>
      <c r="BB908" t="s">
        <v>6616</v>
      </c>
      <c r="BC908" t="s">
        <v>6616</v>
      </c>
      <c r="BD908" s="4" t="str">
        <f t="shared" si="579"/>
        <v>No</v>
      </c>
      <c r="BE908" t="s">
        <v>6640</v>
      </c>
      <c r="BF908" s="3" t="str">
        <f t="shared" si="580"/>
        <v>No</v>
      </c>
      <c r="BG908" t="s">
        <v>6645</v>
      </c>
      <c r="BH908" s="3" t="str">
        <f t="shared" si="581"/>
        <v>ZIDELL RD</v>
      </c>
      <c r="BI908" s="3" t="str">
        <f t="shared" si="582"/>
        <v>Callahan</v>
      </c>
      <c r="BJ908" s="3" t="str">
        <f t="shared" si="583"/>
        <v>Florida</v>
      </c>
      <c r="BK908" s="3">
        <f t="shared" si="584"/>
        <v>32011</v>
      </c>
      <c r="BL908" s="3" t="str">
        <f t="shared" si="585"/>
        <v>ZIDELL RD CALLAHAN FL 32011</v>
      </c>
      <c r="BM908" s="3" t="str">
        <f t="shared" si="586"/>
        <v/>
      </c>
      <c r="BN908" s="3" t="str">
        <f t="shared" si="587"/>
        <v>Pass</v>
      </c>
      <c r="BO908" s="3" t="str">
        <f t="shared" si="588"/>
        <v>No</v>
      </c>
      <c r="BP908" s="3" t="str">
        <f t="shared" si="589"/>
        <v>FV&lt;$10K</v>
      </c>
      <c r="BQ908" t="s">
        <v>6650</v>
      </c>
      <c r="BR908" s="3" t="str">
        <f t="shared" si="590"/>
        <v>No, &lt; $20K Lien</v>
      </c>
      <c r="BS908" s="3" t="str">
        <f t="shared" si="591"/>
        <v>No, Lien &lt; $20K</v>
      </c>
      <c r="BT908" t="s">
        <v>6650</v>
      </c>
      <c r="BU908" s="3" t="str">
        <f t="shared" si="592"/>
        <v>No</v>
      </c>
      <c r="BV908" s="3" t="str">
        <f t="shared" si="593"/>
        <v>No</v>
      </c>
      <c r="BW908" s="3">
        <f t="shared" si="594"/>
        <v>0</v>
      </c>
      <c r="BX908" s="3" t="str">
        <f t="shared" si="595"/>
        <v>No</v>
      </c>
      <c r="BY908" s="3">
        <f t="shared" si="596"/>
        <v>8940</v>
      </c>
      <c r="BZ908">
        <v>1</v>
      </c>
      <c r="CA908" s="3">
        <f t="shared" si="597"/>
        <v>8940</v>
      </c>
      <c r="CC908" s="3">
        <f t="shared" si="598"/>
        <v>0</v>
      </c>
      <c r="CD908" s="3">
        <f t="shared" si="599"/>
        <v>0</v>
      </c>
      <c r="CE908" s="3" t="str">
        <f t="shared" si="600"/>
        <v/>
      </c>
      <c r="CF908" s="3" t="e">
        <f>HLOOKUP(CE908,'Valuation Data'!$D$2:$K$5,4,FALSE)</f>
        <v>#N/A</v>
      </c>
      <c r="CG908" s="3">
        <f t="shared" si="601"/>
        <v>8940</v>
      </c>
      <c r="CH908" s="3" t="str">
        <f t="shared" si="602"/>
        <v>No</v>
      </c>
      <c r="CI908" s="3" t="str">
        <f>VLOOKUP(R908,'Use Codes &amp; County Type'!A:D,4,FALSE)</f>
        <v>V</v>
      </c>
      <c r="CJ908" s="3" t="str">
        <f t="shared" si="603"/>
        <v>Yes</v>
      </c>
      <c r="CK908" s="3" t="str">
        <f t="shared" si="604"/>
        <v>No</v>
      </c>
      <c r="CL908" s="3">
        <f t="shared" si="605"/>
        <v>0</v>
      </c>
      <c r="CM908" s="3">
        <f t="shared" si="606"/>
        <v>0</v>
      </c>
      <c r="CN908" s="3">
        <f t="shared" si="607"/>
        <v>713.52</v>
      </c>
      <c r="CO908" s="3">
        <f t="shared" si="608"/>
        <v>-713.52</v>
      </c>
      <c r="CP908" s="3">
        <f t="shared" si="609"/>
        <v>7.9812080536912744E-2</v>
      </c>
      <c r="CR908" s="3" t="str">
        <f t="shared" si="610"/>
        <v>No</v>
      </c>
      <c r="CV908" s="3" t="str">
        <f t="shared" si="611"/>
        <v>FMV&lt;$30K</v>
      </c>
      <c r="CW908" s="3">
        <f t="shared" si="612"/>
        <v>907</v>
      </c>
      <c r="CX908" s="3">
        <f t="shared" si="613"/>
        <v>178.38</v>
      </c>
      <c r="CY908" s="3" t="str">
        <f t="shared" si="614"/>
        <v>Ok</v>
      </c>
      <c r="CZ908">
        <v>0</v>
      </c>
      <c r="DA908">
        <v>0</v>
      </c>
    </row>
    <row r="909" spans="1:105" x14ac:dyDescent="0.25">
      <c r="A909">
        <v>908</v>
      </c>
      <c r="B909" t="s">
        <v>3</v>
      </c>
      <c r="C909" t="s">
        <v>1017</v>
      </c>
      <c r="D909">
        <v>500.87</v>
      </c>
      <c r="E909">
        <v>2017</v>
      </c>
      <c r="F909">
        <v>500.87</v>
      </c>
      <c r="G909">
        <v>500.87</v>
      </c>
      <c r="H909" s="3">
        <f t="shared" si="574"/>
        <v>0</v>
      </c>
      <c r="I909">
        <v>45417</v>
      </c>
      <c r="J909" t="s">
        <v>2735</v>
      </c>
      <c r="K909" t="s">
        <v>2738</v>
      </c>
      <c r="L909">
        <v>32011</v>
      </c>
      <c r="M909" t="s">
        <v>3412</v>
      </c>
      <c r="N909" t="s">
        <v>4759</v>
      </c>
      <c r="O909">
        <v>-81.837747320332099</v>
      </c>
      <c r="P909">
        <v>30.592830386679498</v>
      </c>
      <c r="Q909" t="s">
        <v>5420</v>
      </c>
      <c r="R909">
        <v>50</v>
      </c>
      <c r="S909" t="s">
        <v>6540</v>
      </c>
      <c r="T909">
        <v>7000</v>
      </c>
      <c r="U909" t="s">
        <v>6583</v>
      </c>
      <c r="V909">
        <v>2017</v>
      </c>
      <c r="W909">
        <v>58343</v>
      </c>
      <c r="X909">
        <v>2017</v>
      </c>
      <c r="Y909">
        <v>175156</v>
      </c>
      <c r="Z909">
        <v>433.53</v>
      </c>
      <c r="AA909" s="3">
        <f t="shared" si="575"/>
        <v>0.86555393615109699</v>
      </c>
      <c r="AB909" t="s">
        <v>6616</v>
      </c>
      <c r="AC909" t="s">
        <v>6616</v>
      </c>
      <c r="AD909" t="s">
        <v>6616</v>
      </c>
      <c r="AF909" t="s">
        <v>6616</v>
      </c>
      <c r="AG909" t="s">
        <v>6616</v>
      </c>
      <c r="AH909" t="s">
        <v>6616</v>
      </c>
      <c r="AI909" t="s">
        <v>6618</v>
      </c>
      <c r="AJ909" t="s">
        <v>6618</v>
      </c>
      <c r="AK909" t="s">
        <v>6618</v>
      </c>
      <c r="AL909" t="s">
        <v>6618</v>
      </c>
      <c r="AM909" t="s">
        <v>6618</v>
      </c>
      <c r="AN909" t="s">
        <v>6618</v>
      </c>
      <c r="AO909" t="s">
        <v>6618</v>
      </c>
      <c r="AP909" s="3" t="str">
        <f t="shared" si="576"/>
        <v>No</v>
      </c>
      <c r="AQ909" s="3" t="str">
        <f t="shared" si="577"/>
        <v>No</v>
      </c>
      <c r="AR909" s="3" t="str">
        <f t="shared" si="578"/>
        <v>No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 t="s">
        <v>6634</v>
      </c>
      <c r="AZ909" t="s">
        <v>6637</v>
      </c>
      <c r="BA909">
        <v>1</v>
      </c>
      <c r="BB909" t="s">
        <v>6617</v>
      </c>
      <c r="BC909" t="s">
        <v>6616</v>
      </c>
      <c r="BD909" s="4" t="str">
        <f t="shared" si="579"/>
        <v>No</v>
      </c>
      <c r="BE909" t="s">
        <v>6640</v>
      </c>
      <c r="BF909" s="3" t="str">
        <f t="shared" si="580"/>
        <v>No</v>
      </c>
      <c r="BG909" t="s">
        <v>6645</v>
      </c>
      <c r="BH909" s="3" t="str">
        <f t="shared" si="581"/>
        <v>45417 ZIDELL RD</v>
      </c>
      <c r="BI909" s="3" t="str">
        <f t="shared" si="582"/>
        <v>Callahan</v>
      </c>
      <c r="BJ909" s="3" t="str">
        <f t="shared" si="583"/>
        <v>Florida</v>
      </c>
      <c r="BK909" s="3">
        <f t="shared" si="584"/>
        <v>32011</v>
      </c>
      <c r="BL909" s="3" t="str">
        <f t="shared" si="585"/>
        <v>45417 ZIDELL RD CALLAHAN FL 32011</v>
      </c>
      <c r="BM909" s="3" t="str">
        <f t="shared" si="586"/>
        <v/>
      </c>
      <c r="BN909" s="3" t="str">
        <f t="shared" si="587"/>
        <v>Pass</v>
      </c>
      <c r="BO909" s="3" t="str">
        <f t="shared" si="588"/>
        <v>No</v>
      </c>
      <c r="BP909" s="3" t="str">
        <f t="shared" si="589"/>
        <v>FV&lt;$10K</v>
      </c>
      <c r="BQ909" t="s">
        <v>6650</v>
      </c>
      <c r="BR909" s="3" t="str">
        <f t="shared" si="590"/>
        <v>No, &lt; $20K Lien</v>
      </c>
      <c r="BS909" s="3" t="str">
        <f t="shared" si="591"/>
        <v>No, Lien &lt; $20K</v>
      </c>
      <c r="BT909" t="s">
        <v>6650</v>
      </c>
      <c r="BU909" s="3" t="str">
        <f t="shared" si="592"/>
        <v>No</v>
      </c>
      <c r="BV909" s="3" t="str">
        <f t="shared" si="593"/>
        <v>No</v>
      </c>
      <c r="BW909" s="3">
        <f t="shared" si="594"/>
        <v>1</v>
      </c>
      <c r="BX909" s="3" t="str">
        <f t="shared" si="595"/>
        <v>No</v>
      </c>
      <c r="BY909" s="3">
        <f t="shared" si="596"/>
        <v>58343</v>
      </c>
      <c r="BZ909">
        <v>1</v>
      </c>
      <c r="CA909" s="3">
        <f t="shared" si="597"/>
        <v>58343</v>
      </c>
      <c r="CC909" s="3">
        <f t="shared" si="598"/>
        <v>0</v>
      </c>
      <c r="CD909" s="3">
        <f t="shared" si="599"/>
        <v>0</v>
      </c>
      <c r="CE909" s="3" t="str">
        <f t="shared" si="600"/>
        <v/>
      </c>
      <c r="CF909" s="3" t="e">
        <f>HLOOKUP(CE909,'Valuation Data'!$D$2:$K$5,4,FALSE)</f>
        <v>#N/A</v>
      </c>
      <c r="CG909" s="3">
        <f t="shared" si="601"/>
        <v>58343</v>
      </c>
      <c r="CH909" s="3" t="str">
        <f t="shared" si="602"/>
        <v>No</v>
      </c>
      <c r="CI909" s="3" t="str">
        <f>VLOOKUP(R909,'Use Codes &amp; County Type'!A:D,4,FALSE)</f>
        <v>V</v>
      </c>
      <c r="CJ909" s="3" t="str">
        <f t="shared" si="603"/>
        <v>Yes</v>
      </c>
      <c r="CK909" s="3" t="str">
        <f t="shared" si="604"/>
        <v>Yes</v>
      </c>
      <c r="CL909" s="3">
        <f t="shared" si="605"/>
        <v>0</v>
      </c>
      <c r="CM909" s="3">
        <f t="shared" si="606"/>
        <v>0</v>
      </c>
      <c r="CN909" s="3">
        <f t="shared" si="607"/>
        <v>2504.35</v>
      </c>
      <c r="CO909" s="3">
        <f t="shared" si="608"/>
        <v>-2504.35</v>
      </c>
      <c r="CP909" s="3">
        <f t="shared" si="609"/>
        <v>4.2924601066109042E-2</v>
      </c>
      <c r="CR909" s="3" t="str">
        <f t="shared" si="610"/>
        <v>No</v>
      </c>
      <c r="CV909" s="3" t="str">
        <f t="shared" si="611"/>
        <v>Vacant, No Sales Data</v>
      </c>
      <c r="CW909" s="3">
        <f t="shared" si="612"/>
        <v>908</v>
      </c>
      <c r="CX909" s="3">
        <f t="shared" si="613"/>
        <v>500.87</v>
      </c>
      <c r="CY909" s="3" t="str">
        <f t="shared" si="614"/>
        <v>Ok</v>
      </c>
      <c r="CZ909">
        <v>0</v>
      </c>
      <c r="DA909">
        <v>0</v>
      </c>
    </row>
    <row r="910" spans="1:105" x14ac:dyDescent="0.25">
      <c r="A910">
        <v>909</v>
      </c>
      <c r="B910" t="s">
        <v>3</v>
      </c>
      <c r="C910" t="s">
        <v>1018</v>
      </c>
      <c r="D910">
        <v>827.71</v>
      </c>
      <c r="E910">
        <v>2017</v>
      </c>
      <c r="F910">
        <v>827.71</v>
      </c>
      <c r="G910">
        <v>827.71</v>
      </c>
      <c r="H910" s="3">
        <f t="shared" si="574"/>
        <v>0</v>
      </c>
      <c r="J910" t="s">
        <v>2735</v>
      </c>
      <c r="K910" t="s">
        <v>2738</v>
      </c>
      <c r="L910">
        <v>32011</v>
      </c>
      <c r="M910" t="s">
        <v>3411</v>
      </c>
      <c r="N910" t="s">
        <v>4759</v>
      </c>
      <c r="O910">
        <v>-81.848324426678403</v>
      </c>
      <c r="P910">
        <v>30.593458520567101</v>
      </c>
      <c r="Q910" t="s">
        <v>5435</v>
      </c>
      <c r="R910">
        <v>0</v>
      </c>
      <c r="S910" t="s">
        <v>6538</v>
      </c>
      <c r="T910">
        <v>8001</v>
      </c>
      <c r="U910" t="s">
        <v>6581</v>
      </c>
      <c r="V910">
        <v>2017</v>
      </c>
      <c r="W910">
        <v>48600</v>
      </c>
      <c r="X910">
        <v>2017</v>
      </c>
      <c r="Y910">
        <v>48600</v>
      </c>
      <c r="Z910">
        <v>735.75</v>
      </c>
      <c r="AA910" s="3">
        <f t="shared" si="575"/>
        <v>0.88889828563144091</v>
      </c>
      <c r="AC910" t="s">
        <v>6616</v>
      </c>
      <c r="AI910" t="s">
        <v>6618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 s="3" t="str">
        <f t="shared" si="576"/>
        <v>No</v>
      </c>
      <c r="AQ910" s="3" t="str">
        <f t="shared" si="577"/>
        <v>No</v>
      </c>
      <c r="AR910" s="3" t="str">
        <f t="shared" si="578"/>
        <v>No</v>
      </c>
      <c r="AS910">
        <v>0</v>
      </c>
      <c r="AT910">
        <v>0</v>
      </c>
      <c r="AU910">
        <v>40000</v>
      </c>
      <c r="AV910" t="s">
        <v>6622</v>
      </c>
      <c r="AW910">
        <v>0</v>
      </c>
      <c r="AX910">
        <v>0</v>
      </c>
      <c r="AY910" t="s">
        <v>6634</v>
      </c>
      <c r="AZ910" t="s">
        <v>6638</v>
      </c>
      <c r="BA910">
        <v>0</v>
      </c>
      <c r="BB910" t="s">
        <v>6616</v>
      </c>
      <c r="BC910" t="s">
        <v>6616</v>
      </c>
      <c r="BD910" s="4" t="str">
        <f t="shared" si="579"/>
        <v>No</v>
      </c>
      <c r="BE910" t="s">
        <v>6640</v>
      </c>
      <c r="BF910" s="3" t="str">
        <f t="shared" si="580"/>
        <v>No</v>
      </c>
      <c r="BG910" t="s">
        <v>6645</v>
      </c>
      <c r="BH910" s="3" t="str">
        <f t="shared" si="581"/>
        <v>ZIDELL RD</v>
      </c>
      <c r="BI910" s="3" t="str">
        <f t="shared" si="582"/>
        <v>Callahan</v>
      </c>
      <c r="BJ910" s="3" t="str">
        <f t="shared" si="583"/>
        <v>Florida</v>
      </c>
      <c r="BK910" s="3">
        <f t="shared" si="584"/>
        <v>32011</v>
      </c>
      <c r="BL910" s="3" t="str">
        <f t="shared" si="585"/>
        <v>ZIDELL RD CALLAHAN FL 32011</v>
      </c>
      <c r="BM910" s="3" t="str">
        <f t="shared" si="586"/>
        <v>L</v>
      </c>
      <c r="BN910" s="3" t="str">
        <f t="shared" si="587"/>
        <v>Pass</v>
      </c>
      <c r="BO910" s="3" t="str">
        <f t="shared" si="588"/>
        <v>No</v>
      </c>
      <c r="BP910" s="3" t="str">
        <f t="shared" si="589"/>
        <v>FV&lt;$10K</v>
      </c>
      <c r="BQ910" t="s">
        <v>6650</v>
      </c>
      <c r="BR910" s="3" t="str">
        <f t="shared" si="590"/>
        <v>No, &lt; $20K Lien</v>
      </c>
      <c r="BS910" s="3" t="str">
        <f t="shared" si="591"/>
        <v>No, Lien &lt; $20K</v>
      </c>
      <c r="BT910" t="s">
        <v>6650</v>
      </c>
      <c r="BU910" s="3" t="str">
        <f t="shared" si="592"/>
        <v>No</v>
      </c>
      <c r="BV910" s="3" t="str">
        <f t="shared" si="593"/>
        <v>No</v>
      </c>
      <c r="BW910" s="3">
        <f t="shared" si="594"/>
        <v>0</v>
      </c>
      <c r="BX910" s="3" t="str">
        <f t="shared" si="595"/>
        <v>No</v>
      </c>
      <c r="BY910" s="3">
        <f t="shared" si="596"/>
        <v>48600</v>
      </c>
      <c r="BZ910">
        <v>1</v>
      </c>
      <c r="CA910" s="3">
        <f t="shared" si="597"/>
        <v>48600</v>
      </c>
      <c r="CC910" s="3">
        <f t="shared" si="598"/>
        <v>0</v>
      </c>
      <c r="CD910" s="3">
        <f t="shared" si="599"/>
        <v>0</v>
      </c>
      <c r="CE910" s="3" t="str">
        <f t="shared" si="600"/>
        <v/>
      </c>
      <c r="CF910" s="3" t="e">
        <f>HLOOKUP(CE910,'Valuation Data'!$D$2:$K$5,4,FALSE)</f>
        <v>#N/A</v>
      </c>
      <c r="CG910" s="3">
        <f t="shared" si="601"/>
        <v>48600</v>
      </c>
      <c r="CH910" s="3" t="str">
        <f t="shared" si="602"/>
        <v>No</v>
      </c>
      <c r="CI910" s="3" t="str">
        <f>VLOOKUP(R910,'Use Codes &amp; County Type'!A:D,4,FALSE)</f>
        <v>V</v>
      </c>
      <c r="CJ910" s="3" t="str">
        <f t="shared" si="603"/>
        <v>Yes</v>
      </c>
      <c r="CK910" s="3" t="str">
        <f t="shared" si="604"/>
        <v>No</v>
      </c>
      <c r="CL910" s="3">
        <f t="shared" si="605"/>
        <v>0</v>
      </c>
      <c r="CM910" s="3">
        <f t="shared" si="606"/>
        <v>0</v>
      </c>
      <c r="CN910" s="3">
        <f t="shared" si="607"/>
        <v>3310.84</v>
      </c>
      <c r="CO910" s="3">
        <f t="shared" si="608"/>
        <v>-3310.84</v>
      </c>
      <c r="CP910" s="3">
        <f t="shared" si="609"/>
        <v>6.8124279835390947E-2</v>
      </c>
      <c r="CR910" s="3" t="str">
        <f t="shared" si="610"/>
        <v>No</v>
      </c>
      <c r="CV910" s="3" t="str">
        <f t="shared" si="611"/>
        <v>Vacant, No Sales Data</v>
      </c>
      <c r="CW910" s="3">
        <f t="shared" si="612"/>
        <v>909</v>
      </c>
      <c r="CX910" s="3">
        <f t="shared" si="613"/>
        <v>827.71</v>
      </c>
      <c r="CY910" s="3" t="str">
        <f t="shared" si="614"/>
        <v>Ok</v>
      </c>
      <c r="CZ910">
        <v>0</v>
      </c>
      <c r="DA910">
        <v>0</v>
      </c>
    </row>
    <row r="911" spans="1:105" x14ac:dyDescent="0.25">
      <c r="A911">
        <v>910</v>
      </c>
      <c r="B911" t="s">
        <v>3</v>
      </c>
      <c r="C911" t="s">
        <v>1019</v>
      </c>
      <c r="D911">
        <v>65.2</v>
      </c>
      <c r="E911">
        <v>2017</v>
      </c>
      <c r="F911">
        <v>65.2</v>
      </c>
      <c r="G911">
        <v>65.2</v>
      </c>
      <c r="H911" s="3">
        <f t="shared" si="574"/>
        <v>0</v>
      </c>
      <c r="J911" t="s">
        <v>2735</v>
      </c>
      <c r="K911" t="s">
        <v>2738</v>
      </c>
      <c r="L911">
        <v>32011</v>
      </c>
      <c r="M911" t="s">
        <v>3411</v>
      </c>
      <c r="N911" t="s">
        <v>4759</v>
      </c>
      <c r="O911">
        <v>-81.839294869336399</v>
      </c>
      <c r="P911">
        <v>30.5883953328015</v>
      </c>
      <c r="Q911" t="s">
        <v>5419</v>
      </c>
      <c r="R911">
        <v>55</v>
      </c>
      <c r="S911" t="s">
        <v>6542</v>
      </c>
      <c r="T911">
        <v>7009</v>
      </c>
      <c r="U911" t="s">
        <v>6579</v>
      </c>
      <c r="V911">
        <v>2017</v>
      </c>
      <c r="W911">
        <v>2028</v>
      </c>
      <c r="X911">
        <v>2017</v>
      </c>
      <c r="Y911">
        <v>41280</v>
      </c>
      <c r="Z911">
        <v>30.7</v>
      </c>
      <c r="AA911" s="3">
        <f t="shared" si="575"/>
        <v>0.47085889570552142</v>
      </c>
      <c r="AB911" t="s">
        <v>6616</v>
      </c>
      <c r="AC911" t="s">
        <v>6616</v>
      </c>
      <c r="AD911" t="s">
        <v>6616</v>
      </c>
      <c r="AI911" t="s">
        <v>6618</v>
      </c>
      <c r="AJ911" t="s">
        <v>6618</v>
      </c>
      <c r="AK911" t="s">
        <v>6618</v>
      </c>
      <c r="AL911">
        <v>0</v>
      </c>
      <c r="AM911">
        <v>0</v>
      </c>
      <c r="AN911">
        <v>0</v>
      </c>
      <c r="AO911">
        <v>0</v>
      </c>
      <c r="AP911" s="3" t="str">
        <f t="shared" si="576"/>
        <v>No</v>
      </c>
      <c r="AQ911" s="3" t="str">
        <f t="shared" si="577"/>
        <v>No</v>
      </c>
      <c r="AR911" s="3" t="str">
        <f t="shared" si="578"/>
        <v>No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 t="s">
        <v>6634</v>
      </c>
      <c r="AZ911" t="s">
        <v>6638</v>
      </c>
      <c r="BA911">
        <v>0</v>
      </c>
      <c r="BB911" t="s">
        <v>6616</v>
      </c>
      <c r="BC911" t="s">
        <v>6616</v>
      </c>
      <c r="BD911" s="4" t="str">
        <f t="shared" si="579"/>
        <v>No</v>
      </c>
      <c r="BE911" t="s">
        <v>6640</v>
      </c>
      <c r="BF911" s="3" t="str">
        <f t="shared" si="580"/>
        <v>No</v>
      </c>
      <c r="BG911" t="s">
        <v>6645</v>
      </c>
      <c r="BH911" s="3" t="str">
        <f t="shared" si="581"/>
        <v>ZIDELL RD</v>
      </c>
      <c r="BI911" s="3" t="str">
        <f t="shared" si="582"/>
        <v>Callahan</v>
      </c>
      <c r="BJ911" s="3" t="str">
        <f t="shared" si="583"/>
        <v>Florida</v>
      </c>
      <c r="BK911" s="3">
        <f t="shared" si="584"/>
        <v>32011</v>
      </c>
      <c r="BL911" s="3" t="str">
        <f t="shared" si="585"/>
        <v>ZIDELL RD CALLAHAN FL 32011</v>
      </c>
      <c r="BM911" s="3" t="str">
        <f t="shared" si="586"/>
        <v/>
      </c>
      <c r="BN911" s="3" t="str">
        <f t="shared" si="587"/>
        <v>Lien&lt;$150</v>
      </c>
      <c r="BO911" s="3" t="str">
        <f t="shared" si="588"/>
        <v>No</v>
      </c>
      <c r="BP911" s="3" t="str">
        <f t="shared" si="589"/>
        <v>FV&lt;$10K</v>
      </c>
      <c r="BQ911" t="s">
        <v>6650</v>
      </c>
      <c r="BR911" s="3" t="str">
        <f t="shared" si="590"/>
        <v>No, &lt; $20K Lien</v>
      </c>
      <c r="BS911" s="3" t="str">
        <f t="shared" si="591"/>
        <v>No, Lien &lt; $20K</v>
      </c>
      <c r="BT911" t="s">
        <v>6650</v>
      </c>
      <c r="BU911" s="3" t="str">
        <f t="shared" si="592"/>
        <v>No</v>
      </c>
      <c r="BV911" s="3" t="str">
        <f t="shared" si="593"/>
        <v>No</v>
      </c>
      <c r="BW911" s="3">
        <f t="shared" si="594"/>
        <v>0</v>
      </c>
      <c r="BX911" s="3" t="str">
        <f t="shared" si="595"/>
        <v>No</v>
      </c>
      <c r="BY911" s="3">
        <f t="shared" si="596"/>
        <v>2028</v>
      </c>
      <c r="BZ911">
        <v>1</v>
      </c>
      <c r="CA911" s="3">
        <f t="shared" si="597"/>
        <v>2028</v>
      </c>
      <c r="CC911" s="3">
        <f t="shared" si="598"/>
        <v>0</v>
      </c>
      <c r="CD911" s="3">
        <f t="shared" si="599"/>
        <v>0</v>
      </c>
      <c r="CE911" s="3" t="str">
        <f t="shared" si="600"/>
        <v/>
      </c>
      <c r="CF911" s="3" t="e">
        <f>HLOOKUP(CE911,'Valuation Data'!$D$2:$K$5,4,FALSE)</f>
        <v>#N/A</v>
      </c>
      <c r="CG911" s="3">
        <f t="shared" si="601"/>
        <v>2028</v>
      </c>
      <c r="CH911" s="3" t="str">
        <f t="shared" si="602"/>
        <v>No</v>
      </c>
      <c r="CI911" s="3" t="str">
        <f>VLOOKUP(R911,'Use Codes &amp; County Type'!A:D,4,FALSE)</f>
        <v>V</v>
      </c>
      <c r="CJ911" s="3" t="str">
        <f t="shared" si="603"/>
        <v>Yes</v>
      </c>
      <c r="CK911" s="3" t="str">
        <f t="shared" si="604"/>
        <v>No</v>
      </c>
      <c r="CL911" s="3">
        <f t="shared" si="605"/>
        <v>0</v>
      </c>
      <c r="CM911" s="3">
        <f t="shared" si="606"/>
        <v>0</v>
      </c>
      <c r="CN911" s="3">
        <f t="shared" si="607"/>
        <v>260.8</v>
      </c>
      <c r="CO911" s="3">
        <f t="shared" si="608"/>
        <v>-260.8</v>
      </c>
      <c r="CP911" s="3">
        <f t="shared" si="609"/>
        <v>0.12859960552268246</v>
      </c>
      <c r="CR911" s="3" t="str">
        <f t="shared" si="610"/>
        <v>No</v>
      </c>
      <c r="CV911" s="3" t="str">
        <f t="shared" si="611"/>
        <v>Lien&lt;$150</v>
      </c>
      <c r="CW911" s="3">
        <f t="shared" si="612"/>
        <v>910</v>
      </c>
      <c r="CX911" s="3">
        <f t="shared" si="613"/>
        <v>65.2</v>
      </c>
      <c r="CY911" s="3" t="str">
        <f t="shared" si="614"/>
        <v>Ok</v>
      </c>
      <c r="CZ911">
        <v>0</v>
      </c>
      <c r="DA911">
        <v>0</v>
      </c>
    </row>
    <row r="912" spans="1:105" x14ac:dyDescent="0.25">
      <c r="A912">
        <v>911</v>
      </c>
      <c r="B912" t="s">
        <v>3</v>
      </c>
      <c r="C912" t="s">
        <v>1020</v>
      </c>
      <c r="D912">
        <v>1250.48</v>
      </c>
      <c r="E912">
        <v>2017</v>
      </c>
      <c r="F912">
        <v>1250.48</v>
      </c>
      <c r="G912">
        <v>1250.48</v>
      </c>
      <c r="H912" s="3">
        <f t="shared" si="574"/>
        <v>0</v>
      </c>
      <c r="I912">
        <v>45560</v>
      </c>
      <c r="J912" t="s">
        <v>2735</v>
      </c>
      <c r="K912" t="s">
        <v>2738</v>
      </c>
      <c r="L912">
        <v>32011</v>
      </c>
      <c r="M912" t="s">
        <v>3413</v>
      </c>
      <c r="N912" t="s">
        <v>4759</v>
      </c>
      <c r="O912">
        <v>-81.834924109461696</v>
      </c>
      <c r="P912">
        <v>30.581861439602399</v>
      </c>
      <c r="Q912" t="s">
        <v>5436</v>
      </c>
      <c r="R912">
        <v>1</v>
      </c>
      <c r="S912" t="s">
        <v>6539</v>
      </c>
      <c r="T912">
        <v>1001</v>
      </c>
      <c r="U912" t="s">
        <v>6582</v>
      </c>
      <c r="V912">
        <v>2017</v>
      </c>
      <c r="W912">
        <v>74422</v>
      </c>
      <c r="X912">
        <v>2017</v>
      </c>
      <c r="Y912">
        <v>74422</v>
      </c>
      <c r="Z912">
        <v>1126.6600000000001</v>
      </c>
      <c r="AA912" s="3">
        <f t="shared" si="575"/>
        <v>0.90098202290320517</v>
      </c>
      <c r="AB912" t="s">
        <v>6616</v>
      </c>
      <c r="AC912" t="s">
        <v>6616</v>
      </c>
      <c r="AD912" t="s">
        <v>6616</v>
      </c>
      <c r="AI912" t="s">
        <v>6618</v>
      </c>
      <c r="AJ912" t="s">
        <v>6618</v>
      </c>
      <c r="AK912" t="s">
        <v>6618</v>
      </c>
      <c r="AL912" t="s">
        <v>6618</v>
      </c>
      <c r="AM912" t="s">
        <v>6618</v>
      </c>
      <c r="AN912" t="s">
        <v>6618</v>
      </c>
      <c r="AO912">
        <v>0</v>
      </c>
      <c r="AP912" s="3" t="str">
        <f t="shared" si="576"/>
        <v>No</v>
      </c>
      <c r="AQ912" s="3" t="str">
        <f t="shared" si="577"/>
        <v>No</v>
      </c>
      <c r="AR912" s="3" t="str">
        <f t="shared" si="578"/>
        <v>No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 t="s">
        <v>6634</v>
      </c>
      <c r="AZ912" t="s">
        <v>6638</v>
      </c>
      <c r="BA912">
        <v>0</v>
      </c>
      <c r="BB912" t="s">
        <v>6616</v>
      </c>
      <c r="BC912" t="s">
        <v>6616</v>
      </c>
      <c r="BD912" s="4" t="str">
        <f t="shared" si="579"/>
        <v>No</v>
      </c>
      <c r="BE912" t="s">
        <v>6640</v>
      </c>
      <c r="BF912" s="3" t="str">
        <f t="shared" si="580"/>
        <v>No</v>
      </c>
      <c r="BG912" t="s">
        <v>6645</v>
      </c>
      <c r="BH912" s="3" t="str">
        <f t="shared" si="581"/>
        <v>45560 HILL RD</v>
      </c>
      <c r="BI912" s="3" t="str">
        <f t="shared" si="582"/>
        <v>Callahan</v>
      </c>
      <c r="BJ912" s="3" t="str">
        <f t="shared" si="583"/>
        <v>Florida</v>
      </c>
      <c r="BK912" s="3">
        <f t="shared" si="584"/>
        <v>32011</v>
      </c>
      <c r="BL912" s="3" t="str">
        <f t="shared" si="585"/>
        <v>45560 HILL RD CALLAHAN FL 32011</v>
      </c>
      <c r="BM912" s="3" t="str">
        <f t="shared" si="586"/>
        <v/>
      </c>
      <c r="BN912" s="3" t="str">
        <f t="shared" si="587"/>
        <v>Pass</v>
      </c>
      <c r="BO912" s="3" t="str">
        <f t="shared" si="588"/>
        <v>No</v>
      </c>
      <c r="BP912" s="3" t="str">
        <f t="shared" si="589"/>
        <v>FV&lt;$10K</v>
      </c>
      <c r="BQ912" t="s">
        <v>6650</v>
      </c>
      <c r="BR912" s="3" t="str">
        <f t="shared" si="590"/>
        <v>No, &lt; $20K Lien</v>
      </c>
      <c r="BS912" s="3" t="str">
        <f t="shared" si="591"/>
        <v>No, Lien &lt; $20K</v>
      </c>
      <c r="BT912" t="s">
        <v>6650</v>
      </c>
      <c r="BU912" s="3" t="str">
        <f t="shared" si="592"/>
        <v>No</v>
      </c>
      <c r="BV912" s="3" t="str">
        <f t="shared" si="593"/>
        <v>No</v>
      </c>
      <c r="BW912" s="3">
        <f t="shared" si="594"/>
        <v>0</v>
      </c>
      <c r="BX912" s="3" t="str">
        <f t="shared" si="595"/>
        <v>No</v>
      </c>
      <c r="BY912" s="3">
        <f t="shared" si="596"/>
        <v>74422</v>
      </c>
      <c r="BZ912">
        <v>1</v>
      </c>
      <c r="CA912" s="3">
        <f t="shared" si="597"/>
        <v>74422</v>
      </c>
      <c r="CC912" s="3">
        <f t="shared" si="598"/>
        <v>0</v>
      </c>
      <c r="CD912" s="3">
        <f t="shared" si="599"/>
        <v>0</v>
      </c>
      <c r="CE912" s="3" t="str">
        <f t="shared" si="600"/>
        <v/>
      </c>
      <c r="CF912" s="3" t="e">
        <f>HLOOKUP(CE912,'Valuation Data'!$D$2:$K$5,4,FALSE)</f>
        <v>#N/A</v>
      </c>
      <c r="CG912" s="3">
        <f t="shared" si="601"/>
        <v>74422</v>
      </c>
      <c r="CH912" s="3" t="str">
        <f t="shared" si="602"/>
        <v>No</v>
      </c>
      <c r="CI912" s="3" t="str">
        <f>VLOOKUP(R912,'Use Codes &amp; County Type'!A:D,4,FALSE)</f>
        <v>S</v>
      </c>
      <c r="CJ912" s="3" t="str">
        <f t="shared" si="603"/>
        <v>No</v>
      </c>
      <c r="CK912" s="3" t="str">
        <f t="shared" si="604"/>
        <v>No</v>
      </c>
      <c r="CL912" s="3">
        <f t="shared" si="605"/>
        <v>0.35</v>
      </c>
      <c r="CM912" s="3">
        <f t="shared" si="606"/>
        <v>26047.699999999997</v>
      </c>
      <c r="CN912" s="3">
        <f t="shared" si="607"/>
        <v>5001.92</v>
      </c>
      <c r="CO912" s="3">
        <f t="shared" si="608"/>
        <v>21045.78</v>
      </c>
      <c r="CP912" s="3">
        <f t="shared" si="609"/>
        <v>6.7210233533095048E-2</v>
      </c>
      <c r="CR912" s="3" t="str">
        <f t="shared" si="610"/>
        <v>No</v>
      </c>
      <c r="CV912" s="3" t="str">
        <f t="shared" si="611"/>
        <v>*Bid</v>
      </c>
      <c r="CW912" s="3">
        <f t="shared" si="612"/>
        <v>911</v>
      </c>
      <c r="CX912" s="3">
        <f t="shared" si="613"/>
        <v>1250.48</v>
      </c>
      <c r="CY912" s="3" t="str">
        <f t="shared" si="614"/>
        <v>Ok</v>
      </c>
      <c r="CZ912">
        <v>0</v>
      </c>
      <c r="DA912">
        <v>0</v>
      </c>
    </row>
    <row r="913" spans="1:105" x14ac:dyDescent="0.25">
      <c r="A913">
        <v>912</v>
      </c>
      <c r="B913" t="s">
        <v>3</v>
      </c>
      <c r="C913" t="s">
        <v>1021</v>
      </c>
      <c r="D913">
        <v>210.87</v>
      </c>
      <c r="E913">
        <v>2017</v>
      </c>
      <c r="F913" t="e">
        <f>NA()</f>
        <v>#N/A</v>
      </c>
      <c r="G913" t="e">
        <f>NA()</f>
        <v>#N/A</v>
      </c>
      <c r="H913" s="3" t="e">
        <f t="shared" si="574"/>
        <v>#N/A</v>
      </c>
      <c r="I913" t="e">
        <f>NA()</f>
        <v>#N/A</v>
      </c>
      <c r="J913" t="e">
        <f>NA()</f>
        <v>#N/A</v>
      </c>
      <c r="K913" t="e">
        <f>NA()</f>
        <v>#N/A</v>
      </c>
      <c r="L913" t="e">
        <f>NA()</f>
        <v>#N/A</v>
      </c>
      <c r="M913" t="e">
        <f>NA()</f>
        <v>#N/A</v>
      </c>
      <c r="N913" t="e">
        <f>NA()</f>
        <v>#N/A</v>
      </c>
      <c r="O913" t="e">
        <f>NA()</f>
        <v>#N/A</v>
      </c>
      <c r="P913" t="e">
        <f>NA()</f>
        <v>#N/A</v>
      </c>
      <c r="Q913" t="e">
        <f>NA()</f>
        <v>#N/A</v>
      </c>
      <c r="R913">
        <v>1</v>
      </c>
      <c r="S913" t="s">
        <v>6539</v>
      </c>
      <c r="T913" t="e">
        <f>NA()</f>
        <v>#N/A</v>
      </c>
      <c r="U913" t="e">
        <f>NA()</f>
        <v>#N/A</v>
      </c>
      <c r="V913">
        <v>2017</v>
      </c>
      <c r="W913">
        <v>36425</v>
      </c>
      <c r="X913" t="e">
        <f>NA()</f>
        <v>#N/A</v>
      </c>
      <c r="Y913" t="e">
        <f>NA()</f>
        <v>#N/A</v>
      </c>
      <c r="Z913" t="e">
        <f>NA()</f>
        <v>#N/A</v>
      </c>
      <c r="AA913" s="3">
        <f t="shared" si="575"/>
        <v>0</v>
      </c>
      <c r="AB913" t="s">
        <v>6616</v>
      </c>
      <c r="AC913" t="s">
        <v>6616</v>
      </c>
      <c r="AD913" t="s">
        <v>6616</v>
      </c>
      <c r="AE913" t="s">
        <v>6616</v>
      </c>
      <c r="AF913" t="s">
        <v>6616</v>
      </c>
      <c r="AG913" t="s">
        <v>6616</v>
      </c>
      <c r="AH913" t="s">
        <v>6616</v>
      </c>
      <c r="AI913" t="e">
        <f>NA()</f>
        <v>#N/A</v>
      </c>
      <c r="AJ913" t="e">
        <f>NA()</f>
        <v>#N/A</v>
      </c>
      <c r="AK913" t="e">
        <f>NA()</f>
        <v>#N/A</v>
      </c>
      <c r="AL913" t="e">
        <f>NA()</f>
        <v>#N/A</v>
      </c>
      <c r="AM913" t="e">
        <f>NA()</f>
        <v>#N/A</v>
      </c>
      <c r="AN913" t="e">
        <f>NA()</f>
        <v>#N/A</v>
      </c>
      <c r="AO913" t="e">
        <f>NA()</f>
        <v>#N/A</v>
      </c>
      <c r="AP913" s="3" t="str">
        <f t="shared" si="576"/>
        <v>No</v>
      </c>
      <c r="AQ913" s="3" t="str">
        <f t="shared" si="577"/>
        <v>No</v>
      </c>
      <c r="AR913" s="3" t="str">
        <f t="shared" si="578"/>
        <v>No</v>
      </c>
      <c r="AS913" t="e">
        <f>NA()</f>
        <v>#N/A</v>
      </c>
      <c r="AT913" t="e">
        <f>NA()</f>
        <v>#N/A</v>
      </c>
      <c r="AU913" t="e">
        <f>NA()</f>
        <v>#N/A</v>
      </c>
      <c r="AV913" t="e">
        <f>NA()</f>
        <v>#N/A</v>
      </c>
      <c r="AW913" t="e">
        <f>NA()</f>
        <v>#N/A</v>
      </c>
      <c r="AX913" t="e">
        <f>NA()</f>
        <v>#N/A</v>
      </c>
      <c r="AY913" t="e">
        <f>NA()</f>
        <v>#N/A</v>
      </c>
      <c r="AZ913" t="e">
        <f>NA()</f>
        <v>#N/A</v>
      </c>
      <c r="BA913">
        <v>2</v>
      </c>
      <c r="BB913" t="s">
        <v>6617</v>
      </c>
      <c r="BC913" t="e">
        <f>NA()</f>
        <v>#N/A</v>
      </c>
      <c r="BD913" s="4" t="str">
        <f t="shared" si="579"/>
        <v>No</v>
      </c>
      <c r="BE913" t="e">
        <f>NA()</f>
        <v>#N/A</v>
      </c>
      <c r="BF913" s="3" t="str">
        <f t="shared" si="580"/>
        <v>No</v>
      </c>
      <c r="BG913" t="e">
        <f>NA()</f>
        <v>#N/A</v>
      </c>
      <c r="BH913" s="3" t="e">
        <f t="shared" si="581"/>
        <v>#N/A</v>
      </c>
      <c r="BI913" s="3" t="e">
        <f t="shared" si="582"/>
        <v>#N/A</v>
      </c>
      <c r="BJ913" s="3" t="e">
        <f t="shared" si="583"/>
        <v>#N/A</v>
      </c>
      <c r="BK913" s="3" t="e">
        <f t="shared" si="584"/>
        <v>#N/A</v>
      </c>
      <c r="BL913" s="3" t="e">
        <f t="shared" si="585"/>
        <v>#N/A</v>
      </c>
      <c r="BM913" s="3" t="e">
        <f t="shared" si="586"/>
        <v>#N/A</v>
      </c>
      <c r="BN913" s="3" t="str">
        <f t="shared" si="587"/>
        <v>Pass</v>
      </c>
      <c r="BO913" s="3" t="e">
        <f t="shared" si="588"/>
        <v>#N/A</v>
      </c>
      <c r="BP913" s="3" t="str">
        <f t="shared" si="589"/>
        <v>FV&lt;$10K</v>
      </c>
      <c r="BQ913" t="s">
        <v>6650</v>
      </c>
      <c r="BR913" s="3" t="str">
        <f t="shared" si="590"/>
        <v>No, &lt; $20K Lien</v>
      </c>
      <c r="BS913" s="3" t="str">
        <f t="shared" si="591"/>
        <v>No, Lien &lt; $20K</v>
      </c>
      <c r="BT913" t="s">
        <v>6650</v>
      </c>
      <c r="BU913" s="3" t="str">
        <f t="shared" si="592"/>
        <v>No</v>
      </c>
      <c r="BV913" s="3" t="str">
        <f t="shared" si="593"/>
        <v>No</v>
      </c>
      <c r="BW913" s="3">
        <f t="shared" si="594"/>
        <v>2</v>
      </c>
      <c r="BX913" s="3" t="str">
        <f t="shared" si="595"/>
        <v>Yes</v>
      </c>
      <c r="BY913" s="3">
        <f t="shared" si="596"/>
        <v>36425</v>
      </c>
      <c r="BZ913">
        <v>1</v>
      </c>
      <c r="CA913" s="3">
        <f t="shared" si="597"/>
        <v>36425</v>
      </c>
      <c r="CC913" s="3" t="e">
        <f t="shared" si="598"/>
        <v>#N/A</v>
      </c>
      <c r="CD913" s="3" t="e">
        <f t="shared" si="599"/>
        <v>#N/A</v>
      </c>
      <c r="CE913" s="3" t="str">
        <f t="shared" si="600"/>
        <v/>
      </c>
      <c r="CF913" s="3" t="e">
        <f>HLOOKUP(CE913,'Valuation Data'!$D$2:$K$5,4,FALSE)</f>
        <v>#N/A</v>
      </c>
      <c r="CG913" s="3">
        <f t="shared" si="601"/>
        <v>36425</v>
      </c>
      <c r="CH913" s="3" t="str">
        <f t="shared" si="602"/>
        <v>No</v>
      </c>
      <c r="CI913" s="3" t="str">
        <f>VLOOKUP(R913,'Use Codes &amp; County Type'!A:D,4,FALSE)</f>
        <v>S</v>
      </c>
      <c r="CJ913" s="3" t="str">
        <f t="shared" si="603"/>
        <v>No</v>
      </c>
      <c r="CK913" s="3" t="str">
        <f t="shared" si="604"/>
        <v>Yes</v>
      </c>
      <c r="CL913" s="3">
        <f t="shared" si="605"/>
        <v>0.67</v>
      </c>
      <c r="CM913" s="3">
        <f t="shared" si="606"/>
        <v>24404.75</v>
      </c>
      <c r="CN913" s="3" t="e">
        <f t="shared" si="607"/>
        <v>#N/A</v>
      </c>
      <c r="CO913" s="3" t="e">
        <f t="shared" si="608"/>
        <v>#N/A</v>
      </c>
      <c r="CP913" s="3" t="e">
        <f t="shared" si="609"/>
        <v>#N/A</v>
      </c>
      <c r="CR913" s="3" t="str">
        <f t="shared" si="610"/>
        <v>No</v>
      </c>
      <c r="CV913" s="3" t="str">
        <f t="shared" si="611"/>
        <v>Too Many Priors</v>
      </c>
      <c r="CW913" s="3">
        <f t="shared" si="612"/>
        <v>912</v>
      </c>
      <c r="CX913" s="3">
        <f t="shared" si="613"/>
        <v>210.87</v>
      </c>
      <c r="CY913" s="3" t="str">
        <f t="shared" si="614"/>
        <v>Ok</v>
      </c>
      <c r="CZ913" t="e">
        <f>NA()</f>
        <v>#N/A</v>
      </c>
      <c r="DA913" t="e">
        <f>NA()</f>
        <v>#N/A</v>
      </c>
    </row>
    <row r="914" spans="1:105" x14ac:dyDescent="0.25">
      <c r="A914">
        <v>913</v>
      </c>
      <c r="B914" t="s">
        <v>3</v>
      </c>
      <c r="C914" t="s">
        <v>1022</v>
      </c>
      <c r="D914">
        <v>260.95999999999998</v>
      </c>
      <c r="E914">
        <v>2017</v>
      </c>
      <c r="F914">
        <v>260.95999999999998</v>
      </c>
      <c r="G914">
        <v>260.95999999999998</v>
      </c>
      <c r="H914" s="3">
        <f t="shared" si="574"/>
        <v>0</v>
      </c>
      <c r="J914" t="s">
        <v>2735</v>
      </c>
      <c r="K914" t="s">
        <v>2738</v>
      </c>
      <c r="L914">
        <v>32011</v>
      </c>
      <c r="M914" t="s">
        <v>3414</v>
      </c>
      <c r="N914" t="s">
        <v>4759</v>
      </c>
      <c r="O914">
        <v>-81.836995035011398</v>
      </c>
      <c r="P914">
        <v>30.5764820287562</v>
      </c>
      <c r="Q914" t="s">
        <v>5437</v>
      </c>
      <c r="R914">
        <v>0</v>
      </c>
      <c r="S914" t="s">
        <v>6538</v>
      </c>
      <c r="T914">
        <v>8001</v>
      </c>
      <c r="U914" t="s">
        <v>6581</v>
      </c>
      <c r="V914">
        <v>2017</v>
      </c>
      <c r="W914">
        <v>13200</v>
      </c>
      <c r="X914">
        <v>2017</v>
      </c>
      <c r="Y914">
        <v>15000</v>
      </c>
      <c r="Z914">
        <v>211.71</v>
      </c>
      <c r="AA914" s="3">
        <f t="shared" si="575"/>
        <v>0.81127375843041083</v>
      </c>
      <c r="AB914" t="s">
        <v>6616</v>
      </c>
      <c r="AC914" t="s">
        <v>6616</v>
      </c>
      <c r="AE914" t="s">
        <v>6616</v>
      </c>
      <c r="AF914" t="s">
        <v>6616</v>
      </c>
      <c r="AG914" t="s">
        <v>6616</v>
      </c>
      <c r="AH914" t="s">
        <v>6616</v>
      </c>
      <c r="AI914" t="s">
        <v>6618</v>
      </c>
      <c r="AJ914" t="s">
        <v>6618</v>
      </c>
      <c r="AK914" t="s">
        <v>6618</v>
      </c>
      <c r="AL914" t="s">
        <v>6618</v>
      </c>
      <c r="AM914" t="s">
        <v>6618</v>
      </c>
      <c r="AN914" t="s">
        <v>6618</v>
      </c>
      <c r="AO914" t="s">
        <v>6618</v>
      </c>
      <c r="AP914" s="3" t="str">
        <f t="shared" si="576"/>
        <v>No</v>
      </c>
      <c r="AQ914" s="3" t="str">
        <f t="shared" si="577"/>
        <v>No</v>
      </c>
      <c r="AR914" s="3" t="str">
        <f t="shared" si="578"/>
        <v>No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 t="s">
        <v>6634</v>
      </c>
      <c r="AZ914" t="s">
        <v>6638</v>
      </c>
      <c r="BA914">
        <v>1</v>
      </c>
      <c r="BB914" t="s">
        <v>6616</v>
      </c>
      <c r="BC914" t="s">
        <v>6617</v>
      </c>
      <c r="BD914" s="4" t="str">
        <f t="shared" si="579"/>
        <v>No</v>
      </c>
      <c r="BE914" t="s">
        <v>6640</v>
      </c>
      <c r="BF914" s="3" t="str">
        <f t="shared" si="580"/>
        <v>No</v>
      </c>
      <c r="BG914" t="s">
        <v>6645</v>
      </c>
      <c r="BH914" s="3" t="str">
        <f t="shared" si="581"/>
        <v>HILL RD</v>
      </c>
      <c r="BI914" s="3" t="str">
        <f t="shared" si="582"/>
        <v>Callahan</v>
      </c>
      <c r="BJ914" s="3" t="str">
        <f t="shared" si="583"/>
        <v>Florida</v>
      </c>
      <c r="BK914" s="3">
        <f t="shared" si="584"/>
        <v>32011</v>
      </c>
      <c r="BL914" s="3" t="str">
        <f t="shared" si="585"/>
        <v>HILL RD CALLAHAN FL 32011</v>
      </c>
      <c r="BM914" s="3" t="str">
        <f t="shared" si="586"/>
        <v/>
      </c>
      <c r="BN914" s="3" t="str">
        <f t="shared" si="587"/>
        <v>Pass</v>
      </c>
      <c r="BO914" s="3" t="str">
        <f t="shared" si="588"/>
        <v>Yes</v>
      </c>
      <c r="BP914" s="3" t="str">
        <f t="shared" si="589"/>
        <v>FV&lt;$10K</v>
      </c>
      <c r="BQ914" t="s">
        <v>6650</v>
      </c>
      <c r="BR914" s="3" t="str">
        <f t="shared" si="590"/>
        <v>No, &lt; $20K Lien</v>
      </c>
      <c r="BS914" s="3" t="str">
        <f t="shared" si="591"/>
        <v>No, Lien &lt; $20K</v>
      </c>
      <c r="BT914" t="s">
        <v>6650</v>
      </c>
      <c r="BU914" s="3" t="str">
        <f t="shared" si="592"/>
        <v>No</v>
      </c>
      <c r="BV914" s="3" t="str">
        <f t="shared" si="593"/>
        <v>No</v>
      </c>
      <c r="BW914" s="3">
        <f t="shared" si="594"/>
        <v>1</v>
      </c>
      <c r="BX914" s="3" t="str">
        <f t="shared" si="595"/>
        <v>No</v>
      </c>
      <c r="BY914" s="3">
        <f t="shared" si="596"/>
        <v>13200</v>
      </c>
      <c r="BZ914">
        <v>1</v>
      </c>
      <c r="CA914" s="3">
        <f t="shared" si="597"/>
        <v>13200</v>
      </c>
      <c r="CC914" s="3">
        <f t="shared" si="598"/>
        <v>0</v>
      </c>
      <c r="CD914" s="3">
        <f t="shared" si="599"/>
        <v>0</v>
      </c>
      <c r="CE914" s="3" t="str">
        <f t="shared" si="600"/>
        <v/>
      </c>
      <c r="CF914" s="3" t="e">
        <f>HLOOKUP(CE914,'Valuation Data'!$D$2:$K$5,4,FALSE)</f>
        <v>#N/A</v>
      </c>
      <c r="CG914" s="3">
        <f t="shared" si="601"/>
        <v>13200</v>
      </c>
      <c r="CH914" s="3" t="str">
        <f t="shared" si="602"/>
        <v>No</v>
      </c>
      <c r="CI914" s="3" t="str">
        <f>VLOOKUP(R914,'Use Codes &amp; County Type'!A:D,4,FALSE)</f>
        <v>V</v>
      </c>
      <c r="CJ914" s="3" t="str">
        <f t="shared" si="603"/>
        <v>Yes</v>
      </c>
      <c r="CK914" s="3" t="str">
        <f t="shared" si="604"/>
        <v>No</v>
      </c>
      <c r="CL914" s="3">
        <f t="shared" si="605"/>
        <v>0</v>
      </c>
      <c r="CM914" s="3">
        <f t="shared" si="606"/>
        <v>0</v>
      </c>
      <c r="CN914" s="3">
        <f t="shared" si="607"/>
        <v>1304.8</v>
      </c>
      <c r="CO914" s="3">
        <f t="shared" si="608"/>
        <v>-1304.8</v>
      </c>
      <c r="CP914" s="3">
        <f t="shared" si="609"/>
        <v>9.8848484848484838E-2</v>
      </c>
      <c r="CR914" s="3" t="str">
        <f t="shared" si="610"/>
        <v>No</v>
      </c>
      <c r="CV914" s="3" t="str">
        <f t="shared" si="611"/>
        <v>FMV&lt;$30K</v>
      </c>
      <c r="CW914" s="3">
        <f t="shared" si="612"/>
        <v>913</v>
      </c>
      <c r="CX914" s="3">
        <f t="shared" si="613"/>
        <v>260.95999999999998</v>
      </c>
      <c r="CY914" s="3" t="str">
        <f t="shared" si="614"/>
        <v>Ok</v>
      </c>
      <c r="CZ914">
        <v>0</v>
      </c>
      <c r="DA914">
        <v>0</v>
      </c>
    </row>
    <row r="915" spans="1:105" x14ac:dyDescent="0.25">
      <c r="A915">
        <v>914</v>
      </c>
      <c r="B915" t="s">
        <v>3</v>
      </c>
      <c r="C915" t="s">
        <v>1023</v>
      </c>
      <c r="D915">
        <v>1159.49</v>
      </c>
      <c r="E915">
        <v>2017</v>
      </c>
      <c r="F915">
        <v>1159.49</v>
      </c>
      <c r="G915">
        <v>1159.49</v>
      </c>
      <c r="H915" s="3">
        <f t="shared" si="574"/>
        <v>0</v>
      </c>
      <c r="I915">
        <v>45063</v>
      </c>
      <c r="J915" t="s">
        <v>2735</v>
      </c>
      <c r="K915" t="s">
        <v>2738</v>
      </c>
      <c r="L915">
        <v>32011</v>
      </c>
      <c r="M915" t="s">
        <v>3415</v>
      </c>
      <c r="N915" t="s">
        <v>4759</v>
      </c>
      <c r="O915">
        <v>-81.837759161901701</v>
      </c>
      <c r="P915">
        <v>30.5767181330922</v>
      </c>
      <c r="Q915" t="s">
        <v>5438</v>
      </c>
      <c r="R915">
        <v>1</v>
      </c>
      <c r="S915" t="s">
        <v>6539</v>
      </c>
      <c r="T915">
        <v>1001</v>
      </c>
      <c r="U915" t="s">
        <v>6582</v>
      </c>
      <c r="V915">
        <v>2017</v>
      </c>
      <c r="W915">
        <v>68311</v>
      </c>
      <c r="X915">
        <v>2017</v>
      </c>
      <c r="Y915">
        <v>69579</v>
      </c>
      <c r="Z915">
        <v>1042.52</v>
      </c>
      <c r="AA915" s="3">
        <f t="shared" si="575"/>
        <v>0.89911944044364334</v>
      </c>
      <c r="AC915" t="s">
        <v>6616</v>
      </c>
      <c r="AD915" t="s">
        <v>6616</v>
      </c>
      <c r="AE915" t="s">
        <v>6616</v>
      </c>
      <c r="AG915" t="s">
        <v>6616</v>
      </c>
      <c r="AI915" t="s">
        <v>6618</v>
      </c>
      <c r="AJ915" t="s">
        <v>6618</v>
      </c>
      <c r="AK915" t="s">
        <v>6618</v>
      </c>
      <c r="AL915" t="s">
        <v>6618</v>
      </c>
      <c r="AM915" t="s">
        <v>6618</v>
      </c>
      <c r="AN915" t="s">
        <v>6618</v>
      </c>
      <c r="AO915">
        <v>0</v>
      </c>
      <c r="AP915" s="3" t="str">
        <f t="shared" si="576"/>
        <v>No</v>
      </c>
      <c r="AQ915" s="3" t="str">
        <f t="shared" si="577"/>
        <v>No</v>
      </c>
      <c r="AR915" s="3" t="str">
        <f t="shared" si="578"/>
        <v>No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 t="s">
        <v>6634</v>
      </c>
      <c r="AZ915" t="s">
        <v>6638</v>
      </c>
      <c r="BA915">
        <v>0</v>
      </c>
      <c r="BB915" t="s">
        <v>6616</v>
      </c>
      <c r="BC915" t="s">
        <v>6616</v>
      </c>
      <c r="BD915" s="4" t="str">
        <f t="shared" si="579"/>
        <v>No</v>
      </c>
      <c r="BE915" t="s">
        <v>6640</v>
      </c>
      <c r="BF915" s="3" t="str">
        <f t="shared" si="580"/>
        <v>No</v>
      </c>
      <c r="BG915" t="s">
        <v>6645</v>
      </c>
      <c r="BH915" s="3" t="str">
        <f t="shared" si="581"/>
        <v>45063 ELMWOOD LN</v>
      </c>
      <c r="BI915" s="3" t="str">
        <f t="shared" si="582"/>
        <v>Callahan</v>
      </c>
      <c r="BJ915" s="3" t="str">
        <f t="shared" si="583"/>
        <v>Florida</v>
      </c>
      <c r="BK915" s="3">
        <f t="shared" si="584"/>
        <v>32011</v>
      </c>
      <c r="BL915" s="3" t="str">
        <f t="shared" si="585"/>
        <v>45063 ELMWOOD LN CALLAHAN FL 32011</v>
      </c>
      <c r="BM915" s="3" t="str">
        <f t="shared" si="586"/>
        <v/>
      </c>
      <c r="BN915" s="3" t="str">
        <f t="shared" si="587"/>
        <v>Pass</v>
      </c>
      <c r="BO915" s="3" t="str">
        <f t="shared" si="588"/>
        <v>No</v>
      </c>
      <c r="BP915" s="3" t="str">
        <f t="shared" si="589"/>
        <v>FV&lt;$10K</v>
      </c>
      <c r="BQ915" t="s">
        <v>6650</v>
      </c>
      <c r="BR915" s="3" t="str">
        <f t="shared" si="590"/>
        <v>No, &lt; $20K Lien</v>
      </c>
      <c r="BS915" s="3" t="str">
        <f t="shared" si="591"/>
        <v>No, Lien &lt; $20K</v>
      </c>
      <c r="BT915" t="s">
        <v>6650</v>
      </c>
      <c r="BU915" s="3" t="str">
        <f t="shared" si="592"/>
        <v>No</v>
      </c>
      <c r="BV915" s="3" t="str">
        <f t="shared" si="593"/>
        <v>No</v>
      </c>
      <c r="BW915" s="3">
        <f t="shared" si="594"/>
        <v>0</v>
      </c>
      <c r="BX915" s="3" t="str">
        <f t="shared" si="595"/>
        <v>No</v>
      </c>
      <c r="BY915" s="3">
        <f t="shared" si="596"/>
        <v>68311</v>
      </c>
      <c r="BZ915">
        <v>1</v>
      </c>
      <c r="CA915" s="3">
        <f t="shared" si="597"/>
        <v>68311</v>
      </c>
      <c r="CC915" s="3">
        <f t="shared" si="598"/>
        <v>0</v>
      </c>
      <c r="CD915" s="3">
        <f t="shared" si="599"/>
        <v>0</v>
      </c>
      <c r="CE915" s="3" t="str">
        <f t="shared" si="600"/>
        <v/>
      </c>
      <c r="CF915" s="3" t="e">
        <f>HLOOKUP(CE915,'Valuation Data'!$D$2:$K$5,4,FALSE)</f>
        <v>#N/A</v>
      </c>
      <c r="CG915" s="3">
        <f t="shared" si="601"/>
        <v>68311</v>
      </c>
      <c r="CH915" s="3" t="str">
        <f t="shared" si="602"/>
        <v>No</v>
      </c>
      <c r="CI915" s="3" t="str">
        <f>VLOOKUP(R915,'Use Codes &amp; County Type'!A:D,4,FALSE)</f>
        <v>S</v>
      </c>
      <c r="CJ915" s="3" t="str">
        <f t="shared" si="603"/>
        <v>No</v>
      </c>
      <c r="CK915" s="3" t="str">
        <f t="shared" si="604"/>
        <v>No</v>
      </c>
      <c r="CL915" s="3">
        <f t="shared" si="605"/>
        <v>0.35</v>
      </c>
      <c r="CM915" s="3">
        <f t="shared" si="606"/>
        <v>23908.85</v>
      </c>
      <c r="CN915" s="3">
        <f t="shared" si="607"/>
        <v>4637.96</v>
      </c>
      <c r="CO915" s="3">
        <f t="shared" si="608"/>
        <v>19270.89</v>
      </c>
      <c r="CP915" s="3">
        <f t="shared" si="609"/>
        <v>6.7894775365607299E-2</v>
      </c>
      <c r="CR915" s="3" t="str">
        <f t="shared" si="610"/>
        <v>No</v>
      </c>
      <c r="CV915" s="3" t="str">
        <f t="shared" si="611"/>
        <v>*Bid</v>
      </c>
      <c r="CW915" s="3">
        <f t="shared" si="612"/>
        <v>914</v>
      </c>
      <c r="CX915" s="3">
        <f t="shared" si="613"/>
        <v>1159.49</v>
      </c>
      <c r="CY915" s="3" t="str">
        <f t="shared" si="614"/>
        <v>Ok</v>
      </c>
      <c r="CZ915">
        <v>0</v>
      </c>
      <c r="DA915">
        <v>0</v>
      </c>
    </row>
    <row r="916" spans="1:105" x14ac:dyDescent="0.25">
      <c r="A916">
        <v>915</v>
      </c>
      <c r="B916" t="s">
        <v>3</v>
      </c>
      <c r="C916" t="s">
        <v>1024</v>
      </c>
      <c r="D916">
        <v>519.04</v>
      </c>
      <c r="E916">
        <v>2017</v>
      </c>
      <c r="F916">
        <v>519.04</v>
      </c>
      <c r="G916">
        <v>519.04</v>
      </c>
      <c r="H916" s="3">
        <f t="shared" si="574"/>
        <v>0</v>
      </c>
      <c r="I916">
        <v>45063</v>
      </c>
      <c r="J916" t="s">
        <v>2735</v>
      </c>
      <c r="K916" t="s">
        <v>2738</v>
      </c>
      <c r="L916">
        <v>32011</v>
      </c>
      <c r="M916" t="s">
        <v>3416</v>
      </c>
      <c r="N916" t="s">
        <v>4759</v>
      </c>
      <c r="O916">
        <v>-81.837438065020606</v>
      </c>
      <c r="P916">
        <v>30.5768401434011</v>
      </c>
      <c r="Q916" t="s">
        <v>5439</v>
      </c>
      <c r="R916">
        <v>1</v>
      </c>
      <c r="S916" t="s">
        <v>6539</v>
      </c>
      <c r="T916">
        <v>1001</v>
      </c>
      <c r="U916" t="s">
        <v>6582</v>
      </c>
      <c r="V916">
        <v>2017</v>
      </c>
      <c r="W916">
        <v>29748</v>
      </c>
      <c r="X916">
        <v>2017</v>
      </c>
      <c r="Y916">
        <v>29748</v>
      </c>
      <c r="Z916">
        <v>450.34</v>
      </c>
      <c r="AA916" s="3">
        <f t="shared" si="575"/>
        <v>0.86764025893958074</v>
      </c>
      <c r="AB916" t="s">
        <v>6616</v>
      </c>
      <c r="AC916" t="s">
        <v>6616</v>
      </c>
      <c r="AI916" t="s">
        <v>6618</v>
      </c>
      <c r="AJ916" t="s">
        <v>6618</v>
      </c>
      <c r="AK916">
        <v>0</v>
      </c>
      <c r="AL916">
        <v>0</v>
      </c>
      <c r="AM916">
        <v>0</v>
      </c>
      <c r="AN916">
        <v>0</v>
      </c>
      <c r="AO916">
        <v>0</v>
      </c>
      <c r="AP916" s="3" t="str">
        <f t="shared" si="576"/>
        <v>No</v>
      </c>
      <c r="AQ916" s="3" t="str">
        <f t="shared" si="577"/>
        <v>No</v>
      </c>
      <c r="AR916" s="3" t="str">
        <f t="shared" si="578"/>
        <v>No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 t="s">
        <v>6634</v>
      </c>
      <c r="AZ916" t="s">
        <v>6638</v>
      </c>
      <c r="BA916">
        <v>0</v>
      </c>
      <c r="BB916" t="s">
        <v>6616</v>
      </c>
      <c r="BC916" t="s">
        <v>6616</v>
      </c>
      <c r="BD916" s="4" t="str">
        <f t="shared" si="579"/>
        <v>No</v>
      </c>
      <c r="BE916" t="s">
        <v>6640</v>
      </c>
      <c r="BF916" s="3" t="str">
        <f t="shared" si="580"/>
        <v>No</v>
      </c>
      <c r="BG916" t="s">
        <v>6645</v>
      </c>
      <c r="BH916" s="3" t="str">
        <f t="shared" si="581"/>
        <v>45063 ELMWOOD RD</v>
      </c>
      <c r="BI916" s="3" t="str">
        <f t="shared" si="582"/>
        <v>Callahan</v>
      </c>
      <c r="BJ916" s="3" t="str">
        <f t="shared" si="583"/>
        <v>Florida</v>
      </c>
      <c r="BK916" s="3">
        <f t="shared" si="584"/>
        <v>32011</v>
      </c>
      <c r="BL916" s="3" t="str">
        <f t="shared" si="585"/>
        <v>45063 ELMWOOD RD CALLAHAN FL 32011</v>
      </c>
      <c r="BM916" s="3" t="str">
        <f t="shared" si="586"/>
        <v/>
      </c>
      <c r="BN916" s="3" t="str">
        <f t="shared" si="587"/>
        <v>Pass</v>
      </c>
      <c r="BO916" s="3" t="str">
        <f t="shared" si="588"/>
        <v>No</v>
      </c>
      <c r="BP916" s="3" t="str">
        <f t="shared" si="589"/>
        <v>FV&lt;$10K</v>
      </c>
      <c r="BQ916" t="s">
        <v>6650</v>
      </c>
      <c r="BR916" s="3" t="str">
        <f t="shared" si="590"/>
        <v>No, &lt; $20K Lien</v>
      </c>
      <c r="BS916" s="3" t="str">
        <f t="shared" si="591"/>
        <v>No, Lien &lt; $20K</v>
      </c>
      <c r="BT916" t="s">
        <v>6650</v>
      </c>
      <c r="BU916" s="3" t="str">
        <f t="shared" si="592"/>
        <v>No</v>
      </c>
      <c r="BV916" s="3" t="str">
        <f t="shared" si="593"/>
        <v>No</v>
      </c>
      <c r="BW916" s="3">
        <f t="shared" si="594"/>
        <v>0</v>
      </c>
      <c r="BX916" s="3" t="str">
        <f t="shared" si="595"/>
        <v>No</v>
      </c>
      <c r="BY916" s="3">
        <f t="shared" si="596"/>
        <v>29748</v>
      </c>
      <c r="BZ916">
        <v>1</v>
      </c>
      <c r="CA916" s="3">
        <f t="shared" si="597"/>
        <v>29748</v>
      </c>
      <c r="CC916" s="3">
        <f t="shared" si="598"/>
        <v>0</v>
      </c>
      <c r="CD916" s="3">
        <f t="shared" si="599"/>
        <v>0</v>
      </c>
      <c r="CE916" s="3" t="str">
        <f t="shared" si="600"/>
        <v/>
      </c>
      <c r="CF916" s="3" t="e">
        <f>HLOOKUP(CE916,'Valuation Data'!$D$2:$K$5,4,FALSE)</f>
        <v>#N/A</v>
      </c>
      <c r="CG916" s="3">
        <f t="shared" si="601"/>
        <v>29748</v>
      </c>
      <c r="CH916" s="3" t="str">
        <f t="shared" si="602"/>
        <v>No</v>
      </c>
      <c r="CI916" s="3" t="str">
        <f>VLOOKUP(R916,'Use Codes &amp; County Type'!A:D,4,FALSE)</f>
        <v>S</v>
      </c>
      <c r="CJ916" s="3" t="str">
        <f t="shared" si="603"/>
        <v>No</v>
      </c>
      <c r="CK916" s="3" t="str">
        <f t="shared" si="604"/>
        <v>No</v>
      </c>
      <c r="CL916" s="3">
        <f t="shared" si="605"/>
        <v>0.35</v>
      </c>
      <c r="CM916" s="3">
        <f t="shared" si="606"/>
        <v>10411.799999999999</v>
      </c>
      <c r="CN916" s="3">
        <f t="shared" si="607"/>
        <v>2076.16</v>
      </c>
      <c r="CO916" s="3">
        <f t="shared" si="608"/>
        <v>8335.64</v>
      </c>
      <c r="CP916" s="3">
        <f t="shared" si="609"/>
        <v>6.9791582627403523E-2</v>
      </c>
      <c r="CR916" s="3" t="str">
        <f t="shared" si="610"/>
        <v>No</v>
      </c>
      <c r="CV916" s="3" t="str">
        <f t="shared" si="611"/>
        <v>FMV&lt;$30K</v>
      </c>
      <c r="CW916" s="3">
        <f t="shared" si="612"/>
        <v>915</v>
      </c>
      <c r="CX916" s="3">
        <f t="shared" si="613"/>
        <v>519.04</v>
      </c>
      <c r="CY916" s="3" t="str">
        <f t="shared" si="614"/>
        <v>Ok</v>
      </c>
      <c r="CZ916">
        <v>0</v>
      </c>
      <c r="DA916">
        <v>0</v>
      </c>
    </row>
    <row r="917" spans="1:105" x14ac:dyDescent="0.25">
      <c r="A917">
        <v>916</v>
      </c>
      <c r="B917" t="s">
        <v>3</v>
      </c>
      <c r="C917" t="s">
        <v>1025</v>
      </c>
      <c r="D917">
        <v>862.29</v>
      </c>
      <c r="E917">
        <v>2017</v>
      </c>
      <c r="F917">
        <v>862.29</v>
      </c>
      <c r="G917">
        <v>862.29</v>
      </c>
      <c r="H917" s="3">
        <f t="shared" si="574"/>
        <v>0</v>
      </c>
      <c r="I917">
        <v>45051</v>
      </c>
      <c r="J917" t="s">
        <v>2735</v>
      </c>
      <c r="K917" t="s">
        <v>2738</v>
      </c>
      <c r="L917">
        <v>32011</v>
      </c>
      <c r="M917" t="s">
        <v>3417</v>
      </c>
      <c r="N917" t="s">
        <v>4759</v>
      </c>
      <c r="O917">
        <v>-81.837439392130804</v>
      </c>
      <c r="P917">
        <v>30.576255545815101</v>
      </c>
      <c r="Q917" t="s">
        <v>5440</v>
      </c>
      <c r="R917">
        <v>1</v>
      </c>
      <c r="S917" t="s">
        <v>6539</v>
      </c>
      <c r="T917">
        <v>1001</v>
      </c>
      <c r="U917" t="s">
        <v>6582</v>
      </c>
      <c r="V917">
        <v>2017</v>
      </c>
      <c r="W917">
        <v>50713</v>
      </c>
      <c r="X917">
        <v>2017</v>
      </c>
      <c r="Y917">
        <v>50713</v>
      </c>
      <c r="Z917">
        <v>767.72</v>
      </c>
      <c r="AA917" s="3">
        <f t="shared" si="575"/>
        <v>0.89032692017766657</v>
      </c>
      <c r="AB917" t="s">
        <v>6616</v>
      </c>
      <c r="AC917" t="s">
        <v>6616</v>
      </c>
      <c r="AD917" t="s">
        <v>6616</v>
      </c>
      <c r="AE917" t="s">
        <v>6616</v>
      </c>
      <c r="AF917" t="s">
        <v>6616</v>
      </c>
      <c r="AG917" t="s">
        <v>6616</v>
      </c>
      <c r="AI917" t="s">
        <v>6618</v>
      </c>
      <c r="AJ917" t="s">
        <v>6618</v>
      </c>
      <c r="AK917" t="s">
        <v>6618</v>
      </c>
      <c r="AL917" t="s">
        <v>6618</v>
      </c>
      <c r="AM917" t="s">
        <v>6618</v>
      </c>
      <c r="AN917" t="s">
        <v>6618</v>
      </c>
      <c r="AO917" t="s">
        <v>6618</v>
      </c>
      <c r="AP917" s="3" t="str">
        <f t="shared" si="576"/>
        <v>No</v>
      </c>
      <c r="AQ917" s="3" t="str">
        <f t="shared" si="577"/>
        <v>No</v>
      </c>
      <c r="AR917" s="3" t="str">
        <f t="shared" si="578"/>
        <v>No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 t="s">
        <v>6634</v>
      </c>
      <c r="AZ917" t="s">
        <v>6638</v>
      </c>
      <c r="BA917">
        <v>1</v>
      </c>
      <c r="BB917" t="s">
        <v>6616</v>
      </c>
      <c r="BC917" t="s">
        <v>6617</v>
      </c>
      <c r="BD917" s="4" t="str">
        <f t="shared" si="579"/>
        <v>No</v>
      </c>
      <c r="BE917" t="s">
        <v>6640</v>
      </c>
      <c r="BF917" s="3" t="str">
        <f t="shared" si="580"/>
        <v>No</v>
      </c>
      <c r="BG917" t="s">
        <v>6645</v>
      </c>
      <c r="BH917" s="3" t="str">
        <f t="shared" si="581"/>
        <v>45051 ELMWOOD RD</v>
      </c>
      <c r="BI917" s="3" t="str">
        <f t="shared" si="582"/>
        <v>Callahan</v>
      </c>
      <c r="BJ917" s="3" t="str">
        <f t="shared" si="583"/>
        <v>Florida</v>
      </c>
      <c r="BK917" s="3">
        <f t="shared" si="584"/>
        <v>32011</v>
      </c>
      <c r="BL917" s="3" t="str">
        <f t="shared" si="585"/>
        <v>45051 ELMWOOD RD CALLAHAN FL 32011</v>
      </c>
      <c r="BM917" s="3" t="str">
        <f t="shared" si="586"/>
        <v/>
      </c>
      <c r="BN917" s="3" t="str">
        <f t="shared" si="587"/>
        <v>Pass</v>
      </c>
      <c r="BO917" s="3" t="str">
        <f t="shared" si="588"/>
        <v>Yes</v>
      </c>
      <c r="BP917" s="3" t="str">
        <f t="shared" si="589"/>
        <v>FV&lt;$10K</v>
      </c>
      <c r="BQ917" t="s">
        <v>6650</v>
      </c>
      <c r="BR917" s="3" t="str">
        <f t="shared" si="590"/>
        <v>No, &lt; $20K Lien</v>
      </c>
      <c r="BS917" s="3" t="str">
        <f t="shared" si="591"/>
        <v>No, Lien &lt; $20K</v>
      </c>
      <c r="BT917" t="s">
        <v>6650</v>
      </c>
      <c r="BU917" s="3" t="str">
        <f t="shared" si="592"/>
        <v>No</v>
      </c>
      <c r="BV917" s="3" t="str">
        <f t="shared" si="593"/>
        <v>No</v>
      </c>
      <c r="BW917" s="3">
        <f t="shared" si="594"/>
        <v>1</v>
      </c>
      <c r="BX917" s="3" t="str">
        <f t="shared" si="595"/>
        <v>No</v>
      </c>
      <c r="BY917" s="3">
        <f t="shared" si="596"/>
        <v>50713</v>
      </c>
      <c r="BZ917">
        <v>1</v>
      </c>
      <c r="CA917" s="3">
        <f t="shared" si="597"/>
        <v>50713</v>
      </c>
      <c r="CC917" s="3">
        <f t="shared" si="598"/>
        <v>0</v>
      </c>
      <c r="CD917" s="3">
        <f t="shared" si="599"/>
        <v>0</v>
      </c>
      <c r="CE917" s="3" t="str">
        <f t="shared" si="600"/>
        <v/>
      </c>
      <c r="CF917" s="3" t="e">
        <f>HLOOKUP(CE917,'Valuation Data'!$D$2:$K$5,4,FALSE)</f>
        <v>#N/A</v>
      </c>
      <c r="CG917" s="3">
        <f t="shared" si="601"/>
        <v>50713</v>
      </c>
      <c r="CH917" s="3" t="str">
        <f t="shared" si="602"/>
        <v>No</v>
      </c>
      <c r="CI917" s="3" t="str">
        <f>VLOOKUP(R917,'Use Codes &amp; County Type'!A:D,4,FALSE)</f>
        <v>S</v>
      </c>
      <c r="CJ917" s="3" t="str">
        <f t="shared" si="603"/>
        <v>No</v>
      </c>
      <c r="CK917" s="3" t="str">
        <f t="shared" si="604"/>
        <v>No</v>
      </c>
      <c r="CL917" s="3">
        <f t="shared" si="605"/>
        <v>0.35</v>
      </c>
      <c r="CM917" s="3">
        <f t="shared" si="606"/>
        <v>17749.55</v>
      </c>
      <c r="CN917" s="3">
        <f t="shared" si="607"/>
        <v>4311.45</v>
      </c>
      <c r="CO917" s="3">
        <f t="shared" si="608"/>
        <v>13438.099999999999</v>
      </c>
      <c r="CP917" s="3">
        <f t="shared" si="609"/>
        <v>8.5016662394257883E-2</v>
      </c>
      <c r="CR917" s="3" t="str">
        <f t="shared" si="610"/>
        <v>No</v>
      </c>
      <c r="CV917" s="3" t="str">
        <f t="shared" si="611"/>
        <v>*Bid</v>
      </c>
      <c r="CW917" s="3">
        <f t="shared" si="612"/>
        <v>916</v>
      </c>
      <c r="CX917" s="3">
        <f t="shared" si="613"/>
        <v>862.29</v>
      </c>
      <c r="CY917" s="3" t="str">
        <f t="shared" si="614"/>
        <v>Ok</v>
      </c>
      <c r="CZ917">
        <v>0</v>
      </c>
      <c r="DA917">
        <v>0</v>
      </c>
    </row>
    <row r="918" spans="1:105" x14ac:dyDescent="0.25">
      <c r="A918">
        <v>917</v>
      </c>
      <c r="B918" t="s">
        <v>3</v>
      </c>
      <c r="C918" t="s">
        <v>1026</v>
      </c>
      <c r="D918">
        <v>484.96</v>
      </c>
      <c r="E918">
        <v>2017</v>
      </c>
      <c r="F918">
        <v>484.96</v>
      </c>
      <c r="G918">
        <v>484.96</v>
      </c>
      <c r="H918" s="3">
        <f t="shared" si="574"/>
        <v>0</v>
      </c>
      <c r="J918" t="s">
        <v>2735</v>
      </c>
      <c r="K918" t="s">
        <v>2738</v>
      </c>
      <c r="L918">
        <v>32011</v>
      </c>
      <c r="M918" t="s">
        <v>3418</v>
      </c>
      <c r="N918" t="s">
        <v>4759</v>
      </c>
      <c r="O918">
        <v>-81.837888361651807</v>
      </c>
      <c r="P918">
        <v>30.576239289716501</v>
      </c>
      <c r="Q918" t="s">
        <v>5441</v>
      </c>
      <c r="R918">
        <v>1</v>
      </c>
      <c r="S918" t="s">
        <v>6539</v>
      </c>
      <c r="T918">
        <v>1001</v>
      </c>
      <c r="U918" t="s">
        <v>6582</v>
      </c>
      <c r="V918">
        <v>2017</v>
      </c>
      <c r="W918">
        <v>27476</v>
      </c>
      <c r="X918">
        <v>2017</v>
      </c>
      <c r="Y918">
        <v>27912</v>
      </c>
      <c r="Z918">
        <v>418.83</v>
      </c>
      <c r="AA918" s="3">
        <f t="shared" si="575"/>
        <v>0.86363823820521279</v>
      </c>
      <c r="AB918" t="s">
        <v>6616</v>
      </c>
      <c r="AC918" t="s">
        <v>6616</v>
      </c>
      <c r="AD918" t="s">
        <v>6616</v>
      </c>
      <c r="AE918" t="s">
        <v>6616</v>
      </c>
      <c r="AF918" t="s">
        <v>6616</v>
      </c>
      <c r="AG918" t="s">
        <v>6616</v>
      </c>
      <c r="AH918" t="s">
        <v>6616</v>
      </c>
      <c r="AI918" t="s">
        <v>6618</v>
      </c>
      <c r="AJ918" t="s">
        <v>6618</v>
      </c>
      <c r="AK918" t="s">
        <v>6618</v>
      </c>
      <c r="AL918" t="s">
        <v>6618</v>
      </c>
      <c r="AM918" t="s">
        <v>6618</v>
      </c>
      <c r="AN918" t="s">
        <v>6618</v>
      </c>
      <c r="AO918" t="s">
        <v>6618</v>
      </c>
      <c r="AP918" s="3" t="str">
        <f t="shared" si="576"/>
        <v>No</v>
      </c>
      <c r="AQ918" s="3" t="str">
        <f t="shared" si="577"/>
        <v>No</v>
      </c>
      <c r="AR918" s="3" t="str">
        <f t="shared" si="578"/>
        <v>No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 t="s">
        <v>6634</v>
      </c>
      <c r="AZ918" t="s">
        <v>6637</v>
      </c>
      <c r="BA918">
        <v>7</v>
      </c>
      <c r="BB918" t="s">
        <v>6616</v>
      </c>
      <c r="BC918" t="s">
        <v>6616</v>
      </c>
      <c r="BD918" s="4" t="str">
        <f t="shared" si="579"/>
        <v>No</v>
      </c>
      <c r="BE918" t="s">
        <v>6640</v>
      </c>
      <c r="BF918" s="3" t="str">
        <f t="shared" si="580"/>
        <v>No</v>
      </c>
      <c r="BG918" t="s">
        <v>6645</v>
      </c>
      <c r="BH918" s="3" t="str">
        <f t="shared" si="581"/>
        <v>ROBERTS RD</v>
      </c>
      <c r="BI918" s="3" t="str">
        <f t="shared" si="582"/>
        <v>Callahan</v>
      </c>
      <c r="BJ918" s="3" t="str">
        <f t="shared" si="583"/>
        <v>Florida</v>
      </c>
      <c r="BK918" s="3">
        <f t="shared" si="584"/>
        <v>32011</v>
      </c>
      <c r="BL918" s="3" t="str">
        <f t="shared" si="585"/>
        <v>ROBERTS RD CALLAHAN FL 32011</v>
      </c>
      <c r="BM918" s="3" t="str">
        <f t="shared" si="586"/>
        <v/>
      </c>
      <c r="BN918" s="3" t="str">
        <f t="shared" si="587"/>
        <v>Pass</v>
      </c>
      <c r="BO918" s="3" t="str">
        <f t="shared" si="588"/>
        <v>No</v>
      </c>
      <c r="BP918" s="3" t="str">
        <f t="shared" si="589"/>
        <v>FV&lt;$10K</v>
      </c>
      <c r="BQ918" t="s">
        <v>6650</v>
      </c>
      <c r="BR918" s="3" t="str">
        <f t="shared" si="590"/>
        <v>No, &lt; $20K Lien</v>
      </c>
      <c r="BS918" s="3" t="str">
        <f t="shared" si="591"/>
        <v>No, Lien &lt; $20K</v>
      </c>
      <c r="BT918" t="s">
        <v>6650</v>
      </c>
      <c r="BU918" s="3" t="str">
        <f t="shared" si="592"/>
        <v>No</v>
      </c>
      <c r="BV918" s="3" t="str">
        <f t="shared" si="593"/>
        <v>No</v>
      </c>
      <c r="BW918" s="3">
        <f t="shared" si="594"/>
        <v>7</v>
      </c>
      <c r="BX918" s="3" t="str">
        <f t="shared" si="595"/>
        <v>Yes</v>
      </c>
      <c r="BY918" s="3">
        <f t="shared" si="596"/>
        <v>27476</v>
      </c>
      <c r="BZ918">
        <v>1</v>
      </c>
      <c r="CA918" s="3">
        <f t="shared" si="597"/>
        <v>27476</v>
      </c>
      <c r="CC918" s="3">
        <f t="shared" si="598"/>
        <v>0</v>
      </c>
      <c r="CD918" s="3">
        <f t="shared" si="599"/>
        <v>0</v>
      </c>
      <c r="CE918" s="3" t="str">
        <f t="shared" si="600"/>
        <v/>
      </c>
      <c r="CF918" s="3" t="e">
        <f>HLOOKUP(CE918,'Valuation Data'!$D$2:$K$5,4,FALSE)</f>
        <v>#N/A</v>
      </c>
      <c r="CG918" s="3">
        <f t="shared" si="601"/>
        <v>27476</v>
      </c>
      <c r="CH918" s="3" t="str">
        <f t="shared" si="602"/>
        <v>No</v>
      </c>
      <c r="CI918" s="3" t="str">
        <f>VLOOKUP(R918,'Use Codes &amp; County Type'!A:D,4,FALSE)</f>
        <v>S</v>
      </c>
      <c r="CJ918" s="3" t="str">
        <f t="shared" si="603"/>
        <v>No</v>
      </c>
      <c r="CK918" s="3" t="str">
        <f t="shared" si="604"/>
        <v>No</v>
      </c>
      <c r="CL918" s="3">
        <f t="shared" si="605"/>
        <v>0.35</v>
      </c>
      <c r="CM918" s="3">
        <f t="shared" si="606"/>
        <v>9616.5999999999985</v>
      </c>
      <c r="CN918" s="3">
        <f t="shared" si="607"/>
        <v>5334.5599999999995</v>
      </c>
      <c r="CO918" s="3">
        <f t="shared" si="608"/>
        <v>4282.0399999999991</v>
      </c>
      <c r="CP918" s="3">
        <f t="shared" si="609"/>
        <v>0.19415344300480417</v>
      </c>
      <c r="CR918" s="3" t="str">
        <f t="shared" si="610"/>
        <v>No</v>
      </c>
      <c r="CV918" s="3" t="str">
        <f t="shared" si="611"/>
        <v>FMV&lt;$30K</v>
      </c>
      <c r="CW918" s="3">
        <f t="shared" si="612"/>
        <v>917</v>
      </c>
      <c r="CX918" s="3">
        <f t="shared" si="613"/>
        <v>484.96</v>
      </c>
      <c r="CY918" s="3" t="str">
        <f t="shared" si="614"/>
        <v>Ok</v>
      </c>
      <c r="CZ918">
        <v>0</v>
      </c>
      <c r="DA918">
        <v>0</v>
      </c>
    </row>
    <row r="919" spans="1:105" x14ac:dyDescent="0.25">
      <c r="A919">
        <v>918</v>
      </c>
      <c r="B919" t="s">
        <v>3</v>
      </c>
      <c r="C919" t="s">
        <v>1027</v>
      </c>
      <c r="D919">
        <v>1421.7</v>
      </c>
      <c r="E919">
        <v>2017</v>
      </c>
      <c r="F919">
        <v>1421.7</v>
      </c>
      <c r="G919">
        <v>1421.7</v>
      </c>
      <c r="H919" s="3">
        <f t="shared" si="574"/>
        <v>0</v>
      </c>
      <c r="I919">
        <v>45273</v>
      </c>
      <c r="J919" t="s">
        <v>2735</v>
      </c>
      <c r="K919" t="s">
        <v>2738</v>
      </c>
      <c r="L919">
        <v>32011</v>
      </c>
      <c r="M919" t="s">
        <v>3419</v>
      </c>
      <c r="N919" t="s">
        <v>4759</v>
      </c>
      <c r="O919">
        <v>-81.846787692127904</v>
      </c>
      <c r="P919">
        <v>30.580924652272699</v>
      </c>
      <c r="Q919" t="s">
        <v>5442</v>
      </c>
      <c r="R919">
        <v>50</v>
      </c>
      <c r="S919" t="s">
        <v>6540</v>
      </c>
      <c r="T919">
        <v>7000</v>
      </c>
      <c r="U919" t="s">
        <v>6583</v>
      </c>
      <c r="V919">
        <v>2017</v>
      </c>
      <c r="W919">
        <v>84879</v>
      </c>
      <c r="X919">
        <v>2017</v>
      </c>
      <c r="Y919">
        <v>188939</v>
      </c>
      <c r="Z919">
        <v>1284.97</v>
      </c>
      <c r="AA919" s="3">
        <f t="shared" si="575"/>
        <v>0.90382640500808886</v>
      </c>
      <c r="AB919" t="s">
        <v>6616</v>
      </c>
      <c r="AC919" t="s">
        <v>6616</v>
      </c>
      <c r="AD919" t="s">
        <v>6616</v>
      </c>
      <c r="AE919" t="s">
        <v>6616</v>
      </c>
      <c r="AF919" t="s">
        <v>6616</v>
      </c>
      <c r="AH919" t="s">
        <v>6616</v>
      </c>
      <c r="AI919" t="s">
        <v>6618</v>
      </c>
      <c r="AJ919" t="s">
        <v>6618</v>
      </c>
      <c r="AK919" t="s">
        <v>6618</v>
      </c>
      <c r="AL919" t="s">
        <v>6618</v>
      </c>
      <c r="AM919" t="s">
        <v>6618</v>
      </c>
      <c r="AN919" t="s">
        <v>6618</v>
      </c>
      <c r="AO919" t="s">
        <v>6618</v>
      </c>
      <c r="AP919" s="3" t="str">
        <f t="shared" si="576"/>
        <v>No</v>
      </c>
      <c r="AQ919" s="3" t="str">
        <f t="shared" si="577"/>
        <v>No</v>
      </c>
      <c r="AR919" s="3" t="str">
        <f t="shared" si="578"/>
        <v>No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 t="s">
        <v>6634</v>
      </c>
      <c r="AZ919" t="s">
        <v>6637</v>
      </c>
      <c r="BA919">
        <v>0</v>
      </c>
      <c r="BB919" t="s">
        <v>6616</v>
      </c>
      <c r="BC919" t="s">
        <v>6616</v>
      </c>
      <c r="BD919" s="4" t="str">
        <f t="shared" si="579"/>
        <v>No</v>
      </c>
      <c r="BE919" t="s">
        <v>6640</v>
      </c>
      <c r="BF919" s="3" t="str">
        <f t="shared" si="580"/>
        <v>No</v>
      </c>
      <c r="BG919" t="s">
        <v>6645</v>
      </c>
      <c r="BH919" s="3" t="str">
        <f t="shared" si="581"/>
        <v>45273 BLUME DR</v>
      </c>
      <c r="BI919" s="3" t="str">
        <f t="shared" si="582"/>
        <v>Callahan</v>
      </c>
      <c r="BJ919" s="3" t="str">
        <f t="shared" si="583"/>
        <v>Florida</v>
      </c>
      <c r="BK919" s="3">
        <f t="shared" si="584"/>
        <v>32011</v>
      </c>
      <c r="BL919" s="3" t="str">
        <f t="shared" si="585"/>
        <v>45273 BLUME DR CALLAHAN FL 32011</v>
      </c>
      <c r="BM919" s="3" t="str">
        <f t="shared" si="586"/>
        <v/>
      </c>
      <c r="BN919" s="3" t="str">
        <f t="shared" si="587"/>
        <v>Pass</v>
      </c>
      <c r="BO919" s="3" t="str">
        <f t="shared" si="588"/>
        <v>No</v>
      </c>
      <c r="BP919" s="3" t="str">
        <f t="shared" si="589"/>
        <v>FV&lt;$10K</v>
      </c>
      <c r="BQ919" t="s">
        <v>6650</v>
      </c>
      <c r="BR919" s="3" t="str">
        <f t="shared" si="590"/>
        <v>No, &lt; $20K Lien</v>
      </c>
      <c r="BS919" s="3" t="str">
        <f t="shared" si="591"/>
        <v>No, Lien &lt; $20K</v>
      </c>
      <c r="BT919" t="s">
        <v>6650</v>
      </c>
      <c r="BU919" s="3" t="str">
        <f t="shared" si="592"/>
        <v>No</v>
      </c>
      <c r="BV919" s="3" t="str">
        <f t="shared" si="593"/>
        <v>No</v>
      </c>
      <c r="BW919" s="3">
        <f t="shared" si="594"/>
        <v>0</v>
      </c>
      <c r="BX919" s="3" t="str">
        <f t="shared" si="595"/>
        <v>No</v>
      </c>
      <c r="BY919" s="3">
        <f t="shared" si="596"/>
        <v>84879</v>
      </c>
      <c r="BZ919">
        <v>1</v>
      </c>
      <c r="CA919" s="3">
        <f t="shared" si="597"/>
        <v>84879</v>
      </c>
      <c r="CC919" s="3">
        <f t="shared" si="598"/>
        <v>0</v>
      </c>
      <c r="CD919" s="3">
        <f t="shared" si="599"/>
        <v>0</v>
      </c>
      <c r="CE919" s="3" t="str">
        <f t="shared" si="600"/>
        <v/>
      </c>
      <c r="CF919" s="3" t="e">
        <f>HLOOKUP(CE919,'Valuation Data'!$D$2:$K$5,4,FALSE)</f>
        <v>#N/A</v>
      </c>
      <c r="CG919" s="3">
        <f t="shared" si="601"/>
        <v>84879</v>
      </c>
      <c r="CH919" s="3" t="str">
        <f t="shared" si="602"/>
        <v>No</v>
      </c>
      <c r="CI919" s="3" t="str">
        <f>VLOOKUP(R919,'Use Codes &amp; County Type'!A:D,4,FALSE)</f>
        <v>V</v>
      </c>
      <c r="CJ919" s="3" t="str">
        <f t="shared" si="603"/>
        <v>Yes</v>
      </c>
      <c r="CK919" s="3" t="str">
        <f t="shared" si="604"/>
        <v>No</v>
      </c>
      <c r="CL919" s="3">
        <f t="shared" si="605"/>
        <v>0</v>
      </c>
      <c r="CM919" s="3">
        <f t="shared" si="606"/>
        <v>0</v>
      </c>
      <c r="CN919" s="3">
        <f t="shared" si="607"/>
        <v>5686.8</v>
      </c>
      <c r="CO919" s="3">
        <f t="shared" si="608"/>
        <v>-5686.8</v>
      </c>
      <c r="CP919" s="3">
        <f t="shared" si="609"/>
        <v>6.6998904322623967E-2</v>
      </c>
      <c r="CR919" s="3" t="str">
        <f t="shared" si="610"/>
        <v>No</v>
      </c>
      <c r="CV919" s="3" t="str">
        <f t="shared" si="611"/>
        <v>Vacant, No Sales Data</v>
      </c>
      <c r="CW919" s="3">
        <f t="shared" si="612"/>
        <v>918</v>
      </c>
      <c r="CX919" s="3">
        <f t="shared" si="613"/>
        <v>1421.7</v>
      </c>
      <c r="CY919" s="3" t="str">
        <f t="shared" si="614"/>
        <v>Ok</v>
      </c>
      <c r="CZ919">
        <v>0</v>
      </c>
      <c r="DA919">
        <v>0</v>
      </c>
    </row>
    <row r="920" spans="1:105" x14ac:dyDescent="0.25">
      <c r="A920">
        <v>919</v>
      </c>
      <c r="B920" t="s">
        <v>3</v>
      </c>
      <c r="C920" t="s">
        <v>1028</v>
      </c>
      <c r="D920">
        <v>1219.24</v>
      </c>
      <c r="E920">
        <v>2017</v>
      </c>
      <c r="F920">
        <v>1219.24</v>
      </c>
      <c r="G920">
        <v>1219.24</v>
      </c>
      <c r="H920" s="3">
        <f t="shared" si="574"/>
        <v>0</v>
      </c>
      <c r="I920">
        <v>35808</v>
      </c>
      <c r="J920" t="s">
        <v>2735</v>
      </c>
      <c r="K920" t="s">
        <v>2738</v>
      </c>
      <c r="L920">
        <v>32011</v>
      </c>
      <c r="M920" t="s">
        <v>3420</v>
      </c>
      <c r="N920" t="s">
        <v>4759</v>
      </c>
      <c r="O920">
        <v>-81.847962702753904</v>
      </c>
      <c r="P920">
        <v>30.576796101461198</v>
      </c>
      <c r="Q920" t="s">
        <v>5443</v>
      </c>
      <c r="R920">
        <v>2</v>
      </c>
      <c r="S920" t="s">
        <v>6535</v>
      </c>
      <c r="T920">
        <v>1006</v>
      </c>
      <c r="U920" t="s">
        <v>6578</v>
      </c>
      <c r="V920">
        <v>2017</v>
      </c>
      <c r="W920">
        <v>72514</v>
      </c>
      <c r="X920">
        <v>2017</v>
      </c>
      <c r="Y920">
        <v>72514</v>
      </c>
      <c r="Z920">
        <v>1097.77</v>
      </c>
      <c r="AA920" s="3">
        <f t="shared" si="575"/>
        <v>0.90037236311144642</v>
      </c>
      <c r="AB920" t="s">
        <v>6616</v>
      </c>
      <c r="AI920" t="s">
        <v>6618</v>
      </c>
      <c r="AJ920" t="s">
        <v>6618</v>
      </c>
      <c r="AK920">
        <v>0</v>
      </c>
      <c r="AL920">
        <v>0</v>
      </c>
      <c r="AM920">
        <v>0</v>
      </c>
      <c r="AN920">
        <v>0</v>
      </c>
      <c r="AO920">
        <v>0</v>
      </c>
      <c r="AP920" s="3" t="str">
        <f t="shared" si="576"/>
        <v>No</v>
      </c>
      <c r="AQ920" s="3" t="str">
        <f t="shared" si="577"/>
        <v>No</v>
      </c>
      <c r="AR920" s="3" t="str">
        <f t="shared" si="578"/>
        <v>No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 t="s">
        <v>6634</v>
      </c>
      <c r="AZ920">
        <v>0</v>
      </c>
      <c r="BA920">
        <v>1</v>
      </c>
      <c r="BB920" t="s">
        <v>6616</v>
      </c>
      <c r="BC920" t="s">
        <v>6616</v>
      </c>
      <c r="BD920" s="4" t="str">
        <f t="shared" si="579"/>
        <v>No</v>
      </c>
      <c r="BE920" t="s">
        <v>6640</v>
      </c>
      <c r="BF920" s="3" t="str">
        <f t="shared" si="580"/>
        <v>No</v>
      </c>
      <c r="BG920" t="s">
        <v>6645</v>
      </c>
      <c r="BH920" s="3" t="str">
        <f t="shared" si="581"/>
        <v>35808 QUAIL RD</v>
      </c>
      <c r="BI920" s="3" t="str">
        <f t="shared" si="582"/>
        <v>Callahan</v>
      </c>
      <c r="BJ920" s="3" t="str">
        <f t="shared" si="583"/>
        <v>Florida</v>
      </c>
      <c r="BK920" s="3">
        <f t="shared" si="584"/>
        <v>32011</v>
      </c>
      <c r="BL920" s="3" t="str">
        <f t="shared" si="585"/>
        <v>35808 QUAIL RD CALLAHAN FL 32011</v>
      </c>
      <c r="BM920" s="3" t="str">
        <f t="shared" si="586"/>
        <v/>
      </c>
      <c r="BN920" s="3" t="str">
        <f t="shared" si="587"/>
        <v>Pass</v>
      </c>
      <c r="BO920" s="3" t="str">
        <f t="shared" si="588"/>
        <v>No</v>
      </c>
      <c r="BP920" s="3" t="str">
        <f t="shared" si="589"/>
        <v>FV&lt;$10K</v>
      </c>
      <c r="BQ920" t="s">
        <v>6650</v>
      </c>
      <c r="BR920" s="3" t="str">
        <f t="shared" si="590"/>
        <v>No, &lt; $20K Lien</v>
      </c>
      <c r="BS920" s="3" t="str">
        <f t="shared" si="591"/>
        <v>No, Lien &lt; $20K</v>
      </c>
      <c r="BT920" t="s">
        <v>6650</v>
      </c>
      <c r="BU920" s="3" t="str">
        <f t="shared" si="592"/>
        <v>No</v>
      </c>
      <c r="BV920" s="3" t="str">
        <f t="shared" si="593"/>
        <v>No</v>
      </c>
      <c r="BW920" s="3">
        <f t="shared" si="594"/>
        <v>1</v>
      </c>
      <c r="BX920" s="3" t="str">
        <f t="shared" si="595"/>
        <v>No</v>
      </c>
      <c r="BY920" s="3">
        <f t="shared" si="596"/>
        <v>72514</v>
      </c>
      <c r="BZ920">
        <v>1</v>
      </c>
      <c r="CA920" s="3">
        <f t="shared" si="597"/>
        <v>72514</v>
      </c>
      <c r="CC920" s="3">
        <f t="shared" si="598"/>
        <v>0</v>
      </c>
      <c r="CD920" s="3">
        <f t="shared" si="599"/>
        <v>0</v>
      </c>
      <c r="CE920" s="3" t="str">
        <f t="shared" si="600"/>
        <v/>
      </c>
      <c r="CF920" s="3" t="e">
        <f>HLOOKUP(CE920,'Valuation Data'!$D$2:$K$5,4,FALSE)</f>
        <v>#N/A</v>
      </c>
      <c r="CG920" s="3">
        <f t="shared" si="601"/>
        <v>72514</v>
      </c>
      <c r="CH920" s="3" t="str">
        <f t="shared" si="602"/>
        <v>No</v>
      </c>
      <c r="CI920" s="3" t="str">
        <f>VLOOKUP(R920,'Use Codes &amp; County Type'!A:D,4,FALSE)</f>
        <v>R</v>
      </c>
      <c r="CJ920" s="3" t="str">
        <f t="shared" si="603"/>
        <v>No</v>
      </c>
      <c r="CK920" s="3" t="str">
        <f t="shared" si="604"/>
        <v>No</v>
      </c>
      <c r="CL920" s="3">
        <f t="shared" si="605"/>
        <v>0.35</v>
      </c>
      <c r="CM920" s="3">
        <f t="shared" si="606"/>
        <v>25379.899999999998</v>
      </c>
      <c r="CN920" s="3">
        <f t="shared" si="607"/>
        <v>6096.2</v>
      </c>
      <c r="CO920" s="3">
        <f t="shared" si="608"/>
        <v>19283.699999999997</v>
      </c>
      <c r="CP920" s="3">
        <f t="shared" si="609"/>
        <v>8.4069283172904546E-2</v>
      </c>
      <c r="CR920" s="3" t="str">
        <f t="shared" si="610"/>
        <v>No</v>
      </c>
      <c r="CV920" s="3" t="str">
        <f t="shared" si="611"/>
        <v>*Bid</v>
      </c>
      <c r="CW920" s="3">
        <f t="shared" si="612"/>
        <v>919</v>
      </c>
      <c r="CX920" s="3">
        <f t="shared" si="613"/>
        <v>1219.24</v>
      </c>
      <c r="CY920" s="3" t="str">
        <f t="shared" si="614"/>
        <v>Ok</v>
      </c>
      <c r="CZ920">
        <v>0</v>
      </c>
      <c r="DA920">
        <v>0</v>
      </c>
    </row>
    <row r="921" spans="1:105" x14ac:dyDescent="0.25">
      <c r="A921">
        <v>920</v>
      </c>
      <c r="B921" t="s">
        <v>3</v>
      </c>
      <c r="C921" t="s">
        <v>1029</v>
      </c>
      <c r="D921">
        <v>713.05</v>
      </c>
      <c r="E921">
        <v>2017</v>
      </c>
      <c r="F921">
        <v>713.05</v>
      </c>
      <c r="G921">
        <v>713.05</v>
      </c>
      <c r="H921" s="3">
        <f t="shared" si="574"/>
        <v>0</v>
      </c>
      <c r="I921">
        <v>45175</v>
      </c>
      <c r="J921" t="s">
        <v>2735</v>
      </c>
      <c r="K921" t="s">
        <v>2738</v>
      </c>
      <c r="L921">
        <v>32011</v>
      </c>
      <c r="M921" t="s">
        <v>3421</v>
      </c>
      <c r="N921" t="s">
        <v>4759</v>
      </c>
      <c r="O921">
        <v>-81.844633306250302</v>
      </c>
      <c r="P921">
        <v>30.571182302207099</v>
      </c>
      <c r="Q921" t="s">
        <v>5444</v>
      </c>
      <c r="R921">
        <v>1</v>
      </c>
      <c r="S921" t="s">
        <v>6539</v>
      </c>
      <c r="T921">
        <v>1001</v>
      </c>
      <c r="U921" t="s">
        <v>6582</v>
      </c>
      <c r="V921">
        <v>2017</v>
      </c>
      <c r="W921">
        <v>63026</v>
      </c>
      <c r="X921">
        <v>2017</v>
      </c>
      <c r="Y921">
        <v>63026</v>
      </c>
      <c r="Z921">
        <v>629.73</v>
      </c>
      <c r="AA921" s="3">
        <f t="shared" si="575"/>
        <v>0.88314984923918383</v>
      </c>
      <c r="AB921" t="s">
        <v>6616</v>
      </c>
      <c r="AD921" t="s">
        <v>6616</v>
      </c>
      <c r="AE921" t="s">
        <v>6616</v>
      </c>
      <c r="AG921" t="s">
        <v>6616</v>
      </c>
      <c r="AH921" t="s">
        <v>6616</v>
      </c>
      <c r="AI921" t="s">
        <v>6618</v>
      </c>
      <c r="AJ921" t="s">
        <v>6618</v>
      </c>
      <c r="AK921" t="s">
        <v>6618</v>
      </c>
      <c r="AL921" t="s">
        <v>6618</v>
      </c>
      <c r="AM921" t="s">
        <v>6618</v>
      </c>
      <c r="AN921" t="s">
        <v>6618</v>
      </c>
      <c r="AO921" t="s">
        <v>6618</v>
      </c>
      <c r="AP921" s="3" t="str">
        <f t="shared" si="576"/>
        <v>No</v>
      </c>
      <c r="AQ921" s="3" t="str">
        <f t="shared" si="577"/>
        <v>No</v>
      </c>
      <c r="AR921" s="3" t="str">
        <f t="shared" si="578"/>
        <v>No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 t="s">
        <v>6634</v>
      </c>
      <c r="AZ921" t="s">
        <v>6638</v>
      </c>
      <c r="BA921">
        <v>2</v>
      </c>
      <c r="BB921" t="s">
        <v>6617</v>
      </c>
      <c r="BC921" t="s">
        <v>6617</v>
      </c>
      <c r="BD921" s="4" t="str">
        <f t="shared" si="579"/>
        <v>No</v>
      </c>
      <c r="BE921" t="s">
        <v>6640</v>
      </c>
      <c r="BF921" s="3" t="str">
        <f t="shared" si="580"/>
        <v>No</v>
      </c>
      <c r="BG921" t="s">
        <v>6645</v>
      </c>
      <c r="BH921" s="3" t="str">
        <f t="shared" si="581"/>
        <v>45175 WARDLAW CIR</v>
      </c>
      <c r="BI921" s="3" t="str">
        <f t="shared" si="582"/>
        <v>Callahan</v>
      </c>
      <c r="BJ921" s="3" t="str">
        <f t="shared" si="583"/>
        <v>Florida</v>
      </c>
      <c r="BK921" s="3">
        <f t="shared" si="584"/>
        <v>32011</v>
      </c>
      <c r="BL921" s="3" t="str">
        <f t="shared" si="585"/>
        <v>45175 WARDLAW CIR CALLAHAN FL 32011</v>
      </c>
      <c r="BM921" s="3" t="str">
        <f t="shared" si="586"/>
        <v/>
      </c>
      <c r="BN921" s="3" t="str">
        <f t="shared" si="587"/>
        <v>Pass</v>
      </c>
      <c r="BO921" s="3" t="str">
        <f t="shared" si="588"/>
        <v>Yes</v>
      </c>
      <c r="BP921" s="3" t="str">
        <f t="shared" si="589"/>
        <v>FV&lt;$10K</v>
      </c>
      <c r="BQ921" t="s">
        <v>6650</v>
      </c>
      <c r="BR921" s="3" t="str">
        <f t="shared" si="590"/>
        <v>No, &lt; $20K Lien</v>
      </c>
      <c r="BS921" s="3" t="str">
        <f t="shared" si="591"/>
        <v>No, Lien &lt; $20K</v>
      </c>
      <c r="BT921" t="s">
        <v>6650</v>
      </c>
      <c r="BU921" s="3" t="str">
        <f t="shared" si="592"/>
        <v>No</v>
      </c>
      <c r="BV921" s="3" t="str">
        <f t="shared" si="593"/>
        <v>No</v>
      </c>
      <c r="BW921" s="3">
        <f t="shared" si="594"/>
        <v>2</v>
      </c>
      <c r="BX921" s="3" t="str">
        <f t="shared" si="595"/>
        <v>Yes</v>
      </c>
      <c r="BY921" s="3">
        <f t="shared" si="596"/>
        <v>63026</v>
      </c>
      <c r="BZ921">
        <v>1</v>
      </c>
      <c r="CA921" s="3">
        <f t="shared" si="597"/>
        <v>63026</v>
      </c>
      <c r="CC921" s="3">
        <f t="shared" si="598"/>
        <v>0</v>
      </c>
      <c r="CD921" s="3">
        <f t="shared" si="599"/>
        <v>0</v>
      </c>
      <c r="CE921" s="3" t="str">
        <f t="shared" si="600"/>
        <v/>
      </c>
      <c r="CF921" s="3" t="e">
        <f>HLOOKUP(CE921,'Valuation Data'!$D$2:$K$5,4,FALSE)</f>
        <v>#N/A</v>
      </c>
      <c r="CG921" s="3">
        <f t="shared" si="601"/>
        <v>63026</v>
      </c>
      <c r="CH921" s="3" t="str">
        <f t="shared" si="602"/>
        <v>No</v>
      </c>
      <c r="CI921" s="3" t="str">
        <f>VLOOKUP(R921,'Use Codes &amp; County Type'!A:D,4,FALSE)</f>
        <v>S</v>
      </c>
      <c r="CJ921" s="3" t="str">
        <f t="shared" si="603"/>
        <v>No</v>
      </c>
      <c r="CK921" s="3" t="str">
        <f t="shared" si="604"/>
        <v>Yes</v>
      </c>
      <c r="CL921" s="3">
        <f t="shared" si="605"/>
        <v>0.67</v>
      </c>
      <c r="CM921" s="3">
        <f t="shared" si="606"/>
        <v>42227.420000000006</v>
      </c>
      <c r="CN921" s="3">
        <f t="shared" si="607"/>
        <v>4278.3</v>
      </c>
      <c r="CO921" s="3">
        <f t="shared" si="608"/>
        <v>37949.120000000003</v>
      </c>
      <c r="CP921" s="3">
        <f t="shared" si="609"/>
        <v>6.7881509218417804E-2</v>
      </c>
      <c r="CR921" s="3" t="str">
        <f t="shared" si="610"/>
        <v>No</v>
      </c>
      <c r="CV921" s="3" t="str">
        <f t="shared" si="611"/>
        <v>Too Many Priors</v>
      </c>
      <c r="CW921" s="3">
        <f t="shared" si="612"/>
        <v>920</v>
      </c>
      <c r="CX921" s="3">
        <f t="shared" si="613"/>
        <v>713.05</v>
      </c>
      <c r="CY921" s="3" t="str">
        <f t="shared" si="614"/>
        <v>Ok</v>
      </c>
      <c r="CZ921">
        <v>0</v>
      </c>
      <c r="DA921">
        <v>0</v>
      </c>
    </row>
    <row r="922" spans="1:105" x14ac:dyDescent="0.25">
      <c r="A922">
        <v>921</v>
      </c>
      <c r="B922" t="s">
        <v>3</v>
      </c>
      <c r="C922" t="s">
        <v>1030</v>
      </c>
      <c r="D922">
        <v>424.95</v>
      </c>
      <c r="E922">
        <v>2017</v>
      </c>
      <c r="F922">
        <v>424.95</v>
      </c>
      <c r="G922">
        <v>424.95</v>
      </c>
      <c r="H922" s="3">
        <f t="shared" si="574"/>
        <v>0</v>
      </c>
      <c r="J922" t="s">
        <v>2735</v>
      </c>
      <c r="K922" t="s">
        <v>2738</v>
      </c>
      <c r="L922">
        <v>32011</v>
      </c>
      <c r="M922" t="s">
        <v>3021</v>
      </c>
      <c r="N922" t="s">
        <v>4759</v>
      </c>
      <c r="O922">
        <v>-81.845773039718907</v>
      </c>
      <c r="P922">
        <v>30.572685447387599</v>
      </c>
      <c r="Q922" t="s">
        <v>5445</v>
      </c>
      <c r="R922">
        <v>0</v>
      </c>
      <c r="S922" t="s">
        <v>6538</v>
      </c>
      <c r="T922">
        <v>8001</v>
      </c>
      <c r="U922" t="s">
        <v>6581</v>
      </c>
      <c r="V922">
        <v>2017</v>
      </c>
      <c r="W922">
        <v>24000</v>
      </c>
      <c r="X922">
        <v>2017</v>
      </c>
      <c r="Y922">
        <v>24000</v>
      </c>
      <c r="Z922">
        <v>363.34</v>
      </c>
      <c r="AA922" s="3">
        <f t="shared" si="575"/>
        <v>0.85501823743969874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 s="3" t="str">
        <f t="shared" si="576"/>
        <v>No</v>
      </c>
      <c r="AQ922" s="3" t="str">
        <f t="shared" si="577"/>
        <v>No</v>
      </c>
      <c r="AR922" s="3" t="str">
        <f t="shared" si="578"/>
        <v>No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 t="s">
        <v>6634</v>
      </c>
      <c r="AZ922">
        <v>0</v>
      </c>
      <c r="BA922">
        <v>0</v>
      </c>
      <c r="BB922" t="s">
        <v>6616</v>
      </c>
      <c r="BC922">
        <v>0</v>
      </c>
      <c r="BD922" s="4" t="str">
        <f t="shared" si="579"/>
        <v>No</v>
      </c>
      <c r="BE922" t="s">
        <v>6640</v>
      </c>
      <c r="BF922" s="3" t="str">
        <f t="shared" si="580"/>
        <v>No</v>
      </c>
      <c r="BG922" t="s">
        <v>6645</v>
      </c>
      <c r="BH922" s="3" t="str">
        <f t="shared" si="581"/>
        <v>OLD DIXIE HWY</v>
      </c>
      <c r="BI922" s="3" t="str">
        <f t="shared" si="582"/>
        <v>Callahan</v>
      </c>
      <c r="BJ922" s="3" t="str">
        <f t="shared" si="583"/>
        <v>Florida</v>
      </c>
      <c r="BK922" s="3">
        <f t="shared" si="584"/>
        <v>32011</v>
      </c>
      <c r="BL922" s="3" t="str">
        <f t="shared" si="585"/>
        <v>OLD DIXIE HWY CALLAHAN FL 32011</v>
      </c>
      <c r="BM922" s="3" t="str">
        <f t="shared" si="586"/>
        <v/>
      </c>
      <c r="BN922" s="3" t="str">
        <f t="shared" si="587"/>
        <v>Pass</v>
      </c>
      <c r="BO922" s="3" t="str">
        <f t="shared" si="588"/>
        <v>No</v>
      </c>
      <c r="BP922" s="3" t="str">
        <f t="shared" si="589"/>
        <v>FV&lt;$10K</v>
      </c>
      <c r="BQ922" t="s">
        <v>6650</v>
      </c>
      <c r="BR922" s="3" t="str">
        <f t="shared" si="590"/>
        <v>No, &lt; $20K Lien</v>
      </c>
      <c r="BS922" s="3" t="str">
        <f t="shared" si="591"/>
        <v>No, Lien &lt; $20K</v>
      </c>
      <c r="BT922" t="s">
        <v>6650</v>
      </c>
      <c r="BU922" s="3" t="str">
        <f t="shared" si="592"/>
        <v>No</v>
      </c>
      <c r="BV922" s="3" t="str">
        <f t="shared" si="593"/>
        <v>No</v>
      </c>
      <c r="BW922" s="3">
        <f t="shared" si="594"/>
        <v>0</v>
      </c>
      <c r="BX922" s="3" t="str">
        <f t="shared" si="595"/>
        <v>No</v>
      </c>
      <c r="BY922" s="3">
        <f t="shared" si="596"/>
        <v>24000</v>
      </c>
      <c r="BZ922">
        <v>1</v>
      </c>
      <c r="CA922" s="3">
        <f t="shared" si="597"/>
        <v>24000</v>
      </c>
      <c r="CC922" s="3">
        <f t="shared" si="598"/>
        <v>0</v>
      </c>
      <c r="CD922" s="3">
        <f t="shared" si="599"/>
        <v>0</v>
      </c>
      <c r="CE922" s="3" t="str">
        <f t="shared" si="600"/>
        <v/>
      </c>
      <c r="CF922" s="3" t="e">
        <f>HLOOKUP(CE922,'Valuation Data'!$D$2:$K$5,4,FALSE)</f>
        <v>#N/A</v>
      </c>
      <c r="CG922" s="3">
        <f t="shared" si="601"/>
        <v>24000</v>
      </c>
      <c r="CH922" s="3" t="str">
        <f t="shared" si="602"/>
        <v>No</v>
      </c>
      <c r="CI922" s="3" t="str">
        <f>VLOOKUP(R922,'Use Codes &amp; County Type'!A:D,4,FALSE)</f>
        <v>V</v>
      </c>
      <c r="CJ922" s="3" t="str">
        <f t="shared" si="603"/>
        <v>Yes</v>
      </c>
      <c r="CK922" s="3" t="str">
        <f t="shared" si="604"/>
        <v>No</v>
      </c>
      <c r="CL922" s="3">
        <f t="shared" si="605"/>
        <v>0</v>
      </c>
      <c r="CM922" s="3">
        <f t="shared" si="606"/>
        <v>0</v>
      </c>
      <c r="CN922" s="3">
        <f t="shared" si="607"/>
        <v>1699.8</v>
      </c>
      <c r="CO922" s="3">
        <f t="shared" si="608"/>
        <v>-1699.8</v>
      </c>
      <c r="CP922" s="3">
        <f t="shared" si="609"/>
        <v>7.0824999999999999E-2</v>
      </c>
      <c r="CR922" s="3" t="str">
        <f t="shared" si="610"/>
        <v>No</v>
      </c>
      <c r="CV922" s="3" t="str">
        <f t="shared" si="611"/>
        <v>FMV&lt;$30K</v>
      </c>
      <c r="CW922" s="3">
        <f t="shared" si="612"/>
        <v>921</v>
      </c>
      <c r="CX922" s="3">
        <f t="shared" si="613"/>
        <v>424.95</v>
      </c>
      <c r="CY922" s="3" t="str">
        <f t="shared" si="614"/>
        <v>Ok</v>
      </c>
      <c r="CZ922">
        <v>0</v>
      </c>
      <c r="DA922">
        <v>0</v>
      </c>
    </row>
    <row r="923" spans="1:105" x14ac:dyDescent="0.25">
      <c r="A923">
        <v>922</v>
      </c>
      <c r="B923" t="s">
        <v>3</v>
      </c>
      <c r="C923" t="s">
        <v>1031</v>
      </c>
      <c r="D923">
        <v>252.95</v>
      </c>
      <c r="E923">
        <v>2017</v>
      </c>
      <c r="F923">
        <v>252.95</v>
      </c>
      <c r="G923">
        <v>252.95</v>
      </c>
      <c r="H923" s="3">
        <f t="shared" si="574"/>
        <v>0</v>
      </c>
      <c r="J923" t="s">
        <v>2735</v>
      </c>
      <c r="K923" t="s">
        <v>2738</v>
      </c>
      <c r="L923">
        <v>32011</v>
      </c>
      <c r="M923" t="s">
        <v>3422</v>
      </c>
      <c r="N923" t="s">
        <v>4759</v>
      </c>
      <c r="O923">
        <v>-81.847474785023095</v>
      </c>
      <c r="P923">
        <v>30.572637731224901</v>
      </c>
      <c r="Q923" t="s">
        <v>5068</v>
      </c>
      <c r="R923">
        <v>0</v>
      </c>
      <c r="S923" t="s">
        <v>6538</v>
      </c>
      <c r="T923">
        <v>8001</v>
      </c>
      <c r="U923" t="s">
        <v>6581</v>
      </c>
      <c r="V923">
        <v>2017</v>
      </c>
      <c r="W923">
        <v>12738</v>
      </c>
      <c r="X923">
        <v>2017</v>
      </c>
      <c r="Y923">
        <v>14475</v>
      </c>
      <c r="Z923">
        <v>204.3</v>
      </c>
      <c r="AA923" s="3">
        <f t="shared" si="575"/>
        <v>0.80766949990116632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 s="3" t="str">
        <f t="shared" si="576"/>
        <v>No</v>
      </c>
      <c r="AQ923" s="3" t="str">
        <f t="shared" si="577"/>
        <v>No</v>
      </c>
      <c r="AR923" s="3" t="str">
        <f t="shared" si="578"/>
        <v>No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 t="s">
        <v>6634</v>
      </c>
      <c r="AZ923">
        <v>0</v>
      </c>
      <c r="BA923">
        <v>0</v>
      </c>
      <c r="BB923" t="s">
        <v>6616</v>
      </c>
      <c r="BC923">
        <v>0</v>
      </c>
      <c r="BD923" s="4" t="str">
        <f t="shared" si="579"/>
        <v>No</v>
      </c>
      <c r="BE923" t="s">
        <v>6640</v>
      </c>
      <c r="BF923" s="3" t="str">
        <f t="shared" si="580"/>
        <v>No</v>
      </c>
      <c r="BG923" t="s">
        <v>6645</v>
      </c>
      <c r="BH923" s="3" t="str">
        <f t="shared" si="581"/>
        <v>BY PASS RD</v>
      </c>
      <c r="BI923" s="3" t="str">
        <f t="shared" si="582"/>
        <v>Callahan</v>
      </c>
      <c r="BJ923" s="3" t="str">
        <f t="shared" si="583"/>
        <v>Florida</v>
      </c>
      <c r="BK923" s="3">
        <f t="shared" si="584"/>
        <v>32011</v>
      </c>
      <c r="BL923" s="3" t="str">
        <f t="shared" si="585"/>
        <v>BY PASS RD CALLAHAN FL 32011</v>
      </c>
      <c r="BM923" s="3" t="str">
        <f t="shared" si="586"/>
        <v/>
      </c>
      <c r="BN923" s="3" t="str">
        <f t="shared" si="587"/>
        <v>Pass</v>
      </c>
      <c r="BO923" s="3" t="str">
        <f t="shared" si="588"/>
        <v>No</v>
      </c>
      <c r="BP923" s="3" t="str">
        <f t="shared" si="589"/>
        <v>FV&lt;$10K</v>
      </c>
      <c r="BQ923" t="s">
        <v>6650</v>
      </c>
      <c r="BR923" s="3" t="str">
        <f t="shared" si="590"/>
        <v>No, &lt; $20K Lien</v>
      </c>
      <c r="BS923" s="3" t="str">
        <f t="shared" si="591"/>
        <v>No, Lien &lt; $20K</v>
      </c>
      <c r="BT923" t="s">
        <v>6650</v>
      </c>
      <c r="BU923" s="3" t="str">
        <f t="shared" si="592"/>
        <v>No</v>
      </c>
      <c r="BV923" s="3" t="str">
        <f t="shared" si="593"/>
        <v>No</v>
      </c>
      <c r="BW923" s="3">
        <f t="shared" si="594"/>
        <v>0</v>
      </c>
      <c r="BX923" s="3" t="str">
        <f t="shared" si="595"/>
        <v>No</v>
      </c>
      <c r="BY923" s="3">
        <f t="shared" si="596"/>
        <v>12738</v>
      </c>
      <c r="BZ923">
        <v>1</v>
      </c>
      <c r="CA923" s="3">
        <f t="shared" si="597"/>
        <v>12738</v>
      </c>
      <c r="CC923" s="3">
        <f t="shared" si="598"/>
        <v>0</v>
      </c>
      <c r="CD923" s="3">
        <f t="shared" si="599"/>
        <v>0</v>
      </c>
      <c r="CE923" s="3" t="str">
        <f t="shared" si="600"/>
        <v/>
      </c>
      <c r="CF923" s="3" t="e">
        <f>HLOOKUP(CE923,'Valuation Data'!$D$2:$K$5,4,FALSE)</f>
        <v>#N/A</v>
      </c>
      <c r="CG923" s="3">
        <f t="shared" si="601"/>
        <v>12738</v>
      </c>
      <c r="CH923" s="3" t="str">
        <f t="shared" si="602"/>
        <v>No</v>
      </c>
      <c r="CI923" s="3" t="str">
        <f>VLOOKUP(R923,'Use Codes &amp; County Type'!A:D,4,FALSE)</f>
        <v>V</v>
      </c>
      <c r="CJ923" s="3" t="str">
        <f t="shared" si="603"/>
        <v>Yes</v>
      </c>
      <c r="CK923" s="3" t="str">
        <f t="shared" si="604"/>
        <v>No</v>
      </c>
      <c r="CL923" s="3">
        <f t="shared" si="605"/>
        <v>0</v>
      </c>
      <c r="CM923" s="3">
        <f t="shared" si="606"/>
        <v>0</v>
      </c>
      <c r="CN923" s="3">
        <f t="shared" si="607"/>
        <v>1011.8</v>
      </c>
      <c r="CO923" s="3">
        <f t="shared" si="608"/>
        <v>-1011.8</v>
      </c>
      <c r="CP923" s="3">
        <f t="shared" si="609"/>
        <v>7.9431621918668552E-2</v>
      </c>
      <c r="CR923" s="3" t="str">
        <f t="shared" si="610"/>
        <v>No</v>
      </c>
      <c r="CV923" s="3" t="str">
        <f t="shared" si="611"/>
        <v>FMV&lt;$30K</v>
      </c>
      <c r="CW923" s="3">
        <f t="shared" si="612"/>
        <v>922</v>
      </c>
      <c r="CX923" s="3">
        <f t="shared" si="613"/>
        <v>252.95</v>
      </c>
      <c r="CY923" s="3" t="str">
        <f t="shared" si="614"/>
        <v>Ok</v>
      </c>
      <c r="CZ923">
        <v>0</v>
      </c>
      <c r="DA923">
        <v>0</v>
      </c>
    </row>
    <row r="924" spans="1:105" x14ac:dyDescent="0.25">
      <c r="A924">
        <v>923</v>
      </c>
      <c r="B924" t="s">
        <v>3</v>
      </c>
      <c r="C924" t="s">
        <v>1032</v>
      </c>
      <c r="D924">
        <v>1277.44</v>
      </c>
      <c r="E924">
        <v>2017</v>
      </c>
      <c r="F924">
        <v>1277.44</v>
      </c>
      <c r="G924">
        <v>1277.44</v>
      </c>
      <c r="H924" s="3">
        <f t="shared" si="574"/>
        <v>0</v>
      </c>
      <c r="I924">
        <v>45059</v>
      </c>
      <c r="J924" t="s">
        <v>2735</v>
      </c>
      <c r="K924" t="s">
        <v>2738</v>
      </c>
      <c r="L924">
        <v>32011</v>
      </c>
      <c r="M924" t="s">
        <v>3423</v>
      </c>
      <c r="N924" t="s">
        <v>4759</v>
      </c>
      <c r="O924">
        <v>-81.843902790293896</v>
      </c>
      <c r="P924">
        <v>30.573499033701601</v>
      </c>
      <c r="Q924" t="s">
        <v>5446</v>
      </c>
      <c r="R924">
        <v>1</v>
      </c>
      <c r="S924" t="s">
        <v>6539</v>
      </c>
      <c r="T924">
        <v>1001</v>
      </c>
      <c r="U924" t="s">
        <v>6582</v>
      </c>
      <c r="V924">
        <v>2017</v>
      </c>
      <c r="W924">
        <v>76068</v>
      </c>
      <c r="X924">
        <v>2017</v>
      </c>
      <c r="Y924">
        <v>76068</v>
      </c>
      <c r="Z924">
        <v>1151.58</v>
      </c>
      <c r="AA924" s="3">
        <f t="shared" si="575"/>
        <v>0.90147482464929851</v>
      </c>
      <c r="AB924" t="s">
        <v>6616</v>
      </c>
      <c r="AC924" t="s">
        <v>6616</v>
      </c>
      <c r="AD924" t="s">
        <v>6616</v>
      </c>
      <c r="AI924" t="s">
        <v>6618</v>
      </c>
      <c r="AJ924" t="s">
        <v>6618</v>
      </c>
      <c r="AK924" t="s">
        <v>6618</v>
      </c>
      <c r="AL924" t="s">
        <v>6618</v>
      </c>
      <c r="AM924" t="s">
        <v>6618</v>
      </c>
      <c r="AN924" t="s">
        <v>6618</v>
      </c>
      <c r="AO924">
        <v>0</v>
      </c>
      <c r="AP924" s="3" t="str">
        <f t="shared" si="576"/>
        <v>No</v>
      </c>
      <c r="AQ924" s="3" t="str">
        <f t="shared" si="577"/>
        <v>No</v>
      </c>
      <c r="AR924" s="3" t="str">
        <f t="shared" si="578"/>
        <v>No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 t="s">
        <v>6634</v>
      </c>
      <c r="AZ924" t="s">
        <v>6638</v>
      </c>
      <c r="BA924">
        <v>0</v>
      </c>
      <c r="BB924" t="s">
        <v>6616</v>
      </c>
      <c r="BC924" t="s">
        <v>6616</v>
      </c>
      <c r="BD924" s="4" t="str">
        <f t="shared" si="579"/>
        <v>No</v>
      </c>
      <c r="BE924" t="s">
        <v>6640</v>
      </c>
      <c r="BF924" s="3" t="str">
        <f t="shared" si="580"/>
        <v>No</v>
      </c>
      <c r="BG924" t="s">
        <v>6645</v>
      </c>
      <c r="BH924" s="3" t="str">
        <f t="shared" si="581"/>
        <v>45059 ARLINE RD</v>
      </c>
      <c r="BI924" s="3" t="str">
        <f t="shared" si="582"/>
        <v>Callahan</v>
      </c>
      <c r="BJ924" s="3" t="str">
        <f t="shared" si="583"/>
        <v>Florida</v>
      </c>
      <c r="BK924" s="3">
        <f t="shared" si="584"/>
        <v>32011</v>
      </c>
      <c r="BL924" s="3" t="str">
        <f t="shared" si="585"/>
        <v>45059 ARLINE RD CALLAHAN FL 32011</v>
      </c>
      <c r="BM924" s="3" t="str">
        <f t="shared" si="586"/>
        <v/>
      </c>
      <c r="BN924" s="3" t="str">
        <f t="shared" si="587"/>
        <v>Pass</v>
      </c>
      <c r="BO924" s="3" t="str">
        <f t="shared" si="588"/>
        <v>No</v>
      </c>
      <c r="BP924" s="3" t="str">
        <f t="shared" si="589"/>
        <v>FV&lt;$10K</v>
      </c>
      <c r="BQ924" t="s">
        <v>6650</v>
      </c>
      <c r="BR924" s="3" t="str">
        <f t="shared" si="590"/>
        <v>No, &lt; $20K Lien</v>
      </c>
      <c r="BS924" s="3" t="str">
        <f t="shared" si="591"/>
        <v>No, Lien &lt; $20K</v>
      </c>
      <c r="BT924" t="s">
        <v>6650</v>
      </c>
      <c r="BU924" s="3" t="str">
        <f t="shared" si="592"/>
        <v>No</v>
      </c>
      <c r="BV924" s="3" t="str">
        <f t="shared" si="593"/>
        <v>No</v>
      </c>
      <c r="BW924" s="3">
        <f t="shared" si="594"/>
        <v>0</v>
      </c>
      <c r="BX924" s="3" t="str">
        <f t="shared" si="595"/>
        <v>No</v>
      </c>
      <c r="BY924" s="3">
        <f t="shared" si="596"/>
        <v>76068</v>
      </c>
      <c r="BZ924">
        <v>1</v>
      </c>
      <c r="CA924" s="3">
        <f t="shared" si="597"/>
        <v>76068</v>
      </c>
      <c r="CC924" s="3">
        <f t="shared" si="598"/>
        <v>0</v>
      </c>
      <c r="CD924" s="3">
        <f t="shared" si="599"/>
        <v>0</v>
      </c>
      <c r="CE924" s="3" t="str">
        <f t="shared" si="600"/>
        <v/>
      </c>
      <c r="CF924" s="3" t="e">
        <f>HLOOKUP(CE924,'Valuation Data'!$D$2:$K$5,4,FALSE)</f>
        <v>#N/A</v>
      </c>
      <c r="CG924" s="3">
        <f t="shared" si="601"/>
        <v>76068</v>
      </c>
      <c r="CH924" s="3" t="str">
        <f t="shared" si="602"/>
        <v>No</v>
      </c>
      <c r="CI924" s="3" t="str">
        <f>VLOOKUP(R924,'Use Codes &amp; County Type'!A:D,4,FALSE)</f>
        <v>S</v>
      </c>
      <c r="CJ924" s="3" t="str">
        <f t="shared" si="603"/>
        <v>No</v>
      </c>
      <c r="CK924" s="3" t="str">
        <f t="shared" si="604"/>
        <v>No</v>
      </c>
      <c r="CL924" s="3">
        <f t="shared" si="605"/>
        <v>0.35</v>
      </c>
      <c r="CM924" s="3">
        <f t="shared" si="606"/>
        <v>26623.8</v>
      </c>
      <c r="CN924" s="3">
        <f t="shared" si="607"/>
        <v>5109.76</v>
      </c>
      <c r="CO924" s="3">
        <f t="shared" si="608"/>
        <v>21514.04</v>
      </c>
      <c r="CP924" s="3">
        <f t="shared" si="609"/>
        <v>6.717358153231319E-2</v>
      </c>
      <c r="CR924" s="3" t="str">
        <f t="shared" si="610"/>
        <v>No</v>
      </c>
      <c r="CV924" s="3" t="str">
        <f t="shared" si="611"/>
        <v>*Bid</v>
      </c>
      <c r="CW924" s="3">
        <f t="shared" si="612"/>
        <v>923</v>
      </c>
      <c r="CX924" s="3">
        <f t="shared" si="613"/>
        <v>1277.44</v>
      </c>
      <c r="CY924" s="3" t="str">
        <f t="shared" si="614"/>
        <v>Ok</v>
      </c>
      <c r="CZ924">
        <v>0</v>
      </c>
      <c r="DA924">
        <v>0</v>
      </c>
    </row>
    <row r="925" spans="1:105" x14ac:dyDescent="0.25">
      <c r="A925">
        <v>924</v>
      </c>
      <c r="B925" t="s">
        <v>3</v>
      </c>
      <c r="C925" t="s">
        <v>1033</v>
      </c>
      <c r="D925">
        <v>817.89</v>
      </c>
      <c r="E925">
        <v>2017</v>
      </c>
      <c r="F925">
        <v>817.89</v>
      </c>
      <c r="G925">
        <v>817.89</v>
      </c>
      <c r="H925" s="3">
        <f t="shared" si="574"/>
        <v>0</v>
      </c>
      <c r="J925" t="s">
        <v>2735</v>
      </c>
      <c r="K925" t="s">
        <v>2738</v>
      </c>
      <c r="L925">
        <v>32011</v>
      </c>
      <c r="M925" t="s">
        <v>3422</v>
      </c>
      <c r="N925" t="s">
        <v>4759</v>
      </c>
      <c r="O925">
        <v>-81.850103534856899</v>
      </c>
      <c r="P925">
        <v>30.574892335115599</v>
      </c>
      <c r="Q925" t="s">
        <v>5131</v>
      </c>
      <c r="R925">
        <v>0</v>
      </c>
      <c r="S925" t="s">
        <v>6538</v>
      </c>
      <c r="T925">
        <v>8001</v>
      </c>
      <c r="U925" t="s">
        <v>6581</v>
      </c>
      <c r="V925">
        <v>2017</v>
      </c>
      <c r="W925">
        <v>48000</v>
      </c>
      <c r="X925">
        <v>2017</v>
      </c>
      <c r="Y925">
        <v>48000</v>
      </c>
      <c r="Z925">
        <v>726.67</v>
      </c>
      <c r="AA925" s="3">
        <f t="shared" si="575"/>
        <v>0.88846910953795744</v>
      </c>
      <c r="AB925" t="s">
        <v>6616</v>
      </c>
      <c r="AC925" t="s">
        <v>6616</v>
      </c>
      <c r="AD925" t="s">
        <v>6616</v>
      </c>
      <c r="AE925" t="s">
        <v>6616</v>
      </c>
      <c r="AF925" t="s">
        <v>6616</v>
      </c>
      <c r="AG925" t="s">
        <v>6616</v>
      </c>
      <c r="AH925" t="s">
        <v>6616</v>
      </c>
      <c r="AI925" t="s">
        <v>6618</v>
      </c>
      <c r="AJ925" t="s">
        <v>6618</v>
      </c>
      <c r="AK925" t="s">
        <v>6618</v>
      </c>
      <c r="AL925" t="s">
        <v>6618</v>
      </c>
      <c r="AM925" t="s">
        <v>6618</v>
      </c>
      <c r="AN925" t="s">
        <v>6618</v>
      </c>
      <c r="AO925" t="s">
        <v>6618</v>
      </c>
      <c r="AP925" s="3" t="str">
        <f t="shared" si="576"/>
        <v>No</v>
      </c>
      <c r="AQ925" s="3" t="str">
        <f t="shared" si="577"/>
        <v>No</v>
      </c>
      <c r="AR925" s="3" t="str">
        <f t="shared" si="578"/>
        <v>No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 t="s">
        <v>6634</v>
      </c>
      <c r="AZ925" t="s">
        <v>6637</v>
      </c>
      <c r="BA925">
        <v>2</v>
      </c>
      <c r="BB925" t="s">
        <v>6616</v>
      </c>
      <c r="BC925" t="s">
        <v>6617</v>
      </c>
      <c r="BD925" s="4" t="str">
        <f t="shared" si="579"/>
        <v>No</v>
      </c>
      <c r="BE925" t="s">
        <v>6640</v>
      </c>
      <c r="BF925" s="3" t="str">
        <f t="shared" si="580"/>
        <v>No</v>
      </c>
      <c r="BG925" t="s">
        <v>6645</v>
      </c>
      <c r="BH925" s="3" t="str">
        <f t="shared" si="581"/>
        <v>BY PASS RD</v>
      </c>
      <c r="BI925" s="3" t="str">
        <f t="shared" si="582"/>
        <v>Callahan</v>
      </c>
      <c r="BJ925" s="3" t="str">
        <f t="shared" si="583"/>
        <v>Florida</v>
      </c>
      <c r="BK925" s="3">
        <f t="shared" si="584"/>
        <v>32011</v>
      </c>
      <c r="BL925" s="3" t="str">
        <f t="shared" si="585"/>
        <v>BY PASS RD CALLAHAN FL 32011</v>
      </c>
      <c r="BM925" s="3" t="str">
        <f t="shared" si="586"/>
        <v/>
      </c>
      <c r="BN925" s="3" t="str">
        <f t="shared" si="587"/>
        <v>Pass</v>
      </c>
      <c r="BO925" s="3" t="str">
        <f t="shared" si="588"/>
        <v>Yes</v>
      </c>
      <c r="BP925" s="3" t="str">
        <f t="shared" si="589"/>
        <v>FV&lt;$10K</v>
      </c>
      <c r="BQ925" t="s">
        <v>6650</v>
      </c>
      <c r="BR925" s="3" t="str">
        <f t="shared" si="590"/>
        <v>No, &lt; $20K Lien</v>
      </c>
      <c r="BS925" s="3" t="str">
        <f t="shared" si="591"/>
        <v>No, Lien &lt; $20K</v>
      </c>
      <c r="BT925" t="s">
        <v>6650</v>
      </c>
      <c r="BU925" s="3" t="str">
        <f t="shared" si="592"/>
        <v>No</v>
      </c>
      <c r="BV925" s="3" t="str">
        <f t="shared" si="593"/>
        <v>No</v>
      </c>
      <c r="BW925" s="3">
        <f t="shared" si="594"/>
        <v>2</v>
      </c>
      <c r="BX925" s="3" t="str">
        <f t="shared" si="595"/>
        <v>No</v>
      </c>
      <c r="BY925" s="3">
        <f t="shared" si="596"/>
        <v>48000</v>
      </c>
      <c r="BZ925">
        <v>1</v>
      </c>
      <c r="CA925" s="3">
        <f t="shared" si="597"/>
        <v>48000</v>
      </c>
      <c r="CC925" s="3">
        <f t="shared" si="598"/>
        <v>0</v>
      </c>
      <c r="CD925" s="3">
        <f t="shared" si="599"/>
        <v>0</v>
      </c>
      <c r="CE925" s="3" t="str">
        <f t="shared" si="600"/>
        <v/>
      </c>
      <c r="CF925" s="3" t="e">
        <f>HLOOKUP(CE925,'Valuation Data'!$D$2:$K$5,4,FALSE)</f>
        <v>#N/A</v>
      </c>
      <c r="CG925" s="3">
        <f t="shared" si="601"/>
        <v>48000</v>
      </c>
      <c r="CH925" s="3" t="str">
        <f t="shared" si="602"/>
        <v>No</v>
      </c>
      <c r="CI925" s="3" t="str">
        <f>VLOOKUP(R925,'Use Codes &amp; County Type'!A:D,4,FALSE)</f>
        <v>V</v>
      </c>
      <c r="CJ925" s="3" t="str">
        <f t="shared" si="603"/>
        <v>Yes</v>
      </c>
      <c r="CK925" s="3" t="str">
        <f t="shared" si="604"/>
        <v>No</v>
      </c>
      <c r="CL925" s="3">
        <f t="shared" si="605"/>
        <v>0</v>
      </c>
      <c r="CM925" s="3">
        <f t="shared" si="606"/>
        <v>0</v>
      </c>
      <c r="CN925" s="3">
        <f t="shared" si="607"/>
        <v>4907.34</v>
      </c>
      <c r="CO925" s="3">
        <f t="shared" si="608"/>
        <v>-4907.34</v>
      </c>
      <c r="CP925" s="3">
        <f t="shared" si="609"/>
        <v>0.10223625</v>
      </c>
      <c r="CR925" s="3" t="str">
        <f t="shared" si="610"/>
        <v>No</v>
      </c>
      <c r="CV925" s="3" t="str">
        <f t="shared" si="611"/>
        <v>Vacant, No Sales Data</v>
      </c>
      <c r="CW925" s="3">
        <f t="shared" si="612"/>
        <v>924</v>
      </c>
      <c r="CX925" s="3">
        <f t="shared" si="613"/>
        <v>817.89</v>
      </c>
      <c r="CY925" s="3" t="str">
        <f t="shared" si="614"/>
        <v>Ok</v>
      </c>
      <c r="CZ925">
        <v>0</v>
      </c>
      <c r="DA925">
        <v>0</v>
      </c>
    </row>
    <row r="926" spans="1:105" x14ac:dyDescent="0.25">
      <c r="A926">
        <v>925</v>
      </c>
      <c r="B926" t="s">
        <v>3</v>
      </c>
      <c r="C926" t="s">
        <v>1034</v>
      </c>
      <c r="D926">
        <v>215.18</v>
      </c>
      <c r="E926">
        <v>2017</v>
      </c>
      <c r="F926">
        <v>215.18</v>
      </c>
      <c r="G926">
        <v>215.18</v>
      </c>
      <c r="H926" s="3">
        <f t="shared" si="574"/>
        <v>0</v>
      </c>
      <c r="J926" t="s">
        <v>2735</v>
      </c>
      <c r="K926" t="s">
        <v>2738</v>
      </c>
      <c r="L926">
        <v>32011</v>
      </c>
      <c r="M926" t="s">
        <v>3234</v>
      </c>
      <c r="N926" t="s">
        <v>4759</v>
      </c>
      <c r="O926">
        <v>-81.843658261331996</v>
      </c>
      <c r="P926">
        <v>30.572028251057301</v>
      </c>
      <c r="Q926" t="s">
        <v>5447</v>
      </c>
      <c r="R926">
        <v>0</v>
      </c>
      <c r="S926" t="s">
        <v>6538</v>
      </c>
      <c r="T926">
        <v>8001</v>
      </c>
      <c r="U926" t="s">
        <v>6581</v>
      </c>
      <c r="V926">
        <v>2017</v>
      </c>
      <c r="W926">
        <v>10560</v>
      </c>
      <c r="X926">
        <v>2017</v>
      </c>
      <c r="Y926">
        <v>12000</v>
      </c>
      <c r="Z926">
        <v>169.38</v>
      </c>
      <c r="AA926" s="3">
        <f t="shared" si="575"/>
        <v>0.78715494005019049</v>
      </c>
      <c r="AB926" t="s">
        <v>6616</v>
      </c>
      <c r="AC926" t="s">
        <v>6616</v>
      </c>
      <c r="AI926" t="s">
        <v>6618</v>
      </c>
      <c r="AJ926" t="s">
        <v>6618</v>
      </c>
      <c r="AK926" t="s">
        <v>6618</v>
      </c>
      <c r="AL926">
        <v>0</v>
      </c>
      <c r="AM926">
        <v>0</v>
      </c>
      <c r="AN926">
        <v>0</v>
      </c>
      <c r="AO926">
        <v>0</v>
      </c>
      <c r="AP926" s="3" t="str">
        <f t="shared" si="576"/>
        <v>No</v>
      </c>
      <c r="AQ926" s="3" t="str">
        <f t="shared" si="577"/>
        <v>No</v>
      </c>
      <c r="AR926" s="3" t="str">
        <f t="shared" si="578"/>
        <v>No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 t="s">
        <v>6634</v>
      </c>
      <c r="AZ926" t="s">
        <v>6638</v>
      </c>
      <c r="BA926">
        <v>2</v>
      </c>
      <c r="BB926" t="s">
        <v>6616</v>
      </c>
      <c r="BC926" t="s">
        <v>6616</v>
      </c>
      <c r="BD926" s="4" t="str">
        <f t="shared" si="579"/>
        <v>No</v>
      </c>
      <c r="BE926" t="s">
        <v>6640</v>
      </c>
      <c r="BF926" s="3" t="str">
        <f t="shared" si="580"/>
        <v>No</v>
      </c>
      <c r="BG926" t="s">
        <v>6645</v>
      </c>
      <c r="BH926" s="3" t="str">
        <f t="shared" si="581"/>
        <v>SR 115</v>
      </c>
      <c r="BI926" s="3" t="str">
        <f t="shared" si="582"/>
        <v>Callahan</v>
      </c>
      <c r="BJ926" s="3" t="str">
        <f t="shared" si="583"/>
        <v>Florida</v>
      </c>
      <c r="BK926" s="3">
        <f t="shared" si="584"/>
        <v>32011</v>
      </c>
      <c r="BL926" s="3" t="str">
        <f t="shared" si="585"/>
        <v>SR 115 CALLAHAN FL 32011</v>
      </c>
      <c r="BM926" s="3" t="str">
        <f t="shared" si="586"/>
        <v/>
      </c>
      <c r="BN926" s="3" t="str">
        <f t="shared" si="587"/>
        <v>Pass</v>
      </c>
      <c r="BO926" s="3" t="str">
        <f t="shared" si="588"/>
        <v>No</v>
      </c>
      <c r="BP926" s="3" t="str">
        <f t="shared" si="589"/>
        <v>FV&lt;$10K</v>
      </c>
      <c r="BQ926" t="s">
        <v>6650</v>
      </c>
      <c r="BR926" s="3" t="str">
        <f t="shared" si="590"/>
        <v>No, &lt; $20K Lien</v>
      </c>
      <c r="BS926" s="3" t="str">
        <f t="shared" si="591"/>
        <v>No, Lien &lt; $20K</v>
      </c>
      <c r="BT926" t="s">
        <v>6650</v>
      </c>
      <c r="BU926" s="3" t="str">
        <f t="shared" si="592"/>
        <v>No</v>
      </c>
      <c r="BV926" s="3" t="str">
        <f t="shared" si="593"/>
        <v>No</v>
      </c>
      <c r="BW926" s="3">
        <f t="shared" si="594"/>
        <v>2</v>
      </c>
      <c r="BX926" s="3" t="str">
        <f t="shared" si="595"/>
        <v>No</v>
      </c>
      <c r="BY926" s="3">
        <f t="shared" si="596"/>
        <v>10560</v>
      </c>
      <c r="BZ926">
        <v>1</v>
      </c>
      <c r="CA926" s="3">
        <f t="shared" si="597"/>
        <v>10560</v>
      </c>
      <c r="CC926" s="3">
        <f t="shared" si="598"/>
        <v>0</v>
      </c>
      <c r="CD926" s="3">
        <f t="shared" si="599"/>
        <v>0</v>
      </c>
      <c r="CE926" s="3" t="str">
        <f t="shared" si="600"/>
        <v/>
      </c>
      <c r="CF926" s="3" t="e">
        <f>HLOOKUP(CE926,'Valuation Data'!$D$2:$K$5,4,FALSE)</f>
        <v>#N/A</v>
      </c>
      <c r="CG926" s="3">
        <f t="shared" si="601"/>
        <v>10560</v>
      </c>
      <c r="CH926" s="3" t="str">
        <f t="shared" si="602"/>
        <v>No</v>
      </c>
      <c r="CI926" s="3" t="str">
        <f>VLOOKUP(R926,'Use Codes &amp; County Type'!A:D,4,FALSE)</f>
        <v>V</v>
      </c>
      <c r="CJ926" s="3" t="str">
        <f t="shared" si="603"/>
        <v>Yes</v>
      </c>
      <c r="CK926" s="3" t="str">
        <f t="shared" si="604"/>
        <v>No</v>
      </c>
      <c r="CL926" s="3">
        <f t="shared" si="605"/>
        <v>0</v>
      </c>
      <c r="CM926" s="3">
        <f t="shared" si="606"/>
        <v>0</v>
      </c>
      <c r="CN926" s="3">
        <f t="shared" si="607"/>
        <v>1291.0800000000002</v>
      </c>
      <c r="CO926" s="3">
        <f t="shared" si="608"/>
        <v>-1291.0800000000002</v>
      </c>
      <c r="CP926" s="3">
        <f t="shared" si="609"/>
        <v>0.12226136363636365</v>
      </c>
      <c r="CR926" s="3" t="str">
        <f t="shared" si="610"/>
        <v>No</v>
      </c>
      <c r="CV926" s="3" t="str">
        <f t="shared" si="611"/>
        <v>FMV&lt;$30K</v>
      </c>
      <c r="CW926" s="3">
        <f t="shared" si="612"/>
        <v>925</v>
      </c>
      <c r="CX926" s="3">
        <f t="shared" si="613"/>
        <v>215.18</v>
      </c>
      <c r="CY926" s="3" t="str">
        <f t="shared" si="614"/>
        <v>Ok</v>
      </c>
      <c r="CZ926">
        <v>0</v>
      </c>
      <c r="DA926">
        <v>0</v>
      </c>
    </row>
    <row r="927" spans="1:105" x14ac:dyDescent="0.25">
      <c r="A927">
        <v>926</v>
      </c>
      <c r="B927" t="s">
        <v>3</v>
      </c>
      <c r="C927" t="s">
        <v>1035</v>
      </c>
      <c r="D927">
        <v>433.13</v>
      </c>
      <c r="E927">
        <v>2017</v>
      </c>
      <c r="F927">
        <v>433.13</v>
      </c>
      <c r="G927">
        <v>433.13</v>
      </c>
      <c r="H927" s="3">
        <f t="shared" si="574"/>
        <v>0</v>
      </c>
      <c r="I927">
        <v>45091</v>
      </c>
      <c r="J927" t="s">
        <v>2735</v>
      </c>
      <c r="K927" t="s">
        <v>2738</v>
      </c>
      <c r="L927">
        <v>32011</v>
      </c>
      <c r="M927" t="s">
        <v>3424</v>
      </c>
      <c r="N927" t="s">
        <v>4759</v>
      </c>
      <c r="O927">
        <v>-81.843153559773697</v>
      </c>
      <c r="P927">
        <v>30.5699927473934</v>
      </c>
      <c r="Q927" t="s">
        <v>5448</v>
      </c>
      <c r="R927">
        <v>0</v>
      </c>
      <c r="S927" t="s">
        <v>6538</v>
      </c>
      <c r="T927">
        <v>8001</v>
      </c>
      <c r="U927" t="s">
        <v>6581</v>
      </c>
      <c r="V927">
        <v>2017</v>
      </c>
      <c r="W927">
        <v>24500</v>
      </c>
      <c r="X927">
        <v>2017</v>
      </c>
      <c r="Y927">
        <v>24500</v>
      </c>
      <c r="Z927">
        <v>370.9</v>
      </c>
      <c r="AA927" s="3">
        <f t="shared" si="575"/>
        <v>0.85632489091035024</v>
      </c>
      <c r="AB927" t="s">
        <v>6616</v>
      </c>
      <c r="AC927" t="s">
        <v>6616</v>
      </c>
      <c r="AD927" t="s">
        <v>6616</v>
      </c>
      <c r="AE927" t="s">
        <v>6616</v>
      </c>
      <c r="AF927" t="s">
        <v>6616</v>
      </c>
      <c r="AG927" t="s">
        <v>6616</v>
      </c>
      <c r="AH927" t="s">
        <v>6616</v>
      </c>
      <c r="AI927" t="s">
        <v>6618</v>
      </c>
      <c r="AJ927" t="s">
        <v>6618</v>
      </c>
      <c r="AK927" t="s">
        <v>6618</v>
      </c>
      <c r="AL927" t="s">
        <v>6618</v>
      </c>
      <c r="AM927" t="s">
        <v>6618</v>
      </c>
      <c r="AN927" t="s">
        <v>6618</v>
      </c>
      <c r="AO927" t="s">
        <v>6618</v>
      </c>
      <c r="AP927" s="3" t="str">
        <f t="shared" si="576"/>
        <v>No</v>
      </c>
      <c r="AQ927" s="3" t="str">
        <f t="shared" si="577"/>
        <v>No</v>
      </c>
      <c r="AR927" s="3" t="str">
        <f t="shared" si="578"/>
        <v>No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1</v>
      </c>
      <c r="AY927" t="s">
        <v>6634</v>
      </c>
      <c r="AZ927" t="s">
        <v>6637</v>
      </c>
      <c r="BA927">
        <v>4</v>
      </c>
      <c r="BB927" t="s">
        <v>6616</v>
      </c>
      <c r="BC927" t="s">
        <v>6617</v>
      </c>
      <c r="BD927" s="4" t="str">
        <f t="shared" si="579"/>
        <v>No</v>
      </c>
      <c r="BE927" t="s">
        <v>6640</v>
      </c>
      <c r="BF927" s="3" t="str">
        <f t="shared" si="580"/>
        <v>No</v>
      </c>
      <c r="BG927" t="s">
        <v>6645</v>
      </c>
      <c r="BH927" s="3" t="str">
        <f t="shared" si="581"/>
        <v>45091 WORDLAW CIR</v>
      </c>
      <c r="BI927" s="3" t="str">
        <f t="shared" si="582"/>
        <v>Callahan</v>
      </c>
      <c r="BJ927" s="3" t="str">
        <f t="shared" si="583"/>
        <v>Florida</v>
      </c>
      <c r="BK927" s="3">
        <f t="shared" si="584"/>
        <v>32011</v>
      </c>
      <c r="BL927" s="3" t="str">
        <f t="shared" si="585"/>
        <v>45091 WORDLAW CIR CALLAHAN FL 32011</v>
      </c>
      <c r="BM927" s="3" t="str">
        <f t="shared" si="586"/>
        <v/>
      </c>
      <c r="BN927" s="3" t="str">
        <f t="shared" si="587"/>
        <v>Pass</v>
      </c>
      <c r="BO927" s="3" t="str">
        <f t="shared" si="588"/>
        <v>Yes</v>
      </c>
      <c r="BP927" s="3" t="str">
        <f t="shared" si="589"/>
        <v>FV&lt;$10K</v>
      </c>
      <c r="BQ927" t="s">
        <v>6650</v>
      </c>
      <c r="BR927" s="3" t="str">
        <f t="shared" si="590"/>
        <v>No, &lt; $20K Lien</v>
      </c>
      <c r="BS927" s="3" t="str">
        <f t="shared" si="591"/>
        <v>No, Lien &lt; $20K</v>
      </c>
      <c r="BT927" t="s">
        <v>6650</v>
      </c>
      <c r="BU927" s="3" t="str">
        <f t="shared" si="592"/>
        <v>No</v>
      </c>
      <c r="BV927" s="3" t="str">
        <f t="shared" si="593"/>
        <v>No</v>
      </c>
      <c r="BW927" s="3">
        <f t="shared" si="594"/>
        <v>4</v>
      </c>
      <c r="BX927" s="3" t="str">
        <f t="shared" si="595"/>
        <v>No</v>
      </c>
      <c r="BY927" s="3">
        <f t="shared" si="596"/>
        <v>24500</v>
      </c>
      <c r="BZ927">
        <v>1</v>
      </c>
      <c r="CA927" s="3">
        <f t="shared" si="597"/>
        <v>24500</v>
      </c>
      <c r="CC927" s="3">
        <f t="shared" si="598"/>
        <v>0</v>
      </c>
      <c r="CD927" s="3">
        <f t="shared" si="599"/>
        <v>0</v>
      </c>
      <c r="CE927" s="3" t="str">
        <f t="shared" si="600"/>
        <v/>
      </c>
      <c r="CF927" s="3" t="e">
        <f>HLOOKUP(CE927,'Valuation Data'!$D$2:$K$5,4,FALSE)</f>
        <v>#N/A</v>
      </c>
      <c r="CG927" s="3">
        <f t="shared" si="601"/>
        <v>24500</v>
      </c>
      <c r="CH927" s="3" t="str">
        <f t="shared" si="602"/>
        <v>No</v>
      </c>
      <c r="CI927" s="3" t="str">
        <f>VLOOKUP(R927,'Use Codes &amp; County Type'!A:D,4,FALSE)</f>
        <v>V</v>
      </c>
      <c r="CJ927" s="3" t="str">
        <f t="shared" si="603"/>
        <v>Yes</v>
      </c>
      <c r="CK927" s="3" t="str">
        <f t="shared" si="604"/>
        <v>No</v>
      </c>
      <c r="CL927" s="3">
        <f t="shared" si="605"/>
        <v>0</v>
      </c>
      <c r="CM927" s="3">
        <f t="shared" si="606"/>
        <v>0</v>
      </c>
      <c r="CN927" s="3">
        <f t="shared" si="607"/>
        <v>3465.04</v>
      </c>
      <c r="CO927" s="3">
        <f t="shared" si="608"/>
        <v>-3465.04</v>
      </c>
      <c r="CP927" s="3">
        <f t="shared" si="609"/>
        <v>0.14143020408163265</v>
      </c>
      <c r="CR927" s="3" t="str">
        <f t="shared" si="610"/>
        <v>No</v>
      </c>
      <c r="CV927" s="3" t="str">
        <f t="shared" si="611"/>
        <v>FMV&lt;$30K</v>
      </c>
      <c r="CW927" s="3">
        <f t="shared" si="612"/>
        <v>926</v>
      </c>
      <c r="CX927" s="3">
        <f t="shared" si="613"/>
        <v>433.13</v>
      </c>
      <c r="CY927" s="3" t="str">
        <f t="shared" si="614"/>
        <v>Ok</v>
      </c>
      <c r="CZ927">
        <v>0</v>
      </c>
      <c r="DA927">
        <v>0</v>
      </c>
    </row>
    <row r="928" spans="1:105" x14ac:dyDescent="0.25">
      <c r="A928">
        <v>927</v>
      </c>
      <c r="B928" t="s">
        <v>3</v>
      </c>
      <c r="C928" t="s">
        <v>1036</v>
      </c>
      <c r="D928">
        <v>330.49</v>
      </c>
      <c r="E928">
        <v>2017</v>
      </c>
      <c r="F928">
        <v>330.49</v>
      </c>
      <c r="G928">
        <v>330.49</v>
      </c>
      <c r="H928" s="3">
        <f t="shared" si="574"/>
        <v>0</v>
      </c>
      <c r="I928">
        <v>45371</v>
      </c>
      <c r="J928" t="s">
        <v>2735</v>
      </c>
      <c r="K928" t="s">
        <v>2738</v>
      </c>
      <c r="L928">
        <v>32011</v>
      </c>
      <c r="M928" t="s">
        <v>3425</v>
      </c>
      <c r="N928" t="s">
        <v>4759</v>
      </c>
      <c r="O928">
        <v>-81.8441159122671</v>
      </c>
      <c r="P928">
        <v>30.5694669067516</v>
      </c>
      <c r="Q928" t="s">
        <v>5449</v>
      </c>
      <c r="R928">
        <v>2</v>
      </c>
      <c r="S928" t="s">
        <v>6535</v>
      </c>
      <c r="T928">
        <v>1006</v>
      </c>
      <c r="U928" t="s">
        <v>6578</v>
      </c>
      <c r="V928">
        <v>2017</v>
      </c>
      <c r="W928">
        <v>17365</v>
      </c>
      <c r="X928">
        <v>2017</v>
      </c>
      <c r="Y928">
        <v>19351</v>
      </c>
      <c r="Z928">
        <v>276</v>
      </c>
      <c r="AA928" s="3">
        <f t="shared" si="575"/>
        <v>0.83512360434506339</v>
      </c>
      <c r="AC928" t="s">
        <v>6616</v>
      </c>
      <c r="AD928" t="s">
        <v>6616</v>
      </c>
      <c r="AE928" t="s">
        <v>6616</v>
      </c>
      <c r="AG928" t="s">
        <v>6616</v>
      </c>
      <c r="AH928" t="s">
        <v>6616</v>
      </c>
      <c r="AI928" t="s">
        <v>6618</v>
      </c>
      <c r="AJ928" t="s">
        <v>6618</v>
      </c>
      <c r="AK928" t="s">
        <v>6618</v>
      </c>
      <c r="AL928" t="s">
        <v>6618</v>
      </c>
      <c r="AM928" t="s">
        <v>6618</v>
      </c>
      <c r="AN928">
        <v>0</v>
      </c>
      <c r="AO928">
        <v>0</v>
      </c>
      <c r="AP928" s="3" t="str">
        <f t="shared" si="576"/>
        <v>No</v>
      </c>
      <c r="AQ928" s="3" t="str">
        <f t="shared" si="577"/>
        <v>No</v>
      </c>
      <c r="AR928" s="3" t="str">
        <f t="shared" si="578"/>
        <v>No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 t="s">
        <v>6634</v>
      </c>
      <c r="AZ928" t="s">
        <v>6638</v>
      </c>
      <c r="BA928">
        <v>0</v>
      </c>
      <c r="BB928" t="s">
        <v>6616</v>
      </c>
      <c r="BC928" t="s">
        <v>6617</v>
      </c>
      <c r="BD928" s="4" t="str">
        <f t="shared" si="579"/>
        <v>No</v>
      </c>
      <c r="BE928" t="s">
        <v>6640</v>
      </c>
      <c r="BF928" s="3" t="str">
        <f t="shared" si="580"/>
        <v>No</v>
      </c>
      <c r="BG928" t="s">
        <v>6645</v>
      </c>
      <c r="BH928" s="3" t="str">
        <f t="shared" si="581"/>
        <v>45371 MORGAN CIR</v>
      </c>
      <c r="BI928" s="3" t="str">
        <f t="shared" si="582"/>
        <v>Callahan</v>
      </c>
      <c r="BJ928" s="3" t="str">
        <f t="shared" si="583"/>
        <v>Florida</v>
      </c>
      <c r="BK928" s="3">
        <f t="shared" si="584"/>
        <v>32011</v>
      </c>
      <c r="BL928" s="3" t="str">
        <f t="shared" si="585"/>
        <v>45371 MORGAN CIR CALLAHAN FL 32011</v>
      </c>
      <c r="BM928" s="3" t="str">
        <f t="shared" si="586"/>
        <v/>
      </c>
      <c r="BN928" s="3" t="str">
        <f t="shared" si="587"/>
        <v>Pass</v>
      </c>
      <c r="BO928" s="3" t="str">
        <f t="shared" si="588"/>
        <v>Yes</v>
      </c>
      <c r="BP928" s="3" t="str">
        <f t="shared" si="589"/>
        <v>FV&lt;$10K</v>
      </c>
      <c r="BQ928" t="s">
        <v>6650</v>
      </c>
      <c r="BR928" s="3" t="str">
        <f t="shared" si="590"/>
        <v>No, &lt; $20K Lien</v>
      </c>
      <c r="BS928" s="3" t="str">
        <f t="shared" si="591"/>
        <v>No, Lien &lt; $20K</v>
      </c>
      <c r="BT928" t="s">
        <v>6650</v>
      </c>
      <c r="BU928" s="3" t="str">
        <f t="shared" si="592"/>
        <v>No</v>
      </c>
      <c r="BV928" s="3" t="str">
        <f t="shared" si="593"/>
        <v>No</v>
      </c>
      <c r="BW928" s="3">
        <f t="shared" si="594"/>
        <v>0</v>
      </c>
      <c r="BX928" s="3" t="str">
        <f t="shared" si="595"/>
        <v>No</v>
      </c>
      <c r="BY928" s="3">
        <f t="shared" si="596"/>
        <v>17365</v>
      </c>
      <c r="BZ928">
        <v>1</v>
      </c>
      <c r="CA928" s="3">
        <f t="shared" si="597"/>
        <v>17365</v>
      </c>
      <c r="CC928" s="3">
        <f t="shared" si="598"/>
        <v>0</v>
      </c>
      <c r="CD928" s="3">
        <f t="shared" si="599"/>
        <v>0</v>
      </c>
      <c r="CE928" s="3" t="str">
        <f t="shared" si="600"/>
        <v/>
      </c>
      <c r="CF928" s="3" t="e">
        <f>HLOOKUP(CE928,'Valuation Data'!$D$2:$K$5,4,FALSE)</f>
        <v>#N/A</v>
      </c>
      <c r="CG928" s="3">
        <f t="shared" si="601"/>
        <v>17365</v>
      </c>
      <c r="CH928" s="3" t="str">
        <f t="shared" si="602"/>
        <v>No</v>
      </c>
      <c r="CI928" s="3" t="str">
        <f>VLOOKUP(R928,'Use Codes &amp; County Type'!A:D,4,FALSE)</f>
        <v>R</v>
      </c>
      <c r="CJ928" s="3" t="str">
        <f t="shared" si="603"/>
        <v>No</v>
      </c>
      <c r="CK928" s="3" t="str">
        <f t="shared" si="604"/>
        <v>No</v>
      </c>
      <c r="CL928" s="3">
        <f t="shared" si="605"/>
        <v>0.35</v>
      </c>
      <c r="CM928" s="3">
        <f t="shared" si="606"/>
        <v>6077.75</v>
      </c>
      <c r="CN928" s="3">
        <f t="shared" si="607"/>
        <v>1321.96</v>
      </c>
      <c r="CO928" s="3">
        <f t="shared" si="608"/>
        <v>4755.79</v>
      </c>
      <c r="CP928" s="3">
        <f t="shared" si="609"/>
        <v>7.6127843363086672E-2</v>
      </c>
      <c r="CR928" s="3" t="str">
        <f t="shared" si="610"/>
        <v>No</v>
      </c>
      <c r="CV928" s="3" t="str">
        <f t="shared" si="611"/>
        <v>FMV&lt;$30K</v>
      </c>
      <c r="CW928" s="3">
        <f t="shared" si="612"/>
        <v>927</v>
      </c>
      <c r="CX928" s="3">
        <f t="shared" si="613"/>
        <v>330.49</v>
      </c>
      <c r="CY928" s="3" t="str">
        <f t="shared" si="614"/>
        <v>Ok</v>
      </c>
      <c r="CZ928">
        <v>0</v>
      </c>
      <c r="DA928">
        <v>0</v>
      </c>
    </row>
    <row r="929" spans="1:105" x14ac:dyDescent="0.25">
      <c r="A929">
        <v>928</v>
      </c>
      <c r="B929" t="s">
        <v>3</v>
      </c>
      <c r="C929" t="s">
        <v>1037</v>
      </c>
      <c r="D929">
        <v>846.05</v>
      </c>
      <c r="E929">
        <v>2017</v>
      </c>
      <c r="F929">
        <v>846.05</v>
      </c>
      <c r="G929">
        <v>846.05</v>
      </c>
      <c r="H929" s="3">
        <f t="shared" si="574"/>
        <v>0</v>
      </c>
      <c r="I929">
        <v>45435</v>
      </c>
      <c r="J929" t="s">
        <v>2735</v>
      </c>
      <c r="K929" t="s">
        <v>2738</v>
      </c>
      <c r="L929">
        <v>32011</v>
      </c>
      <c r="M929" t="s">
        <v>3426</v>
      </c>
      <c r="N929" t="s">
        <v>4759</v>
      </c>
      <c r="O929">
        <v>-81.844267596021197</v>
      </c>
      <c r="P929">
        <v>30.570062543486799</v>
      </c>
      <c r="Q929" t="s">
        <v>5450</v>
      </c>
      <c r="R929">
        <v>1</v>
      </c>
      <c r="S929" t="s">
        <v>6539</v>
      </c>
      <c r="T929">
        <v>1001</v>
      </c>
      <c r="U929" t="s">
        <v>6582</v>
      </c>
      <c r="V929">
        <v>2017</v>
      </c>
      <c r="W929">
        <v>49634</v>
      </c>
      <c r="X929">
        <v>2017</v>
      </c>
      <c r="Y929">
        <v>49832</v>
      </c>
      <c r="Z929">
        <v>752.71</v>
      </c>
      <c r="AA929" s="3">
        <f t="shared" si="575"/>
        <v>0.88967555109036123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 s="3" t="str">
        <f t="shared" si="576"/>
        <v>No</v>
      </c>
      <c r="AQ929" s="3" t="str">
        <f t="shared" si="577"/>
        <v>No</v>
      </c>
      <c r="AR929" s="3" t="str">
        <f t="shared" si="578"/>
        <v>No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 t="s">
        <v>6634</v>
      </c>
      <c r="AZ929">
        <v>0</v>
      </c>
      <c r="BA929">
        <v>0</v>
      </c>
      <c r="BB929" t="s">
        <v>6616</v>
      </c>
      <c r="BC929">
        <v>0</v>
      </c>
      <c r="BD929" s="4" t="str">
        <f t="shared" si="579"/>
        <v>No</v>
      </c>
      <c r="BE929" t="s">
        <v>6640</v>
      </c>
      <c r="BF929" s="3" t="str">
        <f t="shared" si="580"/>
        <v>No</v>
      </c>
      <c r="BG929" t="s">
        <v>6645</v>
      </c>
      <c r="BH929" s="3" t="str">
        <f t="shared" si="581"/>
        <v>45435 MORGAN CIR</v>
      </c>
      <c r="BI929" s="3" t="str">
        <f t="shared" si="582"/>
        <v>Callahan</v>
      </c>
      <c r="BJ929" s="3" t="str">
        <f t="shared" si="583"/>
        <v>Florida</v>
      </c>
      <c r="BK929" s="3">
        <f t="shared" si="584"/>
        <v>32011</v>
      </c>
      <c r="BL929" s="3" t="str">
        <f t="shared" si="585"/>
        <v>45435 MORGAN CIR CALLAHAN FL 32011</v>
      </c>
      <c r="BM929" s="3" t="str">
        <f t="shared" si="586"/>
        <v/>
      </c>
      <c r="BN929" s="3" t="str">
        <f t="shared" si="587"/>
        <v>Pass</v>
      </c>
      <c r="BO929" s="3" t="str">
        <f t="shared" si="588"/>
        <v>No</v>
      </c>
      <c r="BP929" s="3" t="str">
        <f t="shared" si="589"/>
        <v>FV&lt;$10K</v>
      </c>
      <c r="BQ929" t="s">
        <v>6650</v>
      </c>
      <c r="BR929" s="3" t="str">
        <f t="shared" si="590"/>
        <v>No, &lt; $20K Lien</v>
      </c>
      <c r="BS929" s="3" t="str">
        <f t="shared" si="591"/>
        <v>No, Lien &lt; $20K</v>
      </c>
      <c r="BT929" t="s">
        <v>6650</v>
      </c>
      <c r="BU929" s="3" t="str">
        <f t="shared" si="592"/>
        <v>No</v>
      </c>
      <c r="BV929" s="3" t="str">
        <f t="shared" si="593"/>
        <v>No</v>
      </c>
      <c r="BW929" s="3">
        <f t="shared" si="594"/>
        <v>0</v>
      </c>
      <c r="BX929" s="3" t="str">
        <f t="shared" si="595"/>
        <v>No</v>
      </c>
      <c r="BY929" s="3">
        <f t="shared" si="596"/>
        <v>49634</v>
      </c>
      <c r="BZ929">
        <v>1</v>
      </c>
      <c r="CA929" s="3">
        <f t="shared" si="597"/>
        <v>49634</v>
      </c>
      <c r="CC929" s="3">
        <f t="shared" si="598"/>
        <v>0</v>
      </c>
      <c r="CD929" s="3">
        <f t="shared" si="599"/>
        <v>0</v>
      </c>
      <c r="CE929" s="3" t="str">
        <f t="shared" si="600"/>
        <v/>
      </c>
      <c r="CF929" s="3" t="e">
        <f>HLOOKUP(CE929,'Valuation Data'!$D$2:$K$5,4,FALSE)</f>
        <v>#N/A</v>
      </c>
      <c r="CG929" s="3">
        <f t="shared" si="601"/>
        <v>49634</v>
      </c>
      <c r="CH929" s="3" t="str">
        <f t="shared" si="602"/>
        <v>No</v>
      </c>
      <c r="CI929" s="3" t="str">
        <f>VLOOKUP(R929,'Use Codes &amp; County Type'!A:D,4,FALSE)</f>
        <v>S</v>
      </c>
      <c r="CJ929" s="3" t="str">
        <f t="shared" si="603"/>
        <v>No</v>
      </c>
      <c r="CK929" s="3" t="str">
        <f t="shared" si="604"/>
        <v>No</v>
      </c>
      <c r="CL929" s="3">
        <f t="shared" si="605"/>
        <v>0.35</v>
      </c>
      <c r="CM929" s="3">
        <f t="shared" si="606"/>
        <v>17371.899999999998</v>
      </c>
      <c r="CN929" s="3">
        <f t="shared" si="607"/>
        <v>3384.2</v>
      </c>
      <c r="CO929" s="3">
        <f t="shared" si="608"/>
        <v>13987.699999999997</v>
      </c>
      <c r="CP929" s="3">
        <f t="shared" si="609"/>
        <v>6.8183100294153198E-2</v>
      </c>
      <c r="CR929" s="3" t="str">
        <f t="shared" si="610"/>
        <v>No</v>
      </c>
      <c r="CV929" s="3" t="str">
        <f t="shared" si="611"/>
        <v>*Bid</v>
      </c>
      <c r="CW929" s="3">
        <f t="shared" si="612"/>
        <v>928</v>
      </c>
      <c r="CX929" s="3">
        <f t="shared" si="613"/>
        <v>846.05</v>
      </c>
      <c r="CY929" s="3" t="str">
        <f t="shared" si="614"/>
        <v>Ok</v>
      </c>
      <c r="CZ929">
        <v>0</v>
      </c>
      <c r="DA929">
        <v>0</v>
      </c>
    </row>
    <row r="930" spans="1:105" x14ac:dyDescent="0.25">
      <c r="A930">
        <v>929</v>
      </c>
      <c r="B930" t="s">
        <v>3</v>
      </c>
      <c r="C930" t="s">
        <v>1038</v>
      </c>
      <c r="D930">
        <v>112.14</v>
      </c>
      <c r="E930">
        <v>2017</v>
      </c>
      <c r="F930">
        <v>112.14</v>
      </c>
      <c r="G930">
        <v>112.14</v>
      </c>
      <c r="H930" s="3">
        <f t="shared" si="574"/>
        <v>0</v>
      </c>
      <c r="J930" t="s">
        <v>2735</v>
      </c>
      <c r="K930" t="s">
        <v>2738</v>
      </c>
      <c r="L930">
        <v>32011</v>
      </c>
      <c r="M930" t="s">
        <v>3427</v>
      </c>
      <c r="N930" t="s">
        <v>4759</v>
      </c>
      <c r="O930">
        <v>-81.843329427287998</v>
      </c>
      <c r="P930">
        <v>30.5694111545323</v>
      </c>
      <c r="Q930" t="s">
        <v>5451</v>
      </c>
      <c r="R930">
        <v>0</v>
      </c>
      <c r="S930" t="s">
        <v>6538</v>
      </c>
      <c r="T930">
        <v>8001</v>
      </c>
      <c r="U930" t="s">
        <v>6581</v>
      </c>
      <c r="V930">
        <v>2017</v>
      </c>
      <c r="W930">
        <v>4620</v>
      </c>
      <c r="X930">
        <v>2017</v>
      </c>
      <c r="Y930">
        <v>5250</v>
      </c>
      <c r="Z930">
        <v>74.099999999999994</v>
      </c>
      <c r="AA930" s="3">
        <f t="shared" si="575"/>
        <v>0.66078116639914386</v>
      </c>
      <c r="AB930" t="s">
        <v>6616</v>
      </c>
      <c r="AC930" t="s">
        <v>6616</v>
      </c>
      <c r="AD930" t="s">
        <v>6616</v>
      </c>
      <c r="AI930" t="s">
        <v>6619</v>
      </c>
      <c r="AJ930" t="s">
        <v>6618</v>
      </c>
      <c r="AK930" t="s">
        <v>6618</v>
      </c>
      <c r="AL930" t="s">
        <v>6618</v>
      </c>
      <c r="AM930">
        <v>0</v>
      </c>
      <c r="AN930">
        <v>0</v>
      </c>
      <c r="AO930">
        <v>0</v>
      </c>
      <c r="AP930" s="3" t="str">
        <f t="shared" si="576"/>
        <v>No</v>
      </c>
      <c r="AQ930" s="3" t="str">
        <f t="shared" si="577"/>
        <v>Yes</v>
      </c>
      <c r="AR930" s="3" t="str">
        <f t="shared" si="578"/>
        <v>No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 t="s">
        <v>6634</v>
      </c>
      <c r="AZ930" t="s">
        <v>6637</v>
      </c>
      <c r="BA930">
        <v>3</v>
      </c>
      <c r="BB930" t="s">
        <v>6616</v>
      </c>
      <c r="BC930" t="s">
        <v>6616</v>
      </c>
      <c r="BD930" s="4" t="str">
        <f t="shared" si="579"/>
        <v>No</v>
      </c>
      <c r="BE930" t="s">
        <v>6640</v>
      </c>
      <c r="BF930" s="3" t="str">
        <f t="shared" si="580"/>
        <v>No</v>
      </c>
      <c r="BG930" t="s">
        <v>6645</v>
      </c>
      <c r="BH930" s="3" t="str">
        <f t="shared" si="581"/>
        <v>DENEFIELD RD</v>
      </c>
      <c r="BI930" s="3" t="str">
        <f t="shared" si="582"/>
        <v>Callahan</v>
      </c>
      <c r="BJ930" s="3" t="str">
        <f t="shared" si="583"/>
        <v>Florida</v>
      </c>
      <c r="BK930" s="3">
        <f t="shared" si="584"/>
        <v>32011</v>
      </c>
      <c r="BL930" s="3" t="str">
        <f t="shared" si="585"/>
        <v>DENEFIELD RD CALLAHAN FL 32011</v>
      </c>
      <c r="BM930" s="3" t="str">
        <f t="shared" si="586"/>
        <v/>
      </c>
      <c r="BN930" s="3" t="str">
        <f t="shared" si="587"/>
        <v>Lien&lt;$150</v>
      </c>
      <c r="BO930" s="3" t="str">
        <f t="shared" si="588"/>
        <v>No</v>
      </c>
      <c r="BP930" s="3" t="str">
        <f t="shared" si="589"/>
        <v>FV&lt;$10K</v>
      </c>
      <c r="BQ930" t="s">
        <v>6650</v>
      </c>
      <c r="BR930" s="3" t="str">
        <f t="shared" si="590"/>
        <v>No, &lt; $20K Lien</v>
      </c>
      <c r="BS930" s="3" t="str">
        <f t="shared" si="591"/>
        <v>No, Lien &lt; $20K</v>
      </c>
      <c r="BT930" t="s">
        <v>6650</v>
      </c>
      <c r="BU930" s="3" t="str">
        <f t="shared" si="592"/>
        <v>No</v>
      </c>
      <c r="BV930" s="3" t="str">
        <f t="shared" si="593"/>
        <v>No</v>
      </c>
      <c r="BW930" s="3">
        <f t="shared" si="594"/>
        <v>3</v>
      </c>
      <c r="BX930" s="3" t="str">
        <f t="shared" si="595"/>
        <v>No</v>
      </c>
      <c r="BY930" s="3">
        <f t="shared" si="596"/>
        <v>4620</v>
      </c>
      <c r="BZ930">
        <v>1</v>
      </c>
      <c r="CA930" s="3">
        <f t="shared" si="597"/>
        <v>4620</v>
      </c>
      <c r="CC930" s="3">
        <f t="shared" si="598"/>
        <v>0</v>
      </c>
      <c r="CD930" s="3">
        <f t="shared" si="599"/>
        <v>0</v>
      </c>
      <c r="CE930" s="3" t="str">
        <f t="shared" si="600"/>
        <v/>
      </c>
      <c r="CF930" s="3" t="e">
        <f>HLOOKUP(CE930,'Valuation Data'!$D$2:$K$5,4,FALSE)</f>
        <v>#N/A</v>
      </c>
      <c r="CG930" s="3">
        <f t="shared" si="601"/>
        <v>4620</v>
      </c>
      <c r="CH930" s="3" t="str">
        <f t="shared" si="602"/>
        <v>No</v>
      </c>
      <c r="CI930" s="3" t="str">
        <f>VLOOKUP(R930,'Use Codes &amp; County Type'!A:D,4,FALSE)</f>
        <v>V</v>
      </c>
      <c r="CJ930" s="3" t="str">
        <f t="shared" si="603"/>
        <v>Yes</v>
      </c>
      <c r="CK930" s="3" t="str">
        <f t="shared" si="604"/>
        <v>No</v>
      </c>
      <c r="CL930" s="3">
        <f t="shared" si="605"/>
        <v>0</v>
      </c>
      <c r="CM930" s="3">
        <f t="shared" si="606"/>
        <v>0</v>
      </c>
      <c r="CN930" s="3">
        <f t="shared" si="607"/>
        <v>784.98</v>
      </c>
      <c r="CO930" s="3">
        <f t="shared" si="608"/>
        <v>-784.98</v>
      </c>
      <c r="CP930" s="3">
        <f t="shared" si="609"/>
        <v>0.16990909090909093</v>
      </c>
      <c r="CR930" s="3" t="str">
        <f t="shared" si="610"/>
        <v>No</v>
      </c>
      <c r="CV930" s="3" t="str">
        <f t="shared" si="611"/>
        <v>Lien&lt;$150</v>
      </c>
      <c r="CW930" s="3">
        <f t="shared" si="612"/>
        <v>929</v>
      </c>
      <c r="CX930" s="3">
        <f t="shared" si="613"/>
        <v>112.14</v>
      </c>
      <c r="CY930" s="3" t="str">
        <f t="shared" si="614"/>
        <v>Ok</v>
      </c>
      <c r="CZ930">
        <v>0</v>
      </c>
      <c r="DA930">
        <v>0</v>
      </c>
    </row>
    <row r="931" spans="1:105" x14ac:dyDescent="0.25">
      <c r="A931">
        <v>930</v>
      </c>
      <c r="B931" t="s">
        <v>3</v>
      </c>
      <c r="C931" t="s">
        <v>1039</v>
      </c>
      <c r="D931">
        <v>238.08</v>
      </c>
      <c r="E931">
        <v>2017</v>
      </c>
      <c r="F931">
        <v>238.08</v>
      </c>
      <c r="G931">
        <v>238.08</v>
      </c>
      <c r="H931" s="3">
        <f t="shared" si="574"/>
        <v>0</v>
      </c>
      <c r="J931" t="s">
        <v>2735</v>
      </c>
      <c r="K931" t="s">
        <v>2738</v>
      </c>
      <c r="L931">
        <v>32011</v>
      </c>
      <c r="M931" t="s">
        <v>2890</v>
      </c>
      <c r="N931" t="s">
        <v>4759</v>
      </c>
      <c r="O931">
        <v>-81.838267044764706</v>
      </c>
      <c r="P931">
        <v>30.573908068005402</v>
      </c>
      <c r="Q931" t="s">
        <v>5452</v>
      </c>
      <c r="R931">
        <v>0</v>
      </c>
      <c r="S931" t="s">
        <v>6538</v>
      </c>
      <c r="T931">
        <v>8001</v>
      </c>
      <c r="U931" t="s">
        <v>6581</v>
      </c>
      <c r="V931">
        <v>2017</v>
      </c>
      <c r="W931">
        <v>11880</v>
      </c>
      <c r="X931">
        <v>2017</v>
      </c>
      <c r="Y931">
        <v>13500</v>
      </c>
      <c r="Z931">
        <v>190.55</v>
      </c>
      <c r="AA931" s="3">
        <f t="shared" si="575"/>
        <v>0.80036122311827962</v>
      </c>
      <c r="AB931" t="s">
        <v>6616</v>
      </c>
      <c r="AC931" t="s">
        <v>6616</v>
      </c>
      <c r="AD931" t="s">
        <v>6616</v>
      </c>
      <c r="AE931" t="s">
        <v>6616</v>
      </c>
      <c r="AF931" t="s">
        <v>6616</v>
      </c>
      <c r="AG931" t="s">
        <v>6616</v>
      </c>
      <c r="AH931" t="s">
        <v>6616</v>
      </c>
      <c r="AI931" t="s">
        <v>6618</v>
      </c>
      <c r="AJ931" t="s">
        <v>6619</v>
      </c>
      <c r="AK931" t="s">
        <v>6618</v>
      </c>
      <c r="AL931" t="s">
        <v>6618</v>
      </c>
      <c r="AM931" t="s">
        <v>6618</v>
      </c>
      <c r="AN931" t="s">
        <v>6618</v>
      </c>
      <c r="AO931" t="s">
        <v>6618</v>
      </c>
      <c r="AP931" s="3" t="str">
        <f t="shared" si="576"/>
        <v>No</v>
      </c>
      <c r="AQ931" s="3" t="str">
        <f t="shared" si="577"/>
        <v>Yes</v>
      </c>
      <c r="AR931" s="3" t="str">
        <f t="shared" si="578"/>
        <v>No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1</v>
      </c>
      <c r="AY931" t="s">
        <v>6636</v>
      </c>
      <c r="AZ931" t="s">
        <v>6638</v>
      </c>
      <c r="BA931">
        <v>1</v>
      </c>
      <c r="BB931" t="s">
        <v>6616</v>
      </c>
      <c r="BC931" t="s">
        <v>6616</v>
      </c>
      <c r="BD931" s="4" t="str">
        <f t="shared" si="579"/>
        <v>No</v>
      </c>
      <c r="BE931" t="s">
        <v>6640</v>
      </c>
      <c r="BF931" s="3" t="str">
        <f t="shared" si="580"/>
        <v>No</v>
      </c>
      <c r="BG931" t="s">
        <v>6645</v>
      </c>
      <c r="BH931" s="3" t="str">
        <f t="shared" si="581"/>
        <v>JOHNSON RD</v>
      </c>
      <c r="BI931" s="3" t="str">
        <f t="shared" si="582"/>
        <v>Callahan</v>
      </c>
      <c r="BJ931" s="3" t="str">
        <f t="shared" si="583"/>
        <v>Florida</v>
      </c>
      <c r="BK931" s="3">
        <f t="shared" si="584"/>
        <v>32011</v>
      </c>
      <c r="BL931" s="3" t="str">
        <f t="shared" si="585"/>
        <v>JOHNSON RD CALLAHAN FL 32011</v>
      </c>
      <c r="BM931" s="3" t="str">
        <f t="shared" si="586"/>
        <v/>
      </c>
      <c r="BN931" s="3" t="str">
        <f t="shared" si="587"/>
        <v>Pass</v>
      </c>
      <c r="BO931" s="3" t="str">
        <f t="shared" si="588"/>
        <v>No</v>
      </c>
      <c r="BP931" s="3" t="str">
        <f t="shared" si="589"/>
        <v>FV&lt;$10K</v>
      </c>
      <c r="BQ931" t="s">
        <v>6650</v>
      </c>
      <c r="BR931" s="3" t="str">
        <f t="shared" si="590"/>
        <v>No, &lt; $20K Lien</v>
      </c>
      <c r="BS931" s="3" t="str">
        <f t="shared" si="591"/>
        <v>No, Lien &lt; $20K</v>
      </c>
      <c r="BT931" t="s">
        <v>6650</v>
      </c>
      <c r="BU931" s="3" t="str">
        <f t="shared" si="592"/>
        <v>No</v>
      </c>
      <c r="BV931" s="3" t="str">
        <f t="shared" si="593"/>
        <v>No</v>
      </c>
      <c r="BW931" s="3">
        <f t="shared" si="594"/>
        <v>1</v>
      </c>
      <c r="BX931" s="3" t="str">
        <f t="shared" si="595"/>
        <v>No</v>
      </c>
      <c r="BY931" s="3">
        <f t="shared" si="596"/>
        <v>11880</v>
      </c>
      <c r="BZ931">
        <v>1</v>
      </c>
      <c r="CA931" s="3">
        <f t="shared" si="597"/>
        <v>11880</v>
      </c>
      <c r="CC931" s="3">
        <f t="shared" si="598"/>
        <v>0</v>
      </c>
      <c r="CD931" s="3">
        <f t="shared" si="599"/>
        <v>0</v>
      </c>
      <c r="CE931" s="3" t="str">
        <f t="shared" si="600"/>
        <v/>
      </c>
      <c r="CF931" s="3" t="e">
        <f>HLOOKUP(CE931,'Valuation Data'!$D$2:$K$5,4,FALSE)</f>
        <v>#N/A</v>
      </c>
      <c r="CG931" s="3">
        <f t="shared" si="601"/>
        <v>11880</v>
      </c>
      <c r="CH931" s="3" t="str">
        <f t="shared" si="602"/>
        <v>No</v>
      </c>
      <c r="CI931" s="3" t="str">
        <f>VLOOKUP(R931,'Use Codes &amp; County Type'!A:D,4,FALSE)</f>
        <v>V</v>
      </c>
      <c r="CJ931" s="3" t="str">
        <f t="shared" si="603"/>
        <v>Yes</v>
      </c>
      <c r="CK931" s="3" t="str">
        <f t="shared" si="604"/>
        <v>No</v>
      </c>
      <c r="CL931" s="3">
        <f t="shared" si="605"/>
        <v>0</v>
      </c>
      <c r="CM931" s="3">
        <f t="shared" si="606"/>
        <v>0</v>
      </c>
      <c r="CN931" s="3">
        <f t="shared" si="607"/>
        <v>1190.4000000000001</v>
      </c>
      <c r="CO931" s="3">
        <f t="shared" si="608"/>
        <v>-1190.4000000000001</v>
      </c>
      <c r="CP931" s="3">
        <f t="shared" si="609"/>
        <v>0.10020202020202021</v>
      </c>
      <c r="CR931" s="3" t="str">
        <f t="shared" si="610"/>
        <v>No</v>
      </c>
      <c r="CV931" s="3" t="str">
        <f t="shared" si="611"/>
        <v>FMV&lt;$30K</v>
      </c>
      <c r="CW931" s="3">
        <f t="shared" si="612"/>
        <v>930</v>
      </c>
      <c r="CX931" s="3">
        <f t="shared" si="613"/>
        <v>238.08</v>
      </c>
      <c r="CY931" s="3" t="str">
        <f t="shared" si="614"/>
        <v>Ok</v>
      </c>
      <c r="CZ931">
        <v>0</v>
      </c>
      <c r="DA931">
        <v>0</v>
      </c>
    </row>
    <row r="932" spans="1:105" x14ac:dyDescent="0.25">
      <c r="A932">
        <v>931</v>
      </c>
      <c r="B932" t="s">
        <v>3</v>
      </c>
      <c r="C932" t="s">
        <v>1040</v>
      </c>
      <c r="D932">
        <v>1164.83</v>
      </c>
      <c r="E932">
        <v>2017</v>
      </c>
      <c r="F932">
        <v>1164.83</v>
      </c>
      <c r="G932">
        <v>1164.83</v>
      </c>
      <c r="H932" s="3">
        <f t="shared" si="574"/>
        <v>0</v>
      </c>
      <c r="I932">
        <v>45064</v>
      </c>
      <c r="J932" t="s">
        <v>2735</v>
      </c>
      <c r="K932" t="s">
        <v>2738</v>
      </c>
      <c r="L932">
        <v>32011</v>
      </c>
      <c r="M932" t="s">
        <v>3428</v>
      </c>
      <c r="N932" t="s">
        <v>4759</v>
      </c>
      <c r="O932">
        <v>-81.837278681075006</v>
      </c>
      <c r="P932">
        <v>30.572883510718299</v>
      </c>
      <c r="Q932" t="s">
        <v>5453</v>
      </c>
      <c r="R932">
        <v>1</v>
      </c>
      <c r="S932" t="s">
        <v>6539</v>
      </c>
      <c r="T932">
        <v>1001</v>
      </c>
      <c r="U932" t="s">
        <v>6582</v>
      </c>
      <c r="V932">
        <v>2017</v>
      </c>
      <c r="W932">
        <v>69191</v>
      </c>
      <c r="X932">
        <v>2017</v>
      </c>
      <c r="Y932">
        <v>69191</v>
      </c>
      <c r="Z932">
        <v>1047.47</v>
      </c>
      <c r="AA932" s="3">
        <f t="shared" si="575"/>
        <v>0.89924710043525669</v>
      </c>
      <c r="AB932" t="s">
        <v>6616</v>
      </c>
      <c r="AC932" t="s">
        <v>6616</v>
      </c>
      <c r="AD932" t="s">
        <v>6616</v>
      </c>
      <c r="AE932" t="s">
        <v>6616</v>
      </c>
      <c r="AF932" t="s">
        <v>6616</v>
      </c>
      <c r="AI932" t="s">
        <v>6618</v>
      </c>
      <c r="AJ932" t="s">
        <v>6618</v>
      </c>
      <c r="AK932" t="s">
        <v>6618</v>
      </c>
      <c r="AL932" t="s">
        <v>6618</v>
      </c>
      <c r="AM932" t="s">
        <v>6618</v>
      </c>
      <c r="AN932" t="s">
        <v>6618</v>
      </c>
      <c r="AO932" t="s">
        <v>6618</v>
      </c>
      <c r="AP932" s="3" t="str">
        <f t="shared" si="576"/>
        <v>No</v>
      </c>
      <c r="AQ932" s="3" t="str">
        <f t="shared" si="577"/>
        <v>No</v>
      </c>
      <c r="AR932" s="3" t="str">
        <f t="shared" si="578"/>
        <v>No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4</v>
      </c>
      <c r="AY932" t="s">
        <v>6636</v>
      </c>
      <c r="AZ932" t="s">
        <v>6638</v>
      </c>
      <c r="BA932">
        <v>1</v>
      </c>
      <c r="BB932" t="s">
        <v>6616</v>
      </c>
      <c r="BC932" t="s">
        <v>6616</v>
      </c>
      <c r="BD932" s="4" t="str">
        <f t="shared" si="579"/>
        <v>No</v>
      </c>
      <c r="BE932" t="s">
        <v>6640</v>
      </c>
      <c r="BF932" s="3" t="str">
        <f t="shared" si="580"/>
        <v>No</v>
      </c>
      <c r="BG932" t="s">
        <v>6645</v>
      </c>
      <c r="BH932" s="3" t="str">
        <f t="shared" si="581"/>
        <v>45064 COLSON RD</v>
      </c>
      <c r="BI932" s="3" t="str">
        <f t="shared" si="582"/>
        <v>Callahan</v>
      </c>
      <c r="BJ932" s="3" t="str">
        <f t="shared" si="583"/>
        <v>Florida</v>
      </c>
      <c r="BK932" s="3">
        <f t="shared" si="584"/>
        <v>32011</v>
      </c>
      <c r="BL932" s="3" t="str">
        <f t="shared" si="585"/>
        <v>45064 COLSON RD CALLAHAN FL 32011</v>
      </c>
      <c r="BM932" s="3" t="str">
        <f t="shared" si="586"/>
        <v/>
      </c>
      <c r="BN932" s="3" t="str">
        <f t="shared" si="587"/>
        <v>Pass</v>
      </c>
      <c r="BO932" s="3" t="str">
        <f t="shared" si="588"/>
        <v>No</v>
      </c>
      <c r="BP932" s="3" t="str">
        <f t="shared" si="589"/>
        <v>FV&lt;$10K</v>
      </c>
      <c r="BQ932" t="s">
        <v>6650</v>
      </c>
      <c r="BR932" s="3" t="str">
        <f t="shared" si="590"/>
        <v>No, &lt; $20K Lien</v>
      </c>
      <c r="BS932" s="3" t="str">
        <f t="shared" si="591"/>
        <v>No, Lien &lt; $20K</v>
      </c>
      <c r="BT932" t="s">
        <v>6650</v>
      </c>
      <c r="BU932" s="3" t="str">
        <f t="shared" si="592"/>
        <v>No</v>
      </c>
      <c r="BV932" s="3" t="str">
        <f t="shared" si="593"/>
        <v>No</v>
      </c>
      <c r="BW932" s="3">
        <f t="shared" si="594"/>
        <v>1</v>
      </c>
      <c r="BX932" s="3" t="str">
        <f t="shared" si="595"/>
        <v>No</v>
      </c>
      <c r="BY932" s="3">
        <f t="shared" si="596"/>
        <v>69191</v>
      </c>
      <c r="BZ932">
        <v>1</v>
      </c>
      <c r="CA932" s="3">
        <f t="shared" si="597"/>
        <v>69191</v>
      </c>
      <c r="CC932" s="3">
        <f t="shared" si="598"/>
        <v>0</v>
      </c>
      <c r="CD932" s="3">
        <f t="shared" si="599"/>
        <v>0</v>
      </c>
      <c r="CE932" s="3" t="str">
        <f t="shared" si="600"/>
        <v/>
      </c>
      <c r="CF932" s="3" t="e">
        <f>HLOOKUP(CE932,'Valuation Data'!$D$2:$K$5,4,FALSE)</f>
        <v>#N/A</v>
      </c>
      <c r="CG932" s="3">
        <f t="shared" si="601"/>
        <v>69191</v>
      </c>
      <c r="CH932" s="3" t="str">
        <f t="shared" si="602"/>
        <v>No</v>
      </c>
      <c r="CI932" s="3" t="str">
        <f>VLOOKUP(R932,'Use Codes &amp; County Type'!A:D,4,FALSE)</f>
        <v>S</v>
      </c>
      <c r="CJ932" s="3" t="str">
        <f t="shared" si="603"/>
        <v>No</v>
      </c>
      <c r="CK932" s="3" t="str">
        <f t="shared" si="604"/>
        <v>No</v>
      </c>
      <c r="CL932" s="3">
        <f t="shared" si="605"/>
        <v>0.35</v>
      </c>
      <c r="CM932" s="3">
        <f t="shared" si="606"/>
        <v>24216.85</v>
      </c>
      <c r="CN932" s="3">
        <f t="shared" si="607"/>
        <v>5824.15</v>
      </c>
      <c r="CO932" s="3">
        <f t="shared" si="608"/>
        <v>18392.699999999997</v>
      </c>
      <c r="CP932" s="3">
        <f t="shared" si="609"/>
        <v>8.4174964952089135E-2</v>
      </c>
      <c r="CR932" s="3" t="str">
        <f t="shared" si="610"/>
        <v>No</v>
      </c>
      <c r="CV932" s="3" t="str">
        <f t="shared" si="611"/>
        <v>*Bid</v>
      </c>
      <c r="CW932" s="3">
        <f t="shared" si="612"/>
        <v>931</v>
      </c>
      <c r="CX932" s="3">
        <f t="shared" si="613"/>
        <v>1164.83</v>
      </c>
      <c r="CY932" s="3" t="str">
        <f t="shared" si="614"/>
        <v>Ok</v>
      </c>
      <c r="CZ932">
        <v>0</v>
      </c>
      <c r="DA932">
        <v>0</v>
      </c>
    </row>
    <row r="933" spans="1:105" x14ac:dyDescent="0.25">
      <c r="A933">
        <v>932</v>
      </c>
      <c r="B933" t="s">
        <v>3</v>
      </c>
      <c r="C933" t="s">
        <v>1041</v>
      </c>
      <c r="D933">
        <v>215.18</v>
      </c>
      <c r="E933">
        <v>2017</v>
      </c>
      <c r="F933">
        <v>215.18</v>
      </c>
      <c r="G933">
        <v>215.18</v>
      </c>
      <c r="H933" s="3">
        <f t="shared" si="574"/>
        <v>0</v>
      </c>
      <c r="I933">
        <v>45263</v>
      </c>
      <c r="J933" t="s">
        <v>2735</v>
      </c>
      <c r="K933" t="s">
        <v>2738</v>
      </c>
      <c r="L933">
        <v>32011</v>
      </c>
      <c r="M933" t="s">
        <v>3429</v>
      </c>
      <c r="N933" t="s">
        <v>4759</v>
      </c>
      <c r="O933">
        <v>-81.841191784686401</v>
      </c>
      <c r="P933">
        <v>30.574503996051298</v>
      </c>
      <c r="Q933" t="s">
        <v>5454</v>
      </c>
      <c r="R933">
        <v>0</v>
      </c>
      <c r="S933" t="s">
        <v>6538</v>
      </c>
      <c r="T933">
        <v>8001</v>
      </c>
      <c r="U933" t="s">
        <v>6581</v>
      </c>
      <c r="V933">
        <v>2017</v>
      </c>
      <c r="W933">
        <v>10560</v>
      </c>
      <c r="X933">
        <v>2017</v>
      </c>
      <c r="Y933">
        <v>12000</v>
      </c>
      <c r="Z933">
        <v>169.38</v>
      </c>
      <c r="AA933" s="3">
        <f t="shared" si="575"/>
        <v>0.78715494005019049</v>
      </c>
      <c r="AB933" t="s">
        <v>6616</v>
      </c>
      <c r="AC933" t="s">
        <v>6616</v>
      </c>
      <c r="AD933" t="s">
        <v>6616</v>
      </c>
      <c r="AE933" t="s">
        <v>6616</v>
      </c>
      <c r="AF933" t="s">
        <v>6616</v>
      </c>
      <c r="AG933" t="s">
        <v>6616</v>
      </c>
      <c r="AH933" t="s">
        <v>6616</v>
      </c>
      <c r="AI933" t="s">
        <v>6618</v>
      </c>
      <c r="AJ933" t="s">
        <v>6618</v>
      </c>
      <c r="AK933" t="s">
        <v>6618</v>
      </c>
      <c r="AL933" t="s">
        <v>6618</v>
      </c>
      <c r="AM933" t="s">
        <v>6618</v>
      </c>
      <c r="AN933" t="s">
        <v>6618</v>
      </c>
      <c r="AO933" t="s">
        <v>6618</v>
      </c>
      <c r="AP933" s="3" t="str">
        <f t="shared" si="576"/>
        <v>No</v>
      </c>
      <c r="AQ933" s="3" t="str">
        <f t="shared" si="577"/>
        <v>No</v>
      </c>
      <c r="AR933" s="3" t="str">
        <f t="shared" si="578"/>
        <v>No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 t="s">
        <v>6634</v>
      </c>
      <c r="AZ933" t="s">
        <v>6638</v>
      </c>
      <c r="BA933">
        <v>1</v>
      </c>
      <c r="BB933" t="s">
        <v>6616</v>
      </c>
      <c r="BC933" t="s">
        <v>6616</v>
      </c>
      <c r="BD933" s="4" t="str">
        <f t="shared" si="579"/>
        <v>No</v>
      </c>
      <c r="BE933" t="s">
        <v>6640</v>
      </c>
      <c r="BF933" s="3" t="str">
        <f t="shared" si="580"/>
        <v>No</v>
      </c>
      <c r="BG933" t="s">
        <v>6645</v>
      </c>
      <c r="BH933" s="3" t="str">
        <f t="shared" si="581"/>
        <v>45263 WHITFIELD RD</v>
      </c>
      <c r="BI933" s="3" t="str">
        <f t="shared" si="582"/>
        <v>Callahan</v>
      </c>
      <c r="BJ933" s="3" t="str">
        <f t="shared" si="583"/>
        <v>Florida</v>
      </c>
      <c r="BK933" s="3">
        <f t="shared" si="584"/>
        <v>32011</v>
      </c>
      <c r="BL933" s="3" t="str">
        <f t="shared" si="585"/>
        <v>45263 WHITFIELD RD CALLAHAN FL 32011</v>
      </c>
      <c r="BM933" s="3" t="str">
        <f t="shared" si="586"/>
        <v/>
      </c>
      <c r="BN933" s="3" t="str">
        <f t="shared" si="587"/>
        <v>Pass</v>
      </c>
      <c r="BO933" s="3" t="str">
        <f t="shared" si="588"/>
        <v>No</v>
      </c>
      <c r="BP933" s="3" t="str">
        <f t="shared" si="589"/>
        <v>FV&lt;$10K</v>
      </c>
      <c r="BQ933" t="s">
        <v>6650</v>
      </c>
      <c r="BR933" s="3" t="str">
        <f t="shared" si="590"/>
        <v>No, &lt; $20K Lien</v>
      </c>
      <c r="BS933" s="3" t="str">
        <f t="shared" si="591"/>
        <v>No, Lien &lt; $20K</v>
      </c>
      <c r="BT933" t="s">
        <v>6650</v>
      </c>
      <c r="BU933" s="3" t="str">
        <f t="shared" si="592"/>
        <v>No</v>
      </c>
      <c r="BV933" s="3" t="str">
        <f t="shared" si="593"/>
        <v>No</v>
      </c>
      <c r="BW933" s="3">
        <f t="shared" si="594"/>
        <v>1</v>
      </c>
      <c r="BX933" s="3" t="str">
        <f t="shared" si="595"/>
        <v>No</v>
      </c>
      <c r="BY933" s="3">
        <f t="shared" si="596"/>
        <v>10560</v>
      </c>
      <c r="BZ933">
        <v>1</v>
      </c>
      <c r="CA933" s="3">
        <f t="shared" si="597"/>
        <v>10560</v>
      </c>
      <c r="CC933" s="3">
        <f t="shared" si="598"/>
        <v>0</v>
      </c>
      <c r="CD933" s="3">
        <f t="shared" si="599"/>
        <v>0</v>
      </c>
      <c r="CE933" s="3" t="str">
        <f t="shared" si="600"/>
        <v/>
      </c>
      <c r="CF933" s="3" t="e">
        <f>HLOOKUP(CE933,'Valuation Data'!$D$2:$K$5,4,FALSE)</f>
        <v>#N/A</v>
      </c>
      <c r="CG933" s="3">
        <f t="shared" si="601"/>
        <v>10560</v>
      </c>
      <c r="CH933" s="3" t="str">
        <f t="shared" si="602"/>
        <v>No</v>
      </c>
      <c r="CI933" s="3" t="str">
        <f>VLOOKUP(R933,'Use Codes &amp; County Type'!A:D,4,FALSE)</f>
        <v>V</v>
      </c>
      <c r="CJ933" s="3" t="str">
        <f t="shared" si="603"/>
        <v>Yes</v>
      </c>
      <c r="CK933" s="3" t="str">
        <f t="shared" si="604"/>
        <v>No</v>
      </c>
      <c r="CL933" s="3">
        <f t="shared" si="605"/>
        <v>0</v>
      </c>
      <c r="CM933" s="3">
        <f t="shared" si="606"/>
        <v>0</v>
      </c>
      <c r="CN933" s="3">
        <f t="shared" si="607"/>
        <v>1075.9000000000001</v>
      </c>
      <c r="CO933" s="3">
        <f t="shared" si="608"/>
        <v>-1075.9000000000001</v>
      </c>
      <c r="CP933" s="3">
        <f t="shared" si="609"/>
        <v>0.10188446969696971</v>
      </c>
      <c r="CR933" s="3" t="str">
        <f t="shared" si="610"/>
        <v>No</v>
      </c>
      <c r="CV933" s="3" t="str">
        <f t="shared" si="611"/>
        <v>FMV&lt;$30K</v>
      </c>
      <c r="CW933" s="3">
        <f t="shared" si="612"/>
        <v>932</v>
      </c>
      <c r="CX933" s="3">
        <f t="shared" si="613"/>
        <v>215.18</v>
      </c>
      <c r="CY933" s="3" t="str">
        <f t="shared" si="614"/>
        <v>Ok</v>
      </c>
      <c r="CZ933">
        <v>0</v>
      </c>
      <c r="DA933">
        <v>0</v>
      </c>
    </row>
    <row r="934" spans="1:105" x14ac:dyDescent="0.25">
      <c r="A934">
        <v>933</v>
      </c>
      <c r="B934" t="s">
        <v>3</v>
      </c>
      <c r="C934" t="s">
        <v>1042</v>
      </c>
      <c r="D934">
        <v>541.11</v>
      </c>
      <c r="E934">
        <v>2017</v>
      </c>
      <c r="F934">
        <v>541.11</v>
      </c>
      <c r="G934">
        <v>541.11</v>
      </c>
      <c r="H934" s="3">
        <f t="shared" si="574"/>
        <v>0</v>
      </c>
      <c r="I934">
        <v>45243</v>
      </c>
      <c r="J934" t="s">
        <v>2735</v>
      </c>
      <c r="K934" t="s">
        <v>2738</v>
      </c>
      <c r="L934">
        <v>32011</v>
      </c>
      <c r="M934" t="s">
        <v>3430</v>
      </c>
      <c r="N934" t="s">
        <v>4759</v>
      </c>
      <c r="O934">
        <v>-81.841026144961802</v>
      </c>
      <c r="P934">
        <v>30.574080317113701</v>
      </c>
      <c r="Q934" t="s">
        <v>5454</v>
      </c>
      <c r="R934">
        <v>2</v>
      </c>
      <c r="S934" t="s">
        <v>6535</v>
      </c>
      <c r="T934">
        <v>1006</v>
      </c>
      <c r="U934" t="s">
        <v>6578</v>
      </c>
      <c r="V934">
        <v>2017</v>
      </c>
      <c r="W934">
        <v>27818</v>
      </c>
      <c r="X934">
        <v>2017</v>
      </c>
      <c r="Y934">
        <v>35339</v>
      </c>
      <c r="Z934">
        <v>470.75</v>
      </c>
      <c r="AA934" s="3">
        <f t="shared" si="575"/>
        <v>0.86997098556670549</v>
      </c>
      <c r="AB934" t="s">
        <v>6616</v>
      </c>
      <c r="AC934" t="s">
        <v>6616</v>
      </c>
      <c r="AD934" t="s">
        <v>6616</v>
      </c>
      <c r="AE934" t="s">
        <v>6616</v>
      </c>
      <c r="AF934" t="s">
        <v>6616</v>
      </c>
      <c r="AI934" t="s">
        <v>6618</v>
      </c>
      <c r="AJ934" t="s">
        <v>6618</v>
      </c>
      <c r="AK934" t="s">
        <v>6618</v>
      </c>
      <c r="AL934" t="s">
        <v>6619</v>
      </c>
      <c r="AM934" t="s">
        <v>6618</v>
      </c>
      <c r="AN934" t="s">
        <v>6619</v>
      </c>
      <c r="AO934">
        <v>0</v>
      </c>
      <c r="AP934" s="3" t="str">
        <f t="shared" si="576"/>
        <v>No</v>
      </c>
      <c r="AQ934" s="3" t="str">
        <f t="shared" si="577"/>
        <v>Yes</v>
      </c>
      <c r="AR934" s="3" t="str">
        <f t="shared" si="578"/>
        <v>No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 t="s">
        <v>6634</v>
      </c>
      <c r="AZ934" t="s">
        <v>6638</v>
      </c>
      <c r="BA934">
        <v>1</v>
      </c>
      <c r="BB934" t="s">
        <v>6616</v>
      </c>
      <c r="BC934" t="s">
        <v>6616</v>
      </c>
      <c r="BD934" s="4" t="str">
        <f t="shared" si="579"/>
        <v>No</v>
      </c>
      <c r="BE934" t="s">
        <v>6640</v>
      </c>
      <c r="BF934" s="3" t="str">
        <f t="shared" si="580"/>
        <v>No</v>
      </c>
      <c r="BG934" t="s">
        <v>6645</v>
      </c>
      <c r="BH934" s="3" t="str">
        <f t="shared" si="581"/>
        <v>45243 WHITFIELD RD</v>
      </c>
      <c r="BI934" s="3" t="str">
        <f t="shared" si="582"/>
        <v>Callahan</v>
      </c>
      <c r="BJ934" s="3" t="str">
        <f t="shared" si="583"/>
        <v>Florida</v>
      </c>
      <c r="BK934" s="3">
        <f t="shared" si="584"/>
        <v>32011</v>
      </c>
      <c r="BL934" s="3" t="str">
        <f t="shared" si="585"/>
        <v>45243 WHITFIELD RD CALLAHAN FL 32011</v>
      </c>
      <c r="BM934" s="3" t="str">
        <f t="shared" si="586"/>
        <v/>
      </c>
      <c r="BN934" s="3" t="str">
        <f t="shared" si="587"/>
        <v>Pass</v>
      </c>
      <c r="BO934" s="3" t="str">
        <f t="shared" si="588"/>
        <v>No</v>
      </c>
      <c r="BP934" s="3" t="str">
        <f t="shared" si="589"/>
        <v>FV&lt;$10K</v>
      </c>
      <c r="BQ934" t="s">
        <v>6650</v>
      </c>
      <c r="BR934" s="3" t="str">
        <f t="shared" si="590"/>
        <v>No, &lt; $20K Lien</v>
      </c>
      <c r="BS934" s="3" t="str">
        <f t="shared" si="591"/>
        <v>No, Lien &lt; $20K</v>
      </c>
      <c r="BT934" t="s">
        <v>6650</v>
      </c>
      <c r="BU934" s="3" t="str">
        <f t="shared" si="592"/>
        <v>No</v>
      </c>
      <c r="BV934" s="3" t="str">
        <f t="shared" si="593"/>
        <v>No</v>
      </c>
      <c r="BW934" s="3">
        <f t="shared" si="594"/>
        <v>1</v>
      </c>
      <c r="BX934" s="3" t="str">
        <f t="shared" si="595"/>
        <v>No</v>
      </c>
      <c r="BY934" s="3">
        <f t="shared" si="596"/>
        <v>27818</v>
      </c>
      <c r="BZ934">
        <v>1</v>
      </c>
      <c r="CA934" s="3">
        <f t="shared" si="597"/>
        <v>27818</v>
      </c>
      <c r="CC934" s="3">
        <f t="shared" si="598"/>
        <v>0</v>
      </c>
      <c r="CD934" s="3">
        <f t="shared" si="599"/>
        <v>0</v>
      </c>
      <c r="CE934" s="3" t="str">
        <f t="shared" si="600"/>
        <v/>
      </c>
      <c r="CF934" s="3" t="e">
        <f>HLOOKUP(CE934,'Valuation Data'!$D$2:$K$5,4,FALSE)</f>
        <v>#N/A</v>
      </c>
      <c r="CG934" s="3">
        <f t="shared" si="601"/>
        <v>27818</v>
      </c>
      <c r="CH934" s="3" t="str">
        <f t="shared" si="602"/>
        <v>No</v>
      </c>
      <c r="CI934" s="3" t="str">
        <f>VLOOKUP(R934,'Use Codes &amp; County Type'!A:D,4,FALSE)</f>
        <v>R</v>
      </c>
      <c r="CJ934" s="3" t="str">
        <f t="shared" si="603"/>
        <v>No</v>
      </c>
      <c r="CK934" s="3" t="str">
        <f t="shared" si="604"/>
        <v>No</v>
      </c>
      <c r="CL934" s="3">
        <f t="shared" si="605"/>
        <v>0.35</v>
      </c>
      <c r="CM934" s="3">
        <f t="shared" si="606"/>
        <v>9736.2999999999993</v>
      </c>
      <c r="CN934" s="3">
        <f t="shared" si="607"/>
        <v>2705.55</v>
      </c>
      <c r="CO934" s="3">
        <f t="shared" si="608"/>
        <v>7030.7499999999991</v>
      </c>
      <c r="CP934" s="3">
        <f t="shared" si="609"/>
        <v>9.7258969012869373E-2</v>
      </c>
      <c r="CR934" s="3" t="str">
        <f t="shared" si="610"/>
        <v>No</v>
      </c>
      <c r="CV934" s="3" t="str">
        <f t="shared" si="611"/>
        <v>FMV&lt;$30K</v>
      </c>
      <c r="CW934" s="3">
        <f t="shared" si="612"/>
        <v>933</v>
      </c>
      <c r="CX934" s="3">
        <f t="shared" si="613"/>
        <v>541.11</v>
      </c>
      <c r="CY934" s="3" t="str">
        <f t="shared" si="614"/>
        <v>Ok</v>
      </c>
      <c r="CZ934">
        <v>0</v>
      </c>
      <c r="DA934">
        <v>0</v>
      </c>
    </row>
    <row r="935" spans="1:105" x14ac:dyDescent="0.25">
      <c r="A935">
        <v>934</v>
      </c>
      <c r="B935" t="s">
        <v>3</v>
      </c>
      <c r="C935" t="s">
        <v>1043</v>
      </c>
      <c r="D935">
        <v>260.95999999999998</v>
      </c>
      <c r="E935">
        <v>2017</v>
      </c>
      <c r="F935">
        <v>260.95999999999998</v>
      </c>
      <c r="G935">
        <v>260.95999999999998</v>
      </c>
      <c r="H935" s="3">
        <f t="shared" si="574"/>
        <v>0</v>
      </c>
      <c r="J935" t="s">
        <v>2735</v>
      </c>
      <c r="K935" t="s">
        <v>2738</v>
      </c>
      <c r="L935">
        <v>32011</v>
      </c>
      <c r="M935" t="s">
        <v>3431</v>
      </c>
      <c r="N935" t="s">
        <v>4759</v>
      </c>
      <c r="O935">
        <v>-81.8412862345441</v>
      </c>
      <c r="P935">
        <v>30.573682715330101</v>
      </c>
      <c r="Q935" t="s">
        <v>5454</v>
      </c>
      <c r="R935">
        <v>0</v>
      </c>
      <c r="S935" t="s">
        <v>6538</v>
      </c>
      <c r="T935">
        <v>8001</v>
      </c>
      <c r="U935" t="s">
        <v>6581</v>
      </c>
      <c r="V935">
        <v>2017</v>
      </c>
      <c r="W935">
        <v>13200</v>
      </c>
      <c r="X935">
        <v>2017</v>
      </c>
      <c r="Y935">
        <v>15000</v>
      </c>
      <c r="Z935">
        <v>211.71</v>
      </c>
      <c r="AA935" s="3">
        <f t="shared" si="575"/>
        <v>0.81127375843041083</v>
      </c>
      <c r="AB935" t="s">
        <v>6616</v>
      </c>
      <c r="AC935" t="s">
        <v>6616</v>
      </c>
      <c r="AD935" t="s">
        <v>6616</v>
      </c>
      <c r="AE935" t="s">
        <v>6616</v>
      </c>
      <c r="AF935" t="s">
        <v>6616</v>
      </c>
      <c r="AG935" t="s">
        <v>6616</v>
      </c>
      <c r="AH935" t="s">
        <v>6616</v>
      </c>
      <c r="AI935" t="s">
        <v>6618</v>
      </c>
      <c r="AJ935" t="s">
        <v>6618</v>
      </c>
      <c r="AK935" t="s">
        <v>6618</v>
      </c>
      <c r="AL935" t="s">
        <v>6618</v>
      </c>
      <c r="AM935" t="s">
        <v>6618</v>
      </c>
      <c r="AN935" t="s">
        <v>6618</v>
      </c>
      <c r="AO935" t="s">
        <v>6618</v>
      </c>
      <c r="AP935" s="3" t="str">
        <f t="shared" si="576"/>
        <v>No</v>
      </c>
      <c r="AQ935" s="3" t="str">
        <f t="shared" si="577"/>
        <v>No</v>
      </c>
      <c r="AR935" s="3" t="str">
        <f t="shared" si="578"/>
        <v>No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 t="s">
        <v>6634</v>
      </c>
      <c r="AZ935" t="s">
        <v>6638</v>
      </c>
      <c r="BA935">
        <v>1</v>
      </c>
      <c r="BB935" t="s">
        <v>6616</v>
      </c>
      <c r="BC935" t="s">
        <v>6616</v>
      </c>
      <c r="BD935" s="4" t="str">
        <f t="shared" si="579"/>
        <v>No</v>
      </c>
      <c r="BE935" t="s">
        <v>6640</v>
      </c>
      <c r="BF935" s="3" t="str">
        <f t="shared" si="580"/>
        <v>No</v>
      </c>
      <c r="BG935" t="s">
        <v>6645</v>
      </c>
      <c r="BH935" s="3" t="str">
        <f t="shared" si="581"/>
        <v>WHITFIELD RD</v>
      </c>
      <c r="BI935" s="3" t="str">
        <f t="shared" si="582"/>
        <v>Callahan</v>
      </c>
      <c r="BJ935" s="3" t="str">
        <f t="shared" si="583"/>
        <v>Florida</v>
      </c>
      <c r="BK935" s="3">
        <f t="shared" si="584"/>
        <v>32011</v>
      </c>
      <c r="BL935" s="3" t="str">
        <f t="shared" si="585"/>
        <v>WHITFIELD RD CALLAHAN FL 32011</v>
      </c>
      <c r="BM935" s="3" t="str">
        <f t="shared" si="586"/>
        <v/>
      </c>
      <c r="BN935" s="3" t="str">
        <f t="shared" si="587"/>
        <v>Pass</v>
      </c>
      <c r="BO935" s="3" t="str">
        <f t="shared" si="588"/>
        <v>No</v>
      </c>
      <c r="BP935" s="3" t="str">
        <f t="shared" si="589"/>
        <v>FV&lt;$10K</v>
      </c>
      <c r="BQ935" t="s">
        <v>6650</v>
      </c>
      <c r="BR935" s="3" t="str">
        <f t="shared" si="590"/>
        <v>No, &lt; $20K Lien</v>
      </c>
      <c r="BS935" s="3" t="str">
        <f t="shared" si="591"/>
        <v>No, Lien &lt; $20K</v>
      </c>
      <c r="BT935" t="s">
        <v>6650</v>
      </c>
      <c r="BU935" s="3" t="str">
        <f t="shared" si="592"/>
        <v>No</v>
      </c>
      <c r="BV935" s="3" t="str">
        <f t="shared" si="593"/>
        <v>No</v>
      </c>
      <c r="BW935" s="3">
        <f t="shared" si="594"/>
        <v>1</v>
      </c>
      <c r="BX935" s="3" t="str">
        <f t="shared" si="595"/>
        <v>No</v>
      </c>
      <c r="BY935" s="3">
        <f t="shared" si="596"/>
        <v>13200</v>
      </c>
      <c r="BZ935">
        <v>1</v>
      </c>
      <c r="CA935" s="3">
        <f t="shared" si="597"/>
        <v>13200</v>
      </c>
      <c r="CC935" s="3">
        <f t="shared" si="598"/>
        <v>0</v>
      </c>
      <c r="CD935" s="3">
        <f t="shared" si="599"/>
        <v>0</v>
      </c>
      <c r="CE935" s="3" t="str">
        <f t="shared" si="600"/>
        <v/>
      </c>
      <c r="CF935" s="3" t="e">
        <f>HLOOKUP(CE935,'Valuation Data'!$D$2:$K$5,4,FALSE)</f>
        <v>#N/A</v>
      </c>
      <c r="CG935" s="3">
        <f t="shared" si="601"/>
        <v>13200</v>
      </c>
      <c r="CH935" s="3" t="str">
        <f t="shared" si="602"/>
        <v>No</v>
      </c>
      <c r="CI935" s="3" t="str">
        <f>VLOOKUP(R935,'Use Codes &amp; County Type'!A:D,4,FALSE)</f>
        <v>V</v>
      </c>
      <c r="CJ935" s="3" t="str">
        <f t="shared" si="603"/>
        <v>Yes</v>
      </c>
      <c r="CK935" s="3" t="str">
        <f t="shared" si="604"/>
        <v>No</v>
      </c>
      <c r="CL935" s="3">
        <f t="shared" si="605"/>
        <v>0</v>
      </c>
      <c r="CM935" s="3">
        <f t="shared" si="606"/>
        <v>0</v>
      </c>
      <c r="CN935" s="3">
        <f t="shared" si="607"/>
        <v>1304.8</v>
      </c>
      <c r="CO935" s="3">
        <f t="shared" si="608"/>
        <v>-1304.8</v>
      </c>
      <c r="CP935" s="3">
        <f t="shared" si="609"/>
        <v>9.8848484848484838E-2</v>
      </c>
      <c r="CR935" s="3" t="str">
        <f t="shared" si="610"/>
        <v>No</v>
      </c>
      <c r="CV935" s="3" t="str">
        <f t="shared" si="611"/>
        <v>FMV&lt;$30K</v>
      </c>
      <c r="CW935" s="3">
        <f t="shared" si="612"/>
        <v>934</v>
      </c>
      <c r="CX935" s="3">
        <f t="shared" si="613"/>
        <v>260.95999999999998</v>
      </c>
      <c r="CY935" s="3" t="str">
        <f t="shared" si="614"/>
        <v>Ok</v>
      </c>
      <c r="CZ935">
        <v>0</v>
      </c>
      <c r="DA935">
        <v>0</v>
      </c>
    </row>
    <row r="936" spans="1:105" x14ac:dyDescent="0.25">
      <c r="A936">
        <v>935</v>
      </c>
      <c r="B936" t="s">
        <v>3</v>
      </c>
      <c r="C936" t="s">
        <v>1044</v>
      </c>
      <c r="D936">
        <v>1365.71</v>
      </c>
      <c r="E936">
        <v>2017</v>
      </c>
      <c r="F936">
        <v>1365.71</v>
      </c>
      <c r="G936">
        <v>1365.71</v>
      </c>
      <c r="H936" s="3">
        <f t="shared" si="574"/>
        <v>0</v>
      </c>
      <c r="I936">
        <v>45174</v>
      </c>
      <c r="J936" t="s">
        <v>2735</v>
      </c>
      <c r="K936" t="s">
        <v>2738</v>
      </c>
      <c r="L936">
        <v>32011</v>
      </c>
      <c r="M936" t="s">
        <v>3432</v>
      </c>
      <c r="N936" t="s">
        <v>4759</v>
      </c>
      <c r="O936">
        <v>-81.842298799627301</v>
      </c>
      <c r="P936">
        <v>30.573799877104499</v>
      </c>
      <c r="Q936" t="s">
        <v>5455</v>
      </c>
      <c r="R936">
        <v>2</v>
      </c>
      <c r="S936" t="s">
        <v>6535</v>
      </c>
      <c r="T936">
        <v>1006</v>
      </c>
      <c r="U936" t="s">
        <v>6578</v>
      </c>
      <c r="V936">
        <v>2017</v>
      </c>
      <c r="W936">
        <v>120563</v>
      </c>
      <c r="X936">
        <v>2017</v>
      </c>
      <c r="Y936">
        <v>124307</v>
      </c>
      <c r="Z936">
        <v>1233.2</v>
      </c>
      <c r="AA936" s="3">
        <f t="shared" si="575"/>
        <v>0.90297354489606141</v>
      </c>
      <c r="AC936" t="s">
        <v>6616</v>
      </c>
      <c r="AD936" t="s">
        <v>6616</v>
      </c>
      <c r="AE936" t="s">
        <v>6616</v>
      </c>
      <c r="AF936" t="s">
        <v>6616</v>
      </c>
      <c r="AG936" t="s">
        <v>6616</v>
      </c>
      <c r="AH936" t="s">
        <v>6616</v>
      </c>
      <c r="AI936" t="s">
        <v>6618</v>
      </c>
      <c r="AJ936" t="s">
        <v>6618</v>
      </c>
      <c r="AK936" t="s">
        <v>6618</v>
      </c>
      <c r="AL936" t="s">
        <v>6618</v>
      </c>
      <c r="AM936" t="s">
        <v>6618</v>
      </c>
      <c r="AN936" t="s">
        <v>6618</v>
      </c>
      <c r="AO936" t="s">
        <v>6618</v>
      </c>
      <c r="AP936" s="3" t="str">
        <f t="shared" si="576"/>
        <v>No</v>
      </c>
      <c r="AQ936" s="3" t="str">
        <f t="shared" si="577"/>
        <v>No</v>
      </c>
      <c r="AR936" s="3" t="str">
        <f t="shared" si="578"/>
        <v>No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 t="s">
        <v>6634</v>
      </c>
      <c r="AZ936" t="s">
        <v>6638</v>
      </c>
      <c r="BA936">
        <v>0</v>
      </c>
      <c r="BB936" t="s">
        <v>6617</v>
      </c>
      <c r="BC936" t="s">
        <v>6617</v>
      </c>
      <c r="BD936" s="4" t="str">
        <f t="shared" si="579"/>
        <v>No</v>
      </c>
      <c r="BE936" t="s">
        <v>6640</v>
      </c>
      <c r="BF936" s="3" t="str">
        <f t="shared" si="580"/>
        <v>No</v>
      </c>
      <c r="BG936" t="s">
        <v>6645</v>
      </c>
      <c r="BH936" s="3" t="str">
        <f t="shared" si="581"/>
        <v>45174 ARLINE RD</v>
      </c>
      <c r="BI936" s="3" t="str">
        <f t="shared" si="582"/>
        <v>Callahan</v>
      </c>
      <c r="BJ936" s="3" t="str">
        <f t="shared" si="583"/>
        <v>Florida</v>
      </c>
      <c r="BK936" s="3">
        <f t="shared" si="584"/>
        <v>32011</v>
      </c>
      <c r="BL936" s="3" t="str">
        <f t="shared" si="585"/>
        <v>45174 ARLINE RD CALLAHAN FL 32011</v>
      </c>
      <c r="BM936" s="3" t="str">
        <f t="shared" si="586"/>
        <v/>
      </c>
      <c r="BN936" s="3" t="str">
        <f t="shared" si="587"/>
        <v>Pass</v>
      </c>
      <c r="BO936" s="3" t="str">
        <f t="shared" si="588"/>
        <v>Yes</v>
      </c>
      <c r="BP936" s="3" t="str">
        <f t="shared" si="589"/>
        <v>FV&lt;$10K</v>
      </c>
      <c r="BQ936" t="s">
        <v>6650</v>
      </c>
      <c r="BR936" s="3" t="str">
        <f t="shared" si="590"/>
        <v>No, &lt; $20K Lien</v>
      </c>
      <c r="BS936" s="3" t="str">
        <f t="shared" si="591"/>
        <v>No, Lien &lt; $20K</v>
      </c>
      <c r="BT936" t="s">
        <v>6650</v>
      </c>
      <c r="BU936" s="3" t="str">
        <f t="shared" si="592"/>
        <v>No</v>
      </c>
      <c r="BV936" s="3" t="str">
        <f t="shared" si="593"/>
        <v>No</v>
      </c>
      <c r="BW936" s="3">
        <f t="shared" si="594"/>
        <v>0</v>
      </c>
      <c r="BX936" s="3" t="str">
        <f t="shared" si="595"/>
        <v>No</v>
      </c>
      <c r="BY936" s="3">
        <f t="shared" si="596"/>
        <v>120563</v>
      </c>
      <c r="BZ936">
        <v>1</v>
      </c>
      <c r="CA936" s="3">
        <f t="shared" si="597"/>
        <v>120563</v>
      </c>
      <c r="CC936" s="3">
        <f t="shared" si="598"/>
        <v>0</v>
      </c>
      <c r="CD936" s="3">
        <f t="shared" si="599"/>
        <v>0</v>
      </c>
      <c r="CE936" s="3" t="str">
        <f t="shared" si="600"/>
        <v/>
      </c>
      <c r="CF936" s="3" t="e">
        <f>HLOOKUP(CE936,'Valuation Data'!$D$2:$K$5,4,FALSE)</f>
        <v>#N/A</v>
      </c>
      <c r="CG936" s="3">
        <f t="shared" si="601"/>
        <v>120563</v>
      </c>
      <c r="CH936" s="3" t="str">
        <f t="shared" si="602"/>
        <v>No</v>
      </c>
      <c r="CI936" s="3" t="str">
        <f>VLOOKUP(R936,'Use Codes &amp; County Type'!A:D,4,FALSE)</f>
        <v>R</v>
      </c>
      <c r="CJ936" s="3" t="str">
        <f t="shared" si="603"/>
        <v>No</v>
      </c>
      <c r="CK936" s="3" t="str">
        <f t="shared" si="604"/>
        <v>Yes</v>
      </c>
      <c r="CL936" s="3">
        <f t="shared" si="605"/>
        <v>0.67</v>
      </c>
      <c r="CM936" s="3">
        <f t="shared" si="606"/>
        <v>80777.210000000006</v>
      </c>
      <c r="CN936" s="3">
        <f t="shared" si="607"/>
        <v>5462.84</v>
      </c>
      <c r="CO936" s="3">
        <f t="shared" si="608"/>
        <v>75314.37000000001</v>
      </c>
      <c r="CP936" s="3">
        <f t="shared" si="609"/>
        <v>4.5311082172805918E-2</v>
      </c>
      <c r="CR936" s="3" t="str">
        <f t="shared" si="610"/>
        <v>No</v>
      </c>
      <c r="CV936" s="3" t="str">
        <f t="shared" si="611"/>
        <v>*Bid</v>
      </c>
      <c r="CW936" s="3">
        <f t="shared" si="612"/>
        <v>935</v>
      </c>
      <c r="CX936" s="3">
        <f t="shared" si="613"/>
        <v>1365.71</v>
      </c>
      <c r="CY936" s="3" t="str">
        <f t="shared" si="614"/>
        <v>Ok</v>
      </c>
      <c r="CZ936">
        <v>0</v>
      </c>
      <c r="DA936">
        <v>0</v>
      </c>
    </row>
    <row r="937" spans="1:105" x14ac:dyDescent="0.25">
      <c r="A937">
        <v>936</v>
      </c>
      <c r="B937" t="s">
        <v>3</v>
      </c>
      <c r="C937" t="s">
        <v>1045</v>
      </c>
      <c r="D937">
        <v>448.06</v>
      </c>
      <c r="E937">
        <v>2017</v>
      </c>
      <c r="F937">
        <v>448.06</v>
      </c>
      <c r="G937">
        <v>448.06</v>
      </c>
      <c r="H937" s="3">
        <f t="shared" si="574"/>
        <v>0</v>
      </c>
      <c r="I937">
        <v>45029</v>
      </c>
      <c r="J937" t="s">
        <v>2735</v>
      </c>
      <c r="K937" t="s">
        <v>2738</v>
      </c>
      <c r="L937">
        <v>32011</v>
      </c>
      <c r="M937" t="s">
        <v>3433</v>
      </c>
      <c r="N937" t="s">
        <v>4759</v>
      </c>
      <c r="O937">
        <v>-81.840072968073798</v>
      </c>
      <c r="P937">
        <v>30.571786828778901</v>
      </c>
      <c r="Q937" t="s">
        <v>5123</v>
      </c>
      <c r="R937">
        <v>1</v>
      </c>
      <c r="S937" t="s">
        <v>6539</v>
      </c>
      <c r="T937">
        <v>1001</v>
      </c>
      <c r="U937" t="s">
        <v>6582</v>
      </c>
      <c r="V937">
        <v>2017</v>
      </c>
      <c r="W937">
        <v>50945</v>
      </c>
      <c r="X937">
        <v>2017</v>
      </c>
      <c r="Y937">
        <v>55354</v>
      </c>
      <c r="Z937">
        <v>384.71</v>
      </c>
      <c r="AA937" s="3">
        <f t="shared" si="575"/>
        <v>0.85861268580100869</v>
      </c>
      <c r="AB937" t="s">
        <v>6616</v>
      </c>
      <c r="AC937" t="s">
        <v>6616</v>
      </c>
      <c r="AD937" t="s">
        <v>6616</v>
      </c>
      <c r="AE937" t="s">
        <v>6616</v>
      </c>
      <c r="AF937" t="s">
        <v>6616</v>
      </c>
      <c r="AH937" t="s">
        <v>6616</v>
      </c>
      <c r="AI937" t="s">
        <v>6618</v>
      </c>
      <c r="AJ937" t="s">
        <v>6618</v>
      </c>
      <c r="AK937" t="s">
        <v>6618</v>
      </c>
      <c r="AL937" t="s">
        <v>6618</v>
      </c>
      <c r="AM937" t="s">
        <v>6618</v>
      </c>
      <c r="AN937" t="s">
        <v>6618</v>
      </c>
      <c r="AO937" t="s">
        <v>6618</v>
      </c>
      <c r="AP937" s="3" t="str">
        <f t="shared" si="576"/>
        <v>No</v>
      </c>
      <c r="AQ937" s="3" t="str">
        <f t="shared" si="577"/>
        <v>No</v>
      </c>
      <c r="AR937" s="3" t="str">
        <f t="shared" si="578"/>
        <v>No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2</v>
      </c>
      <c r="AY937" t="s">
        <v>6634</v>
      </c>
      <c r="AZ937" t="s">
        <v>6638</v>
      </c>
      <c r="BA937">
        <v>1</v>
      </c>
      <c r="BB937" t="s">
        <v>6617</v>
      </c>
      <c r="BC937" t="s">
        <v>6616</v>
      </c>
      <c r="BD937" s="4" t="str">
        <f t="shared" si="579"/>
        <v>No</v>
      </c>
      <c r="BE937" t="s">
        <v>6640</v>
      </c>
      <c r="BF937" s="3" t="str">
        <f t="shared" si="580"/>
        <v>No</v>
      </c>
      <c r="BG937" t="s">
        <v>6645</v>
      </c>
      <c r="BH937" s="3" t="str">
        <f t="shared" si="581"/>
        <v>45029 STRAWBERRY LN</v>
      </c>
      <c r="BI937" s="3" t="str">
        <f t="shared" si="582"/>
        <v>Callahan</v>
      </c>
      <c r="BJ937" s="3" t="str">
        <f t="shared" si="583"/>
        <v>Florida</v>
      </c>
      <c r="BK937" s="3">
        <f t="shared" si="584"/>
        <v>32011</v>
      </c>
      <c r="BL937" s="3" t="str">
        <f t="shared" si="585"/>
        <v>45029 STRAWBERRY LN CALLAHAN FL 32011</v>
      </c>
      <c r="BM937" s="3" t="str">
        <f t="shared" si="586"/>
        <v/>
      </c>
      <c r="BN937" s="3" t="str">
        <f t="shared" si="587"/>
        <v>Pass</v>
      </c>
      <c r="BO937" s="3" t="str">
        <f t="shared" si="588"/>
        <v>No</v>
      </c>
      <c r="BP937" s="3" t="str">
        <f t="shared" si="589"/>
        <v>FV&lt;$10K</v>
      </c>
      <c r="BQ937" t="s">
        <v>6650</v>
      </c>
      <c r="BR937" s="3" t="str">
        <f t="shared" si="590"/>
        <v>No, &lt; $20K Lien</v>
      </c>
      <c r="BS937" s="3" t="str">
        <f t="shared" si="591"/>
        <v>No, Lien &lt; $20K</v>
      </c>
      <c r="BT937" t="s">
        <v>6650</v>
      </c>
      <c r="BU937" s="3" t="str">
        <f t="shared" si="592"/>
        <v>No</v>
      </c>
      <c r="BV937" s="3" t="str">
        <f t="shared" si="593"/>
        <v>No</v>
      </c>
      <c r="BW937" s="3">
        <f t="shared" si="594"/>
        <v>1</v>
      </c>
      <c r="BX937" s="3" t="str">
        <f t="shared" si="595"/>
        <v>No</v>
      </c>
      <c r="BY937" s="3">
        <f t="shared" si="596"/>
        <v>50945</v>
      </c>
      <c r="BZ937">
        <v>1</v>
      </c>
      <c r="CA937" s="3">
        <f t="shared" si="597"/>
        <v>50945</v>
      </c>
      <c r="CC937" s="3">
        <f t="shared" si="598"/>
        <v>0</v>
      </c>
      <c r="CD937" s="3">
        <f t="shared" si="599"/>
        <v>0</v>
      </c>
      <c r="CE937" s="3" t="str">
        <f t="shared" si="600"/>
        <v/>
      </c>
      <c r="CF937" s="3" t="e">
        <f>HLOOKUP(CE937,'Valuation Data'!$D$2:$K$5,4,FALSE)</f>
        <v>#N/A</v>
      </c>
      <c r="CG937" s="3">
        <f t="shared" si="601"/>
        <v>50945</v>
      </c>
      <c r="CH937" s="3" t="str">
        <f t="shared" si="602"/>
        <v>No</v>
      </c>
      <c r="CI937" s="3" t="str">
        <f>VLOOKUP(R937,'Use Codes &amp; County Type'!A:D,4,FALSE)</f>
        <v>S</v>
      </c>
      <c r="CJ937" s="3" t="str">
        <f t="shared" si="603"/>
        <v>No</v>
      </c>
      <c r="CK937" s="3" t="str">
        <f t="shared" si="604"/>
        <v>Yes</v>
      </c>
      <c r="CL937" s="3">
        <f t="shared" si="605"/>
        <v>0.67</v>
      </c>
      <c r="CM937" s="3">
        <f t="shared" si="606"/>
        <v>34133.15</v>
      </c>
      <c r="CN937" s="3">
        <f t="shared" si="607"/>
        <v>2240.3000000000002</v>
      </c>
      <c r="CO937" s="3">
        <f t="shared" si="608"/>
        <v>31892.850000000002</v>
      </c>
      <c r="CP937" s="3">
        <f t="shared" si="609"/>
        <v>4.3974874865050549E-2</v>
      </c>
      <c r="CR937" s="3" t="str">
        <f t="shared" si="610"/>
        <v>No</v>
      </c>
      <c r="CV937" s="3" t="str">
        <f t="shared" si="611"/>
        <v>*Bid</v>
      </c>
      <c r="CW937" s="3">
        <f t="shared" si="612"/>
        <v>936</v>
      </c>
      <c r="CX937" s="3">
        <f t="shared" si="613"/>
        <v>448.06</v>
      </c>
      <c r="CY937" s="3" t="str">
        <f t="shared" si="614"/>
        <v>Ok</v>
      </c>
      <c r="CZ937">
        <v>0</v>
      </c>
      <c r="DA937">
        <v>0</v>
      </c>
    </row>
    <row r="938" spans="1:105" x14ac:dyDescent="0.25">
      <c r="A938">
        <v>937</v>
      </c>
      <c r="B938" t="s">
        <v>3</v>
      </c>
      <c r="C938" t="s">
        <v>1046</v>
      </c>
      <c r="D938">
        <v>180.82</v>
      </c>
      <c r="E938">
        <v>2017</v>
      </c>
      <c r="F938">
        <v>180.82</v>
      </c>
      <c r="G938">
        <v>180.82</v>
      </c>
      <c r="H938" s="3">
        <f t="shared" si="574"/>
        <v>0</v>
      </c>
      <c r="J938" t="s">
        <v>2735</v>
      </c>
      <c r="K938" t="s">
        <v>2738</v>
      </c>
      <c r="L938">
        <v>32011</v>
      </c>
      <c r="M938" t="s">
        <v>3434</v>
      </c>
      <c r="N938" t="s">
        <v>4759</v>
      </c>
      <c r="O938">
        <v>-81.839834731666997</v>
      </c>
      <c r="P938">
        <v>30.571791497885702</v>
      </c>
      <c r="Q938" t="s">
        <v>5456</v>
      </c>
      <c r="R938">
        <v>0</v>
      </c>
      <c r="S938" t="s">
        <v>6538</v>
      </c>
      <c r="T938">
        <v>8001</v>
      </c>
      <c r="U938" t="s">
        <v>6581</v>
      </c>
      <c r="V938">
        <v>2017</v>
      </c>
      <c r="W938">
        <v>8580</v>
      </c>
      <c r="X938">
        <v>2017</v>
      </c>
      <c r="Y938">
        <v>9750</v>
      </c>
      <c r="Z938">
        <v>137.6</v>
      </c>
      <c r="AA938" s="3">
        <f t="shared" si="575"/>
        <v>0.76097776794602368</v>
      </c>
      <c r="AB938" t="s">
        <v>6616</v>
      </c>
      <c r="AC938" t="s">
        <v>6616</v>
      </c>
      <c r="AD938" t="s">
        <v>6616</v>
      </c>
      <c r="AE938" t="s">
        <v>6616</v>
      </c>
      <c r="AF938" t="s">
        <v>6616</v>
      </c>
      <c r="AG938" t="s">
        <v>6616</v>
      </c>
      <c r="AH938" t="s">
        <v>6616</v>
      </c>
      <c r="AI938" t="s">
        <v>6618</v>
      </c>
      <c r="AJ938" t="s">
        <v>6618</v>
      </c>
      <c r="AK938" t="s">
        <v>6618</v>
      </c>
      <c r="AL938" t="s">
        <v>6618</v>
      </c>
      <c r="AM938" t="s">
        <v>6618</v>
      </c>
      <c r="AN938" t="s">
        <v>6618</v>
      </c>
      <c r="AO938" t="s">
        <v>6618</v>
      </c>
      <c r="AP938" s="3" t="str">
        <f t="shared" si="576"/>
        <v>No</v>
      </c>
      <c r="AQ938" s="3" t="str">
        <f t="shared" si="577"/>
        <v>No</v>
      </c>
      <c r="AR938" s="3" t="str">
        <f t="shared" si="578"/>
        <v>No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2</v>
      </c>
      <c r="AY938" t="s">
        <v>6634</v>
      </c>
      <c r="AZ938">
        <v>0</v>
      </c>
      <c r="BA938">
        <v>6</v>
      </c>
      <c r="BB938" t="s">
        <v>6616</v>
      </c>
      <c r="BC938" t="s">
        <v>6616</v>
      </c>
      <c r="BD938" s="4" t="str">
        <f t="shared" si="579"/>
        <v>No</v>
      </c>
      <c r="BE938" t="s">
        <v>6640</v>
      </c>
      <c r="BF938" s="3" t="str">
        <f t="shared" si="580"/>
        <v>No</v>
      </c>
      <c r="BG938" t="s">
        <v>6645</v>
      </c>
      <c r="BH938" s="3" t="str">
        <f t="shared" si="581"/>
        <v>STRAWBERRY LN</v>
      </c>
      <c r="BI938" s="3" t="str">
        <f t="shared" si="582"/>
        <v>Callahan</v>
      </c>
      <c r="BJ938" s="3" t="str">
        <f t="shared" si="583"/>
        <v>Florida</v>
      </c>
      <c r="BK938" s="3">
        <f t="shared" si="584"/>
        <v>32011</v>
      </c>
      <c r="BL938" s="3" t="str">
        <f t="shared" si="585"/>
        <v>STRAWBERRY LN CALLAHAN FL 32011</v>
      </c>
      <c r="BM938" s="3" t="str">
        <f t="shared" si="586"/>
        <v/>
      </c>
      <c r="BN938" s="3" t="str">
        <f t="shared" si="587"/>
        <v>Pass</v>
      </c>
      <c r="BO938" s="3" t="str">
        <f t="shared" si="588"/>
        <v>No</v>
      </c>
      <c r="BP938" s="3" t="str">
        <f t="shared" si="589"/>
        <v>FV&lt;$10K</v>
      </c>
      <c r="BQ938" t="s">
        <v>6650</v>
      </c>
      <c r="BR938" s="3" t="str">
        <f t="shared" si="590"/>
        <v>No, &lt; $20K Lien</v>
      </c>
      <c r="BS938" s="3" t="str">
        <f t="shared" si="591"/>
        <v>No, Lien &lt; $20K</v>
      </c>
      <c r="BT938" t="s">
        <v>6650</v>
      </c>
      <c r="BU938" s="3" t="str">
        <f t="shared" si="592"/>
        <v>No</v>
      </c>
      <c r="BV938" s="3" t="str">
        <f t="shared" si="593"/>
        <v>No</v>
      </c>
      <c r="BW938" s="3">
        <f t="shared" si="594"/>
        <v>6</v>
      </c>
      <c r="BX938" s="3" t="str">
        <f t="shared" si="595"/>
        <v>No</v>
      </c>
      <c r="BY938" s="3">
        <f t="shared" si="596"/>
        <v>8580</v>
      </c>
      <c r="BZ938">
        <v>1</v>
      </c>
      <c r="CA938" s="3">
        <f t="shared" si="597"/>
        <v>8580</v>
      </c>
      <c r="CC938" s="3">
        <f t="shared" si="598"/>
        <v>0</v>
      </c>
      <c r="CD938" s="3">
        <f t="shared" si="599"/>
        <v>0</v>
      </c>
      <c r="CE938" s="3" t="str">
        <f t="shared" si="600"/>
        <v/>
      </c>
      <c r="CF938" s="3" t="e">
        <f>HLOOKUP(CE938,'Valuation Data'!$D$2:$K$5,4,FALSE)</f>
        <v>#N/A</v>
      </c>
      <c r="CG938" s="3">
        <f t="shared" si="601"/>
        <v>8580</v>
      </c>
      <c r="CH938" s="3" t="str">
        <f t="shared" si="602"/>
        <v>No</v>
      </c>
      <c r="CI938" s="3" t="str">
        <f>VLOOKUP(R938,'Use Codes &amp; County Type'!A:D,4,FALSE)</f>
        <v>V</v>
      </c>
      <c r="CJ938" s="3" t="str">
        <f t="shared" si="603"/>
        <v>Yes</v>
      </c>
      <c r="CK938" s="3" t="str">
        <f t="shared" si="604"/>
        <v>No</v>
      </c>
      <c r="CL938" s="3">
        <f t="shared" si="605"/>
        <v>0</v>
      </c>
      <c r="CM938" s="3">
        <f t="shared" si="606"/>
        <v>0</v>
      </c>
      <c r="CN938" s="3">
        <f t="shared" si="607"/>
        <v>1808.1999999999998</v>
      </c>
      <c r="CO938" s="3">
        <f t="shared" si="608"/>
        <v>-1808.1999999999998</v>
      </c>
      <c r="CP938" s="3">
        <f t="shared" si="609"/>
        <v>0.21074592074592072</v>
      </c>
      <c r="CR938" s="3" t="str">
        <f t="shared" si="610"/>
        <v>No</v>
      </c>
      <c r="CV938" s="3" t="str">
        <f t="shared" si="611"/>
        <v>FMV&lt;$30K</v>
      </c>
      <c r="CW938" s="3">
        <f t="shared" si="612"/>
        <v>937</v>
      </c>
      <c r="CX938" s="3">
        <f t="shared" si="613"/>
        <v>180.82</v>
      </c>
      <c r="CY938" s="3" t="str">
        <f t="shared" si="614"/>
        <v>Ok</v>
      </c>
      <c r="CZ938">
        <v>0</v>
      </c>
      <c r="DA938">
        <v>0</v>
      </c>
    </row>
    <row r="939" spans="1:105" x14ac:dyDescent="0.25">
      <c r="A939">
        <v>938</v>
      </c>
      <c r="B939" t="s">
        <v>3</v>
      </c>
      <c r="C939" t="s">
        <v>1047</v>
      </c>
      <c r="D939">
        <v>217.48</v>
      </c>
      <c r="E939">
        <v>2017</v>
      </c>
      <c r="F939">
        <v>217.48</v>
      </c>
      <c r="G939">
        <v>217.48</v>
      </c>
      <c r="H939" s="3">
        <f t="shared" si="574"/>
        <v>0</v>
      </c>
      <c r="I939">
        <v>45055</v>
      </c>
      <c r="J939" t="s">
        <v>2735</v>
      </c>
      <c r="K939" t="s">
        <v>2738</v>
      </c>
      <c r="L939">
        <v>32011</v>
      </c>
      <c r="M939" t="s">
        <v>3435</v>
      </c>
      <c r="N939" t="s">
        <v>4759</v>
      </c>
      <c r="O939">
        <v>-81.839675906641403</v>
      </c>
      <c r="P939">
        <v>30.571794595584699</v>
      </c>
      <c r="Q939" t="s">
        <v>5456</v>
      </c>
      <c r="R939">
        <v>0</v>
      </c>
      <c r="S939" t="s">
        <v>6538</v>
      </c>
      <c r="T939">
        <v>8001</v>
      </c>
      <c r="U939" t="s">
        <v>6581</v>
      </c>
      <c r="V939">
        <v>2017</v>
      </c>
      <c r="W939">
        <v>10230</v>
      </c>
      <c r="X939">
        <v>2017</v>
      </c>
      <c r="Y939">
        <v>12750</v>
      </c>
      <c r="Z939">
        <v>171.5</v>
      </c>
      <c r="AA939" s="3">
        <f t="shared" si="575"/>
        <v>0.78857826006989151</v>
      </c>
      <c r="AB939" t="s">
        <v>6616</v>
      </c>
      <c r="AC939" t="s">
        <v>6616</v>
      </c>
      <c r="AD939" t="s">
        <v>6616</v>
      </c>
      <c r="AE939" t="s">
        <v>6616</v>
      </c>
      <c r="AF939" t="s">
        <v>6616</v>
      </c>
      <c r="AG939" t="s">
        <v>6616</v>
      </c>
      <c r="AH939" t="s">
        <v>6616</v>
      </c>
      <c r="AI939" t="s">
        <v>6618</v>
      </c>
      <c r="AJ939" t="s">
        <v>6618</v>
      </c>
      <c r="AK939" t="s">
        <v>6618</v>
      </c>
      <c r="AL939" t="s">
        <v>6618</v>
      </c>
      <c r="AM939" t="s">
        <v>6618</v>
      </c>
      <c r="AN939" t="s">
        <v>6618</v>
      </c>
      <c r="AO939" t="s">
        <v>6618</v>
      </c>
      <c r="AP939" s="3" t="str">
        <f t="shared" si="576"/>
        <v>No</v>
      </c>
      <c r="AQ939" s="3" t="str">
        <f t="shared" si="577"/>
        <v>No</v>
      </c>
      <c r="AR939" s="3" t="str">
        <f t="shared" si="578"/>
        <v>No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2</v>
      </c>
      <c r="AY939" t="s">
        <v>6634</v>
      </c>
      <c r="AZ939">
        <v>0</v>
      </c>
      <c r="BA939">
        <v>7</v>
      </c>
      <c r="BB939" t="s">
        <v>6616</v>
      </c>
      <c r="BC939" t="s">
        <v>6616</v>
      </c>
      <c r="BD939" s="4" t="str">
        <f t="shared" si="579"/>
        <v>No</v>
      </c>
      <c r="BE939" t="s">
        <v>6640</v>
      </c>
      <c r="BF939" s="3" t="str">
        <f t="shared" si="580"/>
        <v>No</v>
      </c>
      <c r="BG939" t="s">
        <v>6645</v>
      </c>
      <c r="BH939" s="3" t="str">
        <f t="shared" si="581"/>
        <v>45055 STRAWBERRY LN</v>
      </c>
      <c r="BI939" s="3" t="str">
        <f t="shared" si="582"/>
        <v>Callahan</v>
      </c>
      <c r="BJ939" s="3" t="str">
        <f t="shared" si="583"/>
        <v>Florida</v>
      </c>
      <c r="BK939" s="3">
        <f t="shared" si="584"/>
        <v>32011</v>
      </c>
      <c r="BL939" s="3" t="str">
        <f t="shared" si="585"/>
        <v>45055 STRAWBERRY LN CALLAHAN FL 32011</v>
      </c>
      <c r="BM939" s="3" t="str">
        <f t="shared" si="586"/>
        <v/>
      </c>
      <c r="BN939" s="3" t="str">
        <f t="shared" si="587"/>
        <v>Pass</v>
      </c>
      <c r="BO939" s="3" t="str">
        <f t="shared" si="588"/>
        <v>No</v>
      </c>
      <c r="BP939" s="3" t="str">
        <f t="shared" si="589"/>
        <v>FV&lt;$10K</v>
      </c>
      <c r="BQ939" t="s">
        <v>6650</v>
      </c>
      <c r="BR939" s="3" t="str">
        <f t="shared" si="590"/>
        <v>No, &lt; $20K Lien</v>
      </c>
      <c r="BS939" s="3" t="str">
        <f t="shared" si="591"/>
        <v>No, Lien &lt; $20K</v>
      </c>
      <c r="BT939" t="s">
        <v>6650</v>
      </c>
      <c r="BU939" s="3" t="str">
        <f t="shared" si="592"/>
        <v>No</v>
      </c>
      <c r="BV939" s="3" t="str">
        <f t="shared" si="593"/>
        <v>No</v>
      </c>
      <c r="BW939" s="3">
        <f t="shared" si="594"/>
        <v>7</v>
      </c>
      <c r="BX939" s="3" t="str">
        <f t="shared" si="595"/>
        <v>No</v>
      </c>
      <c r="BY939" s="3">
        <f t="shared" si="596"/>
        <v>10230</v>
      </c>
      <c r="BZ939">
        <v>1</v>
      </c>
      <c r="CA939" s="3">
        <f t="shared" si="597"/>
        <v>10230</v>
      </c>
      <c r="CC939" s="3">
        <f t="shared" si="598"/>
        <v>0</v>
      </c>
      <c r="CD939" s="3">
        <f t="shared" si="599"/>
        <v>0</v>
      </c>
      <c r="CE939" s="3" t="str">
        <f t="shared" si="600"/>
        <v/>
      </c>
      <c r="CF939" s="3" t="e">
        <f>HLOOKUP(CE939,'Valuation Data'!$D$2:$K$5,4,FALSE)</f>
        <v>#N/A</v>
      </c>
      <c r="CG939" s="3">
        <f t="shared" si="601"/>
        <v>10230</v>
      </c>
      <c r="CH939" s="3" t="str">
        <f t="shared" si="602"/>
        <v>No</v>
      </c>
      <c r="CI939" s="3" t="str">
        <f>VLOOKUP(R939,'Use Codes &amp; County Type'!A:D,4,FALSE)</f>
        <v>V</v>
      </c>
      <c r="CJ939" s="3" t="str">
        <f t="shared" si="603"/>
        <v>Yes</v>
      </c>
      <c r="CK939" s="3" t="str">
        <f t="shared" si="604"/>
        <v>No</v>
      </c>
      <c r="CL939" s="3">
        <f t="shared" si="605"/>
        <v>0</v>
      </c>
      <c r="CM939" s="3">
        <f t="shared" si="606"/>
        <v>0</v>
      </c>
      <c r="CN939" s="3">
        <f t="shared" si="607"/>
        <v>2392.2799999999997</v>
      </c>
      <c r="CO939" s="3">
        <f t="shared" si="608"/>
        <v>-2392.2799999999997</v>
      </c>
      <c r="CP939" s="3">
        <f t="shared" si="609"/>
        <v>0.23384946236559137</v>
      </c>
      <c r="CR939" s="3" t="str">
        <f t="shared" si="610"/>
        <v>No</v>
      </c>
      <c r="CV939" s="3" t="str">
        <f t="shared" si="611"/>
        <v>FMV&lt;$30K</v>
      </c>
      <c r="CW939" s="3">
        <f t="shared" si="612"/>
        <v>938</v>
      </c>
      <c r="CX939" s="3">
        <f t="shared" si="613"/>
        <v>217.48</v>
      </c>
      <c r="CY939" s="3" t="str">
        <f t="shared" si="614"/>
        <v>Ok</v>
      </c>
      <c r="CZ939">
        <v>0</v>
      </c>
      <c r="DA939">
        <v>0</v>
      </c>
    </row>
    <row r="940" spans="1:105" x14ac:dyDescent="0.25">
      <c r="A940">
        <v>939</v>
      </c>
      <c r="B940" t="s">
        <v>3</v>
      </c>
      <c r="C940" t="s">
        <v>1048</v>
      </c>
      <c r="D940">
        <v>306.74</v>
      </c>
      <c r="E940">
        <v>2017</v>
      </c>
      <c r="F940" t="e">
        <f>NA()</f>
        <v>#N/A</v>
      </c>
      <c r="G940" t="e">
        <f>NA()</f>
        <v>#N/A</v>
      </c>
      <c r="H940" s="3" t="e">
        <f t="shared" si="574"/>
        <v>#N/A</v>
      </c>
      <c r="I940" t="e">
        <f>NA()</f>
        <v>#N/A</v>
      </c>
      <c r="J940" t="e">
        <f>NA()</f>
        <v>#N/A</v>
      </c>
      <c r="K940" t="e">
        <f>NA()</f>
        <v>#N/A</v>
      </c>
      <c r="L940" t="e">
        <f>NA()</f>
        <v>#N/A</v>
      </c>
      <c r="M940" t="e">
        <f>NA()</f>
        <v>#N/A</v>
      </c>
      <c r="N940" t="e">
        <f>NA()</f>
        <v>#N/A</v>
      </c>
      <c r="O940" t="e">
        <f>NA()</f>
        <v>#N/A</v>
      </c>
      <c r="P940" t="e">
        <f>NA()</f>
        <v>#N/A</v>
      </c>
      <c r="Q940" t="e">
        <f>NA()</f>
        <v>#N/A</v>
      </c>
      <c r="R940">
        <v>0</v>
      </c>
      <c r="S940" t="s">
        <v>6538</v>
      </c>
      <c r="T940" t="e">
        <f>NA()</f>
        <v>#N/A</v>
      </c>
      <c r="U940" t="e">
        <f>NA()</f>
        <v>#N/A</v>
      </c>
      <c r="V940">
        <v>2017</v>
      </c>
      <c r="W940">
        <v>15840</v>
      </c>
      <c r="X940" t="e">
        <f>NA()</f>
        <v>#N/A</v>
      </c>
      <c r="Y940" t="e">
        <f>NA()</f>
        <v>#N/A</v>
      </c>
      <c r="Z940" t="e">
        <f>NA()</f>
        <v>#N/A</v>
      </c>
      <c r="AA940" s="3">
        <f t="shared" si="575"/>
        <v>0</v>
      </c>
      <c r="AI940" t="e">
        <f>NA()</f>
        <v>#N/A</v>
      </c>
      <c r="AJ940" t="e">
        <f>NA()</f>
        <v>#N/A</v>
      </c>
      <c r="AK940" t="e">
        <f>NA()</f>
        <v>#N/A</v>
      </c>
      <c r="AL940" t="e">
        <f>NA()</f>
        <v>#N/A</v>
      </c>
      <c r="AM940" t="e">
        <f>NA()</f>
        <v>#N/A</v>
      </c>
      <c r="AN940" t="e">
        <f>NA()</f>
        <v>#N/A</v>
      </c>
      <c r="AO940" t="e">
        <f>NA()</f>
        <v>#N/A</v>
      </c>
      <c r="AP940" s="3" t="str">
        <f t="shared" si="576"/>
        <v>No</v>
      </c>
      <c r="AQ940" s="3" t="str">
        <f t="shared" si="577"/>
        <v>No</v>
      </c>
      <c r="AR940" s="3" t="str">
        <f t="shared" si="578"/>
        <v>No</v>
      </c>
      <c r="AS940" t="e">
        <f>NA()</f>
        <v>#N/A</v>
      </c>
      <c r="AT940" t="e">
        <f>NA()</f>
        <v>#N/A</v>
      </c>
      <c r="AU940" t="e">
        <f>NA()</f>
        <v>#N/A</v>
      </c>
      <c r="AV940" t="e">
        <f>NA()</f>
        <v>#N/A</v>
      </c>
      <c r="AW940" t="e">
        <f>NA()</f>
        <v>#N/A</v>
      </c>
      <c r="AX940" t="e">
        <f>NA()</f>
        <v>#N/A</v>
      </c>
      <c r="AY940" t="e">
        <f>NA()</f>
        <v>#N/A</v>
      </c>
      <c r="AZ940" t="e">
        <f>NA()</f>
        <v>#N/A</v>
      </c>
      <c r="BA940">
        <v>0</v>
      </c>
      <c r="BB940" t="s">
        <v>6616</v>
      </c>
      <c r="BC940" t="e">
        <f>NA()</f>
        <v>#N/A</v>
      </c>
      <c r="BD940" s="4" t="str">
        <f t="shared" si="579"/>
        <v>No</v>
      </c>
      <c r="BE940" t="e">
        <f>NA()</f>
        <v>#N/A</v>
      </c>
      <c r="BF940" s="3" t="str">
        <f t="shared" si="580"/>
        <v>No</v>
      </c>
      <c r="BG940" t="e">
        <f>NA()</f>
        <v>#N/A</v>
      </c>
      <c r="BH940" s="3" t="e">
        <f t="shared" si="581"/>
        <v>#N/A</v>
      </c>
      <c r="BI940" s="3" t="e">
        <f t="shared" si="582"/>
        <v>#N/A</v>
      </c>
      <c r="BJ940" s="3" t="e">
        <f t="shared" si="583"/>
        <v>#N/A</v>
      </c>
      <c r="BK940" s="3" t="e">
        <f t="shared" si="584"/>
        <v>#N/A</v>
      </c>
      <c r="BL940" s="3" t="e">
        <f t="shared" si="585"/>
        <v>#N/A</v>
      </c>
      <c r="BM940" s="3" t="e">
        <f t="shared" si="586"/>
        <v>#N/A</v>
      </c>
      <c r="BN940" s="3" t="str">
        <f t="shared" si="587"/>
        <v>Pass</v>
      </c>
      <c r="BO940" s="3" t="e">
        <f t="shared" si="588"/>
        <v>#N/A</v>
      </c>
      <c r="BP940" s="3" t="str">
        <f t="shared" si="589"/>
        <v>FV&lt;$10K</v>
      </c>
      <c r="BQ940" t="s">
        <v>6650</v>
      </c>
      <c r="BR940" s="3" t="str">
        <f t="shared" si="590"/>
        <v>No, &lt; $20K Lien</v>
      </c>
      <c r="BS940" s="3" t="str">
        <f t="shared" si="591"/>
        <v>No, Lien &lt; $20K</v>
      </c>
      <c r="BT940" t="s">
        <v>6650</v>
      </c>
      <c r="BU940" s="3" t="str">
        <f t="shared" si="592"/>
        <v>No</v>
      </c>
      <c r="BV940" s="3" t="str">
        <f t="shared" si="593"/>
        <v>No</v>
      </c>
      <c r="BW940" s="3">
        <f t="shared" si="594"/>
        <v>0</v>
      </c>
      <c r="BX940" s="3" t="str">
        <f t="shared" si="595"/>
        <v>No</v>
      </c>
      <c r="BY940" s="3">
        <f t="shared" si="596"/>
        <v>15840</v>
      </c>
      <c r="BZ940">
        <v>1</v>
      </c>
      <c r="CA940" s="3">
        <f t="shared" si="597"/>
        <v>15840</v>
      </c>
      <c r="CC940" s="3" t="e">
        <f t="shared" si="598"/>
        <v>#N/A</v>
      </c>
      <c r="CD940" s="3" t="e">
        <f t="shared" si="599"/>
        <v>#N/A</v>
      </c>
      <c r="CE940" s="3" t="str">
        <f t="shared" si="600"/>
        <v/>
      </c>
      <c r="CF940" s="3" t="e">
        <f>HLOOKUP(CE940,'Valuation Data'!$D$2:$K$5,4,FALSE)</f>
        <v>#N/A</v>
      </c>
      <c r="CG940" s="3">
        <f t="shared" si="601"/>
        <v>15840</v>
      </c>
      <c r="CH940" s="3" t="str">
        <f t="shared" si="602"/>
        <v>No</v>
      </c>
      <c r="CI940" s="3" t="str">
        <f>VLOOKUP(R940,'Use Codes &amp; County Type'!A:D,4,FALSE)</f>
        <v>V</v>
      </c>
      <c r="CJ940" s="3" t="str">
        <f t="shared" si="603"/>
        <v>Yes</v>
      </c>
      <c r="CK940" s="3" t="str">
        <f t="shared" si="604"/>
        <v>No</v>
      </c>
      <c r="CL940" s="3">
        <f t="shared" si="605"/>
        <v>0</v>
      </c>
      <c r="CM940" s="3">
        <f t="shared" si="606"/>
        <v>0</v>
      </c>
      <c r="CN940" s="3" t="e">
        <f t="shared" si="607"/>
        <v>#N/A</v>
      </c>
      <c r="CO940" s="3" t="e">
        <f t="shared" si="608"/>
        <v>#N/A</v>
      </c>
      <c r="CP940" s="3" t="e">
        <f t="shared" si="609"/>
        <v>#N/A</v>
      </c>
      <c r="CR940" s="3" t="str">
        <f t="shared" si="610"/>
        <v>No</v>
      </c>
      <c r="CV940" s="3" t="str">
        <f t="shared" si="611"/>
        <v>FMV&lt;$30K</v>
      </c>
      <c r="CW940" s="3">
        <f t="shared" si="612"/>
        <v>939</v>
      </c>
      <c r="CX940" s="3">
        <f t="shared" si="613"/>
        <v>306.74</v>
      </c>
      <c r="CY940" s="3" t="str">
        <f t="shared" si="614"/>
        <v>Ok</v>
      </c>
      <c r="CZ940" t="e">
        <f>NA()</f>
        <v>#N/A</v>
      </c>
      <c r="DA940" t="e">
        <f>NA()</f>
        <v>#N/A</v>
      </c>
    </row>
    <row r="941" spans="1:105" x14ac:dyDescent="0.25">
      <c r="A941">
        <v>940</v>
      </c>
      <c r="B941" t="s">
        <v>3</v>
      </c>
      <c r="C941" t="s">
        <v>1049</v>
      </c>
      <c r="D941">
        <v>385.67</v>
      </c>
      <c r="E941">
        <v>2017</v>
      </c>
      <c r="F941">
        <v>385.67</v>
      </c>
      <c r="G941">
        <v>385.67</v>
      </c>
      <c r="H941" s="3">
        <f t="shared" si="574"/>
        <v>0</v>
      </c>
      <c r="I941">
        <v>45092</v>
      </c>
      <c r="J941" t="s">
        <v>2735</v>
      </c>
      <c r="K941" t="s">
        <v>2738</v>
      </c>
      <c r="L941">
        <v>32011</v>
      </c>
      <c r="M941" t="s">
        <v>3436</v>
      </c>
      <c r="N941" t="s">
        <v>4759</v>
      </c>
      <c r="O941">
        <v>-81.837248152232206</v>
      </c>
      <c r="P941">
        <v>30.571941279530598</v>
      </c>
      <c r="Q941" t="s">
        <v>5457</v>
      </c>
      <c r="R941">
        <v>1</v>
      </c>
      <c r="S941" t="s">
        <v>6539</v>
      </c>
      <c r="T941">
        <v>1001</v>
      </c>
      <c r="U941" t="s">
        <v>6582</v>
      </c>
      <c r="V941">
        <v>2017</v>
      </c>
      <c r="W941">
        <v>21602</v>
      </c>
      <c r="X941">
        <v>2017</v>
      </c>
      <c r="Y941">
        <v>21602</v>
      </c>
      <c r="Z941">
        <v>327.02</v>
      </c>
      <c r="AA941" s="3">
        <f t="shared" si="575"/>
        <v>0.84792698420929802</v>
      </c>
      <c r="AB941" t="s">
        <v>6616</v>
      </c>
      <c r="AC941" t="s">
        <v>6616</v>
      </c>
      <c r="AD941" t="s">
        <v>6616</v>
      </c>
      <c r="AE941" t="s">
        <v>6616</v>
      </c>
      <c r="AG941" t="s">
        <v>6616</v>
      </c>
      <c r="AH941" t="s">
        <v>6616</v>
      </c>
      <c r="AI941" t="s">
        <v>6618</v>
      </c>
      <c r="AJ941" t="s">
        <v>6619</v>
      </c>
      <c r="AK941" t="s">
        <v>6618</v>
      </c>
      <c r="AL941" t="s">
        <v>6618</v>
      </c>
      <c r="AM941" t="s">
        <v>6618</v>
      </c>
      <c r="AN941" t="s">
        <v>6618</v>
      </c>
      <c r="AO941" t="s">
        <v>6618</v>
      </c>
      <c r="AP941" s="3" t="str">
        <f t="shared" si="576"/>
        <v>No</v>
      </c>
      <c r="AQ941" s="3" t="str">
        <f t="shared" si="577"/>
        <v>Yes</v>
      </c>
      <c r="AR941" s="3" t="str">
        <f t="shared" si="578"/>
        <v>No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 t="s">
        <v>6634</v>
      </c>
      <c r="AZ941" t="s">
        <v>6638</v>
      </c>
      <c r="BA941">
        <v>5</v>
      </c>
      <c r="BB941" t="s">
        <v>6616</v>
      </c>
      <c r="BC941" t="s">
        <v>6616</v>
      </c>
      <c r="BD941" s="4" t="str">
        <f t="shared" si="579"/>
        <v>No</v>
      </c>
      <c r="BE941" t="s">
        <v>6640</v>
      </c>
      <c r="BF941" s="3" t="str">
        <f t="shared" si="580"/>
        <v>No</v>
      </c>
      <c r="BG941" t="s">
        <v>6645</v>
      </c>
      <c r="BH941" s="3" t="str">
        <f t="shared" si="581"/>
        <v>45092 WHITE RD</v>
      </c>
      <c r="BI941" s="3" t="str">
        <f t="shared" si="582"/>
        <v>Callahan</v>
      </c>
      <c r="BJ941" s="3" t="str">
        <f t="shared" si="583"/>
        <v>Florida</v>
      </c>
      <c r="BK941" s="3">
        <f t="shared" si="584"/>
        <v>32011</v>
      </c>
      <c r="BL941" s="3" t="str">
        <f t="shared" si="585"/>
        <v>45092 WHITE RD CALLAHAN FL 32011</v>
      </c>
      <c r="BM941" s="3" t="str">
        <f t="shared" si="586"/>
        <v/>
      </c>
      <c r="BN941" s="3" t="str">
        <f t="shared" si="587"/>
        <v>Pass</v>
      </c>
      <c r="BO941" s="3" t="str">
        <f t="shared" si="588"/>
        <v>No</v>
      </c>
      <c r="BP941" s="3" t="str">
        <f t="shared" si="589"/>
        <v>FV&lt;$10K</v>
      </c>
      <c r="BQ941" t="s">
        <v>6650</v>
      </c>
      <c r="BR941" s="3" t="str">
        <f t="shared" si="590"/>
        <v>No, &lt; $20K Lien</v>
      </c>
      <c r="BS941" s="3" t="str">
        <f t="shared" si="591"/>
        <v>No, Lien &lt; $20K</v>
      </c>
      <c r="BT941" t="s">
        <v>6650</v>
      </c>
      <c r="BU941" s="3" t="str">
        <f t="shared" si="592"/>
        <v>No</v>
      </c>
      <c r="BV941" s="3" t="str">
        <f t="shared" si="593"/>
        <v>No</v>
      </c>
      <c r="BW941" s="3">
        <f t="shared" si="594"/>
        <v>5</v>
      </c>
      <c r="BX941" s="3" t="str">
        <f t="shared" si="595"/>
        <v>Yes</v>
      </c>
      <c r="BY941" s="3">
        <f t="shared" si="596"/>
        <v>21602</v>
      </c>
      <c r="BZ941">
        <v>1</v>
      </c>
      <c r="CA941" s="3">
        <f t="shared" si="597"/>
        <v>21602</v>
      </c>
      <c r="CC941" s="3">
        <f t="shared" si="598"/>
        <v>0</v>
      </c>
      <c r="CD941" s="3">
        <f t="shared" si="599"/>
        <v>0</v>
      </c>
      <c r="CE941" s="3" t="str">
        <f t="shared" si="600"/>
        <v/>
      </c>
      <c r="CF941" s="3" t="e">
        <f>HLOOKUP(CE941,'Valuation Data'!$D$2:$K$5,4,FALSE)</f>
        <v>#N/A</v>
      </c>
      <c r="CG941" s="3">
        <f t="shared" si="601"/>
        <v>21602</v>
      </c>
      <c r="CH941" s="3" t="str">
        <f t="shared" si="602"/>
        <v>No</v>
      </c>
      <c r="CI941" s="3" t="str">
        <f>VLOOKUP(R941,'Use Codes &amp; County Type'!A:D,4,FALSE)</f>
        <v>S</v>
      </c>
      <c r="CJ941" s="3" t="str">
        <f t="shared" si="603"/>
        <v>No</v>
      </c>
      <c r="CK941" s="3" t="str">
        <f t="shared" si="604"/>
        <v>No</v>
      </c>
      <c r="CL941" s="3">
        <f t="shared" si="605"/>
        <v>0.35</v>
      </c>
      <c r="CM941" s="3">
        <f t="shared" si="606"/>
        <v>7560.7</v>
      </c>
      <c r="CN941" s="3">
        <f t="shared" si="607"/>
        <v>3471.03</v>
      </c>
      <c r="CO941" s="3">
        <f t="shared" si="608"/>
        <v>4089.6699999999996</v>
      </c>
      <c r="CP941" s="3">
        <f t="shared" si="609"/>
        <v>0.16068095546708638</v>
      </c>
      <c r="CR941" s="3" t="str">
        <f t="shared" si="610"/>
        <v>No</v>
      </c>
      <c r="CV941" s="3" t="str">
        <f t="shared" si="611"/>
        <v>FMV&lt;$30K</v>
      </c>
      <c r="CW941" s="3">
        <f t="shared" si="612"/>
        <v>940</v>
      </c>
      <c r="CX941" s="3">
        <f t="shared" si="613"/>
        <v>385.67</v>
      </c>
      <c r="CY941" s="3" t="str">
        <f t="shared" si="614"/>
        <v>Ok</v>
      </c>
      <c r="CZ941">
        <v>0</v>
      </c>
      <c r="DA941">
        <v>0</v>
      </c>
    </row>
    <row r="942" spans="1:105" x14ac:dyDescent="0.25">
      <c r="A942">
        <v>941</v>
      </c>
      <c r="B942" t="s">
        <v>3</v>
      </c>
      <c r="C942" t="s">
        <v>1050</v>
      </c>
      <c r="D942">
        <v>720.13</v>
      </c>
      <c r="E942">
        <v>2017</v>
      </c>
      <c r="F942">
        <v>720.13</v>
      </c>
      <c r="G942">
        <v>720.13</v>
      </c>
      <c r="H942" s="3">
        <f t="shared" si="574"/>
        <v>0</v>
      </c>
      <c r="J942" t="s">
        <v>2735</v>
      </c>
      <c r="K942" t="s">
        <v>2738</v>
      </c>
      <c r="L942">
        <v>32011</v>
      </c>
      <c r="M942" t="s">
        <v>3021</v>
      </c>
      <c r="N942" t="s">
        <v>4759</v>
      </c>
      <c r="O942">
        <v>-81.835882327798998</v>
      </c>
      <c r="P942">
        <v>30.570702707854501</v>
      </c>
      <c r="Q942" t="s">
        <v>5458</v>
      </c>
      <c r="R942">
        <v>10</v>
      </c>
      <c r="S942" t="s">
        <v>6547</v>
      </c>
      <c r="T942">
        <v>8002</v>
      </c>
      <c r="U942" t="s">
        <v>6585</v>
      </c>
      <c r="V942">
        <v>2017</v>
      </c>
      <c r="W942">
        <v>38555</v>
      </c>
      <c r="X942">
        <v>2017</v>
      </c>
      <c r="Y942">
        <v>38555</v>
      </c>
      <c r="Z942">
        <v>636.27</v>
      </c>
      <c r="AA942" s="3">
        <f t="shared" si="575"/>
        <v>0.88354880368822297</v>
      </c>
      <c r="AD942" t="s">
        <v>6616</v>
      </c>
      <c r="AE942" t="s">
        <v>6616</v>
      </c>
      <c r="AF942" t="s">
        <v>6616</v>
      </c>
      <c r="AG942" t="s">
        <v>6616</v>
      </c>
      <c r="AI942" t="s">
        <v>6618</v>
      </c>
      <c r="AJ942" t="s">
        <v>6618</v>
      </c>
      <c r="AK942" t="s">
        <v>6618</v>
      </c>
      <c r="AL942" t="s">
        <v>6618</v>
      </c>
      <c r="AM942" t="s">
        <v>6618</v>
      </c>
      <c r="AN942">
        <v>0</v>
      </c>
      <c r="AO942">
        <v>0</v>
      </c>
      <c r="AP942" s="3" t="str">
        <f t="shared" si="576"/>
        <v>No</v>
      </c>
      <c r="AQ942" s="3" t="str">
        <f t="shared" si="577"/>
        <v>No</v>
      </c>
      <c r="AR942" s="3" t="str">
        <f t="shared" si="578"/>
        <v>No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4</v>
      </c>
      <c r="AY942" t="s">
        <v>6636</v>
      </c>
      <c r="AZ942">
        <v>0</v>
      </c>
      <c r="BA942">
        <v>0</v>
      </c>
      <c r="BB942" t="s">
        <v>6616</v>
      </c>
      <c r="BC942" t="s">
        <v>6616</v>
      </c>
      <c r="BD942" s="4" t="str">
        <f t="shared" si="579"/>
        <v>No</v>
      </c>
      <c r="BE942" t="s">
        <v>6643</v>
      </c>
      <c r="BF942" s="3" t="str">
        <f t="shared" si="580"/>
        <v>Yes</v>
      </c>
      <c r="BG942" t="s">
        <v>6645</v>
      </c>
      <c r="BH942" s="3" t="str">
        <f t="shared" si="581"/>
        <v>OLD DIXIE HWY</v>
      </c>
      <c r="BI942" s="3" t="str">
        <f t="shared" si="582"/>
        <v>Callahan</v>
      </c>
      <c r="BJ942" s="3" t="str">
        <f t="shared" si="583"/>
        <v>Florida</v>
      </c>
      <c r="BK942" s="3">
        <f t="shared" si="584"/>
        <v>32011</v>
      </c>
      <c r="BL942" s="3" t="str">
        <f t="shared" si="585"/>
        <v>OLD DIXIE HWY CALLAHAN FL 32011</v>
      </c>
      <c r="BM942" s="3" t="str">
        <f t="shared" si="586"/>
        <v/>
      </c>
      <c r="BN942" s="3" t="str">
        <f t="shared" si="587"/>
        <v>Pass</v>
      </c>
      <c r="BO942" s="3" t="str">
        <f t="shared" si="588"/>
        <v>No</v>
      </c>
      <c r="BP942" s="3" t="str">
        <f t="shared" si="589"/>
        <v>FV&lt;$10K</v>
      </c>
      <c r="BQ942" t="s">
        <v>6650</v>
      </c>
      <c r="BR942" s="3" t="str">
        <f t="shared" si="590"/>
        <v>No, &lt; $20K Lien</v>
      </c>
      <c r="BS942" s="3" t="str">
        <f t="shared" si="591"/>
        <v>No, Lien &lt; $20K</v>
      </c>
      <c r="BT942" t="s">
        <v>6650</v>
      </c>
      <c r="BU942" s="3" t="str">
        <f t="shared" si="592"/>
        <v>No</v>
      </c>
      <c r="BV942" s="3" t="str">
        <f t="shared" si="593"/>
        <v>No</v>
      </c>
      <c r="BW942" s="3">
        <f t="shared" si="594"/>
        <v>0</v>
      </c>
      <c r="BX942" s="3" t="str">
        <f t="shared" si="595"/>
        <v>No</v>
      </c>
      <c r="BY942" s="3">
        <f t="shared" si="596"/>
        <v>38555</v>
      </c>
      <c r="BZ942">
        <v>1</v>
      </c>
      <c r="CA942" s="3">
        <f t="shared" si="597"/>
        <v>38555</v>
      </c>
      <c r="CC942" s="3">
        <f t="shared" si="598"/>
        <v>0</v>
      </c>
      <c r="CD942" s="3">
        <f t="shared" si="599"/>
        <v>0</v>
      </c>
      <c r="CE942" s="3" t="str">
        <f t="shared" si="600"/>
        <v/>
      </c>
      <c r="CF942" s="3" t="e">
        <f>HLOOKUP(CE942,'Valuation Data'!$D$2:$K$5,4,FALSE)</f>
        <v>#N/A</v>
      </c>
      <c r="CG942" s="3">
        <f t="shared" si="601"/>
        <v>38555</v>
      </c>
      <c r="CH942" s="3" t="str">
        <f t="shared" si="602"/>
        <v>No</v>
      </c>
      <c r="CI942" s="3" t="str">
        <f>VLOOKUP(R942,'Use Codes &amp; County Type'!A:D,4,FALSE)</f>
        <v>V</v>
      </c>
      <c r="CJ942" s="3" t="str">
        <f t="shared" si="603"/>
        <v>Yes</v>
      </c>
      <c r="CK942" s="3" t="str">
        <f t="shared" si="604"/>
        <v>No</v>
      </c>
      <c r="CL942" s="3">
        <f t="shared" si="605"/>
        <v>0</v>
      </c>
      <c r="CM942" s="3">
        <f t="shared" si="606"/>
        <v>0</v>
      </c>
      <c r="CN942" s="3">
        <f t="shared" si="607"/>
        <v>2880.52</v>
      </c>
      <c r="CO942" s="3">
        <f t="shared" si="608"/>
        <v>-2880.52</v>
      </c>
      <c r="CP942" s="3">
        <f t="shared" si="609"/>
        <v>7.4711969913111145E-2</v>
      </c>
      <c r="CR942" s="3" t="str">
        <f t="shared" si="610"/>
        <v>No</v>
      </c>
      <c r="CV942" s="3" t="str">
        <f t="shared" si="611"/>
        <v>Vacant, No Sales Data</v>
      </c>
      <c r="CW942" s="3">
        <f t="shared" si="612"/>
        <v>941</v>
      </c>
      <c r="CX942" s="3">
        <f t="shared" si="613"/>
        <v>720.13</v>
      </c>
      <c r="CY942" s="3" t="str">
        <f t="shared" si="614"/>
        <v>Ok</v>
      </c>
      <c r="CZ942">
        <v>0</v>
      </c>
      <c r="DA942">
        <v>0</v>
      </c>
    </row>
    <row r="943" spans="1:105" x14ac:dyDescent="0.25">
      <c r="A943">
        <v>942</v>
      </c>
      <c r="B943" t="s">
        <v>3</v>
      </c>
      <c r="C943" t="s">
        <v>1051</v>
      </c>
      <c r="D943">
        <v>1424.77</v>
      </c>
      <c r="E943">
        <v>2017</v>
      </c>
      <c r="F943">
        <v>1424.77</v>
      </c>
      <c r="G943">
        <v>1424.77</v>
      </c>
      <c r="H943" s="3">
        <f t="shared" si="574"/>
        <v>0</v>
      </c>
      <c r="I943">
        <v>450027</v>
      </c>
      <c r="J943" t="s">
        <v>2735</v>
      </c>
      <c r="K943" t="s">
        <v>2738</v>
      </c>
      <c r="L943">
        <v>32011</v>
      </c>
      <c r="M943" t="s">
        <v>3437</v>
      </c>
      <c r="N943" t="s">
        <v>4759</v>
      </c>
      <c r="O943">
        <v>-81.836253379789298</v>
      </c>
      <c r="P943">
        <v>30.570677744348199</v>
      </c>
      <c r="Q943" t="s">
        <v>5459</v>
      </c>
      <c r="R943">
        <v>17</v>
      </c>
      <c r="S943" t="s">
        <v>6550</v>
      </c>
      <c r="T943">
        <v>3003</v>
      </c>
      <c r="U943" t="s">
        <v>6587</v>
      </c>
      <c r="V943">
        <v>2017</v>
      </c>
      <c r="W943">
        <v>78034</v>
      </c>
      <c r="X943">
        <v>2017</v>
      </c>
      <c r="Y943">
        <v>78034</v>
      </c>
      <c r="Z943">
        <v>1287.82</v>
      </c>
      <c r="AA943" s="3">
        <f t="shared" si="575"/>
        <v>0.90387922261136877</v>
      </c>
      <c r="AF943" t="s">
        <v>6616</v>
      </c>
      <c r="AI943" t="s">
        <v>6618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 s="3" t="str">
        <f t="shared" si="576"/>
        <v>No</v>
      </c>
      <c r="AQ943" s="3" t="str">
        <f t="shared" si="577"/>
        <v>No</v>
      </c>
      <c r="AR943" s="3" t="str">
        <f t="shared" si="578"/>
        <v>No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4</v>
      </c>
      <c r="AY943" t="s">
        <v>6636</v>
      </c>
      <c r="AZ943">
        <v>0</v>
      </c>
      <c r="BA943">
        <v>0</v>
      </c>
      <c r="BB943" t="s">
        <v>6616</v>
      </c>
      <c r="BC943" t="s">
        <v>6616</v>
      </c>
      <c r="BD943" s="4" t="str">
        <f t="shared" si="579"/>
        <v>No</v>
      </c>
      <c r="BE943" t="s">
        <v>6640</v>
      </c>
      <c r="BF943" s="3" t="str">
        <f t="shared" si="580"/>
        <v>No</v>
      </c>
      <c r="BG943" t="s">
        <v>6645</v>
      </c>
      <c r="BH943" s="3" t="str">
        <f t="shared" si="581"/>
        <v>450027 OLD DIXIE HWY</v>
      </c>
      <c r="BI943" s="3" t="str">
        <f t="shared" si="582"/>
        <v>Callahan</v>
      </c>
      <c r="BJ943" s="3" t="str">
        <f t="shared" si="583"/>
        <v>Florida</v>
      </c>
      <c r="BK943" s="3">
        <f t="shared" si="584"/>
        <v>32011</v>
      </c>
      <c r="BL943" s="3" t="str">
        <f t="shared" si="585"/>
        <v>450027 OLD DIXIE HWY CALLAHAN FL 32011</v>
      </c>
      <c r="BM943" s="3" t="str">
        <f t="shared" si="586"/>
        <v/>
      </c>
      <c r="BN943" s="3" t="str">
        <f t="shared" si="587"/>
        <v>Pass</v>
      </c>
      <c r="BO943" s="3" t="str">
        <f t="shared" si="588"/>
        <v>No</v>
      </c>
      <c r="BP943" s="3" t="str">
        <f t="shared" si="589"/>
        <v>FV&lt;$10K</v>
      </c>
      <c r="BQ943" t="s">
        <v>6650</v>
      </c>
      <c r="BR943" s="3" t="str">
        <f t="shared" si="590"/>
        <v>No, &lt; $20K Lien</v>
      </c>
      <c r="BS943" s="3" t="str">
        <f t="shared" si="591"/>
        <v>No, Lien &lt; $20K</v>
      </c>
      <c r="BT943" t="s">
        <v>6650</v>
      </c>
      <c r="BU943" s="3" t="str">
        <f t="shared" si="592"/>
        <v>No</v>
      </c>
      <c r="BV943" s="3" t="str">
        <f t="shared" si="593"/>
        <v>No</v>
      </c>
      <c r="BW943" s="3">
        <f t="shared" si="594"/>
        <v>0</v>
      </c>
      <c r="BX943" s="3" t="str">
        <f t="shared" si="595"/>
        <v>No</v>
      </c>
      <c r="BY943" s="3">
        <f t="shared" si="596"/>
        <v>78034</v>
      </c>
      <c r="BZ943">
        <v>1</v>
      </c>
      <c r="CA943" s="3">
        <f t="shared" si="597"/>
        <v>78034</v>
      </c>
      <c r="CC943" s="3">
        <f t="shared" si="598"/>
        <v>0</v>
      </c>
      <c r="CD943" s="3">
        <f t="shared" si="599"/>
        <v>0</v>
      </c>
      <c r="CE943" s="3" t="str">
        <f t="shared" si="600"/>
        <v/>
      </c>
      <c r="CF943" s="3" t="e">
        <f>HLOOKUP(CE943,'Valuation Data'!$D$2:$K$5,4,FALSE)</f>
        <v>#N/A</v>
      </c>
      <c r="CG943" s="3">
        <f t="shared" si="601"/>
        <v>78034</v>
      </c>
      <c r="CH943" s="3" t="str">
        <f t="shared" si="602"/>
        <v>No</v>
      </c>
      <c r="CI943" s="3" t="str">
        <f>VLOOKUP(R943,'Use Codes &amp; County Type'!A:D,4,FALSE)</f>
        <v>C</v>
      </c>
      <c r="CJ943" s="3" t="str">
        <f t="shared" si="603"/>
        <v>No</v>
      </c>
      <c r="CK943" s="3" t="str">
        <f t="shared" si="604"/>
        <v>No</v>
      </c>
      <c r="CL943" s="3">
        <f t="shared" si="605"/>
        <v>0.3</v>
      </c>
      <c r="CM943" s="3">
        <f t="shared" si="606"/>
        <v>23410.2</v>
      </c>
      <c r="CN943" s="3">
        <f t="shared" si="607"/>
        <v>5699.08</v>
      </c>
      <c r="CO943" s="3">
        <f t="shared" si="608"/>
        <v>17711.120000000003</v>
      </c>
      <c r="CP943" s="3">
        <f t="shared" si="609"/>
        <v>7.3033293179895944E-2</v>
      </c>
      <c r="CR943" s="3" t="str">
        <f t="shared" si="610"/>
        <v>No</v>
      </c>
      <c r="CV943" s="3" t="str">
        <f t="shared" si="611"/>
        <v>*Bid</v>
      </c>
      <c r="CW943" s="3">
        <f t="shared" si="612"/>
        <v>942</v>
      </c>
      <c r="CX943" s="3">
        <f t="shared" si="613"/>
        <v>1424.77</v>
      </c>
      <c r="CY943" s="3" t="str">
        <f t="shared" si="614"/>
        <v>Ok</v>
      </c>
      <c r="CZ943">
        <v>0</v>
      </c>
      <c r="DA943">
        <v>0</v>
      </c>
    </row>
    <row r="944" spans="1:105" x14ac:dyDescent="0.25">
      <c r="A944">
        <v>943</v>
      </c>
      <c r="B944" t="s">
        <v>3</v>
      </c>
      <c r="C944" t="s">
        <v>1052</v>
      </c>
      <c r="D944">
        <v>789.12</v>
      </c>
      <c r="E944">
        <v>2017</v>
      </c>
      <c r="F944">
        <v>789.12</v>
      </c>
      <c r="G944">
        <v>789.12</v>
      </c>
      <c r="H944" s="3">
        <f t="shared" si="574"/>
        <v>0</v>
      </c>
      <c r="J944" t="s">
        <v>2735</v>
      </c>
      <c r="K944" t="s">
        <v>2738</v>
      </c>
      <c r="L944">
        <v>32011</v>
      </c>
      <c r="M944" t="s">
        <v>3021</v>
      </c>
      <c r="N944" t="s">
        <v>4759</v>
      </c>
      <c r="O944">
        <v>-81.836203413736797</v>
      </c>
      <c r="P944">
        <v>30.57045096509</v>
      </c>
      <c r="Q944" t="s">
        <v>5459</v>
      </c>
      <c r="R944">
        <v>0</v>
      </c>
      <c r="S944" t="s">
        <v>6538</v>
      </c>
      <c r="T944">
        <v>8001</v>
      </c>
      <c r="U944" t="s">
        <v>6581</v>
      </c>
      <c r="V944">
        <v>2017</v>
      </c>
      <c r="W944">
        <v>42420</v>
      </c>
      <c r="X944">
        <v>2017</v>
      </c>
      <c r="Y944">
        <v>42420</v>
      </c>
      <c r="Z944">
        <v>700.07</v>
      </c>
      <c r="AA944" s="3">
        <f t="shared" si="575"/>
        <v>0.88715277777777779</v>
      </c>
      <c r="AC944" t="s">
        <v>6616</v>
      </c>
      <c r="AD944" t="s">
        <v>6616</v>
      </c>
      <c r="AF944" t="s">
        <v>6616</v>
      </c>
      <c r="AI944" t="s">
        <v>6618</v>
      </c>
      <c r="AJ944" t="s">
        <v>6618</v>
      </c>
      <c r="AK944" t="s">
        <v>6618</v>
      </c>
      <c r="AL944" t="s">
        <v>6618</v>
      </c>
      <c r="AM944">
        <v>0</v>
      </c>
      <c r="AN944">
        <v>0</v>
      </c>
      <c r="AO944">
        <v>0</v>
      </c>
      <c r="AP944" s="3" t="str">
        <f t="shared" si="576"/>
        <v>No</v>
      </c>
      <c r="AQ944" s="3" t="str">
        <f t="shared" si="577"/>
        <v>No</v>
      </c>
      <c r="AR944" s="3" t="str">
        <f t="shared" si="578"/>
        <v>No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4</v>
      </c>
      <c r="AY944" t="s">
        <v>6636</v>
      </c>
      <c r="AZ944" t="s">
        <v>6638</v>
      </c>
      <c r="BA944">
        <v>0</v>
      </c>
      <c r="BB944" t="s">
        <v>6616</v>
      </c>
      <c r="BC944" t="s">
        <v>6616</v>
      </c>
      <c r="BD944" s="4" t="str">
        <f t="shared" si="579"/>
        <v>No</v>
      </c>
      <c r="BE944" t="s">
        <v>6640</v>
      </c>
      <c r="BF944" s="3" t="str">
        <f t="shared" si="580"/>
        <v>No</v>
      </c>
      <c r="BG944" t="s">
        <v>6645</v>
      </c>
      <c r="BH944" s="3" t="str">
        <f t="shared" si="581"/>
        <v>OLD DIXIE HWY</v>
      </c>
      <c r="BI944" s="3" t="str">
        <f t="shared" si="582"/>
        <v>Callahan</v>
      </c>
      <c r="BJ944" s="3" t="str">
        <f t="shared" si="583"/>
        <v>Florida</v>
      </c>
      <c r="BK944" s="3">
        <f t="shared" si="584"/>
        <v>32011</v>
      </c>
      <c r="BL944" s="3" t="str">
        <f t="shared" si="585"/>
        <v>OLD DIXIE HWY CALLAHAN FL 32011</v>
      </c>
      <c r="BM944" s="3" t="str">
        <f t="shared" si="586"/>
        <v/>
      </c>
      <c r="BN944" s="3" t="str">
        <f t="shared" si="587"/>
        <v>Pass</v>
      </c>
      <c r="BO944" s="3" t="str">
        <f t="shared" si="588"/>
        <v>No</v>
      </c>
      <c r="BP944" s="3" t="str">
        <f t="shared" si="589"/>
        <v>FV&lt;$10K</v>
      </c>
      <c r="BQ944" t="s">
        <v>6650</v>
      </c>
      <c r="BR944" s="3" t="str">
        <f t="shared" si="590"/>
        <v>No, &lt; $20K Lien</v>
      </c>
      <c r="BS944" s="3" t="str">
        <f t="shared" si="591"/>
        <v>No, Lien &lt; $20K</v>
      </c>
      <c r="BT944" t="s">
        <v>6650</v>
      </c>
      <c r="BU944" s="3" t="str">
        <f t="shared" si="592"/>
        <v>No</v>
      </c>
      <c r="BV944" s="3" t="str">
        <f t="shared" si="593"/>
        <v>No</v>
      </c>
      <c r="BW944" s="3">
        <f t="shared" si="594"/>
        <v>0</v>
      </c>
      <c r="BX944" s="3" t="str">
        <f t="shared" si="595"/>
        <v>No</v>
      </c>
      <c r="BY944" s="3">
        <f t="shared" si="596"/>
        <v>42420</v>
      </c>
      <c r="BZ944">
        <v>1</v>
      </c>
      <c r="CA944" s="3">
        <f t="shared" si="597"/>
        <v>42420</v>
      </c>
      <c r="CC944" s="3">
        <f t="shared" si="598"/>
        <v>0</v>
      </c>
      <c r="CD944" s="3">
        <f t="shared" si="599"/>
        <v>0</v>
      </c>
      <c r="CE944" s="3" t="str">
        <f t="shared" si="600"/>
        <v/>
      </c>
      <c r="CF944" s="3" t="e">
        <f>HLOOKUP(CE944,'Valuation Data'!$D$2:$K$5,4,FALSE)</f>
        <v>#N/A</v>
      </c>
      <c r="CG944" s="3">
        <f t="shared" si="601"/>
        <v>42420</v>
      </c>
      <c r="CH944" s="3" t="str">
        <f t="shared" si="602"/>
        <v>No</v>
      </c>
      <c r="CI944" s="3" t="str">
        <f>VLOOKUP(R944,'Use Codes &amp; County Type'!A:D,4,FALSE)</f>
        <v>V</v>
      </c>
      <c r="CJ944" s="3" t="str">
        <f t="shared" si="603"/>
        <v>Yes</v>
      </c>
      <c r="CK944" s="3" t="str">
        <f t="shared" si="604"/>
        <v>No</v>
      </c>
      <c r="CL944" s="3">
        <f t="shared" si="605"/>
        <v>0</v>
      </c>
      <c r="CM944" s="3">
        <f t="shared" si="606"/>
        <v>0</v>
      </c>
      <c r="CN944" s="3">
        <f t="shared" si="607"/>
        <v>3156.48</v>
      </c>
      <c r="CO944" s="3">
        <f t="shared" si="608"/>
        <v>-3156.48</v>
      </c>
      <c r="CP944" s="3">
        <f t="shared" si="609"/>
        <v>7.4410183875530417E-2</v>
      </c>
      <c r="CR944" s="3" t="str">
        <f t="shared" si="610"/>
        <v>No</v>
      </c>
      <c r="CV944" s="3" t="str">
        <f t="shared" si="611"/>
        <v>Vacant, No Sales Data</v>
      </c>
      <c r="CW944" s="3">
        <f t="shared" si="612"/>
        <v>943</v>
      </c>
      <c r="CX944" s="3">
        <f t="shared" si="613"/>
        <v>789.12</v>
      </c>
      <c r="CY944" s="3" t="str">
        <f t="shared" si="614"/>
        <v>Ok</v>
      </c>
      <c r="CZ944">
        <v>0</v>
      </c>
      <c r="DA944">
        <v>0</v>
      </c>
    </row>
    <row r="945" spans="1:105" x14ac:dyDescent="0.25">
      <c r="A945">
        <v>944</v>
      </c>
      <c r="B945" t="s">
        <v>3</v>
      </c>
      <c r="C945" t="s">
        <v>1053</v>
      </c>
      <c r="D945">
        <v>1022.32</v>
      </c>
      <c r="E945">
        <v>2017</v>
      </c>
      <c r="F945">
        <v>1022.32</v>
      </c>
      <c r="G945">
        <v>1022.32</v>
      </c>
      <c r="H945" s="3">
        <f t="shared" si="574"/>
        <v>0</v>
      </c>
      <c r="J945" t="s">
        <v>2735</v>
      </c>
      <c r="K945" t="s">
        <v>2738</v>
      </c>
      <c r="L945">
        <v>32011</v>
      </c>
      <c r="M945" t="s">
        <v>2900</v>
      </c>
      <c r="N945" t="s">
        <v>4759</v>
      </c>
      <c r="O945">
        <v>-81.835906091571104</v>
      </c>
      <c r="P945">
        <v>30.5704104246927</v>
      </c>
      <c r="Q945" t="s">
        <v>5458</v>
      </c>
      <c r="R945">
        <v>10</v>
      </c>
      <c r="S945" t="s">
        <v>6547</v>
      </c>
      <c r="T945">
        <v>8002</v>
      </c>
      <c r="U945" t="s">
        <v>6585</v>
      </c>
      <c r="V945">
        <v>2017</v>
      </c>
      <c r="W945">
        <v>55486</v>
      </c>
      <c r="X945">
        <v>2017</v>
      </c>
      <c r="Y945">
        <v>55486</v>
      </c>
      <c r="Z945">
        <v>915.69</v>
      </c>
      <c r="AA945" s="3">
        <f t="shared" si="575"/>
        <v>0.89569802018937317</v>
      </c>
      <c r="AD945" t="s">
        <v>6616</v>
      </c>
      <c r="AE945" t="s">
        <v>6616</v>
      </c>
      <c r="AF945" t="s">
        <v>6616</v>
      </c>
      <c r="AG945" t="s">
        <v>6616</v>
      </c>
      <c r="AI945" t="s">
        <v>6618</v>
      </c>
      <c r="AJ945" t="s">
        <v>6618</v>
      </c>
      <c r="AK945" t="s">
        <v>6618</v>
      </c>
      <c r="AL945" t="s">
        <v>6618</v>
      </c>
      <c r="AM945" t="s">
        <v>6618</v>
      </c>
      <c r="AN945">
        <v>0</v>
      </c>
      <c r="AO945">
        <v>0</v>
      </c>
      <c r="AP945" s="3" t="str">
        <f t="shared" si="576"/>
        <v>No</v>
      </c>
      <c r="AQ945" s="3" t="str">
        <f t="shared" si="577"/>
        <v>No</v>
      </c>
      <c r="AR945" s="3" t="str">
        <f t="shared" si="578"/>
        <v>No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4</v>
      </c>
      <c r="AY945" t="s">
        <v>6636</v>
      </c>
      <c r="AZ945">
        <v>0</v>
      </c>
      <c r="BA945">
        <v>0</v>
      </c>
      <c r="BB945" t="s">
        <v>6616</v>
      </c>
      <c r="BC945" t="s">
        <v>6616</v>
      </c>
      <c r="BD945" s="4" t="str">
        <f t="shared" si="579"/>
        <v>No</v>
      </c>
      <c r="BE945" t="s">
        <v>6640</v>
      </c>
      <c r="BF945" s="3" t="str">
        <f t="shared" si="580"/>
        <v>No</v>
      </c>
      <c r="BG945" t="s">
        <v>6645</v>
      </c>
      <c r="BH945" s="3" t="str">
        <f t="shared" si="581"/>
        <v>US HWY 1</v>
      </c>
      <c r="BI945" s="3" t="str">
        <f t="shared" si="582"/>
        <v>Callahan</v>
      </c>
      <c r="BJ945" s="3" t="str">
        <f t="shared" si="583"/>
        <v>Florida</v>
      </c>
      <c r="BK945" s="3">
        <f t="shared" si="584"/>
        <v>32011</v>
      </c>
      <c r="BL945" s="3" t="str">
        <f t="shared" si="585"/>
        <v>US HWY 1 CALLAHAN FL 32011</v>
      </c>
      <c r="BM945" s="3" t="str">
        <f t="shared" si="586"/>
        <v/>
      </c>
      <c r="BN945" s="3" t="str">
        <f t="shared" si="587"/>
        <v>Pass</v>
      </c>
      <c r="BO945" s="3" t="str">
        <f t="shared" si="588"/>
        <v>No</v>
      </c>
      <c r="BP945" s="3" t="str">
        <f t="shared" si="589"/>
        <v>FV&lt;$10K</v>
      </c>
      <c r="BQ945" t="s">
        <v>6650</v>
      </c>
      <c r="BR945" s="3" t="str">
        <f t="shared" si="590"/>
        <v>No, &lt; $20K Lien</v>
      </c>
      <c r="BS945" s="3" t="str">
        <f t="shared" si="591"/>
        <v>No, Lien &lt; $20K</v>
      </c>
      <c r="BT945" t="s">
        <v>6650</v>
      </c>
      <c r="BU945" s="3" t="str">
        <f t="shared" si="592"/>
        <v>No</v>
      </c>
      <c r="BV945" s="3" t="str">
        <f t="shared" si="593"/>
        <v>No</v>
      </c>
      <c r="BW945" s="3">
        <f t="shared" si="594"/>
        <v>0</v>
      </c>
      <c r="BX945" s="3" t="str">
        <f t="shared" si="595"/>
        <v>No</v>
      </c>
      <c r="BY945" s="3">
        <f t="shared" si="596"/>
        <v>55486</v>
      </c>
      <c r="BZ945">
        <v>1</v>
      </c>
      <c r="CA945" s="3">
        <f t="shared" si="597"/>
        <v>55486</v>
      </c>
      <c r="CC945" s="3">
        <f t="shared" si="598"/>
        <v>0</v>
      </c>
      <c r="CD945" s="3">
        <f t="shared" si="599"/>
        <v>0</v>
      </c>
      <c r="CE945" s="3" t="str">
        <f t="shared" si="600"/>
        <v/>
      </c>
      <c r="CF945" s="3" t="e">
        <f>HLOOKUP(CE945,'Valuation Data'!$D$2:$K$5,4,FALSE)</f>
        <v>#N/A</v>
      </c>
      <c r="CG945" s="3">
        <f t="shared" si="601"/>
        <v>55486</v>
      </c>
      <c r="CH945" s="3" t="str">
        <f t="shared" si="602"/>
        <v>No</v>
      </c>
      <c r="CI945" s="3" t="str">
        <f>VLOOKUP(R945,'Use Codes &amp; County Type'!A:D,4,FALSE)</f>
        <v>V</v>
      </c>
      <c r="CJ945" s="3" t="str">
        <f t="shared" si="603"/>
        <v>Yes</v>
      </c>
      <c r="CK945" s="3" t="str">
        <f t="shared" si="604"/>
        <v>No</v>
      </c>
      <c r="CL945" s="3">
        <f t="shared" si="605"/>
        <v>0</v>
      </c>
      <c r="CM945" s="3">
        <f t="shared" si="606"/>
        <v>0</v>
      </c>
      <c r="CN945" s="3">
        <f t="shared" si="607"/>
        <v>4089.28</v>
      </c>
      <c r="CO945" s="3">
        <f t="shared" si="608"/>
        <v>-4089.28</v>
      </c>
      <c r="CP945" s="3">
        <f t="shared" si="609"/>
        <v>7.3699311538045639E-2</v>
      </c>
      <c r="CR945" s="3" t="str">
        <f t="shared" si="610"/>
        <v>No</v>
      </c>
      <c r="CV945" s="3" t="str">
        <f t="shared" si="611"/>
        <v>Vacant, No Sales Data</v>
      </c>
      <c r="CW945" s="3">
        <f t="shared" si="612"/>
        <v>944</v>
      </c>
      <c r="CX945" s="3">
        <f t="shared" si="613"/>
        <v>1022.32</v>
      </c>
      <c r="CY945" s="3" t="str">
        <f t="shared" si="614"/>
        <v>Ok</v>
      </c>
      <c r="CZ945">
        <v>0</v>
      </c>
      <c r="DA945">
        <v>0</v>
      </c>
    </row>
    <row r="946" spans="1:105" x14ac:dyDescent="0.25">
      <c r="A946">
        <v>945</v>
      </c>
      <c r="B946" t="s">
        <v>3</v>
      </c>
      <c r="C946" t="s">
        <v>1054</v>
      </c>
      <c r="D946">
        <v>1102.9000000000001</v>
      </c>
      <c r="E946">
        <v>2017</v>
      </c>
      <c r="F946">
        <v>1102.9000000000001</v>
      </c>
      <c r="G946">
        <v>1102.9000000000001</v>
      </c>
      <c r="H946" s="3">
        <f t="shared" si="574"/>
        <v>0</v>
      </c>
      <c r="J946" t="s">
        <v>2735</v>
      </c>
      <c r="K946" t="s">
        <v>2738</v>
      </c>
      <c r="L946">
        <v>32011</v>
      </c>
      <c r="M946" t="s">
        <v>2900</v>
      </c>
      <c r="N946" t="s">
        <v>4759</v>
      </c>
      <c r="O946">
        <v>-81.835903741845399</v>
      </c>
      <c r="P946">
        <v>30.570132482175602</v>
      </c>
      <c r="Q946" t="s">
        <v>5458</v>
      </c>
      <c r="R946">
        <v>10</v>
      </c>
      <c r="S946" t="s">
        <v>6547</v>
      </c>
      <c r="T946">
        <v>8002</v>
      </c>
      <c r="U946" t="s">
        <v>6585</v>
      </c>
      <c r="V946">
        <v>2017</v>
      </c>
      <c r="W946">
        <v>60000</v>
      </c>
      <c r="X946">
        <v>2017</v>
      </c>
      <c r="Y946">
        <v>60000</v>
      </c>
      <c r="Z946">
        <v>990.19</v>
      </c>
      <c r="AA946" s="3">
        <f t="shared" si="575"/>
        <v>0.89780578474929729</v>
      </c>
      <c r="AC946" t="s">
        <v>6616</v>
      </c>
      <c r="AD946" t="s">
        <v>6616</v>
      </c>
      <c r="AE946" t="s">
        <v>6616</v>
      </c>
      <c r="AF946" t="s">
        <v>6616</v>
      </c>
      <c r="AG946" t="s">
        <v>6616</v>
      </c>
      <c r="AI946" t="s">
        <v>6618</v>
      </c>
      <c r="AJ946" t="s">
        <v>6618</v>
      </c>
      <c r="AK946" t="s">
        <v>6618</v>
      </c>
      <c r="AL946" t="s">
        <v>6618</v>
      </c>
      <c r="AM946" t="s">
        <v>6618</v>
      </c>
      <c r="AN946" t="s">
        <v>6618</v>
      </c>
      <c r="AO946" t="s">
        <v>6618</v>
      </c>
      <c r="AP946" s="3" t="str">
        <f t="shared" si="576"/>
        <v>No</v>
      </c>
      <c r="AQ946" s="3" t="str">
        <f t="shared" si="577"/>
        <v>No</v>
      </c>
      <c r="AR946" s="3" t="str">
        <f t="shared" si="578"/>
        <v>No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4</v>
      </c>
      <c r="AY946" t="s">
        <v>6636</v>
      </c>
      <c r="AZ946" t="s">
        <v>6638</v>
      </c>
      <c r="BA946">
        <v>0</v>
      </c>
      <c r="BB946" t="s">
        <v>6616</v>
      </c>
      <c r="BC946" t="s">
        <v>6616</v>
      </c>
      <c r="BD946" s="4" t="str">
        <f t="shared" si="579"/>
        <v>No</v>
      </c>
      <c r="BE946" t="s">
        <v>6640</v>
      </c>
      <c r="BF946" s="3" t="str">
        <f t="shared" si="580"/>
        <v>No</v>
      </c>
      <c r="BG946" t="s">
        <v>6645</v>
      </c>
      <c r="BH946" s="3" t="str">
        <f t="shared" si="581"/>
        <v>US HWY 1</v>
      </c>
      <c r="BI946" s="3" t="str">
        <f t="shared" si="582"/>
        <v>Callahan</v>
      </c>
      <c r="BJ946" s="3" t="str">
        <f t="shared" si="583"/>
        <v>Florida</v>
      </c>
      <c r="BK946" s="3">
        <f t="shared" si="584"/>
        <v>32011</v>
      </c>
      <c r="BL946" s="3" t="str">
        <f t="shared" si="585"/>
        <v>US HWY 1 CALLAHAN FL 32011</v>
      </c>
      <c r="BM946" s="3" t="str">
        <f t="shared" si="586"/>
        <v/>
      </c>
      <c r="BN946" s="3" t="str">
        <f t="shared" si="587"/>
        <v>Pass</v>
      </c>
      <c r="BO946" s="3" t="str">
        <f t="shared" si="588"/>
        <v>No</v>
      </c>
      <c r="BP946" s="3" t="str">
        <f t="shared" si="589"/>
        <v>FV&lt;$10K</v>
      </c>
      <c r="BQ946" t="s">
        <v>6650</v>
      </c>
      <c r="BR946" s="3" t="str">
        <f t="shared" si="590"/>
        <v>No, &lt; $20K Lien</v>
      </c>
      <c r="BS946" s="3" t="str">
        <f t="shared" si="591"/>
        <v>No, Lien &lt; $20K</v>
      </c>
      <c r="BT946" t="s">
        <v>6650</v>
      </c>
      <c r="BU946" s="3" t="str">
        <f t="shared" si="592"/>
        <v>No</v>
      </c>
      <c r="BV946" s="3" t="str">
        <f t="shared" si="593"/>
        <v>No</v>
      </c>
      <c r="BW946" s="3">
        <f t="shared" si="594"/>
        <v>0</v>
      </c>
      <c r="BX946" s="3" t="str">
        <f t="shared" si="595"/>
        <v>No</v>
      </c>
      <c r="BY946" s="3">
        <f t="shared" si="596"/>
        <v>60000</v>
      </c>
      <c r="BZ946">
        <v>1</v>
      </c>
      <c r="CA946" s="3">
        <f t="shared" si="597"/>
        <v>60000</v>
      </c>
      <c r="CC946" s="3">
        <f t="shared" si="598"/>
        <v>0</v>
      </c>
      <c r="CD946" s="3">
        <f t="shared" si="599"/>
        <v>0</v>
      </c>
      <c r="CE946" s="3" t="str">
        <f t="shared" si="600"/>
        <v/>
      </c>
      <c r="CF946" s="3" t="e">
        <f>HLOOKUP(CE946,'Valuation Data'!$D$2:$K$5,4,FALSE)</f>
        <v>#N/A</v>
      </c>
      <c r="CG946" s="3">
        <f t="shared" si="601"/>
        <v>60000</v>
      </c>
      <c r="CH946" s="3" t="str">
        <f t="shared" si="602"/>
        <v>No</v>
      </c>
      <c r="CI946" s="3" t="str">
        <f>VLOOKUP(R946,'Use Codes &amp; County Type'!A:D,4,FALSE)</f>
        <v>V</v>
      </c>
      <c r="CJ946" s="3" t="str">
        <f t="shared" si="603"/>
        <v>Yes</v>
      </c>
      <c r="CK946" s="3" t="str">
        <f t="shared" si="604"/>
        <v>No</v>
      </c>
      <c r="CL946" s="3">
        <f t="shared" si="605"/>
        <v>0</v>
      </c>
      <c r="CM946" s="3">
        <f t="shared" si="606"/>
        <v>0</v>
      </c>
      <c r="CN946" s="3">
        <f t="shared" si="607"/>
        <v>4411.6000000000004</v>
      </c>
      <c r="CO946" s="3">
        <f t="shared" si="608"/>
        <v>-4411.6000000000004</v>
      </c>
      <c r="CP946" s="3">
        <f t="shared" si="609"/>
        <v>7.3526666666666671E-2</v>
      </c>
      <c r="CR946" s="3" t="str">
        <f t="shared" si="610"/>
        <v>No</v>
      </c>
      <c r="CV946" s="3" t="str">
        <f t="shared" si="611"/>
        <v>Vacant, No Sales Data</v>
      </c>
      <c r="CW946" s="3">
        <f t="shared" si="612"/>
        <v>945</v>
      </c>
      <c r="CX946" s="3">
        <f t="shared" si="613"/>
        <v>1102.9000000000001</v>
      </c>
      <c r="CY946" s="3" t="str">
        <f t="shared" si="614"/>
        <v>Ok</v>
      </c>
      <c r="CZ946">
        <v>0</v>
      </c>
      <c r="DA946">
        <v>0</v>
      </c>
    </row>
    <row r="947" spans="1:105" x14ac:dyDescent="0.25">
      <c r="A947">
        <v>946</v>
      </c>
      <c r="B947" t="s">
        <v>3</v>
      </c>
      <c r="C947" t="s">
        <v>1055</v>
      </c>
      <c r="D947">
        <v>795.91</v>
      </c>
      <c r="E947">
        <v>2017</v>
      </c>
      <c r="F947">
        <v>795.91</v>
      </c>
      <c r="G947">
        <v>795.91</v>
      </c>
      <c r="H947" s="3">
        <f t="shared" si="574"/>
        <v>0</v>
      </c>
      <c r="J947" t="s">
        <v>2735</v>
      </c>
      <c r="K947" t="s">
        <v>2738</v>
      </c>
      <c r="L947">
        <v>32011</v>
      </c>
      <c r="M947" t="s">
        <v>2900</v>
      </c>
      <c r="N947" t="s">
        <v>4759</v>
      </c>
      <c r="O947">
        <v>-81.835736505257003</v>
      </c>
      <c r="P947">
        <v>30.5697433916854</v>
      </c>
      <c r="Q947" t="s">
        <v>5458</v>
      </c>
      <c r="R947">
        <v>10</v>
      </c>
      <c r="S947" t="s">
        <v>6547</v>
      </c>
      <c r="T947">
        <v>8002</v>
      </c>
      <c r="U947" t="s">
        <v>6585</v>
      </c>
      <c r="V947">
        <v>2017</v>
      </c>
      <c r="W947">
        <v>42800</v>
      </c>
      <c r="X947">
        <v>2017</v>
      </c>
      <c r="Y947">
        <v>42800</v>
      </c>
      <c r="Z947">
        <v>706.34</v>
      </c>
      <c r="AA947" s="3">
        <f t="shared" si="575"/>
        <v>0.88746215024311803</v>
      </c>
      <c r="AC947" t="s">
        <v>6616</v>
      </c>
      <c r="AD947" t="s">
        <v>6616</v>
      </c>
      <c r="AE947" t="s">
        <v>6616</v>
      </c>
      <c r="AF947" t="s">
        <v>6616</v>
      </c>
      <c r="AG947" t="s">
        <v>6616</v>
      </c>
      <c r="AI947" t="s">
        <v>6618</v>
      </c>
      <c r="AJ947" t="s">
        <v>6618</v>
      </c>
      <c r="AK947" t="s">
        <v>6618</v>
      </c>
      <c r="AL947" t="s">
        <v>6618</v>
      </c>
      <c r="AM947" t="s">
        <v>6618</v>
      </c>
      <c r="AN947" t="s">
        <v>6618</v>
      </c>
      <c r="AO947" t="s">
        <v>6618</v>
      </c>
      <c r="AP947" s="3" t="str">
        <f t="shared" si="576"/>
        <v>No</v>
      </c>
      <c r="AQ947" s="3" t="str">
        <f t="shared" si="577"/>
        <v>No</v>
      </c>
      <c r="AR947" s="3" t="str">
        <f t="shared" si="578"/>
        <v>No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4</v>
      </c>
      <c r="AY947" t="s">
        <v>6636</v>
      </c>
      <c r="AZ947" t="s">
        <v>6637</v>
      </c>
      <c r="BA947">
        <v>0</v>
      </c>
      <c r="BB947" t="s">
        <v>6616</v>
      </c>
      <c r="BC947" t="s">
        <v>6616</v>
      </c>
      <c r="BD947" s="4" t="str">
        <f t="shared" si="579"/>
        <v>No</v>
      </c>
      <c r="BE947" t="s">
        <v>6640</v>
      </c>
      <c r="BF947" s="3" t="str">
        <f t="shared" si="580"/>
        <v>No</v>
      </c>
      <c r="BG947" t="s">
        <v>6645</v>
      </c>
      <c r="BH947" s="3" t="str">
        <f t="shared" si="581"/>
        <v>US HWY 1</v>
      </c>
      <c r="BI947" s="3" t="str">
        <f t="shared" si="582"/>
        <v>Callahan</v>
      </c>
      <c r="BJ947" s="3" t="str">
        <f t="shared" si="583"/>
        <v>Florida</v>
      </c>
      <c r="BK947" s="3">
        <f t="shared" si="584"/>
        <v>32011</v>
      </c>
      <c r="BL947" s="3" t="str">
        <f t="shared" si="585"/>
        <v>US HWY 1 CALLAHAN FL 32011</v>
      </c>
      <c r="BM947" s="3" t="str">
        <f t="shared" si="586"/>
        <v/>
      </c>
      <c r="BN947" s="3" t="str">
        <f t="shared" si="587"/>
        <v>Pass</v>
      </c>
      <c r="BO947" s="3" t="str">
        <f t="shared" si="588"/>
        <v>No</v>
      </c>
      <c r="BP947" s="3" t="str">
        <f t="shared" si="589"/>
        <v>FV&lt;$10K</v>
      </c>
      <c r="BQ947" t="s">
        <v>6650</v>
      </c>
      <c r="BR947" s="3" t="str">
        <f t="shared" si="590"/>
        <v>No, &lt; $20K Lien</v>
      </c>
      <c r="BS947" s="3" t="str">
        <f t="shared" si="591"/>
        <v>No, Lien &lt; $20K</v>
      </c>
      <c r="BT947" t="s">
        <v>6650</v>
      </c>
      <c r="BU947" s="3" t="str">
        <f t="shared" si="592"/>
        <v>No</v>
      </c>
      <c r="BV947" s="3" t="str">
        <f t="shared" si="593"/>
        <v>No</v>
      </c>
      <c r="BW947" s="3">
        <f t="shared" si="594"/>
        <v>0</v>
      </c>
      <c r="BX947" s="3" t="str">
        <f t="shared" si="595"/>
        <v>No</v>
      </c>
      <c r="BY947" s="3">
        <f t="shared" si="596"/>
        <v>42800</v>
      </c>
      <c r="BZ947">
        <v>1</v>
      </c>
      <c r="CA947" s="3">
        <f t="shared" si="597"/>
        <v>42800</v>
      </c>
      <c r="CC947" s="3">
        <f t="shared" si="598"/>
        <v>0</v>
      </c>
      <c r="CD947" s="3">
        <f t="shared" si="599"/>
        <v>0</v>
      </c>
      <c r="CE947" s="3" t="str">
        <f t="shared" si="600"/>
        <v/>
      </c>
      <c r="CF947" s="3" t="e">
        <f>HLOOKUP(CE947,'Valuation Data'!$D$2:$K$5,4,FALSE)</f>
        <v>#N/A</v>
      </c>
      <c r="CG947" s="3">
        <f t="shared" si="601"/>
        <v>42800</v>
      </c>
      <c r="CH947" s="3" t="str">
        <f t="shared" si="602"/>
        <v>No</v>
      </c>
      <c r="CI947" s="3" t="str">
        <f>VLOOKUP(R947,'Use Codes &amp; County Type'!A:D,4,FALSE)</f>
        <v>V</v>
      </c>
      <c r="CJ947" s="3" t="str">
        <f t="shared" si="603"/>
        <v>Yes</v>
      </c>
      <c r="CK947" s="3" t="str">
        <f t="shared" si="604"/>
        <v>No</v>
      </c>
      <c r="CL947" s="3">
        <f t="shared" si="605"/>
        <v>0</v>
      </c>
      <c r="CM947" s="3">
        <f t="shared" si="606"/>
        <v>0</v>
      </c>
      <c r="CN947" s="3">
        <f t="shared" si="607"/>
        <v>3183.64</v>
      </c>
      <c r="CO947" s="3">
        <f t="shared" si="608"/>
        <v>-3183.64</v>
      </c>
      <c r="CP947" s="3">
        <f t="shared" si="609"/>
        <v>7.4384112149532708E-2</v>
      </c>
      <c r="CR947" s="3" t="str">
        <f t="shared" si="610"/>
        <v>No</v>
      </c>
      <c r="CV947" s="3" t="str">
        <f t="shared" si="611"/>
        <v>Vacant, No Sales Data</v>
      </c>
      <c r="CW947" s="3">
        <f t="shared" si="612"/>
        <v>946</v>
      </c>
      <c r="CX947" s="3">
        <f t="shared" si="613"/>
        <v>795.91</v>
      </c>
      <c r="CY947" s="3" t="str">
        <f t="shared" si="614"/>
        <v>Ok</v>
      </c>
      <c r="CZ947">
        <v>0</v>
      </c>
      <c r="DA947">
        <v>0</v>
      </c>
    </row>
    <row r="948" spans="1:105" x14ac:dyDescent="0.25">
      <c r="A948">
        <v>947</v>
      </c>
      <c r="B948" t="s">
        <v>3</v>
      </c>
      <c r="C948" t="s">
        <v>1056</v>
      </c>
      <c r="D948">
        <v>592</v>
      </c>
      <c r="E948">
        <v>2017</v>
      </c>
      <c r="F948">
        <v>592</v>
      </c>
      <c r="G948">
        <v>592</v>
      </c>
      <c r="H948" s="3">
        <f t="shared" si="574"/>
        <v>0</v>
      </c>
      <c r="J948" t="s">
        <v>2735</v>
      </c>
      <c r="K948" t="s">
        <v>2738</v>
      </c>
      <c r="L948">
        <v>32011</v>
      </c>
      <c r="M948" t="s">
        <v>3021</v>
      </c>
      <c r="N948" t="s">
        <v>4759</v>
      </c>
      <c r="O948">
        <v>-81.836608905111305</v>
      </c>
      <c r="P948">
        <v>30.5696686545947</v>
      </c>
      <c r="Q948" t="s">
        <v>5458</v>
      </c>
      <c r="R948">
        <v>10</v>
      </c>
      <c r="S948" t="s">
        <v>6547</v>
      </c>
      <c r="T948">
        <v>8002</v>
      </c>
      <c r="U948" t="s">
        <v>6585</v>
      </c>
      <c r="V948">
        <v>2017</v>
      </c>
      <c r="W948">
        <v>27903</v>
      </c>
      <c r="X948">
        <v>2017</v>
      </c>
      <c r="Y948">
        <v>36590</v>
      </c>
      <c r="Z948">
        <v>517.79999999999995</v>
      </c>
      <c r="AA948" s="3">
        <f t="shared" si="575"/>
        <v>0.87466216216216208</v>
      </c>
      <c r="AC948" t="s">
        <v>6616</v>
      </c>
      <c r="AD948" t="s">
        <v>6616</v>
      </c>
      <c r="AE948" t="s">
        <v>6616</v>
      </c>
      <c r="AF948" t="s">
        <v>6616</v>
      </c>
      <c r="AG948" t="s">
        <v>6616</v>
      </c>
      <c r="AI948" t="s">
        <v>6618</v>
      </c>
      <c r="AJ948" t="s">
        <v>6618</v>
      </c>
      <c r="AK948" t="s">
        <v>6618</v>
      </c>
      <c r="AL948" t="s">
        <v>6618</v>
      </c>
      <c r="AM948" t="s">
        <v>6618</v>
      </c>
      <c r="AN948" t="s">
        <v>6618</v>
      </c>
      <c r="AO948">
        <v>0</v>
      </c>
      <c r="AP948" s="3" t="str">
        <f t="shared" si="576"/>
        <v>No</v>
      </c>
      <c r="AQ948" s="3" t="str">
        <f t="shared" si="577"/>
        <v>No</v>
      </c>
      <c r="AR948" s="3" t="str">
        <f t="shared" si="578"/>
        <v>No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4</v>
      </c>
      <c r="AY948" t="s">
        <v>6636</v>
      </c>
      <c r="AZ948" t="s">
        <v>6637</v>
      </c>
      <c r="BA948">
        <v>0</v>
      </c>
      <c r="BB948" t="s">
        <v>6616</v>
      </c>
      <c r="BC948" t="s">
        <v>6616</v>
      </c>
      <c r="BD948" s="4" t="str">
        <f t="shared" si="579"/>
        <v>No</v>
      </c>
      <c r="BE948" t="s">
        <v>6640</v>
      </c>
      <c r="BF948" s="3" t="str">
        <f t="shared" si="580"/>
        <v>No</v>
      </c>
      <c r="BG948" t="s">
        <v>6645</v>
      </c>
      <c r="BH948" s="3" t="str">
        <f t="shared" si="581"/>
        <v>OLD DIXIE HWY</v>
      </c>
      <c r="BI948" s="3" t="str">
        <f t="shared" si="582"/>
        <v>Callahan</v>
      </c>
      <c r="BJ948" s="3" t="str">
        <f t="shared" si="583"/>
        <v>Florida</v>
      </c>
      <c r="BK948" s="3">
        <f t="shared" si="584"/>
        <v>32011</v>
      </c>
      <c r="BL948" s="3" t="str">
        <f t="shared" si="585"/>
        <v>OLD DIXIE HWY CALLAHAN FL 32011</v>
      </c>
      <c r="BM948" s="3" t="str">
        <f t="shared" si="586"/>
        <v/>
      </c>
      <c r="BN948" s="3" t="str">
        <f t="shared" si="587"/>
        <v>Pass</v>
      </c>
      <c r="BO948" s="3" t="str">
        <f t="shared" si="588"/>
        <v>No</v>
      </c>
      <c r="BP948" s="3" t="str">
        <f t="shared" si="589"/>
        <v>FV&lt;$10K</v>
      </c>
      <c r="BQ948" t="s">
        <v>6650</v>
      </c>
      <c r="BR948" s="3" t="str">
        <f t="shared" si="590"/>
        <v>No, &lt; $20K Lien</v>
      </c>
      <c r="BS948" s="3" t="str">
        <f t="shared" si="591"/>
        <v>No, Lien &lt; $20K</v>
      </c>
      <c r="BT948" t="s">
        <v>6650</v>
      </c>
      <c r="BU948" s="3" t="str">
        <f t="shared" si="592"/>
        <v>No</v>
      </c>
      <c r="BV948" s="3" t="str">
        <f t="shared" si="593"/>
        <v>No</v>
      </c>
      <c r="BW948" s="3">
        <f t="shared" si="594"/>
        <v>0</v>
      </c>
      <c r="BX948" s="3" t="str">
        <f t="shared" si="595"/>
        <v>No</v>
      </c>
      <c r="BY948" s="3">
        <f t="shared" si="596"/>
        <v>27903</v>
      </c>
      <c r="BZ948">
        <v>1</v>
      </c>
      <c r="CA948" s="3">
        <f t="shared" si="597"/>
        <v>27903</v>
      </c>
      <c r="CC948" s="3">
        <f t="shared" si="598"/>
        <v>0</v>
      </c>
      <c r="CD948" s="3">
        <f t="shared" si="599"/>
        <v>0</v>
      </c>
      <c r="CE948" s="3" t="str">
        <f t="shared" si="600"/>
        <v/>
      </c>
      <c r="CF948" s="3" t="e">
        <f>HLOOKUP(CE948,'Valuation Data'!$D$2:$K$5,4,FALSE)</f>
        <v>#N/A</v>
      </c>
      <c r="CG948" s="3">
        <f t="shared" si="601"/>
        <v>27903</v>
      </c>
      <c r="CH948" s="3" t="str">
        <f t="shared" si="602"/>
        <v>No</v>
      </c>
      <c r="CI948" s="3" t="str">
        <f>VLOOKUP(R948,'Use Codes &amp; County Type'!A:D,4,FALSE)</f>
        <v>V</v>
      </c>
      <c r="CJ948" s="3" t="str">
        <f t="shared" si="603"/>
        <v>Yes</v>
      </c>
      <c r="CK948" s="3" t="str">
        <f t="shared" si="604"/>
        <v>No</v>
      </c>
      <c r="CL948" s="3">
        <f t="shared" si="605"/>
        <v>0</v>
      </c>
      <c r="CM948" s="3">
        <f t="shared" si="606"/>
        <v>0</v>
      </c>
      <c r="CN948" s="3">
        <f t="shared" si="607"/>
        <v>2368</v>
      </c>
      <c r="CO948" s="3">
        <f t="shared" si="608"/>
        <v>-2368</v>
      </c>
      <c r="CP948" s="3">
        <f t="shared" si="609"/>
        <v>8.4865426656631909E-2</v>
      </c>
      <c r="CR948" s="3" t="str">
        <f t="shared" si="610"/>
        <v>No</v>
      </c>
      <c r="CV948" s="3" t="str">
        <f t="shared" si="611"/>
        <v>FMV&lt;$30K</v>
      </c>
      <c r="CW948" s="3">
        <f t="shared" si="612"/>
        <v>947</v>
      </c>
      <c r="CX948" s="3">
        <f t="shared" si="613"/>
        <v>592</v>
      </c>
      <c r="CY948" s="3" t="str">
        <f t="shared" si="614"/>
        <v>Ok</v>
      </c>
      <c r="CZ948">
        <v>0</v>
      </c>
      <c r="DA948">
        <v>0</v>
      </c>
    </row>
    <row r="949" spans="1:105" x14ac:dyDescent="0.25">
      <c r="A949">
        <v>948</v>
      </c>
      <c r="B949" t="s">
        <v>3</v>
      </c>
      <c r="C949" t="s">
        <v>1057</v>
      </c>
      <c r="D949">
        <v>467.37</v>
      </c>
      <c r="E949">
        <v>2017</v>
      </c>
      <c r="F949">
        <v>467.37</v>
      </c>
      <c r="G949">
        <v>467.37</v>
      </c>
      <c r="H949" s="3">
        <f t="shared" si="574"/>
        <v>0</v>
      </c>
      <c r="J949" t="s">
        <v>2735</v>
      </c>
      <c r="K949" t="s">
        <v>2738</v>
      </c>
      <c r="L949">
        <v>32011</v>
      </c>
      <c r="M949" t="s">
        <v>3021</v>
      </c>
      <c r="N949" t="s">
        <v>4759</v>
      </c>
      <c r="O949">
        <v>-81.836599906888793</v>
      </c>
      <c r="P949">
        <v>30.570435231133601</v>
      </c>
      <c r="Q949" t="s">
        <v>5458</v>
      </c>
      <c r="R949">
        <v>10</v>
      </c>
      <c r="S949" t="s">
        <v>6547</v>
      </c>
      <c r="T949">
        <v>8002</v>
      </c>
      <c r="U949" t="s">
        <v>6585</v>
      </c>
      <c r="V949">
        <v>2017</v>
      </c>
      <c r="W949">
        <v>24393</v>
      </c>
      <c r="X949">
        <v>2017</v>
      </c>
      <c r="Y949">
        <v>24393</v>
      </c>
      <c r="Z949">
        <v>402.56</v>
      </c>
      <c r="AA949" s="3">
        <f t="shared" si="575"/>
        <v>0.86133042343325417</v>
      </c>
      <c r="AC949" t="s">
        <v>6616</v>
      </c>
      <c r="AD949" t="s">
        <v>6616</v>
      </c>
      <c r="AE949" t="s">
        <v>6616</v>
      </c>
      <c r="AF949" t="s">
        <v>6616</v>
      </c>
      <c r="AG949" t="s">
        <v>6616</v>
      </c>
      <c r="AI949" t="s">
        <v>6618</v>
      </c>
      <c r="AJ949" t="s">
        <v>6618</v>
      </c>
      <c r="AK949" t="s">
        <v>6618</v>
      </c>
      <c r="AL949" t="s">
        <v>6618</v>
      </c>
      <c r="AM949" t="s">
        <v>6618</v>
      </c>
      <c r="AN949" t="s">
        <v>6618</v>
      </c>
      <c r="AO949">
        <v>0</v>
      </c>
      <c r="AP949" s="3" t="str">
        <f t="shared" si="576"/>
        <v>No</v>
      </c>
      <c r="AQ949" s="3" t="str">
        <f t="shared" si="577"/>
        <v>No</v>
      </c>
      <c r="AR949" s="3" t="str">
        <f t="shared" si="578"/>
        <v>No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4</v>
      </c>
      <c r="AY949" t="s">
        <v>6636</v>
      </c>
      <c r="AZ949" t="s">
        <v>6638</v>
      </c>
      <c r="BA949">
        <v>0</v>
      </c>
      <c r="BB949" t="s">
        <v>6616</v>
      </c>
      <c r="BC949" t="s">
        <v>6616</v>
      </c>
      <c r="BD949" s="4" t="str">
        <f t="shared" si="579"/>
        <v>No</v>
      </c>
      <c r="BE949" t="s">
        <v>6640</v>
      </c>
      <c r="BF949" s="3" t="str">
        <f t="shared" si="580"/>
        <v>No</v>
      </c>
      <c r="BG949" t="s">
        <v>6645</v>
      </c>
      <c r="BH949" s="3" t="str">
        <f t="shared" si="581"/>
        <v>OLD DIXIE HWY</v>
      </c>
      <c r="BI949" s="3" t="str">
        <f t="shared" si="582"/>
        <v>Callahan</v>
      </c>
      <c r="BJ949" s="3" t="str">
        <f t="shared" si="583"/>
        <v>Florida</v>
      </c>
      <c r="BK949" s="3">
        <f t="shared" si="584"/>
        <v>32011</v>
      </c>
      <c r="BL949" s="3" t="str">
        <f t="shared" si="585"/>
        <v>OLD DIXIE HWY CALLAHAN FL 32011</v>
      </c>
      <c r="BM949" s="3" t="str">
        <f t="shared" si="586"/>
        <v/>
      </c>
      <c r="BN949" s="3" t="str">
        <f t="shared" si="587"/>
        <v>Pass</v>
      </c>
      <c r="BO949" s="3" t="str">
        <f t="shared" si="588"/>
        <v>No</v>
      </c>
      <c r="BP949" s="3" t="str">
        <f t="shared" si="589"/>
        <v>FV&lt;$10K</v>
      </c>
      <c r="BQ949" t="s">
        <v>6650</v>
      </c>
      <c r="BR949" s="3" t="str">
        <f t="shared" si="590"/>
        <v>No, &lt; $20K Lien</v>
      </c>
      <c r="BS949" s="3" t="str">
        <f t="shared" si="591"/>
        <v>No, Lien &lt; $20K</v>
      </c>
      <c r="BT949" t="s">
        <v>6650</v>
      </c>
      <c r="BU949" s="3" t="str">
        <f t="shared" si="592"/>
        <v>No</v>
      </c>
      <c r="BV949" s="3" t="str">
        <f t="shared" si="593"/>
        <v>No</v>
      </c>
      <c r="BW949" s="3">
        <f t="shared" si="594"/>
        <v>0</v>
      </c>
      <c r="BX949" s="3" t="str">
        <f t="shared" si="595"/>
        <v>No</v>
      </c>
      <c r="BY949" s="3">
        <f t="shared" si="596"/>
        <v>24393</v>
      </c>
      <c r="BZ949">
        <v>1</v>
      </c>
      <c r="CA949" s="3">
        <f t="shared" si="597"/>
        <v>24393</v>
      </c>
      <c r="CC949" s="3">
        <f t="shared" si="598"/>
        <v>0</v>
      </c>
      <c r="CD949" s="3">
        <f t="shared" si="599"/>
        <v>0</v>
      </c>
      <c r="CE949" s="3" t="str">
        <f t="shared" si="600"/>
        <v/>
      </c>
      <c r="CF949" s="3" t="e">
        <f>HLOOKUP(CE949,'Valuation Data'!$D$2:$K$5,4,FALSE)</f>
        <v>#N/A</v>
      </c>
      <c r="CG949" s="3">
        <f t="shared" si="601"/>
        <v>24393</v>
      </c>
      <c r="CH949" s="3" t="str">
        <f t="shared" si="602"/>
        <v>No</v>
      </c>
      <c r="CI949" s="3" t="str">
        <f>VLOOKUP(R949,'Use Codes &amp; County Type'!A:D,4,FALSE)</f>
        <v>V</v>
      </c>
      <c r="CJ949" s="3" t="str">
        <f t="shared" si="603"/>
        <v>Yes</v>
      </c>
      <c r="CK949" s="3" t="str">
        <f t="shared" si="604"/>
        <v>No</v>
      </c>
      <c r="CL949" s="3">
        <f t="shared" si="605"/>
        <v>0</v>
      </c>
      <c r="CM949" s="3">
        <f t="shared" si="606"/>
        <v>0</v>
      </c>
      <c r="CN949" s="3">
        <f t="shared" si="607"/>
        <v>1869.48</v>
      </c>
      <c r="CO949" s="3">
        <f t="shared" si="608"/>
        <v>-1869.48</v>
      </c>
      <c r="CP949" s="3">
        <f t="shared" si="609"/>
        <v>7.6640019677776408E-2</v>
      </c>
      <c r="CR949" s="3" t="str">
        <f t="shared" si="610"/>
        <v>No</v>
      </c>
      <c r="CV949" s="3" t="str">
        <f t="shared" si="611"/>
        <v>FMV&lt;$30K</v>
      </c>
      <c r="CW949" s="3">
        <f t="shared" si="612"/>
        <v>948</v>
      </c>
      <c r="CX949" s="3">
        <f t="shared" si="613"/>
        <v>467.37</v>
      </c>
      <c r="CY949" s="3" t="str">
        <f t="shared" si="614"/>
        <v>Ok</v>
      </c>
      <c r="CZ949">
        <v>0</v>
      </c>
      <c r="DA949">
        <v>0</v>
      </c>
    </row>
    <row r="950" spans="1:105" x14ac:dyDescent="0.25">
      <c r="A950">
        <v>949</v>
      </c>
      <c r="B950" t="s">
        <v>3</v>
      </c>
      <c r="C950" t="s">
        <v>1058</v>
      </c>
      <c r="D950">
        <v>2356.62</v>
      </c>
      <c r="E950">
        <v>2017</v>
      </c>
      <c r="F950">
        <v>2356.62</v>
      </c>
      <c r="G950">
        <v>2356.62</v>
      </c>
      <c r="H950" s="3">
        <f t="shared" si="574"/>
        <v>0</v>
      </c>
      <c r="J950" t="s">
        <v>2735</v>
      </c>
      <c r="K950" t="s">
        <v>2738</v>
      </c>
      <c r="L950">
        <v>32011</v>
      </c>
      <c r="M950" t="s">
        <v>2900</v>
      </c>
      <c r="N950" t="s">
        <v>4759</v>
      </c>
      <c r="O950">
        <v>-81.836045600779499</v>
      </c>
      <c r="P950">
        <v>30.5694939844252</v>
      </c>
      <c r="Q950" t="s">
        <v>5458</v>
      </c>
      <c r="R950">
        <v>10</v>
      </c>
      <c r="S950" t="s">
        <v>6547</v>
      </c>
      <c r="T950">
        <v>8002</v>
      </c>
      <c r="U950" t="s">
        <v>6585</v>
      </c>
      <c r="V950">
        <v>2017</v>
      </c>
      <c r="W950">
        <v>130244</v>
      </c>
      <c r="X950">
        <v>2017</v>
      </c>
      <c r="Y950">
        <v>130244</v>
      </c>
      <c r="Z950">
        <v>2149.44</v>
      </c>
      <c r="AA950" s="3">
        <f t="shared" si="575"/>
        <v>0.91208595361152844</v>
      </c>
      <c r="AC950" t="s">
        <v>6616</v>
      </c>
      <c r="AD950" t="s">
        <v>6616</v>
      </c>
      <c r="AE950" t="s">
        <v>6616</v>
      </c>
      <c r="AF950" t="s">
        <v>6616</v>
      </c>
      <c r="AG950" t="s">
        <v>6616</v>
      </c>
      <c r="AI950" t="s">
        <v>6618</v>
      </c>
      <c r="AJ950" t="s">
        <v>6618</v>
      </c>
      <c r="AK950" t="s">
        <v>6618</v>
      </c>
      <c r="AL950" t="s">
        <v>6618</v>
      </c>
      <c r="AM950" t="s">
        <v>6618</v>
      </c>
      <c r="AN950" t="s">
        <v>6618</v>
      </c>
      <c r="AO950" t="s">
        <v>6618</v>
      </c>
      <c r="AP950" s="3" t="str">
        <f t="shared" si="576"/>
        <v>No</v>
      </c>
      <c r="AQ950" s="3" t="str">
        <f t="shared" si="577"/>
        <v>No</v>
      </c>
      <c r="AR950" s="3" t="str">
        <f t="shared" si="578"/>
        <v>No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4</v>
      </c>
      <c r="AY950" t="s">
        <v>6636</v>
      </c>
      <c r="AZ950" t="s">
        <v>6637</v>
      </c>
      <c r="BA950">
        <v>0</v>
      </c>
      <c r="BB950" t="s">
        <v>6616</v>
      </c>
      <c r="BC950" t="s">
        <v>6616</v>
      </c>
      <c r="BD950" s="4" t="str">
        <f t="shared" si="579"/>
        <v>No</v>
      </c>
      <c r="BE950" t="s">
        <v>6640</v>
      </c>
      <c r="BF950" s="3" t="str">
        <f t="shared" si="580"/>
        <v>No</v>
      </c>
      <c r="BG950" t="s">
        <v>6645</v>
      </c>
      <c r="BH950" s="3" t="str">
        <f t="shared" si="581"/>
        <v>US HWY 1</v>
      </c>
      <c r="BI950" s="3" t="str">
        <f t="shared" si="582"/>
        <v>Callahan</v>
      </c>
      <c r="BJ950" s="3" t="str">
        <f t="shared" si="583"/>
        <v>Florida</v>
      </c>
      <c r="BK950" s="3">
        <f t="shared" si="584"/>
        <v>32011</v>
      </c>
      <c r="BL950" s="3" t="str">
        <f t="shared" si="585"/>
        <v>US HWY 1 CALLAHAN FL 32011</v>
      </c>
      <c r="BM950" s="3" t="str">
        <f t="shared" si="586"/>
        <v/>
      </c>
      <c r="BN950" s="3" t="str">
        <f t="shared" si="587"/>
        <v>Pass</v>
      </c>
      <c r="BO950" s="3" t="str">
        <f t="shared" si="588"/>
        <v>No</v>
      </c>
      <c r="BP950" s="3" t="str">
        <f t="shared" si="589"/>
        <v>FV&lt;$10K</v>
      </c>
      <c r="BQ950" t="s">
        <v>6650</v>
      </c>
      <c r="BR950" s="3" t="str">
        <f t="shared" si="590"/>
        <v>No, &lt; $20K Lien</v>
      </c>
      <c r="BS950" s="3" t="str">
        <f t="shared" si="591"/>
        <v>No, Lien &lt; $20K</v>
      </c>
      <c r="BT950" t="s">
        <v>6650</v>
      </c>
      <c r="BU950" s="3" t="str">
        <f t="shared" si="592"/>
        <v>No</v>
      </c>
      <c r="BV950" s="3" t="str">
        <f t="shared" si="593"/>
        <v>No</v>
      </c>
      <c r="BW950" s="3">
        <f t="shared" si="594"/>
        <v>0</v>
      </c>
      <c r="BX950" s="3" t="str">
        <f t="shared" si="595"/>
        <v>No</v>
      </c>
      <c r="BY950" s="3">
        <f t="shared" si="596"/>
        <v>130244</v>
      </c>
      <c r="BZ950">
        <v>1</v>
      </c>
      <c r="CA950" s="3">
        <f t="shared" si="597"/>
        <v>130244</v>
      </c>
      <c r="CC950" s="3">
        <f t="shared" si="598"/>
        <v>0</v>
      </c>
      <c r="CD950" s="3">
        <f t="shared" si="599"/>
        <v>0</v>
      </c>
      <c r="CE950" s="3" t="str">
        <f t="shared" si="600"/>
        <v/>
      </c>
      <c r="CF950" s="3" t="e">
        <f>HLOOKUP(CE950,'Valuation Data'!$D$2:$K$5,4,FALSE)</f>
        <v>#N/A</v>
      </c>
      <c r="CG950" s="3">
        <f t="shared" si="601"/>
        <v>130244</v>
      </c>
      <c r="CH950" s="3" t="str">
        <f t="shared" si="602"/>
        <v>No</v>
      </c>
      <c r="CI950" s="3" t="str">
        <f>VLOOKUP(R950,'Use Codes &amp; County Type'!A:D,4,FALSE)</f>
        <v>V</v>
      </c>
      <c r="CJ950" s="3" t="str">
        <f t="shared" si="603"/>
        <v>Yes</v>
      </c>
      <c r="CK950" s="3" t="str">
        <f t="shared" si="604"/>
        <v>No</v>
      </c>
      <c r="CL950" s="3">
        <f t="shared" si="605"/>
        <v>0</v>
      </c>
      <c r="CM950" s="3">
        <f t="shared" si="606"/>
        <v>0</v>
      </c>
      <c r="CN950" s="3">
        <f t="shared" si="607"/>
        <v>9426.48</v>
      </c>
      <c r="CO950" s="3">
        <f t="shared" si="608"/>
        <v>-9426.48</v>
      </c>
      <c r="CP950" s="3">
        <f t="shared" si="609"/>
        <v>7.2375541291729364E-2</v>
      </c>
      <c r="CR950" s="3" t="str">
        <f t="shared" si="610"/>
        <v>No</v>
      </c>
      <c r="CV950" s="3" t="str">
        <f t="shared" si="611"/>
        <v>Vacant, No Sales Data</v>
      </c>
      <c r="CW950" s="3">
        <f t="shared" si="612"/>
        <v>949</v>
      </c>
      <c r="CX950" s="3">
        <f t="shared" si="613"/>
        <v>2356.62</v>
      </c>
      <c r="CY950" s="3" t="str">
        <f t="shared" si="614"/>
        <v>Ok</v>
      </c>
      <c r="CZ950">
        <v>0</v>
      </c>
      <c r="DA950">
        <v>0</v>
      </c>
    </row>
    <row r="951" spans="1:105" x14ac:dyDescent="0.25">
      <c r="A951">
        <v>950</v>
      </c>
      <c r="B951" t="s">
        <v>3</v>
      </c>
      <c r="C951" t="s">
        <v>1059</v>
      </c>
      <c r="D951">
        <v>195.51</v>
      </c>
      <c r="E951">
        <v>2017</v>
      </c>
      <c r="F951" t="e">
        <f>NA()</f>
        <v>#N/A</v>
      </c>
      <c r="G951" t="e">
        <f>NA()</f>
        <v>#N/A</v>
      </c>
      <c r="H951" s="3" t="e">
        <f t="shared" si="574"/>
        <v>#N/A</v>
      </c>
      <c r="I951" t="e">
        <f>NA()</f>
        <v>#N/A</v>
      </c>
      <c r="J951" t="e">
        <f>NA()</f>
        <v>#N/A</v>
      </c>
      <c r="K951" t="e">
        <f>NA()</f>
        <v>#N/A</v>
      </c>
      <c r="L951" t="e">
        <f>NA()</f>
        <v>#N/A</v>
      </c>
      <c r="M951" t="e">
        <f>NA()</f>
        <v>#N/A</v>
      </c>
      <c r="N951" t="e">
        <f>NA()</f>
        <v>#N/A</v>
      </c>
      <c r="O951" t="e">
        <f>NA()</f>
        <v>#N/A</v>
      </c>
      <c r="P951" t="e">
        <f>NA()</f>
        <v>#N/A</v>
      </c>
      <c r="Q951" t="e">
        <f>NA()</f>
        <v>#N/A</v>
      </c>
      <c r="R951">
        <v>2</v>
      </c>
      <c r="S951" t="s">
        <v>6535</v>
      </c>
      <c r="T951" t="e">
        <f>NA()</f>
        <v>#N/A</v>
      </c>
      <c r="U951" t="e">
        <f>NA()</f>
        <v>#N/A</v>
      </c>
      <c r="V951">
        <v>2017</v>
      </c>
      <c r="W951">
        <v>34987</v>
      </c>
      <c r="X951" t="e">
        <f>NA()</f>
        <v>#N/A</v>
      </c>
      <c r="Y951" t="e">
        <f>NA()</f>
        <v>#N/A</v>
      </c>
      <c r="Z951" t="e">
        <f>NA()</f>
        <v>#N/A</v>
      </c>
      <c r="AA951" s="3">
        <f t="shared" si="575"/>
        <v>0</v>
      </c>
      <c r="AB951" t="s">
        <v>6617</v>
      </c>
      <c r="AC951" t="s">
        <v>6616</v>
      </c>
      <c r="AD951" t="s">
        <v>6616</v>
      </c>
      <c r="AE951" t="s">
        <v>6616</v>
      </c>
      <c r="AF951" t="s">
        <v>6616</v>
      </c>
      <c r="AG951" t="s">
        <v>6616</v>
      </c>
      <c r="AH951" t="s">
        <v>6616</v>
      </c>
      <c r="AI951" t="e">
        <f>NA()</f>
        <v>#N/A</v>
      </c>
      <c r="AJ951" t="e">
        <f>NA()</f>
        <v>#N/A</v>
      </c>
      <c r="AK951" t="e">
        <f>NA()</f>
        <v>#N/A</v>
      </c>
      <c r="AL951" t="e">
        <f>NA()</f>
        <v>#N/A</v>
      </c>
      <c r="AM951" t="e">
        <f>NA()</f>
        <v>#N/A</v>
      </c>
      <c r="AN951" t="e">
        <f>NA()</f>
        <v>#N/A</v>
      </c>
      <c r="AO951" t="e">
        <f>NA()</f>
        <v>#N/A</v>
      </c>
      <c r="AP951" s="3" t="str">
        <f t="shared" si="576"/>
        <v>Yes</v>
      </c>
      <c r="AQ951" s="3" t="str">
        <f t="shared" si="577"/>
        <v>No</v>
      </c>
      <c r="AR951" s="3" t="str">
        <f t="shared" si="578"/>
        <v>Yes</v>
      </c>
      <c r="AS951" t="e">
        <f>NA()</f>
        <v>#N/A</v>
      </c>
      <c r="AT951" t="e">
        <f>NA()</f>
        <v>#N/A</v>
      </c>
      <c r="AU951" t="e">
        <f>NA()</f>
        <v>#N/A</v>
      </c>
      <c r="AV951" t="e">
        <f>NA()</f>
        <v>#N/A</v>
      </c>
      <c r="AW951" t="e">
        <f>NA()</f>
        <v>#N/A</v>
      </c>
      <c r="AX951" t="e">
        <f>NA()</f>
        <v>#N/A</v>
      </c>
      <c r="AY951" t="e">
        <f>NA()</f>
        <v>#N/A</v>
      </c>
      <c r="AZ951" t="e">
        <f>NA()</f>
        <v>#N/A</v>
      </c>
      <c r="BA951">
        <v>1</v>
      </c>
      <c r="BB951" t="s">
        <v>6617</v>
      </c>
      <c r="BC951" t="e">
        <f>NA()</f>
        <v>#N/A</v>
      </c>
      <c r="BD951" s="4" t="str">
        <f t="shared" si="579"/>
        <v>No</v>
      </c>
      <c r="BE951" t="e">
        <f>NA()</f>
        <v>#N/A</v>
      </c>
      <c r="BF951" s="3" t="str">
        <f t="shared" si="580"/>
        <v>No</v>
      </c>
      <c r="BG951" t="e">
        <f>NA()</f>
        <v>#N/A</v>
      </c>
      <c r="BH951" s="3" t="e">
        <f t="shared" si="581"/>
        <v>#N/A</v>
      </c>
      <c r="BI951" s="3" t="e">
        <f t="shared" si="582"/>
        <v>#N/A</v>
      </c>
      <c r="BJ951" s="3" t="e">
        <f t="shared" si="583"/>
        <v>#N/A</v>
      </c>
      <c r="BK951" s="3" t="e">
        <f t="shared" si="584"/>
        <v>#N/A</v>
      </c>
      <c r="BL951" s="3" t="e">
        <f t="shared" si="585"/>
        <v>#N/A</v>
      </c>
      <c r="BM951" s="3" t="e">
        <f t="shared" si="586"/>
        <v>#N/A</v>
      </c>
      <c r="BN951" s="3" t="str">
        <f t="shared" si="587"/>
        <v>Pass</v>
      </c>
      <c r="BO951" s="3" t="e">
        <f t="shared" si="588"/>
        <v>#N/A</v>
      </c>
      <c r="BP951" s="3" t="str">
        <f t="shared" si="589"/>
        <v>FV&lt;$10K</v>
      </c>
      <c r="BQ951" t="s">
        <v>6650</v>
      </c>
      <c r="BR951" s="3" t="str">
        <f t="shared" si="590"/>
        <v>No, &lt; $20K Lien</v>
      </c>
      <c r="BS951" s="3" t="str">
        <f t="shared" si="591"/>
        <v>No, Lien &lt; $20K</v>
      </c>
      <c r="BT951" t="s">
        <v>6650</v>
      </c>
      <c r="BU951" s="3" t="str">
        <f t="shared" si="592"/>
        <v>Yes</v>
      </c>
      <c r="BV951" s="3" t="str">
        <f t="shared" si="593"/>
        <v>No</v>
      </c>
      <c r="BW951" s="3">
        <f t="shared" si="594"/>
        <v>1</v>
      </c>
      <c r="BX951" s="3" t="str">
        <f t="shared" si="595"/>
        <v>No</v>
      </c>
      <c r="BY951" s="3">
        <f t="shared" si="596"/>
        <v>34987</v>
      </c>
      <c r="BZ951">
        <v>1</v>
      </c>
      <c r="CA951" s="3">
        <f t="shared" si="597"/>
        <v>34987</v>
      </c>
      <c r="CC951" s="3" t="e">
        <f t="shared" si="598"/>
        <v>#N/A</v>
      </c>
      <c r="CD951" s="3" t="e">
        <f t="shared" si="599"/>
        <v>#N/A</v>
      </c>
      <c r="CE951" s="3" t="str">
        <f t="shared" si="600"/>
        <v/>
      </c>
      <c r="CF951" s="3" t="e">
        <f>HLOOKUP(CE951,'Valuation Data'!$D$2:$K$5,4,FALSE)</f>
        <v>#N/A</v>
      </c>
      <c r="CG951" s="3">
        <f t="shared" si="601"/>
        <v>34987</v>
      </c>
      <c r="CH951" s="3" t="str">
        <f t="shared" si="602"/>
        <v>No</v>
      </c>
      <c r="CI951" s="3" t="str">
        <f>VLOOKUP(R951,'Use Codes &amp; County Type'!A:D,4,FALSE)</f>
        <v>R</v>
      </c>
      <c r="CJ951" s="3" t="str">
        <f t="shared" si="603"/>
        <v>No</v>
      </c>
      <c r="CK951" s="3" t="str">
        <f t="shared" si="604"/>
        <v>Yes</v>
      </c>
      <c r="CL951" s="3">
        <f t="shared" si="605"/>
        <v>0.67</v>
      </c>
      <c r="CM951" s="3">
        <f t="shared" si="606"/>
        <v>23441.29</v>
      </c>
      <c r="CN951" s="3" t="e">
        <f t="shared" si="607"/>
        <v>#N/A</v>
      </c>
      <c r="CO951" s="3" t="e">
        <f t="shared" si="608"/>
        <v>#N/A</v>
      </c>
      <c r="CP951" s="3" t="e">
        <f t="shared" si="609"/>
        <v>#N/A</v>
      </c>
      <c r="CR951" s="3" t="str">
        <f t="shared" si="610"/>
        <v>No</v>
      </c>
      <c r="CV951" s="3" t="str">
        <f t="shared" si="611"/>
        <v>County Held Lien</v>
      </c>
      <c r="CW951" s="3">
        <f t="shared" si="612"/>
        <v>950</v>
      </c>
      <c r="CX951" s="3">
        <f t="shared" si="613"/>
        <v>195.51</v>
      </c>
      <c r="CY951" s="3" t="str">
        <f t="shared" si="614"/>
        <v>Ok</v>
      </c>
      <c r="CZ951" t="e">
        <f>NA()</f>
        <v>#N/A</v>
      </c>
      <c r="DA951" t="e">
        <f>NA()</f>
        <v>#N/A</v>
      </c>
    </row>
    <row r="952" spans="1:105" x14ac:dyDescent="0.25">
      <c r="A952">
        <v>951</v>
      </c>
      <c r="B952" t="s">
        <v>3</v>
      </c>
      <c r="C952" t="s">
        <v>1060</v>
      </c>
      <c r="D952">
        <v>352.54</v>
      </c>
      <c r="E952">
        <v>2017</v>
      </c>
      <c r="F952" t="e">
        <f>NA()</f>
        <v>#N/A</v>
      </c>
      <c r="G952" t="e">
        <f>NA()</f>
        <v>#N/A</v>
      </c>
      <c r="H952" s="3" t="e">
        <f t="shared" si="574"/>
        <v>#N/A</v>
      </c>
      <c r="I952" t="e">
        <f>NA()</f>
        <v>#N/A</v>
      </c>
      <c r="J952" t="e">
        <f>NA()</f>
        <v>#N/A</v>
      </c>
      <c r="K952" t="e">
        <f>NA()</f>
        <v>#N/A</v>
      </c>
      <c r="L952" t="e">
        <f>NA()</f>
        <v>#N/A</v>
      </c>
      <c r="M952" t="e">
        <f>NA()</f>
        <v>#N/A</v>
      </c>
      <c r="N952" t="e">
        <f>NA()</f>
        <v>#N/A</v>
      </c>
      <c r="O952" t="e">
        <f>NA()</f>
        <v>#N/A</v>
      </c>
      <c r="P952" t="e">
        <f>NA()</f>
        <v>#N/A</v>
      </c>
      <c r="Q952" t="e">
        <f>NA()</f>
        <v>#N/A</v>
      </c>
      <c r="R952">
        <v>0</v>
      </c>
      <c r="S952" t="s">
        <v>6538</v>
      </c>
      <c r="T952" t="e">
        <f>NA()</f>
        <v>#N/A</v>
      </c>
      <c r="U952" t="e">
        <f>NA()</f>
        <v>#N/A</v>
      </c>
      <c r="V952">
        <v>2017</v>
      </c>
      <c r="W952">
        <v>18480</v>
      </c>
      <c r="X952" t="e">
        <f>NA()</f>
        <v>#N/A</v>
      </c>
      <c r="Y952" t="e">
        <f>NA()</f>
        <v>#N/A</v>
      </c>
      <c r="Z952" t="e">
        <f>NA()</f>
        <v>#N/A</v>
      </c>
      <c r="AA952" s="3">
        <f t="shared" si="575"/>
        <v>0</v>
      </c>
      <c r="AC952" t="s">
        <v>6616</v>
      </c>
      <c r="AD952" t="s">
        <v>6616</v>
      </c>
      <c r="AE952" t="s">
        <v>6616</v>
      </c>
      <c r="AF952" t="s">
        <v>6616</v>
      </c>
      <c r="AG952" t="s">
        <v>6616</v>
      </c>
      <c r="AH952" t="s">
        <v>6616</v>
      </c>
      <c r="AI952" t="e">
        <f>NA()</f>
        <v>#N/A</v>
      </c>
      <c r="AJ952" t="e">
        <f>NA()</f>
        <v>#N/A</v>
      </c>
      <c r="AK952" t="e">
        <f>NA()</f>
        <v>#N/A</v>
      </c>
      <c r="AL952" t="e">
        <f>NA()</f>
        <v>#N/A</v>
      </c>
      <c r="AM952" t="e">
        <f>NA()</f>
        <v>#N/A</v>
      </c>
      <c r="AN952" t="e">
        <f>NA()</f>
        <v>#N/A</v>
      </c>
      <c r="AO952" t="e">
        <f>NA()</f>
        <v>#N/A</v>
      </c>
      <c r="AP952" s="3" t="str">
        <f t="shared" si="576"/>
        <v>No</v>
      </c>
      <c r="AQ952" s="3" t="str">
        <f t="shared" si="577"/>
        <v>No</v>
      </c>
      <c r="AR952" s="3" t="str">
        <f t="shared" si="578"/>
        <v>No</v>
      </c>
      <c r="AS952" t="e">
        <f>NA()</f>
        <v>#N/A</v>
      </c>
      <c r="AT952" t="e">
        <f>NA()</f>
        <v>#N/A</v>
      </c>
      <c r="AU952" t="e">
        <f>NA()</f>
        <v>#N/A</v>
      </c>
      <c r="AV952" t="e">
        <f>NA()</f>
        <v>#N/A</v>
      </c>
      <c r="AW952" t="e">
        <f>NA()</f>
        <v>#N/A</v>
      </c>
      <c r="AX952" t="e">
        <f>NA()</f>
        <v>#N/A</v>
      </c>
      <c r="AY952" t="e">
        <f>NA()</f>
        <v>#N/A</v>
      </c>
      <c r="AZ952" t="e">
        <f>NA()</f>
        <v>#N/A</v>
      </c>
      <c r="BA952">
        <v>0</v>
      </c>
      <c r="BB952" t="s">
        <v>6616</v>
      </c>
      <c r="BC952" t="e">
        <f>NA()</f>
        <v>#N/A</v>
      </c>
      <c r="BD952" s="4" t="str">
        <f t="shared" si="579"/>
        <v>No</v>
      </c>
      <c r="BE952" t="e">
        <f>NA()</f>
        <v>#N/A</v>
      </c>
      <c r="BF952" s="3" t="str">
        <f t="shared" si="580"/>
        <v>No</v>
      </c>
      <c r="BG952" t="e">
        <f>NA()</f>
        <v>#N/A</v>
      </c>
      <c r="BH952" s="3" t="e">
        <f t="shared" si="581"/>
        <v>#N/A</v>
      </c>
      <c r="BI952" s="3" t="e">
        <f t="shared" si="582"/>
        <v>#N/A</v>
      </c>
      <c r="BJ952" s="3" t="e">
        <f t="shared" si="583"/>
        <v>#N/A</v>
      </c>
      <c r="BK952" s="3" t="e">
        <f t="shared" si="584"/>
        <v>#N/A</v>
      </c>
      <c r="BL952" s="3" t="e">
        <f t="shared" si="585"/>
        <v>#N/A</v>
      </c>
      <c r="BM952" s="3" t="e">
        <f t="shared" si="586"/>
        <v>#N/A</v>
      </c>
      <c r="BN952" s="3" t="str">
        <f t="shared" si="587"/>
        <v>Pass</v>
      </c>
      <c r="BO952" s="3" t="e">
        <f t="shared" si="588"/>
        <v>#N/A</v>
      </c>
      <c r="BP952" s="3" t="str">
        <f t="shared" si="589"/>
        <v>FV&lt;$10K</v>
      </c>
      <c r="BQ952" t="s">
        <v>6650</v>
      </c>
      <c r="BR952" s="3" t="str">
        <f t="shared" si="590"/>
        <v>No, &lt; $20K Lien</v>
      </c>
      <c r="BS952" s="3" t="str">
        <f t="shared" si="591"/>
        <v>No, Lien &lt; $20K</v>
      </c>
      <c r="BT952" t="s">
        <v>6650</v>
      </c>
      <c r="BU952" s="3" t="str">
        <f t="shared" si="592"/>
        <v>No</v>
      </c>
      <c r="BV952" s="3" t="str">
        <f t="shared" si="593"/>
        <v>No</v>
      </c>
      <c r="BW952" s="3">
        <f t="shared" si="594"/>
        <v>0</v>
      </c>
      <c r="BX952" s="3" t="str">
        <f t="shared" si="595"/>
        <v>No</v>
      </c>
      <c r="BY952" s="3">
        <f t="shared" si="596"/>
        <v>18480</v>
      </c>
      <c r="BZ952">
        <v>1</v>
      </c>
      <c r="CA952" s="3">
        <f t="shared" si="597"/>
        <v>18480</v>
      </c>
      <c r="CC952" s="3" t="e">
        <f t="shared" si="598"/>
        <v>#N/A</v>
      </c>
      <c r="CD952" s="3" t="e">
        <f t="shared" si="599"/>
        <v>#N/A</v>
      </c>
      <c r="CE952" s="3" t="str">
        <f t="shared" si="600"/>
        <v/>
      </c>
      <c r="CF952" s="3" t="e">
        <f>HLOOKUP(CE952,'Valuation Data'!$D$2:$K$5,4,FALSE)</f>
        <v>#N/A</v>
      </c>
      <c r="CG952" s="3">
        <f t="shared" si="601"/>
        <v>18480</v>
      </c>
      <c r="CH952" s="3" t="str">
        <f t="shared" si="602"/>
        <v>No</v>
      </c>
      <c r="CI952" s="3" t="str">
        <f>VLOOKUP(R952,'Use Codes &amp; County Type'!A:D,4,FALSE)</f>
        <v>V</v>
      </c>
      <c r="CJ952" s="3" t="str">
        <f t="shared" si="603"/>
        <v>Yes</v>
      </c>
      <c r="CK952" s="3" t="str">
        <f t="shared" si="604"/>
        <v>No</v>
      </c>
      <c r="CL952" s="3">
        <f t="shared" si="605"/>
        <v>0</v>
      </c>
      <c r="CM952" s="3">
        <f t="shared" si="606"/>
        <v>0</v>
      </c>
      <c r="CN952" s="3" t="e">
        <f t="shared" si="607"/>
        <v>#N/A</v>
      </c>
      <c r="CO952" s="3" t="e">
        <f t="shared" si="608"/>
        <v>#N/A</v>
      </c>
      <c r="CP952" s="3" t="e">
        <f t="shared" si="609"/>
        <v>#N/A</v>
      </c>
      <c r="CR952" s="3" t="str">
        <f t="shared" si="610"/>
        <v>No</v>
      </c>
      <c r="CV952" s="3" t="str">
        <f t="shared" si="611"/>
        <v>FMV&lt;$30K</v>
      </c>
      <c r="CW952" s="3">
        <f t="shared" si="612"/>
        <v>951</v>
      </c>
      <c r="CX952" s="3">
        <f t="shared" si="613"/>
        <v>352.54</v>
      </c>
      <c r="CY952" s="3" t="str">
        <f t="shared" si="614"/>
        <v>Ok</v>
      </c>
      <c r="CZ952" t="e">
        <f>NA()</f>
        <v>#N/A</v>
      </c>
      <c r="DA952" t="e">
        <f>NA()</f>
        <v>#N/A</v>
      </c>
    </row>
    <row r="953" spans="1:105" x14ac:dyDescent="0.25">
      <c r="A953">
        <v>952</v>
      </c>
      <c r="B953" t="s">
        <v>3</v>
      </c>
      <c r="C953" t="s">
        <v>1061</v>
      </c>
      <c r="D953">
        <v>46.11</v>
      </c>
      <c r="E953">
        <v>2017</v>
      </c>
      <c r="F953">
        <v>46.11</v>
      </c>
      <c r="G953">
        <v>46.11</v>
      </c>
      <c r="H953" s="3">
        <f t="shared" si="574"/>
        <v>0</v>
      </c>
      <c r="J953" t="s">
        <v>2735</v>
      </c>
      <c r="K953" t="s">
        <v>2738</v>
      </c>
      <c r="L953">
        <v>32011</v>
      </c>
      <c r="M953" t="s">
        <v>3029</v>
      </c>
      <c r="N953" t="s">
        <v>4759</v>
      </c>
      <c r="O953">
        <v>-81.846622482464895</v>
      </c>
      <c r="P953">
        <v>30.576643095507301</v>
      </c>
      <c r="Q953" t="s">
        <v>5443</v>
      </c>
      <c r="R953">
        <v>60</v>
      </c>
      <c r="S953" t="s">
        <v>6537</v>
      </c>
      <c r="T953">
        <v>7003</v>
      </c>
      <c r="U953" t="s">
        <v>6580</v>
      </c>
      <c r="V953">
        <v>2017</v>
      </c>
      <c r="W953">
        <v>862</v>
      </c>
      <c r="X953">
        <v>2017</v>
      </c>
      <c r="Y953">
        <v>30000</v>
      </c>
      <c r="Z953">
        <v>13.05</v>
      </c>
      <c r="AA953" s="3">
        <f t="shared" si="575"/>
        <v>0.28301886792452829</v>
      </c>
      <c r="AB953" t="s">
        <v>6616</v>
      </c>
      <c r="AC953" t="s">
        <v>6616</v>
      </c>
      <c r="AE953" t="s">
        <v>6616</v>
      </c>
      <c r="AG953" t="s">
        <v>6616</v>
      </c>
      <c r="AH953" t="s">
        <v>6616</v>
      </c>
      <c r="AI953" t="s">
        <v>6618</v>
      </c>
      <c r="AJ953" t="s">
        <v>6618</v>
      </c>
      <c r="AK953" t="s">
        <v>6618</v>
      </c>
      <c r="AL953" t="s">
        <v>6619</v>
      </c>
      <c r="AM953" t="s">
        <v>6618</v>
      </c>
      <c r="AN953" t="s">
        <v>6618</v>
      </c>
      <c r="AO953" t="s">
        <v>6618</v>
      </c>
      <c r="AP953" s="3" t="str">
        <f t="shared" si="576"/>
        <v>No</v>
      </c>
      <c r="AQ953" s="3" t="str">
        <f t="shared" si="577"/>
        <v>Yes</v>
      </c>
      <c r="AR953" s="3" t="str">
        <f t="shared" si="578"/>
        <v>No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 t="s">
        <v>6634</v>
      </c>
      <c r="AZ953" t="s">
        <v>6637</v>
      </c>
      <c r="BA953">
        <v>2</v>
      </c>
      <c r="BB953" t="s">
        <v>6616</v>
      </c>
      <c r="BC953" t="s">
        <v>6616</v>
      </c>
      <c r="BD953" s="4" t="str">
        <f t="shared" si="579"/>
        <v>No</v>
      </c>
      <c r="BE953" t="s">
        <v>6640</v>
      </c>
      <c r="BF953" s="3" t="str">
        <f t="shared" si="580"/>
        <v>No</v>
      </c>
      <c r="BG953" t="s">
        <v>6645</v>
      </c>
      <c r="BH953" s="3" t="str">
        <f t="shared" si="581"/>
        <v>QUAIL RD</v>
      </c>
      <c r="BI953" s="3" t="str">
        <f t="shared" si="582"/>
        <v>Callahan</v>
      </c>
      <c r="BJ953" s="3" t="str">
        <f t="shared" si="583"/>
        <v>Florida</v>
      </c>
      <c r="BK953" s="3">
        <f t="shared" si="584"/>
        <v>32011</v>
      </c>
      <c r="BL953" s="3" t="str">
        <f t="shared" si="585"/>
        <v>QUAIL RD CALLAHAN FL 32011</v>
      </c>
      <c r="BM953" s="3" t="str">
        <f t="shared" si="586"/>
        <v/>
      </c>
      <c r="BN953" s="3" t="str">
        <f t="shared" si="587"/>
        <v>Lien&lt;$150</v>
      </c>
      <c r="BO953" s="3" t="str">
        <f t="shared" si="588"/>
        <v>No</v>
      </c>
      <c r="BP953" s="3" t="str">
        <f t="shared" si="589"/>
        <v>FV&lt;$10K</v>
      </c>
      <c r="BQ953" t="s">
        <v>6650</v>
      </c>
      <c r="BR953" s="3" t="str">
        <f t="shared" si="590"/>
        <v>No, &lt; $20K Lien</v>
      </c>
      <c r="BS953" s="3" t="str">
        <f t="shared" si="591"/>
        <v>No, Lien &lt; $20K</v>
      </c>
      <c r="BT953" t="s">
        <v>6650</v>
      </c>
      <c r="BU953" s="3" t="str">
        <f t="shared" si="592"/>
        <v>No</v>
      </c>
      <c r="BV953" s="3" t="str">
        <f t="shared" si="593"/>
        <v>No</v>
      </c>
      <c r="BW953" s="3">
        <f t="shared" si="594"/>
        <v>2</v>
      </c>
      <c r="BX953" s="3" t="str">
        <f t="shared" si="595"/>
        <v>No</v>
      </c>
      <c r="BY953" s="3">
        <f t="shared" si="596"/>
        <v>862</v>
      </c>
      <c r="BZ953">
        <v>1</v>
      </c>
      <c r="CA953" s="3">
        <f t="shared" si="597"/>
        <v>862</v>
      </c>
      <c r="CC953" s="3">
        <f t="shared" si="598"/>
        <v>0</v>
      </c>
      <c r="CD953" s="3">
        <f t="shared" si="599"/>
        <v>0</v>
      </c>
      <c r="CE953" s="3" t="str">
        <f t="shared" si="600"/>
        <v/>
      </c>
      <c r="CF953" s="3" t="e">
        <f>HLOOKUP(CE953,'Valuation Data'!$D$2:$K$5,4,FALSE)</f>
        <v>#N/A</v>
      </c>
      <c r="CG953" s="3">
        <f t="shared" si="601"/>
        <v>862</v>
      </c>
      <c r="CH953" s="3" t="str">
        <f t="shared" si="602"/>
        <v>No</v>
      </c>
      <c r="CI953" s="3" t="str">
        <f>VLOOKUP(R953,'Use Codes &amp; County Type'!A:D,4,FALSE)</f>
        <v>V</v>
      </c>
      <c r="CJ953" s="3" t="str">
        <f t="shared" si="603"/>
        <v>Yes</v>
      </c>
      <c r="CK953" s="3" t="str">
        <f t="shared" si="604"/>
        <v>No</v>
      </c>
      <c r="CL953" s="3">
        <f t="shared" si="605"/>
        <v>0</v>
      </c>
      <c r="CM953" s="3">
        <f t="shared" si="606"/>
        <v>0</v>
      </c>
      <c r="CN953" s="3">
        <f t="shared" si="607"/>
        <v>276.66000000000003</v>
      </c>
      <c r="CO953" s="3">
        <f t="shared" si="608"/>
        <v>-276.66000000000003</v>
      </c>
      <c r="CP953" s="3">
        <f t="shared" si="609"/>
        <v>0.32095127610208818</v>
      </c>
      <c r="CR953" s="3" t="str">
        <f t="shared" si="610"/>
        <v>No</v>
      </c>
      <c r="CV953" s="3" t="str">
        <f t="shared" si="611"/>
        <v>Lien&lt;$150</v>
      </c>
      <c r="CW953" s="3">
        <f t="shared" si="612"/>
        <v>952</v>
      </c>
      <c r="CX953" s="3">
        <f t="shared" si="613"/>
        <v>46.11</v>
      </c>
      <c r="CY953" s="3" t="str">
        <f t="shared" si="614"/>
        <v>Ok</v>
      </c>
      <c r="CZ953">
        <v>0</v>
      </c>
      <c r="DA953">
        <v>0</v>
      </c>
    </row>
    <row r="954" spans="1:105" x14ac:dyDescent="0.25">
      <c r="A954">
        <v>953</v>
      </c>
      <c r="B954" t="s">
        <v>3</v>
      </c>
      <c r="C954" t="s">
        <v>1062</v>
      </c>
      <c r="D954">
        <v>312.58999999999997</v>
      </c>
      <c r="E954">
        <v>2017</v>
      </c>
      <c r="F954">
        <v>312.58999999999997</v>
      </c>
      <c r="G954">
        <v>312.58999999999997</v>
      </c>
      <c r="H954" s="3">
        <f t="shared" si="574"/>
        <v>0</v>
      </c>
      <c r="I954">
        <v>450426</v>
      </c>
      <c r="J954" t="s">
        <v>2735</v>
      </c>
      <c r="K954" t="s">
        <v>2738</v>
      </c>
      <c r="L954">
        <v>32011</v>
      </c>
      <c r="M954" t="s">
        <v>3438</v>
      </c>
      <c r="N954" t="s">
        <v>4759</v>
      </c>
      <c r="O954">
        <v>-81.845341777689598</v>
      </c>
      <c r="P954">
        <v>30.576211414635502</v>
      </c>
      <c r="Q954" t="s">
        <v>5460</v>
      </c>
      <c r="R954">
        <v>2</v>
      </c>
      <c r="S954" t="s">
        <v>6535</v>
      </c>
      <c r="T954">
        <v>1006</v>
      </c>
      <c r="U954" t="s">
        <v>6578</v>
      </c>
      <c r="V954">
        <v>2017</v>
      </c>
      <c r="W954">
        <v>28941</v>
      </c>
      <c r="X954">
        <v>2017</v>
      </c>
      <c r="Y954">
        <v>37453</v>
      </c>
      <c r="Z954">
        <v>259.45</v>
      </c>
      <c r="AA954" s="3">
        <f t="shared" si="575"/>
        <v>0.83000095972359966</v>
      </c>
      <c r="AC954" t="s">
        <v>6616</v>
      </c>
      <c r="AE954" t="s">
        <v>6616</v>
      </c>
      <c r="AH954" t="s">
        <v>6616</v>
      </c>
      <c r="AI954" t="s">
        <v>6618</v>
      </c>
      <c r="AJ954" t="s">
        <v>6618</v>
      </c>
      <c r="AK954" t="s">
        <v>6618</v>
      </c>
      <c r="AL954">
        <v>0</v>
      </c>
      <c r="AM954">
        <v>0</v>
      </c>
      <c r="AN954">
        <v>0</v>
      </c>
      <c r="AO954">
        <v>0</v>
      </c>
      <c r="AP954" s="3" t="str">
        <f t="shared" si="576"/>
        <v>No</v>
      </c>
      <c r="AQ954" s="3" t="str">
        <f t="shared" si="577"/>
        <v>No</v>
      </c>
      <c r="AR954" s="3" t="str">
        <f t="shared" si="578"/>
        <v>No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1</v>
      </c>
      <c r="AY954" t="s">
        <v>6634</v>
      </c>
      <c r="AZ954" t="s">
        <v>6638</v>
      </c>
      <c r="BA954">
        <v>0</v>
      </c>
      <c r="BB954" t="s">
        <v>6617</v>
      </c>
      <c r="BC954" t="s">
        <v>6616</v>
      </c>
      <c r="BD954" s="4" t="str">
        <f t="shared" si="579"/>
        <v>No</v>
      </c>
      <c r="BE954" t="s">
        <v>6640</v>
      </c>
      <c r="BF954" s="3" t="str">
        <f t="shared" si="580"/>
        <v>No</v>
      </c>
      <c r="BG954" t="s">
        <v>6645</v>
      </c>
      <c r="BH954" s="3" t="str">
        <f t="shared" si="581"/>
        <v>450426 OLD DIXIE HWY</v>
      </c>
      <c r="BI954" s="3" t="str">
        <f t="shared" si="582"/>
        <v>Callahan</v>
      </c>
      <c r="BJ954" s="3" t="str">
        <f t="shared" si="583"/>
        <v>Florida</v>
      </c>
      <c r="BK954" s="3">
        <f t="shared" si="584"/>
        <v>32011</v>
      </c>
      <c r="BL954" s="3" t="str">
        <f t="shared" si="585"/>
        <v>450426 OLD DIXIE HWY CALLAHAN FL 32011</v>
      </c>
      <c r="BM954" s="3" t="str">
        <f t="shared" si="586"/>
        <v/>
      </c>
      <c r="BN954" s="3" t="str">
        <f t="shared" si="587"/>
        <v>Pass</v>
      </c>
      <c r="BO954" s="3" t="str">
        <f t="shared" si="588"/>
        <v>No</v>
      </c>
      <c r="BP954" s="3" t="str">
        <f t="shared" si="589"/>
        <v>FV&lt;$10K</v>
      </c>
      <c r="BQ954" t="s">
        <v>6650</v>
      </c>
      <c r="BR954" s="3" t="str">
        <f t="shared" si="590"/>
        <v>No, &lt; $20K Lien</v>
      </c>
      <c r="BS954" s="3" t="str">
        <f t="shared" si="591"/>
        <v>No, Lien &lt; $20K</v>
      </c>
      <c r="BT954" t="s">
        <v>6650</v>
      </c>
      <c r="BU954" s="3" t="str">
        <f t="shared" si="592"/>
        <v>No</v>
      </c>
      <c r="BV954" s="3" t="str">
        <f t="shared" si="593"/>
        <v>No</v>
      </c>
      <c r="BW954" s="3">
        <f t="shared" si="594"/>
        <v>0</v>
      </c>
      <c r="BX954" s="3" t="str">
        <f t="shared" si="595"/>
        <v>No</v>
      </c>
      <c r="BY954" s="3">
        <f t="shared" si="596"/>
        <v>28941</v>
      </c>
      <c r="BZ954">
        <v>1</v>
      </c>
      <c r="CA954" s="3">
        <f t="shared" si="597"/>
        <v>28941</v>
      </c>
      <c r="CC954" s="3">
        <f t="shared" si="598"/>
        <v>0</v>
      </c>
      <c r="CD954" s="3">
        <f t="shared" si="599"/>
        <v>0</v>
      </c>
      <c r="CE954" s="3" t="str">
        <f t="shared" si="600"/>
        <v/>
      </c>
      <c r="CF954" s="3" t="e">
        <f>HLOOKUP(CE954,'Valuation Data'!$D$2:$K$5,4,FALSE)</f>
        <v>#N/A</v>
      </c>
      <c r="CG954" s="3">
        <f t="shared" si="601"/>
        <v>28941</v>
      </c>
      <c r="CH954" s="3" t="str">
        <f t="shared" si="602"/>
        <v>No</v>
      </c>
      <c r="CI954" s="3" t="str">
        <f>VLOOKUP(R954,'Use Codes &amp; County Type'!A:D,4,FALSE)</f>
        <v>R</v>
      </c>
      <c r="CJ954" s="3" t="str">
        <f t="shared" si="603"/>
        <v>No</v>
      </c>
      <c r="CK954" s="3" t="str">
        <f t="shared" si="604"/>
        <v>Yes</v>
      </c>
      <c r="CL954" s="3">
        <f t="shared" si="605"/>
        <v>0.67</v>
      </c>
      <c r="CM954" s="3">
        <f t="shared" si="606"/>
        <v>19390.47</v>
      </c>
      <c r="CN954" s="3">
        <f t="shared" si="607"/>
        <v>1250.3599999999999</v>
      </c>
      <c r="CO954" s="3">
        <f t="shared" si="608"/>
        <v>18140.11</v>
      </c>
      <c r="CP954" s="3">
        <f t="shared" si="609"/>
        <v>4.3203759372516498E-2</v>
      </c>
      <c r="CR954" s="3" t="str">
        <f t="shared" si="610"/>
        <v>No</v>
      </c>
      <c r="CV954" s="3" t="str">
        <f t="shared" si="611"/>
        <v>FMV&lt;$30K</v>
      </c>
      <c r="CW954" s="3">
        <f t="shared" si="612"/>
        <v>953</v>
      </c>
      <c r="CX954" s="3">
        <f t="shared" si="613"/>
        <v>312.58999999999997</v>
      </c>
      <c r="CY954" s="3" t="str">
        <f t="shared" si="614"/>
        <v>Ok</v>
      </c>
      <c r="CZ954">
        <v>0</v>
      </c>
      <c r="DA954">
        <v>0</v>
      </c>
    </row>
    <row r="955" spans="1:105" x14ac:dyDescent="0.25">
      <c r="A955">
        <v>954</v>
      </c>
      <c r="B955" t="s">
        <v>3</v>
      </c>
      <c r="C955" t="s">
        <v>1063</v>
      </c>
      <c r="D955">
        <v>371.69</v>
      </c>
      <c r="E955">
        <v>2017</v>
      </c>
      <c r="F955">
        <v>371.69</v>
      </c>
      <c r="G955">
        <v>371.69</v>
      </c>
      <c r="H955" s="3">
        <f t="shared" si="574"/>
        <v>0</v>
      </c>
      <c r="I955">
        <v>45972</v>
      </c>
      <c r="J955" t="s">
        <v>2735</v>
      </c>
      <c r="K955" t="s">
        <v>2738</v>
      </c>
      <c r="L955">
        <v>32011</v>
      </c>
      <c r="M955" t="s">
        <v>3439</v>
      </c>
      <c r="N955" t="s">
        <v>4759</v>
      </c>
      <c r="O955">
        <v>-81.826227185408399</v>
      </c>
      <c r="P955">
        <v>30.5691550678958</v>
      </c>
      <c r="Q955" t="s">
        <v>5461</v>
      </c>
      <c r="R955">
        <v>1</v>
      </c>
      <c r="S955" t="s">
        <v>6539</v>
      </c>
      <c r="T955">
        <v>1001</v>
      </c>
      <c r="U955" t="s">
        <v>6582</v>
      </c>
      <c r="V955">
        <v>2017</v>
      </c>
      <c r="W955">
        <v>18888</v>
      </c>
      <c r="X955">
        <v>2017</v>
      </c>
      <c r="Y955">
        <v>19248</v>
      </c>
      <c r="Z955">
        <v>314.08999999999997</v>
      </c>
      <c r="AA955" s="3">
        <f t="shared" si="575"/>
        <v>0.84503215044795388</v>
      </c>
      <c r="AB955" t="s">
        <v>6616</v>
      </c>
      <c r="AC955" t="s">
        <v>6616</v>
      </c>
      <c r="AD955" t="s">
        <v>6616</v>
      </c>
      <c r="AE955" t="s">
        <v>6616</v>
      </c>
      <c r="AF955" t="s">
        <v>6616</v>
      </c>
      <c r="AG955" t="s">
        <v>6616</v>
      </c>
      <c r="AI955" t="s">
        <v>6618</v>
      </c>
      <c r="AJ955" t="s">
        <v>6618</v>
      </c>
      <c r="AK955" t="s">
        <v>6618</v>
      </c>
      <c r="AL955" t="s">
        <v>6618</v>
      </c>
      <c r="AM955" t="s">
        <v>6618</v>
      </c>
      <c r="AN955" t="s">
        <v>6618</v>
      </c>
      <c r="AO955">
        <v>0</v>
      </c>
      <c r="AP955" s="3" t="str">
        <f t="shared" si="576"/>
        <v>No</v>
      </c>
      <c r="AQ955" s="3" t="str">
        <f t="shared" si="577"/>
        <v>No</v>
      </c>
      <c r="AR955" s="3" t="str">
        <f t="shared" si="578"/>
        <v>No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2</v>
      </c>
      <c r="AY955" t="s">
        <v>6636</v>
      </c>
      <c r="AZ955" t="s">
        <v>6638</v>
      </c>
      <c r="BA955">
        <v>1</v>
      </c>
      <c r="BB955" t="s">
        <v>6616</v>
      </c>
      <c r="BC955" t="s">
        <v>6616</v>
      </c>
      <c r="BD955" s="4" t="str">
        <f t="shared" si="579"/>
        <v>No</v>
      </c>
      <c r="BE955" t="s">
        <v>6640</v>
      </c>
      <c r="BF955" s="3" t="str">
        <f t="shared" si="580"/>
        <v>No</v>
      </c>
      <c r="BG955" t="s">
        <v>6645</v>
      </c>
      <c r="BH955" s="3" t="str">
        <f t="shared" si="581"/>
        <v>45972 DIXIE AVE</v>
      </c>
      <c r="BI955" s="3" t="str">
        <f t="shared" si="582"/>
        <v>Callahan</v>
      </c>
      <c r="BJ955" s="3" t="str">
        <f t="shared" si="583"/>
        <v>Florida</v>
      </c>
      <c r="BK955" s="3">
        <f t="shared" si="584"/>
        <v>32011</v>
      </c>
      <c r="BL955" s="3" t="str">
        <f t="shared" si="585"/>
        <v>45972 DIXIE AVE CALLAHAN FL 32011</v>
      </c>
      <c r="BM955" s="3" t="str">
        <f t="shared" si="586"/>
        <v/>
      </c>
      <c r="BN955" s="3" t="str">
        <f t="shared" si="587"/>
        <v>Pass</v>
      </c>
      <c r="BO955" s="3" t="str">
        <f t="shared" si="588"/>
        <v>No</v>
      </c>
      <c r="BP955" s="3" t="str">
        <f t="shared" si="589"/>
        <v>FV&lt;$10K</v>
      </c>
      <c r="BQ955" t="s">
        <v>6650</v>
      </c>
      <c r="BR955" s="3" t="str">
        <f t="shared" si="590"/>
        <v>No, &lt; $20K Lien</v>
      </c>
      <c r="BS955" s="3" t="str">
        <f t="shared" si="591"/>
        <v>No, Lien &lt; $20K</v>
      </c>
      <c r="BT955" t="s">
        <v>6650</v>
      </c>
      <c r="BU955" s="3" t="str">
        <f t="shared" si="592"/>
        <v>No</v>
      </c>
      <c r="BV955" s="3" t="str">
        <f t="shared" si="593"/>
        <v>No</v>
      </c>
      <c r="BW955" s="3">
        <f t="shared" si="594"/>
        <v>1</v>
      </c>
      <c r="BX955" s="3" t="str">
        <f t="shared" si="595"/>
        <v>No</v>
      </c>
      <c r="BY955" s="3">
        <f t="shared" si="596"/>
        <v>18888</v>
      </c>
      <c r="BZ955">
        <v>1</v>
      </c>
      <c r="CA955" s="3">
        <f t="shared" si="597"/>
        <v>18888</v>
      </c>
      <c r="CC955" s="3">
        <f t="shared" si="598"/>
        <v>0</v>
      </c>
      <c r="CD955" s="3">
        <f t="shared" si="599"/>
        <v>0</v>
      </c>
      <c r="CE955" s="3" t="str">
        <f t="shared" si="600"/>
        <v/>
      </c>
      <c r="CF955" s="3" t="e">
        <f>HLOOKUP(CE955,'Valuation Data'!$D$2:$K$5,4,FALSE)</f>
        <v>#N/A</v>
      </c>
      <c r="CG955" s="3">
        <f t="shared" si="601"/>
        <v>18888</v>
      </c>
      <c r="CH955" s="3" t="str">
        <f t="shared" si="602"/>
        <v>No</v>
      </c>
      <c r="CI955" s="3" t="str">
        <f>VLOOKUP(R955,'Use Codes &amp; County Type'!A:D,4,FALSE)</f>
        <v>S</v>
      </c>
      <c r="CJ955" s="3" t="str">
        <f t="shared" si="603"/>
        <v>No</v>
      </c>
      <c r="CK955" s="3" t="str">
        <f t="shared" si="604"/>
        <v>No</v>
      </c>
      <c r="CL955" s="3">
        <f t="shared" si="605"/>
        <v>0.35</v>
      </c>
      <c r="CM955" s="3">
        <f t="shared" si="606"/>
        <v>6610.7999999999993</v>
      </c>
      <c r="CN955" s="3">
        <f t="shared" si="607"/>
        <v>1858.45</v>
      </c>
      <c r="CO955" s="3">
        <f t="shared" si="608"/>
        <v>4752.3499999999995</v>
      </c>
      <c r="CP955" s="3">
        <f t="shared" si="609"/>
        <v>9.8393159678102499E-2</v>
      </c>
      <c r="CR955" s="3" t="str">
        <f t="shared" si="610"/>
        <v>No</v>
      </c>
      <c r="CV955" s="3" t="str">
        <f t="shared" si="611"/>
        <v>FMV&lt;$30K</v>
      </c>
      <c r="CW955" s="3">
        <f t="shared" si="612"/>
        <v>954</v>
      </c>
      <c r="CX955" s="3">
        <f t="shared" si="613"/>
        <v>371.69</v>
      </c>
      <c r="CY955" s="3" t="str">
        <f t="shared" si="614"/>
        <v>Ok</v>
      </c>
      <c r="CZ955">
        <v>0</v>
      </c>
      <c r="DA955">
        <v>0</v>
      </c>
    </row>
    <row r="956" spans="1:105" x14ac:dyDescent="0.25">
      <c r="A956">
        <v>955</v>
      </c>
      <c r="B956" t="s">
        <v>3</v>
      </c>
      <c r="C956" t="s">
        <v>1064</v>
      </c>
      <c r="D956">
        <v>483.88</v>
      </c>
      <c r="E956">
        <v>2017</v>
      </c>
      <c r="F956">
        <v>483.88</v>
      </c>
      <c r="G956">
        <v>483.88</v>
      </c>
      <c r="H956" s="3">
        <f t="shared" si="574"/>
        <v>0</v>
      </c>
      <c r="J956" t="s">
        <v>2735</v>
      </c>
      <c r="K956" t="s">
        <v>2738</v>
      </c>
      <c r="L956">
        <v>32011</v>
      </c>
      <c r="M956" t="s">
        <v>3440</v>
      </c>
      <c r="N956" t="s">
        <v>4759</v>
      </c>
      <c r="O956">
        <v>-81.815696545108494</v>
      </c>
      <c r="P956">
        <v>30.583499132719201</v>
      </c>
      <c r="Q956" t="s">
        <v>5462</v>
      </c>
      <c r="R956">
        <v>0</v>
      </c>
      <c r="S956" t="s">
        <v>6538</v>
      </c>
      <c r="T956">
        <v>8001</v>
      </c>
      <c r="U956" t="s">
        <v>6581</v>
      </c>
      <c r="V956">
        <v>2017</v>
      </c>
      <c r="W956">
        <v>27600</v>
      </c>
      <c r="X956">
        <v>2017</v>
      </c>
      <c r="Y956">
        <v>27600</v>
      </c>
      <c r="Z956">
        <v>417.83</v>
      </c>
      <c r="AA956" s="3">
        <f t="shared" si="575"/>
        <v>0.86349921468132596</v>
      </c>
      <c r="AB956" t="s">
        <v>6616</v>
      </c>
      <c r="AC956" t="s">
        <v>6616</v>
      </c>
      <c r="AD956" t="s">
        <v>6616</v>
      </c>
      <c r="AE956" t="s">
        <v>6616</v>
      </c>
      <c r="AF956" t="s">
        <v>6616</v>
      </c>
      <c r="AG956" t="s">
        <v>6616</v>
      </c>
      <c r="AI956" t="s">
        <v>6618</v>
      </c>
      <c r="AJ956" t="s">
        <v>6618</v>
      </c>
      <c r="AK956" t="s">
        <v>6618</v>
      </c>
      <c r="AL956" t="s">
        <v>6618</v>
      </c>
      <c r="AM956" t="s">
        <v>6618</v>
      </c>
      <c r="AN956" t="s">
        <v>6618</v>
      </c>
      <c r="AO956">
        <v>0</v>
      </c>
      <c r="AP956" s="3" t="str">
        <f t="shared" si="576"/>
        <v>No</v>
      </c>
      <c r="AQ956" s="3" t="str">
        <f t="shared" si="577"/>
        <v>No</v>
      </c>
      <c r="AR956" s="3" t="str">
        <f t="shared" si="578"/>
        <v>No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 t="s">
        <v>6634</v>
      </c>
      <c r="AZ956" t="s">
        <v>6638</v>
      </c>
      <c r="BA956">
        <v>3</v>
      </c>
      <c r="BB956" t="s">
        <v>6616</v>
      </c>
      <c r="BC956" t="s">
        <v>6616</v>
      </c>
      <c r="BD956" s="4" t="str">
        <f t="shared" si="579"/>
        <v>No</v>
      </c>
      <c r="BE956" t="s">
        <v>6640</v>
      </c>
      <c r="BF956" s="3" t="str">
        <f t="shared" si="580"/>
        <v>No</v>
      </c>
      <c r="BG956" t="s">
        <v>6645</v>
      </c>
      <c r="BH956" s="3" t="str">
        <f t="shared" si="581"/>
        <v>BENRAY LN</v>
      </c>
      <c r="BI956" s="3" t="str">
        <f t="shared" si="582"/>
        <v>Callahan</v>
      </c>
      <c r="BJ956" s="3" t="str">
        <f t="shared" si="583"/>
        <v>Florida</v>
      </c>
      <c r="BK956" s="3">
        <f t="shared" si="584"/>
        <v>32011</v>
      </c>
      <c r="BL956" s="3" t="str">
        <f t="shared" si="585"/>
        <v>BENRAY LN CALLAHAN FL 32011</v>
      </c>
      <c r="BM956" s="3" t="str">
        <f t="shared" si="586"/>
        <v/>
      </c>
      <c r="BN956" s="3" t="str">
        <f t="shared" si="587"/>
        <v>Pass</v>
      </c>
      <c r="BO956" s="3" t="str">
        <f t="shared" si="588"/>
        <v>No</v>
      </c>
      <c r="BP956" s="3" t="str">
        <f t="shared" si="589"/>
        <v>FV&lt;$10K</v>
      </c>
      <c r="BQ956" t="s">
        <v>6650</v>
      </c>
      <c r="BR956" s="3" t="str">
        <f t="shared" si="590"/>
        <v>No, &lt; $20K Lien</v>
      </c>
      <c r="BS956" s="3" t="str">
        <f t="shared" si="591"/>
        <v>No, Lien &lt; $20K</v>
      </c>
      <c r="BT956" t="s">
        <v>6650</v>
      </c>
      <c r="BU956" s="3" t="str">
        <f t="shared" si="592"/>
        <v>No</v>
      </c>
      <c r="BV956" s="3" t="str">
        <f t="shared" si="593"/>
        <v>No</v>
      </c>
      <c r="BW956" s="3">
        <f t="shared" si="594"/>
        <v>3</v>
      </c>
      <c r="BX956" s="3" t="str">
        <f t="shared" si="595"/>
        <v>No</v>
      </c>
      <c r="BY956" s="3">
        <f t="shared" si="596"/>
        <v>27600</v>
      </c>
      <c r="BZ956">
        <v>1</v>
      </c>
      <c r="CA956" s="3">
        <f t="shared" si="597"/>
        <v>27600</v>
      </c>
      <c r="CC956" s="3">
        <f t="shared" si="598"/>
        <v>0</v>
      </c>
      <c r="CD956" s="3">
        <f t="shared" si="599"/>
        <v>0</v>
      </c>
      <c r="CE956" s="3" t="str">
        <f t="shared" si="600"/>
        <v/>
      </c>
      <c r="CF956" s="3" t="e">
        <f>HLOOKUP(CE956,'Valuation Data'!$D$2:$K$5,4,FALSE)</f>
        <v>#N/A</v>
      </c>
      <c r="CG956" s="3">
        <f t="shared" si="601"/>
        <v>27600</v>
      </c>
      <c r="CH956" s="3" t="str">
        <f t="shared" si="602"/>
        <v>No</v>
      </c>
      <c r="CI956" s="3" t="str">
        <f>VLOOKUP(R956,'Use Codes &amp; County Type'!A:D,4,FALSE)</f>
        <v>V</v>
      </c>
      <c r="CJ956" s="3" t="str">
        <f t="shared" si="603"/>
        <v>Yes</v>
      </c>
      <c r="CK956" s="3" t="str">
        <f t="shared" si="604"/>
        <v>No</v>
      </c>
      <c r="CL956" s="3">
        <f t="shared" si="605"/>
        <v>0</v>
      </c>
      <c r="CM956" s="3">
        <f t="shared" si="606"/>
        <v>0</v>
      </c>
      <c r="CN956" s="3">
        <f t="shared" si="607"/>
        <v>3387.16</v>
      </c>
      <c r="CO956" s="3">
        <f t="shared" si="608"/>
        <v>-3387.16</v>
      </c>
      <c r="CP956" s="3">
        <f t="shared" si="609"/>
        <v>0.1227231884057971</v>
      </c>
      <c r="CR956" s="3" t="str">
        <f t="shared" si="610"/>
        <v>No</v>
      </c>
      <c r="CV956" s="3" t="str">
        <f t="shared" si="611"/>
        <v>FMV&lt;$30K</v>
      </c>
      <c r="CW956" s="3">
        <f t="shared" si="612"/>
        <v>955</v>
      </c>
      <c r="CX956" s="3">
        <f t="shared" si="613"/>
        <v>483.88</v>
      </c>
      <c r="CY956" s="3" t="str">
        <f t="shared" si="614"/>
        <v>Ok</v>
      </c>
      <c r="CZ956">
        <v>0</v>
      </c>
      <c r="DA956">
        <v>0</v>
      </c>
    </row>
    <row r="957" spans="1:105" x14ac:dyDescent="0.25">
      <c r="A957">
        <v>956</v>
      </c>
      <c r="B957" t="s">
        <v>3</v>
      </c>
      <c r="C957" t="s">
        <v>1065</v>
      </c>
      <c r="D957">
        <v>611.54</v>
      </c>
      <c r="E957">
        <v>2017</v>
      </c>
      <c r="F957">
        <v>611.54</v>
      </c>
      <c r="G957">
        <v>611.54</v>
      </c>
      <c r="H957" s="3">
        <f t="shared" si="574"/>
        <v>0</v>
      </c>
      <c r="I957">
        <v>45002</v>
      </c>
      <c r="J957" t="s">
        <v>2735</v>
      </c>
      <c r="K957" t="s">
        <v>2738</v>
      </c>
      <c r="L957">
        <v>32011</v>
      </c>
      <c r="M957" t="s">
        <v>3441</v>
      </c>
      <c r="N957" t="s">
        <v>4759</v>
      </c>
      <c r="O957">
        <v>-81.817108535566007</v>
      </c>
      <c r="P957">
        <v>30.5820999596225</v>
      </c>
      <c r="Q957" t="s">
        <v>5463</v>
      </c>
      <c r="R957">
        <v>1</v>
      </c>
      <c r="S957" t="s">
        <v>6539</v>
      </c>
      <c r="T957">
        <v>1001</v>
      </c>
      <c r="U957" t="s">
        <v>6582</v>
      </c>
      <c r="V957">
        <v>2017</v>
      </c>
      <c r="W957">
        <v>35397</v>
      </c>
      <c r="X957">
        <v>2017</v>
      </c>
      <c r="Y957">
        <v>35397</v>
      </c>
      <c r="Z957">
        <v>535.86</v>
      </c>
      <c r="AA957" s="3">
        <f t="shared" si="575"/>
        <v>0.87624685220917686</v>
      </c>
      <c r="AC957" t="s">
        <v>6616</v>
      </c>
      <c r="AD957" t="s">
        <v>6616</v>
      </c>
      <c r="AE957" t="s">
        <v>6616</v>
      </c>
      <c r="AF957" t="s">
        <v>6616</v>
      </c>
      <c r="AG957" t="s">
        <v>6616</v>
      </c>
      <c r="AI957" t="s">
        <v>6618</v>
      </c>
      <c r="AJ957" t="s">
        <v>6618</v>
      </c>
      <c r="AK957" t="s">
        <v>6618</v>
      </c>
      <c r="AL957" t="s">
        <v>6618</v>
      </c>
      <c r="AM957" t="s">
        <v>6618</v>
      </c>
      <c r="AN957" t="s">
        <v>6618</v>
      </c>
      <c r="AO957" t="s">
        <v>6618</v>
      </c>
      <c r="AP957" s="3" t="str">
        <f t="shared" si="576"/>
        <v>No</v>
      </c>
      <c r="AQ957" s="3" t="str">
        <f t="shared" si="577"/>
        <v>No</v>
      </c>
      <c r="AR957" s="3" t="str">
        <f t="shared" si="578"/>
        <v>No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 t="s">
        <v>6634</v>
      </c>
      <c r="AZ957" t="s">
        <v>6638</v>
      </c>
      <c r="BA957">
        <v>0</v>
      </c>
      <c r="BB957" t="s">
        <v>6616</v>
      </c>
      <c r="BC957" t="s">
        <v>6617</v>
      </c>
      <c r="BD957" s="4" t="str">
        <f t="shared" si="579"/>
        <v>No</v>
      </c>
      <c r="BE957" t="s">
        <v>6640</v>
      </c>
      <c r="BF957" s="3" t="str">
        <f t="shared" si="580"/>
        <v>No</v>
      </c>
      <c r="BG957" t="s">
        <v>6645</v>
      </c>
      <c r="BH957" s="3" t="str">
        <f t="shared" si="581"/>
        <v>45002 BENRAY LN</v>
      </c>
      <c r="BI957" s="3" t="str">
        <f t="shared" si="582"/>
        <v>Callahan</v>
      </c>
      <c r="BJ957" s="3" t="str">
        <f t="shared" si="583"/>
        <v>Florida</v>
      </c>
      <c r="BK957" s="3">
        <f t="shared" si="584"/>
        <v>32011</v>
      </c>
      <c r="BL957" s="3" t="str">
        <f t="shared" si="585"/>
        <v>45002 BENRAY LN CALLAHAN FL 32011</v>
      </c>
      <c r="BM957" s="3" t="str">
        <f t="shared" si="586"/>
        <v/>
      </c>
      <c r="BN957" s="3" t="str">
        <f t="shared" si="587"/>
        <v>Pass</v>
      </c>
      <c r="BO957" s="3" t="str">
        <f t="shared" si="588"/>
        <v>Yes</v>
      </c>
      <c r="BP957" s="3" t="str">
        <f t="shared" si="589"/>
        <v>FV&lt;$10K</v>
      </c>
      <c r="BQ957" t="s">
        <v>6650</v>
      </c>
      <c r="BR957" s="3" t="str">
        <f t="shared" si="590"/>
        <v>No, &lt; $20K Lien</v>
      </c>
      <c r="BS957" s="3" t="str">
        <f t="shared" si="591"/>
        <v>No, Lien &lt; $20K</v>
      </c>
      <c r="BT957" t="s">
        <v>6650</v>
      </c>
      <c r="BU957" s="3" t="str">
        <f t="shared" si="592"/>
        <v>No</v>
      </c>
      <c r="BV957" s="3" t="str">
        <f t="shared" si="593"/>
        <v>No</v>
      </c>
      <c r="BW957" s="3">
        <f t="shared" si="594"/>
        <v>0</v>
      </c>
      <c r="BX957" s="3" t="str">
        <f t="shared" si="595"/>
        <v>No</v>
      </c>
      <c r="BY957" s="3">
        <f t="shared" si="596"/>
        <v>35397</v>
      </c>
      <c r="BZ957">
        <v>1</v>
      </c>
      <c r="CA957" s="3">
        <f t="shared" si="597"/>
        <v>35397</v>
      </c>
      <c r="CC957" s="3">
        <f t="shared" si="598"/>
        <v>0</v>
      </c>
      <c r="CD957" s="3">
        <f t="shared" si="599"/>
        <v>0</v>
      </c>
      <c r="CE957" s="3" t="str">
        <f t="shared" si="600"/>
        <v/>
      </c>
      <c r="CF957" s="3" t="e">
        <f>HLOOKUP(CE957,'Valuation Data'!$D$2:$K$5,4,FALSE)</f>
        <v>#N/A</v>
      </c>
      <c r="CG957" s="3">
        <f t="shared" si="601"/>
        <v>35397</v>
      </c>
      <c r="CH957" s="3" t="str">
        <f t="shared" si="602"/>
        <v>No</v>
      </c>
      <c r="CI957" s="3" t="str">
        <f>VLOOKUP(R957,'Use Codes &amp; County Type'!A:D,4,FALSE)</f>
        <v>S</v>
      </c>
      <c r="CJ957" s="3" t="str">
        <f t="shared" si="603"/>
        <v>No</v>
      </c>
      <c r="CK957" s="3" t="str">
        <f t="shared" si="604"/>
        <v>No</v>
      </c>
      <c r="CL957" s="3">
        <f t="shared" si="605"/>
        <v>0.35</v>
      </c>
      <c r="CM957" s="3">
        <f t="shared" si="606"/>
        <v>12388.949999999999</v>
      </c>
      <c r="CN957" s="3">
        <f t="shared" si="607"/>
        <v>2446.16</v>
      </c>
      <c r="CO957" s="3">
        <f t="shared" si="608"/>
        <v>9942.7899999999991</v>
      </c>
      <c r="CP957" s="3">
        <f t="shared" si="609"/>
        <v>6.9106421448145314E-2</v>
      </c>
      <c r="CR957" s="3" t="str">
        <f t="shared" si="610"/>
        <v>No</v>
      </c>
      <c r="CV957" s="3" t="str">
        <f t="shared" si="611"/>
        <v>*Bid</v>
      </c>
      <c r="CW957" s="3">
        <f t="shared" si="612"/>
        <v>956</v>
      </c>
      <c r="CX957" s="3">
        <f t="shared" si="613"/>
        <v>611.54</v>
      </c>
      <c r="CY957" s="3" t="str">
        <f t="shared" si="614"/>
        <v>Ok</v>
      </c>
      <c r="CZ957">
        <v>0</v>
      </c>
      <c r="DA957">
        <v>0</v>
      </c>
    </row>
    <row r="958" spans="1:105" x14ac:dyDescent="0.25">
      <c r="A958">
        <v>957</v>
      </c>
      <c r="B958" t="s">
        <v>3</v>
      </c>
      <c r="C958" t="s">
        <v>1066</v>
      </c>
      <c r="D958">
        <v>3589.03</v>
      </c>
      <c r="E958">
        <v>2017</v>
      </c>
      <c r="F958">
        <v>3589.03</v>
      </c>
      <c r="G958">
        <v>3589.03</v>
      </c>
      <c r="H958" s="3">
        <f t="shared" si="574"/>
        <v>0</v>
      </c>
      <c r="I958">
        <v>45126</v>
      </c>
      <c r="J958" t="s">
        <v>2735</v>
      </c>
      <c r="K958" t="s">
        <v>2738</v>
      </c>
      <c r="L958">
        <v>32011</v>
      </c>
      <c r="M958" t="s">
        <v>3442</v>
      </c>
      <c r="N958" t="s">
        <v>4759</v>
      </c>
      <c r="O958">
        <v>-81.802765456470297</v>
      </c>
      <c r="P958">
        <v>30.5713793265361</v>
      </c>
      <c r="Q958" t="s">
        <v>5464</v>
      </c>
      <c r="R958">
        <v>1</v>
      </c>
      <c r="S958" t="s">
        <v>6539</v>
      </c>
      <c r="T958">
        <v>1001</v>
      </c>
      <c r="U958" t="s">
        <v>6582</v>
      </c>
      <c r="V958">
        <v>2017</v>
      </c>
      <c r="W958">
        <v>206990</v>
      </c>
      <c r="X958">
        <v>2017</v>
      </c>
      <c r="Y958">
        <v>230544</v>
      </c>
      <c r="Z958">
        <v>3288.98</v>
      </c>
      <c r="AA958" s="3">
        <f t="shared" si="575"/>
        <v>0.91639802397862369</v>
      </c>
      <c r="AC958" t="s">
        <v>6616</v>
      </c>
      <c r="AD958" t="s">
        <v>6616</v>
      </c>
      <c r="AF958" t="s">
        <v>6616</v>
      </c>
      <c r="AG958" t="s">
        <v>6616</v>
      </c>
      <c r="AH958" t="s">
        <v>6616</v>
      </c>
      <c r="AI958" t="s">
        <v>6618</v>
      </c>
      <c r="AJ958" t="s">
        <v>6618</v>
      </c>
      <c r="AK958" t="s">
        <v>6618</v>
      </c>
      <c r="AL958" t="s">
        <v>6618</v>
      </c>
      <c r="AM958" t="s">
        <v>6618</v>
      </c>
      <c r="AN958" t="s">
        <v>6618</v>
      </c>
      <c r="AO958" t="s">
        <v>6618</v>
      </c>
      <c r="AP958" s="3" t="str">
        <f t="shared" si="576"/>
        <v>No</v>
      </c>
      <c r="AQ958" s="3" t="str">
        <f t="shared" si="577"/>
        <v>No</v>
      </c>
      <c r="AR958" s="3" t="str">
        <f t="shared" si="578"/>
        <v>No</v>
      </c>
      <c r="AS958">
        <v>0</v>
      </c>
      <c r="AT958">
        <v>0</v>
      </c>
      <c r="AU958">
        <v>73600</v>
      </c>
      <c r="AV958" t="s">
        <v>6628</v>
      </c>
      <c r="AW958">
        <v>0</v>
      </c>
      <c r="AX958">
        <v>0</v>
      </c>
      <c r="AY958" t="s">
        <v>6634</v>
      </c>
      <c r="AZ958" t="s">
        <v>6638</v>
      </c>
      <c r="BA958">
        <v>1</v>
      </c>
      <c r="BB958" t="s">
        <v>6616</v>
      </c>
      <c r="BC958" t="s">
        <v>6617</v>
      </c>
      <c r="BD958" s="4" t="str">
        <f t="shared" si="579"/>
        <v>No</v>
      </c>
      <c r="BE958" t="s">
        <v>6640</v>
      </c>
      <c r="BF958" s="3" t="str">
        <f t="shared" si="580"/>
        <v>No</v>
      </c>
      <c r="BG958" t="s">
        <v>6645</v>
      </c>
      <c r="BH958" s="3" t="str">
        <f t="shared" si="581"/>
        <v>45126 AMERICAN DREAM DR</v>
      </c>
      <c r="BI958" s="3" t="str">
        <f t="shared" si="582"/>
        <v>Callahan</v>
      </c>
      <c r="BJ958" s="3" t="str">
        <f t="shared" si="583"/>
        <v>Florida</v>
      </c>
      <c r="BK958" s="3">
        <f t="shared" si="584"/>
        <v>32011</v>
      </c>
      <c r="BL958" s="3" t="str">
        <f t="shared" si="585"/>
        <v>45126 AMERICAN DREAM DR CALLAHAN FL 32011</v>
      </c>
      <c r="BM958" s="3" t="str">
        <f t="shared" si="586"/>
        <v>L</v>
      </c>
      <c r="BN958" s="3" t="str">
        <f t="shared" si="587"/>
        <v>Pass</v>
      </c>
      <c r="BO958" s="3" t="str">
        <f t="shared" si="588"/>
        <v>Yes</v>
      </c>
      <c r="BP958" s="3" t="str">
        <f t="shared" si="589"/>
        <v>FV&lt;$10K</v>
      </c>
      <c r="BQ958" t="s">
        <v>6650</v>
      </c>
      <c r="BR958" s="3" t="str">
        <f t="shared" si="590"/>
        <v>No, &lt; $20K Lien</v>
      </c>
      <c r="BS958" s="3" t="str">
        <f t="shared" si="591"/>
        <v>No, Lien &lt; $20K</v>
      </c>
      <c r="BT958" t="s">
        <v>6650</v>
      </c>
      <c r="BU958" s="3" t="str">
        <f t="shared" si="592"/>
        <v>No</v>
      </c>
      <c r="BV958" s="3" t="str">
        <f t="shared" si="593"/>
        <v>No</v>
      </c>
      <c r="BW958" s="3">
        <f t="shared" si="594"/>
        <v>1</v>
      </c>
      <c r="BX958" s="3" t="str">
        <f t="shared" si="595"/>
        <v>No</v>
      </c>
      <c r="BY958" s="3">
        <f t="shared" si="596"/>
        <v>206990</v>
      </c>
      <c r="BZ958">
        <v>1</v>
      </c>
      <c r="CA958" s="3">
        <f t="shared" si="597"/>
        <v>206990</v>
      </c>
      <c r="CC958" s="3">
        <f t="shared" si="598"/>
        <v>0</v>
      </c>
      <c r="CD958" s="3">
        <f t="shared" si="599"/>
        <v>0</v>
      </c>
      <c r="CE958" s="3" t="str">
        <f t="shared" si="600"/>
        <v/>
      </c>
      <c r="CF958" s="3" t="e">
        <f>HLOOKUP(CE958,'Valuation Data'!$D$2:$K$5,4,FALSE)</f>
        <v>#N/A</v>
      </c>
      <c r="CG958" s="3">
        <f t="shared" si="601"/>
        <v>206990</v>
      </c>
      <c r="CH958" s="3" t="str">
        <f t="shared" si="602"/>
        <v>No</v>
      </c>
      <c r="CI958" s="3" t="str">
        <f>VLOOKUP(R958,'Use Codes &amp; County Type'!A:D,4,FALSE)</f>
        <v>S</v>
      </c>
      <c r="CJ958" s="3" t="str">
        <f t="shared" si="603"/>
        <v>No</v>
      </c>
      <c r="CK958" s="3" t="str">
        <f t="shared" si="604"/>
        <v>No</v>
      </c>
      <c r="CL958" s="3">
        <f t="shared" si="605"/>
        <v>0.35</v>
      </c>
      <c r="CM958" s="3">
        <f t="shared" si="606"/>
        <v>72446.5</v>
      </c>
      <c r="CN958" s="3">
        <f t="shared" si="607"/>
        <v>17945.150000000001</v>
      </c>
      <c r="CO958" s="3">
        <f t="shared" si="608"/>
        <v>54501.35</v>
      </c>
      <c r="CP958" s="3">
        <f t="shared" si="609"/>
        <v>8.6695734093434479E-2</v>
      </c>
      <c r="CR958" s="3" t="str">
        <f t="shared" si="610"/>
        <v>No</v>
      </c>
      <c r="CV958" s="3" t="str">
        <f t="shared" si="611"/>
        <v>*Bid</v>
      </c>
      <c r="CW958" s="3">
        <f t="shared" si="612"/>
        <v>957</v>
      </c>
      <c r="CX958" s="3">
        <f t="shared" si="613"/>
        <v>3589.03</v>
      </c>
      <c r="CY958" s="3" t="str">
        <f t="shared" si="614"/>
        <v>Ok</v>
      </c>
      <c r="CZ958">
        <v>0</v>
      </c>
      <c r="DA958">
        <v>0</v>
      </c>
    </row>
    <row r="959" spans="1:105" x14ac:dyDescent="0.25">
      <c r="A959">
        <v>958</v>
      </c>
      <c r="B959" t="s">
        <v>3</v>
      </c>
      <c r="C959" t="s">
        <v>1067</v>
      </c>
      <c r="D959">
        <v>3268.45</v>
      </c>
      <c r="E959">
        <v>2017</v>
      </c>
      <c r="F959">
        <v>3268.45</v>
      </c>
      <c r="G959">
        <v>3268.45</v>
      </c>
      <c r="H959" s="3">
        <f t="shared" si="574"/>
        <v>0</v>
      </c>
      <c r="I959">
        <v>45176</v>
      </c>
      <c r="J959" t="s">
        <v>2735</v>
      </c>
      <c r="K959" t="s">
        <v>2738</v>
      </c>
      <c r="L959">
        <v>32011</v>
      </c>
      <c r="M959" t="s">
        <v>3443</v>
      </c>
      <c r="N959" t="s">
        <v>4759</v>
      </c>
      <c r="O959">
        <v>-81.802217747219302</v>
      </c>
      <c r="P959">
        <v>30.5715097394651</v>
      </c>
      <c r="Q959" t="s">
        <v>5465</v>
      </c>
      <c r="R959">
        <v>1</v>
      </c>
      <c r="S959" t="s">
        <v>6539</v>
      </c>
      <c r="T959">
        <v>1001</v>
      </c>
      <c r="U959" t="s">
        <v>6582</v>
      </c>
      <c r="V959">
        <v>2017</v>
      </c>
      <c r="W959">
        <v>236778</v>
      </c>
      <c r="X959">
        <v>2017</v>
      </c>
      <c r="Y959">
        <v>310234</v>
      </c>
      <c r="Z959">
        <v>2992.55</v>
      </c>
      <c r="AA959" s="3">
        <f t="shared" si="575"/>
        <v>0.9155868989888174</v>
      </c>
      <c r="AE959" t="s">
        <v>6616</v>
      </c>
      <c r="AI959" t="s">
        <v>6618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 s="3" t="str">
        <f t="shared" si="576"/>
        <v>No</v>
      </c>
      <c r="AQ959" s="3" t="str">
        <f t="shared" si="577"/>
        <v>No</v>
      </c>
      <c r="AR959" s="3" t="str">
        <f t="shared" si="578"/>
        <v>No</v>
      </c>
      <c r="AS959">
        <v>0</v>
      </c>
      <c r="AT959">
        <v>0</v>
      </c>
      <c r="AU959">
        <v>61020</v>
      </c>
      <c r="AV959">
        <v>0</v>
      </c>
      <c r="AW959">
        <v>0</v>
      </c>
      <c r="AX959">
        <v>0</v>
      </c>
      <c r="AY959" t="s">
        <v>6634</v>
      </c>
      <c r="AZ959">
        <v>0</v>
      </c>
      <c r="BA959">
        <v>0</v>
      </c>
      <c r="BB959" t="s">
        <v>6617</v>
      </c>
      <c r="BC959" t="s">
        <v>6616</v>
      </c>
      <c r="BD959" s="4" t="str">
        <f t="shared" si="579"/>
        <v>No</v>
      </c>
      <c r="BE959" t="s">
        <v>6640</v>
      </c>
      <c r="BF959" s="3" t="str">
        <f t="shared" si="580"/>
        <v>No</v>
      </c>
      <c r="BG959" t="s">
        <v>6645</v>
      </c>
      <c r="BH959" s="3" t="str">
        <f t="shared" si="581"/>
        <v>45176 AMERICAN DREAM DR</v>
      </c>
      <c r="BI959" s="3" t="str">
        <f t="shared" si="582"/>
        <v>Callahan</v>
      </c>
      <c r="BJ959" s="3" t="str">
        <f t="shared" si="583"/>
        <v>Florida</v>
      </c>
      <c r="BK959" s="3">
        <f t="shared" si="584"/>
        <v>32011</v>
      </c>
      <c r="BL959" s="3" t="str">
        <f t="shared" si="585"/>
        <v>45176 AMERICAN DREAM DR CALLAHAN FL 32011</v>
      </c>
      <c r="BM959" s="3" t="str">
        <f t="shared" si="586"/>
        <v>L</v>
      </c>
      <c r="BN959" s="3" t="str">
        <f t="shared" si="587"/>
        <v>Pass</v>
      </c>
      <c r="BO959" s="3" t="str">
        <f t="shared" si="588"/>
        <v>No</v>
      </c>
      <c r="BP959" s="3" t="str">
        <f t="shared" si="589"/>
        <v>FV&lt;$10K</v>
      </c>
      <c r="BQ959" t="s">
        <v>6650</v>
      </c>
      <c r="BR959" s="3" t="str">
        <f t="shared" si="590"/>
        <v>No, &lt; $20K Lien</v>
      </c>
      <c r="BS959" s="3" t="str">
        <f t="shared" si="591"/>
        <v>No, Lien &lt; $20K</v>
      </c>
      <c r="BT959" t="s">
        <v>6650</v>
      </c>
      <c r="BU959" s="3" t="str">
        <f t="shared" si="592"/>
        <v>No</v>
      </c>
      <c r="BV959" s="3" t="str">
        <f t="shared" si="593"/>
        <v>No</v>
      </c>
      <c r="BW959" s="3">
        <f t="shared" si="594"/>
        <v>0</v>
      </c>
      <c r="BX959" s="3" t="str">
        <f t="shared" si="595"/>
        <v>No</v>
      </c>
      <c r="BY959" s="3">
        <f t="shared" si="596"/>
        <v>236778</v>
      </c>
      <c r="BZ959">
        <v>1</v>
      </c>
      <c r="CA959" s="3">
        <f t="shared" si="597"/>
        <v>236778</v>
      </c>
      <c r="CC959" s="3">
        <f t="shared" si="598"/>
        <v>0</v>
      </c>
      <c r="CD959" s="3">
        <f t="shared" si="599"/>
        <v>0</v>
      </c>
      <c r="CE959" s="3" t="str">
        <f t="shared" si="600"/>
        <v/>
      </c>
      <c r="CF959" s="3" t="e">
        <f>HLOOKUP(CE959,'Valuation Data'!$D$2:$K$5,4,FALSE)</f>
        <v>#N/A</v>
      </c>
      <c r="CG959" s="3">
        <f t="shared" si="601"/>
        <v>236778</v>
      </c>
      <c r="CH959" s="3" t="str">
        <f t="shared" si="602"/>
        <v>No</v>
      </c>
      <c r="CI959" s="3" t="str">
        <f>VLOOKUP(R959,'Use Codes &amp; County Type'!A:D,4,FALSE)</f>
        <v>S</v>
      </c>
      <c r="CJ959" s="3" t="str">
        <f t="shared" si="603"/>
        <v>No</v>
      </c>
      <c r="CK959" s="3" t="str">
        <f t="shared" si="604"/>
        <v>Yes</v>
      </c>
      <c r="CL959" s="3">
        <f t="shared" si="605"/>
        <v>0.67</v>
      </c>
      <c r="CM959" s="3">
        <f t="shared" si="606"/>
        <v>158641.26</v>
      </c>
      <c r="CN959" s="3">
        <f t="shared" si="607"/>
        <v>13073.8</v>
      </c>
      <c r="CO959" s="3">
        <f t="shared" si="608"/>
        <v>145567.46000000002</v>
      </c>
      <c r="CP959" s="3">
        <f t="shared" si="609"/>
        <v>5.5215433866322036E-2</v>
      </c>
      <c r="CR959" s="3" t="str">
        <f t="shared" si="610"/>
        <v>No</v>
      </c>
      <c r="CV959" s="3" t="str">
        <f t="shared" si="611"/>
        <v>*Bid</v>
      </c>
      <c r="CW959" s="3">
        <f t="shared" si="612"/>
        <v>958</v>
      </c>
      <c r="CX959" s="3">
        <f t="shared" si="613"/>
        <v>3268.45</v>
      </c>
      <c r="CY959" s="3" t="str">
        <f t="shared" si="614"/>
        <v>Ok</v>
      </c>
      <c r="CZ959">
        <v>0</v>
      </c>
      <c r="DA959">
        <v>0</v>
      </c>
    </row>
    <row r="960" spans="1:105" x14ac:dyDescent="0.25">
      <c r="A960">
        <v>959</v>
      </c>
      <c r="B960" t="s">
        <v>3</v>
      </c>
      <c r="C960" t="s">
        <v>1068</v>
      </c>
      <c r="D960">
        <v>607.12</v>
      </c>
      <c r="E960">
        <v>2017</v>
      </c>
      <c r="F960">
        <v>607.12</v>
      </c>
      <c r="G960">
        <v>607.12</v>
      </c>
      <c r="H960" s="3">
        <f t="shared" si="574"/>
        <v>0</v>
      </c>
      <c r="I960">
        <v>45196</v>
      </c>
      <c r="J960" t="s">
        <v>2735</v>
      </c>
      <c r="K960" t="s">
        <v>2738</v>
      </c>
      <c r="L960">
        <v>32011</v>
      </c>
      <c r="M960" t="s">
        <v>3444</v>
      </c>
      <c r="N960" t="s">
        <v>4759</v>
      </c>
      <c r="O960">
        <v>-81.801759518256702</v>
      </c>
      <c r="P960">
        <v>30.571646978854599</v>
      </c>
      <c r="Q960" t="s">
        <v>5466</v>
      </c>
      <c r="R960">
        <v>0</v>
      </c>
      <c r="S960" t="s">
        <v>6538</v>
      </c>
      <c r="T960">
        <v>8001</v>
      </c>
      <c r="U960" t="s">
        <v>6581</v>
      </c>
      <c r="V960">
        <v>2017</v>
      </c>
      <c r="W960">
        <v>27500</v>
      </c>
      <c r="X960">
        <v>2017</v>
      </c>
      <c r="Y960">
        <v>45000</v>
      </c>
      <c r="Z960">
        <v>531.78</v>
      </c>
      <c r="AA960" s="3">
        <f t="shared" si="575"/>
        <v>0.87590591645803129</v>
      </c>
      <c r="AD960" t="s">
        <v>6616</v>
      </c>
      <c r="AE960" t="s">
        <v>6616</v>
      </c>
      <c r="AI960" t="s">
        <v>6618</v>
      </c>
      <c r="AJ960" t="s">
        <v>6618</v>
      </c>
      <c r="AK960">
        <v>0</v>
      </c>
      <c r="AL960">
        <v>0</v>
      </c>
      <c r="AM960">
        <v>0</v>
      </c>
      <c r="AN960">
        <v>0</v>
      </c>
      <c r="AO960">
        <v>0</v>
      </c>
      <c r="AP960" s="3" t="str">
        <f t="shared" si="576"/>
        <v>No</v>
      </c>
      <c r="AQ960" s="3" t="str">
        <f t="shared" si="577"/>
        <v>No</v>
      </c>
      <c r="AR960" s="3" t="str">
        <f t="shared" si="578"/>
        <v>No</v>
      </c>
      <c r="AS960">
        <v>0</v>
      </c>
      <c r="AT960">
        <v>0</v>
      </c>
      <c r="AU960">
        <v>22900</v>
      </c>
      <c r="AV960" t="s">
        <v>6622</v>
      </c>
      <c r="AW960">
        <v>0</v>
      </c>
      <c r="AX960">
        <v>0</v>
      </c>
      <c r="AY960" t="s">
        <v>6634</v>
      </c>
      <c r="AZ960">
        <v>0</v>
      </c>
      <c r="BA960">
        <v>0</v>
      </c>
      <c r="BB960" t="s">
        <v>6616</v>
      </c>
      <c r="BC960" t="s">
        <v>6616</v>
      </c>
      <c r="BD960" s="4" t="str">
        <f t="shared" si="579"/>
        <v>No</v>
      </c>
      <c r="BE960" t="s">
        <v>6640</v>
      </c>
      <c r="BF960" s="3" t="str">
        <f t="shared" si="580"/>
        <v>No</v>
      </c>
      <c r="BG960" t="s">
        <v>6645</v>
      </c>
      <c r="BH960" s="3" t="str">
        <f t="shared" si="581"/>
        <v>45196 AMERICAN DREAM DR</v>
      </c>
      <c r="BI960" s="3" t="str">
        <f t="shared" si="582"/>
        <v>Callahan</v>
      </c>
      <c r="BJ960" s="3" t="str">
        <f t="shared" si="583"/>
        <v>Florida</v>
      </c>
      <c r="BK960" s="3">
        <f t="shared" si="584"/>
        <v>32011</v>
      </c>
      <c r="BL960" s="3" t="str">
        <f t="shared" si="585"/>
        <v>45196 AMERICAN DREAM DR CALLAHAN FL 32011</v>
      </c>
      <c r="BM960" s="3" t="str">
        <f t="shared" si="586"/>
        <v>L</v>
      </c>
      <c r="BN960" s="3" t="str">
        <f t="shared" si="587"/>
        <v>Pass</v>
      </c>
      <c r="BO960" s="3" t="str">
        <f t="shared" si="588"/>
        <v>No</v>
      </c>
      <c r="BP960" s="3" t="str">
        <f t="shared" si="589"/>
        <v>FV&lt;$10K</v>
      </c>
      <c r="BQ960" t="s">
        <v>6650</v>
      </c>
      <c r="BR960" s="3" t="str">
        <f t="shared" si="590"/>
        <v>No, &lt; $20K Lien</v>
      </c>
      <c r="BS960" s="3" t="str">
        <f t="shared" si="591"/>
        <v>No, Lien &lt; $20K</v>
      </c>
      <c r="BT960" t="s">
        <v>6650</v>
      </c>
      <c r="BU960" s="3" t="str">
        <f t="shared" si="592"/>
        <v>No</v>
      </c>
      <c r="BV960" s="3" t="str">
        <f t="shared" si="593"/>
        <v>No</v>
      </c>
      <c r="BW960" s="3">
        <f t="shared" si="594"/>
        <v>0</v>
      </c>
      <c r="BX960" s="3" t="str">
        <f t="shared" si="595"/>
        <v>No</v>
      </c>
      <c r="BY960" s="3">
        <f t="shared" si="596"/>
        <v>27500</v>
      </c>
      <c r="BZ960">
        <v>1</v>
      </c>
      <c r="CA960" s="3">
        <f t="shared" si="597"/>
        <v>27500</v>
      </c>
      <c r="CC960" s="3">
        <f t="shared" si="598"/>
        <v>0</v>
      </c>
      <c r="CD960" s="3">
        <f t="shared" si="599"/>
        <v>0</v>
      </c>
      <c r="CE960" s="3" t="str">
        <f t="shared" si="600"/>
        <v/>
      </c>
      <c r="CF960" s="3" t="e">
        <f>HLOOKUP(CE960,'Valuation Data'!$D$2:$K$5,4,FALSE)</f>
        <v>#N/A</v>
      </c>
      <c r="CG960" s="3">
        <f t="shared" si="601"/>
        <v>27500</v>
      </c>
      <c r="CH960" s="3" t="str">
        <f t="shared" si="602"/>
        <v>No</v>
      </c>
      <c r="CI960" s="3" t="str">
        <f>VLOOKUP(R960,'Use Codes &amp; County Type'!A:D,4,FALSE)</f>
        <v>V</v>
      </c>
      <c r="CJ960" s="3" t="str">
        <f t="shared" si="603"/>
        <v>Yes</v>
      </c>
      <c r="CK960" s="3" t="str">
        <f t="shared" si="604"/>
        <v>No</v>
      </c>
      <c r="CL960" s="3">
        <f t="shared" si="605"/>
        <v>0</v>
      </c>
      <c r="CM960" s="3">
        <f t="shared" si="606"/>
        <v>0</v>
      </c>
      <c r="CN960" s="3">
        <f t="shared" si="607"/>
        <v>2428.48</v>
      </c>
      <c r="CO960" s="3">
        <f t="shared" si="608"/>
        <v>-2428.48</v>
      </c>
      <c r="CP960" s="3">
        <f t="shared" si="609"/>
        <v>8.8308363636363643E-2</v>
      </c>
      <c r="CR960" s="3" t="str">
        <f t="shared" si="610"/>
        <v>No</v>
      </c>
      <c r="CV960" s="3" t="str">
        <f t="shared" si="611"/>
        <v>FMV&lt;$30K</v>
      </c>
      <c r="CW960" s="3">
        <f t="shared" si="612"/>
        <v>959</v>
      </c>
      <c r="CX960" s="3">
        <f t="shared" si="613"/>
        <v>607.12</v>
      </c>
      <c r="CY960" s="3" t="str">
        <f t="shared" si="614"/>
        <v>Ok</v>
      </c>
      <c r="CZ960">
        <v>0</v>
      </c>
      <c r="DA960">
        <v>0</v>
      </c>
    </row>
    <row r="961" spans="1:105" x14ac:dyDescent="0.25">
      <c r="A961">
        <v>960</v>
      </c>
      <c r="B961" t="s">
        <v>3</v>
      </c>
      <c r="C961" t="s">
        <v>1069</v>
      </c>
      <c r="D961">
        <v>632.53</v>
      </c>
      <c r="E961">
        <v>2017</v>
      </c>
      <c r="F961">
        <v>632.53</v>
      </c>
      <c r="G961">
        <v>632.53</v>
      </c>
      <c r="H961" s="3">
        <f t="shared" si="574"/>
        <v>0</v>
      </c>
      <c r="I961">
        <v>45338</v>
      </c>
      <c r="J961" t="s">
        <v>2735</v>
      </c>
      <c r="K961" t="s">
        <v>2738</v>
      </c>
      <c r="L961">
        <v>32011</v>
      </c>
      <c r="M961" t="s">
        <v>3445</v>
      </c>
      <c r="N961" t="s">
        <v>4759</v>
      </c>
      <c r="O961">
        <v>-81.799573169973897</v>
      </c>
      <c r="P961">
        <v>30.572184830021801</v>
      </c>
      <c r="Q961" t="s">
        <v>5467</v>
      </c>
      <c r="R961">
        <v>0</v>
      </c>
      <c r="S961" t="s">
        <v>6538</v>
      </c>
      <c r="T961">
        <v>8001</v>
      </c>
      <c r="U961" t="s">
        <v>6581</v>
      </c>
      <c r="V961">
        <v>2017</v>
      </c>
      <c r="W961">
        <v>30250</v>
      </c>
      <c r="X961">
        <v>2017</v>
      </c>
      <c r="Y961">
        <v>45000</v>
      </c>
      <c r="Z961">
        <v>555.27</v>
      </c>
      <c r="AA961" s="3">
        <f t="shared" si="575"/>
        <v>0.87785559578201822</v>
      </c>
      <c r="AE961" t="s">
        <v>6616</v>
      </c>
      <c r="AF961" t="s">
        <v>6616</v>
      </c>
      <c r="AG961" t="s">
        <v>6616</v>
      </c>
      <c r="AH961" t="s">
        <v>6616</v>
      </c>
      <c r="AI961" t="s">
        <v>6618</v>
      </c>
      <c r="AJ961" t="s">
        <v>6618</v>
      </c>
      <c r="AK961" t="s">
        <v>6618</v>
      </c>
      <c r="AL961" t="s">
        <v>6618</v>
      </c>
      <c r="AM961">
        <v>0</v>
      </c>
      <c r="AN961">
        <v>0</v>
      </c>
      <c r="AO961">
        <v>0</v>
      </c>
      <c r="AP961" s="3" t="str">
        <f t="shared" si="576"/>
        <v>No</v>
      </c>
      <c r="AQ961" s="3" t="str">
        <f t="shared" si="577"/>
        <v>No</v>
      </c>
      <c r="AR961" s="3" t="str">
        <f t="shared" si="578"/>
        <v>No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 t="s">
        <v>6634</v>
      </c>
      <c r="AZ961">
        <v>0</v>
      </c>
      <c r="BA961">
        <v>0</v>
      </c>
      <c r="BB961" t="s">
        <v>6616</v>
      </c>
      <c r="BC961" t="s">
        <v>6616</v>
      </c>
      <c r="BD961" s="4" t="str">
        <f t="shared" si="579"/>
        <v>No</v>
      </c>
      <c r="BE961" t="s">
        <v>6640</v>
      </c>
      <c r="BF961" s="3" t="str">
        <f t="shared" si="580"/>
        <v>No</v>
      </c>
      <c r="BG961" t="s">
        <v>6645</v>
      </c>
      <c r="BH961" s="3" t="str">
        <f t="shared" si="581"/>
        <v>45338 AMERICAN DREAM DR</v>
      </c>
      <c r="BI961" s="3" t="str">
        <f t="shared" si="582"/>
        <v>Callahan</v>
      </c>
      <c r="BJ961" s="3" t="str">
        <f t="shared" si="583"/>
        <v>Florida</v>
      </c>
      <c r="BK961" s="3">
        <f t="shared" si="584"/>
        <v>32011</v>
      </c>
      <c r="BL961" s="3" t="str">
        <f t="shared" si="585"/>
        <v>45338 AMERICAN DREAM DR CALLAHAN FL 32011</v>
      </c>
      <c r="BM961" s="3" t="str">
        <f t="shared" si="586"/>
        <v/>
      </c>
      <c r="BN961" s="3" t="str">
        <f t="shared" si="587"/>
        <v>Pass</v>
      </c>
      <c r="BO961" s="3" t="str">
        <f t="shared" si="588"/>
        <v>No</v>
      </c>
      <c r="BP961" s="3" t="str">
        <f t="shared" si="589"/>
        <v>FV&lt;$10K</v>
      </c>
      <c r="BQ961" t="s">
        <v>6650</v>
      </c>
      <c r="BR961" s="3" t="str">
        <f t="shared" si="590"/>
        <v>No, &lt; $20K Lien</v>
      </c>
      <c r="BS961" s="3" t="str">
        <f t="shared" si="591"/>
        <v>No, Lien &lt; $20K</v>
      </c>
      <c r="BT961" t="s">
        <v>6650</v>
      </c>
      <c r="BU961" s="3" t="str">
        <f t="shared" si="592"/>
        <v>No</v>
      </c>
      <c r="BV961" s="3" t="str">
        <f t="shared" si="593"/>
        <v>No</v>
      </c>
      <c r="BW961" s="3">
        <f t="shared" si="594"/>
        <v>0</v>
      </c>
      <c r="BX961" s="3" t="str">
        <f t="shared" si="595"/>
        <v>No</v>
      </c>
      <c r="BY961" s="3">
        <f t="shared" si="596"/>
        <v>30250</v>
      </c>
      <c r="BZ961">
        <v>1</v>
      </c>
      <c r="CA961" s="3">
        <f t="shared" si="597"/>
        <v>30250</v>
      </c>
      <c r="CC961" s="3">
        <f t="shared" si="598"/>
        <v>0</v>
      </c>
      <c r="CD961" s="3">
        <f t="shared" si="599"/>
        <v>0</v>
      </c>
      <c r="CE961" s="3" t="str">
        <f t="shared" si="600"/>
        <v/>
      </c>
      <c r="CF961" s="3" t="e">
        <f>HLOOKUP(CE961,'Valuation Data'!$D$2:$K$5,4,FALSE)</f>
        <v>#N/A</v>
      </c>
      <c r="CG961" s="3">
        <f t="shared" si="601"/>
        <v>30250</v>
      </c>
      <c r="CH961" s="3" t="str">
        <f t="shared" si="602"/>
        <v>No</v>
      </c>
      <c r="CI961" s="3" t="str">
        <f>VLOOKUP(R961,'Use Codes &amp; County Type'!A:D,4,FALSE)</f>
        <v>V</v>
      </c>
      <c r="CJ961" s="3" t="str">
        <f t="shared" si="603"/>
        <v>Yes</v>
      </c>
      <c r="CK961" s="3" t="str">
        <f t="shared" si="604"/>
        <v>No</v>
      </c>
      <c r="CL961" s="3">
        <f t="shared" si="605"/>
        <v>0</v>
      </c>
      <c r="CM961" s="3">
        <f t="shared" si="606"/>
        <v>0</v>
      </c>
      <c r="CN961" s="3">
        <f t="shared" si="607"/>
        <v>2530.12</v>
      </c>
      <c r="CO961" s="3">
        <f t="shared" si="608"/>
        <v>-2530.12</v>
      </c>
      <c r="CP961" s="3">
        <f t="shared" si="609"/>
        <v>8.364033057851239E-2</v>
      </c>
      <c r="CR961" s="3" t="str">
        <f t="shared" si="610"/>
        <v>No</v>
      </c>
      <c r="CV961" s="3" t="str">
        <f t="shared" si="611"/>
        <v>Vacant, No Sales Data</v>
      </c>
      <c r="CW961" s="3">
        <f t="shared" si="612"/>
        <v>960</v>
      </c>
      <c r="CX961" s="3">
        <f t="shared" si="613"/>
        <v>632.53</v>
      </c>
      <c r="CY961" s="3" t="str">
        <f t="shared" si="614"/>
        <v>Ok</v>
      </c>
      <c r="CZ961">
        <v>0</v>
      </c>
      <c r="DA961">
        <v>0</v>
      </c>
    </row>
    <row r="962" spans="1:105" x14ac:dyDescent="0.25">
      <c r="A962">
        <v>961</v>
      </c>
      <c r="B962" t="s">
        <v>3</v>
      </c>
      <c r="C962" t="s">
        <v>1070</v>
      </c>
      <c r="D962">
        <v>2823.56</v>
      </c>
      <c r="E962">
        <v>2017</v>
      </c>
      <c r="F962">
        <v>2823.56</v>
      </c>
      <c r="G962">
        <v>2823.56</v>
      </c>
      <c r="H962" s="3">
        <f t="shared" ref="H962:H1025" si="615">D962+D962-F962-G962</f>
        <v>0</v>
      </c>
      <c r="I962">
        <v>45361</v>
      </c>
      <c r="J962" t="s">
        <v>2735</v>
      </c>
      <c r="K962" t="s">
        <v>2738</v>
      </c>
      <c r="L962">
        <v>32011</v>
      </c>
      <c r="M962" t="s">
        <v>3446</v>
      </c>
      <c r="N962" t="s">
        <v>4759</v>
      </c>
      <c r="O962">
        <v>-81.798704916721107</v>
      </c>
      <c r="P962">
        <v>30.571237042597499</v>
      </c>
      <c r="Q962" t="s">
        <v>5468</v>
      </c>
      <c r="R962">
        <v>1</v>
      </c>
      <c r="S962" t="s">
        <v>6539</v>
      </c>
      <c r="T962">
        <v>1001</v>
      </c>
      <c r="U962" t="s">
        <v>6582</v>
      </c>
      <c r="V962">
        <v>2017</v>
      </c>
      <c r="W962">
        <v>156580</v>
      </c>
      <c r="X962">
        <v>2017</v>
      </c>
      <c r="Y962">
        <v>188524</v>
      </c>
      <c r="Z962">
        <v>2581.19</v>
      </c>
      <c r="AA962" s="3">
        <f t="shared" ref="AA962:AA1025" si="616">IFERROR(Z962/D962,)</f>
        <v>0.91416155491648843</v>
      </c>
      <c r="AE962" t="s">
        <v>6616</v>
      </c>
      <c r="AI962" t="s">
        <v>6618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 s="3" t="str">
        <f t="shared" ref="AP962:AP1025" si="617">IF(OR(COUNTIF(AB962:AH962,"Yes")&gt;0,COUNTIF(AB962:AH962,"C")&gt;0),"Yes","No")</f>
        <v>No</v>
      </c>
      <c r="AQ962" s="3" t="str">
        <f t="shared" ref="AQ962:AQ1025" si="618">IF(COUNTIF(AI962:AO962,"C")&gt;0,"Yes","No")</f>
        <v>No</v>
      </c>
      <c r="AR962" s="3" t="str">
        <f t="shared" ref="AR962:AR1025" si="619">IF(AP962="Yes","Yes","No")</f>
        <v>No</v>
      </c>
      <c r="AS962">
        <v>0</v>
      </c>
      <c r="AT962">
        <v>0</v>
      </c>
      <c r="AU962">
        <v>32900</v>
      </c>
      <c r="AV962" t="s">
        <v>6622</v>
      </c>
      <c r="AW962">
        <v>0</v>
      </c>
      <c r="AX962">
        <v>0</v>
      </c>
      <c r="AY962" t="s">
        <v>6634</v>
      </c>
      <c r="AZ962">
        <v>0</v>
      </c>
      <c r="BA962">
        <v>0</v>
      </c>
      <c r="BB962" t="s">
        <v>6616</v>
      </c>
      <c r="BC962" t="s">
        <v>6616</v>
      </c>
      <c r="BD962" s="4" t="str">
        <f t="shared" ref="BD962:BD1025" si="620">IFERROR(IF(AW962&gt;0,"Yes","No"),"No")</f>
        <v>No</v>
      </c>
      <c r="BE962" t="s">
        <v>6640</v>
      </c>
      <c r="BF962" s="3" t="str">
        <f t="shared" ref="BF962:BF1025" si="621">IFERROR(IF(BE962="Without Environmental Issues","No","Yes"),"No")</f>
        <v>No</v>
      </c>
      <c r="BG962" t="s">
        <v>6645</v>
      </c>
      <c r="BH962" s="3" t="str">
        <f t="shared" ref="BH962:BH1025" si="622">M962</f>
        <v>45361 AMERICAN DREAM DR</v>
      </c>
      <c r="BI962" s="3" t="str">
        <f t="shared" ref="BI962:BI1025" si="623">PROPER(J962)</f>
        <v>Callahan</v>
      </c>
      <c r="BJ962" s="3" t="str">
        <f t="shared" ref="BJ962:BJ1025" si="624">PROPER(K962)</f>
        <v>Florida</v>
      </c>
      <c r="BK962" s="3">
        <f t="shared" ref="BK962:BK1025" si="625">L962</f>
        <v>32011</v>
      </c>
      <c r="BL962" s="3" t="str">
        <f t="shared" ref="BL962:BL1025" si="626">CONCATENATE(M962," ",N962)</f>
        <v>45361 AMERICAN DREAM DR CALLAHAN FL 32011</v>
      </c>
      <c r="BM962" s="3" t="str">
        <f t="shared" ref="BM962:BM1025" si="627">IF(AU962&gt;0,"L","")</f>
        <v>L</v>
      </c>
      <c r="BN962" s="3" t="str">
        <f t="shared" ref="BN962:BN1025" si="628">IF(D962&lt;150,"Lien&lt;$150","Pass")</f>
        <v>Pass</v>
      </c>
      <c r="BO962" s="3" t="str">
        <f t="shared" ref="BO962:BO1025" si="629">IF(BC962="Yes","Yes","No")</f>
        <v>No</v>
      </c>
      <c r="BP962" s="3" t="str">
        <f t="shared" ref="BP962:BP1025" si="630">IF(D962&gt;10000,IF(OR(I962="",I962=0,BI962="",BI962=0,BK962=0),"Bad Address","Pass"),"FV&lt;$10K")</f>
        <v>FV&lt;$10K</v>
      </c>
      <c r="BQ962" t="s">
        <v>6650</v>
      </c>
      <c r="BR962" s="3" t="str">
        <f t="shared" ref="BR962:BR1025" si="631">IF(D962&gt;20000,IF(OR(BD962="Yes",BF962="Yes"),"Yes","No"),"No, &lt; $20K Lien")</f>
        <v>No, &lt; $20K Lien</v>
      </c>
      <c r="BS962" s="3" t="str">
        <f t="shared" ref="BS962:BS1025" si="632">IF(D962&gt;20000,IF(IFERROR(IF(BG962="None","No","Yes"),"No")="Yes","Yes","No"),"No, Lien &lt; $20K")</f>
        <v>No, Lien &lt; $20K</v>
      </c>
      <c r="BT962" t="s">
        <v>6650</v>
      </c>
      <c r="BU962" s="3" t="str">
        <f t="shared" ref="BU962:BU1025" si="633">IF(E962="","N/A",IF(OR(E962&lt;2014,AR962="Yes"),"Yes","No"))</f>
        <v>No</v>
      </c>
      <c r="BV962" s="3" t="str">
        <f t="shared" ref="BV962:BV1025" si="634">IFERROR(IF(COUNTIF(C:C,C962)&gt;1,"Yes","No"),"No")</f>
        <v>No</v>
      </c>
      <c r="BW962" s="3">
        <f t="shared" ref="BW962:BW1025" si="635">BA962</f>
        <v>0</v>
      </c>
      <c r="BX962" s="3" t="str">
        <f t="shared" ref="BX962:BX1025" si="636">IF(AND(OR(CI962="S",CI962="R",CI962="C"),CH962="Yes",BW962&gt;2),"Yes",IF(AND(OR(CI962="S",CI962="R",CI962="C"),CH962="No",BW962&gt;1),"Yes",IF(AND(CI962="V",CH962="Yes",BW962&gt;0),"Yes","No")))</f>
        <v>No</v>
      </c>
      <c r="BY962" s="3">
        <f t="shared" ref="BY962:BY1025" si="637">VALUE(W962)</f>
        <v>156580</v>
      </c>
      <c r="BZ962">
        <v>1</v>
      </c>
      <c r="CA962" s="3">
        <f t="shared" ref="CA962:CA1025" si="638">BY962/BZ962</f>
        <v>156580</v>
      </c>
      <c r="CC962" s="3">
        <f t="shared" ref="CC962:CC1025" si="639">AS962</f>
        <v>0</v>
      </c>
      <c r="CD962" s="3">
        <f t="shared" ref="CD962:CD1025" si="640">VALUE(AT962)</f>
        <v>0</v>
      </c>
      <c r="CE962" s="3" t="str">
        <f t="shared" ref="CE962:CE1025" si="641">IFERROR(IF(CD962&gt;1000,YEAR(CC962),""),"")</f>
        <v/>
      </c>
      <c r="CF962" s="3" t="e">
        <f>HLOOKUP(CE962,'Valuation Data'!$D$2:$K$5,4,FALSE)</f>
        <v>#N/A</v>
      </c>
      <c r="CG962" s="3">
        <f t="shared" ref="CG962:CG1025" si="642">IF(CB962&gt;0,MIN(IFERROR(MIN(CD962*CF962,CA962),CA962),CB962),IFERROR(MIN(CD962*CF962,CA962),CA962))</f>
        <v>156580</v>
      </c>
      <c r="CH962" s="3" t="str">
        <f t="shared" ref="CH962:CH1025" si="643">IFERROR(IF(AND(OR(CI962="S",CI962="R",CI962="C",CI962="V"),CF962&gt;0),"Yes","No"),"No")</f>
        <v>No</v>
      </c>
      <c r="CI962" s="3" t="str">
        <f>VLOOKUP(R962,'Use Codes &amp; County Type'!A:D,4,FALSE)</f>
        <v>S</v>
      </c>
      <c r="CJ962" s="3" t="str">
        <f t="shared" ref="CJ962:CJ1025" si="644">IF(AND(CH962="No",CI962="V"),"Yes","No")</f>
        <v>No</v>
      </c>
      <c r="CK962" s="3" t="str">
        <f t="shared" ref="CK962:CK1025" si="645">IF(OR(BB962="Yes",BB962=""),"Yes","No")</f>
        <v>No</v>
      </c>
      <c r="CL962" s="3">
        <f t="shared" ref="CL962:CL1025" si="646">IF(AND(OR(CI962="S",CI962="R",CI962="C"),CH962="Yes",CK962="Yes"),75%,IF(AND(OR(CI962="S",CI962="R"),CH962="Yes",CK962="No"),40%,IF(AND(OR(CI962="S",CI962="R",CI962="C"),CH962="No",CK962="Yes"),67%,IF(AND(OR(CI962="S",CI962="R"),CH962="No",CK962="No"),35%,IF(AND(CI962="C",CH962="Yes"),35%,IF(AND(CI962="C",CH962="No"),30%,IF(AND(CH962="Yes",CI962="V"),10%,0%)))))))</f>
        <v>0.35</v>
      </c>
      <c r="CM962" s="3">
        <f t="shared" ref="CM962:CM1025" si="647">CG962*CL962</f>
        <v>54803</v>
      </c>
      <c r="CN962" s="3">
        <f t="shared" ref="CN962:CN1025" si="648">D962+(BA962+3)*MAX(D962,Z962)</f>
        <v>11294.24</v>
      </c>
      <c r="CO962" s="3">
        <f t="shared" ref="CO962:CO1025" si="649">CM962-CN962</f>
        <v>43508.76</v>
      </c>
      <c r="CP962" s="3">
        <f t="shared" ref="CP962:CP1025" si="650">+CN962/CG962</f>
        <v>7.2130795759356242E-2</v>
      </c>
      <c r="CR962" s="3" t="str">
        <f t="shared" ref="CR962:CR1025" si="651">IF(AND(CV962="*Bid",D962&gt;49999),"Google","No")</f>
        <v>No</v>
      </c>
      <c r="CV962" s="3" t="str">
        <f t="shared" ref="CV962:CV1025" si="652">IF(BN962="Lien&lt;$150","Lien&lt;$150",IF(OR(BU962="Yes",BV962="Yes"),"County Held Lien",IF(CG962&lt;30000,"FMV&lt;$30K",IF(BR962="Yes","EPA",IF(BS962="Yes","CDD",IF(BT962="High","Flood",IF(BX962="Yes","Too Many Priors",IF(CJ962="Yes","Vacant, No Sales Data",IF(CO962&lt;0,"Neg Solv Premium",IF(BP962="Bad Address","Bad Address",IF(CQ962="Bad","Bad Data",IF(CS962="Bad","Bad Google",IF(CT962="Redeemed","Redeemed",IF(CU962="Data Change","Data Change","*Bid"))))))))))))))</f>
        <v>*Bid</v>
      </c>
      <c r="CW962" s="3">
        <f t="shared" ref="CW962:CW1025" si="653">VALUE(A962)</f>
        <v>961</v>
      </c>
      <c r="CX962" s="3">
        <f t="shared" ref="CX962:CX1025" si="654">VALUE(D962)</f>
        <v>2823.56</v>
      </c>
      <c r="CY962" s="3" t="str">
        <f t="shared" ref="CY962:CY1025" si="655">IF(AND(CV962="*Bid",CX962&gt;75000),"Check","Ok")</f>
        <v>Ok</v>
      </c>
      <c r="CZ962">
        <v>0</v>
      </c>
      <c r="DA962">
        <v>0</v>
      </c>
    </row>
    <row r="963" spans="1:105" x14ac:dyDescent="0.25">
      <c r="A963">
        <v>962</v>
      </c>
      <c r="B963" t="s">
        <v>3</v>
      </c>
      <c r="C963" t="s">
        <v>1071</v>
      </c>
      <c r="D963">
        <v>681.24</v>
      </c>
      <c r="E963">
        <v>2017</v>
      </c>
      <c r="F963">
        <v>681.24</v>
      </c>
      <c r="G963">
        <v>681.24</v>
      </c>
      <c r="H963" s="3">
        <f t="shared" si="615"/>
        <v>0</v>
      </c>
      <c r="I963">
        <v>45979</v>
      </c>
      <c r="J963" t="s">
        <v>2735</v>
      </c>
      <c r="K963" t="s">
        <v>2738</v>
      </c>
      <c r="L963">
        <v>32011</v>
      </c>
      <c r="M963" t="s">
        <v>3447</v>
      </c>
      <c r="N963" t="s">
        <v>4759</v>
      </c>
      <c r="O963">
        <v>-81.756770627553607</v>
      </c>
      <c r="P963">
        <v>30.570019056576701</v>
      </c>
      <c r="Q963" t="s">
        <v>5469</v>
      </c>
      <c r="R963">
        <v>1</v>
      </c>
      <c r="S963" t="s">
        <v>6539</v>
      </c>
      <c r="T963">
        <v>1001</v>
      </c>
      <c r="U963" t="s">
        <v>6582</v>
      </c>
      <c r="V963">
        <v>2017</v>
      </c>
      <c r="W963">
        <v>196003</v>
      </c>
      <c r="X963">
        <v>2017</v>
      </c>
      <c r="Y963">
        <v>217300</v>
      </c>
      <c r="Z963">
        <v>2375.25</v>
      </c>
      <c r="AA963" s="3">
        <f t="shared" si="616"/>
        <v>3.4866566848687688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 s="3" t="str">
        <f t="shared" si="617"/>
        <v>No</v>
      </c>
      <c r="AQ963" s="3" t="str">
        <f t="shared" si="618"/>
        <v>No</v>
      </c>
      <c r="AR963" s="3" t="str">
        <f t="shared" si="619"/>
        <v>No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 t="s">
        <v>6634</v>
      </c>
      <c r="AZ963">
        <v>0</v>
      </c>
      <c r="BA963">
        <v>0</v>
      </c>
      <c r="BB963" t="s">
        <v>6617</v>
      </c>
      <c r="BC963">
        <v>0</v>
      </c>
      <c r="BD963" s="4" t="str">
        <f t="shared" si="620"/>
        <v>No</v>
      </c>
      <c r="BE963" t="s">
        <v>6640</v>
      </c>
      <c r="BF963" s="3" t="str">
        <f t="shared" si="621"/>
        <v>No</v>
      </c>
      <c r="BG963" t="s">
        <v>6645</v>
      </c>
      <c r="BH963" s="3" t="str">
        <f t="shared" si="622"/>
        <v>45979 BISMARK RD</v>
      </c>
      <c r="BI963" s="3" t="str">
        <f t="shared" si="623"/>
        <v>Callahan</v>
      </c>
      <c r="BJ963" s="3" t="str">
        <f t="shared" si="624"/>
        <v>Florida</v>
      </c>
      <c r="BK963" s="3">
        <f t="shared" si="625"/>
        <v>32011</v>
      </c>
      <c r="BL963" s="3" t="str">
        <f t="shared" si="626"/>
        <v>45979 BISMARK RD CALLAHAN FL 32011</v>
      </c>
      <c r="BM963" s="3" t="str">
        <f t="shared" si="627"/>
        <v/>
      </c>
      <c r="BN963" s="3" t="str">
        <f t="shared" si="628"/>
        <v>Pass</v>
      </c>
      <c r="BO963" s="3" t="str">
        <f t="shared" si="629"/>
        <v>No</v>
      </c>
      <c r="BP963" s="3" t="str">
        <f t="shared" si="630"/>
        <v>FV&lt;$10K</v>
      </c>
      <c r="BQ963" t="s">
        <v>6650</v>
      </c>
      <c r="BR963" s="3" t="str">
        <f t="shared" si="631"/>
        <v>No, &lt; $20K Lien</v>
      </c>
      <c r="BS963" s="3" t="str">
        <f t="shared" si="632"/>
        <v>No, Lien &lt; $20K</v>
      </c>
      <c r="BT963" t="s">
        <v>6650</v>
      </c>
      <c r="BU963" s="3" t="str">
        <f t="shared" si="633"/>
        <v>No</v>
      </c>
      <c r="BV963" s="3" t="str">
        <f t="shared" si="634"/>
        <v>No</v>
      </c>
      <c r="BW963" s="3">
        <f t="shared" si="635"/>
        <v>0</v>
      </c>
      <c r="BX963" s="3" t="str">
        <f t="shared" si="636"/>
        <v>No</v>
      </c>
      <c r="BY963" s="3">
        <f t="shared" si="637"/>
        <v>196003</v>
      </c>
      <c r="BZ963">
        <v>1</v>
      </c>
      <c r="CA963" s="3">
        <f t="shared" si="638"/>
        <v>196003</v>
      </c>
      <c r="CC963" s="3">
        <f t="shared" si="639"/>
        <v>0</v>
      </c>
      <c r="CD963" s="3">
        <f t="shared" si="640"/>
        <v>0</v>
      </c>
      <c r="CE963" s="3" t="str">
        <f t="shared" si="641"/>
        <v/>
      </c>
      <c r="CF963" s="3" t="e">
        <f>HLOOKUP(CE963,'Valuation Data'!$D$2:$K$5,4,FALSE)</f>
        <v>#N/A</v>
      </c>
      <c r="CG963" s="3">
        <f t="shared" si="642"/>
        <v>196003</v>
      </c>
      <c r="CH963" s="3" t="str">
        <f t="shared" si="643"/>
        <v>No</v>
      </c>
      <c r="CI963" s="3" t="str">
        <f>VLOOKUP(R963,'Use Codes &amp; County Type'!A:D,4,FALSE)</f>
        <v>S</v>
      </c>
      <c r="CJ963" s="3" t="str">
        <f t="shared" si="644"/>
        <v>No</v>
      </c>
      <c r="CK963" s="3" t="str">
        <f t="shared" si="645"/>
        <v>Yes</v>
      </c>
      <c r="CL963" s="3">
        <f t="shared" si="646"/>
        <v>0.67</v>
      </c>
      <c r="CM963" s="3">
        <f t="shared" si="647"/>
        <v>131322.01</v>
      </c>
      <c r="CN963" s="3">
        <f t="shared" si="648"/>
        <v>7806.99</v>
      </c>
      <c r="CO963" s="3">
        <f t="shared" si="649"/>
        <v>123515.02</v>
      </c>
      <c r="CP963" s="3">
        <f t="shared" si="650"/>
        <v>3.983097197491875E-2</v>
      </c>
      <c r="CR963" s="3" t="str">
        <f t="shared" si="651"/>
        <v>No</v>
      </c>
      <c r="CV963" s="3" t="str">
        <f t="shared" si="652"/>
        <v>*Bid</v>
      </c>
      <c r="CW963" s="3">
        <f t="shared" si="653"/>
        <v>962</v>
      </c>
      <c r="CX963" s="3">
        <f t="shared" si="654"/>
        <v>681.24</v>
      </c>
      <c r="CY963" s="3" t="str">
        <f t="shared" si="655"/>
        <v>Ok</v>
      </c>
      <c r="CZ963">
        <v>0</v>
      </c>
      <c r="DA963">
        <v>0</v>
      </c>
    </row>
    <row r="964" spans="1:105" x14ac:dyDescent="0.25">
      <c r="A964">
        <v>963</v>
      </c>
      <c r="B964" t="s">
        <v>3</v>
      </c>
      <c r="C964" t="s">
        <v>1072</v>
      </c>
      <c r="D964">
        <v>2605.3200000000002</v>
      </c>
      <c r="E964">
        <v>2017</v>
      </c>
      <c r="F964">
        <v>2605.3200000000002</v>
      </c>
      <c r="G964">
        <v>2605.3200000000002</v>
      </c>
      <c r="H964" s="3">
        <f t="shared" si="615"/>
        <v>0</v>
      </c>
      <c r="I964">
        <v>55798</v>
      </c>
      <c r="J964" t="s">
        <v>2735</v>
      </c>
      <c r="K964" t="s">
        <v>2738</v>
      </c>
      <c r="L964">
        <v>32011</v>
      </c>
      <c r="M964" t="s">
        <v>3448</v>
      </c>
      <c r="N964" t="s">
        <v>4759</v>
      </c>
      <c r="O964">
        <v>-81.774254921927906</v>
      </c>
      <c r="P964">
        <v>30.567273737027801</v>
      </c>
      <c r="Q964" t="s">
        <v>5470</v>
      </c>
      <c r="R964">
        <v>1</v>
      </c>
      <c r="S964" t="s">
        <v>6539</v>
      </c>
      <c r="T964">
        <v>1001</v>
      </c>
      <c r="U964" t="s">
        <v>6582</v>
      </c>
      <c r="V964">
        <v>2017</v>
      </c>
      <c r="W964">
        <v>196277</v>
      </c>
      <c r="X964">
        <v>2017</v>
      </c>
      <c r="Y964">
        <v>243638</v>
      </c>
      <c r="Z964">
        <v>2379.4</v>
      </c>
      <c r="AA964" s="3">
        <f t="shared" si="616"/>
        <v>0.91328512428415698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 s="3" t="str">
        <f t="shared" si="617"/>
        <v>No</v>
      </c>
      <c r="AQ964" s="3" t="str">
        <f t="shared" si="618"/>
        <v>No</v>
      </c>
      <c r="AR964" s="3" t="str">
        <f t="shared" si="619"/>
        <v>No</v>
      </c>
      <c r="AS964">
        <v>0</v>
      </c>
      <c r="AT964">
        <v>0</v>
      </c>
      <c r="AU964">
        <v>25000</v>
      </c>
      <c r="AV964" t="s">
        <v>5076</v>
      </c>
      <c r="AW964">
        <v>0</v>
      </c>
      <c r="AX964">
        <v>0</v>
      </c>
      <c r="AY964" t="s">
        <v>6634</v>
      </c>
      <c r="AZ964">
        <v>0</v>
      </c>
      <c r="BA964">
        <v>0</v>
      </c>
      <c r="BB964" t="s">
        <v>6617</v>
      </c>
      <c r="BC964">
        <v>0</v>
      </c>
      <c r="BD964" s="4" t="str">
        <f t="shared" si="620"/>
        <v>No</v>
      </c>
      <c r="BE964" t="s">
        <v>6640</v>
      </c>
      <c r="BF964" s="3" t="str">
        <f t="shared" si="621"/>
        <v>No</v>
      </c>
      <c r="BG964" t="s">
        <v>6645</v>
      </c>
      <c r="BH964" s="3" t="str">
        <f t="shared" si="622"/>
        <v>55798 BEAR RUN RD</v>
      </c>
      <c r="BI964" s="3" t="str">
        <f t="shared" si="623"/>
        <v>Callahan</v>
      </c>
      <c r="BJ964" s="3" t="str">
        <f t="shared" si="624"/>
        <v>Florida</v>
      </c>
      <c r="BK964" s="3">
        <f t="shared" si="625"/>
        <v>32011</v>
      </c>
      <c r="BL964" s="3" t="str">
        <f t="shared" si="626"/>
        <v>55798 BEAR RUN RD CALLAHAN FL 32011</v>
      </c>
      <c r="BM964" s="3" t="str">
        <f t="shared" si="627"/>
        <v>L</v>
      </c>
      <c r="BN964" s="3" t="str">
        <f t="shared" si="628"/>
        <v>Pass</v>
      </c>
      <c r="BO964" s="3" t="str">
        <f t="shared" si="629"/>
        <v>No</v>
      </c>
      <c r="BP964" s="3" t="str">
        <f t="shared" si="630"/>
        <v>FV&lt;$10K</v>
      </c>
      <c r="BQ964" t="s">
        <v>6650</v>
      </c>
      <c r="BR964" s="3" t="str">
        <f t="shared" si="631"/>
        <v>No, &lt; $20K Lien</v>
      </c>
      <c r="BS964" s="3" t="str">
        <f t="shared" si="632"/>
        <v>No, Lien &lt; $20K</v>
      </c>
      <c r="BT964" t="s">
        <v>6650</v>
      </c>
      <c r="BU964" s="3" t="str">
        <f t="shared" si="633"/>
        <v>No</v>
      </c>
      <c r="BV964" s="3" t="str">
        <f t="shared" si="634"/>
        <v>No</v>
      </c>
      <c r="BW964" s="3">
        <f t="shared" si="635"/>
        <v>0</v>
      </c>
      <c r="BX964" s="3" t="str">
        <f t="shared" si="636"/>
        <v>No</v>
      </c>
      <c r="BY964" s="3">
        <f t="shared" si="637"/>
        <v>196277</v>
      </c>
      <c r="BZ964">
        <v>1</v>
      </c>
      <c r="CA964" s="3">
        <f t="shared" si="638"/>
        <v>196277</v>
      </c>
      <c r="CC964" s="3">
        <f t="shared" si="639"/>
        <v>0</v>
      </c>
      <c r="CD964" s="3">
        <f t="shared" si="640"/>
        <v>0</v>
      </c>
      <c r="CE964" s="3" t="str">
        <f t="shared" si="641"/>
        <v/>
      </c>
      <c r="CF964" s="3" t="e">
        <f>HLOOKUP(CE964,'Valuation Data'!$D$2:$K$5,4,FALSE)</f>
        <v>#N/A</v>
      </c>
      <c r="CG964" s="3">
        <f t="shared" si="642"/>
        <v>196277</v>
      </c>
      <c r="CH964" s="3" t="str">
        <f t="shared" si="643"/>
        <v>No</v>
      </c>
      <c r="CI964" s="3" t="str">
        <f>VLOOKUP(R964,'Use Codes &amp; County Type'!A:D,4,FALSE)</f>
        <v>S</v>
      </c>
      <c r="CJ964" s="3" t="str">
        <f t="shared" si="644"/>
        <v>No</v>
      </c>
      <c r="CK964" s="3" t="str">
        <f t="shared" si="645"/>
        <v>Yes</v>
      </c>
      <c r="CL964" s="3">
        <f t="shared" si="646"/>
        <v>0.67</v>
      </c>
      <c r="CM964" s="3">
        <f t="shared" si="647"/>
        <v>131505.59</v>
      </c>
      <c r="CN964" s="3">
        <f t="shared" si="648"/>
        <v>10421.280000000001</v>
      </c>
      <c r="CO964" s="3">
        <f t="shared" si="649"/>
        <v>121084.31</v>
      </c>
      <c r="CP964" s="3">
        <f t="shared" si="650"/>
        <v>5.3094758937623873E-2</v>
      </c>
      <c r="CR964" s="3" t="str">
        <f t="shared" si="651"/>
        <v>No</v>
      </c>
      <c r="CV964" s="3" t="str">
        <f t="shared" si="652"/>
        <v>*Bid</v>
      </c>
      <c r="CW964" s="3">
        <f t="shared" si="653"/>
        <v>963</v>
      </c>
      <c r="CX964" s="3">
        <f t="shared" si="654"/>
        <v>2605.3200000000002</v>
      </c>
      <c r="CY964" s="3" t="str">
        <f t="shared" si="655"/>
        <v>Ok</v>
      </c>
      <c r="CZ964">
        <v>0</v>
      </c>
      <c r="DA964">
        <v>0</v>
      </c>
    </row>
    <row r="965" spans="1:105" x14ac:dyDescent="0.25">
      <c r="A965">
        <v>964</v>
      </c>
      <c r="B965" t="s">
        <v>3</v>
      </c>
      <c r="C965" t="s">
        <v>1073</v>
      </c>
      <c r="D965">
        <v>485.81</v>
      </c>
      <c r="E965">
        <v>2017</v>
      </c>
      <c r="F965">
        <v>485.81</v>
      </c>
      <c r="G965">
        <v>485.81</v>
      </c>
      <c r="H965" s="3">
        <f t="shared" si="615"/>
        <v>0</v>
      </c>
      <c r="J965" t="s">
        <v>2735</v>
      </c>
      <c r="K965" t="s">
        <v>2738</v>
      </c>
      <c r="L965">
        <v>32011</v>
      </c>
      <c r="M965" t="s">
        <v>3449</v>
      </c>
      <c r="N965" t="s">
        <v>4759</v>
      </c>
      <c r="O965">
        <v>-81.774240257961594</v>
      </c>
      <c r="P965">
        <v>30.567859473096199</v>
      </c>
      <c r="Q965" t="s">
        <v>5471</v>
      </c>
      <c r="R965">
        <v>0</v>
      </c>
      <c r="S965" t="s">
        <v>6538</v>
      </c>
      <c r="T965">
        <v>8001</v>
      </c>
      <c r="U965" t="s">
        <v>6581</v>
      </c>
      <c r="V965">
        <v>2017</v>
      </c>
      <c r="W965">
        <v>27500</v>
      </c>
      <c r="X965">
        <v>2017</v>
      </c>
      <c r="Y965">
        <v>28000</v>
      </c>
      <c r="Z965">
        <v>419.61</v>
      </c>
      <c r="AA965" s="3">
        <f t="shared" si="616"/>
        <v>0.86373273501986381</v>
      </c>
      <c r="AD965" t="s">
        <v>6616</v>
      </c>
      <c r="AE965" t="s">
        <v>6616</v>
      </c>
      <c r="AF965" t="s">
        <v>6616</v>
      </c>
      <c r="AG965" t="s">
        <v>6616</v>
      </c>
      <c r="AH965" t="s">
        <v>6616</v>
      </c>
      <c r="AI965" t="s">
        <v>6618</v>
      </c>
      <c r="AJ965" t="s">
        <v>6618</v>
      </c>
      <c r="AK965" t="s">
        <v>6618</v>
      </c>
      <c r="AL965" t="s">
        <v>6618</v>
      </c>
      <c r="AM965" t="s">
        <v>6618</v>
      </c>
      <c r="AN965" t="s">
        <v>6618</v>
      </c>
      <c r="AO965" t="s">
        <v>6618</v>
      </c>
      <c r="AP965" s="3" t="str">
        <f t="shared" si="617"/>
        <v>No</v>
      </c>
      <c r="AQ965" s="3" t="str">
        <f t="shared" si="618"/>
        <v>No</v>
      </c>
      <c r="AR965" s="3" t="str">
        <f t="shared" si="619"/>
        <v>No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 t="s">
        <v>6634</v>
      </c>
      <c r="AZ965">
        <v>0</v>
      </c>
      <c r="BA965">
        <v>0</v>
      </c>
      <c r="BB965" t="s">
        <v>6616</v>
      </c>
      <c r="BC965" t="s">
        <v>6616</v>
      </c>
      <c r="BD965" s="4" t="str">
        <f t="shared" si="620"/>
        <v>No</v>
      </c>
      <c r="BE965" t="s">
        <v>6640</v>
      </c>
      <c r="BF965" s="3" t="str">
        <f t="shared" si="621"/>
        <v>No</v>
      </c>
      <c r="BG965" t="s">
        <v>6645</v>
      </c>
      <c r="BH965" s="3" t="str">
        <f t="shared" si="622"/>
        <v>BEAR RUN RD</v>
      </c>
      <c r="BI965" s="3" t="str">
        <f t="shared" si="623"/>
        <v>Callahan</v>
      </c>
      <c r="BJ965" s="3" t="str">
        <f t="shared" si="624"/>
        <v>Florida</v>
      </c>
      <c r="BK965" s="3">
        <f t="shared" si="625"/>
        <v>32011</v>
      </c>
      <c r="BL965" s="3" t="str">
        <f t="shared" si="626"/>
        <v>BEAR RUN RD CALLAHAN FL 32011</v>
      </c>
      <c r="BM965" s="3" t="str">
        <f t="shared" si="627"/>
        <v/>
      </c>
      <c r="BN965" s="3" t="str">
        <f t="shared" si="628"/>
        <v>Pass</v>
      </c>
      <c r="BO965" s="3" t="str">
        <f t="shared" si="629"/>
        <v>No</v>
      </c>
      <c r="BP965" s="3" t="str">
        <f t="shared" si="630"/>
        <v>FV&lt;$10K</v>
      </c>
      <c r="BQ965" t="s">
        <v>6650</v>
      </c>
      <c r="BR965" s="3" t="str">
        <f t="shared" si="631"/>
        <v>No, &lt; $20K Lien</v>
      </c>
      <c r="BS965" s="3" t="str">
        <f t="shared" si="632"/>
        <v>No, Lien &lt; $20K</v>
      </c>
      <c r="BT965" t="s">
        <v>6650</v>
      </c>
      <c r="BU965" s="3" t="str">
        <f t="shared" si="633"/>
        <v>No</v>
      </c>
      <c r="BV965" s="3" t="str">
        <f t="shared" si="634"/>
        <v>No</v>
      </c>
      <c r="BW965" s="3">
        <f t="shared" si="635"/>
        <v>0</v>
      </c>
      <c r="BX965" s="3" t="str">
        <f t="shared" si="636"/>
        <v>No</v>
      </c>
      <c r="BY965" s="3">
        <f t="shared" si="637"/>
        <v>27500</v>
      </c>
      <c r="BZ965">
        <v>1</v>
      </c>
      <c r="CA965" s="3">
        <f t="shared" si="638"/>
        <v>27500</v>
      </c>
      <c r="CC965" s="3">
        <f t="shared" si="639"/>
        <v>0</v>
      </c>
      <c r="CD965" s="3">
        <f t="shared" si="640"/>
        <v>0</v>
      </c>
      <c r="CE965" s="3" t="str">
        <f t="shared" si="641"/>
        <v/>
      </c>
      <c r="CF965" s="3" t="e">
        <f>HLOOKUP(CE965,'Valuation Data'!$D$2:$K$5,4,FALSE)</f>
        <v>#N/A</v>
      </c>
      <c r="CG965" s="3">
        <f t="shared" si="642"/>
        <v>27500</v>
      </c>
      <c r="CH965" s="3" t="str">
        <f t="shared" si="643"/>
        <v>No</v>
      </c>
      <c r="CI965" s="3" t="str">
        <f>VLOOKUP(R965,'Use Codes &amp; County Type'!A:D,4,FALSE)</f>
        <v>V</v>
      </c>
      <c r="CJ965" s="3" t="str">
        <f t="shared" si="644"/>
        <v>Yes</v>
      </c>
      <c r="CK965" s="3" t="str">
        <f t="shared" si="645"/>
        <v>No</v>
      </c>
      <c r="CL965" s="3">
        <f t="shared" si="646"/>
        <v>0</v>
      </c>
      <c r="CM965" s="3">
        <f t="shared" si="647"/>
        <v>0</v>
      </c>
      <c r="CN965" s="3">
        <f t="shared" si="648"/>
        <v>1943.24</v>
      </c>
      <c r="CO965" s="3">
        <f t="shared" si="649"/>
        <v>-1943.24</v>
      </c>
      <c r="CP965" s="3">
        <f t="shared" si="650"/>
        <v>7.0663272727272727E-2</v>
      </c>
      <c r="CR965" s="3" t="str">
        <f t="shared" si="651"/>
        <v>No</v>
      </c>
      <c r="CV965" s="3" t="str">
        <f t="shared" si="652"/>
        <v>FMV&lt;$30K</v>
      </c>
      <c r="CW965" s="3">
        <f t="shared" si="653"/>
        <v>964</v>
      </c>
      <c r="CX965" s="3">
        <f t="shared" si="654"/>
        <v>485.81</v>
      </c>
      <c r="CY965" s="3" t="str">
        <f t="shared" si="655"/>
        <v>Ok</v>
      </c>
      <c r="CZ965">
        <v>0</v>
      </c>
      <c r="DA965">
        <v>0</v>
      </c>
    </row>
    <row r="966" spans="1:105" x14ac:dyDescent="0.25">
      <c r="A966">
        <v>965</v>
      </c>
      <c r="B966" t="s">
        <v>3</v>
      </c>
      <c r="C966" t="s">
        <v>1074</v>
      </c>
      <c r="D966">
        <v>219.3</v>
      </c>
      <c r="E966">
        <v>2017</v>
      </c>
      <c r="F966" t="e">
        <f>NA()</f>
        <v>#N/A</v>
      </c>
      <c r="G966" t="e">
        <f>NA()</f>
        <v>#N/A</v>
      </c>
      <c r="H966" s="3" t="e">
        <f t="shared" si="615"/>
        <v>#N/A</v>
      </c>
      <c r="I966" t="e">
        <f>NA()</f>
        <v>#N/A</v>
      </c>
      <c r="J966" t="e">
        <f>NA()</f>
        <v>#N/A</v>
      </c>
      <c r="K966" t="e">
        <f>NA()</f>
        <v>#N/A</v>
      </c>
      <c r="L966" t="e">
        <f>NA()</f>
        <v>#N/A</v>
      </c>
      <c r="M966" t="e">
        <f>NA()</f>
        <v>#N/A</v>
      </c>
      <c r="N966" t="e">
        <f>NA()</f>
        <v>#N/A</v>
      </c>
      <c r="O966" t="e">
        <f>NA()</f>
        <v>#N/A</v>
      </c>
      <c r="P966" t="e">
        <f>NA()</f>
        <v>#N/A</v>
      </c>
      <c r="Q966" t="e">
        <f>NA()</f>
        <v>#N/A</v>
      </c>
      <c r="R966">
        <v>2</v>
      </c>
      <c r="S966" t="s">
        <v>6535</v>
      </c>
      <c r="T966" t="e">
        <f>NA()</f>
        <v>#N/A</v>
      </c>
      <c r="U966" t="e">
        <f>NA()</f>
        <v>#N/A</v>
      </c>
      <c r="V966">
        <v>2017</v>
      </c>
      <c r="W966">
        <v>36439</v>
      </c>
      <c r="X966" t="e">
        <f>NA()</f>
        <v>#N/A</v>
      </c>
      <c r="Y966" t="e">
        <f>NA()</f>
        <v>#N/A</v>
      </c>
      <c r="Z966" t="e">
        <f>NA()</f>
        <v>#N/A</v>
      </c>
      <c r="AA966" s="3">
        <f t="shared" si="616"/>
        <v>0</v>
      </c>
      <c r="AB966" t="s">
        <v>6616</v>
      </c>
      <c r="AC966" t="s">
        <v>6616</v>
      </c>
      <c r="AI966" t="e">
        <f>NA()</f>
        <v>#N/A</v>
      </c>
      <c r="AJ966" t="e">
        <f>NA()</f>
        <v>#N/A</v>
      </c>
      <c r="AK966" t="e">
        <f>NA()</f>
        <v>#N/A</v>
      </c>
      <c r="AL966" t="e">
        <f>NA()</f>
        <v>#N/A</v>
      </c>
      <c r="AM966" t="e">
        <f>NA()</f>
        <v>#N/A</v>
      </c>
      <c r="AN966" t="e">
        <f>NA()</f>
        <v>#N/A</v>
      </c>
      <c r="AO966" t="e">
        <f>NA()</f>
        <v>#N/A</v>
      </c>
      <c r="AP966" s="3" t="str">
        <f t="shared" si="617"/>
        <v>No</v>
      </c>
      <c r="AQ966" s="3" t="str">
        <f t="shared" si="618"/>
        <v>No</v>
      </c>
      <c r="AR966" s="3" t="str">
        <f t="shared" si="619"/>
        <v>No</v>
      </c>
      <c r="AS966" t="e">
        <f>NA()</f>
        <v>#N/A</v>
      </c>
      <c r="AT966" t="e">
        <f>NA()</f>
        <v>#N/A</v>
      </c>
      <c r="AU966" t="e">
        <f>NA()</f>
        <v>#N/A</v>
      </c>
      <c r="AV966" t="e">
        <f>NA()</f>
        <v>#N/A</v>
      </c>
      <c r="AW966" t="e">
        <f>NA()</f>
        <v>#N/A</v>
      </c>
      <c r="AX966" t="e">
        <f>NA()</f>
        <v>#N/A</v>
      </c>
      <c r="AY966" t="e">
        <f>NA()</f>
        <v>#N/A</v>
      </c>
      <c r="AZ966" t="e">
        <f>NA()</f>
        <v>#N/A</v>
      </c>
      <c r="BA966">
        <v>1</v>
      </c>
      <c r="BB966" t="s">
        <v>6617</v>
      </c>
      <c r="BC966" t="e">
        <f>NA()</f>
        <v>#N/A</v>
      </c>
      <c r="BD966" s="4" t="str">
        <f t="shared" si="620"/>
        <v>No</v>
      </c>
      <c r="BE966" t="e">
        <f>NA()</f>
        <v>#N/A</v>
      </c>
      <c r="BF966" s="3" t="str">
        <f t="shared" si="621"/>
        <v>No</v>
      </c>
      <c r="BG966" t="e">
        <f>NA()</f>
        <v>#N/A</v>
      </c>
      <c r="BH966" s="3" t="e">
        <f t="shared" si="622"/>
        <v>#N/A</v>
      </c>
      <c r="BI966" s="3" t="e">
        <f t="shared" si="623"/>
        <v>#N/A</v>
      </c>
      <c r="BJ966" s="3" t="e">
        <f t="shared" si="624"/>
        <v>#N/A</v>
      </c>
      <c r="BK966" s="3" t="e">
        <f t="shared" si="625"/>
        <v>#N/A</v>
      </c>
      <c r="BL966" s="3" t="e">
        <f t="shared" si="626"/>
        <v>#N/A</v>
      </c>
      <c r="BM966" s="3" t="e">
        <f t="shared" si="627"/>
        <v>#N/A</v>
      </c>
      <c r="BN966" s="3" t="str">
        <f t="shared" si="628"/>
        <v>Pass</v>
      </c>
      <c r="BO966" s="3" t="e">
        <f t="shared" si="629"/>
        <v>#N/A</v>
      </c>
      <c r="BP966" s="3" t="str">
        <f t="shared" si="630"/>
        <v>FV&lt;$10K</v>
      </c>
      <c r="BQ966" t="s">
        <v>6650</v>
      </c>
      <c r="BR966" s="3" t="str">
        <f t="shared" si="631"/>
        <v>No, &lt; $20K Lien</v>
      </c>
      <c r="BS966" s="3" t="str">
        <f t="shared" si="632"/>
        <v>No, Lien &lt; $20K</v>
      </c>
      <c r="BT966" t="s">
        <v>6650</v>
      </c>
      <c r="BU966" s="3" t="str">
        <f t="shared" si="633"/>
        <v>No</v>
      </c>
      <c r="BV966" s="3" t="str">
        <f t="shared" si="634"/>
        <v>No</v>
      </c>
      <c r="BW966" s="3">
        <f t="shared" si="635"/>
        <v>1</v>
      </c>
      <c r="BX966" s="3" t="str">
        <f t="shared" si="636"/>
        <v>No</v>
      </c>
      <c r="BY966" s="3">
        <f t="shared" si="637"/>
        <v>36439</v>
      </c>
      <c r="BZ966">
        <v>1</v>
      </c>
      <c r="CA966" s="3">
        <f t="shared" si="638"/>
        <v>36439</v>
      </c>
      <c r="CC966" s="3" t="e">
        <f t="shared" si="639"/>
        <v>#N/A</v>
      </c>
      <c r="CD966" s="3" t="e">
        <f t="shared" si="640"/>
        <v>#N/A</v>
      </c>
      <c r="CE966" s="3" t="str">
        <f t="shared" si="641"/>
        <v/>
      </c>
      <c r="CF966" s="3" t="e">
        <f>HLOOKUP(CE966,'Valuation Data'!$D$2:$K$5,4,FALSE)</f>
        <v>#N/A</v>
      </c>
      <c r="CG966" s="3">
        <f t="shared" si="642"/>
        <v>36439</v>
      </c>
      <c r="CH966" s="3" t="str">
        <f t="shared" si="643"/>
        <v>No</v>
      </c>
      <c r="CI966" s="3" t="str">
        <f>VLOOKUP(R966,'Use Codes &amp; County Type'!A:D,4,FALSE)</f>
        <v>R</v>
      </c>
      <c r="CJ966" s="3" t="str">
        <f t="shared" si="644"/>
        <v>No</v>
      </c>
      <c r="CK966" s="3" t="str">
        <f t="shared" si="645"/>
        <v>Yes</v>
      </c>
      <c r="CL966" s="3">
        <f t="shared" si="646"/>
        <v>0.67</v>
      </c>
      <c r="CM966" s="3">
        <f t="shared" si="647"/>
        <v>24414.13</v>
      </c>
      <c r="CN966" s="3" t="e">
        <f t="shared" si="648"/>
        <v>#N/A</v>
      </c>
      <c r="CO966" s="3" t="e">
        <f t="shared" si="649"/>
        <v>#N/A</v>
      </c>
      <c r="CP966" s="3" t="e">
        <f t="shared" si="650"/>
        <v>#N/A</v>
      </c>
      <c r="CR966" s="3" t="e">
        <f t="shared" si="651"/>
        <v>#N/A</v>
      </c>
      <c r="CV966" s="3" t="e">
        <f t="shared" si="652"/>
        <v>#N/A</v>
      </c>
      <c r="CW966" s="3">
        <f t="shared" si="653"/>
        <v>965</v>
      </c>
      <c r="CX966" s="3">
        <f t="shared" si="654"/>
        <v>219.3</v>
      </c>
      <c r="CY966" s="3" t="e">
        <f t="shared" si="655"/>
        <v>#N/A</v>
      </c>
      <c r="CZ966" t="e">
        <f>NA()</f>
        <v>#N/A</v>
      </c>
      <c r="DA966" t="e">
        <f>NA()</f>
        <v>#N/A</v>
      </c>
    </row>
    <row r="967" spans="1:105" x14ac:dyDescent="0.25">
      <c r="A967">
        <v>966</v>
      </c>
      <c r="B967" t="s">
        <v>3</v>
      </c>
      <c r="C967" t="s">
        <v>1075</v>
      </c>
      <c r="D967">
        <v>639.57000000000005</v>
      </c>
      <c r="E967">
        <v>2017</v>
      </c>
      <c r="F967">
        <v>639.57000000000005</v>
      </c>
      <c r="G967">
        <v>639.57000000000005</v>
      </c>
      <c r="H967" s="3">
        <f t="shared" si="615"/>
        <v>0</v>
      </c>
      <c r="I967">
        <v>54593</v>
      </c>
      <c r="J967" t="s">
        <v>2735</v>
      </c>
      <c r="K967" t="s">
        <v>2738</v>
      </c>
      <c r="L967">
        <v>32011</v>
      </c>
      <c r="M967" t="s">
        <v>3450</v>
      </c>
      <c r="N967" t="s">
        <v>4759</v>
      </c>
      <c r="O967">
        <v>-81.798401974003397</v>
      </c>
      <c r="P967">
        <v>30.557881165225801</v>
      </c>
      <c r="Q967" t="s">
        <v>5472</v>
      </c>
      <c r="R967">
        <v>2</v>
      </c>
      <c r="S967" t="s">
        <v>6535</v>
      </c>
      <c r="T967">
        <v>1006</v>
      </c>
      <c r="U967" t="s">
        <v>6578</v>
      </c>
      <c r="V967">
        <v>2017</v>
      </c>
      <c r="W967">
        <v>60043</v>
      </c>
      <c r="X967">
        <v>2017</v>
      </c>
      <c r="Y967">
        <v>72602</v>
      </c>
      <c r="Z967">
        <v>561.79</v>
      </c>
      <c r="AA967" s="3">
        <f t="shared" si="616"/>
        <v>0.87838704129336886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 s="3" t="str">
        <f t="shared" si="617"/>
        <v>No</v>
      </c>
      <c r="AQ967" s="3" t="str">
        <f t="shared" si="618"/>
        <v>No</v>
      </c>
      <c r="AR967" s="3" t="str">
        <f t="shared" si="619"/>
        <v>No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 t="s">
        <v>6634</v>
      </c>
      <c r="AZ967">
        <v>0</v>
      </c>
      <c r="BA967">
        <v>0</v>
      </c>
      <c r="BB967" t="s">
        <v>6617</v>
      </c>
      <c r="BC967">
        <v>0</v>
      </c>
      <c r="BD967" s="4" t="str">
        <f t="shared" si="620"/>
        <v>No</v>
      </c>
      <c r="BE967" t="s">
        <v>6640</v>
      </c>
      <c r="BF967" s="3" t="str">
        <f t="shared" si="621"/>
        <v>No</v>
      </c>
      <c r="BG967" t="s">
        <v>6645</v>
      </c>
      <c r="BH967" s="3" t="str">
        <f t="shared" si="622"/>
        <v>54593 MARSH RD</v>
      </c>
      <c r="BI967" s="3" t="str">
        <f t="shared" si="623"/>
        <v>Callahan</v>
      </c>
      <c r="BJ967" s="3" t="str">
        <f t="shared" si="624"/>
        <v>Florida</v>
      </c>
      <c r="BK967" s="3">
        <f t="shared" si="625"/>
        <v>32011</v>
      </c>
      <c r="BL967" s="3" t="str">
        <f t="shared" si="626"/>
        <v>54593 MARSH RD CALLAHAN FL 32011</v>
      </c>
      <c r="BM967" s="3" t="str">
        <f t="shared" si="627"/>
        <v/>
      </c>
      <c r="BN967" s="3" t="str">
        <f t="shared" si="628"/>
        <v>Pass</v>
      </c>
      <c r="BO967" s="3" t="str">
        <f t="shared" si="629"/>
        <v>No</v>
      </c>
      <c r="BP967" s="3" t="str">
        <f t="shared" si="630"/>
        <v>FV&lt;$10K</v>
      </c>
      <c r="BQ967" t="s">
        <v>6650</v>
      </c>
      <c r="BR967" s="3" t="str">
        <f t="shared" si="631"/>
        <v>No, &lt; $20K Lien</v>
      </c>
      <c r="BS967" s="3" t="str">
        <f t="shared" si="632"/>
        <v>No, Lien &lt; $20K</v>
      </c>
      <c r="BT967" t="s">
        <v>6650</v>
      </c>
      <c r="BU967" s="3" t="str">
        <f t="shared" si="633"/>
        <v>No</v>
      </c>
      <c r="BV967" s="3" t="str">
        <f t="shared" si="634"/>
        <v>No</v>
      </c>
      <c r="BW967" s="3">
        <f t="shared" si="635"/>
        <v>0</v>
      </c>
      <c r="BX967" s="3" t="str">
        <f t="shared" si="636"/>
        <v>No</v>
      </c>
      <c r="BY967" s="3">
        <f t="shared" si="637"/>
        <v>60043</v>
      </c>
      <c r="BZ967">
        <v>1</v>
      </c>
      <c r="CA967" s="3">
        <f t="shared" si="638"/>
        <v>60043</v>
      </c>
      <c r="CC967" s="3">
        <f t="shared" si="639"/>
        <v>0</v>
      </c>
      <c r="CD967" s="3">
        <f t="shared" si="640"/>
        <v>0</v>
      </c>
      <c r="CE967" s="3" t="str">
        <f t="shared" si="641"/>
        <v/>
      </c>
      <c r="CF967" s="3" t="e">
        <f>HLOOKUP(CE967,'Valuation Data'!$D$2:$K$5,4,FALSE)</f>
        <v>#N/A</v>
      </c>
      <c r="CG967" s="3">
        <f t="shared" si="642"/>
        <v>60043</v>
      </c>
      <c r="CH967" s="3" t="str">
        <f t="shared" si="643"/>
        <v>No</v>
      </c>
      <c r="CI967" s="3" t="str">
        <f>VLOOKUP(R967,'Use Codes &amp; County Type'!A:D,4,FALSE)</f>
        <v>R</v>
      </c>
      <c r="CJ967" s="3" t="str">
        <f t="shared" si="644"/>
        <v>No</v>
      </c>
      <c r="CK967" s="3" t="str">
        <f t="shared" si="645"/>
        <v>Yes</v>
      </c>
      <c r="CL967" s="3">
        <f t="shared" si="646"/>
        <v>0.67</v>
      </c>
      <c r="CM967" s="3">
        <f t="shared" si="647"/>
        <v>40228.810000000005</v>
      </c>
      <c r="CN967" s="3">
        <f t="shared" si="648"/>
        <v>2558.2800000000002</v>
      </c>
      <c r="CO967" s="3">
        <f t="shared" si="649"/>
        <v>37670.530000000006</v>
      </c>
      <c r="CP967" s="3">
        <f t="shared" si="650"/>
        <v>4.260746465033393E-2</v>
      </c>
      <c r="CR967" s="3" t="str">
        <f t="shared" si="651"/>
        <v>No</v>
      </c>
      <c r="CV967" s="3" t="str">
        <f t="shared" si="652"/>
        <v>*Bid</v>
      </c>
      <c r="CW967" s="3">
        <f t="shared" si="653"/>
        <v>966</v>
      </c>
      <c r="CX967" s="3">
        <f t="shared" si="654"/>
        <v>639.57000000000005</v>
      </c>
      <c r="CY967" s="3" t="str">
        <f t="shared" si="655"/>
        <v>Ok</v>
      </c>
      <c r="CZ967">
        <v>0</v>
      </c>
      <c r="DA967">
        <v>0</v>
      </c>
    </row>
    <row r="968" spans="1:105" x14ac:dyDescent="0.25">
      <c r="A968">
        <v>967</v>
      </c>
      <c r="B968" t="s">
        <v>3</v>
      </c>
      <c r="C968" t="s">
        <v>1076</v>
      </c>
      <c r="D968">
        <v>590.52</v>
      </c>
      <c r="E968">
        <v>2017</v>
      </c>
      <c r="F968">
        <v>590.52</v>
      </c>
      <c r="G968">
        <v>590.52</v>
      </c>
      <c r="H968" s="3">
        <f t="shared" si="615"/>
        <v>0</v>
      </c>
      <c r="I968">
        <v>54481</v>
      </c>
      <c r="J968" t="s">
        <v>2735</v>
      </c>
      <c r="K968" t="s">
        <v>2738</v>
      </c>
      <c r="L968">
        <v>32011</v>
      </c>
      <c r="M968" t="s">
        <v>3451</v>
      </c>
      <c r="N968" t="s">
        <v>4759</v>
      </c>
      <c r="O968">
        <v>-81.798019280189294</v>
      </c>
      <c r="P968">
        <v>30.557253726209101</v>
      </c>
      <c r="Q968" t="s">
        <v>5473</v>
      </c>
      <c r="R968">
        <v>2</v>
      </c>
      <c r="S968" t="s">
        <v>6535</v>
      </c>
      <c r="T968">
        <v>1006</v>
      </c>
      <c r="U968" t="s">
        <v>6578</v>
      </c>
      <c r="V968">
        <v>2017</v>
      </c>
      <c r="W968">
        <v>31940</v>
      </c>
      <c r="X968">
        <v>2017</v>
      </c>
      <c r="Y968">
        <v>36926</v>
      </c>
      <c r="Z968">
        <v>516.42999999999995</v>
      </c>
      <c r="AA968" s="3">
        <f t="shared" si="616"/>
        <v>0.87453430874483495</v>
      </c>
      <c r="AB968" t="s">
        <v>6616</v>
      </c>
      <c r="AI968" t="s">
        <v>6618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 s="3" t="str">
        <f t="shared" si="617"/>
        <v>No</v>
      </c>
      <c r="AQ968" s="3" t="str">
        <f t="shared" si="618"/>
        <v>No</v>
      </c>
      <c r="AR968" s="3" t="str">
        <f t="shared" si="619"/>
        <v>No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 t="s">
        <v>6634</v>
      </c>
      <c r="AZ968">
        <v>0</v>
      </c>
      <c r="BA968">
        <v>1</v>
      </c>
      <c r="BB968" t="s">
        <v>6616</v>
      </c>
      <c r="BC968" t="s">
        <v>6616</v>
      </c>
      <c r="BD968" s="4" t="str">
        <f t="shared" si="620"/>
        <v>No</v>
      </c>
      <c r="BE968" t="s">
        <v>6640</v>
      </c>
      <c r="BF968" s="3" t="str">
        <f t="shared" si="621"/>
        <v>No</v>
      </c>
      <c r="BG968" t="s">
        <v>6645</v>
      </c>
      <c r="BH968" s="3" t="str">
        <f t="shared" si="622"/>
        <v>54481 MARSH RD</v>
      </c>
      <c r="BI968" s="3" t="str">
        <f t="shared" si="623"/>
        <v>Callahan</v>
      </c>
      <c r="BJ968" s="3" t="str">
        <f t="shared" si="624"/>
        <v>Florida</v>
      </c>
      <c r="BK968" s="3">
        <f t="shared" si="625"/>
        <v>32011</v>
      </c>
      <c r="BL968" s="3" t="str">
        <f t="shared" si="626"/>
        <v>54481 MARSH RD CALLAHAN FL 32011</v>
      </c>
      <c r="BM968" s="3" t="str">
        <f t="shared" si="627"/>
        <v/>
      </c>
      <c r="BN968" s="3" t="str">
        <f t="shared" si="628"/>
        <v>Pass</v>
      </c>
      <c r="BO968" s="3" t="str">
        <f t="shared" si="629"/>
        <v>No</v>
      </c>
      <c r="BP968" s="3" t="str">
        <f t="shared" si="630"/>
        <v>FV&lt;$10K</v>
      </c>
      <c r="BQ968" t="s">
        <v>6650</v>
      </c>
      <c r="BR968" s="3" t="str">
        <f t="shared" si="631"/>
        <v>No, &lt; $20K Lien</v>
      </c>
      <c r="BS968" s="3" t="str">
        <f t="shared" si="632"/>
        <v>No, Lien &lt; $20K</v>
      </c>
      <c r="BT968" t="s">
        <v>6650</v>
      </c>
      <c r="BU968" s="3" t="str">
        <f t="shared" si="633"/>
        <v>No</v>
      </c>
      <c r="BV968" s="3" t="str">
        <f t="shared" si="634"/>
        <v>No</v>
      </c>
      <c r="BW968" s="3">
        <f t="shared" si="635"/>
        <v>1</v>
      </c>
      <c r="BX968" s="3" t="str">
        <f t="shared" si="636"/>
        <v>No</v>
      </c>
      <c r="BY968" s="3">
        <f t="shared" si="637"/>
        <v>31940</v>
      </c>
      <c r="BZ968">
        <v>1</v>
      </c>
      <c r="CA968" s="3">
        <f t="shared" si="638"/>
        <v>31940</v>
      </c>
      <c r="CC968" s="3">
        <f t="shared" si="639"/>
        <v>0</v>
      </c>
      <c r="CD968" s="3">
        <f t="shared" si="640"/>
        <v>0</v>
      </c>
      <c r="CE968" s="3" t="str">
        <f t="shared" si="641"/>
        <v/>
      </c>
      <c r="CF968" s="3" t="e">
        <f>HLOOKUP(CE968,'Valuation Data'!$D$2:$K$5,4,FALSE)</f>
        <v>#N/A</v>
      </c>
      <c r="CG968" s="3">
        <f t="shared" si="642"/>
        <v>31940</v>
      </c>
      <c r="CH968" s="3" t="str">
        <f t="shared" si="643"/>
        <v>No</v>
      </c>
      <c r="CI968" s="3" t="str">
        <f>VLOOKUP(R968,'Use Codes &amp; County Type'!A:D,4,FALSE)</f>
        <v>R</v>
      </c>
      <c r="CJ968" s="3" t="str">
        <f t="shared" si="644"/>
        <v>No</v>
      </c>
      <c r="CK968" s="3" t="str">
        <f t="shared" si="645"/>
        <v>No</v>
      </c>
      <c r="CL968" s="3">
        <f t="shared" si="646"/>
        <v>0.35</v>
      </c>
      <c r="CM968" s="3">
        <f t="shared" si="647"/>
        <v>11179</v>
      </c>
      <c r="CN968" s="3">
        <f t="shared" si="648"/>
        <v>2952.6</v>
      </c>
      <c r="CO968" s="3">
        <f t="shared" si="649"/>
        <v>8226.4</v>
      </c>
      <c r="CP968" s="3">
        <f t="shared" si="650"/>
        <v>9.2442078897933627E-2</v>
      </c>
      <c r="CR968" s="3" t="str">
        <f t="shared" si="651"/>
        <v>No</v>
      </c>
      <c r="CV968" s="3" t="str">
        <f t="shared" si="652"/>
        <v>*Bid</v>
      </c>
      <c r="CW968" s="3">
        <f t="shared" si="653"/>
        <v>967</v>
      </c>
      <c r="CX968" s="3">
        <f t="shared" si="654"/>
        <v>590.52</v>
      </c>
      <c r="CY968" s="3" t="str">
        <f t="shared" si="655"/>
        <v>Ok</v>
      </c>
      <c r="CZ968">
        <v>0</v>
      </c>
      <c r="DA968">
        <v>0</v>
      </c>
    </row>
    <row r="969" spans="1:105" x14ac:dyDescent="0.25">
      <c r="A969">
        <v>968</v>
      </c>
      <c r="B969" t="s">
        <v>3</v>
      </c>
      <c r="C969" t="s">
        <v>1077</v>
      </c>
      <c r="D969">
        <v>466.78</v>
      </c>
      <c r="E969">
        <v>2017</v>
      </c>
      <c r="F969">
        <v>466.78</v>
      </c>
      <c r="G969">
        <v>466.78</v>
      </c>
      <c r="H969" s="3">
        <f t="shared" si="615"/>
        <v>0</v>
      </c>
      <c r="I969">
        <v>54388</v>
      </c>
      <c r="J969" t="s">
        <v>2735</v>
      </c>
      <c r="K969" t="s">
        <v>2738</v>
      </c>
      <c r="L969">
        <v>32011</v>
      </c>
      <c r="M969" t="s">
        <v>3452</v>
      </c>
      <c r="N969" t="s">
        <v>4759</v>
      </c>
      <c r="O969">
        <v>-81.7960250638167</v>
      </c>
      <c r="P969">
        <v>30.556283645548401</v>
      </c>
      <c r="Q969" t="s">
        <v>5474</v>
      </c>
      <c r="R969">
        <v>2</v>
      </c>
      <c r="S969" t="s">
        <v>6535</v>
      </c>
      <c r="T969">
        <v>1006</v>
      </c>
      <c r="U969" t="s">
        <v>6578</v>
      </c>
      <c r="V969">
        <v>2017</v>
      </c>
      <c r="W969">
        <v>51556</v>
      </c>
      <c r="X969">
        <v>2017</v>
      </c>
      <c r="Y969">
        <v>63791</v>
      </c>
      <c r="Z969">
        <v>402.02</v>
      </c>
      <c r="AA969" s="3">
        <f t="shared" si="616"/>
        <v>0.86126226487852953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 s="3" t="str">
        <f t="shared" si="617"/>
        <v>No</v>
      </c>
      <c r="AQ969" s="3" t="str">
        <f t="shared" si="618"/>
        <v>No</v>
      </c>
      <c r="AR969" s="3" t="str">
        <f t="shared" si="619"/>
        <v>No</v>
      </c>
      <c r="AS969">
        <v>0</v>
      </c>
      <c r="AT969">
        <v>0</v>
      </c>
      <c r="AU969">
        <v>75000</v>
      </c>
      <c r="AV969" t="s">
        <v>6622</v>
      </c>
      <c r="AW969">
        <v>0</v>
      </c>
      <c r="AX969">
        <v>0</v>
      </c>
      <c r="AY969" t="s">
        <v>6634</v>
      </c>
      <c r="AZ969">
        <v>0</v>
      </c>
      <c r="BA969">
        <v>0</v>
      </c>
      <c r="BB969" t="s">
        <v>6617</v>
      </c>
      <c r="BC969">
        <v>0</v>
      </c>
      <c r="BD969" s="4" t="str">
        <f t="shared" si="620"/>
        <v>No</v>
      </c>
      <c r="BE969" t="s">
        <v>6640</v>
      </c>
      <c r="BF969" s="3" t="str">
        <f t="shared" si="621"/>
        <v>No</v>
      </c>
      <c r="BG969" t="s">
        <v>6645</v>
      </c>
      <c r="BH969" s="3" t="str">
        <f t="shared" si="622"/>
        <v>54388 MARSH RD</v>
      </c>
      <c r="BI969" s="3" t="str">
        <f t="shared" si="623"/>
        <v>Callahan</v>
      </c>
      <c r="BJ969" s="3" t="str">
        <f t="shared" si="624"/>
        <v>Florida</v>
      </c>
      <c r="BK969" s="3">
        <f t="shared" si="625"/>
        <v>32011</v>
      </c>
      <c r="BL969" s="3" t="str">
        <f t="shared" si="626"/>
        <v>54388 MARSH RD CALLAHAN FL 32011</v>
      </c>
      <c r="BM969" s="3" t="str">
        <f t="shared" si="627"/>
        <v>L</v>
      </c>
      <c r="BN969" s="3" t="str">
        <f t="shared" si="628"/>
        <v>Pass</v>
      </c>
      <c r="BO969" s="3" t="str">
        <f t="shared" si="629"/>
        <v>No</v>
      </c>
      <c r="BP969" s="3" t="str">
        <f t="shared" si="630"/>
        <v>FV&lt;$10K</v>
      </c>
      <c r="BQ969" t="s">
        <v>6650</v>
      </c>
      <c r="BR969" s="3" t="str">
        <f t="shared" si="631"/>
        <v>No, &lt; $20K Lien</v>
      </c>
      <c r="BS969" s="3" t="str">
        <f t="shared" si="632"/>
        <v>No, Lien &lt; $20K</v>
      </c>
      <c r="BT969" t="s">
        <v>6650</v>
      </c>
      <c r="BU969" s="3" t="str">
        <f t="shared" si="633"/>
        <v>No</v>
      </c>
      <c r="BV969" s="3" t="str">
        <f t="shared" si="634"/>
        <v>No</v>
      </c>
      <c r="BW969" s="3">
        <f t="shared" si="635"/>
        <v>0</v>
      </c>
      <c r="BX969" s="3" t="str">
        <f t="shared" si="636"/>
        <v>No</v>
      </c>
      <c r="BY969" s="3">
        <f t="shared" si="637"/>
        <v>51556</v>
      </c>
      <c r="BZ969">
        <v>1</v>
      </c>
      <c r="CA969" s="3">
        <f t="shared" si="638"/>
        <v>51556</v>
      </c>
      <c r="CC969" s="3">
        <f t="shared" si="639"/>
        <v>0</v>
      </c>
      <c r="CD969" s="3">
        <f t="shared" si="640"/>
        <v>0</v>
      </c>
      <c r="CE969" s="3" t="str">
        <f t="shared" si="641"/>
        <v/>
      </c>
      <c r="CF969" s="3" t="e">
        <f>HLOOKUP(CE969,'Valuation Data'!$D$2:$K$5,4,FALSE)</f>
        <v>#N/A</v>
      </c>
      <c r="CG969" s="3">
        <f t="shared" si="642"/>
        <v>51556</v>
      </c>
      <c r="CH969" s="3" t="str">
        <f t="shared" si="643"/>
        <v>No</v>
      </c>
      <c r="CI969" s="3" t="str">
        <f>VLOOKUP(R969,'Use Codes &amp; County Type'!A:D,4,FALSE)</f>
        <v>R</v>
      </c>
      <c r="CJ969" s="3" t="str">
        <f t="shared" si="644"/>
        <v>No</v>
      </c>
      <c r="CK969" s="3" t="str">
        <f t="shared" si="645"/>
        <v>Yes</v>
      </c>
      <c r="CL969" s="3">
        <f t="shared" si="646"/>
        <v>0.67</v>
      </c>
      <c r="CM969" s="3">
        <f t="shared" si="647"/>
        <v>34542.520000000004</v>
      </c>
      <c r="CN969" s="3">
        <f t="shared" si="648"/>
        <v>1867.12</v>
      </c>
      <c r="CO969" s="3">
        <f t="shared" si="649"/>
        <v>32675.400000000005</v>
      </c>
      <c r="CP969" s="3">
        <f t="shared" si="650"/>
        <v>3.6215377453642637E-2</v>
      </c>
      <c r="CR969" s="3" t="str">
        <f t="shared" si="651"/>
        <v>No</v>
      </c>
      <c r="CV969" s="3" t="str">
        <f t="shared" si="652"/>
        <v>*Bid</v>
      </c>
      <c r="CW969" s="3">
        <f t="shared" si="653"/>
        <v>968</v>
      </c>
      <c r="CX969" s="3">
        <f t="shared" si="654"/>
        <v>466.78</v>
      </c>
      <c r="CY969" s="3" t="str">
        <f t="shared" si="655"/>
        <v>Ok</v>
      </c>
      <c r="CZ969">
        <v>0</v>
      </c>
      <c r="DA969">
        <v>0</v>
      </c>
    </row>
    <row r="970" spans="1:105" x14ac:dyDescent="0.25">
      <c r="A970">
        <v>969</v>
      </c>
      <c r="B970" t="s">
        <v>3</v>
      </c>
      <c r="C970" t="s">
        <v>1078</v>
      </c>
      <c r="D970">
        <v>1850.29</v>
      </c>
      <c r="E970">
        <v>2017</v>
      </c>
      <c r="F970">
        <v>1850.29</v>
      </c>
      <c r="G970">
        <v>1850.29</v>
      </c>
      <c r="H970" s="3">
        <f t="shared" si="615"/>
        <v>0</v>
      </c>
      <c r="I970">
        <v>55138</v>
      </c>
      <c r="J970" t="s">
        <v>2735</v>
      </c>
      <c r="K970" t="s">
        <v>2738</v>
      </c>
      <c r="L970">
        <v>32011</v>
      </c>
      <c r="M970" t="s">
        <v>3453</v>
      </c>
      <c r="N970" t="s">
        <v>4759</v>
      </c>
      <c r="O970">
        <v>-81.798380475413794</v>
      </c>
      <c r="P970">
        <v>30.563365190064101</v>
      </c>
      <c r="Q970" t="s">
        <v>5475</v>
      </c>
      <c r="R970">
        <v>1</v>
      </c>
      <c r="S970" t="s">
        <v>6539</v>
      </c>
      <c r="T970">
        <v>1001</v>
      </c>
      <c r="U970" t="s">
        <v>6582</v>
      </c>
      <c r="V970">
        <v>2017</v>
      </c>
      <c r="W970">
        <v>150160</v>
      </c>
      <c r="X970">
        <v>2017</v>
      </c>
      <c r="Y970">
        <v>161813</v>
      </c>
      <c r="Z970">
        <v>1681.26</v>
      </c>
      <c r="AA970" s="3">
        <f t="shared" si="616"/>
        <v>0.90864675267120287</v>
      </c>
      <c r="AB970" t="s">
        <v>6616</v>
      </c>
      <c r="AC970" t="s">
        <v>6616</v>
      </c>
      <c r="AE970" t="s">
        <v>6616</v>
      </c>
      <c r="AF970" t="s">
        <v>6616</v>
      </c>
      <c r="AG970" t="s">
        <v>6616</v>
      </c>
      <c r="AH970" t="s">
        <v>6616</v>
      </c>
      <c r="AI970" t="s">
        <v>6618</v>
      </c>
      <c r="AJ970" t="s">
        <v>6618</v>
      </c>
      <c r="AK970" t="s">
        <v>6618</v>
      </c>
      <c r="AL970" t="s">
        <v>6618</v>
      </c>
      <c r="AM970" t="s">
        <v>6618</v>
      </c>
      <c r="AN970" t="s">
        <v>6618</v>
      </c>
      <c r="AO970" t="s">
        <v>6618</v>
      </c>
      <c r="AP970" s="3" t="str">
        <f t="shared" si="617"/>
        <v>No</v>
      </c>
      <c r="AQ970" s="3" t="str">
        <f t="shared" si="618"/>
        <v>No</v>
      </c>
      <c r="AR970" s="3" t="str">
        <f t="shared" si="619"/>
        <v>No</v>
      </c>
      <c r="AS970">
        <v>0</v>
      </c>
      <c r="AT970">
        <v>0</v>
      </c>
      <c r="AU970">
        <v>176400</v>
      </c>
      <c r="AV970" t="s">
        <v>6622</v>
      </c>
      <c r="AW970">
        <v>0</v>
      </c>
      <c r="AX970">
        <v>0</v>
      </c>
      <c r="AY970" t="s">
        <v>6634</v>
      </c>
      <c r="AZ970" t="s">
        <v>6638</v>
      </c>
      <c r="BA970">
        <v>1</v>
      </c>
      <c r="BB970" t="s">
        <v>6617</v>
      </c>
      <c r="BC970" t="s">
        <v>6617</v>
      </c>
      <c r="BD970" s="4" t="str">
        <f t="shared" si="620"/>
        <v>No</v>
      </c>
      <c r="BE970" t="s">
        <v>6640</v>
      </c>
      <c r="BF970" s="3" t="str">
        <f t="shared" si="621"/>
        <v>No</v>
      </c>
      <c r="BG970" t="s">
        <v>6645</v>
      </c>
      <c r="BH970" s="3" t="str">
        <f t="shared" si="622"/>
        <v>55138 PEACEFUL TRAIL DR</v>
      </c>
      <c r="BI970" s="3" t="str">
        <f t="shared" si="623"/>
        <v>Callahan</v>
      </c>
      <c r="BJ970" s="3" t="str">
        <f t="shared" si="624"/>
        <v>Florida</v>
      </c>
      <c r="BK970" s="3">
        <f t="shared" si="625"/>
        <v>32011</v>
      </c>
      <c r="BL970" s="3" t="str">
        <f t="shared" si="626"/>
        <v>55138 PEACEFUL TRAIL DR CALLAHAN FL 32011</v>
      </c>
      <c r="BM970" s="3" t="str">
        <f t="shared" si="627"/>
        <v>L</v>
      </c>
      <c r="BN970" s="3" t="str">
        <f t="shared" si="628"/>
        <v>Pass</v>
      </c>
      <c r="BO970" s="3" t="str">
        <f t="shared" si="629"/>
        <v>Yes</v>
      </c>
      <c r="BP970" s="3" t="str">
        <f t="shared" si="630"/>
        <v>FV&lt;$10K</v>
      </c>
      <c r="BQ970" t="s">
        <v>6650</v>
      </c>
      <c r="BR970" s="3" t="str">
        <f t="shared" si="631"/>
        <v>No, &lt; $20K Lien</v>
      </c>
      <c r="BS970" s="3" t="str">
        <f t="shared" si="632"/>
        <v>No, Lien &lt; $20K</v>
      </c>
      <c r="BT970" t="s">
        <v>6650</v>
      </c>
      <c r="BU970" s="3" t="str">
        <f t="shared" si="633"/>
        <v>No</v>
      </c>
      <c r="BV970" s="3" t="str">
        <f t="shared" si="634"/>
        <v>No</v>
      </c>
      <c r="BW970" s="3">
        <f t="shared" si="635"/>
        <v>1</v>
      </c>
      <c r="BX970" s="3" t="str">
        <f t="shared" si="636"/>
        <v>No</v>
      </c>
      <c r="BY970" s="3">
        <f t="shared" si="637"/>
        <v>150160</v>
      </c>
      <c r="BZ970">
        <v>1</v>
      </c>
      <c r="CA970" s="3">
        <f t="shared" si="638"/>
        <v>150160</v>
      </c>
      <c r="CC970" s="3">
        <f t="shared" si="639"/>
        <v>0</v>
      </c>
      <c r="CD970" s="3">
        <f t="shared" si="640"/>
        <v>0</v>
      </c>
      <c r="CE970" s="3" t="str">
        <f t="shared" si="641"/>
        <v/>
      </c>
      <c r="CF970" s="3" t="e">
        <f>HLOOKUP(CE970,'Valuation Data'!$D$2:$K$5,4,FALSE)</f>
        <v>#N/A</v>
      </c>
      <c r="CG970" s="3">
        <f t="shared" si="642"/>
        <v>150160</v>
      </c>
      <c r="CH970" s="3" t="str">
        <f t="shared" si="643"/>
        <v>No</v>
      </c>
      <c r="CI970" s="3" t="str">
        <f>VLOOKUP(R970,'Use Codes &amp; County Type'!A:D,4,FALSE)</f>
        <v>S</v>
      </c>
      <c r="CJ970" s="3" t="str">
        <f t="shared" si="644"/>
        <v>No</v>
      </c>
      <c r="CK970" s="3" t="str">
        <f t="shared" si="645"/>
        <v>Yes</v>
      </c>
      <c r="CL970" s="3">
        <f t="shared" si="646"/>
        <v>0.67</v>
      </c>
      <c r="CM970" s="3">
        <f t="shared" si="647"/>
        <v>100607.20000000001</v>
      </c>
      <c r="CN970" s="3">
        <f t="shared" si="648"/>
        <v>9251.4500000000007</v>
      </c>
      <c r="CO970" s="3">
        <f t="shared" si="649"/>
        <v>91355.750000000015</v>
      </c>
      <c r="CP970" s="3">
        <f t="shared" si="650"/>
        <v>6.1610615343633462E-2</v>
      </c>
      <c r="CR970" s="3" t="str">
        <f t="shared" si="651"/>
        <v>No</v>
      </c>
      <c r="CV970" s="3" t="str">
        <f t="shared" si="652"/>
        <v>*Bid</v>
      </c>
      <c r="CW970" s="3">
        <f t="shared" si="653"/>
        <v>969</v>
      </c>
      <c r="CX970" s="3">
        <f t="shared" si="654"/>
        <v>1850.29</v>
      </c>
      <c r="CY970" s="3" t="str">
        <f t="shared" si="655"/>
        <v>Ok</v>
      </c>
      <c r="CZ970">
        <v>0</v>
      </c>
      <c r="DA970">
        <v>0</v>
      </c>
    </row>
    <row r="971" spans="1:105" x14ac:dyDescent="0.25">
      <c r="A971">
        <v>970</v>
      </c>
      <c r="B971" t="s">
        <v>3</v>
      </c>
      <c r="C971" t="s">
        <v>1079</v>
      </c>
      <c r="D971">
        <v>1226.9100000000001</v>
      </c>
      <c r="E971">
        <v>2017</v>
      </c>
      <c r="F971">
        <v>1226.9100000000001</v>
      </c>
      <c r="G971">
        <v>1226.9100000000001</v>
      </c>
      <c r="H971" s="3">
        <f t="shared" si="615"/>
        <v>0</v>
      </c>
      <c r="I971">
        <v>45229</v>
      </c>
      <c r="J971" t="s">
        <v>2735</v>
      </c>
      <c r="K971" t="s">
        <v>2738</v>
      </c>
      <c r="L971">
        <v>32011</v>
      </c>
      <c r="M971" t="s">
        <v>3454</v>
      </c>
      <c r="N971" t="s">
        <v>4759</v>
      </c>
      <c r="O971">
        <v>-81.801613022923505</v>
      </c>
      <c r="P971">
        <v>30.563234872416398</v>
      </c>
      <c r="Q971" t="s">
        <v>5476</v>
      </c>
      <c r="R971">
        <v>2</v>
      </c>
      <c r="S971" t="s">
        <v>6535</v>
      </c>
      <c r="T971">
        <v>1006</v>
      </c>
      <c r="U971" t="s">
        <v>6578</v>
      </c>
      <c r="V971">
        <v>2017</v>
      </c>
      <c r="W971">
        <v>72982</v>
      </c>
      <c r="X971">
        <v>2017</v>
      </c>
      <c r="Y971">
        <v>72982</v>
      </c>
      <c r="Z971">
        <v>1104.8599999999999</v>
      </c>
      <c r="AA971" s="3">
        <f t="shared" si="616"/>
        <v>0.90052245070950587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 s="3" t="str">
        <f t="shared" si="617"/>
        <v>No</v>
      </c>
      <c r="AQ971" s="3" t="str">
        <f t="shared" si="618"/>
        <v>No</v>
      </c>
      <c r="AR971" s="3" t="str">
        <f t="shared" si="619"/>
        <v>No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 t="s">
        <v>6634</v>
      </c>
      <c r="AZ971">
        <v>0</v>
      </c>
      <c r="BA971">
        <v>0</v>
      </c>
      <c r="BB971" t="s">
        <v>6616</v>
      </c>
      <c r="BC971">
        <v>0</v>
      </c>
      <c r="BD971" s="4" t="str">
        <f t="shared" si="620"/>
        <v>No</v>
      </c>
      <c r="BE971" t="s">
        <v>6640</v>
      </c>
      <c r="BF971" s="3" t="str">
        <f t="shared" si="621"/>
        <v>No</v>
      </c>
      <c r="BG971" t="s">
        <v>6645</v>
      </c>
      <c r="BH971" s="3" t="str">
        <f t="shared" si="622"/>
        <v>45229 BISMARK RD</v>
      </c>
      <c r="BI971" s="3" t="str">
        <f t="shared" si="623"/>
        <v>Callahan</v>
      </c>
      <c r="BJ971" s="3" t="str">
        <f t="shared" si="624"/>
        <v>Florida</v>
      </c>
      <c r="BK971" s="3">
        <f t="shared" si="625"/>
        <v>32011</v>
      </c>
      <c r="BL971" s="3" t="str">
        <f t="shared" si="626"/>
        <v>45229 BISMARK RD CALLAHAN FL 32011</v>
      </c>
      <c r="BM971" s="3" t="str">
        <f t="shared" si="627"/>
        <v/>
      </c>
      <c r="BN971" s="3" t="str">
        <f t="shared" si="628"/>
        <v>Pass</v>
      </c>
      <c r="BO971" s="3" t="str">
        <f t="shared" si="629"/>
        <v>No</v>
      </c>
      <c r="BP971" s="3" t="str">
        <f t="shared" si="630"/>
        <v>FV&lt;$10K</v>
      </c>
      <c r="BQ971" t="s">
        <v>6650</v>
      </c>
      <c r="BR971" s="3" t="str">
        <f t="shared" si="631"/>
        <v>No, &lt; $20K Lien</v>
      </c>
      <c r="BS971" s="3" t="str">
        <f t="shared" si="632"/>
        <v>No, Lien &lt; $20K</v>
      </c>
      <c r="BT971" t="s">
        <v>6650</v>
      </c>
      <c r="BU971" s="3" t="str">
        <f t="shared" si="633"/>
        <v>No</v>
      </c>
      <c r="BV971" s="3" t="str">
        <f t="shared" si="634"/>
        <v>No</v>
      </c>
      <c r="BW971" s="3">
        <f t="shared" si="635"/>
        <v>0</v>
      </c>
      <c r="BX971" s="3" t="str">
        <f t="shared" si="636"/>
        <v>No</v>
      </c>
      <c r="BY971" s="3">
        <f t="shared" si="637"/>
        <v>72982</v>
      </c>
      <c r="BZ971">
        <v>1</v>
      </c>
      <c r="CA971" s="3">
        <f t="shared" si="638"/>
        <v>72982</v>
      </c>
      <c r="CC971" s="3">
        <f t="shared" si="639"/>
        <v>0</v>
      </c>
      <c r="CD971" s="3">
        <f t="shared" si="640"/>
        <v>0</v>
      </c>
      <c r="CE971" s="3" t="str">
        <f t="shared" si="641"/>
        <v/>
      </c>
      <c r="CF971" s="3" t="e">
        <f>HLOOKUP(CE971,'Valuation Data'!$D$2:$K$5,4,FALSE)</f>
        <v>#N/A</v>
      </c>
      <c r="CG971" s="3">
        <f t="shared" si="642"/>
        <v>72982</v>
      </c>
      <c r="CH971" s="3" t="str">
        <f t="shared" si="643"/>
        <v>No</v>
      </c>
      <c r="CI971" s="3" t="str">
        <f>VLOOKUP(R971,'Use Codes &amp; County Type'!A:D,4,FALSE)</f>
        <v>R</v>
      </c>
      <c r="CJ971" s="3" t="str">
        <f t="shared" si="644"/>
        <v>No</v>
      </c>
      <c r="CK971" s="3" t="str">
        <f t="shared" si="645"/>
        <v>No</v>
      </c>
      <c r="CL971" s="3">
        <f t="shared" si="646"/>
        <v>0.35</v>
      </c>
      <c r="CM971" s="3">
        <f t="shared" si="647"/>
        <v>25543.699999999997</v>
      </c>
      <c r="CN971" s="3">
        <f t="shared" si="648"/>
        <v>4907.6400000000003</v>
      </c>
      <c r="CO971" s="3">
        <f t="shared" si="649"/>
        <v>20636.059999999998</v>
      </c>
      <c r="CP971" s="3">
        <f t="shared" si="650"/>
        <v>6.7244526047518571E-2</v>
      </c>
      <c r="CR971" s="3" t="str">
        <f t="shared" si="651"/>
        <v>No</v>
      </c>
      <c r="CV971" s="3" t="str">
        <f t="shared" si="652"/>
        <v>*Bid</v>
      </c>
      <c r="CW971" s="3">
        <f t="shared" si="653"/>
        <v>970</v>
      </c>
      <c r="CX971" s="3">
        <f t="shared" si="654"/>
        <v>1226.9100000000001</v>
      </c>
      <c r="CY971" s="3" t="str">
        <f t="shared" si="655"/>
        <v>Ok</v>
      </c>
      <c r="CZ971">
        <v>0</v>
      </c>
      <c r="DA971">
        <v>0</v>
      </c>
    </row>
    <row r="972" spans="1:105" x14ac:dyDescent="0.25">
      <c r="A972">
        <v>971</v>
      </c>
      <c r="B972" t="s">
        <v>3</v>
      </c>
      <c r="C972" t="s">
        <v>1080</v>
      </c>
      <c r="D972">
        <v>1011.5</v>
      </c>
      <c r="E972">
        <v>2017</v>
      </c>
      <c r="F972">
        <v>1011.5</v>
      </c>
      <c r="G972">
        <v>1011.5</v>
      </c>
      <c r="H972" s="3">
        <f t="shared" si="615"/>
        <v>0</v>
      </c>
      <c r="I972">
        <v>45116</v>
      </c>
      <c r="J972" t="s">
        <v>2735</v>
      </c>
      <c r="K972" t="s">
        <v>2738</v>
      </c>
      <c r="L972">
        <v>32011</v>
      </c>
      <c r="M972" t="s">
        <v>3455</v>
      </c>
      <c r="N972" t="s">
        <v>4759</v>
      </c>
      <c r="O972">
        <v>-81.801550778831896</v>
      </c>
      <c r="P972">
        <v>30.5561750527499</v>
      </c>
      <c r="Q972" t="s">
        <v>5477</v>
      </c>
      <c r="R972">
        <v>1</v>
      </c>
      <c r="S972" t="s">
        <v>6539</v>
      </c>
      <c r="T972">
        <v>1001</v>
      </c>
      <c r="U972" t="s">
        <v>6582</v>
      </c>
      <c r="V972">
        <v>2017</v>
      </c>
      <c r="W972">
        <v>59826</v>
      </c>
      <c r="X972">
        <v>2017</v>
      </c>
      <c r="Y972">
        <v>59826</v>
      </c>
      <c r="Z972">
        <v>905.69</v>
      </c>
      <c r="AA972" s="3">
        <f t="shared" si="616"/>
        <v>0.89539298072170048</v>
      </c>
      <c r="AB972" t="s">
        <v>6616</v>
      </c>
      <c r="AC972" t="s">
        <v>6616</v>
      </c>
      <c r="AD972" t="s">
        <v>6616</v>
      </c>
      <c r="AE972" t="s">
        <v>6616</v>
      </c>
      <c r="AF972" t="s">
        <v>6616</v>
      </c>
      <c r="AI972" t="s">
        <v>6618</v>
      </c>
      <c r="AJ972" t="s">
        <v>6618</v>
      </c>
      <c r="AK972" t="s">
        <v>6618</v>
      </c>
      <c r="AL972" t="s">
        <v>6618</v>
      </c>
      <c r="AM972" t="s">
        <v>6618</v>
      </c>
      <c r="AN972" t="s">
        <v>6618</v>
      </c>
      <c r="AO972" t="s">
        <v>6618</v>
      </c>
      <c r="AP972" s="3" t="str">
        <f t="shared" si="617"/>
        <v>No</v>
      </c>
      <c r="AQ972" s="3" t="str">
        <f t="shared" si="618"/>
        <v>No</v>
      </c>
      <c r="AR972" s="3" t="str">
        <f t="shared" si="619"/>
        <v>No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 t="s">
        <v>6634</v>
      </c>
      <c r="AZ972" t="s">
        <v>6638</v>
      </c>
      <c r="BA972">
        <v>0</v>
      </c>
      <c r="BB972" t="s">
        <v>6616</v>
      </c>
      <c r="BC972" t="s">
        <v>6616</v>
      </c>
      <c r="BD972" s="4" t="str">
        <f t="shared" si="620"/>
        <v>No</v>
      </c>
      <c r="BE972" t="s">
        <v>6640</v>
      </c>
      <c r="BF972" s="3" t="str">
        <f t="shared" si="621"/>
        <v>No</v>
      </c>
      <c r="BG972" t="s">
        <v>6645</v>
      </c>
      <c r="BH972" s="3" t="str">
        <f t="shared" si="622"/>
        <v>45116 KILPATRICK RD</v>
      </c>
      <c r="BI972" s="3" t="str">
        <f t="shared" si="623"/>
        <v>Callahan</v>
      </c>
      <c r="BJ972" s="3" t="str">
        <f t="shared" si="624"/>
        <v>Florida</v>
      </c>
      <c r="BK972" s="3">
        <f t="shared" si="625"/>
        <v>32011</v>
      </c>
      <c r="BL972" s="3" t="str">
        <f t="shared" si="626"/>
        <v>45116 KILPATRICK RD CALLAHAN FL 32011</v>
      </c>
      <c r="BM972" s="3" t="str">
        <f t="shared" si="627"/>
        <v/>
      </c>
      <c r="BN972" s="3" t="str">
        <f t="shared" si="628"/>
        <v>Pass</v>
      </c>
      <c r="BO972" s="3" t="str">
        <f t="shared" si="629"/>
        <v>No</v>
      </c>
      <c r="BP972" s="3" t="str">
        <f t="shared" si="630"/>
        <v>FV&lt;$10K</v>
      </c>
      <c r="BQ972" t="s">
        <v>6650</v>
      </c>
      <c r="BR972" s="3" t="str">
        <f t="shared" si="631"/>
        <v>No, &lt; $20K Lien</v>
      </c>
      <c r="BS972" s="3" t="str">
        <f t="shared" si="632"/>
        <v>No, Lien &lt; $20K</v>
      </c>
      <c r="BT972" t="s">
        <v>6650</v>
      </c>
      <c r="BU972" s="3" t="str">
        <f t="shared" si="633"/>
        <v>No</v>
      </c>
      <c r="BV972" s="3" t="str">
        <f t="shared" si="634"/>
        <v>No</v>
      </c>
      <c r="BW972" s="3">
        <f t="shared" si="635"/>
        <v>0</v>
      </c>
      <c r="BX972" s="3" t="str">
        <f t="shared" si="636"/>
        <v>No</v>
      </c>
      <c r="BY972" s="3">
        <f t="shared" si="637"/>
        <v>59826</v>
      </c>
      <c r="BZ972">
        <v>1</v>
      </c>
      <c r="CA972" s="3">
        <f t="shared" si="638"/>
        <v>59826</v>
      </c>
      <c r="CC972" s="3">
        <f t="shared" si="639"/>
        <v>0</v>
      </c>
      <c r="CD972" s="3">
        <f t="shared" si="640"/>
        <v>0</v>
      </c>
      <c r="CE972" s="3" t="str">
        <f t="shared" si="641"/>
        <v/>
      </c>
      <c r="CF972" s="3" t="e">
        <f>HLOOKUP(CE972,'Valuation Data'!$D$2:$K$5,4,FALSE)</f>
        <v>#N/A</v>
      </c>
      <c r="CG972" s="3">
        <f t="shared" si="642"/>
        <v>59826</v>
      </c>
      <c r="CH972" s="3" t="str">
        <f t="shared" si="643"/>
        <v>No</v>
      </c>
      <c r="CI972" s="3" t="str">
        <f>VLOOKUP(R972,'Use Codes &amp; County Type'!A:D,4,FALSE)</f>
        <v>S</v>
      </c>
      <c r="CJ972" s="3" t="str">
        <f t="shared" si="644"/>
        <v>No</v>
      </c>
      <c r="CK972" s="3" t="str">
        <f t="shared" si="645"/>
        <v>No</v>
      </c>
      <c r="CL972" s="3">
        <f t="shared" si="646"/>
        <v>0.35</v>
      </c>
      <c r="CM972" s="3">
        <f t="shared" si="647"/>
        <v>20939.099999999999</v>
      </c>
      <c r="CN972" s="3">
        <f t="shared" si="648"/>
        <v>4046</v>
      </c>
      <c r="CO972" s="3">
        <f t="shared" si="649"/>
        <v>16893.099999999999</v>
      </c>
      <c r="CP972" s="3">
        <f t="shared" si="650"/>
        <v>6.7629458763748207E-2</v>
      </c>
      <c r="CR972" s="3" t="str">
        <f t="shared" si="651"/>
        <v>No</v>
      </c>
      <c r="CV972" s="3" t="str">
        <f t="shared" si="652"/>
        <v>*Bid</v>
      </c>
      <c r="CW972" s="3">
        <f t="shared" si="653"/>
        <v>971</v>
      </c>
      <c r="CX972" s="3">
        <f t="shared" si="654"/>
        <v>1011.5</v>
      </c>
      <c r="CY972" s="3" t="str">
        <f t="shared" si="655"/>
        <v>Ok</v>
      </c>
      <c r="CZ972">
        <v>0</v>
      </c>
      <c r="DA972">
        <v>0</v>
      </c>
    </row>
    <row r="973" spans="1:105" x14ac:dyDescent="0.25">
      <c r="A973">
        <v>972</v>
      </c>
      <c r="B973" t="s">
        <v>3</v>
      </c>
      <c r="C973" t="s">
        <v>1081</v>
      </c>
      <c r="D973">
        <v>1776.09</v>
      </c>
      <c r="E973">
        <v>2017</v>
      </c>
      <c r="F973">
        <v>1776.09</v>
      </c>
      <c r="G973">
        <v>1776.09</v>
      </c>
      <c r="H973" s="3">
        <f t="shared" si="615"/>
        <v>0</v>
      </c>
      <c r="I973">
        <v>45113</v>
      </c>
      <c r="J973" t="s">
        <v>2735</v>
      </c>
      <c r="K973" t="s">
        <v>2738</v>
      </c>
      <c r="L973">
        <v>32011</v>
      </c>
      <c r="M973" t="s">
        <v>3456</v>
      </c>
      <c r="N973" t="s">
        <v>4759</v>
      </c>
      <c r="O973">
        <v>-81.804038879502201</v>
      </c>
      <c r="P973">
        <v>30.555490470859102</v>
      </c>
      <c r="Q973" t="s">
        <v>5367</v>
      </c>
      <c r="R973">
        <v>50</v>
      </c>
      <c r="S973" t="s">
        <v>6540</v>
      </c>
      <c r="T973">
        <v>7000</v>
      </c>
      <c r="U973" t="s">
        <v>6583</v>
      </c>
      <c r="V973">
        <v>2017</v>
      </c>
      <c r="W973">
        <v>145629</v>
      </c>
      <c r="X973">
        <v>2017</v>
      </c>
      <c r="Y973">
        <v>246636</v>
      </c>
      <c r="Z973">
        <v>1612.66</v>
      </c>
      <c r="AA973" s="3">
        <f t="shared" si="616"/>
        <v>0.90798326661374151</v>
      </c>
      <c r="AB973" t="s">
        <v>6616</v>
      </c>
      <c r="AE973" t="s">
        <v>6616</v>
      </c>
      <c r="AF973" t="s">
        <v>6616</v>
      </c>
      <c r="AG973" t="s">
        <v>6616</v>
      </c>
      <c r="AH973" t="s">
        <v>6616</v>
      </c>
      <c r="AI973" t="s">
        <v>6618</v>
      </c>
      <c r="AJ973" t="s">
        <v>6618</v>
      </c>
      <c r="AK973" t="s">
        <v>6618</v>
      </c>
      <c r="AL973" t="s">
        <v>6618</v>
      </c>
      <c r="AM973" t="s">
        <v>6618</v>
      </c>
      <c r="AN973" t="s">
        <v>6618</v>
      </c>
      <c r="AO973">
        <v>0</v>
      </c>
      <c r="AP973" s="3" t="str">
        <f t="shared" si="617"/>
        <v>No</v>
      </c>
      <c r="AQ973" s="3" t="str">
        <f t="shared" si="618"/>
        <v>No</v>
      </c>
      <c r="AR973" s="3" t="str">
        <f t="shared" si="619"/>
        <v>No</v>
      </c>
      <c r="AS973">
        <v>0</v>
      </c>
      <c r="AT973">
        <v>0</v>
      </c>
      <c r="AU973">
        <v>189059</v>
      </c>
      <c r="AV973" t="s">
        <v>6622</v>
      </c>
      <c r="AW973">
        <v>0</v>
      </c>
      <c r="AX973">
        <v>0</v>
      </c>
      <c r="AY973" t="s">
        <v>6634</v>
      </c>
      <c r="AZ973" t="s">
        <v>6638</v>
      </c>
      <c r="BA973">
        <v>0</v>
      </c>
      <c r="BB973" t="s">
        <v>6617</v>
      </c>
      <c r="BC973" t="s">
        <v>6616</v>
      </c>
      <c r="BD973" s="4" t="str">
        <f t="shared" si="620"/>
        <v>No</v>
      </c>
      <c r="BE973" t="s">
        <v>6640</v>
      </c>
      <c r="BF973" s="3" t="str">
        <f t="shared" si="621"/>
        <v>No</v>
      </c>
      <c r="BG973" t="s">
        <v>6645</v>
      </c>
      <c r="BH973" s="3" t="str">
        <f t="shared" si="622"/>
        <v>45113 SNICKERS TL</v>
      </c>
      <c r="BI973" s="3" t="str">
        <f t="shared" si="623"/>
        <v>Callahan</v>
      </c>
      <c r="BJ973" s="3" t="str">
        <f t="shared" si="624"/>
        <v>Florida</v>
      </c>
      <c r="BK973" s="3">
        <f t="shared" si="625"/>
        <v>32011</v>
      </c>
      <c r="BL973" s="3" t="str">
        <f t="shared" si="626"/>
        <v>45113 SNICKERS TL CALLAHAN FL 32011</v>
      </c>
      <c r="BM973" s="3" t="str">
        <f t="shared" si="627"/>
        <v>L</v>
      </c>
      <c r="BN973" s="3" t="str">
        <f t="shared" si="628"/>
        <v>Pass</v>
      </c>
      <c r="BO973" s="3" t="str">
        <f t="shared" si="629"/>
        <v>No</v>
      </c>
      <c r="BP973" s="3" t="str">
        <f t="shared" si="630"/>
        <v>FV&lt;$10K</v>
      </c>
      <c r="BQ973" t="s">
        <v>6650</v>
      </c>
      <c r="BR973" s="3" t="str">
        <f t="shared" si="631"/>
        <v>No, &lt; $20K Lien</v>
      </c>
      <c r="BS973" s="3" t="str">
        <f t="shared" si="632"/>
        <v>No, Lien &lt; $20K</v>
      </c>
      <c r="BT973" t="s">
        <v>6650</v>
      </c>
      <c r="BU973" s="3" t="str">
        <f t="shared" si="633"/>
        <v>No</v>
      </c>
      <c r="BV973" s="3" t="str">
        <f t="shared" si="634"/>
        <v>No</v>
      </c>
      <c r="BW973" s="3">
        <f t="shared" si="635"/>
        <v>0</v>
      </c>
      <c r="BX973" s="3" t="str">
        <f t="shared" si="636"/>
        <v>No</v>
      </c>
      <c r="BY973" s="3">
        <f t="shared" si="637"/>
        <v>145629</v>
      </c>
      <c r="BZ973">
        <v>1</v>
      </c>
      <c r="CA973" s="3">
        <f t="shared" si="638"/>
        <v>145629</v>
      </c>
      <c r="CC973" s="3">
        <f t="shared" si="639"/>
        <v>0</v>
      </c>
      <c r="CD973" s="3">
        <f t="shared" si="640"/>
        <v>0</v>
      </c>
      <c r="CE973" s="3" t="str">
        <f t="shared" si="641"/>
        <v/>
      </c>
      <c r="CF973" s="3" t="e">
        <f>HLOOKUP(CE973,'Valuation Data'!$D$2:$K$5,4,FALSE)</f>
        <v>#N/A</v>
      </c>
      <c r="CG973" s="3">
        <f t="shared" si="642"/>
        <v>145629</v>
      </c>
      <c r="CH973" s="3" t="str">
        <f t="shared" si="643"/>
        <v>No</v>
      </c>
      <c r="CI973" s="3" t="str">
        <f>VLOOKUP(R973,'Use Codes &amp; County Type'!A:D,4,FALSE)</f>
        <v>V</v>
      </c>
      <c r="CJ973" s="3" t="str">
        <f t="shared" si="644"/>
        <v>Yes</v>
      </c>
      <c r="CK973" s="3" t="str">
        <f t="shared" si="645"/>
        <v>Yes</v>
      </c>
      <c r="CL973" s="3">
        <f t="shared" si="646"/>
        <v>0</v>
      </c>
      <c r="CM973" s="3">
        <f t="shared" si="647"/>
        <v>0</v>
      </c>
      <c r="CN973" s="3">
        <f t="shared" si="648"/>
        <v>7104.36</v>
      </c>
      <c r="CO973" s="3">
        <f t="shared" si="649"/>
        <v>-7104.36</v>
      </c>
      <c r="CP973" s="3">
        <f t="shared" si="650"/>
        <v>4.87839647322992E-2</v>
      </c>
      <c r="CR973" s="3" t="str">
        <f t="shared" si="651"/>
        <v>No</v>
      </c>
      <c r="CV973" s="3" t="str">
        <f t="shared" si="652"/>
        <v>Vacant, No Sales Data</v>
      </c>
      <c r="CW973" s="3">
        <f t="shared" si="653"/>
        <v>972</v>
      </c>
      <c r="CX973" s="3">
        <f t="shared" si="654"/>
        <v>1776.09</v>
      </c>
      <c r="CY973" s="3" t="str">
        <f t="shared" si="655"/>
        <v>Ok</v>
      </c>
      <c r="CZ973">
        <v>0</v>
      </c>
      <c r="DA973">
        <v>0</v>
      </c>
    </row>
    <row r="974" spans="1:105" x14ac:dyDescent="0.25">
      <c r="A974">
        <v>973</v>
      </c>
      <c r="B974" t="s">
        <v>3</v>
      </c>
      <c r="C974" t="s">
        <v>1082</v>
      </c>
      <c r="D974">
        <v>1184.48</v>
      </c>
      <c r="E974">
        <v>2017</v>
      </c>
      <c r="F974">
        <v>1184.48</v>
      </c>
      <c r="G974">
        <v>1184.48</v>
      </c>
      <c r="H974" s="3">
        <f t="shared" si="615"/>
        <v>0</v>
      </c>
      <c r="I974">
        <v>45151</v>
      </c>
      <c r="J974" t="s">
        <v>2735</v>
      </c>
      <c r="K974" t="s">
        <v>2738</v>
      </c>
      <c r="L974">
        <v>32011</v>
      </c>
      <c r="M974" t="s">
        <v>3457</v>
      </c>
      <c r="N974" t="s">
        <v>4759</v>
      </c>
      <c r="O974">
        <v>-81.801164031845403</v>
      </c>
      <c r="P974">
        <v>30.556757890961102</v>
      </c>
      <c r="Q974" t="s">
        <v>5478</v>
      </c>
      <c r="R974">
        <v>1</v>
      </c>
      <c r="S974" t="s">
        <v>6539</v>
      </c>
      <c r="T974">
        <v>1001</v>
      </c>
      <c r="U974" t="s">
        <v>6582</v>
      </c>
      <c r="V974">
        <v>2017</v>
      </c>
      <c r="W974">
        <v>70391</v>
      </c>
      <c r="X974">
        <v>2017</v>
      </c>
      <c r="Y974">
        <v>70391</v>
      </c>
      <c r="Z974">
        <v>1065.6300000000001</v>
      </c>
      <c r="AA974" s="3">
        <f t="shared" si="616"/>
        <v>0.89966061056328528</v>
      </c>
      <c r="AB974" t="s">
        <v>6616</v>
      </c>
      <c r="AI974" t="s">
        <v>6618</v>
      </c>
      <c r="AJ974" t="s">
        <v>6618</v>
      </c>
      <c r="AK974">
        <v>0</v>
      </c>
      <c r="AL974">
        <v>0</v>
      </c>
      <c r="AM974">
        <v>0</v>
      </c>
      <c r="AN974">
        <v>0</v>
      </c>
      <c r="AO974">
        <v>0</v>
      </c>
      <c r="AP974" s="3" t="str">
        <f t="shared" si="617"/>
        <v>No</v>
      </c>
      <c r="AQ974" s="3" t="str">
        <f t="shared" si="618"/>
        <v>No</v>
      </c>
      <c r="AR974" s="3" t="str">
        <f t="shared" si="619"/>
        <v>No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 t="s">
        <v>6634</v>
      </c>
      <c r="AZ974">
        <v>0</v>
      </c>
      <c r="BA974">
        <v>1</v>
      </c>
      <c r="BB974" t="s">
        <v>6616</v>
      </c>
      <c r="BC974" t="s">
        <v>6616</v>
      </c>
      <c r="BD974" s="4" t="str">
        <f t="shared" si="620"/>
        <v>No</v>
      </c>
      <c r="BE974" t="s">
        <v>6640</v>
      </c>
      <c r="BF974" s="3" t="str">
        <f t="shared" si="621"/>
        <v>No</v>
      </c>
      <c r="BG974" t="s">
        <v>6645</v>
      </c>
      <c r="BH974" s="3" t="str">
        <f t="shared" si="622"/>
        <v>45151 KILPATRICK RD</v>
      </c>
      <c r="BI974" s="3" t="str">
        <f t="shared" si="623"/>
        <v>Callahan</v>
      </c>
      <c r="BJ974" s="3" t="str">
        <f t="shared" si="624"/>
        <v>Florida</v>
      </c>
      <c r="BK974" s="3">
        <f t="shared" si="625"/>
        <v>32011</v>
      </c>
      <c r="BL974" s="3" t="str">
        <f t="shared" si="626"/>
        <v>45151 KILPATRICK RD CALLAHAN FL 32011</v>
      </c>
      <c r="BM974" s="3" t="str">
        <f t="shared" si="627"/>
        <v/>
      </c>
      <c r="BN974" s="3" t="str">
        <f t="shared" si="628"/>
        <v>Pass</v>
      </c>
      <c r="BO974" s="3" t="str">
        <f t="shared" si="629"/>
        <v>No</v>
      </c>
      <c r="BP974" s="3" t="str">
        <f t="shared" si="630"/>
        <v>FV&lt;$10K</v>
      </c>
      <c r="BQ974" t="s">
        <v>6650</v>
      </c>
      <c r="BR974" s="3" t="str">
        <f t="shared" si="631"/>
        <v>No, &lt; $20K Lien</v>
      </c>
      <c r="BS974" s="3" t="str">
        <f t="shared" si="632"/>
        <v>No, Lien &lt; $20K</v>
      </c>
      <c r="BT974" t="s">
        <v>6650</v>
      </c>
      <c r="BU974" s="3" t="str">
        <f t="shared" si="633"/>
        <v>No</v>
      </c>
      <c r="BV974" s="3" t="str">
        <f t="shared" si="634"/>
        <v>No</v>
      </c>
      <c r="BW974" s="3">
        <f t="shared" si="635"/>
        <v>1</v>
      </c>
      <c r="BX974" s="3" t="str">
        <f t="shared" si="636"/>
        <v>No</v>
      </c>
      <c r="BY974" s="3">
        <f t="shared" si="637"/>
        <v>70391</v>
      </c>
      <c r="BZ974">
        <v>1</v>
      </c>
      <c r="CA974" s="3">
        <f t="shared" si="638"/>
        <v>70391</v>
      </c>
      <c r="CC974" s="3">
        <f t="shared" si="639"/>
        <v>0</v>
      </c>
      <c r="CD974" s="3">
        <f t="shared" si="640"/>
        <v>0</v>
      </c>
      <c r="CE974" s="3" t="str">
        <f t="shared" si="641"/>
        <v/>
      </c>
      <c r="CF974" s="3" t="e">
        <f>HLOOKUP(CE974,'Valuation Data'!$D$2:$K$5,4,FALSE)</f>
        <v>#N/A</v>
      </c>
      <c r="CG974" s="3">
        <f t="shared" si="642"/>
        <v>70391</v>
      </c>
      <c r="CH974" s="3" t="str">
        <f t="shared" si="643"/>
        <v>No</v>
      </c>
      <c r="CI974" s="3" t="str">
        <f>VLOOKUP(R974,'Use Codes &amp; County Type'!A:D,4,FALSE)</f>
        <v>S</v>
      </c>
      <c r="CJ974" s="3" t="str">
        <f t="shared" si="644"/>
        <v>No</v>
      </c>
      <c r="CK974" s="3" t="str">
        <f t="shared" si="645"/>
        <v>No</v>
      </c>
      <c r="CL974" s="3">
        <f t="shared" si="646"/>
        <v>0.35</v>
      </c>
      <c r="CM974" s="3">
        <f t="shared" si="647"/>
        <v>24636.85</v>
      </c>
      <c r="CN974" s="3">
        <f t="shared" si="648"/>
        <v>5922.4</v>
      </c>
      <c r="CO974" s="3">
        <f t="shared" si="649"/>
        <v>18714.449999999997</v>
      </c>
      <c r="CP974" s="3">
        <f t="shared" si="650"/>
        <v>8.4135755991533001E-2</v>
      </c>
      <c r="CR974" s="3" t="str">
        <f t="shared" si="651"/>
        <v>No</v>
      </c>
      <c r="CV974" s="3" t="str">
        <f t="shared" si="652"/>
        <v>*Bid</v>
      </c>
      <c r="CW974" s="3">
        <f t="shared" si="653"/>
        <v>973</v>
      </c>
      <c r="CX974" s="3">
        <f t="shared" si="654"/>
        <v>1184.48</v>
      </c>
      <c r="CY974" s="3" t="str">
        <f t="shared" si="655"/>
        <v>Ok</v>
      </c>
      <c r="CZ974">
        <v>0</v>
      </c>
      <c r="DA974">
        <v>0</v>
      </c>
    </row>
    <row r="975" spans="1:105" x14ac:dyDescent="0.25">
      <c r="A975">
        <v>974</v>
      </c>
      <c r="B975" t="s">
        <v>3</v>
      </c>
      <c r="C975" t="s">
        <v>1083</v>
      </c>
      <c r="D975">
        <v>432.29</v>
      </c>
      <c r="E975">
        <v>2017</v>
      </c>
      <c r="F975">
        <v>432.29</v>
      </c>
      <c r="G975">
        <v>432.29</v>
      </c>
      <c r="H975" s="3">
        <f t="shared" si="615"/>
        <v>0</v>
      </c>
      <c r="I975">
        <v>45228</v>
      </c>
      <c r="J975" t="s">
        <v>2735</v>
      </c>
      <c r="K975" t="s">
        <v>2738</v>
      </c>
      <c r="L975">
        <v>32011</v>
      </c>
      <c r="M975" t="s">
        <v>3458</v>
      </c>
      <c r="N975" t="s">
        <v>4759</v>
      </c>
      <c r="O975">
        <v>-81.801434771000402</v>
      </c>
      <c r="P975">
        <v>30.561584831813001</v>
      </c>
      <c r="Q975" t="s">
        <v>5479</v>
      </c>
      <c r="R975">
        <v>1</v>
      </c>
      <c r="S975" t="s">
        <v>6539</v>
      </c>
      <c r="T975">
        <v>1001</v>
      </c>
      <c r="U975" t="s">
        <v>6582</v>
      </c>
      <c r="V975">
        <v>2017</v>
      </c>
      <c r="W975">
        <v>48323</v>
      </c>
      <c r="X975">
        <v>2017</v>
      </c>
      <c r="Y975">
        <v>48898</v>
      </c>
      <c r="Z975">
        <v>370.13</v>
      </c>
      <c r="AA975" s="3">
        <f t="shared" si="616"/>
        <v>0.85620763839089498</v>
      </c>
      <c r="AB975" t="s">
        <v>6616</v>
      </c>
      <c r="AI975" t="s">
        <v>6618</v>
      </c>
      <c r="AJ975" t="s">
        <v>6618</v>
      </c>
      <c r="AK975">
        <v>0</v>
      </c>
      <c r="AL975">
        <v>0</v>
      </c>
      <c r="AM975">
        <v>0</v>
      </c>
      <c r="AN975">
        <v>0</v>
      </c>
      <c r="AO975">
        <v>0</v>
      </c>
      <c r="AP975" s="3" t="str">
        <f t="shared" si="617"/>
        <v>No</v>
      </c>
      <c r="AQ975" s="3" t="str">
        <f t="shared" si="618"/>
        <v>No</v>
      </c>
      <c r="AR975" s="3" t="str">
        <f t="shared" si="619"/>
        <v>No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 t="s">
        <v>6634</v>
      </c>
      <c r="AZ975">
        <v>0</v>
      </c>
      <c r="BA975">
        <v>0</v>
      </c>
      <c r="BB975" t="s">
        <v>6617</v>
      </c>
      <c r="BC975" t="s">
        <v>6616</v>
      </c>
      <c r="BD975" s="4" t="str">
        <f t="shared" si="620"/>
        <v>No</v>
      </c>
      <c r="BE975" t="s">
        <v>6640</v>
      </c>
      <c r="BF975" s="3" t="str">
        <f t="shared" si="621"/>
        <v>No</v>
      </c>
      <c r="BG975" t="s">
        <v>6645</v>
      </c>
      <c r="BH975" s="3" t="str">
        <f t="shared" si="622"/>
        <v>45228 BISMARK RD</v>
      </c>
      <c r="BI975" s="3" t="str">
        <f t="shared" si="623"/>
        <v>Callahan</v>
      </c>
      <c r="BJ975" s="3" t="str">
        <f t="shared" si="624"/>
        <v>Florida</v>
      </c>
      <c r="BK975" s="3">
        <f t="shared" si="625"/>
        <v>32011</v>
      </c>
      <c r="BL975" s="3" t="str">
        <f t="shared" si="626"/>
        <v>45228 BISMARK RD CALLAHAN FL 32011</v>
      </c>
      <c r="BM975" s="3" t="str">
        <f t="shared" si="627"/>
        <v/>
      </c>
      <c r="BN975" s="3" t="str">
        <f t="shared" si="628"/>
        <v>Pass</v>
      </c>
      <c r="BO975" s="3" t="str">
        <f t="shared" si="629"/>
        <v>No</v>
      </c>
      <c r="BP975" s="3" t="str">
        <f t="shared" si="630"/>
        <v>FV&lt;$10K</v>
      </c>
      <c r="BQ975" t="s">
        <v>6650</v>
      </c>
      <c r="BR975" s="3" t="str">
        <f t="shared" si="631"/>
        <v>No, &lt; $20K Lien</v>
      </c>
      <c r="BS975" s="3" t="str">
        <f t="shared" si="632"/>
        <v>No, Lien &lt; $20K</v>
      </c>
      <c r="BT975" t="s">
        <v>6650</v>
      </c>
      <c r="BU975" s="3" t="str">
        <f t="shared" si="633"/>
        <v>No</v>
      </c>
      <c r="BV975" s="3" t="str">
        <f t="shared" si="634"/>
        <v>No</v>
      </c>
      <c r="BW975" s="3">
        <f t="shared" si="635"/>
        <v>0</v>
      </c>
      <c r="BX975" s="3" t="str">
        <f t="shared" si="636"/>
        <v>No</v>
      </c>
      <c r="BY975" s="3">
        <f t="shared" si="637"/>
        <v>48323</v>
      </c>
      <c r="BZ975">
        <v>1</v>
      </c>
      <c r="CA975" s="3">
        <f t="shared" si="638"/>
        <v>48323</v>
      </c>
      <c r="CC975" s="3">
        <f t="shared" si="639"/>
        <v>0</v>
      </c>
      <c r="CD975" s="3">
        <f t="shared" si="640"/>
        <v>0</v>
      </c>
      <c r="CE975" s="3" t="str">
        <f t="shared" si="641"/>
        <v/>
      </c>
      <c r="CF975" s="3" t="e">
        <f>HLOOKUP(CE975,'Valuation Data'!$D$2:$K$5,4,FALSE)</f>
        <v>#N/A</v>
      </c>
      <c r="CG975" s="3">
        <f t="shared" si="642"/>
        <v>48323</v>
      </c>
      <c r="CH975" s="3" t="str">
        <f t="shared" si="643"/>
        <v>No</v>
      </c>
      <c r="CI975" s="3" t="str">
        <f>VLOOKUP(R975,'Use Codes &amp; County Type'!A:D,4,FALSE)</f>
        <v>S</v>
      </c>
      <c r="CJ975" s="3" t="str">
        <f t="shared" si="644"/>
        <v>No</v>
      </c>
      <c r="CK975" s="3" t="str">
        <f t="shared" si="645"/>
        <v>Yes</v>
      </c>
      <c r="CL975" s="3">
        <f t="shared" si="646"/>
        <v>0.67</v>
      </c>
      <c r="CM975" s="3">
        <f t="shared" si="647"/>
        <v>32376.410000000003</v>
      </c>
      <c r="CN975" s="3">
        <f t="shared" si="648"/>
        <v>1729.16</v>
      </c>
      <c r="CO975" s="3">
        <f t="shared" si="649"/>
        <v>30647.250000000004</v>
      </c>
      <c r="CP975" s="3">
        <f t="shared" si="650"/>
        <v>3.5783374376590862E-2</v>
      </c>
      <c r="CR975" s="3" t="str">
        <f t="shared" si="651"/>
        <v>No</v>
      </c>
      <c r="CV975" s="3" t="str">
        <f t="shared" si="652"/>
        <v>*Bid</v>
      </c>
      <c r="CW975" s="3">
        <f t="shared" si="653"/>
        <v>974</v>
      </c>
      <c r="CX975" s="3">
        <f t="shared" si="654"/>
        <v>432.29</v>
      </c>
      <c r="CY975" s="3" t="str">
        <f t="shared" si="655"/>
        <v>Ok</v>
      </c>
      <c r="CZ975">
        <v>0</v>
      </c>
      <c r="DA975">
        <v>0</v>
      </c>
    </row>
    <row r="976" spans="1:105" x14ac:dyDescent="0.25">
      <c r="A976">
        <v>975</v>
      </c>
      <c r="B976" t="s">
        <v>3</v>
      </c>
      <c r="C976" t="s">
        <v>1084</v>
      </c>
      <c r="D976">
        <v>536.23</v>
      </c>
      <c r="E976">
        <v>2017</v>
      </c>
      <c r="F976">
        <v>536.23</v>
      </c>
      <c r="G976">
        <v>536.23</v>
      </c>
      <c r="H976" s="3">
        <f t="shared" si="615"/>
        <v>0</v>
      </c>
      <c r="I976">
        <v>45001</v>
      </c>
      <c r="J976" t="s">
        <v>2735</v>
      </c>
      <c r="K976" t="s">
        <v>2738</v>
      </c>
      <c r="L976">
        <v>32011</v>
      </c>
      <c r="M976" t="s">
        <v>3459</v>
      </c>
      <c r="N976" t="s">
        <v>4759</v>
      </c>
      <c r="O976">
        <v>-81.805199227812693</v>
      </c>
      <c r="P976">
        <v>30.560910305669498</v>
      </c>
      <c r="Q976" t="s">
        <v>5480</v>
      </c>
      <c r="R976">
        <v>2</v>
      </c>
      <c r="S976" t="s">
        <v>6535</v>
      </c>
      <c r="T976">
        <v>1006</v>
      </c>
      <c r="U976" t="s">
        <v>6578</v>
      </c>
      <c r="V976">
        <v>2017</v>
      </c>
      <c r="W976">
        <v>30797</v>
      </c>
      <c r="X976">
        <v>2017</v>
      </c>
      <c r="Y976">
        <v>30797</v>
      </c>
      <c r="Z976">
        <v>466.23</v>
      </c>
      <c r="AA976" s="3">
        <f t="shared" si="616"/>
        <v>0.86945900080189475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 s="3" t="str">
        <f t="shared" si="617"/>
        <v>No</v>
      </c>
      <c r="AQ976" s="3" t="str">
        <f t="shared" si="618"/>
        <v>No</v>
      </c>
      <c r="AR976" s="3" t="str">
        <f t="shared" si="619"/>
        <v>No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 t="s">
        <v>6634</v>
      </c>
      <c r="AZ976">
        <v>0</v>
      </c>
      <c r="BA976">
        <v>0</v>
      </c>
      <c r="BB976" t="s">
        <v>6616</v>
      </c>
      <c r="BC976">
        <v>0</v>
      </c>
      <c r="BD976" s="4" t="str">
        <f t="shared" si="620"/>
        <v>No</v>
      </c>
      <c r="BE976" t="s">
        <v>6640</v>
      </c>
      <c r="BF976" s="3" t="str">
        <f t="shared" si="621"/>
        <v>No</v>
      </c>
      <c r="BG976" t="s">
        <v>6645</v>
      </c>
      <c r="BH976" s="3" t="str">
        <f t="shared" si="622"/>
        <v>45001 REVERE ST</v>
      </c>
      <c r="BI976" s="3" t="str">
        <f t="shared" si="623"/>
        <v>Callahan</v>
      </c>
      <c r="BJ976" s="3" t="str">
        <f t="shared" si="624"/>
        <v>Florida</v>
      </c>
      <c r="BK976" s="3">
        <f t="shared" si="625"/>
        <v>32011</v>
      </c>
      <c r="BL976" s="3" t="str">
        <f t="shared" si="626"/>
        <v>45001 REVERE ST CALLAHAN FL 32011</v>
      </c>
      <c r="BM976" s="3" t="str">
        <f t="shared" si="627"/>
        <v/>
      </c>
      <c r="BN976" s="3" t="str">
        <f t="shared" si="628"/>
        <v>Pass</v>
      </c>
      <c r="BO976" s="3" t="str">
        <f t="shared" si="629"/>
        <v>No</v>
      </c>
      <c r="BP976" s="3" t="str">
        <f t="shared" si="630"/>
        <v>FV&lt;$10K</v>
      </c>
      <c r="BQ976" t="s">
        <v>6650</v>
      </c>
      <c r="BR976" s="3" t="str">
        <f t="shared" si="631"/>
        <v>No, &lt; $20K Lien</v>
      </c>
      <c r="BS976" s="3" t="str">
        <f t="shared" si="632"/>
        <v>No, Lien &lt; $20K</v>
      </c>
      <c r="BT976" t="s">
        <v>6650</v>
      </c>
      <c r="BU976" s="3" t="str">
        <f t="shared" si="633"/>
        <v>No</v>
      </c>
      <c r="BV976" s="3" t="str">
        <f t="shared" si="634"/>
        <v>No</v>
      </c>
      <c r="BW976" s="3">
        <f t="shared" si="635"/>
        <v>0</v>
      </c>
      <c r="BX976" s="3" t="str">
        <f t="shared" si="636"/>
        <v>No</v>
      </c>
      <c r="BY976" s="3">
        <f t="shared" si="637"/>
        <v>30797</v>
      </c>
      <c r="BZ976">
        <v>1</v>
      </c>
      <c r="CA976" s="3">
        <f t="shared" si="638"/>
        <v>30797</v>
      </c>
      <c r="CC976" s="3">
        <f t="shared" si="639"/>
        <v>0</v>
      </c>
      <c r="CD976" s="3">
        <f t="shared" si="640"/>
        <v>0</v>
      </c>
      <c r="CE976" s="3" t="str">
        <f t="shared" si="641"/>
        <v/>
      </c>
      <c r="CF976" s="3" t="e">
        <f>HLOOKUP(CE976,'Valuation Data'!$D$2:$K$5,4,FALSE)</f>
        <v>#N/A</v>
      </c>
      <c r="CG976" s="3">
        <f t="shared" si="642"/>
        <v>30797</v>
      </c>
      <c r="CH976" s="3" t="str">
        <f t="shared" si="643"/>
        <v>No</v>
      </c>
      <c r="CI976" s="3" t="str">
        <f>VLOOKUP(R976,'Use Codes &amp; County Type'!A:D,4,FALSE)</f>
        <v>R</v>
      </c>
      <c r="CJ976" s="3" t="str">
        <f t="shared" si="644"/>
        <v>No</v>
      </c>
      <c r="CK976" s="3" t="str">
        <f t="shared" si="645"/>
        <v>No</v>
      </c>
      <c r="CL976" s="3">
        <f t="shared" si="646"/>
        <v>0.35</v>
      </c>
      <c r="CM976" s="3">
        <f t="shared" si="647"/>
        <v>10778.949999999999</v>
      </c>
      <c r="CN976" s="3">
        <f t="shared" si="648"/>
        <v>2144.92</v>
      </c>
      <c r="CO976" s="3">
        <f t="shared" si="649"/>
        <v>8634.0299999999988</v>
      </c>
      <c r="CP976" s="3">
        <f t="shared" si="650"/>
        <v>6.9647043543202267E-2</v>
      </c>
      <c r="CR976" s="3" t="str">
        <f t="shared" si="651"/>
        <v>No</v>
      </c>
      <c r="CV976" s="3" t="str">
        <f t="shared" si="652"/>
        <v>*Bid</v>
      </c>
      <c r="CW976" s="3">
        <f t="shared" si="653"/>
        <v>975</v>
      </c>
      <c r="CX976" s="3">
        <f t="shared" si="654"/>
        <v>536.23</v>
      </c>
      <c r="CY976" s="3" t="str">
        <f t="shared" si="655"/>
        <v>Ok</v>
      </c>
      <c r="CZ976">
        <v>0</v>
      </c>
      <c r="DA976">
        <v>0</v>
      </c>
    </row>
    <row r="977" spans="1:105" x14ac:dyDescent="0.25">
      <c r="A977">
        <v>976</v>
      </c>
      <c r="B977" t="s">
        <v>3</v>
      </c>
      <c r="C977" t="s">
        <v>1085</v>
      </c>
      <c r="D977">
        <v>196.85</v>
      </c>
      <c r="E977">
        <v>2017</v>
      </c>
      <c r="F977">
        <v>196.85</v>
      </c>
      <c r="G977">
        <v>196.85</v>
      </c>
      <c r="H977" s="3">
        <f t="shared" si="615"/>
        <v>0</v>
      </c>
      <c r="J977" t="s">
        <v>2735</v>
      </c>
      <c r="K977" t="s">
        <v>2738</v>
      </c>
      <c r="L977">
        <v>32011</v>
      </c>
      <c r="M977" t="s">
        <v>3460</v>
      </c>
      <c r="N977" t="s">
        <v>4759</v>
      </c>
      <c r="O977">
        <v>-81.805365045544406</v>
      </c>
      <c r="P977">
        <v>30.560445779319</v>
      </c>
      <c r="Q977" t="s">
        <v>5481</v>
      </c>
      <c r="R977">
        <v>0</v>
      </c>
      <c r="S977" t="s">
        <v>6538</v>
      </c>
      <c r="T977">
        <v>8001</v>
      </c>
      <c r="U977" t="s">
        <v>6581</v>
      </c>
      <c r="V977">
        <v>2017</v>
      </c>
      <c r="W977">
        <v>9504</v>
      </c>
      <c r="X977">
        <v>2017</v>
      </c>
      <c r="Y977">
        <v>10800</v>
      </c>
      <c r="Z977">
        <v>152.43</v>
      </c>
      <c r="AA977" s="3">
        <f t="shared" si="616"/>
        <v>0.77434594869189743</v>
      </c>
      <c r="AB977" t="s">
        <v>6616</v>
      </c>
      <c r="AH977" t="s">
        <v>6616</v>
      </c>
      <c r="AI977" t="s">
        <v>6618</v>
      </c>
      <c r="AJ977" t="s">
        <v>6618</v>
      </c>
      <c r="AK977">
        <v>0</v>
      </c>
      <c r="AL977">
        <v>0</v>
      </c>
      <c r="AM977">
        <v>0</v>
      </c>
      <c r="AN977">
        <v>0</v>
      </c>
      <c r="AO977">
        <v>0</v>
      </c>
      <c r="AP977" s="3" t="str">
        <f t="shared" si="617"/>
        <v>No</v>
      </c>
      <c r="AQ977" s="3" t="str">
        <f t="shared" si="618"/>
        <v>No</v>
      </c>
      <c r="AR977" s="3" t="str">
        <f t="shared" si="619"/>
        <v>No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 t="s">
        <v>6634</v>
      </c>
      <c r="AZ977">
        <v>0</v>
      </c>
      <c r="BA977">
        <v>0</v>
      </c>
      <c r="BB977" t="s">
        <v>6616</v>
      </c>
      <c r="BC977" t="s">
        <v>6616</v>
      </c>
      <c r="BD977" s="4" t="str">
        <f t="shared" si="620"/>
        <v>No</v>
      </c>
      <c r="BE977" t="s">
        <v>6640</v>
      </c>
      <c r="BF977" s="3" t="str">
        <f t="shared" si="621"/>
        <v>No</v>
      </c>
      <c r="BG977" t="s">
        <v>6645</v>
      </c>
      <c r="BH977" s="3" t="str">
        <f t="shared" si="622"/>
        <v>QUIP CT</v>
      </c>
      <c r="BI977" s="3" t="str">
        <f t="shared" si="623"/>
        <v>Callahan</v>
      </c>
      <c r="BJ977" s="3" t="str">
        <f t="shared" si="624"/>
        <v>Florida</v>
      </c>
      <c r="BK977" s="3">
        <f t="shared" si="625"/>
        <v>32011</v>
      </c>
      <c r="BL977" s="3" t="str">
        <f t="shared" si="626"/>
        <v>QUIP CT CALLAHAN FL 32011</v>
      </c>
      <c r="BM977" s="3" t="str">
        <f t="shared" si="627"/>
        <v/>
      </c>
      <c r="BN977" s="3" t="str">
        <f t="shared" si="628"/>
        <v>Pass</v>
      </c>
      <c r="BO977" s="3" t="str">
        <f t="shared" si="629"/>
        <v>No</v>
      </c>
      <c r="BP977" s="3" t="str">
        <f t="shared" si="630"/>
        <v>FV&lt;$10K</v>
      </c>
      <c r="BQ977" t="s">
        <v>6650</v>
      </c>
      <c r="BR977" s="3" t="str">
        <f t="shared" si="631"/>
        <v>No, &lt; $20K Lien</v>
      </c>
      <c r="BS977" s="3" t="str">
        <f t="shared" si="632"/>
        <v>No, Lien &lt; $20K</v>
      </c>
      <c r="BT977" t="s">
        <v>6650</v>
      </c>
      <c r="BU977" s="3" t="str">
        <f t="shared" si="633"/>
        <v>No</v>
      </c>
      <c r="BV977" s="3" t="str">
        <f t="shared" si="634"/>
        <v>No</v>
      </c>
      <c r="BW977" s="3">
        <f t="shared" si="635"/>
        <v>0</v>
      </c>
      <c r="BX977" s="3" t="str">
        <f t="shared" si="636"/>
        <v>No</v>
      </c>
      <c r="BY977" s="3">
        <f t="shared" si="637"/>
        <v>9504</v>
      </c>
      <c r="BZ977">
        <v>1</v>
      </c>
      <c r="CA977" s="3">
        <f t="shared" si="638"/>
        <v>9504</v>
      </c>
      <c r="CC977" s="3">
        <f t="shared" si="639"/>
        <v>0</v>
      </c>
      <c r="CD977" s="3">
        <f t="shared" si="640"/>
        <v>0</v>
      </c>
      <c r="CE977" s="3" t="str">
        <f t="shared" si="641"/>
        <v/>
      </c>
      <c r="CF977" s="3" t="e">
        <f>HLOOKUP(CE977,'Valuation Data'!$D$2:$K$5,4,FALSE)</f>
        <v>#N/A</v>
      </c>
      <c r="CG977" s="3">
        <f t="shared" si="642"/>
        <v>9504</v>
      </c>
      <c r="CH977" s="3" t="str">
        <f t="shared" si="643"/>
        <v>No</v>
      </c>
      <c r="CI977" s="3" t="str">
        <f>VLOOKUP(R977,'Use Codes &amp; County Type'!A:D,4,FALSE)</f>
        <v>V</v>
      </c>
      <c r="CJ977" s="3" t="str">
        <f t="shared" si="644"/>
        <v>Yes</v>
      </c>
      <c r="CK977" s="3" t="str">
        <f t="shared" si="645"/>
        <v>No</v>
      </c>
      <c r="CL977" s="3">
        <f t="shared" si="646"/>
        <v>0</v>
      </c>
      <c r="CM977" s="3">
        <f t="shared" si="647"/>
        <v>0</v>
      </c>
      <c r="CN977" s="3">
        <f t="shared" si="648"/>
        <v>787.4</v>
      </c>
      <c r="CO977" s="3">
        <f t="shared" si="649"/>
        <v>-787.4</v>
      </c>
      <c r="CP977" s="3">
        <f t="shared" si="650"/>
        <v>8.2849326599326603E-2</v>
      </c>
      <c r="CR977" s="3" t="str">
        <f t="shared" si="651"/>
        <v>No</v>
      </c>
      <c r="CV977" s="3" t="str">
        <f t="shared" si="652"/>
        <v>FMV&lt;$30K</v>
      </c>
      <c r="CW977" s="3">
        <f t="shared" si="653"/>
        <v>976</v>
      </c>
      <c r="CX977" s="3">
        <f t="shared" si="654"/>
        <v>196.85</v>
      </c>
      <c r="CY977" s="3" t="str">
        <f t="shared" si="655"/>
        <v>Ok</v>
      </c>
      <c r="CZ977">
        <v>0</v>
      </c>
      <c r="DA977">
        <v>0</v>
      </c>
    </row>
    <row r="978" spans="1:105" x14ac:dyDescent="0.25">
      <c r="A978">
        <v>977</v>
      </c>
      <c r="B978" t="s">
        <v>3</v>
      </c>
      <c r="C978" t="s">
        <v>1086</v>
      </c>
      <c r="D978">
        <v>762.78</v>
      </c>
      <c r="E978">
        <v>2017</v>
      </c>
      <c r="F978">
        <v>762.78</v>
      </c>
      <c r="G978">
        <v>762.78</v>
      </c>
      <c r="H978" s="3">
        <f t="shared" si="615"/>
        <v>0</v>
      </c>
      <c r="I978">
        <v>45018</v>
      </c>
      <c r="J978" t="s">
        <v>2735</v>
      </c>
      <c r="K978" t="s">
        <v>2738</v>
      </c>
      <c r="L978">
        <v>32011</v>
      </c>
      <c r="M978" t="s">
        <v>3461</v>
      </c>
      <c r="N978" t="s">
        <v>4759</v>
      </c>
      <c r="O978">
        <v>-81.810546428097894</v>
      </c>
      <c r="P978">
        <v>30.559442536350598</v>
      </c>
      <c r="Q978" t="s">
        <v>5482</v>
      </c>
      <c r="R978">
        <v>2</v>
      </c>
      <c r="S978" t="s">
        <v>6535</v>
      </c>
      <c r="T978">
        <v>1006</v>
      </c>
      <c r="U978" t="s">
        <v>6578</v>
      </c>
      <c r="V978">
        <v>2017</v>
      </c>
      <c r="W978">
        <v>58634</v>
      </c>
      <c r="X978">
        <v>2017</v>
      </c>
      <c r="Y978">
        <v>59458</v>
      </c>
      <c r="Z978">
        <v>675.71</v>
      </c>
      <c r="AA978" s="3">
        <f t="shared" si="616"/>
        <v>0.88585175279897221</v>
      </c>
      <c r="AB978" t="s">
        <v>6616</v>
      </c>
      <c r="AG978" t="s">
        <v>6616</v>
      </c>
      <c r="AH978" t="s">
        <v>6616</v>
      </c>
      <c r="AI978" t="s">
        <v>6618</v>
      </c>
      <c r="AJ978" t="s">
        <v>6618</v>
      </c>
      <c r="AK978" t="s">
        <v>6618</v>
      </c>
      <c r="AL978" t="s">
        <v>6618</v>
      </c>
      <c r="AM978">
        <v>0</v>
      </c>
      <c r="AN978">
        <v>0</v>
      </c>
      <c r="AO978">
        <v>0</v>
      </c>
      <c r="AP978" s="3" t="str">
        <f t="shared" si="617"/>
        <v>No</v>
      </c>
      <c r="AQ978" s="3" t="str">
        <f t="shared" si="618"/>
        <v>No</v>
      </c>
      <c r="AR978" s="3" t="str">
        <f t="shared" si="619"/>
        <v>No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 t="s">
        <v>6634</v>
      </c>
      <c r="AZ978">
        <v>0</v>
      </c>
      <c r="BA978">
        <v>1</v>
      </c>
      <c r="BB978" t="s">
        <v>6617</v>
      </c>
      <c r="BC978" t="s">
        <v>6616</v>
      </c>
      <c r="BD978" s="4" t="str">
        <f t="shared" si="620"/>
        <v>No</v>
      </c>
      <c r="BE978" t="s">
        <v>6640</v>
      </c>
      <c r="BF978" s="3" t="str">
        <f t="shared" si="621"/>
        <v>No</v>
      </c>
      <c r="BG978" t="s">
        <v>6645</v>
      </c>
      <c r="BH978" s="3" t="str">
        <f t="shared" si="622"/>
        <v>45018 HEMMINGWAY LN</v>
      </c>
      <c r="BI978" s="3" t="str">
        <f t="shared" si="623"/>
        <v>Callahan</v>
      </c>
      <c r="BJ978" s="3" t="str">
        <f t="shared" si="624"/>
        <v>Florida</v>
      </c>
      <c r="BK978" s="3">
        <f t="shared" si="625"/>
        <v>32011</v>
      </c>
      <c r="BL978" s="3" t="str">
        <f t="shared" si="626"/>
        <v>45018 HEMMINGWAY LN CALLAHAN FL 32011</v>
      </c>
      <c r="BM978" s="3" t="str">
        <f t="shared" si="627"/>
        <v/>
      </c>
      <c r="BN978" s="3" t="str">
        <f t="shared" si="628"/>
        <v>Pass</v>
      </c>
      <c r="BO978" s="3" t="str">
        <f t="shared" si="629"/>
        <v>No</v>
      </c>
      <c r="BP978" s="3" t="str">
        <f t="shared" si="630"/>
        <v>FV&lt;$10K</v>
      </c>
      <c r="BQ978" t="s">
        <v>6650</v>
      </c>
      <c r="BR978" s="3" t="str">
        <f t="shared" si="631"/>
        <v>No, &lt; $20K Lien</v>
      </c>
      <c r="BS978" s="3" t="str">
        <f t="shared" si="632"/>
        <v>No, Lien &lt; $20K</v>
      </c>
      <c r="BT978" t="s">
        <v>6650</v>
      </c>
      <c r="BU978" s="3" t="str">
        <f t="shared" si="633"/>
        <v>No</v>
      </c>
      <c r="BV978" s="3" t="str">
        <f t="shared" si="634"/>
        <v>No</v>
      </c>
      <c r="BW978" s="3">
        <f t="shared" si="635"/>
        <v>1</v>
      </c>
      <c r="BX978" s="3" t="str">
        <f t="shared" si="636"/>
        <v>No</v>
      </c>
      <c r="BY978" s="3">
        <f t="shared" si="637"/>
        <v>58634</v>
      </c>
      <c r="BZ978">
        <v>1</v>
      </c>
      <c r="CA978" s="3">
        <f t="shared" si="638"/>
        <v>58634</v>
      </c>
      <c r="CC978" s="3">
        <f t="shared" si="639"/>
        <v>0</v>
      </c>
      <c r="CD978" s="3">
        <f t="shared" si="640"/>
        <v>0</v>
      </c>
      <c r="CE978" s="3" t="str">
        <f t="shared" si="641"/>
        <v/>
      </c>
      <c r="CF978" s="3" t="e">
        <f>HLOOKUP(CE978,'Valuation Data'!$D$2:$K$5,4,FALSE)</f>
        <v>#N/A</v>
      </c>
      <c r="CG978" s="3">
        <f t="shared" si="642"/>
        <v>58634</v>
      </c>
      <c r="CH978" s="3" t="str">
        <f t="shared" si="643"/>
        <v>No</v>
      </c>
      <c r="CI978" s="3" t="str">
        <f>VLOOKUP(R978,'Use Codes &amp; County Type'!A:D,4,FALSE)</f>
        <v>R</v>
      </c>
      <c r="CJ978" s="3" t="str">
        <f t="shared" si="644"/>
        <v>No</v>
      </c>
      <c r="CK978" s="3" t="str">
        <f t="shared" si="645"/>
        <v>Yes</v>
      </c>
      <c r="CL978" s="3">
        <f t="shared" si="646"/>
        <v>0.67</v>
      </c>
      <c r="CM978" s="3">
        <f t="shared" si="647"/>
        <v>39284.78</v>
      </c>
      <c r="CN978" s="3">
        <f t="shared" si="648"/>
        <v>3813.8999999999996</v>
      </c>
      <c r="CO978" s="3">
        <f t="shared" si="649"/>
        <v>35470.879999999997</v>
      </c>
      <c r="CP978" s="3">
        <f t="shared" si="650"/>
        <v>6.5045877818330655E-2</v>
      </c>
      <c r="CR978" s="3" t="str">
        <f t="shared" si="651"/>
        <v>No</v>
      </c>
      <c r="CV978" s="3" t="str">
        <f t="shared" si="652"/>
        <v>*Bid</v>
      </c>
      <c r="CW978" s="3">
        <f t="shared" si="653"/>
        <v>977</v>
      </c>
      <c r="CX978" s="3">
        <f t="shared" si="654"/>
        <v>762.78</v>
      </c>
      <c r="CY978" s="3" t="str">
        <f t="shared" si="655"/>
        <v>Ok</v>
      </c>
      <c r="CZ978">
        <v>0</v>
      </c>
      <c r="DA978">
        <v>0</v>
      </c>
    </row>
    <row r="979" spans="1:105" x14ac:dyDescent="0.25">
      <c r="A979">
        <v>978</v>
      </c>
      <c r="B979" t="s">
        <v>3</v>
      </c>
      <c r="C979" t="s">
        <v>1087</v>
      </c>
      <c r="D979">
        <v>1835.23</v>
      </c>
      <c r="E979">
        <v>2017</v>
      </c>
      <c r="F979">
        <v>1835.23</v>
      </c>
      <c r="G979">
        <v>1835.23</v>
      </c>
      <c r="H979" s="3">
        <f t="shared" si="615"/>
        <v>0</v>
      </c>
      <c r="I979">
        <v>45030</v>
      </c>
      <c r="J979" t="s">
        <v>2735</v>
      </c>
      <c r="K979" t="s">
        <v>2738</v>
      </c>
      <c r="L979">
        <v>32011</v>
      </c>
      <c r="M979" t="s">
        <v>3462</v>
      </c>
      <c r="N979" t="s">
        <v>4759</v>
      </c>
      <c r="O979">
        <v>-81.805078085768798</v>
      </c>
      <c r="P979">
        <v>30.561812293278599</v>
      </c>
      <c r="Q979" t="s">
        <v>5483</v>
      </c>
      <c r="R979">
        <v>1</v>
      </c>
      <c r="S979" t="s">
        <v>6539</v>
      </c>
      <c r="T979">
        <v>1001</v>
      </c>
      <c r="U979" t="s">
        <v>6582</v>
      </c>
      <c r="V979">
        <v>2017</v>
      </c>
      <c r="W979">
        <v>110137</v>
      </c>
      <c r="X979">
        <v>2017</v>
      </c>
      <c r="Y979">
        <v>110137</v>
      </c>
      <c r="Z979">
        <v>1667.34</v>
      </c>
      <c r="AA979" s="3">
        <f t="shared" si="616"/>
        <v>0.90851827836292998</v>
      </c>
      <c r="AB979" t="s">
        <v>6616</v>
      </c>
      <c r="AG979" t="s">
        <v>6616</v>
      </c>
      <c r="AI979" t="s">
        <v>6618</v>
      </c>
      <c r="AJ979" t="s">
        <v>6618</v>
      </c>
      <c r="AK979" t="s">
        <v>6618</v>
      </c>
      <c r="AL979">
        <v>0</v>
      </c>
      <c r="AM979">
        <v>0</v>
      </c>
      <c r="AN979">
        <v>0</v>
      </c>
      <c r="AO979">
        <v>0</v>
      </c>
      <c r="AP979" s="3" t="str">
        <f t="shared" si="617"/>
        <v>No</v>
      </c>
      <c r="AQ979" s="3" t="str">
        <f t="shared" si="618"/>
        <v>No</v>
      </c>
      <c r="AR979" s="3" t="str">
        <f t="shared" si="619"/>
        <v>No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 t="s">
        <v>6634</v>
      </c>
      <c r="AZ979" t="s">
        <v>6638</v>
      </c>
      <c r="BA979">
        <v>0</v>
      </c>
      <c r="BB979" t="s">
        <v>6616</v>
      </c>
      <c r="BC979" t="s">
        <v>6616</v>
      </c>
      <c r="BD979" s="4" t="str">
        <f t="shared" si="620"/>
        <v>No</v>
      </c>
      <c r="BE979" t="s">
        <v>6640</v>
      </c>
      <c r="BF979" s="3" t="str">
        <f t="shared" si="621"/>
        <v>No</v>
      </c>
      <c r="BG979" t="s">
        <v>6645</v>
      </c>
      <c r="BH979" s="3" t="str">
        <f t="shared" si="622"/>
        <v>45030 REVERE ST</v>
      </c>
      <c r="BI979" s="3" t="str">
        <f t="shared" si="623"/>
        <v>Callahan</v>
      </c>
      <c r="BJ979" s="3" t="str">
        <f t="shared" si="624"/>
        <v>Florida</v>
      </c>
      <c r="BK979" s="3">
        <f t="shared" si="625"/>
        <v>32011</v>
      </c>
      <c r="BL979" s="3" t="str">
        <f t="shared" si="626"/>
        <v>45030 REVERE ST CALLAHAN FL 32011</v>
      </c>
      <c r="BM979" s="3" t="str">
        <f t="shared" si="627"/>
        <v/>
      </c>
      <c r="BN979" s="3" t="str">
        <f t="shared" si="628"/>
        <v>Pass</v>
      </c>
      <c r="BO979" s="3" t="str">
        <f t="shared" si="629"/>
        <v>No</v>
      </c>
      <c r="BP979" s="3" t="str">
        <f t="shared" si="630"/>
        <v>FV&lt;$10K</v>
      </c>
      <c r="BQ979" t="s">
        <v>6650</v>
      </c>
      <c r="BR979" s="3" t="str">
        <f t="shared" si="631"/>
        <v>No, &lt; $20K Lien</v>
      </c>
      <c r="BS979" s="3" t="str">
        <f t="shared" si="632"/>
        <v>No, Lien &lt; $20K</v>
      </c>
      <c r="BT979" t="s">
        <v>6650</v>
      </c>
      <c r="BU979" s="3" t="str">
        <f t="shared" si="633"/>
        <v>No</v>
      </c>
      <c r="BV979" s="3" t="str">
        <f t="shared" si="634"/>
        <v>No</v>
      </c>
      <c r="BW979" s="3">
        <f t="shared" si="635"/>
        <v>0</v>
      </c>
      <c r="BX979" s="3" t="str">
        <f t="shared" si="636"/>
        <v>No</v>
      </c>
      <c r="BY979" s="3">
        <f t="shared" si="637"/>
        <v>110137</v>
      </c>
      <c r="BZ979">
        <v>1</v>
      </c>
      <c r="CA979" s="3">
        <f t="shared" si="638"/>
        <v>110137</v>
      </c>
      <c r="CC979" s="3">
        <f t="shared" si="639"/>
        <v>0</v>
      </c>
      <c r="CD979" s="3">
        <f t="shared" si="640"/>
        <v>0</v>
      </c>
      <c r="CE979" s="3" t="str">
        <f t="shared" si="641"/>
        <v/>
      </c>
      <c r="CF979" s="3" t="e">
        <f>HLOOKUP(CE979,'Valuation Data'!$D$2:$K$5,4,FALSE)</f>
        <v>#N/A</v>
      </c>
      <c r="CG979" s="3">
        <f t="shared" si="642"/>
        <v>110137</v>
      </c>
      <c r="CH979" s="3" t="str">
        <f t="shared" si="643"/>
        <v>No</v>
      </c>
      <c r="CI979" s="3" t="str">
        <f>VLOOKUP(R979,'Use Codes &amp; County Type'!A:D,4,FALSE)</f>
        <v>S</v>
      </c>
      <c r="CJ979" s="3" t="str">
        <f t="shared" si="644"/>
        <v>No</v>
      </c>
      <c r="CK979" s="3" t="str">
        <f t="shared" si="645"/>
        <v>No</v>
      </c>
      <c r="CL979" s="3">
        <f t="shared" si="646"/>
        <v>0.35</v>
      </c>
      <c r="CM979" s="3">
        <f t="shared" si="647"/>
        <v>38547.949999999997</v>
      </c>
      <c r="CN979" s="3">
        <f t="shared" si="648"/>
        <v>7340.92</v>
      </c>
      <c r="CO979" s="3">
        <f t="shared" si="649"/>
        <v>31207.03</v>
      </c>
      <c r="CP979" s="3">
        <f t="shared" si="650"/>
        <v>6.6652623550668713E-2</v>
      </c>
      <c r="CR979" s="3" t="str">
        <f t="shared" si="651"/>
        <v>No</v>
      </c>
      <c r="CV979" s="3" t="str">
        <f t="shared" si="652"/>
        <v>*Bid</v>
      </c>
      <c r="CW979" s="3">
        <f t="shared" si="653"/>
        <v>978</v>
      </c>
      <c r="CX979" s="3">
        <f t="shared" si="654"/>
        <v>1835.23</v>
      </c>
      <c r="CY979" s="3" t="str">
        <f t="shared" si="655"/>
        <v>Ok</v>
      </c>
      <c r="CZ979">
        <v>0</v>
      </c>
      <c r="DA979">
        <v>0</v>
      </c>
    </row>
    <row r="980" spans="1:105" x14ac:dyDescent="0.25">
      <c r="A980">
        <v>979</v>
      </c>
      <c r="B980" t="s">
        <v>3</v>
      </c>
      <c r="C980" t="s">
        <v>1088</v>
      </c>
      <c r="D980">
        <v>460.17</v>
      </c>
      <c r="E980">
        <v>2017</v>
      </c>
      <c r="F980">
        <v>460.17</v>
      </c>
      <c r="G980">
        <v>460.17</v>
      </c>
      <c r="H980" s="3">
        <f t="shared" si="615"/>
        <v>0</v>
      </c>
      <c r="J980" t="s">
        <v>2735</v>
      </c>
      <c r="K980" t="s">
        <v>2738</v>
      </c>
      <c r="L980">
        <v>32011</v>
      </c>
      <c r="M980" t="s">
        <v>3463</v>
      </c>
      <c r="N980" t="s">
        <v>4759</v>
      </c>
      <c r="O980">
        <v>-81.810586323045101</v>
      </c>
      <c r="P980">
        <v>30.563126850835399</v>
      </c>
      <c r="Q980" t="s">
        <v>5484</v>
      </c>
      <c r="R980">
        <v>0</v>
      </c>
      <c r="S980" t="s">
        <v>6538</v>
      </c>
      <c r="T980">
        <v>8001</v>
      </c>
      <c r="U980" t="s">
        <v>6581</v>
      </c>
      <c r="V980">
        <v>2017</v>
      </c>
      <c r="W980">
        <v>24684</v>
      </c>
      <c r="X980">
        <v>2017</v>
      </c>
      <c r="Y980">
        <v>28050</v>
      </c>
      <c r="Z980">
        <v>395.9</v>
      </c>
      <c r="AA980" s="3">
        <f t="shared" si="616"/>
        <v>0.86033422430840767</v>
      </c>
      <c r="AB980" t="s">
        <v>6616</v>
      </c>
      <c r="AC980" t="s">
        <v>6616</v>
      </c>
      <c r="AG980" t="s">
        <v>6616</v>
      </c>
      <c r="AH980" t="s">
        <v>6616</v>
      </c>
      <c r="AI980" t="s">
        <v>6618</v>
      </c>
      <c r="AJ980" t="s">
        <v>6618</v>
      </c>
      <c r="AK980" t="s">
        <v>6618</v>
      </c>
      <c r="AL980" t="s">
        <v>6618</v>
      </c>
      <c r="AM980" t="s">
        <v>6618</v>
      </c>
      <c r="AN980">
        <v>0</v>
      </c>
      <c r="AO980">
        <v>0</v>
      </c>
      <c r="AP980" s="3" t="str">
        <f t="shared" si="617"/>
        <v>No</v>
      </c>
      <c r="AQ980" s="3" t="str">
        <f t="shared" si="618"/>
        <v>No</v>
      </c>
      <c r="AR980" s="3" t="str">
        <f t="shared" si="619"/>
        <v>No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 t="s">
        <v>6634</v>
      </c>
      <c r="AZ980" t="s">
        <v>6638</v>
      </c>
      <c r="BA980">
        <v>1</v>
      </c>
      <c r="BB980" t="s">
        <v>6616</v>
      </c>
      <c r="BC980" t="s">
        <v>6616</v>
      </c>
      <c r="BD980" s="4" t="str">
        <f t="shared" si="620"/>
        <v>No</v>
      </c>
      <c r="BE980" t="s">
        <v>6640</v>
      </c>
      <c r="BF980" s="3" t="str">
        <f t="shared" si="621"/>
        <v>No</v>
      </c>
      <c r="BG980" t="s">
        <v>6645</v>
      </c>
      <c r="BH980" s="3" t="str">
        <f t="shared" si="622"/>
        <v>CIRCLE DR</v>
      </c>
      <c r="BI980" s="3" t="str">
        <f t="shared" si="623"/>
        <v>Callahan</v>
      </c>
      <c r="BJ980" s="3" t="str">
        <f t="shared" si="624"/>
        <v>Florida</v>
      </c>
      <c r="BK980" s="3">
        <f t="shared" si="625"/>
        <v>32011</v>
      </c>
      <c r="BL980" s="3" t="str">
        <f t="shared" si="626"/>
        <v>CIRCLE DR CALLAHAN FL 32011</v>
      </c>
      <c r="BM980" s="3" t="str">
        <f t="shared" si="627"/>
        <v/>
      </c>
      <c r="BN980" s="3" t="str">
        <f t="shared" si="628"/>
        <v>Pass</v>
      </c>
      <c r="BO980" s="3" t="str">
        <f t="shared" si="629"/>
        <v>No</v>
      </c>
      <c r="BP980" s="3" t="str">
        <f t="shared" si="630"/>
        <v>FV&lt;$10K</v>
      </c>
      <c r="BQ980" t="s">
        <v>6650</v>
      </c>
      <c r="BR980" s="3" t="str">
        <f t="shared" si="631"/>
        <v>No, &lt; $20K Lien</v>
      </c>
      <c r="BS980" s="3" t="str">
        <f t="shared" si="632"/>
        <v>No, Lien &lt; $20K</v>
      </c>
      <c r="BT980" t="s">
        <v>6650</v>
      </c>
      <c r="BU980" s="3" t="str">
        <f t="shared" si="633"/>
        <v>No</v>
      </c>
      <c r="BV980" s="3" t="str">
        <f t="shared" si="634"/>
        <v>No</v>
      </c>
      <c r="BW980" s="3">
        <f t="shared" si="635"/>
        <v>1</v>
      </c>
      <c r="BX980" s="3" t="str">
        <f t="shared" si="636"/>
        <v>No</v>
      </c>
      <c r="BY980" s="3">
        <f t="shared" si="637"/>
        <v>24684</v>
      </c>
      <c r="BZ980">
        <v>1</v>
      </c>
      <c r="CA980" s="3">
        <f t="shared" si="638"/>
        <v>24684</v>
      </c>
      <c r="CC980" s="3">
        <f t="shared" si="639"/>
        <v>0</v>
      </c>
      <c r="CD980" s="3">
        <f t="shared" si="640"/>
        <v>0</v>
      </c>
      <c r="CE980" s="3" t="str">
        <f t="shared" si="641"/>
        <v/>
      </c>
      <c r="CF980" s="3" t="e">
        <f>HLOOKUP(CE980,'Valuation Data'!$D$2:$K$5,4,FALSE)</f>
        <v>#N/A</v>
      </c>
      <c r="CG980" s="3">
        <f t="shared" si="642"/>
        <v>24684</v>
      </c>
      <c r="CH980" s="3" t="str">
        <f t="shared" si="643"/>
        <v>No</v>
      </c>
      <c r="CI980" s="3" t="str">
        <f>VLOOKUP(R980,'Use Codes &amp; County Type'!A:D,4,FALSE)</f>
        <v>V</v>
      </c>
      <c r="CJ980" s="3" t="str">
        <f t="shared" si="644"/>
        <v>Yes</v>
      </c>
      <c r="CK980" s="3" t="str">
        <f t="shared" si="645"/>
        <v>No</v>
      </c>
      <c r="CL980" s="3">
        <f t="shared" si="646"/>
        <v>0</v>
      </c>
      <c r="CM980" s="3">
        <f t="shared" si="647"/>
        <v>0</v>
      </c>
      <c r="CN980" s="3">
        <f t="shared" si="648"/>
        <v>2300.85</v>
      </c>
      <c r="CO980" s="3">
        <f t="shared" si="649"/>
        <v>-2300.85</v>
      </c>
      <c r="CP980" s="3">
        <f t="shared" si="650"/>
        <v>9.3212202236266403E-2</v>
      </c>
      <c r="CR980" s="3" t="str">
        <f t="shared" si="651"/>
        <v>No</v>
      </c>
      <c r="CV980" s="3" t="str">
        <f t="shared" si="652"/>
        <v>FMV&lt;$30K</v>
      </c>
      <c r="CW980" s="3">
        <f t="shared" si="653"/>
        <v>979</v>
      </c>
      <c r="CX980" s="3">
        <f t="shared" si="654"/>
        <v>460.17</v>
      </c>
      <c r="CY980" s="3" t="str">
        <f t="shared" si="655"/>
        <v>Ok</v>
      </c>
      <c r="CZ980">
        <v>0</v>
      </c>
      <c r="DA980">
        <v>0</v>
      </c>
    </row>
    <row r="981" spans="1:105" x14ac:dyDescent="0.25">
      <c r="A981">
        <v>980</v>
      </c>
      <c r="B981" t="s">
        <v>3</v>
      </c>
      <c r="C981" t="s">
        <v>1089</v>
      </c>
      <c r="D981">
        <v>2396.2199999999998</v>
      </c>
      <c r="E981">
        <v>2017</v>
      </c>
      <c r="F981">
        <v>2396.2199999999998</v>
      </c>
      <c r="G981">
        <v>2396.2199999999998</v>
      </c>
      <c r="H981" s="3">
        <f t="shared" si="615"/>
        <v>0</v>
      </c>
      <c r="I981">
        <v>45164</v>
      </c>
      <c r="J981" t="s">
        <v>2735</v>
      </c>
      <c r="K981" t="s">
        <v>2738</v>
      </c>
      <c r="L981">
        <v>32011</v>
      </c>
      <c r="M981" t="s">
        <v>3464</v>
      </c>
      <c r="N981" t="s">
        <v>4759</v>
      </c>
      <c r="O981">
        <v>-81.812483305902404</v>
      </c>
      <c r="P981">
        <v>30.567030078328902</v>
      </c>
      <c r="Q981" t="s">
        <v>5485</v>
      </c>
      <c r="R981">
        <v>1</v>
      </c>
      <c r="S981" t="s">
        <v>6539</v>
      </c>
      <c r="T981">
        <v>1001</v>
      </c>
      <c r="U981" t="s">
        <v>6582</v>
      </c>
      <c r="V981">
        <v>2017</v>
      </c>
      <c r="W981">
        <v>183505</v>
      </c>
      <c r="X981">
        <v>2017</v>
      </c>
      <c r="Y981">
        <v>187656</v>
      </c>
      <c r="Z981">
        <v>2186.06</v>
      </c>
      <c r="AA981" s="3">
        <f t="shared" si="616"/>
        <v>0.91229519827060956</v>
      </c>
      <c r="AB981" t="s">
        <v>6616</v>
      </c>
      <c r="AC981" t="s">
        <v>6616</v>
      </c>
      <c r="AD981" t="s">
        <v>6616</v>
      </c>
      <c r="AE981" t="s">
        <v>6616</v>
      </c>
      <c r="AF981" t="s">
        <v>6616</v>
      </c>
      <c r="AG981" t="s">
        <v>6616</v>
      </c>
      <c r="AH981" t="s">
        <v>6616</v>
      </c>
      <c r="AI981" t="s">
        <v>6618</v>
      </c>
      <c r="AJ981" t="s">
        <v>6618</v>
      </c>
      <c r="AK981" t="s">
        <v>6618</v>
      </c>
      <c r="AL981" t="s">
        <v>6618</v>
      </c>
      <c r="AM981" t="s">
        <v>6618</v>
      </c>
      <c r="AN981" t="s">
        <v>6618</v>
      </c>
      <c r="AO981" t="s">
        <v>6618</v>
      </c>
      <c r="AP981" s="3" t="str">
        <f t="shared" si="617"/>
        <v>No</v>
      </c>
      <c r="AQ981" s="3" t="str">
        <f t="shared" si="618"/>
        <v>No</v>
      </c>
      <c r="AR981" s="3" t="str">
        <f t="shared" si="619"/>
        <v>No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 t="s">
        <v>6634</v>
      </c>
      <c r="AZ981" t="s">
        <v>6638</v>
      </c>
      <c r="BA981">
        <v>1</v>
      </c>
      <c r="BB981" t="s">
        <v>6617</v>
      </c>
      <c r="BC981" t="s">
        <v>6616</v>
      </c>
      <c r="BD981" s="4" t="str">
        <f t="shared" si="620"/>
        <v>No</v>
      </c>
      <c r="BE981" t="s">
        <v>6640</v>
      </c>
      <c r="BF981" s="3" t="str">
        <f t="shared" si="621"/>
        <v>No</v>
      </c>
      <c r="BG981" t="s">
        <v>6645</v>
      </c>
      <c r="BH981" s="3" t="str">
        <f t="shared" si="622"/>
        <v>45164 STRATTON RD</v>
      </c>
      <c r="BI981" s="3" t="str">
        <f t="shared" si="623"/>
        <v>Callahan</v>
      </c>
      <c r="BJ981" s="3" t="str">
        <f t="shared" si="624"/>
        <v>Florida</v>
      </c>
      <c r="BK981" s="3">
        <f t="shared" si="625"/>
        <v>32011</v>
      </c>
      <c r="BL981" s="3" t="str">
        <f t="shared" si="626"/>
        <v>45164 STRATTON RD CALLAHAN FL 32011</v>
      </c>
      <c r="BM981" s="3" t="str">
        <f t="shared" si="627"/>
        <v/>
      </c>
      <c r="BN981" s="3" t="str">
        <f t="shared" si="628"/>
        <v>Pass</v>
      </c>
      <c r="BO981" s="3" t="str">
        <f t="shared" si="629"/>
        <v>No</v>
      </c>
      <c r="BP981" s="3" t="str">
        <f t="shared" si="630"/>
        <v>FV&lt;$10K</v>
      </c>
      <c r="BQ981" t="s">
        <v>6650</v>
      </c>
      <c r="BR981" s="3" t="str">
        <f t="shared" si="631"/>
        <v>No, &lt; $20K Lien</v>
      </c>
      <c r="BS981" s="3" t="str">
        <f t="shared" si="632"/>
        <v>No, Lien &lt; $20K</v>
      </c>
      <c r="BT981" t="s">
        <v>6650</v>
      </c>
      <c r="BU981" s="3" t="str">
        <f t="shared" si="633"/>
        <v>No</v>
      </c>
      <c r="BV981" s="3" t="str">
        <f t="shared" si="634"/>
        <v>No</v>
      </c>
      <c r="BW981" s="3">
        <f t="shared" si="635"/>
        <v>1</v>
      </c>
      <c r="BX981" s="3" t="str">
        <f t="shared" si="636"/>
        <v>No</v>
      </c>
      <c r="BY981" s="3">
        <f t="shared" si="637"/>
        <v>183505</v>
      </c>
      <c r="BZ981">
        <v>1</v>
      </c>
      <c r="CA981" s="3">
        <f t="shared" si="638"/>
        <v>183505</v>
      </c>
      <c r="CC981" s="3">
        <f t="shared" si="639"/>
        <v>0</v>
      </c>
      <c r="CD981" s="3">
        <f t="shared" si="640"/>
        <v>0</v>
      </c>
      <c r="CE981" s="3" t="str">
        <f t="shared" si="641"/>
        <v/>
      </c>
      <c r="CF981" s="3" t="e">
        <f>HLOOKUP(CE981,'Valuation Data'!$D$2:$K$5,4,FALSE)</f>
        <v>#N/A</v>
      </c>
      <c r="CG981" s="3">
        <f t="shared" si="642"/>
        <v>183505</v>
      </c>
      <c r="CH981" s="3" t="str">
        <f t="shared" si="643"/>
        <v>No</v>
      </c>
      <c r="CI981" s="3" t="str">
        <f>VLOOKUP(R981,'Use Codes &amp; County Type'!A:D,4,FALSE)</f>
        <v>S</v>
      </c>
      <c r="CJ981" s="3" t="str">
        <f t="shared" si="644"/>
        <v>No</v>
      </c>
      <c r="CK981" s="3" t="str">
        <f t="shared" si="645"/>
        <v>Yes</v>
      </c>
      <c r="CL981" s="3">
        <f t="shared" si="646"/>
        <v>0.67</v>
      </c>
      <c r="CM981" s="3">
        <f t="shared" si="647"/>
        <v>122948.35</v>
      </c>
      <c r="CN981" s="3">
        <f t="shared" si="648"/>
        <v>11981.099999999999</v>
      </c>
      <c r="CO981" s="3">
        <f t="shared" si="649"/>
        <v>110967.25</v>
      </c>
      <c r="CP981" s="3">
        <f t="shared" si="650"/>
        <v>6.5290319064875604E-2</v>
      </c>
      <c r="CR981" s="3" t="str">
        <f t="shared" si="651"/>
        <v>No</v>
      </c>
      <c r="CV981" s="3" t="str">
        <f t="shared" si="652"/>
        <v>*Bid</v>
      </c>
      <c r="CW981" s="3">
        <f t="shared" si="653"/>
        <v>980</v>
      </c>
      <c r="CX981" s="3">
        <f t="shared" si="654"/>
        <v>2396.2199999999998</v>
      </c>
      <c r="CY981" s="3" t="str">
        <f t="shared" si="655"/>
        <v>Ok</v>
      </c>
      <c r="CZ981">
        <v>0</v>
      </c>
      <c r="DA981">
        <v>0</v>
      </c>
    </row>
    <row r="982" spans="1:105" x14ac:dyDescent="0.25">
      <c r="A982">
        <v>981</v>
      </c>
      <c r="B982" t="s">
        <v>3</v>
      </c>
      <c r="C982" t="s">
        <v>1090</v>
      </c>
      <c r="D982">
        <v>3479.32</v>
      </c>
      <c r="E982">
        <v>2017</v>
      </c>
      <c r="F982">
        <v>3479.32</v>
      </c>
      <c r="G982">
        <v>3479.32</v>
      </c>
      <c r="H982" s="3">
        <f t="shared" si="615"/>
        <v>0</v>
      </c>
      <c r="I982">
        <v>45200</v>
      </c>
      <c r="J982" t="s">
        <v>2735</v>
      </c>
      <c r="K982" t="s">
        <v>2738</v>
      </c>
      <c r="L982">
        <v>32011</v>
      </c>
      <c r="M982" t="s">
        <v>3465</v>
      </c>
      <c r="N982" t="s">
        <v>4759</v>
      </c>
      <c r="O982">
        <v>-81.818265356032299</v>
      </c>
      <c r="P982">
        <v>30.566160824594601</v>
      </c>
      <c r="Q982" t="s">
        <v>5081</v>
      </c>
      <c r="R982">
        <v>50</v>
      </c>
      <c r="S982" t="s">
        <v>6540</v>
      </c>
      <c r="T982">
        <v>7000</v>
      </c>
      <c r="U982" t="s">
        <v>6583</v>
      </c>
      <c r="V982">
        <v>2017</v>
      </c>
      <c r="W982">
        <v>249657</v>
      </c>
      <c r="X982">
        <v>2017</v>
      </c>
      <c r="Y982">
        <v>357127</v>
      </c>
      <c r="Z982">
        <v>3187.53</v>
      </c>
      <c r="AA982" s="3">
        <f t="shared" si="616"/>
        <v>0.91613591161491326</v>
      </c>
      <c r="AB982" t="s">
        <v>6616</v>
      </c>
      <c r="AI982" t="s">
        <v>6618</v>
      </c>
      <c r="AJ982" t="s">
        <v>6618</v>
      </c>
      <c r="AK982">
        <v>0</v>
      </c>
      <c r="AL982">
        <v>0</v>
      </c>
      <c r="AM982">
        <v>0</v>
      </c>
      <c r="AN982">
        <v>0</v>
      </c>
      <c r="AO982">
        <v>0</v>
      </c>
      <c r="AP982" s="3" t="str">
        <f t="shared" si="617"/>
        <v>No</v>
      </c>
      <c r="AQ982" s="3" t="str">
        <f t="shared" si="618"/>
        <v>No</v>
      </c>
      <c r="AR982" s="3" t="str">
        <f t="shared" si="619"/>
        <v>No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 t="s">
        <v>6634</v>
      </c>
      <c r="AZ982" t="s">
        <v>6638</v>
      </c>
      <c r="BA982">
        <v>0</v>
      </c>
      <c r="BB982" t="s">
        <v>6617</v>
      </c>
      <c r="BC982" t="s">
        <v>6616</v>
      </c>
      <c r="BD982" s="4" t="str">
        <f t="shared" si="620"/>
        <v>No</v>
      </c>
      <c r="BE982" t="s">
        <v>6640</v>
      </c>
      <c r="BF982" s="3" t="str">
        <f t="shared" si="621"/>
        <v>No</v>
      </c>
      <c r="BG982" t="s">
        <v>6645</v>
      </c>
      <c r="BH982" s="3" t="str">
        <f t="shared" si="622"/>
        <v>45200 DORMAN PL</v>
      </c>
      <c r="BI982" s="3" t="str">
        <f t="shared" si="623"/>
        <v>Callahan</v>
      </c>
      <c r="BJ982" s="3" t="str">
        <f t="shared" si="624"/>
        <v>Florida</v>
      </c>
      <c r="BK982" s="3">
        <f t="shared" si="625"/>
        <v>32011</v>
      </c>
      <c r="BL982" s="3" t="str">
        <f t="shared" si="626"/>
        <v>45200 DORMAN PL CALLAHAN FL 32011</v>
      </c>
      <c r="BM982" s="3" t="str">
        <f t="shared" si="627"/>
        <v/>
      </c>
      <c r="BN982" s="3" t="str">
        <f t="shared" si="628"/>
        <v>Pass</v>
      </c>
      <c r="BO982" s="3" t="str">
        <f t="shared" si="629"/>
        <v>No</v>
      </c>
      <c r="BP982" s="3" t="str">
        <f t="shared" si="630"/>
        <v>FV&lt;$10K</v>
      </c>
      <c r="BQ982" t="s">
        <v>6650</v>
      </c>
      <c r="BR982" s="3" t="str">
        <f t="shared" si="631"/>
        <v>No, &lt; $20K Lien</v>
      </c>
      <c r="BS982" s="3" t="str">
        <f t="shared" si="632"/>
        <v>No, Lien &lt; $20K</v>
      </c>
      <c r="BT982" t="s">
        <v>6650</v>
      </c>
      <c r="BU982" s="3" t="str">
        <f t="shared" si="633"/>
        <v>No</v>
      </c>
      <c r="BV982" s="3" t="str">
        <f t="shared" si="634"/>
        <v>No</v>
      </c>
      <c r="BW982" s="3">
        <f t="shared" si="635"/>
        <v>0</v>
      </c>
      <c r="BX982" s="3" t="str">
        <f t="shared" si="636"/>
        <v>No</v>
      </c>
      <c r="BY982" s="3">
        <f t="shared" si="637"/>
        <v>249657</v>
      </c>
      <c r="BZ982">
        <v>1</v>
      </c>
      <c r="CA982" s="3">
        <f t="shared" si="638"/>
        <v>249657</v>
      </c>
      <c r="CC982" s="3">
        <f t="shared" si="639"/>
        <v>0</v>
      </c>
      <c r="CD982" s="3">
        <f t="shared" si="640"/>
        <v>0</v>
      </c>
      <c r="CE982" s="3" t="str">
        <f t="shared" si="641"/>
        <v/>
      </c>
      <c r="CF982" s="3" t="e">
        <f>HLOOKUP(CE982,'Valuation Data'!$D$2:$K$5,4,FALSE)</f>
        <v>#N/A</v>
      </c>
      <c r="CG982" s="3">
        <f t="shared" si="642"/>
        <v>249657</v>
      </c>
      <c r="CH982" s="3" t="str">
        <f t="shared" si="643"/>
        <v>No</v>
      </c>
      <c r="CI982" s="3" t="str">
        <f>VLOOKUP(R982,'Use Codes &amp; County Type'!A:D,4,FALSE)</f>
        <v>V</v>
      </c>
      <c r="CJ982" s="3" t="str">
        <f t="shared" si="644"/>
        <v>Yes</v>
      </c>
      <c r="CK982" s="3" t="str">
        <f t="shared" si="645"/>
        <v>Yes</v>
      </c>
      <c r="CL982" s="3">
        <f t="shared" si="646"/>
        <v>0</v>
      </c>
      <c r="CM982" s="3">
        <f t="shared" si="647"/>
        <v>0</v>
      </c>
      <c r="CN982" s="3">
        <f t="shared" si="648"/>
        <v>13917.28</v>
      </c>
      <c r="CO982" s="3">
        <f t="shared" si="649"/>
        <v>-13917.28</v>
      </c>
      <c r="CP982" s="3">
        <f t="shared" si="650"/>
        <v>5.5745602967271102E-2</v>
      </c>
      <c r="CR982" s="3" t="str">
        <f t="shared" si="651"/>
        <v>No</v>
      </c>
      <c r="CV982" s="3" t="str">
        <f t="shared" si="652"/>
        <v>Vacant, No Sales Data</v>
      </c>
      <c r="CW982" s="3">
        <f t="shared" si="653"/>
        <v>981</v>
      </c>
      <c r="CX982" s="3">
        <f t="shared" si="654"/>
        <v>3479.32</v>
      </c>
      <c r="CY982" s="3" t="str">
        <f t="shared" si="655"/>
        <v>Ok</v>
      </c>
      <c r="CZ982">
        <v>0</v>
      </c>
      <c r="DA982">
        <v>0</v>
      </c>
    </row>
    <row r="983" spans="1:105" x14ac:dyDescent="0.25">
      <c r="A983">
        <v>982</v>
      </c>
      <c r="B983" t="s">
        <v>3</v>
      </c>
      <c r="C983" t="s">
        <v>1091</v>
      </c>
      <c r="D983">
        <v>8767.32</v>
      </c>
      <c r="E983">
        <v>2017</v>
      </c>
      <c r="F983" t="e">
        <f>NA()</f>
        <v>#N/A</v>
      </c>
      <c r="G983" t="e">
        <f>NA()</f>
        <v>#N/A</v>
      </c>
      <c r="H983" s="3" t="e">
        <f t="shared" si="615"/>
        <v>#N/A</v>
      </c>
      <c r="I983" t="e">
        <f>NA()</f>
        <v>#N/A</v>
      </c>
      <c r="J983" t="e">
        <f>NA()</f>
        <v>#N/A</v>
      </c>
      <c r="K983" t="e">
        <f>NA()</f>
        <v>#N/A</v>
      </c>
      <c r="L983" t="e">
        <f>NA()</f>
        <v>#N/A</v>
      </c>
      <c r="M983" t="e">
        <f>NA()</f>
        <v>#N/A</v>
      </c>
      <c r="N983" t="e">
        <f>NA()</f>
        <v>#N/A</v>
      </c>
      <c r="O983" t="e">
        <f>NA()</f>
        <v>#N/A</v>
      </c>
      <c r="P983" t="e">
        <f>NA()</f>
        <v>#N/A</v>
      </c>
      <c r="Q983" t="e">
        <f>NA()</f>
        <v>#N/A</v>
      </c>
      <c r="R983">
        <v>16</v>
      </c>
      <c r="S983" t="s">
        <v>6565</v>
      </c>
      <c r="T983" t="e">
        <f>NA()</f>
        <v>#N/A</v>
      </c>
      <c r="U983" t="e">
        <f>NA()</f>
        <v>#N/A</v>
      </c>
      <c r="V983">
        <v>2017</v>
      </c>
      <c r="W983">
        <v>2054244</v>
      </c>
      <c r="X983" t="e">
        <f>NA()</f>
        <v>#N/A</v>
      </c>
      <c r="Y983" t="e">
        <f>NA()</f>
        <v>#N/A</v>
      </c>
      <c r="Z983" t="e">
        <f>NA()</f>
        <v>#N/A</v>
      </c>
      <c r="AA983" s="3">
        <f t="shared" si="616"/>
        <v>0</v>
      </c>
      <c r="AI983" t="e">
        <f>NA()</f>
        <v>#N/A</v>
      </c>
      <c r="AJ983" t="e">
        <f>NA()</f>
        <v>#N/A</v>
      </c>
      <c r="AK983" t="e">
        <f>NA()</f>
        <v>#N/A</v>
      </c>
      <c r="AL983" t="e">
        <f>NA()</f>
        <v>#N/A</v>
      </c>
      <c r="AM983" t="e">
        <f>NA()</f>
        <v>#N/A</v>
      </c>
      <c r="AN983" t="e">
        <f>NA()</f>
        <v>#N/A</v>
      </c>
      <c r="AO983" t="e">
        <f>NA()</f>
        <v>#N/A</v>
      </c>
      <c r="AP983" s="3" t="str">
        <f t="shared" si="617"/>
        <v>No</v>
      </c>
      <c r="AQ983" s="3" t="str">
        <f t="shared" si="618"/>
        <v>No</v>
      </c>
      <c r="AR983" s="3" t="str">
        <f t="shared" si="619"/>
        <v>No</v>
      </c>
      <c r="AS983" t="e">
        <f>NA()</f>
        <v>#N/A</v>
      </c>
      <c r="AT983" t="e">
        <f>NA()</f>
        <v>#N/A</v>
      </c>
      <c r="AU983" t="e">
        <f>NA()</f>
        <v>#N/A</v>
      </c>
      <c r="AV983" t="e">
        <f>NA()</f>
        <v>#N/A</v>
      </c>
      <c r="AW983" t="e">
        <f>NA()</f>
        <v>#N/A</v>
      </c>
      <c r="AX983" t="e">
        <f>NA()</f>
        <v>#N/A</v>
      </c>
      <c r="AY983" t="e">
        <f>NA()</f>
        <v>#N/A</v>
      </c>
      <c r="AZ983" t="e">
        <f>NA()</f>
        <v>#N/A</v>
      </c>
      <c r="BA983">
        <v>0</v>
      </c>
      <c r="BB983" t="s">
        <v>6616</v>
      </c>
      <c r="BC983" t="e">
        <f>NA()</f>
        <v>#N/A</v>
      </c>
      <c r="BD983" s="4" t="str">
        <f t="shared" si="620"/>
        <v>No</v>
      </c>
      <c r="BE983" t="e">
        <f>NA()</f>
        <v>#N/A</v>
      </c>
      <c r="BF983" s="3" t="str">
        <f t="shared" si="621"/>
        <v>No</v>
      </c>
      <c r="BG983" t="e">
        <f>NA()</f>
        <v>#N/A</v>
      </c>
      <c r="BH983" s="3" t="e">
        <f t="shared" si="622"/>
        <v>#N/A</v>
      </c>
      <c r="BI983" s="3" t="e">
        <f t="shared" si="623"/>
        <v>#N/A</v>
      </c>
      <c r="BJ983" s="3" t="e">
        <f t="shared" si="624"/>
        <v>#N/A</v>
      </c>
      <c r="BK983" s="3" t="e">
        <f t="shared" si="625"/>
        <v>#N/A</v>
      </c>
      <c r="BL983" s="3" t="e">
        <f t="shared" si="626"/>
        <v>#N/A</v>
      </c>
      <c r="BM983" s="3" t="e">
        <f t="shared" si="627"/>
        <v>#N/A</v>
      </c>
      <c r="BN983" s="3" t="str">
        <f t="shared" si="628"/>
        <v>Pass</v>
      </c>
      <c r="BO983" s="3" t="e">
        <f t="shared" si="629"/>
        <v>#N/A</v>
      </c>
      <c r="BP983" s="3" t="str">
        <f t="shared" si="630"/>
        <v>FV&lt;$10K</v>
      </c>
      <c r="BQ983" t="s">
        <v>6650</v>
      </c>
      <c r="BR983" s="3" t="str">
        <f t="shared" si="631"/>
        <v>No, &lt; $20K Lien</v>
      </c>
      <c r="BS983" s="3" t="str">
        <f t="shared" si="632"/>
        <v>No, Lien &lt; $20K</v>
      </c>
      <c r="BT983" t="s">
        <v>6650</v>
      </c>
      <c r="BU983" s="3" t="str">
        <f t="shared" si="633"/>
        <v>No</v>
      </c>
      <c r="BV983" s="3" t="str">
        <f t="shared" si="634"/>
        <v>No</v>
      </c>
      <c r="BW983" s="3">
        <f t="shared" si="635"/>
        <v>0</v>
      </c>
      <c r="BX983" s="3" t="str">
        <f t="shared" si="636"/>
        <v>No</v>
      </c>
      <c r="BY983" s="3">
        <f t="shared" si="637"/>
        <v>2054244</v>
      </c>
      <c r="BZ983">
        <v>1</v>
      </c>
      <c r="CA983" s="3">
        <f t="shared" si="638"/>
        <v>2054244</v>
      </c>
      <c r="CC983" s="3" t="e">
        <f t="shared" si="639"/>
        <v>#N/A</v>
      </c>
      <c r="CD983" s="3" t="e">
        <f t="shared" si="640"/>
        <v>#N/A</v>
      </c>
      <c r="CE983" s="3" t="str">
        <f t="shared" si="641"/>
        <v/>
      </c>
      <c r="CF983" s="3" t="e">
        <f>HLOOKUP(CE983,'Valuation Data'!$D$2:$K$5,4,FALSE)</f>
        <v>#N/A</v>
      </c>
      <c r="CG983" s="3">
        <f t="shared" si="642"/>
        <v>2054244</v>
      </c>
      <c r="CH983" s="3" t="str">
        <f t="shared" si="643"/>
        <v>No</v>
      </c>
      <c r="CI983" s="3" t="str">
        <f>VLOOKUP(R983,'Use Codes &amp; County Type'!A:D,4,FALSE)</f>
        <v>C</v>
      </c>
      <c r="CJ983" s="3" t="str">
        <f t="shared" si="644"/>
        <v>No</v>
      </c>
      <c r="CK983" s="3" t="str">
        <f t="shared" si="645"/>
        <v>No</v>
      </c>
      <c r="CL983" s="3">
        <f t="shared" si="646"/>
        <v>0.3</v>
      </c>
      <c r="CM983" s="3">
        <f t="shared" si="647"/>
        <v>616273.19999999995</v>
      </c>
      <c r="CN983" s="3" t="e">
        <f t="shared" si="648"/>
        <v>#N/A</v>
      </c>
      <c r="CO983" s="3" t="e">
        <f t="shared" si="649"/>
        <v>#N/A</v>
      </c>
      <c r="CP983" s="3" t="e">
        <f t="shared" si="650"/>
        <v>#N/A</v>
      </c>
      <c r="CR983" s="3" t="e">
        <f t="shared" si="651"/>
        <v>#N/A</v>
      </c>
      <c r="CV983" s="3" t="e">
        <f t="shared" si="652"/>
        <v>#N/A</v>
      </c>
      <c r="CW983" s="3">
        <f t="shared" si="653"/>
        <v>982</v>
      </c>
      <c r="CX983" s="3">
        <f t="shared" si="654"/>
        <v>8767.32</v>
      </c>
      <c r="CY983" s="3" t="e">
        <f t="shared" si="655"/>
        <v>#N/A</v>
      </c>
      <c r="CZ983" t="e">
        <f>NA()</f>
        <v>#N/A</v>
      </c>
      <c r="DA983" t="e">
        <f>NA()</f>
        <v>#N/A</v>
      </c>
    </row>
    <row r="984" spans="1:105" x14ac:dyDescent="0.25">
      <c r="A984">
        <v>983</v>
      </c>
      <c r="B984" t="s">
        <v>3</v>
      </c>
      <c r="C984" t="s">
        <v>1092</v>
      </c>
      <c r="D984">
        <v>4513.17</v>
      </c>
      <c r="E984">
        <v>2017</v>
      </c>
      <c r="F984" t="e">
        <f>NA()</f>
        <v>#N/A</v>
      </c>
      <c r="G984" t="e">
        <f>NA()</f>
        <v>#N/A</v>
      </c>
      <c r="H984" s="3" t="e">
        <f t="shared" si="615"/>
        <v>#N/A</v>
      </c>
      <c r="I984" t="e">
        <f>NA()</f>
        <v>#N/A</v>
      </c>
      <c r="J984" t="e">
        <f>NA()</f>
        <v>#N/A</v>
      </c>
      <c r="K984" t="e">
        <f>NA()</f>
        <v>#N/A</v>
      </c>
      <c r="L984" t="e">
        <f>NA()</f>
        <v>#N/A</v>
      </c>
      <c r="M984" t="e">
        <f>NA()</f>
        <v>#N/A</v>
      </c>
      <c r="N984" t="e">
        <f>NA()</f>
        <v>#N/A</v>
      </c>
      <c r="O984" t="e">
        <f>NA()</f>
        <v>#N/A</v>
      </c>
      <c r="P984" t="e">
        <f>NA()</f>
        <v>#N/A</v>
      </c>
      <c r="Q984" t="e">
        <f>NA()</f>
        <v>#N/A</v>
      </c>
      <c r="R984">
        <v>16</v>
      </c>
      <c r="S984" t="s">
        <v>6565</v>
      </c>
      <c r="T984" t="e">
        <f>NA()</f>
        <v>#N/A</v>
      </c>
      <c r="U984" t="e">
        <f>NA()</f>
        <v>#N/A</v>
      </c>
      <c r="V984">
        <v>2017</v>
      </c>
      <c r="W984">
        <v>1060509</v>
      </c>
      <c r="X984" t="e">
        <f>NA()</f>
        <v>#N/A</v>
      </c>
      <c r="Y984" t="e">
        <f>NA()</f>
        <v>#N/A</v>
      </c>
      <c r="Z984" t="e">
        <f>NA()</f>
        <v>#N/A</v>
      </c>
      <c r="AA984" s="3">
        <f t="shared" si="616"/>
        <v>0</v>
      </c>
      <c r="AI984" t="e">
        <f>NA()</f>
        <v>#N/A</v>
      </c>
      <c r="AJ984" t="e">
        <f>NA()</f>
        <v>#N/A</v>
      </c>
      <c r="AK984" t="e">
        <f>NA()</f>
        <v>#N/A</v>
      </c>
      <c r="AL984" t="e">
        <f>NA()</f>
        <v>#N/A</v>
      </c>
      <c r="AM984" t="e">
        <f>NA()</f>
        <v>#N/A</v>
      </c>
      <c r="AN984" t="e">
        <f>NA()</f>
        <v>#N/A</v>
      </c>
      <c r="AO984" t="e">
        <f>NA()</f>
        <v>#N/A</v>
      </c>
      <c r="AP984" s="3" t="str">
        <f t="shared" si="617"/>
        <v>No</v>
      </c>
      <c r="AQ984" s="3" t="str">
        <f t="shared" si="618"/>
        <v>No</v>
      </c>
      <c r="AR984" s="3" t="str">
        <f t="shared" si="619"/>
        <v>No</v>
      </c>
      <c r="AS984" t="e">
        <f>NA()</f>
        <v>#N/A</v>
      </c>
      <c r="AT984" t="e">
        <f>NA()</f>
        <v>#N/A</v>
      </c>
      <c r="AU984" t="e">
        <f>NA()</f>
        <v>#N/A</v>
      </c>
      <c r="AV984" t="e">
        <f>NA()</f>
        <v>#N/A</v>
      </c>
      <c r="AW984" t="e">
        <f>NA()</f>
        <v>#N/A</v>
      </c>
      <c r="AX984" t="e">
        <f>NA()</f>
        <v>#N/A</v>
      </c>
      <c r="AY984" t="e">
        <f>NA()</f>
        <v>#N/A</v>
      </c>
      <c r="AZ984" t="e">
        <f>NA()</f>
        <v>#N/A</v>
      </c>
      <c r="BA984">
        <v>0</v>
      </c>
      <c r="BB984" t="s">
        <v>6616</v>
      </c>
      <c r="BC984" t="e">
        <f>NA()</f>
        <v>#N/A</v>
      </c>
      <c r="BD984" s="4" t="str">
        <f t="shared" si="620"/>
        <v>No</v>
      </c>
      <c r="BE984" t="e">
        <f>NA()</f>
        <v>#N/A</v>
      </c>
      <c r="BF984" s="3" t="str">
        <f t="shared" si="621"/>
        <v>No</v>
      </c>
      <c r="BG984" t="e">
        <f>NA()</f>
        <v>#N/A</v>
      </c>
      <c r="BH984" s="3" t="e">
        <f t="shared" si="622"/>
        <v>#N/A</v>
      </c>
      <c r="BI984" s="3" t="e">
        <f t="shared" si="623"/>
        <v>#N/A</v>
      </c>
      <c r="BJ984" s="3" t="e">
        <f t="shared" si="624"/>
        <v>#N/A</v>
      </c>
      <c r="BK984" s="3" t="e">
        <f t="shared" si="625"/>
        <v>#N/A</v>
      </c>
      <c r="BL984" s="3" t="e">
        <f t="shared" si="626"/>
        <v>#N/A</v>
      </c>
      <c r="BM984" s="3" t="e">
        <f t="shared" si="627"/>
        <v>#N/A</v>
      </c>
      <c r="BN984" s="3" t="str">
        <f t="shared" si="628"/>
        <v>Pass</v>
      </c>
      <c r="BO984" s="3" t="e">
        <f t="shared" si="629"/>
        <v>#N/A</v>
      </c>
      <c r="BP984" s="3" t="str">
        <f t="shared" si="630"/>
        <v>FV&lt;$10K</v>
      </c>
      <c r="BQ984" t="s">
        <v>6650</v>
      </c>
      <c r="BR984" s="3" t="str">
        <f t="shared" si="631"/>
        <v>No, &lt; $20K Lien</v>
      </c>
      <c r="BS984" s="3" t="str">
        <f t="shared" si="632"/>
        <v>No, Lien &lt; $20K</v>
      </c>
      <c r="BT984" t="s">
        <v>6650</v>
      </c>
      <c r="BU984" s="3" t="str">
        <f t="shared" si="633"/>
        <v>No</v>
      </c>
      <c r="BV984" s="3" t="str">
        <f t="shared" si="634"/>
        <v>No</v>
      </c>
      <c r="BW984" s="3">
        <f t="shared" si="635"/>
        <v>0</v>
      </c>
      <c r="BX984" s="3" t="str">
        <f t="shared" si="636"/>
        <v>No</v>
      </c>
      <c r="BY984" s="3">
        <f t="shared" si="637"/>
        <v>1060509</v>
      </c>
      <c r="BZ984">
        <v>1</v>
      </c>
      <c r="CA984" s="3">
        <f t="shared" si="638"/>
        <v>1060509</v>
      </c>
      <c r="CC984" s="3" t="e">
        <f t="shared" si="639"/>
        <v>#N/A</v>
      </c>
      <c r="CD984" s="3" t="e">
        <f t="shared" si="640"/>
        <v>#N/A</v>
      </c>
      <c r="CE984" s="3" t="str">
        <f t="shared" si="641"/>
        <v/>
      </c>
      <c r="CF984" s="3" t="e">
        <f>HLOOKUP(CE984,'Valuation Data'!$D$2:$K$5,4,FALSE)</f>
        <v>#N/A</v>
      </c>
      <c r="CG984" s="3">
        <f t="shared" si="642"/>
        <v>1060509</v>
      </c>
      <c r="CH984" s="3" t="str">
        <f t="shared" si="643"/>
        <v>No</v>
      </c>
      <c r="CI984" s="3" t="str">
        <f>VLOOKUP(R984,'Use Codes &amp; County Type'!A:D,4,FALSE)</f>
        <v>C</v>
      </c>
      <c r="CJ984" s="3" t="str">
        <f t="shared" si="644"/>
        <v>No</v>
      </c>
      <c r="CK984" s="3" t="str">
        <f t="shared" si="645"/>
        <v>No</v>
      </c>
      <c r="CL984" s="3">
        <f t="shared" si="646"/>
        <v>0.3</v>
      </c>
      <c r="CM984" s="3">
        <f t="shared" si="647"/>
        <v>318152.7</v>
      </c>
      <c r="CN984" s="3" t="e">
        <f t="shared" si="648"/>
        <v>#N/A</v>
      </c>
      <c r="CO984" s="3" t="e">
        <f t="shared" si="649"/>
        <v>#N/A</v>
      </c>
      <c r="CP984" s="3" t="e">
        <f t="shared" si="650"/>
        <v>#N/A</v>
      </c>
      <c r="CR984" s="3" t="e">
        <f t="shared" si="651"/>
        <v>#N/A</v>
      </c>
      <c r="CV984" s="3" t="e">
        <f t="shared" si="652"/>
        <v>#N/A</v>
      </c>
      <c r="CW984" s="3">
        <f t="shared" si="653"/>
        <v>983</v>
      </c>
      <c r="CX984" s="3">
        <f t="shared" si="654"/>
        <v>4513.17</v>
      </c>
      <c r="CY984" s="3" t="e">
        <f t="shared" si="655"/>
        <v>#N/A</v>
      </c>
      <c r="CZ984" t="e">
        <f>NA()</f>
        <v>#N/A</v>
      </c>
      <c r="DA984" t="e">
        <f>NA()</f>
        <v>#N/A</v>
      </c>
    </row>
    <row r="985" spans="1:105" x14ac:dyDescent="0.25">
      <c r="A985">
        <v>984</v>
      </c>
      <c r="B985" t="s">
        <v>3</v>
      </c>
      <c r="C985" t="s">
        <v>1093</v>
      </c>
      <c r="D985">
        <v>2267.8000000000002</v>
      </c>
      <c r="E985">
        <v>2017</v>
      </c>
      <c r="F985">
        <v>2267.8000000000002</v>
      </c>
      <c r="G985">
        <v>2267.8000000000002</v>
      </c>
      <c r="H985" s="3">
        <f t="shared" si="615"/>
        <v>0</v>
      </c>
      <c r="I985">
        <v>450047</v>
      </c>
      <c r="J985" t="s">
        <v>2735</v>
      </c>
      <c r="K985" t="s">
        <v>2738</v>
      </c>
      <c r="L985">
        <v>32011</v>
      </c>
      <c r="M985" t="s">
        <v>3466</v>
      </c>
      <c r="N985" t="s">
        <v>4759</v>
      </c>
      <c r="O985">
        <v>-81.827854036400495</v>
      </c>
      <c r="P985">
        <v>30.566551268686599</v>
      </c>
      <c r="Q985" t="s">
        <v>5486</v>
      </c>
      <c r="R985">
        <v>1</v>
      </c>
      <c r="S985" t="s">
        <v>6539</v>
      </c>
      <c r="T985">
        <v>1001</v>
      </c>
      <c r="U985" t="s">
        <v>6582</v>
      </c>
      <c r="V985">
        <v>2017</v>
      </c>
      <c r="W985">
        <v>125267</v>
      </c>
      <c r="X985">
        <v>2017</v>
      </c>
      <c r="Y985">
        <v>125267</v>
      </c>
      <c r="Z985">
        <v>2067.31</v>
      </c>
      <c r="AA985" s="3">
        <f t="shared" si="616"/>
        <v>0.91159273304524202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 s="3" t="str">
        <f t="shared" si="617"/>
        <v>No</v>
      </c>
      <c r="AQ985" s="3" t="str">
        <f t="shared" si="618"/>
        <v>No</v>
      </c>
      <c r="AR985" s="3" t="str">
        <f t="shared" si="619"/>
        <v>No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2</v>
      </c>
      <c r="AY985" t="s">
        <v>6634</v>
      </c>
      <c r="AZ985">
        <v>0</v>
      </c>
      <c r="BA985">
        <v>0</v>
      </c>
      <c r="BB985" t="s">
        <v>6616</v>
      </c>
      <c r="BC985">
        <v>0</v>
      </c>
      <c r="BD985" s="4" t="str">
        <f t="shared" si="620"/>
        <v>No</v>
      </c>
      <c r="BE985" t="s">
        <v>6640</v>
      </c>
      <c r="BF985" s="3" t="str">
        <f t="shared" si="621"/>
        <v>No</v>
      </c>
      <c r="BG985" t="s">
        <v>6645</v>
      </c>
      <c r="BH985" s="3" t="str">
        <f t="shared" si="622"/>
        <v>450047 SR 200</v>
      </c>
      <c r="BI985" s="3" t="str">
        <f t="shared" si="623"/>
        <v>Callahan</v>
      </c>
      <c r="BJ985" s="3" t="str">
        <f t="shared" si="624"/>
        <v>Florida</v>
      </c>
      <c r="BK985" s="3">
        <f t="shared" si="625"/>
        <v>32011</v>
      </c>
      <c r="BL985" s="3" t="str">
        <f t="shared" si="626"/>
        <v>450047 SR 200 CALLAHAN FL 32011</v>
      </c>
      <c r="BM985" s="3" t="str">
        <f t="shared" si="627"/>
        <v/>
      </c>
      <c r="BN985" s="3" t="str">
        <f t="shared" si="628"/>
        <v>Pass</v>
      </c>
      <c r="BO985" s="3" t="str">
        <f t="shared" si="629"/>
        <v>No</v>
      </c>
      <c r="BP985" s="3" t="str">
        <f t="shared" si="630"/>
        <v>FV&lt;$10K</v>
      </c>
      <c r="BQ985" t="s">
        <v>6650</v>
      </c>
      <c r="BR985" s="3" t="str">
        <f t="shared" si="631"/>
        <v>No, &lt; $20K Lien</v>
      </c>
      <c r="BS985" s="3" t="str">
        <f t="shared" si="632"/>
        <v>No, Lien &lt; $20K</v>
      </c>
      <c r="BT985" t="s">
        <v>6650</v>
      </c>
      <c r="BU985" s="3" t="str">
        <f t="shared" si="633"/>
        <v>No</v>
      </c>
      <c r="BV985" s="3" t="str">
        <f t="shared" si="634"/>
        <v>No</v>
      </c>
      <c r="BW985" s="3">
        <f t="shared" si="635"/>
        <v>0</v>
      </c>
      <c r="BX985" s="3" t="str">
        <f t="shared" si="636"/>
        <v>No</v>
      </c>
      <c r="BY985" s="3">
        <f t="shared" si="637"/>
        <v>125267</v>
      </c>
      <c r="BZ985">
        <v>1</v>
      </c>
      <c r="CA985" s="3">
        <f t="shared" si="638"/>
        <v>125267</v>
      </c>
      <c r="CC985" s="3">
        <f t="shared" si="639"/>
        <v>0</v>
      </c>
      <c r="CD985" s="3">
        <f t="shared" si="640"/>
        <v>0</v>
      </c>
      <c r="CE985" s="3" t="str">
        <f t="shared" si="641"/>
        <v/>
      </c>
      <c r="CF985" s="3" t="e">
        <f>HLOOKUP(CE985,'Valuation Data'!$D$2:$K$5,4,FALSE)</f>
        <v>#N/A</v>
      </c>
      <c r="CG985" s="3">
        <f t="shared" si="642"/>
        <v>125267</v>
      </c>
      <c r="CH985" s="3" t="str">
        <f t="shared" si="643"/>
        <v>No</v>
      </c>
      <c r="CI985" s="3" t="str">
        <f>VLOOKUP(R985,'Use Codes &amp; County Type'!A:D,4,FALSE)</f>
        <v>S</v>
      </c>
      <c r="CJ985" s="3" t="str">
        <f t="shared" si="644"/>
        <v>No</v>
      </c>
      <c r="CK985" s="3" t="str">
        <f t="shared" si="645"/>
        <v>No</v>
      </c>
      <c r="CL985" s="3">
        <f t="shared" si="646"/>
        <v>0.35</v>
      </c>
      <c r="CM985" s="3">
        <f t="shared" si="647"/>
        <v>43843.45</v>
      </c>
      <c r="CN985" s="3">
        <f t="shared" si="648"/>
        <v>9071.2000000000007</v>
      </c>
      <c r="CO985" s="3">
        <f t="shared" si="649"/>
        <v>34772.25</v>
      </c>
      <c r="CP985" s="3">
        <f t="shared" si="650"/>
        <v>7.2414921727190731E-2</v>
      </c>
      <c r="CR985" s="3" t="str">
        <f t="shared" si="651"/>
        <v>No</v>
      </c>
      <c r="CV985" s="3" t="str">
        <f t="shared" si="652"/>
        <v>*Bid</v>
      </c>
      <c r="CW985" s="3">
        <f t="shared" si="653"/>
        <v>984</v>
      </c>
      <c r="CX985" s="3">
        <f t="shared" si="654"/>
        <v>2267.8000000000002</v>
      </c>
      <c r="CY985" s="3" t="str">
        <f t="shared" si="655"/>
        <v>Ok</v>
      </c>
      <c r="CZ985">
        <v>0</v>
      </c>
      <c r="DA985">
        <v>0</v>
      </c>
    </row>
    <row r="986" spans="1:105" x14ac:dyDescent="0.25">
      <c r="A986">
        <v>985</v>
      </c>
      <c r="B986" t="s">
        <v>3</v>
      </c>
      <c r="C986" t="s">
        <v>1094</v>
      </c>
      <c r="D986">
        <v>231.52</v>
      </c>
      <c r="E986">
        <v>2017</v>
      </c>
      <c r="F986">
        <v>231.52</v>
      </c>
      <c r="G986">
        <v>231.52</v>
      </c>
      <c r="H986" s="3">
        <f t="shared" si="615"/>
        <v>0</v>
      </c>
      <c r="I986">
        <v>45063</v>
      </c>
      <c r="J986" t="s">
        <v>2735</v>
      </c>
      <c r="K986" t="s">
        <v>2738</v>
      </c>
      <c r="L986">
        <v>32011</v>
      </c>
      <c r="M986" t="s">
        <v>3467</v>
      </c>
      <c r="N986" t="s">
        <v>4759</v>
      </c>
      <c r="O986">
        <v>-81.832330929337601</v>
      </c>
      <c r="P986">
        <v>30.5673678882502</v>
      </c>
      <c r="Q986" t="s">
        <v>5115</v>
      </c>
      <c r="R986">
        <v>2</v>
      </c>
      <c r="S986" t="s">
        <v>6535</v>
      </c>
      <c r="T986">
        <v>1006</v>
      </c>
      <c r="U986" t="s">
        <v>6578</v>
      </c>
      <c r="V986">
        <v>2017</v>
      </c>
      <c r="W986">
        <v>11179</v>
      </c>
      <c r="X986">
        <v>2017</v>
      </c>
      <c r="Y986">
        <v>11179</v>
      </c>
      <c r="Z986">
        <v>184.49</v>
      </c>
      <c r="AA986" s="3">
        <f t="shared" si="616"/>
        <v>0.79686420179682105</v>
      </c>
      <c r="AC986" t="s">
        <v>6616</v>
      </c>
      <c r="AE986" t="s">
        <v>6616</v>
      </c>
      <c r="AI986" t="s">
        <v>6618</v>
      </c>
      <c r="AJ986" t="s">
        <v>6618</v>
      </c>
      <c r="AK986">
        <v>0</v>
      </c>
      <c r="AL986">
        <v>0</v>
      </c>
      <c r="AM986">
        <v>0</v>
      </c>
      <c r="AN986">
        <v>0</v>
      </c>
      <c r="AO986">
        <v>0</v>
      </c>
      <c r="AP986" s="3" t="str">
        <f t="shared" si="617"/>
        <v>No</v>
      </c>
      <c r="AQ986" s="3" t="str">
        <f t="shared" si="618"/>
        <v>No</v>
      </c>
      <c r="AR986" s="3" t="str">
        <f t="shared" si="619"/>
        <v>No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3</v>
      </c>
      <c r="AY986" t="s">
        <v>6634</v>
      </c>
      <c r="AZ986" t="s">
        <v>6637</v>
      </c>
      <c r="BA986">
        <v>0</v>
      </c>
      <c r="BB986" t="s">
        <v>6616</v>
      </c>
      <c r="BC986" t="s">
        <v>6616</v>
      </c>
      <c r="BD986" s="4" t="str">
        <f t="shared" si="620"/>
        <v>No</v>
      </c>
      <c r="BE986" t="s">
        <v>6640</v>
      </c>
      <c r="BF986" s="3" t="str">
        <f t="shared" si="621"/>
        <v>No</v>
      </c>
      <c r="BG986" t="s">
        <v>6645</v>
      </c>
      <c r="BH986" s="3" t="str">
        <f t="shared" si="622"/>
        <v>45063 DRAGONFLY WAY</v>
      </c>
      <c r="BI986" s="3" t="str">
        <f t="shared" si="623"/>
        <v>Callahan</v>
      </c>
      <c r="BJ986" s="3" t="str">
        <f t="shared" si="624"/>
        <v>Florida</v>
      </c>
      <c r="BK986" s="3">
        <f t="shared" si="625"/>
        <v>32011</v>
      </c>
      <c r="BL986" s="3" t="str">
        <f t="shared" si="626"/>
        <v>45063 DRAGONFLY WAY CALLAHAN FL 32011</v>
      </c>
      <c r="BM986" s="3" t="str">
        <f t="shared" si="627"/>
        <v/>
      </c>
      <c r="BN986" s="3" t="str">
        <f t="shared" si="628"/>
        <v>Pass</v>
      </c>
      <c r="BO986" s="3" t="str">
        <f t="shared" si="629"/>
        <v>No</v>
      </c>
      <c r="BP986" s="3" t="str">
        <f t="shared" si="630"/>
        <v>FV&lt;$10K</v>
      </c>
      <c r="BQ986" t="s">
        <v>6650</v>
      </c>
      <c r="BR986" s="3" t="str">
        <f t="shared" si="631"/>
        <v>No, &lt; $20K Lien</v>
      </c>
      <c r="BS986" s="3" t="str">
        <f t="shared" si="632"/>
        <v>No, Lien &lt; $20K</v>
      </c>
      <c r="BT986" t="s">
        <v>6650</v>
      </c>
      <c r="BU986" s="3" t="str">
        <f t="shared" si="633"/>
        <v>No</v>
      </c>
      <c r="BV986" s="3" t="str">
        <f t="shared" si="634"/>
        <v>No</v>
      </c>
      <c r="BW986" s="3">
        <f t="shared" si="635"/>
        <v>0</v>
      </c>
      <c r="BX986" s="3" t="str">
        <f t="shared" si="636"/>
        <v>No</v>
      </c>
      <c r="BY986" s="3">
        <f t="shared" si="637"/>
        <v>11179</v>
      </c>
      <c r="BZ986">
        <v>1</v>
      </c>
      <c r="CA986" s="3">
        <f t="shared" si="638"/>
        <v>11179</v>
      </c>
      <c r="CC986" s="3">
        <f t="shared" si="639"/>
        <v>0</v>
      </c>
      <c r="CD986" s="3">
        <f t="shared" si="640"/>
        <v>0</v>
      </c>
      <c r="CE986" s="3" t="str">
        <f t="shared" si="641"/>
        <v/>
      </c>
      <c r="CF986" s="3" t="e">
        <f>HLOOKUP(CE986,'Valuation Data'!$D$2:$K$5,4,FALSE)</f>
        <v>#N/A</v>
      </c>
      <c r="CG986" s="3">
        <f t="shared" si="642"/>
        <v>11179</v>
      </c>
      <c r="CH986" s="3" t="str">
        <f t="shared" si="643"/>
        <v>No</v>
      </c>
      <c r="CI986" s="3" t="str">
        <f>VLOOKUP(R986,'Use Codes &amp; County Type'!A:D,4,FALSE)</f>
        <v>R</v>
      </c>
      <c r="CJ986" s="3" t="str">
        <f t="shared" si="644"/>
        <v>No</v>
      </c>
      <c r="CK986" s="3" t="str">
        <f t="shared" si="645"/>
        <v>No</v>
      </c>
      <c r="CL986" s="3">
        <f t="shared" si="646"/>
        <v>0.35</v>
      </c>
      <c r="CM986" s="3">
        <f t="shared" si="647"/>
        <v>3912.6499999999996</v>
      </c>
      <c r="CN986" s="3">
        <f t="shared" si="648"/>
        <v>926.08</v>
      </c>
      <c r="CO986" s="3">
        <f t="shared" si="649"/>
        <v>2986.5699999999997</v>
      </c>
      <c r="CP986" s="3">
        <f t="shared" si="650"/>
        <v>8.2841041238035609E-2</v>
      </c>
      <c r="CR986" s="3" t="str">
        <f t="shared" si="651"/>
        <v>No</v>
      </c>
      <c r="CV986" s="3" t="str">
        <f t="shared" si="652"/>
        <v>FMV&lt;$30K</v>
      </c>
      <c r="CW986" s="3">
        <f t="shared" si="653"/>
        <v>985</v>
      </c>
      <c r="CX986" s="3">
        <f t="shared" si="654"/>
        <v>231.52</v>
      </c>
      <c r="CY986" s="3" t="str">
        <f t="shared" si="655"/>
        <v>Ok</v>
      </c>
      <c r="CZ986">
        <v>0</v>
      </c>
      <c r="DA986">
        <v>0</v>
      </c>
    </row>
    <row r="987" spans="1:105" x14ac:dyDescent="0.25">
      <c r="A987">
        <v>986</v>
      </c>
      <c r="B987" t="s">
        <v>3</v>
      </c>
      <c r="C987" t="s">
        <v>1095</v>
      </c>
      <c r="D987">
        <v>913.86</v>
      </c>
      <c r="E987">
        <v>2017</v>
      </c>
      <c r="F987">
        <v>913.86</v>
      </c>
      <c r="G987">
        <v>913.86</v>
      </c>
      <c r="H987" s="3">
        <f t="shared" si="615"/>
        <v>0</v>
      </c>
      <c r="I987">
        <v>45065</v>
      </c>
      <c r="J987" t="s">
        <v>2735</v>
      </c>
      <c r="K987" t="s">
        <v>2738</v>
      </c>
      <c r="L987">
        <v>32011</v>
      </c>
      <c r="M987" t="s">
        <v>3468</v>
      </c>
      <c r="N987" t="s">
        <v>4759</v>
      </c>
      <c r="O987">
        <v>-81.832495882630795</v>
      </c>
      <c r="P987">
        <v>30.5674712863728</v>
      </c>
      <c r="Q987" t="s">
        <v>5115</v>
      </c>
      <c r="R987">
        <v>1</v>
      </c>
      <c r="S987" t="s">
        <v>6539</v>
      </c>
      <c r="T987">
        <v>1001</v>
      </c>
      <c r="U987" t="s">
        <v>6582</v>
      </c>
      <c r="V987">
        <v>2017</v>
      </c>
      <c r="W987">
        <v>49409</v>
      </c>
      <c r="X987">
        <v>2017</v>
      </c>
      <c r="Y987">
        <v>49409</v>
      </c>
      <c r="Z987">
        <v>815.41</v>
      </c>
      <c r="AA987" s="3">
        <f t="shared" si="616"/>
        <v>0.8922701507889611</v>
      </c>
      <c r="AC987" t="s">
        <v>6616</v>
      </c>
      <c r="AE987" t="s">
        <v>6616</v>
      </c>
      <c r="AI987" t="s">
        <v>6618</v>
      </c>
      <c r="AJ987" t="s">
        <v>6618</v>
      </c>
      <c r="AK987" t="s">
        <v>6618</v>
      </c>
      <c r="AL987">
        <v>0</v>
      </c>
      <c r="AM987">
        <v>0</v>
      </c>
      <c r="AN987">
        <v>0</v>
      </c>
      <c r="AO987">
        <v>0</v>
      </c>
      <c r="AP987" s="3" t="str">
        <f t="shared" si="617"/>
        <v>No</v>
      </c>
      <c r="AQ987" s="3" t="str">
        <f t="shared" si="618"/>
        <v>No</v>
      </c>
      <c r="AR987" s="3" t="str">
        <f t="shared" si="619"/>
        <v>No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 t="s">
        <v>6634</v>
      </c>
      <c r="AZ987" t="s">
        <v>6637</v>
      </c>
      <c r="BA987">
        <v>0</v>
      </c>
      <c r="BB987" t="s">
        <v>6616</v>
      </c>
      <c r="BC987" t="s">
        <v>6616</v>
      </c>
      <c r="BD987" s="4" t="str">
        <f t="shared" si="620"/>
        <v>No</v>
      </c>
      <c r="BE987" t="s">
        <v>6640</v>
      </c>
      <c r="BF987" s="3" t="str">
        <f t="shared" si="621"/>
        <v>No</v>
      </c>
      <c r="BG987" t="s">
        <v>6645</v>
      </c>
      <c r="BH987" s="3" t="str">
        <f t="shared" si="622"/>
        <v>45065 DRAGONFLY WAY</v>
      </c>
      <c r="BI987" s="3" t="str">
        <f t="shared" si="623"/>
        <v>Callahan</v>
      </c>
      <c r="BJ987" s="3" t="str">
        <f t="shared" si="624"/>
        <v>Florida</v>
      </c>
      <c r="BK987" s="3">
        <f t="shared" si="625"/>
        <v>32011</v>
      </c>
      <c r="BL987" s="3" t="str">
        <f t="shared" si="626"/>
        <v>45065 DRAGONFLY WAY CALLAHAN FL 32011</v>
      </c>
      <c r="BM987" s="3" t="str">
        <f t="shared" si="627"/>
        <v/>
      </c>
      <c r="BN987" s="3" t="str">
        <f t="shared" si="628"/>
        <v>Pass</v>
      </c>
      <c r="BO987" s="3" t="str">
        <f t="shared" si="629"/>
        <v>No</v>
      </c>
      <c r="BP987" s="3" t="str">
        <f t="shared" si="630"/>
        <v>FV&lt;$10K</v>
      </c>
      <c r="BQ987" t="s">
        <v>6650</v>
      </c>
      <c r="BR987" s="3" t="str">
        <f t="shared" si="631"/>
        <v>No, &lt; $20K Lien</v>
      </c>
      <c r="BS987" s="3" t="str">
        <f t="shared" si="632"/>
        <v>No, Lien &lt; $20K</v>
      </c>
      <c r="BT987" t="s">
        <v>6650</v>
      </c>
      <c r="BU987" s="3" t="str">
        <f t="shared" si="633"/>
        <v>No</v>
      </c>
      <c r="BV987" s="3" t="str">
        <f t="shared" si="634"/>
        <v>No</v>
      </c>
      <c r="BW987" s="3">
        <f t="shared" si="635"/>
        <v>0</v>
      </c>
      <c r="BX987" s="3" t="str">
        <f t="shared" si="636"/>
        <v>No</v>
      </c>
      <c r="BY987" s="3">
        <f t="shared" si="637"/>
        <v>49409</v>
      </c>
      <c r="BZ987">
        <v>1</v>
      </c>
      <c r="CA987" s="3">
        <f t="shared" si="638"/>
        <v>49409</v>
      </c>
      <c r="CC987" s="3">
        <f t="shared" si="639"/>
        <v>0</v>
      </c>
      <c r="CD987" s="3">
        <f t="shared" si="640"/>
        <v>0</v>
      </c>
      <c r="CE987" s="3" t="str">
        <f t="shared" si="641"/>
        <v/>
      </c>
      <c r="CF987" s="3" t="e">
        <f>HLOOKUP(CE987,'Valuation Data'!$D$2:$K$5,4,FALSE)</f>
        <v>#N/A</v>
      </c>
      <c r="CG987" s="3">
        <f t="shared" si="642"/>
        <v>49409</v>
      </c>
      <c r="CH987" s="3" t="str">
        <f t="shared" si="643"/>
        <v>No</v>
      </c>
      <c r="CI987" s="3" t="str">
        <f>VLOOKUP(R987,'Use Codes &amp; County Type'!A:D,4,FALSE)</f>
        <v>S</v>
      </c>
      <c r="CJ987" s="3" t="str">
        <f t="shared" si="644"/>
        <v>No</v>
      </c>
      <c r="CK987" s="3" t="str">
        <f t="shared" si="645"/>
        <v>No</v>
      </c>
      <c r="CL987" s="3">
        <f t="shared" si="646"/>
        <v>0.35</v>
      </c>
      <c r="CM987" s="3">
        <f t="shared" si="647"/>
        <v>17293.149999999998</v>
      </c>
      <c r="CN987" s="3">
        <f t="shared" si="648"/>
        <v>3655.44</v>
      </c>
      <c r="CO987" s="3">
        <f t="shared" si="649"/>
        <v>13637.709999999997</v>
      </c>
      <c r="CP987" s="3">
        <f t="shared" si="650"/>
        <v>7.3983282397943689E-2</v>
      </c>
      <c r="CR987" s="3" t="str">
        <f t="shared" si="651"/>
        <v>No</v>
      </c>
      <c r="CV987" s="3" t="str">
        <f t="shared" si="652"/>
        <v>*Bid</v>
      </c>
      <c r="CW987" s="3">
        <f t="shared" si="653"/>
        <v>986</v>
      </c>
      <c r="CX987" s="3">
        <f t="shared" si="654"/>
        <v>913.86</v>
      </c>
      <c r="CY987" s="3" t="str">
        <f t="shared" si="655"/>
        <v>Ok</v>
      </c>
      <c r="CZ987">
        <v>0</v>
      </c>
      <c r="DA987">
        <v>0</v>
      </c>
    </row>
    <row r="988" spans="1:105" x14ac:dyDescent="0.25">
      <c r="A988">
        <v>987</v>
      </c>
      <c r="B988" t="s">
        <v>3</v>
      </c>
      <c r="C988" t="s">
        <v>1096</v>
      </c>
      <c r="D988">
        <v>434.89</v>
      </c>
      <c r="E988">
        <v>2017</v>
      </c>
      <c r="F988">
        <v>434.89</v>
      </c>
      <c r="G988">
        <v>434.89</v>
      </c>
      <c r="H988" s="3">
        <f t="shared" si="615"/>
        <v>0</v>
      </c>
      <c r="I988">
        <v>618291</v>
      </c>
      <c r="J988" t="s">
        <v>2735</v>
      </c>
      <c r="K988" t="s">
        <v>2738</v>
      </c>
      <c r="L988">
        <v>32011</v>
      </c>
      <c r="M988" t="s">
        <v>3469</v>
      </c>
      <c r="N988" t="s">
        <v>4759</v>
      </c>
      <c r="O988">
        <v>-81.8320697394917</v>
      </c>
      <c r="P988">
        <v>30.566740280232001</v>
      </c>
      <c r="Q988" t="s">
        <v>5487</v>
      </c>
      <c r="R988">
        <v>1</v>
      </c>
      <c r="S988" t="s">
        <v>6539</v>
      </c>
      <c r="T988">
        <v>1001</v>
      </c>
      <c r="U988" t="s">
        <v>6582</v>
      </c>
      <c r="V988">
        <v>2017</v>
      </c>
      <c r="W988">
        <v>43567</v>
      </c>
      <c r="X988">
        <v>2017</v>
      </c>
      <c r="Y988">
        <v>45148</v>
      </c>
      <c r="Z988">
        <v>372.52</v>
      </c>
      <c r="AA988" s="3">
        <f t="shared" si="616"/>
        <v>0.85658442364735909</v>
      </c>
      <c r="AB988" t="s">
        <v>6616</v>
      </c>
      <c r="AD988" t="s">
        <v>6616</v>
      </c>
      <c r="AI988" t="s">
        <v>6618</v>
      </c>
      <c r="AJ988" t="s">
        <v>6618</v>
      </c>
      <c r="AK988" t="s">
        <v>6618</v>
      </c>
      <c r="AL988" t="s">
        <v>6618</v>
      </c>
      <c r="AM988">
        <v>0</v>
      </c>
      <c r="AN988">
        <v>0</v>
      </c>
      <c r="AO988">
        <v>0</v>
      </c>
      <c r="AP988" s="3" t="str">
        <f t="shared" si="617"/>
        <v>No</v>
      </c>
      <c r="AQ988" s="3" t="str">
        <f t="shared" si="618"/>
        <v>No</v>
      </c>
      <c r="AR988" s="3" t="str">
        <f t="shared" si="619"/>
        <v>No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6</v>
      </c>
      <c r="AY988" t="s">
        <v>6636</v>
      </c>
      <c r="AZ988" t="s">
        <v>6638</v>
      </c>
      <c r="BA988">
        <v>1</v>
      </c>
      <c r="BB988" t="s">
        <v>6617</v>
      </c>
      <c r="BC988" t="s">
        <v>6616</v>
      </c>
      <c r="BD988" s="4" t="str">
        <f t="shared" si="620"/>
        <v>No</v>
      </c>
      <c r="BE988" t="s">
        <v>6640</v>
      </c>
      <c r="BF988" s="3" t="str">
        <f t="shared" si="621"/>
        <v>No</v>
      </c>
      <c r="BG988" t="s">
        <v>6645</v>
      </c>
      <c r="BH988" s="3" t="str">
        <f t="shared" si="622"/>
        <v>618291 DR MARTIN LUTHER KING JR AVE</v>
      </c>
      <c r="BI988" s="3" t="str">
        <f t="shared" si="623"/>
        <v>Callahan</v>
      </c>
      <c r="BJ988" s="3" t="str">
        <f t="shared" si="624"/>
        <v>Florida</v>
      </c>
      <c r="BK988" s="3">
        <f t="shared" si="625"/>
        <v>32011</v>
      </c>
      <c r="BL988" s="3" t="str">
        <f t="shared" si="626"/>
        <v>618291 DR MARTIN LUTHER KING JR AVE CALLAHAN FL 32011</v>
      </c>
      <c r="BM988" s="3" t="str">
        <f t="shared" si="627"/>
        <v/>
      </c>
      <c r="BN988" s="3" t="str">
        <f t="shared" si="628"/>
        <v>Pass</v>
      </c>
      <c r="BO988" s="3" t="str">
        <f t="shared" si="629"/>
        <v>No</v>
      </c>
      <c r="BP988" s="3" t="str">
        <f t="shared" si="630"/>
        <v>FV&lt;$10K</v>
      </c>
      <c r="BQ988" t="s">
        <v>6650</v>
      </c>
      <c r="BR988" s="3" t="str">
        <f t="shared" si="631"/>
        <v>No, &lt; $20K Lien</v>
      </c>
      <c r="BS988" s="3" t="str">
        <f t="shared" si="632"/>
        <v>No, Lien &lt; $20K</v>
      </c>
      <c r="BT988" t="s">
        <v>6650</v>
      </c>
      <c r="BU988" s="3" t="str">
        <f t="shared" si="633"/>
        <v>No</v>
      </c>
      <c r="BV988" s="3" t="str">
        <f t="shared" si="634"/>
        <v>No</v>
      </c>
      <c r="BW988" s="3">
        <f t="shared" si="635"/>
        <v>1</v>
      </c>
      <c r="BX988" s="3" t="str">
        <f t="shared" si="636"/>
        <v>No</v>
      </c>
      <c r="BY988" s="3">
        <f t="shared" si="637"/>
        <v>43567</v>
      </c>
      <c r="BZ988">
        <v>1</v>
      </c>
      <c r="CA988" s="3">
        <f t="shared" si="638"/>
        <v>43567</v>
      </c>
      <c r="CC988" s="3">
        <f t="shared" si="639"/>
        <v>0</v>
      </c>
      <c r="CD988" s="3">
        <f t="shared" si="640"/>
        <v>0</v>
      </c>
      <c r="CE988" s="3" t="str">
        <f t="shared" si="641"/>
        <v/>
      </c>
      <c r="CF988" s="3" t="e">
        <f>HLOOKUP(CE988,'Valuation Data'!$D$2:$K$5,4,FALSE)</f>
        <v>#N/A</v>
      </c>
      <c r="CG988" s="3">
        <f t="shared" si="642"/>
        <v>43567</v>
      </c>
      <c r="CH988" s="3" t="str">
        <f t="shared" si="643"/>
        <v>No</v>
      </c>
      <c r="CI988" s="3" t="str">
        <f>VLOOKUP(R988,'Use Codes &amp; County Type'!A:D,4,FALSE)</f>
        <v>S</v>
      </c>
      <c r="CJ988" s="3" t="str">
        <f t="shared" si="644"/>
        <v>No</v>
      </c>
      <c r="CK988" s="3" t="str">
        <f t="shared" si="645"/>
        <v>Yes</v>
      </c>
      <c r="CL988" s="3">
        <f t="shared" si="646"/>
        <v>0.67</v>
      </c>
      <c r="CM988" s="3">
        <f t="shared" si="647"/>
        <v>29189.890000000003</v>
      </c>
      <c r="CN988" s="3">
        <f t="shared" si="648"/>
        <v>2174.4499999999998</v>
      </c>
      <c r="CO988" s="3">
        <f t="shared" si="649"/>
        <v>27015.440000000002</v>
      </c>
      <c r="CP988" s="3">
        <f t="shared" si="650"/>
        <v>4.9910482704799503E-2</v>
      </c>
      <c r="CR988" s="3" t="str">
        <f t="shared" si="651"/>
        <v>No</v>
      </c>
      <c r="CV988" s="3" t="str">
        <f t="shared" si="652"/>
        <v>*Bid</v>
      </c>
      <c r="CW988" s="3">
        <f t="shared" si="653"/>
        <v>987</v>
      </c>
      <c r="CX988" s="3">
        <f t="shared" si="654"/>
        <v>434.89</v>
      </c>
      <c r="CY988" s="3" t="str">
        <f t="shared" si="655"/>
        <v>Ok</v>
      </c>
      <c r="CZ988">
        <v>0</v>
      </c>
      <c r="DA988">
        <v>0</v>
      </c>
    </row>
    <row r="989" spans="1:105" x14ac:dyDescent="0.25">
      <c r="A989">
        <v>988</v>
      </c>
      <c r="B989" t="s">
        <v>3</v>
      </c>
      <c r="C989" t="s">
        <v>1097</v>
      </c>
      <c r="D989">
        <v>1652.38</v>
      </c>
      <c r="E989">
        <v>2017</v>
      </c>
      <c r="F989">
        <v>1652.38</v>
      </c>
      <c r="G989">
        <v>1652.38</v>
      </c>
      <c r="H989" s="3">
        <f t="shared" si="615"/>
        <v>0</v>
      </c>
      <c r="I989">
        <v>45321</v>
      </c>
      <c r="J989" t="s">
        <v>2735</v>
      </c>
      <c r="K989" t="s">
        <v>2738</v>
      </c>
      <c r="L989">
        <v>32011</v>
      </c>
      <c r="M989" t="s">
        <v>3470</v>
      </c>
      <c r="N989" t="s">
        <v>4759</v>
      </c>
      <c r="O989">
        <v>-81.832121173009497</v>
      </c>
      <c r="P989">
        <v>30.563407893918399</v>
      </c>
      <c r="Q989" t="s">
        <v>5488</v>
      </c>
      <c r="R989">
        <v>17</v>
      </c>
      <c r="S989" t="s">
        <v>6550</v>
      </c>
      <c r="T989">
        <v>3003</v>
      </c>
      <c r="U989" t="s">
        <v>6587</v>
      </c>
      <c r="V989">
        <v>2017</v>
      </c>
      <c r="W989">
        <v>90786</v>
      </c>
      <c r="X989">
        <v>2017</v>
      </c>
      <c r="Y989">
        <v>90786</v>
      </c>
      <c r="Z989">
        <v>1498.27</v>
      </c>
      <c r="AA989" s="3">
        <f t="shared" si="616"/>
        <v>0.90673452837724966</v>
      </c>
      <c r="AC989" t="s">
        <v>6616</v>
      </c>
      <c r="AD989" t="s">
        <v>6616</v>
      </c>
      <c r="AE989" t="s">
        <v>6616</v>
      </c>
      <c r="AF989" t="s">
        <v>6616</v>
      </c>
      <c r="AG989" t="s">
        <v>6616</v>
      </c>
      <c r="AI989" t="s">
        <v>6618</v>
      </c>
      <c r="AJ989" t="s">
        <v>6618</v>
      </c>
      <c r="AK989" t="s">
        <v>6618</v>
      </c>
      <c r="AL989" t="s">
        <v>6618</v>
      </c>
      <c r="AM989" t="s">
        <v>6618</v>
      </c>
      <c r="AN989" t="s">
        <v>6618</v>
      </c>
      <c r="AO989" t="s">
        <v>6618</v>
      </c>
      <c r="AP989" s="3" t="str">
        <f t="shared" si="617"/>
        <v>No</v>
      </c>
      <c r="AQ989" s="3" t="str">
        <f t="shared" si="618"/>
        <v>No</v>
      </c>
      <c r="AR989" s="3" t="str">
        <f t="shared" si="619"/>
        <v>No</v>
      </c>
      <c r="AS989">
        <v>0</v>
      </c>
      <c r="AT989">
        <v>0</v>
      </c>
      <c r="AU989">
        <v>100000</v>
      </c>
      <c r="AV989" t="s">
        <v>6621</v>
      </c>
      <c r="AW989">
        <v>0</v>
      </c>
      <c r="AX989">
        <v>6</v>
      </c>
      <c r="AY989" t="s">
        <v>6634</v>
      </c>
      <c r="AZ989" t="s">
        <v>6638</v>
      </c>
      <c r="BA989">
        <v>0</v>
      </c>
      <c r="BB989" t="s">
        <v>6616</v>
      </c>
      <c r="BC989" t="s">
        <v>6616</v>
      </c>
      <c r="BD989" s="4" t="str">
        <f t="shared" si="620"/>
        <v>No</v>
      </c>
      <c r="BE989" t="s">
        <v>6640</v>
      </c>
      <c r="BF989" s="3" t="str">
        <f t="shared" si="621"/>
        <v>No</v>
      </c>
      <c r="BG989" t="s">
        <v>6645</v>
      </c>
      <c r="BH989" s="3" t="str">
        <f t="shared" si="622"/>
        <v>45321 GREEN AVE</v>
      </c>
      <c r="BI989" s="3" t="str">
        <f t="shared" si="623"/>
        <v>Callahan</v>
      </c>
      <c r="BJ989" s="3" t="str">
        <f t="shared" si="624"/>
        <v>Florida</v>
      </c>
      <c r="BK989" s="3">
        <f t="shared" si="625"/>
        <v>32011</v>
      </c>
      <c r="BL989" s="3" t="str">
        <f t="shared" si="626"/>
        <v>45321 GREEN AVE CALLAHAN FL 32011</v>
      </c>
      <c r="BM989" s="3" t="str">
        <f t="shared" si="627"/>
        <v>L</v>
      </c>
      <c r="BN989" s="3" t="str">
        <f t="shared" si="628"/>
        <v>Pass</v>
      </c>
      <c r="BO989" s="3" t="str">
        <f t="shared" si="629"/>
        <v>No</v>
      </c>
      <c r="BP989" s="3" t="str">
        <f t="shared" si="630"/>
        <v>FV&lt;$10K</v>
      </c>
      <c r="BQ989" t="s">
        <v>6650</v>
      </c>
      <c r="BR989" s="3" t="str">
        <f t="shared" si="631"/>
        <v>No, &lt; $20K Lien</v>
      </c>
      <c r="BS989" s="3" t="str">
        <f t="shared" si="632"/>
        <v>No, Lien &lt; $20K</v>
      </c>
      <c r="BT989" t="s">
        <v>6650</v>
      </c>
      <c r="BU989" s="3" t="str">
        <f t="shared" si="633"/>
        <v>No</v>
      </c>
      <c r="BV989" s="3" t="str">
        <f t="shared" si="634"/>
        <v>No</v>
      </c>
      <c r="BW989" s="3">
        <f t="shared" si="635"/>
        <v>0</v>
      </c>
      <c r="BX989" s="3" t="str">
        <f t="shared" si="636"/>
        <v>No</v>
      </c>
      <c r="BY989" s="3">
        <f t="shared" si="637"/>
        <v>90786</v>
      </c>
      <c r="BZ989">
        <v>1</v>
      </c>
      <c r="CA989" s="3">
        <f t="shared" si="638"/>
        <v>90786</v>
      </c>
      <c r="CC989" s="3">
        <f t="shared" si="639"/>
        <v>0</v>
      </c>
      <c r="CD989" s="3">
        <f t="shared" si="640"/>
        <v>0</v>
      </c>
      <c r="CE989" s="3" t="str">
        <f t="shared" si="641"/>
        <v/>
      </c>
      <c r="CF989" s="3" t="e">
        <f>HLOOKUP(CE989,'Valuation Data'!$D$2:$K$5,4,FALSE)</f>
        <v>#N/A</v>
      </c>
      <c r="CG989" s="3">
        <f t="shared" si="642"/>
        <v>90786</v>
      </c>
      <c r="CH989" s="3" t="str">
        <f t="shared" si="643"/>
        <v>No</v>
      </c>
      <c r="CI989" s="3" t="str">
        <f>VLOOKUP(R989,'Use Codes &amp; County Type'!A:D,4,FALSE)</f>
        <v>C</v>
      </c>
      <c r="CJ989" s="3" t="str">
        <f t="shared" si="644"/>
        <v>No</v>
      </c>
      <c r="CK989" s="3" t="str">
        <f t="shared" si="645"/>
        <v>No</v>
      </c>
      <c r="CL989" s="3">
        <f t="shared" si="646"/>
        <v>0.3</v>
      </c>
      <c r="CM989" s="3">
        <f t="shared" si="647"/>
        <v>27235.8</v>
      </c>
      <c r="CN989" s="3">
        <f t="shared" si="648"/>
        <v>6609.52</v>
      </c>
      <c r="CO989" s="3">
        <f t="shared" si="649"/>
        <v>20626.28</v>
      </c>
      <c r="CP989" s="3">
        <f t="shared" si="650"/>
        <v>7.2803295662326795E-2</v>
      </c>
      <c r="CR989" s="3" t="str">
        <f t="shared" si="651"/>
        <v>No</v>
      </c>
      <c r="CV989" s="3" t="str">
        <f t="shared" si="652"/>
        <v>*Bid</v>
      </c>
      <c r="CW989" s="3">
        <f t="shared" si="653"/>
        <v>988</v>
      </c>
      <c r="CX989" s="3">
        <f t="shared" si="654"/>
        <v>1652.38</v>
      </c>
      <c r="CY989" s="3" t="str">
        <f t="shared" si="655"/>
        <v>Ok</v>
      </c>
      <c r="CZ989">
        <v>0</v>
      </c>
      <c r="DA989">
        <v>0</v>
      </c>
    </row>
    <row r="990" spans="1:105" x14ac:dyDescent="0.25">
      <c r="A990">
        <v>989</v>
      </c>
      <c r="B990" t="s">
        <v>3</v>
      </c>
      <c r="C990" t="s">
        <v>1098</v>
      </c>
      <c r="D990">
        <v>4022.84</v>
      </c>
      <c r="E990">
        <v>2017</v>
      </c>
      <c r="F990">
        <v>4022.84</v>
      </c>
      <c r="G990">
        <v>4022.84</v>
      </c>
      <c r="H990" s="3">
        <f t="shared" si="615"/>
        <v>0</v>
      </c>
      <c r="I990">
        <v>45367</v>
      </c>
      <c r="J990" t="s">
        <v>2735</v>
      </c>
      <c r="K990" t="s">
        <v>2738</v>
      </c>
      <c r="L990">
        <v>32011</v>
      </c>
      <c r="M990" t="s">
        <v>3471</v>
      </c>
      <c r="N990" t="s">
        <v>4759</v>
      </c>
      <c r="O990">
        <v>-81.831867591514296</v>
      </c>
      <c r="P990">
        <v>30.563944469418999</v>
      </c>
      <c r="Q990" t="s">
        <v>5489</v>
      </c>
      <c r="R990">
        <v>72</v>
      </c>
      <c r="S990" t="s">
        <v>6566</v>
      </c>
      <c r="T990">
        <v>9102</v>
      </c>
      <c r="U990" t="s">
        <v>6602</v>
      </c>
      <c r="V990">
        <v>2017</v>
      </c>
      <c r="W990">
        <v>223599</v>
      </c>
      <c r="X990">
        <v>2017</v>
      </c>
      <c r="Y990">
        <v>223599</v>
      </c>
      <c r="Z990">
        <v>3690.1</v>
      </c>
      <c r="AA990" s="3">
        <f t="shared" si="616"/>
        <v>0.91728728957651806</v>
      </c>
      <c r="AC990" t="s">
        <v>6616</v>
      </c>
      <c r="AD990" t="s">
        <v>6616</v>
      </c>
      <c r="AF990" t="s">
        <v>6616</v>
      </c>
      <c r="AG990" t="s">
        <v>6616</v>
      </c>
      <c r="AH990" t="s">
        <v>6616</v>
      </c>
      <c r="AI990" t="s">
        <v>6618</v>
      </c>
      <c r="AJ990" t="s">
        <v>6618</v>
      </c>
      <c r="AK990" t="s">
        <v>6618</v>
      </c>
      <c r="AL990" t="s">
        <v>6618</v>
      </c>
      <c r="AM990" t="s">
        <v>6618</v>
      </c>
      <c r="AN990" t="s">
        <v>6618</v>
      </c>
      <c r="AO990" t="s">
        <v>6618</v>
      </c>
      <c r="AP990" s="3" t="str">
        <f t="shared" si="617"/>
        <v>No</v>
      </c>
      <c r="AQ990" s="3" t="str">
        <f t="shared" si="618"/>
        <v>No</v>
      </c>
      <c r="AR990" s="3" t="str">
        <f t="shared" si="619"/>
        <v>No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9</v>
      </c>
      <c r="AY990" t="s">
        <v>6636</v>
      </c>
      <c r="AZ990" t="s">
        <v>6638</v>
      </c>
      <c r="BA990">
        <v>0</v>
      </c>
      <c r="BB990" t="s">
        <v>6616</v>
      </c>
      <c r="BC990" t="s">
        <v>6616</v>
      </c>
      <c r="BD990" s="4" t="str">
        <f t="shared" si="620"/>
        <v>No</v>
      </c>
      <c r="BE990" t="s">
        <v>6640</v>
      </c>
      <c r="BF990" s="3" t="str">
        <f t="shared" si="621"/>
        <v>No</v>
      </c>
      <c r="BG990" t="s">
        <v>6645</v>
      </c>
      <c r="BH990" s="3" t="str">
        <f t="shared" si="622"/>
        <v>45367 GREEN AVE</v>
      </c>
      <c r="BI990" s="3" t="str">
        <f t="shared" si="623"/>
        <v>Callahan</v>
      </c>
      <c r="BJ990" s="3" t="str">
        <f t="shared" si="624"/>
        <v>Florida</v>
      </c>
      <c r="BK990" s="3">
        <f t="shared" si="625"/>
        <v>32011</v>
      </c>
      <c r="BL990" s="3" t="str">
        <f t="shared" si="626"/>
        <v>45367 GREEN AVE CALLAHAN FL 32011</v>
      </c>
      <c r="BM990" s="3" t="str">
        <f t="shared" si="627"/>
        <v/>
      </c>
      <c r="BN990" s="3" t="str">
        <f t="shared" si="628"/>
        <v>Pass</v>
      </c>
      <c r="BO990" s="3" t="str">
        <f t="shared" si="629"/>
        <v>No</v>
      </c>
      <c r="BP990" s="3" t="str">
        <f t="shared" si="630"/>
        <v>FV&lt;$10K</v>
      </c>
      <c r="BQ990" t="s">
        <v>6650</v>
      </c>
      <c r="BR990" s="3" t="str">
        <f t="shared" si="631"/>
        <v>No, &lt; $20K Lien</v>
      </c>
      <c r="BS990" s="3" t="str">
        <f t="shared" si="632"/>
        <v>No, Lien &lt; $20K</v>
      </c>
      <c r="BT990" t="s">
        <v>6650</v>
      </c>
      <c r="BU990" s="3" t="str">
        <f t="shared" si="633"/>
        <v>No</v>
      </c>
      <c r="BV990" s="3" t="str">
        <f t="shared" si="634"/>
        <v>No</v>
      </c>
      <c r="BW990" s="3">
        <f t="shared" si="635"/>
        <v>0</v>
      </c>
      <c r="BX990" s="3" t="str">
        <f t="shared" si="636"/>
        <v>No</v>
      </c>
      <c r="BY990" s="3">
        <f t="shared" si="637"/>
        <v>223599</v>
      </c>
      <c r="BZ990">
        <v>1</v>
      </c>
      <c r="CA990" s="3">
        <f t="shared" si="638"/>
        <v>223599</v>
      </c>
      <c r="CC990" s="3">
        <f t="shared" si="639"/>
        <v>0</v>
      </c>
      <c r="CD990" s="3">
        <f t="shared" si="640"/>
        <v>0</v>
      </c>
      <c r="CE990" s="3" t="str">
        <f t="shared" si="641"/>
        <v/>
      </c>
      <c r="CF990" s="3" t="e">
        <f>HLOOKUP(CE990,'Valuation Data'!$D$2:$K$5,4,FALSE)</f>
        <v>#N/A</v>
      </c>
      <c r="CG990" s="3">
        <f t="shared" si="642"/>
        <v>223599</v>
      </c>
      <c r="CH990" s="3" t="str">
        <f t="shared" si="643"/>
        <v>No</v>
      </c>
      <c r="CI990" s="3" t="str">
        <f>VLOOKUP(R990,'Use Codes &amp; County Type'!A:D,4,FALSE)</f>
        <v>C</v>
      </c>
      <c r="CJ990" s="3" t="str">
        <f t="shared" si="644"/>
        <v>No</v>
      </c>
      <c r="CK990" s="3" t="str">
        <f t="shared" si="645"/>
        <v>No</v>
      </c>
      <c r="CL990" s="3">
        <f t="shared" si="646"/>
        <v>0.3</v>
      </c>
      <c r="CM990" s="3">
        <f t="shared" si="647"/>
        <v>67079.7</v>
      </c>
      <c r="CN990" s="3">
        <f t="shared" si="648"/>
        <v>16091.36</v>
      </c>
      <c r="CO990" s="3">
        <f t="shared" si="649"/>
        <v>50988.34</v>
      </c>
      <c r="CP990" s="3">
        <f t="shared" si="650"/>
        <v>7.1965259236400875E-2</v>
      </c>
      <c r="CR990" s="3" t="str">
        <f t="shared" si="651"/>
        <v>No</v>
      </c>
      <c r="CV990" s="3" t="str">
        <f t="shared" si="652"/>
        <v>*Bid</v>
      </c>
      <c r="CW990" s="3">
        <f t="shared" si="653"/>
        <v>989</v>
      </c>
      <c r="CX990" s="3">
        <f t="shared" si="654"/>
        <v>4022.84</v>
      </c>
      <c r="CY990" s="3" t="str">
        <f t="shared" si="655"/>
        <v>Ok</v>
      </c>
      <c r="CZ990">
        <v>0</v>
      </c>
      <c r="DA990">
        <v>0</v>
      </c>
    </row>
    <row r="991" spans="1:105" x14ac:dyDescent="0.25">
      <c r="A991">
        <v>990</v>
      </c>
      <c r="B991" t="s">
        <v>3</v>
      </c>
      <c r="C991" t="s">
        <v>1099</v>
      </c>
      <c r="D991">
        <v>1309.02</v>
      </c>
      <c r="E991">
        <v>2017</v>
      </c>
      <c r="F991">
        <v>1309.02</v>
      </c>
      <c r="G991">
        <v>1309.02</v>
      </c>
      <c r="H991" s="3">
        <f t="shared" si="615"/>
        <v>0</v>
      </c>
      <c r="I991">
        <v>45383</v>
      </c>
      <c r="J991" t="s">
        <v>2735</v>
      </c>
      <c r="K991" t="s">
        <v>2738</v>
      </c>
      <c r="L991">
        <v>32011</v>
      </c>
      <c r="M991" t="s">
        <v>3472</v>
      </c>
      <c r="N991" t="s">
        <v>4759</v>
      </c>
      <c r="O991">
        <v>-81.831668276402297</v>
      </c>
      <c r="P991">
        <v>30.564186301674798</v>
      </c>
      <c r="Q991" t="s">
        <v>5081</v>
      </c>
      <c r="R991">
        <v>1</v>
      </c>
      <c r="S991" t="s">
        <v>6539</v>
      </c>
      <c r="T991">
        <v>1001</v>
      </c>
      <c r="U991" t="s">
        <v>6582</v>
      </c>
      <c r="V991">
        <v>2017</v>
      </c>
      <c r="W991">
        <v>71549</v>
      </c>
      <c r="X991">
        <v>2017</v>
      </c>
      <c r="Y991">
        <v>71549</v>
      </c>
      <c r="Z991">
        <v>1180.79</v>
      </c>
      <c r="AA991" s="3">
        <f t="shared" si="616"/>
        <v>0.90204122167728529</v>
      </c>
      <c r="AB991" t="s">
        <v>6616</v>
      </c>
      <c r="AI991" t="s">
        <v>6618</v>
      </c>
      <c r="AJ991" t="s">
        <v>6618</v>
      </c>
      <c r="AK991">
        <v>0</v>
      </c>
      <c r="AL991">
        <v>0</v>
      </c>
      <c r="AM991">
        <v>0</v>
      </c>
      <c r="AN991">
        <v>0</v>
      </c>
      <c r="AO991">
        <v>0</v>
      </c>
      <c r="AP991" s="3" t="str">
        <f t="shared" si="617"/>
        <v>No</v>
      </c>
      <c r="AQ991" s="3" t="str">
        <f t="shared" si="618"/>
        <v>No</v>
      </c>
      <c r="AR991" s="3" t="str">
        <f t="shared" si="619"/>
        <v>No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7</v>
      </c>
      <c r="AY991" t="s">
        <v>6636</v>
      </c>
      <c r="AZ991" t="s">
        <v>6638</v>
      </c>
      <c r="BA991">
        <v>0</v>
      </c>
      <c r="BB991" t="s">
        <v>6616</v>
      </c>
      <c r="BC991" t="s">
        <v>6616</v>
      </c>
      <c r="BD991" s="4" t="str">
        <f t="shared" si="620"/>
        <v>No</v>
      </c>
      <c r="BE991" t="s">
        <v>6640</v>
      </c>
      <c r="BF991" s="3" t="str">
        <f t="shared" si="621"/>
        <v>No</v>
      </c>
      <c r="BG991" t="s">
        <v>6645</v>
      </c>
      <c r="BH991" s="3" t="str">
        <f t="shared" si="622"/>
        <v>45383 GREEN AVE</v>
      </c>
      <c r="BI991" s="3" t="str">
        <f t="shared" si="623"/>
        <v>Callahan</v>
      </c>
      <c r="BJ991" s="3" t="str">
        <f t="shared" si="624"/>
        <v>Florida</v>
      </c>
      <c r="BK991" s="3">
        <f t="shared" si="625"/>
        <v>32011</v>
      </c>
      <c r="BL991" s="3" t="str">
        <f t="shared" si="626"/>
        <v>45383 GREEN AVE CALLAHAN FL 32011</v>
      </c>
      <c r="BM991" s="3" t="str">
        <f t="shared" si="627"/>
        <v/>
      </c>
      <c r="BN991" s="3" t="str">
        <f t="shared" si="628"/>
        <v>Pass</v>
      </c>
      <c r="BO991" s="3" t="str">
        <f t="shared" si="629"/>
        <v>No</v>
      </c>
      <c r="BP991" s="3" t="str">
        <f t="shared" si="630"/>
        <v>FV&lt;$10K</v>
      </c>
      <c r="BQ991" t="s">
        <v>6650</v>
      </c>
      <c r="BR991" s="3" t="str">
        <f t="shared" si="631"/>
        <v>No, &lt; $20K Lien</v>
      </c>
      <c r="BS991" s="3" t="str">
        <f t="shared" si="632"/>
        <v>No, Lien &lt; $20K</v>
      </c>
      <c r="BT991" t="s">
        <v>6650</v>
      </c>
      <c r="BU991" s="3" t="str">
        <f t="shared" si="633"/>
        <v>No</v>
      </c>
      <c r="BV991" s="3" t="str">
        <f t="shared" si="634"/>
        <v>No</v>
      </c>
      <c r="BW991" s="3">
        <f t="shared" si="635"/>
        <v>0</v>
      </c>
      <c r="BX991" s="3" t="str">
        <f t="shared" si="636"/>
        <v>No</v>
      </c>
      <c r="BY991" s="3">
        <f t="shared" si="637"/>
        <v>71549</v>
      </c>
      <c r="BZ991">
        <v>1</v>
      </c>
      <c r="CA991" s="3">
        <f t="shared" si="638"/>
        <v>71549</v>
      </c>
      <c r="CC991" s="3">
        <f t="shared" si="639"/>
        <v>0</v>
      </c>
      <c r="CD991" s="3">
        <f t="shared" si="640"/>
        <v>0</v>
      </c>
      <c r="CE991" s="3" t="str">
        <f t="shared" si="641"/>
        <v/>
      </c>
      <c r="CF991" s="3" t="e">
        <f>HLOOKUP(CE991,'Valuation Data'!$D$2:$K$5,4,FALSE)</f>
        <v>#N/A</v>
      </c>
      <c r="CG991" s="3">
        <f t="shared" si="642"/>
        <v>71549</v>
      </c>
      <c r="CH991" s="3" t="str">
        <f t="shared" si="643"/>
        <v>No</v>
      </c>
      <c r="CI991" s="3" t="str">
        <f>VLOOKUP(R991,'Use Codes &amp; County Type'!A:D,4,FALSE)</f>
        <v>S</v>
      </c>
      <c r="CJ991" s="3" t="str">
        <f t="shared" si="644"/>
        <v>No</v>
      </c>
      <c r="CK991" s="3" t="str">
        <f t="shared" si="645"/>
        <v>No</v>
      </c>
      <c r="CL991" s="3">
        <f t="shared" si="646"/>
        <v>0.35</v>
      </c>
      <c r="CM991" s="3">
        <f t="shared" si="647"/>
        <v>25042.149999999998</v>
      </c>
      <c r="CN991" s="3">
        <f t="shared" si="648"/>
        <v>5236.08</v>
      </c>
      <c r="CO991" s="3">
        <f t="shared" si="649"/>
        <v>19806.07</v>
      </c>
      <c r="CP991" s="3">
        <f t="shared" si="650"/>
        <v>7.3181735593788877E-2</v>
      </c>
      <c r="CR991" s="3" t="str">
        <f t="shared" si="651"/>
        <v>No</v>
      </c>
      <c r="CV991" s="3" t="str">
        <f t="shared" si="652"/>
        <v>*Bid</v>
      </c>
      <c r="CW991" s="3">
        <f t="shared" si="653"/>
        <v>990</v>
      </c>
      <c r="CX991" s="3">
        <f t="shared" si="654"/>
        <v>1309.02</v>
      </c>
      <c r="CY991" s="3" t="str">
        <f t="shared" si="655"/>
        <v>Ok</v>
      </c>
      <c r="CZ991">
        <v>0</v>
      </c>
      <c r="DA991">
        <v>0</v>
      </c>
    </row>
    <row r="992" spans="1:105" x14ac:dyDescent="0.25">
      <c r="A992">
        <v>991</v>
      </c>
      <c r="B992" t="s">
        <v>3</v>
      </c>
      <c r="C992" t="s">
        <v>1100</v>
      </c>
      <c r="D992">
        <v>1862.22</v>
      </c>
      <c r="E992">
        <v>2017</v>
      </c>
      <c r="F992" t="e">
        <f>NA()</f>
        <v>#N/A</v>
      </c>
      <c r="G992" t="e">
        <f>NA()</f>
        <v>#N/A</v>
      </c>
      <c r="H992" s="3" t="e">
        <f t="shared" si="615"/>
        <v>#N/A</v>
      </c>
      <c r="I992" t="e">
        <f>NA()</f>
        <v>#N/A</v>
      </c>
      <c r="J992" t="e">
        <f>NA()</f>
        <v>#N/A</v>
      </c>
      <c r="K992" t="e">
        <f>NA()</f>
        <v>#N/A</v>
      </c>
      <c r="L992" t="e">
        <f>NA()</f>
        <v>#N/A</v>
      </c>
      <c r="M992" t="e">
        <f>NA()</f>
        <v>#N/A</v>
      </c>
      <c r="N992" t="e">
        <f>NA()</f>
        <v>#N/A</v>
      </c>
      <c r="O992" t="e">
        <f>NA()</f>
        <v>#N/A</v>
      </c>
      <c r="P992" t="e">
        <f>NA()</f>
        <v>#N/A</v>
      </c>
      <c r="Q992" t="e">
        <f>NA()</f>
        <v>#N/A</v>
      </c>
      <c r="R992">
        <v>8</v>
      </c>
      <c r="S992" t="s">
        <v>6551</v>
      </c>
      <c r="T992" t="e">
        <f>NA()</f>
        <v>#N/A</v>
      </c>
      <c r="U992" t="e">
        <f>NA()</f>
        <v>#N/A</v>
      </c>
      <c r="V992">
        <v>2017</v>
      </c>
      <c r="W992">
        <v>100817</v>
      </c>
      <c r="X992" t="e">
        <f>NA()</f>
        <v>#N/A</v>
      </c>
      <c r="Y992" t="e">
        <f>NA()</f>
        <v>#N/A</v>
      </c>
      <c r="Z992" t="e">
        <f>NA()</f>
        <v>#N/A</v>
      </c>
      <c r="AA992" s="3">
        <f t="shared" si="616"/>
        <v>0</v>
      </c>
      <c r="AI992" t="e">
        <f>NA()</f>
        <v>#N/A</v>
      </c>
      <c r="AJ992" t="e">
        <f>NA()</f>
        <v>#N/A</v>
      </c>
      <c r="AK992" t="e">
        <f>NA()</f>
        <v>#N/A</v>
      </c>
      <c r="AL992" t="e">
        <f>NA()</f>
        <v>#N/A</v>
      </c>
      <c r="AM992" t="e">
        <f>NA()</f>
        <v>#N/A</v>
      </c>
      <c r="AN992" t="e">
        <f>NA()</f>
        <v>#N/A</v>
      </c>
      <c r="AO992" t="e">
        <f>NA()</f>
        <v>#N/A</v>
      </c>
      <c r="AP992" s="3" t="str">
        <f t="shared" si="617"/>
        <v>No</v>
      </c>
      <c r="AQ992" s="3" t="str">
        <f t="shared" si="618"/>
        <v>No</v>
      </c>
      <c r="AR992" s="3" t="str">
        <f t="shared" si="619"/>
        <v>No</v>
      </c>
      <c r="AS992" t="e">
        <f>NA()</f>
        <v>#N/A</v>
      </c>
      <c r="AT992" t="e">
        <f>NA()</f>
        <v>#N/A</v>
      </c>
      <c r="AU992" t="e">
        <f>NA()</f>
        <v>#N/A</v>
      </c>
      <c r="AV992" t="e">
        <f>NA()</f>
        <v>#N/A</v>
      </c>
      <c r="AW992" t="e">
        <f>NA()</f>
        <v>#N/A</v>
      </c>
      <c r="AX992" t="e">
        <f>NA()</f>
        <v>#N/A</v>
      </c>
      <c r="AY992" t="e">
        <f>NA()</f>
        <v>#N/A</v>
      </c>
      <c r="AZ992" t="e">
        <f>NA()</f>
        <v>#N/A</v>
      </c>
      <c r="BA992">
        <v>0</v>
      </c>
      <c r="BB992" t="s">
        <v>6616</v>
      </c>
      <c r="BC992" t="e">
        <f>NA()</f>
        <v>#N/A</v>
      </c>
      <c r="BD992" s="4" t="str">
        <f t="shared" si="620"/>
        <v>No</v>
      </c>
      <c r="BE992" t="e">
        <f>NA()</f>
        <v>#N/A</v>
      </c>
      <c r="BF992" s="3" t="str">
        <f t="shared" si="621"/>
        <v>No</v>
      </c>
      <c r="BG992" t="e">
        <f>NA()</f>
        <v>#N/A</v>
      </c>
      <c r="BH992" s="3" t="e">
        <f t="shared" si="622"/>
        <v>#N/A</v>
      </c>
      <c r="BI992" s="3" t="e">
        <f t="shared" si="623"/>
        <v>#N/A</v>
      </c>
      <c r="BJ992" s="3" t="e">
        <f t="shared" si="624"/>
        <v>#N/A</v>
      </c>
      <c r="BK992" s="3" t="e">
        <f t="shared" si="625"/>
        <v>#N/A</v>
      </c>
      <c r="BL992" s="3" t="e">
        <f t="shared" si="626"/>
        <v>#N/A</v>
      </c>
      <c r="BM992" s="3" t="e">
        <f t="shared" si="627"/>
        <v>#N/A</v>
      </c>
      <c r="BN992" s="3" t="str">
        <f t="shared" si="628"/>
        <v>Pass</v>
      </c>
      <c r="BO992" s="3" t="e">
        <f t="shared" si="629"/>
        <v>#N/A</v>
      </c>
      <c r="BP992" s="3" t="str">
        <f t="shared" si="630"/>
        <v>FV&lt;$10K</v>
      </c>
      <c r="BQ992" t="s">
        <v>6650</v>
      </c>
      <c r="BR992" s="3" t="str">
        <f t="shared" si="631"/>
        <v>No, &lt; $20K Lien</v>
      </c>
      <c r="BS992" s="3" t="str">
        <f t="shared" si="632"/>
        <v>No, Lien &lt; $20K</v>
      </c>
      <c r="BT992" t="s">
        <v>6650</v>
      </c>
      <c r="BU992" s="3" t="str">
        <f t="shared" si="633"/>
        <v>No</v>
      </c>
      <c r="BV992" s="3" t="str">
        <f t="shared" si="634"/>
        <v>No</v>
      </c>
      <c r="BW992" s="3">
        <f t="shared" si="635"/>
        <v>0</v>
      </c>
      <c r="BX992" s="3" t="str">
        <f t="shared" si="636"/>
        <v>No</v>
      </c>
      <c r="BY992" s="3">
        <f t="shared" si="637"/>
        <v>100817</v>
      </c>
      <c r="BZ992">
        <v>1</v>
      </c>
      <c r="CA992" s="3">
        <f t="shared" si="638"/>
        <v>100817</v>
      </c>
      <c r="CC992" s="3" t="e">
        <f t="shared" si="639"/>
        <v>#N/A</v>
      </c>
      <c r="CD992" s="3" t="e">
        <f t="shared" si="640"/>
        <v>#N/A</v>
      </c>
      <c r="CE992" s="3" t="str">
        <f t="shared" si="641"/>
        <v/>
      </c>
      <c r="CF992" s="3" t="e">
        <f>HLOOKUP(CE992,'Valuation Data'!$D$2:$K$5,4,FALSE)</f>
        <v>#N/A</v>
      </c>
      <c r="CG992" s="3">
        <f t="shared" si="642"/>
        <v>100817</v>
      </c>
      <c r="CH992" s="3" t="str">
        <f t="shared" si="643"/>
        <v>No</v>
      </c>
      <c r="CI992" s="3" t="str">
        <f>VLOOKUP(R992,'Use Codes &amp; County Type'!A:D,4,FALSE)</f>
        <v>R</v>
      </c>
      <c r="CJ992" s="3" t="str">
        <f t="shared" si="644"/>
        <v>No</v>
      </c>
      <c r="CK992" s="3" t="str">
        <f t="shared" si="645"/>
        <v>No</v>
      </c>
      <c r="CL992" s="3">
        <f t="shared" si="646"/>
        <v>0.35</v>
      </c>
      <c r="CM992" s="3">
        <f t="shared" si="647"/>
        <v>35285.949999999997</v>
      </c>
      <c r="CN992" s="3" t="e">
        <f t="shared" si="648"/>
        <v>#N/A</v>
      </c>
      <c r="CO992" s="3" t="e">
        <f t="shared" si="649"/>
        <v>#N/A</v>
      </c>
      <c r="CP992" s="3" t="e">
        <f t="shared" si="650"/>
        <v>#N/A</v>
      </c>
      <c r="CR992" s="3" t="e">
        <f t="shared" si="651"/>
        <v>#N/A</v>
      </c>
      <c r="CV992" s="3" t="e">
        <f t="shared" si="652"/>
        <v>#N/A</v>
      </c>
      <c r="CW992" s="3">
        <f t="shared" si="653"/>
        <v>991</v>
      </c>
      <c r="CX992" s="3">
        <f t="shared" si="654"/>
        <v>1862.22</v>
      </c>
      <c r="CY992" s="3" t="e">
        <f t="shared" si="655"/>
        <v>#N/A</v>
      </c>
      <c r="CZ992" t="e">
        <f>NA()</f>
        <v>#N/A</v>
      </c>
      <c r="DA992" t="e">
        <f>NA()</f>
        <v>#N/A</v>
      </c>
    </row>
    <row r="993" spans="1:105" x14ac:dyDescent="0.25">
      <c r="A993">
        <v>992</v>
      </c>
      <c r="B993" t="s">
        <v>3</v>
      </c>
      <c r="C993" t="s">
        <v>1101</v>
      </c>
      <c r="D993">
        <v>1200.0899999999999</v>
      </c>
      <c r="E993">
        <v>2017</v>
      </c>
      <c r="F993">
        <v>1200.0899999999999</v>
      </c>
      <c r="G993">
        <v>1200.0899999999999</v>
      </c>
      <c r="H993" s="3">
        <f t="shared" si="615"/>
        <v>0</v>
      </c>
      <c r="I993">
        <v>45125</v>
      </c>
      <c r="J993" t="s">
        <v>2735</v>
      </c>
      <c r="K993" t="s">
        <v>2738</v>
      </c>
      <c r="L993">
        <v>32011</v>
      </c>
      <c r="M993" t="s">
        <v>3473</v>
      </c>
      <c r="N993" t="s">
        <v>4759</v>
      </c>
      <c r="O993">
        <v>-81.829760544270101</v>
      </c>
      <c r="P993">
        <v>30.562166356132199</v>
      </c>
      <c r="Q993" t="s">
        <v>5490</v>
      </c>
      <c r="R993">
        <v>1</v>
      </c>
      <c r="S993" t="s">
        <v>6539</v>
      </c>
      <c r="T993">
        <v>1001</v>
      </c>
      <c r="U993" t="s">
        <v>6582</v>
      </c>
      <c r="V993">
        <v>2017</v>
      </c>
      <c r="W993">
        <v>65447</v>
      </c>
      <c r="X993">
        <v>2017</v>
      </c>
      <c r="Y993">
        <v>65447</v>
      </c>
      <c r="Z993">
        <v>1080.07</v>
      </c>
      <c r="AA993" s="3">
        <f t="shared" si="616"/>
        <v>0.89999083402078184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 s="3" t="str">
        <f t="shared" si="617"/>
        <v>No</v>
      </c>
      <c r="AQ993" s="3" t="str">
        <f t="shared" si="618"/>
        <v>No</v>
      </c>
      <c r="AR993" s="3" t="str">
        <f t="shared" si="619"/>
        <v>No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15</v>
      </c>
      <c r="AY993" t="s">
        <v>6636</v>
      </c>
      <c r="AZ993" t="s">
        <v>6638</v>
      </c>
      <c r="BA993">
        <v>0</v>
      </c>
      <c r="BB993" t="s">
        <v>6616</v>
      </c>
      <c r="BC993">
        <v>0</v>
      </c>
      <c r="BD993" s="4" t="str">
        <f t="shared" si="620"/>
        <v>No</v>
      </c>
      <c r="BE993" t="s">
        <v>6640</v>
      </c>
      <c r="BF993" s="3" t="str">
        <f t="shared" si="621"/>
        <v>No</v>
      </c>
      <c r="BG993" t="s">
        <v>6645</v>
      </c>
      <c r="BH993" s="3" t="str">
        <f t="shared" si="622"/>
        <v>45125 SECOND AVE</v>
      </c>
      <c r="BI993" s="3" t="str">
        <f t="shared" si="623"/>
        <v>Callahan</v>
      </c>
      <c r="BJ993" s="3" t="str">
        <f t="shared" si="624"/>
        <v>Florida</v>
      </c>
      <c r="BK993" s="3">
        <f t="shared" si="625"/>
        <v>32011</v>
      </c>
      <c r="BL993" s="3" t="str">
        <f t="shared" si="626"/>
        <v>45125 SECOND AVE CALLAHAN FL 32011</v>
      </c>
      <c r="BM993" s="3" t="str">
        <f t="shared" si="627"/>
        <v/>
      </c>
      <c r="BN993" s="3" t="str">
        <f t="shared" si="628"/>
        <v>Pass</v>
      </c>
      <c r="BO993" s="3" t="str">
        <f t="shared" si="629"/>
        <v>No</v>
      </c>
      <c r="BP993" s="3" t="str">
        <f t="shared" si="630"/>
        <v>FV&lt;$10K</v>
      </c>
      <c r="BQ993" t="s">
        <v>6650</v>
      </c>
      <c r="BR993" s="3" t="str">
        <f t="shared" si="631"/>
        <v>No, &lt; $20K Lien</v>
      </c>
      <c r="BS993" s="3" t="str">
        <f t="shared" si="632"/>
        <v>No, Lien &lt; $20K</v>
      </c>
      <c r="BT993" t="s">
        <v>6650</v>
      </c>
      <c r="BU993" s="3" t="str">
        <f t="shared" si="633"/>
        <v>No</v>
      </c>
      <c r="BV993" s="3" t="str">
        <f t="shared" si="634"/>
        <v>No</v>
      </c>
      <c r="BW993" s="3">
        <f t="shared" si="635"/>
        <v>0</v>
      </c>
      <c r="BX993" s="3" t="str">
        <f t="shared" si="636"/>
        <v>No</v>
      </c>
      <c r="BY993" s="3">
        <f t="shared" si="637"/>
        <v>65447</v>
      </c>
      <c r="BZ993">
        <v>1</v>
      </c>
      <c r="CA993" s="3">
        <f t="shared" si="638"/>
        <v>65447</v>
      </c>
      <c r="CC993" s="3">
        <f t="shared" si="639"/>
        <v>0</v>
      </c>
      <c r="CD993" s="3">
        <f t="shared" si="640"/>
        <v>0</v>
      </c>
      <c r="CE993" s="3" t="str">
        <f t="shared" si="641"/>
        <v/>
      </c>
      <c r="CF993" s="3" t="e">
        <f>HLOOKUP(CE993,'Valuation Data'!$D$2:$K$5,4,FALSE)</f>
        <v>#N/A</v>
      </c>
      <c r="CG993" s="3">
        <f t="shared" si="642"/>
        <v>65447</v>
      </c>
      <c r="CH993" s="3" t="str">
        <f t="shared" si="643"/>
        <v>No</v>
      </c>
      <c r="CI993" s="3" t="str">
        <f>VLOOKUP(R993,'Use Codes &amp; County Type'!A:D,4,FALSE)</f>
        <v>S</v>
      </c>
      <c r="CJ993" s="3" t="str">
        <f t="shared" si="644"/>
        <v>No</v>
      </c>
      <c r="CK993" s="3" t="str">
        <f t="shared" si="645"/>
        <v>No</v>
      </c>
      <c r="CL993" s="3">
        <f t="shared" si="646"/>
        <v>0.35</v>
      </c>
      <c r="CM993" s="3">
        <f t="shared" si="647"/>
        <v>22906.449999999997</v>
      </c>
      <c r="CN993" s="3">
        <f t="shared" si="648"/>
        <v>4800.3599999999997</v>
      </c>
      <c r="CO993" s="3">
        <f t="shared" si="649"/>
        <v>18106.089999999997</v>
      </c>
      <c r="CP993" s="3">
        <f t="shared" si="650"/>
        <v>7.3347288645774444E-2</v>
      </c>
      <c r="CR993" s="3" t="str">
        <f t="shared" si="651"/>
        <v>No</v>
      </c>
      <c r="CV993" s="3" t="str">
        <f t="shared" si="652"/>
        <v>*Bid</v>
      </c>
      <c r="CW993" s="3">
        <f t="shared" si="653"/>
        <v>992</v>
      </c>
      <c r="CX993" s="3">
        <f t="shared" si="654"/>
        <v>1200.0899999999999</v>
      </c>
      <c r="CY993" s="3" t="str">
        <f t="shared" si="655"/>
        <v>Ok</v>
      </c>
      <c r="CZ993">
        <v>0</v>
      </c>
      <c r="DA993">
        <v>0</v>
      </c>
    </row>
    <row r="994" spans="1:105" x14ac:dyDescent="0.25">
      <c r="A994">
        <v>993</v>
      </c>
      <c r="B994" t="s">
        <v>3</v>
      </c>
      <c r="C994" t="s">
        <v>1102</v>
      </c>
      <c r="D994">
        <v>1049.5</v>
      </c>
      <c r="E994">
        <v>2017</v>
      </c>
      <c r="F994">
        <v>1049.5</v>
      </c>
      <c r="G994">
        <v>1049.5</v>
      </c>
      <c r="H994" s="3">
        <f t="shared" si="615"/>
        <v>0</v>
      </c>
      <c r="I994">
        <v>45300</v>
      </c>
      <c r="J994" t="s">
        <v>2735</v>
      </c>
      <c r="K994" t="s">
        <v>2738</v>
      </c>
      <c r="L994">
        <v>32011</v>
      </c>
      <c r="M994" t="s">
        <v>3474</v>
      </c>
      <c r="N994" t="s">
        <v>4759</v>
      </c>
      <c r="O994">
        <v>-81.829663367723398</v>
      </c>
      <c r="P994">
        <v>30.561444741277601</v>
      </c>
      <c r="Q994" t="s">
        <v>5491</v>
      </c>
      <c r="R994">
        <v>1</v>
      </c>
      <c r="S994" t="s">
        <v>6539</v>
      </c>
      <c r="T994">
        <v>1001</v>
      </c>
      <c r="U994" t="s">
        <v>6582</v>
      </c>
      <c r="V994">
        <v>2017</v>
      </c>
      <c r="W994">
        <v>57009</v>
      </c>
      <c r="X994">
        <v>2017</v>
      </c>
      <c r="Y994">
        <v>57009</v>
      </c>
      <c r="Z994">
        <v>940.83</v>
      </c>
      <c r="AA994" s="3">
        <f t="shared" si="616"/>
        <v>0.89645545497856127</v>
      </c>
      <c r="AB994" t="s">
        <v>6616</v>
      </c>
      <c r="AC994" t="s">
        <v>6616</v>
      </c>
      <c r="AD994" t="s">
        <v>6616</v>
      </c>
      <c r="AI994" t="s">
        <v>6618</v>
      </c>
      <c r="AJ994" t="s">
        <v>6618</v>
      </c>
      <c r="AK994" t="s">
        <v>6618</v>
      </c>
      <c r="AL994" t="s">
        <v>6618</v>
      </c>
      <c r="AM994" t="s">
        <v>6618</v>
      </c>
      <c r="AN994" t="s">
        <v>6618</v>
      </c>
      <c r="AO994">
        <v>0</v>
      </c>
      <c r="AP994" s="3" t="str">
        <f t="shared" si="617"/>
        <v>No</v>
      </c>
      <c r="AQ994" s="3" t="str">
        <f t="shared" si="618"/>
        <v>No</v>
      </c>
      <c r="AR994" s="3" t="str">
        <f t="shared" si="619"/>
        <v>No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1</v>
      </c>
      <c r="AY994" t="s">
        <v>6634</v>
      </c>
      <c r="AZ994" t="s">
        <v>6638</v>
      </c>
      <c r="BA994">
        <v>1</v>
      </c>
      <c r="BB994" t="s">
        <v>6616</v>
      </c>
      <c r="BC994" t="s">
        <v>6616</v>
      </c>
      <c r="BD994" s="4" t="str">
        <f t="shared" si="620"/>
        <v>No</v>
      </c>
      <c r="BE994" t="s">
        <v>6640</v>
      </c>
      <c r="BF994" s="3" t="str">
        <f t="shared" si="621"/>
        <v>No</v>
      </c>
      <c r="BG994" t="s">
        <v>6645</v>
      </c>
      <c r="BH994" s="3" t="str">
        <f t="shared" si="622"/>
        <v>45300 BOOTH ST</v>
      </c>
      <c r="BI994" s="3" t="str">
        <f t="shared" si="623"/>
        <v>Callahan</v>
      </c>
      <c r="BJ994" s="3" t="str">
        <f t="shared" si="624"/>
        <v>Florida</v>
      </c>
      <c r="BK994" s="3">
        <f t="shared" si="625"/>
        <v>32011</v>
      </c>
      <c r="BL994" s="3" t="str">
        <f t="shared" si="626"/>
        <v>45300 BOOTH ST CALLAHAN FL 32011</v>
      </c>
      <c r="BM994" s="3" t="str">
        <f t="shared" si="627"/>
        <v/>
      </c>
      <c r="BN994" s="3" t="str">
        <f t="shared" si="628"/>
        <v>Pass</v>
      </c>
      <c r="BO994" s="3" t="str">
        <f t="shared" si="629"/>
        <v>No</v>
      </c>
      <c r="BP994" s="3" t="str">
        <f t="shared" si="630"/>
        <v>FV&lt;$10K</v>
      </c>
      <c r="BQ994" t="s">
        <v>6650</v>
      </c>
      <c r="BR994" s="3" t="str">
        <f t="shared" si="631"/>
        <v>No, &lt; $20K Lien</v>
      </c>
      <c r="BS994" s="3" t="str">
        <f t="shared" si="632"/>
        <v>No, Lien &lt; $20K</v>
      </c>
      <c r="BT994" t="s">
        <v>6650</v>
      </c>
      <c r="BU994" s="3" t="str">
        <f t="shared" si="633"/>
        <v>No</v>
      </c>
      <c r="BV994" s="3" t="str">
        <f t="shared" si="634"/>
        <v>No</v>
      </c>
      <c r="BW994" s="3">
        <f t="shared" si="635"/>
        <v>1</v>
      </c>
      <c r="BX994" s="3" t="str">
        <f t="shared" si="636"/>
        <v>No</v>
      </c>
      <c r="BY994" s="3">
        <f t="shared" si="637"/>
        <v>57009</v>
      </c>
      <c r="BZ994">
        <v>1</v>
      </c>
      <c r="CA994" s="3">
        <f t="shared" si="638"/>
        <v>57009</v>
      </c>
      <c r="CC994" s="3">
        <f t="shared" si="639"/>
        <v>0</v>
      </c>
      <c r="CD994" s="3">
        <f t="shared" si="640"/>
        <v>0</v>
      </c>
      <c r="CE994" s="3" t="str">
        <f t="shared" si="641"/>
        <v/>
      </c>
      <c r="CF994" s="3" t="e">
        <f>HLOOKUP(CE994,'Valuation Data'!$D$2:$K$5,4,FALSE)</f>
        <v>#N/A</v>
      </c>
      <c r="CG994" s="3">
        <f t="shared" si="642"/>
        <v>57009</v>
      </c>
      <c r="CH994" s="3" t="str">
        <f t="shared" si="643"/>
        <v>No</v>
      </c>
      <c r="CI994" s="3" t="str">
        <f>VLOOKUP(R994,'Use Codes &amp; County Type'!A:D,4,FALSE)</f>
        <v>S</v>
      </c>
      <c r="CJ994" s="3" t="str">
        <f t="shared" si="644"/>
        <v>No</v>
      </c>
      <c r="CK994" s="3" t="str">
        <f t="shared" si="645"/>
        <v>No</v>
      </c>
      <c r="CL994" s="3">
        <f t="shared" si="646"/>
        <v>0.35</v>
      </c>
      <c r="CM994" s="3">
        <f t="shared" si="647"/>
        <v>19953.149999999998</v>
      </c>
      <c r="CN994" s="3">
        <f t="shared" si="648"/>
        <v>5247.5</v>
      </c>
      <c r="CO994" s="3">
        <f t="shared" si="649"/>
        <v>14705.649999999998</v>
      </c>
      <c r="CP994" s="3">
        <f t="shared" si="650"/>
        <v>9.2046869792488911E-2</v>
      </c>
      <c r="CR994" s="3" t="str">
        <f t="shared" si="651"/>
        <v>No</v>
      </c>
      <c r="CV994" s="3" t="str">
        <f t="shared" si="652"/>
        <v>*Bid</v>
      </c>
      <c r="CW994" s="3">
        <f t="shared" si="653"/>
        <v>993</v>
      </c>
      <c r="CX994" s="3">
        <f t="shared" si="654"/>
        <v>1049.5</v>
      </c>
      <c r="CY994" s="3" t="str">
        <f t="shared" si="655"/>
        <v>Ok</v>
      </c>
      <c r="CZ994">
        <v>0</v>
      </c>
      <c r="DA994">
        <v>0</v>
      </c>
    </row>
    <row r="995" spans="1:105" x14ac:dyDescent="0.25">
      <c r="A995">
        <v>994</v>
      </c>
      <c r="B995" t="s">
        <v>3</v>
      </c>
      <c r="C995" t="s">
        <v>1103</v>
      </c>
      <c r="D995">
        <v>1111.8</v>
      </c>
      <c r="E995">
        <v>2017</v>
      </c>
      <c r="F995" t="e">
        <f>NA()</f>
        <v>#N/A</v>
      </c>
      <c r="G995" t="e">
        <f>NA()</f>
        <v>#N/A</v>
      </c>
      <c r="H995" s="3" t="e">
        <f t="shared" si="615"/>
        <v>#N/A</v>
      </c>
      <c r="I995" t="e">
        <f>NA()</f>
        <v>#N/A</v>
      </c>
      <c r="J995" t="e">
        <f>NA()</f>
        <v>#N/A</v>
      </c>
      <c r="K995" t="e">
        <f>NA()</f>
        <v>#N/A</v>
      </c>
      <c r="L995" t="e">
        <f>NA()</f>
        <v>#N/A</v>
      </c>
      <c r="M995" t="e">
        <f>NA()</f>
        <v>#N/A</v>
      </c>
      <c r="N995" t="e">
        <f>NA()</f>
        <v>#N/A</v>
      </c>
      <c r="O995" t="e">
        <f>NA()</f>
        <v>#N/A</v>
      </c>
      <c r="P995" t="e">
        <f>NA()</f>
        <v>#N/A</v>
      </c>
      <c r="Q995" t="e">
        <f>NA()</f>
        <v>#N/A</v>
      </c>
      <c r="R995">
        <v>28</v>
      </c>
      <c r="S995" t="s">
        <v>6557</v>
      </c>
      <c r="T995" t="e">
        <f>NA()</f>
        <v>#N/A</v>
      </c>
      <c r="U995" t="e">
        <f>NA()</f>
        <v>#N/A</v>
      </c>
      <c r="V995">
        <v>2017</v>
      </c>
      <c r="W995">
        <v>230093</v>
      </c>
      <c r="X995" t="e">
        <f>NA()</f>
        <v>#N/A</v>
      </c>
      <c r="Y995" t="e">
        <f>NA()</f>
        <v>#N/A</v>
      </c>
      <c r="Z995" t="e">
        <f>NA()</f>
        <v>#N/A</v>
      </c>
      <c r="AA995" s="3">
        <f t="shared" si="616"/>
        <v>0</v>
      </c>
      <c r="AH995" t="s">
        <v>6616</v>
      </c>
      <c r="AI995" t="e">
        <f>NA()</f>
        <v>#N/A</v>
      </c>
      <c r="AJ995" t="e">
        <f>NA()</f>
        <v>#N/A</v>
      </c>
      <c r="AK995" t="e">
        <f>NA()</f>
        <v>#N/A</v>
      </c>
      <c r="AL995" t="e">
        <f>NA()</f>
        <v>#N/A</v>
      </c>
      <c r="AM995" t="e">
        <f>NA()</f>
        <v>#N/A</v>
      </c>
      <c r="AN995" t="e">
        <f>NA()</f>
        <v>#N/A</v>
      </c>
      <c r="AO995" t="e">
        <f>NA()</f>
        <v>#N/A</v>
      </c>
      <c r="AP995" s="3" t="str">
        <f t="shared" si="617"/>
        <v>No</v>
      </c>
      <c r="AQ995" s="3" t="str">
        <f t="shared" si="618"/>
        <v>No</v>
      </c>
      <c r="AR995" s="3" t="str">
        <f t="shared" si="619"/>
        <v>No</v>
      </c>
      <c r="AS995" t="e">
        <f>NA()</f>
        <v>#N/A</v>
      </c>
      <c r="AT995" t="e">
        <f>NA()</f>
        <v>#N/A</v>
      </c>
      <c r="AU995" t="e">
        <f>NA()</f>
        <v>#N/A</v>
      </c>
      <c r="AV995" t="e">
        <f>NA()</f>
        <v>#N/A</v>
      </c>
      <c r="AW995" t="e">
        <f>NA()</f>
        <v>#N/A</v>
      </c>
      <c r="AX995" t="e">
        <f>NA()</f>
        <v>#N/A</v>
      </c>
      <c r="AY995" t="e">
        <f>NA()</f>
        <v>#N/A</v>
      </c>
      <c r="AZ995" t="e">
        <f>NA()</f>
        <v>#N/A</v>
      </c>
      <c r="BA995">
        <v>0</v>
      </c>
      <c r="BB995" t="s">
        <v>6616</v>
      </c>
      <c r="BC995" t="e">
        <f>NA()</f>
        <v>#N/A</v>
      </c>
      <c r="BD995" s="4" t="str">
        <f t="shared" si="620"/>
        <v>No</v>
      </c>
      <c r="BE995" t="e">
        <f>NA()</f>
        <v>#N/A</v>
      </c>
      <c r="BF995" s="3" t="str">
        <f t="shared" si="621"/>
        <v>No</v>
      </c>
      <c r="BG995" t="e">
        <f>NA()</f>
        <v>#N/A</v>
      </c>
      <c r="BH995" s="3" t="e">
        <f t="shared" si="622"/>
        <v>#N/A</v>
      </c>
      <c r="BI995" s="3" t="e">
        <f t="shared" si="623"/>
        <v>#N/A</v>
      </c>
      <c r="BJ995" s="3" t="e">
        <f t="shared" si="624"/>
        <v>#N/A</v>
      </c>
      <c r="BK995" s="3" t="e">
        <f t="shared" si="625"/>
        <v>#N/A</v>
      </c>
      <c r="BL995" s="3" t="e">
        <f t="shared" si="626"/>
        <v>#N/A</v>
      </c>
      <c r="BM995" s="3" t="e">
        <f t="shared" si="627"/>
        <v>#N/A</v>
      </c>
      <c r="BN995" s="3" t="str">
        <f t="shared" si="628"/>
        <v>Pass</v>
      </c>
      <c r="BO995" s="3" t="e">
        <f t="shared" si="629"/>
        <v>#N/A</v>
      </c>
      <c r="BP995" s="3" t="str">
        <f t="shared" si="630"/>
        <v>FV&lt;$10K</v>
      </c>
      <c r="BQ995" t="s">
        <v>6650</v>
      </c>
      <c r="BR995" s="3" t="str">
        <f t="shared" si="631"/>
        <v>No, &lt; $20K Lien</v>
      </c>
      <c r="BS995" s="3" t="str">
        <f t="shared" si="632"/>
        <v>No, Lien &lt; $20K</v>
      </c>
      <c r="BT995" t="s">
        <v>6650</v>
      </c>
      <c r="BU995" s="3" t="str">
        <f t="shared" si="633"/>
        <v>No</v>
      </c>
      <c r="BV995" s="3" t="str">
        <f t="shared" si="634"/>
        <v>No</v>
      </c>
      <c r="BW995" s="3">
        <f t="shared" si="635"/>
        <v>0</v>
      </c>
      <c r="BX995" s="3" t="str">
        <f t="shared" si="636"/>
        <v>No</v>
      </c>
      <c r="BY995" s="3">
        <f t="shared" si="637"/>
        <v>230093</v>
      </c>
      <c r="BZ995">
        <v>1</v>
      </c>
      <c r="CA995" s="3">
        <f t="shared" si="638"/>
        <v>230093</v>
      </c>
      <c r="CC995" s="3" t="e">
        <f t="shared" si="639"/>
        <v>#N/A</v>
      </c>
      <c r="CD995" s="3" t="e">
        <f t="shared" si="640"/>
        <v>#N/A</v>
      </c>
      <c r="CE995" s="3" t="str">
        <f t="shared" si="641"/>
        <v/>
      </c>
      <c r="CF995" s="3" t="e">
        <f>HLOOKUP(CE995,'Valuation Data'!$D$2:$K$5,4,FALSE)</f>
        <v>#N/A</v>
      </c>
      <c r="CG995" s="3">
        <f t="shared" si="642"/>
        <v>230093</v>
      </c>
      <c r="CH995" s="3" t="str">
        <f t="shared" si="643"/>
        <v>No</v>
      </c>
      <c r="CI995" s="3" t="str">
        <f>VLOOKUP(R995,'Use Codes &amp; County Type'!A:D,4,FALSE)</f>
        <v>C</v>
      </c>
      <c r="CJ995" s="3" t="str">
        <f t="shared" si="644"/>
        <v>No</v>
      </c>
      <c r="CK995" s="3" t="str">
        <f t="shared" si="645"/>
        <v>No</v>
      </c>
      <c r="CL995" s="3">
        <f t="shared" si="646"/>
        <v>0.3</v>
      </c>
      <c r="CM995" s="3">
        <f t="shared" si="647"/>
        <v>69027.899999999994</v>
      </c>
      <c r="CN995" s="3" t="e">
        <f t="shared" si="648"/>
        <v>#N/A</v>
      </c>
      <c r="CO995" s="3" t="e">
        <f t="shared" si="649"/>
        <v>#N/A</v>
      </c>
      <c r="CP995" s="3" t="e">
        <f t="shared" si="650"/>
        <v>#N/A</v>
      </c>
      <c r="CR995" s="3" t="e">
        <f t="shared" si="651"/>
        <v>#N/A</v>
      </c>
      <c r="CV995" s="3" t="e">
        <f t="shared" si="652"/>
        <v>#N/A</v>
      </c>
      <c r="CW995" s="3">
        <f t="shared" si="653"/>
        <v>994</v>
      </c>
      <c r="CX995" s="3">
        <f t="shared" si="654"/>
        <v>1111.8</v>
      </c>
      <c r="CY995" s="3" t="e">
        <f t="shared" si="655"/>
        <v>#N/A</v>
      </c>
      <c r="CZ995" t="e">
        <f>NA()</f>
        <v>#N/A</v>
      </c>
      <c r="DA995" t="e">
        <f>NA()</f>
        <v>#N/A</v>
      </c>
    </row>
    <row r="996" spans="1:105" x14ac:dyDescent="0.25">
      <c r="A996">
        <v>995</v>
      </c>
      <c r="B996" t="s">
        <v>3</v>
      </c>
      <c r="C996" t="s">
        <v>1104</v>
      </c>
      <c r="D996">
        <v>2453.0300000000002</v>
      </c>
      <c r="E996">
        <v>2017</v>
      </c>
      <c r="F996">
        <v>2453.0300000000002</v>
      </c>
      <c r="G996">
        <v>2453.0300000000002</v>
      </c>
      <c r="H996" s="3">
        <f t="shared" si="615"/>
        <v>0</v>
      </c>
      <c r="I996">
        <v>45219</v>
      </c>
      <c r="J996" t="s">
        <v>2735</v>
      </c>
      <c r="K996" t="s">
        <v>2738</v>
      </c>
      <c r="L996">
        <v>32011</v>
      </c>
      <c r="M996" t="s">
        <v>3475</v>
      </c>
      <c r="N996" t="s">
        <v>4759</v>
      </c>
      <c r="O996">
        <v>-81.829948750958096</v>
      </c>
      <c r="P996">
        <v>30.558690394338999</v>
      </c>
      <c r="Q996" t="s">
        <v>5492</v>
      </c>
      <c r="R996">
        <v>1</v>
      </c>
      <c r="S996" t="s">
        <v>6539</v>
      </c>
      <c r="T996">
        <v>1001</v>
      </c>
      <c r="U996" t="s">
        <v>6582</v>
      </c>
      <c r="V996">
        <v>2017</v>
      </c>
      <c r="W996">
        <v>175650</v>
      </c>
      <c r="X996">
        <v>2017</v>
      </c>
      <c r="Y996">
        <v>228003</v>
      </c>
      <c r="Z996">
        <v>2238.58</v>
      </c>
      <c r="AA996" s="3">
        <f t="shared" si="616"/>
        <v>0.91257750618622668</v>
      </c>
      <c r="AB996" t="s">
        <v>6616</v>
      </c>
      <c r="AC996" t="s">
        <v>6616</v>
      </c>
      <c r="AD996" t="s">
        <v>6616</v>
      </c>
      <c r="AE996" t="s">
        <v>6616</v>
      </c>
      <c r="AF996" t="s">
        <v>6616</v>
      </c>
      <c r="AG996" t="s">
        <v>6616</v>
      </c>
      <c r="AH996" t="s">
        <v>6616</v>
      </c>
      <c r="AI996" t="s">
        <v>6618</v>
      </c>
      <c r="AJ996" t="s">
        <v>6618</v>
      </c>
      <c r="AK996" t="s">
        <v>6618</v>
      </c>
      <c r="AL996" t="s">
        <v>6618</v>
      </c>
      <c r="AM996" t="s">
        <v>6618</v>
      </c>
      <c r="AN996" t="s">
        <v>6618</v>
      </c>
      <c r="AO996" t="s">
        <v>6618</v>
      </c>
      <c r="AP996" s="3" t="str">
        <f t="shared" si="617"/>
        <v>No</v>
      </c>
      <c r="AQ996" s="3" t="str">
        <f t="shared" si="618"/>
        <v>No</v>
      </c>
      <c r="AR996" s="3" t="str">
        <f t="shared" si="619"/>
        <v>No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1</v>
      </c>
      <c r="AY996" t="s">
        <v>6634</v>
      </c>
      <c r="AZ996" t="s">
        <v>6638</v>
      </c>
      <c r="BA996">
        <v>1</v>
      </c>
      <c r="BB996" t="s">
        <v>6617</v>
      </c>
      <c r="BC996" t="s">
        <v>6617</v>
      </c>
      <c r="BD996" s="4" t="str">
        <f t="shared" si="620"/>
        <v>No</v>
      </c>
      <c r="BE996" t="s">
        <v>6640</v>
      </c>
      <c r="BF996" s="3" t="str">
        <f t="shared" si="621"/>
        <v>No</v>
      </c>
      <c r="BG996" t="s">
        <v>6645</v>
      </c>
      <c r="BH996" s="3" t="str">
        <f t="shared" si="622"/>
        <v>45219 MICKLER ST</v>
      </c>
      <c r="BI996" s="3" t="str">
        <f t="shared" si="623"/>
        <v>Callahan</v>
      </c>
      <c r="BJ996" s="3" t="str">
        <f t="shared" si="624"/>
        <v>Florida</v>
      </c>
      <c r="BK996" s="3">
        <f t="shared" si="625"/>
        <v>32011</v>
      </c>
      <c r="BL996" s="3" t="str">
        <f t="shared" si="626"/>
        <v>45219 MICKLER ST CALLAHAN FL 32011</v>
      </c>
      <c r="BM996" s="3" t="str">
        <f t="shared" si="627"/>
        <v/>
      </c>
      <c r="BN996" s="3" t="str">
        <f t="shared" si="628"/>
        <v>Pass</v>
      </c>
      <c r="BO996" s="3" t="str">
        <f t="shared" si="629"/>
        <v>Yes</v>
      </c>
      <c r="BP996" s="3" t="str">
        <f t="shared" si="630"/>
        <v>FV&lt;$10K</v>
      </c>
      <c r="BQ996" t="s">
        <v>6650</v>
      </c>
      <c r="BR996" s="3" t="str">
        <f t="shared" si="631"/>
        <v>No, &lt; $20K Lien</v>
      </c>
      <c r="BS996" s="3" t="str">
        <f t="shared" si="632"/>
        <v>No, Lien &lt; $20K</v>
      </c>
      <c r="BT996" t="s">
        <v>6650</v>
      </c>
      <c r="BU996" s="3" t="str">
        <f t="shared" si="633"/>
        <v>No</v>
      </c>
      <c r="BV996" s="3" t="str">
        <f t="shared" si="634"/>
        <v>No</v>
      </c>
      <c r="BW996" s="3">
        <f t="shared" si="635"/>
        <v>1</v>
      </c>
      <c r="BX996" s="3" t="str">
        <f t="shared" si="636"/>
        <v>No</v>
      </c>
      <c r="BY996" s="3">
        <f t="shared" si="637"/>
        <v>175650</v>
      </c>
      <c r="BZ996">
        <v>1</v>
      </c>
      <c r="CA996" s="3">
        <f t="shared" si="638"/>
        <v>175650</v>
      </c>
      <c r="CC996" s="3">
        <f t="shared" si="639"/>
        <v>0</v>
      </c>
      <c r="CD996" s="3">
        <f t="shared" si="640"/>
        <v>0</v>
      </c>
      <c r="CE996" s="3" t="str">
        <f t="shared" si="641"/>
        <v/>
      </c>
      <c r="CF996" s="3" t="e">
        <f>HLOOKUP(CE996,'Valuation Data'!$D$2:$K$5,4,FALSE)</f>
        <v>#N/A</v>
      </c>
      <c r="CG996" s="3">
        <f t="shared" si="642"/>
        <v>175650</v>
      </c>
      <c r="CH996" s="3" t="str">
        <f t="shared" si="643"/>
        <v>No</v>
      </c>
      <c r="CI996" s="3" t="str">
        <f>VLOOKUP(R996,'Use Codes &amp; County Type'!A:D,4,FALSE)</f>
        <v>S</v>
      </c>
      <c r="CJ996" s="3" t="str">
        <f t="shared" si="644"/>
        <v>No</v>
      </c>
      <c r="CK996" s="3" t="str">
        <f t="shared" si="645"/>
        <v>Yes</v>
      </c>
      <c r="CL996" s="3">
        <f t="shared" si="646"/>
        <v>0.67</v>
      </c>
      <c r="CM996" s="3">
        <f t="shared" si="647"/>
        <v>117685.5</v>
      </c>
      <c r="CN996" s="3">
        <f t="shared" si="648"/>
        <v>12265.150000000001</v>
      </c>
      <c r="CO996" s="3">
        <f t="shared" si="649"/>
        <v>105420.35</v>
      </c>
      <c r="CP996" s="3">
        <f t="shared" si="650"/>
        <v>6.9827213208084271E-2</v>
      </c>
      <c r="CR996" s="3" t="str">
        <f t="shared" si="651"/>
        <v>No</v>
      </c>
      <c r="CV996" s="3" t="str">
        <f t="shared" si="652"/>
        <v>*Bid</v>
      </c>
      <c r="CW996" s="3">
        <f t="shared" si="653"/>
        <v>995</v>
      </c>
      <c r="CX996" s="3">
        <f t="shared" si="654"/>
        <v>2453.0300000000002</v>
      </c>
      <c r="CY996" s="3" t="str">
        <f t="shared" si="655"/>
        <v>Ok</v>
      </c>
      <c r="CZ996">
        <v>0</v>
      </c>
      <c r="DA996">
        <v>0</v>
      </c>
    </row>
    <row r="997" spans="1:105" x14ac:dyDescent="0.25">
      <c r="A997">
        <v>996</v>
      </c>
      <c r="B997" t="s">
        <v>3</v>
      </c>
      <c r="C997" t="s">
        <v>1105</v>
      </c>
      <c r="D997">
        <v>1714.31</v>
      </c>
      <c r="E997">
        <v>2017</v>
      </c>
      <c r="F997">
        <v>1714.31</v>
      </c>
      <c r="G997">
        <v>1714.31</v>
      </c>
      <c r="H997" s="3">
        <f t="shared" si="615"/>
        <v>0</v>
      </c>
      <c r="I997">
        <v>45030</v>
      </c>
      <c r="J997" t="s">
        <v>2735</v>
      </c>
      <c r="K997" t="s">
        <v>2738</v>
      </c>
      <c r="L997">
        <v>32011</v>
      </c>
      <c r="M997" t="s">
        <v>3476</v>
      </c>
      <c r="N997" t="s">
        <v>4759</v>
      </c>
      <c r="O997">
        <v>-81.829561650237594</v>
      </c>
      <c r="P997">
        <v>30.558546139594799</v>
      </c>
      <c r="Q997" t="s">
        <v>5249</v>
      </c>
      <c r="R997">
        <v>1</v>
      </c>
      <c r="S997" t="s">
        <v>6539</v>
      </c>
      <c r="T997">
        <v>1001</v>
      </c>
      <c r="U997" t="s">
        <v>6582</v>
      </c>
      <c r="V997">
        <v>2017</v>
      </c>
      <c r="W997">
        <v>94256</v>
      </c>
      <c r="X997">
        <v>2017</v>
      </c>
      <c r="Y997">
        <v>94256</v>
      </c>
      <c r="Z997">
        <v>1555.53</v>
      </c>
      <c r="AA997" s="3">
        <f t="shared" si="616"/>
        <v>0.9073796454550227</v>
      </c>
      <c r="AB997" t="s">
        <v>6616</v>
      </c>
      <c r="AE997" t="s">
        <v>6616</v>
      </c>
      <c r="AF997" t="s">
        <v>6616</v>
      </c>
      <c r="AG997" t="s">
        <v>6616</v>
      </c>
      <c r="AH997" t="s">
        <v>6616</v>
      </c>
      <c r="AI997" t="s">
        <v>6618</v>
      </c>
      <c r="AJ997" t="s">
        <v>6618</v>
      </c>
      <c r="AK997" t="s">
        <v>6618</v>
      </c>
      <c r="AL997" t="s">
        <v>6618</v>
      </c>
      <c r="AM997" t="s">
        <v>6618</v>
      </c>
      <c r="AN997" t="s">
        <v>6618</v>
      </c>
      <c r="AO997" t="s">
        <v>6618</v>
      </c>
      <c r="AP997" s="3" t="str">
        <f t="shared" si="617"/>
        <v>No</v>
      </c>
      <c r="AQ997" s="3" t="str">
        <f t="shared" si="618"/>
        <v>No</v>
      </c>
      <c r="AR997" s="3" t="str">
        <f t="shared" si="619"/>
        <v>No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1</v>
      </c>
      <c r="AY997" t="s">
        <v>6634</v>
      </c>
      <c r="AZ997">
        <v>0</v>
      </c>
      <c r="BA997">
        <v>1</v>
      </c>
      <c r="BB997" t="s">
        <v>6616</v>
      </c>
      <c r="BC997" t="s">
        <v>6617</v>
      </c>
      <c r="BD997" s="4" t="str">
        <f t="shared" si="620"/>
        <v>No</v>
      </c>
      <c r="BE997" t="s">
        <v>6640</v>
      </c>
      <c r="BF997" s="3" t="str">
        <f t="shared" si="621"/>
        <v>No</v>
      </c>
      <c r="BG997" t="s">
        <v>6645</v>
      </c>
      <c r="BH997" s="3" t="str">
        <f t="shared" si="622"/>
        <v>45030 PUMPKIN CT</v>
      </c>
      <c r="BI997" s="3" t="str">
        <f t="shared" si="623"/>
        <v>Callahan</v>
      </c>
      <c r="BJ997" s="3" t="str">
        <f t="shared" si="624"/>
        <v>Florida</v>
      </c>
      <c r="BK997" s="3">
        <f t="shared" si="625"/>
        <v>32011</v>
      </c>
      <c r="BL997" s="3" t="str">
        <f t="shared" si="626"/>
        <v>45030 PUMPKIN CT CALLAHAN FL 32011</v>
      </c>
      <c r="BM997" s="3" t="str">
        <f t="shared" si="627"/>
        <v/>
      </c>
      <c r="BN997" s="3" t="str">
        <f t="shared" si="628"/>
        <v>Pass</v>
      </c>
      <c r="BO997" s="3" t="str">
        <f t="shared" si="629"/>
        <v>Yes</v>
      </c>
      <c r="BP997" s="3" t="str">
        <f t="shared" si="630"/>
        <v>FV&lt;$10K</v>
      </c>
      <c r="BQ997" t="s">
        <v>6650</v>
      </c>
      <c r="BR997" s="3" t="str">
        <f t="shared" si="631"/>
        <v>No, &lt; $20K Lien</v>
      </c>
      <c r="BS997" s="3" t="str">
        <f t="shared" si="632"/>
        <v>No, Lien &lt; $20K</v>
      </c>
      <c r="BT997" t="s">
        <v>6650</v>
      </c>
      <c r="BU997" s="3" t="str">
        <f t="shared" si="633"/>
        <v>No</v>
      </c>
      <c r="BV997" s="3" t="str">
        <f t="shared" si="634"/>
        <v>No</v>
      </c>
      <c r="BW997" s="3">
        <f t="shared" si="635"/>
        <v>1</v>
      </c>
      <c r="BX997" s="3" t="str">
        <f t="shared" si="636"/>
        <v>No</v>
      </c>
      <c r="BY997" s="3">
        <f t="shared" si="637"/>
        <v>94256</v>
      </c>
      <c r="BZ997">
        <v>1</v>
      </c>
      <c r="CA997" s="3">
        <f t="shared" si="638"/>
        <v>94256</v>
      </c>
      <c r="CC997" s="3">
        <f t="shared" si="639"/>
        <v>0</v>
      </c>
      <c r="CD997" s="3">
        <f t="shared" si="640"/>
        <v>0</v>
      </c>
      <c r="CE997" s="3" t="str">
        <f t="shared" si="641"/>
        <v/>
      </c>
      <c r="CF997" s="3" t="e">
        <f>HLOOKUP(CE997,'Valuation Data'!$D$2:$K$5,4,FALSE)</f>
        <v>#N/A</v>
      </c>
      <c r="CG997" s="3">
        <f t="shared" si="642"/>
        <v>94256</v>
      </c>
      <c r="CH997" s="3" t="str">
        <f t="shared" si="643"/>
        <v>No</v>
      </c>
      <c r="CI997" s="3" t="str">
        <f>VLOOKUP(R997,'Use Codes &amp; County Type'!A:D,4,FALSE)</f>
        <v>S</v>
      </c>
      <c r="CJ997" s="3" t="str">
        <f t="shared" si="644"/>
        <v>No</v>
      </c>
      <c r="CK997" s="3" t="str">
        <f t="shared" si="645"/>
        <v>No</v>
      </c>
      <c r="CL997" s="3">
        <f t="shared" si="646"/>
        <v>0.35</v>
      </c>
      <c r="CM997" s="3">
        <f t="shared" si="647"/>
        <v>32989.599999999999</v>
      </c>
      <c r="CN997" s="3">
        <f t="shared" si="648"/>
        <v>8571.5499999999993</v>
      </c>
      <c r="CO997" s="3">
        <f t="shared" si="649"/>
        <v>24418.05</v>
      </c>
      <c r="CP997" s="3">
        <f t="shared" si="650"/>
        <v>9.0939038363605493E-2</v>
      </c>
      <c r="CR997" s="3" t="str">
        <f t="shared" si="651"/>
        <v>No</v>
      </c>
      <c r="CV997" s="3" t="str">
        <f t="shared" si="652"/>
        <v>*Bid</v>
      </c>
      <c r="CW997" s="3">
        <f t="shared" si="653"/>
        <v>996</v>
      </c>
      <c r="CX997" s="3">
        <f t="shared" si="654"/>
        <v>1714.31</v>
      </c>
      <c r="CY997" s="3" t="str">
        <f t="shared" si="655"/>
        <v>Ok</v>
      </c>
      <c r="CZ997">
        <v>0</v>
      </c>
      <c r="DA997">
        <v>0</v>
      </c>
    </row>
    <row r="998" spans="1:105" x14ac:dyDescent="0.25">
      <c r="A998">
        <v>997</v>
      </c>
      <c r="B998" t="s">
        <v>3</v>
      </c>
      <c r="C998" t="s">
        <v>1106</v>
      </c>
      <c r="D998">
        <v>2217.54</v>
      </c>
      <c r="E998">
        <v>2017</v>
      </c>
      <c r="F998">
        <v>2217.54</v>
      </c>
      <c r="G998">
        <v>2217.54</v>
      </c>
      <c r="H998" s="3">
        <f t="shared" si="615"/>
        <v>0</v>
      </c>
      <c r="I998">
        <v>45025</v>
      </c>
      <c r="J998" t="s">
        <v>2735</v>
      </c>
      <c r="K998" t="s">
        <v>2738</v>
      </c>
      <c r="L998">
        <v>32011</v>
      </c>
      <c r="M998" t="s">
        <v>3477</v>
      </c>
      <c r="N998" t="s">
        <v>4759</v>
      </c>
      <c r="O998">
        <v>-81.829304698261595</v>
      </c>
      <c r="P998">
        <v>30.5583895761979</v>
      </c>
      <c r="Q998" t="s">
        <v>5249</v>
      </c>
      <c r="R998">
        <v>28</v>
      </c>
      <c r="S998" t="s">
        <v>6557</v>
      </c>
      <c r="T998">
        <v>1109</v>
      </c>
      <c r="U998" t="s">
        <v>6594</v>
      </c>
      <c r="V998">
        <v>2017</v>
      </c>
      <c r="W998">
        <v>122451</v>
      </c>
      <c r="X998">
        <v>2017</v>
      </c>
      <c r="Y998">
        <v>122451</v>
      </c>
      <c r="Z998">
        <v>2020.84</v>
      </c>
      <c r="AA998" s="3">
        <f t="shared" si="616"/>
        <v>0.91129810510746145</v>
      </c>
      <c r="AD998" t="s">
        <v>6616</v>
      </c>
      <c r="AE998" t="s">
        <v>6616</v>
      </c>
      <c r="AF998" t="s">
        <v>6616</v>
      </c>
      <c r="AG998" t="s">
        <v>6616</v>
      </c>
      <c r="AH998" t="s">
        <v>6616</v>
      </c>
      <c r="AI998" t="s">
        <v>6618</v>
      </c>
      <c r="AJ998" t="s">
        <v>6618</v>
      </c>
      <c r="AK998" t="s">
        <v>6618</v>
      </c>
      <c r="AL998" t="s">
        <v>6618</v>
      </c>
      <c r="AM998" t="s">
        <v>6618</v>
      </c>
      <c r="AN998" t="s">
        <v>6618</v>
      </c>
      <c r="AO998" t="s">
        <v>6618</v>
      </c>
      <c r="AP998" s="3" t="str">
        <f t="shared" si="617"/>
        <v>No</v>
      </c>
      <c r="AQ998" s="3" t="str">
        <f t="shared" si="618"/>
        <v>No</v>
      </c>
      <c r="AR998" s="3" t="str">
        <f t="shared" si="619"/>
        <v>No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1</v>
      </c>
      <c r="AY998" t="s">
        <v>6634</v>
      </c>
      <c r="AZ998" t="s">
        <v>6638</v>
      </c>
      <c r="BA998">
        <v>1</v>
      </c>
      <c r="BB998" t="s">
        <v>6616</v>
      </c>
      <c r="BC998" t="s">
        <v>6617</v>
      </c>
      <c r="BD998" s="4" t="str">
        <f t="shared" si="620"/>
        <v>No</v>
      </c>
      <c r="BE998" t="s">
        <v>6640</v>
      </c>
      <c r="BF998" s="3" t="str">
        <f t="shared" si="621"/>
        <v>No</v>
      </c>
      <c r="BG998" t="s">
        <v>6645</v>
      </c>
      <c r="BH998" s="3" t="str">
        <f t="shared" si="622"/>
        <v>45025 PUMPKIN CT</v>
      </c>
      <c r="BI998" s="3" t="str">
        <f t="shared" si="623"/>
        <v>Callahan</v>
      </c>
      <c r="BJ998" s="3" t="str">
        <f t="shared" si="624"/>
        <v>Florida</v>
      </c>
      <c r="BK998" s="3">
        <f t="shared" si="625"/>
        <v>32011</v>
      </c>
      <c r="BL998" s="3" t="str">
        <f t="shared" si="626"/>
        <v>45025 PUMPKIN CT CALLAHAN FL 32011</v>
      </c>
      <c r="BM998" s="3" t="str">
        <f t="shared" si="627"/>
        <v/>
      </c>
      <c r="BN998" s="3" t="str">
        <f t="shared" si="628"/>
        <v>Pass</v>
      </c>
      <c r="BO998" s="3" t="str">
        <f t="shared" si="629"/>
        <v>Yes</v>
      </c>
      <c r="BP998" s="3" t="str">
        <f t="shared" si="630"/>
        <v>FV&lt;$10K</v>
      </c>
      <c r="BQ998" t="s">
        <v>6650</v>
      </c>
      <c r="BR998" s="3" t="str">
        <f t="shared" si="631"/>
        <v>No, &lt; $20K Lien</v>
      </c>
      <c r="BS998" s="3" t="str">
        <f t="shared" si="632"/>
        <v>No, Lien &lt; $20K</v>
      </c>
      <c r="BT998" t="s">
        <v>6650</v>
      </c>
      <c r="BU998" s="3" t="str">
        <f t="shared" si="633"/>
        <v>No</v>
      </c>
      <c r="BV998" s="3" t="str">
        <f t="shared" si="634"/>
        <v>No</v>
      </c>
      <c r="BW998" s="3">
        <f t="shared" si="635"/>
        <v>1</v>
      </c>
      <c r="BX998" s="3" t="str">
        <f t="shared" si="636"/>
        <v>No</v>
      </c>
      <c r="BY998" s="3">
        <f t="shared" si="637"/>
        <v>122451</v>
      </c>
      <c r="BZ998">
        <v>1</v>
      </c>
      <c r="CA998" s="3">
        <f t="shared" si="638"/>
        <v>122451</v>
      </c>
      <c r="CC998" s="3">
        <f t="shared" si="639"/>
        <v>0</v>
      </c>
      <c r="CD998" s="3">
        <f t="shared" si="640"/>
        <v>0</v>
      </c>
      <c r="CE998" s="3" t="str">
        <f t="shared" si="641"/>
        <v/>
      </c>
      <c r="CF998" s="3" t="e">
        <f>HLOOKUP(CE998,'Valuation Data'!$D$2:$K$5,4,FALSE)</f>
        <v>#N/A</v>
      </c>
      <c r="CG998" s="3">
        <f t="shared" si="642"/>
        <v>122451</v>
      </c>
      <c r="CH998" s="3" t="str">
        <f t="shared" si="643"/>
        <v>No</v>
      </c>
      <c r="CI998" s="3" t="str">
        <f>VLOOKUP(R998,'Use Codes &amp; County Type'!A:D,4,FALSE)</f>
        <v>C</v>
      </c>
      <c r="CJ998" s="3" t="str">
        <f t="shared" si="644"/>
        <v>No</v>
      </c>
      <c r="CK998" s="3" t="str">
        <f t="shared" si="645"/>
        <v>No</v>
      </c>
      <c r="CL998" s="3">
        <f t="shared" si="646"/>
        <v>0.3</v>
      </c>
      <c r="CM998" s="3">
        <f t="shared" si="647"/>
        <v>36735.299999999996</v>
      </c>
      <c r="CN998" s="3">
        <f t="shared" si="648"/>
        <v>11087.7</v>
      </c>
      <c r="CO998" s="3">
        <f t="shared" si="649"/>
        <v>25647.599999999995</v>
      </c>
      <c r="CP998" s="3">
        <f t="shared" si="650"/>
        <v>9.0548055957076712E-2</v>
      </c>
      <c r="CR998" s="3" t="str">
        <f t="shared" si="651"/>
        <v>No</v>
      </c>
      <c r="CV998" s="3" t="str">
        <f t="shared" si="652"/>
        <v>*Bid</v>
      </c>
      <c r="CW998" s="3">
        <f t="shared" si="653"/>
        <v>997</v>
      </c>
      <c r="CX998" s="3">
        <f t="shared" si="654"/>
        <v>2217.54</v>
      </c>
      <c r="CY998" s="3" t="str">
        <f t="shared" si="655"/>
        <v>Ok</v>
      </c>
      <c r="CZ998">
        <v>0</v>
      </c>
      <c r="DA998">
        <v>0</v>
      </c>
    </row>
    <row r="999" spans="1:105" x14ac:dyDescent="0.25">
      <c r="A999">
        <v>998</v>
      </c>
      <c r="B999" t="s">
        <v>3</v>
      </c>
      <c r="C999" t="s">
        <v>1107</v>
      </c>
      <c r="D999">
        <v>2983.32</v>
      </c>
      <c r="E999">
        <v>2017</v>
      </c>
      <c r="F999">
        <v>2983.32</v>
      </c>
      <c r="G999">
        <v>2983.32</v>
      </c>
      <c r="H999" s="3">
        <f t="shared" si="615"/>
        <v>0</v>
      </c>
      <c r="I999">
        <v>45127</v>
      </c>
      <c r="J999" t="s">
        <v>2735</v>
      </c>
      <c r="K999" t="s">
        <v>2738</v>
      </c>
      <c r="L999">
        <v>32011</v>
      </c>
      <c r="M999" t="s">
        <v>3478</v>
      </c>
      <c r="N999" t="s">
        <v>4759</v>
      </c>
      <c r="O999">
        <v>-81.827527186852294</v>
      </c>
      <c r="P999">
        <v>30.5595669618945</v>
      </c>
      <c r="Q999" t="s">
        <v>5493</v>
      </c>
      <c r="R999">
        <v>1</v>
      </c>
      <c r="S999" t="s">
        <v>6539</v>
      </c>
      <c r="T999">
        <v>1001</v>
      </c>
      <c r="U999" t="s">
        <v>6582</v>
      </c>
      <c r="V999">
        <v>2017</v>
      </c>
      <c r="W999">
        <v>165357</v>
      </c>
      <c r="X999">
        <v>2017</v>
      </c>
      <c r="Y999">
        <v>165357</v>
      </c>
      <c r="Z999">
        <v>2728.91</v>
      </c>
      <c r="AA999" s="3">
        <f t="shared" si="616"/>
        <v>0.914722523899548</v>
      </c>
      <c r="AB999" t="s">
        <v>6616</v>
      </c>
      <c r="AC999" t="s">
        <v>6616</v>
      </c>
      <c r="AD999" t="s">
        <v>6616</v>
      </c>
      <c r="AI999" t="s">
        <v>6618</v>
      </c>
      <c r="AJ999" t="s">
        <v>6618</v>
      </c>
      <c r="AK999" t="s">
        <v>6618</v>
      </c>
      <c r="AL999" t="s">
        <v>6618</v>
      </c>
      <c r="AM999" t="s">
        <v>6618</v>
      </c>
      <c r="AN999" t="s">
        <v>6618</v>
      </c>
      <c r="AO999">
        <v>0</v>
      </c>
      <c r="AP999" s="3" t="str">
        <f t="shared" si="617"/>
        <v>No</v>
      </c>
      <c r="AQ999" s="3" t="str">
        <f t="shared" si="618"/>
        <v>No</v>
      </c>
      <c r="AR999" s="3" t="str">
        <f t="shared" si="619"/>
        <v>No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 t="s">
        <v>6634</v>
      </c>
      <c r="AZ999" t="s">
        <v>6638</v>
      </c>
      <c r="BA999">
        <v>0</v>
      </c>
      <c r="BB999" t="s">
        <v>6616</v>
      </c>
      <c r="BC999" t="s">
        <v>6617</v>
      </c>
      <c r="BD999" s="4" t="str">
        <f t="shared" si="620"/>
        <v>No</v>
      </c>
      <c r="BE999" t="s">
        <v>6640</v>
      </c>
      <c r="BF999" s="3" t="str">
        <f t="shared" si="621"/>
        <v>No</v>
      </c>
      <c r="BG999" t="s">
        <v>6645</v>
      </c>
      <c r="BH999" s="3" t="str">
        <f t="shared" si="622"/>
        <v>45127 BOOTH ST</v>
      </c>
      <c r="BI999" s="3" t="str">
        <f t="shared" si="623"/>
        <v>Callahan</v>
      </c>
      <c r="BJ999" s="3" t="str">
        <f t="shared" si="624"/>
        <v>Florida</v>
      </c>
      <c r="BK999" s="3">
        <f t="shared" si="625"/>
        <v>32011</v>
      </c>
      <c r="BL999" s="3" t="str">
        <f t="shared" si="626"/>
        <v>45127 BOOTH ST CALLAHAN FL 32011</v>
      </c>
      <c r="BM999" s="3" t="str">
        <f t="shared" si="627"/>
        <v/>
      </c>
      <c r="BN999" s="3" t="str">
        <f t="shared" si="628"/>
        <v>Pass</v>
      </c>
      <c r="BO999" s="3" t="str">
        <f t="shared" si="629"/>
        <v>Yes</v>
      </c>
      <c r="BP999" s="3" t="str">
        <f t="shared" si="630"/>
        <v>FV&lt;$10K</v>
      </c>
      <c r="BQ999" t="s">
        <v>6650</v>
      </c>
      <c r="BR999" s="3" t="str">
        <f t="shared" si="631"/>
        <v>No, &lt; $20K Lien</v>
      </c>
      <c r="BS999" s="3" t="str">
        <f t="shared" si="632"/>
        <v>No, Lien &lt; $20K</v>
      </c>
      <c r="BT999" t="s">
        <v>6650</v>
      </c>
      <c r="BU999" s="3" t="str">
        <f t="shared" si="633"/>
        <v>No</v>
      </c>
      <c r="BV999" s="3" t="str">
        <f t="shared" si="634"/>
        <v>No</v>
      </c>
      <c r="BW999" s="3">
        <f t="shared" si="635"/>
        <v>0</v>
      </c>
      <c r="BX999" s="3" t="str">
        <f t="shared" si="636"/>
        <v>No</v>
      </c>
      <c r="BY999" s="3">
        <f t="shared" si="637"/>
        <v>165357</v>
      </c>
      <c r="BZ999">
        <v>1</v>
      </c>
      <c r="CA999" s="3">
        <f t="shared" si="638"/>
        <v>165357</v>
      </c>
      <c r="CC999" s="3">
        <f t="shared" si="639"/>
        <v>0</v>
      </c>
      <c r="CD999" s="3">
        <f t="shared" si="640"/>
        <v>0</v>
      </c>
      <c r="CE999" s="3" t="str">
        <f t="shared" si="641"/>
        <v/>
      </c>
      <c r="CF999" s="3" t="e">
        <f>HLOOKUP(CE999,'Valuation Data'!$D$2:$K$5,4,FALSE)</f>
        <v>#N/A</v>
      </c>
      <c r="CG999" s="3">
        <f t="shared" si="642"/>
        <v>165357</v>
      </c>
      <c r="CH999" s="3" t="str">
        <f t="shared" si="643"/>
        <v>No</v>
      </c>
      <c r="CI999" s="3" t="str">
        <f>VLOOKUP(R999,'Use Codes &amp; County Type'!A:D,4,FALSE)</f>
        <v>S</v>
      </c>
      <c r="CJ999" s="3" t="str">
        <f t="shared" si="644"/>
        <v>No</v>
      </c>
      <c r="CK999" s="3" t="str">
        <f t="shared" si="645"/>
        <v>No</v>
      </c>
      <c r="CL999" s="3">
        <f t="shared" si="646"/>
        <v>0.35</v>
      </c>
      <c r="CM999" s="3">
        <f t="shared" si="647"/>
        <v>57874.95</v>
      </c>
      <c r="CN999" s="3">
        <f t="shared" si="648"/>
        <v>11933.28</v>
      </c>
      <c r="CO999" s="3">
        <f t="shared" si="649"/>
        <v>45941.67</v>
      </c>
      <c r="CP999" s="3">
        <f t="shared" si="650"/>
        <v>7.2166766450770151E-2</v>
      </c>
      <c r="CR999" s="3" t="str">
        <f t="shared" si="651"/>
        <v>No</v>
      </c>
      <c r="CV999" s="3" t="str">
        <f t="shared" si="652"/>
        <v>*Bid</v>
      </c>
      <c r="CW999" s="3">
        <f t="shared" si="653"/>
        <v>998</v>
      </c>
      <c r="CX999" s="3">
        <f t="shared" si="654"/>
        <v>2983.32</v>
      </c>
      <c r="CY999" s="3" t="str">
        <f t="shared" si="655"/>
        <v>Ok</v>
      </c>
      <c r="CZ999">
        <v>0</v>
      </c>
      <c r="DA999">
        <v>0</v>
      </c>
    </row>
    <row r="1000" spans="1:105" x14ac:dyDescent="0.25">
      <c r="A1000">
        <v>999</v>
      </c>
      <c r="B1000" t="s">
        <v>3</v>
      </c>
      <c r="C1000" t="s">
        <v>1108</v>
      </c>
      <c r="D1000">
        <v>2559.69</v>
      </c>
      <c r="E1000">
        <v>2017</v>
      </c>
      <c r="F1000">
        <v>2559.69</v>
      </c>
      <c r="G1000">
        <v>2559.69</v>
      </c>
      <c r="H1000" s="3">
        <f t="shared" si="615"/>
        <v>0</v>
      </c>
      <c r="I1000">
        <v>45110</v>
      </c>
      <c r="J1000" t="s">
        <v>2735</v>
      </c>
      <c r="K1000" t="s">
        <v>2738</v>
      </c>
      <c r="L1000">
        <v>32011</v>
      </c>
      <c r="M1000" t="s">
        <v>3479</v>
      </c>
      <c r="N1000" t="s">
        <v>4759</v>
      </c>
      <c r="O1000">
        <v>-81.828752669488296</v>
      </c>
      <c r="P1000">
        <v>30.5589566454966</v>
      </c>
      <c r="Q1000" t="s">
        <v>5494</v>
      </c>
      <c r="R1000">
        <v>72</v>
      </c>
      <c r="S1000" t="s">
        <v>6566</v>
      </c>
      <c r="T1000">
        <v>9102</v>
      </c>
      <c r="U1000" t="s">
        <v>6602</v>
      </c>
      <c r="V1000">
        <v>2017</v>
      </c>
      <c r="W1000">
        <v>141621</v>
      </c>
      <c r="X1000">
        <v>2017</v>
      </c>
      <c r="Y1000">
        <v>141621</v>
      </c>
      <c r="Z1000">
        <v>2337.1999999999998</v>
      </c>
      <c r="AA1000" s="3">
        <f t="shared" si="616"/>
        <v>0.91307931819868804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 s="3" t="str">
        <f t="shared" si="617"/>
        <v>No</v>
      </c>
      <c r="AQ1000" s="3" t="str">
        <f t="shared" si="618"/>
        <v>No</v>
      </c>
      <c r="AR1000" s="3" t="str">
        <f t="shared" si="619"/>
        <v>No</v>
      </c>
      <c r="AS1000">
        <v>0</v>
      </c>
      <c r="AT1000">
        <v>0</v>
      </c>
      <c r="AU1000">
        <v>205000</v>
      </c>
      <c r="AV1000" t="s">
        <v>6622</v>
      </c>
      <c r="AW1000">
        <v>0</v>
      </c>
      <c r="AX1000">
        <v>1</v>
      </c>
      <c r="AY1000" t="s">
        <v>6636</v>
      </c>
      <c r="AZ1000">
        <v>0</v>
      </c>
      <c r="BA1000">
        <v>0</v>
      </c>
      <c r="BB1000" t="s">
        <v>6616</v>
      </c>
      <c r="BC1000">
        <v>0</v>
      </c>
      <c r="BD1000" s="4" t="str">
        <f t="shared" si="620"/>
        <v>No</v>
      </c>
      <c r="BE1000" t="s">
        <v>6640</v>
      </c>
      <c r="BF1000" s="3" t="str">
        <f t="shared" si="621"/>
        <v>No</v>
      </c>
      <c r="BG1000" t="s">
        <v>6645</v>
      </c>
      <c r="BH1000" s="3" t="str">
        <f t="shared" si="622"/>
        <v>45110 THIRD AVE</v>
      </c>
      <c r="BI1000" s="3" t="str">
        <f t="shared" si="623"/>
        <v>Callahan</v>
      </c>
      <c r="BJ1000" s="3" t="str">
        <f t="shared" si="624"/>
        <v>Florida</v>
      </c>
      <c r="BK1000" s="3">
        <f t="shared" si="625"/>
        <v>32011</v>
      </c>
      <c r="BL1000" s="3" t="str">
        <f t="shared" si="626"/>
        <v>45110 THIRD AVE CALLAHAN FL 32011</v>
      </c>
      <c r="BM1000" s="3" t="str">
        <f t="shared" si="627"/>
        <v>L</v>
      </c>
      <c r="BN1000" s="3" t="str">
        <f t="shared" si="628"/>
        <v>Pass</v>
      </c>
      <c r="BO1000" s="3" t="str">
        <f t="shared" si="629"/>
        <v>No</v>
      </c>
      <c r="BP1000" s="3" t="str">
        <f t="shared" si="630"/>
        <v>FV&lt;$10K</v>
      </c>
      <c r="BQ1000" t="s">
        <v>6650</v>
      </c>
      <c r="BR1000" s="3" t="str">
        <f t="shared" si="631"/>
        <v>No, &lt; $20K Lien</v>
      </c>
      <c r="BS1000" s="3" t="str">
        <f t="shared" si="632"/>
        <v>No, Lien &lt; $20K</v>
      </c>
      <c r="BT1000" t="s">
        <v>6650</v>
      </c>
      <c r="BU1000" s="3" t="str">
        <f t="shared" si="633"/>
        <v>No</v>
      </c>
      <c r="BV1000" s="3" t="str">
        <f t="shared" si="634"/>
        <v>No</v>
      </c>
      <c r="BW1000" s="3">
        <f t="shared" si="635"/>
        <v>0</v>
      </c>
      <c r="BX1000" s="3" t="str">
        <f t="shared" si="636"/>
        <v>No</v>
      </c>
      <c r="BY1000" s="3">
        <f t="shared" si="637"/>
        <v>141621</v>
      </c>
      <c r="BZ1000">
        <v>1</v>
      </c>
      <c r="CA1000" s="3">
        <f t="shared" si="638"/>
        <v>141621</v>
      </c>
      <c r="CC1000" s="3">
        <f t="shared" si="639"/>
        <v>0</v>
      </c>
      <c r="CD1000" s="3">
        <f t="shared" si="640"/>
        <v>0</v>
      </c>
      <c r="CE1000" s="3" t="str">
        <f t="shared" si="641"/>
        <v/>
      </c>
      <c r="CF1000" s="3" t="e">
        <f>HLOOKUP(CE1000,'Valuation Data'!$D$2:$K$5,4,FALSE)</f>
        <v>#N/A</v>
      </c>
      <c r="CG1000" s="3">
        <f t="shared" si="642"/>
        <v>141621</v>
      </c>
      <c r="CH1000" s="3" t="str">
        <f t="shared" si="643"/>
        <v>No</v>
      </c>
      <c r="CI1000" s="3" t="str">
        <f>VLOOKUP(R1000,'Use Codes &amp; County Type'!A:D,4,FALSE)</f>
        <v>C</v>
      </c>
      <c r="CJ1000" s="3" t="str">
        <f t="shared" si="644"/>
        <v>No</v>
      </c>
      <c r="CK1000" s="3" t="str">
        <f t="shared" si="645"/>
        <v>No</v>
      </c>
      <c r="CL1000" s="3">
        <f t="shared" si="646"/>
        <v>0.3</v>
      </c>
      <c r="CM1000" s="3">
        <f t="shared" si="647"/>
        <v>42486.299999999996</v>
      </c>
      <c r="CN1000" s="3">
        <f t="shared" si="648"/>
        <v>10238.76</v>
      </c>
      <c r="CO1000" s="3">
        <f t="shared" si="649"/>
        <v>32247.539999999994</v>
      </c>
      <c r="CP1000" s="3">
        <f t="shared" si="650"/>
        <v>7.2296905120003391E-2</v>
      </c>
      <c r="CR1000" s="3" t="str">
        <f t="shared" si="651"/>
        <v>No</v>
      </c>
      <c r="CV1000" s="3" t="str">
        <f t="shared" si="652"/>
        <v>*Bid</v>
      </c>
      <c r="CW1000" s="3">
        <f t="shared" si="653"/>
        <v>999</v>
      </c>
      <c r="CX1000" s="3">
        <f t="shared" si="654"/>
        <v>2559.69</v>
      </c>
      <c r="CY1000" s="3" t="str">
        <f t="shared" si="655"/>
        <v>Ok</v>
      </c>
      <c r="CZ1000">
        <v>0</v>
      </c>
      <c r="DA1000">
        <v>0</v>
      </c>
    </row>
    <row r="1001" spans="1:105" x14ac:dyDescent="0.25">
      <c r="A1001">
        <v>1000</v>
      </c>
      <c r="B1001" t="s">
        <v>3</v>
      </c>
      <c r="C1001" t="s">
        <v>1109</v>
      </c>
      <c r="D1001">
        <v>973.87</v>
      </c>
      <c r="E1001">
        <v>2017</v>
      </c>
      <c r="F1001">
        <v>973.87</v>
      </c>
      <c r="G1001">
        <v>973.87</v>
      </c>
      <c r="H1001" s="3">
        <f t="shared" si="615"/>
        <v>0</v>
      </c>
      <c r="I1001">
        <v>45098</v>
      </c>
      <c r="J1001" t="s">
        <v>2735</v>
      </c>
      <c r="K1001" t="s">
        <v>2738</v>
      </c>
      <c r="L1001">
        <v>32011</v>
      </c>
      <c r="M1001" t="s">
        <v>3480</v>
      </c>
      <c r="N1001" t="s">
        <v>4759</v>
      </c>
      <c r="O1001">
        <v>-81.829121593562206</v>
      </c>
      <c r="P1001">
        <v>30.558737196045101</v>
      </c>
      <c r="Q1001" t="s">
        <v>5297</v>
      </c>
      <c r="R1001">
        <v>1</v>
      </c>
      <c r="S1001" t="s">
        <v>6539</v>
      </c>
      <c r="T1001">
        <v>1001</v>
      </c>
      <c r="U1001" t="s">
        <v>6582</v>
      </c>
      <c r="V1001">
        <v>2017</v>
      </c>
      <c r="W1001">
        <v>52771</v>
      </c>
      <c r="X1001">
        <v>2017</v>
      </c>
      <c r="Y1001">
        <v>52771</v>
      </c>
      <c r="Z1001">
        <v>870.89</v>
      </c>
      <c r="AA1001" s="3">
        <f t="shared" si="616"/>
        <v>0.89425693367697945</v>
      </c>
      <c r="AB1001" t="s">
        <v>6616</v>
      </c>
      <c r="AE1001" t="s">
        <v>6616</v>
      </c>
      <c r="AF1001" t="s">
        <v>6616</v>
      </c>
      <c r="AG1001" t="s">
        <v>6616</v>
      </c>
      <c r="AI1001" t="s">
        <v>6618</v>
      </c>
      <c r="AJ1001" t="s">
        <v>6618</v>
      </c>
      <c r="AK1001" t="s">
        <v>6618</v>
      </c>
      <c r="AL1001" t="s">
        <v>6618</v>
      </c>
      <c r="AM1001" t="s">
        <v>6618</v>
      </c>
      <c r="AN1001" t="s">
        <v>6618</v>
      </c>
      <c r="AO1001">
        <v>0</v>
      </c>
      <c r="AP1001" s="3" t="str">
        <f t="shared" si="617"/>
        <v>No</v>
      </c>
      <c r="AQ1001" s="3" t="str">
        <f t="shared" si="618"/>
        <v>No</v>
      </c>
      <c r="AR1001" s="3" t="str">
        <f t="shared" si="619"/>
        <v>No</v>
      </c>
      <c r="AS1001">
        <v>0</v>
      </c>
      <c r="AT1001">
        <v>0</v>
      </c>
      <c r="AU1001">
        <v>80168</v>
      </c>
      <c r="AV1001" t="s">
        <v>5076</v>
      </c>
      <c r="AW1001">
        <v>0</v>
      </c>
      <c r="AX1001">
        <v>1</v>
      </c>
      <c r="AY1001" t="s">
        <v>6636</v>
      </c>
      <c r="AZ1001">
        <v>0</v>
      </c>
      <c r="BA1001">
        <v>1</v>
      </c>
      <c r="BB1001" t="s">
        <v>6616</v>
      </c>
      <c r="BC1001" t="s">
        <v>6616</v>
      </c>
      <c r="BD1001" s="4" t="str">
        <f t="shared" si="620"/>
        <v>No</v>
      </c>
      <c r="BE1001" t="s">
        <v>6640</v>
      </c>
      <c r="BF1001" s="3" t="str">
        <f t="shared" si="621"/>
        <v>No</v>
      </c>
      <c r="BG1001" t="s">
        <v>6645</v>
      </c>
      <c r="BH1001" s="3" t="str">
        <f t="shared" si="622"/>
        <v>45098 THIRD AVE</v>
      </c>
      <c r="BI1001" s="3" t="str">
        <f t="shared" si="623"/>
        <v>Callahan</v>
      </c>
      <c r="BJ1001" s="3" t="str">
        <f t="shared" si="624"/>
        <v>Florida</v>
      </c>
      <c r="BK1001" s="3">
        <f t="shared" si="625"/>
        <v>32011</v>
      </c>
      <c r="BL1001" s="3" t="str">
        <f t="shared" si="626"/>
        <v>45098 THIRD AVE CALLAHAN FL 32011</v>
      </c>
      <c r="BM1001" s="3" t="str">
        <f t="shared" si="627"/>
        <v>L</v>
      </c>
      <c r="BN1001" s="3" t="str">
        <f t="shared" si="628"/>
        <v>Pass</v>
      </c>
      <c r="BO1001" s="3" t="str">
        <f t="shared" si="629"/>
        <v>No</v>
      </c>
      <c r="BP1001" s="3" t="str">
        <f t="shared" si="630"/>
        <v>FV&lt;$10K</v>
      </c>
      <c r="BQ1001" t="s">
        <v>6650</v>
      </c>
      <c r="BR1001" s="3" t="str">
        <f t="shared" si="631"/>
        <v>No, &lt; $20K Lien</v>
      </c>
      <c r="BS1001" s="3" t="str">
        <f t="shared" si="632"/>
        <v>No, Lien &lt; $20K</v>
      </c>
      <c r="BT1001" t="s">
        <v>6650</v>
      </c>
      <c r="BU1001" s="3" t="str">
        <f t="shared" si="633"/>
        <v>No</v>
      </c>
      <c r="BV1001" s="3" t="str">
        <f t="shared" si="634"/>
        <v>No</v>
      </c>
      <c r="BW1001" s="3">
        <f t="shared" si="635"/>
        <v>1</v>
      </c>
      <c r="BX1001" s="3" t="str">
        <f t="shared" si="636"/>
        <v>No</v>
      </c>
      <c r="BY1001" s="3">
        <f t="shared" si="637"/>
        <v>52771</v>
      </c>
      <c r="BZ1001">
        <v>1</v>
      </c>
      <c r="CA1001" s="3">
        <f t="shared" si="638"/>
        <v>52771</v>
      </c>
      <c r="CC1001" s="3">
        <f t="shared" si="639"/>
        <v>0</v>
      </c>
      <c r="CD1001" s="3">
        <f t="shared" si="640"/>
        <v>0</v>
      </c>
      <c r="CE1001" s="3" t="str">
        <f t="shared" si="641"/>
        <v/>
      </c>
      <c r="CF1001" s="3" t="e">
        <f>HLOOKUP(CE1001,'Valuation Data'!$D$2:$K$5,4,FALSE)</f>
        <v>#N/A</v>
      </c>
      <c r="CG1001" s="3">
        <f t="shared" si="642"/>
        <v>52771</v>
      </c>
      <c r="CH1001" s="3" t="str">
        <f t="shared" si="643"/>
        <v>No</v>
      </c>
      <c r="CI1001" s="3" t="str">
        <f>VLOOKUP(R1001,'Use Codes &amp; County Type'!A:D,4,FALSE)</f>
        <v>S</v>
      </c>
      <c r="CJ1001" s="3" t="str">
        <f t="shared" si="644"/>
        <v>No</v>
      </c>
      <c r="CK1001" s="3" t="str">
        <f t="shared" si="645"/>
        <v>No</v>
      </c>
      <c r="CL1001" s="3">
        <f t="shared" si="646"/>
        <v>0.35</v>
      </c>
      <c r="CM1001" s="3">
        <f t="shared" si="647"/>
        <v>18469.849999999999</v>
      </c>
      <c r="CN1001" s="3">
        <f t="shared" si="648"/>
        <v>4869.3500000000004</v>
      </c>
      <c r="CO1001" s="3">
        <f t="shared" si="649"/>
        <v>13600.499999999998</v>
      </c>
      <c r="CP1001" s="3">
        <f t="shared" si="650"/>
        <v>9.2273218244869351E-2</v>
      </c>
      <c r="CR1001" s="3" t="str">
        <f t="shared" si="651"/>
        <v>No</v>
      </c>
      <c r="CV1001" s="3" t="str">
        <f t="shared" si="652"/>
        <v>*Bid</v>
      </c>
      <c r="CW1001" s="3">
        <f t="shared" si="653"/>
        <v>1000</v>
      </c>
      <c r="CX1001" s="3">
        <f t="shared" si="654"/>
        <v>973.87</v>
      </c>
      <c r="CY1001" s="3" t="str">
        <f t="shared" si="655"/>
        <v>Ok</v>
      </c>
      <c r="CZ1001">
        <v>0</v>
      </c>
      <c r="DA1001">
        <v>0</v>
      </c>
    </row>
    <row r="1002" spans="1:105" x14ac:dyDescent="0.25">
      <c r="A1002">
        <v>1001</v>
      </c>
      <c r="B1002" t="s">
        <v>3</v>
      </c>
      <c r="C1002" t="s">
        <v>1110</v>
      </c>
      <c r="D1002">
        <v>1109.25</v>
      </c>
      <c r="E1002">
        <v>2017</v>
      </c>
      <c r="F1002">
        <v>1109.25</v>
      </c>
      <c r="G1002">
        <v>1109.25</v>
      </c>
      <c r="H1002" s="3">
        <f t="shared" si="615"/>
        <v>0</v>
      </c>
      <c r="I1002">
        <v>45096</v>
      </c>
      <c r="J1002" t="s">
        <v>2735</v>
      </c>
      <c r="K1002" t="s">
        <v>2738</v>
      </c>
      <c r="L1002">
        <v>32011</v>
      </c>
      <c r="M1002" t="s">
        <v>3481</v>
      </c>
      <c r="N1002" t="s">
        <v>4759</v>
      </c>
      <c r="O1002">
        <v>-81.829172885100704</v>
      </c>
      <c r="P1002">
        <v>30.558687221019699</v>
      </c>
      <c r="Q1002" t="s">
        <v>5297</v>
      </c>
      <c r="R1002">
        <v>1</v>
      </c>
      <c r="S1002" t="s">
        <v>6539</v>
      </c>
      <c r="T1002">
        <v>1001</v>
      </c>
      <c r="U1002" t="s">
        <v>6582</v>
      </c>
      <c r="V1002">
        <v>2017</v>
      </c>
      <c r="W1002">
        <v>60356</v>
      </c>
      <c r="X1002">
        <v>2017</v>
      </c>
      <c r="Y1002">
        <v>60356</v>
      </c>
      <c r="Z1002">
        <v>996.07</v>
      </c>
      <c r="AA1002" s="3">
        <f t="shared" si="616"/>
        <v>0.89796709488393067</v>
      </c>
      <c r="AB1002" t="s">
        <v>6616</v>
      </c>
      <c r="AE1002" t="s">
        <v>6616</v>
      </c>
      <c r="AF1002" t="s">
        <v>6616</v>
      </c>
      <c r="AG1002" t="s">
        <v>6616</v>
      </c>
      <c r="AI1002" t="s">
        <v>6618</v>
      </c>
      <c r="AJ1002" t="s">
        <v>6618</v>
      </c>
      <c r="AK1002" t="s">
        <v>6618</v>
      </c>
      <c r="AL1002" t="s">
        <v>6618</v>
      </c>
      <c r="AM1002" t="s">
        <v>6618</v>
      </c>
      <c r="AN1002" t="s">
        <v>6618</v>
      </c>
      <c r="AO1002">
        <v>0</v>
      </c>
      <c r="AP1002" s="3" t="str">
        <f t="shared" si="617"/>
        <v>No</v>
      </c>
      <c r="AQ1002" s="3" t="str">
        <f t="shared" si="618"/>
        <v>No</v>
      </c>
      <c r="AR1002" s="3" t="str">
        <f t="shared" si="619"/>
        <v>No</v>
      </c>
      <c r="AS1002">
        <v>0</v>
      </c>
      <c r="AT1002">
        <v>0</v>
      </c>
      <c r="AU1002">
        <v>75150</v>
      </c>
      <c r="AV1002" t="s">
        <v>6629</v>
      </c>
      <c r="AW1002">
        <v>0</v>
      </c>
      <c r="AX1002">
        <v>1</v>
      </c>
      <c r="AY1002" t="s">
        <v>6636</v>
      </c>
      <c r="AZ1002">
        <v>0</v>
      </c>
      <c r="BA1002">
        <v>1</v>
      </c>
      <c r="BB1002" t="s">
        <v>6616</v>
      </c>
      <c r="BC1002" t="s">
        <v>6617</v>
      </c>
      <c r="BD1002" s="4" t="str">
        <f t="shared" si="620"/>
        <v>No</v>
      </c>
      <c r="BE1002" t="s">
        <v>6640</v>
      </c>
      <c r="BF1002" s="3" t="str">
        <f t="shared" si="621"/>
        <v>No</v>
      </c>
      <c r="BG1002" t="s">
        <v>6645</v>
      </c>
      <c r="BH1002" s="3" t="str">
        <f t="shared" si="622"/>
        <v>45096 THIRD AV</v>
      </c>
      <c r="BI1002" s="3" t="str">
        <f t="shared" si="623"/>
        <v>Callahan</v>
      </c>
      <c r="BJ1002" s="3" t="str">
        <f t="shared" si="624"/>
        <v>Florida</v>
      </c>
      <c r="BK1002" s="3">
        <f t="shared" si="625"/>
        <v>32011</v>
      </c>
      <c r="BL1002" s="3" t="str">
        <f t="shared" si="626"/>
        <v>45096 THIRD AV CALLAHAN FL 32011</v>
      </c>
      <c r="BM1002" s="3" t="str">
        <f t="shared" si="627"/>
        <v>L</v>
      </c>
      <c r="BN1002" s="3" t="str">
        <f t="shared" si="628"/>
        <v>Pass</v>
      </c>
      <c r="BO1002" s="3" t="str">
        <f t="shared" si="629"/>
        <v>Yes</v>
      </c>
      <c r="BP1002" s="3" t="str">
        <f t="shared" si="630"/>
        <v>FV&lt;$10K</v>
      </c>
      <c r="BQ1002" t="s">
        <v>6650</v>
      </c>
      <c r="BR1002" s="3" t="str">
        <f t="shared" si="631"/>
        <v>No, &lt; $20K Lien</v>
      </c>
      <c r="BS1002" s="3" t="str">
        <f t="shared" si="632"/>
        <v>No, Lien &lt; $20K</v>
      </c>
      <c r="BT1002" t="s">
        <v>6650</v>
      </c>
      <c r="BU1002" s="3" t="str">
        <f t="shared" si="633"/>
        <v>No</v>
      </c>
      <c r="BV1002" s="3" t="str">
        <f t="shared" si="634"/>
        <v>No</v>
      </c>
      <c r="BW1002" s="3">
        <f t="shared" si="635"/>
        <v>1</v>
      </c>
      <c r="BX1002" s="3" t="str">
        <f t="shared" si="636"/>
        <v>No</v>
      </c>
      <c r="BY1002" s="3">
        <f t="shared" si="637"/>
        <v>60356</v>
      </c>
      <c r="BZ1002">
        <v>1</v>
      </c>
      <c r="CA1002" s="3">
        <f t="shared" si="638"/>
        <v>60356</v>
      </c>
      <c r="CC1002" s="3">
        <f t="shared" si="639"/>
        <v>0</v>
      </c>
      <c r="CD1002" s="3">
        <f t="shared" si="640"/>
        <v>0</v>
      </c>
      <c r="CE1002" s="3" t="str">
        <f t="shared" si="641"/>
        <v/>
      </c>
      <c r="CF1002" s="3" t="e">
        <f>HLOOKUP(CE1002,'Valuation Data'!$D$2:$K$5,4,FALSE)</f>
        <v>#N/A</v>
      </c>
      <c r="CG1002" s="3">
        <f t="shared" si="642"/>
        <v>60356</v>
      </c>
      <c r="CH1002" s="3" t="str">
        <f t="shared" si="643"/>
        <v>No</v>
      </c>
      <c r="CI1002" s="3" t="str">
        <f>VLOOKUP(R1002,'Use Codes &amp; County Type'!A:D,4,FALSE)</f>
        <v>S</v>
      </c>
      <c r="CJ1002" s="3" t="str">
        <f t="shared" si="644"/>
        <v>No</v>
      </c>
      <c r="CK1002" s="3" t="str">
        <f t="shared" si="645"/>
        <v>No</v>
      </c>
      <c r="CL1002" s="3">
        <f t="shared" si="646"/>
        <v>0.35</v>
      </c>
      <c r="CM1002" s="3">
        <f t="shared" si="647"/>
        <v>21124.6</v>
      </c>
      <c r="CN1002" s="3">
        <f t="shared" si="648"/>
        <v>5546.25</v>
      </c>
      <c r="CO1002" s="3">
        <f t="shared" si="649"/>
        <v>15578.349999999999</v>
      </c>
      <c r="CP1002" s="3">
        <f t="shared" si="650"/>
        <v>9.1892272516402682E-2</v>
      </c>
      <c r="CR1002" s="3" t="str">
        <f t="shared" si="651"/>
        <v>No</v>
      </c>
      <c r="CV1002" s="3" t="str">
        <f t="shared" si="652"/>
        <v>*Bid</v>
      </c>
      <c r="CW1002" s="3">
        <f t="shared" si="653"/>
        <v>1001</v>
      </c>
      <c r="CX1002" s="3">
        <f t="shared" si="654"/>
        <v>1109.25</v>
      </c>
      <c r="CY1002" s="3" t="str">
        <f t="shared" si="655"/>
        <v>Ok</v>
      </c>
      <c r="CZ1002">
        <v>0</v>
      </c>
      <c r="DA1002">
        <v>0</v>
      </c>
    </row>
    <row r="1003" spans="1:105" x14ac:dyDescent="0.25">
      <c r="A1003">
        <v>1002</v>
      </c>
      <c r="B1003" t="s">
        <v>3</v>
      </c>
      <c r="C1003" t="s">
        <v>1111</v>
      </c>
      <c r="D1003">
        <v>1105.6600000000001</v>
      </c>
      <c r="E1003">
        <v>2017</v>
      </c>
      <c r="F1003">
        <v>1105.6600000000001</v>
      </c>
      <c r="G1003">
        <v>1105.6600000000001</v>
      </c>
      <c r="H1003" s="3">
        <f t="shared" si="615"/>
        <v>0</v>
      </c>
      <c r="I1003">
        <v>45102</v>
      </c>
      <c r="J1003" t="s">
        <v>2735</v>
      </c>
      <c r="K1003" t="s">
        <v>2738</v>
      </c>
      <c r="L1003">
        <v>32011</v>
      </c>
      <c r="M1003" t="s">
        <v>3482</v>
      </c>
      <c r="N1003" t="s">
        <v>4759</v>
      </c>
      <c r="O1003">
        <v>-81.829041229677799</v>
      </c>
      <c r="P1003">
        <v>30.5588242465405</v>
      </c>
      <c r="Q1003" t="s">
        <v>5297</v>
      </c>
      <c r="R1003">
        <v>1</v>
      </c>
      <c r="S1003" t="s">
        <v>6539</v>
      </c>
      <c r="T1003">
        <v>1001</v>
      </c>
      <c r="U1003" t="s">
        <v>6582</v>
      </c>
      <c r="V1003">
        <v>2017</v>
      </c>
      <c r="W1003">
        <v>60155</v>
      </c>
      <c r="X1003">
        <v>2017</v>
      </c>
      <c r="Y1003">
        <v>60155</v>
      </c>
      <c r="Z1003">
        <v>992.75</v>
      </c>
      <c r="AA1003" s="3">
        <f t="shared" si="616"/>
        <v>0.89787999927645024</v>
      </c>
      <c r="AB1003" t="s">
        <v>6616</v>
      </c>
      <c r="AE1003" t="s">
        <v>6616</v>
      </c>
      <c r="AF1003" t="s">
        <v>6616</v>
      </c>
      <c r="AG1003" t="s">
        <v>6616</v>
      </c>
      <c r="AI1003" t="s">
        <v>6618</v>
      </c>
      <c r="AJ1003" t="s">
        <v>6618</v>
      </c>
      <c r="AK1003" t="s">
        <v>6618</v>
      </c>
      <c r="AL1003" t="s">
        <v>6618</v>
      </c>
      <c r="AM1003" t="s">
        <v>6618</v>
      </c>
      <c r="AN1003" t="s">
        <v>6618</v>
      </c>
      <c r="AO1003">
        <v>0</v>
      </c>
      <c r="AP1003" s="3" t="str">
        <f t="shared" si="617"/>
        <v>No</v>
      </c>
      <c r="AQ1003" s="3" t="str">
        <f t="shared" si="618"/>
        <v>No</v>
      </c>
      <c r="AR1003" s="3" t="str">
        <f t="shared" si="619"/>
        <v>No</v>
      </c>
      <c r="AS1003">
        <v>0</v>
      </c>
      <c r="AT1003">
        <v>0</v>
      </c>
      <c r="AU1003">
        <v>75150</v>
      </c>
      <c r="AV1003" t="s">
        <v>6629</v>
      </c>
      <c r="AW1003">
        <v>0</v>
      </c>
      <c r="AX1003">
        <v>1</v>
      </c>
      <c r="AY1003" t="s">
        <v>6636</v>
      </c>
      <c r="AZ1003">
        <v>0</v>
      </c>
      <c r="BA1003">
        <v>1</v>
      </c>
      <c r="BB1003" t="s">
        <v>6616</v>
      </c>
      <c r="BC1003" t="s">
        <v>6616</v>
      </c>
      <c r="BD1003" s="4" t="str">
        <f t="shared" si="620"/>
        <v>No</v>
      </c>
      <c r="BE1003" t="s">
        <v>6640</v>
      </c>
      <c r="BF1003" s="3" t="str">
        <f t="shared" si="621"/>
        <v>No</v>
      </c>
      <c r="BG1003" t="s">
        <v>6645</v>
      </c>
      <c r="BH1003" s="3" t="str">
        <f t="shared" si="622"/>
        <v>45102 THIRD AV</v>
      </c>
      <c r="BI1003" s="3" t="str">
        <f t="shared" si="623"/>
        <v>Callahan</v>
      </c>
      <c r="BJ1003" s="3" t="str">
        <f t="shared" si="624"/>
        <v>Florida</v>
      </c>
      <c r="BK1003" s="3">
        <f t="shared" si="625"/>
        <v>32011</v>
      </c>
      <c r="BL1003" s="3" t="str">
        <f t="shared" si="626"/>
        <v>45102 THIRD AV CALLAHAN FL 32011</v>
      </c>
      <c r="BM1003" s="3" t="str">
        <f t="shared" si="627"/>
        <v>L</v>
      </c>
      <c r="BN1003" s="3" t="str">
        <f t="shared" si="628"/>
        <v>Pass</v>
      </c>
      <c r="BO1003" s="3" t="str">
        <f t="shared" si="629"/>
        <v>No</v>
      </c>
      <c r="BP1003" s="3" t="str">
        <f t="shared" si="630"/>
        <v>FV&lt;$10K</v>
      </c>
      <c r="BQ1003" t="s">
        <v>6650</v>
      </c>
      <c r="BR1003" s="3" t="str">
        <f t="shared" si="631"/>
        <v>No, &lt; $20K Lien</v>
      </c>
      <c r="BS1003" s="3" t="str">
        <f t="shared" si="632"/>
        <v>No, Lien &lt; $20K</v>
      </c>
      <c r="BT1003" t="s">
        <v>6650</v>
      </c>
      <c r="BU1003" s="3" t="str">
        <f t="shared" si="633"/>
        <v>No</v>
      </c>
      <c r="BV1003" s="3" t="str">
        <f t="shared" si="634"/>
        <v>No</v>
      </c>
      <c r="BW1003" s="3">
        <f t="shared" si="635"/>
        <v>1</v>
      </c>
      <c r="BX1003" s="3" t="str">
        <f t="shared" si="636"/>
        <v>No</v>
      </c>
      <c r="BY1003" s="3">
        <f t="shared" si="637"/>
        <v>60155</v>
      </c>
      <c r="BZ1003">
        <v>1</v>
      </c>
      <c r="CA1003" s="3">
        <f t="shared" si="638"/>
        <v>60155</v>
      </c>
      <c r="CC1003" s="3">
        <f t="shared" si="639"/>
        <v>0</v>
      </c>
      <c r="CD1003" s="3">
        <f t="shared" si="640"/>
        <v>0</v>
      </c>
      <c r="CE1003" s="3" t="str">
        <f t="shared" si="641"/>
        <v/>
      </c>
      <c r="CF1003" s="3" t="e">
        <f>HLOOKUP(CE1003,'Valuation Data'!$D$2:$K$5,4,FALSE)</f>
        <v>#N/A</v>
      </c>
      <c r="CG1003" s="3">
        <f t="shared" si="642"/>
        <v>60155</v>
      </c>
      <c r="CH1003" s="3" t="str">
        <f t="shared" si="643"/>
        <v>No</v>
      </c>
      <c r="CI1003" s="3" t="str">
        <f>VLOOKUP(R1003,'Use Codes &amp; County Type'!A:D,4,FALSE)</f>
        <v>S</v>
      </c>
      <c r="CJ1003" s="3" t="str">
        <f t="shared" si="644"/>
        <v>No</v>
      </c>
      <c r="CK1003" s="3" t="str">
        <f t="shared" si="645"/>
        <v>No</v>
      </c>
      <c r="CL1003" s="3">
        <f t="shared" si="646"/>
        <v>0.35</v>
      </c>
      <c r="CM1003" s="3">
        <f t="shared" si="647"/>
        <v>21054.25</v>
      </c>
      <c r="CN1003" s="3">
        <f t="shared" si="648"/>
        <v>5528.3</v>
      </c>
      <c r="CO1003" s="3">
        <f t="shared" si="649"/>
        <v>15525.95</v>
      </c>
      <c r="CP1003" s="3">
        <f t="shared" si="650"/>
        <v>9.1900922616573857E-2</v>
      </c>
      <c r="CR1003" s="3" t="str">
        <f t="shared" si="651"/>
        <v>No</v>
      </c>
      <c r="CV1003" s="3" t="str">
        <f t="shared" si="652"/>
        <v>*Bid</v>
      </c>
      <c r="CW1003" s="3">
        <f t="shared" si="653"/>
        <v>1002</v>
      </c>
      <c r="CX1003" s="3">
        <f t="shared" si="654"/>
        <v>1105.6600000000001</v>
      </c>
      <c r="CY1003" s="3" t="str">
        <f t="shared" si="655"/>
        <v>Ok</v>
      </c>
      <c r="CZ1003">
        <v>0</v>
      </c>
      <c r="DA1003">
        <v>0</v>
      </c>
    </row>
    <row r="1004" spans="1:105" x14ac:dyDescent="0.25">
      <c r="A1004">
        <v>1003</v>
      </c>
      <c r="B1004" t="s">
        <v>3</v>
      </c>
      <c r="C1004" t="s">
        <v>1112</v>
      </c>
      <c r="D1004">
        <v>4527.07</v>
      </c>
      <c r="E1004">
        <v>2017</v>
      </c>
      <c r="F1004">
        <v>4527.07</v>
      </c>
      <c r="G1004">
        <v>4527.07</v>
      </c>
      <c r="H1004" s="3">
        <f t="shared" si="615"/>
        <v>0</v>
      </c>
      <c r="J1004" t="s">
        <v>2735</v>
      </c>
      <c r="K1004" t="s">
        <v>2738</v>
      </c>
      <c r="L1004">
        <v>32011</v>
      </c>
      <c r="M1004" t="s">
        <v>2900</v>
      </c>
      <c r="N1004" t="s">
        <v>4759</v>
      </c>
      <c r="O1004">
        <v>-81.836290813108306</v>
      </c>
      <c r="P1004">
        <v>30.567603985163</v>
      </c>
      <c r="Q1004" t="s">
        <v>5458</v>
      </c>
      <c r="R1004">
        <v>10</v>
      </c>
      <c r="S1004" t="s">
        <v>6547</v>
      </c>
      <c r="T1004">
        <v>8002</v>
      </c>
      <c r="U1004" t="s">
        <v>6585</v>
      </c>
      <c r="V1004">
        <v>2017</v>
      </c>
      <c r="W1004">
        <v>251850</v>
      </c>
      <c r="X1004">
        <v>2017</v>
      </c>
      <c r="Y1004">
        <v>251850</v>
      </c>
      <c r="Z1004">
        <v>4156.33</v>
      </c>
      <c r="AA1004" s="3">
        <f t="shared" si="616"/>
        <v>0.91810597141197292</v>
      </c>
      <c r="AC1004" t="s">
        <v>6616</v>
      </c>
      <c r="AD1004" t="s">
        <v>6616</v>
      </c>
      <c r="AE1004" t="s">
        <v>6616</v>
      </c>
      <c r="AF1004" t="s">
        <v>6616</v>
      </c>
      <c r="AG1004" t="s">
        <v>6616</v>
      </c>
      <c r="AI1004" t="s">
        <v>6618</v>
      </c>
      <c r="AJ1004" t="s">
        <v>6618</v>
      </c>
      <c r="AK1004" t="s">
        <v>6618</v>
      </c>
      <c r="AL1004" t="s">
        <v>6618</v>
      </c>
      <c r="AM1004" t="s">
        <v>6618</v>
      </c>
      <c r="AN1004" t="s">
        <v>6618</v>
      </c>
      <c r="AO1004" t="s">
        <v>6618</v>
      </c>
      <c r="AP1004" s="3" t="str">
        <f t="shared" si="617"/>
        <v>No</v>
      </c>
      <c r="AQ1004" s="3" t="str">
        <f t="shared" si="618"/>
        <v>No</v>
      </c>
      <c r="AR1004" s="3" t="str">
        <f t="shared" si="619"/>
        <v>No</v>
      </c>
      <c r="AS1004">
        <v>0</v>
      </c>
      <c r="AT1004">
        <v>0</v>
      </c>
      <c r="AU1004">
        <v>904625</v>
      </c>
      <c r="AV1004" t="s">
        <v>5076</v>
      </c>
      <c r="AW1004">
        <v>0</v>
      </c>
      <c r="AX1004">
        <v>11</v>
      </c>
      <c r="AY1004" t="s">
        <v>6634</v>
      </c>
      <c r="AZ1004" t="s">
        <v>6637</v>
      </c>
      <c r="BA1004">
        <v>0</v>
      </c>
      <c r="BB1004" t="s">
        <v>6616</v>
      </c>
      <c r="BC1004" t="s">
        <v>6616</v>
      </c>
      <c r="BD1004" s="4" t="str">
        <f t="shared" si="620"/>
        <v>No</v>
      </c>
      <c r="BE1004" t="s">
        <v>6640</v>
      </c>
      <c r="BF1004" s="3" t="str">
        <f t="shared" si="621"/>
        <v>No</v>
      </c>
      <c r="BG1004" t="s">
        <v>6645</v>
      </c>
      <c r="BH1004" s="3" t="str">
        <f t="shared" si="622"/>
        <v>US HWY 1</v>
      </c>
      <c r="BI1004" s="3" t="str">
        <f t="shared" si="623"/>
        <v>Callahan</v>
      </c>
      <c r="BJ1004" s="3" t="str">
        <f t="shared" si="624"/>
        <v>Florida</v>
      </c>
      <c r="BK1004" s="3">
        <f t="shared" si="625"/>
        <v>32011</v>
      </c>
      <c r="BL1004" s="3" t="str">
        <f t="shared" si="626"/>
        <v>US HWY 1 CALLAHAN FL 32011</v>
      </c>
      <c r="BM1004" s="3" t="str">
        <f t="shared" si="627"/>
        <v>L</v>
      </c>
      <c r="BN1004" s="3" t="str">
        <f t="shared" si="628"/>
        <v>Pass</v>
      </c>
      <c r="BO1004" s="3" t="str">
        <f t="shared" si="629"/>
        <v>No</v>
      </c>
      <c r="BP1004" s="3" t="str">
        <f t="shared" si="630"/>
        <v>FV&lt;$10K</v>
      </c>
      <c r="BQ1004" t="s">
        <v>6650</v>
      </c>
      <c r="BR1004" s="3" t="str">
        <f t="shared" si="631"/>
        <v>No, &lt; $20K Lien</v>
      </c>
      <c r="BS1004" s="3" t="str">
        <f t="shared" si="632"/>
        <v>No, Lien &lt; $20K</v>
      </c>
      <c r="BT1004" t="s">
        <v>6650</v>
      </c>
      <c r="BU1004" s="3" t="str">
        <f t="shared" si="633"/>
        <v>No</v>
      </c>
      <c r="BV1004" s="3" t="str">
        <f t="shared" si="634"/>
        <v>No</v>
      </c>
      <c r="BW1004" s="3">
        <f t="shared" si="635"/>
        <v>0</v>
      </c>
      <c r="BX1004" s="3" t="str">
        <f t="shared" si="636"/>
        <v>No</v>
      </c>
      <c r="BY1004" s="3">
        <f t="shared" si="637"/>
        <v>251850</v>
      </c>
      <c r="BZ1004">
        <v>1</v>
      </c>
      <c r="CA1004" s="3">
        <f t="shared" si="638"/>
        <v>251850</v>
      </c>
      <c r="CC1004" s="3">
        <f t="shared" si="639"/>
        <v>0</v>
      </c>
      <c r="CD1004" s="3">
        <f t="shared" si="640"/>
        <v>0</v>
      </c>
      <c r="CE1004" s="3" t="str">
        <f t="shared" si="641"/>
        <v/>
      </c>
      <c r="CF1004" s="3" t="e">
        <f>HLOOKUP(CE1004,'Valuation Data'!$D$2:$K$5,4,FALSE)</f>
        <v>#N/A</v>
      </c>
      <c r="CG1004" s="3">
        <f t="shared" si="642"/>
        <v>251850</v>
      </c>
      <c r="CH1004" s="3" t="str">
        <f t="shared" si="643"/>
        <v>No</v>
      </c>
      <c r="CI1004" s="3" t="str">
        <f>VLOOKUP(R1004,'Use Codes &amp; County Type'!A:D,4,FALSE)</f>
        <v>V</v>
      </c>
      <c r="CJ1004" s="3" t="str">
        <f t="shared" si="644"/>
        <v>Yes</v>
      </c>
      <c r="CK1004" s="3" t="str">
        <f t="shared" si="645"/>
        <v>No</v>
      </c>
      <c r="CL1004" s="3">
        <f t="shared" si="646"/>
        <v>0</v>
      </c>
      <c r="CM1004" s="3">
        <f t="shared" si="647"/>
        <v>0</v>
      </c>
      <c r="CN1004" s="3">
        <f t="shared" si="648"/>
        <v>18108.28</v>
      </c>
      <c r="CO1004" s="3">
        <f t="shared" si="649"/>
        <v>-18108.28</v>
      </c>
      <c r="CP1004" s="3">
        <f t="shared" si="650"/>
        <v>7.1901052213619213E-2</v>
      </c>
      <c r="CR1004" s="3" t="str">
        <f t="shared" si="651"/>
        <v>No</v>
      </c>
      <c r="CV1004" s="3" t="str">
        <f t="shared" si="652"/>
        <v>Vacant, No Sales Data</v>
      </c>
      <c r="CW1004" s="3">
        <f t="shared" si="653"/>
        <v>1003</v>
      </c>
      <c r="CX1004" s="3">
        <f t="shared" si="654"/>
        <v>4527.07</v>
      </c>
      <c r="CY1004" s="3" t="str">
        <f t="shared" si="655"/>
        <v>Ok</v>
      </c>
      <c r="CZ1004">
        <v>0</v>
      </c>
      <c r="DA1004">
        <v>0</v>
      </c>
    </row>
    <row r="1005" spans="1:105" x14ac:dyDescent="0.25">
      <c r="A1005">
        <v>1004</v>
      </c>
      <c r="B1005" t="s">
        <v>3</v>
      </c>
      <c r="C1005" t="s">
        <v>1113</v>
      </c>
      <c r="D1005">
        <v>2284.8000000000002</v>
      </c>
      <c r="E1005">
        <v>2017</v>
      </c>
      <c r="F1005">
        <v>2284.8000000000002</v>
      </c>
      <c r="G1005">
        <v>2284.8000000000002</v>
      </c>
      <c r="H1005" s="3">
        <f t="shared" si="615"/>
        <v>0</v>
      </c>
      <c r="J1005" t="s">
        <v>2735</v>
      </c>
      <c r="K1005" t="s">
        <v>2738</v>
      </c>
      <c r="L1005">
        <v>32011</v>
      </c>
      <c r="M1005" t="s">
        <v>2900</v>
      </c>
      <c r="N1005" t="s">
        <v>4759</v>
      </c>
      <c r="O1005">
        <v>-81.835471184284103</v>
      </c>
      <c r="P1005">
        <v>30.565935474977898</v>
      </c>
      <c r="Q1005" t="s">
        <v>5458</v>
      </c>
      <c r="R1005">
        <v>10</v>
      </c>
      <c r="S1005" t="s">
        <v>6547</v>
      </c>
      <c r="T1005">
        <v>8002</v>
      </c>
      <c r="U1005" t="s">
        <v>6585</v>
      </c>
      <c r="V1005">
        <v>2017</v>
      </c>
      <c r="W1005">
        <v>109579</v>
      </c>
      <c r="X1005">
        <v>2017</v>
      </c>
      <c r="Y1005">
        <v>151200</v>
      </c>
      <c r="Z1005">
        <v>2083.0300000000002</v>
      </c>
      <c r="AA1005" s="3">
        <f t="shared" si="616"/>
        <v>0.91169030112044824</v>
      </c>
      <c r="AC1005" t="s">
        <v>6616</v>
      </c>
      <c r="AD1005" t="s">
        <v>6616</v>
      </c>
      <c r="AE1005" t="s">
        <v>6616</v>
      </c>
      <c r="AF1005" t="s">
        <v>6616</v>
      </c>
      <c r="AG1005" t="s">
        <v>6616</v>
      </c>
      <c r="AI1005" t="s">
        <v>6618</v>
      </c>
      <c r="AJ1005" t="s">
        <v>6618</v>
      </c>
      <c r="AK1005" t="s">
        <v>6618</v>
      </c>
      <c r="AL1005" t="s">
        <v>6618</v>
      </c>
      <c r="AM1005" t="s">
        <v>6618</v>
      </c>
      <c r="AN1005" t="s">
        <v>6618</v>
      </c>
      <c r="AO1005" t="s">
        <v>6618</v>
      </c>
      <c r="AP1005" s="3" t="str">
        <f t="shared" si="617"/>
        <v>No</v>
      </c>
      <c r="AQ1005" s="3" t="str">
        <f t="shared" si="618"/>
        <v>No</v>
      </c>
      <c r="AR1005" s="3" t="str">
        <f t="shared" si="619"/>
        <v>No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7</v>
      </c>
      <c r="AY1005" t="s">
        <v>6634</v>
      </c>
      <c r="AZ1005" t="s">
        <v>6637</v>
      </c>
      <c r="BA1005">
        <v>0</v>
      </c>
      <c r="BB1005" t="s">
        <v>6616</v>
      </c>
      <c r="BC1005" t="s">
        <v>6616</v>
      </c>
      <c r="BD1005" s="4" t="str">
        <f t="shared" si="620"/>
        <v>No</v>
      </c>
      <c r="BE1005" t="s">
        <v>6640</v>
      </c>
      <c r="BF1005" s="3" t="str">
        <f t="shared" si="621"/>
        <v>No</v>
      </c>
      <c r="BG1005" t="s">
        <v>6645</v>
      </c>
      <c r="BH1005" s="3" t="str">
        <f t="shared" si="622"/>
        <v>US HWY 1</v>
      </c>
      <c r="BI1005" s="3" t="str">
        <f t="shared" si="623"/>
        <v>Callahan</v>
      </c>
      <c r="BJ1005" s="3" t="str">
        <f t="shared" si="624"/>
        <v>Florida</v>
      </c>
      <c r="BK1005" s="3">
        <f t="shared" si="625"/>
        <v>32011</v>
      </c>
      <c r="BL1005" s="3" t="str">
        <f t="shared" si="626"/>
        <v>US HWY 1 CALLAHAN FL 32011</v>
      </c>
      <c r="BM1005" s="3" t="str">
        <f t="shared" si="627"/>
        <v/>
      </c>
      <c r="BN1005" s="3" t="str">
        <f t="shared" si="628"/>
        <v>Pass</v>
      </c>
      <c r="BO1005" s="3" t="str">
        <f t="shared" si="629"/>
        <v>No</v>
      </c>
      <c r="BP1005" s="3" t="str">
        <f t="shared" si="630"/>
        <v>FV&lt;$10K</v>
      </c>
      <c r="BQ1005" t="s">
        <v>6650</v>
      </c>
      <c r="BR1005" s="3" t="str">
        <f t="shared" si="631"/>
        <v>No, &lt; $20K Lien</v>
      </c>
      <c r="BS1005" s="3" t="str">
        <f t="shared" si="632"/>
        <v>No, Lien &lt; $20K</v>
      </c>
      <c r="BT1005" t="s">
        <v>6650</v>
      </c>
      <c r="BU1005" s="3" t="str">
        <f t="shared" si="633"/>
        <v>No</v>
      </c>
      <c r="BV1005" s="3" t="str">
        <f t="shared" si="634"/>
        <v>No</v>
      </c>
      <c r="BW1005" s="3">
        <f t="shared" si="635"/>
        <v>0</v>
      </c>
      <c r="BX1005" s="3" t="str">
        <f t="shared" si="636"/>
        <v>No</v>
      </c>
      <c r="BY1005" s="3">
        <f t="shared" si="637"/>
        <v>109579</v>
      </c>
      <c r="BZ1005">
        <v>1</v>
      </c>
      <c r="CA1005" s="3">
        <f t="shared" si="638"/>
        <v>109579</v>
      </c>
      <c r="CC1005" s="3">
        <f t="shared" si="639"/>
        <v>0</v>
      </c>
      <c r="CD1005" s="3">
        <f t="shared" si="640"/>
        <v>0</v>
      </c>
      <c r="CE1005" s="3" t="str">
        <f t="shared" si="641"/>
        <v/>
      </c>
      <c r="CF1005" s="3" t="e">
        <f>HLOOKUP(CE1005,'Valuation Data'!$D$2:$K$5,4,FALSE)</f>
        <v>#N/A</v>
      </c>
      <c r="CG1005" s="3">
        <f t="shared" si="642"/>
        <v>109579</v>
      </c>
      <c r="CH1005" s="3" t="str">
        <f t="shared" si="643"/>
        <v>No</v>
      </c>
      <c r="CI1005" s="3" t="str">
        <f>VLOOKUP(R1005,'Use Codes &amp; County Type'!A:D,4,FALSE)</f>
        <v>V</v>
      </c>
      <c r="CJ1005" s="3" t="str">
        <f t="shared" si="644"/>
        <v>Yes</v>
      </c>
      <c r="CK1005" s="3" t="str">
        <f t="shared" si="645"/>
        <v>No</v>
      </c>
      <c r="CL1005" s="3">
        <f t="shared" si="646"/>
        <v>0</v>
      </c>
      <c r="CM1005" s="3">
        <f t="shared" si="647"/>
        <v>0</v>
      </c>
      <c r="CN1005" s="3">
        <f t="shared" si="648"/>
        <v>9139.2000000000007</v>
      </c>
      <c r="CO1005" s="3">
        <f t="shared" si="649"/>
        <v>-9139.2000000000007</v>
      </c>
      <c r="CP1005" s="3">
        <f t="shared" si="650"/>
        <v>8.3402841785378587E-2</v>
      </c>
      <c r="CR1005" s="3" t="str">
        <f t="shared" si="651"/>
        <v>No</v>
      </c>
      <c r="CV1005" s="3" t="str">
        <f t="shared" si="652"/>
        <v>Vacant, No Sales Data</v>
      </c>
      <c r="CW1005" s="3">
        <f t="shared" si="653"/>
        <v>1004</v>
      </c>
      <c r="CX1005" s="3">
        <f t="shared" si="654"/>
        <v>2284.8000000000002</v>
      </c>
      <c r="CY1005" s="3" t="str">
        <f t="shared" si="655"/>
        <v>Ok</v>
      </c>
      <c r="CZ1005">
        <v>0</v>
      </c>
      <c r="DA1005">
        <v>0</v>
      </c>
    </row>
    <row r="1006" spans="1:105" x14ac:dyDescent="0.25">
      <c r="A1006">
        <v>1005</v>
      </c>
      <c r="B1006" t="s">
        <v>3</v>
      </c>
      <c r="C1006" t="s">
        <v>1114</v>
      </c>
      <c r="D1006">
        <v>37.71</v>
      </c>
      <c r="E1006">
        <v>2017</v>
      </c>
      <c r="F1006">
        <v>37.71</v>
      </c>
      <c r="G1006">
        <v>37.71</v>
      </c>
      <c r="H1006" s="3">
        <f t="shared" si="615"/>
        <v>0</v>
      </c>
      <c r="J1006" t="s">
        <v>2735</v>
      </c>
      <c r="K1006" t="s">
        <v>2738</v>
      </c>
      <c r="L1006">
        <v>32011</v>
      </c>
      <c r="M1006" t="s">
        <v>3483</v>
      </c>
      <c r="N1006" t="s">
        <v>4759</v>
      </c>
      <c r="O1006">
        <v>0</v>
      </c>
      <c r="P1006">
        <v>0</v>
      </c>
      <c r="Q1006" t="s">
        <v>5495</v>
      </c>
      <c r="R1006">
        <v>59</v>
      </c>
      <c r="S1006" t="s">
        <v>6541</v>
      </c>
      <c r="T1006">
        <v>7009</v>
      </c>
      <c r="U1006" t="s">
        <v>6579</v>
      </c>
      <c r="V1006">
        <v>2017</v>
      </c>
      <c r="W1006">
        <v>320</v>
      </c>
      <c r="X1006">
        <v>2017</v>
      </c>
      <c r="Y1006">
        <v>24000</v>
      </c>
      <c r="Z1006">
        <v>5.28</v>
      </c>
      <c r="AA1006" s="3">
        <f t="shared" si="616"/>
        <v>0.14001591089896578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 s="3" t="str">
        <f t="shared" si="617"/>
        <v>No</v>
      </c>
      <c r="AQ1006" s="3" t="str">
        <f t="shared" si="618"/>
        <v>No</v>
      </c>
      <c r="AR1006" s="3" t="str">
        <f t="shared" si="619"/>
        <v>No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 t="s">
        <v>6616</v>
      </c>
      <c r="BC1006">
        <v>0</v>
      </c>
      <c r="BD1006" s="4" t="str">
        <f t="shared" si="620"/>
        <v>No</v>
      </c>
      <c r="BE1006" t="s">
        <v>6640</v>
      </c>
      <c r="BF1006" s="3" t="str">
        <f t="shared" si="621"/>
        <v>No</v>
      </c>
      <c r="BG1006" t="s">
        <v>6645</v>
      </c>
      <c r="BH1006" s="3" t="str">
        <f t="shared" si="622"/>
        <v>OAK TR</v>
      </c>
      <c r="BI1006" s="3" t="str">
        <f t="shared" si="623"/>
        <v>Callahan</v>
      </c>
      <c r="BJ1006" s="3" t="str">
        <f t="shared" si="624"/>
        <v>Florida</v>
      </c>
      <c r="BK1006" s="3">
        <f t="shared" si="625"/>
        <v>32011</v>
      </c>
      <c r="BL1006" s="3" t="str">
        <f t="shared" si="626"/>
        <v>OAK TR CALLAHAN FL 32011</v>
      </c>
      <c r="BM1006" s="3" t="str">
        <f t="shared" si="627"/>
        <v/>
      </c>
      <c r="BN1006" s="3" t="str">
        <f t="shared" si="628"/>
        <v>Lien&lt;$150</v>
      </c>
      <c r="BO1006" s="3" t="str">
        <f t="shared" si="629"/>
        <v>No</v>
      </c>
      <c r="BP1006" s="3" t="str">
        <f t="shared" si="630"/>
        <v>FV&lt;$10K</v>
      </c>
      <c r="BQ1006" t="s">
        <v>6650</v>
      </c>
      <c r="BR1006" s="3" t="str">
        <f t="shared" si="631"/>
        <v>No, &lt; $20K Lien</v>
      </c>
      <c r="BS1006" s="3" t="str">
        <f t="shared" si="632"/>
        <v>No, Lien &lt; $20K</v>
      </c>
      <c r="BT1006" t="s">
        <v>6650</v>
      </c>
      <c r="BU1006" s="3" t="str">
        <f t="shared" si="633"/>
        <v>No</v>
      </c>
      <c r="BV1006" s="3" t="str">
        <f t="shared" si="634"/>
        <v>No</v>
      </c>
      <c r="BW1006" s="3">
        <f t="shared" si="635"/>
        <v>0</v>
      </c>
      <c r="BX1006" s="3" t="str">
        <f t="shared" si="636"/>
        <v>No</v>
      </c>
      <c r="BY1006" s="3">
        <f t="shared" si="637"/>
        <v>320</v>
      </c>
      <c r="BZ1006">
        <v>1</v>
      </c>
      <c r="CA1006" s="3">
        <f t="shared" si="638"/>
        <v>320</v>
      </c>
      <c r="CC1006" s="3">
        <f t="shared" si="639"/>
        <v>0</v>
      </c>
      <c r="CD1006" s="3">
        <f t="shared" si="640"/>
        <v>0</v>
      </c>
      <c r="CE1006" s="3" t="str">
        <f t="shared" si="641"/>
        <v/>
      </c>
      <c r="CF1006" s="3" t="e">
        <f>HLOOKUP(CE1006,'Valuation Data'!$D$2:$K$5,4,FALSE)</f>
        <v>#N/A</v>
      </c>
      <c r="CG1006" s="3">
        <f t="shared" si="642"/>
        <v>320</v>
      </c>
      <c r="CH1006" s="3" t="str">
        <f t="shared" si="643"/>
        <v>No</v>
      </c>
      <c r="CI1006" s="3" t="str">
        <f>VLOOKUP(R1006,'Use Codes &amp; County Type'!A:D,4,FALSE)</f>
        <v>V</v>
      </c>
      <c r="CJ1006" s="3" t="str">
        <f t="shared" si="644"/>
        <v>Yes</v>
      </c>
      <c r="CK1006" s="3" t="str">
        <f t="shared" si="645"/>
        <v>No</v>
      </c>
      <c r="CL1006" s="3">
        <f t="shared" si="646"/>
        <v>0</v>
      </c>
      <c r="CM1006" s="3">
        <f t="shared" si="647"/>
        <v>0</v>
      </c>
      <c r="CN1006" s="3">
        <f t="shared" si="648"/>
        <v>150.84</v>
      </c>
      <c r="CO1006" s="3">
        <f t="shared" si="649"/>
        <v>-150.84</v>
      </c>
      <c r="CP1006" s="3">
        <f t="shared" si="650"/>
        <v>0.47137499999999999</v>
      </c>
      <c r="CR1006" s="3" t="str">
        <f t="shared" si="651"/>
        <v>No</v>
      </c>
      <c r="CV1006" s="3" t="str">
        <f t="shared" si="652"/>
        <v>Lien&lt;$150</v>
      </c>
      <c r="CW1006" s="3">
        <f t="shared" si="653"/>
        <v>1005</v>
      </c>
      <c r="CX1006" s="3">
        <f t="shared" si="654"/>
        <v>37.71</v>
      </c>
      <c r="CY1006" s="3" t="str">
        <f t="shared" si="655"/>
        <v>Ok</v>
      </c>
      <c r="CZ1006">
        <v>0</v>
      </c>
      <c r="DA1006">
        <v>0</v>
      </c>
    </row>
    <row r="1007" spans="1:105" x14ac:dyDescent="0.25">
      <c r="A1007">
        <v>1006</v>
      </c>
      <c r="B1007" t="s">
        <v>3</v>
      </c>
      <c r="C1007" t="s">
        <v>1115</v>
      </c>
      <c r="D1007">
        <v>1983.49</v>
      </c>
      <c r="E1007">
        <v>2017</v>
      </c>
      <c r="F1007" t="e">
        <f>NA()</f>
        <v>#N/A</v>
      </c>
      <c r="G1007" t="e">
        <f>NA()</f>
        <v>#N/A</v>
      </c>
      <c r="H1007" s="3" t="e">
        <f t="shared" si="615"/>
        <v>#N/A</v>
      </c>
      <c r="I1007" t="e">
        <f>NA()</f>
        <v>#N/A</v>
      </c>
      <c r="J1007" t="e">
        <f>NA()</f>
        <v>#N/A</v>
      </c>
      <c r="K1007" t="e">
        <f>NA()</f>
        <v>#N/A</v>
      </c>
      <c r="L1007" t="e">
        <f>NA()</f>
        <v>#N/A</v>
      </c>
      <c r="M1007" t="e">
        <f>NA()</f>
        <v>#N/A</v>
      </c>
      <c r="N1007" t="e">
        <f>NA()</f>
        <v>#N/A</v>
      </c>
      <c r="O1007" t="e">
        <f>NA()</f>
        <v>#N/A</v>
      </c>
      <c r="P1007" t="e">
        <f>NA()</f>
        <v>#N/A</v>
      </c>
      <c r="Q1007" t="e">
        <f>NA()</f>
        <v>#N/A</v>
      </c>
      <c r="R1007">
        <v>1</v>
      </c>
      <c r="S1007" t="s">
        <v>6539</v>
      </c>
      <c r="T1007" t="e">
        <f>NA()</f>
        <v>#N/A</v>
      </c>
      <c r="U1007" t="e">
        <f>NA()</f>
        <v>#N/A</v>
      </c>
      <c r="V1007">
        <v>2017</v>
      </c>
      <c r="W1007">
        <v>149343</v>
      </c>
      <c r="X1007" t="e">
        <f>NA()</f>
        <v>#N/A</v>
      </c>
      <c r="Y1007" t="e">
        <f>NA()</f>
        <v>#N/A</v>
      </c>
      <c r="Z1007" t="e">
        <f>NA()</f>
        <v>#N/A</v>
      </c>
      <c r="AA1007" s="3">
        <f t="shared" si="616"/>
        <v>0</v>
      </c>
      <c r="AD1007" t="s">
        <v>6616</v>
      </c>
      <c r="AF1007" t="s">
        <v>6616</v>
      </c>
      <c r="AI1007" t="e">
        <f>NA()</f>
        <v>#N/A</v>
      </c>
      <c r="AJ1007" t="e">
        <f>NA()</f>
        <v>#N/A</v>
      </c>
      <c r="AK1007" t="e">
        <f>NA()</f>
        <v>#N/A</v>
      </c>
      <c r="AL1007" t="e">
        <f>NA()</f>
        <v>#N/A</v>
      </c>
      <c r="AM1007" t="e">
        <f>NA()</f>
        <v>#N/A</v>
      </c>
      <c r="AN1007" t="e">
        <f>NA()</f>
        <v>#N/A</v>
      </c>
      <c r="AO1007" t="e">
        <f>NA()</f>
        <v>#N/A</v>
      </c>
      <c r="AP1007" s="3" t="str">
        <f t="shared" si="617"/>
        <v>No</v>
      </c>
      <c r="AQ1007" s="3" t="str">
        <f t="shared" si="618"/>
        <v>No</v>
      </c>
      <c r="AR1007" s="3" t="str">
        <f t="shared" si="619"/>
        <v>No</v>
      </c>
      <c r="AS1007" t="e">
        <f>NA()</f>
        <v>#N/A</v>
      </c>
      <c r="AT1007" t="e">
        <f>NA()</f>
        <v>#N/A</v>
      </c>
      <c r="AU1007" t="e">
        <f>NA()</f>
        <v>#N/A</v>
      </c>
      <c r="AV1007" t="e">
        <f>NA()</f>
        <v>#N/A</v>
      </c>
      <c r="AW1007" t="e">
        <f>NA()</f>
        <v>#N/A</v>
      </c>
      <c r="AX1007" t="e">
        <f>NA()</f>
        <v>#N/A</v>
      </c>
      <c r="AY1007" t="e">
        <f>NA()</f>
        <v>#N/A</v>
      </c>
      <c r="AZ1007" t="e">
        <f>NA()</f>
        <v>#N/A</v>
      </c>
      <c r="BA1007">
        <v>0</v>
      </c>
      <c r="BB1007" t="s">
        <v>6617</v>
      </c>
      <c r="BC1007" t="e">
        <f>NA()</f>
        <v>#N/A</v>
      </c>
      <c r="BD1007" s="4" t="str">
        <f t="shared" si="620"/>
        <v>No</v>
      </c>
      <c r="BE1007" t="e">
        <f>NA()</f>
        <v>#N/A</v>
      </c>
      <c r="BF1007" s="3" t="str">
        <f t="shared" si="621"/>
        <v>No</v>
      </c>
      <c r="BG1007" t="e">
        <f>NA()</f>
        <v>#N/A</v>
      </c>
      <c r="BH1007" s="3" t="e">
        <f t="shared" si="622"/>
        <v>#N/A</v>
      </c>
      <c r="BI1007" s="3" t="e">
        <f t="shared" si="623"/>
        <v>#N/A</v>
      </c>
      <c r="BJ1007" s="3" t="e">
        <f t="shared" si="624"/>
        <v>#N/A</v>
      </c>
      <c r="BK1007" s="3" t="e">
        <f t="shared" si="625"/>
        <v>#N/A</v>
      </c>
      <c r="BL1007" s="3" t="e">
        <f t="shared" si="626"/>
        <v>#N/A</v>
      </c>
      <c r="BM1007" s="3" t="e">
        <f t="shared" si="627"/>
        <v>#N/A</v>
      </c>
      <c r="BN1007" s="3" t="str">
        <f t="shared" si="628"/>
        <v>Pass</v>
      </c>
      <c r="BO1007" s="3" t="e">
        <f t="shared" si="629"/>
        <v>#N/A</v>
      </c>
      <c r="BP1007" s="3" t="str">
        <f t="shared" si="630"/>
        <v>FV&lt;$10K</v>
      </c>
      <c r="BQ1007" t="s">
        <v>6650</v>
      </c>
      <c r="BR1007" s="3" t="str">
        <f t="shared" si="631"/>
        <v>No, &lt; $20K Lien</v>
      </c>
      <c r="BS1007" s="3" t="str">
        <f t="shared" si="632"/>
        <v>No, Lien &lt; $20K</v>
      </c>
      <c r="BT1007" t="s">
        <v>6650</v>
      </c>
      <c r="BU1007" s="3" t="str">
        <f t="shared" si="633"/>
        <v>No</v>
      </c>
      <c r="BV1007" s="3" t="str">
        <f t="shared" si="634"/>
        <v>No</v>
      </c>
      <c r="BW1007" s="3">
        <f t="shared" si="635"/>
        <v>0</v>
      </c>
      <c r="BX1007" s="3" t="str">
        <f t="shared" si="636"/>
        <v>No</v>
      </c>
      <c r="BY1007" s="3">
        <f t="shared" si="637"/>
        <v>149343</v>
      </c>
      <c r="BZ1007">
        <v>1</v>
      </c>
      <c r="CA1007" s="3">
        <f t="shared" si="638"/>
        <v>149343</v>
      </c>
      <c r="CC1007" s="3" t="e">
        <f t="shared" si="639"/>
        <v>#N/A</v>
      </c>
      <c r="CD1007" s="3" t="e">
        <f t="shared" si="640"/>
        <v>#N/A</v>
      </c>
      <c r="CE1007" s="3" t="str">
        <f t="shared" si="641"/>
        <v/>
      </c>
      <c r="CF1007" s="3" t="e">
        <f>HLOOKUP(CE1007,'Valuation Data'!$D$2:$K$5,4,FALSE)</f>
        <v>#N/A</v>
      </c>
      <c r="CG1007" s="3">
        <f t="shared" si="642"/>
        <v>149343</v>
      </c>
      <c r="CH1007" s="3" t="str">
        <f t="shared" si="643"/>
        <v>No</v>
      </c>
      <c r="CI1007" s="3" t="str">
        <f>VLOOKUP(R1007,'Use Codes &amp; County Type'!A:D,4,FALSE)</f>
        <v>S</v>
      </c>
      <c r="CJ1007" s="3" t="str">
        <f t="shared" si="644"/>
        <v>No</v>
      </c>
      <c r="CK1007" s="3" t="str">
        <f t="shared" si="645"/>
        <v>Yes</v>
      </c>
      <c r="CL1007" s="3">
        <f t="shared" si="646"/>
        <v>0.67</v>
      </c>
      <c r="CM1007" s="3">
        <f t="shared" si="647"/>
        <v>100059.81000000001</v>
      </c>
      <c r="CN1007" s="3" t="e">
        <f t="shared" si="648"/>
        <v>#N/A</v>
      </c>
      <c r="CO1007" s="3" t="e">
        <f t="shared" si="649"/>
        <v>#N/A</v>
      </c>
      <c r="CP1007" s="3" t="e">
        <f t="shared" si="650"/>
        <v>#N/A</v>
      </c>
      <c r="CR1007" s="3" t="e">
        <f t="shared" si="651"/>
        <v>#N/A</v>
      </c>
      <c r="CV1007" s="3" t="e">
        <f t="shared" si="652"/>
        <v>#N/A</v>
      </c>
      <c r="CW1007" s="3">
        <f t="shared" si="653"/>
        <v>1006</v>
      </c>
      <c r="CX1007" s="3">
        <f t="shared" si="654"/>
        <v>1983.49</v>
      </c>
      <c r="CY1007" s="3" t="e">
        <f t="shared" si="655"/>
        <v>#N/A</v>
      </c>
      <c r="CZ1007" t="e">
        <f>NA()</f>
        <v>#N/A</v>
      </c>
      <c r="DA1007" t="e">
        <f>NA()</f>
        <v>#N/A</v>
      </c>
    </row>
    <row r="1008" spans="1:105" x14ac:dyDescent="0.25">
      <c r="A1008">
        <v>1007</v>
      </c>
      <c r="B1008" t="s">
        <v>3</v>
      </c>
      <c r="C1008" t="s">
        <v>1116</v>
      </c>
      <c r="D1008">
        <v>465.21</v>
      </c>
      <c r="E1008">
        <v>2017</v>
      </c>
      <c r="F1008">
        <v>465.21</v>
      </c>
      <c r="G1008">
        <v>465.21</v>
      </c>
      <c r="H1008" s="3">
        <f t="shared" si="615"/>
        <v>0</v>
      </c>
      <c r="I1008">
        <v>617365</v>
      </c>
      <c r="J1008" t="s">
        <v>2735</v>
      </c>
      <c r="K1008" t="s">
        <v>2738</v>
      </c>
      <c r="L1008">
        <v>32011</v>
      </c>
      <c r="M1008" t="s">
        <v>3484</v>
      </c>
      <c r="N1008" t="s">
        <v>4759</v>
      </c>
      <c r="O1008">
        <v>-81.834422605341103</v>
      </c>
      <c r="P1008">
        <v>30.564669067897398</v>
      </c>
      <c r="Q1008" t="s">
        <v>5496</v>
      </c>
      <c r="R1008">
        <v>0</v>
      </c>
      <c r="S1008" t="s">
        <v>6538</v>
      </c>
      <c r="T1008">
        <v>8001</v>
      </c>
      <c r="U1008" t="s">
        <v>6581</v>
      </c>
      <c r="V1008">
        <v>2017</v>
      </c>
      <c r="W1008">
        <v>22854</v>
      </c>
      <c r="X1008">
        <v>2017</v>
      </c>
      <c r="Y1008">
        <v>26400</v>
      </c>
      <c r="Z1008">
        <v>400.56</v>
      </c>
      <c r="AA1008" s="3">
        <f t="shared" si="616"/>
        <v>0.86103050235377576</v>
      </c>
      <c r="AC1008" t="s">
        <v>6616</v>
      </c>
      <c r="AD1008" t="s">
        <v>6616</v>
      </c>
      <c r="AE1008" t="s">
        <v>6616</v>
      </c>
      <c r="AI1008" t="s">
        <v>6618</v>
      </c>
      <c r="AJ1008" t="s">
        <v>6618</v>
      </c>
      <c r="AK1008" t="s">
        <v>6618</v>
      </c>
      <c r="AL1008">
        <v>0</v>
      </c>
      <c r="AM1008">
        <v>0</v>
      </c>
      <c r="AN1008">
        <v>0</v>
      </c>
      <c r="AO1008">
        <v>0</v>
      </c>
      <c r="AP1008" s="3" t="str">
        <f t="shared" si="617"/>
        <v>No</v>
      </c>
      <c r="AQ1008" s="3" t="str">
        <f t="shared" si="618"/>
        <v>No</v>
      </c>
      <c r="AR1008" s="3" t="str">
        <f t="shared" si="619"/>
        <v>No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4</v>
      </c>
      <c r="AY1008" t="s">
        <v>6636</v>
      </c>
      <c r="AZ1008" t="s">
        <v>6637</v>
      </c>
      <c r="BA1008">
        <v>0</v>
      </c>
      <c r="BB1008" t="s">
        <v>6616</v>
      </c>
      <c r="BC1008" t="s">
        <v>6617</v>
      </c>
      <c r="BD1008" s="4" t="str">
        <f t="shared" si="620"/>
        <v>No</v>
      </c>
      <c r="BE1008" t="s">
        <v>6640</v>
      </c>
      <c r="BF1008" s="3" t="str">
        <f t="shared" si="621"/>
        <v>No</v>
      </c>
      <c r="BG1008" t="s">
        <v>6645</v>
      </c>
      <c r="BH1008" s="3" t="str">
        <f t="shared" si="622"/>
        <v>617365 BRANDIES AV</v>
      </c>
      <c r="BI1008" s="3" t="str">
        <f t="shared" si="623"/>
        <v>Callahan</v>
      </c>
      <c r="BJ1008" s="3" t="str">
        <f t="shared" si="624"/>
        <v>Florida</v>
      </c>
      <c r="BK1008" s="3">
        <f t="shared" si="625"/>
        <v>32011</v>
      </c>
      <c r="BL1008" s="3" t="str">
        <f t="shared" si="626"/>
        <v>617365 BRANDIES AV CALLAHAN FL 32011</v>
      </c>
      <c r="BM1008" s="3" t="str">
        <f t="shared" si="627"/>
        <v/>
      </c>
      <c r="BN1008" s="3" t="str">
        <f t="shared" si="628"/>
        <v>Pass</v>
      </c>
      <c r="BO1008" s="3" t="str">
        <f t="shared" si="629"/>
        <v>Yes</v>
      </c>
      <c r="BP1008" s="3" t="str">
        <f t="shared" si="630"/>
        <v>FV&lt;$10K</v>
      </c>
      <c r="BQ1008" t="s">
        <v>6650</v>
      </c>
      <c r="BR1008" s="3" t="str">
        <f t="shared" si="631"/>
        <v>No, &lt; $20K Lien</v>
      </c>
      <c r="BS1008" s="3" t="str">
        <f t="shared" si="632"/>
        <v>No, Lien &lt; $20K</v>
      </c>
      <c r="BT1008" t="s">
        <v>6650</v>
      </c>
      <c r="BU1008" s="3" t="str">
        <f t="shared" si="633"/>
        <v>No</v>
      </c>
      <c r="BV1008" s="3" t="str">
        <f t="shared" si="634"/>
        <v>No</v>
      </c>
      <c r="BW1008" s="3">
        <f t="shared" si="635"/>
        <v>0</v>
      </c>
      <c r="BX1008" s="3" t="str">
        <f t="shared" si="636"/>
        <v>No</v>
      </c>
      <c r="BY1008" s="3">
        <f t="shared" si="637"/>
        <v>22854</v>
      </c>
      <c r="BZ1008">
        <v>1</v>
      </c>
      <c r="CA1008" s="3">
        <f t="shared" si="638"/>
        <v>22854</v>
      </c>
      <c r="CC1008" s="3">
        <f t="shared" si="639"/>
        <v>0</v>
      </c>
      <c r="CD1008" s="3">
        <f t="shared" si="640"/>
        <v>0</v>
      </c>
      <c r="CE1008" s="3" t="str">
        <f t="shared" si="641"/>
        <v/>
      </c>
      <c r="CF1008" s="3" t="e">
        <f>HLOOKUP(CE1008,'Valuation Data'!$D$2:$K$5,4,FALSE)</f>
        <v>#N/A</v>
      </c>
      <c r="CG1008" s="3">
        <f t="shared" si="642"/>
        <v>22854</v>
      </c>
      <c r="CH1008" s="3" t="str">
        <f t="shared" si="643"/>
        <v>No</v>
      </c>
      <c r="CI1008" s="3" t="str">
        <f>VLOOKUP(R1008,'Use Codes &amp; County Type'!A:D,4,FALSE)</f>
        <v>V</v>
      </c>
      <c r="CJ1008" s="3" t="str">
        <f t="shared" si="644"/>
        <v>Yes</v>
      </c>
      <c r="CK1008" s="3" t="str">
        <f t="shared" si="645"/>
        <v>No</v>
      </c>
      <c r="CL1008" s="3">
        <f t="shared" si="646"/>
        <v>0</v>
      </c>
      <c r="CM1008" s="3">
        <f t="shared" si="647"/>
        <v>0</v>
      </c>
      <c r="CN1008" s="3">
        <f t="shared" si="648"/>
        <v>1860.84</v>
      </c>
      <c r="CO1008" s="3">
        <f t="shared" si="649"/>
        <v>-1860.84</v>
      </c>
      <c r="CP1008" s="3">
        <f t="shared" si="650"/>
        <v>8.1422945655027557E-2</v>
      </c>
      <c r="CR1008" s="3" t="str">
        <f t="shared" si="651"/>
        <v>No</v>
      </c>
      <c r="CV1008" s="3" t="str">
        <f t="shared" si="652"/>
        <v>FMV&lt;$30K</v>
      </c>
      <c r="CW1008" s="3">
        <f t="shared" si="653"/>
        <v>1007</v>
      </c>
      <c r="CX1008" s="3">
        <f t="shared" si="654"/>
        <v>465.21</v>
      </c>
      <c r="CY1008" s="3" t="str">
        <f t="shared" si="655"/>
        <v>Ok</v>
      </c>
      <c r="CZ1008">
        <v>0</v>
      </c>
      <c r="DA1008">
        <v>0</v>
      </c>
    </row>
    <row r="1009" spans="1:105" x14ac:dyDescent="0.25">
      <c r="A1009">
        <v>1008</v>
      </c>
      <c r="B1009" t="s">
        <v>3</v>
      </c>
      <c r="C1009" t="s">
        <v>1117</v>
      </c>
      <c r="D1009">
        <v>4635.2</v>
      </c>
      <c r="E1009">
        <v>2017</v>
      </c>
      <c r="F1009">
        <v>4635.2</v>
      </c>
      <c r="G1009">
        <v>4635.2</v>
      </c>
      <c r="H1009" s="3">
        <f t="shared" si="615"/>
        <v>0</v>
      </c>
      <c r="I1009">
        <v>617365</v>
      </c>
      <c r="J1009" t="s">
        <v>2735</v>
      </c>
      <c r="K1009" t="s">
        <v>2738</v>
      </c>
      <c r="L1009">
        <v>32011</v>
      </c>
      <c r="M1009" t="s">
        <v>3484</v>
      </c>
      <c r="N1009" t="s">
        <v>4759</v>
      </c>
      <c r="O1009">
        <v>-81.834695982601104</v>
      </c>
      <c r="P1009">
        <v>30.563584389604902</v>
      </c>
      <c r="Q1009" t="s">
        <v>5497</v>
      </c>
      <c r="R1009">
        <v>76</v>
      </c>
      <c r="S1009" t="s">
        <v>6567</v>
      </c>
      <c r="T1009">
        <v>9109</v>
      </c>
      <c r="U1009" t="s">
        <v>6603</v>
      </c>
      <c r="V1009">
        <v>2017</v>
      </c>
      <c r="W1009">
        <v>257909</v>
      </c>
      <c r="X1009">
        <v>2017</v>
      </c>
      <c r="Y1009">
        <v>257909</v>
      </c>
      <c r="Z1009">
        <v>4256.3100000000004</v>
      </c>
      <c r="AA1009" s="3">
        <f t="shared" si="616"/>
        <v>0.91825811183983441</v>
      </c>
      <c r="AB1009" t="s">
        <v>6616</v>
      </c>
      <c r="AC1009" t="s">
        <v>6616</v>
      </c>
      <c r="AD1009" t="s">
        <v>6616</v>
      </c>
      <c r="AE1009" t="s">
        <v>6616</v>
      </c>
      <c r="AG1009" t="s">
        <v>6616</v>
      </c>
      <c r="AI1009" t="s">
        <v>6618</v>
      </c>
      <c r="AJ1009" t="s">
        <v>6618</v>
      </c>
      <c r="AK1009" t="s">
        <v>6618</v>
      </c>
      <c r="AL1009" t="s">
        <v>6618</v>
      </c>
      <c r="AM1009" t="s">
        <v>6618</v>
      </c>
      <c r="AN1009" t="s">
        <v>6618</v>
      </c>
      <c r="AO1009" t="s">
        <v>6618</v>
      </c>
      <c r="AP1009" s="3" t="str">
        <f t="shared" si="617"/>
        <v>No</v>
      </c>
      <c r="AQ1009" s="3" t="str">
        <f t="shared" si="618"/>
        <v>No</v>
      </c>
      <c r="AR1009" s="3" t="str">
        <f t="shared" si="619"/>
        <v>No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2</v>
      </c>
      <c r="AY1009" t="s">
        <v>6634</v>
      </c>
      <c r="AZ1009" t="s">
        <v>6638</v>
      </c>
      <c r="BA1009">
        <v>0</v>
      </c>
      <c r="BB1009" t="s">
        <v>6616</v>
      </c>
      <c r="BC1009" t="s">
        <v>6616</v>
      </c>
      <c r="BD1009" s="4" t="str">
        <f t="shared" si="620"/>
        <v>No</v>
      </c>
      <c r="BE1009" t="s">
        <v>6640</v>
      </c>
      <c r="BF1009" s="3" t="str">
        <f t="shared" si="621"/>
        <v>No</v>
      </c>
      <c r="BG1009" t="s">
        <v>6645</v>
      </c>
      <c r="BH1009" s="3" t="str">
        <f t="shared" si="622"/>
        <v>617365 BRANDIES AV</v>
      </c>
      <c r="BI1009" s="3" t="str">
        <f t="shared" si="623"/>
        <v>Callahan</v>
      </c>
      <c r="BJ1009" s="3" t="str">
        <f t="shared" si="624"/>
        <v>Florida</v>
      </c>
      <c r="BK1009" s="3">
        <f t="shared" si="625"/>
        <v>32011</v>
      </c>
      <c r="BL1009" s="3" t="str">
        <f t="shared" si="626"/>
        <v>617365 BRANDIES AV CALLAHAN FL 32011</v>
      </c>
      <c r="BM1009" s="3" t="str">
        <f t="shared" si="627"/>
        <v/>
      </c>
      <c r="BN1009" s="3" t="str">
        <f t="shared" si="628"/>
        <v>Pass</v>
      </c>
      <c r="BO1009" s="3" t="str">
        <f t="shared" si="629"/>
        <v>No</v>
      </c>
      <c r="BP1009" s="3" t="str">
        <f t="shared" si="630"/>
        <v>FV&lt;$10K</v>
      </c>
      <c r="BQ1009" t="s">
        <v>6650</v>
      </c>
      <c r="BR1009" s="3" t="str">
        <f t="shared" si="631"/>
        <v>No, &lt; $20K Lien</v>
      </c>
      <c r="BS1009" s="3" t="str">
        <f t="shared" si="632"/>
        <v>No, Lien &lt; $20K</v>
      </c>
      <c r="BT1009" t="s">
        <v>6650</v>
      </c>
      <c r="BU1009" s="3" t="str">
        <f t="shared" si="633"/>
        <v>No</v>
      </c>
      <c r="BV1009" s="3" t="str">
        <f t="shared" si="634"/>
        <v>No</v>
      </c>
      <c r="BW1009" s="3">
        <f t="shared" si="635"/>
        <v>0</v>
      </c>
      <c r="BX1009" s="3" t="str">
        <f t="shared" si="636"/>
        <v>No</v>
      </c>
      <c r="BY1009" s="3">
        <f t="shared" si="637"/>
        <v>257909</v>
      </c>
      <c r="BZ1009">
        <v>1</v>
      </c>
      <c r="CA1009" s="3">
        <f t="shared" si="638"/>
        <v>257909</v>
      </c>
      <c r="CC1009" s="3">
        <f t="shared" si="639"/>
        <v>0</v>
      </c>
      <c r="CD1009" s="3">
        <f t="shared" si="640"/>
        <v>0</v>
      </c>
      <c r="CE1009" s="3" t="str">
        <f t="shared" si="641"/>
        <v/>
      </c>
      <c r="CF1009" s="3" t="e">
        <f>HLOOKUP(CE1009,'Valuation Data'!$D$2:$K$5,4,FALSE)</f>
        <v>#N/A</v>
      </c>
      <c r="CG1009" s="3">
        <f t="shared" si="642"/>
        <v>257909</v>
      </c>
      <c r="CH1009" s="3" t="str">
        <f t="shared" si="643"/>
        <v>No</v>
      </c>
      <c r="CI1009" s="3" t="str">
        <f>VLOOKUP(R1009,'Use Codes &amp; County Type'!A:D,4,FALSE)</f>
        <v>C</v>
      </c>
      <c r="CJ1009" s="3" t="str">
        <f t="shared" si="644"/>
        <v>No</v>
      </c>
      <c r="CK1009" s="3" t="str">
        <f t="shared" si="645"/>
        <v>No</v>
      </c>
      <c r="CL1009" s="3">
        <f t="shared" si="646"/>
        <v>0.3</v>
      </c>
      <c r="CM1009" s="3">
        <f t="shared" si="647"/>
        <v>77372.7</v>
      </c>
      <c r="CN1009" s="3">
        <f t="shared" si="648"/>
        <v>18540.8</v>
      </c>
      <c r="CO1009" s="3">
        <f t="shared" si="649"/>
        <v>58831.899999999994</v>
      </c>
      <c r="CP1009" s="3">
        <f t="shared" si="650"/>
        <v>7.1888922061657409E-2</v>
      </c>
      <c r="CR1009" s="3" t="str">
        <f t="shared" si="651"/>
        <v>No</v>
      </c>
      <c r="CV1009" s="3" t="str">
        <f t="shared" si="652"/>
        <v>*Bid</v>
      </c>
      <c r="CW1009" s="3">
        <f t="shared" si="653"/>
        <v>1008</v>
      </c>
      <c r="CX1009" s="3">
        <f t="shared" si="654"/>
        <v>4635.2</v>
      </c>
      <c r="CY1009" s="3" t="str">
        <f t="shared" si="655"/>
        <v>Ok</v>
      </c>
      <c r="CZ1009">
        <v>0</v>
      </c>
      <c r="DA1009">
        <v>0</v>
      </c>
    </row>
    <row r="1010" spans="1:105" x14ac:dyDescent="0.25">
      <c r="A1010">
        <v>1009</v>
      </c>
      <c r="B1010" t="s">
        <v>3</v>
      </c>
      <c r="C1010" t="s">
        <v>1118</v>
      </c>
      <c r="D1010">
        <v>2230.64</v>
      </c>
      <c r="E1010">
        <v>2017</v>
      </c>
      <c r="F1010">
        <v>2230.64</v>
      </c>
      <c r="G1010">
        <v>2230.64</v>
      </c>
      <c r="H1010" s="3">
        <f t="shared" si="615"/>
        <v>0</v>
      </c>
      <c r="I1010">
        <v>45276</v>
      </c>
      <c r="J1010" t="s">
        <v>2735</v>
      </c>
      <c r="K1010" t="s">
        <v>2738</v>
      </c>
      <c r="L1010">
        <v>32011</v>
      </c>
      <c r="M1010" t="s">
        <v>3485</v>
      </c>
      <c r="N1010" t="s">
        <v>4759</v>
      </c>
      <c r="O1010">
        <v>-81.844766781552195</v>
      </c>
      <c r="P1010">
        <v>30.5681891592887</v>
      </c>
      <c r="Q1010" t="s">
        <v>5498</v>
      </c>
      <c r="R1010">
        <v>1</v>
      </c>
      <c r="S1010" t="s">
        <v>6539</v>
      </c>
      <c r="T1010">
        <v>1001</v>
      </c>
      <c r="U1010" t="s">
        <v>6582</v>
      </c>
      <c r="V1010">
        <v>2017</v>
      </c>
      <c r="W1010">
        <v>134287</v>
      </c>
      <c r="X1010">
        <v>2017</v>
      </c>
      <c r="Y1010">
        <v>134287</v>
      </c>
      <c r="Z1010">
        <v>2032.95</v>
      </c>
      <c r="AA1010" s="3">
        <f t="shared" si="616"/>
        <v>0.91137521070186145</v>
      </c>
      <c r="AB1010" t="s">
        <v>6616</v>
      </c>
      <c r="AC1010" t="s">
        <v>6616</v>
      </c>
      <c r="AD1010" t="s">
        <v>6616</v>
      </c>
      <c r="AE1010" t="s">
        <v>6616</v>
      </c>
      <c r="AF1010" t="s">
        <v>6616</v>
      </c>
      <c r="AG1010" t="s">
        <v>6616</v>
      </c>
      <c r="AH1010" t="s">
        <v>6616</v>
      </c>
      <c r="AI1010" t="s">
        <v>6618</v>
      </c>
      <c r="AJ1010" t="s">
        <v>6618</v>
      </c>
      <c r="AK1010" t="s">
        <v>6618</v>
      </c>
      <c r="AL1010" t="s">
        <v>6618</v>
      </c>
      <c r="AM1010" t="s">
        <v>6618</v>
      </c>
      <c r="AN1010" t="s">
        <v>6618</v>
      </c>
      <c r="AO1010" t="s">
        <v>6618</v>
      </c>
      <c r="AP1010" s="3" t="str">
        <f t="shared" si="617"/>
        <v>No</v>
      </c>
      <c r="AQ1010" s="3" t="str">
        <f t="shared" si="618"/>
        <v>No</v>
      </c>
      <c r="AR1010" s="3" t="str">
        <f t="shared" si="619"/>
        <v>No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 t="s">
        <v>6634</v>
      </c>
      <c r="AZ1010" t="s">
        <v>6637</v>
      </c>
      <c r="BA1010">
        <v>0</v>
      </c>
      <c r="BB1010" t="s">
        <v>6616</v>
      </c>
      <c r="BC1010" t="s">
        <v>6616</v>
      </c>
      <c r="BD1010" s="4" t="str">
        <f t="shared" si="620"/>
        <v>No</v>
      </c>
      <c r="BE1010" t="s">
        <v>6640</v>
      </c>
      <c r="BF1010" s="3" t="str">
        <f t="shared" si="621"/>
        <v>No</v>
      </c>
      <c r="BG1010" t="s">
        <v>6645</v>
      </c>
      <c r="BH1010" s="3" t="str">
        <f t="shared" si="622"/>
        <v>45276 MORGAN CIR</v>
      </c>
      <c r="BI1010" s="3" t="str">
        <f t="shared" si="623"/>
        <v>Callahan</v>
      </c>
      <c r="BJ1010" s="3" t="str">
        <f t="shared" si="624"/>
        <v>Florida</v>
      </c>
      <c r="BK1010" s="3">
        <f t="shared" si="625"/>
        <v>32011</v>
      </c>
      <c r="BL1010" s="3" t="str">
        <f t="shared" si="626"/>
        <v>45276 MORGAN CIR CALLAHAN FL 32011</v>
      </c>
      <c r="BM1010" s="3" t="str">
        <f t="shared" si="627"/>
        <v/>
      </c>
      <c r="BN1010" s="3" t="str">
        <f t="shared" si="628"/>
        <v>Pass</v>
      </c>
      <c r="BO1010" s="3" t="str">
        <f t="shared" si="629"/>
        <v>No</v>
      </c>
      <c r="BP1010" s="3" t="str">
        <f t="shared" si="630"/>
        <v>FV&lt;$10K</v>
      </c>
      <c r="BQ1010" t="s">
        <v>6650</v>
      </c>
      <c r="BR1010" s="3" t="str">
        <f t="shared" si="631"/>
        <v>No, &lt; $20K Lien</v>
      </c>
      <c r="BS1010" s="3" t="str">
        <f t="shared" si="632"/>
        <v>No, Lien &lt; $20K</v>
      </c>
      <c r="BT1010" t="s">
        <v>6650</v>
      </c>
      <c r="BU1010" s="3" t="str">
        <f t="shared" si="633"/>
        <v>No</v>
      </c>
      <c r="BV1010" s="3" t="str">
        <f t="shared" si="634"/>
        <v>No</v>
      </c>
      <c r="BW1010" s="3">
        <f t="shared" si="635"/>
        <v>0</v>
      </c>
      <c r="BX1010" s="3" t="str">
        <f t="shared" si="636"/>
        <v>No</v>
      </c>
      <c r="BY1010" s="3">
        <f t="shared" si="637"/>
        <v>134287</v>
      </c>
      <c r="BZ1010">
        <v>1</v>
      </c>
      <c r="CA1010" s="3">
        <f t="shared" si="638"/>
        <v>134287</v>
      </c>
      <c r="CC1010" s="3">
        <f t="shared" si="639"/>
        <v>0</v>
      </c>
      <c r="CD1010" s="3">
        <f t="shared" si="640"/>
        <v>0</v>
      </c>
      <c r="CE1010" s="3" t="str">
        <f t="shared" si="641"/>
        <v/>
      </c>
      <c r="CF1010" s="3" t="e">
        <f>HLOOKUP(CE1010,'Valuation Data'!$D$2:$K$5,4,FALSE)</f>
        <v>#N/A</v>
      </c>
      <c r="CG1010" s="3">
        <f t="shared" si="642"/>
        <v>134287</v>
      </c>
      <c r="CH1010" s="3" t="str">
        <f t="shared" si="643"/>
        <v>No</v>
      </c>
      <c r="CI1010" s="3" t="str">
        <f>VLOOKUP(R1010,'Use Codes &amp; County Type'!A:D,4,FALSE)</f>
        <v>S</v>
      </c>
      <c r="CJ1010" s="3" t="str">
        <f t="shared" si="644"/>
        <v>No</v>
      </c>
      <c r="CK1010" s="3" t="str">
        <f t="shared" si="645"/>
        <v>No</v>
      </c>
      <c r="CL1010" s="3">
        <f t="shared" si="646"/>
        <v>0.35</v>
      </c>
      <c r="CM1010" s="3">
        <f t="shared" si="647"/>
        <v>47000.45</v>
      </c>
      <c r="CN1010" s="3">
        <f t="shared" si="648"/>
        <v>8922.56</v>
      </c>
      <c r="CO1010" s="3">
        <f t="shared" si="649"/>
        <v>38077.89</v>
      </c>
      <c r="CP1010" s="3">
        <f t="shared" si="650"/>
        <v>6.6443959579110409E-2</v>
      </c>
      <c r="CR1010" s="3" t="str">
        <f t="shared" si="651"/>
        <v>No</v>
      </c>
      <c r="CV1010" s="3" t="str">
        <f t="shared" si="652"/>
        <v>*Bid</v>
      </c>
      <c r="CW1010" s="3">
        <f t="shared" si="653"/>
        <v>1009</v>
      </c>
      <c r="CX1010" s="3">
        <f t="shared" si="654"/>
        <v>2230.64</v>
      </c>
      <c r="CY1010" s="3" t="str">
        <f t="shared" si="655"/>
        <v>Ok</v>
      </c>
      <c r="CZ1010">
        <v>0</v>
      </c>
      <c r="DA1010">
        <v>0</v>
      </c>
    </row>
    <row r="1011" spans="1:105" x14ac:dyDescent="0.25">
      <c r="A1011">
        <v>1010</v>
      </c>
      <c r="B1011" t="s">
        <v>3</v>
      </c>
      <c r="C1011" t="s">
        <v>1119</v>
      </c>
      <c r="D1011">
        <v>478.46</v>
      </c>
      <c r="E1011">
        <v>2017</v>
      </c>
      <c r="F1011" t="e">
        <f>NA()</f>
        <v>#N/A</v>
      </c>
      <c r="G1011" t="e">
        <f>NA()</f>
        <v>#N/A</v>
      </c>
      <c r="H1011" s="3" t="e">
        <f t="shared" si="615"/>
        <v>#N/A</v>
      </c>
      <c r="I1011" t="e">
        <f>NA()</f>
        <v>#N/A</v>
      </c>
      <c r="J1011" t="e">
        <f>NA()</f>
        <v>#N/A</v>
      </c>
      <c r="K1011" t="e">
        <f>NA()</f>
        <v>#N/A</v>
      </c>
      <c r="L1011" t="e">
        <f>NA()</f>
        <v>#N/A</v>
      </c>
      <c r="M1011" t="e">
        <f>NA()</f>
        <v>#N/A</v>
      </c>
      <c r="N1011" t="e">
        <f>NA()</f>
        <v>#N/A</v>
      </c>
      <c r="O1011" t="e">
        <f>NA()</f>
        <v>#N/A</v>
      </c>
      <c r="P1011" t="e">
        <f>NA()</f>
        <v>#N/A</v>
      </c>
      <c r="Q1011" t="e">
        <f>NA()</f>
        <v>#N/A</v>
      </c>
      <c r="R1011">
        <v>0</v>
      </c>
      <c r="S1011" t="s">
        <v>6538</v>
      </c>
      <c r="T1011" t="e">
        <f>NA()</f>
        <v>#N/A</v>
      </c>
      <c r="U1011" t="e">
        <f>NA()</f>
        <v>#N/A</v>
      </c>
      <c r="V1011">
        <v>2017</v>
      </c>
      <c r="W1011">
        <v>25740</v>
      </c>
      <c r="X1011" t="e">
        <f>NA()</f>
        <v>#N/A</v>
      </c>
      <c r="Y1011" t="e">
        <f>NA()</f>
        <v>#N/A</v>
      </c>
      <c r="Z1011" t="e">
        <f>NA()</f>
        <v>#N/A</v>
      </c>
      <c r="AA1011" s="3">
        <f t="shared" si="616"/>
        <v>0</v>
      </c>
      <c r="AI1011" t="e">
        <f>NA()</f>
        <v>#N/A</v>
      </c>
      <c r="AJ1011" t="e">
        <f>NA()</f>
        <v>#N/A</v>
      </c>
      <c r="AK1011" t="e">
        <f>NA()</f>
        <v>#N/A</v>
      </c>
      <c r="AL1011" t="e">
        <f>NA()</f>
        <v>#N/A</v>
      </c>
      <c r="AM1011" t="e">
        <f>NA()</f>
        <v>#N/A</v>
      </c>
      <c r="AN1011" t="e">
        <f>NA()</f>
        <v>#N/A</v>
      </c>
      <c r="AO1011" t="e">
        <f>NA()</f>
        <v>#N/A</v>
      </c>
      <c r="AP1011" s="3" t="str">
        <f t="shared" si="617"/>
        <v>No</v>
      </c>
      <c r="AQ1011" s="3" t="str">
        <f t="shared" si="618"/>
        <v>No</v>
      </c>
      <c r="AR1011" s="3" t="str">
        <f t="shared" si="619"/>
        <v>No</v>
      </c>
      <c r="AS1011" t="e">
        <f>NA()</f>
        <v>#N/A</v>
      </c>
      <c r="AT1011" t="e">
        <f>NA()</f>
        <v>#N/A</v>
      </c>
      <c r="AU1011" t="e">
        <f>NA()</f>
        <v>#N/A</v>
      </c>
      <c r="AV1011" t="e">
        <f>NA()</f>
        <v>#N/A</v>
      </c>
      <c r="AW1011" t="e">
        <f>NA()</f>
        <v>#N/A</v>
      </c>
      <c r="AX1011" t="e">
        <f>NA()</f>
        <v>#N/A</v>
      </c>
      <c r="AY1011" t="e">
        <f>NA()</f>
        <v>#N/A</v>
      </c>
      <c r="AZ1011" t="e">
        <f>NA()</f>
        <v>#N/A</v>
      </c>
      <c r="BA1011">
        <v>0</v>
      </c>
      <c r="BB1011" t="s">
        <v>6616</v>
      </c>
      <c r="BC1011" t="e">
        <f>NA()</f>
        <v>#N/A</v>
      </c>
      <c r="BD1011" s="4" t="str">
        <f t="shared" si="620"/>
        <v>No</v>
      </c>
      <c r="BE1011" t="e">
        <f>NA()</f>
        <v>#N/A</v>
      </c>
      <c r="BF1011" s="3" t="str">
        <f t="shared" si="621"/>
        <v>No</v>
      </c>
      <c r="BG1011" t="e">
        <f>NA()</f>
        <v>#N/A</v>
      </c>
      <c r="BH1011" s="3" t="e">
        <f t="shared" si="622"/>
        <v>#N/A</v>
      </c>
      <c r="BI1011" s="3" t="e">
        <f t="shared" si="623"/>
        <v>#N/A</v>
      </c>
      <c r="BJ1011" s="3" t="e">
        <f t="shared" si="624"/>
        <v>#N/A</v>
      </c>
      <c r="BK1011" s="3" t="e">
        <f t="shared" si="625"/>
        <v>#N/A</v>
      </c>
      <c r="BL1011" s="3" t="e">
        <f t="shared" si="626"/>
        <v>#N/A</v>
      </c>
      <c r="BM1011" s="3" t="e">
        <f t="shared" si="627"/>
        <v>#N/A</v>
      </c>
      <c r="BN1011" s="3" t="str">
        <f t="shared" si="628"/>
        <v>Pass</v>
      </c>
      <c r="BO1011" s="3" t="e">
        <f t="shared" si="629"/>
        <v>#N/A</v>
      </c>
      <c r="BP1011" s="3" t="str">
        <f t="shared" si="630"/>
        <v>FV&lt;$10K</v>
      </c>
      <c r="BQ1011" t="s">
        <v>6650</v>
      </c>
      <c r="BR1011" s="3" t="str">
        <f t="shared" si="631"/>
        <v>No, &lt; $20K Lien</v>
      </c>
      <c r="BS1011" s="3" t="str">
        <f t="shared" si="632"/>
        <v>No, Lien &lt; $20K</v>
      </c>
      <c r="BT1011" t="s">
        <v>6650</v>
      </c>
      <c r="BU1011" s="3" t="str">
        <f t="shared" si="633"/>
        <v>No</v>
      </c>
      <c r="BV1011" s="3" t="str">
        <f t="shared" si="634"/>
        <v>No</v>
      </c>
      <c r="BW1011" s="3">
        <f t="shared" si="635"/>
        <v>0</v>
      </c>
      <c r="BX1011" s="3" t="str">
        <f t="shared" si="636"/>
        <v>No</v>
      </c>
      <c r="BY1011" s="3">
        <f t="shared" si="637"/>
        <v>25740</v>
      </c>
      <c r="BZ1011">
        <v>1</v>
      </c>
      <c r="CA1011" s="3">
        <f t="shared" si="638"/>
        <v>25740</v>
      </c>
      <c r="CC1011" s="3" t="e">
        <f t="shared" si="639"/>
        <v>#N/A</v>
      </c>
      <c r="CD1011" s="3" t="e">
        <f t="shared" si="640"/>
        <v>#N/A</v>
      </c>
      <c r="CE1011" s="3" t="str">
        <f t="shared" si="641"/>
        <v/>
      </c>
      <c r="CF1011" s="3" t="e">
        <f>HLOOKUP(CE1011,'Valuation Data'!$D$2:$K$5,4,FALSE)</f>
        <v>#N/A</v>
      </c>
      <c r="CG1011" s="3">
        <f t="shared" si="642"/>
        <v>25740</v>
      </c>
      <c r="CH1011" s="3" t="str">
        <f t="shared" si="643"/>
        <v>No</v>
      </c>
      <c r="CI1011" s="3" t="str">
        <f>VLOOKUP(R1011,'Use Codes &amp; County Type'!A:D,4,FALSE)</f>
        <v>V</v>
      </c>
      <c r="CJ1011" s="3" t="str">
        <f t="shared" si="644"/>
        <v>Yes</v>
      </c>
      <c r="CK1011" s="3" t="str">
        <f t="shared" si="645"/>
        <v>No</v>
      </c>
      <c r="CL1011" s="3">
        <f t="shared" si="646"/>
        <v>0</v>
      </c>
      <c r="CM1011" s="3">
        <f t="shared" si="647"/>
        <v>0</v>
      </c>
      <c r="CN1011" s="3" t="e">
        <f t="shared" si="648"/>
        <v>#N/A</v>
      </c>
      <c r="CO1011" s="3" t="e">
        <f t="shared" si="649"/>
        <v>#N/A</v>
      </c>
      <c r="CP1011" s="3" t="e">
        <f t="shared" si="650"/>
        <v>#N/A</v>
      </c>
      <c r="CR1011" s="3" t="str">
        <f t="shared" si="651"/>
        <v>No</v>
      </c>
      <c r="CV1011" s="3" t="str">
        <f t="shared" si="652"/>
        <v>FMV&lt;$30K</v>
      </c>
      <c r="CW1011" s="3">
        <f t="shared" si="653"/>
        <v>1010</v>
      </c>
      <c r="CX1011" s="3">
        <f t="shared" si="654"/>
        <v>478.46</v>
      </c>
      <c r="CY1011" s="3" t="str">
        <f t="shared" si="655"/>
        <v>Ok</v>
      </c>
      <c r="CZ1011" t="e">
        <f>NA()</f>
        <v>#N/A</v>
      </c>
      <c r="DA1011" t="e">
        <f>NA()</f>
        <v>#N/A</v>
      </c>
    </row>
    <row r="1012" spans="1:105" x14ac:dyDescent="0.25">
      <c r="A1012">
        <v>1011</v>
      </c>
      <c r="B1012" t="s">
        <v>3</v>
      </c>
      <c r="C1012" t="s">
        <v>1120</v>
      </c>
      <c r="D1012">
        <v>656.44</v>
      </c>
      <c r="E1012">
        <v>2017</v>
      </c>
      <c r="F1012">
        <v>656.44</v>
      </c>
      <c r="G1012">
        <v>656.44</v>
      </c>
      <c r="H1012" s="3">
        <f t="shared" si="615"/>
        <v>0</v>
      </c>
      <c r="I1012">
        <v>45100</v>
      </c>
      <c r="J1012" t="s">
        <v>2735</v>
      </c>
      <c r="K1012" t="s">
        <v>2738</v>
      </c>
      <c r="L1012">
        <v>32011</v>
      </c>
      <c r="M1012" t="s">
        <v>3486</v>
      </c>
      <c r="N1012" t="s">
        <v>4759</v>
      </c>
      <c r="O1012">
        <v>-81.840688858411895</v>
      </c>
      <c r="P1012">
        <v>30.556632854066301</v>
      </c>
      <c r="Q1012" t="s">
        <v>5499</v>
      </c>
      <c r="R1012">
        <v>2</v>
      </c>
      <c r="S1012" t="s">
        <v>6535</v>
      </c>
      <c r="T1012">
        <v>1006</v>
      </c>
      <c r="U1012" t="s">
        <v>6578</v>
      </c>
      <c r="V1012">
        <v>2017</v>
      </c>
      <c r="W1012">
        <v>31012</v>
      </c>
      <c r="X1012">
        <v>2017</v>
      </c>
      <c r="Y1012">
        <v>40952</v>
      </c>
      <c r="Z1012">
        <v>577.38</v>
      </c>
      <c r="AA1012" s="3">
        <f t="shared" si="616"/>
        <v>0.8795624885747364</v>
      </c>
      <c r="AB1012" t="s">
        <v>6616</v>
      </c>
      <c r="AC1012" t="s">
        <v>6616</v>
      </c>
      <c r="AI1012" t="s">
        <v>6618</v>
      </c>
      <c r="AJ1012" t="s">
        <v>6618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 s="3" t="str">
        <f t="shared" si="617"/>
        <v>No</v>
      </c>
      <c r="AQ1012" s="3" t="str">
        <f t="shared" si="618"/>
        <v>No</v>
      </c>
      <c r="AR1012" s="3" t="str">
        <f t="shared" si="619"/>
        <v>No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 t="s">
        <v>6634</v>
      </c>
      <c r="AZ1012">
        <v>0</v>
      </c>
      <c r="BA1012">
        <v>2</v>
      </c>
      <c r="BB1012" t="s">
        <v>6616</v>
      </c>
      <c r="BC1012" t="s">
        <v>6616</v>
      </c>
      <c r="BD1012" s="4" t="str">
        <f t="shared" si="620"/>
        <v>No</v>
      </c>
      <c r="BE1012" t="s">
        <v>6640</v>
      </c>
      <c r="BF1012" s="3" t="str">
        <f t="shared" si="621"/>
        <v>No</v>
      </c>
      <c r="BG1012" t="s">
        <v>6645</v>
      </c>
      <c r="BH1012" s="3" t="str">
        <f t="shared" si="622"/>
        <v>45100 PONY TRL</v>
      </c>
      <c r="BI1012" s="3" t="str">
        <f t="shared" si="623"/>
        <v>Callahan</v>
      </c>
      <c r="BJ1012" s="3" t="str">
        <f t="shared" si="624"/>
        <v>Florida</v>
      </c>
      <c r="BK1012" s="3">
        <f t="shared" si="625"/>
        <v>32011</v>
      </c>
      <c r="BL1012" s="3" t="str">
        <f t="shared" si="626"/>
        <v>45100 PONY TRL CALLAHAN FL 32011</v>
      </c>
      <c r="BM1012" s="3" t="str">
        <f t="shared" si="627"/>
        <v/>
      </c>
      <c r="BN1012" s="3" t="str">
        <f t="shared" si="628"/>
        <v>Pass</v>
      </c>
      <c r="BO1012" s="3" t="str">
        <f t="shared" si="629"/>
        <v>No</v>
      </c>
      <c r="BP1012" s="3" t="str">
        <f t="shared" si="630"/>
        <v>FV&lt;$10K</v>
      </c>
      <c r="BQ1012" t="s">
        <v>6650</v>
      </c>
      <c r="BR1012" s="3" t="str">
        <f t="shared" si="631"/>
        <v>No, &lt; $20K Lien</v>
      </c>
      <c r="BS1012" s="3" t="str">
        <f t="shared" si="632"/>
        <v>No, Lien &lt; $20K</v>
      </c>
      <c r="BT1012" t="s">
        <v>6650</v>
      </c>
      <c r="BU1012" s="3" t="str">
        <f t="shared" si="633"/>
        <v>No</v>
      </c>
      <c r="BV1012" s="3" t="str">
        <f t="shared" si="634"/>
        <v>No</v>
      </c>
      <c r="BW1012" s="3">
        <f t="shared" si="635"/>
        <v>2</v>
      </c>
      <c r="BX1012" s="3" t="str">
        <f t="shared" si="636"/>
        <v>Yes</v>
      </c>
      <c r="BY1012" s="3">
        <f t="shared" si="637"/>
        <v>31012</v>
      </c>
      <c r="BZ1012">
        <v>1</v>
      </c>
      <c r="CA1012" s="3">
        <f t="shared" si="638"/>
        <v>31012</v>
      </c>
      <c r="CC1012" s="3">
        <f t="shared" si="639"/>
        <v>0</v>
      </c>
      <c r="CD1012" s="3">
        <f t="shared" si="640"/>
        <v>0</v>
      </c>
      <c r="CE1012" s="3" t="str">
        <f t="shared" si="641"/>
        <v/>
      </c>
      <c r="CF1012" s="3" t="e">
        <f>HLOOKUP(CE1012,'Valuation Data'!$D$2:$K$5,4,FALSE)</f>
        <v>#N/A</v>
      </c>
      <c r="CG1012" s="3">
        <f t="shared" si="642"/>
        <v>31012</v>
      </c>
      <c r="CH1012" s="3" t="str">
        <f t="shared" si="643"/>
        <v>No</v>
      </c>
      <c r="CI1012" s="3" t="str">
        <f>VLOOKUP(R1012,'Use Codes &amp; County Type'!A:D,4,FALSE)</f>
        <v>R</v>
      </c>
      <c r="CJ1012" s="3" t="str">
        <f t="shared" si="644"/>
        <v>No</v>
      </c>
      <c r="CK1012" s="3" t="str">
        <f t="shared" si="645"/>
        <v>No</v>
      </c>
      <c r="CL1012" s="3">
        <f t="shared" si="646"/>
        <v>0.35</v>
      </c>
      <c r="CM1012" s="3">
        <f t="shared" si="647"/>
        <v>10854.199999999999</v>
      </c>
      <c r="CN1012" s="3">
        <f t="shared" si="648"/>
        <v>3938.6400000000003</v>
      </c>
      <c r="CO1012" s="3">
        <f t="shared" si="649"/>
        <v>6915.5599999999986</v>
      </c>
      <c r="CP1012" s="3">
        <f t="shared" si="650"/>
        <v>0.12700374048755322</v>
      </c>
      <c r="CR1012" s="3" t="str">
        <f t="shared" si="651"/>
        <v>No</v>
      </c>
      <c r="CV1012" s="3" t="str">
        <f t="shared" si="652"/>
        <v>Too Many Priors</v>
      </c>
      <c r="CW1012" s="3">
        <f t="shared" si="653"/>
        <v>1011</v>
      </c>
      <c r="CX1012" s="3">
        <f t="shared" si="654"/>
        <v>656.44</v>
      </c>
      <c r="CY1012" s="3" t="str">
        <f t="shared" si="655"/>
        <v>Ok</v>
      </c>
      <c r="CZ1012">
        <v>0</v>
      </c>
      <c r="DA1012">
        <v>0</v>
      </c>
    </row>
    <row r="1013" spans="1:105" x14ac:dyDescent="0.25">
      <c r="A1013">
        <v>1012</v>
      </c>
      <c r="B1013" t="s">
        <v>3</v>
      </c>
      <c r="C1013" t="s">
        <v>1121</v>
      </c>
      <c r="D1013">
        <v>289.01</v>
      </c>
      <c r="E1013">
        <v>2017</v>
      </c>
      <c r="F1013">
        <v>289.01</v>
      </c>
      <c r="G1013">
        <v>289.01</v>
      </c>
      <c r="H1013" s="3">
        <f t="shared" si="615"/>
        <v>0</v>
      </c>
      <c r="J1013" t="s">
        <v>2735</v>
      </c>
      <c r="K1013" t="s">
        <v>2738</v>
      </c>
      <c r="L1013">
        <v>32011</v>
      </c>
      <c r="M1013" t="s">
        <v>2900</v>
      </c>
      <c r="N1013" t="s">
        <v>4759</v>
      </c>
      <c r="O1013">
        <v>-81.835012936865397</v>
      </c>
      <c r="P1013">
        <v>30.567904870519101</v>
      </c>
      <c r="Q1013" t="s">
        <v>5458</v>
      </c>
      <c r="R1013">
        <v>10</v>
      </c>
      <c r="S1013" t="s">
        <v>6547</v>
      </c>
      <c r="T1013">
        <v>8002</v>
      </c>
      <c r="U1013" t="s">
        <v>6585</v>
      </c>
      <c r="V1013">
        <v>2017</v>
      </c>
      <c r="W1013">
        <v>14400</v>
      </c>
      <c r="X1013">
        <v>2017</v>
      </c>
      <c r="Y1013">
        <v>14400</v>
      </c>
      <c r="Z1013">
        <v>237.64</v>
      </c>
      <c r="AA1013" s="3">
        <f t="shared" si="616"/>
        <v>0.82225528528424618</v>
      </c>
      <c r="AC1013" t="s">
        <v>6616</v>
      </c>
      <c r="AD1013" t="s">
        <v>6616</v>
      </c>
      <c r="AE1013" t="s">
        <v>6616</v>
      </c>
      <c r="AF1013" t="s">
        <v>6616</v>
      </c>
      <c r="AG1013" t="s">
        <v>6616</v>
      </c>
      <c r="AI1013" t="s">
        <v>6618</v>
      </c>
      <c r="AJ1013" t="s">
        <v>6618</v>
      </c>
      <c r="AK1013" t="s">
        <v>6618</v>
      </c>
      <c r="AL1013" t="s">
        <v>6618</v>
      </c>
      <c r="AM1013" t="s">
        <v>6618</v>
      </c>
      <c r="AN1013" t="s">
        <v>6618</v>
      </c>
      <c r="AO1013">
        <v>0</v>
      </c>
      <c r="AP1013" s="3" t="str">
        <f t="shared" si="617"/>
        <v>No</v>
      </c>
      <c r="AQ1013" s="3" t="str">
        <f t="shared" si="618"/>
        <v>No</v>
      </c>
      <c r="AR1013" s="3" t="str">
        <f t="shared" si="619"/>
        <v>No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1</v>
      </c>
      <c r="AY1013" t="s">
        <v>6634</v>
      </c>
      <c r="AZ1013" t="s">
        <v>6637</v>
      </c>
      <c r="BA1013">
        <v>0</v>
      </c>
      <c r="BB1013" t="s">
        <v>6616</v>
      </c>
      <c r="BC1013" t="s">
        <v>6616</v>
      </c>
      <c r="BD1013" s="4" t="str">
        <f t="shared" si="620"/>
        <v>No</v>
      </c>
      <c r="BE1013" t="s">
        <v>6640</v>
      </c>
      <c r="BF1013" s="3" t="str">
        <f t="shared" si="621"/>
        <v>No</v>
      </c>
      <c r="BG1013" t="s">
        <v>6645</v>
      </c>
      <c r="BH1013" s="3" t="str">
        <f t="shared" si="622"/>
        <v>US HWY 1</v>
      </c>
      <c r="BI1013" s="3" t="str">
        <f t="shared" si="623"/>
        <v>Callahan</v>
      </c>
      <c r="BJ1013" s="3" t="str">
        <f t="shared" si="624"/>
        <v>Florida</v>
      </c>
      <c r="BK1013" s="3">
        <f t="shared" si="625"/>
        <v>32011</v>
      </c>
      <c r="BL1013" s="3" t="str">
        <f t="shared" si="626"/>
        <v>US HWY 1 CALLAHAN FL 32011</v>
      </c>
      <c r="BM1013" s="3" t="str">
        <f t="shared" si="627"/>
        <v/>
      </c>
      <c r="BN1013" s="3" t="str">
        <f t="shared" si="628"/>
        <v>Pass</v>
      </c>
      <c r="BO1013" s="3" t="str">
        <f t="shared" si="629"/>
        <v>No</v>
      </c>
      <c r="BP1013" s="3" t="str">
        <f t="shared" si="630"/>
        <v>FV&lt;$10K</v>
      </c>
      <c r="BQ1013" t="s">
        <v>6650</v>
      </c>
      <c r="BR1013" s="3" t="str">
        <f t="shared" si="631"/>
        <v>No, &lt; $20K Lien</v>
      </c>
      <c r="BS1013" s="3" t="str">
        <f t="shared" si="632"/>
        <v>No, Lien &lt; $20K</v>
      </c>
      <c r="BT1013" t="s">
        <v>6650</v>
      </c>
      <c r="BU1013" s="3" t="str">
        <f t="shared" si="633"/>
        <v>No</v>
      </c>
      <c r="BV1013" s="3" t="str">
        <f t="shared" si="634"/>
        <v>No</v>
      </c>
      <c r="BW1013" s="3">
        <f t="shared" si="635"/>
        <v>0</v>
      </c>
      <c r="BX1013" s="3" t="str">
        <f t="shared" si="636"/>
        <v>No</v>
      </c>
      <c r="BY1013" s="3">
        <f t="shared" si="637"/>
        <v>14400</v>
      </c>
      <c r="BZ1013">
        <v>1</v>
      </c>
      <c r="CA1013" s="3">
        <f t="shared" si="638"/>
        <v>14400</v>
      </c>
      <c r="CC1013" s="3">
        <f t="shared" si="639"/>
        <v>0</v>
      </c>
      <c r="CD1013" s="3">
        <f t="shared" si="640"/>
        <v>0</v>
      </c>
      <c r="CE1013" s="3" t="str">
        <f t="shared" si="641"/>
        <v/>
      </c>
      <c r="CF1013" s="3" t="e">
        <f>HLOOKUP(CE1013,'Valuation Data'!$D$2:$K$5,4,FALSE)</f>
        <v>#N/A</v>
      </c>
      <c r="CG1013" s="3">
        <f t="shared" si="642"/>
        <v>14400</v>
      </c>
      <c r="CH1013" s="3" t="str">
        <f t="shared" si="643"/>
        <v>No</v>
      </c>
      <c r="CI1013" s="3" t="str">
        <f>VLOOKUP(R1013,'Use Codes &amp; County Type'!A:D,4,FALSE)</f>
        <v>V</v>
      </c>
      <c r="CJ1013" s="3" t="str">
        <f t="shared" si="644"/>
        <v>Yes</v>
      </c>
      <c r="CK1013" s="3" t="str">
        <f t="shared" si="645"/>
        <v>No</v>
      </c>
      <c r="CL1013" s="3">
        <f t="shared" si="646"/>
        <v>0</v>
      </c>
      <c r="CM1013" s="3">
        <f t="shared" si="647"/>
        <v>0</v>
      </c>
      <c r="CN1013" s="3">
        <f t="shared" si="648"/>
        <v>1156.04</v>
      </c>
      <c r="CO1013" s="3">
        <f t="shared" si="649"/>
        <v>-1156.04</v>
      </c>
      <c r="CP1013" s="3">
        <f t="shared" si="650"/>
        <v>8.0280555555555549E-2</v>
      </c>
      <c r="CR1013" s="3" t="str">
        <f t="shared" si="651"/>
        <v>No</v>
      </c>
      <c r="CV1013" s="3" t="str">
        <f t="shared" si="652"/>
        <v>FMV&lt;$30K</v>
      </c>
      <c r="CW1013" s="3">
        <f t="shared" si="653"/>
        <v>1012</v>
      </c>
      <c r="CX1013" s="3">
        <f t="shared" si="654"/>
        <v>289.01</v>
      </c>
      <c r="CY1013" s="3" t="str">
        <f t="shared" si="655"/>
        <v>Ok</v>
      </c>
      <c r="CZ1013">
        <v>0</v>
      </c>
      <c r="DA1013">
        <v>0</v>
      </c>
    </row>
    <row r="1014" spans="1:105" x14ac:dyDescent="0.25">
      <c r="A1014">
        <v>1013</v>
      </c>
      <c r="B1014" t="s">
        <v>3</v>
      </c>
      <c r="C1014" t="s">
        <v>1122</v>
      </c>
      <c r="D1014">
        <v>1718.84</v>
      </c>
      <c r="E1014">
        <v>2017</v>
      </c>
      <c r="F1014">
        <v>1718.84</v>
      </c>
      <c r="G1014">
        <v>1718.84</v>
      </c>
      <c r="H1014" s="3">
        <f t="shared" si="615"/>
        <v>0</v>
      </c>
      <c r="I1014">
        <v>44087</v>
      </c>
      <c r="J1014" t="s">
        <v>2735</v>
      </c>
      <c r="K1014" t="s">
        <v>2738</v>
      </c>
      <c r="L1014">
        <v>32011</v>
      </c>
      <c r="M1014" t="s">
        <v>3487</v>
      </c>
      <c r="N1014" t="s">
        <v>4759</v>
      </c>
      <c r="O1014">
        <v>-81.817527401618193</v>
      </c>
      <c r="P1014">
        <v>30.550627121610301</v>
      </c>
      <c r="Q1014" t="s">
        <v>5500</v>
      </c>
      <c r="R1014">
        <v>1</v>
      </c>
      <c r="S1014" t="s">
        <v>6539</v>
      </c>
      <c r="T1014">
        <v>1001</v>
      </c>
      <c r="U1014" t="s">
        <v>6582</v>
      </c>
      <c r="V1014">
        <v>2017</v>
      </c>
      <c r="W1014">
        <v>142132</v>
      </c>
      <c r="X1014">
        <v>2017</v>
      </c>
      <c r="Y1014">
        <v>146418</v>
      </c>
      <c r="Z1014">
        <v>1559.72</v>
      </c>
      <c r="AA1014" s="3">
        <f t="shared" si="616"/>
        <v>0.9074259384235881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 s="3" t="str">
        <f t="shared" si="617"/>
        <v>No</v>
      </c>
      <c r="AQ1014" s="3" t="str">
        <f t="shared" si="618"/>
        <v>No</v>
      </c>
      <c r="AR1014" s="3" t="str">
        <f t="shared" si="619"/>
        <v>No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3</v>
      </c>
      <c r="AY1014" t="s">
        <v>6634</v>
      </c>
      <c r="AZ1014">
        <v>0</v>
      </c>
      <c r="BA1014">
        <v>0</v>
      </c>
      <c r="BB1014" t="s">
        <v>6617</v>
      </c>
      <c r="BC1014">
        <v>0</v>
      </c>
      <c r="BD1014" s="4" t="str">
        <f t="shared" si="620"/>
        <v>No</v>
      </c>
      <c r="BE1014" t="s">
        <v>6640</v>
      </c>
      <c r="BF1014" s="3" t="str">
        <f t="shared" si="621"/>
        <v>No</v>
      </c>
      <c r="BG1014" t="s">
        <v>6645</v>
      </c>
      <c r="BH1014" s="3" t="str">
        <f t="shared" si="622"/>
        <v>44087 WOODSIDE LN</v>
      </c>
      <c r="BI1014" s="3" t="str">
        <f t="shared" si="623"/>
        <v>Callahan</v>
      </c>
      <c r="BJ1014" s="3" t="str">
        <f t="shared" si="624"/>
        <v>Florida</v>
      </c>
      <c r="BK1014" s="3">
        <f t="shared" si="625"/>
        <v>32011</v>
      </c>
      <c r="BL1014" s="3" t="str">
        <f t="shared" si="626"/>
        <v>44087 WOODSIDE LN CALLAHAN FL 32011</v>
      </c>
      <c r="BM1014" s="3" t="str">
        <f t="shared" si="627"/>
        <v/>
      </c>
      <c r="BN1014" s="3" t="str">
        <f t="shared" si="628"/>
        <v>Pass</v>
      </c>
      <c r="BO1014" s="3" t="str">
        <f t="shared" si="629"/>
        <v>No</v>
      </c>
      <c r="BP1014" s="3" t="str">
        <f t="shared" si="630"/>
        <v>FV&lt;$10K</v>
      </c>
      <c r="BQ1014" t="s">
        <v>6650</v>
      </c>
      <c r="BR1014" s="3" t="str">
        <f t="shared" si="631"/>
        <v>No, &lt; $20K Lien</v>
      </c>
      <c r="BS1014" s="3" t="str">
        <f t="shared" si="632"/>
        <v>No, Lien &lt; $20K</v>
      </c>
      <c r="BT1014" t="s">
        <v>6650</v>
      </c>
      <c r="BU1014" s="3" t="str">
        <f t="shared" si="633"/>
        <v>No</v>
      </c>
      <c r="BV1014" s="3" t="str">
        <f t="shared" si="634"/>
        <v>No</v>
      </c>
      <c r="BW1014" s="3">
        <f t="shared" si="635"/>
        <v>0</v>
      </c>
      <c r="BX1014" s="3" t="str">
        <f t="shared" si="636"/>
        <v>No</v>
      </c>
      <c r="BY1014" s="3">
        <f t="shared" si="637"/>
        <v>142132</v>
      </c>
      <c r="BZ1014">
        <v>1</v>
      </c>
      <c r="CA1014" s="3">
        <f t="shared" si="638"/>
        <v>142132</v>
      </c>
      <c r="CC1014" s="3">
        <f t="shared" si="639"/>
        <v>0</v>
      </c>
      <c r="CD1014" s="3">
        <f t="shared" si="640"/>
        <v>0</v>
      </c>
      <c r="CE1014" s="3" t="str">
        <f t="shared" si="641"/>
        <v/>
      </c>
      <c r="CF1014" s="3" t="e">
        <f>HLOOKUP(CE1014,'Valuation Data'!$D$2:$K$5,4,FALSE)</f>
        <v>#N/A</v>
      </c>
      <c r="CG1014" s="3">
        <f t="shared" si="642"/>
        <v>142132</v>
      </c>
      <c r="CH1014" s="3" t="str">
        <f t="shared" si="643"/>
        <v>No</v>
      </c>
      <c r="CI1014" s="3" t="str">
        <f>VLOOKUP(R1014,'Use Codes &amp; County Type'!A:D,4,FALSE)</f>
        <v>S</v>
      </c>
      <c r="CJ1014" s="3" t="str">
        <f t="shared" si="644"/>
        <v>No</v>
      </c>
      <c r="CK1014" s="3" t="str">
        <f t="shared" si="645"/>
        <v>Yes</v>
      </c>
      <c r="CL1014" s="3">
        <f t="shared" si="646"/>
        <v>0.67</v>
      </c>
      <c r="CM1014" s="3">
        <f t="shared" si="647"/>
        <v>95228.44</v>
      </c>
      <c r="CN1014" s="3">
        <f t="shared" si="648"/>
        <v>6875.36</v>
      </c>
      <c r="CO1014" s="3">
        <f t="shared" si="649"/>
        <v>88353.08</v>
      </c>
      <c r="CP1014" s="3">
        <f t="shared" si="650"/>
        <v>4.8373061660991187E-2</v>
      </c>
      <c r="CR1014" s="3" t="str">
        <f t="shared" si="651"/>
        <v>No</v>
      </c>
      <c r="CV1014" s="3" t="str">
        <f t="shared" si="652"/>
        <v>*Bid</v>
      </c>
      <c r="CW1014" s="3">
        <f t="shared" si="653"/>
        <v>1013</v>
      </c>
      <c r="CX1014" s="3">
        <f t="shared" si="654"/>
        <v>1718.84</v>
      </c>
      <c r="CY1014" s="3" t="str">
        <f t="shared" si="655"/>
        <v>Ok</v>
      </c>
      <c r="CZ1014">
        <v>0</v>
      </c>
      <c r="DA1014">
        <v>0</v>
      </c>
    </row>
    <row r="1015" spans="1:105" x14ac:dyDescent="0.25">
      <c r="A1015">
        <v>1014</v>
      </c>
      <c r="B1015" t="s">
        <v>3</v>
      </c>
      <c r="C1015" t="s">
        <v>1123</v>
      </c>
      <c r="D1015">
        <v>2930.92</v>
      </c>
      <c r="E1015">
        <v>2017</v>
      </c>
      <c r="F1015">
        <v>2930.92</v>
      </c>
      <c r="G1015">
        <v>2930.92</v>
      </c>
      <c r="H1015" s="3">
        <f t="shared" si="615"/>
        <v>0</v>
      </c>
      <c r="I1015">
        <v>541703</v>
      </c>
      <c r="J1015" t="s">
        <v>2735</v>
      </c>
      <c r="K1015" t="s">
        <v>2738</v>
      </c>
      <c r="L1015">
        <v>32011</v>
      </c>
      <c r="M1015" t="s">
        <v>3488</v>
      </c>
      <c r="N1015" t="s">
        <v>4759</v>
      </c>
      <c r="O1015">
        <v>-81.8200435365587</v>
      </c>
      <c r="P1015">
        <v>30.547623297523</v>
      </c>
      <c r="Q1015" t="s">
        <v>5501</v>
      </c>
      <c r="R1015">
        <v>27</v>
      </c>
      <c r="S1015" t="s">
        <v>6556</v>
      </c>
      <c r="T1015">
        <v>2023</v>
      </c>
      <c r="U1015" t="s">
        <v>6593</v>
      </c>
      <c r="V1015">
        <v>2017</v>
      </c>
      <c r="W1015">
        <v>177059</v>
      </c>
      <c r="X1015">
        <v>2017</v>
      </c>
      <c r="Y1015">
        <v>177059</v>
      </c>
      <c r="Z1015">
        <v>2680.47</v>
      </c>
      <c r="AA1015" s="3">
        <f t="shared" si="616"/>
        <v>0.91454901532624555</v>
      </c>
      <c r="AB1015" t="s">
        <v>6616</v>
      </c>
      <c r="AD1015" t="s">
        <v>6616</v>
      </c>
      <c r="AE1015" t="s">
        <v>6616</v>
      </c>
      <c r="AF1015" t="s">
        <v>6616</v>
      </c>
      <c r="AI1015" t="s">
        <v>6618</v>
      </c>
      <c r="AJ1015" t="s">
        <v>6618</v>
      </c>
      <c r="AK1015" t="s">
        <v>6618</v>
      </c>
      <c r="AL1015" t="s">
        <v>6618</v>
      </c>
      <c r="AM1015" t="s">
        <v>6618</v>
      </c>
      <c r="AN1015" t="s">
        <v>6618</v>
      </c>
      <c r="AO1015" t="s">
        <v>6618</v>
      </c>
      <c r="AP1015" s="3" t="str">
        <f t="shared" si="617"/>
        <v>No</v>
      </c>
      <c r="AQ1015" s="3" t="str">
        <f t="shared" si="618"/>
        <v>No</v>
      </c>
      <c r="AR1015" s="3" t="str">
        <f t="shared" si="619"/>
        <v>No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3</v>
      </c>
      <c r="AY1015" t="s">
        <v>6636</v>
      </c>
      <c r="AZ1015" t="s">
        <v>6638</v>
      </c>
      <c r="BA1015">
        <v>0</v>
      </c>
      <c r="BB1015" t="s">
        <v>6616</v>
      </c>
      <c r="BC1015" t="s">
        <v>6617</v>
      </c>
      <c r="BD1015" s="4" t="str">
        <f t="shared" si="620"/>
        <v>No</v>
      </c>
      <c r="BE1015" t="s">
        <v>6640</v>
      </c>
      <c r="BF1015" s="3" t="str">
        <f t="shared" si="621"/>
        <v>No</v>
      </c>
      <c r="BG1015" t="s">
        <v>6645</v>
      </c>
      <c r="BH1015" s="3" t="str">
        <f t="shared" si="622"/>
        <v>541703 US HWY 1</v>
      </c>
      <c r="BI1015" s="3" t="str">
        <f t="shared" si="623"/>
        <v>Callahan</v>
      </c>
      <c r="BJ1015" s="3" t="str">
        <f t="shared" si="624"/>
        <v>Florida</v>
      </c>
      <c r="BK1015" s="3">
        <f t="shared" si="625"/>
        <v>32011</v>
      </c>
      <c r="BL1015" s="3" t="str">
        <f t="shared" si="626"/>
        <v>541703 US HWY 1 CALLAHAN FL 32011</v>
      </c>
      <c r="BM1015" s="3" t="str">
        <f t="shared" si="627"/>
        <v/>
      </c>
      <c r="BN1015" s="3" t="str">
        <f t="shared" si="628"/>
        <v>Pass</v>
      </c>
      <c r="BO1015" s="3" t="str">
        <f t="shared" si="629"/>
        <v>Yes</v>
      </c>
      <c r="BP1015" s="3" t="str">
        <f t="shared" si="630"/>
        <v>FV&lt;$10K</v>
      </c>
      <c r="BQ1015" t="s">
        <v>6650</v>
      </c>
      <c r="BR1015" s="3" t="str">
        <f t="shared" si="631"/>
        <v>No, &lt; $20K Lien</v>
      </c>
      <c r="BS1015" s="3" t="str">
        <f t="shared" si="632"/>
        <v>No, Lien &lt; $20K</v>
      </c>
      <c r="BT1015" t="s">
        <v>6650</v>
      </c>
      <c r="BU1015" s="3" t="str">
        <f t="shared" si="633"/>
        <v>No</v>
      </c>
      <c r="BV1015" s="3" t="str">
        <f t="shared" si="634"/>
        <v>No</v>
      </c>
      <c r="BW1015" s="3">
        <f t="shared" si="635"/>
        <v>0</v>
      </c>
      <c r="BX1015" s="3" t="str">
        <f t="shared" si="636"/>
        <v>No</v>
      </c>
      <c r="BY1015" s="3">
        <f t="shared" si="637"/>
        <v>177059</v>
      </c>
      <c r="BZ1015">
        <v>1</v>
      </c>
      <c r="CA1015" s="3">
        <f t="shared" si="638"/>
        <v>177059</v>
      </c>
      <c r="CC1015" s="3">
        <f t="shared" si="639"/>
        <v>0</v>
      </c>
      <c r="CD1015" s="3">
        <f t="shared" si="640"/>
        <v>0</v>
      </c>
      <c r="CE1015" s="3" t="str">
        <f t="shared" si="641"/>
        <v/>
      </c>
      <c r="CF1015" s="3" t="e">
        <f>HLOOKUP(CE1015,'Valuation Data'!$D$2:$K$5,4,FALSE)</f>
        <v>#N/A</v>
      </c>
      <c r="CG1015" s="3">
        <f t="shared" si="642"/>
        <v>177059</v>
      </c>
      <c r="CH1015" s="3" t="str">
        <f t="shared" si="643"/>
        <v>No</v>
      </c>
      <c r="CI1015" s="3" t="str">
        <f>VLOOKUP(R1015,'Use Codes &amp; County Type'!A:D,4,FALSE)</f>
        <v>C</v>
      </c>
      <c r="CJ1015" s="3" t="str">
        <f t="shared" si="644"/>
        <v>No</v>
      </c>
      <c r="CK1015" s="3" t="str">
        <f t="shared" si="645"/>
        <v>No</v>
      </c>
      <c r="CL1015" s="3">
        <f t="shared" si="646"/>
        <v>0.3</v>
      </c>
      <c r="CM1015" s="3">
        <f t="shared" si="647"/>
        <v>53117.7</v>
      </c>
      <c r="CN1015" s="3">
        <f t="shared" si="648"/>
        <v>11723.68</v>
      </c>
      <c r="CO1015" s="3">
        <f t="shared" si="649"/>
        <v>41394.019999999997</v>
      </c>
      <c r="CP1015" s="3">
        <f t="shared" si="650"/>
        <v>6.6213409089625488E-2</v>
      </c>
      <c r="CR1015" s="3" t="str">
        <f t="shared" si="651"/>
        <v>No</v>
      </c>
      <c r="CV1015" s="3" t="str">
        <f t="shared" si="652"/>
        <v>*Bid</v>
      </c>
      <c r="CW1015" s="3">
        <f t="shared" si="653"/>
        <v>1014</v>
      </c>
      <c r="CX1015" s="3">
        <f t="shared" si="654"/>
        <v>2930.92</v>
      </c>
      <c r="CY1015" s="3" t="str">
        <f t="shared" si="655"/>
        <v>Ok</v>
      </c>
      <c r="CZ1015">
        <v>0</v>
      </c>
      <c r="DA1015">
        <v>0</v>
      </c>
    </row>
    <row r="1016" spans="1:105" x14ac:dyDescent="0.25">
      <c r="A1016">
        <v>1015</v>
      </c>
      <c r="B1016" t="s">
        <v>3</v>
      </c>
      <c r="C1016" t="s">
        <v>1124</v>
      </c>
      <c r="D1016">
        <v>1337.97</v>
      </c>
      <c r="E1016">
        <v>2017</v>
      </c>
      <c r="F1016">
        <v>1337.97</v>
      </c>
      <c r="G1016">
        <v>1337.97</v>
      </c>
      <c r="H1016" s="3">
        <f t="shared" si="615"/>
        <v>0</v>
      </c>
      <c r="I1016">
        <v>541763</v>
      </c>
      <c r="J1016" t="s">
        <v>2735</v>
      </c>
      <c r="K1016" t="s">
        <v>2738</v>
      </c>
      <c r="L1016">
        <v>32011</v>
      </c>
      <c r="M1016" t="s">
        <v>3489</v>
      </c>
      <c r="N1016" t="s">
        <v>4759</v>
      </c>
      <c r="O1016">
        <v>-81.820393442551804</v>
      </c>
      <c r="P1016">
        <v>30.549414209110299</v>
      </c>
      <c r="Q1016" t="s">
        <v>5502</v>
      </c>
      <c r="R1016">
        <v>11</v>
      </c>
      <c r="S1016" t="s">
        <v>6554</v>
      </c>
      <c r="T1016">
        <v>2000</v>
      </c>
      <c r="U1016" t="s">
        <v>6591</v>
      </c>
      <c r="V1016">
        <v>2017</v>
      </c>
      <c r="W1016">
        <v>79766</v>
      </c>
      <c r="X1016">
        <v>2017</v>
      </c>
      <c r="Y1016">
        <v>79766</v>
      </c>
      <c r="Z1016">
        <v>1207.55</v>
      </c>
      <c r="AA1016" s="3">
        <f t="shared" si="616"/>
        <v>0.90252397288429487</v>
      </c>
      <c r="AB1016" t="s">
        <v>6616</v>
      </c>
      <c r="AI1016" t="s">
        <v>6618</v>
      </c>
      <c r="AJ1016" t="s">
        <v>6618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 s="3" t="str">
        <f t="shared" si="617"/>
        <v>No</v>
      </c>
      <c r="AQ1016" s="3" t="str">
        <f t="shared" si="618"/>
        <v>No</v>
      </c>
      <c r="AR1016" s="3" t="str">
        <f t="shared" si="619"/>
        <v>No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1</v>
      </c>
      <c r="AY1016" t="s">
        <v>6634</v>
      </c>
      <c r="AZ1016">
        <v>0</v>
      </c>
      <c r="BA1016">
        <v>1</v>
      </c>
      <c r="BB1016" t="s">
        <v>6616</v>
      </c>
      <c r="BC1016" t="s">
        <v>6616</v>
      </c>
      <c r="BD1016" s="4" t="str">
        <f t="shared" si="620"/>
        <v>No</v>
      </c>
      <c r="BE1016" t="s">
        <v>6640</v>
      </c>
      <c r="BF1016" s="3" t="str">
        <f t="shared" si="621"/>
        <v>No</v>
      </c>
      <c r="BG1016" t="s">
        <v>6645</v>
      </c>
      <c r="BH1016" s="3" t="str">
        <f t="shared" si="622"/>
        <v>541763 US HWY 1</v>
      </c>
      <c r="BI1016" s="3" t="str">
        <f t="shared" si="623"/>
        <v>Callahan</v>
      </c>
      <c r="BJ1016" s="3" t="str">
        <f t="shared" si="624"/>
        <v>Florida</v>
      </c>
      <c r="BK1016" s="3">
        <f t="shared" si="625"/>
        <v>32011</v>
      </c>
      <c r="BL1016" s="3" t="str">
        <f t="shared" si="626"/>
        <v>541763 US HWY 1 CALLAHAN FL 32011</v>
      </c>
      <c r="BM1016" s="3" t="str">
        <f t="shared" si="627"/>
        <v/>
      </c>
      <c r="BN1016" s="3" t="str">
        <f t="shared" si="628"/>
        <v>Pass</v>
      </c>
      <c r="BO1016" s="3" t="str">
        <f t="shared" si="629"/>
        <v>No</v>
      </c>
      <c r="BP1016" s="3" t="str">
        <f t="shared" si="630"/>
        <v>FV&lt;$10K</v>
      </c>
      <c r="BQ1016" t="s">
        <v>6650</v>
      </c>
      <c r="BR1016" s="3" t="str">
        <f t="shared" si="631"/>
        <v>No, &lt; $20K Lien</v>
      </c>
      <c r="BS1016" s="3" t="str">
        <f t="shared" si="632"/>
        <v>No, Lien &lt; $20K</v>
      </c>
      <c r="BT1016" t="s">
        <v>6650</v>
      </c>
      <c r="BU1016" s="3" t="str">
        <f t="shared" si="633"/>
        <v>No</v>
      </c>
      <c r="BV1016" s="3" t="str">
        <f t="shared" si="634"/>
        <v>No</v>
      </c>
      <c r="BW1016" s="3">
        <f t="shared" si="635"/>
        <v>1</v>
      </c>
      <c r="BX1016" s="3" t="str">
        <f t="shared" si="636"/>
        <v>No</v>
      </c>
      <c r="BY1016" s="3">
        <f t="shared" si="637"/>
        <v>79766</v>
      </c>
      <c r="BZ1016">
        <v>1</v>
      </c>
      <c r="CA1016" s="3">
        <f t="shared" si="638"/>
        <v>79766</v>
      </c>
      <c r="CC1016" s="3">
        <f t="shared" si="639"/>
        <v>0</v>
      </c>
      <c r="CD1016" s="3">
        <f t="shared" si="640"/>
        <v>0</v>
      </c>
      <c r="CE1016" s="3" t="str">
        <f t="shared" si="641"/>
        <v/>
      </c>
      <c r="CF1016" s="3" t="e">
        <f>HLOOKUP(CE1016,'Valuation Data'!$D$2:$K$5,4,FALSE)</f>
        <v>#N/A</v>
      </c>
      <c r="CG1016" s="3">
        <f t="shared" si="642"/>
        <v>79766</v>
      </c>
      <c r="CH1016" s="3" t="str">
        <f t="shared" si="643"/>
        <v>No</v>
      </c>
      <c r="CI1016" s="3" t="str">
        <f>VLOOKUP(R1016,'Use Codes &amp; County Type'!A:D,4,FALSE)</f>
        <v>C</v>
      </c>
      <c r="CJ1016" s="3" t="str">
        <f t="shared" si="644"/>
        <v>No</v>
      </c>
      <c r="CK1016" s="3" t="str">
        <f t="shared" si="645"/>
        <v>No</v>
      </c>
      <c r="CL1016" s="3">
        <f t="shared" si="646"/>
        <v>0.3</v>
      </c>
      <c r="CM1016" s="3">
        <f t="shared" si="647"/>
        <v>23929.8</v>
      </c>
      <c r="CN1016" s="3">
        <f t="shared" si="648"/>
        <v>6689.85</v>
      </c>
      <c r="CO1016" s="3">
        <f t="shared" si="649"/>
        <v>17239.949999999997</v>
      </c>
      <c r="CP1016" s="3">
        <f t="shared" si="650"/>
        <v>8.386844018754859E-2</v>
      </c>
      <c r="CR1016" s="3" t="str">
        <f t="shared" si="651"/>
        <v>No</v>
      </c>
      <c r="CV1016" s="3" t="str">
        <f t="shared" si="652"/>
        <v>*Bid</v>
      </c>
      <c r="CW1016" s="3">
        <f t="shared" si="653"/>
        <v>1015</v>
      </c>
      <c r="CX1016" s="3">
        <f t="shared" si="654"/>
        <v>1337.97</v>
      </c>
      <c r="CY1016" s="3" t="str">
        <f t="shared" si="655"/>
        <v>Ok</v>
      </c>
      <c r="CZ1016">
        <v>0</v>
      </c>
      <c r="DA1016">
        <v>0</v>
      </c>
    </row>
    <row r="1017" spans="1:105" x14ac:dyDescent="0.25">
      <c r="A1017">
        <v>1016</v>
      </c>
      <c r="B1017" t="s">
        <v>3</v>
      </c>
      <c r="C1017" t="s">
        <v>1125</v>
      </c>
      <c r="D1017">
        <v>1104.1199999999999</v>
      </c>
      <c r="E1017">
        <v>2017</v>
      </c>
      <c r="F1017">
        <v>1104.1199999999999</v>
      </c>
      <c r="G1017">
        <v>1104.1199999999999</v>
      </c>
      <c r="H1017" s="3">
        <f t="shared" si="615"/>
        <v>0</v>
      </c>
      <c r="I1017">
        <v>541661</v>
      </c>
      <c r="J1017" t="s">
        <v>2735</v>
      </c>
      <c r="K1017" t="s">
        <v>2738</v>
      </c>
      <c r="L1017">
        <v>32011</v>
      </c>
      <c r="M1017" t="s">
        <v>3490</v>
      </c>
      <c r="N1017" t="s">
        <v>4759</v>
      </c>
      <c r="O1017">
        <v>-81.8188361228151</v>
      </c>
      <c r="P1017">
        <v>30.546757477015699</v>
      </c>
      <c r="Q1017" t="s">
        <v>5503</v>
      </c>
      <c r="R1017">
        <v>25</v>
      </c>
      <c r="S1017" t="s">
        <v>6564</v>
      </c>
      <c r="T1017">
        <v>2027</v>
      </c>
      <c r="U1017" t="s">
        <v>6601</v>
      </c>
      <c r="V1017">
        <v>2017</v>
      </c>
      <c r="W1017">
        <v>65482</v>
      </c>
      <c r="X1017">
        <v>2017</v>
      </c>
      <c r="Y1017">
        <v>65482</v>
      </c>
      <c r="Z1017">
        <v>991.33</v>
      </c>
      <c r="AA1017" s="3">
        <f t="shared" si="616"/>
        <v>0.89784624859616724</v>
      </c>
      <c r="AB1017" t="s">
        <v>6616</v>
      </c>
      <c r="AD1017" t="s">
        <v>6616</v>
      </c>
      <c r="AE1017" t="s">
        <v>6616</v>
      </c>
      <c r="AG1017" t="s">
        <v>6616</v>
      </c>
      <c r="AH1017" t="s">
        <v>6616</v>
      </c>
      <c r="AI1017" t="s">
        <v>6618</v>
      </c>
      <c r="AJ1017" t="s">
        <v>6618</v>
      </c>
      <c r="AK1017" t="s">
        <v>6618</v>
      </c>
      <c r="AL1017" t="s">
        <v>6618</v>
      </c>
      <c r="AM1017" t="s">
        <v>6618</v>
      </c>
      <c r="AN1017" t="s">
        <v>6618</v>
      </c>
      <c r="AO1017" t="s">
        <v>6618</v>
      </c>
      <c r="AP1017" s="3" t="str">
        <f t="shared" si="617"/>
        <v>No</v>
      </c>
      <c r="AQ1017" s="3" t="str">
        <f t="shared" si="618"/>
        <v>No</v>
      </c>
      <c r="AR1017" s="3" t="str">
        <f t="shared" si="619"/>
        <v>No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3</v>
      </c>
      <c r="AY1017" t="s">
        <v>6634</v>
      </c>
      <c r="AZ1017" t="s">
        <v>6638</v>
      </c>
      <c r="BA1017">
        <v>0</v>
      </c>
      <c r="BB1017" t="s">
        <v>6616</v>
      </c>
      <c r="BC1017" t="s">
        <v>6617</v>
      </c>
      <c r="BD1017" s="4" t="str">
        <f t="shared" si="620"/>
        <v>No</v>
      </c>
      <c r="BE1017" t="s">
        <v>6640</v>
      </c>
      <c r="BF1017" s="3" t="str">
        <f t="shared" si="621"/>
        <v>No</v>
      </c>
      <c r="BG1017" t="s">
        <v>6645</v>
      </c>
      <c r="BH1017" s="3" t="str">
        <f t="shared" si="622"/>
        <v>541661 US HWY 1</v>
      </c>
      <c r="BI1017" s="3" t="str">
        <f t="shared" si="623"/>
        <v>Callahan</v>
      </c>
      <c r="BJ1017" s="3" t="str">
        <f t="shared" si="624"/>
        <v>Florida</v>
      </c>
      <c r="BK1017" s="3">
        <f t="shared" si="625"/>
        <v>32011</v>
      </c>
      <c r="BL1017" s="3" t="str">
        <f t="shared" si="626"/>
        <v>541661 US HWY 1 CALLAHAN FL 32011</v>
      </c>
      <c r="BM1017" s="3" t="str">
        <f t="shared" si="627"/>
        <v/>
      </c>
      <c r="BN1017" s="3" t="str">
        <f t="shared" si="628"/>
        <v>Pass</v>
      </c>
      <c r="BO1017" s="3" t="str">
        <f t="shared" si="629"/>
        <v>Yes</v>
      </c>
      <c r="BP1017" s="3" t="str">
        <f t="shared" si="630"/>
        <v>FV&lt;$10K</v>
      </c>
      <c r="BQ1017" t="s">
        <v>6650</v>
      </c>
      <c r="BR1017" s="3" t="str">
        <f t="shared" si="631"/>
        <v>No, &lt; $20K Lien</v>
      </c>
      <c r="BS1017" s="3" t="str">
        <f t="shared" si="632"/>
        <v>No, Lien &lt; $20K</v>
      </c>
      <c r="BT1017" t="s">
        <v>6650</v>
      </c>
      <c r="BU1017" s="3" t="str">
        <f t="shared" si="633"/>
        <v>No</v>
      </c>
      <c r="BV1017" s="3" t="str">
        <f t="shared" si="634"/>
        <v>No</v>
      </c>
      <c r="BW1017" s="3">
        <f t="shared" si="635"/>
        <v>0</v>
      </c>
      <c r="BX1017" s="3" t="str">
        <f t="shared" si="636"/>
        <v>No</v>
      </c>
      <c r="BY1017" s="3">
        <f t="shared" si="637"/>
        <v>65482</v>
      </c>
      <c r="BZ1017">
        <v>1</v>
      </c>
      <c r="CA1017" s="3">
        <f t="shared" si="638"/>
        <v>65482</v>
      </c>
      <c r="CC1017" s="3">
        <f t="shared" si="639"/>
        <v>0</v>
      </c>
      <c r="CD1017" s="3">
        <f t="shared" si="640"/>
        <v>0</v>
      </c>
      <c r="CE1017" s="3" t="str">
        <f t="shared" si="641"/>
        <v/>
      </c>
      <c r="CF1017" s="3" t="e">
        <f>HLOOKUP(CE1017,'Valuation Data'!$D$2:$K$5,4,FALSE)</f>
        <v>#N/A</v>
      </c>
      <c r="CG1017" s="3">
        <f t="shared" si="642"/>
        <v>65482</v>
      </c>
      <c r="CH1017" s="3" t="str">
        <f t="shared" si="643"/>
        <v>No</v>
      </c>
      <c r="CI1017" s="3" t="str">
        <f>VLOOKUP(R1017,'Use Codes &amp; County Type'!A:D,4,FALSE)</f>
        <v>C</v>
      </c>
      <c r="CJ1017" s="3" t="str">
        <f t="shared" si="644"/>
        <v>No</v>
      </c>
      <c r="CK1017" s="3" t="str">
        <f t="shared" si="645"/>
        <v>No</v>
      </c>
      <c r="CL1017" s="3">
        <f t="shared" si="646"/>
        <v>0.3</v>
      </c>
      <c r="CM1017" s="3">
        <f t="shared" si="647"/>
        <v>19644.599999999999</v>
      </c>
      <c r="CN1017" s="3">
        <f t="shared" si="648"/>
        <v>4416.4799999999996</v>
      </c>
      <c r="CO1017" s="3">
        <f t="shared" si="649"/>
        <v>15228.119999999999</v>
      </c>
      <c r="CP1017" s="3">
        <f t="shared" si="650"/>
        <v>6.7445710271524989E-2</v>
      </c>
      <c r="CR1017" s="3" t="str">
        <f t="shared" si="651"/>
        <v>No</v>
      </c>
      <c r="CV1017" s="3" t="str">
        <f t="shared" si="652"/>
        <v>*Bid</v>
      </c>
      <c r="CW1017" s="3">
        <f t="shared" si="653"/>
        <v>1016</v>
      </c>
      <c r="CX1017" s="3">
        <f t="shared" si="654"/>
        <v>1104.1199999999999</v>
      </c>
      <c r="CY1017" s="3" t="str">
        <f t="shared" si="655"/>
        <v>Ok</v>
      </c>
      <c r="CZ1017">
        <v>0</v>
      </c>
      <c r="DA1017">
        <v>0</v>
      </c>
    </row>
    <row r="1018" spans="1:105" x14ac:dyDescent="0.25">
      <c r="A1018">
        <v>1017</v>
      </c>
      <c r="B1018" t="s">
        <v>3</v>
      </c>
      <c r="C1018" t="s">
        <v>1126</v>
      </c>
      <c r="D1018">
        <v>2276.0300000000002</v>
      </c>
      <c r="E1018">
        <v>2017</v>
      </c>
      <c r="F1018">
        <v>2276.0300000000002</v>
      </c>
      <c r="G1018">
        <v>2276.0300000000002</v>
      </c>
      <c r="H1018" s="3">
        <f t="shared" si="615"/>
        <v>0</v>
      </c>
      <c r="I1018">
        <v>44401</v>
      </c>
      <c r="J1018" t="s">
        <v>2735</v>
      </c>
      <c r="K1018" t="s">
        <v>2738</v>
      </c>
      <c r="L1018">
        <v>32011</v>
      </c>
      <c r="M1018" t="s">
        <v>3491</v>
      </c>
      <c r="N1018" t="s">
        <v>4759</v>
      </c>
      <c r="O1018">
        <v>-81.825381434694805</v>
      </c>
      <c r="P1018">
        <v>30.549534308136302</v>
      </c>
      <c r="Q1018" t="s">
        <v>5504</v>
      </c>
      <c r="R1018">
        <v>1</v>
      </c>
      <c r="S1018" t="s">
        <v>6539</v>
      </c>
      <c r="T1018">
        <v>1001</v>
      </c>
      <c r="U1018" t="s">
        <v>6582</v>
      </c>
      <c r="V1018">
        <v>2017</v>
      </c>
      <c r="W1018">
        <v>125728</v>
      </c>
      <c r="X1018">
        <v>2017</v>
      </c>
      <c r="Y1018">
        <v>125728</v>
      </c>
      <c r="Z1018">
        <v>2074.92</v>
      </c>
      <c r="AA1018" s="3">
        <f t="shared" si="616"/>
        <v>0.91164000474510432</v>
      </c>
      <c r="AC1018" t="s">
        <v>6616</v>
      </c>
      <c r="AD1018" t="s">
        <v>6616</v>
      </c>
      <c r="AE1018" t="s">
        <v>6616</v>
      </c>
      <c r="AF1018" t="s">
        <v>6616</v>
      </c>
      <c r="AG1018" t="s">
        <v>6616</v>
      </c>
      <c r="AH1018" t="s">
        <v>6616</v>
      </c>
      <c r="AI1018" t="s">
        <v>6618</v>
      </c>
      <c r="AJ1018" t="s">
        <v>6618</v>
      </c>
      <c r="AK1018" t="s">
        <v>6618</v>
      </c>
      <c r="AL1018" t="s">
        <v>6618</v>
      </c>
      <c r="AM1018" t="s">
        <v>6618</v>
      </c>
      <c r="AN1018" t="s">
        <v>6618</v>
      </c>
      <c r="AO1018" t="s">
        <v>6618</v>
      </c>
      <c r="AP1018" s="3" t="str">
        <f t="shared" si="617"/>
        <v>No</v>
      </c>
      <c r="AQ1018" s="3" t="str">
        <f t="shared" si="618"/>
        <v>No</v>
      </c>
      <c r="AR1018" s="3" t="str">
        <f t="shared" si="619"/>
        <v>No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 t="s">
        <v>6634</v>
      </c>
      <c r="AZ1018" t="s">
        <v>6638</v>
      </c>
      <c r="BA1018">
        <v>0</v>
      </c>
      <c r="BB1018" t="s">
        <v>6616</v>
      </c>
      <c r="BC1018" t="s">
        <v>6616</v>
      </c>
      <c r="BD1018" s="4" t="str">
        <f t="shared" si="620"/>
        <v>No</v>
      </c>
      <c r="BE1018" t="s">
        <v>6640</v>
      </c>
      <c r="BF1018" s="3" t="str">
        <f t="shared" si="621"/>
        <v>No</v>
      </c>
      <c r="BG1018" t="s">
        <v>6645</v>
      </c>
      <c r="BH1018" s="3" t="str">
        <f t="shared" si="622"/>
        <v>44401 MARY SAULS CIR</v>
      </c>
      <c r="BI1018" s="3" t="str">
        <f t="shared" si="623"/>
        <v>Callahan</v>
      </c>
      <c r="BJ1018" s="3" t="str">
        <f t="shared" si="624"/>
        <v>Florida</v>
      </c>
      <c r="BK1018" s="3">
        <f t="shared" si="625"/>
        <v>32011</v>
      </c>
      <c r="BL1018" s="3" t="str">
        <f t="shared" si="626"/>
        <v>44401 MARY SAULS CIR CALLAHAN FL 32011</v>
      </c>
      <c r="BM1018" s="3" t="str">
        <f t="shared" si="627"/>
        <v/>
      </c>
      <c r="BN1018" s="3" t="str">
        <f t="shared" si="628"/>
        <v>Pass</v>
      </c>
      <c r="BO1018" s="3" t="str">
        <f t="shared" si="629"/>
        <v>No</v>
      </c>
      <c r="BP1018" s="3" t="str">
        <f t="shared" si="630"/>
        <v>FV&lt;$10K</v>
      </c>
      <c r="BQ1018" t="s">
        <v>6650</v>
      </c>
      <c r="BR1018" s="3" t="str">
        <f t="shared" si="631"/>
        <v>No, &lt; $20K Lien</v>
      </c>
      <c r="BS1018" s="3" t="str">
        <f t="shared" si="632"/>
        <v>No, Lien &lt; $20K</v>
      </c>
      <c r="BT1018" t="s">
        <v>6650</v>
      </c>
      <c r="BU1018" s="3" t="str">
        <f t="shared" si="633"/>
        <v>No</v>
      </c>
      <c r="BV1018" s="3" t="str">
        <f t="shared" si="634"/>
        <v>No</v>
      </c>
      <c r="BW1018" s="3">
        <f t="shared" si="635"/>
        <v>0</v>
      </c>
      <c r="BX1018" s="3" t="str">
        <f t="shared" si="636"/>
        <v>No</v>
      </c>
      <c r="BY1018" s="3">
        <f t="shared" si="637"/>
        <v>125728</v>
      </c>
      <c r="BZ1018">
        <v>1</v>
      </c>
      <c r="CA1018" s="3">
        <f t="shared" si="638"/>
        <v>125728</v>
      </c>
      <c r="CC1018" s="3">
        <f t="shared" si="639"/>
        <v>0</v>
      </c>
      <c r="CD1018" s="3">
        <f t="shared" si="640"/>
        <v>0</v>
      </c>
      <c r="CE1018" s="3" t="str">
        <f t="shared" si="641"/>
        <v/>
      </c>
      <c r="CF1018" s="3" t="e">
        <f>HLOOKUP(CE1018,'Valuation Data'!$D$2:$K$5,4,FALSE)</f>
        <v>#N/A</v>
      </c>
      <c r="CG1018" s="3">
        <f t="shared" si="642"/>
        <v>125728</v>
      </c>
      <c r="CH1018" s="3" t="str">
        <f t="shared" si="643"/>
        <v>No</v>
      </c>
      <c r="CI1018" s="3" t="str">
        <f>VLOOKUP(R1018,'Use Codes &amp; County Type'!A:D,4,FALSE)</f>
        <v>S</v>
      </c>
      <c r="CJ1018" s="3" t="str">
        <f t="shared" si="644"/>
        <v>No</v>
      </c>
      <c r="CK1018" s="3" t="str">
        <f t="shared" si="645"/>
        <v>No</v>
      </c>
      <c r="CL1018" s="3">
        <f t="shared" si="646"/>
        <v>0.35</v>
      </c>
      <c r="CM1018" s="3">
        <f t="shared" si="647"/>
        <v>44004.799999999996</v>
      </c>
      <c r="CN1018" s="3">
        <f t="shared" si="648"/>
        <v>9104.1200000000008</v>
      </c>
      <c r="CO1018" s="3">
        <f t="shared" si="649"/>
        <v>34900.679999999993</v>
      </c>
      <c r="CP1018" s="3">
        <f t="shared" si="650"/>
        <v>7.2411236955968447E-2</v>
      </c>
      <c r="CR1018" s="3" t="str">
        <f t="shared" si="651"/>
        <v>No</v>
      </c>
      <c r="CV1018" s="3" t="str">
        <f t="shared" si="652"/>
        <v>*Bid</v>
      </c>
      <c r="CW1018" s="3">
        <f t="shared" si="653"/>
        <v>1017</v>
      </c>
      <c r="CX1018" s="3">
        <f t="shared" si="654"/>
        <v>2276.0300000000002</v>
      </c>
      <c r="CY1018" s="3" t="str">
        <f t="shared" si="655"/>
        <v>Ok</v>
      </c>
      <c r="CZ1018">
        <v>0</v>
      </c>
      <c r="DA1018">
        <v>0</v>
      </c>
    </row>
    <row r="1019" spans="1:105" x14ac:dyDescent="0.25">
      <c r="A1019">
        <v>1018</v>
      </c>
      <c r="B1019" t="s">
        <v>3</v>
      </c>
      <c r="C1019" t="s">
        <v>1127</v>
      </c>
      <c r="D1019">
        <v>268.82</v>
      </c>
      <c r="E1019">
        <v>2017</v>
      </c>
      <c r="F1019">
        <v>268.82</v>
      </c>
      <c r="G1019">
        <v>268.82</v>
      </c>
      <c r="H1019" s="3">
        <f t="shared" si="615"/>
        <v>0</v>
      </c>
      <c r="I1019">
        <v>46069</v>
      </c>
      <c r="J1019" t="s">
        <v>2735</v>
      </c>
      <c r="K1019" t="s">
        <v>2738</v>
      </c>
      <c r="L1019">
        <v>32011</v>
      </c>
      <c r="M1019" t="s">
        <v>3492</v>
      </c>
      <c r="N1019" t="s">
        <v>4759</v>
      </c>
      <c r="O1019">
        <v>-81.826434069232207</v>
      </c>
      <c r="P1019">
        <v>30.553829457153299</v>
      </c>
      <c r="Q1019" t="s">
        <v>5505</v>
      </c>
      <c r="R1019">
        <v>0</v>
      </c>
      <c r="S1019" t="s">
        <v>6538</v>
      </c>
      <c r="T1019">
        <v>8001</v>
      </c>
      <c r="U1019" t="s">
        <v>6581</v>
      </c>
      <c r="V1019">
        <v>2017</v>
      </c>
      <c r="W1019">
        <v>8785</v>
      </c>
      <c r="X1019">
        <v>2017</v>
      </c>
      <c r="Y1019">
        <v>20000</v>
      </c>
      <c r="Z1019">
        <v>218.97</v>
      </c>
      <c r="AA1019" s="3">
        <f t="shared" si="616"/>
        <v>0.81455992857674286</v>
      </c>
      <c r="AF1019" t="s">
        <v>6616</v>
      </c>
      <c r="AI1019" t="s">
        <v>6618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 s="3" t="str">
        <f t="shared" si="617"/>
        <v>No</v>
      </c>
      <c r="AQ1019" s="3" t="str">
        <f t="shared" si="618"/>
        <v>No</v>
      </c>
      <c r="AR1019" s="3" t="str">
        <f t="shared" si="619"/>
        <v>No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 t="s">
        <v>6634</v>
      </c>
      <c r="AZ1019">
        <v>0</v>
      </c>
      <c r="BA1019">
        <v>0</v>
      </c>
      <c r="BB1019" t="s">
        <v>6616</v>
      </c>
      <c r="BC1019" t="s">
        <v>6616</v>
      </c>
      <c r="BD1019" s="4" t="str">
        <f t="shared" si="620"/>
        <v>No</v>
      </c>
      <c r="BE1019" t="s">
        <v>6640</v>
      </c>
      <c r="BF1019" s="3" t="str">
        <f t="shared" si="621"/>
        <v>No</v>
      </c>
      <c r="BG1019" t="s">
        <v>6645</v>
      </c>
      <c r="BH1019" s="3" t="str">
        <f t="shared" si="622"/>
        <v>46069 ROBINWOOD TRL</v>
      </c>
      <c r="BI1019" s="3" t="str">
        <f t="shared" si="623"/>
        <v>Callahan</v>
      </c>
      <c r="BJ1019" s="3" t="str">
        <f t="shared" si="624"/>
        <v>Florida</v>
      </c>
      <c r="BK1019" s="3">
        <f t="shared" si="625"/>
        <v>32011</v>
      </c>
      <c r="BL1019" s="3" t="str">
        <f t="shared" si="626"/>
        <v>46069 ROBINWOOD TRL CALLAHAN FL 32011</v>
      </c>
      <c r="BM1019" s="3" t="str">
        <f t="shared" si="627"/>
        <v/>
      </c>
      <c r="BN1019" s="3" t="str">
        <f t="shared" si="628"/>
        <v>Pass</v>
      </c>
      <c r="BO1019" s="3" t="str">
        <f t="shared" si="629"/>
        <v>No</v>
      </c>
      <c r="BP1019" s="3" t="str">
        <f t="shared" si="630"/>
        <v>FV&lt;$10K</v>
      </c>
      <c r="BQ1019" t="s">
        <v>6650</v>
      </c>
      <c r="BR1019" s="3" t="str">
        <f t="shared" si="631"/>
        <v>No, &lt; $20K Lien</v>
      </c>
      <c r="BS1019" s="3" t="str">
        <f t="shared" si="632"/>
        <v>No, Lien &lt; $20K</v>
      </c>
      <c r="BT1019" t="s">
        <v>6650</v>
      </c>
      <c r="BU1019" s="3" t="str">
        <f t="shared" si="633"/>
        <v>No</v>
      </c>
      <c r="BV1019" s="3" t="str">
        <f t="shared" si="634"/>
        <v>No</v>
      </c>
      <c r="BW1019" s="3">
        <f t="shared" si="635"/>
        <v>0</v>
      </c>
      <c r="BX1019" s="3" t="str">
        <f t="shared" si="636"/>
        <v>No</v>
      </c>
      <c r="BY1019" s="3">
        <f t="shared" si="637"/>
        <v>8785</v>
      </c>
      <c r="BZ1019">
        <v>1</v>
      </c>
      <c r="CA1019" s="3">
        <f t="shared" si="638"/>
        <v>8785</v>
      </c>
      <c r="CC1019" s="3">
        <f t="shared" si="639"/>
        <v>0</v>
      </c>
      <c r="CD1019" s="3">
        <f t="shared" si="640"/>
        <v>0</v>
      </c>
      <c r="CE1019" s="3" t="str">
        <f t="shared" si="641"/>
        <v/>
      </c>
      <c r="CF1019" s="3" t="e">
        <f>HLOOKUP(CE1019,'Valuation Data'!$D$2:$K$5,4,FALSE)</f>
        <v>#N/A</v>
      </c>
      <c r="CG1019" s="3">
        <f t="shared" si="642"/>
        <v>8785</v>
      </c>
      <c r="CH1019" s="3" t="str">
        <f t="shared" si="643"/>
        <v>No</v>
      </c>
      <c r="CI1019" s="3" t="str">
        <f>VLOOKUP(R1019,'Use Codes &amp; County Type'!A:D,4,FALSE)</f>
        <v>V</v>
      </c>
      <c r="CJ1019" s="3" t="str">
        <f t="shared" si="644"/>
        <v>Yes</v>
      </c>
      <c r="CK1019" s="3" t="str">
        <f t="shared" si="645"/>
        <v>No</v>
      </c>
      <c r="CL1019" s="3">
        <f t="shared" si="646"/>
        <v>0</v>
      </c>
      <c r="CM1019" s="3">
        <f t="shared" si="647"/>
        <v>0</v>
      </c>
      <c r="CN1019" s="3">
        <f t="shared" si="648"/>
        <v>1075.28</v>
      </c>
      <c r="CO1019" s="3">
        <f t="shared" si="649"/>
        <v>-1075.28</v>
      </c>
      <c r="CP1019" s="3">
        <f t="shared" si="650"/>
        <v>0.12239954467842913</v>
      </c>
      <c r="CR1019" s="3" t="str">
        <f t="shared" si="651"/>
        <v>No</v>
      </c>
      <c r="CV1019" s="3" t="str">
        <f t="shared" si="652"/>
        <v>FMV&lt;$30K</v>
      </c>
      <c r="CW1019" s="3">
        <f t="shared" si="653"/>
        <v>1018</v>
      </c>
      <c r="CX1019" s="3">
        <f t="shared" si="654"/>
        <v>268.82</v>
      </c>
      <c r="CY1019" s="3" t="str">
        <f t="shared" si="655"/>
        <v>Ok</v>
      </c>
      <c r="CZ1019">
        <v>0</v>
      </c>
      <c r="DA1019">
        <v>0</v>
      </c>
    </row>
    <row r="1020" spans="1:105" x14ac:dyDescent="0.25">
      <c r="A1020">
        <v>1019</v>
      </c>
      <c r="B1020" t="s">
        <v>3</v>
      </c>
      <c r="C1020" t="s">
        <v>1128</v>
      </c>
      <c r="D1020">
        <v>268.82</v>
      </c>
      <c r="E1020">
        <v>2017</v>
      </c>
      <c r="F1020">
        <v>268.82</v>
      </c>
      <c r="G1020">
        <v>268.82</v>
      </c>
      <c r="H1020" s="3">
        <f t="shared" si="615"/>
        <v>0</v>
      </c>
      <c r="I1020">
        <v>46051</v>
      </c>
      <c r="J1020" t="s">
        <v>2735</v>
      </c>
      <c r="K1020" t="s">
        <v>2738</v>
      </c>
      <c r="L1020">
        <v>32011</v>
      </c>
      <c r="M1020" t="s">
        <v>3493</v>
      </c>
      <c r="N1020" t="s">
        <v>4759</v>
      </c>
      <c r="O1020">
        <v>-81.826252528595305</v>
      </c>
      <c r="P1020">
        <v>30.553570903973998</v>
      </c>
      <c r="Q1020" t="s">
        <v>5317</v>
      </c>
      <c r="R1020">
        <v>0</v>
      </c>
      <c r="S1020" t="s">
        <v>6538</v>
      </c>
      <c r="T1020">
        <v>8001</v>
      </c>
      <c r="U1020" t="s">
        <v>6581</v>
      </c>
      <c r="V1020">
        <v>2017</v>
      </c>
      <c r="W1020">
        <v>8785</v>
      </c>
      <c r="X1020">
        <v>2017</v>
      </c>
      <c r="Y1020">
        <v>20000</v>
      </c>
      <c r="Z1020">
        <v>218.97</v>
      </c>
      <c r="AA1020" s="3">
        <f t="shared" si="616"/>
        <v>0.81455992857674286</v>
      </c>
      <c r="AF1020" t="s">
        <v>6616</v>
      </c>
      <c r="AI1020" t="s">
        <v>6618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 s="3" t="str">
        <f t="shared" si="617"/>
        <v>No</v>
      </c>
      <c r="AQ1020" s="3" t="str">
        <f t="shared" si="618"/>
        <v>No</v>
      </c>
      <c r="AR1020" s="3" t="str">
        <f t="shared" si="619"/>
        <v>No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 t="s">
        <v>6634</v>
      </c>
      <c r="AZ1020">
        <v>0</v>
      </c>
      <c r="BA1020">
        <v>0</v>
      </c>
      <c r="BB1020" t="s">
        <v>6616</v>
      </c>
      <c r="BC1020" t="s">
        <v>6616</v>
      </c>
      <c r="BD1020" s="4" t="str">
        <f t="shared" si="620"/>
        <v>No</v>
      </c>
      <c r="BE1020" t="s">
        <v>6640</v>
      </c>
      <c r="BF1020" s="3" t="str">
        <f t="shared" si="621"/>
        <v>No</v>
      </c>
      <c r="BG1020" t="s">
        <v>6645</v>
      </c>
      <c r="BH1020" s="3" t="str">
        <f t="shared" si="622"/>
        <v>46051 ROBINWOOD TRL</v>
      </c>
      <c r="BI1020" s="3" t="str">
        <f t="shared" si="623"/>
        <v>Callahan</v>
      </c>
      <c r="BJ1020" s="3" t="str">
        <f t="shared" si="624"/>
        <v>Florida</v>
      </c>
      <c r="BK1020" s="3">
        <f t="shared" si="625"/>
        <v>32011</v>
      </c>
      <c r="BL1020" s="3" t="str">
        <f t="shared" si="626"/>
        <v>46051 ROBINWOOD TRL CALLAHAN FL 32011</v>
      </c>
      <c r="BM1020" s="3" t="str">
        <f t="shared" si="627"/>
        <v/>
      </c>
      <c r="BN1020" s="3" t="str">
        <f t="shared" si="628"/>
        <v>Pass</v>
      </c>
      <c r="BO1020" s="3" t="str">
        <f t="shared" si="629"/>
        <v>No</v>
      </c>
      <c r="BP1020" s="3" t="str">
        <f t="shared" si="630"/>
        <v>FV&lt;$10K</v>
      </c>
      <c r="BQ1020" t="s">
        <v>6650</v>
      </c>
      <c r="BR1020" s="3" t="str">
        <f t="shared" si="631"/>
        <v>No, &lt; $20K Lien</v>
      </c>
      <c r="BS1020" s="3" t="str">
        <f t="shared" si="632"/>
        <v>No, Lien &lt; $20K</v>
      </c>
      <c r="BT1020" t="s">
        <v>6650</v>
      </c>
      <c r="BU1020" s="3" t="str">
        <f t="shared" si="633"/>
        <v>No</v>
      </c>
      <c r="BV1020" s="3" t="str">
        <f t="shared" si="634"/>
        <v>No</v>
      </c>
      <c r="BW1020" s="3">
        <f t="shared" si="635"/>
        <v>0</v>
      </c>
      <c r="BX1020" s="3" t="str">
        <f t="shared" si="636"/>
        <v>No</v>
      </c>
      <c r="BY1020" s="3">
        <f t="shared" si="637"/>
        <v>8785</v>
      </c>
      <c r="BZ1020">
        <v>1</v>
      </c>
      <c r="CA1020" s="3">
        <f t="shared" si="638"/>
        <v>8785</v>
      </c>
      <c r="CC1020" s="3">
        <f t="shared" si="639"/>
        <v>0</v>
      </c>
      <c r="CD1020" s="3">
        <f t="shared" si="640"/>
        <v>0</v>
      </c>
      <c r="CE1020" s="3" t="str">
        <f t="shared" si="641"/>
        <v/>
      </c>
      <c r="CF1020" s="3" t="e">
        <f>HLOOKUP(CE1020,'Valuation Data'!$D$2:$K$5,4,FALSE)</f>
        <v>#N/A</v>
      </c>
      <c r="CG1020" s="3">
        <f t="shared" si="642"/>
        <v>8785</v>
      </c>
      <c r="CH1020" s="3" t="str">
        <f t="shared" si="643"/>
        <v>No</v>
      </c>
      <c r="CI1020" s="3" t="str">
        <f>VLOOKUP(R1020,'Use Codes &amp; County Type'!A:D,4,FALSE)</f>
        <v>V</v>
      </c>
      <c r="CJ1020" s="3" t="str">
        <f t="shared" si="644"/>
        <v>Yes</v>
      </c>
      <c r="CK1020" s="3" t="str">
        <f t="shared" si="645"/>
        <v>No</v>
      </c>
      <c r="CL1020" s="3">
        <f t="shared" si="646"/>
        <v>0</v>
      </c>
      <c r="CM1020" s="3">
        <f t="shared" si="647"/>
        <v>0</v>
      </c>
      <c r="CN1020" s="3">
        <f t="shared" si="648"/>
        <v>1075.28</v>
      </c>
      <c r="CO1020" s="3">
        <f t="shared" si="649"/>
        <v>-1075.28</v>
      </c>
      <c r="CP1020" s="3">
        <f t="shared" si="650"/>
        <v>0.12239954467842913</v>
      </c>
      <c r="CR1020" s="3" t="str">
        <f t="shared" si="651"/>
        <v>No</v>
      </c>
      <c r="CV1020" s="3" t="str">
        <f t="shared" si="652"/>
        <v>FMV&lt;$30K</v>
      </c>
      <c r="CW1020" s="3">
        <f t="shared" si="653"/>
        <v>1019</v>
      </c>
      <c r="CX1020" s="3">
        <f t="shared" si="654"/>
        <v>268.82</v>
      </c>
      <c r="CY1020" s="3" t="str">
        <f t="shared" si="655"/>
        <v>Ok</v>
      </c>
      <c r="CZ1020">
        <v>0</v>
      </c>
      <c r="DA1020">
        <v>0</v>
      </c>
    </row>
    <row r="1021" spans="1:105" x14ac:dyDescent="0.25">
      <c r="A1021">
        <v>1020</v>
      </c>
      <c r="B1021" t="s">
        <v>3</v>
      </c>
      <c r="C1021" t="s">
        <v>1129</v>
      </c>
      <c r="D1021">
        <v>271.94</v>
      </c>
      <c r="E1021">
        <v>2017</v>
      </c>
      <c r="F1021">
        <v>271.94</v>
      </c>
      <c r="G1021">
        <v>271.94</v>
      </c>
      <c r="H1021" s="3">
        <f t="shared" si="615"/>
        <v>0</v>
      </c>
      <c r="I1021">
        <v>46033</v>
      </c>
      <c r="J1021" t="s">
        <v>2735</v>
      </c>
      <c r="K1021" t="s">
        <v>2738</v>
      </c>
      <c r="L1021">
        <v>32011</v>
      </c>
      <c r="M1021" t="s">
        <v>3494</v>
      </c>
      <c r="N1021" t="s">
        <v>4759</v>
      </c>
      <c r="O1021">
        <v>-81.826087472293594</v>
      </c>
      <c r="P1021">
        <v>30.553335824841799</v>
      </c>
      <c r="Q1021" t="s">
        <v>5505</v>
      </c>
      <c r="R1021">
        <v>0</v>
      </c>
      <c r="S1021" t="s">
        <v>6538</v>
      </c>
      <c r="T1021">
        <v>8001</v>
      </c>
      <c r="U1021" t="s">
        <v>6581</v>
      </c>
      <c r="V1021">
        <v>2017</v>
      </c>
      <c r="W1021">
        <v>9075</v>
      </c>
      <c r="X1021">
        <v>2017</v>
      </c>
      <c r="Y1021">
        <v>20000</v>
      </c>
      <c r="Z1021">
        <v>221.85</v>
      </c>
      <c r="AA1021" s="3">
        <f t="shared" si="616"/>
        <v>0.81580495697580346</v>
      </c>
      <c r="AF1021" t="s">
        <v>6616</v>
      </c>
      <c r="AI1021" t="s">
        <v>6618</v>
      </c>
      <c r="AJ1021" t="s">
        <v>6618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 s="3" t="str">
        <f t="shared" si="617"/>
        <v>No</v>
      </c>
      <c r="AQ1021" s="3" t="str">
        <f t="shared" si="618"/>
        <v>No</v>
      </c>
      <c r="AR1021" s="3" t="str">
        <f t="shared" si="619"/>
        <v>No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 t="s">
        <v>6634</v>
      </c>
      <c r="AZ1021">
        <v>0</v>
      </c>
      <c r="BA1021">
        <v>0</v>
      </c>
      <c r="BB1021" t="s">
        <v>6616</v>
      </c>
      <c r="BC1021" t="s">
        <v>6616</v>
      </c>
      <c r="BD1021" s="4" t="str">
        <f t="shared" si="620"/>
        <v>No</v>
      </c>
      <c r="BE1021" t="s">
        <v>6640</v>
      </c>
      <c r="BF1021" s="3" t="str">
        <f t="shared" si="621"/>
        <v>No</v>
      </c>
      <c r="BG1021" t="s">
        <v>6645</v>
      </c>
      <c r="BH1021" s="3" t="str">
        <f t="shared" si="622"/>
        <v>46033 ROBINWOOD TRL</v>
      </c>
      <c r="BI1021" s="3" t="str">
        <f t="shared" si="623"/>
        <v>Callahan</v>
      </c>
      <c r="BJ1021" s="3" t="str">
        <f t="shared" si="624"/>
        <v>Florida</v>
      </c>
      <c r="BK1021" s="3">
        <f t="shared" si="625"/>
        <v>32011</v>
      </c>
      <c r="BL1021" s="3" t="str">
        <f t="shared" si="626"/>
        <v>46033 ROBINWOOD TRL CALLAHAN FL 32011</v>
      </c>
      <c r="BM1021" s="3" t="str">
        <f t="shared" si="627"/>
        <v/>
      </c>
      <c r="BN1021" s="3" t="str">
        <f t="shared" si="628"/>
        <v>Pass</v>
      </c>
      <c r="BO1021" s="3" t="str">
        <f t="shared" si="629"/>
        <v>No</v>
      </c>
      <c r="BP1021" s="3" t="str">
        <f t="shared" si="630"/>
        <v>FV&lt;$10K</v>
      </c>
      <c r="BQ1021" t="s">
        <v>6650</v>
      </c>
      <c r="BR1021" s="3" t="str">
        <f t="shared" si="631"/>
        <v>No, &lt; $20K Lien</v>
      </c>
      <c r="BS1021" s="3" t="str">
        <f t="shared" si="632"/>
        <v>No, Lien &lt; $20K</v>
      </c>
      <c r="BT1021" t="s">
        <v>6650</v>
      </c>
      <c r="BU1021" s="3" t="str">
        <f t="shared" si="633"/>
        <v>No</v>
      </c>
      <c r="BV1021" s="3" t="str">
        <f t="shared" si="634"/>
        <v>No</v>
      </c>
      <c r="BW1021" s="3">
        <f t="shared" si="635"/>
        <v>0</v>
      </c>
      <c r="BX1021" s="3" t="str">
        <f t="shared" si="636"/>
        <v>No</v>
      </c>
      <c r="BY1021" s="3">
        <f t="shared" si="637"/>
        <v>9075</v>
      </c>
      <c r="BZ1021">
        <v>1</v>
      </c>
      <c r="CA1021" s="3">
        <f t="shared" si="638"/>
        <v>9075</v>
      </c>
      <c r="CC1021" s="3">
        <f t="shared" si="639"/>
        <v>0</v>
      </c>
      <c r="CD1021" s="3">
        <f t="shared" si="640"/>
        <v>0</v>
      </c>
      <c r="CE1021" s="3" t="str">
        <f t="shared" si="641"/>
        <v/>
      </c>
      <c r="CF1021" s="3" t="e">
        <f>HLOOKUP(CE1021,'Valuation Data'!$D$2:$K$5,4,FALSE)</f>
        <v>#N/A</v>
      </c>
      <c r="CG1021" s="3">
        <f t="shared" si="642"/>
        <v>9075</v>
      </c>
      <c r="CH1021" s="3" t="str">
        <f t="shared" si="643"/>
        <v>No</v>
      </c>
      <c r="CI1021" s="3" t="str">
        <f>VLOOKUP(R1021,'Use Codes &amp; County Type'!A:D,4,FALSE)</f>
        <v>V</v>
      </c>
      <c r="CJ1021" s="3" t="str">
        <f t="shared" si="644"/>
        <v>Yes</v>
      </c>
      <c r="CK1021" s="3" t="str">
        <f t="shared" si="645"/>
        <v>No</v>
      </c>
      <c r="CL1021" s="3">
        <f t="shared" si="646"/>
        <v>0</v>
      </c>
      <c r="CM1021" s="3">
        <f t="shared" si="647"/>
        <v>0</v>
      </c>
      <c r="CN1021" s="3">
        <f t="shared" si="648"/>
        <v>1087.76</v>
      </c>
      <c r="CO1021" s="3">
        <f t="shared" si="649"/>
        <v>-1087.76</v>
      </c>
      <c r="CP1021" s="3">
        <f t="shared" si="650"/>
        <v>0.1198633608815427</v>
      </c>
      <c r="CR1021" s="3" t="str">
        <f t="shared" si="651"/>
        <v>No</v>
      </c>
      <c r="CV1021" s="3" t="str">
        <f t="shared" si="652"/>
        <v>FMV&lt;$30K</v>
      </c>
      <c r="CW1021" s="3">
        <f t="shared" si="653"/>
        <v>1020</v>
      </c>
      <c r="CX1021" s="3">
        <f t="shared" si="654"/>
        <v>271.94</v>
      </c>
      <c r="CY1021" s="3" t="str">
        <f t="shared" si="655"/>
        <v>Ok</v>
      </c>
      <c r="CZ1021">
        <v>0</v>
      </c>
      <c r="DA1021">
        <v>0</v>
      </c>
    </row>
    <row r="1022" spans="1:105" x14ac:dyDescent="0.25">
      <c r="A1022">
        <v>1021</v>
      </c>
      <c r="B1022" t="s">
        <v>3</v>
      </c>
      <c r="C1022" t="s">
        <v>1130</v>
      </c>
      <c r="D1022">
        <v>238.08</v>
      </c>
      <c r="E1022">
        <v>2017</v>
      </c>
      <c r="F1022">
        <v>238.08</v>
      </c>
      <c r="G1022">
        <v>238.08</v>
      </c>
      <c r="H1022" s="3">
        <f t="shared" si="615"/>
        <v>0</v>
      </c>
      <c r="J1022" t="s">
        <v>2735</v>
      </c>
      <c r="K1022" t="s">
        <v>2738</v>
      </c>
      <c r="L1022">
        <v>32011</v>
      </c>
      <c r="M1022" t="s">
        <v>3495</v>
      </c>
      <c r="N1022" t="s">
        <v>4759</v>
      </c>
      <c r="O1022">
        <v>-81.833231199171294</v>
      </c>
      <c r="P1022">
        <v>30.552106977513699</v>
      </c>
      <c r="Q1022" t="s">
        <v>5506</v>
      </c>
      <c r="R1022">
        <v>0</v>
      </c>
      <c r="S1022" t="s">
        <v>6538</v>
      </c>
      <c r="T1022">
        <v>8001</v>
      </c>
      <c r="U1022" t="s">
        <v>6581</v>
      </c>
      <c r="V1022">
        <v>2017</v>
      </c>
      <c r="W1022">
        <v>11880</v>
      </c>
      <c r="X1022">
        <v>2017</v>
      </c>
      <c r="Y1022">
        <v>13500</v>
      </c>
      <c r="Z1022">
        <v>190.55</v>
      </c>
      <c r="AA1022" s="3">
        <f t="shared" si="616"/>
        <v>0.80036122311827962</v>
      </c>
      <c r="AB1022" t="s">
        <v>6616</v>
      </c>
      <c r="AC1022" t="s">
        <v>6616</v>
      </c>
      <c r="AD1022" t="s">
        <v>6616</v>
      </c>
      <c r="AE1022" t="s">
        <v>6616</v>
      </c>
      <c r="AF1022" t="s">
        <v>6616</v>
      </c>
      <c r="AG1022" t="s">
        <v>6616</v>
      </c>
      <c r="AI1022" t="s">
        <v>6618</v>
      </c>
      <c r="AJ1022" t="s">
        <v>6618</v>
      </c>
      <c r="AK1022" t="s">
        <v>6618</v>
      </c>
      <c r="AL1022" t="s">
        <v>6618</v>
      </c>
      <c r="AM1022" t="s">
        <v>6618</v>
      </c>
      <c r="AN1022" t="s">
        <v>6618</v>
      </c>
      <c r="AO1022" t="s">
        <v>6618</v>
      </c>
      <c r="AP1022" s="3" t="str">
        <f t="shared" si="617"/>
        <v>No</v>
      </c>
      <c r="AQ1022" s="3" t="str">
        <f t="shared" si="618"/>
        <v>No</v>
      </c>
      <c r="AR1022" s="3" t="str">
        <f t="shared" si="619"/>
        <v>No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 t="s">
        <v>6634</v>
      </c>
      <c r="AZ1022" t="s">
        <v>6637</v>
      </c>
      <c r="BA1022">
        <v>6</v>
      </c>
      <c r="BB1022" t="s">
        <v>6616</v>
      </c>
      <c r="BC1022" t="s">
        <v>6616</v>
      </c>
      <c r="BD1022" s="4" t="str">
        <f t="shared" si="620"/>
        <v>No</v>
      </c>
      <c r="BE1022" t="s">
        <v>6640</v>
      </c>
      <c r="BF1022" s="3" t="str">
        <f t="shared" si="621"/>
        <v>No</v>
      </c>
      <c r="BG1022" t="s">
        <v>6645</v>
      </c>
      <c r="BH1022" s="3" t="str">
        <f t="shared" si="622"/>
        <v>PICKETT ST</v>
      </c>
      <c r="BI1022" s="3" t="str">
        <f t="shared" si="623"/>
        <v>Callahan</v>
      </c>
      <c r="BJ1022" s="3" t="str">
        <f t="shared" si="624"/>
        <v>Florida</v>
      </c>
      <c r="BK1022" s="3">
        <f t="shared" si="625"/>
        <v>32011</v>
      </c>
      <c r="BL1022" s="3" t="str">
        <f t="shared" si="626"/>
        <v>PICKETT ST CALLAHAN FL 32011</v>
      </c>
      <c r="BM1022" s="3" t="str">
        <f t="shared" si="627"/>
        <v/>
      </c>
      <c r="BN1022" s="3" t="str">
        <f t="shared" si="628"/>
        <v>Pass</v>
      </c>
      <c r="BO1022" s="3" t="str">
        <f t="shared" si="629"/>
        <v>No</v>
      </c>
      <c r="BP1022" s="3" t="str">
        <f t="shared" si="630"/>
        <v>FV&lt;$10K</v>
      </c>
      <c r="BQ1022" t="s">
        <v>6650</v>
      </c>
      <c r="BR1022" s="3" t="str">
        <f t="shared" si="631"/>
        <v>No, &lt; $20K Lien</v>
      </c>
      <c r="BS1022" s="3" t="str">
        <f t="shared" si="632"/>
        <v>No, Lien &lt; $20K</v>
      </c>
      <c r="BT1022" t="s">
        <v>6650</v>
      </c>
      <c r="BU1022" s="3" t="str">
        <f t="shared" si="633"/>
        <v>No</v>
      </c>
      <c r="BV1022" s="3" t="str">
        <f t="shared" si="634"/>
        <v>No</v>
      </c>
      <c r="BW1022" s="3">
        <f t="shared" si="635"/>
        <v>6</v>
      </c>
      <c r="BX1022" s="3" t="str">
        <f t="shared" si="636"/>
        <v>No</v>
      </c>
      <c r="BY1022" s="3">
        <f t="shared" si="637"/>
        <v>11880</v>
      </c>
      <c r="BZ1022">
        <v>1</v>
      </c>
      <c r="CA1022" s="3">
        <f t="shared" si="638"/>
        <v>11880</v>
      </c>
      <c r="CC1022" s="3">
        <f t="shared" si="639"/>
        <v>0</v>
      </c>
      <c r="CD1022" s="3">
        <f t="shared" si="640"/>
        <v>0</v>
      </c>
      <c r="CE1022" s="3" t="str">
        <f t="shared" si="641"/>
        <v/>
      </c>
      <c r="CF1022" s="3" t="e">
        <f>HLOOKUP(CE1022,'Valuation Data'!$D$2:$K$5,4,FALSE)</f>
        <v>#N/A</v>
      </c>
      <c r="CG1022" s="3">
        <f t="shared" si="642"/>
        <v>11880</v>
      </c>
      <c r="CH1022" s="3" t="str">
        <f t="shared" si="643"/>
        <v>No</v>
      </c>
      <c r="CI1022" s="3" t="str">
        <f>VLOOKUP(R1022,'Use Codes &amp; County Type'!A:D,4,FALSE)</f>
        <v>V</v>
      </c>
      <c r="CJ1022" s="3" t="str">
        <f t="shared" si="644"/>
        <v>Yes</v>
      </c>
      <c r="CK1022" s="3" t="str">
        <f t="shared" si="645"/>
        <v>No</v>
      </c>
      <c r="CL1022" s="3">
        <f t="shared" si="646"/>
        <v>0</v>
      </c>
      <c r="CM1022" s="3">
        <f t="shared" si="647"/>
        <v>0</v>
      </c>
      <c r="CN1022" s="3">
        <f t="shared" si="648"/>
        <v>2380.8000000000002</v>
      </c>
      <c r="CO1022" s="3">
        <f t="shared" si="649"/>
        <v>-2380.8000000000002</v>
      </c>
      <c r="CP1022" s="3">
        <f t="shared" si="650"/>
        <v>0.20040404040404042</v>
      </c>
      <c r="CR1022" s="3" t="str">
        <f t="shared" si="651"/>
        <v>No</v>
      </c>
      <c r="CV1022" s="3" t="str">
        <f t="shared" si="652"/>
        <v>FMV&lt;$30K</v>
      </c>
      <c r="CW1022" s="3">
        <f t="shared" si="653"/>
        <v>1021</v>
      </c>
      <c r="CX1022" s="3">
        <f t="shared" si="654"/>
        <v>238.08</v>
      </c>
      <c r="CY1022" s="3" t="str">
        <f t="shared" si="655"/>
        <v>Ok</v>
      </c>
      <c r="CZ1022">
        <v>0</v>
      </c>
      <c r="DA1022">
        <v>0</v>
      </c>
    </row>
    <row r="1023" spans="1:105" x14ac:dyDescent="0.25">
      <c r="A1023">
        <v>1022</v>
      </c>
      <c r="B1023" t="s">
        <v>3</v>
      </c>
      <c r="C1023" t="s">
        <v>1131</v>
      </c>
      <c r="D1023">
        <v>163.52000000000001</v>
      </c>
      <c r="E1023">
        <v>2017</v>
      </c>
      <c r="F1023" t="e">
        <f>NA()</f>
        <v>#N/A</v>
      </c>
      <c r="G1023" t="e">
        <f>NA()</f>
        <v>#N/A</v>
      </c>
      <c r="H1023" s="3" t="e">
        <f t="shared" si="615"/>
        <v>#N/A</v>
      </c>
      <c r="I1023" t="e">
        <f>NA()</f>
        <v>#N/A</v>
      </c>
      <c r="J1023" t="e">
        <f>NA()</f>
        <v>#N/A</v>
      </c>
      <c r="K1023" t="e">
        <f>NA()</f>
        <v>#N/A</v>
      </c>
      <c r="L1023" t="e">
        <f>NA()</f>
        <v>#N/A</v>
      </c>
      <c r="M1023" t="e">
        <f>NA()</f>
        <v>#N/A</v>
      </c>
      <c r="N1023" t="e">
        <f>NA()</f>
        <v>#N/A</v>
      </c>
      <c r="O1023" t="e">
        <f>NA()</f>
        <v>#N/A</v>
      </c>
      <c r="P1023" t="e">
        <f>NA()</f>
        <v>#N/A</v>
      </c>
      <c r="Q1023" t="e">
        <f>NA()</f>
        <v>#N/A</v>
      </c>
      <c r="R1023">
        <v>2</v>
      </c>
      <c r="S1023" t="s">
        <v>6535</v>
      </c>
      <c r="T1023" t="e">
        <f>NA()</f>
        <v>#N/A</v>
      </c>
      <c r="U1023" t="e">
        <f>NA()</f>
        <v>#N/A</v>
      </c>
      <c r="V1023">
        <v>2017</v>
      </c>
      <c r="W1023">
        <v>33032</v>
      </c>
      <c r="X1023" t="e">
        <f>NA()</f>
        <v>#N/A</v>
      </c>
      <c r="Y1023" t="e">
        <f>NA()</f>
        <v>#N/A</v>
      </c>
      <c r="Z1023" t="e">
        <f>NA()</f>
        <v>#N/A</v>
      </c>
      <c r="AA1023" s="3">
        <f t="shared" si="616"/>
        <v>0</v>
      </c>
      <c r="AI1023" t="e">
        <f>NA()</f>
        <v>#N/A</v>
      </c>
      <c r="AJ1023" t="e">
        <f>NA()</f>
        <v>#N/A</v>
      </c>
      <c r="AK1023" t="e">
        <f>NA()</f>
        <v>#N/A</v>
      </c>
      <c r="AL1023" t="e">
        <f>NA()</f>
        <v>#N/A</v>
      </c>
      <c r="AM1023" t="e">
        <f>NA()</f>
        <v>#N/A</v>
      </c>
      <c r="AN1023" t="e">
        <f>NA()</f>
        <v>#N/A</v>
      </c>
      <c r="AO1023" t="e">
        <f>NA()</f>
        <v>#N/A</v>
      </c>
      <c r="AP1023" s="3" t="str">
        <f t="shared" si="617"/>
        <v>No</v>
      </c>
      <c r="AQ1023" s="3" t="str">
        <f t="shared" si="618"/>
        <v>No</v>
      </c>
      <c r="AR1023" s="3" t="str">
        <f t="shared" si="619"/>
        <v>No</v>
      </c>
      <c r="AS1023" t="e">
        <f>NA()</f>
        <v>#N/A</v>
      </c>
      <c r="AT1023" t="e">
        <f>NA()</f>
        <v>#N/A</v>
      </c>
      <c r="AU1023" t="e">
        <f>NA()</f>
        <v>#N/A</v>
      </c>
      <c r="AV1023" t="e">
        <f>NA()</f>
        <v>#N/A</v>
      </c>
      <c r="AW1023" t="e">
        <f>NA()</f>
        <v>#N/A</v>
      </c>
      <c r="AX1023" t="e">
        <f>NA()</f>
        <v>#N/A</v>
      </c>
      <c r="AY1023" t="e">
        <f>NA()</f>
        <v>#N/A</v>
      </c>
      <c r="AZ1023" t="e">
        <f>NA()</f>
        <v>#N/A</v>
      </c>
      <c r="BA1023">
        <v>0</v>
      </c>
      <c r="BB1023" t="s">
        <v>6617</v>
      </c>
      <c r="BC1023" t="e">
        <f>NA()</f>
        <v>#N/A</v>
      </c>
      <c r="BD1023" s="4" t="str">
        <f t="shared" si="620"/>
        <v>No</v>
      </c>
      <c r="BE1023" t="e">
        <f>NA()</f>
        <v>#N/A</v>
      </c>
      <c r="BF1023" s="3" t="str">
        <f t="shared" si="621"/>
        <v>No</v>
      </c>
      <c r="BG1023" t="e">
        <f>NA()</f>
        <v>#N/A</v>
      </c>
      <c r="BH1023" s="3" t="e">
        <f t="shared" si="622"/>
        <v>#N/A</v>
      </c>
      <c r="BI1023" s="3" t="e">
        <f t="shared" si="623"/>
        <v>#N/A</v>
      </c>
      <c r="BJ1023" s="3" t="e">
        <f t="shared" si="624"/>
        <v>#N/A</v>
      </c>
      <c r="BK1023" s="3" t="e">
        <f t="shared" si="625"/>
        <v>#N/A</v>
      </c>
      <c r="BL1023" s="3" t="e">
        <f t="shared" si="626"/>
        <v>#N/A</v>
      </c>
      <c r="BM1023" s="3" t="e">
        <f t="shared" si="627"/>
        <v>#N/A</v>
      </c>
      <c r="BN1023" s="3" t="str">
        <f t="shared" si="628"/>
        <v>Pass</v>
      </c>
      <c r="BO1023" s="3" t="e">
        <f t="shared" si="629"/>
        <v>#N/A</v>
      </c>
      <c r="BP1023" s="3" t="str">
        <f t="shared" si="630"/>
        <v>FV&lt;$10K</v>
      </c>
      <c r="BQ1023" t="s">
        <v>6650</v>
      </c>
      <c r="BR1023" s="3" t="str">
        <f t="shared" si="631"/>
        <v>No, &lt; $20K Lien</v>
      </c>
      <c r="BS1023" s="3" t="str">
        <f t="shared" si="632"/>
        <v>No, Lien &lt; $20K</v>
      </c>
      <c r="BT1023" t="s">
        <v>6650</v>
      </c>
      <c r="BU1023" s="3" t="str">
        <f t="shared" si="633"/>
        <v>No</v>
      </c>
      <c r="BV1023" s="3" t="str">
        <f t="shared" si="634"/>
        <v>No</v>
      </c>
      <c r="BW1023" s="3">
        <f t="shared" si="635"/>
        <v>0</v>
      </c>
      <c r="BX1023" s="3" t="str">
        <f t="shared" si="636"/>
        <v>No</v>
      </c>
      <c r="BY1023" s="3">
        <f t="shared" si="637"/>
        <v>33032</v>
      </c>
      <c r="BZ1023">
        <v>1</v>
      </c>
      <c r="CA1023" s="3">
        <f t="shared" si="638"/>
        <v>33032</v>
      </c>
      <c r="CC1023" s="3" t="e">
        <f t="shared" si="639"/>
        <v>#N/A</v>
      </c>
      <c r="CD1023" s="3" t="e">
        <f t="shared" si="640"/>
        <v>#N/A</v>
      </c>
      <c r="CE1023" s="3" t="str">
        <f t="shared" si="641"/>
        <v/>
      </c>
      <c r="CF1023" s="3" t="e">
        <f>HLOOKUP(CE1023,'Valuation Data'!$D$2:$K$5,4,FALSE)</f>
        <v>#N/A</v>
      </c>
      <c r="CG1023" s="3">
        <f t="shared" si="642"/>
        <v>33032</v>
      </c>
      <c r="CH1023" s="3" t="str">
        <f t="shared" si="643"/>
        <v>No</v>
      </c>
      <c r="CI1023" s="3" t="str">
        <f>VLOOKUP(R1023,'Use Codes &amp; County Type'!A:D,4,FALSE)</f>
        <v>R</v>
      </c>
      <c r="CJ1023" s="3" t="str">
        <f t="shared" si="644"/>
        <v>No</v>
      </c>
      <c r="CK1023" s="3" t="str">
        <f t="shared" si="645"/>
        <v>Yes</v>
      </c>
      <c r="CL1023" s="3">
        <f t="shared" si="646"/>
        <v>0.67</v>
      </c>
      <c r="CM1023" s="3">
        <f t="shared" si="647"/>
        <v>22131.440000000002</v>
      </c>
      <c r="CN1023" s="3" t="e">
        <f t="shared" si="648"/>
        <v>#N/A</v>
      </c>
      <c r="CO1023" s="3" t="e">
        <f t="shared" si="649"/>
        <v>#N/A</v>
      </c>
      <c r="CP1023" s="3" t="e">
        <f t="shared" si="650"/>
        <v>#N/A</v>
      </c>
      <c r="CR1023" s="3" t="e">
        <f t="shared" si="651"/>
        <v>#N/A</v>
      </c>
      <c r="CV1023" s="3" t="e">
        <f t="shared" si="652"/>
        <v>#N/A</v>
      </c>
      <c r="CW1023" s="3">
        <f t="shared" si="653"/>
        <v>1022</v>
      </c>
      <c r="CX1023" s="3">
        <f t="shared" si="654"/>
        <v>163.52000000000001</v>
      </c>
      <c r="CY1023" s="3" t="e">
        <f t="shared" si="655"/>
        <v>#N/A</v>
      </c>
      <c r="CZ1023" t="e">
        <f>NA()</f>
        <v>#N/A</v>
      </c>
      <c r="DA1023" t="e">
        <f>NA()</f>
        <v>#N/A</v>
      </c>
    </row>
    <row r="1024" spans="1:105" x14ac:dyDescent="0.25">
      <c r="A1024">
        <v>1023</v>
      </c>
      <c r="B1024" t="s">
        <v>3</v>
      </c>
      <c r="C1024" t="s">
        <v>1132</v>
      </c>
      <c r="D1024">
        <v>407.39</v>
      </c>
      <c r="E1024">
        <v>2017</v>
      </c>
      <c r="F1024">
        <v>407.39</v>
      </c>
      <c r="G1024">
        <v>407.39</v>
      </c>
      <c r="H1024" s="3">
        <f t="shared" si="615"/>
        <v>0</v>
      </c>
      <c r="I1024">
        <v>44186</v>
      </c>
      <c r="J1024" t="s">
        <v>2735</v>
      </c>
      <c r="K1024" t="s">
        <v>2738</v>
      </c>
      <c r="L1024">
        <v>32011</v>
      </c>
      <c r="M1024" t="s">
        <v>3496</v>
      </c>
      <c r="N1024" t="s">
        <v>4759</v>
      </c>
      <c r="O1024">
        <v>-81.833079735875799</v>
      </c>
      <c r="P1024">
        <v>30.5472788414245</v>
      </c>
      <c r="Q1024" t="s">
        <v>5507</v>
      </c>
      <c r="R1024">
        <v>2</v>
      </c>
      <c r="S1024" t="s">
        <v>6535</v>
      </c>
      <c r="T1024">
        <v>1006</v>
      </c>
      <c r="U1024" t="s">
        <v>6578</v>
      </c>
      <c r="V1024">
        <v>2017</v>
      </c>
      <c r="W1024">
        <v>22513</v>
      </c>
      <c r="X1024">
        <v>2017</v>
      </c>
      <c r="Y1024">
        <v>23466</v>
      </c>
      <c r="Z1024">
        <v>347.1</v>
      </c>
      <c r="AA1024" s="3">
        <f t="shared" si="616"/>
        <v>0.85200913129924649</v>
      </c>
      <c r="AC1024" t="s">
        <v>6616</v>
      </c>
      <c r="AI1024" t="s">
        <v>6618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 s="3" t="str">
        <f t="shared" si="617"/>
        <v>No</v>
      </c>
      <c r="AQ1024" s="3" t="str">
        <f t="shared" si="618"/>
        <v>No</v>
      </c>
      <c r="AR1024" s="3" t="str">
        <f t="shared" si="619"/>
        <v>No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 t="s">
        <v>6634</v>
      </c>
      <c r="AZ1024" t="s">
        <v>6638</v>
      </c>
      <c r="BA1024">
        <v>0</v>
      </c>
      <c r="BB1024" t="s">
        <v>6616</v>
      </c>
      <c r="BC1024" t="s">
        <v>6616</v>
      </c>
      <c r="BD1024" s="4" t="str">
        <f t="shared" si="620"/>
        <v>No</v>
      </c>
      <c r="BE1024" t="s">
        <v>6640</v>
      </c>
      <c r="BF1024" s="3" t="str">
        <f t="shared" si="621"/>
        <v>No</v>
      </c>
      <c r="BG1024" t="s">
        <v>6645</v>
      </c>
      <c r="BH1024" s="3" t="str">
        <f t="shared" si="622"/>
        <v>44186 NASSAU AVE</v>
      </c>
      <c r="BI1024" s="3" t="str">
        <f t="shared" si="623"/>
        <v>Callahan</v>
      </c>
      <c r="BJ1024" s="3" t="str">
        <f t="shared" si="624"/>
        <v>Florida</v>
      </c>
      <c r="BK1024" s="3">
        <f t="shared" si="625"/>
        <v>32011</v>
      </c>
      <c r="BL1024" s="3" t="str">
        <f t="shared" si="626"/>
        <v>44186 NASSAU AVE CALLAHAN FL 32011</v>
      </c>
      <c r="BM1024" s="3" t="str">
        <f t="shared" si="627"/>
        <v/>
      </c>
      <c r="BN1024" s="3" t="str">
        <f t="shared" si="628"/>
        <v>Pass</v>
      </c>
      <c r="BO1024" s="3" t="str">
        <f t="shared" si="629"/>
        <v>No</v>
      </c>
      <c r="BP1024" s="3" t="str">
        <f t="shared" si="630"/>
        <v>FV&lt;$10K</v>
      </c>
      <c r="BQ1024" t="s">
        <v>6650</v>
      </c>
      <c r="BR1024" s="3" t="str">
        <f t="shared" si="631"/>
        <v>No, &lt; $20K Lien</v>
      </c>
      <c r="BS1024" s="3" t="str">
        <f t="shared" si="632"/>
        <v>No, Lien &lt; $20K</v>
      </c>
      <c r="BT1024" t="s">
        <v>6650</v>
      </c>
      <c r="BU1024" s="3" t="str">
        <f t="shared" si="633"/>
        <v>No</v>
      </c>
      <c r="BV1024" s="3" t="str">
        <f t="shared" si="634"/>
        <v>No</v>
      </c>
      <c r="BW1024" s="3">
        <f t="shared" si="635"/>
        <v>0</v>
      </c>
      <c r="BX1024" s="3" t="str">
        <f t="shared" si="636"/>
        <v>No</v>
      </c>
      <c r="BY1024" s="3">
        <f t="shared" si="637"/>
        <v>22513</v>
      </c>
      <c r="BZ1024">
        <v>1</v>
      </c>
      <c r="CA1024" s="3">
        <f t="shared" si="638"/>
        <v>22513</v>
      </c>
      <c r="CC1024" s="3">
        <f t="shared" si="639"/>
        <v>0</v>
      </c>
      <c r="CD1024" s="3">
        <f t="shared" si="640"/>
        <v>0</v>
      </c>
      <c r="CE1024" s="3" t="str">
        <f t="shared" si="641"/>
        <v/>
      </c>
      <c r="CF1024" s="3" t="e">
        <f>HLOOKUP(CE1024,'Valuation Data'!$D$2:$K$5,4,FALSE)</f>
        <v>#N/A</v>
      </c>
      <c r="CG1024" s="3">
        <f t="shared" si="642"/>
        <v>22513</v>
      </c>
      <c r="CH1024" s="3" t="str">
        <f t="shared" si="643"/>
        <v>No</v>
      </c>
      <c r="CI1024" s="3" t="str">
        <f>VLOOKUP(R1024,'Use Codes &amp; County Type'!A:D,4,FALSE)</f>
        <v>R</v>
      </c>
      <c r="CJ1024" s="3" t="str">
        <f t="shared" si="644"/>
        <v>No</v>
      </c>
      <c r="CK1024" s="3" t="str">
        <f t="shared" si="645"/>
        <v>No</v>
      </c>
      <c r="CL1024" s="3">
        <f t="shared" si="646"/>
        <v>0.35</v>
      </c>
      <c r="CM1024" s="3">
        <f t="shared" si="647"/>
        <v>7879.5499999999993</v>
      </c>
      <c r="CN1024" s="3">
        <f t="shared" si="648"/>
        <v>1629.56</v>
      </c>
      <c r="CO1024" s="3">
        <f t="shared" si="649"/>
        <v>6249.99</v>
      </c>
      <c r="CP1024" s="3">
        <f t="shared" si="650"/>
        <v>7.238306756096477E-2</v>
      </c>
      <c r="CR1024" s="3" t="str">
        <f t="shared" si="651"/>
        <v>No</v>
      </c>
      <c r="CV1024" s="3" t="str">
        <f t="shared" si="652"/>
        <v>FMV&lt;$30K</v>
      </c>
      <c r="CW1024" s="3">
        <f t="shared" si="653"/>
        <v>1023</v>
      </c>
      <c r="CX1024" s="3">
        <f t="shared" si="654"/>
        <v>407.39</v>
      </c>
      <c r="CY1024" s="3" t="str">
        <f t="shared" si="655"/>
        <v>Ok</v>
      </c>
      <c r="CZ1024">
        <v>0</v>
      </c>
      <c r="DA1024">
        <v>0</v>
      </c>
    </row>
    <row r="1025" spans="1:105" x14ac:dyDescent="0.25">
      <c r="A1025">
        <v>1024</v>
      </c>
      <c r="B1025" t="s">
        <v>3</v>
      </c>
      <c r="C1025" t="s">
        <v>1133</v>
      </c>
      <c r="D1025">
        <v>313.97000000000003</v>
      </c>
      <c r="E1025">
        <v>2017</v>
      </c>
      <c r="F1025">
        <v>313.97000000000003</v>
      </c>
      <c r="G1025">
        <v>313.97000000000003</v>
      </c>
      <c r="H1025" s="3">
        <f t="shared" si="615"/>
        <v>0</v>
      </c>
      <c r="I1025">
        <v>44427</v>
      </c>
      <c r="J1025" t="s">
        <v>2735</v>
      </c>
      <c r="K1025" t="s">
        <v>2738</v>
      </c>
      <c r="L1025">
        <v>32011</v>
      </c>
      <c r="M1025" t="s">
        <v>3497</v>
      </c>
      <c r="N1025" t="s">
        <v>4759</v>
      </c>
      <c r="O1025">
        <v>-81.831916726712805</v>
      </c>
      <c r="P1025">
        <v>30.5472889344164</v>
      </c>
      <c r="Q1025" t="s">
        <v>5508</v>
      </c>
      <c r="R1025">
        <v>0</v>
      </c>
      <c r="S1025" t="s">
        <v>6538</v>
      </c>
      <c r="T1025">
        <v>8001</v>
      </c>
      <c r="U1025" t="s">
        <v>6581</v>
      </c>
      <c r="V1025">
        <v>2017</v>
      </c>
      <c r="W1025">
        <v>15890</v>
      </c>
      <c r="X1025">
        <v>2017</v>
      </c>
      <c r="Y1025">
        <v>18945</v>
      </c>
      <c r="Z1025">
        <v>260.72000000000003</v>
      </c>
      <c r="AA1025" s="3">
        <f t="shared" si="616"/>
        <v>0.8303978087078383</v>
      </c>
      <c r="AB1025" t="s">
        <v>6616</v>
      </c>
      <c r="AE1025" t="s">
        <v>6616</v>
      </c>
      <c r="AI1025" t="s">
        <v>6618</v>
      </c>
      <c r="AJ1025" t="s">
        <v>6618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 s="3" t="str">
        <f t="shared" si="617"/>
        <v>No</v>
      </c>
      <c r="AQ1025" s="3" t="str">
        <f t="shared" si="618"/>
        <v>No</v>
      </c>
      <c r="AR1025" s="3" t="str">
        <f t="shared" si="619"/>
        <v>No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 t="s">
        <v>6634</v>
      </c>
      <c r="AZ1025">
        <v>0</v>
      </c>
      <c r="BA1025">
        <v>0</v>
      </c>
      <c r="BB1025" t="s">
        <v>6616</v>
      </c>
      <c r="BC1025" t="s">
        <v>6616</v>
      </c>
      <c r="BD1025" s="4" t="str">
        <f t="shared" si="620"/>
        <v>No</v>
      </c>
      <c r="BE1025" t="s">
        <v>6640</v>
      </c>
      <c r="BF1025" s="3" t="str">
        <f t="shared" si="621"/>
        <v>No</v>
      </c>
      <c r="BG1025" t="s">
        <v>6645</v>
      </c>
      <c r="BH1025" s="3" t="str">
        <f t="shared" si="622"/>
        <v>44427 COMMANCHEE RD</v>
      </c>
      <c r="BI1025" s="3" t="str">
        <f t="shared" si="623"/>
        <v>Callahan</v>
      </c>
      <c r="BJ1025" s="3" t="str">
        <f t="shared" si="624"/>
        <v>Florida</v>
      </c>
      <c r="BK1025" s="3">
        <f t="shared" si="625"/>
        <v>32011</v>
      </c>
      <c r="BL1025" s="3" t="str">
        <f t="shared" si="626"/>
        <v>44427 COMMANCHEE RD CALLAHAN FL 32011</v>
      </c>
      <c r="BM1025" s="3" t="str">
        <f t="shared" si="627"/>
        <v/>
      </c>
      <c r="BN1025" s="3" t="str">
        <f t="shared" si="628"/>
        <v>Pass</v>
      </c>
      <c r="BO1025" s="3" t="str">
        <f t="shared" si="629"/>
        <v>No</v>
      </c>
      <c r="BP1025" s="3" t="str">
        <f t="shared" si="630"/>
        <v>FV&lt;$10K</v>
      </c>
      <c r="BQ1025" t="s">
        <v>6650</v>
      </c>
      <c r="BR1025" s="3" t="str">
        <f t="shared" si="631"/>
        <v>No, &lt; $20K Lien</v>
      </c>
      <c r="BS1025" s="3" t="str">
        <f t="shared" si="632"/>
        <v>No, Lien &lt; $20K</v>
      </c>
      <c r="BT1025" t="s">
        <v>6650</v>
      </c>
      <c r="BU1025" s="3" t="str">
        <f t="shared" si="633"/>
        <v>No</v>
      </c>
      <c r="BV1025" s="3" t="str">
        <f t="shared" si="634"/>
        <v>No</v>
      </c>
      <c r="BW1025" s="3">
        <f t="shared" si="635"/>
        <v>0</v>
      </c>
      <c r="BX1025" s="3" t="str">
        <f t="shared" si="636"/>
        <v>No</v>
      </c>
      <c r="BY1025" s="3">
        <f t="shared" si="637"/>
        <v>15890</v>
      </c>
      <c r="BZ1025">
        <v>1</v>
      </c>
      <c r="CA1025" s="3">
        <f t="shared" si="638"/>
        <v>15890</v>
      </c>
      <c r="CC1025" s="3">
        <f t="shared" si="639"/>
        <v>0</v>
      </c>
      <c r="CD1025" s="3">
        <f t="shared" si="640"/>
        <v>0</v>
      </c>
      <c r="CE1025" s="3" t="str">
        <f t="shared" si="641"/>
        <v/>
      </c>
      <c r="CF1025" s="3" t="e">
        <f>HLOOKUP(CE1025,'Valuation Data'!$D$2:$K$5,4,FALSE)</f>
        <v>#N/A</v>
      </c>
      <c r="CG1025" s="3">
        <f t="shared" si="642"/>
        <v>15890</v>
      </c>
      <c r="CH1025" s="3" t="str">
        <f t="shared" si="643"/>
        <v>No</v>
      </c>
      <c r="CI1025" s="3" t="str">
        <f>VLOOKUP(R1025,'Use Codes &amp; County Type'!A:D,4,FALSE)</f>
        <v>V</v>
      </c>
      <c r="CJ1025" s="3" t="str">
        <f t="shared" si="644"/>
        <v>Yes</v>
      </c>
      <c r="CK1025" s="3" t="str">
        <f t="shared" si="645"/>
        <v>No</v>
      </c>
      <c r="CL1025" s="3">
        <f t="shared" si="646"/>
        <v>0</v>
      </c>
      <c r="CM1025" s="3">
        <f t="shared" si="647"/>
        <v>0</v>
      </c>
      <c r="CN1025" s="3">
        <f t="shared" si="648"/>
        <v>1255.8800000000001</v>
      </c>
      <c r="CO1025" s="3">
        <f t="shared" si="649"/>
        <v>-1255.8800000000001</v>
      </c>
      <c r="CP1025" s="3">
        <f t="shared" si="650"/>
        <v>7.9035871617369427E-2</v>
      </c>
      <c r="CR1025" s="3" t="str">
        <f t="shared" si="651"/>
        <v>No</v>
      </c>
      <c r="CV1025" s="3" t="str">
        <f t="shared" si="652"/>
        <v>FMV&lt;$30K</v>
      </c>
      <c r="CW1025" s="3">
        <f t="shared" si="653"/>
        <v>1024</v>
      </c>
      <c r="CX1025" s="3">
        <f t="shared" si="654"/>
        <v>313.97000000000003</v>
      </c>
      <c r="CY1025" s="3" t="str">
        <f t="shared" si="655"/>
        <v>Ok</v>
      </c>
      <c r="CZ1025">
        <v>0</v>
      </c>
      <c r="DA1025">
        <v>0</v>
      </c>
    </row>
    <row r="1026" spans="1:105" x14ac:dyDescent="0.25">
      <c r="A1026">
        <v>1025</v>
      </c>
      <c r="B1026" t="s">
        <v>3</v>
      </c>
      <c r="C1026" t="s">
        <v>1134</v>
      </c>
      <c r="D1026">
        <v>469.62</v>
      </c>
      <c r="E1026">
        <v>2017</v>
      </c>
      <c r="F1026">
        <v>469.62</v>
      </c>
      <c r="G1026">
        <v>469.62</v>
      </c>
      <c r="H1026" s="3">
        <f t="shared" ref="H1026:H1089" si="656">D1026+D1026-F1026-G1026</f>
        <v>0</v>
      </c>
      <c r="I1026">
        <v>44385</v>
      </c>
      <c r="J1026" t="s">
        <v>2735</v>
      </c>
      <c r="K1026" t="s">
        <v>2738</v>
      </c>
      <c r="L1026">
        <v>32011</v>
      </c>
      <c r="M1026" t="s">
        <v>3498</v>
      </c>
      <c r="N1026" t="s">
        <v>4759</v>
      </c>
      <c r="O1026">
        <v>-81.832382096499202</v>
      </c>
      <c r="P1026">
        <v>30.547484192398802</v>
      </c>
      <c r="Q1026" t="s">
        <v>5509</v>
      </c>
      <c r="R1026">
        <v>2</v>
      </c>
      <c r="S1026" t="s">
        <v>6535</v>
      </c>
      <c r="T1026">
        <v>1006</v>
      </c>
      <c r="U1026" t="s">
        <v>6578</v>
      </c>
      <c r="V1026">
        <v>2017</v>
      </c>
      <c r="W1026">
        <v>26473</v>
      </c>
      <c r="X1026">
        <v>2017</v>
      </c>
      <c r="Y1026">
        <v>27059</v>
      </c>
      <c r="Z1026">
        <v>404.64</v>
      </c>
      <c r="AA1026" s="3">
        <f t="shared" ref="AA1026:AA1089" si="657">IFERROR(Z1026/D1026,)</f>
        <v>0.86163280950555765</v>
      </c>
      <c r="AB1026" t="s">
        <v>6616</v>
      </c>
      <c r="AC1026" t="s">
        <v>6616</v>
      </c>
      <c r="AD1026" t="s">
        <v>6616</v>
      </c>
      <c r="AE1026" t="s">
        <v>6616</v>
      </c>
      <c r="AI1026" t="s">
        <v>6618</v>
      </c>
      <c r="AJ1026" t="s">
        <v>6618</v>
      </c>
      <c r="AK1026" t="s">
        <v>6618</v>
      </c>
      <c r="AL1026" t="s">
        <v>6618</v>
      </c>
      <c r="AM1026">
        <v>0</v>
      </c>
      <c r="AN1026">
        <v>0</v>
      </c>
      <c r="AO1026">
        <v>0</v>
      </c>
      <c r="AP1026" s="3" t="str">
        <f t="shared" ref="AP1026:AP1089" si="658">IF(OR(COUNTIF(AB1026:AH1026,"Yes")&gt;0,COUNTIF(AB1026:AH1026,"C")&gt;0),"Yes","No")</f>
        <v>No</v>
      </c>
      <c r="AQ1026" s="3" t="str">
        <f t="shared" ref="AQ1026:AQ1089" si="659">IF(COUNTIF(AI1026:AO1026,"C")&gt;0,"Yes","No")</f>
        <v>No</v>
      </c>
      <c r="AR1026" s="3" t="str">
        <f t="shared" ref="AR1026:AR1089" si="660">IF(AP1026="Yes","Yes","No")</f>
        <v>No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 t="s">
        <v>6634</v>
      </c>
      <c r="AZ1026" t="s">
        <v>6638</v>
      </c>
      <c r="BA1026">
        <v>2</v>
      </c>
      <c r="BB1026" t="s">
        <v>6616</v>
      </c>
      <c r="BC1026" t="s">
        <v>6616</v>
      </c>
      <c r="BD1026" s="4" t="str">
        <f t="shared" ref="BD1026:BD1089" si="661">IFERROR(IF(AW1026&gt;0,"Yes","No"),"No")</f>
        <v>No</v>
      </c>
      <c r="BE1026" t="s">
        <v>6640</v>
      </c>
      <c r="BF1026" s="3" t="str">
        <f t="shared" ref="BF1026:BF1089" si="662">IFERROR(IF(BE1026="Without Environmental Issues","No","Yes"),"No")</f>
        <v>No</v>
      </c>
      <c r="BG1026" t="s">
        <v>6645</v>
      </c>
      <c r="BH1026" s="3" t="str">
        <f t="shared" ref="BH1026:BH1089" si="663">M1026</f>
        <v>44385 COMMANCHEE RD</v>
      </c>
      <c r="BI1026" s="3" t="str">
        <f t="shared" ref="BI1026:BI1089" si="664">PROPER(J1026)</f>
        <v>Callahan</v>
      </c>
      <c r="BJ1026" s="3" t="str">
        <f t="shared" ref="BJ1026:BJ1089" si="665">PROPER(K1026)</f>
        <v>Florida</v>
      </c>
      <c r="BK1026" s="3">
        <f t="shared" ref="BK1026:BK1089" si="666">L1026</f>
        <v>32011</v>
      </c>
      <c r="BL1026" s="3" t="str">
        <f t="shared" ref="BL1026:BL1089" si="667">CONCATENATE(M1026," ",N1026)</f>
        <v>44385 COMMANCHEE RD CALLAHAN FL 32011</v>
      </c>
      <c r="BM1026" s="3" t="str">
        <f t="shared" ref="BM1026:BM1089" si="668">IF(AU1026&gt;0,"L","")</f>
        <v/>
      </c>
      <c r="BN1026" s="3" t="str">
        <f t="shared" ref="BN1026:BN1089" si="669">IF(D1026&lt;150,"Lien&lt;$150","Pass")</f>
        <v>Pass</v>
      </c>
      <c r="BO1026" s="3" t="str">
        <f t="shared" ref="BO1026:BO1089" si="670">IF(BC1026="Yes","Yes","No")</f>
        <v>No</v>
      </c>
      <c r="BP1026" s="3" t="str">
        <f t="shared" ref="BP1026:BP1089" si="671">IF(D1026&gt;10000,IF(OR(I1026="",I1026=0,BI1026="",BI1026=0,BK1026=0),"Bad Address","Pass"),"FV&lt;$10K")</f>
        <v>FV&lt;$10K</v>
      </c>
      <c r="BQ1026" t="s">
        <v>6650</v>
      </c>
      <c r="BR1026" s="3" t="str">
        <f t="shared" ref="BR1026:BR1089" si="672">IF(D1026&gt;20000,IF(OR(BD1026="Yes",BF1026="Yes"),"Yes","No"),"No, &lt; $20K Lien")</f>
        <v>No, &lt; $20K Lien</v>
      </c>
      <c r="BS1026" s="3" t="str">
        <f t="shared" ref="BS1026:BS1089" si="673">IF(D1026&gt;20000,IF(IFERROR(IF(BG1026="None","No","Yes"),"No")="Yes","Yes","No"),"No, Lien &lt; $20K")</f>
        <v>No, Lien &lt; $20K</v>
      </c>
      <c r="BT1026" t="s">
        <v>6650</v>
      </c>
      <c r="BU1026" s="3" t="str">
        <f t="shared" ref="BU1026:BU1089" si="674">IF(E1026="","N/A",IF(OR(E1026&lt;2014,AR1026="Yes"),"Yes","No"))</f>
        <v>No</v>
      </c>
      <c r="BV1026" s="3" t="str">
        <f t="shared" ref="BV1026:BV1089" si="675">IFERROR(IF(COUNTIF(C:C,C1026)&gt;1,"Yes","No"),"No")</f>
        <v>No</v>
      </c>
      <c r="BW1026" s="3">
        <f t="shared" ref="BW1026:BW1089" si="676">BA1026</f>
        <v>2</v>
      </c>
      <c r="BX1026" s="3" t="str">
        <f t="shared" ref="BX1026:BX1089" si="677">IF(AND(OR(CI1026="S",CI1026="R",CI1026="C"),CH1026="Yes",BW1026&gt;2),"Yes",IF(AND(OR(CI1026="S",CI1026="R",CI1026="C"),CH1026="No",BW1026&gt;1),"Yes",IF(AND(CI1026="V",CH1026="Yes",BW1026&gt;0),"Yes","No")))</f>
        <v>Yes</v>
      </c>
      <c r="BY1026" s="3">
        <f t="shared" ref="BY1026:BY1089" si="678">VALUE(W1026)</f>
        <v>26473</v>
      </c>
      <c r="BZ1026">
        <v>1</v>
      </c>
      <c r="CA1026" s="3">
        <f t="shared" ref="CA1026:CA1089" si="679">BY1026/BZ1026</f>
        <v>26473</v>
      </c>
      <c r="CC1026" s="3">
        <f t="shared" ref="CC1026:CC1089" si="680">AS1026</f>
        <v>0</v>
      </c>
      <c r="CD1026" s="3">
        <f t="shared" ref="CD1026:CD1089" si="681">VALUE(AT1026)</f>
        <v>0</v>
      </c>
      <c r="CE1026" s="3" t="str">
        <f t="shared" ref="CE1026:CE1089" si="682">IFERROR(IF(CD1026&gt;1000,YEAR(CC1026),""),"")</f>
        <v/>
      </c>
      <c r="CF1026" s="3" t="e">
        <f>HLOOKUP(CE1026,'Valuation Data'!$D$2:$K$5,4,FALSE)</f>
        <v>#N/A</v>
      </c>
      <c r="CG1026" s="3">
        <f t="shared" ref="CG1026:CG1089" si="683">IF(CB1026&gt;0,MIN(IFERROR(MIN(CD1026*CF1026,CA1026),CA1026),CB1026),IFERROR(MIN(CD1026*CF1026,CA1026),CA1026))</f>
        <v>26473</v>
      </c>
      <c r="CH1026" s="3" t="str">
        <f t="shared" ref="CH1026:CH1089" si="684">IFERROR(IF(AND(OR(CI1026="S",CI1026="R",CI1026="C",CI1026="V"),CF1026&gt;0),"Yes","No"),"No")</f>
        <v>No</v>
      </c>
      <c r="CI1026" s="3" t="str">
        <f>VLOOKUP(R1026,'Use Codes &amp; County Type'!A:D,4,FALSE)</f>
        <v>R</v>
      </c>
      <c r="CJ1026" s="3" t="str">
        <f t="shared" ref="CJ1026:CJ1089" si="685">IF(AND(CH1026="No",CI1026="V"),"Yes","No")</f>
        <v>No</v>
      </c>
      <c r="CK1026" s="3" t="str">
        <f t="shared" ref="CK1026:CK1089" si="686">IF(OR(BB1026="Yes",BB1026=""),"Yes","No")</f>
        <v>No</v>
      </c>
      <c r="CL1026" s="3">
        <f t="shared" ref="CL1026:CL1089" si="687">IF(AND(OR(CI1026="S",CI1026="R",CI1026="C"),CH1026="Yes",CK1026="Yes"),75%,IF(AND(OR(CI1026="S",CI1026="R"),CH1026="Yes",CK1026="No"),40%,IF(AND(OR(CI1026="S",CI1026="R",CI1026="C"),CH1026="No",CK1026="Yes"),67%,IF(AND(OR(CI1026="S",CI1026="R"),CH1026="No",CK1026="No"),35%,IF(AND(CI1026="C",CH1026="Yes"),35%,IF(AND(CI1026="C",CH1026="No"),30%,IF(AND(CH1026="Yes",CI1026="V"),10%,0%)))))))</f>
        <v>0.35</v>
      </c>
      <c r="CM1026" s="3">
        <f t="shared" ref="CM1026:CM1089" si="688">CG1026*CL1026</f>
        <v>9265.5499999999993</v>
      </c>
      <c r="CN1026" s="3">
        <f t="shared" ref="CN1026:CN1089" si="689">D1026+(BA1026+3)*MAX(D1026,Z1026)</f>
        <v>2817.72</v>
      </c>
      <c r="CO1026" s="3">
        <f t="shared" ref="CO1026:CO1089" si="690">CM1026-CN1026</f>
        <v>6447.83</v>
      </c>
      <c r="CP1026" s="3">
        <f t="shared" ref="CP1026:CP1089" si="691">+CN1026/CG1026</f>
        <v>0.106437502360896</v>
      </c>
      <c r="CR1026" s="3" t="str">
        <f t="shared" ref="CR1026:CR1089" si="692">IF(AND(CV1026="*Bid",D1026&gt;49999),"Google","No")</f>
        <v>No</v>
      </c>
      <c r="CV1026" s="3" t="str">
        <f t="shared" ref="CV1026:CV1089" si="693">IF(BN1026="Lien&lt;$150","Lien&lt;$150",IF(OR(BU1026="Yes",BV1026="Yes"),"County Held Lien",IF(CG1026&lt;30000,"FMV&lt;$30K",IF(BR1026="Yes","EPA",IF(BS1026="Yes","CDD",IF(BT1026="High","Flood",IF(BX1026="Yes","Too Many Priors",IF(CJ1026="Yes","Vacant, No Sales Data",IF(CO1026&lt;0,"Neg Solv Premium",IF(BP1026="Bad Address","Bad Address",IF(CQ1026="Bad","Bad Data",IF(CS1026="Bad","Bad Google",IF(CT1026="Redeemed","Redeemed",IF(CU1026="Data Change","Data Change","*Bid"))))))))))))))</f>
        <v>FMV&lt;$30K</v>
      </c>
      <c r="CW1026" s="3">
        <f t="shared" ref="CW1026:CW1089" si="694">VALUE(A1026)</f>
        <v>1025</v>
      </c>
      <c r="CX1026" s="3">
        <f t="shared" ref="CX1026:CX1089" si="695">VALUE(D1026)</f>
        <v>469.62</v>
      </c>
      <c r="CY1026" s="3" t="str">
        <f t="shared" ref="CY1026:CY1089" si="696">IF(AND(CV1026="*Bid",CX1026&gt;75000),"Check","Ok")</f>
        <v>Ok</v>
      </c>
      <c r="CZ1026">
        <v>0</v>
      </c>
      <c r="DA1026">
        <v>0</v>
      </c>
    </row>
    <row r="1027" spans="1:105" x14ac:dyDescent="0.25">
      <c r="A1027">
        <v>1026</v>
      </c>
      <c r="B1027" t="s">
        <v>3</v>
      </c>
      <c r="C1027" t="s">
        <v>1135</v>
      </c>
      <c r="D1027">
        <v>1268.1400000000001</v>
      </c>
      <c r="E1027">
        <v>2017</v>
      </c>
      <c r="F1027">
        <v>1268.1400000000001</v>
      </c>
      <c r="G1027">
        <v>1268.1400000000001</v>
      </c>
      <c r="H1027" s="3">
        <f t="shared" si="656"/>
        <v>0</v>
      </c>
      <c r="J1027" t="s">
        <v>2735</v>
      </c>
      <c r="K1027" t="s">
        <v>2738</v>
      </c>
      <c r="L1027">
        <v>32011</v>
      </c>
      <c r="M1027" t="s">
        <v>3499</v>
      </c>
      <c r="N1027" t="s">
        <v>4759</v>
      </c>
      <c r="O1027">
        <v>-81.8328937857369</v>
      </c>
      <c r="P1027">
        <v>30.545061096504298</v>
      </c>
      <c r="Q1027" t="s">
        <v>5371</v>
      </c>
      <c r="R1027">
        <v>0</v>
      </c>
      <c r="S1027" t="s">
        <v>6538</v>
      </c>
      <c r="T1027">
        <v>8001</v>
      </c>
      <c r="U1027" t="s">
        <v>6581</v>
      </c>
      <c r="V1027">
        <v>2017</v>
      </c>
      <c r="W1027">
        <v>75500</v>
      </c>
      <c r="X1027">
        <v>2017</v>
      </c>
      <c r="Y1027">
        <v>75500</v>
      </c>
      <c r="Z1027">
        <v>1142.99</v>
      </c>
      <c r="AA1027" s="3">
        <f t="shared" si="657"/>
        <v>0.90131215796363173</v>
      </c>
      <c r="AB1027" t="s">
        <v>6616</v>
      </c>
      <c r="AC1027" t="s">
        <v>6616</v>
      </c>
      <c r="AD1027" t="s">
        <v>6616</v>
      </c>
      <c r="AE1027" t="s">
        <v>6616</v>
      </c>
      <c r="AF1027" t="s">
        <v>6616</v>
      </c>
      <c r="AG1027" t="s">
        <v>6616</v>
      </c>
      <c r="AH1027" t="s">
        <v>6616</v>
      </c>
      <c r="AI1027" t="s">
        <v>6618</v>
      </c>
      <c r="AJ1027" t="s">
        <v>6618</v>
      </c>
      <c r="AK1027" t="s">
        <v>6618</v>
      </c>
      <c r="AL1027" t="s">
        <v>6618</v>
      </c>
      <c r="AM1027" t="s">
        <v>6618</v>
      </c>
      <c r="AN1027" t="s">
        <v>6618</v>
      </c>
      <c r="AO1027" t="s">
        <v>6618</v>
      </c>
      <c r="AP1027" s="3" t="str">
        <f t="shared" si="658"/>
        <v>No</v>
      </c>
      <c r="AQ1027" s="3" t="str">
        <f t="shared" si="659"/>
        <v>No</v>
      </c>
      <c r="AR1027" s="3" t="str">
        <f t="shared" si="660"/>
        <v>No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 t="s">
        <v>6634</v>
      </c>
      <c r="AZ1027" t="s">
        <v>6637</v>
      </c>
      <c r="BA1027">
        <v>1</v>
      </c>
      <c r="BB1027" t="s">
        <v>6616</v>
      </c>
      <c r="BC1027" t="s">
        <v>6616</v>
      </c>
      <c r="BD1027" s="4" t="str">
        <f t="shared" si="661"/>
        <v>No</v>
      </c>
      <c r="BE1027" t="s">
        <v>6640</v>
      </c>
      <c r="BF1027" s="3" t="str">
        <f t="shared" si="662"/>
        <v>No</v>
      </c>
      <c r="BG1027" t="s">
        <v>6645</v>
      </c>
      <c r="BH1027" s="3" t="str">
        <f t="shared" si="663"/>
        <v>COMMANCHEE RD</v>
      </c>
      <c r="BI1027" s="3" t="str">
        <f t="shared" si="664"/>
        <v>Callahan</v>
      </c>
      <c r="BJ1027" s="3" t="str">
        <f t="shared" si="665"/>
        <v>Florida</v>
      </c>
      <c r="BK1027" s="3">
        <f t="shared" si="666"/>
        <v>32011</v>
      </c>
      <c r="BL1027" s="3" t="str">
        <f t="shared" si="667"/>
        <v>COMMANCHEE RD CALLAHAN FL 32011</v>
      </c>
      <c r="BM1027" s="3" t="str">
        <f t="shared" si="668"/>
        <v/>
      </c>
      <c r="BN1027" s="3" t="str">
        <f t="shared" si="669"/>
        <v>Pass</v>
      </c>
      <c r="BO1027" s="3" t="str">
        <f t="shared" si="670"/>
        <v>No</v>
      </c>
      <c r="BP1027" s="3" t="str">
        <f t="shared" si="671"/>
        <v>FV&lt;$10K</v>
      </c>
      <c r="BQ1027" t="s">
        <v>6650</v>
      </c>
      <c r="BR1027" s="3" t="str">
        <f t="shared" si="672"/>
        <v>No, &lt; $20K Lien</v>
      </c>
      <c r="BS1027" s="3" t="str">
        <f t="shared" si="673"/>
        <v>No, Lien &lt; $20K</v>
      </c>
      <c r="BT1027" t="s">
        <v>6650</v>
      </c>
      <c r="BU1027" s="3" t="str">
        <f t="shared" si="674"/>
        <v>No</v>
      </c>
      <c r="BV1027" s="3" t="str">
        <f t="shared" si="675"/>
        <v>No</v>
      </c>
      <c r="BW1027" s="3">
        <f t="shared" si="676"/>
        <v>1</v>
      </c>
      <c r="BX1027" s="3" t="str">
        <f t="shared" si="677"/>
        <v>No</v>
      </c>
      <c r="BY1027" s="3">
        <f t="shared" si="678"/>
        <v>75500</v>
      </c>
      <c r="BZ1027">
        <v>1</v>
      </c>
      <c r="CA1027" s="3">
        <f t="shared" si="679"/>
        <v>75500</v>
      </c>
      <c r="CC1027" s="3">
        <f t="shared" si="680"/>
        <v>0</v>
      </c>
      <c r="CD1027" s="3">
        <f t="shared" si="681"/>
        <v>0</v>
      </c>
      <c r="CE1027" s="3" t="str">
        <f t="shared" si="682"/>
        <v/>
      </c>
      <c r="CF1027" s="3" t="e">
        <f>HLOOKUP(CE1027,'Valuation Data'!$D$2:$K$5,4,FALSE)</f>
        <v>#N/A</v>
      </c>
      <c r="CG1027" s="3">
        <f t="shared" si="683"/>
        <v>75500</v>
      </c>
      <c r="CH1027" s="3" t="str">
        <f t="shared" si="684"/>
        <v>No</v>
      </c>
      <c r="CI1027" s="3" t="str">
        <f>VLOOKUP(R1027,'Use Codes &amp; County Type'!A:D,4,FALSE)</f>
        <v>V</v>
      </c>
      <c r="CJ1027" s="3" t="str">
        <f t="shared" si="685"/>
        <v>Yes</v>
      </c>
      <c r="CK1027" s="3" t="str">
        <f t="shared" si="686"/>
        <v>No</v>
      </c>
      <c r="CL1027" s="3">
        <f t="shared" si="687"/>
        <v>0</v>
      </c>
      <c r="CM1027" s="3">
        <f t="shared" si="688"/>
        <v>0</v>
      </c>
      <c r="CN1027" s="3">
        <f t="shared" si="689"/>
        <v>6340.7000000000007</v>
      </c>
      <c r="CO1027" s="3">
        <f t="shared" si="690"/>
        <v>-6340.7000000000007</v>
      </c>
      <c r="CP1027" s="3">
        <f t="shared" si="691"/>
        <v>8.3982781456953648E-2</v>
      </c>
      <c r="CR1027" s="3" t="str">
        <f t="shared" si="692"/>
        <v>No</v>
      </c>
      <c r="CV1027" s="3" t="str">
        <f t="shared" si="693"/>
        <v>Vacant, No Sales Data</v>
      </c>
      <c r="CW1027" s="3">
        <f t="shared" si="694"/>
        <v>1026</v>
      </c>
      <c r="CX1027" s="3">
        <f t="shared" si="695"/>
        <v>1268.1400000000001</v>
      </c>
      <c r="CY1027" s="3" t="str">
        <f t="shared" si="696"/>
        <v>Ok</v>
      </c>
      <c r="CZ1027">
        <v>0</v>
      </c>
      <c r="DA1027">
        <v>0</v>
      </c>
    </row>
    <row r="1028" spans="1:105" x14ac:dyDescent="0.25">
      <c r="A1028">
        <v>1027</v>
      </c>
      <c r="B1028" t="s">
        <v>3</v>
      </c>
      <c r="C1028" t="s">
        <v>1136</v>
      </c>
      <c r="D1028">
        <v>842.75</v>
      </c>
      <c r="E1028">
        <v>2017</v>
      </c>
      <c r="F1028">
        <v>842.75</v>
      </c>
      <c r="G1028">
        <v>842.75</v>
      </c>
      <c r="H1028" s="3">
        <f t="shared" si="656"/>
        <v>0</v>
      </c>
      <c r="I1028">
        <v>44121</v>
      </c>
      <c r="J1028" t="s">
        <v>2735</v>
      </c>
      <c r="K1028" t="s">
        <v>2738</v>
      </c>
      <c r="L1028">
        <v>32011</v>
      </c>
      <c r="M1028" t="s">
        <v>3500</v>
      </c>
      <c r="N1028" t="s">
        <v>4759</v>
      </c>
      <c r="O1028">
        <v>-81.828505186567796</v>
      </c>
      <c r="P1028">
        <v>30.541844799466499</v>
      </c>
      <c r="Q1028" t="s">
        <v>5510</v>
      </c>
      <c r="R1028">
        <v>1</v>
      </c>
      <c r="S1028" t="s">
        <v>6539</v>
      </c>
      <c r="T1028">
        <v>1001</v>
      </c>
      <c r="U1028" t="s">
        <v>6582</v>
      </c>
      <c r="V1028">
        <v>2017</v>
      </c>
      <c r="W1028">
        <v>88622</v>
      </c>
      <c r="X1028">
        <v>2017</v>
      </c>
      <c r="Y1028">
        <v>102732</v>
      </c>
      <c r="Z1028">
        <v>749.65</v>
      </c>
      <c r="AA1028" s="3">
        <f t="shared" si="657"/>
        <v>0.88952832987244135</v>
      </c>
      <c r="AB1028" t="s">
        <v>6616</v>
      </c>
      <c r="AC1028" t="s">
        <v>6616</v>
      </c>
      <c r="AD1028" t="s">
        <v>6616</v>
      </c>
      <c r="AE1028" t="s">
        <v>6616</v>
      </c>
      <c r="AF1028" t="s">
        <v>6616</v>
      </c>
      <c r="AG1028" t="s">
        <v>6616</v>
      </c>
      <c r="AH1028" t="s">
        <v>6616</v>
      </c>
      <c r="AI1028" t="s">
        <v>6618</v>
      </c>
      <c r="AJ1028" t="s">
        <v>6618</v>
      </c>
      <c r="AK1028" t="s">
        <v>6618</v>
      </c>
      <c r="AL1028" t="s">
        <v>6618</v>
      </c>
      <c r="AM1028" t="s">
        <v>6618</v>
      </c>
      <c r="AN1028" t="s">
        <v>6618</v>
      </c>
      <c r="AO1028" t="s">
        <v>6618</v>
      </c>
      <c r="AP1028" s="3" t="str">
        <f t="shared" si="658"/>
        <v>No</v>
      </c>
      <c r="AQ1028" s="3" t="str">
        <f t="shared" si="659"/>
        <v>No</v>
      </c>
      <c r="AR1028" s="3" t="str">
        <f t="shared" si="660"/>
        <v>No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 t="s">
        <v>6634</v>
      </c>
      <c r="AZ1028" t="s">
        <v>6638</v>
      </c>
      <c r="BA1028">
        <v>1</v>
      </c>
      <c r="BB1028" t="s">
        <v>6617</v>
      </c>
      <c r="BC1028" t="s">
        <v>6616</v>
      </c>
      <c r="BD1028" s="4" t="str">
        <f t="shared" si="661"/>
        <v>No</v>
      </c>
      <c r="BE1028" t="s">
        <v>6640</v>
      </c>
      <c r="BF1028" s="3" t="str">
        <f t="shared" si="662"/>
        <v>No</v>
      </c>
      <c r="BG1028" t="s">
        <v>6645</v>
      </c>
      <c r="BH1028" s="3" t="str">
        <f t="shared" si="663"/>
        <v>44121 LINDSEY LN</v>
      </c>
      <c r="BI1028" s="3" t="str">
        <f t="shared" si="664"/>
        <v>Callahan</v>
      </c>
      <c r="BJ1028" s="3" t="str">
        <f t="shared" si="665"/>
        <v>Florida</v>
      </c>
      <c r="BK1028" s="3">
        <f t="shared" si="666"/>
        <v>32011</v>
      </c>
      <c r="BL1028" s="3" t="str">
        <f t="shared" si="667"/>
        <v>44121 LINDSEY LN CALLAHAN FL 32011</v>
      </c>
      <c r="BM1028" s="3" t="str">
        <f t="shared" si="668"/>
        <v/>
      </c>
      <c r="BN1028" s="3" t="str">
        <f t="shared" si="669"/>
        <v>Pass</v>
      </c>
      <c r="BO1028" s="3" t="str">
        <f t="shared" si="670"/>
        <v>No</v>
      </c>
      <c r="BP1028" s="3" t="str">
        <f t="shared" si="671"/>
        <v>FV&lt;$10K</v>
      </c>
      <c r="BQ1028" t="s">
        <v>6650</v>
      </c>
      <c r="BR1028" s="3" t="str">
        <f t="shared" si="672"/>
        <v>No, &lt; $20K Lien</v>
      </c>
      <c r="BS1028" s="3" t="str">
        <f t="shared" si="673"/>
        <v>No, Lien &lt; $20K</v>
      </c>
      <c r="BT1028" t="s">
        <v>6650</v>
      </c>
      <c r="BU1028" s="3" t="str">
        <f t="shared" si="674"/>
        <v>No</v>
      </c>
      <c r="BV1028" s="3" t="str">
        <f t="shared" si="675"/>
        <v>No</v>
      </c>
      <c r="BW1028" s="3">
        <f t="shared" si="676"/>
        <v>1</v>
      </c>
      <c r="BX1028" s="3" t="str">
        <f t="shared" si="677"/>
        <v>No</v>
      </c>
      <c r="BY1028" s="3">
        <f t="shared" si="678"/>
        <v>88622</v>
      </c>
      <c r="BZ1028">
        <v>1</v>
      </c>
      <c r="CA1028" s="3">
        <f t="shared" si="679"/>
        <v>88622</v>
      </c>
      <c r="CC1028" s="3">
        <f t="shared" si="680"/>
        <v>0</v>
      </c>
      <c r="CD1028" s="3">
        <f t="shared" si="681"/>
        <v>0</v>
      </c>
      <c r="CE1028" s="3" t="str">
        <f t="shared" si="682"/>
        <v/>
      </c>
      <c r="CF1028" s="3" t="e">
        <f>HLOOKUP(CE1028,'Valuation Data'!$D$2:$K$5,4,FALSE)</f>
        <v>#N/A</v>
      </c>
      <c r="CG1028" s="3">
        <f t="shared" si="683"/>
        <v>88622</v>
      </c>
      <c r="CH1028" s="3" t="str">
        <f t="shared" si="684"/>
        <v>No</v>
      </c>
      <c r="CI1028" s="3" t="str">
        <f>VLOOKUP(R1028,'Use Codes &amp; County Type'!A:D,4,FALSE)</f>
        <v>S</v>
      </c>
      <c r="CJ1028" s="3" t="str">
        <f t="shared" si="685"/>
        <v>No</v>
      </c>
      <c r="CK1028" s="3" t="str">
        <f t="shared" si="686"/>
        <v>Yes</v>
      </c>
      <c r="CL1028" s="3">
        <f t="shared" si="687"/>
        <v>0.67</v>
      </c>
      <c r="CM1028" s="3">
        <f t="shared" si="688"/>
        <v>59376.740000000005</v>
      </c>
      <c r="CN1028" s="3">
        <f t="shared" si="689"/>
        <v>4213.75</v>
      </c>
      <c r="CO1028" s="3">
        <f t="shared" si="690"/>
        <v>55162.990000000005</v>
      </c>
      <c r="CP1028" s="3">
        <f t="shared" si="691"/>
        <v>4.7547448714766086E-2</v>
      </c>
      <c r="CR1028" s="3" t="str">
        <f t="shared" si="692"/>
        <v>No</v>
      </c>
      <c r="CV1028" s="3" t="str">
        <f t="shared" si="693"/>
        <v>*Bid</v>
      </c>
      <c r="CW1028" s="3">
        <f t="shared" si="694"/>
        <v>1027</v>
      </c>
      <c r="CX1028" s="3">
        <f t="shared" si="695"/>
        <v>842.75</v>
      </c>
      <c r="CY1028" s="3" t="str">
        <f t="shared" si="696"/>
        <v>Ok</v>
      </c>
      <c r="CZ1028">
        <v>0</v>
      </c>
      <c r="DA1028">
        <v>0</v>
      </c>
    </row>
    <row r="1029" spans="1:105" x14ac:dyDescent="0.25">
      <c r="A1029">
        <v>1028</v>
      </c>
      <c r="B1029" t="s">
        <v>3</v>
      </c>
      <c r="C1029" t="s">
        <v>1137</v>
      </c>
      <c r="D1029">
        <v>852.27</v>
      </c>
      <c r="E1029">
        <v>2017</v>
      </c>
      <c r="F1029">
        <v>852.27</v>
      </c>
      <c r="G1029">
        <v>852.27</v>
      </c>
      <c r="H1029" s="3">
        <f t="shared" si="656"/>
        <v>0</v>
      </c>
      <c r="J1029" t="s">
        <v>2735</v>
      </c>
      <c r="K1029" t="s">
        <v>2738</v>
      </c>
      <c r="L1029">
        <v>32011</v>
      </c>
      <c r="M1029" t="s">
        <v>3501</v>
      </c>
      <c r="N1029" t="s">
        <v>4759</v>
      </c>
      <c r="O1029">
        <v>-81.829999419712806</v>
      </c>
      <c r="P1029">
        <v>30.549805854632002</v>
      </c>
      <c r="Q1029" t="s">
        <v>5511</v>
      </c>
      <c r="R1029">
        <v>0</v>
      </c>
      <c r="S1029" t="s">
        <v>6538</v>
      </c>
      <c r="T1029">
        <v>8001</v>
      </c>
      <c r="U1029" t="s">
        <v>6581</v>
      </c>
      <c r="V1029">
        <v>2017</v>
      </c>
      <c r="W1029">
        <v>50100</v>
      </c>
      <c r="X1029">
        <v>2017</v>
      </c>
      <c r="Y1029">
        <v>50100</v>
      </c>
      <c r="Z1029">
        <v>758.46</v>
      </c>
      <c r="AA1029" s="3">
        <f t="shared" si="657"/>
        <v>0.88992924777359295</v>
      </c>
      <c r="AE1029" t="s">
        <v>6616</v>
      </c>
      <c r="AF1029" t="s">
        <v>6616</v>
      </c>
      <c r="AG1029" t="s">
        <v>6616</v>
      </c>
      <c r="AH1029" t="s">
        <v>6616</v>
      </c>
      <c r="AI1029" t="s">
        <v>6618</v>
      </c>
      <c r="AJ1029" t="s">
        <v>6618</v>
      </c>
      <c r="AK1029" t="s">
        <v>6618</v>
      </c>
      <c r="AL1029" t="s">
        <v>6618</v>
      </c>
      <c r="AM1029" t="s">
        <v>6618</v>
      </c>
      <c r="AN1029">
        <v>0</v>
      </c>
      <c r="AO1029">
        <v>0</v>
      </c>
      <c r="AP1029" s="3" t="str">
        <f t="shared" si="658"/>
        <v>No</v>
      </c>
      <c r="AQ1029" s="3" t="str">
        <f t="shared" si="659"/>
        <v>No</v>
      </c>
      <c r="AR1029" s="3" t="str">
        <f t="shared" si="660"/>
        <v>No</v>
      </c>
      <c r="AS1029">
        <v>0</v>
      </c>
      <c r="AT1029">
        <v>0</v>
      </c>
      <c r="AU1029">
        <v>290000</v>
      </c>
      <c r="AV1029" t="s">
        <v>6621</v>
      </c>
      <c r="AW1029">
        <v>0</v>
      </c>
      <c r="AX1029">
        <v>1</v>
      </c>
      <c r="AY1029" t="s">
        <v>6634</v>
      </c>
      <c r="AZ1029">
        <v>0</v>
      </c>
      <c r="BA1029">
        <v>0</v>
      </c>
      <c r="BB1029" t="s">
        <v>6616</v>
      </c>
      <c r="BC1029" t="s">
        <v>6616</v>
      </c>
      <c r="BD1029" s="4" t="str">
        <f t="shared" si="661"/>
        <v>No</v>
      </c>
      <c r="BE1029" t="s">
        <v>6640</v>
      </c>
      <c r="BF1029" s="3" t="str">
        <f t="shared" si="662"/>
        <v>No</v>
      </c>
      <c r="BG1029" t="s">
        <v>6645</v>
      </c>
      <c r="BH1029" s="3" t="str">
        <f t="shared" si="663"/>
        <v>MARY SAULS CIR</v>
      </c>
      <c r="BI1029" s="3" t="str">
        <f t="shared" si="664"/>
        <v>Callahan</v>
      </c>
      <c r="BJ1029" s="3" t="str">
        <f t="shared" si="665"/>
        <v>Florida</v>
      </c>
      <c r="BK1029" s="3">
        <f t="shared" si="666"/>
        <v>32011</v>
      </c>
      <c r="BL1029" s="3" t="str">
        <f t="shared" si="667"/>
        <v>MARY SAULS CIR CALLAHAN FL 32011</v>
      </c>
      <c r="BM1029" s="3" t="str">
        <f t="shared" si="668"/>
        <v>L</v>
      </c>
      <c r="BN1029" s="3" t="str">
        <f t="shared" si="669"/>
        <v>Pass</v>
      </c>
      <c r="BO1029" s="3" t="str">
        <f t="shared" si="670"/>
        <v>No</v>
      </c>
      <c r="BP1029" s="3" t="str">
        <f t="shared" si="671"/>
        <v>FV&lt;$10K</v>
      </c>
      <c r="BQ1029" t="s">
        <v>6650</v>
      </c>
      <c r="BR1029" s="3" t="str">
        <f t="shared" si="672"/>
        <v>No, &lt; $20K Lien</v>
      </c>
      <c r="BS1029" s="3" t="str">
        <f t="shared" si="673"/>
        <v>No, Lien &lt; $20K</v>
      </c>
      <c r="BT1029" t="s">
        <v>6650</v>
      </c>
      <c r="BU1029" s="3" t="str">
        <f t="shared" si="674"/>
        <v>No</v>
      </c>
      <c r="BV1029" s="3" t="str">
        <f t="shared" si="675"/>
        <v>No</v>
      </c>
      <c r="BW1029" s="3">
        <f t="shared" si="676"/>
        <v>0</v>
      </c>
      <c r="BX1029" s="3" t="str">
        <f t="shared" si="677"/>
        <v>No</v>
      </c>
      <c r="BY1029" s="3">
        <f t="shared" si="678"/>
        <v>50100</v>
      </c>
      <c r="BZ1029">
        <v>1</v>
      </c>
      <c r="CA1029" s="3">
        <f t="shared" si="679"/>
        <v>50100</v>
      </c>
      <c r="CC1029" s="3">
        <f t="shared" si="680"/>
        <v>0</v>
      </c>
      <c r="CD1029" s="3">
        <f t="shared" si="681"/>
        <v>0</v>
      </c>
      <c r="CE1029" s="3" t="str">
        <f t="shared" si="682"/>
        <v/>
      </c>
      <c r="CF1029" s="3" t="e">
        <f>HLOOKUP(CE1029,'Valuation Data'!$D$2:$K$5,4,FALSE)</f>
        <v>#N/A</v>
      </c>
      <c r="CG1029" s="3">
        <f t="shared" si="683"/>
        <v>50100</v>
      </c>
      <c r="CH1029" s="3" t="str">
        <f t="shared" si="684"/>
        <v>No</v>
      </c>
      <c r="CI1029" s="3" t="str">
        <f>VLOOKUP(R1029,'Use Codes &amp; County Type'!A:D,4,FALSE)</f>
        <v>V</v>
      </c>
      <c r="CJ1029" s="3" t="str">
        <f t="shared" si="685"/>
        <v>Yes</v>
      </c>
      <c r="CK1029" s="3" t="str">
        <f t="shared" si="686"/>
        <v>No</v>
      </c>
      <c r="CL1029" s="3">
        <f t="shared" si="687"/>
        <v>0</v>
      </c>
      <c r="CM1029" s="3">
        <f t="shared" si="688"/>
        <v>0</v>
      </c>
      <c r="CN1029" s="3">
        <f t="shared" si="689"/>
        <v>3409.08</v>
      </c>
      <c r="CO1029" s="3">
        <f t="shared" si="690"/>
        <v>-3409.08</v>
      </c>
      <c r="CP1029" s="3">
        <f t="shared" si="691"/>
        <v>6.8045508982035929E-2</v>
      </c>
      <c r="CR1029" s="3" t="str">
        <f t="shared" si="692"/>
        <v>No</v>
      </c>
      <c r="CV1029" s="3" t="str">
        <f t="shared" si="693"/>
        <v>Vacant, No Sales Data</v>
      </c>
      <c r="CW1029" s="3">
        <f t="shared" si="694"/>
        <v>1028</v>
      </c>
      <c r="CX1029" s="3">
        <f t="shared" si="695"/>
        <v>852.27</v>
      </c>
      <c r="CY1029" s="3" t="str">
        <f t="shared" si="696"/>
        <v>Ok</v>
      </c>
      <c r="CZ1029">
        <v>0</v>
      </c>
      <c r="DA1029">
        <v>0</v>
      </c>
    </row>
    <row r="1030" spans="1:105" x14ac:dyDescent="0.25">
      <c r="A1030">
        <v>1029</v>
      </c>
      <c r="B1030" t="s">
        <v>3</v>
      </c>
      <c r="C1030" t="s">
        <v>1138</v>
      </c>
      <c r="D1030">
        <v>1642.61</v>
      </c>
      <c r="E1030">
        <v>2017</v>
      </c>
      <c r="F1030">
        <v>1642.61</v>
      </c>
      <c r="G1030">
        <v>1642.61</v>
      </c>
      <c r="H1030" s="3">
        <f t="shared" si="656"/>
        <v>0</v>
      </c>
      <c r="I1030">
        <v>44354</v>
      </c>
      <c r="J1030" t="s">
        <v>2735</v>
      </c>
      <c r="K1030" t="s">
        <v>2738</v>
      </c>
      <c r="L1030">
        <v>32011</v>
      </c>
      <c r="M1030" t="s">
        <v>3502</v>
      </c>
      <c r="N1030" t="s">
        <v>4759</v>
      </c>
      <c r="O1030">
        <v>-81.829262356333402</v>
      </c>
      <c r="P1030">
        <v>30.551163243000399</v>
      </c>
      <c r="Q1030" t="s">
        <v>5512</v>
      </c>
      <c r="R1030">
        <v>1</v>
      </c>
      <c r="S1030" t="s">
        <v>6539</v>
      </c>
      <c r="T1030">
        <v>1001</v>
      </c>
      <c r="U1030" t="s">
        <v>6582</v>
      </c>
      <c r="V1030">
        <v>2017</v>
      </c>
      <c r="W1030">
        <v>137476</v>
      </c>
      <c r="X1030">
        <v>2017</v>
      </c>
      <c r="Y1030">
        <v>149939</v>
      </c>
      <c r="Z1030">
        <v>1489.23</v>
      </c>
      <c r="AA1030" s="3">
        <f t="shared" si="657"/>
        <v>0.90662421390348291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 s="3" t="str">
        <f t="shared" si="658"/>
        <v>No</v>
      </c>
      <c r="AQ1030" s="3" t="str">
        <f t="shared" si="659"/>
        <v>No</v>
      </c>
      <c r="AR1030" s="3" t="str">
        <f t="shared" si="660"/>
        <v>No</v>
      </c>
      <c r="AS1030">
        <v>0</v>
      </c>
      <c r="AT1030">
        <v>0</v>
      </c>
      <c r="AU1030">
        <v>136787</v>
      </c>
      <c r="AV1030" t="s">
        <v>6620</v>
      </c>
      <c r="AW1030">
        <v>0</v>
      </c>
      <c r="AX1030">
        <v>0</v>
      </c>
      <c r="AY1030" t="s">
        <v>6634</v>
      </c>
      <c r="AZ1030">
        <v>0</v>
      </c>
      <c r="BA1030">
        <v>0</v>
      </c>
      <c r="BB1030" t="s">
        <v>6617</v>
      </c>
      <c r="BC1030">
        <v>0</v>
      </c>
      <c r="BD1030" s="4" t="str">
        <f t="shared" si="661"/>
        <v>No</v>
      </c>
      <c r="BE1030" t="s">
        <v>6640</v>
      </c>
      <c r="BF1030" s="3" t="str">
        <f t="shared" si="662"/>
        <v>No</v>
      </c>
      <c r="BG1030" t="s">
        <v>6645</v>
      </c>
      <c r="BH1030" s="3" t="str">
        <f t="shared" si="663"/>
        <v>44354 CATTLE BEND DR</v>
      </c>
      <c r="BI1030" s="3" t="str">
        <f t="shared" si="664"/>
        <v>Callahan</v>
      </c>
      <c r="BJ1030" s="3" t="str">
        <f t="shared" si="665"/>
        <v>Florida</v>
      </c>
      <c r="BK1030" s="3">
        <f t="shared" si="666"/>
        <v>32011</v>
      </c>
      <c r="BL1030" s="3" t="str">
        <f t="shared" si="667"/>
        <v>44354 CATTLE BEND DR CALLAHAN FL 32011</v>
      </c>
      <c r="BM1030" s="3" t="str">
        <f t="shared" si="668"/>
        <v>L</v>
      </c>
      <c r="BN1030" s="3" t="str">
        <f t="shared" si="669"/>
        <v>Pass</v>
      </c>
      <c r="BO1030" s="3" t="str">
        <f t="shared" si="670"/>
        <v>No</v>
      </c>
      <c r="BP1030" s="3" t="str">
        <f t="shared" si="671"/>
        <v>FV&lt;$10K</v>
      </c>
      <c r="BQ1030" t="s">
        <v>6650</v>
      </c>
      <c r="BR1030" s="3" t="str">
        <f t="shared" si="672"/>
        <v>No, &lt; $20K Lien</v>
      </c>
      <c r="BS1030" s="3" t="str">
        <f t="shared" si="673"/>
        <v>No, Lien &lt; $20K</v>
      </c>
      <c r="BT1030" t="s">
        <v>6650</v>
      </c>
      <c r="BU1030" s="3" t="str">
        <f t="shared" si="674"/>
        <v>No</v>
      </c>
      <c r="BV1030" s="3" t="str">
        <f t="shared" si="675"/>
        <v>No</v>
      </c>
      <c r="BW1030" s="3">
        <f t="shared" si="676"/>
        <v>0</v>
      </c>
      <c r="BX1030" s="3" t="str">
        <f t="shared" si="677"/>
        <v>No</v>
      </c>
      <c r="BY1030" s="3">
        <f t="shared" si="678"/>
        <v>137476</v>
      </c>
      <c r="BZ1030">
        <v>1</v>
      </c>
      <c r="CA1030" s="3">
        <f t="shared" si="679"/>
        <v>137476</v>
      </c>
      <c r="CC1030" s="3">
        <f t="shared" si="680"/>
        <v>0</v>
      </c>
      <c r="CD1030" s="3">
        <f t="shared" si="681"/>
        <v>0</v>
      </c>
      <c r="CE1030" s="3" t="str">
        <f t="shared" si="682"/>
        <v/>
      </c>
      <c r="CF1030" s="3" t="e">
        <f>HLOOKUP(CE1030,'Valuation Data'!$D$2:$K$5,4,FALSE)</f>
        <v>#N/A</v>
      </c>
      <c r="CG1030" s="3">
        <f t="shared" si="683"/>
        <v>137476</v>
      </c>
      <c r="CH1030" s="3" t="str">
        <f t="shared" si="684"/>
        <v>No</v>
      </c>
      <c r="CI1030" s="3" t="str">
        <f>VLOOKUP(R1030,'Use Codes &amp; County Type'!A:D,4,FALSE)</f>
        <v>S</v>
      </c>
      <c r="CJ1030" s="3" t="str">
        <f t="shared" si="685"/>
        <v>No</v>
      </c>
      <c r="CK1030" s="3" t="str">
        <f t="shared" si="686"/>
        <v>Yes</v>
      </c>
      <c r="CL1030" s="3">
        <f t="shared" si="687"/>
        <v>0.67</v>
      </c>
      <c r="CM1030" s="3">
        <f t="shared" si="688"/>
        <v>92108.92</v>
      </c>
      <c r="CN1030" s="3">
        <f t="shared" si="689"/>
        <v>6570.44</v>
      </c>
      <c r="CO1030" s="3">
        <f t="shared" si="690"/>
        <v>85538.48</v>
      </c>
      <c r="CP1030" s="3">
        <f t="shared" si="691"/>
        <v>4.7793360295615234E-2</v>
      </c>
      <c r="CR1030" s="3" t="str">
        <f t="shared" si="692"/>
        <v>No</v>
      </c>
      <c r="CV1030" s="3" t="str">
        <f t="shared" si="693"/>
        <v>*Bid</v>
      </c>
      <c r="CW1030" s="3">
        <f t="shared" si="694"/>
        <v>1029</v>
      </c>
      <c r="CX1030" s="3">
        <f t="shared" si="695"/>
        <v>1642.61</v>
      </c>
      <c r="CY1030" s="3" t="str">
        <f t="shared" si="696"/>
        <v>Ok</v>
      </c>
      <c r="CZ1030">
        <v>0</v>
      </c>
      <c r="DA1030">
        <v>0</v>
      </c>
    </row>
    <row r="1031" spans="1:105" x14ac:dyDescent="0.25">
      <c r="A1031">
        <v>1030</v>
      </c>
      <c r="B1031" t="s">
        <v>3</v>
      </c>
      <c r="C1031" t="s">
        <v>1139</v>
      </c>
      <c r="D1031">
        <v>218.88</v>
      </c>
      <c r="E1031">
        <v>2017</v>
      </c>
      <c r="F1031" t="e">
        <f>NA()</f>
        <v>#N/A</v>
      </c>
      <c r="G1031" t="e">
        <f>NA()</f>
        <v>#N/A</v>
      </c>
      <c r="H1031" s="3" t="e">
        <f t="shared" si="656"/>
        <v>#N/A</v>
      </c>
      <c r="I1031" t="e">
        <f>NA()</f>
        <v>#N/A</v>
      </c>
      <c r="J1031" t="e">
        <f>NA()</f>
        <v>#N/A</v>
      </c>
      <c r="K1031" t="e">
        <f>NA()</f>
        <v>#N/A</v>
      </c>
      <c r="L1031" t="e">
        <f>NA()</f>
        <v>#N/A</v>
      </c>
      <c r="M1031" t="e">
        <f>NA()</f>
        <v>#N/A</v>
      </c>
      <c r="N1031" t="e">
        <f>NA()</f>
        <v>#N/A</v>
      </c>
      <c r="O1031" t="e">
        <f>NA()</f>
        <v>#N/A</v>
      </c>
      <c r="P1031" t="e">
        <f>NA()</f>
        <v>#N/A</v>
      </c>
      <c r="Q1031" t="e">
        <f>NA()</f>
        <v>#N/A</v>
      </c>
      <c r="R1031">
        <v>1</v>
      </c>
      <c r="S1031" t="s">
        <v>6539</v>
      </c>
      <c r="T1031" t="e">
        <f>NA()</f>
        <v>#N/A</v>
      </c>
      <c r="U1031" t="e">
        <f>NA()</f>
        <v>#N/A</v>
      </c>
      <c r="V1031">
        <v>2017</v>
      </c>
      <c r="W1031">
        <v>36414</v>
      </c>
      <c r="X1031" t="e">
        <f>NA()</f>
        <v>#N/A</v>
      </c>
      <c r="Y1031" t="e">
        <f>NA()</f>
        <v>#N/A</v>
      </c>
      <c r="Z1031" t="e">
        <f>NA()</f>
        <v>#N/A</v>
      </c>
      <c r="AA1031" s="3">
        <f t="shared" si="657"/>
        <v>0</v>
      </c>
      <c r="AB1031" t="s">
        <v>6617</v>
      </c>
      <c r="AC1031" t="s">
        <v>6616</v>
      </c>
      <c r="AF1031" t="s">
        <v>6616</v>
      </c>
      <c r="AI1031" t="e">
        <f>NA()</f>
        <v>#N/A</v>
      </c>
      <c r="AJ1031" t="e">
        <f>NA()</f>
        <v>#N/A</v>
      </c>
      <c r="AK1031" t="e">
        <f>NA()</f>
        <v>#N/A</v>
      </c>
      <c r="AL1031" t="e">
        <f>NA()</f>
        <v>#N/A</v>
      </c>
      <c r="AM1031" t="e">
        <f>NA()</f>
        <v>#N/A</v>
      </c>
      <c r="AN1031" t="e">
        <f>NA()</f>
        <v>#N/A</v>
      </c>
      <c r="AO1031" t="e">
        <f>NA()</f>
        <v>#N/A</v>
      </c>
      <c r="AP1031" s="3" t="str">
        <f t="shared" si="658"/>
        <v>Yes</v>
      </c>
      <c r="AQ1031" s="3" t="str">
        <f t="shared" si="659"/>
        <v>No</v>
      </c>
      <c r="AR1031" s="3" t="str">
        <f t="shared" si="660"/>
        <v>Yes</v>
      </c>
      <c r="AS1031" t="e">
        <f>NA()</f>
        <v>#N/A</v>
      </c>
      <c r="AT1031" t="e">
        <f>NA()</f>
        <v>#N/A</v>
      </c>
      <c r="AU1031" t="e">
        <f>NA()</f>
        <v>#N/A</v>
      </c>
      <c r="AV1031" t="e">
        <f>NA()</f>
        <v>#N/A</v>
      </c>
      <c r="AW1031" t="e">
        <f>NA()</f>
        <v>#N/A</v>
      </c>
      <c r="AX1031" t="e">
        <f>NA()</f>
        <v>#N/A</v>
      </c>
      <c r="AY1031" t="e">
        <f>NA()</f>
        <v>#N/A</v>
      </c>
      <c r="AZ1031" t="e">
        <f>NA()</f>
        <v>#N/A</v>
      </c>
      <c r="BA1031">
        <v>1</v>
      </c>
      <c r="BB1031" t="s">
        <v>6617</v>
      </c>
      <c r="BC1031" t="e">
        <f>NA()</f>
        <v>#N/A</v>
      </c>
      <c r="BD1031" s="4" t="str">
        <f t="shared" si="661"/>
        <v>No</v>
      </c>
      <c r="BE1031" t="e">
        <f>NA()</f>
        <v>#N/A</v>
      </c>
      <c r="BF1031" s="3" t="str">
        <f t="shared" si="662"/>
        <v>No</v>
      </c>
      <c r="BG1031" t="e">
        <f>NA()</f>
        <v>#N/A</v>
      </c>
      <c r="BH1031" s="3" t="e">
        <f t="shared" si="663"/>
        <v>#N/A</v>
      </c>
      <c r="BI1031" s="3" t="e">
        <f t="shared" si="664"/>
        <v>#N/A</v>
      </c>
      <c r="BJ1031" s="3" t="e">
        <f t="shared" si="665"/>
        <v>#N/A</v>
      </c>
      <c r="BK1031" s="3" t="e">
        <f t="shared" si="666"/>
        <v>#N/A</v>
      </c>
      <c r="BL1031" s="3" t="e">
        <f t="shared" si="667"/>
        <v>#N/A</v>
      </c>
      <c r="BM1031" s="3" t="e">
        <f t="shared" si="668"/>
        <v>#N/A</v>
      </c>
      <c r="BN1031" s="3" t="str">
        <f t="shared" si="669"/>
        <v>Pass</v>
      </c>
      <c r="BO1031" s="3" t="e">
        <f t="shared" si="670"/>
        <v>#N/A</v>
      </c>
      <c r="BP1031" s="3" t="str">
        <f t="shared" si="671"/>
        <v>FV&lt;$10K</v>
      </c>
      <c r="BQ1031" t="s">
        <v>6650</v>
      </c>
      <c r="BR1031" s="3" t="str">
        <f t="shared" si="672"/>
        <v>No, &lt; $20K Lien</v>
      </c>
      <c r="BS1031" s="3" t="str">
        <f t="shared" si="673"/>
        <v>No, Lien &lt; $20K</v>
      </c>
      <c r="BT1031" t="s">
        <v>6650</v>
      </c>
      <c r="BU1031" s="3" t="str">
        <f t="shared" si="674"/>
        <v>Yes</v>
      </c>
      <c r="BV1031" s="3" t="str">
        <f t="shared" si="675"/>
        <v>No</v>
      </c>
      <c r="BW1031" s="3">
        <f t="shared" si="676"/>
        <v>1</v>
      </c>
      <c r="BX1031" s="3" t="str">
        <f t="shared" si="677"/>
        <v>No</v>
      </c>
      <c r="BY1031" s="3">
        <f t="shared" si="678"/>
        <v>36414</v>
      </c>
      <c r="BZ1031">
        <v>1</v>
      </c>
      <c r="CA1031" s="3">
        <f t="shared" si="679"/>
        <v>36414</v>
      </c>
      <c r="CC1031" s="3" t="e">
        <f t="shared" si="680"/>
        <v>#N/A</v>
      </c>
      <c r="CD1031" s="3" t="e">
        <f t="shared" si="681"/>
        <v>#N/A</v>
      </c>
      <c r="CE1031" s="3" t="str">
        <f t="shared" si="682"/>
        <v/>
      </c>
      <c r="CF1031" s="3" t="e">
        <f>HLOOKUP(CE1031,'Valuation Data'!$D$2:$K$5,4,FALSE)</f>
        <v>#N/A</v>
      </c>
      <c r="CG1031" s="3">
        <f t="shared" si="683"/>
        <v>36414</v>
      </c>
      <c r="CH1031" s="3" t="str">
        <f t="shared" si="684"/>
        <v>No</v>
      </c>
      <c r="CI1031" s="3" t="str">
        <f>VLOOKUP(R1031,'Use Codes &amp; County Type'!A:D,4,FALSE)</f>
        <v>S</v>
      </c>
      <c r="CJ1031" s="3" t="str">
        <f t="shared" si="685"/>
        <v>No</v>
      </c>
      <c r="CK1031" s="3" t="str">
        <f t="shared" si="686"/>
        <v>Yes</v>
      </c>
      <c r="CL1031" s="3">
        <f t="shared" si="687"/>
        <v>0.67</v>
      </c>
      <c r="CM1031" s="3">
        <f t="shared" si="688"/>
        <v>24397.38</v>
      </c>
      <c r="CN1031" s="3" t="e">
        <f t="shared" si="689"/>
        <v>#N/A</v>
      </c>
      <c r="CO1031" s="3" t="e">
        <f t="shared" si="690"/>
        <v>#N/A</v>
      </c>
      <c r="CP1031" s="3" t="e">
        <f t="shared" si="691"/>
        <v>#N/A</v>
      </c>
      <c r="CR1031" s="3" t="str">
        <f t="shared" si="692"/>
        <v>No</v>
      </c>
      <c r="CV1031" s="3" t="str">
        <f t="shared" si="693"/>
        <v>County Held Lien</v>
      </c>
      <c r="CW1031" s="3">
        <f t="shared" si="694"/>
        <v>1030</v>
      </c>
      <c r="CX1031" s="3">
        <f t="shared" si="695"/>
        <v>218.88</v>
      </c>
      <c r="CY1031" s="3" t="str">
        <f t="shared" si="696"/>
        <v>Ok</v>
      </c>
      <c r="CZ1031" t="e">
        <f>NA()</f>
        <v>#N/A</v>
      </c>
      <c r="DA1031" t="e">
        <f>NA()</f>
        <v>#N/A</v>
      </c>
    </row>
    <row r="1032" spans="1:105" x14ac:dyDescent="0.25">
      <c r="A1032">
        <v>1031</v>
      </c>
      <c r="B1032" t="s">
        <v>3</v>
      </c>
      <c r="C1032" t="s">
        <v>1140</v>
      </c>
      <c r="D1032">
        <v>938.61</v>
      </c>
      <c r="E1032">
        <v>2017</v>
      </c>
      <c r="F1032">
        <v>938.61</v>
      </c>
      <c r="G1032">
        <v>938.61</v>
      </c>
      <c r="H1032" s="3">
        <f t="shared" si="656"/>
        <v>0</v>
      </c>
      <c r="I1032">
        <v>45775</v>
      </c>
      <c r="J1032" t="s">
        <v>2735</v>
      </c>
      <c r="K1032" t="s">
        <v>2738</v>
      </c>
      <c r="L1032">
        <v>32011</v>
      </c>
      <c r="M1032" t="s">
        <v>3503</v>
      </c>
      <c r="N1032" t="s">
        <v>4759</v>
      </c>
      <c r="O1032">
        <v>-81.825792871153396</v>
      </c>
      <c r="P1032">
        <v>30.548343280918701</v>
      </c>
      <c r="Q1032" t="s">
        <v>5513</v>
      </c>
      <c r="R1032">
        <v>2</v>
      </c>
      <c r="S1032" t="s">
        <v>6535</v>
      </c>
      <c r="T1032">
        <v>1006</v>
      </c>
      <c r="U1032" t="s">
        <v>6578</v>
      </c>
      <c r="V1032">
        <v>2017</v>
      </c>
      <c r="W1032">
        <v>53979</v>
      </c>
      <c r="X1032">
        <v>2017</v>
      </c>
      <c r="Y1032">
        <v>57179</v>
      </c>
      <c r="Z1032">
        <v>838.29</v>
      </c>
      <c r="AA1032" s="3">
        <f t="shared" si="657"/>
        <v>0.89311854763959464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 s="3" t="str">
        <f t="shared" si="658"/>
        <v>No</v>
      </c>
      <c r="AQ1032" s="3" t="str">
        <f t="shared" si="659"/>
        <v>No</v>
      </c>
      <c r="AR1032" s="3" t="str">
        <f t="shared" si="660"/>
        <v>No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 t="s">
        <v>6634</v>
      </c>
      <c r="AZ1032">
        <v>0</v>
      </c>
      <c r="BA1032">
        <v>0</v>
      </c>
      <c r="BB1032" t="s">
        <v>6616</v>
      </c>
      <c r="BC1032">
        <v>0</v>
      </c>
      <c r="BD1032" s="4" t="str">
        <f t="shared" si="661"/>
        <v>No</v>
      </c>
      <c r="BE1032" t="s">
        <v>6640</v>
      </c>
      <c r="BF1032" s="3" t="str">
        <f t="shared" si="662"/>
        <v>No</v>
      </c>
      <c r="BG1032" t="s">
        <v>6645</v>
      </c>
      <c r="BH1032" s="3" t="str">
        <f t="shared" si="663"/>
        <v>45775 PICKETT ST</v>
      </c>
      <c r="BI1032" s="3" t="str">
        <f t="shared" si="664"/>
        <v>Callahan</v>
      </c>
      <c r="BJ1032" s="3" t="str">
        <f t="shared" si="665"/>
        <v>Florida</v>
      </c>
      <c r="BK1032" s="3">
        <f t="shared" si="666"/>
        <v>32011</v>
      </c>
      <c r="BL1032" s="3" t="str">
        <f t="shared" si="667"/>
        <v>45775 PICKETT ST CALLAHAN FL 32011</v>
      </c>
      <c r="BM1032" s="3" t="str">
        <f t="shared" si="668"/>
        <v/>
      </c>
      <c r="BN1032" s="3" t="str">
        <f t="shared" si="669"/>
        <v>Pass</v>
      </c>
      <c r="BO1032" s="3" t="str">
        <f t="shared" si="670"/>
        <v>No</v>
      </c>
      <c r="BP1032" s="3" t="str">
        <f t="shared" si="671"/>
        <v>FV&lt;$10K</v>
      </c>
      <c r="BQ1032" t="s">
        <v>6650</v>
      </c>
      <c r="BR1032" s="3" t="str">
        <f t="shared" si="672"/>
        <v>No, &lt; $20K Lien</v>
      </c>
      <c r="BS1032" s="3" t="str">
        <f t="shared" si="673"/>
        <v>No, Lien &lt; $20K</v>
      </c>
      <c r="BT1032" t="s">
        <v>6650</v>
      </c>
      <c r="BU1032" s="3" t="str">
        <f t="shared" si="674"/>
        <v>No</v>
      </c>
      <c r="BV1032" s="3" t="str">
        <f t="shared" si="675"/>
        <v>No</v>
      </c>
      <c r="BW1032" s="3">
        <f t="shared" si="676"/>
        <v>0</v>
      </c>
      <c r="BX1032" s="3" t="str">
        <f t="shared" si="677"/>
        <v>No</v>
      </c>
      <c r="BY1032" s="3">
        <f t="shared" si="678"/>
        <v>53979</v>
      </c>
      <c r="BZ1032">
        <v>1</v>
      </c>
      <c r="CA1032" s="3">
        <f t="shared" si="679"/>
        <v>53979</v>
      </c>
      <c r="CC1032" s="3">
        <f t="shared" si="680"/>
        <v>0</v>
      </c>
      <c r="CD1032" s="3">
        <f t="shared" si="681"/>
        <v>0</v>
      </c>
      <c r="CE1032" s="3" t="str">
        <f t="shared" si="682"/>
        <v/>
      </c>
      <c r="CF1032" s="3" t="e">
        <f>HLOOKUP(CE1032,'Valuation Data'!$D$2:$K$5,4,FALSE)</f>
        <v>#N/A</v>
      </c>
      <c r="CG1032" s="3">
        <f t="shared" si="683"/>
        <v>53979</v>
      </c>
      <c r="CH1032" s="3" t="str">
        <f t="shared" si="684"/>
        <v>No</v>
      </c>
      <c r="CI1032" s="3" t="str">
        <f>VLOOKUP(R1032,'Use Codes &amp; County Type'!A:D,4,FALSE)</f>
        <v>R</v>
      </c>
      <c r="CJ1032" s="3" t="str">
        <f t="shared" si="685"/>
        <v>No</v>
      </c>
      <c r="CK1032" s="3" t="str">
        <f t="shared" si="686"/>
        <v>No</v>
      </c>
      <c r="CL1032" s="3">
        <f t="shared" si="687"/>
        <v>0.35</v>
      </c>
      <c r="CM1032" s="3">
        <f t="shared" si="688"/>
        <v>18892.649999999998</v>
      </c>
      <c r="CN1032" s="3">
        <f t="shared" si="689"/>
        <v>3754.44</v>
      </c>
      <c r="CO1032" s="3">
        <f t="shared" si="690"/>
        <v>15138.209999999997</v>
      </c>
      <c r="CP1032" s="3">
        <f t="shared" si="691"/>
        <v>6.9553715333740898E-2</v>
      </c>
      <c r="CR1032" s="3" t="str">
        <f t="shared" si="692"/>
        <v>No</v>
      </c>
      <c r="CV1032" s="3" t="str">
        <f t="shared" si="693"/>
        <v>*Bid</v>
      </c>
      <c r="CW1032" s="3">
        <f t="shared" si="694"/>
        <v>1031</v>
      </c>
      <c r="CX1032" s="3">
        <f t="shared" si="695"/>
        <v>938.61</v>
      </c>
      <c r="CY1032" s="3" t="str">
        <f t="shared" si="696"/>
        <v>Ok</v>
      </c>
      <c r="CZ1032">
        <v>0</v>
      </c>
      <c r="DA1032">
        <v>0</v>
      </c>
    </row>
    <row r="1033" spans="1:105" x14ac:dyDescent="0.25">
      <c r="A1033">
        <v>1032</v>
      </c>
      <c r="B1033" t="s">
        <v>3</v>
      </c>
      <c r="C1033" t="s">
        <v>1141</v>
      </c>
      <c r="D1033">
        <v>444.6</v>
      </c>
      <c r="E1033">
        <v>2017</v>
      </c>
      <c r="F1033">
        <v>444.6</v>
      </c>
      <c r="G1033">
        <v>444.6</v>
      </c>
      <c r="H1033" s="3">
        <f t="shared" si="656"/>
        <v>0</v>
      </c>
      <c r="J1033" t="s">
        <v>2735</v>
      </c>
      <c r="K1033" t="s">
        <v>2738</v>
      </c>
      <c r="L1033">
        <v>32011</v>
      </c>
      <c r="M1033" t="s">
        <v>3504</v>
      </c>
      <c r="N1033" t="s">
        <v>4759</v>
      </c>
      <c r="O1033">
        <v>-81.823846410387702</v>
      </c>
      <c r="P1033">
        <v>30.540270744985801</v>
      </c>
      <c r="Q1033" t="s">
        <v>5514</v>
      </c>
      <c r="R1033">
        <v>0</v>
      </c>
      <c r="S1033" t="s">
        <v>6538</v>
      </c>
      <c r="T1033">
        <v>8001</v>
      </c>
      <c r="U1033" t="s">
        <v>6581</v>
      </c>
      <c r="V1033">
        <v>2017</v>
      </c>
      <c r="W1033">
        <v>25200</v>
      </c>
      <c r="X1033">
        <v>2017</v>
      </c>
      <c r="Y1033">
        <v>25200</v>
      </c>
      <c r="Z1033">
        <v>381.5</v>
      </c>
      <c r="AA1033" s="3">
        <f t="shared" si="657"/>
        <v>0.85807467386414749</v>
      </c>
      <c r="AD1033" t="s">
        <v>6616</v>
      </c>
      <c r="AE1033" t="s">
        <v>6616</v>
      </c>
      <c r="AF1033" t="s">
        <v>6616</v>
      </c>
      <c r="AG1033" t="s">
        <v>6616</v>
      </c>
      <c r="AH1033" t="s">
        <v>6616</v>
      </c>
      <c r="AI1033" t="s">
        <v>6618</v>
      </c>
      <c r="AJ1033" t="s">
        <v>6618</v>
      </c>
      <c r="AK1033" t="s">
        <v>6618</v>
      </c>
      <c r="AL1033" t="s">
        <v>6618</v>
      </c>
      <c r="AM1033" t="s">
        <v>6618</v>
      </c>
      <c r="AN1033">
        <v>0</v>
      </c>
      <c r="AO1033">
        <v>0</v>
      </c>
      <c r="AP1033" s="3" t="str">
        <f t="shared" si="658"/>
        <v>No</v>
      </c>
      <c r="AQ1033" s="3" t="str">
        <f t="shared" si="659"/>
        <v>No</v>
      </c>
      <c r="AR1033" s="3" t="str">
        <f t="shared" si="660"/>
        <v>No</v>
      </c>
      <c r="AS1033">
        <v>0</v>
      </c>
      <c r="AT1033">
        <v>0</v>
      </c>
      <c r="AU1033">
        <v>24000</v>
      </c>
      <c r="AV1033" t="s">
        <v>6622</v>
      </c>
      <c r="AW1033">
        <v>0</v>
      </c>
      <c r="AX1033">
        <v>0</v>
      </c>
      <c r="AY1033" t="s">
        <v>6634</v>
      </c>
      <c r="AZ1033">
        <v>0</v>
      </c>
      <c r="BA1033">
        <v>0</v>
      </c>
      <c r="BB1033" t="s">
        <v>6616</v>
      </c>
      <c r="BC1033" t="s">
        <v>6616</v>
      </c>
      <c r="BD1033" s="4" t="str">
        <f t="shared" si="661"/>
        <v>No</v>
      </c>
      <c r="BE1033" t="s">
        <v>6640</v>
      </c>
      <c r="BF1033" s="3" t="str">
        <f t="shared" si="662"/>
        <v>No</v>
      </c>
      <c r="BG1033" t="s">
        <v>6645</v>
      </c>
      <c r="BH1033" s="3" t="str">
        <f t="shared" si="663"/>
        <v>LUCKY LN</v>
      </c>
      <c r="BI1033" s="3" t="str">
        <f t="shared" si="664"/>
        <v>Callahan</v>
      </c>
      <c r="BJ1033" s="3" t="str">
        <f t="shared" si="665"/>
        <v>Florida</v>
      </c>
      <c r="BK1033" s="3">
        <f t="shared" si="666"/>
        <v>32011</v>
      </c>
      <c r="BL1033" s="3" t="str">
        <f t="shared" si="667"/>
        <v>LUCKY LN CALLAHAN FL 32011</v>
      </c>
      <c r="BM1033" s="3" t="str">
        <f t="shared" si="668"/>
        <v>L</v>
      </c>
      <c r="BN1033" s="3" t="str">
        <f t="shared" si="669"/>
        <v>Pass</v>
      </c>
      <c r="BO1033" s="3" t="str">
        <f t="shared" si="670"/>
        <v>No</v>
      </c>
      <c r="BP1033" s="3" t="str">
        <f t="shared" si="671"/>
        <v>FV&lt;$10K</v>
      </c>
      <c r="BQ1033" t="s">
        <v>6650</v>
      </c>
      <c r="BR1033" s="3" t="str">
        <f t="shared" si="672"/>
        <v>No, &lt; $20K Lien</v>
      </c>
      <c r="BS1033" s="3" t="str">
        <f t="shared" si="673"/>
        <v>No, Lien &lt; $20K</v>
      </c>
      <c r="BT1033" t="s">
        <v>6650</v>
      </c>
      <c r="BU1033" s="3" t="str">
        <f t="shared" si="674"/>
        <v>No</v>
      </c>
      <c r="BV1033" s="3" t="str">
        <f t="shared" si="675"/>
        <v>No</v>
      </c>
      <c r="BW1033" s="3">
        <f t="shared" si="676"/>
        <v>0</v>
      </c>
      <c r="BX1033" s="3" t="str">
        <f t="shared" si="677"/>
        <v>No</v>
      </c>
      <c r="BY1033" s="3">
        <f t="shared" si="678"/>
        <v>25200</v>
      </c>
      <c r="BZ1033">
        <v>1</v>
      </c>
      <c r="CA1033" s="3">
        <f t="shared" si="679"/>
        <v>25200</v>
      </c>
      <c r="CC1033" s="3">
        <f t="shared" si="680"/>
        <v>0</v>
      </c>
      <c r="CD1033" s="3">
        <f t="shared" si="681"/>
        <v>0</v>
      </c>
      <c r="CE1033" s="3" t="str">
        <f t="shared" si="682"/>
        <v/>
      </c>
      <c r="CF1033" s="3" t="e">
        <f>HLOOKUP(CE1033,'Valuation Data'!$D$2:$K$5,4,FALSE)</f>
        <v>#N/A</v>
      </c>
      <c r="CG1033" s="3">
        <f t="shared" si="683"/>
        <v>25200</v>
      </c>
      <c r="CH1033" s="3" t="str">
        <f t="shared" si="684"/>
        <v>No</v>
      </c>
      <c r="CI1033" s="3" t="str">
        <f>VLOOKUP(R1033,'Use Codes &amp; County Type'!A:D,4,FALSE)</f>
        <v>V</v>
      </c>
      <c r="CJ1033" s="3" t="str">
        <f t="shared" si="685"/>
        <v>Yes</v>
      </c>
      <c r="CK1033" s="3" t="str">
        <f t="shared" si="686"/>
        <v>No</v>
      </c>
      <c r="CL1033" s="3">
        <f t="shared" si="687"/>
        <v>0</v>
      </c>
      <c r="CM1033" s="3">
        <f t="shared" si="688"/>
        <v>0</v>
      </c>
      <c r="CN1033" s="3">
        <f t="shared" si="689"/>
        <v>1778.4</v>
      </c>
      <c r="CO1033" s="3">
        <f t="shared" si="690"/>
        <v>-1778.4</v>
      </c>
      <c r="CP1033" s="3">
        <f t="shared" si="691"/>
        <v>7.0571428571428577E-2</v>
      </c>
      <c r="CR1033" s="3" t="str">
        <f t="shared" si="692"/>
        <v>No</v>
      </c>
      <c r="CV1033" s="3" t="str">
        <f t="shared" si="693"/>
        <v>FMV&lt;$30K</v>
      </c>
      <c r="CW1033" s="3">
        <f t="shared" si="694"/>
        <v>1032</v>
      </c>
      <c r="CX1033" s="3">
        <f t="shared" si="695"/>
        <v>444.6</v>
      </c>
      <c r="CY1033" s="3" t="str">
        <f t="shared" si="696"/>
        <v>Ok</v>
      </c>
      <c r="CZ1033">
        <v>0</v>
      </c>
      <c r="DA1033">
        <v>0</v>
      </c>
    </row>
    <row r="1034" spans="1:105" x14ac:dyDescent="0.25">
      <c r="A1034">
        <v>1033</v>
      </c>
      <c r="B1034" t="s">
        <v>3</v>
      </c>
      <c r="C1034" t="s">
        <v>1142</v>
      </c>
      <c r="D1034">
        <v>551.5</v>
      </c>
      <c r="E1034">
        <v>2017</v>
      </c>
      <c r="F1034">
        <v>551.5</v>
      </c>
      <c r="G1034">
        <v>551.5</v>
      </c>
      <c r="H1034" s="3">
        <f t="shared" si="656"/>
        <v>0</v>
      </c>
      <c r="I1034">
        <v>44156</v>
      </c>
      <c r="J1034" t="s">
        <v>2735</v>
      </c>
      <c r="K1034" t="s">
        <v>2738</v>
      </c>
      <c r="L1034">
        <v>32011</v>
      </c>
      <c r="M1034" t="s">
        <v>3505</v>
      </c>
      <c r="N1034" t="s">
        <v>4759</v>
      </c>
      <c r="O1034">
        <v>-81.823224360287895</v>
      </c>
      <c r="P1034">
        <v>30.5403755190131</v>
      </c>
      <c r="Q1034" t="s">
        <v>5514</v>
      </c>
      <c r="R1034">
        <v>2</v>
      </c>
      <c r="S1034" t="s">
        <v>6535</v>
      </c>
      <c r="T1034">
        <v>1006</v>
      </c>
      <c r="U1034" t="s">
        <v>6578</v>
      </c>
      <c r="V1034">
        <v>2017</v>
      </c>
      <c r="W1034">
        <v>63963</v>
      </c>
      <c r="X1034">
        <v>2017</v>
      </c>
      <c r="Y1034">
        <v>72706</v>
      </c>
      <c r="Z1034">
        <v>480.35</v>
      </c>
      <c r="AA1034" s="3">
        <f t="shared" si="657"/>
        <v>0.87098821396192205</v>
      </c>
      <c r="AD1034" t="s">
        <v>6616</v>
      </c>
      <c r="AE1034" t="s">
        <v>6616</v>
      </c>
      <c r="AF1034" t="s">
        <v>6616</v>
      </c>
      <c r="AG1034" t="s">
        <v>6616</v>
      </c>
      <c r="AH1034" t="s">
        <v>6616</v>
      </c>
      <c r="AI1034" t="s">
        <v>6618</v>
      </c>
      <c r="AJ1034" t="s">
        <v>6618</v>
      </c>
      <c r="AK1034" t="s">
        <v>6618</v>
      </c>
      <c r="AL1034" t="s">
        <v>6618</v>
      </c>
      <c r="AM1034" t="s">
        <v>6618</v>
      </c>
      <c r="AN1034" t="s">
        <v>6618</v>
      </c>
      <c r="AO1034">
        <v>0</v>
      </c>
      <c r="AP1034" s="3" t="str">
        <f t="shared" si="658"/>
        <v>No</v>
      </c>
      <c r="AQ1034" s="3" t="str">
        <f t="shared" si="659"/>
        <v>No</v>
      </c>
      <c r="AR1034" s="3" t="str">
        <f t="shared" si="660"/>
        <v>No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 t="s">
        <v>6634</v>
      </c>
      <c r="AZ1034" t="s">
        <v>6637</v>
      </c>
      <c r="BA1034">
        <v>0</v>
      </c>
      <c r="BB1034" t="s">
        <v>6617</v>
      </c>
      <c r="BC1034" t="s">
        <v>6616</v>
      </c>
      <c r="BD1034" s="4" t="str">
        <f t="shared" si="661"/>
        <v>No</v>
      </c>
      <c r="BE1034" t="s">
        <v>6640</v>
      </c>
      <c r="BF1034" s="3" t="str">
        <f t="shared" si="662"/>
        <v>No</v>
      </c>
      <c r="BG1034" t="s">
        <v>6645</v>
      </c>
      <c r="BH1034" s="3" t="str">
        <f t="shared" si="663"/>
        <v>44156 LUCKY LN</v>
      </c>
      <c r="BI1034" s="3" t="str">
        <f t="shared" si="664"/>
        <v>Callahan</v>
      </c>
      <c r="BJ1034" s="3" t="str">
        <f t="shared" si="665"/>
        <v>Florida</v>
      </c>
      <c r="BK1034" s="3">
        <f t="shared" si="666"/>
        <v>32011</v>
      </c>
      <c r="BL1034" s="3" t="str">
        <f t="shared" si="667"/>
        <v>44156 LUCKY LN CALLAHAN FL 32011</v>
      </c>
      <c r="BM1034" s="3" t="str">
        <f t="shared" si="668"/>
        <v/>
      </c>
      <c r="BN1034" s="3" t="str">
        <f t="shared" si="669"/>
        <v>Pass</v>
      </c>
      <c r="BO1034" s="3" t="str">
        <f t="shared" si="670"/>
        <v>No</v>
      </c>
      <c r="BP1034" s="3" t="str">
        <f t="shared" si="671"/>
        <v>FV&lt;$10K</v>
      </c>
      <c r="BQ1034" t="s">
        <v>6650</v>
      </c>
      <c r="BR1034" s="3" t="str">
        <f t="shared" si="672"/>
        <v>No, &lt; $20K Lien</v>
      </c>
      <c r="BS1034" s="3" t="str">
        <f t="shared" si="673"/>
        <v>No, Lien &lt; $20K</v>
      </c>
      <c r="BT1034" t="s">
        <v>6650</v>
      </c>
      <c r="BU1034" s="3" t="str">
        <f t="shared" si="674"/>
        <v>No</v>
      </c>
      <c r="BV1034" s="3" t="str">
        <f t="shared" si="675"/>
        <v>No</v>
      </c>
      <c r="BW1034" s="3">
        <f t="shared" si="676"/>
        <v>0</v>
      </c>
      <c r="BX1034" s="3" t="str">
        <f t="shared" si="677"/>
        <v>No</v>
      </c>
      <c r="BY1034" s="3">
        <f t="shared" si="678"/>
        <v>63963</v>
      </c>
      <c r="BZ1034">
        <v>1</v>
      </c>
      <c r="CA1034" s="3">
        <f t="shared" si="679"/>
        <v>63963</v>
      </c>
      <c r="CC1034" s="3">
        <f t="shared" si="680"/>
        <v>0</v>
      </c>
      <c r="CD1034" s="3">
        <f t="shared" si="681"/>
        <v>0</v>
      </c>
      <c r="CE1034" s="3" t="str">
        <f t="shared" si="682"/>
        <v/>
      </c>
      <c r="CF1034" s="3" t="e">
        <f>HLOOKUP(CE1034,'Valuation Data'!$D$2:$K$5,4,FALSE)</f>
        <v>#N/A</v>
      </c>
      <c r="CG1034" s="3">
        <f t="shared" si="683"/>
        <v>63963</v>
      </c>
      <c r="CH1034" s="3" t="str">
        <f t="shared" si="684"/>
        <v>No</v>
      </c>
      <c r="CI1034" s="3" t="str">
        <f>VLOOKUP(R1034,'Use Codes &amp; County Type'!A:D,4,FALSE)</f>
        <v>R</v>
      </c>
      <c r="CJ1034" s="3" t="str">
        <f t="shared" si="685"/>
        <v>No</v>
      </c>
      <c r="CK1034" s="3" t="str">
        <f t="shared" si="686"/>
        <v>Yes</v>
      </c>
      <c r="CL1034" s="3">
        <f t="shared" si="687"/>
        <v>0.67</v>
      </c>
      <c r="CM1034" s="3">
        <f t="shared" si="688"/>
        <v>42855.21</v>
      </c>
      <c r="CN1034" s="3">
        <f t="shared" si="689"/>
        <v>2206</v>
      </c>
      <c r="CO1034" s="3">
        <f t="shared" si="690"/>
        <v>40649.21</v>
      </c>
      <c r="CP1034" s="3">
        <f t="shared" si="691"/>
        <v>3.4488688773197003E-2</v>
      </c>
      <c r="CR1034" s="3" t="str">
        <f t="shared" si="692"/>
        <v>No</v>
      </c>
      <c r="CV1034" s="3" t="str">
        <f t="shared" si="693"/>
        <v>*Bid</v>
      </c>
      <c r="CW1034" s="3">
        <f t="shared" si="694"/>
        <v>1033</v>
      </c>
      <c r="CX1034" s="3">
        <f t="shared" si="695"/>
        <v>551.5</v>
      </c>
      <c r="CY1034" s="3" t="str">
        <f t="shared" si="696"/>
        <v>Ok</v>
      </c>
      <c r="CZ1034">
        <v>0</v>
      </c>
      <c r="DA1034">
        <v>0</v>
      </c>
    </row>
    <row r="1035" spans="1:105" x14ac:dyDescent="0.25">
      <c r="A1035">
        <v>1034</v>
      </c>
      <c r="B1035" t="s">
        <v>3</v>
      </c>
      <c r="C1035" t="s">
        <v>1143</v>
      </c>
      <c r="D1035">
        <v>2046.85</v>
      </c>
      <c r="E1035">
        <v>2017</v>
      </c>
      <c r="F1035">
        <v>2046.85</v>
      </c>
      <c r="G1035">
        <v>2046.85</v>
      </c>
      <c r="H1035" s="3">
        <f t="shared" si="656"/>
        <v>0</v>
      </c>
      <c r="I1035">
        <v>541692</v>
      </c>
      <c r="J1035" t="s">
        <v>2735</v>
      </c>
      <c r="K1035" t="s">
        <v>2738</v>
      </c>
      <c r="L1035">
        <v>32011</v>
      </c>
      <c r="M1035" t="s">
        <v>3506</v>
      </c>
      <c r="N1035" t="s">
        <v>4759</v>
      </c>
      <c r="O1035">
        <v>-81.800035463854599</v>
      </c>
      <c r="P1035">
        <v>30.5524272663795</v>
      </c>
      <c r="Q1035" t="s">
        <v>5234</v>
      </c>
      <c r="R1035">
        <v>28</v>
      </c>
      <c r="S1035" t="s">
        <v>6557</v>
      </c>
      <c r="T1035">
        <v>1109</v>
      </c>
      <c r="U1035" t="s">
        <v>6594</v>
      </c>
      <c r="V1035">
        <v>2017</v>
      </c>
      <c r="W1035">
        <v>123062</v>
      </c>
      <c r="X1035">
        <v>2017</v>
      </c>
      <c r="Y1035">
        <v>123062</v>
      </c>
      <c r="Z1035">
        <v>1863.01</v>
      </c>
      <c r="AA1035" s="3">
        <f t="shared" si="657"/>
        <v>0.91018394117790757</v>
      </c>
      <c r="AC1035" t="s">
        <v>6616</v>
      </c>
      <c r="AI1035" t="s">
        <v>6618</v>
      </c>
      <c r="AJ1035" t="s">
        <v>6618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 s="3" t="str">
        <f t="shared" si="658"/>
        <v>No</v>
      </c>
      <c r="AQ1035" s="3" t="str">
        <f t="shared" si="659"/>
        <v>No</v>
      </c>
      <c r="AR1035" s="3" t="str">
        <f t="shared" si="660"/>
        <v>No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 t="s">
        <v>6634</v>
      </c>
      <c r="AZ1035" t="s">
        <v>6638</v>
      </c>
      <c r="BA1035">
        <v>0</v>
      </c>
      <c r="BB1035" t="s">
        <v>6616</v>
      </c>
      <c r="BC1035" t="s">
        <v>6616</v>
      </c>
      <c r="BD1035" s="4" t="str">
        <f t="shared" si="661"/>
        <v>No</v>
      </c>
      <c r="BE1035" t="s">
        <v>6640</v>
      </c>
      <c r="BF1035" s="3" t="str">
        <f t="shared" si="662"/>
        <v>No</v>
      </c>
      <c r="BG1035" t="s">
        <v>6645</v>
      </c>
      <c r="BH1035" s="3" t="str">
        <f t="shared" si="663"/>
        <v>541692 LEM TURNER RD</v>
      </c>
      <c r="BI1035" s="3" t="str">
        <f t="shared" si="664"/>
        <v>Callahan</v>
      </c>
      <c r="BJ1035" s="3" t="str">
        <f t="shared" si="665"/>
        <v>Florida</v>
      </c>
      <c r="BK1035" s="3">
        <f t="shared" si="666"/>
        <v>32011</v>
      </c>
      <c r="BL1035" s="3" t="str">
        <f t="shared" si="667"/>
        <v>541692 LEM TURNER RD CALLAHAN FL 32011</v>
      </c>
      <c r="BM1035" s="3" t="str">
        <f t="shared" si="668"/>
        <v/>
      </c>
      <c r="BN1035" s="3" t="str">
        <f t="shared" si="669"/>
        <v>Pass</v>
      </c>
      <c r="BO1035" s="3" t="str">
        <f t="shared" si="670"/>
        <v>No</v>
      </c>
      <c r="BP1035" s="3" t="str">
        <f t="shared" si="671"/>
        <v>FV&lt;$10K</v>
      </c>
      <c r="BQ1035" t="s">
        <v>6650</v>
      </c>
      <c r="BR1035" s="3" t="str">
        <f t="shared" si="672"/>
        <v>No, &lt; $20K Lien</v>
      </c>
      <c r="BS1035" s="3" t="str">
        <f t="shared" si="673"/>
        <v>No, Lien &lt; $20K</v>
      </c>
      <c r="BT1035" t="s">
        <v>6650</v>
      </c>
      <c r="BU1035" s="3" t="str">
        <f t="shared" si="674"/>
        <v>No</v>
      </c>
      <c r="BV1035" s="3" t="str">
        <f t="shared" si="675"/>
        <v>No</v>
      </c>
      <c r="BW1035" s="3">
        <f t="shared" si="676"/>
        <v>0</v>
      </c>
      <c r="BX1035" s="3" t="str">
        <f t="shared" si="677"/>
        <v>No</v>
      </c>
      <c r="BY1035" s="3">
        <f t="shared" si="678"/>
        <v>123062</v>
      </c>
      <c r="BZ1035">
        <v>1</v>
      </c>
      <c r="CA1035" s="3">
        <f t="shared" si="679"/>
        <v>123062</v>
      </c>
      <c r="CC1035" s="3">
        <f t="shared" si="680"/>
        <v>0</v>
      </c>
      <c r="CD1035" s="3">
        <f t="shared" si="681"/>
        <v>0</v>
      </c>
      <c r="CE1035" s="3" t="str">
        <f t="shared" si="682"/>
        <v/>
      </c>
      <c r="CF1035" s="3" t="e">
        <f>HLOOKUP(CE1035,'Valuation Data'!$D$2:$K$5,4,FALSE)</f>
        <v>#N/A</v>
      </c>
      <c r="CG1035" s="3">
        <f t="shared" si="683"/>
        <v>123062</v>
      </c>
      <c r="CH1035" s="3" t="str">
        <f t="shared" si="684"/>
        <v>No</v>
      </c>
      <c r="CI1035" s="3" t="str">
        <f>VLOOKUP(R1035,'Use Codes &amp; County Type'!A:D,4,FALSE)</f>
        <v>C</v>
      </c>
      <c r="CJ1035" s="3" t="str">
        <f t="shared" si="685"/>
        <v>No</v>
      </c>
      <c r="CK1035" s="3" t="str">
        <f t="shared" si="686"/>
        <v>No</v>
      </c>
      <c r="CL1035" s="3">
        <f t="shared" si="687"/>
        <v>0.3</v>
      </c>
      <c r="CM1035" s="3">
        <f t="shared" si="688"/>
        <v>36918.6</v>
      </c>
      <c r="CN1035" s="3">
        <f t="shared" si="689"/>
        <v>8187.4</v>
      </c>
      <c r="CO1035" s="3">
        <f t="shared" si="690"/>
        <v>28731.199999999997</v>
      </c>
      <c r="CP1035" s="3">
        <f t="shared" si="691"/>
        <v>6.6530691846386367E-2</v>
      </c>
      <c r="CR1035" s="3" t="str">
        <f t="shared" si="692"/>
        <v>No</v>
      </c>
      <c r="CV1035" s="3" t="str">
        <f t="shared" si="693"/>
        <v>*Bid</v>
      </c>
      <c r="CW1035" s="3">
        <f t="shared" si="694"/>
        <v>1034</v>
      </c>
      <c r="CX1035" s="3">
        <f t="shared" si="695"/>
        <v>2046.85</v>
      </c>
      <c r="CY1035" s="3" t="str">
        <f t="shared" si="696"/>
        <v>Ok</v>
      </c>
      <c r="CZ1035">
        <v>0</v>
      </c>
      <c r="DA1035">
        <v>0</v>
      </c>
    </row>
    <row r="1036" spans="1:105" x14ac:dyDescent="0.25">
      <c r="A1036">
        <v>1035</v>
      </c>
      <c r="B1036" t="s">
        <v>3</v>
      </c>
      <c r="C1036" t="s">
        <v>1144</v>
      </c>
      <c r="D1036">
        <v>2301.2399999999998</v>
      </c>
      <c r="E1036">
        <v>2017</v>
      </c>
      <c r="F1036">
        <v>2301.2399999999998</v>
      </c>
      <c r="G1036">
        <v>2301.2399999999998</v>
      </c>
      <c r="H1036" s="3">
        <f t="shared" si="656"/>
        <v>0</v>
      </c>
      <c r="I1036">
        <v>44208</v>
      </c>
      <c r="J1036" t="s">
        <v>2735</v>
      </c>
      <c r="K1036" t="s">
        <v>2738</v>
      </c>
      <c r="L1036">
        <v>32011</v>
      </c>
      <c r="M1036" t="s">
        <v>3507</v>
      </c>
      <c r="N1036" t="s">
        <v>4759</v>
      </c>
      <c r="O1036">
        <v>-81.814570223335807</v>
      </c>
      <c r="P1036">
        <v>30.547502164228099</v>
      </c>
      <c r="Q1036" t="s">
        <v>5515</v>
      </c>
      <c r="R1036">
        <v>2</v>
      </c>
      <c r="S1036" t="s">
        <v>6535</v>
      </c>
      <c r="T1036">
        <v>1006</v>
      </c>
      <c r="U1036" t="s">
        <v>6578</v>
      </c>
      <c r="V1036">
        <v>2017</v>
      </c>
      <c r="W1036">
        <v>138599</v>
      </c>
      <c r="X1036">
        <v>2017</v>
      </c>
      <c r="Y1036">
        <v>138599</v>
      </c>
      <c r="Z1036">
        <v>2098.23</v>
      </c>
      <c r="AA1036" s="3">
        <f t="shared" si="657"/>
        <v>0.91178234343223663</v>
      </c>
      <c r="AB1036" t="s">
        <v>6616</v>
      </c>
      <c r="AI1036" t="s">
        <v>6618</v>
      </c>
      <c r="AJ1036" t="s">
        <v>6618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 s="3" t="str">
        <f t="shared" si="658"/>
        <v>No</v>
      </c>
      <c r="AQ1036" s="3" t="str">
        <f t="shared" si="659"/>
        <v>No</v>
      </c>
      <c r="AR1036" s="3" t="str">
        <f t="shared" si="660"/>
        <v>No</v>
      </c>
      <c r="AS1036">
        <v>0</v>
      </c>
      <c r="AT1036">
        <v>0</v>
      </c>
      <c r="AU1036">
        <v>150000</v>
      </c>
      <c r="AV1036" t="s">
        <v>6622</v>
      </c>
      <c r="AW1036">
        <v>0</v>
      </c>
      <c r="AX1036">
        <v>0</v>
      </c>
      <c r="AY1036" t="s">
        <v>6634</v>
      </c>
      <c r="AZ1036">
        <v>0</v>
      </c>
      <c r="BA1036">
        <v>0</v>
      </c>
      <c r="BB1036" t="s">
        <v>6616</v>
      </c>
      <c r="BC1036" t="s">
        <v>6616</v>
      </c>
      <c r="BD1036" s="4" t="str">
        <f t="shared" si="661"/>
        <v>No</v>
      </c>
      <c r="BE1036" t="s">
        <v>6640</v>
      </c>
      <c r="BF1036" s="3" t="str">
        <f t="shared" si="662"/>
        <v>No</v>
      </c>
      <c r="BG1036" t="s">
        <v>6645</v>
      </c>
      <c r="BH1036" s="3" t="str">
        <f t="shared" si="663"/>
        <v>44208 REBECCA LN</v>
      </c>
      <c r="BI1036" s="3" t="str">
        <f t="shared" si="664"/>
        <v>Callahan</v>
      </c>
      <c r="BJ1036" s="3" t="str">
        <f t="shared" si="665"/>
        <v>Florida</v>
      </c>
      <c r="BK1036" s="3">
        <f t="shared" si="666"/>
        <v>32011</v>
      </c>
      <c r="BL1036" s="3" t="str">
        <f t="shared" si="667"/>
        <v>44208 REBECCA LN CALLAHAN FL 32011</v>
      </c>
      <c r="BM1036" s="3" t="str">
        <f t="shared" si="668"/>
        <v>L</v>
      </c>
      <c r="BN1036" s="3" t="str">
        <f t="shared" si="669"/>
        <v>Pass</v>
      </c>
      <c r="BO1036" s="3" t="str">
        <f t="shared" si="670"/>
        <v>No</v>
      </c>
      <c r="BP1036" s="3" t="str">
        <f t="shared" si="671"/>
        <v>FV&lt;$10K</v>
      </c>
      <c r="BQ1036" t="s">
        <v>6650</v>
      </c>
      <c r="BR1036" s="3" t="str">
        <f t="shared" si="672"/>
        <v>No, &lt; $20K Lien</v>
      </c>
      <c r="BS1036" s="3" t="str">
        <f t="shared" si="673"/>
        <v>No, Lien &lt; $20K</v>
      </c>
      <c r="BT1036" t="s">
        <v>6650</v>
      </c>
      <c r="BU1036" s="3" t="str">
        <f t="shared" si="674"/>
        <v>No</v>
      </c>
      <c r="BV1036" s="3" t="str">
        <f t="shared" si="675"/>
        <v>No</v>
      </c>
      <c r="BW1036" s="3">
        <f t="shared" si="676"/>
        <v>0</v>
      </c>
      <c r="BX1036" s="3" t="str">
        <f t="shared" si="677"/>
        <v>No</v>
      </c>
      <c r="BY1036" s="3">
        <f t="shared" si="678"/>
        <v>138599</v>
      </c>
      <c r="BZ1036">
        <v>1</v>
      </c>
      <c r="CA1036" s="3">
        <f t="shared" si="679"/>
        <v>138599</v>
      </c>
      <c r="CC1036" s="3">
        <f t="shared" si="680"/>
        <v>0</v>
      </c>
      <c r="CD1036" s="3">
        <f t="shared" si="681"/>
        <v>0</v>
      </c>
      <c r="CE1036" s="3" t="str">
        <f t="shared" si="682"/>
        <v/>
      </c>
      <c r="CF1036" s="3" t="e">
        <f>HLOOKUP(CE1036,'Valuation Data'!$D$2:$K$5,4,FALSE)</f>
        <v>#N/A</v>
      </c>
      <c r="CG1036" s="3">
        <f t="shared" si="683"/>
        <v>138599</v>
      </c>
      <c r="CH1036" s="3" t="str">
        <f t="shared" si="684"/>
        <v>No</v>
      </c>
      <c r="CI1036" s="3" t="str">
        <f>VLOOKUP(R1036,'Use Codes &amp; County Type'!A:D,4,FALSE)</f>
        <v>R</v>
      </c>
      <c r="CJ1036" s="3" t="str">
        <f t="shared" si="685"/>
        <v>No</v>
      </c>
      <c r="CK1036" s="3" t="str">
        <f t="shared" si="686"/>
        <v>No</v>
      </c>
      <c r="CL1036" s="3">
        <f t="shared" si="687"/>
        <v>0.35</v>
      </c>
      <c r="CM1036" s="3">
        <f t="shared" si="688"/>
        <v>48509.649999999994</v>
      </c>
      <c r="CN1036" s="3">
        <f t="shared" si="689"/>
        <v>9204.9599999999991</v>
      </c>
      <c r="CO1036" s="3">
        <f t="shared" si="690"/>
        <v>39304.689999999995</v>
      </c>
      <c r="CP1036" s="3">
        <f t="shared" si="691"/>
        <v>6.6414331993737322E-2</v>
      </c>
      <c r="CR1036" s="3" t="str">
        <f t="shared" si="692"/>
        <v>No</v>
      </c>
      <c r="CV1036" s="3" t="str">
        <f t="shared" si="693"/>
        <v>*Bid</v>
      </c>
      <c r="CW1036" s="3">
        <f t="shared" si="694"/>
        <v>1035</v>
      </c>
      <c r="CX1036" s="3">
        <f t="shared" si="695"/>
        <v>2301.2399999999998</v>
      </c>
      <c r="CY1036" s="3" t="str">
        <f t="shared" si="696"/>
        <v>Ok</v>
      </c>
      <c r="CZ1036">
        <v>0</v>
      </c>
      <c r="DA1036">
        <v>0</v>
      </c>
    </row>
    <row r="1037" spans="1:105" x14ac:dyDescent="0.25">
      <c r="A1037">
        <v>1036</v>
      </c>
      <c r="B1037" t="s">
        <v>3</v>
      </c>
      <c r="C1037" t="s">
        <v>1145</v>
      </c>
      <c r="D1037">
        <v>1130.32</v>
      </c>
      <c r="E1037">
        <v>2017</v>
      </c>
      <c r="F1037">
        <v>1130.32</v>
      </c>
      <c r="G1037">
        <v>1130.32</v>
      </c>
      <c r="H1037" s="3">
        <f t="shared" si="656"/>
        <v>0</v>
      </c>
      <c r="J1037" t="s">
        <v>2735</v>
      </c>
      <c r="K1037" t="s">
        <v>2738</v>
      </c>
      <c r="L1037">
        <v>32011</v>
      </c>
      <c r="M1037" t="s">
        <v>2900</v>
      </c>
      <c r="N1037" t="s">
        <v>4759</v>
      </c>
      <c r="O1037">
        <v>-81.813014873510994</v>
      </c>
      <c r="P1037">
        <v>30.542218901552499</v>
      </c>
      <c r="Q1037" t="s">
        <v>5516</v>
      </c>
      <c r="R1037">
        <v>10</v>
      </c>
      <c r="S1037" t="s">
        <v>6547</v>
      </c>
      <c r="T1037">
        <v>8002</v>
      </c>
      <c r="U1037" t="s">
        <v>6585</v>
      </c>
      <c r="V1037">
        <v>2017</v>
      </c>
      <c r="W1037">
        <v>67082</v>
      </c>
      <c r="X1037">
        <v>2017</v>
      </c>
      <c r="Y1037">
        <v>67082</v>
      </c>
      <c r="Z1037">
        <v>1015.55</v>
      </c>
      <c r="AA1037" s="3">
        <f t="shared" si="657"/>
        <v>0.89846238233420628</v>
      </c>
      <c r="AB1037" t="s">
        <v>6616</v>
      </c>
      <c r="AC1037" t="s">
        <v>6616</v>
      </c>
      <c r="AD1037" t="s">
        <v>6616</v>
      </c>
      <c r="AE1037" t="s">
        <v>6616</v>
      </c>
      <c r="AF1037" t="s">
        <v>6616</v>
      </c>
      <c r="AG1037" t="s">
        <v>6616</v>
      </c>
      <c r="AH1037" t="s">
        <v>6616</v>
      </c>
      <c r="AI1037" t="s">
        <v>6618</v>
      </c>
      <c r="AJ1037" t="s">
        <v>6618</v>
      </c>
      <c r="AK1037" t="s">
        <v>6618</v>
      </c>
      <c r="AL1037" t="s">
        <v>6618</v>
      </c>
      <c r="AM1037" t="s">
        <v>6618</v>
      </c>
      <c r="AN1037" t="s">
        <v>6618</v>
      </c>
      <c r="AO1037" t="s">
        <v>6618</v>
      </c>
      <c r="AP1037" s="3" t="str">
        <f t="shared" si="658"/>
        <v>No</v>
      </c>
      <c r="AQ1037" s="3" t="str">
        <f t="shared" si="659"/>
        <v>No</v>
      </c>
      <c r="AR1037" s="3" t="str">
        <f t="shared" si="660"/>
        <v>No</v>
      </c>
      <c r="AS1037">
        <v>0</v>
      </c>
      <c r="AT1037">
        <v>0</v>
      </c>
      <c r="AU1037">
        <v>90525</v>
      </c>
      <c r="AV1037" t="s">
        <v>6622</v>
      </c>
      <c r="AW1037">
        <v>0</v>
      </c>
      <c r="AX1037">
        <v>0</v>
      </c>
      <c r="AY1037" t="s">
        <v>6634</v>
      </c>
      <c r="AZ1037" t="s">
        <v>6637</v>
      </c>
      <c r="BA1037">
        <v>0</v>
      </c>
      <c r="BB1037" t="s">
        <v>6616</v>
      </c>
      <c r="BC1037" t="s">
        <v>6616</v>
      </c>
      <c r="BD1037" s="4" t="str">
        <f t="shared" si="661"/>
        <v>No</v>
      </c>
      <c r="BE1037" t="s">
        <v>6640</v>
      </c>
      <c r="BF1037" s="3" t="str">
        <f t="shared" si="662"/>
        <v>No</v>
      </c>
      <c r="BG1037" t="s">
        <v>6645</v>
      </c>
      <c r="BH1037" s="3" t="str">
        <f t="shared" si="663"/>
        <v>US HWY 1</v>
      </c>
      <c r="BI1037" s="3" t="str">
        <f t="shared" si="664"/>
        <v>Callahan</v>
      </c>
      <c r="BJ1037" s="3" t="str">
        <f t="shared" si="665"/>
        <v>Florida</v>
      </c>
      <c r="BK1037" s="3">
        <f t="shared" si="666"/>
        <v>32011</v>
      </c>
      <c r="BL1037" s="3" t="str">
        <f t="shared" si="667"/>
        <v>US HWY 1 CALLAHAN FL 32011</v>
      </c>
      <c r="BM1037" s="3" t="str">
        <f t="shared" si="668"/>
        <v>L</v>
      </c>
      <c r="BN1037" s="3" t="str">
        <f t="shared" si="669"/>
        <v>Pass</v>
      </c>
      <c r="BO1037" s="3" t="str">
        <f t="shared" si="670"/>
        <v>No</v>
      </c>
      <c r="BP1037" s="3" t="str">
        <f t="shared" si="671"/>
        <v>FV&lt;$10K</v>
      </c>
      <c r="BQ1037" t="s">
        <v>6650</v>
      </c>
      <c r="BR1037" s="3" t="str">
        <f t="shared" si="672"/>
        <v>No, &lt; $20K Lien</v>
      </c>
      <c r="BS1037" s="3" t="str">
        <f t="shared" si="673"/>
        <v>No, Lien &lt; $20K</v>
      </c>
      <c r="BT1037" t="s">
        <v>6650</v>
      </c>
      <c r="BU1037" s="3" t="str">
        <f t="shared" si="674"/>
        <v>No</v>
      </c>
      <c r="BV1037" s="3" t="str">
        <f t="shared" si="675"/>
        <v>No</v>
      </c>
      <c r="BW1037" s="3">
        <f t="shared" si="676"/>
        <v>0</v>
      </c>
      <c r="BX1037" s="3" t="str">
        <f t="shared" si="677"/>
        <v>No</v>
      </c>
      <c r="BY1037" s="3">
        <f t="shared" si="678"/>
        <v>67082</v>
      </c>
      <c r="BZ1037">
        <v>1</v>
      </c>
      <c r="CA1037" s="3">
        <f t="shared" si="679"/>
        <v>67082</v>
      </c>
      <c r="CC1037" s="3">
        <f t="shared" si="680"/>
        <v>0</v>
      </c>
      <c r="CD1037" s="3">
        <f t="shared" si="681"/>
        <v>0</v>
      </c>
      <c r="CE1037" s="3" t="str">
        <f t="shared" si="682"/>
        <v/>
      </c>
      <c r="CF1037" s="3" t="e">
        <f>HLOOKUP(CE1037,'Valuation Data'!$D$2:$K$5,4,FALSE)</f>
        <v>#N/A</v>
      </c>
      <c r="CG1037" s="3">
        <f t="shared" si="683"/>
        <v>67082</v>
      </c>
      <c r="CH1037" s="3" t="str">
        <f t="shared" si="684"/>
        <v>No</v>
      </c>
      <c r="CI1037" s="3" t="str">
        <f>VLOOKUP(R1037,'Use Codes &amp; County Type'!A:D,4,FALSE)</f>
        <v>V</v>
      </c>
      <c r="CJ1037" s="3" t="str">
        <f t="shared" si="685"/>
        <v>Yes</v>
      </c>
      <c r="CK1037" s="3" t="str">
        <f t="shared" si="686"/>
        <v>No</v>
      </c>
      <c r="CL1037" s="3">
        <f t="shared" si="687"/>
        <v>0</v>
      </c>
      <c r="CM1037" s="3">
        <f t="shared" si="688"/>
        <v>0</v>
      </c>
      <c r="CN1037" s="3">
        <f t="shared" si="689"/>
        <v>4521.28</v>
      </c>
      <c r="CO1037" s="3">
        <f t="shared" si="690"/>
        <v>-4521.28</v>
      </c>
      <c r="CP1037" s="3">
        <f t="shared" si="691"/>
        <v>6.7399302346382042E-2</v>
      </c>
      <c r="CR1037" s="3" t="str">
        <f t="shared" si="692"/>
        <v>No</v>
      </c>
      <c r="CV1037" s="3" t="str">
        <f t="shared" si="693"/>
        <v>Vacant, No Sales Data</v>
      </c>
      <c r="CW1037" s="3">
        <f t="shared" si="694"/>
        <v>1036</v>
      </c>
      <c r="CX1037" s="3">
        <f t="shared" si="695"/>
        <v>1130.32</v>
      </c>
      <c r="CY1037" s="3" t="str">
        <f t="shared" si="696"/>
        <v>Ok</v>
      </c>
      <c r="CZ1037">
        <v>0</v>
      </c>
      <c r="DA1037">
        <v>0</v>
      </c>
    </row>
    <row r="1038" spans="1:105" x14ac:dyDescent="0.25">
      <c r="A1038">
        <v>1037</v>
      </c>
      <c r="B1038" t="s">
        <v>3</v>
      </c>
      <c r="C1038" t="s">
        <v>1146</v>
      </c>
      <c r="D1038">
        <v>39.36</v>
      </c>
      <c r="E1038">
        <v>2017</v>
      </c>
      <c r="F1038">
        <v>39.36</v>
      </c>
      <c r="G1038">
        <v>39.36</v>
      </c>
      <c r="H1038" s="3">
        <f t="shared" si="656"/>
        <v>0</v>
      </c>
      <c r="J1038" t="s">
        <v>2735</v>
      </c>
      <c r="K1038" t="s">
        <v>2738</v>
      </c>
      <c r="L1038">
        <v>32011</v>
      </c>
      <c r="M1038" t="s">
        <v>3508</v>
      </c>
      <c r="N1038" t="s">
        <v>4759</v>
      </c>
      <c r="O1038">
        <v>-81.799714649817702</v>
      </c>
      <c r="P1038">
        <v>30.551086404882899</v>
      </c>
      <c r="Q1038" t="s">
        <v>5517</v>
      </c>
      <c r="R1038">
        <v>0</v>
      </c>
      <c r="S1038" t="s">
        <v>6538</v>
      </c>
      <c r="T1038">
        <v>8001</v>
      </c>
      <c r="U1038" t="s">
        <v>6581</v>
      </c>
      <c r="V1038">
        <v>2017</v>
      </c>
      <c r="W1038">
        <v>450</v>
      </c>
      <c r="X1038">
        <v>2017</v>
      </c>
      <c r="Y1038">
        <v>450</v>
      </c>
      <c r="Z1038">
        <v>6.81</v>
      </c>
      <c r="AA1038" s="3">
        <f t="shared" si="657"/>
        <v>0.17301829268292682</v>
      </c>
      <c r="AB1038" t="s">
        <v>6616</v>
      </c>
      <c r="AC1038" t="s">
        <v>6616</v>
      </c>
      <c r="AF1038" t="s">
        <v>6616</v>
      </c>
      <c r="AG1038" t="s">
        <v>6616</v>
      </c>
      <c r="AH1038" t="s">
        <v>6616</v>
      </c>
      <c r="AI1038" t="s">
        <v>6619</v>
      </c>
      <c r="AJ1038" t="s">
        <v>6618</v>
      </c>
      <c r="AK1038" t="s">
        <v>6619</v>
      </c>
      <c r="AL1038" t="s">
        <v>6618</v>
      </c>
      <c r="AM1038" t="s">
        <v>6618</v>
      </c>
      <c r="AN1038" t="s">
        <v>6618</v>
      </c>
      <c r="AO1038" t="s">
        <v>6619</v>
      </c>
      <c r="AP1038" s="3" t="str">
        <f t="shared" si="658"/>
        <v>No</v>
      </c>
      <c r="AQ1038" s="3" t="str">
        <f t="shared" si="659"/>
        <v>Yes</v>
      </c>
      <c r="AR1038" s="3" t="str">
        <f t="shared" si="660"/>
        <v>No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 t="s">
        <v>6634</v>
      </c>
      <c r="AZ1038" t="s">
        <v>6638</v>
      </c>
      <c r="BA1038">
        <v>2</v>
      </c>
      <c r="BB1038" t="s">
        <v>6616</v>
      </c>
      <c r="BC1038" t="s">
        <v>6616</v>
      </c>
      <c r="BD1038" s="4" t="str">
        <f t="shared" si="661"/>
        <v>No</v>
      </c>
      <c r="BE1038" t="s">
        <v>6640</v>
      </c>
      <c r="BF1038" s="3" t="str">
        <f t="shared" si="662"/>
        <v>No</v>
      </c>
      <c r="BG1038" t="s">
        <v>6645</v>
      </c>
      <c r="BH1038" s="3" t="str">
        <f t="shared" si="663"/>
        <v>LEM TURNER RD</v>
      </c>
      <c r="BI1038" s="3" t="str">
        <f t="shared" si="664"/>
        <v>Callahan</v>
      </c>
      <c r="BJ1038" s="3" t="str">
        <f t="shared" si="665"/>
        <v>Florida</v>
      </c>
      <c r="BK1038" s="3">
        <f t="shared" si="666"/>
        <v>32011</v>
      </c>
      <c r="BL1038" s="3" t="str">
        <f t="shared" si="667"/>
        <v>LEM TURNER RD CALLAHAN FL 32011</v>
      </c>
      <c r="BM1038" s="3" t="str">
        <f t="shared" si="668"/>
        <v/>
      </c>
      <c r="BN1038" s="3" t="str">
        <f t="shared" si="669"/>
        <v>Lien&lt;$150</v>
      </c>
      <c r="BO1038" s="3" t="str">
        <f t="shared" si="670"/>
        <v>No</v>
      </c>
      <c r="BP1038" s="3" t="str">
        <f t="shared" si="671"/>
        <v>FV&lt;$10K</v>
      </c>
      <c r="BQ1038" t="s">
        <v>6650</v>
      </c>
      <c r="BR1038" s="3" t="str">
        <f t="shared" si="672"/>
        <v>No, &lt; $20K Lien</v>
      </c>
      <c r="BS1038" s="3" t="str">
        <f t="shared" si="673"/>
        <v>No, Lien &lt; $20K</v>
      </c>
      <c r="BT1038" t="s">
        <v>6650</v>
      </c>
      <c r="BU1038" s="3" t="str">
        <f t="shared" si="674"/>
        <v>No</v>
      </c>
      <c r="BV1038" s="3" t="str">
        <f t="shared" si="675"/>
        <v>No</v>
      </c>
      <c r="BW1038" s="3">
        <f t="shared" si="676"/>
        <v>2</v>
      </c>
      <c r="BX1038" s="3" t="str">
        <f t="shared" si="677"/>
        <v>No</v>
      </c>
      <c r="BY1038" s="3">
        <f t="shared" si="678"/>
        <v>450</v>
      </c>
      <c r="BZ1038">
        <v>1</v>
      </c>
      <c r="CA1038" s="3">
        <f t="shared" si="679"/>
        <v>450</v>
      </c>
      <c r="CC1038" s="3">
        <f t="shared" si="680"/>
        <v>0</v>
      </c>
      <c r="CD1038" s="3">
        <f t="shared" si="681"/>
        <v>0</v>
      </c>
      <c r="CE1038" s="3" t="str">
        <f t="shared" si="682"/>
        <v/>
      </c>
      <c r="CF1038" s="3" t="e">
        <f>HLOOKUP(CE1038,'Valuation Data'!$D$2:$K$5,4,FALSE)</f>
        <v>#N/A</v>
      </c>
      <c r="CG1038" s="3">
        <f t="shared" si="683"/>
        <v>450</v>
      </c>
      <c r="CH1038" s="3" t="str">
        <f t="shared" si="684"/>
        <v>No</v>
      </c>
      <c r="CI1038" s="3" t="str">
        <f>VLOOKUP(R1038,'Use Codes &amp; County Type'!A:D,4,FALSE)</f>
        <v>V</v>
      </c>
      <c r="CJ1038" s="3" t="str">
        <f t="shared" si="685"/>
        <v>Yes</v>
      </c>
      <c r="CK1038" s="3" t="str">
        <f t="shared" si="686"/>
        <v>No</v>
      </c>
      <c r="CL1038" s="3">
        <f t="shared" si="687"/>
        <v>0</v>
      </c>
      <c r="CM1038" s="3">
        <f t="shared" si="688"/>
        <v>0</v>
      </c>
      <c r="CN1038" s="3">
        <f t="shared" si="689"/>
        <v>236.16000000000003</v>
      </c>
      <c r="CO1038" s="3">
        <f t="shared" si="690"/>
        <v>-236.16000000000003</v>
      </c>
      <c r="CP1038" s="3">
        <f t="shared" si="691"/>
        <v>0.52480000000000004</v>
      </c>
      <c r="CR1038" s="3" t="str">
        <f t="shared" si="692"/>
        <v>No</v>
      </c>
      <c r="CV1038" s="3" t="str">
        <f t="shared" si="693"/>
        <v>Lien&lt;$150</v>
      </c>
      <c r="CW1038" s="3">
        <f t="shared" si="694"/>
        <v>1037</v>
      </c>
      <c r="CX1038" s="3">
        <f t="shared" si="695"/>
        <v>39.36</v>
      </c>
      <c r="CY1038" s="3" t="str">
        <f t="shared" si="696"/>
        <v>Ok</v>
      </c>
      <c r="CZ1038">
        <v>0</v>
      </c>
      <c r="DA1038">
        <v>0</v>
      </c>
    </row>
    <row r="1039" spans="1:105" x14ac:dyDescent="0.25">
      <c r="A1039">
        <v>1038</v>
      </c>
      <c r="B1039" t="s">
        <v>3</v>
      </c>
      <c r="C1039" t="s">
        <v>1147</v>
      </c>
      <c r="D1039">
        <v>379.5</v>
      </c>
      <c r="E1039">
        <v>2017</v>
      </c>
      <c r="F1039">
        <v>379.5</v>
      </c>
      <c r="G1039">
        <v>379.5</v>
      </c>
      <c r="H1039" s="3">
        <f t="shared" si="656"/>
        <v>0</v>
      </c>
      <c r="I1039">
        <v>54482</v>
      </c>
      <c r="J1039" t="s">
        <v>2735</v>
      </c>
      <c r="K1039" t="s">
        <v>2738</v>
      </c>
      <c r="L1039">
        <v>32011</v>
      </c>
      <c r="M1039" t="s">
        <v>3509</v>
      </c>
      <c r="N1039" t="s">
        <v>4759</v>
      </c>
      <c r="O1039">
        <v>-81.7967802745857</v>
      </c>
      <c r="P1039">
        <v>30.5471477782189</v>
      </c>
      <c r="Q1039" t="s">
        <v>5518</v>
      </c>
      <c r="R1039">
        <v>2</v>
      </c>
      <c r="S1039" t="s">
        <v>6535</v>
      </c>
      <c r="T1039">
        <v>1006</v>
      </c>
      <c r="U1039" t="s">
        <v>6578</v>
      </c>
      <c r="V1039">
        <v>2017</v>
      </c>
      <c r="W1039">
        <v>46225</v>
      </c>
      <c r="X1039">
        <v>2017</v>
      </c>
      <c r="Y1039">
        <v>55803</v>
      </c>
      <c r="Z1039">
        <v>321.31</v>
      </c>
      <c r="AA1039" s="3">
        <f t="shared" si="657"/>
        <v>0.84666666666666668</v>
      </c>
      <c r="AH1039" t="s">
        <v>6616</v>
      </c>
      <c r="AI1039" t="s">
        <v>6618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 s="3" t="str">
        <f t="shared" si="658"/>
        <v>No</v>
      </c>
      <c r="AQ1039" s="3" t="str">
        <f t="shared" si="659"/>
        <v>No</v>
      </c>
      <c r="AR1039" s="3" t="str">
        <f t="shared" si="660"/>
        <v>No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 t="s">
        <v>6634</v>
      </c>
      <c r="AZ1039">
        <v>0</v>
      </c>
      <c r="BA1039">
        <v>0</v>
      </c>
      <c r="BB1039" t="s">
        <v>6617</v>
      </c>
      <c r="BC1039" t="s">
        <v>6616</v>
      </c>
      <c r="BD1039" s="4" t="str">
        <f t="shared" si="661"/>
        <v>No</v>
      </c>
      <c r="BE1039" t="s">
        <v>6640</v>
      </c>
      <c r="BF1039" s="3" t="str">
        <f t="shared" si="662"/>
        <v>No</v>
      </c>
      <c r="BG1039" t="s">
        <v>6645</v>
      </c>
      <c r="BH1039" s="3" t="str">
        <f t="shared" si="663"/>
        <v>54482 WILBUR JONES RD</v>
      </c>
      <c r="BI1039" s="3" t="str">
        <f t="shared" si="664"/>
        <v>Callahan</v>
      </c>
      <c r="BJ1039" s="3" t="str">
        <f t="shared" si="665"/>
        <v>Florida</v>
      </c>
      <c r="BK1039" s="3">
        <f t="shared" si="666"/>
        <v>32011</v>
      </c>
      <c r="BL1039" s="3" t="str">
        <f t="shared" si="667"/>
        <v>54482 WILBUR JONES RD CALLAHAN FL 32011</v>
      </c>
      <c r="BM1039" s="3" t="str">
        <f t="shared" si="668"/>
        <v/>
      </c>
      <c r="BN1039" s="3" t="str">
        <f t="shared" si="669"/>
        <v>Pass</v>
      </c>
      <c r="BO1039" s="3" t="str">
        <f t="shared" si="670"/>
        <v>No</v>
      </c>
      <c r="BP1039" s="3" t="str">
        <f t="shared" si="671"/>
        <v>FV&lt;$10K</v>
      </c>
      <c r="BQ1039" t="s">
        <v>6650</v>
      </c>
      <c r="BR1039" s="3" t="str">
        <f t="shared" si="672"/>
        <v>No, &lt; $20K Lien</v>
      </c>
      <c r="BS1039" s="3" t="str">
        <f t="shared" si="673"/>
        <v>No, Lien &lt; $20K</v>
      </c>
      <c r="BT1039" t="s">
        <v>6650</v>
      </c>
      <c r="BU1039" s="3" t="str">
        <f t="shared" si="674"/>
        <v>No</v>
      </c>
      <c r="BV1039" s="3" t="str">
        <f t="shared" si="675"/>
        <v>No</v>
      </c>
      <c r="BW1039" s="3">
        <f t="shared" si="676"/>
        <v>0</v>
      </c>
      <c r="BX1039" s="3" t="str">
        <f t="shared" si="677"/>
        <v>No</v>
      </c>
      <c r="BY1039" s="3">
        <f t="shared" si="678"/>
        <v>46225</v>
      </c>
      <c r="BZ1039">
        <v>1</v>
      </c>
      <c r="CA1039" s="3">
        <f t="shared" si="679"/>
        <v>46225</v>
      </c>
      <c r="CC1039" s="3">
        <f t="shared" si="680"/>
        <v>0</v>
      </c>
      <c r="CD1039" s="3">
        <f t="shared" si="681"/>
        <v>0</v>
      </c>
      <c r="CE1039" s="3" t="str">
        <f t="shared" si="682"/>
        <v/>
      </c>
      <c r="CF1039" s="3" t="e">
        <f>HLOOKUP(CE1039,'Valuation Data'!$D$2:$K$5,4,FALSE)</f>
        <v>#N/A</v>
      </c>
      <c r="CG1039" s="3">
        <f t="shared" si="683"/>
        <v>46225</v>
      </c>
      <c r="CH1039" s="3" t="str">
        <f t="shared" si="684"/>
        <v>No</v>
      </c>
      <c r="CI1039" s="3" t="str">
        <f>VLOOKUP(R1039,'Use Codes &amp; County Type'!A:D,4,FALSE)</f>
        <v>R</v>
      </c>
      <c r="CJ1039" s="3" t="str">
        <f t="shared" si="685"/>
        <v>No</v>
      </c>
      <c r="CK1039" s="3" t="str">
        <f t="shared" si="686"/>
        <v>Yes</v>
      </c>
      <c r="CL1039" s="3">
        <f t="shared" si="687"/>
        <v>0.67</v>
      </c>
      <c r="CM1039" s="3">
        <f t="shared" si="688"/>
        <v>30970.750000000004</v>
      </c>
      <c r="CN1039" s="3">
        <f t="shared" si="689"/>
        <v>1518</v>
      </c>
      <c r="CO1039" s="3">
        <f t="shared" si="690"/>
        <v>29452.750000000004</v>
      </c>
      <c r="CP1039" s="3">
        <f t="shared" si="691"/>
        <v>3.283937263385614E-2</v>
      </c>
      <c r="CR1039" s="3" t="str">
        <f t="shared" si="692"/>
        <v>No</v>
      </c>
      <c r="CV1039" s="3" t="str">
        <f t="shared" si="693"/>
        <v>*Bid</v>
      </c>
      <c r="CW1039" s="3">
        <f t="shared" si="694"/>
        <v>1038</v>
      </c>
      <c r="CX1039" s="3">
        <f t="shared" si="695"/>
        <v>379.5</v>
      </c>
      <c r="CY1039" s="3" t="str">
        <f t="shared" si="696"/>
        <v>Ok</v>
      </c>
      <c r="CZ1039">
        <v>0</v>
      </c>
      <c r="DA1039">
        <v>0</v>
      </c>
    </row>
    <row r="1040" spans="1:105" x14ac:dyDescent="0.25">
      <c r="A1040">
        <v>1039</v>
      </c>
      <c r="B1040" t="s">
        <v>3</v>
      </c>
      <c r="C1040" t="s">
        <v>1148</v>
      </c>
      <c r="D1040">
        <v>64.290000000000006</v>
      </c>
      <c r="E1040">
        <v>2017</v>
      </c>
      <c r="F1040" t="e">
        <f>NA()</f>
        <v>#N/A</v>
      </c>
      <c r="G1040" t="e">
        <f>NA()</f>
        <v>#N/A</v>
      </c>
      <c r="H1040" s="3" t="e">
        <f t="shared" si="656"/>
        <v>#N/A</v>
      </c>
      <c r="I1040" t="e">
        <f>NA()</f>
        <v>#N/A</v>
      </c>
      <c r="J1040" t="e">
        <f>NA()</f>
        <v>#N/A</v>
      </c>
      <c r="K1040" t="e">
        <f>NA()</f>
        <v>#N/A</v>
      </c>
      <c r="L1040" t="e">
        <f>NA()</f>
        <v>#N/A</v>
      </c>
      <c r="M1040" t="e">
        <f>NA()</f>
        <v>#N/A</v>
      </c>
      <c r="N1040" t="e">
        <f>NA()</f>
        <v>#N/A</v>
      </c>
      <c r="O1040" t="e">
        <f>NA()</f>
        <v>#N/A</v>
      </c>
      <c r="P1040" t="e">
        <f>NA()</f>
        <v>#N/A</v>
      </c>
      <c r="Q1040" t="e">
        <f>NA()</f>
        <v>#N/A</v>
      </c>
      <c r="R1040">
        <v>93</v>
      </c>
      <c r="S1040" t="s">
        <v>6545</v>
      </c>
      <c r="T1040" t="e">
        <f>NA()</f>
        <v>#N/A</v>
      </c>
      <c r="U1040" t="e">
        <f>NA()</f>
        <v>#N/A</v>
      </c>
      <c r="V1040">
        <v>2017</v>
      </c>
      <c r="W1040">
        <v>1972</v>
      </c>
      <c r="X1040" t="e">
        <f>NA()</f>
        <v>#N/A</v>
      </c>
      <c r="Y1040" t="e">
        <f>NA()</f>
        <v>#N/A</v>
      </c>
      <c r="Z1040" t="e">
        <f>NA()</f>
        <v>#N/A</v>
      </c>
      <c r="AA1040" s="3">
        <f t="shared" si="657"/>
        <v>0</v>
      </c>
      <c r="AB1040" t="s">
        <v>6617</v>
      </c>
      <c r="AC1040" t="s">
        <v>6617</v>
      </c>
      <c r="AE1040" t="s">
        <v>6616</v>
      </c>
      <c r="AI1040" t="e">
        <f>NA()</f>
        <v>#N/A</v>
      </c>
      <c r="AJ1040" t="e">
        <f>NA()</f>
        <v>#N/A</v>
      </c>
      <c r="AK1040" t="e">
        <f>NA()</f>
        <v>#N/A</v>
      </c>
      <c r="AL1040" t="e">
        <f>NA()</f>
        <v>#N/A</v>
      </c>
      <c r="AM1040" t="e">
        <f>NA()</f>
        <v>#N/A</v>
      </c>
      <c r="AN1040" t="e">
        <f>NA()</f>
        <v>#N/A</v>
      </c>
      <c r="AO1040" t="e">
        <f>NA()</f>
        <v>#N/A</v>
      </c>
      <c r="AP1040" s="3" t="str">
        <f t="shared" si="658"/>
        <v>Yes</v>
      </c>
      <c r="AQ1040" s="3" t="str">
        <f t="shared" si="659"/>
        <v>No</v>
      </c>
      <c r="AR1040" s="3" t="str">
        <f t="shared" si="660"/>
        <v>Yes</v>
      </c>
      <c r="AS1040" t="e">
        <f>NA()</f>
        <v>#N/A</v>
      </c>
      <c r="AT1040" t="e">
        <f>NA()</f>
        <v>#N/A</v>
      </c>
      <c r="AU1040" t="e">
        <f>NA()</f>
        <v>#N/A</v>
      </c>
      <c r="AV1040" t="e">
        <f>NA()</f>
        <v>#N/A</v>
      </c>
      <c r="AW1040" t="e">
        <f>NA()</f>
        <v>#N/A</v>
      </c>
      <c r="AX1040" t="e">
        <f>NA()</f>
        <v>#N/A</v>
      </c>
      <c r="AY1040" t="e">
        <f>NA()</f>
        <v>#N/A</v>
      </c>
      <c r="AZ1040" t="e">
        <f>NA()</f>
        <v>#N/A</v>
      </c>
      <c r="BA1040">
        <v>2</v>
      </c>
      <c r="BB1040" t="s">
        <v>6616</v>
      </c>
      <c r="BC1040" t="e">
        <f>NA()</f>
        <v>#N/A</v>
      </c>
      <c r="BD1040" s="4" t="str">
        <f t="shared" si="661"/>
        <v>No</v>
      </c>
      <c r="BE1040" t="e">
        <f>NA()</f>
        <v>#N/A</v>
      </c>
      <c r="BF1040" s="3" t="str">
        <f t="shared" si="662"/>
        <v>No</v>
      </c>
      <c r="BG1040" t="e">
        <f>NA()</f>
        <v>#N/A</v>
      </c>
      <c r="BH1040" s="3" t="e">
        <f t="shared" si="663"/>
        <v>#N/A</v>
      </c>
      <c r="BI1040" s="3" t="e">
        <f t="shared" si="664"/>
        <v>#N/A</v>
      </c>
      <c r="BJ1040" s="3" t="e">
        <f t="shared" si="665"/>
        <v>#N/A</v>
      </c>
      <c r="BK1040" s="3" t="e">
        <f t="shared" si="666"/>
        <v>#N/A</v>
      </c>
      <c r="BL1040" s="3" t="e">
        <f t="shared" si="667"/>
        <v>#N/A</v>
      </c>
      <c r="BM1040" s="3" t="e">
        <f t="shared" si="668"/>
        <v>#N/A</v>
      </c>
      <c r="BN1040" s="3" t="str">
        <f t="shared" si="669"/>
        <v>Lien&lt;$150</v>
      </c>
      <c r="BO1040" s="3" t="e">
        <f t="shared" si="670"/>
        <v>#N/A</v>
      </c>
      <c r="BP1040" s="3" t="str">
        <f t="shared" si="671"/>
        <v>FV&lt;$10K</v>
      </c>
      <c r="BQ1040" t="s">
        <v>6650</v>
      </c>
      <c r="BR1040" s="3" t="str">
        <f t="shared" si="672"/>
        <v>No, &lt; $20K Lien</v>
      </c>
      <c r="BS1040" s="3" t="str">
        <f t="shared" si="673"/>
        <v>No, Lien &lt; $20K</v>
      </c>
      <c r="BT1040" t="s">
        <v>6650</v>
      </c>
      <c r="BU1040" s="3" t="str">
        <f t="shared" si="674"/>
        <v>Yes</v>
      </c>
      <c r="BV1040" s="3" t="str">
        <f t="shared" si="675"/>
        <v>No</v>
      </c>
      <c r="BW1040" s="3">
        <f t="shared" si="676"/>
        <v>2</v>
      </c>
      <c r="BX1040" s="3" t="str">
        <f t="shared" si="677"/>
        <v>No</v>
      </c>
      <c r="BY1040" s="3">
        <f t="shared" si="678"/>
        <v>1972</v>
      </c>
      <c r="BZ1040">
        <v>1</v>
      </c>
      <c r="CA1040" s="3">
        <f t="shared" si="679"/>
        <v>1972</v>
      </c>
      <c r="CC1040" s="3" t="e">
        <f t="shared" si="680"/>
        <v>#N/A</v>
      </c>
      <c r="CD1040" s="3" t="e">
        <f t="shared" si="681"/>
        <v>#N/A</v>
      </c>
      <c r="CE1040" s="3" t="str">
        <f t="shared" si="682"/>
        <v/>
      </c>
      <c r="CF1040" s="3" t="e">
        <f>HLOOKUP(CE1040,'Valuation Data'!$D$2:$K$5,4,FALSE)</f>
        <v>#N/A</v>
      </c>
      <c r="CG1040" s="3">
        <f t="shared" si="683"/>
        <v>1972</v>
      </c>
      <c r="CH1040" s="3" t="str">
        <f t="shared" si="684"/>
        <v>No</v>
      </c>
      <c r="CI1040" s="3" t="str">
        <f>VLOOKUP(R1040,'Use Codes &amp; County Type'!A:D,4,FALSE)</f>
        <v>V</v>
      </c>
      <c r="CJ1040" s="3" t="str">
        <f t="shared" si="685"/>
        <v>Yes</v>
      </c>
      <c r="CK1040" s="3" t="str">
        <f t="shared" si="686"/>
        <v>No</v>
      </c>
      <c r="CL1040" s="3">
        <f t="shared" si="687"/>
        <v>0</v>
      </c>
      <c r="CM1040" s="3">
        <f t="shared" si="688"/>
        <v>0</v>
      </c>
      <c r="CN1040" s="3" t="e">
        <f t="shared" si="689"/>
        <v>#N/A</v>
      </c>
      <c r="CO1040" s="3" t="e">
        <f t="shared" si="690"/>
        <v>#N/A</v>
      </c>
      <c r="CP1040" s="3" t="e">
        <f t="shared" si="691"/>
        <v>#N/A</v>
      </c>
      <c r="CR1040" s="3" t="str">
        <f t="shared" si="692"/>
        <v>No</v>
      </c>
      <c r="CV1040" s="3" t="str">
        <f t="shared" si="693"/>
        <v>Lien&lt;$150</v>
      </c>
      <c r="CW1040" s="3">
        <f t="shared" si="694"/>
        <v>1039</v>
      </c>
      <c r="CX1040" s="3">
        <f t="shared" si="695"/>
        <v>64.290000000000006</v>
      </c>
      <c r="CY1040" s="3" t="str">
        <f t="shared" si="696"/>
        <v>Ok</v>
      </c>
      <c r="CZ1040" t="e">
        <f>NA()</f>
        <v>#N/A</v>
      </c>
      <c r="DA1040" t="e">
        <f>NA()</f>
        <v>#N/A</v>
      </c>
    </row>
    <row r="1041" spans="1:105" x14ac:dyDescent="0.25">
      <c r="A1041">
        <v>1040</v>
      </c>
      <c r="B1041" t="s">
        <v>3</v>
      </c>
      <c r="C1041" t="s">
        <v>1149</v>
      </c>
      <c r="D1041">
        <v>2447.38</v>
      </c>
      <c r="E1041">
        <v>2017</v>
      </c>
      <c r="F1041">
        <v>2447.38</v>
      </c>
      <c r="G1041">
        <v>2447.38</v>
      </c>
      <c r="H1041" s="3">
        <f t="shared" si="656"/>
        <v>0</v>
      </c>
      <c r="J1041" t="s">
        <v>2735</v>
      </c>
      <c r="K1041" t="s">
        <v>2738</v>
      </c>
      <c r="L1041">
        <v>32011</v>
      </c>
      <c r="M1041" t="s">
        <v>3399</v>
      </c>
      <c r="N1041" t="s">
        <v>4759</v>
      </c>
      <c r="O1041">
        <v>-81.804875017988607</v>
      </c>
      <c r="P1041">
        <v>30.590877114418699</v>
      </c>
      <c r="Q1041" t="s">
        <v>5519</v>
      </c>
      <c r="R1041">
        <v>0</v>
      </c>
      <c r="S1041" t="s">
        <v>6538</v>
      </c>
      <c r="T1041">
        <v>8001</v>
      </c>
      <c r="U1041" t="s">
        <v>6581</v>
      </c>
      <c r="V1041">
        <v>2017</v>
      </c>
      <c r="W1041">
        <v>147525</v>
      </c>
      <c r="X1041">
        <v>2017</v>
      </c>
      <c r="Y1041">
        <v>147525</v>
      </c>
      <c r="Z1041">
        <v>2233.36</v>
      </c>
      <c r="AA1041" s="3">
        <f t="shared" si="657"/>
        <v>0.91255138147733494</v>
      </c>
      <c r="AB1041" t="s">
        <v>6616</v>
      </c>
      <c r="AC1041" t="s">
        <v>6616</v>
      </c>
      <c r="AI1041" t="s">
        <v>6618</v>
      </c>
      <c r="AJ1041" t="s">
        <v>6618</v>
      </c>
      <c r="AK1041" t="s">
        <v>6618</v>
      </c>
      <c r="AL1041">
        <v>0</v>
      </c>
      <c r="AM1041">
        <v>0</v>
      </c>
      <c r="AN1041">
        <v>0</v>
      </c>
      <c r="AO1041">
        <v>0</v>
      </c>
      <c r="AP1041" s="3" t="str">
        <f t="shared" si="658"/>
        <v>No</v>
      </c>
      <c r="AQ1041" s="3" t="str">
        <f t="shared" si="659"/>
        <v>No</v>
      </c>
      <c r="AR1041" s="3" t="str">
        <f t="shared" si="660"/>
        <v>No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4</v>
      </c>
      <c r="AY1041" t="s">
        <v>6634</v>
      </c>
      <c r="AZ1041" t="s">
        <v>6638</v>
      </c>
      <c r="BA1041">
        <v>0</v>
      </c>
      <c r="BB1041" t="s">
        <v>6616</v>
      </c>
      <c r="BC1041" t="s">
        <v>6616</v>
      </c>
      <c r="BD1041" s="4" t="str">
        <f t="shared" si="661"/>
        <v>No</v>
      </c>
      <c r="BE1041" t="s">
        <v>6640</v>
      </c>
      <c r="BF1041" s="3" t="str">
        <f t="shared" si="662"/>
        <v>No</v>
      </c>
      <c r="BG1041" t="s">
        <v>6645</v>
      </c>
      <c r="BH1041" s="3" t="str">
        <f t="shared" si="663"/>
        <v>SR 200</v>
      </c>
      <c r="BI1041" s="3" t="str">
        <f t="shared" si="664"/>
        <v>Callahan</v>
      </c>
      <c r="BJ1041" s="3" t="str">
        <f t="shared" si="665"/>
        <v>Florida</v>
      </c>
      <c r="BK1041" s="3">
        <f t="shared" si="666"/>
        <v>32011</v>
      </c>
      <c r="BL1041" s="3" t="str">
        <f t="shared" si="667"/>
        <v>SR 200 CALLAHAN FL 32011</v>
      </c>
      <c r="BM1041" s="3" t="str">
        <f t="shared" si="668"/>
        <v/>
      </c>
      <c r="BN1041" s="3" t="str">
        <f t="shared" si="669"/>
        <v>Pass</v>
      </c>
      <c r="BO1041" s="3" t="str">
        <f t="shared" si="670"/>
        <v>No</v>
      </c>
      <c r="BP1041" s="3" t="str">
        <f t="shared" si="671"/>
        <v>FV&lt;$10K</v>
      </c>
      <c r="BQ1041" t="s">
        <v>6650</v>
      </c>
      <c r="BR1041" s="3" t="str">
        <f t="shared" si="672"/>
        <v>No, &lt; $20K Lien</v>
      </c>
      <c r="BS1041" s="3" t="str">
        <f t="shared" si="673"/>
        <v>No, Lien &lt; $20K</v>
      </c>
      <c r="BT1041" t="s">
        <v>6650</v>
      </c>
      <c r="BU1041" s="3" t="str">
        <f t="shared" si="674"/>
        <v>No</v>
      </c>
      <c r="BV1041" s="3" t="str">
        <f t="shared" si="675"/>
        <v>No</v>
      </c>
      <c r="BW1041" s="3">
        <f t="shared" si="676"/>
        <v>0</v>
      </c>
      <c r="BX1041" s="3" t="str">
        <f t="shared" si="677"/>
        <v>No</v>
      </c>
      <c r="BY1041" s="3">
        <f t="shared" si="678"/>
        <v>147525</v>
      </c>
      <c r="BZ1041">
        <v>1</v>
      </c>
      <c r="CA1041" s="3">
        <f t="shared" si="679"/>
        <v>147525</v>
      </c>
      <c r="CC1041" s="3">
        <f t="shared" si="680"/>
        <v>0</v>
      </c>
      <c r="CD1041" s="3">
        <f t="shared" si="681"/>
        <v>0</v>
      </c>
      <c r="CE1041" s="3" t="str">
        <f t="shared" si="682"/>
        <v/>
      </c>
      <c r="CF1041" s="3" t="e">
        <f>HLOOKUP(CE1041,'Valuation Data'!$D$2:$K$5,4,FALSE)</f>
        <v>#N/A</v>
      </c>
      <c r="CG1041" s="3">
        <f t="shared" si="683"/>
        <v>147525</v>
      </c>
      <c r="CH1041" s="3" t="str">
        <f t="shared" si="684"/>
        <v>No</v>
      </c>
      <c r="CI1041" s="3" t="str">
        <f>VLOOKUP(R1041,'Use Codes &amp; County Type'!A:D,4,FALSE)</f>
        <v>V</v>
      </c>
      <c r="CJ1041" s="3" t="str">
        <f t="shared" si="685"/>
        <v>Yes</v>
      </c>
      <c r="CK1041" s="3" t="str">
        <f t="shared" si="686"/>
        <v>No</v>
      </c>
      <c r="CL1041" s="3">
        <f t="shared" si="687"/>
        <v>0</v>
      </c>
      <c r="CM1041" s="3">
        <f t="shared" si="688"/>
        <v>0</v>
      </c>
      <c r="CN1041" s="3">
        <f t="shared" si="689"/>
        <v>9789.52</v>
      </c>
      <c r="CO1041" s="3">
        <f t="shared" si="690"/>
        <v>-9789.52</v>
      </c>
      <c r="CP1041" s="3">
        <f t="shared" si="691"/>
        <v>6.6358379935604131E-2</v>
      </c>
      <c r="CR1041" s="3" t="str">
        <f t="shared" si="692"/>
        <v>No</v>
      </c>
      <c r="CV1041" s="3" t="str">
        <f t="shared" si="693"/>
        <v>Vacant, No Sales Data</v>
      </c>
      <c r="CW1041" s="3">
        <f t="shared" si="694"/>
        <v>1040</v>
      </c>
      <c r="CX1041" s="3">
        <f t="shared" si="695"/>
        <v>2447.38</v>
      </c>
      <c r="CY1041" s="3" t="str">
        <f t="shared" si="696"/>
        <v>Ok</v>
      </c>
      <c r="CZ1041">
        <v>0</v>
      </c>
      <c r="DA1041">
        <v>0</v>
      </c>
    </row>
    <row r="1042" spans="1:105" x14ac:dyDescent="0.25">
      <c r="A1042">
        <v>1041</v>
      </c>
      <c r="B1042" t="s">
        <v>3</v>
      </c>
      <c r="C1042" t="s">
        <v>1150</v>
      </c>
      <c r="D1042">
        <v>2324.81</v>
      </c>
      <c r="E1042">
        <v>2017</v>
      </c>
      <c r="F1042">
        <v>2324.81</v>
      </c>
      <c r="G1042">
        <v>2324.81</v>
      </c>
      <c r="H1042" s="3">
        <f t="shared" si="656"/>
        <v>0</v>
      </c>
      <c r="J1042" t="s">
        <v>2735</v>
      </c>
      <c r="K1042" t="s">
        <v>2738</v>
      </c>
      <c r="L1042">
        <v>32011</v>
      </c>
      <c r="M1042" t="s">
        <v>3399</v>
      </c>
      <c r="N1042" t="s">
        <v>4759</v>
      </c>
      <c r="O1042">
        <v>-81.804846828043907</v>
      </c>
      <c r="P1042">
        <v>30.5885749457705</v>
      </c>
      <c r="Q1042" t="s">
        <v>5520</v>
      </c>
      <c r="R1042">
        <v>0</v>
      </c>
      <c r="S1042" t="s">
        <v>6538</v>
      </c>
      <c r="T1042">
        <v>8001</v>
      </c>
      <c r="U1042" t="s">
        <v>6581</v>
      </c>
      <c r="V1042">
        <v>2017</v>
      </c>
      <c r="W1042">
        <v>140040</v>
      </c>
      <c r="X1042">
        <v>2017</v>
      </c>
      <c r="Y1042">
        <v>140040</v>
      </c>
      <c r="Z1042">
        <v>2120.0300000000002</v>
      </c>
      <c r="AA1042" s="3">
        <f t="shared" si="657"/>
        <v>0.91191538233231972</v>
      </c>
      <c r="AB1042" t="s">
        <v>6616</v>
      </c>
      <c r="AC1042" t="s">
        <v>6616</v>
      </c>
      <c r="AI1042" t="s">
        <v>6618</v>
      </c>
      <c r="AJ1042" t="s">
        <v>6618</v>
      </c>
      <c r="AK1042" t="s">
        <v>6618</v>
      </c>
      <c r="AL1042" t="s">
        <v>6618</v>
      </c>
      <c r="AM1042">
        <v>0</v>
      </c>
      <c r="AN1042">
        <v>0</v>
      </c>
      <c r="AO1042">
        <v>0</v>
      </c>
      <c r="AP1042" s="3" t="str">
        <f t="shared" si="658"/>
        <v>No</v>
      </c>
      <c r="AQ1042" s="3" t="str">
        <f t="shared" si="659"/>
        <v>No</v>
      </c>
      <c r="AR1042" s="3" t="str">
        <f t="shared" si="660"/>
        <v>No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8</v>
      </c>
      <c r="AY1042" t="s">
        <v>6634</v>
      </c>
      <c r="AZ1042" t="s">
        <v>6638</v>
      </c>
      <c r="BA1042">
        <v>0</v>
      </c>
      <c r="BB1042" t="s">
        <v>6616</v>
      </c>
      <c r="BC1042" t="s">
        <v>6616</v>
      </c>
      <c r="BD1042" s="4" t="str">
        <f t="shared" si="661"/>
        <v>No</v>
      </c>
      <c r="BE1042" t="s">
        <v>6640</v>
      </c>
      <c r="BF1042" s="3" t="str">
        <f t="shared" si="662"/>
        <v>No</v>
      </c>
      <c r="BG1042" t="s">
        <v>6645</v>
      </c>
      <c r="BH1042" s="3" t="str">
        <f t="shared" si="663"/>
        <v>SR 200</v>
      </c>
      <c r="BI1042" s="3" t="str">
        <f t="shared" si="664"/>
        <v>Callahan</v>
      </c>
      <c r="BJ1042" s="3" t="str">
        <f t="shared" si="665"/>
        <v>Florida</v>
      </c>
      <c r="BK1042" s="3">
        <f t="shared" si="666"/>
        <v>32011</v>
      </c>
      <c r="BL1042" s="3" t="str">
        <f t="shared" si="667"/>
        <v>SR 200 CALLAHAN FL 32011</v>
      </c>
      <c r="BM1042" s="3" t="str">
        <f t="shared" si="668"/>
        <v/>
      </c>
      <c r="BN1042" s="3" t="str">
        <f t="shared" si="669"/>
        <v>Pass</v>
      </c>
      <c r="BO1042" s="3" t="str">
        <f t="shared" si="670"/>
        <v>No</v>
      </c>
      <c r="BP1042" s="3" t="str">
        <f t="shared" si="671"/>
        <v>FV&lt;$10K</v>
      </c>
      <c r="BQ1042" t="s">
        <v>6650</v>
      </c>
      <c r="BR1042" s="3" t="str">
        <f t="shared" si="672"/>
        <v>No, &lt; $20K Lien</v>
      </c>
      <c r="BS1042" s="3" t="str">
        <f t="shared" si="673"/>
        <v>No, Lien &lt; $20K</v>
      </c>
      <c r="BT1042" t="s">
        <v>6650</v>
      </c>
      <c r="BU1042" s="3" t="str">
        <f t="shared" si="674"/>
        <v>No</v>
      </c>
      <c r="BV1042" s="3" t="str">
        <f t="shared" si="675"/>
        <v>No</v>
      </c>
      <c r="BW1042" s="3">
        <f t="shared" si="676"/>
        <v>0</v>
      </c>
      <c r="BX1042" s="3" t="str">
        <f t="shared" si="677"/>
        <v>No</v>
      </c>
      <c r="BY1042" s="3">
        <f t="shared" si="678"/>
        <v>140040</v>
      </c>
      <c r="BZ1042">
        <v>1</v>
      </c>
      <c r="CA1042" s="3">
        <f t="shared" si="679"/>
        <v>140040</v>
      </c>
      <c r="CC1042" s="3">
        <f t="shared" si="680"/>
        <v>0</v>
      </c>
      <c r="CD1042" s="3">
        <f t="shared" si="681"/>
        <v>0</v>
      </c>
      <c r="CE1042" s="3" t="str">
        <f t="shared" si="682"/>
        <v/>
      </c>
      <c r="CF1042" s="3" t="e">
        <f>HLOOKUP(CE1042,'Valuation Data'!$D$2:$K$5,4,FALSE)</f>
        <v>#N/A</v>
      </c>
      <c r="CG1042" s="3">
        <f t="shared" si="683"/>
        <v>140040</v>
      </c>
      <c r="CH1042" s="3" t="str">
        <f t="shared" si="684"/>
        <v>No</v>
      </c>
      <c r="CI1042" s="3" t="str">
        <f>VLOOKUP(R1042,'Use Codes &amp; County Type'!A:D,4,FALSE)</f>
        <v>V</v>
      </c>
      <c r="CJ1042" s="3" t="str">
        <f t="shared" si="685"/>
        <v>Yes</v>
      </c>
      <c r="CK1042" s="3" t="str">
        <f t="shared" si="686"/>
        <v>No</v>
      </c>
      <c r="CL1042" s="3">
        <f t="shared" si="687"/>
        <v>0</v>
      </c>
      <c r="CM1042" s="3">
        <f t="shared" si="688"/>
        <v>0</v>
      </c>
      <c r="CN1042" s="3">
        <f t="shared" si="689"/>
        <v>9299.24</v>
      </c>
      <c r="CO1042" s="3">
        <f t="shared" si="690"/>
        <v>-9299.24</v>
      </c>
      <c r="CP1042" s="3">
        <f t="shared" si="691"/>
        <v>6.6404170237075122E-2</v>
      </c>
      <c r="CR1042" s="3" t="str">
        <f t="shared" si="692"/>
        <v>No</v>
      </c>
      <c r="CV1042" s="3" t="str">
        <f t="shared" si="693"/>
        <v>Vacant, No Sales Data</v>
      </c>
      <c r="CW1042" s="3">
        <f t="shared" si="694"/>
        <v>1041</v>
      </c>
      <c r="CX1042" s="3">
        <f t="shared" si="695"/>
        <v>2324.81</v>
      </c>
      <c r="CY1042" s="3" t="str">
        <f t="shared" si="696"/>
        <v>Ok</v>
      </c>
      <c r="CZ1042">
        <v>0</v>
      </c>
      <c r="DA1042">
        <v>0</v>
      </c>
    </row>
    <row r="1043" spans="1:105" x14ac:dyDescent="0.25">
      <c r="A1043">
        <v>1042</v>
      </c>
      <c r="B1043" t="s">
        <v>3</v>
      </c>
      <c r="C1043" t="s">
        <v>1151</v>
      </c>
      <c r="D1043">
        <v>59.72</v>
      </c>
      <c r="E1043">
        <v>2017</v>
      </c>
      <c r="F1043">
        <v>59.72</v>
      </c>
      <c r="G1043">
        <v>59.72</v>
      </c>
      <c r="H1043" s="3">
        <f t="shared" si="656"/>
        <v>0</v>
      </c>
      <c r="J1043" t="s">
        <v>2735</v>
      </c>
      <c r="K1043" t="s">
        <v>2738</v>
      </c>
      <c r="L1043">
        <v>32011</v>
      </c>
      <c r="M1043" t="s">
        <v>3399</v>
      </c>
      <c r="N1043" t="s">
        <v>4759</v>
      </c>
      <c r="O1043">
        <v>-81.794599382828807</v>
      </c>
      <c r="P1043">
        <v>30.589042955936598</v>
      </c>
      <c r="Q1043" t="s">
        <v>5521</v>
      </c>
      <c r="R1043">
        <v>0</v>
      </c>
      <c r="S1043" t="s">
        <v>6538</v>
      </c>
      <c r="T1043">
        <v>8001</v>
      </c>
      <c r="U1043" t="s">
        <v>6581</v>
      </c>
      <c r="V1043">
        <v>2017</v>
      </c>
      <c r="W1043">
        <v>1597</v>
      </c>
      <c r="X1043">
        <v>2017</v>
      </c>
      <c r="Y1043">
        <v>1815</v>
      </c>
      <c r="Z1043">
        <v>25.63</v>
      </c>
      <c r="AA1043" s="3">
        <f t="shared" si="657"/>
        <v>0.42916945746818486</v>
      </c>
      <c r="AE1043" t="s">
        <v>6616</v>
      </c>
      <c r="AG1043" t="s">
        <v>6616</v>
      </c>
      <c r="AH1043" t="s">
        <v>6616</v>
      </c>
      <c r="AI1043" t="s">
        <v>6619</v>
      </c>
      <c r="AJ1043" t="s">
        <v>6618</v>
      </c>
      <c r="AK1043" t="s">
        <v>6619</v>
      </c>
      <c r="AL1043" t="s">
        <v>6618</v>
      </c>
      <c r="AM1043">
        <v>0</v>
      </c>
      <c r="AN1043">
        <v>0</v>
      </c>
      <c r="AO1043">
        <v>0</v>
      </c>
      <c r="AP1043" s="3" t="str">
        <f t="shared" si="658"/>
        <v>No</v>
      </c>
      <c r="AQ1043" s="3" t="str">
        <f t="shared" si="659"/>
        <v>Yes</v>
      </c>
      <c r="AR1043" s="3" t="str">
        <f t="shared" si="660"/>
        <v>No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1</v>
      </c>
      <c r="AY1043" t="s">
        <v>6636</v>
      </c>
      <c r="AZ1043">
        <v>0</v>
      </c>
      <c r="BA1043">
        <v>0</v>
      </c>
      <c r="BB1043" t="s">
        <v>6616</v>
      </c>
      <c r="BC1043" t="s">
        <v>6616</v>
      </c>
      <c r="BD1043" s="4" t="str">
        <f t="shared" si="661"/>
        <v>No</v>
      </c>
      <c r="BE1043" t="s">
        <v>6640</v>
      </c>
      <c r="BF1043" s="3" t="str">
        <f t="shared" si="662"/>
        <v>No</v>
      </c>
      <c r="BG1043" t="s">
        <v>6645</v>
      </c>
      <c r="BH1043" s="3" t="str">
        <f t="shared" si="663"/>
        <v>SR 200</v>
      </c>
      <c r="BI1043" s="3" t="str">
        <f t="shared" si="664"/>
        <v>Callahan</v>
      </c>
      <c r="BJ1043" s="3" t="str">
        <f t="shared" si="665"/>
        <v>Florida</v>
      </c>
      <c r="BK1043" s="3">
        <f t="shared" si="666"/>
        <v>32011</v>
      </c>
      <c r="BL1043" s="3" t="str">
        <f t="shared" si="667"/>
        <v>SR 200 CALLAHAN FL 32011</v>
      </c>
      <c r="BM1043" s="3" t="str">
        <f t="shared" si="668"/>
        <v/>
      </c>
      <c r="BN1043" s="3" t="str">
        <f t="shared" si="669"/>
        <v>Lien&lt;$150</v>
      </c>
      <c r="BO1043" s="3" t="str">
        <f t="shared" si="670"/>
        <v>No</v>
      </c>
      <c r="BP1043" s="3" t="str">
        <f t="shared" si="671"/>
        <v>FV&lt;$10K</v>
      </c>
      <c r="BQ1043" t="s">
        <v>6650</v>
      </c>
      <c r="BR1043" s="3" t="str">
        <f t="shared" si="672"/>
        <v>No, &lt; $20K Lien</v>
      </c>
      <c r="BS1043" s="3" t="str">
        <f t="shared" si="673"/>
        <v>No, Lien &lt; $20K</v>
      </c>
      <c r="BT1043" t="s">
        <v>6650</v>
      </c>
      <c r="BU1043" s="3" t="str">
        <f t="shared" si="674"/>
        <v>No</v>
      </c>
      <c r="BV1043" s="3" t="str">
        <f t="shared" si="675"/>
        <v>No</v>
      </c>
      <c r="BW1043" s="3">
        <f t="shared" si="676"/>
        <v>0</v>
      </c>
      <c r="BX1043" s="3" t="str">
        <f t="shared" si="677"/>
        <v>No</v>
      </c>
      <c r="BY1043" s="3">
        <f t="shared" si="678"/>
        <v>1597</v>
      </c>
      <c r="BZ1043">
        <v>1</v>
      </c>
      <c r="CA1043" s="3">
        <f t="shared" si="679"/>
        <v>1597</v>
      </c>
      <c r="CC1043" s="3">
        <f t="shared" si="680"/>
        <v>0</v>
      </c>
      <c r="CD1043" s="3">
        <f t="shared" si="681"/>
        <v>0</v>
      </c>
      <c r="CE1043" s="3" t="str">
        <f t="shared" si="682"/>
        <v/>
      </c>
      <c r="CF1043" s="3" t="e">
        <f>HLOOKUP(CE1043,'Valuation Data'!$D$2:$K$5,4,FALSE)</f>
        <v>#N/A</v>
      </c>
      <c r="CG1043" s="3">
        <f t="shared" si="683"/>
        <v>1597</v>
      </c>
      <c r="CH1043" s="3" t="str">
        <f t="shared" si="684"/>
        <v>No</v>
      </c>
      <c r="CI1043" s="3" t="str">
        <f>VLOOKUP(R1043,'Use Codes &amp; County Type'!A:D,4,FALSE)</f>
        <v>V</v>
      </c>
      <c r="CJ1043" s="3" t="str">
        <f t="shared" si="685"/>
        <v>Yes</v>
      </c>
      <c r="CK1043" s="3" t="str">
        <f t="shared" si="686"/>
        <v>No</v>
      </c>
      <c r="CL1043" s="3">
        <f t="shared" si="687"/>
        <v>0</v>
      </c>
      <c r="CM1043" s="3">
        <f t="shared" si="688"/>
        <v>0</v>
      </c>
      <c r="CN1043" s="3">
        <f t="shared" si="689"/>
        <v>238.88</v>
      </c>
      <c r="CO1043" s="3">
        <f t="shared" si="690"/>
        <v>-238.88</v>
      </c>
      <c r="CP1043" s="3">
        <f t="shared" si="691"/>
        <v>0.14958046336881653</v>
      </c>
      <c r="CR1043" s="3" t="str">
        <f t="shared" si="692"/>
        <v>No</v>
      </c>
      <c r="CV1043" s="3" t="str">
        <f t="shared" si="693"/>
        <v>Lien&lt;$150</v>
      </c>
      <c r="CW1043" s="3">
        <f t="shared" si="694"/>
        <v>1042</v>
      </c>
      <c r="CX1043" s="3">
        <f t="shared" si="695"/>
        <v>59.72</v>
      </c>
      <c r="CY1043" s="3" t="str">
        <f t="shared" si="696"/>
        <v>Ok</v>
      </c>
      <c r="CZ1043">
        <v>0</v>
      </c>
      <c r="DA1043">
        <v>0</v>
      </c>
    </row>
    <row r="1044" spans="1:105" x14ac:dyDescent="0.25">
      <c r="A1044">
        <v>1043</v>
      </c>
      <c r="B1044" t="s">
        <v>3</v>
      </c>
      <c r="C1044" t="s">
        <v>1152</v>
      </c>
      <c r="D1044">
        <v>424.95</v>
      </c>
      <c r="E1044">
        <v>2017</v>
      </c>
      <c r="F1044">
        <v>424.95</v>
      </c>
      <c r="G1044">
        <v>424.95</v>
      </c>
      <c r="H1044" s="3">
        <f t="shared" si="656"/>
        <v>0</v>
      </c>
      <c r="J1044" t="s">
        <v>2735</v>
      </c>
      <c r="K1044" t="s">
        <v>2738</v>
      </c>
      <c r="L1044">
        <v>32011</v>
      </c>
      <c r="M1044" t="s">
        <v>3399</v>
      </c>
      <c r="N1044" t="s">
        <v>4759</v>
      </c>
      <c r="O1044">
        <v>-81.792916819035597</v>
      </c>
      <c r="P1044">
        <v>30.587527995548299</v>
      </c>
      <c r="Q1044" t="s">
        <v>5522</v>
      </c>
      <c r="R1044">
        <v>0</v>
      </c>
      <c r="S1044" t="s">
        <v>6538</v>
      </c>
      <c r="T1044">
        <v>8001</v>
      </c>
      <c r="U1044" t="s">
        <v>6581</v>
      </c>
      <c r="V1044">
        <v>2017</v>
      </c>
      <c r="W1044">
        <v>24000</v>
      </c>
      <c r="X1044">
        <v>2017</v>
      </c>
      <c r="Y1044">
        <v>24000</v>
      </c>
      <c r="Z1044">
        <v>363.34</v>
      </c>
      <c r="AA1044" s="3">
        <f t="shared" si="657"/>
        <v>0.85501823743969874</v>
      </c>
      <c r="AB1044" t="s">
        <v>6616</v>
      </c>
      <c r="AI1044" t="s">
        <v>6618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 s="3" t="str">
        <f t="shared" si="658"/>
        <v>No</v>
      </c>
      <c r="AQ1044" s="3" t="str">
        <f t="shared" si="659"/>
        <v>No</v>
      </c>
      <c r="AR1044" s="3" t="str">
        <f t="shared" si="660"/>
        <v>No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 t="s">
        <v>6634</v>
      </c>
      <c r="AZ1044">
        <v>0</v>
      </c>
      <c r="BA1044">
        <v>0</v>
      </c>
      <c r="BB1044" t="s">
        <v>6616</v>
      </c>
      <c r="BC1044" t="s">
        <v>6616</v>
      </c>
      <c r="BD1044" s="4" t="str">
        <f t="shared" si="661"/>
        <v>No</v>
      </c>
      <c r="BE1044" t="s">
        <v>6640</v>
      </c>
      <c r="BF1044" s="3" t="str">
        <f t="shared" si="662"/>
        <v>No</v>
      </c>
      <c r="BG1044" t="s">
        <v>6645</v>
      </c>
      <c r="BH1044" s="3" t="str">
        <f t="shared" si="663"/>
        <v>SR 200</v>
      </c>
      <c r="BI1044" s="3" t="str">
        <f t="shared" si="664"/>
        <v>Callahan</v>
      </c>
      <c r="BJ1044" s="3" t="str">
        <f t="shared" si="665"/>
        <v>Florida</v>
      </c>
      <c r="BK1044" s="3">
        <f t="shared" si="666"/>
        <v>32011</v>
      </c>
      <c r="BL1044" s="3" t="str">
        <f t="shared" si="667"/>
        <v>SR 200 CALLAHAN FL 32011</v>
      </c>
      <c r="BM1044" s="3" t="str">
        <f t="shared" si="668"/>
        <v/>
      </c>
      <c r="BN1044" s="3" t="str">
        <f t="shared" si="669"/>
        <v>Pass</v>
      </c>
      <c r="BO1044" s="3" t="str">
        <f t="shared" si="670"/>
        <v>No</v>
      </c>
      <c r="BP1044" s="3" t="str">
        <f t="shared" si="671"/>
        <v>FV&lt;$10K</v>
      </c>
      <c r="BQ1044" t="s">
        <v>6650</v>
      </c>
      <c r="BR1044" s="3" t="str">
        <f t="shared" si="672"/>
        <v>No, &lt; $20K Lien</v>
      </c>
      <c r="BS1044" s="3" t="str">
        <f t="shared" si="673"/>
        <v>No, Lien &lt; $20K</v>
      </c>
      <c r="BT1044" t="s">
        <v>6650</v>
      </c>
      <c r="BU1044" s="3" t="str">
        <f t="shared" si="674"/>
        <v>No</v>
      </c>
      <c r="BV1044" s="3" t="str">
        <f t="shared" si="675"/>
        <v>No</v>
      </c>
      <c r="BW1044" s="3">
        <f t="shared" si="676"/>
        <v>0</v>
      </c>
      <c r="BX1044" s="3" t="str">
        <f t="shared" si="677"/>
        <v>No</v>
      </c>
      <c r="BY1044" s="3">
        <f t="shared" si="678"/>
        <v>24000</v>
      </c>
      <c r="BZ1044">
        <v>1</v>
      </c>
      <c r="CA1044" s="3">
        <f t="shared" si="679"/>
        <v>24000</v>
      </c>
      <c r="CC1044" s="3">
        <f t="shared" si="680"/>
        <v>0</v>
      </c>
      <c r="CD1044" s="3">
        <f t="shared" si="681"/>
        <v>0</v>
      </c>
      <c r="CE1044" s="3" t="str">
        <f t="shared" si="682"/>
        <v/>
      </c>
      <c r="CF1044" s="3" t="e">
        <f>HLOOKUP(CE1044,'Valuation Data'!$D$2:$K$5,4,FALSE)</f>
        <v>#N/A</v>
      </c>
      <c r="CG1044" s="3">
        <f t="shared" si="683"/>
        <v>24000</v>
      </c>
      <c r="CH1044" s="3" t="str">
        <f t="shared" si="684"/>
        <v>No</v>
      </c>
      <c r="CI1044" s="3" t="str">
        <f>VLOOKUP(R1044,'Use Codes &amp; County Type'!A:D,4,FALSE)</f>
        <v>V</v>
      </c>
      <c r="CJ1044" s="3" t="str">
        <f t="shared" si="685"/>
        <v>Yes</v>
      </c>
      <c r="CK1044" s="3" t="str">
        <f t="shared" si="686"/>
        <v>No</v>
      </c>
      <c r="CL1044" s="3">
        <f t="shared" si="687"/>
        <v>0</v>
      </c>
      <c r="CM1044" s="3">
        <f t="shared" si="688"/>
        <v>0</v>
      </c>
      <c r="CN1044" s="3">
        <f t="shared" si="689"/>
        <v>1699.8</v>
      </c>
      <c r="CO1044" s="3">
        <f t="shared" si="690"/>
        <v>-1699.8</v>
      </c>
      <c r="CP1044" s="3">
        <f t="shared" si="691"/>
        <v>7.0824999999999999E-2</v>
      </c>
      <c r="CR1044" s="3" t="str">
        <f t="shared" si="692"/>
        <v>No</v>
      </c>
      <c r="CV1044" s="3" t="str">
        <f t="shared" si="693"/>
        <v>FMV&lt;$30K</v>
      </c>
      <c r="CW1044" s="3">
        <f t="shared" si="694"/>
        <v>1043</v>
      </c>
      <c r="CX1044" s="3">
        <f t="shared" si="695"/>
        <v>424.95</v>
      </c>
      <c r="CY1044" s="3" t="str">
        <f t="shared" si="696"/>
        <v>Ok</v>
      </c>
      <c r="CZ1044">
        <v>0</v>
      </c>
      <c r="DA1044">
        <v>0</v>
      </c>
    </row>
    <row r="1045" spans="1:105" x14ac:dyDescent="0.25">
      <c r="A1045">
        <v>1044</v>
      </c>
      <c r="B1045" t="s">
        <v>3</v>
      </c>
      <c r="C1045" t="s">
        <v>1153</v>
      </c>
      <c r="D1045">
        <v>2044.06</v>
      </c>
      <c r="E1045">
        <v>2017</v>
      </c>
      <c r="F1045">
        <v>2044.06</v>
      </c>
      <c r="G1045">
        <v>2044.06</v>
      </c>
      <c r="H1045" s="3">
        <f t="shared" si="656"/>
        <v>0</v>
      </c>
      <c r="I1045">
        <v>450584</v>
      </c>
      <c r="J1045" t="s">
        <v>2735</v>
      </c>
      <c r="K1045" t="s">
        <v>2738</v>
      </c>
      <c r="L1045">
        <v>32011</v>
      </c>
      <c r="M1045" t="s">
        <v>3510</v>
      </c>
      <c r="N1045" t="s">
        <v>4759</v>
      </c>
      <c r="O1045">
        <v>-81.793704057400902</v>
      </c>
      <c r="P1045">
        <v>30.587207391713601</v>
      </c>
      <c r="Q1045" t="s">
        <v>5523</v>
      </c>
      <c r="R1045">
        <v>2</v>
      </c>
      <c r="S1045" t="s">
        <v>6535</v>
      </c>
      <c r="T1045">
        <v>1006</v>
      </c>
      <c r="U1045" t="s">
        <v>6578</v>
      </c>
      <c r="V1045">
        <v>2017</v>
      </c>
      <c r="W1045">
        <v>122892</v>
      </c>
      <c r="X1045">
        <v>2017</v>
      </c>
      <c r="Y1045">
        <v>122892</v>
      </c>
      <c r="Z1045">
        <v>1860.44</v>
      </c>
      <c r="AA1045" s="3">
        <f t="shared" si="657"/>
        <v>0.91016897742727709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 s="3" t="str">
        <f t="shared" si="658"/>
        <v>No</v>
      </c>
      <c r="AQ1045" s="3" t="str">
        <f t="shared" si="659"/>
        <v>No</v>
      </c>
      <c r="AR1045" s="3" t="str">
        <f t="shared" si="660"/>
        <v>No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 t="s">
        <v>6634</v>
      </c>
      <c r="AZ1045">
        <v>0</v>
      </c>
      <c r="BA1045">
        <v>0</v>
      </c>
      <c r="BB1045" t="s">
        <v>6616</v>
      </c>
      <c r="BC1045">
        <v>0</v>
      </c>
      <c r="BD1045" s="4" t="str">
        <f t="shared" si="661"/>
        <v>No</v>
      </c>
      <c r="BE1045" t="s">
        <v>6640</v>
      </c>
      <c r="BF1045" s="3" t="str">
        <f t="shared" si="662"/>
        <v>No</v>
      </c>
      <c r="BG1045" t="s">
        <v>6645</v>
      </c>
      <c r="BH1045" s="3" t="str">
        <f t="shared" si="663"/>
        <v>450584 SR 200</v>
      </c>
      <c r="BI1045" s="3" t="str">
        <f t="shared" si="664"/>
        <v>Callahan</v>
      </c>
      <c r="BJ1045" s="3" t="str">
        <f t="shared" si="665"/>
        <v>Florida</v>
      </c>
      <c r="BK1045" s="3">
        <f t="shared" si="666"/>
        <v>32011</v>
      </c>
      <c r="BL1045" s="3" t="str">
        <f t="shared" si="667"/>
        <v>450584 SR 200 CALLAHAN FL 32011</v>
      </c>
      <c r="BM1045" s="3" t="str">
        <f t="shared" si="668"/>
        <v/>
      </c>
      <c r="BN1045" s="3" t="str">
        <f t="shared" si="669"/>
        <v>Pass</v>
      </c>
      <c r="BO1045" s="3" t="str">
        <f t="shared" si="670"/>
        <v>No</v>
      </c>
      <c r="BP1045" s="3" t="str">
        <f t="shared" si="671"/>
        <v>FV&lt;$10K</v>
      </c>
      <c r="BQ1045" t="s">
        <v>6650</v>
      </c>
      <c r="BR1045" s="3" t="str">
        <f t="shared" si="672"/>
        <v>No, &lt; $20K Lien</v>
      </c>
      <c r="BS1045" s="3" t="str">
        <f t="shared" si="673"/>
        <v>No, Lien &lt; $20K</v>
      </c>
      <c r="BT1045" t="s">
        <v>6650</v>
      </c>
      <c r="BU1045" s="3" t="str">
        <f t="shared" si="674"/>
        <v>No</v>
      </c>
      <c r="BV1045" s="3" t="str">
        <f t="shared" si="675"/>
        <v>No</v>
      </c>
      <c r="BW1045" s="3">
        <f t="shared" si="676"/>
        <v>0</v>
      </c>
      <c r="BX1045" s="3" t="str">
        <f t="shared" si="677"/>
        <v>No</v>
      </c>
      <c r="BY1045" s="3">
        <f t="shared" si="678"/>
        <v>122892</v>
      </c>
      <c r="BZ1045">
        <v>1</v>
      </c>
      <c r="CA1045" s="3">
        <f t="shared" si="679"/>
        <v>122892</v>
      </c>
      <c r="CC1045" s="3">
        <f t="shared" si="680"/>
        <v>0</v>
      </c>
      <c r="CD1045" s="3">
        <f t="shared" si="681"/>
        <v>0</v>
      </c>
      <c r="CE1045" s="3" t="str">
        <f t="shared" si="682"/>
        <v/>
      </c>
      <c r="CF1045" s="3" t="e">
        <f>HLOOKUP(CE1045,'Valuation Data'!$D$2:$K$5,4,FALSE)</f>
        <v>#N/A</v>
      </c>
      <c r="CG1045" s="3">
        <f t="shared" si="683"/>
        <v>122892</v>
      </c>
      <c r="CH1045" s="3" t="str">
        <f t="shared" si="684"/>
        <v>No</v>
      </c>
      <c r="CI1045" s="3" t="str">
        <f>VLOOKUP(R1045,'Use Codes &amp; County Type'!A:D,4,FALSE)</f>
        <v>R</v>
      </c>
      <c r="CJ1045" s="3" t="str">
        <f t="shared" si="685"/>
        <v>No</v>
      </c>
      <c r="CK1045" s="3" t="str">
        <f t="shared" si="686"/>
        <v>No</v>
      </c>
      <c r="CL1045" s="3">
        <f t="shared" si="687"/>
        <v>0.35</v>
      </c>
      <c r="CM1045" s="3">
        <f t="shared" si="688"/>
        <v>43012.2</v>
      </c>
      <c r="CN1045" s="3">
        <f t="shared" si="689"/>
        <v>8176.24</v>
      </c>
      <c r="CO1045" s="3">
        <f t="shared" si="690"/>
        <v>34835.96</v>
      </c>
      <c r="CP1045" s="3">
        <f t="shared" si="691"/>
        <v>6.6531914201087131E-2</v>
      </c>
      <c r="CR1045" s="3" t="str">
        <f t="shared" si="692"/>
        <v>No</v>
      </c>
      <c r="CV1045" s="3" t="str">
        <f t="shared" si="693"/>
        <v>*Bid</v>
      </c>
      <c r="CW1045" s="3">
        <f t="shared" si="694"/>
        <v>1044</v>
      </c>
      <c r="CX1045" s="3">
        <f t="shared" si="695"/>
        <v>2044.06</v>
      </c>
      <c r="CY1045" s="3" t="str">
        <f t="shared" si="696"/>
        <v>Ok</v>
      </c>
      <c r="CZ1045">
        <v>0</v>
      </c>
      <c r="DA1045">
        <v>0</v>
      </c>
    </row>
    <row r="1046" spans="1:105" x14ac:dyDescent="0.25">
      <c r="A1046">
        <v>1045</v>
      </c>
      <c r="B1046" t="s">
        <v>3</v>
      </c>
      <c r="C1046" t="s">
        <v>1154</v>
      </c>
      <c r="D1046">
        <v>444.09</v>
      </c>
      <c r="E1046">
        <v>2017</v>
      </c>
      <c r="F1046">
        <v>444.09</v>
      </c>
      <c r="G1046">
        <v>444.09</v>
      </c>
      <c r="H1046" s="3">
        <f t="shared" si="656"/>
        <v>0</v>
      </c>
      <c r="I1046">
        <v>55060</v>
      </c>
      <c r="J1046" t="s">
        <v>2735</v>
      </c>
      <c r="K1046" t="s">
        <v>2738</v>
      </c>
      <c r="L1046">
        <v>32011</v>
      </c>
      <c r="M1046" t="s">
        <v>3511</v>
      </c>
      <c r="N1046" t="s">
        <v>4759</v>
      </c>
      <c r="O1046">
        <v>-81.791738484568995</v>
      </c>
      <c r="P1046">
        <v>30.585683144097601</v>
      </c>
      <c r="Q1046" t="s">
        <v>5524</v>
      </c>
      <c r="R1046">
        <v>2</v>
      </c>
      <c r="S1046" t="s">
        <v>6535</v>
      </c>
      <c r="T1046">
        <v>1006</v>
      </c>
      <c r="U1046" t="s">
        <v>6578</v>
      </c>
      <c r="V1046">
        <v>2017</v>
      </c>
      <c r="W1046">
        <v>50169</v>
      </c>
      <c r="X1046">
        <v>2017</v>
      </c>
      <c r="Y1046">
        <v>65516</v>
      </c>
      <c r="Z1046">
        <v>381.04</v>
      </c>
      <c r="AA1046" s="3">
        <f t="shared" si="657"/>
        <v>0.85802427435880124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 s="3" t="str">
        <f t="shared" si="658"/>
        <v>No</v>
      </c>
      <c r="AQ1046" s="3" t="str">
        <f t="shared" si="659"/>
        <v>No</v>
      </c>
      <c r="AR1046" s="3" t="str">
        <f t="shared" si="660"/>
        <v>No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 t="s">
        <v>6634</v>
      </c>
      <c r="AZ1046">
        <v>0</v>
      </c>
      <c r="BA1046">
        <v>0</v>
      </c>
      <c r="BB1046" t="s">
        <v>6617</v>
      </c>
      <c r="BC1046">
        <v>0</v>
      </c>
      <c r="BD1046" s="4" t="str">
        <f t="shared" si="661"/>
        <v>No</v>
      </c>
      <c r="BE1046" t="s">
        <v>6640</v>
      </c>
      <c r="BF1046" s="3" t="str">
        <f t="shared" si="662"/>
        <v>No</v>
      </c>
      <c r="BG1046" t="s">
        <v>6645</v>
      </c>
      <c r="BH1046" s="3" t="str">
        <f t="shared" si="663"/>
        <v>55060 ZWEIFEL RD</v>
      </c>
      <c r="BI1046" s="3" t="str">
        <f t="shared" si="664"/>
        <v>Callahan</v>
      </c>
      <c r="BJ1046" s="3" t="str">
        <f t="shared" si="665"/>
        <v>Florida</v>
      </c>
      <c r="BK1046" s="3">
        <f t="shared" si="666"/>
        <v>32011</v>
      </c>
      <c r="BL1046" s="3" t="str">
        <f t="shared" si="667"/>
        <v>55060 ZWEIFEL RD CALLAHAN FL 32011</v>
      </c>
      <c r="BM1046" s="3" t="str">
        <f t="shared" si="668"/>
        <v/>
      </c>
      <c r="BN1046" s="3" t="str">
        <f t="shared" si="669"/>
        <v>Pass</v>
      </c>
      <c r="BO1046" s="3" t="str">
        <f t="shared" si="670"/>
        <v>No</v>
      </c>
      <c r="BP1046" s="3" t="str">
        <f t="shared" si="671"/>
        <v>FV&lt;$10K</v>
      </c>
      <c r="BQ1046" t="s">
        <v>6650</v>
      </c>
      <c r="BR1046" s="3" t="str">
        <f t="shared" si="672"/>
        <v>No, &lt; $20K Lien</v>
      </c>
      <c r="BS1046" s="3" t="str">
        <f t="shared" si="673"/>
        <v>No, Lien &lt; $20K</v>
      </c>
      <c r="BT1046" t="s">
        <v>6650</v>
      </c>
      <c r="BU1046" s="3" t="str">
        <f t="shared" si="674"/>
        <v>No</v>
      </c>
      <c r="BV1046" s="3" t="str">
        <f t="shared" si="675"/>
        <v>No</v>
      </c>
      <c r="BW1046" s="3">
        <f t="shared" si="676"/>
        <v>0</v>
      </c>
      <c r="BX1046" s="3" t="str">
        <f t="shared" si="677"/>
        <v>No</v>
      </c>
      <c r="BY1046" s="3">
        <f t="shared" si="678"/>
        <v>50169</v>
      </c>
      <c r="BZ1046">
        <v>1</v>
      </c>
      <c r="CA1046" s="3">
        <f t="shared" si="679"/>
        <v>50169</v>
      </c>
      <c r="CC1046" s="3">
        <f t="shared" si="680"/>
        <v>0</v>
      </c>
      <c r="CD1046" s="3">
        <f t="shared" si="681"/>
        <v>0</v>
      </c>
      <c r="CE1046" s="3" t="str">
        <f t="shared" si="682"/>
        <v/>
      </c>
      <c r="CF1046" s="3" t="e">
        <f>HLOOKUP(CE1046,'Valuation Data'!$D$2:$K$5,4,FALSE)</f>
        <v>#N/A</v>
      </c>
      <c r="CG1046" s="3">
        <f t="shared" si="683"/>
        <v>50169</v>
      </c>
      <c r="CH1046" s="3" t="str">
        <f t="shared" si="684"/>
        <v>No</v>
      </c>
      <c r="CI1046" s="3" t="str">
        <f>VLOOKUP(R1046,'Use Codes &amp; County Type'!A:D,4,FALSE)</f>
        <v>R</v>
      </c>
      <c r="CJ1046" s="3" t="str">
        <f t="shared" si="685"/>
        <v>No</v>
      </c>
      <c r="CK1046" s="3" t="str">
        <f t="shared" si="686"/>
        <v>Yes</v>
      </c>
      <c r="CL1046" s="3">
        <f t="shared" si="687"/>
        <v>0.67</v>
      </c>
      <c r="CM1046" s="3">
        <f t="shared" si="688"/>
        <v>33613.230000000003</v>
      </c>
      <c r="CN1046" s="3">
        <f t="shared" si="689"/>
        <v>1776.36</v>
      </c>
      <c r="CO1046" s="3">
        <f t="shared" si="690"/>
        <v>31836.870000000003</v>
      </c>
      <c r="CP1046" s="3">
        <f t="shared" si="691"/>
        <v>3.5407522573700889E-2</v>
      </c>
      <c r="CR1046" s="3" t="str">
        <f t="shared" si="692"/>
        <v>No</v>
      </c>
      <c r="CV1046" s="3" t="str">
        <f t="shared" si="693"/>
        <v>*Bid</v>
      </c>
      <c r="CW1046" s="3">
        <f t="shared" si="694"/>
        <v>1045</v>
      </c>
      <c r="CX1046" s="3">
        <f t="shared" si="695"/>
        <v>444.09</v>
      </c>
      <c r="CY1046" s="3" t="str">
        <f t="shared" si="696"/>
        <v>Ok</v>
      </c>
      <c r="CZ1046">
        <v>0</v>
      </c>
      <c r="DA1046">
        <v>0</v>
      </c>
    </row>
    <row r="1047" spans="1:105" x14ac:dyDescent="0.25">
      <c r="A1047">
        <v>1046</v>
      </c>
      <c r="B1047" t="s">
        <v>3</v>
      </c>
      <c r="C1047" t="s">
        <v>1155</v>
      </c>
      <c r="D1047">
        <v>613.62</v>
      </c>
      <c r="E1047">
        <v>2017</v>
      </c>
      <c r="F1047">
        <v>613.62</v>
      </c>
      <c r="G1047">
        <v>613.62</v>
      </c>
      <c r="H1047" s="3">
        <f t="shared" si="656"/>
        <v>0</v>
      </c>
      <c r="I1047">
        <v>45958</v>
      </c>
      <c r="J1047" t="s">
        <v>2735</v>
      </c>
      <c r="K1047" t="s">
        <v>2738</v>
      </c>
      <c r="L1047">
        <v>32011</v>
      </c>
      <c r="M1047" t="s">
        <v>3512</v>
      </c>
      <c r="N1047" t="s">
        <v>4759</v>
      </c>
      <c r="O1047">
        <v>-81.756279790994697</v>
      </c>
      <c r="P1047">
        <v>30.5684245568766</v>
      </c>
      <c r="Q1047" t="s">
        <v>5525</v>
      </c>
      <c r="R1047">
        <v>2</v>
      </c>
      <c r="S1047" t="s">
        <v>6535</v>
      </c>
      <c r="T1047">
        <v>1006</v>
      </c>
      <c r="U1047" t="s">
        <v>6578</v>
      </c>
      <c r="V1047">
        <v>2017</v>
      </c>
      <c r="W1047">
        <v>74145</v>
      </c>
      <c r="X1047">
        <v>2017</v>
      </c>
      <c r="Y1047">
        <v>85635</v>
      </c>
      <c r="Z1047">
        <v>537.79</v>
      </c>
      <c r="AA1047" s="3">
        <f t="shared" si="657"/>
        <v>0.87642188976891233</v>
      </c>
      <c r="AB1047" t="s">
        <v>6616</v>
      </c>
      <c r="AE1047" t="s">
        <v>6616</v>
      </c>
      <c r="AF1047" t="s">
        <v>6616</v>
      </c>
      <c r="AG1047" t="s">
        <v>6616</v>
      </c>
      <c r="AH1047" t="s">
        <v>6616</v>
      </c>
      <c r="AI1047" t="s">
        <v>6618</v>
      </c>
      <c r="AJ1047" t="s">
        <v>6618</v>
      </c>
      <c r="AK1047" t="s">
        <v>6618</v>
      </c>
      <c r="AL1047" t="s">
        <v>6618</v>
      </c>
      <c r="AM1047" t="s">
        <v>6618</v>
      </c>
      <c r="AN1047" t="s">
        <v>6618</v>
      </c>
      <c r="AO1047">
        <v>0</v>
      </c>
      <c r="AP1047" s="3" t="str">
        <f t="shared" si="658"/>
        <v>No</v>
      </c>
      <c r="AQ1047" s="3" t="str">
        <f t="shared" si="659"/>
        <v>No</v>
      </c>
      <c r="AR1047" s="3" t="str">
        <f t="shared" si="660"/>
        <v>No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 t="s">
        <v>6634</v>
      </c>
      <c r="AZ1047">
        <v>0</v>
      </c>
      <c r="BA1047">
        <v>1</v>
      </c>
      <c r="BB1047" t="s">
        <v>6617</v>
      </c>
      <c r="BC1047" t="s">
        <v>6616</v>
      </c>
      <c r="BD1047" s="4" t="str">
        <f t="shared" si="661"/>
        <v>No</v>
      </c>
      <c r="BE1047" t="s">
        <v>6640</v>
      </c>
      <c r="BF1047" s="3" t="str">
        <f t="shared" si="662"/>
        <v>No</v>
      </c>
      <c r="BG1047" t="s">
        <v>6645</v>
      </c>
      <c r="BH1047" s="3" t="str">
        <f t="shared" si="663"/>
        <v>45958 BISMARK RD</v>
      </c>
      <c r="BI1047" s="3" t="str">
        <f t="shared" si="664"/>
        <v>Callahan</v>
      </c>
      <c r="BJ1047" s="3" t="str">
        <f t="shared" si="665"/>
        <v>Florida</v>
      </c>
      <c r="BK1047" s="3">
        <f t="shared" si="666"/>
        <v>32011</v>
      </c>
      <c r="BL1047" s="3" t="str">
        <f t="shared" si="667"/>
        <v>45958 BISMARK RD CALLAHAN FL 32011</v>
      </c>
      <c r="BM1047" s="3" t="str">
        <f t="shared" si="668"/>
        <v/>
      </c>
      <c r="BN1047" s="3" t="str">
        <f t="shared" si="669"/>
        <v>Pass</v>
      </c>
      <c r="BO1047" s="3" t="str">
        <f t="shared" si="670"/>
        <v>No</v>
      </c>
      <c r="BP1047" s="3" t="str">
        <f t="shared" si="671"/>
        <v>FV&lt;$10K</v>
      </c>
      <c r="BQ1047" t="s">
        <v>6650</v>
      </c>
      <c r="BR1047" s="3" t="str">
        <f t="shared" si="672"/>
        <v>No, &lt; $20K Lien</v>
      </c>
      <c r="BS1047" s="3" t="str">
        <f t="shared" si="673"/>
        <v>No, Lien &lt; $20K</v>
      </c>
      <c r="BT1047" t="s">
        <v>6650</v>
      </c>
      <c r="BU1047" s="3" t="str">
        <f t="shared" si="674"/>
        <v>No</v>
      </c>
      <c r="BV1047" s="3" t="str">
        <f t="shared" si="675"/>
        <v>No</v>
      </c>
      <c r="BW1047" s="3">
        <f t="shared" si="676"/>
        <v>1</v>
      </c>
      <c r="BX1047" s="3" t="str">
        <f t="shared" si="677"/>
        <v>No</v>
      </c>
      <c r="BY1047" s="3">
        <f t="shared" si="678"/>
        <v>74145</v>
      </c>
      <c r="BZ1047">
        <v>1</v>
      </c>
      <c r="CA1047" s="3">
        <f t="shared" si="679"/>
        <v>74145</v>
      </c>
      <c r="CC1047" s="3">
        <f t="shared" si="680"/>
        <v>0</v>
      </c>
      <c r="CD1047" s="3">
        <f t="shared" si="681"/>
        <v>0</v>
      </c>
      <c r="CE1047" s="3" t="str">
        <f t="shared" si="682"/>
        <v/>
      </c>
      <c r="CF1047" s="3" t="e">
        <f>HLOOKUP(CE1047,'Valuation Data'!$D$2:$K$5,4,FALSE)</f>
        <v>#N/A</v>
      </c>
      <c r="CG1047" s="3">
        <f t="shared" si="683"/>
        <v>74145</v>
      </c>
      <c r="CH1047" s="3" t="str">
        <f t="shared" si="684"/>
        <v>No</v>
      </c>
      <c r="CI1047" s="3" t="str">
        <f>VLOOKUP(R1047,'Use Codes &amp; County Type'!A:D,4,FALSE)</f>
        <v>R</v>
      </c>
      <c r="CJ1047" s="3" t="str">
        <f t="shared" si="685"/>
        <v>No</v>
      </c>
      <c r="CK1047" s="3" t="str">
        <f t="shared" si="686"/>
        <v>Yes</v>
      </c>
      <c r="CL1047" s="3">
        <f t="shared" si="687"/>
        <v>0.67</v>
      </c>
      <c r="CM1047" s="3">
        <f t="shared" si="688"/>
        <v>49677.15</v>
      </c>
      <c r="CN1047" s="3">
        <f t="shared" si="689"/>
        <v>3068.1</v>
      </c>
      <c r="CO1047" s="3">
        <f t="shared" si="690"/>
        <v>46609.05</v>
      </c>
      <c r="CP1047" s="3">
        <f t="shared" si="691"/>
        <v>4.1379728909569084E-2</v>
      </c>
      <c r="CR1047" s="3" t="str">
        <f t="shared" si="692"/>
        <v>No</v>
      </c>
      <c r="CV1047" s="3" t="str">
        <f t="shared" si="693"/>
        <v>*Bid</v>
      </c>
      <c r="CW1047" s="3">
        <f t="shared" si="694"/>
        <v>1046</v>
      </c>
      <c r="CX1047" s="3">
        <f t="shared" si="695"/>
        <v>613.62</v>
      </c>
      <c r="CY1047" s="3" t="str">
        <f t="shared" si="696"/>
        <v>Ok</v>
      </c>
      <c r="CZ1047">
        <v>0</v>
      </c>
      <c r="DA1047">
        <v>0</v>
      </c>
    </row>
    <row r="1048" spans="1:105" x14ac:dyDescent="0.25">
      <c r="A1048">
        <v>1047</v>
      </c>
      <c r="B1048" t="s">
        <v>3</v>
      </c>
      <c r="C1048" t="s">
        <v>1156</v>
      </c>
      <c r="D1048">
        <v>422.67</v>
      </c>
      <c r="E1048">
        <v>2017</v>
      </c>
      <c r="F1048">
        <v>422.67</v>
      </c>
      <c r="G1048">
        <v>422.67</v>
      </c>
      <c r="H1048" s="3">
        <f t="shared" si="656"/>
        <v>0</v>
      </c>
      <c r="I1048">
        <v>54131</v>
      </c>
      <c r="J1048" t="s">
        <v>2735</v>
      </c>
      <c r="K1048" t="s">
        <v>2738</v>
      </c>
      <c r="L1048">
        <v>32011</v>
      </c>
      <c r="M1048" t="s">
        <v>3513</v>
      </c>
      <c r="N1048" t="s">
        <v>4759</v>
      </c>
      <c r="O1048">
        <v>-81.780465121795302</v>
      </c>
      <c r="P1048">
        <v>30.5484697563748</v>
      </c>
      <c r="Q1048" t="s">
        <v>5526</v>
      </c>
      <c r="R1048">
        <v>0</v>
      </c>
      <c r="S1048" t="s">
        <v>6538</v>
      </c>
      <c r="T1048">
        <v>8001</v>
      </c>
      <c r="U1048" t="s">
        <v>6581</v>
      </c>
      <c r="V1048">
        <v>2017</v>
      </c>
      <c r="W1048">
        <v>23861</v>
      </c>
      <c r="X1048">
        <v>2017</v>
      </c>
      <c r="Y1048">
        <v>23861</v>
      </c>
      <c r="Z1048">
        <v>361.23</v>
      </c>
      <c r="AA1048" s="3">
        <f t="shared" si="657"/>
        <v>0.85463837035985524</v>
      </c>
      <c r="AB1048" t="s">
        <v>6616</v>
      </c>
      <c r="AC1048" t="s">
        <v>6616</v>
      </c>
      <c r="AD1048" t="s">
        <v>6616</v>
      </c>
      <c r="AE1048" t="s">
        <v>6616</v>
      </c>
      <c r="AF1048" t="s">
        <v>6616</v>
      </c>
      <c r="AH1048" t="s">
        <v>6616</v>
      </c>
      <c r="AI1048" t="s">
        <v>6618</v>
      </c>
      <c r="AJ1048" t="s">
        <v>6618</v>
      </c>
      <c r="AK1048" t="s">
        <v>6618</v>
      </c>
      <c r="AL1048" t="s">
        <v>6618</v>
      </c>
      <c r="AM1048" t="s">
        <v>6618</v>
      </c>
      <c r="AN1048" t="s">
        <v>6618</v>
      </c>
      <c r="AO1048" t="s">
        <v>6618</v>
      </c>
      <c r="AP1048" s="3" t="str">
        <f t="shared" si="658"/>
        <v>No</v>
      </c>
      <c r="AQ1048" s="3" t="str">
        <f t="shared" si="659"/>
        <v>No</v>
      </c>
      <c r="AR1048" s="3" t="str">
        <f t="shared" si="660"/>
        <v>No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 t="s">
        <v>6634</v>
      </c>
      <c r="AZ1048" t="s">
        <v>6638</v>
      </c>
      <c r="BA1048">
        <v>1</v>
      </c>
      <c r="BB1048" t="s">
        <v>6616</v>
      </c>
      <c r="BC1048" t="s">
        <v>6617</v>
      </c>
      <c r="BD1048" s="4" t="str">
        <f t="shared" si="661"/>
        <v>No</v>
      </c>
      <c r="BE1048" t="s">
        <v>6640</v>
      </c>
      <c r="BF1048" s="3" t="str">
        <f t="shared" si="662"/>
        <v>No</v>
      </c>
      <c r="BG1048" t="s">
        <v>6645</v>
      </c>
      <c r="BH1048" s="3" t="str">
        <f t="shared" si="663"/>
        <v>54131 OGILVIE RD</v>
      </c>
      <c r="BI1048" s="3" t="str">
        <f t="shared" si="664"/>
        <v>Callahan</v>
      </c>
      <c r="BJ1048" s="3" t="str">
        <f t="shared" si="665"/>
        <v>Florida</v>
      </c>
      <c r="BK1048" s="3">
        <f t="shared" si="666"/>
        <v>32011</v>
      </c>
      <c r="BL1048" s="3" t="str">
        <f t="shared" si="667"/>
        <v>54131 OGILVIE RD CALLAHAN FL 32011</v>
      </c>
      <c r="BM1048" s="3" t="str">
        <f t="shared" si="668"/>
        <v/>
      </c>
      <c r="BN1048" s="3" t="str">
        <f t="shared" si="669"/>
        <v>Pass</v>
      </c>
      <c r="BO1048" s="3" t="str">
        <f t="shared" si="670"/>
        <v>Yes</v>
      </c>
      <c r="BP1048" s="3" t="str">
        <f t="shared" si="671"/>
        <v>FV&lt;$10K</v>
      </c>
      <c r="BQ1048" t="s">
        <v>6650</v>
      </c>
      <c r="BR1048" s="3" t="str">
        <f t="shared" si="672"/>
        <v>No, &lt; $20K Lien</v>
      </c>
      <c r="BS1048" s="3" t="str">
        <f t="shared" si="673"/>
        <v>No, Lien &lt; $20K</v>
      </c>
      <c r="BT1048" t="s">
        <v>6650</v>
      </c>
      <c r="BU1048" s="3" t="str">
        <f t="shared" si="674"/>
        <v>No</v>
      </c>
      <c r="BV1048" s="3" t="str">
        <f t="shared" si="675"/>
        <v>No</v>
      </c>
      <c r="BW1048" s="3">
        <f t="shared" si="676"/>
        <v>1</v>
      </c>
      <c r="BX1048" s="3" t="str">
        <f t="shared" si="677"/>
        <v>No</v>
      </c>
      <c r="BY1048" s="3">
        <f t="shared" si="678"/>
        <v>23861</v>
      </c>
      <c r="BZ1048">
        <v>1</v>
      </c>
      <c r="CA1048" s="3">
        <f t="shared" si="679"/>
        <v>23861</v>
      </c>
      <c r="CC1048" s="3">
        <f t="shared" si="680"/>
        <v>0</v>
      </c>
      <c r="CD1048" s="3">
        <f t="shared" si="681"/>
        <v>0</v>
      </c>
      <c r="CE1048" s="3" t="str">
        <f t="shared" si="682"/>
        <v/>
      </c>
      <c r="CF1048" s="3" t="e">
        <f>HLOOKUP(CE1048,'Valuation Data'!$D$2:$K$5,4,FALSE)</f>
        <v>#N/A</v>
      </c>
      <c r="CG1048" s="3">
        <f t="shared" si="683"/>
        <v>23861</v>
      </c>
      <c r="CH1048" s="3" t="str">
        <f t="shared" si="684"/>
        <v>No</v>
      </c>
      <c r="CI1048" s="3" t="str">
        <f>VLOOKUP(R1048,'Use Codes &amp; County Type'!A:D,4,FALSE)</f>
        <v>V</v>
      </c>
      <c r="CJ1048" s="3" t="str">
        <f t="shared" si="685"/>
        <v>Yes</v>
      </c>
      <c r="CK1048" s="3" t="str">
        <f t="shared" si="686"/>
        <v>No</v>
      </c>
      <c r="CL1048" s="3">
        <f t="shared" si="687"/>
        <v>0</v>
      </c>
      <c r="CM1048" s="3">
        <f t="shared" si="688"/>
        <v>0</v>
      </c>
      <c r="CN1048" s="3">
        <f t="shared" si="689"/>
        <v>2113.35</v>
      </c>
      <c r="CO1048" s="3">
        <f t="shared" si="690"/>
        <v>-2113.35</v>
      </c>
      <c r="CP1048" s="3">
        <f t="shared" si="691"/>
        <v>8.8569213360714133E-2</v>
      </c>
      <c r="CR1048" s="3" t="str">
        <f t="shared" si="692"/>
        <v>No</v>
      </c>
      <c r="CV1048" s="3" t="str">
        <f t="shared" si="693"/>
        <v>FMV&lt;$30K</v>
      </c>
      <c r="CW1048" s="3">
        <f t="shared" si="694"/>
        <v>1047</v>
      </c>
      <c r="CX1048" s="3">
        <f t="shared" si="695"/>
        <v>422.67</v>
      </c>
      <c r="CY1048" s="3" t="str">
        <f t="shared" si="696"/>
        <v>Ok</v>
      </c>
      <c r="CZ1048">
        <v>0</v>
      </c>
      <c r="DA1048">
        <v>0</v>
      </c>
    </row>
    <row r="1049" spans="1:105" x14ac:dyDescent="0.25">
      <c r="A1049">
        <v>1048</v>
      </c>
      <c r="B1049" t="s">
        <v>3</v>
      </c>
      <c r="C1049" t="s">
        <v>1157</v>
      </c>
      <c r="D1049">
        <v>365.29</v>
      </c>
      <c r="E1049">
        <v>2017</v>
      </c>
      <c r="F1049">
        <v>365.29</v>
      </c>
      <c r="G1049">
        <v>365.29</v>
      </c>
      <c r="H1049" s="3">
        <f t="shared" si="656"/>
        <v>0</v>
      </c>
      <c r="I1049">
        <v>54466</v>
      </c>
      <c r="J1049" t="s">
        <v>2735</v>
      </c>
      <c r="K1049" t="s">
        <v>2738</v>
      </c>
      <c r="L1049">
        <v>32011</v>
      </c>
      <c r="M1049" t="s">
        <v>3514</v>
      </c>
      <c r="N1049" t="s">
        <v>4759</v>
      </c>
      <c r="O1049">
        <v>-81.7749294903562</v>
      </c>
      <c r="P1049">
        <v>30.547520080664199</v>
      </c>
      <c r="Q1049" t="s">
        <v>5527</v>
      </c>
      <c r="R1049">
        <v>0</v>
      </c>
      <c r="S1049" t="s">
        <v>6538</v>
      </c>
      <c r="T1049">
        <v>8001</v>
      </c>
      <c r="U1049" t="s">
        <v>6581</v>
      </c>
      <c r="V1049">
        <v>2017</v>
      </c>
      <c r="W1049">
        <v>18700</v>
      </c>
      <c r="X1049">
        <v>2017</v>
      </c>
      <c r="Y1049">
        <v>22500</v>
      </c>
      <c r="Z1049">
        <v>308.17</v>
      </c>
      <c r="AA1049" s="3">
        <f t="shared" si="657"/>
        <v>0.84363108762900707</v>
      </c>
      <c r="AB1049" t="s">
        <v>6616</v>
      </c>
      <c r="AC1049" t="s">
        <v>6616</v>
      </c>
      <c r="AI1049" t="s">
        <v>6618</v>
      </c>
      <c r="AJ1049" t="s">
        <v>6618</v>
      </c>
      <c r="AK1049" t="s">
        <v>6618</v>
      </c>
      <c r="AL1049">
        <v>0</v>
      </c>
      <c r="AM1049">
        <v>0</v>
      </c>
      <c r="AN1049">
        <v>0</v>
      </c>
      <c r="AO1049">
        <v>0</v>
      </c>
      <c r="AP1049" s="3" t="str">
        <f t="shared" si="658"/>
        <v>No</v>
      </c>
      <c r="AQ1049" s="3" t="str">
        <f t="shared" si="659"/>
        <v>No</v>
      </c>
      <c r="AR1049" s="3" t="str">
        <f t="shared" si="660"/>
        <v>No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 t="s">
        <v>6634</v>
      </c>
      <c r="AZ1049" t="s">
        <v>6638</v>
      </c>
      <c r="BA1049">
        <v>1</v>
      </c>
      <c r="BB1049" t="s">
        <v>6616</v>
      </c>
      <c r="BC1049" t="s">
        <v>6616</v>
      </c>
      <c r="BD1049" s="4" t="str">
        <f t="shared" si="661"/>
        <v>No</v>
      </c>
      <c r="BE1049" t="s">
        <v>6640</v>
      </c>
      <c r="BF1049" s="3" t="str">
        <f t="shared" si="662"/>
        <v>No</v>
      </c>
      <c r="BG1049" t="s">
        <v>6645</v>
      </c>
      <c r="BH1049" s="3" t="str">
        <f t="shared" si="663"/>
        <v>54466 OGILVIE RD</v>
      </c>
      <c r="BI1049" s="3" t="str">
        <f t="shared" si="664"/>
        <v>Callahan</v>
      </c>
      <c r="BJ1049" s="3" t="str">
        <f t="shared" si="665"/>
        <v>Florida</v>
      </c>
      <c r="BK1049" s="3">
        <f t="shared" si="666"/>
        <v>32011</v>
      </c>
      <c r="BL1049" s="3" t="str">
        <f t="shared" si="667"/>
        <v>54466 OGILVIE RD CALLAHAN FL 32011</v>
      </c>
      <c r="BM1049" s="3" t="str">
        <f t="shared" si="668"/>
        <v/>
      </c>
      <c r="BN1049" s="3" t="str">
        <f t="shared" si="669"/>
        <v>Pass</v>
      </c>
      <c r="BO1049" s="3" t="str">
        <f t="shared" si="670"/>
        <v>No</v>
      </c>
      <c r="BP1049" s="3" t="str">
        <f t="shared" si="671"/>
        <v>FV&lt;$10K</v>
      </c>
      <c r="BQ1049" t="s">
        <v>6650</v>
      </c>
      <c r="BR1049" s="3" t="str">
        <f t="shared" si="672"/>
        <v>No, &lt; $20K Lien</v>
      </c>
      <c r="BS1049" s="3" t="str">
        <f t="shared" si="673"/>
        <v>No, Lien &lt; $20K</v>
      </c>
      <c r="BT1049" t="s">
        <v>6650</v>
      </c>
      <c r="BU1049" s="3" t="str">
        <f t="shared" si="674"/>
        <v>No</v>
      </c>
      <c r="BV1049" s="3" t="str">
        <f t="shared" si="675"/>
        <v>No</v>
      </c>
      <c r="BW1049" s="3">
        <f t="shared" si="676"/>
        <v>1</v>
      </c>
      <c r="BX1049" s="3" t="str">
        <f t="shared" si="677"/>
        <v>No</v>
      </c>
      <c r="BY1049" s="3">
        <f t="shared" si="678"/>
        <v>18700</v>
      </c>
      <c r="BZ1049">
        <v>1</v>
      </c>
      <c r="CA1049" s="3">
        <f t="shared" si="679"/>
        <v>18700</v>
      </c>
      <c r="CC1049" s="3">
        <f t="shared" si="680"/>
        <v>0</v>
      </c>
      <c r="CD1049" s="3">
        <f t="shared" si="681"/>
        <v>0</v>
      </c>
      <c r="CE1049" s="3" t="str">
        <f t="shared" si="682"/>
        <v/>
      </c>
      <c r="CF1049" s="3" t="e">
        <f>HLOOKUP(CE1049,'Valuation Data'!$D$2:$K$5,4,FALSE)</f>
        <v>#N/A</v>
      </c>
      <c r="CG1049" s="3">
        <f t="shared" si="683"/>
        <v>18700</v>
      </c>
      <c r="CH1049" s="3" t="str">
        <f t="shared" si="684"/>
        <v>No</v>
      </c>
      <c r="CI1049" s="3" t="str">
        <f>VLOOKUP(R1049,'Use Codes &amp; County Type'!A:D,4,FALSE)</f>
        <v>V</v>
      </c>
      <c r="CJ1049" s="3" t="str">
        <f t="shared" si="685"/>
        <v>Yes</v>
      </c>
      <c r="CK1049" s="3" t="str">
        <f t="shared" si="686"/>
        <v>No</v>
      </c>
      <c r="CL1049" s="3">
        <f t="shared" si="687"/>
        <v>0</v>
      </c>
      <c r="CM1049" s="3">
        <f t="shared" si="688"/>
        <v>0</v>
      </c>
      <c r="CN1049" s="3">
        <f t="shared" si="689"/>
        <v>1826.45</v>
      </c>
      <c r="CO1049" s="3">
        <f t="shared" si="690"/>
        <v>-1826.45</v>
      </c>
      <c r="CP1049" s="3">
        <f t="shared" si="691"/>
        <v>9.7671122994652415E-2</v>
      </c>
      <c r="CR1049" s="3" t="str">
        <f t="shared" si="692"/>
        <v>No</v>
      </c>
      <c r="CV1049" s="3" t="str">
        <f t="shared" si="693"/>
        <v>FMV&lt;$30K</v>
      </c>
      <c r="CW1049" s="3">
        <f t="shared" si="694"/>
        <v>1048</v>
      </c>
      <c r="CX1049" s="3">
        <f t="shared" si="695"/>
        <v>365.29</v>
      </c>
      <c r="CY1049" s="3" t="str">
        <f t="shared" si="696"/>
        <v>Ok</v>
      </c>
      <c r="CZ1049">
        <v>0</v>
      </c>
      <c r="DA1049">
        <v>0</v>
      </c>
    </row>
    <row r="1050" spans="1:105" x14ac:dyDescent="0.25">
      <c r="A1050">
        <v>1049</v>
      </c>
      <c r="B1050" t="s">
        <v>3</v>
      </c>
      <c r="C1050" t="s">
        <v>1158</v>
      </c>
      <c r="D1050">
        <v>2402.9499999999998</v>
      </c>
      <c r="E1050">
        <v>2017</v>
      </c>
      <c r="F1050">
        <v>2402.9499999999998</v>
      </c>
      <c r="G1050">
        <v>2402.9499999999998</v>
      </c>
      <c r="H1050" s="3">
        <f t="shared" si="656"/>
        <v>0</v>
      </c>
      <c r="I1050">
        <v>54720</v>
      </c>
      <c r="J1050" t="s">
        <v>2735</v>
      </c>
      <c r="K1050" t="s">
        <v>2738</v>
      </c>
      <c r="L1050">
        <v>32011</v>
      </c>
      <c r="M1050" t="s">
        <v>3515</v>
      </c>
      <c r="N1050" t="s">
        <v>4759</v>
      </c>
      <c r="O1050">
        <v>-81.773542224214097</v>
      </c>
      <c r="P1050">
        <v>30.5452992041849</v>
      </c>
      <c r="Q1050" t="s">
        <v>5528</v>
      </c>
      <c r="R1050">
        <v>1</v>
      </c>
      <c r="S1050" t="s">
        <v>6539</v>
      </c>
      <c r="T1050">
        <v>1001</v>
      </c>
      <c r="U1050" t="s">
        <v>6582</v>
      </c>
      <c r="V1050">
        <v>2017</v>
      </c>
      <c r="W1050">
        <v>183916</v>
      </c>
      <c r="X1050">
        <v>2017</v>
      </c>
      <c r="Y1050">
        <v>215232</v>
      </c>
      <c r="Z1050">
        <v>2192.2800000000002</v>
      </c>
      <c r="AA1050" s="3">
        <f t="shared" si="657"/>
        <v>0.91232859610062644</v>
      </c>
      <c r="AB1050" t="s">
        <v>6616</v>
      </c>
      <c r="AD1050" t="s">
        <v>6616</v>
      </c>
      <c r="AE1050" t="s">
        <v>6616</v>
      </c>
      <c r="AH1050" t="s">
        <v>6616</v>
      </c>
      <c r="AI1050" t="s">
        <v>6618</v>
      </c>
      <c r="AJ1050" t="s">
        <v>6618</v>
      </c>
      <c r="AK1050" t="s">
        <v>6618</v>
      </c>
      <c r="AL1050" t="s">
        <v>6618</v>
      </c>
      <c r="AM1050" t="s">
        <v>6618</v>
      </c>
      <c r="AN1050" t="s">
        <v>6618</v>
      </c>
      <c r="AO1050">
        <v>0</v>
      </c>
      <c r="AP1050" s="3" t="str">
        <f t="shared" si="658"/>
        <v>No</v>
      </c>
      <c r="AQ1050" s="3" t="str">
        <f t="shared" si="659"/>
        <v>No</v>
      </c>
      <c r="AR1050" s="3" t="str">
        <f t="shared" si="660"/>
        <v>No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 t="s">
        <v>6634</v>
      </c>
      <c r="AZ1050" t="s">
        <v>6638</v>
      </c>
      <c r="BA1050">
        <v>1</v>
      </c>
      <c r="BB1050" t="s">
        <v>6617</v>
      </c>
      <c r="BC1050" t="s">
        <v>6616</v>
      </c>
      <c r="BD1050" s="4" t="str">
        <f t="shared" si="661"/>
        <v>No</v>
      </c>
      <c r="BE1050" t="s">
        <v>6640</v>
      </c>
      <c r="BF1050" s="3" t="str">
        <f t="shared" si="662"/>
        <v>No</v>
      </c>
      <c r="BG1050" t="s">
        <v>6645</v>
      </c>
      <c r="BH1050" s="3" t="str">
        <f t="shared" si="663"/>
        <v>54720 OGILVIE RD</v>
      </c>
      <c r="BI1050" s="3" t="str">
        <f t="shared" si="664"/>
        <v>Callahan</v>
      </c>
      <c r="BJ1050" s="3" t="str">
        <f t="shared" si="665"/>
        <v>Florida</v>
      </c>
      <c r="BK1050" s="3">
        <f t="shared" si="666"/>
        <v>32011</v>
      </c>
      <c r="BL1050" s="3" t="str">
        <f t="shared" si="667"/>
        <v>54720 OGILVIE RD CALLAHAN FL 32011</v>
      </c>
      <c r="BM1050" s="3" t="str">
        <f t="shared" si="668"/>
        <v/>
      </c>
      <c r="BN1050" s="3" t="str">
        <f t="shared" si="669"/>
        <v>Pass</v>
      </c>
      <c r="BO1050" s="3" t="str">
        <f t="shared" si="670"/>
        <v>No</v>
      </c>
      <c r="BP1050" s="3" t="str">
        <f t="shared" si="671"/>
        <v>FV&lt;$10K</v>
      </c>
      <c r="BQ1050" t="s">
        <v>6650</v>
      </c>
      <c r="BR1050" s="3" t="str">
        <f t="shared" si="672"/>
        <v>No, &lt; $20K Lien</v>
      </c>
      <c r="BS1050" s="3" t="str">
        <f t="shared" si="673"/>
        <v>No, Lien &lt; $20K</v>
      </c>
      <c r="BT1050" t="s">
        <v>6650</v>
      </c>
      <c r="BU1050" s="3" t="str">
        <f t="shared" si="674"/>
        <v>No</v>
      </c>
      <c r="BV1050" s="3" t="str">
        <f t="shared" si="675"/>
        <v>No</v>
      </c>
      <c r="BW1050" s="3">
        <f t="shared" si="676"/>
        <v>1</v>
      </c>
      <c r="BX1050" s="3" t="str">
        <f t="shared" si="677"/>
        <v>No</v>
      </c>
      <c r="BY1050" s="3">
        <f t="shared" si="678"/>
        <v>183916</v>
      </c>
      <c r="BZ1050">
        <v>1</v>
      </c>
      <c r="CA1050" s="3">
        <f t="shared" si="679"/>
        <v>183916</v>
      </c>
      <c r="CC1050" s="3">
        <f t="shared" si="680"/>
        <v>0</v>
      </c>
      <c r="CD1050" s="3">
        <f t="shared" si="681"/>
        <v>0</v>
      </c>
      <c r="CE1050" s="3" t="str">
        <f t="shared" si="682"/>
        <v/>
      </c>
      <c r="CF1050" s="3" t="e">
        <f>HLOOKUP(CE1050,'Valuation Data'!$D$2:$K$5,4,FALSE)</f>
        <v>#N/A</v>
      </c>
      <c r="CG1050" s="3">
        <f t="shared" si="683"/>
        <v>183916</v>
      </c>
      <c r="CH1050" s="3" t="str">
        <f t="shared" si="684"/>
        <v>No</v>
      </c>
      <c r="CI1050" s="3" t="str">
        <f>VLOOKUP(R1050,'Use Codes &amp; County Type'!A:D,4,FALSE)</f>
        <v>S</v>
      </c>
      <c r="CJ1050" s="3" t="str">
        <f t="shared" si="685"/>
        <v>No</v>
      </c>
      <c r="CK1050" s="3" t="str">
        <f t="shared" si="686"/>
        <v>Yes</v>
      </c>
      <c r="CL1050" s="3">
        <f t="shared" si="687"/>
        <v>0.67</v>
      </c>
      <c r="CM1050" s="3">
        <f t="shared" si="688"/>
        <v>123223.72</v>
      </c>
      <c r="CN1050" s="3">
        <f t="shared" si="689"/>
        <v>12014.75</v>
      </c>
      <c r="CO1050" s="3">
        <f t="shared" si="690"/>
        <v>111208.97</v>
      </c>
      <c r="CP1050" s="3">
        <f t="shared" si="691"/>
        <v>6.5327377715913792E-2</v>
      </c>
      <c r="CR1050" s="3" t="str">
        <f t="shared" si="692"/>
        <v>No</v>
      </c>
      <c r="CV1050" s="3" t="str">
        <f t="shared" si="693"/>
        <v>*Bid</v>
      </c>
      <c r="CW1050" s="3">
        <f t="shared" si="694"/>
        <v>1049</v>
      </c>
      <c r="CX1050" s="3">
        <f t="shared" si="695"/>
        <v>2402.9499999999998</v>
      </c>
      <c r="CY1050" s="3" t="str">
        <f t="shared" si="696"/>
        <v>Ok</v>
      </c>
      <c r="CZ1050">
        <v>0</v>
      </c>
      <c r="DA1050">
        <v>0</v>
      </c>
    </row>
    <row r="1051" spans="1:105" x14ac:dyDescent="0.25">
      <c r="A1051">
        <v>1050</v>
      </c>
      <c r="B1051" t="s">
        <v>3</v>
      </c>
      <c r="C1051" t="s">
        <v>1159</v>
      </c>
      <c r="D1051">
        <v>2552.29</v>
      </c>
      <c r="E1051">
        <v>2017</v>
      </c>
      <c r="F1051">
        <v>2552.29</v>
      </c>
      <c r="G1051">
        <v>2552.29</v>
      </c>
      <c r="H1051" s="3">
        <f t="shared" si="656"/>
        <v>0</v>
      </c>
      <c r="I1051">
        <v>54096</v>
      </c>
      <c r="J1051" t="s">
        <v>2735</v>
      </c>
      <c r="K1051" t="s">
        <v>2738</v>
      </c>
      <c r="L1051">
        <v>32011</v>
      </c>
      <c r="M1051" t="s">
        <v>3516</v>
      </c>
      <c r="N1051" t="s">
        <v>4759</v>
      </c>
      <c r="O1051">
        <v>-81.7757735544767</v>
      </c>
      <c r="P1051">
        <v>30.551348081784599</v>
      </c>
      <c r="Q1051" t="s">
        <v>5529</v>
      </c>
      <c r="R1051">
        <v>1</v>
      </c>
      <c r="S1051" t="s">
        <v>6539</v>
      </c>
      <c r="T1051">
        <v>1001</v>
      </c>
      <c r="U1051" t="s">
        <v>6582</v>
      </c>
      <c r="V1051">
        <v>2017</v>
      </c>
      <c r="W1051">
        <v>153933</v>
      </c>
      <c r="X1051">
        <v>2017</v>
      </c>
      <c r="Y1051">
        <v>153933</v>
      </c>
      <c r="Z1051">
        <v>2330.37</v>
      </c>
      <c r="AA1051" s="3">
        <f t="shared" si="657"/>
        <v>0.91305063296098798</v>
      </c>
      <c r="AB1051" t="s">
        <v>6616</v>
      </c>
      <c r="AI1051" t="s">
        <v>6618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 s="3" t="str">
        <f t="shared" si="658"/>
        <v>No</v>
      </c>
      <c r="AQ1051" s="3" t="str">
        <f t="shared" si="659"/>
        <v>No</v>
      </c>
      <c r="AR1051" s="3" t="str">
        <f t="shared" si="660"/>
        <v>No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 t="s">
        <v>6634</v>
      </c>
      <c r="AZ1051">
        <v>0</v>
      </c>
      <c r="BA1051">
        <v>1</v>
      </c>
      <c r="BB1051" t="s">
        <v>6616</v>
      </c>
      <c r="BC1051" t="s">
        <v>6616</v>
      </c>
      <c r="BD1051" s="4" t="str">
        <f t="shared" si="661"/>
        <v>No</v>
      </c>
      <c r="BE1051" t="s">
        <v>6640</v>
      </c>
      <c r="BF1051" s="3" t="str">
        <f t="shared" si="662"/>
        <v>No</v>
      </c>
      <c r="BG1051" t="s">
        <v>6645</v>
      </c>
      <c r="BH1051" s="3" t="str">
        <f t="shared" si="663"/>
        <v>54096 BAYLAND DR</v>
      </c>
      <c r="BI1051" s="3" t="str">
        <f t="shared" si="664"/>
        <v>Callahan</v>
      </c>
      <c r="BJ1051" s="3" t="str">
        <f t="shared" si="665"/>
        <v>Florida</v>
      </c>
      <c r="BK1051" s="3">
        <f t="shared" si="666"/>
        <v>32011</v>
      </c>
      <c r="BL1051" s="3" t="str">
        <f t="shared" si="667"/>
        <v>54096 BAYLAND DR CALLAHAN FL 32011</v>
      </c>
      <c r="BM1051" s="3" t="str">
        <f t="shared" si="668"/>
        <v/>
      </c>
      <c r="BN1051" s="3" t="str">
        <f t="shared" si="669"/>
        <v>Pass</v>
      </c>
      <c r="BO1051" s="3" t="str">
        <f t="shared" si="670"/>
        <v>No</v>
      </c>
      <c r="BP1051" s="3" t="str">
        <f t="shared" si="671"/>
        <v>FV&lt;$10K</v>
      </c>
      <c r="BQ1051" t="s">
        <v>6650</v>
      </c>
      <c r="BR1051" s="3" t="str">
        <f t="shared" si="672"/>
        <v>No, &lt; $20K Lien</v>
      </c>
      <c r="BS1051" s="3" t="str">
        <f t="shared" si="673"/>
        <v>No, Lien &lt; $20K</v>
      </c>
      <c r="BT1051" t="s">
        <v>6650</v>
      </c>
      <c r="BU1051" s="3" t="str">
        <f t="shared" si="674"/>
        <v>No</v>
      </c>
      <c r="BV1051" s="3" t="str">
        <f t="shared" si="675"/>
        <v>No</v>
      </c>
      <c r="BW1051" s="3">
        <f t="shared" si="676"/>
        <v>1</v>
      </c>
      <c r="BX1051" s="3" t="str">
        <f t="shared" si="677"/>
        <v>No</v>
      </c>
      <c r="BY1051" s="3">
        <f t="shared" si="678"/>
        <v>153933</v>
      </c>
      <c r="BZ1051">
        <v>1</v>
      </c>
      <c r="CA1051" s="3">
        <f t="shared" si="679"/>
        <v>153933</v>
      </c>
      <c r="CC1051" s="3">
        <f t="shared" si="680"/>
        <v>0</v>
      </c>
      <c r="CD1051" s="3">
        <f t="shared" si="681"/>
        <v>0</v>
      </c>
      <c r="CE1051" s="3" t="str">
        <f t="shared" si="682"/>
        <v/>
      </c>
      <c r="CF1051" s="3" t="e">
        <f>HLOOKUP(CE1051,'Valuation Data'!$D$2:$K$5,4,FALSE)</f>
        <v>#N/A</v>
      </c>
      <c r="CG1051" s="3">
        <f t="shared" si="683"/>
        <v>153933</v>
      </c>
      <c r="CH1051" s="3" t="str">
        <f t="shared" si="684"/>
        <v>No</v>
      </c>
      <c r="CI1051" s="3" t="str">
        <f>VLOOKUP(R1051,'Use Codes &amp; County Type'!A:D,4,FALSE)</f>
        <v>S</v>
      </c>
      <c r="CJ1051" s="3" t="str">
        <f t="shared" si="685"/>
        <v>No</v>
      </c>
      <c r="CK1051" s="3" t="str">
        <f t="shared" si="686"/>
        <v>No</v>
      </c>
      <c r="CL1051" s="3">
        <f t="shared" si="687"/>
        <v>0.35</v>
      </c>
      <c r="CM1051" s="3">
        <f t="shared" si="688"/>
        <v>53876.549999999996</v>
      </c>
      <c r="CN1051" s="3">
        <f t="shared" si="689"/>
        <v>12761.45</v>
      </c>
      <c r="CO1051" s="3">
        <f t="shared" si="690"/>
        <v>41115.099999999991</v>
      </c>
      <c r="CP1051" s="3">
        <f t="shared" si="691"/>
        <v>8.2902626467359186E-2</v>
      </c>
      <c r="CR1051" s="3" t="str">
        <f t="shared" si="692"/>
        <v>No</v>
      </c>
      <c r="CV1051" s="3" t="str">
        <f t="shared" si="693"/>
        <v>*Bid</v>
      </c>
      <c r="CW1051" s="3">
        <f t="shared" si="694"/>
        <v>1050</v>
      </c>
      <c r="CX1051" s="3">
        <f t="shared" si="695"/>
        <v>2552.29</v>
      </c>
      <c r="CY1051" s="3" t="str">
        <f t="shared" si="696"/>
        <v>Ok</v>
      </c>
      <c r="CZ1051">
        <v>0</v>
      </c>
      <c r="DA1051">
        <v>0</v>
      </c>
    </row>
    <row r="1052" spans="1:105" x14ac:dyDescent="0.25">
      <c r="A1052">
        <v>1051</v>
      </c>
      <c r="B1052" t="s">
        <v>3</v>
      </c>
      <c r="C1052" t="s">
        <v>1160</v>
      </c>
      <c r="D1052">
        <v>1857.78</v>
      </c>
      <c r="E1052">
        <v>2017</v>
      </c>
      <c r="F1052">
        <v>1857.78</v>
      </c>
      <c r="G1052">
        <v>1857.78</v>
      </c>
      <c r="H1052" s="3">
        <f t="shared" si="656"/>
        <v>0</v>
      </c>
      <c r="I1052">
        <v>55012</v>
      </c>
      <c r="J1052" t="s">
        <v>2735</v>
      </c>
      <c r="K1052" t="s">
        <v>2738</v>
      </c>
      <c r="L1052">
        <v>32011</v>
      </c>
      <c r="M1052" t="s">
        <v>3517</v>
      </c>
      <c r="N1052" t="s">
        <v>4759</v>
      </c>
      <c r="O1052">
        <v>-81.786796964416894</v>
      </c>
      <c r="P1052">
        <v>30.557845035119101</v>
      </c>
      <c r="Q1052" t="s">
        <v>5530</v>
      </c>
      <c r="R1052">
        <v>1</v>
      </c>
      <c r="S1052" t="s">
        <v>6539</v>
      </c>
      <c r="T1052">
        <v>1001</v>
      </c>
      <c r="U1052" t="s">
        <v>6582</v>
      </c>
      <c r="V1052">
        <v>2017</v>
      </c>
      <c r="W1052">
        <v>150619</v>
      </c>
      <c r="X1052">
        <v>2017</v>
      </c>
      <c r="Y1052">
        <v>192229</v>
      </c>
      <c r="Z1052">
        <v>1688.19</v>
      </c>
      <c r="AA1052" s="3">
        <f t="shared" si="657"/>
        <v>0.90871362594063887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 s="3" t="str">
        <f t="shared" si="658"/>
        <v>No</v>
      </c>
      <c r="AQ1052" s="3" t="str">
        <f t="shared" si="659"/>
        <v>No</v>
      </c>
      <c r="AR1052" s="3" t="str">
        <f t="shared" si="660"/>
        <v>No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 t="s">
        <v>6634</v>
      </c>
      <c r="AZ1052">
        <v>0</v>
      </c>
      <c r="BA1052">
        <v>0</v>
      </c>
      <c r="BB1052" t="s">
        <v>6617</v>
      </c>
      <c r="BC1052">
        <v>0</v>
      </c>
      <c r="BD1052" s="4" t="str">
        <f t="shared" si="661"/>
        <v>No</v>
      </c>
      <c r="BE1052" t="s">
        <v>6640</v>
      </c>
      <c r="BF1052" s="3" t="str">
        <f t="shared" si="662"/>
        <v>No</v>
      </c>
      <c r="BG1052" t="s">
        <v>6645</v>
      </c>
      <c r="BH1052" s="3" t="str">
        <f t="shared" si="663"/>
        <v>55012 DEER RUN RD</v>
      </c>
      <c r="BI1052" s="3" t="str">
        <f t="shared" si="664"/>
        <v>Callahan</v>
      </c>
      <c r="BJ1052" s="3" t="str">
        <f t="shared" si="665"/>
        <v>Florida</v>
      </c>
      <c r="BK1052" s="3">
        <f t="shared" si="666"/>
        <v>32011</v>
      </c>
      <c r="BL1052" s="3" t="str">
        <f t="shared" si="667"/>
        <v>55012 DEER RUN RD CALLAHAN FL 32011</v>
      </c>
      <c r="BM1052" s="3" t="str">
        <f t="shared" si="668"/>
        <v/>
      </c>
      <c r="BN1052" s="3" t="str">
        <f t="shared" si="669"/>
        <v>Pass</v>
      </c>
      <c r="BO1052" s="3" t="str">
        <f t="shared" si="670"/>
        <v>No</v>
      </c>
      <c r="BP1052" s="3" t="str">
        <f t="shared" si="671"/>
        <v>FV&lt;$10K</v>
      </c>
      <c r="BQ1052" t="s">
        <v>6650</v>
      </c>
      <c r="BR1052" s="3" t="str">
        <f t="shared" si="672"/>
        <v>No, &lt; $20K Lien</v>
      </c>
      <c r="BS1052" s="3" t="str">
        <f t="shared" si="673"/>
        <v>No, Lien &lt; $20K</v>
      </c>
      <c r="BT1052" t="s">
        <v>6650</v>
      </c>
      <c r="BU1052" s="3" t="str">
        <f t="shared" si="674"/>
        <v>No</v>
      </c>
      <c r="BV1052" s="3" t="str">
        <f t="shared" si="675"/>
        <v>No</v>
      </c>
      <c r="BW1052" s="3">
        <f t="shared" si="676"/>
        <v>0</v>
      </c>
      <c r="BX1052" s="3" t="str">
        <f t="shared" si="677"/>
        <v>No</v>
      </c>
      <c r="BY1052" s="3">
        <f t="shared" si="678"/>
        <v>150619</v>
      </c>
      <c r="BZ1052">
        <v>1</v>
      </c>
      <c r="CA1052" s="3">
        <f t="shared" si="679"/>
        <v>150619</v>
      </c>
      <c r="CC1052" s="3">
        <f t="shared" si="680"/>
        <v>0</v>
      </c>
      <c r="CD1052" s="3">
        <f t="shared" si="681"/>
        <v>0</v>
      </c>
      <c r="CE1052" s="3" t="str">
        <f t="shared" si="682"/>
        <v/>
      </c>
      <c r="CF1052" s="3" t="e">
        <f>HLOOKUP(CE1052,'Valuation Data'!$D$2:$K$5,4,FALSE)</f>
        <v>#N/A</v>
      </c>
      <c r="CG1052" s="3">
        <f t="shared" si="683"/>
        <v>150619</v>
      </c>
      <c r="CH1052" s="3" t="str">
        <f t="shared" si="684"/>
        <v>No</v>
      </c>
      <c r="CI1052" s="3" t="str">
        <f>VLOOKUP(R1052,'Use Codes &amp; County Type'!A:D,4,FALSE)</f>
        <v>S</v>
      </c>
      <c r="CJ1052" s="3" t="str">
        <f t="shared" si="685"/>
        <v>No</v>
      </c>
      <c r="CK1052" s="3" t="str">
        <f t="shared" si="686"/>
        <v>Yes</v>
      </c>
      <c r="CL1052" s="3">
        <f t="shared" si="687"/>
        <v>0.67</v>
      </c>
      <c r="CM1052" s="3">
        <f t="shared" si="688"/>
        <v>100914.73000000001</v>
      </c>
      <c r="CN1052" s="3">
        <f t="shared" si="689"/>
        <v>7431.12</v>
      </c>
      <c r="CO1052" s="3">
        <f t="shared" si="690"/>
        <v>93483.610000000015</v>
      </c>
      <c r="CP1052" s="3">
        <f t="shared" si="691"/>
        <v>4.9337201813848187E-2</v>
      </c>
      <c r="CR1052" s="3" t="str">
        <f t="shared" si="692"/>
        <v>No</v>
      </c>
      <c r="CV1052" s="3" t="str">
        <f t="shared" si="693"/>
        <v>*Bid</v>
      </c>
      <c r="CW1052" s="3">
        <f t="shared" si="694"/>
        <v>1051</v>
      </c>
      <c r="CX1052" s="3">
        <f t="shared" si="695"/>
        <v>1857.78</v>
      </c>
      <c r="CY1052" s="3" t="str">
        <f t="shared" si="696"/>
        <v>Ok</v>
      </c>
      <c r="CZ1052">
        <v>0</v>
      </c>
      <c r="DA1052">
        <v>0</v>
      </c>
    </row>
    <row r="1053" spans="1:105" x14ac:dyDescent="0.25">
      <c r="A1053">
        <v>1052</v>
      </c>
      <c r="B1053" t="s">
        <v>3</v>
      </c>
      <c r="C1053" t="s">
        <v>1161</v>
      </c>
      <c r="D1053">
        <v>4106.5</v>
      </c>
      <c r="E1053">
        <v>2017</v>
      </c>
      <c r="F1053">
        <v>4106.5</v>
      </c>
      <c r="G1053">
        <v>4106.5</v>
      </c>
      <c r="H1053" s="3">
        <f t="shared" si="656"/>
        <v>0</v>
      </c>
      <c r="I1053">
        <v>55668</v>
      </c>
      <c r="J1053" t="s">
        <v>2735</v>
      </c>
      <c r="K1053" t="s">
        <v>2738</v>
      </c>
      <c r="L1053">
        <v>32011</v>
      </c>
      <c r="M1053" t="s">
        <v>3518</v>
      </c>
      <c r="N1053" t="s">
        <v>4759</v>
      </c>
      <c r="O1053">
        <v>-81.784173539702095</v>
      </c>
      <c r="P1053">
        <v>30.557756790199999</v>
      </c>
      <c r="Q1053" t="s">
        <v>5531</v>
      </c>
      <c r="R1053">
        <v>1</v>
      </c>
      <c r="S1053" t="s">
        <v>6539</v>
      </c>
      <c r="T1053">
        <v>1001</v>
      </c>
      <c r="U1053" t="s">
        <v>6582</v>
      </c>
      <c r="V1053">
        <v>2017</v>
      </c>
      <c r="W1053">
        <v>248861</v>
      </c>
      <c r="X1053">
        <v>2017</v>
      </c>
      <c r="Y1053">
        <v>248861</v>
      </c>
      <c r="Z1053">
        <v>3767.46</v>
      </c>
      <c r="AA1053" s="3">
        <f t="shared" si="657"/>
        <v>0.91743820771946916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 s="3" t="str">
        <f t="shared" si="658"/>
        <v>No</v>
      </c>
      <c r="AQ1053" s="3" t="str">
        <f t="shared" si="659"/>
        <v>No</v>
      </c>
      <c r="AR1053" s="3" t="str">
        <f t="shared" si="660"/>
        <v>No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 t="s">
        <v>6634</v>
      </c>
      <c r="AZ1053">
        <v>0</v>
      </c>
      <c r="BA1053">
        <v>0</v>
      </c>
      <c r="BB1053" t="s">
        <v>6616</v>
      </c>
      <c r="BC1053">
        <v>0</v>
      </c>
      <c r="BD1053" s="4" t="str">
        <f t="shared" si="661"/>
        <v>No</v>
      </c>
      <c r="BE1053" t="s">
        <v>6640</v>
      </c>
      <c r="BF1053" s="3" t="str">
        <f t="shared" si="662"/>
        <v>No</v>
      </c>
      <c r="BG1053" t="s">
        <v>6645</v>
      </c>
      <c r="BH1053" s="3" t="str">
        <f t="shared" si="663"/>
        <v>55668 YELLOW JACKET DR</v>
      </c>
      <c r="BI1053" s="3" t="str">
        <f t="shared" si="664"/>
        <v>Callahan</v>
      </c>
      <c r="BJ1053" s="3" t="str">
        <f t="shared" si="665"/>
        <v>Florida</v>
      </c>
      <c r="BK1053" s="3">
        <f t="shared" si="666"/>
        <v>32011</v>
      </c>
      <c r="BL1053" s="3" t="str">
        <f t="shared" si="667"/>
        <v>55668 YELLOW JACKET DR CALLAHAN FL 32011</v>
      </c>
      <c r="BM1053" s="3" t="str">
        <f t="shared" si="668"/>
        <v/>
      </c>
      <c r="BN1053" s="3" t="str">
        <f t="shared" si="669"/>
        <v>Pass</v>
      </c>
      <c r="BO1053" s="3" t="str">
        <f t="shared" si="670"/>
        <v>No</v>
      </c>
      <c r="BP1053" s="3" t="str">
        <f t="shared" si="671"/>
        <v>FV&lt;$10K</v>
      </c>
      <c r="BQ1053" t="s">
        <v>6650</v>
      </c>
      <c r="BR1053" s="3" t="str">
        <f t="shared" si="672"/>
        <v>No, &lt; $20K Lien</v>
      </c>
      <c r="BS1053" s="3" t="str">
        <f t="shared" si="673"/>
        <v>No, Lien &lt; $20K</v>
      </c>
      <c r="BT1053" t="s">
        <v>6650</v>
      </c>
      <c r="BU1053" s="3" t="str">
        <f t="shared" si="674"/>
        <v>No</v>
      </c>
      <c r="BV1053" s="3" t="str">
        <f t="shared" si="675"/>
        <v>No</v>
      </c>
      <c r="BW1053" s="3">
        <f t="shared" si="676"/>
        <v>0</v>
      </c>
      <c r="BX1053" s="3" t="str">
        <f t="shared" si="677"/>
        <v>No</v>
      </c>
      <c r="BY1053" s="3">
        <f t="shared" si="678"/>
        <v>248861</v>
      </c>
      <c r="BZ1053">
        <v>1</v>
      </c>
      <c r="CA1053" s="3">
        <f t="shared" si="679"/>
        <v>248861</v>
      </c>
      <c r="CC1053" s="3">
        <f t="shared" si="680"/>
        <v>0</v>
      </c>
      <c r="CD1053" s="3">
        <f t="shared" si="681"/>
        <v>0</v>
      </c>
      <c r="CE1053" s="3" t="str">
        <f t="shared" si="682"/>
        <v/>
      </c>
      <c r="CF1053" s="3" t="e">
        <f>HLOOKUP(CE1053,'Valuation Data'!$D$2:$K$5,4,FALSE)</f>
        <v>#N/A</v>
      </c>
      <c r="CG1053" s="3">
        <f t="shared" si="683"/>
        <v>248861</v>
      </c>
      <c r="CH1053" s="3" t="str">
        <f t="shared" si="684"/>
        <v>No</v>
      </c>
      <c r="CI1053" s="3" t="str">
        <f>VLOOKUP(R1053,'Use Codes &amp; County Type'!A:D,4,FALSE)</f>
        <v>S</v>
      </c>
      <c r="CJ1053" s="3" t="str">
        <f t="shared" si="685"/>
        <v>No</v>
      </c>
      <c r="CK1053" s="3" t="str">
        <f t="shared" si="686"/>
        <v>No</v>
      </c>
      <c r="CL1053" s="3">
        <f t="shared" si="687"/>
        <v>0.35</v>
      </c>
      <c r="CM1053" s="3">
        <f t="shared" si="688"/>
        <v>87101.349999999991</v>
      </c>
      <c r="CN1053" s="3">
        <f t="shared" si="689"/>
        <v>16426</v>
      </c>
      <c r="CO1053" s="3">
        <f t="shared" si="690"/>
        <v>70675.349999999991</v>
      </c>
      <c r="CP1053" s="3">
        <f t="shared" si="691"/>
        <v>6.6004717492897644E-2</v>
      </c>
      <c r="CR1053" s="3" t="str">
        <f t="shared" si="692"/>
        <v>No</v>
      </c>
      <c r="CV1053" s="3" t="str">
        <f t="shared" si="693"/>
        <v>*Bid</v>
      </c>
      <c r="CW1053" s="3">
        <f t="shared" si="694"/>
        <v>1052</v>
      </c>
      <c r="CX1053" s="3">
        <f t="shared" si="695"/>
        <v>4106.5</v>
      </c>
      <c r="CY1053" s="3" t="str">
        <f t="shared" si="696"/>
        <v>Ok</v>
      </c>
      <c r="CZ1053">
        <v>0</v>
      </c>
      <c r="DA1053">
        <v>0</v>
      </c>
    </row>
    <row r="1054" spans="1:105" x14ac:dyDescent="0.25">
      <c r="A1054">
        <v>1053</v>
      </c>
      <c r="B1054" t="s">
        <v>3</v>
      </c>
      <c r="C1054" t="s">
        <v>1162</v>
      </c>
      <c r="D1054">
        <v>2869.32</v>
      </c>
      <c r="E1054">
        <v>2017</v>
      </c>
      <c r="F1054">
        <v>2869.32</v>
      </c>
      <c r="G1054">
        <v>2869.32</v>
      </c>
      <c r="H1054" s="3">
        <f t="shared" si="656"/>
        <v>0</v>
      </c>
      <c r="I1054">
        <v>55690</v>
      </c>
      <c r="J1054" t="s">
        <v>2735</v>
      </c>
      <c r="K1054" t="s">
        <v>2738</v>
      </c>
      <c r="L1054">
        <v>32011</v>
      </c>
      <c r="M1054" t="s">
        <v>3519</v>
      </c>
      <c r="N1054" t="s">
        <v>4759</v>
      </c>
      <c r="O1054">
        <v>-81.783584103706005</v>
      </c>
      <c r="P1054">
        <v>30.557759589357001</v>
      </c>
      <c r="Q1054" t="s">
        <v>5532</v>
      </c>
      <c r="R1054">
        <v>1</v>
      </c>
      <c r="S1054" t="s">
        <v>6539</v>
      </c>
      <c r="T1054">
        <v>1001</v>
      </c>
      <c r="U1054" t="s">
        <v>6582</v>
      </c>
      <c r="V1054">
        <v>2017</v>
      </c>
      <c r="W1054">
        <v>212900</v>
      </c>
      <c r="X1054">
        <v>2017</v>
      </c>
      <c r="Y1054">
        <v>247566</v>
      </c>
      <c r="Z1054">
        <v>2623.5</v>
      </c>
      <c r="AA1054" s="3">
        <f t="shared" si="657"/>
        <v>0.91432813349504405</v>
      </c>
      <c r="AB1054" t="s">
        <v>6616</v>
      </c>
      <c r="AC1054" t="s">
        <v>6616</v>
      </c>
      <c r="AE1054" t="s">
        <v>6616</v>
      </c>
      <c r="AI1054" t="s">
        <v>6618</v>
      </c>
      <c r="AJ1054" t="s">
        <v>6618</v>
      </c>
      <c r="AK1054" t="s">
        <v>6618</v>
      </c>
      <c r="AL1054" t="s">
        <v>6618</v>
      </c>
      <c r="AM1054" t="s">
        <v>6618</v>
      </c>
      <c r="AN1054">
        <v>0</v>
      </c>
      <c r="AO1054">
        <v>0</v>
      </c>
      <c r="AP1054" s="3" t="str">
        <f t="shared" si="658"/>
        <v>No</v>
      </c>
      <c r="AQ1054" s="3" t="str">
        <f t="shared" si="659"/>
        <v>No</v>
      </c>
      <c r="AR1054" s="3" t="str">
        <f t="shared" si="660"/>
        <v>No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 t="s">
        <v>6634</v>
      </c>
      <c r="AZ1054" t="s">
        <v>6638</v>
      </c>
      <c r="BA1054">
        <v>0</v>
      </c>
      <c r="BB1054" t="s">
        <v>6617</v>
      </c>
      <c r="BC1054" t="s">
        <v>6616</v>
      </c>
      <c r="BD1054" s="4" t="str">
        <f t="shared" si="661"/>
        <v>No</v>
      </c>
      <c r="BE1054" t="s">
        <v>6640</v>
      </c>
      <c r="BF1054" s="3" t="str">
        <f t="shared" si="662"/>
        <v>No</v>
      </c>
      <c r="BG1054" t="s">
        <v>6645</v>
      </c>
      <c r="BH1054" s="3" t="str">
        <f t="shared" si="663"/>
        <v>55690 YELLOW JACKET DR</v>
      </c>
      <c r="BI1054" s="3" t="str">
        <f t="shared" si="664"/>
        <v>Callahan</v>
      </c>
      <c r="BJ1054" s="3" t="str">
        <f t="shared" si="665"/>
        <v>Florida</v>
      </c>
      <c r="BK1054" s="3">
        <f t="shared" si="666"/>
        <v>32011</v>
      </c>
      <c r="BL1054" s="3" t="str">
        <f t="shared" si="667"/>
        <v>55690 YELLOW JACKET DR CALLAHAN FL 32011</v>
      </c>
      <c r="BM1054" s="3" t="str">
        <f t="shared" si="668"/>
        <v/>
      </c>
      <c r="BN1054" s="3" t="str">
        <f t="shared" si="669"/>
        <v>Pass</v>
      </c>
      <c r="BO1054" s="3" t="str">
        <f t="shared" si="670"/>
        <v>No</v>
      </c>
      <c r="BP1054" s="3" t="str">
        <f t="shared" si="671"/>
        <v>FV&lt;$10K</v>
      </c>
      <c r="BQ1054" t="s">
        <v>6650</v>
      </c>
      <c r="BR1054" s="3" t="str">
        <f t="shared" si="672"/>
        <v>No, &lt; $20K Lien</v>
      </c>
      <c r="BS1054" s="3" t="str">
        <f t="shared" si="673"/>
        <v>No, Lien &lt; $20K</v>
      </c>
      <c r="BT1054" t="s">
        <v>6650</v>
      </c>
      <c r="BU1054" s="3" t="str">
        <f t="shared" si="674"/>
        <v>No</v>
      </c>
      <c r="BV1054" s="3" t="str">
        <f t="shared" si="675"/>
        <v>No</v>
      </c>
      <c r="BW1054" s="3">
        <f t="shared" si="676"/>
        <v>0</v>
      </c>
      <c r="BX1054" s="3" t="str">
        <f t="shared" si="677"/>
        <v>No</v>
      </c>
      <c r="BY1054" s="3">
        <f t="shared" si="678"/>
        <v>212900</v>
      </c>
      <c r="BZ1054">
        <v>1</v>
      </c>
      <c r="CA1054" s="3">
        <f t="shared" si="679"/>
        <v>212900</v>
      </c>
      <c r="CC1054" s="3">
        <f t="shared" si="680"/>
        <v>0</v>
      </c>
      <c r="CD1054" s="3">
        <f t="shared" si="681"/>
        <v>0</v>
      </c>
      <c r="CE1054" s="3" t="str">
        <f t="shared" si="682"/>
        <v/>
      </c>
      <c r="CF1054" s="3" t="e">
        <f>HLOOKUP(CE1054,'Valuation Data'!$D$2:$K$5,4,FALSE)</f>
        <v>#N/A</v>
      </c>
      <c r="CG1054" s="3">
        <f t="shared" si="683"/>
        <v>212900</v>
      </c>
      <c r="CH1054" s="3" t="str">
        <f t="shared" si="684"/>
        <v>No</v>
      </c>
      <c r="CI1054" s="3" t="str">
        <f>VLOOKUP(R1054,'Use Codes &amp; County Type'!A:D,4,FALSE)</f>
        <v>S</v>
      </c>
      <c r="CJ1054" s="3" t="str">
        <f t="shared" si="685"/>
        <v>No</v>
      </c>
      <c r="CK1054" s="3" t="str">
        <f t="shared" si="686"/>
        <v>Yes</v>
      </c>
      <c r="CL1054" s="3">
        <f t="shared" si="687"/>
        <v>0.67</v>
      </c>
      <c r="CM1054" s="3">
        <f t="shared" si="688"/>
        <v>142643</v>
      </c>
      <c r="CN1054" s="3">
        <f t="shared" si="689"/>
        <v>11477.28</v>
      </c>
      <c r="CO1054" s="3">
        <f t="shared" si="690"/>
        <v>131165.72</v>
      </c>
      <c r="CP1054" s="3">
        <f t="shared" si="691"/>
        <v>5.3909253170502588E-2</v>
      </c>
      <c r="CR1054" s="3" t="str">
        <f t="shared" si="692"/>
        <v>No</v>
      </c>
      <c r="CV1054" s="3" t="str">
        <f t="shared" si="693"/>
        <v>*Bid</v>
      </c>
      <c r="CW1054" s="3">
        <f t="shared" si="694"/>
        <v>1053</v>
      </c>
      <c r="CX1054" s="3">
        <f t="shared" si="695"/>
        <v>2869.32</v>
      </c>
      <c r="CY1054" s="3" t="str">
        <f t="shared" si="696"/>
        <v>Ok</v>
      </c>
      <c r="CZ1054">
        <v>0</v>
      </c>
      <c r="DA1054">
        <v>0</v>
      </c>
    </row>
    <row r="1055" spans="1:105" x14ac:dyDescent="0.25">
      <c r="A1055">
        <v>1054</v>
      </c>
      <c r="B1055" t="s">
        <v>3</v>
      </c>
      <c r="C1055" t="s">
        <v>1163</v>
      </c>
      <c r="D1055">
        <v>2179.9499999999998</v>
      </c>
      <c r="E1055">
        <v>2017</v>
      </c>
      <c r="F1055">
        <v>2179.9499999999998</v>
      </c>
      <c r="G1055">
        <v>2179.9499999999998</v>
      </c>
      <c r="H1055" s="3">
        <f t="shared" si="656"/>
        <v>0</v>
      </c>
      <c r="I1055">
        <v>54651</v>
      </c>
      <c r="J1055" t="s">
        <v>2735</v>
      </c>
      <c r="K1055" t="s">
        <v>2738</v>
      </c>
      <c r="L1055">
        <v>32011</v>
      </c>
      <c r="M1055" t="s">
        <v>3520</v>
      </c>
      <c r="N1055" t="s">
        <v>4759</v>
      </c>
      <c r="O1055">
        <v>-81.782443563391695</v>
      </c>
      <c r="P1055">
        <v>30.561952021879399</v>
      </c>
      <c r="Q1055" t="s">
        <v>5533</v>
      </c>
      <c r="R1055">
        <v>1</v>
      </c>
      <c r="S1055" t="s">
        <v>6539</v>
      </c>
      <c r="T1055">
        <v>1001</v>
      </c>
      <c r="U1055" t="s">
        <v>6582</v>
      </c>
      <c r="V1055">
        <v>2017</v>
      </c>
      <c r="W1055">
        <v>170296</v>
      </c>
      <c r="X1055">
        <v>2017</v>
      </c>
      <c r="Y1055">
        <v>207057</v>
      </c>
      <c r="Z1055">
        <v>1986.09</v>
      </c>
      <c r="AA1055" s="3">
        <f t="shared" si="657"/>
        <v>0.91107135484758828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 s="3" t="str">
        <f t="shared" si="658"/>
        <v>No</v>
      </c>
      <c r="AQ1055" s="3" t="str">
        <f t="shared" si="659"/>
        <v>No</v>
      </c>
      <c r="AR1055" s="3" t="str">
        <f t="shared" si="660"/>
        <v>No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 t="s">
        <v>6634</v>
      </c>
      <c r="AZ1055">
        <v>0</v>
      </c>
      <c r="BA1055">
        <v>0</v>
      </c>
      <c r="BB1055" t="s">
        <v>6617</v>
      </c>
      <c r="BC1055">
        <v>0</v>
      </c>
      <c r="BD1055" s="4" t="str">
        <f t="shared" si="661"/>
        <v>No</v>
      </c>
      <c r="BE1055" t="s">
        <v>6640</v>
      </c>
      <c r="BF1055" s="3" t="str">
        <f t="shared" si="662"/>
        <v>No</v>
      </c>
      <c r="BG1055" t="s">
        <v>6645</v>
      </c>
      <c r="BH1055" s="3" t="str">
        <f t="shared" si="663"/>
        <v>54651 SPRING LAKE DR</v>
      </c>
      <c r="BI1055" s="3" t="str">
        <f t="shared" si="664"/>
        <v>Callahan</v>
      </c>
      <c r="BJ1055" s="3" t="str">
        <f t="shared" si="665"/>
        <v>Florida</v>
      </c>
      <c r="BK1055" s="3">
        <f t="shared" si="666"/>
        <v>32011</v>
      </c>
      <c r="BL1055" s="3" t="str">
        <f t="shared" si="667"/>
        <v>54651 SPRING LAKE DR CALLAHAN FL 32011</v>
      </c>
      <c r="BM1055" s="3" t="str">
        <f t="shared" si="668"/>
        <v/>
      </c>
      <c r="BN1055" s="3" t="str">
        <f t="shared" si="669"/>
        <v>Pass</v>
      </c>
      <c r="BO1055" s="3" t="str">
        <f t="shared" si="670"/>
        <v>No</v>
      </c>
      <c r="BP1055" s="3" t="str">
        <f t="shared" si="671"/>
        <v>FV&lt;$10K</v>
      </c>
      <c r="BQ1055" t="s">
        <v>6650</v>
      </c>
      <c r="BR1055" s="3" t="str">
        <f t="shared" si="672"/>
        <v>No, &lt; $20K Lien</v>
      </c>
      <c r="BS1055" s="3" t="str">
        <f t="shared" si="673"/>
        <v>No, Lien &lt; $20K</v>
      </c>
      <c r="BT1055" t="s">
        <v>6650</v>
      </c>
      <c r="BU1055" s="3" t="str">
        <f t="shared" si="674"/>
        <v>No</v>
      </c>
      <c r="BV1055" s="3" t="str">
        <f t="shared" si="675"/>
        <v>No</v>
      </c>
      <c r="BW1055" s="3">
        <f t="shared" si="676"/>
        <v>0</v>
      </c>
      <c r="BX1055" s="3" t="str">
        <f t="shared" si="677"/>
        <v>No</v>
      </c>
      <c r="BY1055" s="3">
        <f t="shared" si="678"/>
        <v>170296</v>
      </c>
      <c r="BZ1055">
        <v>1</v>
      </c>
      <c r="CA1055" s="3">
        <f t="shared" si="679"/>
        <v>170296</v>
      </c>
      <c r="CC1055" s="3">
        <f t="shared" si="680"/>
        <v>0</v>
      </c>
      <c r="CD1055" s="3">
        <f t="shared" si="681"/>
        <v>0</v>
      </c>
      <c r="CE1055" s="3" t="str">
        <f t="shared" si="682"/>
        <v/>
      </c>
      <c r="CF1055" s="3" t="e">
        <f>HLOOKUP(CE1055,'Valuation Data'!$D$2:$K$5,4,FALSE)</f>
        <v>#N/A</v>
      </c>
      <c r="CG1055" s="3">
        <f t="shared" si="683"/>
        <v>170296</v>
      </c>
      <c r="CH1055" s="3" t="str">
        <f t="shared" si="684"/>
        <v>No</v>
      </c>
      <c r="CI1055" s="3" t="str">
        <f>VLOOKUP(R1055,'Use Codes &amp; County Type'!A:D,4,FALSE)</f>
        <v>S</v>
      </c>
      <c r="CJ1055" s="3" t="str">
        <f t="shared" si="685"/>
        <v>No</v>
      </c>
      <c r="CK1055" s="3" t="str">
        <f t="shared" si="686"/>
        <v>Yes</v>
      </c>
      <c r="CL1055" s="3">
        <f t="shared" si="687"/>
        <v>0.67</v>
      </c>
      <c r="CM1055" s="3">
        <f t="shared" si="688"/>
        <v>114098.32</v>
      </c>
      <c r="CN1055" s="3">
        <f t="shared" si="689"/>
        <v>8719.7999999999993</v>
      </c>
      <c r="CO1055" s="3">
        <f t="shared" si="690"/>
        <v>105378.52</v>
      </c>
      <c r="CP1055" s="3">
        <f t="shared" si="691"/>
        <v>5.120378634847559E-2</v>
      </c>
      <c r="CR1055" s="3" t="str">
        <f t="shared" si="692"/>
        <v>No</v>
      </c>
      <c r="CV1055" s="3" t="str">
        <f t="shared" si="693"/>
        <v>*Bid</v>
      </c>
      <c r="CW1055" s="3">
        <f t="shared" si="694"/>
        <v>1054</v>
      </c>
      <c r="CX1055" s="3">
        <f t="shared" si="695"/>
        <v>2179.9499999999998</v>
      </c>
      <c r="CY1055" s="3" t="str">
        <f t="shared" si="696"/>
        <v>Ok</v>
      </c>
      <c r="CZ1055">
        <v>0</v>
      </c>
      <c r="DA1055">
        <v>0</v>
      </c>
    </row>
    <row r="1056" spans="1:105" x14ac:dyDescent="0.25">
      <c r="A1056">
        <v>1055</v>
      </c>
      <c r="B1056" t="s">
        <v>3</v>
      </c>
      <c r="C1056" t="s">
        <v>1164</v>
      </c>
      <c r="D1056">
        <v>3292.5</v>
      </c>
      <c r="E1056">
        <v>2017</v>
      </c>
      <c r="F1056">
        <v>3292.5</v>
      </c>
      <c r="G1056">
        <v>3292.5</v>
      </c>
      <c r="H1056" s="3">
        <f t="shared" si="656"/>
        <v>0</v>
      </c>
      <c r="I1056">
        <v>55016</v>
      </c>
      <c r="J1056" t="s">
        <v>2735</v>
      </c>
      <c r="K1056" t="s">
        <v>2738</v>
      </c>
      <c r="L1056">
        <v>32011</v>
      </c>
      <c r="M1056" t="s">
        <v>3521</v>
      </c>
      <c r="N1056" t="s">
        <v>4759</v>
      </c>
      <c r="O1056">
        <v>-81.776735641077593</v>
      </c>
      <c r="P1056">
        <v>30.556078886136699</v>
      </c>
      <c r="Q1056" t="s">
        <v>5534</v>
      </c>
      <c r="R1056">
        <v>1</v>
      </c>
      <c r="S1056" t="s">
        <v>6539</v>
      </c>
      <c r="T1056">
        <v>1001</v>
      </c>
      <c r="U1056" t="s">
        <v>6582</v>
      </c>
      <c r="V1056">
        <v>2017</v>
      </c>
      <c r="W1056">
        <v>191726</v>
      </c>
      <c r="X1056">
        <v>2017</v>
      </c>
      <c r="Y1056">
        <v>208745</v>
      </c>
      <c r="Z1056">
        <v>3014.8</v>
      </c>
      <c r="AA1056" s="3">
        <f t="shared" si="657"/>
        <v>0.91565679574791192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 s="3" t="str">
        <f t="shared" si="658"/>
        <v>No</v>
      </c>
      <c r="AQ1056" s="3" t="str">
        <f t="shared" si="659"/>
        <v>No</v>
      </c>
      <c r="AR1056" s="3" t="str">
        <f t="shared" si="660"/>
        <v>No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 t="s">
        <v>6634</v>
      </c>
      <c r="AZ1056">
        <v>0</v>
      </c>
      <c r="BA1056">
        <v>0</v>
      </c>
      <c r="BB1056" t="s">
        <v>6616</v>
      </c>
      <c r="BC1056">
        <v>0</v>
      </c>
      <c r="BD1056" s="4" t="str">
        <f t="shared" si="661"/>
        <v>No</v>
      </c>
      <c r="BE1056" t="s">
        <v>6640</v>
      </c>
      <c r="BF1056" s="3" t="str">
        <f t="shared" si="662"/>
        <v>No</v>
      </c>
      <c r="BG1056" t="s">
        <v>6645</v>
      </c>
      <c r="BH1056" s="3" t="str">
        <f t="shared" si="663"/>
        <v>55016 BEAR RUN RD</v>
      </c>
      <c r="BI1056" s="3" t="str">
        <f t="shared" si="664"/>
        <v>Callahan</v>
      </c>
      <c r="BJ1056" s="3" t="str">
        <f t="shared" si="665"/>
        <v>Florida</v>
      </c>
      <c r="BK1056" s="3">
        <f t="shared" si="666"/>
        <v>32011</v>
      </c>
      <c r="BL1056" s="3" t="str">
        <f t="shared" si="667"/>
        <v>55016 BEAR RUN RD CALLAHAN FL 32011</v>
      </c>
      <c r="BM1056" s="3" t="str">
        <f t="shared" si="668"/>
        <v/>
      </c>
      <c r="BN1056" s="3" t="str">
        <f t="shared" si="669"/>
        <v>Pass</v>
      </c>
      <c r="BO1056" s="3" t="str">
        <f t="shared" si="670"/>
        <v>No</v>
      </c>
      <c r="BP1056" s="3" t="str">
        <f t="shared" si="671"/>
        <v>FV&lt;$10K</v>
      </c>
      <c r="BQ1056" t="s">
        <v>6650</v>
      </c>
      <c r="BR1056" s="3" t="str">
        <f t="shared" si="672"/>
        <v>No, &lt; $20K Lien</v>
      </c>
      <c r="BS1056" s="3" t="str">
        <f t="shared" si="673"/>
        <v>No, Lien &lt; $20K</v>
      </c>
      <c r="BT1056" t="s">
        <v>6650</v>
      </c>
      <c r="BU1056" s="3" t="str">
        <f t="shared" si="674"/>
        <v>No</v>
      </c>
      <c r="BV1056" s="3" t="str">
        <f t="shared" si="675"/>
        <v>No</v>
      </c>
      <c r="BW1056" s="3">
        <f t="shared" si="676"/>
        <v>0</v>
      </c>
      <c r="BX1056" s="3" t="str">
        <f t="shared" si="677"/>
        <v>No</v>
      </c>
      <c r="BY1056" s="3">
        <f t="shared" si="678"/>
        <v>191726</v>
      </c>
      <c r="BZ1056">
        <v>1</v>
      </c>
      <c r="CA1056" s="3">
        <f t="shared" si="679"/>
        <v>191726</v>
      </c>
      <c r="CC1056" s="3">
        <f t="shared" si="680"/>
        <v>0</v>
      </c>
      <c r="CD1056" s="3">
        <f t="shared" si="681"/>
        <v>0</v>
      </c>
      <c r="CE1056" s="3" t="str">
        <f t="shared" si="682"/>
        <v/>
      </c>
      <c r="CF1056" s="3" t="e">
        <f>HLOOKUP(CE1056,'Valuation Data'!$D$2:$K$5,4,FALSE)</f>
        <v>#N/A</v>
      </c>
      <c r="CG1056" s="3">
        <f t="shared" si="683"/>
        <v>191726</v>
      </c>
      <c r="CH1056" s="3" t="str">
        <f t="shared" si="684"/>
        <v>No</v>
      </c>
      <c r="CI1056" s="3" t="str">
        <f>VLOOKUP(R1056,'Use Codes &amp; County Type'!A:D,4,FALSE)</f>
        <v>S</v>
      </c>
      <c r="CJ1056" s="3" t="str">
        <f t="shared" si="685"/>
        <v>No</v>
      </c>
      <c r="CK1056" s="3" t="str">
        <f t="shared" si="686"/>
        <v>No</v>
      </c>
      <c r="CL1056" s="3">
        <f t="shared" si="687"/>
        <v>0.35</v>
      </c>
      <c r="CM1056" s="3">
        <f t="shared" si="688"/>
        <v>67104.099999999991</v>
      </c>
      <c r="CN1056" s="3">
        <f t="shared" si="689"/>
        <v>13170</v>
      </c>
      <c r="CO1056" s="3">
        <f t="shared" si="690"/>
        <v>53934.099999999991</v>
      </c>
      <c r="CP1056" s="3">
        <f t="shared" si="691"/>
        <v>6.869177889279493E-2</v>
      </c>
      <c r="CR1056" s="3" t="str">
        <f t="shared" si="692"/>
        <v>No</v>
      </c>
      <c r="CV1056" s="3" t="str">
        <f t="shared" si="693"/>
        <v>*Bid</v>
      </c>
      <c r="CW1056" s="3">
        <f t="shared" si="694"/>
        <v>1055</v>
      </c>
      <c r="CX1056" s="3">
        <f t="shared" si="695"/>
        <v>3292.5</v>
      </c>
      <c r="CY1056" s="3" t="str">
        <f t="shared" si="696"/>
        <v>Ok</v>
      </c>
      <c r="CZ1056">
        <v>0</v>
      </c>
      <c r="DA1056">
        <v>0</v>
      </c>
    </row>
    <row r="1057" spans="1:105" x14ac:dyDescent="0.25">
      <c r="A1057">
        <v>1056</v>
      </c>
      <c r="B1057" t="s">
        <v>3</v>
      </c>
      <c r="C1057" t="s">
        <v>1165</v>
      </c>
      <c r="D1057">
        <v>485.81</v>
      </c>
      <c r="E1057">
        <v>2017</v>
      </c>
      <c r="F1057">
        <v>485.81</v>
      </c>
      <c r="G1057">
        <v>485.81</v>
      </c>
      <c r="H1057" s="3">
        <f t="shared" si="656"/>
        <v>0</v>
      </c>
      <c r="I1057">
        <v>55025</v>
      </c>
      <c r="J1057" t="s">
        <v>2735</v>
      </c>
      <c r="K1057" t="s">
        <v>2738</v>
      </c>
      <c r="L1057">
        <v>32011</v>
      </c>
      <c r="M1057" t="s">
        <v>3522</v>
      </c>
      <c r="N1057" t="s">
        <v>4759</v>
      </c>
      <c r="O1057">
        <v>-81.775433649213696</v>
      </c>
      <c r="P1057">
        <v>30.5617599178848</v>
      </c>
      <c r="Q1057" t="s">
        <v>5535</v>
      </c>
      <c r="R1057">
        <v>0</v>
      </c>
      <c r="S1057" t="s">
        <v>6538</v>
      </c>
      <c r="T1057">
        <v>8001</v>
      </c>
      <c r="U1057" t="s">
        <v>6581</v>
      </c>
      <c r="V1057">
        <v>2017</v>
      </c>
      <c r="W1057">
        <v>27500</v>
      </c>
      <c r="X1057">
        <v>2017</v>
      </c>
      <c r="Y1057">
        <v>28000</v>
      </c>
      <c r="Z1057">
        <v>419.61</v>
      </c>
      <c r="AA1057" s="3">
        <f t="shared" si="657"/>
        <v>0.86373273501986381</v>
      </c>
      <c r="AB1057" t="s">
        <v>6616</v>
      </c>
      <c r="AC1057" t="s">
        <v>6616</v>
      </c>
      <c r="AD1057" t="s">
        <v>6616</v>
      </c>
      <c r="AF1057" t="s">
        <v>6616</v>
      </c>
      <c r="AG1057" t="s">
        <v>6616</v>
      </c>
      <c r="AH1057" t="s">
        <v>6616</v>
      </c>
      <c r="AI1057" t="s">
        <v>6618</v>
      </c>
      <c r="AJ1057" t="s">
        <v>6618</v>
      </c>
      <c r="AK1057" t="s">
        <v>6618</v>
      </c>
      <c r="AL1057" t="s">
        <v>6618</v>
      </c>
      <c r="AM1057" t="s">
        <v>6618</v>
      </c>
      <c r="AN1057" t="s">
        <v>6618</v>
      </c>
      <c r="AO1057">
        <v>0</v>
      </c>
      <c r="AP1057" s="3" t="str">
        <f t="shared" si="658"/>
        <v>No</v>
      </c>
      <c r="AQ1057" s="3" t="str">
        <f t="shared" si="659"/>
        <v>No</v>
      </c>
      <c r="AR1057" s="3" t="str">
        <f t="shared" si="660"/>
        <v>No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 t="s">
        <v>6634</v>
      </c>
      <c r="AZ1057" t="s">
        <v>6638</v>
      </c>
      <c r="BA1057">
        <v>1</v>
      </c>
      <c r="BB1057" t="s">
        <v>6616</v>
      </c>
      <c r="BC1057" t="s">
        <v>6616</v>
      </c>
      <c r="BD1057" s="4" t="str">
        <f t="shared" si="661"/>
        <v>No</v>
      </c>
      <c r="BE1057" t="s">
        <v>6640</v>
      </c>
      <c r="BF1057" s="3" t="str">
        <f t="shared" si="662"/>
        <v>No</v>
      </c>
      <c r="BG1057" t="s">
        <v>6645</v>
      </c>
      <c r="BH1057" s="3" t="str">
        <f t="shared" si="663"/>
        <v>55025 CUB CT</v>
      </c>
      <c r="BI1057" s="3" t="str">
        <f t="shared" si="664"/>
        <v>Callahan</v>
      </c>
      <c r="BJ1057" s="3" t="str">
        <f t="shared" si="665"/>
        <v>Florida</v>
      </c>
      <c r="BK1057" s="3">
        <f t="shared" si="666"/>
        <v>32011</v>
      </c>
      <c r="BL1057" s="3" t="str">
        <f t="shared" si="667"/>
        <v>55025 CUB CT CALLAHAN FL 32011</v>
      </c>
      <c r="BM1057" s="3" t="str">
        <f t="shared" si="668"/>
        <v/>
      </c>
      <c r="BN1057" s="3" t="str">
        <f t="shared" si="669"/>
        <v>Pass</v>
      </c>
      <c r="BO1057" s="3" t="str">
        <f t="shared" si="670"/>
        <v>No</v>
      </c>
      <c r="BP1057" s="3" t="str">
        <f t="shared" si="671"/>
        <v>FV&lt;$10K</v>
      </c>
      <c r="BQ1057" t="s">
        <v>6650</v>
      </c>
      <c r="BR1057" s="3" t="str">
        <f t="shared" si="672"/>
        <v>No, &lt; $20K Lien</v>
      </c>
      <c r="BS1057" s="3" t="str">
        <f t="shared" si="673"/>
        <v>No, Lien &lt; $20K</v>
      </c>
      <c r="BT1057" t="s">
        <v>6650</v>
      </c>
      <c r="BU1057" s="3" t="str">
        <f t="shared" si="674"/>
        <v>No</v>
      </c>
      <c r="BV1057" s="3" t="str">
        <f t="shared" si="675"/>
        <v>No</v>
      </c>
      <c r="BW1057" s="3">
        <f t="shared" si="676"/>
        <v>1</v>
      </c>
      <c r="BX1057" s="3" t="str">
        <f t="shared" si="677"/>
        <v>No</v>
      </c>
      <c r="BY1057" s="3">
        <f t="shared" si="678"/>
        <v>27500</v>
      </c>
      <c r="BZ1057">
        <v>1</v>
      </c>
      <c r="CA1057" s="3">
        <f t="shared" si="679"/>
        <v>27500</v>
      </c>
      <c r="CC1057" s="3">
        <f t="shared" si="680"/>
        <v>0</v>
      </c>
      <c r="CD1057" s="3">
        <f t="shared" si="681"/>
        <v>0</v>
      </c>
      <c r="CE1057" s="3" t="str">
        <f t="shared" si="682"/>
        <v/>
      </c>
      <c r="CF1057" s="3" t="e">
        <f>HLOOKUP(CE1057,'Valuation Data'!$D$2:$K$5,4,FALSE)</f>
        <v>#N/A</v>
      </c>
      <c r="CG1057" s="3">
        <f t="shared" si="683"/>
        <v>27500</v>
      </c>
      <c r="CH1057" s="3" t="str">
        <f t="shared" si="684"/>
        <v>No</v>
      </c>
      <c r="CI1057" s="3" t="str">
        <f>VLOOKUP(R1057,'Use Codes &amp; County Type'!A:D,4,FALSE)</f>
        <v>V</v>
      </c>
      <c r="CJ1057" s="3" t="str">
        <f t="shared" si="685"/>
        <v>Yes</v>
      </c>
      <c r="CK1057" s="3" t="str">
        <f t="shared" si="686"/>
        <v>No</v>
      </c>
      <c r="CL1057" s="3">
        <f t="shared" si="687"/>
        <v>0</v>
      </c>
      <c r="CM1057" s="3">
        <f t="shared" si="688"/>
        <v>0</v>
      </c>
      <c r="CN1057" s="3">
        <f t="shared" si="689"/>
        <v>2429.0500000000002</v>
      </c>
      <c r="CO1057" s="3">
        <f t="shared" si="690"/>
        <v>-2429.0500000000002</v>
      </c>
      <c r="CP1057" s="3">
        <f t="shared" si="691"/>
        <v>8.8329090909090913E-2</v>
      </c>
      <c r="CR1057" s="3" t="str">
        <f t="shared" si="692"/>
        <v>No</v>
      </c>
      <c r="CV1057" s="3" t="str">
        <f t="shared" si="693"/>
        <v>FMV&lt;$30K</v>
      </c>
      <c r="CW1057" s="3">
        <f t="shared" si="694"/>
        <v>1056</v>
      </c>
      <c r="CX1057" s="3">
        <f t="shared" si="695"/>
        <v>485.81</v>
      </c>
      <c r="CY1057" s="3" t="str">
        <f t="shared" si="696"/>
        <v>Ok</v>
      </c>
      <c r="CZ1057">
        <v>0</v>
      </c>
      <c r="DA1057">
        <v>0</v>
      </c>
    </row>
    <row r="1058" spans="1:105" x14ac:dyDescent="0.25">
      <c r="A1058">
        <v>1057</v>
      </c>
      <c r="B1058" t="s">
        <v>3</v>
      </c>
      <c r="C1058" t="s">
        <v>1166</v>
      </c>
      <c r="D1058">
        <v>485.81</v>
      </c>
      <c r="E1058">
        <v>2017</v>
      </c>
      <c r="F1058">
        <v>485.81</v>
      </c>
      <c r="G1058">
        <v>485.81</v>
      </c>
      <c r="H1058" s="3">
        <f t="shared" si="656"/>
        <v>0</v>
      </c>
      <c r="I1058">
        <v>55073</v>
      </c>
      <c r="J1058" t="s">
        <v>2735</v>
      </c>
      <c r="K1058" t="s">
        <v>2738</v>
      </c>
      <c r="L1058">
        <v>32011</v>
      </c>
      <c r="M1058" t="s">
        <v>3523</v>
      </c>
      <c r="N1058" t="s">
        <v>4759</v>
      </c>
      <c r="O1058">
        <v>-81.774950512293003</v>
      </c>
      <c r="P1058">
        <v>30.561620542833602</v>
      </c>
      <c r="Q1058" t="s">
        <v>5535</v>
      </c>
      <c r="R1058">
        <v>0</v>
      </c>
      <c r="S1058" t="s">
        <v>6538</v>
      </c>
      <c r="T1058">
        <v>8001</v>
      </c>
      <c r="U1058" t="s">
        <v>6581</v>
      </c>
      <c r="V1058">
        <v>2017</v>
      </c>
      <c r="W1058">
        <v>27500</v>
      </c>
      <c r="X1058">
        <v>2017</v>
      </c>
      <c r="Y1058">
        <v>28000</v>
      </c>
      <c r="Z1058">
        <v>419.61</v>
      </c>
      <c r="AA1058" s="3">
        <f t="shared" si="657"/>
        <v>0.86373273501986381</v>
      </c>
      <c r="AB1058" t="s">
        <v>6616</v>
      </c>
      <c r="AC1058" t="s">
        <v>6616</v>
      </c>
      <c r="AD1058" t="s">
        <v>6616</v>
      </c>
      <c r="AF1058" t="s">
        <v>6616</v>
      </c>
      <c r="AG1058" t="s">
        <v>6616</v>
      </c>
      <c r="AH1058" t="s">
        <v>6616</v>
      </c>
      <c r="AI1058" t="s">
        <v>6618</v>
      </c>
      <c r="AJ1058" t="s">
        <v>6618</v>
      </c>
      <c r="AK1058" t="s">
        <v>6618</v>
      </c>
      <c r="AL1058" t="s">
        <v>6618</v>
      </c>
      <c r="AM1058" t="s">
        <v>6618</v>
      </c>
      <c r="AN1058" t="s">
        <v>6618</v>
      </c>
      <c r="AO1058">
        <v>0</v>
      </c>
      <c r="AP1058" s="3" t="str">
        <f t="shared" si="658"/>
        <v>No</v>
      </c>
      <c r="AQ1058" s="3" t="str">
        <f t="shared" si="659"/>
        <v>No</v>
      </c>
      <c r="AR1058" s="3" t="str">
        <f t="shared" si="660"/>
        <v>No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 t="s">
        <v>6634</v>
      </c>
      <c r="AZ1058" t="s">
        <v>6638</v>
      </c>
      <c r="BA1058">
        <v>1</v>
      </c>
      <c r="BB1058" t="s">
        <v>6616</v>
      </c>
      <c r="BC1058" t="s">
        <v>6616</v>
      </c>
      <c r="BD1058" s="4" t="str">
        <f t="shared" si="661"/>
        <v>No</v>
      </c>
      <c r="BE1058" t="s">
        <v>6640</v>
      </c>
      <c r="BF1058" s="3" t="str">
        <f t="shared" si="662"/>
        <v>No</v>
      </c>
      <c r="BG1058" t="s">
        <v>6645</v>
      </c>
      <c r="BH1058" s="3" t="str">
        <f t="shared" si="663"/>
        <v>55073 CUB CT</v>
      </c>
      <c r="BI1058" s="3" t="str">
        <f t="shared" si="664"/>
        <v>Callahan</v>
      </c>
      <c r="BJ1058" s="3" t="str">
        <f t="shared" si="665"/>
        <v>Florida</v>
      </c>
      <c r="BK1058" s="3">
        <f t="shared" si="666"/>
        <v>32011</v>
      </c>
      <c r="BL1058" s="3" t="str">
        <f t="shared" si="667"/>
        <v>55073 CUB CT CALLAHAN FL 32011</v>
      </c>
      <c r="BM1058" s="3" t="str">
        <f t="shared" si="668"/>
        <v/>
      </c>
      <c r="BN1058" s="3" t="str">
        <f t="shared" si="669"/>
        <v>Pass</v>
      </c>
      <c r="BO1058" s="3" t="str">
        <f t="shared" si="670"/>
        <v>No</v>
      </c>
      <c r="BP1058" s="3" t="str">
        <f t="shared" si="671"/>
        <v>FV&lt;$10K</v>
      </c>
      <c r="BQ1058" t="s">
        <v>6650</v>
      </c>
      <c r="BR1058" s="3" t="str">
        <f t="shared" si="672"/>
        <v>No, &lt; $20K Lien</v>
      </c>
      <c r="BS1058" s="3" t="str">
        <f t="shared" si="673"/>
        <v>No, Lien &lt; $20K</v>
      </c>
      <c r="BT1058" t="s">
        <v>6650</v>
      </c>
      <c r="BU1058" s="3" t="str">
        <f t="shared" si="674"/>
        <v>No</v>
      </c>
      <c r="BV1058" s="3" t="str">
        <f t="shared" si="675"/>
        <v>No</v>
      </c>
      <c r="BW1058" s="3">
        <f t="shared" si="676"/>
        <v>1</v>
      </c>
      <c r="BX1058" s="3" t="str">
        <f t="shared" si="677"/>
        <v>No</v>
      </c>
      <c r="BY1058" s="3">
        <f t="shared" si="678"/>
        <v>27500</v>
      </c>
      <c r="BZ1058">
        <v>1</v>
      </c>
      <c r="CA1058" s="3">
        <f t="shared" si="679"/>
        <v>27500</v>
      </c>
      <c r="CC1058" s="3">
        <f t="shared" si="680"/>
        <v>0</v>
      </c>
      <c r="CD1058" s="3">
        <f t="shared" si="681"/>
        <v>0</v>
      </c>
      <c r="CE1058" s="3" t="str">
        <f t="shared" si="682"/>
        <v/>
      </c>
      <c r="CF1058" s="3" t="e">
        <f>HLOOKUP(CE1058,'Valuation Data'!$D$2:$K$5,4,FALSE)</f>
        <v>#N/A</v>
      </c>
      <c r="CG1058" s="3">
        <f t="shared" si="683"/>
        <v>27500</v>
      </c>
      <c r="CH1058" s="3" t="str">
        <f t="shared" si="684"/>
        <v>No</v>
      </c>
      <c r="CI1058" s="3" t="str">
        <f>VLOOKUP(R1058,'Use Codes &amp; County Type'!A:D,4,FALSE)</f>
        <v>V</v>
      </c>
      <c r="CJ1058" s="3" t="str">
        <f t="shared" si="685"/>
        <v>Yes</v>
      </c>
      <c r="CK1058" s="3" t="str">
        <f t="shared" si="686"/>
        <v>No</v>
      </c>
      <c r="CL1058" s="3">
        <f t="shared" si="687"/>
        <v>0</v>
      </c>
      <c r="CM1058" s="3">
        <f t="shared" si="688"/>
        <v>0</v>
      </c>
      <c r="CN1058" s="3">
        <f t="shared" si="689"/>
        <v>2429.0500000000002</v>
      </c>
      <c r="CO1058" s="3">
        <f t="shared" si="690"/>
        <v>-2429.0500000000002</v>
      </c>
      <c r="CP1058" s="3">
        <f t="shared" si="691"/>
        <v>8.8329090909090913E-2</v>
      </c>
      <c r="CR1058" s="3" t="str">
        <f t="shared" si="692"/>
        <v>No</v>
      </c>
      <c r="CV1058" s="3" t="str">
        <f t="shared" si="693"/>
        <v>FMV&lt;$30K</v>
      </c>
      <c r="CW1058" s="3">
        <f t="shared" si="694"/>
        <v>1057</v>
      </c>
      <c r="CX1058" s="3">
        <f t="shared" si="695"/>
        <v>485.81</v>
      </c>
      <c r="CY1058" s="3" t="str">
        <f t="shared" si="696"/>
        <v>Ok</v>
      </c>
      <c r="CZ1058">
        <v>0</v>
      </c>
      <c r="DA1058">
        <v>0</v>
      </c>
    </row>
    <row r="1059" spans="1:105" x14ac:dyDescent="0.25">
      <c r="A1059">
        <v>1058</v>
      </c>
      <c r="B1059" t="s">
        <v>3</v>
      </c>
      <c r="C1059" t="s">
        <v>1167</v>
      </c>
      <c r="D1059">
        <v>190.29</v>
      </c>
      <c r="E1059">
        <v>2017</v>
      </c>
      <c r="F1059">
        <v>190.29</v>
      </c>
      <c r="G1059">
        <v>190.29</v>
      </c>
      <c r="H1059" s="3">
        <f t="shared" si="656"/>
        <v>0</v>
      </c>
      <c r="I1059">
        <v>45215</v>
      </c>
      <c r="J1059" t="s">
        <v>2735</v>
      </c>
      <c r="K1059" t="s">
        <v>2738</v>
      </c>
      <c r="L1059">
        <v>32011</v>
      </c>
      <c r="M1059" t="s">
        <v>3524</v>
      </c>
      <c r="N1059" t="s">
        <v>4759</v>
      </c>
      <c r="O1059">
        <v>-81.802910318628307</v>
      </c>
      <c r="P1059">
        <v>30.572821878608401</v>
      </c>
      <c r="Q1059" t="s">
        <v>5466</v>
      </c>
      <c r="R1059">
        <v>50</v>
      </c>
      <c r="S1059" t="s">
        <v>6540</v>
      </c>
      <c r="T1059">
        <v>7000</v>
      </c>
      <c r="U1059" t="s">
        <v>6583</v>
      </c>
      <c r="V1059">
        <v>2017</v>
      </c>
      <c r="W1059">
        <v>8919</v>
      </c>
      <c r="X1059">
        <v>2017</v>
      </c>
      <c r="Y1059">
        <v>42364</v>
      </c>
      <c r="Z1059">
        <v>146.36000000000001</v>
      </c>
      <c r="AA1059" s="3">
        <f t="shared" si="657"/>
        <v>0.76914183614483167</v>
      </c>
      <c r="AE1059" t="s">
        <v>6616</v>
      </c>
      <c r="AI1059" t="s">
        <v>6618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 s="3" t="str">
        <f t="shared" si="658"/>
        <v>No</v>
      </c>
      <c r="AQ1059" s="3" t="str">
        <f t="shared" si="659"/>
        <v>No</v>
      </c>
      <c r="AR1059" s="3" t="str">
        <f t="shared" si="660"/>
        <v>No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 t="s">
        <v>6634</v>
      </c>
      <c r="AZ1059">
        <v>0</v>
      </c>
      <c r="BA1059">
        <v>0</v>
      </c>
      <c r="BB1059" t="s">
        <v>6616</v>
      </c>
      <c r="BC1059" t="s">
        <v>6616</v>
      </c>
      <c r="BD1059" s="4" t="str">
        <f t="shared" si="661"/>
        <v>No</v>
      </c>
      <c r="BE1059" t="s">
        <v>6640</v>
      </c>
      <c r="BF1059" s="3" t="str">
        <f t="shared" si="662"/>
        <v>No</v>
      </c>
      <c r="BG1059" t="s">
        <v>6645</v>
      </c>
      <c r="BH1059" s="3" t="str">
        <f t="shared" si="663"/>
        <v>45215 SEMINOLE TRL</v>
      </c>
      <c r="BI1059" s="3" t="str">
        <f t="shared" si="664"/>
        <v>Callahan</v>
      </c>
      <c r="BJ1059" s="3" t="str">
        <f t="shared" si="665"/>
        <v>Florida</v>
      </c>
      <c r="BK1059" s="3">
        <f t="shared" si="666"/>
        <v>32011</v>
      </c>
      <c r="BL1059" s="3" t="str">
        <f t="shared" si="667"/>
        <v>45215 SEMINOLE TRL CALLAHAN FL 32011</v>
      </c>
      <c r="BM1059" s="3" t="str">
        <f t="shared" si="668"/>
        <v/>
      </c>
      <c r="BN1059" s="3" t="str">
        <f t="shared" si="669"/>
        <v>Pass</v>
      </c>
      <c r="BO1059" s="3" t="str">
        <f t="shared" si="670"/>
        <v>No</v>
      </c>
      <c r="BP1059" s="3" t="str">
        <f t="shared" si="671"/>
        <v>FV&lt;$10K</v>
      </c>
      <c r="BQ1059" t="s">
        <v>6650</v>
      </c>
      <c r="BR1059" s="3" t="str">
        <f t="shared" si="672"/>
        <v>No, &lt; $20K Lien</v>
      </c>
      <c r="BS1059" s="3" t="str">
        <f t="shared" si="673"/>
        <v>No, Lien &lt; $20K</v>
      </c>
      <c r="BT1059" t="s">
        <v>6650</v>
      </c>
      <c r="BU1059" s="3" t="str">
        <f t="shared" si="674"/>
        <v>No</v>
      </c>
      <c r="BV1059" s="3" t="str">
        <f t="shared" si="675"/>
        <v>No</v>
      </c>
      <c r="BW1059" s="3">
        <f t="shared" si="676"/>
        <v>0</v>
      </c>
      <c r="BX1059" s="3" t="str">
        <f t="shared" si="677"/>
        <v>No</v>
      </c>
      <c r="BY1059" s="3">
        <f t="shared" si="678"/>
        <v>8919</v>
      </c>
      <c r="BZ1059">
        <v>1</v>
      </c>
      <c r="CA1059" s="3">
        <f t="shared" si="679"/>
        <v>8919</v>
      </c>
      <c r="CC1059" s="3">
        <f t="shared" si="680"/>
        <v>0</v>
      </c>
      <c r="CD1059" s="3">
        <f t="shared" si="681"/>
        <v>0</v>
      </c>
      <c r="CE1059" s="3" t="str">
        <f t="shared" si="682"/>
        <v/>
      </c>
      <c r="CF1059" s="3" t="e">
        <f>HLOOKUP(CE1059,'Valuation Data'!$D$2:$K$5,4,FALSE)</f>
        <v>#N/A</v>
      </c>
      <c r="CG1059" s="3">
        <f t="shared" si="683"/>
        <v>8919</v>
      </c>
      <c r="CH1059" s="3" t="str">
        <f t="shared" si="684"/>
        <v>No</v>
      </c>
      <c r="CI1059" s="3" t="str">
        <f>VLOOKUP(R1059,'Use Codes &amp; County Type'!A:D,4,FALSE)</f>
        <v>V</v>
      </c>
      <c r="CJ1059" s="3" t="str">
        <f t="shared" si="685"/>
        <v>Yes</v>
      </c>
      <c r="CK1059" s="3" t="str">
        <f t="shared" si="686"/>
        <v>No</v>
      </c>
      <c r="CL1059" s="3">
        <f t="shared" si="687"/>
        <v>0</v>
      </c>
      <c r="CM1059" s="3">
        <f t="shared" si="688"/>
        <v>0</v>
      </c>
      <c r="CN1059" s="3">
        <f t="shared" si="689"/>
        <v>761.16</v>
      </c>
      <c r="CO1059" s="3">
        <f t="shared" si="690"/>
        <v>-761.16</v>
      </c>
      <c r="CP1059" s="3">
        <f t="shared" si="691"/>
        <v>8.5341405987218288E-2</v>
      </c>
      <c r="CR1059" s="3" t="str">
        <f t="shared" si="692"/>
        <v>No</v>
      </c>
      <c r="CV1059" s="3" t="str">
        <f t="shared" si="693"/>
        <v>FMV&lt;$30K</v>
      </c>
      <c r="CW1059" s="3">
        <f t="shared" si="694"/>
        <v>1058</v>
      </c>
      <c r="CX1059" s="3">
        <f t="shared" si="695"/>
        <v>190.29</v>
      </c>
      <c r="CY1059" s="3" t="str">
        <f t="shared" si="696"/>
        <v>Ok</v>
      </c>
      <c r="CZ1059">
        <v>0</v>
      </c>
      <c r="DA1059">
        <v>0</v>
      </c>
    </row>
    <row r="1060" spans="1:105" x14ac:dyDescent="0.25">
      <c r="A1060">
        <v>1059</v>
      </c>
      <c r="B1060" t="s">
        <v>3</v>
      </c>
      <c r="C1060" t="s">
        <v>1168</v>
      </c>
      <c r="D1060">
        <v>322.8</v>
      </c>
      <c r="E1060">
        <v>2017</v>
      </c>
      <c r="F1060">
        <v>322.8</v>
      </c>
      <c r="G1060">
        <v>322.8</v>
      </c>
      <c r="H1060" s="3">
        <f t="shared" si="656"/>
        <v>0</v>
      </c>
      <c r="J1060" t="s">
        <v>2735</v>
      </c>
      <c r="K1060" t="s">
        <v>2738</v>
      </c>
      <c r="L1060">
        <v>32011</v>
      </c>
      <c r="M1060" t="s">
        <v>3440</v>
      </c>
      <c r="N1060" t="s">
        <v>4759</v>
      </c>
      <c r="O1060">
        <v>-81.817001669378598</v>
      </c>
      <c r="P1060">
        <v>30.581505769323702</v>
      </c>
      <c r="Q1060" t="s">
        <v>5463</v>
      </c>
      <c r="R1060">
        <v>0</v>
      </c>
      <c r="S1060" t="s">
        <v>6538</v>
      </c>
      <c r="T1060">
        <v>8001</v>
      </c>
      <c r="U1060" t="s">
        <v>6581</v>
      </c>
      <c r="V1060">
        <v>2017</v>
      </c>
      <c r="W1060">
        <v>16764</v>
      </c>
      <c r="X1060">
        <v>2017</v>
      </c>
      <c r="Y1060">
        <v>19050</v>
      </c>
      <c r="Z1060">
        <v>268.88</v>
      </c>
      <c r="AA1060" s="3">
        <f t="shared" si="657"/>
        <v>0.83296158612143734</v>
      </c>
      <c r="AB1060" t="s">
        <v>6616</v>
      </c>
      <c r="AD1060" t="s">
        <v>6616</v>
      </c>
      <c r="AE1060" t="s">
        <v>6616</v>
      </c>
      <c r="AF1060" t="s">
        <v>6616</v>
      </c>
      <c r="AG1060" t="s">
        <v>6616</v>
      </c>
      <c r="AI1060" t="s">
        <v>6618</v>
      </c>
      <c r="AJ1060" t="s">
        <v>6618</v>
      </c>
      <c r="AK1060" t="s">
        <v>6618</v>
      </c>
      <c r="AL1060" t="s">
        <v>6618</v>
      </c>
      <c r="AM1060" t="s">
        <v>6618</v>
      </c>
      <c r="AN1060">
        <v>0</v>
      </c>
      <c r="AO1060">
        <v>0</v>
      </c>
      <c r="AP1060" s="3" t="str">
        <f t="shared" si="658"/>
        <v>No</v>
      </c>
      <c r="AQ1060" s="3" t="str">
        <f t="shared" si="659"/>
        <v>No</v>
      </c>
      <c r="AR1060" s="3" t="str">
        <f t="shared" si="660"/>
        <v>No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 t="s">
        <v>6634</v>
      </c>
      <c r="AZ1060">
        <v>0</v>
      </c>
      <c r="BA1060">
        <v>1</v>
      </c>
      <c r="BB1060" t="s">
        <v>6616</v>
      </c>
      <c r="BC1060" t="s">
        <v>6617</v>
      </c>
      <c r="BD1060" s="4" t="str">
        <f t="shared" si="661"/>
        <v>No</v>
      </c>
      <c r="BE1060" t="s">
        <v>6640</v>
      </c>
      <c r="BF1060" s="3" t="str">
        <f t="shared" si="662"/>
        <v>No</v>
      </c>
      <c r="BG1060" t="s">
        <v>6645</v>
      </c>
      <c r="BH1060" s="3" t="str">
        <f t="shared" si="663"/>
        <v>BENRAY LN</v>
      </c>
      <c r="BI1060" s="3" t="str">
        <f t="shared" si="664"/>
        <v>Callahan</v>
      </c>
      <c r="BJ1060" s="3" t="str">
        <f t="shared" si="665"/>
        <v>Florida</v>
      </c>
      <c r="BK1060" s="3">
        <f t="shared" si="666"/>
        <v>32011</v>
      </c>
      <c r="BL1060" s="3" t="str">
        <f t="shared" si="667"/>
        <v>BENRAY LN CALLAHAN FL 32011</v>
      </c>
      <c r="BM1060" s="3" t="str">
        <f t="shared" si="668"/>
        <v/>
      </c>
      <c r="BN1060" s="3" t="str">
        <f t="shared" si="669"/>
        <v>Pass</v>
      </c>
      <c r="BO1060" s="3" t="str">
        <f t="shared" si="670"/>
        <v>Yes</v>
      </c>
      <c r="BP1060" s="3" t="str">
        <f t="shared" si="671"/>
        <v>FV&lt;$10K</v>
      </c>
      <c r="BQ1060" t="s">
        <v>6650</v>
      </c>
      <c r="BR1060" s="3" t="str">
        <f t="shared" si="672"/>
        <v>No, &lt; $20K Lien</v>
      </c>
      <c r="BS1060" s="3" t="str">
        <f t="shared" si="673"/>
        <v>No, Lien &lt; $20K</v>
      </c>
      <c r="BT1060" t="s">
        <v>6650</v>
      </c>
      <c r="BU1060" s="3" t="str">
        <f t="shared" si="674"/>
        <v>No</v>
      </c>
      <c r="BV1060" s="3" t="str">
        <f t="shared" si="675"/>
        <v>No</v>
      </c>
      <c r="BW1060" s="3">
        <f t="shared" si="676"/>
        <v>1</v>
      </c>
      <c r="BX1060" s="3" t="str">
        <f t="shared" si="677"/>
        <v>No</v>
      </c>
      <c r="BY1060" s="3">
        <f t="shared" si="678"/>
        <v>16764</v>
      </c>
      <c r="BZ1060">
        <v>1</v>
      </c>
      <c r="CA1060" s="3">
        <f t="shared" si="679"/>
        <v>16764</v>
      </c>
      <c r="CC1060" s="3">
        <f t="shared" si="680"/>
        <v>0</v>
      </c>
      <c r="CD1060" s="3">
        <f t="shared" si="681"/>
        <v>0</v>
      </c>
      <c r="CE1060" s="3" t="str">
        <f t="shared" si="682"/>
        <v/>
      </c>
      <c r="CF1060" s="3" t="e">
        <f>HLOOKUP(CE1060,'Valuation Data'!$D$2:$K$5,4,FALSE)</f>
        <v>#N/A</v>
      </c>
      <c r="CG1060" s="3">
        <f t="shared" si="683"/>
        <v>16764</v>
      </c>
      <c r="CH1060" s="3" t="str">
        <f t="shared" si="684"/>
        <v>No</v>
      </c>
      <c r="CI1060" s="3" t="str">
        <f>VLOOKUP(R1060,'Use Codes &amp; County Type'!A:D,4,FALSE)</f>
        <v>V</v>
      </c>
      <c r="CJ1060" s="3" t="str">
        <f t="shared" si="685"/>
        <v>Yes</v>
      </c>
      <c r="CK1060" s="3" t="str">
        <f t="shared" si="686"/>
        <v>No</v>
      </c>
      <c r="CL1060" s="3">
        <f t="shared" si="687"/>
        <v>0</v>
      </c>
      <c r="CM1060" s="3">
        <f t="shared" si="688"/>
        <v>0</v>
      </c>
      <c r="CN1060" s="3">
        <f t="shared" si="689"/>
        <v>1614</v>
      </c>
      <c r="CO1060" s="3">
        <f t="shared" si="690"/>
        <v>-1614</v>
      </c>
      <c r="CP1060" s="3">
        <f t="shared" si="691"/>
        <v>9.6277738010021471E-2</v>
      </c>
      <c r="CR1060" s="3" t="str">
        <f t="shared" si="692"/>
        <v>No</v>
      </c>
      <c r="CV1060" s="3" t="str">
        <f t="shared" si="693"/>
        <v>FMV&lt;$30K</v>
      </c>
      <c r="CW1060" s="3">
        <f t="shared" si="694"/>
        <v>1059</v>
      </c>
      <c r="CX1060" s="3">
        <f t="shared" si="695"/>
        <v>322.8</v>
      </c>
      <c r="CY1060" s="3" t="str">
        <f t="shared" si="696"/>
        <v>Ok</v>
      </c>
      <c r="CZ1060">
        <v>0</v>
      </c>
      <c r="DA1060">
        <v>0</v>
      </c>
    </row>
    <row r="1061" spans="1:105" x14ac:dyDescent="0.25">
      <c r="A1061">
        <v>1060</v>
      </c>
      <c r="B1061" t="s">
        <v>3</v>
      </c>
      <c r="C1061" t="s">
        <v>1169</v>
      </c>
      <c r="D1061">
        <v>445.09</v>
      </c>
      <c r="E1061">
        <v>2017</v>
      </c>
      <c r="F1061">
        <v>445.09</v>
      </c>
      <c r="G1061">
        <v>445.09</v>
      </c>
      <c r="H1061" s="3">
        <f t="shared" si="656"/>
        <v>0</v>
      </c>
      <c r="I1061">
        <v>45217</v>
      </c>
      <c r="J1061" t="s">
        <v>2735</v>
      </c>
      <c r="K1061" t="s">
        <v>2738</v>
      </c>
      <c r="L1061">
        <v>32011</v>
      </c>
      <c r="M1061" t="s">
        <v>3525</v>
      </c>
      <c r="N1061" t="s">
        <v>4759</v>
      </c>
      <c r="O1061">
        <v>-81.819900362769701</v>
      </c>
      <c r="P1061">
        <v>30.580868625488201</v>
      </c>
      <c r="Q1061" t="s">
        <v>5536</v>
      </c>
      <c r="R1061">
        <v>1</v>
      </c>
      <c r="S1061" t="s">
        <v>6539</v>
      </c>
      <c r="T1061">
        <v>1001</v>
      </c>
      <c r="U1061" t="s">
        <v>6582</v>
      </c>
      <c r="V1061">
        <v>2017</v>
      </c>
      <c r="W1061">
        <v>139193</v>
      </c>
      <c r="X1061">
        <v>2017</v>
      </c>
      <c r="Y1061">
        <v>142045</v>
      </c>
      <c r="Z1061">
        <v>1507.65</v>
      </c>
      <c r="AA1061" s="3">
        <f t="shared" si="657"/>
        <v>3.3872924577051835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 s="3" t="str">
        <f t="shared" si="658"/>
        <v>No</v>
      </c>
      <c r="AQ1061" s="3" t="str">
        <f t="shared" si="659"/>
        <v>No</v>
      </c>
      <c r="AR1061" s="3" t="str">
        <f t="shared" si="660"/>
        <v>No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 t="s">
        <v>6634</v>
      </c>
      <c r="AZ1061">
        <v>0</v>
      </c>
      <c r="BA1061">
        <v>0</v>
      </c>
      <c r="BB1061" t="s">
        <v>6617</v>
      </c>
      <c r="BC1061">
        <v>0</v>
      </c>
      <c r="BD1061" s="4" t="str">
        <f t="shared" si="661"/>
        <v>No</v>
      </c>
      <c r="BE1061" t="s">
        <v>6640</v>
      </c>
      <c r="BF1061" s="3" t="str">
        <f t="shared" si="662"/>
        <v>No</v>
      </c>
      <c r="BG1061" t="s">
        <v>6645</v>
      </c>
      <c r="BH1061" s="3" t="str">
        <f t="shared" si="663"/>
        <v>45217 PETREE RD</v>
      </c>
      <c r="BI1061" s="3" t="str">
        <f t="shared" si="664"/>
        <v>Callahan</v>
      </c>
      <c r="BJ1061" s="3" t="str">
        <f t="shared" si="665"/>
        <v>Florida</v>
      </c>
      <c r="BK1061" s="3">
        <f t="shared" si="666"/>
        <v>32011</v>
      </c>
      <c r="BL1061" s="3" t="str">
        <f t="shared" si="667"/>
        <v>45217 PETREE RD CALLAHAN FL 32011</v>
      </c>
      <c r="BM1061" s="3" t="str">
        <f t="shared" si="668"/>
        <v/>
      </c>
      <c r="BN1061" s="3" t="str">
        <f t="shared" si="669"/>
        <v>Pass</v>
      </c>
      <c r="BO1061" s="3" t="str">
        <f t="shared" si="670"/>
        <v>No</v>
      </c>
      <c r="BP1061" s="3" t="str">
        <f t="shared" si="671"/>
        <v>FV&lt;$10K</v>
      </c>
      <c r="BQ1061" t="s">
        <v>6650</v>
      </c>
      <c r="BR1061" s="3" t="str">
        <f t="shared" si="672"/>
        <v>No, &lt; $20K Lien</v>
      </c>
      <c r="BS1061" s="3" t="str">
        <f t="shared" si="673"/>
        <v>No, Lien &lt; $20K</v>
      </c>
      <c r="BT1061" t="s">
        <v>6650</v>
      </c>
      <c r="BU1061" s="3" t="str">
        <f t="shared" si="674"/>
        <v>No</v>
      </c>
      <c r="BV1061" s="3" t="str">
        <f t="shared" si="675"/>
        <v>No</v>
      </c>
      <c r="BW1061" s="3">
        <f t="shared" si="676"/>
        <v>0</v>
      </c>
      <c r="BX1061" s="3" t="str">
        <f t="shared" si="677"/>
        <v>No</v>
      </c>
      <c r="BY1061" s="3">
        <f t="shared" si="678"/>
        <v>139193</v>
      </c>
      <c r="BZ1061">
        <v>1</v>
      </c>
      <c r="CA1061" s="3">
        <f t="shared" si="679"/>
        <v>139193</v>
      </c>
      <c r="CC1061" s="3">
        <f t="shared" si="680"/>
        <v>0</v>
      </c>
      <c r="CD1061" s="3">
        <f t="shared" si="681"/>
        <v>0</v>
      </c>
      <c r="CE1061" s="3" t="str">
        <f t="shared" si="682"/>
        <v/>
      </c>
      <c r="CF1061" s="3" t="e">
        <f>HLOOKUP(CE1061,'Valuation Data'!$D$2:$K$5,4,FALSE)</f>
        <v>#N/A</v>
      </c>
      <c r="CG1061" s="3">
        <f t="shared" si="683"/>
        <v>139193</v>
      </c>
      <c r="CH1061" s="3" t="str">
        <f t="shared" si="684"/>
        <v>No</v>
      </c>
      <c r="CI1061" s="3" t="str">
        <f>VLOOKUP(R1061,'Use Codes &amp; County Type'!A:D,4,FALSE)</f>
        <v>S</v>
      </c>
      <c r="CJ1061" s="3" t="str">
        <f t="shared" si="685"/>
        <v>No</v>
      </c>
      <c r="CK1061" s="3" t="str">
        <f t="shared" si="686"/>
        <v>Yes</v>
      </c>
      <c r="CL1061" s="3">
        <f t="shared" si="687"/>
        <v>0.67</v>
      </c>
      <c r="CM1061" s="3">
        <f t="shared" si="688"/>
        <v>93259.310000000012</v>
      </c>
      <c r="CN1061" s="3">
        <f t="shared" si="689"/>
        <v>4968.0400000000009</v>
      </c>
      <c r="CO1061" s="3">
        <f t="shared" si="690"/>
        <v>88291.270000000019</v>
      </c>
      <c r="CP1061" s="3">
        <f t="shared" si="691"/>
        <v>3.56917373718506E-2</v>
      </c>
      <c r="CR1061" s="3" t="str">
        <f t="shared" si="692"/>
        <v>No</v>
      </c>
      <c r="CV1061" s="3" t="str">
        <f t="shared" si="693"/>
        <v>*Bid</v>
      </c>
      <c r="CW1061" s="3">
        <f t="shared" si="694"/>
        <v>1060</v>
      </c>
      <c r="CX1061" s="3">
        <f t="shared" si="695"/>
        <v>445.09</v>
      </c>
      <c r="CY1061" s="3" t="str">
        <f t="shared" si="696"/>
        <v>Ok</v>
      </c>
      <c r="CZ1061">
        <v>0</v>
      </c>
      <c r="DA1061">
        <v>0</v>
      </c>
    </row>
    <row r="1062" spans="1:105" x14ac:dyDescent="0.25">
      <c r="A1062">
        <v>1061</v>
      </c>
      <c r="B1062" t="s">
        <v>3</v>
      </c>
      <c r="C1062" t="s">
        <v>1170</v>
      </c>
      <c r="D1062">
        <v>1981.2</v>
      </c>
      <c r="E1062">
        <v>2017</v>
      </c>
      <c r="F1062">
        <v>1981.2</v>
      </c>
      <c r="G1062">
        <v>1981.2</v>
      </c>
      <c r="H1062" s="3">
        <f t="shared" si="656"/>
        <v>0</v>
      </c>
      <c r="I1062">
        <v>450279</v>
      </c>
      <c r="J1062" t="s">
        <v>2735</v>
      </c>
      <c r="K1062" t="s">
        <v>2738</v>
      </c>
      <c r="L1062">
        <v>32011</v>
      </c>
      <c r="M1062" t="s">
        <v>3526</v>
      </c>
      <c r="N1062" t="s">
        <v>4759</v>
      </c>
      <c r="O1062">
        <v>-81.816933879932506</v>
      </c>
      <c r="P1062">
        <v>30.580013070359801</v>
      </c>
      <c r="Q1062" t="s">
        <v>5537</v>
      </c>
      <c r="R1062">
        <v>1</v>
      </c>
      <c r="S1062" t="s">
        <v>6539</v>
      </c>
      <c r="T1062">
        <v>1001</v>
      </c>
      <c r="U1062" t="s">
        <v>6582</v>
      </c>
      <c r="V1062">
        <v>2017</v>
      </c>
      <c r="W1062">
        <v>119052</v>
      </c>
      <c r="X1062">
        <v>2017</v>
      </c>
      <c r="Y1062">
        <v>119052</v>
      </c>
      <c r="Z1062">
        <v>1802.31</v>
      </c>
      <c r="AA1062" s="3">
        <f t="shared" si="657"/>
        <v>0.90970623864324651</v>
      </c>
      <c r="AC1062" t="s">
        <v>6616</v>
      </c>
      <c r="AE1062" t="s">
        <v>6616</v>
      </c>
      <c r="AI1062" t="s">
        <v>6618</v>
      </c>
      <c r="AJ1062" t="s">
        <v>6618</v>
      </c>
      <c r="AK1062" t="s">
        <v>6618</v>
      </c>
      <c r="AL1062">
        <v>0</v>
      </c>
      <c r="AM1062">
        <v>0</v>
      </c>
      <c r="AN1062">
        <v>0</v>
      </c>
      <c r="AO1062">
        <v>0</v>
      </c>
      <c r="AP1062" s="3" t="str">
        <f t="shared" si="658"/>
        <v>No</v>
      </c>
      <c r="AQ1062" s="3" t="str">
        <f t="shared" si="659"/>
        <v>No</v>
      </c>
      <c r="AR1062" s="3" t="str">
        <f t="shared" si="660"/>
        <v>No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 t="s">
        <v>6634</v>
      </c>
      <c r="AZ1062" t="s">
        <v>6638</v>
      </c>
      <c r="BA1062">
        <v>0</v>
      </c>
      <c r="BB1062" t="s">
        <v>6616</v>
      </c>
      <c r="BC1062" t="s">
        <v>6616</v>
      </c>
      <c r="BD1062" s="4" t="str">
        <f t="shared" si="661"/>
        <v>No</v>
      </c>
      <c r="BE1062" t="s">
        <v>6640</v>
      </c>
      <c r="BF1062" s="3" t="str">
        <f t="shared" si="662"/>
        <v>No</v>
      </c>
      <c r="BG1062" t="s">
        <v>6645</v>
      </c>
      <c r="BH1062" s="3" t="str">
        <f t="shared" si="663"/>
        <v>450279 SR 200</v>
      </c>
      <c r="BI1062" s="3" t="str">
        <f t="shared" si="664"/>
        <v>Callahan</v>
      </c>
      <c r="BJ1062" s="3" t="str">
        <f t="shared" si="665"/>
        <v>Florida</v>
      </c>
      <c r="BK1062" s="3">
        <f t="shared" si="666"/>
        <v>32011</v>
      </c>
      <c r="BL1062" s="3" t="str">
        <f t="shared" si="667"/>
        <v>450279 SR 200 CALLAHAN FL 32011</v>
      </c>
      <c r="BM1062" s="3" t="str">
        <f t="shared" si="668"/>
        <v/>
      </c>
      <c r="BN1062" s="3" t="str">
        <f t="shared" si="669"/>
        <v>Pass</v>
      </c>
      <c r="BO1062" s="3" t="str">
        <f t="shared" si="670"/>
        <v>No</v>
      </c>
      <c r="BP1062" s="3" t="str">
        <f t="shared" si="671"/>
        <v>FV&lt;$10K</v>
      </c>
      <c r="BQ1062" t="s">
        <v>6650</v>
      </c>
      <c r="BR1062" s="3" t="str">
        <f t="shared" si="672"/>
        <v>No, &lt; $20K Lien</v>
      </c>
      <c r="BS1062" s="3" t="str">
        <f t="shared" si="673"/>
        <v>No, Lien &lt; $20K</v>
      </c>
      <c r="BT1062" t="s">
        <v>6650</v>
      </c>
      <c r="BU1062" s="3" t="str">
        <f t="shared" si="674"/>
        <v>No</v>
      </c>
      <c r="BV1062" s="3" t="str">
        <f t="shared" si="675"/>
        <v>No</v>
      </c>
      <c r="BW1062" s="3">
        <f t="shared" si="676"/>
        <v>0</v>
      </c>
      <c r="BX1062" s="3" t="str">
        <f t="shared" si="677"/>
        <v>No</v>
      </c>
      <c r="BY1062" s="3">
        <f t="shared" si="678"/>
        <v>119052</v>
      </c>
      <c r="BZ1062">
        <v>1</v>
      </c>
      <c r="CA1062" s="3">
        <f t="shared" si="679"/>
        <v>119052</v>
      </c>
      <c r="CC1062" s="3">
        <f t="shared" si="680"/>
        <v>0</v>
      </c>
      <c r="CD1062" s="3">
        <f t="shared" si="681"/>
        <v>0</v>
      </c>
      <c r="CE1062" s="3" t="str">
        <f t="shared" si="682"/>
        <v/>
      </c>
      <c r="CF1062" s="3" t="e">
        <f>HLOOKUP(CE1062,'Valuation Data'!$D$2:$K$5,4,FALSE)</f>
        <v>#N/A</v>
      </c>
      <c r="CG1062" s="3">
        <f t="shared" si="683"/>
        <v>119052</v>
      </c>
      <c r="CH1062" s="3" t="str">
        <f t="shared" si="684"/>
        <v>No</v>
      </c>
      <c r="CI1062" s="3" t="str">
        <f>VLOOKUP(R1062,'Use Codes &amp; County Type'!A:D,4,FALSE)</f>
        <v>S</v>
      </c>
      <c r="CJ1062" s="3" t="str">
        <f t="shared" si="685"/>
        <v>No</v>
      </c>
      <c r="CK1062" s="3" t="str">
        <f t="shared" si="686"/>
        <v>No</v>
      </c>
      <c r="CL1062" s="3">
        <f t="shared" si="687"/>
        <v>0.35</v>
      </c>
      <c r="CM1062" s="3">
        <f t="shared" si="688"/>
        <v>41668.199999999997</v>
      </c>
      <c r="CN1062" s="3">
        <f t="shared" si="689"/>
        <v>7924.8</v>
      </c>
      <c r="CO1062" s="3">
        <f t="shared" si="690"/>
        <v>33743.399999999994</v>
      </c>
      <c r="CP1062" s="3">
        <f t="shared" si="691"/>
        <v>6.6565870375970171E-2</v>
      </c>
      <c r="CR1062" s="3" t="str">
        <f t="shared" si="692"/>
        <v>No</v>
      </c>
      <c r="CV1062" s="3" t="str">
        <f t="shared" si="693"/>
        <v>*Bid</v>
      </c>
      <c r="CW1062" s="3">
        <f t="shared" si="694"/>
        <v>1061</v>
      </c>
      <c r="CX1062" s="3">
        <f t="shared" si="695"/>
        <v>1981.2</v>
      </c>
      <c r="CY1062" s="3" t="str">
        <f t="shared" si="696"/>
        <v>Ok</v>
      </c>
      <c r="CZ1062">
        <v>0</v>
      </c>
      <c r="DA1062">
        <v>0</v>
      </c>
    </row>
    <row r="1063" spans="1:105" x14ac:dyDescent="0.25">
      <c r="A1063">
        <v>1062</v>
      </c>
      <c r="B1063" t="s">
        <v>3</v>
      </c>
      <c r="C1063" t="s">
        <v>1171</v>
      </c>
      <c r="D1063">
        <v>2645.12</v>
      </c>
      <c r="E1063">
        <v>2017</v>
      </c>
      <c r="F1063">
        <v>2645.12</v>
      </c>
      <c r="G1063">
        <v>2645.12</v>
      </c>
      <c r="H1063" s="3">
        <f t="shared" si="656"/>
        <v>0</v>
      </c>
      <c r="I1063">
        <v>450322</v>
      </c>
      <c r="J1063" t="s">
        <v>2735</v>
      </c>
      <c r="K1063" t="s">
        <v>2738</v>
      </c>
      <c r="L1063">
        <v>32011</v>
      </c>
      <c r="M1063" t="s">
        <v>3527</v>
      </c>
      <c r="N1063" t="s">
        <v>4759</v>
      </c>
      <c r="O1063">
        <v>-81.811071215364194</v>
      </c>
      <c r="P1063">
        <v>30.578085998104399</v>
      </c>
      <c r="Q1063" t="s">
        <v>5538</v>
      </c>
      <c r="R1063">
        <v>55</v>
      </c>
      <c r="S1063" t="s">
        <v>6542</v>
      </c>
      <c r="T1063">
        <v>7009</v>
      </c>
      <c r="U1063" t="s">
        <v>6579</v>
      </c>
      <c r="V1063">
        <v>2017</v>
      </c>
      <c r="W1063">
        <v>159602</v>
      </c>
      <c r="X1063">
        <v>2017</v>
      </c>
      <c r="Y1063">
        <v>346613</v>
      </c>
      <c r="Z1063">
        <v>2416.1999999999998</v>
      </c>
      <c r="AA1063" s="3">
        <f t="shared" si="657"/>
        <v>0.91345572223566418</v>
      </c>
      <c r="AC1063" t="s">
        <v>6616</v>
      </c>
      <c r="AD1063" t="s">
        <v>6616</v>
      </c>
      <c r="AE1063" t="s">
        <v>6616</v>
      </c>
      <c r="AF1063" t="s">
        <v>6616</v>
      </c>
      <c r="AI1063" t="s">
        <v>6618</v>
      </c>
      <c r="AJ1063" t="s">
        <v>6618</v>
      </c>
      <c r="AK1063" t="s">
        <v>6618</v>
      </c>
      <c r="AL1063" t="s">
        <v>6618</v>
      </c>
      <c r="AM1063" t="s">
        <v>6618</v>
      </c>
      <c r="AN1063" t="s">
        <v>6618</v>
      </c>
      <c r="AO1063">
        <v>0</v>
      </c>
      <c r="AP1063" s="3" t="str">
        <f t="shared" si="658"/>
        <v>No</v>
      </c>
      <c r="AQ1063" s="3" t="str">
        <f t="shared" si="659"/>
        <v>No</v>
      </c>
      <c r="AR1063" s="3" t="str">
        <f t="shared" si="660"/>
        <v>No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 t="s">
        <v>6634</v>
      </c>
      <c r="AZ1063" t="s">
        <v>6637</v>
      </c>
      <c r="BA1063">
        <v>0</v>
      </c>
      <c r="BB1063" t="s">
        <v>6616</v>
      </c>
      <c r="BC1063" t="s">
        <v>6617</v>
      </c>
      <c r="BD1063" s="4" t="str">
        <f t="shared" si="661"/>
        <v>No</v>
      </c>
      <c r="BE1063" t="s">
        <v>6640</v>
      </c>
      <c r="BF1063" s="3" t="str">
        <f t="shared" si="662"/>
        <v>No</v>
      </c>
      <c r="BG1063" t="s">
        <v>6645</v>
      </c>
      <c r="BH1063" s="3" t="str">
        <f t="shared" si="663"/>
        <v>450322 SR 200</v>
      </c>
      <c r="BI1063" s="3" t="str">
        <f t="shared" si="664"/>
        <v>Callahan</v>
      </c>
      <c r="BJ1063" s="3" t="str">
        <f t="shared" si="665"/>
        <v>Florida</v>
      </c>
      <c r="BK1063" s="3">
        <f t="shared" si="666"/>
        <v>32011</v>
      </c>
      <c r="BL1063" s="3" t="str">
        <f t="shared" si="667"/>
        <v>450322 SR 200 CALLAHAN FL 32011</v>
      </c>
      <c r="BM1063" s="3" t="str">
        <f t="shared" si="668"/>
        <v/>
      </c>
      <c r="BN1063" s="3" t="str">
        <f t="shared" si="669"/>
        <v>Pass</v>
      </c>
      <c r="BO1063" s="3" t="str">
        <f t="shared" si="670"/>
        <v>Yes</v>
      </c>
      <c r="BP1063" s="3" t="str">
        <f t="shared" si="671"/>
        <v>FV&lt;$10K</v>
      </c>
      <c r="BQ1063" t="s">
        <v>6650</v>
      </c>
      <c r="BR1063" s="3" t="str">
        <f t="shared" si="672"/>
        <v>No, &lt; $20K Lien</v>
      </c>
      <c r="BS1063" s="3" t="str">
        <f t="shared" si="673"/>
        <v>No, Lien &lt; $20K</v>
      </c>
      <c r="BT1063" t="s">
        <v>6650</v>
      </c>
      <c r="BU1063" s="3" t="str">
        <f t="shared" si="674"/>
        <v>No</v>
      </c>
      <c r="BV1063" s="3" t="str">
        <f t="shared" si="675"/>
        <v>No</v>
      </c>
      <c r="BW1063" s="3">
        <f t="shared" si="676"/>
        <v>0</v>
      </c>
      <c r="BX1063" s="3" t="str">
        <f t="shared" si="677"/>
        <v>No</v>
      </c>
      <c r="BY1063" s="3">
        <f t="shared" si="678"/>
        <v>159602</v>
      </c>
      <c r="BZ1063">
        <v>1</v>
      </c>
      <c r="CA1063" s="3">
        <f t="shared" si="679"/>
        <v>159602</v>
      </c>
      <c r="CC1063" s="3">
        <f t="shared" si="680"/>
        <v>0</v>
      </c>
      <c r="CD1063" s="3">
        <f t="shared" si="681"/>
        <v>0</v>
      </c>
      <c r="CE1063" s="3" t="str">
        <f t="shared" si="682"/>
        <v/>
      </c>
      <c r="CF1063" s="3" t="e">
        <f>HLOOKUP(CE1063,'Valuation Data'!$D$2:$K$5,4,FALSE)</f>
        <v>#N/A</v>
      </c>
      <c r="CG1063" s="3">
        <f t="shared" si="683"/>
        <v>159602</v>
      </c>
      <c r="CH1063" s="3" t="str">
        <f t="shared" si="684"/>
        <v>No</v>
      </c>
      <c r="CI1063" s="3" t="str">
        <f>VLOOKUP(R1063,'Use Codes &amp; County Type'!A:D,4,FALSE)</f>
        <v>V</v>
      </c>
      <c r="CJ1063" s="3" t="str">
        <f t="shared" si="685"/>
        <v>Yes</v>
      </c>
      <c r="CK1063" s="3" t="str">
        <f t="shared" si="686"/>
        <v>No</v>
      </c>
      <c r="CL1063" s="3">
        <f t="shared" si="687"/>
        <v>0</v>
      </c>
      <c r="CM1063" s="3">
        <f t="shared" si="688"/>
        <v>0</v>
      </c>
      <c r="CN1063" s="3">
        <f t="shared" si="689"/>
        <v>10580.48</v>
      </c>
      <c r="CO1063" s="3">
        <f t="shared" si="690"/>
        <v>-10580.48</v>
      </c>
      <c r="CP1063" s="3">
        <f t="shared" si="691"/>
        <v>6.6292903597699279E-2</v>
      </c>
      <c r="CR1063" s="3" t="str">
        <f t="shared" si="692"/>
        <v>No</v>
      </c>
      <c r="CV1063" s="3" t="str">
        <f t="shared" si="693"/>
        <v>Vacant, No Sales Data</v>
      </c>
      <c r="CW1063" s="3">
        <f t="shared" si="694"/>
        <v>1062</v>
      </c>
      <c r="CX1063" s="3">
        <f t="shared" si="695"/>
        <v>2645.12</v>
      </c>
      <c r="CY1063" s="3" t="str">
        <f t="shared" si="696"/>
        <v>Ok</v>
      </c>
      <c r="CZ1063">
        <v>0</v>
      </c>
      <c r="DA1063">
        <v>0</v>
      </c>
    </row>
    <row r="1064" spans="1:105" x14ac:dyDescent="0.25">
      <c r="A1064">
        <v>1063</v>
      </c>
      <c r="B1064" t="s">
        <v>3</v>
      </c>
      <c r="C1064" t="s">
        <v>1172</v>
      </c>
      <c r="D1064">
        <v>1030.74</v>
      </c>
      <c r="E1064">
        <v>2017</v>
      </c>
      <c r="F1064">
        <v>1030.74</v>
      </c>
      <c r="G1064">
        <v>1030.74</v>
      </c>
      <c r="H1064" s="3">
        <f t="shared" si="656"/>
        <v>0</v>
      </c>
      <c r="I1064">
        <v>450348</v>
      </c>
      <c r="J1064" t="s">
        <v>2735</v>
      </c>
      <c r="K1064" t="s">
        <v>2738</v>
      </c>
      <c r="L1064">
        <v>32011</v>
      </c>
      <c r="M1064" t="s">
        <v>3528</v>
      </c>
      <c r="N1064" t="s">
        <v>4759</v>
      </c>
      <c r="O1064">
        <v>-81.811281402758695</v>
      </c>
      <c r="P1064">
        <v>30.5809161856961</v>
      </c>
      <c r="Q1064" t="s">
        <v>5539</v>
      </c>
      <c r="R1064">
        <v>1</v>
      </c>
      <c r="S1064" t="s">
        <v>6539</v>
      </c>
      <c r="T1064">
        <v>1001</v>
      </c>
      <c r="U1064" t="s">
        <v>6582</v>
      </c>
      <c r="V1064">
        <v>2017</v>
      </c>
      <c r="W1064">
        <v>61001</v>
      </c>
      <c r="X1064">
        <v>2017</v>
      </c>
      <c r="Y1064">
        <v>61001</v>
      </c>
      <c r="Z1064">
        <v>923.48</v>
      </c>
      <c r="AA1064" s="3">
        <f t="shared" si="657"/>
        <v>0.89593884005665836</v>
      </c>
      <c r="AD1064" t="s">
        <v>6616</v>
      </c>
      <c r="AE1064" t="s">
        <v>6616</v>
      </c>
      <c r="AF1064" t="s">
        <v>6616</v>
      </c>
      <c r="AG1064" t="s">
        <v>6616</v>
      </c>
      <c r="AH1064" t="s">
        <v>6616</v>
      </c>
      <c r="AI1064" t="s">
        <v>6618</v>
      </c>
      <c r="AJ1064" t="s">
        <v>6618</v>
      </c>
      <c r="AK1064" t="s">
        <v>6618</v>
      </c>
      <c r="AL1064" t="s">
        <v>6618</v>
      </c>
      <c r="AM1064" t="s">
        <v>6618</v>
      </c>
      <c r="AN1064" t="s">
        <v>6618</v>
      </c>
      <c r="AO1064" t="s">
        <v>6618</v>
      </c>
      <c r="AP1064" s="3" t="str">
        <f t="shared" si="658"/>
        <v>No</v>
      </c>
      <c r="AQ1064" s="3" t="str">
        <f t="shared" si="659"/>
        <v>No</v>
      </c>
      <c r="AR1064" s="3" t="str">
        <f t="shared" si="660"/>
        <v>No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 t="s">
        <v>6634</v>
      </c>
      <c r="AZ1064" t="s">
        <v>6638</v>
      </c>
      <c r="BA1064">
        <v>0</v>
      </c>
      <c r="BB1064" t="s">
        <v>6616</v>
      </c>
      <c r="BC1064" t="s">
        <v>6616</v>
      </c>
      <c r="BD1064" s="4" t="str">
        <f t="shared" si="661"/>
        <v>No</v>
      </c>
      <c r="BE1064" t="s">
        <v>6640</v>
      </c>
      <c r="BF1064" s="3" t="str">
        <f t="shared" si="662"/>
        <v>No</v>
      </c>
      <c r="BG1064" t="s">
        <v>6645</v>
      </c>
      <c r="BH1064" s="3" t="str">
        <f t="shared" si="663"/>
        <v>450348 SR 200</v>
      </c>
      <c r="BI1064" s="3" t="str">
        <f t="shared" si="664"/>
        <v>Callahan</v>
      </c>
      <c r="BJ1064" s="3" t="str">
        <f t="shared" si="665"/>
        <v>Florida</v>
      </c>
      <c r="BK1064" s="3">
        <f t="shared" si="666"/>
        <v>32011</v>
      </c>
      <c r="BL1064" s="3" t="str">
        <f t="shared" si="667"/>
        <v>450348 SR 200 CALLAHAN FL 32011</v>
      </c>
      <c r="BM1064" s="3" t="str">
        <f t="shared" si="668"/>
        <v/>
      </c>
      <c r="BN1064" s="3" t="str">
        <f t="shared" si="669"/>
        <v>Pass</v>
      </c>
      <c r="BO1064" s="3" t="str">
        <f t="shared" si="670"/>
        <v>No</v>
      </c>
      <c r="BP1064" s="3" t="str">
        <f t="shared" si="671"/>
        <v>FV&lt;$10K</v>
      </c>
      <c r="BQ1064" t="s">
        <v>6650</v>
      </c>
      <c r="BR1064" s="3" t="str">
        <f t="shared" si="672"/>
        <v>No, &lt; $20K Lien</v>
      </c>
      <c r="BS1064" s="3" t="str">
        <f t="shared" si="673"/>
        <v>No, Lien &lt; $20K</v>
      </c>
      <c r="BT1064" t="s">
        <v>6650</v>
      </c>
      <c r="BU1064" s="3" t="str">
        <f t="shared" si="674"/>
        <v>No</v>
      </c>
      <c r="BV1064" s="3" t="str">
        <f t="shared" si="675"/>
        <v>No</v>
      </c>
      <c r="BW1064" s="3">
        <f t="shared" si="676"/>
        <v>0</v>
      </c>
      <c r="BX1064" s="3" t="str">
        <f t="shared" si="677"/>
        <v>No</v>
      </c>
      <c r="BY1064" s="3">
        <f t="shared" si="678"/>
        <v>61001</v>
      </c>
      <c r="BZ1064">
        <v>1</v>
      </c>
      <c r="CA1064" s="3">
        <f t="shared" si="679"/>
        <v>61001</v>
      </c>
      <c r="CC1064" s="3">
        <f t="shared" si="680"/>
        <v>0</v>
      </c>
      <c r="CD1064" s="3">
        <f t="shared" si="681"/>
        <v>0</v>
      </c>
      <c r="CE1064" s="3" t="str">
        <f t="shared" si="682"/>
        <v/>
      </c>
      <c r="CF1064" s="3" t="e">
        <f>HLOOKUP(CE1064,'Valuation Data'!$D$2:$K$5,4,FALSE)</f>
        <v>#N/A</v>
      </c>
      <c r="CG1064" s="3">
        <f t="shared" si="683"/>
        <v>61001</v>
      </c>
      <c r="CH1064" s="3" t="str">
        <f t="shared" si="684"/>
        <v>No</v>
      </c>
      <c r="CI1064" s="3" t="str">
        <f>VLOOKUP(R1064,'Use Codes &amp; County Type'!A:D,4,FALSE)</f>
        <v>S</v>
      </c>
      <c r="CJ1064" s="3" t="str">
        <f t="shared" si="685"/>
        <v>No</v>
      </c>
      <c r="CK1064" s="3" t="str">
        <f t="shared" si="686"/>
        <v>No</v>
      </c>
      <c r="CL1064" s="3">
        <f t="shared" si="687"/>
        <v>0.35</v>
      </c>
      <c r="CM1064" s="3">
        <f t="shared" si="688"/>
        <v>21350.35</v>
      </c>
      <c r="CN1064" s="3">
        <f t="shared" si="689"/>
        <v>4122.96</v>
      </c>
      <c r="CO1064" s="3">
        <f t="shared" si="690"/>
        <v>17227.39</v>
      </c>
      <c r="CP1064" s="3">
        <f t="shared" si="691"/>
        <v>6.7588400190160824E-2</v>
      </c>
      <c r="CR1064" s="3" t="str">
        <f t="shared" si="692"/>
        <v>No</v>
      </c>
      <c r="CV1064" s="3" t="str">
        <f t="shared" si="693"/>
        <v>*Bid</v>
      </c>
      <c r="CW1064" s="3">
        <f t="shared" si="694"/>
        <v>1063</v>
      </c>
      <c r="CX1064" s="3">
        <f t="shared" si="695"/>
        <v>1030.74</v>
      </c>
      <c r="CY1064" s="3" t="str">
        <f t="shared" si="696"/>
        <v>Ok</v>
      </c>
      <c r="CZ1064">
        <v>0</v>
      </c>
      <c r="DA1064">
        <v>0</v>
      </c>
    </row>
    <row r="1065" spans="1:105" x14ac:dyDescent="0.25">
      <c r="A1065">
        <v>1064</v>
      </c>
      <c r="B1065" t="s">
        <v>3</v>
      </c>
      <c r="C1065" t="s">
        <v>1173</v>
      </c>
      <c r="D1065">
        <v>123.15</v>
      </c>
      <c r="E1065">
        <v>2017</v>
      </c>
      <c r="F1065" t="e">
        <f>NA()</f>
        <v>#N/A</v>
      </c>
      <c r="G1065" t="e">
        <f>NA()</f>
        <v>#N/A</v>
      </c>
      <c r="H1065" s="3" t="e">
        <f t="shared" si="656"/>
        <v>#N/A</v>
      </c>
      <c r="I1065" t="e">
        <f>NA()</f>
        <v>#N/A</v>
      </c>
      <c r="J1065" t="e">
        <f>NA()</f>
        <v>#N/A</v>
      </c>
      <c r="K1065" t="e">
        <f>NA()</f>
        <v>#N/A</v>
      </c>
      <c r="L1065" t="e">
        <f>NA()</f>
        <v>#N/A</v>
      </c>
      <c r="M1065" t="e">
        <f>NA()</f>
        <v>#N/A</v>
      </c>
      <c r="N1065" t="e">
        <f>NA()</f>
        <v>#N/A</v>
      </c>
      <c r="O1065" t="e">
        <f>NA()</f>
        <v>#N/A</v>
      </c>
      <c r="P1065" t="e">
        <f>NA()</f>
        <v>#N/A</v>
      </c>
      <c r="Q1065" t="e">
        <f>NA()</f>
        <v>#N/A</v>
      </c>
      <c r="R1065">
        <v>2</v>
      </c>
      <c r="S1065" t="s">
        <v>6535</v>
      </c>
      <c r="T1065" t="e">
        <f>NA()</f>
        <v>#N/A</v>
      </c>
      <c r="U1065" t="e">
        <f>NA()</f>
        <v>#N/A</v>
      </c>
      <c r="V1065">
        <v>2017</v>
      </c>
      <c r="W1065">
        <v>37710</v>
      </c>
      <c r="X1065" t="e">
        <f>NA()</f>
        <v>#N/A</v>
      </c>
      <c r="Y1065" t="e">
        <f>NA()</f>
        <v>#N/A</v>
      </c>
      <c r="Z1065" t="e">
        <f>NA()</f>
        <v>#N/A</v>
      </c>
      <c r="AA1065" s="3">
        <f t="shared" si="657"/>
        <v>0</v>
      </c>
      <c r="AI1065" t="e">
        <f>NA()</f>
        <v>#N/A</v>
      </c>
      <c r="AJ1065" t="e">
        <f>NA()</f>
        <v>#N/A</v>
      </c>
      <c r="AK1065" t="e">
        <f>NA()</f>
        <v>#N/A</v>
      </c>
      <c r="AL1065" t="e">
        <f>NA()</f>
        <v>#N/A</v>
      </c>
      <c r="AM1065" t="e">
        <f>NA()</f>
        <v>#N/A</v>
      </c>
      <c r="AN1065" t="e">
        <f>NA()</f>
        <v>#N/A</v>
      </c>
      <c r="AO1065" t="e">
        <f>NA()</f>
        <v>#N/A</v>
      </c>
      <c r="AP1065" s="3" t="str">
        <f t="shared" si="658"/>
        <v>No</v>
      </c>
      <c r="AQ1065" s="3" t="str">
        <f t="shared" si="659"/>
        <v>No</v>
      </c>
      <c r="AR1065" s="3" t="str">
        <f t="shared" si="660"/>
        <v>No</v>
      </c>
      <c r="AS1065" t="e">
        <f>NA()</f>
        <v>#N/A</v>
      </c>
      <c r="AT1065" t="e">
        <f>NA()</f>
        <v>#N/A</v>
      </c>
      <c r="AU1065" t="e">
        <f>NA()</f>
        <v>#N/A</v>
      </c>
      <c r="AV1065" t="e">
        <f>NA()</f>
        <v>#N/A</v>
      </c>
      <c r="AW1065" t="e">
        <f>NA()</f>
        <v>#N/A</v>
      </c>
      <c r="AX1065" t="e">
        <f>NA()</f>
        <v>#N/A</v>
      </c>
      <c r="AY1065" t="e">
        <f>NA()</f>
        <v>#N/A</v>
      </c>
      <c r="AZ1065" t="e">
        <f>NA()</f>
        <v>#N/A</v>
      </c>
      <c r="BA1065">
        <v>0</v>
      </c>
      <c r="BB1065" t="s">
        <v>6617</v>
      </c>
      <c r="BC1065" t="e">
        <f>NA()</f>
        <v>#N/A</v>
      </c>
      <c r="BD1065" s="4" t="str">
        <f t="shared" si="661"/>
        <v>No</v>
      </c>
      <c r="BE1065" t="e">
        <f>NA()</f>
        <v>#N/A</v>
      </c>
      <c r="BF1065" s="3" t="str">
        <f t="shared" si="662"/>
        <v>No</v>
      </c>
      <c r="BG1065" t="e">
        <f>NA()</f>
        <v>#N/A</v>
      </c>
      <c r="BH1065" s="3" t="e">
        <f t="shared" si="663"/>
        <v>#N/A</v>
      </c>
      <c r="BI1065" s="3" t="e">
        <f t="shared" si="664"/>
        <v>#N/A</v>
      </c>
      <c r="BJ1065" s="3" t="e">
        <f t="shared" si="665"/>
        <v>#N/A</v>
      </c>
      <c r="BK1065" s="3" t="e">
        <f t="shared" si="666"/>
        <v>#N/A</v>
      </c>
      <c r="BL1065" s="3" t="e">
        <f t="shared" si="667"/>
        <v>#N/A</v>
      </c>
      <c r="BM1065" s="3" t="e">
        <f t="shared" si="668"/>
        <v>#N/A</v>
      </c>
      <c r="BN1065" s="3" t="str">
        <f t="shared" si="669"/>
        <v>Lien&lt;$150</v>
      </c>
      <c r="BO1065" s="3" t="e">
        <f t="shared" si="670"/>
        <v>#N/A</v>
      </c>
      <c r="BP1065" s="3" t="str">
        <f t="shared" si="671"/>
        <v>FV&lt;$10K</v>
      </c>
      <c r="BQ1065" t="s">
        <v>6650</v>
      </c>
      <c r="BR1065" s="3" t="str">
        <f t="shared" si="672"/>
        <v>No, &lt; $20K Lien</v>
      </c>
      <c r="BS1065" s="3" t="str">
        <f t="shared" si="673"/>
        <v>No, Lien &lt; $20K</v>
      </c>
      <c r="BT1065" t="s">
        <v>6650</v>
      </c>
      <c r="BU1065" s="3" t="str">
        <f t="shared" si="674"/>
        <v>No</v>
      </c>
      <c r="BV1065" s="3" t="str">
        <f t="shared" si="675"/>
        <v>No</v>
      </c>
      <c r="BW1065" s="3">
        <f t="shared" si="676"/>
        <v>0</v>
      </c>
      <c r="BX1065" s="3" t="str">
        <f t="shared" si="677"/>
        <v>No</v>
      </c>
      <c r="BY1065" s="3">
        <f t="shared" si="678"/>
        <v>37710</v>
      </c>
      <c r="BZ1065">
        <v>1</v>
      </c>
      <c r="CA1065" s="3">
        <f t="shared" si="679"/>
        <v>37710</v>
      </c>
      <c r="CC1065" s="3" t="e">
        <f t="shared" si="680"/>
        <v>#N/A</v>
      </c>
      <c r="CD1065" s="3" t="e">
        <f t="shared" si="681"/>
        <v>#N/A</v>
      </c>
      <c r="CE1065" s="3" t="str">
        <f t="shared" si="682"/>
        <v/>
      </c>
      <c r="CF1065" s="3" t="e">
        <f>HLOOKUP(CE1065,'Valuation Data'!$D$2:$K$5,4,FALSE)</f>
        <v>#N/A</v>
      </c>
      <c r="CG1065" s="3">
        <f t="shared" si="683"/>
        <v>37710</v>
      </c>
      <c r="CH1065" s="3" t="str">
        <f t="shared" si="684"/>
        <v>No</v>
      </c>
      <c r="CI1065" s="3" t="str">
        <f>VLOOKUP(R1065,'Use Codes &amp; County Type'!A:D,4,FALSE)</f>
        <v>R</v>
      </c>
      <c r="CJ1065" s="3" t="str">
        <f t="shared" si="685"/>
        <v>No</v>
      </c>
      <c r="CK1065" s="3" t="str">
        <f t="shared" si="686"/>
        <v>Yes</v>
      </c>
      <c r="CL1065" s="3">
        <f t="shared" si="687"/>
        <v>0.67</v>
      </c>
      <c r="CM1065" s="3">
        <f t="shared" si="688"/>
        <v>25265.7</v>
      </c>
      <c r="CN1065" s="3" t="e">
        <f t="shared" si="689"/>
        <v>#N/A</v>
      </c>
      <c r="CO1065" s="3" t="e">
        <f t="shared" si="690"/>
        <v>#N/A</v>
      </c>
      <c r="CP1065" s="3" t="e">
        <f t="shared" si="691"/>
        <v>#N/A</v>
      </c>
      <c r="CR1065" s="3" t="str">
        <f t="shared" si="692"/>
        <v>No</v>
      </c>
      <c r="CV1065" s="3" t="str">
        <f t="shared" si="693"/>
        <v>Lien&lt;$150</v>
      </c>
      <c r="CW1065" s="3">
        <f t="shared" si="694"/>
        <v>1064</v>
      </c>
      <c r="CX1065" s="3">
        <f t="shared" si="695"/>
        <v>123.15</v>
      </c>
      <c r="CY1065" s="3" t="str">
        <f t="shared" si="696"/>
        <v>Ok</v>
      </c>
      <c r="CZ1065" t="e">
        <f>NA()</f>
        <v>#N/A</v>
      </c>
      <c r="DA1065" t="e">
        <f>NA()</f>
        <v>#N/A</v>
      </c>
    </row>
    <row r="1066" spans="1:105" x14ac:dyDescent="0.25">
      <c r="A1066">
        <v>1065</v>
      </c>
      <c r="B1066" t="s">
        <v>3</v>
      </c>
      <c r="C1066" t="s">
        <v>1174</v>
      </c>
      <c r="D1066">
        <v>14603.09</v>
      </c>
      <c r="E1066">
        <v>2017</v>
      </c>
      <c r="F1066">
        <v>14603.09</v>
      </c>
      <c r="G1066">
        <v>14603.09</v>
      </c>
      <c r="H1066" s="3">
        <f t="shared" si="656"/>
        <v>0</v>
      </c>
      <c r="I1066">
        <v>45500</v>
      </c>
      <c r="J1066" t="s">
        <v>2735</v>
      </c>
      <c r="K1066" t="s">
        <v>2738</v>
      </c>
      <c r="L1066">
        <v>32011</v>
      </c>
      <c r="M1066" t="s">
        <v>3529</v>
      </c>
      <c r="N1066" t="s">
        <v>4759</v>
      </c>
      <c r="O1066">
        <v>-81.797816663043093</v>
      </c>
      <c r="P1066">
        <v>30.568408293432199</v>
      </c>
      <c r="Q1066" t="s">
        <v>5540</v>
      </c>
      <c r="R1066">
        <v>60</v>
      </c>
      <c r="S1066" t="s">
        <v>6537</v>
      </c>
      <c r="T1066">
        <v>7003</v>
      </c>
      <c r="U1066" t="s">
        <v>6580</v>
      </c>
      <c r="V1066">
        <v>2017</v>
      </c>
      <c r="W1066">
        <v>889967</v>
      </c>
      <c r="X1066">
        <v>2017</v>
      </c>
      <c r="Y1066">
        <v>1161743</v>
      </c>
      <c r="Z1066">
        <v>13473.04</v>
      </c>
      <c r="AA1066" s="3">
        <f t="shared" si="657"/>
        <v>0.92261569298004742</v>
      </c>
      <c r="AB1066" t="s">
        <v>6616</v>
      </c>
      <c r="AD1066" t="s">
        <v>6616</v>
      </c>
      <c r="AE1066" t="s">
        <v>6616</v>
      </c>
      <c r="AF1066" t="s">
        <v>6616</v>
      </c>
      <c r="AI1066" t="s">
        <v>6618</v>
      </c>
      <c r="AJ1066" t="s">
        <v>6618</v>
      </c>
      <c r="AK1066" t="s">
        <v>6618</v>
      </c>
      <c r="AL1066" t="s">
        <v>6618</v>
      </c>
      <c r="AM1066" t="s">
        <v>6618</v>
      </c>
      <c r="AN1066" t="s">
        <v>6618</v>
      </c>
      <c r="AO1066" t="s">
        <v>6618</v>
      </c>
      <c r="AP1066" s="3" t="str">
        <f t="shared" si="658"/>
        <v>No</v>
      </c>
      <c r="AQ1066" s="3" t="str">
        <f t="shared" si="659"/>
        <v>No</v>
      </c>
      <c r="AR1066" s="3" t="str">
        <f t="shared" si="660"/>
        <v>No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 t="s">
        <v>6634</v>
      </c>
      <c r="AZ1066">
        <v>0</v>
      </c>
      <c r="BA1066">
        <v>0</v>
      </c>
      <c r="BB1066" t="s">
        <v>6616</v>
      </c>
      <c r="BC1066" t="s">
        <v>6616</v>
      </c>
      <c r="BD1066" s="4" t="str">
        <f t="shared" si="661"/>
        <v>No</v>
      </c>
      <c r="BE1066" t="s">
        <v>6640</v>
      </c>
      <c r="BF1066" s="3" t="str">
        <f t="shared" si="662"/>
        <v>No</v>
      </c>
      <c r="BG1066" t="s">
        <v>6645</v>
      </c>
      <c r="BH1066" s="3" t="str">
        <f t="shared" si="663"/>
        <v>45500 STRATTON RD</v>
      </c>
      <c r="BI1066" s="3" t="str">
        <f t="shared" si="664"/>
        <v>Callahan</v>
      </c>
      <c r="BJ1066" s="3" t="str">
        <f t="shared" si="665"/>
        <v>Florida</v>
      </c>
      <c r="BK1066" s="3">
        <f t="shared" si="666"/>
        <v>32011</v>
      </c>
      <c r="BL1066" s="3" t="str">
        <f t="shared" si="667"/>
        <v>45500 STRATTON RD CALLAHAN FL 32011</v>
      </c>
      <c r="BM1066" s="3" t="str">
        <f t="shared" si="668"/>
        <v/>
      </c>
      <c r="BN1066" s="3" t="str">
        <f t="shared" si="669"/>
        <v>Pass</v>
      </c>
      <c r="BO1066" s="3" t="str">
        <f t="shared" si="670"/>
        <v>No</v>
      </c>
      <c r="BP1066" s="3" t="str">
        <f t="shared" si="671"/>
        <v>Pass</v>
      </c>
      <c r="BQ1066" t="s">
        <v>6650</v>
      </c>
      <c r="BR1066" s="3" t="str">
        <f t="shared" si="672"/>
        <v>No, &lt; $20K Lien</v>
      </c>
      <c r="BS1066" s="3" t="str">
        <f t="shared" si="673"/>
        <v>No, Lien &lt; $20K</v>
      </c>
      <c r="BT1066" t="s">
        <v>6650</v>
      </c>
      <c r="BU1066" s="3" t="str">
        <f t="shared" si="674"/>
        <v>No</v>
      </c>
      <c r="BV1066" s="3" t="str">
        <f t="shared" si="675"/>
        <v>No</v>
      </c>
      <c r="BW1066" s="3">
        <f t="shared" si="676"/>
        <v>0</v>
      </c>
      <c r="BX1066" s="3" t="str">
        <f t="shared" si="677"/>
        <v>No</v>
      </c>
      <c r="BY1066" s="3">
        <f t="shared" si="678"/>
        <v>889967</v>
      </c>
      <c r="BZ1066">
        <v>1</v>
      </c>
      <c r="CA1066" s="3">
        <f t="shared" si="679"/>
        <v>889967</v>
      </c>
      <c r="CC1066" s="3">
        <f t="shared" si="680"/>
        <v>0</v>
      </c>
      <c r="CD1066" s="3">
        <f t="shared" si="681"/>
        <v>0</v>
      </c>
      <c r="CE1066" s="3" t="str">
        <f t="shared" si="682"/>
        <v/>
      </c>
      <c r="CF1066" s="3" t="e">
        <f>HLOOKUP(CE1066,'Valuation Data'!$D$2:$K$5,4,FALSE)</f>
        <v>#N/A</v>
      </c>
      <c r="CG1066" s="3">
        <f t="shared" si="683"/>
        <v>889967</v>
      </c>
      <c r="CH1066" s="3" t="str">
        <f t="shared" si="684"/>
        <v>No</v>
      </c>
      <c r="CI1066" s="3" t="str">
        <f>VLOOKUP(R1066,'Use Codes &amp; County Type'!A:D,4,FALSE)</f>
        <v>V</v>
      </c>
      <c r="CJ1066" s="3" t="str">
        <f t="shared" si="685"/>
        <v>Yes</v>
      </c>
      <c r="CK1066" s="3" t="str">
        <f t="shared" si="686"/>
        <v>No</v>
      </c>
      <c r="CL1066" s="3">
        <f t="shared" si="687"/>
        <v>0</v>
      </c>
      <c r="CM1066" s="3">
        <f t="shared" si="688"/>
        <v>0</v>
      </c>
      <c r="CN1066" s="3">
        <f t="shared" si="689"/>
        <v>58412.36</v>
      </c>
      <c r="CO1066" s="3">
        <f t="shared" si="690"/>
        <v>-58412.36</v>
      </c>
      <c r="CP1066" s="3">
        <f t="shared" si="691"/>
        <v>6.5634298799843144E-2</v>
      </c>
      <c r="CR1066" s="3" t="str">
        <f t="shared" si="692"/>
        <v>No</v>
      </c>
      <c r="CV1066" s="3" t="str">
        <f t="shared" si="693"/>
        <v>Vacant, No Sales Data</v>
      </c>
      <c r="CW1066" s="3">
        <f t="shared" si="694"/>
        <v>1065</v>
      </c>
      <c r="CX1066" s="3">
        <f t="shared" si="695"/>
        <v>14603.09</v>
      </c>
      <c r="CY1066" s="3" t="str">
        <f t="shared" si="696"/>
        <v>Ok</v>
      </c>
      <c r="CZ1066">
        <v>0</v>
      </c>
      <c r="DA1066">
        <v>0</v>
      </c>
    </row>
    <row r="1067" spans="1:105" x14ac:dyDescent="0.25">
      <c r="A1067">
        <v>1066</v>
      </c>
      <c r="B1067" t="s">
        <v>3</v>
      </c>
      <c r="C1067" t="s">
        <v>1175</v>
      </c>
      <c r="D1067">
        <v>1732.58</v>
      </c>
      <c r="E1067">
        <v>2017</v>
      </c>
      <c r="F1067">
        <v>1732.58</v>
      </c>
      <c r="G1067">
        <v>1732.58</v>
      </c>
      <c r="H1067" s="3">
        <f t="shared" si="656"/>
        <v>0</v>
      </c>
      <c r="I1067">
        <v>45366</v>
      </c>
      <c r="J1067" t="s">
        <v>2735</v>
      </c>
      <c r="K1067" t="s">
        <v>2738</v>
      </c>
      <c r="L1067">
        <v>32011</v>
      </c>
      <c r="M1067" t="s">
        <v>3530</v>
      </c>
      <c r="N1067" t="s">
        <v>4759</v>
      </c>
      <c r="O1067">
        <v>-81.826616680247</v>
      </c>
      <c r="P1067">
        <v>30.5577843072221</v>
      </c>
      <c r="Q1067" t="s">
        <v>5541</v>
      </c>
      <c r="R1067">
        <v>1</v>
      </c>
      <c r="S1067" t="s">
        <v>6539</v>
      </c>
      <c r="T1067">
        <v>1001</v>
      </c>
      <c r="U1067" t="s">
        <v>6582</v>
      </c>
      <c r="V1067">
        <v>2017</v>
      </c>
      <c r="W1067">
        <v>95281</v>
      </c>
      <c r="X1067">
        <v>2017</v>
      </c>
      <c r="Y1067">
        <v>95281</v>
      </c>
      <c r="Z1067">
        <v>1572.43</v>
      </c>
      <c r="AA1067" s="3">
        <f t="shared" si="657"/>
        <v>0.90756559581664342</v>
      </c>
      <c r="AC1067" t="s">
        <v>6616</v>
      </c>
      <c r="AD1067" t="s">
        <v>6616</v>
      </c>
      <c r="AE1067" t="s">
        <v>6616</v>
      </c>
      <c r="AG1067" t="s">
        <v>6616</v>
      </c>
      <c r="AH1067" t="s">
        <v>6616</v>
      </c>
      <c r="AI1067" t="s">
        <v>6618</v>
      </c>
      <c r="AJ1067" t="s">
        <v>6618</v>
      </c>
      <c r="AK1067" t="s">
        <v>6618</v>
      </c>
      <c r="AL1067" t="s">
        <v>6618</v>
      </c>
      <c r="AM1067" t="s">
        <v>6618</v>
      </c>
      <c r="AN1067" t="s">
        <v>6618</v>
      </c>
      <c r="AO1067" t="s">
        <v>6618</v>
      </c>
      <c r="AP1067" s="3" t="str">
        <f t="shared" si="658"/>
        <v>No</v>
      </c>
      <c r="AQ1067" s="3" t="str">
        <f t="shared" si="659"/>
        <v>No</v>
      </c>
      <c r="AR1067" s="3" t="str">
        <f t="shared" si="660"/>
        <v>No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 t="s">
        <v>6634</v>
      </c>
      <c r="AZ1067" t="s">
        <v>6638</v>
      </c>
      <c r="BA1067">
        <v>0</v>
      </c>
      <c r="BB1067" t="s">
        <v>6616</v>
      </c>
      <c r="BC1067" t="s">
        <v>6617</v>
      </c>
      <c r="BD1067" s="4" t="str">
        <f t="shared" si="661"/>
        <v>No</v>
      </c>
      <c r="BE1067" t="s">
        <v>6640</v>
      </c>
      <c r="BF1067" s="3" t="str">
        <f t="shared" si="662"/>
        <v>No</v>
      </c>
      <c r="BG1067" t="s">
        <v>6645</v>
      </c>
      <c r="BH1067" s="3" t="str">
        <f t="shared" si="663"/>
        <v>45366 FIFTH AVE</v>
      </c>
      <c r="BI1067" s="3" t="str">
        <f t="shared" si="664"/>
        <v>Callahan</v>
      </c>
      <c r="BJ1067" s="3" t="str">
        <f t="shared" si="665"/>
        <v>Florida</v>
      </c>
      <c r="BK1067" s="3">
        <f t="shared" si="666"/>
        <v>32011</v>
      </c>
      <c r="BL1067" s="3" t="str">
        <f t="shared" si="667"/>
        <v>45366 FIFTH AVE CALLAHAN FL 32011</v>
      </c>
      <c r="BM1067" s="3" t="str">
        <f t="shared" si="668"/>
        <v/>
      </c>
      <c r="BN1067" s="3" t="str">
        <f t="shared" si="669"/>
        <v>Pass</v>
      </c>
      <c r="BO1067" s="3" t="str">
        <f t="shared" si="670"/>
        <v>Yes</v>
      </c>
      <c r="BP1067" s="3" t="str">
        <f t="shared" si="671"/>
        <v>FV&lt;$10K</v>
      </c>
      <c r="BQ1067" t="s">
        <v>6650</v>
      </c>
      <c r="BR1067" s="3" t="str">
        <f t="shared" si="672"/>
        <v>No, &lt; $20K Lien</v>
      </c>
      <c r="BS1067" s="3" t="str">
        <f t="shared" si="673"/>
        <v>No, Lien &lt; $20K</v>
      </c>
      <c r="BT1067" t="s">
        <v>6650</v>
      </c>
      <c r="BU1067" s="3" t="str">
        <f t="shared" si="674"/>
        <v>No</v>
      </c>
      <c r="BV1067" s="3" t="str">
        <f t="shared" si="675"/>
        <v>No</v>
      </c>
      <c r="BW1067" s="3">
        <f t="shared" si="676"/>
        <v>0</v>
      </c>
      <c r="BX1067" s="3" t="str">
        <f t="shared" si="677"/>
        <v>No</v>
      </c>
      <c r="BY1067" s="3">
        <f t="shared" si="678"/>
        <v>95281</v>
      </c>
      <c r="BZ1067">
        <v>1</v>
      </c>
      <c r="CA1067" s="3">
        <f t="shared" si="679"/>
        <v>95281</v>
      </c>
      <c r="CC1067" s="3">
        <f t="shared" si="680"/>
        <v>0</v>
      </c>
      <c r="CD1067" s="3">
        <f t="shared" si="681"/>
        <v>0</v>
      </c>
      <c r="CE1067" s="3" t="str">
        <f t="shared" si="682"/>
        <v/>
      </c>
      <c r="CF1067" s="3" t="e">
        <f>HLOOKUP(CE1067,'Valuation Data'!$D$2:$K$5,4,FALSE)</f>
        <v>#N/A</v>
      </c>
      <c r="CG1067" s="3">
        <f t="shared" si="683"/>
        <v>95281</v>
      </c>
      <c r="CH1067" s="3" t="str">
        <f t="shared" si="684"/>
        <v>No</v>
      </c>
      <c r="CI1067" s="3" t="str">
        <f>VLOOKUP(R1067,'Use Codes &amp; County Type'!A:D,4,FALSE)</f>
        <v>S</v>
      </c>
      <c r="CJ1067" s="3" t="str">
        <f t="shared" si="685"/>
        <v>No</v>
      </c>
      <c r="CK1067" s="3" t="str">
        <f t="shared" si="686"/>
        <v>No</v>
      </c>
      <c r="CL1067" s="3">
        <f t="shared" si="687"/>
        <v>0.35</v>
      </c>
      <c r="CM1067" s="3">
        <f t="shared" si="688"/>
        <v>33348.35</v>
      </c>
      <c r="CN1067" s="3">
        <f t="shared" si="689"/>
        <v>6930.32</v>
      </c>
      <c r="CO1067" s="3">
        <f t="shared" si="690"/>
        <v>26418.03</v>
      </c>
      <c r="CP1067" s="3">
        <f t="shared" si="691"/>
        <v>7.2735592615526701E-2</v>
      </c>
      <c r="CR1067" s="3" t="str">
        <f t="shared" si="692"/>
        <v>No</v>
      </c>
      <c r="CV1067" s="3" t="str">
        <f t="shared" si="693"/>
        <v>*Bid</v>
      </c>
      <c r="CW1067" s="3">
        <f t="shared" si="694"/>
        <v>1066</v>
      </c>
      <c r="CX1067" s="3">
        <f t="shared" si="695"/>
        <v>1732.58</v>
      </c>
      <c r="CY1067" s="3" t="str">
        <f t="shared" si="696"/>
        <v>Ok</v>
      </c>
      <c r="CZ1067">
        <v>0</v>
      </c>
      <c r="DA1067">
        <v>0</v>
      </c>
    </row>
    <row r="1068" spans="1:105" x14ac:dyDescent="0.25">
      <c r="A1068">
        <v>1067</v>
      </c>
      <c r="B1068" t="s">
        <v>3</v>
      </c>
      <c r="C1068" t="s">
        <v>1176</v>
      </c>
      <c r="D1068">
        <v>41.37</v>
      </c>
      <c r="E1068">
        <v>2017</v>
      </c>
      <c r="F1068">
        <v>41.37</v>
      </c>
      <c r="G1068">
        <v>41.37</v>
      </c>
      <c r="H1068" s="3">
        <f t="shared" si="656"/>
        <v>0</v>
      </c>
      <c r="J1068" t="s">
        <v>2735</v>
      </c>
      <c r="K1068" t="s">
        <v>2738</v>
      </c>
      <c r="L1068">
        <v>32011</v>
      </c>
      <c r="M1068" t="s">
        <v>3531</v>
      </c>
      <c r="N1068" t="s">
        <v>4759</v>
      </c>
      <c r="O1068">
        <v>-81.826112685171097</v>
      </c>
      <c r="P1068">
        <v>30.558127863248199</v>
      </c>
      <c r="Q1068" t="s">
        <v>5542</v>
      </c>
      <c r="R1068">
        <v>0</v>
      </c>
      <c r="S1068" t="s">
        <v>6538</v>
      </c>
      <c r="T1068">
        <v>8001</v>
      </c>
      <c r="U1068" t="s">
        <v>6581</v>
      </c>
      <c r="V1068">
        <v>2017</v>
      </c>
      <c r="W1068">
        <v>525</v>
      </c>
      <c r="X1068">
        <v>2017</v>
      </c>
      <c r="Y1068">
        <v>525</v>
      </c>
      <c r="Z1068">
        <v>8.66</v>
      </c>
      <c r="AA1068" s="3">
        <f t="shared" si="657"/>
        <v>0.20933043268068652</v>
      </c>
      <c r="AB1068" t="s">
        <v>6616</v>
      </c>
      <c r="AC1068" t="s">
        <v>6617</v>
      </c>
      <c r="AD1068" t="s">
        <v>6616</v>
      </c>
      <c r="AE1068" t="s">
        <v>6617</v>
      </c>
      <c r="AF1068" t="s">
        <v>6616</v>
      </c>
      <c r="AG1068" t="s">
        <v>6616</v>
      </c>
      <c r="AH1068" t="s">
        <v>6616</v>
      </c>
      <c r="AI1068" t="s">
        <v>6618</v>
      </c>
      <c r="AJ1068" t="s">
        <v>6619</v>
      </c>
      <c r="AK1068" t="s">
        <v>6618</v>
      </c>
      <c r="AL1068" t="s">
        <v>6619</v>
      </c>
      <c r="AM1068" t="s">
        <v>6618</v>
      </c>
      <c r="AN1068" t="s">
        <v>6618</v>
      </c>
      <c r="AO1068" t="s">
        <v>6619</v>
      </c>
      <c r="AP1068" s="3" t="str">
        <f t="shared" si="658"/>
        <v>Yes</v>
      </c>
      <c r="AQ1068" s="3" t="str">
        <f t="shared" si="659"/>
        <v>Yes</v>
      </c>
      <c r="AR1068" s="3" t="str">
        <f t="shared" si="660"/>
        <v>Yes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 t="s">
        <v>6634</v>
      </c>
      <c r="AZ1068" t="s">
        <v>6638</v>
      </c>
      <c r="BA1068">
        <v>7</v>
      </c>
      <c r="BB1068" t="s">
        <v>6616</v>
      </c>
      <c r="BC1068" t="s">
        <v>6616</v>
      </c>
      <c r="BD1068" s="4" t="str">
        <f t="shared" si="661"/>
        <v>No</v>
      </c>
      <c r="BE1068" t="s">
        <v>6640</v>
      </c>
      <c r="BF1068" s="3" t="str">
        <f t="shared" si="662"/>
        <v>No</v>
      </c>
      <c r="BG1068" t="s">
        <v>6645</v>
      </c>
      <c r="BH1068" s="3" t="str">
        <f t="shared" si="663"/>
        <v>PICKETT AV</v>
      </c>
      <c r="BI1068" s="3" t="str">
        <f t="shared" si="664"/>
        <v>Callahan</v>
      </c>
      <c r="BJ1068" s="3" t="str">
        <f t="shared" si="665"/>
        <v>Florida</v>
      </c>
      <c r="BK1068" s="3">
        <f t="shared" si="666"/>
        <v>32011</v>
      </c>
      <c r="BL1068" s="3" t="str">
        <f t="shared" si="667"/>
        <v>PICKETT AV CALLAHAN FL 32011</v>
      </c>
      <c r="BM1068" s="3" t="str">
        <f t="shared" si="668"/>
        <v/>
      </c>
      <c r="BN1068" s="3" t="str">
        <f t="shared" si="669"/>
        <v>Lien&lt;$150</v>
      </c>
      <c r="BO1068" s="3" t="str">
        <f t="shared" si="670"/>
        <v>No</v>
      </c>
      <c r="BP1068" s="3" t="str">
        <f t="shared" si="671"/>
        <v>FV&lt;$10K</v>
      </c>
      <c r="BQ1068" t="s">
        <v>6650</v>
      </c>
      <c r="BR1068" s="3" t="str">
        <f t="shared" si="672"/>
        <v>No, &lt; $20K Lien</v>
      </c>
      <c r="BS1068" s="3" t="str">
        <f t="shared" si="673"/>
        <v>No, Lien &lt; $20K</v>
      </c>
      <c r="BT1068" t="s">
        <v>6650</v>
      </c>
      <c r="BU1068" s="3" t="str">
        <f t="shared" si="674"/>
        <v>Yes</v>
      </c>
      <c r="BV1068" s="3" t="str">
        <f t="shared" si="675"/>
        <v>No</v>
      </c>
      <c r="BW1068" s="3">
        <f t="shared" si="676"/>
        <v>7</v>
      </c>
      <c r="BX1068" s="3" t="str">
        <f t="shared" si="677"/>
        <v>No</v>
      </c>
      <c r="BY1068" s="3">
        <f t="shared" si="678"/>
        <v>525</v>
      </c>
      <c r="BZ1068">
        <v>1</v>
      </c>
      <c r="CA1068" s="3">
        <f t="shared" si="679"/>
        <v>525</v>
      </c>
      <c r="CC1068" s="3">
        <f t="shared" si="680"/>
        <v>0</v>
      </c>
      <c r="CD1068" s="3">
        <f t="shared" si="681"/>
        <v>0</v>
      </c>
      <c r="CE1068" s="3" t="str">
        <f t="shared" si="682"/>
        <v/>
      </c>
      <c r="CF1068" s="3" t="e">
        <f>HLOOKUP(CE1068,'Valuation Data'!$D$2:$K$5,4,FALSE)</f>
        <v>#N/A</v>
      </c>
      <c r="CG1068" s="3">
        <f t="shared" si="683"/>
        <v>525</v>
      </c>
      <c r="CH1068" s="3" t="str">
        <f t="shared" si="684"/>
        <v>No</v>
      </c>
      <c r="CI1068" s="3" t="str">
        <f>VLOOKUP(R1068,'Use Codes &amp; County Type'!A:D,4,FALSE)</f>
        <v>V</v>
      </c>
      <c r="CJ1068" s="3" t="str">
        <f t="shared" si="685"/>
        <v>Yes</v>
      </c>
      <c r="CK1068" s="3" t="str">
        <f t="shared" si="686"/>
        <v>No</v>
      </c>
      <c r="CL1068" s="3">
        <f t="shared" si="687"/>
        <v>0</v>
      </c>
      <c r="CM1068" s="3">
        <f t="shared" si="688"/>
        <v>0</v>
      </c>
      <c r="CN1068" s="3">
        <f t="shared" si="689"/>
        <v>455.07</v>
      </c>
      <c r="CO1068" s="3">
        <f t="shared" si="690"/>
        <v>-455.07</v>
      </c>
      <c r="CP1068" s="3">
        <f t="shared" si="691"/>
        <v>0.86680000000000001</v>
      </c>
      <c r="CR1068" s="3" t="str">
        <f t="shared" si="692"/>
        <v>No</v>
      </c>
      <c r="CV1068" s="3" t="str">
        <f t="shared" si="693"/>
        <v>Lien&lt;$150</v>
      </c>
      <c r="CW1068" s="3">
        <f t="shared" si="694"/>
        <v>1067</v>
      </c>
      <c r="CX1068" s="3">
        <f t="shared" si="695"/>
        <v>41.37</v>
      </c>
      <c r="CY1068" s="3" t="str">
        <f t="shared" si="696"/>
        <v>Ok</v>
      </c>
      <c r="CZ1068">
        <v>0</v>
      </c>
      <c r="DA1068">
        <v>0</v>
      </c>
    </row>
    <row r="1069" spans="1:105" x14ac:dyDescent="0.25">
      <c r="A1069">
        <v>1068</v>
      </c>
      <c r="B1069" t="s">
        <v>3</v>
      </c>
      <c r="C1069" t="s">
        <v>1177</v>
      </c>
      <c r="D1069">
        <v>200.97</v>
      </c>
      <c r="E1069">
        <v>2017</v>
      </c>
      <c r="F1069">
        <v>200.97</v>
      </c>
      <c r="G1069">
        <v>200.97</v>
      </c>
      <c r="H1069" s="3">
        <f t="shared" si="656"/>
        <v>0</v>
      </c>
      <c r="J1069" t="s">
        <v>2735</v>
      </c>
      <c r="K1069" t="s">
        <v>2738</v>
      </c>
      <c r="L1069">
        <v>32011</v>
      </c>
      <c r="M1069" t="s">
        <v>3532</v>
      </c>
      <c r="N1069" t="s">
        <v>4759</v>
      </c>
      <c r="O1069">
        <v>-81.828384733035307</v>
      </c>
      <c r="P1069">
        <v>30.553452154017101</v>
      </c>
      <c r="Q1069" t="s">
        <v>5543</v>
      </c>
      <c r="R1069">
        <v>0</v>
      </c>
      <c r="S1069" t="s">
        <v>6538</v>
      </c>
      <c r="T1069">
        <v>8001</v>
      </c>
      <c r="U1069" t="s">
        <v>6581</v>
      </c>
      <c r="V1069">
        <v>2017</v>
      </c>
      <c r="W1069">
        <v>10320</v>
      </c>
      <c r="X1069">
        <v>2017</v>
      </c>
      <c r="Y1069">
        <v>10320</v>
      </c>
      <c r="Z1069">
        <v>156.22999999999999</v>
      </c>
      <c r="AA1069" s="3">
        <f t="shared" si="657"/>
        <v>0.77737970841419113</v>
      </c>
      <c r="AC1069" t="s">
        <v>6616</v>
      </c>
      <c r="AD1069" t="s">
        <v>6616</v>
      </c>
      <c r="AE1069" t="s">
        <v>6616</v>
      </c>
      <c r="AF1069" t="s">
        <v>6616</v>
      </c>
      <c r="AG1069" t="s">
        <v>6616</v>
      </c>
      <c r="AI1069" t="s">
        <v>6618</v>
      </c>
      <c r="AJ1069" t="s">
        <v>6618</v>
      </c>
      <c r="AK1069" t="s">
        <v>6618</v>
      </c>
      <c r="AL1069" t="s">
        <v>6618</v>
      </c>
      <c r="AM1069" t="s">
        <v>6618</v>
      </c>
      <c r="AN1069" t="s">
        <v>6618</v>
      </c>
      <c r="AO1069">
        <v>0</v>
      </c>
      <c r="AP1069" s="3" t="str">
        <f t="shared" si="658"/>
        <v>No</v>
      </c>
      <c r="AQ1069" s="3" t="str">
        <f t="shared" si="659"/>
        <v>No</v>
      </c>
      <c r="AR1069" s="3" t="str">
        <f t="shared" si="660"/>
        <v>No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 t="s">
        <v>6634</v>
      </c>
      <c r="AZ1069" t="s">
        <v>6638</v>
      </c>
      <c r="BA1069">
        <v>0</v>
      </c>
      <c r="BB1069" t="s">
        <v>6616</v>
      </c>
      <c r="BC1069" t="s">
        <v>6616</v>
      </c>
      <c r="BD1069" s="4" t="str">
        <f t="shared" si="661"/>
        <v>No</v>
      </c>
      <c r="BE1069" t="s">
        <v>6640</v>
      </c>
      <c r="BF1069" s="3" t="str">
        <f t="shared" si="662"/>
        <v>No</v>
      </c>
      <c r="BG1069" t="s">
        <v>6645</v>
      </c>
      <c r="BH1069" s="3" t="str">
        <f t="shared" si="663"/>
        <v>ROBINWOOD CIR</v>
      </c>
      <c r="BI1069" s="3" t="str">
        <f t="shared" si="664"/>
        <v>Callahan</v>
      </c>
      <c r="BJ1069" s="3" t="str">
        <f t="shared" si="665"/>
        <v>Florida</v>
      </c>
      <c r="BK1069" s="3">
        <f t="shared" si="666"/>
        <v>32011</v>
      </c>
      <c r="BL1069" s="3" t="str">
        <f t="shared" si="667"/>
        <v>ROBINWOOD CIR CALLAHAN FL 32011</v>
      </c>
      <c r="BM1069" s="3" t="str">
        <f t="shared" si="668"/>
        <v/>
      </c>
      <c r="BN1069" s="3" t="str">
        <f t="shared" si="669"/>
        <v>Pass</v>
      </c>
      <c r="BO1069" s="3" t="str">
        <f t="shared" si="670"/>
        <v>No</v>
      </c>
      <c r="BP1069" s="3" t="str">
        <f t="shared" si="671"/>
        <v>FV&lt;$10K</v>
      </c>
      <c r="BQ1069" t="s">
        <v>6650</v>
      </c>
      <c r="BR1069" s="3" t="str">
        <f t="shared" si="672"/>
        <v>No, &lt; $20K Lien</v>
      </c>
      <c r="BS1069" s="3" t="str">
        <f t="shared" si="673"/>
        <v>No, Lien &lt; $20K</v>
      </c>
      <c r="BT1069" t="s">
        <v>6650</v>
      </c>
      <c r="BU1069" s="3" t="str">
        <f t="shared" si="674"/>
        <v>No</v>
      </c>
      <c r="BV1069" s="3" t="str">
        <f t="shared" si="675"/>
        <v>No</v>
      </c>
      <c r="BW1069" s="3">
        <f t="shared" si="676"/>
        <v>0</v>
      </c>
      <c r="BX1069" s="3" t="str">
        <f t="shared" si="677"/>
        <v>No</v>
      </c>
      <c r="BY1069" s="3">
        <f t="shared" si="678"/>
        <v>10320</v>
      </c>
      <c r="BZ1069">
        <v>1</v>
      </c>
      <c r="CA1069" s="3">
        <f t="shared" si="679"/>
        <v>10320</v>
      </c>
      <c r="CC1069" s="3">
        <f t="shared" si="680"/>
        <v>0</v>
      </c>
      <c r="CD1069" s="3">
        <f t="shared" si="681"/>
        <v>0</v>
      </c>
      <c r="CE1069" s="3" t="str">
        <f t="shared" si="682"/>
        <v/>
      </c>
      <c r="CF1069" s="3" t="e">
        <f>HLOOKUP(CE1069,'Valuation Data'!$D$2:$K$5,4,FALSE)</f>
        <v>#N/A</v>
      </c>
      <c r="CG1069" s="3">
        <f t="shared" si="683"/>
        <v>10320</v>
      </c>
      <c r="CH1069" s="3" t="str">
        <f t="shared" si="684"/>
        <v>No</v>
      </c>
      <c r="CI1069" s="3" t="str">
        <f>VLOOKUP(R1069,'Use Codes &amp; County Type'!A:D,4,FALSE)</f>
        <v>V</v>
      </c>
      <c r="CJ1069" s="3" t="str">
        <f t="shared" si="685"/>
        <v>Yes</v>
      </c>
      <c r="CK1069" s="3" t="str">
        <f t="shared" si="686"/>
        <v>No</v>
      </c>
      <c r="CL1069" s="3">
        <f t="shared" si="687"/>
        <v>0</v>
      </c>
      <c r="CM1069" s="3">
        <f t="shared" si="688"/>
        <v>0</v>
      </c>
      <c r="CN1069" s="3">
        <f t="shared" si="689"/>
        <v>803.88</v>
      </c>
      <c r="CO1069" s="3">
        <f t="shared" si="690"/>
        <v>-803.88</v>
      </c>
      <c r="CP1069" s="3">
        <f t="shared" si="691"/>
        <v>7.7895348837209305E-2</v>
      </c>
      <c r="CR1069" s="3" t="str">
        <f t="shared" si="692"/>
        <v>No</v>
      </c>
      <c r="CV1069" s="3" t="str">
        <f t="shared" si="693"/>
        <v>FMV&lt;$30K</v>
      </c>
      <c r="CW1069" s="3">
        <f t="shared" si="694"/>
        <v>1068</v>
      </c>
      <c r="CX1069" s="3">
        <f t="shared" si="695"/>
        <v>200.97</v>
      </c>
      <c r="CY1069" s="3" t="str">
        <f t="shared" si="696"/>
        <v>Ok</v>
      </c>
      <c r="CZ1069">
        <v>0</v>
      </c>
      <c r="DA1069">
        <v>0</v>
      </c>
    </row>
    <row r="1070" spans="1:105" x14ac:dyDescent="0.25">
      <c r="A1070">
        <v>1069</v>
      </c>
      <c r="B1070" t="s">
        <v>3</v>
      </c>
      <c r="C1070" t="s">
        <v>1178</v>
      </c>
      <c r="D1070">
        <v>1729.57</v>
      </c>
      <c r="E1070">
        <v>2017</v>
      </c>
      <c r="F1070">
        <v>1729.57</v>
      </c>
      <c r="G1070">
        <v>1729.57</v>
      </c>
      <c r="H1070" s="3">
        <f t="shared" si="656"/>
        <v>0</v>
      </c>
      <c r="I1070">
        <v>45944</v>
      </c>
      <c r="J1070" t="s">
        <v>2735</v>
      </c>
      <c r="K1070" t="s">
        <v>2738</v>
      </c>
      <c r="L1070">
        <v>32011</v>
      </c>
      <c r="M1070" t="s">
        <v>3533</v>
      </c>
      <c r="N1070" t="s">
        <v>4759</v>
      </c>
      <c r="O1070">
        <v>-81.821858288846002</v>
      </c>
      <c r="P1070">
        <v>30.551787348867201</v>
      </c>
      <c r="Q1070" t="s">
        <v>5544</v>
      </c>
      <c r="R1070">
        <v>1</v>
      </c>
      <c r="S1070" t="s">
        <v>6539</v>
      </c>
      <c r="T1070">
        <v>1001</v>
      </c>
      <c r="U1070" t="s">
        <v>6582</v>
      </c>
      <c r="V1070">
        <v>2017</v>
      </c>
      <c r="W1070">
        <v>103683</v>
      </c>
      <c r="X1070">
        <v>2017</v>
      </c>
      <c r="Y1070">
        <v>103683</v>
      </c>
      <c r="Z1070">
        <v>1569.64</v>
      </c>
      <c r="AA1070" s="3">
        <f t="shared" si="657"/>
        <v>0.90753192990165199</v>
      </c>
      <c r="AB1070" t="s">
        <v>6616</v>
      </c>
      <c r="AC1070" t="s">
        <v>6616</v>
      </c>
      <c r="AE1070" t="s">
        <v>6616</v>
      </c>
      <c r="AF1070" t="s">
        <v>6616</v>
      </c>
      <c r="AG1070" t="s">
        <v>6616</v>
      </c>
      <c r="AH1070" t="s">
        <v>6616</v>
      </c>
      <c r="AI1070" t="s">
        <v>6618</v>
      </c>
      <c r="AJ1070" t="s">
        <v>6618</v>
      </c>
      <c r="AK1070" t="s">
        <v>6618</v>
      </c>
      <c r="AL1070" t="s">
        <v>6618</v>
      </c>
      <c r="AM1070" t="s">
        <v>6618</v>
      </c>
      <c r="AN1070" t="s">
        <v>6618</v>
      </c>
      <c r="AO1070" t="s">
        <v>6618</v>
      </c>
      <c r="AP1070" s="3" t="str">
        <f t="shared" si="658"/>
        <v>No</v>
      </c>
      <c r="AQ1070" s="3" t="str">
        <f t="shared" si="659"/>
        <v>No</v>
      </c>
      <c r="AR1070" s="3" t="str">
        <f t="shared" si="660"/>
        <v>No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3</v>
      </c>
      <c r="AY1070" t="s">
        <v>6636</v>
      </c>
      <c r="AZ1070" t="s">
        <v>6638</v>
      </c>
      <c r="BA1070">
        <v>1</v>
      </c>
      <c r="BB1070" t="s">
        <v>6616</v>
      </c>
      <c r="BC1070" t="s">
        <v>6616</v>
      </c>
      <c r="BD1070" s="4" t="str">
        <f t="shared" si="661"/>
        <v>No</v>
      </c>
      <c r="BE1070" t="s">
        <v>6640</v>
      </c>
      <c r="BF1070" s="3" t="str">
        <f t="shared" si="662"/>
        <v>No</v>
      </c>
      <c r="BG1070" t="s">
        <v>6645</v>
      </c>
      <c r="BH1070" s="3" t="str">
        <f t="shared" si="663"/>
        <v>45944 PICKETT ST</v>
      </c>
      <c r="BI1070" s="3" t="str">
        <f t="shared" si="664"/>
        <v>Callahan</v>
      </c>
      <c r="BJ1070" s="3" t="str">
        <f t="shared" si="665"/>
        <v>Florida</v>
      </c>
      <c r="BK1070" s="3">
        <f t="shared" si="666"/>
        <v>32011</v>
      </c>
      <c r="BL1070" s="3" t="str">
        <f t="shared" si="667"/>
        <v>45944 PICKETT ST CALLAHAN FL 32011</v>
      </c>
      <c r="BM1070" s="3" t="str">
        <f t="shared" si="668"/>
        <v/>
      </c>
      <c r="BN1070" s="3" t="str">
        <f t="shared" si="669"/>
        <v>Pass</v>
      </c>
      <c r="BO1070" s="3" t="str">
        <f t="shared" si="670"/>
        <v>No</v>
      </c>
      <c r="BP1070" s="3" t="str">
        <f t="shared" si="671"/>
        <v>FV&lt;$10K</v>
      </c>
      <c r="BQ1070" t="s">
        <v>6650</v>
      </c>
      <c r="BR1070" s="3" t="str">
        <f t="shared" si="672"/>
        <v>No, &lt; $20K Lien</v>
      </c>
      <c r="BS1070" s="3" t="str">
        <f t="shared" si="673"/>
        <v>No, Lien &lt; $20K</v>
      </c>
      <c r="BT1070" t="s">
        <v>6650</v>
      </c>
      <c r="BU1070" s="3" t="str">
        <f t="shared" si="674"/>
        <v>No</v>
      </c>
      <c r="BV1070" s="3" t="str">
        <f t="shared" si="675"/>
        <v>No</v>
      </c>
      <c r="BW1070" s="3">
        <f t="shared" si="676"/>
        <v>1</v>
      </c>
      <c r="BX1070" s="3" t="str">
        <f t="shared" si="677"/>
        <v>No</v>
      </c>
      <c r="BY1070" s="3">
        <f t="shared" si="678"/>
        <v>103683</v>
      </c>
      <c r="BZ1070">
        <v>1</v>
      </c>
      <c r="CA1070" s="3">
        <f t="shared" si="679"/>
        <v>103683</v>
      </c>
      <c r="CC1070" s="3">
        <f t="shared" si="680"/>
        <v>0</v>
      </c>
      <c r="CD1070" s="3">
        <f t="shared" si="681"/>
        <v>0</v>
      </c>
      <c r="CE1070" s="3" t="str">
        <f t="shared" si="682"/>
        <v/>
      </c>
      <c r="CF1070" s="3" t="e">
        <f>HLOOKUP(CE1070,'Valuation Data'!$D$2:$K$5,4,FALSE)</f>
        <v>#N/A</v>
      </c>
      <c r="CG1070" s="3">
        <f t="shared" si="683"/>
        <v>103683</v>
      </c>
      <c r="CH1070" s="3" t="str">
        <f t="shared" si="684"/>
        <v>No</v>
      </c>
      <c r="CI1070" s="3" t="str">
        <f>VLOOKUP(R1070,'Use Codes &amp; County Type'!A:D,4,FALSE)</f>
        <v>S</v>
      </c>
      <c r="CJ1070" s="3" t="str">
        <f t="shared" si="685"/>
        <v>No</v>
      </c>
      <c r="CK1070" s="3" t="str">
        <f t="shared" si="686"/>
        <v>No</v>
      </c>
      <c r="CL1070" s="3">
        <f t="shared" si="687"/>
        <v>0.35</v>
      </c>
      <c r="CM1070" s="3">
        <f t="shared" si="688"/>
        <v>36289.049999999996</v>
      </c>
      <c r="CN1070" s="3">
        <f t="shared" si="689"/>
        <v>8647.85</v>
      </c>
      <c r="CO1070" s="3">
        <f t="shared" si="690"/>
        <v>27641.199999999997</v>
      </c>
      <c r="CP1070" s="3">
        <f t="shared" si="691"/>
        <v>8.3406633681509995E-2</v>
      </c>
      <c r="CR1070" s="3" t="str">
        <f t="shared" si="692"/>
        <v>No</v>
      </c>
      <c r="CV1070" s="3" t="str">
        <f t="shared" si="693"/>
        <v>*Bid</v>
      </c>
      <c r="CW1070" s="3">
        <f t="shared" si="694"/>
        <v>1069</v>
      </c>
      <c r="CX1070" s="3">
        <f t="shared" si="695"/>
        <v>1729.57</v>
      </c>
      <c r="CY1070" s="3" t="str">
        <f t="shared" si="696"/>
        <v>Ok</v>
      </c>
      <c r="CZ1070">
        <v>0</v>
      </c>
      <c r="DA1070">
        <v>0</v>
      </c>
    </row>
    <row r="1071" spans="1:105" x14ac:dyDescent="0.25">
      <c r="A1071">
        <v>1070</v>
      </c>
      <c r="B1071" t="s">
        <v>3</v>
      </c>
      <c r="C1071" t="s">
        <v>1179</v>
      </c>
      <c r="D1071">
        <v>1295.75</v>
      </c>
      <c r="E1071">
        <v>2017</v>
      </c>
      <c r="F1071">
        <v>1295.75</v>
      </c>
      <c r="G1071">
        <v>1295.75</v>
      </c>
      <c r="H1071" s="3">
        <f t="shared" si="656"/>
        <v>0</v>
      </c>
      <c r="I1071">
        <v>45084</v>
      </c>
      <c r="J1071" t="s">
        <v>2735</v>
      </c>
      <c r="K1071" t="s">
        <v>2738</v>
      </c>
      <c r="L1071">
        <v>32011</v>
      </c>
      <c r="M1071" t="s">
        <v>3534</v>
      </c>
      <c r="N1071" t="s">
        <v>4759</v>
      </c>
      <c r="O1071">
        <v>-81.825954015983299</v>
      </c>
      <c r="P1071">
        <v>30.556759292551099</v>
      </c>
      <c r="Q1071" t="s">
        <v>5545</v>
      </c>
      <c r="R1071">
        <v>1</v>
      </c>
      <c r="S1071" t="s">
        <v>6539</v>
      </c>
      <c r="T1071">
        <v>1001</v>
      </c>
      <c r="U1071" t="s">
        <v>6582</v>
      </c>
      <c r="V1071">
        <v>2017</v>
      </c>
      <c r="W1071">
        <v>66873</v>
      </c>
      <c r="X1071">
        <v>2017</v>
      </c>
      <c r="Y1071">
        <v>76709</v>
      </c>
      <c r="Z1071">
        <v>1168.51</v>
      </c>
      <c r="AA1071" s="3">
        <f t="shared" si="657"/>
        <v>0.90180204514759787</v>
      </c>
      <c r="AB1071" t="s">
        <v>6616</v>
      </c>
      <c r="AD1071" t="s">
        <v>6616</v>
      </c>
      <c r="AE1071" t="s">
        <v>6616</v>
      </c>
      <c r="AF1071" t="s">
        <v>6616</v>
      </c>
      <c r="AG1071" t="s">
        <v>6616</v>
      </c>
      <c r="AH1071" t="s">
        <v>6616</v>
      </c>
      <c r="AI1071" t="s">
        <v>6618</v>
      </c>
      <c r="AJ1071" t="s">
        <v>6618</v>
      </c>
      <c r="AK1071" t="s">
        <v>6618</v>
      </c>
      <c r="AL1071" t="s">
        <v>6618</v>
      </c>
      <c r="AM1071" t="s">
        <v>6618</v>
      </c>
      <c r="AN1071" t="s">
        <v>6618</v>
      </c>
      <c r="AO1071" t="s">
        <v>6618</v>
      </c>
      <c r="AP1071" s="3" t="str">
        <f t="shared" si="658"/>
        <v>No</v>
      </c>
      <c r="AQ1071" s="3" t="str">
        <f t="shared" si="659"/>
        <v>No</v>
      </c>
      <c r="AR1071" s="3" t="str">
        <f t="shared" si="660"/>
        <v>No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 t="s">
        <v>6634</v>
      </c>
      <c r="AZ1071" t="s">
        <v>6638</v>
      </c>
      <c r="BA1071">
        <v>1</v>
      </c>
      <c r="BB1071" t="s">
        <v>6616</v>
      </c>
      <c r="BC1071" t="s">
        <v>6617</v>
      </c>
      <c r="BD1071" s="4" t="str">
        <f t="shared" si="661"/>
        <v>No</v>
      </c>
      <c r="BE1071" t="s">
        <v>6640</v>
      </c>
      <c r="BF1071" s="3" t="str">
        <f t="shared" si="662"/>
        <v>No</v>
      </c>
      <c r="BG1071" t="s">
        <v>6645</v>
      </c>
      <c r="BH1071" s="3" t="str">
        <f t="shared" si="663"/>
        <v>45084 MICKLER ST</v>
      </c>
      <c r="BI1071" s="3" t="str">
        <f t="shared" si="664"/>
        <v>Callahan</v>
      </c>
      <c r="BJ1071" s="3" t="str">
        <f t="shared" si="665"/>
        <v>Florida</v>
      </c>
      <c r="BK1071" s="3">
        <f t="shared" si="666"/>
        <v>32011</v>
      </c>
      <c r="BL1071" s="3" t="str">
        <f t="shared" si="667"/>
        <v>45084 MICKLER ST CALLAHAN FL 32011</v>
      </c>
      <c r="BM1071" s="3" t="str">
        <f t="shared" si="668"/>
        <v/>
      </c>
      <c r="BN1071" s="3" t="str">
        <f t="shared" si="669"/>
        <v>Pass</v>
      </c>
      <c r="BO1071" s="3" t="str">
        <f t="shared" si="670"/>
        <v>Yes</v>
      </c>
      <c r="BP1071" s="3" t="str">
        <f t="shared" si="671"/>
        <v>FV&lt;$10K</v>
      </c>
      <c r="BQ1071" t="s">
        <v>6650</v>
      </c>
      <c r="BR1071" s="3" t="str">
        <f t="shared" si="672"/>
        <v>No, &lt; $20K Lien</v>
      </c>
      <c r="BS1071" s="3" t="str">
        <f t="shared" si="673"/>
        <v>No, Lien &lt; $20K</v>
      </c>
      <c r="BT1071" t="s">
        <v>6650</v>
      </c>
      <c r="BU1071" s="3" t="str">
        <f t="shared" si="674"/>
        <v>No</v>
      </c>
      <c r="BV1071" s="3" t="str">
        <f t="shared" si="675"/>
        <v>No</v>
      </c>
      <c r="BW1071" s="3">
        <f t="shared" si="676"/>
        <v>1</v>
      </c>
      <c r="BX1071" s="3" t="str">
        <f t="shared" si="677"/>
        <v>No</v>
      </c>
      <c r="BY1071" s="3">
        <f t="shared" si="678"/>
        <v>66873</v>
      </c>
      <c r="BZ1071">
        <v>1</v>
      </c>
      <c r="CA1071" s="3">
        <f t="shared" si="679"/>
        <v>66873</v>
      </c>
      <c r="CC1071" s="3">
        <f t="shared" si="680"/>
        <v>0</v>
      </c>
      <c r="CD1071" s="3">
        <f t="shared" si="681"/>
        <v>0</v>
      </c>
      <c r="CE1071" s="3" t="str">
        <f t="shared" si="682"/>
        <v/>
      </c>
      <c r="CF1071" s="3" t="e">
        <f>HLOOKUP(CE1071,'Valuation Data'!$D$2:$K$5,4,FALSE)</f>
        <v>#N/A</v>
      </c>
      <c r="CG1071" s="3">
        <f t="shared" si="683"/>
        <v>66873</v>
      </c>
      <c r="CH1071" s="3" t="str">
        <f t="shared" si="684"/>
        <v>No</v>
      </c>
      <c r="CI1071" s="3" t="str">
        <f>VLOOKUP(R1071,'Use Codes &amp; County Type'!A:D,4,FALSE)</f>
        <v>S</v>
      </c>
      <c r="CJ1071" s="3" t="str">
        <f t="shared" si="685"/>
        <v>No</v>
      </c>
      <c r="CK1071" s="3" t="str">
        <f t="shared" si="686"/>
        <v>No</v>
      </c>
      <c r="CL1071" s="3">
        <f t="shared" si="687"/>
        <v>0.35</v>
      </c>
      <c r="CM1071" s="3">
        <f t="shared" si="688"/>
        <v>23405.55</v>
      </c>
      <c r="CN1071" s="3">
        <f t="shared" si="689"/>
        <v>6478.75</v>
      </c>
      <c r="CO1071" s="3">
        <f t="shared" si="690"/>
        <v>16926.8</v>
      </c>
      <c r="CP1071" s="3">
        <f t="shared" si="691"/>
        <v>9.6881402060622374E-2</v>
      </c>
      <c r="CR1071" s="3" t="str">
        <f t="shared" si="692"/>
        <v>No</v>
      </c>
      <c r="CV1071" s="3" t="str">
        <f t="shared" si="693"/>
        <v>*Bid</v>
      </c>
      <c r="CW1071" s="3">
        <f t="shared" si="694"/>
        <v>1070</v>
      </c>
      <c r="CX1071" s="3">
        <f t="shared" si="695"/>
        <v>1295.75</v>
      </c>
      <c r="CY1071" s="3" t="str">
        <f t="shared" si="696"/>
        <v>Ok</v>
      </c>
      <c r="CZ1071">
        <v>0</v>
      </c>
      <c r="DA1071">
        <v>0</v>
      </c>
    </row>
    <row r="1072" spans="1:105" x14ac:dyDescent="0.25">
      <c r="A1072">
        <v>1071</v>
      </c>
      <c r="B1072" t="s">
        <v>3</v>
      </c>
      <c r="C1072" t="s">
        <v>1180</v>
      </c>
      <c r="D1072">
        <v>821.12</v>
      </c>
      <c r="E1072">
        <v>2017</v>
      </c>
      <c r="F1072">
        <v>821.12</v>
      </c>
      <c r="G1072">
        <v>821.12</v>
      </c>
      <c r="H1072" s="3">
        <f t="shared" si="656"/>
        <v>0</v>
      </c>
      <c r="I1072">
        <v>45097</v>
      </c>
      <c r="J1072" t="s">
        <v>2735</v>
      </c>
      <c r="K1072" t="s">
        <v>2738</v>
      </c>
      <c r="L1072">
        <v>32011</v>
      </c>
      <c r="M1072" t="s">
        <v>3535</v>
      </c>
      <c r="N1072" t="s">
        <v>4759</v>
      </c>
      <c r="O1072">
        <v>-81.826566329881999</v>
      </c>
      <c r="P1072">
        <v>30.556646024182399</v>
      </c>
      <c r="Q1072" t="s">
        <v>5546</v>
      </c>
      <c r="R1072">
        <v>1</v>
      </c>
      <c r="S1072" t="s">
        <v>6539</v>
      </c>
      <c r="T1072">
        <v>1001</v>
      </c>
      <c r="U1072" t="s">
        <v>6582</v>
      </c>
      <c r="V1072">
        <v>2017</v>
      </c>
      <c r="W1072">
        <v>44213</v>
      </c>
      <c r="X1072">
        <v>2017</v>
      </c>
      <c r="Y1072">
        <v>44213</v>
      </c>
      <c r="Z1072">
        <v>729.65</v>
      </c>
      <c r="AA1072" s="3">
        <f t="shared" si="657"/>
        <v>0.88860337100545594</v>
      </c>
      <c r="AB1072" t="s">
        <v>6616</v>
      </c>
      <c r="AE1072" t="s">
        <v>6616</v>
      </c>
      <c r="AF1072" t="s">
        <v>6616</v>
      </c>
      <c r="AG1072" t="s">
        <v>6616</v>
      </c>
      <c r="AI1072" t="s">
        <v>6618</v>
      </c>
      <c r="AJ1072" t="s">
        <v>6618</v>
      </c>
      <c r="AK1072" t="s">
        <v>6618</v>
      </c>
      <c r="AL1072" t="s">
        <v>6618</v>
      </c>
      <c r="AM1072" t="s">
        <v>6618</v>
      </c>
      <c r="AN1072" t="s">
        <v>6618</v>
      </c>
      <c r="AO1072">
        <v>0</v>
      </c>
      <c r="AP1072" s="3" t="str">
        <f t="shared" si="658"/>
        <v>No</v>
      </c>
      <c r="AQ1072" s="3" t="str">
        <f t="shared" si="659"/>
        <v>No</v>
      </c>
      <c r="AR1072" s="3" t="str">
        <f t="shared" si="660"/>
        <v>No</v>
      </c>
      <c r="AS1072">
        <v>0</v>
      </c>
      <c r="AT1072">
        <v>0</v>
      </c>
      <c r="AU1072">
        <v>70000</v>
      </c>
      <c r="AV1072" t="s">
        <v>6622</v>
      </c>
      <c r="AW1072">
        <v>0</v>
      </c>
      <c r="AX1072">
        <v>0</v>
      </c>
      <c r="AY1072" t="s">
        <v>6634</v>
      </c>
      <c r="AZ1072">
        <v>0</v>
      </c>
      <c r="BA1072">
        <v>1</v>
      </c>
      <c r="BB1072" t="s">
        <v>6616</v>
      </c>
      <c r="BC1072" t="s">
        <v>6616</v>
      </c>
      <c r="BD1072" s="4" t="str">
        <f t="shared" si="661"/>
        <v>No</v>
      </c>
      <c r="BE1072" t="s">
        <v>6640</v>
      </c>
      <c r="BF1072" s="3" t="str">
        <f t="shared" si="662"/>
        <v>No</v>
      </c>
      <c r="BG1072" t="s">
        <v>6645</v>
      </c>
      <c r="BH1072" s="3" t="str">
        <f t="shared" si="663"/>
        <v>45097 MICKLER ST</v>
      </c>
      <c r="BI1072" s="3" t="str">
        <f t="shared" si="664"/>
        <v>Callahan</v>
      </c>
      <c r="BJ1072" s="3" t="str">
        <f t="shared" si="665"/>
        <v>Florida</v>
      </c>
      <c r="BK1072" s="3">
        <f t="shared" si="666"/>
        <v>32011</v>
      </c>
      <c r="BL1072" s="3" t="str">
        <f t="shared" si="667"/>
        <v>45097 MICKLER ST CALLAHAN FL 32011</v>
      </c>
      <c r="BM1072" s="3" t="str">
        <f t="shared" si="668"/>
        <v>L</v>
      </c>
      <c r="BN1072" s="3" t="str">
        <f t="shared" si="669"/>
        <v>Pass</v>
      </c>
      <c r="BO1072" s="3" t="str">
        <f t="shared" si="670"/>
        <v>No</v>
      </c>
      <c r="BP1072" s="3" t="str">
        <f t="shared" si="671"/>
        <v>FV&lt;$10K</v>
      </c>
      <c r="BQ1072" t="s">
        <v>6650</v>
      </c>
      <c r="BR1072" s="3" t="str">
        <f t="shared" si="672"/>
        <v>No, &lt; $20K Lien</v>
      </c>
      <c r="BS1072" s="3" t="str">
        <f t="shared" si="673"/>
        <v>No, Lien &lt; $20K</v>
      </c>
      <c r="BT1072" t="s">
        <v>6650</v>
      </c>
      <c r="BU1072" s="3" t="str">
        <f t="shared" si="674"/>
        <v>No</v>
      </c>
      <c r="BV1072" s="3" t="str">
        <f t="shared" si="675"/>
        <v>No</v>
      </c>
      <c r="BW1072" s="3">
        <f t="shared" si="676"/>
        <v>1</v>
      </c>
      <c r="BX1072" s="3" t="str">
        <f t="shared" si="677"/>
        <v>No</v>
      </c>
      <c r="BY1072" s="3">
        <f t="shared" si="678"/>
        <v>44213</v>
      </c>
      <c r="BZ1072">
        <v>1</v>
      </c>
      <c r="CA1072" s="3">
        <f t="shared" si="679"/>
        <v>44213</v>
      </c>
      <c r="CC1072" s="3">
        <f t="shared" si="680"/>
        <v>0</v>
      </c>
      <c r="CD1072" s="3">
        <f t="shared" si="681"/>
        <v>0</v>
      </c>
      <c r="CE1072" s="3" t="str">
        <f t="shared" si="682"/>
        <v/>
      </c>
      <c r="CF1072" s="3" t="e">
        <f>HLOOKUP(CE1072,'Valuation Data'!$D$2:$K$5,4,FALSE)</f>
        <v>#N/A</v>
      </c>
      <c r="CG1072" s="3">
        <f t="shared" si="683"/>
        <v>44213</v>
      </c>
      <c r="CH1072" s="3" t="str">
        <f t="shared" si="684"/>
        <v>No</v>
      </c>
      <c r="CI1072" s="3" t="str">
        <f>VLOOKUP(R1072,'Use Codes &amp; County Type'!A:D,4,FALSE)</f>
        <v>S</v>
      </c>
      <c r="CJ1072" s="3" t="str">
        <f t="shared" si="685"/>
        <v>No</v>
      </c>
      <c r="CK1072" s="3" t="str">
        <f t="shared" si="686"/>
        <v>No</v>
      </c>
      <c r="CL1072" s="3">
        <f t="shared" si="687"/>
        <v>0.35</v>
      </c>
      <c r="CM1072" s="3">
        <f t="shared" si="688"/>
        <v>15474.55</v>
      </c>
      <c r="CN1072" s="3">
        <f t="shared" si="689"/>
        <v>4105.6000000000004</v>
      </c>
      <c r="CO1072" s="3">
        <f t="shared" si="690"/>
        <v>11368.949999999999</v>
      </c>
      <c r="CP1072" s="3">
        <f t="shared" si="691"/>
        <v>9.2859566190939324E-2</v>
      </c>
      <c r="CR1072" s="3" t="str">
        <f t="shared" si="692"/>
        <v>No</v>
      </c>
      <c r="CV1072" s="3" t="str">
        <f t="shared" si="693"/>
        <v>*Bid</v>
      </c>
      <c r="CW1072" s="3">
        <f t="shared" si="694"/>
        <v>1071</v>
      </c>
      <c r="CX1072" s="3">
        <f t="shared" si="695"/>
        <v>821.12</v>
      </c>
      <c r="CY1072" s="3" t="str">
        <f t="shared" si="696"/>
        <v>Ok</v>
      </c>
      <c r="CZ1072">
        <v>0</v>
      </c>
      <c r="DA1072">
        <v>0</v>
      </c>
    </row>
    <row r="1073" spans="1:105" x14ac:dyDescent="0.25">
      <c r="A1073">
        <v>1072</v>
      </c>
      <c r="B1073" t="s">
        <v>3</v>
      </c>
      <c r="C1073" t="s">
        <v>1181</v>
      </c>
      <c r="D1073">
        <v>592.26</v>
      </c>
      <c r="E1073">
        <v>2017</v>
      </c>
      <c r="F1073">
        <v>592.26</v>
      </c>
      <c r="G1073">
        <v>592.26</v>
      </c>
      <c r="H1073" s="3">
        <f t="shared" si="656"/>
        <v>0</v>
      </c>
      <c r="I1073">
        <v>45105</v>
      </c>
      <c r="J1073" t="s">
        <v>2735</v>
      </c>
      <c r="K1073" t="s">
        <v>2738</v>
      </c>
      <c r="L1073">
        <v>32011</v>
      </c>
      <c r="M1073" t="s">
        <v>3536</v>
      </c>
      <c r="N1073" t="s">
        <v>4759</v>
      </c>
      <c r="O1073">
        <v>-81.826805044912206</v>
      </c>
      <c r="P1073">
        <v>30.5567910075379</v>
      </c>
      <c r="Q1073" t="s">
        <v>5546</v>
      </c>
      <c r="R1073">
        <v>2</v>
      </c>
      <c r="S1073" t="s">
        <v>6535</v>
      </c>
      <c r="T1073">
        <v>1006</v>
      </c>
      <c r="U1073" t="s">
        <v>6578</v>
      </c>
      <c r="V1073">
        <v>2017</v>
      </c>
      <c r="W1073">
        <v>31391</v>
      </c>
      <c r="X1073">
        <v>2017</v>
      </c>
      <c r="Y1073">
        <v>31391</v>
      </c>
      <c r="Z1073">
        <v>518.04</v>
      </c>
      <c r="AA1073" s="3">
        <f t="shared" si="657"/>
        <v>0.87468341606726774</v>
      </c>
      <c r="AB1073" t="s">
        <v>6616</v>
      </c>
      <c r="AE1073" t="s">
        <v>6616</v>
      </c>
      <c r="AF1073" t="s">
        <v>6616</v>
      </c>
      <c r="AG1073" t="s">
        <v>6616</v>
      </c>
      <c r="AI1073" t="s">
        <v>6618</v>
      </c>
      <c r="AJ1073" t="s">
        <v>6618</v>
      </c>
      <c r="AK1073" t="s">
        <v>6618</v>
      </c>
      <c r="AL1073" t="s">
        <v>6618</v>
      </c>
      <c r="AM1073" t="s">
        <v>6618</v>
      </c>
      <c r="AN1073">
        <v>0</v>
      </c>
      <c r="AO1073">
        <v>0</v>
      </c>
      <c r="AP1073" s="3" t="str">
        <f t="shared" si="658"/>
        <v>No</v>
      </c>
      <c r="AQ1073" s="3" t="str">
        <f t="shared" si="659"/>
        <v>No</v>
      </c>
      <c r="AR1073" s="3" t="str">
        <f t="shared" si="660"/>
        <v>No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 t="s">
        <v>6634</v>
      </c>
      <c r="AZ1073">
        <v>0</v>
      </c>
      <c r="BA1073">
        <v>1</v>
      </c>
      <c r="BB1073" t="s">
        <v>6616</v>
      </c>
      <c r="BC1073" t="s">
        <v>6616</v>
      </c>
      <c r="BD1073" s="4" t="str">
        <f t="shared" si="661"/>
        <v>No</v>
      </c>
      <c r="BE1073" t="s">
        <v>6640</v>
      </c>
      <c r="BF1073" s="3" t="str">
        <f t="shared" si="662"/>
        <v>No</v>
      </c>
      <c r="BG1073" t="s">
        <v>6645</v>
      </c>
      <c r="BH1073" s="3" t="str">
        <f t="shared" si="663"/>
        <v>45105 MICKLER ST</v>
      </c>
      <c r="BI1073" s="3" t="str">
        <f t="shared" si="664"/>
        <v>Callahan</v>
      </c>
      <c r="BJ1073" s="3" t="str">
        <f t="shared" si="665"/>
        <v>Florida</v>
      </c>
      <c r="BK1073" s="3">
        <f t="shared" si="666"/>
        <v>32011</v>
      </c>
      <c r="BL1073" s="3" t="str">
        <f t="shared" si="667"/>
        <v>45105 MICKLER ST CALLAHAN FL 32011</v>
      </c>
      <c r="BM1073" s="3" t="str">
        <f t="shared" si="668"/>
        <v/>
      </c>
      <c r="BN1073" s="3" t="str">
        <f t="shared" si="669"/>
        <v>Pass</v>
      </c>
      <c r="BO1073" s="3" t="str">
        <f t="shared" si="670"/>
        <v>No</v>
      </c>
      <c r="BP1073" s="3" t="str">
        <f t="shared" si="671"/>
        <v>FV&lt;$10K</v>
      </c>
      <c r="BQ1073" t="s">
        <v>6650</v>
      </c>
      <c r="BR1073" s="3" t="str">
        <f t="shared" si="672"/>
        <v>No, &lt; $20K Lien</v>
      </c>
      <c r="BS1073" s="3" t="str">
        <f t="shared" si="673"/>
        <v>No, Lien &lt; $20K</v>
      </c>
      <c r="BT1073" t="s">
        <v>6650</v>
      </c>
      <c r="BU1073" s="3" t="str">
        <f t="shared" si="674"/>
        <v>No</v>
      </c>
      <c r="BV1073" s="3" t="str">
        <f t="shared" si="675"/>
        <v>No</v>
      </c>
      <c r="BW1073" s="3">
        <f t="shared" si="676"/>
        <v>1</v>
      </c>
      <c r="BX1073" s="3" t="str">
        <f t="shared" si="677"/>
        <v>No</v>
      </c>
      <c r="BY1073" s="3">
        <f t="shared" si="678"/>
        <v>31391</v>
      </c>
      <c r="BZ1073">
        <v>1</v>
      </c>
      <c r="CA1073" s="3">
        <f t="shared" si="679"/>
        <v>31391</v>
      </c>
      <c r="CC1073" s="3">
        <f t="shared" si="680"/>
        <v>0</v>
      </c>
      <c r="CD1073" s="3">
        <f t="shared" si="681"/>
        <v>0</v>
      </c>
      <c r="CE1073" s="3" t="str">
        <f t="shared" si="682"/>
        <v/>
      </c>
      <c r="CF1073" s="3" t="e">
        <f>HLOOKUP(CE1073,'Valuation Data'!$D$2:$K$5,4,FALSE)</f>
        <v>#N/A</v>
      </c>
      <c r="CG1073" s="3">
        <f t="shared" si="683"/>
        <v>31391</v>
      </c>
      <c r="CH1073" s="3" t="str">
        <f t="shared" si="684"/>
        <v>No</v>
      </c>
      <c r="CI1073" s="3" t="str">
        <f>VLOOKUP(R1073,'Use Codes &amp; County Type'!A:D,4,FALSE)</f>
        <v>R</v>
      </c>
      <c r="CJ1073" s="3" t="str">
        <f t="shared" si="685"/>
        <v>No</v>
      </c>
      <c r="CK1073" s="3" t="str">
        <f t="shared" si="686"/>
        <v>No</v>
      </c>
      <c r="CL1073" s="3">
        <f t="shared" si="687"/>
        <v>0.35</v>
      </c>
      <c r="CM1073" s="3">
        <f t="shared" si="688"/>
        <v>10986.849999999999</v>
      </c>
      <c r="CN1073" s="3">
        <f t="shared" si="689"/>
        <v>2961.3</v>
      </c>
      <c r="CO1073" s="3">
        <f t="shared" si="690"/>
        <v>8025.5499999999984</v>
      </c>
      <c r="CP1073" s="3">
        <f t="shared" si="691"/>
        <v>9.4335956165780013E-2</v>
      </c>
      <c r="CR1073" s="3" t="str">
        <f t="shared" si="692"/>
        <v>No</v>
      </c>
      <c r="CV1073" s="3" t="str">
        <f t="shared" si="693"/>
        <v>*Bid</v>
      </c>
      <c r="CW1073" s="3">
        <f t="shared" si="694"/>
        <v>1072</v>
      </c>
      <c r="CX1073" s="3">
        <f t="shared" si="695"/>
        <v>592.26</v>
      </c>
      <c r="CY1073" s="3" t="str">
        <f t="shared" si="696"/>
        <v>Ok</v>
      </c>
      <c r="CZ1073">
        <v>0</v>
      </c>
      <c r="DA1073">
        <v>0</v>
      </c>
    </row>
    <row r="1074" spans="1:105" x14ac:dyDescent="0.25">
      <c r="A1074">
        <v>1073</v>
      </c>
      <c r="B1074" t="s">
        <v>3</v>
      </c>
      <c r="C1074" t="s">
        <v>1182</v>
      </c>
      <c r="D1074">
        <v>194.44</v>
      </c>
      <c r="E1074">
        <v>2017</v>
      </c>
      <c r="F1074" t="e">
        <f>NA()</f>
        <v>#N/A</v>
      </c>
      <c r="G1074" t="e">
        <f>NA()</f>
        <v>#N/A</v>
      </c>
      <c r="H1074" s="3" t="e">
        <f t="shared" si="656"/>
        <v>#N/A</v>
      </c>
      <c r="I1074" t="e">
        <f>NA()</f>
        <v>#N/A</v>
      </c>
      <c r="J1074" t="e">
        <f>NA()</f>
        <v>#N/A</v>
      </c>
      <c r="K1074" t="e">
        <f>NA()</f>
        <v>#N/A</v>
      </c>
      <c r="L1074" t="e">
        <f>NA()</f>
        <v>#N/A</v>
      </c>
      <c r="M1074" t="e">
        <f>NA()</f>
        <v>#N/A</v>
      </c>
      <c r="N1074" t="e">
        <f>NA()</f>
        <v>#N/A</v>
      </c>
      <c r="O1074" t="e">
        <f>NA()</f>
        <v>#N/A</v>
      </c>
      <c r="P1074" t="e">
        <f>NA()</f>
        <v>#N/A</v>
      </c>
      <c r="Q1074" t="e">
        <f>NA()</f>
        <v>#N/A</v>
      </c>
      <c r="R1074">
        <v>0</v>
      </c>
      <c r="S1074" t="s">
        <v>6538</v>
      </c>
      <c r="T1074" t="e">
        <f>NA()</f>
        <v>#N/A</v>
      </c>
      <c r="U1074" t="e">
        <f>NA()</f>
        <v>#N/A</v>
      </c>
      <c r="V1074">
        <v>2017</v>
      </c>
      <c r="W1074">
        <v>9100</v>
      </c>
      <c r="X1074" t="e">
        <f>NA()</f>
        <v>#N/A</v>
      </c>
      <c r="Y1074" t="e">
        <f>NA()</f>
        <v>#N/A</v>
      </c>
      <c r="Z1074" t="e">
        <f>NA()</f>
        <v>#N/A</v>
      </c>
      <c r="AA1074" s="3">
        <f t="shared" si="657"/>
        <v>0</v>
      </c>
      <c r="AD1074" t="s">
        <v>6616</v>
      </c>
      <c r="AH1074" t="s">
        <v>6616</v>
      </c>
      <c r="AI1074" t="e">
        <f>NA()</f>
        <v>#N/A</v>
      </c>
      <c r="AJ1074" t="e">
        <f>NA()</f>
        <v>#N/A</v>
      </c>
      <c r="AK1074" t="e">
        <f>NA()</f>
        <v>#N/A</v>
      </c>
      <c r="AL1074" t="e">
        <f>NA()</f>
        <v>#N/A</v>
      </c>
      <c r="AM1074" t="e">
        <f>NA()</f>
        <v>#N/A</v>
      </c>
      <c r="AN1074" t="e">
        <f>NA()</f>
        <v>#N/A</v>
      </c>
      <c r="AO1074" t="e">
        <f>NA()</f>
        <v>#N/A</v>
      </c>
      <c r="AP1074" s="3" t="str">
        <f t="shared" si="658"/>
        <v>No</v>
      </c>
      <c r="AQ1074" s="3" t="str">
        <f t="shared" si="659"/>
        <v>No</v>
      </c>
      <c r="AR1074" s="3" t="str">
        <f t="shared" si="660"/>
        <v>No</v>
      </c>
      <c r="AS1074" t="e">
        <f>NA()</f>
        <v>#N/A</v>
      </c>
      <c r="AT1074" t="e">
        <f>NA()</f>
        <v>#N/A</v>
      </c>
      <c r="AU1074" t="e">
        <f>NA()</f>
        <v>#N/A</v>
      </c>
      <c r="AV1074" t="e">
        <f>NA()</f>
        <v>#N/A</v>
      </c>
      <c r="AW1074" t="e">
        <f>NA()</f>
        <v>#N/A</v>
      </c>
      <c r="AX1074" t="e">
        <f>NA()</f>
        <v>#N/A</v>
      </c>
      <c r="AY1074" t="e">
        <f>NA()</f>
        <v>#N/A</v>
      </c>
      <c r="AZ1074" t="e">
        <f>NA()</f>
        <v>#N/A</v>
      </c>
      <c r="BA1074">
        <v>0</v>
      </c>
      <c r="BB1074" t="s">
        <v>6616</v>
      </c>
      <c r="BC1074" t="e">
        <f>NA()</f>
        <v>#N/A</v>
      </c>
      <c r="BD1074" s="4" t="str">
        <f t="shared" si="661"/>
        <v>No</v>
      </c>
      <c r="BE1074" t="e">
        <f>NA()</f>
        <v>#N/A</v>
      </c>
      <c r="BF1074" s="3" t="str">
        <f t="shared" si="662"/>
        <v>No</v>
      </c>
      <c r="BG1074" t="e">
        <f>NA()</f>
        <v>#N/A</v>
      </c>
      <c r="BH1074" s="3" t="e">
        <f t="shared" si="663"/>
        <v>#N/A</v>
      </c>
      <c r="BI1074" s="3" t="e">
        <f t="shared" si="664"/>
        <v>#N/A</v>
      </c>
      <c r="BJ1074" s="3" t="e">
        <f t="shared" si="665"/>
        <v>#N/A</v>
      </c>
      <c r="BK1074" s="3" t="e">
        <f t="shared" si="666"/>
        <v>#N/A</v>
      </c>
      <c r="BL1074" s="3" t="e">
        <f t="shared" si="667"/>
        <v>#N/A</v>
      </c>
      <c r="BM1074" s="3" t="e">
        <f t="shared" si="668"/>
        <v>#N/A</v>
      </c>
      <c r="BN1074" s="3" t="str">
        <f t="shared" si="669"/>
        <v>Pass</v>
      </c>
      <c r="BO1074" s="3" t="e">
        <f t="shared" si="670"/>
        <v>#N/A</v>
      </c>
      <c r="BP1074" s="3" t="str">
        <f t="shared" si="671"/>
        <v>FV&lt;$10K</v>
      </c>
      <c r="BQ1074" t="s">
        <v>6650</v>
      </c>
      <c r="BR1074" s="3" t="str">
        <f t="shared" si="672"/>
        <v>No, &lt; $20K Lien</v>
      </c>
      <c r="BS1074" s="3" t="str">
        <f t="shared" si="673"/>
        <v>No, Lien &lt; $20K</v>
      </c>
      <c r="BT1074" t="s">
        <v>6650</v>
      </c>
      <c r="BU1074" s="3" t="str">
        <f t="shared" si="674"/>
        <v>No</v>
      </c>
      <c r="BV1074" s="3" t="str">
        <f t="shared" si="675"/>
        <v>No</v>
      </c>
      <c r="BW1074" s="3">
        <f t="shared" si="676"/>
        <v>0</v>
      </c>
      <c r="BX1074" s="3" t="str">
        <f t="shared" si="677"/>
        <v>No</v>
      </c>
      <c r="BY1074" s="3">
        <f t="shared" si="678"/>
        <v>9100</v>
      </c>
      <c r="BZ1074">
        <v>1</v>
      </c>
      <c r="CA1074" s="3">
        <f t="shared" si="679"/>
        <v>9100</v>
      </c>
      <c r="CC1074" s="3" t="e">
        <f t="shared" si="680"/>
        <v>#N/A</v>
      </c>
      <c r="CD1074" s="3" t="e">
        <f t="shared" si="681"/>
        <v>#N/A</v>
      </c>
      <c r="CE1074" s="3" t="str">
        <f t="shared" si="682"/>
        <v/>
      </c>
      <c r="CF1074" s="3" t="e">
        <f>HLOOKUP(CE1074,'Valuation Data'!$D$2:$K$5,4,FALSE)</f>
        <v>#N/A</v>
      </c>
      <c r="CG1074" s="3">
        <f t="shared" si="683"/>
        <v>9100</v>
      </c>
      <c r="CH1074" s="3" t="str">
        <f t="shared" si="684"/>
        <v>No</v>
      </c>
      <c r="CI1074" s="3" t="str">
        <f>VLOOKUP(R1074,'Use Codes &amp; County Type'!A:D,4,FALSE)</f>
        <v>V</v>
      </c>
      <c r="CJ1074" s="3" t="str">
        <f t="shared" si="685"/>
        <v>Yes</v>
      </c>
      <c r="CK1074" s="3" t="str">
        <f t="shared" si="686"/>
        <v>No</v>
      </c>
      <c r="CL1074" s="3">
        <f t="shared" si="687"/>
        <v>0</v>
      </c>
      <c r="CM1074" s="3">
        <f t="shared" si="688"/>
        <v>0</v>
      </c>
      <c r="CN1074" s="3" t="e">
        <f t="shared" si="689"/>
        <v>#N/A</v>
      </c>
      <c r="CO1074" s="3" t="e">
        <f t="shared" si="690"/>
        <v>#N/A</v>
      </c>
      <c r="CP1074" s="3" t="e">
        <f t="shared" si="691"/>
        <v>#N/A</v>
      </c>
      <c r="CR1074" s="3" t="str">
        <f t="shared" si="692"/>
        <v>No</v>
      </c>
      <c r="CV1074" s="3" t="str">
        <f t="shared" si="693"/>
        <v>FMV&lt;$30K</v>
      </c>
      <c r="CW1074" s="3">
        <f t="shared" si="694"/>
        <v>1073</v>
      </c>
      <c r="CX1074" s="3">
        <f t="shared" si="695"/>
        <v>194.44</v>
      </c>
      <c r="CY1074" s="3" t="str">
        <f t="shared" si="696"/>
        <v>Ok</v>
      </c>
      <c r="CZ1074" t="e">
        <f>NA()</f>
        <v>#N/A</v>
      </c>
      <c r="DA1074" t="e">
        <f>NA()</f>
        <v>#N/A</v>
      </c>
    </row>
    <row r="1075" spans="1:105" x14ac:dyDescent="0.25">
      <c r="A1075">
        <v>1074</v>
      </c>
      <c r="B1075" t="s">
        <v>3</v>
      </c>
      <c r="C1075" t="s">
        <v>1183</v>
      </c>
      <c r="D1075">
        <v>194.44</v>
      </c>
      <c r="E1075">
        <v>2017</v>
      </c>
      <c r="F1075" t="e">
        <f>NA()</f>
        <v>#N/A</v>
      </c>
      <c r="G1075" t="e">
        <f>NA()</f>
        <v>#N/A</v>
      </c>
      <c r="H1075" s="3" t="e">
        <f t="shared" si="656"/>
        <v>#N/A</v>
      </c>
      <c r="I1075" t="e">
        <f>NA()</f>
        <v>#N/A</v>
      </c>
      <c r="J1075" t="e">
        <f>NA()</f>
        <v>#N/A</v>
      </c>
      <c r="K1075" t="e">
        <f>NA()</f>
        <v>#N/A</v>
      </c>
      <c r="L1075" t="e">
        <f>NA()</f>
        <v>#N/A</v>
      </c>
      <c r="M1075" t="e">
        <f>NA()</f>
        <v>#N/A</v>
      </c>
      <c r="N1075" t="e">
        <f>NA()</f>
        <v>#N/A</v>
      </c>
      <c r="O1075" t="e">
        <f>NA()</f>
        <v>#N/A</v>
      </c>
      <c r="P1075" t="e">
        <f>NA()</f>
        <v>#N/A</v>
      </c>
      <c r="Q1075" t="e">
        <f>NA()</f>
        <v>#N/A</v>
      </c>
      <c r="R1075">
        <v>0</v>
      </c>
      <c r="S1075" t="s">
        <v>6538</v>
      </c>
      <c r="T1075" t="e">
        <f>NA()</f>
        <v>#N/A</v>
      </c>
      <c r="U1075" t="e">
        <f>NA()</f>
        <v>#N/A</v>
      </c>
      <c r="V1075">
        <v>2017</v>
      </c>
      <c r="W1075">
        <v>9100</v>
      </c>
      <c r="X1075" t="e">
        <f>NA()</f>
        <v>#N/A</v>
      </c>
      <c r="Y1075" t="e">
        <f>NA()</f>
        <v>#N/A</v>
      </c>
      <c r="Z1075" t="e">
        <f>NA()</f>
        <v>#N/A</v>
      </c>
      <c r="AA1075" s="3">
        <f t="shared" si="657"/>
        <v>0</v>
      </c>
      <c r="AI1075" t="e">
        <f>NA()</f>
        <v>#N/A</v>
      </c>
      <c r="AJ1075" t="e">
        <f>NA()</f>
        <v>#N/A</v>
      </c>
      <c r="AK1075" t="e">
        <f>NA()</f>
        <v>#N/A</v>
      </c>
      <c r="AL1075" t="e">
        <f>NA()</f>
        <v>#N/A</v>
      </c>
      <c r="AM1075" t="e">
        <f>NA()</f>
        <v>#N/A</v>
      </c>
      <c r="AN1075" t="e">
        <f>NA()</f>
        <v>#N/A</v>
      </c>
      <c r="AO1075" t="e">
        <f>NA()</f>
        <v>#N/A</v>
      </c>
      <c r="AP1075" s="3" t="str">
        <f t="shared" si="658"/>
        <v>No</v>
      </c>
      <c r="AQ1075" s="3" t="str">
        <f t="shared" si="659"/>
        <v>No</v>
      </c>
      <c r="AR1075" s="3" t="str">
        <f t="shared" si="660"/>
        <v>No</v>
      </c>
      <c r="AS1075" t="e">
        <f>NA()</f>
        <v>#N/A</v>
      </c>
      <c r="AT1075" t="e">
        <f>NA()</f>
        <v>#N/A</v>
      </c>
      <c r="AU1075" t="e">
        <f>NA()</f>
        <v>#N/A</v>
      </c>
      <c r="AV1075" t="e">
        <f>NA()</f>
        <v>#N/A</v>
      </c>
      <c r="AW1075" t="e">
        <f>NA()</f>
        <v>#N/A</v>
      </c>
      <c r="AX1075" t="e">
        <f>NA()</f>
        <v>#N/A</v>
      </c>
      <c r="AY1075" t="e">
        <f>NA()</f>
        <v>#N/A</v>
      </c>
      <c r="AZ1075" t="e">
        <f>NA()</f>
        <v>#N/A</v>
      </c>
      <c r="BA1075">
        <v>0</v>
      </c>
      <c r="BB1075" t="s">
        <v>6616</v>
      </c>
      <c r="BC1075" t="e">
        <f>NA()</f>
        <v>#N/A</v>
      </c>
      <c r="BD1075" s="4" t="str">
        <f t="shared" si="661"/>
        <v>No</v>
      </c>
      <c r="BE1075" t="e">
        <f>NA()</f>
        <v>#N/A</v>
      </c>
      <c r="BF1075" s="3" t="str">
        <f t="shared" si="662"/>
        <v>No</v>
      </c>
      <c r="BG1075" t="e">
        <f>NA()</f>
        <v>#N/A</v>
      </c>
      <c r="BH1075" s="3" t="e">
        <f t="shared" si="663"/>
        <v>#N/A</v>
      </c>
      <c r="BI1075" s="3" t="e">
        <f t="shared" si="664"/>
        <v>#N/A</v>
      </c>
      <c r="BJ1075" s="3" t="e">
        <f t="shared" si="665"/>
        <v>#N/A</v>
      </c>
      <c r="BK1075" s="3" t="e">
        <f t="shared" si="666"/>
        <v>#N/A</v>
      </c>
      <c r="BL1075" s="3" t="e">
        <f t="shared" si="667"/>
        <v>#N/A</v>
      </c>
      <c r="BM1075" s="3" t="e">
        <f t="shared" si="668"/>
        <v>#N/A</v>
      </c>
      <c r="BN1075" s="3" t="str">
        <f t="shared" si="669"/>
        <v>Pass</v>
      </c>
      <c r="BO1075" s="3" t="e">
        <f t="shared" si="670"/>
        <v>#N/A</v>
      </c>
      <c r="BP1075" s="3" t="str">
        <f t="shared" si="671"/>
        <v>FV&lt;$10K</v>
      </c>
      <c r="BQ1075" t="s">
        <v>6650</v>
      </c>
      <c r="BR1075" s="3" t="str">
        <f t="shared" si="672"/>
        <v>No, &lt; $20K Lien</v>
      </c>
      <c r="BS1075" s="3" t="str">
        <f t="shared" si="673"/>
        <v>No, Lien &lt; $20K</v>
      </c>
      <c r="BT1075" t="s">
        <v>6650</v>
      </c>
      <c r="BU1075" s="3" t="str">
        <f t="shared" si="674"/>
        <v>No</v>
      </c>
      <c r="BV1075" s="3" t="str">
        <f t="shared" si="675"/>
        <v>No</v>
      </c>
      <c r="BW1075" s="3">
        <f t="shared" si="676"/>
        <v>0</v>
      </c>
      <c r="BX1075" s="3" t="str">
        <f t="shared" si="677"/>
        <v>No</v>
      </c>
      <c r="BY1075" s="3">
        <f t="shared" si="678"/>
        <v>9100</v>
      </c>
      <c r="BZ1075">
        <v>1</v>
      </c>
      <c r="CA1075" s="3">
        <f t="shared" si="679"/>
        <v>9100</v>
      </c>
      <c r="CC1075" s="3" t="e">
        <f t="shared" si="680"/>
        <v>#N/A</v>
      </c>
      <c r="CD1075" s="3" t="e">
        <f t="shared" si="681"/>
        <v>#N/A</v>
      </c>
      <c r="CE1075" s="3" t="str">
        <f t="shared" si="682"/>
        <v/>
      </c>
      <c r="CF1075" s="3" t="e">
        <f>HLOOKUP(CE1075,'Valuation Data'!$D$2:$K$5,4,FALSE)</f>
        <v>#N/A</v>
      </c>
      <c r="CG1075" s="3">
        <f t="shared" si="683"/>
        <v>9100</v>
      </c>
      <c r="CH1075" s="3" t="str">
        <f t="shared" si="684"/>
        <v>No</v>
      </c>
      <c r="CI1075" s="3" t="str">
        <f>VLOOKUP(R1075,'Use Codes &amp; County Type'!A:D,4,FALSE)</f>
        <v>V</v>
      </c>
      <c r="CJ1075" s="3" t="str">
        <f t="shared" si="685"/>
        <v>Yes</v>
      </c>
      <c r="CK1075" s="3" t="str">
        <f t="shared" si="686"/>
        <v>No</v>
      </c>
      <c r="CL1075" s="3">
        <f t="shared" si="687"/>
        <v>0</v>
      </c>
      <c r="CM1075" s="3">
        <f t="shared" si="688"/>
        <v>0</v>
      </c>
      <c r="CN1075" s="3" t="e">
        <f t="shared" si="689"/>
        <v>#N/A</v>
      </c>
      <c r="CO1075" s="3" t="e">
        <f t="shared" si="690"/>
        <v>#N/A</v>
      </c>
      <c r="CP1075" s="3" t="e">
        <f t="shared" si="691"/>
        <v>#N/A</v>
      </c>
      <c r="CR1075" s="3" t="str">
        <f t="shared" si="692"/>
        <v>No</v>
      </c>
      <c r="CV1075" s="3" t="str">
        <f t="shared" si="693"/>
        <v>FMV&lt;$30K</v>
      </c>
      <c r="CW1075" s="3">
        <f t="shared" si="694"/>
        <v>1074</v>
      </c>
      <c r="CX1075" s="3">
        <f t="shared" si="695"/>
        <v>194.44</v>
      </c>
      <c r="CY1075" s="3" t="str">
        <f t="shared" si="696"/>
        <v>Ok</v>
      </c>
      <c r="CZ1075" t="e">
        <f>NA()</f>
        <v>#N/A</v>
      </c>
      <c r="DA1075" t="e">
        <f>NA()</f>
        <v>#N/A</v>
      </c>
    </row>
    <row r="1076" spans="1:105" x14ac:dyDescent="0.25">
      <c r="A1076">
        <v>1075</v>
      </c>
      <c r="B1076" t="s">
        <v>3</v>
      </c>
      <c r="C1076" t="s">
        <v>1184</v>
      </c>
      <c r="D1076">
        <v>356.84</v>
      </c>
      <c r="E1076">
        <v>2017</v>
      </c>
      <c r="F1076">
        <v>356.84</v>
      </c>
      <c r="G1076">
        <v>356.84</v>
      </c>
      <c r="H1076" s="3">
        <f t="shared" si="656"/>
        <v>0</v>
      </c>
      <c r="I1076">
        <v>45138</v>
      </c>
      <c r="J1076" t="s">
        <v>2735</v>
      </c>
      <c r="K1076" t="s">
        <v>2738</v>
      </c>
      <c r="L1076">
        <v>32011</v>
      </c>
      <c r="M1076" t="s">
        <v>3537</v>
      </c>
      <c r="N1076" t="s">
        <v>4759</v>
      </c>
      <c r="O1076">
        <v>0</v>
      </c>
      <c r="P1076">
        <v>0</v>
      </c>
      <c r="Q1076" t="s">
        <v>5547</v>
      </c>
      <c r="R1076">
        <v>0</v>
      </c>
      <c r="S1076" t="s">
        <v>6538</v>
      </c>
      <c r="T1076">
        <v>8001</v>
      </c>
      <c r="U1076" t="s">
        <v>6581</v>
      </c>
      <c r="V1076">
        <v>2017</v>
      </c>
      <c r="W1076">
        <v>18200</v>
      </c>
      <c r="X1076">
        <v>2017</v>
      </c>
      <c r="Y1076">
        <v>18200</v>
      </c>
      <c r="Z1076">
        <v>300.36</v>
      </c>
      <c r="AA1076" s="3">
        <f t="shared" si="657"/>
        <v>0.84172178006949905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 s="3" t="str">
        <f t="shared" si="658"/>
        <v>No</v>
      </c>
      <c r="AQ1076" s="3" t="str">
        <f t="shared" si="659"/>
        <v>No</v>
      </c>
      <c r="AR1076" s="3" t="str">
        <f t="shared" si="660"/>
        <v>No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 t="s">
        <v>6616</v>
      </c>
      <c r="BC1076">
        <v>0</v>
      </c>
      <c r="BD1076" s="4" t="str">
        <f t="shared" si="661"/>
        <v>No</v>
      </c>
      <c r="BE1076" t="s">
        <v>6640</v>
      </c>
      <c r="BF1076" s="3" t="str">
        <f t="shared" si="662"/>
        <v>No</v>
      </c>
      <c r="BG1076" t="s">
        <v>6645</v>
      </c>
      <c r="BH1076" s="3" t="str">
        <f t="shared" si="663"/>
        <v>45138 BROWN ST</v>
      </c>
      <c r="BI1076" s="3" t="str">
        <f t="shared" si="664"/>
        <v>Callahan</v>
      </c>
      <c r="BJ1076" s="3" t="str">
        <f t="shared" si="665"/>
        <v>Florida</v>
      </c>
      <c r="BK1076" s="3">
        <f t="shared" si="666"/>
        <v>32011</v>
      </c>
      <c r="BL1076" s="3" t="str">
        <f t="shared" si="667"/>
        <v>45138 BROWN ST CALLAHAN FL 32011</v>
      </c>
      <c r="BM1076" s="3" t="str">
        <f t="shared" si="668"/>
        <v/>
      </c>
      <c r="BN1076" s="3" t="str">
        <f t="shared" si="669"/>
        <v>Pass</v>
      </c>
      <c r="BO1076" s="3" t="str">
        <f t="shared" si="670"/>
        <v>No</v>
      </c>
      <c r="BP1076" s="3" t="str">
        <f t="shared" si="671"/>
        <v>FV&lt;$10K</v>
      </c>
      <c r="BQ1076" t="s">
        <v>6650</v>
      </c>
      <c r="BR1076" s="3" t="str">
        <f t="shared" si="672"/>
        <v>No, &lt; $20K Lien</v>
      </c>
      <c r="BS1076" s="3" t="str">
        <f t="shared" si="673"/>
        <v>No, Lien &lt; $20K</v>
      </c>
      <c r="BT1076" t="s">
        <v>6650</v>
      </c>
      <c r="BU1076" s="3" t="str">
        <f t="shared" si="674"/>
        <v>No</v>
      </c>
      <c r="BV1076" s="3" t="str">
        <f t="shared" si="675"/>
        <v>No</v>
      </c>
      <c r="BW1076" s="3">
        <f t="shared" si="676"/>
        <v>0</v>
      </c>
      <c r="BX1076" s="3" t="str">
        <f t="shared" si="677"/>
        <v>No</v>
      </c>
      <c r="BY1076" s="3">
        <f t="shared" si="678"/>
        <v>18200</v>
      </c>
      <c r="BZ1076">
        <v>1</v>
      </c>
      <c r="CA1076" s="3">
        <f t="shared" si="679"/>
        <v>18200</v>
      </c>
      <c r="CC1076" s="3">
        <f t="shared" si="680"/>
        <v>0</v>
      </c>
      <c r="CD1076" s="3">
        <f t="shared" si="681"/>
        <v>0</v>
      </c>
      <c r="CE1076" s="3" t="str">
        <f t="shared" si="682"/>
        <v/>
      </c>
      <c r="CF1076" s="3" t="e">
        <f>HLOOKUP(CE1076,'Valuation Data'!$D$2:$K$5,4,FALSE)</f>
        <v>#N/A</v>
      </c>
      <c r="CG1076" s="3">
        <f t="shared" si="683"/>
        <v>18200</v>
      </c>
      <c r="CH1076" s="3" t="str">
        <f t="shared" si="684"/>
        <v>No</v>
      </c>
      <c r="CI1076" s="3" t="str">
        <f>VLOOKUP(R1076,'Use Codes &amp; County Type'!A:D,4,FALSE)</f>
        <v>V</v>
      </c>
      <c r="CJ1076" s="3" t="str">
        <f t="shared" si="685"/>
        <v>Yes</v>
      </c>
      <c r="CK1076" s="3" t="str">
        <f t="shared" si="686"/>
        <v>No</v>
      </c>
      <c r="CL1076" s="3">
        <f t="shared" si="687"/>
        <v>0</v>
      </c>
      <c r="CM1076" s="3">
        <f t="shared" si="688"/>
        <v>0</v>
      </c>
      <c r="CN1076" s="3">
        <f t="shared" si="689"/>
        <v>1427.36</v>
      </c>
      <c r="CO1076" s="3">
        <f t="shared" si="690"/>
        <v>-1427.36</v>
      </c>
      <c r="CP1076" s="3">
        <f t="shared" si="691"/>
        <v>7.8426373626373627E-2</v>
      </c>
      <c r="CR1076" s="3" t="str">
        <f t="shared" si="692"/>
        <v>No</v>
      </c>
      <c r="CV1076" s="3" t="str">
        <f t="shared" si="693"/>
        <v>FMV&lt;$30K</v>
      </c>
      <c r="CW1076" s="3">
        <f t="shared" si="694"/>
        <v>1075</v>
      </c>
      <c r="CX1076" s="3">
        <f t="shared" si="695"/>
        <v>356.84</v>
      </c>
      <c r="CY1076" s="3" t="str">
        <f t="shared" si="696"/>
        <v>Ok</v>
      </c>
      <c r="CZ1076">
        <v>0</v>
      </c>
      <c r="DA1076">
        <v>0</v>
      </c>
    </row>
    <row r="1077" spans="1:105" x14ac:dyDescent="0.25">
      <c r="A1077">
        <v>1076</v>
      </c>
      <c r="B1077" t="s">
        <v>3</v>
      </c>
      <c r="C1077" t="s">
        <v>1185</v>
      </c>
      <c r="D1077">
        <v>850.51</v>
      </c>
      <c r="E1077">
        <v>2017</v>
      </c>
      <c r="F1077">
        <v>850.51</v>
      </c>
      <c r="G1077">
        <v>850.51</v>
      </c>
      <c r="H1077" s="3">
        <f t="shared" si="656"/>
        <v>0</v>
      </c>
      <c r="I1077">
        <v>45102</v>
      </c>
      <c r="J1077" t="s">
        <v>2735</v>
      </c>
      <c r="K1077" t="s">
        <v>2738</v>
      </c>
      <c r="L1077">
        <v>32011</v>
      </c>
      <c r="M1077" t="s">
        <v>3538</v>
      </c>
      <c r="N1077" t="s">
        <v>4759</v>
      </c>
      <c r="O1077">
        <v>-81.826598558106895</v>
      </c>
      <c r="P1077">
        <v>30.556140013449099</v>
      </c>
      <c r="Q1077" t="s">
        <v>5548</v>
      </c>
      <c r="R1077">
        <v>2</v>
      </c>
      <c r="S1077" t="s">
        <v>6535</v>
      </c>
      <c r="T1077">
        <v>1006</v>
      </c>
      <c r="U1077" t="s">
        <v>6578</v>
      </c>
      <c r="V1077">
        <v>2017</v>
      </c>
      <c r="W1077">
        <v>90775</v>
      </c>
      <c r="X1077">
        <v>2017</v>
      </c>
      <c r="Y1077">
        <v>90775</v>
      </c>
      <c r="Z1077">
        <v>1498.07</v>
      </c>
      <c r="AA1077" s="3">
        <f t="shared" si="657"/>
        <v>1.7613784670374246</v>
      </c>
      <c r="AC1077" t="s">
        <v>6616</v>
      </c>
      <c r="AD1077" t="s">
        <v>6616</v>
      </c>
      <c r="AE1077" t="s">
        <v>6616</v>
      </c>
      <c r="AF1077" t="s">
        <v>6616</v>
      </c>
      <c r="AI1077" t="s">
        <v>6618</v>
      </c>
      <c r="AJ1077" t="s">
        <v>6618</v>
      </c>
      <c r="AK1077" t="s">
        <v>6618</v>
      </c>
      <c r="AL1077" t="s">
        <v>6618</v>
      </c>
      <c r="AM1077" t="s">
        <v>6618</v>
      </c>
      <c r="AN1077" t="s">
        <v>6618</v>
      </c>
      <c r="AO1077">
        <v>0</v>
      </c>
      <c r="AP1077" s="3" t="str">
        <f t="shared" si="658"/>
        <v>No</v>
      </c>
      <c r="AQ1077" s="3" t="str">
        <f t="shared" si="659"/>
        <v>No</v>
      </c>
      <c r="AR1077" s="3" t="str">
        <f t="shared" si="660"/>
        <v>No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 t="s">
        <v>6634</v>
      </c>
      <c r="AZ1077" t="s">
        <v>6638</v>
      </c>
      <c r="BA1077">
        <v>1</v>
      </c>
      <c r="BB1077" t="s">
        <v>6616</v>
      </c>
      <c r="BC1077" t="s">
        <v>6616</v>
      </c>
      <c r="BD1077" s="4" t="str">
        <f t="shared" si="661"/>
        <v>No</v>
      </c>
      <c r="BE1077" t="s">
        <v>6640</v>
      </c>
      <c r="BF1077" s="3" t="str">
        <f t="shared" si="662"/>
        <v>No</v>
      </c>
      <c r="BG1077" t="s">
        <v>6645</v>
      </c>
      <c r="BH1077" s="3" t="str">
        <f t="shared" si="663"/>
        <v>45102 BROWN ST</v>
      </c>
      <c r="BI1077" s="3" t="str">
        <f t="shared" si="664"/>
        <v>Callahan</v>
      </c>
      <c r="BJ1077" s="3" t="str">
        <f t="shared" si="665"/>
        <v>Florida</v>
      </c>
      <c r="BK1077" s="3">
        <f t="shared" si="666"/>
        <v>32011</v>
      </c>
      <c r="BL1077" s="3" t="str">
        <f t="shared" si="667"/>
        <v>45102 BROWN ST CALLAHAN FL 32011</v>
      </c>
      <c r="BM1077" s="3" t="str">
        <f t="shared" si="668"/>
        <v/>
      </c>
      <c r="BN1077" s="3" t="str">
        <f t="shared" si="669"/>
        <v>Pass</v>
      </c>
      <c r="BO1077" s="3" t="str">
        <f t="shared" si="670"/>
        <v>No</v>
      </c>
      <c r="BP1077" s="3" t="str">
        <f t="shared" si="671"/>
        <v>FV&lt;$10K</v>
      </c>
      <c r="BQ1077" t="s">
        <v>6650</v>
      </c>
      <c r="BR1077" s="3" t="str">
        <f t="shared" si="672"/>
        <v>No, &lt; $20K Lien</v>
      </c>
      <c r="BS1077" s="3" t="str">
        <f t="shared" si="673"/>
        <v>No, Lien &lt; $20K</v>
      </c>
      <c r="BT1077" t="s">
        <v>6650</v>
      </c>
      <c r="BU1077" s="3" t="str">
        <f t="shared" si="674"/>
        <v>No</v>
      </c>
      <c r="BV1077" s="3" t="str">
        <f t="shared" si="675"/>
        <v>No</v>
      </c>
      <c r="BW1077" s="3">
        <f t="shared" si="676"/>
        <v>1</v>
      </c>
      <c r="BX1077" s="3" t="str">
        <f t="shared" si="677"/>
        <v>No</v>
      </c>
      <c r="BY1077" s="3">
        <f t="shared" si="678"/>
        <v>90775</v>
      </c>
      <c r="BZ1077">
        <v>1</v>
      </c>
      <c r="CA1077" s="3">
        <f t="shared" si="679"/>
        <v>90775</v>
      </c>
      <c r="CC1077" s="3">
        <f t="shared" si="680"/>
        <v>0</v>
      </c>
      <c r="CD1077" s="3">
        <f t="shared" si="681"/>
        <v>0</v>
      </c>
      <c r="CE1077" s="3" t="str">
        <f t="shared" si="682"/>
        <v/>
      </c>
      <c r="CF1077" s="3" t="e">
        <f>HLOOKUP(CE1077,'Valuation Data'!$D$2:$K$5,4,FALSE)</f>
        <v>#N/A</v>
      </c>
      <c r="CG1077" s="3">
        <f t="shared" si="683"/>
        <v>90775</v>
      </c>
      <c r="CH1077" s="3" t="str">
        <f t="shared" si="684"/>
        <v>No</v>
      </c>
      <c r="CI1077" s="3" t="str">
        <f>VLOOKUP(R1077,'Use Codes &amp; County Type'!A:D,4,FALSE)</f>
        <v>R</v>
      </c>
      <c r="CJ1077" s="3" t="str">
        <f t="shared" si="685"/>
        <v>No</v>
      </c>
      <c r="CK1077" s="3" t="str">
        <f t="shared" si="686"/>
        <v>No</v>
      </c>
      <c r="CL1077" s="3">
        <f t="shared" si="687"/>
        <v>0.35</v>
      </c>
      <c r="CM1077" s="3">
        <f t="shared" si="688"/>
        <v>31771.249999999996</v>
      </c>
      <c r="CN1077" s="3">
        <f t="shared" si="689"/>
        <v>6842.79</v>
      </c>
      <c r="CO1077" s="3">
        <f t="shared" si="690"/>
        <v>24928.459999999995</v>
      </c>
      <c r="CP1077" s="3">
        <f t="shared" si="691"/>
        <v>7.5381878270448913E-2</v>
      </c>
      <c r="CR1077" s="3" t="str">
        <f t="shared" si="692"/>
        <v>No</v>
      </c>
      <c r="CV1077" s="3" t="str">
        <f t="shared" si="693"/>
        <v>*Bid</v>
      </c>
      <c r="CW1077" s="3">
        <f t="shared" si="694"/>
        <v>1076</v>
      </c>
      <c r="CX1077" s="3">
        <f t="shared" si="695"/>
        <v>850.51</v>
      </c>
      <c r="CY1077" s="3" t="str">
        <f t="shared" si="696"/>
        <v>Ok</v>
      </c>
      <c r="CZ1077">
        <v>0</v>
      </c>
      <c r="DA1077">
        <v>0</v>
      </c>
    </row>
    <row r="1078" spans="1:105" x14ac:dyDescent="0.25">
      <c r="A1078">
        <v>1077</v>
      </c>
      <c r="B1078" t="s">
        <v>3</v>
      </c>
      <c r="C1078" t="s">
        <v>1186</v>
      </c>
      <c r="D1078">
        <v>398.43</v>
      </c>
      <c r="E1078">
        <v>2017</v>
      </c>
      <c r="F1078" t="e">
        <f>NA()</f>
        <v>#N/A</v>
      </c>
      <c r="G1078" t="e">
        <f>NA()</f>
        <v>#N/A</v>
      </c>
      <c r="H1078" s="3" t="e">
        <f t="shared" si="656"/>
        <v>#N/A</v>
      </c>
      <c r="I1078" t="e">
        <f>NA()</f>
        <v>#N/A</v>
      </c>
      <c r="J1078" t="e">
        <f>NA()</f>
        <v>#N/A</v>
      </c>
      <c r="K1078" t="e">
        <f>NA()</f>
        <v>#N/A</v>
      </c>
      <c r="L1078" t="e">
        <f>NA()</f>
        <v>#N/A</v>
      </c>
      <c r="M1078" t="e">
        <f>NA()</f>
        <v>#N/A</v>
      </c>
      <c r="N1078" t="e">
        <f>NA()</f>
        <v>#N/A</v>
      </c>
      <c r="O1078" t="e">
        <f>NA()</f>
        <v>#N/A</v>
      </c>
      <c r="P1078" t="e">
        <f>NA()</f>
        <v>#N/A</v>
      </c>
      <c r="Q1078" t="e">
        <f>NA()</f>
        <v>#N/A</v>
      </c>
      <c r="R1078">
        <v>1</v>
      </c>
      <c r="S1078" t="s">
        <v>6539</v>
      </c>
      <c r="T1078" t="e">
        <f>NA()</f>
        <v>#N/A</v>
      </c>
      <c r="U1078" t="e">
        <f>NA()</f>
        <v>#N/A</v>
      </c>
      <c r="V1078">
        <v>2017</v>
      </c>
      <c r="W1078">
        <v>109476</v>
      </c>
      <c r="X1078" t="e">
        <f>NA()</f>
        <v>#N/A</v>
      </c>
      <c r="Y1078" t="e">
        <f>NA()</f>
        <v>#N/A</v>
      </c>
      <c r="Z1078" t="e">
        <f>NA()</f>
        <v>#N/A</v>
      </c>
      <c r="AA1078" s="3">
        <f t="shared" si="657"/>
        <v>0</v>
      </c>
      <c r="AI1078" t="e">
        <f>NA()</f>
        <v>#N/A</v>
      </c>
      <c r="AJ1078" t="e">
        <f>NA()</f>
        <v>#N/A</v>
      </c>
      <c r="AK1078" t="e">
        <f>NA()</f>
        <v>#N/A</v>
      </c>
      <c r="AL1078" t="e">
        <f>NA()</f>
        <v>#N/A</v>
      </c>
      <c r="AM1078" t="e">
        <f>NA()</f>
        <v>#N/A</v>
      </c>
      <c r="AN1078" t="e">
        <f>NA()</f>
        <v>#N/A</v>
      </c>
      <c r="AO1078" t="e">
        <f>NA()</f>
        <v>#N/A</v>
      </c>
      <c r="AP1078" s="3" t="str">
        <f t="shared" si="658"/>
        <v>No</v>
      </c>
      <c r="AQ1078" s="3" t="str">
        <f t="shared" si="659"/>
        <v>No</v>
      </c>
      <c r="AR1078" s="3" t="str">
        <f t="shared" si="660"/>
        <v>No</v>
      </c>
      <c r="AS1078" t="e">
        <f>NA()</f>
        <v>#N/A</v>
      </c>
      <c r="AT1078" t="e">
        <f>NA()</f>
        <v>#N/A</v>
      </c>
      <c r="AU1078" t="e">
        <f>NA()</f>
        <v>#N/A</v>
      </c>
      <c r="AV1078" t="e">
        <f>NA()</f>
        <v>#N/A</v>
      </c>
      <c r="AW1078" t="e">
        <f>NA()</f>
        <v>#N/A</v>
      </c>
      <c r="AX1078" t="e">
        <f>NA()</f>
        <v>#N/A</v>
      </c>
      <c r="AY1078" t="e">
        <f>NA()</f>
        <v>#N/A</v>
      </c>
      <c r="AZ1078" t="e">
        <f>NA()</f>
        <v>#N/A</v>
      </c>
      <c r="BA1078">
        <v>0</v>
      </c>
      <c r="BB1078" t="s">
        <v>6617</v>
      </c>
      <c r="BC1078" t="e">
        <f>NA()</f>
        <v>#N/A</v>
      </c>
      <c r="BD1078" s="4" t="str">
        <f t="shared" si="661"/>
        <v>No</v>
      </c>
      <c r="BE1078" t="e">
        <f>NA()</f>
        <v>#N/A</v>
      </c>
      <c r="BF1078" s="3" t="str">
        <f t="shared" si="662"/>
        <v>No</v>
      </c>
      <c r="BG1078" t="e">
        <f>NA()</f>
        <v>#N/A</v>
      </c>
      <c r="BH1078" s="3" t="e">
        <f t="shared" si="663"/>
        <v>#N/A</v>
      </c>
      <c r="BI1078" s="3" t="e">
        <f t="shared" si="664"/>
        <v>#N/A</v>
      </c>
      <c r="BJ1078" s="3" t="e">
        <f t="shared" si="665"/>
        <v>#N/A</v>
      </c>
      <c r="BK1078" s="3" t="e">
        <f t="shared" si="666"/>
        <v>#N/A</v>
      </c>
      <c r="BL1078" s="3" t="e">
        <f t="shared" si="667"/>
        <v>#N/A</v>
      </c>
      <c r="BM1078" s="3" t="e">
        <f t="shared" si="668"/>
        <v>#N/A</v>
      </c>
      <c r="BN1078" s="3" t="str">
        <f t="shared" si="669"/>
        <v>Pass</v>
      </c>
      <c r="BO1078" s="3" t="e">
        <f t="shared" si="670"/>
        <v>#N/A</v>
      </c>
      <c r="BP1078" s="3" t="str">
        <f t="shared" si="671"/>
        <v>FV&lt;$10K</v>
      </c>
      <c r="BQ1078" t="s">
        <v>6650</v>
      </c>
      <c r="BR1078" s="3" t="str">
        <f t="shared" si="672"/>
        <v>No, &lt; $20K Lien</v>
      </c>
      <c r="BS1078" s="3" t="str">
        <f t="shared" si="673"/>
        <v>No, Lien &lt; $20K</v>
      </c>
      <c r="BT1078" t="s">
        <v>6650</v>
      </c>
      <c r="BU1078" s="3" t="str">
        <f t="shared" si="674"/>
        <v>No</v>
      </c>
      <c r="BV1078" s="3" t="str">
        <f t="shared" si="675"/>
        <v>No</v>
      </c>
      <c r="BW1078" s="3">
        <f t="shared" si="676"/>
        <v>0</v>
      </c>
      <c r="BX1078" s="3" t="str">
        <f t="shared" si="677"/>
        <v>No</v>
      </c>
      <c r="BY1078" s="3">
        <f t="shared" si="678"/>
        <v>109476</v>
      </c>
      <c r="BZ1078">
        <v>1</v>
      </c>
      <c r="CA1078" s="3">
        <f t="shared" si="679"/>
        <v>109476</v>
      </c>
      <c r="CC1078" s="3" t="e">
        <f t="shared" si="680"/>
        <v>#N/A</v>
      </c>
      <c r="CD1078" s="3" t="e">
        <f t="shared" si="681"/>
        <v>#N/A</v>
      </c>
      <c r="CE1078" s="3" t="str">
        <f t="shared" si="682"/>
        <v/>
      </c>
      <c r="CF1078" s="3" t="e">
        <f>HLOOKUP(CE1078,'Valuation Data'!$D$2:$K$5,4,FALSE)</f>
        <v>#N/A</v>
      </c>
      <c r="CG1078" s="3">
        <f t="shared" si="683"/>
        <v>109476</v>
      </c>
      <c r="CH1078" s="3" t="str">
        <f t="shared" si="684"/>
        <v>No</v>
      </c>
      <c r="CI1078" s="3" t="str">
        <f>VLOOKUP(R1078,'Use Codes &amp; County Type'!A:D,4,FALSE)</f>
        <v>S</v>
      </c>
      <c r="CJ1078" s="3" t="str">
        <f t="shared" si="685"/>
        <v>No</v>
      </c>
      <c r="CK1078" s="3" t="str">
        <f t="shared" si="686"/>
        <v>Yes</v>
      </c>
      <c r="CL1078" s="3">
        <f t="shared" si="687"/>
        <v>0.67</v>
      </c>
      <c r="CM1078" s="3">
        <f t="shared" si="688"/>
        <v>73348.92</v>
      </c>
      <c r="CN1078" s="3" t="e">
        <f t="shared" si="689"/>
        <v>#N/A</v>
      </c>
      <c r="CO1078" s="3" t="e">
        <f t="shared" si="690"/>
        <v>#N/A</v>
      </c>
      <c r="CP1078" s="3" t="e">
        <f t="shared" si="691"/>
        <v>#N/A</v>
      </c>
      <c r="CR1078" s="3" t="e">
        <f t="shared" si="692"/>
        <v>#N/A</v>
      </c>
      <c r="CV1078" s="3" t="e">
        <f t="shared" si="693"/>
        <v>#N/A</v>
      </c>
      <c r="CW1078" s="3">
        <f t="shared" si="694"/>
        <v>1077</v>
      </c>
      <c r="CX1078" s="3">
        <f t="shared" si="695"/>
        <v>398.43</v>
      </c>
      <c r="CY1078" s="3" t="e">
        <f t="shared" si="696"/>
        <v>#N/A</v>
      </c>
      <c r="CZ1078" t="e">
        <f>NA()</f>
        <v>#N/A</v>
      </c>
      <c r="DA1078" t="e">
        <f>NA()</f>
        <v>#N/A</v>
      </c>
    </row>
    <row r="1079" spans="1:105" x14ac:dyDescent="0.25">
      <c r="A1079">
        <v>1078</v>
      </c>
      <c r="B1079" t="s">
        <v>3</v>
      </c>
      <c r="C1079" t="s">
        <v>1187</v>
      </c>
      <c r="D1079">
        <v>58.78</v>
      </c>
      <c r="E1079">
        <v>2017</v>
      </c>
      <c r="F1079">
        <v>58.78</v>
      </c>
      <c r="G1079">
        <v>58.78</v>
      </c>
      <c r="H1079" s="3">
        <f t="shared" si="656"/>
        <v>0</v>
      </c>
      <c r="J1079" t="s">
        <v>2735</v>
      </c>
      <c r="K1079" t="s">
        <v>2738</v>
      </c>
      <c r="L1079">
        <v>32011</v>
      </c>
      <c r="M1079" t="s">
        <v>3532</v>
      </c>
      <c r="N1079" t="s">
        <v>4759</v>
      </c>
      <c r="O1079">
        <v>-81.825783689476793</v>
      </c>
      <c r="P1079">
        <v>30.5549661457685</v>
      </c>
      <c r="Q1079" t="s">
        <v>5549</v>
      </c>
      <c r="R1079">
        <v>0</v>
      </c>
      <c r="S1079" t="s">
        <v>6538</v>
      </c>
      <c r="T1079">
        <v>8001</v>
      </c>
      <c r="U1079" t="s">
        <v>6581</v>
      </c>
      <c r="V1079">
        <v>2017</v>
      </c>
      <c r="W1079">
        <v>1500</v>
      </c>
      <c r="X1079">
        <v>2017</v>
      </c>
      <c r="Y1079">
        <v>1500</v>
      </c>
      <c r="Z1079">
        <v>24.76</v>
      </c>
      <c r="AA1079" s="3">
        <f t="shared" si="657"/>
        <v>0.42123171146648519</v>
      </c>
      <c r="AB1079" t="s">
        <v>6616</v>
      </c>
      <c r="AC1079" t="s">
        <v>6616</v>
      </c>
      <c r="AI1079" t="s">
        <v>6618</v>
      </c>
      <c r="AJ1079" t="s">
        <v>6619</v>
      </c>
      <c r="AK1079" t="s">
        <v>6618</v>
      </c>
      <c r="AL1079">
        <v>0</v>
      </c>
      <c r="AM1079">
        <v>0</v>
      </c>
      <c r="AN1079">
        <v>0</v>
      </c>
      <c r="AO1079">
        <v>0</v>
      </c>
      <c r="AP1079" s="3" t="str">
        <f t="shared" si="658"/>
        <v>No</v>
      </c>
      <c r="AQ1079" s="3" t="str">
        <f t="shared" si="659"/>
        <v>Yes</v>
      </c>
      <c r="AR1079" s="3" t="str">
        <f t="shared" si="660"/>
        <v>No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 t="s">
        <v>6634</v>
      </c>
      <c r="AZ1079" t="s">
        <v>6638</v>
      </c>
      <c r="BA1079">
        <v>2</v>
      </c>
      <c r="BB1079" t="s">
        <v>6616</v>
      </c>
      <c r="BC1079" t="s">
        <v>6616</v>
      </c>
      <c r="BD1079" s="4" t="str">
        <f t="shared" si="661"/>
        <v>No</v>
      </c>
      <c r="BE1079" t="s">
        <v>6640</v>
      </c>
      <c r="BF1079" s="3" t="str">
        <f t="shared" si="662"/>
        <v>No</v>
      </c>
      <c r="BG1079" t="s">
        <v>6645</v>
      </c>
      <c r="BH1079" s="3" t="str">
        <f t="shared" si="663"/>
        <v>ROBINWOOD CIR</v>
      </c>
      <c r="BI1079" s="3" t="str">
        <f t="shared" si="664"/>
        <v>Callahan</v>
      </c>
      <c r="BJ1079" s="3" t="str">
        <f t="shared" si="665"/>
        <v>Florida</v>
      </c>
      <c r="BK1079" s="3">
        <f t="shared" si="666"/>
        <v>32011</v>
      </c>
      <c r="BL1079" s="3" t="str">
        <f t="shared" si="667"/>
        <v>ROBINWOOD CIR CALLAHAN FL 32011</v>
      </c>
      <c r="BM1079" s="3" t="str">
        <f t="shared" si="668"/>
        <v/>
      </c>
      <c r="BN1079" s="3" t="str">
        <f t="shared" si="669"/>
        <v>Lien&lt;$150</v>
      </c>
      <c r="BO1079" s="3" t="str">
        <f t="shared" si="670"/>
        <v>No</v>
      </c>
      <c r="BP1079" s="3" t="str">
        <f t="shared" si="671"/>
        <v>FV&lt;$10K</v>
      </c>
      <c r="BQ1079" t="s">
        <v>6650</v>
      </c>
      <c r="BR1079" s="3" t="str">
        <f t="shared" si="672"/>
        <v>No, &lt; $20K Lien</v>
      </c>
      <c r="BS1079" s="3" t="str">
        <f t="shared" si="673"/>
        <v>No, Lien &lt; $20K</v>
      </c>
      <c r="BT1079" t="s">
        <v>6650</v>
      </c>
      <c r="BU1079" s="3" t="str">
        <f t="shared" si="674"/>
        <v>No</v>
      </c>
      <c r="BV1079" s="3" t="str">
        <f t="shared" si="675"/>
        <v>No</v>
      </c>
      <c r="BW1079" s="3">
        <f t="shared" si="676"/>
        <v>2</v>
      </c>
      <c r="BX1079" s="3" t="str">
        <f t="shared" si="677"/>
        <v>No</v>
      </c>
      <c r="BY1079" s="3">
        <f t="shared" si="678"/>
        <v>1500</v>
      </c>
      <c r="BZ1079">
        <v>1</v>
      </c>
      <c r="CA1079" s="3">
        <f t="shared" si="679"/>
        <v>1500</v>
      </c>
      <c r="CC1079" s="3">
        <f t="shared" si="680"/>
        <v>0</v>
      </c>
      <c r="CD1079" s="3">
        <f t="shared" si="681"/>
        <v>0</v>
      </c>
      <c r="CE1079" s="3" t="str">
        <f t="shared" si="682"/>
        <v/>
      </c>
      <c r="CF1079" s="3" t="e">
        <f>HLOOKUP(CE1079,'Valuation Data'!$D$2:$K$5,4,FALSE)</f>
        <v>#N/A</v>
      </c>
      <c r="CG1079" s="3">
        <f t="shared" si="683"/>
        <v>1500</v>
      </c>
      <c r="CH1079" s="3" t="str">
        <f t="shared" si="684"/>
        <v>No</v>
      </c>
      <c r="CI1079" s="3" t="str">
        <f>VLOOKUP(R1079,'Use Codes &amp; County Type'!A:D,4,FALSE)</f>
        <v>V</v>
      </c>
      <c r="CJ1079" s="3" t="str">
        <f t="shared" si="685"/>
        <v>Yes</v>
      </c>
      <c r="CK1079" s="3" t="str">
        <f t="shared" si="686"/>
        <v>No</v>
      </c>
      <c r="CL1079" s="3">
        <f t="shared" si="687"/>
        <v>0</v>
      </c>
      <c r="CM1079" s="3">
        <f t="shared" si="688"/>
        <v>0</v>
      </c>
      <c r="CN1079" s="3">
        <f t="shared" si="689"/>
        <v>352.67999999999995</v>
      </c>
      <c r="CO1079" s="3">
        <f t="shared" si="690"/>
        <v>-352.67999999999995</v>
      </c>
      <c r="CP1079" s="3">
        <f t="shared" si="691"/>
        <v>0.23511999999999997</v>
      </c>
      <c r="CR1079" s="3" t="str">
        <f t="shared" si="692"/>
        <v>No</v>
      </c>
      <c r="CV1079" s="3" t="str">
        <f t="shared" si="693"/>
        <v>Lien&lt;$150</v>
      </c>
      <c r="CW1079" s="3">
        <f t="shared" si="694"/>
        <v>1078</v>
      </c>
      <c r="CX1079" s="3">
        <f t="shared" si="695"/>
        <v>58.78</v>
      </c>
      <c r="CY1079" s="3" t="str">
        <f t="shared" si="696"/>
        <v>Ok</v>
      </c>
      <c r="CZ1079">
        <v>0</v>
      </c>
      <c r="DA1079">
        <v>0</v>
      </c>
    </row>
    <row r="1080" spans="1:105" x14ac:dyDescent="0.25">
      <c r="A1080">
        <v>1079</v>
      </c>
      <c r="B1080" t="s">
        <v>3</v>
      </c>
      <c r="C1080" t="s">
        <v>1188</v>
      </c>
      <c r="D1080">
        <v>165.85</v>
      </c>
      <c r="E1080">
        <v>2017</v>
      </c>
      <c r="F1080">
        <v>165.85</v>
      </c>
      <c r="G1080">
        <v>165.85</v>
      </c>
      <c r="H1080" s="3">
        <f t="shared" si="656"/>
        <v>0</v>
      </c>
      <c r="J1080" t="s">
        <v>2735</v>
      </c>
      <c r="K1080" t="s">
        <v>2738</v>
      </c>
      <c r="L1080">
        <v>32011</v>
      </c>
      <c r="M1080" t="s">
        <v>3532</v>
      </c>
      <c r="N1080" t="s">
        <v>4759</v>
      </c>
      <c r="O1080">
        <v>-81.827679179599301</v>
      </c>
      <c r="P1080">
        <v>30.553574941117802</v>
      </c>
      <c r="Q1080" t="s">
        <v>5550</v>
      </c>
      <c r="R1080">
        <v>0</v>
      </c>
      <c r="S1080" t="s">
        <v>6538</v>
      </c>
      <c r="T1080">
        <v>8001</v>
      </c>
      <c r="U1080" t="s">
        <v>6581</v>
      </c>
      <c r="V1080">
        <v>2017</v>
      </c>
      <c r="W1080">
        <v>7500</v>
      </c>
      <c r="X1080">
        <v>2017</v>
      </c>
      <c r="Y1080">
        <v>7500</v>
      </c>
      <c r="Z1080">
        <v>123.77</v>
      </c>
      <c r="AA1080" s="3">
        <f t="shared" si="657"/>
        <v>0.74627675610491406</v>
      </c>
      <c r="AB1080" t="s">
        <v>6616</v>
      </c>
      <c r="AC1080" t="s">
        <v>6616</v>
      </c>
      <c r="AD1080" t="s">
        <v>6616</v>
      </c>
      <c r="AE1080" t="s">
        <v>6616</v>
      </c>
      <c r="AF1080" t="s">
        <v>6616</v>
      </c>
      <c r="AG1080" t="s">
        <v>6616</v>
      </c>
      <c r="AI1080" t="s">
        <v>6618</v>
      </c>
      <c r="AJ1080" t="s">
        <v>6618</v>
      </c>
      <c r="AK1080" t="s">
        <v>6618</v>
      </c>
      <c r="AL1080" t="s">
        <v>6618</v>
      </c>
      <c r="AM1080" t="s">
        <v>6618</v>
      </c>
      <c r="AN1080" t="s">
        <v>6618</v>
      </c>
      <c r="AO1080" t="s">
        <v>6618</v>
      </c>
      <c r="AP1080" s="3" t="str">
        <f t="shared" si="658"/>
        <v>No</v>
      </c>
      <c r="AQ1080" s="3" t="str">
        <f t="shared" si="659"/>
        <v>No</v>
      </c>
      <c r="AR1080" s="3" t="str">
        <f t="shared" si="660"/>
        <v>No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 t="s">
        <v>6634</v>
      </c>
      <c r="AZ1080" t="s">
        <v>6637</v>
      </c>
      <c r="BA1080">
        <v>1</v>
      </c>
      <c r="BB1080" t="s">
        <v>6616</v>
      </c>
      <c r="BC1080" t="s">
        <v>6617</v>
      </c>
      <c r="BD1080" s="4" t="str">
        <f t="shared" si="661"/>
        <v>No</v>
      </c>
      <c r="BE1080" t="s">
        <v>6640</v>
      </c>
      <c r="BF1080" s="3" t="str">
        <f t="shared" si="662"/>
        <v>No</v>
      </c>
      <c r="BG1080" t="s">
        <v>6645</v>
      </c>
      <c r="BH1080" s="3" t="str">
        <f t="shared" si="663"/>
        <v>ROBINWOOD CIR</v>
      </c>
      <c r="BI1080" s="3" t="str">
        <f t="shared" si="664"/>
        <v>Callahan</v>
      </c>
      <c r="BJ1080" s="3" t="str">
        <f t="shared" si="665"/>
        <v>Florida</v>
      </c>
      <c r="BK1080" s="3">
        <f t="shared" si="666"/>
        <v>32011</v>
      </c>
      <c r="BL1080" s="3" t="str">
        <f t="shared" si="667"/>
        <v>ROBINWOOD CIR CALLAHAN FL 32011</v>
      </c>
      <c r="BM1080" s="3" t="str">
        <f t="shared" si="668"/>
        <v/>
      </c>
      <c r="BN1080" s="3" t="str">
        <f t="shared" si="669"/>
        <v>Pass</v>
      </c>
      <c r="BO1080" s="3" t="str">
        <f t="shared" si="670"/>
        <v>Yes</v>
      </c>
      <c r="BP1080" s="3" t="str">
        <f t="shared" si="671"/>
        <v>FV&lt;$10K</v>
      </c>
      <c r="BQ1080" t="s">
        <v>6650</v>
      </c>
      <c r="BR1080" s="3" t="str">
        <f t="shared" si="672"/>
        <v>No, &lt; $20K Lien</v>
      </c>
      <c r="BS1080" s="3" t="str">
        <f t="shared" si="673"/>
        <v>No, Lien &lt; $20K</v>
      </c>
      <c r="BT1080" t="s">
        <v>6650</v>
      </c>
      <c r="BU1080" s="3" t="str">
        <f t="shared" si="674"/>
        <v>No</v>
      </c>
      <c r="BV1080" s="3" t="str">
        <f t="shared" si="675"/>
        <v>No</v>
      </c>
      <c r="BW1080" s="3">
        <f t="shared" si="676"/>
        <v>1</v>
      </c>
      <c r="BX1080" s="3" t="str">
        <f t="shared" si="677"/>
        <v>No</v>
      </c>
      <c r="BY1080" s="3">
        <f t="shared" si="678"/>
        <v>7500</v>
      </c>
      <c r="BZ1080">
        <v>1</v>
      </c>
      <c r="CA1080" s="3">
        <f t="shared" si="679"/>
        <v>7500</v>
      </c>
      <c r="CC1080" s="3">
        <f t="shared" si="680"/>
        <v>0</v>
      </c>
      <c r="CD1080" s="3">
        <f t="shared" si="681"/>
        <v>0</v>
      </c>
      <c r="CE1080" s="3" t="str">
        <f t="shared" si="682"/>
        <v/>
      </c>
      <c r="CF1080" s="3" t="e">
        <f>HLOOKUP(CE1080,'Valuation Data'!$D$2:$K$5,4,FALSE)</f>
        <v>#N/A</v>
      </c>
      <c r="CG1080" s="3">
        <f t="shared" si="683"/>
        <v>7500</v>
      </c>
      <c r="CH1080" s="3" t="str">
        <f t="shared" si="684"/>
        <v>No</v>
      </c>
      <c r="CI1080" s="3" t="str">
        <f>VLOOKUP(R1080,'Use Codes &amp; County Type'!A:D,4,FALSE)</f>
        <v>V</v>
      </c>
      <c r="CJ1080" s="3" t="str">
        <f t="shared" si="685"/>
        <v>Yes</v>
      </c>
      <c r="CK1080" s="3" t="str">
        <f t="shared" si="686"/>
        <v>No</v>
      </c>
      <c r="CL1080" s="3">
        <f t="shared" si="687"/>
        <v>0</v>
      </c>
      <c r="CM1080" s="3">
        <f t="shared" si="688"/>
        <v>0</v>
      </c>
      <c r="CN1080" s="3">
        <f t="shared" si="689"/>
        <v>829.25</v>
      </c>
      <c r="CO1080" s="3">
        <f t="shared" si="690"/>
        <v>-829.25</v>
      </c>
      <c r="CP1080" s="3">
        <f t="shared" si="691"/>
        <v>0.11056666666666666</v>
      </c>
      <c r="CR1080" s="3" t="str">
        <f t="shared" si="692"/>
        <v>No</v>
      </c>
      <c r="CV1080" s="3" t="str">
        <f t="shared" si="693"/>
        <v>FMV&lt;$30K</v>
      </c>
      <c r="CW1080" s="3">
        <f t="shared" si="694"/>
        <v>1079</v>
      </c>
      <c r="CX1080" s="3">
        <f t="shared" si="695"/>
        <v>165.85</v>
      </c>
      <c r="CY1080" s="3" t="str">
        <f t="shared" si="696"/>
        <v>Ok</v>
      </c>
      <c r="CZ1080">
        <v>0</v>
      </c>
      <c r="DA1080">
        <v>0</v>
      </c>
    </row>
    <row r="1081" spans="1:105" x14ac:dyDescent="0.25">
      <c r="A1081">
        <v>1080</v>
      </c>
      <c r="B1081" t="s">
        <v>3</v>
      </c>
      <c r="C1081" t="s">
        <v>1189</v>
      </c>
      <c r="D1081">
        <v>165.85</v>
      </c>
      <c r="E1081">
        <v>2017</v>
      </c>
      <c r="F1081">
        <v>165.85</v>
      </c>
      <c r="G1081">
        <v>165.85</v>
      </c>
      <c r="H1081" s="3">
        <f t="shared" si="656"/>
        <v>0</v>
      </c>
      <c r="J1081" t="s">
        <v>2735</v>
      </c>
      <c r="K1081" t="s">
        <v>2738</v>
      </c>
      <c r="L1081">
        <v>32011</v>
      </c>
      <c r="M1081" t="s">
        <v>3532</v>
      </c>
      <c r="N1081" t="s">
        <v>4759</v>
      </c>
      <c r="O1081">
        <v>-81.827847143826205</v>
      </c>
      <c r="P1081">
        <v>30.5537254092491</v>
      </c>
      <c r="Q1081" t="s">
        <v>5550</v>
      </c>
      <c r="R1081">
        <v>0</v>
      </c>
      <c r="S1081" t="s">
        <v>6538</v>
      </c>
      <c r="T1081">
        <v>8001</v>
      </c>
      <c r="U1081" t="s">
        <v>6581</v>
      </c>
      <c r="V1081">
        <v>2017</v>
      </c>
      <c r="W1081">
        <v>7500</v>
      </c>
      <c r="X1081">
        <v>2017</v>
      </c>
      <c r="Y1081">
        <v>7500</v>
      </c>
      <c r="Z1081">
        <v>123.77</v>
      </c>
      <c r="AA1081" s="3">
        <f t="shared" si="657"/>
        <v>0.74627675610491406</v>
      </c>
      <c r="AB1081" t="s">
        <v>6616</v>
      </c>
      <c r="AC1081" t="s">
        <v>6616</v>
      </c>
      <c r="AD1081" t="s">
        <v>6616</v>
      </c>
      <c r="AE1081" t="s">
        <v>6616</v>
      </c>
      <c r="AF1081" t="s">
        <v>6616</v>
      </c>
      <c r="AG1081" t="s">
        <v>6616</v>
      </c>
      <c r="AI1081" t="s">
        <v>6618</v>
      </c>
      <c r="AJ1081" t="s">
        <v>6618</v>
      </c>
      <c r="AK1081" t="s">
        <v>6618</v>
      </c>
      <c r="AL1081" t="s">
        <v>6618</v>
      </c>
      <c r="AM1081" t="s">
        <v>6618</v>
      </c>
      <c r="AN1081" t="s">
        <v>6618</v>
      </c>
      <c r="AO1081" t="s">
        <v>6618</v>
      </c>
      <c r="AP1081" s="3" t="str">
        <f t="shared" si="658"/>
        <v>No</v>
      </c>
      <c r="AQ1081" s="3" t="str">
        <f t="shared" si="659"/>
        <v>No</v>
      </c>
      <c r="AR1081" s="3" t="str">
        <f t="shared" si="660"/>
        <v>No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 t="s">
        <v>6634</v>
      </c>
      <c r="AZ1081" t="s">
        <v>6637</v>
      </c>
      <c r="BA1081">
        <v>1</v>
      </c>
      <c r="BB1081" t="s">
        <v>6616</v>
      </c>
      <c r="BC1081" t="s">
        <v>6617</v>
      </c>
      <c r="BD1081" s="4" t="str">
        <f t="shared" si="661"/>
        <v>No</v>
      </c>
      <c r="BE1081" t="s">
        <v>6640</v>
      </c>
      <c r="BF1081" s="3" t="str">
        <f t="shared" si="662"/>
        <v>No</v>
      </c>
      <c r="BG1081" t="s">
        <v>6645</v>
      </c>
      <c r="BH1081" s="3" t="str">
        <f t="shared" si="663"/>
        <v>ROBINWOOD CIR</v>
      </c>
      <c r="BI1081" s="3" t="str">
        <f t="shared" si="664"/>
        <v>Callahan</v>
      </c>
      <c r="BJ1081" s="3" t="str">
        <f t="shared" si="665"/>
        <v>Florida</v>
      </c>
      <c r="BK1081" s="3">
        <f t="shared" si="666"/>
        <v>32011</v>
      </c>
      <c r="BL1081" s="3" t="str">
        <f t="shared" si="667"/>
        <v>ROBINWOOD CIR CALLAHAN FL 32011</v>
      </c>
      <c r="BM1081" s="3" t="str">
        <f t="shared" si="668"/>
        <v/>
      </c>
      <c r="BN1081" s="3" t="str">
        <f t="shared" si="669"/>
        <v>Pass</v>
      </c>
      <c r="BO1081" s="3" t="str">
        <f t="shared" si="670"/>
        <v>Yes</v>
      </c>
      <c r="BP1081" s="3" t="str">
        <f t="shared" si="671"/>
        <v>FV&lt;$10K</v>
      </c>
      <c r="BQ1081" t="s">
        <v>6650</v>
      </c>
      <c r="BR1081" s="3" t="str">
        <f t="shared" si="672"/>
        <v>No, &lt; $20K Lien</v>
      </c>
      <c r="BS1081" s="3" t="str">
        <f t="shared" si="673"/>
        <v>No, Lien &lt; $20K</v>
      </c>
      <c r="BT1081" t="s">
        <v>6650</v>
      </c>
      <c r="BU1081" s="3" t="str">
        <f t="shared" si="674"/>
        <v>No</v>
      </c>
      <c r="BV1081" s="3" t="str">
        <f t="shared" si="675"/>
        <v>No</v>
      </c>
      <c r="BW1081" s="3">
        <f t="shared" si="676"/>
        <v>1</v>
      </c>
      <c r="BX1081" s="3" t="str">
        <f t="shared" si="677"/>
        <v>No</v>
      </c>
      <c r="BY1081" s="3">
        <f t="shared" si="678"/>
        <v>7500</v>
      </c>
      <c r="BZ1081">
        <v>1</v>
      </c>
      <c r="CA1081" s="3">
        <f t="shared" si="679"/>
        <v>7500</v>
      </c>
      <c r="CC1081" s="3">
        <f t="shared" si="680"/>
        <v>0</v>
      </c>
      <c r="CD1081" s="3">
        <f t="shared" si="681"/>
        <v>0</v>
      </c>
      <c r="CE1081" s="3" t="str">
        <f t="shared" si="682"/>
        <v/>
      </c>
      <c r="CF1081" s="3" t="e">
        <f>HLOOKUP(CE1081,'Valuation Data'!$D$2:$K$5,4,FALSE)</f>
        <v>#N/A</v>
      </c>
      <c r="CG1081" s="3">
        <f t="shared" si="683"/>
        <v>7500</v>
      </c>
      <c r="CH1081" s="3" t="str">
        <f t="shared" si="684"/>
        <v>No</v>
      </c>
      <c r="CI1081" s="3" t="str">
        <f>VLOOKUP(R1081,'Use Codes &amp; County Type'!A:D,4,FALSE)</f>
        <v>V</v>
      </c>
      <c r="CJ1081" s="3" t="str">
        <f t="shared" si="685"/>
        <v>Yes</v>
      </c>
      <c r="CK1081" s="3" t="str">
        <f t="shared" si="686"/>
        <v>No</v>
      </c>
      <c r="CL1081" s="3">
        <f t="shared" si="687"/>
        <v>0</v>
      </c>
      <c r="CM1081" s="3">
        <f t="shared" si="688"/>
        <v>0</v>
      </c>
      <c r="CN1081" s="3">
        <f t="shared" si="689"/>
        <v>829.25</v>
      </c>
      <c r="CO1081" s="3">
        <f t="shared" si="690"/>
        <v>-829.25</v>
      </c>
      <c r="CP1081" s="3">
        <f t="shared" si="691"/>
        <v>0.11056666666666666</v>
      </c>
      <c r="CR1081" s="3" t="str">
        <f t="shared" si="692"/>
        <v>No</v>
      </c>
      <c r="CV1081" s="3" t="str">
        <f t="shared" si="693"/>
        <v>FMV&lt;$30K</v>
      </c>
      <c r="CW1081" s="3">
        <f t="shared" si="694"/>
        <v>1080</v>
      </c>
      <c r="CX1081" s="3">
        <f t="shared" si="695"/>
        <v>165.85</v>
      </c>
      <c r="CY1081" s="3" t="str">
        <f t="shared" si="696"/>
        <v>Ok</v>
      </c>
      <c r="CZ1081">
        <v>0</v>
      </c>
      <c r="DA1081">
        <v>0</v>
      </c>
    </row>
    <row r="1082" spans="1:105" x14ac:dyDescent="0.25">
      <c r="A1082">
        <v>1081</v>
      </c>
      <c r="B1082" t="s">
        <v>3</v>
      </c>
      <c r="C1082" t="s">
        <v>1190</v>
      </c>
      <c r="D1082">
        <v>165.85</v>
      </c>
      <c r="E1082">
        <v>2017</v>
      </c>
      <c r="F1082">
        <v>165.85</v>
      </c>
      <c r="G1082">
        <v>165.85</v>
      </c>
      <c r="H1082" s="3">
        <f t="shared" si="656"/>
        <v>0</v>
      </c>
      <c r="J1082" t="s">
        <v>2735</v>
      </c>
      <c r="K1082" t="s">
        <v>2738</v>
      </c>
      <c r="L1082">
        <v>32011</v>
      </c>
      <c r="M1082" t="s">
        <v>3532</v>
      </c>
      <c r="N1082" t="s">
        <v>4759</v>
      </c>
      <c r="O1082">
        <v>-81.827959754686702</v>
      </c>
      <c r="P1082">
        <v>30.5539180757767</v>
      </c>
      <c r="Q1082" t="s">
        <v>5550</v>
      </c>
      <c r="R1082">
        <v>0</v>
      </c>
      <c r="S1082" t="s">
        <v>6538</v>
      </c>
      <c r="T1082">
        <v>8001</v>
      </c>
      <c r="U1082" t="s">
        <v>6581</v>
      </c>
      <c r="V1082">
        <v>2017</v>
      </c>
      <c r="W1082">
        <v>7500</v>
      </c>
      <c r="X1082">
        <v>2017</v>
      </c>
      <c r="Y1082">
        <v>7500</v>
      </c>
      <c r="Z1082">
        <v>123.77</v>
      </c>
      <c r="AA1082" s="3">
        <f t="shared" si="657"/>
        <v>0.74627675610491406</v>
      </c>
      <c r="AB1082" t="s">
        <v>6616</v>
      </c>
      <c r="AC1082" t="s">
        <v>6616</v>
      </c>
      <c r="AD1082" t="s">
        <v>6616</v>
      </c>
      <c r="AE1082" t="s">
        <v>6616</v>
      </c>
      <c r="AF1082" t="s">
        <v>6616</v>
      </c>
      <c r="AG1082" t="s">
        <v>6616</v>
      </c>
      <c r="AI1082" t="s">
        <v>6618</v>
      </c>
      <c r="AJ1082" t="s">
        <v>6618</v>
      </c>
      <c r="AK1082" t="s">
        <v>6618</v>
      </c>
      <c r="AL1082" t="s">
        <v>6618</v>
      </c>
      <c r="AM1082" t="s">
        <v>6618</v>
      </c>
      <c r="AN1082" t="s">
        <v>6618</v>
      </c>
      <c r="AO1082" t="s">
        <v>6618</v>
      </c>
      <c r="AP1082" s="3" t="str">
        <f t="shared" si="658"/>
        <v>No</v>
      </c>
      <c r="AQ1082" s="3" t="str">
        <f t="shared" si="659"/>
        <v>No</v>
      </c>
      <c r="AR1082" s="3" t="str">
        <f t="shared" si="660"/>
        <v>No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 t="s">
        <v>6634</v>
      </c>
      <c r="AZ1082" t="s">
        <v>6637</v>
      </c>
      <c r="BA1082">
        <v>1</v>
      </c>
      <c r="BB1082" t="s">
        <v>6616</v>
      </c>
      <c r="BC1082" t="s">
        <v>6617</v>
      </c>
      <c r="BD1082" s="4" t="str">
        <f t="shared" si="661"/>
        <v>No</v>
      </c>
      <c r="BE1082" t="s">
        <v>6640</v>
      </c>
      <c r="BF1082" s="3" t="str">
        <f t="shared" si="662"/>
        <v>No</v>
      </c>
      <c r="BG1082" t="s">
        <v>6645</v>
      </c>
      <c r="BH1082" s="3" t="str">
        <f t="shared" si="663"/>
        <v>ROBINWOOD CIR</v>
      </c>
      <c r="BI1082" s="3" t="str">
        <f t="shared" si="664"/>
        <v>Callahan</v>
      </c>
      <c r="BJ1082" s="3" t="str">
        <f t="shared" si="665"/>
        <v>Florida</v>
      </c>
      <c r="BK1082" s="3">
        <f t="shared" si="666"/>
        <v>32011</v>
      </c>
      <c r="BL1082" s="3" t="str">
        <f t="shared" si="667"/>
        <v>ROBINWOOD CIR CALLAHAN FL 32011</v>
      </c>
      <c r="BM1082" s="3" t="str">
        <f t="shared" si="668"/>
        <v/>
      </c>
      <c r="BN1082" s="3" t="str">
        <f t="shared" si="669"/>
        <v>Pass</v>
      </c>
      <c r="BO1082" s="3" t="str">
        <f t="shared" si="670"/>
        <v>Yes</v>
      </c>
      <c r="BP1082" s="3" t="str">
        <f t="shared" si="671"/>
        <v>FV&lt;$10K</v>
      </c>
      <c r="BQ1082" t="s">
        <v>6650</v>
      </c>
      <c r="BR1082" s="3" t="str">
        <f t="shared" si="672"/>
        <v>No, &lt; $20K Lien</v>
      </c>
      <c r="BS1082" s="3" t="str">
        <f t="shared" si="673"/>
        <v>No, Lien &lt; $20K</v>
      </c>
      <c r="BT1082" t="s">
        <v>6650</v>
      </c>
      <c r="BU1082" s="3" t="str">
        <f t="shared" si="674"/>
        <v>No</v>
      </c>
      <c r="BV1082" s="3" t="str">
        <f t="shared" si="675"/>
        <v>No</v>
      </c>
      <c r="BW1082" s="3">
        <f t="shared" si="676"/>
        <v>1</v>
      </c>
      <c r="BX1082" s="3" t="str">
        <f t="shared" si="677"/>
        <v>No</v>
      </c>
      <c r="BY1082" s="3">
        <f t="shared" si="678"/>
        <v>7500</v>
      </c>
      <c r="BZ1082">
        <v>1</v>
      </c>
      <c r="CA1082" s="3">
        <f t="shared" si="679"/>
        <v>7500</v>
      </c>
      <c r="CC1082" s="3">
        <f t="shared" si="680"/>
        <v>0</v>
      </c>
      <c r="CD1082" s="3">
        <f t="shared" si="681"/>
        <v>0</v>
      </c>
      <c r="CE1082" s="3" t="str">
        <f t="shared" si="682"/>
        <v/>
      </c>
      <c r="CF1082" s="3" t="e">
        <f>HLOOKUP(CE1082,'Valuation Data'!$D$2:$K$5,4,FALSE)</f>
        <v>#N/A</v>
      </c>
      <c r="CG1082" s="3">
        <f t="shared" si="683"/>
        <v>7500</v>
      </c>
      <c r="CH1082" s="3" t="str">
        <f t="shared" si="684"/>
        <v>No</v>
      </c>
      <c r="CI1082" s="3" t="str">
        <f>VLOOKUP(R1082,'Use Codes &amp; County Type'!A:D,4,FALSE)</f>
        <v>V</v>
      </c>
      <c r="CJ1082" s="3" t="str">
        <f t="shared" si="685"/>
        <v>Yes</v>
      </c>
      <c r="CK1082" s="3" t="str">
        <f t="shared" si="686"/>
        <v>No</v>
      </c>
      <c r="CL1082" s="3">
        <f t="shared" si="687"/>
        <v>0</v>
      </c>
      <c r="CM1082" s="3">
        <f t="shared" si="688"/>
        <v>0</v>
      </c>
      <c r="CN1082" s="3">
        <f t="shared" si="689"/>
        <v>829.25</v>
      </c>
      <c r="CO1082" s="3">
        <f t="shared" si="690"/>
        <v>-829.25</v>
      </c>
      <c r="CP1082" s="3">
        <f t="shared" si="691"/>
        <v>0.11056666666666666</v>
      </c>
      <c r="CR1082" s="3" t="str">
        <f t="shared" si="692"/>
        <v>No</v>
      </c>
      <c r="CV1082" s="3" t="str">
        <f t="shared" si="693"/>
        <v>FMV&lt;$30K</v>
      </c>
      <c r="CW1082" s="3">
        <f t="shared" si="694"/>
        <v>1081</v>
      </c>
      <c r="CX1082" s="3">
        <f t="shared" si="695"/>
        <v>165.85</v>
      </c>
      <c r="CY1082" s="3" t="str">
        <f t="shared" si="696"/>
        <v>Ok</v>
      </c>
      <c r="CZ1082">
        <v>0</v>
      </c>
      <c r="DA1082">
        <v>0</v>
      </c>
    </row>
    <row r="1083" spans="1:105" x14ac:dyDescent="0.25">
      <c r="A1083">
        <v>1082</v>
      </c>
      <c r="B1083" t="s">
        <v>3</v>
      </c>
      <c r="C1083" t="s">
        <v>1191</v>
      </c>
      <c r="D1083">
        <v>299.74</v>
      </c>
      <c r="E1083">
        <v>2017</v>
      </c>
      <c r="F1083">
        <v>299.74</v>
      </c>
      <c r="G1083">
        <v>299.74</v>
      </c>
      <c r="H1083" s="3">
        <f t="shared" si="656"/>
        <v>0</v>
      </c>
      <c r="J1083" t="s">
        <v>2735</v>
      </c>
      <c r="K1083" t="s">
        <v>2738</v>
      </c>
      <c r="L1083">
        <v>32011</v>
      </c>
      <c r="M1083" t="s">
        <v>3532</v>
      </c>
      <c r="N1083" t="s">
        <v>4759</v>
      </c>
      <c r="O1083">
        <v>-81.828080691656794</v>
      </c>
      <c r="P1083">
        <v>30.554095479442399</v>
      </c>
      <c r="Q1083" t="s">
        <v>5550</v>
      </c>
      <c r="R1083">
        <v>0</v>
      </c>
      <c r="S1083" t="s">
        <v>6538</v>
      </c>
      <c r="T1083">
        <v>8001</v>
      </c>
      <c r="U1083" t="s">
        <v>6581</v>
      </c>
      <c r="V1083">
        <v>2017</v>
      </c>
      <c r="W1083">
        <v>15000</v>
      </c>
      <c r="X1083">
        <v>2017</v>
      </c>
      <c r="Y1083">
        <v>15000</v>
      </c>
      <c r="Z1083">
        <v>247.56</v>
      </c>
      <c r="AA1083" s="3">
        <f t="shared" si="657"/>
        <v>0.82591579368786283</v>
      </c>
      <c r="AB1083" t="s">
        <v>6616</v>
      </c>
      <c r="AC1083" t="s">
        <v>6616</v>
      </c>
      <c r="AD1083" t="s">
        <v>6616</v>
      </c>
      <c r="AE1083" t="s">
        <v>6616</v>
      </c>
      <c r="AF1083" t="s">
        <v>6616</v>
      </c>
      <c r="AG1083" t="s">
        <v>6616</v>
      </c>
      <c r="AI1083" t="s">
        <v>6618</v>
      </c>
      <c r="AJ1083" t="s">
        <v>6618</v>
      </c>
      <c r="AK1083" t="s">
        <v>6618</v>
      </c>
      <c r="AL1083" t="s">
        <v>6618</v>
      </c>
      <c r="AM1083" t="s">
        <v>6618</v>
      </c>
      <c r="AN1083" t="s">
        <v>6618</v>
      </c>
      <c r="AO1083" t="s">
        <v>6618</v>
      </c>
      <c r="AP1083" s="3" t="str">
        <f t="shared" si="658"/>
        <v>No</v>
      </c>
      <c r="AQ1083" s="3" t="str">
        <f t="shared" si="659"/>
        <v>No</v>
      </c>
      <c r="AR1083" s="3" t="str">
        <f t="shared" si="660"/>
        <v>No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 t="s">
        <v>6634</v>
      </c>
      <c r="AZ1083" t="s">
        <v>6637</v>
      </c>
      <c r="BA1083">
        <v>1</v>
      </c>
      <c r="BB1083" t="s">
        <v>6616</v>
      </c>
      <c r="BC1083" t="s">
        <v>6617</v>
      </c>
      <c r="BD1083" s="4" t="str">
        <f t="shared" si="661"/>
        <v>No</v>
      </c>
      <c r="BE1083" t="s">
        <v>6640</v>
      </c>
      <c r="BF1083" s="3" t="str">
        <f t="shared" si="662"/>
        <v>No</v>
      </c>
      <c r="BG1083" t="s">
        <v>6645</v>
      </c>
      <c r="BH1083" s="3" t="str">
        <f t="shared" si="663"/>
        <v>ROBINWOOD CIR</v>
      </c>
      <c r="BI1083" s="3" t="str">
        <f t="shared" si="664"/>
        <v>Callahan</v>
      </c>
      <c r="BJ1083" s="3" t="str">
        <f t="shared" si="665"/>
        <v>Florida</v>
      </c>
      <c r="BK1083" s="3">
        <f t="shared" si="666"/>
        <v>32011</v>
      </c>
      <c r="BL1083" s="3" t="str">
        <f t="shared" si="667"/>
        <v>ROBINWOOD CIR CALLAHAN FL 32011</v>
      </c>
      <c r="BM1083" s="3" t="str">
        <f t="shared" si="668"/>
        <v/>
      </c>
      <c r="BN1083" s="3" t="str">
        <f t="shared" si="669"/>
        <v>Pass</v>
      </c>
      <c r="BO1083" s="3" t="str">
        <f t="shared" si="670"/>
        <v>Yes</v>
      </c>
      <c r="BP1083" s="3" t="str">
        <f t="shared" si="671"/>
        <v>FV&lt;$10K</v>
      </c>
      <c r="BQ1083" t="s">
        <v>6650</v>
      </c>
      <c r="BR1083" s="3" t="str">
        <f t="shared" si="672"/>
        <v>No, &lt; $20K Lien</v>
      </c>
      <c r="BS1083" s="3" t="str">
        <f t="shared" si="673"/>
        <v>No, Lien &lt; $20K</v>
      </c>
      <c r="BT1083" t="s">
        <v>6650</v>
      </c>
      <c r="BU1083" s="3" t="str">
        <f t="shared" si="674"/>
        <v>No</v>
      </c>
      <c r="BV1083" s="3" t="str">
        <f t="shared" si="675"/>
        <v>No</v>
      </c>
      <c r="BW1083" s="3">
        <f t="shared" si="676"/>
        <v>1</v>
      </c>
      <c r="BX1083" s="3" t="str">
        <f t="shared" si="677"/>
        <v>No</v>
      </c>
      <c r="BY1083" s="3">
        <f t="shared" si="678"/>
        <v>15000</v>
      </c>
      <c r="BZ1083">
        <v>1</v>
      </c>
      <c r="CA1083" s="3">
        <f t="shared" si="679"/>
        <v>15000</v>
      </c>
      <c r="CC1083" s="3">
        <f t="shared" si="680"/>
        <v>0</v>
      </c>
      <c r="CD1083" s="3">
        <f t="shared" si="681"/>
        <v>0</v>
      </c>
      <c r="CE1083" s="3" t="str">
        <f t="shared" si="682"/>
        <v/>
      </c>
      <c r="CF1083" s="3" t="e">
        <f>HLOOKUP(CE1083,'Valuation Data'!$D$2:$K$5,4,FALSE)</f>
        <v>#N/A</v>
      </c>
      <c r="CG1083" s="3">
        <f t="shared" si="683"/>
        <v>15000</v>
      </c>
      <c r="CH1083" s="3" t="str">
        <f t="shared" si="684"/>
        <v>No</v>
      </c>
      <c r="CI1083" s="3" t="str">
        <f>VLOOKUP(R1083,'Use Codes &amp; County Type'!A:D,4,FALSE)</f>
        <v>V</v>
      </c>
      <c r="CJ1083" s="3" t="str">
        <f t="shared" si="685"/>
        <v>Yes</v>
      </c>
      <c r="CK1083" s="3" t="str">
        <f t="shared" si="686"/>
        <v>No</v>
      </c>
      <c r="CL1083" s="3">
        <f t="shared" si="687"/>
        <v>0</v>
      </c>
      <c r="CM1083" s="3">
        <f t="shared" si="688"/>
        <v>0</v>
      </c>
      <c r="CN1083" s="3">
        <f t="shared" si="689"/>
        <v>1498.7</v>
      </c>
      <c r="CO1083" s="3">
        <f t="shared" si="690"/>
        <v>-1498.7</v>
      </c>
      <c r="CP1083" s="3">
        <f t="shared" si="691"/>
        <v>9.991333333333334E-2</v>
      </c>
      <c r="CR1083" s="3" t="str">
        <f t="shared" si="692"/>
        <v>No</v>
      </c>
      <c r="CV1083" s="3" t="str">
        <f t="shared" si="693"/>
        <v>FMV&lt;$30K</v>
      </c>
      <c r="CW1083" s="3">
        <f t="shared" si="694"/>
        <v>1082</v>
      </c>
      <c r="CX1083" s="3">
        <f t="shared" si="695"/>
        <v>299.74</v>
      </c>
      <c r="CY1083" s="3" t="str">
        <f t="shared" si="696"/>
        <v>Ok</v>
      </c>
      <c r="CZ1083">
        <v>0</v>
      </c>
      <c r="DA1083">
        <v>0</v>
      </c>
    </row>
    <row r="1084" spans="1:105" x14ac:dyDescent="0.25">
      <c r="A1084">
        <v>1083</v>
      </c>
      <c r="B1084" t="s">
        <v>3</v>
      </c>
      <c r="C1084" t="s">
        <v>1192</v>
      </c>
      <c r="D1084">
        <v>165.85</v>
      </c>
      <c r="E1084">
        <v>2017</v>
      </c>
      <c r="F1084">
        <v>165.85</v>
      </c>
      <c r="G1084">
        <v>165.85</v>
      </c>
      <c r="H1084" s="3">
        <f t="shared" si="656"/>
        <v>0</v>
      </c>
      <c r="J1084" t="s">
        <v>2735</v>
      </c>
      <c r="K1084" t="s">
        <v>2738</v>
      </c>
      <c r="L1084">
        <v>32011</v>
      </c>
      <c r="M1084" t="s">
        <v>3532</v>
      </c>
      <c r="N1084" t="s">
        <v>4759</v>
      </c>
      <c r="O1084">
        <v>-81.828221044068499</v>
      </c>
      <c r="P1084">
        <v>30.554273441602898</v>
      </c>
      <c r="Q1084" t="s">
        <v>5551</v>
      </c>
      <c r="R1084">
        <v>0</v>
      </c>
      <c r="S1084" t="s">
        <v>6538</v>
      </c>
      <c r="T1084">
        <v>8001</v>
      </c>
      <c r="U1084" t="s">
        <v>6581</v>
      </c>
      <c r="V1084">
        <v>2017</v>
      </c>
      <c r="W1084">
        <v>7500</v>
      </c>
      <c r="X1084">
        <v>2017</v>
      </c>
      <c r="Y1084">
        <v>7500</v>
      </c>
      <c r="Z1084">
        <v>123.77</v>
      </c>
      <c r="AA1084" s="3">
        <f t="shared" si="657"/>
        <v>0.74627675610491406</v>
      </c>
      <c r="AB1084" t="s">
        <v>6616</v>
      </c>
      <c r="AC1084" t="s">
        <v>6616</v>
      </c>
      <c r="AD1084" t="s">
        <v>6616</v>
      </c>
      <c r="AE1084" t="s">
        <v>6616</v>
      </c>
      <c r="AF1084" t="s">
        <v>6616</v>
      </c>
      <c r="AG1084" t="s">
        <v>6616</v>
      </c>
      <c r="AI1084" t="s">
        <v>6618</v>
      </c>
      <c r="AJ1084" t="s">
        <v>6618</v>
      </c>
      <c r="AK1084" t="s">
        <v>6618</v>
      </c>
      <c r="AL1084" t="s">
        <v>6618</v>
      </c>
      <c r="AM1084" t="s">
        <v>6618</v>
      </c>
      <c r="AN1084" t="s">
        <v>6618</v>
      </c>
      <c r="AO1084" t="s">
        <v>6618</v>
      </c>
      <c r="AP1084" s="3" t="str">
        <f t="shared" si="658"/>
        <v>No</v>
      </c>
      <c r="AQ1084" s="3" t="str">
        <f t="shared" si="659"/>
        <v>No</v>
      </c>
      <c r="AR1084" s="3" t="str">
        <f t="shared" si="660"/>
        <v>No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 t="s">
        <v>6634</v>
      </c>
      <c r="AZ1084" t="s">
        <v>6637</v>
      </c>
      <c r="BA1084">
        <v>1</v>
      </c>
      <c r="BB1084" t="s">
        <v>6616</v>
      </c>
      <c r="BC1084" t="s">
        <v>6617</v>
      </c>
      <c r="BD1084" s="4" t="str">
        <f t="shared" si="661"/>
        <v>No</v>
      </c>
      <c r="BE1084" t="s">
        <v>6640</v>
      </c>
      <c r="BF1084" s="3" t="str">
        <f t="shared" si="662"/>
        <v>No</v>
      </c>
      <c r="BG1084" t="s">
        <v>6645</v>
      </c>
      <c r="BH1084" s="3" t="str">
        <f t="shared" si="663"/>
        <v>ROBINWOOD CIR</v>
      </c>
      <c r="BI1084" s="3" t="str">
        <f t="shared" si="664"/>
        <v>Callahan</v>
      </c>
      <c r="BJ1084" s="3" t="str">
        <f t="shared" si="665"/>
        <v>Florida</v>
      </c>
      <c r="BK1084" s="3">
        <f t="shared" si="666"/>
        <v>32011</v>
      </c>
      <c r="BL1084" s="3" t="str">
        <f t="shared" si="667"/>
        <v>ROBINWOOD CIR CALLAHAN FL 32011</v>
      </c>
      <c r="BM1084" s="3" t="str">
        <f t="shared" si="668"/>
        <v/>
      </c>
      <c r="BN1084" s="3" t="str">
        <f t="shared" si="669"/>
        <v>Pass</v>
      </c>
      <c r="BO1084" s="3" t="str">
        <f t="shared" si="670"/>
        <v>Yes</v>
      </c>
      <c r="BP1084" s="3" t="str">
        <f t="shared" si="671"/>
        <v>FV&lt;$10K</v>
      </c>
      <c r="BQ1084" t="s">
        <v>6650</v>
      </c>
      <c r="BR1084" s="3" t="str">
        <f t="shared" si="672"/>
        <v>No, &lt; $20K Lien</v>
      </c>
      <c r="BS1084" s="3" t="str">
        <f t="shared" si="673"/>
        <v>No, Lien &lt; $20K</v>
      </c>
      <c r="BT1084" t="s">
        <v>6650</v>
      </c>
      <c r="BU1084" s="3" t="str">
        <f t="shared" si="674"/>
        <v>No</v>
      </c>
      <c r="BV1084" s="3" t="str">
        <f t="shared" si="675"/>
        <v>No</v>
      </c>
      <c r="BW1084" s="3">
        <f t="shared" si="676"/>
        <v>1</v>
      </c>
      <c r="BX1084" s="3" t="str">
        <f t="shared" si="677"/>
        <v>No</v>
      </c>
      <c r="BY1084" s="3">
        <f t="shared" si="678"/>
        <v>7500</v>
      </c>
      <c r="BZ1084">
        <v>1</v>
      </c>
      <c r="CA1084" s="3">
        <f t="shared" si="679"/>
        <v>7500</v>
      </c>
      <c r="CC1084" s="3">
        <f t="shared" si="680"/>
        <v>0</v>
      </c>
      <c r="CD1084" s="3">
        <f t="shared" si="681"/>
        <v>0</v>
      </c>
      <c r="CE1084" s="3" t="str">
        <f t="shared" si="682"/>
        <v/>
      </c>
      <c r="CF1084" s="3" t="e">
        <f>HLOOKUP(CE1084,'Valuation Data'!$D$2:$K$5,4,FALSE)</f>
        <v>#N/A</v>
      </c>
      <c r="CG1084" s="3">
        <f t="shared" si="683"/>
        <v>7500</v>
      </c>
      <c r="CH1084" s="3" t="str">
        <f t="shared" si="684"/>
        <v>No</v>
      </c>
      <c r="CI1084" s="3" t="str">
        <f>VLOOKUP(R1084,'Use Codes &amp; County Type'!A:D,4,FALSE)</f>
        <v>V</v>
      </c>
      <c r="CJ1084" s="3" t="str">
        <f t="shared" si="685"/>
        <v>Yes</v>
      </c>
      <c r="CK1084" s="3" t="str">
        <f t="shared" si="686"/>
        <v>No</v>
      </c>
      <c r="CL1084" s="3">
        <f t="shared" si="687"/>
        <v>0</v>
      </c>
      <c r="CM1084" s="3">
        <f t="shared" si="688"/>
        <v>0</v>
      </c>
      <c r="CN1084" s="3">
        <f t="shared" si="689"/>
        <v>829.25</v>
      </c>
      <c r="CO1084" s="3">
        <f t="shared" si="690"/>
        <v>-829.25</v>
      </c>
      <c r="CP1084" s="3">
        <f t="shared" si="691"/>
        <v>0.11056666666666666</v>
      </c>
      <c r="CR1084" s="3" t="str">
        <f t="shared" si="692"/>
        <v>No</v>
      </c>
      <c r="CV1084" s="3" t="str">
        <f t="shared" si="693"/>
        <v>FMV&lt;$30K</v>
      </c>
      <c r="CW1084" s="3">
        <f t="shared" si="694"/>
        <v>1083</v>
      </c>
      <c r="CX1084" s="3">
        <f t="shared" si="695"/>
        <v>165.85</v>
      </c>
      <c r="CY1084" s="3" t="str">
        <f t="shared" si="696"/>
        <v>Ok</v>
      </c>
      <c r="CZ1084">
        <v>0</v>
      </c>
      <c r="DA1084">
        <v>0</v>
      </c>
    </row>
    <row r="1085" spans="1:105" x14ac:dyDescent="0.25">
      <c r="A1085">
        <v>1084</v>
      </c>
      <c r="B1085" t="s">
        <v>3</v>
      </c>
      <c r="C1085" t="s">
        <v>1193</v>
      </c>
      <c r="D1085">
        <v>165.85</v>
      </c>
      <c r="E1085">
        <v>2017</v>
      </c>
      <c r="F1085">
        <v>165.85</v>
      </c>
      <c r="G1085">
        <v>165.85</v>
      </c>
      <c r="H1085" s="3">
        <f t="shared" si="656"/>
        <v>0</v>
      </c>
      <c r="J1085" t="s">
        <v>2735</v>
      </c>
      <c r="K1085" t="s">
        <v>2738</v>
      </c>
      <c r="L1085">
        <v>32011</v>
      </c>
      <c r="M1085" t="s">
        <v>3532</v>
      </c>
      <c r="N1085" t="s">
        <v>4759</v>
      </c>
      <c r="O1085">
        <v>-81.828290991269597</v>
      </c>
      <c r="P1085">
        <v>30.554473748156799</v>
      </c>
      <c r="Q1085" t="s">
        <v>5550</v>
      </c>
      <c r="R1085">
        <v>0</v>
      </c>
      <c r="S1085" t="s">
        <v>6538</v>
      </c>
      <c r="T1085">
        <v>8001</v>
      </c>
      <c r="U1085" t="s">
        <v>6581</v>
      </c>
      <c r="V1085">
        <v>2017</v>
      </c>
      <c r="W1085">
        <v>7500</v>
      </c>
      <c r="X1085">
        <v>2017</v>
      </c>
      <c r="Y1085">
        <v>7500</v>
      </c>
      <c r="Z1085">
        <v>123.77</v>
      </c>
      <c r="AA1085" s="3">
        <f t="shared" si="657"/>
        <v>0.74627675610491406</v>
      </c>
      <c r="AB1085" t="s">
        <v>6616</v>
      </c>
      <c r="AC1085" t="s">
        <v>6616</v>
      </c>
      <c r="AD1085" t="s">
        <v>6616</v>
      </c>
      <c r="AE1085" t="s">
        <v>6616</v>
      </c>
      <c r="AF1085" t="s">
        <v>6616</v>
      </c>
      <c r="AG1085" t="s">
        <v>6616</v>
      </c>
      <c r="AI1085" t="s">
        <v>6618</v>
      </c>
      <c r="AJ1085" t="s">
        <v>6618</v>
      </c>
      <c r="AK1085" t="s">
        <v>6618</v>
      </c>
      <c r="AL1085" t="s">
        <v>6618</v>
      </c>
      <c r="AM1085" t="s">
        <v>6618</v>
      </c>
      <c r="AN1085" t="s">
        <v>6618</v>
      </c>
      <c r="AO1085" t="s">
        <v>6618</v>
      </c>
      <c r="AP1085" s="3" t="str">
        <f t="shared" si="658"/>
        <v>No</v>
      </c>
      <c r="AQ1085" s="3" t="str">
        <f t="shared" si="659"/>
        <v>No</v>
      </c>
      <c r="AR1085" s="3" t="str">
        <f t="shared" si="660"/>
        <v>No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 t="s">
        <v>6634</v>
      </c>
      <c r="AZ1085" t="s">
        <v>6637</v>
      </c>
      <c r="BA1085">
        <v>1</v>
      </c>
      <c r="BB1085" t="s">
        <v>6616</v>
      </c>
      <c r="BC1085" t="s">
        <v>6617</v>
      </c>
      <c r="BD1085" s="4" t="str">
        <f t="shared" si="661"/>
        <v>No</v>
      </c>
      <c r="BE1085" t="s">
        <v>6640</v>
      </c>
      <c r="BF1085" s="3" t="str">
        <f t="shared" si="662"/>
        <v>No</v>
      </c>
      <c r="BG1085" t="s">
        <v>6645</v>
      </c>
      <c r="BH1085" s="3" t="str">
        <f t="shared" si="663"/>
        <v>ROBINWOOD CIR</v>
      </c>
      <c r="BI1085" s="3" t="str">
        <f t="shared" si="664"/>
        <v>Callahan</v>
      </c>
      <c r="BJ1085" s="3" t="str">
        <f t="shared" si="665"/>
        <v>Florida</v>
      </c>
      <c r="BK1085" s="3">
        <f t="shared" si="666"/>
        <v>32011</v>
      </c>
      <c r="BL1085" s="3" t="str">
        <f t="shared" si="667"/>
        <v>ROBINWOOD CIR CALLAHAN FL 32011</v>
      </c>
      <c r="BM1085" s="3" t="str">
        <f t="shared" si="668"/>
        <v/>
      </c>
      <c r="BN1085" s="3" t="str">
        <f t="shared" si="669"/>
        <v>Pass</v>
      </c>
      <c r="BO1085" s="3" t="str">
        <f t="shared" si="670"/>
        <v>Yes</v>
      </c>
      <c r="BP1085" s="3" t="str">
        <f t="shared" si="671"/>
        <v>FV&lt;$10K</v>
      </c>
      <c r="BQ1085" t="s">
        <v>6650</v>
      </c>
      <c r="BR1085" s="3" t="str">
        <f t="shared" si="672"/>
        <v>No, &lt; $20K Lien</v>
      </c>
      <c r="BS1085" s="3" t="str">
        <f t="shared" si="673"/>
        <v>No, Lien &lt; $20K</v>
      </c>
      <c r="BT1085" t="s">
        <v>6650</v>
      </c>
      <c r="BU1085" s="3" t="str">
        <f t="shared" si="674"/>
        <v>No</v>
      </c>
      <c r="BV1085" s="3" t="str">
        <f t="shared" si="675"/>
        <v>No</v>
      </c>
      <c r="BW1085" s="3">
        <f t="shared" si="676"/>
        <v>1</v>
      </c>
      <c r="BX1085" s="3" t="str">
        <f t="shared" si="677"/>
        <v>No</v>
      </c>
      <c r="BY1085" s="3">
        <f t="shared" si="678"/>
        <v>7500</v>
      </c>
      <c r="BZ1085">
        <v>1</v>
      </c>
      <c r="CA1085" s="3">
        <f t="shared" si="679"/>
        <v>7500</v>
      </c>
      <c r="CC1085" s="3">
        <f t="shared" si="680"/>
        <v>0</v>
      </c>
      <c r="CD1085" s="3">
        <f t="shared" si="681"/>
        <v>0</v>
      </c>
      <c r="CE1085" s="3" t="str">
        <f t="shared" si="682"/>
        <v/>
      </c>
      <c r="CF1085" s="3" t="e">
        <f>HLOOKUP(CE1085,'Valuation Data'!$D$2:$K$5,4,FALSE)</f>
        <v>#N/A</v>
      </c>
      <c r="CG1085" s="3">
        <f t="shared" si="683"/>
        <v>7500</v>
      </c>
      <c r="CH1085" s="3" t="str">
        <f t="shared" si="684"/>
        <v>No</v>
      </c>
      <c r="CI1085" s="3" t="str">
        <f>VLOOKUP(R1085,'Use Codes &amp; County Type'!A:D,4,FALSE)</f>
        <v>V</v>
      </c>
      <c r="CJ1085" s="3" t="str">
        <f t="shared" si="685"/>
        <v>Yes</v>
      </c>
      <c r="CK1085" s="3" t="str">
        <f t="shared" si="686"/>
        <v>No</v>
      </c>
      <c r="CL1085" s="3">
        <f t="shared" si="687"/>
        <v>0</v>
      </c>
      <c r="CM1085" s="3">
        <f t="shared" si="688"/>
        <v>0</v>
      </c>
      <c r="CN1085" s="3">
        <f t="shared" si="689"/>
        <v>829.25</v>
      </c>
      <c r="CO1085" s="3">
        <f t="shared" si="690"/>
        <v>-829.25</v>
      </c>
      <c r="CP1085" s="3">
        <f t="shared" si="691"/>
        <v>0.11056666666666666</v>
      </c>
      <c r="CR1085" s="3" t="str">
        <f t="shared" si="692"/>
        <v>No</v>
      </c>
      <c r="CV1085" s="3" t="str">
        <f t="shared" si="693"/>
        <v>FMV&lt;$30K</v>
      </c>
      <c r="CW1085" s="3">
        <f t="shared" si="694"/>
        <v>1084</v>
      </c>
      <c r="CX1085" s="3">
        <f t="shared" si="695"/>
        <v>165.85</v>
      </c>
      <c r="CY1085" s="3" t="str">
        <f t="shared" si="696"/>
        <v>Ok</v>
      </c>
      <c r="CZ1085">
        <v>0</v>
      </c>
      <c r="DA1085">
        <v>0</v>
      </c>
    </row>
    <row r="1086" spans="1:105" x14ac:dyDescent="0.25">
      <c r="A1086">
        <v>1085</v>
      </c>
      <c r="B1086" t="s">
        <v>3</v>
      </c>
      <c r="C1086" t="s">
        <v>1194</v>
      </c>
      <c r="D1086">
        <v>287.95</v>
      </c>
      <c r="E1086">
        <v>2017</v>
      </c>
      <c r="F1086">
        <v>287.95</v>
      </c>
      <c r="G1086">
        <v>287.95</v>
      </c>
      <c r="H1086" s="3">
        <f t="shared" si="656"/>
        <v>0</v>
      </c>
      <c r="J1086" t="s">
        <v>2735</v>
      </c>
      <c r="K1086" t="s">
        <v>2738</v>
      </c>
      <c r="L1086">
        <v>32011</v>
      </c>
      <c r="M1086" t="s">
        <v>3495</v>
      </c>
      <c r="N1086" t="s">
        <v>4759</v>
      </c>
      <c r="O1086">
        <v>-81.832832055124101</v>
      </c>
      <c r="P1086">
        <v>30.554640671344199</v>
      </c>
      <c r="Q1086" t="s">
        <v>5552</v>
      </c>
      <c r="R1086">
        <v>0</v>
      </c>
      <c r="S1086" t="s">
        <v>6538</v>
      </c>
      <c r="T1086">
        <v>8001</v>
      </c>
      <c r="U1086" t="s">
        <v>6581</v>
      </c>
      <c r="V1086">
        <v>2017</v>
      </c>
      <c r="W1086">
        <v>14340</v>
      </c>
      <c r="X1086">
        <v>2017</v>
      </c>
      <c r="Y1086">
        <v>14340</v>
      </c>
      <c r="Z1086">
        <v>236.66</v>
      </c>
      <c r="AA1086" s="3">
        <f t="shared" si="657"/>
        <v>0.82187879840250044</v>
      </c>
      <c r="AB1086" t="s">
        <v>6616</v>
      </c>
      <c r="AC1086" t="s">
        <v>6616</v>
      </c>
      <c r="AD1086" t="s">
        <v>6616</v>
      </c>
      <c r="AE1086" t="s">
        <v>6616</v>
      </c>
      <c r="AF1086" t="s">
        <v>6616</v>
      </c>
      <c r="AG1086" t="s">
        <v>6616</v>
      </c>
      <c r="AH1086" t="s">
        <v>6616</v>
      </c>
      <c r="AI1086" t="s">
        <v>6618</v>
      </c>
      <c r="AJ1086" t="s">
        <v>6618</v>
      </c>
      <c r="AK1086" t="s">
        <v>6618</v>
      </c>
      <c r="AL1086" t="s">
        <v>6618</v>
      </c>
      <c r="AM1086" t="s">
        <v>6618</v>
      </c>
      <c r="AN1086" t="s">
        <v>6618</v>
      </c>
      <c r="AO1086" t="s">
        <v>6618</v>
      </c>
      <c r="AP1086" s="3" t="str">
        <f t="shared" si="658"/>
        <v>No</v>
      </c>
      <c r="AQ1086" s="3" t="str">
        <f t="shared" si="659"/>
        <v>No</v>
      </c>
      <c r="AR1086" s="3" t="str">
        <f t="shared" si="660"/>
        <v>No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 t="s">
        <v>6634</v>
      </c>
      <c r="AZ1086" t="s">
        <v>6637</v>
      </c>
      <c r="BA1086">
        <v>1</v>
      </c>
      <c r="BB1086" t="s">
        <v>6616</v>
      </c>
      <c r="BC1086" t="s">
        <v>6616</v>
      </c>
      <c r="BD1086" s="4" t="str">
        <f t="shared" si="661"/>
        <v>No</v>
      </c>
      <c r="BE1086" t="s">
        <v>6640</v>
      </c>
      <c r="BF1086" s="3" t="str">
        <f t="shared" si="662"/>
        <v>No</v>
      </c>
      <c r="BG1086" t="s">
        <v>6645</v>
      </c>
      <c r="BH1086" s="3" t="str">
        <f t="shared" si="663"/>
        <v>PICKETT ST</v>
      </c>
      <c r="BI1086" s="3" t="str">
        <f t="shared" si="664"/>
        <v>Callahan</v>
      </c>
      <c r="BJ1086" s="3" t="str">
        <f t="shared" si="665"/>
        <v>Florida</v>
      </c>
      <c r="BK1086" s="3">
        <f t="shared" si="666"/>
        <v>32011</v>
      </c>
      <c r="BL1086" s="3" t="str">
        <f t="shared" si="667"/>
        <v>PICKETT ST CALLAHAN FL 32011</v>
      </c>
      <c r="BM1086" s="3" t="str">
        <f t="shared" si="668"/>
        <v/>
      </c>
      <c r="BN1086" s="3" t="str">
        <f t="shared" si="669"/>
        <v>Pass</v>
      </c>
      <c r="BO1086" s="3" t="str">
        <f t="shared" si="670"/>
        <v>No</v>
      </c>
      <c r="BP1086" s="3" t="str">
        <f t="shared" si="671"/>
        <v>FV&lt;$10K</v>
      </c>
      <c r="BQ1086" t="s">
        <v>6650</v>
      </c>
      <c r="BR1086" s="3" t="str">
        <f t="shared" si="672"/>
        <v>No, &lt; $20K Lien</v>
      </c>
      <c r="BS1086" s="3" t="str">
        <f t="shared" si="673"/>
        <v>No, Lien &lt; $20K</v>
      </c>
      <c r="BT1086" t="s">
        <v>6650</v>
      </c>
      <c r="BU1086" s="3" t="str">
        <f t="shared" si="674"/>
        <v>No</v>
      </c>
      <c r="BV1086" s="3" t="str">
        <f t="shared" si="675"/>
        <v>No</v>
      </c>
      <c r="BW1086" s="3">
        <f t="shared" si="676"/>
        <v>1</v>
      </c>
      <c r="BX1086" s="3" t="str">
        <f t="shared" si="677"/>
        <v>No</v>
      </c>
      <c r="BY1086" s="3">
        <f t="shared" si="678"/>
        <v>14340</v>
      </c>
      <c r="BZ1086">
        <v>1</v>
      </c>
      <c r="CA1086" s="3">
        <f t="shared" si="679"/>
        <v>14340</v>
      </c>
      <c r="CC1086" s="3">
        <f t="shared" si="680"/>
        <v>0</v>
      </c>
      <c r="CD1086" s="3">
        <f t="shared" si="681"/>
        <v>0</v>
      </c>
      <c r="CE1086" s="3" t="str">
        <f t="shared" si="682"/>
        <v/>
      </c>
      <c r="CF1086" s="3" t="e">
        <f>HLOOKUP(CE1086,'Valuation Data'!$D$2:$K$5,4,FALSE)</f>
        <v>#N/A</v>
      </c>
      <c r="CG1086" s="3">
        <f t="shared" si="683"/>
        <v>14340</v>
      </c>
      <c r="CH1086" s="3" t="str">
        <f t="shared" si="684"/>
        <v>No</v>
      </c>
      <c r="CI1086" s="3" t="str">
        <f>VLOOKUP(R1086,'Use Codes &amp; County Type'!A:D,4,FALSE)</f>
        <v>V</v>
      </c>
      <c r="CJ1086" s="3" t="str">
        <f t="shared" si="685"/>
        <v>Yes</v>
      </c>
      <c r="CK1086" s="3" t="str">
        <f t="shared" si="686"/>
        <v>No</v>
      </c>
      <c r="CL1086" s="3">
        <f t="shared" si="687"/>
        <v>0</v>
      </c>
      <c r="CM1086" s="3">
        <f t="shared" si="688"/>
        <v>0</v>
      </c>
      <c r="CN1086" s="3">
        <f t="shared" si="689"/>
        <v>1439.75</v>
      </c>
      <c r="CO1086" s="3">
        <f t="shared" si="690"/>
        <v>-1439.75</v>
      </c>
      <c r="CP1086" s="3">
        <f t="shared" si="691"/>
        <v>0.10040097629009763</v>
      </c>
      <c r="CR1086" s="3" t="str">
        <f t="shared" si="692"/>
        <v>No</v>
      </c>
      <c r="CV1086" s="3" t="str">
        <f t="shared" si="693"/>
        <v>FMV&lt;$30K</v>
      </c>
      <c r="CW1086" s="3">
        <f t="shared" si="694"/>
        <v>1085</v>
      </c>
      <c r="CX1086" s="3">
        <f t="shared" si="695"/>
        <v>287.95</v>
      </c>
      <c r="CY1086" s="3" t="str">
        <f t="shared" si="696"/>
        <v>Ok</v>
      </c>
      <c r="CZ1086">
        <v>0</v>
      </c>
      <c r="DA1086">
        <v>0</v>
      </c>
    </row>
    <row r="1087" spans="1:105" x14ac:dyDescent="0.25">
      <c r="A1087">
        <v>1086</v>
      </c>
      <c r="B1087" t="s">
        <v>3</v>
      </c>
      <c r="C1087" t="s">
        <v>1195</v>
      </c>
      <c r="D1087">
        <v>235.73</v>
      </c>
      <c r="E1087">
        <v>2017</v>
      </c>
      <c r="F1087">
        <v>235.73</v>
      </c>
      <c r="G1087">
        <v>235.73</v>
      </c>
      <c r="H1087" s="3">
        <f t="shared" si="656"/>
        <v>0</v>
      </c>
      <c r="J1087" t="s">
        <v>2735</v>
      </c>
      <c r="K1087" t="s">
        <v>2738</v>
      </c>
      <c r="L1087">
        <v>32011</v>
      </c>
      <c r="M1087" t="s">
        <v>3495</v>
      </c>
      <c r="N1087" t="s">
        <v>4759</v>
      </c>
      <c r="O1087">
        <v>-81.8325675783192</v>
      </c>
      <c r="P1087">
        <v>30.553887769640099</v>
      </c>
      <c r="Q1087" t="s">
        <v>5552</v>
      </c>
      <c r="R1087">
        <v>0</v>
      </c>
      <c r="S1087" t="s">
        <v>6538</v>
      </c>
      <c r="T1087">
        <v>8001</v>
      </c>
      <c r="U1087" t="s">
        <v>6581</v>
      </c>
      <c r="V1087">
        <v>2017</v>
      </c>
      <c r="W1087">
        <v>10824</v>
      </c>
      <c r="X1087">
        <v>2017</v>
      </c>
      <c r="Y1087">
        <v>12300</v>
      </c>
      <c r="Z1087">
        <v>188.38</v>
      </c>
      <c r="AA1087" s="3">
        <f t="shared" si="657"/>
        <v>0.79913460314766893</v>
      </c>
      <c r="AB1087" t="s">
        <v>6616</v>
      </c>
      <c r="AC1087" t="s">
        <v>6616</v>
      </c>
      <c r="AD1087" t="s">
        <v>6616</v>
      </c>
      <c r="AE1087" t="s">
        <v>6616</v>
      </c>
      <c r="AF1087" t="s">
        <v>6616</v>
      </c>
      <c r="AG1087" t="s">
        <v>6616</v>
      </c>
      <c r="AH1087" t="s">
        <v>6616</v>
      </c>
      <c r="AI1087" t="s">
        <v>6618</v>
      </c>
      <c r="AJ1087" t="s">
        <v>6618</v>
      </c>
      <c r="AK1087" t="s">
        <v>6618</v>
      </c>
      <c r="AL1087" t="s">
        <v>6618</v>
      </c>
      <c r="AM1087" t="s">
        <v>6618</v>
      </c>
      <c r="AN1087" t="s">
        <v>6618</v>
      </c>
      <c r="AO1087" t="s">
        <v>6618</v>
      </c>
      <c r="AP1087" s="3" t="str">
        <f t="shared" si="658"/>
        <v>No</v>
      </c>
      <c r="AQ1087" s="3" t="str">
        <f t="shared" si="659"/>
        <v>No</v>
      </c>
      <c r="AR1087" s="3" t="str">
        <f t="shared" si="660"/>
        <v>No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 t="s">
        <v>6634</v>
      </c>
      <c r="AZ1087" t="s">
        <v>6637</v>
      </c>
      <c r="BA1087">
        <v>1</v>
      </c>
      <c r="BB1087" t="s">
        <v>6616</v>
      </c>
      <c r="BC1087" t="s">
        <v>6616</v>
      </c>
      <c r="BD1087" s="4" t="str">
        <f t="shared" si="661"/>
        <v>No</v>
      </c>
      <c r="BE1087" t="s">
        <v>6640</v>
      </c>
      <c r="BF1087" s="3" t="str">
        <f t="shared" si="662"/>
        <v>No</v>
      </c>
      <c r="BG1087" t="s">
        <v>6645</v>
      </c>
      <c r="BH1087" s="3" t="str">
        <f t="shared" si="663"/>
        <v>PICKETT ST</v>
      </c>
      <c r="BI1087" s="3" t="str">
        <f t="shared" si="664"/>
        <v>Callahan</v>
      </c>
      <c r="BJ1087" s="3" t="str">
        <f t="shared" si="665"/>
        <v>Florida</v>
      </c>
      <c r="BK1087" s="3">
        <f t="shared" si="666"/>
        <v>32011</v>
      </c>
      <c r="BL1087" s="3" t="str">
        <f t="shared" si="667"/>
        <v>PICKETT ST CALLAHAN FL 32011</v>
      </c>
      <c r="BM1087" s="3" t="str">
        <f t="shared" si="668"/>
        <v/>
      </c>
      <c r="BN1087" s="3" t="str">
        <f t="shared" si="669"/>
        <v>Pass</v>
      </c>
      <c r="BO1087" s="3" t="str">
        <f t="shared" si="670"/>
        <v>No</v>
      </c>
      <c r="BP1087" s="3" t="str">
        <f t="shared" si="671"/>
        <v>FV&lt;$10K</v>
      </c>
      <c r="BQ1087" t="s">
        <v>6650</v>
      </c>
      <c r="BR1087" s="3" t="str">
        <f t="shared" si="672"/>
        <v>No, &lt; $20K Lien</v>
      </c>
      <c r="BS1087" s="3" t="str">
        <f t="shared" si="673"/>
        <v>No, Lien &lt; $20K</v>
      </c>
      <c r="BT1087" t="s">
        <v>6650</v>
      </c>
      <c r="BU1087" s="3" t="str">
        <f t="shared" si="674"/>
        <v>No</v>
      </c>
      <c r="BV1087" s="3" t="str">
        <f t="shared" si="675"/>
        <v>No</v>
      </c>
      <c r="BW1087" s="3">
        <f t="shared" si="676"/>
        <v>1</v>
      </c>
      <c r="BX1087" s="3" t="str">
        <f t="shared" si="677"/>
        <v>No</v>
      </c>
      <c r="BY1087" s="3">
        <f t="shared" si="678"/>
        <v>10824</v>
      </c>
      <c r="BZ1087">
        <v>1</v>
      </c>
      <c r="CA1087" s="3">
        <f t="shared" si="679"/>
        <v>10824</v>
      </c>
      <c r="CC1087" s="3">
        <f t="shared" si="680"/>
        <v>0</v>
      </c>
      <c r="CD1087" s="3">
        <f t="shared" si="681"/>
        <v>0</v>
      </c>
      <c r="CE1087" s="3" t="str">
        <f t="shared" si="682"/>
        <v/>
      </c>
      <c r="CF1087" s="3" t="e">
        <f>HLOOKUP(CE1087,'Valuation Data'!$D$2:$K$5,4,FALSE)</f>
        <v>#N/A</v>
      </c>
      <c r="CG1087" s="3">
        <f t="shared" si="683"/>
        <v>10824</v>
      </c>
      <c r="CH1087" s="3" t="str">
        <f t="shared" si="684"/>
        <v>No</v>
      </c>
      <c r="CI1087" s="3" t="str">
        <f>VLOOKUP(R1087,'Use Codes &amp; County Type'!A:D,4,FALSE)</f>
        <v>V</v>
      </c>
      <c r="CJ1087" s="3" t="str">
        <f t="shared" si="685"/>
        <v>Yes</v>
      </c>
      <c r="CK1087" s="3" t="str">
        <f t="shared" si="686"/>
        <v>No</v>
      </c>
      <c r="CL1087" s="3">
        <f t="shared" si="687"/>
        <v>0</v>
      </c>
      <c r="CM1087" s="3">
        <f t="shared" si="688"/>
        <v>0</v>
      </c>
      <c r="CN1087" s="3">
        <f t="shared" si="689"/>
        <v>1178.6499999999999</v>
      </c>
      <c r="CO1087" s="3">
        <f t="shared" si="690"/>
        <v>-1178.6499999999999</v>
      </c>
      <c r="CP1087" s="3">
        <f t="shared" si="691"/>
        <v>0.10889227642276421</v>
      </c>
      <c r="CR1087" s="3" t="str">
        <f t="shared" si="692"/>
        <v>No</v>
      </c>
      <c r="CV1087" s="3" t="str">
        <f t="shared" si="693"/>
        <v>FMV&lt;$30K</v>
      </c>
      <c r="CW1087" s="3">
        <f t="shared" si="694"/>
        <v>1086</v>
      </c>
      <c r="CX1087" s="3">
        <f t="shared" si="695"/>
        <v>235.73</v>
      </c>
      <c r="CY1087" s="3" t="str">
        <f t="shared" si="696"/>
        <v>Ok</v>
      </c>
      <c r="CZ1087">
        <v>0</v>
      </c>
      <c r="DA1087">
        <v>0</v>
      </c>
    </row>
    <row r="1088" spans="1:105" x14ac:dyDescent="0.25">
      <c r="A1088">
        <v>1087</v>
      </c>
      <c r="B1088" t="s">
        <v>3</v>
      </c>
      <c r="C1088" t="s">
        <v>1196</v>
      </c>
      <c r="D1088">
        <v>800.9</v>
      </c>
      <c r="E1088">
        <v>2017</v>
      </c>
      <c r="F1088">
        <v>800.9</v>
      </c>
      <c r="G1088">
        <v>800.9</v>
      </c>
      <c r="H1088" s="3">
        <f t="shared" si="656"/>
        <v>0</v>
      </c>
      <c r="J1088" t="s">
        <v>2735</v>
      </c>
      <c r="K1088" t="s">
        <v>2738</v>
      </c>
      <c r="L1088">
        <v>32011</v>
      </c>
      <c r="M1088" t="s">
        <v>3102</v>
      </c>
      <c r="N1088" t="s">
        <v>4759</v>
      </c>
      <c r="O1088">
        <v>-81.829628884421595</v>
      </c>
      <c r="P1088">
        <v>30.555073329620601</v>
      </c>
      <c r="Q1088" t="s">
        <v>5552</v>
      </c>
      <c r="R1088">
        <v>0</v>
      </c>
      <c r="S1088" t="s">
        <v>6538</v>
      </c>
      <c r="T1088">
        <v>8001</v>
      </c>
      <c r="U1088" t="s">
        <v>6581</v>
      </c>
      <c r="V1088">
        <v>2017</v>
      </c>
      <c r="W1088">
        <v>43080</v>
      </c>
      <c r="X1088">
        <v>2017</v>
      </c>
      <c r="Y1088">
        <v>43080</v>
      </c>
      <c r="Z1088">
        <v>710.96</v>
      </c>
      <c r="AA1088" s="3">
        <f t="shared" si="657"/>
        <v>0.8877013359970034</v>
      </c>
      <c r="AB1088" t="s">
        <v>6616</v>
      </c>
      <c r="AC1088" t="s">
        <v>6616</v>
      </c>
      <c r="AD1088" t="s">
        <v>6616</v>
      </c>
      <c r="AE1088" t="s">
        <v>6616</v>
      </c>
      <c r="AF1088" t="s">
        <v>6616</v>
      </c>
      <c r="AG1088" t="s">
        <v>6616</v>
      </c>
      <c r="AH1088" t="s">
        <v>6616</v>
      </c>
      <c r="AI1088" t="s">
        <v>6618</v>
      </c>
      <c r="AJ1088" t="s">
        <v>6618</v>
      </c>
      <c r="AK1088" t="s">
        <v>6618</v>
      </c>
      <c r="AL1088" t="s">
        <v>6618</v>
      </c>
      <c r="AM1088" t="s">
        <v>6618</v>
      </c>
      <c r="AN1088" t="s">
        <v>6618</v>
      </c>
      <c r="AO1088" t="s">
        <v>6618</v>
      </c>
      <c r="AP1088" s="3" t="str">
        <f t="shared" si="658"/>
        <v>No</v>
      </c>
      <c r="AQ1088" s="3" t="str">
        <f t="shared" si="659"/>
        <v>No</v>
      </c>
      <c r="AR1088" s="3" t="str">
        <f t="shared" si="660"/>
        <v>No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 t="s">
        <v>6634</v>
      </c>
      <c r="AZ1088" t="s">
        <v>6638</v>
      </c>
      <c r="BA1088">
        <v>1</v>
      </c>
      <c r="BB1088" t="s">
        <v>6616</v>
      </c>
      <c r="BC1088" t="s">
        <v>6616</v>
      </c>
      <c r="BD1088" s="4" t="str">
        <f t="shared" si="661"/>
        <v>No</v>
      </c>
      <c r="BE1088" t="s">
        <v>6640</v>
      </c>
      <c r="BF1088" s="3" t="str">
        <f t="shared" si="662"/>
        <v>No</v>
      </c>
      <c r="BG1088" t="s">
        <v>6645</v>
      </c>
      <c r="BH1088" s="3" t="str">
        <f t="shared" si="663"/>
        <v>FIFTH AV</v>
      </c>
      <c r="BI1088" s="3" t="str">
        <f t="shared" si="664"/>
        <v>Callahan</v>
      </c>
      <c r="BJ1088" s="3" t="str">
        <f t="shared" si="665"/>
        <v>Florida</v>
      </c>
      <c r="BK1088" s="3">
        <f t="shared" si="666"/>
        <v>32011</v>
      </c>
      <c r="BL1088" s="3" t="str">
        <f t="shared" si="667"/>
        <v>FIFTH AV CALLAHAN FL 32011</v>
      </c>
      <c r="BM1088" s="3" t="str">
        <f t="shared" si="668"/>
        <v/>
      </c>
      <c r="BN1088" s="3" t="str">
        <f t="shared" si="669"/>
        <v>Pass</v>
      </c>
      <c r="BO1088" s="3" t="str">
        <f t="shared" si="670"/>
        <v>No</v>
      </c>
      <c r="BP1088" s="3" t="str">
        <f t="shared" si="671"/>
        <v>FV&lt;$10K</v>
      </c>
      <c r="BQ1088" t="s">
        <v>6650</v>
      </c>
      <c r="BR1088" s="3" t="str">
        <f t="shared" si="672"/>
        <v>No, &lt; $20K Lien</v>
      </c>
      <c r="BS1088" s="3" t="str">
        <f t="shared" si="673"/>
        <v>No, Lien &lt; $20K</v>
      </c>
      <c r="BT1088" t="s">
        <v>6650</v>
      </c>
      <c r="BU1088" s="3" t="str">
        <f t="shared" si="674"/>
        <v>No</v>
      </c>
      <c r="BV1088" s="3" t="str">
        <f t="shared" si="675"/>
        <v>No</v>
      </c>
      <c r="BW1088" s="3">
        <f t="shared" si="676"/>
        <v>1</v>
      </c>
      <c r="BX1088" s="3" t="str">
        <f t="shared" si="677"/>
        <v>No</v>
      </c>
      <c r="BY1088" s="3">
        <f t="shared" si="678"/>
        <v>43080</v>
      </c>
      <c r="BZ1088">
        <v>1</v>
      </c>
      <c r="CA1088" s="3">
        <f t="shared" si="679"/>
        <v>43080</v>
      </c>
      <c r="CC1088" s="3">
        <f t="shared" si="680"/>
        <v>0</v>
      </c>
      <c r="CD1088" s="3">
        <f t="shared" si="681"/>
        <v>0</v>
      </c>
      <c r="CE1088" s="3" t="str">
        <f t="shared" si="682"/>
        <v/>
      </c>
      <c r="CF1088" s="3" t="e">
        <f>HLOOKUP(CE1088,'Valuation Data'!$D$2:$K$5,4,FALSE)</f>
        <v>#N/A</v>
      </c>
      <c r="CG1088" s="3">
        <f t="shared" si="683"/>
        <v>43080</v>
      </c>
      <c r="CH1088" s="3" t="str">
        <f t="shared" si="684"/>
        <v>No</v>
      </c>
      <c r="CI1088" s="3" t="str">
        <f>VLOOKUP(R1088,'Use Codes &amp; County Type'!A:D,4,FALSE)</f>
        <v>V</v>
      </c>
      <c r="CJ1088" s="3" t="str">
        <f t="shared" si="685"/>
        <v>Yes</v>
      </c>
      <c r="CK1088" s="3" t="str">
        <f t="shared" si="686"/>
        <v>No</v>
      </c>
      <c r="CL1088" s="3">
        <f t="shared" si="687"/>
        <v>0</v>
      </c>
      <c r="CM1088" s="3">
        <f t="shared" si="688"/>
        <v>0</v>
      </c>
      <c r="CN1088" s="3">
        <f t="shared" si="689"/>
        <v>4004.5</v>
      </c>
      <c r="CO1088" s="3">
        <f t="shared" si="690"/>
        <v>-4004.5</v>
      </c>
      <c r="CP1088" s="3">
        <f t="shared" si="691"/>
        <v>9.2954967502321267E-2</v>
      </c>
      <c r="CR1088" s="3" t="str">
        <f t="shared" si="692"/>
        <v>No</v>
      </c>
      <c r="CV1088" s="3" t="str">
        <f t="shared" si="693"/>
        <v>Vacant, No Sales Data</v>
      </c>
      <c r="CW1088" s="3">
        <f t="shared" si="694"/>
        <v>1087</v>
      </c>
      <c r="CX1088" s="3">
        <f t="shared" si="695"/>
        <v>800.9</v>
      </c>
      <c r="CY1088" s="3" t="str">
        <f t="shared" si="696"/>
        <v>Ok</v>
      </c>
      <c r="CZ1088">
        <v>0</v>
      </c>
      <c r="DA1088">
        <v>0</v>
      </c>
    </row>
    <row r="1089" spans="1:105" x14ac:dyDescent="0.25">
      <c r="A1089">
        <v>1088</v>
      </c>
      <c r="B1089" t="s">
        <v>3</v>
      </c>
      <c r="C1089" t="s">
        <v>1197</v>
      </c>
      <c r="D1089">
        <v>952.98</v>
      </c>
      <c r="E1089">
        <v>2017</v>
      </c>
      <c r="F1089">
        <v>952.98</v>
      </c>
      <c r="G1089">
        <v>952.98</v>
      </c>
      <c r="H1089" s="3">
        <f t="shared" si="656"/>
        <v>0</v>
      </c>
      <c r="J1089" t="s">
        <v>2735</v>
      </c>
      <c r="K1089" t="s">
        <v>2738</v>
      </c>
      <c r="L1089">
        <v>32011</v>
      </c>
      <c r="M1089" t="s">
        <v>3495</v>
      </c>
      <c r="N1089" t="s">
        <v>4759</v>
      </c>
      <c r="O1089">
        <v>-81.829739151357401</v>
      </c>
      <c r="P1089">
        <v>30.553569245282201</v>
      </c>
      <c r="Q1089" t="s">
        <v>5552</v>
      </c>
      <c r="R1089">
        <v>0</v>
      </c>
      <c r="S1089" t="s">
        <v>6538</v>
      </c>
      <c r="T1089">
        <v>8001</v>
      </c>
      <c r="U1089" t="s">
        <v>6581</v>
      </c>
      <c r="V1089">
        <v>2017</v>
      </c>
      <c r="W1089">
        <v>51600</v>
      </c>
      <c r="X1089">
        <v>2017</v>
      </c>
      <c r="Y1089">
        <v>51600</v>
      </c>
      <c r="Z1089">
        <v>851.57</v>
      </c>
      <c r="AA1089" s="3">
        <f t="shared" si="657"/>
        <v>0.89358643413293037</v>
      </c>
      <c r="AB1089" t="s">
        <v>6616</v>
      </c>
      <c r="AC1089" t="s">
        <v>6616</v>
      </c>
      <c r="AD1089" t="s">
        <v>6616</v>
      </c>
      <c r="AE1089" t="s">
        <v>6616</v>
      </c>
      <c r="AF1089" t="s">
        <v>6616</v>
      </c>
      <c r="AG1089" t="s">
        <v>6616</v>
      </c>
      <c r="AH1089" t="s">
        <v>6616</v>
      </c>
      <c r="AI1089" t="s">
        <v>6618</v>
      </c>
      <c r="AJ1089" t="s">
        <v>6618</v>
      </c>
      <c r="AK1089" t="s">
        <v>6618</v>
      </c>
      <c r="AL1089" t="s">
        <v>6618</v>
      </c>
      <c r="AM1089" t="s">
        <v>6618</v>
      </c>
      <c r="AN1089" t="s">
        <v>6618</v>
      </c>
      <c r="AO1089" t="s">
        <v>6618</v>
      </c>
      <c r="AP1089" s="3" t="str">
        <f t="shared" si="658"/>
        <v>No</v>
      </c>
      <c r="AQ1089" s="3" t="str">
        <f t="shared" si="659"/>
        <v>No</v>
      </c>
      <c r="AR1089" s="3" t="str">
        <f t="shared" si="660"/>
        <v>No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 t="s">
        <v>6634</v>
      </c>
      <c r="AZ1089" t="s">
        <v>6637</v>
      </c>
      <c r="BA1089">
        <v>1</v>
      </c>
      <c r="BB1089" t="s">
        <v>6616</v>
      </c>
      <c r="BC1089" t="s">
        <v>6616</v>
      </c>
      <c r="BD1089" s="4" t="str">
        <f t="shared" si="661"/>
        <v>No</v>
      </c>
      <c r="BE1089" t="s">
        <v>6640</v>
      </c>
      <c r="BF1089" s="3" t="str">
        <f t="shared" si="662"/>
        <v>No</v>
      </c>
      <c r="BG1089" t="s">
        <v>6645</v>
      </c>
      <c r="BH1089" s="3" t="str">
        <f t="shared" si="663"/>
        <v>PICKETT ST</v>
      </c>
      <c r="BI1089" s="3" t="str">
        <f t="shared" si="664"/>
        <v>Callahan</v>
      </c>
      <c r="BJ1089" s="3" t="str">
        <f t="shared" si="665"/>
        <v>Florida</v>
      </c>
      <c r="BK1089" s="3">
        <f t="shared" si="666"/>
        <v>32011</v>
      </c>
      <c r="BL1089" s="3" t="str">
        <f t="shared" si="667"/>
        <v>PICKETT ST CALLAHAN FL 32011</v>
      </c>
      <c r="BM1089" s="3" t="str">
        <f t="shared" si="668"/>
        <v/>
      </c>
      <c r="BN1089" s="3" t="str">
        <f t="shared" si="669"/>
        <v>Pass</v>
      </c>
      <c r="BO1089" s="3" t="str">
        <f t="shared" si="670"/>
        <v>No</v>
      </c>
      <c r="BP1089" s="3" t="str">
        <f t="shared" si="671"/>
        <v>FV&lt;$10K</v>
      </c>
      <c r="BQ1089" t="s">
        <v>6650</v>
      </c>
      <c r="BR1089" s="3" t="str">
        <f t="shared" si="672"/>
        <v>No, &lt; $20K Lien</v>
      </c>
      <c r="BS1089" s="3" t="str">
        <f t="shared" si="673"/>
        <v>No, Lien &lt; $20K</v>
      </c>
      <c r="BT1089" t="s">
        <v>6650</v>
      </c>
      <c r="BU1089" s="3" t="str">
        <f t="shared" si="674"/>
        <v>No</v>
      </c>
      <c r="BV1089" s="3" t="str">
        <f t="shared" si="675"/>
        <v>No</v>
      </c>
      <c r="BW1089" s="3">
        <f t="shared" si="676"/>
        <v>1</v>
      </c>
      <c r="BX1089" s="3" t="str">
        <f t="shared" si="677"/>
        <v>No</v>
      </c>
      <c r="BY1089" s="3">
        <f t="shared" si="678"/>
        <v>51600</v>
      </c>
      <c r="BZ1089">
        <v>1</v>
      </c>
      <c r="CA1089" s="3">
        <f t="shared" si="679"/>
        <v>51600</v>
      </c>
      <c r="CC1089" s="3">
        <f t="shared" si="680"/>
        <v>0</v>
      </c>
      <c r="CD1089" s="3">
        <f t="shared" si="681"/>
        <v>0</v>
      </c>
      <c r="CE1089" s="3" t="str">
        <f t="shared" si="682"/>
        <v/>
      </c>
      <c r="CF1089" s="3" t="e">
        <f>HLOOKUP(CE1089,'Valuation Data'!$D$2:$K$5,4,FALSE)</f>
        <v>#N/A</v>
      </c>
      <c r="CG1089" s="3">
        <f t="shared" si="683"/>
        <v>51600</v>
      </c>
      <c r="CH1089" s="3" t="str">
        <f t="shared" si="684"/>
        <v>No</v>
      </c>
      <c r="CI1089" s="3" t="str">
        <f>VLOOKUP(R1089,'Use Codes &amp; County Type'!A:D,4,FALSE)</f>
        <v>V</v>
      </c>
      <c r="CJ1089" s="3" t="str">
        <f t="shared" si="685"/>
        <v>Yes</v>
      </c>
      <c r="CK1089" s="3" t="str">
        <f t="shared" si="686"/>
        <v>No</v>
      </c>
      <c r="CL1089" s="3">
        <f t="shared" si="687"/>
        <v>0</v>
      </c>
      <c r="CM1089" s="3">
        <f t="shared" si="688"/>
        <v>0</v>
      </c>
      <c r="CN1089" s="3">
        <f t="shared" si="689"/>
        <v>4764.8999999999996</v>
      </c>
      <c r="CO1089" s="3">
        <f t="shared" si="690"/>
        <v>-4764.8999999999996</v>
      </c>
      <c r="CP1089" s="3">
        <f t="shared" si="691"/>
        <v>9.234302325581395E-2</v>
      </c>
      <c r="CR1089" s="3" t="str">
        <f t="shared" si="692"/>
        <v>No</v>
      </c>
      <c r="CV1089" s="3" t="str">
        <f t="shared" si="693"/>
        <v>Vacant, No Sales Data</v>
      </c>
      <c r="CW1089" s="3">
        <f t="shared" si="694"/>
        <v>1088</v>
      </c>
      <c r="CX1089" s="3">
        <f t="shared" si="695"/>
        <v>952.98</v>
      </c>
      <c r="CY1089" s="3" t="str">
        <f t="shared" si="696"/>
        <v>Ok</v>
      </c>
      <c r="CZ1089">
        <v>0</v>
      </c>
      <c r="DA1089">
        <v>0</v>
      </c>
    </row>
    <row r="1090" spans="1:105" x14ac:dyDescent="0.25">
      <c r="A1090">
        <v>1089</v>
      </c>
      <c r="B1090" t="s">
        <v>3</v>
      </c>
      <c r="C1090" t="s">
        <v>1198</v>
      </c>
      <c r="D1090">
        <v>1157.6300000000001</v>
      </c>
      <c r="E1090">
        <v>2017</v>
      </c>
      <c r="F1090" t="e">
        <f>NA()</f>
        <v>#N/A</v>
      </c>
      <c r="G1090" t="e">
        <f>NA()</f>
        <v>#N/A</v>
      </c>
      <c r="H1090" s="3" t="e">
        <f t="shared" ref="H1090:H1153" si="697">D1090+D1090-F1090-G1090</f>
        <v>#N/A</v>
      </c>
      <c r="I1090" t="e">
        <f>NA()</f>
        <v>#N/A</v>
      </c>
      <c r="J1090" t="e">
        <f>NA()</f>
        <v>#N/A</v>
      </c>
      <c r="K1090" t="e">
        <f>NA()</f>
        <v>#N/A</v>
      </c>
      <c r="L1090" t="e">
        <f>NA()</f>
        <v>#N/A</v>
      </c>
      <c r="M1090" t="e">
        <f>NA()</f>
        <v>#N/A</v>
      </c>
      <c r="N1090" t="e">
        <f>NA()</f>
        <v>#N/A</v>
      </c>
      <c r="O1090" t="e">
        <f>NA()</f>
        <v>#N/A</v>
      </c>
      <c r="P1090" t="e">
        <f>NA()</f>
        <v>#N/A</v>
      </c>
      <c r="Q1090" t="e">
        <f>NA()</f>
        <v>#N/A</v>
      </c>
      <c r="R1090">
        <v>2</v>
      </c>
      <c r="S1090" t="s">
        <v>6535</v>
      </c>
      <c r="T1090" t="e">
        <f>NA()</f>
        <v>#N/A</v>
      </c>
      <c r="U1090" t="e">
        <f>NA()</f>
        <v>#N/A</v>
      </c>
      <c r="V1090">
        <v>2017</v>
      </c>
      <c r="W1090">
        <v>89178</v>
      </c>
      <c r="X1090" t="e">
        <f>NA()</f>
        <v>#N/A</v>
      </c>
      <c r="Y1090" t="e">
        <f>NA()</f>
        <v>#N/A</v>
      </c>
      <c r="Z1090" t="e">
        <f>NA()</f>
        <v>#N/A</v>
      </c>
      <c r="AA1090" s="3">
        <f t="shared" ref="AA1090:AA1153" si="698">IFERROR(Z1090/D1090,)</f>
        <v>0</v>
      </c>
      <c r="AI1090" t="e">
        <f>NA()</f>
        <v>#N/A</v>
      </c>
      <c r="AJ1090" t="e">
        <f>NA()</f>
        <v>#N/A</v>
      </c>
      <c r="AK1090" t="e">
        <f>NA()</f>
        <v>#N/A</v>
      </c>
      <c r="AL1090" t="e">
        <f>NA()</f>
        <v>#N/A</v>
      </c>
      <c r="AM1090" t="e">
        <f>NA()</f>
        <v>#N/A</v>
      </c>
      <c r="AN1090" t="e">
        <f>NA()</f>
        <v>#N/A</v>
      </c>
      <c r="AO1090" t="e">
        <f>NA()</f>
        <v>#N/A</v>
      </c>
      <c r="AP1090" s="3" t="str">
        <f t="shared" ref="AP1090:AP1153" si="699">IF(OR(COUNTIF(AB1090:AH1090,"Yes")&gt;0,COUNTIF(AB1090:AH1090,"C")&gt;0),"Yes","No")</f>
        <v>No</v>
      </c>
      <c r="AQ1090" s="3" t="str">
        <f t="shared" ref="AQ1090:AQ1153" si="700">IF(COUNTIF(AI1090:AO1090,"C")&gt;0,"Yes","No")</f>
        <v>No</v>
      </c>
      <c r="AR1090" s="3" t="str">
        <f t="shared" ref="AR1090:AR1153" si="701">IF(AP1090="Yes","Yes","No")</f>
        <v>No</v>
      </c>
      <c r="AS1090" t="e">
        <f>NA()</f>
        <v>#N/A</v>
      </c>
      <c r="AT1090" t="e">
        <f>NA()</f>
        <v>#N/A</v>
      </c>
      <c r="AU1090" t="e">
        <f>NA()</f>
        <v>#N/A</v>
      </c>
      <c r="AV1090" t="e">
        <f>NA()</f>
        <v>#N/A</v>
      </c>
      <c r="AW1090" t="e">
        <f>NA()</f>
        <v>#N/A</v>
      </c>
      <c r="AX1090" t="e">
        <f>NA()</f>
        <v>#N/A</v>
      </c>
      <c r="AY1090" t="e">
        <f>NA()</f>
        <v>#N/A</v>
      </c>
      <c r="AZ1090" t="e">
        <f>NA()</f>
        <v>#N/A</v>
      </c>
      <c r="BA1090">
        <v>0</v>
      </c>
      <c r="BB1090" t="s">
        <v>6617</v>
      </c>
      <c r="BC1090" t="e">
        <f>NA()</f>
        <v>#N/A</v>
      </c>
      <c r="BD1090" s="4" t="str">
        <f t="shared" ref="BD1090:BD1153" si="702">IFERROR(IF(AW1090&gt;0,"Yes","No"),"No")</f>
        <v>No</v>
      </c>
      <c r="BE1090" t="e">
        <f>NA()</f>
        <v>#N/A</v>
      </c>
      <c r="BF1090" s="3" t="str">
        <f t="shared" ref="BF1090:BF1153" si="703">IFERROR(IF(BE1090="Without Environmental Issues","No","Yes"),"No")</f>
        <v>No</v>
      </c>
      <c r="BG1090" t="e">
        <f>NA()</f>
        <v>#N/A</v>
      </c>
      <c r="BH1090" s="3" t="e">
        <f t="shared" ref="BH1090:BH1153" si="704">M1090</f>
        <v>#N/A</v>
      </c>
      <c r="BI1090" s="3" t="e">
        <f t="shared" ref="BI1090:BI1153" si="705">PROPER(J1090)</f>
        <v>#N/A</v>
      </c>
      <c r="BJ1090" s="3" t="e">
        <f t="shared" ref="BJ1090:BJ1153" si="706">PROPER(K1090)</f>
        <v>#N/A</v>
      </c>
      <c r="BK1090" s="3" t="e">
        <f t="shared" ref="BK1090:BK1153" si="707">L1090</f>
        <v>#N/A</v>
      </c>
      <c r="BL1090" s="3" t="e">
        <f t="shared" ref="BL1090:BL1153" si="708">CONCATENATE(M1090," ",N1090)</f>
        <v>#N/A</v>
      </c>
      <c r="BM1090" s="3" t="e">
        <f t="shared" ref="BM1090:BM1153" si="709">IF(AU1090&gt;0,"L","")</f>
        <v>#N/A</v>
      </c>
      <c r="BN1090" s="3" t="str">
        <f t="shared" ref="BN1090:BN1153" si="710">IF(D1090&lt;150,"Lien&lt;$150","Pass")</f>
        <v>Pass</v>
      </c>
      <c r="BO1090" s="3" t="e">
        <f t="shared" ref="BO1090:BO1153" si="711">IF(BC1090="Yes","Yes","No")</f>
        <v>#N/A</v>
      </c>
      <c r="BP1090" s="3" t="str">
        <f t="shared" ref="BP1090:BP1153" si="712">IF(D1090&gt;10000,IF(OR(I1090="",I1090=0,BI1090="",BI1090=0,BK1090=0),"Bad Address","Pass"),"FV&lt;$10K")</f>
        <v>FV&lt;$10K</v>
      </c>
      <c r="BQ1090" t="s">
        <v>6650</v>
      </c>
      <c r="BR1090" s="3" t="str">
        <f t="shared" ref="BR1090:BR1153" si="713">IF(D1090&gt;20000,IF(OR(BD1090="Yes",BF1090="Yes"),"Yes","No"),"No, &lt; $20K Lien")</f>
        <v>No, &lt; $20K Lien</v>
      </c>
      <c r="BS1090" s="3" t="str">
        <f t="shared" ref="BS1090:BS1153" si="714">IF(D1090&gt;20000,IF(IFERROR(IF(BG1090="None","No","Yes"),"No")="Yes","Yes","No"),"No, Lien &lt; $20K")</f>
        <v>No, Lien &lt; $20K</v>
      </c>
      <c r="BT1090" t="s">
        <v>6650</v>
      </c>
      <c r="BU1090" s="3" t="str">
        <f t="shared" ref="BU1090:BU1153" si="715">IF(E1090="","N/A",IF(OR(E1090&lt;2014,AR1090="Yes"),"Yes","No"))</f>
        <v>No</v>
      </c>
      <c r="BV1090" s="3" t="str">
        <f t="shared" ref="BV1090:BV1153" si="716">IFERROR(IF(COUNTIF(C:C,C1090)&gt;1,"Yes","No"),"No")</f>
        <v>No</v>
      </c>
      <c r="BW1090" s="3">
        <f t="shared" ref="BW1090:BW1153" si="717">BA1090</f>
        <v>0</v>
      </c>
      <c r="BX1090" s="3" t="str">
        <f t="shared" ref="BX1090:BX1153" si="718">IF(AND(OR(CI1090="S",CI1090="R",CI1090="C"),CH1090="Yes",BW1090&gt;2),"Yes",IF(AND(OR(CI1090="S",CI1090="R",CI1090="C"),CH1090="No",BW1090&gt;1),"Yes",IF(AND(CI1090="V",CH1090="Yes",BW1090&gt;0),"Yes","No")))</f>
        <v>No</v>
      </c>
      <c r="BY1090" s="3">
        <f t="shared" ref="BY1090:BY1153" si="719">VALUE(W1090)</f>
        <v>89178</v>
      </c>
      <c r="BZ1090">
        <v>1</v>
      </c>
      <c r="CA1090" s="3">
        <f t="shared" ref="CA1090:CA1153" si="720">BY1090/BZ1090</f>
        <v>89178</v>
      </c>
      <c r="CC1090" s="3" t="e">
        <f t="shared" ref="CC1090:CC1153" si="721">AS1090</f>
        <v>#N/A</v>
      </c>
      <c r="CD1090" s="3" t="e">
        <f t="shared" ref="CD1090:CD1153" si="722">VALUE(AT1090)</f>
        <v>#N/A</v>
      </c>
      <c r="CE1090" s="3" t="str">
        <f t="shared" ref="CE1090:CE1153" si="723">IFERROR(IF(CD1090&gt;1000,YEAR(CC1090),""),"")</f>
        <v/>
      </c>
      <c r="CF1090" s="3" t="e">
        <f>HLOOKUP(CE1090,'Valuation Data'!$D$2:$K$5,4,FALSE)</f>
        <v>#N/A</v>
      </c>
      <c r="CG1090" s="3">
        <f t="shared" ref="CG1090:CG1153" si="724">IF(CB1090&gt;0,MIN(IFERROR(MIN(CD1090*CF1090,CA1090),CA1090),CB1090),IFERROR(MIN(CD1090*CF1090,CA1090),CA1090))</f>
        <v>89178</v>
      </c>
      <c r="CH1090" s="3" t="str">
        <f t="shared" ref="CH1090:CH1153" si="725">IFERROR(IF(AND(OR(CI1090="S",CI1090="R",CI1090="C",CI1090="V"),CF1090&gt;0),"Yes","No"),"No")</f>
        <v>No</v>
      </c>
      <c r="CI1090" s="3" t="str">
        <f>VLOOKUP(R1090,'Use Codes &amp; County Type'!A:D,4,FALSE)</f>
        <v>R</v>
      </c>
      <c r="CJ1090" s="3" t="str">
        <f t="shared" ref="CJ1090:CJ1153" si="726">IF(AND(CH1090="No",CI1090="V"),"Yes","No")</f>
        <v>No</v>
      </c>
      <c r="CK1090" s="3" t="str">
        <f t="shared" ref="CK1090:CK1153" si="727">IF(OR(BB1090="Yes",BB1090=""),"Yes","No")</f>
        <v>Yes</v>
      </c>
      <c r="CL1090" s="3">
        <f t="shared" ref="CL1090:CL1153" si="728">IF(AND(OR(CI1090="S",CI1090="R",CI1090="C"),CH1090="Yes",CK1090="Yes"),75%,IF(AND(OR(CI1090="S",CI1090="R"),CH1090="Yes",CK1090="No"),40%,IF(AND(OR(CI1090="S",CI1090="R",CI1090="C"),CH1090="No",CK1090="Yes"),67%,IF(AND(OR(CI1090="S",CI1090="R"),CH1090="No",CK1090="No"),35%,IF(AND(CI1090="C",CH1090="Yes"),35%,IF(AND(CI1090="C",CH1090="No"),30%,IF(AND(CH1090="Yes",CI1090="V"),10%,0%)))))))</f>
        <v>0.67</v>
      </c>
      <c r="CM1090" s="3">
        <f t="shared" ref="CM1090:CM1153" si="729">CG1090*CL1090</f>
        <v>59749.26</v>
      </c>
      <c r="CN1090" s="3" t="e">
        <f t="shared" ref="CN1090:CN1153" si="730">D1090+(BA1090+3)*MAX(D1090,Z1090)</f>
        <v>#N/A</v>
      </c>
      <c r="CO1090" s="3" t="e">
        <f t="shared" ref="CO1090:CO1153" si="731">CM1090-CN1090</f>
        <v>#N/A</v>
      </c>
      <c r="CP1090" s="3" t="e">
        <f t="shared" ref="CP1090:CP1153" si="732">+CN1090/CG1090</f>
        <v>#N/A</v>
      </c>
      <c r="CR1090" s="3" t="e">
        <f t="shared" ref="CR1090:CR1153" si="733">IF(AND(CV1090="*Bid",D1090&gt;49999),"Google","No")</f>
        <v>#N/A</v>
      </c>
      <c r="CV1090" s="3" t="e">
        <f t="shared" ref="CV1090:CV1153" si="734">IF(BN1090="Lien&lt;$150","Lien&lt;$150",IF(OR(BU1090="Yes",BV1090="Yes"),"County Held Lien",IF(CG1090&lt;30000,"FMV&lt;$30K",IF(BR1090="Yes","EPA",IF(BS1090="Yes","CDD",IF(BT1090="High","Flood",IF(BX1090="Yes","Too Many Priors",IF(CJ1090="Yes","Vacant, No Sales Data",IF(CO1090&lt;0,"Neg Solv Premium",IF(BP1090="Bad Address","Bad Address",IF(CQ1090="Bad","Bad Data",IF(CS1090="Bad","Bad Google",IF(CT1090="Redeemed","Redeemed",IF(CU1090="Data Change","Data Change","*Bid"))))))))))))))</f>
        <v>#N/A</v>
      </c>
      <c r="CW1090" s="3">
        <f t="shared" ref="CW1090:CW1153" si="735">VALUE(A1090)</f>
        <v>1089</v>
      </c>
      <c r="CX1090" s="3">
        <f t="shared" ref="CX1090:CX1153" si="736">VALUE(D1090)</f>
        <v>1157.6300000000001</v>
      </c>
      <c r="CY1090" s="3" t="e">
        <f t="shared" ref="CY1090:CY1153" si="737">IF(AND(CV1090="*Bid",CX1090&gt;75000),"Check","Ok")</f>
        <v>#N/A</v>
      </c>
      <c r="CZ1090" t="e">
        <f>NA()</f>
        <v>#N/A</v>
      </c>
      <c r="DA1090" t="e">
        <f>NA()</f>
        <v>#N/A</v>
      </c>
    </row>
    <row r="1091" spans="1:105" x14ac:dyDescent="0.25">
      <c r="A1091">
        <v>1090</v>
      </c>
      <c r="B1091" t="s">
        <v>3</v>
      </c>
      <c r="C1091" t="s">
        <v>1199</v>
      </c>
      <c r="D1091">
        <v>525.63</v>
      </c>
      <c r="E1091">
        <v>2017</v>
      </c>
      <c r="F1091">
        <v>525.63</v>
      </c>
      <c r="G1091">
        <v>525.63</v>
      </c>
      <c r="H1091" s="3">
        <f t="shared" si="697"/>
        <v>0</v>
      </c>
      <c r="J1091" t="s">
        <v>2735</v>
      </c>
      <c r="K1091" t="s">
        <v>2738</v>
      </c>
      <c r="L1091">
        <v>32011</v>
      </c>
      <c r="M1091" t="s">
        <v>3399</v>
      </c>
      <c r="N1091" t="s">
        <v>4759</v>
      </c>
      <c r="O1091">
        <v>-81.822891815418203</v>
      </c>
      <c r="P1091">
        <v>30.574875136330899</v>
      </c>
      <c r="Q1091" t="s">
        <v>5371</v>
      </c>
      <c r="R1091">
        <v>0</v>
      </c>
      <c r="S1091" t="s">
        <v>6538</v>
      </c>
      <c r="T1091">
        <v>8001</v>
      </c>
      <c r="U1091" t="s">
        <v>6581</v>
      </c>
      <c r="V1091">
        <v>2017</v>
      </c>
      <c r="W1091">
        <v>30150</v>
      </c>
      <c r="X1091">
        <v>2017</v>
      </c>
      <c r="Y1091">
        <v>30150</v>
      </c>
      <c r="Z1091">
        <v>456.43</v>
      </c>
      <c r="AA1091" s="3">
        <f t="shared" si="698"/>
        <v>0.86834845804082716</v>
      </c>
      <c r="AB1091" t="s">
        <v>6616</v>
      </c>
      <c r="AC1091" t="s">
        <v>6616</v>
      </c>
      <c r="AD1091" t="s">
        <v>6616</v>
      </c>
      <c r="AE1091" t="s">
        <v>6616</v>
      </c>
      <c r="AF1091" t="s">
        <v>6616</v>
      </c>
      <c r="AG1091" t="s">
        <v>6616</v>
      </c>
      <c r="AH1091" t="s">
        <v>6616</v>
      </c>
      <c r="AI1091" t="s">
        <v>6618</v>
      </c>
      <c r="AJ1091" t="s">
        <v>6618</v>
      </c>
      <c r="AK1091" t="s">
        <v>6618</v>
      </c>
      <c r="AL1091" t="s">
        <v>6618</v>
      </c>
      <c r="AM1091" t="s">
        <v>6618</v>
      </c>
      <c r="AN1091" t="s">
        <v>6618</v>
      </c>
      <c r="AO1091" t="s">
        <v>6618</v>
      </c>
      <c r="AP1091" s="3" t="str">
        <f t="shared" si="699"/>
        <v>No</v>
      </c>
      <c r="AQ1091" s="3" t="str">
        <f t="shared" si="700"/>
        <v>No</v>
      </c>
      <c r="AR1091" s="3" t="str">
        <f t="shared" si="701"/>
        <v>No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 t="s">
        <v>6634</v>
      </c>
      <c r="AZ1091" t="s">
        <v>6637</v>
      </c>
      <c r="BA1091">
        <v>1</v>
      </c>
      <c r="BB1091" t="s">
        <v>6616</v>
      </c>
      <c r="BC1091" t="s">
        <v>6616</v>
      </c>
      <c r="BD1091" s="4" t="str">
        <f t="shared" si="702"/>
        <v>No</v>
      </c>
      <c r="BE1091" t="s">
        <v>6640</v>
      </c>
      <c r="BF1091" s="3" t="str">
        <f t="shared" si="703"/>
        <v>No</v>
      </c>
      <c r="BG1091" t="s">
        <v>6645</v>
      </c>
      <c r="BH1091" s="3" t="str">
        <f t="shared" si="704"/>
        <v>SR 200</v>
      </c>
      <c r="BI1091" s="3" t="str">
        <f t="shared" si="705"/>
        <v>Callahan</v>
      </c>
      <c r="BJ1091" s="3" t="str">
        <f t="shared" si="706"/>
        <v>Florida</v>
      </c>
      <c r="BK1091" s="3">
        <f t="shared" si="707"/>
        <v>32011</v>
      </c>
      <c r="BL1091" s="3" t="str">
        <f t="shared" si="708"/>
        <v>SR 200 CALLAHAN FL 32011</v>
      </c>
      <c r="BM1091" s="3" t="str">
        <f t="shared" si="709"/>
        <v/>
      </c>
      <c r="BN1091" s="3" t="str">
        <f t="shared" si="710"/>
        <v>Pass</v>
      </c>
      <c r="BO1091" s="3" t="str">
        <f t="shared" si="711"/>
        <v>No</v>
      </c>
      <c r="BP1091" s="3" t="str">
        <f t="shared" si="712"/>
        <v>FV&lt;$10K</v>
      </c>
      <c r="BQ1091" t="s">
        <v>6650</v>
      </c>
      <c r="BR1091" s="3" t="str">
        <f t="shared" si="713"/>
        <v>No, &lt; $20K Lien</v>
      </c>
      <c r="BS1091" s="3" t="str">
        <f t="shared" si="714"/>
        <v>No, Lien &lt; $20K</v>
      </c>
      <c r="BT1091" t="s">
        <v>6650</v>
      </c>
      <c r="BU1091" s="3" t="str">
        <f t="shared" si="715"/>
        <v>No</v>
      </c>
      <c r="BV1091" s="3" t="str">
        <f t="shared" si="716"/>
        <v>No</v>
      </c>
      <c r="BW1091" s="3">
        <f t="shared" si="717"/>
        <v>1</v>
      </c>
      <c r="BX1091" s="3" t="str">
        <f t="shared" si="718"/>
        <v>No</v>
      </c>
      <c r="BY1091" s="3">
        <f t="shared" si="719"/>
        <v>30150</v>
      </c>
      <c r="BZ1091">
        <v>1</v>
      </c>
      <c r="CA1091" s="3">
        <f t="shared" si="720"/>
        <v>30150</v>
      </c>
      <c r="CC1091" s="3">
        <f t="shared" si="721"/>
        <v>0</v>
      </c>
      <c r="CD1091" s="3">
        <f t="shared" si="722"/>
        <v>0</v>
      </c>
      <c r="CE1091" s="3" t="str">
        <f t="shared" si="723"/>
        <v/>
      </c>
      <c r="CF1091" s="3" t="e">
        <f>HLOOKUP(CE1091,'Valuation Data'!$D$2:$K$5,4,FALSE)</f>
        <v>#N/A</v>
      </c>
      <c r="CG1091" s="3">
        <f t="shared" si="724"/>
        <v>30150</v>
      </c>
      <c r="CH1091" s="3" t="str">
        <f t="shared" si="725"/>
        <v>No</v>
      </c>
      <c r="CI1091" s="3" t="str">
        <f>VLOOKUP(R1091,'Use Codes &amp; County Type'!A:D,4,FALSE)</f>
        <v>V</v>
      </c>
      <c r="CJ1091" s="3" t="str">
        <f t="shared" si="726"/>
        <v>Yes</v>
      </c>
      <c r="CK1091" s="3" t="str">
        <f t="shared" si="727"/>
        <v>No</v>
      </c>
      <c r="CL1091" s="3">
        <f t="shared" si="728"/>
        <v>0</v>
      </c>
      <c r="CM1091" s="3">
        <f t="shared" si="729"/>
        <v>0</v>
      </c>
      <c r="CN1091" s="3">
        <f t="shared" si="730"/>
        <v>2628.15</v>
      </c>
      <c r="CO1091" s="3">
        <f t="shared" si="731"/>
        <v>-2628.15</v>
      </c>
      <c r="CP1091" s="3">
        <f t="shared" si="732"/>
        <v>8.7169154228855725E-2</v>
      </c>
      <c r="CR1091" s="3" t="str">
        <f t="shared" si="733"/>
        <v>No</v>
      </c>
      <c r="CV1091" s="3" t="str">
        <f t="shared" si="734"/>
        <v>Vacant, No Sales Data</v>
      </c>
      <c r="CW1091" s="3">
        <f t="shared" si="735"/>
        <v>1090</v>
      </c>
      <c r="CX1091" s="3">
        <f t="shared" si="736"/>
        <v>525.63</v>
      </c>
      <c r="CY1091" s="3" t="str">
        <f t="shared" si="737"/>
        <v>Ok</v>
      </c>
      <c r="CZ1091">
        <v>0</v>
      </c>
      <c r="DA1091">
        <v>0</v>
      </c>
    </row>
    <row r="1092" spans="1:105" x14ac:dyDescent="0.25">
      <c r="A1092">
        <v>1091</v>
      </c>
      <c r="B1092" t="s">
        <v>3</v>
      </c>
      <c r="C1092" t="s">
        <v>1200</v>
      </c>
      <c r="D1092">
        <v>670.53</v>
      </c>
      <c r="E1092">
        <v>2017</v>
      </c>
      <c r="F1092">
        <v>670.53</v>
      </c>
      <c r="G1092">
        <v>670.53</v>
      </c>
      <c r="H1092" s="3">
        <f t="shared" si="697"/>
        <v>0</v>
      </c>
      <c r="I1092">
        <v>45064</v>
      </c>
      <c r="J1092" t="s">
        <v>2735</v>
      </c>
      <c r="K1092" t="s">
        <v>2738</v>
      </c>
      <c r="L1092">
        <v>32011</v>
      </c>
      <c r="M1092" t="s">
        <v>3428</v>
      </c>
      <c r="N1092" t="s">
        <v>4759</v>
      </c>
      <c r="O1092">
        <v>-81.835469131351402</v>
      </c>
      <c r="P1092">
        <v>30.573424998076799</v>
      </c>
      <c r="Q1092" t="s">
        <v>5553</v>
      </c>
      <c r="R1092">
        <v>0</v>
      </c>
      <c r="S1092" t="s">
        <v>6538</v>
      </c>
      <c r="T1092">
        <v>8001</v>
      </c>
      <c r="U1092" t="s">
        <v>6581</v>
      </c>
      <c r="V1092">
        <v>2017</v>
      </c>
      <c r="W1092">
        <v>39000</v>
      </c>
      <c r="X1092">
        <v>2017</v>
      </c>
      <c r="Y1092">
        <v>39000</v>
      </c>
      <c r="Z1092">
        <v>590.41</v>
      </c>
      <c r="AA1092" s="3">
        <f t="shared" si="698"/>
        <v>0.88051243046545269</v>
      </c>
      <c r="AC1092" t="s">
        <v>6616</v>
      </c>
      <c r="AD1092" t="s">
        <v>6616</v>
      </c>
      <c r="AI1092" t="s">
        <v>6618</v>
      </c>
      <c r="AJ1092" t="s">
        <v>6618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 s="3" t="str">
        <f t="shared" si="699"/>
        <v>No</v>
      </c>
      <c r="AQ1092" s="3" t="str">
        <f t="shared" si="700"/>
        <v>No</v>
      </c>
      <c r="AR1092" s="3" t="str">
        <f t="shared" si="701"/>
        <v>No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4</v>
      </c>
      <c r="AY1092" t="s">
        <v>6636</v>
      </c>
      <c r="AZ1092" t="s">
        <v>6638</v>
      </c>
      <c r="BA1092">
        <v>0</v>
      </c>
      <c r="BB1092" t="s">
        <v>6616</v>
      </c>
      <c r="BC1092" t="s">
        <v>6616</v>
      </c>
      <c r="BD1092" s="4" t="str">
        <f t="shared" si="702"/>
        <v>No</v>
      </c>
      <c r="BE1092" t="s">
        <v>6640</v>
      </c>
      <c r="BF1092" s="3" t="str">
        <f t="shared" si="703"/>
        <v>No</v>
      </c>
      <c r="BG1092" t="s">
        <v>6645</v>
      </c>
      <c r="BH1092" s="3" t="str">
        <f t="shared" si="704"/>
        <v>45064 COLSON RD</v>
      </c>
      <c r="BI1092" s="3" t="str">
        <f t="shared" si="705"/>
        <v>Callahan</v>
      </c>
      <c r="BJ1092" s="3" t="str">
        <f t="shared" si="706"/>
        <v>Florida</v>
      </c>
      <c r="BK1092" s="3">
        <f t="shared" si="707"/>
        <v>32011</v>
      </c>
      <c r="BL1092" s="3" t="str">
        <f t="shared" si="708"/>
        <v>45064 COLSON RD CALLAHAN FL 32011</v>
      </c>
      <c r="BM1092" s="3" t="str">
        <f t="shared" si="709"/>
        <v/>
      </c>
      <c r="BN1092" s="3" t="str">
        <f t="shared" si="710"/>
        <v>Pass</v>
      </c>
      <c r="BO1092" s="3" t="str">
        <f t="shared" si="711"/>
        <v>No</v>
      </c>
      <c r="BP1092" s="3" t="str">
        <f t="shared" si="712"/>
        <v>FV&lt;$10K</v>
      </c>
      <c r="BQ1092" t="s">
        <v>6650</v>
      </c>
      <c r="BR1092" s="3" t="str">
        <f t="shared" si="713"/>
        <v>No, &lt; $20K Lien</v>
      </c>
      <c r="BS1092" s="3" t="str">
        <f t="shared" si="714"/>
        <v>No, Lien &lt; $20K</v>
      </c>
      <c r="BT1092" t="s">
        <v>6650</v>
      </c>
      <c r="BU1092" s="3" t="str">
        <f t="shared" si="715"/>
        <v>No</v>
      </c>
      <c r="BV1092" s="3" t="str">
        <f t="shared" si="716"/>
        <v>No</v>
      </c>
      <c r="BW1092" s="3">
        <f t="shared" si="717"/>
        <v>0</v>
      </c>
      <c r="BX1092" s="3" t="str">
        <f t="shared" si="718"/>
        <v>No</v>
      </c>
      <c r="BY1092" s="3">
        <f t="shared" si="719"/>
        <v>39000</v>
      </c>
      <c r="BZ1092">
        <v>1</v>
      </c>
      <c r="CA1092" s="3">
        <f t="shared" si="720"/>
        <v>39000</v>
      </c>
      <c r="CC1092" s="3">
        <f t="shared" si="721"/>
        <v>0</v>
      </c>
      <c r="CD1092" s="3">
        <f t="shared" si="722"/>
        <v>0</v>
      </c>
      <c r="CE1092" s="3" t="str">
        <f t="shared" si="723"/>
        <v/>
      </c>
      <c r="CF1092" s="3" t="e">
        <f>HLOOKUP(CE1092,'Valuation Data'!$D$2:$K$5,4,FALSE)</f>
        <v>#N/A</v>
      </c>
      <c r="CG1092" s="3">
        <f t="shared" si="724"/>
        <v>39000</v>
      </c>
      <c r="CH1092" s="3" t="str">
        <f t="shared" si="725"/>
        <v>No</v>
      </c>
      <c r="CI1092" s="3" t="str">
        <f>VLOOKUP(R1092,'Use Codes &amp; County Type'!A:D,4,FALSE)</f>
        <v>V</v>
      </c>
      <c r="CJ1092" s="3" t="str">
        <f t="shared" si="726"/>
        <v>Yes</v>
      </c>
      <c r="CK1092" s="3" t="str">
        <f t="shared" si="727"/>
        <v>No</v>
      </c>
      <c r="CL1092" s="3">
        <f t="shared" si="728"/>
        <v>0</v>
      </c>
      <c r="CM1092" s="3">
        <f t="shared" si="729"/>
        <v>0</v>
      </c>
      <c r="CN1092" s="3">
        <f t="shared" si="730"/>
        <v>2682.12</v>
      </c>
      <c r="CO1092" s="3">
        <f t="shared" si="731"/>
        <v>-2682.12</v>
      </c>
      <c r="CP1092" s="3">
        <f t="shared" si="732"/>
        <v>6.8772307692307688E-2</v>
      </c>
      <c r="CR1092" s="3" t="str">
        <f t="shared" si="733"/>
        <v>No</v>
      </c>
      <c r="CV1092" s="3" t="str">
        <f t="shared" si="734"/>
        <v>Vacant, No Sales Data</v>
      </c>
      <c r="CW1092" s="3">
        <f t="shared" si="735"/>
        <v>1091</v>
      </c>
      <c r="CX1092" s="3">
        <f t="shared" si="736"/>
        <v>670.53</v>
      </c>
      <c r="CY1092" s="3" t="str">
        <f t="shared" si="737"/>
        <v>Ok</v>
      </c>
      <c r="CZ1092">
        <v>0</v>
      </c>
      <c r="DA1092">
        <v>0</v>
      </c>
    </row>
    <row r="1093" spans="1:105" x14ac:dyDescent="0.25">
      <c r="A1093">
        <v>1092</v>
      </c>
      <c r="B1093" t="s">
        <v>3</v>
      </c>
      <c r="C1093" t="s">
        <v>1201</v>
      </c>
      <c r="D1093">
        <v>1991.03</v>
      </c>
      <c r="E1093">
        <v>2017</v>
      </c>
      <c r="F1093">
        <v>1991.03</v>
      </c>
      <c r="G1093">
        <v>1991.03</v>
      </c>
      <c r="H1093" s="3">
        <f t="shared" si="697"/>
        <v>0</v>
      </c>
      <c r="I1093">
        <v>45050</v>
      </c>
      <c r="J1093" t="s">
        <v>2735</v>
      </c>
      <c r="K1093" t="s">
        <v>2738</v>
      </c>
      <c r="L1093">
        <v>32011</v>
      </c>
      <c r="M1093" t="s">
        <v>3539</v>
      </c>
      <c r="N1093" t="s">
        <v>4759</v>
      </c>
      <c r="O1093">
        <v>-81.835743320785696</v>
      </c>
      <c r="P1093">
        <v>30.5730030680831</v>
      </c>
      <c r="Q1093" t="s">
        <v>5554</v>
      </c>
      <c r="R1093">
        <v>27</v>
      </c>
      <c r="S1093" t="s">
        <v>6556</v>
      </c>
      <c r="T1093">
        <v>2023</v>
      </c>
      <c r="U1093" t="s">
        <v>6593</v>
      </c>
      <c r="V1093">
        <v>2017</v>
      </c>
      <c r="W1093">
        <v>119653</v>
      </c>
      <c r="X1093">
        <v>2017</v>
      </c>
      <c r="Y1093">
        <v>119653</v>
      </c>
      <c r="Z1093">
        <v>1811.4</v>
      </c>
      <c r="AA1093" s="3">
        <f t="shared" si="698"/>
        <v>0.9097803649367413</v>
      </c>
      <c r="AB1093" t="s">
        <v>6616</v>
      </c>
      <c r="AC1093" t="s">
        <v>6616</v>
      </c>
      <c r="AD1093" t="s">
        <v>6616</v>
      </c>
      <c r="AE1093" t="s">
        <v>6616</v>
      </c>
      <c r="AF1093" t="s">
        <v>6616</v>
      </c>
      <c r="AG1093" t="s">
        <v>6616</v>
      </c>
      <c r="AH1093" t="s">
        <v>6616</v>
      </c>
      <c r="AI1093" t="s">
        <v>6618</v>
      </c>
      <c r="AJ1093" t="s">
        <v>6618</v>
      </c>
      <c r="AK1093" t="s">
        <v>6618</v>
      </c>
      <c r="AL1093" t="s">
        <v>6618</v>
      </c>
      <c r="AM1093" t="s">
        <v>6618</v>
      </c>
      <c r="AN1093" t="s">
        <v>6618</v>
      </c>
      <c r="AO1093" t="s">
        <v>6618</v>
      </c>
      <c r="AP1093" s="3" t="str">
        <f t="shared" si="699"/>
        <v>No</v>
      </c>
      <c r="AQ1093" s="3" t="str">
        <f t="shared" si="700"/>
        <v>No</v>
      </c>
      <c r="AR1093" s="3" t="str">
        <f t="shared" si="701"/>
        <v>No</v>
      </c>
      <c r="AS1093">
        <v>0</v>
      </c>
      <c r="AT1093">
        <v>0</v>
      </c>
      <c r="AU1093">
        <v>75000</v>
      </c>
      <c r="AV1093" t="s">
        <v>6622</v>
      </c>
      <c r="AW1093">
        <v>0</v>
      </c>
      <c r="AX1093">
        <v>4</v>
      </c>
      <c r="AY1093" t="s">
        <v>6636</v>
      </c>
      <c r="AZ1093" t="s">
        <v>6638</v>
      </c>
      <c r="BA1093">
        <v>1</v>
      </c>
      <c r="BB1093" t="s">
        <v>6616</v>
      </c>
      <c r="BC1093" t="s">
        <v>6616</v>
      </c>
      <c r="BD1093" s="4" t="str">
        <f t="shared" si="702"/>
        <v>No</v>
      </c>
      <c r="BE1093" t="s">
        <v>6643</v>
      </c>
      <c r="BF1093" s="3" t="str">
        <f t="shared" si="703"/>
        <v>Yes</v>
      </c>
      <c r="BG1093" t="s">
        <v>6645</v>
      </c>
      <c r="BH1093" s="3" t="str">
        <f t="shared" si="704"/>
        <v>45050 HISTORICAL LN</v>
      </c>
      <c r="BI1093" s="3" t="str">
        <f t="shared" si="705"/>
        <v>Callahan</v>
      </c>
      <c r="BJ1093" s="3" t="str">
        <f t="shared" si="706"/>
        <v>Florida</v>
      </c>
      <c r="BK1093" s="3">
        <f t="shared" si="707"/>
        <v>32011</v>
      </c>
      <c r="BL1093" s="3" t="str">
        <f t="shared" si="708"/>
        <v>45050 HISTORICAL LN CALLAHAN FL 32011</v>
      </c>
      <c r="BM1093" s="3" t="str">
        <f t="shared" si="709"/>
        <v>L</v>
      </c>
      <c r="BN1093" s="3" t="str">
        <f t="shared" si="710"/>
        <v>Pass</v>
      </c>
      <c r="BO1093" s="3" t="str">
        <f t="shared" si="711"/>
        <v>No</v>
      </c>
      <c r="BP1093" s="3" t="str">
        <f t="shared" si="712"/>
        <v>FV&lt;$10K</v>
      </c>
      <c r="BQ1093" t="s">
        <v>6650</v>
      </c>
      <c r="BR1093" s="3" t="str">
        <f t="shared" si="713"/>
        <v>No, &lt; $20K Lien</v>
      </c>
      <c r="BS1093" s="3" t="str">
        <f t="shared" si="714"/>
        <v>No, Lien &lt; $20K</v>
      </c>
      <c r="BT1093" t="s">
        <v>6650</v>
      </c>
      <c r="BU1093" s="3" t="str">
        <f t="shared" si="715"/>
        <v>No</v>
      </c>
      <c r="BV1093" s="3" t="str">
        <f t="shared" si="716"/>
        <v>No</v>
      </c>
      <c r="BW1093" s="3">
        <f t="shared" si="717"/>
        <v>1</v>
      </c>
      <c r="BX1093" s="3" t="str">
        <f t="shared" si="718"/>
        <v>No</v>
      </c>
      <c r="BY1093" s="3">
        <f t="shared" si="719"/>
        <v>119653</v>
      </c>
      <c r="BZ1093">
        <v>1</v>
      </c>
      <c r="CA1093" s="3">
        <f t="shared" si="720"/>
        <v>119653</v>
      </c>
      <c r="CC1093" s="3">
        <f t="shared" si="721"/>
        <v>0</v>
      </c>
      <c r="CD1093" s="3">
        <f t="shared" si="722"/>
        <v>0</v>
      </c>
      <c r="CE1093" s="3" t="str">
        <f t="shared" si="723"/>
        <v/>
      </c>
      <c r="CF1093" s="3" t="e">
        <f>HLOOKUP(CE1093,'Valuation Data'!$D$2:$K$5,4,FALSE)</f>
        <v>#N/A</v>
      </c>
      <c r="CG1093" s="3">
        <f t="shared" si="724"/>
        <v>119653</v>
      </c>
      <c r="CH1093" s="3" t="str">
        <f t="shared" si="725"/>
        <v>No</v>
      </c>
      <c r="CI1093" s="3" t="str">
        <f>VLOOKUP(R1093,'Use Codes &amp; County Type'!A:D,4,FALSE)</f>
        <v>C</v>
      </c>
      <c r="CJ1093" s="3" t="str">
        <f t="shared" si="726"/>
        <v>No</v>
      </c>
      <c r="CK1093" s="3" t="str">
        <f t="shared" si="727"/>
        <v>No</v>
      </c>
      <c r="CL1093" s="3">
        <f t="shared" si="728"/>
        <v>0.3</v>
      </c>
      <c r="CM1093" s="3">
        <f t="shared" si="729"/>
        <v>35895.9</v>
      </c>
      <c r="CN1093" s="3">
        <f t="shared" si="730"/>
        <v>9955.15</v>
      </c>
      <c r="CO1093" s="3">
        <f t="shared" si="731"/>
        <v>25940.75</v>
      </c>
      <c r="CP1093" s="3">
        <f t="shared" si="732"/>
        <v>8.3200170493008943E-2</v>
      </c>
      <c r="CR1093" s="3" t="str">
        <f t="shared" si="733"/>
        <v>No</v>
      </c>
      <c r="CV1093" s="3" t="str">
        <f t="shared" si="734"/>
        <v>*Bid</v>
      </c>
      <c r="CW1093" s="3">
        <f t="shared" si="735"/>
        <v>1092</v>
      </c>
      <c r="CX1093" s="3">
        <f t="shared" si="736"/>
        <v>1991.03</v>
      </c>
      <c r="CY1093" s="3" t="str">
        <f t="shared" si="737"/>
        <v>Ok</v>
      </c>
      <c r="CZ1093">
        <v>0</v>
      </c>
      <c r="DA1093">
        <v>0</v>
      </c>
    </row>
    <row r="1094" spans="1:105" x14ac:dyDescent="0.25">
      <c r="A1094">
        <v>1093</v>
      </c>
      <c r="B1094" t="s">
        <v>3</v>
      </c>
      <c r="C1094" t="s">
        <v>1202</v>
      </c>
      <c r="D1094">
        <v>525.9</v>
      </c>
      <c r="E1094">
        <v>2017</v>
      </c>
      <c r="F1094">
        <v>525.9</v>
      </c>
      <c r="G1094">
        <v>525.9</v>
      </c>
      <c r="H1094" s="3">
        <f t="shared" si="697"/>
        <v>0</v>
      </c>
      <c r="J1094" t="s">
        <v>2735</v>
      </c>
      <c r="K1094" t="s">
        <v>2738</v>
      </c>
      <c r="L1094">
        <v>32011</v>
      </c>
      <c r="M1094" t="s">
        <v>2900</v>
      </c>
      <c r="N1094" t="s">
        <v>4759</v>
      </c>
      <c r="O1094">
        <v>-81.835739887542005</v>
      </c>
      <c r="P1094">
        <v>30.572107428299802</v>
      </c>
      <c r="Q1094" t="s">
        <v>5555</v>
      </c>
      <c r="R1094">
        <v>10</v>
      </c>
      <c r="S1094" t="s">
        <v>6547</v>
      </c>
      <c r="T1094">
        <v>8002</v>
      </c>
      <c r="U1094" t="s">
        <v>6585</v>
      </c>
      <c r="V1094">
        <v>2017</v>
      </c>
      <c r="W1094">
        <v>30166</v>
      </c>
      <c r="X1094">
        <v>2017</v>
      </c>
      <c r="Y1094">
        <v>30166</v>
      </c>
      <c r="Z1094">
        <v>456.68</v>
      </c>
      <c r="AA1094" s="3">
        <f t="shared" si="698"/>
        <v>0.86837801863472153</v>
      </c>
      <c r="AB1094" t="s">
        <v>6616</v>
      </c>
      <c r="AC1094" t="s">
        <v>6616</v>
      </c>
      <c r="AD1094" t="s">
        <v>6616</v>
      </c>
      <c r="AE1094" t="s">
        <v>6616</v>
      </c>
      <c r="AF1094" t="s">
        <v>6616</v>
      </c>
      <c r="AG1094" t="s">
        <v>6616</v>
      </c>
      <c r="AH1094" t="s">
        <v>6616</v>
      </c>
      <c r="AI1094" t="s">
        <v>6618</v>
      </c>
      <c r="AJ1094" t="s">
        <v>6618</v>
      </c>
      <c r="AK1094" t="s">
        <v>6618</v>
      </c>
      <c r="AL1094" t="s">
        <v>6618</v>
      </c>
      <c r="AM1094" t="s">
        <v>6618</v>
      </c>
      <c r="AN1094" t="s">
        <v>6618</v>
      </c>
      <c r="AO1094" t="s">
        <v>6618</v>
      </c>
      <c r="AP1094" s="3" t="str">
        <f t="shared" si="699"/>
        <v>No</v>
      </c>
      <c r="AQ1094" s="3" t="str">
        <f t="shared" si="700"/>
        <v>No</v>
      </c>
      <c r="AR1094" s="3" t="str">
        <f t="shared" si="701"/>
        <v>No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5</v>
      </c>
      <c r="AY1094" t="s">
        <v>6636</v>
      </c>
      <c r="AZ1094" t="s">
        <v>6638</v>
      </c>
      <c r="BA1094">
        <v>0</v>
      </c>
      <c r="BB1094" t="s">
        <v>6616</v>
      </c>
      <c r="BC1094" t="s">
        <v>6617</v>
      </c>
      <c r="BD1094" s="4" t="str">
        <f t="shared" si="702"/>
        <v>No</v>
      </c>
      <c r="BE1094" t="s">
        <v>6640</v>
      </c>
      <c r="BF1094" s="3" t="str">
        <f t="shared" si="703"/>
        <v>No</v>
      </c>
      <c r="BG1094" t="s">
        <v>6645</v>
      </c>
      <c r="BH1094" s="3" t="str">
        <f t="shared" si="704"/>
        <v>US HWY 1</v>
      </c>
      <c r="BI1094" s="3" t="str">
        <f t="shared" si="705"/>
        <v>Callahan</v>
      </c>
      <c r="BJ1094" s="3" t="str">
        <f t="shared" si="706"/>
        <v>Florida</v>
      </c>
      <c r="BK1094" s="3">
        <f t="shared" si="707"/>
        <v>32011</v>
      </c>
      <c r="BL1094" s="3" t="str">
        <f t="shared" si="708"/>
        <v>US HWY 1 CALLAHAN FL 32011</v>
      </c>
      <c r="BM1094" s="3" t="str">
        <f t="shared" si="709"/>
        <v/>
      </c>
      <c r="BN1094" s="3" t="str">
        <f t="shared" si="710"/>
        <v>Pass</v>
      </c>
      <c r="BO1094" s="3" t="str">
        <f t="shared" si="711"/>
        <v>Yes</v>
      </c>
      <c r="BP1094" s="3" t="str">
        <f t="shared" si="712"/>
        <v>FV&lt;$10K</v>
      </c>
      <c r="BQ1094" t="s">
        <v>6650</v>
      </c>
      <c r="BR1094" s="3" t="str">
        <f t="shared" si="713"/>
        <v>No, &lt; $20K Lien</v>
      </c>
      <c r="BS1094" s="3" t="str">
        <f t="shared" si="714"/>
        <v>No, Lien &lt; $20K</v>
      </c>
      <c r="BT1094" t="s">
        <v>6650</v>
      </c>
      <c r="BU1094" s="3" t="str">
        <f t="shared" si="715"/>
        <v>No</v>
      </c>
      <c r="BV1094" s="3" t="str">
        <f t="shared" si="716"/>
        <v>No</v>
      </c>
      <c r="BW1094" s="3">
        <f t="shared" si="717"/>
        <v>0</v>
      </c>
      <c r="BX1094" s="3" t="str">
        <f t="shared" si="718"/>
        <v>No</v>
      </c>
      <c r="BY1094" s="3">
        <f t="shared" si="719"/>
        <v>30166</v>
      </c>
      <c r="BZ1094">
        <v>1</v>
      </c>
      <c r="CA1094" s="3">
        <f t="shared" si="720"/>
        <v>30166</v>
      </c>
      <c r="CC1094" s="3">
        <f t="shared" si="721"/>
        <v>0</v>
      </c>
      <c r="CD1094" s="3">
        <f t="shared" si="722"/>
        <v>0</v>
      </c>
      <c r="CE1094" s="3" t="str">
        <f t="shared" si="723"/>
        <v/>
      </c>
      <c r="CF1094" s="3" t="e">
        <f>HLOOKUP(CE1094,'Valuation Data'!$D$2:$K$5,4,FALSE)</f>
        <v>#N/A</v>
      </c>
      <c r="CG1094" s="3">
        <f t="shared" si="724"/>
        <v>30166</v>
      </c>
      <c r="CH1094" s="3" t="str">
        <f t="shared" si="725"/>
        <v>No</v>
      </c>
      <c r="CI1094" s="3" t="str">
        <f>VLOOKUP(R1094,'Use Codes &amp; County Type'!A:D,4,FALSE)</f>
        <v>V</v>
      </c>
      <c r="CJ1094" s="3" t="str">
        <f t="shared" si="726"/>
        <v>Yes</v>
      </c>
      <c r="CK1094" s="3" t="str">
        <f t="shared" si="727"/>
        <v>No</v>
      </c>
      <c r="CL1094" s="3">
        <f t="shared" si="728"/>
        <v>0</v>
      </c>
      <c r="CM1094" s="3">
        <f t="shared" si="729"/>
        <v>0</v>
      </c>
      <c r="CN1094" s="3">
        <f t="shared" si="730"/>
        <v>2103.6</v>
      </c>
      <c r="CO1094" s="3">
        <f t="shared" si="731"/>
        <v>-2103.6</v>
      </c>
      <c r="CP1094" s="3">
        <f t="shared" si="732"/>
        <v>6.973413777100046E-2</v>
      </c>
      <c r="CR1094" s="3" t="str">
        <f t="shared" si="733"/>
        <v>No</v>
      </c>
      <c r="CV1094" s="3" t="str">
        <f t="shared" si="734"/>
        <v>Vacant, No Sales Data</v>
      </c>
      <c r="CW1094" s="3">
        <f t="shared" si="735"/>
        <v>1093</v>
      </c>
      <c r="CX1094" s="3">
        <f t="shared" si="736"/>
        <v>525.9</v>
      </c>
      <c r="CY1094" s="3" t="str">
        <f t="shared" si="737"/>
        <v>Ok</v>
      </c>
      <c r="CZ1094">
        <v>0</v>
      </c>
      <c r="DA1094">
        <v>0</v>
      </c>
    </row>
    <row r="1095" spans="1:105" x14ac:dyDescent="0.25">
      <c r="A1095">
        <v>1094</v>
      </c>
      <c r="B1095" t="s">
        <v>3</v>
      </c>
      <c r="C1095" t="s">
        <v>1203</v>
      </c>
      <c r="D1095">
        <v>7166.47</v>
      </c>
      <c r="E1095">
        <v>2017</v>
      </c>
      <c r="F1095">
        <v>7166.47</v>
      </c>
      <c r="G1095">
        <v>7166.47</v>
      </c>
      <c r="H1095" s="3">
        <f t="shared" si="697"/>
        <v>0</v>
      </c>
      <c r="I1095">
        <v>542834</v>
      </c>
      <c r="J1095" t="s">
        <v>2735</v>
      </c>
      <c r="K1095" t="s">
        <v>2738</v>
      </c>
      <c r="L1095">
        <v>32011</v>
      </c>
      <c r="M1095" t="s">
        <v>3540</v>
      </c>
      <c r="N1095" t="s">
        <v>4759</v>
      </c>
      <c r="O1095">
        <v>-81.831777591460295</v>
      </c>
      <c r="P1095">
        <v>30.5758559453595</v>
      </c>
      <c r="Q1095" t="s">
        <v>5556</v>
      </c>
      <c r="R1095">
        <v>77</v>
      </c>
      <c r="S1095" t="s">
        <v>6568</v>
      </c>
      <c r="T1095">
        <v>4007</v>
      </c>
      <c r="U1095" t="s">
        <v>6604</v>
      </c>
      <c r="V1095">
        <v>2017</v>
      </c>
      <c r="W1095">
        <v>435757</v>
      </c>
      <c r="X1095">
        <v>2017</v>
      </c>
      <c r="Y1095">
        <v>435757</v>
      </c>
      <c r="Z1095">
        <v>6596.83</v>
      </c>
      <c r="AA1095" s="3">
        <f t="shared" si="698"/>
        <v>0.92051316757064494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 s="3" t="str">
        <f t="shared" si="699"/>
        <v>No</v>
      </c>
      <c r="AQ1095" s="3" t="str">
        <f t="shared" si="700"/>
        <v>No</v>
      </c>
      <c r="AR1095" s="3" t="str">
        <f t="shared" si="701"/>
        <v>No</v>
      </c>
      <c r="AS1095">
        <v>0</v>
      </c>
      <c r="AT1095">
        <v>0</v>
      </c>
      <c r="AU1095">
        <v>303725</v>
      </c>
      <c r="AV1095" t="s">
        <v>6621</v>
      </c>
      <c r="AW1095">
        <v>0</v>
      </c>
      <c r="AX1095">
        <v>3</v>
      </c>
      <c r="AY1095" t="s">
        <v>6634</v>
      </c>
      <c r="AZ1095">
        <v>0</v>
      </c>
      <c r="BA1095">
        <v>0</v>
      </c>
      <c r="BB1095" t="s">
        <v>6616</v>
      </c>
      <c r="BC1095">
        <v>0</v>
      </c>
      <c r="BD1095" s="4" t="str">
        <f t="shared" si="702"/>
        <v>No</v>
      </c>
      <c r="BE1095" t="s">
        <v>6640</v>
      </c>
      <c r="BF1095" s="3" t="str">
        <f t="shared" si="703"/>
        <v>No</v>
      </c>
      <c r="BG1095" t="s">
        <v>6645</v>
      </c>
      <c r="BH1095" s="3" t="str">
        <f t="shared" si="704"/>
        <v>542834 US HWY 1</v>
      </c>
      <c r="BI1095" s="3" t="str">
        <f t="shared" si="705"/>
        <v>Callahan</v>
      </c>
      <c r="BJ1095" s="3" t="str">
        <f t="shared" si="706"/>
        <v>Florida</v>
      </c>
      <c r="BK1095" s="3">
        <f t="shared" si="707"/>
        <v>32011</v>
      </c>
      <c r="BL1095" s="3" t="str">
        <f t="shared" si="708"/>
        <v>542834 US HWY 1 CALLAHAN FL 32011</v>
      </c>
      <c r="BM1095" s="3" t="str">
        <f t="shared" si="709"/>
        <v>L</v>
      </c>
      <c r="BN1095" s="3" t="str">
        <f t="shared" si="710"/>
        <v>Pass</v>
      </c>
      <c r="BO1095" s="3" t="str">
        <f t="shared" si="711"/>
        <v>No</v>
      </c>
      <c r="BP1095" s="3" t="str">
        <f t="shared" si="712"/>
        <v>FV&lt;$10K</v>
      </c>
      <c r="BQ1095" t="s">
        <v>6650</v>
      </c>
      <c r="BR1095" s="3" t="str">
        <f t="shared" si="713"/>
        <v>No, &lt; $20K Lien</v>
      </c>
      <c r="BS1095" s="3" t="str">
        <f t="shared" si="714"/>
        <v>No, Lien &lt; $20K</v>
      </c>
      <c r="BT1095" t="s">
        <v>6650</v>
      </c>
      <c r="BU1095" s="3" t="str">
        <f t="shared" si="715"/>
        <v>No</v>
      </c>
      <c r="BV1095" s="3" t="str">
        <f t="shared" si="716"/>
        <v>No</v>
      </c>
      <c r="BW1095" s="3">
        <f t="shared" si="717"/>
        <v>0</v>
      </c>
      <c r="BX1095" s="3" t="str">
        <f t="shared" si="718"/>
        <v>No</v>
      </c>
      <c r="BY1095" s="3">
        <f t="shared" si="719"/>
        <v>435757</v>
      </c>
      <c r="BZ1095">
        <v>1</v>
      </c>
      <c r="CA1095" s="3">
        <f t="shared" si="720"/>
        <v>435757</v>
      </c>
      <c r="CC1095" s="3">
        <f t="shared" si="721"/>
        <v>0</v>
      </c>
      <c r="CD1095" s="3">
        <f t="shared" si="722"/>
        <v>0</v>
      </c>
      <c r="CE1095" s="3" t="str">
        <f t="shared" si="723"/>
        <v/>
      </c>
      <c r="CF1095" s="3" t="e">
        <f>HLOOKUP(CE1095,'Valuation Data'!$D$2:$K$5,4,FALSE)</f>
        <v>#N/A</v>
      </c>
      <c r="CG1095" s="3">
        <f t="shared" si="724"/>
        <v>435757</v>
      </c>
      <c r="CH1095" s="3" t="str">
        <f t="shared" si="725"/>
        <v>No</v>
      </c>
      <c r="CI1095" s="3" t="str">
        <f>VLOOKUP(R1095,'Use Codes &amp; County Type'!A:D,4,FALSE)</f>
        <v>C</v>
      </c>
      <c r="CJ1095" s="3" t="str">
        <f t="shared" si="726"/>
        <v>No</v>
      </c>
      <c r="CK1095" s="3" t="str">
        <f t="shared" si="727"/>
        <v>No</v>
      </c>
      <c r="CL1095" s="3">
        <f t="shared" si="728"/>
        <v>0.3</v>
      </c>
      <c r="CM1095" s="3">
        <f t="shared" si="729"/>
        <v>130727.09999999999</v>
      </c>
      <c r="CN1095" s="3">
        <f t="shared" si="730"/>
        <v>28665.88</v>
      </c>
      <c r="CO1095" s="3">
        <f t="shared" si="731"/>
        <v>102061.21999999999</v>
      </c>
      <c r="CP1095" s="3">
        <f t="shared" si="732"/>
        <v>6.5784095264103615E-2</v>
      </c>
      <c r="CR1095" s="3" t="str">
        <f t="shared" si="733"/>
        <v>No</v>
      </c>
      <c r="CV1095" s="3" t="str">
        <f t="shared" si="734"/>
        <v>*Bid</v>
      </c>
      <c r="CW1095" s="3">
        <f t="shared" si="735"/>
        <v>1094</v>
      </c>
      <c r="CX1095" s="3">
        <f t="shared" si="736"/>
        <v>7166.47</v>
      </c>
      <c r="CY1095" s="3" t="str">
        <f t="shared" si="737"/>
        <v>Ok</v>
      </c>
      <c r="CZ1095">
        <v>0</v>
      </c>
      <c r="DA1095">
        <v>0</v>
      </c>
    </row>
    <row r="1096" spans="1:105" x14ac:dyDescent="0.25">
      <c r="A1096">
        <v>1095</v>
      </c>
      <c r="B1096" t="s">
        <v>3</v>
      </c>
      <c r="C1096" t="s">
        <v>1204</v>
      </c>
      <c r="D1096">
        <v>1515.46</v>
      </c>
      <c r="E1096">
        <v>2017</v>
      </c>
      <c r="F1096">
        <v>1515.46</v>
      </c>
      <c r="G1096">
        <v>1515.46</v>
      </c>
      <c r="H1096" s="3">
        <f t="shared" si="697"/>
        <v>0</v>
      </c>
      <c r="I1096">
        <v>542766</v>
      </c>
      <c r="J1096" t="s">
        <v>2735</v>
      </c>
      <c r="K1096" t="s">
        <v>2738</v>
      </c>
      <c r="L1096">
        <v>32011</v>
      </c>
      <c r="M1096" t="s">
        <v>3541</v>
      </c>
      <c r="N1096" t="s">
        <v>4759</v>
      </c>
      <c r="O1096">
        <v>-81.833917734209393</v>
      </c>
      <c r="P1096">
        <v>30.574099565092599</v>
      </c>
      <c r="Q1096" t="s">
        <v>5557</v>
      </c>
      <c r="R1096">
        <v>11</v>
      </c>
      <c r="S1096" t="s">
        <v>6554</v>
      </c>
      <c r="T1096">
        <v>2000</v>
      </c>
      <c r="U1096" t="s">
        <v>6591</v>
      </c>
      <c r="V1096">
        <v>2017</v>
      </c>
      <c r="W1096">
        <v>90606</v>
      </c>
      <c r="X1096">
        <v>2017</v>
      </c>
      <c r="Y1096">
        <v>90606</v>
      </c>
      <c r="Z1096">
        <v>1371.67</v>
      </c>
      <c r="AA1096" s="3">
        <f t="shared" si="698"/>
        <v>0.90511791799189689</v>
      </c>
      <c r="AC1096" t="s">
        <v>6616</v>
      </c>
      <c r="AI1096" t="s">
        <v>6618</v>
      </c>
      <c r="AJ1096" t="s">
        <v>6618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 s="3" t="str">
        <f t="shared" si="699"/>
        <v>No</v>
      </c>
      <c r="AQ1096" s="3" t="str">
        <f t="shared" si="700"/>
        <v>No</v>
      </c>
      <c r="AR1096" s="3" t="str">
        <f t="shared" si="701"/>
        <v>No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4</v>
      </c>
      <c r="AY1096" t="s">
        <v>6636</v>
      </c>
      <c r="AZ1096" t="s">
        <v>6638</v>
      </c>
      <c r="BA1096">
        <v>0</v>
      </c>
      <c r="BB1096" t="s">
        <v>6616</v>
      </c>
      <c r="BC1096" t="s">
        <v>6616</v>
      </c>
      <c r="BD1096" s="4" t="str">
        <f t="shared" si="702"/>
        <v>No</v>
      </c>
      <c r="BE1096" t="s">
        <v>6640</v>
      </c>
      <c r="BF1096" s="3" t="str">
        <f t="shared" si="703"/>
        <v>No</v>
      </c>
      <c r="BG1096" t="s">
        <v>6645</v>
      </c>
      <c r="BH1096" s="3" t="str">
        <f t="shared" si="704"/>
        <v>542766 US HWY 1</v>
      </c>
      <c r="BI1096" s="3" t="str">
        <f t="shared" si="705"/>
        <v>Callahan</v>
      </c>
      <c r="BJ1096" s="3" t="str">
        <f t="shared" si="706"/>
        <v>Florida</v>
      </c>
      <c r="BK1096" s="3">
        <f t="shared" si="707"/>
        <v>32011</v>
      </c>
      <c r="BL1096" s="3" t="str">
        <f t="shared" si="708"/>
        <v>542766 US HWY 1 CALLAHAN FL 32011</v>
      </c>
      <c r="BM1096" s="3" t="str">
        <f t="shared" si="709"/>
        <v/>
      </c>
      <c r="BN1096" s="3" t="str">
        <f t="shared" si="710"/>
        <v>Pass</v>
      </c>
      <c r="BO1096" s="3" t="str">
        <f t="shared" si="711"/>
        <v>No</v>
      </c>
      <c r="BP1096" s="3" t="str">
        <f t="shared" si="712"/>
        <v>FV&lt;$10K</v>
      </c>
      <c r="BQ1096" t="s">
        <v>6650</v>
      </c>
      <c r="BR1096" s="3" t="str">
        <f t="shared" si="713"/>
        <v>No, &lt; $20K Lien</v>
      </c>
      <c r="BS1096" s="3" t="str">
        <f t="shared" si="714"/>
        <v>No, Lien &lt; $20K</v>
      </c>
      <c r="BT1096" t="s">
        <v>6650</v>
      </c>
      <c r="BU1096" s="3" t="str">
        <f t="shared" si="715"/>
        <v>No</v>
      </c>
      <c r="BV1096" s="3" t="str">
        <f t="shared" si="716"/>
        <v>No</v>
      </c>
      <c r="BW1096" s="3">
        <f t="shared" si="717"/>
        <v>0</v>
      </c>
      <c r="BX1096" s="3" t="str">
        <f t="shared" si="718"/>
        <v>No</v>
      </c>
      <c r="BY1096" s="3">
        <f t="shared" si="719"/>
        <v>90606</v>
      </c>
      <c r="BZ1096">
        <v>1</v>
      </c>
      <c r="CA1096" s="3">
        <f t="shared" si="720"/>
        <v>90606</v>
      </c>
      <c r="CC1096" s="3">
        <f t="shared" si="721"/>
        <v>0</v>
      </c>
      <c r="CD1096" s="3">
        <f t="shared" si="722"/>
        <v>0</v>
      </c>
      <c r="CE1096" s="3" t="str">
        <f t="shared" si="723"/>
        <v/>
      </c>
      <c r="CF1096" s="3" t="e">
        <f>HLOOKUP(CE1096,'Valuation Data'!$D$2:$K$5,4,FALSE)</f>
        <v>#N/A</v>
      </c>
      <c r="CG1096" s="3">
        <f t="shared" si="724"/>
        <v>90606</v>
      </c>
      <c r="CH1096" s="3" t="str">
        <f t="shared" si="725"/>
        <v>No</v>
      </c>
      <c r="CI1096" s="3" t="str">
        <f>VLOOKUP(R1096,'Use Codes &amp; County Type'!A:D,4,FALSE)</f>
        <v>C</v>
      </c>
      <c r="CJ1096" s="3" t="str">
        <f t="shared" si="726"/>
        <v>No</v>
      </c>
      <c r="CK1096" s="3" t="str">
        <f t="shared" si="727"/>
        <v>No</v>
      </c>
      <c r="CL1096" s="3">
        <f t="shared" si="728"/>
        <v>0.3</v>
      </c>
      <c r="CM1096" s="3">
        <f t="shared" si="729"/>
        <v>27181.8</v>
      </c>
      <c r="CN1096" s="3">
        <f t="shared" si="730"/>
        <v>6061.84</v>
      </c>
      <c r="CO1096" s="3">
        <f t="shared" si="731"/>
        <v>21119.96</v>
      </c>
      <c r="CP1096" s="3">
        <f t="shared" si="732"/>
        <v>6.6903295587488684E-2</v>
      </c>
      <c r="CR1096" s="3" t="str">
        <f t="shared" si="733"/>
        <v>No</v>
      </c>
      <c r="CV1096" s="3" t="str">
        <f t="shared" si="734"/>
        <v>*Bid</v>
      </c>
      <c r="CW1096" s="3">
        <f t="shared" si="735"/>
        <v>1095</v>
      </c>
      <c r="CX1096" s="3">
        <f t="shared" si="736"/>
        <v>1515.46</v>
      </c>
      <c r="CY1096" s="3" t="str">
        <f t="shared" si="737"/>
        <v>Ok</v>
      </c>
      <c r="CZ1096">
        <v>0</v>
      </c>
      <c r="DA1096">
        <v>0</v>
      </c>
    </row>
    <row r="1097" spans="1:105" x14ac:dyDescent="0.25">
      <c r="A1097">
        <v>1096</v>
      </c>
      <c r="B1097" t="s">
        <v>3</v>
      </c>
      <c r="C1097" t="s">
        <v>1205</v>
      </c>
      <c r="D1097">
        <v>3626.72</v>
      </c>
      <c r="E1097">
        <v>2017</v>
      </c>
      <c r="F1097" t="e">
        <f>NA()</f>
        <v>#N/A</v>
      </c>
      <c r="G1097" t="e">
        <f>NA()</f>
        <v>#N/A</v>
      </c>
      <c r="H1097" s="3" t="e">
        <f t="shared" si="697"/>
        <v>#N/A</v>
      </c>
      <c r="I1097" t="e">
        <f>NA()</f>
        <v>#N/A</v>
      </c>
      <c r="J1097" t="e">
        <f>NA()</f>
        <v>#N/A</v>
      </c>
      <c r="K1097" t="e">
        <f>NA()</f>
        <v>#N/A</v>
      </c>
      <c r="L1097" t="e">
        <f>NA()</f>
        <v>#N/A</v>
      </c>
      <c r="M1097" t="e">
        <f>NA()</f>
        <v>#N/A</v>
      </c>
      <c r="N1097" t="e">
        <f>NA()</f>
        <v>#N/A</v>
      </c>
      <c r="O1097" t="e">
        <f>NA()</f>
        <v>#N/A</v>
      </c>
      <c r="P1097" t="e">
        <f>NA()</f>
        <v>#N/A</v>
      </c>
      <c r="Q1097" t="e">
        <f>NA()</f>
        <v>#N/A</v>
      </c>
      <c r="R1097">
        <v>12</v>
      </c>
      <c r="S1097" t="s">
        <v>6558</v>
      </c>
      <c r="T1097" t="e">
        <f>NA()</f>
        <v>#N/A</v>
      </c>
      <c r="U1097" t="e">
        <f>NA()</f>
        <v>#N/A</v>
      </c>
      <c r="V1097">
        <v>2017</v>
      </c>
      <c r="W1097">
        <v>219557</v>
      </c>
      <c r="X1097" t="e">
        <f>NA()</f>
        <v>#N/A</v>
      </c>
      <c r="Y1097" t="e">
        <f>NA()</f>
        <v>#N/A</v>
      </c>
      <c r="Z1097" t="e">
        <f>NA()</f>
        <v>#N/A</v>
      </c>
      <c r="AA1097" s="3">
        <f t="shared" si="698"/>
        <v>0</v>
      </c>
      <c r="AB1097" t="s">
        <v>6616</v>
      </c>
      <c r="AD1097" t="s">
        <v>6616</v>
      </c>
      <c r="AE1097" t="s">
        <v>6616</v>
      </c>
      <c r="AF1097" t="s">
        <v>6616</v>
      </c>
      <c r="AG1097" t="s">
        <v>6616</v>
      </c>
      <c r="AH1097" t="s">
        <v>6616</v>
      </c>
      <c r="AI1097" t="e">
        <f>NA()</f>
        <v>#N/A</v>
      </c>
      <c r="AJ1097" t="e">
        <f>NA()</f>
        <v>#N/A</v>
      </c>
      <c r="AK1097" t="e">
        <f>NA()</f>
        <v>#N/A</v>
      </c>
      <c r="AL1097" t="e">
        <f>NA()</f>
        <v>#N/A</v>
      </c>
      <c r="AM1097" t="e">
        <f>NA()</f>
        <v>#N/A</v>
      </c>
      <c r="AN1097" t="e">
        <f>NA()</f>
        <v>#N/A</v>
      </c>
      <c r="AO1097" t="e">
        <f>NA()</f>
        <v>#N/A</v>
      </c>
      <c r="AP1097" s="3" t="str">
        <f t="shared" si="699"/>
        <v>No</v>
      </c>
      <c r="AQ1097" s="3" t="str">
        <f t="shared" si="700"/>
        <v>No</v>
      </c>
      <c r="AR1097" s="3" t="str">
        <f t="shared" si="701"/>
        <v>No</v>
      </c>
      <c r="AS1097" t="e">
        <f>NA()</f>
        <v>#N/A</v>
      </c>
      <c r="AT1097" t="e">
        <f>NA()</f>
        <v>#N/A</v>
      </c>
      <c r="AU1097" t="e">
        <f>NA()</f>
        <v>#N/A</v>
      </c>
      <c r="AV1097" t="e">
        <f>NA()</f>
        <v>#N/A</v>
      </c>
      <c r="AW1097" t="e">
        <f>NA()</f>
        <v>#N/A</v>
      </c>
      <c r="AX1097" t="e">
        <f>NA()</f>
        <v>#N/A</v>
      </c>
      <c r="AY1097" t="e">
        <f>NA()</f>
        <v>#N/A</v>
      </c>
      <c r="AZ1097" t="e">
        <f>NA()</f>
        <v>#N/A</v>
      </c>
      <c r="BA1097">
        <v>0</v>
      </c>
      <c r="BB1097" t="s">
        <v>6616</v>
      </c>
      <c r="BC1097" t="e">
        <f>NA()</f>
        <v>#N/A</v>
      </c>
      <c r="BD1097" s="4" t="str">
        <f t="shared" si="702"/>
        <v>No</v>
      </c>
      <c r="BE1097" t="e">
        <f>NA()</f>
        <v>#N/A</v>
      </c>
      <c r="BF1097" s="3" t="str">
        <f t="shared" si="703"/>
        <v>No</v>
      </c>
      <c r="BG1097" t="e">
        <f>NA()</f>
        <v>#N/A</v>
      </c>
      <c r="BH1097" s="3" t="e">
        <f t="shared" si="704"/>
        <v>#N/A</v>
      </c>
      <c r="BI1097" s="3" t="e">
        <f t="shared" si="705"/>
        <v>#N/A</v>
      </c>
      <c r="BJ1097" s="3" t="e">
        <f t="shared" si="706"/>
        <v>#N/A</v>
      </c>
      <c r="BK1097" s="3" t="e">
        <f t="shared" si="707"/>
        <v>#N/A</v>
      </c>
      <c r="BL1097" s="3" t="e">
        <f t="shared" si="708"/>
        <v>#N/A</v>
      </c>
      <c r="BM1097" s="3" t="e">
        <f t="shared" si="709"/>
        <v>#N/A</v>
      </c>
      <c r="BN1097" s="3" t="str">
        <f t="shared" si="710"/>
        <v>Pass</v>
      </c>
      <c r="BO1097" s="3" t="e">
        <f t="shared" si="711"/>
        <v>#N/A</v>
      </c>
      <c r="BP1097" s="3" t="str">
        <f t="shared" si="712"/>
        <v>FV&lt;$10K</v>
      </c>
      <c r="BQ1097" t="s">
        <v>6650</v>
      </c>
      <c r="BR1097" s="3" t="str">
        <f t="shared" si="713"/>
        <v>No, &lt; $20K Lien</v>
      </c>
      <c r="BS1097" s="3" t="str">
        <f t="shared" si="714"/>
        <v>No, Lien &lt; $20K</v>
      </c>
      <c r="BT1097" t="s">
        <v>6650</v>
      </c>
      <c r="BU1097" s="3" t="str">
        <f t="shared" si="715"/>
        <v>No</v>
      </c>
      <c r="BV1097" s="3" t="str">
        <f t="shared" si="716"/>
        <v>No</v>
      </c>
      <c r="BW1097" s="3">
        <f t="shared" si="717"/>
        <v>0</v>
      </c>
      <c r="BX1097" s="3" t="str">
        <f t="shared" si="718"/>
        <v>No</v>
      </c>
      <c r="BY1097" s="3">
        <f t="shared" si="719"/>
        <v>219557</v>
      </c>
      <c r="BZ1097">
        <v>1</v>
      </c>
      <c r="CA1097" s="3">
        <f t="shared" si="720"/>
        <v>219557</v>
      </c>
      <c r="CC1097" s="3" t="e">
        <f t="shared" si="721"/>
        <v>#N/A</v>
      </c>
      <c r="CD1097" s="3" t="e">
        <f t="shared" si="722"/>
        <v>#N/A</v>
      </c>
      <c r="CE1097" s="3" t="str">
        <f t="shared" si="723"/>
        <v/>
      </c>
      <c r="CF1097" s="3" t="e">
        <f>HLOOKUP(CE1097,'Valuation Data'!$D$2:$K$5,4,FALSE)</f>
        <v>#N/A</v>
      </c>
      <c r="CG1097" s="3">
        <f t="shared" si="724"/>
        <v>219557</v>
      </c>
      <c r="CH1097" s="3" t="str">
        <f t="shared" si="725"/>
        <v>No</v>
      </c>
      <c r="CI1097" s="3" t="str">
        <f>VLOOKUP(R1097,'Use Codes &amp; County Type'!A:D,4,FALSE)</f>
        <v>C</v>
      </c>
      <c r="CJ1097" s="3" t="str">
        <f t="shared" si="726"/>
        <v>No</v>
      </c>
      <c r="CK1097" s="3" t="str">
        <f t="shared" si="727"/>
        <v>No</v>
      </c>
      <c r="CL1097" s="3">
        <f t="shared" si="728"/>
        <v>0.3</v>
      </c>
      <c r="CM1097" s="3">
        <f t="shared" si="729"/>
        <v>65867.099999999991</v>
      </c>
      <c r="CN1097" s="3" t="e">
        <f t="shared" si="730"/>
        <v>#N/A</v>
      </c>
      <c r="CO1097" s="3" t="e">
        <f t="shared" si="731"/>
        <v>#N/A</v>
      </c>
      <c r="CP1097" s="3" t="e">
        <f t="shared" si="732"/>
        <v>#N/A</v>
      </c>
      <c r="CR1097" s="3" t="e">
        <f t="shared" si="733"/>
        <v>#N/A</v>
      </c>
      <c r="CV1097" s="3" t="e">
        <f t="shared" si="734"/>
        <v>#N/A</v>
      </c>
      <c r="CW1097" s="3">
        <f t="shared" si="735"/>
        <v>1096</v>
      </c>
      <c r="CX1097" s="3">
        <f t="shared" si="736"/>
        <v>3626.72</v>
      </c>
      <c r="CY1097" s="3" t="e">
        <f t="shared" si="737"/>
        <v>#N/A</v>
      </c>
      <c r="CZ1097" t="e">
        <f>NA()</f>
        <v>#N/A</v>
      </c>
      <c r="DA1097" t="e">
        <f>NA()</f>
        <v>#N/A</v>
      </c>
    </row>
    <row r="1098" spans="1:105" x14ac:dyDescent="0.25">
      <c r="A1098">
        <v>1097</v>
      </c>
      <c r="B1098" t="s">
        <v>3</v>
      </c>
      <c r="C1098" t="s">
        <v>1206</v>
      </c>
      <c r="D1098">
        <v>3502.02</v>
      </c>
      <c r="E1098">
        <v>2017</v>
      </c>
      <c r="F1098">
        <v>3502.02</v>
      </c>
      <c r="G1098">
        <v>3502.02</v>
      </c>
      <c r="H1098" s="3">
        <f t="shared" si="697"/>
        <v>0</v>
      </c>
      <c r="I1098">
        <v>542738</v>
      </c>
      <c r="J1098" t="s">
        <v>2735</v>
      </c>
      <c r="K1098" t="s">
        <v>2738</v>
      </c>
      <c r="L1098">
        <v>32011</v>
      </c>
      <c r="M1098" t="s">
        <v>3542</v>
      </c>
      <c r="N1098" t="s">
        <v>4759</v>
      </c>
      <c r="O1098">
        <v>-81.833428415113005</v>
      </c>
      <c r="P1098">
        <v>30.5727699358875</v>
      </c>
      <c r="Q1098" t="s">
        <v>5492</v>
      </c>
      <c r="R1098">
        <v>12</v>
      </c>
      <c r="S1098" t="s">
        <v>6558</v>
      </c>
      <c r="T1098">
        <v>2003</v>
      </c>
      <c r="U1098" t="s">
        <v>6596</v>
      </c>
      <c r="V1098">
        <v>2017</v>
      </c>
      <c r="W1098">
        <v>211941</v>
      </c>
      <c r="X1098">
        <v>2017</v>
      </c>
      <c r="Y1098">
        <v>211941</v>
      </c>
      <c r="Z1098">
        <v>3208.52</v>
      </c>
      <c r="AA1098" s="3">
        <f t="shared" si="698"/>
        <v>0.91619122677768827</v>
      </c>
      <c r="AB1098" t="s">
        <v>6616</v>
      </c>
      <c r="AC1098" t="s">
        <v>6616</v>
      </c>
      <c r="AD1098" t="s">
        <v>6616</v>
      </c>
      <c r="AE1098" t="s">
        <v>6616</v>
      </c>
      <c r="AF1098" t="s">
        <v>6616</v>
      </c>
      <c r="AI1098" t="s">
        <v>6618</v>
      </c>
      <c r="AJ1098" t="s">
        <v>6618</v>
      </c>
      <c r="AK1098" t="s">
        <v>6618</v>
      </c>
      <c r="AL1098" t="s">
        <v>6618</v>
      </c>
      <c r="AM1098" t="s">
        <v>6618</v>
      </c>
      <c r="AN1098" t="s">
        <v>6618</v>
      </c>
      <c r="AO1098" t="s">
        <v>6618</v>
      </c>
      <c r="AP1098" s="3" t="str">
        <f t="shared" si="699"/>
        <v>No</v>
      </c>
      <c r="AQ1098" s="3" t="str">
        <f t="shared" si="700"/>
        <v>No</v>
      </c>
      <c r="AR1098" s="3" t="str">
        <f t="shared" si="701"/>
        <v>No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5</v>
      </c>
      <c r="AY1098" t="s">
        <v>6634</v>
      </c>
      <c r="AZ1098" t="s">
        <v>6637</v>
      </c>
      <c r="BA1098">
        <v>1</v>
      </c>
      <c r="BB1098" t="s">
        <v>6616</v>
      </c>
      <c r="BC1098" t="s">
        <v>6616</v>
      </c>
      <c r="BD1098" s="4" t="str">
        <f t="shared" si="702"/>
        <v>No</v>
      </c>
      <c r="BE1098" t="s">
        <v>6640</v>
      </c>
      <c r="BF1098" s="3" t="str">
        <f t="shared" si="703"/>
        <v>No</v>
      </c>
      <c r="BG1098" t="s">
        <v>6645</v>
      </c>
      <c r="BH1098" s="3" t="str">
        <f t="shared" si="704"/>
        <v>542738 US HWY 1</v>
      </c>
      <c r="BI1098" s="3" t="str">
        <f t="shared" si="705"/>
        <v>Callahan</v>
      </c>
      <c r="BJ1098" s="3" t="str">
        <f t="shared" si="706"/>
        <v>Florida</v>
      </c>
      <c r="BK1098" s="3">
        <f t="shared" si="707"/>
        <v>32011</v>
      </c>
      <c r="BL1098" s="3" t="str">
        <f t="shared" si="708"/>
        <v>542738 US HWY 1 CALLAHAN FL 32011</v>
      </c>
      <c r="BM1098" s="3" t="str">
        <f t="shared" si="709"/>
        <v/>
      </c>
      <c r="BN1098" s="3" t="str">
        <f t="shared" si="710"/>
        <v>Pass</v>
      </c>
      <c r="BO1098" s="3" t="str">
        <f t="shared" si="711"/>
        <v>No</v>
      </c>
      <c r="BP1098" s="3" t="str">
        <f t="shared" si="712"/>
        <v>FV&lt;$10K</v>
      </c>
      <c r="BQ1098" t="s">
        <v>6650</v>
      </c>
      <c r="BR1098" s="3" t="str">
        <f t="shared" si="713"/>
        <v>No, &lt; $20K Lien</v>
      </c>
      <c r="BS1098" s="3" t="str">
        <f t="shared" si="714"/>
        <v>No, Lien &lt; $20K</v>
      </c>
      <c r="BT1098" t="s">
        <v>6650</v>
      </c>
      <c r="BU1098" s="3" t="str">
        <f t="shared" si="715"/>
        <v>No</v>
      </c>
      <c r="BV1098" s="3" t="str">
        <f t="shared" si="716"/>
        <v>No</v>
      </c>
      <c r="BW1098" s="3">
        <f t="shared" si="717"/>
        <v>1</v>
      </c>
      <c r="BX1098" s="3" t="str">
        <f t="shared" si="718"/>
        <v>No</v>
      </c>
      <c r="BY1098" s="3">
        <f t="shared" si="719"/>
        <v>211941</v>
      </c>
      <c r="BZ1098">
        <v>1</v>
      </c>
      <c r="CA1098" s="3">
        <f t="shared" si="720"/>
        <v>211941</v>
      </c>
      <c r="CC1098" s="3">
        <f t="shared" si="721"/>
        <v>0</v>
      </c>
      <c r="CD1098" s="3">
        <f t="shared" si="722"/>
        <v>0</v>
      </c>
      <c r="CE1098" s="3" t="str">
        <f t="shared" si="723"/>
        <v/>
      </c>
      <c r="CF1098" s="3" t="e">
        <f>HLOOKUP(CE1098,'Valuation Data'!$D$2:$K$5,4,FALSE)</f>
        <v>#N/A</v>
      </c>
      <c r="CG1098" s="3">
        <f t="shared" si="724"/>
        <v>211941</v>
      </c>
      <c r="CH1098" s="3" t="str">
        <f t="shared" si="725"/>
        <v>No</v>
      </c>
      <c r="CI1098" s="3" t="str">
        <f>VLOOKUP(R1098,'Use Codes &amp; County Type'!A:D,4,FALSE)</f>
        <v>C</v>
      </c>
      <c r="CJ1098" s="3" t="str">
        <f t="shared" si="726"/>
        <v>No</v>
      </c>
      <c r="CK1098" s="3" t="str">
        <f t="shared" si="727"/>
        <v>No</v>
      </c>
      <c r="CL1098" s="3">
        <f t="shared" si="728"/>
        <v>0.3</v>
      </c>
      <c r="CM1098" s="3">
        <f t="shared" si="729"/>
        <v>63582.299999999996</v>
      </c>
      <c r="CN1098" s="3">
        <f t="shared" si="730"/>
        <v>17510.099999999999</v>
      </c>
      <c r="CO1098" s="3">
        <f t="shared" si="731"/>
        <v>46072.2</v>
      </c>
      <c r="CP1098" s="3">
        <f t="shared" si="732"/>
        <v>8.2617804011493753E-2</v>
      </c>
      <c r="CR1098" s="3" t="str">
        <f t="shared" si="733"/>
        <v>No</v>
      </c>
      <c r="CV1098" s="3" t="str">
        <f t="shared" si="734"/>
        <v>*Bid</v>
      </c>
      <c r="CW1098" s="3">
        <f t="shared" si="735"/>
        <v>1097</v>
      </c>
      <c r="CX1098" s="3">
        <f t="shared" si="736"/>
        <v>3502.02</v>
      </c>
      <c r="CY1098" s="3" t="str">
        <f t="shared" si="737"/>
        <v>Ok</v>
      </c>
      <c r="CZ1098">
        <v>0</v>
      </c>
      <c r="DA1098">
        <v>0</v>
      </c>
    </row>
    <row r="1099" spans="1:105" x14ac:dyDescent="0.25">
      <c r="A1099">
        <v>1098</v>
      </c>
      <c r="B1099" t="s">
        <v>3</v>
      </c>
      <c r="C1099" t="s">
        <v>1207</v>
      </c>
      <c r="D1099">
        <v>262.79000000000002</v>
      </c>
      <c r="E1099">
        <v>2017</v>
      </c>
      <c r="F1099">
        <v>262.79000000000002</v>
      </c>
      <c r="G1099">
        <v>262.79000000000002</v>
      </c>
      <c r="H1099" s="3">
        <f t="shared" si="697"/>
        <v>0</v>
      </c>
      <c r="I1099">
        <v>45035</v>
      </c>
      <c r="J1099" t="s">
        <v>2735</v>
      </c>
      <c r="K1099" t="s">
        <v>2738</v>
      </c>
      <c r="L1099">
        <v>32011</v>
      </c>
      <c r="M1099" t="s">
        <v>3543</v>
      </c>
      <c r="N1099" t="s">
        <v>4759</v>
      </c>
      <c r="O1099">
        <v>-81.834692665523207</v>
      </c>
      <c r="P1099">
        <v>30.5720818875992</v>
      </c>
      <c r="Q1099" t="s">
        <v>5558</v>
      </c>
      <c r="R1099">
        <v>0</v>
      </c>
      <c r="S1099" t="s">
        <v>6538</v>
      </c>
      <c r="T1099">
        <v>8001</v>
      </c>
      <c r="U1099" t="s">
        <v>6581</v>
      </c>
      <c r="V1099">
        <v>2017</v>
      </c>
      <c r="W1099">
        <v>14097</v>
      </c>
      <c r="X1099">
        <v>2017</v>
      </c>
      <c r="Y1099">
        <v>14097</v>
      </c>
      <c r="Z1099">
        <v>213.4</v>
      </c>
      <c r="AA1099" s="3">
        <f t="shared" si="698"/>
        <v>0.81205525324403516</v>
      </c>
      <c r="AC1099" t="s">
        <v>6616</v>
      </c>
      <c r="AD1099" t="s">
        <v>6616</v>
      </c>
      <c r="AE1099" t="s">
        <v>6616</v>
      </c>
      <c r="AF1099" t="s">
        <v>6616</v>
      </c>
      <c r="AG1099" t="s">
        <v>6616</v>
      </c>
      <c r="AI1099" t="s">
        <v>6618</v>
      </c>
      <c r="AJ1099" t="s">
        <v>6618</v>
      </c>
      <c r="AK1099" t="s">
        <v>6618</v>
      </c>
      <c r="AL1099" t="s">
        <v>6618</v>
      </c>
      <c r="AM1099" t="s">
        <v>6618</v>
      </c>
      <c r="AN1099" t="s">
        <v>6618</v>
      </c>
      <c r="AO1099">
        <v>0</v>
      </c>
      <c r="AP1099" s="3" t="str">
        <f t="shared" si="699"/>
        <v>No</v>
      </c>
      <c r="AQ1099" s="3" t="str">
        <f t="shared" si="700"/>
        <v>No</v>
      </c>
      <c r="AR1099" s="3" t="str">
        <f t="shared" si="701"/>
        <v>No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4</v>
      </c>
      <c r="AY1099" t="s">
        <v>6636</v>
      </c>
      <c r="AZ1099" t="s">
        <v>6638</v>
      </c>
      <c r="BA1099">
        <v>0</v>
      </c>
      <c r="BB1099" t="s">
        <v>6616</v>
      </c>
      <c r="BC1099" t="s">
        <v>6616</v>
      </c>
      <c r="BD1099" s="4" t="str">
        <f t="shared" si="702"/>
        <v>No</v>
      </c>
      <c r="BE1099" t="s">
        <v>6640</v>
      </c>
      <c r="BF1099" s="3" t="str">
        <f t="shared" si="703"/>
        <v>No</v>
      </c>
      <c r="BG1099" t="s">
        <v>6645</v>
      </c>
      <c r="BH1099" s="3" t="str">
        <f t="shared" si="704"/>
        <v>45035 TAYLOR RD</v>
      </c>
      <c r="BI1099" s="3" t="str">
        <f t="shared" si="705"/>
        <v>Callahan</v>
      </c>
      <c r="BJ1099" s="3" t="str">
        <f t="shared" si="706"/>
        <v>Florida</v>
      </c>
      <c r="BK1099" s="3">
        <f t="shared" si="707"/>
        <v>32011</v>
      </c>
      <c r="BL1099" s="3" t="str">
        <f t="shared" si="708"/>
        <v>45035 TAYLOR RD CALLAHAN FL 32011</v>
      </c>
      <c r="BM1099" s="3" t="str">
        <f t="shared" si="709"/>
        <v/>
      </c>
      <c r="BN1099" s="3" t="str">
        <f t="shared" si="710"/>
        <v>Pass</v>
      </c>
      <c r="BO1099" s="3" t="str">
        <f t="shared" si="711"/>
        <v>No</v>
      </c>
      <c r="BP1099" s="3" t="str">
        <f t="shared" si="712"/>
        <v>FV&lt;$10K</v>
      </c>
      <c r="BQ1099" t="s">
        <v>6650</v>
      </c>
      <c r="BR1099" s="3" t="str">
        <f t="shared" si="713"/>
        <v>No, &lt; $20K Lien</v>
      </c>
      <c r="BS1099" s="3" t="str">
        <f t="shared" si="714"/>
        <v>No, Lien &lt; $20K</v>
      </c>
      <c r="BT1099" t="s">
        <v>6650</v>
      </c>
      <c r="BU1099" s="3" t="str">
        <f t="shared" si="715"/>
        <v>No</v>
      </c>
      <c r="BV1099" s="3" t="str">
        <f t="shared" si="716"/>
        <v>No</v>
      </c>
      <c r="BW1099" s="3">
        <f t="shared" si="717"/>
        <v>0</v>
      </c>
      <c r="BX1099" s="3" t="str">
        <f t="shared" si="718"/>
        <v>No</v>
      </c>
      <c r="BY1099" s="3">
        <f t="shared" si="719"/>
        <v>14097</v>
      </c>
      <c r="BZ1099">
        <v>1</v>
      </c>
      <c r="CA1099" s="3">
        <f t="shared" si="720"/>
        <v>14097</v>
      </c>
      <c r="CC1099" s="3">
        <f t="shared" si="721"/>
        <v>0</v>
      </c>
      <c r="CD1099" s="3">
        <f t="shared" si="722"/>
        <v>0</v>
      </c>
      <c r="CE1099" s="3" t="str">
        <f t="shared" si="723"/>
        <v/>
      </c>
      <c r="CF1099" s="3" t="e">
        <f>HLOOKUP(CE1099,'Valuation Data'!$D$2:$K$5,4,FALSE)</f>
        <v>#N/A</v>
      </c>
      <c r="CG1099" s="3">
        <f t="shared" si="724"/>
        <v>14097</v>
      </c>
      <c r="CH1099" s="3" t="str">
        <f t="shared" si="725"/>
        <v>No</v>
      </c>
      <c r="CI1099" s="3" t="str">
        <f>VLOOKUP(R1099,'Use Codes &amp; County Type'!A:D,4,FALSE)</f>
        <v>V</v>
      </c>
      <c r="CJ1099" s="3" t="str">
        <f t="shared" si="726"/>
        <v>Yes</v>
      </c>
      <c r="CK1099" s="3" t="str">
        <f t="shared" si="727"/>
        <v>No</v>
      </c>
      <c r="CL1099" s="3">
        <f t="shared" si="728"/>
        <v>0</v>
      </c>
      <c r="CM1099" s="3">
        <f t="shared" si="729"/>
        <v>0</v>
      </c>
      <c r="CN1099" s="3">
        <f t="shared" si="730"/>
        <v>1051.1600000000001</v>
      </c>
      <c r="CO1099" s="3">
        <f t="shared" si="731"/>
        <v>-1051.1600000000001</v>
      </c>
      <c r="CP1099" s="3">
        <f t="shared" si="732"/>
        <v>7.4566219763070166E-2</v>
      </c>
      <c r="CR1099" s="3" t="str">
        <f t="shared" si="733"/>
        <v>No</v>
      </c>
      <c r="CV1099" s="3" t="str">
        <f t="shared" si="734"/>
        <v>FMV&lt;$30K</v>
      </c>
      <c r="CW1099" s="3">
        <f t="shared" si="735"/>
        <v>1098</v>
      </c>
      <c r="CX1099" s="3">
        <f t="shared" si="736"/>
        <v>262.79000000000002</v>
      </c>
      <c r="CY1099" s="3" t="str">
        <f t="shared" si="737"/>
        <v>Ok</v>
      </c>
      <c r="CZ1099">
        <v>0</v>
      </c>
      <c r="DA1099">
        <v>0</v>
      </c>
    </row>
    <row r="1100" spans="1:105" x14ac:dyDescent="0.25">
      <c r="A1100">
        <v>1099</v>
      </c>
      <c r="B1100" t="s">
        <v>3</v>
      </c>
      <c r="C1100" t="s">
        <v>1208</v>
      </c>
      <c r="D1100">
        <v>768.5</v>
      </c>
      <c r="E1100">
        <v>2017</v>
      </c>
      <c r="F1100">
        <v>768.5</v>
      </c>
      <c r="G1100">
        <v>768.5</v>
      </c>
      <c r="H1100" s="3">
        <f t="shared" si="697"/>
        <v>0</v>
      </c>
      <c r="I1100">
        <v>45101</v>
      </c>
      <c r="J1100" t="s">
        <v>2735</v>
      </c>
      <c r="K1100" t="s">
        <v>2738</v>
      </c>
      <c r="L1100">
        <v>32011</v>
      </c>
      <c r="M1100" t="s">
        <v>3544</v>
      </c>
      <c r="N1100" t="s">
        <v>4759</v>
      </c>
      <c r="O1100">
        <v>-81.828694464936206</v>
      </c>
      <c r="P1100">
        <v>30.572586519624199</v>
      </c>
      <c r="Q1100" t="s">
        <v>5559</v>
      </c>
      <c r="R1100">
        <v>1</v>
      </c>
      <c r="S1100" t="s">
        <v>6539</v>
      </c>
      <c r="T1100">
        <v>1001</v>
      </c>
      <c r="U1100" t="s">
        <v>6582</v>
      </c>
      <c r="V1100">
        <v>2017</v>
      </c>
      <c r="W1100">
        <v>51077</v>
      </c>
      <c r="X1100">
        <v>2017</v>
      </c>
      <c r="Y1100">
        <v>51705</v>
      </c>
      <c r="Z1100">
        <v>681</v>
      </c>
      <c r="AA1100" s="3">
        <f t="shared" si="698"/>
        <v>0.8861418347430059</v>
      </c>
      <c r="AB1100" t="s">
        <v>6616</v>
      </c>
      <c r="AC1100" t="s">
        <v>6616</v>
      </c>
      <c r="AD1100" t="s">
        <v>6616</v>
      </c>
      <c r="AF1100" t="s">
        <v>6616</v>
      </c>
      <c r="AG1100" t="s">
        <v>6616</v>
      </c>
      <c r="AI1100" t="s">
        <v>6618</v>
      </c>
      <c r="AJ1100" t="s">
        <v>6618</v>
      </c>
      <c r="AK1100" t="s">
        <v>6618</v>
      </c>
      <c r="AL1100" t="s">
        <v>6618</v>
      </c>
      <c r="AM1100" t="s">
        <v>6618</v>
      </c>
      <c r="AN1100" t="s">
        <v>6618</v>
      </c>
      <c r="AO1100" t="s">
        <v>6618</v>
      </c>
      <c r="AP1100" s="3" t="str">
        <f t="shared" si="699"/>
        <v>No</v>
      </c>
      <c r="AQ1100" s="3" t="str">
        <f t="shared" si="700"/>
        <v>No</v>
      </c>
      <c r="AR1100" s="3" t="str">
        <f t="shared" si="701"/>
        <v>No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 t="s">
        <v>6634</v>
      </c>
      <c r="AZ1100" t="s">
        <v>6638</v>
      </c>
      <c r="BA1100">
        <v>1</v>
      </c>
      <c r="BB1100" t="s">
        <v>6617</v>
      </c>
      <c r="BC1100" t="s">
        <v>6616</v>
      </c>
      <c r="BD1100" s="4" t="str">
        <f t="shared" si="702"/>
        <v>No</v>
      </c>
      <c r="BE1100" t="s">
        <v>6640</v>
      </c>
      <c r="BF1100" s="3" t="str">
        <f t="shared" si="703"/>
        <v>No</v>
      </c>
      <c r="BG1100" t="s">
        <v>6645</v>
      </c>
      <c r="BH1100" s="3" t="str">
        <f t="shared" si="704"/>
        <v>45101 HOLLOWAY LN</v>
      </c>
      <c r="BI1100" s="3" t="str">
        <f t="shared" si="705"/>
        <v>Callahan</v>
      </c>
      <c r="BJ1100" s="3" t="str">
        <f t="shared" si="706"/>
        <v>Florida</v>
      </c>
      <c r="BK1100" s="3">
        <f t="shared" si="707"/>
        <v>32011</v>
      </c>
      <c r="BL1100" s="3" t="str">
        <f t="shared" si="708"/>
        <v>45101 HOLLOWAY LN CALLAHAN FL 32011</v>
      </c>
      <c r="BM1100" s="3" t="str">
        <f t="shared" si="709"/>
        <v/>
      </c>
      <c r="BN1100" s="3" t="str">
        <f t="shared" si="710"/>
        <v>Pass</v>
      </c>
      <c r="BO1100" s="3" t="str">
        <f t="shared" si="711"/>
        <v>No</v>
      </c>
      <c r="BP1100" s="3" t="str">
        <f t="shared" si="712"/>
        <v>FV&lt;$10K</v>
      </c>
      <c r="BQ1100" t="s">
        <v>6650</v>
      </c>
      <c r="BR1100" s="3" t="str">
        <f t="shared" si="713"/>
        <v>No, &lt; $20K Lien</v>
      </c>
      <c r="BS1100" s="3" t="str">
        <f t="shared" si="714"/>
        <v>No, Lien &lt; $20K</v>
      </c>
      <c r="BT1100" t="s">
        <v>6650</v>
      </c>
      <c r="BU1100" s="3" t="str">
        <f t="shared" si="715"/>
        <v>No</v>
      </c>
      <c r="BV1100" s="3" t="str">
        <f t="shared" si="716"/>
        <v>No</v>
      </c>
      <c r="BW1100" s="3">
        <f t="shared" si="717"/>
        <v>1</v>
      </c>
      <c r="BX1100" s="3" t="str">
        <f t="shared" si="718"/>
        <v>No</v>
      </c>
      <c r="BY1100" s="3">
        <f t="shared" si="719"/>
        <v>51077</v>
      </c>
      <c r="BZ1100">
        <v>1</v>
      </c>
      <c r="CA1100" s="3">
        <f t="shared" si="720"/>
        <v>51077</v>
      </c>
      <c r="CC1100" s="3">
        <f t="shared" si="721"/>
        <v>0</v>
      </c>
      <c r="CD1100" s="3">
        <f t="shared" si="722"/>
        <v>0</v>
      </c>
      <c r="CE1100" s="3" t="str">
        <f t="shared" si="723"/>
        <v/>
      </c>
      <c r="CF1100" s="3" t="e">
        <f>HLOOKUP(CE1100,'Valuation Data'!$D$2:$K$5,4,FALSE)</f>
        <v>#N/A</v>
      </c>
      <c r="CG1100" s="3">
        <f t="shared" si="724"/>
        <v>51077</v>
      </c>
      <c r="CH1100" s="3" t="str">
        <f t="shared" si="725"/>
        <v>No</v>
      </c>
      <c r="CI1100" s="3" t="str">
        <f>VLOOKUP(R1100,'Use Codes &amp; County Type'!A:D,4,FALSE)</f>
        <v>S</v>
      </c>
      <c r="CJ1100" s="3" t="str">
        <f t="shared" si="726"/>
        <v>No</v>
      </c>
      <c r="CK1100" s="3" t="str">
        <f t="shared" si="727"/>
        <v>Yes</v>
      </c>
      <c r="CL1100" s="3">
        <f t="shared" si="728"/>
        <v>0.67</v>
      </c>
      <c r="CM1100" s="3">
        <f t="shared" si="729"/>
        <v>34221.590000000004</v>
      </c>
      <c r="CN1100" s="3">
        <f t="shared" si="730"/>
        <v>3842.5</v>
      </c>
      <c r="CO1100" s="3">
        <f t="shared" si="731"/>
        <v>30379.090000000004</v>
      </c>
      <c r="CP1100" s="3">
        <f t="shared" si="732"/>
        <v>7.5229555377175641E-2</v>
      </c>
      <c r="CR1100" s="3" t="str">
        <f t="shared" si="733"/>
        <v>No</v>
      </c>
      <c r="CV1100" s="3" t="str">
        <f t="shared" si="734"/>
        <v>*Bid</v>
      </c>
      <c r="CW1100" s="3">
        <f t="shared" si="735"/>
        <v>1099</v>
      </c>
      <c r="CX1100" s="3">
        <f t="shared" si="736"/>
        <v>768.5</v>
      </c>
      <c r="CY1100" s="3" t="str">
        <f t="shared" si="737"/>
        <v>Ok</v>
      </c>
      <c r="CZ1100">
        <v>0</v>
      </c>
      <c r="DA1100">
        <v>0</v>
      </c>
    </row>
    <row r="1101" spans="1:105" x14ac:dyDescent="0.25">
      <c r="A1101">
        <v>1100</v>
      </c>
      <c r="B1101" t="s">
        <v>3</v>
      </c>
      <c r="C1101" t="s">
        <v>1209</v>
      </c>
      <c r="D1101">
        <v>260.95999999999998</v>
      </c>
      <c r="E1101">
        <v>2017</v>
      </c>
      <c r="F1101">
        <v>260.95999999999998</v>
      </c>
      <c r="G1101">
        <v>260.95999999999998</v>
      </c>
      <c r="H1101" s="3">
        <f t="shared" si="697"/>
        <v>0</v>
      </c>
      <c r="J1101" t="s">
        <v>2735</v>
      </c>
      <c r="K1101" t="s">
        <v>2738</v>
      </c>
      <c r="L1101">
        <v>32011</v>
      </c>
      <c r="M1101" t="s">
        <v>3545</v>
      </c>
      <c r="N1101" t="s">
        <v>4759</v>
      </c>
      <c r="O1101">
        <v>-81.827778196558796</v>
      </c>
      <c r="P1101">
        <v>30.571860878698001</v>
      </c>
      <c r="Q1101" t="s">
        <v>5560</v>
      </c>
      <c r="R1101">
        <v>0</v>
      </c>
      <c r="S1101" t="s">
        <v>6538</v>
      </c>
      <c r="T1101">
        <v>8001</v>
      </c>
      <c r="U1101" t="s">
        <v>6581</v>
      </c>
      <c r="V1101">
        <v>2017</v>
      </c>
      <c r="W1101">
        <v>13200</v>
      </c>
      <c r="X1101">
        <v>2017</v>
      </c>
      <c r="Y1101">
        <v>15000</v>
      </c>
      <c r="Z1101">
        <v>211.71</v>
      </c>
      <c r="AA1101" s="3">
        <f t="shared" si="698"/>
        <v>0.81127375843041083</v>
      </c>
      <c r="AD1101" t="s">
        <v>6616</v>
      </c>
      <c r="AE1101" t="s">
        <v>6616</v>
      </c>
      <c r="AF1101" t="s">
        <v>6616</v>
      </c>
      <c r="AG1101" t="s">
        <v>6616</v>
      </c>
      <c r="AH1101" t="s">
        <v>6616</v>
      </c>
      <c r="AI1101" t="s">
        <v>6618</v>
      </c>
      <c r="AJ1101" t="s">
        <v>6618</v>
      </c>
      <c r="AK1101" t="s">
        <v>6618</v>
      </c>
      <c r="AL1101" t="s">
        <v>6618</v>
      </c>
      <c r="AM1101" t="s">
        <v>6618</v>
      </c>
      <c r="AN1101" t="s">
        <v>6618</v>
      </c>
      <c r="AO1101" t="s">
        <v>6618</v>
      </c>
      <c r="AP1101" s="3" t="str">
        <f t="shared" si="699"/>
        <v>No</v>
      </c>
      <c r="AQ1101" s="3" t="str">
        <f t="shared" si="700"/>
        <v>No</v>
      </c>
      <c r="AR1101" s="3" t="str">
        <f t="shared" si="701"/>
        <v>No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 t="s">
        <v>6634</v>
      </c>
      <c r="AZ1101">
        <v>0</v>
      </c>
      <c r="BA1101">
        <v>0</v>
      </c>
      <c r="BB1101" t="s">
        <v>6616</v>
      </c>
      <c r="BC1101" t="s">
        <v>6617</v>
      </c>
      <c r="BD1101" s="4" t="str">
        <f t="shared" si="702"/>
        <v>No</v>
      </c>
      <c r="BE1101" t="s">
        <v>6640</v>
      </c>
      <c r="BF1101" s="3" t="str">
        <f t="shared" si="703"/>
        <v>No</v>
      </c>
      <c r="BG1101" t="s">
        <v>6645</v>
      </c>
      <c r="BH1101" s="3" t="str">
        <f t="shared" si="704"/>
        <v>DR MARTIN LUTHER KING JR AV</v>
      </c>
      <c r="BI1101" s="3" t="str">
        <f t="shared" si="705"/>
        <v>Callahan</v>
      </c>
      <c r="BJ1101" s="3" t="str">
        <f t="shared" si="706"/>
        <v>Florida</v>
      </c>
      <c r="BK1101" s="3">
        <f t="shared" si="707"/>
        <v>32011</v>
      </c>
      <c r="BL1101" s="3" t="str">
        <f t="shared" si="708"/>
        <v>DR MARTIN LUTHER KING JR AV CALLAHAN FL 32011</v>
      </c>
      <c r="BM1101" s="3" t="str">
        <f t="shared" si="709"/>
        <v/>
      </c>
      <c r="BN1101" s="3" t="str">
        <f t="shared" si="710"/>
        <v>Pass</v>
      </c>
      <c r="BO1101" s="3" t="str">
        <f t="shared" si="711"/>
        <v>Yes</v>
      </c>
      <c r="BP1101" s="3" t="str">
        <f t="shared" si="712"/>
        <v>FV&lt;$10K</v>
      </c>
      <c r="BQ1101" t="s">
        <v>6650</v>
      </c>
      <c r="BR1101" s="3" t="str">
        <f t="shared" si="713"/>
        <v>No, &lt; $20K Lien</v>
      </c>
      <c r="BS1101" s="3" t="str">
        <f t="shared" si="714"/>
        <v>No, Lien &lt; $20K</v>
      </c>
      <c r="BT1101" t="s">
        <v>6650</v>
      </c>
      <c r="BU1101" s="3" t="str">
        <f t="shared" si="715"/>
        <v>No</v>
      </c>
      <c r="BV1101" s="3" t="str">
        <f t="shared" si="716"/>
        <v>No</v>
      </c>
      <c r="BW1101" s="3">
        <f t="shared" si="717"/>
        <v>0</v>
      </c>
      <c r="BX1101" s="3" t="str">
        <f t="shared" si="718"/>
        <v>No</v>
      </c>
      <c r="BY1101" s="3">
        <f t="shared" si="719"/>
        <v>13200</v>
      </c>
      <c r="BZ1101">
        <v>1</v>
      </c>
      <c r="CA1101" s="3">
        <f t="shared" si="720"/>
        <v>13200</v>
      </c>
      <c r="CC1101" s="3">
        <f t="shared" si="721"/>
        <v>0</v>
      </c>
      <c r="CD1101" s="3">
        <f t="shared" si="722"/>
        <v>0</v>
      </c>
      <c r="CE1101" s="3" t="str">
        <f t="shared" si="723"/>
        <v/>
      </c>
      <c r="CF1101" s="3" t="e">
        <f>HLOOKUP(CE1101,'Valuation Data'!$D$2:$K$5,4,FALSE)</f>
        <v>#N/A</v>
      </c>
      <c r="CG1101" s="3">
        <f t="shared" si="724"/>
        <v>13200</v>
      </c>
      <c r="CH1101" s="3" t="str">
        <f t="shared" si="725"/>
        <v>No</v>
      </c>
      <c r="CI1101" s="3" t="str">
        <f>VLOOKUP(R1101,'Use Codes &amp; County Type'!A:D,4,FALSE)</f>
        <v>V</v>
      </c>
      <c r="CJ1101" s="3" t="str">
        <f t="shared" si="726"/>
        <v>Yes</v>
      </c>
      <c r="CK1101" s="3" t="str">
        <f t="shared" si="727"/>
        <v>No</v>
      </c>
      <c r="CL1101" s="3">
        <f t="shared" si="728"/>
        <v>0</v>
      </c>
      <c r="CM1101" s="3">
        <f t="shared" si="729"/>
        <v>0</v>
      </c>
      <c r="CN1101" s="3">
        <f t="shared" si="730"/>
        <v>1043.8399999999999</v>
      </c>
      <c r="CO1101" s="3">
        <f t="shared" si="731"/>
        <v>-1043.8399999999999</v>
      </c>
      <c r="CP1101" s="3">
        <f t="shared" si="732"/>
        <v>7.9078787878787873E-2</v>
      </c>
      <c r="CR1101" s="3" t="str">
        <f t="shared" si="733"/>
        <v>No</v>
      </c>
      <c r="CV1101" s="3" t="str">
        <f t="shared" si="734"/>
        <v>FMV&lt;$30K</v>
      </c>
      <c r="CW1101" s="3">
        <f t="shared" si="735"/>
        <v>1100</v>
      </c>
      <c r="CX1101" s="3">
        <f t="shared" si="736"/>
        <v>260.95999999999998</v>
      </c>
      <c r="CY1101" s="3" t="str">
        <f t="shared" si="737"/>
        <v>Ok</v>
      </c>
      <c r="CZ1101">
        <v>0</v>
      </c>
      <c r="DA1101">
        <v>0</v>
      </c>
    </row>
    <row r="1102" spans="1:105" x14ac:dyDescent="0.25">
      <c r="A1102">
        <v>1101</v>
      </c>
      <c r="B1102" t="s">
        <v>3</v>
      </c>
      <c r="C1102" t="s">
        <v>1210</v>
      </c>
      <c r="D1102">
        <v>116.75</v>
      </c>
      <c r="E1102">
        <v>2017</v>
      </c>
      <c r="F1102">
        <v>116.75</v>
      </c>
      <c r="G1102">
        <v>116.75</v>
      </c>
      <c r="H1102" s="3">
        <f t="shared" si="697"/>
        <v>0</v>
      </c>
      <c r="J1102" t="s">
        <v>2735</v>
      </c>
      <c r="K1102" t="s">
        <v>2738</v>
      </c>
      <c r="L1102">
        <v>32011</v>
      </c>
      <c r="M1102" t="s">
        <v>3546</v>
      </c>
      <c r="N1102" t="s">
        <v>4759</v>
      </c>
      <c r="O1102">
        <v>-81.828702389126903</v>
      </c>
      <c r="P1102">
        <v>30.572252743363901</v>
      </c>
      <c r="Q1102" t="s">
        <v>5560</v>
      </c>
      <c r="R1102">
        <v>0</v>
      </c>
      <c r="S1102" t="s">
        <v>6538</v>
      </c>
      <c r="T1102">
        <v>8001</v>
      </c>
      <c r="U1102" t="s">
        <v>6581</v>
      </c>
      <c r="V1102">
        <v>2017</v>
      </c>
      <c r="W1102">
        <v>4538</v>
      </c>
      <c r="X1102">
        <v>2017</v>
      </c>
      <c r="Y1102">
        <v>6000</v>
      </c>
      <c r="Z1102">
        <v>78.36</v>
      </c>
      <c r="AA1102" s="3">
        <f t="shared" si="698"/>
        <v>0.67117773019271953</v>
      </c>
      <c r="AD1102" t="s">
        <v>6616</v>
      </c>
      <c r="AE1102" t="s">
        <v>6616</v>
      </c>
      <c r="AF1102" t="s">
        <v>6616</v>
      </c>
      <c r="AG1102" t="s">
        <v>6616</v>
      </c>
      <c r="AH1102" t="s">
        <v>6616</v>
      </c>
      <c r="AI1102" t="s">
        <v>6618</v>
      </c>
      <c r="AJ1102" t="s">
        <v>6619</v>
      </c>
      <c r="AK1102" t="s">
        <v>6618</v>
      </c>
      <c r="AL1102" t="s">
        <v>6618</v>
      </c>
      <c r="AM1102" t="s">
        <v>6618</v>
      </c>
      <c r="AN1102" t="s">
        <v>6619</v>
      </c>
      <c r="AO1102" t="s">
        <v>6618</v>
      </c>
      <c r="AP1102" s="3" t="str">
        <f t="shared" si="699"/>
        <v>No</v>
      </c>
      <c r="AQ1102" s="3" t="str">
        <f t="shared" si="700"/>
        <v>Yes</v>
      </c>
      <c r="AR1102" s="3" t="str">
        <f t="shared" si="701"/>
        <v>No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 t="s">
        <v>6634</v>
      </c>
      <c r="AZ1102">
        <v>0</v>
      </c>
      <c r="BA1102">
        <v>0</v>
      </c>
      <c r="BB1102" t="s">
        <v>6616</v>
      </c>
      <c r="BC1102" t="s">
        <v>6616</v>
      </c>
      <c r="BD1102" s="4" t="str">
        <f t="shared" si="702"/>
        <v>No</v>
      </c>
      <c r="BE1102" t="s">
        <v>6640</v>
      </c>
      <c r="BF1102" s="3" t="str">
        <f t="shared" si="703"/>
        <v>No</v>
      </c>
      <c r="BG1102" t="s">
        <v>6645</v>
      </c>
      <c r="BH1102" s="3" t="str">
        <f t="shared" si="704"/>
        <v>HOLLOWAY LN</v>
      </c>
      <c r="BI1102" s="3" t="str">
        <f t="shared" si="705"/>
        <v>Callahan</v>
      </c>
      <c r="BJ1102" s="3" t="str">
        <f t="shared" si="706"/>
        <v>Florida</v>
      </c>
      <c r="BK1102" s="3">
        <f t="shared" si="707"/>
        <v>32011</v>
      </c>
      <c r="BL1102" s="3" t="str">
        <f t="shared" si="708"/>
        <v>HOLLOWAY LN CALLAHAN FL 32011</v>
      </c>
      <c r="BM1102" s="3" t="str">
        <f t="shared" si="709"/>
        <v/>
      </c>
      <c r="BN1102" s="3" t="str">
        <f t="shared" si="710"/>
        <v>Lien&lt;$150</v>
      </c>
      <c r="BO1102" s="3" t="str">
        <f t="shared" si="711"/>
        <v>No</v>
      </c>
      <c r="BP1102" s="3" t="str">
        <f t="shared" si="712"/>
        <v>FV&lt;$10K</v>
      </c>
      <c r="BQ1102" t="s">
        <v>6650</v>
      </c>
      <c r="BR1102" s="3" t="str">
        <f t="shared" si="713"/>
        <v>No, &lt; $20K Lien</v>
      </c>
      <c r="BS1102" s="3" t="str">
        <f t="shared" si="714"/>
        <v>No, Lien &lt; $20K</v>
      </c>
      <c r="BT1102" t="s">
        <v>6650</v>
      </c>
      <c r="BU1102" s="3" t="str">
        <f t="shared" si="715"/>
        <v>No</v>
      </c>
      <c r="BV1102" s="3" t="str">
        <f t="shared" si="716"/>
        <v>No</v>
      </c>
      <c r="BW1102" s="3">
        <f t="shared" si="717"/>
        <v>0</v>
      </c>
      <c r="BX1102" s="3" t="str">
        <f t="shared" si="718"/>
        <v>No</v>
      </c>
      <c r="BY1102" s="3">
        <f t="shared" si="719"/>
        <v>4538</v>
      </c>
      <c r="BZ1102">
        <v>1</v>
      </c>
      <c r="CA1102" s="3">
        <f t="shared" si="720"/>
        <v>4538</v>
      </c>
      <c r="CC1102" s="3">
        <f t="shared" si="721"/>
        <v>0</v>
      </c>
      <c r="CD1102" s="3">
        <f t="shared" si="722"/>
        <v>0</v>
      </c>
      <c r="CE1102" s="3" t="str">
        <f t="shared" si="723"/>
        <v/>
      </c>
      <c r="CF1102" s="3" t="e">
        <f>HLOOKUP(CE1102,'Valuation Data'!$D$2:$K$5,4,FALSE)</f>
        <v>#N/A</v>
      </c>
      <c r="CG1102" s="3">
        <f t="shared" si="724"/>
        <v>4538</v>
      </c>
      <c r="CH1102" s="3" t="str">
        <f t="shared" si="725"/>
        <v>No</v>
      </c>
      <c r="CI1102" s="3" t="str">
        <f>VLOOKUP(R1102,'Use Codes &amp; County Type'!A:D,4,FALSE)</f>
        <v>V</v>
      </c>
      <c r="CJ1102" s="3" t="str">
        <f t="shared" si="726"/>
        <v>Yes</v>
      </c>
      <c r="CK1102" s="3" t="str">
        <f t="shared" si="727"/>
        <v>No</v>
      </c>
      <c r="CL1102" s="3">
        <f t="shared" si="728"/>
        <v>0</v>
      </c>
      <c r="CM1102" s="3">
        <f t="shared" si="729"/>
        <v>0</v>
      </c>
      <c r="CN1102" s="3">
        <f t="shared" si="730"/>
        <v>467</v>
      </c>
      <c r="CO1102" s="3">
        <f t="shared" si="731"/>
        <v>-467</v>
      </c>
      <c r="CP1102" s="3">
        <f t="shared" si="732"/>
        <v>0.10290877038342883</v>
      </c>
      <c r="CR1102" s="3" t="str">
        <f t="shared" si="733"/>
        <v>No</v>
      </c>
      <c r="CV1102" s="3" t="str">
        <f t="shared" si="734"/>
        <v>Lien&lt;$150</v>
      </c>
      <c r="CW1102" s="3">
        <f t="shared" si="735"/>
        <v>1101</v>
      </c>
      <c r="CX1102" s="3">
        <f t="shared" si="736"/>
        <v>116.75</v>
      </c>
      <c r="CY1102" s="3" t="str">
        <f t="shared" si="737"/>
        <v>Ok</v>
      </c>
      <c r="CZ1102">
        <v>0</v>
      </c>
      <c r="DA1102">
        <v>0</v>
      </c>
    </row>
    <row r="1103" spans="1:105" x14ac:dyDescent="0.25">
      <c r="A1103">
        <v>1102</v>
      </c>
      <c r="B1103" t="s">
        <v>3</v>
      </c>
      <c r="C1103" t="s">
        <v>1211</v>
      </c>
      <c r="D1103">
        <v>180.82</v>
      </c>
      <c r="E1103">
        <v>2017</v>
      </c>
      <c r="F1103">
        <v>180.82</v>
      </c>
      <c r="G1103">
        <v>180.82</v>
      </c>
      <c r="H1103" s="3">
        <f t="shared" si="697"/>
        <v>0</v>
      </c>
      <c r="J1103" t="s">
        <v>2735</v>
      </c>
      <c r="K1103" t="s">
        <v>2738</v>
      </c>
      <c r="L1103">
        <v>32011</v>
      </c>
      <c r="M1103" t="s">
        <v>3546</v>
      </c>
      <c r="N1103" t="s">
        <v>4759</v>
      </c>
      <c r="O1103">
        <v>-81.828559729929793</v>
      </c>
      <c r="P1103">
        <v>30.572077771773799</v>
      </c>
      <c r="Q1103" t="s">
        <v>5560</v>
      </c>
      <c r="R1103">
        <v>0</v>
      </c>
      <c r="S1103" t="s">
        <v>6538</v>
      </c>
      <c r="T1103">
        <v>8001</v>
      </c>
      <c r="U1103" t="s">
        <v>6581</v>
      </c>
      <c r="V1103">
        <v>2017</v>
      </c>
      <c r="W1103">
        <v>8580</v>
      </c>
      <c r="X1103">
        <v>2017</v>
      </c>
      <c r="Y1103">
        <v>9750</v>
      </c>
      <c r="Z1103">
        <v>137.6</v>
      </c>
      <c r="AA1103" s="3">
        <f t="shared" si="698"/>
        <v>0.76097776794602368</v>
      </c>
      <c r="AD1103" t="s">
        <v>6616</v>
      </c>
      <c r="AE1103" t="s">
        <v>6616</v>
      </c>
      <c r="AF1103" t="s">
        <v>6616</v>
      </c>
      <c r="AG1103" t="s">
        <v>6616</v>
      </c>
      <c r="AH1103" t="s">
        <v>6616</v>
      </c>
      <c r="AI1103" t="s">
        <v>6618</v>
      </c>
      <c r="AJ1103" t="s">
        <v>6618</v>
      </c>
      <c r="AK1103" t="s">
        <v>6618</v>
      </c>
      <c r="AL1103" t="s">
        <v>6618</v>
      </c>
      <c r="AM1103" t="s">
        <v>6618</v>
      </c>
      <c r="AN1103" t="s">
        <v>6618</v>
      </c>
      <c r="AO1103">
        <v>0</v>
      </c>
      <c r="AP1103" s="3" t="str">
        <f t="shared" si="699"/>
        <v>No</v>
      </c>
      <c r="AQ1103" s="3" t="str">
        <f t="shared" si="700"/>
        <v>No</v>
      </c>
      <c r="AR1103" s="3" t="str">
        <f t="shared" si="701"/>
        <v>No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 t="s">
        <v>6634</v>
      </c>
      <c r="AZ1103">
        <v>0</v>
      </c>
      <c r="BA1103">
        <v>0</v>
      </c>
      <c r="BB1103" t="s">
        <v>6616</v>
      </c>
      <c r="BC1103" t="s">
        <v>6616</v>
      </c>
      <c r="BD1103" s="4" t="str">
        <f t="shared" si="702"/>
        <v>No</v>
      </c>
      <c r="BE1103" t="s">
        <v>6640</v>
      </c>
      <c r="BF1103" s="3" t="str">
        <f t="shared" si="703"/>
        <v>No</v>
      </c>
      <c r="BG1103" t="s">
        <v>6645</v>
      </c>
      <c r="BH1103" s="3" t="str">
        <f t="shared" si="704"/>
        <v>HOLLOWAY LN</v>
      </c>
      <c r="BI1103" s="3" t="str">
        <f t="shared" si="705"/>
        <v>Callahan</v>
      </c>
      <c r="BJ1103" s="3" t="str">
        <f t="shared" si="706"/>
        <v>Florida</v>
      </c>
      <c r="BK1103" s="3">
        <f t="shared" si="707"/>
        <v>32011</v>
      </c>
      <c r="BL1103" s="3" t="str">
        <f t="shared" si="708"/>
        <v>HOLLOWAY LN CALLAHAN FL 32011</v>
      </c>
      <c r="BM1103" s="3" t="str">
        <f t="shared" si="709"/>
        <v/>
      </c>
      <c r="BN1103" s="3" t="str">
        <f t="shared" si="710"/>
        <v>Pass</v>
      </c>
      <c r="BO1103" s="3" t="str">
        <f t="shared" si="711"/>
        <v>No</v>
      </c>
      <c r="BP1103" s="3" t="str">
        <f t="shared" si="712"/>
        <v>FV&lt;$10K</v>
      </c>
      <c r="BQ1103" t="s">
        <v>6650</v>
      </c>
      <c r="BR1103" s="3" t="str">
        <f t="shared" si="713"/>
        <v>No, &lt; $20K Lien</v>
      </c>
      <c r="BS1103" s="3" t="str">
        <f t="shared" si="714"/>
        <v>No, Lien &lt; $20K</v>
      </c>
      <c r="BT1103" t="s">
        <v>6650</v>
      </c>
      <c r="BU1103" s="3" t="str">
        <f t="shared" si="715"/>
        <v>No</v>
      </c>
      <c r="BV1103" s="3" t="str">
        <f t="shared" si="716"/>
        <v>No</v>
      </c>
      <c r="BW1103" s="3">
        <f t="shared" si="717"/>
        <v>0</v>
      </c>
      <c r="BX1103" s="3" t="str">
        <f t="shared" si="718"/>
        <v>No</v>
      </c>
      <c r="BY1103" s="3">
        <f t="shared" si="719"/>
        <v>8580</v>
      </c>
      <c r="BZ1103">
        <v>1</v>
      </c>
      <c r="CA1103" s="3">
        <f t="shared" si="720"/>
        <v>8580</v>
      </c>
      <c r="CC1103" s="3">
        <f t="shared" si="721"/>
        <v>0</v>
      </c>
      <c r="CD1103" s="3">
        <f t="shared" si="722"/>
        <v>0</v>
      </c>
      <c r="CE1103" s="3" t="str">
        <f t="shared" si="723"/>
        <v/>
      </c>
      <c r="CF1103" s="3" t="e">
        <f>HLOOKUP(CE1103,'Valuation Data'!$D$2:$K$5,4,FALSE)</f>
        <v>#N/A</v>
      </c>
      <c r="CG1103" s="3">
        <f t="shared" si="724"/>
        <v>8580</v>
      </c>
      <c r="CH1103" s="3" t="str">
        <f t="shared" si="725"/>
        <v>No</v>
      </c>
      <c r="CI1103" s="3" t="str">
        <f>VLOOKUP(R1103,'Use Codes &amp; County Type'!A:D,4,FALSE)</f>
        <v>V</v>
      </c>
      <c r="CJ1103" s="3" t="str">
        <f t="shared" si="726"/>
        <v>Yes</v>
      </c>
      <c r="CK1103" s="3" t="str">
        <f t="shared" si="727"/>
        <v>No</v>
      </c>
      <c r="CL1103" s="3">
        <f t="shared" si="728"/>
        <v>0</v>
      </c>
      <c r="CM1103" s="3">
        <f t="shared" si="729"/>
        <v>0</v>
      </c>
      <c r="CN1103" s="3">
        <f t="shared" si="730"/>
        <v>723.28</v>
      </c>
      <c r="CO1103" s="3">
        <f t="shared" si="731"/>
        <v>-723.28</v>
      </c>
      <c r="CP1103" s="3">
        <f t="shared" si="732"/>
        <v>8.4298368298368301E-2</v>
      </c>
      <c r="CR1103" s="3" t="str">
        <f t="shared" si="733"/>
        <v>No</v>
      </c>
      <c r="CV1103" s="3" t="str">
        <f t="shared" si="734"/>
        <v>FMV&lt;$30K</v>
      </c>
      <c r="CW1103" s="3">
        <f t="shared" si="735"/>
        <v>1102</v>
      </c>
      <c r="CX1103" s="3">
        <f t="shared" si="736"/>
        <v>180.82</v>
      </c>
      <c r="CY1103" s="3" t="str">
        <f t="shared" si="737"/>
        <v>Ok</v>
      </c>
      <c r="CZ1103">
        <v>0</v>
      </c>
      <c r="DA1103">
        <v>0</v>
      </c>
    </row>
    <row r="1104" spans="1:105" x14ac:dyDescent="0.25">
      <c r="A1104">
        <v>1103</v>
      </c>
      <c r="B1104" t="s">
        <v>3</v>
      </c>
      <c r="C1104" t="s">
        <v>1212</v>
      </c>
      <c r="D1104">
        <v>256.31</v>
      </c>
      <c r="E1104">
        <v>2017</v>
      </c>
      <c r="F1104">
        <v>256.31</v>
      </c>
      <c r="G1104">
        <v>256.31</v>
      </c>
      <c r="H1104" s="3">
        <f t="shared" si="697"/>
        <v>0</v>
      </c>
      <c r="J1104" t="s">
        <v>2735</v>
      </c>
      <c r="K1104" t="s">
        <v>2738</v>
      </c>
      <c r="L1104">
        <v>32011</v>
      </c>
      <c r="M1104" t="s">
        <v>3546</v>
      </c>
      <c r="N1104" t="s">
        <v>4759</v>
      </c>
      <c r="O1104">
        <v>-81.828334883766203</v>
      </c>
      <c r="P1104">
        <v>30.572055461086599</v>
      </c>
      <c r="Q1104" t="s">
        <v>5561</v>
      </c>
      <c r="R1104">
        <v>0</v>
      </c>
      <c r="S1104" t="s">
        <v>6538</v>
      </c>
      <c r="T1104">
        <v>8001</v>
      </c>
      <c r="U1104" t="s">
        <v>6581</v>
      </c>
      <c r="V1104">
        <v>2017</v>
      </c>
      <c r="W1104">
        <v>13700</v>
      </c>
      <c r="X1104">
        <v>2017</v>
      </c>
      <c r="Y1104">
        <v>13700</v>
      </c>
      <c r="Z1104">
        <v>207.41</v>
      </c>
      <c r="AA1104" s="3">
        <f t="shared" si="698"/>
        <v>0.80921540322266006</v>
      </c>
      <c r="AC1104" t="s">
        <v>6616</v>
      </c>
      <c r="AI1104" t="s">
        <v>6618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 s="3" t="str">
        <f t="shared" si="699"/>
        <v>No</v>
      </c>
      <c r="AQ1104" s="3" t="str">
        <f t="shared" si="700"/>
        <v>No</v>
      </c>
      <c r="AR1104" s="3" t="str">
        <f t="shared" si="701"/>
        <v>No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 t="s">
        <v>6634</v>
      </c>
      <c r="AZ1104" t="s">
        <v>6638</v>
      </c>
      <c r="BA1104">
        <v>0</v>
      </c>
      <c r="BB1104" t="s">
        <v>6616</v>
      </c>
      <c r="BC1104" t="s">
        <v>6616</v>
      </c>
      <c r="BD1104" s="4" t="str">
        <f t="shared" si="702"/>
        <v>No</v>
      </c>
      <c r="BE1104" t="s">
        <v>6640</v>
      </c>
      <c r="BF1104" s="3" t="str">
        <f t="shared" si="703"/>
        <v>No</v>
      </c>
      <c r="BG1104" t="s">
        <v>6645</v>
      </c>
      <c r="BH1104" s="3" t="str">
        <f t="shared" si="704"/>
        <v>HOLLOWAY LN</v>
      </c>
      <c r="BI1104" s="3" t="str">
        <f t="shared" si="705"/>
        <v>Callahan</v>
      </c>
      <c r="BJ1104" s="3" t="str">
        <f t="shared" si="706"/>
        <v>Florida</v>
      </c>
      <c r="BK1104" s="3">
        <f t="shared" si="707"/>
        <v>32011</v>
      </c>
      <c r="BL1104" s="3" t="str">
        <f t="shared" si="708"/>
        <v>HOLLOWAY LN CALLAHAN FL 32011</v>
      </c>
      <c r="BM1104" s="3" t="str">
        <f t="shared" si="709"/>
        <v/>
      </c>
      <c r="BN1104" s="3" t="str">
        <f t="shared" si="710"/>
        <v>Pass</v>
      </c>
      <c r="BO1104" s="3" t="str">
        <f t="shared" si="711"/>
        <v>No</v>
      </c>
      <c r="BP1104" s="3" t="str">
        <f t="shared" si="712"/>
        <v>FV&lt;$10K</v>
      </c>
      <c r="BQ1104" t="s">
        <v>6650</v>
      </c>
      <c r="BR1104" s="3" t="str">
        <f t="shared" si="713"/>
        <v>No, &lt; $20K Lien</v>
      </c>
      <c r="BS1104" s="3" t="str">
        <f t="shared" si="714"/>
        <v>No, Lien &lt; $20K</v>
      </c>
      <c r="BT1104" t="s">
        <v>6650</v>
      </c>
      <c r="BU1104" s="3" t="str">
        <f t="shared" si="715"/>
        <v>No</v>
      </c>
      <c r="BV1104" s="3" t="str">
        <f t="shared" si="716"/>
        <v>No</v>
      </c>
      <c r="BW1104" s="3">
        <f t="shared" si="717"/>
        <v>0</v>
      </c>
      <c r="BX1104" s="3" t="str">
        <f t="shared" si="718"/>
        <v>No</v>
      </c>
      <c r="BY1104" s="3">
        <f t="shared" si="719"/>
        <v>13700</v>
      </c>
      <c r="BZ1104">
        <v>1</v>
      </c>
      <c r="CA1104" s="3">
        <f t="shared" si="720"/>
        <v>13700</v>
      </c>
      <c r="CC1104" s="3">
        <f t="shared" si="721"/>
        <v>0</v>
      </c>
      <c r="CD1104" s="3">
        <f t="shared" si="722"/>
        <v>0</v>
      </c>
      <c r="CE1104" s="3" t="str">
        <f t="shared" si="723"/>
        <v/>
      </c>
      <c r="CF1104" s="3" t="e">
        <f>HLOOKUP(CE1104,'Valuation Data'!$D$2:$K$5,4,FALSE)</f>
        <v>#N/A</v>
      </c>
      <c r="CG1104" s="3">
        <f t="shared" si="724"/>
        <v>13700</v>
      </c>
      <c r="CH1104" s="3" t="str">
        <f t="shared" si="725"/>
        <v>No</v>
      </c>
      <c r="CI1104" s="3" t="str">
        <f>VLOOKUP(R1104,'Use Codes &amp; County Type'!A:D,4,FALSE)</f>
        <v>V</v>
      </c>
      <c r="CJ1104" s="3" t="str">
        <f t="shared" si="726"/>
        <v>Yes</v>
      </c>
      <c r="CK1104" s="3" t="str">
        <f t="shared" si="727"/>
        <v>No</v>
      </c>
      <c r="CL1104" s="3">
        <f t="shared" si="728"/>
        <v>0</v>
      </c>
      <c r="CM1104" s="3">
        <f t="shared" si="729"/>
        <v>0</v>
      </c>
      <c r="CN1104" s="3">
        <f t="shared" si="730"/>
        <v>1025.24</v>
      </c>
      <c r="CO1104" s="3">
        <f t="shared" si="731"/>
        <v>-1025.24</v>
      </c>
      <c r="CP1104" s="3">
        <f t="shared" si="732"/>
        <v>7.4835036496350371E-2</v>
      </c>
      <c r="CR1104" s="3" t="str">
        <f t="shared" si="733"/>
        <v>No</v>
      </c>
      <c r="CV1104" s="3" t="str">
        <f t="shared" si="734"/>
        <v>FMV&lt;$30K</v>
      </c>
      <c r="CW1104" s="3">
        <f t="shared" si="735"/>
        <v>1103</v>
      </c>
      <c r="CX1104" s="3">
        <f t="shared" si="736"/>
        <v>256.31</v>
      </c>
      <c r="CY1104" s="3" t="str">
        <f t="shared" si="737"/>
        <v>Ok</v>
      </c>
      <c r="CZ1104">
        <v>0</v>
      </c>
      <c r="DA1104">
        <v>0</v>
      </c>
    </row>
    <row r="1105" spans="1:105" x14ac:dyDescent="0.25">
      <c r="A1105">
        <v>1104</v>
      </c>
      <c r="B1105" t="s">
        <v>3</v>
      </c>
      <c r="C1105" t="s">
        <v>1213</v>
      </c>
      <c r="D1105">
        <v>426.7</v>
      </c>
      <c r="E1105">
        <v>2017</v>
      </c>
      <c r="F1105">
        <v>426.7</v>
      </c>
      <c r="G1105">
        <v>426.7</v>
      </c>
      <c r="H1105" s="3">
        <f t="shared" si="697"/>
        <v>0</v>
      </c>
      <c r="J1105" t="s">
        <v>2735</v>
      </c>
      <c r="K1105" t="s">
        <v>2738</v>
      </c>
      <c r="L1105">
        <v>32011</v>
      </c>
      <c r="M1105" t="s">
        <v>3545</v>
      </c>
      <c r="N1105" t="s">
        <v>4759</v>
      </c>
      <c r="O1105">
        <v>-81.825056697462401</v>
      </c>
      <c r="P1105">
        <v>30.573584677020801</v>
      </c>
      <c r="Q1105" t="s">
        <v>5562</v>
      </c>
      <c r="R1105">
        <v>0</v>
      </c>
      <c r="S1105" t="s">
        <v>6538</v>
      </c>
      <c r="T1105">
        <v>8001</v>
      </c>
      <c r="U1105" t="s">
        <v>6581</v>
      </c>
      <c r="V1105">
        <v>2017</v>
      </c>
      <c r="W1105">
        <v>24107</v>
      </c>
      <c r="X1105">
        <v>2017</v>
      </c>
      <c r="Y1105">
        <v>24107</v>
      </c>
      <c r="Z1105">
        <v>364.95</v>
      </c>
      <c r="AA1105" s="3">
        <f t="shared" si="698"/>
        <v>0.85528474337942351</v>
      </c>
      <c r="AE1105" t="s">
        <v>6616</v>
      </c>
      <c r="AI1105" t="s">
        <v>6618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 s="3" t="str">
        <f t="shared" si="699"/>
        <v>No</v>
      </c>
      <c r="AQ1105" s="3" t="str">
        <f t="shared" si="700"/>
        <v>No</v>
      </c>
      <c r="AR1105" s="3" t="str">
        <f t="shared" si="701"/>
        <v>No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 t="s">
        <v>6634</v>
      </c>
      <c r="AZ1105">
        <v>0</v>
      </c>
      <c r="BA1105">
        <v>0</v>
      </c>
      <c r="BB1105" t="s">
        <v>6616</v>
      </c>
      <c r="BC1105" t="s">
        <v>6616</v>
      </c>
      <c r="BD1105" s="4" t="str">
        <f t="shared" si="702"/>
        <v>No</v>
      </c>
      <c r="BE1105" t="s">
        <v>6640</v>
      </c>
      <c r="BF1105" s="3" t="str">
        <f t="shared" si="703"/>
        <v>No</v>
      </c>
      <c r="BG1105" t="s">
        <v>6645</v>
      </c>
      <c r="BH1105" s="3" t="str">
        <f t="shared" si="704"/>
        <v>DR MARTIN LUTHER KING JR AV</v>
      </c>
      <c r="BI1105" s="3" t="str">
        <f t="shared" si="705"/>
        <v>Callahan</v>
      </c>
      <c r="BJ1105" s="3" t="str">
        <f t="shared" si="706"/>
        <v>Florida</v>
      </c>
      <c r="BK1105" s="3">
        <f t="shared" si="707"/>
        <v>32011</v>
      </c>
      <c r="BL1105" s="3" t="str">
        <f t="shared" si="708"/>
        <v>DR MARTIN LUTHER KING JR AV CALLAHAN FL 32011</v>
      </c>
      <c r="BM1105" s="3" t="str">
        <f t="shared" si="709"/>
        <v/>
      </c>
      <c r="BN1105" s="3" t="str">
        <f t="shared" si="710"/>
        <v>Pass</v>
      </c>
      <c r="BO1105" s="3" t="str">
        <f t="shared" si="711"/>
        <v>No</v>
      </c>
      <c r="BP1105" s="3" t="str">
        <f t="shared" si="712"/>
        <v>FV&lt;$10K</v>
      </c>
      <c r="BQ1105" t="s">
        <v>6650</v>
      </c>
      <c r="BR1105" s="3" t="str">
        <f t="shared" si="713"/>
        <v>No, &lt; $20K Lien</v>
      </c>
      <c r="BS1105" s="3" t="str">
        <f t="shared" si="714"/>
        <v>No, Lien &lt; $20K</v>
      </c>
      <c r="BT1105" t="s">
        <v>6650</v>
      </c>
      <c r="BU1105" s="3" t="str">
        <f t="shared" si="715"/>
        <v>No</v>
      </c>
      <c r="BV1105" s="3" t="str">
        <f t="shared" si="716"/>
        <v>No</v>
      </c>
      <c r="BW1105" s="3">
        <f t="shared" si="717"/>
        <v>0</v>
      </c>
      <c r="BX1105" s="3" t="str">
        <f t="shared" si="718"/>
        <v>No</v>
      </c>
      <c r="BY1105" s="3">
        <f t="shared" si="719"/>
        <v>24107</v>
      </c>
      <c r="BZ1105">
        <v>1</v>
      </c>
      <c r="CA1105" s="3">
        <f t="shared" si="720"/>
        <v>24107</v>
      </c>
      <c r="CC1105" s="3">
        <f t="shared" si="721"/>
        <v>0</v>
      </c>
      <c r="CD1105" s="3">
        <f t="shared" si="722"/>
        <v>0</v>
      </c>
      <c r="CE1105" s="3" t="str">
        <f t="shared" si="723"/>
        <v/>
      </c>
      <c r="CF1105" s="3" t="e">
        <f>HLOOKUP(CE1105,'Valuation Data'!$D$2:$K$5,4,FALSE)</f>
        <v>#N/A</v>
      </c>
      <c r="CG1105" s="3">
        <f t="shared" si="724"/>
        <v>24107</v>
      </c>
      <c r="CH1105" s="3" t="str">
        <f t="shared" si="725"/>
        <v>No</v>
      </c>
      <c r="CI1105" s="3" t="str">
        <f>VLOOKUP(R1105,'Use Codes &amp; County Type'!A:D,4,FALSE)</f>
        <v>V</v>
      </c>
      <c r="CJ1105" s="3" t="str">
        <f t="shared" si="726"/>
        <v>Yes</v>
      </c>
      <c r="CK1105" s="3" t="str">
        <f t="shared" si="727"/>
        <v>No</v>
      </c>
      <c r="CL1105" s="3">
        <f t="shared" si="728"/>
        <v>0</v>
      </c>
      <c r="CM1105" s="3">
        <f t="shared" si="729"/>
        <v>0</v>
      </c>
      <c r="CN1105" s="3">
        <f t="shared" si="730"/>
        <v>1706.8</v>
      </c>
      <c r="CO1105" s="3">
        <f t="shared" si="731"/>
        <v>-1706.8</v>
      </c>
      <c r="CP1105" s="3">
        <f t="shared" si="732"/>
        <v>7.0801012154146095E-2</v>
      </c>
      <c r="CR1105" s="3" t="str">
        <f t="shared" si="733"/>
        <v>No</v>
      </c>
      <c r="CV1105" s="3" t="str">
        <f t="shared" si="734"/>
        <v>FMV&lt;$30K</v>
      </c>
      <c r="CW1105" s="3">
        <f t="shared" si="735"/>
        <v>1104</v>
      </c>
      <c r="CX1105" s="3">
        <f t="shared" si="736"/>
        <v>426.7</v>
      </c>
      <c r="CY1105" s="3" t="str">
        <f t="shared" si="737"/>
        <v>Ok</v>
      </c>
      <c r="CZ1105">
        <v>0</v>
      </c>
      <c r="DA1105">
        <v>0</v>
      </c>
    </row>
    <row r="1106" spans="1:105" x14ac:dyDescent="0.25">
      <c r="A1106">
        <v>1105</v>
      </c>
      <c r="B1106" t="s">
        <v>3</v>
      </c>
      <c r="C1106" t="s">
        <v>1214</v>
      </c>
      <c r="D1106">
        <v>345.24</v>
      </c>
      <c r="E1106">
        <v>2017</v>
      </c>
      <c r="F1106">
        <v>345.24</v>
      </c>
      <c r="G1106">
        <v>345.24</v>
      </c>
      <c r="H1106" s="3">
        <f t="shared" si="697"/>
        <v>0</v>
      </c>
      <c r="I1106">
        <v>618620</v>
      </c>
      <c r="J1106" t="s">
        <v>2735</v>
      </c>
      <c r="K1106" t="s">
        <v>2738</v>
      </c>
      <c r="L1106">
        <v>32011</v>
      </c>
      <c r="M1106" t="s">
        <v>3547</v>
      </c>
      <c r="N1106" t="s">
        <v>4759</v>
      </c>
      <c r="O1106">
        <v>-81.824745023446795</v>
      </c>
      <c r="P1106">
        <v>30.573216425513198</v>
      </c>
      <c r="Q1106" t="s">
        <v>5563</v>
      </c>
      <c r="R1106">
        <v>1</v>
      </c>
      <c r="S1106" t="s">
        <v>6539</v>
      </c>
      <c r="T1106">
        <v>1001</v>
      </c>
      <c r="U1106" t="s">
        <v>6582</v>
      </c>
      <c r="V1106">
        <v>2017</v>
      </c>
      <c r="W1106">
        <v>23659</v>
      </c>
      <c r="X1106">
        <v>2017</v>
      </c>
      <c r="Y1106">
        <v>23915</v>
      </c>
      <c r="Z1106">
        <v>289.63</v>
      </c>
      <c r="AA1106" s="3">
        <f t="shared" si="698"/>
        <v>0.83892364731780789</v>
      </c>
      <c r="AC1106" t="s">
        <v>6616</v>
      </c>
      <c r="AI1106" t="s">
        <v>6618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 s="3" t="str">
        <f t="shared" si="699"/>
        <v>No</v>
      </c>
      <c r="AQ1106" s="3" t="str">
        <f t="shared" si="700"/>
        <v>No</v>
      </c>
      <c r="AR1106" s="3" t="str">
        <f t="shared" si="701"/>
        <v>No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 t="s">
        <v>6634</v>
      </c>
      <c r="AZ1106" t="s">
        <v>6638</v>
      </c>
      <c r="BA1106">
        <v>0</v>
      </c>
      <c r="BB1106" t="s">
        <v>6617</v>
      </c>
      <c r="BC1106" t="s">
        <v>6616</v>
      </c>
      <c r="BD1106" s="4" t="str">
        <f t="shared" si="702"/>
        <v>No</v>
      </c>
      <c r="BE1106" t="s">
        <v>6640</v>
      </c>
      <c r="BF1106" s="3" t="str">
        <f t="shared" si="703"/>
        <v>No</v>
      </c>
      <c r="BG1106" t="s">
        <v>6645</v>
      </c>
      <c r="BH1106" s="3" t="str">
        <f t="shared" si="704"/>
        <v>618620 DR MARTIN LUTHER KING JR AVE</v>
      </c>
      <c r="BI1106" s="3" t="str">
        <f t="shared" si="705"/>
        <v>Callahan</v>
      </c>
      <c r="BJ1106" s="3" t="str">
        <f t="shared" si="706"/>
        <v>Florida</v>
      </c>
      <c r="BK1106" s="3">
        <f t="shared" si="707"/>
        <v>32011</v>
      </c>
      <c r="BL1106" s="3" t="str">
        <f t="shared" si="708"/>
        <v>618620 DR MARTIN LUTHER KING JR AVE CALLAHAN FL 32011</v>
      </c>
      <c r="BM1106" s="3" t="str">
        <f t="shared" si="709"/>
        <v/>
      </c>
      <c r="BN1106" s="3" t="str">
        <f t="shared" si="710"/>
        <v>Pass</v>
      </c>
      <c r="BO1106" s="3" t="str">
        <f t="shared" si="711"/>
        <v>No</v>
      </c>
      <c r="BP1106" s="3" t="str">
        <f t="shared" si="712"/>
        <v>FV&lt;$10K</v>
      </c>
      <c r="BQ1106" t="s">
        <v>6650</v>
      </c>
      <c r="BR1106" s="3" t="str">
        <f t="shared" si="713"/>
        <v>No, &lt; $20K Lien</v>
      </c>
      <c r="BS1106" s="3" t="str">
        <f t="shared" si="714"/>
        <v>No, Lien &lt; $20K</v>
      </c>
      <c r="BT1106" t="s">
        <v>6650</v>
      </c>
      <c r="BU1106" s="3" t="str">
        <f t="shared" si="715"/>
        <v>No</v>
      </c>
      <c r="BV1106" s="3" t="str">
        <f t="shared" si="716"/>
        <v>No</v>
      </c>
      <c r="BW1106" s="3">
        <f t="shared" si="717"/>
        <v>0</v>
      </c>
      <c r="BX1106" s="3" t="str">
        <f t="shared" si="718"/>
        <v>No</v>
      </c>
      <c r="BY1106" s="3">
        <f t="shared" si="719"/>
        <v>23659</v>
      </c>
      <c r="BZ1106">
        <v>1</v>
      </c>
      <c r="CA1106" s="3">
        <f t="shared" si="720"/>
        <v>23659</v>
      </c>
      <c r="CC1106" s="3">
        <f t="shared" si="721"/>
        <v>0</v>
      </c>
      <c r="CD1106" s="3">
        <f t="shared" si="722"/>
        <v>0</v>
      </c>
      <c r="CE1106" s="3" t="str">
        <f t="shared" si="723"/>
        <v/>
      </c>
      <c r="CF1106" s="3" t="e">
        <f>HLOOKUP(CE1106,'Valuation Data'!$D$2:$K$5,4,FALSE)</f>
        <v>#N/A</v>
      </c>
      <c r="CG1106" s="3">
        <f t="shared" si="724"/>
        <v>23659</v>
      </c>
      <c r="CH1106" s="3" t="str">
        <f t="shared" si="725"/>
        <v>No</v>
      </c>
      <c r="CI1106" s="3" t="str">
        <f>VLOOKUP(R1106,'Use Codes &amp; County Type'!A:D,4,FALSE)</f>
        <v>S</v>
      </c>
      <c r="CJ1106" s="3" t="str">
        <f t="shared" si="726"/>
        <v>No</v>
      </c>
      <c r="CK1106" s="3" t="str">
        <f t="shared" si="727"/>
        <v>Yes</v>
      </c>
      <c r="CL1106" s="3">
        <f t="shared" si="728"/>
        <v>0.67</v>
      </c>
      <c r="CM1106" s="3">
        <f t="shared" si="729"/>
        <v>15851.53</v>
      </c>
      <c r="CN1106" s="3">
        <f t="shared" si="730"/>
        <v>1380.96</v>
      </c>
      <c r="CO1106" s="3">
        <f t="shared" si="731"/>
        <v>14470.57</v>
      </c>
      <c r="CP1106" s="3">
        <f t="shared" si="732"/>
        <v>5.8369330910013104E-2</v>
      </c>
      <c r="CR1106" s="3" t="str">
        <f t="shared" si="733"/>
        <v>No</v>
      </c>
      <c r="CV1106" s="3" t="str">
        <f t="shared" si="734"/>
        <v>FMV&lt;$30K</v>
      </c>
      <c r="CW1106" s="3">
        <f t="shared" si="735"/>
        <v>1105</v>
      </c>
      <c r="CX1106" s="3">
        <f t="shared" si="736"/>
        <v>345.24</v>
      </c>
      <c r="CY1106" s="3" t="str">
        <f t="shared" si="737"/>
        <v>Ok</v>
      </c>
      <c r="CZ1106">
        <v>0</v>
      </c>
      <c r="DA1106">
        <v>0</v>
      </c>
    </row>
    <row r="1107" spans="1:105" x14ac:dyDescent="0.25">
      <c r="A1107">
        <v>1106</v>
      </c>
      <c r="B1107" t="s">
        <v>3</v>
      </c>
      <c r="C1107" t="s">
        <v>1215</v>
      </c>
      <c r="D1107">
        <v>228.47</v>
      </c>
      <c r="E1107">
        <v>2017</v>
      </c>
      <c r="F1107">
        <v>228.47</v>
      </c>
      <c r="G1107">
        <v>228.47</v>
      </c>
      <c r="H1107" s="3">
        <f t="shared" si="697"/>
        <v>0</v>
      </c>
      <c r="J1107" t="s">
        <v>2735</v>
      </c>
      <c r="K1107" t="s">
        <v>2738</v>
      </c>
      <c r="L1107">
        <v>32011</v>
      </c>
      <c r="M1107" t="s">
        <v>3545</v>
      </c>
      <c r="N1107" t="s">
        <v>4759</v>
      </c>
      <c r="O1107">
        <v>-81.824616357113698</v>
      </c>
      <c r="P1107">
        <v>30.573373391061999</v>
      </c>
      <c r="Q1107" t="s">
        <v>5564</v>
      </c>
      <c r="R1107">
        <v>0</v>
      </c>
      <c r="S1107" t="s">
        <v>6538</v>
      </c>
      <c r="T1107">
        <v>8001</v>
      </c>
      <c r="U1107" t="s">
        <v>6581</v>
      </c>
      <c r="V1107">
        <v>2017</v>
      </c>
      <c r="W1107">
        <v>12000</v>
      </c>
      <c r="X1107">
        <v>2017</v>
      </c>
      <c r="Y1107">
        <v>12000</v>
      </c>
      <c r="Z1107">
        <v>181.66</v>
      </c>
      <c r="AA1107" s="3">
        <f t="shared" si="698"/>
        <v>0.79511533242876531</v>
      </c>
      <c r="AD1107" t="s">
        <v>6616</v>
      </c>
      <c r="AI1107" t="s">
        <v>6618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 s="3" t="str">
        <f t="shared" si="699"/>
        <v>No</v>
      </c>
      <c r="AQ1107" s="3" t="str">
        <f t="shared" si="700"/>
        <v>No</v>
      </c>
      <c r="AR1107" s="3" t="str">
        <f t="shared" si="701"/>
        <v>No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 t="s">
        <v>6634</v>
      </c>
      <c r="AZ1107">
        <v>0</v>
      </c>
      <c r="BA1107">
        <v>0</v>
      </c>
      <c r="BB1107" t="s">
        <v>6616</v>
      </c>
      <c r="BC1107" t="s">
        <v>6616</v>
      </c>
      <c r="BD1107" s="4" t="str">
        <f t="shared" si="702"/>
        <v>No</v>
      </c>
      <c r="BE1107" t="s">
        <v>6640</v>
      </c>
      <c r="BF1107" s="3" t="str">
        <f t="shared" si="703"/>
        <v>No</v>
      </c>
      <c r="BG1107" t="s">
        <v>6645</v>
      </c>
      <c r="BH1107" s="3" t="str">
        <f t="shared" si="704"/>
        <v>DR MARTIN LUTHER KING JR AV</v>
      </c>
      <c r="BI1107" s="3" t="str">
        <f t="shared" si="705"/>
        <v>Callahan</v>
      </c>
      <c r="BJ1107" s="3" t="str">
        <f t="shared" si="706"/>
        <v>Florida</v>
      </c>
      <c r="BK1107" s="3">
        <f t="shared" si="707"/>
        <v>32011</v>
      </c>
      <c r="BL1107" s="3" t="str">
        <f t="shared" si="708"/>
        <v>DR MARTIN LUTHER KING JR AV CALLAHAN FL 32011</v>
      </c>
      <c r="BM1107" s="3" t="str">
        <f t="shared" si="709"/>
        <v/>
      </c>
      <c r="BN1107" s="3" t="str">
        <f t="shared" si="710"/>
        <v>Pass</v>
      </c>
      <c r="BO1107" s="3" t="str">
        <f t="shared" si="711"/>
        <v>No</v>
      </c>
      <c r="BP1107" s="3" t="str">
        <f t="shared" si="712"/>
        <v>FV&lt;$10K</v>
      </c>
      <c r="BQ1107" t="s">
        <v>6650</v>
      </c>
      <c r="BR1107" s="3" t="str">
        <f t="shared" si="713"/>
        <v>No, &lt; $20K Lien</v>
      </c>
      <c r="BS1107" s="3" t="str">
        <f t="shared" si="714"/>
        <v>No, Lien &lt; $20K</v>
      </c>
      <c r="BT1107" t="s">
        <v>6650</v>
      </c>
      <c r="BU1107" s="3" t="str">
        <f t="shared" si="715"/>
        <v>No</v>
      </c>
      <c r="BV1107" s="3" t="str">
        <f t="shared" si="716"/>
        <v>No</v>
      </c>
      <c r="BW1107" s="3">
        <f t="shared" si="717"/>
        <v>0</v>
      </c>
      <c r="BX1107" s="3" t="str">
        <f t="shared" si="718"/>
        <v>No</v>
      </c>
      <c r="BY1107" s="3">
        <f t="shared" si="719"/>
        <v>12000</v>
      </c>
      <c r="BZ1107">
        <v>1</v>
      </c>
      <c r="CA1107" s="3">
        <f t="shared" si="720"/>
        <v>12000</v>
      </c>
      <c r="CC1107" s="3">
        <f t="shared" si="721"/>
        <v>0</v>
      </c>
      <c r="CD1107" s="3">
        <f t="shared" si="722"/>
        <v>0</v>
      </c>
      <c r="CE1107" s="3" t="str">
        <f t="shared" si="723"/>
        <v/>
      </c>
      <c r="CF1107" s="3" t="e">
        <f>HLOOKUP(CE1107,'Valuation Data'!$D$2:$K$5,4,FALSE)</f>
        <v>#N/A</v>
      </c>
      <c r="CG1107" s="3">
        <f t="shared" si="724"/>
        <v>12000</v>
      </c>
      <c r="CH1107" s="3" t="str">
        <f t="shared" si="725"/>
        <v>No</v>
      </c>
      <c r="CI1107" s="3" t="str">
        <f>VLOOKUP(R1107,'Use Codes &amp; County Type'!A:D,4,FALSE)</f>
        <v>V</v>
      </c>
      <c r="CJ1107" s="3" t="str">
        <f t="shared" si="726"/>
        <v>Yes</v>
      </c>
      <c r="CK1107" s="3" t="str">
        <f t="shared" si="727"/>
        <v>No</v>
      </c>
      <c r="CL1107" s="3">
        <f t="shared" si="728"/>
        <v>0</v>
      </c>
      <c r="CM1107" s="3">
        <f t="shared" si="729"/>
        <v>0</v>
      </c>
      <c r="CN1107" s="3">
        <f t="shared" si="730"/>
        <v>913.88</v>
      </c>
      <c r="CO1107" s="3">
        <f t="shared" si="731"/>
        <v>-913.88</v>
      </c>
      <c r="CP1107" s="3">
        <f t="shared" si="732"/>
        <v>7.6156666666666664E-2</v>
      </c>
      <c r="CR1107" s="3" t="str">
        <f t="shared" si="733"/>
        <v>No</v>
      </c>
      <c r="CV1107" s="3" t="str">
        <f t="shared" si="734"/>
        <v>FMV&lt;$30K</v>
      </c>
      <c r="CW1107" s="3">
        <f t="shared" si="735"/>
        <v>1106</v>
      </c>
      <c r="CX1107" s="3">
        <f t="shared" si="736"/>
        <v>228.47</v>
      </c>
      <c r="CY1107" s="3" t="str">
        <f t="shared" si="737"/>
        <v>Ok</v>
      </c>
      <c r="CZ1107">
        <v>0</v>
      </c>
      <c r="DA1107">
        <v>0</v>
      </c>
    </row>
    <row r="1108" spans="1:105" x14ac:dyDescent="0.25">
      <c r="A1108">
        <v>1107</v>
      </c>
      <c r="B1108" t="s">
        <v>3</v>
      </c>
      <c r="C1108" t="s">
        <v>1216</v>
      </c>
      <c r="D1108">
        <v>260.95999999999998</v>
      </c>
      <c r="E1108">
        <v>2017</v>
      </c>
      <c r="F1108">
        <v>260.95999999999998</v>
      </c>
      <c r="G1108">
        <v>260.95999999999998</v>
      </c>
      <c r="H1108" s="3">
        <f t="shared" si="697"/>
        <v>0</v>
      </c>
      <c r="J1108" t="s">
        <v>2735</v>
      </c>
      <c r="K1108" t="s">
        <v>2738</v>
      </c>
      <c r="L1108">
        <v>32011</v>
      </c>
      <c r="M1108" t="s">
        <v>3545</v>
      </c>
      <c r="N1108" t="s">
        <v>4759</v>
      </c>
      <c r="O1108">
        <v>-81.825635750455504</v>
      </c>
      <c r="P1108">
        <v>30.572878303156202</v>
      </c>
      <c r="Q1108" t="s">
        <v>5565</v>
      </c>
      <c r="R1108">
        <v>0</v>
      </c>
      <c r="S1108" t="s">
        <v>6538</v>
      </c>
      <c r="T1108">
        <v>8001</v>
      </c>
      <c r="U1108" t="s">
        <v>6581</v>
      </c>
      <c r="V1108">
        <v>2017</v>
      </c>
      <c r="W1108">
        <v>13200</v>
      </c>
      <c r="X1108">
        <v>2017</v>
      </c>
      <c r="Y1108">
        <v>15000</v>
      </c>
      <c r="Z1108">
        <v>211.71</v>
      </c>
      <c r="AA1108" s="3">
        <f t="shared" si="698"/>
        <v>0.81127375843041083</v>
      </c>
      <c r="AB1108" t="s">
        <v>6616</v>
      </c>
      <c r="AC1108" t="s">
        <v>6616</v>
      </c>
      <c r="AD1108" t="s">
        <v>6616</v>
      </c>
      <c r="AE1108" t="s">
        <v>6616</v>
      </c>
      <c r="AF1108" t="s">
        <v>6616</v>
      </c>
      <c r="AG1108" t="s">
        <v>6616</v>
      </c>
      <c r="AH1108" t="s">
        <v>6616</v>
      </c>
      <c r="AI1108" t="s">
        <v>6618</v>
      </c>
      <c r="AJ1108" t="s">
        <v>6618</v>
      </c>
      <c r="AK1108" t="s">
        <v>6618</v>
      </c>
      <c r="AL1108" t="s">
        <v>6618</v>
      </c>
      <c r="AM1108" t="s">
        <v>6618</v>
      </c>
      <c r="AN1108" t="s">
        <v>6618</v>
      </c>
      <c r="AO1108" t="s">
        <v>6618</v>
      </c>
      <c r="AP1108" s="3" t="str">
        <f t="shared" si="699"/>
        <v>No</v>
      </c>
      <c r="AQ1108" s="3" t="str">
        <f t="shared" si="700"/>
        <v>No</v>
      </c>
      <c r="AR1108" s="3" t="str">
        <f t="shared" si="701"/>
        <v>No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 t="s">
        <v>6634</v>
      </c>
      <c r="AZ1108" t="s">
        <v>6638</v>
      </c>
      <c r="BA1108">
        <v>7</v>
      </c>
      <c r="BB1108" t="s">
        <v>6616</v>
      </c>
      <c r="BC1108" t="s">
        <v>6616</v>
      </c>
      <c r="BD1108" s="4" t="str">
        <f t="shared" si="702"/>
        <v>No</v>
      </c>
      <c r="BE1108" t="s">
        <v>6640</v>
      </c>
      <c r="BF1108" s="3" t="str">
        <f t="shared" si="703"/>
        <v>No</v>
      </c>
      <c r="BG1108" t="s">
        <v>6645</v>
      </c>
      <c r="BH1108" s="3" t="str">
        <f t="shared" si="704"/>
        <v>DR MARTIN LUTHER KING JR AV</v>
      </c>
      <c r="BI1108" s="3" t="str">
        <f t="shared" si="705"/>
        <v>Callahan</v>
      </c>
      <c r="BJ1108" s="3" t="str">
        <f t="shared" si="706"/>
        <v>Florida</v>
      </c>
      <c r="BK1108" s="3">
        <f t="shared" si="707"/>
        <v>32011</v>
      </c>
      <c r="BL1108" s="3" t="str">
        <f t="shared" si="708"/>
        <v>DR MARTIN LUTHER KING JR AV CALLAHAN FL 32011</v>
      </c>
      <c r="BM1108" s="3" t="str">
        <f t="shared" si="709"/>
        <v/>
      </c>
      <c r="BN1108" s="3" t="str">
        <f t="shared" si="710"/>
        <v>Pass</v>
      </c>
      <c r="BO1108" s="3" t="str">
        <f t="shared" si="711"/>
        <v>No</v>
      </c>
      <c r="BP1108" s="3" t="str">
        <f t="shared" si="712"/>
        <v>FV&lt;$10K</v>
      </c>
      <c r="BQ1108" t="s">
        <v>6650</v>
      </c>
      <c r="BR1108" s="3" t="str">
        <f t="shared" si="713"/>
        <v>No, &lt; $20K Lien</v>
      </c>
      <c r="BS1108" s="3" t="str">
        <f t="shared" si="714"/>
        <v>No, Lien &lt; $20K</v>
      </c>
      <c r="BT1108" t="s">
        <v>6650</v>
      </c>
      <c r="BU1108" s="3" t="str">
        <f t="shared" si="715"/>
        <v>No</v>
      </c>
      <c r="BV1108" s="3" t="str">
        <f t="shared" si="716"/>
        <v>No</v>
      </c>
      <c r="BW1108" s="3">
        <f t="shared" si="717"/>
        <v>7</v>
      </c>
      <c r="BX1108" s="3" t="str">
        <f t="shared" si="718"/>
        <v>No</v>
      </c>
      <c r="BY1108" s="3">
        <f t="shared" si="719"/>
        <v>13200</v>
      </c>
      <c r="BZ1108">
        <v>1</v>
      </c>
      <c r="CA1108" s="3">
        <f t="shared" si="720"/>
        <v>13200</v>
      </c>
      <c r="CC1108" s="3">
        <f t="shared" si="721"/>
        <v>0</v>
      </c>
      <c r="CD1108" s="3">
        <f t="shared" si="722"/>
        <v>0</v>
      </c>
      <c r="CE1108" s="3" t="str">
        <f t="shared" si="723"/>
        <v/>
      </c>
      <c r="CF1108" s="3" t="e">
        <f>HLOOKUP(CE1108,'Valuation Data'!$D$2:$K$5,4,FALSE)</f>
        <v>#N/A</v>
      </c>
      <c r="CG1108" s="3">
        <f t="shared" si="724"/>
        <v>13200</v>
      </c>
      <c r="CH1108" s="3" t="str">
        <f t="shared" si="725"/>
        <v>No</v>
      </c>
      <c r="CI1108" s="3" t="str">
        <f>VLOOKUP(R1108,'Use Codes &amp; County Type'!A:D,4,FALSE)</f>
        <v>V</v>
      </c>
      <c r="CJ1108" s="3" t="str">
        <f t="shared" si="726"/>
        <v>Yes</v>
      </c>
      <c r="CK1108" s="3" t="str">
        <f t="shared" si="727"/>
        <v>No</v>
      </c>
      <c r="CL1108" s="3">
        <f t="shared" si="728"/>
        <v>0</v>
      </c>
      <c r="CM1108" s="3">
        <f t="shared" si="729"/>
        <v>0</v>
      </c>
      <c r="CN1108" s="3">
        <f t="shared" si="730"/>
        <v>2870.56</v>
      </c>
      <c r="CO1108" s="3">
        <f t="shared" si="731"/>
        <v>-2870.56</v>
      </c>
      <c r="CP1108" s="3">
        <f t="shared" si="732"/>
        <v>0.21746666666666667</v>
      </c>
      <c r="CR1108" s="3" t="str">
        <f t="shared" si="733"/>
        <v>No</v>
      </c>
      <c r="CV1108" s="3" t="str">
        <f t="shared" si="734"/>
        <v>FMV&lt;$30K</v>
      </c>
      <c r="CW1108" s="3">
        <f t="shared" si="735"/>
        <v>1107</v>
      </c>
      <c r="CX1108" s="3">
        <f t="shared" si="736"/>
        <v>260.95999999999998</v>
      </c>
      <c r="CY1108" s="3" t="str">
        <f t="shared" si="737"/>
        <v>Ok</v>
      </c>
      <c r="CZ1108">
        <v>0</v>
      </c>
      <c r="DA1108">
        <v>0</v>
      </c>
    </row>
    <row r="1109" spans="1:105" x14ac:dyDescent="0.25">
      <c r="A1109">
        <v>1108</v>
      </c>
      <c r="B1109" t="s">
        <v>3</v>
      </c>
      <c r="C1109" t="s">
        <v>1217</v>
      </c>
      <c r="D1109">
        <v>262.24</v>
      </c>
      <c r="E1109">
        <v>2017</v>
      </c>
      <c r="F1109">
        <v>262.24</v>
      </c>
      <c r="G1109">
        <v>262.24</v>
      </c>
      <c r="H1109" s="3">
        <f t="shared" si="697"/>
        <v>0</v>
      </c>
      <c r="J1109" t="s">
        <v>2735</v>
      </c>
      <c r="K1109" t="s">
        <v>2738</v>
      </c>
      <c r="L1109">
        <v>32011</v>
      </c>
      <c r="M1109" t="s">
        <v>3545</v>
      </c>
      <c r="N1109" t="s">
        <v>4759</v>
      </c>
      <c r="O1109">
        <v>-81.826580913807604</v>
      </c>
      <c r="P1109">
        <v>30.571882534019299</v>
      </c>
      <c r="Q1109" t="s">
        <v>5566</v>
      </c>
      <c r="R1109">
        <v>0</v>
      </c>
      <c r="S1109" t="s">
        <v>6538</v>
      </c>
      <c r="T1109">
        <v>8001</v>
      </c>
      <c r="U1109" t="s">
        <v>6581</v>
      </c>
      <c r="V1109">
        <v>2017</v>
      </c>
      <c r="W1109">
        <v>14062</v>
      </c>
      <c r="X1109">
        <v>2017</v>
      </c>
      <c r="Y1109">
        <v>14062</v>
      </c>
      <c r="Z1109">
        <v>212.89</v>
      </c>
      <c r="AA1109" s="3">
        <f t="shared" si="698"/>
        <v>0.81181360585722995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 s="3" t="str">
        <f t="shared" si="699"/>
        <v>No</v>
      </c>
      <c r="AQ1109" s="3" t="str">
        <f t="shared" si="700"/>
        <v>No</v>
      </c>
      <c r="AR1109" s="3" t="str">
        <f t="shared" si="701"/>
        <v>No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 t="s">
        <v>6634</v>
      </c>
      <c r="AZ1109">
        <v>0</v>
      </c>
      <c r="BA1109">
        <v>0</v>
      </c>
      <c r="BB1109" t="s">
        <v>6616</v>
      </c>
      <c r="BC1109">
        <v>0</v>
      </c>
      <c r="BD1109" s="4" t="str">
        <f t="shared" si="702"/>
        <v>No</v>
      </c>
      <c r="BE1109" t="s">
        <v>6640</v>
      </c>
      <c r="BF1109" s="3" t="str">
        <f t="shared" si="703"/>
        <v>No</v>
      </c>
      <c r="BG1109" t="s">
        <v>6645</v>
      </c>
      <c r="BH1109" s="3" t="str">
        <f t="shared" si="704"/>
        <v>DR MARTIN LUTHER KING JR AV</v>
      </c>
      <c r="BI1109" s="3" t="str">
        <f t="shared" si="705"/>
        <v>Callahan</v>
      </c>
      <c r="BJ1109" s="3" t="str">
        <f t="shared" si="706"/>
        <v>Florida</v>
      </c>
      <c r="BK1109" s="3">
        <f t="shared" si="707"/>
        <v>32011</v>
      </c>
      <c r="BL1109" s="3" t="str">
        <f t="shared" si="708"/>
        <v>DR MARTIN LUTHER KING JR AV CALLAHAN FL 32011</v>
      </c>
      <c r="BM1109" s="3" t="str">
        <f t="shared" si="709"/>
        <v/>
      </c>
      <c r="BN1109" s="3" t="str">
        <f t="shared" si="710"/>
        <v>Pass</v>
      </c>
      <c r="BO1109" s="3" t="str">
        <f t="shared" si="711"/>
        <v>No</v>
      </c>
      <c r="BP1109" s="3" t="str">
        <f t="shared" si="712"/>
        <v>FV&lt;$10K</v>
      </c>
      <c r="BQ1109" t="s">
        <v>6650</v>
      </c>
      <c r="BR1109" s="3" t="str">
        <f t="shared" si="713"/>
        <v>No, &lt; $20K Lien</v>
      </c>
      <c r="BS1109" s="3" t="str">
        <f t="shared" si="714"/>
        <v>No, Lien &lt; $20K</v>
      </c>
      <c r="BT1109" t="s">
        <v>6650</v>
      </c>
      <c r="BU1109" s="3" t="str">
        <f t="shared" si="715"/>
        <v>No</v>
      </c>
      <c r="BV1109" s="3" t="str">
        <f t="shared" si="716"/>
        <v>No</v>
      </c>
      <c r="BW1109" s="3">
        <f t="shared" si="717"/>
        <v>0</v>
      </c>
      <c r="BX1109" s="3" t="str">
        <f t="shared" si="718"/>
        <v>No</v>
      </c>
      <c r="BY1109" s="3">
        <f t="shared" si="719"/>
        <v>14062</v>
      </c>
      <c r="BZ1109">
        <v>1</v>
      </c>
      <c r="CA1109" s="3">
        <f t="shared" si="720"/>
        <v>14062</v>
      </c>
      <c r="CC1109" s="3">
        <f t="shared" si="721"/>
        <v>0</v>
      </c>
      <c r="CD1109" s="3">
        <f t="shared" si="722"/>
        <v>0</v>
      </c>
      <c r="CE1109" s="3" t="str">
        <f t="shared" si="723"/>
        <v/>
      </c>
      <c r="CF1109" s="3" t="e">
        <f>HLOOKUP(CE1109,'Valuation Data'!$D$2:$K$5,4,FALSE)</f>
        <v>#N/A</v>
      </c>
      <c r="CG1109" s="3">
        <f t="shared" si="724"/>
        <v>14062</v>
      </c>
      <c r="CH1109" s="3" t="str">
        <f t="shared" si="725"/>
        <v>No</v>
      </c>
      <c r="CI1109" s="3" t="str">
        <f>VLOOKUP(R1109,'Use Codes &amp; County Type'!A:D,4,FALSE)</f>
        <v>V</v>
      </c>
      <c r="CJ1109" s="3" t="str">
        <f t="shared" si="726"/>
        <v>Yes</v>
      </c>
      <c r="CK1109" s="3" t="str">
        <f t="shared" si="727"/>
        <v>No</v>
      </c>
      <c r="CL1109" s="3">
        <f t="shared" si="728"/>
        <v>0</v>
      </c>
      <c r="CM1109" s="3">
        <f t="shared" si="729"/>
        <v>0</v>
      </c>
      <c r="CN1109" s="3">
        <f t="shared" si="730"/>
        <v>1048.96</v>
      </c>
      <c r="CO1109" s="3">
        <f t="shared" si="731"/>
        <v>-1048.96</v>
      </c>
      <c r="CP1109" s="3">
        <f t="shared" si="732"/>
        <v>7.4595363390698333E-2</v>
      </c>
      <c r="CR1109" s="3" t="str">
        <f t="shared" si="733"/>
        <v>No</v>
      </c>
      <c r="CV1109" s="3" t="str">
        <f t="shared" si="734"/>
        <v>FMV&lt;$30K</v>
      </c>
      <c r="CW1109" s="3">
        <f t="shared" si="735"/>
        <v>1108</v>
      </c>
      <c r="CX1109" s="3">
        <f t="shared" si="736"/>
        <v>262.24</v>
      </c>
      <c r="CY1109" s="3" t="str">
        <f t="shared" si="737"/>
        <v>Ok</v>
      </c>
      <c r="CZ1109">
        <v>0</v>
      </c>
      <c r="DA1109">
        <v>0</v>
      </c>
    </row>
    <row r="1110" spans="1:105" x14ac:dyDescent="0.25">
      <c r="A1110">
        <v>1109</v>
      </c>
      <c r="B1110" t="s">
        <v>3</v>
      </c>
      <c r="C1110" t="s">
        <v>1218</v>
      </c>
      <c r="D1110">
        <v>1110.3800000000001</v>
      </c>
      <c r="E1110">
        <v>2017</v>
      </c>
      <c r="F1110">
        <v>1110.3800000000001</v>
      </c>
      <c r="G1110">
        <v>1110.3800000000001</v>
      </c>
      <c r="H1110" s="3">
        <f t="shared" si="697"/>
        <v>0</v>
      </c>
      <c r="J1110" t="s">
        <v>2735</v>
      </c>
      <c r="K1110" t="s">
        <v>2738</v>
      </c>
      <c r="L1110">
        <v>32011</v>
      </c>
      <c r="M1110" t="s">
        <v>3545</v>
      </c>
      <c r="N1110" t="s">
        <v>4759</v>
      </c>
      <c r="O1110">
        <v>-81.827000855752999</v>
      </c>
      <c r="P1110">
        <v>30.570048046756799</v>
      </c>
      <c r="Q1110" t="s">
        <v>5567</v>
      </c>
      <c r="R1110">
        <v>0</v>
      </c>
      <c r="S1110" t="s">
        <v>6538</v>
      </c>
      <c r="T1110">
        <v>8001</v>
      </c>
      <c r="U1110" t="s">
        <v>6581</v>
      </c>
      <c r="V1110">
        <v>2017</v>
      </c>
      <c r="W1110">
        <v>60420</v>
      </c>
      <c r="X1110">
        <v>2017</v>
      </c>
      <c r="Y1110">
        <v>60420</v>
      </c>
      <c r="Z1110">
        <v>997.12</v>
      </c>
      <c r="AA1110" s="3">
        <f t="shared" si="698"/>
        <v>0.8979988832651884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 s="3" t="str">
        <f t="shared" si="699"/>
        <v>No</v>
      </c>
      <c r="AQ1110" s="3" t="str">
        <f t="shared" si="700"/>
        <v>No</v>
      </c>
      <c r="AR1110" s="3" t="str">
        <f t="shared" si="701"/>
        <v>No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3</v>
      </c>
      <c r="AY1110" t="s">
        <v>6634</v>
      </c>
      <c r="AZ1110">
        <v>0</v>
      </c>
      <c r="BA1110">
        <v>0</v>
      </c>
      <c r="BB1110" t="s">
        <v>6616</v>
      </c>
      <c r="BC1110">
        <v>0</v>
      </c>
      <c r="BD1110" s="4" t="str">
        <f t="shared" si="702"/>
        <v>No</v>
      </c>
      <c r="BE1110" t="s">
        <v>6640</v>
      </c>
      <c r="BF1110" s="3" t="str">
        <f t="shared" si="703"/>
        <v>No</v>
      </c>
      <c r="BG1110" t="s">
        <v>6645</v>
      </c>
      <c r="BH1110" s="3" t="str">
        <f t="shared" si="704"/>
        <v>DR MARTIN LUTHER KING JR AV</v>
      </c>
      <c r="BI1110" s="3" t="str">
        <f t="shared" si="705"/>
        <v>Callahan</v>
      </c>
      <c r="BJ1110" s="3" t="str">
        <f t="shared" si="706"/>
        <v>Florida</v>
      </c>
      <c r="BK1110" s="3">
        <f t="shared" si="707"/>
        <v>32011</v>
      </c>
      <c r="BL1110" s="3" t="str">
        <f t="shared" si="708"/>
        <v>DR MARTIN LUTHER KING JR AV CALLAHAN FL 32011</v>
      </c>
      <c r="BM1110" s="3" t="str">
        <f t="shared" si="709"/>
        <v/>
      </c>
      <c r="BN1110" s="3" t="str">
        <f t="shared" si="710"/>
        <v>Pass</v>
      </c>
      <c r="BO1110" s="3" t="str">
        <f t="shared" si="711"/>
        <v>No</v>
      </c>
      <c r="BP1110" s="3" t="str">
        <f t="shared" si="712"/>
        <v>FV&lt;$10K</v>
      </c>
      <c r="BQ1110" t="s">
        <v>6650</v>
      </c>
      <c r="BR1110" s="3" t="str">
        <f t="shared" si="713"/>
        <v>No, &lt; $20K Lien</v>
      </c>
      <c r="BS1110" s="3" t="str">
        <f t="shared" si="714"/>
        <v>No, Lien &lt; $20K</v>
      </c>
      <c r="BT1110" t="s">
        <v>6650</v>
      </c>
      <c r="BU1110" s="3" t="str">
        <f t="shared" si="715"/>
        <v>No</v>
      </c>
      <c r="BV1110" s="3" t="str">
        <f t="shared" si="716"/>
        <v>No</v>
      </c>
      <c r="BW1110" s="3">
        <f t="shared" si="717"/>
        <v>0</v>
      </c>
      <c r="BX1110" s="3" t="str">
        <f t="shared" si="718"/>
        <v>No</v>
      </c>
      <c r="BY1110" s="3">
        <f t="shared" si="719"/>
        <v>60420</v>
      </c>
      <c r="BZ1110">
        <v>1</v>
      </c>
      <c r="CA1110" s="3">
        <f t="shared" si="720"/>
        <v>60420</v>
      </c>
      <c r="CC1110" s="3">
        <f t="shared" si="721"/>
        <v>0</v>
      </c>
      <c r="CD1110" s="3">
        <f t="shared" si="722"/>
        <v>0</v>
      </c>
      <c r="CE1110" s="3" t="str">
        <f t="shared" si="723"/>
        <v/>
      </c>
      <c r="CF1110" s="3" t="e">
        <f>HLOOKUP(CE1110,'Valuation Data'!$D$2:$K$5,4,FALSE)</f>
        <v>#N/A</v>
      </c>
      <c r="CG1110" s="3">
        <f t="shared" si="724"/>
        <v>60420</v>
      </c>
      <c r="CH1110" s="3" t="str">
        <f t="shared" si="725"/>
        <v>No</v>
      </c>
      <c r="CI1110" s="3" t="str">
        <f>VLOOKUP(R1110,'Use Codes &amp; County Type'!A:D,4,FALSE)</f>
        <v>V</v>
      </c>
      <c r="CJ1110" s="3" t="str">
        <f t="shared" si="726"/>
        <v>Yes</v>
      </c>
      <c r="CK1110" s="3" t="str">
        <f t="shared" si="727"/>
        <v>No</v>
      </c>
      <c r="CL1110" s="3">
        <f t="shared" si="728"/>
        <v>0</v>
      </c>
      <c r="CM1110" s="3">
        <f t="shared" si="729"/>
        <v>0</v>
      </c>
      <c r="CN1110" s="3">
        <f t="shared" si="730"/>
        <v>4441.5200000000004</v>
      </c>
      <c r="CO1110" s="3">
        <f t="shared" si="731"/>
        <v>-4441.5200000000004</v>
      </c>
      <c r="CP1110" s="3">
        <f t="shared" si="732"/>
        <v>7.3510758027143339E-2</v>
      </c>
      <c r="CR1110" s="3" t="str">
        <f t="shared" si="733"/>
        <v>No</v>
      </c>
      <c r="CV1110" s="3" t="str">
        <f t="shared" si="734"/>
        <v>Vacant, No Sales Data</v>
      </c>
      <c r="CW1110" s="3">
        <f t="shared" si="735"/>
        <v>1109</v>
      </c>
      <c r="CX1110" s="3">
        <f t="shared" si="736"/>
        <v>1110.3800000000001</v>
      </c>
      <c r="CY1110" s="3" t="str">
        <f t="shared" si="737"/>
        <v>Ok</v>
      </c>
      <c r="CZ1110">
        <v>0</v>
      </c>
      <c r="DA1110">
        <v>0</v>
      </c>
    </row>
    <row r="1111" spans="1:105" x14ac:dyDescent="0.25">
      <c r="A1111">
        <v>1110</v>
      </c>
      <c r="B1111" t="s">
        <v>3</v>
      </c>
      <c r="C1111" t="s">
        <v>1219</v>
      </c>
      <c r="D1111">
        <v>123.58</v>
      </c>
      <c r="E1111">
        <v>2017</v>
      </c>
      <c r="F1111">
        <v>123.58</v>
      </c>
      <c r="G1111">
        <v>123.58</v>
      </c>
      <c r="H1111" s="3">
        <f t="shared" si="697"/>
        <v>0</v>
      </c>
      <c r="J1111" t="s">
        <v>2735</v>
      </c>
      <c r="K1111" t="s">
        <v>2738</v>
      </c>
      <c r="L1111">
        <v>32011</v>
      </c>
      <c r="M1111" t="s">
        <v>3545</v>
      </c>
      <c r="N1111" t="s">
        <v>4759</v>
      </c>
      <c r="O1111">
        <v>-81.824477624010299</v>
      </c>
      <c r="P1111">
        <v>30.5742910508419</v>
      </c>
      <c r="Q1111" t="s">
        <v>4999</v>
      </c>
      <c r="R1111">
        <v>0</v>
      </c>
      <c r="S1111" t="s">
        <v>6538</v>
      </c>
      <c r="T1111">
        <v>8001</v>
      </c>
      <c r="U1111" t="s">
        <v>6581</v>
      </c>
      <c r="V1111">
        <v>2017</v>
      </c>
      <c r="W1111">
        <v>5280</v>
      </c>
      <c r="X1111">
        <v>2017</v>
      </c>
      <c r="Y1111">
        <v>6000</v>
      </c>
      <c r="Z1111">
        <v>84.68</v>
      </c>
      <c r="AA1111" s="3">
        <f t="shared" si="698"/>
        <v>0.68522414630199069</v>
      </c>
      <c r="AC1111" t="s">
        <v>6616</v>
      </c>
      <c r="AD1111" t="s">
        <v>6616</v>
      </c>
      <c r="AF1111" t="s">
        <v>6616</v>
      </c>
      <c r="AG1111" t="s">
        <v>6616</v>
      </c>
      <c r="AH1111" t="s">
        <v>6616</v>
      </c>
      <c r="AI1111" t="s">
        <v>6618</v>
      </c>
      <c r="AJ1111" t="s">
        <v>6618</v>
      </c>
      <c r="AK1111" t="s">
        <v>6618</v>
      </c>
      <c r="AL1111" t="s">
        <v>6618</v>
      </c>
      <c r="AM1111" t="s">
        <v>6619</v>
      </c>
      <c r="AN1111" t="s">
        <v>6618</v>
      </c>
      <c r="AO1111" t="s">
        <v>6618</v>
      </c>
      <c r="AP1111" s="3" t="str">
        <f t="shared" si="699"/>
        <v>No</v>
      </c>
      <c r="AQ1111" s="3" t="str">
        <f t="shared" si="700"/>
        <v>Yes</v>
      </c>
      <c r="AR1111" s="3" t="str">
        <f t="shared" si="701"/>
        <v>No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 t="s">
        <v>6634</v>
      </c>
      <c r="AZ1111" t="s">
        <v>6637</v>
      </c>
      <c r="BA1111">
        <v>0</v>
      </c>
      <c r="BB1111" t="s">
        <v>6616</v>
      </c>
      <c r="BC1111" t="s">
        <v>6616</v>
      </c>
      <c r="BD1111" s="4" t="str">
        <f t="shared" si="702"/>
        <v>No</v>
      </c>
      <c r="BE1111" t="s">
        <v>6640</v>
      </c>
      <c r="BF1111" s="3" t="str">
        <f t="shared" si="703"/>
        <v>No</v>
      </c>
      <c r="BG1111" t="s">
        <v>6645</v>
      </c>
      <c r="BH1111" s="3" t="str">
        <f t="shared" si="704"/>
        <v>DR MARTIN LUTHER KING JR AV</v>
      </c>
      <c r="BI1111" s="3" t="str">
        <f t="shared" si="705"/>
        <v>Callahan</v>
      </c>
      <c r="BJ1111" s="3" t="str">
        <f t="shared" si="706"/>
        <v>Florida</v>
      </c>
      <c r="BK1111" s="3">
        <f t="shared" si="707"/>
        <v>32011</v>
      </c>
      <c r="BL1111" s="3" t="str">
        <f t="shared" si="708"/>
        <v>DR MARTIN LUTHER KING JR AV CALLAHAN FL 32011</v>
      </c>
      <c r="BM1111" s="3" t="str">
        <f t="shared" si="709"/>
        <v/>
      </c>
      <c r="BN1111" s="3" t="str">
        <f t="shared" si="710"/>
        <v>Lien&lt;$150</v>
      </c>
      <c r="BO1111" s="3" t="str">
        <f t="shared" si="711"/>
        <v>No</v>
      </c>
      <c r="BP1111" s="3" t="str">
        <f t="shared" si="712"/>
        <v>FV&lt;$10K</v>
      </c>
      <c r="BQ1111" t="s">
        <v>6650</v>
      </c>
      <c r="BR1111" s="3" t="str">
        <f t="shared" si="713"/>
        <v>No, &lt; $20K Lien</v>
      </c>
      <c r="BS1111" s="3" t="str">
        <f t="shared" si="714"/>
        <v>No, Lien &lt; $20K</v>
      </c>
      <c r="BT1111" t="s">
        <v>6650</v>
      </c>
      <c r="BU1111" s="3" t="str">
        <f t="shared" si="715"/>
        <v>No</v>
      </c>
      <c r="BV1111" s="3" t="str">
        <f t="shared" si="716"/>
        <v>No</v>
      </c>
      <c r="BW1111" s="3">
        <f t="shared" si="717"/>
        <v>0</v>
      </c>
      <c r="BX1111" s="3" t="str">
        <f t="shared" si="718"/>
        <v>No</v>
      </c>
      <c r="BY1111" s="3">
        <f t="shared" si="719"/>
        <v>5280</v>
      </c>
      <c r="BZ1111">
        <v>1</v>
      </c>
      <c r="CA1111" s="3">
        <f t="shared" si="720"/>
        <v>5280</v>
      </c>
      <c r="CC1111" s="3">
        <f t="shared" si="721"/>
        <v>0</v>
      </c>
      <c r="CD1111" s="3">
        <f t="shared" si="722"/>
        <v>0</v>
      </c>
      <c r="CE1111" s="3" t="str">
        <f t="shared" si="723"/>
        <v/>
      </c>
      <c r="CF1111" s="3" t="e">
        <f>HLOOKUP(CE1111,'Valuation Data'!$D$2:$K$5,4,FALSE)</f>
        <v>#N/A</v>
      </c>
      <c r="CG1111" s="3">
        <f t="shared" si="724"/>
        <v>5280</v>
      </c>
      <c r="CH1111" s="3" t="str">
        <f t="shared" si="725"/>
        <v>No</v>
      </c>
      <c r="CI1111" s="3" t="str">
        <f>VLOOKUP(R1111,'Use Codes &amp; County Type'!A:D,4,FALSE)</f>
        <v>V</v>
      </c>
      <c r="CJ1111" s="3" t="str">
        <f t="shared" si="726"/>
        <v>Yes</v>
      </c>
      <c r="CK1111" s="3" t="str">
        <f t="shared" si="727"/>
        <v>No</v>
      </c>
      <c r="CL1111" s="3">
        <f t="shared" si="728"/>
        <v>0</v>
      </c>
      <c r="CM1111" s="3">
        <f t="shared" si="729"/>
        <v>0</v>
      </c>
      <c r="CN1111" s="3">
        <f t="shared" si="730"/>
        <v>494.32</v>
      </c>
      <c r="CO1111" s="3">
        <f t="shared" si="731"/>
        <v>-494.32</v>
      </c>
      <c r="CP1111" s="3">
        <f t="shared" si="732"/>
        <v>9.3621212121212119E-2</v>
      </c>
      <c r="CR1111" s="3" t="str">
        <f t="shared" si="733"/>
        <v>No</v>
      </c>
      <c r="CV1111" s="3" t="str">
        <f t="shared" si="734"/>
        <v>Lien&lt;$150</v>
      </c>
      <c r="CW1111" s="3">
        <f t="shared" si="735"/>
        <v>1110</v>
      </c>
      <c r="CX1111" s="3">
        <f t="shared" si="736"/>
        <v>123.58</v>
      </c>
      <c r="CY1111" s="3" t="str">
        <f t="shared" si="737"/>
        <v>Ok</v>
      </c>
      <c r="CZ1111">
        <v>0</v>
      </c>
      <c r="DA1111">
        <v>0</v>
      </c>
    </row>
    <row r="1112" spans="1:105" x14ac:dyDescent="0.25">
      <c r="A1112">
        <v>1111</v>
      </c>
      <c r="B1112" t="s">
        <v>3</v>
      </c>
      <c r="C1112" t="s">
        <v>1220</v>
      </c>
      <c r="D1112">
        <v>179.35</v>
      </c>
      <c r="E1112">
        <v>2017</v>
      </c>
      <c r="F1112">
        <v>179.35</v>
      </c>
      <c r="G1112">
        <v>179.35</v>
      </c>
      <c r="H1112" s="3">
        <f t="shared" si="697"/>
        <v>0</v>
      </c>
      <c r="I1112">
        <v>450145</v>
      </c>
      <c r="J1112" t="s">
        <v>2735</v>
      </c>
      <c r="K1112" t="s">
        <v>2738</v>
      </c>
      <c r="L1112">
        <v>32011</v>
      </c>
      <c r="M1112" t="s">
        <v>3548</v>
      </c>
      <c r="N1112" t="s">
        <v>4759</v>
      </c>
      <c r="O1112">
        <v>-81.823193094301004</v>
      </c>
      <c r="P1112">
        <v>30.571804382377099</v>
      </c>
      <c r="Q1112" t="s">
        <v>5568</v>
      </c>
      <c r="R1112">
        <v>0</v>
      </c>
      <c r="S1112" t="s">
        <v>6538</v>
      </c>
      <c r="T1112">
        <v>8001</v>
      </c>
      <c r="U1112" t="s">
        <v>6581</v>
      </c>
      <c r="V1112">
        <v>2017</v>
      </c>
      <c r="W1112">
        <v>9000</v>
      </c>
      <c r="X1112">
        <v>2017</v>
      </c>
      <c r="Y1112">
        <v>9000</v>
      </c>
      <c r="Z1112">
        <v>136.24</v>
      </c>
      <c r="AA1112" s="3">
        <f t="shared" si="698"/>
        <v>0.75963200446055201</v>
      </c>
      <c r="AB1112" t="s">
        <v>6616</v>
      </c>
      <c r="AE1112" t="s">
        <v>6616</v>
      </c>
      <c r="AI1112" t="s">
        <v>6618</v>
      </c>
      <c r="AJ1112" t="s">
        <v>6618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 s="3" t="str">
        <f t="shared" si="699"/>
        <v>No</v>
      </c>
      <c r="AQ1112" s="3" t="str">
        <f t="shared" si="700"/>
        <v>No</v>
      </c>
      <c r="AR1112" s="3" t="str">
        <f t="shared" si="701"/>
        <v>No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 t="s">
        <v>6634</v>
      </c>
      <c r="AZ1112">
        <v>0</v>
      </c>
      <c r="BA1112">
        <v>0</v>
      </c>
      <c r="BB1112" t="s">
        <v>6616</v>
      </c>
      <c r="BC1112" t="s">
        <v>6616</v>
      </c>
      <c r="BD1112" s="4" t="str">
        <f t="shared" si="702"/>
        <v>No</v>
      </c>
      <c r="BE1112" t="s">
        <v>6640</v>
      </c>
      <c r="BF1112" s="3" t="str">
        <f t="shared" si="703"/>
        <v>No</v>
      </c>
      <c r="BG1112" t="s">
        <v>6645</v>
      </c>
      <c r="BH1112" s="3" t="str">
        <f t="shared" si="704"/>
        <v>450145 SR 200</v>
      </c>
      <c r="BI1112" s="3" t="str">
        <f t="shared" si="705"/>
        <v>Callahan</v>
      </c>
      <c r="BJ1112" s="3" t="str">
        <f t="shared" si="706"/>
        <v>Florida</v>
      </c>
      <c r="BK1112" s="3">
        <f t="shared" si="707"/>
        <v>32011</v>
      </c>
      <c r="BL1112" s="3" t="str">
        <f t="shared" si="708"/>
        <v>450145 SR 200 CALLAHAN FL 32011</v>
      </c>
      <c r="BM1112" s="3" t="str">
        <f t="shared" si="709"/>
        <v/>
      </c>
      <c r="BN1112" s="3" t="str">
        <f t="shared" si="710"/>
        <v>Pass</v>
      </c>
      <c r="BO1112" s="3" t="str">
        <f t="shared" si="711"/>
        <v>No</v>
      </c>
      <c r="BP1112" s="3" t="str">
        <f t="shared" si="712"/>
        <v>FV&lt;$10K</v>
      </c>
      <c r="BQ1112" t="s">
        <v>6650</v>
      </c>
      <c r="BR1112" s="3" t="str">
        <f t="shared" si="713"/>
        <v>No, &lt; $20K Lien</v>
      </c>
      <c r="BS1112" s="3" t="str">
        <f t="shared" si="714"/>
        <v>No, Lien &lt; $20K</v>
      </c>
      <c r="BT1112" t="s">
        <v>6650</v>
      </c>
      <c r="BU1112" s="3" t="str">
        <f t="shared" si="715"/>
        <v>No</v>
      </c>
      <c r="BV1112" s="3" t="str">
        <f t="shared" si="716"/>
        <v>No</v>
      </c>
      <c r="BW1112" s="3">
        <f t="shared" si="717"/>
        <v>0</v>
      </c>
      <c r="BX1112" s="3" t="str">
        <f t="shared" si="718"/>
        <v>No</v>
      </c>
      <c r="BY1112" s="3">
        <f t="shared" si="719"/>
        <v>9000</v>
      </c>
      <c r="BZ1112">
        <v>1</v>
      </c>
      <c r="CA1112" s="3">
        <f t="shared" si="720"/>
        <v>9000</v>
      </c>
      <c r="CC1112" s="3">
        <f t="shared" si="721"/>
        <v>0</v>
      </c>
      <c r="CD1112" s="3">
        <f t="shared" si="722"/>
        <v>0</v>
      </c>
      <c r="CE1112" s="3" t="str">
        <f t="shared" si="723"/>
        <v/>
      </c>
      <c r="CF1112" s="3" t="e">
        <f>HLOOKUP(CE1112,'Valuation Data'!$D$2:$K$5,4,FALSE)</f>
        <v>#N/A</v>
      </c>
      <c r="CG1112" s="3">
        <f t="shared" si="724"/>
        <v>9000</v>
      </c>
      <c r="CH1112" s="3" t="str">
        <f t="shared" si="725"/>
        <v>No</v>
      </c>
      <c r="CI1112" s="3" t="str">
        <f>VLOOKUP(R1112,'Use Codes &amp; County Type'!A:D,4,FALSE)</f>
        <v>V</v>
      </c>
      <c r="CJ1112" s="3" t="str">
        <f t="shared" si="726"/>
        <v>Yes</v>
      </c>
      <c r="CK1112" s="3" t="str">
        <f t="shared" si="727"/>
        <v>No</v>
      </c>
      <c r="CL1112" s="3">
        <f t="shared" si="728"/>
        <v>0</v>
      </c>
      <c r="CM1112" s="3">
        <f t="shared" si="729"/>
        <v>0</v>
      </c>
      <c r="CN1112" s="3">
        <f t="shared" si="730"/>
        <v>717.4</v>
      </c>
      <c r="CO1112" s="3">
        <f t="shared" si="731"/>
        <v>-717.4</v>
      </c>
      <c r="CP1112" s="3">
        <f t="shared" si="732"/>
        <v>7.9711111111111108E-2</v>
      </c>
      <c r="CR1112" s="3" t="str">
        <f t="shared" si="733"/>
        <v>No</v>
      </c>
      <c r="CV1112" s="3" t="str">
        <f t="shared" si="734"/>
        <v>FMV&lt;$30K</v>
      </c>
      <c r="CW1112" s="3">
        <f t="shared" si="735"/>
        <v>1111</v>
      </c>
      <c r="CX1112" s="3">
        <f t="shared" si="736"/>
        <v>179.35</v>
      </c>
      <c r="CY1112" s="3" t="str">
        <f t="shared" si="737"/>
        <v>Ok</v>
      </c>
      <c r="CZ1112">
        <v>0</v>
      </c>
      <c r="DA1112">
        <v>0</v>
      </c>
    </row>
    <row r="1113" spans="1:105" x14ac:dyDescent="0.25">
      <c r="A1113">
        <v>1112</v>
      </c>
      <c r="B1113" t="s">
        <v>3</v>
      </c>
      <c r="C1113" t="s">
        <v>1221</v>
      </c>
      <c r="D1113">
        <v>130.22999999999999</v>
      </c>
      <c r="E1113">
        <v>2017</v>
      </c>
      <c r="F1113">
        <v>130.22999999999999</v>
      </c>
      <c r="G1113">
        <v>130.22999999999999</v>
      </c>
      <c r="H1113" s="3">
        <f t="shared" si="697"/>
        <v>0</v>
      </c>
      <c r="I1113">
        <v>5185</v>
      </c>
      <c r="J1113" t="s">
        <v>2735</v>
      </c>
      <c r="K1113" t="s">
        <v>2738</v>
      </c>
      <c r="L1113">
        <v>32011</v>
      </c>
      <c r="M1113" t="s">
        <v>3549</v>
      </c>
      <c r="N1113" t="s">
        <v>4759</v>
      </c>
      <c r="O1113">
        <v>-81.823533172732098</v>
      </c>
      <c r="P1113">
        <v>30.5714610934088</v>
      </c>
      <c r="Q1113" t="s">
        <v>5568</v>
      </c>
      <c r="R1113">
        <v>0</v>
      </c>
      <c r="S1113" t="s">
        <v>6538</v>
      </c>
      <c r="T1113">
        <v>8001</v>
      </c>
      <c r="U1113" t="s">
        <v>6581</v>
      </c>
      <c r="V1113">
        <v>2017</v>
      </c>
      <c r="W1113">
        <v>6000</v>
      </c>
      <c r="X1113">
        <v>2017</v>
      </c>
      <c r="Y1113">
        <v>6000</v>
      </c>
      <c r="Z1113">
        <v>90.83</v>
      </c>
      <c r="AA1113" s="3">
        <f t="shared" si="698"/>
        <v>0.69745834293173625</v>
      </c>
      <c r="AB1113" t="s">
        <v>6616</v>
      </c>
      <c r="AE1113" t="s">
        <v>6616</v>
      </c>
      <c r="AI1113" t="s">
        <v>6618</v>
      </c>
      <c r="AJ1113" t="s">
        <v>6618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 s="3" t="str">
        <f t="shared" si="699"/>
        <v>No</v>
      </c>
      <c r="AQ1113" s="3" t="str">
        <f t="shared" si="700"/>
        <v>No</v>
      </c>
      <c r="AR1113" s="3" t="str">
        <f t="shared" si="701"/>
        <v>No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 t="s">
        <v>6634</v>
      </c>
      <c r="AZ1113">
        <v>0</v>
      </c>
      <c r="BA1113">
        <v>0</v>
      </c>
      <c r="BB1113" t="s">
        <v>6616</v>
      </c>
      <c r="BC1113" t="s">
        <v>6616</v>
      </c>
      <c r="BD1113" s="4" t="str">
        <f t="shared" si="702"/>
        <v>No</v>
      </c>
      <c r="BE1113" t="s">
        <v>6640</v>
      </c>
      <c r="BF1113" s="3" t="str">
        <f t="shared" si="703"/>
        <v>No</v>
      </c>
      <c r="BG1113" t="s">
        <v>6645</v>
      </c>
      <c r="BH1113" s="3" t="str">
        <f t="shared" si="704"/>
        <v>5185 SR 200</v>
      </c>
      <c r="BI1113" s="3" t="str">
        <f t="shared" si="705"/>
        <v>Callahan</v>
      </c>
      <c r="BJ1113" s="3" t="str">
        <f t="shared" si="706"/>
        <v>Florida</v>
      </c>
      <c r="BK1113" s="3">
        <f t="shared" si="707"/>
        <v>32011</v>
      </c>
      <c r="BL1113" s="3" t="str">
        <f t="shared" si="708"/>
        <v>5185 SR 200 CALLAHAN FL 32011</v>
      </c>
      <c r="BM1113" s="3" t="str">
        <f t="shared" si="709"/>
        <v/>
      </c>
      <c r="BN1113" s="3" t="str">
        <f t="shared" si="710"/>
        <v>Lien&lt;$150</v>
      </c>
      <c r="BO1113" s="3" t="str">
        <f t="shared" si="711"/>
        <v>No</v>
      </c>
      <c r="BP1113" s="3" t="str">
        <f t="shared" si="712"/>
        <v>FV&lt;$10K</v>
      </c>
      <c r="BQ1113" t="s">
        <v>6650</v>
      </c>
      <c r="BR1113" s="3" t="str">
        <f t="shared" si="713"/>
        <v>No, &lt; $20K Lien</v>
      </c>
      <c r="BS1113" s="3" t="str">
        <f t="shared" si="714"/>
        <v>No, Lien &lt; $20K</v>
      </c>
      <c r="BT1113" t="s">
        <v>6650</v>
      </c>
      <c r="BU1113" s="3" t="str">
        <f t="shared" si="715"/>
        <v>No</v>
      </c>
      <c r="BV1113" s="3" t="str">
        <f t="shared" si="716"/>
        <v>No</v>
      </c>
      <c r="BW1113" s="3">
        <f t="shared" si="717"/>
        <v>0</v>
      </c>
      <c r="BX1113" s="3" t="str">
        <f t="shared" si="718"/>
        <v>No</v>
      </c>
      <c r="BY1113" s="3">
        <f t="shared" si="719"/>
        <v>6000</v>
      </c>
      <c r="BZ1113">
        <v>1</v>
      </c>
      <c r="CA1113" s="3">
        <f t="shared" si="720"/>
        <v>6000</v>
      </c>
      <c r="CC1113" s="3">
        <f t="shared" si="721"/>
        <v>0</v>
      </c>
      <c r="CD1113" s="3">
        <f t="shared" si="722"/>
        <v>0</v>
      </c>
      <c r="CE1113" s="3" t="str">
        <f t="shared" si="723"/>
        <v/>
      </c>
      <c r="CF1113" s="3" t="e">
        <f>HLOOKUP(CE1113,'Valuation Data'!$D$2:$K$5,4,FALSE)</f>
        <v>#N/A</v>
      </c>
      <c r="CG1113" s="3">
        <f t="shared" si="724"/>
        <v>6000</v>
      </c>
      <c r="CH1113" s="3" t="str">
        <f t="shared" si="725"/>
        <v>No</v>
      </c>
      <c r="CI1113" s="3" t="str">
        <f>VLOOKUP(R1113,'Use Codes &amp; County Type'!A:D,4,FALSE)</f>
        <v>V</v>
      </c>
      <c r="CJ1113" s="3" t="str">
        <f t="shared" si="726"/>
        <v>Yes</v>
      </c>
      <c r="CK1113" s="3" t="str">
        <f t="shared" si="727"/>
        <v>No</v>
      </c>
      <c r="CL1113" s="3">
        <f t="shared" si="728"/>
        <v>0</v>
      </c>
      <c r="CM1113" s="3">
        <f t="shared" si="729"/>
        <v>0</v>
      </c>
      <c r="CN1113" s="3">
        <f t="shared" si="730"/>
        <v>520.91999999999996</v>
      </c>
      <c r="CO1113" s="3">
        <f t="shared" si="731"/>
        <v>-520.91999999999996</v>
      </c>
      <c r="CP1113" s="3">
        <f t="shared" si="732"/>
        <v>8.6819999999999994E-2</v>
      </c>
      <c r="CR1113" s="3" t="str">
        <f t="shared" si="733"/>
        <v>No</v>
      </c>
      <c r="CV1113" s="3" t="str">
        <f t="shared" si="734"/>
        <v>Lien&lt;$150</v>
      </c>
      <c r="CW1113" s="3">
        <f t="shared" si="735"/>
        <v>1112</v>
      </c>
      <c r="CX1113" s="3">
        <f t="shared" si="736"/>
        <v>130.22999999999999</v>
      </c>
      <c r="CY1113" s="3" t="str">
        <f t="shared" si="737"/>
        <v>Ok</v>
      </c>
      <c r="CZ1113">
        <v>0</v>
      </c>
      <c r="DA1113">
        <v>0</v>
      </c>
    </row>
    <row r="1114" spans="1:105" x14ac:dyDescent="0.25">
      <c r="A1114">
        <v>1113</v>
      </c>
      <c r="B1114" t="s">
        <v>3</v>
      </c>
      <c r="C1114" t="s">
        <v>1222</v>
      </c>
      <c r="D1114">
        <v>259.58</v>
      </c>
      <c r="E1114">
        <v>2017</v>
      </c>
      <c r="F1114">
        <v>259.58</v>
      </c>
      <c r="G1114">
        <v>259.58</v>
      </c>
      <c r="H1114" s="3">
        <f t="shared" si="697"/>
        <v>0</v>
      </c>
      <c r="I1114">
        <v>450135</v>
      </c>
      <c r="J1114" t="s">
        <v>2735</v>
      </c>
      <c r="K1114" t="s">
        <v>2738</v>
      </c>
      <c r="L1114">
        <v>32011</v>
      </c>
      <c r="M1114" t="s">
        <v>3550</v>
      </c>
      <c r="N1114" t="s">
        <v>4759</v>
      </c>
      <c r="O1114">
        <v>-81.823636628994606</v>
      </c>
      <c r="P1114">
        <v>30.571276113350699</v>
      </c>
      <c r="Q1114" t="s">
        <v>5569</v>
      </c>
      <c r="R1114">
        <v>2</v>
      </c>
      <c r="S1114" t="s">
        <v>6535</v>
      </c>
      <c r="T1114">
        <v>1006</v>
      </c>
      <c r="U1114" t="s">
        <v>6578</v>
      </c>
      <c r="V1114">
        <v>2017</v>
      </c>
      <c r="W1114">
        <v>13900</v>
      </c>
      <c r="X1114">
        <v>2017</v>
      </c>
      <c r="Y1114">
        <v>13900</v>
      </c>
      <c r="Z1114">
        <v>210.43</v>
      </c>
      <c r="AA1114" s="3">
        <f t="shared" si="698"/>
        <v>0.81065567455119814</v>
      </c>
      <c r="AB1114" t="s">
        <v>6616</v>
      </c>
      <c r="AC1114" t="s">
        <v>6616</v>
      </c>
      <c r="AD1114" t="s">
        <v>6616</v>
      </c>
      <c r="AE1114" t="s">
        <v>6616</v>
      </c>
      <c r="AF1114" t="s">
        <v>6616</v>
      </c>
      <c r="AG1114" t="s">
        <v>6616</v>
      </c>
      <c r="AH1114" t="s">
        <v>6616</v>
      </c>
      <c r="AI1114" t="s">
        <v>6618</v>
      </c>
      <c r="AJ1114" t="s">
        <v>6619</v>
      </c>
      <c r="AK1114" t="s">
        <v>6618</v>
      </c>
      <c r="AL1114" t="s">
        <v>6618</v>
      </c>
      <c r="AM1114" t="s">
        <v>6618</v>
      </c>
      <c r="AN1114" t="s">
        <v>6618</v>
      </c>
      <c r="AO1114" t="s">
        <v>6618</v>
      </c>
      <c r="AP1114" s="3" t="str">
        <f t="shared" si="699"/>
        <v>No</v>
      </c>
      <c r="AQ1114" s="3" t="str">
        <f t="shared" si="700"/>
        <v>Yes</v>
      </c>
      <c r="AR1114" s="3" t="str">
        <f t="shared" si="701"/>
        <v>No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1</v>
      </c>
      <c r="AY1114" t="s">
        <v>6634</v>
      </c>
      <c r="AZ1114" t="s">
        <v>6638</v>
      </c>
      <c r="BA1114">
        <v>1</v>
      </c>
      <c r="BB1114" t="s">
        <v>6616</v>
      </c>
      <c r="BC1114" t="s">
        <v>6617</v>
      </c>
      <c r="BD1114" s="4" t="str">
        <f t="shared" si="702"/>
        <v>No</v>
      </c>
      <c r="BE1114" t="s">
        <v>6640</v>
      </c>
      <c r="BF1114" s="3" t="str">
        <f t="shared" si="703"/>
        <v>No</v>
      </c>
      <c r="BG1114" t="s">
        <v>6645</v>
      </c>
      <c r="BH1114" s="3" t="str">
        <f t="shared" si="704"/>
        <v>450135 SR 200</v>
      </c>
      <c r="BI1114" s="3" t="str">
        <f t="shared" si="705"/>
        <v>Callahan</v>
      </c>
      <c r="BJ1114" s="3" t="str">
        <f t="shared" si="706"/>
        <v>Florida</v>
      </c>
      <c r="BK1114" s="3">
        <f t="shared" si="707"/>
        <v>32011</v>
      </c>
      <c r="BL1114" s="3" t="str">
        <f t="shared" si="708"/>
        <v>450135 SR 200 CALLAHAN FL 32011</v>
      </c>
      <c r="BM1114" s="3" t="str">
        <f t="shared" si="709"/>
        <v/>
      </c>
      <c r="BN1114" s="3" t="str">
        <f t="shared" si="710"/>
        <v>Pass</v>
      </c>
      <c r="BO1114" s="3" t="str">
        <f t="shared" si="711"/>
        <v>Yes</v>
      </c>
      <c r="BP1114" s="3" t="str">
        <f t="shared" si="712"/>
        <v>FV&lt;$10K</v>
      </c>
      <c r="BQ1114" t="s">
        <v>6650</v>
      </c>
      <c r="BR1114" s="3" t="str">
        <f t="shared" si="713"/>
        <v>No, &lt; $20K Lien</v>
      </c>
      <c r="BS1114" s="3" t="str">
        <f t="shared" si="714"/>
        <v>No, Lien &lt; $20K</v>
      </c>
      <c r="BT1114" t="s">
        <v>6650</v>
      </c>
      <c r="BU1114" s="3" t="str">
        <f t="shared" si="715"/>
        <v>No</v>
      </c>
      <c r="BV1114" s="3" t="str">
        <f t="shared" si="716"/>
        <v>No</v>
      </c>
      <c r="BW1114" s="3">
        <f t="shared" si="717"/>
        <v>1</v>
      </c>
      <c r="BX1114" s="3" t="str">
        <f t="shared" si="718"/>
        <v>No</v>
      </c>
      <c r="BY1114" s="3">
        <f t="shared" si="719"/>
        <v>13900</v>
      </c>
      <c r="BZ1114">
        <v>1</v>
      </c>
      <c r="CA1114" s="3">
        <f t="shared" si="720"/>
        <v>13900</v>
      </c>
      <c r="CC1114" s="3">
        <f t="shared" si="721"/>
        <v>0</v>
      </c>
      <c r="CD1114" s="3">
        <f t="shared" si="722"/>
        <v>0</v>
      </c>
      <c r="CE1114" s="3" t="str">
        <f t="shared" si="723"/>
        <v/>
      </c>
      <c r="CF1114" s="3" t="e">
        <f>HLOOKUP(CE1114,'Valuation Data'!$D$2:$K$5,4,FALSE)</f>
        <v>#N/A</v>
      </c>
      <c r="CG1114" s="3">
        <f t="shared" si="724"/>
        <v>13900</v>
      </c>
      <c r="CH1114" s="3" t="str">
        <f t="shared" si="725"/>
        <v>No</v>
      </c>
      <c r="CI1114" s="3" t="str">
        <f>VLOOKUP(R1114,'Use Codes &amp; County Type'!A:D,4,FALSE)</f>
        <v>R</v>
      </c>
      <c r="CJ1114" s="3" t="str">
        <f t="shared" si="726"/>
        <v>No</v>
      </c>
      <c r="CK1114" s="3" t="str">
        <f t="shared" si="727"/>
        <v>No</v>
      </c>
      <c r="CL1114" s="3">
        <f t="shared" si="728"/>
        <v>0.35</v>
      </c>
      <c r="CM1114" s="3">
        <f t="shared" si="729"/>
        <v>4865</v>
      </c>
      <c r="CN1114" s="3">
        <f t="shared" si="730"/>
        <v>1297.8999999999999</v>
      </c>
      <c r="CO1114" s="3">
        <f t="shared" si="731"/>
        <v>3567.1000000000004</v>
      </c>
      <c r="CP1114" s="3">
        <f t="shared" si="732"/>
        <v>9.3374100719424452E-2</v>
      </c>
      <c r="CR1114" s="3" t="str">
        <f t="shared" si="733"/>
        <v>No</v>
      </c>
      <c r="CV1114" s="3" t="str">
        <f t="shared" si="734"/>
        <v>FMV&lt;$30K</v>
      </c>
      <c r="CW1114" s="3">
        <f t="shared" si="735"/>
        <v>1113</v>
      </c>
      <c r="CX1114" s="3">
        <f t="shared" si="736"/>
        <v>259.58</v>
      </c>
      <c r="CY1114" s="3" t="str">
        <f t="shared" si="737"/>
        <v>Ok</v>
      </c>
      <c r="CZ1114">
        <v>0</v>
      </c>
      <c r="DA1114">
        <v>0</v>
      </c>
    </row>
    <row r="1115" spans="1:105" x14ac:dyDescent="0.25">
      <c r="A1115">
        <v>1114</v>
      </c>
      <c r="B1115" t="s">
        <v>3</v>
      </c>
      <c r="C1115" t="s">
        <v>1223</v>
      </c>
      <c r="D1115">
        <v>463.93</v>
      </c>
      <c r="E1115">
        <v>2017</v>
      </c>
      <c r="F1115">
        <v>463.93</v>
      </c>
      <c r="G1115">
        <v>463.93</v>
      </c>
      <c r="H1115" s="3">
        <f t="shared" si="697"/>
        <v>0</v>
      </c>
      <c r="I1115">
        <v>45040</v>
      </c>
      <c r="J1115" t="s">
        <v>2735</v>
      </c>
      <c r="K1115" t="s">
        <v>2738</v>
      </c>
      <c r="L1115">
        <v>32011</v>
      </c>
      <c r="M1115" t="s">
        <v>3551</v>
      </c>
      <c r="N1115" t="s">
        <v>4759</v>
      </c>
      <c r="O1115">
        <v>-81.824687385244005</v>
      </c>
      <c r="P1115">
        <v>30.570492401252299</v>
      </c>
      <c r="Q1115" t="s">
        <v>5570</v>
      </c>
      <c r="R1115">
        <v>2</v>
      </c>
      <c r="S1115" t="s">
        <v>6535</v>
      </c>
      <c r="T1115">
        <v>1006</v>
      </c>
      <c r="U1115" t="s">
        <v>6578</v>
      </c>
      <c r="V1115">
        <v>2017</v>
      </c>
      <c r="W1115">
        <v>53167</v>
      </c>
      <c r="X1115">
        <v>2017</v>
      </c>
      <c r="Y1115">
        <v>65872</v>
      </c>
      <c r="Z1115">
        <v>399.38</v>
      </c>
      <c r="AA1115" s="3">
        <f t="shared" si="698"/>
        <v>0.86086263013816733</v>
      </c>
      <c r="AB1115" t="s">
        <v>6616</v>
      </c>
      <c r="AC1115" t="s">
        <v>6616</v>
      </c>
      <c r="AD1115" t="s">
        <v>6616</v>
      </c>
      <c r="AE1115" t="s">
        <v>6616</v>
      </c>
      <c r="AF1115" t="s">
        <v>6616</v>
      </c>
      <c r="AG1115" t="s">
        <v>6616</v>
      </c>
      <c r="AH1115" t="s">
        <v>6616</v>
      </c>
      <c r="AI1115" t="s">
        <v>6618</v>
      </c>
      <c r="AJ1115" t="s">
        <v>6618</v>
      </c>
      <c r="AK1115" t="s">
        <v>6618</v>
      </c>
      <c r="AL1115" t="s">
        <v>6618</v>
      </c>
      <c r="AM1115" t="s">
        <v>6618</v>
      </c>
      <c r="AN1115" t="s">
        <v>6618</v>
      </c>
      <c r="AO1115" t="s">
        <v>6618</v>
      </c>
      <c r="AP1115" s="3" t="str">
        <f t="shared" si="699"/>
        <v>No</v>
      </c>
      <c r="AQ1115" s="3" t="str">
        <f t="shared" si="700"/>
        <v>No</v>
      </c>
      <c r="AR1115" s="3" t="str">
        <f t="shared" si="701"/>
        <v>No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1</v>
      </c>
      <c r="AY1115" t="s">
        <v>6636</v>
      </c>
      <c r="AZ1115" t="s">
        <v>6638</v>
      </c>
      <c r="BA1115">
        <v>1</v>
      </c>
      <c r="BB1115" t="s">
        <v>6617</v>
      </c>
      <c r="BC1115" t="s">
        <v>6616</v>
      </c>
      <c r="BD1115" s="4" t="str">
        <f t="shared" si="702"/>
        <v>No</v>
      </c>
      <c r="BE1115" t="s">
        <v>6640</v>
      </c>
      <c r="BF1115" s="3" t="str">
        <f t="shared" si="703"/>
        <v>No</v>
      </c>
      <c r="BG1115" t="s">
        <v>6645</v>
      </c>
      <c r="BH1115" s="3" t="str">
        <f t="shared" si="704"/>
        <v>45040 JAMES ST</v>
      </c>
      <c r="BI1115" s="3" t="str">
        <f t="shared" si="705"/>
        <v>Callahan</v>
      </c>
      <c r="BJ1115" s="3" t="str">
        <f t="shared" si="706"/>
        <v>Florida</v>
      </c>
      <c r="BK1115" s="3">
        <f t="shared" si="707"/>
        <v>32011</v>
      </c>
      <c r="BL1115" s="3" t="str">
        <f t="shared" si="708"/>
        <v>45040 JAMES ST CALLAHAN FL 32011</v>
      </c>
      <c r="BM1115" s="3" t="str">
        <f t="shared" si="709"/>
        <v/>
      </c>
      <c r="BN1115" s="3" t="str">
        <f t="shared" si="710"/>
        <v>Pass</v>
      </c>
      <c r="BO1115" s="3" t="str">
        <f t="shared" si="711"/>
        <v>No</v>
      </c>
      <c r="BP1115" s="3" t="str">
        <f t="shared" si="712"/>
        <v>FV&lt;$10K</v>
      </c>
      <c r="BQ1115" t="s">
        <v>6650</v>
      </c>
      <c r="BR1115" s="3" t="str">
        <f t="shared" si="713"/>
        <v>No, &lt; $20K Lien</v>
      </c>
      <c r="BS1115" s="3" t="str">
        <f t="shared" si="714"/>
        <v>No, Lien &lt; $20K</v>
      </c>
      <c r="BT1115" t="s">
        <v>6650</v>
      </c>
      <c r="BU1115" s="3" t="str">
        <f t="shared" si="715"/>
        <v>No</v>
      </c>
      <c r="BV1115" s="3" t="str">
        <f t="shared" si="716"/>
        <v>No</v>
      </c>
      <c r="BW1115" s="3">
        <f t="shared" si="717"/>
        <v>1</v>
      </c>
      <c r="BX1115" s="3" t="str">
        <f t="shared" si="718"/>
        <v>No</v>
      </c>
      <c r="BY1115" s="3">
        <f t="shared" si="719"/>
        <v>53167</v>
      </c>
      <c r="BZ1115">
        <v>1</v>
      </c>
      <c r="CA1115" s="3">
        <f t="shared" si="720"/>
        <v>53167</v>
      </c>
      <c r="CC1115" s="3">
        <f t="shared" si="721"/>
        <v>0</v>
      </c>
      <c r="CD1115" s="3">
        <f t="shared" si="722"/>
        <v>0</v>
      </c>
      <c r="CE1115" s="3" t="str">
        <f t="shared" si="723"/>
        <v/>
      </c>
      <c r="CF1115" s="3" t="e">
        <f>HLOOKUP(CE1115,'Valuation Data'!$D$2:$K$5,4,FALSE)</f>
        <v>#N/A</v>
      </c>
      <c r="CG1115" s="3">
        <f t="shared" si="724"/>
        <v>53167</v>
      </c>
      <c r="CH1115" s="3" t="str">
        <f t="shared" si="725"/>
        <v>No</v>
      </c>
      <c r="CI1115" s="3" t="str">
        <f>VLOOKUP(R1115,'Use Codes &amp; County Type'!A:D,4,FALSE)</f>
        <v>R</v>
      </c>
      <c r="CJ1115" s="3" t="str">
        <f t="shared" si="726"/>
        <v>No</v>
      </c>
      <c r="CK1115" s="3" t="str">
        <f t="shared" si="727"/>
        <v>Yes</v>
      </c>
      <c r="CL1115" s="3">
        <f t="shared" si="728"/>
        <v>0.67</v>
      </c>
      <c r="CM1115" s="3">
        <f t="shared" si="729"/>
        <v>35621.89</v>
      </c>
      <c r="CN1115" s="3">
        <f t="shared" si="730"/>
        <v>2319.65</v>
      </c>
      <c r="CO1115" s="3">
        <f t="shared" si="731"/>
        <v>33302.239999999998</v>
      </c>
      <c r="CP1115" s="3">
        <f t="shared" si="732"/>
        <v>4.3629507025034327E-2</v>
      </c>
      <c r="CR1115" s="3" t="str">
        <f t="shared" si="733"/>
        <v>No</v>
      </c>
      <c r="CV1115" s="3" t="str">
        <f t="shared" si="734"/>
        <v>*Bid</v>
      </c>
      <c r="CW1115" s="3">
        <f t="shared" si="735"/>
        <v>1114</v>
      </c>
      <c r="CX1115" s="3">
        <f t="shared" si="736"/>
        <v>463.93</v>
      </c>
      <c r="CY1115" s="3" t="str">
        <f t="shared" si="737"/>
        <v>Ok</v>
      </c>
      <c r="CZ1115">
        <v>0</v>
      </c>
      <c r="DA1115">
        <v>0</v>
      </c>
    </row>
    <row r="1116" spans="1:105" x14ac:dyDescent="0.25">
      <c r="A1116">
        <v>1115</v>
      </c>
      <c r="B1116" t="s">
        <v>3</v>
      </c>
      <c r="C1116" t="s">
        <v>1224</v>
      </c>
      <c r="D1116">
        <v>494.47</v>
      </c>
      <c r="E1116">
        <v>2017</v>
      </c>
      <c r="F1116">
        <v>494.47</v>
      </c>
      <c r="G1116">
        <v>494.47</v>
      </c>
      <c r="H1116" s="3">
        <f t="shared" si="697"/>
        <v>0</v>
      </c>
      <c r="I1116">
        <v>45039</v>
      </c>
      <c r="J1116" t="s">
        <v>2735</v>
      </c>
      <c r="K1116" t="s">
        <v>2738</v>
      </c>
      <c r="L1116">
        <v>32011</v>
      </c>
      <c r="M1116" t="s">
        <v>3552</v>
      </c>
      <c r="N1116" t="s">
        <v>4759</v>
      </c>
      <c r="O1116">
        <v>-81.823753615485202</v>
      </c>
      <c r="P1116">
        <v>30.571604529983698</v>
      </c>
      <c r="Q1116" t="s">
        <v>5568</v>
      </c>
      <c r="R1116">
        <v>2</v>
      </c>
      <c r="S1116" t="s">
        <v>6535</v>
      </c>
      <c r="T1116">
        <v>1006</v>
      </c>
      <c r="U1116" t="s">
        <v>6578</v>
      </c>
      <c r="V1116">
        <v>2017</v>
      </c>
      <c r="W1116">
        <v>28247</v>
      </c>
      <c r="X1116">
        <v>2017</v>
      </c>
      <c r="Y1116">
        <v>28247</v>
      </c>
      <c r="Z1116">
        <v>427.62</v>
      </c>
      <c r="AA1116" s="3">
        <f t="shared" si="698"/>
        <v>0.86480474042914635</v>
      </c>
      <c r="AB1116" t="s">
        <v>6616</v>
      </c>
      <c r="AE1116" t="s">
        <v>6616</v>
      </c>
      <c r="AI1116" t="s">
        <v>6618</v>
      </c>
      <c r="AJ1116" t="s">
        <v>6618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 s="3" t="str">
        <f t="shared" si="699"/>
        <v>No</v>
      </c>
      <c r="AQ1116" s="3" t="str">
        <f t="shared" si="700"/>
        <v>No</v>
      </c>
      <c r="AR1116" s="3" t="str">
        <f t="shared" si="701"/>
        <v>No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 t="s">
        <v>6634</v>
      </c>
      <c r="AZ1116">
        <v>0</v>
      </c>
      <c r="BA1116">
        <v>0</v>
      </c>
      <c r="BB1116" t="s">
        <v>6616</v>
      </c>
      <c r="BC1116" t="s">
        <v>6616</v>
      </c>
      <c r="BD1116" s="4" t="str">
        <f t="shared" si="702"/>
        <v>No</v>
      </c>
      <c r="BE1116" t="s">
        <v>6640</v>
      </c>
      <c r="BF1116" s="3" t="str">
        <f t="shared" si="703"/>
        <v>No</v>
      </c>
      <c r="BG1116" t="s">
        <v>6645</v>
      </c>
      <c r="BH1116" s="3" t="str">
        <f t="shared" si="704"/>
        <v>45039 EVELYN ST</v>
      </c>
      <c r="BI1116" s="3" t="str">
        <f t="shared" si="705"/>
        <v>Callahan</v>
      </c>
      <c r="BJ1116" s="3" t="str">
        <f t="shared" si="706"/>
        <v>Florida</v>
      </c>
      <c r="BK1116" s="3">
        <f t="shared" si="707"/>
        <v>32011</v>
      </c>
      <c r="BL1116" s="3" t="str">
        <f t="shared" si="708"/>
        <v>45039 EVELYN ST CALLAHAN FL 32011</v>
      </c>
      <c r="BM1116" s="3" t="str">
        <f t="shared" si="709"/>
        <v/>
      </c>
      <c r="BN1116" s="3" t="str">
        <f t="shared" si="710"/>
        <v>Pass</v>
      </c>
      <c r="BO1116" s="3" t="str">
        <f t="shared" si="711"/>
        <v>No</v>
      </c>
      <c r="BP1116" s="3" t="str">
        <f t="shared" si="712"/>
        <v>FV&lt;$10K</v>
      </c>
      <c r="BQ1116" t="s">
        <v>6650</v>
      </c>
      <c r="BR1116" s="3" t="str">
        <f t="shared" si="713"/>
        <v>No, &lt; $20K Lien</v>
      </c>
      <c r="BS1116" s="3" t="str">
        <f t="shared" si="714"/>
        <v>No, Lien &lt; $20K</v>
      </c>
      <c r="BT1116" t="s">
        <v>6650</v>
      </c>
      <c r="BU1116" s="3" t="str">
        <f t="shared" si="715"/>
        <v>No</v>
      </c>
      <c r="BV1116" s="3" t="str">
        <f t="shared" si="716"/>
        <v>No</v>
      </c>
      <c r="BW1116" s="3">
        <f t="shared" si="717"/>
        <v>0</v>
      </c>
      <c r="BX1116" s="3" t="str">
        <f t="shared" si="718"/>
        <v>No</v>
      </c>
      <c r="BY1116" s="3">
        <f t="shared" si="719"/>
        <v>28247</v>
      </c>
      <c r="BZ1116">
        <v>1</v>
      </c>
      <c r="CA1116" s="3">
        <f t="shared" si="720"/>
        <v>28247</v>
      </c>
      <c r="CC1116" s="3">
        <f t="shared" si="721"/>
        <v>0</v>
      </c>
      <c r="CD1116" s="3">
        <f t="shared" si="722"/>
        <v>0</v>
      </c>
      <c r="CE1116" s="3" t="str">
        <f t="shared" si="723"/>
        <v/>
      </c>
      <c r="CF1116" s="3" t="e">
        <f>HLOOKUP(CE1116,'Valuation Data'!$D$2:$K$5,4,FALSE)</f>
        <v>#N/A</v>
      </c>
      <c r="CG1116" s="3">
        <f t="shared" si="724"/>
        <v>28247</v>
      </c>
      <c r="CH1116" s="3" t="str">
        <f t="shared" si="725"/>
        <v>No</v>
      </c>
      <c r="CI1116" s="3" t="str">
        <f>VLOOKUP(R1116,'Use Codes &amp; County Type'!A:D,4,FALSE)</f>
        <v>R</v>
      </c>
      <c r="CJ1116" s="3" t="str">
        <f t="shared" si="726"/>
        <v>No</v>
      </c>
      <c r="CK1116" s="3" t="str">
        <f t="shared" si="727"/>
        <v>No</v>
      </c>
      <c r="CL1116" s="3">
        <f t="shared" si="728"/>
        <v>0.35</v>
      </c>
      <c r="CM1116" s="3">
        <f t="shared" si="729"/>
        <v>9886.4499999999989</v>
      </c>
      <c r="CN1116" s="3">
        <f t="shared" si="730"/>
        <v>1977.88</v>
      </c>
      <c r="CO1116" s="3">
        <f t="shared" si="731"/>
        <v>7908.5699999999988</v>
      </c>
      <c r="CP1116" s="3">
        <f t="shared" si="732"/>
        <v>7.0020887173859181E-2</v>
      </c>
      <c r="CR1116" s="3" t="str">
        <f t="shared" si="733"/>
        <v>No</v>
      </c>
      <c r="CV1116" s="3" t="str">
        <f t="shared" si="734"/>
        <v>FMV&lt;$30K</v>
      </c>
      <c r="CW1116" s="3">
        <f t="shared" si="735"/>
        <v>1115</v>
      </c>
      <c r="CX1116" s="3">
        <f t="shared" si="736"/>
        <v>494.47</v>
      </c>
      <c r="CY1116" s="3" t="str">
        <f t="shared" si="737"/>
        <v>Ok</v>
      </c>
      <c r="CZ1116">
        <v>0</v>
      </c>
      <c r="DA1116">
        <v>0</v>
      </c>
    </row>
    <row r="1117" spans="1:105" x14ac:dyDescent="0.25">
      <c r="A1117">
        <v>1116</v>
      </c>
      <c r="B1117" t="s">
        <v>3</v>
      </c>
      <c r="C1117" t="s">
        <v>1225</v>
      </c>
      <c r="D1117">
        <v>760.02</v>
      </c>
      <c r="E1117">
        <v>2017</v>
      </c>
      <c r="F1117">
        <v>760.02</v>
      </c>
      <c r="G1117">
        <v>760.02</v>
      </c>
      <c r="H1117" s="3">
        <f t="shared" si="697"/>
        <v>0</v>
      </c>
      <c r="I1117">
        <v>45042</v>
      </c>
      <c r="J1117" t="s">
        <v>2735</v>
      </c>
      <c r="K1117" t="s">
        <v>2738</v>
      </c>
      <c r="L1117">
        <v>32011</v>
      </c>
      <c r="M1117" t="s">
        <v>3553</v>
      </c>
      <c r="N1117" t="s">
        <v>4759</v>
      </c>
      <c r="O1117">
        <v>-81.823520169945496</v>
      </c>
      <c r="P1117">
        <v>30.5718825689355</v>
      </c>
      <c r="Q1117" t="s">
        <v>5568</v>
      </c>
      <c r="R1117">
        <v>1</v>
      </c>
      <c r="S1117" t="s">
        <v>6539</v>
      </c>
      <c r="T1117">
        <v>1001</v>
      </c>
      <c r="U1117" t="s">
        <v>6582</v>
      </c>
      <c r="V1117">
        <v>2017</v>
      </c>
      <c r="W1117">
        <v>44466</v>
      </c>
      <c r="X1117">
        <v>2017</v>
      </c>
      <c r="Y1117">
        <v>44466</v>
      </c>
      <c r="Z1117">
        <v>673.16</v>
      </c>
      <c r="AA1117" s="3">
        <f t="shared" si="698"/>
        <v>0.88571353385437224</v>
      </c>
      <c r="AB1117" t="s">
        <v>6616</v>
      </c>
      <c r="AE1117" t="s">
        <v>6616</v>
      </c>
      <c r="AI1117" t="s">
        <v>6618</v>
      </c>
      <c r="AJ1117" t="s">
        <v>6618</v>
      </c>
      <c r="AK1117" t="s">
        <v>6618</v>
      </c>
      <c r="AL1117">
        <v>0</v>
      </c>
      <c r="AM1117">
        <v>0</v>
      </c>
      <c r="AN1117">
        <v>0</v>
      </c>
      <c r="AO1117">
        <v>0</v>
      </c>
      <c r="AP1117" s="3" t="str">
        <f t="shared" si="699"/>
        <v>No</v>
      </c>
      <c r="AQ1117" s="3" t="str">
        <f t="shared" si="700"/>
        <v>No</v>
      </c>
      <c r="AR1117" s="3" t="str">
        <f t="shared" si="701"/>
        <v>No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 t="s">
        <v>6634</v>
      </c>
      <c r="AZ1117">
        <v>0</v>
      </c>
      <c r="BA1117">
        <v>0</v>
      </c>
      <c r="BB1117" t="s">
        <v>6616</v>
      </c>
      <c r="BC1117" t="s">
        <v>6616</v>
      </c>
      <c r="BD1117" s="4" t="str">
        <f t="shared" si="702"/>
        <v>No</v>
      </c>
      <c r="BE1117" t="s">
        <v>6640</v>
      </c>
      <c r="BF1117" s="3" t="str">
        <f t="shared" si="703"/>
        <v>No</v>
      </c>
      <c r="BG1117" t="s">
        <v>6645</v>
      </c>
      <c r="BH1117" s="3" t="str">
        <f t="shared" si="704"/>
        <v>45042 EVELYN ST</v>
      </c>
      <c r="BI1117" s="3" t="str">
        <f t="shared" si="705"/>
        <v>Callahan</v>
      </c>
      <c r="BJ1117" s="3" t="str">
        <f t="shared" si="706"/>
        <v>Florida</v>
      </c>
      <c r="BK1117" s="3">
        <f t="shared" si="707"/>
        <v>32011</v>
      </c>
      <c r="BL1117" s="3" t="str">
        <f t="shared" si="708"/>
        <v>45042 EVELYN ST CALLAHAN FL 32011</v>
      </c>
      <c r="BM1117" s="3" t="str">
        <f t="shared" si="709"/>
        <v/>
      </c>
      <c r="BN1117" s="3" t="str">
        <f t="shared" si="710"/>
        <v>Pass</v>
      </c>
      <c r="BO1117" s="3" t="str">
        <f t="shared" si="711"/>
        <v>No</v>
      </c>
      <c r="BP1117" s="3" t="str">
        <f t="shared" si="712"/>
        <v>FV&lt;$10K</v>
      </c>
      <c r="BQ1117" t="s">
        <v>6650</v>
      </c>
      <c r="BR1117" s="3" t="str">
        <f t="shared" si="713"/>
        <v>No, &lt; $20K Lien</v>
      </c>
      <c r="BS1117" s="3" t="str">
        <f t="shared" si="714"/>
        <v>No, Lien &lt; $20K</v>
      </c>
      <c r="BT1117" t="s">
        <v>6650</v>
      </c>
      <c r="BU1117" s="3" t="str">
        <f t="shared" si="715"/>
        <v>No</v>
      </c>
      <c r="BV1117" s="3" t="str">
        <f t="shared" si="716"/>
        <v>No</v>
      </c>
      <c r="BW1117" s="3">
        <f t="shared" si="717"/>
        <v>0</v>
      </c>
      <c r="BX1117" s="3" t="str">
        <f t="shared" si="718"/>
        <v>No</v>
      </c>
      <c r="BY1117" s="3">
        <f t="shared" si="719"/>
        <v>44466</v>
      </c>
      <c r="BZ1117">
        <v>1</v>
      </c>
      <c r="CA1117" s="3">
        <f t="shared" si="720"/>
        <v>44466</v>
      </c>
      <c r="CC1117" s="3">
        <f t="shared" si="721"/>
        <v>0</v>
      </c>
      <c r="CD1117" s="3">
        <f t="shared" si="722"/>
        <v>0</v>
      </c>
      <c r="CE1117" s="3" t="str">
        <f t="shared" si="723"/>
        <v/>
      </c>
      <c r="CF1117" s="3" t="e">
        <f>HLOOKUP(CE1117,'Valuation Data'!$D$2:$K$5,4,FALSE)</f>
        <v>#N/A</v>
      </c>
      <c r="CG1117" s="3">
        <f t="shared" si="724"/>
        <v>44466</v>
      </c>
      <c r="CH1117" s="3" t="str">
        <f t="shared" si="725"/>
        <v>No</v>
      </c>
      <c r="CI1117" s="3" t="str">
        <f>VLOOKUP(R1117,'Use Codes &amp; County Type'!A:D,4,FALSE)</f>
        <v>S</v>
      </c>
      <c r="CJ1117" s="3" t="str">
        <f t="shared" si="726"/>
        <v>No</v>
      </c>
      <c r="CK1117" s="3" t="str">
        <f t="shared" si="727"/>
        <v>No</v>
      </c>
      <c r="CL1117" s="3">
        <f t="shared" si="728"/>
        <v>0.35</v>
      </c>
      <c r="CM1117" s="3">
        <f t="shared" si="729"/>
        <v>15563.099999999999</v>
      </c>
      <c r="CN1117" s="3">
        <f t="shared" si="730"/>
        <v>3040.08</v>
      </c>
      <c r="CO1117" s="3">
        <f t="shared" si="731"/>
        <v>12523.019999999999</v>
      </c>
      <c r="CP1117" s="3">
        <f t="shared" si="732"/>
        <v>6.8368641209013634E-2</v>
      </c>
      <c r="CR1117" s="3" t="str">
        <f t="shared" si="733"/>
        <v>No</v>
      </c>
      <c r="CV1117" s="3" t="str">
        <f t="shared" si="734"/>
        <v>*Bid</v>
      </c>
      <c r="CW1117" s="3">
        <f t="shared" si="735"/>
        <v>1116</v>
      </c>
      <c r="CX1117" s="3">
        <f t="shared" si="736"/>
        <v>760.02</v>
      </c>
      <c r="CY1117" s="3" t="str">
        <f t="shared" si="737"/>
        <v>Ok</v>
      </c>
      <c r="CZ1117">
        <v>0</v>
      </c>
      <c r="DA1117">
        <v>0</v>
      </c>
    </row>
    <row r="1118" spans="1:105" x14ac:dyDescent="0.25">
      <c r="A1118">
        <v>1117</v>
      </c>
      <c r="B1118" t="s">
        <v>3</v>
      </c>
      <c r="C1118" t="s">
        <v>1226</v>
      </c>
      <c r="D1118">
        <v>736.37</v>
      </c>
      <c r="E1118">
        <v>2017</v>
      </c>
      <c r="F1118">
        <v>736.37</v>
      </c>
      <c r="G1118">
        <v>736.37</v>
      </c>
      <c r="H1118" s="3">
        <f t="shared" si="697"/>
        <v>0</v>
      </c>
      <c r="I1118">
        <v>45168</v>
      </c>
      <c r="J1118" t="s">
        <v>2735</v>
      </c>
      <c r="K1118" t="s">
        <v>2738</v>
      </c>
      <c r="L1118">
        <v>32011</v>
      </c>
      <c r="M1118" t="s">
        <v>3554</v>
      </c>
      <c r="N1118" t="s">
        <v>4759</v>
      </c>
      <c r="O1118">
        <v>-81.823380103583702</v>
      </c>
      <c r="P1118">
        <v>30.572049383785799</v>
      </c>
      <c r="Q1118" t="s">
        <v>5571</v>
      </c>
      <c r="R1118">
        <v>1</v>
      </c>
      <c r="S1118" t="s">
        <v>6539</v>
      </c>
      <c r="T1118">
        <v>1001</v>
      </c>
      <c r="U1118" t="s">
        <v>6582</v>
      </c>
      <c r="V1118">
        <v>2017</v>
      </c>
      <c r="W1118">
        <v>43021</v>
      </c>
      <c r="X1118">
        <v>2017</v>
      </c>
      <c r="Y1118">
        <v>43021</v>
      </c>
      <c r="Z1118">
        <v>651.29</v>
      </c>
      <c r="AA1118" s="3">
        <f t="shared" si="698"/>
        <v>0.8844602577508589</v>
      </c>
      <c r="AB1118" t="s">
        <v>6616</v>
      </c>
      <c r="AC1118" t="s">
        <v>6616</v>
      </c>
      <c r="AD1118" t="s">
        <v>6616</v>
      </c>
      <c r="AE1118" t="s">
        <v>6616</v>
      </c>
      <c r="AF1118" t="s">
        <v>6616</v>
      </c>
      <c r="AG1118" t="s">
        <v>6616</v>
      </c>
      <c r="AH1118" t="s">
        <v>6616</v>
      </c>
      <c r="AI1118" t="s">
        <v>6618</v>
      </c>
      <c r="AJ1118" t="s">
        <v>6618</v>
      </c>
      <c r="AK1118" t="s">
        <v>6618</v>
      </c>
      <c r="AL1118" t="s">
        <v>6618</v>
      </c>
      <c r="AM1118" t="s">
        <v>6618</v>
      </c>
      <c r="AN1118" t="s">
        <v>6618</v>
      </c>
      <c r="AO1118" t="s">
        <v>6618</v>
      </c>
      <c r="AP1118" s="3" t="str">
        <f t="shared" si="699"/>
        <v>No</v>
      </c>
      <c r="AQ1118" s="3" t="str">
        <f t="shared" si="700"/>
        <v>No</v>
      </c>
      <c r="AR1118" s="3" t="str">
        <f t="shared" si="701"/>
        <v>No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 t="s">
        <v>6634</v>
      </c>
      <c r="AZ1118" t="s">
        <v>6638</v>
      </c>
      <c r="BA1118">
        <v>1</v>
      </c>
      <c r="BB1118" t="s">
        <v>6616</v>
      </c>
      <c r="BC1118" t="s">
        <v>6616</v>
      </c>
      <c r="BD1118" s="4" t="str">
        <f t="shared" si="702"/>
        <v>No</v>
      </c>
      <c r="BE1118" t="s">
        <v>6640</v>
      </c>
      <c r="BF1118" s="3" t="str">
        <f t="shared" si="703"/>
        <v>No</v>
      </c>
      <c r="BG1118" t="s">
        <v>6645</v>
      </c>
      <c r="BH1118" s="3" t="str">
        <f t="shared" si="704"/>
        <v>45168 JAMES ST</v>
      </c>
      <c r="BI1118" s="3" t="str">
        <f t="shared" si="705"/>
        <v>Callahan</v>
      </c>
      <c r="BJ1118" s="3" t="str">
        <f t="shared" si="706"/>
        <v>Florida</v>
      </c>
      <c r="BK1118" s="3">
        <f t="shared" si="707"/>
        <v>32011</v>
      </c>
      <c r="BL1118" s="3" t="str">
        <f t="shared" si="708"/>
        <v>45168 JAMES ST CALLAHAN FL 32011</v>
      </c>
      <c r="BM1118" s="3" t="str">
        <f t="shared" si="709"/>
        <v/>
      </c>
      <c r="BN1118" s="3" t="str">
        <f t="shared" si="710"/>
        <v>Pass</v>
      </c>
      <c r="BO1118" s="3" t="str">
        <f t="shared" si="711"/>
        <v>No</v>
      </c>
      <c r="BP1118" s="3" t="str">
        <f t="shared" si="712"/>
        <v>FV&lt;$10K</v>
      </c>
      <c r="BQ1118" t="s">
        <v>6650</v>
      </c>
      <c r="BR1118" s="3" t="str">
        <f t="shared" si="713"/>
        <v>No, &lt; $20K Lien</v>
      </c>
      <c r="BS1118" s="3" t="str">
        <f t="shared" si="714"/>
        <v>No, Lien &lt; $20K</v>
      </c>
      <c r="BT1118" t="s">
        <v>6650</v>
      </c>
      <c r="BU1118" s="3" t="str">
        <f t="shared" si="715"/>
        <v>No</v>
      </c>
      <c r="BV1118" s="3" t="str">
        <f t="shared" si="716"/>
        <v>No</v>
      </c>
      <c r="BW1118" s="3">
        <f t="shared" si="717"/>
        <v>1</v>
      </c>
      <c r="BX1118" s="3" t="str">
        <f t="shared" si="718"/>
        <v>No</v>
      </c>
      <c r="BY1118" s="3">
        <f t="shared" si="719"/>
        <v>43021</v>
      </c>
      <c r="BZ1118">
        <v>1</v>
      </c>
      <c r="CA1118" s="3">
        <f t="shared" si="720"/>
        <v>43021</v>
      </c>
      <c r="CC1118" s="3">
        <f t="shared" si="721"/>
        <v>0</v>
      </c>
      <c r="CD1118" s="3">
        <f t="shared" si="722"/>
        <v>0</v>
      </c>
      <c r="CE1118" s="3" t="str">
        <f t="shared" si="723"/>
        <v/>
      </c>
      <c r="CF1118" s="3" t="e">
        <f>HLOOKUP(CE1118,'Valuation Data'!$D$2:$K$5,4,FALSE)</f>
        <v>#N/A</v>
      </c>
      <c r="CG1118" s="3">
        <f t="shared" si="724"/>
        <v>43021</v>
      </c>
      <c r="CH1118" s="3" t="str">
        <f t="shared" si="725"/>
        <v>No</v>
      </c>
      <c r="CI1118" s="3" t="str">
        <f>VLOOKUP(R1118,'Use Codes &amp; County Type'!A:D,4,FALSE)</f>
        <v>S</v>
      </c>
      <c r="CJ1118" s="3" t="str">
        <f t="shared" si="726"/>
        <v>No</v>
      </c>
      <c r="CK1118" s="3" t="str">
        <f t="shared" si="727"/>
        <v>No</v>
      </c>
      <c r="CL1118" s="3">
        <f t="shared" si="728"/>
        <v>0.35</v>
      </c>
      <c r="CM1118" s="3">
        <f t="shared" si="729"/>
        <v>15057.349999999999</v>
      </c>
      <c r="CN1118" s="3">
        <f t="shared" si="730"/>
        <v>3681.85</v>
      </c>
      <c r="CO1118" s="3">
        <f t="shared" si="731"/>
        <v>11375.499999999998</v>
      </c>
      <c r="CP1118" s="3">
        <f t="shared" si="732"/>
        <v>8.5582622440203621E-2</v>
      </c>
      <c r="CR1118" s="3" t="str">
        <f t="shared" si="733"/>
        <v>No</v>
      </c>
      <c r="CV1118" s="3" t="str">
        <f t="shared" si="734"/>
        <v>*Bid</v>
      </c>
      <c r="CW1118" s="3">
        <f t="shared" si="735"/>
        <v>1117</v>
      </c>
      <c r="CX1118" s="3">
        <f t="shared" si="736"/>
        <v>736.37</v>
      </c>
      <c r="CY1118" s="3" t="str">
        <f t="shared" si="737"/>
        <v>Ok</v>
      </c>
      <c r="CZ1118">
        <v>0</v>
      </c>
      <c r="DA1118">
        <v>0</v>
      </c>
    </row>
    <row r="1119" spans="1:105" x14ac:dyDescent="0.25">
      <c r="A1119">
        <v>1118</v>
      </c>
      <c r="B1119" t="s">
        <v>3</v>
      </c>
      <c r="C1119" t="s">
        <v>1227</v>
      </c>
      <c r="D1119">
        <v>311.02</v>
      </c>
      <c r="E1119">
        <v>2017</v>
      </c>
      <c r="F1119">
        <v>311.02</v>
      </c>
      <c r="G1119">
        <v>311.02</v>
      </c>
      <c r="H1119" s="3">
        <f t="shared" si="697"/>
        <v>0</v>
      </c>
      <c r="I1119">
        <v>45089</v>
      </c>
      <c r="J1119" t="s">
        <v>2735</v>
      </c>
      <c r="K1119" t="s">
        <v>2738</v>
      </c>
      <c r="L1119">
        <v>32011</v>
      </c>
      <c r="M1119" t="s">
        <v>3555</v>
      </c>
      <c r="N1119" t="s">
        <v>4759</v>
      </c>
      <c r="O1119">
        <v>-81.824559407677896</v>
      </c>
      <c r="P1119">
        <v>30.5713464574944</v>
      </c>
      <c r="Q1119" t="s">
        <v>5572</v>
      </c>
      <c r="R1119">
        <v>1</v>
      </c>
      <c r="S1119" t="s">
        <v>6539</v>
      </c>
      <c r="T1119">
        <v>1001</v>
      </c>
      <c r="U1119" t="s">
        <v>6582</v>
      </c>
      <c r="V1119">
        <v>2017</v>
      </c>
      <c r="W1119">
        <v>42041</v>
      </c>
      <c r="X1119">
        <v>2017</v>
      </c>
      <c r="Y1119">
        <v>44553</v>
      </c>
      <c r="Z1119">
        <v>257.99</v>
      </c>
      <c r="AA1119" s="3">
        <f t="shared" si="698"/>
        <v>0.82949649540222503</v>
      </c>
      <c r="AC1119" t="s">
        <v>6616</v>
      </c>
      <c r="AD1119" t="s">
        <v>6616</v>
      </c>
      <c r="AE1119" t="s">
        <v>6616</v>
      </c>
      <c r="AF1119" t="s">
        <v>6616</v>
      </c>
      <c r="AH1119" t="s">
        <v>6616</v>
      </c>
      <c r="AI1119" t="s">
        <v>6618</v>
      </c>
      <c r="AJ1119" t="s">
        <v>6618</v>
      </c>
      <c r="AK1119" t="s">
        <v>6618</v>
      </c>
      <c r="AL1119" t="s">
        <v>6618</v>
      </c>
      <c r="AM1119" t="s">
        <v>6618</v>
      </c>
      <c r="AN1119" t="s">
        <v>6618</v>
      </c>
      <c r="AO1119" t="s">
        <v>6618</v>
      </c>
      <c r="AP1119" s="3" t="str">
        <f t="shared" si="699"/>
        <v>No</v>
      </c>
      <c r="AQ1119" s="3" t="str">
        <f t="shared" si="700"/>
        <v>No</v>
      </c>
      <c r="AR1119" s="3" t="str">
        <f t="shared" si="701"/>
        <v>No</v>
      </c>
      <c r="AS1119">
        <v>0</v>
      </c>
      <c r="AT1119">
        <v>0</v>
      </c>
      <c r="AU1119">
        <v>52000</v>
      </c>
      <c r="AV1119" t="s">
        <v>6622</v>
      </c>
      <c r="AW1119">
        <v>0</v>
      </c>
      <c r="AX1119">
        <v>0</v>
      </c>
      <c r="AY1119" t="s">
        <v>6634</v>
      </c>
      <c r="AZ1119" t="s">
        <v>6638</v>
      </c>
      <c r="BA1119">
        <v>0</v>
      </c>
      <c r="BB1119" t="s">
        <v>6617</v>
      </c>
      <c r="BC1119" t="s">
        <v>6616</v>
      </c>
      <c r="BD1119" s="4" t="str">
        <f t="shared" si="702"/>
        <v>No</v>
      </c>
      <c r="BE1119" t="s">
        <v>6640</v>
      </c>
      <c r="BF1119" s="3" t="str">
        <f t="shared" si="703"/>
        <v>No</v>
      </c>
      <c r="BG1119" t="s">
        <v>6645</v>
      </c>
      <c r="BH1119" s="3" t="str">
        <f t="shared" si="704"/>
        <v>45089 JAMES ST</v>
      </c>
      <c r="BI1119" s="3" t="str">
        <f t="shared" si="705"/>
        <v>Callahan</v>
      </c>
      <c r="BJ1119" s="3" t="str">
        <f t="shared" si="706"/>
        <v>Florida</v>
      </c>
      <c r="BK1119" s="3">
        <f t="shared" si="707"/>
        <v>32011</v>
      </c>
      <c r="BL1119" s="3" t="str">
        <f t="shared" si="708"/>
        <v>45089 JAMES ST CALLAHAN FL 32011</v>
      </c>
      <c r="BM1119" s="3" t="str">
        <f t="shared" si="709"/>
        <v>L</v>
      </c>
      <c r="BN1119" s="3" t="str">
        <f t="shared" si="710"/>
        <v>Pass</v>
      </c>
      <c r="BO1119" s="3" t="str">
        <f t="shared" si="711"/>
        <v>No</v>
      </c>
      <c r="BP1119" s="3" t="str">
        <f t="shared" si="712"/>
        <v>FV&lt;$10K</v>
      </c>
      <c r="BQ1119" t="s">
        <v>6650</v>
      </c>
      <c r="BR1119" s="3" t="str">
        <f t="shared" si="713"/>
        <v>No, &lt; $20K Lien</v>
      </c>
      <c r="BS1119" s="3" t="str">
        <f t="shared" si="714"/>
        <v>No, Lien &lt; $20K</v>
      </c>
      <c r="BT1119" t="s">
        <v>6650</v>
      </c>
      <c r="BU1119" s="3" t="str">
        <f t="shared" si="715"/>
        <v>No</v>
      </c>
      <c r="BV1119" s="3" t="str">
        <f t="shared" si="716"/>
        <v>No</v>
      </c>
      <c r="BW1119" s="3">
        <f t="shared" si="717"/>
        <v>0</v>
      </c>
      <c r="BX1119" s="3" t="str">
        <f t="shared" si="718"/>
        <v>No</v>
      </c>
      <c r="BY1119" s="3">
        <f t="shared" si="719"/>
        <v>42041</v>
      </c>
      <c r="BZ1119">
        <v>1</v>
      </c>
      <c r="CA1119" s="3">
        <f t="shared" si="720"/>
        <v>42041</v>
      </c>
      <c r="CC1119" s="3">
        <f t="shared" si="721"/>
        <v>0</v>
      </c>
      <c r="CD1119" s="3">
        <f t="shared" si="722"/>
        <v>0</v>
      </c>
      <c r="CE1119" s="3" t="str">
        <f t="shared" si="723"/>
        <v/>
      </c>
      <c r="CF1119" s="3" t="e">
        <f>HLOOKUP(CE1119,'Valuation Data'!$D$2:$K$5,4,FALSE)</f>
        <v>#N/A</v>
      </c>
      <c r="CG1119" s="3">
        <f t="shared" si="724"/>
        <v>42041</v>
      </c>
      <c r="CH1119" s="3" t="str">
        <f t="shared" si="725"/>
        <v>No</v>
      </c>
      <c r="CI1119" s="3" t="str">
        <f>VLOOKUP(R1119,'Use Codes &amp; County Type'!A:D,4,FALSE)</f>
        <v>S</v>
      </c>
      <c r="CJ1119" s="3" t="str">
        <f t="shared" si="726"/>
        <v>No</v>
      </c>
      <c r="CK1119" s="3" t="str">
        <f t="shared" si="727"/>
        <v>Yes</v>
      </c>
      <c r="CL1119" s="3">
        <f t="shared" si="728"/>
        <v>0.67</v>
      </c>
      <c r="CM1119" s="3">
        <f t="shared" si="729"/>
        <v>28167.47</v>
      </c>
      <c r="CN1119" s="3">
        <f t="shared" si="730"/>
        <v>1244.08</v>
      </c>
      <c r="CO1119" s="3">
        <f t="shared" si="731"/>
        <v>26923.39</v>
      </c>
      <c r="CP1119" s="3">
        <f t="shared" si="732"/>
        <v>2.9592064889036891E-2</v>
      </c>
      <c r="CR1119" s="3" t="str">
        <f t="shared" si="733"/>
        <v>No</v>
      </c>
      <c r="CV1119" s="3" t="str">
        <f t="shared" si="734"/>
        <v>*Bid</v>
      </c>
      <c r="CW1119" s="3">
        <f t="shared" si="735"/>
        <v>1118</v>
      </c>
      <c r="CX1119" s="3">
        <f t="shared" si="736"/>
        <v>311.02</v>
      </c>
      <c r="CY1119" s="3" t="str">
        <f t="shared" si="737"/>
        <v>Ok</v>
      </c>
      <c r="CZ1119">
        <v>0</v>
      </c>
      <c r="DA1119">
        <v>0</v>
      </c>
    </row>
    <row r="1120" spans="1:105" x14ac:dyDescent="0.25">
      <c r="A1120">
        <v>1119</v>
      </c>
      <c r="B1120" t="s">
        <v>3</v>
      </c>
      <c r="C1120" t="s">
        <v>1228</v>
      </c>
      <c r="D1120">
        <v>154.80000000000001</v>
      </c>
      <c r="E1120">
        <v>2017</v>
      </c>
      <c r="F1120">
        <v>154.80000000000001</v>
      </c>
      <c r="G1120">
        <v>154.80000000000001</v>
      </c>
      <c r="H1120" s="3">
        <f t="shared" si="697"/>
        <v>0</v>
      </c>
      <c r="I1120">
        <v>45063</v>
      </c>
      <c r="J1120" t="s">
        <v>2735</v>
      </c>
      <c r="K1120" t="s">
        <v>2738</v>
      </c>
      <c r="L1120">
        <v>32011</v>
      </c>
      <c r="M1120" t="s">
        <v>3556</v>
      </c>
      <c r="N1120" t="s">
        <v>4759</v>
      </c>
      <c r="O1120">
        <v>-81.824932899023395</v>
      </c>
      <c r="P1120">
        <v>30.5709016041566</v>
      </c>
      <c r="Q1120" t="s">
        <v>5573</v>
      </c>
      <c r="R1120">
        <v>0</v>
      </c>
      <c r="S1120" t="s">
        <v>6538</v>
      </c>
      <c r="T1120">
        <v>8001</v>
      </c>
      <c r="U1120" t="s">
        <v>6581</v>
      </c>
      <c r="V1120">
        <v>2017</v>
      </c>
      <c r="W1120">
        <v>7500</v>
      </c>
      <c r="X1120">
        <v>2017</v>
      </c>
      <c r="Y1120">
        <v>7500</v>
      </c>
      <c r="Z1120">
        <v>113.54</v>
      </c>
      <c r="AA1120" s="3">
        <f t="shared" si="698"/>
        <v>0.73346253229974157</v>
      </c>
      <c r="AB1120" t="s">
        <v>6616</v>
      </c>
      <c r="AC1120" t="s">
        <v>6616</v>
      </c>
      <c r="AD1120" t="s">
        <v>6616</v>
      </c>
      <c r="AE1120" t="s">
        <v>6616</v>
      </c>
      <c r="AF1120" t="s">
        <v>6616</v>
      </c>
      <c r="AG1120" t="s">
        <v>6616</v>
      </c>
      <c r="AH1120" t="s">
        <v>6616</v>
      </c>
      <c r="AI1120" t="s">
        <v>6619</v>
      </c>
      <c r="AJ1120" t="s">
        <v>6618</v>
      </c>
      <c r="AK1120" t="s">
        <v>6619</v>
      </c>
      <c r="AL1120" t="s">
        <v>6618</v>
      </c>
      <c r="AM1120" t="s">
        <v>6618</v>
      </c>
      <c r="AN1120" t="s">
        <v>6618</v>
      </c>
      <c r="AO1120" t="s">
        <v>6618</v>
      </c>
      <c r="AP1120" s="3" t="str">
        <f t="shared" si="699"/>
        <v>No</v>
      </c>
      <c r="AQ1120" s="3" t="str">
        <f t="shared" si="700"/>
        <v>Yes</v>
      </c>
      <c r="AR1120" s="3" t="str">
        <f t="shared" si="701"/>
        <v>No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 t="s">
        <v>6634</v>
      </c>
      <c r="AZ1120" t="s">
        <v>6638</v>
      </c>
      <c r="BA1120">
        <v>4</v>
      </c>
      <c r="BB1120" t="s">
        <v>6616</v>
      </c>
      <c r="BC1120" t="s">
        <v>6616</v>
      </c>
      <c r="BD1120" s="4" t="str">
        <f t="shared" si="702"/>
        <v>No</v>
      </c>
      <c r="BE1120" t="s">
        <v>6640</v>
      </c>
      <c r="BF1120" s="3" t="str">
        <f t="shared" si="703"/>
        <v>No</v>
      </c>
      <c r="BG1120" t="s">
        <v>6645</v>
      </c>
      <c r="BH1120" s="3" t="str">
        <f t="shared" si="704"/>
        <v>45063 ANNIE LAURA ST</v>
      </c>
      <c r="BI1120" s="3" t="str">
        <f t="shared" si="705"/>
        <v>Callahan</v>
      </c>
      <c r="BJ1120" s="3" t="str">
        <f t="shared" si="706"/>
        <v>Florida</v>
      </c>
      <c r="BK1120" s="3">
        <f t="shared" si="707"/>
        <v>32011</v>
      </c>
      <c r="BL1120" s="3" t="str">
        <f t="shared" si="708"/>
        <v>45063 ANNIE LAURA ST CALLAHAN FL 32011</v>
      </c>
      <c r="BM1120" s="3" t="str">
        <f t="shared" si="709"/>
        <v/>
      </c>
      <c r="BN1120" s="3" t="str">
        <f t="shared" si="710"/>
        <v>Pass</v>
      </c>
      <c r="BO1120" s="3" t="str">
        <f t="shared" si="711"/>
        <v>No</v>
      </c>
      <c r="BP1120" s="3" t="str">
        <f t="shared" si="712"/>
        <v>FV&lt;$10K</v>
      </c>
      <c r="BQ1120" t="s">
        <v>6650</v>
      </c>
      <c r="BR1120" s="3" t="str">
        <f t="shared" si="713"/>
        <v>No, &lt; $20K Lien</v>
      </c>
      <c r="BS1120" s="3" t="str">
        <f t="shared" si="714"/>
        <v>No, Lien &lt; $20K</v>
      </c>
      <c r="BT1120" t="s">
        <v>6650</v>
      </c>
      <c r="BU1120" s="3" t="str">
        <f t="shared" si="715"/>
        <v>No</v>
      </c>
      <c r="BV1120" s="3" t="str">
        <f t="shared" si="716"/>
        <v>No</v>
      </c>
      <c r="BW1120" s="3">
        <f t="shared" si="717"/>
        <v>4</v>
      </c>
      <c r="BX1120" s="3" t="str">
        <f t="shared" si="718"/>
        <v>No</v>
      </c>
      <c r="BY1120" s="3">
        <f t="shared" si="719"/>
        <v>7500</v>
      </c>
      <c r="BZ1120">
        <v>1</v>
      </c>
      <c r="CA1120" s="3">
        <f t="shared" si="720"/>
        <v>7500</v>
      </c>
      <c r="CC1120" s="3">
        <f t="shared" si="721"/>
        <v>0</v>
      </c>
      <c r="CD1120" s="3">
        <f t="shared" si="722"/>
        <v>0</v>
      </c>
      <c r="CE1120" s="3" t="str">
        <f t="shared" si="723"/>
        <v/>
      </c>
      <c r="CF1120" s="3" t="e">
        <f>HLOOKUP(CE1120,'Valuation Data'!$D$2:$K$5,4,FALSE)</f>
        <v>#N/A</v>
      </c>
      <c r="CG1120" s="3">
        <f t="shared" si="724"/>
        <v>7500</v>
      </c>
      <c r="CH1120" s="3" t="str">
        <f t="shared" si="725"/>
        <v>No</v>
      </c>
      <c r="CI1120" s="3" t="str">
        <f>VLOOKUP(R1120,'Use Codes &amp; County Type'!A:D,4,FALSE)</f>
        <v>V</v>
      </c>
      <c r="CJ1120" s="3" t="str">
        <f t="shared" si="726"/>
        <v>Yes</v>
      </c>
      <c r="CK1120" s="3" t="str">
        <f t="shared" si="727"/>
        <v>No</v>
      </c>
      <c r="CL1120" s="3">
        <f t="shared" si="728"/>
        <v>0</v>
      </c>
      <c r="CM1120" s="3">
        <f t="shared" si="729"/>
        <v>0</v>
      </c>
      <c r="CN1120" s="3">
        <f t="shared" si="730"/>
        <v>1238.4000000000001</v>
      </c>
      <c r="CO1120" s="3">
        <f t="shared" si="731"/>
        <v>-1238.4000000000001</v>
      </c>
      <c r="CP1120" s="3">
        <f t="shared" si="732"/>
        <v>0.16512000000000002</v>
      </c>
      <c r="CR1120" s="3" t="str">
        <f t="shared" si="733"/>
        <v>No</v>
      </c>
      <c r="CV1120" s="3" t="str">
        <f t="shared" si="734"/>
        <v>FMV&lt;$30K</v>
      </c>
      <c r="CW1120" s="3">
        <f t="shared" si="735"/>
        <v>1119</v>
      </c>
      <c r="CX1120" s="3">
        <f t="shared" si="736"/>
        <v>154.80000000000001</v>
      </c>
      <c r="CY1120" s="3" t="str">
        <f t="shared" si="737"/>
        <v>Ok</v>
      </c>
      <c r="CZ1120">
        <v>0</v>
      </c>
      <c r="DA1120">
        <v>0</v>
      </c>
    </row>
    <row r="1121" spans="1:105" x14ac:dyDescent="0.25">
      <c r="A1121">
        <v>1120</v>
      </c>
      <c r="B1121" t="s">
        <v>3</v>
      </c>
      <c r="C1121" t="s">
        <v>1229</v>
      </c>
      <c r="D1121">
        <v>181.88</v>
      </c>
      <c r="E1121">
        <v>2017</v>
      </c>
      <c r="F1121">
        <v>181.88</v>
      </c>
      <c r="G1121">
        <v>181.88</v>
      </c>
      <c r="H1121" s="3">
        <f t="shared" si="697"/>
        <v>0</v>
      </c>
      <c r="I1121">
        <v>45035</v>
      </c>
      <c r="J1121" t="s">
        <v>2735</v>
      </c>
      <c r="K1121" t="s">
        <v>2738</v>
      </c>
      <c r="L1121">
        <v>32011</v>
      </c>
      <c r="M1121" t="s">
        <v>3557</v>
      </c>
      <c r="N1121" t="s">
        <v>4759</v>
      </c>
      <c r="O1121">
        <v>-81.825072977296102</v>
      </c>
      <c r="P1121">
        <v>30.570734787882401</v>
      </c>
      <c r="Q1121" t="s">
        <v>5550</v>
      </c>
      <c r="R1121">
        <v>0</v>
      </c>
      <c r="S1121" t="s">
        <v>6538</v>
      </c>
      <c r="T1121">
        <v>8001</v>
      </c>
      <c r="U1121" t="s">
        <v>6581</v>
      </c>
      <c r="V1121">
        <v>2017</v>
      </c>
      <c r="W1121">
        <v>9155</v>
      </c>
      <c r="X1121">
        <v>2017</v>
      </c>
      <c r="Y1121">
        <v>9155</v>
      </c>
      <c r="Z1121">
        <v>138.58000000000001</v>
      </c>
      <c r="AA1121" s="3">
        <f t="shared" si="698"/>
        <v>0.76193094347921719</v>
      </c>
      <c r="AB1121" t="s">
        <v>6616</v>
      </c>
      <c r="AC1121" t="s">
        <v>6616</v>
      </c>
      <c r="AD1121" t="s">
        <v>6616</v>
      </c>
      <c r="AE1121" t="s">
        <v>6616</v>
      </c>
      <c r="AF1121" t="s">
        <v>6616</v>
      </c>
      <c r="AG1121" t="s">
        <v>6616</v>
      </c>
      <c r="AH1121" t="s">
        <v>6616</v>
      </c>
      <c r="AI1121" t="s">
        <v>6618</v>
      </c>
      <c r="AJ1121" t="s">
        <v>6618</v>
      </c>
      <c r="AK1121" t="s">
        <v>6618</v>
      </c>
      <c r="AL1121" t="s">
        <v>6618</v>
      </c>
      <c r="AM1121" t="s">
        <v>6618</v>
      </c>
      <c r="AN1121" t="s">
        <v>6618</v>
      </c>
      <c r="AO1121" t="s">
        <v>6618</v>
      </c>
      <c r="AP1121" s="3" t="str">
        <f t="shared" si="699"/>
        <v>No</v>
      </c>
      <c r="AQ1121" s="3" t="str">
        <f t="shared" si="700"/>
        <v>No</v>
      </c>
      <c r="AR1121" s="3" t="str">
        <f t="shared" si="701"/>
        <v>No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 t="s">
        <v>6634</v>
      </c>
      <c r="AZ1121" t="s">
        <v>6638</v>
      </c>
      <c r="BA1121">
        <v>1</v>
      </c>
      <c r="BB1121" t="s">
        <v>6616</v>
      </c>
      <c r="BC1121" t="s">
        <v>6617</v>
      </c>
      <c r="BD1121" s="4" t="str">
        <f t="shared" si="702"/>
        <v>No</v>
      </c>
      <c r="BE1121" t="s">
        <v>6640</v>
      </c>
      <c r="BF1121" s="3" t="str">
        <f t="shared" si="703"/>
        <v>No</v>
      </c>
      <c r="BG1121" t="s">
        <v>6645</v>
      </c>
      <c r="BH1121" s="3" t="str">
        <f t="shared" si="704"/>
        <v>45035 JAMES ST</v>
      </c>
      <c r="BI1121" s="3" t="str">
        <f t="shared" si="705"/>
        <v>Callahan</v>
      </c>
      <c r="BJ1121" s="3" t="str">
        <f t="shared" si="706"/>
        <v>Florida</v>
      </c>
      <c r="BK1121" s="3">
        <f t="shared" si="707"/>
        <v>32011</v>
      </c>
      <c r="BL1121" s="3" t="str">
        <f t="shared" si="708"/>
        <v>45035 JAMES ST CALLAHAN FL 32011</v>
      </c>
      <c r="BM1121" s="3" t="str">
        <f t="shared" si="709"/>
        <v/>
      </c>
      <c r="BN1121" s="3" t="str">
        <f t="shared" si="710"/>
        <v>Pass</v>
      </c>
      <c r="BO1121" s="3" t="str">
        <f t="shared" si="711"/>
        <v>Yes</v>
      </c>
      <c r="BP1121" s="3" t="str">
        <f t="shared" si="712"/>
        <v>FV&lt;$10K</v>
      </c>
      <c r="BQ1121" t="s">
        <v>6650</v>
      </c>
      <c r="BR1121" s="3" t="str">
        <f t="shared" si="713"/>
        <v>No, &lt; $20K Lien</v>
      </c>
      <c r="BS1121" s="3" t="str">
        <f t="shared" si="714"/>
        <v>No, Lien &lt; $20K</v>
      </c>
      <c r="BT1121" t="s">
        <v>6650</v>
      </c>
      <c r="BU1121" s="3" t="str">
        <f t="shared" si="715"/>
        <v>No</v>
      </c>
      <c r="BV1121" s="3" t="str">
        <f t="shared" si="716"/>
        <v>No</v>
      </c>
      <c r="BW1121" s="3">
        <f t="shared" si="717"/>
        <v>1</v>
      </c>
      <c r="BX1121" s="3" t="str">
        <f t="shared" si="718"/>
        <v>No</v>
      </c>
      <c r="BY1121" s="3">
        <f t="shared" si="719"/>
        <v>9155</v>
      </c>
      <c r="BZ1121">
        <v>1</v>
      </c>
      <c r="CA1121" s="3">
        <f t="shared" si="720"/>
        <v>9155</v>
      </c>
      <c r="CC1121" s="3">
        <f t="shared" si="721"/>
        <v>0</v>
      </c>
      <c r="CD1121" s="3">
        <f t="shared" si="722"/>
        <v>0</v>
      </c>
      <c r="CE1121" s="3" t="str">
        <f t="shared" si="723"/>
        <v/>
      </c>
      <c r="CF1121" s="3" t="e">
        <f>HLOOKUP(CE1121,'Valuation Data'!$D$2:$K$5,4,FALSE)</f>
        <v>#N/A</v>
      </c>
      <c r="CG1121" s="3">
        <f t="shared" si="724"/>
        <v>9155</v>
      </c>
      <c r="CH1121" s="3" t="str">
        <f t="shared" si="725"/>
        <v>No</v>
      </c>
      <c r="CI1121" s="3" t="str">
        <f>VLOOKUP(R1121,'Use Codes &amp; County Type'!A:D,4,FALSE)</f>
        <v>V</v>
      </c>
      <c r="CJ1121" s="3" t="str">
        <f t="shared" si="726"/>
        <v>Yes</v>
      </c>
      <c r="CK1121" s="3" t="str">
        <f t="shared" si="727"/>
        <v>No</v>
      </c>
      <c r="CL1121" s="3">
        <f t="shared" si="728"/>
        <v>0</v>
      </c>
      <c r="CM1121" s="3">
        <f t="shared" si="729"/>
        <v>0</v>
      </c>
      <c r="CN1121" s="3">
        <f t="shared" si="730"/>
        <v>909.4</v>
      </c>
      <c r="CO1121" s="3">
        <f t="shared" si="731"/>
        <v>-909.4</v>
      </c>
      <c r="CP1121" s="3">
        <f t="shared" si="732"/>
        <v>9.9333697433096668E-2</v>
      </c>
      <c r="CR1121" s="3" t="str">
        <f t="shared" si="733"/>
        <v>No</v>
      </c>
      <c r="CV1121" s="3" t="str">
        <f t="shared" si="734"/>
        <v>FMV&lt;$30K</v>
      </c>
      <c r="CW1121" s="3">
        <f t="shared" si="735"/>
        <v>1120</v>
      </c>
      <c r="CX1121" s="3">
        <f t="shared" si="736"/>
        <v>181.88</v>
      </c>
      <c r="CY1121" s="3" t="str">
        <f t="shared" si="737"/>
        <v>Ok</v>
      </c>
      <c r="CZ1121">
        <v>0</v>
      </c>
      <c r="DA1121">
        <v>0</v>
      </c>
    </row>
    <row r="1122" spans="1:105" x14ac:dyDescent="0.25">
      <c r="A1122">
        <v>1121</v>
      </c>
      <c r="B1122" t="s">
        <v>3</v>
      </c>
      <c r="C1122" t="s">
        <v>1230</v>
      </c>
      <c r="D1122">
        <v>253.04</v>
      </c>
      <c r="E1122">
        <v>2017</v>
      </c>
      <c r="F1122">
        <v>253.04</v>
      </c>
      <c r="G1122">
        <v>253.04</v>
      </c>
      <c r="H1122" s="3">
        <f t="shared" si="697"/>
        <v>0</v>
      </c>
      <c r="I1122">
        <v>45052</v>
      </c>
      <c r="J1122" t="s">
        <v>2735</v>
      </c>
      <c r="K1122" t="s">
        <v>2738</v>
      </c>
      <c r="L1122">
        <v>32011</v>
      </c>
      <c r="M1122" t="s">
        <v>3558</v>
      </c>
      <c r="N1122" t="s">
        <v>4759</v>
      </c>
      <c r="O1122">
        <v>-81.825330009714705</v>
      </c>
      <c r="P1122">
        <v>30.570896378973</v>
      </c>
      <c r="Q1122" t="s">
        <v>5574</v>
      </c>
      <c r="R1122">
        <v>0</v>
      </c>
      <c r="S1122" t="s">
        <v>6538</v>
      </c>
      <c r="T1122">
        <v>8001</v>
      </c>
      <c r="U1122" t="s">
        <v>6581</v>
      </c>
      <c r="V1122">
        <v>2017</v>
      </c>
      <c r="W1122">
        <v>13500</v>
      </c>
      <c r="X1122">
        <v>2017</v>
      </c>
      <c r="Y1122">
        <v>13500</v>
      </c>
      <c r="Z1122">
        <v>204.38</v>
      </c>
      <c r="AA1122" s="3">
        <f t="shared" si="698"/>
        <v>0.80769838760670254</v>
      </c>
      <c r="AB1122" t="s">
        <v>6616</v>
      </c>
      <c r="AC1122" t="s">
        <v>6616</v>
      </c>
      <c r="AD1122" t="s">
        <v>6616</v>
      </c>
      <c r="AF1122" t="s">
        <v>6616</v>
      </c>
      <c r="AG1122" t="s">
        <v>6616</v>
      </c>
      <c r="AH1122" t="s">
        <v>6616</v>
      </c>
      <c r="AI1122" t="s">
        <v>6618</v>
      </c>
      <c r="AJ1122" t="s">
        <v>6618</v>
      </c>
      <c r="AK1122" t="s">
        <v>6618</v>
      </c>
      <c r="AL1122" t="s">
        <v>6618</v>
      </c>
      <c r="AM1122" t="s">
        <v>6618</v>
      </c>
      <c r="AN1122" t="s">
        <v>6618</v>
      </c>
      <c r="AO1122" t="s">
        <v>6618</v>
      </c>
      <c r="AP1122" s="3" t="str">
        <f t="shared" si="699"/>
        <v>No</v>
      </c>
      <c r="AQ1122" s="3" t="str">
        <f t="shared" si="700"/>
        <v>No</v>
      </c>
      <c r="AR1122" s="3" t="str">
        <f t="shared" si="701"/>
        <v>No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 t="s">
        <v>6634</v>
      </c>
      <c r="AZ1122" t="s">
        <v>6638</v>
      </c>
      <c r="BA1122">
        <v>3</v>
      </c>
      <c r="BB1122" t="s">
        <v>6616</v>
      </c>
      <c r="BC1122" t="s">
        <v>6617</v>
      </c>
      <c r="BD1122" s="4" t="str">
        <f t="shared" si="702"/>
        <v>No</v>
      </c>
      <c r="BE1122" t="s">
        <v>6640</v>
      </c>
      <c r="BF1122" s="3" t="str">
        <f t="shared" si="703"/>
        <v>No</v>
      </c>
      <c r="BG1122" t="s">
        <v>6645</v>
      </c>
      <c r="BH1122" s="3" t="str">
        <f t="shared" si="704"/>
        <v>45052 LUTHER ST</v>
      </c>
      <c r="BI1122" s="3" t="str">
        <f t="shared" si="705"/>
        <v>Callahan</v>
      </c>
      <c r="BJ1122" s="3" t="str">
        <f t="shared" si="706"/>
        <v>Florida</v>
      </c>
      <c r="BK1122" s="3">
        <f t="shared" si="707"/>
        <v>32011</v>
      </c>
      <c r="BL1122" s="3" t="str">
        <f t="shared" si="708"/>
        <v>45052 LUTHER ST CALLAHAN FL 32011</v>
      </c>
      <c r="BM1122" s="3" t="str">
        <f t="shared" si="709"/>
        <v/>
      </c>
      <c r="BN1122" s="3" t="str">
        <f t="shared" si="710"/>
        <v>Pass</v>
      </c>
      <c r="BO1122" s="3" t="str">
        <f t="shared" si="711"/>
        <v>Yes</v>
      </c>
      <c r="BP1122" s="3" t="str">
        <f t="shared" si="712"/>
        <v>FV&lt;$10K</v>
      </c>
      <c r="BQ1122" t="s">
        <v>6650</v>
      </c>
      <c r="BR1122" s="3" t="str">
        <f t="shared" si="713"/>
        <v>No, &lt; $20K Lien</v>
      </c>
      <c r="BS1122" s="3" t="str">
        <f t="shared" si="714"/>
        <v>No, Lien &lt; $20K</v>
      </c>
      <c r="BT1122" t="s">
        <v>6650</v>
      </c>
      <c r="BU1122" s="3" t="str">
        <f t="shared" si="715"/>
        <v>No</v>
      </c>
      <c r="BV1122" s="3" t="str">
        <f t="shared" si="716"/>
        <v>No</v>
      </c>
      <c r="BW1122" s="3">
        <f t="shared" si="717"/>
        <v>3</v>
      </c>
      <c r="BX1122" s="3" t="str">
        <f t="shared" si="718"/>
        <v>No</v>
      </c>
      <c r="BY1122" s="3">
        <f t="shared" si="719"/>
        <v>13500</v>
      </c>
      <c r="BZ1122">
        <v>1</v>
      </c>
      <c r="CA1122" s="3">
        <f t="shared" si="720"/>
        <v>13500</v>
      </c>
      <c r="CC1122" s="3">
        <f t="shared" si="721"/>
        <v>0</v>
      </c>
      <c r="CD1122" s="3">
        <f t="shared" si="722"/>
        <v>0</v>
      </c>
      <c r="CE1122" s="3" t="str">
        <f t="shared" si="723"/>
        <v/>
      </c>
      <c r="CF1122" s="3" t="e">
        <f>HLOOKUP(CE1122,'Valuation Data'!$D$2:$K$5,4,FALSE)</f>
        <v>#N/A</v>
      </c>
      <c r="CG1122" s="3">
        <f t="shared" si="724"/>
        <v>13500</v>
      </c>
      <c r="CH1122" s="3" t="str">
        <f t="shared" si="725"/>
        <v>No</v>
      </c>
      <c r="CI1122" s="3" t="str">
        <f>VLOOKUP(R1122,'Use Codes &amp; County Type'!A:D,4,FALSE)</f>
        <v>V</v>
      </c>
      <c r="CJ1122" s="3" t="str">
        <f t="shared" si="726"/>
        <v>Yes</v>
      </c>
      <c r="CK1122" s="3" t="str">
        <f t="shared" si="727"/>
        <v>No</v>
      </c>
      <c r="CL1122" s="3">
        <f t="shared" si="728"/>
        <v>0</v>
      </c>
      <c r="CM1122" s="3">
        <f t="shared" si="729"/>
        <v>0</v>
      </c>
      <c r="CN1122" s="3">
        <f t="shared" si="730"/>
        <v>1771.28</v>
      </c>
      <c r="CO1122" s="3">
        <f t="shared" si="731"/>
        <v>-1771.28</v>
      </c>
      <c r="CP1122" s="3">
        <f t="shared" si="732"/>
        <v>0.13120592592592592</v>
      </c>
      <c r="CR1122" s="3" t="str">
        <f t="shared" si="733"/>
        <v>No</v>
      </c>
      <c r="CV1122" s="3" t="str">
        <f t="shared" si="734"/>
        <v>FMV&lt;$30K</v>
      </c>
      <c r="CW1122" s="3">
        <f t="shared" si="735"/>
        <v>1121</v>
      </c>
      <c r="CX1122" s="3">
        <f t="shared" si="736"/>
        <v>253.04</v>
      </c>
      <c r="CY1122" s="3" t="str">
        <f t="shared" si="737"/>
        <v>Ok</v>
      </c>
      <c r="CZ1122">
        <v>0</v>
      </c>
      <c r="DA1122">
        <v>0</v>
      </c>
    </row>
    <row r="1123" spans="1:105" x14ac:dyDescent="0.25">
      <c r="A1123">
        <v>1122</v>
      </c>
      <c r="B1123" t="s">
        <v>3</v>
      </c>
      <c r="C1123" t="s">
        <v>1231</v>
      </c>
      <c r="D1123">
        <v>301.14999999999998</v>
      </c>
      <c r="E1123">
        <v>2017</v>
      </c>
      <c r="F1123">
        <v>301.14999999999998</v>
      </c>
      <c r="G1123">
        <v>301.14999999999998</v>
      </c>
      <c r="H1123" s="3">
        <f t="shared" si="697"/>
        <v>0</v>
      </c>
      <c r="I1123">
        <v>45108</v>
      </c>
      <c r="J1123" t="s">
        <v>2735</v>
      </c>
      <c r="K1123" t="s">
        <v>2738</v>
      </c>
      <c r="L1123">
        <v>32011</v>
      </c>
      <c r="M1123" t="s">
        <v>3559</v>
      </c>
      <c r="N1123" t="s">
        <v>4759</v>
      </c>
      <c r="O1123">
        <v>-81.824746425379402</v>
      </c>
      <c r="P1123">
        <v>30.571591462504902</v>
      </c>
      <c r="Q1123" t="s">
        <v>5575</v>
      </c>
      <c r="R1123">
        <v>2</v>
      </c>
      <c r="S1123" t="s">
        <v>6535</v>
      </c>
      <c r="T1123">
        <v>1006</v>
      </c>
      <c r="U1123" t="s">
        <v>6578</v>
      </c>
      <c r="V1123">
        <v>2017</v>
      </c>
      <c r="W1123">
        <v>41439</v>
      </c>
      <c r="X1123">
        <v>2017</v>
      </c>
      <c r="Y1123">
        <v>54038</v>
      </c>
      <c r="Z1123">
        <v>248.86</v>
      </c>
      <c r="AA1123" s="3">
        <f t="shared" si="698"/>
        <v>0.82636559853893421</v>
      </c>
      <c r="AC1123" t="s">
        <v>6616</v>
      </c>
      <c r="AE1123" t="s">
        <v>6616</v>
      </c>
      <c r="AF1123" t="s">
        <v>6616</v>
      </c>
      <c r="AG1123" t="s">
        <v>6616</v>
      </c>
      <c r="AH1123" t="s">
        <v>6616</v>
      </c>
      <c r="AI1123" t="s">
        <v>6618</v>
      </c>
      <c r="AJ1123" t="s">
        <v>6618</v>
      </c>
      <c r="AK1123" t="s">
        <v>6618</v>
      </c>
      <c r="AL1123" t="s">
        <v>6618</v>
      </c>
      <c r="AM1123" t="s">
        <v>6618</v>
      </c>
      <c r="AN1123" t="s">
        <v>6618</v>
      </c>
      <c r="AO1123">
        <v>0</v>
      </c>
      <c r="AP1123" s="3" t="str">
        <f t="shared" si="699"/>
        <v>No</v>
      </c>
      <c r="AQ1123" s="3" t="str">
        <f t="shared" si="700"/>
        <v>No</v>
      </c>
      <c r="AR1123" s="3" t="str">
        <f t="shared" si="701"/>
        <v>No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 t="s">
        <v>6634</v>
      </c>
      <c r="AZ1123" t="s">
        <v>6638</v>
      </c>
      <c r="BA1123">
        <v>0</v>
      </c>
      <c r="BB1123" t="s">
        <v>6617</v>
      </c>
      <c r="BC1123" t="s">
        <v>6616</v>
      </c>
      <c r="BD1123" s="4" t="str">
        <f t="shared" si="702"/>
        <v>No</v>
      </c>
      <c r="BE1123" t="s">
        <v>6640</v>
      </c>
      <c r="BF1123" s="3" t="str">
        <f t="shared" si="703"/>
        <v>No</v>
      </c>
      <c r="BG1123" t="s">
        <v>6645</v>
      </c>
      <c r="BH1123" s="3" t="str">
        <f t="shared" si="704"/>
        <v>45108 LUTHER ST</v>
      </c>
      <c r="BI1123" s="3" t="str">
        <f t="shared" si="705"/>
        <v>Callahan</v>
      </c>
      <c r="BJ1123" s="3" t="str">
        <f t="shared" si="706"/>
        <v>Florida</v>
      </c>
      <c r="BK1123" s="3">
        <f t="shared" si="707"/>
        <v>32011</v>
      </c>
      <c r="BL1123" s="3" t="str">
        <f t="shared" si="708"/>
        <v>45108 LUTHER ST CALLAHAN FL 32011</v>
      </c>
      <c r="BM1123" s="3" t="str">
        <f t="shared" si="709"/>
        <v/>
      </c>
      <c r="BN1123" s="3" t="str">
        <f t="shared" si="710"/>
        <v>Pass</v>
      </c>
      <c r="BO1123" s="3" t="str">
        <f t="shared" si="711"/>
        <v>No</v>
      </c>
      <c r="BP1123" s="3" t="str">
        <f t="shared" si="712"/>
        <v>FV&lt;$10K</v>
      </c>
      <c r="BQ1123" t="s">
        <v>6650</v>
      </c>
      <c r="BR1123" s="3" t="str">
        <f t="shared" si="713"/>
        <v>No, &lt; $20K Lien</v>
      </c>
      <c r="BS1123" s="3" t="str">
        <f t="shared" si="714"/>
        <v>No, Lien &lt; $20K</v>
      </c>
      <c r="BT1123" t="s">
        <v>6650</v>
      </c>
      <c r="BU1123" s="3" t="str">
        <f t="shared" si="715"/>
        <v>No</v>
      </c>
      <c r="BV1123" s="3" t="str">
        <f t="shared" si="716"/>
        <v>No</v>
      </c>
      <c r="BW1123" s="3">
        <f t="shared" si="717"/>
        <v>0</v>
      </c>
      <c r="BX1123" s="3" t="str">
        <f t="shared" si="718"/>
        <v>No</v>
      </c>
      <c r="BY1123" s="3">
        <f t="shared" si="719"/>
        <v>41439</v>
      </c>
      <c r="BZ1123">
        <v>1</v>
      </c>
      <c r="CA1123" s="3">
        <f t="shared" si="720"/>
        <v>41439</v>
      </c>
      <c r="CC1123" s="3">
        <f t="shared" si="721"/>
        <v>0</v>
      </c>
      <c r="CD1123" s="3">
        <f t="shared" si="722"/>
        <v>0</v>
      </c>
      <c r="CE1123" s="3" t="str">
        <f t="shared" si="723"/>
        <v/>
      </c>
      <c r="CF1123" s="3" t="e">
        <f>HLOOKUP(CE1123,'Valuation Data'!$D$2:$K$5,4,FALSE)</f>
        <v>#N/A</v>
      </c>
      <c r="CG1123" s="3">
        <f t="shared" si="724"/>
        <v>41439</v>
      </c>
      <c r="CH1123" s="3" t="str">
        <f t="shared" si="725"/>
        <v>No</v>
      </c>
      <c r="CI1123" s="3" t="str">
        <f>VLOOKUP(R1123,'Use Codes &amp; County Type'!A:D,4,FALSE)</f>
        <v>R</v>
      </c>
      <c r="CJ1123" s="3" t="str">
        <f t="shared" si="726"/>
        <v>No</v>
      </c>
      <c r="CK1123" s="3" t="str">
        <f t="shared" si="727"/>
        <v>Yes</v>
      </c>
      <c r="CL1123" s="3">
        <f t="shared" si="728"/>
        <v>0.67</v>
      </c>
      <c r="CM1123" s="3">
        <f t="shared" si="729"/>
        <v>27764.13</v>
      </c>
      <c r="CN1123" s="3">
        <f t="shared" si="730"/>
        <v>1204.5999999999999</v>
      </c>
      <c r="CO1123" s="3">
        <f t="shared" si="731"/>
        <v>26559.530000000002</v>
      </c>
      <c r="CP1123" s="3">
        <f t="shared" si="732"/>
        <v>2.9069234296194405E-2</v>
      </c>
      <c r="CR1123" s="3" t="str">
        <f t="shared" si="733"/>
        <v>No</v>
      </c>
      <c r="CV1123" s="3" t="str">
        <f t="shared" si="734"/>
        <v>*Bid</v>
      </c>
      <c r="CW1123" s="3">
        <f t="shared" si="735"/>
        <v>1122</v>
      </c>
      <c r="CX1123" s="3">
        <f t="shared" si="736"/>
        <v>301.14999999999998</v>
      </c>
      <c r="CY1123" s="3" t="str">
        <f t="shared" si="737"/>
        <v>Ok</v>
      </c>
      <c r="CZ1123">
        <v>0</v>
      </c>
      <c r="DA1123">
        <v>0</v>
      </c>
    </row>
    <row r="1124" spans="1:105" x14ac:dyDescent="0.25">
      <c r="A1124">
        <v>1123</v>
      </c>
      <c r="B1124" t="s">
        <v>3</v>
      </c>
      <c r="C1124" t="s">
        <v>1232</v>
      </c>
      <c r="D1124">
        <v>154.80000000000001</v>
      </c>
      <c r="E1124">
        <v>2017</v>
      </c>
      <c r="F1124">
        <v>154.80000000000001</v>
      </c>
      <c r="G1124">
        <v>154.80000000000001</v>
      </c>
      <c r="H1124" s="3">
        <f t="shared" si="697"/>
        <v>0</v>
      </c>
      <c r="I1124">
        <v>45099</v>
      </c>
      <c r="J1124" t="s">
        <v>2735</v>
      </c>
      <c r="K1124" t="s">
        <v>2738</v>
      </c>
      <c r="L1124">
        <v>32011</v>
      </c>
      <c r="M1124" t="s">
        <v>3560</v>
      </c>
      <c r="N1124" t="s">
        <v>4759</v>
      </c>
      <c r="O1124">
        <v>-81.825178704410405</v>
      </c>
      <c r="P1124">
        <v>30.571778245130702</v>
      </c>
      <c r="Q1124" t="s">
        <v>5576</v>
      </c>
      <c r="R1124">
        <v>0</v>
      </c>
      <c r="S1124" t="s">
        <v>6538</v>
      </c>
      <c r="T1124">
        <v>8001</v>
      </c>
      <c r="U1124" t="s">
        <v>6581</v>
      </c>
      <c r="V1124">
        <v>2017</v>
      </c>
      <c r="W1124">
        <v>7500</v>
      </c>
      <c r="X1124">
        <v>2017</v>
      </c>
      <c r="Y1124">
        <v>7500</v>
      </c>
      <c r="Z1124">
        <v>113.54</v>
      </c>
      <c r="AA1124" s="3">
        <f t="shared" si="698"/>
        <v>0.73346253229974157</v>
      </c>
      <c r="AC1124" t="s">
        <v>6616</v>
      </c>
      <c r="AI1124" t="s">
        <v>6618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 s="3" t="str">
        <f t="shared" si="699"/>
        <v>No</v>
      </c>
      <c r="AQ1124" s="3" t="str">
        <f t="shared" si="700"/>
        <v>No</v>
      </c>
      <c r="AR1124" s="3" t="str">
        <f t="shared" si="701"/>
        <v>No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 t="s">
        <v>6634</v>
      </c>
      <c r="AZ1124" t="s">
        <v>6638</v>
      </c>
      <c r="BA1124">
        <v>0</v>
      </c>
      <c r="BB1124" t="s">
        <v>6616</v>
      </c>
      <c r="BC1124" t="s">
        <v>6616</v>
      </c>
      <c r="BD1124" s="4" t="str">
        <f t="shared" si="702"/>
        <v>No</v>
      </c>
      <c r="BE1124" t="s">
        <v>6640</v>
      </c>
      <c r="BF1124" s="3" t="str">
        <f t="shared" si="703"/>
        <v>No</v>
      </c>
      <c r="BG1124" t="s">
        <v>6645</v>
      </c>
      <c r="BH1124" s="3" t="str">
        <f t="shared" si="704"/>
        <v>45099 LUTHER ST</v>
      </c>
      <c r="BI1124" s="3" t="str">
        <f t="shared" si="705"/>
        <v>Callahan</v>
      </c>
      <c r="BJ1124" s="3" t="str">
        <f t="shared" si="706"/>
        <v>Florida</v>
      </c>
      <c r="BK1124" s="3">
        <f t="shared" si="707"/>
        <v>32011</v>
      </c>
      <c r="BL1124" s="3" t="str">
        <f t="shared" si="708"/>
        <v>45099 LUTHER ST CALLAHAN FL 32011</v>
      </c>
      <c r="BM1124" s="3" t="str">
        <f t="shared" si="709"/>
        <v/>
      </c>
      <c r="BN1124" s="3" t="str">
        <f t="shared" si="710"/>
        <v>Pass</v>
      </c>
      <c r="BO1124" s="3" t="str">
        <f t="shared" si="711"/>
        <v>No</v>
      </c>
      <c r="BP1124" s="3" t="str">
        <f t="shared" si="712"/>
        <v>FV&lt;$10K</v>
      </c>
      <c r="BQ1124" t="s">
        <v>6650</v>
      </c>
      <c r="BR1124" s="3" t="str">
        <f t="shared" si="713"/>
        <v>No, &lt; $20K Lien</v>
      </c>
      <c r="BS1124" s="3" t="str">
        <f t="shared" si="714"/>
        <v>No, Lien &lt; $20K</v>
      </c>
      <c r="BT1124" t="s">
        <v>6650</v>
      </c>
      <c r="BU1124" s="3" t="str">
        <f t="shared" si="715"/>
        <v>No</v>
      </c>
      <c r="BV1124" s="3" t="str">
        <f t="shared" si="716"/>
        <v>No</v>
      </c>
      <c r="BW1124" s="3">
        <f t="shared" si="717"/>
        <v>0</v>
      </c>
      <c r="BX1124" s="3" t="str">
        <f t="shared" si="718"/>
        <v>No</v>
      </c>
      <c r="BY1124" s="3">
        <f t="shared" si="719"/>
        <v>7500</v>
      </c>
      <c r="BZ1124">
        <v>1</v>
      </c>
      <c r="CA1124" s="3">
        <f t="shared" si="720"/>
        <v>7500</v>
      </c>
      <c r="CC1124" s="3">
        <f t="shared" si="721"/>
        <v>0</v>
      </c>
      <c r="CD1124" s="3">
        <f t="shared" si="722"/>
        <v>0</v>
      </c>
      <c r="CE1124" s="3" t="str">
        <f t="shared" si="723"/>
        <v/>
      </c>
      <c r="CF1124" s="3" t="e">
        <f>HLOOKUP(CE1124,'Valuation Data'!$D$2:$K$5,4,FALSE)</f>
        <v>#N/A</v>
      </c>
      <c r="CG1124" s="3">
        <f t="shared" si="724"/>
        <v>7500</v>
      </c>
      <c r="CH1124" s="3" t="str">
        <f t="shared" si="725"/>
        <v>No</v>
      </c>
      <c r="CI1124" s="3" t="str">
        <f>VLOOKUP(R1124,'Use Codes &amp; County Type'!A:D,4,FALSE)</f>
        <v>V</v>
      </c>
      <c r="CJ1124" s="3" t="str">
        <f t="shared" si="726"/>
        <v>Yes</v>
      </c>
      <c r="CK1124" s="3" t="str">
        <f t="shared" si="727"/>
        <v>No</v>
      </c>
      <c r="CL1124" s="3">
        <f t="shared" si="728"/>
        <v>0</v>
      </c>
      <c r="CM1124" s="3">
        <f t="shared" si="729"/>
        <v>0</v>
      </c>
      <c r="CN1124" s="3">
        <f t="shared" si="730"/>
        <v>619.20000000000005</v>
      </c>
      <c r="CO1124" s="3">
        <f t="shared" si="731"/>
        <v>-619.20000000000005</v>
      </c>
      <c r="CP1124" s="3">
        <f t="shared" si="732"/>
        <v>8.2560000000000008E-2</v>
      </c>
      <c r="CR1124" s="3" t="str">
        <f t="shared" si="733"/>
        <v>No</v>
      </c>
      <c r="CV1124" s="3" t="str">
        <f t="shared" si="734"/>
        <v>FMV&lt;$30K</v>
      </c>
      <c r="CW1124" s="3">
        <f t="shared" si="735"/>
        <v>1123</v>
      </c>
      <c r="CX1124" s="3">
        <f t="shared" si="736"/>
        <v>154.80000000000001</v>
      </c>
      <c r="CY1124" s="3" t="str">
        <f t="shared" si="737"/>
        <v>Ok</v>
      </c>
      <c r="CZ1124">
        <v>0</v>
      </c>
      <c r="DA1124">
        <v>0</v>
      </c>
    </row>
    <row r="1125" spans="1:105" x14ac:dyDescent="0.25">
      <c r="A1125">
        <v>1124</v>
      </c>
      <c r="B1125" t="s">
        <v>3</v>
      </c>
      <c r="C1125" t="s">
        <v>1233</v>
      </c>
      <c r="D1125">
        <v>378.45</v>
      </c>
      <c r="E1125">
        <v>2017</v>
      </c>
      <c r="F1125">
        <v>378.45</v>
      </c>
      <c r="G1125">
        <v>378.45</v>
      </c>
      <c r="H1125" s="3">
        <f t="shared" si="697"/>
        <v>0</v>
      </c>
      <c r="I1125">
        <v>45055</v>
      </c>
      <c r="J1125" t="s">
        <v>2735</v>
      </c>
      <c r="K1125" t="s">
        <v>2738</v>
      </c>
      <c r="L1125">
        <v>32011</v>
      </c>
      <c r="M1125" t="s">
        <v>3561</v>
      </c>
      <c r="N1125" t="s">
        <v>4759</v>
      </c>
      <c r="O1125">
        <v>-81.825552199984102</v>
      </c>
      <c r="P1125">
        <v>30.571333378193899</v>
      </c>
      <c r="Q1125" t="s">
        <v>5577</v>
      </c>
      <c r="R1125">
        <v>2</v>
      </c>
      <c r="S1125" t="s">
        <v>6535</v>
      </c>
      <c r="T1125">
        <v>1006</v>
      </c>
      <c r="U1125" t="s">
        <v>6578</v>
      </c>
      <c r="V1125">
        <v>2017</v>
      </c>
      <c r="W1125">
        <v>21160</v>
      </c>
      <c r="X1125">
        <v>2017</v>
      </c>
      <c r="Y1125">
        <v>21160</v>
      </c>
      <c r="Z1125">
        <v>320.33999999999997</v>
      </c>
      <c r="AA1125" s="3">
        <f t="shared" si="698"/>
        <v>0.84645263575108998</v>
      </c>
      <c r="AB1125" t="s">
        <v>6616</v>
      </c>
      <c r="AC1125" t="s">
        <v>6616</v>
      </c>
      <c r="AD1125" t="s">
        <v>6616</v>
      </c>
      <c r="AE1125" t="s">
        <v>6616</v>
      </c>
      <c r="AF1125" t="s">
        <v>6616</v>
      </c>
      <c r="AG1125" t="s">
        <v>6616</v>
      </c>
      <c r="AH1125" t="s">
        <v>6616</v>
      </c>
      <c r="AI1125" t="s">
        <v>6618</v>
      </c>
      <c r="AJ1125" t="s">
        <v>6619</v>
      </c>
      <c r="AK1125" t="s">
        <v>6618</v>
      </c>
      <c r="AL1125" t="s">
        <v>6618</v>
      </c>
      <c r="AM1125" t="s">
        <v>6618</v>
      </c>
      <c r="AN1125" t="s">
        <v>6618</v>
      </c>
      <c r="AO1125" t="s">
        <v>6618</v>
      </c>
      <c r="AP1125" s="3" t="str">
        <f t="shared" si="699"/>
        <v>No</v>
      </c>
      <c r="AQ1125" s="3" t="str">
        <f t="shared" si="700"/>
        <v>Yes</v>
      </c>
      <c r="AR1125" s="3" t="str">
        <f t="shared" si="701"/>
        <v>No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 t="s">
        <v>6634</v>
      </c>
      <c r="AZ1125" t="s">
        <v>6638</v>
      </c>
      <c r="BA1125">
        <v>1</v>
      </c>
      <c r="BB1125" t="s">
        <v>6616</v>
      </c>
      <c r="BC1125" t="s">
        <v>6617</v>
      </c>
      <c r="BD1125" s="4" t="str">
        <f t="shared" si="702"/>
        <v>No</v>
      </c>
      <c r="BE1125" t="s">
        <v>6640</v>
      </c>
      <c r="BF1125" s="3" t="str">
        <f t="shared" si="703"/>
        <v>No</v>
      </c>
      <c r="BG1125" t="s">
        <v>6645</v>
      </c>
      <c r="BH1125" s="3" t="str">
        <f t="shared" si="704"/>
        <v>45055 LUTHER ST</v>
      </c>
      <c r="BI1125" s="3" t="str">
        <f t="shared" si="705"/>
        <v>Callahan</v>
      </c>
      <c r="BJ1125" s="3" t="str">
        <f t="shared" si="706"/>
        <v>Florida</v>
      </c>
      <c r="BK1125" s="3">
        <f t="shared" si="707"/>
        <v>32011</v>
      </c>
      <c r="BL1125" s="3" t="str">
        <f t="shared" si="708"/>
        <v>45055 LUTHER ST CALLAHAN FL 32011</v>
      </c>
      <c r="BM1125" s="3" t="str">
        <f t="shared" si="709"/>
        <v/>
      </c>
      <c r="BN1125" s="3" t="str">
        <f t="shared" si="710"/>
        <v>Pass</v>
      </c>
      <c r="BO1125" s="3" t="str">
        <f t="shared" si="711"/>
        <v>Yes</v>
      </c>
      <c r="BP1125" s="3" t="str">
        <f t="shared" si="712"/>
        <v>FV&lt;$10K</v>
      </c>
      <c r="BQ1125" t="s">
        <v>6650</v>
      </c>
      <c r="BR1125" s="3" t="str">
        <f t="shared" si="713"/>
        <v>No, &lt; $20K Lien</v>
      </c>
      <c r="BS1125" s="3" t="str">
        <f t="shared" si="714"/>
        <v>No, Lien &lt; $20K</v>
      </c>
      <c r="BT1125" t="s">
        <v>6650</v>
      </c>
      <c r="BU1125" s="3" t="str">
        <f t="shared" si="715"/>
        <v>No</v>
      </c>
      <c r="BV1125" s="3" t="str">
        <f t="shared" si="716"/>
        <v>No</v>
      </c>
      <c r="BW1125" s="3">
        <f t="shared" si="717"/>
        <v>1</v>
      </c>
      <c r="BX1125" s="3" t="str">
        <f t="shared" si="718"/>
        <v>No</v>
      </c>
      <c r="BY1125" s="3">
        <f t="shared" si="719"/>
        <v>21160</v>
      </c>
      <c r="BZ1125">
        <v>1</v>
      </c>
      <c r="CA1125" s="3">
        <f t="shared" si="720"/>
        <v>21160</v>
      </c>
      <c r="CC1125" s="3">
        <f t="shared" si="721"/>
        <v>0</v>
      </c>
      <c r="CD1125" s="3">
        <f t="shared" si="722"/>
        <v>0</v>
      </c>
      <c r="CE1125" s="3" t="str">
        <f t="shared" si="723"/>
        <v/>
      </c>
      <c r="CF1125" s="3" t="e">
        <f>HLOOKUP(CE1125,'Valuation Data'!$D$2:$K$5,4,FALSE)</f>
        <v>#N/A</v>
      </c>
      <c r="CG1125" s="3">
        <f t="shared" si="724"/>
        <v>21160</v>
      </c>
      <c r="CH1125" s="3" t="str">
        <f t="shared" si="725"/>
        <v>No</v>
      </c>
      <c r="CI1125" s="3" t="str">
        <f>VLOOKUP(R1125,'Use Codes &amp; County Type'!A:D,4,FALSE)</f>
        <v>R</v>
      </c>
      <c r="CJ1125" s="3" t="str">
        <f t="shared" si="726"/>
        <v>No</v>
      </c>
      <c r="CK1125" s="3" t="str">
        <f t="shared" si="727"/>
        <v>No</v>
      </c>
      <c r="CL1125" s="3">
        <f t="shared" si="728"/>
        <v>0.35</v>
      </c>
      <c r="CM1125" s="3">
        <f t="shared" si="729"/>
        <v>7405.9999999999991</v>
      </c>
      <c r="CN1125" s="3">
        <f t="shared" si="730"/>
        <v>1892.25</v>
      </c>
      <c r="CO1125" s="3">
        <f t="shared" si="731"/>
        <v>5513.7499999999991</v>
      </c>
      <c r="CP1125" s="3">
        <f t="shared" si="732"/>
        <v>8.9425803402646498E-2</v>
      </c>
      <c r="CR1125" s="3" t="str">
        <f t="shared" si="733"/>
        <v>No</v>
      </c>
      <c r="CV1125" s="3" t="str">
        <f t="shared" si="734"/>
        <v>FMV&lt;$30K</v>
      </c>
      <c r="CW1125" s="3">
        <f t="shared" si="735"/>
        <v>1124</v>
      </c>
      <c r="CX1125" s="3">
        <f t="shared" si="736"/>
        <v>378.45</v>
      </c>
      <c r="CY1125" s="3" t="str">
        <f t="shared" si="737"/>
        <v>Ok</v>
      </c>
      <c r="CZ1125">
        <v>0</v>
      </c>
      <c r="DA1125">
        <v>0</v>
      </c>
    </row>
    <row r="1126" spans="1:105" x14ac:dyDescent="0.25">
      <c r="A1126">
        <v>1125</v>
      </c>
      <c r="B1126" t="s">
        <v>3</v>
      </c>
      <c r="C1126" t="s">
        <v>1234</v>
      </c>
      <c r="D1126">
        <v>154.80000000000001</v>
      </c>
      <c r="E1126">
        <v>2017</v>
      </c>
      <c r="F1126">
        <v>154.80000000000001</v>
      </c>
      <c r="G1126">
        <v>154.80000000000001</v>
      </c>
      <c r="H1126" s="3">
        <f t="shared" si="697"/>
        <v>0</v>
      </c>
      <c r="I1126">
        <v>45053</v>
      </c>
      <c r="J1126" t="s">
        <v>2735</v>
      </c>
      <c r="K1126" t="s">
        <v>2738</v>
      </c>
      <c r="L1126">
        <v>32011</v>
      </c>
      <c r="M1126" t="s">
        <v>3562</v>
      </c>
      <c r="N1126" t="s">
        <v>4759</v>
      </c>
      <c r="O1126">
        <v>-81.825645586227495</v>
      </c>
      <c r="P1126">
        <v>30.571222169839199</v>
      </c>
      <c r="Q1126" t="s">
        <v>5578</v>
      </c>
      <c r="R1126">
        <v>0</v>
      </c>
      <c r="S1126" t="s">
        <v>6538</v>
      </c>
      <c r="T1126">
        <v>8001</v>
      </c>
      <c r="U1126" t="s">
        <v>6581</v>
      </c>
      <c r="V1126">
        <v>2017</v>
      </c>
      <c r="W1126">
        <v>7500</v>
      </c>
      <c r="X1126">
        <v>2017</v>
      </c>
      <c r="Y1126">
        <v>7500</v>
      </c>
      <c r="Z1126">
        <v>113.54</v>
      </c>
      <c r="AA1126" s="3">
        <f t="shared" si="698"/>
        <v>0.73346253229974157</v>
      </c>
      <c r="AC1126" t="s">
        <v>6616</v>
      </c>
      <c r="AD1126" t="s">
        <v>6616</v>
      </c>
      <c r="AE1126" t="s">
        <v>6616</v>
      </c>
      <c r="AF1126" t="s">
        <v>6616</v>
      </c>
      <c r="AG1126" t="s">
        <v>6616</v>
      </c>
      <c r="AH1126" t="s">
        <v>6616</v>
      </c>
      <c r="AI1126" t="s">
        <v>6619</v>
      </c>
      <c r="AJ1126" t="s">
        <v>6618</v>
      </c>
      <c r="AK1126" t="s">
        <v>6618</v>
      </c>
      <c r="AL1126" t="s">
        <v>6618</v>
      </c>
      <c r="AM1126" t="s">
        <v>6618</v>
      </c>
      <c r="AN1126" t="s">
        <v>6618</v>
      </c>
      <c r="AO1126" t="s">
        <v>6618</v>
      </c>
      <c r="AP1126" s="3" t="str">
        <f t="shared" si="699"/>
        <v>No</v>
      </c>
      <c r="AQ1126" s="3" t="str">
        <f t="shared" si="700"/>
        <v>Yes</v>
      </c>
      <c r="AR1126" s="3" t="str">
        <f t="shared" si="701"/>
        <v>No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 t="s">
        <v>6634</v>
      </c>
      <c r="AZ1126" t="s">
        <v>6638</v>
      </c>
      <c r="BA1126">
        <v>0</v>
      </c>
      <c r="BB1126" t="s">
        <v>6616</v>
      </c>
      <c r="BC1126" t="s">
        <v>6616</v>
      </c>
      <c r="BD1126" s="4" t="str">
        <f t="shared" si="702"/>
        <v>No</v>
      </c>
      <c r="BE1126" t="s">
        <v>6640</v>
      </c>
      <c r="BF1126" s="3" t="str">
        <f t="shared" si="703"/>
        <v>No</v>
      </c>
      <c r="BG1126" t="s">
        <v>6645</v>
      </c>
      <c r="BH1126" s="3" t="str">
        <f t="shared" si="704"/>
        <v>45053 LUTHER ST</v>
      </c>
      <c r="BI1126" s="3" t="str">
        <f t="shared" si="705"/>
        <v>Callahan</v>
      </c>
      <c r="BJ1126" s="3" t="str">
        <f t="shared" si="706"/>
        <v>Florida</v>
      </c>
      <c r="BK1126" s="3">
        <f t="shared" si="707"/>
        <v>32011</v>
      </c>
      <c r="BL1126" s="3" t="str">
        <f t="shared" si="708"/>
        <v>45053 LUTHER ST CALLAHAN FL 32011</v>
      </c>
      <c r="BM1126" s="3" t="str">
        <f t="shared" si="709"/>
        <v/>
      </c>
      <c r="BN1126" s="3" t="str">
        <f t="shared" si="710"/>
        <v>Pass</v>
      </c>
      <c r="BO1126" s="3" t="str">
        <f t="shared" si="711"/>
        <v>No</v>
      </c>
      <c r="BP1126" s="3" t="str">
        <f t="shared" si="712"/>
        <v>FV&lt;$10K</v>
      </c>
      <c r="BQ1126" t="s">
        <v>6650</v>
      </c>
      <c r="BR1126" s="3" t="str">
        <f t="shared" si="713"/>
        <v>No, &lt; $20K Lien</v>
      </c>
      <c r="BS1126" s="3" t="str">
        <f t="shared" si="714"/>
        <v>No, Lien &lt; $20K</v>
      </c>
      <c r="BT1126" t="s">
        <v>6650</v>
      </c>
      <c r="BU1126" s="3" t="str">
        <f t="shared" si="715"/>
        <v>No</v>
      </c>
      <c r="BV1126" s="3" t="str">
        <f t="shared" si="716"/>
        <v>No</v>
      </c>
      <c r="BW1126" s="3">
        <f t="shared" si="717"/>
        <v>0</v>
      </c>
      <c r="BX1126" s="3" t="str">
        <f t="shared" si="718"/>
        <v>No</v>
      </c>
      <c r="BY1126" s="3">
        <f t="shared" si="719"/>
        <v>7500</v>
      </c>
      <c r="BZ1126">
        <v>1</v>
      </c>
      <c r="CA1126" s="3">
        <f t="shared" si="720"/>
        <v>7500</v>
      </c>
      <c r="CC1126" s="3">
        <f t="shared" si="721"/>
        <v>0</v>
      </c>
      <c r="CD1126" s="3">
        <f t="shared" si="722"/>
        <v>0</v>
      </c>
      <c r="CE1126" s="3" t="str">
        <f t="shared" si="723"/>
        <v/>
      </c>
      <c r="CF1126" s="3" t="e">
        <f>HLOOKUP(CE1126,'Valuation Data'!$D$2:$K$5,4,FALSE)</f>
        <v>#N/A</v>
      </c>
      <c r="CG1126" s="3">
        <f t="shared" si="724"/>
        <v>7500</v>
      </c>
      <c r="CH1126" s="3" t="str">
        <f t="shared" si="725"/>
        <v>No</v>
      </c>
      <c r="CI1126" s="3" t="str">
        <f>VLOOKUP(R1126,'Use Codes &amp; County Type'!A:D,4,FALSE)</f>
        <v>V</v>
      </c>
      <c r="CJ1126" s="3" t="str">
        <f t="shared" si="726"/>
        <v>Yes</v>
      </c>
      <c r="CK1126" s="3" t="str">
        <f t="shared" si="727"/>
        <v>No</v>
      </c>
      <c r="CL1126" s="3">
        <f t="shared" si="728"/>
        <v>0</v>
      </c>
      <c r="CM1126" s="3">
        <f t="shared" si="729"/>
        <v>0</v>
      </c>
      <c r="CN1126" s="3">
        <f t="shared" si="730"/>
        <v>619.20000000000005</v>
      </c>
      <c r="CO1126" s="3">
        <f t="shared" si="731"/>
        <v>-619.20000000000005</v>
      </c>
      <c r="CP1126" s="3">
        <f t="shared" si="732"/>
        <v>8.2560000000000008E-2</v>
      </c>
      <c r="CR1126" s="3" t="str">
        <f t="shared" si="733"/>
        <v>No</v>
      </c>
      <c r="CV1126" s="3" t="str">
        <f t="shared" si="734"/>
        <v>FMV&lt;$30K</v>
      </c>
      <c r="CW1126" s="3">
        <f t="shared" si="735"/>
        <v>1125</v>
      </c>
      <c r="CX1126" s="3">
        <f t="shared" si="736"/>
        <v>154.80000000000001</v>
      </c>
      <c r="CY1126" s="3" t="str">
        <f t="shared" si="737"/>
        <v>Ok</v>
      </c>
      <c r="CZ1126">
        <v>0</v>
      </c>
      <c r="DA1126">
        <v>0</v>
      </c>
    </row>
    <row r="1127" spans="1:105" x14ac:dyDescent="0.25">
      <c r="A1127">
        <v>1126</v>
      </c>
      <c r="B1127" t="s">
        <v>3</v>
      </c>
      <c r="C1127" t="s">
        <v>1235</v>
      </c>
      <c r="D1127">
        <v>327.08</v>
      </c>
      <c r="E1127">
        <v>2017</v>
      </c>
      <c r="F1127">
        <v>327.08</v>
      </c>
      <c r="G1127">
        <v>327.08</v>
      </c>
      <c r="H1127" s="3">
        <f t="shared" si="697"/>
        <v>0</v>
      </c>
      <c r="I1127">
        <v>45023</v>
      </c>
      <c r="J1127" t="s">
        <v>2735</v>
      </c>
      <c r="K1127" t="s">
        <v>2738</v>
      </c>
      <c r="L1127">
        <v>32011</v>
      </c>
      <c r="M1127" t="s">
        <v>3563</v>
      </c>
      <c r="N1127" t="s">
        <v>4759</v>
      </c>
      <c r="O1127">
        <v>-81.825785644301305</v>
      </c>
      <c r="P1127">
        <v>30.571055345848301</v>
      </c>
      <c r="Q1127" t="s">
        <v>5579</v>
      </c>
      <c r="R1127">
        <v>2</v>
      </c>
      <c r="S1127" t="s">
        <v>6535</v>
      </c>
      <c r="T1127">
        <v>1006</v>
      </c>
      <c r="U1127" t="s">
        <v>6578</v>
      </c>
      <c r="V1127">
        <v>2017</v>
      </c>
      <c r="W1127">
        <v>43022</v>
      </c>
      <c r="X1127">
        <v>2017</v>
      </c>
      <c r="Y1127">
        <v>51818</v>
      </c>
      <c r="Z1127">
        <v>272.83999999999997</v>
      </c>
      <c r="AA1127" s="3">
        <f t="shared" si="698"/>
        <v>0.83416901063959881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 s="3" t="str">
        <f t="shared" si="699"/>
        <v>No</v>
      </c>
      <c r="AQ1127" s="3" t="str">
        <f t="shared" si="700"/>
        <v>No</v>
      </c>
      <c r="AR1127" s="3" t="str">
        <f t="shared" si="701"/>
        <v>No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 t="s">
        <v>6634</v>
      </c>
      <c r="AZ1127">
        <v>0</v>
      </c>
      <c r="BA1127">
        <v>0</v>
      </c>
      <c r="BB1127" t="s">
        <v>6617</v>
      </c>
      <c r="BC1127">
        <v>0</v>
      </c>
      <c r="BD1127" s="4" t="str">
        <f t="shared" si="702"/>
        <v>No</v>
      </c>
      <c r="BE1127" t="s">
        <v>6640</v>
      </c>
      <c r="BF1127" s="3" t="str">
        <f t="shared" si="703"/>
        <v>No</v>
      </c>
      <c r="BG1127" t="s">
        <v>6645</v>
      </c>
      <c r="BH1127" s="3" t="str">
        <f t="shared" si="704"/>
        <v>45023 LUTHER ST</v>
      </c>
      <c r="BI1127" s="3" t="str">
        <f t="shared" si="705"/>
        <v>Callahan</v>
      </c>
      <c r="BJ1127" s="3" t="str">
        <f t="shared" si="706"/>
        <v>Florida</v>
      </c>
      <c r="BK1127" s="3">
        <f t="shared" si="707"/>
        <v>32011</v>
      </c>
      <c r="BL1127" s="3" t="str">
        <f t="shared" si="708"/>
        <v>45023 LUTHER ST CALLAHAN FL 32011</v>
      </c>
      <c r="BM1127" s="3" t="str">
        <f t="shared" si="709"/>
        <v/>
      </c>
      <c r="BN1127" s="3" t="str">
        <f t="shared" si="710"/>
        <v>Pass</v>
      </c>
      <c r="BO1127" s="3" t="str">
        <f t="shared" si="711"/>
        <v>No</v>
      </c>
      <c r="BP1127" s="3" t="str">
        <f t="shared" si="712"/>
        <v>FV&lt;$10K</v>
      </c>
      <c r="BQ1127" t="s">
        <v>6650</v>
      </c>
      <c r="BR1127" s="3" t="str">
        <f t="shared" si="713"/>
        <v>No, &lt; $20K Lien</v>
      </c>
      <c r="BS1127" s="3" t="str">
        <f t="shared" si="714"/>
        <v>No, Lien &lt; $20K</v>
      </c>
      <c r="BT1127" t="s">
        <v>6650</v>
      </c>
      <c r="BU1127" s="3" t="str">
        <f t="shared" si="715"/>
        <v>No</v>
      </c>
      <c r="BV1127" s="3" t="str">
        <f t="shared" si="716"/>
        <v>No</v>
      </c>
      <c r="BW1127" s="3">
        <f t="shared" si="717"/>
        <v>0</v>
      </c>
      <c r="BX1127" s="3" t="str">
        <f t="shared" si="718"/>
        <v>No</v>
      </c>
      <c r="BY1127" s="3">
        <f t="shared" si="719"/>
        <v>43022</v>
      </c>
      <c r="BZ1127">
        <v>1</v>
      </c>
      <c r="CA1127" s="3">
        <f t="shared" si="720"/>
        <v>43022</v>
      </c>
      <c r="CC1127" s="3">
        <f t="shared" si="721"/>
        <v>0</v>
      </c>
      <c r="CD1127" s="3">
        <f t="shared" si="722"/>
        <v>0</v>
      </c>
      <c r="CE1127" s="3" t="str">
        <f t="shared" si="723"/>
        <v/>
      </c>
      <c r="CF1127" s="3" t="e">
        <f>HLOOKUP(CE1127,'Valuation Data'!$D$2:$K$5,4,FALSE)</f>
        <v>#N/A</v>
      </c>
      <c r="CG1127" s="3">
        <f t="shared" si="724"/>
        <v>43022</v>
      </c>
      <c r="CH1127" s="3" t="str">
        <f t="shared" si="725"/>
        <v>No</v>
      </c>
      <c r="CI1127" s="3" t="str">
        <f>VLOOKUP(R1127,'Use Codes &amp; County Type'!A:D,4,FALSE)</f>
        <v>R</v>
      </c>
      <c r="CJ1127" s="3" t="str">
        <f t="shared" si="726"/>
        <v>No</v>
      </c>
      <c r="CK1127" s="3" t="str">
        <f t="shared" si="727"/>
        <v>Yes</v>
      </c>
      <c r="CL1127" s="3">
        <f t="shared" si="728"/>
        <v>0.67</v>
      </c>
      <c r="CM1127" s="3">
        <f t="shared" si="729"/>
        <v>28824.74</v>
      </c>
      <c r="CN1127" s="3">
        <f t="shared" si="730"/>
        <v>1308.32</v>
      </c>
      <c r="CO1127" s="3">
        <f t="shared" si="731"/>
        <v>27516.420000000002</v>
      </c>
      <c r="CP1127" s="3">
        <f t="shared" si="732"/>
        <v>3.0410487657477569E-2</v>
      </c>
      <c r="CR1127" s="3" t="str">
        <f t="shared" si="733"/>
        <v>No</v>
      </c>
      <c r="CV1127" s="3" t="str">
        <f t="shared" si="734"/>
        <v>*Bid</v>
      </c>
      <c r="CW1127" s="3">
        <f t="shared" si="735"/>
        <v>1126</v>
      </c>
      <c r="CX1127" s="3">
        <f t="shared" si="736"/>
        <v>327.08</v>
      </c>
      <c r="CY1127" s="3" t="str">
        <f t="shared" si="737"/>
        <v>Ok</v>
      </c>
      <c r="CZ1127">
        <v>0</v>
      </c>
      <c r="DA1127">
        <v>0</v>
      </c>
    </row>
    <row r="1128" spans="1:105" x14ac:dyDescent="0.25">
      <c r="A1128">
        <v>1127</v>
      </c>
      <c r="B1128" t="s">
        <v>3</v>
      </c>
      <c r="C1128" t="s">
        <v>1236</v>
      </c>
      <c r="D1128">
        <v>154.80000000000001</v>
      </c>
      <c r="E1128">
        <v>2017</v>
      </c>
      <c r="F1128">
        <v>154.80000000000001</v>
      </c>
      <c r="G1128">
        <v>154.80000000000001</v>
      </c>
      <c r="H1128" s="3">
        <f t="shared" si="697"/>
        <v>0</v>
      </c>
      <c r="J1128" t="s">
        <v>2735</v>
      </c>
      <c r="K1128" t="s">
        <v>2738</v>
      </c>
      <c r="L1128">
        <v>32011</v>
      </c>
      <c r="M1128" t="s">
        <v>3564</v>
      </c>
      <c r="N1128" t="s">
        <v>4759</v>
      </c>
      <c r="O1128">
        <v>-81.826019080324897</v>
      </c>
      <c r="P1128">
        <v>30.570777305041599</v>
      </c>
      <c r="Q1128" t="s">
        <v>5580</v>
      </c>
      <c r="R1128">
        <v>0</v>
      </c>
      <c r="S1128" t="s">
        <v>6538</v>
      </c>
      <c r="T1128">
        <v>8001</v>
      </c>
      <c r="U1128" t="s">
        <v>6581</v>
      </c>
      <c r="V1128">
        <v>2017</v>
      </c>
      <c r="W1128">
        <v>7500</v>
      </c>
      <c r="X1128">
        <v>2017</v>
      </c>
      <c r="Y1128">
        <v>7500</v>
      </c>
      <c r="Z1128">
        <v>113.54</v>
      </c>
      <c r="AA1128" s="3">
        <f t="shared" si="698"/>
        <v>0.73346253229974157</v>
      </c>
      <c r="AB1128" t="s">
        <v>6616</v>
      </c>
      <c r="AC1128" t="s">
        <v>6616</v>
      </c>
      <c r="AD1128" t="s">
        <v>6616</v>
      </c>
      <c r="AE1128" t="s">
        <v>6616</v>
      </c>
      <c r="AF1128" t="s">
        <v>6616</v>
      </c>
      <c r="AH1128" t="s">
        <v>6616</v>
      </c>
      <c r="AI1128" t="s">
        <v>6618</v>
      </c>
      <c r="AJ1128" t="s">
        <v>6618</v>
      </c>
      <c r="AK1128" t="s">
        <v>6618</v>
      </c>
      <c r="AL1128" t="s">
        <v>6618</v>
      </c>
      <c r="AM1128" t="s">
        <v>6618</v>
      </c>
      <c r="AN1128" t="s">
        <v>6618</v>
      </c>
      <c r="AO1128" t="s">
        <v>6618</v>
      </c>
      <c r="AP1128" s="3" t="str">
        <f t="shared" si="699"/>
        <v>No</v>
      </c>
      <c r="AQ1128" s="3" t="str">
        <f t="shared" si="700"/>
        <v>No</v>
      </c>
      <c r="AR1128" s="3" t="str">
        <f t="shared" si="701"/>
        <v>No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 t="s">
        <v>6634</v>
      </c>
      <c r="AZ1128" t="s">
        <v>6638</v>
      </c>
      <c r="BA1128">
        <v>1</v>
      </c>
      <c r="BB1128" t="s">
        <v>6616</v>
      </c>
      <c r="BC1128" t="s">
        <v>6617</v>
      </c>
      <c r="BD1128" s="4" t="str">
        <f t="shared" si="702"/>
        <v>No</v>
      </c>
      <c r="BE1128" t="s">
        <v>6640</v>
      </c>
      <c r="BF1128" s="3" t="str">
        <f t="shared" si="703"/>
        <v>No</v>
      </c>
      <c r="BG1128" t="s">
        <v>6645</v>
      </c>
      <c r="BH1128" s="3" t="str">
        <f t="shared" si="704"/>
        <v>LUTHER ST</v>
      </c>
      <c r="BI1128" s="3" t="str">
        <f t="shared" si="705"/>
        <v>Callahan</v>
      </c>
      <c r="BJ1128" s="3" t="str">
        <f t="shared" si="706"/>
        <v>Florida</v>
      </c>
      <c r="BK1128" s="3">
        <f t="shared" si="707"/>
        <v>32011</v>
      </c>
      <c r="BL1128" s="3" t="str">
        <f t="shared" si="708"/>
        <v>LUTHER ST CALLAHAN FL 32011</v>
      </c>
      <c r="BM1128" s="3" t="str">
        <f t="shared" si="709"/>
        <v/>
      </c>
      <c r="BN1128" s="3" t="str">
        <f t="shared" si="710"/>
        <v>Pass</v>
      </c>
      <c r="BO1128" s="3" t="str">
        <f t="shared" si="711"/>
        <v>Yes</v>
      </c>
      <c r="BP1128" s="3" t="str">
        <f t="shared" si="712"/>
        <v>FV&lt;$10K</v>
      </c>
      <c r="BQ1128" t="s">
        <v>6650</v>
      </c>
      <c r="BR1128" s="3" t="str">
        <f t="shared" si="713"/>
        <v>No, &lt; $20K Lien</v>
      </c>
      <c r="BS1128" s="3" t="str">
        <f t="shared" si="714"/>
        <v>No, Lien &lt; $20K</v>
      </c>
      <c r="BT1128" t="s">
        <v>6650</v>
      </c>
      <c r="BU1128" s="3" t="str">
        <f t="shared" si="715"/>
        <v>No</v>
      </c>
      <c r="BV1128" s="3" t="str">
        <f t="shared" si="716"/>
        <v>No</v>
      </c>
      <c r="BW1128" s="3">
        <f t="shared" si="717"/>
        <v>1</v>
      </c>
      <c r="BX1128" s="3" t="str">
        <f t="shared" si="718"/>
        <v>No</v>
      </c>
      <c r="BY1128" s="3">
        <f t="shared" si="719"/>
        <v>7500</v>
      </c>
      <c r="BZ1128">
        <v>1</v>
      </c>
      <c r="CA1128" s="3">
        <f t="shared" si="720"/>
        <v>7500</v>
      </c>
      <c r="CC1128" s="3">
        <f t="shared" si="721"/>
        <v>0</v>
      </c>
      <c r="CD1128" s="3">
        <f t="shared" si="722"/>
        <v>0</v>
      </c>
      <c r="CE1128" s="3" t="str">
        <f t="shared" si="723"/>
        <v/>
      </c>
      <c r="CF1128" s="3" t="e">
        <f>HLOOKUP(CE1128,'Valuation Data'!$D$2:$K$5,4,FALSE)</f>
        <v>#N/A</v>
      </c>
      <c r="CG1128" s="3">
        <f t="shared" si="724"/>
        <v>7500</v>
      </c>
      <c r="CH1128" s="3" t="str">
        <f t="shared" si="725"/>
        <v>No</v>
      </c>
      <c r="CI1128" s="3" t="str">
        <f>VLOOKUP(R1128,'Use Codes &amp; County Type'!A:D,4,FALSE)</f>
        <v>V</v>
      </c>
      <c r="CJ1128" s="3" t="str">
        <f t="shared" si="726"/>
        <v>Yes</v>
      </c>
      <c r="CK1128" s="3" t="str">
        <f t="shared" si="727"/>
        <v>No</v>
      </c>
      <c r="CL1128" s="3">
        <f t="shared" si="728"/>
        <v>0</v>
      </c>
      <c r="CM1128" s="3">
        <f t="shared" si="729"/>
        <v>0</v>
      </c>
      <c r="CN1128" s="3">
        <f t="shared" si="730"/>
        <v>774</v>
      </c>
      <c r="CO1128" s="3">
        <f t="shared" si="731"/>
        <v>-774</v>
      </c>
      <c r="CP1128" s="3">
        <f t="shared" si="732"/>
        <v>0.1032</v>
      </c>
      <c r="CR1128" s="3" t="str">
        <f t="shared" si="733"/>
        <v>No</v>
      </c>
      <c r="CV1128" s="3" t="str">
        <f t="shared" si="734"/>
        <v>FMV&lt;$30K</v>
      </c>
      <c r="CW1128" s="3">
        <f t="shared" si="735"/>
        <v>1127</v>
      </c>
      <c r="CX1128" s="3">
        <f t="shared" si="736"/>
        <v>154.80000000000001</v>
      </c>
      <c r="CY1128" s="3" t="str">
        <f t="shared" si="737"/>
        <v>Ok</v>
      </c>
      <c r="CZ1128">
        <v>0</v>
      </c>
      <c r="DA1128">
        <v>0</v>
      </c>
    </row>
    <row r="1129" spans="1:105" x14ac:dyDescent="0.25">
      <c r="A1129">
        <v>1128</v>
      </c>
      <c r="B1129" t="s">
        <v>3</v>
      </c>
      <c r="C1129" t="s">
        <v>1237</v>
      </c>
      <c r="D1129">
        <v>266.05</v>
      </c>
      <c r="E1129">
        <v>2017</v>
      </c>
      <c r="F1129">
        <v>266.05</v>
      </c>
      <c r="G1129">
        <v>266.05</v>
      </c>
      <c r="H1129" s="3">
        <f t="shared" si="697"/>
        <v>0</v>
      </c>
      <c r="I1129">
        <v>45001</v>
      </c>
      <c r="J1129" t="s">
        <v>2735</v>
      </c>
      <c r="K1129" t="s">
        <v>2738</v>
      </c>
      <c r="L1129">
        <v>32011</v>
      </c>
      <c r="M1129" t="s">
        <v>3565</v>
      </c>
      <c r="N1129" t="s">
        <v>4759</v>
      </c>
      <c r="O1129">
        <v>-81.826134735746393</v>
      </c>
      <c r="P1129">
        <v>30.570646697995802</v>
      </c>
      <c r="Q1129" t="s">
        <v>5581</v>
      </c>
      <c r="R1129">
        <v>0</v>
      </c>
      <c r="S1129" t="s">
        <v>6538</v>
      </c>
      <c r="T1129">
        <v>8001</v>
      </c>
      <c r="U1129" t="s">
        <v>6581</v>
      </c>
      <c r="V1129">
        <v>2017</v>
      </c>
      <c r="W1129">
        <v>13750</v>
      </c>
      <c r="X1129">
        <v>2017</v>
      </c>
      <c r="Y1129">
        <v>15000</v>
      </c>
      <c r="Z1129">
        <v>216.41</v>
      </c>
      <c r="AA1129" s="3">
        <f t="shared" si="698"/>
        <v>0.81341853035143763</v>
      </c>
      <c r="AB1129" t="s">
        <v>6617</v>
      </c>
      <c r="AC1129" t="s">
        <v>6617</v>
      </c>
      <c r="AD1129" t="s">
        <v>6616</v>
      </c>
      <c r="AE1129" t="s">
        <v>6616</v>
      </c>
      <c r="AF1129" t="s">
        <v>6616</v>
      </c>
      <c r="AG1129" t="s">
        <v>6616</v>
      </c>
      <c r="AH1129" t="s">
        <v>6616</v>
      </c>
      <c r="AI1129" t="s">
        <v>6619</v>
      </c>
      <c r="AJ1129" t="s">
        <v>6618</v>
      </c>
      <c r="AK1129" t="s">
        <v>6619</v>
      </c>
      <c r="AL1129" t="s">
        <v>6618</v>
      </c>
      <c r="AM1129" t="s">
        <v>6618</v>
      </c>
      <c r="AN1129" t="s">
        <v>6618</v>
      </c>
      <c r="AO1129" t="s">
        <v>6618</v>
      </c>
      <c r="AP1129" s="3" t="str">
        <f t="shared" si="699"/>
        <v>Yes</v>
      </c>
      <c r="AQ1129" s="3" t="str">
        <f t="shared" si="700"/>
        <v>Yes</v>
      </c>
      <c r="AR1129" s="3" t="str">
        <f t="shared" si="701"/>
        <v>Yes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 t="s">
        <v>6634</v>
      </c>
      <c r="AZ1129" t="s">
        <v>6638</v>
      </c>
      <c r="BA1129">
        <v>9</v>
      </c>
      <c r="BB1129" t="s">
        <v>6616</v>
      </c>
      <c r="BC1129" t="s">
        <v>6616</v>
      </c>
      <c r="BD1129" s="4" t="str">
        <f t="shared" si="702"/>
        <v>No</v>
      </c>
      <c r="BE1129" t="s">
        <v>6640</v>
      </c>
      <c r="BF1129" s="3" t="str">
        <f t="shared" si="703"/>
        <v>No</v>
      </c>
      <c r="BG1129" t="s">
        <v>6645</v>
      </c>
      <c r="BH1129" s="3" t="str">
        <f t="shared" si="704"/>
        <v>45001 LUTHER ST</v>
      </c>
      <c r="BI1129" s="3" t="str">
        <f t="shared" si="705"/>
        <v>Callahan</v>
      </c>
      <c r="BJ1129" s="3" t="str">
        <f t="shared" si="706"/>
        <v>Florida</v>
      </c>
      <c r="BK1129" s="3">
        <f t="shared" si="707"/>
        <v>32011</v>
      </c>
      <c r="BL1129" s="3" t="str">
        <f t="shared" si="708"/>
        <v>45001 LUTHER ST CALLAHAN FL 32011</v>
      </c>
      <c r="BM1129" s="3" t="str">
        <f t="shared" si="709"/>
        <v/>
      </c>
      <c r="BN1129" s="3" t="str">
        <f t="shared" si="710"/>
        <v>Pass</v>
      </c>
      <c r="BO1129" s="3" t="str">
        <f t="shared" si="711"/>
        <v>No</v>
      </c>
      <c r="BP1129" s="3" t="str">
        <f t="shared" si="712"/>
        <v>FV&lt;$10K</v>
      </c>
      <c r="BQ1129" t="s">
        <v>6650</v>
      </c>
      <c r="BR1129" s="3" t="str">
        <f t="shared" si="713"/>
        <v>No, &lt; $20K Lien</v>
      </c>
      <c r="BS1129" s="3" t="str">
        <f t="shared" si="714"/>
        <v>No, Lien &lt; $20K</v>
      </c>
      <c r="BT1129" t="s">
        <v>6650</v>
      </c>
      <c r="BU1129" s="3" t="str">
        <f t="shared" si="715"/>
        <v>Yes</v>
      </c>
      <c r="BV1129" s="3" t="str">
        <f t="shared" si="716"/>
        <v>No</v>
      </c>
      <c r="BW1129" s="3">
        <f t="shared" si="717"/>
        <v>9</v>
      </c>
      <c r="BX1129" s="3" t="str">
        <f t="shared" si="718"/>
        <v>No</v>
      </c>
      <c r="BY1129" s="3">
        <f t="shared" si="719"/>
        <v>13750</v>
      </c>
      <c r="BZ1129">
        <v>1</v>
      </c>
      <c r="CA1129" s="3">
        <f t="shared" si="720"/>
        <v>13750</v>
      </c>
      <c r="CC1129" s="3">
        <f t="shared" si="721"/>
        <v>0</v>
      </c>
      <c r="CD1129" s="3">
        <f t="shared" si="722"/>
        <v>0</v>
      </c>
      <c r="CE1129" s="3" t="str">
        <f t="shared" si="723"/>
        <v/>
      </c>
      <c r="CF1129" s="3" t="e">
        <f>HLOOKUP(CE1129,'Valuation Data'!$D$2:$K$5,4,FALSE)</f>
        <v>#N/A</v>
      </c>
      <c r="CG1129" s="3">
        <f t="shared" si="724"/>
        <v>13750</v>
      </c>
      <c r="CH1129" s="3" t="str">
        <f t="shared" si="725"/>
        <v>No</v>
      </c>
      <c r="CI1129" s="3" t="str">
        <f>VLOOKUP(R1129,'Use Codes &amp; County Type'!A:D,4,FALSE)</f>
        <v>V</v>
      </c>
      <c r="CJ1129" s="3" t="str">
        <f t="shared" si="726"/>
        <v>Yes</v>
      </c>
      <c r="CK1129" s="3" t="str">
        <f t="shared" si="727"/>
        <v>No</v>
      </c>
      <c r="CL1129" s="3">
        <f t="shared" si="728"/>
        <v>0</v>
      </c>
      <c r="CM1129" s="3">
        <f t="shared" si="729"/>
        <v>0</v>
      </c>
      <c r="CN1129" s="3">
        <f t="shared" si="730"/>
        <v>3458.6500000000005</v>
      </c>
      <c r="CO1129" s="3">
        <f t="shared" si="731"/>
        <v>-3458.6500000000005</v>
      </c>
      <c r="CP1129" s="3">
        <f t="shared" si="732"/>
        <v>0.25153818181818188</v>
      </c>
      <c r="CR1129" s="3" t="str">
        <f t="shared" si="733"/>
        <v>No</v>
      </c>
      <c r="CV1129" s="3" t="str">
        <f t="shared" si="734"/>
        <v>County Held Lien</v>
      </c>
      <c r="CW1129" s="3">
        <f t="shared" si="735"/>
        <v>1128</v>
      </c>
      <c r="CX1129" s="3">
        <f t="shared" si="736"/>
        <v>266.05</v>
      </c>
      <c r="CY1129" s="3" t="str">
        <f t="shared" si="737"/>
        <v>Ok</v>
      </c>
      <c r="CZ1129">
        <v>0</v>
      </c>
      <c r="DA1129">
        <v>0</v>
      </c>
    </row>
    <row r="1130" spans="1:105" x14ac:dyDescent="0.25">
      <c r="A1130">
        <v>1129</v>
      </c>
      <c r="B1130" t="s">
        <v>3</v>
      </c>
      <c r="C1130" t="s">
        <v>1238</v>
      </c>
      <c r="D1130">
        <v>924.44</v>
      </c>
      <c r="E1130">
        <v>2017</v>
      </c>
      <c r="F1130">
        <v>924.44</v>
      </c>
      <c r="G1130">
        <v>924.44</v>
      </c>
      <c r="H1130" s="3">
        <f t="shared" si="697"/>
        <v>0</v>
      </c>
      <c r="I1130">
        <v>45038</v>
      </c>
      <c r="J1130" t="s">
        <v>2735</v>
      </c>
      <c r="K1130" t="s">
        <v>2738</v>
      </c>
      <c r="L1130">
        <v>32011</v>
      </c>
      <c r="M1130" t="s">
        <v>3566</v>
      </c>
      <c r="N1130" t="s">
        <v>4759</v>
      </c>
      <c r="O1130">
        <v>-81.826042697070804</v>
      </c>
      <c r="P1130">
        <v>30.5712169329401</v>
      </c>
      <c r="Q1130" t="s">
        <v>5582</v>
      </c>
      <c r="R1130">
        <v>2</v>
      </c>
      <c r="S1130" t="s">
        <v>6535</v>
      </c>
      <c r="T1130">
        <v>1006</v>
      </c>
      <c r="U1130" t="s">
        <v>6578</v>
      </c>
      <c r="V1130">
        <v>2017</v>
      </c>
      <c r="W1130">
        <v>54508</v>
      </c>
      <c r="X1130">
        <v>2017</v>
      </c>
      <c r="Y1130">
        <v>54508</v>
      </c>
      <c r="Z1130">
        <v>825.18</v>
      </c>
      <c r="AA1130" s="3">
        <f t="shared" si="698"/>
        <v>0.89262688762926734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 s="3" t="str">
        <f t="shared" si="699"/>
        <v>No</v>
      </c>
      <c r="AQ1130" s="3" t="str">
        <f t="shared" si="700"/>
        <v>No</v>
      </c>
      <c r="AR1130" s="3" t="str">
        <f t="shared" si="701"/>
        <v>No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 t="s">
        <v>6634</v>
      </c>
      <c r="AZ1130">
        <v>0</v>
      </c>
      <c r="BA1130">
        <v>0</v>
      </c>
      <c r="BB1130" t="s">
        <v>6616</v>
      </c>
      <c r="BC1130">
        <v>0</v>
      </c>
      <c r="BD1130" s="4" t="str">
        <f t="shared" si="702"/>
        <v>No</v>
      </c>
      <c r="BE1130" t="s">
        <v>6640</v>
      </c>
      <c r="BF1130" s="3" t="str">
        <f t="shared" si="703"/>
        <v>No</v>
      </c>
      <c r="BG1130" t="s">
        <v>6645</v>
      </c>
      <c r="BH1130" s="3" t="str">
        <f t="shared" si="704"/>
        <v>45038 MARVIN ST</v>
      </c>
      <c r="BI1130" s="3" t="str">
        <f t="shared" si="705"/>
        <v>Callahan</v>
      </c>
      <c r="BJ1130" s="3" t="str">
        <f t="shared" si="706"/>
        <v>Florida</v>
      </c>
      <c r="BK1130" s="3">
        <f t="shared" si="707"/>
        <v>32011</v>
      </c>
      <c r="BL1130" s="3" t="str">
        <f t="shared" si="708"/>
        <v>45038 MARVIN ST CALLAHAN FL 32011</v>
      </c>
      <c r="BM1130" s="3" t="str">
        <f t="shared" si="709"/>
        <v/>
      </c>
      <c r="BN1130" s="3" t="str">
        <f t="shared" si="710"/>
        <v>Pass</v>
      </c>
      <c r="BO1130" s="3" t="str">
        <f t="shared" si="711"/>
        <v>No</v>
      </c>
      <c r="BP1130" s="3" t="str">
        <f t="shared" si="712"/>
        <v>FV&lt;$10K</v>
      </c>
      <c r="BQ1130" t="s">
        <v>6650</v>
      </c>
      <c r="BR1130" s="3" t="str">
        <f t="shared" si="713"/>
        <v>No, &lt; $20K Lien</v>
      </c>
      <c r="BS1130" s="3" t="str">
        <f t="shared" si="714"/>
        <v>No, Lien &lt; $20K</v>
      </c>
      <c r="BT1130" t="s">
        <v>6650</v>
      </c>
      <c r="BU1130" s="3" t="str">
        <f t="shared" si="715"/>
        <v>No</v>
      </c>
      <c r="BV1130" s="3" t="str">
        <f t="shared" si="716"/>
        <v>No</v>
      </c>
      <c r="BW1130" s="3">
        <f t="shared" si="717"/>
        <v>0</v>
      </c>
      <c r="BX1130" s="3" t="str">
        <f t="shared" si="718"/>
        <v>No</v>
      </c>
      <c r="BY1130" s="3">
        <f t="shared" si="719"/>
        <v>54508</v>
      </c>
      <c r="BZ1130">
        <v>1</v>
      </c>
      <c r="CA1130" s="3">
        <f t="shared" si="720"/>
        <v>54508</v>
      </c>
      <c r="CC1130" s="3">
        <f t="shared" si="721"/>
        <v>0</v>
      </c>
      <c r="CD1130" s="3">
        <f t="shared" si="722"/>
        <v>0</v>
      </c>
      <c r="CE1130" s="3" t="str">
        <f t="shared" si="723"/>
        <v/>
      </c>
      <c r="CF1130" s="3" t="e">
        <f>HLOOKUP(CE1130,'Valuation Data'!$D$2:$K$5,4,FALSE)</f>
        <v>#N/A</v>
      </c>
      <c r="CG1130" s="3">
        <f t="shared" si="724"/>
        <v>54508</v>
      </c>
      <c r="CH1130" s="3" t="str">
        <f t="shared" si="725"/>
        <v>No</v>
      </c>
      <c r="CI1130" s="3" t="str">
        <f>VLOOKUP(R1130,'Use Codes &amp; County Type'!A:D,4,FALSE)</f>
        <v>R</v>
      </c>
      <c r="CJ1130" s="3" t="str">
        <f t="shared" si="726"/>
        <v>No</v>
      </c>
      <c r="CK1130" s="3" t="str">
        <f t="shared" si="727"/>
        <v>No</v>
      </c>
      <c r="CL1130" s="3">
        <f t="shared" si="728"/>
        <v>0.35</v>
      </c>
      <c r="CM1130" s="3">
        <f t="shared" si="729"/>
        <v>19077.8</v>
      </c>
      <c r="CN1130" s="3">
        <f t="shared" si="730"/>
        <v>3697.76</v>
      </c>
      <c r="CO1130" s="3">
        <f t="shared" si="731"/>
        <v>15380.039999999999</v>
      </c>
      <c r="CP1130" s="3">
        <f t="shared" si="732"/>
        <v>6.7838849343215685E-2</v>
      </c>
      <c r="CR1130" s="3" t="str">
        <f t="shared" si="733"/>
        <v>No</v>
      </c>
      <c r="CV1130" s="3" t="str">
        <f t="shared" si="734"/>
        <v>*Bid</v>
      </c>
      <c r="CW1130" s="3">
        <f t="shared" si="735"/>
        <v>1129</v>
      </c>
      <c r="CX1130" s="3">
        <f t="shared" si="736"/>
        <v>924.44</v>
      </c>
      <c r="CY1130" s="3" t="str">
        <f t="shared" si="737"/>
        <v>Ok</v>
      </c>
      <c r="CZ1130">
        <v>0</v>
      </c>
      <c r="DA1130">
        <v>0</v>
      </c>
    </row>
    <row r="1131" spans="1:105" x14ac:dyDescent="0.25">
      <c r="A1131">
        <v>1130</v>
      </c>
      <c r="B1131" t="s">
        <v>3</v>
      </c>
      <c r="C1131" t="s">
        <v>1239</v>
      </c>
      <c r="D1131">
        <v>485.52</v>
      </c>
      <c r="E1131">
        <v>2017</v>
      </c>
      <c r="F1131">
        <v>485.52</v>
      </c>
      <c r="G1131">
        <v>485.52</v>
      </c>
      <c r="H1131" s="3">
        <f t="shared" si="697"/>
        <v>0</v>
      </c>
      <c r="I1131">
        <v>45057</v>
      </c>
      <c r="J1131" t="s">
        <v>2735</v>
      </c>
      <c r="K1131" t="s">
        <v>2738</v>
      </c>
      <c r="L1131">
        <v>32011</v>
      </c>
      <c r="M1131" t="s">
        <v>3567</v>
      </c>
      <c r="N1131" t="s">
        <v>4759</v>
      </c>
      <c r="O1131">
        <v>-81.8261239640116</v>
      </c>
      <c r="P1131">
        <v>30.571737525149601</v>
      </c>
      <c r="Q1131" t="s">
        <v>5583</v>
      </c>
      <c r="R1131">
        <v>1</v>
      </c>
      <c r="S1131" t="s">
        <v>6539</v>
      </c>
      <c r="T1131">
        <v>1001</v>
      </c>
      <c r="U1131" t="s">
        <v>6582</v>
      </c>
      <c r="V1131">
        <v>2017</v>
      </c>
      <c r="W1131">
        <v>27699</v>
      </c>
      <c r="X1131">
        <v>2017</v>
      </c>
      <c r="Y1131">
        <v>27699</v>
      </c>
      <c r="Z1131">
        <v>419.34</v>
      </c>
      <c r="AA1131" s="3">
        <f t="shared" si="698"/>
        <v>0.86369253583786454</v>
      </c>
      <c r="AB1131" t="s">
        <v>6616</v>
      </c>
      <c r="AC1131" t="s">
        <v>6616</v>
      </c>
      <c r="AD1131" t="s">
        <v>6616</v>
      </c>
      <c r="AE1131" t="s">
        <v>6616</v>
      </c>
      <c r="AI1131" t="s">
        <v>6618</v>
      </c>
      <c r="AJ1131" t="s">
        <v>6618</v>
      </c>
      <c r="AK1131" t="s">
        <v>6618</v>
      </c>
      <c r="AL1131" t="s">
        <v>6618</v>
      </c>
      <c r="AM1131" t="s">
        <v>6618</v>
      </c>
      <c r="AN1131">
        <v>0</v>
      </c>
      <c r="AO1131">
        <v>0</v>
      </c>
      <c r="AP1131" s="3" t="str">
        <f t="shared" si="699"/>
        <v>No</v>
      </c>
      <c r="AQ1131" s="3" t="str">
        <f t="shared" si="700"/>
        <v>No</v>
      </c>
      <c r="AR1131" s="3" t="str">
        <f t="shared" si="701"/>
        <v>No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 t="s">
        <v>6634</v>
      </c>
      <c r="AZ1131" t="s">
        <v>6638</v>
      </c>
      <c r="BA1131">
        <v>0</v>
      </c>
      <c r="BB1131" t="s">
        <v>6616</v>
      </c>
      <c r="BC1131" t="s">
        <v>6616</v>
      </c>
      <c r="BD1131" s="4" t="str">
        <f t="shared" si="702"/>
        <v>No</v>
      </c>
      <c r="BE1131" t="s">
        <v>6640</v>
      </c>
      <c r="BF1131" s="3" t="str">
        <f t="shared" si="703"/>
        <v>No</v>
      </c>
      <c r="BG1131" t="s">
        <v>6645</v>
      </c>
      <c r="BH1131" s="3" t="str">
        <f t="shared" si="704"/>
        <v>45057 MARVIN ST</v>
      </c>
      <c r="BI1131" s="3" t="str">
        <f t="shared" si="705"/>
        <v>Callahan</v>
      </c>
      <c r="BJ1131" s="3" t="str">
        <f t="shared" si="706"/>
        <v>Florida</v>
      </c>
      <c r="BK1131" s="3">
        <f t="shared" si="707"/>
        <v>32011</v>
      </c>
      <c r="BL1131" s="3" t="str">
        <f t="shared" si="708"/>
        <v>45057 MARVIN ST CALLAHAN FL 32011</v>
      </c>
      <c r="BM1131" s="3" t="str">
        <f t="shared" si="709"/>
        <v/>
      </c>
      <c r="BN1131" s="3" t="str">
        <f t="shared" si="710"/>
        <v>Pass</v>
      </c>
      <c r="BO1131" s="3" t="str">
        <f t="shared" si="711"/>
        <v>No</v>
      </c>
      <c r="BP1131" s="3" t="str">
        <f t="shared" si="712"/>
        <v>FV&lt;$10K</v>
      </c>
      <c r="BQ1131" t="s">
        <v>6650</v>
      </c>
      <c r="BR1131" s="3" t="str">
        <f t="shared" si="713"/>
        <v>No, &lt; $20K Lien</v>
      </c>
      <c r="BS1131" s="3" t="str">
        <f t="shared" si="714"/>
        <v>No, Lien &lt; $20K</v>
      </c>
      <c r="BT1131" t="s">
        <v>6650</v>
      </c>
      <c r="BU1131" s="3" t="str">
        <f t="shared" si="715"/>
        <v>No</v>
      </c>
      <c r="BV1131" s="3" t="str">
        <f t="shared" si="716"/>
        <v>No</v>
      </c>
      <c r="BW1131" s="3">
        <f t="shared" si="717"/>
        <v>0</v>
      </c>
      <c r="BX1131" s="3" t="str">
        <f t="shared" si="718"/>
        <v>No</v>
      </c>
      <c r="BY1131" s="3">
        <f t="shared" si="719"/>
        <v>27699</v>
      </c>
      <c r="BZ1131">
        <v>1</v>
      </c>
      <c r="CA1131" s="3">
        <f t="shared" si="720"/>
        <v>27699</v>
      </c>
      <c r="CC1131" s="3">
        <f t="shared" si="721"/>
        <v>0</v>
      </c>
      <c r="CD1131" s="3">
        <f t="shared" si="722"/>
        <v>0</v>
      </c>
      <c r="CE1131" s="3" t="str">
        <f t="shared" si="723"/>
        <v/>
      </c>
      <c r="CF1131" s="3" t="e">
        <f>HLOOKUP(CE1131,'Valuation Data'!$D$2:$K$5,4,FALSE)</f>
        <v>#N/A</v>
      </c>
      <c r="CG1131" s="3">
        <f t="shared" si="724"/>
        <v>27699</v>
      </c>
      <c r="CH1131" s="3" t="str">
        <f t="shared" si="725"/>
        <v>No</v>
      </c>
      <c r="CI1131" s="3" t="str">
        <f>VLOOKUP(R1131,'Use Codes &amp; County Type'!A:D,4,FALSE)</f>
        <v>S</v>
      </c>
      <c r="CJ1131" s="3" t="str">
        <f t="shared" si="726"/>
        <v>No</v>
      </c>
      <c r="CK1131" s="3" t="str">
        <f t="shared" si="727"/>
        <v>No</v>
      </c>
      <c r="CL1131" s="3">
        <f t="shared" si="728"/>
        <v>0.35</v>
      </c>
      <c r="CM1131" s="3">
        <f t="shared" si="729"/>
        <v>9694.65</v>
      </c>
      <c r="CN1131" s="3">
        <f t="shared" si="730"/>
        <v>1942.08</v>
      </c>
      <c r="CO1131" s="3">
        <f t="shared" si="731"/>
        <v>7752.57</v>
      </c>
      <c r="CP1131" s="3">
        <f t="shared" si="732"/>
        <v>7.0113722517058372E-2</v>
      </c>
      <c r="CR1131" s="3" t="str">
        <f t="shared" si="733"/>
        <v>No</v>
      </c>
      <c r="CV1131" s="3" t="str">
        <f t="shared" si="734"/>
        <v>FMV&lt;$30K</v>
      </c>
      <c r="CW1131" s="3">
        <f t="shared" si="735"/>
        <v>1130</v>
      </c>
      <c r="CX1131" s="3">
        <f t="shared" si="736"/>
        <v>485.52</v>
      </c>
      <c r="CY1131" s="3" t="str">
        <f t="shared" si="737"/>
        <v>Ok</v>
      </c>
      <c r="CZ1131">
        <v>0</v>
      </c>
      <c r="DA1131">
        <v>0</v>
      </c>
    </row>
    <row r="1132" spans="1:105" x14ac:dyDescent="0.25">
      <c r="A1132">
        <v>1131</v>
      </c>
      <c r="B1132" t="s">
        <v>3</v>
      </c>
      <c r="C1132" t="s">
        <v>1240</v>
      </c>
      <c r="D1132">
        <v>366.2</v>
      </c>
      <c r="E1132">
        <v>2017</v>
      </c>
      <c r="F1132">
        <v>366.2</v>
      </c>
      <c r="G1132">
        <v>366.2</v>
      </c>
      <c r="H1132" s="3">
        <f t="shared" si="697"/>
        <v>0</v>
      </c>
      <c r="I1132">
        <v>45041</v>
      </c>
      <c r="J1132" t="s">
        <v>2735</v>
      </c>
      <c r="K1132" t="s">
        <v>2738</v>
      </c>
      <c r="L1132">
        <v>32011</v>
      </c>
      <c r="M1132" t="s">
        <v>3568</v>
      </c>
      <c r="N1132" t="s">
        <v>4759</v>
      </c>
      <c r="O1132">
        <v>-81.8264514611366</v>
      </c>
      <c r="P1132">
        <v>30.571555203534899</v>
      </c>
      <c r="Q1132" t="s">
        <v>5584</v>
      </c>
      <c r="R1132">
        <v>1</v>
      </c>
      <c r="S1132" t="s">
        <v>6539</v>
      </c>
      <c r="T1132">
        <v>1001</v>
      </c>
      <c r="U1132" t="s">
        <v>6582</v>
      </c>
      <c r="V1132">
        <v>2017</v>
      </c>
      <c r="W1132">
        <v>20412</v>
      </c>
      <c r="X1132">
        <v>2017</v>
      </c>
      <c r="Y1132">
        <v>20412</v>
      </c>
      <c r="Z1132">
        <v>309.02</v>
      </c>
      <c r="AA1132" s="3">
        <f t="shared" si="698"/>
        <v>0.84385581649371921</v>
      </c>
      <c r="AD1132" t="s">
        <v>6616</v>
      </c>
      <c r="AE1132" t="s">
        <v>6616</v>
      </c>
      <c r="AI1132" t="s">
        <v>6618</v>
      </c>
      <c r="AJ1132" t="s">
        <v>6618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 s="3" t="str">
        <f t="shared" si="699"/>
        <v>No</v>
      </c>
      <c r="AQ1132" s="3" t="str">
        <f t="shared" si="700"/>
        <v>No</v>
      </c>
      <c r="AR1132" s="3" t="str">
        <f t="shared" si="701"/>
        <v>No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 t="s">
        <v>6634</v>
      </c>
      <c r="AZ1132" t="s">
        <v>6638</v>
      </c>
      <c r="BA1132">
        <v>0</v>
      </c>
      <c r="BB1132" t="s">
        <v>6616</v>
      </c>
      <c r="BC1132" t="s">
        <v>6616</v>
      </c>
      <c r="BD1132" s="4" t="str">
        <f t="shared" si="702"/>
        <v>No</v>
      </c>
      <c r="BE1132" t="s">
        <v>6640</v>
      </c>
      <c r="BF1132" s="3" t="str">
        <f t="shared" si="703"/>
        <v>No</v>
      </c>
      <c r="BG1132" t="s">
        <v>6645</v>
      </c>
      <c r="BH1132" s="3" t="str">
        <f t="shared" si="704"/>
        <v>45041 MARVIN ST</v>
      </c>
      <c r="BI1132" s="3" t="str">
        <f t="shared" si="705"/>
        <v>Callahan</v>
      </c>
      <c r="BJ1132" s="3" t="str">
        <f t="shared" si="706"/>
        <v>Florida</v>
      </c>
      <c r="BK1132" s="3">
        <f t="shared" si="707"/>
        <v>32011</v>
      </c>
      <c r="BL1132" s="3" t="str">
        <f t="shared" si="708"/>
        <v>45041 MARVIN ST CALLAHAN FL 32011</v>
      </c>
      <c r="BM1132" s="3" t="str">
        <f t="shared" si="709"/>
        <v/>
      </c>
      <c r="BN1132" s="3" t="str">
        <f t="shared" si="710"/>
        <v>Pass</v>
      </c>
      <c r="BO1132" s="3" t="str">
        <f t="shared" si="711"/>
        <v>No</v>
      </c>
      <c r="BP1132" s="3" t="str">
        <f t="shared" si="712"/>
        <v>FV&lt;$10K</v>
      </c>
      <c r="BQ1132" t="s">
        <v>6650</v>
      </c>
      <c r="BR1132" s="3" t="str">
        <f t="shared" si="713"/>
        <v>No, &lt; $20K Lien</v>
      </c>
      <c r="BS1132" s="3" t="str">
        <f t="shared" si="714"/>
        <v>No, Lien &lt; $20K</v>
      </c>
      <c r="BT1132" t="s">
        <v>6650</v>
      </c>
      <c r="BU1132" s="3" t="str">
        <f t="shared" si="715"/>
        <v>No</v>
      </c>
      <c r="BV1132" s="3" t="str">
        <f t="shared" si="716"/>
        <v>No</v>
      </c>
      <c r="BW1132" s="3">
        <f t="shared" si="717"/>
        <v>0</v>
      </c>
      <c r="BX1132" s="3" t="str">
        <f t="shared" si="718"/>
        <v>No</v>
      </c>
      <c r="BY1132" s="3">
        <f t="shared" si="719"/>
        <v>20412</v>
      </c>
      <c r="BZ1132">
        <v>1</v>
      </c>
      <c r="CA1132" s="3">
        <f t="shared" si="720"/>
        <v>20412</v>
      </c>
      <c r="CC1132" s="3">
        <f t="shared" si="721"/>
        <v>0</v>
      </c>
      <c r="CD1132" s="3">
        <f t="shared" si="722"/>
        <v>0</v>
      </c>
      <c r="CE1132" s="3" t="str">
        <f t="shared" si="723"/>
        <v/>
      </c>
      <c r="CF1132" s="3" t="e">
        <f>HLOOKUP(CE1132,'Valuation Data'!$D$2:$K$5,4,FALSE)</f>
        <v>#N/A</v>
      </c>
      <c r="CG1132" s="3">
        <f t="shared" si="724"/>
        <v>20412</v>
      </c>
      <c r="CH1132" s="3" t="str">
        <f t="shared" si="725"/>
        <v>No</v>
      </c>
      <c r="CI1132" s="3" t="str">
        <f>VLOOKUP(R1132,'Use Codes &amp; County Type'!A:D,4,FALSE)</f>
        <v>S</v>
      </c>
      <c r="CJ1132" s="3" t="str">
        <f t="shared" si="726"/>
        <v>No</v>
      </c>
      <c r="CK1132" s="3" t="str">
        <f t="shared" si="727"/>
        <v>No</v>
      </c>
      <c r="CL1132" s="3">
        <f t="shared" si="728"/>
        <v>0.35</v>
      </c>
      <c r="CM1132" s="3">
        <f t="shared" si="729"/>
        <v>7144.2</v>
      </c>
      <c r="CN1132" s="3">
        <f t="shared" si="730"/>
        <v>1464.8</v>
      </c>
      <c r="CO1132" s="3">
        <f t="shared" si="731"/>
        <v>5679.4</v>
      </c>
      <c r="CP1132" s="3">
        <f t="shared" si="732"/>
        <v>7.1761708798745827E-2</v>
      </c>
      <c r="CR1132" s="3" t="str">
        <f t="shared" si="733"/>
        <v>No</v>
      </c>
      <c r="CV1132" s="3" t="str">
        <f t="shared" si="734"/>
        <v>FMV&lt;$30K</v>
      </c>
      <c r="CW1132" s="3">
        <f t="shared" si="735"/>
        <v>1131</v>
      </c>
      <c r="CX1132" s="3">
        <f t="shared" si="736"/>
        <v>366.2</v>
      </c>
      <c r="CY1132" s="3" t="str">
        <f t="shared" si="737"/>
        <v>Ok</v>
      </c>
      <c r="CZ1132">
        <v>0</v>
      </c>
      <c r="DA1132">
        <v>0</v>
      </c>
    </row>
    <row r="1133" spans="1:105" x14ac:dyDescent="0.25">
      <c r="A1133">
        <v>1132</v>
      </c>
      <c r="B1133" t="s">
        <v>3</v>
      </c>
      <c r="C1133" t="s">
        <v>1241</v>
      </c>
      <c r="D1133">
        <v>411.59</v>
      </c>
      <c r="E1133">
        <v>2017</v>
      </c>
      <c r="F1133">
        <v>411.59</v>
      </c>
      <c r="G1133">
        <v>411.59</v>
      </c>
      <c r="H1133" s="3">
        <f t="shared" si="697"/>
        <v>0</v>
      </c>
      <c r="I1133">
        <v>45029</v>
      </c>
      <c r="J1133" t="s">
        <v>2735</v>
      </c>
      <c r="K1133" t="s">
        <v>2738</v>
      </c>
      <c r="L1133">
        <v>32011</v>
      </c>
      <c r="M1133" t="s">
        <v>3569</v>
      </c>
      <c r="N1133" t="s">
        <v>4759</v>
      </c>
      <c r="O1133">
        <v>-81.826539706202396</v>
      </c>
      <c r="P1133">
        <v>30.571460073398299</v>
      </c>
      <c r="Q1133" t="s">
        <v>5585</v>
      </c>
      <c r="R1133">
        <v>1</v>
      </c>
      <c r="S1133" t="s">
        <v>6539</v>
      </c>
      <c r="T1133">
        <v>1001</v>
      </c>
      <c r="U1133" t="s">
        <v>6582</v>
      </c>
      <c r="V1133">
        <v>2017</v>
      </c>
      <c r="W1133">
        <v>23184</v>
      </c>
      <c r="X1133">
        <v>2017</v>
      </c>
      <c r="Y1133">
        <v>23184</v>
      </c>
      <c r="Z1133">
        <v>350.98</v>
      </c>
      <c r="AA1133" s="3">
        <f t="shared" si="698"/>
        <v>0.85274180616633066</v>
      </c>
      <c r="AB1133" t="s">
        <v>6616</v>
      </c>
      <c r="AC1133" t="s">
        <v>6616</v>
      </c>
      <c r="AD1133" t="s">
        <v>6616</v>
      </c>
      <c r="AE1133" t="s">
        <v>6616</v>
      </c>
      <c r="AF1133" t="s">
        <v>6616</v>
      </c>
      <c r="AG1133" t="s">
        <v>6616</v>
      </c>
      <c r="AI1133" t="s">
        <v>6618</v>
      </c>
      <c r="AJ1133" t="s">
        <v>6618</v>
      </c>
      <c r="AK1133" t="s">
        <v>6618</v>
      </c>
      <c r="AL1133" t="s">
        <v>6618</v>
      </c>
      <c r="AM1133" t="s">
        <v>6618</v>
      </c>
      <c r="AN1133" t="s">
        <v>6618</v>
      </c>
      <c r="AO1133">
        <v>0</v>
      </c>
      <c r="AP1133" s="3" t="str">
        <f t="shared" si="699"/>
        <v>No</v>
      </c>
      <c r="AQ1133" s="3" t="str">
        <f t="shared" si="700"/>
        <v>No</v>
      </c>
      <c r="AR1133" s="3" t="str">
        <f t="shared" si="701"/>
        <v>No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 t="s">
        <v>6634</v>
      </c>
      <c r="AZ1133" t="s">
        <v>6638</v>
      </c>
      <c r="BA1133">
        <v>2</v>
      </c>
      <c r="BB1133" t="s">
        <v>6616</v>
      </c>
      <c r="BC1133" t="s">
        <v>6616</v>
      </c>
      <c r="BD1133" s="4" t="str">
        <f t="shared" si="702"/>
        <v>No</v>
      </c>
      <c r="BE1133" t="s">
        <v>6640</v>
      </c>
      <c r="BF1133" s="3" t="str">
        <f t="shared" si="703"/>
        <v>No</v>
      </c>
      <c r="BG1133" t="s">
        <v>6645</v>
      </c>
      <c r="BH1133" s="3" t="str">
        <f t="shared" si="704"/>
        <v>45029 MARVIN ST</v>
      </c>
      <c r="BI1133" s="3" t="str">
        <f t="shared" si="705"/>
        <v>Callahan</v>
      </c>
      <c r="BJ1133" s="3" t="str">
        <f t="shared" si="706"/>
        <v>Florida</v>
      </c>
      <c r="BK1133" s="3">
        <f t="shared" si="707"/>
        <v>32011</v>
      </c>
      <c r="BL1133" s="3" t="str">
        <f t="shared" si="708"/>
        <v>45029 MARVIN ST CALLAHAN FL 32011</v>
      </c>
      <c r="BM1133" s="3" t="str">
        <f t="shared" si="709"/>
        <v/>
      </c>
      <c r="BN1133" s="3" t="str">
        <f t="shared" si="710"/>
        <v>Pass</v>
      </c>
      <c r="BO1133" s="3" t="str">
        <f t="shared" si="711"/>
        <v>No</v>
      </c>
      <c r="BP1133" s="3" t="str">
        <f t="shared" si="712"/>
        <v>FV&lt;$10K</v>
      </c>
      <c r="BQ1133" t="s">
        <v>6650</v>
      </c>
      <c r="BR1133" s="3" t="str">
        <f t="shared" si="713"/>
        <v>No, &lt; $20K Lien</v>
      </c>
      <c r="BS1133" s="3" t="str">
        <f t="shared" si="714"/>
        <v>No, Lien &lt; $20K</v>
      </c>
      <c r="BT1133" t="s">
        <v>6650</v>
      </c>
      <c r="BU1133" s="3" t="str">
        <f t="shared" si="715"/>
        <v>No</v>
      </c>
      <c r="BV1133" s="3" t="str">
        <f t="shared" si="716"/>
        <v>No</v>
      </c>
      <c r="BW1133" s="3">
        <f t="shared" si="717"/>
        <v>2</v>
      </c>
      <c r="BX1133" s="3" t="str">
        <f t="shared" si="718"/>
        <v>Yes</v>
      </c>
      <c r="BY1133" s="3">
        <f t="shared" si="719"/>
        <v>23184</v>
      </c>
      <c r="BZ1133">
        <v>1</v>
      </c>
      <c r="CA1133" s="3">
        <f t="shared" si="720"/>
        <v>23184</v>
      </c>
      <c r="CC1133" s="3">
        <f t="shared" si="721"/>
        <v>0</v>
      </c>
      <c r="CD1133" s="3">
        <f t="shared" si="722"/>
        <v>0</v>
      </c>
      <c r="CE1133" s="3" t="str">
        <f t="shared" si="723"/>
        <v/>
      </c>
      <c r="CF1133" s="3" t="e">
        <f>HLOOKUP(CE1133,'Valuation Data'!$D$2:$K$5,4,FALSE)</f>
        <v>#N/A</v>
      </c>
      <c r="CG1133" s="3">
        <f t="shared" si="724"/>
        <v>23184</v>
      </c>
      <c r="CH1133" s="3" t="str">
        <f t="shared" si="725"/>
        <v>No</v>
      </c>
      <c r="CI1133" s="3" t="str">
        <f>VLOOKUP(R1133,'Use Codes &amp; County Type'!A:D,4,FALSE)</f>
        <v>S</v>
      </c>
      <c r="CJ1133" s="3" t="str">
        <f t="shared" si="726"/>
        <v>No</v>
      </c>
      <c r="CK1133" s="3" t="str">
        <f t="shared" si="727"/>
        <v>No</v>
      </c>
      <c r="CL1133" s="3">
        <f t="shared" si="728"/>
        <v>0.35</v>
      </c>
      <c r="CM1133" s="3">
        <f t="shared" si="729"/>
        <v>8114.4</v>
      </c>
      <c r="CN1133" s="3">
        <f t="shared" si="730"/>
        <v>2469.54</v>
      </c>
      <c r="CO1133" s="3">
        <f t="shared" si="731"/>
        <v>5644.86</v>
      </c>
      <c r="CP1133" s="3">
        <f t="shared" si="732"/>
        <v>0.10651915113871635</v>
      </c>
      <c r="CR1133" s="3" t="str">
        <f t="shared" si="733"/>
        <v>No</v>
      </c>
      <c r="CV1133" s="3" t="str">
        <f t="shared" si="734"/>
        <v>FMV&lt;$30K</v>
      </c>
      <c r="CW1133" s="3">
        <f t="shared" si="735"/>
        <v>1132</v>
      </c>
      <c r="CX1133" s="3">
        <f t="shared" si="736"/>
        <v>411.59</v>
      </c>
      <c r="CY1133" s="3" t="str">
        <f t="shared" si="737"/>
        <v>Ok</v>
      </c>
      <c r="CZ1133">
        <v>0</v>
      </c>
      <c r="DA1133">
        <v>0</v>
      </c>
    </row>
    <row r="1134" spans="1:105" x14ac:dyDescent="0.25">
      <c r="A1134">
        <v>1133</v>
      </c>
      <c r="B1134" t="s">
        <v>3</v>
      </c>
      <c r="C1134" t="s">
        <v>1242</v>
      </c>
      <c r="D1134">
        <v>330.1</v>
      </c>
      <c r="E1134">
        <v>2017</v>
      </c>
      <c r="F1134">
        <v>330.1</v>
      </c>
      <c r="G1134">
        <v>330.1</v>
      </c>
      <c r="H1134" s="3">
        <f t="shared" si="697"/>
        <v>0</v>
      </c>
      <c r="I1134">
        <v>45021</v>
      </c>
      <c r="J1134" t="s">
        <v>2735</v>
      </c>
      <c r="K1134" t="s">
        <v>2738</v>
      </c>
      <c r="L1134">
        <v>32011</v>
      </c>
      <c r="M1134" t="s">
        <v>3570</v>
      </c>
      <c r="N1134" t="s">
        <v>4759</v>
      </c>
      <c r="O1134">
        <v>-81.826576976893705</v>
      </c>
      <c r="P1134">
        <v>30.571292616597301</v>
      </c>
      <c r="Q1134" t="s">
        <v>5586</v>
      </c>
      <c r="R1134">
        <v>2</v>
      </c>
      <c r="S1134" t="s">
        <v>6535</v>
      </c>
      <c r="T1134">
        <v>1006</v>
      </c>
      <c r="U1134" t="s">
        <v>6578</v>
      </c>
      <c r="V1134">
        <v>2017</v>
      </c>
      <c r="W1134">
        <v>36372</v>
      </c>
      <c r="X1134">
        <v>2017</v>
      </c>
      <c r="Y1134">
        <v>36414</v>
      </c>
      <c r="Z1134">
        <v>275.63</v>
      </c>
      <c r="AA1134" s="3">
        <f t="shared" si="698"/>
        <v>0.83498939715237797</v>
      </c>
      <c r="AB1134" t="s">
        <v>6616</v>
      </c>
      <c r="AC1134" t="s">
        <v>6616</v>
      </c>
      <c r="AD1134" t="s">
        <v>6616</v>
      </c>
      <c r="AE1134" t="s">
        <v>6616</v>
      </c>
      <c r="AF1134" t="s">
        <v>6616</v>
      </c>
      <c r="AG1134" t="s">
        <v>6616</v>
      </c>
      <c r="AH1134" t="s">
        <v>6616</v>
      </c>
      <c r="AI1134" t="s">
        <v>6618</v>
      </c>
      <c r="AJ1134" t="s">
        <v>6618</v>
      </c>
      <c r="AK1134" t="s">
        <v>6618</v>
      </c>
      <c r="AL1134" t="s">
        <v>6618</v>
      </c>
      <c r="AM1134" t="s">
        <v>6618</v>
      </c>
      <c r="AN1134" t="s">
        <v>6618</v>
      </c>
      <c r="AO1134" t="s">
        <v>6618</v>
      </c>
      <c r="AP1134" s="3" t="str">
        <f t="shared" si="699"/>
        <v>No</v>
      </c>
      <c r="AQ1134" s="3" t="str">
        <f t="shared" si="700"/>
        <v>No</v>
      </c>
      <c r="AR1134" s="3" t="str">
        <f t="shared" si="701"/>
        <v>No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 t="s">
        <v>6634</v>
      </c>
      <c r="AZ1134" t="s">
        <v>6638</v>
      </c>
      <c r="BA1134">
        <v>1</v>
      </c>
      <c r="BB1134" t="s">
        <v>6617</v>
      </c>
      <c r="BC1134" t="s">
        <v>6617</v>
      </c>
      <c r="BD1134" s="4" t="str">
        <f t="shared" si="702"/>
        <v>No</v>
      </c>
      <c r="BE1134" t="s">
        <v>6640</v>
      </c>
      <c r="BF1134" s="3" t="str">
        <f t="shared" si="703"/>
        <v>No</v>
      </c>
      <c r="BG1134" t="s">
        <v>6645</v>
      </c>
      <c r="BH1134" s="3" t="str">
        <f t="shared" si="704"/>
        <v>45021 MARVIN ST</v>
      </c>
      <c r="BI1134" s="3" t="str">
        <f t="shared" si="705"/>
        <v>Callahan</v>
      </c>
      <c r="BJ1134" s="3" t="str">
        <f t="shared" si="706"/>
        <v>Florida</v>
      </c>
      <c r="BK1134" s="3">
        <f t="shared" si="707"/>
        <v>32011</v>
      </c>
      <c r="BL1134" s="3" t="str">
        <f t="shared" si="708"/>
        <v>45021 MARVIN ST CALLAHAN FL 32011</v>
      </c>
      <c r="BM1134" s="3" t="str">
        <f t="shared" si="709"/>
        <v/>
      </c>
      <c r="BN1134" s="3" t="str">
        <f t="shared" si="710"/>
        <v>Pass</v>
      </c>
      <c r="BO1134" s="3" t="str">
        <f t="shared" si="711"/>
        <v>Yes</v>
      </c>
      <c r="BP1134" s="3" t="str">
        <f t="shared" si="712"/>
        <v>FV&lt;$10K</v>
      </c>
      <c r="BQ1134" t="s">
        <v>6650</v>
      </c>
      <c r="BR1134" s="3" t="str">
        <f t="shared" si="713"/>
        <v>No, &lt; $20K Lien</v>
      </c>
      <c r="BS1134" s="3" t="str">
        <f t="shared" si="714"/>
        <v>No, Lien &lt; $20K</v>
      </c>
      <c r="BT1134" t="s">
        <v>6650</v>
      </c>
      <c r="BU1134" s="3" t="str">
        <f t="shared" si="715"/>
        <v>No</v>
      </c>
      <c r="BV1134" s="3" t="str">
        <f t="shared" si="716"/>
        <v>No</v>
      </c>
      <c r="BW1134" s="3">
        <f t="shared" si="717"/>
        <v>1</v>
      </c>
      <c r="BX1134" s="3" t="str">
        <f t="shared" si="718"/>
        <v>No</v>
      </c>
      <c r="BY1134" s="3">
        <f t="shared" si="719"/>
        <v>36372</v>
      </c>
      <c r="BZ1134">
        <v>1</v>
      </c>
      <c r="CA1134" s="3">
        <f t="shared" si="720"/>
        <v>36372</v>
      </c>
      <c r="CC1134" s="3">
        <f t="shared" si="721"/>
        <v>0</v>
      </c>
      <c r="CD1134" s="3">
        <f t="shared" si="722"/>
        <v>0</v>
      </c>
      <c r="CE1134" s="3" t="str">
        <f t="shared" si="723"/>
        <v/>
      </c>
      <c r="CF1134" s="3" t="e">
        <f>HLOOKUP(CE1134,'Valuation Data'!$D$2:$K$5,4,FALSE)</f>
        <v>#N/A</v>
      </c>
      <c r="CG1134" s="3">
        <f t="shared" si="724"/>
        <v>36372</v>
      </c>
      <c r="CH1134" s="3" t="str">
        <f t="shared" si="725"/>
        <v>No</v>
      </c>
      <c r="CI1134" s="3" t="str">
        <f>VLOOKUP(R1134,'Use Codes &amp; County Type'!A:D,4,FALSE)</f>
        <v>R</v>
      </c>
      <c r="CJ1134" s="3" t="str">
        <f t="shared" si="726"/>
        <v>No</v>
      </c>
      <c r="CK1134" s="3" t="str">
        <f t="shared" si="727"/>
        <v>Yes</v>
      </c>
      <c r="CL1134" s="3">
        <f t="shared" si="728"/>
        <v>0.67</v>
      </c>
      <c r="CM1134" s="3">
        <f t="shared" si="729"/>
        <v>24369.24</v>
      </c>
      <c r="CN1134" s="3">
        <f t="shared" si="730"/>
        <v>1650.5</v>
      </c>
      <c r="CO1134" s="3">
        <f t="shared" si="731"/>
        <v>22718.74</v>
      </c>
      <c r="CP1134" s="3">
        <f t="shared" si="732"/>
        <v>4.5378312988012759E-2</v>
      </c>
      <c r="CR1134" s="3" t="str">
        <f t="shared" si="733"/>
        <v>No</v>
      </c>
      <c r="CV1134" s="3" t="str">
        <f t="shared" si="734"/>
        <v>*Bid</v>
      </c>
      <c r="CW1134" s="3">
        <f t="shared" si="735"/>
        <v>1133</v>
      </c>
      <c r="CX1134" s="3">
        <f t="shared" si="736"/>
        <v>330.1</v>
      </c>
      <c r="CY1134" s="3" t="str">
        <f t="shared" si="737"/>
        <v>Ok</v>
      </c>
      <c r="CZ1134">
        <v>0</v>
      </c>
      <c r="DA1134">
        <v>0</v>
      </c>
    </row>
    <row r="1135" spans="1:105" x14ac:dyDescent="0.25">
      <c r="A1135">
        <v>1134</v>
      </c>
      <c r="B1135" t="s">
        <v>3</v>
      </c>
      <c r="C1135" t="s">
        <v>1243</v>
      </c>
      <c r="D1135">
        <v>2809.06</v>
      </c>
      <c r="E1135">
        <v>2017</v>
      </c>
      <c r="F1135">
        <v>2809.06</v>
      </c>
      <c r="G1135">
        <v>2809.06</v>
      </c>
      <c r="H1135" s="3">
        <f t="shared" si="697"/>
        <v>0</v>
      </c>
      <c r="I1135">
        <v>542588</v>
      </c>
      <c r="J1135" t="s">
        <v>2735</v>
      </c>
      <c r="K1135" t="s">
        <v>2738</v>
      </c>
      <c r="L1135">
        <v>32011</v>
      </c>
      <c r="M1135" t="s">
        <v>3571</v>
      </c>
      <c r="N1135" t="s">
        <v>4759</v>
      </c>
      <c r="O1135">
        <v>-81.834842353494295</v>
      </c>
      <c r="P1135">
        <v>30.5691446477333</v>
      </c>
      <c r="Q1135" t="s">
        <v>4973</v>
      </c>
      <c r="R1135">
        <v>12</v>
      </c>
      <c r="S1135" t="s">
        <v>6558</v>
      </c>
      <c r="T1135">
        <v>2003</v>
      </c>
      <c r="U1135" t="s">
        <v>6596</v>
      </c>
      <c r="V1135">
        <v>2017</v>
      </c>
      <c r="W1135">
        <v>169617</v>
      </c>
      <c r="X1135">
        <v>2017</v>
      </c>
      <c r="Y1135">
        <v>169617</v>
      </c>
      <c r="Z1135">
        <v>2567.79</v>
      </c>
      <c r="AA1135" s="3">
        <f t="shared" si="698"/>
        <v>0.91411005816892488</v>
      </c>
      <c r="AB1135" t="s">
        <v>6616</v>
      </c>
      <c r="AC1135" t="s">
        <v>6616</v>
      </c>
      <c r="AD1135" t="s">
        <v>6616</v>
      </c>
      <c r="AE1135" t="s">
        <v>6616</v>
      </c>
      <c r="AF1135" t="s">
        <v>6616</v>
      </c>
      <c r="AG1135" t="s">
        <v>6616</v>
      </c>
      <c r="AH1135" t="s">
        <v>6616</v>
      </c>
      <c r="AI1135" t="s">
        <v>6618</v>
      </c>
      <c r="AJ1135" t="s">
        <v>6618</v>
      </c>
      <c r="AK1135" t="s">
        <v>6618</v>
      </c>
      <c r="AL1135" t="s">
        <v>6618</v>
      </c>
      <c r="AM1135" t="s">
        <v>6618</v>
      </c>
      <c r="AN1135" t="s">
        <v>6618</v>
      </c>
      <c r="AO1135" t="s">
        <v>6618</v>
      </c>
      <c r="AP1135" s="3" t="str">
        <f t="shared" si="699"/>
        <v>No</v>
      </c>
      <c r="AQ1135" s="3" t="str">
        <f t="shared" si="700"/>
        <v>No</v>
      </c>
      <c r="AR1135" s="3" t="str">
        <f t="shared" si="701"/>
        <v>No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2</v>
      </c>
      <c r="AY1135" t="s">
        <v>6636</v>
      </c>
      <c r="AZ1135" t="s">
        <v>6638</v>
      </c>
      <c r="BA1135">
        <v>1</v>
      </c>
      <c r="BB1135" t="s">
        <v>6616</v>
      </c>
      <c r="BC1135" t="s">
        <v>6616</v>
      </c>
      <c r="BD1135" s="4" t="str">
        <f t="shared" si="702"/>
        <v>No</v>
      </c>
      <c r="BE1135" t="s">
        <v>6640</v>
      </c>
      <c r="BF1135" s="3" t="str">
        <f t="shared" si="703"/>
        <v>No</v>
      </c>
      <c r="BG1135" t="s">
        <v>6645</v>
      </c>
      <c r="BH1135" s="3" t="str">
        <f t="shared" si="704"/>
        <v>542588 US HWY 1</v>
      </c>
      <c r="BI1135" s="3" t="str">
        <f t="shared" si="705"/>
        <v>Callahan</v>
      </c>
      <c r="BJ1135" s="3" t="str">
        <f t="shared" si="706"/>
        <v>Florida</v>
      </c>
      <c r="BK1135" s="3">
        <f t="shared" si="707"/>
        <v>32011</v>
      </c>
      <c r="BL1135" s="3" t="str">
        <f t="shared" si="708"/>
        <v>542588 US HWY 1 CALLAHAN FL 32011</v>
      </c>
      <c r="BM1135" s="3" t="str">
        <f t="shared" si="709"/>
        <v/>
      </c>
      <c r="BN1135" s="3" t="str">
        <f t="shared" si="710"/>
        <v>Pass</v>
      </c>
      <c r="BO1135" s="3" t="str">
        <f t="shared" si="711"/>
        <v>No</v>
      </c>
      <c r="BP1135" s="3" t="str">
        <f t="shared" si="712"/>
        <v>FV&lt;$10K</v>
      </c>
      <c r="BQ1135" t="s">
        <v>6650</v>
      </c>
      <c r="BR1135" s="3" t="str">
        <f t="shared" si="713"/>
        <v>No, &lt; $20K Lien</v>
      </c>
      <c r="BS1135" s="3" t="str">
        <f t="shared" si="714"/>
        <v>No, Lien &lt; $20K</v>
      </c>
      <c r="BT1135" t="s">
        <v>6650</v>
      </c>
      <c r="BU1135" s="3" t="str">
        <f t="shared" si="715"/>
        <v>No</v>
      </c>
      <c r="BV1135" s="3" t="str">
        <f t="shared" si="716"/>
        <v>No</v>
      </c>
      <c r="BW1135" s="3">
        <f t="shared" si="717"/>
        <v>1</v>
      </c>
      <c r="BX1135" s="3" t="str">
        <f t="shared" si="718"/>
        <v>No</v>
      </c>
      <c r="BY1135" s="3">
        <f t="shared" si="719"/>
        <v>169617</v>
      </c>
      <c r="BZ1135">
        <v>1</v>
      </c>
      <c r="CA1135" s="3">
        <f t="shared" si="720"/>
        <v>169617</v>
      </c>
      <c r="CC1135" s="3">
        <f t="shared" si="721"/>
        <v>0</v>
      </c>
      <c r="CD1135" s="3">
        <f t="shared" si="722"/>
        <v>0</v>
      </c>
      <c r="CE1135" s="3" t="str">
        <f t="shared" si="723"/>
        <v/>
      </c>
      <c r="CF1135" s="3" t="e">
        <f>HLOOKUP(CE1135,'Valuation Data'!$D$2:$K$5,4,FALSE)</f>
        <v>#N/A</v>
      </c>
      <c r="CG1135" s="3">
        <f t="shared" si="724"/>
        <v>169617</v>
      </c>
      <c r="CH1135" s="3" t="str">
        <f t="shared" si="725"/>
        <v>No</v>
      </c>
      <c r="CI1135" s="3" t="str">
        <f>VLOOKUP(R1135,'Use Codes &amp; County Type'!A:D,4,FALSE)</f>
        <v>C</v>
      </c>
      <c r="CJ1135" s="3" t="str">
        <f t="shared" si="726"/>
        <v>No</v>
      </c>
      <c r="CK1135" s="3" t="str">
        <f t="shared" si="727"/>
        <v>No</v>
      </c>
      <c r="CL1135" s="3">
        <f t="shared" si="728"/>
        <v>0.3</v>
      </c>
      <c r="CM1135" s="3">
        <f t="shared" si="729"/>
        <v>50885.1</v>
      </c>
      <c r="CN1135" s="3">
        <f t="shared" si="730"/>
        <v>14045.3</v>
      </c>
      <c r="CO1135" s="3">
        <f t="shared" si="731"/>
        <v>36839.800000000003</v>
      </c>
      <c r="CP1135" s="3">
        <f t="shared" si="732"/>
        <v>8.2805968741340788E-2</v>
      </c>
      <c r="CR1135" s="3" t="str">
        <f t="shared" si="733"/>
        <v>No</v>
      </c>
      <c r="CV1135" s="3" t="str">
        <f t="shared" si="734"/>
        <v>*Bid</v>
      </c>
      <c r="CW1135" s="3">
        <f t="shared" si="735"/>
        <v>1134</v>
      </c>
      <c r="CX1135" s="3">
        <f t="shared" si="736"/>
        <v>2809.06</v>
      </c>
      <c r="CY1135" s="3" t="str">
        <f t="shared" si="737"/>
        <v>Ok</v>
      </c>
      <c r="CZ1135">
        <v>0</v>
      </c>
      <c r="DA1135">
        <v>0</v>
      </c>
    </row>
    <row r="1136" spans="1:105" x14ac:dyDescent="0.25">
      <c r="A1136">
        <v>1135</v>
      </c>
      <c r="B1136" t="s">
        <v>3</v>
      </c>
      <c r="C1136" t="s">
        <v>1244</v>
      </c>
      <c r="D1136">
        <v>592.30999999999995</v>
      </c>
      <c r="E1136">
        <v>2017</v>
      </c>
      <c r="F1136">
        <v>592.30999999999995</v>
      </c>
      <c r="G1136">
        <v>592.30999999999995</v>
      </c>
      <c r="H1136" s="3">
        <f t="shared" si="697"/>
        <v>0</v>
      </c>
      <c r="I1136">
        <v>45056</v>
      </c>
      <c r="J1136" t="s">
        <v>2735</v>
      </c>
      <c r="K1136" t="s">
        <v>2738</v>
      </c>
      <c r="L1136">
        <v>32011</v>
      </c>
      <c r="M1136" t="s">
        <v>3572</v>
      </c>
      <c r="N1136" t="s">
        <v>4759</v>
      </c>
      <c r="O1136">
        <v>-81.834468660463699</v>
      </c>
      <c r="P1136">
        <v>30.569164673403101</v>
      </c>
      <c r="Q1136" t="s">
        <v>4973</v>
      </c>
      <c r="R1136">
        <v>2</v>
      </c>
      <c r="S1136" t="s">
        <v>6535</v>
      </c>
      <c r="T1136">
        <v>1006</v>
      </c>
      <c r="U1136" t="s">
        <v>6578</v>
      </c>
      <c r="V1136">
        <v>2017</v>
      </c>
      <c r="W1136">
        <v>34222</v>
      </c>
      <c r="X1136">
        <v>2017</v>
      </c>
      <c r="Y1136">
        <v>34222</v>
      </c>
      <c r="Z1136">
        <v>518.09</v>
      </c>
      <c r="AA1136" s="3">
        <f t="shared" si="698"/>
        <v>0.87469399469872211</v>
      </c>
      <c r="AB1136" t="s">
        <v>6616</v>
      </c>
      <c r="AC1136" t="s">
        <v>6616</v>
      </c>
      <c r="AD1136" t="s">
        <v>6616</v>
      </c>
      <c r="AE1136" t="s">
        <v>6616</v>
      </c>
      <c r="AF1136" t="s">
        <v>6616</v>
      </c>
      <c r="AG1136" t="s">
        <v>6616</v>
      </c>
      <c r="AH1136" t="s">
        <v>6616</v>
      </c>
      <c r="AI1136" t="s">
        <v>6618</v>
      </c>
      <c r="AJ1136" t="s">
        <v>6618</v>
      </c>
      <c r="AK1136" t="s">
        <v>6618</v>
      </c>
      <c r="AL1136" t="s">
        <v>6618</v>
      </c>
      <c r="AM1136" t="s">
        <v>6618</v>
      </c>
      <c r="AN1136" t="s">
        <v>6618</v>
      </c>
      <c r="AO1136" t="s">
        <v>6618</v>
      </c>
      <c r="AP1136" s="3" t="str">
        <f t="shared" si="699"/>
        <v>No</v>
      </c>
      <c r="AQ1136" s="3" t="str">
        <f t="shared" si="700"/>
        <v>No</v>
      </c>
      <c r="AR1136" s="3" t="str">
        <f t="shared" si="701"/>
        <v>No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2</v>
      </c>
      <c r="AY1136" t="s">
        <v>6636</v>
      </c>
      <c r="AZ1136" t="s">
        <v>6637</v>
      </c>
      <c r="BA1136">
        <v>1</v>
      </c>
      <c r="BB1136" t="s">
        <v>6616</v>
      </c>
      <c r="BC1136" t="s">
        <v>6616</v>
      </c>
      <c r="BD1136" s="4" t="str">
        <f t="shared" si="702"/>
        <v>No</v>
      </c>
      <c r="BE1136" t="s">
        <v>6640</v>
      </c>
      <c r="BF1136" s="3" t="str">
        <f t="shared" si="703"/>
        <v>No</v>
      </c>
      <c r="BG1136" t="s">
        <v>6645</v>
      </c>
      <c r="BH1136" s="3" t="str">
        <f t="shared" si="704"/>
        <v>45056 RHODEN LN</v>
      </c>
      <c r="BI1136" s="3" t="str">
        <f t="shared" si="705"/>
        <v>Callahan</v>
      </c>
      <c r="BJ1136" s="3" t="str">
        <f t="shared" si="706"/>
        <v>Florida</v>
      </c>
      <c r="BK1136" s="3">
        <f t="shared" si="707"/>
        <v>32011</v>
      </c>
      <c r="BL1136" s="3" t="str">
        <f t="shared" si="708"/>
        <v>45056 RHODEN LN CALLAHAN FL 32011</v>
      </c>
      <c r="BM1136" s="3" t="str">
        <f t="shared" si="709"/>
        <v/>
      </c>
      <c r="BN1136" s="3" t="str">
        <f t="shared" si="710"/>
        <v>Pass</v>
      </c>
      <c r="BO1136" s="3" t="str">
        <f t="shared" si="711"/>
        <v>No</v>
      </c>
      <c r="BP1136" s="3" t="str">
        <f t="shared" si="712"/>
        <v>FV&lt;$10K</v>
      </c>
      <c r="BQ1136" t="s">
        <v>6650</v>
      </c>
      <c r="BR1136" s="3" t="str">
        <f t="shared" si="713"/>
        <v>No, &lt; $20K Lien</v>
      </c>
      <c r="BS1136" s="3" t="str">
        <f t="shared" si="714"/>
        <v>No, Lien &lt; $20K</v>
      </c>
      <c r="BT1136" t="s">
        <v>6650</v>
      </c>
      <c r="BU1136" s="3" t="str">
        <f t="shared" si="715"/>
        <v>No</v>
      </c>
      <c r="BV1136" s="3" t="str">
        <f t="shared" si="716"/>
        <v>No</v>
      </c>
      <c r="BW1136" s="3">
        <f t="shared" si="717"/>
        <v>1</v>
      </c>
      <c r="BX1136" s="3" t="str">
        <f t="shared" si="718"/>
        <v>No</v>
      </c>
      <c r="BY1136" s="3">
        <f t="shared" si="719"/>
        <v>34222</v>
      </c>
      <c r="BZ1136">
        <v>1</v>
      </c>
      <c r="CA1136" s="3">
        <f t="shared" si="720"/>
        <v>34222</v>
      </c>
      <c r="CC1136" s="3">
        <f t="shared" si="721"/>
        <v>0</v>
      </c>
      <c r="CD1136" s="3">
        <f t="shared" si="722"/>
        <v>0</v>
      </c>
      <c r="CE1136" s="3" t="str">
        <f t="shared" si="723"/>
        <v/>
      </c>
      <c r="CF1136" s="3" t="e">
        <f>HLOOKUP(CE1136,'Valuation Data'!$D$2:$K$5,4,FALSE)</f>
        <v>#N/A</v>
      </c>
      <c r="CG1136" s="3">
        <f t="shared" si="724"/>
        <v>34222</v>
      </c>
      <c r="CH1136" s="3" t="str">
        <f t="shared" si="725"/>
        <v>No</v>
      </c>
      <c r="CI1136" s="3" t="str">
        <f>VLOOKUP(R1136,'Use Codes &amp; County Type'!A:D,4,FALSE)</f>
        <v>R</v>
      </c>
      <c r="CJ1136" s="3" t="str">
        <f t="shared" si="726"/>
        <v>No</v>
      </c>
      <c r="CK1136" s="3" t="str">
        <f t="shared" si="727"/>
        <v>No</v>
      </c>
      <c r="CL1136" s="3">
        <f t="shared" si="728"/>
        <v>0.35</v>
      </c>
      <c r="CM1136" s="3">
        <f t="shared" si="729"/>
        <v>11977.699999999999</v>
      </c>
      <c r="CN1136" s="3">
        <f t="shared" si="730"/>
        <v>2961.5499999999997</v>
      </c>
      <c r="CO1136" s="3">
        <f t="shared" si="731"/>
        <v>9016.15</v>
      </c>
      <c r="CP1136" s="3">
        <f t="shared" si="732"/>
        <v>8.6539360645198987E-2</v>
      </c>
      <c r="CR1136" s="3" t="str">
        <f t="shared" si="733"/>
        <v>No</v>
      </c>
      <c r="CV1136" s="3" t="str">
        <f t="shared" si="734"/>
        <v>*Bid</v>
      </c>
      <c r="CW1136" s="3">
        <f t="shared" si="735"/>
        <v>1135</v>
      </c>
      <c r="CX1136" s="3">
        <f t="shared" si="736"/>
        <v>592.30999999999995</v>
      </c>
      <c r="CY1136" s="3" t="str">
        <f t="shared" si="737"/>
        <v>Ok</v>
      </c>
      <c r="CZ1136">
        <v>0</v>
      </c>
      <c r="DA1136">
        <v>0</v>
      </c>
    </row>
    <row r="1137" spans="1:105" x14ac:dyDescent="0.25">
      <c r="A1137">
        <v>1136</v>
      </c>
      <c r="B1137" t="s">
        <v>3</v>
      </c>
      <c r="C1137" t="s">
        <v>1245</v>
      </c>
      <c r="D1137">
        <v>2619.89</v>
      </c>
      <c r="E1137">
        <v>2017</v>
      </c>
      <c r="F1137">
        <v>2619.89</v>
      </c>
      <c r="G1137">
        <v>2619.89</v>
      </c>
      <c r="H1137" s="3">
        <f t="shared" si="697"/>
        <v>0</v>
      </c>
      <c r="I1137">
        <v>542616</v>
      </c>
      <c r="J1137" t="s">
        <v>2735</v>
      </c>
      <c r="K1137" t="s">
        <v>2738</v>
      </c>
      <c r="L1137">
        <v>32011</v>
      </c>
      <c r="M1137" t="s">
        <v>3573</v>
      </c>
      <c r="N1137" t="s">
        <v>4759</v>
      </c>
      <c r="O1137">
        <v>-81.834203085801803</v>
      </c>
      <c r="P1137">
        <v>30.570284337696801</v>
      </c>
      <c r="Q1137" t="s">
        <v>5587</v>
      </c>
      <c r="R1137">
        <v>14</v>
      </c>
      <c r="S1137" t="s">
        <v>6555</v>
      </c>
      <c r="T1137">
        <v>2006</v>
      </c>
      <c r="U1137" t="s">
        <v>6592</v>
      </c>
      <c r="V1137">
        <v>2017</v>
      </c>
      <c r="W1137">
        <v>158061</v>
      </c>
      <c r="X1137">
        <v>2017</v>
      </c>
      <c r="Y1137">
        <v>158061</v>
      </c>
      <c r="Z1137">
        <v>2392.87</v>
      </c>
      <c r="AA1137" s="3">
        <f t="shared" si="698"/>
        <v>0.91334750695639888</v>
      </c>
      <c r="AD1137" t="s">
        <v>6616</v>
      </c>
      <c r="AF1137" t="s">
        <v>6616</v>
      </c>
      <c r="AG1137" t="s">
        <v>6616</v>
      </c>
      <c r="AI1137" t="s">
        <v>6618</v>
      </c>
      <c r="AJ1137" t="s">
        <v>6618</v>
      </c>
      <c r="AK1137" t="s">
        <v>6618</v>
      </c>
      <c r="AL1137" t="s">
        <v>6618</v>
      </c>
      <c r="AM1137" t="s">
        <v>6618</v>
      </c>
      <c r="AN1137" t="s">
        <v>6618</v>
      </c>
      <c r="AO1137">
        <v>0</v>
      </c>
      <c r="AP1137" s="3" t="str">
        <f t="shared" si="699"/>
        <v>No</v>
      </c>
      <c r="AQ1137" s="3" t="str">
        <f t="shared" si="700"/>
        <v>No</v>
      </c>
      <c r="AR1137" s="3" t="str">
        <f t="shared" si="701"/>
        <v>No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5</v>
      </c>
      <c r="AY1137" t="s">
        <v>6636</v>
      </c>
      <c r="AZ1137" t="s">
        <v>6638</v>
      </c>
      <c r="BA1137">
        <v>1</v>
      </c>
      <c r="BB1137" t="s">
        <v>6616</v>
      </c>
      <c r="BC1137" t="s">
        <v>6617</v>
      </c>
      <c r="BD1137" s="4" t="str">
        <f t="shared" si="702"/>
        <v>No</v>
      </c>
      <c r="BE1137" t="s">
        <v>6640</v>
      </c>
      <c r="BF1137" s="3" t="str">
        <f t="shared" si="703"/>
        <v>No</v>
      </c>
      <c r="BG1137" t="s">
        <v>6645</v>
      </c>
      <c r="BH1137" s="3" t="str">
        <f t="shared" si="704"/>
        <v>542616 US HWY 1</v>
      </c>
      <c r="BI1137" s="3" t="str">
        <f t="shared" si="705"/>
        <v>Callahan</v>
      </c>
      <c r="BJ1137" s="3" t="str">
        <f t="shared" si="706"/>
        <v>Florida</v>
      </c>
      <c r="BK1137" s="3">
        <f t="shared" si="707"/>
        <v>32011</v>
      </c>
      <c r="BL1137" s="3" t="str">
        <f t="shared" si="708"/>
        <v>542616 US HWY 1 CALLAHAN FL 32011</v>
      </c>
      <c r="BM1137" s="3" t="str">
        <f t="shared" si="709"/>
        <v/>
      </c>
      <c r="BN1137" s="3" t="str">
        <f t="shared" si="710"/>
        <v>Pass</v>
      </c>
      <c r="BO1137" s="3" t="str">
        <f t="shared" si="711"/>
        <v>Yes</v>
      </c>
      <c r="BP1137" s="3" t="str">
        <f t="shared" si="712"/>
        <v>FV&lt;$10K</v>
      </c>
      <c r="BQ1137" t="s">
        <v>6650</v>
      </c>
      <c r="BR1137" s="3" t="str">
        <f t="shared" si="713"/>
        <v>No, &lt; $20K Lien</v>
      </c>
      <c r="BS1137" s="3" t="str">
        <f t="shared" si="714"/>
        <v>No, Lien &lt; $20K</v>
      </c>
      <c r="BT1137" t="s">
        <v>6650</v>
      </c>
      <c r="BU1137" s="3" t="str">
        <f t="shared" si="715"/>
        <v>No</v>
      </c>
      <c r="BV1137" s="3" t="str">
        <f t="shared" si="716"/>
        <v>No</v>
      </c>
      <c r="BW1137" s="3">
        <f t="shared" si="717"/>
        <v>1</v>
      </c>
      <c r="BX1137" s="3" t="str">
        <f t="shared" si="718"/>
        <v>No</v>
      </c>
      <c r="BY1137" s="3">
        <f t="shared" si="719"/>
        <v>158061</v>
      </c>
      <c r="BZ1137">
        <v>1</v>
      </c>
      <c r="CA1137" s="3">
        <f t="shared" si="720"/>
        <v>158061</v>
      </c>
      <c r="CC1137" s="3">
        <f t="shared" si="721"/>
        <v>0</v>
      </c>
      <c r="CD1137" s="3">
        <f t="shared" si="722"/>
        <v>0</v>
      </c>
      <c r="CE1137" s="3" t="str">
        <f t="shared" si="723"/>
        <v/>
      </c>
      <c r="CF1137" s="3" t="e">
        <f>HLOOKUP(CE1137,'Valuation Data'!$D$2:$K$5,4,FALSE)</f>
        <v>#N/A</v>
      </c>
      <c r="CG1137" s="3">
        <f t="shared" si="724"/>
        <v>158061</v>
      </c>
      <c r="CH1137" s="3" t="str">
        <f t="shared" si="725"/>
        <v>No</v>
      </c>
      <c r="CI1137" s="3" t="str">
        <f>VLOOKUP(R1137,'Use Codes &amp; County Type'!A:D,4,FALSE)</f>
        <v>C</v>
      </c>
      <c r="CJ1137" s="3" t="str">
        <f t="shared" si="726"/>
        <v>No</v>
      </c>
      <c r="CK1137" s="3" t="str">
        <f t="shared" si="727"/>
        <v>No</v>
      </c>
      <c r="CL1137" s="3">
        <f t="shared" si="728"/>
        <v>0.3</v>
      </c>
      <c r="CM1137" s="3">
        <f t="shared" si="729"/>
        <v>47418.299999999996</v>
      </c>
      <c r="CN1137" s="3">
        <f t="shared" si="730"/>
        <v>13099.449999999999</v>
      </c>
      <c r="CO1137" s="3">
        <f t="shared" si="731"/>
        <v>34318.85</v>
      </c>
      <c r="CP1137" s="3">
        <f t="shared" si="732"/>
        <v>8.2875914994843758E-2</v>
      </c>
      <c r="CR1137" s="3" t="str">
        <f t="shared" si="733"/>
        <v>No</v>
      </c>
      <c r="CV1137" s="3" t="str">
        <f t="shared" si="734"/>
        <v>*Bid</v>
      </c>
      <c r="CW1137" s="3">
        <f t="shared" si="735"/>
        <v>1136</v>
      </c>
      <c r="CX1137" s="3">
        <f t="shared" si="736"/>
        <v>2619.89</v>
      </c>
      <c r="CY1137" s="3" t="str">
        <f t="shared" si="737"/>
        <v>Ok</v>
      </c>
      <c r="CZ1137">
        <v>0</v>
      </c>
      <c r="DA1137">
        <v>0</v>
      </c>
    </row>
    <row r="1138" spans="1:105" x14ac:dyDescent="0.25">
      <c r="A1138">
        <v>1137</v>
      </c>
      <c r="B1138" t="s">
        <v>3</v>
      </c>
      <c r="C1138" t="s">
        <v>1246</v>
      </c>
      <c r="D1138">
        <v>564.76</v>
      </c>
      <c r="E1138">
        <v>2017</v>
      </c>
      <c r="F1138">
        <v>564.76</v>
      </c>
      <c r="G1138">
        <v>564.76</v>
      </c>
      <c r="H1138" s="3">
        <f t="shared" si="697"/>
        <v>0</v>
      </c>
      <c r="I1138">
        <v>45168</v>
      </c>
      <c r="J1138" t="s">
        <v>2735</v>
      </c>
      <c r="K1138" t="s">
        <v>2738</v>
      </c>
      <c r="L1138">
        <v>32011</v>
      </c>
      <c r="M1138" t="s">
        <v>3574</v>
      </c>
      <c r="N1138" t="s">
        <v>4759</v>
      </c>
      <c r="O1138">
        <v>-81.828707478284102</v>
      </c>
      <c r="P1138">
        <v>30.568946118605499</v>
      </c>
      <c r="Q1138" t="s">
        <v>5588</v>
      </c>
      <c r="R1138">
        <v>1</v>
      </c>
      <c r="S1138" t="s">
        <v>6539</v>
      </c>
      <c r="T1138">
        <v>1001</v>
      </c>
      <c r="U1138" t="s">
        <v>6582</v>
      </c>
      <c r="V1138">
        <v>2017</v>
      </c>
      <c r="W1138">
        <v>54849</v>
      </c>
      <c r="X1138">
        <v>2017</v>
      </c>
      <c r="Y1138">
        <v>68770</v>
      </c>
      <c r="Z1138">
        <v>492.61</v>
      </c>
      <c r="AA1138" s="3">
        <f t="shared" si="698"/>
        <v>0.87224661803243864</v>
      </c>
      <c r="AB1138" t="s">
        <v>6616</v>
      </c>
      <c r="AC1138" t="s">
        <v>6616</v>
      </c>
      <c r="AD1138" t="s">
        <v>6616</v>
      </c>
      <c r="AE1138" t="s">
        <v>6616</v>
      </c>
      <c r="AF1138" t="s">
        <v>6616</v>
      </c>
      <c r="AG1138" t="s">
        <v>6616</v>
      </c>
      <c r="AH1138" t="s">
        <v>6616</v>
      </c>
      <c r="AI1138" t="s">
        <v>6618</v>
      </c>
      <c r="AJ1138" t="s">
        <v>6618</v>
      </c>
      <c r="AK1138" t="s">
        <v>6618</v>
      </c>
      <c r="AL1138" t="s">
        <v>6618</v>
      </c>
      <c r="AM1138" t="s">
        <v>6618</v>
      </c>
      <c r="AN1138" t="s">
        <v>6618</v>
      </c>
      <c r="AO1138" t="s">
        <v>6618</v>
      </c>
      <c r="AP1138" s="3" t="str">
        <f t="shared" si="699"/>
        <v>No</v>
      </c>
      <c r="AQ1138" s="3" t="str">
        <f t="shared" si="700"/>
        <v>No</v>
      </c>
      <c r="AR1138" s="3" t="str">
        <f t="shared" si="701"/>
        <v>No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 t="s">
        <v>6634</v>
      </c>
      <c r="AZ1138" t="s">
        <v>6638</v>
      </c>
      <c r="BA1138">
        <v>1</v>
      </c>
      <c r="BB1138" t="s">
        <v>6617</v>
      </c>
      <c r="BC1138" t="s">
        <v>6616</v>
      </c>
      <c r="BD1138" s="4" t="str">
        <f t="shared" si="702"/>
        <v>No</v>
      </c>
      <c r="BE1138" t="s">
        <v>6640</v>
      </c>
      <c r="BF1138" s="3" t="str">
        <f t="shared" si="703"/>
        <v>No</v>
      </c>
      <c r="BG1138" t="s">
        <v>6645</v>
      </c>
      <c r="BH1138" s="3" t="str">
        <f t="shared" si="704"/>
        <v>45168 PAGE ST</v>
      </c>
      <c r="BI1138" s="3" t="str">
        <f t="shared" si="705"/>
        <v>Callahan</v>
      </c>
      <c r="BJ1138" s="3" t="str">
        <f t="shared" si="706"/>
        <v>Florida</v>
      </c>
      <c r="BK1138" s="3">
        <f t="shared" si="707"/>
        <v>32011</v>
      </c>
      <c r="BL1138" s="3" t="str">
        <f t="shared" si="708"/>
        <v>45168 PAGE ST CALLAHAN FL 32011</v>
      </c>
      <c r="BM1138" s="3" t="str">
        <f t="shared" si="709"/>
        <v/>
      </c>
      <c r="BN1138" s="3" t="str">
        <f t="shared" si="710"/>
        <v>Pass</v>
      </c>
      <c r="BO1138" s="3" t="str">
        <f t="shared" si="711"/>
        <v>No</v>
      </c>
      <c r="BP1138" s="3" t="str">
        <f t="shared" si="712"/>
        <v>FV&lt;$10K</v>
      </c>
      <c r="BQ1138" t="s">
        <v>6650</v>
      </c>
      <c r="BR1138" s="3" t="str">
        <f t="shared" si="713"/>
        <v>No, &lt; $20K Lien</v>
      </c>
      <c r="BS1138" s="3" t="str">
        <f t="shared" si="714"/>
        <v>No, Lien &lt; $20K</v>
      </c>
      <c r="BT1138" t="s">
        <v>6650</v>
      </c>
      <c r="BU1138" s="3" t="str">
        <f t="shared" si="715"/>
        <v>No</v>
      </c>
      <c r="BV1138" s="3" t="str">
        <f t="shared" si="716"/>
        <v>No</v>
      </c>
      <c r="BW1138" s="3">
        <f t="shared" si="717"/>
        <v>1</v>
      </c>
      <c r="BX1138" s="3" t="str">
        <f t="shared" si="718"/>
        <v>No</v>
      </c>
      <c r="BY1138" s="3">
        <f t="shared" si="719"/>
        <v>54849</v>
      </c>
      <c r="BZ1138">
        <v>1</v>
      </c>
      <c r="CA1138" s="3">
        <f t="shared" si="720"/>
        <v>54849</v>
      </c>
      <c r="CC1138" s="3">
        <f t="shared" si="721"/>
        <v>0</v>
      </c>
      <c r="CD1138" s="3">
        <f t="shared" si="722"/>
        <v>0</v>
      </c>
      <c r="CE1138" s="3" t="str">
        <f t="shared" si="723"/>
        <v/>
      </c>
      <c r="CF1138" s="3" t="e">
        <f>HLOOKUP(CE1138,'Valuation Data'!$D$2:$K$5,4,FALSE)</f>
        <v>#N/A</v>
      </c>
      <c r="CG1138" s="3">
        <f t="shared" si="724"/>
        <v>54849</v>
      </c>
      <c r="CH1138" s="3" t="str">
        <f t="shared" si="725"/>
        <v>No</v>
      </c>
      <c r="CI1138" s="3" t="str">
        <f>VLOOKUP(R1138,'Use Codes &amp; County Type'!A:D,4,FALSE)</f>
        <v>S</v>
      </c>
      <c r="CJ1138" s="3" t="str">
        <f t="shared" si="726"/>
        <v>No</v>
      </c>
      <c r="CK1138" s="3" t="str">
        <f t="shared" si="727"/>
        <v>Yes</v>
      </c>
      <c r="CL1138" s="3">
        <f t="shared" si="728"/>
        <v>0.67</v>
      </c>
      <c r="CM1138" s="3">
        <f t="shared" si="729"/>
        <v>36748.83</v>
      </c>
      <c r="CN1138" s="3">
        <f t="shared" si="730"/>
        <v>2823.8</v>
      </c>
      <c r="CO1138" s="3">
        <f t="shared" si="731"/>
        <v>33925.03</v>
      </c>
      <c r="CP1138" s="3">
        <f t="shared" si="732"/>
        <v>5.1483162865321161E-2</v>
      </c>
      <c r="CR1138" s="3" t="str">
        <f t="shared" si="733"/>
        <v>No</v>
      </c>
      <c r="CV1138" s="3" t="str">
        <f t="shared" si="734"/>
        <v>*Bid</v>
      </c>
      <c r="CW1138" s="3">
        <f t="shared" si="735"/>
        <v>1137</v>
      </c>
      <c r="CX1138" s="3">
        <f t="shared" si="736"/>
        <v>564.76</v>
      </c>
      <c r="CY1138" s="3" t="str">
        <f t="shared" si="737"/>
        <v>Ok</v>
      </c>
      <c r="CZ1138">
        <v>0</v>
      </c>
      <c r="DA1138">
        <v>0</v>
      </c>
    </row>
    <row r="1139" spans="1:105" x14ac:dyDescent="0.25">
      <c r="A1139">
        <v>1138</v>
      </c>
      <c r="B1139" t="s">
        <v>3</v>
      </c>
      <c r="C1139" t="s">
        <v>1247</v>
      </c>
      <c r="D1139">
        <v>195.72</v>
      </c>
      <c r="E1139">
        <v>2017</v>
      </c>
      <c r="F1139">
        <v>195.72</v>
      </c>
      <c r="G1139">
        <v>195.72</v>
      </c>
      <c r="H1139" s="3">
        <f t="shared" si="697"/>
        <v>0</v>
      </c>
      <c r="J1139" t="s">
        <v>2735</v>
      </c>
      <c r="K1139" t="s">
        <v>2738</v>
      </c>
      <c r="L1139">
        <v>32011</v>
      </c>
      <c r="M1139" t="s">
        <v>3575</v>
      </c>
      <c r="N1139" t="s">
        <v>4759</v>
      </c>
      <c r="O1139">
        <v>-81.828224633753706</v>
      </c>
      <c r="P1139">
        <v>30.569282865887899</v>
      </c>
      <c r="Q1139" t="s">
        <v>5589</v>
      </c>
      <c r="R1139">
        <v>0</v>
      </c>
      <c r="S1139" t="s">
        <v>6538</v>
      </c>
      <c r="T1139">
        <v>8001</v>
      </c>
      <c r="U1139" t="s">
        <v>6581</v>
      </c>
      <c r="V1139">
        <v>2017</v>
      </c>
      <c r="W1139">
        <v>10000</v>
      </c>
      <c r="X1139">
        <v>2017</v>
      </c>
      <c r="Y1139">
        <v>10000</v>
      </c>
      <c r="Z1139">
        <v>151.38</v>
      </c>
      <c r="AA1139" s="3">
        <f t="shared" si="698"/>
        <v>0.77345187001839355</v>
      </c>
      <c r="AB1139" t="s">
        <v>6616</v>
      </c>
      <c r="AC1139" t="s">
        <v>6617</v>
      </c>
      <c r="AD1139" t="s">
        <v>6616</v>
      </c>
      <c r="AE1139" t="s">
        <v>6616</v>
      </c>
      <c r="AF1139" t="s">
        <v>6616</v>
      </c>
      <c r="AG1139" t="s">
        <v>6616</v>
      </c>
      <c r="AH1139" t="s">
        <v>6616</v>
      </c>
      <c r="AI1139" t="s">
        <v>6619</v>
      </c>
      <c r="AJ1139" t="s">
        <v>6618</v>
      </c>
      <c r="AK1139" t="s">
        <v>6618</v>
      </c>
      <c r="AL1139" t="s">
        <v>6619</v>
      </c>
      <c r="AM1139" t="s">
        <v>6618</v>
      </c>
      <c r="AN1139" t="s">
        <v>6618</v>
      </c>
      <c r="AO1139" t="s">
        <v>6618</v>
      </c>
      <c r="AP1139" s="3" t="str">
        <f t="shared" si="699"/>
        <v>Yes</v>
      </c>
      <c r="AQ1139" s="3" t="str">
        <f t="shared" si="700"/>
        <v>Yes</v>
      </c>
      <c r="AR1139" s="3" t="str">
        <f t="shared" si="701"/>
        <v>Yes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 t="s">
        <v>6634</v>
      </c>
      <c r="AZ1139" t="s">
        <v>6638</v>
      </c>
      <c r="BA1139">
        <v>7</v>
      </c>
      <c r="BB1139" t="s">
        <v>6616</v>
      </c>
      <c r="BC1139" t="s">
        <v>6616</v>
      </c>
      <c r="BD1139" s="4" t="str">
        <f t="shared" si="702"/>
        <v>No</v>
      </c>
      <c r="BE1139" t="s">
        <v>6640</v>
      </c>
      <c r="BF1139" s="3" t="str">
        <f t="shared" si="703"/>
        <v>No</v>
      </c>
      <c r="BG1139" t="s">
        <v>6645</v>
      </c>
      <c r="BH1139" s="3" t="str">
        <f t="shared" si="704"/>
        <v>DIXIE AV</v>
      </c>
      <c r="BI1139" s="3" t="str">
        <f t="shared" si="705"/>
        <v>Callahan</v>
      </c>
      <c r="BJ1139" s="3" t="str">
        <f t="shared" si="706"/>
        <v>Florida</v>
      </c>
      <c r="BK1139" s="3">
        <f t="shared" si="707"/>
        <v>32011</v>
      </c>
      <c r="BL1139" s="3" t="str">
        <f t="shared" si="708"/>
        <v>DIXIE AV CALLAHAN FL 32011</v>
      </c>
      <c r="BM1139" s="3" t="str">
        <f t="shared" si="709"/>
        <v/>
      </c>
      <c r="BN1139" s="3" t="str">
        <f t="shared" si="710"/>
        <v>Pass</v>
      </c>
      <c r="BO1139" s="3" t="str">
        <f t="shared" si="711"/>
        <v>No</v>
      </c>
      <c r="BP1139" s="3" t="str">
        <f t="shared" si="712"/>
        <v>FV&lt;$10K</v>
      </c>
      <c r="BQ1139" t="s">
        <v>6650</v>
      </c>
      <c r="BR1139" s="3" t="str">
        <f t="shared" si="713"/>
        <v>No, &lt; $20K Lien</v>
      </c>
      <c r="BS1139" s="3" t="str">
        <f t="shared" si="714"/>
        <v>No, Lien &lt; $20K</v>
      </c>
      <c r="BT1139" t="s">
        <v>6650</v>
      </c>
      <c r="BU1139" s="3" t="str">
        <f t="shared" si="715"/>
        <v>Yes</v>
      </c>
      <c r="BV1139" s="3" t="str">
        <f t="shared" si="716"/>
        <v>No</v>
      </c>
      <c r="BW1139" s="3">
        <f t="shared" si="717"/>
        <v>7</v>
      </c>
      <c r="BX1139" s="3" t="str">
        <f t="shared" si="718"/>
        <v>No</v>
      </c>
      <c r="BY1139" s="3">
        <f t="shared" si="719"/>
        <v>10000</v>
      </c>
      <c r="BZ1139">
        <v>1</v>
      </c>
      <c r="CA1139" s="3">
        <f t="shared" si="720"/>
        <v>10000</v>
      </c>
      <c r="CC1139" s="3">
        <f t="shared" si="721"/>
        <v>0</v>
      </c>
      <c r="CD1139" s="3">
        <f t="shared" si="722"/>
        <v>0</v>
      </c>
      <c r="CE1139" s="3" t="str">
        <f t="shared" si="723"/>
        <v/>
      </c>
      <c r="CF1139" s="3" t="e">
        <f>HLOOKUP(CE1139,'Valuation Data'!$D$2:$K$5,4,FALSE)</f>
        <v>#N/A</v>
      </c>
      <c r="CG1139" s="3">
        <f t="shared" si="724"/>
        <v>10000</v>
      </c>
      <c r="CH1139" s="3" t="str">
        <f t="shared" si="725"/>
        <v>No</v>
      </c>
      <c r="CI1139" s="3" t="str">
        <f>VLOOKUP(R1139,'Use Codes &amp; County Type'!A:D,4,FALSE)</f>
        <v>V</v>
      </c>
      <c r="CJ1139" s="3" t="str">
        <f t="shared" si="726"/>
        <v>Yes</v>
      </c>
      <c r="CK1139" s="3" t="str">
        <f t="shared" si="727"/>
        <v>No</v>
      </c>
      <c r="CL1139" s="3">
        <f t="shared" si="728"/>
        <v>0</v>
      </c>
      <c r="CM1139" s="3">
        <f t="shared" si="729"/>
        <v>0</v>
      </c>
      <c r="CN1139" s="3">
        <f t="shared" si="730"/>
        <v>2152.92</v>
      </c>
      <c r="CO1139" s="3">
        <f t="shared" si="731"/>
        <v>-2152.92</v>
      </c>
      <c r="CP1139" s="3">
        <f t="shared" si="732"/>
        <v>0.21529200000000001</v>
      </c>
      <c r="CR1139" s="3" t="str">
        <f t="shared" si="733"/>
        <v>No</v>
      </c>
      <c r="CV1139" s="3" t="str">
        <f t="shared" si="734"/>
        <v>County Held Lien</v>
      </c>
      <c r="CW1139" s="3">
        <f t="shared" si="735"/>
        <v>1138</v>
      </c>
      <c r="CX1139" s="3">
        <f t="shared" si="736"/>
        <v>195.72</v>
      </c>
      <c r="CY1139" s="3" t="str">
        <f t="shared" si="737"/>
        <v>Ok</v>
      </c>
      <c r="CZ1139">
        <v>0</v>
      </c>
      <c r="DA1139">
        <v>0</v>
      </c>
    </row>
    <row r="1140" spans="1:105" x14ac:dyDescent="0.25">
      <c r="A1140">
        <v>1139</v>
      </c>
      <c r="B1140" t="s">
        <v>3</v>
      </c>
      <c r="C1140" t="s">
        <v>1248</v>
      </c>
      <c r="D1140">
        <v>346.93</v>
      </c>
      <c r="E1140">
        <v>2017</v>
      </c>
      <c r="F1140">
        <v>346.93</v>
      </c>
      <c r="G1140">
        <v>346.93</v>
      </c>
      <c r="H1140" s="3">
        <f t="shared" si="697"/>
        <v>0</v>
      </c>
      <c r="I1140">
        <v>45826</v>
      </c>
      <c r="J1140" t="s">
        <v>2735</v>
      </c>
      <c r="K1140" t="s">
        <v>2738</v>
      </c>
      <c r="L1140">
        <v>32011</v>
      </c>
      <c r="M1140" t="s">
        <v>3576</v>
      </c>
      <c r="N1140" t="s">
        <v>4759</v>
      </c>
      <c r="O1140">
        <v>-81.828613539918194</v>
      </c>
      <c r="P1140">
        <v>30.5695774934882</v>
      </c>
      <c r="Q1140" t="s">
        <v>5590</v>
      </c>
      <c r="R1140">
        <v>1</v>
      </c>
      <c r="S1140" t="s">
        <v>6539</v>
      </c>
      <c r="T1140">
        <v>1001</v>
      </c>
      <c r="U1140" t="s">
        <v>6582</v>
      </c>
      <c r="V1140">
        <v>2017</v>
      </c>
      <c r="W1140">
        <v>19234</v>
      </c>
      <c r="X1140">
        <v>2017</v>
      </c>
      <c r="Y1140">
        <v>19234</v>
      </c>
      <c r="Z1140">
        <v>291.19</v>
      </c>
      <c r="AA1140" s="3">
        <f t="shared" si="698"/>
        <v>0.83933358314357365</v>
      </c>
      <c r="AB1140" t="s">
        <v>6616</v>
      </c>
      <c r="AC1140" t="s">
        <v>6616</v>
      </c>
      <c r="AD1140" t="s">
        <v>6616</v>
      </c>
      <c r="AE1140" t="s">
        <v>6616</v>
      </c>
      <c r="AF1140" t="s">
        <v>6616</v>
      </c>
      <c r="AG1140" t="s">
        <v>6616</v>
      </c>
      <c r="AH1140" t="s">
        <v>6616</v>
      </c>
      <c r="AI1140" t="s">
        <v>6618</v>
      </c>
      <c r="AJ1140" t="s">
        <v>6618</v>
      </c>
      <c r="AK1140" t="s">
        <v>6618</v>
      </c>
      <c r="AL1140" t="s">
        <v>6618</v>
      </c>
      <c r="AM1140" t="s">
        <v>6618</v>
      </c>
      <c r="AN1140" t="s">
        <v>6618</v>
      </c>
      <c r="AO1140" t="s">
        <v>6618</v>
      </c>
      <c r="AP1140" s="3" t="str">
        <f t="shared" si="699"/>
        <v>No</v>
      </c>
      <c r="AQ1140" s="3" t="str">
        <f t="shared" si="700"/>
        <v>No</v>
      </c>
      <c r="AR1140" s="3" t="str">
        <f t="shared" si="701"/>
        <v>No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 t="s">
        <v>6634</v>
      </c>
      <c r="AZ1140" t="s">
        <v>6638</v>
      </c>
      <c r="BA1140">
        <v>1</v>
      </c>
      <c r="BB1140" t="s">
        <v>6616</v>
      </c>
      <c r="BC1140" t="s">
        <v>6616</v>
      </c>
      <c r="BD1140" s="4" t="str">
        <f t="shared" si="702"/>
        <v>No</v>
      </c>
      <c r="BE1140" t="s">
        <v>6640</v>
      </c>
      <c r="BF1140" s="3" t="str">
        <f t="shared" si="703"/>
        <v>No</v>
      </c>
      <c r="BG1140" t="s">
        <v>6645</v>
      </c>
      <c r="BH1140" s="3" t="str">
        <f t="shared" si="704"/>
        <v>45826 DIXIE AVE</v>
      </c>
      <c r="BI1140" s="3" t="str">
        <f t="shared" si="705"/>
        <v>Callahan</v>
      </c>
      <c r="BJ1140" s="3" t="str">
        <f t="shared" si="706"/>
        <v>Florida</v>
      </c>
      <c r="BK1140" s="3">
        <f t="shared" si="707"/>
        <v>32011</v>
      </c>
      <c r="BL1140" s="3" t="str">
        <f t="shared" si="708"/>
        <v>45826 DIXIE AVE CALLAHAN FL 32011</v>
      </c>
      <c r="BM1140" s="3" t="str">
        <f t="shared" si="709"/>
        <v/>
      </c>
      <c r="BN1140" s="3" t="str">
        <f t="shared" si="710"/>
        <v>Pass</v>
      </c>
      <c r="BO1140" s="3" t="str">
        <f t="shared" si="711"/>
        <v>No</v>
      </c>
      <c r="BP1140" s="3" t="str">
        <f t="shared" si="712"/>
        <v>FV&lt;$10K</v>
      </c>
      <c r="BQ1140" t="s">
        <v>6650</v>
      </c>
      <c r="BR1140" s="3" t="str">
        <f t="shared" si="713"/>
        <v>No, &lt; $20K Lien</v>
      </c>
      <c r="BS1140" s="3" t="str">
        <f t="shared" si="714"/>
        <v>No, Lien &lt; $20K</v>
      </c>
      <c r="BT1140" t="s">
        <v>6650</v>
      </c>
      <c r="BU1140" s="3" t="str">
        <f t="shared" si="715"/>
        <v>No</v>
      </c>
      <c r="BV1140" s="3" t="str">
        <f t="shared" si="716"/>
        <v>No</v>
      </c>
      <c r="BW1140" s="3">
        <f t="shared" si="717"/>
        <v>1</v>
      </c>
      <c r="BX1140" s="3" t="str">
        <f t="shared" si="718"/>
        <v>No</v>
      </c>
      <c r="BY1140" s="3">
        <f t="shared" si="719"/>
        <v>19234</v>
      </c>
      <c r="BZ1140">
        <v>1</v>
      </c>
      <c r="CA1140" s="3">
        <f t="shared" si="720"/>
        <v>19234</v>
      </c>
      <c r="CC1140" s="3">
        <f t="shared" si="721"/>
        <v>0</v>
      </c>
      <c r="CD1140" s="3">
        <f t="shared" si="722"/>
        <v>0</v>
      </c>
      <c r="CE1140" s="3" t="str">
        <f t="shared" si="723"/>
        <v/>
      </c>
      <c r="CF1140" s="3" t="e">
        <f>HLOOKUP(CE1140,'Valuation Data'!$D$2:$K$5,4,FALSE)</f>
        <v>#N/A</v>
      </c>
      <c r="CG1140" s="3">
        <f t="shared" si="724"/>
        <v>19234</v>
      </c>
      <c r="CH1140" s="3" t="str">
        <f t="shared" si="725"/>
        <v>No</v>
      </c>
      <c r="CI1140" s="3" t="str">
        <f>VLOOKUP(R1140,'Use Codes &amp; County Type'!A:D,4,FALSE)</f>
        <v>S</v>
      </c>
      <c r="CJ1140" s="3" t="str">
        <f t="shared" si="726"/>
        <v>No</v>
      </c>
      <c r="CK1140" s="3" t="str">
        <f t="shared" si="727"/>
        <v>No</v>
      </c>
      <c r="CL1140" s="3">
        <f t="shared" si="728"/>
        <v>0.35</v>
      </c>
      <c r="CM1140" s="3">
        <f t="shared" si="729"/>
        <v>6731.9</v>
      </c>
      <c r="CN1140" s="3">
        <f t="shared" si="730"/>
        <v>1734.65</v>
      </c>
      <c r="CO1140" s="3">
        <f t="shared" si="731"/>
        <v>4997.25</v>
      </c>
      <c r="CP1140" s="3">
        <f t="shared" si="732"/>
        <v>9.0186648643027972E-2</v>
      </c>
      <c r="CR1140" s="3" t="str">
        <f t="shared" si="733"/>
        <v>No</v>
      </c>
      <c r="CV1140" s="3" t="str">
        <f t="shared" si="734"/>
        <v>FMV&lt;$30K</v>
      </c>
      <c r="CW1140" s="3">
        <f t="shared" si="735"/>
        <v>1139</v>
      </c>
      <c r="CX1140" s="3">
        <f t="shared" si="736"/>
        <v>346.93</v>
      </c>
      <c r="CY1140" s="3" t="str">
        <f t="shared" si="737"/>
        <v>Ok</v>
      </c>
      <c r="CZ1140">
        <v>0</v>
      </c>
      <c r="DA1140">
        <v>0</v>
      </c>
    </row>
    <row r="1141" spans="1:105" x14ac:dyDescent="0.25">
      <c r="A1141">
        <v>1140</v>
      </c>
      <c r="B1141" t="s">
        <v>3</v>
      </c>
      <c r="C1141" t="s">
        <v>1249</v>
      </c>
      <c r="D1141">
        <v>195.72</v>
      </c>
      <c r="E1141">
        <v>2017</v>
      </c>
      <c r="F1141">
        <v>195.72</v>
      </c>
      <c r="G1141">
        <v>195.72</v>
      </c>
      <c r="H1141" s="3">
        <f t="shared" si="697"/>
        <v>0</v>
      </c>
      <c r="J1141" t="s">
        <v>2735</v>
      </c>
      <c r="K1141" t="s">
        <v>2738</v>
      </c>
      <c r="L1141">
        <v>32011</v>
      </c>
      <c r="M1141" t="s">
        <v>3545</v>
      </c>
      <c r="N1141" t="s">
        <v>4759</v>
      </c>
      <c r="O1141">
        <v>-81.828709551406703</v>
      </c>
      <c r="P1141">
        <v>30.569460690225799</v>
      </c>
      <c r="Q1141" t="s">
        <v>5591</v>
      </c>
      <c r="R1141">
        <v>0</v>
      </c>
      <c r="S1141" t="s">
        <v>6538</v>
      </c>
      <c r="T1141">
        <v>8001</v>
      </c>
      <c r="U1141" t="s">
        <v>6581</v>
      </c>
      <c r="V1141">
        <v>2017</v>
      </c>
      <c r="W1141">
        <v>10000</v>
      </c>
      <c r="X1141">
        <v>2017</v>
      </c>
      <c r="Y1141">
        <v>10000</v>
      </c>
      <c r="Z1141">
        <v>151.38</v>
      </c>
      <c r="AA1141" s="3">
        <f t="shared" si="698"/>
        <v>0.77345187001839355</v>
      </c>
      <c r="AB1141" t="s">
        <v>6616</v>
      </c>
      <c r="AC1141" t="s">
        <v>6616</v>
      </c>
      <c r="AD1141" t="s">
        <v>6616</v>
      </c>
      <c r="AE1141" t="s">
        <v>6616</v>
      </c>
      <c r="AF1141" t="s">
        <v>6616</v>
      </c>
      <c r="AG1141" t="s">
        <v>6616</v>
      </c>
      <c r="AH1141" t="s">
        <v>6616</v>
      </c>
      <c r="AI1141" t="s">
        <v>6618</v>
      </c>
      <c r="AJ1141" t="s">
        <v>6618</v>
      </c>
      <c r="AK1141" t="s">
        <v>6618</v>
      </c>
      <c r="AL1141" t="s">
        <v>6618</v>
      </c>
      <c r="AM1141" t="s">
        <v>6618</v>
      </c>
      <c r="AN1141" t="s">
        <v>6618</v>
      </c>
      <c r="AO1141" t="s">
        <v>6618</v>
      </c>
      <c r="AP1141" s="3" t="str">
        <f t="shared" si="699"/>
        <v>No</v>
      </c>
      <c r="AQ1141" s="3" t="str">
        <f t="shared" si="700"/>
        <v>No</v>
      </c>
      <c r="AR1141" s="3" t="str">
        <f t="shared" si="701"/>
        <v>No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 t="s">
        <v>6634</v>
      </c>
      <c r="AZ1141" t="s">
        <v>6638</v>
      </c>
      <c r="BA1141">
        <v>1</v>
      </c>
      <c r="BB1141" t="s">
        <v>6616</v>
      </c>
      <c r="BC1141" t="s">
        <v>6616</v>
      </c>
      <c r="BD1141" s="4" t="str">
        <f t="shared" si="702"/>
        <v>No</v>
      </c>
      <c r="BE1141" t="s">
        <v>6640</v>
      </c>
      <c r="BF1141" s="3" t="str">
        <f t="shared" si="703"/>
        <v>No</v>
      </c>
      <c r="BG1141" t="s">
        <v>6645</v>
      </c>
      <c r="BH1141" s="3" t="str">
        <f t="shared" si="704"/>
        <v>DR MARTIN LUTHER KING JR AV</v>
      </c>
      <c r="BI1141" s="3" t="str">
        <f t="shared" si="705"/>
        <v>Callahan</v>
      </c>
      <c r="BJ1141" s="3" t="str">
        <f t="shared" si="706"/>
        <v>Florida</v>
      </c>
      <c r="BK1141" s="3">
        <f t="shared" si="707"/>
        <v>32011</v>
      </c>
      <c r="BL1141" s="3" t="str">
        <f t="shared" si="708"/>
        <v>DR MARTIN LUTHER KING JR AV CALLAHAN FL 32011</v>
      </c>
      <c r="BM1141" s="3" t="str">
        <f t="shared" si="709"/>
        <v/>
      </c>
      <c r="BN1141" s="3" t="str">
        <f t="shared" si="710"/>
        <v>Pass</v>
      </c>
      <c r="BO1141" s="3" t="str">
        <f t="shared" si="711"/>
        <v>No</v>
      </c>
      <c r="BP1141" s="3" t="str">
        <f t="shared" si="712"/>
        <v>FV&lt;$10K</v>
      </c>
      <c r="BQ1141" t="s">
        <v>6650</v>
      </c>
      <c r="BR1141" s="3" t="str">
        <f t="shared" si="713"/>
        <v>No, &lt; $20K Lien</v>
      </c>
      <c r="BS1141" s="3" t="str">
        <f t="shared" si="714"/>
        <v>No, Lien &lt; $20K</v>
      </c>
      <c r="BT1141" t="s">
        <v>6650</v>
      </c>
      <c r="BU1141" s="3" t="str">
        <f t="shared" si="715"/>
        <v>No</v>
      </c>
      <c r="BV1141" s="3" t="str">
        <f t="shared" si="716"/>
        <v>No</v>
      </c>
      <c r="BW1141" s="3">
        <f t="shared" si="717"/>
        <v>1</v>
      </c>
      <c r="BX1141" s="3" t="str">
        <f t="shared" si="718"/>
        <v>No</v>
      </c>
      <c r="BY1141" s="3">
        <f t="shared" si="719"/>
        <v>10000</v>
      </c>
      <c r="BZ1141">
        <v>1</v>
      </c>
      <c r="CA1141" s="3">
        <f t="shared" si="720"/>
        <v>10000</v>
      </c>
      <c r="CC1141" s="3">
        <f t="shared" si="721"/>
        <v>0</v>
      </c>
      <c r="CD1141" s="3">
        <f t="shared" si="722"/>
        <v>0</v>
      </c>
      <c r="CE1141" s="3" t="str">
        <f t="shared" si="723"/>
        <v/>
      </c>
      <c r="CF1141" s="3" t="e">
        <f>HLOOKUP(CE1141,'Valuation Data'!$D$2:$K$5,4,FALSE)</f>
        <v>#N/A</v>
      </c>
      <c r="CG1141" s="3">
        <f t="shared" si="724"/>
        <v>10000</v>
      </c>
      <c r="CH1141" s="3" t="str">
        <f t="shared" si="725"/>
        <v>No</v>
      </c>
      <c r="CI1141" s="3" t="str">
        <f>VLOOKUP(R1141,'Use Codes &amp; County Type'!A:D,4,FALSE)</f>
        <v>V</v>
      </c>
      <c r="CJ1141" s="3" t="str">
        <f t="shared" si="726"/>
        <v>Yes</v>
      </c>
      <c r="CK1141" s="3" t="str">
        <f t="shared" si="727"/>
        <v>No</v>
      </c>
      <c r="CL1141" s="3">
        <f t="shared" si="728"/>
        <v>0</v>
      </c>
      <c r="CM1141" s="3">
        <f t="shared" si="729"/>
        <v>0</v>
      </c>
      <c r="CN1141" s="3">
        <f t="shared" si="730"/>
        <v>978.6</v>
      </c>
      <c r="CO1141" s="3">
        <f t="shared" si="731"/>
        <v>-978.6</v>
      </c>
      <c r="CP1141" s="3">
        <f t="shared" si="732"/>
        <v>9.7860000000000003E-2</v>
      </c>
      <c r="CR1141" s="3" t="str">
        <f t="shared" si="733"/>
        <v>No</v>
      </c>
      <c r="CV1141" s="3" t="str">
        <f t="shared" si="734"/>
        <v>FMV&lt;$30K</v>
      </c>
      <c r="CW1141" s="3">
        <f t="shared" si="735"/>
        <v>1140</v>
      </c>
      <c r="CX1141" s="3">
        <f t="shared" si="736"/>
        <v>195.72</v>
      </c>
      <c r="CY1141" s="3" t="str">
        <f t="shared" si="737"/>
        <v>Ok</v>
      </c>
      <c r="CZ1141">
        <v>0</v>
      </c>
      <c r="DA1141">
        <v>0</v>
      </c>
    </row>
    <row r="1142" spans="1:105" x14ac:dyDescent="0.25">
      <c r="A1142">
        <v>1141</v>
      </c>
      <c r="B1142" t="s">
        <v>3</v>
      </c>
      <c r="C1142" t="s">
        <v>1250</v>
      </c>
      <c r="D1142">
        <v>296.25</v>
      </c>
      <c r="E1142">
        <v>2017</v>
      </c>
      <c r="F1142">
        <v>296.25</v>
      </c>
      <c r="G1142">
        <v>296.25</v>
      </c>
      <c r="H1142" s="3">
        <f t="shared" si="697"/>
        <v>0</v>
      </c>
      <c r="I1142">
        <v>47450</v>
      </c>
      <c r="J1142" t="s">
        <v>2730</v>
      </c>
      <c r="K1142" t="s">
        <v>2738</v>
      </c>
      <c r="L1142">
        <v>32046</v>
      </c>
      <c r="M1142" t="s">
        <v>3577</v>
      </c>
      <c r="N1142" t="s">
        <v>4753</v>
      </c>
      <c r="O1142">
        <v>-81.823554116089994</v>
      </c>
      <c r="P1142">
        <v>30.7083166555033</v>
      </c>
      <c r="Q1142" t="s">
        <v>5592</v>
      </c>
      <c r="R1142">
        <v>2</v>
      </c>
      <c r="S1142" t="s">
        <v>6535</v>
      </c>
      <c r="T1142">
        <v>1006</v>
      </c>
      <c r="U1142" t="s">
        <v>6578</v>
      </c>
      <c r="V1142">
        <v>2017</v>
      </c>
      <c r="W1142">
        <v>41140</v>
      </c>
      <c r="X1142">
        <v>2017</v>
      </c>
      <c r="Y1142">
        <v>60892</v>
      </c>
      <c r="Z1142">
        <v>244.34</v>
      </c>
      <c r="AA1142" s="3">
        <f t="shared" si="698"/>
        <v>0.82477637130801684</v>
      </c>
      <c r="AB1142" t="s">
        <v>6616</v>
      </c>
      <c r="AC1142" t="s">
        <v>6616</v>
      </c>
      <c r="AD1142" t="s">
        <v>6616</v>
      </c>
      <c r="AE1142" t="s">
        <v>6616</v>
      </c>
      <c r="AF1142" t="s">
        <v>6616</v>
      </c>
      <c r="AG1142" t="s">
        <v>6616</v>
      </c>
      <c r="AH1142" t="s">
        <v>6616</v>
      </c>
      <c r="AI1142" t="s">
        <v>6618</v>
      </c>
      <c r="AJ1142" t="s">
        <v>6618</v>
      </c>
      <c r="AK1142" t="s">
        <v>6618</v>
      </c>
      <c r="AL1142" t="s">
        <v>6618</v>
      </c>
      <c r="AM1142" t="s">
        <v>6618</v>
      </c>
      <c r="AN1142" t="s">
        <v>6618</v>
      </c>
      <c r="AO1142" t="s">
        <v>6618</v>
      </c>
      <c r="AP1142" s="3" t="str">
        <f t="shared" si="699"/>
        <v>No</v>
      </c>
      <c r="AQ1142" s="3" t="str">
        <f t="shared" si="700"/>
        <v>No</v>
      </c>
      <c r="AR1142" s="3" t="str">
        <f t="shared" si="701"/>
        <v>No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 t="s">
        <v>6634</v>
      </c>
      <c r="AZ1142" t="s">
        <v>6639</v>
      </c>
      <c r="BA1142">
        <v>0</v>
      </c>
      <c r="BB1142" t="s">
        <v>6617</v>
      </c>
      <c r="BC1142" t="s">
        <v>6617</v>
      </c>
      <c r="BD1142" s="4" t="str">
        <f t="shared" si="702"/>
        <v>No</v>
      </c>
      <c r="BE1142" t="s">
        <v>6640</v>
      </c>
      <c r="BF1142" s="3" t="str">
        <f t="shared" si="703"/>
        <v>No</v>
      </c>
      <c r="BG1142" t="s">
        <v>6645</v>
      </c>
      <c r="BH1142" s="3" t="str">
        <f t="shared" si="704"/>
        <v>47450 JACKSON COVE RD</v>
      </c>
      <c r="BI1142" s="3" t="str">
        <f t="shared" si="705"/>
        <v>Hilliard</v>
      </c>
      <c r="BJ1142" s="3" t="str">
        <f t="shared" si="706"/>
        <v>Florida</v>
      </c>
      <c r="BK1142" s="3">
        <f t="shared" si="707"/>
        <v>32046</v>
      </c>
      <c r="BL1142" s="3" t="str">
        <f t="shared" si="708"/>
        <v>47450 JACKSON COVE RD HILLIARD FL 32046</v>
      </c>
      <c r="BM1142" s="3" t="str">
        <f t="shared" si="709"/>
        <v/>
      </c>
      <c r="BN1142" s="3" t="str">
        <f t="shared" si="710"/>
        <v>Pass</v>
      </c>
      <c r="BO1142" s="3" t="str">
        <f t="shared" si="711"/>
        <v>Yes</v>
      </c>
      <c r="BP1142" s="3" t="str">
        <f t="shared" si="712"/>
        <v>FV&lt;$10K</v>
      </c>
      <c r="BQ1142" t="s">
        <v>6650</v>
      </c>
      <c r="BR1142" s="3" t="str">
        <f t="shared" si="713"/>
        <v>No, &lt; $20K Lien</v>
      </c>
      <c r="BS1142" s="3" t="str">
        <f t="shared" si="714"/>
        <v>No, Lien &lt; $20K</v>
      </c>
      <c r="BT1142" t="s">
        <v>6650</v>
      </c>
      <c r="BU1142" s="3" t="str">
        <f t="shared" si="715"/>
        <v>No</v>
      </c>
      <c r="BV1142" s="3" t="str">
        <f t="shared" si="716"/>
        <v>No</v>
      </c>
      <c r="BW1142" s="3">
        <f t="shared" si="717"/>
        <v>0</v>
      </c>
      <c r="BX1142" s="3" t="str">
        <f t="shared" si="718"/>
        <v>No</v>
      </c>
      <c r="BY1142" s="3">
        <f t="shared" si="719"/>
        <v>41140</v>
      </c>
      <c r="BZ1142">
        <v>1</v>
      </c>
      <c r="CA1142" s="3">
        <f t="shared" si="720"/>
        <v>41140</v>
      </c>
      <c r="CC1142" s="3">
        <f t="shared" si="721"/>
        <v>0</v>
      </c>
      <c r="CD1142" s="3">
        <f t="shared" si="722"/>
        <v>0</v>
      </c>
      <c r="CE1142" s="3" t="str">
        <f t="shared" si="723"/>
        <v/>
      </c>
      <c r="CF1142" s="3" t="e">
        <f>HLOOKUP(CE1142,'Valuation Data'!$D$2:$K$5,4,FALSE)</f>
        <v>#N/A</v>
      </c>
      <c r="CG1142" s="3">
        <f t="shared" si="724"/>
        <v>41140</v>
      </c>
      <c r="CH1142" s="3" t="str">
        <f t="shared" si="725"/>
        <v>No</v>
      </c>
      <c r="CI1142" s="3" t="str">
        <f>VLOOKUP(R1142,'Use Codes &amp; County Type'!A:D,4,FALSE)</f>
        <v>R</v>
      </c>
      <c r="CJ1142" s="3" t="str">
        <f t="shared" si="726"/>
        <v>No</v>
      </c>
      <c r="CK1142" s="3" t="str">
        <f t="shared" si="727"/>
        <v>Yes</v>
      </c>
      <c r="CL1142" s="3">
        <f t="shared" si="728"/>
        <v>0.67</v>
      </c>
      <c r="CM1142" s="3">
        <f t="shared" si="729"/>
        <v>27563.800000000003</v>
      </c>
      <c r="CN1142" s="3">
        <f t="shared" si="730"/>
        <v>1185</v>
      </c>
      <c r="CO1142" s="3">
        <f t="shared" si="731"/>
        <v>26378.800000000003</v>
      </c>
      <c r="CP1142" s="3">
        <f t="shared" si="732"/>
        <v>2.8804083616917841E-2</v>
      </c>
      <c r="CR1142" s="3" t="str">
        <f t="shared" si="733"/>
        <v>No</v>
      </c>
      <c r="CV1142" s="3" t="str">
        <f t="shared" si="734"/>
        <v>*Bid</v>
      </c>
      <c r="CW1142" s="3">
        <f t="shared" si="735"/>
        <v>1141</v>
      </c>
      <c r="CX1142" s="3">
        <f t="shared" si="736"/>
        <v>296.25</v>
      </c>
      <c r="CY1142" s="3" t="str">
        <f t="shared" si="737"/>
        <v>Ok</v>
      </c>
      <c r="CZ1142">
        <v>0</v>
      </c>
      <c r="DA1142">
        <v>0</v>
      </c>
    </row>
    <row r="1143" spans="1:105" x14ac:dyDescent="0.25">
      <c r="A1143">
        <v>1142</v>
      </c>
      <c r="B1143" t="s">
        <v>3</v>
      </c>
      <c r="C1143" t="s">
        <v>1251</v>
      </c>
      <c r="D1143">
        <v>364.06</v>
      </c>
      <c r="E1143">
        <v>2017</v>
      </c>
      <c r="F1143">
        <v>364.06</v>
      </c>
      <c r="G1143">
        <v>364.06</v>
      </c>
      <c r="H1143" s="3">
        <f t="shared" si="697"/>
        <v>0</v>
      </c>
      <c r="J1143" t="s">
        <v>2730</v>
      </c>
      <c r="K1143" t="s">
        <v>2738</v>
      </c>
      <c r="L1143">
        <v>32046</v>
      </c>
      <c r="M1143" t="s">
        <v>3170</v>
      </c>
      <c r="N1143" t="s">
        <v>4753</v>
      </c>
      <c r="O1143">
        <v>-81.8260836108403</v>
      </c>
      <c r="P1143">
        <v>30.693145772993599</v>
      </c>
      <c r="Q1143" t="s">
        <v>5593</v>
      </c>
      <c r="R1143">
        <v>56</v>
      </c>
      <c r="S1143" t="s">
        <v>6536</v>
      </c>
      <c r="T1143">
        <v>7009</v>
      </c>
      <c r="U1143" t="s">
        <v>6579</v>
      </c>
      <c r="V1143">
        <v>2017</v>
      </c>
      <c r="W1143">
        <v>20282</v>
      </c>
      <c r="X1143">
        <v>2017</v>
      </c>
      <c r="Y1143">
        <v>214704</v>
      </c>
      <c r="Z1143">
        <v>307.04000000000002</v>
      </c>
      <c r="AA1143" s="3">
        <f t="shared" si="698"/>
        <v>0.8433774652529803</v>
      </c>
      <c r="AC1143" t="s">
        <v>6616</v>
      </c>
      <c r="AI1143" t="s">
        <v>6618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 s="3" t="str">
        <f t="shared" si="699"/>
        <v>No</v>
      </c>
      <c r="AQ1143" s="3" t="str">
        <f t="shared" si="700"/>
        <v>No</v>
      </c>
      <c r="AR1143" s="3" t="str">
        <f t="shared" si="701"/>
        <v>No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 t="s">
        <v>6634</v>
      </c>
      <c r="AZ1143" t="s">
        <v>6638</v>
      </c>
      <c r="BA1143">
        <v>0</v>
      </c>
      <c r="BB1143" t="s">
        <v>6616</v>
      </c>
      <c r="BC1143" t="s">
        <v>6616</v>
      </c>
      <c r="BD1143" s="4" t="str">
        <f t="shared" si="702"/>
        <v>No</v>
      </c>
      <c r="BE1143" t="s">
        <v>6640</v>
      </c>
      <c r="BF1143" s="3" t="str">
        <f t="shared" si="703"/>
        <v>No</v>
      </c>
      <c r="BG1143" t="s">
        <v>6645</v>
      </c>
      <c r="BH1143" s="3" t="str">
        <f t="shared" si="704"/>
        <v>CR 108</v>
      </c>
      <c r="BI1143" s="3" t="str">
        <f t="shared" si="705"/>
        <v>Hilliard</v>
      </c>
      <c r="BJ1143" s="3" t="str">
        <f t="shared" si="706"/>
        <v>Florida</v>
      </c>
      <c r="BK1143" s="3">
        <f t="shared" si="707"/>
        <v>32046</v>
      </c>
      <c r="BL1143" s="3" t="str">
        <f t="shared" si="708"/>
        <v>CR 108 HILLIARD FL 32046</v>
      </c>
      <c r="BM1143" s="3" t="str">
        <f t="shared" si="709"/>
        <v/>
      </c>
      <c r="BN1143" s="3" t="str">
        <f t="shared" si="710"/>
        <v>Pass</v>
      </c>
      <c r="BO1143" s="3" t="str">
        <f t="shared" si="711"/>
        <v>No</v>
      </c>
      <c r="BP1143" s="3" t="str">
        <f t="shared" si="712"/>
        <v>FV&lt;$10K</v>
      </c>
      <c r="BQ1143" t="s">
        <v>6650</v>
      </c>
      <c r="BR1143" s="3" t="str">
        <f t="shared" si="713"/>
        <v>No, &lt; $20K Lien</v>
      </c>
      <c r="BS1143" s="3" t="str">
        <f t="shared" si="714"/>
        <v>No, Lien &lt; $20K</v>
      </c>
      <c r="BT1143" t="s">
        <v>6650</v>
      </c>
      <c r="BU1143" s="3" t="str">
        <f t="shared" si="715"/>
        <v>No</v>
      </c>
      <c r="BV1143" s="3" t="str">
        <f t="shared" si="716"/>
        <v>No</v>
      </c>
      <c r="BW1143" s="3">
        <f t="shared" si="717"/>
        <v>0</v>
      </c>
      <c r="BX1143" s="3" t="str">
        <f t="shared" si="718"/>
        <v>No</v>
      </c>
      <c r="BY1143" s="3">
        <f t="shared" si="719"/>
        <v>20282</v>
      </c>
      <c r="BZ1143">
        <v>1</v>
      </c>
      <c r="CA1143" s="3">
        <f t="shared" si="720"/>
        <v>20282</v>
      </c>
      <c r="CC1143" s="3">
        <f t="shared" si="721"/>
        <v>0</v>
      </c>
      <c r="CD1143" s="3">
        <f t="shared" si="722"/>
        <v>0</v>
      </c>
      <c r="CE1143" s="3" t="str">
        <f t="shared" si="723"/>
        <v/>
      </c>
      <c r="CF1143" s="3" t="e">
        <f>HLOOKUP(CE1143,'Valuation Data'!$D$2:$K$5,4,FALSE)</f>
        <v>#N/A</v>
      </c>
      <c r="CG1143" s="3">
        <f t="shared" si="724"/>
        <v>20282</v>
      </c>
      <c r="CH1143" s="3" t="str">
        <f t="shared" si="725"/>
        <v>No</v>
      </c>
      <c r="CI1143" s="3" t="str">
        <f>VLOOKUP(R1143,'Use Codes &amp; County Type'!A:D,4,FALSE)</f>
        <v>V</v>
      </c>
      <c r="CJ1143" s="3" t="str">
        <f t="shared" si="726"/>
        <v>Yes</v>
      </c>
      <c r="CK1143" s="3" t="str">
        <f t="shared" si="727"/>
        <v>No</v>
      </c>
      <c r="CL1143" s="3">
        <f t="shared" si="728"/>
        <v>0</v>
      </c>
      <c r="CM1143" s="3">
        <f t="shared" si="729"/>
        <v>0</v>
      </c>
      <c r="CN1143" s="3">
        <f t="shared" si="730"/>
        <v>1456.24</v>
      </c>
      <c r="CO1143" s="3">
        <f t="shared" si="731"/>
        <v>-1456.24</v>
      </c>
      <c r="CP1143" s="3">
        <f t="shared" si="732"/>
        <v>7.1799625283502616E-2</v>
      </c>
      <c r="CR1143" s="3" t="str">
        <f t="shared" si="733"/>
        <v>No</v>
      </c>
      <c r="CV1143" s="3" t="str">
        <f t="shared" si="734"/>
        <v>FMV&lt;$30K</v>
      </c>
      <c r="CW1143" s="3">
        <f t="shared" si="735"/>
        <v>1142</v>
      </c>
      <c r="CX1143" s="3">
        <f t="shared" si="736"/>
        <v>364.06</v>
      </c>
      <c r="CY1143" s="3" t="str">
        <f t="shared" si="737"/>
        <v>Ok</v>
      </c>
      <c r="CZ1143">
        <v>0</v>
      </c>
      <c r="DA1143">
        <v>0</v>
      </c>
    </row>
    <row r="1144" spans="1:105" x14ac:dyDescent="0.25">
      <c r="A1144">
        <v>1143</v>
      </c>
      <c r="B1144" t="s">
        <v>3</v>
      </c>
      <c r="C1144" t="s">
        <v>1252</v>
      </c>
      <c r="D1144">
        <v>518.79999999999995</v>
      </c>
      <c r="E1144">
        <v>2017</v>
      </c>
      <c r="F1144">
        <v>518.79999999999995</v>
      </c>
      <c r="G1144">
        <v>518.79999999999995</v>
      </c>
      <c r="H1144" s="3">
        <f t="shared" si="697"/>
        <v>0</v>
      </c>
      <c r="I1144">
        <v>151495</v>
      </c>
      <c r="J1144" t="s">
        <v>2730</v>
      </c>
      <c r="K1144" t="s">
        <v>2738</v>
      </c>
      <c r="L1144">
        <v>32046</v>
      </c>
      <c r="M1144" t="s">
        <v>3578</v>
      </c>
      <c r="N1144" t="s">
        <v>4753</v>
      </c>
      <c r="O1144">
        <v>-81.825265187854896</v>
      </c>
      <c r="P1144">
        <v>30.693189357483298</v>
      </c>
      <c r="Q1144" t="s">
        <v>5594</v>
      </c>
      <c r="R1144">
        <v>1</v>
      </c>
      <c r="S1144" t="s">
        <v>6539</v>
      </c>
      <c r="T1144">
        <v>1001</v>
      </c>
      <c r="U1144" t="s">
        <v>6582</v>
      </c>
      <c r="V1144">
        <v>2017</v>
      </c>
      <c r="W1144">
        <v>60857</v>
      </c>
      <c r="X1144">
        <v>2017</v>
      </c>
      <c r="Y1144">
        <v>82862</v>
      </c>
      <c r="Z1144">
        <v>450.12</v>
      </c>
      <c r="AA1144" s="3">
        <f t="shared" si="698"/>
        <v>0.86761757902852743</v>
      </c>
      <c r="AB1144" t="s">
        <v>6616</v>
      </c>
      <c r="AC1144" t="s">
        <v>6616</v>
      </c>
      <c r="AE1144" t="s">
        <v>6616</v>
      </c>
      <c r="AF1144" t="s">
        <v>6616</v>
      </c>
      <c r="AG1144" t="s">
        <v>6616</v>
      </c>
      <c r="AH1144" t="s">
        <v>6616</v>
      </c>
      <c r="AI1144" t="s">
        <v>6618</v>
      </c>
      <c r="AJ1144" t="s">
        <v>6618</v>
      </c>
      <c r="AK1144" t="s">
        <v>6618</v>
      </c>
      <c r="AL1144" t="s">
        <v>6618</v>
      </c>
      <c r="AM1144" t="s">
        <v>6618</v>
      </c>
      <c r="AN1144" t="s">
        <v>6618</v>
      </c>
      <c r="AO1144" t="s">
        <v>6618</v>
      </c>
      <c r="AP1144" s="3" t="str">
        <f t="shared" si="699"/>
        <v>No</v>
      </c>
      <c r="AQ1144" s="3" t="str">
        <f t="shared" si="700"/>
        <v>No</v>
      </c>
      <c r="AR1144" s="3" t="str">
        <f t="shared" si="701"/>
        <v>No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 t="s">
        <v>6634</v>
      </c>
      <c r="AZ1144" t="s">
        <v>6638</v>
      </c>
      <c r="BA1144">
        <v>1</v>
      </c>
      <c r="BB1144" t="s">
        <v>6617</v>
      </c>
      <c r="BC1144" t="s">
        <v>6616</v>
      </c>
      <c r="BD1144" s="4" t="str">
        <f t="shared" si="702"/>
        <v>No</v>
      </c>
      <c r="BE1144" t="s">
        <v>6640</v>
      </c>
      <c r="BF1144" s="3" t="str">
        <f t="shared" si="703"/>
        <v>No</v>
      </c>
      <c r="BG1144" t="s">
        <v>6645</v>
      </c>
      <c r="BH1144" s="3" t="str">
        <f t="shared" si="704"/>
        <v>151495 CR 108</v>
      </c>
      <c r="BI1144" s="3" t="str">
        <f t="shared" si="705"/>
        <v>Hilliard</v>
      </c>
      <c r="BJ1144" s="3" t="str">
        <f t="shared" si="706"/>
        <v>Florida</v>
      </c>
      <c r="BK1144" s="3">
        <f t="shared" si="707"/>
        <v>32046</v>
      </c>
      <c r="BL1144" s="3" t="str">
        <f t="shared" si="708"/>
        <v>151495 CR 108 HILLIARD FL 32046</v>
      </c>
      <c r="BM1144" s="3" t="str">
        <f t="shared" si="709"/>
        <v/>
      </c>
      <c r="BN1144" s="3" t="str">
        <f t="shared" si="710"/>
        <v>Pass</v>
      </c>
      <c r="BO1144" s="3" t="str">
        <f t="shared" si="711"/>
        <v>No</v>
      </c>
      <c r="BP1144" s="3" t="str">
        <f t="shared" si="712"/>
        <v>FV&lt;$10K</v>
      </c>
      <c r="BQ1144" t="s">
        <v>6650</v>
      </c>
      <c r="BR1144" s="3" t="str">
        <f t="shared" si="713"/>
        <v>No, &lt; $20K Lien</v>
      </c>
      <c r="BS1144" s="3" t="str">
        <f t="shared" si="714"/>
        <v>No, Lien &lt; $20K</v>
      </c>
      <c r="BT1144" t="s">
        <v>6650</v>
      </c>
      <c r="BU1144" s="3" t="str">
        <f t="shared" si="715"/>
        <v>No</v>
      </c>
      <c r="BV1144" s="3" t="str">
        <f t="shared" si="716"/>
        <v>No</v>
      </c>
      <c r="BW1144" s="3">
        <f t="shared" si="717"/>
        <v>1</v>
      </c>
      <c r="BX1144" s="3" t="str">
        <f t="shared" si="718"/>
        <v>No</v>
      </c>
      <c r="BY1144" s="3">
        <f t="shared" si="719"/>
        <v>60857</v>
      </c>
      <c r="BZ1144">
        <v>1</v>
      </c>
      <c r="CA1144" s="3">
        <f t="shared" si="720"/>
        <v>60857</v>
      </c>
      <c r="CC1144" s="3">
        <f t="shared" si="721"/>
        <v>0</v>
      </c>
      <c r="CD1144" s="3">
        <f t="shared" si="722"/>
        <v>0</v>
      </c>
      <c r="CE1144" s="3" t="str">
        <f t="shared" si="723"/>
        <v/>
      </c>
      <c r="CF1144" s="3" t="e">
        <f>HLOOKUP(CE1144,'Valuation Data'!$D$2:$K$5,4,FALSE)</f>
        <v>#N/A</v>
      </c>
      <c r="CG1144" s="3">
        <f t="shared" si="724"/>
        <v>60857</v>
      </c>
      <c r="CH1144" s="3" t="str">
        <f t="shared" si="725"/>
        <v>No</v>
      </c>
      <c r="CI1144" s="3" t="str">
        <f>VLOOKUP(R1144,'Use Codes &amp; County Type'!A:D,4,FALSE)</f>
        <v>S</v>
      </c>
      <c r="CJ1144" s="3" t="str">
        <f t="shared" si="726"/>
        <v>No</v>
      </c>
      <c r="CK1144" s="3" t="str">
        <f t="shared" si="727"/>
        <v>Yes</v>
      </c>
      <c r="CL1144" s="3">
        <f t="shared" si="728"/>
        <v>0.67</v>
      </c>
      <c r="CM1144" s="3">
        <f t="shared" si="729"/>
        <v>40774.19</v>
      </c>
      <c r="CN1144" s="3">
        <f t="shared" si="730"/>
        <v>2594</v>
      </c>
      <c r="CO1144" s="3">
        <f t="shared" si="731"/>
        <v>38180.19</v>
      </c>
      <c r="CP1144" s="3">
        <f t="shared" si="732"/>
        <v>4.2624513203082637E-2</v>
      </c>
      <c r="CR1144" s="3" t="str">
        <f t="shared" si="733"/>
        <v>No</v>
      </c>
      <c r="CV1144" s="3" t="str">
        <f t="shared" si="734"/>
        <v>*Bid</v>
      </c>
      <c r="CW1144" s="3">
        <f t="shared" si="735"/>
        <v>1143</v>
      </c>
      <c r="CX1144" s="3">
        <f t="shared" si="736"/>
        <v>518.79999999999995</v>
      </c>
      <c r="CY1144" s="3" t="str">
        <f t="shared" si="737"/>
        <v>Ok</v>
      </c>
      <c r="CZ1144">
        <v>0</v>
      </c>
      <c r="DA1144">
        <v>0</v>
      </c>
    </row>
    <row r="1145" spans="1:105" x14ac:dyDescent="0.25">
      <c r="A1145">
        <v>1144</v>
      </c>
      <c r="B1145" t="s">
        <v>3</v>
      </c>
      <c r="C1145" t="s">
        <v>1253</v>
      </c>
      <c r="D1145">
        <v>654.29</v>
      </c>
      <c r="E1145">
        <v>2017</v>
      </c>
      <c r="F1145">
        <v>654.29</v>
      </c>
      <c r="G1145">
        <v>654.29</v>
      </c>
      <c r="H1145" s="3">
        <f t="shared" si="697"/>
        <v>0</v>
      </c>
      <c r="J1145" t="s">
        <v>2730</v>
      </c>
      <c r="K1145" t="s">
        <v>2738</v>
      </c>
      <c r="L1145">
        <v>32046</v>
      </c>
      <c r="M1145" t="s">
        <v>3579</v>
      </c>
      <c r="N1145" t="s">
        <v>4753</v>
      </c>
      <c r="O1145">
        <v>-81.809378194570499</v>
      </c>
      <c r="P1145">
        <v>30.699883163876802</v>
      </c>
      <c r="Q1145" t="s">
        <v>5595</v>
      </c>
      <c r="R1145">
        <v>50</v>
      </c>
      <c r="S1145" t="s">
        <v>6540</v>
      </c>
      <c r="T1145">
        <v>7000</v>
      </c>
      <c r="U1145" t="s">
        <v>6583</v>
      </c>
      <c r="V1145">
        <v>2017</v>
      </c>
      <c r="W1145">
        <v>37496</v>
      </c>
      <c r="X1145">
        <v>2017</v>
      </c>
      <c r="Y1145">
        <v>132300</v>
      </c>
      <c r="Z1145">
        <v>575.4</v>
      </c>
      <c r="AA1145" s="3">
        <f t="shared" si="698"/>
        <v>0.87942655397453728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 s="3" t="str">
        <f t="shared" si="699"/>
        <v>No</v>
      </c>
      <c r="AQ1145" s="3" t="str">
        <f t="shared" si="700"/>
        <v>No</v>
      </c>
      <c r="AR1145" s="3" t="str">
        <f t="shared" si="701"/>
        <v>No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 t="s">
        <v>6634</v>
      </c>
      <c r="AZ1145" t="s">
        <v>6639</v>
      </c>
      <c r="BA1145">
        <v>0</v>
      </c>
      <c r="BB1145" t="s">
        <v>6616</v>
      </c>
      <c r="BC1145">
        <v>0</v>
      </c>
      <c r="BD1145" s="4" t="str">
        <f t="shared" si="702"/>
        <v>No</v>
      </c>
      <c r="BE1145" t="s">
        <v>6640</v>
      </c>
      <c r="BF1145" s="3" t="str">
        <f t="shared" si="703"/>
        <v>No</v>
      </c>
      <c r="BG1145" t="s">
        <v>6645</v>
      </c>
      <c r="BH1145" s="3" t="str">
        <f t="shared" si="704"/>
        <v>MIDDLE RD</v>
      </c>
      <c r="BI1145" s="3" t="str">
        <f t="shared" si="705"/>
        <v>Hilliard</v>
      </c>
      <c r="BJ1145" s="3" t="str">
        <f t="shared" si="706"/>
        <v>Florida</v>
      </c>
      <c r="BK1145" s="3">
        <f t="shared" si="707"/>
        <v>32046</v>
      </c>
      <c r="BL1145" s="3" t="str">
        <f t="shared" si="708"/>
        <v>MIDDLE RD HILLIARD FL 32046</v>
      </c>
      <c r="BM1145" s="3" t="str">
        <f t="shared" si="709"/>
        <v/>
      </c>
      <c r="BN1145" s="3" t="str">
        <f t="shared" si="710"/>
        <v>Pass</v>
      </c>
      <c r="BO1145" s="3" t="str">
        <f t="shared" si="711"/>
        <v>No</v>
      </c>
      <c r="BP1145" s="3" t="str">
        <f t="shared" si="712"/>
        <v>FV&lt;$10K</v>
      </c>
      <c r="BQ1145" t="s">
        <v>6650</v>
      </c>
      <c r="BR1145" s="3" t="str">
        <f t="shared" si="713"/>
        <v>No, &lt; $20K Lien</v>
      </c>
      <c r="BS1145" s="3" t="str">
        <f t="shared" si="714"/>
        <v>No, Lien &lt; $20K</v>
      </c>
      <c r="BT1145" t="s">
        <v>6650</v>
      </c>
      <c r="BU1145" s="3" t="str">
        <f t="shared" si="715"/>
        <v>No</v>
      </c>
      <c r="BV1145" s="3" t="str">
        <f t="shared" si="716"/>
        <v>No</v>
      </c>
      <c r="BW1145" s="3">
        <f t="shared" si="717"/>
        <v>0</v>
      </c>
      <c r="BX1145" s="3" t="str">
        <f t="shared" si="718"/>
        <v>No</v>
      </c>
      <c r="BY1145" s="3">
        <f t="shared" si="719"/>
        <v>37496</v>
      </c>
      <c r="BZ1145">
        <v>1</v>
      </c>
      <c r="CA1145" s="3">
        <f t="shared" si="720"/>
        <v>37496</v>
      </c>
      <c r="CC1145" s="3">
        <f t="shared" si="721"/>
        <v>0</v>
      </c>
      <c r="CD1145" s="3">
        <f t="shared" si="722"/>
        <v>0</v>
      </c>
      <c r="CE1145" s="3" t="str">
        <f t="shared" si="723"/>
        <v/>
      </c>
      <c r="CF1145" s="3" t="e">
        <f>HLOOKUP(CE1145,'Valuation Data'!$D$2:$K$5,4,FALSE)</f>
        <v>#N/A</v>
      </c>
      <c r="CG1145" s="3">
        <f t="shared" si="724"/>
        <v>37496</v>
      </c>
      <c r="CH1145" s="3" t="str">
        <f t="shared" si="725"/>
        <v>No</v>
      </c>
      <c r="CI1145" s="3" t="str">
        <f>VLOOKUP(R1145,'Use Codes &amp; County Type'!A:D,4,FALSE)</f>
        <v>V</v>
      </c>
      <c r="CJ1145" s="3" t="str">
        <f t="shared" si="726"/>
        <v>Yes</v>
      </c>
      <c r="CK1145" s="3" t="str">
        <f t="shared" si="727"/>
        <v>No</v>
      </c>
      <c r="CL1145" s="3">
        <f t="shared" si="728"/>
        <v>0</v>
      </c>
      <c r="CM1145" s="3">
        <f t="shared" si="729"/>
        <v>0</v>
      </c>
      <c r="CN1145" s="3">
        <f t="shared" si="730"/>
        <v>2617.16</v>
      </c>
      <c r="CO1145" s="3">
        <f t="shared" si="731"/>
        <v>-2617.16</v>
      </c>
      <c r="CP1145" s="3">
        <f t="shared" si="732"/>
        <v>6.9798378493705987E-2</v>
      </c>
      <c r="CR1145" s="3" t="str">
        <f t="shared" si="733"/>
        <v>No</v>
      </c>
      <c r="CV1145" s="3" t="str">
        <f t="shared" si="734"/>
        <v>Vacant, No Sales Data</v>
      </c>
      <c r="CW1145" s="3">
        <f t="shared" si="735"/>
        <v>1144</v>
      </c>
      <c r="CX1145" s="3">
        <f t="shared" si="736"/>
        <v>654.29</v>
      </c>
      <c r="CY1145" s="3" t="str">
        <f t="shared" si="737"/>
        <v>Ok</v>
      </c>
      <c r="CZ1145">
        <v>0</v>
      </c>
      <c r="DA1145">
        <v>0</v>
      </c>
    </row>
    <row r="1146" spans="1:105" x14ac:dyDescent="0.25">
      <c r="A1146">
        <v>1145</v>
      </c>
      <c r="B1146" t="s">
        <v>3</v>
      </c>
      <c r="C1146" t="s">
        <v>1254</v>
      </c>
      <c r="D1146">
        <v>573.91999999999996</v>
      </c>
      <c r="E1146">
        <v>2017</v>
      </c>
      <c r="F1146">
        <v>573.91999999999996</v>
      </c>
      <c r="G1146">
        <v>573.91999999999996</v>
      </c>
      <c r="H1146" s="3">
        <f t="shared" si="697"/>
        <v>0</v>
      </c>
      <c r="I1146">
        <v>47225</v>
      </c>
      <c r="J1146" t="s">
        <v>2730</v>
      </c>
      <c r="K1146" t="s">
        <v>2738</v>
      </c>
      <c r="L1146">
        <v>32046</v>
      </c>
      <c r="M1146" t="s">
        <v>3580</v>
      </c>
      <c r="N1146" t="s">
        <v>4753</v>
      </c>
      <c r="O1146">
        <v>-81.808915670545403</v>
      </c>
      <c r="P1146">
        <v>30.698414480778101</v>
      </c>
      <c r="Q1146" t="s">
        <v>5595</v>
      </c>
      <c r="R1146">
        <v>1</v>
      </c>
      <c r="S1146" t="s">
        <v>6539</v>
      </c>
      <c r="T1146">
        <v>1001</v>
      </c>
      <c r="U1146" t="s">
        <v>6582</v>
      </c>
      <c r="V1146">
        <v>2017</v>
      </c>
      <c r="W1146">
        <v>68582</v>
      </c>
      <c r="X1146">
        <v>2017</v>
      </c>
      <c r="Y1146">
        <v>88973</v>
      </c>
      <c r="Z1146">
        <v>501.08</v>
      </c>
      <c r="AA1146" s="3">
        <f t="shared" si="698"/>
        <v>0.87308335656537495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 s="3" t="str">
        <f t="shared" si="699"/>
        <v>No</v>
      </c>
      <c r="AQ1146" s="3" t="str">
        <f t="shared" si="700"/>
        <v>No</v>
      </c>
      <c r="AR1146" s="3" t="str">
        <f t="shared" si="701"/>
        <v>No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 t="s">
        <v>6634</v>
      </c>
      <c r="AZ1146" t="s">
        <v>6638</v>
      </c>
      <c r="BA1146">
        <v>0</v>
      </c>
      <c r="BB1146" t="s">
        <v>6617</v>
      </c>
      <c r="BC1146">
        <v>0</v>
      </c>
      <c r="BD1146" s="4" t="str">
        <f t="shared" si="702"/>
        <v>No</v>
      </c>
      <c r="BE1146" t="s">
        <v>6640</v>
      </c>
      <c r="BF1146" s="3" t="str">
        <f t="shared" si="703"/>
        <v>No</v>
      </c>
      <c r="BG1146" t="s">
        <v>6645</v>
      </c>
      <c r="BH1146" s="3" t="str">
        <f t="shared" si="704"/>
        <v>47225 MIDDLE RD</v>
      </c>
      <c r="BI1146" s="3" t="str">
        <f t="shared" si="705"/>
        <v>Hilliard</v>
      </c>
      <c r="BJ1146" s="3" t="str">
        <f t="shared" si="706"/>
        <v>Florida</v>
      </c>
      <c r="BK1146" s="3">
        <f t="shared" si="707"/>
        <v>32046</v>
      </c>
      <c r="BL1146" s="3" t="str">
        <f t="shared" si="708"/>
        <v>47225 MIDDLE RD HILLIARD FL 32046</v>
      </c>
      <c r="BM1146" s="3" t="str">
        <f t="shared" si="709"/>
        <v/>
      </c>
      <c r="BN1146" s="3" t="str">
        <f t="shared" si="710"/>
        <v>Pass</v>
      </c>
      <c r="BO1146" s="3" t="str">
        <f t="shared" si="711"/>
        <v>No</v>
      </c>
      <c r="BP1146" s="3" t="str">
        <f t="shared" si="712"/>
        <v>FV&lt;$10K</v>
      </c>
      <c r="BQ1146" t="s">
        <v>6650</v>
      </c>
      <c r="BR1146" s="3" t="str">
        <f t="shared" si="713"/>
        <v>No, &lt; $20K Lien</v>
      </c>
      <c r="BS1146" s="3" t="str">
        <f t="shared" si="714"/>
        <v>No, Lien &lt; $20K</v>
      </c>
      <c r="BT1146" t="s">
        <v>6650</v>
      </c>
      <c r="BU1146" s="3" t="str">
        <f t="shared" si="715"/>
        <v>No</v>
      </c>
      <c r="BV1146" s="3" t="str">
        <f t="shared" si="716"/>
        <v>No</v>
      </c>
      <c r="BW1146" s="3">
        <f t="shared" si="717"/>
        <v>0</v>
      </c>
      <c r="BX1146" s="3" t="str">
        <f t="shared" si="718"/>
        <v>No</v>
      </c>
      <c r="BY1146" s="3">
        <f t="shared" si="719"/>
        <v>68582</v>
      </c>
      <c r="BZ1146">
        <v>1</v>
      </c>
      <c r="CA1146" s="3">
        <f t="shared" si="720"/>
        <v>68582</v>
      </c>
      <c r="CC1146" s="3">
        <f t="shared" si="721"/>
        <v>0</v>
      </c>
      <c r="CD1146" s="3">
        <f t="shared" si="722"/>
        <v>0</v>
      </c>
      <c r="CE1146" s="3" t="str">
        <f t="shared" si="723"/>
        <v/>
      </c>
      <c r="CF1146" s="3" t="e">
        <f>HLOOKUP(CE1146,'Valuation Data'!$D$2:$K$5,4,FALSE)</f>
        <v>#N/A</v>
      </c>
      <c r="CG1146" s="3">
        <f t="shared" si="724"/>
        <v>68582</v>
      </c>
      <c r="CH1146" s="3" t="str">
        <f t="shared" si="725"/>
        <v>No</v>
      </c>
      <c r="CI1146" s="3" t="str">
        <f>VLOOKUP(R1146,'Use Codes &amp; County Type'!A:D,4,FALSE)</f>
        <v>S</v>
      </c>
      <c r="CJ1146" s="3" t="str">
        <f t="shared" si="726"/>
        <v>No</v>
      </c>
      <c r="CK1146" s="3" t="str">
        <f t="shared" si="727"/>
        <v>Yes</v>
      </c>
      <c r="CL1146" s="3">
        <f t="shared" si="728"/>
        <v>0.67</v>
      </c>
      <c r="CM1146" s="3">
        <f t="shared" si="729"/>
        <v>45949.94</v>
      </c>
      <c r="CN1146" s="3">
        <f t="shared" si="730"/>
        <v>2295.6799999999998</v>
      </c>
      <c r="CO1146" s="3">
        <f t="shared" si="731"/>
        <v>43654.26</v>
      </c>
      <c r="CP1146" s="3">
        <f t="shared" si="732"/>
        <v>3.3473506167799129E-2</v>
      </c>
      <c r="CR1146" s="3" t="str">
        <f t="shared" si="733"/>
        <v>No</v>
      </c>
      <c r="CV1146" s="3" t="str">
        <f t="shared" si="734"/>
        <v>*Bid</v>
      </c>
      <c r="CW1146" s="3">
        <f t="shared" si="735"/>
        <v>1145</v>
      </c>
      <c r="CX1146" s="3">
        <f t="shared" si="736"/>
        <v>573.91999999999996</v>
      </c>
      <c r="CY1146" s="3" t="str">
        <f t="shared" si="737"/>
        <v>Ok</v>
      </c>
      <c r="CZ1146">
        <v>0</v>
      </c>
      <c r="DA1146">
        <v>0</v>
      </c>
    </row>
    <row r="1147" spans="1:105" x14ac:dyDescent="0.25">
      <c r="A1147">
        <v>1146</v>
      </c>
      <c r="B1147" t="s">
        <v>3</v>
      </c>
      <c r="C1147" t="s">
        <v>1255</v>
      </c>
      <c r="D1147">
        <v>458.15</v>
      </c>
      <c r="E1147">
        <v>2017</v>
      </c>
      <c r="F1147">
        <v>458.15</v>
      </c>
      <c r="G1147">
        <v>458.15</v>
      </c>
      <c r="H1147" s="3">
        <f t="shared" si="697"/>
        <v>0</v>
      </c>
      <c r="I1147">
        <v>152985</v>
      </c>
      <c r="J1147" t="s">
        <v>2734</v>
      </c>
      <c r="K1147" t="s">
        <v>2738</v>
      </c>
      <c r="L1147">
        <v>32097</v>
      </c>
      <c r="M1147" t="s">
        <v>3581</v>
      </c>
      <c r="N1147" t="s">
        <v>4758</v>
      </c>
      <c r="O1147">
        <v>-81.751944454210104</v>
      </c>
      <c r="P1147">
        <v>30.700751417622602</v>
      </c>
      <c r="Q1147" t="s">
        <v>5596</v>
      </c>
      <c r="R1147">
        <v>1</v>
      </c>
      <c r="S1147" t="s">
        <v>6539</v>
      </c>
      <c r="T1147">
        <v>1001</v>
      </c>
      <c r="U1147" t="s">
        <v>6582</v>
      </c>
      <c r="V1147">
        <v>2017</v>
      </c>
      <c r="W1147">
        <v>25155</v>
      </c>
      <c r="X1147">
        <v>2017</v>
      </c>
      <c r="Y1147">
        <v>27161</v>
      </c>
      <c r="Z1147">
        <v>394.04</v>
      </c>
      <c r="AA1147" s="3">
        <f t="shared" si="698"/>
        <v>0.86006766342900809</v>
      </c>
      <c r="AB1147" t="s">
        <v>6616</v>
      </c>
      <c r="AC1147" t="s">
        <v>6616</v>
      </c>
      <c r="AD1147" t="s">
        <v>6616</v>
      </c>
      <c r="AF1147" t="s">
        <v>6616</v>
      </c>
      <c r="AG1147" t="s">
        <v>6616</v>
      </c>
      <c r="AH1147" t="s">
        <v>6616</v>
      </c>
      <c r="AI1147" t="s">
        <v>6618</v>
      </c>
      <c r="AJ1147" t="s">
        <v>6618</v>
      </c>
      <c r="AK1147" t="s">
        <v>6618</v>
      </c>
      <c r="AL1147" t="s">
        <v>6618</v>
      </c>
      <c r="AM1147" t="s">
        <v>6618</v>
      </c>
      <c r="AN1147" t="s">
        <v>6618</v>
      </c>
      <c r="AO1147" t="s">
        <v>6618</v>
      </c>
      <c r="AP1147" s="3" t="str">
        <f t="shared" si="699"/>
        <v>No</v>
      </c>
      <c r="AQ1147" s="3" t="str">
        <f t="shared" si="700"/>
        <v>No</v>
      </c>
      <c r="AR1147" s="3" t="str">
        <f t="shared" si="701"/>
        <v>No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 t="s">
        <v>6634</v>
      </c>
      <c r="AZ1147" t="s">
        <v>6639</v>
      </c>
      <c r="BA1147">
        <v>4</v>
      </c>
      <c r="BB1147" t="s">
        <v>6616</v>
      </c>
      <c r="BC1147" t="s">
        <v>6617</v>
      </c>
      <c r="BD1147" s="4" t="str">
        <f t="shared" si="702"/>
        <v>No</v>
      </c>
      <c r="BE1147" t="s">
        <v>6640</v>
      </c>
      <c r="BF1147" s="3" t="str">
        <f t="shared" si="703"/>
        <v>No</v>
      </c>
      <c r="BG1147" t="s">
        <v>6645</v>
      </c>
      <c r="BH1147" s="3" t="str">
        <f t="shared" si="704"/>
        <v>152985 CR 108</v>
      </c>
      <c r="BI1147" s="3" t="str">
        <f t="shared" si="705"/>
        <v>Yulee</v>
      </c>
      <c r="BJ1147" s="3" t="str">
        <f t="shared" si="706"/>
        <v>Florida</v>
      </c>
      <c r="BK1147" s="3">
        <f t="shared" si="707"/>
        <v>32097</v>
      </c>
      <c r="BL1147" s="3" t="str">
        <f t="shared" si="708"/>
        <v>152985 CR 108 YULEE FL 32097</v>
      </c>
      <c r="BM1147" s="3" t="str">
        <f t="shared" si="709"/>
        <v/>
      </c>
      <c r="BN1147" s="3" t="str">
        <f t="shared" si="710"/>
        <v>Pass</v>
      </c>
      <c r="BO1147" s="3" t="str">
        <f t="shared" si="711"/>
        <v>Yes</v>
      </c>
      <c r="BP1147" s="3" t="str">
        <f t="shared" si="712"/>
        <v>FV&lt;$10K</v>
      </c>
      <c r="BQ1147" t="s">
        <v>6650</v>
      </c>
      <c r="BR1147" s="3" t="str">
        <f t="shared" si="713"/>
        <v>No, &lt; $20K Lien</v>
      </c>
      <c r="BS1147" s="3" t="str">
        <f t="shared" si="714"/>
        <v>No, Lien &lt; $20K</v>
      </c>
      <c r="BT1147" t="s">
        <v>6650</v>
      </c>
      <c r="BU1147" s="3" t="str">
        <f t="shared" si="715"/>
        <v>No</v>
      </c>
      <c r="BV1147" s="3" t="str">
        <f t="shared" si="716"/>
        <v>No</v>
      </c>
      <c r="BW1147" s="3">
        <f t="shared" si="717"/>
        <v>4</v>
      </c>
      <c r="BX1147" s="3" t="str">
        <f t="shared" si="718"/>
        <v>Yes</v>
      </c>
      <c r="BY1147" s="3">
        <f t="shared" si="719"/>
        <v>25155</v>
      </c>
      <c r="BZ1147">
        <v>1</v>
      </c>
      <c r="CA1147" s="3">
        <f t="shared" si="720"/>
        <v>25155</v>
      </c>
      <c r="CC1147" s="3">
        <f t="shared" si="721"/>
        <v>0</v>
      </c>
      <c r="CD1147" s="3">
        <f t="shared" si="722"/>
        <v>0</v>
      </c>
      <c r="CE1147" s="3" t="str">
        <f t="shared" si="723"/>
        <v/>
      </c>
      <c r="CF1147" s="3" t="e">
        <f>HLOOKUP(CE1147,'Valuation Data'!$D$2:$K$5,4,FALSE)</f>
        <v>#N/A</v>
      </c>
      <c r="CG1147" s="3">
        <f t="shared" si="724"/>
        <v>25155</v>
      </c>
      <c r="CH1147" s="3" t="str">
        <f t="shared" si="725"/>
        <v>No</v>
      </c>
      <c r="CI1147" s="3" t="str">
        <f>VLOOKUP(R1147,'Use Codes &amp; County Type'!A:D,4,FALSE)</f>
        <v>S</v>
      </c>
      <c r="CJ1147" s="3" t="str">
        <f t="shared" si="726"/>
        <v>No</v>
      </c>
      <c r="CK1147" s="3" t="str">
        <f t="shared" si="727"/>
        <v>No</v>
      </c>
      <c r="CL1147" s="3">
        <f t="shared" si="728"/>
        <v>0.35</v>
      </c>
      <c r="CM1147" s="3">
        <f t="shared" si="729"/>
        <v>8804.25</v>
      </c>
      <c r="CN1147" s="3">
        <f t="shared" si="730"/>
        <v>3665.2</v>
      </c>
      <c r="CO1147" s="3">
        <f t="shared" si="731"/>
        <v>5139.05</v>
      </c>
      <c r="CP1147" s="3">
        <f t="shared" si="732"/>
        <v>0.14570463128602662</v>
      </c>
      <c r="CR1147" s="3" t="str">
        <f t="shared" si="733"/>
        <v>No</v>
      </c>
      <c r="CV1147" s="3" t="str">
        <f t="shared" si="734"/>
        <v>FMV&lt;$30K</v>
      </c>
      <c r="CW1147" s="3">
        <f t="shared" si="735"/>
        <v>1146</v>
      </c>
      <c r="CX1147" s="3">
        <f t="shared" si="736"/>
        <v>458.15</v>
      </c>
      <c r="CY1147" s="3" t="str">
        <f t="shared" si="737"/>
        <v>Ok</v>
      </c>
      <c r="CZ1147">
        <v>0</v>
      </c>
      <c r="DA1147">
        <v>0</v>
      </c>
    </row>
    <row r="1148" spans="1:105" x14ac:dyDescent="0.25">
      <c r="A1148">
        <v>1147</v>
      </c>
      <c r="B1148" t="s">
        <v>3</v>
      </c>
      <c r="C1148" t="s">
        <v>1256</v>
      </c>
      <c r="D1148">
        <v>63.66</v>
      </c>
      <c r="E1148">
        <v>2017</v>
      </c>
      <c r="F1148" t="e">
        <f>NA()</f>
        <v>#N/A</v>
      </c>
      <c r="G1148" t="e">
        <f>NA()</f>
        <v>#N/A</v>
      </c>
      <c r="H1148" s="3" t="e">
        <f t="shared" si="697"/>
        <v>#N/A</v>
      </c>
      <c r="I1148" t="e">
        <f>NA()</f>
        <v>#N/A</v>
      </c>
      <c r="J1148" t="e">
        <f>NA()</f>
        <v>#N/A</v>
      </c>
      <c r="K1148" t="e">
        <f>NA()</f>
        <v>#N/A</v>
      </c>
      <c r="L1148" t="e">
        <f>NA()</f>
        <v>#N/A</v>
      </c>
      <c r="M1148" t="e">
        <f>NA()</f>
        <v>#N/A</v>
      </c>
      <c r="N1148" t="e">
        <f>NA()</f>
        <v>#N/A</v>
      </c>
      <c r="O1148" t="e">
        <f>NA()</f>
        <v>#N/A</v>
      </c>
      <c r="P1148" t="e">
        <f>NA()</f>
        <v>#N/A</v>
      </c>
      <c r="Q1148" t="e">
        <f>NA()</f>
        <v>#N/A</v>
      </c>
      <c r="R1148">
        <v>93</v>
      </c>
      <c r="S1148" t="s">
        <v>6545</v>
      </c>
      <c r="T1148" t="e">
        <f>NA()</f>
        <v>#N/A</v>
      </c>
      <c r="U1148" t="e">
        <f>NA()</f>
        <v>#N/A</v>
      </c>
      <c r="V1148">
        <v>2017</v>
      </c>
      <c r="W1148">
        <v>1933</v>
      </c>
      <c r="X1148" t="e">
        <f>NA()</f>
        <v>#N/A</v>
      </c>
      <c r="Y1148" t="e">
        <f>NA()</f>
        <v>#N/A</v>
      </c>
      <c r="Z1148" t="e">
        <f>NA()</f>
        <v>#N/A</v>
      </c>
      <c r="AA1148" s="3">
        <f t="shared" si="698"/>
        <v>0</v>
      </c>
      <c r="AB1148" t="s">
        <v>6617</v>
      </c>
      <c r="AC1148" t="s">
        <v>6617</v>
      </c>
      <c r="AD1148" t="s">
        <v>6617</v>
      </c>
      <c r="AE1148" t="s">
        <v>6617</v>
      </c>
      <c r="AF1148" t="s">
        <v>6617</v>
      </c>
      <c r="AG1148" t="s">
        <v>6617</v>
      </c>
      <c r="AI1148" t="e">
        <f>NA()</f>
        <v>#N/A</v>
      </c>
      <c r="AJ1148" t="e">
        <f>NA()</f>
        <v>#N/A</v>
      </c>
      <c r="AK1148" t="e">
        <f>NA()</f>
        <v>#N/A</v>
      </c>
      <c r="AL1148" t="e">
        <f>NA()</f>
        <v>#N/A</v>
      </c>
      <c r="AM1148" t="e">
        <f>NA()</f>
        <v>#N/A</v>
      </c>
      <c r="AN1148" t="e">
        <f>NA()</f>
        <v>#N/A</v>
      </c>
      <c r="AO1148" t="e">
        <f>NA()</f>
        <v>#N/A</v>
      </c>
      <c r="AP1148" s="3" t="str">
        <f t="shared" si="699"/>
        <v>Yes</v>
      </c>
      <c r="AQ1148" s="3" t="str">
        <f t="shared" si="700"/>
        <v>No</v>
      </c>
      <c r="AR1148" s="3" t="str">
        <f t="shared" si="701"/>
        <v>Yes</v>
      </c>
      <c r="AS1148" t="e">
        <f>NA()</f>
        <v>#N/A</v>
      </c>
      <c r="AT1148" t="e">
        <f>NA()</f>
        <v>#N/A</v>
      </c>
      <c r="AU1148" t="e">
        <f>NA()</f>
        <v>#N/A</v>
      </c>
      <c r="AV1148" t="e">
        <f>NA()</f>
        <v>#N/A</v>
      </c>
      <c r="AW1148" t="e">
        <f>NA()</f>
        <v>#N/A</v>
      </c>
      <c r="AX1148" t="e">
        <f>NA()</f>
        <v>#N/A</v>
      </c>
      <c r="AY1148" t="e">
        <f>NA()</f>
        <v>#N/A</v>
      </c>
      <c r="AZ1148" t="e">
        <f>NA()</f>
        <v>#N/A</v>
      </c>
      <c r="BA1148">
        <v>6</v>
      </c>
      <c r="BB1148" t="s">
        <v>6616</v>
      </c>
      <c r="BC1148" t="e">
        <f>NA()</f>
        <v>#N/A</v>
      </c>
      <c r="BD1148" s="4" t="str">
        <f t="shared" si="702"/>
        <v>No</v>
      </c>
      <c r="BE1148" t="e">
        <f>NA()</f>
        <v>#N/A</v>
      </c>
      <c r="BF1148" s="3" t="str">
        <f t="shared" si="703"/>
        <v>No</v>
      </c>
      <c r="BG1148" t="e">
        <f>NA()</f>
        <v>#N/A</v>
      </c>
      <c r="BH1148" s="3" t="e">
        <f t="shared" si="704"/>
        <v>#N/A</v>
      </c>
      <c r="BI1148" s="3" t="e">
        <f t="shared" si="705"/>
        <v>#N/A</v>
      </c>
      <c r="BJ1148" s="3" t="e">
        <f t="shared" si="706"/>
        <v>#N/A</v>
      </c>
      <c r="BK1148" s="3" t="e">
        <f t="shared" si="707"/>
        <v>#N/A</v>
      </c>
      <c r="BL1148" s="3" t="e">
        <f t="shared" si="708"/>
        <v>#N/A</v>
      </c>
      <c r="BM1148" s="3" t="e">
        <f t="shared" si="709"/>
        <v>#N/A</v>
      </c>
      <c r="BN1148" s="3" t="str">
        <f t="shared" si="710"/>
        <v>Lien&lt;$150</v>
      </c>
      <c r="BO1148" s="3" t="e">
        <f t="shared" si="711"/>
        <v>#N/A</v>
      </c>
      <c r="BP1148" s="3" t="str">
        <f t="shared" si="712"/>
        <v>FV&lt;$10K</v>
      </c>
      <c r="BQ1148" t="s">
        <v>6650</v>
      </c>
      <c r="BR1148" s="3" t="str">
        <f t="shared" si="713"/>
        <v>No, &lt; $20K Lien</v>
      </c>
      <c r="BS1148" s="3" t="str">
        <f t="shared" si="714"/>
        <v>No, Lien &lt; $20K</v>
      </c>
      <c r="BT1148" t="s">
        <v>6650</v>
      </c>
      <c r="BU1148" s="3" t="str">
        <f t="shared" si="715"/>
        <v>Yes</v>
      </c>
      <c r="BV1148" s="3" t="str">
        <f t="shared" si="716"/>
        <v>No</v>
      </c>
      <c r="BW1148" s="3">
        <f t="shared" si="717"/>
        <v>6</v>
      </c>
      <c r="BX1148" s="3" t="str">
        <f t="shared" si="718"/>
        <v>No</v>
      </c>
      <c r="BY1148" s="3">
        <f t="shared" si="719"/>
        <v>1933</v>
      </c>
      <c r="BZ1148">
        <v>1</v>
      </c>
      <c r="CA1148" s="3">
        <f t="shared" si="720"/>
        <v>1933</v>
      </c>
      <c r="CC1148" s="3" t="e">
        <f t="shared" si="721"/>
        <v>#N/A</v>
      </c>
      <c r="CD1148" s="3" t="e">
        <f t="shared" si="722"/>
        <v>#N/A</v>
      </c>
      <c r="CE1148" s="3" t="str">
        <f t="shared" si="723"/>
        <v/>
      </c>
      <c r="CF1148" s="3" t="e">
        <f>HLOOKUP(CE1148,'Valuation Data'!$D$2:$K$5,4,FALSE)</f>
        <v>#N/A</v>
      </c>
      <c r="CG1148" s="3">
        <f t="shared" si="724"/>
        <v>1933</v>
      </c>
      <c r="CH1148" s="3" t="str">
        <f t="shared" si="725"/>
        <v>No</v>
      </c>
      <c r="CI1148" s="3" t="str">
        <f>VLOOKUP(R1148,'Use Codes &amp; County Type'!A:D,4,FALSE)</f>
        <v>V</v>
      </c>
      <c r="CJ1148" s="3" t="str">
        <f t="shared" si="726"/>
        <v>Yes</v>
      </c>
      <c r="CK1148" s="3" t="str">
        <f t="shared" si="727"/>
        <v>No</v>
      </c>
      <c r="CL1148" s="3">
        <f t="shared" si="728"/>
        <v>0</v>
      </c>
      <c r="CM1148" s="3">
        <f t="shared" si="729"/>
        <v>0</v>
      </c>
      <c r="CN1148" s="3" t="e">
        <f t="shared" si="730"/>
        <v>#N/A</v>
      </c>
      <c r="CO1148" s="3" t="e">
        <f t="shared" si="731"/>
        <v>#N/A</v>
      </c>
      <c r="CP1148" s="3" t="e">
        <f t="shared" si="732"/>
        <v>#N/A</v>
      </c>
      <c r="CR1148" s="3" t="str">
        <f t="shared" si="733"/>
        <v>No</v>
      </c>
      <c r="CV1148" s="3" t="str">
        <f t="shared" si="734"/>
        <v>Lien&lt;$150</v>
      </c>
      <c r="CW1148" s="3">
        <f t="shared" si="735"/>
        <v>1147</v>
      </c>
      <c r="CX1148" s="3">
        <f t="shared" si="736"/>
        <v>63.66</v>
      </c>
      <c r="CY1148" s="3" t="str">
        <f t="shared" si="737"/>
        <v>Ok</v>
      </c>
      <c r="CZ1148" t="e">
        <f>NA()</f>
        <v>#N/A</v>
      </c>
      <c r="DA1148" t="e">
        <f>NA()</f>
        <v>#N/A</v>
      </c>
    </row>
    <row r="1149" spans="1:105" x14ac:dyDescent="0.25">
      <c r="A1149">
        <v>1148</v>
      </c>
      <c r="B1149" t="s">
        <v>3</v>
      </c>
      <c r="C1149" t="s">
        <v>1257</v>
      </c>
      <c r="D1149">
        <v>1579.22</v>
      </c>
      <c r="E1149">
        <v>2017</v>
      </c>
      <c r="F1149">
        <v>1579.22</v>
      </c>
      <c r="G1149">
        <v>1579.22</v>
      </c>
      <c r="H1149" s="3">
        <f t="shared" si="697"/>
        <v>0</v>
      </c>
      <c r="J1149" t="s">
        <v>2730</v>
      </c>
      <c r="K1149" t="s">
        <v>2738</v>
      </c>
      <c r="L1149">
        <v>32046</v>
      </c>
      <c r="M1149" t="s">
        <v>3170</v>
      </c>
      <c r="N1149" t="s">
        <v>4753</v>
      </c>
      <c r="O1149">
        <v>-81.814125134287806</v>
      </c>
      <c r="P1149">
        <v>30.6844630180954</v>
      </c>
      <c r="Q1149" t="s">
        <v>5597</v>
      </c>
      <c r="R1149">
        <v>0</v>
      </c>
      <c r="S1149" t="s">
        <v>6538</v>
      </c>
      <c r="T1149">
        <v>8001</v>
      </c>
      <c r="U1149" t="s">
        <v>6581</v>
      </c>
      <c r="V1149">
        <v>2017</v>
      </c>
      <c r="W1149">
        <v>94500</v>
      </c>
      <c r="X1149">
        <v>2017</v>
      </c>
      <c r="Y1149">
        <v>94500</v>
      </c>
      <c r="Z1149">
        <v>1430.62</v>
      </c>
      <c r="AA1149" s="3">
        <f t="shared" si="698"/>
        <v>0.90590291409683255</v>
      </c>
      <c r="AH1149" t="s">
        <v>6616</v>
      </c>
      <c r="AI1149" t="s">
        <v>6618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 s="3" t="str">
        <f t="shared" si="699"/>
        <v>No</v>
      </c>
      <c r="AQ1149" s="3" t="str">
        <f t="shared" si="700"/>
        <v>No</v>
      </c>
      <c r="AR1149" s="3" t="str">
        <f t="shared" si="701"/>
        <v>No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 t="s">
        <v>6634</v>
      </c>
      <c r="AZ1149">
        <v>0</v>
      </c>
      <c r="BA1149">
        <v>0</v>
      </c>
      <c r="BB1149" t="s">
        <v>6616</v>
      </c>
      <c r="BC1149" t="s">
        <v>6616</v>
      </c>
      <c r="BD1149" s="4" t="str">
        <f t="shared" si="702"/>
        <v>No</v>
      </c>
      <c r="BE1149" t="s">
        <v>6640</v>
      </c>
      <c r="BF1149" s="3" t="str">
        <f t="shared" si="703"/>
        <v>No</v>
      </c>
      <c r="BG1149" t="s">
        <v>6645</v>
      </c>
      <c r="BH1149" s="3" t="str">
        <f t="shared" si="704"/>
        <v>CR 108</v>
      </c>
      <c r="BI1149" s="3" t="str">
        <f t="shared" si="705"/>
        <v>Hilliard</v>
      </c>
      <c r="BJ1149" s="3" t="str">
        <f t="shared" si="706"/>
        <v>Florida</v>
      </c>
      <c r="BK1149" s="3">
        <f t="shared" si="707"/>
        <v>32046</v>
      </c>
      <c r="BL1149" s="3" t="str">
        <f t="shared" si="708"/>
        <v>CR 108 HILLIARD FL 32046</v>
      </c>
      <c r="BM1149" s="3" t="str">
        <f t="shared" si="709"/>
        <v/>
      </c>
      <c r="BN1149" s="3" t="str">
        <f t="shared" si="710"/>
        <v>Pass</v>
      </c>
      <c r="BO1149" s="3" t="str">
        <f t="shared" si="711"/>
        <v>No</v>
      </c>
      <c r="BP1149" s="3" t="str">
        <f t="shared" si="712"/>
        <v>FV&lt;$10K</v>
      </c>
      <c r="BQ1149" t="s">
        <v>6650</v>
      </c>
      <c r="BR1149" s="3" t="str">
        <f t="shared" si="713"/>
        <v>No, &lt; $20K Lien</v>
      </c>
      <c r="BS1149" s="3" t="str">
        <f t="shared" si="714"/>
        <v>No, Lien &lt; $20K</v>
      </c>
      <c r="BT1149" t="s">
        <v>6650</v>
      </c>
      <c r="BU1149" s="3" t="str">
        <f t="shared" si="715"/>
        <v>No</v>
      </c>
      <c r="BV1149" s="3" t="str">
        <f t="shared" si="716"/>
        <v>No</v>
      </c>
      <c r="BW1149" s="3">
        <f t="shared" si="717"/>
        <v>0</v>
      </c>
      <c r="BX1149" s="3" t="str">
        <f t="shared" si="718"/>
        <v>No</v>
      </c>
      <c r="BY1149" s="3">
        <f t="shared" si="719"/>
        <v>94500</v>
      </c>
      <c r="BZ1149">
        <v>1</v>
      </c>
      <c r="CA1149" s="3">
        <f t="shared" si="720"/>
        <v>94500</v>
      </c>
      <c r="CC1149" s="3">
        <f t="shared" si="721"/>
        <v>0</v>
      </c>
      <c r="CD1149" s="3">
        <f t="shared" si="722"/>
        <v>0</v>
      </c>
      <c r="CE1149" s="3" t="str">
        <f t="shared" si="723"/>
        <v/>
      </c>
      <c r="CF1149" s="3" t="e">
        <f>HLOOKUP(CE1149,'Valuation Data'!$D$2:$K$5,4,FALSE)</f>
        <v>#N/A</v>
      </c>
      <c r="CG1149" s="3">
        <f t="shared" si="724"/>
        <v>94500</v>
      </c>
      <c r="CH1149" s="3" t="str">
        <f t="shared" si="725"/>
        <v>No</v>
      </c>
      <c r="CI1149" s="3" t="str">
        <f>VLOOKUP(R1149,'Use Codes &amp; County Type'!A:D,4,FALSE)</f>
        <v>V</v>
      </c>
      <c r="CJ1149" s="3" t="str">
        <f t="shared" si="726"/>
        <v>Yes</v>
      </c>
      <c r="CK1149" s="3" t="str">
        <f t="shared" si="727"/>
        <v>No</v>
      </c>
      <c r="CL1149" s="3">
        <f t="shared" si="728"/>
        <v>0</v>
      </c>
      <c r="CM1149" s="3">
        <f t="shared" si="729"/>
        <v>0</v>
      </c>
      <c r="CN1149" s="3">
        <f t="shared" si="730"/>
        <v>6316.88</v>
      </c>
      <c r="CO1149" s="3">
        <f t="shared" si="731"/>
        <v>-6316.88</v>
      </c>
      <c r="CP1149" s="3">
        <f t="shared" si="732"/>
        <v>6.6845291005291005E-2</v>
      </c>
      <c r="CR1149" s="3" t="str">
        <f t="shared" si="733"/>
        <v>No</v>
      </c>
      <c r="CV1149" s="3" t="str">
        <f t="shared" si="734"/>
        <v>Vacant, No Sales Data</v>
      </c>
      <c r="CW1149" s="3">
        <f t="shared" si="735"/>
        <v>1148</v>
      </c>
      <c r="CX1149" s="3">
        <f t="shared" si="736"/>
        <v>1579.22</v>
      </c>
      <c r="CY1149" s="3" t="str">
        <f t="shared" si="737"/>
        <v>Ok</v>
      </c>
      <c r="CZ1149">
        <v>0</v>
      </c>
      <c r="DA1149">
        <v>0</v>
      </c>
    </row>
    <row r="1150" spans="1:105" x14ac:dyDescent="0.25">
      <c r="A1150">
        <v>1149</v>
      </c>
      <c r="B1150" t="s">
        <v>3</v>
      </c>
      <c r="C1150" t="s">
        <v>1258</v>
      </c>
      <c r="D1150">
        <v>2288.61</v>
      </c>
      <c r="E1150">
        <v>2017</v>
      </c>
      <c r="F1150">
        <v>2288.61</v>
      </c>
      <c r="G1150">
        <v>2288.61</v>
      </c>
      <c r="H1150" s="3">
        <f t="shared" si="697"/>
        <v>0</v>
      </c>
      <c r="J1150" t="s">
        <v>2735</v>
      </c>
      <c r="K1150" t="s">
        <v>2738</v>
      </c>
      <c r="L1150">
        <v>32011</v>
      </c>
      <c r="M1150" t="s">
        <v>3579</v>
      </c>
      <c r="N1150" t="s">
        <v>4759</v>
      </c>
      <c r="O1150">
        <v>-81.7938893715327</v>
      </c>
      <c r="P1150">
        <v>30.650651536946398</v>
      </c>
      <c r="Q1150" t="s">
        <v>5598</v>
      </c>
      <c r="R1150">
        <v>0</v>
      </c>
      <c r="S1150" t="s">
        <v>6538</v>
      </c>
      <c r="T1150">
        <v>8001</v>
      </c>
      <c r="U1150" t="s">
        <v>6581</v>
      </c>
      <c r="V1150">
        <v>2017</v>
      </c>
      <c r="W1150">
        <v>137828</v>
      </c>
      <c r="X1150">
        <v>2017</v>
      </c>
      <c r="Y1150">
        <v>137828</v>
      </c>
      <c r="Z1150">
        <v>2086.5500000000002</v>
      </c>
      <c r="AA1150" s="3">
        <f t="shared" si="698"/>
        <v>0.91171060163155804</v>
      </c>
      <c r="AB1150" t="s">
        <v>6616</v>
      </c>
      <c r="AI1150" t="s">
        <v>6618</v>
      </c>
      <c r="AJ1150" t="s">
        <v>6618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 s="3" t="str">
        <f t="shared" si="699"/>
        <v>No</v>
      </c>
      <c r="AQ1150" s="3" t="str">
        <f t="shared" si="700"/>
        <v>No</v>
      </c>
      <c r="AR1150" s="3" t="str">
        <f t="shared" si="701"/>
        <v>No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 t="s">
        <v>6634</v>
      </c>
      <c r="AZ1150">
        <v>0</v>
      </c>
      <c r="BA1150">
        <v>0</v>
      </c>
      <c r="BB1150" t="s">
        <v>6616</v>
      </c>
      <c r="BC1150" t="s">
        <v>6616</v>
      </c>
      <c r="BD1150" s="4" t="str">
        <f t="shared" si="702"/>
        <v>No</v>
      </c>
      <c r="BE1150" t="s">
        <v>6640</v>
      </c>
      <c r="BF1150" s="3" t="str">
        <f t="shared" si="703"/>
        <v>No</v>
      </c>
      <c r="BG1150" t="s">
        <v>6645</v>
      </c>
      <c r="BH1150" s="3" t="str">
        <f t="shared" si="704"/>
        <v>MIDDLE RD</v>
      </c>
      <c r="BI1150" s="3" t="str">
        <f t="shared" si="705"/>
        <v>Callahan</v>
      </c>
      <c r="BJ1150" s="3" t="str">
        <f t="shared" si="706"/>
        <v>Florida</v>
      </c>
      <c r="BK1150" s="3">
        <f t="shared" si="707"/>
        <v>32011</v>
      </c>
      <c r="BL1150" s="3" t="str">
        <f t="shared" si="708"/>
        <v>MIDDLE RD CALLAHAN FL 32011</v>
      </c>
      <c r="BM1150" s="3" t="str">
        <f t="shared" si="709"/>
        <v/>
      </c>
      <c r="BN1150" s="3" t="str">
        <f t="shared" si="710"/>
        <v>Pass</v>
      </c>
      <c r="BO1150" s="3" t="str">
        <f t="shared" si="711"/>
        <v>No</v>
      </c>
      <c r="BP1150" s="3" t="str">
        <f t="shared" si="712"/>
        <v>FV&lt;$10K</v>
      </c>
      <c r="BQ1150" t="s">
        <v>6650</v>
      </c>
      <c r="BR1150" s="3" t="str">
        <f t="shared" si="713"/>
        <v>No, &lt; $20K Lien</v>
      </c>
      <c r="BS1150" s="3" t="str">
        <f t="shared" si="714"/>
        <v>No, Lien &lt; $20K</v>
      </c>
      <c r="BT1150" t="s">
        <v>6650</v>
      </c>
      <c r="BU1150" s="3" t="str">
        <f t="shared" si="715"/>
        <v>No</v>
      </c>
      <c r="BV1150" s="3" t="str">
        <f t="shared" si="716"/>
        <v>No</v>
      </c>
      <c r="BW1150" s="3">
        <f t="shared" si="717"/>
        <v>0</v>
      </c>
      <c r="BX1150" s="3" t="str">
        <f t="shared" si="718"/>
        <v>No</v>
      </c>
      <c r="BY1150" s="3">
        <f t="shared" si="719"/>
        <v>137828</v>
      </c>
      <c r="BZ1150">
        <v>1</v>
      </c>
      <c r="CA1150" s="3">
        <f t="shared" si="720"/>
        <v>137828</v>
      </c>
      <c r="CC1150" s="3">
        <f t="shared" si="721"/>
        <v>0</v>
      </c>
      <c r="CD1150" s="3">
        <f t="shared" si="722"/>
        <v>0</v>
      </c>
      <c r="CE1150" s="3" t="str">
        <f t="shared" si="723"/>
        <v/>
      </c>
      <c r="CF1150" s="3" t="e">
        <f>HLOOKUP(CE1150,'Valuation Data'!$D$2:$K$5,4,FALSE)</f>
        <v>#N/A</v>
      </c>
      <c r="CG1150" s="3">
        <f t="shared" si="724"/>
        <v>137828</v>
      </c>
      <c r="CH1150" s="3" t="str">
        <f t="shared" si="725"/>
        <v>No</v>
      </c>
      <c r="CI1150" s="3" t="str">
        <f>VLOOKUP(R1150,'Use Codes &amp; County Type'!A:D,4,FALSE)</f>
        <v>V</v>
      </c>
      <c r="CJ1150" s="3" t="str">
        <f t="shared" si="726"/>
        <v>Yes</v>
      </c>
      <c r="CK1150" s="3" t="str">
        <f t="shared" si="727"/>
        <v>No</v>
      </c>
      <c r="CL1150" s="3">
        <f t="shared" si="728"/>
        <v>0</v>
      </c>
      <c r="CM1150" s="3">
        <f t="shared" si="729"/>
        <v>0</v>
      </c>
      <c r="CN1150" s="3">
        <f t="shared" si="730"/>
        <v>9154.44</v>
      </c>
      <c r="CO1150" s="3">
        <f t="shared" si="731"/>
        <v>-9154.44</v>
      </c>
      <c r="CP1150" s="3">
        <f t="shared" si="732"/>
        <v>6.6419305221000091E-2</v>
      </c>
      <c r="CR1150" s="3" t="str">
        <f t="shared" si="733"/>
        <v>No</v>
      </c>
      <c r="CV1150" s="3" t="str">
        <f t="shared" si="734"/>
        <v>Vacant, No Sales Data</v>
      </c>
      <c r="CW1150" s="3">
        <f t="shared" si="735"/>
        <v>1149</v>
      </c>
      <c r="CX1150" s="3">
        <f t="shared" si="736"/>
        <v>2288.61</v>
      </c>
      <c r="CY1150" s="3" t="str">
        <f t="shared" si="737"/>
        <v>Ok</v>
      </c>
      <c r="CZ1150">
        <v>0</v>
      </c>
      <c r="DA1150">
        <v>0</v>
      </c>
    </row>
    <row r="1151" spans="1:105" x14ac:dyDescent="0.25">
      <c r="A1151">
        <v>1150</v>
      </c>
      <c r="B1151" t="s">
        <v>3</v>
      </c>
      <c r="C1151" t="s">
        <v>1259</v>
      </c>
      <c r="D1151">
        <v>900.33</v>
      </c>
      <c r="E1151">
        <v>2017</v>
      </c>
      <c r="F1151">
        <v>900.33</v>
      </c>
      <c r="G1151">
        <v>900.33</v>
      </c>
      <c r="H1151" s="3">
        <f t="shared" si="697"/>
        <v>0</v>
      </c>
      <c r="I1151">
        <v>46551</v>
      </c>
      <c r="J1151" t="s">
        <v>2735</v>
      </c>
      <c r="K1151" t="s">
        <v>2738</v>
      </c>
      <c r="L1151">
        <v>32011</v>
      </c>
      <c r="M1151" t="s">
        <v>3582</v>
      </c>
      <c r="N1151" t="s">
        <v>4759</v>
      </c>
      <c r="O1151">
        <v>-81.791621640043005</v>
      </c>
      <c r="P1151">
        <v>30.6430814291624</v>
      </c>
      <c r="Q1151" t="s">
        <v>5459</v>
      </c>
      <c r="R1151">
        <v>50</v>
      </c>
      <c r="S1151" t="s">
        <v>6540</v>
      </c>
      <c r="T1151">
        <v>7000</v>
      </c>
      <c r="U1151" t="s">
        <v>6583</v>
      </c>
      <c r="V1151">
        <v>2017</v>
      </c>
      <c r="W1151">
        <v>46583</v>
      </c>
      <c r="X1151">
        <v>2017</v>
      </c>
      <c r="Y1151">
        <v>95286</v>
      </c>
      <c r="Z1151">
        <v>802.89</v>
      </c>
      <c r="AA1151" s="3">
        <f t="shared" si="698"/>
        <v>0.89177301656059438</v>
      </c>
      <c r="AB1151" t="s">
        <v>6616</v>
      </c>
      <c r="AC1151" t="s">
        <v>6616</v>
      </c>
      <c r="AG1151" t="s">
        <v>6616</v>
      </c>
      <c r="AI1151" t="s">
        <v>6618</v>
      </c>
      <c r="AJ1151" t="s">
        <v>6618</v>
      </c>
      <c r="AK1151" t="s">
        <v>6618</v>
      </c>
      <c r="AL1151" t="s">
        <v>6618</v>
      </c>
      <c r="AM1151" t="s">
        <v>6618</v>
      </c>
      <c r="AN1151">
        <v>0</v>
      </c>
      <c r="AO1151">
        <v>0</v>
      </c>
      <c r="AP1151" s="3" t="str">
        <f t="shared" si="699"/>
        <v>No</v>
      </c>
      <c r="AQ1151" s="3" t="str">
        <f t="shared" si="700"/>
        <v>No</v>
      </c>
      <c r="AR1151" s="3" t="str">
        <f t="shared" si="701"/>
        <v>No</v>
      </c>
      <c r="AS1151">
        <v>0</v>
      </c>
      <c r="AT1151">
        <v>0</v>
      </c>
      <c r="AU1151">
        <v>800000</v>
      </c>
      <c r="AV1151" t="s">
        <v>6622</v>
      </c>
      <c r="AW1151">
        <v>0</v>
      </c>
      <c r="AX1151">
        <v>0</v>
      </c>
      <c r="AY1151" t="s">
        <v>6634</v>
      </c>
      <c r="AZ1151" t="s">
        <v>6638</v>
      </c>
      <c r="BA1151">
        <v>1</v>
      </c>
      <c r="BB1151" t="s">
        <v>6616</v>
      </c>
      <c r="BC1151" t="s">
        <v>6616</v>
      </c>
      <c r="BD1151" s="4" t="str">
        <f t="shared" si="702"/>
        <v>No</v>
      </c>
      <c r="BE1151" t="s">
        <v>6640</v>
      </c>
      <c r="BF1151" s="3" t="str">
        <f t="shared" si="703"/>
        <v>No</v>
      </c>
      <c r="BG1151" t="s">
        <v>6645</v>
      </c>
      <c r="BH1151" s="3" t="str">
        <f t="shared" si="704"/>
        <v>46551 MIDDLE RD</v>
      </c>
      <c r="BI1151" s="3" t="str">
        <f t="shared" si="705"/>
        <v>Callahan</v>
      </c>
      <c r="BJ1151" s="3" t="str">
        <f t="shared" si="706"/>
        <v>Florida</v>
      </c>
      <c r="BK1151" s="3">
        <f t="shared" si="707"/>
        <v>32011</v>
      </c>
      <c r="BL1151" s="3" t="str">
        <f t="shared" si="708"/>
        <v>46551 MIDDLE RD CALLAHAN FL 32011</v>
      </c>
      <c r="BM1151" s="3" t="str">
        <f t="shared" si="709"/>
        <v>L</v>
      </c>
      <c r="BN1151" s="3" t="str">
        <f t="shared" si="710"/>
        <v>Pass</v>
      </c>
      <c r="BO1151" s="3" t="str">
        <f t="shared" si="711"/>
        <v>No</v>
      </c>
      <c r="BP1151" s="3" t="str">
        <f t="shared" si="712"/>
        <v>FV&lt;$10K</v>
      </c>
      <c r="BQ1151" t="s">
        <v>6650</v>
      </c>
      <c r="BR1151" s="3" t="str">
        <f t="shared" si="713"/>
        <v>No, &lt; $20K Lien</v>
      </c>
      <c r="BS1151" s="3" t="str">
        <f t="shared" si="714"/>
        <v>No, Lien &lt; $20K</v>
      </c>
      <c r="BT1151" t="s">
        <v>6650</v>
      </c>
      <c r="BU1151" s="3" t="str">
        <f t="shared" si="715"/>
        <v>No</v>
      </c>
      <c r="BV1151" s="3" t="str">
        <f t="shared" si="716"/>
        <v>No</v>
      </c>
      <c r="BW1151" s="3">
        <f t="shared" si="717"/>
        <v>1</v>
      </c>
      <c r="BX1151" s="3" t="str">
        <f t="shared" si="718"/>
        <v>No</v>
      </c>
      <c r="BY1151" s="3">
        <f t="shared" si="719"/>
        <v>46583</v>
      </c>
      <c r="BZ1151">
        <v>1</v>
      </c>
      <c r="CA1151" s="3">
        <f t="shared" si="720"/>
        <v>46583</v>
      </c>
      <c r="CC1151" s="3">
        <f t="shared" si="721"/>
        <v>0</v>
      </c>
      <c r="CD1151" s="3">
        <f t="shared" si="722"/>
        <v>0</v>
      </c>
      <c r="CE1151" s="3" t="str">
        <f t="shared" si="723"/>
        <v/>
      </c>
      <c r="CF1151" s="3" t="e">
        <f>HLOOKUP(CE1151,'Valuation Data'!$D$2:$K$5,4,FALSE)</f>
        <v>#N/A</v>
      </c>
      <c r="CG1151" s="3">
        <f t="shared" si="724"/>
        <v>46583</v>
      </c>
      <c r="CH1151" s="3" t="str">
        <f t="shared" si="725"/>
        <v>No</v>
      </c>
      <c r="CI1151" s="3" t="str">
        <f>VLOOKUP(R1151,'Use Codes &amp; County Type'!A:D,4,FALSE)</f>
        <v>V</v>
      </c>
      <c r="CJ1151" s="3" t="str">
        <f t="shared" si="726"/>
        <v>Yes</v>
      </c>
      <c r="CK1151" s="3" t="str">
        <f t="shared" si="727"/>
        <v>No</v>
      </c>
      <c r="CL1151" s="3">
        <f t="shared" si="728"/>
        <v>0</v>
      </c>
      <c r="CM1151" s="3">
        <f t="shared" si="729"/>
        <v>0</v>
      </c>
      <c r="CN1151" s="3">
        <f t="shared" si="730"/>
        <v>4501.6500000000005</v>
      </c>
      <c r="CO1151" s="3">
        <f t="shared" si="731"/>
        <v>-4501.6500000000005</v>
      </c>
      <c r="CP1151" s="3">
        <f t="shared" si="732"/>
        <v>9.6637185239250384E-2</v>
      </c>
      <c r="CR1151" s="3" t="str">
        <f t="shared" si="733"/>
        <v>No</v>
      </c>
      <c r="CV1151" s="3" t="str">
        <f t="shared" si="734"/>
        <v>Vacant, No Sales Data</v>
      </c>
      <c r="CW1151" s="3">
        <f t="shared" si="735"/>
        <v>1150</v>
      </c>
      <c r="CX1151" s="3">
        <f t="shared" si="736"/>
        <v>900.33</v>
      </c>
      <c r="CY1151" s="3" t="str">
        <f t="shared" si="737"/>
        <v>Ok</v>
      </c>
      <c r="CZ1151">
        <v>0</v>
      </c>
      <c r="DA1151">
        <v>0</v>
      </c>
    </row>
    <row r="1152" spans="1:105" x14ac:dyDescent="0.25">
      <c r="A1152">
        <v>1151</v>
      </c>
      <c r="B1152" t="s">
        <v>3</v>
      </c>
      <c r="C1152" t="s">
        <v>1260</v>
      </c>
      <c r="D1152">
        <v>150.59</v>
      </c>
      <c r="E1152">
        <v>2017</v>
      </c>
      <c r="F1152" t="e">
        <f>NA()</f>
        <v>#N/A</v>
      </c>
      <c r="G1152" t="e">
        <f>NA()</f>
        <v>#N/A</v>
      </c>
      <c r="H1152" s="3" t="e">
        <f t="shared" si="697"/>
        <v>#N/A</v>
      </c>
      <c r="I1152" t="e">
        <f>NA()</f>
        <v>#N/A</v>
      </c>
      <c r="J1152" t="e">
        <f>NA()</f>
        <v>#N/A</v>
      </c>
      <c r="K1152" t="e">
        <f>NA()</f>
        <v>#N/A</v>
      </c>
      <c r="L1152" t="e">
        <f>NA()</f>
        <v>#N/A</v>
      </c>
      <c r="M1152" t="e">
        <f>NA()</f>
        <v>#N/A</v>
      </c>
      <c r="N1152" t="e">
        <f>NA()</f>
        <v>#N/A</v>
      </c>
      <c r="O1152" t="e">
        <f>NA()</f>
        <v>#N/A</v>
      </c>
      <c r="P1152" t="e">
        <f>NA()</f>
        <v>#N/A</v>
      </c>
      <c r="Q1152" t="e">
        <f>NA()</f>
        <v>#N/A</v>
      </c>
      <c r="R1152">
        <v>2</v>
      </c>
      <c r="S1152" t="s">
        <v>6535</v>
      </c>
      <c r="T1152" t="e">
        <f>NA()</f>
        <v>#N/A</v>
      </c>
      <c r="U1152" t="e">
        <f>NA()</f>
        <v>#N/A</v>
      </c>
      <c r="V1152">
        <v>2017</v>
      </c>
      <c r="W1152">
        <v>58933</v>
      </c>
      <c r="X1152" t="e">
        <f>NA()</f>
        <v>#N/A</v>
      </c>
      <c r="Y1152" t="e">
        <f>NA()</f>
        <v>#N/A</v>
      </c>
      <c r="Z1152" t="e">
        <f>NA()</f>
        <v>#N/A</v>
      </c>
      <c r="AA1152" s="3">
        <f t="shared" si="698"/>
        <v>0</v>
      </c>
      <c r="AI1152" t="e">
        <f>NA()</f>
        <v>#N/A</v>
      </c>
      <c r="AJ1152" t="e">
        <f>NA()</f>
        <v>#N/A</v>
      </c>
      <c r="AK1152" t="e">
        <f>NA()</f>
        <v>#N/A</v>
      </c>
      <c r="AL1152" t="e">
        <f>NA()</f>
        <v>#N/A</v>
      </c>
      <c r="AM1152" t="e">
        <f>NA()</f>
        <v>#N/A</v>
      </c>
      <c r="AN1152" t="e">
        <f>NA()</f>
        <v>#N/A</v>
      </c>
      <c r="AO1152" t="e">
        <f>NA()</f>
        <v>#N/A</v>
      </c>
      <c r="AP1152" s="3" t="str">
        <f t="shared" si="699"/>
        <v>No</v>
      </c>
      <c r="AQ1152" s="3" t="str">
        <f t="shared" si="700"/>
        <v>No</v>
      </c>
      <c r="AR1152" s="3" t="str">
        <f t="shared" si="701"/>
        <v>No</v>
      </c>
      <c r="AS1152" t="e">
        <f>NA()</f>
        <v>#N/A</v>
      </c>
      <c r="AT1152" t="e">
        <f>NA()</f>
        <v>#N/A</v>
      </c>
      <c r="AU1152" t="e">
        <f>NA()</f>
        <v>#N/A</v>
      </c>
      <c r="AV1152" t="e">
        <f>NA()</f>
        <v>#N/A</v>
      </c>
      <c r="AW1152" t="e">
        <f>NA()</f>
        <v>#N/A</v>
      </c>
      <c r="AX1152" t="e">
        <f>NA()</f>
        <v>#N/A</v>
      </c>
      <c r="AY1152" t="e">
        <f>NA()</f>
        <v>#N/A</v>
      </c>
      <c r="AZ1152" t="e">
        <f>NA()</f>
        <v>#N/A</v>
      </c>
      <c r="BA1152">
        <v>0</v>
      </c>
      <c r="BB1152" t="s">
        <v>6617</v>
      </c>
      <c r="BC1152" t="e">
        <f>NA()</f>
        <v>#N/A</v>
      </c>
      <c r="BD1152" s="4" t="str">
        <f t="shared" si="702"/>
        <v>No</v>
      </c>
      <c r="BE1152" t="e">
        <f>NA()</f>
        <v>#N/A</v>
      </c>
      <c r="BF1152" s="3" t="str">
        <f t="shared" si="703"/>
        <v>No</v>
      </c>
      <c r="BG1152" t="e">
        <f>NA()</f>
        <v>#N/A</v>
      </c>
      <c r="BH1152" s="3" t="e">
        <f t="shared" si="704"/>
        <v>#N/A</v>
      </c>
      <c r="BI1152" s="3" t="e">
        <f t="shared" si="705"/>
        <v>#N/A</v>
      </c>
      <c r="BJ1152" s="3" t="e">
        <f t="shared" si="706"/>
        <v>#N/A</v>
      </c>
      <c r="BK1152" s="3" t="e">
        <f t="shared" si="707"/>
        <v>#N/A</v>
      </c>
      <c r="BL1152" s="3" t="e">
        <f t="shared" si="708"/>
        <v>#N/A</v>
      </c>
      <c r="BM1152" s="3" t="e">
        <f t="shared" si="709"/>
        <v>#N/A</v>
      </c>
      <c r="BN1152" s="3" t="str">
        <f t="shared" si="710"/>
        <v>Pass</v>
      </c>
      <c r="BO1152" s="3" t="e">
        <f t="shared" si="711"/>
        <v>#N/A</v>
      </c>
      <c r="BP1152" s="3" t="str">
        <f t="shared" si="712"/>
        <v>FV&lt;$10K</v>
      </c>
      <c r="BQ1152" t="s">
        <v>6650</v>
      </c>
      <c r="BR1152" s="3" t="str">
        <f t="shared" si="713"/>
        <v>No, &lt; $20K Lien</v>
      </c>
      <c r="BS1152" s="3" t="str">
        <f t="shared" si="714"/>
        <v>No, Lien &lt; $20K</v>
      </c>
      <c r="BT1152" t="s">
        <v>6650</v>
      </c>
      <c r="BU1152" s="3" t="str">
        <f t="shared" si="715"/>
        <v>No</v>
      </c>
      <c r="BV1152" s="3" t="str">
        <f t="shared" si="716"/>
        <v>No</v>
      </c>
      <c r="BW1152" s="3">
        <f t="shared" si="717"/>
        <v>0</v>
      </c>
      <c r="BX1152" s="3" t="str">
        <f t="shared" si="718"/>
        <v>No</v>
      </c>
      <c r="BY1152" s="3">
        <f t="shared" si="719"/>
        <v>58933</v>
      </c>
      <c r="BZ1152">
        <v>1</v>
      </c>
      <c r="CA1152" s="3">
        <f t="shared" si="720"/>
        <v>58933</v>
      </c>
      <c r="CC1152" s="3" t="e">
        <f t="shared" si="721"/>
        <v>#N/A</v>
      </c>
      <c r="CD1152" s="3" t="e">
        <f t="shared" si="722"/>
        <v>#N/A</v>
      </c>
      <c r="CE1152" s="3" t="str">
        <f t="shared" si="723"/>
        <v/>
      </c>
      <c r="CF1152" s="3" t="e">
        <f>HLOOKUP(CE1152,'Valuation Data'!$D$2:$K$5,4,FALSE)</f>
        <v>#N/A</v>
      </c>
      <c r="CG1152" s="3">
        <f t="shared" si="724"/>
        <v>58933</v>
      </c>
      <c r="CH1152" s="3" t="str">
        <f t="shared" si="725"/>
        <v>No</v>
      </c>
      <c r="CI1152" s="3" t="str">
        <f>VLOOKUP(R1152,'Use Codes &amp; County Type'!A:D,4,FALSE)</f>
        <v>R</v>
      </c>
      <c r="CJ1152" s="3" t="str">
        <f t="shared" si="726"/>
        <v>No</v>
      </c>
      <c r="CK1152" s="3" t="str">
        <f t="shared" si="727"/>
        <v>Yes</v>
      </c>
      <c r="CL1152" s="3">
        <f t="shared" si="728"/>
        <v>0.67</v>
      </c>
      <c r="CM1152" s="3">
        <f t="shared" si="729"/>
        <v>39485.11</v>
      </c>
      <c r="CN1152" s="3" t="e">
        <f t="shared" si="730"/>
        <v>#N/A</v>
      </c>
      <c r="CO1152" s="3" t="e">
        <f t="shared" si="731"/>
        <v>#N/A</v>
      </c>
      <c r="CP1152" s="3" t="e">
        <f t="shared" si="732"/>
        <v>#N/A</v>
      </c>
      <c r="CR1152" s="3" t="e">
        <f t="shared" si="733"/>
        <v>#N/A</v>
      </c>
      <c r="CV1152" s="3" t="e">
        <f t="shared" si="734"/>
        <v>#N/A</v>
      </c>
      <c r="CW1152" s="3">
        <f t="shared" si="735"/>
        <v>1151</v>
      </c>
      <c r="CX1152" s="3">
        <f t="shared" si="736"/>
        <v>150.59</v>
      </c>
      <c r="CY1152" s="3" t="e">
        <f t="shared" si="737"/>
        <v>#N/A</v>
      </c>
      <c r="CZ1152" t="e">
        <f>NA()</f>
        <v>#N/A</v>
      </c>
      <c r="DA1152" t="e">
        <f>NA()</f>
        <v>#N/A</v>
      </c>
    </row>
    <row r="1153" spans="1:105" x14ac:dyDescent="0.25">
      <c r="A1153">
        <v>1152</v>
      </c>
      <c r="B1153" t="s">
        <v>3</v>
      </c>
      <c r="C1153" t="s">
        <v>1261</v>
      </c>
      <c r="D1153">
        <v>467</v>
      </c>
      <c r="E1153">
        <v>2017</v>
      </c>
      <c r="F1153">
        <v>467</v>
      </c>
      <c r="G1153">
        <v>467</v>
      </c>
      <c r="H1153" s="3">
        <f t="shared" si="697"/>
        <v>0</v>
      </c>
      <c r="I1153">
        <v>46667</v>
      </c>
      <c r="J1153" t="s">
        <v>2735</v>
      </c>
      <c r="K1153" t="s">
        <v>2738</v>
      </c>
      <c r="L1153">
        <v>32011</v>
      </c>
      <c r="M1153" t="s">
        <v>3583</v>
      </c>
      <c r="N1153" t="s">
        <v>4759</v>
      </c>
      <c r="O1153">
        <v>-81.790956785197594</v>
      </c>
      <c r="P1153">
        <v>30.644792720566901</v>
      </c>
      <c r="Q1153" t="s">
        <v>5599</v>
      </c>
      <c r="R1153">
        <v>2</v>
      </c>
      <c r="S1153" t="s">
        <v>6535</v>
      </c>
      <c r="T1153">
        <v>1006</v>
      </c>
      <c r="U1153" t="s">
        <v>6578</v>
      </c>
      <c r="V1153">
        <v>2017</v>
      </c>
      <c r="W1153">
        <v>53598</v>
      </c>
      <c r="X1153">
        <v>2017</v>
      </c>
      <c r="Y1153">
        <v>70753</v>
      </c>
      <c r="Z1153">
        <v>402.22</v>
      </c>
      <c r="AA1153" s="3">
        <f t="shared" si="698"/>
        <v>0.86128479657387591</v>
      </c>
      <c r="AB1153" t="s">
        <v>6616</v>
      </c>
      <c r="AC1153" t="s">
        <v>6616</v>
      </c>
      <c r="AD1153" t="s">
        <v>6616</v>
      </c>
      <c r="AE1153" t="s">
        <v>6616</v>
      </c>
      <c r="AI1153" t="s">
        <v>6618</v>
      </c>
      <c r="AJ1153" t="s">
        <v>6618</v>
      </c>
      <c r="AK1153" t="s">
        <v>6618</v>
      </c>
      <c r="AL1153" t="s">
        <v>6618</v>
      </c>
      <c r="AM1153" t="s">
        <v>6618</v>
      </c>
      <c r="AN1153" t="s">
        <v>6618</v>
      </c>
      <c r="AO1153" t="s">
        <v>6618</v>
      </c>
      <c r="AP1153" s="3" t="str">
        <f t="shared" si="699"/>
        <v>No</v>
      </c>
      <c r="AQ1153" s="3" t="str">
        <f t="shared" si="700"/>
        <v>No</v>
      </c>
      <c r="AR1153" s="3" t="str">
        <f t="shared" si="701"/>
        <v>No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 t="s">
        <v>6634</v>
      </c>
      <c r="AZ1153" t="s">
        <v>6638</v>
      </c>
      <c r="BA1153">
        <v>1</v>
      </c>
      <c r="BB1153" t="s">
        <v>6617</v>
      </c>
      <c r="BC1153" t="s">
        <v>6616</v>
      </c>
      <c r="BD1153" s="4" t="str">
        <f t="shared" si="702"/>
        <v>No</v>
      </c>
      <c r="BE1153" t="s">
        <v>6640</v>
      </c>
      <c r="BF1153" s="3" t="str">
        <f t="shared" si="703"/>
        <v>No</v>
      </c>
      <c r="BG1153" t="s">
        <v>6645</v>
      </c>
      <c r="BH1153" s="3" t="str">
        <f t="shared" si="704"/>
        <v>46667 MIDDLE RD</v>
      </c>
      <c r="BI1153" s="3" t="str">
        <f t="shared" si="705"/>
        <v>Callahan</v>
      </c>
      <c r="BJ1153" s="3" t="str">
        <f t="shared" si="706"/>
        <v>Florida</v>
      </c>
      <c r="BK1153" s="3">
        <f t="shared" si="707"/>
        <v>32011</v>
      </c>
      <c r="BL1153" s="3" t="str">
        <f t="shared" si="708"/>
        <v>46667 MIDDLE RD CALLAHAN FL 32011</v>
      </c>
      <c r="BM1153" s="3" t="str">
        <f t="shared" si="709"/>
        <v/>
      </c>
      <c r="BN1153" s="3" t="str">
        <f t="shared" si="710"/>
        <v>Pass</v>
      </c>
      <c r="BO1153" s="3" t="str">
        <f t="shared" si="711"/>
        <v>No</v>
      </c>
      <c r="BP1153" s="3" t="str">
        <f t="shared" si="712"/>
        <v>FV&lt;$10K</v>
      </c>
      <c r="BQ1153" t="s">
        <v>6650</v>
      </c>
      <c r="BR1153" s="3" t="str">
        <f t="shared" si="713"/>
        <v>No, &lt; $20K Lien</v>
      </c>
      <c r="BS1153" s="3" t="str">
        <f t="shared" si="714"/>
        <v>No, Lien &lt; $20K</v>
      </c>
      <c r="BT1153" t="s">
        <v>6650</v>
      </c>
      <c r="BU1153" s="3" t="str">
        <f t="shared" si="715"/>
        <v>No</v>
      </c>
      <c r="BV1153" s="3" t="str">
        <f t="shared" si="716"/>
        <v>No</v>
      </c>
      <c r="BW1153" s="3">
        <f t="shared" si="717"/>
        <v>1</v>
      </c>
      <c r="BX1153" s="3" t="str">
        <f t="shared" si="718"/>
        <v>No</v>
      </c>
      <c r="BY1153" s="3">
        <f t="shared" si="719"/>
        <v>53598</v>
      </c>
      <c r="BZ1153">
        <v>1</v>
      </c>
      <c r="CA1153" s="3">
        <f t="shared" si="720"/>
        <v>53598</v>
      </c>
      <c r="CC1153" s="3">
        <f t="shared" si="721"/>
        <v>0</v>
      </c>
      <c r="CD1153" s="3">
        <f t="shared" si="722"/>
        <v>0</v>
      </c>
      <c r="CE1153" s="3" t="str">
        <f t="shared" si="723"/>
        <v/>
      </c>
      <c r="CF1153" s="3" t="e">
        <f>HLOOKUP(CE1153,'Valuation Data'!$D$2:$K$5,4,FALSE)</f>
        <v>#N/A</v>
      </c>
      <c r="CG1153" s="3">
        <f t="shared" si="724"/>
        <v>53598</v>
      </c>
      <c r="CH1153" s="3" t="str">
        <f t="shared" si="725"/>
        <v>No</v>
      </c>
      <c r="CI1153" s="3" t="str">
        <f>VLOOKUP(R1153,'Use Codes &amp; County Type'!A:D,4,FALSE)</f>
        <v>R</v>
      </c>
      <c r="CJ1153" s="3" t="str">
        <f t="shared" si="726"/>
        <v>No</v>
      </c>
      <c r="CK1153" s="3" t="str">
        <f t="shared" si="727"/>
        <v>Yes</v>
      </c>
      <c r="CL1153" s="3">
        <f t="shared" si="728"/>
        <v>0.67</v>
      </c>
      <c r="CM1153" s="3">
        <f t="shared" si="729"/>
        <v>35910.660000000003</v>
      </c>
      <c r="CN1153" s="3">
        <f t="shared" si="730"/>
        <v>2335</v>
      </c>
      <c r="CO1153" s="3">
        <f t="shared" si="731"/>
        <v>33575.660000000003</v>
      </c>
      <c r="CP1153" s="3">
        <f t="shared" si="732"/>
        <v>4.3565058397701403E-2</v>
      </c>
      <c r="CR1153" s="3" t="str">
        <f t="shared" si="733"/>
        <v>No</v>
      </c>
      <c r="CV1153" s="3" t="str">
        <f t="shared" si="734"/>
        <v>*Bid</v>
      </c>
      <c r="CW1153" s="3">
        <f t="shared" si="735"/>
        <v>1152</v>
      </c>
      <c r="CX1153" s="3">
        <f t="shared" si="736"/>
        <v>467</v>
      </c>
      <c r="CY1153" s="3" t="str">
        <f t="shared" si="737"/>
        <v>Ok</v>
      </c>
      <c r="CZ1153">
        <v>0</v>
      </c>
      <c r="DA1153">
        <v>0</v>
      </c>
    </row>
    <row r="1154" spans="1:105" x14ac:dyDescent="0.25">
      <c r="A1154">
        <v>1153</v>
      </c>
      <c r="B1154" t="s">
        <v>3</v>
      </c>
      <c r="C1154" t="s">
        <v>1262</v>
      </c>
      <c r="D1154">
        <v>657.82</v>
      </c>
      <c r="E1154">
        <v>2017</v>
      </c>
      <c r="F1154">
        <v>657.82</v>
      </c>
      <c r="G1154">
        <v>657.82</v>
      </c>
      <c r="H1154" s="3">
        <f t="shared" ref="H1154:H1217" si="738">D1154+D1154-F1154-G1154</f>
        <v>0</v>
      </c>
      <c r="J1154" t="s">
        <v>2735</v>
      </c>
      <c r="K1154" t="s">
        <v>2738</v>
      </c>
      <c r="L1154">
        <v>32011</v>
      </c>
      <c r="M1154" t="s">
        <v>3579</v>
      </c>
      <c r="N1154" t="s">
        <v>4759</v>
      </c>
      <c r="O1154">
        <v>-81.816594456550803</v>
      </c>
      <c r="P1154">
        <v>30.651992050081599</v>
      </c>
      <c r="Q1154" t="s">
        <v>5459</v>
      </c>
      <c r="R1154">
        <v>54</v>
      </c>
      <c r="S1154" t="s">
        <v>6544</v>
      </c>
      <c r="T1154">
        <v>7009</v>
      </c>
      <c r="U1154" t="s">
        <v>6579</v>
      </c>
      <c r="V1154">
        <v>2017</v>
      </c>
      <c r="W1154">
        <v>38224</v>
      </c>
      <c r="X1154">
        <v>2017</v>
      </c>
      <c r="Y1154">
        <v>271246</v>
      </c>
      <c r="Z1154">
        <v>578.66</v>
      </c>
      <c r="AA1154" s="3">
        <f t="shared" ref="AA1154:AA1217" si="739">IFERROR(Z1154/D1154,)</f>
        <v>0.87966312973153737</v>
      </c>
      <c r="AB1154" t="s">
        <v>6616</v>
      </c>
      <c r="AC1154" t="s">
        <v>6616</v>
      </c>
      <c r="AI1154" t="s">
        <v>6618</v>
      </c>
      <c r="AJ1154" t="s">
        <v>6618</v>
      </c>
      <c r="AK1154" t="s">
        <v>6618</v>
      </c>
      <c r="AL1154" t="s">
        <v>6618</v>
      </c>
      <c r="AM1154">
        <v>0</v>
      </c>
      <c r="AN1154">
        <v>0</v>
      </c>
      <c r="AO1154">
        <v>0</v>
      </c>
      <c r="AP1154" s="3" t="str">
        <f t="shared" ref="AP1154:AP1217" si="740">IF(OR(COUNTIF(AB1154:AH1154,"Yes")&gt;0,COUNTIF(AB1154:AH1154,"C")&gt;0),"Yes","No")</f>
        <v>No</v>
      </c>
      <c r="AQ1154" s="3" t="str">
        <f t="shared" ref="AQ1154:AQ1217" si="741">IF(COUNTIF(AI1154:AO1154,"C")&gt;0,"Yes","No")</f>
        <v>No</v>
      </c>
      <c r="AR1154" s="3" t="str">
        <f t="shared" ref="AR1154:AR1217" si="742">IF(AP1154="Yes","Yes","No")</f>
        <v>No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 t="s">
        <v>6634</v>
      </c>
      <c r="AZ1154" t="s">
        <v>6637</v>
      </c>
      <c r="BA1154">
        <v>0</v>
      </c>
      <c r="BB1154" t="s">
        <v>6616</v>
      </c>
      <c r="BC1154" t="s">
        <v>6616</v>
      </c>
      <c r="BD1154" s="4" t="str">
        <f t="shared" ref="BD1154:BD1217" si="743">IFERROR(IF(AW1154&gt;0,"Yes","No"),"No")</f>
        <v>No</v>
      </c>
      <c r="BE1154" t="s">
        <v>6640</v>
      </c>
      <c r="BF1154" s="3" t="str">
        <f t="shared" ref="BF1154:BF1217" si="744">IFERROR(IF(BE1154="Without Environmental Issues","No","Yes"),"No")</f>
        <v>No</v>
      </c>
      <c r="BG1154" t="s">
        <v>6645</v>
      </c>
      <c r="BH1154" s="3" t="str">
        <f t="shared" ref="BH1154:BH1217" si="745">M1154</f>
        <v>MIDDLE RD</v>
      </c>
      <c r="BI1154" s="3" t="str">
        <f t="shared" ref="BI1154:BI1217" si="746">PROPER(J1154)</f>
        <v>Callahan</v>
      </c>
      <c r="BJ1154" s="3" t="str">
        <f t="shared" ref="BJ1154:BJ1217" si="747">PROPER(K1154)</f>
        <v>Florida</v>
      </c>
      <c r="BK1154" s="3">
        <f t="shared" ref="BK1154:BK1217" si="748">L1154</f>
        <v>32011</v>
      </c>
      <c r="BL1154" s="3" t="str">
        <f t="shared" ref="BL1154:BL1217" si="749">CONCATENATE(M1154," ",N1154)</f>
        <v>MIDDLE RD CALLAHAN FL 32011</v>
      </c>
      <c r="BM1154" s="3" t="str">
        <f t="shared" ref="BM1154:BM1217" si="750">IF(AU1154&gt;0,"L","")</f>
        <v/>
      </c>
      <c r="BN1154" s="3" t="str">
        <f t="shared" ref="BN1154:BN1217" si="751">IF(D1154&lt;150,"Lien&lt;$150","Pass")</f>
        <v>Pass</v>
      </c>
      <c r="BO1154" s="3" t="str">
        <f t="shared" ref="BO1154:BO1217" si="752">IF(BC1154="Yes","Yes","No")</f>
        <v>No</v>
      </c>
      <c r="BP1154" s="3" t="str">
        <f t="shared" ref="BP1154:BP1217" si="753">IF(D1154&gt;10000,IF(OR(I1154="",I1154=0,BI1154="",BI1154=0,BK1154=0),"Bad Address","Pass"),"FV&lt;$10K")</f>
        <v>FV&lt;$10K</v>
      </c>
      <c r="BQ1154" t="s">
        <v>6650</v>
      </c>
      <c r="BR1154" s="3" t="str">
        <f t="shared" ref="BR1154:BR1217" si="754">IF(D1154&gt;20000,IF(OR(BD1154="Yes",BF1154="Yes"),"Yes","No"),"No, &lt; $20K Lien")</f>
        <v>No, &lt; $20K Lien</v>
      </c>
      <c r="BS1154" s="3" t="str">
        <f t="shared" ref="BS1154:BS1217" si="755">IF(D1154&gt;20000,IF(IFERROR(IF(BG1154="None","No","Yes"),"No")="Yes","Yes","No"),"No, Lien &lt; $20K")</f>
        <v>No, Lien &lt; $20K</v>
      </c>
      <c r="BT1154" t="s">
        <v>6650</v>
      </c>
      <c r="BU1154" s="3" t="str">
        <f t="shared" ref="BU1154:BU1217" si="756">IF(E1154="","N/A",IF(OR(E1154&lt;2014,AR1154="Yes"),"Yes","No"))</f>
        <v>No</v>
      </c>
      <c r="BV1154" s="3" t="str">
        <f t="shared" ref="BV1154:BV1217" si="757">IFERROR(IF(COUNTIF(C:C,C1154)&gt;1,"Yes","No"),"No")</f>
        <v>No</v>
      </c>
      <c r="BW1154" s="3">
        <f t="shared" ref="BW1154:BW1217" si="758">BA1154</f>
        <v>0</v>
      </c>
      <c r="BX1154" s="3" t="str">
        <f t="shared" ref="BX1154:BX1217" si="759">IF(AND(OR(CI1154="S",CI1154="R",CI1154="C"),CH1154="Yes",BW1154&gt;2),"Yes",IF(AND(OR(CI1154="S",CI1154="R",CI1154="C"),CH1154="No",BW1154&gt;1),"Yes",IF(AND(CI1154="V",CH1154="Yes",BW1154&gt;0),"Yes","No")))</f>
        <v>No</v>
      </c>
      <c r="BY1154" s="3">
        <f t="shared" ref="BY1154:BY1217" si="760">VALUE(W1154)</f>
        <v>38224</v>
      </c>
      <c r="BZ1154">
        <v>1</v>
      </c>
      <c r="CA1154" s="3">
        <f t="shared" ref="CA1154:CA1217" si="761">BY1154/BZ1154</f>
        <v>38224</v>
      </c>
      <c r="CC1154" s="3">
        <f t="shared" ref="CC1154:CC1217" si="762">AS1154</f>
        <v>0</v>
      </c>
      <c r="CD1154" s="3">
        <f t="shared" ref="CD1154:CD1217" si="763">VALUE(AT1154)</f>
        <v>0</v>
      </c>
      <c r="CE1154" s="3" t="str">
        <f t="shared" ref="CE1154:CE1217" si="764">IFERROR(IF(CD1154&gt;1000,YEAR(CC1154),""),"")</f>
        <v/>
      </c>
      <c r="CF1154" s="3" t="e">
        <f>HLOOKUP(CE1154,'Valuation Data'!$D$2:$K$5,4,FALSE)</f>
        <v>#N/A</v>
      </c>
      <c r="CG1154" s="3">
        <f t="shared" ref="CG1154:CG1217" si="765">IF(CB1154&gt;0,MIN(IFERROR(MIN(CD1154*CF1154,CA1154),CA1154),CB1154),IFERROR(MIN(CD1154*CF1154,CA1154),CA1154))</f>
        <v>38224</v>
      </c>
      <c r="CH1154" s="3" t="str">
        <f t="shared" ref="CH1154:CH1217" si="766">IFERROR(IF(AND(OR(CI1154="S",CI1154="R",CI1154="C",CI1154="V"),CF1154&gt;0),"Yes","No"),"No")</f>
        <v>No</v>
      </c>
      <c r="CI1154" s="3" t="str">
        <f>VLOOKUP(R1154,'Use Codes &amp; County Type'!A:D,4,FALSE)</f>
        <v>V</v>
      </c>
      <c r="CJ1154" s="3" t="str">
        <f t="shared" ref="CJ1154:CJ1217" si="767">IF(AND(CH1154="No",CI1154="V"),"Yes","No")</f>
        <v>Yes</v>
      </c>
      <c r="CK1154" s="3" t="str">
        <f t="shared" ref="CK1154:CK1217" si="768">IF(OR(BB1154="Yes",BB1154=""),"Yes","No")</f>
        <v>No</v>
      </c>
      <c r="CL1154" s="3">
        <f t="shared" ref="CL1154:CL1217" si="769">IF(AND(OR(CI1154="S",CI1154="R",CI1154="C"),CH1154="Yes",CK1154="Yes"),75%,IF(AND(OR(CI1154="S",CI1154="R"),CH1154="Yes",CK1154="No"),40%,IF(AND(OR(CI1154="S",CI1154="R",CI1154="C"),CH1154="No",CK1154="Yes"),67%,IF(AND(OR(CI1154="S",CI1154="R"),CH1154="No",CK1154="No"),35%,IF(AND(CI1154="C",CH1154="Yes"),35%,IF(AND(CI1154="C",CH1154="No"),30%,IF(AND(CH1154="Yes",CI1154="V"),10%,0%)))))))</f>
        <v>0</v>
      </c>
      <c r="CM1154" s="3">
        <f t="shared" ref="CM1154:CM1217" si="770">CG1154*CL1154</f>
        <v>0</v>
      </c>
      <c r="CN1154" s="3">
        <f t="shared" ref="CN1154:CN1217" si="771">D1154+(BA1154+3)*MAX(D1154,Z1154)</f>
        <v>2631.28</v>
      </c>
      <c r="CO1154" s="3">
        <f t="shared" ref="CO1154:CO1217" si="772">CM1154-CN1154</f>
        <v>-2631.28</v>
      </c>
      <c r="CP1154" s="3">
        <f t="shared" ref="CP1154:CP1217" si="773">+CN1154/CG1154</f>
        <v>6.8838426119715371E-2</v>
      </c>
      <c r="CR1154" s="3" t="str">
        <f t="shared" ref="CR1154:CR1217" si="774">IF(AND(CV1154="*Bid",D1154&gt;49999),"Google","No")</f>
        <v>No</v>
      </c>
      <c r="CV1154" s="3" t="str">
        <f t="shared" ref="CV1154:CV1217" si="775">IF(BN1154="Lien&lt;$150","Lien&lt;$150",IF(OR(BU1154="Yes",BV1154="Yes"),"County Held Lien",IF(CG1154&lt;30000,"FMV&lt;$30K",IF(BR1154="Yes","EPA",IF(BS1154="Yes","CDD",IF(BT1154="High","Flood",IF(BX1154="Yes","Too Many Priors",IF(CJ1154="Yes","Vacant, No Sales Data",IF(CO1154&lt;0,"Neg Solv Premium",IF(BP1154="Bad Address","Bad Address",IF(CQ1154="Bad","Bad Data",IF(CS1154="Bad","Bad Google",IF(CT1154="Redeemed","Redeemed",IF(CU1154="Data Change","Data Change","*Bid"))))))))))))))</f>
        <v>Vacant, No Sales Data</v>
      </c>
      <c r="CW1154" s="3">
        <f t="shared" ref="CW1154:CW1217" si="776">VALUE(A1154)</f>
        <v>1153</v>
      </c>
      <c r="CX1154" s="3">
        <f t="shared" ref="CX1154:CX1217" si="777">VALUE(D1154)</f>
        <v>657.82</v>
      </c>
      <c r="CY1154" s="3" t="str">
        <f t="shared" ref="CY1154:CY1217" si="778">IF(AND(CV1154="*Bid",CX1154&gt;75000),"Check","Ok")</f>
        <v>Ok</v>
      </c>
      <c r="CZ1154">
        <v>0</v>
      </c>
      <c r="DA1154">
        <v>0</v>
      </c>
    </row>
    <row r="1155" spans="1:105" x14ac:dyDescent="0.25">
      <c r="A1155">
        <v>1154</v>
      </c>
      <c r="B1155" t="s">
        <v>3</v>
      </c>
      <c r="C1155" t="s">
        <v>1263</v>
      </c>
      <c r="D1155">
        <v>229.35</v>
      </c>
      <c r="E1155">
        <v>2017</v>
      </c>
      <c r="F1155" t="e">
        <f>NA()</f>
        <v>#N/A</v>
      </c>
      <c r="G1155" t="e">
        <f>NA()</f>
        <v>#N/A</v>
      </c>
      <c r="H1155" s="3" t="e">
        <f t="shared" si="738"/>
        <v>#N/A</v>
      </c>
      <c r="I1155" t="e">
        <f>NA()</f>
        <v>#N/A</v>
      </c>
      <c r="J1155" t="e">
        <f>NA()</f>
        <v>#N/A</v>
      </c>
      <c r="K1155" t="e">
        <f>NA()</f>
        <v>#N/A</v>
      </c>
      <c r="L1155" t="e">
        <f>NA()</f>
        <v>#N/A</v>
      </c>
      <c r="M1155" t="e">
        <f>NA()</f>
        <v>#N/A</v>
      </c>
      <c r="N1155" t="e">
        <f>NA()</f>
        <v>#N/A</v>
      </c>
      <c r="O1155" t="e">
        <f>NA()</f>
        <v>#N/A</v>
      </c>
      <c r="P1155" t="e">
        <f>NA()</f>
        <v>#N/A</v>
      </c>
      <c r="Q1155" t="e">
        <f>NA()</f>
        <v>#N/A</v>
      </c>
      <c r="R1155">
        <v>50</v>
      </c>
      <c r="S1155" t="s">
        <v>6540</v>
      </c>
      <c r="T1155" t="e">
        <f>NA()</f>
        <v>#N/A</v>
      </c>
      <c r="U1155" t="e">
        <f>NA()</f>
        <v>#N/A</v>
      </c>
      <c r="V1155">
        <v>2017</v>
      </c>
      <c r="W1155">
        <v>37054</v>
      </c>
      <c r="X1155" t="e">
        <f>NA()</f>
        <v>#N/A</v>
      </c>
      <c r="Y1155" t="e">
        <f>NA()</f>
        <v>#N/A</v>
      </c>
      <c r="Z1155" t="e">
        <f>NA()</f>
        <v>#N/A</v>
      </c>
      <c r="AA1155" s="3">
        <f t="shared" si="739"/>
        <v>0</v>
      </c>
      <c r="AB1155" t="s">
        <v>6616</v>
      </c>
      <c r="AC1155" t="s">
        <v>6616</v>
      </c>
      <c r="AE1155" t="s">
        <v>6616</v>
      </c>
      <c r="AF1155" t="s">
        <v>6616</v>
      </c>
      <c r="AG1155" t="s">
        <v>6616</v>
      </c>
      <c r="AH1155" t="s">
        <v>6616</v>
      </c>
      <c r="AI1155" t="e">
        <f>NA()</f>
        <v>#N/A</v>
      </c>
      <c r="AJ1155" t="e">
        <f>NA()</f>
        <v>#N/A</v>
      </c>
      <c r="AK1155" t="e">
        <f>NA()</f>
        <v>#N/A</v>
      </c>
      <c r="AL1155" t="e">
        <f>NA()</f>
        <v>#N/A</v>
      </c>
      <c r="AM1155" t="e">
        <f>NA()</f>
        <v>#N/A</v>
      </c>
      <c r="AN1155" t="e">
        <f>NA()</f>
        <v>#N/A</v>
      </c>
      <c r="AO1155" t="e">
        <f>NA()</f>
        <v>#N/A</v>
      </c>
      <c r="AP1155" s="3" t="str">
        <f t="shared" si="740"/>
        <v>No</v>
      </c>
      <c r="AQ1155" s="3" t="str">
        <f t="shared" si="741"/>
        <v>No</v>
      </c>
      <c r="AR1155" s="3" t="str">
        <f t="shared" si="742"/>
        <v>No</v>
      </c>
      <c r="AS1155" t="e">
        <f>NA()</f>
        <v>#N/A</v>
      </c>
      <c r="AT1155" t="e">
        <f>NA()</f>
        <v>#N/A</v>
      </c>
      <c r="AU1155" t="e">
        <f>NA()</f>
        <v>#N/A</v>
      </c>
      <c r="AV1155" t="e">
        <f>NA()</f>
        <v>#N/A</v>
      </c>
      <c r="AW1155" t="e">
        <f>NA()</f>
        <v>#N/A</v>
      </c>
      <c r="AX1155" t="e">
        <f>NA()</f>
        <v>#N/A</v>
      </c>
      <c r="AY1155" t="e">
        <f>NA()</f>
        <v>#N/A</v>
      </c>
      <c r="AZ1155" t="e">
        <f>NA()</f>
        <v>#N/A</v>
      </c>
      <c r="BA1155">
        <v>0</v>
      </c>
      <c r="BB1155" t="s">
        <v>6617</v>
      </c>
      <c r="BC1155" t="e">
        <f>NA()</f>
        <v>#N/A</v>
      </c>
      <c r="BD1155" s="4" t="str">
        <f t="shared" si="743"/>
        <v>No</v>
      </c>
      <c r="BE1155" t="e">
        <f>NA()</f>
        <v>#N/A</v>
      </c>
      <c r="BF1155" s="3" t="str">
        <f t="shared" si="744"/>
        <v>No</v>
      </c>
      <c r="BG1155" t="e">
        <f>NA()</f>
        <v>#N/A</v>
      </c>
      <c r="BH1155" s="3" t="e">
        <f t="shared" si="745"/>
        <v>#N/A</v>
      </c>
      <c r="BI1155" s="3" t="e">
        <f t="shared" si="746"/>
        <v>#N/A</v>
      </c>
      <c r="BJ1155" s="3" t="e">
        <f t="shared" si="747"/>
        <v>#N/A</v>
      </c>
      <c r="BK1155" s="3" t="e">
        <f t="shared" si="748"/>
        <v>#N/A</v>
      </c>
      <c r="BL1155" s="3" t="e">
        <f t="shared" si="749"/>
        <v>#N/A</v>
      </c>
      <c r="BM1155" s="3" t="e">
        <f t="shared" si="750"/>
        <v>#N/A</v>
      </c>
      <c r="BN1155" s="3" t="str">
        <f t="shared" si="751"/>
        <v>Pass</v>
      </c>
      <c r="BO1155" s="3" t="e">
        <f t="shared" si="752"/>
        <v>#N/A</v>
      </c>
      <c r="BP1155" s="3" t="str">
        <f t="shared" si="753"/>
        <v>FV&lt;$10K</v>
      </c>
      <c r="BQ1155" t="s">
        <v>6650</v>
      </c>
      <c r="BR1155" s="3" t="str">
        <f t="shared" si="754"/>
        <v>No, &lt; $20K Lien</v>
      </c>
      <c r="BS1155" s="3" t="str">
        <f t="shared" si="755"/>
        <v>No, Lien &lt; $20K</v>
      </c>
      <c r="BT1155" t="s">
        <v>6650</v>
      </c>
      <c r="BU1155" s="3" t="str">
        <f t="shared" si="756"/>
        <v>No</v>
      </c>
      <c r="BV1155" s="3" t="str">
        <f t="shared" si="757"/>
        <v>No</v>
      </c>
      <c r="BW1155" s="3">
        <f t="shared" si="758"/>
        <v>0</v>
      </c>
      <c r="BX1155" s="3" t="str">
        <f t="shared" si="759"/>
        <v>No</v>
      </c>
      <c r="BY1155" s="3">
        <f t="shared" si="760"/>
        <v>37054</v>
      </c>
      <c r="BZ1155">
        <v>1</v>
      </c>
      <c r="CA1155" s="3">
        <f t="shared" si="761"/>
        <v>37054</v>
      </c>
      <c r="CC1155" s="3" t="e">
        <f t="shared" si="762"/>
        <v>#N/A</v>
      </c>
      <c r="CD1155" s="3" t="e">
        <f t="shared" si="763"/>
        <v>#N/A</v>
      </c>
      <c r="CE1155" s="3" t="str">
        <f t="shared" si="764"/>
        <v/>
      </c>
      <c r="CF1155" s="3" t="e">
        <f>HLOOKUP(CE1155,'Valuation Data'!$D$2:$K$5,4,FALSE)</f>
        <v>#N/A</v>
      </c>
      <c r="CG1155" s="3">
        <f t="shared" si="765"/>
        <v>37054</v>
      </c>
      <c r="CH1155" s="3" t="str">
        <f t="shared" si="766"/>
        <v>No</v>
      </c>
      <c r="CI1155" s="3" t="str">
        <f>VLOOKUP(R1155,'Use Codes &amp; County Type'!A:D,4,FALSE)</f>
        <v>V</v>
      </c>
      <c r="CJ1155" s="3" t="str">
        <f t="shared" si="767"/>
        <v>Yes</v>
      </c>
      <c r="CK1155" s="3" t="str">
        <f t="shared" si="768"/>
        <v>Yes</v>
      </c>
      <c r="CL1155" s="3">
        <f t="shared" si="769"/>
        <v>0</v>
      </c>
      <c r="CM1155" s="3">
        <f t="shared" si="770"/>
        <v>0</v>
      </c>
      <c r="CN1155" s="3" t="e">
        <f t="shared" si="771"/>
        <v>#N/A</v>
      </c>
      <c r="CO1155" s="3" t="e">
        <f t="shared" si="772"/>
        <v>#N/A</v>
      </c>
      <c r="CP1155" s="3" t="e">
        <f t="shared" si="773"/>
        <v>#N/A</v>
      </c>
      <c r="CR1155" s="3" t="str">
        <f t="shared" si="774"/>
        <v>No</v>
      </c>
      <c r="CV1155" s="3" t="str">
        <f t="shared" si="775"/>
        <v>Vacant, No Sales Data</v>
      </c>
      <c r="CW1155" s="3">
        <f t="shared" si="776"/>
        <v>1154</v>
      </c>
      <c r="CX1155" s="3">
        <f t="shared" si="777"/>
        <v>229.35</v>
      </c>
      <c r="CY1155" s="3" t="str">
        <f t="shared" si="778"/>
        <v>Ok</v>
      </c>
      <c r="CZ1155" t="e">
        <f>NA()</f>
        <v>#N/A</v>
      </c>
      <c r="DA1155" t="e">
        <f>NA()</f>
        <v>#N/A</v>
      </c>
    </row>
    <row r="1156" spans="1:105" x14ac:dyDescent="0.25">
      <c r="A1156">
        <v>1155</v>
      </c>
      <c r="B1156" t="s">
        <v>3</v>
      </c>
      <c r="C1156" t="s">
        <v>1264</v>
      </c>
      <c r="D1156">
        <v>2452.66</v>
      </c>
      <c r="E1156">
        <v>2017</v>
      </c>
      <c r="F1156">
        <v>2452.66</v>
      </c>
      <c r="G1156">
        <v>2452.66</v>
      </c>
      <c r="H1156" s="3">
        <f t="shared" si="738"/>
        <v>0</v>
      </c>
      <c r="I1156">
        <v>56126</v>
      </c>
      <c r="J1156" t="s">
        <v>2735</v>
      </c>
      <c r="K1156" t="s">
        <v>2738</v>
      </c>
      <c r="L1156">
        <v>32011</v>
      </c>
      <c r="M1156" t="s">
        <v>3584</v>
      </c>
      <c r="N1156" t="s">
        <v>4759</v>
      </c>
      <c r="O1156">
        <v>-81.793555806494993</v>
      </c>
      <c r="P1156">
        <v>30.639009358159601</v>
      </c>
      <c r="Q1156" t="s">
        <v>5600</v>
      </c>
      <c r="R1156">
        <v>50</v>
      </c>
      <c r="S1156" t="s">
        <v>6540</v>
      </c>
      <c r="T1156">
        <v>7000</v>
      </c>
      <c r="U1156" t="s">
        <v>6583</v>
      </c>
      <c r="V1156">
        <v>2017</v>
      </c>
      <c r="W1156">
        <v>145729</v>
      </c>
      <c r="X1156">
        <v>2017</v>
      </c>
      <c r="Y1156">
        <v>192588</v>
      </c>
      <c r="Z1156">
        <v>2238.2399999999998</v>
      </c>
      <c r="AA1156" s="3">
        <f t="shared" si="739"/>
        <v>0.91257654954212974</v>
      </c>
      <c r="AB1156" t="s">
        <v>6616</v>
      </c>
      <c r="AC1156" t="s">
        <v>6616</v>
      </c>
      <c r="AE1156" t="s">
        <v>6616</v>
      </c>
      <c r="AF1156" t="s">
        <v>6616</v>
      </c>
      <c r="AH1156" t="s">
        <v>6616</v>
      </c>
      <c r="AI1156" t="s">
        <v>6618</v>
      </c>
      <c r="AJ1156" t="s">
        <v>6618</v>
      </c>
      <c r="AK1156" t="s">
        <v>6618</v>
      </c>
      <c r="AL1156" t="s">
        <v>6618</v>
      </c>
      <c r="AM1156" t="s">
        <v>6618</v>
      </c>
      <c r="AN1156" t="s">
        <v>6618</v>
      </c>
      <c r="AO1156" t="s">
        <v>6618</v>
      </c>
      <c r="AP1156" s="3" t="str">
        <f t="shared" si="740"/>
        <v>No</v>
      </c>
      <c r="AQ1156" s="3" t="str">
        <f t="shared" si="741"/>
        <v>No</v>
      </c>
      <c r="AR1156" s="3" t="str">
        <f t="shared" si="742"/>
        <v>No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 t="s">
        <v>6634</v>
      </c>
      <c r="AZ1156" t="s">
        <v>6638</v>
      </c>
      <c r="BA1156">
        <v>1</v>
      </c>
      <c r="BB1156" t="s">
        <v>6616</v>
      </c>
      <c r="BC1156" t="s">
        <v>6616</v>
      </c>
      <c r="BD1156" s="4" t="str">
        <f t="shared" si="743"/>
        <v>No</v>
      </c>
      <c r="BE1156" t="s">
        <v>6640</v>
      </c>
      <c r="BF1156" s="3" t="str">
        <f t="shared" si="744"/>
        <v>No</v>
      </c>
      <c r="BG1156" t="s">
        <v>6645</v>
      </c>
      <c r="BH1156" s="3" t="str">
        <f t="shared" si="745"/>
        <v>56126 BOGGY TRL</v>
      </c>
      <c r="BI1156" s="3" t="str">
        <f t="shared" si="746"/>
        <v>Callahan</v>
      </c>
      <c r="BJ1156" s="3" t="str">
        <f t="shared" si="747"/>
        <v>Florida</v>
      </c>
      <c r="BK1156" s="3">
        <f t="shared" si="748"/>
        <v>32011</v>
      </c>
      <c r="BL1156" s="3" t="str">
        <f t="shared" si="749"/>
        <v>56126 BOGGY TRL CALLAHAN FL 32011</v>
      </c>
      <c r="BM1156" s="3" t="str">
        <f t="shared" si="750"/>
        <v/>
      </c>
      <c r="BN1156" s="3" t="str">
        <f t="shared" si="751"/>
        <v>Pass</v>
      </c>
      <c r="BO1156" s="3" t="str">
        <f t="shared" si="752"/>
        <v>No</v>
      </c>
      <c r="BP1156" s="3" t="str">
        <f t="shared" si="753"/>
        <v>FV&lt;$10K</v>
      </c>
      <c r="BQ1156" t="s">
        <v>6650</v>
      </c>
      <c r="BR1156" s="3" t="str">
        <f t="shared" si="754"/>
        <v>No, &lt; $20K Lien</v>
      </c>
      <c r="BS1156" s="3" t="str">
        <f t="shared" si="755"/>
        <v>No, Lien &lt; $20K</v>
      </c>
      <c r="BT1156" t="s">
        <v>6650</v>
      </c>
      <c r="BU1156" s="3" t="str">
        <f t="shared" si="756"/>
        <v>No</v>
      </c>
      <c r="BV1156" s="3" t="str">
        <f t="shared" si="757"/>
        <v>No</v>
      </c>
      <c r="BW1156" s="3">
        <f t="shared" si="758"/>
        <v>1</v>
      </c>
      <c r="BX1156" s="3" t="str">
        <f t="shared" si="759"/>
        <v>No</v>
      </c>
      <c r="BY1156" s="3">
        <f t="shared" si="760"/>
        <v>145729</v>
      </c>
      <c r="BZ1156">
        <v>1</v>
      </c>
      <c r="CA1156" s="3">
        <f t="shared" si="761"/>
        <v>145729</v>
      </c>
      <c r="CC1156" s="3">
        <f t="shared" si="762"/>
        <v>0</v>
      </c>
      <c r="CD1156" s="3">
        <f t="shared" si="763"/>
        <v>0</v>
      </c>
      <c r="CE1156" s="3" t="str">
        <f t="shared" si="764"/>
        <v/>
      </c>
      <c r="CF1156" s="3" t="e">
        <f>HLOOKUP(CE1156,'Valuation Data'!$D$2:$K$5,4,FALSE)</f>
        <v>#N/A</v>
      </c>
      <c r="CG1156" s="3">
        <f t="shared" si="765"/>
        <v>145729</v>
      </c>
      <c r="CH1156" s="3" t="str">
        <f t="shared" si="766"/>
        <v>No</v>
      </c>
      <c r="CI1156" s="3" t="str">
        <f>VLOOKUP(R1156,'Use Codes &amp; County Type'!A:D,4,FALSE)</f>
        <v>V</v>
      </c>
      <c r="CJ1156" s="3" t="str">
        <f t="shared" si="767"/>
        <v>Yes</v>
      </c>
      <c r="CK1156" s="3" t="str">
        <f t="shared" si="768"/>
        <v>No</v>
      </c>
      <c r="CL1156" s="3">
        <f t="shared" si="769"/>
        <v>0</v>
      </c>
      <c r="CM1156" s="3">
        <f t="shared" si="770"/>
        <v>0</v>
      </c>
      <c r="CN1156" s="3">
        <f t="shared" si="771"/>
        <v>12263.3</v>
      </c>
      <c r="CO1156" s="3">
        <f t="shared" si="772"/>
        <v>-12263.3</v>
      </c>
      <c r="CP1156" s="3">
        <f t="shared" si="773"/>
        <v>8.4151404318975623E-2</v>
      </c>
      <c r="CR1156" s="3" t="str">
        <f t="shared" si="774"/>
        <v>No</v>
      </c>
      <c r="CV1156" s="3" t="str">
        <f t="shared" si="775"/>
        <v>Vacant, No Sales Data</v>
      </c>
      <c r="CW1156" s="3">
        <f t="shared" si="776"/>
        <v>1155</v>
      </c>
      <c r="CX1156" s="3">
        <f t="shared" si="777"/>
        <v>2452.66</v>
      </c>
      <c r="CY1156" s="3" t="str">
        <f t="shared" si="778"/>
        <v>Ok</v>
      </c>
      <c r="CZ1156">
        <v>0</v>
      </c>
      <c r="DA1156">
        <v>0</v>
      </c>
    </row>
    <row r="1157" spans="1:105" x14ac:dyDescent="0.25">
      <c r="A1157">
        <v>1156</v>
      </c>
      <c r="B1157" t="s">
        <v>3</v>
      </c>
      <c r="C1157" t="s">
        <v>1265</v>
      </c>
      <c r="D1157">
        <v>543.64</v>
      </c>
      <c r="E1157">
        <v>2017</v>
      </c>
      <c r="F1157">
        <v>543.64</v>
      </c>
      <c r="G1157">
        <v>543.64</v>
      </c>
      <c r="H1157" s="3">
        <f t="shared" si="738"/>
        <v>0</v>
      </c>
      <c r="I1157">
        <v>55206</v>
      </c>
      <c r="J1157" t="s">
        <v>2735</v>
      </c>
      <c r="K1157" t="s">
        <v>2738</v>
      </c>
      <c r="L1157">
        <v>32097</v>
      </c>
      <c r="M1157" t="s">
        <v>3585</v>
      </c>
      <c r="N1157" t="s">
        <v>4760</v>
      </c>
      <c r="O1157">
        <v>-81.772812195212495</v>
      </c>
      <c r="P1157">
        <v>30.637989345653299</v>
      </c>
      <c r="Q1157" t="s">
        <v>5601</v>
      </c>
      <c r="R1157">
        <v>0</v>
      </c>
      <c r="S1157" t="s">
        <v>6538</v>
      </c>
      <c r="T1157">
        <v>8001</v>
      </c>
      <c r="U1157" t="s">
        <v>6581</v>
      </c>
      <c r="V1157">
        <v>2017</v>
      </c>
      <c r="W1157">
        <v>31250</v>
      </c>
      <c r="X1157">
        <v>2017</v>
      </c>
      <c r="Y1157">
        <v>31250</v>
      </c>
      <c r="Z1157">
        <v>473.09</v>
      </c>
      <c r="AA1157" s="3">
        <f t="shared" si="739"/>
        <v>0.87022662055772204</v>
      </c>
      <c r="AC1157" t="s">
        <v>6616</v>
      </c>
      <c r="AD1157" t="s">
        <v>6616</v>
      </c>
      <c r="AE1157" t="s">
        <v>6616</v>
      </c>
      <c r="AH1157" t="s">
        <v>6616</v>
      </c>
      <c r="AI1157" t="s">
        <v>6618</v>
      </c>
      <c r="AJ1157" t="s">
        <v>6618</v>
      </c>
      <c r="AK1157" t="s">
        <v>6618</v>
      </c>
      <c r="AL1157" t="s">
        <v>6618</v>
      </c>
      <c r="AM1157">
        <v>0</v>
      </c>
      <c r="AN1157">
        <v>0</v>
      </c>
      <c r="AO1157">
        <v>0</v>
      </c>
      <c r="AP1157" s="3" t="str">
        <f t="shared" si="740"/>
        <v>No</v>
      </c>
      <c r="AQ1157" s="3" t="str">
        <f t="shared" si="741"/>
        <v>No</v>
      </c>
      <c r="AR1157" s="3" t="str">
        <f t="shared" si="742"/>
        <v>No</v>
      </c>
      <c r="AS1157">
        <v>0</v>
      </c>
      <c r="AT1157">
        <v>0</v>
      </c>
      <c r="AU1157">
        <v>28000</v>
      </c>
      <c r="AV1157" t="s">
        <v>5076</v>
      </c>
      <c r="AW1157">
        <v>0</v>
      </c>
      <c r="AX1157">
        <v>0</v>
      </c>
      <c r="AY1157" t="s">
        <v>6634</v>
      </c>
      <c r="AZ1157" t="s">
        <v>6638</v>
      </c>
      <c r="BA1157">
        <v>0</v>
      </c>
      <c r="BB1157" t="s">
        <v>6616</v>
      </c>
      <c r="BC1157" t="s">
        <v>6616</v>
      </c>
      <c r="BD1157" s="4" t="str">
        <f t="shared" si="743"/>
        <v>No</v>
      </c>
      <c r="BE1157" t="s">
        <v>6640</v>
      </c>
      <c r="BF1157" s="3" t="str">
        <f t="shared" si="744"/>
        <v>No</v>
      </c>
      <c r="BG1157" t="s">
        <v>6645</v>
      </c>
      <c r="BH1157" s="3" t="str">
        <f t="shared" si="745"/>
        <v>55206 BARTRAM TR</v>
      </c>
      <c r="BI1157" s="3" t="str">
        <f t="shared" si="746"/>
        <v>Callahan</v>
      </c>
      <c r="BJ1157" s="3" t="str">
        <f t="shared" si="747"/>
        <v>Florida</v>
      </c>
      <c r="BK1157" s="3">
        <f t="shared" si="748"/>
        <v>32097</v>
      </c>
      <c r="BL1157" s="3" t="str">
        <f t="shared" si="749"/>
        <v>55206 BARTRAM TR CALLAHAN FL 32097</v>
      </c>
      <c r="BM1157" s="3" t="str">
        <f t="shared" si="750"/>
        <v>L</v>
      </c>
      <c r="BN1157" s="3" t="str">
        <f t="shared" si="751"/>
        <v>Pass</v>
      </c>
      <c r="BO1157" s="3" t="str">
        <f t="shared" si="752"/>
        <v>No</v>
      </c>
      <c r="BP1157" s="3" t="str">
        <f t="shared" si="753"/>
        <v>FV&lt;$10K</v>
      </c>
      <c r="BQ1157" t="s">
        <v>6650</v>
      </c>
      <c r="BR1157" s="3" t="str">
        <f t="shared" si="754"/>
        <v>No, &lt; $20K Lien</v>
      </c>
      <c r="BS1157" s="3" t="str">
        <f t="shared" si="755"/>
        <v>No, Lien &lt; $20K</v>
      </c>
      <c r="BT1157" t="s">
        <v>6650</v>
      </c>
      <c r="BU1157" s="3" t="str">
        <f t="shared" si="756"/>
        <v>No</v>
      </c>
      <c r="BV1157" s="3" t="str">
        <f t="shared" si="757"/>
        <v>No</v>
      </c>
      <c r="BW1157" s="3">
        <f t="shared" si="758"/>
        <v>0</v>
      </c>
      <c r="BX1157" s="3" t="str">
        <f t="shared" si="759"/>
        <v>No</v>
      </c>
      <c r="BY1157" s="3">
        <f t="shared" si="760"/>
        <v>31250</v>
      </c>
      <c r="BZ1157">
        <v>1</v>
      </c>
      <c r="CA1157" s="3">
        <f t="shared" si="761"/>
        <v>31250</v>
      </c>
      <c r="CC1157" s="3">
        <f t="shared" si="762"/>
        <v>0</v>
      </c>
      <c r="CD1157" s="3">
        <f t="shared" si="763"/>
        <v>0</v>
      </c>
      <c r="CE1157" s="3" t="str">
        <f t="shared" si="764"/>
        <v/>
      </c>
      <c r="CF1157" s="3" t="e">
        <f>HLOOKUP(CE1157,'Valuation Data'!$D$2:$K$5,4,FALSE)</f>
        <v>#N/A</v>
      </c>
      <c r="CG1157" s="3">
        <f t="shared" si="765"/>
        <v>31250</v>
      </c>
      <c r="CH1157" s="3" t="str">
        <f t="shared" si="766"/>
        <v>No</v>
      </c>
      <c r="CI1157" s="3" t="str">
        <f>VLOOKUP(R1157,'Use Codes &amp; County Type'!A:D,4,FALSE)</f>
        <v>V</v>
      </c>
      <c r="CJ1157" s="3" t="str">
        <f t="shared" si="767"/>
        <v>Yes</v>
      </c>
      <c r="CK1157" s="3" t="str">
        <f t="shared" si="768"/>
        <v>No</v>
      </c>
      <c r="CL1157" s="3">
        <f t="shared" si="769"/>
        <v>0</v>
      </c>
      <c r="CM1157" s="3">
        <f t="shared" si="770"/>
        <v>0</v>
      </c>
      <c r="CN1157" s="3">
        <f t="shared" si="771"/>
        <v>2174.56</v>
      </c>
      <c r="CO1157" s="3">
        <f t="shared" si="772"/>
        <v>-2174.56</v>
      </c>
      <c r="CP1157" s="3">
        <f t="shared" si="773"/>
        <v>6.9585919999999996E-2</v>
      </c>
      <c r="CR1157" s="3" t="str">
        <f t="shared" si="774"/>
        <v>No</v>
      </c>
      <c r="CV1157" s="3" t="str">
        <f t="shared" si="775"/>
        <v>Vacant, No Sales Data</v>
      </c>
      <c r="CW1157" s="3">
        <f t="shared" si="776"/>
        <v>1156</v>
      </c>
      <c r="CX1157" s="3">
        <f t="shared" si="777"/>
        <v>543.64</v>
      </c>
      <c r="CY1157" s="3" t="str">
        <f t="shared" si="778"/>
        <v>Ok</v>
      </c>
      <c r="CZ1157">
        <v>0</v>
      </c>
      <c r="DA1157">
        <v>0</v>
      </c>
    </row>
    <row r="1158" spans="1:105" x14ac:dyDescent="0.25">
      <c r="A1158">
        <v>1157</v>
      </c>
      <c r="B1158" t="s">
        <v>3</v>
      </c>
      <c r="C1158" t="s">
        <v>1266</v>
      </c>
      <c r="D1158">
        <v>398.36</v>
      </c>
      <c r="E1158">
        <v>2017</v>
      </c>
      <c r="F1158">
        <v>398.36</v>
      </c>
      <c r="G1158">
        <v>398.36</v>
      </c>
      <c r="H1158" s="3">
        <f t="shared" si="738"/>
        <v>0</v>
      </c>
      <c r="I1158">
        <v>55169</v>
      </c>
      <c r="J1158" t="s">
        <v>2735</v>
      </c>
      <c r="K1158" t="s">
        <v>2738</v>
      </c>
      <c r="L1158">
        <v>32011</v>
      </c>
      <c r="M1158" t="s">
        <v>3586</v>
      </c>
      <c r="N1158" t="s">
        <v>4759</v>
      </c>
      <c r="O1158">
        <v>-81.774570954116996</v>
      </c>
      <c r="P1158">
        <v>30.6383696388834</v>
      </c>
      <c r="Q1158" t="s">
        <v>5602</v>
      </c>
      <c r="R1158">
        <v>0</v>
      </c>
      <c r="S1158" t="s">
        <v>6538</v>
      </c>
      <c r="T1158">
        <v>8001</v>
      </c>
      <c r="U1158" t="s">
        <v>6581</v>
      </c>
      <c r="V1158">
        <v>2017</v>
      </c>
      <c r="W1158">
        <v>20350</v>
      </c>
      <c r="X1158">
        <v>2017</v>
      </c>
      <c r="Y1158">
        <v>25000</v>
      </c>
      <c r="Z1158">
        <v>338.75</v>
      </c>
      <c r="AA1158" s="3">
        <f t="shared" si="739"/>
        <v>0.85036148207651363</v>
      </c>
      <c r="AC1158" t="s">
        <v>6616</v>
      </c>
      <c r="AD1158" t="s">
        <v>6616</v>
      </c>
      <c r="AE1158" t="s">
        <v>6616</v>
      </c>
      <c r="AI1158" t="s">
        <v>6618</v>
      </c>
      <c r="AJ1158" t="s">
        <v>6618</v>
      </c>
      <c r="AK1158" t="s">
        <v>6618</v>
      </c>
      <c r="AL1158">
        <v>0</v>
      </c>
      <c r="AM1158">
        <v>0</v>
      </c>
      <c r="AN1158">
        <v>0</v>
      </c>
      <c r="AO1158">
        <v>0</v>
      </c>
      <c r="AP1158" s="3" t="str">
        <f t="shared" si="740"/>
        <v>No</v>
      </c>
      <c r="AQ1158" s="3" t="str">
        <f t="shared" si="741"/>
        <v>No</v>
      </c>
      <c r="AR1158" s="3" t="str">
        <f t="shared" si="742"/>
        <v>No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 t="s">
        <v>6634</v>
      </c>
      <c r="AZ1158" t="s">
        <v>6638</v>
      </c>
      <c r="BA1158">
        <v>0</v>
      </c>
      <c r="BB1158" t="s">
        <v>6616</v>
      </c>
      <c r="BC1158" t="s">
        <v>6616</v>
      </c>
      <c r="BD1158" s="4" t="str">
        <f t="shared" si="743"/>
        <v>No</v>
      </c>
      <c r="BE1158" t="s">
        <v>6640</v>
      </c>
      <c r="BF1158" s="3" t="str">
        <f t="shared" si="744"/>
        <v>No</v>
      </c>
      <c r="BG1158" t="s">
        <v>6645</v>
      </c>
      <c r="BH1158" s="3" t="str">
        <f t="shared" si="745"/>
        <v>55169 BARTRAM TR</v>
      </c>
      <c r="BI1158" s="3" t="str">
        <f t="shared" si="746"/>
        <v>Callahan</v>
      </c>
      <c r="BJ1158" s="3" t="str">
        <f t="shared" si="747"/>
        <v>Florida</v>
      </c>
      <c r="BK1158" s="3">
        <f t="shared" si="748"/>
        <v>32011</v>
      </c>
      <c r="BL1158" s="3" t="str">
        <f t="shared" si="749"/>
        <v>55169 BARTRAM TR CALLAHAN FL 32011</v>
      </c>
      <c r="BM1158" s="3" t="str">
        <f t="shared" si="750"/>
        <v/>
      </c>
      <c r="BN1158" s="3" t="str">
        <f t="shared" si="751"/>
        <v>Pass</v>
      </c>
      <c r="BO1158" s="3" t="str">
        <f t="shared" si="752"/>
        <v>No</v>
      </c>
      <c r="BP1158" s="3" t="str">
        <f t="shared" si="753"/>
        <v>FV&lt;$10K</v>
      </c>
      <c r="BQ1158" t="s">
        <v>6650</v>
      </c>
      <c r="BR1158" s="3" t="str">
        <f t="shared" si="754"/>
        <v>No, &lt; $20K Lien</v>
      </c>
      <c r="BS1158" s="3" t="str">
        <f t="shared" si="755"/>
        <v>No, Lien &lt; $20K</v>
      </c>
      <c r="BT1158" t="s">
        <v>6650</v>
      </c>
      <c r="BU1158" s="3" t="str">
        <f t="shared" si="756"/>
        <v>No</v>
      </c>
      <c r="BV1158" s="3" t="str">
        <f t="shared" si="757"/>
        <v>No</v>
      </c>
      <c r="BW1158" s="3">
        <f t="shared" si="758"/>
        <v>0</v>
      </c>
      <c r="BX1158" s="3" t="str">
        <f t="shared" si="759"/>
        <v>No</v>
      </c>
      <c r="BY1158" s="3">
        <f t="shared" si="760"/>
        <v>20350</v>
      </c>
      <c r="BZ1158">
        <v>1</v>
      </c>
      <c r="CA1158" s="3">
        <f t="shared" si="761"/>
        <v>20350</v>
      </c>
      <c r="CC1158" s="3">
        <f t="shared" si="762"/>
        <v>0</v>
      </c>
      <c r="CD1158" s="3">
        <f t="shared" si="763"/>
        <v>0</v>
      </c>
      <c r="CE1158" s="3" t="str">
        <f t="shared" si="764"/>
        <v/>
      </c>
      <c r="CF1158" s="3" t="e">
        <f>HLOOKUP(CE1158,'Valuation Data'!$D$2:$K$5,4,FALSE)</f>
        <v>#N/A</v>
      </c>
      <c r="CG1158" s="3">
        <f t="shared" si="765"/>
        <v>20350</v>
      </c>
      <c r="CH1158" s="3" t="str">
        <f t="shared" si="766"/>
        <v>No</v>
      </c>
      <c r="CI1158" s="3" t="str">
        <f>VLOOKUP(R1158,'Use Codes &amp; County Type'!A:D,4,FALSE)</f>
        <v>V</v>
      </c>
      <c r="CJ1158" s="3" t="str">
        <f t="shared" si="767"/>
        <v>Yes</v>
      </c>
      <c r="CK1158" s="3" t="str">
        <f t="shared" si="768"/>
        <v>No</v>
      </c>
      <c r="CL1158" s="3">
        <f t="shared" si="769"/>
        <v>0</v>
      </c>
      <c r="CM1158" s="3">
        <f t="shared" si="770"/>
        <v>0</v>
      </c>
      <c r="CN1158" s="3">
        <f t="shared" si="771"/>
        <v>1593.44</v>
      </c>
      <c r="CO1158" s="3">
        <f t="shared" si="772"/>
        <v>-1593.44</v>
      </c>
      <c r="CP1158" s="3">
        <f t="shared" si="773"/>
        <v>7.8301719901719899E-2</v>
      </c>
      <c r="CR1158" s="3" t="str">
        <f t="shared" si="774"/>
        <v>No</v>
      </c>
      <c r="CV1158" s="3" t="str">
        <f t="shared" si="775"/>
        <v>FMV&lt;$30K</v>
      </c>
      <c r="CW1158" s="3">
        <f t="shared" si="776"/>
        <v>1157</v>
      </c>
      <c r="CX1158" s="3">
        <f t="shared" si="777"/>
        <v>398.36</v>
      </c>
      <c r="CY1158" s="3" t="str">
        <f t="shared" si="778"/>
        <v>Ok</v>
      </c>
      <c r="CZ1158">
        <v>0</v>
      </c>
      <c r="DA1158">
        <v>0</v>
      </c>
    </row>
    <row r="1159" spans="1:105" x14ac:dyDescent="0.25">
      <c r="A1159">
        <v>1158</v>
      </c>
      <c r="B1159" t="s">
        <v>3</v>
      </c>
      <c r="C1159" t="s">
        <v>1267</v>
      </c>
      <c r="D1159">
        <v>398.36</v>
      </c>
      <c r="E1159">
        <v>2017</v>
      </c>
      <c r="F1159">
        <v>398.36</v>
      </c>
      <c r="G1159">
        <v>398.36</v>
      </c>
      <c r="H1159" s="3">
        <f t="shared" si="738"/>
        <v>0</v>
      </c>
      <c r="J1159" t="s">
        <v>2735</v>
      </c>
      <c r="K1159" t="s">
        <v>2738</v>
      </c>
      <c r="L1159">
        <v>32011</v>
      </c>
      <c r="M1159" t="s">
        <v>3587</v>
      </c>
      <c r="N1159" t="s">
        <v>4759</v>
      </c>
      <c r="O1159">
        <v>-81.774104305369306</v>
      </c>
      <c r="P1159">
        <v>30.639003384205498</v>
      </c>
      <c r="Q1159" t="s">
        <v>5602</v>
      </c>
      <c r="R1159">
        <v>0</v>
      </c>
      <c r="S1159" t="s">
        <v>6538</v>
      </c>
      <c r="T1159">
        <v>8001</v>
      </c>
      <c r="U1159" t="s">
        <v>6581</v>
      </c>
      <c r="V1159">
        <v>2017</v>
      </c>
      <c r="W1159">
        <v>20350</v>
      </c>
      <c r="X1159">
        <v>2017</v>
      </c>
      <c r="Y1159">
        <v>25000</v>
      </c>
      <c r="Z1159">
        <v>338.75</v>
      </c>
      <c r="AA1159" s="3">
        <f t="shared" si="739"/>
        <v>0.85036148207651363</v>
      </c>
      <c r="AC1159" t="s">
        <v>6616</v>
      </c>
      <c r="AD1159" t="s">
        <v>6616</v>
      </c>
      <c r="AE1159" t="s">
        <v>6616</v>
      </c>
      <c r="AH1159" t="s">
        <v>6616</v>
      </c>
      <c r="AI1159" t="s">
        <v>6618</v>
      </c>
      <c r="AJ1159" t="s">
        <v>6618</v>
      </c>
      <c r="AK1159" t="s">
        <v>6618</v>
      </c>
      <c r="AL1159" t="s">
        <v>6618</v>
      </c>
      <c r="AM1159">
        <v>0</v>
      </c>
      <c r="AN1159">
        <v>0</v>
      </c>
      <c r="AO1159">
        <v>0</v>
      </c>
      <c r="AP1159" s="3" t="str">
        <f t="shared" si="740"/>
        <v>No</v>
      </c>
      <c r="AQ1159" s="3" t="str">
        <f t="shared" si="741"/>
        <v>No</v>
      </c>
      <c r="AR1159" s="3" t="str">
        <f t="shared" si="742"/>
        <v>No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 t="s">
        <v>6634</v>
      </c>
      <c r="AZ1159" t="s">
        <v>6638</v>
      </c>
      <c r="BA1159">
        <v>0</v>
      </c>
      <c r="BB1159" t="s">
        <v>6616</v>
      </c>
      <c r="BC1159" t="s">
        <v>6616</v>
      </c>
      <c r="BD1159" s="4" t="str">
        <f t="shared" si="743"/>
        <v>No</v>
      </c>
      <c r="BE1159" t="s">
        <v>6640</v>
      </c>
      <c r="BF1159" s="3" t="str">
        <f t="shared" si="744"/>
        <v>No</v>
      </c>
      <c r="BG1159" t="s">
        <v>6645</v>
      </c>
      <c r="BH1159" s="3" t="str">
        <f t="shared" si="745"/>
        <v>BARTRAM TR</v>
      </c>
      <c r="BI1159" s="3" t="str">
        <f t="shared" si="746"/>
        <v>Callahan</v>
      </c>
      <c r="BJ1159" s="3" t="str">
        <f t="shared" si="747"/>
        <v>Florida</v>
      </c>
      <c r="BK1159" s="3">
        <f t="shared" si="748"/>
        <v>32011</v>
      </c>
      <c r="BL1159" s="3" t="str">
        <f t="shared" si="749"/>
        <v>BARTRAM TR CALLAHAN FL 32011</v>
      </c>
      <c r="BM1159" s="3" t="str">
        <f t="shared" si="750"/>
        <v/>
      </c>
      <c r="BN1159" s="3" t="str">
        <f t="shared" si="751"/>
        <v>Pass</v>
      </c>
      <c r="BO1159" s="3" t="str">
        <f t="shared" si="752"/>
        <v>No</v>
      </c>
      <c r="BP1159" s="3" t="str">
        <f t="shared" si="753"/>
        <v>FV&lt;$10K</v>
      </c>
      <c r="BQ1159" t="s">
        <v>6650</v>
      </c>
      <c r="BR1159" s="3" t="str">
        <f t="shared" si="754"/>
        <v>No, &lt; $20K Lien</v>
      </c>
      <c r="BS1159" s="3" t="str">
        <f t="shared" si="755"/>
        <v>No, Lien &lt; $20K</v>
      </c>
      <c r="BT1159" t="s">
        <v>6650</v>
      </c>
      <c r="BU1159" s="3" t="str">
        <f t="shared" si="756"/>
        <v>No</v>
      </c>
      <c r="BV1159" s="3" t="str">
        <f t="shared" si="757"/>
        <v>No</v>
      </c>
      <c r="BW1159" s="3">
        <f t="shared" si="758"/>
        <v>0</v>
      </c>
      <c r="BX1159" s="3" t="str">
        <f t="shared" si="759"/>
        <v>No</v>
      </c>
      <c r="BY1159" s="3">
        <f t="shared" si="760"/>
        <v>20350</v>
      </c>
      <c r="BZ1159">
        <v>1</v>
      </c>
      <c r="CA1159" s="3">
        <f t="shared" si="761"/>
        <v>20350</v>
      </c>
      <c r="CC1159" s="3">
        <f t="shared" si="762"/>
        <v>0</v>
      </c>
      <c r="CD1159" s="3">
        <f t="shared" si="763"/>
        <v>0</v>
      </c>
      <c r="CE1159" s="3" t="str">
        <f t="shared" si="764"/>
        <v/>
      </c>
      <c r="CF1159" s="3" t="e">
        <f>HLOOKUP(CE1159,'Valuation Data'!$D$2:$K$5,4,FALSE)</f>
        <v>#N/A</v>
      </c>
      <c r="CG1159" s="3">
        <f t="shared" si="765"/>
        <v>20350</v>
      </c>
      <c r="CH1159" s="3" t="str">
        <f t="shared" si="766"/>
        <v>No</v>
      </c>
      <c r="CI1159" s="3" t="str">
        <f>VLOOKUP(R1159,'Use Codes &amp; County Type'!A:D,4,FALSE)</f>
        <v>V</v>
      </c>
      <c r="CJ1159" s="3" t="str">
        <f t="shared" si="767"/>
        <v>Yes</v>
      </c>
      <c r="CK1159" s="3" t="str">
        <f t="shared" si="768"/>
        <v>No</v>
      </c>
      <c r="CL1159" s="3">
        <f t="shared" si="769"/>
        <v>0</v>
      </c>
      <c r="CM1159" s="3">
        <f t="shared" si="770"/>
        <v>0</v>
      </c>
      <c r="CN1159" s="3">
        <f t="shared" si="771"/>
        <v>1593.44</v>
      </c>
      <c r="CO1159" s="3">
        <f t="shared" si="772"/>
        <v>-1593.44</v>
      </c>
      <c r="CP1159" s="3">
        <f t="shared" si="773"/>
        <v>7.8301719901719899E-2</v>
      </c>
      <c r="CR1159" s="3" t="str">
        <f t="shared" si="774"/>
        <v>No</v>
      </c>
      <c r="CV1159" s="3" t="str">
        <f t="shared" si="775"/>
        <v>FMV&lt;$30K</v>
      </c>
      <c r="CW1159" s="3">
        <f t="shared" si="776"/>
        <v>1158</v>
      </c>
      <c r="CX1159" s="3">
        <f t="shared" si="777"/>
        <v>398.36</v>
      </c>
      <c r="CY1159" s="3" t="str">
        <f t="shared" si="778"/>
        <v>Ok</v>
      </c>
      <c r="CZ1159">
        <v>0</v>
      </c>
      <c r="DA1159">
        <v>0</v>
      </c>
    </row>
    <row r="1160" spans="1:105" x14ac:dyDescent="0.25">
      <c r="A1160">
        <v>1159</v>
      </c>
      <c r="B1160" t="s">
        <v>3</v>
      </c>
      <c r="C1160" t="s">
        <v>1268</v>
      </c>
      <c r="D1160">
        <v>441.32</v>
      </c>
      <c r="E1160">
        <v>2017</v>
      </c>
      <c r="F1160" t="e">
        <f>NA()</f>
        <v>#N/A</v>
      </c>
      <c r="G1160" t="e">
        <f>NA()</f>
        <v>#N/A</v>
      </c>
      <c r="H1160" s="3" t="e">
        <f t="shared" si="738"/>
        <v>#N/A</v>
      </c>
      <c r="I1160" t="e">
        <f>NA()</f>
        <v>#N/A</v>
      </c>
      <c r="J1160" t="e">
        <f>NA()</f>
        <v>#N/A</v>
      </c>
      <c r="K1160" t="e">
        <f>NA()</f>
        <v>#N/A</v>
      </c>
      <c r="L1160" t="e">
        <f>NA()</f>
        <v>#N/A</v>
      </c>
      <c r="M1160" t="e">
        <f>NA()</f>
        <v>#N/A</v>
      </c>
      <c r="N1160" t="e">
        <f>NA()</f>
        <v>#N/A</v>
      </c>
      <c r="O1160" t="e">
        <f>NA()</f>
        <v>#N/A</v>
      </c>
      <c r="P1160" t="e">
        <f>NA()</f>
        <v>#N/A</v>
      </c>
      <c r="Q1160" t="e">
        <f>NA()</f>
        <v>#N/A</v>
      </c>
      <c r="R1160">
        <v>0</v>
      </c>
      <c r="S1160" t="s">
        <v>6538</v>
      </c>
      <c r="T1160" t="e">
        <f>NA()</f>
        <v>#N/A</v>
      </c>
      <c r="U1160" t="e">
        <f>NA()</f>
        <v>#N/A</v>
      </c>
      <c r="V1160">
        <v>2017</v>
      </c>
      <c r="W1160">
        <v>25000</v>
      </c>
      <c r="X1160" t="e">
        <f>NA()</f>
        <v>#N/A</v>
      </c>
      <c r="Y1160" t="e">
        <f>NA()</f>
        <v>#N/A</v>
      </c>
      <c r="Z1160" t="e">
        <f>NA()</f>
        <v>#N/A</v>
      </c>
      <c r="AA1160" s="3">
        <f t="shared" si="739"/>
        <v>0</v>
      </c>
      <c r="AD1160" t="s">
        <v>6616</v>
      </c>
      <c r="AE1160" t="s">
        <v>6616</v>
      </c>
      <c r="AH1160" t="s">
        <v>6616</v>
      </c>
      <c r="AI1160" t="e">
        <f>NA()</f>
        <v>#N/A</v>
      </c>
      <c r="AJ1160" t="e">
        <f>NA()</f>
        <v>#N/A</v>
      </c>
      <c r="AK1160" t="e">
        <f>NA()</f>
        <v>#N/A</v>
      </c>
      <c r="AL1160" t="e">
        <f>NA()</f>
        <v>#N/A</v>
      </c>
      <c r="AM1160" t="e">
        <f>NA()</f>
        <v>#N/A</v>
      </c>
      <c r="AN1160" t="e">
        <f>NA()</f>
        <v>#N/A</v>
      </c>
      <c r="AO1160" t="e">
        <f>NA()</f>
        <v>#N/A</v>
      </c>
      <c r="AP1160" s="3" t="str">
        <f t="shared" si="740"/>
        <v>No</v>
      </c>
      <c r="AQ1160" s="3" t="str">
        <f t="shared" si="741"/>
        <v>No</v>
      </c>
      <c r="AR1160" s="3" t="str">
        <f t="shared" si="742"/>
        <v>No</v>
      </c>
      <c r="AS1160" t="e">
        <f>NA()</f>
        <v>#N/A</v>
      </c>
      <c r="AT1160" t="e">
        <f>NA()</f>
        <v>#N/A</v>
      </c>
      <c r="AU1160" t="e">
        <f>NA()</f>
        <v>#N/A</v>
      </c>
      <c r="AV1160" t="e">
        <f>NA()</f>
        <v>#N/A</v>
      </c>
      <c r="AW1160" t="e">
        <f>NA()</f>
        <v>#N/A</v>
      </c>
      <c r="AX1160" t="e">
        <f>NA()</f>
        <v>#N/A</v>
      </c>
      <c r="AY1160" t="e">
        <f>NA()</f>
        <v>#N/A</v>
      </c>
      <c r="AZ1160" t="e">
        <f>NA()</f>
        <v>#N/A</v>
      </c>
      <c r="BA1160">
        <v>0</v>
      </c>
      <c r="BB1160" t="s">
        <v>6616</v>
      </c>
      <c r="BC1160" t="e">
        <f>NA()</f>
        <v>#N/A</v>
      </c>
      <c r="BD1160" s="4" t="str">
        <f t="shared" si="743"/>
        <v>No</v>
      </c>
      <c r="BE1160" t="e">
        <f>NA()</f>
        <v>#N/A</v>
      </c>
      <c r="BF1160" s="3" t="str">
        <f t="shared" si="744"/>
        <v>No</v>
      </c>
      <c r="BG1160" t="e">
        <f>NA()</f>
        <v>#N/A</v>
      </c>
      <c r="BH1160" s="3" t="e">
        <f t="shared" si="745"/>
        <v>#N/A</v>
      </c>
      <c r="BI1160" s="3" t="e">
        <f t="shared" si="746"/>
        <v>#N/A</v>
      </c>
      <c r="BJ1160" s="3" t="e">
        <f t="shared" si="747"/>
        <v>#N/A</v>
      </c>
      <c r="BK1160" s="3" t="e">
        <f t="shared" si="748"/>
        <v>#N/A</v>
      </c>
      <c r="BL1160" s="3" t="e">
        <f t="shared" si="749"/>
        <v>#N/A</v>
      </c>
      <c r="BM1160" s="3" t="e">
        <f t="shared" si="750"/>
        <v>#N/A</v>
      </c>
      <c r="BN1160" s="3" t="str">
        <f t="shared" si="751"/>
        <v>Pass</v>
      </c>
      <c r="BO1160" s="3" t="e">
        <f t="shared" si="752"/>
        <v>#N/A</v>
      </c>
      <c r="BP1160" s="3" t="str">
        <f t="shared" si="753"/>
        <v>FV&lt;$10K</v>
      </c>
      <c r="BQ1160" t="s">
        <v>6650</v>
      </c>
      <c r="BR1160" s="3" t="str">
        <f t="shared" si="754"/>
        <v>No, &lt; $20K Lien</v>
      </c>
      <c r="BS1160" s="3" t="str">
        <f t="shared" si="755"/>
        <v>No, Lien &lt; $20K</v>
      </c>
      <c r="BT1160" t="s">
        <v>6650</v>
      </c>
      <c r="BU1160" s="3" t="str">
        <f t="shared" si="756"/>
        <v>No</v>
      </c>
      <c r="BV1160" s="3" t="str">
        <f t="shared" si="757"/>
        <v>No</v>
      </c>
      <c r="BW1160" s="3">
        <f t="shared" si="758"/>
        <v>0</v>
      </c>
      <c r="BX1160" s="3" t="str">
        <f t="shared" si="759"/>
        <v>No</v>
      </c>
      <c r="BY1160" s="3">
        <f t="shared" si="760"/>
        <v>25000</v>
      </c>
      <c r="BZ1160">
        <v>1</v>
      </c>
      <c r="CA1160" s="3">
        <f t="shared" si="761"/>
        <v>25000</v>
      </c>
      <c r="CC1160" s="3" t="e">
        <f t="shared" si="762"/>
        <v>#N/A</v>
      </c>
      <c r="CD1160" s="3" t="e">
        <f t="shared" si="763"/>
        <v>#N/A</v>
      </c>
      <c r="CE1160" s="3" t="str">
        <f t="shared" si="764"/>
        <v/>
      </c>
      <c r="CF1160" s="3" t="e">
        <f>HLOOKUP(CE1160,'Valuation Data'!$D$2:$K$5,4,FALSE)</f>
        <v>#N/A</v>
      </c>
      <c r="CG1160" s="3">
        <f t="shared" si="765"/>
        <v>25000</v>
      </c>
      <c r="CH1160" s="3" t="str">
        <f t="shared" si="766"/>
        <v>No</v>
      </c>
      <c r="CI1160" s="3" t="str">
        <f>VLOOKUP(R1160,'Use Codes &amp; County Type'!A:D,4,FALSE)</f>
        <v>V</v>
      </c>
      <c r="CJ1160" s="3" t="str">
        <f t="shared" si="767"/>
        <v>Yes</v>
      </c>
      <c r="CK1160" s="3" t="str">
        <f t="shared" si="768"/>
        <v>No</v>
      </c>
      <c r="CL1160" s="3">
        <f t="shared" si="769"/>
        <v>0</v>
      </c>
      <c r="CM1160" s="3">
        <f t="shared" si="770"/>
        <v>0</v>
      </c>
      <c r="CN1160" s="3" t="e">
        <f t="shared" si="771"/>
        <v>#N/A</v>
      </c>
      <c r="CO1160" s="3" t="e">
        <f t="shared" si="772"/>
        <v>#N/A</v>
      </c>
      <c r="CP1160" s="3" t="e">
        <f t="shared" si="773"/>
        <v>#N/A</v>
      </c>
      <c r="CR1160" s="3" t="str">
        <f t="shared" si="774"/>
        <v>No</v>
      </c>
      <c r="CV1160" s="3" t="str">
        <f t="shared" si="775"/>
        <v>FMV&lt;$30K</v>
      </c>
      <c r="CW1160" s="3">
        <f t="shared" si="776"/>
        <v>1159</v>
      </c>
      <c r="CX1160" s="3">
        <f t="shared" si="777"/>
        <v>441.32</v>
      </c>
      <c r="CY1160" s="3" t="str">
        <f t="shared" si="778"/>
        <v>Ok</v>
      </c>
      <c r="CZ1160" t="e">
        <f>NA()</f>
        <v>#N/A</v>
      </c>
      <c r="DA1160" t="e">
        <f>NA()</f>
        <v>#N/A</v>
      </c>
    </row>
    <row r="1161" spans="1:105" x14ac:dyDescent="0.25">
      <c r="A1161">
        <v>1160</v>
      </c>
      <c r="B1161" t="s">
        <v>3</v>
      </c>
      <c r="C1161" t="s">
        <v>1269</v>
      </c>
      <c r="D1161">
        <v>398.36</v>
      </c>
      <c r="E1161">
        <v>2017</v>
      </c>
      <c r="F1161">
        <v>398.36</v>
      </c>
      <c r="G1161">
        <v>398.36</v>
      </c>
      <c r="H1161" s="3">
        <f t="shared" si="738"/>
        <v>0</v>
      </c>
      <c r="I1161">
        <v>54118</v>
      </c>
      <c r="J1161" t="s">
        <v>2735</v>
      </c>
      <c r="K1161" t="s">
        <v>2738</v>
      </c>
      <c r="L1161">
        <v>32011</v>
      </c>
      <c r="M1161" t="s">
        <v>3588</v>
      </c>
      <c r="N1161" t="s">
        <v>4759</v>
      </c>
      <c r="O1161">
        <v>-81.775084359516896</v>
      </c>
      <c r="P1161">
        <v>30.638554370805299</v>
      </c>
      <c r="Q1161" t="s">
        <v>5602</v>
      </c>
      <c r="R1161">
        <v>0</v>
      </c>
      <c r="S1161" t="s">
        <v>6538</v>
      </c>
      <c r="T1161">
        <v>8001</v>
      </c>
      <c r="U1161" t="s">
        <v>6581</v>
      </c>
      <c r="V1161">
        <v>2017</v>
      </c>
      <c r="W1161">
        <v>20350</v>
      </c>
      <c r="X1161">
        <v>2017</v>
      </c>
      <c r="Y1161">
        <v>25000</v>
      </c>
      <c r="Z1161">
        <v>338.75</v>
      </c>
      <c r="AA1161" s="3">
        <f t="shared" si="739"/>
        <v>0.85036148207651363</v>
      </c>
      <c r="AC1161" t="s">
        <v>6616</v>
      </c>
      <c r="AD1161" t="s">
        <v>6616</v>
      </c>
      <c r="AE1161" t="s">
        <v>6616</v>
      </c>
      <c r="AH1161" t="s">
        <v>6616</v>
      </c>
      <c r="AI1161" t="s">
        <v>6618</v>
      </c>
      <c r="AJ1161" t="s">
        <v>6618</v>
      </c>
      <c r="AK1161" t="s">
        <v>6618</v>
      </c>
      <c r="AL1161" t="s">
        <v>6618</v>
      </c>
      <c r="AM1161">
        <v>0</v>
      </c>
      <c r="AN1161">
        <v>0</v>
      </c>
      <c r="AO1161">
        <v>0</v>
      </c>
      <c r="AP1161" s="3" t="str">
        <f t="shared" si="740"/>
        <v>No</v>
      </c>
      <c r="AQ1161" s="3" t="str">
        <f t="shared" si="741"/>
        <v>No</v>
      </c>
      <c r="AR1161" s="3" t="str">
        <f t="shared" si="742"/>
        <v>No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 t="s">
        <v>6634</v>
      </c>
      <c r="AZ1161" t="s">
        <v>6638</v>
      </c>
      <c r="BA1161">
        <v>0</v>
      </c>
      <c r="BB1161" t="s">
        <v>6616</v>
      </c>
      <c r="BC1161" t="s">
        <v>6616</v>
      </c>
      <c r="BD1161" s="4" t="str">
        <f t="shared" si="743"/>
        <v>No</v>
      </c>
      <c r="BE1161" t="s">
        <v>6640</v>
      </c>
      <c r="BF1161" s="3" t="str">
        <f t="shared" si="744"/>
        <v>No</v>
      </c>
      <c r="BG1161" t="s">
        <v>6645</v>
      </c>
      <c r="BH1161" s="3" t="str">
        <f t="shared" si="745"/>
        <v>54118 TROTTER LN</v>
      </c>
      <c r="BI1161" s="3" t="str">
        <f t="shared" si="746"/>
        <v>Callahan</v>
      </c>
      <c r="BJ1161" s="3" t="str">
        <f t="shared" si="747"/>
        <v>Florida</v>
      </c>
      <c r="BK1161" s="3">
        <f t="shared" si="748"/>
        <v>32011</v>
      </c>
      <c r="BL1161" s="3" t="str">
        <f t="shared" si="749"/>
        <v>54118 TROTTER LN CALLAHAN FL 32011</v>
      </c>
      <c r="BM1161" s="3" t="str">
        <f t="shared" si="750"/>
        <v/>
      </c>
      <c r="BN1161" s="3" t="str">
        <f t="shared" si="751"/>
        <v>Pass</v>
      </c>
      <c r="BO1161" s="3" t="str">
        <f t="shared" si="752"/>
        <v>No</v>
      </c>
      <c r="BP1161" s="3" t="str">
        <f t="shared" si="753"/>
        <v>FV&lt;$10K</v>
      </c>
      <c r="BQ1161" t="s">
        <v>6650</v>
      </c>
      <c r="BR1161" s="3" t="str">
        <f t="shared" si="754"/>
        <v>No, &lt; $20K Lien</v>
      </c>
      <c r="BS1161" s="3" t="str">
        <f t="shared" si="755"/>
        <v>No, Lien &lt; $20K</v>
      </c>
      <c r="BT1161" t="s">
        <v>6650</v>
      </c>
      <c r="BU1161" s="3" t="str">
        <f t="shared" si="756"/>
        <v>No</v>
      </c>
      <c r="BV1161" s="3" t="str">
        <f t="shared" si="757"/>
        <v>No</v>
      </c>
      <c r="BW1161" s="3">
        <f t="shared" si="758"/>
        <v>0</v>
      </c>
      <c r="BX1161" s="3" t="str">
        <f t="shared" si="759"/>
        <v>No</v>
      </c>
      <c r="BY1161" s="3">
        <f t="shared" si="760"/>
        <v>20350</v>
      </c>
      <c r="BZ1161">
        <v>1</v>
      </c>
      <c r="CA1161" s="3">
        <f t="shared" si="761"/>
        <v>20350</v>
      </c>
      <c r="CC1161" s="3">
        <f t="shared" si="762"/>
        <v>0</v>
      </c>
      <c r="CD1161" s="3">
        <f t="shared" si="763"/>
        <v>0</v>
      </c>
      <c r="CE1161" s="3" t="str">
        <f t="shared" si="764"/>
        <v/>
      </c>
      <c r="CF1161" s="3" t="e">
        <f>HLOOKUP(CE1161,'Valuation Data'!$D$2:$K$5,4,FALSE)</f>
        <v>#N/A</v>
      </c>
      <c r="CG1161" s="3">
        <f t="shared" si="765"/>
        <v>20350</v>
      </c>
      <c r="CH1161" s="3" t="str">
        <f t="shared" si="766"/>
        <v>No</v>
      </c>
      <c r="CI1161" s="3" t="str">
        <f>VLOOKUP(R1161,'Use Codes &amp; County Type'!A:D,4,FALSE)</f>
        <v>V</v>
      </c>
      <c r="CJ1161" s="3" t="str">
        <f t="shared" si="767"/>
        <v>Yes</v>
      </c>
      <c r="CK1161" s="3" t="str">
        <f t="shared" si="768"/>
        <v>No</v>
      </c>
      <c r="CL1161" s="3">
        <f t="shared" si="769"/>
        <v>0</v>
      </c>
      <c r="CM1161" s="3">
        <f t="shared" si="770"/>
        <v>0</v>
      </c>
      <c r="CN1161" s="3">
        <f t="shared" si="771"/>
        <v>1593.44</v>
      </c>
      <c r="CO1161" s="3">
        <f t="shared" si="772"/>
        <v>-1593.44</v>
      </c>
      <c r="CP1161" s="3">
        <f t="shared" si="773"/>
        <v>7.8301719901719899E-2</v>
      </c>
      <c r="CR1161" s="3" t="str">
        <f t="shared" si="774"/>
        <v>No</v>
      </c>
      <c r="CV1161" s="3" t="str">
        <f t="shared" si="775"/>
        <v>FMV&lt;$30K</v>
      </c>
      <c r="CW1161" s="3">
        <f t="shared" si="776"/>
        <v>1160</v>
      </c>
      <c r="CX1161" s="3">
        <f t="shared" si="777"/>
        <v>398.36</v>
      </c>
      <c r="CY1161" s="3" t="str">
        <f t="shared" si="778"/>
        <v>Ok</v>
      </c>
      <c r="CZ1161">
        <v>0</v>
      </c>
      <c r="DA1161">
        <v>0</v>
      </c>
    </row>
    <row r="1162" spans="1:105" x14ac:dyDescent="0.25">
      <c r="A1162">
        <v>1161</v>
      </c>
      <c r="B1162" t="s">
        <v>3</v>
      </c>
      <c r="C1162" t="s">
        <v>1270</v>
      </c>
      <c r="D1162">
        <v>398.36</v>
      </c>
      <c r="E1162">
        <v>2017</v>
      </c>
      <c r="F1162">
        <v>398.36</v>
      </c>
      <c r="G1162">
        <v>398.36</v>
      </c>
      <c r="H1162" s="3">
        <f t="shared" si="738"/>
        <v>0</v>
      </c>
      <c r="J1162" t="s">
        <v>2735</v>
      </c>
      <c r="K1162" t="s">
        <v>2738</v>
      </c>
      <c r="L1162">
        <v>32011</v>
      </c>
      <c r="M1162" t="s">
        <v>3589</v>
      </c>
      <c r="N1162" t="s">
        <v>4759</v>
      </c>
      <c r="O1162">
        <v>-81.775601618569098</v>
      </c>
      <c r="P1162">
        <v>30.6380200171266</v>
      </c>
      <c r="Q1162" t="s">
        <v>5602</v>
      </c>
      <c r="R1162">
        <v>0</v>
      </c>
      <c r="S1162" t="s">
        <v>6538</v>
      </c>
      <c r="T1162">
        <v>8001</v>
      </c>
      <c r="U1162" t="s">
        <v>6581</v>
      </c>
      <c r="V1162">
        <v>2017</v>
      </c>
      <c r="W1162">
        <v>20350</v>
      </c>
      <c r="X1162">
        <v>2017</v>
      </c>
      <c r="Y1162">
        <v>25000</v>
      </c>
      <c r="Z1162">
        <v>338.75</v>
      </c>
      <c r="AA1162" s="3">
        <f t="shared" si="739"/>
        <v>0.85036148207651363</v>
      </c>
      <c r="AC1162" t="s">
        <v>6616</v>
      </c>
      <c r="AD1162" t="s">
        <v>6616</v>
      </c>
      <c r="AE1162" t="s">
        <v>6616</v>
      </c>
      <c r="AH1162" t="s">
        <v>6616</v>
      </c>
      <c r="AI1162" t="s">
        <v>6618</v>
      </c>
      <c r="AJ1162" t="s">
        <v>6618</v>
      </c>
      <c r="AK1162" t="s">
        <v>6618</v>
      </c>
      <c r="AL1162" t="s">
        <v>6618</v>
      </c>
      <c r="AM1162">
        <v>0</v>
      </c>
      <c r="AN1162">
        <v>0</v>
      </c>
      <c r="AO1162">
        <v>0</v>
      </c>
      <c r="AP1162" s="3" t="str">
        <f t="shared" si="740"/>
        <v>No</v>
      </c>
      <c r="AQ1162" s="3" t="str">
        <f t="shared" si="741"/>
        <v>No</v>
      </c>
      <c r="AR1162" s="3" t="str">
        <f t="shared" si="742"/>
        <v>No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 t="s">
        <v>6634</v>
      </c>
      <c r="AZ1162" t="s">
        <v>6638</v>
      </c>
      <c r="BA1162">
        <v>0</v>
      </c>
      <c r="BB1162" t="s">
        <v>6616</v>
      </c>
      <c r="BC1162" t="s">
        <v>6616</v>
      </c>
      <c r="BD1162" s="4" t="str">
        <f t="shared" si="743"/>
        <v>No</v>
      </c>
      <c r="BE1162" t="s">
        <v>6640</v>
      </c>
      <c r="BF1162" s="3" t="str">
        <f t="shared" si="744"/>
        <v>No</v>
      </c>
      <c r="BG1162" t="s">
        <v>6645</v>
      </c>
      <c r="BH1162" s="3" t="str">
        <f t="shared" si="745"/>
        <v>TROTTER LN</v>
      </c>
      <c r="BI1162" s="3" t="str">
        <f t="shared" si="746"/>
        <v>Callahan</v>
      </c>
      <c r="BJ1162" s="3" t="str">
        <f t="shared" si="747"/>
        <v>Florida</v>
      </c>
      <c r="BK1162" s="3">
        <f t="shared" si="748"/>
        <v>32011</v>
      </c>
      <c r="BL1162" s="3" t="str">
        <f t="shared" si="749"/>
        <v>TROTTER LN CALLAHAN FL 32011</v>
      </c>
      <c r="BM1162" s="3" t="str">
        <f t="shared" si="750"/>
        <v/>
      </c>
      <c r="BN1162" s="3" t="str">
        <f t="shared" si="751"/>
        <v>Pass</v>
      </c>
      <c r="BO1162" s="3" t="str">
        <f t="shared" si="752"/>
        <v>No</v>
      </c>
      <c r="BP1162" s="3" t="str">
        <f t="shared" si="753"/>
        <v>FV&lt;$10K</v>
      </c>
      <c r="BQ1162" t="s">
        <v>6650</v>
      </c>
      <c r="BR1162" s="3" t="str">
        <f t="shared" si="754"/>
        <v>No, &lt; $20K Lien</v>
      </c>
      <c r="BS1162" s="3" t="str">
        <f t="shared" si="755"/>
        <v>No, Lien &lt; $20K</v>
      </c>
      <c r="BT1162" t="s">
        <v>6650</v>
      </c>
      <c r="BU1162" s="3" t="str">
        <f t="shared" si="756"/>
        <v>No</v>
      </c>
      <c r="BV1162" s="3" t="str">
        <f t="shared" si="757"/>
        <v>No</v>
      </c>
      <c r="BW1162" s="3">
        <f t="shared" si="758"/>
        <v>0</v>
      </c>
      <c r="BX1162" s="3" t="str">
        <f t="shared" si="759"/>
        <v>No</v>
      </c>
      <c r="BY1162" s="3">
        <f t="shared" si="760"/>
        <v>20350</v>
      </c>
      <c r="BZ1162">
        <v>1</v>
      </c>
      <c r="CA1162" s="3">
        <f t="shared" si="761"/>
        <v>20350</v>
      </c>
      <c r="CC1162" s="3">
        <f t="shared" si="762"/>
        <v>0</v>
      </c>
      <c r="CD1162" s="3">
        <f t="shared" si="763"/>
        <v>0</v>
      </c>
      <c r="CE1162" s="3" t="str">
        <f t="shared" si="764"/>
        <v/>
      </c>
      <c r="CF1162" s="3" t="e">
        <f>HLOOKUP(CE1162,'Valuation Data'!$D$2:$K$5,4,FALSE)</f>
        <v>#N/A</v>
      </c>
      <c r="CG1162" s="3">
        <f t="shared" si="765"/>
        <v>20350</v>
      </c>
      <c r="CH1162" s="3" t="str">
        <f t="shared" si="766"/>
        <v>No</v>
      </c>
      <c r="CI1162" s="3" t="str">
        <f>VLOOKUP(R1162,'Use Codes &amp; County Type'!A:D,4,FALSE)</f>
        <v>V</v>
      </c>
      <c r="CJ1162" s="3" t="str">
        <f t="shared" si="767"/>
        <v>Yes</v>
      </c>
      <c r="CK1162" s="3" t="str">
        <f t="shared" si="768"/>
        <v>No</v>
      </c>
      <c r="CL1162" s="3">
        <f t="shared" si="769"/>
        <v>0</v>
      </c>
      <c r="CM1162" s="3">
        <f t="shared" si="770"/>
        <v>0</v>
      </c>
      <c r="CN1162" s="3">
        <f t="shared" si="771"/>
        <v>1593.44</v>
      </c>
      <c r="CO1162" s="3">
        <f t="shared" si="772"/>
        <v>-1593.44</v>
      </c>
      <c r="CP1162" s="3">
        <f t="shared" si="773"/>
        <v>7.8301719901719899E-2</v>
      </c>
      <c r="CR1162" s="3" t="str">
        <f t="shared" si="774"/>
        <v>No</v>
      </c>
      <c r="CV1162" s="3" t="str">
        <f t="shared" si="775"/>
        <v>FMV&lt;$30K</v>
      </c>
      <c r="CW1162" s="3">
        <f t="shared" si="776"/>
        <v>1161</v>
      </c>
      <c r="CX1162" s="3">
        <f t="shared" si="777"/>
        <v>398.36</v>
      </c>
      <c r="CY1162" s="3" t="str">
        <f t="shared" si="778"/>
        <v>Ok</v>
      </c>
      <c r="CZ1162">
        <v>0</v>
      </c>
      <c r="DA1162">
        <v>0</v>
      </c>
    </row>
    <row r="1163" spans="1:105" x14ac:dyDescent="0.25">
      <c r="A1163">
        <v>1162</v>
      </c>
      <c r="B1163" t="s">
        <v>3</v>
      </c>
      <c r="C1163" t="s">
        <v>1271</v>
      </c>
      <c r="D1163">
        <v>286.67</v>
      </c>
      <c r="E1163">
        <v>2017</v>
      </c>
      <c r="F1163">
        <v>286.67</v>
      </c>
      <c r="G1163">
        <v>286.67</v>
      </c>
      <c r="H1163" s="3">
        <f t="shared" si="738"/>
        <v>0</v>
      </c>
      <c r="I1163">
        <v>152981</v>
      </c>
      <c r="J1163" t="s">
        <v>2734</v>
      </c>
      <c r="K1163" t="s">
        <v>2738</v>
      </c>
      <c r="L1163">
        <v>32097</v>
      </c>
      <c r="M1163" t="s">
        <v>3590</v>
      </c>
      <c r="N1163" t="s">
        <v>4758</v>
      </c>
      <c r="O1163">
        <v>-81.752149662165294</v>
      </c>
      <c r="P1163">
        <v>30.700318686498498</v>
      </c>
      <c r="Q1163" t="s">
        <v>5603</v>
      </c>
      <c r="R1163">
        <v>1</v>
      </c>
      <c r="S1163" t="s">
        <v>6539</v>
      </c>
      <c r="T1163">
        <v>1001</v>
      </c>
      <c r="U1163" t="s">
        <v>6582</v>
      </c>
      <c r="V1163">
        <v>2017</v>
      </c>
      <c r="W1163">
        <v>15198</v>
      </c>
      <c r="X1163">
        <v>2017</v>
      </c>
      <c r="Y1163">
        <v>16016</v>
      </c>
      <c r="Z1163">
        <v>235.48</v>
      </c>
      <c r="AA1163" s="3">
        <f t="shared" si="739"/>
        <v>0.82143230892664032</v>
      </c>
      <c r="AB1163" t="s">
        <v>6616</v>
      </c>
      <c r="AC1163" t="s">
        <v>6616</v>
      </c>
      <c r="AD1163" t="s">
        <v>6616</v>
      </c>
      <c r="AF1163" t="s">
        <v>6616</v>
      </c>
      <c r="AG1163" t="s">
        <v>6616</v>
      </c>
      <c r="AH1163" t="s">
        <v>6616</v>
      </c>
      <c r="AI1163" t="s">
        <v>6618</v>
      </c>
      <c r="AJ1163" t="s">
        <v>6618</v>
      </c>
      <c r="AK1163" t="s">
        <v>6618</v>
      </c>
      <c r="AL1163" t="s">
        <v>6618</v>
      </c>
      <c r="AM1163" t="s">
        <v>6618</v>
      </c>
      <c r="AN1163" t="s">
        <v>6618</v>
      </c>
      <c r="AO1163" t="s">
        <v>6618</v>
      </c>
      <c r="AP1163" s="3" t="str">
        <f t="shared" si="740"/>
        <v>No</v>
      </c>
      <c r="AQ1163" s="3" t="str">
        <f t="shared" si="741"/>
        <v>No</v>
      </c>
      <c r="AR1163" s="3" t="str">
        <f t="shared" si="742"/>
        <v>No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 t="s">
        <v>6634</v>
      </c>
      <c r="AZ1163" t="s">
        <v>6639</v>
      </c>
      <c r="BA1163">
        <v>1</v>
      </c>
      <c r="BB1163" t="s">
        <v>6616</v>
      </c>
      <c r="BC1163" t="s">
        <v>6616</v>
      </c>
      <c r="BD1163" s="4" t="str">
        <f t="shared" si="743"/>
        <v>No</v>
      </c>
      <c r="BE1163" t="s">
        <v>6640</v>
      </c>
      <c r="BF1163" s="3" t="str">
        <f t="shared" si="744"/>
        <v>No</v>
      </c>
      <c r="BG1163" t="s">
        <v>6645</v>
      </c>
      <c r="BH1163" s="3" t="str">
        <f t="shared" si="745"/>
        <v>152981 CR 108</v>
      </c>
      <c r="BI1163" s="3" t="str">
        <f t="shared" si="746"/>
        <v>Yulee</v>
      </c>
      <c r="BJ1163" s="3" t="str">
        <f t="shared" si="747"/>
        <v>Florida</v>
      </c>
      <c r="BK1163" s="3">
        <f t="shared" si="748"/>
        <v>32097</v>
      </c>
      <c r="BL1163" s="3" t="str">
        <f t="shared" si="749"/>
        <v>152981 CR 108 YULEE FL 32097</v>
      </c>
      <c r="BM1163" s="3" t="str">
        <f t="shared" si="750"/>
        <v/>
      </c>
      <c r="BN1163" s="3" t="str">
        <f t="shared" si="751"/>
        <v>Pass</v>
      </c>
      <c r="BO1163" s="3" t="str">
        <f t="shared" si="752"/>
        <v>No</v>
      </c>
      <c r="BP1163" s="3" t="str">
        <f t="shared" si="753"/>
        <v>FV&lt;$10K</v>
      </c>
      <c r="BQ1163" t="s">
        <v>6650</v>
      </c>
      <c r="BR1163" s="3" t="str">
        <f t="shared" si="754"/>
        <v>No, &lt; $20K Lien</v>
      </c>
      <c r="BS1163" s="3" t="str">
        <f t="shared" si="755"/>
        <v>No, Lien &lt; $20K</v>
      </c>
      <c r="BT1163" t="s">
        <v>6650</v>
      </c>
      <c r="BU1163" s="3" t="str">
        <f t="shared" si="756"/>
        <v>No</v>
      </c>
      <c r="BV1163" s="3" t="str">
        <f t="shared" si="757"/>
        <v>No</v>
      </c>
      <c r="BW1163" s="3">
        <f t="shared" si="758"/>
        <v>1</v>
      </c>
      <c r="BX1163" s="3" t="str">
        <f t="shared" si="759"/>
        <v>No</v>
      </c>
      <c r="BY1163" s="3">
        <f t="shared" si="760"/>
        <v>15198</v>
      </c>
      <c r="BZ1163">
        <v>1</v>
      </c>
      <c r="CA1163" s="3">
        <f t="shared" si="761"/>
        <v>15198</v>
      </c>
      <c r="CC1163" s="3">
        <f t="shared" si="762"/>
        <v>0</v>
      </c>
      <c r="CD1163" s="3">
        <f t="shared" si="763"/>
        <v>0</v>
      </c>
      <c r="CE1163" s="3" t="str">
        <f t="shared" si="764"/>
        <v/>
      </c>
      <c r="CF1163" s="3" t="e">
        <f>HLOOKUP(CE1163,'Valuation Data'!$D$2:$K$5,4,FALSE)</f>
        <v>#N/A</v>
      </c>
      <c r="CG1163" s="3">
        <f t="shared" si="765"/>
        <v>15198</v>
      </c>
      <c r="CH1163" s="3" t="str">
        <f t="shared" si="766"/>
        <v>No</v>
      </c>
      <c r="CI1163" s="3" t="str">
        <f>VLOOKUP(R1163,'Use Codes &amp; County Type'!A:D,4,FALSE)</f>
        <v>S</v>
      </c>
      <c r="CJ1163" s="3" t="str">
        <f t="shared" si="767"/>
        <v>No</v>
      </c>
      <c r="CK1163" s="3" t="str">
        <f t="shared" si="768"/>
        <v>No</v>
      </c>
      <c r="CL1163" s="3">
        <f t="shared" si="769"/>
        <v>0.35</v>
      </c>
      <c r="CM1163" s="3">
        <f t="shared" si="770"/>
        <v>5319.2999999999993</v>
      </c>
      <c r="CN1163" s="3">
        <f t="shared" si="771"/>
        <v>1433.3500000000001</v>
      </c>
      <c r="CO1163" s="3">
        <f t="shared" si="772"/>
        <v>3885.9499999999989</v>
      </c>
      <c r="CP1163" s="3">
        <f t="shared" si="773"/>
        <v>9.4311751546256095E-2</v>
      </c>
      <c r="CR1163" s="3" t="str">
        <f t="shared" si="774"/>
        <v>No</v>
      </c>
      <c r="CV1163" s="3" t="str">
        <f t="shared" si="775"/>
        <v>FMV&lt;$30K</v>
      </c>
      <c r="CW1163" s="3">
        <f t="shared" si="776"/>
        <v>1162</v>
      </c>
      <c r="CX1163" s="3">
        <f t="shared" si="777"/>
        <v>286.67</v>
      </c>
      <c r="CY1163" s="3" t="str">
        <f t="shared" si="778"/>
        <v>Ok</v>
      </c>
      <c r="CZ1163">
        <v>0</v>
      </c>
      <c r="DA1163">
        <v>0</v>
      </c>
    </row>
    <row r="1164" spans="1:105" x14ac:dyDescent="0.25">
      <c r="A1164">
        <v>1163</v>
      </c>
      <c r="B1164" t="s">
        <v>3</v>
      </c>
      <c r="C1164" t="s">
        <v>1272</v>
      </c>
      <c r="D1164">
        <v>266.32</v>
      </c>
      <c r="E1164">
        <v>2017</v>
      </c>
      <c r="F1164">
        <v>266.32</v>
      </c>
      <c r="G1164">
        <v>266.32</v>
      </c>
      <c r="H1164" s="3">
        <f t="shared" si="738"/>
        <v>0</v>
      </c>
      <c r="J1164" t="s">
        <v>2734</v>
      </c>
      <c r="K1164" t="s">
        <v>2738</v>
      </c>
      <c r="L1164">
        <v>32097</v>
      </c>
      <c r="M1164" t="s">
        <v>3170</v>
      </c>
      <c r="N1164" t="s">
        <v>4758</v>
      </c>
      <c r="O1164">
        <v>-81.752560754855594</v>
      </c>
      <c r="P1164">
        <v>30.702783962065201</v>
      </c>
      <c r="Q1164" t="s">
        <v>5604</v>
      </c>
      <c r="R1164">
        <v>0</v>
      </c>
      <c r="S1164" t="s">
        <v>6538</v>
      </c>
      <c r="T1164">
        <v>8001</v>
      </c>
      <c r="U1164" t="s">
        <v>6581</v>
      </c>
      <c r="V1164">
        <v>2017</v>
      </c>
      <c r="W1164">
        <v>13200</v>
      </c>
      <c r="X1164">
        <v>2017</v>
      </c>
      <c r="Y1164">
        <v>15750</v>
      </c>
      <c r="Z1164">
        <v>216.66</v>
      </c>
      <c r="AA1164" s="3">
        <f t="shared" si="739"/>
        <v>0.81353259237008113</v>
      </c>
      <c r="AD1164" t="s">
        <v>6616</v>
      </c>
      <c r="AI1164" t="s">
        <v>6618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 s="3" t="str">
        <f t="shared" si="740"/>
        <v>No</v>
      </c>
      <c r="AQ1164" s="3" t="str">
        <f t="shared" si="741"/>
        <v>No</v>
      </c>
      <c r="AR1164" s="3" t="str">
        <f t="shared" si="742"/>
        <v>No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 t="s">
        <v>6634</v>
      </c>
      <c r="AZ1164">
        <v>0</v>
      </c>
      <c r="BA1164">
        <v>0</v>
      </c>
      <c r="BB1164" t="s">
        <v>6616</v>
      </c>
      <c r="BC1164" t="s">
        <v>6616</v>
      </c>
      <c r="BD1164" s="4" t="str">
        <f t="shared" si="743"/>
        <v>No</v>
      </c>
      <c r="BE1164" t="s">
        <v>6640</v>
      </c>
      <c r="BF1164" s="3" t="str">
        <f t="shared" si="744"/>
        <v>No</v>
      </c>
      <c r="BG1164" t="s">
        <v>6645</v>
      </c>
      <c r="BH1164" s="3" t="str">
        <f t="shared" si="745"/>
        <v>CR 108</v>
      </c>
      <c r="BI1164" s="3" t="str">
        <f t="shared" si="746"/>
        <v>Yulee</v>
      </c>
      <c r="BJ1164" s="3" t="str">
        <f t="shared" si="747"/>
        <v>Florida</v>
      </c>
      <c r="BK1164" s="3">
        <f t="shared" si="748"/>
        <v>32097</v>
      </c>
      <c r="BL1164" s="3" t="str">
        <f t="shared" si="749"/>
        <v>CR 108 YULEE FL 32097</v>
      </c>
      <c r="BM1164" s="3" t="str">
        <f t="shared" si="750"/>
        <v/>
      </c>
      <c r="BN1164" s="3" t="str">
        <f t="shared" si="751"/>
        <v>Pass</v>
      </c>
      <c r="BO1164" s="3" t="str">
        <f t="shared" si="752"/>
        <v>No</v>
      </c>
      <c r="BP1164" s="3" t="str">
        <f t="shared" si="753"/>
        <v>FV&lt;$10K</v>
      </c>
      <c r="BQ1164" t="s">
        <v>6650</v>
      </c>
      <c r="BR1164" s="3" t="str">
        <f t="shared" si="754"/>
        <v>No, &lt; $20K Lien</v>
      </c>
      <c r="BS1164" s="3" t="str">
        <f t="shared" si="755"/>
        <v>No, Lien &lt; $20K</v>
      </c>
      <c r="BT1164" t="s">
        <v>6650</v>
      </c>
      <c r="BU1164" s="3" t="str">
        <f t="shared" si="756"/>
        <v>No</v>
      </c>
      <c r="BV1164" s="3" t="str">
        <f t="shared" si="757"/>
        <v>No</v>
      </c>
      <c r="BW1164" s="3">
        <f t="shared" si="758"/>
        <v>0</v>
      </c>
      <c r="BX1164" s="3" t="str">
        <f t="shared" si="759"/>
        <v>No</v>
      </c>
      <c r="BY1164" s="3">
        <f t="shared" si="760"/>
        <v>13200</v>
      </c>
      <c r="BZ1164">
        <v>1</v>
      </c>
      <c r="CA1164" s="3">
        <f t="shared" si="761"/>
        <v>13200</v>
      </c>
      <c r="CC1164" s="3">
        <f t="shared" si="762"/>
        <v>0</v>
      </c>
      <c r="CD1164" s="3">
        <f t="shared" si="763"/>
        <v>0</v>
      </c>
      <c r="CE1164" s="3" t="str">
        <f t="shared" si="764"/>
        <v/>
      </c>
      <c r="CF1164" s="3" t="e">
        <f>HLOOKUP(CE1164,'Valuation Data'!$D$2:$K$5,4,FALSE)</f>
        <v>#N/A</v>
      </c>
      <c r="CG1164" s="3">
        <f t="shared" si="765"/>
        <v>13200</v>
      </c>
      <c r="CH1164" s="3" t="str">
        <f t="shared" si="766"/>
        <v>No</v>
      </c>
      <c r="CI1164" s="3" t="str">
        <f>VLOOKUP(R1164,'Use Codes &amp; County Type'!A:D,4,FALSE)</f>
        <v>V</v>
      </c>
      <c r="CJ1164" s="3" t="str">
        <f t="shared" si="767"/>
        <v>Yes</v>
      </c>
      <c r="CK1164" s="3" t="str">
        <f t="shared" si="768"/>
        <v>No</v>
      </c>
      <c r="CL1164" s="3">
        <f t="shared" si="769"/>
        <v>0</v>
      </c>
      <c r="CM1164" s="3">
        <f t="shared" si="770"/>
        <v>0</v>
      </c>
      <c r="CN1164" s="3">
        <f t="shared" si="771"/>
        <v>1065.28</v>
      </c>
      <c r="CO1164" s="3">
        <f t="shared" si="772"/>
        <v>-1065.28</v>
      </c>
      <c r="CP1164" s="3">
        <f t="shared" si="773"/>
        <v>8.0703030303030304E-2</v>
      </c>
      <c r="CR1164" s="3" t="str">
        <f t="shared" si="774"/>
        <v>No</v>
      </c>
      <c r="CV1164" s="3" t="str">
        <f t="shared" si="775"/>
        <v>FMV&lt;$30K</v>
      </c>
      <c r="CW1164" s="3">
        <f t="shared" si="776"/>
        <v>1163</v>
      </c>
      <c r="CX1164" s="3">
        <f t="shared" si="777"/>
        <v>266.32</v>
      </c>
      <c r="CY1164" s="3" t="str">
        <f t="shared" si="778"/>
        <v>Ok</v>
      </c>
      <c r="CZ1164">
        <v>0</v>
      </c>
      <c r="DA1164">
        <v>0</v>
      </c>
    </row>
    <row r="1165" spans="1:105" x14ac:dyDescent="0.25">
      <c r="A1165">
        <v>1164</v>
      </c>
      <c r="B1165" t="s">
        <v>3</v>
      </c>
      <c r="C1165" t="s">
        <v>1273</v>
      </c>
      <c r="D1165">
        <v>266.32</v>
      </c>
      <c r="E1165">
        <v>2017</v>
      </c>
      <c r="F1165">
        <v>266.32</v>
      </c>
      <c r="G1165">
        <v>266.32</v>
      </c>
      <c r="H1165" s="3">
        <f t="shared" si="738"/>
        <v>0</v>
      </c>
      <c r="J1165" t="s">
        <v>2734</v>
      </c>
      <c r="K1165" t="s">
        <v>2738</v>
      </c>
      <c r="L1165">
        <v>32097</v>
      </c>
      <c r="M1165" t="s">
        <v>3591</v>
      </c>
      <c r="N1165" t="s">
        <v>4758</v>
      </c>
      <c r="O1165">
        <v>-81.752828785737407</v>
      </c>
      <c r="P1165">
        <v>30.7015997195412</v>
      </c>
      <c r="Q1165" t="s">
        <v>5605</v>
      </c>
      <c r="R1165">
        <v>0</v>
      </c>
      <c r="S1165" t="s">
        <v>6538</v>
      </c>
      <c r="T1165">
        <v>8001</v>
      </c>
      <c r="U1165" t="s">
        <v>6581</v>
      </c>
      <c r="V1165">
        <v>2017</v>
      </c>
      <c r="W1165">
        <v>13200</v>
      </c>
      <c r="X1165">
        <v>2017</v>
      </c>
      <c r="Y1165">
        <v>15750</v>
      </c>
      <c r="Z1165">
        <v>216.66</v>
      </c>
      <c r="AA1165" s="3">
        <f t="shared" si="739"/>
        <v>0.81353259237008113</v>
      </c>
      <c r="AE1165" t="s">
        <v>6616</v>
      </c>
      <c r="AF1165" t="s">
        <v>6616</v>
      </c>
      <c r="AH1165" t="s">
        <v>6616</v>
      </c>
      <c r="AI1165" t="s">
        <v>6618</v>
      </c>
      <c r="AJ1165" t="s">
        <v>6618</v>
      </c>
      <c r="AK1165" t="s">
        <v>6618</v>
      </c>
      <c r="AL1165">
        <v>0</v>
      </c>
      <c r="AM1165">
        <v>0</v>
      </c>
      <c r="AN1165">
        <v>0</v>
      </c>
      <c r="AO1165">
        <v>0</v>
      </c>
      <c r="AP1165" s="3" t="str">
        <f t="shared" si="740"/>
        <v>No</v>
      </c>
      <c r="AQ1165" s="3" t="str">
        <f t="shared" si="741"/>
        <v>No</v>
      </c>
      <c r="AR1165" s="3" t="str">
        <f t="shared" si="742"/>
        <v>No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 t="s">
        <v>6634</v>
      </c>
      <c r="AZ1165">
        <v>0</v>
      </c>
      <c r="BA1165">
        <v>0</v>
      </c>
      <c r="BB1165" t="s">
        <v>6616</v>
      </c>
      <c r="BC1165" t="s">
        <v>6616</v>
      </c>
      <c r="BD1165" s="4" t="str">
        <f t="shared" si="743"/>
        <v>No</v>
      </c>
      <c r="BE1165" t="s">
        <v>6640</v>
      </c>
      <c r="BF1165" s="3" t="str">
        <f t="shared" si="744"/>
        <v>No</v>
      </c>
      <c r="BG1165" t="s">
        <v>6645</v>
      </c>
      <c r="BH1165" s="3" t="str">
        <f t="shared" si="745"/>
        <v>ALDERMAN DR</v>
      </c>
      <c r="BI1165" s="3" t="str">
        <f t="shared" si="746"/>
        <v>Yulee</v>
      </c>
      <c r="BJ1165" s="3" t="str">
        <f t="shared" si="747"/>
        <v>Florida</v>
      </c>
      <c r="BK1165" s="3">
        <f t="shared" si="748"/>
        <v>32097</v>
      </c>
      <c r="BL1165" s="3" t="str">
        <f t="shared" si="749"/>
        <v>ALDERMAN DR YULEE FL 32097</v>
      </c>
      <c r="BM1165" s="3" t="str">
        <f t="shared" si="750"/>
        <v/>
      </c>
      <c r="BN1165" s="3" t="str">
        <f t="shared" si="751"/>
        <v>Pass</v>
      </c>
      <c r="BO1165" s="3" t="str">
        <f t="shared" si="752"/>
        <v>No</v>
      </c>
      <c r="BP1165" s="3" t="str">
        <f t="shared" si="753"/>
        <v>FV&lt;$10K</v>
      </c>
      <c r="BQ1165" t="s">
        <v>6650</v>
      </c>
      <c r="BR1165" s="3" t="str">
        <f t="shared" si="754"/>
        <v>No, &lt; $20K Lien</v>
      </c>
      <c r="BS1165" s="3" t="str">
        <f t="shared" si="755"/>
        <v>No, Lien &lt; $20K</v>
      </c>
      <c r="BT1165" t="s">
        <v>6650</v>
      </c>
      <c r="BU1165" s="3" t="str">
        <f t="shared" si="756"/>
        <v>No</v>
      </c>
      <c r="BV1165" s="3" t="str">
        <f t="shared" si="757"/>
        <v>No</v>
      </c>
      <c r="BW1165" s="3">
        <f t="shared" si="758"/>
        <v>0</v>
      </c>
      <c r="BX1165" s="3" t="str">
        <f t="shared" si="759"/>
        <v>No</v>
      </c>
      <c r="BY1165" s="3">
        <f t="shared" si="760"/>
        <v>13200</v>
      </c>
      <c r="BZ1165">
        <v>1</v>
      </c>
      <c r="CA1165" s="3">
        <f t="shared" si="761"/>
        <v>13200</v>
      </c>
      <c r="CC1165" s="3">
        <f t="shared" si="762"/>
        <v>0</v>
      </c>
      <c r="CD1165" s="3">
        <f t="shared" si="763"/>
        <v>0</v>
      </c>
      <c r="CE1165" s="3" t="str">
        <f t="shared" si="764"/>
        <v/>
      </c>
      <c r="CF1165" s="3" t="e">
        <f>HLOOKUP(CE1165,'Valuation Data'!$D$2:$K$5,4,FALSE)</f>
        <v>#N/A</v>
      </c>
      <c r="CG1165" s="3">
        <f t="shared" si="765"/>
        <v>13200</v>
      </c>
      <c r="CH1165" s="3" t="str">
        <f t="shared" si="766"/>
        <v>No</v>
      </c>
      <c r="CI1165" s="3" t="str">
        <f>VLOOKUP(R1165,'Use Codes &amp; County Type'!A:D,4,FALSE)</f>
        <v>V</v>
      </c>
      <c r="CJ1165" s="3" t="str">
        <f t="shared" si="767"/>
        <v>Yes</v>
      </c>
      <c r="CK1165" s="3" t="str">
        <f t="shared" si="768"/>
        <v>No</v>
      </c>
      <c r="CL1165" s="3">
        <f t="shared" si="769"/>
        <v>0</v>
      </c>
      <c r="CM1165" s="3">
        <f t="shared" si="770"/>
        <v>0</v>
      </c>
      <c r="CN1165" s="3">
        <f t="shared" si="771"/>
        <v>1065.28</v>
      </c>
      <c r="CO1165" s="3">
        <f t="shared" si="772"/>
        <v>-1065.28</v>
      </c>
      <c r="CP1165" s="3">
        <f t="shared" si="773"/>
        <v>8.0703030303030304E-2</v>
      </c>
      <c r="CR1165" s="3" t="str">
        <f t="shared" si="774"/>
        <v>No</v>
      </c>
      <c r="CV1165" s="3" t="str">
        <f t="shared" si="775"/>
        <v>FMV&lt;$30K</v>
      </c>
      <c r="CW1165" s="3">
        <f t="shared" si="776"/>
        <v>1164</v>
      </c>
      <c r="CX1165" s="3">
        <f t="shared" si="777"/>
        <v>266.32</v>
      </c>
      <c r="CY1165" s="3" t="str">
        <f t="shared" si="778"/>
        <v>Ok</v>
      </c>
      <c r="CZ1165">
        <v>0</v>
      </c>
      <c r="DA1165">
        <v>0</v>
      </c>
    </row>
    <row r="1166" spans="1:105" x14ac:dyDescent="0.25">
      <c r="A1166">
        <v>1165</v>
      </c>
      <c r="B1166" t="s">
        <v>3</v>
      </c>
      <c r="C1166" t="s">
        <v>1274</v>
      </c>
      <c r="D1166">
        <v>804.32</v>
      </c>
      <c r="E1166">
        <v>2017</v>
      </c>
      <c r="F1166">
        <v>804.32</v>
      </c>
      <c r="G1166">
        <v>804.32</v>
      </c>
      <c r="H1166" s="3">
        <f t="shared" si="738"/>
        <v>0</v>
      </c>
      <c r="I1166">
        <v>56206</v>
      </c>
      <c r="J1166" t="s">
        <v>2735</v>
      </c>
      <c r="K1166" t="s">
        <v>2738</v>
      </c>
      <c r="L1166">
        <v>32011</v>
      </c>
      <c r="M1166" t="s">
        <v>3592</v>
      </c>
      <c r="N1166" t="s">
        <v>4759</v>
      </c>
      <c r="O1166">
        <v>-81.753520320224098</v>
      </c>
      <c r="P1166">
        <v>30.639474557821899</v>
      </c>
      <c r="Q1166" t="s">
        <v>5606</v>
      </c>
      <c r="R1166">
        <v>2</v>
      </c>
      <c r="S1166" t="s">
        <v>6535</v>
      </c>
      <c r="T1166">
        <v>1006</v>
      </c>
      <c r="U1166" t="s">
        <v>6578</v>
      </c>
      <c r="V1166">
        <v>2017</v>
      </c>
      <c r="W1166">
        <v>86275</v>
      </c>
      <c r="X1166">
        <v>2017</v>
      </c>
      <c r="Y1166">
        <v>116966</v>
      </c>
      <c r="Z1166">
        <v>714.12</v>
      </c>
      <c r="AA1166" s="3">
        <f t="shared" si="739"/>
        <v>0.88785557986870889</v>
      </c>
      <c r="AC1166" t="s">
        <v>6616</v>
      </c>
      <c r="AE1166" t="s">
        <v>6616</v>
      </c>
      <c r="AG1166" t="s">
        <v>6616</v>
      </c>
      <c r="AH1166" t="s">
        <v>6616</v>
      </c>
      <c r="AI1166" t="s">
        <v>6618</v>
      </c>
      <c r="AJ1166" t="s">
        <v>6618</v>
      </c>
      <c r="AK1166" t="s">
        <v>6618</v>
      </c>
      <c r="AL1166" t="s">
        <v>6618</v>
      </c>
      <c r="AM1166" t="s">
        <v>6618</v>
      </c>
      <c r="AN1166">
        <v>0</v>
      </c>
      <c r="AO1166">
        <v>0</v>
      </c>
      <c r="AP1166" s="3" t="str">
        <f t="shared" si="740"/>
        <v>No</v>
      </c>
      <c r="AQ1166" s="3" t="str">
        <f t="shared" si="741"/>
        <v>No</v>
      </c>
      <c r="AR1166" s="3" t="str">
        <f t="shared" si="742"/>
        <v>No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 t="s">
        <v>6634</v>
      </c>
      <c r="AZ1166" t="s">
        <v>6638</v>
      </c>
      <c r="BA1166">
        <v>0</v>
      </c>
      <c r="BB1166" t="s">
        <v>6617</v>
      </c>
      <c r="BC1166" t="s">
        <v>6616</v>
      </c>
      <c r="BD1166" s="4" t="str">
        <f t="shared" si="743"/>
        <v>No</v>
      </c>
      <c r="BE1166" t="s">
        <v>6640</v>
      </c>
      <c r="BF1166" s="3" t="str">
        <f t="shared" si="744"/>
        <v>No</v>
      </c>
      <c r="BG1166" t="s">
        <v>6645</v>
      </c>
      <c r="BH1166" s="3" t="str">
        <f t="shared" si="745"/>
        <v>56206 HICKOX LN</v>
      </c>
      <c r="BI1166" s="3" t="str">
        <f t="shared" si="746"/>
        <v>Callahan</v>
      </c>
      <c r="BJ1166" s="3" t="str">
        <f t="shared" si="747"/>
        <v>Florida</v>
      </c>
      <c r="BK1166" s="3">
        <f t="shared" si="748"/>
        <v>32011</v>
      </c>
      <c r="BL1166" s="3" t="str">
        <f t="shared" si="749"/>
        <v>56206 HICKOX LN CALLAHAN FL 32011</v>
      </c>
      <c r="BM1166" s="3" t="str">
        <f t="shared" si="750"/>
        <v/>
      </c>
      <c r="BN1166" s="3" t="str">
        <f t="shared" si="751"/>
        <v>Pass</v>
      </c>
      <c r="BO1166" s="3" t="str">
        <f t="shared" si="752"/>
        <v>No</v>
      </c>
      <c r="BP1166" s="3" t="str">
        <f t="shared" si="753"/>
        <v>FV&lt;$10K</v>
      </c>
      <c r="BQ1166" t="s">
        <v>6650</v>
      </c>
      <c r="BR1166" s="3" t="str">
        <f t="shared" si="754"/>
        <v>No, &lt; $20K Lien</v>
      </c>
      <c r="BS1166" s="3" t="str">
        <f t="shared" si="755"/>
        <v>No, Lien &lt; $20K</v>
      </c>
      <c r="BT1166" t="s">
        <v>6650</v>
      </c>
      <c r="BU1166" s="3" t="str">
        <f t="shared" si="756"/>
        <v>No</v>
      </c>
      <c r="BV1166" s="3" t="str">
        <f t="shared" si="757"/>
        <v>No</v>
      </c>
      <c r="BW1166" s="3">
        <f t="shared" si="758"/>
        <v>0</v>
      </c>
      <c r="BX1166" s="3" t="str">
        <f t="shared" si="759"/>
        <v>No</v>
      </c>
      <c r="BY1166" s="3">
        <f t="shared" si="760"/>
        <v>86275</v>
      </c>
      <c r="BZ1166">
        <v>1</v>
      </c>
      <c r="CA1166" s="3">
        <f t="shared" si="761"/>
        <v>86275</v>
      </c>
      <c r="CC1166" s="3">
        <f t="shared" si="762"/>
        <v>0</v>
      </c>
      <c r="CD1166" s="3">
        <f t="shared" si="763"/>
        <v>0</v>
      </c>
      <c r="CE1166" s="3" t="str">
        <f t="shared" si="764"/>
        <v/>
      </c>
      <c r="CF1166" s="3" t="e">
        <f>HLOOKUP(CE1166,'Valuation Data'!$D$2:$K$5,4,FALSE)</f>
        <v>#N/A</v>
      </c>
      <c r="CG1166" s="3">
        <f t="shared" si="765"/>
        <v>86275</v>
      </c>
      <c r="CH1166" s="3" t="str">
        <f t="shared" si="766"/>
        <v>No</v>
      </c>
      <c r="CI1166" s="3" t="str">
        <f>VLOOKUP(R1166,'Use Codes &amp; County Type'!A:D,4,FALSE)</f>
        <v>R</v>
      </c>
      <c r="CJ1166" s="3" t="str">
        <f t="shared" si="767"/>
        <v>No</v>
      </c>
      <c r="CK1166" s="3" t="str">
        <f t="shared" si="768"/>
        <v>Yes</v>
      </c>
      <c r="CL1166" s="3">
        <f t="shared" si="769"/>
        <v>0.67</v>
      </c>
      <c r="CM1166" s="3">
        <f t="shared" si="770"/>
        <v>57804.25</v>
      </c>
      <c r="CN1166" s="3">
        <f t="shared" si="771"/>
        <v>3217.28</v>
      </c>
      <c r="CO1166" s="3">
        <f t="shared" si="772"/>
        <v>54586.97</v>
      </c>
      <c r="CP1166" s="3">
        <f t="shared" si="773"/>
        <v>3.7290988119385686E-2</v>
      </c>
      <c r="CR1166" s="3" t="str">
        <f t="shared" si="774"/>
        <v>No</v>
      </c>
      <c r="CV1166" s="3" t="str">
        <f t="shared" si="775"/>
        <v>*Bid</v>
      </c>
      <c r="CW1166" s="3">
        <f t="shared" si="776"/>
        <v>1165</v>
      </c>
      <c r="CX1166" s="3">
        <f t="shared" si="777"/>
        <v>804.32</v>
      </c>
      <c r="CY1166" s="3" t="str">
        <f t="shared" si="778"/>
        <v>Ok</v>
      </c>
      <c r="CZ1166">
        <v>0</v>
      </c>
      <c r="DA1166">
        <v>0</v>
      </c>
    </row>
    <row r="1167" spans="1:105" x14ac:dyDescent="0.25">
      <c r="A1167">
        <v>1166</v>
      </c>
      <c r="B1167" t="s">
        <v>3</v>
      </c>
      <c r="C1167" t="s">
        <v>1275</v>
      </c>
      <c r="D1167">
        <v>395.76</v>
      </c>
      <c r="E1167">
        <v>2017</v>
      </c>
      <c r="F1167">
        <v>395.76</v>
      </c>
      <c r="G1167">
        <v>395.76</v>
      </c>
      <c r="H1167" s="3">
        <f t="shared" si="738"/>
        <v>0</v>
      </c>
      <c r="I1167">
        <v>56375</v>
      </c>
      <c r="J1167" t="s">
        <v>2735</v>
      </c>
      <c r="K1167" t="s">
        <v>2738</v>
      </c>
      <c r="L1167">
        <v>32011</v>
      </c>
      <c r="M1167" t="s">
        <v>3593</v>
      </c>
      <c r="N1167" t="s">
        <v>4759</v>
      </c>
      <c r="O1167">
        <v>-81.762298788983003</v>
      </c>
      <c r="P1167">
        <v>30.633116854088001</v>
      </c>
      <c r="Q1167" t="s">
        <v>5607</v>
      </c>
      <c r="R1167">
        <v>0</v>
      </c>
      <c r="S1167" t="s">
        <v>6538</v>
      </c>
      <c r="T1167">
        <v>8001</v>
      </c>
      <c r="U1167" t="s">
        <v>6581</v>
      </c>
      <c r="V1167">
        <v>2017</v>
      </c>
      <c r="W1167">
        <v>22000</v>
      </c>
      <c r="X1167">
        <v>2017</v>
      </c>
      <c r="Y1167">
        <v>22500</v>
      </c>
      <c r="Z1167">
        <v>336.35</v>
      </c>
      <c r="AA1167" s="3">
        <f t="shared" si="739"/>
        <v>0.84988376794016585</v>
      </c>
      <c r="AB1167" t="s">
        <v>6616</v>
      </c>
      <c r="AC1167" t="s">
        <v>6616</v>
      </c>
      <c r="AI1167" t="s">
        <v>6618</v>
      </c>
      <c r="AJ1167" t="s">
        <v>6618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 s="3" t="str">
        <f t="shared" si="740"/>
        <v>No</v>
      </c>
      <c r="AQ1167" s="3" t="str">
        <f t="shared" si="741"/>
        <v>No</v>
      </c>
      <c r="AR1167" s="3" t="str">
        <f t="shared" si="742"/>
        <v>No</v>
      </c>
      <c r="AS1167">
        <v>0</v>
      </c>
      <c r="AT1167">
        <v>0</v>
      </c>
      <c r="AU1167">
        <v>35000</v>
      </c>
      <c r="AV1167" t="s">
        <v>6624</v>
      </c>
      <c r="AW1167">
        <v>0</v>
      </c>
      <c r="AX1167">
        <v>0</v>
      </c>
      <c r="AY1167" t="s">
        <v>6634</v>
      </c>
      <c r="AZ1167" t="s">
        <v>6638</v>
      </c>
      <c r="BA1167">
        <v>1</v>
      </c>
      <c r="BB1167" t="s">
        <v>6616</v>
      </c>
      <c r="BC1167" t="s">
        <v>6616</v>
      </c>
      <c r="BD1167" s="4" t="str">
        <f t="shared" si="743"/>
        <v>No</v>
      </c>
      <c r="BE1167" t="s">
        <v>6640</v>
      </c>
      <c r="BF1167" s="3" t="str">
        <f t="shared" si="744"/>
        <v>No</v>
      </c>
      <c r="BG1167" t="s">
        <v>6645</v>
      </c>
      <c r="BH1167" s="3" t="str">
        <f t="shared" si="745"/>
        <v>56375 COLBY DR</v>
      </c>
      <c r="BI1167" s="3" t="str">
        <f t="shared" si="746"/>
        <v>Callahan</v>
      </c>
      <c r="BJ1167" s="3" t="str">
        <f t="shared" si="747"/>
        <v>Florida</v>
      </c>
      <c r="BK1167" s="3">
        <f t="shared" si="748"/>
        <v>32011</v>
      </c>
      <c r="BL1167" s="3" t="str">
        <f t="shared" si="749"/>
        <v>56375 COLBY DR CALLAHAN FL 32011</v>
      </c>
      <c r="BM1167" s="3" t="str">
        <f t="shared" si="750"/>
        <v>L</v>
      </c>
      <c r="BN1167" s="3" t="str">
        <f t="shared" si="751"/>
        <v>Pass</v>
      </c>
      <c r="BO1167" s="3" t="str">
        <f t="shared" si="752"/>
        <v>No</v>
      </c>
      <c r="BP1167" s="3" t="str">
        <f t="shared" si="753"/>
        <v>FV&lt;$10K</v>
      </c>
      <c r="BQ1167" t="s">
        <v>6650</v>
      </c>
      <c r="BR1167" s="3" t="str">
        <f t="shared" si="754"/>
        <v>No, &lt; $20K Lien</v>
      </c>
      <c r="BS1167" s="3" t="str">
        <f t="shared" si="755"/>
        <v>No, Lien &lt; $20K</v>
      </c>
      <c r="BT1167" t="s">
        <v>6650</v>
      </c>
      <c r="BU1167" s="3" t="str">
        <f t="shared" si="756"/>
        <v>No</v>
      </c>
      <c r="BV1167" s="3" t="str">
        <f t="shared" si="757"/>
        <v>No</v>
      </c>
      <c r="BW1167" s="3">
        <f t="shared" si="758"/>
        <v>1</v>
      </c>
      <c r="BX1167" s="3" t="str">
        <f t="shared" si="759"/>
        <v>No</v>
      </c>
      <c r="BY1167" s="3">
        <f t="shared" si="760"/>
        <v>22000</v>
      </c>
      <c r="BZ1167">
        <v>1</v>
      </c>
      <c r="CA1167" s="3">
        <f t="shared" si="761"/>
        <v>22000</v>
      </c>
      <c r="CC1167" s="3">
        <f t="shared" si="762"/>
        <v>0</v>
      </c>
      <c r="CD1167" s="3">
        <f t="shared" si="763"/>
        <v>0</v>
      </c>
      <c r="CE1167" s="3" t="str">
        <f t="shared" si="764"/>
        <v/>
      </c>
      <c r="CF1167" s="3" t="e">
        <f>HLOOKUP(CE1167,'Valuation Data'!$D$2:$K$5,4,FALSE)</f>
        <v>#N/A</v>
      </c>
      <c r="CG1167" s="3">
        <f t="shared" si="765"/>
        <v>22000</v>
      </c>
      <c r="CH1167" s="3" t="str">
        <f t="shared" si="766"/>
        <v>No</v>
      </c>
      <c r="CI1167" s="3" t="str">
        <f>VLOOKUP(R1167,'Use Codes &amp; County Type'!A:D,4,FALSE)</f>
        <v>V</v>
      </c>
      <c r="CJ1167" s="3" t="str">
        <f t="shared" si="767"/>
        <v>Yes</v>
      </c>
      <c r="CK1167" s="3" t="str">
        <f t="shared" si="768"/>
        <v>No</v>
      </c>
      <c r="CL1167" s="3">
        <f t="shared" si="769"/>
        <v>0</v>
      </c>
      <c r="CM1167" s="3">
        <f t="shared" si="770"/>
        <v>0</v>
      </c>
      <c r="CN1167" s="3">
        <f t="shared" si="771"/>
        <v>1978.8</v>
      </c>
      <c r="CO1167" s="3">
        <f t="shared" si="772"/>
        <v>-1978.8</v>
      </c>
      <c r="CP1167" s="3">
        <f t="shared" si="773"/>
        <v>8.9945454545454537E-2</v>
      </c>
      <c r="CR1167" s="3" t="str">
        <f t="shared" si="774"/>
        <v>No</v>
      </c>
      <c r="CV1167" s="3" t="str">
        <f t="shared" si="775"/>
        <v>FMV&lt;$30K</v>
      </c>
      <c r="CW1167" s="3">
        <f t="shared" si="776"/>
        <v>1166</v>
      </c>
      <c r="CX1167" s="3">
        <f t="shared" si="777"/>
        <v>395.76</v>
      </c>
      <c r="CY1167" s="3" t="str">
        <f t="shared" si="778"/>
        <v>Ok</v>
      </c>
      <c r="CZ1167">
        <v>0</v>
      </c>
      <c r="DA1167">
        <v>0</v>
      </c>
    </row>
    <row r="1168" spans="1:105" x14ac:dyDescent="0.25">
      <c r="A1168">
        <v>1167</v>
      </c>
      <c r="B1168" t="s">
        <v>3</v>
      </c>
      <c r="C1168" t="s">
        <v>1276</v>
      </c>
      <c r="D1168">
        <v>277.60000000000002</v>
      </c>
      <c r="E1168">
        <v>2017</v>
      </c>
      <c r="F1168">
        <v>277.60000000000002</v>
      </c>
      <c r="G1168">
        <v>277.60000000000002</v>
      </c>
      <c r="H1168" s="3">
        <f t="shared" si="738"/>
        <v>0</v>
      </c>
      <c r="I1168">
        <v>56467</v>
      </c>
      <c r="J1168" t="s">
        <v>2735</v>
      </c>
      <c r="K1168" t="s">
        <v>2738</v>
      </c>
      <c r="L1168">
        <v>32011</v>
      </c>
      <c r="M1168" t="s">
        <v>3594</v>
      </c>
      <c r="N1168" t="s">
        <v>4759</v>
      </c>
      <c r="O1168">
        <v>-81.762627898916705</v>
      </c>
      <c r="P1168">
        <v>30.6327181461027</v>
      </c>
      <c r="Q1168" t="s">
        <v>5608</v>
      </c>
      <c r="R1168">
        <v>0</v>
      </c>
      <c r="S1168" t="s">
        <v>6538</v>
      </c>
      <c r="T1168">
        <v>8001</v>
      </c>
      <c r="U1168" t="s">
        <v>6581</v>
      </c>
      <c r="V1168">
        <v>2017</v>
      </c>
      <c r="W1168">
        <v>15000</v>
      </c>
      <c r="X1168">
        <v>2017</v>
      </c>
      <c r="Y1168">
        <v>15000</v>
      </c>
      <c r="Z1168">
        <v>227.09</v>
      </c>
      <c r="AA1168" s="3">
        <f t="shared" si="739"/>
        <v>0.81804755043227662</v>
      </c>
      <c r="AB1168" t="s">
        <v>6616</v>
      </c>
      <c r="AC1168" t="s">
        <v>6616</v>
      </c>
      <c r="AD1168" t="s">
        <v>6616</v>
      </c>
      <c r="AE1168" t="s">
        <v>6616</v>
      </c>
      <c r="AF1168" t="s">
        <v>6616</v>
      </c>
      <c r="AG1168" t="s">
        <v>6616</v>
      </c>
      <c r="AH1168" t="s">
        <v>6616</v>
      </c>
      <c r="AI1168" t="s">
        <v>6618</v>
      </c>
      <c r="AJ1168" t="s">
        <v>6618</v>
      </c>
      <c r="AK1168" t="s">
        <v>6618</v>
      </c>
      <c r="AL1168" t="s">
        <v>6618</v>
      </c>
      <c r="AM1168" t="s">
        <v>6618</v>
      </c>
      <c r="AN1168" t="s">
        <v>6618</v>
      </c>
      <c r="AO1168" t="s">
        <v>6618</v>
      </c>
      <c r="AP1168" s="3" t="str">
        <f t="shared" si="740"/>
        <v>No</v>
      </c>
      <c r="AQ1168" s="3" t="str">
        <f t="shared" si="741"/>
        <v>No</v>
      </c>
      <c r="AR1168" s="3" t="str">
        <f t="shared" si="742"/>
        <v>No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 t="s">
        <v>6634</v>
      </c>
      <c r="AZ1168" t="s">
        <v>6638</v>
      </c>
      <c r="BA1168">
        <v>2</v>
      </c>
      <c r="BB1168" t="s">
        <v>6616</v>
      </c>
      <c r="BC1168" t="s">
        <v>6616</v>
      </c>
      <c r="BD1168" s="4" t="str">
        <f t="shared" si="743"/>
        <v>No</v>
      </c>
      <c r="BE1168" t="s">
        <v>6640</v>
      </c>
      <c r="BF1168" s="3" t="str">
        <f t="shared" si="744"/>
        <v>No</v>
      </c>
      <c r="BG1168" t="s">
        <v>6645</v>
      </c>
      <c r="BH1168" s="3" t="str">
        <f t="shared" si="745"/>
        <v>56467 NASSAU OAKS DR</v>
      </c>
      <c r="BI1168" s="3" t="str">
        <f t="shared" si="746"/>
        <v>Callahan</v>
      </c>
      <c r="BJ1168" s="3" t="str">
        <f t="shared" si="747"/>
        <v>Florida</v>
      </c>
      <c r="BK1168" s="3">
        <f t="shared" si="748"/>
        <v>32011</v>
      </c>
      <c r="BL1168" s="3" t="str">
        <f t="shared" si="749"/>
        <v>56467 NASSAU OAKS DR CALLAHAN FL 32011</v>
      </c>
      <c r="BM1168" s="3" t="str">
        <f t="shared" si="750"/>
        <v/>
      </c>
      <c r="BN1168" s="3" t="str">
        <f t="shared" si="751"/>
        <v>Pass</v>
      </c>
      <c r="BO1168" s="3" t="str">
        <f t="shared" si="752"/>
        <v>No</v>
      </c>
      <c r="BP1168" s="3" t="str">
        <f t="shared" si="753"/>
        <v>FV&lt;$10K</v>
      </c>
      <c r="BQ1168" t="s">
        <v>6650</v>
      </c>
      <c r="BR1168" s="3" t="str">
        <f t="shared" si="754"/>
        <v>No, &lt; $20K Lien</v>
      </c>
      <c r="BS1168" s="3" t="str">
        <f t="shared" si="755"/>
        <v>No, Lien &lt; $20K</v>
      </c>
      <c r="BT1168" t="s">
        <v>6650</v>
      </c>
      <c r="BU1168" s="3" t="str">
        <f t="shared" si="756"/>
        <v>No</v>
      </c>
      <c r="BV1168" s="3" t="str">
        <f t="shared" si="757"/>
        <v>No</v>
      </c>
      <c r="BW1168" s="3">
        <f t="shared" si="758"/>
        <v>2</v>
      </c>
      <c r="BX1168" s="3" t="str">
        <f t="shared" si="759"/>
        <v>No</v>
      </c>
      <c r="BY1168" s="3">
        <f t="shared" si="760"/>
        <v>15000</v>
      </c>
      <c r="BZ1168">
        <v>1</v>
      </c>
      <c r="CA1168" s="3">
        <f t="shared" si="761"/>
        <v>15000</v>
      </c>
      <c r="CC1168" s="3">
        <f t="shared" si="762"/>
        <v>0</v>
      </c>
      <c r="CD1168" s="3">
        <f t="shared" si="763"/>
        <v>0</v>
      </c>
      <c r="CE1168" s="3" t="str">
        <f t="shared" si="764"/>
        <v/>
      </c>
      <c r="CF1168" s="3" t="e">
        <f>HLOOKUP(CE1168,'Valuation Data'!$D$2:$K$5,4,FALSE)</f>
        <v>#N/A</v>
      </c>
      <c r="CG1168" s="3">
        <f t="shared" si="765"/>
        <v>15000</v>
      </c>
      <c r="CH1168" s="3" t="str">
        <f t="shared" si="766"/>
        <v>No</v>
      </c>
      <c r="CI1168" s="3" t="str">
        <f>VLOOKUP(R1168,'Use Codes &amp; County Type'!A:D,4,FALSE)</f>
        <v>V</v>
      </c>
      <c r="CJ1168" s="3" t="str">
        <f t="shared" si="767"/>
        <v>Yes</v>
      </c>
      <c r="CK1168" s="3" t="str">
        <f t="shared" si="768"/>
        <v>No</v>
      </c>
      <c r="CL1168" s="3">
        <f t="shared" si="769"/>
        <v>0</v>
      </c>
      <c r="CM1168" s="3">
        <f t="shared" si="770"/>
        <v>0</v>
      </c>
      <c r="CN1168" s="3">
        <f t="shared" si="771"/>
        <v>1665.6</v>
      </c>
      <c r="CO1168" s="3">
        <f t="shared" si="772"/>
        <v>-1665.6</v>
      </c>
      <c r="CP1168" s="3">
        <f t="shared" si="773"/>
        <v>0.11104</v>
      </c>
      <c r="CR1168" s="3" t="str">
        <f t="shared" si="774"/>
        <v>No</v>
      </c>
      <c r="CV1168" s="3" t="str">
        <f t="shared" si="775"/>
        <v>FMV&lt;$30K</v>
      </c>
      <c r="CW1168" s="3">
        <f t="shared" si="776"/>
        <v>1167</v>
      </c>
      <c r="CX1168" s="3">
        <f t="shared" si="777"/>
        <v>277.60000000000002</v>
      </c>
      <c r="CY1168" s="3" t="str">
        <f t="shared" si="778"/>
        <v>Ok</v>
      </c>
      <c r="CZ1168">
        <v>0</v>
      </c>
      <c r="DA1168">
        <v>0</v>
      </c>
    </row>
    <row r="1169" spans="1:105" x14ac:dyDescent="0.25">
      <c r="A1169">
        <v>1168</v>
      </c>
      <c r="B1169" t="s">
        <v>3</v>
      </c>
      <c r="C1169" t="s">
        <v>1277</v>
      </c>
      <c r="D1169">
        <v>410.21</v>
      </c>
      <c r="E1169">
        <v>2017</v>
      </c>
      <c r="F1169">
        <v>410.21</v>
      </c>
      <c r="G1169">
        <v>410.21</v>
      </c>
      <c r="H1169" s="3">
        <f t="shared" si="738"/>
        <v>0</v>
      </c>
      <c r="I1169">
        <v>56193</v>
      </c>
      <c r="J1169" t="s">
        <v>2735</v>
      </c>
      <c r="K1169" t="s">
        <v>2738</v>
      </c>
      <c r="L1169">
        <v>32011</v>
      </c>
      <c r="M1169" t="s">
        <v>3595</v>
      </c>
      <c r="N1169" t="s">
        <v>4759</v>
      </c>
      <c r="O1169">
        <v>-81.761145939700796</v>
      </c>
      <c r="P1169">
        <v>30.630834479203401</v>
      </c>
      <c r="Q1169" t="s">
        <v>5609</v>
      </c>
      <c r="R1169">
        <v>0</v>
      </c>
      <c r="S1169" t="s">
        <v>6538</v>
      </c>
      <c r="T1169">
        <v>8001</v>
      </c>
      <c r="U1169" t="s">
        <v>6581</v>
      </c>
      <c r="V1169">
        <v>2017</v>
      </c>
      <c r="W1169">
        <v>22949</v>
      </c>
      <c r="X1169">
        <v>2017</v>
      </c>
      <c r="Y1169">
        <v>23297</v>
      </c>
      <c r="Z1169">
        <v>349.71</v>
      </c>
      <c r="AA1169" s="3">
        <f t="shared" si="739"/>
        <v>0.85251456571024598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 s="3" t="str">
        <f t="shared" si="740"/>
        <v>No</v>
      </c>
      <c r="AQ1169" s="3" t="str">
        <f t="shared" si="741"/>
        <v>No</v>
      </c>
      <c r="AR1169" s="3" t="str">
        <f t="shared" si="742"/>
        <v>No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 t="s">
        <v>6634</v>
      </c>
      <c r="AZ1169">
        <v>0</v>
      </c>
      <c r="BA1169">
        <v>0</v>
      </c>
      <c r="BB1169" t="s">
        <v>6616</v>
      </c>
      <c r="BC1169">
        <v>0</v>
      </c>
      <c r="BD1169" s="4" t="str">
        <f t="shared" si="743"/>
        <v>No</v>
      </c>
      <c r="BE1169" t="s">
        <v>6640</v>
      </c>
      <c r="BF1169" s="3" t="str">
        <f t="shared" si="744"/>
        <v>No</v>
      </c>
      <c r="BG1169" t="s">
        <v>6645</v>
      </c>
      <c r="BH1169" s="3" t="str">
        <f t="shared" si="745"/>
        <v>56193 COLBY DR</v>
      </c>
      <c r="BI1169" s="3" t="str">
        <f t="shared" si="746"/>
        <v>Callahan</v>
      </c>
      <c r="BJ1169" s="3" t="str">
        <f t="shared" si="747"/>
        <v>Florida</v>
      </c>
      <c r="BK1169" s="3">
        <f t="shared" si="748"/>
        <v>32011</v>
      </c>
      <c r="BL1169" s="3" t="str">
        <f t="shared" si="749"/>
        <v>56193 COLBY DR CALLAHAN FL 32011</v>
      </c>
      <c r="BM1169" s="3" t="str">
        <f t="shared" si="750"/>
        <v/>
      </c>
      <c r="BN1169" s="3" t="str">
        <f t="shared" si="751"/>
        <v>Pass</v>
      </c>
      <c r="BO1169" s="3" t="str">
        <f t="shared" si="752"/>
        <v>No</v>
      </c>
      <c r="BP1169" s="3" t="str">
        <f t="shared" si="753"/>
        <v>FV&lt;$10K</v>
      </c>
      <c r="BQ1169" t="s">
        <v>6650</v>
      </c>
      <c r="BR1169" s="3" t="str">
        <f t="shared" si="754"/>
        <v>No, &lt; $20K Lien</v>
      </c>
      <c r="BS1169" s="3" t="str">
        <f t="shared" si="755"/>
        <v>No, Lien &lt; $20K</v>
      </c>
      <c r="BT1169" t="s">
        <v>6650</v>
      </c>
      <c r="BU1169" s="3" t="str">
        <f t="shared" si="756"/>
        <v>No</v>
      </c>
      <c r="BV1169" s="3" t="str">
        <f t="shared" si="757"/>
        <v>No</v>
      </c>
      <c r="BW1169" s="3">
        <f t="shared" si="758"/>
        <v>0</v>
      </c>
      <c r="BX1169" s="3" t="str">
        <f t="shared" si="759"/>
        <v>No</v>
      </c>
      <c r="BY1169" s="3">
        <f t="shared" si="760"/>
        <v>22949</v>
      </c>
      <c r="BZ1169">
        <v>1</v>
      </c>
      <c r="CA1169" s="3">
        <f t="shared" si="761"/>
        <v>22949</v>
      </c>
      <c r="CC1169" s="3">
        <f t="shared" si="762"/>
        <v>0</v>
      </c>
      <c r="CD1169" s="3">
        <f t="shared" si="763"/>
        <v>0</v>
      </c>
      <c r="CE1169" s="3" t="str">
        <f t="shared" si="764"/>
        <v/>
      </c>
      <c r="CF1169" s="3" t="e">
        <f>HLOOKUP(CE1169,'Valuation Data'!$D$2:$K$5,4,FALSE)</f>
        <v>#N/A</v>
      </c>
      <c r="CG1169" s="3">
        <f t="shared" si="765"/>
        <v>22949</v>
      </c>
      <c r="CH1169" s="3" t="str">
        <f t="shared" si="766"/>
        <v>No</v>
      </c>
      <c r="CI1169" s="3" t="str">
        <f>VLOOKUP(R1169,'Use Codes &amp; County Type'!A:D,4,FALSE)</f>
        <v>V</v>
      </c>
      <c r="CJ1169" s="3" t="str">
        <f t="shared" si="767"/>
        <v>Yes</v>
      </c>
      <c r="CK1169" s="3" t="str">
        <f t="shared" si="768"/>
        <v>No</v>
      </c>
      <c r="CL1169" s="3">
        <f t="shared" si="769"/>
        <v>0</v>
      </c>
      <c r="CM1169" s="3">
        <f t="shared" si="770"/>
        <v>0</v>
      </c>
      <c r="CN1169" s="3">
        <f t="shared" si="771"/>
        <v>1640.84</v>
      </c>
      <c r="CO1169" s="3">
        <f t="shared" si="772"/>
        <v>-1640.84</v>
      </c>
      <c r="CP1169" s="3">
        <f t="shared" si="773"/>
        <v>7.1499411739073593E-2</v>
      </c>
      <c r="CR1169" s="3" t="str">
        <f t="shared" si="774"/>
        <v>No</v>
      </c>
      <c r="CV1169" s="3" t="str">
        <f t="shared" si="775"/>
        <v>FMV&lt;$30K</v>
      </c>
      <c r="CW1169" s="3">
        <f t="shared" si="776"/>
        <v>1168</v>
      </c>
      <c r="CX1169" s="3">
        <f t="shared" si="777"/>
        <v>410.21</v>
      </c>
      <c r="CY1169" s="3" t="str">
        <f t="shared" si="778"/>
        <v>Ok</v>
      </c>
      <c r="CZ1169">
        <v>0</v>
      </c>
      <c r="DA1169">
        <v>0</v>
      </c>
    </row>
    <row r="1170" spans="1:105" x14ac:dyDescent="0.25">
      <c r="A1170">
        <v>1169</v>
      </c>
      <c r="B1170" t="s">
        <v>3</v>
      </c>
      <c r="C1170" t="s">
        <v>1278</v>
      </c>
      <c r="D1170">
        <v>395.76</v>
      </c>
      <c r="E1170">
        <v>2017</v>
      </c>
      <c r="F1170">
        <v>395.76</v>
      </c>
      <c r="G1170">
        <v>395.76</v>
      </c>
      <c r="H1170" s="3">
        <f t="shared" si="738"/>
        <v>0</v>
      </c>
      <c r="I1170">
        <v>56392</v>
      </c>
      <c r="J1170" t="s">
        <v>2735</v>
      </c>
      <c r="K1170" t="s">
        <v>2738</v>
      </c>
      <c r="L1170">
        <v>32011</v>
      </c>
      <c r="M1170" t="s">
        <v>3596</v>
      </c>
      <c r="N1170" t="s">
        <v>4759</v>
      </c>
      <c r="O1170">
        <v>-81.763644395462805</v>
      </c>
      <c r="P1170">
        <v>30.630387812055499</v>
      </c>
      <c r="Q1170" t="s">
        <v>5610</v>
      </c>
      <c r="R1170">
        <v>0</v>
      </c>
      <c r="S1170" t="s">
        <v>6538</v>
      </c>
      <c r="T1170">
        <v>8001</v>
      </c>
      <c r="U1170" t="s">
        <v>6581</v>
      </c>
      <c r="V1170">
        <v>2017</v>
      </c>
      <c r="W1170">
        <v>22000</v>
      </c>
      <c r="X1170">
        <v>2017</v>
      </c>
      <c r="Y1170">
        <v>22500</v>
      </c>
      <c r="Z1170">
        <v>336.35</v>
      </c>
      <c r="AA1170" s="3">
        <f t="shared" si="739"/>
        <v>0.84988376794016585</v>
      </c>
      <c r="AB1170" t="s">
        <v>6616</v>
      </c>
      <c r="AC1170" t="s">
        <v>6616</v>
      </c>
      <c r="AD1170" t="s">
        <v>6616</v>
      </c>
      <c r="AE1170" t="s">
        <v>6616</v>
      </c>
      <c r="AF1170" t="s">
        <v>6616</v>
      </c>
      <c r="AG1170" t="s">
        <v>6616</v>
      </c>
      <c r="AH1170" t="s">
        <v>6616</v>
      </c>
      <c r="AI1170" t="s">
        <v>6618</v>
      </c>
      <c r="AJ1170" t="s">
        <v>6618</v>
      </c>
      <c r="AK1170" t="s">
        <v>6618</v>
      </c>
      <c r="AL1170" t="s">
        <v>6618</v>
      </c>
      <c r="AM1170" t="s">
        <v>6618</v>
      </c>
      <c r="AN1170" t="s">
        <v>6618</v>
      </c>
      <c r="AO1170" t="s">
        <v>6618</v>
      </c>
      <c r="AP1170" s="3" t="str">
        <f t="shared" si="740"/>
        <v>No</v>
      </c>
      <c r="AQ1170" s="3" t="str">
        <f t="shared" si="741"/>
        <v>No</v>
      </c>
      <c r="AR1170" s="3" t="str">
        <f t="shared" si="742"/>
        <v>No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 t="s">
        <v>6634</v>
      </c>
      <c r="AZ1170" t="s">
        <v>6638</v>
      </c>
      <c r="BA1170">
        <v>1</v>
      </c>
      <c r="BB1170" t="s">
        <v>6616</v>
      </c>
      <c r="BC1170" t="s">
        <v>6616</v>
      </c>
      <c r="BD1170" s="4" t="str">
        <f t="shared" si="743"/>
        <v>No</v>
      </c>
      <c r="BE1170" t="s">
        <v>6640</v>
      </c>
      <c r="BF1170" s="3" t="str">
        <f t="shared" si="744"/>
        <v>No</v>
      </c>
      <c r="BG1170" t="s">
        <v>6645</v>
      </c>
      <c r="BH1170" s="3" t="str">
        <f t="shared" si="745"/>
        <v>56392 NASSAU OAKS DR</v>
      </c>
      <c r="BI1170" s="3" t="str">
        <f t="shared" si="746"/>
        <v>Callahan</v>
      </c>
      <c r="BJ1170" s="3" t="str">
        <f t="shared" si="747"/>
        <v>Florida</v>
      </c>
      <c r="BK1170" s="3">
        <f t="shared" si="748"/>
        <v>32011</v>
      </c>
      <c r="BL1170" s="3" t="str">
        <f t="shared" si="749"/>
        <v>56392 NASSAU OAKS DR CALLAHAN FL 32011</v>
      </c>
      <c r="BM1170" s="3" t="str">
        <f t="shared" si="750"/>
        <v/>
      </c>
      <c r="BN1170" s="3" t="str">
        <f t="shared" si="751"/>
        <v>Pass</v>
      </c>
      <c r="BO1170" s="3" t="str">
        <f t="shared" si="752"/>
        <v>No</v>
      </c>
      <c r="BP1170" s="3" t="str">
        <f t="shared" si="753"/>
        <v>FV&lt;$10K</v>
      </c>
      <c r="BQ1170" t="s">
        <v>6650</v>
      </c>
      <c r="BR1170" s="3" t="str">
        <f t="shared" si="754"/>
        <v>No, &lt; $20K Lien</v>
      </c>
      <c r="BS1170" s="3" t="str">
        <f t="shared" si="755"/>
        <v>No, Lien &lt; $20K</v>
      </c>
      <c r="BT1170" t="s">
        <v>6650</v>
      </c>
      <c r="BU1170" s="3" t="str">
        <f t="shared" si="756"/>
        <v>No</v>
      </c>
      <c r="BV1170" s="3" t="str">
        <f t="shared" si="757"/>
        <v>No</v>
      </c>
      <c r="BW1170" s="3">
        <f t="shared" si="758"/>
        <v>1</v>
      </c>
      <c r="BX1170" s="3" t="str">
        <f t="shared" si="759"/>
        <v>No</v>
      </c>
      <c r="BY1170" s="3">
        <f t="shared" si="760"/>
        <v>22000</v>
      </c>
      <c r="BZ1170">
        <v>1</v>
      </c>
      <c r="CA1170" s="3">
        <f t="shared" si="761"/>
        <v>22000</v>
      </c>
      <c r="CC1170" s="3">
        <f t="shared" si="762"/>
        <v>0</v>
      </c>
      <c r="CD1170" s="3">
        <f t="shared" si="763"/>
        <v>0</v>
      </c>
      <c r="CE1170" s="3" t="str">
        <f t="shared" si="764"/>
        <v/>
      </c>
      <c r="CF1170" s="3" t="e">
        <f>HLOOKUP(CE1170,'Valuation Data'!$D$2:$K$5,4,FALSE)</f>
        <v>#N/A</v>
      </c>
      <c r="CG1170" s="3">
        <f t="shared" si="765"/>
        <v>22000</v>
      </c>
      <c r="CH1170" s="3" t="str">
        <f t="shared" si="766"/>
        <v>No</v>
      </c>
      <c r="CI1170" s="3" t="str">
        <f>VLOOKUP(R1170,'Use Codes &amp; County Type'!A:D,4,FALSE)</f>
        <v>V</v>
      </c>
      <c r="CJ1170" s="3" t="str">
        <f t="shared" si="767"/>
        <v>Yes</v>
      </c>
      <c r="CK1170" s="3" t="str">
        <f t="shared" si="768"/>
        <v>No</v>
      </c>
      <c r="CL1170" s="3">
        <f t="shared" si="769"/>
        <v>0</v>
      </c>
      <c r="CM1170" s="3">
        <f t="shared" si="770"/>
        <v>0</v>
      </c>
      <c r="CN1170" s="3">
        <f t="shared" si="771"/>
        <v>1978.8</v>
      </c>
      <c r="CO1170" s="3">
        <f t="shared" si="772"/>
        <v>-1978.8</v>
      </c>
      <c r="CP1170" s="3">
        <f t="shared" si="773"/>
        <v>8.9945454545454537E-2</v>
      </c>
      <c r="CR1170" s="3" t="str">
        <f t="shared" si="774"/>
        <v>No</v>
      </c>
      <c r="CV1170" s="3" t="str">
        <f t="shared" si="775"/>
        <v>FMV&lt;$30K</v>
      </c>
      <c r="CW1170" s="3">
        <f t="shared" si="776"/>
        <v>1169</v>
      </c>
      <c r="CX1170" s="3">
        <f t="shared" si="777"/>
        <v>395.76</v>
      </c>
      <c r="CY1170" s="3" t="str">
        <f t="shared" si="778"/>
        <v>Ok</v>
      </c>
      <c r="CZ1170">
        <v>0</v>
      </c>
      <c r="DA1170">
        <v>0</v>
      </c>
    </row>
    <row r="1171" spans="1:105" x14ac:dyDescent="0.25">
      <c r="A1171">
        <v>1170</v>
      </c>
      <c r="B1171" t="s">
        <v>3</v>
      </c>
      <c r="C1171" t="s">
        <v>1279</v>
      </c>
      <c r="D1171">
        <v>1513.91</v>
      </c>
      <c r="E1171">
        <v>2017</v>
      </c>
      <c r="F1171">
        <v>1513.91</v>
      </c>
      <c r="G1171">
        <v>1513.91</v>
      </c>
      <c r="H1171" s="3">
        <f t="shared" si="738"/>
        <v>0</v>
      </c>
      <c r="I1171">
        <v>56414</v>
      </c>
      <c r="J1171" t="s">
        <v>2735</v>
      </c>
      <c r="K1171" t="s">
        <v>2738</v>
      </c>
      <c r="L1171">
        <v>32011</v>
      </c>
      <c r="M1171" t="s">
        <v>3597</v>
      </c>
      <c r="N1171" t="s">
        <v>4759</v>
      </c>
      <c r="O1171">
        <v>-81.762989551976204</v>
      </c>
      <c r="P1171">
        <v>30.630987474224298</v>
      </c>
      <c r="Q1171" t="s">
        <v>5611</v>
      </c>
      <c r="R1171">
        <v>1</v>
      </c>
      <c r="S1171" t="s">
        <v>6539</v>
      </c>
      <c r="T1171">
        <v>1001</v>
      </c>
      <c r="U1171" t="s">
        <v>6582</v>
      </c>
      <c r="V1171">
        <v>2017</v>
      </c>
      <c r="W1171">
        <v>129615</v>
      </c>
      <c r="X1171">
        <v>2017</v>
      </c>
      <c r="Y1171">
        <v>141728</v>
      </c>
      <c r="Z1171">
        <v>1370.23</v>
      </c>
      <c r="AA1171" s="3">
        <f t="shared" si="739"/>
        <v>0.90509343355945859</v>
      </c>
      <c r="AB1171" t="s">
        <v>6616</v>
      </c>
      <c r="AC1171" t="s">
        <v>6616</v>
      </c>
      <c r="AD1171" t="s">
        <v>6616</v>
      </c>
      <c r="AE1171" t="s">
        <v>6616</v>
      </c>
      <c r="AF1171" t="s">
        <v>6616</v>
      </c>
      <c r="AG1171" t="s">
        <v>6616</v>
      </c>
      <c r="AI1171" t="s">
        <v>6618</v>
      </c>
      <c r="AJ1171" t="s">
        <v>6618</v>
      </c>
      <c r="AK1171" t="s">
        <v>6618</v>
      </c>
      <c r="AL1171" t="s">
        <v>6618</v>
      </c>
      <c r="AM1171" t="s">
        <v>6618</v>
      </c>
      <c r="AN1171" t="s">
        <v>6618</v>
      </c>
      <c r="AO1171" t="s">
        <v>6618</v>
      </c>
      <c r="AP1171" s="3" t="str">
        <f t="shared" si="740"/>
        <v>No</v>
      </c>
      <c r="AQ1171" s="3" t="str">
        <f t="shared" si="741"/>
        <v>No</v>
      </c>
      <c r="AR1171" s="3" t="str">
        <f t="shared" si="742"/>
        <v>No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 t="s">
        <v>6634</v>
      </c>
      <c r="AZ1171" t="s">
        <v>6638</v>
      </c>
      <c r="BA1171">
        <v>0</v>
      </c>
      <c r="BB1171" t="s">
        <v>6617</v>
      </c>
      <c r="BC1171" t="s">
        <v>6616</v>
      </c>
      <c r="BD1171" s="4" t="str">
        <f t="shared" si="743"/>
        <v>No</v>
      </c>
      <c r="BE1171" t="s">
        <v>6640</v>
      </c>
      <c r="BF1171" s="3" t="str">
        <f t="shared" si="744"/>
        <v>No</v>
      </c>
      <c r="BG1171" t="s">
        <v>6645</v>
      </c>
      <c r="BH1171" s="3" t="str">
        <f t="shared" si="745"/>
        <v>56414 NASSAU OAKS DR</v>
      </c>
      <c r="BI1171" s="3" t="str">
        <f t="shared" si="746"/>
        <v>Callahan</v>
      </c>
      <c r="BJ1171" s="3" t="str">
        <f t="shared" si="747"/>
        <v>Florida</v>
      </c>
      <c r="BK1171" s="3">
        <f t="shared" si="748"/>
        <v>32011</v>
      </c>
      <c r="BL1171" s="3" t="str">
        <f t="shared" si="749"/>
        <v>56414 NASSAU OAKS DR CALLAHAN FL 32011</v>
      </c>
      <c r="BM1171" s="3" t="str">
        <f t="shared" si="750"/>
        <v/>
      </c>
      <c r="BN1171" s="3" t="str">
        <f t="shared" si="751"/>
        <v>Pass</v>
      </c>
      <c r="BO1171" s="3" t="str">
        <f t="shared" si="752"/>
        <v>No</v>
      </c>
      <c r="BP1171" s="3" t="str">
        <f t="shared" si="753"/>
        <v>FV&lt;$10K</v>
      </c>
      <c r="BQ1171" t="s">
        <v>6650</v>
      </c>
      <c r="BR1171" s="3" t="str">
        <f t="shared" si="754"/>
        <v>No, &lt; $20K Lien</v>
      </c>
      <c r="BS1171" s="3" t="str">
        <f t="shared" si="755"/>
        <v>No, Lien &lt; $20K</v>
      </c>
      <c r="BT1171" t="s">
        <v>6650</v>
      </c>
      <c r="BU1171" s="3" t="str">
        <f t="shared" si="756"/>
        <v>No</v>
      </c>
      <c r="BV1171" s="3" t="str">
        <f t="shared" si="757"/>
        <v>No</v>
      </c>
      <c r="BW1171" s="3">
        <f t="shared" si="758"/>
        <v>0</v>
      </c>
      <c r="BX1171" s="3" t="str">
        <f t="shared" si="759"/>
        <v>No</v>
      </c>
      <c r="BY1171" s="3">
        <f t="shared" si="760"/>
        <v>129615</v>
      </c>
      <c r="BZ1171">
        <v>1</v>
      </c>
      <c r="CA1171" s="3">
        <f t="shared" si="761"/>
        <v>129615</v>
      </c>
      <c r="CC1171" s="3">
        <f t="shared" si="762"/>
        <v>0</v>
      </c>
      <c r="CD1171" s="3">
        <f t="shared" si="763"/>
        <v>0</v>
      </c>
      <c r="CE1171" s="3" t="str">
        <f t="shared" si="764"/>
        <v/>
      </c>
      <c r="CF1171" s="3" t="e">
        <f>HLOOKUP(CE1171,'Valuation Data'!$D$2:$K$5,4,FALSE)</f>
        <v>#N/A</v>
      </c>
      <c r="CG1171" s="3">
        <f t="shared" si="765"/>
        <v>129615</v>
      </c>
      <c r="CH1171" s="3" t="str">
        <f t="shared" si="766"/>
        <v>No</v>
      </c>
      <c r="CI1171" s="3" t="str">
        <f>VLOOKUP(R1171,'Use Codes &amp; County Type'!A:D,4,FALSE)</f>
        <v>S</v>
      </c>
      <c r="CJ1171" s="3" t="str">
        <f t="shared" si="767"/>
        <v>No</v>
      </c>
      <c r="CK1171" s="3" t="str">
        <f t="shared" si="768"/>
        <v>Yes</v>
      </c>
      <c r="CL1171" s="3">
        <f t="shared" si="769"/>
        <v>0.67</v>
      </c>
      <c r="CM1171" s="3">
        <f t="shared" si="770"/>
        <v>86842.05</v>
      </c>
      <c r="CN1171" s="3">
        <f t="shared" si="771"/>
        <v>6055.64</v>
      </c>
      <c r="CO1171" s="3">
        <f t="shared" si="772"/>
        <v>80786.41</v>
      </c>
      <c r="CP1171" s="3">
        <f t="shared" si="773"/>
        <v>4.6720209852254758E-2</v>
      </c>
      <c r="CR1171" s="3" t="str">
        <f t="shared" si="774"/>
        <v>No</v>
      </c>
      <c r="CV1171" s="3" t="str">
        <f t="shared" si="775"/>
        <v>*Bid</v>
      </c>
      <c r="CW1171" s="3">
        <f t="shared" si="776"/>
        <v>1170</v>
      </c>
      <c r="CX1171" s="3">
        <f t="shared" si="777"/>
        <v>1513.91</v>
      </c>
      <c r="CY1171" s="3" t="str">
        <f t="shared" si="778"/>
        <v>Ok</v>
      </c>
      <c r="CZ1171">
        <v>0</v>
      </c>
      <c r="DA1171">
        <v>0</v>
      </c>
    </row>
    <row r="1172" spans="1:105" x14ac:dyDescent="0.25">
      <c r="A1172">
        <v>1171</v>
      </c>
      <c r="B1172" t="s">
        <v>3</v>
      </c>
      <c r="C1172" t="s">
        <v>1280</v>
      </c>
      <c r="D1172">
        <v>394.39</v>
      </c>
      <c r="E1172">
        <v>2017</v>
      </c>
      <c r="F1172">
        <v>394.39</v>
      </c>
      <c r="G1172">
        <v>394.39</v>
      </c>
      <c r="H1172" s="3">
        <f t="shared" si="738"/>
        <v>0</v>
      </c>
      <c r="I1172">
        <v>56525</v>
      </c>
      <c r="J1172" t="s">
        <v>2735</v>
      </c>
      <c r="K1172" t="s">
        <v>2738</v>
      </c>
      <c r="L1172">
        <v>32011</v>
      </c>
      <c r="M1172" t="s">
        <v>3598</v>
      </c>
      <c r="N1172" t="s">
        <v>4759</v>
      </c>
      <c r="O1172">
        <v>-81.763083440467696</v>
      </c>
      <c r="P1172">
        <v>30.628315991973199</v>
      </c>
      <c r="Q1172" t="s">
        <v>5612</v>
      </c>
      <c r="R1172">
        <v>2</v>
      </c>
      <c r="S1172" t="s">
        <v>6535</v>
      </c>
      <c r="T1172">
        <v>1006</v>
      </c>
      <c r="U1172" t="s">
        <v>6578</v>
      </c>
      <c r="V1172">
        <v>2017</v>
      </c>
      <c r="W1172">
        <v>22134</v>
      </c>
      <c r="X1172">
        <v>2017</v>
      </c>
      <c r="Y1172">
        <v>22134</v>
      </c>
      <c r="Z1172">
        <v>335.08</v>
      </c>
      <c r="AA1172" s="3">
        <f t="shared" si="739"/>
        <v>0.84961586247115795</v>
      </c>
      <c r="AB1172" t="s">
        <v>6616</v>
      </c>
      <c r="AC1172" t="s">
        <v>6616</v>
      </c>
      <c r="AD1172" t="s">
        <v>6616</v>
      </c>
      <c r="AE1172" t="s">
        <v>6616</v>
      </c>
      <c r="AF1172" t="s">
        <v>6616</v>
      </c>
      <c r="AG1172" t="s">
        <v>6616</v>
      </c>
      <c r="AH1172" t="s">
        <v>6616</v>
      </c>
      <c r="AI1172" t="s">
        <v>6618</v>
      </c>
      <c r="AJ1172" t="s">
        <v>6618</v>
      </c>
      <c r="AK1172" t="s">
        <v>6618</v>
      </c>
      <c r="AL1172" t="s">
        <v>6618</v>
      </c>
      <c r="AM1172" t="s">
        <v>6618</v>
      </c>
      <c r="AN1172" t="s">
        <v>6618</v>
      </c>
      <c r="AO1172" t="s">
        <v>6618</v>
      </c>
      <c r="AP1172" s="3" t="str">
        <f t="shared" si="740"/>
        <v>No</v>
      </c>
      <c r="AQ1172" s="3" t="str">
        <f t="shared" si="741"/>
        <v>No</v>
      </c>
      <c r="AR1172" s="3" t="str">
        <f t="shared" si="742"/>
        <v>No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 t="s">
        <v>6634</v>
      </c>
      <c r="AZ1172" t="s">
        <v>6638</v>
      </c>
      <c r="BA1172">
        <v>1</v>
      </c>
      <c r="BB1172" t="s">
        <v>6616</v>
      </c>
      <c r="BC1172" t="s">
        <v>6616</v>
      </c>
      <c r="BD1172" s="4" t="str">
        <f t="shared" si="743"/>
        <v>No</v>
      </c>
      <c r="BE1172" t="s">
        <v>6640</v>
      </c>
      <c r="BF1172" s="3" t="str">
        <f t="shared" si="744"/>
        <v>No</v>
      </c>
      <c r="BG1172" t="s">
        <v>6645</v>
      </c>
      <c r="BH1172" s="3" t="str">
        <f t="shared" si="745"/>
        <v>56525 NASSAU OAKS DR</v>
      </c>
      <c r="BI1172" s="3" t="str">
        <f t="shared" si="746"/>
        <v>Callahan</v>
      </c>
      <c r="BJ1172" s="3" t="str">
        <f t="shared" si="747"/>
        <v>Florida</v>
      </c>
      <c r="BK1172" s="3">
        <f t="shared" si="748"/>
        <v>32011</v>
      </c>
      <c r="BL1172" s="3" t="str">
        <f t="shared" si="749"/>
        <v>56525 NASSAU OAKS DR CALLAHAN FL 32011</v>
      </c>
      <c r="BM1172" s="3" t="str">
        <f t="shared" si="750"/>
        <v/>
      </c>
      <c r="BN1172" s="3" t="str">
        <f t="shared" si="751"/>
        <v>Pass</v>
      </c>
      <c r="BO1172" s="3" t="str">
        <f t="shared" si="752"/>
        <v>No</v>
      </c>
      <c r="BP1172" s="3" t="str">
        <f t="shared" si="753"/>
        <v>FV&lt;$10K</v>
      </c>
      <c r="BQ1172" t="s">
        <v>6650</v>
      </c>
      <c r="BR1172" s="3" t="str">
        <f t="shared" si="754"/>
        <v>No, &lt; $20K Lien</v>
      </c>
      <c r="BS1172" s="3" t="str">
        <f t="shared" si="755"/>
        <v>No, Lien &lt; $20K</v>
      </c>
      <c r="BT1172" t="s">
        <v>6650</v>
      </c>
      <c r="BU1172" s="3" t="str">
        <f t="shared" si="756"/>
        <v>No</v>
      </c>
      <c r="BV1172" s="3" t="str">
        <f t="shared" si="757"/>
        <v>No</v>
      </c>
      <c r="BW1172" s="3">
        <f t="shared" si="758"/>
        <v>1</v>
      </c>
      <c r="BX1172" s="3" t="str">
        <f t="shared" si="759"/>
        <v>No</v>
      </c>
      <c r="BY1172" s="3">
        <f t="shared" si="760"/>
        <v>22134</v>
      </c>
      <c r="BZ1172">
        <v>1</v>
      </c>
      <c r="CA1172" s="3">
        <f t="shared" si="761"/>
        <v>22134</v>
      </c>
      <c r="CC1172" s="3">
        <f t="shared" si="762"/>
        <v>0</v>
      </c>
      <c r="CD1172" s="3">
        <f t="shared" si="763"/>
        <v>0</v>
      </c>
      <c r="CE1172" s="3" t="str">
        <f t="shared" si="764"/>
        <v/>
      </c>
      <c r="CF1172" s="3" t="e">
        <f>HLOOKUP(CE1172,'Valuation Data'!$D$2:$K$5,4,FALSE)</f>
        <v>#N/A</v>
      </c>
      <c r="CG1172" s="3">
        <f t="shared" si="765"/>
        <v>22134</v>
      </c>
      <c r="CH1172" s="3" t="str">
        <f t="shared" si="766"/>
        <v>No</v>
      </c>
      <c r="CI1172" s="3" t="str">
        <f>VLOOKUP(R1172,'Use Codes &amp; County Type'!A:D,4,FALSE)</f>
        <v>R</v>
      </c>
      <c r="CJ1172" s="3" t="str">
        <f t="shared" si="767"/>
        <v>No</v>
      </c>
      <c r="CK1172" s="3" t="str">
        <f t="shared" si="768"/>
        <v>No</v>
      </c>
      <c r="CL1172" s="3">
        <f t="shared" si="769"/>
        <v>0.35</v>
      </c>
      <c r="CM1172" s="3">
        <f t="shared" si="770"/>
        <v>7746.9</v>
      </c>
      <c r="CN1172" s="3">
        <f t="shared" si="771"/>
        <v>1971.9499999999998</v>
      </c>
      <c r="CO1172" s="3">
        <f t="shared" si="772"/>
        <v>5774.95</v>
      </c>
      <c r="CP1172" s="3">
        <f t="shared" si="773"/>
        <v>8.9091443028824421E-2</v>
      </c>
      <c r="CR1172" s="3" t="str">
        <f t="shared" si="774"/>
        <v>No</v>
      </c>
      <c r="CV1172" s="3" t="str">
        <f t="shared" si="775"/>
        <v>FMV&lt;$30K</v>
      </c>
      <c r="CW1172" s="3">
        <f t="shared" si="776"/>
        <v>1171</v>
      </c>
      <c r="CX1172" s="3">
        <f t="shared" si="777"/>
        <v>394.39</v>
      </c>
      <c r="CY1172" s="3" t="str">
        <f t="shared" si="778"/>
        <v>Ok</v>
      </c>
      <c r="CZ1172">
        <v>0</v>
      </c>
      <c r="DA1172">
        <v>0</v>
      </c>
    </row>
    <row r="1173" spans="1:105" x14ac:dyDescent="0.25">
      <c r="A1173">
        <v>1172</v>
      </c>
      <c r="B1173" t="s">
        <v>3</v>
      </c>
      <c r="C1173" t="s">
        <v>1281</v>
      </c>
      <c r="D1173">
        <v>399.25</v>
      </c>
      <c r="E1173">
        <v>2017</v>
      </c>
      <c r="F1173">
        <v>399.25</v>
      </c>
      <c r="G1173">
        <v>399.25</v>
      </c>
      <c r="H1173" s="3">
        <f t="shared" si="738"/>
        <v>0</v>
      </c>
      <c r="I1173">
        <v>56234</v>
      </c>
      <c r="J1173" t="s">
        <v>2735</v>
      </c>
      <c r="K1173" t="s">
        <v>2738</v>
      </c>
      <c r="L1173">
        <v>32011</v>
      </c>
      <c r="M1173" t="s">
        <v>3599</v>
      </c>
      <c r="N1173" t="s">
        <v>4759</v>
      </c>
      <c r="O1173">
        <v>-81.759584300545697</v>
      </c>
      <c r="P1173">
        <v>30.6271189674849</v>
      </c>
      <c r="Q1173" t="s">
        <v>5613</v>
      </c>
      <c r="R1173">
        <v>0</v>
      </c>
      <c r="S1173" t="s">
        <v>6538</v>
      </c>
      <c r="T1173">
        <v>8001</v>
      </c>
      <c r="U1173" t="s">
        <v>6581</v>
      </c>
      <c r="V1173">
        <v>2017</v>
      </c>
      <c r="W1173">
        <v>22221</v>
      </c>
      <c r="X1173">
        <v>2017</v>
      </c>
      <c r="Y1173">
        <v>22701</v>
      </c>
      <c r="Z1173">
        <v>339.57</v>
      </c>
      <c r="AA1173" s="3">
        <f t="shared" si="739"/>
        <v>0.8505197244834064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 s="3" t="str">
        <f t="shared" si="740"/>
        <v>No</v>
      </c>
      <c r="AQ1173" s="3" t="str">
        <f t="shared" si="741"/>
        <v>No</v>
      </c>
      <c r="AR1173" s="3" t="str">
        <f t="shared" si="742"/>
        <v>No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 t="s">
        <v>6634</v>
      </c>
      <c r="AZ1173">
        <v>0</v>
      </c>
      <c r="BA1173">
        <v>0</v>
      </c>
      <c r="BB1173" t="s">
        <v>6616</v>
      </c>
      <c r="BC1173">
        <v>0</v>
      </c>
      <c r="BD1173" s="4" t="str">
        <f t="shared" si="743"/>
        <v>No</v>
      </c>
      <c r="BE1173" t="s">
        <v>6640</v>
      </c>
      <c r="BF1173" s="3" t="str">
        <f t="shared" si="744"/>
        <v>No</v>
      </c>
      <c r="BG1173" t="s">
        <v>6645</v>
      </c>
      <c r="BH1173" s="3" t="str">
        <f t="shared" si="745"/>
        <v>56234 NASSAU OAKS DR</v>
      </c>
      <c r="BI1173" s="3" t="str">
        <f t="shared" si="746"/>
        <v>Callahan</v>
      </c>
      <c r="BJ1173" s="3" t="str">
        <f t="shared" si="747"/>
        <v>Florida</v>
      </c>
      <c r="BK1173" s="3">
        <f t="shared" si="748"/>
        <v>32011</v>
      </c>
      <c r="BL1173" s="3" t="str">
        <f t="shared" si="749"/>
        <v>56234 NASSAU OAKS DR CALLAHAN FL 32011</v>
      </c>
      <c r="BM1173" s="3" t="str">
        <f t="shared" si="750"/>
        <v/>
      </c>
      <c r="BN1173" s="3" t="str">
        <f t="shared" si="751"/>
        <v>Pass</v>
      </c>
      <c r="BO1173" s="3" t="str">
        <f t="shared" si="752"/>
        <v>No</v>
      </c>
      <c r="BP1173" s="3" t="str">
        <f t="shared" si="753"/>
        <v>FV&lt;$10K</v>
      </c>
      <c r="BQ1173" t="s">
        <v>6650</v>
      </c>
      <c r="BR1173" s="3" t="str">
        <f t="shared" si="754"/>
        <v>No, &lt; $20K Lien</v>
      </c>
      <c r="BS1173" s="3" t="str">
        <f t="shared" si="755"/>
        <v>No, Lien &lt; $20K</v>
      </c>
      <c r="BT1173" t="s">
        <v>6650</v>
      </c>
      <c r="BU1173" s="3" t="str">
        <f t="shared" si="756"/>
        <v>No</v>
      </c>
      <c r="BV1173" s="3" t="str">
        <f t="shared" si="757"/>
        <v>No</v>
      </c>
      <c r="BW1173" s="3">
        <f t="shared" si="758"/>
        <v>0</v>
      </c>
      <c r="BX1173" s="3" t="str">
        <f t="shared" si="759"/>
        <v>No</v>
      </c>
      <c r="BY1173" s="3">
        <f t="shared" si="760"/>
        <v>22221</v>
      </c>
      <c r="BZ1173">
        <v>1</v>
      </c>
      <c r="CA1173" s="3">
        <f t="shared" si="761"/>
        <v>22221</v>
      </c>
      <c r="CC1173" s="3">
        <f t="shared" si="762"/>
        <v>0</v>
      </c>
      <c r="CD1173" s="3">
        <f t="shared" si="763"/>
        <v>0</v>
      </c>
      <c r="CE1173" s="3" t="str">
        <f t="shared" si="764"/>
        <v/>
      </c>
      <c r="CF1173" s="3" t="e">
        <f>HLOOKUP(CE1173,'Valuation Data'!$D$2:$K$5,4,FALSE)</f>
        <v>#N/A</v>
      </c>
      <c r="CG1173" s="3">
        <f t="shared" si="765"/>
        <v>22221</v>
      </c>
      <c r="CH1173" s="3" t="str">
        <f t="shared" si="766"/>
        <v>No</v>
      </c>
      <c r="CI1173" s="3" t="str">
        <f>VLOOKUP(R1173,'Use Codes &amp; County Type'!A:D,4,FALSE)</f>
        <v>V</v>
      </c>
      <c r="CJ1173" s="3" t="str">
        <f t="shared" si="767"/>
        <v>Yes</v>
      </c>
      <c r="CK1173" s="3" t="str">
        <f t="shared" si="768"/>
        <v>No</v>
      </c>
      <c r="CL1173" s="3">
        <f t="shared" si="769"/>
        <v>0</v>
      </c>
      <c r="CM1173" s="3">
        <f t="shared" si="770"/>
        <v>0</v>
      </c>
      <c r="CN1173" s="3">
        <f t="shared" si="771"/>
        <v>1597</v>
      </c>
      <c r="CO1173" s="3">
        <f t="shared" si="772"/>
        <v>-1597</v>
      </c>
      <c r="CP1173" s="3">
        <f t="shared" si="773"/>
        <v>7.1868952792403587E-2</v>
      </c>
      <c r="CR1173" s="3" t="str">
        <f t="shared" si="774"/>
        <v>No</v>
      </c>
      <c r="CV1173" s="3" t="str">
        <f t="shared" si="775"/>
        <v>FMV&lt;$30K</v>
      </c>
      <c r="CW1173" s="3">
        <f t="shared" si="776"/>
        <v>1172</v>
      </c>
      <c r="CX1173" s="3">
        <f t="shared" si="777"/>
        <v>399.25</v>
      </c>
      <c r="CY1173" s="3" t="str">
        <f t="shared" si="778"/>
        <v>Ok</v>
      </c>
      <c r="CZ1173">
        <v>0</v>
      </c>
      <c r="DA1173">
        <v>0</v>
      </c>
    </row>
    <row r="1174" spans="1:105" x14ac:dyDescent="0.25">
      <c r="A1174">
        <v>1173</v>
      </c>
      <c r="B1174" t="s">
        <v>3</v>
      </c>
      <c r="C1174" t="s">
        <v>1282</v>
      </c>
      <c r="D1174">
        <v>365.13</v>
      </c>
      <c r="E1174">
        <v>2017</v>
      </c>
      <c r="F1174">
        <v>365.13</v>
      </c>
      <c r="G1174">
        <v>365.13</v>
      </c>
      <c r="H1174" s="3">
        <f t="shared" si="738"/>
        <v>0</v>
      </c>
      <c r="I1174">
        <v>56178</v>
      </c>
      <c r="J1174" t="s">
        <v>2735</v>
      </c>
      <c r="K1174" t="s">
        <v>2738</v>
      </c>
      <c r="L1174">
        <v>32011</v>
      </c>
      <c r="M1174" t="s">
        <v>3600</v>
      </c>
      <c r="N1174" t="s">
        <v>4759</v>
      </c>
      <c r="O1174">
        <v>-81.7587336799741</v>
      </c>
      <c r="P1174">
        <v>30.626264825475999</v>
      </c>
      <c r="Q1174" t="s">
        <v>5614</v>
      </c>
      <c r="R1174">
        <v>2</v>
      </c>
      <c r="S1174" t="s">
        <v>6535</v>
      </c>
      <c r="T1174">
        <v>1006</v>
      </c>
      <c r="U1174" t="s">
        <v>6578</v>
      </c>
      <c r="V1174">
        <v>2017</v>
      </c>
      <c r="W1174">
        <v>45347</v>
      </c>
      <c r="X1174">
        <v>2017</v>
      </c>
      <c r="Y1174">
        <v>51018</v>
      </c>
      <c r="Z1174">
        <v>308.02999999999997</v>
      </c>
      <c r="AA1174" s="3">
        <f t="shared" si="739"/>
        <v>0.84361734176868508</v>
      </c>
      <c r="AB1174" t="s">
        <v>6616</v>
      </c>
      <c r="AD1174" t="s">
        <v>6616</v>
      </c>
      <c r="AE1174" t="s">
        <v>6616</v>
      </c>
      <c r="AF1174" t="s">
        <v>6616</v>
      </c>
      <c r="AG1174" t="s">
        <v>6616</v>
      </c>
      <c r="AH1174" t="s">
        <v>6616</v>
      </c>
      <c r="AI1174" t="s">
        <v>6618</v>
      </c>
      <c r="AJ1174" t="s">
        <v>6618</v>
      </c>
      <c r="AK1174" t="s">
        <v>6618</v>
      </c>
      <c r="AL1174" t="s">
        <v>6618</v>
      </c>
      <c r="AM1174" t="s">
        <v>6618</v>
      </c>
      <c r="AN1174" t="s">
        <v>6618</v>
      </c>
      <c r="AO1174" t="s">
        <v>6618</v>
      </c>
      <c r="AP1174" s="3" t="str">
        <f t="shared" si="740"/>
        <v>No</v>
      </c>
      <c r="AQ1174" s="3" t="str">
        <f t="shared" si="741"/>
        <v>No</v>
      </c>
      <c r="AR1174" s="3" t="str">
        <f t="shared" si="742"/>
        <v>No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 t="s">
        <v>6634</v>
      </c>
      <c r="AZ1174" t="s">
        <v>6638</v>
      </c>
      <c r="BA1174">
        <v>1</v>
      </c>
      <c r="BB1174" t="s">
        <v>6617</v>
      </c>
      <c r="BC1174" t="s">
        <v>6616</v>
      </c>
      <c r="BD1174" s="4" t="str">
        <f t="shared" si="743"/>
        <v>No</v>
      </c>
      <c r="BE1174" t="s">
        <v>6640</v>
      </c>
      <c r="BF1174" s="3" t="str">
        <f t="shared" si="744"/>
        <v>No</v>
      </c>
      <c r="BG1174" t="s">
        <v>6645</v>
      </c>
      <c r="BH1174" s="3" t="str">
        <f t="shared" si="745"/>
        <v>56178 NASSAU OAKS DR</v>
      </c>
      <c r="BI1174" s="3" t="str">
        <f t="shared" si="746"/>
        <v>Callahan</v>
      </c>
      <c r="BJ1174" s="3" t="str">
        <f t="shared" si="747"/>
        <v>Florida</v>
      </c>
      <c r="BK1174" s="3">
        <f t="shared" si="748"/>
        <v>32011</v>
      </c>
      <c r="BL1174" s="3" t="str">
        <f t="shared" si="749"/>
        <v>56178 NASSAU OAKS DR CALLAHAN FL 32011</v>
      </c>
      <c r="BM1174" s="3" t="str">
        <f t="shared" si="750"/>
        <v/>
      </c>
      <c r="BN1174" s="3" t="str">
        <f t="shared" si="751"/>
        <v>Pass</v>
      </c>
      <c r="BO1174" s="3" t="str">
        <f t="shared" si="752"/>
        <v>No</v>
      </c>
      <c r="BP1174" s="3" t="str">
        <f t="shared" si="753"/>
        <v>FV&lt;$10K</v>
      </c>
      <c r="BQ1174" t="s">
        <v>6650</v>
      </c>
      <c r="BR1174" s="3" t="str">
        <f t="shared" si="754"/>
        <v>No, &lt; $20K Lien</v>
      </c>
      <c r="BS1174" s="3" t="str">
        <f t="shared" si="755"/>
        <v>No, Lien &lt; $20K</v>
      </c>
      <c r="BT1174" t="s">
        <v>6650</v>
      </c>
      <c r="BU1174" s="3" t="str">
        <f t="shared" si="756"/>
        <v>No</v>
      </c>
      <c r="BV1174" s="3" t="str">
        <f t="shared" si="757"/>
        <v>No</v>
      </c>
      <c r="BW1174" s="3">
        <f t="shared" si="758"/>
        <v>1</v>
      </c>
      <c r="BX1174" s="3" t="str">
        <f t="shared" si="759"/>
        <v>No</v>
      </c>
      <c r="BY1174" s="3">
        <f t="shared" si="760"/>
        <v>45347</v>
      </c>
      <c r="BZ1174">
        <v>1</v>
      </c>
      <c r="CA1174" s="3">
        <f t="shared" si="761"/>
        <v>45347</v>
      </c>
      <c r="CC1174" s="3">
        <f t="shared" si="762"/>
        <v>0</v>
      </c>
      <c r="CD1174" s="3">
        <f t="shared" si="763"/>
        <v>0</v>
      </c>
      <c r="CE1174" s="3" t="str">
        <f t="shared" si="764"/>
        <v/>
      </c>
      <c r="CF1174" s="3" t="e">
        <f>HLOOKUP(CE1174,'Valuation Data'!$D$2:$K$5,4,FALSE)</f>
        <v>#N/A</v>
      </c>
      <c r="CG1174" s="3">
        <f t="shared" si="765"/>
        <v>45347</v>
      </c>
      <c r="CH1174" s="3" t="str">
        <f t="shared" si="766"/>
        <v>No</v>
      </c>
      <c r="CI1174" s="3" t="str">
        <f>VLOOKUP(R1174,'Use Codes &amp; County Type'!A:D,4,FALSE)</f>
        <v>R</v>
      </c>
      <c r="CJ1174" s="3" t="str">
        <f t="shared" si="767"/>
        <v>No</v>
      </c>
      <c r="CK1174" s="3" t="str">
        <f t="shared" si="768"/>
        <v>Yes</v>
      </c>
      <c r="CL1174" s="3">
        <f t="shared" si="769"/>
        <v>0.67</v>
      </c>
      <c r="CM1174" s="3">
        <f t="shared" si="770"/>
        <v>30382.49</v>
      </c>
      <c r="CN1174" s="3">
        <f t="shared" si="771"/>
        <v>1825.65</v>
      </c>
      <c r="CO1174" s="3">
        <f t="shared" si="772"/>
        <v>28556.84</v>
      </c>
      <c r="CP1174" s="3">
        <f t="shared" si="773"/>
        <v>4.025955410501246E-2</v>
      </c>
      <c r="CR1174" s="3" t="str">
        <f t="shared" si="774"/>
        <v>No</v>
      </c>
      <c r="CV1174" s="3" t="str">
        <f t="shared" si="775"/>
        <v>*Bid</v>
      </c>
      <c r="CW1174" s="3">
        <f t="shared" si="776"/>
        <v>1173</v>
      </c>
      <c r="CX1174" s="3">
        <f t="shared" si="777"/>
        <v>365.13</v>
      </c>
      <c r="CY1174" s="3" t="str">
        <f t="shared" si="778"/>
        <v>Ok</v>
      </c>
      <c r="CZ1174">
        <v>0</v>
      </c>
      <c r="DA1174">
        <v>0</v>
      </c>
    </row>
    <row r="1175" spans="1:105" x14ac:dyDescent="0.25">
      <c r="A1175">
        <v>1174</v>
      </c>
      <c r="B1175" t="s">
        <v>3</v>
      </c>
      <c r="C1175" t="s">
        <v>1283</v>
      </c>
      <c r="D1175">
        <v>768.04</v>
      </c>
      <c r="E1175">
        <v>2017</v>
      </c>
      <c r="F1175">
        <v>768.04</v>
      </c>
      <c r="G1175">
        <v>768.04</v>
      </c>
      <c r="H1175" s="3">
        <f t="shared" si="738"/>
        <v>0</v>
      </c>
      <c r="I1175">
        <v>56491</v>
      </c>
      <c r="J1175" t="s">
        <v>2735</v>
      </c>
      <c r="K1175" t="s">
        <v>2738</v>
      </c>
      <c r="L1175">
        <v>32011</v>
      </c>
      <c r="M1175" t="s">
        <v>3601</v>
      </c>
      <c r="N1175" t="s">
        <v>4759</v>
      </c>
      <c r="O1175">
        <v>-81.762005444297699</v>
      </c>
      <c r="P1175">
        <v>30.6282497402735</v>
      </c>
      <c r="Q1175" t="s">
        <v>5615</v>
      </c>
      <c r="R1175">
        <v>1</v>
      </c>
      <c r="S1175" t="s">
        <v>6539</v>
      </c>
      <c r="T1175">
        <v>1001</v>
      </c>
      <c r="U1175" t="s">
        <v>6582</v>
      </c>
      <c r="V1175">
        <v>2017</v>
      </c>
      <c r="W1175">
        <v>54038</v>
      </c>
      <c r="X1175">
        <v>2017</v>
      </c>
      <c r="Y1175">
        <v>56195</v>
      </c>
      <c r="Z1175">
        <v>680.57</v>
      </c>
      <c r="AA1175" s="3">
        <f t="shared" si="739"/>
        <v>0.88611270246341345</v>
      </c>
      <c r="AB1175" t="s">
        <v>6616</v>
      </c>
      <c r="AC1175" t="s">
        <v>6616</v>
      </c>
      <c r="AD1175" t="s">
        <v>6616</v>
      </c>
      <c r="AE1175" t="s">
        <v>6616</v>
      </c>
      <c r="AF1175" t="s">
        <v>6616</v>
      </c>
      <c r="AG1175" t="s">
        <v>6616</v>
      </c>
      <c r="AH1175" t="s">
        <v>6616</v>
      </c>
      <c r="AI1175" t="s">
        <v>6618</v>
      </c>
      <c r="AJ1175" t="s">
        <v>6618</v>
      </c>
      <c r="AK1175" t="s">
        <v>6618</v>
      </c>
      <c r="AL1175" t="s">
        <v>6618</v>
      </c>
      <c r="AM1175" t="s">
        <v>6618</v>
      </c>
      <c r="AN1175" t="s">
        <v>6618</v>
      </c>
      <c r="AO1175" t="s">
        <v>6618</v>
      </c>
      <c r="AP1175" s="3" t="str">
        <f t="shared" si="740"/>
        <v>No</v>
      </c>
      <c r="AQ1175" s="3" t="str">
        <f t="shared" si="741"/>
        <v>No</v>
      </c>
      <c r="AR1175" s="3" t="str">
        <f t="shared" si="742"/>
        <v>No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 t="s">
        <v>6634</v>
      </c>
      <c r="AZ1175" t="s">
        <v>6638</v>
      </c>
      <c r="BA1175">
        <v>1</v>
      </c>
      <c r="BB1175" t="s">
        <v>6617</v>
      </c>
      <c r="BC1175" t="s">
        <v>6616</v>
      </c>
      <c r="BD1175" s="4" t="str">
        <f t="shared" si="743"/>
        <v>No</v>
      </c>
      <c r="BE1175" t="s">
        <v>6640</v>
      </c>
      <c r="BF1175" s="3" t="str">
        <f t="shared" si="744"/>
        <v>No</v>
      </c>
      <c r="BG1175" t="s">
        <v>6645</v>
      </c>
      <c r="BH1175" s="3" t="str">
        <f t="shared" si="745"/>
        <v>56491 NASSAU OAKS DR</v>
      </c>
      <c r="BI1175" s="3" t="str">
        <f t="shared" si="746"/>
        <v>Callahan</v>
      </c>
      <c r="BJ1175" s="3" t="str">
        <f t="shared" si="747"/>
        <v>Florida</v>
      </c>
      <c r="BK1175" s="3">
        <f t="shared" si="748"/>
        <v>32011</v>
      </c>
      <c r="BL1175" s="3" t="str">
        <f t="shared" si="749"/>
        <v>56491 NASSAU OAKS DR CALLAHAN FL 32011</v>
      </c>
      <c r="BM1175" s="3" t="str">
        <f t="shared" si="750"/>
        <v/>
      </c>
      <c r="BN1175" s="3" t="str">
        <f t="shared" si="751"/>
        <v>Pass</v>
      </c>
      <c r="BO1175" s="3" t="str">
        <f t="shared" si="752"/>
        <v>No</v>
      </c>
      <c r="BP1175" s="3" t="str">
        <f t="shared" si="753"/>
        <v>FV&lt;$10K</v>
      </c>
      <c r="BQ1175" t="s">
        <v>6650</v>
      </c>
      <c r="BR1175" s="3" t="str">
        <f t="shared" si="754"/>
        <v>No, &lt; $20K Lien</v>
      </c>
      <c r="BS1175" s="3" t="str">
        <f t="shared" si="755"/>
        <v>No, Lien &lt; $20K</v>
      </c>
      <c r="BT1175" t="s">
        <v>6650</v>
      </c>
      <c r="BU1175" s="3" t="str">
        <f t="shared" si="756"/>
        <v>No</v>
      </c>
      <c r="BV1175" s="3" t="str">
        <f t="shared" si="757"/>
        <v>No</v>
      </c>
      <c r="BW1175" s="3">
        <f t="shared" si="758"/>
        <v>1</v>
      </c>
      <c r="BX1175" s="3" t="str">
        <f t="shared" si="759"/>
        <v>No</v>
      </c>
      <c r="BY1175" s="3">
        <f t="shared" si="760"/>
        <v>54038</v>
      </c>
      <c r="BZ1175">
        <v>1</v>
      </c>
      <c r="CA1175" s="3">
        <f t="shared" si="761"/>
        <v>54038</v>
      </c>
      <c r="CC1175" s="3">
        <f t="shared" si="762"/>
        <v>0</v>
      </c>
      <c r="CD1175" s="3">
        <f t="shared" si="763"/>
        <v>0</v>
      </c>
      <c r="CE1175" s="3" t="str">
        <f t="shared" si="764"/>
        <v/>
      </c>
      <c r="CF1175" s="3" t="e">
        <f>HLOOKUP(CE1175,'Valuation Data'!$D$2:$K$5,4,FALSE)</f>
        <v>#N/A</v>
      </c>
      <c r="CG1175" s="3">
        <f t="shared" si="765"/>
        <v>54038</v>
      </c>
      <c r="CH1175" s="3" t="str">
        <f t="shared" si="766"/>
        <v>No</v>
      </c>
      <c r="CI1175" s="3" t="str">
        <f>VLOOKUP(R1175,'Use Codes &amp; County Type'!A:D,4,FALSE)</f>
        <v>S</v>
      </c>
      <c r="CJ1175" s="3" t="str">
        <f t="shared" si="767"/>
        <v>No</v>
      </c>
      <c r="CK1175" s="3" t="str">
        <f t="shared" si="768"/>
        <v>Yes</v>
      </c>
      <c r="CL1175" s="3">
        <f t="shared" si="769"/>
        <v>0.67</v>
      </c>
      <c r="CM1175" s="3">
        <f t="shared" si="770"/>
        <v>36205.46</v>
      </c>
      <c r="CN1175" s="3">
        <f t="shared" si="771"/>
        <v>3840.2</v>
      </c>
      <c r="CO1175" s="3">
        <f t="shared" si="772"/>
        <v>32365.26</v>
      </c>
      <c r="CP1175" s="3">
        <f t="shared" si="773"/>
        <v>7.1064806247455495E-2</v>
      </c>
      <c r="CR1175" s="3" t="str">
        <f t="shared" si="774"/>
        <v>No</v>
      </c>
      <c r="CV1175" s="3" t="str">
        <f t="shared" si="775"/>
        <v>*Bid</v>
      </c>
      <c r="CW1175" s="3">
        <f t="shared" si="776"/>
        <v>1174</v>
      </c>
      <c r="CX1175" s="3">
        <f t="shared" si="777"/>
        <v>768.04</v>
      </c>
      <c r="CY1175" s="3" t="str">
        <f t="shared" si="778"/>
        <v>Ok</v>
      </c>
      <c r="CZ1175">
        <v>0</v>
      </c>
      <c r="DA1175">
        <v>0</v>
      </c>
    </row>
    <row r="1176" spans="1:105" x14ac:dyDescent="0.25">
      <c r="A1176">
        <v>1175</v>
      </c>
      <c r="B1176" t="s">
        <v>3</v>
      </c>
      <c r="C1176" t="s">
        <v>1284</v>
      </c>
      <c r="D1176">
        <v>508.78</v>
      </c>
      <c r="E1176">
        <v>2017</v>
      </c>
      <c r="F1176">
        <v>508.78</v>
      </c>
      <c r="G1176">
        <v>508.78</v>
      </c>
      <c r="H1176" s="3">
        <f t="shared" si="738"/>
        <v>0</v>
      </c>
      <c r="I1176">
        <v>56151</v>
      </c>
      <c r="J1176" t="s">
        <v>2735</v>
      </c>
      <c r="K1176" t="s">
        <v>2738</v>
      </c>
      <c r="L1176">
        <v>32011</v>
      </c>
      <c r="M1176" t="s">
        <v>3602</v>
      </c>
      <c r="N1176" t="s">
        <v>4759</v>
      </c>
      <c r="O1176">
        <v>-81.757812183209495</v>
      </c>
      <c r="P1176">
        <v>30.6272862289951</v>
      </c>
      <c r="Q1176" t="s">
        <v>5616</v>
      </c>
      <c r="R1176">
        <v>2</v>
      </c>
      <c r="S1176" t="s">
        <v>6535</v>
      </c>
      <c r="T1176">
        <v>1006</v>
      </c>
      <c r="U1176" t="s">
        <v>6578</v>
      </c>
      <c r="V1176">
        <v>2017</v>
      </c>
      <c r="W1176">
        <v>29121</v>
      </c>
      <c r="X1176">
        <v>2017</v>
      </c>
      <c r="Y1176">
        <v>29121</v>
      </c>
      <c r="Z1176">
        <v>440.85</v>
      </c>
      <c r="AA1176" s="3">
        <f t="shared" si="739"/>
        <v>0.86648453162467087</v>
      </c>
      <c r="AB1176" t="s">
        <v>6616</v>
      </c>
      <c r="AC1176" t="s">
        <v>6616</v>
      </c>
      <c r="AD1176" t="s">
        <v>6616</v>
      </c>
      <c r="AF1176" t="s">
        <v>6616</v>
      </c>
      <c r="AG1176" t="s">
        <v>6616</v>
      </c>
      <c r="AH1176" t="s">
        <v>6616</v>
      </c>
      <c r="AI1176" t="s">
        <v>6618</v>
      </c>
      <c r="AJ1176" t="s">
        <v>6618</v>
      </c>
      <c r="AK1176" t="s">
        <v>6618</v>
      </c>
      <c r="AL1176" t="s">
        <v>6618</v>
      </c>
      <c r="AM1176" t="s">
        <v>6618</v>
      </c>
      <c r="AN1176" t="s">
        <v>6618</v>
      </c>
      <c r="AO1176" t="s">
        <v>6618</v>
      </c>
      <c r="AP1176" s="3" t="str">
        <f t="shared" si="740"/>
        <v>No</v>
      </c>
      <c r="AQ1176" s="3" t="str">
        <f t="shared" si="741"/>
        <v>No</v>
      </c>
      <c r="AR1176" s="3" t="str">
        <f t="shared" si="742"/>
        <v>No</v>
      </c>
      <c r="AS1176">
        <v>0</v>
      </c>
      <c r="AT1176">
        <v>0</v>
      </c>
      <c r="AU1176">
        <v>44500</v>
      </c>
      <c r="AV1176" t="s">
        <v>6622</v>
      </c>
      <c r="AW1176">
        <v>0</v>
      </c>
      <c r="AX1176">
        <v>0</v>
      </c>
      <c r="AY1176" t="s">
        <v>6634</v>
      </c>
      <c r="AZ1176" t="s">
        <v>6637</v>
      </c>
      <c r="BA1176">
        <v>0</v>
      </c>
      <c r="BB1176" t="s">
        <v>6616</v>
      </c>
      <c r="BC1176" t="s">
        <v>6616</v>
      </c>
      <c r="BD1176" s="4" t="str">
        <f t="shared" si="743"/>
        <v>No</v>
      </c>
      <c r="BE1176" t="s">
        <v>6640</v>
      </c>
      <c r="BF1176" s="3" t="str">
        <f t="shared" si="744"/>
        <v>No</v>
      </c>
      <c r="BG1176" t="s">
        <v>6645</v>
      </c>
      <c r="BH1176" s="3" t="str">
        <f t="shared" si="745"/>
        <v>56151 NASSAU OAKS DR</v>
      </c>
      <c r="BI1176" s="3" t="str">
        <f t="shared" si="746"/>
        <v>Callahan</v>
      </c>
      <c r="BJ1176" s="3" t="str">
        <f t="shared" si="747"/>
        <v>Florida</v>
      </c>
      <c r="BK1176" s="3">
        <f t="shared" si="748"/>
        <v>32011</v>
      </c>
      <c r="BL1176" s="3" t="str">
        <f t="shared" si="749"/>
        <v>56151 NASSAU OAKS DR CALLAHAN FL 32011</v>
      </c>
      <c r="BM1176" s="3" t="str">
        <f t="shared" si="750"/>
        <v>L</v>
      </c>
      <c r="BN1176" s="3" t="str">
        <f t="shared" si="751"/>
        <v>Pass</v>
      </c>
      <c r="BO1176" s="3" t="str">
        <f t="shared" si="752"/>
        <v>No</v>
      </c>
      <c r="BP1176" s="3" t="str">
        <f t="shared" si="753"/>
        <v>FV&lt;$10K</v>
      </c>
      <c r="BQ1176" t="s">
        <v>6650</v>
      </c>
      <c r="BR1176" s="3" t="str">
        <f t="shared" si="754"/>
        <v>No, &lt; $20K Lien</v>
      </c>
      <c r="BS1176" s="3" t="str">
        <f t="shared" si="755"/>
        <v>No, Lien &lt; $20K</v>
      </c>
      <c r="BT1176" t="s">
        <v>6650</v>
      </c>
      <c r="BU1176" s="3" t="str">
        <f t="shared" si="756"/>
        <v>No</v>
      </c>
      <c r="BV1176" s="3" t="str">
        <f t="shared" si="757"/>
        <v>No</v>
      </c>
      <c r="BW1176" s="3">
        <f t="shared" si="758"/>
        <v>0</v>
      </c>
      <c r="BX1176" s="3" t="str">
        <f t="shared" si="759"/>
        <v>No</v>
      </c>
      <c r="BY1176" s="3">
        <f t="shared" si="760"/>
        <v>29121</v>
      </c>
      <c r="BZ1176">
        <v>1</v>
      </c>
      <c r="CA1176" s="3">
        <f t="shared" si="761"/>
        <v>29121</v>
      </c>
      <c r="CC1176" s="3">
        <f t="shared" si="762"/>
        <v>0</v>
      </c>
      <c r="CD1176" s="3">
        <f t="shared" si="763"/>
        <v>0</v>
      </c>
      <c r="CE1176" s="3" t="str">
        <f t="shared" si="764"/>
        <v/>
      </c>
      <c r="CF1176" s="3" t="e">
        <f>HLOOKUP(CE1176,'Valuation Data'!$D$2:$K$5,4,FALSE)</f>
        <v>#N/A</v>
      </c>
      <c r="CG1176" s="3">
        <f t="shared" si="765"/>
        <v>29121</v>
      </c>
      <c r="CH1176" s="3" t="str">
        <f t="shared" si="766"/>
        <v>No</v>
      </c>
      <c r="CI1176" s="3" t="str">
        <f>VLOOKUP(R1176,'Use Codes &amp; County Type'!A:D,4,FALSE)</f>
        <v>R</v>
      </c>
      <c r="CJ1176" s="3" t="str">
        <f t="shared" si="767"/>
        <v>No</v>
      </c>
      <c r="CK1176" s="3" t="str">
        <f t="shared" si="768"/>
        <v>No</v>
      </c>
      <c r="CL1176" s="3">
        <f t="shared" si="769"/>
        <v>0.35</v>
      </c>
      <c r="CM1176" s="3">
        <f t="shared" si="770"/>
        <v>10192.349999999999</v>
      </c>
      <c r="CN1176" s="3">
        <f t="shared" si="771"/>
        <v>2035.12</v>
      </c>
      <c r="CO1176" s="3">
        <f t="shared" si="772"/>
        <v>8157.2299999999987</v>
      </c>
      <c r="CP1176" s="3">
        <f t="shared" si="773"/>
        <v>6.9884962741664086E-2</v>
      </c>
      <c r="CR1176" s="3" t="str">
        <f t="shared" si="774"/>
        <v>No</v>
      </c>
      <c r="CV1176" s="3" t="str">
        <f t="shared" si="775"/>
        <v>FMV&lt;$30K</v>
      </c>
      <c r="CW1176" s="3">
        <f t="shared" si="776"/>
        <v>1175</v>
      </c>
      <c r="CX1176" s="3">
        <f t="shared" si="777"/>
        <v>508.78</v>
      </c>
      <c r="CY1176" s="3" t="str">
        <f t="shared" si="778"/>
        <v>Ok</v>
      </c>
      <c r="CZ1176">
        <v>0</v>
      </c>
      <c r="DA1176">
        <v>0</v>
      </c>
    </row>
    <row r="1177" spans="1:105" x14ac:dyDescent="0.25">
      <c r="A1177">
        <v>1176</v>
      </c>
      <c r="B1177" t="s">
        <v>3</v>
      </c>
      <c r="C1177" t="s">
        <v>1285</v>
      </c>
      <c r="D1177">
        <v>813.2</v>
      </c>
      <c r="E1177">
        <v>2017</v>
      </c>
      <c r="F1177">
        <v>813.2</v>
      </c>
      <c r="G1177">
        <v>813.2</v>
      </c>
      <c r="H1177" s="3">
        <f t="shared" si="738"/>
        <v>0</v>
      </c>
      <c r="I1177">
        <v>56023</v>
      </c>
      <c r="J1177" t="s">
        <v>2735</v>
      </c>
      <c r="K1177" t="s">
        <v>2738</v>
      </c>
      <c r="L1177">
        <v>32011</v>
      </c>
      <c r="M1177" t="s">
        <v>3603</v>
      </c>
      <c r="N1177" t="s">
        <v>4759</v>
      </c>
      <c r="O1177">
        <v>-81.761231338465805</v>
      </c>
      <c r="P1177">
        <v>30.629393776885301</v>
      </c>
      <c r="Q1177" t="s">
        <v>5617</v>
      </c>
      <c r="R1177">
        <v>2</v>
      </c>
      <c r="S1177" t="s">
        <v>6535</v>
      </c>
      <c r="T1177">
        <v>1006</v>
      </c>
      <c r="U1177" t="s">
        <v>6578</v>
      </c>
      <c r="V1177">
        <v>2017</v>
      </c>
      <c r="W1177">
        <v>47000</v>
      </c>
      <c r="X1177">
        <v>2017</v>
      </c>
      <c r="Y1177">
        <v>48638</v>
      </c>
      <c r="Z1177">
        <v>722.33</v>
      </c>
      <c r="AA1177" s="3">
        <f t="shared" si="739"/>
        <v>0.88825627151992126</v>
      </c>
      <c r="AB1177" t="s">
        <v>6616</v>
      </c>
      <c r="AI1177" t="s">
        <v>6618</v>
      </c>
      <c r="AJ1177" t="s">
        <v>6618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 s="3" t="str">
        <f t="shared" si="740"/>
        <v>No</v>
      </c>
      <c r="AQ1177" s="3" t="str">
        <f t="shared" si="741"/>
        <v>No</v>
      </c>
      <c r="AR1177" s="3" t="str">
        <f t="shared" si="742"/>
        <v>No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 t="s">
        <v>6634</v>
      </c>
      <c r="AZ1177">
        <v>0</v>
      </c>
      <c r="BA1177">
        <v>1</v>
      </c>
      <c r="BB1177" t="s">
        <v>6616</v>
      </c>
      <c r="BC1177" t="s">
        <v>6616</v>
      </c>
      <c r="BD1177" s="4" t="str">
        <f t="shared" si="743"/>
        <v>No</v>
      </c>
      <c r="BE1177" t="s">
        <v>6640</v>
      </c>
      <c r="BF1177" s="3" t="str">
        <f t="shared" si="744"/>
        <v>No</v>
      </c>
      <c r="BG1177" t="s">
        <v>6645</v>
      </c>
      <c r="BH1177" s="3" t="str">
        <f t="shared" si="745"/>
        <v>56023 NASSAU OAKS DR</v>
      </c>
      <c r="BI1177" s="3" t="str">
        <f t="shared" si="746"/>
        <v>Callahan</v>
      </c>
      <c r="BJ1177" s="3" t="str">
        <f t="shared" si="747"/>
        <v>Florida</v>
      </c>
      <c r="BK1177" s="3">
        <f t="shared" si="748"/>
        <v>32011</v>
      </c>
      <c r="BL1177" s="3" t="str">
        <f t="shared" si="749"/>
        <v>56023 NASSAU OAKS DR CALLAHAN FL 32011</v>
      </c>
      <c r="BM1177" s="3" t="str">
        <f t="shared" si="750"/>
        <v/>
      </c>
      <c r="BN1177" s="3" t="str">
        <f t="shared" si="751"/>
        <v>Pass</v>
      </c>
      <c r="BO1177" s="3" t="str">
        <f t="shared" si="752"/>
        <v>No</v>
      </c>
      <c r="BP1177" s="3" t="str">
        <f t="shared" si="753"/>
        <v>FV&lt;$10K</v>
      </c>
      <c r="BQ1177" t="s">
        <v>6650</v>
      </c>
      <c r="BR1177" s="3" t="str">
        <f t="shared" si="754"/>
        <v>No, &lt; $20K Lien</v>
      </c>
      <c r="BS1177" s="3" t="str">
        <f t="shared" si="755"/>
        <v>No, Lien &lt; $20K</v>
      </c>
      <c r="BT1177" t="s">
        <v>6650</v>
      </c>
      <c r="BU1177" s="3" t="str">
        <f t="shared" si="756"/>
        <v>No</v>
      </c>
      <c r="BV1177" s="3" t="str">
        <f t="shared" si="757"/>
        <v>No</v>
      </c>
      <c r="BW1177" s="3">
        <f t="shared" si="758"/>
        <v>1</v>
      </c>
      <c r="BX1177" s="3" t="str">
        <f t="shared" si="759"/>
        <v>No</v>
      </c>
      <c r="BY1177" s="3">
        <f t="shared" si="760"/>
        <v>47000</v>
      </c>
      <c r="BZ1177">
        <v>1</v>
      </c>
      <c r="CA1177" s="3">
        <f t="shared" si="761"/>
        <v>47000</v>
      </c>
      <c r="CC1177" s="3">
        <f t="shared" si="762"/>
        <v>0</v>
      </c>
      <c r="CD1177" s="3">
        <f t="shared" si="763"/>
        <v>0</v>
      </c>
      <c r="CE1177" s="3" t="str">
        <f t="shared" si="764"/>
        <v/>
      </c>
      <c r="CF1177" s="3" t="e">
        <f>HLOOKUP(CE1177,'Valuation Data'!$D$2:$K$5,4,FALSE)</f>
        <v>#N/A</v>
      </c>
      <c r="CG1177" s="3">
        <f t="shared" si="765"/>
        <v>47000</v>
      </c>
      <c r="CH1177" s="3" t="str">
        <f t="shared" si="766"/>
        <v>No</v>
      </c>
      <c r="CI1177" s="3" t="str">
        <f>VLOOKUP(R1177,'Use Codes &amp; County Type'!A:D,4,FALSE)</f>
        <v>R</v>
      </c>
      <c r="CJ1177" s="3" t="str">
        <f t="shared" si="767"/>
        <v>No</v>
      </c>
      <c r="CK1177" s="3" t="str">
        <f t="shared" si="768"/>
        <v>No</v>
      </c>
      <c r="CL1177" s="3">
        <f t="shared" si="769"/>
        <v>0.35</v>
      </c>
      <c r="CM1177" s="3">
        <f t="shared" si="770"/>
        <v>16450</v>
      </c>
      <c r="CN1177" s="3">
        <f t="shared" si="771"/>
        <v>4066</v>
      </c>
      <c r="CO1177" s="3">
        <f t="shared" si="772"/>
        <v>12384</v>
      </c>
      <c r="CP1177" s="3">
        <f t="shared" si="773"/>
        <v>8.6510638297872339E-2</v>
      </c>
      <c r="CR1177" s="3" t="str">
        <f t="shared" si="774"/>
        <v>No</v>
      </c>
      <c r="CV1177" s="3" t="str">
        <f t="shared" si="775"/>
        <v>*Bid</v>
      </c>
      <c r="CW1177" s="3">
        <f t="shared" si="776"/>
        <v>1176</v>
      </c>
      <c r="CX1177" s="3">
        <f t="shared" si="777"/>
        <v>813.2</v>
      </c>
      <c r="CY1177" s="3" t="str">
        <f t="shared" si="778"/>
        <v>Ok</v>
      </c>
      <c r="CZ1177">
        <v>0</v>
      </c>
      <c r="DA1177">
        <v>0</v>
      </c>
    </row>
    <row r="1178" spans="1:105" x14ac:dyDescent="0.25">
      <c r="A1178">
        <v>1177</v>
      </c>
      <c r="B1178" t="s">
        <v>3</v>
      </c>
      <c r="C1178" t="s">
        <v>1286</v>
      </c>
      <c r="D1178">
        <v>1118.21</v>
      </c>
      <c r="E1178">
        <v>2017</v>
      </c>
      <c r="F1178">
        <v>1118.21</v>
      </c>
      <c r="G1178">
        <v>1118.21</v>
      </c>
      <c r="H1178" s="3">
        <f t="shared" si="738"/>
        <v>0</v>
      </c>
      <c r="I1178">
        <v>56204</v>
      </c>
      <c r="J1178" t="s">
        <v>2735</v>
      </c>
      <c r="K1178" t="s">
        <v>2738</v>
      </c>
      <c r="L1178">
        <v>32011</v>
      </c>
      <c r="M1178" t="s">
        <v>3604</v>
      </c>
      <c r="N1178" t="s">
        <v>4759</v>
      </c>
      <c r="O1178">
        <v>-81.759259365309205</v>
      </c>
      <c r="P1178">
        <v>30.6308860313998</v>
      </c>
      <c r="Q1178" t="s">
        <v>5618</v>
      </c>
      <c r="R1178">
        <v>2</v>
      </c>
      <c r="S1178" t="s">
        <v>6535</v>
      </c>
      <c r="T1178">
        <v>1006</v>
      </c>
      <c r="U1178" t="s">
        <v>6578</v>
      </c>
      <c r="V1178">
        <v>2017</v>
      </c>
      <c r="W1178">
        <v>66344</v>
      </c>
      <c r="X1178">
        <v>2017</v>
      </c>
      <c r="Y1178">
        <v>66344</v>
      </c>
      <c r="Z1178">
        <v>1004.36</v>
      </c>
      <c r="AA1178" s="3">
        <f t="shared" si="739"/>
        <v>0.89818549288595162</v>
      </c>
      <c r="AB1178" t="s">
        <v>6616</v>
      </c>
      <c r="AC1178" t="s">
        <v>6616</v>
      </c>
      <c r="AD1178" t="s">
        <v>6616</v>
      </c>
      <c r="AE1178" t="s">
        <v>6616</v>
      </c>
      <c r="AF1178" t="s">
        <v>6616</v>
      </c>
      <c r="AG1178" t="s">
        <v>6616</v>
      </c>
      <c r="AH1178" t="s">
        <v>6616</v>
      </c>
      <c r="AI1178" t="s">
        <v>6618</v>
      </c>
      <c r="AJ1178" t="s">
        <v>6618</v>
      </c>
      <c r="AK1178" t="s">
        <v>6618</v>
      </c>
      <c r="AL1178" t="s">
        <v>6618</v>
      </c>
      <c r="AM1178" t="s">
        <v>6618</v>
      </c>
      <c r="AN1178" t="s">
        <v>6618</v>
      </c>
      <c r="AO1178" t="s">
        <v>6618</v>
      </c>
      <c r="AP1178" s="3" t="str">
        <f t="shared" si="740"/>
        <v>No</v>
      </c>
      <c r="AQ1178" s="3" t="str">
        <f t="shared" si="741"/>
        <v>No</v>
      </c>
      <c r="AR1178" s="3" t="str">
        <f t="shared" si="742"/>
        <v>No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 t="s">
        <v>6634</v>
      </c>
      <c r="AZ1178" t="s">
        <v>6637</v>
      </c>
      <c r="BA1178">
        <v>0</v>
      </c>
      <c r="BB1178" t="s">
        <v>6616</v>
      </c>
      <c r="BC1178" t="s">
        <v>6617</v>
      </c>
      <c r="BD1178" s="4" t="str">
        <f t="shared" si="743"/>
        <v>No</v>
      </c>
      <c r="BE1178" t="s">
        <v>6640</v>
      </c>
      <c r="BF1178" s="3" t="str">
        <f t="shared" si="744"/>
        <v>No</v>
      </c>
      <c r="BG1178" t="s">
        <v>6645</v>
      </c>
      <c r="BH1178" s="3" t="str">
        <f t="shared" si="745"/>
        <v>56204 COLBY DR</v>
      </c>
      <c r="BI1178" s="3" t="str">
        <f t="shared" si="746"/>
        <v>Callahan</v>
      </c>
      <c r="BJ1178" s="3" t="str">
        <f t="shared" si="747"/>
        <v>Florida</v>
      </c>
      <c r="BK1178" s="3">
        <f t="shared" si="748"/>
        <v>32011</v>
      </c>
      <c r="BL1178" s="3" t="str">
        <f t="shared" si="749"/>
        <v>56204 COLBY DR CALLAHAN FL 32011</v>
      </c>
      <c r="BM1178" s="3" t="str">
        <f t="shared" si="750"/>
        <v/>
      </c>
      <c r="BN1178" s="3" t="str">
        <f t="shared" si="751"/>
        <v>Pass</v>
      </c>
      <c r="BO1178" s="3" t="str">
        <f t="shared" si="752"/>
        <v>Yes</v>
      </c>
      <c r="BP1178" s="3" t="str">
        <f t="shared" si="753"/>
        <v>FV&lt;$10K</v>
      </c>
      <c r="BQ1178" t="s">
        <v>6650</v>
      </c>
      <c r="BR1178" s="3" t="str">
        <f t="shared" si="754"/>
        <v>No, &lt; $20K Lien</v>
      </c>
      <c r="BS1178" s="3" t="str">
        <f t="shared" si="755"/>
        <v>No, Lien &lt; $20K</v>
      </c>
      <c r="BT1178" t="s">
        <v>6650</v>
      </c>
      <c r="BU1178" s="3" t="str">
        <f t="shared" si="756"/>
        <v>No</v>
      </c>
      <c r="BV1178" s="3" t="str">
        <f t="shared" si="757"/>
        <v>No</v>
      </c>
      <c r="BW1178" s="3">
        <f t="shared" si="758"/>
        <v>0</v>
      </c>
      <c r="BX1178" s="3" t="str">
        <f t="shared" si="759"/>
        <v>No</v>
      </c>
      <c r="BY1178" s="3">
        <f t="shared" si="760"/>
        <v>66344</v>
      </c>
      <c r="BZ1178">
        <v>1</v>
      </c>
      <c r="CA1178" s="3">
        <f t="shared" si="761"/>
        <v>66344</v>
      </c>
      <c r="CC1178" s="3">
        <f t="shared" si="762"/>
        <v>0</v>
      </c>
      <c r="CD1178" s="3">
        <f t="shared" si="763"/>
        <v>0</v>
      </c>
      <c r="CE1178" s="3" t="str">
        <f t="shared" si="764"/>
        <v/>
      </c>
      <c r="CF1178" s="3" t="e">
        <f>HLOOKUP(CE1178,'Valuation Data'!$D$2:$K$5,4,FALSE)</f>
        <v>#N/A</v>
      </c>
      <c r="CG1178" s="3">
        <f t="shared" si="765"/>
        <v>66344</v>
      </c>
      <c r="CH1178" s="3" t="str">
        <f t="shared" si="766"/>
        <v>No</v>
      </c>
      <c r="CI1178" s="3" t="str">
        <f>VLOOKUP(R1178,'Use Codes &amp; County Type'!A:D,4,FALSE)</f>
        <v>R</v>
      </c>
      <c r="CJ1178" s="3" t="str">
        <f t="shared" si="767"/>
        <v>No</v>
      </c>
      <c r="CK1178" s="3" t="str">
        <f t="shared" si="768"/>
        <v>No</v>
      </c>
      <c r="CL1178" s="3">
        <f t="shared" si="769"/>
        <v>0.35</v>
      </c>
      <c r="CM1178" s="3">
        <f t="shared" si="770"/>
        <v>23220.399999999998</v>
      </c>
      <c r="CN1178" s="3">
        <f t="shared" si="771"/>
        <v>4472.84</v>
      </c>
      <c r="CO1178" s="3">
        <f t="shared" si="772"/>
        <v>18747.559999999998</v>
      </c>
      <c r="CP1178" s="3">
        <f t="shared" si="773"/>
        <v>6.7418907512359821E-2</v>
      </c>
      <c r="CR1178" s="3" t="str">
        <f t="shared" si="774"/>
        <v>No</v>
      </c>
      <c r="CV1178" s="3" t="str">
        <f t="shared" si="775"/>
        <v>*Bid</v>
      </c>
      <c r="CW1178" s="3">
        <f t="shared" si="776"/>
        <v>1177</v>
      </c>
      <c r="CX1178" s="3">
        <f t="shared" si="777"/>
        <v>1118.21</v>
      </c>
      <c r="CY1178" s="3" t="str">
        <f t="shared" si="778"/>
        <v>Ok</v>
      </c>
      <c r="CZ1178">
        <v>0</v>
      </c>
      <c r="DA1178">
        <v>0</v>
      </c>
    </row>
    <row r="1179" spans="1:105" x14ac:dyDescent="0.25">
      <c r="A1179">
        <v>1178</v>
      </c>
      <c r="B1179" t="s">
        <v>3</v>
      </c>
      <c r="C1179" t="s">
        <v>1287</v>
      </c>
      <c r="D1179">
        <v>992.88</v>
      </c>
      <c r="E1179">
        <v>2017</v>
      </c>
      <c r="F1179">
        <v>992.88</v>
      </c>
      <c r="G1179">
        <v>992.88</v>
      </c>
      <c r="H1179" s="3">
        <f t="shared" si="738"/>
        <v>0</v>
      </c>
      <c r="I1179">
        <v>56234</v>
      </c>
      <c r="J1179" t="s">
        <v>2735</v>
      </c>
      <c r="K1179" t="s">
        <v>2738</v>
      </c>
      <c r="L1179">
        <v>32011</v>
      </c>
      <c r="M1179" t="s">
        <v>3605</v>
      </c>
      <c r="N1179" t="s">
        <v>4759</v>
      </c>
      <c r="O1179">
        <v>-81.759402045130201</v>
      </c>
      <c r="P1179">
        <v>30.631646724134701</v>
      </c>
      <c r="Q1179" t="s">
        <v>5619</v>
      </c>
      <c r="R1179">
        <v>2</v>
      </c>
      <c r="S1179" t="s">
        <v>6535</v>
      </c>
      <c r="T1179">
        <v>1006</v>
      </c>
      <c r="U1179" t="s">
        <v>6578</v>
      </c>
      <c r="V1179">
        <v>2017</v>
      </c>
      <c r="W1179">
        <v>97792</v>
      </c>
      <c r="X1179">
        <v>2017</v>
      </c>
      <c r="Y1179">
        <v>99141</v>
      </c>
      <c r="Z1179">
        <v>888.47</v>
      </c>
      <c r="AA1179" s="3">
        <f t="shared" si="739"/>
        <v>0.89484126984126988</v>
      </c>
      <c r="AB1179" t="s">
        <v>6616</v>
      </c>
      <c r="AI1179" t="s">
        <v>6618</v>
      </c>
      <c r="AJ1179" t="s">
        <v>6618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 s="3" t="str">
        <f t="shared" si="740"/>
        <v>No</v>
      </c>
      <c r="AQ1179" s="3" t="str">
        <f t="shared" si="741"/>
        <v>No</v>
      </c>
      <c r="AR1179" s="3" t="str">
        <f t="shared" si="742"/>
        <v>No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 t="s">
        <v>6634</v>
      </c>
      <c r="AZ1179">
        <v>0</v>
      </c>
      <c r="BA1179">
        <v>1</v>
      </c>
      <c r="BB1179" t="s">
        <v>6617</v>
      </c>
      <c r="BC1179" t="s">
        <v>6616</v>
      </c>
      <c r="BD1179" s="4" t="str">
        <f t="shared" si="743"/>
        <v>No</v>
      </c>
      <c r="BE1179" t="s">
        <v>6640</v>
      </c>
      <c r="BF1179" s="3" t="str">
        <f t="shared" si="744"/>
        <v>No</v>
      </c>
      <c r="BG1179" t="s">
        <v>6645</v>
      </c>
      <c r="BH1179" s="3" t="str">
        <f t="shared" si="745"/>
        <v>56234 COLBY DR</v>
      </c>
      <c r="BI1179" s="3" t="str">
        <f t="shared" si="746"/>
        <v>Callahan</v>
      </c>
      <c r="BJ1179" s="3" t="str">
        <f t="shared" si="747"/>
        <v>Florida</v>
      </c>
      <c r="BK1179" s="3">
        <f t="shared" si="748"/>
        <v>32011</v>
      </c>
      <c r="BL1179" s="3" t="str">
        <f t="shared" si="749"/>
        <v>56234 COLBY DR CALLAHAN FL 32011</v>
      </c>
      <c r="BM1179" s="3" t="str">
        <f t="shared" si="750"/>
        <v/>
      </c>
      <c r="BN1179" s="3" t="str">
        <f t="shared" si="751"/>
        <v>Pass</v>
      </c>
      <c r="BO1179" s="3" t="str">
        <f t="shared" si="752"/>
        <v>No</v>
      </c>
      <c r="BP1179" s="3" t="str">
        <f t="shared" si="753"/>
        <v>FV&lt;$10K</v>
      </c>
      <c r="BQ1179" t="s">
        <v>6650</v>
      </c>
      <c r="BR1179" s="3" t="str">
        <f t="shared" si="754"/>
        <v>No, &lt; $20K Lien</v>
      </c>
      <c r="BS1179" s="3" t="str">
        <f t="shared" si="755"/>
        <v>No, Lien &lt; $20K</v>
      </c>
      <c r="BT1179" t="s">
        <v>6650</v>
      </c>
      <c r="BU1179" s="3" t="str">
        <f t="shared" si="756"/>
        <v>No</v>
      </c>
      <c r="BV1179" s="3" t="str">
        <f t="shared" si="757"/>
        <v>No</v>
      </c>
      <c r="BW1179" s="3">
        <f t="shared" si="758"/>
        <v>1</v>
      </c>
      <c r="BX1179" s="3" t="str">
        <f t="shared" si="759"/>
        <v>No</v>
      </c>
      <c r="BY1179" s="3">
        <f t="shared" si="760"/>
        <v>97792</v>
      </c>
      <c r="BZ1179">
        <v>1</v>
      </c>
      <c r="CA1179" s="3">
        <f t="shared" si="761"/>
        <v>97792</v>
      </c>
      <c r="CC1179" s="3">
        <f t="shared" si="762"/>
        <v>0</v>
      </c>
      <c r="CD1179" s="3">
        <f t="shared" si="763"/>
        <v>0</v>
      </c>
      <c r="CE1179" s="3" t="str">
        <f t="shared" si="764"/>
        <v/>
      </c>
      <c r="CF1179" s="3" t="e">
        <f>HLOOKUP(CE1179,'Valuation Data'!$D$2:$K$5,4,FALSE)</f>
        <v>#N/A</v>
      </c>
      <c r="CG1179" s="3">
        <f t="shared" si="765"/>
        <v>97792</v>
      </c>
      <c r="CH1179" s="3" t="str">
        <f t="shared" si="766"/>
        <v>No</v>
      </c>
      <c r="CI1179" s="3" t="str">
        <f>VLOOKUP(R1179,'Use Codes &amp; County Type'!A:D,4,FALSE)</f>
        <v>R</v>
      </c>
      <c r="CJ1179" s="3" t="str">
        <f t="shared" si="767"/>
        <v>No</v>
      </c>
      <c r="CK1179" s="3" t="str">
        <f t="shared" si="768"/>
        <v>Yes</v>
      </c>
      <c r="CL1179" s="3">
        <f t="shared" si="769"/>
        <v>0.67</v>
      </c>
      <c r="CM1179" s="3">
        <f t="shared" si="770"/>
        <v>65520.640000000007</v>
      </c>
      <c r="CN1179" s="3">
        <f t="shared" si="771"/>
        <v>4964.3999999999996</v>
      </c>
      <c r="CO1179" s="3">
        <f t="shared" si="772"/>
        <v>60556.240000000005</v>
      </c>
      <c r="CP1179" s="3">
        <f t="shared" si="773"/>
        <v>5.0764888743455493E-2</v>
      </c>
      <c r="CR1179" s="3" t="str">
        <f t="shared" si="774"/>
        <v>No</v>
      </c>
      <c r="CV1179" s="3" t="str">
        <f t="shared" si="775"/>
        <v>*Bid</v>
      </c>
      <c r="CW1179" s="3">
        <f t="shared" si="776"/>
        <v>1178</v>
      </c>
      <c r="CX1179" s="3">
        <f t="shared" si="777"/>
        <v>992.88</v>
      </c>
      <c r="CY1179" s="3" t="str">
        <f t="shared" si="778"/>
        <v>Ok</v>
      </c>
      <c r="CZ1179">
        <v>0</v>
      </c>
      <c r="DA1179">
        <v>0</v>
      </c>
    </row>
    <row r="1180" spans="1:105" x14ac:dyDescent="0.25">
      <c r="A1180">
        <v>1179</v>
      </c>
      <c r="B1180" t="s">
        <v>3</v>
      </c>
      <c r="C1180" t="s">
        <v>1288</v>
      </c>
      <c r="D1180">
        <v>1063.1500000000001</v>
      </c>
      <c r="E1180">
        <v>2017</v>
      </c>
      <c r="F1180">
        <v>1063.1500000000001</v>
      </c>
      <c r="G1180">
        <v>1063.1500000000001</v>
      </c>
      <c r="H1180" s="3">
        <f t="shared" si="738"/>
        <v>0</v>
      </c>
      <c r="I1180">
        <v>4891</v>
      </c>
      <c r="J1180" t="s">
        <v>2730</v>
      </c>
      <c r="K1180" t="s">
        <v>2738</v>
      </c>
      <c r="L1180">
        <v>32046</v>
      </c>
      <c r="M1180" t="s">
        <v>3606</v>
      </c>
      <c r="N1180" t="s">
        <v>4753</v>
      </c>
      <c r="O1180">
        <v>-81.848039993070799</v>
      </c>
      <c r="P1180">
        <v>30.764328997885102</v>
      </c>
      <c r="Q1180" t="s">
        <v>5620</v>
      </c>
      <c r="R1180">
        <v>1</v>
      </c>
      <c r="S1180" t="s">
        <v>6539</v>
      </c>
      <c r="T1180">
        <v>1001</v>
      </c>
      <c r="U1180" t="s">
        <v>6582</v>
      </c>
      <c r="V1180">
        <v>2017</v>
      </c>
      <c r="W1180">
        <v>87980</v>
      </c>
      <c r="X1180">
        <v>2017</v>
      </c>
      <c r="Y1180">
        <v>98181</v>
      </c>
      <c r="Z1180">
        <v>953.45</v>
      </c>
      <c r="AA1180" s="3">
        <f t="shared" si="739"/>
        <v>0.89681606546583259</v>
      </c>
      <c r="AB1180" t="s">
        <v>6616</v>
      </c>
      <c r="AC1180" t="s">
        <v>6616</v>
      </c>
      <c r="AD1180" t="s">
        <v>6616</v>
      </c>
      <c r="AE1180" t="s">
        <v>6616</v>
      </c>
      <c r="AI1180" t="s">
        <v>6618</v>
      </c>
      <c r="AJ1180" t="s">
        <v>6618</v>
      </c>
      <c r="AK1180" t="s">
        <v>6618</v>
      </c>
      <c r="AL1180" t="s">
        <v>6618</v>
      </c>
      <c r="AM1180" t="s">
        <v>6618</v>
      </c>
      <c r="AN1180" t="s">
        <v>6618</v>
      </c>
      <c r="AO1180" t="s">
        <v>6618</v>
      </c>
      <c r="AP1180" s="3" t="str">
        <f t="shared" si="740"/>
        <v>No</v>
      </c>
      <c r="AQ1180" s="3" t="str">
        <f t="shared" si="741"/>
        <v>No</v>
      </c>
      <c r="AR1180" s="3" t="str">
        <f t="shared" si="742"/>
        <v>No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 t="s">
        <v>6634</v>
      </c>
      <c r="AZ1180" t="s">
        <v>6637</v>
      </c>
      <c r="BA1180">
        <v>0</v>
      </c>
      <c r="BB1180" t="s">
        <v>6617</v>
      </c>
      <c r="BC1180" t="s">
        <v>6616</v>
      </c>
      <c r="BD1180" s="4" t="str">
        <f t="shared" si="743"/>
        <v>No</v>
      </c>
      <c r="BE1180" t="s">
        <v>6640</v>
      </c>
      <c r="BF1180" s="3" t="str">
        <f t="shared" si="744"/>
        <v>No</v>
      </c>
      <c r="BG1180" t="s">
        <v>6645</v>
      </c>
      <c r="BH1180" s="3" t="str">
        <f t="shared" si="745"/>
        <v>4891 WHITAKER RD</v>
      </c>
      <c r="BI1180" s="3" t="str">
        <f t="shared" si="746"/>
        <v>Hilliard</v>
      </c>
      <c r="BJ1180" s="3" t="str">
        <f t="shared" si="747"/>
        <v>Florida</v>
      </c>
      <c r="BK1180" s="3">
        <f t="shared" si="748"/>
        <v>32046</v>
      </c>
      <c r="BL1180" s="3" t="str">
        <f t="shared" si="749"/>
        <v>4891 WHITAKER RD HILLIARD FL 32046</v>
      </c>
      <c r="BM1180" s="3" t="str">
        <f t="shared" si="750"/>
        <v/>
      </c>
      <c r="BN1180" s="3" t="str">
        <f t="shared" si="751"/>
        <v>Pass</v>
      </c>
      <c r="BO1180" s="3" t="str">
        <f t="shared" si="752"/>
        <v>No</v>
      </c>
      <c r="BP1180" s="3" t="str">
        <f t="shared" si="753"/>
        <v>FV&lt;$10K</v>
      </c>
      <c r="BQ1180" t="s">
        <v>6650</v>
      </c>
      <c r="BR1180" s="3" t="str">
        <f t="shared" si="754"/>
        <v>No, &lt; $20K Lien</v>
      </c>
      <c r="BS1180" s="3" t="str">
        <f t="shared" si="755"/>
        <v>No, Lien &lt; $20K</v>
      </c>
      <c r="BT1180" t="s">
        <v>6650</v>
      </c>
      <c r="BU1180" s="3" t="str">
        <f t="shared" si="756"/>
        <v>No</v>
      </c>
      <c r="BV1180" s="3" t="str">
        <f t="shared" si="757"/>
        <v>No</v>
      </c>
      <c r="BW1180" s="3">
        <f t="shared" si="758"/>
        <v>0</v>
      </c>
      <c r="BX1180" s="3" t="str">
        <f t="shared" si="759"/>
        <v>No</v>
      </c>
      <c r="BY1180" s="3">
        <f t="shared" si="760"/>
        <v>87980</v>
      </c>
      <c r="BZ1180">
        <v>1</v>
      </c>
      <c r="CA1180" s="3">
        <f t="shared" si="761"/>
        <v>87980</v>
      </c>
      <c r="CC1180" s="3">
        <f t="shared" si="762"/>
        <v>0</v>
      </c>
      <c r="CD1180" s="3">
        <f t="shared" si="763"/>
        <v>0</v>
      </c>
      <c r="CE1180" s="3" t="str">
        <f t="shared" si="764"/>
        <v/>
      </c>
      <c r="CF1180" s="3" t="e">
        <f>HLOOKUP(CE1180,'Valuation Data'!$D$2:$K$5,4,FALSE)</f>
        <v>#N/A</v>
      </c>
      <c r="CG1180" s="3">
        <f t="shared" si="765"/>
        <v>87980</v>
      </c>
      <c r="CH1180" s="3" t="str">
        <f t="shared" si="766"/>
        <v>No</v>
      </c>
      <c r="CI1180" s="3" t="str">
        <f>VLOOKUP(R1180,'Use Codes &amp; County Type'!A:D,4,FALSE)</f>
        <v>S</v>
      </c>
      <c r="CJ1180" s="3" t="str">
        <f t="shared" si="767"/>
        <v>No</v>
      </c>
      <c r="CK1180" s="3" t="str">
        <f t="shared" si="768"/>
        <v>Yes</v>
      </c>
      <c r="CL1180" s="3">
        <f t="shared" si="769"/>
        <v>0.67</v>
      </c>
      <c r="CM1180" s="3">
        <f t="shared" si="770"/>
        <v>58946.600000000006</v>
      </c>
      <c r="CN1180" s="3">
        <f t="shared" si="771"/>
        <v>4252.6000000000004</v>
      </c>
      <c r="CO1180" s="3">
        <f t="shared" si="772"/>
        <v>54694.000000000007</v>
      </c>
      <c r="CP1180" s="3">
        <f t="shared" si="773"/>
        <v>4.8335985451238919E-2</v>
      </c>
      <c r="CR1180" s="3" t="str">
        <f t="shared" si="774"/>
        <v>No</v>
      </c>
      <c r="CV1180" s="3" t="str">
        <f t="shared" si="775"/>
        <v>*Bid</v>
      </c>
      <c r="CW1180" s="3">
        <f t="shared" si="776"/>
        <v>1179</v>
      </c>
      <c r="CX1180" s="3">
        <f t="shared" si="777"/>
        <v>1063.1500000000001</v>
      </c>
      <c r="CY1180" s="3" t="str">
        <f t="shared" si="778"/>
        <v>Ok</v>
      </c>
      <c r="CZ1180">
        <v>0</v>
      </c>
      <c r="DA1180">
        <v>0</v>
      </c>
    </row>
    <row r="1181" spans="1:105" x14ac:dyDescent="0.25">
      <c r="A1181">
        <v>1180</v>
      </c>
      <c r="B1181" t="s">
        <v>3</v>
      </c>
      <c r="C1181" t="s">
        <v>1289</v>
      </c>
      <c r="D1181">
        <v>970.61</v>
      </c>
      <c r="E1181">
        <v>2017</v>
      </c>
      <c r="F1181">
        <v>970.61</v>
      </c>
      <c r="G1181">
        <v>970.61</v>
      </c>
      <c r="H1181" s="3">
        <f t="shared" si="738"/>
        <v>0</v>
      </c>
      <c r="I1181">
        <v>48050</v>
      </c>
      <c r="J1181" t="s">
        <v>2730</v>
      </c>
      <c r="K1181" t="s">
        <v>2738</v>
      </c>
      <c r="L1181">
        <v>32046</v>
      </c>
      <c r="M1181" t="s">
        <v>3607</v>
      </c>
      <c r="N1181" t="s">
        <v>4753</v>
      </c>
      <c r="O1181">
        <v>-81.848986540622604</v>
      </c>
      <c r="P1181">
        <v>30.763383414037801</v>
      </c>
      <c r="Q1181" t="s">
        <v>5621</v>
      </c>
      <c r="R1181">
        <v>2</v>
      </c>
      <c r="S1181" t="s">
        <v>6535</v>
      </c>
      <c r="T1181">
        <v>1006</v>
      </c>
      <c r="U1181" t="s">
        <v>6578</v>
      </c>
      <c r="V1181">
        <v>2017</v>
      </c>
      <c r="W1181">
        <v>55391</v>
      </c>
      <c r="X1181">
        <v>2017</v>
      </c>
      <c r="Y1181">
        <v>59835</v>
      </c>
      <c r="Z1181">
        <v>867.87</v>
      </c>
      <c r="AA1181" s="3">
        <f t="shared" si="739"/>
        <v>0.89414904029424791</v>
      </c>
      <c r="AB1181" t="s">
        <v>6616</v>
      </c>
      <c r="AC1181" t="s">
        <v>6616</v>
      </c>
      <c r="AD1181" t="s">
        <v>6616</v>
      </c>
      <c r="AE1181" t="s">
        <v>6616</v>
      </c>
      <c r="AF1181" t="s">
        <v>6616</v>
      </c>
      <c r="AG1181" t="s">
        <v>6616</v>
      </c>
      <c r="AH1181" t="s">
        <v>6616</v>
      </c>
      <c r="AI1181" t="s">
        <v>6618</v>
      </c>
      <c r="AJ1181" t="s">
        <v>6618</v>
      </c>
      <c r="AK1181" t="s">
        <v>6618</v>
      </c>
      <c r="AL1181" t="s">
        <v>6618</v>
      </c>
      <c r="AM1181" t="s">
        <v>6618</v>
      </c>
      <c r="AN1181" t="s">
        <v>6618</v>
      </c>
      <c r="AO1181" t="s">
        <v>6618</v>
      </c>
      <c r="AP1181" s="3" t="str">
        <f t="shared" si="740"/>
        <v>No</v>
      </c>
      <c r="AQ1181" s="3" t="str">
        <f t="shared" si="741"/>
        <v>No</v>
      </c>
      <c r="AR1181" s="3" t="str">
        <f t="shared" si="742"/>
        <v>No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 t="s">
        <v>6634</v>
      </c>
      <c r="AZ1181" t="s">
        <v>6637</v>
      </c>
      <c r="BA1181">
        <v>1</v>
      </c>
      <c r="BB1181" t="s">
        <v>6616</v>
      </c>
      <c r="BC1181" t="s">
        <v>6616</v>
      </c>
      <c r="BD1181" s="4" t="str">
        <f t="shared" si="743"/>
        <v>No</v>
      </c>
      <c r="BE1181" t="s">
        <v>6640</v>
      </c>
      <c r="BF1181" s="3" t="str">
        <f t="shared" si="744"/>
        <v>No</v>
      </c>
      <c r="BG1181" t="s">
        <v>6645</v>
      </c>
      <c r="BH1181" s="3" t="str">
        <f t="shared" si="745"/>
        <v>48050 ROBINS NEST WAY</v>
      </c>
      <c r="BI1181" s="3" t="str">
        <f t="shared" si="746"/>
        <v>Hilliard</v>
      </c>
      <c r="BJ1181" s="3" t="str">
        <f t="shared" si="747"/>
        <v>Florida</v>
      </c>
      <c r="BK1181" s="3">
        <f t="shared" si="748"/>
        <v>32046</v>
      </c>
      <c r="BL1181" s="3" t="str">
        <f t="shared" si="749"/>
        <v>48050 ROBINS NEST WAY HILLIARD FL 32046</v>
      </c>
      <c r="BM1181" s="3" t="str">
        <f t="shared" si="750"/>
        <v/>
      </c>
      <c r="BN1181" s="3" t="str">
        <f t="shared" si="751"/>
        <v>Pass</v>
      </c>
      <c r="BO1181" s="3" t="str">
        <f t="shared" si="752"/>
        <v>No</v>
      </c>
      <c r="BP1181" s="3" t="str">
        <f t="shared" si="753"/>
        <v>FV&lt;$10K</v>
      </c>
      <c r="BQ1181" t="s">
        <v>6650</v>
      </c>
      <c r="BR1181" s="3" t="str">
        <f t="shared" si="754"/>
        <v>No, &lt; $20K Lien</v>
      </c>
      <c r="BS1181" s="3" t="str">
        <f t="shared" si="755"/>
        <v>No, Lien &lt; $20K</v>
      </c>
      <c r="BT1181" t="s">
        <v>6650</v>
      </c>
      <c r="BU1181" s="3" t="str">
        <f t="shared" si="756"/>
        <v>No</v>
      </c>
      <c r="BV1181" s="3" t="str">
        <f t="shared" si="757"/>
        <v>No</v>
      </c>
      <c r="BW1181" s="3">
        <f t="shared" si="758"/>
        <v>1</v>
      </c>
      <c r="BX1181" s="3" t="str">
        <f t="shared" si="759"/>
        <v>No</v>
      </c>
      <c r="BY1181" s="3">
        <f t="shared" si="760"/>
        <v>55391</v>
      </c>
      <c r="BZ1181">
        <v>1</v>
      </c>
      <c r="CA1181" s="3">
        <f t="shared" si="761"/>
        <v>55391</v>
      </c>
      <c r="CC1181" s="3">
        <f t="shared" si="762"/>
        <v>0</v>
      </c>
      <c r="CD1181" s="3">
        <f t="shared" si="763"/>
        <v>0</v>
      </c>
      <c r="CE1181" s="3" t="str">
        <f t="shared" si="764"/>
        <v/>
      </c>
      <c r="CF1181" s="3" t="e">
        <f>HLOOKUP(CE1181,'Valuation Data'!$D$2:$K$5,4,FALSE)</f>
        <v>#N/A</v>
      </c>
      <c r="CG1181" s="3">
        <f t="shared" si="765"/>
        <v>55391</v>
      </c>
      <c r="CH1181" s="3" t="str">
        <f t="shared" si="766"/>
        <v>No</v>
      </c>
      <c r="CI1181" s="3" t="str">
        <f>VLOOKUP(R1181,'Use Codes &amp; County Type'!A:D,4,FALSE)</f>
        <v>R</v>
      </c>
      <c r="CJ1181" s="3" t="str">
        <f t="shared" si="767"/>
        <v>No</v>
      </c>
      <c r="CK1181" s="3" t="str">
        <f t="shared" si="768"/>
        <v>No</v>
      </c>
      <c r="CL1181" s="3">
        <f t="shared" si="769"/>
        <v>0.35</v>
      </c>
      <c r="CM1181" s="3">
        <f t="shared" si="770"/>
        <v>19386.849999999999</v>
      </c>
      <c r="CN1181" s="3">
        <f t="shared" si="771"/>
        <v>4853.05</v>
      </c>
      <c r="CO1181" s="3">
        <f t="shared" si="772"/>
        <v>14533.8</v>
      </c>
      <c r="CP1181" s="3">
        <f t="shared" si="773"/>
        <v>8.7614413893953899E-2</v>
      </c>
      <c r="CR1181" s="3" t="str">
        <f t="shared" si="774"/>
        <v>No</v>
      </c>
      <c r="CV1181" s="3" t="str">
        <f t="shared" si="775"/>
        <v>*Bid</v>
      </c>
      <c r="CW1181" s="3">
        <f t="shared" si="776"/>
        <v>1180</v>
      </c>
      <c r="CX1181" s="3">
        <f t="shared" si="777"/>
        <v>970.61</v>
      </c>
      <c r="CY1181" s="3" t="str">
        <f t="shared" si="778"/>
        <v>Ok</v>
      </c>
      <c r="CZ1181">
        <v>0</v>
      </c>
      <c r="DA1181">
        <v>0</v>
      </c>
    </row>
    <row r="1182" spans="1:105" x14ac:dyDescent="0.25">
      <c r="A1182">
        <v>1181</v>
      </c>
      <c r="B1182" t="s">
        <v>3</v>
      </c>
      <c r="C1182" t="s">
        <v>1290</v>
      </c>
      <c r="D1182">
        <v>564.6</v>
      </c>
      <c r="E1182">
        <v>2017</v>
      </c>
      <c r="F1182">
        <v>564.6</v>
      </c>
      <c r="G1182">
        <v>564.6</v>
      </c>
      <c r="H1182" s="3">
        <f t="shared" si="738"/>
        <v>0</v>
      </c>
      <c r="I1182">
        <v>376175</v>
      </c>
      <c r="J1182" t="s">
        <v>2730</v>
      </c>
      <c r="K1182" t="s">
        <v>2738</v>
      </c>
      <c r="L1182">
        <v>32046</v>
      </c>
      <c r="M1182" t="s">
        <v>3608</v>
      </c>
      <c r="N1182" t="s">
        <v>4753</v>
      </c>
      <c r="O1182">
        <v>-81.850183632531696</v>
      </c>
      <c r="P1182">
        <v>30.761008502176299</v>
      </c>
      <c r="Q1182" t="s">
        <v>5622</v>
      </c>
      <c r="R1182">
        <v>2</v>
      </c>
      <c r="S1182" t="s">
        <v>6535</v>
      </c>
      <c r="T1182">
        <v>1006</v>
      </c>
      <c r="U1182" t="s">
        <v>6578</v>
      </c>
      <c r="V1182">
        <v>2017</v>
      </c>
      <c r="W1182">
        <v>57530</v>
      </c>
      <c r="X1182">
        <v>2017</v>
      </c>
      <c r="Y1182">
        <v>58307</v>
      </c>
      <c r="Z1182">
        <v>492.47</v>
      </c>
      <c r="AA1182" s="3">
        <f t="shared" si="739"/>
        <v>0.87224583776124687</v>
      </c>
      <c r="AB1182" t="s">
        <v>6616</v>
      </c>
      <c r="AC1182" t="s">
        <v>6616</v>
      </c>
      <c r="AD1182" t="s">
        <v>6616</v>
      </c>
      <c r="AE1182" t="s">
        <v>6616</v>
      </c>
      <c r="AF1182" t="s">
        <v>6616</v>
      </c>
      <c r="AI1182" t="s">
        <v>6618</v>
      </c>
      <c r="AJ1182" t="s">
        <v>6618</v>
      </c>
      <c r="AK1182" t="s">
        <v>6618</v>
      </c>
      <c r="AL1182" t="s">
        <v>6618</v>
      </c>
      <c r="AM1182" t="s">
        <v>6618</v>
      </c>
      <c r="AN1182" t="s">
        <v>6618</v>
      </c>
      <c r="AO1182" t="s">
        <v>6618</v>
      </c>
      <c r="AP1182" s="3" t="str">
        <f t="shared" si="740"/>
        <v>No</v>
      </c>
      <c r="AQ1182" s="3" t="str">
        <f t="shared" si="741"/>
        <v>No</v>
      </c>
      <c r="AR1182" s="3" t="str">
        <f t="shared" si="742"/>
        <v>No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 t="s">
        <v>6634</v>
      </c>
      <c r="AZ1182" t="s">
        <v>6638</v>
      </c>
      <c r="BA1182">
        <v>1</v>
      </c>
      <c r="BB1182" t="s">
        <v>6617</v>
      </c>
      <c r="BC1182" t="s">
        <v>6616</v>
      </c>
      <c r="BD1182" s="4" t="str">
        <f t="shared" si="743"/>
        <v>No</v>
      </c>
      <c r="BE1182" t="s">
        <v>6640</v>
      </c>
      <c r="BF1182" s="3" t="str">
        <f t="shared" si="744"/>
        <v>No</v>
      </c>
      <c r="BG1182" t="s">
        <v>6645</v>
      </c>
      <c r="BH1182" s="3" t="str">
        <f t="shared" si="745"/>
        <v>376175 KINGS FERRY RD</v>
      </c>
      <c r="BI1182" s="3" t="str">
        <f t="shared" si="746"/>
        <v>Hilliard</v>
      </c>
      <c r="BJ1182" s="3" t="str">
        <f t="shared" si="747"/>
        <v>Florida</v>
      </c>
      <c r="BK1182" s="3">
        <f t="shared" si="748"/>
        <v>32046</v>
      </c>
      <c r="BL1182" s="3" t="str">
        <f t="shared" si="749"/>
        <v>376175 KINGS FERRY RD HILLIARD FL 32046</v>
      </c>
      <c r="BM1182" s="3" t="str">
        <f t="shared" si="750"/>
        <v/>
      </c>
      <c r="BN1182" s="3" t="str">
        <f t="shared" si="751"/>
        <v>Pass</v>
      </c>
      <c r="BO1182" s="3" t="str">
        <f t="shared" si="752"/>
        <v>No</v>
      </c>
      <c r="BP1182" s="3" t="str">
        <f t="shared" si="753"/>
        <v>FV&lt;$10K</v>
      </c>
      <c r="BQ1182" t="s">
        <v>6650</v>
      </c>
      <c r="BR1182" s="3" t="str">
        <f t="shared" si="754"/>
        <v>No, &lt; $20K Lien</v>
      </c>
      <c r="BS1182" s="3" t="str">
        <f t="shared" si="755"/>
        <v>No, Lien &lt; $20K</v>
      </c>
      <c r="BT1182" t="s">
        <v>6650</v>
      </c>
      <c r="BU1182" s="3" t="str">
        <f t="shared" si="756"/>
        <v>No</v>
      </c>
      <c r="BV1182" s="3" t="str">
        <f t="shared" si="757"/>
        <v>No</v>
      </c>
      <c r="BW1182" s="3">
        <f t="shared" si="758"/>
        <v>1</v>
      </c>
      <c r="BX1182" s="3" t="str">
        <f t="shared" si="759"/>
        <v>No</v>
      </c>
      <c r="BY1182" s="3">
        <f t="shared" si="760"/>
        <v>57530</v>
      </c>
      <c r="BZ1182">
        <v>1</v>
      </c>
      <c r="CA1182" s="3">
        <f t="shared" si="761"/>
        <v>57530</v>
      </c>
      <c r="CC1182" s="3">
        <f t="shared" si="762"/>
        <v>0</v>
      </c>
      <c r="CD1182" s="3">
        <f t="shared" si="763"/>
        <v>0</v>
      </c>
      <c r="CE1182" s="3" t="str">
        <f t="shared" si="764"/>
        <v/>
      </c>
      <c r="CF1182" s="3" t="e">
        <f>HLOOKUP(CE1182,'Valuation Data'!$D$2:$K$5,4,FALSE)</f>
        <v>#N/A</v>
      </c>
      <c r="CG1182" s="3">
        <f t="shared" si="765"/>
        <v>57530</v>
      </c>
      <c r="CH1182" s="3" t="str">
        <f t="shared" si="766"/>
        <v>No</v>
      </c>
      <c r="CI1182" s="3" t="str">
        <f>VLOOKUP(R1182,'Use Codes &amp; County Type'!A:D,4,FALSE)</f>
        <v>R</v>
      </c>
      <c r="CJ1182" s="3" t="str">
        <f t="shared" si="767"/>
        <v>No</v>
      </c>
      <c r="CK1182" s="3" t="str">
        <f t="shared" si="768"/>
        <v>Yes</v>
      </c>
      <c r="CL1182" s="3">
        <f t="shared" si="769"/>
        <v>0.67</v>
      </c>
      <c r="CM1182" s="3">
        <f t="shared" si="770"/>
        <v>38545.100000000006</v>
      </c>
      <c r="CN1182" s="3">
        <f t="shared" si="771"/>
        <v>2823</v>
      </c>
      <c r="CO1182" s="3">
        <f t="shared" si="772"/>
        <v>35722.100000000006</v>
      </c>
      <c r="CP1182" s="3">
        <f t="shared" si="773"/>
        <v>4.907005040848253E-2</v>
      </c>
      <c r="CR1182" s="3" t="str">
        <f t="shared" si="774"/>
        <v>No</v>
      </c>
      <c r="CV1182" s="3" t="str">
        <f t="shared" si="775"/>
        <v>*Bid</v>
      </c>
      <c r="CW1182" s="3">
        <f t="shared" si="776"/>
        <v>1181</v>
      </c>
      <c r="CX1182" s="3">
        <f t="shared" si="777"/>
        <v>564.6</v>
      </c>
      <c r="CY1182" s="3" t="str">
        <f t="shared" si="778"/>
        <v>Ok</v>
      </c>
      <c r="CZ1182">
        <v>0</v>
      </c>
      <c r="DA1182">
        <v>0</v>
      </c>
    </row>
    <row r="1183" spans="1:105" x14ac:dyDescent="0.25">
      <c r="A1183">
        <v>1182</v>
      </c>
      <c r="B1183" t="s">
        <v>3</v>
      </c>
      <c r="C1183" t="s">
        <v>1291</v>
      </c>
      <c r="D1183">
        <v>1087.5999999999999</v>
      </c>
      <c r="E1183">
        <v>2017</v>
      </c>
      <c r="F1183">
        <v>1087.5999999999999</v>
      </c>
      <c r="G1183">
        <v>1087.5999999999999</v>
      </c>
      <c r="H1183" s="3">
        <f t="shared" si="738"/>
        <v>0</v>
      </c>
      <c r="I1183">
        <v>48454</v>
      </c>
      <c r="J1183" t="s">
        <v>2730</v>
      </c>
      <c r="K1183" t="s">
        <v>2738</v>
      </c>
      <c r="L1183">
        <v>32046</v>
      </c>
      <c r="M1183" t="s">
        <v>3609</v>
      </c>
      <c r="N1183" t="s">
        <v>4753</v>
      </c>
      <c r="O1183">
        <v>-81.845172918964295</v>
      </c>
      <c r="P1183">
        <v>30.758263103752999</v>
      </c>
      <c r="Q1183" t="s">
        <v>5623</v>
      </c>
      <c r="R1183">
        <v>2</v>
      </c>
      <c r="S1183" t="s">
        <v>6535</v>
      </c>
      <c r="T1183">
        <v>1006</v>
      </c>
      <c r="U1183" t="s">
        <v>6578</v>
      </c>
      <c r="V1183">
        <v>2017</v>
      </c>
      <c r="W1183">
        <v>64474</v>
      </c>
      <c r="X1183">
        <v>2017</v>
      </c>
      <c r="Y1183">
        <v>64474</v>
      </c>
      <c r="Z1183">
        <v>976.05</v>
      </c>
      <c r="AA1183" s="3">
        <f t="shared" si="739"/>
        <v>0.89743471864656121</v>
      </c>
      <c r="AC1183" t="s">
        <v>6616</v>
      </c>
      <c r="AG1183" t="s">
        <v>6616</v>
      </c>
      <c r="AH1183" t="s">
        <v>6616</v>
      </c>
      <c r="AI1183" t="s">
        <v>6618</v>
      </c>
      <c r="AJ1183" t="s">
        <v>6618</v>
      </c>
      <c r="AK1183" t="s">
        <v>6619</v>
      </c>
      <c r="AL1183" t="s">
        <v>6618</v>
      </c>
      <c r="AM1183">
        <v>0</v>
      </c>
      <c r="AN1183">
        <v>0</v>
      </c>
      <c r="AO1183">
        <v>0</v>
      </c>
      <c r="AP1183" s="3" t="str">
        <f t="shared" si="740"/>
        <v>No</v>
      </c>
      <c r="AQ1183" s="3" t="str">
        <f t="shared" si="741"/>
        <v>Yes</v>
      </c>
      <c r="AR1183" s="3" t="str">
        <f t="shared" si="742"/>
        <v>No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 t="s">
        <v>6634</v>
      </c>
      <c r="AZ1183" t="s">
        <v>6637</v>
      </c>
      <c r="BA1183">
        <v>0</v>
      </c>
      <c r="BB1183" t="s">
        <v>6616</v>
      </c>
      <c r="BC1183" t="s">
        <v>6616</v>
      </c>
      <c r="BD1183" s="4" t="str">
        <f t="shared" si="743"/>
        <v>No</v>
      </c>
      <c r="BE1183" t="s">
        <v>6640</v>
      </c>
      <c r="BF1183" s="3" t="str">
        <f t="shared" si="744"/>
        <v>No</v>
      </c>
      <c r="BG1183" t="s">
        <v>6645</v>
      </c>
      <c r="BH1183" s="3" t="str">
        <f t="shared" si="745"/>
        <v>48454 HADDOCK RD</v>
      </c>
      <c r="BI1183" s="3" t="str">
        <f t="shared" si="746"/>
        <v>Hilliard</v>
      </c>
      <c r="BJ1183" s="3" t="str">
        <f t="shared" si="747"/>
        <v>Florida</v>
      </c>
      <c r="BK1183" s="3">
        <f t="shared" si="748"/>
        <v>32046</v>
      </c>
      <c r="BL1183" s="3" t="str">
        <f t="shared" si="749"/>
        <v>48454 HADDOCK RD HILLIARD FL 32046</v>
      </c>
      <c r="BM1183" s="3" t="str">
        <f t="shared" si="750"/>
        <v/>
      </c>
      <c r="BN1183" s="3" t="str">
        <f t="shared" si="751"/>
        <v>Pass</v>
      </c>
      <c r="BO1183" s="3" t="str">
        <f t="shared" si="752"/>
        <v>No</v>
      </c>
      <c r="BP1183" s="3" t="str">
        <f t="shared" si="753"/>
        <v>FV&lt;$10K</v>
      </c>
      <c r="BQ1183" t="s">
        <v>6650</v>
      </c>
      <c r="BR1183" s="3" t="str">
        <f t="shared" si="754"/>
        <v>No, &lt; $20K Lien</v>
      </c>
      <c r="BS1183" s="3" t="str">
        <f t="shared" si="755"/>
        <v>No, Lien &lt; $20K</v>
      </c>
      <c r="BT1183" t="s">
        <v>6650</v>
      </c>
      <c r="BU1183" s="3" t="str">
        <f t="shared" si="756"/>
        <v>No</v>
      </c>
      <c r="BV1183" s="3" t="str">
        <f t="shared" si="757"/>
        <v>No</v>
      </c>
      <c r="BW1183" s="3">
        <f t="shared" si="758"/>
        <v>0</v>
      </c>
      <c r="BX1183" s="3" t="str">
        <f t="shared" si="759"/>
        <v>No</v>
      </c>
      <c r="BY1183" s="3">
        <f t="shared" si="760"/>
        <v>64474</v>
      </c>
      <c r="BZ1183">
        <v>1</v>
      </c>
      <c r="CA1183" s="3">
        <f t="shared" si="761"/>
        <v>64474</v>
      </c>
      <c r="CC1183" s="3">
        <f t="shared" si="762"/>
        <v>0</v>
      </c>
      <c r="CD1183" s="3">
        <f t="shared" si="763"/>
        <v>0</v>
      </c>
      <c r="CE1183" s="3" t="str">
        <f t="shared" si="764"/>
        <v/>
      </c>
      <c r="CF1183" s="3" t="e">
        <f>HLOOKUP(CE1183,'Valuation Data'!$D$2:$K$5,4,FALSE)</f>
        <v>#N/A</v>
      </c>
      <c r="CG1183" s="3">
        <f t="shared" si="765"/>
        <v>64474</v>
      </c>
      <c r="CH1183" s="3" t="str">
        <f t="shared" si="766"/>
        <v>No</v>
      </c>
      <c r="CI1183" s="3" t="str">
        <f>VLOOKUP(R1183,'Use Codes &amp; County Type'!A:D,4,FALSE)</f>
        <v>R</v>
      </c>
      <c r="CJ1183" s="3" t="str">
        <f t="shared" si="767"/>
        <v>No</v>
      </c>
      <c r="CK1183" s="3" t="str">
        <f t="shared" si="768"/>
        <v>No</v>
      </c>
      <c r="CL1183" s="3">
        <f t="shared" si="769"/>
        <v>0.35</v>
      </c>
      <c r="CM1183" s="3">
        <f t="shared" si="770"/>
        <v>22565.899999999998</v>
      </c>
      <c r="CN1183" s="3">
        <f t="shared" si="771"/>
        <v>4350.3999999999996</v>
      </c>
      <c r="CO1183" s="3">
        <f t="shared" si="772"/>
        <v>18215.5</v>
      </c>
      <c r="CP1183" s="3">
        <f t="shared" si="773"/>
        <v>6.7475261345658705E-2</v>
      </c>
      <c r="CR1183" s="3" t="str">
        <f t="shared" si="774"/>
        <v>No</v>
      </c>
      <c r="CV1183" s="3" t="str">
        <f t="shared" si="775"/>
        <v>*Bid</v>
      </c>
      <c r="CW1183" s="3">
        <f t="shared" si="776"/>
        <v>1182</v>
      </c>
      <c r="CX1183" s="3">
        <f t="shared" si="777"/>
        <v>1087.5999999999999</v>
      </c>
      <c r="CY1183" s="3" t="str">
        <f t="shared" si="778"/>
        <v>Ok</v>
      </c>
      <c r="CZ1183">
        <v>0</v>
      </c>
      <c r="DA1183">
        <v>0</v>
      </c>
    </row>
    <row r="1184" spans="1:105" x14ac:dyDescent="0.25">
      <c r="A1184">
        <v>1183</v>
      </c>
      <c r="B1184" t="s">
        <v>3</v>
      </c>
      <c r="C1184" t="s">
        <v>1292</v>
      </c>
      <c r="D1184">
        <v>449.75</v>
      </c>
      <c r="E1184">
        <v>2017</v>
      </c>
      <c r="F1184">
        <v>449.75</v>
      </c>
      <c r="G1184">
        <v>449.75</v>
      </c>
      <c r="H1184" s="3">
        <f t="shared" si="738"/>
        <v>0</v>
      </c>
      <c r="J1184" t="s">
        <v>2730</v>
      </c>
      <c r="K1184" t="s">
        <v>2738</v>
      </c>
      <c r="L1184">
        <v>32046</v>
      </c>
      <c r="M1184" t="s">
        <v>3050</v>
      </c>
      <c r="N1184" t="s">
        <v>4753</v>
      </c>
      <c r="O1184">
        <v>-81.853539297060706</v>
      </c>
      <c r="P1184">
        <v>30.7571675568126</v>
      </c>
      <c r="Q1184" t="s">
        <v>5624</v>
      </c>
      <c r="R1184">
        <v>0</v>
      </c>
      <c r="S1184" t="s">
        <v>6538</v>
      </c>
      <c r="T1184">
        <v>8001</v>
      </c>
      <c r="U1184" t="s">
        <v>6581</v>
      </c>
      <c r="V1184">
        <v>2017</v>
      </c>
      <c r="W1184">
        <v>25515</v>
      </c>
      <c r="X1184">
        <v>2017</v>
      </c>
      <c r="Y1184">
        <v>25515</v>
      </c>
      <c r="Z1184">
        <v>386.27</v>
      </c>
      <c r="AA1184" s="3">
        <f t="shared" si="739"/>
        <v>0.85885491939966641</v>
      </c>
      <c r="AB1184" t="s">
        <v>6616</v>
      </c>
      <c r="AI1184" t="s">
        <v>6618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 s="3" t="str">
        <f t="shared" si="740"/>
        <v>No</v>
      </c>
      <c r="AQ1184" s="3" t="str">
        <f t="shared" si="741"/>
        <v>No</v>
      </c>
      <c r="AR1184" s="3" t="str">
        <f t="shared" si="742"/>
        <v>No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 t="s">
        <v>6634</v>
      </c>
      <c r="AZ1184">
        <v>0</v>
      </c>
      <c r="BA1184">
        <v>0</v>
      </c>
      <c r="BB1184" t="s">
        <v>6616</v>
      </c>
      <c r="BC1184" t="s">
        <v>6616</v>
      </c>
      <c r="BD1184" s="4" t="str">
        <f t="shared" si="743"/>
        <v>No</v>
      </c>
      <c r="BE1184" t="s">
        <v>6640</v>
      </c>
      <c r="BF1184" s="3" t="str">
        <f t="shared" si="744"/>
        <v>No</v>
      </c>
      <c r="BG1184" t="s">
        <v>6645</v>
      </c>
      <c r="BH1184" s="3" t="str">
        <f t="shared" si="745"/>
        <v>KINGS FERRY RD</v>
      </c>
      <c r="BI1184" s="3" t="str">
        <f t="shared" si="746"/>
        <v>Hilliard</v>
      </c>
      <c r="BJ1184" s="3" t="str">
        <f t="shared" si="747"/>
        <v>Florida</v>
      </c>
      <c r="BK1184" s="3">
        <f t="shared" si="748"/>
        <v>32046</v>
      </c>
      <c r="BL1184" s="3" t="str">
        <f t="shared" si="749"/>
        <v>KINGS FERRY RD HILLIARD FL 32046</v>
      </c>
      <c r="BM1184" s="3" t="str">
        <f t="shared" si="750"/>
        <v/>
      </c>
      <c r="BN1184" s="3" t="str">
        <f t="shared" si="751"/>
        <v>Pass</v>
      </c>
      <c r="BO1184" s="3" t="str">
        <f t="shared" si="752"/>
        <v>No</v>
      </c>
      <c r="BP1184" s="3" t="str">
        <f t="shared" si="753"/>
        <v>FV&lt;$10K</v>
      </c>
      <c r="BQ1184" t="s">
        <v>6650</v>
      </c>
      <c r="BR1184" s="3" t="str">
        <f t="shared" si="754"/>
        <v>No, &lt; $20K Lien</v>
      </c>
      <c r="BS1184" s="3" t="str">
        <f t="shared" si="755"/>
        <v>No, Lien &lt; $20K</v>
      </c>
      <c r="BT1184" t="s">
        <v>6650</v>
      </c>
      <c r="BU1184" s="3" t="str">
        <f t="shared" si="756"/>
        <v>No</v>
      </c>
      <c r="BV1184" s="3" t="str">
        <f t="shared" si="757"/>
        <v>No</v>
      </c>
      <c r="BW1184" s="3">
        <f t="shared" si="758"/>
        <v>0</v>
      </c>
      <c r="BX1184" s="3" t="str">
        <f t="shared" si="759"/>
        <v>No</v>
      </c>
      <c r="BY1184" s="3">
        <f t="shared" si="760"/>
        <v>25515</v>
      </c>
      <c r="BZ1184">
        <v>1</v>
      </c>
      <c r="CA1184" s="3">
        <f t="shared" si="761"/>
        <v>25515</v>
      </c>
      <c r="CC1184" s="3">
        <f t="shared" si="762"/>
        <v>0</v>
      </c>
      <c r="CD1184" s="3">
        <f t="shared" si="763"/>
        <v>0</v>
      </c>
      <c r="CE1184" s="3" t="str">
        <f t="shared" si="764"/>
        <v/>
      </c>
      <c r="CF1184" s="3" t="e">
        <f>HLOOKUP(CE1184,'Valuation Data'!$D$2:$K$5,4,FALSE)</f>
        <v>#N/A</v>
      </c>
      <c r="CG1184" s="3">
        <f t="shared" si="765"/>
        <v>25515</v>
      </c>
      <c r="CH1184" s="3" t="str">
        <f t="shared" si="766"/>
        <v>No</v>
      </c>
      <c r="CI1184" s="3" t="str">
        <f>VLOOKUP(R1184,'Use Codes &amp; County Type'!A:D,4,FALSE)</f>
        <v>V</v>
      </c>
      <c r="CJ1184" s="3" t="str">
        <f t="shared" si="767"/>
        <v>Yes</v>
      </c>
      <c r="CK1184" s="3" t="str">
        <f t="shared" si="768"/>
        <v>No</v>
      </c>
      <c r="CL1184" s="3">
        <f t="shared" si="769"/>
        <v>0</v>
      </c>
      <c r="CM1184" s="3">
        <f t="shared" si="770"/>
        <v>0</v>
      </c>
      <c r="CN1184" s="3">
        <f t="shared" si="771"/>
        <v>1799</v>
      </c>
      <c r="CO1184" s="3">
        <f t="shared" si="772"/>
        <v>-1799</v>
      </c>
      <c r="CP1184" s="3">
        <f t="shared" si="773"/>
        <v>7.0507544581618661E-2</v>
      </c>
      <c r="CR1184" s="3" t="str">
        <f t="shared" si="774"/>
        <v>No</v>
      </c>
      <c r="CV1184" s="3" t="str">
        <f t="shared" si="775"/>
        <v>FMV&lt;$30K</v>
      </c>
      <c r="CW1184" s="3">
        <f t="shared" si="776"/>
        <v>1183</v>
      </c>
      <c r="CX1184" s="3">
        <f t="shared" si="777"/>
        <v>449.75</v>
      </c>
      <c r="CY1184" s="3" t="str">
        <f t="shared" si="778"/>
        <v>Ok</v>
      </c>
      <c r="CZ1184">
        <v>0</v>
      </c>
      <c r="DA1184">
        <v>0</v>
      </c>
    </row>
    <row r="1185" spans="1:105" x14ac:dyDescent="0.25">
      <c r="A1185">
        <v>1184</v>
      </c>
      <c r="B1185" t="s">
        <v>3</v>
      </c>
      <c r="C1185" t="s">
        <v>1293</v>
      </c>
      <c r="D1185">
        <v>94.64</v>
      </c>
      <c r="E1185">
        <v>2017</v>
      </c>
      <c r="F1185" t="e">
        <f>NA()</f>
        <v>#N/A</v>
      </c>
      <c r="G1185" t="e">
        <f>NA()</f>
        <v>#N/A</v>
      </c>
      <c r="H1185" s="3" t="e">
        <f t="shared" si="738"/>
        <v>#N/A</v>
      </c>
      <c r="I1185" t="e">
        <f>NA()</f>
        <v>#N/A</v>
      </c>
      <c r="J1185" t="e">
        <f>NA()</f>
        <v>#N/A</v>
      </c>
      <c r="K1185" t="e">
        <f>NA()</f>
        <v>#N/A</v>
      </c>
      <c r="L1185" t="e">
        <f>NA()</f>
        <v>#N/A</v>
      </c>
      <c r="M1185" t="e">
        <f>NA()</f>
        <v>#N/A</v>
      </c>
      <c r="N1185" t="e">
        <f>NA()</f>
        <v>#N/A</v>
      </c>
      <c r="O1185" t="e">
        <f>NA()</f>
        <v>#N/A</v>
      </c>
      <c r="P1185" t="e">
        <f>NA()</f>
        <v>#N/A</v>
      </c>
      <c r="Q1185" t="e">
        <f>NA()</f>
        <v>#N/A</v>
      </c>
      <c r="R1185">
        <v>2</v>
      </c>
      <c r="S1185" t="s">
        <v>6535</v>
      </c>
      <c r="T1185" t="e">
        <f>NA()</f>
        <v>#N/A</v>
      </c>
      <c r="U1185" t="e">
        <f>NA()</f>
        <v>#N/A</v>
      </c>
      <c r="V1185">
        <v>2017</v>
      </c>
      <c r="W1185">
        <v>28826</v>
      </c>
      <c r="X1185" t="e">
        <f>NA()</f>
        <v>#N/A</v>
      </c>
      <c r="Y1185" t="e">
        <f>NA()</f>
        <v>#N/A</v>
      </c>
      <c r="Z1185" t="e">
        <f>NA()</f>
        <v>#N/A</v>
      </c>
      <c r="AA1185" s="3">
        <f t="shared" si="739"/>
        <v>0</v>
      </c>
      <c r="AB1185" t="s">
        <v>6616</v>
      </c>
      <c r="AC1185" t="s">
        <v>6616</v>
      </c>
      <c r="AE1185" t="s">
        <v>6616</v>
      </c>
      <c r="AF1185" t="s">
        <v>6616</v>
      </c>
      <c r="AH1185" t="s">
        <v>6616</v>
      </c>
      <c r="AI1185" t="e">
        <f>NA()</f>
        <v>#N/A</v>
      </c>
      <c r="AJ1185" t="e">
        <f>NA()</f>
        <v>#N/A</v>
      </c>
      <c r="AK1185" t="e">
        <f>NA()</f>
        <v>#N/A</v>
      </c>
      <c r="AL1185" t="e">
        <f>NA()</f>
        <v>#N/A</v>
      </c>
      <c r="AM1185" t="e">
        <f>NA()</f>
        <v>#N/A</v>
      </c>
      <c r="AN1185" t="e">
        <f>NA()</f>
        <v>#N/A</v>
      </c>
      <c r="AO1185" t="e">
        <f>NA()</f>
        <v>#N/A</v>
      </c>
      <c r="AP1185" s="3" t="str">
        <f t="shared" si="740"/>
        <v>No</v>
      </c>
      <c r="AQ1185" s="3" t="str">
        <f t="shared" si="741"/>
        <v>No</v>
      </c>
      <c r="AR1185" s="3" t="str">
        <f t="shared" si="742"/>
        <v>No</v>
      </c>
      <c r="AS1185" t="e">
        <f>NA()</f>
        <v>#N/A</v>
      </c>
      <c r="AT1185" t="e">
        <f>NA()</f>
        <v>#N/A</v>
      </c>
      <c r="AU1185" t="e">
        <f>NA()</f>
        <v>#N/A</v>
      </c>
      <c r="AV1185" t="e">
        <f>NA()</f>
        <v>#N/A</v>
      </c>
      <c r="AW1185" t="e">
        <f>NA()</f>
        <v>#N/A</v>
      </c>
      <c r="AX1185" t="e">
        <f>NA()</f>
        <v>#N/A</v>
      </c>
      <c r="AY1185" t="e">
        <f>NA()</f>
        <v>#N/A</v>
      </c>
      <c r="AZ1185" t="e">
        <f>NA()</f>
        <v>#N/A</v>
      </c>
      <c r="BA1185">
        <v>0</v>
      </c>
      <c r="BB1185" t="s">
        <v>6617</v>
      </c>
      <c r="BC1185" t="e">
        <f>NA()</f>
        <v>#N/A</v>
      </c>
      <c r="BD1185" s="4" t="str">
        <f t="shared" si="743"/>
        <v>No</v>
      </c>
      <c r="BE1185" t="e">
        <f>NA()</f>
        <v>#N/A</v>
      </c>
      <c r="BF1185" s="3" t="str">
        <f t="shared" si="744"/>
        <v>No</v>
      </c>
      <c r="BG1185" t="e">
        <f>NA()</f>
        <v>#N/A</v>
      </c>
      <c r="BH1185" s="3" t="e">
        <f t="shared" si="745"/>
        <v>#N/A</v>
      </c>
      <c r="BI1185" s="3" t="e">
        <f t="shared" si="746"/>
        <v>#N/A</v>
      </c>
      <c r="BJ1185" s="3" t="e">
        <f t="shared" si="747"/>
        <v>#N/A</v>
      </c>
      <c r="BK1185" s="3" t="e">
        <f t="shared" si="748"/>
        <v>#N/A</v>
      </c>
      <c r="BL1185" s="3" t="e">
        <f t="shared" si="749"/>
        <v>#N/A</v>
      </c>
      <c r="BM1185" s="3" t="e">
        <f t="shared" si="750"/>
        <v>#N/A</v>
      </c>
      <c r="BN1185" s="3" t="str">
        <f t="shared" si="751"/>
        <v>Lien&lt;$150</v>
      </c>
      <c r="BO1185" s="3" t="e">
        <f t="shared" si="752"/>
        <v>#N/A</v>
      </c>
      <c r="BP1185" s="3" t="str">
        <f t="shared" si="753"/>
        <v>FV&lt;$10K</v>
      </c>
      <c r="BQ1185" t="s">
        <v>6650</v>
      </c>
      <c r="BR1185" s="3" t="str">
        <f t="shared" si="754"/>
        <v>No, &lt; $20K Lien</v>
      </c>
      <c r="BS1185" s="3" t="str">
        <f t="shared" si="755"/>
        <v>No, Lien &lt; $20K</v>
      </c>
      <c r="BT1185" t="s">
        <v>6650</v>
      </c>
      <c r="BU1185" s="3" t="str">
        <f t="shared" si="756"/>
        <v>No</v>
      </c>
      <c r="BV1185" s="3" t="str">
        <f t="shared" si="757"/>
        <v>No</v>
      </c>
      <c r="BW1185" s="3">
        <f t="shared" si="758"/>
        <v>0</v>
      </c>
      <c r="BX1185" s="3" t="str">
        <f t="shared" si="759"/>
        <v>No</v>
      </c>
      <c r="BY1185" s="3">
        <f t="shared" si="760"/>
        <v>28826</v>
      </c>
      <c r="BZ1185">
        <v>1</v>
      </c>
      <c r="CA1185" s="3">
        <f t="shared" si="761"/>
        <v>28826</v>
      </c>
      <c r="CC1185" s="3" t="e">
        <f t="shared" si="762"/>
        <v>#N/A</v>
      </c>
      <c r="CD1185" s="3" t="e">
        <f t="shared" si="763"/>
        <v>#N/A</v>
      </c>
      <c r="CE1185" s="3" t="str">
        <f t="shared" si="764"/>
        <v/>
      </c>
      <c r="CF1185" s="3" t="e">
        <f>HLOOKUP(CE1185,'Valuation Data'!$D$2:$K$5,4,FALSE)</f>
        <v>#N/A</v>
      </c>
      <c r="CG1185" s="3">
        <f t="shared" si="765"/>
        <v>28826</v>
      </c>
      <c r="CH1185" s="3" t="str">
        <f t="shared" si="766"/>
        <v>No</v>
      </c>
      <c r="CI1185" s="3" t="str">
        <f>VLOOKUP(R1185,'Use Codes &amp; County Type'!A:D,4,FALSE)</f>
        <v>R</v>
      </c>
      <c r="CJ1185" s="3" t="str">
        <f t="shared" si="767"/>
        <v>No</v>
      </c>
      <c r="CK1185" s="3" t="str">
        <f t="shared" si="768"/>
        <v>Yes</v>
      </c>
      <c r="CL1185" s="3">
        <f t="shared" si="769"/>
        <v>0.67</v>
      </c>
      <c r="CM1185" s="3">
        <f t="shared" si="770"/>
        <v>19313.420000000002</v>
      </c>
      <c r="CN1185" s="3" t="e">
        <f t="shared" si="771"/>
        <v>#N/A</v>
      </c>
      <c r="CO1185" s="3" t="e">
        <f t="shared" si="772"/>
        <v>#N/A</v>
      </c>
      <c r="CP1185" s="3" t="e">
        <f t="shared" si="773"/>
        <v>#N/A</v>
      </c>
      <c r="CR1185" s="3" t="str">
        <f t="shared" si="774"/>
        <v>No</v>
      </c>
      <c r="CV1185" s="3" t="str">
        <f t="shared" si="775"/>
        <v>Lien&lt;$150</v>
      </c>
      <c r="CW1185" s="3">
        <f t="shared" si="776"/>
        <v>1184</v>
      </c>
      <c r="CX1185" s="3">
        <f t="shared" si="777"/>
        <v>94.64</v>
      </c>
      <c r="CY1185" s="3" t="str">
        <f t="shared" si="778"/>
        <v>Ok</v>
      </c>
      <c r="CZ1185" t="e">
        <f>NA()</f>
        <v>#N/A</v>
      </c>
      <c r="DA1185" t="e">
        <f>NA()</f>
        <v>#N/A</v>
      </c>
    </row>
    <row r="1186" spans="1:105" x14ac:dyDescent="0.25">
      <c r="A1186">
        <v>1185</v>
      </c>
      <c r="B1186" t="s">
        <v>3</v>
      </c>
      <c r="C1186" t="s">
        <v>1294</v>
      </c>
      <c r="D1186">
        <v>266.32</v>
      </c>
      <c r="E1186">
        <v>2017</v>
      </c>
      <c r="F1186">
        <v>266.32</v>
      </c>
      <c r="G1186">
        <v>266.32</v>
      </c>
      <c r="H1186" s="3">
        <f t="shared" si="738"/>
        <v>0</v>
      </c>
      <c r="J1186" t="s">
        <v>2730</v>
      </c>
      <c r="K1186" t="s">
        <v>2738</v>
      </c>
      <c r="L1186">
        <v>32046</v>
      </c>
      <c r="M1186" t="s">
        <v>3050</v>
      </c>
      <c r="N1186" t="s">
        <v>4753</v>
      </c>
      <c r="O1186">
        <v>-81.853389104942195</v>
      </c>
      <c r="P1186">
        <v>30.7575273742621</v>
      </c>
      <c r="Q1186" t="s">
        <v>5625</v>
      </c>
      <c r="R1186">
        <v>0</v>
      </c>
      <c r="S1186" t="s">
        <v>6538</v>
      </c>
      <c r="T1186">
        <v>8001</v>
      </c>
      <c r="U1186" t="s">
        <v>6581</v>
      </c>
      <c r="V1186">
        <v>2017</v>
      </c>
      <c r="W1186">
        <v>13200</v>
      </c>
      <c r="X1186">
        <v>2017</v>
      </c>
      <c r="Y1186">
        <v>15750</v>
      </c>
      <c r="Z1186">
        <v>216.66</v>
      </c>
      <c r="AA1186" s="3">
        <f t="shared" si="739"/>
        <v>0.81353259237008113</v>
      </c>
      <c r="AB1186" t="s">
        <v>6616</v>
      </c>
      <c r="AC1186" t="s">
        <v>6616</v>
      </c>
      <c r="AD1186" t="s">
        <v>6616</v>
      </c>
      <c r="AE1186" t="s">
        <v>6616</v>
      </c>
      <c r="AF1186" t="s">
        <v>6616</v>
      </c>
      <c r="AH1186" t="s">
        <v>6616</v>
      </c>
      <c r="AI1186" t="s">
        <v>6618</v>
      </c>
      <c r="AJ1186" t="s">
        <v>6618</v>
      </c>
      <c r="AK1186" t="s">
        <v>6618</v>
      </c>
      <c r="AL1186" t="s">
        <v>6618</v>
      </c>
      <c r="AM1186" t="s">
        <v>6618</v>
      </c>
      <c r="AN1186" t="s">
        <v>6618</v>
      </c>
      <c r="AO1186">
        <v>0</v>
      </c>
      <c r="AP1186" s="3" t="str">
        <f t="shared" si="740"/>
        <v>No</v>
      </c>
      <c r="AQ1186" s="3" t="str">
        <f t="shared" si="741"/>
        <v>No</v>
      </c>
      <c r="AR1186" s="3" t="str">
        <f t="shared" si="742"/>
        <v>No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 t="s">
        <v>6634</v>
      </c>
      <c r="AZ1186" t="s">
        <v>6637</v>
      </c>
      <c r="BA1186">
        <v>0</v>
      </c>
      <c r="BB1186" t="s">
        <v>6616</v>
      </c>
      <c r="BC1186" t="s">
        <v>6616</v>
      </c>
      <c r="BD1186" s="4" t="str">
        <f t="shared" si="743"/>
        <v>No</v>
      </c>
      <c r="BE1186" t="s">
        <v>6640</v>
      </c>
      <c r="BF1186" s="3" t="str">
        <f t="shared" si="744"/>
        <v>No</v>
      </c>
      <c r="BG1186" t="s">
        <v>6645</v>
      </c>
      <c r="BH1186" s="3" t="str">
        <f t="shared" si="745"/>
        <v>KINGS FERRY RD</v>
      </c>
      <c r="BI1186" s="3" t="str">
        <f t="shared" si="746"/>
        <v>Hilliard</v>
      </c>
      <c r="BJ1186" s="3" t="str">
        <f t="shared" si="747"/>
        <v>Florida</v>
      </c>
      <c r="BK1186" s="3">
        <f t="shared" si="748"/>
        <v>32046</v>
      </c>
      <c r="BL1186" s="3" t="str">
        <f t="shared" si="749"/>
        <v>KINGS FERRY RD HILLIARD FL 32046</v>
      </c>
      <c r="BM1186" s="3" t="str">
        <f t="shared" si="750"/>
        <v/>
      </c>
      <c r="BN1186" s="3" t="str">
        <f t="shared" si="751"/>
        <v>Pass</v>
      </c>
      <c r="BO1186" s="3" t="str">
        <f t="shared" si="752"/>
        <v>No</v>
      </c>
      <c r="BP1186" s="3" t="str">
        <f t="shared" si="753"/>
        <v>FV&lt;$10K</v>
      </c>
      <c r="BQ1186" t="s">
        <v>6650</v>
      </c>
      <c r="BR1186" s="3" t="str">
        <f t="shared" si="754"/>
        <v>No, &lt; $20K Lien</v>
      </c>
      <c r="BS1186" s="3" t="str">
        <f t="shared" si="755"/>
        <v>No, Lien &lt; $20K</v>
      </c>
      <c r="BT1186" t="s">
        <v>6650</v>
      </c>
      <c r="BU1186" s="3" t="str">
        <f t="shared" si="756"/>
        <v>No</v>
      </c>
      <c r="BV1186" s="3" t="str">
        <f t="shared" si="757"/>
        <v>No</v>
      </c>
      <c r="BW1186" s="3">
        <f t="shared" si="758"/>
        <v>0</v>
      </c>
      <c r="BX1186" s="3" t="str">
        <f t="shared" si="759"/>
        <v>No</v>
      </c>
      <c r="BY1186" s="3">
        <f t="shared" si="760"/>
        <v>13200</v>
      </c>
      <c r="BZ1186">
        <v>1</v>
      </c>
      <c r="CA1186" s="3">
        <f t="shared" si="761"/>
        <v>13200</v>
      </c>
      <c r="CC1186" s="3">
        <f t="shared" si="762"/>
        <v>0</v>
      </c>
      <c r="CD1186" s="3">
        <f t="shared" si="763"/>
        <v>0</v>
      </c>
      <c r="CE1186" s="3" t="str">
        <f t="shared" si="764"/>
        <v/>
      </c>
      <c r="CF1186" s="3" t="e">
        <f>HLOOKUP(CE1186,'Valuation Data'!$D$2:$K$5,4,FALSE)</f>
        <v>#N/A</v>
      </c>
      <c r="CG1186" s="3">
        <f t="shared" si="765"/>
        <v>13200</v>
      </c>
      <c r="CH1186" s="3" t="str">
        <f t="shared" si="766"/>
        <v>No</v>
      </c>
      <c r="CI1186" s="3" t="str">
        <f>VLOOKUP(R1186,'Use Codes &amp; County Type'!A:D,4,FALSE)</f>
        <v>V</v>
      </c>
      <c r="CJ1186" s="3" t="str">
        <f t="shared" si="767"/>
        <v>Yes</v>
      </c>
      <c r="CK1186" s="3" t="str">
        <f t="shared" si="768"/>
        <v>No</v>
      </c>
      <c r="CL1186" s="3">
        <f t="shared" si="769"/>
        <v>0</v>
      </c>
      <c r="CM1186" s="3">
        <f t="shared" si="770"/>
        <v>0</v>
      </c>
      <c r="CN1186" s="3">
        <f t="shared" si="771"/>
        <v>1065.28</v>
      </c>
      <c r="CO1186" s="3">
        <f t="shared" si="772"/>
        <v>-1065.28</v>
      </c>
      <c r="CP1186" s="3">
        <f t="shared" si="773"/>
        <v>8.0703030303030304E-2</v>
      </c>
      <c r="CR1186" s="3" t="str">
        <f t="shared" si="774"/>
        <v>No</v>
      </c>
      <c r="CV1186" s="3" t="str">
        <f t="shared" si="775"/>
        <v>FMV&lt;$30K</v>
      </c>
      <c r="CW1186" s="3">
        <f t="shared" si="776"/>
        <v>1185</v>
      </c>
      <c r="CX1186" s="3">
        <f t="shared" si="777"/>
        <v>266.32</v>
      </c>
      <c r="CY1186" s="3" t="str">
        <f t="shared" si="778"/>
        <v>Ok</v>
      </c>
      <c r="CZ1186">
        <v>0</v>
      </c>
      <c r="DA1186">
        <v>0</v>
      </c>
    </row>
    <row r="1187" spans="1:105" x14ac:dyDescent="0.25">
      <c r="A1187">
        <v>1186</v>
      </c>
      <c r="B1187" t="s">
        <v>3</v>
      </c>
      <c r="C1187" t="s">
        <v>1295</v>
      </c>
      <c r="D1187">
        <v>289.86</v>
      </c>
      <c r="E1187">
        <v>2017</v>
      </c>
      <c r="F1187">
        <v>289.86</v>
      </c>
      <c r="G1187">
        <v>289.86</v>
      </c>
      <c r="H1187" s="3">
        <f t="shared" si="738"/>
        <v>0</v>
      </c>
      <c r="J1187" t="s">
        <v>2730</v>
      </c>
      <c r="K1187" t="s">
        <v>2738</v>
      </c>
      <c r="L1187">
        <v>32046</v>
      </c>
      <c r="M1187" t="s">
        <v>3050</v>
      </c>
      <c r="N1187" t="s">
        <v>4753</v>
      </c>
      <c r="O1187">
        <v>-81.854833202291701</v>
      </c>
      <c r="P1187">
        <v>30.757343893996801</v>
      </c>
      <c r="Q1187" t="s">
        <v>5626</v>
      </c>
      <c r="R1187">
        <v>0</v>
      </c>
      <c r="S1187" t="s">
        <v>6538</v>
      </c>
      <c r="T1187">
        <v>8001</v>
      </c>
      <c r="U1187" t="s">
        <v>6581</v>
      </c>
      <c r="V1187">
        <v>2017</v>
      </c>
      <c r="W1187">
        <v>15750</v>
      </c>
      <c r="X1187">
        <v>2017</v>
      </c>
      <c r="Y1187">
        <v>15750</v>
      </c>
      <c r="Z1187">
        <v>238.43</v>
      </c>
      <c r="AA1187" s="3">
        <f t="shared" si="739"/>
        <v>0.82256951631822262</v>
      </c>
      <c r="AB1187" t="s">
        <v>6616</v>
      </c>
      <c r="AI1187" t="s">
        <v>6618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 s="3" t="str">
        <f t="shared" si="740"/>
        <v>No</v>
      </c>
      <c r="AQ1187" s="3" t="str">
        <f t="shared" si="741"/>
        <v>No</v>
      </c>
      <c r="AR1187" s="3" t="str">
        <f t="shared" si="742"/>
        <v>No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 t="s">
        <v>6634</v>
      </c>
      <c r="AZ1187">
        <v>0</v>
      </c>
      <c r="BA1187">
        <v>0</v>
      </c>
      <c r="BB1187" t="s">
        <v>6616</v>
      </c>
      <c r="BC1187" t="s">
        <v>6616</v>
      </c>
      <c r="BD1187" s="4" t="str">
        <f t="shared" si="743"/>
        <v>No</v>
      </c>
      <c r="BE1187" t="s">
        <v>6640</v>
      </c>
      <c r="BF1187" s="3" t="str">
        <f t="shared" si="744"/>
        <v>No</v>
      </c>
      <c r="BG1187" t="s">
        <v>6645</v>
      </c>
      <c r="BH1187" s="3" t="str">
        <f t="shared" si="745"/>
        <v>KINGS FERRY RD</v>
      </c>
      <c r="BI1187" s="3" t="str">
        <f t="shared" si="746"/>
        <v>Hilliard</v>
      </c>
      <c r="BJ1187" s="3" t="str">
        <f t="shared" si="747"/>
        <v>Florida</v>
      </c>
      <c r="BK1187" s="3">
        <f t="shared" si="748"/>
        <v>32046</v>
      </c>
      <c r="BL1187" s="3" t="str">
        <f t="shared" si="749"/>
        <v>KINGS FERRY RD HILLIARD FL 32046</v>
      </c>
      <c r="BM1187" s="3" t="str">
        <f t="shared" si="750"/>
        <v/>
      </c>
      <c r="BN1187" s="3" t="str">
        <f t="shared" si="751"/>
        <v>Pass</v>
      </c>
      <c r="BO1187" s="3" t="str">
        <f t="shared" si="752"/>
        <v>No</v>
      </c>
      <c r="BP1187" s="3" t="str">
        <f t="shared" si="753"/>
        <v>FV&lt;$10K</v>
      </c>
      <c r="BQ1187" t="s">
        <v>6650</v>
      </c>
      <c r="BR1187" s="3" t="str">
        <f t="shared" si="754"/>
        <v>No, &lt; $20K Lien</v>
      </c>
      <c r="BS1187" s="3" t="str">
        <f t="shared" si="755"/>
        <v>No, Lien &lt; $20K</v>
      </c>
      <c r="BT1187" t="s">
        <v>6650</v>
      </c>
      <c r="BU1187" s="3" t="str">
        <f t="shared" si="756"/>
        <v>No</v>
      </c>
      <c r="BV1187" s="3" t="str">
        <f t="shared" si="757"/>
        <v>No</v>
      </c>
      <c r="BW1187" s="3">
        <f t="shared" si="758"/>
        <v>0</v>
      </c>
      <c r="BX1187" s="3" t="str">
        <f t="shared" si="759"/>
        <v>No</v>
      </c>
      <c r="BY1187" s="3">
        <f t="shared" si="760"/>
        <v>15750</v>
      </c>
      <c r="BZ1187">
        <v>1</v>
      </c>
      <c r="CA1187" s="3">
        <f t="shared" si="761"/>
        <v>15750</v>
      </c>
      <c r="CC1187" s="3">
        <f t="shared" si="762"/>
        <v>0</v>
      </c>
      <c r="CD1187" s="3">
        <f t="shared" si="763"/>
        <v>0</v>
      </c>
      <c r="CE1187" s="3" t="str">
        <f t="shared" si="764"/>
        <v/>
      </c>
      <c r="CF1187" s="3" t="e">
        <f>HLOOKUP(CE1187,'Valuation Data'!$D$2:$K$5,4,FALSE)</f>
        <v>#N/A</v>
      </c>
      <c r="CG1187" s="3">
        <f t="shared" si="765"/>
        <v>15750</v>
      </c>
      <c r="CH1187" s="3" t="str">
        <f t="shared" si="766"/>
        <v>No</v>
      </c>
      <c r="CI1187" s="3" t="str">
        <f>VLOOKUP(R1187,'Use Codes &amp; County Type'!A:D,4,FALSE)</f>
        <v>V</v>
      </c>
      <c r="CJ1187" s="3" t="str">
        <f t="shared" si="767"/>
        <v>Yes</v>
      </c>
      <c r="CK1187" s="3" t="str">
        <f t="shared" si="768"/>
        <v>No</v>
      </c>
      <c r="CL1187" s="3">
        <f t="shared" si="769"/>
        <v>0</v>
      </c>
      <c r="CM1187" s="3">
        <f t="shared" si="770"/>
        <v>0</v>
      </c>
      <c r="CN1187" s="3">
        <f t="shared" si="771"/>
        <v>1159.44</v>
      </c>
      <c r="CO1187" s="3">
        <f t="shared" si="772"/>
        <v>-1159.44</v>
      </c>
      <c r="CP1187" s="3">
        <f t="shared" si="773"/>
        <v>7.3615238095238095E-2</v>
      </c>
      <c r="CR1187" s="3" t="str">
        <f t="shared" si="774"/>
        <v>No</v>
      </c>
      <c r="CV1187" s="3" t="str">
        <f t="shared" si="775"/>
        <v>FMV&lt;$30K</v>
      </c>
      <c r="CW1187" s="3">
        <f t="shared" si="776"/>
        <v>1186</v>
      </c>
      <c r="CX1187" s="3">
        <f t="shared" si="777"/>
        <v>289.86</v>
      </c>
      <c r="CY1187" s="3" t="str">
        <f t="shared" si="778"/>
        <v>Ok</v>
      </c>
      <c r="CZ1187">
        <v>0</v>
      </c>
      <c r="DA1187">
        <v>0</v>
      </c>
    </row>
    <row r="1188" spans="1:105" x14ac:dyDescent="0.25">
      <c r="A1188">
        <v>1187</v>
      </c>
      <c r="B1188" t="s">
        <v>3</v>
      </c>
      <c r="C1188" t="s">
        <v>1296</v>
      </c>
      <c r="D1188">
        <v>515.79</v>
      </c>
      <c r="E1188">
        <v>2017</v>
      </c>
      <c r="F1188">
        <v>515.79</v>
      </c>
      <c r="G1188">
        <v>515.79</v>
      </c>
      <c r="H1188" s="3">
        <f t="shared" si="738"/>
        <v>0</v>
      </c>
      <c r="I1188">
        <v>48133</v>
      </c>
      <c r="J1188" t="s">
        <v>2730</v>
      </c>
      <c r="K1188" t="s">
        <v>2738</v>
      </c>
      <c r="L1188">
        <v>32046</v>
      </c>
      <c r="M1188" t="s">
        <v>3610</v>
      </c>
      <c r="N1188" t="s">
        <v>4753</v>
      </c>
      <c r="O1188">
        <v>-81.836402202848902</v>
      </c>
      <c r="P1188">
        <v>30.758701834960601</v>
      </c>
      <c r="Q1188" t="s">
        <v>5627</v>
      </c>
      <c r="R1188">
        <v>2</v>
      </c>
      <c r="S1188" t="s">
        <v>6535</v>
      </c>
      <c r="T1188">
        <v>1006</v>
      </c>
      <c r="U1188" t="s">
        <v>6578</v>
      </c>
      <c r="V1188">
        <v>2017</v>
      </c>
      <c r="W1188">
        <v>26348</v>
      </c>
      <c r="X1188">
        <v>2017</v>
      </c>
      <c r="Y1188">
        <v>33690</v>
      </c>
      <c r="Z1188">
        <v>447.33</v>
      </c>
      <c r="AA1188" s="3">
        <f t="shared" si="739"/>
        <v>0.86727156400860816</v>
      </c>
      <c r="AB1188" t="s">
        <v>6616</v>
      </c>
      <c r="AI1188" t="s">
        <v>6618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 s="3" t="str">
        <f t="shared" si="740"/>
        <v>No</v>
      </c>
      <c r="AQ1188" s="3" t="str">
        <f t="shared" si="741"/>
        <v>No</v>
      </c>
      <c r="AR1188" s="3" t="str">
        <f t="shared" si="742"/>
        <v>No</v>
      </c>
      <c r="AS1188">
        <v>0</v>
      </c>
      <c r="AT1188">
        <v>0</v>
      </c>
      <c r="AU1188">
        <v>55500</v>
      </c>
      <c r="AV1188" t="s">
        <v>6630</v>
      </c>
      <c r="AW1188">
        <v>0</v>
      </c>
      <c r="AX1188">
        <v>0</v>
      </c>
      <c r="AY1188" t="s">
        <v>6634</v>
      </c>
      <c r="AZ1188">
        <v>0</v>
      </c>
      <c r="BA1188">
        <v>1</v>
      </c>
      <c r="BB1188" t="s">
        <v>6616</v>
      </c>
      <c r="BC1188" t="s">
        <v>6616</v>
      </c>
      <c r="BD1188" s="4" t="str">
        <f t="shared" si="743"/>
        <v>No</v>
      </c>
      <c r="BE1188" t="s">
        <v>6640</v>
      </c>
      <c r="BF1188" s="3" t="str">
        <f t="shared" si="744"/>
        <v>No</v>
      </c>
      <c r="BG1188" t="s">
        <v>6645</v>
      </c>
      <c r="BH1188" s="3" t="str">
        <f t="shared" si="745"/>
        <v>48133 INDIAN SUMMER PL</v>
      </c>
      <c r="BI1188" s="3" t="str">
        <f t="shared" si="746"/>
        <v>Hilliard</v>
      </c>
      <c r="BJ1188" s="3" t="str">
        <f t="shared" si="747"/>
        <v>Florida</v>
      </c>
      <c r="BK1188" s="3">
        <f t="shared" si="748"/>
        <v>32046</v>
      </c>
      <c r="BL1188" s="3" t="str">
        <f t="shared" si="749"/>
        <v>48133 INDIAN SUMMER PL HILLIARD FL 32046</v>
      </c>
      <c r="BM1188" s="3" t="str">
        <f t="shared" si="750"/>
        <v>L</v>
      </c>
      <c r="BN1188" s="3" t="str">
        <f t="shared" si="751"/>
        <v>Pass</v>
      </c>
      <c r="BO1188" s="3" t="str">
        <f t="shared" si="752"/>
        <v>No</v>
      </c>
      <c r="BP1188" s="3" t="str">
        <f t="shared" si="753"/>
        <v>FV&lt;$10K</v>
      </c>
      <c r="BQ1188" t="s">
        <v>6650</v>
      </c>
      <c r="BR1188" s="3" t="str">
        <f t="shared" si="754"/>
        <v>No, &lt; $20K Lien</v>
      </c>
      <c r="BS1188" s="3" t="str">
        <f t="shared" si="755"/>
        <v>No, Lien &lt; $20K</v>
      </c>
      <c r="BT1188" t="s">
        <v>6650</v>
      </c>
      <c r="BU1188" s="3" t="str">
        <f t="shared" si="756"/>
        <v>No</v>
      </c>
      <c r="BV1188" s="3" t="str">
        <f t="shared" si="757"/>
        <v>No</v>
      </c>
      <c r="BW1188" s="3">
        <f t="shared" si="758"/>
        <v>1</v>
      </c>
      <c r="BX1188" s="3" t="str">
        <f t="shared" si="759"/>
        <v>No</v>
      </c>
      <c r="BY1188" s="3">
        <f t="shared" si="760"/>
        <v>26348</v>
      </c>
      <c r="BZ1188">
        <v>1</v>
      </c>
      <c r="CA1188" s="3">
        <f t="shared" si="761"/>
        <v>26348</v>
      </c>
      <c r="CC1188" s="3">
        <f t="shared" si="762"/>
        <v>0</v>
      </c>
      <c r="CD1188" s="3">
        <f t="shared" si="763"/>
        <v>0</v>
      </c>
      <c r="CE1188" s="3" t="str">
        <f t="shared" si="764"/>
        <v/>
      </c>
      <c r="CF1188" s="3" t="e">
        <f>HLOOKUP(CE1188,'Valuation Data'!$D$2:$K$5,4,FALSE)</f>
        <v>#N/A</v>
      </c>
      <c r="CG1188" s="3">
        <f t="shared" si="765"/>
        <v>26348</v>
      </c>
      <c r="CH1188" s="3" t="str">
        <f t="shared" si="766"/>
        <v>No</v>
      </c>
      <c r="CI1188" s="3" t="str">
        <f>VLOOKUP(R1188,'Use Codes &amp; County Type'!A:D,4,FALSE)</f>
        <v>R</v>
      </c>
      <c r="CJ1188" s="3" t="str">
        <f t="shared" si="767"/>
        <v>No</v>
      </c>
      <c r="CK1188" s="3" t="str">
        <f t="shared" si="768"/>
        <v>No</v>
      </c>
      <c r="CL1188" s="3">
        <f t="shared" si="769"/>
        <v>0.35</v>
      </c>
      <c r="CM1188" s="3">
        <f t="shared" si="770"/>
        <v>9221.7999999999993</v>
      </c>
      <c r="CN1188" s="3">
        <f t="shared" si="771"/>
        <v>2578.9499999999998</v>
      </c>
      <c r="CO1188" s="3">
        <f t="shared" si="772"/>
        <v>6642.8499999999995</v>
      </c>
      <c r="CP1188" s="3">
        <f t="shared" si="773"/>
        <v>9.788029451950811E-2</v>
      </c>
      <c r="CR1188" s="3" t="str">
        <f t="shared" si="774"/>
        <v>No</v>
      </c>
      <c r="CV1188" s="3" t="str">
        <f t="shared" si="775"/>
        <v>FMV&lt;$30K</v>
      </c>
      <c r="CW1188" s="3">
        <f t="shared" si="776"/>
        <v>1187</v>
      </c>
      <c r="CX1188" s="3">
        <f t="shared" si="777"/>
        <v>515.79</v>
      </c>
      <c r="CY1188" s="3" t="str">
        <f t="shared" si="778"/>
        <v>Ok</v>
      </c>
      <c r="CZ1188">
        <v>0</v>
      </c>
      <c r="DA1188">
        <v>0</v>
      </c>
    </row>
    <row r="1189" spans="1:105" x14ac:dyDescent="0.25">
      <c r="A1189">
        <v>1188</v>
      </c>
      <c r="B1189" t="s">
        <v>3</v>
      </c>
      <c r="C1189" t="s">
        <v>1297</v>
      </c>
      <c r="D1189">
        <v>1582.15</v>
      </c>
      <c r="E1189">
        <v>2017</v>
      </c>
      <c r="F1189">
        <v>1582.15</v>
      </c>
      <c r="G1189">
        <v>1582.15</v>
      </c>
      <c r="H1189" s="3">
        <f t="shared" si="738"/>
        <v>0</v>
      </c>
      <c r="I1189">
        <v>481209</v>
      </c>
      <c r="J1189" t="s">
        <v>2730</v>
      </c>
      <c r="K1189" t="s">
        <v>2738</v>
      </c>
      <c r="L1189">
        <v>32046</v>
      </c>
      <c r="M1189" t="s">
        <v>3611</v>
      </c>
      <c r="N1189" t="s">
        <v>4753</v>
      </c>
      <c r="O1189">
        <v>-81.834516353895097</v>
      </c>
      <c r="P1189">
        <v>30.7527054704404</v>
      </c>
      <c r="Q1189" t="s">
        <v>5628</v>
      </c>
      <c r="R1189">
        <v>1</v>
      </c>
      <c r="S1189" t="s">
        <v>6539</v>
      </c>
      <c r="T1189">
        <v>1001</v>
      </c>
      <c r="U1189" t="s">
        <v>6582</v>
      </c>
      <c r="V1189">
        <v>2017</v>
      </c>
      <c r="W1189">
        <v>94679</v>
      </c>
      <c r="X1189">
        <v>2017</v>
      </c>
      <c r="Y1189">
        <v>94679</v>
      </c>
      <c r="Z1189">
        <v>1433.33</v>
      </c>
      <c r="AA1189" s="3">
        <f t="shared" si="739"/>
        <v>0.9059381221755205</v>
      </c>
      <c r="AB1189" t="s">
        <v>6616</v>
      </c>
      <c r="AC1189" t="s">
        <v>6616</v>
      </c>
      <c r="AD1189" t="s">
        <v>6616</v>
      </c>
      <c r="AE1189" t="s">
        <v>6616</v>
      </c>
      <c r="AF1189" t="s">
        <v>6616</v>
      </c>
      <c r="AG1189" t="s">
        <v>6616</v>
      </c>
      <c r="AH1189" t="s">
        <v>6616</v>
      </c>
      <c r="AI1189" t="s">
        <v>6618</v>
      </c>
      <c r="AJ1189" t="s">
        <v>6618</v>
      </c>
      <c r="AK1189" t="s">
        <v>6618</v>
      </c>
      <c r="AL1189" t="s">
        <v>6618</v>
      </c>
      <c r="AM1189" t="s">
        <v>6618</v>
      </c>
      <c r="AN1189" t="s">
        <v>6618</v>
      </c>
      <c r="AO1189" t="s">
        <v>6618</v>
      </c>
      <c r="AP1189" s="3" t="str">
        <f t="shared" si="740"/>
        <v>No</v>
      </c>
      <c r="AQ1189" s="3" t="str">
        <f t="shared" si="741"/>
        <v>No</v>
      </c>
      <c r="AR1189" s="3" t="str">
        <f t="shared" si="742"/>
        <v>No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 t="s">
        <v>6634</v>
      </c>
      <c r="AZ1189" t="s">
        <v>6638</v>
      </c>
      <c r="BA1189">
        <v>1</v>
      </c>
      <c r="BB1189" t="s">
        <v>6616</v>
      </c>
      <c r="BC1189" t="s">
        <v>6616</v>
      </c>
      <c r="BD1189" s="4" t="str">
        <f t="shared" si="743"/>
        <v>No</v>
      </c>
      <c r="BE1189" t="s">
        <v>6640</v>
      </c>
      <c r="BF1189" s="3" t="str">
        <f t="shared" si="744"/>
        <v>No</v>
      </c>
      <c r="BG1189" t="s">
        <v>6645</v>
      </c>
      <c r="BH1189" s="3" t="str">
        <f t="shared" si="745"/>
        <v>481209 HADDOCK RD</v>
      </c>
      <c r="BI1189" s="3" t="str">
        <f t="shared" si="746"/>
        <v>Hilliard</v>
      </c>
      <c r="BJ1189" s="3" t="str">
        <f t="shared" si="747"/>
        <v>Florida</v>
      </c>
      <c r="BK1189" s="3">
        <f t="shared" si="748"/>
        <v>32046</v>
      </c>
      <c r="BL1189" s="3" t="str">
        <f t="shared" si="749"/>
        <v>481209 HADDOCK RD HILLIARD FL 32046</v>
      </c>
      <c r="BM1189" s="3" t="str">
        <f t="shared" si="750"/>
        <v/>
      </c>
      <c r="BN1189" s="3" t="str">
        <f t="shared" si="751"/>
        <v>Pass</v>
      </c>
      <c r="BO1189" s="3" t="str">
        <f t="shared" si="752"/>
        <v>No</v>
      </c>
      <c r="BP1189" s="3" t="str">
        <f t="shared" si="753"/>
        <v>FV&lt;$10K</v>
      </c>
      <c r="BQ1189" t="s">
        <v>6650</v>
      </c>
      <c r="BR1189" s="3" t="str">
        <f t="shared" si="754"/>
        <v>No, &lt; $20K Lien</v>
      </c>
      <c r="BS1189" s="3" t="str">
        <f t="shared" si="755"/>
        <v>No, Lien &lt; $20K</v>
      </c>
      <c r="BT1189" t="s">
        <v>6650</v>
      </c>
      <c r="BU1189" s="3" t="str">
        <f t="shared" si="756"/>
        <v>No</v>
      </c>
      <c r="BV1189" s="3" t="str">
        <f t="shared" si="757"/>
        <v>No</v>
      </c>
      <c r="BW1189" s="3">
        <f t="shared" si="758"/>
        <v>1</v>
      </c>
      <c r="BX1189" s="3" t="str">
        <f t="shared" si="759"/>
        <v>No</v>
      </c>
      <c r="BY1189" s="3">
        <f t="shared" si="760"/>
        <v>94679</v>
      </c>
      <c r="BZ1189">
        <v>1</v>
      </c>
      <c r="CA1189" s="3">
        <f t="shared" si="761"/>
        <v>94679</v>
      </c>
      <c r="CC1189" s="3">
        <f t="shared" si="762"/>
        <v>0</v>
      </c>
      <c r="CD1189" s="3">
        <f t="shared" si="763"/>
        <v>0</v>
      </c>
      <c r="CE1189" s="3" t="str">
        <f t="shared" si="764"/>
        <v/>
      </c>
      <c r="CF1189" s="3" t="e">
        <f>HLOOKUP(CE1189,'Valuation Data'!$D$2:$K$5,4,FALSE)</f>
        <v>#N/A</v>
      </c>
      <c r="CG1189" s="3">
        <f t="shared" si="765"/>
        <v>94679</v>
      </c>
      <c r="CH1189" s="3" t="str">
        <f t="shared" si="766"/>
        <v>No</v>
      </c>
      <c r="CI1189" s="3" t="str">
        <f>VLOOKUP(R1189,'Use Codes &amp; County Type'!A:D,4,FALSE)</f>
        <v>S</v>
      </c>
      <c r="CJ1189" s="3" t="str">
        <f t="shared" si="767"/>
        <v>No</v>
      </c>
      <c r="CK1189" s="3" t="str">
        <f t="shared" si="768"/>
        <v>No</v>
      </c>
      <c r="CL1189" s="3">
        <f t="shared" si="769"/>
        <v>0.35</v>
      </c>
      <c r="CM1189" s="3">
        <f t="shared" si="770"/>
        <v>33137.65</v>
      </c>
      <c r="CN1189" s="3">
        <f t="shared" si="771"/>
        <v>7910.75</v>
      </c>
      <c r="CO1189" s="3">
        <f t="shared" si="772"/>
        <v>25226.9</v>
      </c>
      <c r="CP1189" s="3">
        <f t="shared" si="773"/>
        <v>8.3553375088456783E-2</v>
      </c>
      <c r="CR1189" s="3" t="str">
        <f t="shared" si="774"/>
        <v>No</v>
      </c>
      <c r="CV1189" s="3" t="str">
        <f t="shared" si="775"/>
        <v>*Bid</v>
      </c>
      <c r="CW1189" s="3">
        <f t="shared" si="776"/>
        <v>1188</v>
      </c>
      <c r="CX1189" s="3">
        <f t="shared" si="777"/>
        <v>1582.15</v>
      </c>
      <c r="CY1189" s="3" t="str">
        <f t="shared" si="778"/>
        <v>Ok</v>
      </c>
      <c r="CZ1189">
        <v>0</v>
      </c>
      <c r="DA1189">
        <v>0</v>
      </c>
    </row>
    <row r="1190" spans="1:105" x14ac:dyDescent="0.25">
      <c r="A1190">
        <v>1189</v>
      </c>
      <c r="B1190" t="s">
        <v>3</v>
      </c>
      <c r="C1190" t="s">
        <v>1298</v>
      </c>
      <c r="D1190">
        <v>1150.02</v>
      </c>
      <c r="E1190">
        <v>2017</v>
      </c>
      <c r="F1190">
        <v>1150.02</v>
      </c>
      <c r="G1190">
        <v>1150.02</v>
      </c>
      <c r="H1190" s="3">
        <f t="shared" si="738"/>
        <v>0</v>
      </c>
      <c r="I1190">
        <v>48658</v>
      </c>
      <c r="J1190" t="s">
        <v>2730</v>
      </c>
      <c r="K1190" t="s">
        <v>2738</v>
      </c>
      <c r="L1190">
        <v>32046</v>
      </c>
      <c r="M1190" t="s">
        <v>3612</v>
      </c>
      <c r="N1190" t="s">
        <v>4753</v>
      </c>
      <c r="O1190">
        <v>-81.833156789267406</v>
      </c>
      <c r="P1190">
        <v>30.7468225165882</v>
      </c>
      <c r="Q1190" t="s">
        <v>5629</v>
      </c>
      <c r="R1190">
        <v>1</v>
      </c>
      <c r="S1190" t="s">
        <v>6539</v>
      </c>
      <c r="T1190">
        <v>1001</v>
      </c>
      <c r="U1190" t="s">
        <v>6582</v>
      </c>
      <c r="V1190">
        <v>2017</v>
      </c>
      <c r="W1190">
        <v>128736</v>
      </c>
      <c r="X1190">
        <v>2017</v>
      </c>
      <c r="Y1190">
        <v>150614</v>
      </c>
      <c r="Z1190">
        <v>1364.77</v>
      </c>
      <c r="AA1190" s="3">
        <f t="shared" si="739"/>
        <v>1.1867358828542112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 s="3" t="str">
        <f t="shared" si="740"/>
        <v>No</v>
      </c>
      <c r="AQ1190" s="3" t="str">
        <f t="shared" si="741"/>
        <v>No</v>
      </c>
      <c r="AR1190" s="3" t="str">
        <f t="shared" si="742"/>
        <v>No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 t="s">
        <v>6634</v>
      </c>
      <c r="AZ1190">
        <v>0</v>
      </c>
      <c r="BA1190">
        <v>0</v>
      </c>
      <c r="BB1190" t="s">
        <v>6617</v>
      </c>
      <c r="BC1190">
        <v>0</v>
      </c>
      <c r="BD1190" s="4" t="str">
        <f t="shared" si="743"/>
        <v>No</v>
      </c>
      <c r="BE1190" t="s">
        <v>6640</v>
      </c>
      <c r="BF1190" s="3" t="str">
        <f t="shared" si="744"/>
        <v>No</v>
      </c>
      <c r="BG1190" t="s">
        <v>6645</v>
      </c>
      <c r="BH1190" s="3" t="str">
        <f t="shared" si="745"/>
        <v>48658 CRAWFORD LN</v>
      </c>
      <c r="BI1190" s="3" t="str">
        <f t="shared" si="746"/>
        <v>Hilliard</v>
      </c>
      <c r="BJ1190" s="3" t="str">
        <f t="shared" si="747"/>
        <v>Florida</v>
      </c>
      <c r="BK1190" s="3">
        <f t="shared" si="748"/>
        <v>32046</v>
      </c>
      <c r="BL1190" s="3" t="str">
        <f t="shared" si="749"/>
        <v>48658 CRAWFORD LN HILLIARD FL 32046</v>
      </c>
      <c r="BM1190" s="3" t="str">
        <f t="shared" si="750"/>
        <v/>
      </c>
      <c r="BN1190" s="3" t="str">
        <f t="shared" si="751"/>
        <v>Pass</v>
      </c>
      <c r="BO1190" s="3" t="str">
        <f t="shared" si="752"/>
        <v>No</v>
      </c>
      <c r="BP1190" s="3" t="str">
        <f t="shared" si="753"/>
        <v>FV&lt;$10K</v>
      </c>
      <c r="BQ1190" t="s">
        <v>6650</v>
      </c>
      <c r="BR1190" s="3" t="str">
        <f t="shared" si="754"/>
        <v>No, &lt; $20K Lien</v>
      </c>
      <c r="BS1190" s="3" t="str">
        <f t="shared" si="755"/>
        <v>No, Lien &lt; $20K</v>
      </c>
      <c r="BT1190" t="s">
        <v>6650</v>
      </c>
      <c r="BU1190" s="3" t="str">
        <f t="shared" si="756"/>
        <v>No</v>
      </c>
      <c r="BV1190" s="3" t="str">
        <f t="shared" si="757"/>
        <v>No</v>
      </c>
      <c r="BW1190" s="3">
        <f t="shared" si="758"/>
        <v>0</v>
      </c>
      <c r="BX1190" s="3" t="str">
        <f t="shared" si="759"/>
        <v>No</v>
      </c>
      <c r="BY1190" s="3">
        <f t="shared" si="760"/>
        <v>128736</v>
      </c>
      <c r="BZ1190">
        <v>1</v>
      </c>
      <c r="CA1190" s="3">
        <f t="shared" si="761"/>
        <v>128736</v>
      </c>
      <c r="CC1190" s="3">
        <f t="shared" si="762"/>
        <v>0</v>
      </c>
      <c r="CD1190" s="3">
        <f t="shared" si="763"/>
        <v>0</v>
      </c>
      <c r="CE1190" s="3" t="str">
        <f t="shared" si="764"/>
        <v/>
      </c>
      <c r="CF1190" s="3" t="e">
        <f>HLOOKUP(CE1190,'Valuation Data'!$D$2:$K$5,4,FALSE)</f>
        <v>#N/A</v>
      </c>
      <c r="CG1190" s="3">
        <f t="shared" si="765"/>
        <v>128736</v>
      </c>
      <c r="CH1190" s="3" t="str">
        <f t="shared" si="766"/>
        <v>No</v>
      </c>
      <c r="CI1190" s="3" t="str">
        <f>VLOOKUP(R1190,'Use Codes &amp; County Type'!A:D,4,FALSE)</f>
        <v>S</v>
      </c>
      <c r="CJ1190" s="3" t="str">
        <f t="shared" si="767"/>
        <v>No</v>
      </c>
      <c r="CK1190" s="3" t="str">
        <f t="shared" si="768"/>
        <v>Yes</v>
      </c>
      <c r="CL1190" s="3">
        <f t="shared" si="769"/>
        <v>0.67</v>
      </c>
      <c r="CM1190" s="3">
        <f t="shared" si="770"/>
        <v>86253.12000000001</v>
      </c>
      <c r="CN1190" s="3">
        <f t="shared" si="771"/>
        <v>5244.33</v>
      </c>
      <c r="CO1190" s="3">
        <f t="shared" si="772"/>
        <v>81008.790000000008</v>
      </c>
      <c r="CP1190" s="3">
        <f t="shared" si="773"/>
        <v>4.0737089858314687E-2</v>
      </c>
      <c r="CR1190" s="3" t="str">
        <f t="shared" si="774"/>
        <v>No</v>
      </c>
      <c r="CV1190" s="3" t="str">
        <f t="shared" si="775"/>
        <v>*Bid</v>
      </c>
      <c r="CW1190" s="3">
        <f t="shared" si="776"/>
        <v>1189</v>
      </c>
      <c r="CX1190" s="3">
        <f t="shared" si="777"/>
        <v>1150.02</v>
      </c>
      <c r="CY1190" s="3" t="str">
        <f t="shared" si="778"/>
        <v>Ok</v>
      </c>
      <c r="CZ1190">
        <v>0</v>
      </c>
      <c r="DA1190">
        <v>0</v>
      </c>
    </row>
    <row r="1191" spans="1:105" x14ac:dyDescent="0.25">
      <c r="A1191">
        <v>1190</v>
      </c>
      <c r="B1191" t="s">
        <v>3</v>
      </c>
      <c r="C1191" t="s">
        <v>1299</v>
      </c>
      <c r="D1191">
        <v>360.65</v>
      </c>
      <c r="E1191">
        <v>2017</v>
      </c>
      <c r="F1191">
        <v>360.65</v>
      </c>
      <c r="G1191">
        <v>360.65</v>
      </c>
      <c r="H1191" s="3">
        <f t="shared" si="738"/>
        <v>0</v>
      </c>
      <c r="I1191">
        <v>48303</v>
      </c>
      <c r="J1191" t="s">
        <v>2730</v>
      </c>
      <c r="K1191" t="s">
        <v>2738</v>
      </c>
      <c r="L1191">
        <v>32046</v>
      </c>
      <c r="M1191" t="s">
        <v>3613</v>
      </c>
      <c r="N1191" t="s">
        <v>4753</v>
      </c>
      <c r="O1191">
        <v>-81.826327880973395</v>
      </c>
      <c r="P1191">
        <v>30.7454867466063</v>
      </c>
      <c r="Q1191" t="s">
        <v>5630</v>
      </c>
      <c r="R1191">
        <v>2</v>
      </c>
      <c r="S1191" t="s">
        <v>6535</v>
      </c>
      <c r="T1191">
        <v>1006</v>
      </c>
      <c r="U1191" t="s">
        <v>6578</v>
      </c>
      <c r="V1191">
        <v>2017</v>
      </c>
      <c r="W1191">
        <v>45073</v>
      </c>
      <c r="X1191">
        <v>2017</v>
      </c>
      <c r="Y1191">
        <v>49505</v>
      </c>
      <c r="Z1191">
        <v>303.88</v>
      </c>
      <c r="AA1191" s="3">
        <f t="shared" si="739"/>
        <v>0.84258976847358935</v>
      </c>
      <c r="AB1191" t="s">
        <v>6616</v>
      </c>
      <c r="AC1191" t="s">
        <v>6616</v>
      </c>
      <c r="AD1191" t="s">
        <v>6616</v>
      </c>
      <c r="AE1191" t="s">
        <v>6616</v>
      </c>
      <c r="AG1191" t="s">
        <v>6616</v>
      </c>
      <c r="AH1191" t="s">
        <v>6616</v>
      </c>
      <c r="AI1191" t="s">
        <v>6618</v>
      </c>
      <c r="AJ1191" t="s">
        <v>6618</v>
      </c>
      <c r="AK1191" t="s">
        <v>6618</v>
      </c>
      <c r="AL1191" t="s">
        <v>6618</v>
      </c>
      <c r="AM1191" t="s">
        <v>6618</v>
      </c>
      <c r="AN1191" t="s">
        <v>6618</v>
      </c>
      <c r="AO1191" t="s">
        <v>6618</v>
      </c>
      <c r="AP1191" s="3" t="str">
        <f t="shared" si="740"/>
        <v>No</v>
      </c>
      <c r="AQ1191" s="3" t="str">
        <f t="shared" si="741"/>
        <v>No</v>
      </c>
      <c r="AR1191" s="3" t="str">
        <f t="shared" si="742"/>
        <v>No</v>
      </c>
      <c r="AS1191">
        <v>0</v>
      </c>
      <c r="AT1191">
        <v>0</v>
      </c>
      <c r="AU1191">
        <v>120000</v>
      </c>
      <c r="AV1191" t="s">
        <v>6622</v>
      </c>
      <c r="AW1191">
        <v>0</v>
      </c>
      <c r="AX1191">
        <v>0</v>
      </c>
      <c r="AY1191" t="s">
        <v>6634</v>
      </c>
      <c r="AZ1191" t="s">
        <v>6638</v>
      </c>
      <c r="BA1191">
        <v>2</v>
      </c>
      <c r="BB1191" t="s">
        <v>6617</v>
      </c>
      <c r="BC1191" t="s">
        <v>6616</v>
      </c>
      <c r="BD1191" s="4" t="str">
        <f t="shared" si="743"/>
        <v>No</v>
      </c>
      <c r="BE1191" t="s">
        <v>6640</v>
      </c>
      <c r="BF1191" s="3" t="str">
        <f t="shared" si="744"/>
        <v>No</v>
      </c>
      <c r="BG1191" t="s">
        <v>6645</v>
      </c>
      <c r="BH1191" s="3" t="str">
        <f t="shared" si="745"/>
        <v>48303 CRAWFORD LN</v>
      </c>
      <c r="BI1191" s="3" t="str">
        <f t="shared" si="746"/>
        <v>Hilliard</v>
      </c>
      <c r="BJ1191" s="3" t="str">
        <f t="shared" si="747"/>
        <v>Florida</v>
      </c>
      <c r="BK1191" s="3">
        <f t="shared" si="748"/>
        <v>32046</v>
      </c>
      <c r="BL1191" s="3" t="str">
        <f t="shared" si="749"/>
        <v>48303 CRAWFORD LN HILLIARD FL 32046</v>
      </c>
      <c r="BM1191" s="3" t="str">
        <f t="shared" si="750"/>
        <v>L</v>
      </c>
      <c r="BN1191" s="3" t="str">
        <f t="shared" si="751"/>
        <v>Pass</v>
      </c>
      <c r="BO1191" s="3" t="str">
        <f t="shared" si="752"/>
        <v>No</v>
      </c>
      <c r="BP1191" s="3" t="str">
        <f t="shared" si="753"/>
        <v>FV&lt;$10K</v>
      </c>
      <c r="BQ1191" t="s">
        <v>6650</v>
      </c>
      <c r="BR1191" s="3" t="str">
        <f t="shared" si="754"/>
        <v>No, &lt; $20K Lien</v>
      </c>
      <c r="BS1191" s="3" t="str">
        <f t="shared" si="755"/>
        <v>No, Lien &lt; $20K</v>
      </c>
      <c r="BT1191" t="s">
        <v>6650</v>
      </c>
      <c r="BU1191" s="3" t="str">
        <f t="shared" si="756"/>
        <v>No</v>
      </c>
      <c r="BV1191" s="3" t="str">
        <f t="shared" si="757"/>
        <v>No</v>
      </c>
      <c r="BW1191" s="3">
        <f t="shared" si="758"/>
        <v>2</v>
      </c>
      <c r="BX1191" s="3" t="str">
        <f t="shared" si="759"/>
        <v>Yes</v>
      </c>
      <c r="BY1191" s="3">
        <f t="shared" si="760"/>
        <v>45073</v>
      </c>
      <c r="BZ1191">
        <v>1</v>
      </c>
      <c r="CA1191" s="3">
        <f t="shared" si="761"/>
        <v>45073</v>
      </c>
      <c r="CC1191" s="3">
        <f t="shared" si="762"/>
        <v>0</v>
      </c>
      <c r="CD1191" s="3">
        <f t="shared" si="763"/>
        <v>0</v>
      </c>
      <c r="CE1191" s="3" t="str">
        <f t="shared" si="764"/>
        <v/>
      </c>
      <c r="CF1191" s="3" t="e">
        <f>HLOOKUP(CE1191,'Valuation Data'!$D$2:$K$5,4,FALSE)</f>
        <v>#N/A</v>
      </c>
      <c r="CG1191" s="3">
        <f t="shared" si="765"/>
        <v>45073</v>
      </c>
      <c r="CH1191" s="3" t="str">
        <f t="shared" si="766"/>
        <v>No</v>
      </c>
      <c r="CI1191" s="3" t="str">
        <f>VLOOKUP(R1191,'Use Codes &amp; County Type'!A:D,4,FALSE)</f>
        <v>R</v>
      </c>
      <c r="CJ1191" s="3" t="str">
        <f t="shared" si="767"/>
        <v>No</v>
      </c>
      <c r="CK1191" s="3" t="str">
        <f t="shared" si="768"/>
        <v>Yes</v>
      </c>
      <c r="CL1191" s="3">
        <f t="shared" si="769"/>
        <v>0.67</v>
      </c>
      <c r="CM1191" s="3">
        <f t="shared" si="770"/>
        <v>30198.910000000003</v>
      </c>
      <c r="CN1191" s="3">
        <f t="shared" si="771"/>
        <v>2163.9</v>
      </c>
      <c r="CO1191" s="3">
        <f t="shared" si="772"/>
        <v>28035.010000000002</v>
      </c>
      <c r="CP1191" s="3">
        <f t="shared" si="773"/>
        <v>4.8008785747565064E-2</v>
      </c>
      <c r="CR1191" s="3" t="str">
        <f t="shared" si="774"/>
        <v>No</v>
      </c>
      <c r="CV1191" s="3" t="str">
        <f t="shared" si="775"/>
        <v>Too Many Priors</v>
      </c>
      <c r="CW1191" s="3">
        <f t="shared" si="776"/>
        <v>1190</v>
      </c>
      <c r="CX1191" s="3">
        <f t="shared" si="777"/>
        <v>360.65</v>
      </c>
      <c r="CY1191" s="3" t="str">
        <f t="shared" si="778"/>
        <v>Ok</v>
      </c>
      <c r="CZ1191">
        <v>0</v>
      </c>
      <c r="DA1191">
        <v>0</v>
      </c>
    </row>
    <row r="1192" spans="1:105" x14ac:dyDescent="0.25">
      <c r="A1192">
        <v>1191</v>
      </c>
      <c r="B1192" t="s">
        <v>3</v>
      </c>
      <c r="C1192" t="s">
        <v>1300</v>
      </c>
      <c r="D1192">
        <v>443.29</v>
      </c>
      <c r="E1192">
        <v>2017</v>
      </c>
      <c r="F1192">
        <v>443.29</v>
      </c>
      <c r="G1192">
        <v>443.29</v>
      </c>
      <c r="H1192" s="3">
        <f t="shared" si="738"/>
        <v>0</v>
      </c>
      <c r="I1192">
        <v>473951</v>
      </c>
      <c r="J1192" t="s">
        <v>2730</v>
      </c>
      <c r="K1192" t="s">
        <v>2738</v>
      </c>
      <c r="L1192">
        <v>32046</v>
      </c>
      <c r="M1192" t="s">
        <v>3614</v>
      </c>
      <c r="N1192" t="s">
        <v>4753</v>
      </c>
      <c r="O1192">
        <v>-81.822330736641902</v>
      </c>
      <c r="P1192">
        <v>30.750809593751502</v>
      </c>
      <c r="Q1192" t="s">
        <v>5631</v>
      </c>
      <c r="R1192">
        <v>2</v>
      </c>
      <c r="S1192" t="s">
        <v>6535</v>
      </c>
      <c r="T1192">
        <v>1006</v>
      </c>
      <c r="U1192" t="s">
        <v>6578</v>
      </c>
      <c r="V1192">
        <v>2017</v>
      </c>
      <c r="W1192">
        <v>50274</v>
      </c>
      <c r="X1192">
        <v>2017</v>
      </c>
      <c r="Y1192">
        <v>52776</v>
      </c>
      <c r="Z1192">
        <v>380.29</v>
      </c>
      <c r="AA1192" s="3">
        <f t="shared" si="739"/>
        <v>0.85788084549617627</v>
      </c>
      <c r="AC1192" t="s">
        <v>6616</v>
      </c>
      <c r="AI1192" t="s">
        <v>6618</v>
      </c>
      <c r="AJ1192" t="s">
        <v>6618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 s="3" t="str">
        <f t="shared" si="740"/>
        <v>No</v>
      </c>
      <c r="AQ1192" s="3" t="str">
        <f t="shared" si="741"/>
        <v>No</v>
      </c>
      <c r="AR1192" s="3" t="str">
        <f t="shared" si="742"/>
        <v>No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 t="s">
        <v>6634</v>
      </c>
      <c r="AZ1192" t="s">
        <v>6638</v>
      </c>
      <c r="BA1192">
        <v>0</v>
      </c>
      <c r="BB1192" t="s">
        <v>6617</v>
      </c>
      <c r="BC1192" t="s">
        <v>6616</v>
      </c>
      <c r="BD1192" s="4" t="str">
        <f t="shared" si="743"/>
        <v>No</v>
      </c>
      <c r="BE1192" t="s">
        <v>6640</v>
      </c>
      <c r="BF1192" s="3" t="str">
        <f t="shared" si="744"/>
        <v>No</v>
      </c>
      <c r="BG1192" t="s">
        <v>6645</v>
      </c>
      <c r="BH1192" s="3" t="str">
        <f t="shared" si="745"/>
        <v>473951 MIDDLE RD</v>
      </c>
      <c r="BI1192" s="3" t="str">
        <f t="shared" si="746"/>
        <v>Hilliard</v>
      </c>
      <c r="BJ1192" s="3" t="str">
        <f t="shared" si="747"/>
        <v>Florida</v>
      </c>
      <c r="BK1192" s="3">
        <f t="shared" si="748"/>
        <v>32046</v>
      </c>
      <c r="BL1192" s="3" t="str">
        <f t="shared" si="749"/>
        <v>473951 MIDDLE RD HILLIARD FL 32046</v>
      </c>
      <c r="BM1192" s="3" t="str">
        <f t="shared" si="750"/>
        <v/>
      </c>
      <c r="BN1192" s="3" t="str">
        <f t="shared" si="751"/>
        <v>Pass</v>
      </c>
      <c r="BO1192" s="3" t="str">
        <f t="shared" si="752"/>
        <v>No</v>
      </c>
      <c r="BP1192" s="3" t="str">
        <f t="shared" si="753"/>
        <v>FV&lt;$10K</v>
      </c>
      <c r="BQ1192" t="s">
        <v>6650</v>
      </c>
      <c r="BR1192" s="3" t="str">
        <f t="shared" si="754"/>
        <v>No, &lt; $20K Lien</v>
      </c>
      <c r="BS1192" s="3" t="str">
        <f t="shared" si="755"/>
        <v>No, Lien &lt; $20K</v>
      </c>
      <c r="BT1192" t="s">
        <v>6650</v>
      </c>
      <c r="BU1192" s="3" t="str">
        <f t="shared" si="756"/>
        <v>No</v>
      </c>
      <c r="BV1192" s="3" t="str">
        <f t="shared" si="757"/>
        <v>No</v>
      </c>
      <c r="BW1192" s="3">
        <f t="shared" si="758"/>
        <v>0</v>
      </c>
      <c r="BX1192" s="3" t="str">
        <f t="shared" si="759"/>
        <v>No</v>
      </c>
      <c r="BY1192" s="3">
        <f t="shared" si="760"/>
        <v>50274</v>
      </c>
      <c r="BZ1192">
        <v>1</v>
      </c>
      <c r="CA1192" s="3">
        <f t="shared" si="761"/>
        <v>50274</v>
      </c>
      <c r="CC1192" s="3">
        <f t="shared" si="762"/>
        <v>0</v>
      </c>
      <c r="CD1192" s="3">
        <f t="shared" si="763"/>
        <v>0</v>
      </c>
      <c r="CE1192" s="3" t="str">
        <f t="shared" si="764"/>
        <v/>
      </c>
      <c r="CF1192" s="3" t="e">
        <f>HLOOKUP(CE1192,'Valuation Data'!$D$2:$K$5,4,FALSE)</f>
        <v>#N/A</v>
      </c>
      <c r="CG1192" s="3">
        <f t="shared" si="765"/>
        <v>50274</v>
      </c>
      <c r="CH1192" s="3" t="str">
        <f t="shared" si="766"/>
        <v>No</v>
      </c>
      <c r="CI1192" s="3" t="str">
        <f>VLOOKUP(R1192,'Use Codes &amp; County Type'!A:D,4,FALSE)</f>
        <v>R</v>
      </c>
      <c r="CJ1192" s="3" t="str">
        <f t="shared" si="767"/>
        <v>No</v>
      </c>
      <c r="CK1192" s="3" t="str">
        <f t="shared" si="768"/>
        <v>Yes</v>
      </c>
      <c r="CL1192" s="3">
        <f t="shared" si="769"/>
        <v>0.67</v>
      </c>
      <c r="CM1192" s="3">
        <f t="shared" si="770"/>
        <v>33683.58</v>
      </c>
      <c r="CN1192" s="3">
        <f t="shared" si="771"/>
        <v>1773.16</v>
      </c>
      <c r="CO1192" s="3">
        <f t="shared" si="772"/>
        <v>31910.420000000002</v>
      </c>
      <c r="CP1192" s="3">
        <f t="shared" si="773"/>
        <v>3.5269920833830612E-2</v>
      </c>
      <c r="CR1192" s="3" t="str">
        <f t="shared" si="774"/>
        <v>No</v>
      </c>
      <c r="CV1192" s="3" t="str">
        <f t="shared" si="775"/>
        <v>*Bid</v>
      </c>
      <c r="CW1192" s="3">
        <f t="shared" si="776"/>
        <v>1191</v>
      </c>
      <c r="CX1192" s="3">
        <f t="shared" si="777"/>
        <v>443.29</v>
      </c>
      <c r="CY1192" s="3" t="str">
        <f t="shared" si="778"/>
        <v>Ok</v>
      </c>
      <c r="CZ1192">
        <v>0</v>
      </c>
      <c r="DA1192">
        <v>0</v>
      </c>
    </row>
    <row r="1193" spans="1:105" x14ac:dyDescent="0.25">
      <c r="A1193">
        <v>1192</v>
      </c>
      <c r="B1193" t="s">
        <v>3</v>
      </c>
      <c r="C1193" t="s">
        <v>1301</v>
      </c>
      <c r="D1193">
        <v>539.07000000000005</v>
      </c>
      <c r="E1193">
        <v>2017</v>
      </c>
      <c r="F1193">
        <v>539.07000000000005</v>
      </c>
      <c r="G1193">
        <v>539.07000000000005</v>
      </c>
      <c r="H1193" s="3">
        <f t="shared" si="738"/>
        <v>0</v>
      </c>
      <c r="I1193">
        <v>574715</v>
      </c>
      <c r="J1193" t="s">
        <v>2730</v>
      </c>
      <c r="K1193" t="s">
        <v>2738</v>
      </c>
      <c r="L1193">
        <v>32046</v>
      </c>
      <c r="M1193" t="s">
        <v>3615</v>
      </c>
      <c r="N1193" t="s">
        <v>4753</v>
      </c>
      <c r="O1193">
        <v>-81.804412140368996</v>
      </c>
      <c r="P1193">
        <v>30.758058691085701</v>
      </c>
      <c r="Q1193" t="s">
        <v>5632</v>
      </c>
      <c r="R1193">
        <v>2</v>
      </c>
      <c r="S1193" t="s">
        <v>6535</v>
      </c>
      <c r="T1193">
        <v>1006</v>
      </c>
      <c r="U1193" t="s">
        <v>6578</v>
      </c>
      <c r="V1193">
        <v>2017</v>
      </c>
      <c r="W1193">
        <v>63696</v>
      </c>
      <c r="X1193">
        <v>2017</v>
      </c>
      <c r="Y1193">
        <v>74661</v>
      </c>
      <c r="Z1193">
        <v>468.85</v>
      </c>
      <c r="AA1193" s="3">
        <f t="shared" si="739"/>
        <v>0.86973862392639167</v>
      </c>
      <c r="AB1193" t="s">
        <v>6616</v>
      </c>
      <c r="AC1193" t="s">
        <v>6616</v>
      </c>
      <c r="AD1193" t="s">
        <v>6616</v>
      </c>
      <c r="AE1193" t="s">
        <v>6616</v>
      </c>
      <c r="AF1193" t="s">
        <v>6616</v>
      </c>
      <c r="AI1193" t="s">
        <v>6618</v>
      </c>
      <c r="AJ1193" t="s">
        <v>6618</v>
      </c>
      <c r="AK1193" t="s">
        <v>6618</v>
      </c>
      <c r="AL1193" t="s">
        <v>6618</v>
      </c>
      <c r="AM1193" t="s">
        <v>6618</v>
      </c>
      <c r="AN1193" t="s">
        <v>6618</v>
      </c>
      <c r="AO1193" t="s">
        <v>6618</v>
      </c>
      <c r="AP1193" s="3" t="str">
        <f t="shared" si="740"/>
        <v>No</v>
      </c>
      <c r="AQ1193" s="3" t="str">
        <f t="shared" si="741"/>
        <v>No</v>
      </c>
      <c r="AR1193" s="3" t="str">
        <f t="shared" si="742"/>
        <v>No</v>
      </c>
      <c r="AS1193">
        <v>0</v>
      </c>
      <c r="AT1193">
        <v>0</v>
      </c>
      <c r="AU1193">
        <v>63000</v>
      </c>
      <c r="AV1193" t="s">
        <v>6621</v>
      </c>
      <c r="AW1193">
        <v>0</v>
      </c>
      <c r="AX1193">
        <v>0</v>
      </c>
      <c r="AY1193" t="s">
        <v>6634</v>
      </c>
      <c r="AZ1193" t="s">
        <v>6637</v>
      </c>
      <c r="BA1193">
        <v>1</v>
      </c>
      <c r="BB1193" t="s">
        <v>6617</v>
      </c>
      <c r="BC1193" t="s">
        <v>6616</v>
      </c>
      <c r="BD1193" s="4" t="str">
        <f t="shared" si="743"/>
        <v>No</v>
      </c>
      <c r="BE1193" t="s">
        <v>6640</v>
      </c>
      <c r="BF1193" s="3" t="str">
        <f t="shared" si="744"/>
        <v>No</v>
      </c>
      <c r="BG1193" t="s">
        <v>6645</v>
      </c>
      <c r="BH1193" s="3" t="str">
        <f t="shared" si="745"/>
        <v>574715 LESSIE RD</v>
      </c>
      <c r="BI1193" s="3" t="str">
        <f t="shared" si="746"/>
        <v>Hilliard</v>
      </c>
      <c r="BJ1193" s="3" t="str">
        <f t="shared" si="747"/>
        <v>Florida</v>
      </c>
      <c r="BK1193" s="3">
        <f t="shared" si="748"/>
        <v>32046</v>
      </c>
      <c r="BL1193" s="3" t="str">
        <f t="shared" si="749"/>
        <v>574715 LESSIE RD HILLIARD FL 32046</v>
      </c>
      <c r="BM1193" s="3" t="str">
        <f t="shared" si="750"/>
        <v>L</v>
      </c>
      <c r="BN1193" s="3" t="str">
        <f t="shared" si="751"/>
        <v>Pass</v>
      </c>
      <c r="BO1193" s="3" t="str">
        <f t="shared" si="752"/>
        <v>No</v>
      </c>
      <c r="BP1193" s="3" t="str">
        <f t="shared" si="753"/>
        <v>FV&lt;$10K</v>
      </c>
      <c r="BQ1193" t="s">
        <v>6650</v>
      </c>
      <c r="BR1193" s="3" t="str">
        <f t="shared" si="754"/>
        <v>No, &lt; $20K Lien</v>
      </c>
      <c r="BS1193" s="3" t="str">
        <f t="shared" si="755"/>
        <v>No, Lien &lt; $20K</v>
      </c>
      <c r="BT1193" t="s">
        <v>6650</v>
      </c>
      <c r="BU1193" s="3" t="str">
        <f t="shared" si="756"/>
        <v>No</v>
      </c>
      <c r="BV1193" s="3" t="str">
        <f t="shared" si="757"/>
        <v>No</v>
      </c>
      <c r="BW1193" s="3">
        <f t="shared" si="758"/>
        <v>1</v>
      </c>
      <c r="BX1193" s="3" t="str">
        <f t="shared" si="759"/>
        <v>No</v>
      </c>
      <c r="BY1193" s="3">
        <f t="shared" si="760"/>
        <v>63696</v>
      </c>
      <c r="BZ1193">
        <v>1</v>
      </c>
      <c r="CA1193" s="3">
        <f t="shared" si="761"/>
        <v>63696</v>
      </c>
      <c r="CC1193" s="3">
        <f t="shared" si="762"/>
        <v>0</v>
      </c>
      <c r="CD1193" s="3">
        <f t="shared" si="763"/>
        <v>0</v>
      </c>
      <c r="CE1193" s="3" t="str">
        <f t="shared" si="764"/>
        <v/>
      </c>
      <c r="CF1193" s="3" t="e">
        <f>HLOOKUP(CE1193,'Valuation Data'!$D$2:$K$5,4,FALSE)</f>
        <v>#N/A</v>
      </c>
      <c r="CG1193" s="3">
        <f t="shared" si="765"/>
        <v>63696</v>
      </c>
      <c r="CH1193" s="3" t="str">
        <f t="shared" si="766"/>
        <v>No</v>
      </c>
      <c r="CI1193" s="3" t="str">
        <f>VLOOKUP(R1193,'Use Codes &amp; County Type'!A:D,4,FALSE)</f>
        <v>R</v>
      </c>
      <c r="CJ1193" s="3" t="str">
        <f t="shared" si="767"/>
        <v>No</v>
      </c>
      <c r="CK1193" s="3" t="str">
        <f t="shared" si="768"/>
        <v>Yes</v>
      </c>
      <c r="CL1193" s="3">
        <f t="shared" si="769"/>
        <v>0.67</v>
      </c>
      <c r="CM1193" s="3">
        <f t="shared" si="770"/>
        <v>42676.32</v>
      </c>
      <c r="CN1193" s="3">
        <f t="shared" si="771"/>
        <v>2695.3500000000004</v>
      </c>
      <c r="CO1193" s="3">
        <f t="shared" si="772"/>
        <v>39980.97</v>
      </c>
      <c r="CP1193" s="3">
        <f t="shared" si="773"/>
        <v>4.2315844009042959E-2</v>
      </c>
      <c r="CR1193" s="3" t="str">
        <f t="shared" si="774"/>
        <v>No</v>
      </c>
      <c r="CV1193" s="3" t="str">
        <f t="shared" si="775"/>
        <v>*Bid</v>
      </c>
      <c r="CW1193" s="3">
        <f t="shared" si="776"/>
        <v>1192</v>
      </c>
      <c r="CX1193" s="3">
        <f t="shared" si="777"/>
        <v>539.07000000000005</v>
      </c>
      <c r="CY1193" s="3" t="str">
        <f t="shared" si="778"/>
        <v>Ok</v>
      </c>
      <c r="CZ1193">
        <v>0</v>
      </c>
      <c r="DA1193">
        <v>0</v>
      </c>
    </row>
    <row r="1194" spans="1:105" x14ac:dyDescent="0.25">
      <c r="A1194">
        <v>1193</v>
      </c>
      <c r="B1194" t="s">
        <v>3</v>
      </c>
      <c r="C1194" t="s">
        <v>1302</v>
      </c>
      <c r="D1194">
        <v>732.44</v>
      </c>
      <c r="E1194">
        <v>2017</v>
      </c>
      <c r="F1194">
        <v>732.44</v>
      </c>
      <c r="G1194">
        <v>732.44</v>
      </c>
      <c r="H1194" s="3">
        <f t="shared" si="738"/>
        <v>0</v>
      </c>
      <c r="I1194">
        <v>574154</v>
      </c>
      <c r="J1194" t="s">
        <v>2730</v>
      </c>
      <c r="K1194" t="s">
        <v>2738</v>
      </c>
      <c r="L1194">
        <v>32046</v>
      </c>
      <c r="M1194" t="s">
        <v>3616</v>
      </c>
      <c r="N1194" t="s">
        <v>4753</v>
      </c>
      <c r="O1194">
        <v>-81.796815812292905</v>
      </c>
      <c r="P1194">
        <v>30.753148801469099</v>
      </c>
      <c r="Q1194" t="s">
        <v>5633</v>
      </c>
      <c r="R1194">
        <v>2</v>
      </c>
      <c r="S1194" t="s">
        <v>6535</v>
      </c>
      <c r="T1194">
        <v>1006</v>
      </c>
      <c r="U1194" t="s">
        <v>6578</v>
      </c>
      <c r="V1194">
        <v>2017</v>
      </c>
      <c r="W1194">
        <v>42782</v>
      </c>
      <c r="X1194">
        <v>2017</v>
      </c>
      <c r="Y1194">
        <v>42782</v>
      </c>
      <c r="Z1194">
        <v>647.66</v>
      </c>
      <c r="AA1194" s="3">
        <f t="shared" si="739"/>
        <v>0.88424990442903162</v>
      </c>
      <c r="AB1194" t="s">
        <v>6616</v>
      </c>
      <c r="AC1194" t="s">
        <v>6616</v>
      </c>
      <c r="AI1194" t="s">
        <v>6618</v>
      </c>
      <c r="AJ1194" t="s">
        <v>6618</v>
      </c>
      <c r="AK1194" t="s">
        <v>6618</v>
      </c>
      <c r="AL1194" t="s">
        <v>6618</v>
      </c>
      <c r="AM1194">
        <v>0</v>
      </c>
      <c r="AN1194">
        <v>0</v>
      </c>
      <c r="AO1194">
        <v>0</v>
      </c>
      <c r="AP1194" s="3" t="str">
        <f t="shared" si="740"/>
        <v>No</v>
      </c>
      <c r="AQ1194" s="3" t="str">
        <f t="shared" si="741"/>
        <v>No</v>
      </c>
      <c r="AR1194" s="3" t="str">
        <f t="shared" si="742"/>
        <v>No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 t="s">
        <v>6634</v>
      </c>
      <c r="AZ1194" t="s">
        <v>6638</v>
      </c>
      <c r="BA1194">
        <v>1</v>
      </c>
      <c r="BB1194" t="s">
        <v>6616</v>
      </c>
      <c r="BC1194" t="s">
        <v>6616</v>
      </c>
      <c r="BD1194" s="4" t="str">
        <f t="shared" si="743"/>
        <v>No</v>
      </c>
      <c r="BE1194" t="s">
        <v>6640</v>
      </c>
      <c r="BF1194" s="3" t="str">
        <f t="shared" si="744"/>
        <v>No</v>
      </c>
      <c r="BG1194" t="s">
        <v>6645</v>
      </c>
      <c r="BH1194" s="3" t="str">
        <f t="shared" si="745"/>
        <v>574154 LESSIE RD</v>
      </c>
      <c r="BI1194" s="3" t="str">
        <f t="shared" si="746"/>
        <v>Hilliard</v>
      </c>
      <c r="BJ1194" s="3" t="str">
        <f t="shared" si="747"/>
        <v>Florida</v>
      </c>
      <c r="BK1194" s="3">
        <f t="shared" si="748"/>
        <v>32046</v>
      </c>
      <c r="BL1194" s="3" t="str">
        <f t="shared" si="749"/>
        <v>574154 LESSIE RD HILLIARD FL 32046</v>
      </c>
      <c r="BM1194" s="3" t="str">
        <f t="shared" si="750"/>
        <v/>
      </c>
      <c r="BN1194" s="3" t="str">
        <f t="shared" si="751"/>
        <v>Pass</v>
      </c>
      <c r="BO1194" s="3" t="str">
        <f t="shared" si="752"/>
        <v>No</v>
      </c>
      <c r="BP1194" s="3" t="str">
        <f t="shared" si="753"/>
        <v>FV&lt;$10K</v>
      </c>
      <c r="BQ1194" t="s">
        <v>6650</v>
      </c>
      <c r="BR1194" s="3" t="str">
        <f t="shared" si="754"/>
        <v>No, &lt; $20K Lien</v>
      </c>
      <c r="BS1194" s="3" t="str">
        <f t="shared" si="755"/>
        <v>No, Lien &lt; $20K</v>
      </c>
      <c r="BT1194" t="s">
        <v>6650</v>
      </c>
      <c r="BU1194" s="3" t="str">
        <f t="shared" si="756"/>
        <v>No</v>
      </c>
      <c r="BV1194" s="3" t="str">
        <f t="shared" si="757"/>
        <v>No</v>
      </c>
      <c r="BW1194" s="3">
        <f t="shared" si="758"/>
        <v>1</v>
      </c>
      <c r="BX1194" s="3" t="str">
        <f t="shared" si="759"/>
        <v>No</v>
      </c>
      <c r="BY1194" s="3">
        <f t="shared" si="760"/>
        <v>42782</v>
      </c>
      <c r="BZ1194">
        <v>1</v>
      </c>
      <c r="CA1194" s="3">
        <f t="shared" si="761"/>
        <v>42782</v>
      </c>
      <c r="CC1194" s="3">
        <f t="shared" si="762"/>
        <v>0</v>
      </c>
      <c r="CD1194" s="3">
        <f t="shared" si="763"/>
        <v>0</v>
      </c>
      <c r="CE1194" s="3" t="str">
        <f t="shared" si="764"/>
        <v/>
      </c>
      <c r="CF1194" s="3" t="e">
        <f>HLOOKUP(CE1194,'Valuation Data'!$D$2:$K$5,4,FALSE)</f>
        <v>#N/A</v>
      </c>
      <c r="CG1194" s="3">
        <f t="shared" si="765"/>
        <v>42782</v>
      </c>
      <c r="CH1194" s="3" t="str">
        <f t="shared" si="766"/>
        <v>No</v>
      </c>
      <c r="CI1194" s="3" t="str">
        <f>VLOOKUP(R1194,'Use Codes &amp; County Type'!A:D,4,FALSE)</f>
        <v>R</v>
      </c>
      <c r="CJ1194" s="3" t="str">
        <f t="shared" si="767"/>
        <v>No</v>
      </c>
      <c r="CK1194" s="3" t="str">
        <f t="shared" si="768"/>
        <v>No</v>
      </c>
      <c r="CL1194" s="3">
        <f t="shared" si="769"/>
        <v>0.35</v>
      </c>
      <c r="CM1194" s="3">
        <f t="shared" si="770"/>
        <v>14973.699999999999</v>
      </c>
      <c r="CN1194" s="3">
        <f t="shared" si="771"/>
        <v>3662.2000000000003</v>
      </c>
      <c r="CO1194" s="3">
        <f t="shared" si="772"/>
        <v>11311.499999999998</v>
      </c>
      <c r="CP1194" s="3">
        <f t="shared" si="773"/>
        <v>8.5601421158431126E-2</v>
      </c>
      <c r="CR1194" s="3" t="str">
        <f t="shared" si="774"/>
        <v>No</v>
      </c>
      <c r="CV1194" s="3" t="str">
        <f t="shared" si="775"/>
        <v>*Bid</v>
      </c>
      <c r="CW1194" s="3">
        <f t="shared" si="776"/>
        <v>1193</v>
      </c>
      <c r="CX1194" s="3">
        <f t="shared" si="777"/>
        <v>732.44</v>
      </c>
      <c r="CY1194" s="3" t="str">
        <f t="shared" si="778"/>
        <v>Ok</v>
      </c>
      <c r="CZ1194">
        <v>0</v>
      </c>
      <c r="DA1194">
        <v>0</v>
      </c>
    </row>
    <row r="1195" spans="1:105" x14ac:dyDescent="0.25">
      <c r="A1195">
        <v>1194</v>
      </c>
      <c r="B1195" t="s">
        <v>3</v>
      </c>
      <c r="C1195" t="s">
        <v>1303</v>
      </c>
      <c r="D1195">
        <v>1021.7</v>
      </c>
      <c r="E1195">
        <v>2017</v>
      </c>
      <c r="F1195">
        <v>1021.7</v>
      </c>
      <c r="G1195">
        <v>1021.7</v>
      </c>
      <c r="H1195" s="3">
        <f t="shared" si="738"/>
        <v>0</v>
      </c>
      <c r="I1195">
        <v>572734</v>
      </c>
      <c r="J1195" t="s">
        <v>2730</v>
      </c>
      <c r="K1195" t="s">
        <v>2738</v>
      </c>
      <c r="L1195">
        <v>32046</v>
      </c>
      <c r="M1195" t="s">
        <v>3617</v>
      </c>
      <c r="N1195" t="s">
        <v>4753</v>
      </c>
      <c r="O1195">
        <v>-81.7813841445968</v>
      </c>
      <c r="P1195">
        <v>30.737529384725899</v>
      </c>
      <c r="Q1195" t="s">
        <v>5634</v>
      </c>
      <c r="R1195">
        <v>2</v>
      </c>
      <c r="S1195" t="s">
        <v>6535</v>
      </c>
      <c r="T1195">
        <v>1006</v>
      </c>
      <c r="U1195" t="s">
        <v>6578</v>
      </c>
      <c r="V1195">
        <v>2017</v>
      </c>
      <c r="W1195">
        <v>60449</v>
      </c>
      <c r="X1195">
        <v>2017</v>
      </c>
      <c r="Y1195">
        <v>60449</v>
      </c>
      <c r="Z1195">
        <v>915.12</v>
      </c>
      <c r="AA1195" s="3">
        <f t="shared" si="739"/>
        <v>0.89568366448076731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 s="3" t="str">
        <f t="shared" si="740"/>
        <v>No</v>
      </c>
      <c r="AQ1195" s="3" t="str">
        <f t="shared" si="741"/>
        <v>No</v>
      </c>
      <c r="AR1195" s="3" t="str">
        <f t="shared" si="742"/>
        <v>No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 t="s">
        <v>6634</v>
      </c>
      <c r="AZ1195">
        <v>0</v>
      </c>
      <c r="BA1195">
        <v>0</v>
      </c>
      <c r="BB1195" t="s">
        <v>6616</v>
      </c>
      <c r="BC1195">
        <v>0</v>
      </c>
      <c r="BD1195" s="4" t="str">
        <f t="shared" si="743"/>
        <v>No</v>
      </c>
      <c r="BE1195" t="s">
        <v>6640</v>
      </c>
      <c r="BF1195" s="3" t="str">
        <f t="shared" si="744"/>
        <v>No</v>
      </c>
      <c r="BG1195" t="s">
        <v>6645</v>
      </c>
      <c r="BH1195" s="3" t="str">
        <f t="shared" si="745"/>
        <v>572734 LESSIE RD</v>
      </c>
      <c r="BI1195" s="3" t="str">
        <f t="shared" si="746"/>
        <v>Hilliard</v>
      </c>
      <c r="BJ1195" s="3" t="str">
        <f t="shared" si="747"/>
        <v>Florida</v>
      </c>
      <c r="BK1195" s="3">
        <f t="shared" si="748"/>
        <v>32046</v>
      </c>
      <c r="BL1195" s="3" t="str">
        <f t="shared" si="749"/>
        <v>572734 LESSIE RD HILLIARD FL 32046</v>
      </c>
      <c r="BM1195" s="3" t="str">
        <f t="shared" si="750"/>
        <v/>
      </c>
      <c r="BN1195" s="3" t="str">
        <f t="shared" si="751"/>
        <v>Pass</v>
      </c>
      <c r="BO1195" s="3" t="str">
        <f t="shared" si="752"/>
        <v>No</v>
      </c>
      <c r="BP1195" s="3" t="str">
        <f t="shared" si="753"/>
        <v>FV&lt;$10K</v>
      </c>
      <c r="BQ1195" t="s">
        <v>6650</v>
      </c>
      <c r="BR1195" s="3" t="str">
        <f t="shared" si="754"/>
        <v>No, &lt; $20K Lien</v>
      </c>
      <c r="BS1195" s="3" t="str">
        <f t="shared" si="755"/>
        <v>No, Lien &lt; $20K</v>
      </c>
      <c r="BT1195" t="s">
        <v>6650</v>
      </c>
      <c r="BU1195" s="3" t="str">
        <f t="shared" si="756"/>
        <v>No</v>
      </c>
      <c r="BV1195" s="3" t="str">
        <f t="shared" si="757"/>
        <v>No</v>
      </c>
      <c r="BW1195" s="3">
        <f t="shared" si="758"/>
        <v>0</v>
      </c>
      <c r="BX1195" s="3" t="str">
        <f t="shared" si="759"/>
        <v>No</v>
      </c>
      <c r="BY1195" s="3">
        <f t="shared" si="760"/>
        <v>60449</v>
      </c>
      <c r="BZ1195">
        <v>1</v>
      </c>
      <c r="CA1195" s="3">
        <f t="shared" si="761"/>
        <v>60449</v>
      </c>
      <c r="CC1195" s="3">
        <f t="shared" si="762"/>
        <v>0</v>
      </c>
      <c r="CD1195" s="3">
        <f t="shared" si="763"/>
        <v>0</v>
      </c>
      <c r="CE1195" s="3" t="str">
        <f t="shared" si="764"/>
        <v/>
      </c>
      <c r="CF1195" s="3" t="e">
        <f>HLOOKUP(CE1195,'Valuation Data'!$D$2:$K$5,4,FALSE)</f>
        <v>#N/A</v>
      </c>
      <c r="CG1195" s="3">
        <f t="shared" si="765"/>
        <v>60449</v>
      </c>
      <c r="CH1195" s="3" t="str">
        <f t="shared" si="766"/>
        <v>No</v>
      </c>
      <c r="CI1195" s="3" t="str">
        <f>VLOOKUP(R1195,'Use Codes &amp; County Type'!A:D,4,FALSE)</f>
        <v>R</v>
      </c>
      <c r="CJ1195" s="3" t="str">
        <f t="shared" si="767"/>
        <v>No</v>
      </c>
      <c r="CK1195" s="3" t="str">
        <f t="shared" si="768"/>
        <v>No</v>
      </c>
      <c r="CL1195" s="3">
        <f t="shared" si="769"/>
        <v>0.35</v>
      </c>
      <c r="CM1195" s="3">
        <f t="shared" si="770"/>
        <v>21157.149999999998</v>
      </c>
      <c r="CN1195" s="3">
        <f t="shared" si="771"/>
        <v>4086.8</v>
      </c>
      <c r="CO1195" s="3">
        <f t="shared" si="772"/>
        <v>17070.349999999999</v>
      </c>
      <c r="CP1195" s="3">
        <f t="shared" si="773"/>
        <v>6.7607404588992379E-2</v>
      </c>
      <c r="CR1195" s="3" t="str">
        <f t="shared" si="774"/>
        <v>No</v>
      </c>
      <c r="CV1195" s="3" t="str">
        <f t="shared" si="775"/>
        <v>*Bid</v>
      </c>
      <c r="CW1195" s="3">
        <f t="shared" si="776"/>
        <v>1194</v>
      </c>
      <c r="CX1195" s="3">
        <f t="shared" si="777"/>
        <v>1021.7</v>
      </c>
      <c r="CY1195" s="3" t="str">
        <f t="shared" si="778"/>
        <v>Ok</v>
      </c>
      <c r="CZ1195">
        <v>0</v>
      </c>
      <c r="DA1195">
        <v>0</v>
      </c>
    </row>
    <row r="1196" spans="1:105" x14ac:dyDescent="0.25">
      <c r="A1196">
        <v>1195</v>
      </c>
      <c r="B1196" t="s">
        <v>3</v>
      </c>
      <c r="C1196" t="s">
        <v>1304</v>
      </c>
      <c r="D1196">
        <v>444.38</v>
      </c>
      <c r="E1196">
        <v>2017</v>
      </c>
      <c r="F1196">
        <v>444.38</v>
      </c>
      <c r="G1196">
        <v>444.38</v>
      </c>
      <c r="H1196" s="3">
        <f t="shared" si="738"/>
        <v>0</v>
      </c>
      <c r="J1196" t="s">
        <v>2730</v>
      </c>
      <c r="K1196" t="s">
        <v>2738</v>
      </c>
      <c r="L1196">
        <v>32046</v>
      </c>
      <c r="M1196" t="s">
        <v>3618</v>
      </c>
      <c r="N1196" t="s">
        <v>4753</v>
      </c>
      <c r="O1196">
        <v>-81.780571021322899</v>
      </c>
      <c r="P1196">
        <v>30.7380532335516</v>
      </c>
      <c r="Q1196" t="s">
        <v>5635</v>
      </c>
      <c r="R1196">
        <v>0</v>
      </c>
      <c r="S1196" t="s">
        <v>6538</v>
      </c>
      <c r="T1196">
        <v>8001</v>
      </c>
      <c r="U1196" t="s">
        <v>6581</v>
      </c>
      <c r="V1196">
        <v>2017</v>
      </c>
      <c r="W1196">
        <v>23232</v>
      </c>
      <c r="X1196">
        <v>2017</v>
      </c>
      <c r="Y1196">
        <v>27720</v>
      </c>
      <c r="Z1196">
        <v>381.3</v>
      </c>
      <c r="AA1196" s="3">
        <f t="shared" si="739"/>
        <v>0.85804941716548899</v>
      </c>
      <c r="AB1196" t="s">
        <v>6616</v>
      </c>
      <c r="AC1196" t="s">
        <v>6616</v>
      </c>
      <c r="AD1196" t="s">
        <v>6616</v>
      </c>
      <c r="AI1196" t="s">
        <v>6618</v>
      </c>
      <c r="AJ1196" t="s">
        <v>6618</v>
      </c>
      <c r="AK1196" t="s">
        <v>6618</v>
      </c>
      <c r="AL1196">
        <v>0</v>
      </c>
      <c r="AM1196">
        <v>0</v>
      </c>
      <c r="AN1196">
        <v>0</v>
      </c>
      <c r="AO1196">
        <v>0</v>
      </c>
      <c r="AP1196" s="3" t="str">
        <f t="shared" si="740"/>
        <v>No</v>
      </c>
      <c r="AQ1196" s="3" t="str">
        <f t="shared" si="741"/>
        <v>No</v>
      </c>
      <c r="AR1196" s="3" t="str">
        <f t="shared" si="742"/>
        <v>No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 t="s">
        <v>6634</v>
      </c>
      <c r="AZ1196" t="s">
        <v>6638</v>
      </c>
      <c r="BA1196">
        <v>3</v>
      </c>
      <c r="BB1196" t="s">
        <v>6616</v>
      </c>
      <c r="BC1196" t="s">
        <v>6616</v>
      </c>
      <c r="BD1196" s="4" t="str">
        <f t="shared" si="743"/>
        <v>No</v>
      </c>
      <c r="BE1196" t="s">
        <v>6640</v>
      </c>
      <c r="BF1196" s="3" t="str">
        <f t="shared" si="744"/>
        <v>No</v>
      </c>
      <c r="BG1196" t="s">
        <v>6645</v>
      </c>
      <c r="BH1196" s="3" t="str">
        <f t="shared" si="745"/>
        <v>LESSIE RD</v>
      </c>
      <c r="BI1196" s="3" t="str">
        <f t="shared" si="746"/>
        <v>Hilliard</v>
      </c>
      <c r="BJ1196" s="3" t="str">
        <f t="shared" si="747"/>
        <v>Florida</v>
      </c>
      <c r="BK1196" s="3">
        <f t="shared" si="748"/>
        <v>32046</v>
      </c>
      <c r="BL1196" s="3" t="str">
        <f t="shared" si="749"/>
        <v>LESSIE RD HILLIARD FL 32046</v>
      </c>
      <c r="BM1196" s="3" t="str">
        <f t="shared" si="750"/>
        <v/>
      </c>
      <c r="BN1196" s="3" t="str">
        <f t="shared" si="751"/>
        <v>Pass</v>
      </c>
      <c r="BO1196" s="3" t="str">
        <f t="shared" si="752"/>
        <v>No</v>
      </c>
      <c r="BP1196" s="3" t="str">
        <f t="shared" si="753"/>
        <v>FV&lt;$10K</v>
      </c>
      <c r="BQ1196" t="s">
        <v>6650</v>
      </c>
      <c r="BR1196" s="3" t="str">
        <f t="shared" si="754"/>
        <v>No, &lt; $20K Lien</v>
      </c>
      <c r="BS1196" s="3" t="str">
        <f t="shared" si="755"/>
        <v>No, Lien &lt; $20K</v>
      </c>
      <c r="BT1196" t="s">
        <v>6650</v>
      </c>
      <c r="BU1196" s="3" t="str">
        <f t="shared" si="756"/>
        <v>No</v>
      </c>
      <c r="BV1196" s="3" t="str">
        <f t="shared" si="757"/>
        <v>No</v>
      </c>
      <c r="BW1196" s="3">
        <f t="shared" si="758"/>
        <v>3</v>
      </c>
      <c r="BX1196" s="3" t="str">
        <f t="shared" si="759"/>
        <v>No</v>
      </c>
      <c r="BY1196" s="3">
        <f t="shared" si="760"/>
        <v>23232</v>
      </c>
      <c r="BZ1196">
        <v>1</v>
      </c>
      <c r="CA1196" s="3">
        <f t="shared" si="761"/>
        <v>23232</v>
      </c>
      <c r="CC1196" s="3">
        <f t="shared" si="762"/>
        <v>0</v>
      </c>
      <c r="CD1196" s="3">
        <f t="shared" si="763"/>
        <v>0</v>
      </c>
      <c r="CE1196" s="3" t="str">
        <f t="shared" si="764"/>
        <v/>
      </c>
      <c r="CF1196" s="3" t="e">
        <f>HLOOKUP(CE1196,'Valuation Data'!$D$2:$K$5,4,FALSE)</f>
        <v>#N/A</v>
      </c>
      <c r="CG1196" s="3">
        <f t="shared" si="765"/>
        <v>23232</v>
      </c>
      <c r="CH1196" s="3" t="str">
        <f t="shared" si="766"/>
        <v>No</v>
      </c>
      <c r="CI1196" s="3" t="str">
        <f>VLOOKUP(R1196,'Use Codes &amp; County Type'!A:D,4,FALSE)</f>
        <v>V</v>
      </c>
      <c r="CJ1196" s="3" t="str">
        <f t="shared" si="767"/>
        <v>Yes</v>
      </c>
      <c r="CK1196" s="3" t="str">
        <f t="shared" si="768"/>
        <v>No</v>
      </c>
      <c r="CL1196" s="3">
        <f t="shared" si="769"/>
        <v>0</v>
      </c>
      <c r="CM1196" s="3">
        <f t="shared" si="770"/>
        <v>0</v>
      </c>
      <c r="CN1196" s="3">
        <f t="shared" si="771"/>
        <v>3110.66</v>
      </c>
      <c r="CO1196" s="3">
        <f t="shared" si="772"/>
        <v>-3110.66</v>
      </c>
      <c r="CP1196" s="3">
        <f t="shared" si="773"/>
        <v>0.13389548898071624</v>
      </c>
      <c r="CR1196" s="3" t="str">
        <f t="shared" si="774"/>
        <v>No</v>
      </c>
      <c r="CV1196" s="3" t="str">
        <f t="shared" si="775"/>
        <v>FMV&lt;$30K</v>
      </c>
      <c r="CW1196" s="3">
        <f t="shared" si="776"/>
        <v>1195</v>
      </c>
      <c r="CX1196" s="3">
        <f t="shared" si="777"/>
        <v>444.38</v>
      </c>
      <c r="CY1196" s="3" t="str">
        <f t="shared" si="778"/>
        <v>Ok</v>
      </c>
      <c r="CZ1196">
        <v>0</v>
      </c>
      <c r="DA1196">
        <v>0</v>
      </c>
    </row>
    <row r="1197" spans="1:105" x14ac:dyDescent="0.25">
      <c r="A1197">
        <v>1196</v>
      </c>
      <c r="B1197" t="s">
        <v>3</v>
      </c>
      <c r="C1197" t="s">
        <v>1305</v>
      </c>
      <c r="D1197">
        <v>133.91999999999999</v>
      </c>
      <c r="E1197">
        <v>2017</v>
      </c>
      <c r="F1197">
        <v>133.91999999999999</v>
      </c>
      <c r="G1197">
        <v>133.91999999999999</v>
      </c>
      <c r="H1197" s="3">
        <f t="shared" si="738"/>
        <v>0</v>
      </c>
      <c r="J1197" t="s">
        <v>2730</v>
      </c>
      <c r="K1197" t="s">
        <v>2738</v>
      </c>
      <c r="L1197">
        <v>32046</v>
      </c>
      <c r="M1197" t="s">
        <v>3619</v>
      </c>
      <c r="N1197" t="s">
        <v>4753</v>
      </c>
      <c r="O1197">
        <v>-81.830178635131801</v>
      </c>
      <c r="P1197">
        <v>30.742958718025999</v>
      </c>
      <c r="Q1197" t="s">
        <v>5636</v>
      </c>
      <c r="R1197">
        <v>55</v>
      </c>
      <c r="S1197" t="s">
        <v>6542</v>
      </c>
      <c r="T1197">
        <v>7009</v>
      </c>
      <c r="U1197" t="s">
        <v>6579</v>
      </c>
      <c r="V1197">
        <v>2017</v>
      </c>
      <c r="W1197">
        <v>6225</v>
      </c>
      <c r="X1197">
        <v>2017</v>
      </c>
      <c r="Y1197">
        <v>71386</v>
      </c>
      <c r="Z1197">
        <v>94.24</v>
      </c>
      <c r="AA1197" s="3">
        <f t="shared" si="739"/>
        <v>0.70370370370370372</v>
      </c>
      <c r="AB1197" t="s">
        <v>6616</v>
      </c>
      <c r="AI1197" t="s">
        <v>6618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 s="3" t="str">
        <f t="shared" si="740"/>
        <v>No</v>
      </c>
      <c r="AQ1197" s="3" t="str">
        <f t="shared" si="741"/>
        <v>No</v>
      </c>
      <c r="AR1197" s="3" t="str">
        <f t="shared" si="742"/>
        <v>No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 t="s">
        <v>6634</v>
      </c>
      <c r="AZ1197">
        <v>0</v>
      </c>
      <c r="BA1197">
        <v>1</v>
      </c>
      <c r="BB1197" t="s">
        <v>6616</v>
      </c>
      <c r="BC1197" t="s">
        <v>6616</v>
      </c>
      <c r="BD1197" s="4" t="str">
        <f t="shared" si="743"/>
        <v>No</v>
      </c>
      <c r="BE1197" t="s">
        <v>6640</v>
      </c>
      <c r="BF1197" s="3" t="str">
        <f t="shared" si="744"/>
        <v>No</v>
      </c>
      <c r="BG1197" t="s">
        <v>6645</v>
      </c>
      <c r="BH1197" s="3" t="str">
        <f t="shared" si="745"/>
        <v>NARROW WAY</v>
      </c>
      <c r="BI1197" s="3" t="str">
        <f t="shared" si="746"/>
        <v>Hilliard</v>
      </c>
      <c r="BJ1197" s="3" t="str">
        <f t="shared" si="747"/>
        <v>Florida</v>
      </c>
      <c r="BK1197" s="3">
        <f t="shared" si="748"/>
        <v>32046</v>
      </c>
      <c r="BL1197" s="3" t="str">
        <f t="shared" si="749"/>
        <v>NARROW WAY HILLIARD FL 32046</v>
      </c>
      <c r="BM1197" s="3" t="str">
        <f t="shared" si="750"/>
        <v/>
      </c>
      <c r="BN1197" s="3" t="str">
        <f t="shared" si="751"/>
        <v>Lien&lt;$150</v>
      </c>
      <c r="BO1197" s="3" t="str">
        <f t="shared" si="752"/>
        <v>No</v>
      </c>
      <c r="BP1197" s="3" t="str">
        <f t="shared" si="753"/>
        <v>FV&lt;$10K</v>
      </c>
      <c r="BQ1197" t="s">
        <v>6650</v>
      </c>
      <c r="BR1197" s="3" t="str">
        <f t="shared" si="754"/>
        <v>No, &lt; $20K Lien</v>
      </c>
      <c r="BS1197" s="3" t="str">
        <f t="shared" si="755"/>
        <v>No, Lien &lt; $20K</v>
      </c>
      <c r="BT1197" t="s">
        <v>6650</v>
      </c>
      <c r="BU1197" s="3" t="str">
        <f t="shared" si="756"/>
        <v>No</v>
      </c>
      <c r="BV1197" s="3" t="str">
        <f t="shared" si="757"/>
        <v>No</v>
      </c>
      <c r="BW1197" s="3">
        <f t="shared" si="758"/>
        <v>1</v>
      </c>
      <c r="BX1197" s="3" t="str">
        <f t="shared" si="759"/>
        <v>No</v>
      </c>
      <c r="BY1197" s="3">
        <f t="shared" si="760"/>
        <v>6225</v>
      </c>
      <c r="BZ1197">
        <v>1</v>
      </c>
      <c r="CA1197" s="3">
        <f t="shared" si="761"/>
        <v>6225</v>
      </c>
      <c r="CC1197" s="3">
        <f t="shared" si="762"/>
        <v>0</v>
      </c>
      <c r="CD1197" s="3">
        <f t="shared" si="763"/>
        <v>0</v>
      </c>
      <c r="CE1197" s="3" t="str">
        <f t="shared" si="764"/>
        <v/>
      </c>
      <c r="CF1197" s="3" t="e">
        <f>HLOOKUP(CE1197,'Valuation Data'!$D$2:$K$5,4,FALSE)</f>
        <v>#N/A</v>
      </c>
      <c r="CG1197" s="3">
        <f t="shared" si="765"/>
        <v>6225</v>
      </c>
      <c r="CH1197" s="3" t="str">
        <f t="shared" si="766"/>
        <v>No</v>
      </c>
      <c r="CI1197" s="3" t="str">
        <f>VLOOKUP(R1197,'Use Codes &amp; County Type'!A:D,4,FALSE)</f>
        <v>V</v>
      </c>
      <c r="CJ1197" s="3" t="str">
        <f t="shared" si="767"/>
        <v>Yes</v>
      </c>
      <c r="CK1197" s="3" t="str">
        <f t="shared" si="768"/>
        <v>No</v>
      </c>
      <c r="CL1197" s="3">
        <f t="shared" si="769"/>
        <v>0</v>
      </c>
      <c r="CM1197" s="3">
        <f t="shared" si="770"/>
        <v>0</v>
      </c>
      <c r="CN1197" s="3">
        <f t="shared" si="771"/>
        <v>669.59999999999991</v>
      </c>
      <c r="CO1197" s="3">
        <f t="shared" si="772"/>
        <v>-669.59999999999991</v>
      </c>
      <c r="CP1197" s="3">
        <f t="shared" si="773"/>
        <v>0.10756626506024095</v>
      </c>
      <c r="CR1197" s="3" t="str">
        <f t="shared" si="774"/>
        <v>No</v>
      </c>
      <c r="CV1197" s="3" t="str">
        <f t="shared" si="775"/>
        <v>Lien&lt;$150</v>
      </c>
      <c r="CW1197" s="3">
        <f t="shared" si="776"/>
        <v>1196</v>
      </c>
      <c r="CX1197" s="3">
        <f t="shared" si="777"/>
        <v>133.91999999999999</v>
      </c>
      <c r="CY1197" s="3" t="str">
        <f t="shared" si="778"/>
        <v>Ok</v>
      </c>
      <c r="CZ1197">
        <v>0</v>
      </c>
      <c r="DA1197">
        <v>0</v>
      </c>
    </row>
    <row r="1198" spans="1:105" x14ac:dyDescent="0.25">
      <c r="A1198">
        <v>1197</v>
      </c>
      <c r="B1198" t="s">
        <v>3</v>
      </c>
      <c r="C1198" t="s">
        <v>1306</v>
      </c>
      <c r="D1198">
        <v>219.36</v>
      </c>
      <c r="E1198">
        <v>2017</v>
      </c>
      <c r="F1198">
        <v>219.36</v>
      </c>
      <c r="G1198">
        <v>219.36</v>
      </c>
      <c r="H1198" s="3">
        <f t="shared" si="738"/>
        <v>0</v>
      </c>
      <c r="J1198" t="s">
        <v>2730</v>
      </c>
      <c r="K1198" t="s">
        <v>2738</v>
      </c>
      <c r="L1198">
        <v>32046</v>
      </c>
      <c r="M1198" t="s">
        <v>3620</v>
      </c>
      <c r="N1198" t="s">
        <v>4753</v>
      </c>
      <c r="O1198">
        <v>-81.820625080433402</v>
      </c>
      <c r="P1198">
        <v>30.727164853039</v>
      </c>
      <c r="Q1198" t="s">
        <v>5637</v>
      </c>
      <c r="R1198">
        <v>50</v>
      </c>
      <c r="S1198" t="s">
        <v>6540</v>
      </c>
      <c r="T1198">
        <v>7000</v>
      </c>
      <c r="U1198" t="s">
        <v>6583</v>
      </c>
      <c r="V1198">
        <v>2017</v>
      </c>
      <c r="W1198">
        <v>11443</v>
      </c>
      <c r="X1198">
        <v>2017</v>
      </c>
      <c r="Y1198">
        <v>27573</v>
      </c>
      <c r="Z1198">
        <v>173.24</v>
      </c>
      <c r="AA1198" s="3">
        <f t="shared" si="739"/>
        <v>0.78975200583515681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 s="3" t="str">
        <f t="shared" si="740"/>
        <v>No</v>
      </c>
      <c r="AQ1198" s="3" t="str">
        <f t="shared" si="741"/>
        <v>No</v>
      </c>
      <c r="AR1198" s="3" t="str">
        <f t="shared" si="742"/>
        <v>No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 t="s">
        <v>6634</v>
      </c>
      <c r="AZ1198">
        <v>0</v>
      </c>
      <c r="BA1198">
        <v>0</v>
      </c>
      <c r="BB1198" t="s">
        <v>6616</v>
      </c>
      <c r="BC1198">
        <v>0</v>
      </c>
      <c r="BD1198" s="4" t="str">
        <f t="shared" si="743"/>
        <v>No</v>
      </c>
      <c r="BE1198" t="s">
        <v>6640</v>
      </c>
      <c r="BF1198" s="3" t="str">
        <f t="shared" si="744"/>
        <v>No</v>
      </c>
      <c r="BG1198" t="s">
        <v>6645</v>
      </c>
      <c r="BH1198" s="3" t="str">
        <f t="shared" si="745"/>
        <v>LOGGING RD</v>
      </c>
      <c r="BI1198" s="3" t="str">
        <f t="shared" si="746"/>
        <v>Hilliard</v>
      </c>
      <c r="BJ1198" s="3" t="str">
        <f t="shared" si="747"/>
        <v>Florida</v>
      </c>
      <c r="BK1198" s="3">
        <f t="shared" si="748"/>
        <v>32046</v>
      </c>
      <c r="BL1198" s="3" t="str">
        <f t="shared" si="749"/>
        <v>LOGGING RD HILLIARD FL 32046</v>
      </c>
      <c r="BM1198" s="3" t="str">
        <f t="shared" si="750"/>
        <v/>
      </c>
      <c r="BN1198" s="3" t="str">
        <f t="shared" si="751"/>
        <v>Pass</v>
      </c>
      <c r="BO1198" s="3" t="str">
        <f t="shared" si="752"/>
        <v>No</v>
      </c>
      <c r="BP1198" s="3" t="str">
        <f t="shared" si="753"/>
        <v>FV&lt;$10K</v>
      </c>
      <c r="BQ1198" t="s">
        <v>6650</v>
      </c>
      <c r="BR1198" s="3" t="str">
        <f t="shared" si="754"/>
        <v>No, &lt; $20K Lien</v>
      </c>
      <c r="BS1198" s="3" t="str">
        <f t="shared" si="755"/>
        <v>No, Lien &lt; $20K</v>
      </c>
      <c r="BT1198" t="s">
        <v>6650</v>
      </c>
      <c r="BU1198" s="3" t="str">
        <f t="shared" si="756"/>
        <v>No</v>
      </c>
      <c r="BV1198" s="3" t="str">
        <f t="shared" si="757"/>
        <v>No</v>
      </c>
      <c r="BW1198" s="3">
        <f t="shared" si="758"/>
        <v>0</v>
      </c>
      <c r="BX1198" s="3" t="str">
        <f t="shared" si="759"/>
        <v>No</v>
      </c>
      <c r="BY1198" s="3">
        <f t="shared" si="760"/>
        <v>11443</v>
      </c>
      <c r="BZ1198">
        <v>1</v>
      </c>
      <c r="CA1198" s="3">
        <f t="shared" si="761"/>
        <v>11443</v>
      </c>
      <c r="CC1198" s="3">
        <f t="shared" si="762"/>
        <v>0</v>
      </c>
      <c r="CD1198" s="3">
        <f t="shared" si="763"/>
        <v>0</v>
      </c>
      <c r="CE1198" s="3" t="str">
        <f t="shared" si="764"/>
        <v/>
      </c>
      <c r="CF1198" s="3" t="e">
        <f>HLOOKUP(CE1198,'Valuation Data'!$D$2:$K$5,4,FALSE)</f>
        <v>#N/A</v>
      </c>
      <c r="CG1198" s="3">
        <f t="shared" si="765"/>
        <v>11443</v>
      </c>
      <c r="CH1198" s="3" t="str">
        <f t="shared" si="766"/>
        <v>No</v>
      </c>
      <c r="CI1198" s="3" t="str">
        <f>VLOOKUP(R1198,'Use Codes &amp; County Type'!A:D,4,FALSE)</f>
        <v>V</v>
      </c>
      <c r="CJ1198" s="3" t="str">
        <f t="shared" si="767"/>
        <v>Yes</v>
      </c>
      <c r="CK1198" s="3" t="str">
        <f t="shared" si="768"/>
        <v>No</v>
      </c>
      <c r="CL1198" s="3">
        <f t="shared" si="769"/>
        <v>0</v>
      </c>
      <c r="CM1198" s="3">
        <f t="shared" si="770"/>
        <v>0</v>
      </c>
      <c r="CN1198" s="3">
        <f t="shared" si="771"/>
        <v>877.44</v>
      </c>
      <c r="CO1198" s="3">
        <f t="shared" si="772"/>
        <v>-877.44</v>
      </c>
      <c r="CP1198" s="3">
        <f t="shared" si="773"/>
        <v>7.6679192519444203E-2</v>
      </c>
      <c r="CR1198" s="3" t="str">
        <f t="shared" si="774"/>
        <v>No</v>
      </c>
      <c r="CV1198" s="3" t="str">
        <f t="shared" si="775"/>
        <v>FMV&lt;$30K</v>
      </c>
      <c r="CW1198" s="3">
        <f t="shared" si="776"/>
        <v>1197</v>
      </c>
      <c r="CX1198" s="3">
        <f t="shared" si="777"/>
        <v>219.36</v>
      </c>
      <c r="CY1198" s="3" t="str">
        <f t="shared" si="778"/>
        <v>Ok</v>
      </c>
      <c r="CZ1198">
        <v>0</v>
      </c>
      <c r="DA1198">
        <v>0</v>
      </c>
    </row>
    <row r="1199" spans="1:105" x14ac:dyDescent="0.25">
      <c r="A1199">
        <v>1198</v>
      </c>
      <c r="B1199" t="s">
        <v>3</v>
      </c>
      <c r="C1199" t="s">
        <v>1307</v>
      </c>
      <c r="D1199">
        <v>276.57</v>
      </c>
      <c r="E1199">
        <v>2017</v>
      </c>
      <c r="F1199">
        <v>276.57</v>
      </c>
      <c r="G1199">
        <v>276.57</v>
      </c>
      <c r="H1199" s="3">
        <f t="shared" si="738"/>
        <v>0</v>
      </c>
      <c r="J1199" t="s">
        <v>2730</v>
      </c>
      <c r="K1199" t="s">
        <v>2738</v>
      </c>
      <c r="L1199">
        <v>32046</v>
      </c>
      <c r="M1199" t="s">
        <v>3620</v>
      </c>
      <c r="N1199" t="s">
        <v>4753</v>
      </c>
      <c r="O1199">
        <v>-81.823443767037105</v>
      </c>
      <c r="P1199">
        <v>30.729320366847499</v>
      </c>
      <c r="Q1199" t="s">
        <v>5637</v>
      </c>
      <c r="R1199">
        <v>55</v>
      </c>
      <c r="S1199" t="s">
        <v>6542</v>
      </c>
      <c r="T1199">
        <v>7009</v>
      </c>
      <c r="U1199" t="s">
        <v>6579</v>
      </c>
      <c r="V1199">
        <v>2017</v>
      </c>
      <c r="W1199">
        <v>14937</v>
      </c>
      <c r="X1199">
        <v>2017</v>
      </c>
      <c r="Y1199">
        <v>125779</v>
      </c>
      <c r="Z1199">
        <v>226.14</v>
      </c>
      <c r="AA1199" s="3">
        <f t="shared" si="739"/>
        <v>0.81765918212387456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 s="3" t="str">
        <f t="shared" si="740"/>
        <v>No</v>
      </c>
      <c r="AQ1199" s="3" t="str">
        <f t="shared" si="741"/>
        <v>No</v>
      </c>
      <c r="AR1199" s="3" t="str">
        <f t="shared" si="742"/>
        <v>No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 t="s">
        <v>6634</v>
      </c>
      <c r="AZ1199">
        <v>0</v>
      </c>
      <c r="BA1199">
        <v>0</v>
      </c>
      <c r="BB1199" t="s">
        <v>6616</v>
      </c>
      <c r="BC1199">
        <v>0</v>
      </c>
      <c r="BD1199" s="4" t="str">
        <f t="shared" si="743"/>
        <v>No</v>
      </c>
      <c r="BE1199" t="s">
        <v>6640</v>
      </c>
      <c r="BF1199" s="3" t="str">
        <f t="shared" si="744"/>
        <v>No</v>
      </c>
      <c r="BG1199" t="s">
        <v>6645</v>
      </c>
      <c r="BH1199" s="3" t="str">
        <f t="shared" si="745"/>
        <v>LOGGING RD</v>
      </c>
      <c r="BI1199" s="3" t="str">
        <f t="shared" si="746"/>
        <v>Hilliard</v>
      </c>
      <c r="BJ1199" s="3" t="str">
        <f t="shared" si="747"/>
        <v>Florida</v>
      </c>
      <c r="BK1199" s="3">
        <f t="shared" si="748"/>
        <v>32046</v>
      </c>
      <c r="BL1199" s="3" t="str">
        <f t="shared" si="749"/>
        <v>LOGGING RD HILLIARD FL 32046</v>
      </c>
      <c r="BM1199" s="3" t="str">
        <f t="shared" si="750"/>
        <v/>
      </c>
      <c r="BN1199" s="3" t="str">
        <f t="shared" si="751"/>
        <v>Pass</v>
      </c>
      <c r="BO1199" s="3" t="str">
        <f t="shared" si="752"/>
        <v>No</v>
      </c>
      <c r="BP1199" s="3" t="str">
        <f t="shared" si="753"/>
        <v>FV&lt;$10K</v>
      </c>
      <c r="BQ1199" t="s">
        <v>6650</v>
      </c>
      <c r="BR1199" s="3" t="str">
        <f t="shared" si="754"/>
        <v>No, &lt; $20K Lien</v>
      </c>
      <c r="BS1199" s="3" t="str">
        <f t="shared" si="755"/>
        <v>No, Lien &lt; $20K</v>
      </c>
      <c r="BT1199" t="s">
        <v>6650</v>
      </c>
      <c r="BU1199" s="3" t="str">
        <f t="shared" si="756"/>
        <v>No</v>
      </c>
      <c r="BV1199" s="3" t="str">
        <f t="shared" si="757"/>
        <v>No</v>
      </c>
      <c r="BW1199" s="3">
        <f t="shared" si="758"/>
        <v>0</v>
      </c>
      <c r="BX1199" s="3" t="str">
        <f t="shared" si="759"/>
        <v>No</v>
      </c>
      <c r="BY1199" s="3">
        <f t="shared" si="760"/>
        <v>14937</v>
      </c>
      <c r="BZ1199">
        <v>1</v>
      </c>
      <c r="CA1199" s="3">
        <f t="shared" si="761"/>
        <v>14937</v>
      </c>
      <c r="CC1199" s="3">
        <f t="shared" si="762"/>
        <v>0</v>
      </c>
      <c r="CD1199" s="3">
        <f t="shared" si="763"/>
        <v>0</v>
      </c>
      <c r="CE1199" s="3" t="str">
        <f t="shared" si="764"/>
        <v/>
      </c>
      <c r="CF1199" s="3" t="e">
        <f>HLOOKUP(CE1199,'Valuation Data'!$D$2:$K$5,4,FALSE)</f>
        <v>#N/A</v>
      </c>
      <c r="CG1199" s="3">
        <f t="shared" si="765"/>
        <v>14937</v>
      </c>
      <c r="CH1199" s="3" t="str">
        <f t="shared" si="766"/>
        <v>No</v>
      </c>
      <c r="CI1199" s="3" t="str">
        <f>VLOOKUP(R1199,'Use Codes &amp; County Type'!A:D,4,FALSE)</f>
        <v>V</v>
      </c>
      <c r="CJ1199" s="3" t="str">
        <f t="shared" si="767"/>
        <v>Yes</v>
      </c>
      <c r="CK1199" s="3" t="str">
        <f t="shared" si="768"/>
        <v>No</v>
      </c>
      <c r="CL1199" s="3">
        <f t="shared" si="769"/>
        <v>0</v>
      </c>
      <c r="CM1199" s="3">
        <f t="shared" si="770"/>
        <v>0</v>
      </c>
      <c r="CN1199" s="3">
        <f t="shared" si="771"/>
        <v>1106.28</v>
      </c>
      <c r="CO1199" s="3">
        <f t="shared" si="772"/>
        <v>-1106.28</v>
      </c>
      <c r="CP1199" s="3">
        <f t="shared" si="773"/>
        <v>7.4063064872464349E-2</v>
      </c>
      <c r="CR1199" s="3" t="str">
        <f t="shared" si="774"/>
        <v>No</v>
      </c>
      <c r="CV1199" s="3" t="str">
        <f t="shared" si="775"/>
        <v>FMV&lt;$30K</v>
      </c>
      <c r="CW1199" s="3">
        <f t="shared" si="776"/>
        <v>1198</v>
      </c>
      <c r="CX1199" s="3">
        <f t="shared" si="777"/>
        <v>276.57</v>
      </c>
      <c r="CY1199" s="3" t="str">
        <f t="shared" si="778"/>
        <v>Ok</v>
      </c>
      <c r="CZ1199">
        <v>0</v>
      </c>
      <c r="DA1199">
        <v>0</v>
      </c>
    </row>
    <row r="1200" spans="1:105" x14ac:dyDescent="0.25">
      <c r="A1200">
        <v>1199</v>
      </c>
      <c r="B1200" t="s">
        <v>3</v>
      </c>
      <c r="C1200" t="s">
        <v>1308</v>
      </c>
      <c r="D1200">
        <v>45.1</v>
      </c>
      <c r="E1200">
        <v>2017</v>
      </c>
      <c r="F1200" t="e">
        <f>NA()</f>
        <v>#N/A</v>
      </c>
      <c r="G1200" t="e">
        <f>NA()</f>
        <v>#N/A</v>
      </c>
      <c r="H1200" s="3" t="e">
        <f t="shared" si="738"/>
        <v>#N/A</v>
      </c>
      <c r="I1200" t="e">
        <f>NA()</f>
        <v>#N/A</v>
      </c>
      <c r="J1200" t="e">
        <f>NA()</f>
        <v>#N/A</v>
      </c>
      <c r="K1200" t="e">
        <f>NA()</f>
        <v>#N/A</v>
      </c>
      <c r="L1200" t="e">
        <f>NA()</f>
        <v>#N/A</v>
      </c>
      <c r="M1200" t="e">
        <f>NA()</f>
        <v>#N/A</v>
      </c>
      <c r="N1200" t="e">
        <f>NA()</f>
        <v>#N/A</v>
      </c>
      <c r="O1200" t="e">
        <f>NA()</f>
        <v>#N/A</v>
      </c>
      <c r="P1200" t="e">
        <f>NA()</f>
        <v>#N/A</v>
      </c>
      <c r="Q1200" t="e">
        <f>NA()</f>
        <v>#N/A</v>
      </c>
      <c r="R1200">
        <v>93</v>
      </c>
      <c r="S1200" t="s">
        <v>6545</v>
      </c>
      <c r="T1200" t="e">
        <f>NA()</f>
        <v>#N/A</v>
      </c>
      <c r="U1200" t="e">
        <f>NA()</f>
        <v>#N/A</v>
      </c>
      <c r="V1200">
        <v>2017</v>
      </c>
      <c r="W1200">
        <v>800</v>
      </c>
      <c r="X1200" t="e">
        <f>NA()</f>
        <v>#N/A</v>
      </c>
      <c r="Y1200" t="e">
        <f>NA()</f>
        <v>#N/A</v>
      </c>
      <c r="Z1200" t="e">
        <f>NA()</f>
        <v>#N/A</v>
      </c>
      <c r="AA1200" s="3">
        <f t="shared" si="739"/>
        <v>0</v>
      </c>
      <c r="AB1200" t="s">
        <v>6617</v>
      </c>
      <c r="AC1200" t="s">
        <v>6617</v>
      </c>
      <c r="AD1200" t="s">
        <v>6617</v>
      </c>
      <c r="AE1200" t="s">
        <v>6617</v>
      </c>
      <c r="AF1200" t="s">
        <v>6617</v>
      </c>
      <c r="AG1200" t="s">
        <v>6617</v>
      </c>
      <c r="AI1200" t="e">
        <f>NA()</f>
        <v>#N/A</v>
      </c>
      <c r="AJ1200" t="e">
        <f>NA()</f>
        <v>#N/A</v>
      </c>
      <c r="AK1200" t="e">
        <f>NA()</f>
        <v>#N/A</v>
      </c>
      <c r="AL1200" t="e">
        <f>NA()</f>
        <v>#N/A</v>
      </c>
      <c r="AM1200" t="e">
        <f>NA()</f>
        <v>#N/A</v>
      </c>
      <c r="AN1200" t="e">
        <f>NA()</f>
        <v>#N/A</v>
      </c>
      <c r="AO1200" t="e">
        <f>NA()</f>
        <v>#N/A</v>
      </c>
      <c r="AP1200" s="3" t="str">
        <f t="shared" si="740"/>
        <v>Yes</v>
      </c>
      <c r="AQ1200" s="3" t="str">
        <f t="shared" si="741"/>
        <v>No</v>
      </c>
      <c r="AR1200" s="3" t="str">
        <f t="shared" si="742"/>
        <v>Yes</v>
      </c>
      <c r="AS1200" t="e">
        <f>NA()</f>
        <v>#N/A</v>
      </c>
      <c r="AT1200" t="e">
        <f>NA()</f>
        <v>#N/A</v>
      </c>
      <c r="AU1200" t="e">
        <f>NA()</f>
        <v>#N/A</v>
      </c>
      <c r="AV1200" t="e">
        <f>NA()</f>
        <v>#N/A</v>
      </c>
      <c r="AW1200" t="e">
        <f>NA()</f>
        <v>#N/A</v>
      </c>
      <c r="AX1200" t="e">
        <f>NA()</f>
        <v>#N/A</v>
      </c>
      <c r="AY1200" t="e">
        <f>NA()</f>
        <v>#N/A</v>
      </c>
      <c r="AZ1200" t="e">
        <f>NA()</f>
        <v>#N/A</v>
      </c>
      <c r="BA1200">
        <v>6</v>
      </c>
      <c r="BB1200" t="s">
        <v>6616</v>
      </c>
      <c r="BC1200" t="e">
        <f>NA()</f>
        <v>#N/A</v>
      </c>
      <c r="BD1200" s="4" t="str">
        <f t="shared" si="743"/>
        <v>No</v>
      </c>
      <c r="BE1200" t="e">
        <f>NA()</f>
        <v>#N/A</v>
      </c>
      <c r="BF1200" s="3" t="str">
        <f t="shared" si="744"/>
        <v>No</v>
      </c>
      <c r="BG1200" t="e">
        <f>NA()</f>
        <v>#N/A</v>
      </c>
      <c r="BH1200" s="3" t="e">
        <f t="shared" si="745"/>
        <v>#N/A</v>
      </c>
      <c r="BI1200" s="3" t="e">
        <f t="shared" si="746"/>
        <v>#N/A</v>
      </c>
      <c r="BJ1200" s="3" t="e">
        <f t="shared" si="747"/>
        <v>#N/A</v>
      </c>
      <c r="BK1200" s="3" t="e">
        <f t="shared" si="748"/>
        <v>#N/A</v>
      </c>
      <c r="BL1200" s="3" t="e">
        <f t="shared" si="749"/>
        <v>#N/A</v>
      </c>
      <c r="BM1200" s="3" t="e">
        <f t="shared" si="750"/>
        <v>#N/A</v>
      </c>
      <c r="BN1200" s="3" t="str">
        <f t="shared" si="751"/>
        <v>Lien&lt;$150</v>
      </c>
      <c r="BO1200" s="3" t="e">
        <f t="shared" si="752"/>
        <v>#N/A</v>
      </c>
      <c r="BP1200" s="3" t="str">
        <f t="shared" si="753"/>
        <v>FV&lt;$10K</v>
      </c>
      <c r="BQ1200" t="s">
        <v>6650</v>
      </c>
      <c r="BR1200" s="3" t="str">
        <f t="shared" si="754"/>
        <v>No, &lt; $20K Lien</v>
      </c>
      <c r="BS1200" s="3" t="str">
        <f t="shared" si="755"/>
        <v>No, Lien &lt; $20K</v>
      </c>
      <c r="BT1200" t="s">
        <v>6650</v>
      </c>
      <c r="BU1200" s="3" t="str">
        <f t="shared" si="756"/>
        <v>Yes</v>
      </c>
      <c r="BV1200" s="3" t="str">
        <f t="shared" si="757"/>
        <v>No</v>
      </c>
      <c r="BW1200" s="3">
        <f t="shared" si="758"/>
        <v>6</v>
      </c>
      <c r="BX1200" s="3" t="str">
        <f t="shared" si="759"/>
        <v>No</v>
      </c>
      <c r="BY1200" s="3">
        <f t="shared" si="760"/>
        <v>800</v>
      </c>
      <c r="BZ1200">
        <v>1</v>
      </c>
      <c r="CA1200" s="3">
        <f t="shared" si="761"/>
        <v>800</v>
      </c>
      <c r="CC1200" s="3" t="e">
        <f t="shared" si="762"/>
        <v>#N/A</v>
      </c>
      <c r="CD1200" s="3" t="e">
        <f t="shared" si="763"/>
        <v>#N/A</v>
      </c>
      <c r="CE1200" s="3" t="str">
        <f t="shared" si="764"/>
        <v/>
      </c>
      <c r="CF1200" s="3" t="e">
        <f>HLOOKUP(CE1200,'Valuation Data'!$D$2:$K$5,4,FALSE)</f>
        <v>#N/A</v>
      </c>
      <c r="CG1200" s="3">
        <f t="shared" si="765"/>
        <v>800</v>
      </c>
      <c r="CH1200" s="3" t="str">
        <f t="shared" si="766"/>
        <v>No</v>
      </c>
      <c r="CI1200" s="3" t="str">
        <f>VLOOKUP(R1200,'Use Codes &amp; County Type'!A:D,4,FALSE)</f>
        <v>V</v>
      </c>
      <c r="CJ1200" s="3" t="str">
        <f t="shared" si="767"/>
        <v>Yes</v>
      </c>
      <c r="CK1200" s="3" t="str">
        <f t="shared" si="768"/>
        <v>No</v>
      </c>
      <c r="CL1200" s="3">
        <f t="shared" si="769"/>
        <v>0</v>
      </c>
      <c r="CM1200" s="3">
        <f t="shared" si="770"/>
        <v>0</v>
      </c>
      <c r="CN1200" s="3" t="e">
        <f t="shared" si="771"/>
        <v>#N/A</v>
      </c>
      <c r="CO1200" s="3" t="e">
        <f t="shared" si="772"/>
        <v>#N/A</v>
      </c>
      <c r="CP1200" s="3" t="e">
        <f t="shared" si="773"/>
        <v>#N/A</v>
      </c>
      <c r="CR1200" s="3" t="str">
        <f t="shared" si="774"/>
        <v>No</v>
      </c>
      <c r="CV1200" s="3" t="str">
        <f t="shared" si="775"/>
        <v>Lien&lt;$150</v>
      </c>
      <c r="CW1200" s="3">
        <f t="shared" si="776"/>
        <v>1199</v>
      </c>
      <c r="CX1200" s="3">
        <f t="shared" si="777"/>
        <v>45.1</v>
      </c>
      <c r="CY1200" s="3" t="str">
        <f t="shared" si="778"/>
        <v>Ok</v>
      </c>
      <c r="CZ1200" t="e">
        <f>NA()</f>
        <v>#N/A</v>
      </c>
      <c r="DA1200" t="e">
        <f>NA()</f>
        <v>#N/A</v>
      </c>
    </row>
    <row r="1201" spans="1:105" x14ac:dyDescent="0.25">
      <c r="A1201">
        <v>1200</v>
      </c>
      <c r="B1201" t="s">
        <v>3</v>
      </c>
      <c r="C1201" t="s">
        <v>1309</v>
      </c>
      <c r="D1201">
        <v>914.22</v>
      </c>
      <c r="E1201">
        <v>2017</v>
      </c>
      <c r="F1201">
        <v>914.22</v>
      </c>
      <c r="G1201">
        <v>914.22</v>
      </c>
      <c r="H1201" s="3">
        <f t="shared" si="738"/>
        <v>0</v>
      </c>
      <c r="J1201" t="s">
        <v>2730</v>
      </c>
      <c r="K1201" t="s">
        <v>2738</v>
      </c>
      <c r="L1201">
        <v>32046</v>
      </c>
      <c r="M1201" t="s">
        <v>3621</v>
      </c>
      <c r="N1201" t="s">
        <v>4753</v>
      </c>
      <c r="O1201">
        <v>-81.787553040920898</v>
      </c>
      <c r="P1201">
        <v>30.726921534892401</v>
      </c>
      <c r="Q1201" t="s">
        <v>5638</v>
      </c>
      <c r="R1201">
        <v>55</v>
      </c>
      <c r="S1201" t="s">
        <v>6542</v>
      </c>
      <c r="T1201">
        <v>7009</v>
      </c>
      <c r="U1201" t="s">
        <v>6579</v>
      </c>
      <c r="V1201">
        <v>2017</v>
      </c>
      <c r="W1201">
        <v>53884</v>
      </c>
      <c r="X1201">
        <v>2017</v>
      </c>
      <c r="Y1201">
        <v>255647</v>
      </c>
      <c r="Z1201">
        <v>815.74</v>
      </c>
      <c r="AA1201" s="3">
        <f t="shared" si="739"/>
        <v>0.89227975760757805</v>
      </c>
      <c r="AC1201" t="s">
        <v>6616</v>
      </c>
      <c r="AD1201" t="s">
        <v>6616</v>
      </c>
      <c r="AE1201" t="s">
        <v>6616</v>
      </c>
      <c r="AG1201" t="s">
        <v>6616</v>
      </c>
      <c r="AH1201" t="s">
        <v>6616</v>
      </c>
      <c r="AI1201" t="s">
        <v>6618</v>
      </c>
      <c r="AJ1201" t="s">
        <v>6618</v>
      </c>
      <c r="AK1201" t="s">
        <v>6618</v>
      </c>
      <c r="AL1201" t="s">
        <v>6618</v>
      </c>
      <c r="AM1201" t="s">
        <v>6618</v>
      </c>
      <c r="AN1201" t="s">
        <v>6618</v>
      </c>
      <c r="AO1201" t="s">
        <v>6618</v>
      </c>
      <c r="AP1201" s="3" t="str">
        <f t="shared" si="740"/>
        <v>No</v>
      </c>
      <c r="AQ1201" s="3" t="str">
        <f t="shared" si="741"/>
        <v>No</v>
      </c>
      <c r="AR1201" s="3" t="str">
        <f t="shared" si="742"/>
        <v>No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 t="s">
        <v>6634</v>
      </c>
      <c r="AZ1201">
        <v>0</v>
      </c>
      <c r="BA1201">
        <v>0</v>
      </c>
      <c r="BB1201" t="s">
        <v>6616</v>
      </c>
      <c r="BC1201" t="s">
        <v>6616</v>
      </c>
      <c r="BD1201" s="4" t="str">
        <f t="shared" si="743"/>
        <v>No</v>
      </c>
      <c r="BE1201" t="s">
        <v>6640</v>
      </c>
      <c r="BF1201" s="3" t="str">
        <f t="shared" si="744"/>
        <v>No</v>
      </c>
      <c r="BG1201" t="s">
        <v>6645</v>
      </c>
      <c r="BH1201" s="3" t="str">
        <f t="shared" si="745"/>
        <v>MELTON RD</v>
      </c>
      <c r="BI1201" s="3" t="str">
        <f t="shared" si="746"/>
        <v>Hilliard</v>
      </c>
      <c r="BJ1201" s="3" t="str">
        <f t="shared" si="747"/>
        <v>Florida</v>
      </c>
      <c r="BK1201" s="3">
        <f t="shared" si="748"/>
        <v>32046</v>
      </c>
      <c r="BL1201" s="3" t="str">
        <f t="shared" si="749"/>
        <v>MELTON RD HILLIARD FL 32046</v>
      </c>
      <c r="BM1201" s="3" t="str">
        <f t="shared" si="750"/>
        <v/>
      </c>
      <c r="BN1201" s="3" t="str">
        <f t="shared" si="751"/>
        <v>Pass</v>
      </c>
      <c r="BO1201" s="3" t="str">
        <f t="shared" si="752"/>
        <v>No</v>
      </c>
      <c r="BP1201" s="3" t="str">
        <f t="shared" si="753"/>
        <v>FV&lt;$10K</v>
      </c>
      <c r="BQ1201" t="s">
        <v>6650</v>
      </c>
      <c r="BR1201" s="3" t="str">
        <f t="shared" si="754"/>
        <v>No, &lt; $20K Lien</v>
      </c>
      <c r="BS1201" s="3" t="str">
        <f t="shared" si="755"/>
        <v>No, Lien &lt; $20K</v>
      </c>
      <c r="BT1201" t="s">
        <v>6650</v>
      </c>
      <c r="BU1201" s="3" t="str">
        <f t="shared" si="756"/>
        <v>No</v>
      </c>
      <c r="BV1201" s="3" t="str">
        <f t="shared" si="757"/>
        <v>No</v>
      </c>
      <c r="BW1201" s="3">
        <f t="shared" si="758"/>
        <v>0</v>
      </c>
      <c r="BX1201" s="3" t="str">
        <f t="shared" si="759"/>
        <v>No</v>
      </c>
      <c r="BY1201" s="3">
        <f t="shared" si="760"/>
        <v>53884</v>
      </c>
      <c r="BZ1201">
        <v>1</v>
      </c>
      <c r="CA1201" s="3">
        <f t="shared" si="761"/>
        <v>53884</v>
      </c>
      <c r="CC1201" s="3">
        <f t="shared" si="762"/>
        <v>0</v>
      </c>
      <c r="CD1201" s="3">
        <f t="shared" si="763"/>
        <v>0</v>
      </c>
      <c r="CE1201" s="3" t="str">
        <f t="shared" si="764"/>
        <v/>
      </c>
      <c r="CF1201" s="3" t="e">
        <f>HLOOKUP(CE1201,'Valuation Data'!$D$2:$K$5,4,FALSE)</f>
        <v>#N/A</v>
      </c>
      <c r="CG1201" s="3">
        <f t="shared" si="765"/>
        <v>53884</v>
      </c>
      <c r="CH1201" s="3" t="str">
        <f t="shared" si="766"/>
        <v>No</v>
      </c>
      <c r="CI1201" s="3" t="str">
        <f>VLOOKUP(R1201,'Use Codes &amp; County Type'!A:D,4,FALSE)</f>
        <v>V</v>
      </c>
      <c r="CJ1201" s="3" t="str">
        <f t="shared" si="767"/>
        <v>Yes</v>
      </c>
      <c r="CK1201" s="3" t="str">
        <f t="shared" si="768"/>
        <v>No</v>
      </c>
      <c r="CL1201" s="3">
        <f t="shared" si="769"/>
        <v>0</v>
      </c>
      <c r="CM1201" s="3">
        <f t="shared" si="770"/>
        <v>0</v>
      </c>
      <c r="CN1201" s="3">
        <f t="shared" si="771"/>
        <v>3656.88</v>
      </c>
      <c r="CO1201" s="3">
        <f t="shared" si="772"/>
        <v>-3656.88</v>
      </c>
      <c r="CP1201" s="3">
        <f t="shared" si="773"/>
        <v>6.7865785762007275E-2</v>
      </c>
      <c r="CR1201" s="3" t="str">
        <f t="shared" si="774"/>
        <v>No</v>
      </c>
      <c r="CV1201" s="3" t="str">
        <f t="shared" si="775"/>
        <v>Vacant, No Sales Data</v>
      </c>
      <c r="CW1201" s="3">
        <f t="shared" si="776"/>
        <v>1200</v>
      </c>
      <c r="CX1201" s="3">
        <f t="shared" si="777"/>
        <v>914.22</v>
      </c>
      <c r="CY1201" s="3" t="str">
        <f t="shared" si="778"/>
        <v>Ok</v>
      </c>
      <c r="CZ1201">
        <v>0</v>
      </c>
      <c r="DA1201">
        <v>0</v>
      </c>
    </row>
    <row r="1202" spans="1:105" x14ac:dyDescent="0.25">
      <c r="A1202">
        <v>1201</v>
      </c>
      <c r="B1202" t="s">
        <v>3</v>
      </c>
      <c r="C1202" t="s">
        <v>1310</v>
      </c>
      <c r="D1202">
        <v>560.22</v>
      </c>
      <c r="E1202">
        <v>2017</v>
      </c>
      <c r="F1202">
        <v>560.22</v>
      </c>
      <c r="G1202">
        <v>560.22</v>
      </c>
      <c r="H1202" s="3">
        <f t="shared" si="738"/>
        <v>0</v>
      </c>
      <c r="I1202">
        <v>58893</v>
      </c>
      <c r="J1202" t="s">
        <v>2730</v>
      </c>
      <c r="K1202" t="s">
        <v>2738</v>
      </c>
      <c r="L1202">
        <v>32046</v>
      </c>
      <c r="M1202" t="s">
        <v>3622</v>
      </c>
      <c r="N1202" t="s">
        <v>4753</v>
      </c>
      <c r="O1202">
        <v>-81.770162544841696</v>
      </c>
      <c r="P1202">
        <v>30.728291634746</v>
      </c>
      <c r="Q1202" t="s">
        <v>5639</v>
      </c>
      <c r="R1202">
        <v>2</v>
      </c>
      <c r="S1202" t="s">
        <v>6535</v>
      </c>
      <c r="T1202">
        <v>1006</v>
      </c>
      <c r="U1202" t="s">
        <v>6578</v>
      </c>
      <c r="V1202">
        <v>2017</v>
      </c>
      <c r="W1202">
        <v>30447</v>
      </c>
      <c r="X1202">
        <v>2017</v>
      </c>
      <c r="Y1202">
        <v>34613</v>
      </c>
      <c r="Z1202">
        <v>488.42</v>
      </c>
      <c r="AA1202" s="3">
        <f t="shared" si="739"/>
        <v>0.87183606440327011</v>
      </c>
      <c r="AC1202" t="s">
        <v>6616</v>
      </c>
      <c r="AD1202" t="s">
        <v>6616</v>
      </c>
      <c r="AE1202" t="s">
        <v>6616</v>
      </c>
      <c r="AI1202" t="s">
        <v>6618</v>
      </c>
      <c r="AJ1202" t="s">
        <v>6618</v>
      </c>
      <c r="AK1202" t="s">
        <v>6618</v>
      </c>
      <c r="AL1202" t="s">
        <v>6618</v>
      </c>
      <c r="AM1202" t="s">
        <v>6618</v>
      </c>
      <c r="AN1202" t="s">
        <v>6618</v>
      </c>
      <c r="AO1202">
        <v>0</v>
      </c>
      <c r="AP1202" s="3" t="str">
        <f t="shared" si="740"/>
        <v>No</v>
      </c>
      <c r="AQ1202" s="3" t="str">
        <f t="shared" si="741"/>
        <v>No</v>
      </c>
      <c r="AR1202" s="3" t="str">
        <f t="shared" si="742"/>
        <v>No</v>
      </c>
      <c r="AS1202">
        <v>0</v>
      </c>
      <c r="AT1202">
        <v>0</v>
      </c>
      <c r="AU1202">
        <v>14000</v>
      </c>
      <c r="AV1202" t="s">
        <v>6622</v>
      </c>
      <c r="AW1202">
        <v>0</v>
      </c>
      <c r="AX1202">
        <v>0</v>
      </c>
      <c r="AY1202" t="s">
        <v>6634</v>
      </c>
      <c r="AZ1202" t="s">
        <v>6638</v>
      </c>
      <c r="BA1202">
        <v>0</v>
      </c>
      <c r="BB1202" t="s">
        <v>6616</v>
      </c>
      <c r="BC1202" t="s">
        <v>6617</v>
      </c>
      <c r="BD1202" s="4" t="str">
        <f t="shared" si="743"/>
        <v>No</v>
      </c>
      <c r="BE1202" t="s">
        <v>6640</v>
      </c>
      <c r="BF1202" s="3" t="str">
        <f t="shared" si="744"/>
        <v>No</v>
      </c>
      <c r="BG1202" t="s">
        <v>6645</v>
      </c>
      <c r="BH1202" s="3" t="str">
        <f t="shared" si="745"/>
        <v>58893 COOPERS NECK RD</v>
      </c>
      <c r="BI1202" s="3" t="str">
        <f t="shared" si="746"/>
        <v>Hilliard</v>
      </c>
      <c r="BJ1202" s="3" t="str">
        <f t="shared" si="747"/>
        <v>Florida</v>
      </c>
      <c r="BK1202" s="3">
        <f t="shared" si="748"/>
        <v>32046</v>
      </c>
      <c r="BL1202" s="3" t="str">
        <f t="shared" si="749"/>
        <v>58893 COOPERS NECK RD HILLIARD FL 32046</v>
      </c>
      <c r="BM1202" s="3" t="str">
        <f t="shared" si="750"/>
        <v>L</v>
      </c>
      <c r="BN1202" s="3" t="str">
        <f t="shared" si="751"/>
        <v>Pass</v>
      </c>
      <c r="BO1202" s="3" t="str">
        <f t="shared" si="752"/>
        <v>Yes</v>
      </c>
      <c r="BP1202" s="3" t="str">
        <f t="shared" si="753"/>
        <v>FV&lt;$10K</v>
      </c>
      <c r="BQ1202" t="s">
        <v>6650</v>
      </c>
      <c r="BR1202" s="3" t="str">
        <f t="shared" si="754"/>
        <v>No, &lt; $20K Lien</v>
      </c>
      <c r="BS1202" s="3" t="str">
        <f t="shared" si="755"/>
        <v>No, Lien &lt; $20K</v>
      </c>
      <c r="BT1202" t="s">
        <v>6650</v>
      </c>
      <c r="BU1202" s="3" t="str">
        <f t="shared" si="756"/>
        <v>No</v>
      </c>
      <c r="BV1202" s="3" t="str">
        <f t="shared" si="757"/>
        <v>No</v>
      </c>
      <c r="BW1202" s="3">
        <f t="shared" si="758"/>
        <v>0</v>
      </c>
      <c r="BX1202" s="3" t="str">
        <f t="shared" si="759"/>
        <v>No</v>
      </c>
      <c r="BY1202" s="3">
        <f t="shared" si="760"/>
        <v>30447</v>
      </c>
      <c r="BZ1202">
        <v>1</v>
      </c>
      <c r="CA1202" s="3">
        <f t="shared" si="761"/>
        <v>30447</v>
      </c>
      <c r="CC1202" s="3">
        <f t="shared" si="762"/>
        <v>0</v>
      </c>
      <c r="CD1202" s="3">
        <f t="shared" si="763"/>
        <v>0</v>
      </c>
      <c r="CE1202" s="3" t="str">
        <f t="shared" si="764"/>
        <v/>
      </c>
      <c r="CF1202" s="3" t="e">
        <f>HLOOKUP(CE1202,'Valuation Data'!$D$2:$K$5,4,FALSE)</f>
        <v>#N/A</v>
      </c>
      <c r="CG1202" s="3">
        <f t="shared" si="765"/>
        <v>30447</v>
      </c>
      <c r="CH1202" s="3" t="str">
        <f t="shared" si="766"/>
        <v>No</v>
      </c>
      <c r="CI1202" s="3" t="str">
        <f>VLOOKUP(R1202,'Use Codes &amp; County Type'!A:D,4,FALSE)</f>
        <v>R</v>
      </c>
      <c r="CJ1202" s="3" t="str">
        <f t="shared" si="767"/>
        <v>No</v>
      </c>
      <c r="CK1202" s="3" t="str">
        <f t="shared" si="768"/>
        <v>No</v>
      </c>
      <c r="CL1202" s="3">
        <f t="shared" si="769"/>
        <v>0.35</v>
      </c>
      <c r="CM1202" s="3">
        <f t="shared" si="770"/>
        <v>10656.449999999999</v>
      </c>
      <c r="CN1202" s="3">
        <f t="shared" si="771"/>
        <v>2240.88</v>
      </c>
      <c r="CO1202" s="3">
        <f t="shared" si="772"/>
        <v>8415.57</v>
      </c>
      <c r="CP1202" s="3">
        <f t="shared" si="773"/>
        <v>7.3599369395999606E-2</v>
      </c>
      <c r="CR1202" s="3" t="str">
        <f t="shared" si="774"/>
        <v>No</v>
      </c>
      <c r="CV1202" s="3" t="str">
        <f t="shared" si="775"/>
        <v>*Bid</v>
      </c>
      <c r="CW1202" s="3">
        <f t="shared" si="776"/>
        <v>1201</v>
      </c>
      <c r="CX1202" s="3">
        <f t="shared" si="777"/>
        <v>560.22</v>
      </c>
      <c r="CY1202" s="3" t="str">
        <f t="shared" si="778"/>
        <v>Ok</v>
      </c>
      <c r="CZ1202">
        <v>0</v>
      </c>
      <c r="DA1202">
        <v>0</v>
      </c>
    </row>
    <row r="1203" spans="1:105" x14ac:dyDescent="0.25">
      <c r="A1203">
        <v>1202</v>
      </c>
      <c r="B1203" t="s">
        <v>3</v>
      </c>
      <c r="C1203" t="s">
        <v>1311</v>
      </c>
      <c r="D1203">
        <v>37.659999999999997</v>
      </c>
      <c r="E1203">
        <v>2017</v>
      </c>
      <c r="F1203" t="e">
        <f>NA()</f>
        <v>#N/A</v>
      </c>
      <c r="G1203" t="e">
        <f>NA()</f>
        <v>#N/A</v>
      </c>
      <c r="H1203" s="3" t="e">
        <f t="shared" si="738"/>
        <v>#N/A</v>
      </c>
      <c r="I1203" t="e">
        <f>NA()</f>
        <v>#N/A</v>
      </c>
      <c r="J1203" t="e">
        <f>NA()</f>
        <v>#N/A</v>
      </c>
      <c r="K1203" t="e">
        <f>NA()</f>
        <v>#N/A</v>
      </c>
      <c r="L1203" t="e">
        <f>NA()</f>
        <v>#N/A</v>
      </c>
      <c r="M1203" t="e">
        <f>NA()</f>
        <v>#N/A</v>
      </c>
      <c r="N1203" t="e">
        <f>NA()</f>
        <v>#N/A</v>
      </c>
      <c r="O1203" t="e">
        <f>NA()</f>
        <v>#N/A</v>
      </c>
      <c r="P1203" t="e">
        <f>NA()</f>
        <v>#N/A</v>
      </c>
      <c r="Q1203" t="e">
        <f>NA()</f>
        <v>#N/A</v>
      </c>
      <c r="R1203">
        <v>2</v>
      </c>
      <c r="S1203" t="s">
        <v>6535</v>
      </c>
      <c r="T1203" t="e">
        <f>NA()</f>
        <v>#N/A</v>
      </c>
      <c r="U1203" t="e">
        <f>NA()</f>
        <v>#N/A</v>
      </c>
      <c r="V1203">
        <v>2017</v>
      </c>
      <c r="W1203">
        <v>25345</v>
      </c>
      <c r="X1203" t="e">
        <f>NA()</f>
        <v>#N/A</v>
      </c>
      <c r="Y1203" t="e">
        <f>NA()</f>
        <v>#N/A</v>
      </c>
      <c r="Z1203" t="e">
        <f>NA()</f>
        <v>#N/A</v>
      </c>
      <c r="AA1203" s="3">
        <f t="shared" si="739"/>
        <v>0</v>
      </c>
      <c r="AE1203" t="s">
        <v>6616</v>
      </c>
      <c r="AI1203" t="e">
        <f>NA()</f>
        <v>#N/A</v>
      </c>
      <c r="AJ1203" t="e">
        <f>NA()</f>
        <v>#N/A</v>
      </c>
      <c r="AK1203" t="e">
        <f>NA()</f>
        <v>#N/A</v>
      </c>
      <c r="AL1203" t="e">
        <f>NA()</f>
        <v>#N/A</v>
      </c>
      <c r="AM1203" t="e">
        <f>NA()</f>
        <v>#N/A</v>
      </c>
      <c r="AN1203" t="e">
        <f>NA()</f>
        <v>#N/A</v>
      </c>
      <c r="AO1203" t="e">
        <f>NA()</f>
        <v>#N/A</v>
      </c>
      <c r="AP1203" s="3" t="str">
        <f t="shared" si="740"/>
        <v>No</v>
      </c>
      <c r="AQ1203" s="3" t="str">
        <f t="shared" si="741"/>
        <v>No</v>
      </c>
      <c r="AR1203" s="3" t="str">
        <f t="shared" si="742"/>
        <v>No</v>
      </c>
      <c r="AS1203" t="e">
        <f>NA()</f>
        <v>#N/A</v>
      </c>
      <c r="AT1203" t="e">
        <f>NA()</f>
        <v>#N/A</v>
      </c>
      <c r="AU1203" t="e">
        <f>NA()</f>
        <v>#N/A</v>
      </c>
      <c r="AV1203" t="e">
        <f>NA()</f>
        <v>#N/A</v>
      </c>
      <c r="AW1203" t="e">
        <f>NA()</f>
        <v>#N/A</v>
      </c>
      <c r="AX1203" t="e">
        <f>NA()</f>
        <v>#N/A</v>
      </c>
      <c r="AY1203" t="e">
        <f>NA()</f>
        <v>#N/A</v>
      </c>
      <c r="AZ1203" t="e">
        <f>NA()</f>
        <v>#N/A</v>
      </c>
      <c r="BA1203">
        <v>0</v>
      </c>
      <c r="BB1203" t="s">
        <v>6617</v>
      </c>
      <c r="BC1203" t="e">
        <f>NA()</f>
        <v>#N/A</v>
      </c>
      <c r="BD1203" s="4" t="str">
        <f t="shared" si="743"/>
        <v>No</v>
      </c>
      <c r="BE1203" t="e">
        <f>NA()</f>
        <v>#N/A</v>
      </c>
      <c r="BF1203" s="3" t="str">
        <f t="shared" si="744"/>
        <v>No</v>
      </c>
      <c r="BG1203" t="e">
        <f>NA()</f>
        <v>#N/A</v>
      </c>
      <c r="BH1203" s="3" t="e">
        <f t="shared" si="745"/>
        <v>#N/A</v>
      </c>
      <c r="BI1203" s="3" t="e">
        <f t="shared" si="746"/>
        <v>#N/A</v>
      </c>
      <c r="BJ1203" s="3" t="e">
        <f t="shared" si="747"/>
        <v>#N/A</v>
      </c>
      <c r="BK1203" s="3" t="e">
        <f t="shared" si="748"/>
        <v>#N/A</v>
      </c>
      <c r="BL1203" s="3" t="e">
        <f t="shared" si="749"/>
        <v>#N/A</v>
      </c>
      <c r="BM1203" s="3" t="e">
        <f t="shared" si="750"/>
        <v>#N/A</v>
      </c>
      <c r="BN1203" s="3" t="str">
        <f t="shared" si="751"/>
        <v>Lien&lt;$150</v>
      </c>
      <c r="BO1203" s="3" t="e">
        <f t="shared" si="752"/>
        <v>#N/A</v>
      </c>
      <c r="BP1203" s="3" t="str">
        <f t="shared" si="753"/>
        <v>FV&lt;$10K</v>
      </c>
      <c r="BQ1203" t="s">
        <v>6650</v>
      </c>
      <c r="BR1203" s="3" t="str">
        <f t="shared" si="754"/>
        <v>No, &lt; $20K Lien</v>
      </c>
      <c r="BS1203" s="3" t="str">
        <f t="shared" si="755"/>
        <v>No, Lien &lt; $20K</v>
      </c>
      <c r="BT1203" t="s">
        <v>6650</v>
      </c>
      <c r="BU1203" s="3" t="str">
        <f t="shared" si="756"/>
        <v>No</v>
      </c>
      <c r="BV1203" s="3" t="str">
        <f t="shared" si="757"/>
        <v>No</v>
      </c>
      <c r="BW1203" s="3">
        <f t="shared" si="758"/>
        <v>0</v>
      </c>
      <c r="BX1203" s="3" t="str">
        <f t="shared" si="759"/>
        <v>No</v>
      </c>
      <c r="BY1203" s="3">
        <f t="shared" si="760"/>
        <v>25345</v>
      </c>
      <c r="BZ1203">
        <v>1</v>
      </c>
      <c r="CA1203" s="3">
        <f t="shared" si="761"/>
        <v>25345</v>
      </c>
      <c r="CC1203" s="3" t="e">
        <f t="shared" si="762"/>
        <v>#N/A</v>
      </c>
      <c r="CD1203" s="3" t="e">
        <f t="shared" si="763"/>
        <v>#N/A</v>
      </c>
      <c r="CE1203" s="3" t="str">
        <f t="shared" si="764"/>
        <v/>
      </c>
      <c r="CF1203" s="3" t="e">
        <f>HLOOKUP(CE1203,'Valuation Data'!$D$2:$K$5,4,FALSE)</f>
        <v>#N/A</v>
      </c>
      <c r="CG1203" s="3">
        <f t="shared" si="765"/>
        <v>25345</v>
      </c>
      <c r="CH1203" s="3" t="str">
        <f t="shared" si="766"/>
        <v>No</v>
      </c>
      <c r="CI1203" s="3" t="str">
        <f>VLOOKUP(R1203,'Use Codes &amp; County Type'!A:D,4,FALSE)</f>
        <v>R</v>
      </c>
      <c r="CJ1203" s="3" t="str">
        <f t="shared" si="767"/>
        <v>No</v>
      </c>
      <c r="CK1203" s="3" t="str">
        <f t="shared" si="768"/>
        <v>Yes</v>
      </c>
      <c r="CL1203" s="3">
        <f t="shared" si="769"/>
        <v>0.67</v>
      </c>
      <c r="CM1203" s="3">
        <f t="shared" si="770"/>
        <v>16981.150000000001</v>
      </c>
      <c r="CN1203" s="3" t="e">
        <f t="shared" si="771"/>
        <v>#N/A</v>
      </c>
      <c r="CO1203" s="3" t="e">
        <f t="shared" si="772"/>
        <v>#N/A</v>
      </c>
      <c r="CP1203" s="3" t="e">
        <f t="shared" si="773"/>
        <v>#N/A</v>
      </c>
      <c r="CR1203" s="3" t="str">
        <f t="shared" si="774"/>
        <v>No</v>
      </c>
      <c r="CV1203" s="3" t="str">
        <f t="shared" si="775"/>
        <v>Lien&lt;$150</v>
      </c>
      <c r="CW1203" s="3">
        <f t="shared" si="776"/>
        <v>1202</v>
      </c>
      <c r="CX1203" s="3">
        <f t="shared" si="777"/>
        <v>37.659999999999997</v>
      </c>
      <c r="CY1203" s="3" t="str">
        <f t="shared" si="778"/>
        <v>Ok</v>
      </c>
      <c r="CZ1203" t="e">
        <f>NA()</f>
        <v>#N/A</v>
      </c>
      <c r="DA1203" t="e">
        <f>NA()</f>
        <v>#N/A</v>
      </c>
    </row>
    <row r="1204" spans="1:105" x14ac:dyDescent="0.25">
      <c r="A1204">
        <v>1203</v>
      </c>
      <c r="B1204" t="s">
        <v>3</v>
      </c>
      <c r="C1204" t="s">
        <v>1312</v>
      </c>
      <c r="D1204">
        <v>266.32</v>
      </c>
      <c r="E1204">
        <v>2017</v>
      </c>
      <c r="F1204">
        <v>266.32</v>
      </c>
      <c r="G1204">
        <v>266.32</v>
      </c>
      <c r="H1204" s="3">
        <f t="shared" si="738"/>
        <v>0</v>
      </c>
      <c r="J1204" t="s">
        <v>2730</v>
      </c>
      <c r="K1204" t="s">
        <v>2738</v>
      </c>
      <c r="L1204">
        <v>32046</v>
      </c>
      <c r="M1204" t="s">
        <v>3623</v>
      </c>
      <c r="N1204" t="s">
        <v>4753</v>
      </c>
      <c r="O1204">
        <v>-81.782997689723203</v>
      </c>
      <c r="P1204">
        <v>30.727423077592601</v>
      </c>
      <c r="Q1204" t="s">
        <v>5640</v>
      </c>
      <c r="R1204">
        <v>0</v>
      </c>
      <c r="S1204" t="s">
        <v>6538</v>
      </c>
      <c r="T1204">
        <v>8001</v>
      </c>
      <c r="U1204" t="s">
        <v>6581</v>
      </c>
      <c r="V1204">
        <v>2017</v>
      </c>
      <c r="W1204">
        <v>13200</v>
      </c>
      <c r="X1204">
        <v>2017</v>
      </c>
      <c r="Y1204">
        <v>15750</v>
      </c>
      <c r="Z1204">
        <v>216.66</v>
      </c>
      <c r="AA1204" s="3">
        <f t="shared" si="739"/>
        <v>0.81353259237008113</v>
      </c>
      <c r="AB1204" t="s">
        <v>6616</v>
      </c>
      <c r="AC1204" t="s">
        <v>6617</v>
      </c>
      <c r="AD1204" t="s">
        <v>6616</v>
      </c>
      <c r="AE1204" t="s">
        <v>6616</v>
      </c>
      <c r="AF1204" t="s">
        <v>6616</v>
      </c>
      <c r="AG1204" t="s">
        <v>6616</v>
      </c>
      <c r="AI1204" t="s">
        <v>6618</v>
      </c>
      <c r="AJ1204" t="s">
        <v>6619</v>
      </c>
      <c r="AK1204" t="s">
        <v>6618</v>
      </c>
      <c r="AL1204" t="s">
        <v>6618</v>
      </c>
      <c r="AM1204" t="s">
        <v>6618</v>
      </c>
      <c r="AN1204" t="s">
        <v>6618</v>
      </c>
      <c r="AO1204" t="s">
        <v>6618</v>
      </c>
      <c r="AP1204" s="3" t="str">
        <f t="shared" si="740"/>
        <v>Yes</v>
      </c>
      <c r="AQ1204" s="3" t="str">
        <f t="shared" si="741"/>
        <v>Yes</v>
      </c>
      <c r="AR1204" s="3" t="str">
        <f t="shared" si="742"/>
        <v>Yes</v>
      </c>
      <c r="AS1204">
        <v>0</v>
      </c>
      <c r="AT1204">
        <v>0</v>
      </c>
      <c r="AU1204">
        <v>100332</v>
      </c>
      <c r="AV1204" t="s">
        <v>5076</v>
      </c>
      <c r="AW1204">
        <v>0</v>
      </c>
      <c r="AX1204">
        <v>0</v>
      </c>
      <c r="AY1204" t="s">
        <v>6634</v>
      </c>
      <c r="AZ1204" t="s">
        <v>6638</v>
      </c>
      <c r="BA1204">
        <v>6</v>
      </c>
      <c r="BB1204" t="s">
        <v>6616</v>
      </c>
      <c r="BC1204" t="s">
        <v>6616</v>
      </c>
      <c r="BD1204" s="4" t="str">
        <f t="shared" si="743"/>
        <v>No</v>
      </c>
      <c r="BE1204" t="s">
        <v>6640</v>
      </c>
      <c r="BF1204" s="3" t="str">
        <f t="shared" si="744"/>
        <v>No</v>
      </c>
      <c r="BG1204" t="s">
        <v>6645</v>
      </c>
      <c r="BH1204" s="3" t="str">
        <f t="shared" si="745"/>
        <v>MASON RD</v>
      </c>
      <c r="BI1204" s="3" t="str">
        <f t="shared" si="746"/>
        <v>Hilliard</v>
      </c>
      <c r="BJ1204" s="3" t="str">
        <f t="shared" si="747"/>
        <v>Florida</v>
      </c>
      <c r="BK1204" s="3">
        <f t="shared" si="748"/>
        <v>32046</v>
      </c>
      <c r="BL1204" s="3" t="str">
        <f t="shared" si="749"/>
        <v>MASON RD HILLIARD FL 32046</v>
      </c>
      <c r="BM1204" s="3" t="str">
        <f t="shared" si="750"/>
        <v>L</v>
      </c>
      <c r="BN1204" s="3" t="str">
        <f t="shared" si="751"/>
        <v>Pass</v>
      </c>
      <c r="BO1204" s="3" t="str">
        <f t="shared" si="752"/>
        <v>No</v>
      </c>
      <c r="BP1204" s="3" t="str">
        <f t="shared" si="753"/>
        <v>FV&lt;$10K</v>
      </c>
      <c r="BQ1204" t="s">
        <v>6650</v>
      </c>
      <c r="BR1204" s="3" t="str">
        <f t="shared" si="754"/>
        <v>No, &lt; $20K Lien</v>
      </c>
      <c r="BS1204" s="3" t="str">
        <f t="shared" si="755"/>
        <v>No, Lien &lt; $20K</v>
      </c>
      <c r="BT1204" t="s">
        <v>6650</v>
      </c>
      <c r="BU1204" s="3" t="str">
        <f t="shared" si="756"/>
        <v>Yes</v>
      </c>
      <c r="BV1204" s="3" t="str">
        <f t="shared" si="757"/>
        <v>No</v>
      </c>
      <c r="BW1204" s="3">
        <f t="shared" si="758"/>
        <v>6</v>
      </c>
      <c r="BX1204" s="3" t="str">
        <f t="shared" si="759"/>
        <v>No</v>
      </c>
      <c r="BY1204" s="3">
        <f t="shared" si="760"/>
        <v>13200</v>
      </c>
      <c r="BZ1204">
        <v>1</v>
      </c>
      <c r="CA1204" s="3">
        <f t="shared" si="761"/>
        <v>13200</v>
      </c>
      <c r="CC1204" s="3">
        <f t="shared" si="762"/>
        <v>0</v>
      </c>
      <c r="CD1204" s="3">
        <f t="shared" si="763"/>
        <v>0</v>
      </c>
      <c r="CE1204" s="3" t="str">
        <f t="shared" si="764"/>
        <v/>
      </c>
      <c r="CF1204" s="3" t="e">
        <f>HLOOKUP(CE1204,'Valuation Data'!$D$2:$K$5,4,FALSE)</f>
        <v>#N/A</v>
      </c>
      <c r="CG1204" s="3">
        <f t="shared" si="765"/>
        <v>13200</v>
      </c>
      <c r="CH1204" s="3" t="str">
        <f t="shared" si="766"/>
        <v>No</v>
      </c>
      <c r="CI1204" s="3" t="str">
        <f>VLOOKUP(R1204,'Use Codes &amp; County Type'!A:D,4,FALSE)</f>
        <v>V</v>
      </c>
      <c r="CJ1204" s="3" t="str">
        <f t="shared" si="767"/>
        <v>Yes</v>
      </c>
      <c r="CK1204" s="3" t="str">
        <f t="shared" si="768"/>
        <v>No</v>
      </c>
      <c r="CL1204" s="3">
        <f t="shared" si="769"/>
        <v>0</v>
      </c>
      <c r="CM1204" s="3">
        <f t="shared" si="770"/>
        <v>0</v>
      </c>
      <c r="CN1204" s="3">
        <f t="shared" si="771"/>
        <v>2663.2000000000003</v>
      </c>
      <c r="CO1204" s="3">
        <f t="shared" si="772"/>
        <v>-2663.2000000000003</v>
      </c>
      <c r="CP1204" s="3">
        <f t="shared" si="773"/>
        <v>0.20175757575757577</v>
      </c>
      <c r="CR1204" s="3" t="str">
        <f t="shared" si="774"/>
        <v>No</v>
      </c>
      <c r="CV1204" s="3" t="str">
        <f t="shared" si="775"/>
        <v>County Held Lien</v>
      </c>
      <c r="CW1204" s="3">
        <f t="shared" si="776"/>
        <v>1203</v>
      </c>
      <c r="CX1204" s="3">
        <f t="shared" si="777"/>
        <v>266.32</v>
      </c>
      <c r="CY1204" s="3" t="str">
        <f t="shared" si="778"/>
        <v>Ok</v>
      </c>
      <c r="CZ1204">
        <v>0</v>
      </c>
      <c r="DA1204">
        <v>0</v>
      </c>
    </row>
    <row r="1205" spans="1:105" x14ac:dyDescent="0.25">
      <c r="A1205">
        <v>1204</v>
      </c>
      <c r="B1205" t="s">
        <v>3</v>
      </c>
      <c r="C1205" t="s">
        <v>1313</v>
      </c>
      <c r="D1205">
        <v>359.02</v>
      </c>
      <c r="E1205">
        <v>2017</v>
      </c>
      <c r="F1205" t="e">
        <f>NA()</f>
        <v>#N/A</v>
      </c>
      <c r="G1205" t="e">
        <f>NA()</f>
        <v>#N/A</v>
      </c>
      <c r="H1205" s="3" t="e">
        <f t="shared" si="738"/>
        <v>#N/A</v>
      </c>
      <c r="I1205" t="e">
        <f>NA()</f>
        <v>#N/A</v>
      </c>
      <c r="J1205" t="e">
        <f>NA()</f>
        <v>#N/A</v>
      </c>
      <c r="K1205" t="e">
        <f>NA()</f>
        <v>#N/A</v>
      </c>
      <c r="L1205" t="e">
        <f>NA()</f>
        <v>#N/A</v>
      </c>
      <c r="M1205" t="e">
        <f>NA()</f>
        <v>#N/A</v>
      </c>
      <c r="N1205" t="e">
        <f>NA()</f>
        <v>#N/A</v>
      </c>
      <c r="O1205" t="e">
        <f>NA()</f>
        <v>#N/A</v>
      </c>
      <c r="P1205" t="e">
        <f>NA()</f>
        <v>#N/A</v>
      </c>
      <c r="Q1205" t="e">
        <f>NA()</f>
        <v>#N/A</v>
      </c>
      <c r="R1205">
        <v>1</v>
      </c>
      <c r="S1205" t="s">
        <v>6539</v>
      </c>
      <c r="T1205" t="e">
        <f>NA()</f>
        <v>#N/A</v>
      </c>
      <c r="U1205" t="e">
        <f>NA()</f>
        <v>#N/A</v>
      </c>
      <c r="V1205">
        <v>2017</v>
      </c>
      <c r="W1205">
        <v>36622</v>
      </c>
      <c r="X1205" t="e">
        <f>NA()</f>
        <v>#N/A</v>
      </c>
      <c r="Y1205" t="e">
        <f>NA()</f>
        <v>#N/A</v>
      </c>
      <c r="Z1205" t="e">
        <f>NA()</f>
        <v>#N/A</v>
      </c>
      <c r="AA1205" s="3">
        <f t="shared" si="739"/>
        <v>0</v>
      </c>
      <c r="AI1205" t="e">
        <f>NA()</f>
        <v>#N/A</v>
      </c>
      <c r="AJ1205" t="e">
        <f>NA()</f>
        <v>#N/A</v>
      </c>
      <c r="AK1205" t="e">
        <f>NA()</f>
        <v>#N/A</v>
      </c>
      <c r="AL1205" t="e">
        <f>NA()</f>
        <v>#N/A</v>
      </c>
      <c r="AM1205" t="e">
        <f>NA()</f>
        <v>#N/A</v>
      </c>
      <c r="AN1205" t="e">
        <f>NA()</f>
        <v>#N/A</v>
      </c>
      <c r="AO1205" t="e">
        <f>NA()</f>
        <v>#N/A</v>
      </c>
      <c r="AP1205" s="3" t="str">
        <f t="shared" si="740"/>
        <v>No</v>
      </c>
      <c r="AQ1205" s="3" t="str">
        <f t="shared" si="741"/>
        <v>No</v>
      </c>
      <c r="AR1205" s="3" t="str">
        <f t="shared" si="742"/>
        <v>No</v>
      </c>
      <c r="AS1205" t="e">
        <f>NA()</f>
        <v>#N/A</v>
      </c>
      <c r="AT1205" t="e">
        <f>NA()</f>
        <v>#N/A</v>
      </c>
      <c r="AU1205" t="e">
        <f>NA()</f>
        <v>#N/A</v>
      </c>
      <c r="AV1205" t="e">
        <f>NA()</f>
        <v>#N/A</v>
      </c>
      <c r="AW1205" t="e">
        <f>NA()</f>
        <v>#N/A</v>
      </c>
      <c r="AX1205" t="e">
        <f>NA()</f>
        <v>#N/A</v>
      </c>
      <c r="AY1205" t="e">
        <f>NA()</f>
        <v>#N/A</v>
      </c>
      <c r="AZ1205" t="e">
        <f>NA()</f>
        <v>#N/A</v>
      </c>
      <c r="BA1205">
        <v>0</v>
      </c>
      <c r="BB1205" t="s">
        <v>6617</v>
      </c>
      <c r="BC1205" t="e">
        <f>NA()</f>
        <v>#N/A</v>
      </c>
      <c r="BD1205" s="4" t="str">
        <f t="shared" si="743"/>
        <v>No</v>
      </c>
      <c r="BE1205" t="e">
        <f>NA()</f>
        <v>#N/A</v>
      </c>
      <c r="BF1205" s="3" t="str">
        <f t="shared" si="744"/>
        <v>No</v>
      </c>
      <c r="BG1205" t="e">
        <f>NA()</f>
        <v>#N/A</v>
      </c>
      <c r="BH1205" s="3" t="e">
        <f t="shared" si="745"/>
        <v>#N/A</v>
      </c>
      <c r="BI1205" s="3" t="e">
        <f t="shared" si="746"/>
        <v>#N/A</v>
      </c>
      <c r="BJ1205" s="3" t="e">
        <f t="shared" si="747"/>
        <v>#N/A</v>
      </c>
      <c r="BK1205" s="3" t="e">
        <f t="shared" si="748"/>
        <v>#N/A</v>
      </c>
      <c r="BL1205" s="3" t="e">
        <f t="shared" si="749"/>
        <v>#N/A</v>
      </c>
      <c r="BM1205" s="3" t="e">
        <f t="shared" si="750"/>
        <v>#N/A</v>
      </c>
      <c r="BN1205" s="3" t="str">
        <f t="shared" si="751"/>
        <v>Pass</v>
      </c>
      <c r="BO1205" s="3" t="e">
        <f t="shared" si="752"/>
        <v>#N/A</v>
      </c>
      <c r="BP1205" s="3" t="str">
        <f t="shared" si="753"/>
        <v>FV&lt;$10K</v>
      </c>
      <c r="BQ1205" t="s">
        <v>6650</v>
      </c>
      <c r="BR1205" s="3" t="str">
        <f t="shared" si="754"/>
        <v>No, &lt; $20K Lien</v>
      </c>
      <c r="BS1205" s="3" t="str">
        <f t="shared" si="755"/>
        <v>No, Lien &lt; $20K</v>
      </c>
      <c r="BT1205" t="s">
        <v>6650</v>
      </c>
      <c r="BU1205" s="3" t="str">
        <f t="shared" si="756"/>
        <v>No</v>
      </c>
      <c r="BV1205" s="3" t="str">
        <f t="shared" si="757"/>
        <v>No</v>
      </c>
      <c r="BW1205" s="3">
        <f t="shared" si="758"/>
        <v>0</v>
      </c>
      <c r="BX1205" s="3" t="str">
        <f t="shared" si="759"/>
        <v>No</v>
      </c>
      <c r="BY1205" s="3">
        <f t="shared" si="760"/>
        <v>36622</v>
      </c>
      <c r="BZ1205">
        <v>1</v>
      </c>
      <c r="CA1205" s="3">
        <f t="shared" si="761"/>
        <v>36622</v>
      </c>
      <c r="CC1205" s="3" t="e">
        <f t="shared" si="762"/>
        <v>#N/A</v>
      </c>
      <c r="CD1205" s="3" t="e">
        <f t="shared" si="763"/>
        <v>#N/A</v>
      </c>
      <c r="CE1205" s="3" t="str">
        <f t="shared" si="764"/>
        <v/>
      </c>
      <c r="CF1205" s="3" t="e">
        <f>HLOOKUP(CE1205,'Valuation Data'!$D$2:$K$5,4,FALSE)</f>
        <v>#N/A</v>
      </c>
      <c r="CG1205" s="3">
        <f t="shared" si="765"/>
        <v>36622</v>
      </c>
      <c r="CH1205" s="3" t="str">
        <f t="shared" si="766"/>
        <v>No</v>
      </c>
      <c r="CI1205" s="3" t="str">
        <f>VLOOKUP(R1205,'Use Codes &amp; County Type'!A:D,4,FALSE)</f>
        <v>S</v>
      </c>
      <c r="CJ1205" s="3" t="str">
        <f t="shared" si="767"/>
        <v>No</v>
      </c>
      <c r="CK1205" s="3" t="str">
        <f t="shared" si="768"/>
        <v>Yes</v>
      </c>
      <c r="CL1205" s="3">
        <f t="shared" si="769"/>
        <v>0.67</v>
      </c>
      <c r="CM1205" s="3">
        <f t="shared" si="770"/>
        <v>24536.74</v>
      </c>
      <c r="CN1205" s="3" t="e">
        <f t="shared" si="771"/>
        <v>#N/A</v>
      </c>
      <c r="CO1205" s="3" t="e">
        <f t="shared" si="772"/>
        <v>#N/A</v>
      </c>
      <c r="CP1205" s="3" t="e">
        <f t="shared" si="773"/>
        <v>#N/A</v>
      </c>
      <c r="CR1205" s="3" t="e">
        <f t="shared" si="774"/>
        <v>#N/A</v>
      </c>
      <c r="CV1205" s="3" t="e">
        <f t="shared" si="775"/>
        <v>#N/A</v>
      </c>
      <c r="CW1205" s="3">
        <f t="shared" si="776"/>
        <v>1204</v>
      </c>
      <c r="CX1205" s="3">
        <f t="shared" si="777"/>
        <v>359.02</v>
      </c>
      <c r="CY1205" s="3" t="e">
        <f t="shared" si="778"/>
        <v>#N/A</v>
      </c>
      <c r="CZ1205" t="e">
        <f>NA()</f>
        <v>#N/A</v>
      </c>
      <c r="DA1205" t="e">
        <f>NA()</f>
        <v>#N/A</v>
      </c>
    </row>
    <row r="1206" spans="1:105" x14ac:dyDescent="0.25">
      <c r="A1206">
        <v>1205</v>
      </c>
      <c r="B1206" t="s">
        <v>3</v>
      </c>
      <c r="C1206" t="s">
        <v>1314</v>
      </c>
      <c r="D1206">
        <v>444.6</v>
      </c>
      <c r="E1206">
        <v>2017</v>
      </c>
      <c r="F1206">
        <v>444.6</v>
      </c>
      <c r="G1206">
        <v>444.6</v>
      </c>
      <c r="H1206" s="3">
        <f t="shared" si="738"/>
        <v>0</v>
      </c>
      <c r="J1206" t="s">
        <v>2730</v>
      </c>
      <c r="K1206" t="s">
        <v>2738</v>
      </c>
      <c r="L1206">
        <v>32046</v>
      </c>
      <c r="M1206" t="s">
        <v>3621</v>
      </c>
      <c r="N1206" t="s">
        <v>4753</v>
      </c>
      <c r="O1206">
        <v>-81.784203748020602</v>
      </c>
      <c r="P1206">
        <v>30.7299461485729</v>
      </c>
      <c r="Q1206" t="s">
        <v>5641</v>
      </c>
      <c r="R1206">
        <v>0</v>
      </c>
      <c r="S1206" t="s">
        <v>6538</v>
      </c>
      <c r="T1206">
        <v>8001</v>
      </c>
      <c r="U1206" t="s">
        <v>6581</v>
      </c>
      <c r="V1206">
        <v>2017</v>
      </c>
      <c r="W1206">
        <v>25200</v>
      </c>
      <c r="X1206">
        <v>2017</v>
      </c>
      <c r="Y1206">
        <v>25200</v>
      </c>
      <c r="Z1206">
        <v>381.5</v>
      </c>
      <c r="AA1206" s="3">
        <f t="shared" si="739"/>
        <v>0.85807467386414749</v>
      </c>
      <c r="AB1206" t="s">
        <v>6616</v>
      </c>
      <c r="AC1206" t="s">
        <v>6616</v>
      </c>
      <c r="AD1206" t="s">
        <v>6616</v>
      </c>
      <c r="AE1206" t="s">
        <v>6616</v>
      </c>
      <c r="AF1206" t="s">
        <v>6616</v>
      </c>
      <c r="AG1206" t="s">
        <v>6616</v>
      </c>
      <c r="AH1206" t="s">
        <v>6616</v>
      </c>
      <c r="AI1206" t="s">
        <v>6618</v>
      </c>
      <c r="AJ1206" t="s">
        <v>6618</v>
      </c>
      <c r="AK1206" t="s">
        <v>6618</v>
      </c>
      <c r="AL1206" t="s">
        <v>6618</v>
      </c>
      <c r="AM1206" t="s">
        <v>6618</v>
      </c>
      <c r="AN1206" t="s">
        <v>6618</v>
      </c>
      <c r="AO1206" t="s">
        <v>6618</v>
      </c>
      <c r="AP1206" s="3" t="str">
        <f t="shared" si="740"/>
        <v>No</v>
      </c>
      <c r="AQ1206" s="3" t="str">
        <f t="shared" si="741"/>
        <v>No</v>
      </c>
      <c r="AR1206" s="3" t="str">
        <f t="shared" si="742"/>
        <v>No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 t="s">
        <v>6634</v>
      </c>
      <c r="AZ1206" t="s">
        <v>6638</v>
      </c>
      <c r="BA1206">
        <v>1</v>
      </c>
      <c r="BB1206" t="s">
        <v>6616</v>
      </c>
      <c r="BC1206" t="s">
        <v>6616</v>
      </c>
      <c r="BD1206" s="4" t="str">
        <f t="shared" si="743"/>
        <v>No</v>
      </c>
      <c r="BE1206" t="s">
        <v>6640</v>
      </c>
      <c r="BF1206" s="3" t="str">
        <f t="shared" si="744"/>
        <v>No</v>
      </c>
      <c r="BG1206" t="s">
        <v>6645</v>
      </c>
      <c r="BH1206" s="3" t="str">
        <f t="shared" si="745"/>
        <v>MELTON RD</v>
      </c>
      <c r="BI1206" s="3" t="str">
        <f t="shared" si="746"/>
        <v>Hilliard</v>
      </c>
      <c r="BJ1206" s="3" t="str">
        <f t="shared" si="747"/>
        <v>Florida</v>
      </c>
      <c r="BK1206" s="3">
        <f t="shared" si="748"/>
        <v>32046</v>
      </c>
      <c r="BL1206" s="3" t="str">
        <f t="shared" si="749"/>
        <v>MELTON RD HILLIARD FL 32046</v>
      </c>
      <c r="BM1206" s="3" t="str">
        <f t="shared" si="750"/>
        <v/>
      </c>
      <c r="BN1206" s="3" t="str">
        <f t="shared" si="751"/>
        <v>Pass</v>
      </c>
      <c r="BO1206" s="3" t="str">
        <f t="shared" si="752"/>
        <v>No</v>
      </c>
      <c r="BP1206" s="3" t="str">
        <f t="shared" si="753"/>
        <v>FV&lt;$10K</v>
      </c>
      <c r="BQ1206" t="s">
        <v>6650</v>
      </c>
      <c r="BR1206" s="3" t="str">
        <f t="shared" si="754"/>
        <v>No, &lt; $20K Lien</v>
      </c>
      <c r="BS1206" s="3" t="str">
        <f t="shared" si="755"/>
        <v>No, Lien &lt; $20K</v>
      </c>
      <c r="BT1206" t="s">
        <v>6650</v>
      </c>
      <c r="BU1206" s="3" t="str">
        <f t="shared" si="756"/>
        <v>No</v>
      </c>
      <c r="BV1206" s="3" t="str">
        <f t="shared" si="757"/>
        <v>No</v>
      </c>
      <c r="BW1206" s="3">
        <f t="shared" si="758"/>
        <v>1</v>
      </c>
      <c r="BX1206" s="3" t="str">
        <f t="shared" si="759"/>
        <v>No</v>
      </c>
      <c r="BY1206" s="3">
        <f t="shared" si="760"/>
        <v>25200</v>
      </c>
      <c r="BZ1206">
        <v>1</v>
      </c>
      <c r="CA1206" s="3">
        <f t="shared" si="761"/>
        <v>25200</v>
      </c>
      <c r="CC1206" s="3">
        <f t="shared" si="762"/>
        <v>0</v>
      </c>
      <c r="CD1206" s="3">
        <f t="shared" si="763"/>
        <v>0</v>
      </c>
      <c r="CE1206" s="3" t="str">
        <f t="shared" si="764"/>
        <v/>
      </c>
      <c r="CF1206" s="3" t="e">
        <f>HLOOKUP(CE1206,'Valuation Data'!$D$2:$K$5,4,FALSE)</f>
        <v>#N/A</v>
      </c>
      <c r="CG1206" s="3">
        <f t="shared" si="765"/>
        <v>25200</v>
      </c>
      <c r="CH1206" s="3" t="str">
        <f t="shared" si="766"/>
        <v>No</v>
      </c>
      <c r="CI1206" s="3" t="str">
        <f>VLOOKUP(R1206,'Use Codes &amp; County Type'!A:D,4,FALSE)</f>
        <v>V</v>
      </c>
      <c r="CJ1206" s="3" t="str">
        <f t="shared" si="767"/>
        <v>Yes</v>
      </c>
      <c r="CK1206" s="3" t="str">
        <f t="shared" si="768"/>
        <v>No</v>
      </c>
      <c r="CL1206" s="3">
        <f t="shared" si="769"/>
        <v>0</v>
      </c>
      <c r="CM1206" s="3">
        <f t="shared" si="770"/>
        <v>0</v>
      </c>
      <c r="CN1206" s="3">
        <f t="shared" si="771"/>
        <v>2223</v>
      </c>
      <c r="CO1206" s="3">
        <f t="shared" si="772"/>
        <v>-2223</v>
      </c>
      <c r="CP1206" s="3">
        <f t="shared" si="773"/>
        <v>8.8214285714285717E-2</v>
      </c>
      <c r="CR1206" s="3" t="str">
        <f t="shared" si="774"/>
        <v>No</v>
      </c>
      <c r="CV1206" s="3" t="str">
        <f t="shared" si="775"/>
        <v>FMV&lt;$30K</v>
      </c>
      <c r="CW1206" s="3">
        <f t="shared" si="776"/>
        <v>1205</v>
      </c>
      <c r="CX1206" s="3">
        <f t="shared" si="777"/>
        <v>444.6</v>
      </c>
      <c r="CY1206" s="3" t="str">
        <f t="shared" si="778"/>
        <v>Ok</v>
      </c>
      <c r="CZ1206">
        <v>0</v>
      </c>
      <c r="DA1206">
        <v>0</v>
      </c>
    </row>
    <row r="1207" spans="1:105" x14ac:dyDescent="0.25">
      <c r="A1207">
        <v>1206</v>
      </c>
      <c r="B1207" t="s">
        <v>3</v>
      </c>
      <c r="C1207" t="s">
        <v>1315</v>
      </c>
      <c r="D1207">
        <v>807.71</v>
      </c>
      <c r="E1207">
        <v>2017</v>
      </c>
      <c r="F1207">
        <v>807.71</v>
      </c>
      <c r="G1207">
        <v>807.71</v>
      </c>
      <c r="H1207" s="3">
        <f t="shared" si="738"/>
        <v>0</v>
      </c>
      <c r="I1207">
        <v>58261</v>
      </c>
      <c r="J1207" t="s">
        <v>2730</v>
      </c>
      <c r="K1207" t="s">
        <v>2738</v>
      </c>
      <c r="L1207">
        <v>32046</v>
      </c>
      <c r="M1207" t="s">
        <v>3624</v>
      </c>
      <c r="N1207" t="s">
        <v>4753</v>
      </c>
      <c r="O1207">
        <v>-81.785409491499607</v>
      </c>
      <c r="P1207">
        <v>30.7292739478793</v>
      </c>
      <c r="Q1207" t="s">
        <v>5638</v>
      </c>
      <c r="R1207">
        <v>2</v>
      </c>
      <c r="S1207" t="s">
        <v>6535</v>
      </c>
      <c r="T1207">
        <v>1006</v>
      </c>
      <c r="U1207" t="s">
        <v>6578</v>
      </c>
      <c r="V1207">
        <v>2017</v>
      </c>
      <c r="W1207">
        <v>86483</v>
      </c>
      <c r="X1207">
        <v>2017</v>
      </c>
      <c r="Y1207">
        <v>126020</v>
      </c>
      <c r="Z1207">
        <v>717.25</v>
      </c>
      <c r="AA1207" s="3">
        <f t="shared" si="739"/>
        <v>0.88800435799977706</v>
      </c>
      <c r="AB1207" t="s">
        <v>6616</v>
      </c>
      <c r="AC1207" t="s">
        <v>6616</v>
      </c>
      <c r="AD1207" t="s">
        <v>6616</v>
      </c>
      <c r="AG1207" t="s">
        <v>6616</v>
      </c>
      <c r="AH1207" t="s">
        <v>6616</v>
      </c>
      <c r="AI1207" t="s">
        <v>6618</v>
      </c>
      <c r="AJ1207" t="s">
        <v>6618</v>
      </c>
      <c r="AK1207" t="s">
        <v>6618</v>
      </c>
      <c r="AL1207" t="s">
        <v>6618</v>
      </c>
      <c r="AM1207" t="s">
        <v>6618</v>
      </c>
      <c r="AN1207" t="s">
        <v>6618</v>
      </c>
      <c r="AO1207" t="s">
        <v>6618</v>
      </c>
      <c r="AP1207" s="3" t="str">
        <f t="shared" si="740"/>
        <v>No</v>
      </c>
      <c r="AQ1207" s="3" t="str">
        <f t="shared" si="741"/>
        <v>No</v>
      </c>
      <c r="AR1207" s="3" t="str">
        <f t="shared" si="742"/>
        <v>No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 t="s">
        <v>6634</v>
      </c>
      <c r="AZ1207" t="s">
        <v>6638</v>
      </c>
      <c r="BA1207">
        <v>3</v>
      </c>
      <c r="BB1207" t="s">
        <v>6617</v>
      </c>
      <c r="BC1207" t="s">
        <v>6616</v>
      </c>
      <c r="BD1207" s="4" t="str">
        <f t="shared" si="743"/>
        <v>No</v>
      </c>
      <c r="BE1207" t="s">
        <v>6640</v>
      </c>
      <c r="BF1207" s="3" t="str">
        <f t="shared" si="744"/>
        <v>No</v>
      </c>
      <c r="BG1207" t="s">
        <v>6645</v>
      </c>
      <c r="BH1207" s="3" t="str">
        <f t="shared" si="745"/>
        <v>58261 MELTON RD</v>
      </c>
      <c r="BI1207" s="3" t="str">
        <f t="shared" si="746"/>
        <v>Hilliard</v>
      </c>
      <c r="BJ1207" s="3" t="str">
        <f t="shared" si="747"/>
        <v>Florida</v>
      </c>
      <c r="BK1207" s="3">
        <f t="shared" si="748"/>
        <v>32046</v>
      </c>
      <c r="BL1207" s="3" t="str">
        <f t="shared" si="749"/>
        <v>58261 MELTON RD HILLIARD FL 32046</v>
      </c>
      <c r="BM1207" s="3" t="str">
        <f t="shared" si="750"/>
        <v/>
      </c>
      <c r="BN1207" s="3" t="str">
        <f t="shared" si="751"/>
        <v>Pass</v>
      </c>
      <c r="BO1207" s="3" t="str">
        <f t="shared" si="752"/>
        <v>No</v>
      </c>
      <c r="BP1207" s="3" t="str">
        <f t="shared" si="753"/>
        <v>FV&lt;$10K</v>
      </c>
      <c r="BQ1207" t="s">
        <v>6650</v>
      </c>
      <c r="BR1207" s="3" t="str">
        <f t="shared" si="754"/>
        <v>No, &lt; $20K Lien</v>
      </c>
      <c r="BS1207" s="3" t="str">
        <f t="shared" si="755"/>
        <v>No, Lien &lt; $20K</v>
      </c>
      <c r="BT1207" t="s">
        <v>6650</v>
      </c>
      <c r="BU1207" s="3" t="str">
        <f t="shared" si="756"/>
        <v>No</v>
      </c>
      <c r="BV1207" s="3" t="str">
        <f t="shared" si="757"/>
        <v>No</v>
      </c>
      <c r="BW1207" s="3">
        <f t="shared" si="758"/>
        <v>3</v>
      </c>
      <c r="BX1207" s="3" t="str">
        <f t="shared" si="759"/>
        <v>Yes</v>
      </c>
      <c r="BY1207" s="3">
        <f t="shared" si="760"/>
        <v>86483</v>
      </c>
      <c r="BZ1207">
        <v>1</v>
      </c>
      <c r="CA1207" s="3">
        <f t="shared" si="761"/>
        <v>86483</v>
      </c>
      <c r="CC1207" s="3">
        <f t="shared" si="762"/>
        <v>0</v>
      </c>
      <c r="CD1207" s="3">
        <f t="shared" si="763"/>
        <v>0</v>
      </c>
      <c r="CE1207" s="3" t="str">
        <f t="shared" si="764"/>
        <v/>
      </c>
      <c r="CF1207" s="3" t="e">
        <f>HLOOKUP(CE1207,'Valuation Data'!$D$2:$K$5,4,FALSE)</f>
        <v>#N/A</v>
      </c>
      <c r="CG1207" s="3">
        <f t="shared" si="765"/>
        <v>86483</v>
      </c>
      <c r="CH1207" s="3" t="str">
        <f t="shared" si="766"/>
        <v>No</v>
      </c>
      <c r="CI1207" s="3" t="str">
        <f>VLOOKUP(R1207,'Use Codes &amp; County Type'!A:D,4,FALSE)</f>
        <v>R</v>
      </c>
      <c r="CJ1207" s="3" t="str">
        <f t="shared" si="767"/>
        <v>No</v>
      </c>
      <c r="CK1207" s="3" t="str">
        <f t="shared" si="768"/>
        <v>Yes</v>
      </c>
      <c r="CL1207" s="3">
        <f t="shared" si="769"/>
        <v>0.67</v>
      </c>
      <c r="CM1207" s="3">
        <f t="shared" si="770"/>
        <v>57943.61</v>
      </c>
      <c r="CN1207" s="3">
        <f t="shared" si="771"/>
        <v>5653.97</v>
      </c>
      <c r="CO1207" s="3">
        <f t="shared" si="772"/>
        <v>52289.64</v>
      </c>
      <c r="CP1207" s="3">
        <f t="shared" si="773"/>
        <v>6.5376663621752248E-2</v>
      </c>
      <c r="CR1207" s="3" t="str">
        <f t="shared" si="774"/>
        <v>No</v>
      </c>
      <c r="CV1207" s="3" t="str">
        <f t="shared" si="775"/>
        <v>Too Many Priors</v>
      </c>
      <c r="CW1207" s="3">
        <f t="shared" si="776"/>
        <v>1206</v>
      </c>
      <c r="CX1207" s="3">
        <f t="shared" si="777"/>
        <v>807.71</v>
      </c>
      <c r="CY1207" s="3" t="str">
        <f t="shared" si="778"/>
        <v>Ok</v>
      </c>
      <c r="CZ1207">
        <v>0</v>
      </c>
      <c r="DA1207">
        <v>0</v>
      </c>
    </row>
    <row r="1208" spans="1:105" x14ac:dyDescent="0.25">
      <c r="A1208">
        <v>1207</v>
      </c>
      <c r="B1208" t="s">
        <v>3</v>
      </c>
      <c r="C1208" t="s">
        <v>1316</v>
      </c>
      <c r="D1208">
        <v>1793.44</v>
      </c>
      <c r="E1208">
        <v>2017</v>
      </c>
      <c r="F1208">
        <v>1793.44</v>
      </c>
      <c r="G1208">
        <v>1793.44</v>
      </c>
      <c r="H1208" s="3">
        <f t="shared" si="738"/>
        <v>0</v>
      </c>
      <c r="I1208">
        <v>58291</v>
      </c>
      <c r="J1208" t="s">
        <v>2730</v>
      </c>
      <c r="K1208" t="s">
        <v>2738</v>
      </c>
      <c r="L1208">
        <v>32046</v>
      </c>
      <c r="M1208" t="s">
        <v>3625</v>
      </c>
      <c r="N1208" t="s">
        <v>4753</v>
      </c>
      <c r="O1208">
        <v>-81.782951620242301</v>
      </c>
      <c r="P1208">
        <v>30.7258890500127</v>
      </c>
      <c r="Q1208" t="s">
        <v>5642</v>
      </c>
      <c r="R1208">
        <v>1</v>
      </c>
      <c r="S1208" t="s">
        <v>6539</v>
      </c>
      <c r="T1208">
        <v>1001</v>
      </c>
      <c r="U1208" t="s">
        <v>6582</v>
      </c>
      <c r="V1208">
        <v>2017</v>
      </c>
      <c r="W1208">
        <v>107585</v>
      </c>
      <c r="X1208">
        <v>2017</v>
      </c>
      <c r="Y1208">
        <v>107585</v>
      </c>
      <c r="Z1208">
        <v>1628.7</v>
      </c>
      <c r="AA1208" s="3">
        <f t="shared" si="739"/>
        <v>0.90814301008118481</v>
      </c>
      <c r="AB1208" t="s">
        <v>6616</v>
      </c>
      <c r="AC1208" t="s">
        <v>6616</v>
      </c>
      <c r="AD1208" t="s">
        <v>6616</v>
      </c>
      <c r="AH1208" t="s">
        <v>6616</v>
      </c>
      <c r="AI1208" t="s">
        <v>6618</v>
      </c>
      <c r="AJ1208" t="s">
        <v>6618</v>
      </c>
      <c r="AK1208" t="s">
        <v>6618</v>
      </c>
      <c r="AL1208" t="s">
        <v>6618</v>
      </c>
      <c r="AM1208" t="s">
        <v>6618</v>
      </c>
      <c r="AN1208" t="s">
        <v>6618</v>
      </c>
      <c r="AO1208" t="s">
        <v>6618</v>
      </c>
      <c r="AP1208" s="3" t="str">
        <f t="shared" si="740"/>
        <v>No</v>
      </c>
      <c r="AQ1208" s="3" t="str">
        <f t="shared" si="741"/>
        <v>No</v>
      </c>
      <c r="AR1208" s="3" t="str">
        <f t="shared" si="742"/>
        <v>No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 t="s">
        <v>6634</v>
      </c>
      <c r="AZ1208" t="s">
        <v>6638</v>
      </c>
      <c r="BA1208">
        <v>1</v>
      </c>
      <c r="BB1208" t="s">
        <v>6616</v>
      </c>
      <c r="BC1208" t="s">
        <v>6616</v>
      </c>
      <c r="BD1208" s="4" t="str">
        <f t="shared" si="743"/>
        <v>No</v>
      </c>
      <c r="BE1208" t="s">
        <v>6640</v>
      </c>
      <c r="BF1208" s="3" t="str">
        <f t="shared" si="744"/>
        <v>No</v>
      </c>
      <c r="BG1208" t="s">
        <v>6645</v>
      </c>
      <c r="BH1208" s="3" t="str">
        <f t="shared" si="745"/>
        <v>58291 TIMMONS RD</v>
      </c>
      <c r="BI1208" s="3" t="str">
        <f t="shared" si="746"/>
        <v>Hilliard</v>
      </c>
      <c r="BJ1208" s="3" t="str">
        <f t="shared" si="747"/>
        <v>Florida</v>
      </c>
      <c r="BK1208" s="3">
        <f t="shared" si="748"/>
        <v>32046</v>
      </c>
      <c r="BL1208" s="3" t="str">
        <f t="shared" si="749"/>
        <v>58291 TIMMONS RD HILLIARD FL 32046</v>
      </c>
      <c r="BM1208" s="3" t="str">
        <f t="shared" si="750"/>
        <v/>
      </c>
      <c r="BN1208" s="3" t="str">
        <f t="shared" si="751"/>
        <v>Pass</v>
      </c>
      <c r="BO1208" s="3" t="str">
        <f t="shared" si="752"/>
        <v>No</v>
      </c>
      <c r="BP1208" s="3" t="str">
        <f t="shared" si="753"/>
        <v>FV&lt;$10K</v>
      </c>
      <c r="BQ1208" t="s">
        <v>6650</v>
      </c>
      <c r="BR1208" s="3" t="str">
        <f t="shared" si="754"/>
        <v>No, &lt; $20K Lien</v>
      </c>
      <c r="BS1208" s="3" t="str">
        <f t="shared" si="755"/>
        <v>No, Lien &lt; $20K</v>
      </c>
      <c r="BT1208" t="s">
        <v>6650</v>
      </c>
      <c r="BU1208" s="3" t="str">
        <f t="shared" si="756"/>
        <v>No</v>
      </c>
      <c r="BV1208" s="3" t="str">
        <f t="shared" si="757"/>
        <v>No</v>
      </c>
      <c r="BW1208" s="3">
        <f t="shared" si="758"/>
        <v>1</v>
      </c>
      <c r="BX1208" s="3" t="str">
        <f t="shared" si="759"/>
        <v>No</v>
      </c>
      <c r="BY1208" s="3">
        <f t="shared" si="760"/>
        <v>107585</v>
      </c>
      <c r="BZ1208">
        <v>1</v>
      </c>
      <c r="CA1208" s="3">
        <f t="shared" si="761"/>
        <v>107585</v>
      </c>
      <c r="CC1208" s="3">
        <f t="shared" si="762"/>
        <v>0</v>
      </c>
      <c r="CD1208" s="3">
        <f t="shared" si="763"/>
        <v>0</v>
      </c>
      <c r="CE1208" s="3" t="str">
        <f t="shared" si="764"/>
        <v/>
      </c>
      <c r="CF1208" s="3" t="e">
        <f>HLOOKUP(CE1208,'Valuation Data'!$D$2:$K$5,4,FALSE)</f>
        <v>#N/A</v>
      </c>
      <c r="CG1208" s="3">
        <f t="shared" si="765"/>
        <v>107585</v>
      </c>
      <c r="CH1208" s="3" t="str">
        <f t="shared" si="766"/>
        <v>No</v>
      </c>
      <c r="CI1208" s="3" t="str">
        <f>VLOOKUP(R1208,'Use Codes &amp; County Type'!A:D,4,FALSE)</f>
        <v>S</v>
      </c>
      <c r="CJ1208" s="3" t="str">
        <f t="shared" si="767"/>
        <v>No</v>
      </c>
      <c r="CK1208" s="3" t="str">
        <f t="shared" si="768"/>
        <v>No</v>
      </c>
      <c r="CL1208" s="3">
        <f t="shared" si="769"/>
        <v>0.35</v>
      </c>
      <c r="CM1208" s="3">
        <f t="shared" si="770"/>
        <v>37654.75</v>
      </c>
      <c r="CN1208" s="3">
        <f t="shared" si="771"/>
        <v>8967.2000000000007</v>
      </c>
      <c r="CO1208" s="3">
        <f t="shared" si="772"/>
        <v>28687.55</v>
      </c>
      <c r="CP1208" s="3">
        <f t="shared" si="773"/>
        <v>8.3349909373983372E-2</v>
      </c>
      <c r="CR1208" s="3" t="str">
        <f t="shared" si="774"/>
        <v>No</v>
      </c>
      <c r="CV1208" s="3" t="str">
        <f t="shared" si="775"/>
        <v>*Bid</v>
      </c>
      <c r="CW1208" s="3">
        <f t="shared" si="776"/>
        <v>1207</v>
      </c>
      <c r="CX1208" s="3">
        <f t="shared" si="777"/>
        <v>1793.44</v>
      </c>
      <c r="CY1208" s="3" t="str">
        <f t="shared" si="778"/>
        <v>Ok</v>
      </c>
      <c r="CZ1208">
        <v>0</v>
      </c>
      <c r="DA1208">
        <v>0</v>
      </c>
    </row>
    <row r="1209" spans="1:105" x14ac:dyDescent="0.25">
      <c r="A1209">
        <v>1208</v>
      </c>
      <c r="B1209" t="s">
        <v>3</v>
      </c>
      <c r="C1209" t="s">
        <v>1317</v>
      </c>
      <c r="D1209">
        <v>988.15</v>
      </c>
      <c r="E1209">
        <v>2017</v>
      </c>
      <c r="F1209">
        <v>988.15</v>
      </c>
      <c r="G1209">
        <v>988.15</v>
      </c>
      <c r="H1209" s="3">
        <f t="shared" si="738"/>
        <v>0</v>
      </c>
      <c r="I1209">
        <v>571639</v>
      </c>
      <c r="J1209" t="s">
        <v>2730</v>
      </c>
      <c r="K1209" t="s">
        <v>2738</v>
      </c>
      <c r="L1209">
        <v>32046</v>
      </c>
      <c r="M1209" t="s">
        <v>3626</v>
      </c>
      <c r="N1209" t="s">
        <v>4753</v>
      </c>
      <c r="O1209">
        <v>-81.776893586320796</v>
      </c>
      <c r="P1209">
        <v>30.7223306923926</v>
      </c>
      <c r="Q1209" t="s">
        <v>5643</v>
      </c>
      <c r="R1209">
        <v>1</v>
      </c>
      <c r="S1209" t="s">
        <v>6539</v>
      </c>
      <c r="T1209">
        <v>1001</v>
      </c>
      <c r="U1209" t="s">
        <v>6582</v>
      </c>
      <c r="V1209">
        <v>2017</v>
      </c>
      <c r="W1209">
        <v>58400</v>
      </c>
      <c r="X1209">
        <v>2017</v>
      </c>
      <c r="Y1209">
        <v>58400</v>
      </c>
      <c r="Z1209">
        <v>884.1</v>
      </c>
      <c r="AA1209" s="3">
        <f t="shared" si="739"/>
        <v>0.89470222132267374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 s="3" t="str">
        <f t="shared" si="740"/>
        <v>No</v>
      </c>
      <c r="AQ1209" s="3" t="str">
        <f t="shared" si="741"/>
        <v>No</v>
      </c>
      <c r="AR1209" s="3" t="str">
        <f t="shared" si="742"/>
        <v>No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 t="s">
        <v>6634</v>
      </c>
      <c r="AZ1209">
        <v>0</v>
      </c>
      <c r="BA1209">
        <v>0</v>
      </c>
      <c r="BB1209" t="s">
        <v>6616</v>
      </c>
      <c r="BC1209">
        <v>0</v>
      </c>
      <c r="BD1209" s="4" t="str">
        <f t="shared" si="743"/>
        <v>No</v>
      </c>
      <c r="BE1209" t="s">
        <v>6640</v>
      </c>
      <c r="BF1209" s="3" t="str">
        <f t="shared" si="744"/>
        <v>No</v>
      </c>
      <c r="BG1209" t="s">
        <v>6645</v>
      </c>
      <c r="BH1209" s="3" t="str">
        <f t="shared" si="745"/>
        <v>571639 LESSIE RD</v>
      </c>
      <c r="BI1209" s="3" t="str">
        <f t="shared" si="746"/>
        <v>Hilliard</v>
      </c>
      <c r="BJ1209" s="3" t="str">
        <f t="shared" si="747"/>
        <v>Florida</v>
      </c>
      <c r="BK1209" s="3">
        <f t="shared" si="748"/>
        <v>32046</v>
      </c>
      <c r="BL1209" s="3" t="str">
        <f t="shared" si="749"/>
        <v>571639 LESSIE RD HILLIARD FL 32046</v>
      </c>
      <c r="BM1209" s="3" t="str">
        <f t="shared" si="750"/>
        <v/>
      </c>
      <c r="BN1209" s="3" t="str">
        <f t="shared" si="751"/>
        <v>Pass</v>
      </c>
      <c r="BO1209" s="3" t="str">
        <f t="shared" si="752"/>
        <v>No</v>
      </c>
      <c r="BP1209" s="3" t="str">
        <f t="shared" si="753"/>
        <v>FV&lt;$10K</v>
      </c>
      <c r="BQ1209" t="s">
        <v>6650</v>
      </c>
      <c r="BR1209" s="3" t="str">
        <f t="shared" si="754"/>
        <v>No, &lt; $20K Lien</v>
      </c>
      <c r="BS1209" s="3" t="str">
        <f t="shared" si="755"/>
        <v>No, Lien &lt; $20K</v>
      </c>
      <c r="BT1209" t="s">
        <v>6650</v>
      </c>
      <c r="BU1209" s="3" t="str">
        <f t="shared" si="756"/>
        <v>No</v>
      </c>
      <c r="BV1209" s="3" t="str">
        <f t="shared" si="757"/>
        <v>No</v>
      </c>
      <c r="BW1209" s="3">
        <f t="shared" si="758"/>
        <v>0</v>
      </c>
      <c r="BX1209" s="3" t="str">
        <f t="shared" si="759"/>
        <v>No</v>
      </c>
      <c r="BY1209" s="3">
        <f t="shared" si="760"/>
        <v>58400</v>
      </c>
      <c r="BZ1209">
        <v>1</v>
      </c>
      <c r="CA1209" s="3">
        <f t="shared" si="761"/>
        <v>58400</v>
      </c>
      <c r="CC1209" s="3">
        <f t="shared" si="762"/>
        <v>0</v>
      </c>
      <c r="CD1209" s="3">
        <f t="shared" si="763"/>
        <v>0</v>
      </c>
      <c r="CE1209" s="3" t="str">
        <f t="shared" si="764"/>
        <v/>
      </c>
      <c r="CF1209" s="3" t="e">
        <f>HLOOKUP(CE1209,'Valuation Data'!$D$2:$K$5,4,FALSE)</f>
        <v>#N/A</v>
      </c>
      <c r="CG1209" s="3">
        <f t="shared" si="765"/>
        <v>58400</v>
      </c>
      <c r="CH1209" s="3" t="str">
        <f t="shared" si="766"/>
        <v>No</v>
      </c>
      <c r="CI1209" s="3" t="str">
        <f>VLOOKUP(R1209,'Use Codes &amp; County Type'!A:D,4,FALSE)</f>
        <v>S</v>
      </c>
      <c r="CJ1209" s="3" t="str">
        <f t="shared" si="767"/>
        <v>No</v>
      </c>
      <c r="CK1209" s="3" t="str">
        <f t="shared" si="768"/>
        <v>No</v>
      </c>
      <c r="CL1209" s="3">
        <f t="shared" si="769"/>
        <v>0.35</v>
      </c>
      <c r="CM1209" s="3">
        <f t="shared" si="770"/>
        <v>20440</v>
      </c>
      <c r="CN1209" s="3">
        <f t="shared" si="771"/>
        <v>3952.6</v>
      </c>
      <c r="CO1209" s="3">
        <f t="shared" si="772"/>
        <v>16487.400000000001</v>
      </c>
      <c r="CP1209" s="3">
        <f t="shared" si="773"/>
        <v>6.7681506849315065E-2</v>
      </c>
      <c r="CR1209" s="3" t="str">
        <f t="shared" si="774"/>
        <v>No</v>
      </c>
      <c r="CV1209" s="3" t="str">
        <f t="shared" si="775"/>
        <v>*Bid</v>
      </c>
      <c r="CW1209" s="3">
        <f t="shared" si="776"/>
        <v>1208</v>
      </c>
      <c r="CX1209" s="3">
        <f t="shared" si="777"/>
        <v>988.15</v>
      </c>
      <c r="CY1209" s="3" t="str">
        <f t="shared" si="778"/>
        <v>Ok</v>
      </c>
      <c r="CZ1209">
        <v>0</v>
      </c>
      <c r="DA1209">
        <v>0</v>
      </c>
    </row>
    <row r="1210" spans="1:105" x14ac:dyDescent="0.25">
      <c r="A1210">
        <v>1209</v>
      </c>
      <c r="B1210" t="s">
        <v>3</v>
      </c>
      <c r="C1210" t="s">
        <v>1318</v>
      </c>
      <c r="D1210">
        <v>1069.94</v>
      </c>
      <c r="E1210">
        <v>2017</v>
      </c>
      <c r="F1210">
        <v>1069.94</v>
      </c>
      <c r="G1210">
        <v>1069.94</v>
      </c>
      <c r="H1210" s="3">
        <f t="shared" si="738"/>
        <v>0</v>
      </c>
      <c r="I1210">
        <v>58104</v>
      </c>
      <c r="J1210" t="s">
        <v>2730</v>
      </c>
      <c r="K1210" t="s">
        <v>2738</v>
      </c>
      <c r="L1210">
        <v>32046</v>
      </c>
      <c r="M1210" t="s">
        <v>3627</v>
      </c>
      <c r="N1210" t="s">
        <v>4753</v>
      </c>
      <c r="O1210">
        <v>-81.776628621970502</v>
      </c>
      <c r="P1210">
        <v>30.726075280394099</v>
      </c>
      <c r="Q1210" t="s">
        <v>5644</v>
      </c>
      <c r="R1210">
        <v>2</v>
      </c>
      <c r="S1210" t="s">
        <v>6535</v>
      </c>
      <c r="T1210">
        <v>1006</v>
      </c>
      <c r="U1210" t="s">
        <v>6578</v>
      </c>
      <c r="V1210">
        <v>2017</v>
      </c>
      <c r="W1210">
        <v>62539</v>
      </c>
      <c r="X1210">
        <v>2017</v>
      </c>
      <c r="Y1210">
        <v>64503</v>
      </c>
      <c r="Z1210">
        <v>959.72</v>
      </c>
      <c r="AA1210" s="3">
        <f t="shared" si="739"/>
        <v>0.89698487765669099</v>
      </c>
      <c r="AB1210" t="s">
        <v>6616</v>
      </c>
      <c r="AE1210" t="s">
        <v>6616</v>
      </c>
      <c r="AF1210" t="s">
        <v>6616</v>
      </c>
      <c r="AH1210" t="s">
        <v>6616</v>
      </c>
      <c r="AI1210" t="s">
        <v>6618</v>
      </c>
      <c r="AJ1210" t="s">
        <v>6618</v>
      </c>
      <c r="AK1210" t="s">
        <v>6619</v>
      </c>
      <c r="AL1210" t="s">
        <v>6619</v>
      </c>
      <c r="AM1210" t="s">
        <v>6619</v>
      </c>
      <c r="AN1210">
        <v>0</v>
      </c>
      <c r="AO1210">
        <v>0</v>
      </c>
      <c r="AP1210" s="3" t="str">
        <f t="shared" si="740"/>
        <v>No</v>
      </c>
      <c r="AQ1210" s="3" t="str">
        <f t="shared" si="741"/>
        <v>Yes</v>
      </c>
      <c r="AR1210" s="3" t="str">
        <f t="shared" si="742"/>
        <v>No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 t="s">
        <v>6634</v>
      </c>
      <c r="AZ1210" t="s">
        <v>6638</v>
      </c>
      <c r="BA1210">
        <v>0</v>
      </c>
      <c r="BB1210" t="s">
        <v>6616</v>
      </c>
      <c r="BC1210" t="s">
        <v>6616</v>
      </c>
      <c r="BD1210" s="4" t="str">
        <f t="shared" si="743"/>
        <v>No</v>
      </c>
      <c r="BE1210" t="s">
        <v>6640</v>
      </c>
      <c r="BF1210" s="3" t="str">
        <f t="shared" si="744"/>
        <v>No</v>
      </c>
      <c r="BG1210" t="s">
        <v>6645</v>
      </c>
      <c r="BH1210" s="3" t="str">
        <f t="shared" si="745"/>
        <v>58104 COOPERS NECK RD</v>
      </c>
      <c r="BI1210" s="3" t="str">
        <f t="shared" si="746"/>
        <v>Hilliard</v>
      </c>
      <c r="BJ1210" s="3" t="str">
        <f t="shared" si="747"/>
        <v>Florida</v>
      </c>
      <c r="BK1210" s="3">
        <f t="shared" si="748"/>
        <v>32046</v>
      </c>
      <c r="BL1210" s="3" t="str">
        <f t="shared" si="749"/>
        <v>58104 COOPERS NECK RD HILLIARD FL 32046</v>
      </c>
      <c r="BM1210" s="3" t="str">
        <f t="shared" si="750"/>
        <v/>
      </c>
      <c r="BN1210" s="3" t="str">
        <f t="shared" si="751"/>
        <v>Pass</v>
      </c>
      <c r="BO1210" s="3" t="str">
        <f t="shared" si="752"/>
        <v>No</v>
      </c>
      <c r="BP1210" s="3" t="str">
        <f t="shared" si="753"/>
        <v>FV&lt;$10K</v>
      </c>
      <c r="BQ1210" t="s">
        <v>6650</v>
      </c>
      <c r="BR1210" s="3" t="str">
        <f t="shared" si="754"/>
        <v>No, &lt; $20K Lien</v>
      </c>
      <c r="BS1210" s="3" t="str">
        <f t="shared" si="755"/>
        <v>No, Lien &lt; $20K</v>
      </c>
      <c r="BT1210" t="s">
        <v>6650</v>
      </c>
      <c r="BU1210" s="3" t="str">
        <f t="shared" si="756"/>
        <v>No</v>
      </c>
      <c r="BV1210" s="3" t="str">
        <f t="shared" si="757"/>
        <v>No</v>
      </c>
      <c r="BW1210" s="3">
        <f t="shared" si="758"/>
        <v>0</v>
      </c>
      <c r="BX1210" s="3" t="str">
        <f t="shared" si="759"/>
        <v>No</v>
      </c>
      <c r="BY1210" s="3">
        <f t="shared" si="760"/>
        <v>62539</v>
      </c>
      <c r="BZ1210">
        <v>1</v>
      </c>
      <c r="CA1210" s="3">
        <f t="shared" si="761"/>
        <v>62539</v>
      </c>
      <c r="CC1210" s="3">
        <f t="shared" si="762"/>
        <v>0</v>
      </c>
      <c r="CD1210" s="3">
        <f t="shared" si="763"/>
        <v>0</v>
      </c>
      <c r="CE1210" s="3" t="str">
        <f t="shared" si="764"/>
        <v/>
      </c>
      <c r="CF1210" s="3" t="e">
        <f>HLOOKUP(CE1210,'Valuation Data'!$D$2:$K$5,4,FALSE)</f>
        <v>#N/A</v>
      </c>
      <c r="CG1210" s="3">
        <f t="shared" si="765"/>
        <v>62539</v>
      </c>
      <c r="CH1210" s="3" t="str">
        <f t="shared" si="766"/>
        <v>No</v>
      </c>
      <c r="CI1210" s="3" t="str">
        <f>VLOOKUP(R1210,'Use Codes &amp; County Type'!A:D,4,FALSE)</f>
        <v>R</v>
      </c>
      <c r="CJ1210" s="3" t="str">
        <f t="shared" si="767"/>
        <v>No</v>
      </c>
      <c r="CK1210" s="3" t="str">
        <f t="shared" si="768"/>
        <v>No</v>
      </c>
      <c r="CL1210" s="3">
        <f t="shared" si="769"/>
        <v>0.35</v>
      </c>
      <c r="CM1210" s="3">
        <f t="shared" si="770"/>
        <v>21888.649999999998</v>
      </c>
      <c r="CN1210" s="3">
        <f t="shared" si="771"/>
        <v>4279.76</v>
      </c>
      <c r="CO1210" s="3">
        <f t="shared" si="772"/>
        <v>17608.89</v>
      </c>
      <c r="CP1210" s="3">
        <f t="shared" si="773"/>
        <v>6.8433457522505958E-2</v>
      </c>
      <c r="CR1210" s="3" t="str">
        <f t="shared" si="774"/>
        <v>No</v>
      </c>
      <c r="CV1210" s="3" t="str">
        <f t="shared" si="775"/>
        <v>*Bid</v>
      </c>
      <c r="CW1210" s="3">
        <f t="shared" si="776"/>
        <v>1209</v>
      </c>
      <c r="CX1210" s="3">
        <f t="shared" si="777"/>
        <v>1069.94</v>
      </c>
      <c r="CY1210" s="3" t="str">
        <f t="shared" si="778"/>
        <v>Ok</v>
      </c>
      <c r="CZ1210">
        <v>0</v>
      </c>
      <c r="DA1210">
        <v>0</v>
      </c>
    </row>
    <row r="1211" spans="1:105" x14ac:dyDescent="0.25">
      <c r="A1211">
        <v>1210</v>
      </c>
      <c r="B1211" t="s">
        <v>3</v>
      </c>
      <c r="C1211" t="s">
        <v>1319</v>
      </c>
      <c r="D1211">
        <v>852.02</v>
      </c>
      <c r="E1211">
        <v>2017</v>
      </c>
      <c r="F1211">
        <v>852.02</v>
      </c>
      <c r="G1211">
        <v>852.02</v>
      </c>
      <c r="H1211" s="3">
        <f t="shared" si="738"/>
        <v>0</v>
      </c>
      <c r="J1211" t="s">
        <v>2730</v>
      </c>
      <c r="K1211" t="s">
        <v>2738</v>
      </c>
      <c r="L1211">
        <v>32046</v>
      </c>
      <c r="M1211" t="s">
        <v>3628</v>
      </c>
      <c r="N1211" t="s">
        <v>4753</v>
      </c>
      <c r="O1211">
        <v>-81.774880201715206</v>
      </c>
      <c r="P1211">
        <v>30.725860566434001</v>
      </c>
      <c r="Q1211" t="s">
        <v>5645</v>
      </c>
      <c r="R1211">
        <v>0</v>
      </c>
      <c r="S1211" t="s">
        <v>6538</v>
      </c>
      <c r="T1211">
        <v>8001</v>
      </c>
      <c r="U1211" t="s">
        <v>6581</v>
      </c>
      <c r="V1211">
        <v>2017</v>
      </c>
      <c r="W1211">
        <v>50085</v>
      </c>
      <c r="X1211">
        <v>2017</v>
      </c>
      <c r="Y1211">
        <v>50085</v>
      </c>
      <c r="Z1211">
        <v>758.22</v>
      </c>
      <c r="AA1211" s="3">
        <f t="shared" si="739"/>
        <v>0.88990868758949326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 s="3" t="str">
        <f t="shared" si="740"/>
        <v>No</v>
      </c>
      <c r="AQ1211" s="3" t="str">
        <f t="shared" si="741"/>
        <v>No</v>
      </c>
      <c r="AR1211" s="3" t="str">
        <f t="shared" si="742"/>
        <v>No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 t="s">
        <v>6634</v>
      </c>
      <c r="AZ1211">
        <v>0</v>
      </c>
      <c r="BA1211">
        <v>0</v>
      </c>
      <c r="BB1211" t="s">
        <v>6616</v>
      </c>
      <c r="BC1211">
        <v>0</v>
      </c>
      <c r="BD1211" s="4" t="str">
        <f t="shared" si="743"/>
        <v>No</v>
      </c>
      <c r="BE1211" t="s">
        <v>6640</v>
      </c>
      <c r="BF1211" s="3" t="str">
        <f t="shared" si="744"/>
        <v>No</v>
      </c>
      <c r="BG1211" t="s">
        <v>6645</v>
      </c>
      <c r="BH1211" s="3" t="str">
        <f t="shared" si="745"/>
        <v>COOPERS NECK RD</v>
      </c>
      <c r="BI1211" s="3" t="str">
        <f t="shared" si="746"/>
        <v>Hilliard</v>
      </c>
      <c r="BJ1211" s="3" t="str">
        <f t="shared" si="747"/>
        <v>Florida</v>
      </c>
      <c r="BK1211" s="3">
        <f t="shared" si="748"/>
        <v>32046</v>
      </c>
      <c r="BL1211" s="3" t="str">
        <f t="shared" si="749"/>
        <v>COOPERS NECK RD HILLIARD FL 32046</v>
      </c>
      <c r="BM1211" s="3" t="str">
        <f t="shared" si="750"/>
        <v/>
      </c>
      <c r="BN1211" s="3" t="str">
        <f t="shared" si="751"/>
        <v>Pass</v>
      </c>
      <c r="BO1211" s="3" t="str">
        <f t="shared" si="752"/>
        <v>No</v>
      </c>
      <c r="BP1211" s="3" t="str">
        <f t="shared" si="753"/>
        <v>FV&lt;$10K</v>
      </c>
      <c r="BQ1211" t="s">
        <v>6650</v>
      </c>
      <c r="BR1211" s="3" t="str">
        <f t="shared" si="754"/>
        <v>No, &lt; $20K Lien</v>
      </c>
      <c r="BS1211" s="3" t="str">
        <f t="shared" si="755"/>
        <v>No, Lien &lt; $20K</v>
      </c>
      <c r="BT1211" t="s">
        <v>6650</v>
      </c>
      <c r="BU1211" s="3" t="str">
        <f t="shared" si="756"/>
        <v>No</v>
      </c>
      <c r="BV1211" s="3" t="str">
        <f t="shared" si="757"/>
        <v>No</v>
      </c>
      <c r="BW1211" s="3">
        <f t="shared" si="758"/>
        <v>0</v>
      </c>
      <c r="BX1211" s="3" t="str">
        <f t="shared" si="759"/>
        <v>No</v>
      </c>
      <c r="BY1211" s="3">
        <f t="shared" si="760"/>
        <v>50085</v>
      </c>
      <c r="BZ1211">
        <v>1</v>
      </c>
      <c r="CA1211" s="3">
        <f t="shared" si="761"/>
        <v>50085</v>
      </c>
      <c r="CC1211" s="3">
        <f t="shared" si="762"/>
        <v>0</v>
      </c>
      <c r="CD1211" s="3">
        <f t="shared" si="763"/>
        <v>0</v>
      </c>
      <c r="CE1211" s="3" t="str">
        <f t="shared" si="764"/>
        <v/>
      </c>
      <c r="CF1211" s="3" t="e">
        <f>HLOOKUP(CE1211,'Valuation Data'!$D$2:$K$5,4,FALSE)</f>
        <v>#N/A</v>
      </c>
      <c r="CG1211" s="3">
        <f t="shared" si="765"/>
        <v>50085</v>
      </c>
      <c r="CH1211" s="3" t="str">
        <f t="shared" si="766"/>
        <v>No</v>
      </c>
      <c r="CI1211" s="3" t="str">
        <f>VLOOKUP(R1211,'Use Codes &amp; County Type'!A:D,4,FALSE)</f>
        <v>V</v>
      </c>
      <c r="CJ1211" s="3" t="str">
        <f t="shared" si="767"/>
        <v>Yes</v>
      </c>
      <c r="CK1211" s="3" t="str">
        <f t="shared" si="768"/>
        <v>No</v>
      </c>
      <c r="CL1211" s="3">
        <f t="shared" si="769"/>
        <v>0</v>
      </c>
      <c r="CM1211" s="3">
        <f t="shared" si="770"/>
        <v>0</v>
      </c>
      <c r="CN1211" s="3">
        <f t="shared" si="771"/>
        <v>3408.08</v>
      </c>
      <c r="CO1211" s="3">
        <f t="shared" si="772"/>
        <v>-3408.08</v>
      </c>
      <c r="CP1211" s="3">
        <f t="shared" si="773"/>
        <v>6.8045921932714387E-2</v>
      </c>
      <c r="CR1211" s="3" t="str">
        <f t="shared" si="774"/>
        <v>No</v>
      </c>
      <c r="CV1211" s="3" t="str">
        <f t="shared" si="775"/>
        <v>Vacant, No Sales Data</v>
      </c>
      <c r="CW1211" s="3">
        <f t="shared" si="776"/>
        <v>1210</v>
      </c>
      <c r="CX1211" s="3">
        <f t="shared" si="777"/>
        <v>852.02</v>
      </c>
      <c r="CY1211" s="3" t="str">
        <f t="shared" si="778"/>
        <v>Ok</v>
      </c>
      <c r="CZ1211">
        <v>0</v>
      </c>
      <c r="DA1211">
        <v>0</v>
      </c>
    </row>
    <row r="1212" spans="1:105" x14ac:dyDescent="0.25">
      <c r="A1212">
        <v>1211</v>
      </c>
      <c r="B1212" t="s">
        <v>3</v>
      </c>
      <c r="C1212" t="s">
        <v>1320</v>
      </c>
      <c r="D1212">
        <v>92.92</v>
      </c>
      <c r="E1212">
        <v>2017</v>
      </c>
      <c r="F1212">
        <v>92.92</v>
      </c>
      <c r="G1212">
        <v>92.92</v>
      </c>
      <c r="H1212" s="3">
        <f t="shared" si="738"/>
        <v>0</v>
      </c>
      <c r="J1212" t="s">
        <v>2730</v>
      </c>
      <c r="K1212" t="s">
        <v>2738</v>
      </c>
      <c r="L1212">
        <v>32046</v>
      </c>
      <c r="M1212" t="s">
        <v>3628</v>
      </c>
      <c r="N1212" t="s">
        <v>4753</v>
      </c>
      <c r="O1212">
        <v>-81.777038902630196</v>
      </c>
      <c r="P1212">
        <v>30.725544275756199</v>
      </c>
      <c r="Q1212" t="s">
        <v>5447</v>
      </c>
      <c r="R1212">
        <v>0</v>
      </c>
      <c r="S1212" t="s">
        <v>6538</v>
      </c>
      <c r="T1212">
        <v>8001</v>
      </c>
      <c r="U1212" t="s">
        <v>6581</v>
      </c>
      <c r="V1212">
        <v>2017</v>
      </c>
      <c r="W1212">
        <v>3432</v>
      </c>
      <c r="X1212">
        <v>2017</v>
      </c>
      <c r="Y1212">
        <v>4095</v>
      </c>
      <c r="Z1212">
        <v>56.33</v>
      </c>
      <c r="AA1212" s="3">
        <f t="shared" si="739"/>
        <v>0.60622040464916049</v>
      </c>
      <c r="AB1212" t="s">
        <v>6616</v>
      </c>
      <c r="AC1212" t="s">
        <v>6616</v>
      </c>
      <c r="AI1212" t="s">
        <v>6618</v>
      </c>
      <c r="AJ1212" t="s">
        <v>6619</v>
      </c>
      <c r="AK1212" t="s">
        <v>6618</v>
      </c>
      <c r="AL1212">
        <v>0</v>
      </c>
      <c r="AM1212">
        <v>0</v>
      </c>
      <c r="AN1212">
        <v>0</v>
      </c>
      <c r="AO1212">
        <v>0</v>
      </c>
      <c r="AP1212" s="3" t="str">
        <f t="shared" si="740"/>
        <v>No</v>
      </c>
      <c r="AQ1212" s="3" t="str">
        <f t="shared" si="741"/>
        <v>Yes</v>
      </c>
      <c r="AR1212" s="3" t="str">
        <f t="shared" si="742"/>
        <v>No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 t="s">
        <v>6634</v>
      </c>
      <c r="AZ1212" t="s">
        <v>6638</v>
      </c>
      <c r="BA1212">
        <v>2</v>
      </c>
      <c r="BB1212" t="s">
        <v>6616</v>
      </c>
      <c r="BC1212" t="s">
        <v>6616</v>
      </c>
      <c r="BD1212" s="4" t="str">
        <f t="shared" si="743"/>
        <v>No</v>
      </c>
      <c r="BE1212" t="s">
        <v>6640</v>
      </c>
      <c r="BF1212" s="3" t="str">
        <f t="shared" si="744"/>
        <v>No</v>
      </c>
      <c r="BG1212" t="s">
        <v>6645</v>
      </c>
      <c r="BH1212" s="3" t="str">
        <f t="shared" si="745"/>
        <v>COOPERS NECK RD</v>
      </c>
      <c r="BI1212" s="3" t="str">
        <f t="shared" si="746"/>
        <v>Hilliard</v>
      </c>
      <c r="BJ1212" s="3" t="str">
        <f t="shared" si="747"/>
        <v>Florida</v>
      </c>
      <c r="BK1212" s="3">
        <f t="shared" si="748"/>
        <v>32046</v>
      </c>
      <c r="BL1212" s="3" t="str">
        <f t="shared" si="749"/>
        <v>COOPERS NECK RD HILLIARD FL 32046</v>
      </c>
      <c r="BM1212" s="3" t="str">
        <f t="shared" si="750"/>
        <v/>
      </c>
      <c r="BN1212" s="3" t="str">
        <f t="shared" si="751"/>
        <v>Lien&lt;$150</v>
      </c>
      <c r="BO1212" s="3" t="str">
        <f t="shared" si="752"/>
        <v>No</v>
      </c>
      <c r="BP1212" s="3" t="str">
        <f t="shared" si="753"/>
        <v>FV&lt;$10K</v>
      </c>
      <c r="BQ1212" t="s">
        <v>6650</v>
      </c>
      <c r="BR1212" s="3" t="str">
        <f t="shared" si="754"/>
        <v>No, &lt; $20K Lien</v>
      </c>
      <c r="BS1212" s="3" t="str">
        <f t="shared" si="755"/>
        <v>No, Lien &lt; $20K</v>
      </c>
      <c r="BT1212" t="s">
        <v>6650</v>
      </c>
      <c r="BU1212" s="3" t="str">
        <f t="shared" si="756"/>
        <v>No</v>
      </c>
      <c r="BV1212" s="3" t="str">
        <f t="shared" si="757"/>
        <v>No</v>
      </c>
      <c r="BW1212" s="3">
        <f t="shared" si="758"/>
        <v>2</v>
      </c>
      <c r="BX1212" s="3" t="str">
        <f t="shared" si="759"/>
        <v>No</v>
      </c>
      <c r="BY1212" s="3">
        <f t="shared" si="760"/>
        <v>3432</v>
      </c>
      <c r="BZ1212">
        <v>1</v>
      </c>
      <c r="CA1212" s="3">
        <f t="shared" si="761"/>
        <v>3432</v>
      </c>
      <c r="CC1212" s="3">
        <f t="shared" si="762"/>
        <v>0</v>
      </c>
      <c r="CD1212" s="3">
        <f t="shared" si="763"/>
        <v>0</v>
      </c>
      <c r="CE1212" s="3" t="str">
        <f t="shared" si="764"/>
        <v/>
      </c>
      <c r="CF1212" s="3" t="e">
        <f>HLOOKUP(CE1212,'Valuation Data'!$D$2:$K$5,4,FALSE)</f>
        <v>#N/A</v>
      </c>
      <c r="CG1212" s="3">
        <f t="shared" si="765"/>
        <v>3432</v>
      </c>
      <c r="CH1212" s="3" t="str">
        <f t="shared" si="766"/>
        <v>No</v>
      </c>
      <c r="CI1212" s="3" t="str">
        <f>VLOOKUP(R1212,'Use Codes &amp; County Type'!A:D,4,FALSE)</f>
        <v>V</v>
      </c>
      <c r="CJ1212" s="3" t="str">
        <f t="shared" si="767"/>
        <v>Yes</v>
      </c>
      <c r="CK1212" s="3" t="str">
        <f t="shared" si="768"/>
        <v>No</v>
      </c>
      <c r="CL1212" s="3">
        <f t="shared" si="769"/>
        <v>0</v>
      </c>
      <c r="CM1212" s="3">
        <f t="shared" si="770"/>
        <v>0</v>
      </c>
      <c r="CN1212" s="3">
        <f t="shared" si="771"/>
        <v>557.52</v>
      </c>
      <c r="CO1212" s="3">
        <f t="shared" si="772"/>
        <v>-557.52</v>
      </c>
      <c r="CP1212" s="3">
        <f t="shared" si="773"/>
        <v>0.16244755244755243</v>
      </c>
      <c r="CR1212" s="3" t="str">
        <f t="shared" si="774"/>
        <v>No</v>
      </c>
      <c r="CV1212" s="3" t="str">
        <f t="shared" si="775"/>
        <v>Lien&lt;$150</v>
      </c>
      <c r="CW1212" s="3">
        <f t="shared" si="776"/>
        <v>1211</v>
      </c>
      <c r="CX1212" s="3">
        <f t="shared" si="777"/>
        <v>92.92</v>
      </c>
      <c r="CY1212" s="3" t="str">
        <f t="shared" si="778"/>
        <v>Ok</v>
      </c>
      <c r="CZ1212">
        <v>0</v>
      </c>
      <c r="DA1212">
        <v>0</v>
      </c>
    </row>
    <row r="1213" spans="1:105" x14ac:dyDescent="0.25">
      <c r="A1213">
        <v>1212</v>
      </c>
      <c r="B1213" t="s">
        <v>3</v>
      </c>
      <c r="C1213" t="s">
        <v>1321</v>
      </c>
      <c r="D1213">
        <v>1142.9000000000001</v>
      </c>
      <c r="E1213">
        <v>2017</v>
      </c>
      <c r="F1213">
        <v>1142.9000000000001</v>
      </c>
      <c r="G1213">
        <v>1142.9000000000001</v>
      </c>
      <c r="H1213" s="3">
        <f t="shared" si="738"/>
        <v>0</v>
      </c>
      <c r="J1213" t="s">
        <v>2730</v>
      </c>
      <c r="K1213" t="s">
        <v>2738</v>
      </c>
      <c r="L1213">
        <v>32046</v>
      </c>
      <c r="M1213" t="s">
        <v>3618</v>
      </c>
      <c r="N1213" t="s">
        <v>4753</v>
      </c>
      <c r="O1213">
        <v>-81.823000830652703</v>
      </c>
      <c r="P1213">
        <v>30.774049148339699</v>
      </c>
      <c r="Q1213" t="s">
        <v>5646</v>
      </c>
      <c r="R1213">
        <v>0</v>
      </c>
      <c r="S1213" t="s">
        <v>6538</v>
      </c>
      <c r="T1213">
        <v>8001</v>
      </c>
      <c r="U1213" t="s">
        <v>6581</v>
      </c>
      <c r="V1213">
        <v>2017</v>
      </c>
      <c r="W1213">
        <v>67851</v>
      </c>
      <c r="X1213">
        <v>2017</v>
      </c>
      <c r="Y1213">
        <v>67851</v>
      </c>
      <c r="Z1213">
        <v>1027.18</v>
      </c>
      <c r="AA1213" s="3">
        <f t="shared" si="739"/>
        <v>0.89874879692011544</v>
      </c>
      <c r="AB1213" t="s">
        <v>6616</v>
      </c>
      <c r="AI1213" t="s">
        <v>6618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 s="3" t="str">
        <f t="shared" si="740"/>
        <v>No</v>
      </c>
      <c r="AQ1213" s="3" t="str">
        <f t="shared" si="741"/>
        <v>No</v>
      </c>
      <c r="AR1213" s="3" t="str">
        <f t="shared" si="742"/>
        <v>No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 t="s">
        <v>6634</v>
      </c>
      <c r="AZ1213">
        <v>0</v>
      </c>
      <c r="BA1213">
        <v>1</v>
      </c>
      <c r="BB1213" t="s">
        <v>6616</v>
      </c>
      <c r="BC1213" t="s">
        <v>6616</v>
      </c>
      <c r="BD1213" s="4" t="str">
        <f t="shared" si="743"/>
        <v>No</v>
      </c>
      <c r="BE1213" t="s">
        <v>6640</v>
      </c>
      <c r="BF1213" s="3" t="str">
        <f t="shared" si="744"/>
        <v>No</v>
      </c>
      <c r="BG1213" t="s">
        <v>6645</v>
      </c>
      <c r="BH1213" s="3" t="str">
        <f t="shared" si="745"/>
        <v>LESSIE RD</v>
      </c>
      <c r="BI1213" s="3" t="str">
        <f t="shared" si="746"/>
        <v>Hilliard</v>
      </c>
      <c r="BJ1213" s="3" t="str">
        <f t="shared" si="747"/>
        <v>Florida</v>
      </c>
      <c r="BK1213" s="3">
        <f t="shared" si="748"/>
        <v>32046</v>
      </c>
      <c r="BL1213" s="3" t="str">
        <f t="shared" si="749"/>
        <v>LESSIE RD HILLIARD FL 32046</v>
      </c>
      <c r="BM1213" s="3" t="str">
        <f t="shared" si="750"/>
        <v/>
      </c>
      <c r="BN1213" s="3" t="str">
        <f t="shared" si="751"/>
        <v>Pass</v>
      </c>
      <c r="BO1213" s="3" t="str">
        <f t="shared" si="752"/>
        <v>No</v>
      </c>
      <c r="BP1213" s="3" t="str">
        <f t="shared" si="753"/>
        <v>FV&lt;$10K</v>
      </c>
      <c r="BQ1213" t="s">
        <v>6650</v>
      </c>
      <c r="BR1213" s="3" t="str">
        <f t="shared" si="754"/>
        <v>No, &lt; $20K Lien</v>
      </c>
      <c r="BS1213" s="3" t="str">
        <f t="shared" si="755"/>
        <v>No, Lien &lt; $20K</v>
      </c>
      <c r="BT1213" t="s">
        <v>6650</v>
      </c>
      <c r="BU1213" s="3" t="str">
        <f t="shared" si="756"/>
        <v>No</v>
      </c>
      <c r="BV1213" s="3" t="str">
        <f t="shared" si="757"/>
        <v>No</v>
      </c>
      <c r="BW1213" s="3">
        <f t="shared" si="758"/>
        <v>1</v>
      </c>
      <c r="BX1213" s="3" t="str">
        <f t="shared" si="759"/>
        <v>No</v>
      </c>
      <c r="BY1213" s="3">
        <f t="shared" si="760"/>
        <v>67851</v>
      </c>
      <c r="BZ1213">
        <v>1</v>
      </c>
      <c r="CA1213" s="3">
        <f t="shared" si="761"/>
        <v>67851</v>
      </c>
      <c r="CC1213" s="3">
        <f t="shared" si="762"/>
        <v>0</v>
      </c>
      <c r="CD1213" s="3">
        <f t="shared" si="763"/>
        <v>0</v>
      </c>
      <c r="CE1213" s="3" t="str">
        <f t="shared" si="764"/>
        <v/>
      </c>
      <c r="CF1213" s="3" t="e">
        <f>HLOOKUP(CE1213,'Valuation Data'!$D$2:$K$5,4,FALSE)</f>
        <v>#N/A</v>
      </c>
      <c r="CG1213" s="3">
        <f t="shared" si="765"/>
        <v>67851</v>
      </c>
      <c r="CH1213" s="3" t="str">
        <f t="shared" si="766"/>
        <v>No</v>
      </c>
      <c r="CI1213" s="3" t="str">
        <f>VLOOKUP(R1213,'Use Codes &amp; County Type'!A:D,4,FALSE)</f>
        <v>V</v>
      </c>
      <c r="CJ1213" s="3" t="str">
        <f t="shared" si="767"/>
        <v>Yes</v>
      </c>
      <c r="CK1213" s="3" t="str">
        <f t="shared" si="768"/>
        <v>No</v>
      </c>
      <c r="CL1213" s="3">
        <f t="shared" si="769"/>
        <v>0</v>
      </c>
      <c r="CM1213" s="3">
        <f t="shared" si="770"/>
        <v>0</v>
      </c>
      <c r="CN1213" s="3">
        <f t="shared" si="771"/>
        <v>5714.5</v>
      </c>
      <c r="CO1213" s="3">
        <f t="shared" si="772"/>
        <v>-5714.5</v>
      </c>
      <c r="CP1213" s="3">
        <f t="shared" si="773"/>
        <v>8.4221308455291743E-2</v>
      </c>
      <c r="CR1213" s="3" t="str">
        <f t="shared" si="774"/>
        <v>No</v>
      </c>
      <c r="CV1213" s="3" t="str">
        <f t="shared" si="775"/>
        <v>Vacant, No Sales Data</v>
      </c>
      <c r="CW1213" s="3">
        <f t="shared" si="776"/>
        <v>1212</v>
      </c>
      <c r="CX1213" s="3">
        <f t="shared" si="777"/>
        <v>1142.9000000000001</v>
      </c>
      <c r="CY1213" s="3" t="str">
        <f t="shared" si="778"/>
        <v>Ok</v>
      </c>
      <c r="CZ1213">
        <v>0</v>
      </c>
      <c r="DA1213">
        <v>0</v>
      </c>
    </row>
    <row r="1214" spans="1:105" x14ac:dyDescent="0.25">
      <c r="A1214">
        <v>1213</v>
      </c>
      <c r="B1214" t="s">
        <v>3</v>
      </c>
      <c r="C1214" t="s">
        <v>1322</v>
      </c>
      <c r="D1214">
        <v>590.91999999999996</v>
      </c>
      <c r="E1214">
        <v>2017</v>
      </c>
      <c r="F1214">
        <v>590.91999999999996</v>
      </c>
      <c r="G1214">
        <v>590.91999999999996</v>
      </c>
      <c r="H1214" s="3">
        <f t="shared" si="738"/>
        <v>0</v>
      </c>
      <c r="I1214">
        <v>474630</v>
      </c>
      <c r="J1214" t="s">
        <v>2730</v>
      </c>
      <c r="K1214" t="s">
        <v>2738</v>
      </c>
      <c r="L1214">
        <v>32046</v>
      </c>
      <c r="M1214" t="s">
        <v>3629</v>
      </c>
      <c r="N1214" t="s">
        <v>4753</v>
      </c>
      <c r="O1214">
        <v>-81.827621056228793</v>
      </c>
      <c r="P1214">
        <v>30.759803239704802</v>
      </c>
      <c r="Q1214" t="s">
        <v>5647</v>
      </c>
      <c r="R1214">
        <v>0</v>
      </c>
      <c r="S1214" t="s">
        <v>6538</v>
      </c>
      <c r="T1214">
        <v>8001</v>
      </c>
      <c r="U1214" t="s">
        <v>6581</v>
      </c>
      <c r="V1214">
        <v>2017</v>
      </c>
      <c r="W1214">
        <v>33660</v>
      </c>
      <c r="X1214">
        <v>2017</v>
      </c>
      <c r="Y1214">
        <v>34755</v>
      </c>
      <c r="Z1214">
        <v>516.79999999999995</v>
      </c>
      <c r="AA1214" s="3">
        <f t="shared" si="739"/>
        <v>0.8745684695051783</v>
      </c>
      <c r="AB1214" t="s">
        <v>6616</v>
      </c>
      <c r="AC1214" t="s">
        <v>6616</v>
      </c>
      <c r="AD1214" t="s">
        <v>6616</v>
      </c>
      <c r="AF1214" t="s">
        <v>6616</v>
      </c>
      <c r="AG1214" t="s">
        <v>6616</v>
      </c>
      <c r="AH1214" t="s">
        <v>6616</v>
      </c>
      <c r="AI1214" t="s">
        <v>6618</v>
      </c>
      <c r="AJ1214" t="s">
        <v>6618</v>
      </c>
      <c r="AK1214" t="s">
        <v>6618</v>
      </c>
      <c r="AL1214" t="s">
        <v>6618</v>
      </c>
      <c r="AM1214" t="s">
        <v>6618</v>
      </c>
      <c r="AN1214" t="s">
        <v>6618</v>
      </c>
      <c r="AO1214" t="s">
        <v>6618</v>
      </c>
      <c r="AP1214" s="3" t="str">
        <f t="shared" si="740"/>
        <v>No</v>
      </c>
      <c r="AQ1214" s="3" t="str">
        <f t="shared" si="741"/>
        <v>No</v>
      </c>
      <c r="AR1214" s="3" t="str">
        <f t="shared" si="742"/>
        <v>No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 t="s">
        <v>6634</v>
      </c>
      <c r="AZ1214" t="s">
        <v>6638</v>
      </c>
      <c r="BA1214">
        <v>2</v>
      </c>
      <c r="BB1214" t="s">
        <v>6616</v>
      </c>
      <c r="BC1214" t="s">
        <v>6616</v>
      </c>
      <c r="BD1214" s="4" t="str">
        <f t="shared" si="743"/>
        <v>No</v>
      </c>
      <c r="BE1214" t="s">
        <v>6640</v>
      </c>
      <c r="BF1214" s="3" t="str">
        <f t="shared" si="744"/>
        <v>No</v>
      </c>
      <c r="BG1214" t="s">
        <v>6645</v>
      </c>
      <c r="BH1214" s="3" t="str">
        <f t="shared" si="745"/>
        <v>474630 MIDDLE RD</v>
      </c>
      <c r="BI1214" s="3" t="str">
        <f t="shared" si="746"/>
        <v>Hilliard</v>
      </c>
      <c r="BJ1214" s="3" t="str">
        <f t="shared" si="747"/>
        <v>Florida</v>
      </c>
      <c r="BK1214" s="3">
        <f t="shared" si="748"/>
        <v>32046</v>
      </c>
      <c r="BL1214" s="3" t="str">
        <f t="shared" si="749"/>
        <v>474630 MIDDLE RD HILLIARD FL 32046</v>
      </c>
      <c r="BM1214" s="3" t="str">
        <f t="shared" si="750"/>
        <v/>
      </c>
      <c r="BN1214" s="3" t="str">
        <f t="shared" si="751"/>
        <v>Pass</v>
      </c>
      <c r="BO1214" s="3" t="str">
        <f t="shared" si="752"/>
        <v>No</v>
      </c>
      <c r="BP1214" s="3" t="str">
        <f t="shared" si="753"/>
        <v>FV&lt;$10K</v>
      </c>
      <c r="BQ1214" t="s">
        <v>6650</v>
      </c>
      <c r="BR1214" s="3" t="str">
        <f t="shared" si="754"/>
        <v>No, &lt; $20K Lien</v>
      </c>
      <c r="BS1214" s="3" t="str">
        <f t="shared" si="755"/>
        <v>No, Lien &lt; $20K</v>
      </c>
      <c r="BT1214" t="s">
        <v>6650</v>
      </c>
      <c r="BU1214" s="3" t="str">
        <f t="shared" si="756"/>
        <v>No</v>
      </c>
      <c r="BV1214" s="3" t="str">
        <f t="shared" si="757"/>
        <v>No</v>
      </c>
      <c r="BW1214" s="3">
        <f t="shared" si="758"/>
        <v>2</v>
      </c>
      <c r="BX1214" s="3" t="str">
        <f t="shared" si="759"/>
        <v>No</v>
      </c>
      <c r="BY1214" s="3">
        <f t="shared" si="760"/>
        <v>33660</v>
      </c>
      <c r="BZ1214">
        <v>1</v>
      </c>
      <c r="CA1214" s="3">
        <f t="shared" si="761"/>
        <v>33660</v>
      </c>
      <c r="CC1214" s="3">
        <f t="shared" si="762"/>
        <v>0</v>
      </c>
      <c r="CD1214" s="3">
        <f t="shared" si="763"/>
        <v>0</v>
      </c>
      <c r="CE1214" s="3" t="str">
        <f t="shared" si="764"/>
        <v/>
      </c>
      <c r="CF1214" s="3" t="e">
        <f>HLOOKUP(CE1214,'Valuation Data'!$D$2:$K$5,4,FALSE)</f>
        <v>#N/A</v>
      </c>
      <c r="CG1214" s="3">
        <f t="shared" si="765"/>
        <v>33660</v>
      </c>
      <c r="CH1214" s="3" t="str">
        <f t="shared" si="766"/>
        <v>No</v>
      </c>
      <c r="CI1214" s="3" t="str">
        <f>VLOOKUP(R1214,'Use Codes &amp; County Type'!A:D,4,FALSE)</f>
        <v>V</v>
      </c>
      <c r="CJ1214" s="3" t="str">
        <f t="shared" si="767"/>
        <v>Yes</v>
      </c>
      <c r="CK1214" s="3" t="str">
        <f t="shared" si="768"/>
        <v>No</v>
      </c>
      <c r="CL1214" s="3">
        <f t="shared" si="769"/>
        <v>0</v>
      </c>
      <c r="CM1214" s="3">
        <f t="shared" si="770"/>
        <v>0</v>
      </c>
      <c r="CN1214" s="3">
        <f t="shared" si="771"/>
        <v>3545.52</v>
      </c>
      <c r="CO1214" s="3">
        <f t="shared" si="772"/>
        <v>-3545.52</v>
      </c>
      <c r="CP1214" s="3">
        <f t="shared" si="773"/>
        <v>0.10533333333333333</v>
      </c>
      <c r="CR1214" s="3" t="str">
        <f t="shared" si="774"/>
        <v>No</v>
      </c>
      <c r="CV1214" s="3" t="str">
        <f t="shared" si="775"/>
        <v>Vacant, No Sales Data</v>
      </c>
      <c r="CW1214" s="3">
        <f t="shared" si="776"/>
        <v>1213</v>
      </c>
      <c r="CX1214" s="3">
        <f t="shared" si="777"/>
        <v>590.91999999999996</v>
      </c>
      <c r="CY1214" s="3" t="str">
        <f t="shared" si="778"/>
        <v>Ok</v>
      </c>
      <c r="CZ1214">
        <v>0</v>
      </c>
      <c r="DA1214">
        <v>0</v>
      </c>
    </row>
    <row r="1215" spans="1:105" x14ac:dyDescent="0.25">
      <c r="A1215">
        <v>1214</v>
      </c>
      <c r="B1215" t="s">
        <v>3</v>
      </c>
      <c r="C1215" t="s">
        <v>1323</v>
      </c>
      <c r="D1215">
        <v>740.62</v>
      </c>
      <c r="E1215">
        <v>2017</v>
      </c>
      <c r="F1215">
        <v>740.62</v>
      </c>
      <c r="G1215">
        <v>740.62</v>
      </c>
      <c r="H1215" s="3">
        <f t="shared" si="738"/>
        <v>0</v>
      </c>
      <c r="J1215" t="s">
        <v>2730</v>
      </c>
      <c r="K1215" t="s">
        <v>2738</v>
      </c>
      <c r="L1215">
        <v>32046</v>
      </c>
      <c r="M1215" t="s">
        <v>3579</v>
      </c>
      <c r="N1215" t="s">
        <v>4753</v>
      </c>
      <c r="O1215">
        <v>-81.826868080952295</v>
      </c>
      <c r="P1215">
        <v>30.754667172993301</v>
      </c>
      <c r="Q1215" t="s">
        <v>5648</v>
      </c>
      <c r="R1215">
        <v>0</v>
      </c>
      <c r="S1215" t="s">
        <v>6538</v>
      </c>
      <c r="T1215">
        <v>8001</v>
      </c>
      <c r="U1215" t="s">
        <v>6581</v>
      </c>
      <c r="V1215">
        <v>2017</v>
      </c>
      <c r="W1215">
        <v>43281</v>
      </c>
      <c r="X1215">
        <v>2017</v>
      </c>
      <c r="Y1215">
        <v>43281</v>
      </c>
      <c r="Z1215">
        <v>655.22</v>
      </c>
      <c r="AA1215" s="3">
        <f t="shared" si="739"/>
        <v>0.88469120466636064</v>
      </c>
      <c r="AB1215" t="s">
        <v>6616</v>
      </c>
      <c r="AC1215" t="s">
        <v>6616</v>
      </c>
      <c r="AD1215" t="s">
        <v>6616</v>
      </c>
      <c r="AE1215" t="s">
        <v>6616</v>
      </c>
      <c r="AF1215" t="s">
        <v>6616</v>
      </c>
      <c r="AG1215" t="s">
        <v>6616</v>
      </c>
      <c r="AH1215" t="s">
        <v>6616</v>
      </c>
      <c r="AI1215" t="s">
        <v>6618</v>
      </c>
      <c r="AJ1215" t="s">
        <v>6618</v>
      </c>
      <c r="AK1215" t="s">
        <v>6618</v>
      </c>
      <c r="AL1215" t="s">
        <v>6618</v>
      </c>
      <c r="AM1215" t="s">
        <v>6618</v>
      </c>
      <c r="AN1215" t="s">
        <v>6618</v>
      </c>
      <c r="AO1215" t="s">
        <v>6618</v>
      </c>
      <c r="AP1215" s="3" t="str">
        <f t="shared" si="740"/>
        <v>No</v>
      </c>
      <c r="AQ1215" s="3" t="str">
        <f t="shared" si="741"/>
        <v>No</v>
      </c>
      <c r="AR1215" s="3" t="str">
        <f t="shared" si="742"/>
        <v>No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 t="s">
        <v>6634</v>
      </c>
      <c r="AZ1215" t="s">
        <v>6637</v>
      </c>
      <c r="BA1215">
        <v>1</v>
      </c>
      <c r="BB1215" t="s">
        <v>6616</v>
      </c>
      <c r="BC1215" t="s">
        <v>6616</v>
      </c>
      <c r="BD1215" s="4" t="str">
        <f t="shared" si="743"/>
        <v>No</v>
      </c>
      <c r="BE1215" t="s">
        <v>6640</v>
      </c>
      <c r="BF1215" s="3" t="str">
        <f t="shared" si="744"/>
        <v>No</v>
      </c>
      <c r="BG1215" t="s">
        <v>6645</v>
      </c>
      <c r="BH1215" s="3" t="str">
        <f t="shared" si="745"/>
        <v>MIDDLE RD</v>
      </c>
      <c r="BI1215" s="3" t="str">
        <f t="shared" si="746"/>
        <v>Hilliard</v>
      </c>
      <c r="BJ1215" s="3" t="str">
        <f t="shared" si="747"/>
        <v>Florida</v>
      </c>
      <c r="BK1215" s="3">
        <f t="shared" si="748"/>
        <v>32046</v>
      </c>
      <c r="BL1215" s="3" t="str">
        <f t="shared" si="749"/>
        <v>MIDDLE RD HILLIARD FL 32046</v>
      </c>
      <c r="BM1215" s="3" t="str">
        <f t="shared" si="750"/>
        <v/>
      </c>
      <c r="BN1215" s="3" t="str">
        <f t="shared" si="751"/>
        <v>Pass</v>
      </c>
      <c r="BO1215" s="3" t="str">
        <f t="shared" si="752"/>
        <v>No</v>
      </c>
      <c r="BP1215" s="3" t="str">
        <f t="shared" si="753"/>
        <v>FV&lt;$10K</v>
      </c>
      <c r="BQ1215" t="s">
        <v>6650</v>
      </c>
      <c r="BR1215" s="3" t="str">
        <f t="shared" si="754"/>
        <v>No, &lt; $20K Lien</v>
      </c>
      <c r="BS1215" s="3" t="str">
        <f t="shared" si="755"/>
        <v>No, Lien &lt; $20K</v>
      </c>
      <c r="BT1215" t="s">
        <v>6650</v>
      </c>
      <c r="BU1215" s="3" t="str">
        <f t="shared" si="756"/>
        <v>No</v>
      </c>
      <c r="BV1215" s="3" t="str">
        <f t="shared" si="757"/>
        <v>No</v>
      </c>
      <c r="BW1215" s="3">
        <f t="shared" si="758"/>
        <v>1</v>
      </c>
      <c r="BX1215" s="3" t="str">
        <f t="shared" si="759"/>
        <v>No</v>
      </c>
      <c r="BY1215" s="3">
        <f t="shared" si="760"/>
        <v>43281</v>
      </c>
      <c r="BZ1215">
        <v>1</v>
      </c>
      <c r="CA1215" s="3">
        <f t="shared" si="761"/>
        <v>43281</v>
      </c>
      <c r="CC1215" s="3">
        <f t="shared" si="762"/>
        <v>0</v>
      </c>
      <c r="CD1215" s="3">
        <f t="shared" si="763"/>
        <v>0</v>
      </c>
      <c r="CE1215" s="3" t="str">
        <f t="shared" si="764"/>
        <v/>
      </c>
      <c r="CF1215" s="3" t="e">
        <f>HLOOKUP(CE1215,'Valuation Data'!$D$2:$K$5,4,FALSE)</f>
        <v>#N/A</v>
      </c>
      <c r="CG1215" s="3">
        <f t="shared" si="765"/>
        <v>43281</v>
      </c>
      <c r="CH1215" s="3" t="str">
        <f t="shared" si="766"/>
        <v>No</v>
      </c>
      <c r="CI1215" s="3" t="str">
        <f>VLOOKUP(R1215,'Use Codes &amp; County Type'!A:D,4,FALSE)</f>
        <v>V</v>
      </c>
      <c r="CJ1215" s="3" t="str">
        <f t="shared" si="767"/>
        <v>Yes</v>
      </c>
      <c r="CK1215" s="3" t="str">
        <f t="shared" si="768"/>
        <v>No</v>
      </c>
      <c r="CL1215" s="3">
        <f t="shared" si="769"/>
        <v>0</v>
      </c>
      <c r="CM1215" s="3">
        <f t="shared" si="770"/>
        <v>0</v>
      </c>
      <c r="CN1215" s="3">
        <f t="shared" si="771"/>
        <v>3703.1</v>
      </c>
      <c r="CO1215" s="3">
        <f t="shared" si="772"/>
        <v>-3703.1</v>
      </c>
      <c r="CP1215" s="3">
        <f t="shared" si="773"/>
        <v>8.5559483376077258E-2</v>
      </c>
      <c r="CR1215" s="3" t="str">
        <f t="shared" si="774"/>
        <v>No</v>
      </c>
      <c r="CV1215" s="3" t="str">
        <f t="shared" si="775"/>
        <v>Vacant, No Sales Data</v>
      </c>
      <c r="CW1215" s="3">
        <f t="shared" si="776"/>
        <v>1214</v>
      </c>
      <c r="CX1215" s="3">
        <f t="shared" si="777"/>
        <v>740.62</v>
      </c>
      <c r="CY1215" s="3" t="str">
        <f t="shared" si="778"/>
        <v>Ok</v>
      </c>
      <c r="CZ1215">
        <v>0</v>
      </c>
      <c r="DA1215">
        <v>0</v>
      </c>
    </row>
    <row r="1216" spans="1:105" x14ac:dyDescent="0.25">
      <c r="A1216">
        <v>1215</v>
      </c>
      <c r="B1216" t="s">
        <v>3</v>
      </c>
      <c r="C1216" t="s">
        <v>1324</v>
      </c>
      <c r="D1216">
        <v>522.98</v>
      </c>
      <c r="E1216">
        <v>2017</v>
      </c>
      <c r="F1216">
        <v>522.98</v>
      </c>
      <c r="G1216">
        <v>522.98</v>
      </c>
      <c r="H1216" s="3">
        <f t="shared" si="738"/>
        <v>0</v>
      </c>
      <c r="J1216" t="s">
        <v>2730</v>
      </c>
      <c r="K1216" t="s">
        <v>2738</v>
      </c>
      <c r="L1216">
        <v>32046</v>
      </c>
      <c r="M1216" t="s">
        <v>3630</v>
      </c>
      <c r="N1216" t="s">
        <v>4753</v>
      </c>
      <c r="O1216">
        <v>-81.829102650517896</v>
      </c>
      <c r="P1216">
        <v>30.7547145673473</v>
      </c>
      <c r="Q1216" t="s">
        <v>5649</v>
      </c>
      <c r="R1216">
        <v>0</v>
      </c>
      <c r="S1216" t="s">
        <v>6538</v>
      </c>
      <c r="T1216">
        <v>8001</v>
      </c>
      <c r="U1216" t="s">
        <v>6581</v>
      </c>
      <c r="V1216">
        <v>2017</v>
      </c>
      <c r="W1216">
        <v>29988</v>
      </c>
      <c r="X1216">
        <v>2017</v>
      </c>
      <c r="Y1216">
        <v>29988</v>
      </c>
      <c r="Z1216">
        <v>453.98</v>
      </c>
      <c r="AA1216" s="3">
        <f t="shared" si="739"/>
        <v>0.86806378829018316</v>
      </c>
      <c r="AB1216" t="s">
        <v>6616</v>
      </c>
      <c r="AC1216" t="s">
        <v>6616</v>
      </c>
      <c r="AD1216" t="s">
        <v>6616</v>
      </c>
      <c r="AE1216" t="s">
        <v>6616</v>
      </c>
      <c r="AG1216" t="s">
        <v>6616</v>
      </c>
      <c r="AH1216" t="s">
        <v>6616</v>
      </c>
      <c r="AI1216" t="s">
        <v>6618</v>
      </c>
      <c r="AJ1216" t="s">
        <v>6618</v>
      </c>
      <c r="AK1216" t="s">
        <v>6618</v>
      </c>
      <c r="AL1216" t="s">
        <v>6618</v>
      </c>
      <c r="AM1216" t="s">
        <v>6618</v>
      </c>
      <c r="AN1216" t="s">
        <v>6618</v>
      </c>
      <c r="AO1216">
        <v>0</v>
      </c>
      <c r="AP1216" s="3" t="str">
        <f t="shared" si="740"/>
        <v>No</v>
      </c>
      <c r="AQ1216" s="3" t="str">
        <f t="shared" si="741"/>
        <v>No</v>
      </c>
      <c r="AR1216" s="3" t="str">
        <f t="shared" si="742"/>
        <v>No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 t="s">
        <v>6634</v>
      </c>
      <c r="AZ1216" t="s">
        <v>6637</v>
      </c>
      <c r="BA1216">
        <v>1</v>
      </c>
      <c r="BB1216" t="s">
        <v>6616</v>
      </c>
      <c r="BC1216" t="s">
        <v>6616</v>
      </c>
      <c r="BD1216" s="4" t="str">
        <f t="shared" si="743"/>
        <v>No</v>
      </c>
      <c r="BE1216" t="s">
        <v>6640</v>
      </c>
      <c r="BF1216" s="3" t="str">
        <f t="shared" si="744"/>
        <v>No</v>
      </c>
      <c r="BG1216" t="s">
        <v>6645</v>
      </c>
      <c r="BH1216" s="3" t="str">
        <f t="shared" si="745"/>
        <v>ROY HADDOCK RD</v>
      </c>
      <c r="BI1216" s="3" t="str">
        <f t="shared" si="746"/>
        <v>Hilliard</v>
      </c>
      <c r="BJ1216" s="3" t="str">
        <f t="shared" si="747"/>
        <v>Florida</v>
      </c>
      <c r="BK1216" s="3">
        <f t="shared" si="748"/>
        <v>32046</v>
      </c>
      <c r="BL1216" s="3" t="str">
        <f t="shared" si="749"/>
        <v>ROY HADDOCK RD HILLIARD FL 32046</v>
      </c>
      <c r="BM1216" s="3" t="str">
        <f t="shared" si="750"/>
        <v/>
      </c>
      <c r="BN1216" s="3" t="str">
        <f t="shared" si="751"/>
        <v>Pass</v>
      </c>
      <c r="BO1216" s="3" t="str">
        <f t="shared" si="752"/>
        <v>No</v>
      </c>
      <c r="BP1216" s="3" t="str">
        <f t="shared" si="753"/>
        <v>FV&lt;$10K</v>
      </c>
      <c r="BQ1216" t="s">
        <v>6650</v>
      </c>
      <c r="BR1216" s="3" t="str">
        <f t="shared" si="754"/>
        <v>No, &lt; $20K Lien</v>
      </c>
      <c r="BS1216" s="3" t="str">
        <f t="shared" si="755"/>
        <v>No, Lien &lt; $20K</v>
      </c>
      <c r="BT1216" t="s">
        <v>6650</v>
      </c>
      <c r="BU1216" s="3" t="str">
        <f t="shared" si="756"/>
        <v>No</v>
      </c>
      <c r="BV1216" s="3" t="str">
        <f t="shared" si="757"/>
        <v>No</v>
      </c>
      <c r="BW1216" s="3">
        <f t="shared" si="758"/>
        <v>1</v>
      </c>
      <c r="BX1216" s="3" t="str">
        <f t="shared" si="759"/>
        <v>No</v>
      </c>
      <c r="BY1216" s="3">
        <f t="shared" si="760"/>
        <v>29988</v>
      </c>
      <c r="BZ1216">
        <v>1</v>
      </c>
      <c r="CA1216" s="3">
        <f t="shared" si="761"/>
        <v>29988</v>
      </c>
      <c r="CC1216" s="3">
        <f t="shared" si="762"/>
        <v>0</v>
      </c>
      <c r="CD1216" s="3">
        <f t="shared" si="763"/>
        <v>0</v>
      </c>
      <c r="CE1216" s="3" t="str">
        <f t="shared" si="764"/>
        <v/>
      </c>
      <c r="CF1216" s="3" t="e">
        <f>HLOOKUP(CE1216,'Valuation Data'!$D$2:$K$5,4,FALSE)</f>
        <v>#N/A</v>
      </c>
      <c r="CG1216" s="3">
        <f t="shared" si="765"/>
        <v>29988</v>
      </c>
      <c r="CH1216" s="3" t="str">
        <f t="shared" si="766"/>
        <v>No</v>
      </c>
      <c r="CI1216" s="3" t="str">
        <f>VLOOKUP(R1216,'Use Codes &amp; County Type'!A:D,4,FALSE)</f>
        <v>V</v>
      </c>
      <c r="CJ1216" s="3" t="str">
        <f t="shared" si="767"/>
        <v>Yes</v>
      </c>
      <c r="CK1216" s="3" t="str">
        <f t="shared" si="768"/>
        <v>No</v>
      </c>
      <c r="CL1216" s="3">
        <f t="shared" si="769"/>
        <v>0</v>
      </c>
      <c r="CM1216" s="3">
        <f t="shared" si="770"/>
        <v>0</v>
      </c>
      <c r="CN1216" s="3">
        <f t="shared" si="771"/>
        <v>2614.9</v>
      </c>
      <c r="CO1216" s="3">
        <f t="shared" si="772"/>
        <v>-2614.9</v>
      </c>
      <c r="CP1216" s="3">
        <f t="shared" si="773"/>
        <v>8.7198212618380691E-2</v>
      </c>
      <c r="CR1216" s="3" t="str">
        <f t="shared" si="774"/>
        <v>No</v>
      </c>
      <c r="CV1216" s="3" t="str">
        <f t="shared" si="775"/>
        <v>FMV&lt;$30K</v>
      </c>
      <c r="CW1216" s="3">
        <f t="shared" si="776"/>
        <v>1215</v>
      </c>
      <c r="CX1216" s="3">
        <f t="shared" si="777"/>
        <v>522.98</v>
      </c>
      <c r="CY1216" s="3" t="str">
        <f t="shared" si="778"/>
        <v>Ok</v>
      </c>
      <c r="CZ1216">
        <v>0</v>
      </c>
      <c r="DA1216">
        <v>0</v>
      </c>
    </row>
    <row r="1217" spans="1:105" x14ac:dyDescent="0.25">
      <c r="A1217">
        <v>1216</v>
      </c>
      <c r="B1217" t="s">
        <v>3</v>
      </c>
      <c r="C1217" t="s">
        <v>1325</v>
      </c>
      <c r="D1217">
        <v>444.6</v>
      </c>
      <c r="E1217">
        <v>2017</v>
      </c>
      <c r="F1217">
        <v>444.6</v>
      </c>
      <c r="G1217">
        <v>444.6</v>
      </c>
      <c r="H1217" s="3">
        <f t="shared" si="738"/>
        <v>0</v>
      </c>
      <c r="I1217">
        <v>481424</v>
      </c>
      <c r="J1217" t="s">
        <v>2730</v>
      </c>
      <c r="K1217" t="s">
        <v>2738</v>
      </c>
      <c r="L1217">
        <v>32046</v>
      </c>
      <c r="M1217" t="s">
        <v>3631</v>
      </c>
      <c r="N1217" t="s">
        <v>4753</v>
      </c>
      <c r="O1217">
        <v>-81.830250102481799</v>
      </c>
      <c r="P1217">
        <v>30.754526374175001</v>
      </c>
      <c r="Q1217" t="s">
        <v>5650</v>
      </c>
      <c r="R1217">
        <v>0</v>
      </c>
      <c r="S1217" t="s">
        <v>6538</v>
      </c>
      <c r="T1217">
        <v>8001</v>
      </c>
      <c r="U1217" t="s">
        <v>6581</v>
      </c>
      <c r="V1217">
        <v>2017</v>
      </c>
      <c r="W1217">
        <v>25200</v>
      </c>
      <c r="X1217">
        <v>2017</v>
      </c>
      <c r="Y1217">
        <v>25200</v>
      </c>
      <c r="Z1217">
        <v>381.5</v>
      </c>
      <c r="AA1217" s="3">
        <f t="shared" si="739"/>
        <v>0.85807467386414749</v>
      </c>
      <c r="AB1217" t="s">
        <v>6616</v>
      </c>
      <c r="AC1217" t="s">
        <v>6616</v>
      </c>
      <c r="AD1217" t="s">
        <v>6616</v>
      </c>
      <c r="AE1217" t="s">
        <v>6616</v>
      </c>
      <c r="AG1217" t="s">
        <v>6616</v>
      </c>
      <c r="AH1217" t="s">
        <v>6616</v>
      </c>
      <c r="AI1217" t="s">
        <v>6618</v>
      </c>
      <c r="AJ1217" t="s">
        <v>6618</v>
      </c>
      <c r="AK1217" t="s">
        <v>6618</v>
      </c>
      <c r="AL1217" t="s">
        <v>6618</v>
      </c>
      <c r="AM1217" t="s">
        <v>6618</v>
      </c>
      <c r="AN1217" t="s">
        <v>6618</v>
      </c>
      <c r="AO1217">
        <v>0</v>
      </c>
      <c r="AP1217" s="3" t="str">
        <f t="shared" si="740"/>
        <v>No</v>
      </c>
      <c r="AQ1217" s="3" t="str">
        <f t="shared" si="741"/>
        <v>No</v>
      </c>
      <c r="AR1217" s="3" t="str">
        <f t="shared" si="742"/>
        <v>No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 t="s">
        <v>6634</v>
      </c>
      <c r="AZ1217" t="s">
        <v>6638</v>
      </c>
      <c r="BA1217">
        <v>1</v>
      </c>
      <c r="BB1217" t="s">
        <v>6616</v>
      </c>
      <c r="BC1217" t="s">
        <v>6616</v>
      </c>
      <c r="BD1217" s="4" t="str">
        <f t="shared" si="743"/>
        <v>No</v>
      </c>
      <c r="BE1217" t="s">
        <v>6640</v>
      </c>
      <c r="BF1217" s="3" t="str">
        <f t="shared" si="744"/>
        <v>No</v>
      </c>
      <c r="BG1217" t="s">
        <v>6645</v>
      </c>
      <c r="BH1217" s="3" t="str">
        <f t="shared" si="745"/>
        <v>481424 HADDOCK RD</v>
      </c>
      <c r="BI1217" s="3" t="str">
        <f t="shared" si="746"/>
        <v>Hilliard</v>
      </c>
      <c r="BJ1217" s="3" t="str">
        <f t="shared" si="747"/>
        <v>Florida</v>
      </c>
      <c r="BK1217" s="3">
        <f t="shared" si="748"/>
        <v>32046</v>
      </c>
      <c r="BL1217" s="3" t="str">
        <f t="shared" si="749"/>
        <v>481424 HADDOCK RD HILLIARD FL 32046</v>
      </c>
      <c r="BM1217" s="3" t="str">
        <f t="shared" si="750"/>
        <v/>
      </c>
      <c r="BN1217" s="3" t="str">
        <f t="shared" si="751"/>
        <v>Pass</v>
      </c>
      <c r="BO1217" s="3" t="str">
        <f t="shared" si="752"/>
        <v>No</v>
      </c>
      <c r="BP1217" s="3" t="str">
        <f t="shared" si="753"/>
        <v>FV&lt;$10K</v>
      </c>
      <c r="BQ1217" t="s">
        <v>6650</v>
      </c>
      <c r="BR1217" s="3" t="str">
        <f t="shared" si="754"/>
        <v>No, &lt; $20K Lien</v>
      </c>
      <c r="BS1217" s="3" t="str">
        <f t="shared" si="755"/>
        <v>No, Lien &lt; $20K</v>
      </c>
      <c r="BT1217" t="s">
        <v>6650</v>
      </c>
      <c r="BU1217" s="3" t="str">
        <f t="shared" si="756"/>
        <v>No</v>
      </c>
      <c r="BV1217" s="3" t="str">
        <f t="shared" si="757"/>
        <v>No</v>
      </c>
      <c r="BW1217" s="3">
        <f t="shared" si="758"/>
        <v>1</v>
      </c>
      <c r="BX1217" s="3" t="str">
        <f t="shared" si="759"/>
        <v>No</v>
      </c>
      <c r="BY1217" s="3">
        <f t="shared" si="760"/>
        <v>25200</v>
      </c>
      <c r="BZ1217">
        <v>1</v>
      </c>
      <c r="CA1217" s="3">
        <f t="shared" si="761"/>
        <v>25200</v>
      </c>
      <c r="CC1217" s="3">
        <f t="shared" si="762"/>
        <v>0</v>
      </c>
      <c r="CD1217" s="3">
        <f t="shared" si="763"/>
        <v>0</v>
      </c>
      <c r="CE1217" s="3" t="str">
        <f t="shared" si="764"/>
        <v/>
      </c>
      <c r="CF1217" s="3" t="e">
        <f>HLOOKUP(CE1217,'Valuation Data'!$D$2:$K$5,4,FALSE)</f>
        <v>#N/A</v>
      </c>
      <c r="CG1217" s="3">
        <f t="shared" si="765"/>
        <v>25200</v>
      </c>
      <c r="CH1217" s="3" t="str">
        <f t="shared" si="766"/>
        <v>No</v>
      </c>
      <c r="CI1217" s="3" t="str">
        <f>VLOOKUP(R1217,'Use Codes &amp; County Type'!A:D,4,FALSE)</f>
        <v>V</v>
      </c>
      <c r="CJ1217" s="3" t="str">
        <f t="shared" si="767"/>
        <v>Yes</v>
      </c>
      <c r="CK1217" s="3" t="str">
        <f t="shared" si="768"/>
        <v>No</v>
      </c>
      <c r="CL1217" s="3">
        <f t="shared" si="769"/>
        <v>0</v>
      </c>
      <c r="CM1217" s="3">
        <f t="shared" si="770"/>
        <v>0</v>
      </c>
      <c r="CN1217" s="3">
        <f t="shared" si="771"/>
        <v>2223</v>
      </c>
      <c r="CO1217" s="3">
        <f t="shared" si="772"/>
        <v>-2223</v>
      </c>
      <c r="CP1217" s="3">
        <f t="shared" si="773"/>
        <v>8.8214285714285717E-2</v>
      </c>
      <c r="CR1217" s="3" t="str">
        <f t="shared" si="774"/>
        <v>No</v>
      </c>
      <c r="CV1217" s="3" t="str">
        <f t="shared" si="775"/>
        <v>FMV&lt;$30K</v>
      </c>
      <c r="CW1217" s="3">
        <f t="shared" si="776"/>
        <v>1216</v>
      </c>
      <c r="CX1217" s="3">
        <f t="shared" si="777"/>
        <v>444.6</v>
      </c>
      <c r="CY1217" s="3" t="str">
        <f t="shared" si="778"/>
        <v>Ok</v>
      </c>
      <c r="CZ1217">
        <v>0</v>
      </c>
      <c r="DA1217">
        <v>0</v>
      </c>
    </row>
    <row r="1218" spans="1:105" x14ac:dyDescent="0.25">
      <c r="A1218">
        <v>1217</v>
      </c>
      <c r="B1218" t="s">
        <v>3</v>
      </c>
      <c r="C1218" t="s">
        <v>1326</v>
      </c>
      <c r="D1218">
        <v>446.82</v>
      </c>
      <c r="E1218">
        <v>2017</v>
      </c>
      <c r="F1218">
        <v>446.82</v>
      </c>
      <c r="G1218">
        <v>446.82</v>
      </c>
      <c r="H1218" s="3">
        <f t="shared" ref="H1218:H1281" si="779">D1218+D1218-F1218-G1218</f>
        <v>0</v>
      </c>
      <c r="I1218">
        <v>474278</v>
      </c>
      <c r="J1218" t="s">
        <v>2730</v>
      </c>
      <c r="K1218" t="s">
        <v>2738</v>
      </c>
      <c r="L1218">
        <v>32046</v>
      </c>
      <c r="M1218" t="s">
        <v>3632</v>
      </c>
      <c r="N1218" t="s">
        <v>4753</v>
      </c>
      <c r="O1218">
        <v>-81.826192093575202</v>
      </c>
      <c r="P1218">
        <v>30.7540074310241</v>
      </c>
      <c r="Q1218" t="s">
        <v>5651</v>
      </c>
      <c r="R1218">
        <v>2</v>
      </c>
      <c r="S1218" t="s">
        <v>6535</v>
      </c>
      <c r="T1218">
        <v>1006</v>
      </c>
      <c r="U1218" t="s">
        <v>6578</v>
      </c>
      <c r="V1218">
        <v>2017</v>
      </c>
      <c r="W1218">
        <v>24378</v>
      </c>
      <c r="X1218">
        <v>2017</v>
      </c>
      <c r="Y1218">
        <v>26576</v>
      </c>
      <c r="Z1218">
        <v>383.56</v>
      </c>
      <c r="AA1218" s="3">
        <f t="shared" ref="AA1218:AA1281" si="780">IFERROR(Z1218/D1218,)</f>
        <v>0.8584217358220313</v>
      </c>
      <c r="AB1218" t="s">
        <v>6616</v>
      </c>
      <c r="AC1218" t="s">
        <v>6616</v>
      </c>
      <c r="AD1218" t="s">
        <v>6616</v>
      </c>
      <c r="AE1218" t="s">
        <v>6616</v>
      </c>
      <c r="AF1218" t="s">
        <v>6616</v>
      </c>
      <c r="AG1218" t="s">
        <v>6616</v>
      </c>
      <c r="AH1218" t="s">
        <v>6616</v>
      </c>
      <c r="AI1218" t="s">
        <v>6618</v>
      </c>
      <c r="AJ1218" t="s">
        <v>6618</v>
      </c>
      <c r="AK1218" t="s">
        <v>6618</v>
      </c>
      <c r="AL1218" t="s">
        <v>6618</v>
      </c>
      <c r="AM1218" t="s">
        <v>6618</v>
      </c>
      <c r="AN1218" t="s">
        <v>6618</v>
      </c>
      <c r="AO1218" t="s">
        <v>6618</v>
      </c>
      <c r="AP1218" s="3" t="str">
        <f t="shared" ref="AP1218:AP1281" si="781">IF(OR(COUNTIF(AB1218:AH1218,"Yes")&gt;0,COUNTIF(AB1218:AH1218,"C")&gt;0),"Yes","No")</f>
        <v>No</v>
      </c>
      <c r="AQ1218" s="3" t="str">
        <f t="shared" ref="AQ1218:AQ1281" si="782">IF(COUNTIF(AI1218:AO1218,"C")&gt;0,"Yes","No")</f>
        <v>No</v>
      </c>
      <c r="AR1218" s="3" t="str">
        <f t="shared" ref="AR1218:AR1281" si="783">IF(AP1218="Yes","Yes","No")</f>
        <v>No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 t="s">
        <v>6634</v>
      </c>
      <c r="AZ1218" t="s">
        <v>6638</v>
      </c>
      <c r="BA1218">
        <v>0</v>
      </c>
      <c r="BB1218" t="s">
        <v>6616</v>
      </c>
      <c r="BC1218" t="s">
        <v>6616</v>
      </c>
      <c r="BD1218" s="4" t="str">
        <f t="shared" ref="BD1218:BD1281" si="784">IFERROR(IF(AW1218&gt;0,"Yes","No"),"No")</f>
        <v>No</v>
      </c>
      <c r="BE1218" t="s">
        <v>6640</v>
      </c>
      <c r="BF1218" s="3" t="str">
        <f t="shared" ref="BF1218:BF1281" si="785">IFERROR(IF(BE1218="Without Environmental Issues","No","Yes"),"No")</f>
        <v>No</v>
      </c>
      <c r="BG1218" t="s">
        <v>6645</v>
      </c>
      <c r="BH1218" s="3" t="str">
        <f t="shared" ref="BH1218:BH1281" si="786">M1218</f>
        <v>474278 MIDDLE RD</v>
      </c>
      <c r="BI1218" s="3" t="str">
        <f t="shared" ref="BI1218:BI1281" si="787">PROPER(J1218)</f>
        <v>Hilliard</v>
      </c>
      <c r="BJ1218" s="3" t="str">
        <f t="shared" ref="BJ1218:BJ1281" si="788">PROPER(K1218)</f>
        <v>Florida</v>
      </c>
      <c r="BK1218" s="3">
        <f t="shared" ref="BK1218:BK1281" si="789">L1218</f>
        <v>32046</v>
      </c>
      <c r="BL1218" s="3" t="str">
        <f t="shared" ref="BL1218:BL1281" si="790">CONCATENATE(M1218," ",N1218)</f>
        <v>474278 MIDDLE RD HILLIARD FL 32046</v>
      </c>
      <c r="BM1218" s="3" t="str">
        <f t="shared" ref="BM1218:BM1281" si="791">IF(AU1218&gt;0,"L","")</f>
        <v/>
      </c>
      <c r="BN1218" s="3" t="str">
        <f t="shared" ref="BN1218:BN1281" si="792">IF(D1218&lt;150,"Lien&lt;$150","Pass")</f>
        <v>Pass</v>
      </c>
      <c r="BO1218" s="3" t="str">
        <f t="shared" ref="BO1218:BO1281" si="793">IF(BC1218="Yes","Yes","No")</f>
        <v>No</v>
      </c>
      <c r="BP1218" s="3" t="str">
        <f t="shared" ref="BP1218:BP1281" si="794">IF(D1218&gt;10000,IF(OR(I1218="",I1218=0,BI1218="",BI1218=0,BK1218=0),"Bad Address","Pass"),"FV&lt;$10K")</f>
        <v>FV&lt;$10K</v>
      </c>
      <c r="BQ1218" t="s">
        <v>6650</v>
      </c>
      <c r="BR1218" s="3" t="str">
        <f t="shared" ref="BR1218:BR1281" si="795">IF(D1218&gt;20000,IF(OR(BD1218="Yes",BF1218="Yes"),"Yes","No"),"No, &lt; $20K Lien")</f>
        <v>No, &lt; $20K Lien</v>
      </c>
      <c r="BS1218" s="3" t="str">
        <f t="shared" ref="BS1218:BS1281" si="796">IF(D1218&gt;20000,IF(IFERROR(IF(BG1218="None","No","Yes"),"No")="Yes","Yes","No"),"No, Lien &lt; $20K")</f>
        <v>No, Lien &lt; $20K</v>
      </c>
      <c r="BT1218" t="s">
        <v>6650</v>
      </c>
      <c r="BU1218" s="3" t="str">
        <f t="shared" ref="BU1218:BU1281" si="797">IF(E1218="","N/A",IF(OR(E1218&lt;2014,AR1218="Yes"),"Yes","No"))</f>
        <v>No</v>
      </c>
      <c r="BV1218" s="3" t="str">
        <f t="shared" ref="BV1218:BV1281" si="798">IFERROR(IF(COUNTIF(C:C,C1218)&gt;1,"Yes","No"),"No")</f>
        <v>No</v>
      </c>
      <c r="BW1218" s="3">
        <f t="shared" ref="BW1218:BW1281" si="799">BA1218</f>
        <v>0</v>
      </c>
      <c r="BX1218" s="3" t="str">
        <f t="shared" ref="BX1218:BX1281" si="800">IF(AND(OR(CI1218="S",CI1218="R",CI1218="C"),CH1218="Yes",BW1218&gt;2),"Yes",IF(AND(OR(CI1218="S",CI1218="R",CI1218="C"),CH1218="No",BW1218&gt;1),"Yes",IF(AND(CI1218="V",CH1218="Yes",BW1218&gt;0),"Yes","No")))</f>
        <v>No</v>
      </c>
      <c r="BY1218" s="3">
        <f t="shared" ref="BY1218:BY1281" si="801">VALUE(W1218)</f>
        <v>24378</v>
      </c>
      <c r="BZ1218">
        <v>1</v>
      </c>
      <c r="CA1218" s="3">
        <f t="shared" ref="CA1218:CA1281" si="802">BY1218/BZ1218</f>
        <v>24378</v>
      </c>
      <c r="CC1218" s="3">
        <f t="shared" ref="CC1218:CC1281" si="803">AS1218</f>
        <v>0</v>
      </c>
      <c r="CD1218" s="3">
        <f t="shared" ref="CD1218:CD1281" si="804">VALUE(AT1218)</f>
        <v>0</v>
      </c>
      <c r="CE1218" s="3" t="str">
        <f t="shared" ref="CE1218:CE1281" si="805">IFERROR(IF(CD1218&gt;1000,YEAR(CC1218),""),"")</f>
        <v/>
      </c>
      <c r="CF1218" s="3" t="e">
        <f>HLOOKUP(CE1218,'Valuation Data'!$D$2:$K$5,4,FALSE)</f>
        <v>#N/A</v>
      </c>
      <c r="CG1218" s="3">
        <f t="shared" ref="CG1218:CG1281" si="806">IF(CB1218&gt;0,MIN(IFERROR(MIN(CD1218*CF1218,CA1218),CA1218),CB1218),IFERROR(MIN(CD1218*CF1218,CA1218),CA1218))</f>
        <v>24378</v>
      </c>
      <c r="CH1218" s="3" t="str">
        <f t="shared" ref="CH1218:CH1281" si="807">IFERROR(IF(AND(OR(CI1218="S",CI1218="R",CI1218="C",CI1218="V"),CF1218&gt;0),"Yes","No"),"No")</f>
        <v>No</v>
      </c>
      <c r="CI1218" s="3" t="str">
        <f>VLOOKUP(R1218,'Use Codes &amp; County Type'!A:D,4,FALSE)</f>
        <v>R</v>
      </c>
      <c r="CJ1218" s="3" t="str">
        <f t="shared" ref="CJ1218:CJ1281" si="808">IF(AND(CH1218="No",CI1218="V"),"Yes","No")</f>
        <v>No</v>
      </c>
      <c r="CK1218" s="3" t="str">
        <f t="shared" ref="CK1218:CK1281" si="809">IF(OR(BB1218="Yes",BB1218=""),"Yes","No")</f>
        <v>No</v>
      </c>
      <c r="CL1218" s="3">
        <f t="shared" ref="CL1218:CL1281" si="810">IF(AND(OR(CI1218="S",CI1218="R",CI1218="C"),CH1218="Yes",CK1218="Yes"),75%,IF(AND(OR(CI1218="S",CI1218="R"),CH1218="Yes",CK1218="No"),40%,IF(AND(OR(CI1218="S",CI1218="R",CI1218="C"),CH1218="No",CK1218="Yes"),67%,IF(AND(OR(CI1218="S",CI1218="R"),CH1218="No",CK1218="No"),35%,IF(AND(CI1218="C",CH1218="Yes"),35%,IF(AND(CI1218="C",CH1218="No"),30%,IF(AND(CH1218="Yes",CI1218="V"),10%,0%)))))))</f>
        <v>0.35</v>
      </c>
      <c r="CM1218" s="3">
        <f t="shared" ref="CM1218:CM1281" si="811">CG1218*CL1218</f>
        <v>8532.2999999999993</v>
      </c>
      <c r="CN1218" s="3">
        <f t="shared" ref="CN1218:CN1281" si="812">D1218+(BA1218+3)*MAX(D1218,Z1218)</f>
        <v>1787.28</v>
      </c>
      <c r="CO1218" s="3">
        <f t="shared" ref="CO1218:CO1281" si="813">CM1218-CN1218</f>
        <v>6745.0199999999995</v>
      </c>
      <c r="CP1218" s="3">
        <f t="shared" ref="CP1218:CP1281" si="814">+CN1218/CG1218</f>
        <v>7.3315284272704895E-2</v>
      </c>
      <c r="CR1218" s="3" t="str">
        <f t="shared" ref="CR1218:CR1281" si="815">IF(AND(CV1218="*Bid",D1218&gt;49999),"Google","No")</f>
        <v>No</v>
      </c>
      <c r="CV1218" s="3" t="str">
        <f t="shared" ref="CV1218:CV1281" si="816">IF(BN1218="Lien&lt;$150","Lien&lt;$150",IF(OR(BU1218="Yes",BV1218="Yes"),"County Held Lien",IF(CG1218&lt;30000,"FMV&lt;$30K",IF(BR1218="Yes","EPA",IF(BS1218="Yes","CDD",IF(BT1218="High","Flood",IF(BX1218="Yes","Too Many Priors",IF(CJ1218="Yes","Vacant, No Sales Data",IF(CO1218&lt;0,"Neg Solv Premium",IF(BP1218="Bad Address","Bad Address",IF(CQ1218="Bad","Bad Data",IF(CS1218="Bad","Bad Google",IF(CT1218="Redeemed","Redeemed",IF(CU1218="Data Change","Data Change","*Bid"))))))))))))))</f>
        <v>FMV&lt;$30K</v>
      </c>
      <c r="CW1218" s="3">
        <f t="shared" ref="CW1218:CW1281" si="817">VALUE(A1218)</f>
        <v>1217</v>
      </c>
      <c r="CX1218" s="3">
        <f t="shared" ref="CX1218:CX1281" si="818">VALUE(D1218)</f>
        <v>446.82</v>
      </c>
      <c r="CY1218" s="3" t="str">
        <f t="shared" ref="CY1218:CY1281" si="819">IF(AND(CV1218="*Bid",CX1218&gt;75000),"Check","Ok")</f>
        <v>Ok</v>
      </c>
      <c r="CZ1218">
        <v>0</v>
      </c>
      <c r="DA1218">
        <v>0</v>
      </c>
    </row>
    <row r="1219" spans="1:105" x14ac:dyDescent="0.25">
      <c r="A1219">
        <v>1218</v>
      </c>
      <c r="B1219" t="s">
        <v>3</v>
      </c>
      <c r="C1219" t="s">
        <v>1327</v>
      </c>
      <c r="D1219">
        <v>1185.72</v>
      </c>
      <c r="E1219">
        <v>2017</v>
      </c>
      <c r="F1219" t="e">
        <f>NA()</f>
        <v>#N/A</v>
      </c>
      <c r="G1219" t="e">
        <f>NA()</f>
        <v>#N/A</v>
      </c>
      <c r="H1219" s="3" t="e">
        <f t="shared" si="779"/>
        <v>#N/A</v>
      </c>
      <c r="I1219" t="e">
        <f>NA()</f>
        <v>#N/A</v>
      </c>
      <c r="J1219" t="e">
        <f>NA()</f>
        <v>#N/A</v>
      </c>
      <c r="K1219" t="e">
        <f>NA()</f>
        <v>#N/A</v>
      </c>
      <c r="L1219" t="e">
        <f>NA()</f>
        <v>#N/A</v>
      </c>
      <c r="M1219" t="e">
        <f>NA()</f>
        <v>#N/A</v>
      </c>
      <c r="N1219" t="e">
        <f>NA()</f>
        <v>#N/A</v>
      </c>
      <c r="O1219" t="e">
        <f>NA()</f>
        <v>#N/A</v>
      </c>
      <c r="P1219" t="e">
        <f>NA()</f>
        <v>#N/A</v>
      </c>
      <c r="Q1219" t="e">
        <f>NA()</f>
        <v>#N/A</v>
      </c>
      <c r="R1219">
        <v>1</v>
      </c>
      <c r="S1219" t="s">
        <v>6539</v>
      </c>
      <c r="T1219" t="e">
        <f>NA()</f>
        <v>#N/A</v>
      </c>
      <c r="U1219" t="e">
        <f>NA()</f>
        <v>#N/A</v>
      </c>
      <c r="V1219">
        <v>2017</v>
      </c>
      <c r="W1219">
        <v>109570</v>
      </c>
      <c r="X1219" t="e">
        <f>NA()</f>
        <v>#N/A</v>
      </c>
      <c r="Y1219" t="e">
        <f>NA()</f>
        <v>#N/A</v>
      </c>
      <c r="Z1219" t="e">
        <f>NA()</f>
        <v>#N/A</v>
      </c>
      <c r="AA1219" s="3">
        <f t="shared" si="780"/>
        <v>0</v>
      </c>
      <c r="AB1219" t="s">
        <v>6616</v>
      </c>
      <c r="AC1219" t="s">
        <v>6616</v>
      </c>
      <c r="AD1219" t="s">
        <v>6616</v>
      </c>
      <c r="AF1219" t="s">
        <v>6616</v>
      </c>
      <c r="AG1219" t="s">
        <v>6616</v>
      </c>
      <c r="AI1219" t="e">
        <f>NA()</f>
        <v>#N/A</v>
      </c>
      <c r="AJ1219" t="e">
        <f>NA()</f>
        <v>#N/A</v>
      </c>
      <c r="AK1219" t="e">
        <f>NA()</f>
        <v>#N/A</v>
      </c>
      <c r="AL1219" t="e">
        <f>NA()</f>
        <v>#N/A</v>
      </c>
      <c r="AM1219" t="e">
        <f>NA()</f>
        <v>#N/A</v>
      </c>
      <c r="AN1219" t="e">
        <f>NA()</f>
        <v>#N/A</v>
      </c>
      <c r="AO1219" t="e">
        <f>NA()</f>
        <v>#N/A</v>
      </c>
      <c r="AP1219" s="3" t="str">
        <f t="shared" si="781"/>
        <v>No</v>
      </c>
      <c r="AQ1219" s="3" t="str">
        <f t="shared" si="782"/>
        <v>No</v>
      </c>
      <c r="AR1219" s="3" t="str">
        <f t="shared" si="783"/>
        <v>No</v>
      </c>
      <c r="AS1219" t="e">
        <f>NA()</f>
        <v>#N/A</v>
      </c>
      <c r="AT1219" t="e">
        <f>NA()</f>
        <v>#N/A</v>
      </c>
      <c r="AU1219" t="e">
        <f>NA()</f>
        <v>#N/A</v>
      </c>
      <c r="AV1219" t="e">
        <f>NA()</f>
        <v>#N/A</v>
      </c>
      <c r="AW1219" t="e">
        <f>NA()</f>
        <v>#N/A</v>
      </c>
      <c r="AX1219" t="e">
        <f>NA()</f>
        <v>#N/A</v>
      </c>
      <c r="AY1219" t="e">
        <f>NA()</f>
        <v>#N/A</v>
      </c>
      <c r="AZ1219" t="e">
        <f>NA()</f>
        <v>#N/A</v>
      </c>
      <c r="BA1219">
        <v>2</v>
      </c>
      <c r="BB1219" t="s">
        <v>6617</v>
      </c>
      <c r="BC1219" t="e">
        <f>NA()</f>
        <v>#N/A</v>
      </c>
      <c r="BD1219" s="4" t="str">
        <f t="shared" si="784"/>
        <v>No</v>
      </c>
      <c r="BE1219" t="e">
        <f>NA()</f>
        <v>#N/A</v>
      </c>
      <c r="BF1219" s="3" t="str">
        <f t="shared" si="785"/>
        <v>No</v>
      </c>
      <c r="BG1219" t="e">
        <f>NA()</f>
        <v>#N/A</v>
      </c>
      <c r="BH1219" s="3" t="e">
        <f t="shared" si="786"/>
        <v>#N/A</v>
      </c>
      <c r="BI1219" s="3" t="e">
        <f t="shared" si="787"/>
        <v>#N/A</v>
      </c>
      <c r="BJ1219" s="3" t="e">
        <f t="shared" si="788"/>
        <v>#N/A</v>
      </c>
      <c r="BK1219" s="3" t="e">
        <f t="shared" si="789"/>
        <v>#N/A</v>
      </c>
      <c r="BL1219" s="3" t="e">
        <f t="shared" si="790"/>
        <v>#N/A</v>
      </c>
      <c r="BM1219" s="3" t="e">
        <f t="shared" si="791"/>
        <v>#N/A</v>
      </c>
      <c r="BN1219" s="3" t="str">
        <f t="shared" si="792"/>
        <v>Pass</v>
      </c>
      <c r="BO1219" s="3" t="e">
        <f t="shared" si="793"/>
        <v>#N/A</v>
      </c>
      <c r="BP1219" s="3" t="str">
        <f t="shared" si="794"/>
        <v>FV&lt;$10K</v>
      </c>
      <c r="BQ1219" t="s">
        <v>6650</v>
      </c>
      <c r="BR1219" s="3" t="str">
        <f t="shared" si="795"/>
        <v>No, &lt; $20K Lien</v>
      </c>
      <c r="BS1219" s="3" t="str">
        <f t="shared" si="796"/>
        <v>No, Lien &lt; $20K</v>
      </c>
      <c r="BT1219" t="s">
        <v>6650</v>
      </c>
      <c r="BU1219" s="3" t="str">
        <f t="shared" si="797"/>
        <v>No</v>
      </c>
      <c r="BV1219" s="3" t="str">
        <f t="shared" si="798"/>
        <v>No</v>
      </c>
      <c r="BW1219" s="3">
        <f t="shared" si="799"/>
        <v>2</v>
      </c>
      <c r="BX1219" s="3" t="str">
        <f t="shared" si="800"/>
        <v>Yes</v>
      </c>
      <c r="BY1219" s="3">
        <f t="shared" si="801"/>
        <v>109570</v>
      </c>
      <c r="BZ1219">
        <v>1</v>
      </c>
      <c r="CA1219" s="3">
        <f t="shared" si="802"/>
        <v>109570</v>
      </c>
      <c r="CC1219" s="3" t="e">
        <f t="shared" si="803"/>
        <v>#N/A</v>
      </c>
      <c r="CD1219" s="3" t="e">
        <f t="shared" si="804"/>
        <v>#N/A</v>
      </c>
      <c r="CE1219" s="3" t="str">
        <f t="shared" si="805"/>
        <v/>
      </c>
      <c r="CF1219" s="3" t="e">
        <f>HLOOKUP(CE1219,'Valuation Data'!$D$2:$K$5,4,FALSE)</f>
        <v>#N/A</v>
      </c>
      <c r="CG1219" s="3">
        <f t="shared" si="806"/>
        <v>109570</v>
      </c>
      <c r="CH1219" s="3" t="str">
        <f t="shared" si="807"/>
        <v>No</v>
      </c>
      <c r="CI1219" s="3" t="str">
        <f>VLOOKUP(R1219,'Use Codes &amp; County Type'!A:D,4,FALSE)</f>
        <v>S</v>
      </c>
      <c r="CJ1219" s="3" t="str">
        <f t="shared" si="808"/>
        <v>No</v>
      </c>
      <c r="CK1219" s="3" t="str">
        <f t="shared" si="809"/>
        <v>Yes</v>
      </c>
      <c r="CL1219" s="3">
        <f t="shared" si="810"/>
        <v>0.67</v>
      </c>
      <c r="CM1219" s="3">
        <f t="shared" si="811"/>
        <v>73411.900000000009</v>
      </c>
      <c r="CN1219" s="3" t="e">
        <f t="shared" si="812"/>
        <v>#N/A</v>
      </c>
      <c r="CO1219" s="3" t="e">
        <f t="shared" si="813"/>
        <v>#N/A</v>
      </c>
      <c r="CP1219" s="3" t="e">
        <f t="shared" si="814"/>
        <v>#N/A</v>
      </c>
      <c r="CR1219" s="3" t="str">
        <f t="shared" si="815"/>
        <v>No</v>
      </c>
      <c r="CV1219" s="3" t="str">
        <f t="shared" si="816"/>
        <v>Too Many Priors</v>
      </c>
      <c r="CW1219" s="3">
        <f t="shared" si="817"/>
        <v>1218</v>
      </c>
      <c r="CX1219" s="3">
        <f t="shared" si="818"/>
        <v>1185.72</v>
      </c>
      <c r="CY1219" s="3" t="str">
        <f t="shared" si="819"/>
        <v>Ok</v>
      </c>
      <c r="CZ1219" t="e">
        <f>NA()</f>
        <v>#N/A</v>
      </c>
      <c r="DA1219" t="e">
        <f>NA()</f>
        <v>#N/A</v>
      </c>
    </row>
    <row r="1220" spans="1:105" x14ac:dyDescent="0.25">
      <c r="A1220">
        <v>1219</v>
      </c>
      <c r="B1220" t="s">
        <v>3</v>
      </c>
      <c r="C1220" t="s">
        <v>1328</v>
      </c>
      <c r="D1220">
        <v>444.6</v>
      </c>
      <c r="E1220">
        <v>2017</v>
      </c>
      <c r="F1220" t="e">
        <f>NA()</f>
        <v>#N/A</v>
      </c>
      <c r="G1220" t="e">
        <f>NA()</f>
        <v>#N/A</v>
      </c>
      <c r="H1220" s="3" t="e">
        <f t="shared" si="779"/>
        <v>#N/A</v>
      </c>
      <c r="I1220" t="e">
        <f>NA()</f>
        <v>#N/A</v>
      </c>
      <c r="J1220" t="e">
        <f>NA()</f>
        <v>#N/A</v>
      </c>
      <c r="K1220" t="e">
        <f>NA()</f>
        <v>#N/A</v>
      </c>
      <c r="L1220" t="e">
        <f>NA()</f>
        <v>#N/A</v>
      </c>
      <c r="M1220" t="e">
        <f>NA()</f>
        <v>#N/A</v>
      </c>
      <c r="N1220" t="e">
        <f>NA()</f>
        <v>#N/A</v>
      </c>
      <c r="O1220" t="e">
        <f>NA()</f>
        <v>#N/A</v>
      </c>
      <c r="P1220" t="e">
        <f>NA()</f>
        <v>#N/A</v>
      </c>
      <c r="Q1220" t="e">
        <f>NA()</f>
        <v>#N/A</v>
      </c>
      <c r="R1220">
        <v>0</v>
      </c>
      <c r="S1220" t="s">
        <v>6538</v>
      </c>
      <c r="T1220" t="e">
        <f>NA()</f>
        <v>#N/A</v>
      </c>
      <c r="U1220" t="e">
        <f>NA()</f>
        <v>#N/A</v>
      </c>
      <c r="V1220">
        <v>2017</v>
      </c>
      <c r="W1220">
        <v>25200</v>
      </c>
      <c r="X1220" t="e">
        <f>NA()</f>
        <v>#N/A</v>
      </c>
      <c r="Y1220" t="e">
        <f>NA()</f>
        <v>#N/A</v>
      </c>
      <c r="Z1220" t="e">
        <f>NA()</f>
        <v>#N/A</v>
      </c>
      <c r="AA1220" s="3">
        <f t="shared" si="780"/>
        <v>0</v>
      </c>
      <c r="AB1220" t="s">
        <v>6616</v>
      </c>
      <c r="AI1220" t="e">
        <f>NA()</f>
        <v>#N/A</v>
      </c>
      <c r="AJ1220" t="e">
        <f>NA()</f>
        <v>#N/A</v>
      </c>
      <c r="AK1220" t="e">
        <f>NA()</f>
        <v>#N/A</v>
      </c>
      <c r="AL1220" t="e">
        <f>NA()</f>
        <v>#N/A</v>
      </c>
      <c r="AM1220" t="e">
        <f>NA()</f>
        <v>#N/A</v>
      </c>
      <c r="AN1220" t="e">
        <f>NA()</f>
        <v>#N/A</v>
      </c>
      <c r="AO1220" t="e">
        <f>NA()</f>
        <v>#N/A</v>
      </c>
      <c r="AP1220" s="3" t="str">
        <f t="shared" si="781"/>
        <v>No</v>
      </c>
      <c r="AQ1220" s="3" t="str">
        <f t="shared" si="782"/>
        <v>No</v>
      </c>
      <c r="AR1220" s="3" t="str">
        <f t="shared" si="783"/>
        <v>No</v>
      </c>
      <c r="AS1220" t="e">
        <f>NA()</f>
        <v>#N/A</v>
      </c>
      <c r="AT1220" t="e">
        <f>NA()</f>
        <v>#N/A</v>
      </c>
      <c r="AU1220" t="e">
        <f>NA()</f>
        <v>#N/A</v>
      </c>
      <c r="AV1220" t="e">
        <f>NA()</f>
        <v>#N/A</v>
      </c>
      <c r="AW1220" t="e">
        <f>NA()</f>
        <v>#N/A</v>
      </c>
      <c r="AX1220" t="e">
        <f>NA()</f>
        <v>#N/A</v>
      </c>
      <c r="AY1220" t="e">
        <f>NA()</f>
        <v>#N/A</v>
      </c>
      <c r="AZ1220" t="e">
        <f>NA()</f>
        <v>#N/A</v>
      </c>
      <c r="BA1220">
        <v>0</v>
      </c>
      <c r="BB1220" t="s">
        <v>6616</v>
      </c>
      <c r="BC1220" t="e">
        <f>NA()</f>
        <v>#N/A</v>
      </c>
      <c r="BD1220" s="4" t="str">
        <f t="shared" si="784"/>
        <v>No</v>
      </c>
      <c r="BE1220" t="e">
        <f>NA()</f>
        <v>#N/A</v>
      </c>
      <c r="BF1220" s="3" t="str">
        <f t="shared" si="785"/>
        <v>No</v>
      </c>
      <c r="BG1220" t="e">
        <f>NA()</f>
        <v>#N/A</v>
      </c>
      <c r="BH1220" s="3" t="e">
        <f t="shared" si="786"/>
        <v>#N/A</v>
      </c>
      <c r="BI1220" s="3" t="e">
        <f t="shared" si="787"/>
        <v>#N/A</v>
      </c>
      <c r="BJ1220" s="3" t="e">
        <f t="shared" si="788"/>
        <v>#N/A</v>
      </c>
      <c r="BK1220" s="3" t="e">
        <f t="shared" si="789"/>
        <v>#N/A</v>
      </c>
      <c r="BL1220" s="3" t="e">
        <f t="shared" si="790"/>
        <v>#N/A</v>
      </c>
      <c r="BM1220" s="3" t="e">
        <f t="shared" si="791"/>
        <v>#N/A</v>
      </c>
      <c r="BN1220" s="3" t="str">
        <f t="shared" si="792"/>
        <v>Pass</v>
      </c>
      <c r="BO1220" s="3" t="e">
        <f t="shared" si="793"/>
        <v>#N/A</v>
      </c>
      <c r="BP1220" s="3" t="str">
        <f t="shared" si="794"/>
        <v>FV&lt;$10K</v>
      </c>
      <c r="BQ1220" t="s">
        <v>6650</v>
      </c>
      <c r="BR1220" s="3" t="str">
        <f t="shared" si="795"/>
        <v>No, &lt; $20K Lien</v>
      </c>
      <c r="BS1220" s="3" t="str">
        <f t="shared" si="796"/>
        <v>No, Lien &lt; $20K</v>
      </c>
      <c r="BT1220" t="s">
        <v>6650</v>
      </c>
      <c r="BU1220" s="3" t="str">
        <f t="shared" si="797"/>
        <v>No</v>
      </c>
      <c r="BV1220" s="3" t="str">
        <f t="shared" si="798"/>
        <v>No</v>
      </c>
      <c r="BW1220" s="3">
        <f t="shared" si="799"/>
        <v>0</v>
      </c>
      <c r="BX1220" s="3" t="str">
        <f t="shared" si="800"/>
        <v>No</v>
      </c>
      <c r="BY1220" s="3">
        <f t="shared" si="801"/>
        <v>25200</v>
      </c>
      <c r="BZ1220">
        <v>1</v>
      </c>
      <c r="CA1220" s="3">
        <f t="shared" si="802"/>
        <v>25200</v>
      </c>
      <c r="CC1220" s="3" t="e">
        <f t="shared" si="803"/>
        <v>#N/A</v>
      </c>
      <c r="CD1220" s="3" t="e">
        <f t="shared" si="804"/>
        <v>#N/A</v>
      </c>
      <c r="CE1220" s="3" t="str">
        <f t="shared" si="805"/>
        <v/>
      </c>
      <c r="CF1220" s="3" t="e">
        <f>HLOOKUP(CE1220,'Valuation Data'!$D$2:$K$5,4,FALSE)</f>
        <v>#N/A</v>
      </c>
      <c r="CG1220" s="3">
        <f t="shared" si="806"/>
        <v>25200</v>
      </c>
      <c r="CH1220" s="3" t="str">
        <f t="shared" si="807"/>
        <v>No</v>
      </c>
      <c r="CI1220" s="3" t="str">
        <f>VLOOKUP(R1220,'Use Codes &amp; County Type'!A:D,4,FALSE)</f>
        <v>V</v>
      </c>
      <c r="CJ1220" s="3" t="str">
        <f t="shared" si="808"/>
        <v>Yes</v>
      </c>
      <c r="CK1220" s="3" t="str">
        <f t="shared" si="809"/>
        <v>No</v>
      </c>
      <c r="CL1220" s="3">
        <f t="shared" si="810"/>
        <v>0</v>
      </c>
      <c r="CM1220" s="3">
        <f t="shared" si="811"/>
        <v>0</v>
      </c>
      <c r="CN1220" s="3" t="e">
        <f t="shared" si="812"/>
        <v>#N/A</v>
      </c>
      <c r="CO1220" s="3" t="e">
        <f t="shared" si="813"/>
        <v>#N/A</v>
      </c>
      <c r="CP1220" s="3" t="e">
        <f t="shared" si="814"/>
        <v>#N/A</v>
      </c>
      <c r="CR1220" s="3" t="str">
        <f t="shared" si="815"/>
        <v>No</v>
      </c>
      <c r="CV1220" s="3" t="str">
        <f t="shared" si="816"/>
        <v>FMV&lt;$30K</v>
      </c>
      <c r="CW1220" s="3">
        <f t="shared" si="817"/>
        <v>1219</v>
      </c>
      <c r="CX1220" s="3">
        <f t="shared" si="818"/>
        <v>444.6</v>
      </c>
      <c r="CY1220" s="3" t="str">
        <f t="shared" si="819"/>
        <v>Ok</v>
      </c>
      <c r="CZ1220" t="e">
        <f>NA()</f>
        <v>#N/A</v>
      </c>
      <c r="DA1220" t="e">
        <f>NA()</f>
        <v>#N/A</v>
      </c>
    </row>
    <row r="1221" spans="1:105" x14ac:dyDescent="0.25">
      <c r="A1221">
        <v>1220</v>
      </c>
      <c r="B1221" t="s">
        <v>3</v>
      </c>
      <c r="C1221" t="s">
        <v>1329</v>
      </c>
      <c r="D1221">
        <v>135.88</v>
      </c>
      <c r="E1221">
        <v>2017</v>
      </c>
      <c r="F1221">
        <v>135.88</v>
      </c>
      <c r="G1221">
        <v>135.88</v>
      </c>
      <c r="H1221" s="3">
        <f t="shared" si="779"/>
        <v>0</v>
      </c>
      <c r="J1221" t="s">
        <v>2730</v>
      </c>
      <c r="K1221" t="s">
        <v>2738</v>
      </c>
      <c r="L1221">
        <v>32046</v>
      </c>
      <c r="M1221" t="s">
        <v>3633</v>
      </c>
      <c r="N1221" t="s">
        <v>4753</v>
      </c>
      <c r="O1221">
        <v>0</v>
      </c>
      <c r="P1221">
        <v>0</v>
      </c>
      <c r="Q1221" t="s">
        <v>5652</v>
      </c>
      <c r="R1221">
        <v>59</v>
      </c>
      <c r="S1221" t="s">
        <v>6541</v>
      </c>
      <c r="T1221">
        <v>7009</v>
      </c>
      <c r="U1221" t="s">
        <v>6579</v>
      </c>
      <c r="V1221">
        <v>2017</v>
      </c>
      <c r="W1221">
        <v>6345</v>
      </c>
      <c r="X1221">
        <v>2017</v>
      </c>
      <c r="Y1221">
        <v>30978</v>
      </c>
      <c r="Z1221">
        <v>96.05</v>
      </c>
      <c r="AA1221" s="3">
        <f t="shared" si="780"/>
        <v>0.70687371209891081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 s="3" t="str">
        <f t="shared" si="781"/>
        <v>No</v>
      </c>
      <c r="AQ1221" s="3" t="str">
        <f t="shared" si="782"/>
        <v>No</v>
      </c>
      <c r="AR1221" s="3" t="str">
        <f t="shared" si="783"/>
        <v>No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 t="s">
        <v>6616</v>
      </c>
      <c r="BC1221">
        <v>0</v>
      </c>
      <c r="BD1221" s="4" t="str">
        <f t="shared" si="784"/>
        <v>No</v>
      </c>
      <c r="BE1221" t="s">
        <v>6640</v>
      </c>
      <c r="BF1221" s="3" t="str">
        <f t="shared" si="785"/>
        <v>No</v>
      </c>
      <c r="BG1221" t="s">
        <v>6645</v>
      </c>
      <c r="BH1221" s="3" t="str">
        <f t="shared" si="786"/>
        <v>KOLARS FERRY RD</v>
      </c>
      <c r="BI1221" s="3" t="str">
        <f t="shared" si="787"/>
        <v>Hilliard</v>
      </c>
      <c r="BJ1221" s="3" t="str">
        <f t="shared" si="788"/>
        <v>Florida</v>
      </c>
      <c r="BK1221" s="3">
        <f t="shared" si="789"/>
        <v>32046</v>
      </c>
      <c r="BL1221" s="3" t="str">
        <f t="shared" si="790"/>
        <v>KOLARS FERRY RD HILLIARD FL 32046</v>
      </c>
      <c r="BM1221" s="3" t="str">
        <f t="shared" si="791"/>
        <v/>
      </c>
      <c r="BN1221" s="3" t="str">
        <f t="shared" si="792"/>
        <v>Lien&lt;$150</v>
      </c>
      <c r="BO1221" s="3" t="str">
        <f t="shared" si="793"/>
        <v>No</v>
      </c>
      <c r="BP1221" s="3" t="str">
        <f t="shared" si="794"/>
        <v>FV&lt;$10K</v>
      </c>
      <c r="BQ1221" t="s">
        <v>6650</v>
      </c>
      <c r="BR1221" s="3" t="str">
        <f t="shared" si="795"/>
        <v>No, &lt; $20K Lien</v>
      </c>
      <c r="BS1221" s="3" t="str">
        <f t="shared" si="796"/>
        <v>No, Lien &lt; $20K</v>
      </c>
      <c r="BT1221" t="s">
        <v>6650</v>
      </c>
      <c r="BU1221" s="3" t="str">
        <f t="shared" si="797"/>
        <v>No</v>
      </c>
      <c r="BV1221" s="3" t="str">
        <f t="shared" si="798"/>
        <v>No</v>
      </c>
      <c r="BW1221" s="3">
        <f t="shared" si="799"/>
        <v>0</v>
      </c>
      <c r="BX1221" s="3" t="str">
        <f t="shared" si="800"/>
        <v>No</v>
      </c>
      <c r="BY1221" s="3">
        <f t="shared" si="801"/>
        <v>6345</v>
      </c>
      <c r="BZ1221">
        <v>1</v>
      </c>
      <c r="CA1221" s="3">
        <f t="shared" si="802"/>
        <v>6345</v>
      </c>
      <c r="CC1221" s="3">
        <f t="shared" si="803"/>
        <v>0</v>
      </c>
      <c r="CD1221" s="3">
        <f t="shared" si="804"/>
        <v>0</v>
      </c>
      <c r="CE1221" s="3" t="str">
        <f t="shared" si="805"/>
        <v/>
      </c>
      <c r="CF1221" s="3" t="e">
        <f>HLOOKUP(CE1221,'Valuation Data'!$D$2:$K$5,4,FALSE)</f>
        <v>#N/A</v>
      </c>
      <c r="CG1221" s="3">
        <f t="shared" si="806"/>
        <v>6345</v>
      </c>
      <c r="CH1221" s="3" t="str">
        <f t="shared" si="807"/>
        <v>No</v>
      </c>
      <c r="CI1221" s="3" t="str">
        <f>VLOOKUP(R1221,'Use Codes &amp; County Type'!A:D,4,FALSE)</f>
        <v>V</v>
      </c>
      <c r="CJ1221" s="3" t="str">
        <f t="shared" si="808"/>
        <v>Yes</v>
      </c>
      <c r="CK1221" s="3" t="str">
        <f t="shared" si="809"/>
        <v>No</v>
      </c>
      <c r="CL1221" s="3">
        <f t="shared" si="810"/>
        <v>0</v>
      </c>
      <c r="CM1221" s="3">
        <f t="shared" si="811"/>
        <v>0</v>
      </c>
      <c r="CN1221" s="3">
        <f t="shared" si="812"/>
        <v>543.52</v>
      </c>
      <c r="CO1221" s="3">
        <f t="shared" si="813"/>
        <v>-543.52</v>
      </c>
      <c r="CP1221" s="3">
        <f t="shared" si="814"/>
        <v>8.5661150512214346E-2</v>
      </c>
      <c r="CR1221" s="3" t="str">
        <f t="shared" si="815"/>
        <v>No</v>
      </c>
      <c r="CV1221" s="3" t="str">
        <f t="shared" si="816"/>
        <v>Lien&lt;$150</v>
      </c>
      <c r="CW1221" s="3">
        <f t="shared" si="817"/>
        <v>1220</v>
      </c>
      <c r="CX1221" s="3">
        <f t="shared" si="818"/>
        <v>135.88</v>
      </c>
      <c r="CY1221" s="3" t="str">
        <f t="shared" si="819"/>
        <v>Ok</v>
      </c>
      <c r="CZ1221">
        <v>0</v>
      </c>
      <c r="DA1221">
        <v>0</v>
      </c>
    </row>
    <row r="1222" spans="1:105" x14ac:dyDescent="0.25">
      <c r="A1222">
        <v>1221</v>
      </c>
      <c r="B1222" t="s">
        <v>3</v>
      </c>
      <c r="C1222" t="s">
        <v>1330</v>
      </c>
      <c r="D1222">
        <v>529.88</v>
      </c>
      <c r="E1222">
        <v>2017</v>
      </c>
      <c r="F1222" t="e">
        <f>NA()</f>
        <v>#N/A</v>
      </c>
      <c r="G1222" t="e">
        <f>NA()</f>
        <v>#N/A</v>
      </c>
      <c r="H1222" s="3" t="e">
        <f t="shared" si="779"/>
        <v>#N/A</v>
      </c>
      <c r="I1222" t="e">
        <f>NA()</f>
        <v>#N/A</v>
      </c>
      <c r="J1222" t="e">
        <f>NA()</f>
        <v>#N/A</v>
      </c>
      <c r="K1222" t="e">
        <f>NA()</f>
        <v>#N/A</v>
      </c>
      <c r="L1222" t="e">
        <f>NA()</f>
        <v>#N/A</v>
      </c>
      <c r="M1222" t="e">
        <f>NA()</f>
        <v>#N/A</v>
      </c>
      <c r="N1222" t="e">
        <f>NA()</f>
        <v>#N/A</v>
      </c>
      <c r="O1222" t="e">
        <f>NA()</f>
        <v>#N/A</v>
      </c>
      <c r="P1222" t="e">
        <f>NA()</f>
        <v>#N/A</v>
      </c>
      <c r="Q1222" t="e">
        <f>NA()</f>
        <v>#N/A</v>
      </c>
      <c r="R1222">
        <v>2</v>
      </c>
      <c r="S1222" t="s">
        <v>6535</v>
      </c>
      <c r="T1222" t="e">
        <f>NA()</f>
        <v>#N/A</v>
      </c>
      <c r="U1222" t="e">
        <f>NA()</f>
        <v>#N/A</v>
      </c>
      <c r="V1222">
        <v>2017</v>
      </c>
      <c r="W1222">
        <v>62409</v>
      </c>
      <c r="X1222" t="e">
        <f>NA()</f>
        <v>#N/A</v>
      </c>
      <c r="Y1222" t="e">
        <f>NA()</f>
        <v>#N/A</v>
      </c>
      <c r="Z1222" t="e">
        <f>NA()</f>
        <v>#N/A</v>
      </c>
      <c r="AA1222" s="3">
        <f t="shared" si="780"/>
        <v>0</v>
      </c>
      <c r="AC1222" t="s">
        <v>6616</v>
      </c>
      <c r="AI1222" t="e">
        <f>NA()</f>
        <v>#N/A</v>
      </c>
      <c r="AJ1222" t="e">
        <f>NA()</f>
        <v>#N/A</v>
      </c>
      <c r="AK1222" t="e">
        <f>NA()</f>
        <v>#N/A</v>
      </c>
      <c r="AL1222" t="e">
        <f>NA()</f>
        <v>#N/A</v>
      </c>
      <c r="AM1222" t="e">
        <f>NA()</f>
        <v>#N/A</v>
      </c>
      <c r="AN1222" t="e">
        <f>NA()</f>
        <v>#N/A</v>
      </c>
      <c r="AO1222" t="e">
        <f>NA()</f>
        <v>#N/A</v>
      </c>
      <c r="AP1222" s="3" t="str">
        <f t="shared" si="781"/>
        <v>No</v>
      </c>
      <c r="AQ1222" s="3" t="str">
        <f t="shared" si="782"/>
        <v>No</v>
      </c>
      <c r="AR1222" s="3" t="str">
        <f t="shared" si="783"/>
        <v>No</v>
      </c>
      <c r="AS1222" t="e">
        <f>NA()</f>
        <v>#N/A</v>
      </c>
      <c r="AT1222" t="e">
        <f>NA()</f>
        <v>#N/A</v>
      </c>
      <c r="AU1222" t="e">
        <f>NA()</f>
        <v>#N/A</v>
      </c>
      <c r="AV1222" t="e">
        <f>NA()</f>
        <v>#N/A</v>
      </c>
      <c r="AW1222" t="e">
        <f>NA()</f>
        <v>#N/A</v>
      </c>
      <c r="AX1222" t="e">
        <f>NA()</f>
        <v>#N/A</v>
      </c>
      <c r="AY1222" t="e">
        <f>NA()</f>
        <v>#N/A</v>
      </c>
      <c r="AZ1222" t="e">
        <f>NA()</f>
        <v>#N/A</v>
      </c>
      <c r="BA1222">
        <v>0</v>
      </c>
      <c r="BB1222" t="s">
        <v>6617</v>
      </c>
      <c r="BC1222" t="e">
        <f>NA()</f>
        <v>#N/A</v>
      </c>
      <c r="BD1222" s="4" t="str">
        <f t="shared" si="784"/>
        <v>No</v>
      </c>
      <c r="BE1222" t="e">
        <f>NA()</f>
        <v>#N/A</v>
      </c>
      <c r="BF1222" s="3" t="str">
        <f t="shared" si="785"/>
        <v>No</v>
      </c>
      <c r="BG1222" t="e">
        <f>NA()</f>
        <v>#N/A</v>
      </c>
      <c r="BH1222" s="3" t="e">
        <f t="shared" si="786"/>
        <v>#N/A</v>
      </c>
      <c r="BI1222" s="3" t="e">
        <f t="shared" si="787"/>
        <v>#N/A</v>
      </c>
      <c r="BJ1222" s="3" t="e">
        <f t="shared" si="788"/>
        <v>#N/A</v>
      </c>
      <c r="BK1222" s="3" t="e">
        <f t="shared" si="789"/>
        <v>#N/A</v>
      </c>
      <c r="BL1222" s="3" t="e">
        <f t="shared" si="790"/>
        <v>#N/A</v>
      </c>
      <c r="BM1222" s="3" t="e">
        <f t="shared" si="791"/>
        <v>#N/A</v>
      </c>
      <c r="BN1222" s="3" t="str">
        <f t="shared" si="792"/>
        <v>Pass</v>
      </c>
      <c r="BO1222" s="3" t="e">
        <f t="shared" si="793"/>
        <v>#N/A</v>
      </c>
      <c r="BP1222" s="3" t="str">
        <f t="shared" si="794"/>
        <v>FV&lt;$10K</v>
      </c>
      <c r="BQ1222" t="s">
        <v>6650</v>
      </c>
      <c r="BR1222" s="3" t="str">
        <f t="shared" si="795"/>
        <v>No, &lt; $20K Lien</v>
      </c>
      <c r="BS1222" s="3" t="str">
        <f t="shared" si="796"/>
        <v>No, Lien &lt; $20K</v>
      </c>
      <c r="BT1222" t="s">
        <v>6650</v>
      </c>
      <c r="BU1222" s="3" t="str">
        <f t="shared" si="797"/>
        <v>No</v>
      </c>
      <c r="BV1222" s="3" t="str">
        <f t="shared" si="798"/>
        <v>No</v>
      </c>
      <c r="BW1222" s="3">
        <f t="shared" si="799"/>
        <v>0</v>
      </c>
      <c r="BX1222" s="3" t="str">
        <f t="shared" si="800"/>
        <v>No</v>
      </c>
      <c r="BY1222" s="3">
        <f t="shared" si="801"/>
        <v>62409</v>
      </c>
      <c r="BZ1222">
        <v>1</v>
      </c>
      <c r="CA1222" s="3">
        <f t="shared" si="802"/>
        <v>62409</v>
      </c>
      <c r="CC1222" s="3" t="e">
        <f t="shared" si="803"/>
        <v>#N/A</v>
      </c>
      <c r="CD1222" s="3" t="e">
        <f t="shared" si="804"/>
        <v>#N/A</v>
      </c>
      <c r="CE1222" s="3" t="str">
        <f t="shared" si="805"/>
        <v/>
      </c>
      <c r="CF1222" s="3" t="e">
        <f>HLOOKUP(CE1222,'Valuation Data'!$D$2:$K$5,4,FALSE)</f>
        <v>#N/A</v>
      </c>
      <c r="CG1222" s="3">
        <f t="shared" si="806"/>
        <v>62409</v>
      </c>
      <c r="CH1222" s="3" t="str">
        <f t="shared" si="807"/>
        <v>No</v>
      </c>
      <c r="CI1222" s="3" t="str">
        <f>VLOOKUP(R1222,'Use Codes &amp; County Type'!A:D,4,FALSE)</f>
        <v>R</v>
      </c>
      <c r="CJ1222" s="3" t="str">
        <f t="shared" si="808"/>
        <v>No</v>
      </c>
      <c r="CK1222" s="3" t="str">
        <f t="shared" si="809"/>
        <v>Yes</v>
      </c>
      <c r="CL1222" s="3">
        <f t="shared" si="810"/>
        <v>0.67</v>
      </c>
      <c r="CM1222" s="3">
        <f t="shared" si="811"/>
        <v>41814.030000000006</v>
      </c>
      <c r="CN1222" s="3" t="e">
        <f t="shared" si="812"/>
        <v>#N/A</v>
      </c>
      <c r="CO1222" s="3" t="e">
        <f t="shared" si="813"/>
        <v>#N/A</v>
      </c>
      <c r="CP1222" s="3" t="e">
        <f t="shared" si="814"/>
        <v>#N/A</v>
      </c>
      <c r="CR1222" s="3" t="e">
        <f t="shared" si="815"/>
        <v>#N/A</v>
      </c>
      <c r="CV1222" s="3" t="e">
        <f t="shared" si="816"/>
        <v>#N/A</v>
      </c>
      <c r="CW1222" s="3">
        <f t="shared" si="817"/>
        <v>1221</v>
      </c>
      <c r="CX1222" s="3">
        <f t="shared" si="818"/>
        <v>529.88</v>
      </c>
      <c r="CY1222" s="3" t="e">
        <f t="shared" si="819"/>
        <v>#N/A</v>
      </c>
      <c r="CZ1222" t="e">
        <f>NA()</f>
        <v>#N/A</v>
      </c>
      <c r="DA1222" t="e">
        <f>NA()</f>
        <v>#N/A</v>
      </c>
    </row>
    <row r="1223" spans="1:105" x14ac:dyDescent="0.25">
      <c r="A1223">
        <v>1222</v>
      </c>
      <c r="B1223" t="s">
        <v>3</v>
      </c>
      <c r="C1223" t="s">
        <v>1331</v>
      </c>
      <c r="D1223">
        <v>321.81</v>
      </c>
      <c r="E1223">
        <v>2017</v>
      </c>
      <c r="F1223" t="e">
        <f>NA()</f>
        <v>#N/A</v>
      </c>
      <c r="G1223" t="e">
        <f>NA()</f>
        <v>#N/A</v>
      </c>
      <c r="H1223" s="3" t="e">
        <f t="shared" si="779"/>
        <v>#N/A</v>
      </c>
      <c r="I1223" t="e">
        <f>NA()</f>
        <v>#N/A</v>
      </c>
      <c r="J1223" t="e">
        <f>NA()</f>
        <v>#N/A</v>
      </c>
      <c r="K1223" t="e">
        <f>NA()</f>
        <v>#N/A</v>
      </c>
      <c r="L1223" t="e">
        <f>NA()</f>
        <v>#N/A</v>
      </c>
      <c r="M1223" t="e">
        <f>NA()</f>
        <v>#N/A</v>
      </c>
      <c r="N1223" t="e">
        <f>NA()</f>
        <v>#N/A</v>
      </c>
      <c r="O1223" t="e">
        <f>NA()</f>
        <v>#N/A</v>
      </c>
      <c r="P1223" t="e">
        <f>NA()</f>
        <v>#N/A</v>
      </c>
      <c r="Q1223" t="e">
        <f>NA()</f>
        <v>#N/A</v>
      </c>
      <c r="R1223">
        <v>0</v>
      </c>
      <c r="S1223" t="s">
        <v>6538</v>
      </c>
      <c r="T1223" t="e">
        <f>NA()</f>
        <v>#N/A</v>
      </c>
      <c r="U1223" t="e">
        <f>NA()</f>
        <v>#N/A</v>
      </c>
      <c r="V1223">
        <v>2017</v>
      </c>
      <c r="W1223">
        <v>17700</v>
      </c>
      <c r="X1223" t="e">
        <f>NA()</f>
        <v>#N/A</v>
      </c>
      <c r="Y1223" t="e">
        <f>NA()</f>
        <v>#N/A</v>
      </c>
      <c r="Z1223" t="e">
        <f>NA()</f>
        <v>#N/A</v>
      </c>
      <c r="AA1223" s="3">
        <f t="shared" si="780"/>
        <v>0</v>
      </c>
      <c r="AI1223" t="e">
        <f>NA()</f>
        <v>#N/A</v>
      </c>
      <c r="AJ1223" t="e">
        <f>NA()</f>
        <v>#N/A</v>
      </c>
      <c r="AK1223" t="e">
        <f>NA()</f>
        <v>#N/A</v>
      </c>
      <c r="AL1223" t="e">
        <f>NA()</f>
        <v>#N/A</v>
      </c>
      <c r="AM1223" t="e">
        <f>NA()</f>
        <v>#N/A</v>
      </c>
      <c r="AN1223" t="e">
        <f>NA()</f>
        <v>#N/A</v>
      </c>
      <c r="AO1223" t="e">
        <f>NA()</f>
        <v>#N/A</v>
      </c>
      <c r="AP1223" s="3" t="str">
        <f t="shared" si="781"/>
        <v>No</v>
      </c>
      <c r="AQ1223" s="3" t="str">
        <f t="shared" si="782"/>
        <v>No</v>
      </c>
      <c r="AR1223" s="3" t="str">
        <f t="shared" si="783"/>
        <v>No</v>
      </c>
      <c r="AS1223" t="e">
        <f>NA()</f>
        <v>#N/A</v>
      </c>
      <c r="AT1223" t="e">
        <f>NA()</f>
        <v>#N/A</v>
      </c>
      <c r="AU1223" t="e">
        <f>NA()</f>
        <v>#N/A</v>
      </c>
      <c r="AV1223" t="e">
        <f>NA()</f>
        <v>#N/A</v>
      </c>
      <c r="AW1223" t="e">
        <f>NA()</f>
        <v>#N/A</v>
      </c>
      <c r="AX1223" t="e">
        <f>NA()</f>
        <v>#N/A</v>
      </c>
      <c r="AY1223" t="e">
        <f>NA()</f>
        <v>#N/A</v>
      </c>
      <c r="AZ1223" t="e">
        <f>NA()</f>
        <v>#N/A</v>
      </c>
      <c r="BA1223">
        <v>0</v>
      </c>
      <c r="BB1223" t="s">
        <v>6616</v>
      </c>
      <c r="BC1223" t="e">
        <f>NA()</f>
        <v>#N/A</v>
      </c>
      <c r="BD1223" s="4" t="str">
        <f t="shared" si="784"/>
        <v>No</v>
      </c>
      <c r="BE1223" t="e">
        <f>NA()</f>
        <v>#N/A</v>
      </c>
      <c r="BF1223" s="3" t="str">
        <f t="shared" si="785"/>
        <v>No</v>
      </c>
      <c r="BG1223" t="e">
        <f>NA()</f>
        <v>#N/A</v>
      </c>
      <c r="BH1223" s="3" t="e">
        <f t="shared" si="786"/>
        <v>#N/A</v>
      </c>
      <c r="BI1223" s="3" t="e">
        <f t="shared" si="787"/>
        <v>#N/A</v>
      </c>
      <c r="BJ1223" s="3" t="e">
        <f t="shared" si="788"/>
        <v>#N/A</v>
      </c>
      <c r="BK1223" s="3" t="e">
        <f t="shared" si="789"/>
        <v>#N/A</v>
      </c>
      <c r="BL1223" s="3" t="e">
        <f t="shared" si="790"/>
        <v>#N/A</v>
      </c>
      <c r="BM1223" s="3" t="e">
        <f t="shared" si="791"/>
        <v>#N/A</v>
      </c>
      <c r="BN1223" s="3" t="str">
        <f t="shared" si="792"/>
        <v>Pass</v>
      </c>
      <c r="BO1223" s="3" t="e">
        <f t="shared" si="793"/>
        <v>#N/A</v>
      </c>
      <c r="BP1223" s="3" t="str">
        <f t="shared" si="794"/>
        <v>FV&lt;$10K</v>
      </c>
      <c r="BQ1223" t="s">
        <v>6650</v>
      </c>
      <c r="BR1223" s="3" t="str">
        <f t="shared" si="795"/>
        <v>No, &lt; $20K Lien</v>
      </c>
      <c r="BS1223" s="3" t="str">
        <f t="shared" si="796"/>
        <v>No, Lien &lt; $20K</v>
      </c>
      <c r="BT1223" t="s">
        <v>6650</v>
      </c>
      <c r="BU1223" s="3" t="str">
        <f t="shared" si="797"/>
        <v>No</v>
      </c>
      <c r="BV1223" s="3" t="str">
        <f t="shared" si="798"/>
        <v>No</v>
      </c>
      <c r="BW1223" s="3">
        <f t="shared" si="799"/>
        <v>0</v>
      </c>
      <c r="BX1223" s="3" t="str">
        <f t="shared" si="800"/>
        <v>No</v>
      </c>
      <c r="BY1223" s="3">
        <f t="shared" si="801"/>
        <v>17700</v>
      </c>
      <c r="BZ1223">
        <v>1</v>
      </c>
      <c r="CA1223" s="3">
        <f t="shared" si="802"/>
        <v>17700</v>
      </c>
      <c r="CC1223" s="3" t="e">
        <f t="shared" si="803"/>
        <v>#N/A</v>
      </c>
      <c r="CD1223" s="3" t="e">
        <f t="shared" si="804"/>
        <v>#N/A</v>
      </c>
      <c r="CE1223" s="3" t="str">
        <f t="shared" si="805"/>
        <v/>
      </c>
      <c r="CF1223" s="3" t="e">
        <f>HLOOKUP(CE1223,'Valuation Data'!$D$2:$K$5,4,FALSE)</f>
        <v>#N/A</v>
      </c>
      <c r="CG1223" s="3">
        <f t="shared" si="806"/>
        <v>17700</v>
      </c>
      <c r="CH1223" s="3" t="str">
        <f t="shared" si="807"/>
        <v>No</v>
      </c>
      <c r="CI1223" s="3" t="str">
        <f>VLOOKUP(R1223,'Use Codes &amp; County Type'!A:D,4,FALSE)</f>
        <v>V</v>
      </c>
      <c r="CJ1223" s="3" t="str">
        <f t="shared" si="808"/>
        <v>Yes</v>
      </c>
      <c r="CK1223" s="3" t="str">
        <f t="shared" si="809"/>
        <v>No</v>
      </c>
      <c r="CL1223" s="3">
        <f t="shared" si="810"/>
        <v>0</v>
      </c>
      <c r="CM1223" s="3">
        <f t="shared" si="811"/>
        <v>0</v>
      </c>
      <c r="CN1223" s="3" t="e">
        <f t="shared" si="812"/>
        <v>#N/A</v>
      </c>
      <c r="CO1223" s="3" t="e">
        <f t="shared" si="813"/>
        <v>#N/A</v>
      </c>
      <c r="CP1223" s="3" t="e">
        <f t="shared" si="814"/>
        <v>#N/A</v>
      </c>
      <c r="CR1223" s="3" t="str">
        <f t="shared" si="815"/>
        <v>No</v>
      </c>
      <c r="CV1223" s="3" t="str">
        <f t="shared" si="816"/>
        <v>FMV&lt;$30K</v>
      </c>
      <c r="CW1223" s="3">
        <f t="shared" si="817"/>
        <v>1222</v>
      </c>
      <c r="CX1223" s="3">
        <f t="shared" si="818"/>
        <v>321.81</v>
      </c>
      <c r="CY1223" s="3" t="str">
        <f t="shared" si="819"/>
        <v>Ok</v>
      </c>
      <c r="CZ1223" t="e">
        <f>NA()</f>
        <v>#N/A</v>
      </c>
      <c r="DA1223" t="e">
        <f>NA()</f>
        <v>#N/A</v>
      </c>
    </row>
    <row r="1224" spans="1:105" x14ac:dyDescent="0.25">
      <c r="A1224">
        <v>1223</v>
      </c>
      <c r="B1224" t="s">
        <v>3</v>
      </c>
      <c r="C1224" t="s">
        <v>1332</v>
      </c>
      <c r="D1224">
        <v>277.60000000000002</v>
      </c>
      <c r="E1224">
        <v>2017</v>
      </c>
      <c r="F1224" t="e">
        <f>NA()</f>
        <v>#N/A</v>
      </c>
      <c r="G1224" t="e">
        <f>NA()</f>
        <v>#N/A</v>
      </c>
      <c r="H1224" s="3" t="e">
        <f t="shared" si="779"/>
        <v>#N/A</v>
      </c>
      <c r="I1224" t="e">
        <f>NA()</f>
        <v>#N/A</v>
      </c>
      <c r="J1224" t="e">
        <f>NA()</f>
        <v>#N/A</v>
      </c>
      <c r="K1224" t="e">
        <f>NA()</f>
        <v>#N/A</v>
      </c>
      <c r="L1224" t="e">
        <f>NA()</f>
        <v>#N/A</v>
      </c>
      <c r="M1224" t="e">
        <f>NA()</f>
        <v>#N/A</v>
      </c>
      <c r="N1224" t="e">
        <f>NA()</f>
        <v>#N/A</v>
      </c>
      <c r="O1224" t="e">
        <f>NA()</f>
        <v>#N/A</v>
      </c>
      <c r="P1224" t="e">
        <f>NA()</f>
        <v>#N/A</v>
      </c>
      <c r="Q1224" t="e">
        <f>NA()</f>
        <v>#N/A</v>
      </c>
      <c r="R1224">
        <v>0</v>
      </c>
      <c r="S1224" t="s">
        <v>6538</v>
      </c>
      <c r="T1224" t="e">
        <f>NA()</f>
        <v>#N/A</v>
      </c>
      <c r="U1224" t="e">
        <f>NA()</f>
        <v>#N/A</v>
      </c>
      <c r="V1224">
        <v>2017</v>
      </c>
      <c r="W1224">
        <v>15000</v>
      </c>
      <c r="X1224" t="e">
        <f>NA()</f>
        <v>#N/A</v>
      </c>
      <c r="Y1224" t="e">
        <f>NA()</f>
        <v>#N/A</v>
      </c>
      <c r="Z1224" t="e">
        <f>NA()</f>
        <v>#N/A</v>
      </c>
      <c r="AA1224" s="3">
        <f t="shared" si="780"/>
        <v>0</v>
      </c>
      <c r="AI1224" t="e">
        <f>NA()</f>
        <v>#N/A</v>
      </c>
      <c r="AJ1224" t="e">
        <f>NA()</f>
        <v>#N/A</v>
      </c>
      <c r="AK1224" t="e">
        <f>NA()</f>
        <v>#N/A</v>
      </c>
      <c r="AL1224" t="e">
        <f>NA()</f>
        <v>#N/A</v>
      </c>
      <c r="AM1224" t="e">
        <f>NA()</f>
        <v>#N/A</v>
      </c>
      <c r="AN1224" t="e">
        <f>NA()</f>
        <v>#N/A</v>
      </c>
      <c r="AO1224" t="e">
        <f>NA()</f>
        <v>#N/A</v>
      </c>
      <c r="AP1224" s="3" t="str">
        <f t="shared" si="781"/>
        <v>No</v>
      </c>
      <c r="AQ1224" s="3" t="str">
        <f t="shared" si="782"/>
        <v>No</v>
      </c>
      <c r="AR1224" s="3" t="str">
        <f t="shared" si="783"/>
        <v>No</v>
      </c>
      <c r="AS1224" t="e">
        <f>NA()</f>
        <v>#N/A</v>
      </c>
      <c r="AT1224" t="e">
        <f>NA()</f>
        <v>#N/A</v>
      </c>
      <c r="AU1224" t="e">
        <f>NA()</f>
        <v>#N/A</v>
      </c>
      <c r="AV1224" t="e">
        <f>NA()</f>
        <v>#N/A</v>
      </c>
      <c r="AW1224" t="e">
        <f>NA()</f>
        <v>#N/A</v>
      </c>
      <c r="AX1224" t="e">
        <f>NA()</f>
        <v>#N/A</v>
      </c>
      <c r="AY1224" t="e">
        <f>NA()</f>
        <v>#N/A</v>
      </c>
      <c r="AZ1224" t="e">
        <f>NA()</f>
        <v>#N/A</v>
      </c>
      <c r="BA1224">
        <v>0</v>
      </c>
      <c r="BB1224" t="s">
        <v>6616</v>
      </c>
      <c r="BC1224" t="e">
        <f>NA()</f>
        <v>#N/A</v>
      </c>
      <c r="BD1224" s="4" t="str">
        <f t="shared" si="784"/>
        <v>No</v>
      </c>
      <c r="BE1224" t="e">
        <f>NA()</f>
        <v>#N/A</v>
      </c>
      <c r="BF1224" s="3" t="str">
        <f t="shared" si="785"/>
        <v>No</v>
      </c>
      <c r="BG1224" t="e">
        <f>NA()</f>
        <v>#N/A</v>
      </c>
      <c r="BH1224" s="3" t="e">
        <f t="shared" si="786"/>
        <v>#N/A</v>
      </c>
      <c r="BI1224" s="3" t="e">
        <f t="shared" si="787"/>
        <v>#N/A</v>
      </c>
      <c r="BJ1224" s="3" t="e">
        <f t="shared" si="788"/>
        <v>#N/A</v>
      </c>
      <c r="BK1224" s="3" t="e">
        <f t="shared" si="789"/>
        <v>#N/A</v>
      </c>
      <c r="BL1224" s="3" t="e">
        <f t="shared" si="790"/>
        <v>#N/A</v>
      </c>
      <c r="BM1224" s="3" t="e">
        <f t="shared" si="791"/>
        <v>#N/A</v>
      </c>
      <c r="BN1224" s="3" t="str">
        <f t="shared" si="792"/>
        <v>Pass</v>
      </c>
      <c r="BO1224" s="3" t="e">
        <f t="shared" si="793"/>
        <v>#N/A</v>
      </c>
      <c r="BP1224" s="3" t="str">
        <f t="shared" si="794"/>
        <v>FV&lt;$10K</v>
      </c>
      <c r="BQ1224" t="s">
        <v>6650</v>
      </c>
      <c r="BR1224" s="3" t="str">
        <f t="shared" si="795"/>
        <v>No, &lt; $20K Lien</v>
      </c>
      <c r="BS1224" s="3" t="str">
        <f t="shared" si="796"/>
        <v>No, Lien &lt; $20K</v>
      </c>
      <c r="BT1224" t="s">
        <v>6650</v>
      </c>
      <c r="BU1224" s="3" t="str">
        <f t="shared" si="797"/>
        <v>No</v>
      </c>
      <c r="BV1224" s="3" t="str">
        <f t="shared" si="798"/>
        <v>No</v>
      </c>
      <c r="BW1224" s="3">
        <f t="shared" si="799"/>
        <v>0</v>
      </c>
      <c r="BX1224" s="3" t="str">
        <f t="shared" si="800"/>
        <v>No</v>
      </c>
      <c r="BY1224" s="3">
        <f t="shared" si="801"/>
        <v>15000</v>
      </c>
      <c r="BZ1224">
        <v>1</v>
      </c>
      <c r="CA1224" s="3">
        <f t="shared" si="802"/>
        <v>15000</v>
      </c>
      <c r="CC1224" s="3" t="e">
        <f t="shared" si="803"/>
        <v>#N/A</v>
      </c>
      <c r="CD1224" s="3" t="e">
        <f t="shared" si="804"/>
        <v>#N/A</v>
      </c>
      <c r="CE1224" s="3" t="str">
        <f t="shared" si="805"/>
        <v/>
      </c>
      <c r="CF1224" s="3" t="e">
        <f>HLOOKUP(CE1224,'Valuation Data'!$D$2:$K$5,4,FALSE)</f>
        <v>#N/A</v>
      </c>
      <c r="CG1224" s="3">
        <f t="shared" si="806"/>
        <v>15000</v>
      </c>
      <c r="CH1224" s="3" t="str">
        <f t="shared" si="807"/>
        <v>No</v>
      </c>
      <c r="CI1224" s="3" t="str">
        <f>VLOOKUP(R1224,'Use Codes &amp; County Type'!A:D,4,FALSE)</f>
        <v>V</v>
      </c>
      <c r="CJ1224" s="3" t="str">
        <f t="shared" si="808"/>
        <v>Yes</v>
      </c>
      <c r="CK1224" s="3" t="str">
        <f t="shared" si="809"/>
        <v>No</v>
      </c>
      <c r="CL1224" s="3">
        <f t="shared" si="810"/>
        <v>0</v>
      </c>
      <c r="CM1224" s="3">
        <f t="shared" si="811"/>
        <v>0</v>
      </c>
      <c r="CN1224" s="3" t="e">
        <f t="shared" si="812"/>
        <v>#N/A</v>
      </c>
      <c r="CO1224" s="3" t="e">
        <f t="shared" si="813"/>
        <v>#N/A</v>
      </c>
      <c r="CP1224" s="3" t="e">
        <f t="shared" si="814"/>
        <v>#N/A</v>
      </c>
      <c r="CR1224" s="3" t="str">
        <f t="shared" si="815"/>
        <v>No</v>
      </c>
      <c r="CV1224" s="3" t="str">
        <f t="shared" si="816"/>
        <v>FMV&lt;$30K</v>
      </c>
      <c r="CW1224" s="3">
        <f t="shared" si="817"/>
        <v>1223</v>
      </c>
      <c r="CX1224" s="3">
        <f t="shared" si="818"/>
        <v>277.60000000000002</v>
      </c>
      <c r="CY1224" s="3" t="str">
        <f t="shared" si="819"/>
        <v>Ok</v>
      </c>
      <c r="CZ1224" t="e">
        <f>NA()</f>
        <v>#N/A</v>
      </c>
      <c r="DA1224" t="e">
        <f>NA()</f>
        <v>#N/A</v>
      </c>
    </row>
    <row r="1225" spans="1:105" x14ac:dyDescent="0.25">
      <c r="A1225">
        <v>1224</v>
      </c>
      <c r="B1225" t="s">
        <v>3</v>
      </c>
      <c r="C1225" t="s">
        <v>1333</v>
      </c>
      <c r="D1225">
        <v>3914.75</v>
      </c>
      <c r="E1225">
        <v>2017</v>
      </c>
      <c r="F1225">
        <v>3914.75</v>
      </c>
      <c r="G1225">
        <v>3914.75</v>
      </c>
      <c r="H1225" s="3">
        <f t="shared" si="779"/>
        <v>0</v>
      </c>
      <c r="J1225" t="s">
        <v>2734</v>
      </c>
      <c r="K1225" t="s">
        <v>2738</v>
      </c>
      <c r="L1225">
        <v>32097</v>
      </c>
      <c r="M1225" t="s">
        <v>3399</v>
      </c>
      <c r="N1225" t="s">
        <v>4758</v>
      </c>
      <c r="O1225">
        <v>-81.657124368915106</v>
      </c>
      <c r="P1225">
        <v>30.6162589457624</v>
      </c>
      <c r="Q1225" t="s">
        <v>5653</v>
      </c>
      <c r="R1225">
        <v>10</v>
      </c>
      <c r="S1225" t="s">
        <v>6547</v>
      </c>
      <c r="T1225">
        <v>8002</v>
      </c>
      <c r="U1225" t="s">
        <v>6585</v>
      </c>
      <c r="V1225">
        <v>2017</v>
      </c>
      <c r="W1225">
        <v>237150</v>
      </c>
      <c r="X1225">
        <v>2017</v>
      </c>
      <c r="Y1225">
        <v>237150</v>
      </c>
      <c r="Z1225">
        <v>3590.16</v>
      </c>
      <c r="AA1225" s="3">
        <f t="shared" si="780"/>
        <v>0.9170853822083147</v>
      </c>
      <c r="AB1225" t="s">
        <v>6616</v>
      </c>
      <c r="AC1225" t="s">
        <v>6616</v>
      </c>
      <c r="AD1225" t="s">
        <v>6616</v>
      </c>
      <c r="AE1225" t="s">
        <v>6616</v>
      </c>
      <c r="AF1225" t="s">
        <v>6616</v>
      </c>
      <c r="AG1225" t="s">
        <v>6616</v>
      </c>
      <c r="AH1225" t="s">
        <v>6616</v>
      </c>
      <c r="AI1225" t="s">
        <v>6618</v>
      </c>
      <c r="AJ1225" t="s">
        <v>6618</v>
      </c>
      <c r="AK1225" t="s">
        <v>6618</v>
      </c>
      <c r="AL1225" t="s">
        <v>6618</v>
      </c>
      <c r="AM1225" t="s">
        <v>6618</v>
      </c>
      <c r="AN1225" t="s">
        <v>6618</v>
      </c>
      <c r="AO1225" t="s">
        <v>6618</v>
      </c>
      <c r="AP1225" s="3" t="str">
        <f t="shared" si="781"/>
        <v>No</v>
      </c>
      <c r="AQ1225" s="3" t="str">
        <f t="shared" si="782"/>
        <v>No</v>
      </c>
      <c r="AR1225" s="3" t="str">
        <f t="shared" si="783"/>
        <v>No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1</v>
      </c>
      <c r="AY1225" t="s">
        <v>6634</v>
      </c>
      <c r="AZ1225" t="s">
        <v>6638</v>
      </c>
      <c r="BA1225">
        <v>1</v>
      </c>
      <c r="BB1225" t="s">
        <v>6616</v>
      </c>
      <c r="BC1225" t="s">
        <v>6616</v>
      </c>
      <c r="BD1225" s="4" t="str">
        <f t="shared" si="784"/>
        <v>No</v>
      </c>
      <c r="BE1225" t="s">
        <v>6640</v>
      </c>
      <c r="BF1225" s="3" t="str">
        <f t="shared" si="785"/>
        <v>No</v>
      </c>
      <c r="BG1225" t="s">
        <v>6645</v>
      </c>
      <c r="BH1225" s="3" t="str">
        <f t="shared" si="786"/>
        <v>SR 200</v>
      </c>
      <c r="BI1225" s="3" t="str">
        <f t="shared" si="787"/>
        <v>Yulee</v>
      </c>
      <c r="BJ1225" s="3" t="str">
        <f t="shared" si="788"/>
        <v>Florida</v>
      </c>
      <c r="BK1225" s="3">
        <f t="shared" si="789"/>
        <v>32097</v>
      </c>
      <c r="BL1225" s="3" t="str">
        <f t="shared" si="790"/>
        <v>SR 200 YULEE FL 32097</v>
      </c>
      <c r="BM1225" s="3" t="str">
        <f t="shared" si="791"/>
        <v/>
      </c>
      <c r="BN1225" s="3" t="str">
        <f t="shared" si="792"/>
        <v>Pass</v>
      </c>
      <c r="BO1225" s="3" t="str">
        <f t="shared" si="793"/>
        <v>No</v>
      </c>
      <c r="BP1225" s="3" t="str">
        <f t="shared" si="794"/>
        <v>FV&lt;$10K</v>
      </c>
      <c r="BQ1225" t="s">
        <v>6650</v>
      </c>
      <c r="BR1225" s="3" t="str">
        <f t="shared" si="795"/>
        <v>No, &lt; $20K Lien</v>
      </c>
      <c r="BS1225" s="3" t="str">
        <f t="shared" si="796"/>
        <v>No, Lien &lt; $20K</v>
      </c>
      <c r="BT1225" t="s">
        <v>6650</v>
      </c>
      <c r="BU1225" s="3" t="str">
        <f t="shared" si="797"/>
        <v>No</v>
      </c>
      <c r="BV1225" s="3" t="str">
        <f t="shared" si="798"/>
        <v>No</v>
      </c>
      <c r="BW1225" s="3">
        <f t="shared" si="799"/>
        <v>1</v>
      </c>
      <c r="BX1225" s="3" t="str">
        <f t="shared" si="800"/>
        <v>No</v>
      </c>
      <c r="BY1225" s="3">
        <f t="shared" si="801"/>
        <v>237150</v>
      </c>
      <c r="BZ1225">
        <v>1</v>
      </c>
      <c r="CA1225" s="3">
        <f t="shared" si="802"/>
        <v>237150</v>
      </c>
      <c r="CC1225" s="3">
        <f t="shared" si="803"/>
        <v>0</v>
      </c>
      <c r="CD1225" s="3">
        <f t="shared" si="804"/>
        <v>0</v>
      </c>
      <c r="CE1225" s="3" t="str">
        <f t="shared" si="805"/>
        <v/>
      </c>
      <c r="CF1225" s="3" t="e">
        <f>HLOOKUP(CE1225,'Valuation Data'!$D$2:$K$5,4,FALSE)</f>
        <v>#N/A</v>
      </c>
      <c r="CG1225" s="3">
        <f t="shared" si="806"/>
        <v>237150</v>
      </c>
      <c r="CH1225" s="3" t="str">
        <f t="shared" si="807"/>
        <v>No</v>
      </c>
      <c r="CI1225" s="3" t="str">
        <f>VLOOKUP(R1225,'Use Codes &amp; County Type'!A:D,4,FALSE)</f>
        <v>V</v>
      </c>
      <c r="CJ1225" s="3" t="str">
        <f t="shared" si="808"/>
        <v>Yes</v>
      </c>
      <c r="CK1225" s="3" t="str">
        <f t="shared" si="809"/>
        <v>No</v>
      </c>
      <c r="CL1225" s="3">
        <f t="shared" si="810"/>
        <v>0</v>
      </c>
      <c r="CM1225" s="3">
        <f t="shared" si="811"/>
        <v>0</v>
      </c>
      <c r="CN1225" s="3">
        <f t="shared" si="812"/>
        <v>19573.75</v>
      </c>
      <c r="CO1225" s="3">
        <f t="shared" si="813"/>
        <v>-19573.75</v>
      </c>
      <c r="CP1225" s="3">
        <f t="shared" si="814"/>
        <v>8.2537423571579172E-2</v>
      </c>
      <c r="CR1225" s="3" t="str">
        <f t="shared" si="815"/>
        <v>No</v>
      </c>
      <c r="CV1225" s="3" t="str">
        <f t="shared" si="816"/>
        <v>Vacant, No Sales Data</v>
      </c>
      <c r="CW1225" s="3">
        <f t="shared" si="817"/>
        <v>1224</v>
      </c>
      <c r="CX1225" s="3">
        <f t="shared" si="818"/>
        <v>3914.75</v>
      </c>
      <c r="CY1225" s="3" t="str">
        <f t="shared" si="819"/>
        <v>Ok</v>
      </c>
      <c r="CZ1225">
        <v>0</v>
      </c>
      <c r="DA1225">
        <v>0</v>
      </c>
    </row>
    <row r="1226" spans="1:105" x14ac:dyDescent="0.25">
      <c r="A1226">
        <v>1225</v>
      </c>
      <c r="B1226" t="s">
        <v>3</v>
      </c>
      <c r="C1226" t="s">
        <v>1334</v>
      </c>
      <c r="D1226">
        <v>552.91</v>
      </c>
      <c r="E1226">
        <v>2017</v>
      </c>
      <c r="F1226">
        <v>552.91</v>
      </c>
      <c r="G1226">
        <v>552.91</v>
      </c>
      <c r="H1226" s="3">
        <f t="shared" si="779"/>
        <v>0</v>
      </c>
      <c r="I1226">
        <v>76023</v>
      </c>
      <c r="J1226" t="s">
        <v>2734</v>
      </c>
      <c r="K1226" t="s">
        <v>2738</v>
      </c>
      <c r="L1226">
        <v>32097</v>
      </c>
      <c r="M1226" t="s">
        <v>3634</v>
      </c>
      <c r="N1226" t="s">
        <v>4758</v>
      </c>
      <c r="O1226">
        <v>-81.675880186283905</v>
      </c>
      <c r="P1226">
        <v>30.625283786068501</v>
      </c>
      <c r="Q1226" t="s">
        <v>5654</v>
      </c>
      <c r="R1226">
        <v>0</v>
      </c>
      <c r="S1226" t="s">
        <v>6538</v>
      </c>
      <c r="T1226">
        <v>8001</v>
      </c>
      <c r="U1226" t="s">
        <v>6581</v>
      </c>
      <c r="V1226">
        <v>2017</v>
      </c>
      <c r="W1226">
        <v>31815</v>
      </c>
      <c r="X1226">
        <v>2017</v>
      </c>
      <c r="Y1226">
        <v>31815</v>
      </c>
      <c r="Z1226">
        <v>481.65</v>
      </c>
      <c r="AA1226" s="3">
        <f t="shared" si="780"/>
        <v>0.87111826517878133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 s="3" t="str">
        <f t="shared" si="781"/>
        <v>No</v>
      </c>
      <c r="AQ1226" s="3" t="str">
        <f t="shared" si="782"/>
        <v>No</v>
      </c>
      <c r="AR1226" s="3" t="str">
        <f t="shared" si="783"/>
        <v>No</v>
      </c>
      <c r="AS1226">
        <v>0</v>
      </c>
      <c r="AT1226">
        <v>0</v>
      </c>
      <c r="AU1226">
        <v>38250</v>
      </c>
      <c r="AV1226" t="s">
        <v>5076</v>
      </c>
      <c r="AW1226">
        <v>0</v>
      </c>
      <c r="AX1226">
        <v>0</v>
      </c>
      <c r="AY1226" t="s">
        <v>6634</v>
      </c>
      <c r="AZ1226">
        <v>0</v>
      </c>
      <c r="BA1226">
        <v>0</v>
      </c>
      <c r="BB1226" t="s">
        <v>6616</v>
      </c>
      <c r="BC1226">
        <v>0</v>
      </c>
      <c r="BD1226" s="4" t="str">
        <f t="shared" si="784"/>
        <v>No</v>
      </c>
      <c r="BE1226" t="s">
        <v>6640</v>
      </c>
      <c r="BF1226" s="3" t="str">
        <f t="shared" si="785"/>
        <v>No</v>
      </c>
      <c r="BG1226" t="s">
        <v>6645</v>
      </c>
      <c r="BH1226" s="3" t="str">
        <f t="shared" si="786"/>
        <v>76023 BILLS TR</v>
      </c>
      <c r="BI1226" s="3" t="str">
        <f t="shared" si="787"/>
        <v>Yulee</v>
      </c>
      <c r="BJ1226" s="3" t="str">
        <f t="shared" si="788"/>
        <v>Florida</v>
      </c>
      <c r="BK1226" s="3">
        <f t="shared" si="789"/>
        <v>32097</v>
      </c>
      <c r="BL1226" s="3" t="str">
        <f t="shared" si="790"/>
        <v>76023 BILLS TR YULEE FL 32097</v>
      </c>
      <c r="BM1226" s="3" t="str">
        <f t="shared" si="791"/>
        <v>L</v>
      </c>
      <c r="BN1226" s="3" t="str">
        <f t="shared" si="792"/>
        <v>Pass</v>
      </c>
      <c r="BO1226" s="3" t="str">
        <f t="shared" si="793"/>
        <v>No</v>
      </c>
      <c r="BP1226" s="3" t="str">
        <f t="shared" si="794"/>
        <v>FV&lt;$10K</v>
      </c>
      <c r="BQ1226" t="s">
        <v>6650</v>
      </c>
      <c r="BR1226" s="3" t="str">
        <f t="shared" si="795"/>
        <v>No, &lt; $20K Lien</v>
      </c>
      <c r="BS1226" s="3" t="str">
        <f t="shared" si="796"/>
        <v>No, Lien &lt; $20K</v>
      </c>
      <c r="BT1226" t="s">
        <v>6650</v>
      </c>
      <c r="BU1226" s="3" t="str">
        <f t="shared" si="797"/>
        <v>No</v>
      </c>
      <c r="BV1226" s="3" t="str">
        <f t="shared" si="798"/>
        <v>No</v>
      </c>
      <c r="BW1226" s="3">
        <f t="shared" si="799"/>
        <v>0</v>
      </c>
      <c r="BX1226" s="3" t="str">
        <f t="shared" si="800"/>
        <v>No</v>
      </c>
      <c r="BY1226" s="3">
        <f t="shared" si="801"/>
        <v>31815</v>
      </c>
      <c r="BZ1226">
        <v>1</v>
      </c>
      <c r="CA1226" s="3">
        <f t="shared" si="802"/>
        <v>31815</v>
      </c>
      <c r="CC1226" s="3">
        <f t="shared" si="803"/>
        <v>0</v>
      </c>
      <c r="CD1226" s="3">
        <f t="shared" si="804"/>
        <v>0</v>
      </c>
      <c r="CE1226" s="3" t="str">
        <f t="shared" si="805"/>
        <v/>
      </c>
      <c r="CF1226" s="3" t="e">
        <f>HLOOKUP(CE1226,'Valuation Data'!$D$2:$K$5,4,FALSE)</f>
        <v>#N/A</v>
      </c>
      <c r="CG1226" s="3">
        <f t="shared" si="806"/>
        <v>31815</v>
      </c>
      <c r="CH1226" s="3" t="str">
        <f t="shared" si="807"/>
        <v>No</v>
      </c>
      <c r="CI1226" s="3" t="str">
        <f>VLOOKUP(R1226,'Use Codes &amp; County Type'!A:D,4,FALSE)</f>
        <v>V</v>
      </c>
      <c r="CJ1226" s="3" t="str">
        <f t="shared" si="808"/>
        <v>Yes</v>
      </c>
      <c r="CK1226" s="3" t="str">
        <f t="shared" si="809"/>
        <v>No</v>
      </c>
      <c r="CL1226" s="3">
        <f t="shared" si="810"/>
        <v>0</v>
      </c>
      <c r="CM1226" s="3">
        <f t="shared" si="811"/>
        <v>0</v>
      </c>
      <c r="CN1226" s="3">
        <f t="shared" si="812"/>
        <v>2211.64</v>
      </c>
      <c r="CO1226" s="3">
        <f t="shared" si="813"/>
        <v>-2211.64</v>
      </c>
      <c r="CP1226" s="3">
        <f t="shared" si="814"/>
        <v>6.9515637278013506E-2</v>
      </c>
      <c r="CR1226" s="3" t="str">
        <f t="shared" si="815"/>
        <v>No</v>
      </c>
      <c r="CV1226" s="3" t="str">
        <f t="shared" si="816"/>
        <v>Vacant, No Sales Data</v>
      </c>
      <c r="CW1226" s="3">
        <f t="shared" si="817"/>
        <v>1225</v>
      </c>
      <c r="CX1226" s="3">
        <f t="shared" si="818"/>
        <v>552.91</v>
      </c>
      <c r="CY1226" s="3" t="str">
        <f t="shared" si="819"/>
        <v>Ok</v>
      </c>
      <c r="CZ1226">
        <v>0</v>
      </c>
      <c r="DA1226">
        <v>0</v>
      </c>
    </row>
    <row r="1227" spans="1:105" x14ac:dyDescent="0.25">
      <c r="A1227">
        <v>1226</v>
      </c>
      <c r="B1227" t="s">
        <v>3</v>
      </c>
      <c r="C1227" t="s">
        <v>1335</v>
      </c>
      <c r="D1227">
        <v>1096.78</v>
      </c>
      <c r="E1227">
        <v>2017</v>
      </c>
      <c r="F1227">
        <v>1096.78</v>
      </c>
      <c r="G1227">
        <v>1096.78</v>
      </c>
      <c r="H1227" s="3">
        <f t="shared" si="779"/>
        <v>0</v>
      </c>
      <c r="I1227">
        <v>77002</v>
      </c>
      <c r="J1227" t="s">
        <v>2734</v>
      </c>
      <c r="K1227" t="s">
        <v>2738</v>
      </c>
      <c r="L1227">
        <v>32097</v>
      </c>
      <c r="M1227" t="s">
        <v>3635</v>
      </c>
      <c r="N1227" t="s">
        <v>4758</v>
      </c>
      <c r="O1227">
        <v>-81.677334164235702</v>
      </c>
      <c r="P1227">
        <v>30.627054731933899</v>
      </c>
      <c r="Q1227" t="s">
        <v>5655</v>
      </c>
      <c r="R1227">
        <v>2</v>
      </c>
      <c r="S1227" t="s">
        <v>6535</v>
      </c>
      <c r="T1227">
        <v>1006</v>
      </c>
      <c r="U1227" t="s">
        <v>6578</v>
      </c>
      <c r="V1227">
        <v>2017</v>
      </c>
      <c r="W1227">
        <v>60343</v>
      </c>
      <c r="X1227">
        <v>2017</v>
      </c>
      <c r="Y1227">
        <v>71106</v>
      </c>
      <c r="Z1227">
        <v>984.54</v>
      </c>
      <c r="AA1227" s="3">
        <f t="shared" si="780"/>
        <v>0.8976640711902113</v>
      </c>
      <c r="AB1227" t="s">
        <v>6616</v>
      </c>
      <c r="AC1227" t="s">
        <v>6616</v>
      </c>
      <c r="AD1227" t="s">
        <v>6616</v>
      </c>
      <c r="AE1227" t="s">
        <v>6616</v>
      </c>
      <c r="AI1227" t="s">
        <v>6618</v>
      </c>
      <c r="AJ1227" t="s">
        <v>6618</v>
      </c>
      <c r="AK1227" t="s">
        <v>6618</v>
      </c>
      <c r="AL1227" t="s">
        <v>6618</v>
      </c>
      <c r="AM1227" t="s">
        <v>6618</v>
      </c>
      <c r="AN1227" t="s">
        <v>6618</v>
      </c>
      <c r="AO1227" t="s">
        <v>6618</v>
      </c>
      <c r="AP1227" s="3" t="str">
        <f t="shared" si="781"/>
        <v>No</v>
      </c>
      <c r="AQ1227" s="3" t="str">
        <f t="shared" si="782"/>
        <v>No</v>
      </c>
      <c r="AR1227" s="3" t="str">
        <f t="shared" si="783"/>
        <v>No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 t="s">
        <v>6634</v>
      </c>
      <c r="AZ1227" t="s">
        <v>6637</v>
      </c>
      <c r="BA1227">
        <v>1</v>
      </c>
      <c r="BB1227" t="s">
        <v>6616</v>
      </c>
      <c r="BC1227" t="s">
        <v>6616</v>
      </c>
      <c r="BD1227" s="4" t="str">
        <f t="shared" si="784"/>
        <v>No</v>
      </c>
      <c r="BE1227" t="s">
        <v>6640</v>
      </c>
      <c r="BF1227" s="3" t="str">
        <f t="shared" si="785"/>
        <v>No</v>
      </c>
      <c r="BG1227" t="s">
        <v>6645</v>
      </c>
      <c r="BH1227" s="3" t="str">
        <f t="shared" si="786"/>
        <v>77002 HALLMARK LN</v>
      </c>
      <c r="BI1227" s="3" t="str">
        <f t="shared" si="787"/>
        <v>Yulee</v>
      </c>
      <c r="BJ1227" s="3" t="str">
        <f t="shared" si="788"/>
        <v>Florida</v>
      </c>
      <c r="BK1227" s="3">
        <f t="shared" si="789"/>
        <v>32097</v>
      </c>
      <c r="BL1227" s="3" t="str">
        <f t="shared" si="790"/>
        <v>77002 HALLMARK LN YULEE FL 32097</v>
      </c>
      <c r="BM1227" s="3" t="str">
        <f t="shared" si="791"/>
        <v/>
      </c>
      <c r="BN1227" s="3" t="str">
        <f t="shared" si="792"/>
        <v>Pass</v>
      </c>
      <c r="BO1227" s="3" t="str">
        <f t="shared" si="793"/>
        <v>No</v>
      </c>
      <c r="BP1227" s="3" t="str">
        <f t="shared" si="794"/>
        <v>FV&lt;$10K</v>
      </c>
      <c r="BQ1227" t="s">
        <v>6650</v>
      </c>
      <c r="BR1227" s="3" t="str">
        <f t="shared" si="795"/>
        <v>No, &lt; $20K Lien</v>
      </c>
      <c r="BS1227" s="3" t="str">
        <f t="shared" si="796"/>
        <v>No, Lien &lt; $20K</v>
      </c>
      <c r="BT1227" t="s">
        <v>6650</v>
      </c>
      <c r="BU1227" s="3" t="str">
        <f t="shared" si="797"/>
        <v>No</v>
      </c>
      <c r="BV1227" s="3" t="str">
        <f t="shared" si="798"/>
        <v>No</v>
      </c>
      <c r="BW1227" s="3">
        <f t="shared" si="799"/>
        <v>1</v>
      </c>
      <c r="BX1227" s="3" t="str">
        <f t="shared" si="800"/>
        <v>No</v>
      </c>
      <c r="BY1227" s="3">
        <f t="shared" si="801"/>
        <v>60343</v>
      </c>
      <c r="BZ1227">
        <v>1</v>
      </c>
      <c r="CA1227" s="3">
        <f t="shared" si="802"/>
        <v>60343</v>
      </c>
      <c r="CC1227" s="3">
        <f t="shared" si="803"/>
        <v>0</v>
      </c>
      <c r="CD1227" s="3">
        <f t="shared" si="804"/>
        <v>0</v>
      </c>
      <c r="CE1227" s="3" t="str">
        <f t="shared" si="805"/>
        <v/>
      </c>
      <c r="CF1227" s="3" t="e">
        <f>HLOOKUP(CE1227,'Valuation Data'!$D$2:$K$5,4,FALSE)</f>
        <v>#N/A</v>
      </c>
      <c r="CG1227" s="3">
        <f t="shared" si="806"/>
        <v>60343</v>
      </c>
      <c r="CH1227" s="3" t="str">
        <f t="shared" si="807"/>
        <v>No</v>
      </c>
      <c r="CI1227" s="3" t="str">
        <f>VLOOKUP(R1227,'Use Codes &amp; County Type'!A:D,4,FALSE)</f>
        <v>R</v>
      </c>
      <c r="CJ1227" s="3" t="str">
        <f t="shared" si="808"/>
        <v>No</v>
      </c>
      <c r="CK1227" s="3" t="str">
        <f t="shared" si="809"/>
        <v>No</v>
      </c>
      <c r="CL1227" s="3">
        <f t="shared" si="810"/>
        <v>0.35</v>
      </c>
      <c r="CM1227" s="3">
        <f t="shared" si="811"/>
        <v>21120.05</v>
      </c>
      <c r="CN1227" s="3">
        <f t="shared" si="812"/>
        <v>5483.9</v>
      </c>
      <c r="CO1227" s="3">
        <f t="shared" si="813"/>
        <v>15636.15</v>
      </c>
      <c r="CP1227" s="3">
        <f t="shared" si="814"/>
        <v>9.0878809472515448E-2</v>
      </c>
      <c r="CR1227" s="3" t="str">
        <f t="shared" si="815"/>
        <v>No</v>
      </c>
      <c r="CV1227" s="3" t="str">
        <f t="shared" si="816"/>
        <v>*Bid</v>
      </c>
      <c r="CW1227" s="3">
        <f t="shared" si="817"/>
        <v>1226</v>
      </c>
      <c r="CX1227" s="3">
        <f t="shared" si="818"/>
        <v>1096.78</v>
      </c>
      <c r="CY1227" s="3" t="str">
        <f t="shared" si="819"/>
        <v>Ok</v>
      </c>
      <c r="CZ1227">
        <v>0</v>
      </c>
      <c r="DA1227">
        <v>0</v>
      </c>
    </row>
    <row r="1228" spans="1:105" x14ac:dyDescent="0.25">
      <c r="A1228">
        <v>1227</v>
      </c>
      <c r="B1228" t="s">
        <v>3</v>
      </c>
      <c r="C1228" t="s">
        <v>1336</v>
      </c>
      <c r="D1228">
        <v>493.57</v>
      </c>
      <c r="E1228">
        <v>2017</v>
      </c>
      <c r="F1228">
        <v>493.57</v>
      </c>
      <c r="G1228">
        <v>493.57</v>
      </c>
      <c r="H1228" s="3">
        <f t="shared" si="779"/>
        <v>0</v>
      </c>
      <c r="I1228">
        <v>66616</v>
      </c>
      <c r="J1228" t="s">
        <v>2734</v>
      </c>
      <c r="K1228" t="s">
        <v>2738</v>
      </c>
      <c r="L1228">
        <v>32097</v>
      </c>
      <c r="M1228" t="s">
        <v>3636</v>
      </c>
      <c r="N1228" t="s">
        <v>4758</v>
      </c>
      <c r="O1228">
        <v>-81.684378331461701</v>
      </c>
      <c r="P1228">
        <v>30.6281003086266</v>
      </c>
      <c r="Q1228" t="s">
        <v>5656</v>
      </c>
      <c r="R1228">
        <v>50</v>
      </c>
      <c r="S1228" t="s">
        <v>6540</v>
      </c>
      <c r="T1228">
        <v>7000</v>
      </c>
      <c r="U1228" t="s">
        <v>6583</v>
      </c>
      <c r="V1228">
        <v>2017</v>
      </c>
      <c r="W1228">
        <v>21571</v>
      </c>
      <c r="X1228">
        <v>2017</v>
      </c>
      <c r="Y1228">
        <v>86645</v>
      </c>
      <c r="Z1228">
        <v>426.79</v>
      </c>
      <c r="AA1228" s="3">
        <f t="shared" si="780"/>
        <v>0.86470004254715649</v>
      </c>
      <c r="AB1228" t="s">
        <v>6616</v>
      </c>
      <c r="AC1228" t="s">
        <v>6616</v>
      </c>
      <c r="AF1228" t="s">
        <v>6616</v>
      </c>
      <c r="AH1228" t="s">
        <v>6616</v>
      </c>
      <c r="AI1228" t="s">
        <v>6618</v>
      </c>
      <c r="AJ1228" t="s">
        <v>6618</v>
      </c>
      <c r="AK1228" t="s">
        <v>6618</v>
      </c>
      <c r="AL1228" t="s">
        <v>6618</v>
      </c>
      <c r="AM1228" t="s">
        <v>6619</v>
      </c>
      <c r="AN1228" t="s">
        <v>6618</v>
      </c>
      <c r="AO1228">
        <v>0</v>
      </c>
      <c r="AP1228" s="3" t="str">
        <f t="shared" si="781"/>
        <v>No</v>
      </c>
      <c r="AQ1228" s="3" t="str">
        <f t="shared" si="782"/>
        <v>Yes</v>
      </c>
      <c r="AR1228" s="3" t="str">
        <f t="shared" si="783"/>
        <v>No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 t="s">
        <v>6634</v>
      </c>
      <c r="AZ1228" t="s">
        <v>6638</v>
      </c>
      <c r="BA1228">
        <v>1</v>
      </c>
      <c r="BB1228" t="s">
        <v>6616</v>
      </c>
      <c r="BC1228" t="s">
        <v>6616</v>
      </c>
      <c r="BD1228" s="4" t="str">
        <f t="shared" si="784"/>
        <v>No</v>
      </c>
      <c r="BE1228" t="s">
        <v>6640</v>
      </c>
      <c r="BF1228" s="3" t="str">
        <f t="shared" si="785"/>
        <v>No</v>
      </c>
      <c r="BG1228" t="s">
        <v>6645</v>
      </c>
      <c r="BH1228" s="3" t="str">
        <f t="shared" si="786"/>
        <v>66616 FRED MINER ESTATE DR</v>
      </c>
      <c r="BI1228" s="3" t="str">
        <f t="shared" si="787"/>
        <v>Yulee</v>
      </c>
      <c r="BJ1228" s="3" t="str">
        <f t="shared" si="788"/>
        <v>Florida</v>
      </c>
      <c r="BK1228" s="3">
        <f t="shared" si="789"/>
        <v>32097</v>
      </c>
      <c r="BL1228" s="3" t="str">
        <f t="shared" si="790"/>
        <v>66616 FRED MINER ESTATE DR YULEE FL 32097</v>
      </c>
      <c r="BM1228" s="3" t="str">
        <f t="shared" si="791"/>
        <v/>
      </c>
      <c r="BN1228" s="3" t="str">
        <f t="shared" si="792"/>
        <v>Pass</v>
      </c>
      <c r="BO1228" s="3" t="str">
        <f t="shared" si="793"/>
        <v>No</v>
      </c>
      <c r="BP1228" s="3" t="str">
        <f t="shared" si="794"/>
        <v>FV&lt;$10K</v>
      </c>
      <c r="BQ1228" t="s">
        <v>6650</v>
      </c>
      <c r="BR1228" s="3" t="str">
        <f t="shared" si="795"/>
        <v>No, &lt; $20K Lien</v>
      </c>
      <c r="BS1228" s="3" t="str">
        <f t="shared" si="796"/>
        <v>No, Lien &lt; $20K</v>
      </c>
      <c r="BT1228" t="s">
        <v>6650</v>
      </c>
      <c r="BU1228" s="3" t="str">
        <f t="shared" si="797"/>
        <v>No</v>
      </c>
      <c r="BV1228" s="3" t="str">
        <f t="shared" si="798"/>
        <v>No</v>
      </c>
      <c r="BW1228" s="3">
        <f t="shared" si="799"/>
        <v>1</v>
      </c>
      <c r="BX1228" s="3" t="str">
        <f t="shared" si="800"/>
        <v>No</v>
      </c>
      <c r="BY1228" s="3">
        <f t="shared" si="801"/>
        <v>21571</v>
      </c>
      <c r="BZ1228">
        <v>1</v>
      </c>
      <c r="CA1228" s="3">
        <f t="shared" si="802"/>
        <v>21571</v>
      </c>
      <c r="CC1228" s="3">
        <f t="shared" si="803"/>
        <v>0</v>
      </c>
      <c r="CD1228" s="3">
        <f t="shared" si="804"/>
        <v>0</v>
      </c>
      <c r="CE1228" s="3" t="str">
        <f t="shared" si="805"/>
        <v/>
      </c>
      <c r="CF1228" s="3" t="e">
        <f>HLOOKUP(CE1228,'Valuation Data'!$D$2:$K$5,4,FALSE)</f>
        <v>#N/A</v>
      </c>
      <c r="CG1228" s="3">
        <f t="shared" si="806"/>
        <v>21571</v>
      </c>
      <c r="CH1228" s="3" t="str">
        <f t="shared" si="807"/>
        <v>No</v>
      </c>
      <c r="CI1228" s="3" t="str">
        <f>VLOOKUP(R1228,'Use Codes &amp; County Type'!A:D,4,FALSE)</f>
        <v>V</v>
      </c>
      <c r="CJ1228" s="3" t="str">
        <f t="shared" si="808"/>
        <v>Yes</v>
      </c>
      <c r="CK1228" s="3" t="str">
        <f t="shared" si="809"/>
        <v>No</v>
      </c>
      <c r="CL1228" s="3">
        <f t="shared" si="810"/>
        <v>0</v>
      </c>
      <c r="CM1228" s="3">
        <f t="shared" si="811"/>
        <v>0</v>
      </c>
      <c r="CN1228" s="3">
        <f t="shared" si="812"/>
        <v>2467.85</v>
      </c>
      <c r="CO1228" s="3">
        <f t="shared" si="813"/>
        <v>-2467.85</v>
      </c>
      <c r="CP1228" s="3">
        <f t="shared" si="814"/>
        <v>0.11440591534931158</v>
      </c>
      <c r="CR1228" s="3" t="str">
        <f t="shared" si="815"/>
        <v>No</v>
      </c>
      <c r="CV1228" s="3" t="str">
        <f t="shared" si="816"/>
        <v>FMV&lt;$30K</v>
      </c>
      <c r="CW1228" s="3">
        <f t="shared" si="817"/>
        <v>1227</v>
      </c>
      <c r="CX1228" s="3">
        <f t="shared" si="818"/>
        <v>493.57</v>
      </c>
      <c r="CY1228" s="3" t="str">
        <f t="shared" si="819"/>
        <v>Ok</v>
      </c>
      <c r="CZ1228">
        <v>0</v>
      </c>
      <c r="DA1228">
        <v>0</v>
      </c>
    </row>
    <row r="1229" spans="1:105" x14ac:dyDescent="0.25">
      <c r="A1229">
        <v>1228</v>
      </c>
      <c r="B1229" t="s">
        <v>3</v>
      </c>
      <c r="C1229" t="s">
        <v>1337</v>
      </c>
      <c r="D1229">
        <v>307.75</v>
      </c>
      <c r="E1229">
        <v>2017</v>
      </c>
      <c r="F1229">
        <v>307.75</v>
      </c>
      <c r="G1229">
        <v>307.75</v>
      </c>
      <c r="H1229" s="3">
        <f t="shared" si="779"/>
        <v>0</v>
      </c>
      <c r="I1229">
        <v>66040</v>
      </c>
      <c r="J1229" t="s">
        <v>2734</v>
      </c>
      <c r="K1229" t="s">
        <v>2738</v>
      </c>
      <c r="L1229">
        <v>32097</v>
      </c>
      <c r="M1229" t="s">
        <v>3637</v>
      </c>
      <c r="N1229" t="s">
        <v>4758</v>
      </c>
      <c r="O1229">
        <v>-81.685770664964096</v>
      </c>
      <c r="P1229">
        <v>30.624062637283899</v>
      </c>
      <c r="Q1229" t="s">
        <v>5657</v>
      </c>
      <c r="R1229">
        <v>2</v>
      </c>
      <c r="S1229" t="s">
        <v>6535</v>
      </c>
      <c r="T1229">
        <v>1006</v>
      </c>
      <c r="U1229" t="s">
        <v>6578</v>
      </c>
      <c r="V1229">
        <v>2017</v>
      </c>
      <c r="W1229">
        <v>41842</v>
      </c>
      <c r="X1229">
        <v>2017</v>
      </c>
      <c r="Y1229">
        <v>60215</v>
      </c>
      <c r="Z1229">
        <v>254.97</v>
      </c>
      <c r="AA1229" s="3">
        <f t="shared" si="780"/>
        <v>0.82849715678310321</v>
      </c>
      <c r="AB1229" t="s">
        <v>6616</v>
      </c>
      <c r="AE1229" t="s">
        <v>6616</v>
      </c>
      <c r="AF1229" t="s">
        <v>6616</v>
      </c>
      <c r="AH1229" t="s">
        <v>6616</v>
      </c>
      <c r="AI1229" t="s">
        <v>6618</v>
      </c>
      <c r="AJ1229" t="s">
        <v>6618</v>
      </c>
      <c r="AK1229" t="s">
        <v>6618</v>
      </c>
      <c r="AL1229" t="s">
        <v>6618</v>
      </c>
      <c r="AM1229" t="s">
        <v>6618</v>
      </c>
      <c r="AN1229">
        <v>0</v>
      </c>
      <c r="AO1229">
        <v>0</v>
      </c>
      <c r="AP1229" s="3" t="str">
        <f t="shared" si="781"/>
        <v>No</v>
      </c>
      <c r="AQ1229" s="3" t="str">
        <f t="shared" si="782"/>
        <v>No</v>
      </c>
      <c r="AR1229" s="3" t="str">
        <f t="shared" si="783"/>
        <v>No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1</v>
      </c>
      <c r="AY1229" t="s">
        <v>6636</v>
      </c>
      <c r="AZ1229">
        <v>0</v>
      </c>
      <c r="BA1229">
        <v>0</v>
      </c>
      <c r="BB1229" t="s">
        <v>6617</v>
      </c>
      <c r="BC1229" t="s">
        <v>6616</v>
      </c>
      <c r="BD1229" s="4" t="str">
        <f t="shared" si="784"/>
        <v>No</v>
      </c>
      <c r="BE1229" t="s">
        <v>6640</v>
      </c>
      <c r="BF1229" s="3" t="str">
        <f t="shared" si="785"/>
        <v>No</v>
      </c>
      <c r="BG1229" t="s">
        <v>6645</v>
      </c>
      <c r="BH1229" s="3" t="str">
        <f t="shared" si="786"/>
        <v>66040 IONA PL</v>
      </c>
      <c r="BI1229" s="3" t="str">
        <f t="shared" si="787"/>
        <v>Yulee</v>
      </c>
      <c r="BJ1229" s="3" t="str">
        <f t="shared" si="788"/>
        <v>Florida</v>
      </c>
      <c r="BK1229" s="3">
        <f t="shared" si="789"/>
        <v>32097</v>
      </c>
      <c r="BL1229" s="3" t="str">
        <f t="shared" si="790"/>
        <v>66040 IONA PL YULEE FL 32097</v>
      </c>
      <c r="BM1229" s="3" t="str">
        <f t="shared" si="791"/>
        <v/>
      </c>
      <c r="BN1229" s="3" t="str">
        <f t="shared" si="792"/>
        <v>Pass</v>
      </c>
      <c r="BO1229" s="3" t="str">
        <f t="shared" si="793"/>
        <v>No</v>
      </c>
      <c r="BP1229" s="3" t="str">
        <f t="shared" si="794"/>
        <v>FV&lt;$10K</v>
      </c>
      <c r="BQ1229" t="s">
        <v>6650</v>
      </c>
      <c r="BR1229" s="3" t="str">
        <f t="shared" si="795"/>
        <v>No, &lt; $20K Lien</v>
      </c>
      <c r="BS1229" s="3" t="str">
        <f t="shared" si="796"/>
        <v>No, Lien &lt; $20K</v>
      </c>
      <c r="BT1229" t="s">
        <v>6650</v>
      </c>
      <c r="BU1229" s="3" t="str">
        <f t="shared" si="797"/>
        <v>No</v>
      </c>
      <c r="BV1229" s="3" t="str">
        <f t="shared" si="798"/>
        <v>No</v>
      </c>
      <c r="BW1229" s="3">
        <f t="shared" si="799"/>
        <v>0</v>
      </c>
      <c r="BX1229" s="3" t="str">
        <f t="shared" si="800"/>
        <v>No</v>
      </c>
      <c r="BY1229" s="3">
        <f t="shared" si="801"/>
        <v>41842</v>
      </c>
      <c r="BZ1229">
        <v>1</v>
      </c>
      <c r="CA1229" s="3">
        <f t="shared" si="802"/>
        <v>41842</v>
      </c>
      <c r="CC1229" s="3">
        <f t="shared" si="803"/>
        <v>0</v>
      </c>
      <c r="CD1229" s="3">
        <f t="shared" si="804"/>
        <v>0</v>
      </c>
      <c r="CE1229" s="3" t="str">
        <f t="shared" si="805"/>
        <v/>
      </c>
      <c r="CF1229" s="3" t="e">
        <f>HLOOKUP(CE1229,'Valuation Data'!$D$2:$K$5,4,FALSE)</f>
        <v>#N/A</v>
      </c>
      <c r="CG1229" s="3">
        <f t="shared" si="806"/>
        <v>41842</v>
      </c>
      <c r="CH1229" s="3" t="str">
        <f t="shared" si="807"/>
        <v>No</v>
      </c>
      <c r="CI1229" s="3" t="str">
        <f>VLOOKUP(R1229,'Use Codes &amp; County Type'!A:D,4,FALSE)</f>
        <v>R</v>
      </c>
      <c r="CJ1229" s="3" t="str">
        <f t="shared" si="808"/>
        <v>No</v>
      </c>
      <c r="CK1229" s="3" t="str">
        <f t="shared" si="809"/>
        <v>Yes</v>
      </c>
      <c r="CL1229" s="3">
        <f t="shared" si="810"/>
        <v>0.67</v>
      </c>
      <c r="CM1229" s="3">
        <f t="shared" si="811"/>
        <v>28034.140000000003</v>
      </c>
      <c r="CN1229" s="3">
        <f t="shared" si="812"/>
        <v>1231</v>
      </c>
      <c r="CO1229" s="3">
        <f t="shared" si="813"/>
        <v>26803.140000000003</v>
      </c>
      <c r="CP1229" s="3">
        <f t="shared" si="814"/>
        <v>2.9420199799244779E-2</v>
      </c>
      <c r="CR1229" s="3" t="str">
        <f t="shared" si="815"/>
        <v>No</v>
      </c>
      <c r="CV1229" s="3" t="str">
        <f t="shared" si="816"/>
        <v>*Bid</v>
      </c>
      <c r="CW1229" s="3">
        <f t="shared" si="817"/>
        <v>1228</v>
      </c>
      <c r="CX1229" s="3">
        <f t="shared" si="818"/>
        <v>307.75</v>
      </c>
      <c r="CY1229" s="3" t="str">
        <f t="shared" si="819"/>
        <v>Ok</v>
      </c>
      <c r="CZ1229">
        <v>0</v>
      </c>
      <c r="DA1229">
        <v>0</v>
      </c>
    </row>
    <row r="1230" spans="1:105" x14ac:dyDescent="0.25">
      <c r="A1230">
        <v>1229</v>
      </c>
      <c r="B1230" t="s">
        <v>3</v>
      </c>
      <c r="C1230" t="s">
        <v>1338</v>
      </c>
      <c r="D1230">
        <v>386.89</v>
      </c>
      <c r="E1230">
        <v>2017</v>
      </c>
      <c r="F1230" t="e">
        <f>NA()</f>
        <v>#N/A</v>
      </c>
      <c r="G1230" t="e">
        <f>NA()</f>
        <v>#N/A</v>
      </c>
      <c r="H1230" s="3" t="e">
        <f t="shared" si="779"/>
        <v>#N/A</v>
      </c>
      <c r="I1230" t="e">
        <f>NA()</f>
        <v>#N/A</v>
      </c>
      <c r="J1230" t="e">
        <f>NA()</f>
        <v>#N/A</v>
      </c>
      <c r="K1230" t="e">
        <f>NA()</f>
        <v>#N/A</v>
      </c>
      <c r="L1230" t="e">
        <f>NA()</f>
        <v>#N/A</v>
      </c>
      <c r="M1230" t="e">
        <f>NA()</f>
        <v>#N/A</v>
      </c>
      <c r="N1230" t="e">
        <f>NA()</f>
        <v>#N/A</v>
      </c>
      <c r="O1230" t="e">
        <f>NA()</f>
        <v>#N/A</v>
      </c>
      <c r="P1230" t="e">
        <f>NA()</f>
        <v>#N/A</v>
      </c>
      <c r="Q1230" t="e">
        <f>NA()</f>
        <v>#N/A</v>
      </c>
      <c r="R1230">
        <v>2</v>
      </c>
      <c r="S1230" t="s">
        <v>6535</v>
      </c>
      <c r="T1230" t="e">
        <f>NA()</f>
        <v>#N/A</v>
      </c>
      <c r="U1230" t="e">
        <f>NA()</f>
        <v>#N/A</v>
      </c>
      <c r="V1230">
        <v>2017</v>
      </c>
      <c r="W1230">
        <v>46931</v>
      </c>
      <c r="X1230" t="e">
        <f>NA()</f>
        <v>#N/A</v>
      </c>
      <c r="Y1230" t="e">
        <f>NA()</f>
        <v>#N/A</v>
      </c>
      <c r="Z1230" t="e">
        <f>NA()</f>
        <v>#N/A</v>
      </c>
      <c r="AA1230" s="3">
        <f t="shared" si="780"/>
        <v>0</v>
      </c>
      <c r="AF1230" t="s">
        <v>6616</v>
      </c>
      <c r="AG1230" t="s">
        <v>6616</v>
      </c>
      <c r="AH1230" t="s">
        <v>6616</v>
      </c>
      <c r="AI1230" t="e">
        <f>NA()</f>
        <v>#N/A</v>
      </c>
      <c r="AJ1230" t="e">
        <f>NA()</f>
        <v>#N/A</v>
      </c>
      <c r="AK1230" t="e">
        <f>NA()</f>
        <v>#N/A</v>
      </c>
      <c r="AL1230" t="e">
        <f>NA()</f>
        <v>#N/A</v>
      </c>
      <c r="AM1230" t="e">
        <f>NA()</f>
        <v>#N/A</v>
      </c>
      <c r="AN1230" t="e">
        <f>NA()</f>
        <v>#N/A</v>
      </c>
      <c r="AO1230" t="e">
        <f>NA()</f>
        <v>#N/A</v>
      </c>
      <c r="AP1230" s="3" t="str">
        <f t="shared" si="781"/>
        <v>No</v>
      </c>
      <c r="AQ1230" s="3" t="str">
        <f t="shared" si="782"/>
        <v>No</v>
      </c>
      <c r="AR1230" s="3" t="str">
        <f t="shared" si="783"/>
        <v>No</v>
      </c>
      <c r="AS1230" t="e">
        <f>NA()</f>
        <v>#N/A</v>
      </c>
      <c r="AT1230" t="e">
        <f>NA()</f>
        <v>#N/A</v>
      </c>
      <c r="AU1230" t="e">
        <f>NA()</f>
        <v>#N/A</v>
      </c>
      <c r="AV1230" t="e">
        <f>NA()</f>
        <v>#N/A</v>
      </c>
      <c r="AW1230" t="e">
        <f>NA()</f>
        <v>#N/A</v>
      </c>
      <c r="AX1230" t="e">
        <f>NA()</f>
        <v>#N/A</v>
      </c>
      <c r="AY1230" t="e">
        <f>NA()</f>
        <v>#N/A</v>
      </c>
      <c r="AZ1230" t="e">
        <f>NA()</f>
        <v>#N/A</v>
      </c>
      <c r="BA1230">
        <v>0</v>
      </c>
      <c r="BB1230" t="s">
        <v>6617</v>
      </c>
      <c r="BC1230" t="e">
        <f>NA()</f>
        <v>#N/A</v>
      </c>
      <c r="BD1230" s="4" t="str">
        <f t="shared" si="784"/>
        <v>No</v>
      </c>
      <c r="BE1230" t="e">
        <f>NA()</f>
        <v>#N/A</v>
      </c>
      <c r="BF1230" s="3" t="str">
        <f t="shared" si="785"/>
        <v>No</v>
      </c>
      <c r="BG1230" t="e">
        <f>NA()</f>
        <v>#N/A</v>
      </c>
      <c r="BH1230" s="3" t="e">
        <f t="shared" si="786"/>
        <v>#N/A</v>
      </c>
      <c r="BI1230" s="3" t="e">
        <f t="shared" si="787"/>
        <v>#N/A</v>
      </c>
      <c r="BJ1230" s="3" t="e">
        <f t="shared" si="788"/>
        <v>#N/A</v>
      </c>
      <c r="BK1230" s="3" t="e">
        <f t="shared" si="789"/>
        <v>#N/A</v>
      </c>
      <c r="BL1230" s="3" t="e">
        <f t="shared" si="790"/>
        <v>#N/A</v>
      </c>
      <c r="BM1230" s="3" t="e">
        <f t="shared" si="791"/>
        <v>#N/A</v>
      </c>
      <c r="BN1230" s="3" t="str">
        <f t="shared" si="792"/>
        <v>Pass</v>
      </c>
      <c r="BO1230" s="3" t="e">
        <f t="shared" si="793"/>
        <v>#N/A</v>
      </c>
      <c r="BP1230" s="3" t="str">
        <f t="shared" si="794"/>
        <v>FV&lt;$10K</v>
      </c>
      <c r="BQ1230" t="s">
        <v>6650</v>
      </c>
      <c r="BR1230" s="3" t="str">
        <f t="shared" si="795"/>
        <v>No, &lt; $20K Lien</v>
      </c>
      <c r="BS1230" s="3" t="str">
        <f t="shared" si="796"/>
        <v>No, Lien &lt; $20K</v>
      </c>
      <c r="BT1230" t="s">
        <v>6650</v>
      </c>
      <c r="BU1230" s="3" t="str">
        <f t="shared" si="797"/>
        <v>No</v>
      </c>
      <c r="BV1230" s="3" t="str">
        <f t="shared" si="798"/>
        <v>No</v>
      </c>
      <c r="BW1230" s="3">
        <f t="shared" si="799"/>
        <v>0</v>
      </c>
      <c r="BX1230" s="3" t="str">
        <f t="shared" si="800"/>
        <v>No</v>
      </c>
      <c r="BY1230" s="3">
        <f t="shared" si="801"/>
        <v>46931</v>
      </c>
      <c r="BZ1230">
        <v>1</v>
      </c>
      <c r="CA1230" s="3">
        <f t="shared" si="802"/>
        <v>46931</v>
      </c>
      <c r="CC1230" s="3" t="e">
        <f t="shared" si="803"/>
        <v>#N/A</v>
      </c>
      <c r="CD1230" s="3" t="e">
        <f t="shared" si="804"/>
        <v>#N/A</v>
      </c>
      <c r="CE1230" s="3" t="str">
        <f t="shared" si="805"/>
        <v/>
      </c>
      <c r="CF1230" s="3" t="e">
        <f>HLOOKUP(CE1230,'Valuation Data'!$D$2:$K$5,4,FALSE)</f>
        <v>#N/A</v>
      </c>
      <c r="CG1230" s="3">
        <f t="shared" si="806"/>
        <v>46931</v>
      </c>
      <c r="CH1230" s="3" t="str">
        <f t="shared" si="807"/>
        <v>No</v>
      </c>
      <c r="CI1230" s="3" t="str">
        <f>VLOOKUP(R1230,'Use Codes &amp; County Type'!A:D,4,FALSE)</f>
        <v>R</v>
      </c>
      <c r="CJ1230" s="3" t="str">
        <f t="shared" si="808"/>
        <v>No</v>
      </c>
      <c r="CK1230" s="3" t="str">
        <f t="shared" si="809"/>
        <v>Yes</v>
      </c>
      <c r="CL1230" s="3">
        <f t="shared" si="810"/>
        <v>0.67</v>
      </c>
      <c r="CM1230" s="3">
        <f t="shared" si="811"/>
        <v>31443.77</v>
      </c>
      <c r="CN1230" s="3" t="e">
        <f t="shared" si="812"/>
        <v>#N/A</v>
      </c>
      <c r="CO1230" s="3" t="e">
        <f t="shared" si="813"/>
        <v>#N/A</v>
      </c>
      <c r="CP1230" s="3" t="e">
        <f t="shared" si="814"/>
        <v>#N/A</v>
      </c>
      <c r="CR1230" s="3" t="e">
        <f t="shared" si="815"/>
        <v>#N/A</v>
      </c>
      <c r="CV1230" s="3" t="e">
        <f t="shared" si="816"/>
        <v>#N/A</v>
      </c>
      <c r="CW1230" s="3">
        <f t="shared" si="817"/>
        <v>1229</v>
      </c>
      <c r="CX1230" s="3">
        <f t="shared" si="818"/>
        <v>386.89</v>
      </c>
      <c r="CY1230" s="3" t="e">
        <f t="shared" si="819"/>
        <v>#N/A</v>
      </c>
      <c r="CZ1230" t="e">
        <f>NA()</f>
        <v>#N/A</v>
      </c>
      <c r="DA1230" t="e">
        <f>NA()</f>
        <v>#N/A</v>
      </c>
    </row>
    <row r="1231" spans="1:105" x14ac:dyDescent="0.25">
      <c r="A1231">
        <v>1230</v>
      </c>
      <c r="B1231" t="s">
        <v>3</v>
      </c>
      <c r="C1231" t="s">
        <v>1339</v>
      </c>
      <c r="D1231">
        <v>301.23</v>
      </c>
      <c r="E1231">
        <v>2017</v>
      </c>
      <c r="F1231">
        <v>301.23</v>
      </c>
      <c r="G1231">
        <v>301.23</v>
      </c>
      <c r="H1231" s="3">
        <f t="shared" si="779"/>
        <v>0</v>
      </c>
      <c r="J1231" t="s">
        <v>2734</v>
      </c>
      <c r="K1231" t="s">
        <v>2738</v>
      </c>
      <c r="L1231">
        <v>32097</v>
      </c>
      <c r="M1231" t="s">
        <v>3638</v>
      </c>
      <c r="N1231" t="s">
        <v>4758</v>
      </c>
      <c r="O1231">
        <v>-81.684769067111304</v>
      </c>
      <c r="P1231">
        <v>30.623855461078598</v>
      </c>
      <c r="Q1231" t="s">
        <v>5658</v>
      </c>
      <c r="R1231">
        <v>0</v>
      </c>
      <c r="S1231" t="s">
        <v>6538</v>
      </c>
      <c r="T1231">
        <v>8001</v>
      </c>
      <c r="U1231" t="s">
        <v>6581</v>
      </c>
      <c r="V1231">
        <v>2017</v>
      </c>
      <c r="W1231">
        <v>15154</v>
      </c>
      <c r="X1231">
        <v>2017</v>
      </c>
      <c r="Y1231">
        <v>18112</v>
      </c>
      <c r="Z1231">
        <v>248.94</v>
      </c>
      <c r="AA1231" s="3">
        <f t="shared" si="780"/>
        <v>0.82641171198087837</v>
      </c>
      <c r="AB1231" t="s">
        <v>6616</v>
      </c>
      <c r="AC1231" t="s">
        <v>6616</v>
      </c>
      <c r="AD1231" t="s">
        <v>6616</v>
      </c>
      <c r="AE1231" t="s">
        <v>6616</v>
      </c>
      <c r="AF1231" t="s">
        <v>6616</v>
      </c>
      <c r="AG1231" t="s">
        <v>6616</v>
      </c>
      <c r="AI1231" t="s">
        <v>6618</v>
      </c>
      <c r="AJ1231" t="s">
        <v>6618</v>
      </c>
      <c r="AK1231" t="s">
        <v>6618</v>
      </c>
      <c r="AL1231" t="s">
        <v>6618</v>
      </c>
      <c r="AM1231" t="s">
        <v>6618</v>
      </c>
      <c r="AN1231" t="s">
        <v>6618</v>
      </c>
      <c r="AO1231" t="s">
        <v>6618</v>
      </c>
      <c r="AP1231" s="3" t="str">
        <f t="shared" si="781"/>
        <v>No</v>
      </c>
      <c r="AQ1231" s="3" t="str">
        <f t="shared" si="782"/>
        <v>No</v>
      </c>
      <c r="AR1231" s="3" t="str">
        <f t="shared" si="783"/>
        <v>No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1</v>
      </c>
      <c r="AY1231" t="s">
        <v>6634</v>
      </c>
      <c r="AZ1231" t="s">
        <v>6637</v>
      </c>
      <c r="BA1231">
        <v>3</v>
      </c>
      <c r="BB1231" t="s">
        <v>6616</v>
      </c>
      <c r="BC1231" t="s">
        <v>6616</v>
      </c>
      <c r="BD1231" s="4" t="str">
        <f t="shared" si="784"/>
        <v>No</v>
      </c>
      <c r="BE1231" t="s">
        <v>6640</v>
      </c>
      <c r="BF1231" s="3" t="str">
        <f t="shared" si="785"/>
        <v>No</v>
      </c>
      <c r="BG1231" t="s">
        <v>6645</v>
      </c>
      <c r="BH1231" s="3" t="str">
        <f t="shared" si="786"/>
        <v>FRED MINER ESTATE DR</v>
      </c>
      <c r="BI1231" s="3" t="str">
        <f t="shared" si="787"/>
        <v>Yulee</v>
      </c>
      <c r="BJ1231" s="3" t="str">
        <f t="shared" si="788"/>
        <v>Florida</v>
      </c>
      <c r="BK1231" s="3">
        <f t="shared" si="789"/>
        <v>32097</v>
      </c>
      <c r="BL1231" s="3" t="str">
        <f t="shared" si="790"/>
        <v>FRED MINER ESTATE DR YULEE FL 32097</v>
      </c>
      <c r="BM1231" s="3" t="str">
        <f t="shared" si="791"/>
        <v/>
      </c>
      <c r="BN1231" s="3" t="str">
        <f t="shared" si="792"/>
        <v>Pass</v>
      </c>
      <c r="BO1231" s="3" t="str">
        <f t="shared" si="793"/>
        <v>No</v>
      </c>
      <c r="BP1231" s="3" t="str">
        <f t="shared" si="794"/>
        <v>FV&lt;$10K</v>
      </c>
      <c r="BQ1231" t="s">
        <v>6650</v>
      </c>
      <c r="BR1231" s="3" t="str">
        <f t="shared" si="795"/>
        <v>No, &lt; $20K Lien</v>
      </c>
      <c r="BS1231" s="3" t="str">
        <f t="shared" si="796"/>
        <v>No, Lien &lt; $20K</v>
      </c>
      <c r="BT1231" t="s">
        <v>6650</v>
      </c>
      <c r="BU1231" s="3" t="str">
        <f t="shared" si="797"/>
        <v>No</v>
      </c>
      <c r="BV1231" s="3" t="str">
        <f t="shared" si="798"/>
        <v>No</v>
      </c>
      <c r="BW1231" s="3">
        <f t="shared" si="799"/>
        <v>3</v>
      </c>
      <c r="BX1231" s="3" t="str">
        <f t="shared" si="800"/>
        <v>No</v>
      </c>
      <c r="BY1231" s="3">
        <f t="shared" si="801"/>
        <v>15154</v>
      </c>
      <c r="BZ1231">
        <v>1</v>
      </c>
      <c r="CA1231" s="3">
        <f t="shared" si="802"/>
        <v>15154</v>
      </c>
      <c r="CC1231" s="3">
        <f t="shared" si="803"/>
        <v>0</v>
      </c>
      <c r="CD1231" s="3">
        <f t="shared" si="804"/>
        <v>0</v>
      </c>
      <c r="CE1231" s="3" t="str">
        <f t="shared" si="805"/>
        <v/>
      </c>
      <c r="CF1231" s="3" t="e">
        <f>HLOOKUP(CE1231,'Valuation Data'!$D$2:$K$5,4,FALSE)</f>
        <v>#N/A</v>
      </c>
      <c r="CG1231" s="3">
        <f t="shared" si="806"/>
        <v>15154</v>
      </c>
      <c r="CH1231" s="3" t="str">
        <f t="shared" si="807"/>
        <v>No</v>
      </c>
      <c r="CI1231" s="3" t="str">
        <f>VLOOKUP(R1231,'Use Codes &amp; County Type'!A:D,4,FALSE)</f>
        <v>V</v>
      </c>
      <c r="CJ1231" s="3" t="str">
        <f t="shared" si="808"/>
        <v>Yes</v>
      </c>
      <c r="CK1231" s="3" t="str">
        <f t="shared" si="809"/>
        <v>No</v>
      </c>
      <c r="CL1231" s="3">
        <f t="shared" si="810"/>
        <v>0</v>
      </c>
      <c r="CM1231" s="3">
        <f t="shared" si="811"/>
        <v>0</v>
      </c>
      <c r="CN1231" s="3">
        <f t="shared" si="812"/>
        <v>2108.61</v>
      </c>
      <c r="CO1231" s="3">
        <f t="shared" si="813"/>
        <v>-2108.61</v>
      </c>
      <c r="CP1231" s="3">
        <f t="shared" si="814"/>
        <v>0.13914544014781577</v>
      </c>
      <c r="CR1231" s="3" t="str">
        <f t="shared" si="815"/>
        <v>No</v>
      </c>
      <c r="CV1231" s="3" t="str">
        <f t="shared" si="816"/>
        <v>FMV&lt;$30K</v>
      </c>
      <c r="CW1231" s="3">
        <f t="shared" si="817"/>
        <v>1230</v>
      </c>
      <c r="CX1231" s="3">
        <f t="shared" si="818"/>
        <v>301.23</v>
      </c>
      <c r="CY1231" s="3" t="str">
        <f t="shared" si="819"/>
        <v>Ok</v>
      </c>
      <c r="CZ1231">
        <v>0</v>
      </c>
      <c r="DA1231">
        <v>0</v>
      </c>
    </row>
    <row r="1232" spans="1:105" x14ac:dyDescent="0.25">
      <c r="A1232">
        <v>1231</v>
      </c>
      <c r="B1232" t="s">
        <v>3</v>
      </c>
      <c r="C1232" t="s">
        <v>1340</v>
      </c>
      <c r="D1232">
        <v>196.03</v>
      </c>
      <c r="E1232">
        <v>2017</v>
      </c>
      <c r="F1232">
        <v>196.03</v>
      </c>
      <c r="G1232">
        <v>196.03</v>
      </c>
      <c r="H1232" s="3">
        <f t="shared" si="779"/>
        <v>0</v>
      </c>
      <c r="J1232" t="s">
        <v>2735</v>
      </c>
      <c r="K1232" t="s">
        <v>2738</v>
      </c>
      <c r="L1232">
        <v>32011</v>
      </c>
      <c r="M1232" t="s">
        <v>3639</v>
      </c>
      <c r="N1232" t="s">
        <v>4759</v>
      </c>
      <c r="O1232">
        <v>-81.719609668042693</v>
      </c>
      <c r="P1232">
        <v>30.615720192678499</v>
      </c>
      <c r="Q1232" t="s">
        <v>5659</v>
      </c>
      <c r="R1232">
        <v>0</v>
      </c>
      <c r="S1232" t="s">
        <v>6538</v>
      </c>
      <c r="T1232">
        <v>8001</v>
      </c>
      <c r="U1232" t="s">
        <v>6581</v>
      </c>
      <c r="V1232">
        <v>2017</v>
      </c>
      <c r="W1232">
        <v>9240</v>
      </c>
      <c r="X1232">
        <v>2017</v>
      </c>
      <c r="Y1232">
        <v>11025</v>
      </c>
      <c r="Z1232">
        <v>151.66999999999999</v>
      </c>
      <c r="AA1232" s="3">
        <f t="shared" si="780"/>
        <v>0.77370810590215777</v>
      </c>
      <c r="AC1232" t="s">
        <v>6616</v>
      </c>
      <c r="AH1232" t="s">
        <v>6616</v>
      </c>
      <c r="AI1232" t="s">
        <v>6618</v>
      </c>
      <c r="AJ1232" t="s">
        <v>6618</v>
      </c>
      <c r="AK1232" t="s">
        <v>6618</v>
      </c>
      <c r="AL1232">
        <v>0</v>
      </c>
      <c r="AM1232">
        <v>0</v>
      </c>
      <c r="AN1232">
        <v>0</v>
      </c>
      <c r="AO1232">
        <v>0</v>
      </c>
      <c r="AP1232" s="3" t="str">
        <f t="shared" si="781"/>
        <v>No</v>
      </c>
      <c r="AQ1232" s="3" t="str">
        <f t="shared" si="782"/>
        <v>No</v>
      </c>
      <c r="AR1232" s="3" t="str">
        <f t="shared" si="783"/>
        <v>No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 t="s">
        <v>6634</v>
      </c>
      <c r="AZ1232" t="s">
        <v>6638</v>
      </c>
      <c r="BA1232">
        <v>0</v>
      </c>
      <c r="BB1232" t="s">
        <v>6616</v>
      </c>
      <c r="BC1232" t="s">
        <v>6616</v>
      </c>
      <c r="BD1232" s="4" t="str">
        <f t="shared" si="784"/>
        <v>No</v>
      </c>
      <c r="BE1232" t="s">
        <v>6640</v>
      </c>
      <c r="BF1232" s="3" t="str">
        <f t="shared" si="785"/>
        <v>No</v>
      </c>
      <c r="BG1232" t="s">
        <v>6645</v>
      </c>
      <c r="BH1232" s="3" t="str">
        <f t="shared" si="786"/>
        <v>GUSSIE LN</v>
      </c>
      <c r="BI1232" s="3" t="str">
        <f t="shared" si="787"/>
        <v>Callahan</v>
      </c>
      <c r="BJ1232" s="3" t="str">
        <f t="shared" si="788"/>
        <v>Florida</v>
      </c>
      <c r="BK1232" s="3">
        <f t="shared" si="789"/>
        <v>32011</v>
      </c>
      <c r="BL1232" s="3" t="str">
        <f t="shared" si="790"/>
        <v>GUSSIE LN CALLAHAN FL 32011</v>
      </c>
      <c r="BM1232" s="3" t="str">
        <f t="shared" si="791"/>
        <v/>
      </c>
      <c r="BN1232" s="3" t="str">
        <f t="shared" si="792"/>
        <v>Pass</v>
      </c>
      <c r="BO1232" s="3" t="str">
        <f t="shared" si="793"/>
        <v>No</v>
      </c>
      <c r="BP1232" s="3" t="str">
        <f t="shared" si="794"/>
        <v>FV&lt;$10K</v>
      </c>
      <c r="BQ1232" t="s">
        <v>6650</v>
      </c>
      <c r="BR1232" s="3" t="str">
        <f t="shared" si="795"/>
        <v>No, &lt; $20K Lien</v>
      </c>
      <c r="BS1232" s="3" t="str">
        <f t="shared" si="796"/>
        <v>No, Lien &lt; $20K</v>
      </c>
      <c r="BT1232" t="s">
        <v>6650</v>
      </c>
      <c r="BU1232" s="3" t="str">
        <f t="shared" si="797"/>
        <v>No</v>
      </c>
      <c r="BV1232" s="3" t="str">
        <f t="shared" si="798"/>
        <v>No</v>
      </c>
      <c r="BW1232" s="3">
        <f t="shared" si="799"/>
        <v>0</v>
      </c>
      <c r="BX1232" s="3" t="str">
        <f t="shared" si="800"/>
        <v>No</v>
      </c>
      <c r="BY1232" s="3">
        <f t="shared" si="801"/>
        <v>9240</v>
      </c>
      <c r="BZ1232">
        <v>1</v>
      </c>
      <c r="CA1232" s="3">
        <f t="shared" si="802"/>
        <v>9240</v>
      </c>
      <c r="CC1232" s="3">
        <f t="shared" si="803"/>
        <v>0</v>
      </c>
      <c r="CD1232" s="3">
        <f t="shared" si="804"/>
        <v>0</v>
      </c>
      <c r="CE1232" s="3" t="str">
        <f t="shared" si="805"/>
        <v/>
      </c>
      <c r="CF1232" s="3" t="e">
        <f>HLOOKUP(CE1232,'Valuation Data'!$D$2:$K$5,4,FALSE)</f>
        <v>#N/A</v>
      </c>
      <c r="CG1232" s="3">
        <f t="shared" si="806"/>
        <v>9240</v>
      </c>
      <c r="CH1232" s="3" t="str">
        <f t="shared" si="807"/>
        <v>No</v>
      </c>
      <c r="CI1232" s="3" t="str">
        <f>VLOOKUP(R1232,'Use Codes &amp; County Type'!A:D,4,FALSE)</f>
        <v>V</v>
      </c>
      <c r="CJ1232" s="3" t="str">
        <f t="shared" si="808"/>
        <v>Yes</v>
      </c>
      <c r="CK1232" s="3" t="str">
        <f t="shared" si="809"/>
        <v>No</v>
      </c>
      <c r="CL1232" s="3">
        <f t="shared" si="810"/>
        <v>0</v>
      </c>
      <c r="CM1232" s="3">
        <f t="shared" si="811"/>
        <v>0</v>
      </c>
      <c r="CN1232" s="3">
        <f t="shared" si="812"/>
        <v>784.12</v>
      </c>
      <c r="CO1232" s="3">
        <f t="shared" si="813"/>
        <v>-784.12</v>
      </c>
      <c r="CP1232" s="3">
        <f t="shared" si="814"/>
        <v>8.486147186147186E-2</v>
      </c>
      <c r="CR1232" s="3" t="str">
        <f t="shared" si="815"/>
        <v>No</v>
      </c>
      <c r="CV1232" s="3" t="str">
        <f t="shared" si="816"/>
        <v>FMV&lt;$30K</v>
      </c>
      <c r="CW1232" s="3">
        <f t="shared" si="817"/>
        <v>1231</v>
      </c>
      <c r="CX1232" s="3">
        <f t="shared" si="818"/>
        <v>196.03</v>
      </c>
      <c r="CY1232" s="3" t="str">
        <f t="shared" si="819"/>
        <v>Ok</v>
      </c>
      <c r="CZ1232">
        <v>0</v>
      </c>
      <c r="DA1232">
        <v>0</v>
      </c>
    </row>
    <row r="1233" spans="1:105" x14ac:dyDescent="0.25">
      <c r="A1233">
        <v>1232</v>
      </c>
      <c r="B1233" t="s">
        <v>3</v>
      </c>
      <c r="C1233" t="s">
        <v>1341</v>
      </c>
      <c r="D1233">
        <v>751.61</v>
      </c>
      <c r="E1233">
        <v>2017</v>
      </c>
      <c r="F1233">
        <v>751.61</v>
      </c>
      <c r="G1233">
        <v>751.61</v>
      </c>
      <c r="H1233" s="3">
        <f t="shared" si="779"/>
        <v>0</v>
      </c>
      <c r="I1233">
        <v>66146</v>
      </c>
      <c r="J1233" t="s">
        <v>2735</v>
      </c>
      <c r="K1233" t="s">
        <v>2738</v>
      </c>
      <c r="L1233">
        <v>32011</v>
      </c>
      <c r="M1233" t="s">
        <v>3640</v>
      </c>
      <c r="N1233" t="s">
        <v>4759</v>
      </c>
      <c r="O1233">
        <v>-81.719810486768907</v>
      </c>
      <c r="P1233">
        <v>30.617005832580901</v>
      </c>
      <c r="Q1233" t="s">
        <v>5660</v>
      </c>
      <c r="R1233">
        <v>2</v>
      </c>
      <c r="S1233" t="s">
        <v>6535</v>
      </c>
      <c r="T1233">
        <v>1006</v>
      </c>
      <c r="U1233" t="s">
        <v>6578</v>
      </c>
      <c r="V1233">
        <v>2017</v>
      </c>
      <c r="W1233">
        <v>40074</v>
      </c>
      <c r="X1233">
        <v>2017</v>
      </c>
      <c r="Y1233">
        <v>48971</v>
      </c>
      <c r="Z1233">
        <v>665.38</v>
      </c>
      <c r="AA1233" s="3">
        <f t="shared" si="780"/>
        <v>0.88527294740623463</v>
      </c>
      <c r="AB1233" t="s">
        <v>6616</v>
      </c>
      <c r="AD1233" t="s">
        <v>6616</v>
      </c>
      <c r="AE1233" t="s">
        <v>6616</v>
      </c>
      <c r="AF1233" t="s">
        <v>6616</v>
      </c>
      <c r="AG1233" t="s">
        <v>6616</v>
      </c>
      <c r="AH1233" t="s">
        <v>6616</v>
      </c>
      <c r="AI1233" t="s">
        <v>6618</v>
      </c>
      <c r="AJ1233" t="s">
        <v>6618</v>
      </c>
      <c r="AK1233" t="s">
        <v>6618</v>
      </c>
      <c r="AL1233" t="s">
        <v>6618</v>
      </c>
      <c r="AM1233" t="s">
        <v>6618</v>
      </c>
      <c r="AN1233" t="s">
        <v>6618</v>
      </c>
      <c r="AO1233" t="s">
        <v>6618</v>
      </c>
      <c r="AP1233" s="3" t="str">
        <f t="shared" si="781"/>
        <v>No</v>
      </c>
      <c r="AQ1233" s="3" t="str">
        <f t="shared" si="782"/>
        <v>No</v>
      </c>
      <c r="AR1233" s="3" t="str">
        <f t="shared" si="783"/>
        <v>No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 t="s">
        <v>6634</v>
      </c>
      <c r="AZ1233" t="s">
        <v>6638</v>
      </c>
      <c r="BA1233">
        <v>1</v>
      </c>
      <c r="BB1233" t="s">
        <v>6616</v>
      </c>
      <c r="BC1233" t="s">
        <v>6617</v>
      </c>
      <c r="BD1233" s="4" t="str">
        <f t="shared" si="784"/>
        <v>No</v>
      </c>
      <c r="BE1233" t="s">
        <v>6640</v>
      </c>
      <c r="BF1233" s="3" t="str">
        <f t="shared" si="785"/>
        <v>No</v>
      </c>
      <c r="BG1233" t="s">
        <v>6645</v>
      </c>
      <c r="BH1233" s="3" t="str">
        <f t="shared" si="786"/>
        <v>66146 GUSSIE LN</v>
      </c>
      <c r="BI1233" s="3" t="str">
        <f t="shared" si="787"/>
        <v>Callahan</v>
      </c>
      <c r="BJ1233" s="3" t="str">
        <f t="shared" si="788"/>
        <v>Florida</v>
      </c>
      <c r="BK1233" s="3">
        <f t="shared" si="789"/>
        <v>32011</v>
      </c>
      <c r="BL1233" s="3" t="str">
        <f t="shared" si="790"/>
        <v>66146 GUSSIE LN CALLAHAN FL 32011</v>
      </c>
      <c r="BM1233" s="3" t="str">
        <f t="shared" si="791"/>
        <v/>
      </c>
      <c r="BN1233" s="3" t="str">
        <f t="shared" si="792"/>
        <v>Pass</v>
      </c>
      <c r="BO1233" s="3" t="str">
        <f t="shared" si="793"/>
        <v>Yes</v>
      </c>
      <c r="BP1233" s="3" t="str">
        <f t="shared" si="794"/>
        <v>FV&lt;$10K</v>
      </c>
      <c r="BQ1233" t="s">
        <v>6650</v>
      </c>
      <c r="BR1233" s="3" t="str">
        <f t="shared" si="795"/>
        <v>No, &lt; $20K Lien</v>
      </c>
      <c r="BS1233" s="3" t="str">
        <f t="shared" si="796"/>
        <v>No, Lien &lt; $20K</v>
      </c>
      <c r="BT1233" t="s">
        <v>6650</v>
      </c>
      <c r="BU1233" s="3" t="str">
        <f t="shared" si="797"/>
        <v>No</v>
      </c>
      <c r="BV1233" s="3" t="str">
        <f t="shared" si="798"/>
        <v>No</v>
      </c>
      <c r="BW1233" s="3">
        <f t="shared" si="799"/>
        <v>1</v>
      </c>
      <c r="BX1233" s="3" t="str">
        <f t="shared" si="800"/>
        <v>No</v>
      </c>
      <c r="BY1233" s="3">
        <f t="shared" si="801"/>
        <v>40074</v>
      </c>
      <c r="BZ1233">
        <v>1</v>
      </c>
      <c r="CA1233" s="3">
        <f t="shared" si="802"/>
        <v>40074</v>
      </c>
      <c r="CC1233" s="3">
        <f t="shared" si="803"/>
        <v>0</v>
      </c>
      <c r="CD1233" s="3">
        <f t="shared" si="804"/>
        <v>0</v>
      </c>
      <c r="CE1233" s="3" t="str">
        <f t="shared" si="805"/>
        <v/>
      </c>
      <c r="CF1233" s="3" t="e">
        <f>HLOOKUP(CE1233,'Valuation Data'!$D$2:$K$5,4,FALSE)</f>
        <v>#N/A</v>
      </c>
      <c r="CG1233" s="3">
        <f t="shared" si="806"/>
        <v>40074</v>
      </c>
      <c r="CH1233" s="3" t="str">
        <f t="shared" si="807"/>
        <v>No</v>
      </c>
      <c r="CI1233" s="3" t="str">
        <f>VLOOKUP(R1233,'Use Codes &amp; County Type'!A:D,4,FALSE)</f>
        <v>R</v>
      </c>
      <c r="CJ1233" s="3" t="str">
        <f t="shared" si="808"/>
        <v>No</v>
      </c>
      <c r="CK1233" s="3" t="str">
        <f t="shared" si="809"/>
        <v>No</v>
      </c>
      <c r="CL1233" s="3">
        <f t="shared" si="810"/>
        <v>0.35</v>
      </c>
      <c r="CM1233" s="3">
        <f t="shared" si="811"/>
        <v>14025.9</v>
      </c>
      <c r="CN1233" s="3">
        <f t="shared" si="812"/>
        <v>3758.05</v>
      </c>
      <c r="CO1233" s="3">
        <f t="shared" si="813"/>
        <v>10267.849999999999</v>
      </c>
      <c r="CP1233" s="3">
        <f t="shared" si="814"/>
        <v>9.3777761141887517E-2</v>
      </c>
      <c r="CR1233" s="3" t="str">
        <f t="shared" si="815"/>
        <v>No</v>
      </c>
      <c r="CV1233" s="3" t="str">
        <f t="shared" si="816"/>
        <v>*Bid</v>
      </c>
      <c r="CW1233" s="3">
        <f t="shared" si="817"/>
        <v>1232</v>
      </c>
      <c r="CX1233" s="3">
        <f t="shared" si="818"/>
        <v>751.61</v>
      </c>
      <c r="CY1233" s="3" t="str">
        <f t="shared" si="819"/>
        <v>Ok</v>
      </c>
      <c r="CZ1233">
        <v>0</v>
      </c>
      <c r="DA1233">
        <v>0</v>
      </c>
    </row>
    <row r="1234" spans="1:105" x14ac:dyDescent="0.25">
      <c r="A1234">
        <v>1233</v>
      </c>
      <c r="B1234" t="s">
        <v>3</v>
      </c>
      <c r="C1234" t="s">
        <v>1342</v>
      </c>
      <c r="D1234">
        <v>210.08</v>
      </c>
      <c r="E1234">
        <v>2017</v>
      </c>
      <c r="F1234">
        <v>210.08</v>
      </c>
      <c r="G1234">
        <v>210.08</v>
      </c>
      <c r="H1234" s="3">
        <f t="shared" si="779"/>
        <v>0</v>
      </c>
      <c r="J1234" t="s">
        <v>2735</v>
      </c>
      <c r="K1234" t="s">
        <v>2738</v>
      </c>
      <c r="L1234">
        <v>32011</v>
      </c>
      <c r="M1234" t="s">
        <v>3639</v>
      </c>
      <c r="N1234" t="s">
        <v>4759</v>
      </c>
      <c r="O1234">
        <v>-81.719944316574498</v>
      </c>
      <c r="P1234">
        <v>30.6157352239888</v>
      </c>
      <c r="Q1234" t="s">
        <v>5659</v>
      </c>
      <c r="R1234">
        <v>0</v>
      </c>
      <c r="S1234" t="s">
        <v>6538</v>
      </c>
      <c r="T1234">
        <v>8001</v>
      </c>
      <c r="U1234" t="s">
        <v>6581</v>
      </c>
      <c r="V1234">
        <v>2017</v>
      </c>
      <c r="W1234">
        <v>10032</v>
      </c>
      <c r="X1234">
        <v>2017</v>
      </c>
      <c r="Y1234">
        <v>11970</v>
      </c>
      <c r="Z1234">
        <v>164.66</v>
      </c>
      <c r="AA1234" s="3">
        <f t="shared" si="780"/>
        <v>0.7837966488956587</v>
      </c>
      <c r="AC1234" t="s">
        <v>6616</v>
      </c>
      <c r="AH1234" t="s">
        <v>6616</v>
      </c>
      <c r="AI1234" t="s">
        <v>6618</v>
      </c>
      <c r="AJ1234" t="s">
        <v>6618</v>
      </c>
      <c r="AK1234" t="s">
        <v>6618</v>
      </c>
      <c r="AL1234">
        <v>0</v>
      </c>
      <c r="AM1234">
        <v>0</v>
      </c>
      <c r="AN1234">
        <v>0</v>
      </c>
      <c r="AO1234">
        <v>0</v>
      </c>
      <c r="AP1234" s="3" t="str">
        <f t="shared" si="781"/>
        <v>No</v>
      </c>
      <c r="AQ1234" s="3" t="str">
        <f t="shared" si="782"/>
        <v>No</v>
      </c>
      <c r="AR1234" s="3" t="str">
        <f t="shared" si="783"/>
        <v>No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 t="s">
        <v>6634</v>
      </c>
      <c r="AZ1234" t="s">
        <v>6638</v>
      </c>
      <c r="BA1234">
        <v>0</v>
      </c>
      <c r="BB1234" t="s">
        <v>6616</v>
      </c>
      <c r="BC1234" t="s">
        <v>6616</v>
      </c>
      <c r="BD1234" s="4" t="str">
        <f t="shared" si="784"/>
        <v>No</v>
      </c>
      <c r="BE1234" t="s">
        <v>6640</v>
      </c>
      <c r="BF1234" s="3" t="str">
        <f t="shared" si="785"/>
        <v>No</v>
      </c>
      <c r="BG1234" t="s">
        <v>6645</v>
      </c>
      <c r="BH1234" s="3" t="str">
        <f t="shared" si="786"/>
        <v>GUSSIE LN</v>
      </c>
      <c r="BI1234" s="3" t="str">
        <f t="shared" si="787"/>
        <v>Callahan</v>
      </c>
      <c r="BJ1234" s="3" t="str">
        <f t="shared" si="788"/>
        <v>Florida</v>
      </c>
      <c r="BK1234" s="3">
        <f t="shared" si="789"/>
        <v>32011</v>
      </c>
      <c r="BL1234" s="3" t="str">
        <f t="shared" si="790"/>
        <v>GUSSIE LN CALLAHAN FL 32011</v>
      </c>
      <c r="BM1234" s="3" t="str">
        <f t="shared" si="791"/>
        <v/>
      </c>
      <c r="BN1234" s="3" t="str">
        <f t="shared" si="792"/>
        <v>Pass</v>
      </c>
      <c r="BO1234" s="3" t="str">
        <f t="shared" si="793"/>
        <v>No</v>
      </c>
      <c r="BP1234" s="3" t="str">
        <f t="shared" si="794"/>
        <v>FV&lt;$10K</v>
      </c>
      <c r="BQ1234" t="s">
        <v>6650</v>
      </c>
      <c r="BR1234" s="3" t="str">
        <f t="shared" si="795"/>
        <v>No, &lt; $20K Lien</v>
      </c>
      <c r="BS1234" s="3" t="str">
        <f t="shared" si="796"/>
        <v>No, Lien &lt; $20K</v>
      </c>
      <c r="BT1234" t="s">
        <v>6650</v>
      </c>
      <c r="BU1234" s="3" t="str">
        <f t="shared" si="797"/>
        <v>No</v>
      </c>
      <c r="BV1234" s="3" t="str">
        <f t="shared" si="798"/>
        <v>No</v>
      </c>
      <c r="BW1234" s="3">
        <f t="shared" si="799"/>
        <v>0</v>
      </c>
      <c r="BX1234" s="3" t="str">
        <f t="shared" si="800"/>
        <v>No</v>
      </c>
      <c r="BY1234" s="3">
        <f t="shared" si="801"/>
        <v>10032</v>
      </c>
      <c r="BZ1234">
        <v>1</v>
      </c>
      <c r="CA1234" s="3">
        <f t="shared" si="802"/>
        <v>10032</v>
      </c>
      <c r="CC1234" s="3">
        <f t="shared" si="803"/>
        <v>0</v>
      </c>
      <c r="CD1234" s="3">
        <f t="shared" si="804"/>
        <v>0</v>
      </c>
      <c r="CE1234" s="3" t="str">
        <f t="shared" si="805"/>
        <v/>
      </c>
      <c r="CF1234" s="3" t="e">
        <f>HLOOKUP(CE1234,'Valuation Data'!$D$2:$K$5,4,FALSE)</f>
        <v>#N/A</v>
      </c>
      <c r="CG1234" s="3">
        <f t="shared" si="806"/>
        <v>10032</v>
      </c>
      <c r="CH1234" s="3" t="str">
        <f t="shared" si="807"/>
        <v>No</v>
      </c>
      <c r="CI1234" s="3" t="str">
        <f>VLOOKUP(R1234,'Use Codes &amp; County Type'!A:D,4,FALSE)</f>
        <v>V</v>
      </c>
      <c r="CJ1234" s="3" t="str">
        <f t="shared" si="808"/>
        <v>Yes</v>
      </c>
      <c r="CK1234" s="3" t="str">
        <f t="shared" si="809"/>
        <v>No</v>
      </c>
      <c r="CL1234" s="3">
        <f t="shared" si="810"/>
        <v>0</v>
      </c>
      <c r="CM1234" s="3">
        <f t="shared" si="811"/>
        <v>0</v>
      </c>
      <c r="CN1234" s="3">
        <f t="shared" si="812"/>
        <v>840.32</v>
      </c>
      <c r="CO1234" s="3">
        <f t="shared" si="813"/>
        <v>-840.32</v>
      </c>
      <c r="CP1234" s="3">
        <f t="shared" si="814"/>
        <v>8.3763955342902721E-2</v>
      </c>
      <c r="CR1234" s="3" t="str">
        <f t="shared" si="815"/>
        <v>No</v>
      </c>
      <c r="CV1234" s="3" t="str">
        <f t="shared" si="816"/>
        <v>FMV&lt;$30K</v>
      </c>
      <c r="CW1234" s="3">
        <f t="shared" si="817"/>
        <v>1233</v>
      </c>
      <c r="CX1234" s="3">
        <f t="shared" si="818"/>
        <v>210.08</v>
      </c>
      <c r="CY1234" s="3" t="str">
        <f t="shared" si="819"/>
        <v>Ok</v>
      </c>
      <c r="CZ1234">
        <v>0</v>
      </c>
      <c r="DA1234">
        <v>0</v>
      </c>
    </row>
    <row r="1235" spans="1:105" x14ac:dyDescent="0.25">
      <c r="A1235">
        <v>1234</v>
      </c>
      <c r="B1235" t="s">
        <v>3</v>
      </c>
      <c r="C1235" t="s">
        <v>1343</v>
      </c>
      <c r="D1235">
        <v>571.33000000000004</v>
      </c>
      <c r="E1235">
        <v>2017</v>
      </c>
      <c r="F1235">
        <v>571.33000000000004</v>
      </c>
      <c r="G1235">
        <v>571.33000000000004</v>
      </c>
      <c r="H1235" s="3">
        <f t="shared" si="779"/>
        <v>0</v>
      </c>
      <c r="I1235">
        <v>66110</v>
      </c>
      <c r="J1235" t="s">
        <v>2735</v>
      </c>
      <c r="K1235" t="s">
        <v>2738</v>
      </c>
      <c r="L1235">
        <v>32011</v>
      </c>
      <c r="M1235" t="s">
        <v>3641</v>
      </c>
      <c r="N1235" t="s">
        <v>4759</v>
      </c>
      <c r="O1235">
        <v>-81.721463823509097</v>
      </c>
      <c r="P1235">
        <v>30.615924392299899</v>
      </c>
      <c r="Q1235" t="s">
        <v>5661</v>
      </c>
      <c r="R1235">
        <v>0</v>
      </c>
      <c r="S1235" t="s">
        <v>6538</v>
      </c>
      <c r="T1235">
        <v>8001</v>
      </c>
      <c r="U1235" t="s">
        <v>6581</v>
      </c>
      <c r="V1235">
        <v>2017</v>
      </c>
      <c r="W1235">
        <v>31350</v>
      </c>
      <c r="X1235">
        <v>2017</v>
      </c>
      <c r="Y1235">
        <v>35000</v>
      </c>
      <c r="Z1235">
        <v>498.69</v>
      </c>
      <c r="AA1235" s="3">
        <f t="shared" si="780"/>
        <v>0.87285806801673282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 s="3" t="str">
        <f t="shared" si="781"/>
        <v>No</v>
      </c>
      <c r="AQ1235" s="3" t="str">
        <f t="shared" si="782"/>
        <v>No</v>
      </c>
      <c r="AR1235" s="3" t="str">
        <f t="shared" si="783"/>
        <v>No</v>
      </c>
      <c r="AS1235">
        <v>0</v>
      </c>
      <c r="AT1235">
        <v>0</v>
      </c>
      <c r="AU1235">
        <v>53000</v>
      </c>
      <c r="AV1235" t="s">
        <v>5076</v>
      </c>
      <c r="AW1235">
        <v>0</v>
      </c>
      <c r="AX1235">
        <v>1</v>
      </c>
      <c r="AY1235" t="s">
        <v>6634</v>
      </c>
      <c r="AZ1235">
        <v>0</v>
      </c>
      <c r="BA1235">
        <v>0</v>
      </c>
      <c r="BB1235" t="s">
        <v>6616</v>
      </c>
      <c r="BC1235">
        <v>0</v>
      </c>
      <c r="BD1235" s="4" t="str">
        <f t="shared" si="784"/>
        <v>No</v>
      </c>
      <c r="BE1235" t="s">
        <v>6640</v>
      </c>
      <c r="BF1235" s="3" t="str">
        <f t="shared" si="785"/>
        <v>No</v>
      </c>
      <c r="BG1235" t="s">
        <v>6645</v>
      </c>
      <c r="BH1235" s="3" t="str">
        <f t="shared" si="786"/>
        <v>66110 ROCKING HORSE LN</v>
      </c>
      <c r="BI1235" s="3" t="str">
        <f t="shared" si="787"/>
        <v>Callahan</v>
      </c>
      <c r="BJ1235" s="3" t="str">
        <f t="shared" si="788"/>
        <v>Florida</v>
      </c>
      <c r="BK1235" s="3">
        <f t="shared" si="789"/>
        <v>32011</v>
      </c>
      <c r="BL1235" s="3" t="str">
        <f t="shared" si="790"/>
        <v>66110 ROCKING HORSE LN CALLAHAN FL 32011</v>
      </c>
      <c r="BM1235" s="3" t="str">
        <f t="shared" si="791"/>
        <v>L</v>
      </c>
      <c r="BN1235" s="3" t="str">
        <f t="shared" si="792"/>
        <v>Pass</v>
      </c>
      <c r="BO1235" s="3" t="str">
        <f t="shared" si="793"/>
        <v>No</v>
      </c>
      <c r="BP1235" s="3" t="str">
        <f t="shared" si="794"/>
        <v>FV&lt;$10K</v>
      </c>
      <c r="BQ1235" t="s">
        <v>6650</v>
      </c>
      <c r="BR1235" s="3" t="str">
        <f t="shared" si="795"/>
        <v>No, &lt; $20K Lien</v>
      </c>
      <c r="BS1235" s="3" t="str">
        <f t="shared" si="796"/>
        <v>No, Lien &lt; $20K</v>
      </c>
      <c r="BT1235" t="s">
        <v>6650</v>
      </c>
      <c r="BU1235" s="3" t="str">
        <f t="shared" si="797"/>
        <v>No</v>
      </c>
      <c r="BV1235" s="3" t="str">
        <f t="shared" si="798"/>
        <v>No</v>
      </c>
      <c r="BW1235" s="3">
        <f t="shared" si="799"/>
        <v>0</v>
      </c>
      <c r="BX1235" s="3" t="str">
        <f t="shared" si="800"/>
        <v>No</v>
      </c>
      <c r="BY1235" s="3">
        <f t="shared" si="801"/>
        <v>31350</v>
      </c>
      <c r="BZ1235">
        <v>1</v>
      </c>
      <c r="CA1235" s="3">
        <f t="shared" si="802"/>
        <v>31350</v>
      </c>
      <c r="CC1235" s="3">
        <f t="shared" si="803"/>
        <v>0</v>
      </c>
      <c r="CD1235" s="3">
        <f t="shared" si="804"/>
        <v>0</v>
      </c>
      <c r="CE1235" s="3" t="str">
        <f t="shared" si="805"/>
        <v/>
      </c>
      <c r="CF1235" s="3" t="e">
        <f>HLOOKUP(CE1235,'Valuation Data'!$D$2:$K$5,4,FALSE)</f>
        <v>#N/A</v>
      </c>
      <c r="CG1235" s="3">
        <f t="shared" si="806"/>
        <v>31350</v>
      </c>
      <c r="CH1235" s="3" t="str">
        <f t="shared" si="807"/>
        <v>No</v>
      </c>
      <c r="CI1235" s="3" t="str">
        <f>VLOOKUP(R1235,'Use Codes &amp; County Type'!A:D,4,FALSE)</f>
        <v>V</v>
      </c>
      <c r="CJ1235" s="3" t="str">
        <f t="shared" si="808"/>
        <v>Yes</v>
      </c>
      <c r="CK1235" s="3" t="str">
        <f t="shared" si="809"/>
        <v>No</v>
      </c>
      <c r="CL1235" s="3">
        <f t="shared" si="810"/>
        <v>0</v>
      </c>
      <c r="CM1235" s="3">
        <f t="shared" si="811"/>
        <v>0</v>
      </c>
      <c r="CN1235" s="3">
        <f t="shared" si="812"/>
        <v>2285.3200000000002</v>
      </c>
      <c r="CO1235" s="3">
        <f t="shared" si="813"/>
        <v>-2285.3200000000002</v>
      </c>
      <c r="CP1235" s="3">
        <f t="shared" si="814"/>
        <v>7.2896969696969696E-2</v>
      </c>
      <c r="CR1235" s="3" t="str">
        <f t="shared" si="815"/>
        <v>No</v>
      </c>
      <c r="CV1235" s="3" t="str">
        <f t="shared" si="816"/>
        <v>Vacant, No Sales Data</v>
      </c>
      <c r="CW1235" s="3">
        <f t="shared" si="817"/>
        <v>1234</v>
      </c>
      <c r="CX1235" s="3">
        <f t="shared" si="818"/>
        <v>571.33000000000004</v>
      </c>
      <c r="CY1235" s="3" t="str">
        <f t="shared" si="819"/>
        <v>Ok</v>
      </c>
      <c r="CZ1235">
        <v>0</v>
      </c>
      <c r="DA1235">
        <v>0</v>
      </c>
    </row>
    <row r="1236" spans="1:105" x14ac:dyDescent="0.25">
      <c r="A1236">
        <v>1235</v>
      </c>
      <c r="B1236" t="s">
        <v>3</v>
      </c>
      <c r="C1236" t="s">
        <v>1344</v>
      </c>
      <c r="D1236">
        <v>571.33000000000004</v>
      </c>
      <c r="E1236">
        <v>2017</v>
      </c>
      <c r="F1236">
        <v>571.33000000000004</v>
      </c>
      <c r="G1236">
        <v>571.33000000000004</v>
      </c>
      <c r="H1236" s="3">
        <f t="shared" si="779"/>
        <v>0</v>
      </c>
      <c r="I1236">
        <v>66144</v>
      </c>
      <c r="J1236" t="s">
        <v>2735</v>
      </c>
      <c r="K1236" t="s">
        <v>2738</v>
      </c>
      <c r="L1236">
        <v>32011</v>
      </c>
      <c r="M1236" t="s">
        <v>3642</v>
      </c>
      <c r="N1236" t="s">
        <v>4759</v>
      </c>
      <c r="O1236">
        <v>-81.7215226628512</v>
      </c>
      <c r="P1236">
        <v>30.616419813099299</v>
      </c>
      <c r="Q1236" t="s">
        <v>5661</v>
      </c>
      <c r="R1236">
        <v>0</v>
      </c>
      <c r="S1236" t="s">
        <v>6538</v>
      </c>
      <c r="T1236">
        <v>8001</v>
      </c>
      <c r="U1236" t="s">
        <v>6581</v>
      </c>
      <c r="V1236">
        <v>2017</v>
      </c>
      <c r="W1236">
        <v>31350</v>
      </c>
      <c r="X1236">
        <v>2017</v>
      </c>
      <c r="Y1236">
        <v>35000</v>
      </c>
      <c r="Z1236">
        <v>498.69</v>
      </c>
      <c r="AA1236" s="3">
        <f t="shared" si="780"/>
        <v>0.87285806801673282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 s="3" t="str">
        <f t="shared" si="781"/>
        <v>No</v>
      </c>
      <c r="AQ1236" s="3" t="str">
        <f t="shared" si="782"/>
        <v>No</v>
      </c>
      <c r="AR1236" s="3" t="str">
        <f t="shared" si="783"/>
        <v>No</v>
      </c>
      <c r="AS1236">
        <v>0</v>
      </c>
      <c r="AT1236">
        <v>0</v>
      </c>
      <c r="AU1236">
        <v>53000</v>
      </c>
      <c r="AV1236" t="s">
        <v>5076</v>
      </c>
      <c r="AW1236">
        <v>0</v>
      </c>
      <c r="AX1236">
        <v>0</v>
      </c>
      <c r="AY1236" t="s">
        <v>6634</v>
      </c>
      <c r="AZ1236">
        <v>0</v>
      </c>
      <c r="BA1236">
        <v>0</v>
      </c>
      <c r="BB1236" t="s">
        <v>6616</v>
      </c>
      <c r="BC1236">
        <v>0</v>
      </c>
      <c r="BD1236" s="4" t="str">
        <f t="shared" si="784"/>
        <v>No</v>
      </c>
      <c r="BE1236" t="s">
        <v>6640</v>
      </c>
      <c r="BF1236" s="3" t="str">
        <f t="shared" si="785"/>
        <v>No</v>
      </c>
      <c r="BG1236" t="s">
        <v>6645</v>
      </c>
      <c r="BH1236" s="3" t="str">
        <f t="shared" si="786"/>
        <v>66144 ROCKING HORSE LN</v>
      </c>
      <c r="BI1236" s="3" t="str">
        <f t="shared" si="787"/>
        <v>Callahan</v>
      </c>
      <c r="BJ1236" s="3" t="str">
        <f t="shared" si="788"/>
        <v>Florida</v>
      </c>
      <c r="BK1236" s="3">
        <f t="shared" si="789"/>
        <v>32011</v>
      </c>
      <c r="BL1236" s="3" t="str">
        <f t="shared" si="790"/>
        <v>66144 ROCKING HORSE LN CALLAHAN FL 32011</v>
      </c>
      <c r="BM1236" s="3" t="str">
        <f t="shared" si="791"/>
        <v>L</v>
      </c>
      <c r="BN1236" s="3" t="str">
        <f t="shared" si="792"/>
        <v>Pass</v>
      </c>
      <c r="BO1236" s="3" t="str">
        <f t="shared" si="793"/>
        <v>No</v>
      </c>
      <c r="BP1236" s="3" t="str">
        <f t="shared" si="794"/>
        <v>FV&lt;$10K</v>
      </c>
      <c r="BQ1236" t="s">
        <v>6650</v>
      </c>
      <c r="BR1236" s="3" t="str">
        <f t="shared" si="795"/>
        <v>No, &lt; $20K Lien</v>
      </c>
      <c r="BS1236" s="3" t="str">
        <f t="shared" si="796"/>
        <v>No, Lien &lt; $20K</v>
      </c>
      <c r="BT1236" t="s">
        <v>6650</v>
      </c>
      <c r="BU1236" s="3" t="str">
        <f t="shared" si="797"/>
        <v>No</v>
      </c>
      <c r="BV1236" s="3" t="str">
        <f t="shared" si="798"/>
        <v>No</v>
      </c>
      <c r="BW1236" s="3">
        <f t="shared" si="799"/>
        <v>0</v>
      </c>
      <c r="BX1236" s="3" t="str">
        <f t="shared" si="800"/>
        <v>No</v>
      </c>
      <c r="BY1236" s="3">
        <f t="shared" si="801"/>
        <v>31350</v>
      </c>
      <c r="BZ1236">
        <v>1</v>
      </c>
      <c r="CA1236" s="3">
        <f t="shared" si="802"/>
        <v>31350</v>
      </c>
      <c r="CC1236" s="3">
        <f t="shared" si="803"/>
        <v>0</v>
      </c>
      <c r="CD1236" s="3">
        <f t="shared" si="804"/>
        <v>0</v>
      </c>
      <c r="CE1236" s="3" t="str">
        <f t="shared" si="805"/>
        <v/>
      </c>
      <c r="CF1236" s="3" t="e">
        <f>HLOOKUP(CE1236,'Valuation Data'!$D$2:$K$5,4,FALSE)</f>
        <v>#N/A</v>
      </c>
      <c r="CG1236" s="3">
        <f t="shared" si="806"/>
        <v>31350</v>
      </c>
      <c r="CH1236" s="3" t="str">
        <f t="shared" si="807"/>
        <v>No</v>
      </c>
      <c r="CI1236" s="3" t="str">
        <f>VLOOKUP(R1236,'Use Codes &amp; County Type'!A:D,4,FALSE)</f>
        <v>V</v>
      </c>
      <c r="CJ1236" s="3" t="str">
        <f t="shared" si="808"/>
        <v>Yes</v>
      </c>
      <c r="CK1236" s="3" t="str">
        <f t="shared" si="809"/>
        <v>No</v>
      </c>
      <c r="CL1236" s="3">
        <f t="shared" si="810"/>
        <v>0</v>
      </c>
      <c r="CM1236" s="3">
        <f t="shared" si="811"/>
        <v>0</v>
      </c>
      <c r="CN1236" s="3">
        <f t="shared" si="812"/>
        <v>2285.3200000000002</v>
      </c>
      <c r="CO1236" s="3">
        <f t="shared" si="813"/>
        <v>-2285.3200000000002</v>
      </c>
      <c r="CP1236" s="3">
        <f t="shared" si="814"/>
        <v>7.2896969696969696E-2</v>
      </c>
      <c r="CR1236" s="3" t="str">
        <f t="shared" si="815"/>
        <v>No</v>
      </c>
      <c r="CV1236" s="3" t="str">
        <f t="shared" si="816"/>
        <v>Vacant, No Sales Data</v>
      </c>
      <c r="CW1236" s="3">
        <f t="shared" si="817"/>
        <v>1235</v>
      </c>
      <c r="CX1236" s="3">
        <f t="shared" si="818"/>
        <v>571.33000000000004</v>
      </c>
      <c r="CY1236" s="3" t="str">
        <f t="shared" si="819"/>
        <v>Ok</v>
      </c>
      <c r="CZ1236">
        <v>0</v>
      </c>
      <c r="DA1236">
        <v>0</v>
      </c>
    </row>
    <row r="1237" spans="1:105" x14ac:dyDescent="0.25">
      <c r="A1237">
        <v>1236</v>
      </c>
      <c r="B1237" t="s">
        <v>3</v>
      </c>
      <c r="C1237" t="s">
        <v>1345</v>
      </c>
      <c r="D1237">
        <v>571.33000000000004</v>
      </c>
      <c r="E1237">
        <v>2017</v>
      </c>
      <c r="F1237">
        <v>571.33000000000004</v>
      </c>
      <c r="G1237">
        <v>571.33000000000004</v>
      </c>
      <c r="H1237" s="3">
        <f t="shared" si="779"/>
        <v>0</v>
      </c>
      <c r="I1237">
        <v>66178</v>
      </c>
      <c r="J1237" t="s">
        <v>2735</v>
      </c>
      <c r="K1237" t="s">
        <v>2738</v>
      </c>
      <c r="L1237">
        <v>32011</v>
      </c>
      <c r="M1237" t="s">
        <v>3643</v>
      </c>
      <c r="N1237" t="s">
        <v>4759</v>
      </c>
      <c r="O1237">
        <v>-81.721541363076</v>
      </c>
      <c r="P1237">
        <v>30.616884285726201</v>
      </c>
      <c r="Q1237" t="s">
        <v>5661</v>
      </c>
      <c r="R1237">
        <v>0</v>
      </c>
      <c r="S1237" t="s">
        <v>6538</v>
      </c>
      <c r="T1237">
        <v>8001</v>
      </c>
      <c r="U1237" t="s">
        <v>6581</v>
      </c>
      <c r="V1237">
        <v>2017</v>
      </c>
      <c r="W1237">
        <v>31350</v>
      </c>
      <c r="X1237">
        <v>2017</v>
      </c>
      <c r="Y1237">
        <v>35000</v>
      </c>
      <c r="Z1237">
        <v>498.69</v>
      </c>
      <c r="AA1237" s="3">
        <f t="shared" si="780"/>
        <v>0.87285806801673282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 s="3" t="str">
        <f t="shared" si="781"/>
        <v>No</v>
      </c>
      <c r="AQ1237" s="3" t="str">
        <f t="shared" si="782"/>
        <v>No</v>
      </c>
      <c r="AR1237" s="3" t="str">
        <f t="shared" si="783"/>
        <v>No</v>
      </c>
      <c r="AS1237">
        <v>0</v>
      </c>
      <c r="AT1237">
        <v>0</v>
      </c>
      <c r="AU1237">
        <v>53000</v>
      </c>
      <c r="AV1237" t="s">
        <v>5076</v>
      </c>
      <c r="AW1237">
        <v>0</v>
      </c>
      <c r="AX1237">
        <v>0</v>
      </c>
      <c r="AY1237" t="s">
        <v>6634</v>
      </c>
      <c r="AZ1237">
        <v>0</v>
      </c>
      <c r="BA1237">
        <v>0</v>
      </c>
      <c r="BB1237" t="s">
        <v>6616</v>
      </c>
      <c r="BC1237">
        <v>0</v>
      </c>
      <c r="BD1237" s="4" t="str">
        <f t="shared" si="784"/>
        <v>No</v>
      </c>
      <c r="BE1237" t="s">
        <v>6640</v>
      </c>
      <c r="BF1237" s="3" t="str">
        <f t="shared" si="785"/>
        <v>No</v>
      </c>
      <c r="BG1237" t="s">
        <v>6645</v>
      </c>
      <c r="BH1237" s="3" t="str">
        <f t="shared" si="786"/>
        <v>66178 ROCKING HORSE LN</v>
      </c>
      <c r="BI1237" s="3" t="str">
        <f t="shared" si="787"/>
        <v>Callahan</v>
      </c>
      <c r="BJ1237" s="3" t="str">
        <f t="shared" si="788"/>
        <v>Florida</v>
      </c>
      <c r="BK1237" s="3">
        <f t="shared" si="789"/>
        <v>32011</v>
      </c>
      <c r="BL1237" s="3" t="str">
        <f t="shared" si="790"/>
        <v>66178 ROCKING HORSE LN CALLAHAN FL 32011</v>
      </c>
      <c r="BM1237" s="3" t="str">
        <f t="shared" si="791"/>
        <v>L</v>
      </c>
      <c r="BN1237" s="3" t="str">
        <f t="shared" si="792"/>
        <v>Pass</v>
      </c>
      <c r="BO1237" s="3" t="str">
        <f t="shared" si="793"/>
        <v>No</v>
      </c>
      <c r="BP1237" s="3" t="str">
        <f t="shared" si="794"/>
        <v>FV&lt;$10K</v>
      </c>
      <c r="BQ1237" t="s">
        <v>6650</v>
      </c>
      <c r="BR1237" s="3" t="str">
        <f t="shared" si="795"/>
        <v>No, &lt; $20K Lien</v>
      </c>
      <c r="BS1237" s="3" t="str">
        <f t="shared" si="796"/>
        <v>No, Lien &lt; $20K</v>
      </c>
      <c r="BT1237" t="s">
        <v>6650</v>
      </c>
      <c r="BU1237" s="3" t="str">
        <f t="shared" si="797"/>
        <v>No</v>
      </c>
      <c r="BV1237" s="3" t="str">
        <f t="shared" si="798"/>
        <v>No</v>
      </c>
      <c r="BW1237" s="3">
        <f t="shared" si="799"/>
        <v>0</v>
      </c>
      <c r="BX1237" s="3" t="str">
        <f t="shared" si="800"/>
        <v>No</v>
      </c>
      <c r="BY1237" s="3">
        <f t="shared" si="801"/>
        <v>31350</v>
      </c>
      <c r="BZ1237">
        <v>1</v>
      </c>
      <c r="CA1237" s="3">
        <f t="shared" si="802"/>
        <v>31350</v>
      </c>
      <c r="CC1237" s="3">
        <f t="shared" si="803"/>
        <v>0</v>
      </c>
      <c r="CD1237" s="3">
        <f t="shared" si="804"/>
        <v>0</v>
      </c>
      <c r="CE1237" s="3" t="str">
        <f t="shared" si="805"/>
        <v/>
      </c>
      <c r="CF1237" s="3" t="e">
        <f>HLOOKUP(CE1237,'Valuation Data'!$D$2:$K$5,4,FALSE)</f>
        <v>#N/A</v>
      </c>
      <c r="CG1237" s="3">
        <f t="shared" si="806"/>
        <v>31350</v>
      </c>
      <c r="CH1237" s="3" t="str">
        <f t="shared" si="807"/>
        <v>No</v>
      </c>
      <c r="CI1237" s="3" t="str">
        <f>VLOOKUP(R1237,'Use Codes &amp; County Type'!A:D,4,FALSE)</f>
        <v>V</v>
      </c>
      <c r="CJ1237" s="3" t="str">
        <f t="shared" si="808"/>
        <v>Yes</v>
      </c>
      <c r="CK1237" s="3" t="str">
        <f t="shared" si="809"/>
        <v>No</v>
      </c>
      <c r="CL1237" s="3">
        <f t="shared" si="810"/>
        <v>0</v>
      </c>
      <c r="CM1237" s="3">
        <f t="shared" si="811"/>
        <v>0</v>
      </c>
      <c r="CN1237" s="3">
        <f t="shared" si="812"/>
        <v>2285.3200000000002</v>
      </c>
      <c r="CO1237" s="3">
        <f t="shared" si="813"/>
        <v>-2285.3200000000002</v>
      </c>
      <c r="CP1237" s="3">
        <f t="shared" si="814"/>
        <v>7.2896969696969696E-2</v>
      </c>
      <c r="CR1237" s="3" t="str">
        <f t="shared" si="815"/>
        <v>No</v>
      </c>
      <c r="CV1237" s="3" t="str">
        <f t="shared" si="816"/>
        <v>Vacant, No Sales Data</v>
      </c>
      <c r="CW1237" s="3">
        <f t="shared" si="817"/>
        <v>1236</v>
      </c>
      <c r="CX1237" s="3">
        <f t="shared" si="818"/>
        <v>571.33000000000004</v>
      </c>
      <c r="CY1237" s="3" t="str">
        <f t="shared" si="819"/>
        <v>Ok</v>
      </c>
      <c r="CZ1237">
        <v>0</v>
      </c>
      <c r="DA1237">
        <v>0</v>
      </c>
    </row>
    <row r="1238" spans="1:105" x14ac:dyDescent="0.25">
      <c r="A1238">
        <v>1237</v>
      </c>
      <c r="B1238" t="s">
        <v>3</v>
      </c>
      <c r="C1238" t="s">
        <v>1346</v>
      </c>
      <c r="D1238">
        <v>571.33000000000004</v>
      </c>
      <c r="E1238">
        <v>2017</v>
      </c>
      <c r="F1238">
        <v>571.33000000000004</v>
      </c>
      <c r="G1238">
        <v>571.33000000000004</v>
      </c>
      <c r="H1238" s="3">
        <f t="shared" si="779"/>
        <v>0</v>
      </c>
      <c r="I1238">
        <v>66208</v>
      </c>
      <c r="J1238" t="s">
        <v>2735</v>
      </c>
      <c r="K1238" t="s">
        <v>2738</v>
      </c>
      <c r="L1238">
        <v>32011</v>
      </c>
      <c r="M1238" t="s">
        <v>3644</v>
      </c>
      <c r="N1238" t="s">
        <v>4759</v>
      </c>
      <c r="O1238">
        <v>-81.721554138293996</v>
      </c>
      <c r="P1238">
        <v>30.6173483765056</v>
      </c>
      <c r="Q1238" t="s">
        <v>5662</v>
      </c>
      <c r="R1238">
        <v>0</v>
      </c>
      <c r="S1238" t="s">
        <v>6538</v>
      </c>
      <c r="T1238">
        <v>8001</v>
      </c>
      <c r="U1238" t="s">
        <v>6581</v>
      </c>
      <c r="V1238">
        <v>2017</v>
      </c>
      <c r="W1238">
        <v>31350</v>
      </c>
      <c r="X1238">
        <v>2017</v>
      </c>
      <c r="Y1238">
        <v>35000</v>
      </c>
      <c r="Z1238">
        <v>498.69</v>
      </c>
      <c r="AA1238" s="3">
        <f t="shared" si="780"/>
        <v>0.87285806801673282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 s="3" t="str">
        <f t="shared" si="781"/>
        <v>No</v>
      </c>
      <c r="AQ1238" s="3" t="str">
        <f t="shared" si="782"/>
        <v>No</v>
      </c>
      <c r="AR1238" s="3" t="str">
        <f t="shared" si="783"/>
        <v>No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 t="s">
        <v>6634</v>
      </c>
      <c r="AZ1238">
        <v>0</v>
      </c>
      <c r="BA1238">
        <v>0</v>
      </c>
      <c r="BB1238" t="s">
        <v>6616</v>
      </c>
      <c r="BC1238">
        <v>0</v>
      </c>
      <c r="BD1238" s="4" t="str">
        <f t="shared" si="784"/>
        <v>No</v>
      </c>
      <c r="BE1238" t="s">
        <v>6640</v>
      </c>
      <c r="BF1238" s="3" t="str">
        <f t="shared" si="785"/>
        <v>No</v>
      </c>
      <c r="BG1238" t="s">
        <v>6645</v>
      </c>
      <c r="BH1238" s="3" t="str">
        <f t="shared" si="786"/>
        <v>66208 ROCKING HORSE LN</v>
      </c>
      <c r="BI1238" s="3" t="str">
        <f t="shared" si="787"/>
        <v>Callahan</v>
      </c>
      <c r="BJ1238" s="3" t="str">
        <f t="shared" si="788"/>
        <v>Florida</v>
      </c>
      <c r="BK1238" s="3">
        <f t="shared" si="789"/>
        <v>32011</v>
      </c>
      <c r="BL1238" s="3" t="str">
        <f t="shared" si="790"/>
        <v>66208 ROCKING HORSE LN CALLAHAN FL 32011</v>
      </c>
      <c r="BM1238" s="3" t="str">
        <f t="shared" si="791"/>
        <v/>
      </c>
      <c r="BN1238" s="3" t="str">
        <f t="shared" si="792"/>
        <v>Pass</v>
      </c>
      <c r="BO1238" s="3" t="str">
        <f t="shared" si="793"/>
        <v>No</v>
      </c>
      <c r="BP1238" s="3" t="str">
        <f t="shared" si="794"/>
        <v>FV&lt;$10K</v>
      </c>
      <c r="BQ1238" t="s">
        <v>6650</v>
      </c>
      <c r="BR1238" s="3" t="str">
        <f t="shared" si="795"/>
        <v>No, &lt; $20K Lien</v>
      </c>
      <c r="BS1238" s="3" t="str">
        <f t="shared" si="796"/>
        <v>No, Lien &lt; $20K</v>
      </c>
      <c r="BT1238" t="s">
        <v>6650</v>
      </c>
      <c r="BU1238" s="3" t="str">
        <f t="shared" si="797"/>
        <v>No</v>
      </c>
      <c r="BV1238" s="3" t="str">
        <f t="shared" si="798"/>
        <v>No</v>
      </c>
      <c r="BW1238" s="3">
        <f t="shared" si="799"/>
        <v>0</v>
      </c>
      <c r="BX1238" s="3" t="str">
        <f t="shared" si="800"/>
        <v>No</v>
      </c>
      <c r="BY1238" s="3">
        <f t="shared" si="801"/>
        <v>31350</v>
      </c>
      <c r="BZ1238">
        <v>1</v>
      </c>
      <c r="CA1238" s="3">
        <f t="shared" si="802"/>
        <v>31350</v>
      </c>
      <c r="CC1238" s="3">
        <f t="shared" si="803"/>
        <v>0</v>
      </c>
      <c r="CD1238" s="3">
        <f t="shared" si="804"/>
        <v>0</v>
      </c>
      <c r="CE1238" s="3" t="str">
        <f t="shared" si="805"/>
        <v/>
      </c>
      <c r="CF1238" s="3" t="e">
        <f>HLOOKUP(CE1238,'Valuation Data'!$D$2:$K$5,4,FALSE)</f>
        <v>#N/A</v>
      </c>
      <c r="CG1238" s="3">
        <f t="shared" si="806"/>
        <v>31350</v>
      </c>
      <c r="CH1238" s="3" t="str">
        <f t="shared" si="807"/>
        <v>No</v>
      </c>
      <c r="CI1238" s="3" t="str">
        <f>VLOOKUP(R1238,'Use Codes &amp; County Type'!A:D,4,FALSE)</f>
        <v>V</v>
      </c>
      <c r="CJ1238" s="3" t="str">
        <f t="shared" si="808"/>
        <v>Yes</v>
      </c>
      <c r="CK1238" s="3" t="str">
        <f t="shared" si="809"/>
        <v>No</v>
      </c>
      <c r="CL1238" s="3">
        <f t="shared" si="810"/>
        <v>0</v>
      </c>
      <c r="CM1238" s="3">
        <f t="shared" si="811"/>
        <v>0</v>
      </c>
      <c r="CN1238" s="3">
        <f t="shared" si="812"/>
        <v>2285.3200000000002</v>
      </c>
      <c r="CO1238" s="3">
        <f t="shared" si="813"/>
        <v>-2285.3200000000002</v>
      </c>
      <c r="CP1238" s="3">
        <f t="shared" si="814"/>
        <v>7.2896969696969696E-2</v>
      </c>
      <c r="CR1238" s="3" t="str">
        <f t="shared" si="815"/>
        <v>No</v>
      </c>
      <c r="CV1238" s="3" t="str">
        <f t="shared" si="816"/>
        <v>Vacant, No Sales Data</v>
      </c>
      <c r="CW1238" s="3">
        <f t="shared" si="817"/>
        <v>1237</v>
      </c>
      <c r="CX1238" s="3">
        <f t="shared" si="818"/>
        <v>571.33000000000004</v>
      </c>
      <c r="CY1238" s="3" t="str">
        <f t="shared" si="819"/>
        <v>Ok</v>
      </c>
      <c r="CZ1238">
        <v>0</v>
      </c>
      <c r="DA1238">
        <v>0</v>
      </c>
    </row>
    <row r="1239" spans="1:105" x14ac:dyDescent="0.25">
      <c r="A1239">
        <v>1238</v>
      </c>
      <c r="B1239" t="s">
        <v>3</v>
      </c>
      <c r="C1239" t="s">
        <v>1347</v>
      </c>
      <c r="D1239">
        <v>706.28</v>
      </c>
      <c r="E1239">
        <v>2017</v>
      </c>
      <c r="F1239">
        <v>706.28</v>
      </c>
      <c r="G1239">
        <v>706.28</v>
      </c>
      <c r="H1239" s="3">
        <f t="shared" si="779"/>
        <v>0</v>
      </c>
      <c r="I1239">
        <v>56124</v>
      </c>
      <c r="J1239" t="s">
        <v>2735</v>
      </c>
      <c r="K1239" t="s">
        <v>2738</v>
      </c>
      <c r="L1239">
        <v>32011</v>
      </c>
      <c r="M1239" t="s">
        <v>3645</v>
      </c>
      <c r="N1239" t="s">
        <v>4759</v>
      </c>
      <c r="O1239">
        <v>-81.741267582086394</v>
      </c>
      <c r="P1239">
        <v>30.6107082948635</v>
      </c>
      <c r="Q1239" t="s">
        <v>5663</v>
      </c>
      <c r="R1239">
        <v>2</v>
      </c>
      <c r="S1239" t="s">
        <v>6535</v>
      </c>
      <c r="T1239">
        <v>1006</v>
      </c>
      <c r="U1239" t="s">
        <v>6578</v>
      </c>
      <c r="V1239">
        <v>2017</v>
      </c>
      <c r="W1239">
        <v>39029</v>
      </c>
      <c r="X1239">
        <v>2017</v>
      </c>
      <c r="Y1239">
        <v>43972</v>
      </c>
      <c r="Z1239">
        <v>623.47</v>
      </c>
      <c r="AA1239" s="3">
        <f t="shared" si="780"/>
        <v>0.8827518831058504</v>
      </c>
      <c r="AB1239" t="s">
        <v>6616</v>
      </c>
      <c r="AD1239" t="s">
        <v>6616</v>
      </c>
      <c r="AE1239" t="s">
        <v>6616</v>
      </c>
      <c r="AF1239" t="s">
        <v>6616</v>
      </c>
      <c r="AG1239" t="s">
        <v>6616</v>
      </c>
      <c r="AH1239" t="s">
        <v>6616</v>
      </c>
      <c r="AI1239" t="s">
        <v>6618</v>
      </c>
      <c r="AJ1239" t="s">
        <v>6618</v>
      </c>
      <c r="AK1239" t="s">
        <v>6618</v>
      </c>
      <c r="AL1239" t="s">
        <v>6618</v>
      </c>
      <c r="AM1239" t="s">
        <v>6618</v>
      </c>
      <c r="AN1239" t="s">
        <v>6618</v>
      </c>
      <c r="AO1239" t="s">
        <v>6618</v>
      </c>
      <c r="AP1239" s="3" t="str">
        <f t="shared" si="781"/>
        <v>No</v>
      </c>
      <c r="AQ1239" s="3" t="str">
        <f t="shared" si="782"/>
        <v>No</v>
      </c>
      <c r="AR1239" s="3" t="str">
        <f t="shared" si="783"/>
        <v>No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 t="s">
        <v>6634</v>
      </c>
      <c r="AZ1239" t="s">
        <v>6637</v>
      </c>
      <c r="BA1239">
        <v>0</v>
      </c>
      <c r="BB1239" t="s">
        <v>6616</v>
      </c>
      <c r="BC1239" t="s">
        <v>6616</v>
      </c>
      <c r="BD1239" s="4" t="str">
        <f t="shared" si="784"/>
        <v>No</v>
      </c>
      <c r="BE1239" t="s">
        <v>6640</v>
      </c>
      <c r="BF1239" s="3" t="str">
        <f t="shared" si="785"/>
        <v>No</v>
      </c>
      <c r="BG1239" t="s">
        <v>6645</v>
      </c>
      <c r="BH1239" s="3" t="str">
        <f t="shared" si="786"/>
        <v>56124 DIXON TRL</v>
      </c>
      <c r="BI1239" s="3" t="str">
        <f t="shared" si="787"/>
        <v>Callahan</v>
      </c>
      <c r="BJ1239" s="3" t="str">
        <f t="shared" si="788"/>
        <v>Florida</v>
      </c>
      <c r="BK1239" s="3">
        <f t="shared" si="789"/>
        <v>32011</v>
      </c>
      <c r="BL1239" s="3" t="str">
        <f t="shared" si="790"/>
        <v>56124 DIXON TRL CALLAHAN FL 32011</v>
      </c>
      <c r="BM1239" s="3" t="str">
        <f t="shared" si="791"/>
        <v/>
      </c>
      <c r="BN1239" s="3" t="str">
        <f t="shared" si="792"/>
        <v>Pass</v>
      </c>
      <c r="BO1239" s="3" t="str">
        <f t="shared" si="793"/>
        <v>No</v>
      </c>
      <c r="BP1239" s="3" t="str">
        <f t="shared" si="794"/>
        <v>FV&lt;$10K</v>
      </c>
      <c r="BQ1239" t="s">
        <v>6650</v>
      </c>
      <c r="BR1239" s="3" t="str">
        <f t="shared" si="795"/>
        <v>No, &lt; $20K Lien</v>
      </c>
      <c r="BS1239" s="3" t="str">
        <f t="shared" si="796"/>
        <v>No, Lien &lt; $20K</v>
      </c>
      <c r="BT1239" t="s">
        <v>6650</v>
      </c>
      <c r="BU1239" s="3" t="str">
        <f t="shared" si="797"/>
        <v>No</v>
      </c>
      <c r="BV1239" s="3" t="str">
        <f t="shared" si="798"/>
        <v>No</v>
      </c>
      <c r="BW1239" s="3">
        <f t="shared" si="799"/>
        <v>0</v>
      </c>
      <c r="BX1239" s="3" t="str">
        <f t="shared" si="800"/>
        <v>No</v>
      </c>
      <c r="BY1239" s="3">
        <f t="shared" si="801"/>
        <v>39029</v>
      </c>
      <c r="BZ1239">
        <v>1</v>
      </c>
      <c r="CA1239" s="3">
        <f t="shared" si="802"/>
        <v>39029</v>
      </c>
      <c r="CC1239" s="3">
        <f t="shared" si="803"/>
        <v>0</v>
      </c>
      <c r="CD1239" s="3">
        <f t="shared" si="804"/>
        <v>0</v>
      </c>
      <c r="CE1239" s="3" t="str">
        <f t="shared" si="805"/>
        <v/>
      </c>
      <c r="CF1239" s="3" t="e">
        <f>HLOOKUP(CE1239,'Valuation Data'!$D$2:$K$5,4,FALSE)</f>
        <v>#N/A</v>
      </c>
      <c r="CG1239" s="3">
        <f t="shared" si="806"/>
        <v>39029</v>
      </c>
      <c r="CH1239" s="3" t="str">
        <f t="shared" si="807"/>
        <v>No</v>
      </c>
      <c r="CI1239" s="3" t="str">
        <f>VLOOKUP(R1239,'Use Codes &amp; County Type'!A:D,4,FALSE)</f>
        <v>R</v>
      </c>
      <c r="CJ1239" s="3" t="str">
        <f t="shared" si="808"/>
        <v>No</v>
      </c>
      <c r="CK1239" s="3" t="str">
        <f t="shared" si="809"/>
        <v>No</v>
      </c>
      <c r="CL1239" s="3">
        <f t="shared" si="810"/>
        <v>0.35</v>
      </c>
      <c r="CM1239" s="3">
        <f t="shared" si="811"/>
        <v>13660.15</v>
      </c>
      <c r="CN1239" s="3">
        <f t="shared" si="812"/>
        <v>2825.12</v>
      </c>
      <c r="CO1239" s="3">
        <f t="shared" si="813"/>
        <v>10835.029999999999</v>
      </c>
      <c r="CP1239" s="3">
        <f t="shared" si="814"/>
        <v>7.2385149504214819E-2</v>
      </c>
      <c r="CR1239" s="3" t="str">
        <f t="shared" si="815"/>
        <v>No</v>
      </c>
      <c r="CV1239" s="3" t="str">
        <f t="shared" si="816"/>
        <v>*Bid</v>
      </c>
      <c r="CW1239" s="3">
        <f t="shared" si="817"/>
        <v>1238</v>
      </c>
      <c r="CX1239" s="3">
        <f t="shared" si="818"/>
        <v>706.28</v>
      </c>
      <c r="CY1239" s="3" t="str">
        <f t="shared" si="819"/>
        <v>Ok</v>
      </c>
      <c r="CZ1239">
        <v>0</v>
      </c>
      <c r="DA1239">
        <v>0</v>
      </c>
    </row>
    <row r="1240" spans="1:105" x14ac:dyDescent="0.25">
      <c r="A1240">
        <v>1239</v>
      </c>
      <c r="B1240" t="s">
        <v>3</v>
      </c>
      <c r="C1240" t="s">
        <v>1348</v>
      </c>
      <c r="D1240">
        <v>2418.9</v>
      </c>
      <c r="E1240">
        <v>2017</v>
      </c>
      <c r="F1240">
        <v>2418.9</v>
      </c>
      <c r="G1240">
        <v>2418.9</v>
      </c>
      <c r="H1240" s="3">
        <f t="shared" si="779"/>
        <v>0</v>
      </c>
      <c r="I1240">
        <v>75102</v>
      </c>
      <c r="J1240" t="s">
        <v>2734</v>
      </c>
      <c r="K1240" t="s">
        <v>2738</v>
      </c>
      <c r="L1240">
        <v>32097</v>
      </c>
      <c r="M1240" t="s">
        <v>3646</v>
      </c>
      <c r="N1240" t="s">
        <v>4758</v>
      </c>
      <c r="O1240">
        <v>-81.671933850836695</v>
      </c>
      <c r="P1240">
        <v>30.599133315506201</v>
      </c>
      <c r="Q1240" t="s">
        <v>5664</v>
      </c>
      <c r="R1240">
        <v>0</v>
      </c>
      <c r="S1240" t="s">
        <v>6538</v>
      </c>
      <c r="T1240">
        <v>8001</v>
      </c>
      <c r="U1240" t="s">
        <v>6581</v>
      </c>
      <c r="V1240">
        <v>2017</v>
      </c>
      <c r="W1240">
        <v>25000</v>
      </c>
      <c r="X1240">
        <v>2017</v>
      </c>
      <c r="Y1240">
        <v>25000</v>
      </c>
      <c r="Z1240">
        <v>2207.0300000000002</v>
      </c>
      <c r="AA1240" s="3">
        <f t="shared" si="780"/>
        <v>0.91241059985944029</v>
      </c>
      <c r="AH1240" t="s">
        <v>6616</v>
      </c>
      <c r="AI1240" t="s">
        <v>6618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 s="3" t="str">
        <f t="shared" si="781"/>
        <v>No</v>
      </c>
      <c r="AQ1240" s="3" t="str">
        <f t="shared" si="782"/>
        <v>No</v>
      </c>
      <c r="AR1240" s="3" t="str">
        <f t="shared" si="783"/>
        <v>No</v>
      </c>
      <c r="AS1240">
        <v>0</v>
      </c>
      <c r="AT1240">
        <v>0</v>
      </c>
      <c r="AU1240">
        <v>233035</v>
      </c>
      <c r="AV1240" t="s">
        <v>6631</v>
      </c>
      <c r="AW1240">
        <v>0</v>
      </c>
      <c r="AX1240">
        <v>0</v>
      </c>
      <c r="AY1240" t="s">
        <v>6634</v>
      </c>
      <c r="AZ1240">
        <v>0</v>
      </c>
      <c r="BA1240">
        <v>0</v>
      </c>
      <c r="BB1240" t="s">
        <v>6616</v>
      </c>
      <c r="BC1240" t="s">
        <v>6616</v>
      </c>
      <c r="BD1240" s="4" t="str">
        <f t="shared" si="784"/>
        <v>No</v>
      </c>
      <c r="BE1240" t="s">
        <v>6640</v>
      </c>
      <c r="BF1240" s="3" t="str">
        <f t="shared" si="785"/>
        <v>No</v>
      </c>
      <c r="BG1240" t="s">
        <v>6646</v>
      </c>
      <c r="BH1240" s="3" t="str">
        <f t="shared" si="786"/>
        <v>75102 FERN CREEK DR</v>
      </c>
      <c r="BI1240" s="3" t="str">
        <f t="shared" si="787"/>
        <v>Yulee</v>
      </c>
      <c r="BJ1240" s="3" t="str">
        <f t="shared" si="788"/>
        <v>Florida</v>
      </c>
      <c r="BK1240" s="3">
        <f t="shared" si="789"/>
        <v>32097</v>
      </c>
      <c r="BL1240" s="3" t="str">
        <f t="shared" si="790"/>
        <v>75102 FERN CREEK DR YULEE FL 32097</v>
      </c>
      <c r="BM1240" s="3" t="str">
        <f t="shared" si="791"/>
        <v>L</v>
      </c>
      <c r="BN1240" s="3" t="str">
        <f t="shared" si="792"/>
        <v>Pass</v>
      </c>
      <c r="BO1240" s="3" t="str">
        <f t="shared" si="793"/>
        <v>No</v>
      </c>
      <c r="BP1240" s="3" t="str">
        <f t="shared" si="794"/>
        <v>FV&lt;$10K</v>
      </c>
      <c r="BQ1240" t="s">
        <v>6650</v>
      </c>
      <c r="BR1240" s="3" t="str">
        <f t="shared" si="795"/>
        <v>No, &lt; $20K Lien</v>
      </c>
      <c r="BS1240" s="3" t="str">
        <f t="shared" si="796"/>
        <v>No, Lien &lt; $20K</v>
      </c>
      <c r="BT1240" t="s">
        <v>6650</v>
      </c>
      <c r="BU1240" s="3" t="str">
        <f t="shared" si="797"/>
        <v>No</v>
      </c>
      <c r="BV1240" s="3" t="str">
        <f t="shared" si="798"/>
        <v>No</v>
      </c>
      <c r="BW1240" s="3">
        <f t="shared" si="799"/>
        <v>0</v>
      </c>
      <c r="BX1240" s="3" t="str">
        <f t="shared" si="800"/>
        <v>No</v>
      </c>
      <c r="BY1240" s="3">
        <f t="shared" si="801"/>
        <v>25000</v>
      </c>
      <c r="BZ1240">
        <v>1</v>
      </c>
      <c r="CA1240" s="3">
        <f t="shared" si="802"/>
        <v>25000</v>
      </c>
      <c r="CC1240" s="3">
        <f t="shared" si="803"/>
        <v>0</v>
      </c>
      <c r="CD1240" s="3">
        <f t="shared" si="804"/>
        <v>0</v>
      </c>
      <c r="CE1240" s="3" t="str">
        <f t="shared" si="805"/>
        <v/>
      </c>
      <c r="CF1240" s="3" t="e">
        <f>HLOOKUP(CE1240,'Valuation Data'!$D$2:$K$5,4,FALSE)</f>
        <v>#N/A</v>
      </c>
      <c r="CG1240" s="3">
        <f t="shared" si="806"/>
        <v>25000</v>
      </c>
      <c r="CH1240" s="3" t="str">
        <f t="shared" si="807"/>
        <v>No</v>
      </c>
      <c r="CI1240" s="3" t="str">
        <f>VLOOKUP(R1240,'Use Codes &amp; County Type'!A:D,4,FALSE)</f>
        <v>V</v>
      </c>
      <c r="CJ1240" s="3" t="str">
        <f t="shared" si="808"/>
        <v>Yes</v>
      </c>
      <c r="CK1240" s="3" t="str">
        <f t="shared" si="809"/>
        <v>No</v>
      </c>
      <c r="CL1240" s="3">
        <f t="shared" si="810"/>
        <v>0</v>
      </c>
      <c r="CM1240" s="3">
        <f t="shared" si="811"/>
        <v>0</v>
      </c>
      <c r="CN1240" s="3">
        <f t="shared" si="812"/>
        <v>9675.6</v>
      </c>
      <c r="CO1240" s="3">
        <f t="shared" si="813"/>
        <v>-9675.6</v>
      </c>
      <c r="CP1240" s="3">
        <f t="shared" si="814"/>
        <v>0.38702400000000003</v>
      </c>
      <c r="CR1240" s="3" t="str">
        <f t="shared" si="815"/>
        <v>No</v>
      </c>
      <c r="CV1240" s="3" t="str">
        <f t="shared" si="816"/>
        <v>FMV&lt;$30K</v>
      </c>
      <c r="CW1240" s="3">
        <f t="shared" si="817"/>
        <v>1239</v>
      </c>
      <c r="CX1240" s="3">
        <f t="shared" si="818"/>
        <v>2418.9</v>
      </c>
      <c r="CY1240" s="3" t="str">
        <f t="shared" si="819"/>
        <v>Ok</v>
      </c>
      <c r="CZ1240">
        <v>0</v>
      </c>
      <c r="DA1240">
        <v>0</v>
      </c>
    </row>
    <row r="1241" spans="1:105" x14ac:dyDescent="0.25">
      <c r="A1241">
        <v>1240</v>
      </c>
      <c r="B1241" t="s">
        <v>3</v>
      </c>
      <c r="C1241" t="s">
        <v>1349</v>
      </c>
      <c r="D1241">
        <v>1278.9000000000001</v>
      </c>
      <c r="E1241">
        <v>2017</v>
      </c>
      <c r="F1241">
        <v>1278.9000000000001</v>
      </c>
      <c r="G1241">
        <v>1278.9000000000001</v>
      </c>
      <c r="H1241" s="3">
        <f t="shared" si="779"/>
        <v>0</v>
      </c>
      <c r="I1241">
        <v>76282</v>
      </c>
      <c r="J1241" t="s">
        <v>2734</v>
      </c>
      <c r="K1241" t="s">
        <v>2738</v>
      </c>
      <c r="L1241">
        <v>32097</v>
      </c>
      <c r="M1241" t="s">
        <v>3647</v>
      </c>
      <c r="N1241" t="s">
        <v>4758</v>
      </c>
      <c r="O1241">
        <v>-81.667838217531497</v>
      </c>
      <c r="P1241">
        <v>30.605905595399399</v>
      </c>
      <c r="Q1241" t="s">
        <v>5665</v>
      </c>
      <c r="R1241">
        <v>1</v>
      </c>
      <c r="S1241" t="s">
        <v>6539</v>
      </c>
      <c r="T1241">
        <v>1001</v>
      </c>
      <c r="U1241" t="s">
        <v>6582</v>
      </c>
      <c r="V1241">
        <v>2017</v>
      </c>
      <c r="W1241">
        <v>140202</v>
      </c>
      <c r="X1241">
        <v>2017</v>
      </c>
      <c r="Y1241">
        <v>160013</v>
      </c>
      <c r="Z1241">
        <v>1530.5</v>
      </c>
      <c r="AA1241" s="3">
        <f t="shared" si="780"/>
        <v>1.1967315661896942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 s="3" t="str">
        <f t="shared" si="781"/>
        <v>No</v>
      </c>
      <c r="AQ1241" s="3" t="str">
        <f t="shared" si="782"/>
        <v>No</v>
      </c>
      <c r="AR1241" s="3" t="str">
        <f t="shared" si="783"/>
        <v>No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 t="s">
        <v>6634</v>
      </c>
      <c r="AZ1241">
        <v>0</v>
      </c>
      <c r="BA1241">
        <v>0</v>
      </c>
      <c r="BB1241" t="s">
        <v>6617</v>
      </c>
      <c r="BC1241">
        <v>0</v>
      </c>
      <c r="BD1241" s="4" t="str">
        <f t="shared" si="784"/>
        <v>No</v>
      </c>
      <c r="BE1241" t="s">
        <v>6640</v>
      </c>
      <c r="BF1241" s="3" t="str">
        <f t="shared" si="785"/>
        <v>No</v>
      </c>
      <c r="BG1241" t="s">
        <v>6645</v>
      </c>
      <c r="BH1241" s="3" t="str">
        <f t="shared" si="786"/>
        <v>76282 DEERWOOD DR</v>
      </c>
      <c r="BI1241" s="3" t="str">
        <f t="shared" si="787"/>
        <v>Yulee</v>
      </c>
      <c r="BJ1241" s="3" t="str">
        <f t="shared" si="788"/>
        <v>Florida</v>
      </c>
      <c r="BK1241" s="3">
        <f t="shared" si="789"/>
        <v>32097</v>
      </c>
      <c r="BL1241" s="3" t="str">
        <f t="shared" si="790"/>
        <v>76282 DEERWOOD DR YULEE FL 32097</v>
      </c>
      <c r="BM1241" s="3" t="str">
        <f t="shared" si="791"/>
        <v/>
      </c>
      <c r="BN1241" s="3" t="str">
        <f t="shared" si="792"/>
        <v>Pass</v>
      </c>
      <c r="BO1241" s="3" t="str">
        <f t="shared" si="793"/>
        <v>No</v>
      </c>
      <c r="BP1241" s="3" t="str">
        <f t="shared" si="794"/>
        <v>FV&lt;$10K</v>
      </c>
      <c r="BQ1241" t="s">
        <v>6650</v>
      </c>
      <c r="BR1241" s="3" t="str">
        <f t="shared" si="795"/>
        <v>No, &lt; $20K Lien</v>
      </c>
      <c r="BS1241" s="3" t="str">
        <f t="shared" si="796"/>
        <v>No, Lien &lt; $20K</v>
      </c>
      <c r="BT1241" t="s">
        <v>6650</v>
      </c>
      <c r="BU1241" s="3" t="str">
        <f t="shared" si="797"/>
        <v>No</v>
      </c>
      <c r="BV1241" s="3" t="str">
        <f t="shared" si="798"/>
        <v>No</v>
      </c>
      <c r="BW1241" s="3">
        <f t="shared" si="799"/>
        <v>0</v>
      </c>
      <c r="BX1241" s="3" t="str">
        <f t="shared" si="800"/>
        <v>No</v>
      </c>
      <c r="BY1241" s="3">
        <f t="shared" si="801"/>
        <v>140202</v>
      </c>
      <c r="BZ1241">
        <v>1</v>
      </c>
      <c r="CA1241" s="3">
        <f t="shared" si="802"/>
        <v>140202</v>
      </c>
      <c r="CC1241" s="3">
        <f t="shared" si="803"/>
        <v>0</v>
      </c>
      <c r="CD1241" s="3">
        <f t="shared" si="804"/>
        <v>0</v>
      </c>
      <c r="CE1241" s="3" t="str">
        <f t="shared" si="805"/>
        <v/>
      </c>
      <c r="CF1241" s="3" t="e">
        <f>HLOOKUP(CE1241,'Valuation Data'!$D$2:$K$5,4,FALSE)</f>
        <v>#N/A</v>
      </c>
      <c r="CG1241" s="3">
        <f t="shared" si="806"/>
        <v>140202</v>
      </c>
      <c r="CH1241" s="3" t="str">
        <f t="shared" si="807"/>
        <v>No</v>
      </c>
      <c r="CI1241" s="3" t="str">
        <f>VLOOKUP(R1241,'Use Codes &amp; County Type'!A:D,4,FALSE)</f>
        <v>S</v>
      </c>
      <c r="CJ1241" s="3" t="str">
        <f t="shared" si="808"/>
        <v>No</v>
      </c>
      <c r="CK1241" s="3" t="str">
        <f t="shared" si="809"/>
        <v>Yes</v>
      </c>
      <c r="CL1241" s="3">
        <f t="shared" si="810"/>
        <v>0.67</v>
      </c>
      <c r="CM1241" s="3">
        <f t="shared" si="811"/>
        <v>93935.340000000011</v>
      </c>
      <c r="CN1241" s="3">
        <f t="shared" si="812"/>
        <v>5870.4</v>
      </c>
      <c r="CO1241" s="3">
        <f t="shared" si="813"/>
        <v>88064.940000000017</v>
      </c>
      <c r="CP1241" s="3">
        <f t="shared" si="814"/>
        <v>4.1871014678820553E-2</v>
      </c>
      <c r="CR1241" s="3" t="str">
        <f t="shared" si="815"/>
        <v>No</v>
      </c>
      <c r="CV1241" s="3" t="str">
        <f t="shared" si="816"/>
        <v>*Bid</v>
      </c>
      <c r="CW1241" s="3">
        <f t="shared" si="817"/>
        <v>1240</v>
      </c>
      <c r="CX1241" s="3">
        <f t="shared" si="818"/>
        <v>1278.9000000000001</v>
      </c>
      <c r="CY1241" s="3" t="str">
        <f t="shared" si="819"/>
        <v>Ok</v>
      </c>
      <c r="CZ1241">
        <v>0</v>
      </c>
      <c r="DA1241">
        <v>0</v>
      </c>
    </row>
    <row r="1242" spans="1:105" x14ac:dyDescent="0.25">
      <c r="A1242">
        <v>1241</v>
      </c>
      <c r="B1242" t="s">
        <v>3</v>
      </c>
      <c r="C1242" t="s">
        <v>1350</v>
      </c>
      <c r="D1242">
        <v>80.28</v>
      </c>
      <c r="E1242">
        <v>2017</v>
      </c>
      <c r="F1242" t="e">
        <f>NA()</f>
        <v>#N/A</v>
      </c>
      <c r="G1242" t="e">
        <f>NA()</f>
        <v>#N/A</v>
      </c>
      <c r="H1242" s="3" t="e">
        <f t="shared" si="779"/>
        <v>#N/A</v>
      </c>
      <c r="I1242" t="e">
        <f>NA()</f>
        <v>#N/A</v>
      </c>
      <c r="J1242" t="e">
        <f>NA()</f>
        <v>#N/A</v>
      </c>
      <c r="K1242" t="e">
        <f>NA()</f>
        <v>#N/A</v>
      </c>
      <c r="L1242" t="e">
        <f>NA()</f>
        <v>#N/A</v>
      </c>
      <c r="M1242" t="e">
        <f>NA()</f>
        <v>#N/A</v>
      </c>
      <c r="N1242" t="e">
        <f>NA()</f>
        <v>#N/A</v>
      </c>
      <c r="O1242" t="e">
        <f>NA()</f>
        <v>#N/A</v>
      </c>
      <c r="P1242" t="e">
        <f>NA()</f>
        <v>#N/A</v>
      </c>
      <c r="Q1242" t="e">
        <f>NA()</f>
        <v>#N/A</v>
      </c>
      <c r="R1242">
        <v>0</v>
      </c>
      <c r="S1242" t="s">
        <v>6538</v>
      </c>
      <c r="T1242" t="e">
        <f>NA()</f>
        <v>#N/A</v>
      </c>
      <c r="U1242" t="e">
        <f>NA()</f>
        <v>#N/A</v>
      </c>
      <c r="V1242">
        <v>2017</v>
      </c>
      <c r="W1242">
        <v>2950</v>
      </c>
      <c r="X1242" t="e">
        <f>NA()</f>
        <v>#N/A</v>
      </c>
      <c r="Y1242" t="e">
        <f>NA()</f>
        <v>#N/A</v>
      </c>
      <c r="Z1242" t="e">
        <f>NA()</f>
        <v>#N/A</v>
      </c>
      <c r="AA1242" s="3">
        <f t="shared" si="780"/>
        <v>0</v>
      </c>
      <c r="AI1242" t="e">
        <f>NA()</f>
        <v>#N/A</v>
      </c>
      <c r="AJ1242" t="e">
        <f>NA()</f>
        <v>#N/A</v>
      </c>
      <c r="AK1242" t="e">
        <f>NA()</f>
        <v>#N/A</v>
      </c>
      <c r="AL1242" t="e">
        <f>NA()</f>
        <v>#N/A</v>
      </c>
      <c r="AM1242" t="e">
        <f>NA()</f>
        <v>#N/A</v>
      </c>
      <c r="AN1242" t="e">
        <f>NA()</f>
        <v>#N/A</v>
      </c>
      <c r="AO1242" t="e">
        <f>NA()</f>
        <v>#N/A</v>
      </c>
      <c r="AP1242" s="3" t="str">
        <f t="shared" si="781"/>
        <v>No</v>
      </c>
      <c r="AQ1242" s="3" t="str">
        <f t="shared" si="782"/>
        <v>No</v>
      </c>
      <c r="AR1242" s="3" t="str">
        <f t="shared" si="783"/>
        <v>No</v>
      </c>
      <c r="AS1242" t="e">
        <f>NA()</f>
        <v>#N/A</v>
      </c>
      <c r="AT1242" t="e">
        <f>NA()</f>
        <v>#N/A</v>
      </c>
      <c r="AU1242" t="e">
        <f>NA()</f>
        <v>#N/A</v>
      </c>
      <c r="AV1242" t="e">
        <f>NA()</f>
        <v>#N/A</v>
      </c>
      <c r="AW1242" t="e">
        <f>NA()</f>
        <v>#N/A</v>
      </c>
      <c r="AX1242" t="e">
        <f>NA()</f>
        <v>#N/A</v>
      </c>
      <c r="AY1242" t="e">
        <f>NA()</f>
        <v>#N/A</v>
      </c>
      <c r="AZ1242" t="e">
        <f>NA()</f>
        <v>#N/A</v>
      </c>
      <c r="BA1242">
        <v>0</v>
      </c>
      <c r="BB1242" t="s">
        <v>6616</v>
      </c>
      <c r="BC1242" t="e">
        <f>NA()</f>
        <v>#N/A</v>
      </c>
      <c r="BD1242" s="4" t="str">
        <f t="shared" si="784"/>
        <v>No</v>
      </c>
      <c r="BE1242" t="e">
        <f>NA()</f>
        <v>#N/A</v>
      </c>
      <c r="BF1242" s="3" t="str">
        <f t="shared" si="785"/>
        <v>No</v>
      </c>
      <c r="BG1242" t="e">
        <f>NA()</f>
        <v>#N/A</v>
      </c>
      <c r="BH1242" s="3" t="e">
        <f t="shared" si="786"/>
        <v>#N/A</v>
      </c>
      <c r="BI1242" s="3" t="e">
        <f t="shared" si="787"/>
        <v>#N/A</v>
      </c>
      <c r="BJ1242" s="3" t="e">
        <f t="shared" si="788"/>
        <v>#N/A</v>
      </c>
      <c r="BK1242" s="3" t="e">
        <f t="shared" si="789"/>
        <v>#N/A</v>
      </c>
      <c r="BL1242" s="3" t="e">
        <f t="shared" si="790"/>
        <v>#N/A</v>
      </c>
      <c r="BM1242" s="3" t="e">
        <f t="shared" si="791"/>
        <v>#N/A</v>
      </c>
      <c r="BN1242" s="3" t="str">
        <f t="shared" si="792"/>
        <v>Lien&lt;$150</v>
      </c>
      <c r="BO1242" s="3" t="e">
        <f t="shared" si="793"/>
        <v>#N/A</v>
      </c>
      <c r="BP1242" s="3" t="str">
        <f t="shared" si="794"/>
        <v>FV&lt;$10K</v>
      </c>
      <c r="BQ1242" t="s">
        <v>6650</v>
      </c>
      <c r="BR1242" s="3" t="str">
        <f t="shared" si="795"/>
        <v>No, &lt; $20K Lien</v>
      </c>
      <c r="BS1242" s="3" t="str">
        <f t="shared" si="796"/>
        <v>No, Lien &lt; $20K</v>
      </c>
      <c r="BT1242" t="s">
        <v>6650</v>
      </c>
      <c r="BU1242" s="3" t="str">
        <f t="shared" si="797"/>
        <v>No</v>
      </c>
      <c r="BV1242" s="3" t="str">
        <f t="shared" si="798"/>
        <v>No</v>
      </c>
      <c r="BW1242" s="3">
        <f t="shared" si="799"/>
        <v>0</v>
      </c>
      <c r="BX1242" s="3" t="str">
        <f t="shared" si="800"/>
        <v>No</v>
      </c>
      <c r="BY1242" s="3">
        <f t="shared" si="801"/>
        <v>2950</v>
      </c>
      <c r="BZ1242">
        <v>1</v>
      </c>
      <c r="CA1242" s="3">
        <f t="shared" si="802"/>
        <v>2950</v>
      </c>
      <c r="CC1242" s="3" t="e">
        <f t="shared" si="803"/>
        <v>#N/A</v>
      </c>
      <c r="CD1242" s="3" t="e">
        <f t="shared" si="804"/>
        <v>#N/A</v>
      </c>
      <c r="CE1242" s="3" t="str">
        <f t="shared" si="805"/>
        <v/>
      </c>
      <c r="CF1242" s="3" t="e">
        <f>HLOOKUP(CE1242,'Valuation Data'!$D$2:$K$5,4,FALSE)</f>
        <v>#N/A</v>
      </c>
      <c r="CG1242" s="3">
        <f t="shared" si="806"/>
        <v>2950</v>
      </c>
      <c r="CH1242" s="3" t="str">
        <f t="shared" si="807"/>
        <v>No</v>
      </c>
      <c r="CI1242" s="3" t="str">
        <f>VLOOKUP(R1242,'Use Codes &amp; County Type'!A:D,4,FALSE)</f>
        <v>V</v>
      </c>
      <c r="CJ1242" s="3" t="str">
        <f t="shared" si="808"/>
        <v>Yes</v>
      </c>
      <c r="CK1242" s="3" t="str">
        <f t="shared" si="809"/>
        <v>No</v>
      </c>
      <c r="CL1242" s="3">
        <f t="shared" si="810"/>
        <v>0</v>
      </c>
      <c r="CM1242" s="3">
        <f t="shared" si="811"/>
        <v>0</v>
      </c>
      <c r="CN1242" s="3" t="e">
        <f t="shared" si="812"/>
        <v>#N/A</v>
      </c>
      <c r="CO1242" s="3" t="e">
        <f t="shared" si="813"/>
        <v>#N/A</v>
      </c>
      <c r="CP1242" s="3" t="e">
        <f t="shared" si="814"/>
        <v>#N/A</v>
      </c>
      <c r="CR1242" s="3" t="str">
        <f t="shared" si="815"/>
        <v>No</v>
      </c>
      <c r="CV1242" s="3" t="str">
        <f t="shared" si="816"/>
        <v>Lien&lt;$150</v>
      </c>
      <c r="CW1242" s="3">
        <f t="shared" si="817"/>
        <v>1241</v>
      </c>
      <c r="CX1242" s="3">
        <f t="shared" si="818"/>
        <v>80.28</v>
      </c>
      <c r="CY1242" s="3" t="str">
        <f t="shared" si="819"/>
        <v>Ok</v>
      </c>
      <c r="CZ1242" t="e">
        <f>NA()</f>
        <v>#N/A</v>
      </c>
      <c r="DA1242" t="e">
        <f>NA()</f>
        <v>#N/A</v>
      </c>
    </row>
    <row r="1243" spans="1:105" x14ac:dyDescent="0.25">
      <c r="A1243">
        <v>1242</v>
      </c>
      <c r="B1243" t="s">
        <v>3</v>
      </c>
      <c r="C1243" t="s">
        <v>1351</v>
      </c>
      <c r="D1243">
        <v>1749.5</v>
      </c>
      <c r="E1243">
        <v>2017</v>
      </c>
      <c r="F1243">
        <v>1749.5</v>
      </c>
      <c r="G1243">
        <v>1749.5</v>
      </c>
      <c r="H1243" s="3">
        <f t="shared" si="779"/>
        <v>0</v>
      </c>
      <c r="I1243">
        <v>75028</v>
      </c>
      <c r="J1243" t="s">
        <v>2734</v>
      </c>
      <c r="K1243" t="s">
        <v>2738</v>
      </c>
      <c r="L1243">
        <v>32097</v>
      </c>
      <c r="M1243" t="s">
        <v>3648</v>
      </c>
      <c r="N1243" t="s">
        <v>4758</v>
      </c>
      <c r="O1243">
        <v>-81.659490988330404</v>
      </c>
      <c r="P1243">
        <v>30.5897402209274</v>
      </c>
      <c r="Q1243" t="s">
        <v>5666</v>
      </c>
      <c r="R1243">
        <v>1</v>
      </c>
      <c r="S1243" t="s">
        <v>6539</v>
      </c>
      <c r="T1243">
        <v>1001</v>
      </c>
      <c r="U1243" t="s">
        <v>6582</v>
      </c>
      <c r="V1243">
        <v>2017</v>
      </c>
      <c r="W1243">
        <v>104900</v>
      </c>
      <c r="X1243">
        <v>2017</v>
      </c>
      <c r="Y1243">
        <v>104900</v>
      </c>
      <c r="Z1243">
        <v>1588.07</v>
      </c>
      <c r="AA1243" s="3">
        <f t="shared" si="780"/>
        <v>0.90772792226350385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 s="3" t="str">
        <f t="shared" si="781"/>
        <v>No</v>
      </c>
      <c r="AQ1243" s="3" t="str">
        <f t="shared" si="782"/>
        <v>No</v>
      </c>
      <c r="AR1243" s="3" t="str">
        <f t="shared" si="783"/>
        <v>No</v>
      </c>
      <c r="AS1243">
        <v>0</v>
      </c>
      <c r="AT1243">
        <v>0</v>
      </c>
      <c r="AU1243">
        <v>135000</v>
      </c>
      <c r="AV1243" t="s">
        <v>6622</v>
      </c>
      <c r="AW1243">
        <v>0</v>
      </c>
      <c r="AX1243">
        <v>0</v>
      </c>
      <c r="AY1243" t="s">
        <v>6634</v>
      </c>
      <c r="AZ1243">
        <v>0</v>
      </c>
      <c r="BA1243">
        <v>0</v>
      </c>
      <c r="BB1243" t="s">
        <v>6616</v>
      </c>
      <c r="BC1243">
        <v>0</v>
      </c>
      <c r="BD1243" s="4" t="str">
        <f t="shared" si="784"/>
        <v>No</v>
      </c>
      <c r="BE1243" t="s">
        <v>6640</v>
      </c>
      <c r="BF1243" s="3" t="str">
        <f t="shared" si="785"/>
        <v>No</v>
      </c>
      <c r="BG1243" t="s">
        <v>6645</v>
      </c>
      <c r="BH1243" s="3" t="str">
        <f t="shared" si="786"/>
        <v>75028 EDWARDS RD</v>
      </c>
      <c r="BI1243" s="3" t="str">
        <f t="shared" si="787"/>
        <v>Yulee</v>
      </c>
      <c r="BJ1243" s="3" t="str">
        <f t="shared" si="788"/>
        <v>Florida</v>
      </c>
      <c r="BK1243" s="3">
        <f t="shared" si="789"/>
        <v>32097</v>
      </c>
      <c r="BL1243" s="3" t="str">
        <f t="shared" si="790"/>
        <v>75028 EDWARDS RD YULEE FL 32097</v>
      </c>
      <c r="BM1243" s="3" t="str">
        <f t="shared" si="791"/>
        <v>L</v>
      </c>
      <c r="BN1243" s="3" t="str">
        <f t="shared" si="792"/>
        <v>Pass</v>
      </c>
      <c r="BO1243" s="3" t="str">
        <f t="shared" si="793"/>
        <v>No</v>
      </c>
      <c r="BP1243" s="3" t="str">
        <f t="shared" si="794"/>
        <v>FV&lt;$10K</v>
      </c>
      <c r="BQ1243" t="s">
        <v>6650</v>
      </c>
      <c r="BR1243" s="3" t="str">
        <f t="shared" si="795"/>
        <v>No, &lt; $20K Lien</v>
      </c>
      <c r="BS1243" s="3" t="str">
        <f t="shared" si="796"/>
        <v>No, Lien &lt; $20K</v>
      </c>
      <c r="BT1243" t="s">
        <v>6650</v>
      </c>
      <c r="BU1243" s="3" t="str">
        <f t="shared" si="797"/>
        <v>No</v>
      </c>
      <c r="BV1243" s="3" t="str">
        <f t="shared" si="798"/>
        <v>No</v>
      </c>
      <c r="BW1243" s="3">
        <f t="shared" si="799"/>
        <v>0</v>
      </c>
      <c r="BX1243" s="3" t="str">
        <f t="shared" si="800"/>
        <v>No</v>
      </c>
      <c r="BY1243" s="3">
        <f t="shared" si="801"/>
        <v>104900</v>
      </c>
      <c r="BZ1243">
        <v>1</v>
      </c>
      <c r="CA1243" s="3">
        <f t="shared" si="802"/>
        <v>104900</v>
      </c>
      <c r="CC1243" s="3">
        <f t="shared" si="803"/>
        <v>0</v>
      </c>
      <c r="CD1243" s="3">
        <f t="shared" si="804"/>
        <v>0</v>
      </c>
      <c r="CE1243" s="3" t="str">
        <f t="shared" si="805"/>
        <v/>
      </c>
      <c r="CF1243" s="3" t="e">
        <f>HLOOKUP(CE1243,'Valuation Data'!$D$2:$K$5,4,FALSE)</f>
        <v>#N/A</v>
      </c>
      <c r="CG1243" s="3">
        <f t="shared" si="806"/>
        <v>104900</v>
      </c>
      <c r="CH1243" s="3" t="str">
        <f t="shared" si="807"/>
        <v>No</v>
      </c>
      <c r="CI1243" s="3" t="str">
        <f>VLOOKUP(R1243,'Use Codes &amp; County Type'!A:D,4,FALSE)</f>
        <v>S</v>
      </c>
      <c r="CJ1243" s="3" t="str">
        <f t="shared" si="808"/>
        <v>No</v>
      </c>
      <c r="CK1243" s="3" t="str">
        <f t="shared" si="809"/>
        <v>No</v>
      </c>
      <c r="CL1243" s="3">
        <f t="shared" si="810"/>
        <v>0.35</v>
      </c>
      <c r="CM1243" s="3">
        <f t="shared" si="811"/>
        <v>36715</v>
      </c>
      <c r="CN1243" s="3">
        <f t="shared" si="812"/>
        <v>6998</v>
      </c>
      <c r="CO1243" s="3">
        <f t="shared" si="813"/>
        <v>29717</v>
      </c>
      <c r="CP1243" s="3">
        <f t="shared" si="814"/>
        <v>6.6711153479504293E-2</v>
      </c>
      <c r="CR1243" s="3" t="str">
        <f t="shared" si="815"/>
        <v>No</v>
      </c>
      <c r="CV1243" s="3" t="str">
        <f t="shared" si="816"/>
        <v>*Bid</v>
      </c>
      <c r="CW1243" s="3">
        <f t="shared" si="817"/>
        <v>1242</v>
      </c>
      <c r="CX1243" s="3">
        <f t="shared" si="818"/>
        <v>1749.5</v>
      </c>
      <c r="CY1243" s="3" t="str">
        <f t="shared" si="819"/>
        <v>Ok</v>
      </c>
      <c r="CZ1243">
        <v>0</v>
      </c>
      <c r="DA1243">
        <v>0</v>
      </c>
    </row>
    <row r="1244" spans="1:105" x14ac:dyDescent="0.25">
      <c r="A1244">
        <v>1243</v>
      </c>
      <c r="B1244" t="s">
        <v>3</v>
      </c>
      <c r="C1244" t="s">
        <v>1352</v>
      </c>
      <c r="D1244">
        <v>158.34</v>
      </c>
      <c r="E1244">
        <v>2017</v>
      </c>
      <c r="F1244" t="e">
        <f>NA()</f>
        <v>#N/A</v>
      </c>
      <c r="G1244" t="e">
        <f>NA()</f>
        <v>#N/A</v>
      </c>
      <c r="H1244" s="3" t="e">
        <f t="shared" si="779"/>
        <v>#N/A</v>
      </c>
      <c r="I1244" t="e">
        <f>NA()</f>
        <v>#N/A</v>
      </c>
      <c r="J1244" t="e">
        <f>NA()</f>
        <v>#N/A</v>
      </c>
      <c r="K1244" t="e">
        <f>NA()</f>
        <v>#N/A</v>
      </c>
      <c r="L1244" t="e">
        <f>NA()</f>
        <v>#N/A</v>
      </c>
      <c r="M1244" t="e">
        <f>NA()</f>
        <v>#N/A</v>
      </c>
      <c r="N1244" t="e">
        <f>NA()</f>
        <v>#N/A</v>
      </c>
      <c r="O1244" t="e">
        <f>NA()</f>
        <v>#N/A</v>
      </c>
      <c r="P1244" t="e">
        <f>NA()</f>
        <v>#N/A</v>
      </c>
      <c r="Q1244" t="e">
        <f>NA()</f>
        <v>#N/A</v>
      </c>
      <c r="R1244">
        <v>2</v>
      </c>
      <c r="S1244" t="s">
        <v>6535</v>
      </c>
      <c r="T1244" t="e">
        <f>NA()</f>
        <v>#N/A</v>
      </c>
      <c r="U1244" t="e">
        <f>NA()</f>
        <v>#N/A</v>
      </c>
      <c r="V1244">
        <v>2017</v>
      </c>
      <c r="W1244">
        <v>65598</v>
      </c>
      <c r="X1244" t="e">
        <f>NA()</f>
        <v>#N/A</v>
      </c>
      <c r="Y1244" t="e">
        <f>NA()</f>
        <v>#N/A</v>
      </c>
      <c r="Z1244" t="e">
        <f>NA()</f>
        <v>#N/A</v>
      </c>
      <c r="AA1244" s="3">
        <f t="shared" si="780"/>
        <v>0</v>
      </c>
      <c r="AI1244" t="e">
        <f>NA()</f>
        <v>#N/A</v>
      </c>
      <c r="AJ1244" t="e">
        <f>NA()</f>
        <v>#N/A</v>
      </c>
      <c r="AK1244" t="e">
        <f>NA()</f>
        <v>#N/A</v>
      </c>
      <c r="AL1244" t="e">
        <f>NA()</f>
        <v>#N/A</v>
      </c>
      <c r="AM1244" t="e">
        <f>NA()</f>
        <v>#N/A</v>
      </c>
      <c r="AN1244" t="e">
        <f>NA()</f>
        <v>#N/A</v>
      </c>
      <c r="AO1244" t="e">
        <f>NA()</f>
        <v>#N/A</v>
      </c>
      <c r="AP1244" s="3" t="str">
        <f t="shared" si="781"/>
        <v>No</v>
      </c>
      <c r="AQ1244" s="3" t="str">
        <f t="shared" si="782"/>
        <v>No</v>
      </c>
      <c r="AR1244" s="3" t="str">
        <f t="shared" si="783"/>
        <v>No</v>
      </c>
      <c r="AS1244" t="e">
        <f>NA()</f>
        <v>#N/A</v>
      </c>
      <c r="AT1244" t="e">
        <f>NA()</f>
        <v>#N/A</v>
      </c>
      <c r="AU1244" t="e">
        <f>NA()</f>
        <v>#N/A</v>
      </c>
      <c r="AV1244" t="e">
        <f>NA()</f>
        <v>#N/A</v>
      </c>
      <c r="AW1244" t="e">
        <f>NA()</f>
        <v>#N/A</v>
      </c>
      <c r="AX1244" t="e">
        <f>NA()</f>
        <v>#N/A</v>
      </c>
      <c r="AY1244" t="e">
        <f>NA()</f>
        <v>#N/A</v>
      </c>
      <c r="AZ1244" t="e">
        <f>NA()</f>
        <v>#N/A</v>
      </c>
      <c r="BA1244">
        <v>0</v>
      </c>
      <c r="BB1244" t="s">
        <v>6617</v>
      </c>
      <c r="BC1244" t="e">
        <f>NA()</f>
        <v>#N/A</v>
      </c>
      <c r="BD1244" s="4" t="str">
        <f t="shared" si="784"/>
        <v>No</v>
      </c>
      <c r="BE1244" t="e">
        <f>NA()</f>
        <v>#N/A</v>
      </c>
      <c r="BF1244" s="3" t="str">
        <f t="shared" si="785"/>
        <v>No</v>
      </c>
      <c r="BG1244" t="e">
        <f>NA()</f>
        <v>#N/A</v>
      </c>
      <c r="BH1244" s="3" t="e">
        <f t="shared" si="786"/>
        <v>#N/A</v>
      </c>
      <c r="BI1244" s="3" t="e">
        <f t="shared" si="787"/>
        <v>#N/A</v>
      </c>
      <c r="BJ1244" s="3" t="e">
        <f t="shared" si="788"/>
        <v>#N/A</v>
      </c>
      <c r="BK1244" s="3" t="e">
        <f t="shared" si="789"/>
        <v>#N/A</v>
      </c>
      <c r="BL1244" s="3" t="e">
        <f t="shared" si="790"/>
        <v>#N/A</v>
      </c>
      <c r="BM1244" s="3" t="e">
        <f t="shared" si="791"/>
        <v>#N/A</v>
      </c>
      <c r="BN1244" s="3" t="str">
        <f t="shared" si="792"/>
        <v>Pass</v>
      </c>
      <c r="BO1244" s="3" t="e">
        <f t="shared" si="793"/>
        <v>#N/A</v>
      </c>
      <c r="BP1244" s="3" t="str">
        <f t="shared" si="794"/>
        <v>FV&lt;$10K</v>
      </c>
      <c r="BQ1244" t="s">
        <v>6650</v>
      </c>
      <c r="BR1244" s="3" t="str">
        <f t="shared" si="795"/>
        <v>No, &lt; $20K Lien</v>
      </c>
      <c r="BS1244" s="3" t="str">
        <f t="shared" si="796"/>
        <v>No, Lien &lt; $20K</v>
      </c>
      <c r="BT1244" t="s">
        <v>6650</v>
      </c>
      <c r="BU1244" s="3" t="str">
        <f t="shared" si="797"/>
        <v>No</v>
      </c>
      <c r="BV1244" s="3" t="str">
        <f t="shared" si="798"/>
        <v>No</v>
      </c>
      <c r="BW1244" s="3">
        <f t="shared" si="799"/>
        <v>0</v>
      </c>
      <c r="BX1244" s="3" t="str">
        <f t="shared" si="800"/>
        <v>No</v>
      </c>
      <c r="BY1244" s="3">
        <f t="shared" si="801"/>
        <v>65598</v>
      </c>
      <c r="BZ1244">
        <v>1</v>
      </c>
      <c r="CA1244" s="3">
        <f t="shared" si="802"/>
        <v>65598</v>
      </c>
      <c r="CC1244" s="3" t="e">
        <f t="shared" si="803"/>
        <v>#N/A</v>
      </c>
      <c r="CD1244" s="3" t="e">
        <f t="shared" si="804"/>
        <v>#N/A</v>
      </c>
      <c r="CE1244" s="3" t="str">
        <f t="shared" si="805"/>
        <v/>
      </c>
      <c r="CF1244" s="3" t="e">
        <f>HLOOKUP(CE1244,'Valuation Data'!$D$2:$K$5,4,FALSE)</f>
        <v>#N/A</v>
      </c>
      <c r="CG1244" s="3">
        <f t="shared" si="806"/>
        <v>65598</v>
      </c>
      <c r="CH1244" s="3" t="str">
        <f t="shared" si="807"/>
        <v>No</v>
      </c>
      <c r="CI1244" s="3" t="str">
        <f>VLOOKUP(R1244,'Use Codes &amp; County Type'!A:D,4,FALSE)</f>
        <v>R</v>
      </c>
      <c r="CJ1244" s="3" t="str">
        <f t="shared" si="808"/>
        <v>No</v>
      </c>
      <c r="CK1244" s="3" t="str">
        <f t="shared" si="809"/>
        <v>Yes</v>
      </c>
      <c r="CL1244" s="3">
        <f t="shared" si="810"/>
        <v>0.67</v>
      </c>
      <c r="CM1244" s="3">
        <f t="shared" si="811"/>
        <v>43950.66</v>
      </c>
      <c r="CN1244" s="3" t="e">
        <f t="shared" si="812"/>
        <v>#N/A</v>
      </c>
      <c r="CO1244" s="3" t="e">
        <f t="shared" si="813"/>
        <v>#N/A</v>
      </c>
      <c r="CP1244" s="3" t="e">
        <f t="shared" si="814"/>
        <v>#N/A</v>
      </c>
      <c r="CR1244" s="3" t="e">
        <f t="shared" si="815"/>
        <v>#N/A</v>
      </c>
      <c r="CV1244" s="3" t="e">
        <f t="shared" si="816"/>
        <v>#N/A</v>
      </c>
      <c r="CW1244" s="3">
        <f t="shared" si="817"/>
        <v>1243</v>
      </c>
      <c r="CX1244" s="3">
        <f t="shared" si="818"/>
        <v>158.34</v>
      </c>
      <c r="CY1244" s="3" t="e">
        <f t="shared" si="819"/>
        <v>#N/A</v>
      </c>
      <c r="CZ1244" t="e">
        <f>NA()</f>
        <v>#N/A</v>
      </c>
      <c r="DA1244" t="e">
        <f>NA()</f>
        <v>#N/A</v>
      </c>
    </row>
    <row r="1245" spans="1:105" x14ac:dyDescent="0.25">
      <c r="A1245">
        <v>1244</v>
      </c>
      <c r="B1245" t="s">
        <v>3</v>
      </c>
      <c r="C1245" t="s">
        <v>1353</v>
      </c>
      <c r="D1245">
        <v>281.33999999999997</v>
      </c>
      <c r="E1245">
        <v>2017</v>
      </c>
      <c r="F1245">
        <v>281.33999999999997</v>
      </c>
      <c r="G1245">
        <v>281.33999999999997</v>
      </c>
      <c r="H1245" s="3">
        <f t="shared" si="779"/>
        <v>0</v>
      </c>
      <c r="I1245">
        <v>75135</v>
      </c>
      <c r="J1245" t="s">
        <v>2734</v>
      </c>
      <c r="K1245" t="s">
        <v>2738</v>
      </c>
      <c r="L1245">
        <v>32097</v>
      </c>
      <c r="M1245" t="s">
        <v>3649</v>
      </c>
      <c r="N1245" t="s">
        <v>4758</v>
      </c>
      <c r="O1245">
        <v>-81.667768786428994</v>
      </c>
      <c r="P1245">
        <v>30.591255973774299</v>
      </c>
      <c r="Q1245" t="s">
        <v>5667</v>
      </c>
      <c r="R1245">
        <v>2</v>
      </c>
      <c r="S1245" t="s">
        <v>6535</v>
      </c>
      <c r="T1245">
        <v>1006</v>
      </c>
      <c r="U1245" t="s">
        <v>6578</v>
      </c>
      <c r="V1245">
        <v>2017</v>
      </c>
      <c r="W1245">
        <v>40229</v>
      </c>
      <c r="X1245">
        <v>2017</v>
      </c>
      <c r="Y1245">
        <v>54824</v>
      </c>
      <c r="Z1245">
        <v>230.55</v>
      </c>
      <c r="AA1245" s="3">
        <f t="shared" si="780"/>
        <v>0.8194711025805077</v>
      </c>
      <c r="AF1245" t="s">
        <v>6616</v>
      </c>
      <c r="AI1245" t="s">
        <v>6618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 s="3" t="str">
        <f t="shared" si="781"/>
        <v>No</v>
      </c>
      <c r="AQ1245" s="3" t="str">
        <f t="shared" si="782"/>
        <v>No</v>
      </c>
      <c r="AR1245" s="3" t="str">
        <f t="shared" si="783"/>
        <v>No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 t="s">
        <v>6634</v>
      </c>
      <c r="AZ1245" t="s">
        <v>6637</v>
      </c>
      <c r="BA1245">
        <v>0</v>
      </c>
      <c r="BB1245" t="s">
        <v>6617</v>
      </c>
      <c r="BC1245" t="s">
        <v>6616</v>
      </c>
      <c r="BD1245" s="4" t="str">
        <f t="shared" si="784"/>
        <v>No</v>
      </c>
      <c r="BE1245" t="s">
        <v>6640</v>
      </c>
      <c r="BF1245" s="3" t="str">
        <f t="shared" si="785"/>
        <v>No</v>
      </c>
      <c r="BG1245" t="s">
        <v>6645</v>
      </c>
      <c r="BH1245" s="3" t="str">
        <f t="shared" si="786"/>
        <v>75135 RANDY RD</v>
      </c>
      <c r="BI1245" s="3" t="str">
        <f t="shared" si="787"/>
        <v>Yulee</v>
      </c>
      <c r="BJ1245" s="3" t="str">
        <f t="shared" si="788"/>
        <v>Florida</v>
      </c>
      <c r="BK1245" s="3">
        <f t="shared" si="789"/>
        <v>32097</v>
      </c>
      <c r="BL1245" s="3" t="str">
        <f t="shared" si="790"/>
        <v>75135 RANDY RD YULEE FL 32097</v>
      </c>
      <c r="BM1245" s="3" t="str">
        <f t="shared" si="791"/>
        <v/>
      </c>
      <c r="BN1245" s="3" t="str">
        <f t="shared" si="792"/>
        <v>Pass</v>
      </c>
      <c r="BO1245" s="3" t="str">
        <f t="shared" si="793"/>
        <v>No</v>
      </c>
      <c r="BP1245" s="3" t="str">
        <f t="shared" si="794"/>
        <v>FV&lt;$10K</v>
      </c>
      <c r="BQ1245" t="s">
        <v>6650</v>
      </c>
      <c r="BR1245" s="3" t="str">
        <f t="shared" si="795"/>
        <v>No, &lt; $20K Lien</v>
      </c>
      <c r="BS1245" s="3" t="str">
        <f t="shared" si="796"/>
        <v>No, Lien &lt; $20K</v>
      </c>
      <c r="BT1245" t="s">
        <v>6650</v>
      </c>
      <c r="BU1245" s="3" t="str">
        <f t="shared" si="797"/>
        <v>No</v>
      </c>
      <c r="BV1245" s="3" t="str">
        <f t="shared" si="798"/>
        <v>No</v>
      </c>
      <c r="BW1245" s="3">
        <f t="shared" si="799"/>
        <v>0</v>
      </c>
      <c r="BX1245" s="3" t="str">
        <f t="shared" si="800"/>
        <v>No</v>
      </c>
      <c r="BY1245" s="3">
        <f t="shared" si="801"/>
        <v>40229</v>
      </c>
      <c r="BZ1245">
        <v>1</v>
      </c>
      <c r="CA1245" s="3">
        <f t="shared" si="802"/>
        <v>40229</v>
      </c>
      <c r="CC1245" s="3">
        <f t="shared" si="803"/>
        <v>0</v>
      </c>
      <c r="CD1245" s="3">
        <f t="shared" si="804"/>
        <v>0</v>
      </c>
      <c r="CE1245" s="3" t="str">
        <f t="shared" si="805"/>
        <v/>
      </c>
      <c r="CF1245" s="3" t="e">
        <f>HLOOKUP(CE1245,'Valuation Data'!$D$2:$K$5,4,FALSE)</f>
        <v>#N/A</v>
      </c>
      <c r="CG1245" s="3">
        <f t="shared" si="806"/>
        <v>40229</v>
      </c>
      <c r="CH1245" s="3" t="str">
        <f t="shared" si="807"/>
        <v>No</v>
      </c>
      <c r="CI1245" s="3" t="str">
        <f>VLOOKUP(R1245,'Use Codes &amp; County Type'!A:D,4,FALSE)</f>
        <v>R</v>
      </c>
      <c r="CJ1245" s="3" t="str">
        <f t="shared" si="808"/>
        <v>No</v>
      </c>
      <c r="CK1245" s="3" t="str">
        <f t="shared" si="809"/>
        <v>Yes</v>
      </c>
      <c r="CL1245" s="3">
        <f t="shared" si="810"/>
        <v>0.67</v>
      </c>
      <c r="CM1245" s="3">
        <f t="shared" si="811"/>
        <v>26953.43</v>
      </c>
      <c r="CN1245" s="3">
        <f t="shared" si="812"/>
        <v>1125.3599999999999</v>
      </c>
      <c r="CO1245" s="3">
        <f t="shared" si="813"/>
        <v>25828.07</v>
      </c>
      <c r="CP1245" s="3">
        <f t="shared" si="814"/>
        <v>2.7973849710407912E-2</v>
      </c>
      <c r="CR1245" s="3" t="str">
        <f t="shared" si="815"/>
        <v>No</v>
      </c>
      <c r="CV1245" s="3" t="str">
        <f t="shared" si="816"/>
        <v>*Bid</v>
      </c>
      <c r="CW1245" s="3">
        <f t="shared" si="817"/>
        <v>1244</v>
      </c>
      <c r="CX1245" s="3">
        <f t="shared" si="818"/>
        <v>281.33999999999997</v>
      </c>
      <c r="CY1245" s="3" t="str">
        <f t="shared" si="819"/>
        <v>Ok</v>
      </c>
      <c r="CZ1245">
        <v>0</v>
      </c>
      <c r="DA1245">
        <v>0</v>
      </c>
    </row>
    <row r="1246" spans="1:105" x14ac:dyDescent="0.25">
      <c r="A1246">
        <v>1245</v>
      </c>
      <c r="B1246" t="s">
        <v>3</v>
      </c>
      <c r="C1246" t="s">
        <v>1354</v>
      </c>
      <c r="D1246">
        <v>473.46</v>
      </c>
      <c r="E1246">
        <v>2017</v>
      </c>
      <c r="F1246">
        <v>473.46</v>
      </c>
      <c r="G1246">
        <v>473.46</v>
      </c>
      <c r="H1246" s="3">
        <f t="shared" si="779"/>
        <v>0</v>
      </c>
      <c r="J1246" t="s">
        <v>2734</v>
      </c>
      <c r="K1246" t="s">
        <v>2738</v>
      </c>
      <c r="L1246">
        <v>32097</v>
      </c>
      <c r="M1246" t="s">
        <v>3650</v>
      </c>
      <c r="N1246" t="s">
        <v>4758</v>
      </c>
      <c r="O1246">
        <v>-81.668690111300904</v>
      </c>
      <c r="P1246">
        <v>30.5928997560966</v>
      </c>
      <c r="Q1246" t="s">
        <v>5668</v>
      </c>
      <c r="R1246">
        <v>0</v>
      </c>
      <c r="S1246" t="s">
        <v>6538</v>
      </c>
      <c r="T1246">
        <v>8001</v>
      </c>
      <c r="U1246" t="s">
        <v>6581</v>
      </c>
      <c r="V1246">
        <v>2017</v>
      </c>
      <c r="W1246">
        <v>26964</v>
      </c>
      <c r="X1246">
        <v>2017</v>
      </c>
      <c r="Y1246">
        <v>26964</v>
      </c>
      <c r="Z1246">
        <v>408.19</v>
      </c>
      <c r="AA1246" s="3">
        <f t="shared" si="780"/>
        <v>0.86214252523972457</v>
      </c>
      <c r="AB1246" t="s">
        <v>6616</v>
      </c>
      <c r="AI1246" t="s">
        <v>6618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 s="3" t="str">
        <f t="shared" si="781"/>
        <v>No</v>
      </c>
      <c r="AQ1246" s="3" t="str">
        <f t="shared" si="782"/>
        <v>No</v>
      </c>
      <c r="AR1246" s="3" t="str">
        <f t="shared" si="783"/>
        <v>No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 t="s">
        <v>6634</v>
      </c>
      <c r="AZ1246">
        <v>0</v>
      </c>
      <c r="BA1246">
        <v>1</v>
      </c>
      <c r="BB1246" t="s">
        <v>6616</v>
      </c>
      <c r="BC1246" t="s">
        <v>6616</v>
      </c>
      <c r="BD1246" s="4" t="str">
        <f t="shared" si="784"/>
        <v>No</v>
      </c>
      <c r="BE1246" t="s">
        <v>6640</v>
      </c>
      <c r="BF1246" s="3" t="str">
        <f t="shared" si="785"/>
        <v>No</v>
      </c>
      <c r="BG1246" t="s">
        <v>6645</v>
      </c>
      <c r="BH1246" s="3" t="str">
        <f t="shared" si="786"/>
        <v>OFF RANDY RD</v>
      </c>
      <c r="BI1246" s="3" t="str">
        <f t="shared" si="787"/>
        <v>Yulee</v>
      </c>
      <c r="BJ1246" s="3" t="str">
        <f t="shared" si="788"/>
        <v>Florida</v>
      </c>
      <c r="BK1246" s="3">
        <f t="shared" si="789"/>
        <v>32097</v>
      </c>
      <c r="BL1246" s="3" t="str">
        <f t="shared" si="790"/>
        <v>OFF RANDY RD YULEE FL 32097</v>
      </c>
      <c r="BM1246" s="3" t="str">
        <f t="shared" si="791"/>
        <v/>
      </c>
      <c r="BN1246" s="3" t="str">
        <f t="shared" si="792"/>
        <v>Pass</v>
      </c>
      <c r="BO1246" s="3" t="str">
        <f t="shared" si="793"/>
        <v>No</v>
      </c>
      <c r="BP1246" s="3" t="str">
        <f t="shared" si="794"/>
        <v>FV&lt;$10K</v>
      </c>
      <c r="BQ1246" t="s">
        <v>6650</v>
      </c>
      <c r="BR1246" s="3" t="str">
        <f t="shared" si="795"/>
        <v>No, &lt; $20K Lien</v>
      </c>
      <c r="BS1246" s="3" t="str">
        <f t="shared" si="796"/>
        <v>No, Lien &lt; $20K</v>
      </c>
      <c r="BT1246" t="s">
        <v>6650</v>
      </c>
      <c r="BU1246" s="3" t="str">
        <f t="shared" si="797"/>
        <v>No</v>
      </c>
      <c r="BV1246" s="3" t="str">
        <f t="shared" si="798"/>
        <v>No</v>
      </c>
      <c r="BW1246" s="3">
        <f t="shared" si="799"/>
        <v>1</v>
      </c>
      <c r="BX1246" s="3" t="str">
        <f t="shared" si="800"/>
        <v>No</v>
      </c>
      <c r="BY1246" s="3">
        <f t="shared" si="801"/>
        <v>26964</v>
      </c>
      <c r="BZ1246">
        <v>1</v>
      </c>
      <c r="CA1246" s="3">
        <f t="shared" si="802"/>
        <v>26964</v>
      </c>
      <c r="CC1246" s="3">
        <f t="shared" si="803"/>
        <v>0</v>
      </c>
      <c r="CD1246" s="3">
        <f t="shared" si="804"/>
        <v>0</v>
      </c>
      <c r="CE1246" s="3" t="str">
        <f t="shared" si="805"/>
        <v/>
      </c>
      <c r="CF1246" s="3" t="e">
        <f>HLOOKUP(CE1246,'Valuation Data'!$D$2:$K$5,4,FALSE)</f>
        <v>#N/A</v>
      </c>
      <c r="CG1246" s="3">
        <f t="shared" si="806"/>
        <v>26964</v>
      </c>
      <c r="CH1246" s="3" t="str">
        <f t="shared" si="807"/>
        <v>No</v>
      </c>
      <c r="CI1246" s="3" t="str">
        <f>VLOOKUP(R1246,'Use Codes &amp; County Type'!A:D,4,FALSE)</f>
        <v>V</v>
      </c>
      <c r="CJ1246" s="3" t="str">
        <f t="shared" si="808"/>
        <v>Yes</v>
      </c>
      <c r="CK1246" s="3" t="str">
        <f t="shared" si="809"/>
        <v>No</v>
      </c>
      <c r="CL1246" s="3">
        <f t="shared" si="810"/>
        <v>0</v>
      </c>
      <c r="CM1246" s="3">
        <f t="shared" si="811"/>
        <v>0</v>
      </c>
      <c r="CN1246" s="3">
        <f t="shared" si="812"/>
        <v>2367.2999999999997</v>
      </c>
      <c r="CO1246" s="3">
        <f t="shared" si="813"/>
        <v>-2367.2999999999997</v>
      </c>
      <c r="CP1246" s="3">
        <f t="shared" si="814"/>
        <v>8.779483756119269E-2</v>
      </c>
      <c r="CR1246" s="3" t="str">
        <f t="shared" si="815"/>
        <v>No</v>
      </c>
      <c r="CV1246" s="3" t="str">
        <f t="shared" si="816"/>
        <v>FMV&lt;$30K</v>
      </c>
      <c r="CW1246" s="3">
        <f t="shared" si="817"/>
        <v>1245</v>
      </c>
      <c r="CX1246" s="3">
        <f t="shared" si="818"/>
        <v>473.46</v>
      </c>
      <c r="CY1246" s="3" t="str">
        <f t="shared" si="819"/>
        <v>Ok</v>
      </c>
      <c r="CZ1246">
        <v>0</v>
      </c>
      <c r="DA1246">
        <v>0</v>
      </c>
    </row>
    <row r="1247" spans="1:105" x14ac:dyDescent="0.25">
      <c r="A1247">
        <v>1246</v>
      </c>
      <c r="B1247" t="s">
        <v>3</v>
      </c>
      <c r="C1247" t="s">
        <v>1355</v>
      </c>
      <c r="D1247">
        <v>473.46</v>
      </c>
      <c r="E1247">
        <v>2017</v>
      </c>
      <c r="F1247">
        <v>473.46</v>
      </c>
      <c r="G1247">
        <v>473.46</v>
      </c>
      <c r="H1247" s="3">
        <f t="shared" si="779"/>
        <v>0</v>
      </c>
      <c r="J1247" t="s">
        <v>2734</v>
      </c>
      <c r="K1247" t="s">
        <v>2738</v>
      </c>
      <c r="L1247">
        <v>32097</v>
      </c>
      <c r="M1247" t="s">
        <v>3650</v>
      </c>
      <c r="N1247" t="s">
        <v>4758</v>
      </c>
      <c r="O1247">
        <v>-81.667629270962607</v>
      </c>
      <c r="P1247">
        <v>30.5921902862002</v>
      </c>
      <c r="Q1247" t="s">
        <v>5667</v>
      </c>
      <c r="R1247">
        <v>0</v>
      </c>
      <c r="S1247" t="s">
        <v>6538</v>
      </c>
      <c r="T1247">
        <v>8001</v>
      </c>
      <c r="U1247" t="s">
        <v>6581</v>
      </c>
      <c r="V1247">
        <v>2017</v>
      </c>
      <c r="W1247">
        <v>26964</v>
      </c>
      <c r="X1247">
        <v>2017</v>
      </c>
      <c r="Y1247">
        <v>26964</v>
      </c>
      <c r="Z1247">
        <v>408.19</v>
      </c>
      <c r="AA1247" s="3">
        <f t="shared" si="780"/>
        <v>0.86214252523972457</v>
      </c>
      <c r="AB1247" t="s">
        <v>6616</v>
      </c>
      <c r="AD1247" t="s">
        <v>6616</v>
      </c>
      <c r="AE1247" t="s">
        <v>6616</v>
      </c>
      <c r="AF1247" t="s">
        <v>6616</v>
      </c>
      <c r="AG1247" t="s">
        <v>6616</v>
      </c>
      <c r="AI1247" t="s">
        <v>6618</v>
      </c>
      <c r="AJ1247" t="s">
        <v>6618</v>
      </c>
      <c r="AK1247" t="s">
        <v>6618</v>
      </c>
      <c r="AL1247" t="s">
        <v>6618</v>
      </c>
      <c r="AM1247" t="s">
        <v>6618</v>
      </c>
      <c r="AN1247" t="s">
        <v>6618</v>
      </c>
      <c r="AO1247">
        <v>0</v>
      </c>
      <c r="AP1247" s="3" t="str">
        <f t="shared" si="781"/>
        <v>No</v>
      </c>
      <c r="AQ1247" s="3" t="str">
        <f t="shared" si="782"/>
        <v>No</v>
      </c>
      <c r="AR1247" s="3" t="str">
        <f t="shared" si="783"/>
        <v>No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 t="s">
        <v>6634</v>
      </c>
      <c r="AZ1247" t="s">
        <v>6637</v>
      </c>
      <c r="BA1247">
        <v>0</v>
      </c>
      <c r="BB1247" t="s">
        <v>6616</v>
      </c>
      <c r="BC1247" t="s">
        <v>6616</v>
      </c>
      <c r="BD1247" s="4" t="str">
        <f t="shared" si="784"/>
        <v>No</v>
      </c>
      <c r="BE1247" t="s">
        <v>6640</v>
      </c>
      <c r="BF1247" s="3" t="str">
        <f t="shared" si="785"/>
        <v>No</v>
      </c>
      <c r="BG1247" t="s">
        <v>6645</v>
      </c>
      <c r="BH1247" s="3" t="str">
        <f t="shared" si="786"/>
        <v>OFF RANDY RD</v>
      </c>
      <c r="BI1247" s="3" t="str">
        <f t="shared" si="787"/>
        <v>Yulee</v>
      </c>
      <c r="BJ1247" s="3" t="str">
        <f t="shared" si="788"/>
        <v>Florida</v>
      </c>
      <c r="BK1247" s="3">
        <f t="shared" si="789"/>
        <v>32097</v>
      </c>
      <c r="BL1247" s="3" t="str">
        <f t="shared" si="790"/>
        <v>OFF RANDY RD YULEE FL 32097</v>
      </c>
      <c r="BM1247" s="3" t="str">
        <f t="shared" si="791"/>
        <v/>
      </c>
      <c r="BN1247" s="3" t="str">
        <f t="shared" si="792"/>
        <v>Pass</v>
      </c>
      <c r="BO1247" s="3" t="str">
        <f t="shared" si="793"/>
        <v>No</v>
      </c>
      <c r="BP1247" s="3" t="str">
        <f t="shared" si="794"/>
        <v>FV&lt;$10K</v>
      </c>
      <c r="BQ1247" t="s">
        <v>6650</v>
      </c>
      <c r="BR1247" s="3" t="str">
        <f t="shared" si="795"/>
        <v>No, &lt; $20K Lien</v>
      </c>
      <c r="BS1247" s="3" t="str">
        <f t="shared" si="796"/>
        <v>No, Lien &lt; $20K</v>
      </c>
      <c r="BT1247" t="s">
        <v>6650</v>
      </c>
      <c r="BU1247" s="3" t="str">
        <f t="shared" si="797"/>
        <v>No</v>
      </c>
      <c r="BV1247" s="3" t="str">
        <f t="shared" si="798"/>
        <v>No</v>
      </c>
      <c r="BW1247" s="3">
        <f t="shared" si="799"/>
        <v>0</v>
      </c>
      <c r="BX1247" s="3" t="str">
        <f t="shared" si="800"/>
        <v>No</v>
      </c>
      <c r="BY1247" s="3">
        <f t="shared" si="801"/>
        <v>26964</v>
      </c>
      <c r="BZ1247">
        <v>1</v>
      </c>
      <c r="CA1247" s="3">
        <f t="shared" si="802"/>
        <v>26964</v>
      </c>
      <c r="CC1247" s="3">
        <f t="shared" si="803"/>
        <v>0</v>
      </c>
      <c r="CD1247" s="3">
        <f t="shared" si="804"/>
        <v>0</v>
      </c>
      <c r="CE1247" s="3" t="str">
        <f t="shared" si="805"/>
        <v/>
      </c>
      <c r="CF1247" s="3" t="e">
        <f>HLOOKUP(CE1247,'Valuation Data'!$D$2:$K$5,4,FALSE)</f>
        <v>#N/A</v>
      </c>
      <c r="CG1247" s="3">
        <f t="shared" si="806"/>
        <v>26964</v>
      </c>
      <c r="CH1247" s="3" t="str">
        <f t="shared" si="807"/>
        <v>No</v>
      </c>
      <c r="CI1247" s="3" t="str">
        <f>VLOOKUP(R1247,'Use Codes &amp; County Type'!A:D,4,FALSE)</f>
        <v>V</v>
      </c>
      <c r="CJ1247" s="3" t="str">
        <f t="shared" si="808"/>
        <v>Yes</v>
      </c>
      <c r="CK1247" s="3" t="str">
        <f t="shared" si="809"/>
        <v>No</v>
      </c>
      <c r="CL1247" s="3">
        <f t="shared" si="810"/>
        <v>0</v>
      </c>
      <c r="CM1247" s="3">
        <f t="shared" si="811"/>
        <v>0</v>
      </c>
      <c r="CN1247" s="3">
        <f t="shared" si="812"/>
        <v>1893.84</v>
      </c>
      <c r="CO1247" s="3">
        <f t="shared" si="813"/>
        <v>-1893.84</v>
      </c>
      <c r="CP1247" s="3">
        <f t="shared" si="814"/>
        <v>7.0235870048954152E-2</v>
      </c>
      <c r="CR1247" s="3" t="str">
        <f t="shared" si="815"/>
        <v>No</v>
      </c>
      <c r="CV1247" s="3" t="str">
        <f t="shared" si="816"/>
        <v>FMV&lt;$30K</v>
      </c>
      <c r="CW1247" s="3">
        <f t="shared" si="817"/>
        <v>1246</v>
      </c>
      <c r="CX1247" s="3">
        <f t="shared" si="818"/>
        <v>473.46</v>
      </c>
      <c r="CY1247" s="3" t="str">
        <f t="shared" si="819"/>
        <v>Ok</v>
      </c>
      <c r="CZ1247">
        <v>0</v>
      </c>
      <c r="DA1247">
        <v>0</v>
      </c>
    </row>
    <row r="1248" spans="1:105" x14ac:dyDescent="0.25">
      <c r="A1248">
        <v>1247</v>
      </c>
      <c r="B1248" t="s">
        <v>3</v>
      </c>
      <c r="C1248" t="s">
        <v>1356</v>
      </c>
      <c r="D1248">
        <v>2233.19</v>
      </c>
      <c r="E1248">
        <v>2017</v>
      </c>
      <c r="F1248">
        <v>2233.19</v>
      </c>
      <c r="G1248">
        <v>2233.19</v>
      </c>
      <c r="H1248" s="3">
        <f t="shared" si="779"/>
        <v>0</v>
      </c>
      <c r="I1248">
        <v>75076</v>
      </c>
      <c r="J1248" t="s">
        <v>2734</v>
      </c>
      <c r="K1248" t="s">
        <v>2738</v>
      </c>
      <c r="L1248">
        <v>32097</v>
      </c>
      <c r="M1248" t="s">
        <v>3651</v>
      </c>
      <c r="N1248" t="s">
        <v>4758</v>
      </c>
      <c r="O1248">
        <v>-81.671978964385104</v>
      </c>
      <c r="P1248">
        <v>30.591939011870998</v>
      </c>
      <c r="Q1248" t="s">
        <v>5669</v>
      </c>
      <c r="R1248">
        <v>2</v>
      </c>
      <c r="S1248" t="s">
        <v>6535</v>
      </c>
      <c r="T1248">
        <v>1006</v>
      </c>
      <c r="U1248" t="s">
        <v>6578</v>
      </c>
      <c r="V1248">
        <v>2017</v>
      </c>
      <c r="W1248">
        <v>134444</v>
      </c>
      <c r="X1248">
        <v>2017</v>
      </c>
      <c r="Y1248">
        <v>134444</v>
      </c>
      <c r="Z1248">
        <v>2035.31</v>
      </c>
      <c r="AA1248" s="3">
        <f t="shared" si="780"/>
        <v>0.91139132810016166</v>
      </c>
      <c r="AB1248" t="s">
        <v>6616</v>
      </c>
      <c r="AD1248" t="s">
        <v>6616</v>
      </c>
      <c r="AE1248" t="s">
        <v>6616</v>
      </c>
      <c r="AI1248" t="s">
        <v>6618</v>
      </c>
      <c r="AJ1248" t="s">
        <v>6618</v>
      </c>
      <c r="AK1248" t="s">
        <v>6618</v>
      </c>
      <c r="AL1248" t="s">
        <v>6618</v>
      </c>
      <c r="AM1248">
        <v>0</v>
      </c>
      <c r="AN1248">
        <v>0</v>
      </c>
      <c r="AO1248">
        <v>0</v>
      </c>
      <c r="AP1248" s="3" t="str">
        <f t="shared" si="781"/>
        <v>No</v>
      </c>
      <c r="AQ1248" s="3" t="str">
        <f t="shared" si="782"/>
        <v>No</v>
      </c>
      <c r="AR1248" s="3" t="str">
        <f t="shared" si="783"/>
        <v>No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 t="s">
        <v>6634</v>
      </c>
      <c r="AZ1248" t="s">
        <v>6638</v>
      </c>
      <c r="BA1248">
        <v>1</v>
      </c>
      <c r="BB1248" t="s">
        <v>6616</v>
      </c>
      <c r="BC1248" t="s">
        <v>6616</v>
      </c>
      <c r="BD1248" s="4" t="str">
        <f t="shared" si="784"/>
        <v>No</v>
      </c>
      <c r="BE1248" t="s">
        <v>6640</v>
      </c>
      <c r="BF1248" s="3" t="str">
        <f t="shared" si="785"/>
        <v>No</v>
      </c>
      <c r="BG1248" t="s">
        <v>6645</v>
      </c>
      <c r="BH1248" s="3" t="str">
        <f t="shared" si="786"/>
        <v>75076 EASY ST</v>
      </c>
      <c r="BI1248" s="3" t="str">
        <f t="shared" si="787"/>
        <v>Yulee</v>
      </c>
      <c r="BJ1248" s="3" t="str">
        <f t="shared" si="788"/>
        <v>Florida</v>
      </c>
      <c r="BK1248" s="3">
        <f t="shared" si="789"/>
        <v>32097</v>
      </c>
      <c r="BL1248" s="3" t="str">
        <f t="shared" si="790"/>
        <v>75076 EASY ST YULEE FL 32097</v>
      </c>
      <c r="BM1248" s="3" t="str">
        <f t="shared" si="791"/>
        <v/>
      </c>
      <c r="BN1248" s="3" t="str">
        <f t="shared" si="792"/>
        <v>Pass</v>
      </c>
      <c r="BO1248" s="3" t="str">
        <f t="shared" si="793"/>
        <v>No</v>
      </c>
      <c r="BP1248" s="3" t="str">
        <f t="shared" si="794"/>
        <v>FV&lt;$10K</v>
      </c>
      <c r="BQ1248" t="s">
        <v>6650</v>
      </c>
      <c r="BR1248" s="3" t="str">
        <f t="shared" si="795"/>
        <v>No, &lt; $20K Lien</v>
      </c>
      <c r="BS1248" s="3" t="str">
        <f t="shared" si="796"/>
        <v>No, Lien &lt; $20K</v>
      </c>
      <c r="BT1248" t="s">
        <v>6650</v>
      </c>
      <c r="BU1248" s="3" t="str">
        <f t="shared" si="797"/>
        <v>No</v>
      </c>
      <c r="BV1248" s="3" t="str">
        <f t="shared" si="798"/>
        <v>No</v>
      </c>
      <c r="BW1248" s="3">
        <f t="shared" si="799"/>
        <v>1</v>
      </c>
      <c r="BX1248" s="3" t="str">
        <f t="shared" si="800"/>
        <v>No</v>
      </c>
      <c r="BY1248" s="3">
        <f t="shared" si="801"/>
        <v>134444</v>
      </c>
      <c r="BZ1248">
        <v>1</v>
      </c>
      <c r="CA1248" s="3">
        <f t="shared" si="802"/>
        <v>134444</v>
      </c>
      <c r="CC1248" s="3">
        <f t="shared" si="803"/>
        <v>0</v>
      </c>
      <c r="CD1248" s="3">
        <f t="shared" si="804"/>
        <v>0</v>
      </c>
      <c r="CE1248" s="3" t="str">
        <f t="shared" si="805"/>
        <v/>
      </c>
      <c r="CF1248" s="3" t="e">
        <f>HLOOKUP(CE1248,'Valuation Data'!$D$2:$K$5,4,FALSE)</f>
        <v>#N/A</v>
      </c>
      <c r="CG1248" s="3">
        <f t="shared" si="806"/>
        <v>134444</v>
      </c>
      <c r="CH1248" s="3" t="str">
        <f t="shared" si="807"/>
        <v>No</v>
      </c>
      <c r="CI1248" s="3" t="str">
        <f>VLOOKUP(R1248,'Use Codes &amp; County Type'!A:D,4,FALSE)</f>
        <v>R</v>
      </c>
      <c r="CJ1248" s="3" t="str">
        <f t="shared" si="808"/>
        <v>No</v>
      </c>
      <c r="CK1248" s="3" t="str">
        <f t="shared" si="809"/>
        <v>No</v>
      </c>
      <c r="CL1248" s="3">
        <f t="shared" si="810"/>
        <v>0.35</v>
      </c>
      <c r="CM1248" s="3">
        <f t="shared" si="811"/>
        <v>47055.399999999994</v>
      </c>
      <c r="CN1248" s="3">
        <f t="shared" si="812"/>
        <v>11165.95</v>
      </c>
      <c r="CO1248" s="3">
        <f t="shared" si="813"/>
        <v>35889.449999999997</v>
      </c>
      <c r="CP1248" s="3">
        <f t="shared" si="814"/>
        <v>8.305279521585196E-2</v>
      </c>
      <c r="CR1248" s="3" t="str">
        <f t="shared" si="815"/>
        <v>No</v>
      </c>
      <c r="CV1248" s="3" t="str">
        <f t="shared" si="816"/>
        <v>*Bid</v>
      </c>
      <c r="CW1248" s="3">
        <f t="shared" si="817"/>
        <v>1247</v>
      </c>
      <c r="CX1248" s="3">
        <f t="shared" si="818"/>
        <v>2233.19</v>
      </c>
      <c r="CY1248" s="3" t="str">
        <f t="shared" si="819"/>
        <v>Ok</v>
      </c>
      <c r="CZ1248">
        <v>0</v>
      </c>
      <c r="DA1248">
        <v>0</v>
      </c>
    </row>
    <row r="1249" spans="1:105" x14ac:dyDescent="0.25">
      <c r="A1249">
        <v>1248</v>
      </c>
      <c r="B1249" t="s">
        <v>3</v>
      </c>
      <c r="C1249" t="s">
        <v>1357</v>
      </c>
      <c r="D1249">
        <v>804.67</v>
      </c>
      <c r="E1249">
        <v>2017</v>
      </c>
      <c r="F1249">
        <v>804.67</v>
      </c>
      <c r="G1249">
        <v>804.67</v>
      </c>
      <c r="H1249" s="3">
        <f t="shared" si="779"/>
        <v>0</v>
      </c>
      <c r="I1249">
        <v>75039</v>
      </c>
      <c r="J1249" t="s">
        <v>2734</v>
      </c>
      <c r="K1249" t="s">
        <v>2738</v>
      </c>
      <c r="L1249">
        <v>32097</v>
      </c>
      <c r="M1249" t="s">
        <v>3652</v>
      </c>
      <c r="N1249" t="s">
        <v>4758</v>
      </c>
      <c r="O1249">
        <v>-81.668619373373602</v>
      </c>
      <c r="P1249">
        <v>30.589671338185099</v>
      </c>
      <c r="Q1249" t="s">
        <v>5670</v>
      </c>
      <c r="R1249">
        <v>1</v>
      </c>
      <c r="S1249" t="s">
        <v>6539</v>
      </c>
      <c r="T1249">
        <v>1001</v>
      </c>
      <c r="U1249" t="s">
        <v>6582</v>
      </c>
      <c r="V1249">
        <v>2017</v>
      </c>
      <c r="W1249">
        <v>47193</v>
      </c>
      <c r="X1249">
        <v>2017</v>
      </c>
      <c r="Y1249">
        <v>47193</v>
      </c>
      <c r="Z1249">
        <v>714.45</v>
      </c>
      <c r="AA1249" s="3">
        <f t="shared" si="780"/>
        <v>0.88787950339890898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 s="3" t="str">
        <f t="shared" si="781"/>
        <v>No</v>
      </c>
      <c r="AQ1249" s="3" t="str">
        <f t="shared" si="782"/>
        <v>No</v>
      </c>
      <c r="AR1249" s="3" t="str">
        <f t="shared" si="783"/>
        <v>No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 t="s">
        <v>6634</v>
      </c>
      <c r="AZ1249">
        <v>0</v>
      </c>
      <c r="BA1249">
        <v>0</v>
      </c>
      <c r="BB1249" t="s">
        <v>6616</v>
      </c>
      <c r="BC1249">
        <v>0</v>
      </c>
      <c r="BD1249" s="4" t="str">
        <f t="shared" si="784"/>
        <v>No</v>
      </c>
      <c r="BE1249" t="s">
        <v>6640</v>
      </c>
      <c r="BF1249" s="3" t="str">
        <f t="shared" si="785"/>
        <v>No</v>
      </c>
      <c r="BG1249" t="s">
        <v>6645</v>
      </c>
      <c r="BH1249" s="3" t="str">
        <f t="shared" si="786"/>
        <v>75039 PARRISH RD</v>
      </c>
      <c r="BI1249" s="3" t="str">
        <f t="shared" si="787"/>
        <v>Yulee</v>
      </c>
      <c r="BJ1249" s="3" t="str">
        <f t="shared" si="788"/>
        <v>Florida</v>
      </c>
      <c r="BK1249" s="3">
        <f t="shared" si="789"/>
        <v>32097</v>
      </c>
      <c r="BL1249" s="3" t="str">
        <f t="shared" si="790"/>
        <v>75039 PARRISH RD YULEE FL 32097</v>
      </c>
      <c r="BM1249" s="3" t="str">
        <f t="shared" si="791"/>
        <v/>
      </c>
      <c r="BN1249" s="3" t="str">
        <f t="shared" si="792"/>
        <v>Pass</v>
      </c>
      <c r="BO1249" s="3" t="str">
        <f t="shared" si="793"/>
        <v>No</v>
      </c>
      <c r="BP1249" s="3" t="str">
        <f t="shared" si="794"/>
        <v>FV&lt;$10K</v>
      </c>
      <c r="BQ1249" t="s">
        <v>6650</v>
      </c>
      <c r="BR1249" s="3" t="str">
        <f t="shared" si="795"/>
        <v>No, &lt; $20K Lien</v>
      </c>
      <c r="BS1249" s="3" t="str">
        <f t="shared" si="796"/>
        <v>No, Lien &lt; $20K</v>
      </c>
      <c r="BT1249" t="s">
        <v>6650</v>
      </c>
      <c r="BU1249" s="3" t="str">
        <f t="shared" si="797"/>
        <v>No</v>
      </c>
      <c r="BV1249" s="3" t="str">
        <f t="shared" si="798"/>
        <v>No</v>
      </c>
      <c r="BW1249" s="3">
        <f t="shared" si="799"/>
        <v>0</v>
      </c>
      <c r="BX1249" s="3" t="str">
        <f t="shared" si="800"/>
        <v>No</v>
      </c>
      <c r="BY1249" s="3">
        <f t="shared" si="801"/>
        <v>47193</v>
      </c>
      <c r="BZ1249">
        <v>1</v>
      </c>
      <c r="CA1249" s="3">
        <f t="shared" si="802"/>
        <v>47193</v>
      </c>
      <c r="CC1249" s="3">
        <f t="shared" si="803"/>
        <v>0</v>
      </c>
      <c r="CD1249" s="3">
        <f t="shared" si="804"/>
        <v>0</v>
      </c>
      <c r="CE1249" s="3" t="str">
        <f t="shared" si="805"/>
        <v/>
      </c>
      <c r="CF1249" s="3" t="e">
        <f>HLOOKUP(CE1249,'Valuation Data'!$D$2:$K$5,4,FALSE)</f>
        <v>#N/A</v>
      </c>
      <c r="CG1249" s="3">
        <f t="shared" si="806"/>
        <v>47193</v>
      </c>
      <c r="CH1249" s="3" t="str">
        <f t="shared" si="807"/>
        <v>No</v>
      </c>
      <c r="CI1249" s="3" t="str">
        <f>VLOOKUP(R1249,'Use Codes &amp; County Type'!A:D,4,FALSE)</f>
        <v>S</v>
      </c>
      <c r="CJ1249" s="3" t="str">
        <f t="shared" si="808"/>
        <v>No</v>
      </c>
      <c r="CK1249" s="3" t="str">
        <f t="shared" si="809"/>
        <v>No</v>
      </c>
      <c r="CL1249" s="3">
        <f t="shared" si="810"/>
        <v>0.35</v>
      </c>
      <c r="CM1249" s="3">
        <f t="shared" si="811"/>
        <v>16517.55</v>
      </c>
      <c r="CN1249" s="3">
        <f t="shared" si="812"/>
        <v>3218.68</v>
      </c>
      <c r="CO1249" s="3">
        <f t="shared" si="813"/>
        <v>13298.869999999999</v>
      </c>
      <c r="CP1249" s="3">
        <f t="shared" si="814"/>
        <v>6.8202487657067781E-2</v>
      </c>
      <c r="CR1249" s="3" t="str">
        <f t="shared" si="815"/>
        <v>No</v>
      </c>
      <c r="CV1249" s="3" t="str">
        <f t="shared" si="816"/>
        <v>*Bid</v>
      </c>
      <c r="CW1249" s="3">
        <f t="shared" si="817"/>
        <v>1248</v>
      </c>
      <c r="CX1249" s="3">
        <f t="shared" si="818"/>
        <v>804.67</v>
      </c>
      <c r="CY1249" s="3" t="str">
        <f t="shared" si="819"/>
        <v>Ok</v>
      </c>
      <c r="CZ1249">
        <v>0</v>
      </c>
      <c r="DA1249">
        <v>0</v>
      </c>
    </row>
    <row r="1250" spans="1:105" x14ac:dyDescent="0.25">
      <c r="A1250">
        <v>1249</v>
      </c>
      <c r="B1250" t="s">
        <v>3</v>
      </c>
      <c r="C1250" t="s">
        <v>1358</v>
      </c>
      <c r="D1250">
        <v>515.57000000000005</v>
      </c>
      <c r="E1250">
        <v>2017</v>
      </c>
      <c r="F1250">
        <v>515.57000000000005</v>
      </c>
      <c r="G1250">
        <v>515.57000000000005</v>
      </c>
      <c r="H1250" s="3">
        <f t="shared" si="779"/>
        <v>0</v>
      </c>
      <c r="I1250">
        <v>75115</v>
      </c>
      <c r="J1250" t="s">
        <v>2734</v>
      </c>
      <c r="K1250" t="s">
        <v>2738</v>
      </c>
      <c r="L1250">
        <v>32097</v>
      </c>
      <c r="M1250" t="s">
        <v>3653</v>
      </c>
      <c r="N1250" t="s">
        <v>4758</v>
      </c>
      <c r="O1250">
        <v>-81.667703229367504</v>
      </c>
      <c r="P1250">
        <v>30.5905930204902</v>
      </c>
      <c r="Q1250" t="s">
        <v>5671</v>
      </c>
      <c r="R1250">
        <v>2</v>
      </c>
      <c r="S1250" t="s">
        <v>6535</v>
      </c>
      <c r="T1250">
        <v>1006</v>
      </c>
      <c r="U1250" t="s">
        <v>6578</v>
      </c>
      <c r="V1250">
        <v>2017</v>
      </c>
      <c r="W1250">
        <v>60404</v>
      </c>
      <c r="X1250">
        <v>2017</v>
      </c>
      <c r="Y1250">
        <v>67265</v>
      </c>
      <c r="Z1250">
        <v>447.13</v>
      </c>
      <c r="AA1250" s="3">
        <f t="shared" si="780"/>
        <v>0.86725371918459171</v>
      </c>
      <c r="AF1250" t="s">
        <v>6616</v>
      </c>
      <c r="AI1250" t="s">
        <v>6618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 s="3" t="str">
        <f t="shared" si="781"/>
        <v>No</v>
      </c>
      <c r="AQ1250" s="3" t="str">
        <f t="shared" si="782"/>
        <v>No</v>
      </c>
      <c r="AR1250" s="3" t="str">
        <f t="shared" si="783"/>
        <v>No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 t="s">
        <v>6634</v>
      </c>
      <c r="AZ1250">
        <v>0</v>
      </c>
      <c r="BA1250">
        <v>0</v>
      </c>
      <c r="BB1250" t="s">
        <v>6617</v>
      </c>
      <c r="BC1250" t="s">
        <v>6616</v>
      </c>
      <c r="BD1250" s="4" t="str">
        <f t="shared" si="784"/>
        <v>No</v>
      </c>
      <c r="BE1250" t="s">
        <v>6640</v>
      </c>
      <c r="BF1250" s="3" t="str">
        <f t="shared" si="785"/>
        <v>No</v>
      </c>
      <c r="BG1250" t="s">
        <v>6645</v>
      </c>
      <c r="BH1250" s="3" t="str">
        <f t="shared" si="786"/>
        <v>75115 TWISTED OAK DR</v>
      </c>
      <c r="BI1250" s="3" t="str">
        <f t="shared" si="787"/>
        <v>Yulee</v>
      </c>
      <c r="BJ1250" s="3" t="str">
        <f t="shared" si="788"/>
        <v>Florida</v>
      </c>
      <c r="BK1250" s="3">
        <f t="shared" si="789"/>
        <v>32097</v>
      </c>
      <c r="BL1250" s="3" t="str">
        <f t="shared" si="790"/>
        <v>75115 TWISTED OAK DR YULEE FL 32097</v>
      </c>
      <c r="BM1250" s="3" t="str">
        <f t="shared" si="791"/>
        <v/>
      </c>
      <c r="BN1250" s="3" t="str">
        <f t="shared" si="792"/>
        <v>Pass</v>
      </c>
      <c r="BO1250" s="3" t="str">
        <f t="shared" si="793"/>
        <v>No</v>
      </c>
      <c r="BP1250" s="3" t="str">
        <f t="shared" si="794"/>
        <v>FV&lt;$10K</v>
      </c>
      <c r="BQ1250" t="s">
        <v>6650</v>
      </c>
      <c r="BR1250" s="3" t="str">
        <f t="shared" si="795"/>
        <v>No, &lt; $20K Lien</v>
      </c>
      <c r="BS1250" s="3" t="str">
        <f t="shared" si="796"/>
        <v>No, Lien &lt; $20K</v>
      </c>
      <c r="BT1250" t="s">
        <v>6650</v>
      </c>
      <c r="BU1250" s="3" t="str">
        <f t="shared" si="797"/>
        <v>No</v>
      </c>
      <c r="BV1250" s="3" t="str">
        <f t="shared" si="798"/>
        <v>No</v>
      </c>
      <c r="BW1250" s="3">
        <f t="shared" si="799"/>
        <v>0</v>
      </c>
      <c r="BX1250" s="3" t="str">
        <f t="shared" si="800"/>
        <v>No</v>
      </c>
      <c r="BY1250" s="3">
        <f t="shared" si="801"/>
        <v>60404</v>
      </c>
      <c r="BZ1250">
        <v>1</v>
      </c>
      <c r="CA1250" s="3">
        <f t="shared" si="802"/>
        <v>60404</v>
      </c>
      <c r="CC1250" s="3">
        <f t="shared" si="803"/>
        <v>0</v>
      </c>
      <c r="CD1250" s="3">
        <f t="shared" si="804"/>
        <v>0</v>
      </c>
      <c r="CE1250" s="3" t="str">
        <f t="shared" si="805"/>
        <v/>
      </c>
      <c r="CF1250" s="3" t="e">
        <f>HLOOKUP(CE1250,'Valuation Data'!$D$2:$K$5,4,FALSE)</f>
        <v>#N/A</v>
      </c>
      <c r="CG1250" s="3">
        <f t="shared" si="806"/>
        <v>60404</v>
      </c>
      <c r="CH1250" s="3" t="str">
        <f t="shared" si="807"/>
        <v>No</v>
      </c>
      <c r="CI1250" s="3" t="str">
        <f>VLOOKUP(R1250,'Use Codes &amp; County Type'!A:D,4,FALSE)</f>
        <v>R</v>
      </c>
      <c r="CJ1250" s="3" t="str">
        <f t="shared" si="808"/>
        <v>No</v>
      </c>
      <c r="CK1250" s="3" t="str">
        <f t="shared" si="809"/>
        <v>Yes</v>
      </c>
      <c r="CL1250" s="3">
        <f t="shared" si="810"/>
        <v>0.67</v>
      </c>
      <c r="CM1250" s="3">
        <f t="shared" si="811"/>
        <v>40470.68</v>
      </c>
      <c r="CN1250" s="3">
        <f t="shared" si="812"/>
        <v>2062.2800000000002</v>
      </c>
      <c r="CO1250" s="3">
        <f t="shared" si="813"/>
        <v>38408.400000000001</v>
      </c>
      <c r="CP1250" s="3">
        <f t="shared" si="814"/>
        <v>3.4141447586252573E-2</v>
      </c>
      <c r="CR1250" s="3" t="str">
        <f t="shared" si="815"/>
        <v>No</v>
      </c>
      <c r="CV1250" s="3" t="str">
        <f t="shared" si="816"/>
        <v>*Bid</v>
      </c>
      <c r="CW1250" s="3">
        <f t="shared" si="817"/>
        <v>1249</v>
      </c>
      <c r="CX1250" s="3">
        <f t="shared" si="818"/>
        <v>515.57000000000005</v>
      </c>
      <c r="CY1250" s="3" t="str">
        <f t="shared" si="819"/>
        <v>Ok</v>
      </c>
      <c r="CZ1250">
        <v>0</v>
      </c>
      <c r="DA1250">
        <v>0</v>
      </c>
    </row>
    <row r="1251" spans="1:105" x14ac:dyDescent="0.25">
      <c r="A1251">
        <v>1250</v>
      </c>
      <c r="B1251" t="s">
        <v>3</v>
      </c>
      <c r="C1251" t="s">
        <v>1359</v>
      </c>
      <c r="D1251">
        <v>894.14</v>
      </c>
      <c r="E1251">
        <v>2017</v>
      </c>
      <c r="F1251">
        <v>894.14</v>
      </c>
      <c r="G1251">
        <v>894.14</v>
      </c>
      <c r="H1251" s="3">
        <f t="shared" si="779"/>
        <v>0</v>
      </c>
      <c r="J1251" t="s">
        <v>2734</v>
      </c>
      <c r="K1251" t="s">
        <v>2738</v>
      </c>
      <c r="L1251">
        <v>32097</v>
      </c>
      <c r="M1251" t="s">
        <v>3654</v>
      </c>
      <c r="N1251" t="s">
        <v>4758</v>
      </c>
      <c r="O1251">
        <v>-81.6656613500068</v>
      </c>
      <c r="P1251">
        <v>30.712419152141798</v>
      </c>
      <c r="Q1251" t="s">
        <v>5672</v>
      </c>
      <c r="R1251">
        <v>56</v>
      </c>
      <c r="S1251" t="s">
        <v>6536</v>
      </c>
      <c r="T1251">
        <v>7009</v>
      </c>
      <c r="U1251" t="s">
        <v>6579</v>
      </c>
      <c r="V1251">
        <v>2017</v>
      </c>
      <c r="W1251">
        <v>52657</v>
      </c>
      <c r="X1251">
        <v>2017</v>
      </c>
      <c r="Y1251">
        <v>251209</v>
      </c>
      <c r="Z1251">
        <v>797.17</v>
      </c>
      <c r="AA1251" s="3">
        <f t="shared" si="780"/>
        <v>0.89154942179077101</v>
      </c>
      <c r="AB1251" t="s">
        <v>6616</v>
      </c>
      <c r="AC1251" t="s">
        <v>6616</v>
      </c>
      <c r="AD1251" t="s">
        <v>6616</v>
      </c>
      <c r="AE1251" t="s">
        <v>6616</v>
      </c>
      <c r="AF1251" t="s">
        <v>6616</v>
      </c>
      <c r="AG1251" t="s">
        <v>6616</v>
      </c>
      <c r="AH1251" t="s">
        <v>6616</v>
      </c>
      <c r="AI1251" t="s">
        <v>6618</v>
      </c>
      <c r="AJ1251" t="s">
        <v>6618</v>
      </c>
      <c r="AK1251" t="s">
        <v>6618</v>
      </c>
      <c r="AL1251" t="s">
        <v>6618</v>
      </c>
      <c r="AM1251" t="s">
        <v>6618</v>
      </c>
      <c r="AN1251" t="s">
        <v>6618</v>
      </c>
      <c r="AO1251" t="s">
        <v>6618</v>
      </c>
      <c r="AP1251" s="3" t="str">
        <f t="shared" si="781"/>
        <v>No</v>
      </c>
      <c r="AQ1251" s="3" t="str">
        <f t="shared" si="782"/>
        <v>No</v>
      </c>
      <c r="AR1251" s="3" t="str">
        <f t="shared" si="783"/>
        <v>No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1</v>
      </c>
      <c r="AY1251" t="s">
        <v>6634</v>
      </c>
      <c r="AZ1251" t="s">
        <v>6638</v>
      </c>
      <c r="BA1251">
        <v>1</v>
      </c>
      <c r="BB1251" t="s">
        <v>6616</v>
      </c>
      <c r="BC1251" t="s">
        <v>6616</v>
      </c>
      <c r="BD1251" s="4" t="str">
        <f t="shared" si="784"/>
        <v>No</v>
      </c>
      <c r="BE1251" t="s">
        <v>6640</v>
      </c>
      <c r="BF1251" s="3" t="str">
        <f t="shared" si="785"/>
        <v>No</v>
      </c>
      <c r="BG1251" t="s">
        <v>6645</v>
      </c>
      <c r="BH1251" s="3" t="str">
        <f t="shared" si="786"/>
        <v>HANCE PKWY</v>
      </c>
      <c r="BI1251" s="3" t="str">
        <f t="shared" si="787"/>
        <v>Yulee</v>
      </c>
      <c r="BJ1251" s="3" t="str">
        <f t="shared" si="788"/>
        <v>Florida</v>
      </c>
      <c r="BK1251" s="3">
        <f t="shared" si="789"/>
        <v>32097</v>
      </c>
      <c r="BL1251" s="3" t="str">
        <f t="shared" si="790"/>
        <v>HANCE PKWY YULEE FL 32097</v>
      </c>
      <c r="BM1251" s="3" t="str">
        <f t="shared" si="791"/>
        <v/>
      </c>
      <c r="BN1251" s="3" t="str">
        <f t="shared" si="792"/>
        <v>Pass</v>
      </c>
      <c r="BO1251" s="3" t="str">
        <f t="shared" si="793"/>
        <v>No</v>
      </c>
      <c r="BP1251" s="3" t="str">
        <f t="shared" si="794"/>
        <v>FV&lt;$10K</v>
      </c>
      <c r="BQ1251" t="s">
        <v>6650</v>
      </c>
      <c r="BR1251" s="3" t="str">
        <f t="shared" si="795"/>
        <v>No, &lt; $20K Lien</v>
      </c>
      <c r="BS1251" s="3" t="str">
        <f t="shared" si="796"/>
        <v>No, Lien &lt; $20K</v>
      </c>
      <c r="BT1251" t="s">
        <v>6650</v>
      </c>
      <c r="BU1251" s="3" t="str">
        <f t="shared" si="797"/>
        <v>No</v>
      </c>
      <c r="BV1251" s="3" t="str">
        <f t="shared" si="798"/>
        <v>No</v>
      </c>
      <c r="BW1251" s="3">
        <f t="shared" si="799"/>
        <v>1</v>
      </c>
      <c r="BX1251" s="3" t="str">
        <f t="shared" si="800"/>
        <v>No</v>
      </c>
      <c r="BY1251" s="3">
        <f t="shared" si="801"/>
        <v>52657</v>
      </c>
      <c r="BZ1251">
        <v>1</v>
      </c>
      <c r="CA1251" s="3">
        <f t="shared" si="802"/>
        <v>52657</v>
      </c>
      <c r="CC1251" s="3">
        <f t="shared" si="803"/>
        <v>0</v>
      </c>
      <c r="CD1251" s="3">
        <f t="shared" si="804"/>
        <v>0</v>
      </c>
      <c r="CE1251" s="3" t="str">
        <f t="shared" si="805"/>
        <v/>
      </c>
      <c r="CF1251" s="3" t="e">
        <f>HLOOKUP(CE1251,'Valuation Data'!$D$2:$K$5,4,FALSE)</f>
        <v>#N/A</v>
      </c>
      <c r="CG1251" s="3">
        <f t="shared" si="806"/>
        <v>52657</v>
      </c>
      <c r="CH1251" s="3" t="str">
        <f t="shared" si="807"/>
        <v>No</v>
      </c>
      <c r="CI1251" s="3" t="str">
        <f>VLOOKUP(R1251,'Use Codes &amp; County Type'!A:D,4,FALSE)</f>
        <v>V</v>
      </c>
      <c r="CJ1251" s="3" t="str">
        <f t="shared" si="808"/>
        <v>Yes</v>
      </c>
      <c r="CK1251" s="3" t="str">
        <f t="shared" si="809"/>
        <v>No</v>
      </c>
      <c r="CL1251" s="3">
        <f t="shared" si="810"/>
        <v>0</v>
      </c>
      <c r="CM1251" s="3">
        <f t="shared" si="811"/>
        <v>0</v>
      </c>
      <c r="CN1251" s="3">
        <f t="shared" si="812"/>
        <v>4470.7</v>
      </c>
      <c r="CO1251" s="3">
        <f t="shared" si="813"/>
        <v>-4470.7</v>
      </c>
      <c r="CP1251" s="3">
        <f t="shared" si="814"/>
        <v>8.4902292192870835E-2</v>
      </c>
      <c r="CR1251" s="3" t="str">
        <f t="shared" si="815"/>
        <v>No</v>
      </c>
      <c r="CV1251" s="3" t="str">
        <f t="shared" si="816"/>
        <v>Vacant, No Sales Data</v>
      </c>
      <c r="CW1251" s="3">
        <f t="shared" si="817"/>
        <v>1250</v>
      </c>
      <c r="CX1251" s="3">
        <f t="shared" si="818"/>
        <v>894.14</v>
      </c>
      <c r="CY1251" s="3" t="str">
        <f t="shared" si="819"/>
        <v>Ok</v>
      </c>
      <c r="CZ1251">
        <v>0</v>
      </c>
      <c r="DA1251">
        <v>0</v>
      </c>
    </row>
    <row r="1252" spans="1:105" x14ac:dyDescent="0.25">
      <c r="A1252">
        <v>1251</v>
      </c>
      <c r="B1252" t="s">
        <v>3</v>
      </c>
      <c r="C1252" t="s">
        <v>1360</v>
      </c>
      <c r="D1252">
        <v>847.07</v>
      </c>
      <c r="E1252">
        <v>2017</v>
      </c>
      <c r="F1252">
        <v>847.07</v>
      </c>
      <c r="G1252">
        <v>847.07</v>
      </c>
      <c r="H1252" s="3">
        <f t="shared" si="779"/>
        <v>0</v>
      </c>
      <c r="I1252">
        <v>77455</v>
      </c>
      <c r="J1252" t="s">
        <v>2734</v>
      </c>
      <c r="K1252" t="s">
        <v>2738</v>
      </c>
      <c r="L1252">
        <v>32097</v>
      </c>
      <c r="M1252" t="s">
        <v>3655</v>
      </c>
      <c r="N1252" t="s">
        <v>4758</v>
      </c>
      <c r="O1252">
        <v>-81.663884011501395</v>
      </c>
      <c r="P1252">
        <v>30.715601582524101</v>
      </c>
      <c r="Q1252" t="s">
        <v>5672</v>
      </c>
      <c r="R1252">
        <v>0</v>
      </c>
      <c r="S1252" t="s">
        <v>6538</v>
      </c>
      <c r="T1252">
        <v>8001</v>
      </c>
      <c r="U1252" t="s">
        <v>6581</v>
      </c>
      <c r="V1252">
        <v>2017</v>
      </c>
      <c r="W1252">
        <v>49783</v>
      </c>
      <c r="X1252">
        <v>2017</v>
      </c>
      <c r="Y1252">
        <v>49783</v>
      </c>
      <c r="Z1252">
        <v>753.65</v>
      </c>
      <c r="AA1252" s="3">
        <f t="shared" si="780"/>
        <v>0.88971395516309149</v>
      </c>
      <c r="AB1252" t="s">
        <v>6616</v>
      </c>
      <c r="AC1252" t="s">
        <v>6616</v>
      </c>
      <c r="AD1252" t="s">
        <v>6616</v>
      </c>
      <c r="AE1252" t="s">
        <v>6616</v>
      </c>
      <c r="AF1252" t="s">
        <v>6616</v>
      </c>
      <c r="AG1252" t="s">
        <v>6616</v>
      </c>
      <c r="AH1252" t="s">
        <v>6616</v>
      </c>
      <c r="AI1252" t="s">
        <v>6618</v>
      </c>
      <c r="AJ1252" t="s">
        <v>6618</v>
      </c>
      <c r="AK1252" t="s">
        <v>6618</v>
      </c>
      <c r="AL1252" t="s">
        <v>6618</v>
      </c>
      <c r="AM1252" t="s">
        <v>6618</v>
      </c>
      <c r="AN1252" t="s">
        <v>6618</v>
      </c>
      <c r="AO1252" t="s">
        <v>6618</v>
      </c>
      <c r="AP1252" s="3" t="str">
        <f t="shared" si="781"/>
        <v>No</v>
      </c>
      <c r="AQ1252" s="3" t="str">
        <f t="shared" si="782"/>
        <v>No</v>
      </c>
      <c r="AR1252" s="3" t="str">
        <f t="shared" si="783"/>
        <v>No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 t="s">
        <v>6634</v>
      </c>
      <c r="AZ1252" t="s">
        <v>6638</v>
      </c>
      <c r="BA1252">
        <v>1</v>
      </c>
      <c r="BB1252" t="s">
        <v>6616</v>
      </c>
      <c r="BC1252" t="s">
        <v>6616</v>
      </c>
      <c r="BD1252" s="4" t="str">
        <f t="shared" si="784"/>
        <v>No</v>
      </c>
      <c r="BE1252" t="s">
        <v>6640</v>
      </c>
      <c r="BF1252" s="3" t="str">
        <f t="shared" si="785"/>
        <v>No</v>
      </c>
      <c r="BG1252" t="s">
        <v>6645</v>
      </c>
      <c r="BH1252" s="3" t="str">
        <f t="shared" si="786"/>
        <v>77455 HORNE LAKE CIR</v>
      </c>
      <c r="BI1252" s="3" t="str">
        <f t="shared" si="787"/>
        <v>Yulee</v>
      </c>
      <c r="BJ1252" s="3" t="str">
        <f t="shared" si="788"/>
        <v>Florida</v>
      </c>
      <c r="BK1252" s="3">
        <f t="shared" si="789"/>
        <v>32097</v>
      </c>
      <c r="BL1252" s="3" t="str">
        <f t="shared" si="790"/>
        <v>77455 HORNE LAKE CIR YULEE FL 32097</v>
      </c>
      <c r="BM1252" s="3" t="str">
        <f t="shared" si="791"/>
        <v/>
      </c>
      <c r="BN1252" s="3" t="str">
        <f t="shared" si="792"/>
        <v>Pass</v>
      </c>
      <c r="BO1252" s="3" t="str">
        <f t="shared" si="793"/>
        <v>No</v>
      </c>
      <c r="BP1252" s="3" t="str">
        <f t="shared" si="794"/>
        <v>FV&lt;$10K</v>
      </c>
      <c r="BQ1252" t="s">
        <v>6650</v>
      </c>
      <c r="BR1252" s="3" t="str">
        <f t="shared" si="795"/>
        <v>No, &lt; $20K Lien</v>
      </c>
      <c r="BS1252" s="3" t="str">
        <f t="shared" si="796"/>
        <v>No, Lien &lt; $20K</v>
      </c>
      <c r="BT1252" t="s">
        <v>6650</v>
      </c>
      <c r="BU1252" s="3" t="str">
        <f t="shared" si="797"/>
        <v>No</v>
      </c>
      <c r="BV1252" s="3" t="str">
        <f t="shared" si="798"/>
        <v>No</v>
      </c>
      <c r="BW1252" s="3">
        <f t="shared" si="799"/>
        <v>1</v>
      </c>
      <c r="BX1252" s="3" t="str">
        <f t="shared" si="800"/>
        <v>No</v>
      </c>
      <c r="BY1252" s="3">
        <f t="shared" si="801"/>
        <v>49783</v>
      </c>
      <c r="BZ1252">
        <v>1</v>
      </c>
      <c r="CA1252" s="3">
        <f t="shared" si="802"/>
        <v>49783</v>
      </c>
      <c r="CC1252" s="3">
        <f t="shared" si="803"/>
        <v>0</v>
      </c>
      <c r="CD1252" s="3">
        <f t="shared" si="804"/>
        <v>0</v>
      </c>
      <c r="CE1252" s="3" t="str">
        <f t="shared" si="805"/>
        <v/>
      </c>
      <c r="CF1252" s="3" t="e">
        <f>HLOOKUP(CE1252,'Valuation Data'!$D$2:$K$5,4,FALSE)</f>
        <v>#N/A</v>
      </c>
      <c r="CG1252" s="3">
        <f t="shared" si="806"/>
        <v>49783</v>
      </c>
      <c r="CH1252" s="3" t="str">
        <f t="shared" si="807"/>
        <v>No</v>
      </c>
      <c r="CI1252" s="3" t="str">
        <f>VLOOKUP(R1252,'Use Codes &amp; County Type'!A:D,4,FALSE)</f>
        <v>V</v>
      </c>
      <c r="CJ1252" s="3" t="str">
        <f t="shared" si="808"/>
        <v>Yes</v>
      </c>
      <c r="CK1252" s="3" t="str">
        <f t="shared" si="809"/>
        <v>No</v>
      </c>
      <c r="CL1252" s="3">
        <f t="shared" si="810"/>
        <v>0</v>
      </c>
      <c r="CM1252" s="3">
        <f t="shared" si="811"/>
        <v>0</v>
      </c>
      <c r="CN1252" s="3">
        <f t="shared" si="812"/>
        <v>4235.3500000000004</v>
      </c>
      <c r="CO1252" s="3">
        <f t="shared" si="813"/>
        <v>-4235.3500000000004</v>
      </c>
      <c r="CP1252" s="3">
        <f t="shared" si="814"/>
        <v>8.5076230841853659E-2</v>
      </c>
      <c r="CR1252" s="3" t="str">
        <f t="shared" si="815"/>
        <v>No</v>
      </c>
      <c r="CV1252" s="3" t="str">
        <f t="shared" si="816"/>
        <v>Vacant, No Sales Data</v>
      </c>
      <c r="CW1252" s="3">
        <f t="shared" si="817"/>
        <v>1251</v>
      </c>
      <c r="CX1252" s="3">
        <f t="shared" si="818"/>
        <v>847.07</v>
      </c>
      <c r="CY1252" s="3" t="str">
        <f t="shared" si="819"/>
        <v>Ok</v>
      </c>
      <c r="CZ1252">
        <v>0</v>
      </c>
      <c r="DA1252">
        <v>0</v>
      </c>
    </row>
    <row r="1253" spans="1:105" x14ac:dyDescent="0.25">
      <c r="A1253">
        <v>1252</v>
      </c>
      <c r="B1253" t="s">
        <v>3</v>
      </c>
      <c r="C1253" t="s">
        <v>1361</v>
      </c>
      <c r="D1253">
        <v>525.89</v>
      </c>
      <c r="E1253">
        <v>2017</v>
      </c>
      <c r="F1253">
        <v>525.89</v>
      </c>
      <c r="G1253">
        <v>525.89</v>
      </c>
      <c r="H1253" s="3">
        <f t="shared" si="779"/>
        <v>0</v>
      </c>
      <c r="I1253">
        <v>77411</v>
      </c>
      <c r="J1253" t="s">
        <v>2734</v>
      </c>
      <c r="K1253" t="s">
        <v>2738</v>
      </c>
      <c r="L1253">
        <v>32097</v>
      </c>
      <c r="M1253" t="s">
        <v>3656</v>
      </c>
      <c r="N1253" t="s">
        <v>4758</v>
      </c>
      <c r="O1253">
        <v>-81.664489578099705</v>
      </c>
      <c r="P1253">
        <v>30.715837194926699</v>
      </c>
      <c r="Q1253" t="s">
        <v>5672</v>
      </c>
      <c r="R1253">
        <v>0</v>
      </c>
      <c r="S1253" t="s">
        <v>6538</v>
      </c>
      <c r="T1253">
        <v>8001</v>
      </c>
      <c r="U1253" t="s">
        <v>6581</v>
      </c>
      <c r="V1253">
        <v>2017</v>
      </c>
      <c r="W1253">
        <v>30165</v>
      </c>
      <c r="X1253">
        <v>2017</v>
      </c>
      <c r="Y1253">
        <v>30165</v>
      </c>
      <c r="Z1253">
        <v>456.67</v>
      </c>
      <c r="AA1253" s="3">
        <f t="shared" si="780"/>
        <v>0.86837551579227601</v>
      </c>
      <c r="AB1253" t="s">
        <v>6616</v>
      </c>
      <c r="AC1253" t="s">
        <v>6616</v>
      </c>
      <c r="AD1253" t="s">
        <v>6616</v>
      </c>
      <c r="AE1253" t="s">
        <v>6616</v>
      </c>
      <c r="AF1253" t="s">
        <v>6616</v>
      </c>
      <c r="AG1253" t="s">
        <v>6616</v>
      </c>
      <c r="AH1253" t="s">
        <v>6616</v>
      </c>
      <c r="AI1253" t="s">
        <v>6618</v>
      </c>
      <c r="AJ1253" t="s">
        <v>6618</v>
      </c>
      <c r="AK1253" t="s">
        <v>6618</v>
      </c>
      <c r="AL1253" t="s">
        <v>6618</v>
      </c>
      <c r="AM1253" t="s">
        <v>6618</v>
      </c>
      <c r="AN1253" t="s">
        <v>6618</v>
      </c>
      <c r="AO1253" t="s">
        <v>6618</v>
      </c>
      <c r="AP1253" s="3" t="str">
        <f t="shared" si="781"/>
        <v>No</v>
      </c>
      <c r="AQ1253" s="3" t="str">
        <f t="shared" si="782"/>
        <v>No</v>
      </c>
      <c r="AR1253" s="3" t="str">
        <f t="shared" si="783"/>
        <v>No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 t="s">
        <v>6634</v>
      </c>
      <c r="AZ1253" t="s">
        <v>6638</v>
      </c>
      <c r="BA1253">
        <v>1</v>
      </c>
      <c r="BB1253" t="s">
        <v>6616</v>
      </c>
      <c r="BC1253" t="s">
        <v>6616</v>
      </c>
      <c r="BD1253" s="4" t="str">
        <f t="shared" si="784"/>
        <v>No</v>
      </c>
      <c r="BE1253" t="s">
        <v>6640</v>
      </c>
      <c r="BF1253" s="3" t="str">
        <f t="shared" si="785"/>
        <v>No</v>
      </c>
      <c r="BG1253" t="s">
        <v>6645</v>
      </c>
      <c r="BH1253" s="3" t="str">
        <f t="shared" si="786"/>
        <v>77411 HORNE LAKE CIR</v>
      </c>
      <c r="BI1253" s="3" t="str">
        <f t="shared" si="787"/>
        <v>Yulee</v>
      </c>
      <c r="BJ1253" s="3" t="str">
        <f t="shared" si="788"/>
        <v>Florida</v>
      </c>
      <c r="BK1253" s="3">
        <f t="shared" si="789"/>
        <v>32097</v>
      </c>
      <c r="BL1253" s="3" t="str">
        <f t="shared" si="790"/>
        <v>77411 HORNE LAKE CIR YULEE FL 32097</v>
      </c>
      <c r="BM1253" s="3" t="str">
        <f t="shared" si="791"/>
        <v/>
      </c>
      <c r="BN1253" s="3" t="str">
        <f t="shared" si="792"/>
        <v>Pass</v>
      </c>
      <c r="BO1253" s="3" t="str">
        <f t="shared" si="793"/>
        <v>No</v>
      </c>
      <c r="BP1253" s="3" t="str">
        <f t="shared" si="794"/>
        <v>FV&lt;$10K</v>
      </c>
      <c r="BQ1253" t="s">
        <v>6650</v>
      </c>
      <c r="BR1253" s="3" t="str">
        <f t="shared" si="795"/>
        <v>No, &lt; $20K Lien</v>
      </c>
      <c r="BS1253" s="3" t="str">
        <f t="shared" si="796"/>
        <v>No, Lien &lt; $20K</v>
      </c>
      <c r="BT1253" t="s">
        <v>6650</v>
      </c>
      <c r="BU1253" s="3" t="str">
        <f t="shared" si="797"/>
        <v>No</v>
      </c>
      <c r="BV1253" s="3" t="str">
        <f t="shared" si="798"/>
        <v>No</v>
      </c>
      <c r="BW1253" s="3">
        <f t="shared" si="799"/>
        <v>1</v>
      </c>
      <c r="BX1253" s="3" t="str">
        <f t="shared" si="800"/>
        <v>No</v>
      </c>
      <c r="BY1253" s="3">
        <f t="shared" si="801"/>
        <v>30165</v>
      </c>
      <c r="BZ1253">
        <v>1</v>
      </c>
      <c r="CA1253" s="3">
        <f t="shared" si="802"/>
        <v>30165</v>
      </c>
      <c r="CC1253" s="3">
        <f t="shared" si="803"/>
        <v>0</v>
      </c>
      <c r="CD1253" s="3">
        <f t="shared" si="804"/>
        <v>0</v>
      </c>
      <c r="CE1253" s="3" t="str">
        <f t="shared" si="805"/>
        <v/>
      </c>
      <c r="CF1253" s="3" t="e">
        <f>HLOOKUP(CE1253,'Valuation Data'!$D$2:$K$5,4,FALSE)</f>
        <v>#N/A</v>
      </c>
      <c r="CG1253" s="3">
        <f t="shared" si="806"/>
        <v>30165</v>
      </c>
      <c r="CH1253" s="3" t="str">
        <f t="shared" si="807"/>
        <v>No</v>
      </c>
      <c r="CI1253" s="3" t="str">
        <f>VLOOKUP(R1253,'Use Codes &amp; County Type'!A:D,4,FALSE)</f>
        <v>V</v>
      </c>
      <c r="CJ1253" s="3" t="str">
        <f t="shared" si="808"/>
        <v>Yes</v>
      </c>
      <c r="CK1253" s="3" t="str">
        <f t="shared" si="809"/>
        <v>No</v>
      </c>
      <c r="CL1253" s="3">
        <f t="shared" si="810"/>
        <v>0</v>
      </c>
      <c r="CM1253" s="3">
        <f t="shared" si="811"/>
        <v>0</v>
      </c>
      <c r="CN1253" s="3">
        <f t="shared" si="812"/>
        <v>2629.45</v>
      </c>
      <c r="CO1253" s="3">
        <f t="shared" si="813"/>
        <v>-2629.45</v>
      </c>
      <c r="CP1253" s="3">
        <f t="shared" si="814"/>
        <v>8.7168904359356869E-2</v>
      </c>
      <c r="CR1253" s="3" t="str">
        <f t="shared" si="815"/>
        <v>No</v>
      </c>
      <c r="CV1253" s="3" t="str">
        <f t="shared" si="816"/>
        <v>Vacant, No Sales Data</v>
      </c>
      <c r="CW1253" s="3">
        <f t="shared" si="817"/>
        <v>1252</v>
      </c>
      <c r="CX1253" s="3">
        <f t="shared" si="818"/>
        <v>525.89</v>
      </c>
      <c r="CY1253" s="3" t="str">
        <f t="shared" si="819"/>
        <v>Ok</v>
      </c>
      <c r="CZ1253">
        <v>0</v>
      </c>
      <c r="DA1253">
        <v>0</v>
      </c>
    </row>
    <row r="1254" spans="1:105" x14ac:dyDescent="0.25">
      <c r="A1254">
        <v>1253</v>
      </c>
      <c r="B1254" t="s">
        <v>3</v>
      </c>
      <c r="C1254" t="s">
        <v>1362</v>
      </c>
      <c r="D1254">
        <v>1508.49</v>
      </c>
      <c r="E1254">
        <v>2017</v>
      </c>
      <c r="F1254">
        <v>1508.49</v>
      </c>
      <c r="G1254">
        <v>1508.49</v>
      </c>
      <c r="H1254" s="3">
        <f t="shared" si="779"/>
        <v>0</v>
      </c>
      <c r="J1254" t="s">
        <v>2734</v>
      </c>
      <c r="K1254" t="s">
        <v>2738</v>
      </c>
      <c r="L1254">
        <v>32097</v>
      </c>
      <c r="M1254" t="s">
        <v>3654</v>
      </c>
      <c r="N1254" t="s">
        <v>4758</v>
      </c>
      <c r="O1254">
        <v>-81.667477421346405</v>
      </c>
      <c r="P1254">
        <v>30.712274768668799</v>
      </c>
      <c r="Q1254" t="s">
        <v>5672</v>
      </c>
      <c r="R1254">
        <v>0</v>
      </c>
      <c r="S1254" t="s">
        <v>6538</v>
      </c>
      <c r="T1254">
        <v>8001</v>
      </c>
      <c r="U1254" t="s">
        <v>6581</v>
      </c>
      <c r="V1254">
        <v>2017</v>
      </c>
      <c r="W1254">
        <v>90180</v>
      </c>
      <c r="X1254">
        <v>2017</v>
      </c>
      <c r="Y1254">
        <v>90180</v>
      </c>
      <c r="Z1254">
        <v>1365.22</v>
      </c>
      <c r="AA1254" s="3">
        <f t="shared" si="780"/>
        <v>0.9050242295275408</v>
      </c>
      <c r="AB1254" t="s">
        <v>6616</v>
      </c>
      <c r="AC1254" t="s">
        <v>6616</v>
      </c>
      <c r="AD1254" t="s">
        <v>6616</v>
      </c>
      <c r="AE1254" t="s">
        <v>6616</v>
      </c>
      <c r="AF1254" t="s">
        <v>6616</v>
      </c>
      <c r="AG1254" t="s">
        <v>6616</v>
      </c>
      <c r="AI1254" t="s">
        <v>6618</v>
      </c>
      <c r="AJ1254" t="s">
        <v>6618</v>
      </c>
      <c r="AK1254" t="s">
        <v>6618</v>
      </c>
      <c r="AL1254" t="s">
        <v>6618</v>
      </c>
      <c r="AM1254" t="s">
        <v>6618</v>
      </c>
      <c r="AN1254" t="s">
        <v>6618</v>
      </c>
      <c r="AO1254" t="s">
        <v>6618</v>
      </c>
      <c r="AP1254" s="3" t="str">
        <f t="shared" si="781"/>
        <v>No</v>
      </c>
      <c r="AQ1254" s="3" t="str">
        <f t="shared" si="782"/>
        <v>No</v>
      </c>
      <c r="AR1254" s="3" t="str">
        <f t="shared" si="783"/>
        <v>No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 t="s">
        <v>6634</v>
      </c>
      <c r="AZ1254" t="s">
        <v>6638</v>
      </c>
      <c r="BA1254">
        <v>1</v>
      </c>
      <c r="BB1254" t="s">
        <v>6616</v>
      </c>
      <c r="BC1254" t="s">
        <v>6616</v>
      </c>
      <c r="BD1254" s="4" t="str">
        <f t="shared" si="784"/>
        <v>No</v>
      </c>
      <c r="BE1254" t="s">
        <v>6640</v>
      </c>
      <c r="BF1254" s="3" t="str">
        <f t="shared" si="785"/>
        <v>No</v>
      </c>
      <c r="BG1254" t="s">
        <v>6645</v>
      </c>
      <c r="BH1254" s="3" t="str">
        <f t="shared" si="786"/>
        <v>HANCE PKWY</v>
      </c>
      <c r="BI1254" s="3" t="str">
        <f t="shared" si="787"/>
        <v>Yulee</v>
      </c>
      <c r="BJ1254" s="3" t="str">
        <f t="shared" si="788"/>
        <v>Florida</v>
      </c>
      <c r="BK1254" s="3">
        <f t="shared" si="789"/>
        <v>32097</v>
      </c>
      <c r="BL1254" s="3" t="str">
        <f t="shared" si="790"/>
        <v>HANCE PKWY YULEE FL 32097</v>
      </c>
      <c r="BM1254" s="3" t="str">
        <f t="shared" si="791"/>
        <v/>
      </c>
      <c r="BN1254" s="3" t="str">
        <f t="shared" si="792"/>
        <v>Pass</v>
      </c>
      <c r="BO1254" s="3" t="str">
        <f t="shared" si="793"/>
        <v>No</v>
      </c>
      <c r="BP1254" s="3" t="str">
        <f t="shared" si="794"/>
        <v>FV&lt;$10K</v>
      </c>
      <c r="BQ1254" t="s">
        <v>6650</v>
      </c>
      <c r="BR1254" s="3" t="str">
        <f t="shared" si="795"/>
        <v>No, &lt; $20K Lien</v>
      </c>
      <c r="BS1254" s="3" t="str">
        <f t="shared" si="796"/>
        <v>No, Lien &lt; $20K</v>
      </c>
      <c r="BT1254" t="s">
        <v>6650</v>
      </c>
      <c r="BU1254" s="3" t="str">
        <f t="shared" si="797"/>
        <v>No</v>
      </c>
      <c r="BV1254" s="3" t="str">
        <f t="shared" si="798"/>
        <v>No</v>
      </c>
      <c r="BW1254" s="3">
        <f t="shared" si="799"/>
        <v>1</v>
      </c>
      <c r="BX1254" s="3" t="str">
        <f t="shared" si="800"/>
        <v>No</v>
      </c>
      <c r="BY1254" s="3">
        <f t="shared" si="801"/>
        <v>90180</v>
      </c>
      <c r="BZ1254">
        <v>1</v>
      </c>
      <c r="CA1254" s="3">
        <f t="shared" si="802"/>
        <v>90180</v>
      </c>
      <c r="CC1254" s="3">
        <f t="shared" si="803"/>
        <v>0</v>
      </c>
      <c r="CD1254" s="3">
        <f t="shared" si="804"/>
        <v>0</v>
      </c>
      <c r="CE1254" s="3" t="str">
        <f t="shared" si="805"/>
        <v/>
      </c>
      <c r="CF1254" s="3" t="e">
        <f>HLOOKUP(CE1254,'Valuation Data'!$D$2:$K$5,4,FALSE)</f>
        <v>#N/A</v>
      </c>
      <c r="CG1254" s="3">
        <f t="shared" si="806"/>
        <v>90180</v>
      </c>
      <c r="CH1254" s="3" t="str">
        <f t="shared" si="807"/>
        <v>No</v>
      </c>
      <c r="CI1254" s="3" t="str">
        <f>VLOOKUP(R1254,'Use Codes &amp; County Type'!A:D,4,FALSE)</f>
        <v>V</v>
      </c>
      <c r="CJ1254" s="3" t="str">
        <f t="shared" si="808"/>
        <v>Yes</v>
      </c>
      <c r="CK1254" s="3" t="str">
        <f t="shared" si="809"/>
        <v>No</v>
      </c>
      <c r="CL1254" s="3">
        <f t="shared" si="810"/>
        <v>0</v>
      </c>
      <c r="CM1254" s="3">
        <f t="shared" si="811"/>
        <v>0</v>
      </c>
      <c r="CN1254" s="3">
        <f t="shared" si="812"/>
        <v>7542.45</v>
      </c>
      <c r="CO1254" s="3">
        <f t="shared" si="813"/>
        <v>-7542.45</v>
      </c>
      <c r="CP1254" s="3">
        <f t="shared" si="814"/>
        <v>8.3637724550898199E-2</v>
      </c>
      <c r="CR1254" s="3" t="str">
        <f t="shared" si="815"/>
        <v>No</v>
      </c>
      <c r="CV1254" s="3" t="str">
        <f t="shared" si="816"/>
        <v>Vacant, No Sales Data</v>
      </c>
      <c r="CW1254" s="3">
        <f t="shared" si="817"/>
        <v>1253</v>
      </c>
      <c r="CX1254" s="3">
        <f t="shared" si="818"/>
        <v>1508.49</v>
      </c>
      <c r="CY1254" s="3" t="str">
        <f t="shared" si="819"/>
        <v>Ok</v>
      </c>
      <c r="CZ1254">
        <v>0</v>
      </c>
      <c r="DA1254">
        <v>0</v>
      </c>
    </row>
    <row r="1255" spans="1:105" x14ac:dyDescent="0.25">
      <c r="A1255">
        <v>1254</v>
      </c>
      <c r="B1255" t="s">
        <v>3</v>
      </c>
      <c r="C1255" t="s">
        <v>1363</v>
      </c>
      <c r="D1255">
        <v>41.01</v>
      </c>
      <c r="E1255">
        <v>2017</v>
      </c>
      <c r="F1255">
        <v>41.01</v>
      </c>
      <c r="G1255">
        <v>41.01</v>
      </c>
      <c r="H1255" s="3">
        <f t="shared" si="779"/>
        <v>0</v>
      </c>
      <c r="J1255" t="s">
        <v>2734</v>
      </c>
      <c r="K1255" t="s">
        <v>2738</v>
      </c>
      <c r="L1255">
        <v>32097</v>
      </c>
      <c r="M1255" t="s">
        <v>3657</v>
      </c>
      <c r="N1255" t="s">
        <v>4758</v>
      </c>
      <c r="O1255">
        <v>-81.674986635327102</v>
      </c>
      <c r="P1255">
        <v>30.716920517697901</v>
      </c>
      <c r="Q1255" t="s">
        <v>5673</v>
      </c>
      <c r="R1255">
        <v>40</v>
      </c>
      <c r="S1255" t="s">
        <v>6560</v>
      </c>
      <c r="T1255">
        <v>8003</v>
      </c>
      <c r="U1255" t="s">
        <v>6597</v>
      </c>
      <c r="V1255">
        <v>2017</v>
      </c>
      <c r="W1255">
        <v>550</v>
      </c>
      <c r="X1255">
        <v>2017</v>
      </c>
      <c r="Y1255">
        <v>550</v>
      </c>
      <c r="Z1255">
        <v>8.33</v>
      </c>
      <c r="AA1255" s="3">
        <f t="shared" si="780"/>
        <v>0.20312118995366985</v>
      </c>
      <c r="AC1255" t="s">
        <v>6616</v>
      </c>
      <c r="AI1255" t="s">
        <v>6619</v>
      </c>
      <c r="AJ1255" t="s">
        <v>6618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 s="3" t="str">
        <f t="shared" si="781"/>
        <v>No</v>
      </c>
      <c r="AQ1255" s="3" t="str">
        <f t="shared" si="782"/>
        <v>Yes</v>
      </c>
      <c r="AR1255" s="3" t="str">
        <f t="shared" si="783"/>
        <v>No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5</v>
      </c>
      <c r="AY1255" t="s">
        <v>6636</v>
      </c>
      <c r="AZ1255" t="s">
        <v>6638</v>
      </c>
      <c r="BA1255">
        <v>1</v>
      </c>
      <c r="BB1255" t="s">
        <v>6616</v>
      </c>
      <c r="BC1255" t="s">
        <v>6616</v>
      </c>
      <c r="BD1255" s="4" t="str">
        <f t="shared" si="784"/>
        <v>No</v>
      </c>
      <c r="BE1255" t="s">
        <v>6640</v>
      </c>
      <c r="BF1255" s="3" t="str">
        <f t="shared" si="785"/>
        <v>No</v>
      </c>
      <c r="BG1255" t="s">
        <v>6645</v>
      </c>
      <c r="BH1255" s="3" t="str">
        <f t="shared" si="786"/>
        <v>US HWY 17</v>
      </c>
      <c r="BI1255" s="3" t="str">
        <f t="shared" si="787"/>
        <v>Yulee</v>
      </c>
      <c r="BJ1255" s="3" t="str">
        <f t="shared" si="788"/>
        <v>Florida</v>
      </c>
      <c r="BK1255" s="3">
        <f t="shared" si="789"/>
        <v>32097</v>
      </c>
      <c r="BL1255" s="3" t="str">
        <f t="shared" si="790"/>
        <v>US HWY 17 YULEE FL 32097</v>
      </c>
      <c r="BM1255" s="3" t="str">
        <f t="shared" si="791"/>
        <v/>
      </c>
      <c r="BN1255" s="3" t="str">
        <f t="shared" si="792"/>
        <v>Lien&lt;$150</v>
      </c>
      <c r="BO1255" s="3" t="str">
        <f t="shared" si="793"/>
        <v>No</v>
      </c>
      <c r="BP1255" s="3" t="str">
        <f t="shared" si="794"/>
        <v>FV&lt;$10K</v>
      </c>
      <c r="BQ1255" t="s">
        <v>6650</v>
      </c>
      <c r="BR1255" s="3" t="str">
        <f t="shared" si="795"/>
        <v>No, &lt; $20K Lien</v>
      </c>
      <c r="BS1255" s="3" t="str">
        <f t="shared" si="796"/>
        <v>No, Lien &lt; $20K</v>
      </c>
      <c r="BT1255" t="s">
        <v>6650</v>
      </c>
      <c r="BU1255" s="3" t="str">
        <f t="shared" si="797"/>
        <v>No</v>
      </c>
      <c r="BV1255" s="3" t="str">
        <f t="shared" si="798"/>
        <v>No</v>
      </c>
      <c r="BW1255" s="3">
        <f t="shared" si="799"/>
        <v>1</v>
      </c>
      <c r="BX1255" s="3" t="str">
        <f t="shared" si="800"/>
        <v>No</v>
      </c>
      <c r="BY1255" s="3">
        <f t="shared" si="801"/>
        <v>550</v>
      </c>
      <c r="BZ1255">
        <v>1</v>
      </c>
      <c r="CA1255" s="3">
        <f t="shared" si="802"/>
        <v>550</v>
      </c>
      <c r="CC1255" s="3">
        <f t="shared" si="803"/>
        <v>0</v>
      </c>
      <c r="CD1255" s="3">
        <f t="shared" si="804"/>
        <v>0</v>
      </c>
      <c r="CE1255" s="3" t="str">
        <f t="shared" si="805"/>
        <v/>
      </c>
      <c r="CF1255" s="3" t="e">
        <f>HLOOKUP(CE1255,'Valuation Data'!$D$2:$K$5,4,FALSE)</f>
        <v>#N/A</v>
      </c>
      <c r="CG1255" s="3">
        <f t="shared" si="806"/>
        <v>550</v>
      </c>
      <c r="CH1255" s="3" t="str">
        <f t="shared" si="807"/>
        <v>No</v>
      </c>
      <c r="CI1255" s="3" t="str">
        <f>VLOOKUP(R1255,'Use Codes &amp; County Type'!A:D,4,FALSE)</f>
        <v>V</v>
      </c>
      <c r="CJ1255" s="3" t="str">
        <f t="shared" si="808"/>
        <v>Yes</v>
      </c>
      <c r="CK1255" s="3" t="str">
        <f t="shared" si="809"/>
        <v>No</v>
      </c>
      <c r="CL1255" s="3">
        <f t="shared" si="810"/>
        <v>0</v>
      </c>
      <c r="CM1255" s="3">
        <f t="shared" si="811"/>
        <v>0</v>
      </c>
      <c r="CN1255" s="3">
        <f t="shared" si="812"/>
        <v>205.04999999999998</v>
      </c>
      <c r="CO1255" s="3">
        <f t="shared" si="813"/>
        <v>-205.04999999999998</v>
      </c>
      <c r="CP1255" s="3">
        <f t="shared" si="814"/>
        <v>0.37281818181818177</v>
      </c>
      <c r="CR1255" s="3" t="str">
        <f t="shared" si="815"/>
        <v>No</v>
      </c>
      <c r="CV1255" s="3" t="str">
        <f t="shared" si="816"/>
        <v>Lien&lt;$150</v>
      </c>
      <c r="CW1255" s="3">
        <f t="shared" si="817"/>
        <v>1254</v>
      </c>
      <c r="CX1255" s="3">
        <f t="shared" si="818"/>
        <v>41.01</v>
      </c>
      <c r="CY1255" s="3" t="str">
        <f t="shared" si="819"/>
        <v>Ok</v>
      </c>
      <c r="CZ1255">
        <v>0</v>
      </c>
      <c r="DA1255">
        <v>0</v>
      </c>
    </row>
    <row r="1256" spans="1:105" x14ac:dyDescent="0.25">
      <c r="A1256">
        <v>1255</v>
      </c>
      <c r="B1256" t="s">
        <v>3</v>
      </c>
      <c r="C1256" t="s">
        <v>1364</v>
      </c>
      <c r="D1256">
        <v>59.86</v>
      </c>
      <c r="E1256">
        <v>2017</v>
      </c>
      <c r="F1256">
        <v>59.86</v>
      </c>
      <c r="G1256">
        <v>59.86</v>
      </c>
      <c r="H1256" s="3">
        <f t="shared" si="779"/>
        <v>0</v>
      </c>
      <c r="J1256" t="s">
        <v>2734</v>
      </c>
      <c r="K1256" t="s">
        <v>2738</v>
      </c>
      <c r="L1256">
        <v>32097</v>
      </c>
      <c r="M1256" t="s">
        <v>3654</v>
      </c>
      <c r="N1256" t="s">
        <v>4758</v>
      </c>
      <c r="O1256">
        <v>-81.668473268816697</v>
      </c>
      <c r="P1256">
        <v>30.714999953221799</v>
      </c>
      <c r="Q1256" t="s">
        <v>5672</v>
      </c>
      <c r="R1256">
        <v>56</v>
      </c>
      <c r="S1256" t="s">
        <v>6536</v>
      </c>
      <c r="T1256">
        <v>7009</v>
      </c>
      <c r="U1256" t="s">
        <v>6579</v>
      </c>
      <c r="V1256">
        <v>2017</v>
      </c>
      <c r="W1256">
        <v>1702</v>
      </c>
      <c r="X1256">
        <v>2017</v>
      </c>
      <c r="Y1256">
        <v>46960</v>
      </c>
      <c r="Z1256">
        <v>25.76</v>
      </c>
      <c r="AA1256" s="3">
        <f t="shared" si="780"/>
        <v>0.43033745405947216</v>
      </c>
      <c r="AB1256" t="s">
        <v>6616</v>
      </c>
      <c r="AD1256" t="s">
        <v>6616</v>
      </c>
      <c r="AE1256" t="s">
        <v>6616</v>
      </c>
      <c r="AF1256" t="s">
        <v>6616</v>
      </c>
      <c r="AG1256" t="s">
        <v>6616</v>
      </c>
      <c r="AH1256" t="s">
        <v>6616</v>
      </c>
      <c r="AI1256" t="s">
        <v>6618</v>
      </c>
      <c r="AJ1256" t="s">
        <v>6618</v>
      </c>
      <c r="AK1256" t="s">
        <v>6619</v>
      </c>
      <c r="AL1256" t="s">
        <v>6619</v>
      </c>
      <c r="AM1256" t="s">
        <v>6618</v>
      </c>
      <c r="AN1256" t="s">
        <v>6618</v>
      </c>
      <c r="AO1256" t="s">
        <v>6618</v>
      </c>
      <c r="AP1256" s="3" t="str">
        <f t="shared" si="781"/>
        <v>No</v>
      </c>
      <c r="AQ1256" s="3" t="str">
        <f t="shared" si="782"/>
        <v>Yes</v>
      </c>
      <c r="AR1256" s="3" t="str">
        <f t="shared" si="783"/>
        <v>No</v>
      </c>
      <c r="AS1256">
        <v>0</v>
      </c>
      <c r="AT1256">
        <v>0</v>
      </c>
      <c r="AU1256">
        <v>200000</v>
      </c>
      <c r="AV1256" t="s">
        <v>6622</v>
      </c>
      <c r="AW1256">
        <v>0</v>
      </c>
      <c r="AX1256">
        <v>0</v>
      </c>
      <c r="AY1256" t="s">
        <v>6634</v>
      </c>
      <c r="AZ1256">
        <v>0</v>
      </c>
      <c r="BA1256">
        <v>1</v>
      </c>
      <c r="BB1256" t="s">
        <v>6616</v>
      </c>
      <c r="BC1256" t="s">
        <v>6616</v>
      </c>
      <c r="BD1256" s="4" t="str">
        <f t="shared" si="784"/>
        <v>No</v>
      </c>
      <c r="BE1256" t="s">
        <v>6640</v>
      </c>
      <c r="BF1256" s="3" t="str">
        <f t="shared" si="785"/>
        <v>No</v>
      </c>
      <c r="BG1256" t="s">
        <v>6645</v>
      </c>
      <c r="BH1256" s="3" t="str">
        <f t="shared" si="786"/>
        <v>HANCE PKWY</v>
      </c>
      <c r="BI1256" s="3" t="str">
        <f t="shared" si="787"/>
        <v>Yulee</v>
      </c>
      <c r="BJ1256" s="3" t="str">
        <f t="shared" si="788"/>
        <v>Florida</v>
      </c>
      <c r="BK1256" s="3">
        <f t="shared" si="789"/>
        <v>32097</v>
      </c>
      <c r="BL1256" s="3" t="str">
        <f t="shared" si="790"/>
        <v>HANCE PKWY YULEE FL 32097</v>
      </c>
      <c r="BM1256" s="3" t="str">
        <f t="shared" si="791"/>
        <v>L</v>
      </c>
      <c r="BN1256" s="3" t="str">
        <f t="shared" si="792"/>
        <v>Lien&lt;$150</v>
      </c>
      <c r="BO1256" s="3" t="str">
        <f t="shared" si="793"/>
        <v>No</v>
      </c>
      <c r="BP1256" s="3" t="str">
        <f t="shared" si="794"/>
        <v>FV&lt;$10K</v>
      </c>
      <c r="BQ1256" t="s">
        <v>6650</v>
      </c>
      <c r="BR1256" s="3" t="str">
        <f t="shared" si="795"/>
        <v>No, &lt; $20K Lien</v>
      </c>
      <c r="BS1256" s="3" t="str">
        <f t="shared" si="796"/>
        <v>No, Lien &lt; $20K</v>
      </c>
      <c r="BT1256" t="s">
        <v>6650</v>
      </c>
      <c r="BU1256" s="3" t="str">
        <f t="shared" si="797"/>
        <v>No</v>
      </c>
      <c r="BV1256" s="3" t="str">
        <f t="shared" si="798"/>
        <v>No</v>
      </c>
      <c r="BW1256" s="3">
        <f t="shared" si="799"/>
        <v>1</v>
      </c>
      <c r="BX1256" s="3" t="str">
        <f t="shared" si="800"/>
        <v>No</v>
      </c>
      <c r="BY1256" s="3">
        <f t="shared" si="801"/>
        <v>1702</v>
      </c>
      <c r="BZ1256">
        <v>1</v>
      </c>
      <c r="CA1256" s="3">
        <f t="shared" si="802"/>
        <v>1702</v>
      </c>
      <c r="CC1256" s="3">
        <f t="shared" si="803"/>
        <v>0</v>
      </c>
      <c r="CD1256" s="3">
        <f t="shared" si="804"/>
        <v>0</v>
      </c>
      <c r="CE1256" s="3" t="str">
        <f t="shared" si="805"/>
        <v/>
      </c>
      <c r="CF1256" s="3" t="e">
        <f>HLOOKUP(CE1256,'Valuation Data'!$D$2:$K$5,4,FALSE)</f>
        <v>#N/A</v>
      </c>
      <c r="CG1256" s="3">
        <f t="shared" si="806"/>
        <v>1702</v>
      </c>
      <c r="CH1256" s="3" t="str">
        <f t="shared" si="807"/>
        <v>No</v>
      </c>
      <c r="CI1256" s="3" t="str">
        <f>VLOOKUP(R1256,'Use Codes &amp; County Type'!A:D,4,FALSE)</f>
        <v>V</v>
      </c>
      <c r="CJ1256" s="3" t="str">
        <f t="shared" si="808"/>
        <v>Yes</v>
      </c>
      <c r="CK1256" s="3" t="str">
        <f t="shared" si="809"/>
        <v>No</v>
      </c>
      <c r="CL1256" s="3">
        <f t="shared" si="810"/>
        <v>0</v>
      </c>
      <c r="CM1256" s="3">
        <f t="shared" si="811"/>
        <v>0</v>
      </c>
      <c r="CN1256" s="3">
        <f t="shared" si="812"/>
        <v>299.3</v>
      </c>
      <c r="CO1256" s="3">
        <f t="shared" si="813"/>
        <v>-299.3</v>
      </c>
      <c r="CP1256" s="3">
        <f t="shared" si="814"/>
        <v>0.17585193889541717</v>
      </c>
      <c r="CR1256" s="3" t="str">
        <f t="shared" si="815"/>
        <v>No</v>
      </c>
      <c r="CV1256" s="3" t="str">
        <f t="shared" si="816"/>
        <v>Lien&lt;$150</v>
      </c>
      <c r="CW1256" s="3">
        <f t="shared" si="817"/>
        <v>1255</v>
      </c>
      <c r="CX1256" s="3">
        <f t="shared" si="818"/>
        <v>59.86</v>
      </c>
      <c r="CY1256" s="3" t="str">
        <f t="shared" si="819"/>
        <v>Ok</v>
      </c>
      <c r="CZ1256">
        <v>0</v>
      </c>
      <c r="DA1256">
        <v>0</v>
      </c>
    </row>
    <row r="1257" spans="1:105" x14ac:dyDescent="0.25">
      <c r="A1257">
        <v>1256</v>
      </c>
      <c r="B1257" t="s">
        <v>3</v>
      </c>
      <c r="C1257" t="s">
        <v>1365</v>
      </c>
      <c r="D1257">
        <v>9018.3799999999992</v>
      </c>
      <c r="E1257">
        <v>2017</v>
      </c>
      <c r="F1257">
        <v>9018.3799999999992</v>
      </c>
      <c r="G1257">
        <v>9018.3799999999992</v>
      </c>
      <c r="H1257" s="3">
        <f t="shared" si="779"/>
        <v>0</v>
      </c>
      <c r="I1257">
        <v>77219</v>
      </c>
      <c r="J1257" t="s">
        <v>2734</v>
      </c>
      <c r="K1257" t="s">
        <v>2738</v>
      </c>
      <c r="L1257">
        <v>32097</v>
      </c>
      <c r="M1257" t="s">
        <v>3658</v>
      </c>
      <c r="N1257" t="s">
        <v>4758</v>
      </c>
      <c r="O1257">
        <v>-81.668610587658193</v>
      </c>
      <c r="P1257">
        <v>30.710988571948601</v>
      </c>
      <c r="Q1257" t="s">
        <v>5674</v>
      </c>
      <c r="R1257">
        <v>28</v>
      </c>
      <c r="S1257" t="s">
        <v>6557</v>
      </c>
      <c r="T1257">
        <v>1109</v>
      </c>
      <c r="U1257" t="s">
        <v>6594</v>
      </c>
      <c r="V1257">
        <v>2017</v>
      </c>
      <c r="W1257">
        <v>548867</v>
      </c>
      <c r="X1257">
        <v>2017</v>
      </c>
      <c r="Y1257">
        <v>548867</v>
      </c>
      <c r="Z1257">
        <v>8309.18</v>
      </c>
      <c r="AA1257" s="3">
        <f t="shared" si="780"/>
        <v>0.92136059913199497</v>
      </c>
      <c r="AB1257" t="s">
        <v>6616</v>
      </c>
      <c r="AD1257" t="s">
        <v>6616</v>
      </c>
      <c r="AE1257" t="s">
        <v>6616</v>
      </c>
      <c r="AF1257" t="s">
        <v>6616</v>
      </c>
      <c r="AG1257" t="s">
        <v>6616</v>
      </c>
      <c r="AI1257" t="s">
        <v>6618</v>
      </c>
      <c r="AJ1257" t="s">
        <v>6618</v>
      </c>
      <c r="AK1257" t="s">
        <v>6618</v>
      </c>
      <c r="AL1257" t="s">
        <v>6618</v>
      </c>
      <c r="AM1257" t="s">
        <v>6618</v>
      </c>
      <c r="AN1257" t="s">
        <v>6618</v>
      </c>
      <c r="AO1257" t="s">
        <v>6618</v>
      </c>
      <c r="AP1257" s="3" t="str">
        <f t="shared" si="781"/>
        <v>No</v>
      </c>
      <c r="AQ1257" s="3" t="str">
        <f t="shared" si="782"/>
        <v>No</v>
      </c>
      <c r="AR1257" s="3" t="str">
        <f t="shared" si="783"/>
        <v>No</v>
      </c>
      <c r="AS1257">
        <v>0</v>
      </c>
      <c r="AT1257">
        <v>0</v>
      </c>
      <c r="AU1257">
        <v>1490000</v>
      </c>
      <c r="AV1257" t="s">
        <v>6622</v>
      </c>
      <c r="AW1257">
        <v>0</v>
      </c>
      <c r="AX1257">
        <v>1</v>
      </c>
      <c r="AY1257" t="s">
        <v>6634</v>
      </c>
      <c r="AZ1257" t="s">
        <v>6638</v>
      </c>
      <c r="BA1257">
        <v>1</v>
      </c>
      <c r="BB1257" t="s">
        <v>6616</v>
      </c>
      <c r="BC1257" t="s">
        <v>6617</v>
      </c>
      <c r="BD1257" s="4" t="str">
        <f t="shared" si="784"/>
        <v>No</v>
      </c>
      <c r="BE1257" t="s">
        <v>6640</v>
      </c>
      <c r="BF1257" s="3" t="str">
        <f t="shared" si="785"/>
        <v>No</v>
      </c>
      <c r="BG1257" t="s">
        <v>6645</v>
      </c>
      <c r="BH1257" s="3" t="str">
        <f t="shared" si="786"/>
        <v>77219 HANCE PARK WAY</v>
      </c>
      <c r="BI1257" s="3" t="str">
        <f t="shared" si="787"/>
        <v>Yulee</v>
      </c>
      <c r="BJ1257" s="3" t="str">
        <f t="shared" si="788"/>
        <v>Florida</v>
      </c>
      <c r="BK1257" s="3">
        <f t="shared" si="789"/>
        <v>32097</v>
      </c>
      <c r="BL1257" s="3" t="str">
        <f t="shared" si="790"/>
        <v>77219 HANCE PARK WAY YULEE FL 32097</v>
      </c>
      <c r="BM1257" s="3" t="str">
        <f t="shared" si="791"/>
        <v>L</v>
      </c>
      <c r="BN1257" s="3" t="str">
        <f t="shared" si="792"/>
        <v>Pass</v>
      </c>
      <c r="BO1257" s="3" t="str">
        <f t="shared" si="793"/>
        <v>Yes</v>
      </c>
      <c r="BP1257" s="3" t="str">
        <f t="shared" si="794"/>
        <v>FV&lt;$10K</v>
      </c>
      <c r="BQ1257" t="s">
        <v>6650</v>
      </c>
      <c r="BR1257" s="3" t="str">
        <f t="shared" si="795"/>
        <v>No, &lt; $20K Lien</v>
      </c>
      <c r="BS1257" s="3" t="str">
        <f t="shared" si="796"/>
        <v>No, Lien &lt; $20K</v>
      </c>
      <c r="BT1257" t="s">
        <v>6650</v>
      </c>
      <c r="BU1257" s="3" t="str">
        <f t="shared" si="797"/>
        <v>No</v>
      </c>
      <c r="BV1257" s="3" t="str">
        <f t="shared" si="798"/>
        <v>No</v>
      </c>
      <c r="BW1257" s="3">
        <f t="shared" si="799"/>
        <v>1</v>
      </c>
      <c r="BX1257" s="3" t="str">
        <f t="shared" si="800"/>
        <v>No</v>
      </c>
      <c r="BY1257" s="3">
        <f t="shared" si="801"/>
        <v>548867</v>
      </c>
      <c r="BZ1257">
        <v>1</v>
      </c>
      <c r="CA1257" s="3">
        <f t="shared" si="802"/>
        <v>548867</v>
      </c>
      <c r="CC1257" s="3">
        <f t="shared" si="803"/>
        <v>0</v>
      </c>
      <c r="CD1257" s="3">
        <f t="shared" si="804"/>
        <v>0</v>
      </c>
      <c r="CE1257" s="3" t="str">
        <f t="shared" si="805"/>
        <v/>
      </c>
      <c r="CF1257" s="3" t="e">
        <f>HLOOKUP(CE1257,'Valuation Data'!$D$2:$K$5,4,FALSE)</f>
        <v>#N/A</v>
      </c>
      <c r="CG1257" s="3">
        <f t="shared" si="806"/>
        <v>548867</v>
      </c>
      <c r="CH1257" s="3" t="str">
        <f t="shared" si="807"/>
        <v>No</v>
      </c>
      <c r="CI1257" s="3" t="str">
        <f>VLOOKUP(R1257,'Use Codes &amp; County Type'!A:D,4,FALSE)</f>
        <v>C</v>
      </c>
      <c r="CJ1257" s="3" t="str">
        <f t="shared" si="808"/>
        <v>No</v>
      </c>
      <c r="CK1257" s="3" t="str">
        <f t="shared" si="809"/>
        <v>No</v>
      </c>
      <c r="CL1257" s="3">
        <f t="shared" si="810"/>
        <v>0.3</v>
      </c>
      <c r="CM1257" s="3">
        <f t="shared" si="811"/>
        <v>164660.1</v>
      </c>
      <c r="CN1257" s="3">
        <f t="shared" si="812"/>
        <v>45091.899999999994</v>
      </c>
      <c r="CO1257" s="3">
        <f t="shared" si="813"/>
        <v>119568.20000000001</v>
      </c>
      <c r="CP1257" s="3">
        <f t="shared" si="814"/>
        <v>8.2154511019973869E-2</v>
      </c>
      <c r="CR1257" s="3" t="str">
        <f t="shared" si="815"/>
        <v>No</v>
      </c>
      <c r="CV1257" s="3" t="str">
        <f t="shared" si="816"/>
        <v>*Bid</v>
      </c>
      <c r="CW1257" s="3">
        <f t="shared" si="817"/>
        <v>1256</v>
      </c>
      <c r="CX1257" s="3">
        <f t="shared" si="818"/>
        <v>9018.3799999999992</v>
      </c>
      <c r="CY1257" s="3" t="str">
        <f t="shared" si="819"/>
        <v>Ok</v>
      </c>
      <c r="CZ1257">
        <v>0</v>
      </c>
      <c r="DA1257">
        <v>0</v>
      </c>
    </row>
    <row r="1258" spans="1:105" x14ac:dyDescent="0.25">
      <c r="A1258">
        <v>1257</v>
      </c>
      <c r="B1258" t="s">
        <v>3</v>
      </c>
      <c r="C1258" t="s">
        <v>1366</v>
      </c>
      <c r="D1258">
        <v>210.3</v>
      </c>
      <c r="E1258">
        <v>2017</v>
      </c>
      <c r="F1258">
        <v>210.3</v>
      </c>
      <c r="G1258">
        <v>210.3</v>
      </c>
      <c r="H1258" s="3">
        <f t="shared" si="779"/>
        <v>0</v>
      </c>
      <c r="J1258" t="s">
        <v>2734</v>
      </c>
      <c r="K1258" t="s">
        <v>2738</v>
      </c>
      <c r="L1258">
        <v>32097</v>
      </c>
      <c r="M1258" t="s">
        <v>3654</v>
      </c>
      <c r="N1258" t="s">
        <v>4758</v>
      </c>
      <c r="O1258">
        <v>-81.669455496271993</v>
      </c>
      <c r="P1258">
        <v>30.7094804662824</v>
      </c>
      <c r="Q1258" t="s">
        <v>5672</v>
      </c>
      <c r="R1258">
        <v>10</v>
      </c>
      <c r="S1258" t="s">
        <v>6547</v>
      </c>
      <c r="T1258">
        <v>8002</v>
      </c>
      <c r="U1258" t="s">
        <v>6585</v>
      </c>
      <c r="V1258">
        <v>2017</v>
      </c>
      <c r="W1258">
        <v>10890</v>
      </c>
      <c r="X1258">
        <v>2017</v>
      </c>
      <c r="Y1258">
        <v>10890</v>
      </c>
      <c r="Z1258">
        <v>164.86</v>
      </c>
      <c r="AA1258" s="3">
        <f t="shared" si="780"/>
        <v>0.78392772230147412</v>
      </c>
      <c r="AB1258" t="s">
        <v>6616</v>
      </c>
      <c r="AD1258" t="s">
        <v>6616</v>
      </c>
      <c r="AE1258" t="s">
        <v>6616</v>
      </c>
      <c r="AF1258" t="s">
        <v>6616</v>
      </c>
      <c r="AG1258" t="s">
        <v>6616</v>
      </c>
      <c r="AH1258" t="s">
        <v>6616</v>
      </c>
      <c r="AI1258" t="s">
        <v>6618</v>
      </c>
      <c r="AJ1258" t="s">
        <v>6618</v>
      </c>
      <c r="AK1258" t="s">
        <v>6618</v>
      </c>
      <c r="AL1258" t="s">
        <v>6618</v>
      </c>
      <c r="AM1258" t="s">
        <v>6618</v>
      </c>
      <c r="AN1258" t="s">
        <v>6618</v>
      </c>
      <c r="AO1258">
        <v>0</v>
      </c>
      <c r="AP1258" s="3" t="str">
        <f t="shared" si="781"/>
        <v>No</v>
      </c>
      <c r="AQ1258" s="3" t="str">
        <f t="shared" si="782"/>
        <v>No</v>
      </c>
      <c r="AR1258" s="3" t="str">
        <f t="shared" si="783"/>
        <v>No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 t="s">
        <v>6634</v>
      </c>
      <c r="AZ1258">
        <v>0</v>
      </c>
      <c r="BA1258">
        <v>1</v>
      </c>
      <c r="BB1258" t="s">
        <v>6616</v>
      </c>
      <c r="BC1258" t="s">
        <v>6616</v>
      </c>
      <c r="BD1258" s="4" t="str">
        <f t="shared" si="784"/>
        <v>No</v>
      </c>
      <c r="BE1258" t="s">
        <v>6640</v>
      </c>
      <c r="BF1258" s="3" t="str">
        <f t="shared" si="785"/>
        <v>No</v>
      </c>
      <c r="BG1258" t="s">
        <v>6645</v>
      </c>
      <c r="BH1258" s="3" t="str">
        <f t="shared" si="786"/>
        <v>HANCE PKWY</v>
      </c>
      <c r="BI1258" s="3" t="str">
        <f t="shared" si="787"/>
        <v>Yulee</v>
      </c>
      <c r="BJ1258" s="3" t="str">
        <f t="shared" si="788"/>
        <v>Florida</v>
      </c>
      <c r="BK1258" s="3">
        <f t="shared" si="789"/>
        <v>32097</v>
      </c>
      <c r="BL1258" s="3" t="str">
        <f t="shared" si="790"/>
        <v>HANCE PKWY YULEE FL 32097</v>
      </c>
      <c r="BM1258" s="3" t="str">
        <f t="shared" si="791"/>
        <v/>
      </c>
      <c r="BN1258" s="3" t="str">
        <f t="shared" si="792"/>
        <v>Pass</v>
      </c>
      <c r="BO1258" s="3" t="str">
        <f t="shared" si="793"/>
        <v>No</v>
      </c>
      <c r="BP1258" s="3" t="str">
        <f t="shared" si="794"/>
        <v>FV&lt;$10K</v>
      </c>
      <c r="BQ1258" t="s">
        <v>6650</v>
      </c>
      <c r="BR1258" s="3" t="str">
        <f t="shared" si="795"/>
        <v>No, &lt; $20K Lien</v>
      </c>
      <c r="BS1258" s="3" t="str">
        <f t="shared" si="796"/>
        <v>No, Lien &lt; $20K</v>
      </c>
      <c r="BT1258" t="s">
        <v>6650</v>
      </c>
      <c r="BU1258" s="3" t="str">
        <f t="shared" si="797"/>
        <v>No</v>
      </c>
      <c r="BV1258" s="3" t="str">
        <f t="shared" si="798"/>
        <v>No</v>
      </c>
      <c r="BW1258" s="3">
        <f t="shared" si="799"/>
        <v>1</v>
      </c>
      <c r="BX1258" s="3" t="str">
        <f t="shared" si="800"/>
        <v>No</v>
      </c>
      <c r="BY1258" s="3">
        <f t="shared" si="801"/>
        <v>10890</v>
      </c>
      <c r="BZ1258">
        <v>1</v>
      </c>
      <c r="CA1258" s="3">
        <f t="shared" si="802"/>
        <v>10890</v>
      </c>
      <c r="CC1258" s="3">
        <f t="shared" si="803"/>
        <v>0</v>
      </c>
      <c r="CD1258" s="3">
        <f t="shared" si="804"/>
        <v>0</v>
      </c>
      <c r="CE1258" s="3" t="str">
        <f t="shared" si="805"/>
        <v/>
      </c>
      <c r="CF1258" s="3" t="e">
        <f>HLOOKUP(CE1258,'Valuation Data'!$D$2:$K$5,4,FALSE)</f>
        <v>#N/A</v>
      </c>
      <c r="CG1258" s="3">
        <f t="shared" si="806"/>
        <v>10890</v>
      </c>
      <c r="CH1258" s="3" t="str">
        <f t="shared" si="807"/>
        <v>No</v>
      </c>
      <c r="CI1258" s="3" t="str">
        <f>VLOOKUP(R1258,'Use Codes &amp; County Type'!A:D,4,FALSE)</f>
        <v>V</v>
      </c>
      <c r="CJ1258" s="3" t="str">
        <f t="shared" si="808"/>
        <v>Yes</v>
      </c>
      <c r="CK1258" s="3" t="str">
        <f t="shared" si="809"/>
        <v>No</v>
      </c>
      <c r="CL1258" s="3">
        <f t="shared" si="810"/>
        <v>0</v>
      </c>
      <c r="CM1258" s="3">
        <f t="shared" si="811"/>
        <v>0</v>
      </c>
      <c r="CN1258" s="3">
        <f t="shared" si="812"/>
        <v>1051.5</v>
      </c>
      <c r="CO1258" s="3">
        <f t="shared" si="813"/>
        <v>-1051.5</v>
      </c>
      <c r="CP1258" s="3">
        <f t="shared" si="814"/>
        <v>9.65564738292011E-2</v>
      </c>
      <c r="CR1258" s="3" t="str">
        <f t="shared" si="815"/>
        <v>No</v>
      </c>
      <c r="CV1258" s="3" t="str">
        <f t="shared" si="816"/>
        <v>FMV&lt;$30K</v>
      </c>
      <c r="CW1258" s="3">
        <f t="shared" si="817"/>
        <v>1257</v>
      </c>
      <c r="CX1258" s="3">
        <f t="shared" si="818"/>
        <v>210.3</v>
      </c>
      <c r="CY1258" s="3" t="str">
        <f t="shared" si="819"/>
        <v>Ok</v>
      </c>
      <c r="CZ1258">
        <v>0</v>
      </c>
      <c r="DA1258">
        <v>0</v>
      </c>
    </row>
    <row r="1259" spans="1:105" x14ac:dyDescent="0.25">
      <c r="A1259">
        <v>1258</v>
      </c>
      <c r="B1259" t="s">
        <v>3</v>
      </c>
      <c r="C1259" t="s">
        <v>1367</v>
      </c>
      <c r="D1259">
        <v>1034.8</v>
      </c>
      <c r="E1259">
        <v>2017</v>
      </c>
      <c r="F1259">
        <v>1034.8</v>
      </c>
      <c r="G1259">
        <v>1034.8</v>
      </c>
      <c r="H1259" s="3">
        <f t="shared" si="779"/>
        <v>0</v>
      </c>
      <c r="J1259" t="s">
        <v>2734</v>
      </c>
      <c r="K1259" t="s">
        <v>2738</v>
      </c>
      <c r="L1259">
        <v>32097</v>
      </c>
      <c r="M1259" t="s">
        <v>3654</v>
      </c>
      <c r="N1259" t="s">
        <v>4758</v>
      </c>
      <c r="O1259">
        <v>-81.667828332915803</v>
      </c>
      <c r="P1259">
        <v>30.707369968200201</v>
      </c>
      <c r="Q1259" t="s">
        <v>5672</v>
      </c>
      <c r="R1259">
        <v>10</v>
      </c>
      <c r="S1259" t="s">
        <v>6547</v>
      </c>
      <c r="T1259">
        <v>8002</v>
      </c>
      <c r="U1259" t="s">
        <v>6585</v>
      </c>
      <c r="V1259">
        <v>2017</v>
      </c>
      <c r="W1259">
        <v>61248</v>
      </c>
      <c r="X1259">
        <v>2017</v>
      </c>
      <c r="Y1259">
        <v>61248</v>
      </c>
      <c r="Z1259">
        <v>927.23</v>
      </c>
      <c r="AA1259" s="3">
        <f t="shared" si="780"/>
        <v>0.89604754541940479</v>
      </c>
      <c r="AB1259" t="s">
        <v>6616</v>
      </c>
      <c r="AC1259" t="s">
        <v>6616</v>
      </c>
      <c r="AD1259" t="s">
        <v>6616</v>
      </c>
      <c r="AE1259" t="s">
        <v>6616</v>
      </c>
      <c r="AF1259" t="s">
        <v>6616</v>
      </c>
      <c r="AG1259" t="s">
        <v>6616</v>
      </c>
      <c r="AH1259" t="s">
        <v>6616</v>
      </c>
      <c r="AI1259" t="s">
        <v>6618</v>
      </c>
      <c r="AJ1259" t="s">
        <v>6618</v>
      </c>
      <c r="AK1259" t="s">
        <v>6618</v>
      </c>
      <c r="AL1259" t="s">
        <v>6618</v>
      </c>
      <c r="AM1259" t="s">
        <v>6618</v>
      </c>
      <c r="AN1259" t="s">
        <v>6618</v>
      </c>
      <c r="AO1259" t="s">
        <v>6618</v>
      </c>
      <c r="AP1259" s="3" t="str">
        <f t="shared" si="781"/>
        <v>No</v>
      </c>
      <c r="AQ1259" s="3" t="str">
        <f t="shared" si="782"/>
        <v>No</v>
      </c>
      <c r="AR1259" s="3" t="str">
        <f t="shared" si="783"/>
        <v>No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 t="s">
        <v>6634</v>
      </c>
      <c r="AZ1259" t="s">
        <v>6638</v>
      </c>
      <c r="BA1259">
        <v>1</v>
      </c>
      <c r="BB1259" t="s">
        <v>6616</v>
      </c>
      <c r="BC1259" t="s">
        <v>6616</v>
      </c>
      <c r="BD1259" s="4" t="str">
        <f t="shared" si="784"/>
        <v>No</v>
      </c>
      <c r="BE1259" t="s">
        <v>6640</v>
      </c>
      <c r="BF1259" s="3" t="str">
        <f t="shared" si="785"/>
        <v>No</v>
      </c>
      <c r="BG1259" t="s">
        <v>6645</v>
      </c>
      <c r="BH1259" s="3" t="str">
        <f t="shared" si="786"/>
        <v>HANCE PKWY</v>
      </c>
      <c r="BI1259" s="3" t="str">
        <f t="shared" si="787"/>
        <v>Yulee</v>
      </c>
      <c r="BJ1259" s="3" t="str">
        <f t="shared" si="788"/>
        <v>Florida</v>
      </c>
      <c r="BK1259" s="3">
        <f t="shared" si="789"/>
        <v>32097</v>
      </c>
      <c r="BL1259" s="3" t="str">
        <f t="shared" si="790"/>
        <v>HANCE PKWY YULEE FL 32097</v>
      </c>
      <c r="BM1259" s="3" t="str">
        <f t="shared" si="791"/>
        <v/>
      </c>
      <c r="BN1259" s="3" t="str">
        <f t="shared" si="792"/>
        <v>Pass</v>
      </c>
      <c r="BO1259" s="3" t="str">
        <f t="shared" si="793"/>
        <v>No</v>
      </c>
      <c r="BP1259" s="3" t="str">
        <f t="shared" si="794"/>
        <v>FV&lt;$10K</v>
      </c>
      <c r="BQ1259" t="s">
        <v>6650</v>
      </c>
      <c r="BR1259" s="3" t="str">
        <f t="shared" si="795"/>
        <v>No, &lt; $20K Lien</v>
      </c>
      <c r="BS1259" s="3" t="str">
        <f t="shared" si="796"/>
        <v>No, Lien &lt; $20K</v>
      </c>
      <c r="BT1259" t="s">
        <v>6650</v>
      </c>
      <c r="BU1259" s="3" t="str">
        <f t="shared" si="797"/>
        <v>No</v>
      </c>
      <c r="BV1259" s="3" t="str">
        <f t="shared" si="798"/>
        <v>No</v>
      </c>
      <c r="BW1259" s="3">
        <f t="shared" si="799"/>
        <v>1</v>
      </c>
      <c r="BX1259" s="3" t="str">
        <f t="shared" si="800"/>
        <v>No</v>
      </c>
      <c r="BY1259" s="3">
        <f t="shared" si="801"/>
        <v>61248</v>
      </c>
      <c r="BZ1259">
        <v>1</v>
      </c>
      <c r="CA1259" s="3">
        <f t="shared" si="802"/>
        <v>61248</v>
      </c>
      <c r="CC1259" s="3">
        <f t="shared" si="803"/>
        <v>0</v>
      </c>
      <c r="CD1259" s="3">
        <f t="shared" si="804"/>
        <v>0</v>
      </c>
      <c r="CE1259" s="3" t="str">
        <f t="shared" si="805"/>
        <v/>
      </c>
      <c r="CF1259" s="3" t="e">
        <f>HLOOKUP(CE1259,'Valuation Data'!$D$2:$K$5,4,FALSE)</f>
        <v>#N/A</v>
      </c>
      <c r="CG1259" s="3">
        <f t="shared" si="806"/>
        <v>61248</v>
      </c>
      <c r="CH1259" s="3" t="str">
        <f t="shared" si="807"/>
        <v>No</v>
      </c>
      <c r="CI1259" s="3" t="str">
        <f>VLOOKUP(R1259,'Use Codes &amp; County Type'!A:D,4,FALSE)</f>
        <v>V</v>
      </c>
      <c r="CJ1259" s="3" t="str">
        <f t="shared" si="808"/>
        <v>Yes</v>
      </c>
      <c r="CK1259" s="3" t="str">
        <f t="shared" si="809"/>
        <v>No</v>
      </c>
      <c r="CL1259" s="3">
        <f t="shared" si="810"/>
        <v>0</v>
      </c>
      <c r="CM1259" s="3">
        <f t="shared" si="811"/>
        <v>0</v>
      </c>
      <c r="CN1259" s="3">
        <f t="shared" si="812"/>
        <v>5174</v>
      </c>
      <c r="CO1259" s="3">
        <f t="shared" si="813"/>
        <v>-5174</v>
      </c>
      <c r="CP1259" s="3">
        <f t="shared" si="814"/>
        <v>8.4476227795193315E-2</v>
      </c>
      <c r="CR1259" s="3" t="str">
        <f t="shared" si="815"/>
        <v>No</v>
      </c>
      <c r="CV1259" s="3" t="str">
        <f t="shared" si="816"/>
        <v>Vacant, No Sales Data</v>
      </c>
      <c r="CW1259" s="3">
        <f t="shared" si="817"/>
        <v>1258</v>
      </c>
      <c r="CX1259" s="3">
        <f t="shared" si="818"/>
        <v>1034.8</v>
      </c>
      <c r="CY1259" s="3" t="str">
        <f t="shared" si="819"/>
        <v>Ok</v>
      </c>
      <c r="CZ1259">
        <v>0</v>
      </c>
      <c r="DA1259">
        <v>0</v>
      </c>
    </row>
    <row r="1260" spans="1:105" x14ac:dyDescent="0.25">
      <c r="A1260">
        <v>1259</v>
      </c>
      <c r="B1260" t="s">
        <v>3</v>
      </c>
      <c r="C1260" t="s">
        <v>1368</v>
      </c>
      <c r="D1260">
        <v>847.37</v>
      </c>
      <c r="E1260">
        <v>2017</v>
      </c>
      <c r="F1260">
        <v>847.37</v>
      </c>
      <c r="G1260">
        <v>847.37</v>
      </c>
      <c r="H1260" s="3">
        <f t="shared" si="779"/>
        <v>0</v>
      </c>
      <c r="J1260" t="s">
        <v>2734</v>
      </c>
      <c r="K1260" t="s">
        <v>2738</v>
      </c>
      <c r="L1260">
        <v>32097</v>
      </c>
      <c r="M1260" t="s">
        <v>3654</v>
      </c>
      <c r="N1260" t="s">
        <v>4758</v>
      </c>
      <c r="O1260">
        <v>-81.668058595800005</v>
      </c>
      <c r="P1260">
        <v>30.707851286967799</v>
      </c>
      <c r="Q1260" t="s">
        <v>5672</v>
      </c>
      <c r="R1260">
        <v>10</v>
      </c>
      <c r="S1260" t="s">
        <v>6547</v>
      </c>
      <c r="T1260">
        <v>8002</v>
      </c>
      <c r="U1260" t="s">
        <v>6585</v>
      </c>
      <c r="V1260">
        <v>2017</v>
      </c>
      <c r="W1260">
        <v>49800</v>
      </c>
      <c r="X1260">
        <v>2017</v>
      </c>
      <c r="Y1260">
        <v>49800</v>
      </c>
      <c r="Z1260">
        <v>753.92</v>
      </c>
      <c r="AA1260" s="3">
        <f t="shared" si="780"/>
        <v>0.88971759679950901</v>
      </c>
      <c r="AB1260" t="s">
        <v>6616</v>
      </c>
      <c r="AC1260" t="s">
        <v>6616</v>
      </c>
      <c r="AD1260" t="s">
        <v>6616</v>
      </c>
      <c r="AE1260" t="s">
        <v>6616</v>
      </c>
      <c r="AF1260" t="s">
        <v>6616</v>
      </c>
      <c r="AG1260" t="s">
        <v>6616</v>
      </c>
      <c r="AH1260" t="s">
        <v>6616</v>
      </c>
      <c r="AI1260" t="s">
        <v>6618</v>
      </c>
      <c r="AJ1260" t="s">
        <v>6618</v>
      </c>
      <c r="AK1260" t="s">
        <v>6618</v>
      </c>
      <c r="AL1260" t="s">
        <v>6618</v>
      </c>
      <c r="AM1260" t="s">
        <v>6618</v>
      </c>
      <c r="AN1260" t="s">
        <v>6618</v>
      </c>
      <c r="AO1260" t="s">
        <v>6618</v>
      </c>
      <c r="AP1260" s="3" t="str">
        <f t="shared" si="781"/>
        <v>No</v>
      </c>
      <c r="AQ1260" s="3" t="str">
        <f t="shared" si="782"/>
        <v>No</v>
      </c>
      <c r="AR1260" s="3" t="str">
        <f t="shared" si="783"/>
        <v>No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 t="s">
        <v>6634</v>
      </c>
      <c r="AZ1260" t="s">
        <v>6638</v>
      </c>
      <c r="BA1260">
        <v>1</v>
      </c>
      <c r="BB1260" t="s">
        <v>6616</v>
      </c>
      <c r="BC1260" t="s">
        <v>6616</v>
      </c>
      <c r="BD1260" s="4" t="str">
        <f t="shared" si="784"/>
        <v>No</v>
      </c>
      <c r="BE1260" t="s">
        <v>6640</v>
      </c>
      <c r="BF1260" s="3" t="str">
        <f t="shared" si="785"/>
        <v>No</v>
      </c>
      <c r="BG1260" t="s">
        <v>6645</v>
      </c>
      <c r="BH1260" s="3" t="str">
        <f t="shared" si="786"/>
        <v>HANCE PKWY</v>
      </c>
      <c r="BI1260" s="3" t="str">
        <f t="shared" si="787"/>
        <v>Yulee</v>
      </c>
      <c r="BJ1260" s="3" t="str">
        <f t="shared" si="788"/>
        <v>Florida</v>
      </c>
      <c r="BK1260" s="3">
        <f t="shared" si="789"/>
        <v>32097</v>
      </c>
      <c r="BL1260" s="3" t="str">
        <f t="shared" si="790"/>
        <v>HANCE PKWY YULEE FL 32097</v>
      </c>
      <c r="BM1260" s="3" t="str">
        <f t="shared" si="791"/>
        <v/>
      </c>
      <c r="BN1260" s="3" t="str">
        <f t="shared" si="792"/>
        <v>Pass</v>
      </c>
      <c r="BO1260" s="3" t="str">
        <f t="shared" si="793"/>
        <v>No</v>
      </c>
      <c r="BP1260" s="3" t="str">
        <f t="shared" si="794"/>
        <v>FV&lt;$10K</v>
      </c>
      <c r="BQ1260" t="s">
        <v>6650</v>
      </c>
      <c r="BR1260" s="3" t="str">
        <f t="shared" si="795"/>
        <v>No, &lt; $20K Lien</v>
      </c>
      <c r="BS1260" s="3" t="str">
        <f t="shared" si="796"/>
        <v>No, Lien &lt; $20K</v>
      </c>
      <c r="BT1260" t="s">
        <v>6650</v>
      </c>
      <c r="BU1260" s="3" t="str">
        <f t="shared" si="797"/>
        <v>No</v>
      </c>
      <c r="BV1260" s="3" t="str">
        <f t="shared" si="798"/>
        <v>No</v>
      </c>
      <c r="BW1260" s="3">
        <f t="shared" si="799"/>
        <v>1</v>
      </c>
      <c r="BX1260" s="3" t="str">
        <f t="shared" si="800"/>
        <v>No</v>
      </c>
      <c r="BY1260" s="3">
        <f t="shared" si="801"/>
        <v>49800</v>
      </c>
      <c r="BZ1260">
        <v>1</v>
      </c>
      <c r="CA1260" s="3">
        <f t="shared" si="802"/>
        <v>49800</v>
      </c>
      <c r="CC1260" s="3">
        <f t="shared" si="803"/>
        <v>0</v>
      </c>
      <c r="CD1260" s="3">
        <f t="shared" si="804"/>
        <v>0</v>
      </c>
      <c r="CE1260" s="3" t="str">
        <f t="shared" si="805"/>
        <v/>
      </c>
      <c r="CF1260" s="3" t="e">
        <f>HLOOKUP(CE1260,'Valuation Data'!$D$2:$K$5,4,FALSE)</f>
        <v>#N/A</v>
      </c>
      <c r="CG1260" s="3">
        <f t="shared" si="806"/>
        <v>49800</v>
      </c>
      <c r="CH1260" s="3" t="str">
        <f t="shared" si="807"/>
        <v>No</v>
      </c>
      <c r="CI1260" s="3" t="str">
        <f>VLOOKUP(R1260,'Use Codes &amp; County Type'!A:D,4,FALSE)</f>
        <v>V</v>
      </c>
      <c r="CJ1260" s="3" t="str">
        <f t="shared" si="808"/>
        <v>Yes</v>
      </c>
      <c r="CK1260" s="3" t="str">
        <f t="shared" si="809"/>
        <v>No</v>
      </c>
      <c r="CL1260" s="3">
        <f t="shared" si="810"/>
        <v>0</v>
      </c>
      <c r="CM1260" s="3">
        <f t="shared" si="811"/>
        <v>0</v>
      </c>
      <c r="CN1260" s="3">
        <f t="shared" si="812"/>
        <v>4236.8500000000004</v>
      </c>
      <c r="CO1260" s="3">
        <f t="shared" si="813"/>
        <v>-4236.8500000000004</v>
      </c>
      <c r="CP1260" s="3">
        <f t="shared" si="814"/>
        <v>8.5077309236947798E-2</v>
      </c>
      <c r="CR1260" s="3" t="str">
        <f t="shared" si="815"/>
        <v>No</v>
      </c>
      <c r="CV1260" s="3" t="str">
        <f t="shared" si="816"/>
        <v>Vacant, No Sales Data</v>
      </c>
      <c r="CW1260" s="3">
        <f t="shared" si="817"/>
        <v>1259</v>
      </c>
      <c r="CX1260" s="3">
        <f t="shared" si="818"/>
        <v>847.37</v>
      </c>
      <c r="CY1260" s="3" t="str">
        <f t="shared" si="819"/>
        <v>Ok</v>
      </c>
      <c r="CZ1260">
        <v>0</v>
      </c>
      <c r="DA1260">
        <v>0</v>
      </c>
    </row>
    <row r="1261" spans="1:105" x14ac:dyDescent="0.25">
      <c r="A1261">
        <v>1260</v>
      </c>
      <c r="B1261" t="s">
        <v>3</v>
      </c>
      <c r="C1261" t="s">
        <v>1369</v>
      </c>
      <c r="D1261">
        <v>255.35</v>
      </c>
      <c r="E1261">
        <v>2017</v>
      </c>
      <c r="F1261">
        <v>255.35</v>
      </c>
      <c r="G1261">
        <v>255.35</v>
      </c>
      <c r="H1261" s="3">
        <f t="shared" si="779"/>
        <v>0</v>
      </c>
      <c r="J1261" t="s">
        <v>2734</v>
      </c>
      <c r="K1261" t="s">
        <v>2738</v>
      </c>
      <c r="L1261">
        <v>32097</v>
      </c>
      <c r="M1261" t="s">
        <v>3170</v>
      </c>
      <c r="N1261" t="s">
        <v>4758</v>
      </c>
      <c r="O1261">
        <v>-81.739810293275994</v>
      </c>
      <c r="P1261">
        <v>30.692797560400699</v>
      </c>
      <c r="Q1261" t="s">
        <v>5024</v>
      </c>
      <c r="R1261">
        <v>0</v>
      </c>
      <c r="S1261" t="s">
        <v>6538</v>
      </c>
      <c r="T1261">
        <v>8001</v>
      </c>
      <c r="U1261" t="s">
        <v>6581</v>
      </c>
      <c r="V1261">
        <v>2017</v>
      </c>
      <c r="W1261">
        <v>13641</v>
      </c>
      <c r="X1261">
        <v>2017</v>
      </c>
      <c r="Y1261">
        <v>13641</v>
      </c>
      <c r="Z1261">
        <v>206.51</v>
      </c>
      <c r="AA1261" s="3">
        <f t="shared" si="780"/>
        <v>0.80873311141570392</v>
      </c>
      <c r="AB1261" t="s">
        <v>6616</v>
      </c>
      <c r="AC1261" t="s">
        <v>6616</v>
      </c>
      <c r="AD1261" t="s">
        <v>6616</v>
      </c>
      <c r="AE1261" t="s">
        <v>6616</v>
      </c>
      <c r="AF1261" t="s">
        <v>6616</v>
      </c>
      <c r="AG1261" t="s">
        <v>6616</v>
      </c>
      <c r="AH1261" t="s">
        <v>6616</v>
      </c>
      <c r="AI1261" t="s">
        <v>6618</v>
      </c>
      <c r="AJ1261" t="s">
        <v>6618</v>
      </c>
      <c r="AK1261" t="s">
        <v>6618</v>
      </c>
      <c r="AL1261" t="s">
        <v>6618</v>
      </c>
      <c r="AM1261" t="s">
        <v>6618</v>
      </c>
      <c r="AN1261" t="s">
        <v>6618</v>
      </c>
      <c r="AO1261" t="s">
        <v>6618</v>
      </c>
      <c r="AP1261" s="3" t="str">
        <f t="shared" si="781"/>
        <v>No</v>
      </c>
      <c r="AQ1261" s="3" t="str">
        <f t="shared" si="782"/>
        <v>No</v>
      </c>
      <c r="AR1261" s="3" t="str">
        <f t="shared" si="783"/>
        <v>No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 t="s">
        <v>6634</v>
      </c>
      <c r="AZ1261" t="s">
        <v>6638</v>
      </c>
      <c r="BA1261">
        <v>7</v>
      </c>
      <c r="BB1261" t="s">
        <v>6616</v>
      </c>
      <c r="BC1261" t="s">
        <v>6616</v>
      </c>
      <c r="BD1261" s="4" t="str">
        <f t="shared" si="784"/>
        <v>No</v>
      </c>
      <c r="BE1261" t="s">
        <v>6640</v>
      </c>
      <c r="BF1261" s="3" t="str">
        <f t="shared" si="785"/>
        <v>No</v>
      </c>
      <c r="BG1261" t="s">
        <v>6645</v>
      </c>
      <c r="BH1261" s="3" t="str">
        <f t="shared" si="786"/>
        <v>CR 108</v>
      </c>
      <c r="BI1261" s="3" t="str">
        <f t="shared" si="787"/>
        <v>Yulee</v>
      </c>
      <c r="BJ1261" s="3" t="str">
        <f t="shared" si="788"/>
        <v>Florida</v>
      </c>
      <c r="BK1261" s="3">
        <f t="shared" si="789"/>
        <v>32097</v>
      </c>
      <c r="BL1261" s="3" t="str">
        <f t="shared" si="790"/>
        <v>CR 108 YULEE FL 32097</v>
      </c>
      <c r="BM1261" s="3" t="str">
        <f t="shared" si="791"/>
        <v/>
      </c>
      <c r="BN1261" s="3" t="str">
        <f t="shared" si="792"/>
        <v>Pass</v>
      </c>
      <c r="BO1261" s="3" t="str">
        <f t="shared" si="793"/>
        <v>No</v>
      </c>
      <c r="BP1261" s="3" t="str">
        <f t="shared" si="794"/>
        <v>FV&lt;$10K</v>
      </c>
      <c r="BQ1261" t="s">
        <v>6650</v>
      </c>
      <c r="BR1261" s="3" t="str">
        <f t="shared" si="795"/>
        <v>No, &lt; $20K Lien</v>
      </c>
      <c r="BS1261" s="3" t="str">
        <f t="shared" si="796"/>
        <v>No, Lien &lt; $20K</v>
      </c>
      <c r="BT1261" t="s">
        <v>6650</v>
      </c>
      <c r="BU1261" s="3" t="str">
        <f t="shared" si="797"/>
        <v>No</v>
      </c>
      <c r="BV1261" s="3" t="str">
        <f t="shared" si="798"/>
        <v>No</v>
      </c>
      <c r="BW1261" s="3">
        <f t="shared" si="799"/>
        <v>7</v>
      </c>
      <c r="BX1261" s="3" t="str">
        <f t="shared" si="800"/>
        <v>No</v>
      </c>
      <c r="BY1261" s="3">
        <f t="shared" si="801"/>
        <v>13641</v>
      </c>
      <c r="BZ1261">
        <v>1</v>
      </c>
      <c r="CA1261" s="3">
        <f t="shared" si="802"/>
        <v>13641</v>
      </c>
      <c r="CC1261" s="3">
        <f t="shared" si="803"/>
        <v>0</v>
      </c>
      <c r="CD1261" s="3">
        <f t="shared" si="804"/>
        <v>0</v>
      </c>
      <c r="CE1261" s="3" t="str">
        <f t="shared" si="805"/>
        <v/>
      </c>
      <c r="CF1261" s="3" t="e">
        <f>HLOOKUP(CE1261,'Valuation Data'!$D$2:$K$5,4,FALSE)</f>
        <v>#N/A</v>
      </c>
      <c r="CG1261" s="3">
        <f t="shared" si="806"/>
        <v>13641</v>
      </c>
      <c r="CH1261" s="3" t="str">
        <f t="shared" si="807"/>
        <v>No</v>
      </c>
      <c r="CI1261" s="3" t="str">
        <f>VLOOKUP(R1261,'Use Codes &amp; County Type'!A:D,4,FALSE)</f>
        <v>V</v>
      </c>
      <c r="CJ1261" s="3" t="str">
        <f t="shared" si="808"/>
        <v>Yes</v>
      </c>
      <c r="CK1261" s="3" t="str">
        <f t="shared" si="809"/>
        <v>No</v>
      </c>
      <c r="CL1261" s="3">
        <f t="shared" si="810"/>
        <v>0</v>
      </c>
      <c r="CM1261" s="3">
        <f t="shared" si="811"/>
        <v>0</v>
      </c>
      <c r="CN1261" s="3">
        <f t="shared" si="812"/>
        <v>2808.85</v>
      </c>
      <c r="CO1261" s="3">
        <f t="shared" si="813"/>
        <v>-2808.85</v>
      </c>
      <c r="CP1261" s="3">
        <f t="shared" si="814"/>
        <v>0.20591232314346455</v>
      </c>
      <c r="CR1261" s="3" t="str">
        <f t="shared" si="815"/>
        <v>No</v>
      </c>
      <c r="CV1261" s="3" t="str">
        <f t="shared" si="816"/>
        <v>FMV&lt;$30K</v>
      </c>
      <c r="CW1261" s="3">
        <f t="shared" si="817"/>
        <v>1260</v>
      </c>
      <c r="CX1261" s="3">
        <f t="shared" si="818"/>
        <v>255.35</v>
      </c>
      <c r="CY1261" s="3" t="str">
        <f t="shared" si="819"/>
        <v>Ok</v>
      </c>
      <c r="CZ1261">
        <v>0</v>
      </c>
      <c r="DA1261">
        <v>0</v>
      </c>
    </row>
    <row r="1262" spans="1:105" x14ac:dyDescent="0.25">
      <c r="A1262">
        <v>1261</v>
      </c>
      <c r="B1262" t="s">
        <v>3</v>
      </c>
      <c r="C1262" t="s">
        <v>1370</v>
      </c>
      <c r="D1262">
        <v>766.41</v>
      </c>
      <c r="E1262">
        <v>2017</v>
      </c>
      <c r="F1262">
        <v>766.41</v>
      </c>
      <c r="G1262">
        <v>766.41</v>
      </c>
      <c r="H1262" s="3">
        <f t="shared" si="779"/>
        <v>0</v>
      </c>
      <c r="J1262" t="s">
        <v>2734</v>
      </c>
      <c r="K1262" t="s">
        <v>2738</v>
      </c>
      <c r="L1262">
        <v>32097</v>
      </c>
      <c r="M1262" t="s">
        <v>3659</v>
      </c>
      <c r="N1262" t="s">
        <v>4758</v>
      </c>
      <c r="O1262">
        <v>-81.737493990064607</v>
      </c>
      <c r="P1262">
        <v>30.692841591845699</v>
      </c>
      <c r="Q1262" t="s">
        <v>5675</v>
      </c>
      <c r="R1262">
        <v>0</v>
      </c>
      <c r="S1262" t="s">
        <v>6538</v>
      </c>
      <c r="T1262">
        <v>8001</v>
      </c>
      <c r="U1262" t="s">
        <v>6581</v>
      </c>
      <c r="V1262">
        <v>2017</v>
      </c>
      <c r="W1262">
        <v>44856</v>
      </c>
      <c r="X1262">
        <v>2017</v>
      </c>
      <c r="Y1262">
        <v>44856</v>
      </c>
      <c r="Z1262">
        <v>679.07</v>
      </c>
      <c r="AA1262" s="3">
        <f t="shared" si="780"/>
        <v>0.88604010907999642</v>
      </c>
      <c r="AB1262" t="s">
        <v>6616</v>
      </c>
      <c r="AC1262" t="s">
        <v>6616</v>
      </c>
      <c r="AD1262" t="s">
        <v>6616</v>
      </c>
      <c r="AE1262" t="s">
        <v>6616</v>
      </c>
      <c r="AF1262" t="s">
        <v>6616</v>
      </c>
      <c r="AG1262" t="s">
        <v>6616</v>
      </c>
      <c r="AH1262" t="s">
        <v>6616</v>
      </c>
      <c r="AI1262" t="s">
        <v>6618</v>
      </c>
      <c r="AJ1262" t="s">
        <v>6618</v>
      </c>
      <c r="AK1262" t="s">
        <v>6618</v>
      </c>
      <c r="AL1262" t="s">
        <v>6618</v>
      </c>
      <c r="AM1262" t="s">
        <v>6618</v>
      </c>
      <c r="AN1262" t="s">
        <v>6618</v>
      </c>
      <c r="AO1262" t="s">
        <v>6618</v>
      </c>
      <c r="AP1262" s="3" t="str">
        <f t="shared" si="781"/>
        <v>No</v>
      </c>
      <c r="AQ1262" s="3" t="str">
        <f t="shared" si="782"/>
        <v>No</v>
      </c>
      <c r="AR1262" s="3" t="str">
        <f t="shared" si="783"/>
        <v>No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 t="s">
        <v>6634</v>
      </c>
      <c r="AZ1262" t="s">
        <v>6638</v>
      </c>
      <c r="BA1262">
        <v>6</v>
      </c>
      <c r="BB1262" t="s">
        <v>6616</v>
      </c>
      <c r="BC1262" t="s">
        <v>6616</v>
      </c>
      <c r="BD1262" s="4" t="str">
        <f t="shared" si="784"/>
        <v>No</v>
      </c>
      <c r="BE1262" t="s">
        <v>6640</v>
      </c>
      <c r="BF1262" s="3" t="str">
        <f t="shared" si="785"/>
        <v>No</v>
      </c>
      <c r="BG1262" t="s">
        <v>6645</v>
      </c>
      <c r="BH1262" s="3" t="str">
        <f t="shared" si="786"/>
        <v>JACOBS RD</v>
      </c>
      <c r="BI1262" s="3" t="str">
        <f t="shared" si="787"/>
        <v>Yulee</v>
      </c>
      <c r="BJ1262" s="3" t="str">
        <f t="shared" si="788"/>
        <v>Florida</v>
      </c>
      <c r="BK1262" s="3">
        <f t="shared" si="789"/>
        <v>32097</v>
      </c>
      <c r="BL1262" s="3" t="str">
        <f t="shared" si="790"/>
        <v>JACOBS RD YULEE FL 32097</v>
      </c>
      <c r="BM1262" s="3" t="str">
        <f t="shared" si="791"/>
        <v/>
      </c>
      <c r="BN1262" s="3" t="str">
        <f t="shared" si="792"/>
        <v>Pass</v>
      </c>
      <c r="BO1262" s="3" t="str">
        <f t="shared" si="793"/>
        <v>No</v>
      </c>
      <c r="BP1262" s="3" t="str">
        <f t="shared" si="794"/>
        <v>FV&lt;$10K</v>
      </c>
      <c r="BQ1262" t="s">
        <v>6650</v>
      </c>
      <c r="BR1262" s="3" t="str">
        <f t="shared" si="795"/>
        <v>No, &lt; $20K Lien</v>
      </c>
      <c r="BS1262" s="3" t="str">
        <f t="shared" si="796"/>
        <v>No, Lien &lt; $20K</v>
      </c>
      <c r="BT1262" t="s">
        <v>6650</v>
      </c>
      <c r="BU1262" s="3" t="str">
        <f t="shared" si="797"/>
        <v>No</v>
      </c>
      <c r="BV1262" s="3" t="str">
        <f t="shared" si="798"/>
        <v>No</v>
      </c>
      <c r="BW1262" s="3">
        <f t="shared" si="799"/>
        <v>6</v>
      </c>
      <c r="BX1262" s="3" t="str">
        <f t="shared" si="800"/>
        <v>No</v>
      </c>
      <c r="BY1262" s="3">
        <f t="shared" si="801"/>
        <v>44856</v>
      </c>
      <c r="BZ1262">
        <v>1</v>
      </c>
      <c r="CA1262" s="3">
        <f t="shared" si="802"/>
        <v>44856</v>
      </c>
      <c r="CC1262" s="3">
        <f t="shared" si="803"/>
        <v>0</v>
      </c>
      <c r="CD1262" s="3">
        <f t="shared" si="804"/>
        <v>0</v>
      </c>
      <c r="CE1262" s="3" t="str">
        <f t="shared" si="805"/>
        <v/>
      </c>
      <c r="CF1262" s="3" t="e">
        <f>HLOOKUP(CE1262,'Valuation Data'!$D$2:$K$5,4,FALSE)</f>
        <v>#N/A</v>
      </c>
      <c r="CG1262" s="3">
        <f t="shared" si="806"/>
        <v>44856</v>
      </c>
      <c r="CH1262" s="3" t="str">
        <f t="shared" si="807"/>
        <v>No</v>
      </c>
      <c r="CI1262" s="3" t="str">
        <f>VLOOKUP(R1262,'Use Codes &amp; County Type'!A:D,4,FALSE)</f>
        <v>V</v>
      </c>
      <c r="CJ1262" s="3" t="str">
        <f t="shared" si="808"/>
        <v>Yes</v>
      </c>
      <c r="CK1262" s="3" t="str">
        <f t="shared" si="809"/>
        <v>No</v>
      </c>
      <c r="CL1262" s="3">
        <f t="shared" si="810"/>
        <v>0</v>
      </c>
      <c r="CM1262" s="3">
        <f t="shared" si="811"/>
        <v>0</v>
      </c>
      <c r="CN1262" s="3">
        <f t="shared" si="812"/>
        <v>7664.0999999999995</v>
      </c>
      <c r="CO1262" s="3">
        <f t="shared" si="813"/>
        <v>-7664.0999999999995</v>
      </c>
      <c r="CP1262" s="3">
        <f t="shared" si="814"/>
        <v>0.17086008560727661</v>
      </c>
      <c r="CR1262" s="3" t="str">
        <f t="shared" si="815"/>
        <v>No</v>
      </c>
      <c r="CV1262" s="3" t="str">
        <f t="shared" si="816"/>
        <v>Vacant, No Sales Data</v>
      </c>
      <c r="CW1262" s="3">
        <f t="shared" si="817"/>
        <v>1261</v>
      </c>
      <c r="CX1262" s="3">
        <f t="shared" si="818"/>
        <v>766.41</v>
      </c>
      <c r="CY1262" s="3" t="str">
        <f t="shared" si="819"/>
        <v>Ok</v>
      </c>
      <c r="CZ1262">
        <v>0</v>
      </c>
      <c r="DA1262">
        <v>0</v>
      </c>
    </row>
    <row r="1263" spans="1:105" x14ac:dyDescent="0.25">
      <c r="A1263">
        <v>1262</v>
      </c>
      <c r="B1263" t="s">
        <v>3</v>
      </c>
      <c r="C1263" t="s">
        <v>1371</v>
      </c>
      <c r="D1263">
        <v>1343.47</v>
      </c>
      <c r="E1263">
        <v>2017</v>
      </c>
      <c r="F1263">
        <v>1343.47</v>
      </c>
      <c r="G1263">
        <v>1343.47</v>
      </c>
      <c r="H1263" s="3">
        <f t="shared" si="779"/>
        <v>0</v>
      </c>
      <c r="I1263">
        <v>2582</v>
      </c>
      <c r="J1263" t="s">
        <v>2734</v>
      </c>
      <c r="K1263" t="s">
        <v>2738</v>
      </c>
      <c r="L1263">
        <v>32097</v>
      </c>
      <c r="M1263" t="s">
        <v>3660</v>
      </c>
      <c r="N1263" t="s">
        <v>4758</v>
      </c>
      <c r="O1263">
        <v>-81.736988321689196</v>
      </c>
      <c r="P1263">
        <v>30.694731989724499</v>
      </c>
      <c r="Q1263" t="s">
        <v>5676</v>
      </c>
      <c r="R1263">
        <v>1</v>
      </c>
      <c r="S1263" t="s">
        <v>6539</v>
      </c>
      <c r="T1263">
        <v>1001</v>
      </c>
      <c r="U1263" t="s">
        <v>6582</v>
      </c>
      <c r="V1263">
        <v>2017</v>
      </c>
      <c r="W1263">
        <v>80102</v>
      </c>
      <c r="X1263">
        <v>2017</v>
      </c>
      <c r="Y1263">
        <v>80102</v>
      </c>
      <c r="Z1263">
        <v>1212.6400000000001</v>
      </c>
      <c r="AA1263" s="3">
        <f t="shared" si="780"/>
        <v>0.90261784781200927</v>
      </c>
      <c r="AC1263" t="s">
        <v>6616</v>
      </c>
      <c r="AD1263" t="s">
        <v>6616</v>
      </c>
      <c r="AE1263" t="s">
        <v>6616</v>
      </c>
      <c r="AF1263" t="s">
        <v>6616</v>
      </c>
      <c r="AI1263" t="s">
        <v>6618</v>
      </c>
      <c r="AJ1263" t="s">
        <v>6618</v>
      </c>
      <c r="AK1263" t="s">
        <v>6618</v>
      </c>
      <c r="AL1263" t="s">
        <v>6618</v>
      </c>
      <c r="AM1263" t="s">
        <v>6618</v>
      </c>
      <c r="AN1263" t="s">
        <v>6618</v>
      </c>
      <c r="AO1263" t="s">
        <v>6618</v>
      </c>
      <c r="AP1263" s="3" t="str">
        <f t="shared" si="781"/>
        <v>No</v>
      </c>
      <c r="AQ1263" s="3" t="str">
        <f t="shared" si="782"/>
        <v>No</v>
      </c>
      <c r="AR1263" s="3" t="str">
        <f t="shared" si="783"/>
        <v>No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 t="s">
        <v>6634</v>
      </c>
      <c r="AZ1263" t="s">
        <v>6638</v>
      </c>
      <c r="BA1263">
        <v>0</v>
      </c>
      <c r="BB1263" t="s">
        <v>6616</v>
      </c>
      <c r="BC1263" t="s">
        <v>6617</v>
      </c>
      <c r="BD1263" s="4" t="str">
        <f t="shared" si="784"/>
        <v>No</v>
      </c>
      <c r="BE1263" t="s">
        <v>6640</v>
      </c>
      <c r="BF1263" s="3" t="str">
        <f t="shared" si="785"/>
        <v>No</v>
      </c>
      <c r="BG1263" t="s">
        <v>6645</v>
      </c>
      <c r="BH1263" s="3" t="str">
        <f t="shared" si="786"/>
        <v>2582 CR 108</v>
      </c>
      <c r="BI1263" s="3" t="str">
        <f t="shared" si="787"/>
        <v>Yulee</v>
      </c>
      <c r="BJ1263" s="3" t="str">
        <f t="shared" si="788"/>
        <v>Florida</v>
      </c>
      <c r="BK1263" s="3">
        <f t="shared" si="789"/>
        <v>32097</v>
      </c>
      <c r="BL1263" s="3" t="str">
        <f t="shared" si="790"/>
        <v>2582 CR 108 YULEE FL 32097</v>
      </c>
      <c r="BM1263" s="3" t="str">
        <f t="shared" si="791"/>
        <v/>
      </c>
      <c r="BN1263" s="3" t="str">
        <f t="shared" si="792"/>
        <v>Pass</v>
      </c>
      <c r="BO1263" s="3" t="str">
        <f t="shared" si="793"/>
        <v>Yes</v>
      </c>
      <c r="BP1263" s="3" t="str">
        <f t="shared" si="794"/>
        <v>FV&lt;$10K</v>
      </c>
      <c r="BQ1263" t="s">
        <v>6650</v>
      </c>
      <c r="BR1263" s="3" t="str">
        <f t="shared" si="795"/>
        <v>No, &lt; $20K Lien</v>
      </c>
      <c r="BS1263" s="3" t="str">
        <f t="shared" si="796"/>
        <v>No, Lien &lt; $20K</v>
      </c>
      <c r="BT1263" t="s">
        <v>6650</v>
      </c>
      <c r="BU1263" s="3" t="str">
        <f t="shared" si="797"/>
        <v>No</v>
      </c>
      <c r="BV1263" s="3" t="str">
        <f t="shared" si="798"/>
        <v>No</v>
      </c>
      <c r="BW1263" s="3">
        <f t="shared" si="799"/>
        <v>0</v>
      </c>
      <c r="BX1263" s="3" t="str">
        <f t="shared" si="800"/>
        <v>No</v>
      </c>
      <c r="BY1263" s="3">
        <f t="shared" si="801"/>
        <v>80102</v>
      </c>
      <c r="BZ1263">
        <v>1</v>
      </c>
      <c r="CA1263" s="3">
        <f t="shared" si="802"/>
        <v>80102</v>
      </c>
      <c r="CC1263" s="3">
        <f t="shared" si="803"/>
        <v>0</v>
      </c>
      <c r="CD1263" s="3">
        <f t="shared" si="804"/>
        <v>0</v>
      </c>
      <c r="CE1263" s="3" t="str">
        <f t="shared" si="805"/>
        <v/>
      </c>
      <c r="CF1263" s="3" t="e">
        <f>HLOOKUP(CE1263,'Valuation Data'!$D$2:$K$5,4,FALSE)</f>
        <v>#N/A</v>
      </c>
      <c r="CG1263" s="3">
        <f t="shared" si="806"/>
        <v>80102</v>
      </c>
      <c r="CH1263" s="3" t="str">
        <f t="shared" si="807"/>
        <v>No</v>
      </c>
      <c r="CI1263" s="3" t="str">
        <f>VLOOKUP(R1263,'Use Codes &amp; County Type'!A:D,4,FALSE)</f>
        <v>S</v>
      </c>
      <c r="CJ1263" s="3" t="str">
        <f t="shared" si="808"/>
        <v>No</v>
      </c>
      <c r="CK1263" s="3" t="str">
        <f t="shared" si="809"/>
        <v>No</v>
      </c>
      <c r="CL1263" s="3">
        <f t="shared" si="810"/>
        <v>0.35</v>
      </c>
      <c r="CM1263" s="3">
        <f t="shared" si="811"/>
        <v>28035.699999999997</v>
      </c>
      <c r="CN1263" s="3">
        <f t="shared" si="812"/>
        <v>5373.88</v>
      </c>
      <c r="CO1263" s="3">
        <f t="shared" si="813"/>
        <v>22661.819999999996</v>
      </c>
      <c r="CP1263" s="3">
        <f t="shared" si="814"/>
        <v>6.7087962847369606E-2</v>
      </c>
      <c r="CR1263" s="3" t="str">
        <f t="shared" si="815"/>
        <v>No</v>
      </c>
      <c r="CV1263" s="3" t="str">
        <f t="shared" si="816"/>
        <v>*Bid</v>
      </c>
      <c r="CW1263" s="3">
        <f t="shared" si="817"/>
        <v>1262</v>
      </c>
      <c r="CX1263" s="3">
        <f t="shared" si="818"/>
        <v>1343.47</v>
      </c>
      <c r="CY1263" s="3" t="str">
        <f t="shared" si="819"/>
        <v>Ok</v>
      </c>
      <c r="CZ1263">
        <v>0</v>
      </c>
      <c r="DA1263">
        <v>0</v>
      </c>
    </row>
    <row r="1264" spans="1:105" x14ac:dyDescent="0.25">
      <c r="A1264">
        <v>1263</v>
      </c>
      <c r="B1264" t="s">
        <v>3</v>
      </c>
      <c r="C1264" t="s">
        <v>1372</v>
      </c>
      <c r="D1264">
        <v>444.6</v>
      </c>
      <c r="E1264">
        <v>2017</v>
      </c>
      <c r="F1264">
        <v>444.6</v>
      </c>
      <c r="G1264">
        <v>444.6</v>
      </c>
      <c r="H1264" s="3">
        <f t="shared" si="779"/>
        <v>0</v>
      </c>
      <c r="J1264" t="s">
        <v>2734</v>
      </c>
      <c r="K1264" t="s">
        <v>2738</v>
      </c>
      <c r="L1264">
        <v>32097</v>
      </c>
      <c r="M1264" t="s">
        <v>3661</v>
      </c>
      <c r="N1264" t="s">
        <v>4758</v>
      </c>
      <c r="O1264">
        <v>-81.749884635050805</v>
      </c>
      <c r="P1264">
        <v>30.701346589229999</v>
      </c>
      <c r="Q1264" t="s">
        <v>5677</v>
      </c>
      <c r="R1264">
        <v>0</v>
      </c>
      <c r="S1264" t="s">
        <v>6538</v>
      </c>
      <c r="T1264">
        <v>8001</v>
      </c>
      <c r="U1264" t="s">
        <v>6581</v>
      </c>
      <c r="V1264">
        <v>2017</v>
      </c>
      <c r="W1264">
        <v>25200</v>
      </c>
      <c r="X1264">
        <v>2017</v>
      </c>
      <c r="Y1264">
        <v>25200</v>
      </c>
      <c r="Z1264">
        <v>381.5</v>
      </c>
      <c r="AA1264" s="3">
        <f t="shared" si="780"/>
        <v>0.85807467386414749</v>
      </c>
      <c r="AB1264" t="s">
        <v>6616</v>
      </c>
      <c r="AC1264" t="s">
        <v>6616</v>
      </c>
      <c r="AD1264" t="s">
        <v>6616</v>
      </c>
      <c r="AE1264" t="s">
        <v>6616</v>
      </c>
      <c r="AF1264" t="s">
        <v>6616</v>
      </c>
      <c r="AG1264" t="s">
        <v>6616</v>
      </c>
      <c r="AH1264" t="s">
        <v>6616</v>
      </c>
      <c r="AI1264" t="s">
        <v>6618</v>
      </c>
      <c r="AJ1264" t="s">
        <v>6618</v>
      </c>
      <c r="AK1264" t="s">
        <v>6618</v>
      </c>
      <c r="AL1264" t="s">
        <v>6618</v>
      </c>
      <c r="AM1264" t="s">
        <v>6618</v>
      </c>
      <c r="AN1264" t="s">
        <v>6618</v>
      </c>
      <c r="AO1264" t="s">
        <v>6618</v>
      </c>
      <c r="AP1264" s="3" t="str">
        <f t="shared" si="781"/>
        <v>No</v>
      </c>
      <c r="AQ1264" s="3" t="str">
        <f t="shared" si="782"/>
        <v>No</v>
      </c>
      <c r="AR1264" s="3" t="str">
        <f t="shared" si="783"/>
        <v>No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 t="s">
        <v>6634</v>
      </c>
      <c r="AZ1264" t="s">
        <v>6639</v>
      </c>
      <c r="BA1264">
        <v>1</v>
      </c>
      <c r="BB1264" t="s">
        <v>6616</v>
      </c>
      <c r="BC1264" t="s">
        <v>6616</v>
      </c>
      <c r="BD1264" s="4" t="str">
        <f t="shared" si="784"/>
        <v>No</v>
      </c>
      <c r="BE1264" t="s">
        <v>6640</v>
      </c>
      <c r="BF1264" s="3" t="str">
        <f t="shared" si="785"/>
        <v>No</v>
      </c>
      <c r="BG1264" t="s">
        <v>6645</v>
      </c>
      <c r="BH1264" s="3" t="str">
        <f t="shared" si="786"/>
        <v>ESMT OFF CR 108</v>
      </c>
      <c r="BI1264" s="3" t="str">
        <f t="shared" si="787"/>
        <v>Yulee</v>
      </c>
      <c r="BJ1264" s="3" t="str">
        <f t="shared" si="788"/>
        <v>Florida</v>
      </c>
      <c r="BK1264" s="3">
        <f t="shared" si="789"/>
        <v>32097</v>
      </c>
      <c r="BL1264" s="3" t="str">
        <f t="shared" si="790"/>
        <v>ESMT OFF CR 108 YULEE FL 32097</v>
      </c>
      <c r="BM1264" s="3" t="str">
        <f t="shared" si="791"/>
        <v/>
      </c>
      <c r="BN1264" s="3" t="str">
        <f t="shared" si="792"/>
        <v>Pass</v>
      </c>
      <c r="BO1264" s="3" t="str">
        <f t="shared" si="793"/>
        <v>No</v>
      </c>
      <c r="BP1264" s="3" t="str">
        <f t="shared" si="794"/>
        <v>FV&lt;$10K</v>
      </c>
      <c r="BQ1264" t="s">
        <v>6650</v>
      </c>
      <c r="BR1264" s="3" t="str">
        <f t="shared" si="795"/>
        <v>No, &lt; $20K Lien</v>
      </c>
      <c r="BS1264" s="3" t="str">
        <f t="shared" si="796"/>
        <v>No, Lien &lt; $20K</v>
      </c>
      <c r="BT1264" t="s">
        <v>6650</v>
      </c>
      <c r="BU1264" s="3" t="str">
        <f t="shared" si="797"/>
        <v>No</v>
      </c>
      <c r="BV1264" s="3" t="str">
        <f t="shared" si="798"/>
        <v>No</v>
      </c>
      <c r="BW1264" s="3">
        <f t="shared" si="799"/>
        <v>1</v>
      </c>
      <c r="BX1264" s="3" t="str">
        <f t="shared" si="800"/>
        <v>No</v>
      </c>
      <c r="BY1264" s="3">
        <f t="shared" si="801"/>
        <v>25200</v>
      </c>
      <c r="BZ1264">
        <v>1</v>
      </c>
      <c r="CA1264" s="3">
        <f t="shared" si="802"/>
        <v>25200</v>
      </c>
      <c r="CC1264" s="3">
        <f t="shared" si="803"/>
        <v>0</v>
      </c>
      <c r="CD1264" s="3">
        <f t="shared" si="804"/>
        <v>0</v>
      </c>
      <c r="CE1264" s="3" t="str">
        <f t="shared" si="805"/>
        <v/>
      </c>
      <c r="CF1264" s="3" t="e">
        <f>HLOOKUP(CE1264,'Valuation Data'!$D$2:$K$5,4,FALSE)</f>
        <v>#N/A</v>
      </c>
      <c r="CG1264" s="3">
        <f t="shared" si="806"/>
        <v>25200</v>
      </c>
      <c r="CH1264" s="3" t="str">
        <f t="shared" si="807"/>
        <v>No</v>
      </c>
      <c r="CI1264" s="3" t="str">
        <f>VLOOKUP(R1264,'Use Codes &amp; County Type'!A:D,4,FALSE)</f>
        <v>V</v>
      </c>
      <c r="CJ1264" s="3" t="str">
        <f t="shared" si="808"/>
        <v>Yes</v>
      </c>
      <c r="CK1264" s="3" t="str">
        <f t="shared" si="809"/>
        <v>No</v>
      </c>
      <c r="CL1264" s="3">
        <f t="shared" si="810"/>
        <v>0</v>
      </c>
      <c r="CM1264" s="3">
        <f t="shared" si="811"/>
        <v>0</v>
      </c>
      <c r="CN1264" s="3">
        <f t="shared" si="812"/>
        <v>2223</v>
      </c>
      <c r="CO1264" s="3">
        <f t="shared" si="813"/>
        <v>-2223</v>
      </c>
      <c r="CP1264" s="3">
        <f t="shared" si="814"/>
        <v>8.8214285714285717E-2</v>
      </c>
      <c r="CR1264" s="3" t="str">
        <f t="shared" si="815"/>
        <v>No</v>
      </c>
      <c r="CV1264" s="3" t="str">
        <f t="shared" si="816"/>
        <v>FMV&lt;$30K</v>
      </c>
      <c r="CW1264" s="3">
        <f t="shared" si="817"/>
        <v>1263</v>
      </c>
      <c r="CX1264" s="3">
        <f t="shared" si="818"/>
        <v>444.6</v>
      </c>
      <c r="CY1264" s="3" t="str">
        <f t="shared" si="819"/>
        <v>Ok</v>
      </c>
      <c r="CZ1264">
        <v>0</v>
      </c>
      <c r="DA1264">
        <v>0</v>
      </c>
    </row>
    <row r="1265" spans="1:105" x14ac:dyDescent="0.25">
      <c r="A1265">
        <v>1264</v>
      </c>
      <c r="B1265" t="s">
        <v>3</v>
      </c>
      <c r="C1265" t="s">
        <v>1373</v>
      </c>
      <c r="D1265">
        <v>528.92999999999995</v>
      </c>
      <c r="E1265">
        <v>2017</v>
      </c>
      <c r="F1265">
        <v>528.92999999999995</v>
      </c>
      <c r="G1265">
        <v>528.92999999999995</v>
      </c>
      <c r="H1265" s="3">
        <f t="shared" si="779"/>
        <v>0</v>
      </c>
      <c r="I1265">
        <v>152996</v>
      </c>
      <c r="J1265" t="s">
        <v>2734</v>
      </c>
      <c r="K1265" t="s">
        <v>2738</v>
      </c>
      <c r="L1265">
        <v>32097</v>
      </c>
      <c r="M1265" t="s">
        <v>3662</v>
      </c>
      <c r="N1265" t="s">
        <v>4758</v>
      </c>
      <c r="O1265">
        <v>-81.751039280088193</v>
      </c>
      <c r="P1265">
        <v>30.699308704859</v>
      </c>
      <c r="Q1265" t="s">
        <v>5678</v>
      </c>
      <c r="R1265">
        <v>1</v>
      </c>
      <c r="S1265" t="s">
        <v>6539</v>
      </c>
      <c r="T1265">
        <v>1001</v>
      </c>
      <c r="U1265" t="s">
        <v>6582</v>
      </c>
      <c r="V1265">
        <v>2017</v>
      </c>
      <c r="W1265">
        <v>62279</v>
      </c>
      <c r="X1265">
        <v>2017</v>
      </c>
      <c r="Y1265">
        <v>78711</v>
      </c>
      <c r="Z1265">
        <v>459.49</v>
      </c>
      <c r="AA1265" s="3">
        <f t="shared" si="780"/>
        <v>0.86871608719490301</v>
      </c>
      <c r="AB1265" t="s">
        <v>6616</v>
      </c>
      <c r="AI1265" t="s">
        <v>6618</v>
      </c>
      <c r="AJ1265" t="s">
        <v>6618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 s="3" t="str">
        <f t="shared" si="781"/>
        <v>No</v>
      </c>
      <c r="AQ1265" s="3" t="str">
        <f t="shared" si="782"/>
        <v>No</v>
      </c>
      <c r="AR1265" s="3" t="str">
        <f t="shared" si="783"/>
        <v>No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 t="s">
        <v>6634</v>
      </c>
      <c r="AZ1265">
        <v>0</v>
      </c>
      <c r="BA1265">
        <v>1</v>
      </c>
      <c r="BB1265" t="s">
        <v>6617</v>
      </c>
      <c r="BC1265" t="s">
        <v>6616</v>
      </c>
      <c r="BD1265" s="4" t="str">
        <f t="shared" si="784"/>
        <v>No</v>
      </c>
      <c r="BE1265" t="s">
        <v>6640</v>
      </c>
      <c r="BF1265" s="3" t="str">
        <f t="shared" si="785"/>
        <v>No</v>
      </c>
      <c r="BG1265" t="s">
        <v>6645</v>
      </c>
      <c r="BH1265" s="3" t="str">
        <f t="shared" si="786"/>
        <v>152996 CR 108</v>
      </c>
      <c r="BI1265" s="3" t="str">
        <f t="shared" si="787"/>
        <v>Yulee</v>
      </c>
      <c r="BJ1265" s="3" t="str">
        <f t="shared" si="788"/>
        <v>Florida</v>
      </c>
      <c r="BK1265" s="3">
        <f t="shared" si="789"/>
        <v>32097</v>
      </c>
      <c r="BL1265" s="3" t="str">
        <f t="shared" si="790"/>
        <v>152996 CR 108 YULEE FL 32097</v>
      </c>
      <c r="BM1265" s="3" t="str">
        <f t="shared" si="791"/>
        <v/>
      </c>
      <c r="BN1265" s="3" t="str">
        <f t="shared" si="792"/>
        <v>Pass</v>
      </c>
      <c r="BO1265" s="3" t="str">
        <f t="shared" si="793"/>
        <v>No</v>
      </c>
      <c r="BP1265" s="3" t="str">
        <f t="shared" si="794"/>
        <v>FV&lt;$10K</v>
      </c>
      <c r="BQ1265" t="s">
        <v>6650</v>
      </c>
      <c r="BR1265" s="3" t="str">
        <f t="shared" si="795"/>
        <v>No, &lt; $20K Lien</v>
      </c>
      <c r="BS1265" s="3" t="str">
        <f t="shared" si="796"/>
        <v>No, Lien &lt; $20K</v>
      </c>
      <c r="BT1265" t="s">
        <v>6650</v>
      </c>
      <c r="BU1265" s="3" t="str">
        <f t="shared" si="797"/>
        <v>No</v>
      </c>
      <c r="BV1265" s="3" t="str">
        <f t="shared" si="798"/>
        <v>No</v>
      </c>
      <c r="BW1265" s="3">
        <f t="shared" si="799"/>
        <v>1</v>
      </c>
      <c r="BX1265" s="3" t="str">
        <f t="shared" si="800"/>
        <v>No</v>
      </c>
      <c r="BY1265" s="3">
        <f t="shared" si="801"/>
        <v>62279</v>
      </c>
      <c r="BZ1265">
        <v>1</v>
      </c>
      <c r="CA1265" s="3">
        <f t="shared" si="802"/>
        <v>62279</v>
      </c>
      <c r="CC1265" s="3">
        <f t="shared" si="803"/>
        <v>0</v>
      </c>
      <c r="CD1265" s="3">
        <f t="shared" si="804"/>
        <v>0</v>
      </c>
      <c r="CE1265" s="3" t="str">
        <f t="shared" si="805"/>
        <v/>
      </c>
      <c r="CF1265" s="3" t="e">
        <f>HLOOKUP(CE1265,'Valuation Data'!$D$2:$K$5,4,FALSE)</f>
        <v>#N/A</v>
      </c>
      <c r="CG1265" s="3">
        <f t="shared" si="806"/>
        <v>62279</v>
      </c>
      <c r="CH1265" s="3" t="str">
        <f t="shared" si="807"/>
        <v>No</v>
      </c>
      <c r="CI1265" s="3" t="str">
        <f>VLOOKUP(R1265,'Use Codes &amp; County Type'!A:D,4,FALSE)</f>
        <v>S</v>
      </c>
      <c r="CJ1265" s="3" t="str">
        <f t="shared" si="808"/>
        <v>No</v>
      </c>
      <c r="CK1265" s="3" t="str">
        <f t="shared" si="809"/>
        <v>Yes</v>
      </c>
      <c r="CL1265" s="3">
        <f t="shared" si="810"/>
        <v>0.67</v>
      </c>
      <c r="CM1265" s="3">
        <f t="shared" si="811"/>
        <v>41726.93</v>
      </c>
      <c r="CN1265" s="3">
        <f t="shared" si="812"/>
        <v>2644.6499999999996</v>
      </c>
      <c r="CO1265" s="3">
        <f t="shared" si="813"/>
        <v>39082.28</v>
      </c>
      <c r="CP1265" s="3">
        <f t="shared" si="814"/>
        <v>4.2464554665296479E-2</v>
      </c>
      <c r="CR1265" s="3" t="str">
        <f t="shared" si="815"/>
        <v>No</v>
      </c>
      <c r="CV1265" s="3" t="str">
        <f t="shared" si="816"/>
        <v>*Bid</v>
      </c>
      <c r="CW1265" s="3">
        <f t="shared" si="817"/>
        <v>1264</v>
      </c>
      <c r="CX1265" s="3">
        <f t="shared" si="818"/>
        <v>528.92999999999995</v>
      </c>
      <c r="CY1265" s="3" t="str">
        <f t="shared" si="819"/>
        <v>Ok</v>
      </c>
      <c r="CZ1265">
        <v>0</v>
      </c>
      <c r="DA1265">
        <v>0</v>
      </c>
    </row>
    <row r="1266" spans="1:105" x14ac:dyDescent="0.25">
      <c r="A1266">
        <v>1265</v>
      </c>
      <c r="B1266" t="s">
        <v>3</v>
      </c>
      <c r="C1266" t="s">
        <v>1374</v>
      </c>
      <c r="D1266">
        <v>1080.04</v>
      </c>
      <c r="E1266">
        <v>2017</v>
      </c>
      <c r="F1266">
        <v>1080.04</v>
      </c>
      <c r="G1266">
        <v>1080.04</v>
      </c>
      <c r="H1266" s="3">
        <f t="shared" si="779"/>
        <v>0</v>
      </c>
      <c r="I1266">
        <v>67002</v>
      </c>
      <c r="J1266" t="s">
        <v>2734</v>
      </c>
      <c r="K1266" t="s">
        <v>2738</v>
      </c>
      <c r="L1266">
        <v>32097</v>
      </c>
      <c r="M1266" t="s">
        <v>3663</v>
      </c>
      <c r="N1266" t="s">
        <v>4758</v>
      </c>
      <c r="O1266">
        <v>-81.739339846309406</v>
      </c>
      <c r="P1266">
        <v>30.691261568995198</v>
      </c>
      <c r="Q1266" t="s">
        <v>5679</v>
      </c>
      <c r="R1266">
        <v>1</v>
      </c>
      <c r="S1266" t="s">
        <v>6539</v>
      </c>
      <c r="T1266">
        <v>1001</v>
      </c>
      <c r="U1266" t="s">
        <v>6582</v>
      </c>
      <c r="V1266">
        <v>2017</v>
      </c>
      <c r="W1266">
        <v>64011</v>
      </c>
      <c r="X1266">
        <v>2017</v>
      </c>
      <c r="Y1266">
        <v>64011</v>
      </c>
      <c r="Z1266">
        <v>969.06</v>
      </c>
      <c r="AA1266" s="3">
        <f t="shared" si="780"/>
        <v>0.89724454649827778</v>
      </c>
      <c r="AB1266" t="s">
        <v>6616</v>
      </c>
      <c r="AC1266" t="s">
        <v>6616</v>
      </c>
      <c r="AD1266" t="s">
        <v>6616</v>
      </c>
      <c r="AE1266" t="s">
        <v>6616</v>
      </c>
      <c r="AI1266" t="s">
        <v>6618</v>
      </c>
      <c r="AJ1266" t="s">
        <v>6618</v>
      </c>
      <c r="AK1266" t="s">
        <v>6618</v>
      </c>
      <c r="AL1266" t="s">
        <v>6618</v>
      </c>
      <c r="AM1266" t="s">
        <v>6618</v>
      </c>
      <c r="AN1266" t="s">
        <v>6618</v>
      </c>
      <c r="AO1266" t="s">
        <v>6618</v>
      </c>
      <c r="AP1266" s="3" t="str">
        <f t="shared" si="781"/>
        <v>No</v>
      </c>
      <c r="AQ1266" s="3" t="str">
        <f t="shared" si="782"/>
        <v>No</v>
      </c>
      <c r="AR1266" s="3" t="str">
        <f t="shared" si="783"/>
        <v>No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 t="s">
        <v>6634</v>
      </c>
      <c r="AZ1266" t="s">
        <v>6638</v>
      </c>
      <c r="BA1266">
        <v>1</v>
      </c>
      <c r="BB1266" t="s">
        <v>6616</v>
      </c>
      <c r="BC1266" t="s">
        <v>6616</v>
      </c>
      <c r="BD1266" s="4" t="str">
        <f t="shared" si="784"/>
        <v>No</v>
      </c>
      <c r="BE1266" t="s">
        <v>6640</v>
      </c>
      <c r="BF1266" s="3" t="str">
        <f t="shared" si="785"/>
        <v>No</v>
      </c>
      <c r="BG1266" t="s">
        <v>6645</v>
      </c>
      <c r="BH1266" s="3" t="str">
        <f t="shared" si="786"/>
        <v>67002 JACOBS RD</v>
      </c>
      <c r="BI1266" s="3" t="str">
        <f t="shared" si="787"/>
        <v>Yulee</v>
      </c>
      <c r="BJ1266" s="3" t="str">
        <f t="shared" si="788"/>
        <v>Florida</v>
      </c>
      <c r="BK1266" s="3">
        <f t="shared" si="789"/>
        <v>32097</v>
      </c>
      <c r="BL1266" s="3" t="str">
        <f t="shared" si="790"/>
        <v>67002 JACOBS RD YULEE FL 32097</v>
      </c>
      <c r="BM1266" s="3" t="str">
        <f t="shared" si="791"/>
        <v/>
      </c>
      <c r="BN1266" s="3" t="str">
        <f t="shared" si="792"/>
        <v>Pass</v>
      </c>
      <c r="BO1266" s="3" t="str">
        <f t="shared" si="793"/>
        <v>No</v>
      </c>
      <c r="BP1266" s="3" t="str">
        <f t="shared" si="794"/>
        <v>FV&lt;$10K</v>
      </c>
      <c r="BQ1266" t="s">
        <v>6650</v>
      </c>
      <c r="BR1266" s="3" t="str">
        <f t="shared" si="795"/>
        <v>No, &lt; $20K Lien</v>
      </c>
      <c r="BS1266" s="3" t="str">
        <f t="shared" si="796"/>
        <v>No, Lien &lt; $20K</v>
      </c>
      <c r="BT1266" t="s">
        <v>6650</v>
      </c>
      <c r="BU1266" s="3" t="str">
        <f t="shared" si="797"/>
        <v>No</v>
      </c>
      <c r="BV1266" s="3" t="str">
        <f t="shared" si="798"/>
        <v>No</v>
      </c>
      <c r="BW1266" s="3">
        <f t="shared" si="799"/>
        <v>1</v>
      </c>
      <c r="BX1266" s="3" t="str">
        <f t="shared" si="800"/>
        <v>No</v>
      </c>
      <c r="BY1266" s="3">
        <f t="shared" si="801"/>
        <v>64011</v>
      </c>
      <c r="BZ1266">
        <v>1</v>
      </c>
      <c r="CA1266" s="3">
        <f t="shared" si="802"/>
        <v>64011</v>
      </c>
      <c r="CC1266" s="3">
        <f t="shared" si="803"/>
        <v>0</v>
      </c>
      <c r="CD1266" s="3">
        <f t="shared" si="804"/>
        <v>0</v>
      </c>
      <c r="CE1266" s="3" t="str">
        <f t="shared" si="805"/>
        <v/>
      </c>
      <c r="CF1266" s="3" t="e">
        <f>HLOOKUP(CE1266,'Valuation Data'!$D$2:$K$5,4,FALSE)</f>
        <v>#N/A</v>
      </c>
      <c r="CG1266" s="3">
        <f t="shared" si="806"/>
        <v>64011</v>
      </c>
      <c r="CH1266" s="3" t="str">
        <f t="shared" si="807"/>
        <v>No</v>
      </c>
      <c r="CI1266" s="3" t="str">
        <f>VLOOKUP(R1266,'Use Codes &amp; County Type'!A:D,4,FALSE)</f>
        <v>S</v>
      </c>
      <c r="CJ1266" s="3" t="str">
        <f t="shared" si="808"/>
        <v>No</v>
      </c>
      <c r="CK1266" s="3" t="str">
        <f t="shared" si="809"/>
        <v>No</v>
      </c>
      <c r="CL1266" s="3">
        <f t="shared" si="810"/>
        <v>0.35</v>
      </c>
      <c r="CM1266" s="3">
        <f t="shared" si="811"/>
        <v>22403.85</v>
      </c>
      <c r="CN1266" s="3">
        <f t="shared" si="812"/>
        <v>5400.2</v>
      </c>
      <c r="CO1266" s="3">
        <f t="shared" si="813"/>
        <v>17003.649999999998</v>
      </c>
      <c r="CP1266" s="3">
        <f t="shared" si="814"/>
        <v>8.4363625001952783E-2</v>
      </c>
      <c r="CR1266" s="3" t="str">
        <f t="shared" si="815"/>
        <v>No</v>
      </c>
      <c r="CV1266" s="3" t="str">
        <f t="shared" si="816"/>
        <v>*Bid</v>
      </c>
      <c r="CW1266" s="3">
        <f t="shared" si="817"/>
        <v>1265</v>
      </c>
      <c r="CX1266" s="3">
        <f t="shared" si="818"/>
        <v>1080.04</v>
      </c>
      <c r="CY1266" s="3" t="str">
        <f t="shared" si="819"/>
        <v>Ok</v>
      </c>
      <c r="CZ1266">
        <v>0</v>
      </c>
      <c r="DA1266">
        <v>0</v>
      </c>
    </row>
    <row r="1267" spans="1:105" x14ac:dyDescent="0.25">
      <c r="A1267">
        <v>1266</v>
      </c>
      <c r="B1267" t="s">
        <v>3</v>
      </c>
      <c r="C1267" t="s">
        <v>1375</v>
      </c>
      <c r="D1267">
        <v>540.58000000000004</v>
      </c>
      <c r="E1267">
        <v>2017</v>
      </c>
      <c r="F1267">
        <v>540.58000000000004</v>
      </c>
      <c r="G1267">
        <v>540.58000000000004</v>
      </c>
      <c r="H1267" s="3">
        <f t="shared" si="779"/>
        <v>0</v>
      </c>
      <c r="I1267">
        <v>67014</v>
      </c>
      <c r="J1267" t="s">
        <v>2734</v>
      </c>
      <c r="K1267" t="s">
        <v>2738</v>
      </c>
      <c r="L1267">
        <v>32097</v>
      </c>
      <c r="M1267" t="s">
        <v>3664</v>
      </c>
      <c r="N1267" t="s">
        <v>4758</v>
      </c>
      <c r="O1267">
        <v>-81.738189789442401</v>
      </c>
      <c r="P1267">
        <v>30.6914178245252</v>
      </c>
      <c r="Q1267" t="s">
        <v>5680</v>
      </c>
      <c r="R1267">
        <v>1</v>
      </c>
      <c r="S1267" t="s">
        <v>6539</v>
      </c>
      <c r="T1267">
        <v>1001</v>
      </c>
      <c r="U1267" t="s">
        <v>6582</v>
      </c>
      <c r="V1267">
        <v>2017</v>
      </c>
      <c r="W1267">
        <v>31063</v>
      </c>
      <c r="X1267">
        <v>2017</v>
      </c>
      <c r="Y1267">
        <v>31063</v>
      </c>
      <c r="Z1267">
        <v>470.25</v>
      </c>
      <c r="AA1267" s="3">
        <f t="shared" si="780"/>
        <v>0.86989899737319165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 s="3" t="str">
        <f t="shared" si="781"/>
        <v>No</v>
      </c>
      <c r="AQ1267" s="3" t="str">
        <f t="shared" si="782"/>
        <v>No</v>
      </c>
      <c r="AR1267" s="3" t="str">
        <f t="shared" si="783"/>
        <v>No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 t="s">
        <v>6634</v>
      </c>
      <c r="AZ1267">
        <v>0</v>
      </c>
      <c r="BA1267">
        <v>0</v>
      </c>
      <c r="BB1267" t="s">
        <v>6616</v>
      </c>
      <c r="BC1267">
        <v>0</v>
      </c>
      <c r="BD1267" s="4" t="str">
        <f t="shared" si="784"/>
        <v>No</v>
      </c>
      <c r="BE1267" t="s">
        <v>6640</v>
      </c>
      <c r="BF1267" s="3" t="str">
        <f t="shared" si="785"/>
        <v>No</v>
      </c>
      <c r="BG1267" t="s">
        <v>6645</v>
      </c>
      <c r="BH1267" s="3" t="str">
        <f t="shared" si="786"/>
        <v>67014 JACOBS RD</v>
      </c>
      <c r="BI1267" s="3" t="str">
        <f t="shared" si="787"/>
        <v>Yulee</v>
      </c>
      <c r="BJ1267" s="3" t="str">
        <f t="shared" si="788"/>
        <v>Florida</v>
      </c>
      <c r="BK1267" s="3">
        <f t="shared" si="789"/>
        <v>32097</v>
      </c>
      <c r="BL1267" s="3" t="str">
        <f t="shared" si="790"/>
        <v>67014 JACOBS RD YULEE FL 32097</v>
      </c>
      <c r="BM1267" s="3" t="str">
        <f t="shared" si="791"/>
        <v/>
      </c>
      <c r="BN1267" s="3" t="str">
        <f t="shared" si="792"/>
        <v>Pass</v>
      </c>
      <c r="BO1267" s="3" t="str">
        <f t="shared" si="793"/>
        <v>No</v>
      </c>
      <c r="BP1267" s="3" t="str">
        <f t="shared" si="794"/>
        <v>FV&lt;$10K</v>
      </c>
      <c r="BQ1267" t="s">
        <v>6650</v>
      </c>
      <c r="BR1267" s="3" t="str">
        <f t="shared" si="795"/>
        <v>No, &lt; $20K Lien</v>
      </c>
      <c r="BS1267" s="3" t="str">
        <f t="shared" si="796"/>
        <v>No, Lien &lt; $20K</v>
      </c>
      <c r="BT1267" t="s">
        <v>6650</v>
      </c>
      <c r="BU1267" s="3" t="str">
        <f t="shared" si="797"/>
        <v>No</v>
      </c>
      <c r="BV1267" s="3" t="str">
        <f t="shared" si="798"/>
        <v>No</v>
      </c>
      <c r="BW1267" s="3">
        <f t="shared" si="799"/>
        <v>0</v>
      </c>
      <c r="BX1267" s="3" t="str">
        <f t="shared" si="800"/>
        <v>No</v>
      </c>
      <c r="BY1267" s="3">
        <f t="shared" si="801"/>
        <v>31063</v>
      </c>
      <c r="BZ1267">
        <v>1</v>
      </c>
      <c r="CA1267" s="3">
        <f t="shared" si="802"/>
        <v>31063</v>
      </c>
      <c r="CC1267" s="3">
        <f t="shared" si="803"/>
        <v>0</v>
      </c>
      <c r="CD1267" s="3">
        <f t="shared" si="804"/>
        <v>0</v>
      </c>
      <c r="CE1267" s="3" t="str">
        <f t="shared" si="805"/>
        <v/>
      </c>
      <c r="CF1267" s="3" t="e">
        <f>HLOOKUP(CE1267,'Valuation Data'!$D$2:$K$5,4,FALSE)</f>
        <v>#N/A</v>
      </c>
      <c r="CG1267" s="3">
        <f t="shared" si="806"/>
        <v>31063</v>
      </c>
      <c r="CH1267" s="3" t="str">
        <f t="shared" si="807"/>
        <v>No</v>
      </c>
      <c r="CI1267" s="3" t="str">
        <f>VLOOKUP(R1267,'Use Codes &amp; County Type'!A:D,4,FALSE)</f>
        <v>S</v>
      </c>
      <c r="CJ1267" s="3" t="str">
        <f t="shared" si="808"/>
        <v>No</v>
      </c>
      <c r="CK1267" s="3" t="str">
        <f t="shared" si="809"/>
        <v>No</v>
      </c>
      <c r="CL1267" s="3">
        <f t="shared" si="810"/>
        <v>0.35</v>
      </c>
      <c r="CM1267" s="3">
        <f t="shared" si="811"/>
        <v>10872.05</v>
      </c>
      <c r="CN1267" s="3">
        <f t="shared" si="812"/>
        <v>2162.3200000000002</v>
      </c>
      <c r="CO1267" s="3">
        <f t="shared" si="813"/>
        <v>8709.73</v>
      </c>
      <c r="CP1267" s="3">
        <f t="shared" si="814"/>
        <v>6.9610790973183539E-2</v>
      </c>
      <c r="CR1267" s="3" t="str">
        <f t="shared" si="815"/>
        <v>No</v>
      </c>
      <c r="CV1267" s="3" t="str">
        <f t="shared" si="816"/>
        <v>*Bid</v>
      </c>
      <c r="CW1267" s="3">
        <f t="shared" si="817"/>
        <v>1266</v>
      </c>
      <c r="CX1267" s="3">
        <f t="shared" si="818"/>
        <v>540.58000000000004</v>
      </c>
      <c r="CY1267" s="3" t="str">
        <f t="shared" si="819"/>
        <v>Ok</v>
      </c>
      <c r="CZ1267">
        <v>0</v>
      </c>
      <c r="DA1267">
        <v>0</v>
      </c>
    </row>
    <row r="1268" spans="1:105" x14ac:dyDescent="0.25">
      <c r="A1268">
        <v>1267</v>
      </c>
      <c r="B1268" t="s">
        <v>3</v>
      </c>
      <c r="C1268" t="s">
        <v>1376</v>
      </c>
      <c r="D1268">
        <v>460.3</v>
      </c>
      <c r="E1268">
        <v>2017</v>
      </c>
      <c r="F1268">
        <v>460.3</v>
      </c>
      <c r="G1268">
        <v>460.3</v>
      </c>
      <c r="H1268" s="3">
        <f t="shared" si="779"/>
        <v>0</v>
      </c>
      <c r="I1268">
        <v>153359</v>
      </c>
      <c r="J1268" t="s">
        <v>2734</v>
      </c>
      <c r="K1268" t="s">
        <v>2738</v>
      </c>
      <c r="L1268">
        <v>32097</v>
      </c>
      <c r="M1268" t="s">
        <v>3665</v>
      </c>
      <c r="N1268" t="s">
        <v>4758</v>
      </c>
      <c r="O1268">
        <v>-81.723770419112995</v>
      </c>
      <c r="P1268">
        <v>30.696943205858101</v>
      </c>
      <c r="Q1268" t="s">
        <v>5681</v>
      </c>
      <c r="R1268">
        <v>2</v>
      </c>
      <c r="S1268" t="s">
        <v>6535</v>
      </c>
      <c r="T1268">
        <v>1006</v>
      </c>
      <c r="U1268" t="s">
        <v>6578</v>
      </c>
      <c r="V1268">
        <v>2017</v>
      </c>
      <c r="W1268">
        <v>51987</v>
      </c>
      <c r="X1268">
        <v>2017</v>
      </c>
      <c r="Y1268">
        <v>63486</v>
      </c>
      <c r="Z1268">
        <v>396.02</v>
      </c>
      <c r="AA1268" s="3">
        <f t="shared" si="780"/>
        <v>0.86035194438409723</v>
      </c>
      <c r="AB1268" t="s">
        <v>6616</v>
      </c>
      <c r="AC1268" t="s">
        <v>6616</v>
      </c>
      <c r="AD1268" t="s">
        <v>6616</v>
      </c>
      <c r="AE1268" t="s">
        <v>6616</v>
      </c>
      <c r="AF1268" t="s">
        <v>6616</v>
      </c>
      <c r="AG1268" t="s">
        <v>6616</v>
      </c>
      <c r="AH1268" t="s">
        <v>6616</v>
      </c>
      <c r="AI1268" t="s">
        <v>6618</v>
      </c>
      <c r="AJ1268" t="s">
        <v>6618</v>
      </c>
      <c r="AK1268" t="s">
        <v>6618</v>
      </c>
      <c r="AL1268" t="s">
        <v>6618</v>
      </c>
      <c r="AM1268" t="s">
        <v>6618</v>
      </c>
      <c r="AN1268" t="s">
        <v>6618</v>
      </c>
      <c r="AO1268" t="s">
        <v>6618</v>
      </c>
      <c r="AP1268" s="3" t="str">
        <f t="shared" si="781"/>
        <v>No</v>
      </c>
      <c r="AQ1268" s="3" t="str">
        <f t="shared" si="782"/>
        <v>No</v>
      </c>
      <c r="AR1268" s="3" t="str">
        <f t="shared" si="783"/>
        <v>No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 t="s">
        <v>6634</v>
      </c>
      <c r="AZ1268" t="s">
        <v>6638</v>
      </c>
      <c r="BA1268">
        <v>1</v>
      </c>
      <c r="BB1268" t="s">
        <v>6617</v>
      </c>
      <c r="BC1268" t="s">
        <v>6616</v>
      </c>
      <c r="BD1268" s="4" t="str">
        <f t="shared" si="784"/>
        <v>No</v>
      </c>
      <c r="BE1268" t="s">
        <v>6640</v>
      </c>
      <c r="BF1268" s="3" t="str">
        <f t="shared" si="785"/>
        <v>No</v>
      </c>
      <c r="BG1268" t="s">
        <v>6645</v>
      </c>
      <c r="BH1268" s="3" t="str">
        <f t="shared" si="786"/>
        <v>153359 CR 108</v>
      </c>
      <c r="BI1268" s="3" t="str">
        <f t="shared" si="787"/>
        <v>Yulee</v>
      </c>
      <c r="BJ1268" s="3" t="str">
        <f t="shared" si="788"/>
        <v>Florida</v>
      </c>
      <c r="BK1268" s="3">
        <f t="shared" si="789"/>
        <v>32097</v>
      </c>
      <c r="BL1268" s="3" t="str">
        <f t="shared" si="790"/>
        <v>153359 CR 108 YULEE FL 32097</v>
      </c>
      <c r="BM1268" s="3" t="str">
        <f t="shared" si="791"/>
        <v/>
      </c>
      <c r="BN1268" s="3" t="str">
        <f t="shared" si="792"/>
        <v>Pass</v>
      </c>
      <c r="BO1268" s="3" t="str">
        <f t="shared" si="793"/>
        <v>No</v>
      </c>
      <c r="BP1268" s="3" t="str">
        <f t="shared" si="794"/>
        <v>FV&lt;$10K</v>
      </c>
      <c r="BQ1268" t="s">
        <v>6650</v>
      </c>
      <c r="BR1268" s="3" t="str">
        <f t="shared" si="795"/>
        <v>No, &lt; $20K Lien</v>
      </c>
      <c r="BS1268" s="3" t="str">
        <f t="shared" si="796"/>
        <v>No, Lien &lt; $20K</v>
      </c>
      <c r="BT1268" t="s">
        <v>6650</v>
      </c>
      <c r="BU1268" s="3" t="str">
        <f t="shared" si="797"/>
        <v>No</v>
      </c>
      <c r="BV1268" s="3" t="str">
        <f t="shared" si="798"/>
        <v>No</v>
      </c>
      <c r="BW1268" s="3">
        <f t="shared" si="799"/>
        <v>1</v>
      </c>
      <c r="BX1268" s="3" t="str">
        <f t="shared" si="800"/>
        <v>No</v>
      </c>
      <c r="BY1268" s="3">
        <f t="shared" si="801"/>
        <v>51987</v>
      </c>
      <c r="BZ1268">
        <v>1</v>
      </c>
      <c r="CA1268" s="3">
        <f t="shared" si="802"/>
        <v>51987</v>
      </c>
      <c r="CC1268" s="3">
        <f t="shared" si="803"/>
        <v>0</v>
      </c>
      <c r="CD1268" s="3">
        <f t="shared" si="804"/>
        <v>0</v>
      </c>
      <c r="CE1268" s="3" t="str">
        <f t="shared" si="805"/>
        <v/>
      </c>
      <c r="CF1268" s="3" t="e">
        <f>HLOOKUP(CE1268,'Valuation Data'!$D$2:$K$5,4,FALSE)</f>
        <v>#N/A</v>
      </c>
      <c r="CG1268" s="3">
        <f t="shared" si="806"/>
        <v>51987</v>
      </c>
      <c r="CH1268" s="3" t="str">
        <f t="shared" si="807"/>
        <v>No</v>
      </c>
      <c r="CI1268" s="3" t="str">
        <f>VLOOKUP(R1268,'Use Codes &amp; County Type'!A:D,4,FALSE)</f>
        <v>R</v>
      </c>
      <c r="CJ1268" s="3" t="str">
        <f t="shared" si="808"/>
        <v>No</v>
      </c>
      <c r="CK1268" s="3" t="str">
        <f t="shared" si="809"/>
        <v>Yes</v>
      </c>
      <c r="CL1268" s="3">
        <f t="shared" si="810"/>
        <v>0.67</v>
      </c>
      <c r="CM1268" s="3">
        <f t="shared" si="811"/>
        <v>34831.29</v>
      </c>
      <c r="CN1268" s="3">
        <f t="shared" si="812"/>
        <v>2301.5</v>
      </c>
      <c r="CO1268" s="3">
        <f t="shared" si="813"/>
        <v>32529.79</v>
      </c>
      <c r="CP1268" s="3">
        <f t="shared" si="814"/>
        <v>4.4270683055379227E-2</v>
      </c>
      <c r="CR1268" s="3" t="str">
        <f t="shared" si="815"/>
        <v>No</v>
      </c>
      <c r="CV1268" s="3" t="str">
        <f t="shared" si="816"/>
        <v>*Bid</v>
      </c>
      <c r="CW1268" s="3">
        <f t="shared" si="817"/>
        <v>1267</v>
      </c>
      <c r="CX1268" s="3">
        <f t="shared" si="818"/>
        <v>460.3</v>
      </c>
      <c r="CY1268" s="3" t="str">
        <f t="shared" si="819"/>
        <v>Ok</v>
      </c>
      <c r="CZ1268">
        <v>0</v>
      </c>
      <c r="DA1268">
        <v>0</v>
      </c>
    </row>
    <row r="1269" spans="1:105" x14ac:dyDescent="0.25">
      <c r="A1269">
        <v>1268</v>
      </c>
      <c r="B1269" t="s">
        <v>3</v>
      </c>
      <c r="C1269" t="s">
        <v>1377</v>
      </c>
      <c r="D1269">
        <v>531.44000000000005</v>
      </c>
      <c r="E1269">
        <v>2017</v>
      </c>
      <c r="F1269">
        <v>531.44000000000005</v>
      </c>
      <c r="G1269">
        <v>531.44000000000005</v>
      </c>
      <c r="H1269" s="3">
        <f t="shared" si="779"/>
        <v>0</v>
      </c>
      <c r="I1269">
        <v>2197</v>
      </c>
      <c r="J1269" t="s">
        <v>2734</v>
      </c>
      <c r="K1269" t="s">
        <v>2738</v>
      </c>
      <c r="L1269">
        <v>32097</v>
      </c>
      <c r="M1269" t="s">
        <v>3666</v>
      </c>
      <c r="N1269" t="s">
        <v>4758</v>
      </c>
      <c r="O1269">
        <v>-81.724027757155696</v>
      </c>
      <c r="P1269">
        <v>30.697936820121001</v>
      </c>
      <c r="Q1269" t="s">
        <v>5682</v>
      </c>
      <c r="R1269">
        <v>0</v>
      </c>
      <c r="S1269" t="s">
        <v>6538</v>
      </c>
      <c r="T1269">
        <v>8001</v>
      </c>
      <c r="U1269" t="s">
        <v>6581</v>
      </c>
      <c r="V1269">
        <v>2017</v>
      </c>
      <c r="W1269">
        <v>26386</v>
      </c>
      <c r="X1269">
        <v>2017</v>
      </c>
      <c r="Y1269">
        <v>35836</v>
      </c>
      <c r="Z1269">
        <v>461.81</v>
      </c>
      <c r="AA1269" s="3">
        <f t="shared" si="780"/>
        <v>0.86897862411561033</v>
      </c>
      <c r="AB1269" t="s">
        <v>6616</v>
      </c>
      <c r="AC1269" t="s">
        <v>6616</v>
      </c>
      <c r="AD1269" t="s">
        <v>6616</v>
      </c>
      <c r="AE1269" t="s">
        <v>6616</v>
      </c>
      <c r="AF1269" t="s">
        <v>6616</v>
      </c>
      <c r="AH1269" t="s">
        <v>6616</v>
      </c>
      <c r="AI1269" t="s">
        <v>6618</v>
      </c>
      <c r="AJ1269" t="s">
        <v>6618</v>
      </c>
      <c r="AK1269" t="s">
        <v>6618</v>
      </c>
      <c r="AL1269" t="s">
        <v>6618</v>
      </c>
      <c r="AM1269" t="s">
        <v>6618</v>
      </c>
      <c r="AN1269" t="s">
        <v>6618</v>
      </c>
      <c r="AO1269" t="s">
        <v>6618</v>
      </c>
      <c r="AP1269" s="3" t="str">
        <f t="shared" si="781"/>
        <v>No</v>
      </c>
      <c r="AQ1269" s="3" t="str">
        <f t="shared" si="782"/>
        <v>No</v>
      </c>
      <c r="AR1269" s="3" t="str">
        <f t="shared" si="783"/>
        <v>No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 t="s">
        <v>6634</v>
      </c>
      <c r="AZ1269" t="s">
        <v>6638</v>
      </c>
      <c r="BA1269">
        <v>1</v>
      </c>
      <c r="BB1269" t="s">
        <v>6616</v>
      </c>
      <c r="BC1269" t="s">
        <v>6616</v>
      </c>
      <c r="BD1269" s="4" t="str">
        <f t="shared" si="784"/>
        <v>No</v>
      </c>
      <c r="BE1269" t="s">
        <v>6640</v>
      </c>
      <c r="BF1269" s="3" t="str">
        <f t="shared" si="785"/>
        <v>No</v>
      </c>
      <c r="BG1269" t="s">
        <v>6645</v>
      </c>
      <c r="BH1269" s="3" t="str">
        <f t="shared" si="786"/>
        <v>2197 CR 108</v>
      </c>
      <c r="BI1269" s="3" t="str">
        <f t="shared" si="787"/>
        <v>Yulee</v>
      </c>
      <c r="BJ1269" s="3" t="str">
        <f t="shared" si="788"/>
        <v>Florida</v>
      </c>
      <c r="BK1269" s="3">
        <f t="shared" si="789"/>
        <v>32097</v>
      </c>
      <c r="BL1269" s="3" t="str">
        <f t="shared" si="790"/>
        <v>2197 CR 108 YULEE FL 32097</v>
      </c>
      <c r="BM1269" s="3" t="str">
        <f t="shared" si="791"/>
        <v/>
      </c>
      <c r="BN1269" s="3" t="str">
        <f t="shared" si="792"/>
        <v>Pass</v>
      </c>
      <c r="BO1269" s="3" t="str">
        <f t="shared" si="793"/>
        <v>No</v>
      </c>
      <c r="BP1269" s="3" t="str">
        <f t="shared" si="794"/>
        <v>FV&lt;$10K</v>
      </c>
      <c r="BQ1269" t="s">
        <v>6650</v>
      </c>
      <c r="BR1269" s="3" t="str">
        <f t="shared" si="795"/>
        <v>No, &lt; $20K Lien</v>
      </c>
      <c r="BS1269" s="3" t="str">
        <f t="shared" si="796"/>
        <v>No, Lien &lt; $20K</v>
      </c>
      <c r="BT1269" t="s">
        <v>6650</v>
      </c>
      <c r="BU1269" s="3" t="str">
        <f t="shared" si="797"/>
        <v>No</v>
      </c>
      <c r="BV1269" s="3" t="str">
        <f t="shared" si="798"/>
        <v>No</v>
      </c>
      <c r="BW1269" s="3">
        <f t="shared" si="799"/>
        <v>1</v>
      </c>
      <c r="BX1269" s="3" t="str">
        <f t="shared" si="800"/>
        <v>No</v>
      </c>
      <c r="BY1269" s="3">
        <f t="shared" si="801"/>
        <v>26386</v>
      </c>
      <c r="BZ1269">
        <v>1</v>
      </c>
      <c r="CA1269" s="3">
        <f t="shared" si="802"/>
        <v>26386</v>
      </c>
      <c r="CC1269" s="3">
        <f t="shared" si="803"/>
        <v>0</v>
      </c>
      <c r="CD1269" s="3">
        <f t="shared" si="804"/>
        <v>0</v>
      </c>
      <c r="CE1269" s="3" t="str">
        <f t="shared" si="805"/>
        <v/>
      </c>
      <c r="CF1269" s="3" t="e">
        <f>HLOOKUP(CE1269,'Valuation Data'!$D$2:$K$5,4,FALSE)</f>
        <v>#N/A</v>
      </c>
      <c r="CG1269" s="3">
        <f t="shared" si="806"/>
        <v>26386</v>
      </c>
      <c r="CH1269" s="3" t="str">
        <f t="shared" si="807"/>
        <v>No</v>
      </c>
      <c r="CI1269" s="3" t="str">
        <f>VLOOKUP(R1269,'Use Codes &amp; County Type'!A:D,4,FALSE)</f>
        <v>V</v>
      </c>
      <c r="CJ1269" s="3" t="str">
        <f t="shared" si="808"/>
        <v>Yes</v>
      </c>
      <c r="CK1269" s="3" t="str">
        <f t="shared" si="809"/>
        <v>No</v>
      </c>
      <c r="CL1269" s="3">
        <f t="shared" si="810"/>
        <v>0</v>
      </c>
      <c r="CM1269" s="3">
        <f t="shared" si="811"/>
        <v>0</v>
      </c>
      <c r="CN1269" s="3">
        <f t="shared" si="812"/>
        <v>2657.2000000000003</v>
      </c>
      <c r="CO1269" s="3">
        <f t="shared" si="813"/>
        <v>-2657.2000000000003</v>
      </c>
      <c r="CP1269" s="3">
        <f t="shared" si="814"/>
        <v>0.10070491927537331</v>
      </c>
      <c r="CR1269" s="3" t="str">
        <f t="shared" si="815"/>
        <v>No</v>
      </c>
      <c r="CV1269" s="3" t="str">
        <f t="shared" si="816"/>
        <v>FMV&lt;$30K</v>
      </c>
      <c r="CW1269" s="3">
        <f t="shared" si="817"/>
        <v>1268</v>
      </c>
      <c r="CX1269" s="3">
        <f t="shared" si="818"/>
        <v>531.44000000000005</v>
      </c>
      <c r="CY1269" s="3" t="str">
        <f t="shared" si="819"/>
        <v>Ok</v>
      </c>
      <c r="CZ1269">
        <v>0</v>
      </c>
      <c r="DA1269">
        <v>0</v>
      </c>
    </row>
    <row r="1270" spans="1:105" x14ac:dyDescent="0.25">
      <c r="A1270">
        <v>1269</v>
      </c>
      <c r="B1270" t="s">
        <v>3</v>
      </c>
      <c r="C1270" t="s">
        <v>1378</v>
      </c>
      <c r="D1270">
        <v>681.02</v>
      </c>
      <c r="E1270">
        <v>2017</v>
      </c>
      <c r="F1270">
        <v>681.02</v>
      </c>
      <c r="G1270">
        <v>681.02</v>
      </c>
      <c r="H1270" s="3">
        <f t="shared" si="779"/>
        <v>0</v>
      </c>
      <c r="I1270">
        <v>67027</v>
      </c>
      <c r="J1270" t="s">
        <v>2734</v>
      </c>
      <c r="K1270" t="s">
        <v>2738</v>
      </c>
      <c r="L1270">
        <v>32097</v>
      </c>
      <c r="M1270" t="s">
        <v>3667</v>
      </c>
      <c r="N1270" t="s">
        <v>4758</v>
      </c>
      <c r="O1270">
        <v>-81.729221052416094</v>
      </c>
      <c r="P1270">
        <v>30.6930079690799</v>
      </c>
      <c r="Q1270" t="s">
        <v>5683</v>
      </c>
      <c r="R1270">
        <v>1</v>
      </c>
      <c r="S1270" t="s">
        <v>6539</v>
      </c>
      <c r="T1270">
        <v>1001</v>
      </c>
      <c r="U1270" t="s">
        <v>6582</v>
      </c>
      <c r="V1270">
        <v>2017</v>
      </c>
      <c r="W1270">
        <v>78744</v>
      </c>
      <c r="X1270">
        <v>2017</v>
      </c>
      <c r="Y1270">
        <v>99312</v>
      </c>
      <c r="Z1270">
        <v>600.11</v>
      </c>
      <c r="AA1270" s="3">
        <f t="shared" si="780"/>
        <v>0.88119291650759157</v>
      </c>
      <c r="AE1270" t="s">
        <v>6616</v>
      </c>
      <c r="AF1270" t="s">
        <v>6616</v>
      </c>
      <c r="AG1270" t="s">
        <v>6616</v>
      </c>
      <c r="AH1270" t="s">
        <v>6616</v>
      </c>
      <c r="AI1270" t="s">
        <v>6618</v>
      </c>
      <c r="AJ1270" t="s">
        <v>6618</v>
      </c>
      <c r="AK1270" t="s">
        <v>6618</v>
      </c>
      <c r="AL1270" t="s">
        <v>6618</v>
      </c>
      <c r="AM1270" t="s">
        <v>6618</v>
      </c>
      <c r="AN1270">
        <v>0</v>
      </c>
      <c r="AO1270">
        <v>0</v>
      </c>
      <c r="AP1270" s="3" t="str">
        <f t="shared" si="781"/>
        <v>No</v>
      </c>
      <c r="AQ1270" s="3" t="str">
        <f t="shared" si="782"/>
        <v>No</v>
      </c>
      <c r="AR1270" s="3" t="str">
        <f t="shared" si="783"/>
        <v>No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 t="s">
        <v>6634</v>
      </c>
      <c r="AZ1270" t="s">
        <v>6638</v>
      </c>
      <c r="BA1270">
        <v>0</v>
      </c>
      <c r="BB1270" t="s">
        <v>6617</v>
      </c>
      <c r="BC1270" t="s">
        <v>6616</v>
      </c>
      <c r="BD1270" s="4" t="str">
        <f t="shared" si="784"/>
        <v>No</v>
      </c>
      <c r="BE1270" t="s">
        <v>6640</v>
      </c>
      <c r="BF1270" s="3" t="str">
        <f t="shared" si="785"/>
        <v>No</v>
      </c>
      <c r="BG1270" t="s">
        <v>6645</v>
      </c>
      <c r="BH1270" s="3" t="str">
        <f t="shared" si="786"/>
        <v>67027 ELNORA LN</v>
      </c>
      <c r="BI1270" s="3" t="str">
        <f t="shared" si="787"/>
        <v>Yulee</v>
      </c>
      <c r="BJ1270" s="3" t="str">
        <f t="shared" si="788"/>
        <v>Florida</v>
      </c>
      <c r="BK1270" s="3">
        <f t="shared" si="789"/>
        <v>32097</v>
      </c>
      <c r="BL1270" s="3" t="str">
        <f t="shared" si="790"/>
        <v>67027 ELNORA LN YULEE FL 32097</v>
      </c>
      <c r="BM1270" s="3" t="str">
        <f t="shared" si="791"/>
        <v/>
      </c>
      <c r="BN1270" s="3" t="str">
        <f t="shared" si="792"/>
        <v>Pass</v>
      </c>
      <c r="BO1270" s="3" t="str">
        <f t="shared" si="793"/>
        <v>No</v>
      </c>
      <c r="BP1270" s="3" t="str">
        <f t="shared" si="794"/>
        <v>FV&lt;$10K</v>
      </c>
      <c r="BQ1270" t="s">
        <v>6650</v>
      </c>
      <c r="BR1270" s="3" t="str">
        <f t="shared" si="795"/>
        <v>No, &lt; $20K Lien</v>
      </c>
      <c r="BS1270" s="3" t="str">
        <f t="shared" si="796"/>
        <v>No, Lien &lt; $20K</v>
      </c>
      <c r="BT1270" t="s">
        <v>6650</v>
      </c>
      <c r="BU1270" s="3" t="str">
        <f t="shared" si="797"/>
        <v>No</v>
      </c>
      <c r="BV1270" s="3" t="str">
        <f t="shared" si="798"/>
        <v>No</v>
      </c>
      <c r="BW1270" s="3">
        <f t="shared" si="799"/>
        <v>0</v>
      </c>
      <c r="BX1270" s="3" t="str">
        <f t="shared" si="800"/>
        <v>No</v>
      </c>
      <c r="BY1270" s="3">
        <f t="shared" si="801"/>
        <v>78744</v>
      </c>
      <c r="BZ1270">
        <v>1</v>
      </c>
      <c r="CA1270" s="3">
        <f t="shared" si="802"/>
        <v>78744</v>
      </c>
      <c r="CC1270" s="3">
        <f t="shared" si="803"/>
        <v>0</v>
      </c>
      <c r="CD1270" s="3">
        <f t="shared" si="804"/>
        <v>0</v>
      </c>
      <c r="CE1270" s="3" t="str">
        <f t="shared" si="805"/>
        <v/>
      </c>
      <c r="CF1270" s="3" t="e">
        <f>HLOOKUP(CE1270,'Valuation Data'!$D$2:$K$5,4,FALSE)</f>
        <v>#N/A</v>
      </c>
      <c r="CG1270" s="3">
        <f t="shared" si="806"/>
        <v>78744</v>
      </c>
      <c r="CH1270" s="3" t="str">
        <f t="shared" si="807"/>
        <v>No</v>
      </c>
      <c r="CI1270" s="3" t="str">
        <f>VLOOKUP(R1270,'Use Codes &amp; County Type'!A:D,4,FALSE)</f>
        <v>S</v>
      </c>
      <c r="CJ1270" s="3" t="str">
        <f t="shared" si="808"/>
        <v>No</v>
      </c>
      <c r="CK1270" s="3" t="str">
        <f t="shared" si="809"/>
        <v>Yes</v>
      </c>
      <c r="CL1270" s="3">
        <f t="shared" si="810"/>
        <v>0.67</v>
      </c>
      <c r="CM1270" s="3">
        <f t="shared" si="811"/>
        <v>52758.48</v>
      </c>
      <c r="CN1270" s="3">
        <f t="shared" si="812"/>
        <v>2724.08</v>
      </c>
      <c r="CO1270" s="3">
        <f t="shared" si="813"/>
        <v>50034.400000000001</v>
      </c>
      <c r="CP1270" s="3">
        <f t="shared" si="814"/>
        <v>3.4594127806563041E-2</v>
      </c>
      <c r="CR1270" s="3" t="str">
        <f t="shared" si="815"/>
        <v>No</v>
      </c>
      <c r="CV1270" s="3" t="str">
        <f t="shared" si="816"/>
        <v>*Bid</v>
      </c>
      <c r="CW1270" s="3">
        <f t="shared" si="817"/>
        <v>1269</v>
      </c>
      <c r="CX1270" s="3">
        <f t="shared" si="818"/>
        <v>681.02</v>
      </c>
      <c r="CY1270" s="3" t="str">
        <f t="shared" si="819"/>
        <v>Ok</v>
      </c>
      <c r="CZ1270">
        <v>0</v>
      </c>
      <c r="DA1270">
        <v>0</v>
      </c>
    </row>
    <row r="1271" spans="1:105" x14ac:dyDescent="0.25">
      <c r="A1271">
        <v>1270</v>
      </c>
      <c r="B1271" t="s">
        <v>3</v>
      </c>
      <c r="C1271" t="s">
        <v>1379</v>
      </c>
      <c r="D1271">
        <v>268.66000000000003</v>
      </c>
      <c r="E1271">
        <v>2017</v>
      </c>
      <c r="F1271">
        <v>268.66000000000003</v>
      </c>
      <c r="G1271">
        <v>268.66000000000003</v>
      </c>
      <c r="H1271" s="3">
        <f t="shared" si="779"/>
        <v>0</v>
      </c>
      <c r="J1271" t="s">
        <v>2734</v>
      </c>
      <c r="K1271" t="s">
        <v>2738</v>
      </c>
      <c r="L1271">
        <v>32097</v>
      </c>
      <c r="M1271" t="s">
        <v>3668</v>
      </c>
      <c r="N1271" t="s">
        <v>4758</v>
      </c>
      <c r="O1271">
        <v>-81.730282365026099</v>
      </c>
      <c r="P1271">
        <v>30.694448084364101</v>
      </c>
      <c r="Q1271" t="s">
        <v>5684</v>
      </c>
      <c r="R1271">
        <v>0</v>
      </c>
      <c r="S1271" t="s">
        <v>6538</v>
      </c>
      <c r="T1271">
        <v>8001</v>
      </c>
      <c r="U1271" t="s">
        <v>6581</v>
      </c>
      <c r="V1271">
        <v>2017</v>
      </c>
      <c r="W1271">
        <v>13332</v>
      </c>
      <c r="X1271">
        <v>2017</v>
      </c>
      <c r="Y1271">
        <v>15907</v>
      </c>
      <c r="Z1271">
        <v>218.83</v>
      </c>
      <c r="AA1271" s="3">
        <f t="shared" si="780"/>
        <v>0.8145239335963671</v>
      </c>
      <c r="AB1271" t="s">
        <v>6616</v>
      </c>
      <c r="AC1271" t="s">
        <v>6616</v>
      </c>
      <c r="AG1271" t="s">
        <v>6616</v>
      </c>
      <c r="AI1271" t="s">
        <v>6618</v>
      </c>
      <c r="AJ1271" t="s">
        <v>6618</v>
      </c>
      <c r="AK1271" t="s">
        <v>6618</v>
      </c>
      <c r="AL1271">
        <v>0</v>
      </c>
      <c r="AM1271">
        <v>0</v>
      </c>
      <c r="AN1271">
        <v>0</v>
      </c>
      <c r="AO1271">
        <v>0</v>
      </c>
      <c r="AP1271" s="3" t="str">
        <f t="shared" si="781"/>
        <v>No</v>
      </c>
      <c r="AQ1271" s="3" t="str">
        <f t="shared" si="782"/>
        <v>No</v>
      </c>
      <c r="AR1271" s="3" t="str">
        <f t="shared" si="783"/>
        <v>No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 t="s">
        <v>6634</v>
      </c>
      <c r="AZ1271" t="s">
        <v>6638</v>
      </c>
      <c r="BA1271">
        <v>1</v>
      </c>
      <c r="BB1271" t="s">
        <v>6616</v>
      </c>
      <c r="BC1271" t="s">
        <v>6616</v>
      </c>
      <c r="BD1271" s="4" t="str">
        <f t="shared" si="784"/>
        <v>No</v>
      </c>
      <c r="BE1271" t="s">
        <v>6640</v>
      </c>
      <c r="BF1271" s="3" t="str">
        <f t="shared" si="785"/>
        <v>No</v>
      </c>
      <c r="BG1271" t="s">
        <v>6645</v>
      </c>
      <c r="BH1271" s="3" t="str">
        <f t="shared" si="786"/>
        <v>ELNORA ST</v>
      </c>
      <c r="BI1271" s="3" t="str">
        <f t="shared" si="787"/>
        <v>Yulee</v>
      </c>
      <c r="BJ1271" s="3" t="str">
        <f t="shared" si="788"/>
        <v>Florida</v>
      </c>
      <c r="BK1271" s="3">
        <f t="shared" si="789"/>
        <v>32097</v>
      </c>
      <c r="BL1271" s="3" t="str">
        <f t="shared" si="790"/>
        <v>ELNORA ST YULEE FL 32097</v>
      </c>
      <c r="BM1271" s="3" t="str">
        <f t="shared" si="791"/>
        <v/>
      </c>
      <c r="BN1271" s="3" t="str">
        <f t="shared" si="792"/>
        <v>Pass</v>
      </c>
      <c r="BO1271" s="3" t="str">
        <f t="shared" si="793"/>
        <v>No</v>
      </c>
      <c r="BP1271" s="3" t="str">
        <f t="shared" si="794"/>
        <v>FV&lt;$10K</v>
      </c>
      <c r="BQ1271" t="s">
        <v>6650</v>
      </c>
      <c r="BR1271" s="3" t="str">
        <f t="shared" si="795"/>
        <v>No, &lt; $20K Lien</v>
      </c>
      <c r="BS1271" s="3" t="str">
        <f t="shared" si="796"/>
        <v>No, Lien &lt; $20K</v>
      </c>
      <c r="BT1271" t="s">
        <v>6650</v>
      </c>
      <c r="BU1271" s="3" t="str">
        <f t="shared" si="797"/>
        <v>No</v>
      </c>
      <c r="BV1271" s="3" t="str">
        <f t="shared" si="798"/>
        <v>No</v>
      </c>
      <c r="BW1271" s="3">
        <f t="shared" si="799"/>
        <v>1</v>
      </c>
      <c r="BX1271" s="3" t="str">
        <f t="shared" si="800"/>
        <v>No</v>
      </c>
      <c r="BY1271" s="3">
        <f t="shared" si="801"/>
        <v>13332</v>
      </c>
      <c r="BZ1271">
        <v>1</v>
      </c>
      <c r="CA1271" s="3">
        <f t="shared" si="802"/>
        <v>13332</v>
      </c>
      <c r="CC1271" s="3">
        <f t="shared" si="803"/>
        <v>0</v>
      </c>
      <c r="CD1271" s="3">
        <f t="shared" si="804"/>
        <v>0</v>
      </c>
      <c r="CE1271" s="3" t="str">
        <f t="shared" si="805"/>
        <v/>
      </c>
      <c r="CF1271" s="3" t="e">
        <f>HLOOKUP(CE1271,'Valuation Data'!$D$2:$K$5,4,FALSE)</f>
        <v>#N/A</v>
      </c>
      <c r="CG1271" s="3">
        <f t="shared" si="806"/>
        <v>13332</v>
      </c>
      <c r="CH1271" s="3" t="str">
        <f t="shared" si="807"/>
        <v>No</v>
      </c>
      <c r="CI1271" s="3" t="str">
        <f>VLOOKUP(R1271,'Use Codes &amp; County Type'!A:D,4,FALSE)</f>
        <v>V</v>
      </c>
      <c r="CJ1271" s="3" t="str">
        <f t="shared" si="808"/>
        <v>Yes</v>
      </c>
      <c r="CK1271" s="3" t="str">
        <f t="shared" si="809"/>
        <v>No</v>
      </c>
      <c r="CL1271" s="3">
        <f t="shared" si="810"/>
        <v>0</v>
      </c>
      <c r="CM1271" s="3">
        <f t="shared" si="811"/>
        <v>0</v>
      </c>
      <c r="CN1271" s="3">
        <f t="shared" si="812"/>
        <v>1343.3000000000002</v>
      </c>
      <c r="CO1271" s="3">
        <f t="shared" si="813"/>
        <v>-1343.3000000000002</v>
      </c>
      <c r="CP1271" s="3">
        <f t="shared" si="814"/>
        <v>0.10075757575757577</v>
      </c>
      <c r="CR1271" s="3" t="str">
        <f t="shared" si="815"/>
        <v>No</v>
      </c>
      <c r="CV1271" s="3" t="str">
        <f t="shared" si="816"/>
        <v>FMV&lt;$30K</v>
      </c>
      <c r="CW1271" s="3">
        <f t="shared" si="817"/>
        <v>1270</v>
      </c>
      <c r="CX1271" s="3">
        <f t="shared" si="818"/>
        <v>268.66000000000003</v>
      </c>
      <c r="CY1271" s="3" t="str">
        <f t="shared" si="819"/>
        <v>Ok</v>
      </c>
      <c r="CZ1271">
        <v>0</v>
      </c>
      <c r="DA1271">
        <v>0</v>
      </c>
    </row>
    <row r="1272" spans="1:105" x14ac:dyDescent="0.25">
      <c r="A1272">
        <v>1271</v>
      </c>
      <c r="B1272" t="s">
        <v>3</v>
      </c>
      <c r="C1272" t="s">
        <v>1380</v>
      </c>
      <c r="D1272">
        <v>111.47</v>
      </c>
      <c r="E1272">
        <v>2017</v>
      </c>
      <c r="F1272">
        <v>111.47</v>
      </c>
      <c r="G1272">
        <v>111.47</v>
      </c>
      <c r="H1272" s="3">
        <f t="shared" si="779"/>
        <v>0</v>
      </c>
      <c r="J1272" t="s">
        <v>2734</v>
      </c>
      <c r="K1272" t="s">
        <v>2738</v>
      </c>
      <c r="L1272">
        <v>32097</v>
      </c>
      <c r="M1272" t="s">
        <v>3654</v>
      </c>
      <c r="N1272" t="s">
        <v>4758</v>
      </c>
      <c r="O1272">
        <v>-81.663276268645205</v>
      </c>
      <c r="P1272">
        <v>30.7164997221976</v>
      </c>
      <c r="Q1272" t="s">
        <v>5672</v>
      </c>
      <c r="R1272">
        <v>56</v>
      </c>
      <c r="S1272" t="s">
        <v>6536</v>
      </c>
      <c r="T1272">
        <v>7009</v>
      </c>
      <c r="U1272" t="s">
        <v>6579</v>
      </c>
      <c r="V1272">
        <v>2017</v>
      </c>
      <c r="W1272">
        <v>4855</v>
      </c>
      <c r="X1272">
        <v>2017</v>
      </c>
      <c r="Y1272">
        <v>114668</v>
      </c>
      <c r="Z1272">
        <v>73.489999999999995</v>
      </c>
      <c r="AA1272" s="3">
        <f t="shared" si="780"/>
        <v>0.6592805239077778</v>
      </c>
      <c r="AB1272" t="s">
        <v>6616</v>
      </c>
      <c r="AD1272" t="s">
        <v>6616</v>
      </c>
      <c r="AE1272" t="s">
        <v>6616</v>
      </c>
      <c r="AF1272" t="s">
        <v>6616</v>
      </c>
      <c r="AG1272" t="s">
        <v>6616</v>
      </c>
      <c r="AH1272" t="s">
        <v>6616</v>
      </c>
      <c r="AI1272" t="s">
        <v>6618</v>
      </c>
      <c r="AJ1272" t="s">
        <v>6618</v>
      </c>
      <c r="AK1272" t="s">
        <v>6619</v>
      </c>
      <c r="AL1272" t="s">
        <v>6618</v>
      </c>
      <c r="AM1272" t="s">
        <v>6618</v>
      </c>
      <c r="AN1272" t="s">
        <v>6618</v>
      </c>
      <c r="AO1272" t="s">
        <v>6618</v>
      </c>
      <c r="AP1272" s="3" t="str">
        <f t="shared" si="781"/>
        <v>No</v>
      </c>
      <c r="AQ1272" s="3" t="str">
        <f t="shared" si="782"/>
        <v>Yes</v>
      </c>
      <c r="AR1272" s="3" t="str">
        <f t="shared" si="783"/>
        <v>No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 t="s">
        <v>6634</v>
      </c>
      <c r="AZ1272">
        <v>0</v>
      </c>
      <c r="BA1272">
        <v>1</v>
      </c>
      <c r="BB1272" t="s">
        <v>6616</v>
      </c>
      <c r="BC1272" t="s">
        <v>6616</v>
      </c>
      <c r="BD1272" s="4" t="str">
        <f t="shared" si="784"/>
        <v>No</v>
      </c>
      <c r="BE1272" t="s">
        <v>6640</v>
      </c>
      <c r="BF1272" s="3" t="str">
        <f t="shared" si="785"/>
        <v>No</v>
      </c>
      <c r="BG1272" t="s">
        <v>6645</v>
      </c>
      <c r="BH1272" s="3" t="str">
        <f t="shared" si="786"/>
        <v>HANCE PKWY</v>
      </c>
      <c r="BI1272" s="3" t="str">
        <f t="shared" si="787"/>
        <v>Yulee</v>
      </c>
      <c r="BJ1272" s="3" t="str">
        <f t="shared" si="788"/>
        <v>Florida</v>
      </c>
      <c r="BK1272" s="3">
        <f t="shared" si="789"/>
        <v>32097</v>
      </c>
      <c r="BL1272" s="3" t="str">
        <f t="shared" si="790"/>
        <v>HANCE PKWY YULEE FL 32097</v>
      </c>
      <c r="BM1272" s="3" t="str">
        <f t="shared" si="791"/>
        <v/>
      </c>
      <c r="BN1272" s="3" t="str">
        <f t="shared" si="792"/>
        <v>Lien&lt;$150</v>
      </c>
      <c r="BO1272" s="3" t="str">
        <f t="shared" si="793"/>
        <v>No</v>
      </c>
      <c r="BP1272" s="3" t="str">
        <f t="shared" si="794"/>
        <v>FV&lt;$10K</v>
      </c>
      <c r="BQ1272" t="s">
        <v>6650</v>
      </c>
      <c r="BR1272" s="3" t="str">
        <f t="shared" si="795"/>
        <v>No, &lt; $20K Lien</v>
      </c>
      <c r="BS1272" s="3" t="str">
        <f t="shared" si="796"/>
        <v>No, Lien &lt; $20K</v>
      </c>
      <c r="BT1272" t="s">
        <v>6650</v>
      </c>
      <c r="BU1272" s="3" t="str">
        <f t="shared" si="797"/>
        <v>No</v>
      </c>
      <c r="BV1272" s="3" t="str">
        <f t="shared" si="798"/>
        <v>No</v>
      </c>
      <c r="BW1272" s="3">
        <f t="shared" si="799"/>
        <v>1</v>
      </c>
      <c r="BX1272" s="3" t="str">
        <f t="shared" si="800"/>
        <v>No</v>
      </c>
      <c r="BY1272" s="3">
        <f t="shared" si="801"/>
        <v>4855</v>
      </c>
      <c r="BZ1272">
        <v>1</v>
      </c>
      <c r="CA1272" s="3">
        <f t="shared" si="802"/>
        <v>4855</v>
      </c>
      <c r="CC1272" s="3">
        <f t="shared" si="803"/>
        <v>0</v>
      </c>
      <c r="CD1272" s="3">
        <f t="shared" si="804"/>
        <v>0</v>
      </c>
      <c r="CE1272" s="3" t="str">
        <f t="shared" si="805"/>
        <v/>
      </c>
      <c r="CF1272" s="3" t="e">
        <f>HLOOKUP(CE1272,'Valuation Data'!$D$2:$K$5,4,FALSE)</f>
        <v>#N/A</v>
      </c>
      <c r="CG1272" s="3">
        <f t="shared" si="806"/>
        <v>4855</v>
      </c>
      <c r="CH1272" s="3" t="str">
        <f t="shared" si="807"/>
        <v>No</v>
      </c>
      <c r="CI1272" s="3" t="str">
        <f>VLOOKUP(R1272,'Use Codes &amp; County Type'!A:D,4,FALSE)</f>
        <v>V</v>
      </c>
      <c r="CJ1272" s="3" t="str">
        <f t="shared" si="808"/>
        <v>Yes</v>
      </c>
      <c r="CK1272" s="3" t="str">
        <f t="shared" si="809"/>
        <v>No</v>
      </c>
      <c r="CL1272" s="3">
        <f t="shared" si="810"/>
        <v>0</v>
      </c>
      <c r="CM1272" s="3">
        <f t="shared" si="811"/>
        <v>0</v>
      </c>
      <c r="CN1272" s="3">
        <f t="shared" si="812"/>
        <v>557.35</v>
      </c>
      <c r="CO1272" s="3">
        <f t="shared" si="813"/>
        <v>-557.35</v>
      </c>
      <c r="CP1272" s="3">
        <f t="shared" si="814"/>
        <v>0.11479917610710608</v>
      </c>
      <c r="CR1272" s="3" t="str">
        <f t="shared" si="815"/>
        <v>No</v>
      </c>
      <c r="CV1272" s="3" t="str">
        <f t="shared" si="816"/>
        <v>Lien&lt;$150</v>
      </c>
      <c r="CW1272" s="3">
        <f t="shared" si="817"/>
        <v>1271</v>
      </c>
      <c r="CX1272" s="3">
        <f t="shared" si="818"/>
        <v>111.47</v>
      </c>
      <c r="CY1272" s="3" t="str">
        <f t="shared" si="819"/>
        <v>Ok</v>
      </c>
      <c r="CZ1272">
        <v>0</v>
      </c>
      <c r="DA1272">
        <v>0</v>
      </c>
    </row>
    <row r="1273" spans="1:105" x14ac:dyDescent="0.25">
      <c r="A1273">
        <v>1272</v>
      </c>
      <c r="B1273" t="s">
        <v>3</v>
      </c>
      <c r="C1273" t="s">
        <v>1381</v>
      </c>
      <c r="D1273">
        <v>326.70999999999998</v>
      </c>
      <c r="E1273">
        <v>2017</v>
      </c>
      <c r="F1273">
        <v>326.70999999999998</v>
      </c>
      <c r="G1273">
        <v>326.70999999999998</v>
      </c>
      <c r="H1273" s="3">
        <f t="shared" si="779"/>
        <v>0</v>
      </c>
      <c r="J1273" t="s">
        <v>2734</v>
      </c>
      <c r="K1273" t="s">
        <v>2738</v>
      </c>
      <c r="L1273">
        <v>32097</v>
      </c>
      <c r="M1273" t="s">
        <v>3654</v>
      </c>
      <c r="N1273" t="s">
        <v>4758</v>
      </c>
      <c r="O1273">
        <v>-81.661493408494294</v>
      </c>
      <c r="P1273">
        <v>30.7166200866526</v>
      </c>
      <c r="Q1273" t="s">
        <v>5672</v>
      </c>
      <c r="R1273">
        <v>0</v>
      </c>
      <c r="S1273" t="s">
        <v>6538</v>
      </c>
      <c r="T1273">
        <v>8001</v>
      </c>
      <c r="U1273" t="s">
        <v>6581</v>
      </c>
      <c r="V1273">
        <v>2017</v>
      </c>
      <c r="W1273">
        <v>18000</v>
      </c>
      <c r="X1273">
        <v>2017</v>
      </c>
      <c r="Y1273">
        <v>18000</v>
      </c>
      <c r="Z1273">
        <v>272.5</v>
      </c>
      <c r="AA1273" s="3">
        <f t="shared" si="780"/>
        <v>0.83407303112852382</v>
      </c>
      <c r="AB1273" t="s">
        <v>6616</v>
      </c>
      <c r="AD1273" t="s">
        <v>6616</v>
      </c>
      <c r="AE1273" t="s">
        <v>6616</v>
      </c>
      <c r="AF1273" t="s">
        <v>6616</v>
      </c>
      <c r="AG1273" t="s">
        <v>6616</v>
      </c>
      <c r="AH1273" t="s">
        <v>6616</v>
      </c>
      <c r="AI1273" t="s">
        <v>6618</v>
      </c>
      <c r="AJ1273" t="s">
        <v>6618</v>
      </c>
      <c r="AK1273" t="s">
        <v>6618</v>
      </c>
      <c r="AL1273" t="s">
        <v>6618</v>
      </c>
      <c r="AM1273" t="s">
        <v>6618</v>
      </c>
      <c r="AN1273" t="s">
        <v>6618</v>
      </c>
      <c r="AO1273">
        <v>0</v>
      </c>
      <c r="AP1273" s="3" t="str">
        <f t="shared" si="781"/>
        <v>No</v>
      </c>
      <c r="AQ1273" s="3" t="str">
        <f t="shared" si="782"/>
        <v>No</v>
      </c>
      <c r="AR1273" s="3" t="str">
        <f t="shared" si="783"/>
        <v>No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 t="s">
        <v>6634</v>
      </c>
      <c r="AZ1273">
        <v>0</v>
      </c>
      <c r="BA1273">
        <v>1</v>
      </c>
      <c r="BB1273" t="s">
        <v>6616</v>
      </c>
      <c r="BC1273" t="s">
        <v>6616</v>
      </c>
      <c r="BD1273" s="4" t="str">
        <f t="shared" si="784"/>
        <v>No</v>
      </c>
      <c r="BE1273" t="s">
        <v>6640</v>
      </c>
      <c r="BF1273" s="3" t="str">
        <f t="shared" si="785"/>
        <v>No</v>
      </c>
      <c r="BG1273" t="s">
        <v>6645</v>
      </c>
      <c r="BH1273" s="3" t="str">
        <f t="shared" si="786"/>
        <v>HANCE PKWY</v>
      </c>
      <c r="BI1273" s="3" t="str">
        <f t="shared" si="787"/>
        <v>Yulee</v>
      </c>
      <c r="BJ1273" s="3" t="str">
        <f t="shared" si="788"/>
        <v>Florida</v>
      </c>
      <c r="BK1273" s="3">
        <f t="shared" si="789"/>
        <v>32097</v>
      </c>
      <c r="BL1273" s="3" t="str">
        <f t="shared" si="790"/>
        <v>HANCE PKWY YULEE FL 32097</v>
      </c>
      <c r="BM1273" s="3" t="str">
        <f t="shared" si="791"/>
        <v/>
      </c>
      <c r="BN1273" s="3" t="str">
        <f t="shared" si="792"/>
        <v>Pass</v>
      </c>
      <c r="BO1273" s="3" t="str">
        <f t="shared" si="793"/>
        <v>No</v>
      </c>
      <c r="BP1273" s="3" t="str">
        <f t="shared" si="794"/>
        <v>FV&lt;$10K</v>
      </c>
      <c r="BQ1273" t="s">
        <v>6650</v>
      </c>
      <c r="BR1273" s="3" t="str">
        <f t="shared" si="795"/>
        <v>No, &lt; $20K Lien</v>
      </c>
      <c r="BS1273" s="3" t="str">
        <f t="shared" si="796"/>
        <v>No, Lien &lt; $20K</v>
      </c>
      <c r="BT1273" t="s">
        <v>6650</v>
      </c>
      <c r="BU1273" s="3" t="str">
        <f t="shared" si="797"/>
        <v>No</v>
      </c>
      <c r="BV1273" s="3" t="str">
        <f t="shared" si="798"/>
        <v>No</v>
      </c>
      <c r="BW1273" s="3">
        <f t="shared" si="799"/>
        <v>1</v>
      </c>
      <c r="BX1273" s="3" t="str">
        <f t="shared" si="800"/>
        <v>No</v>
      </c>
      <c r="BY1273" s="3">
        <f t="shared" si="801"/>
        <v>18000</v>
      </c>
      <c r="BZ1273">
        <v>1</v>
      </c>
      <c r="CA1273" s="3">
        <f t="shared" si="802"/>
        <v>18000</v>
      </c>
      <c r="CC1273" s="3">
        <f t="shared" si="803"/>
        <v>0</v>
      </c>
      <c r="CD1273" s="3">
        <f t="shared" si="804"/>
        <v>0</v>
      </c>
      <c r="CE1273" s="3" t="str">
        <f t="shared" si="805"/>
        <v/>
      </c>
      <c r="CF1273" s="3" t="e">
        <f>HLOOKUP(CE1273,'Valuation Data'!$D$2:$K$5,4,FALSE)</f>
        <v>#N/A</v>
      </c>
      <c r="CG1273" s="3">
        <f t="shared" si="806"/>
        <v>18000</v>
      </c>
      <c r="CH1273" s="3" t="str">
        <f t="shared" si="807"/>
        <v>No</v>
      </c>
      <c r="CI1273" s="3" t="str">
        <f>VLOOKUP(R1273,'Use Codes &amp; County Type'!A:D,4,FALSE)</f>
        <v>V</v>
      </c>
      <c r="CJ1273" s="3" t="str">
        <f t="shared" si="808"/>
        <v>Yes</v>
      </c>
      <c r="CK1273" s="3" t="str">
        <f t="shared" si="809"/>
        <v>No</v>
      </c>
      <c r="CL1273" s="3">
        <f t="shared" si="810"/>
        <v>0</v>
      </c>
      <c r="CM1273" s="3">
        <f t="shared" si="811"/>
        <v>0</v>
      </c>
      <c r="CN1273" s="3">
        <f t="shared" si="812"/>
        <v>1633.55</v>
      </c>
      <c r="CO1273" s="3">
        <f t="shared" si="813"/>
        <v>-1633.55</v>
      </c>
      <c r="CP1273" s="3">
        <f t="shared" si="814"/>
        <v>9.0752777777777779E-2</v>
      </c>
      <c r="CR1273" s="3" t="str">
        <f t="shared" si="815"/>
        <v>No</v>
      </c>
      <c r="CV1273" s="3" t="str">
        <f t="shared" si="816"/>
        <v>FMV&lt;$30K</v>
      </c>
      <c r="CW1273" s="3">
        <f t="shared" si="817"/>
        <v>1272</v>
      </c>
      <c r="CX1273" s="3">
        <f t="shared" si="818"/>
        <v>326.70999999999998</v>
      </c>
      <c r="CY1273" s="3" t="str">
        <f t="shared" si="819"/>
        <v>Ok</v>
      </c>
      <c r="CZ1273">
        <v>0</v>
      </c>
      <c r="DA1273">
        <v>0</v>
      </c>
    </row>
    <row r="1274" spans="1:105" x14ac:dyDescent="0.25">
      <c r="A1274">
        <v>1273</v>
      </c>
      <c r="B1274" t="s">
        <v>3</v>
      </c>
      <c r="C1274" t="s">
        <v>1382</v>
      </c>
      <c r="D1274">
        <v>1819.12</v>
      </c>
      <c r="E1274">
        <v>2017</v>
      </c>
      <c r="F1274">
        <v>1819.12</v>
      </c>
      <c r="G1274">
        <v>1819.12</v>
      </c>
      <c r="H1274" s="3">
        <f t="shared" si="779"/>
        <v>0</v>
      </c>
      <c r="I1274">
        <v>77206</v>
      </c>
      <c r="J1274" t="s">
        <v>2734</v>
      </c>
      <c r="K1274" t="s">
        <v>2738</v>
      </c>
      <c r="L1274">
        <v>32097</v>
      </c>
      <c r="M1274" t="s">
        <v>3669</v>
      </c>
      <c r="N1274" t="s">
        <v>4758</v>
      </c>
      <c r="O1274">
        <v>-81.661413296687599</v>
      </c>
      <c r="P1274">
        <v>30.6896064764328</v>
      </c>
      <c r="Q1274" t="s">
        <v>5685</v>
      </c>
      <c r="R1274">
        <v>1</v>
      </c>
      <c r="S1274" t="s">
        <v>6539</v>
      </c>
      <c r="T1274">
        <v>1001</v>
      </c>
      <c r="U1274" t="s">
        <v>6582</v>
      </c>
      <c r="V1274">
        <v>2017</v>
      </c>
      <c r="W1274">
        <v>109154</v>
      </c>
      <c r="X1274">
        <v>2017</v>
      </c>
      <c r="Y1274">
        <v>109154</v>
      </c>
      <c r="Z1274">
        <v>1652.45</v>
      </c>
      <c r="AA1274" s="3">
        <f t="shared" si="780"/>
        <v>0.90837877655129962</v>
      </c>
      <c r="AB1274" t="s">
        <v>6616</v>
      </c>
      <c r="AD1274" t="s">
        <v>6616</v>
      </c>
      <c r="AE1274" t="s">
        <v>6616</v>
      </c>
      <c r="AF1274" t="s">
        <v>6616</v>
      </c>
      <c r="AG1274" t="s">
        <v>6616</v>
      </c>
      <c r="AI1274" t="s">
        <v>6618</v>
      </c>
      <c r="AJ1274" t="s">
        <v>6618</v>
      </c>
      <c r="AK1274" t="s">
        <v>6618</v>
      </c>
      <c r="AL1274" t="s">
        <v>6618</v>
      </c>
      <c r="AM1274" t="s">
        <v>6618</v>
      </c>
      <c r="AN1274" t="s">
        <v>6618</v>
      </c>
      <c r="AO1274" t="s">
        <v>6618</v>
      </c>
      <c r="AP1274" s="3" t="str">
        <f t="shared" si="781"/>
        <v>No</v>
      </c>
      <c r="AQ1274" s="3" t="str">
        <f t="shared" si="782"/>
        <v>No</v>
      </c>
      <c r="AR1274" s="3" t="str">
        <f t="shared" si="783"/>
        <v>No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 t="s">
        <v>6634</v>
      </c>
      <c r="AZ1274" t="s">
        <v>6638</v>
      </c>
      <c r="BA1274">
        <v>1</v>
      </c>
      <c r="BB1274" t="s">
        <v>6616</v>
      </c>
      <c r="BC1274" t="s">
        <v>6617</v>
      </c>
      <c r="BD1274" s="4" t="str">
        <f t="shared" si="784"/>
        <v>No</v>
      </c>
      <c r="BE1274" t="s">
        <v>6640</v>
      </c>
      <c r="BF1274" s="3" t="str">
        <f t="shared" si="785"/>
        <v>No</v>
      </c>
      <c r="BG1274" t="s">
        <v>6645</v>
      </c>
      <c r="BH1274" s="3" t="str">
        <f t="shared" si="786"/>
        <v>77206 DAWSON RD</v>
      </c>
      <c r="BI1274" s="3" t="str">
        <f t="shared" si="787"/>
        <v>Yulee</v>
      </c>
      <c r="BJ1274" s="3" t="str">
        <f t="shared" si="788"/>
        <v>Florida</v>
      </c>
      <c r="BK1274" s="3">
        <f t="shared" si="789"/>
        <v>32097</v>
      </c>
      <c r="BL1274" s="3" t="str">
        <f t="shared" si="790"/>
        <v>77206 DAWSON RD YULEE FL 32097</v>
      </c>
      <c r="BM1274" s="3" t="str">
        <f t="shared" si="791"/>
        <v/>
      </c>
      <c r="BN1274" s="3" t="str">
        <f t="shared" si="792"/>
        <v>Pass</v>
      </c>
      <c r="BO1274" s="3" t="str">
        <f t="shared" si="793"/>
        <v>Yes</v>
      </c>
      <c r="BP1274" s="3" t="str">
        <f t="shared" si="794"/>
        <v>FV&lt;$10K</v>
      </c>
      <c r="BQ1274" t="s">
        <v>6650</v>
      </c>
      <c r="BR1274" s="3" t="str">
        <f t="shared" si="795"/>
        <v>No, &lt; $20K Lien</v>
      </c>
      <c r="BS1274" s="3" t="str">
        <f t="shared" si="796"/>
        <v>No, Lien &lt; $20K</v>
      </c>
      <c r="BT1274" t="s">
        <v>6650</v>
      </c>
      <c r="BU1274" s="3" t="str">
        <f t="shared" si="797"/>
        <v>No</v>
      </c>
      <c r="BV1274" s="3" t="str">
        <f t="shared" si="798"/>
        <v>No</v>
      </c>
      <c r="BW1274" s="3">
        <f t="shared" si="799"/>
        <v>1</v>
      </c>
      <c r="BX1274" s="3" t="str">
        <f t="shared" si="800"/>
        <v>No</v>
      </c>
      <c r="BY1274" s="3">
        <f t="shared" si="801"/>
        <v>109154</v>
      </c>
      <c r="BZ1274">
        <v>1</v>
      </c>
      <c r="CA1274" s="3">
        <f t="shared" si="802"/>
        <v>109154</v>
      </c>
      <c r="CC1274" s="3">
        <f t="shared" si="803"/>
        <v>0</v>
      </c>
      <c r="CD1274" s="3">
        <f t="shared" si="804"/>
        <v>0</v>
      </c>
      <c r="CE1274" s="3" t="str">
        <f t="shared" si="805"/>
        <v/>
      </c>
      <c r="CF1274" s="3" t="e">
        <f>HLOOKUP(CE1274,'Valuation Data'!$D$2:$K$5,4,FALSE)</f>
        <v>#N/A</v>
      </c>
      <c r="CG1274" s="3">
        <f t="shared" si="806"/>
        <v>109154</v>
      </c>
      <c r="CH1274" s="3" t="str">
        <f t="shared" si="807"/>
        <v>No</v>
      </c>
      <c r="CI1274" s="3" t="str">
        <f>VLOOKUP(R1274,'Use Codes &amp; County Type'!A:D,4,FALSE)</f>
        <v>S</v>
      </c>
      <c r="CJ1274" s="3" t="str">
        <f t="shared" si="808"/>
        <v>No</v>
      </c>
      <c r="CK1274" s="3" t="str">
        <f t="shared" si="809"/>
        <v>No</v>
      </c>
      <c r="CL1274" s="3">
        <f t="shared" si="810"/>
        <v>0.35</v>
      </c>
      <c r="CM1274" s="3">
        <f t="shared" si="811"/>
        <v>38203.899999999994</v>
      </c>
      <c r="CN1274" s="3">
        <f t="shared" si="812"/>
        <v>9095.5999999999985</v>
      </c>
      <c r="CO1274" s="3">
        <f t="shared" si="813"/>
        <v>29108.299999999996</v>
      </c>
      <c r="CP1274" s="3">
        <f t="shared" si="814"/>
        <v>8.3328141891272869E-2</v>
      </c>
      <c r="CR1274" s="3" t="str">
        <f t="shared" si="815"/>
        <v>No</v>
      </c>
      <c r="CV1274" s="3" t="str">
        <f t="shared" si="816"/>
        <v>*Bid</v>
      </c>
      <c r="CW1274" s="3">
        <f t="shared" si="817"/>
        <v>1273</v>
      </c>
      <c r="CX1274" s="3">
        <f t="shared" si="818"/>
        <v>1819.12</v>
      </c>
      <c r="CY1274" s="3" t="str">
        <f t="shared" si="819"/>
        <v>Ok</v>
      </c>
      <c r="CZ1274">
        <v>0</v>
      </c>
      <c r="DA1274">
        <v>0</v>
      </c>
    </row>
    <row r="1275" spans="1:105" x14ac:dyDescent="0.25">
      <c r="A1275">
        <v>1274</v>
      </c>
      <c r="B1275" t="s">
        <v>3</v>
      </c>
      <c r="C1275" t="s">
        <v>1383</v>
      </c>
      <c r="D1275">
        <v>203.92</v>
      </c>
      <c r="E1275">
        <v>2017</v>
      </c>
      <c r="F1275">
        <v>203.92</v>
      </c>
      <c r="G1275">
        <v>203.92</v>
      </c>
      <c r="H1275" s="3">
        <f t="shared" si="779"/>
        <v>0</v>
      </c>
      <c r="J1275" t="s">
        <v>2734</v>
      </c>
      <c r="K1275" t="s">
        <v>2738</v>
      </c>
      <c r="L1275">
        <v>32097</v>
      </c>
      <c r="M1275" t="s">
        <v>3657</v>
      </c>
      <c r="N1275" t="s">
        <v>4758</v>
      </c>
      <c r="O1275">
        <v>-81.675376768383103</v>
      </c>
      <c r="P1275">
        <v>30.718717032089199</v>
      </c>
      <c r="Q1275" t="s">
        <v>5686</v>
      </c>
      <c r="R1275">
        <v>10</v>
      </c>
      <c r="S1275" t="s">
        <v>6547</v>
      </c>
      <c r="T1275">
        <v>8002</v>
      </c>
      <c r="U1275" t="s">
        <v>6585</v>
      </c>
      <c r="V1275">
        <v>2017</v>
      </c>
      <c r="W1275">
        <v>10500</v>
      </c>
      <c r="X1275">
        <v>2017</v>
      </c>
      <c r="Y1275">
        <v>10500</v>
      </c>
      <c r="Z1275">
        <v>158.96</v>
      </c>
      <c r="AA1275" s="3">
        <f t="shared" si="780"/>
        <v>0.7795213809336996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 s="3" t="str">
        <f t="shared" si="781"/>
        <v>No</v>
      </c>
      <c r="AQ1275" s="3" t="str">
        <f t="shared" si="782"/>
        <v>No</v>
      </c>
      <c r="AR1275" s="3" t="str">
        <f t="shared" si="783"/>
        <v>No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 t="s">
        <v>6634</v>
      </c>
      <c r="AZ1275">
        <v>0</v>
      </c>
      <c r="BA1275">
        <v>0</v>
      </c>
      <c r="BB1275" t="s">
        <v>6616</v>
      </c>
      <c r="BC1275">
        <v>0</v>
      </c>
      <c r="BD1275" s="4" t="str">
        <f t="shared" si="784"/>
        <v>No</v>
      </c>
      <c r="BE1275" t="s">
        <v>6640</v>
      </c>
      <c r="BF1275" s="3" t="str">
        <f t="shared" si="785"/>
        <v>No</v>
      </c>
      <c r="BG1275" t="s">
        <v>6645</v>
      </c>
      <c r="BH1275" s="3" t="str">
        <f t="shared" si="786"/>
        <v>US HWY 17</v>
      </c>
      <c r="BI1275" s="3" t="str">
        <f t="shared" si="787"/>
        <v>Yulee</v>
      </c>
      <c r="BJ1275" s="3" t="str">
        <f t="shared" si="788"/>
        <v>Florida</v>
      </c>
      <c r="BK1275" s="3">
        <f t="shared" si="789"/>
        <v>32097</v>
      </c>
      <c r="BL1275" s="3" t="str">
        <f t="shared" si="790"/>
        <v>US HWY 17 YULEE FL 32097</v>
      </c>
      <c r="BM1275" s="3" t="str">
        <f t="shared" si="791"/>
        <v/>
      </c>
      <c r="BN1275" s="3" t="str">
        <f t="shared" si="792"/>
        <v>Pass</v>
      </c>
      <c r="BO1275" s="3" t="str">
        <f t="shared" si="793"/>
        <v>No</v>
      </c>
      <c r="BP1275" s="3" t="str">
        <f t="shared" si="794"/>
        <v>FV&lt;$10K</v>
      </c>
      <c r="BQ1275" t="s">
        <v>6650</v>
      </c>
      <c r="BR1275" s="3" t="str">
        <f t="shared" si="795"/>
        <v>No, &lt; $20K Lien</v>
      </c>
      <c r="BS1275" s="3" t="str">
        <f t="shared" si="796"/>
        <v>No, Lien &lt; $20K</v>
      </c>
      <c r="BT1275" t="s">
        <v>6650</v>
      </c>
      <c r="BU1275" s="3" t="str">
        <f t="shared" si="797"/>
        <v>No</v>
      </c>
      <c r="BV1275" s="3" t="str">
        <f t="shared" si="798"/>
        <v>No</v>
      </c>
      <c r="BW1275" s="3">
        <f t="shared" si="799"/>
        <v>0</v>
      </c>
      <c r="BX1275" s="3" t="str">
        <f t="shared" si="800"/>
        <v>No</v>
      </c>
      <c r="BY1275" s="3">
        <f t="shared" si="801"/>
        <v>10500</v>
      </c>
      <c r="BZ1275">
        <v>1</v>
      </c>
      <c r="CA1275" s="3">
        <f t="shared" si="802"/>
        <v>10500</v>
      </c>
      <c r="CC1275" s="3">
        <f t="shared" si="803"/>
        <v>0</v>
      </c>
      <c r="CD1275" s="3">
        <f t="shared" si="804"/>
        <v>0</v>
      </c>
      <c r="CE1275" s="3" t="str">
        <f t="shared" si="805"/>
        <v/>
      </c>
      <c r="CF1275" s="3" t="e">
        <f>HLOOKUP(CE1275,'Valuation Data'!$D$2:$K$5,4,FALSE)</f>
        <v>#N/A</v>
      </c>
      <c r="CG1275" s="3">
        <f t="shared" si="806"/>
        <v>10500</v>
      </c>
      <c r="CH1275" s="3" t="str">
        <f t="shared" si="807"/>
        <v>No</v>
      </c>
      <c r="CI1275" s="3" t="str">
        <f>VLOOKUP(R1275,'Use Codes &amp; County Type'!A:D,4,FALSE)</f>
        <v>V</v>
      </c>
      <c r="CJ1275" s="3" t="str">
        <f t="shared" si="808"/>
        <v>Yes</v>
      </c>
      <c r="CK1275" s="3" t="str">
        <f t="shared" si="809"/>
        <v>No</v>
      </c>
      <c r="CL1275" s="3">
        <f t="shared" si="810"/>
        <v>0</v>
      </c>
      <c r="CM1275" s="3">
        <f t="shared" si="811"/>
        <v>0</v>
      </c>
      <c r="CN1275" s="3">
        <f t="shared" si="812"/>
        <v>815.68</v>
      </c>
      <c r="CO1275" s="3">
        <f t="shared" si="813"/>
        <v>-815.68</v>
      </c>
      <c r="CP1275" s="3">
        <f t="shared" si="814"/>
        <v>7.7683809523809516E-2</v>
      </c>
      <c r="CR1275" s="3" t="str">
        <f t="shared" si="815"/>
        <v>No</v>
      </c>
      <c r="CV1275" s="3" t="str">
        <f t="shared" si="816"/>
        <v>FMV&lt;$30K</v>
      </c>
      <c r="CW1275" s="3">
        <f t="shared" si="817"/>
        <v>1274</v>
      </c>
      <c r="CX1275" s="3">
        <f t="shared" si="818"/>
        <v>203.92</v>
      </c>
      <c r="CY1275" s="3" t="str">
        <f t="shared" si="819"/>
        <v>Ok</v>
      </c>
      <c r="CZ1275">
        <v>0</v>
      </c>
      <c r="DA1275">
        <v>0</v>
      </c>
    </row>
    <row r="1276" spans="1:105" x14ac:dyDescent="0.25">
      <c r="A1276">
        <v>1275</v>
      </c>
      <c r="B1276" t="s">
        <v>3</v>
      </c>
      <c r="C1276" t="s">
        <v>1384</v>
      </c>
      <c r="D1276">
        <v>79.150000000000006</v>
      </c>
      <c r="E1276">
        <v>2017</v>
      </c>
      <c r="F1276">
        <v>79.150000000000006</v>
      </c>
      <c r="G1276">
        <v>79.150000000000006</v>
      </c>
      <c r="H1276" s="3">
        <f t="shared" si="779"/>
        <v>0</v>
      </c>
      <c r="J1276" t="s">
        <v>2734</v>
      </c>
      <c r="K1276" t="s">
        <v>2738</v>
      </c>
      <c r="L1276">
        <v>32097</v>
      </c>
      <c r="M1276" t="s">
        <v>3657</v>
      </c>
      <c r="N1276" t="s">
        <v>4758</v>
      </c>
      <c r="O1276">
        <v>-81.675073720931593</v>
      </c>
      <c r="P1276">
        <v>30.718149210448299</v>
      </c>
      <c r="Q1276" t="s">
        <v>5686</v>
      </c>
      <c r="R1276">
        <v>10</v>
      </c>
      <c r="S1276" t="s">
        <v>6547</v>
      </c>
      <c r="T1276">
        <v>8002</v>
      </c>
      <c r="U1276" t="s">
        <v>6585</v>
      </c>
      <c r="V1276">
        <v>2017</v>
      </c>
      <c r="W1276">
        <v>2880</v>
      </c>
      <c r="X1276">
        <v>2017</v>
      </c>
      <c r="Y1276">
        <v>2880</v>
      </c>
      <c r="Z1276">
        <v>43.59</v>
      </c>
      <c r="AA1276" s="3">
        <f t="shared" si="780"/>
        <v>0.55072646873025899</v>
      </c>
      <c r="AC1276" t="s">
        <v>6616</v>
      </c>
      <c r="AI1276" t="s">
        <v>6619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 s="3" t="str">
        <f t="shared" si="781"/>
        <v>No</v>
      </c>
      <c r="AQ1276" s="3" t="str">
        <f t="shared" si="782"/>
        <v>Yes</v>
      </c>
      <c r="AR1276" s="3" t="str">
        <f t="shared" si="783"/>
        <v>No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3</v>
      </c>
      <c r="AY1276" t="s">
        <v>6634</v>
      </c>
      <c r="AZ1276" t="s">
        <v>6638</v>
      </c>
      <c r="BA1276">
        <v>0</v>
      </c>
      <c r="BB1276" t="s">
        <v>6616</v>
      </c>
      <c r="BC1276" t="s">
        <v>6616</v>
      </c>
      <c r="BD1276" s="4" t="str">
        <f t="shared" si="784"/>
        <v>No</v>
      </c>
      <c r="BE1276" t="s">
        <v>6640</v>
      </c>
      <c r="BF1276" s="3" t="str">
        <f t="shared" si="785"/>
        <v>No</v>
      </c>
      <c r="BG1276" t="s">
        <v>6645</v>
      </c>
      <c r="BH1276" s="3" t="str">
        <f t="shared" si="786"/>
        <v>US HWY 17</v>
      </c>
      <c r="BI1276" s="3" t="str">
        <f t="shared" si="787"/>
        <v>Yulee</v>
      </c>
      <c r="BJ1276" s="3" t="str">
        <f t="shared" si="788"/>
        <v>Florida</v>
      </c>
      <c r="BK1276" s="3">
        <f t="shared" si="789"/>
        <v>32097</v>
      </c>
      <c r="BL1276" s="3" t="str">
        <f t="shared" si="790"/>
        <v>US HWY 17 YULEE FL 32097</v>
      </c>
      <c r="BM1276" s="3" t="str">
        <f t="shared" si="791"/>
        <v/>
      </c>
      <c r="BN1276" s="3" t="str">
        <f t="shared" si="792"/>
        <v>Lien&lt;$150</v>
      </c>
      <c r="BO1276" s="3" t="str">
        <f t="shared" si="793"/>
        <v>No</v>
      </c>
      <c r="BP1276" s="3" t="str">
        <f t="shared" si="794"/>
        <v>FV&lt;$10K</v>
      </c>
      <c r="BQ1276" t="s">
        <v>6650</v>
      </c>
      <c r="BR1276" s="3" t="str">
        <f t="shared" si="795"/>
        <v>No, &lt; $20K Lien</v>
      </c>
      <c r="BS1276" s="3" t="str">
        <f t="shared" si="796"/>
        <v>No, Lien &lt; $20K</v>
      </c>
      <c r="BT1276" t="s">
        <v>6650</v>
      </c>
      <c r="BU1276" s="3" t="str">
        <f t="shared" si="797"/>
        <v>No</v>
      </c>
      <c r="BV1276" s="3" t="str">
        <f t="shared" si="798"/>
        <v>No</v>
      </c>
      <c r="BW1276" s="3">
        <f t="shared" si="799"/>
        <v>0</v>
      </c>
      <c r="BX1276" s="3" t="str">
        <f t="shared" si="800"/>
        <v>No</v>
      </c>
      <c r="BY1276" s="3">
        <f t="shared" si="801"/>
        <v>2880</v>
      </c>
      <c r="BZ1276">
        <v>1</v>
      </c>
      <c r="CA1276" s="3">
        <f t="shared" si="802"/>
        <v>2880</v>
      </c>
      <c r="CC1276" s="3">
        <f t="shared" si="803"/>
        <v>0</v>
      </c>
      <c r="CD1276" s="3">
        <f t="shared" si="804"/>
        <v>0</v>
      </c>
      <c r="CE1276" s="3" t="str">
        <f t="shared" si="805"/>
        <v/>
      </c>
      <c r="CF1276" s="3" t="e">
        <f>HLOOKUP(CE1276,'Valuation Data'!$D$2:$K$5,4,FALSE)</f>
        <v>#N/A</v>
      </c>
      <c r="CG1276" s="3">
        <f t="shared" si="806"/>
        <v>2880</v>
      </c>
      <c r="CH1276" s="3" t="str">
        <f t="shared" si="807"/>
        <v>No</v>
      </c>
      <c r="CI1276" s="3" t="str">
        <f>VLOOKUP(R1276,'Use Codes &amp; County Type'!A:D,4,FALSE)</f>
        <v>V</v>
      </c>
      <c r="CJ1276" s="3" t="str">
        <f t="shared" si="808"/>
        <v>Yes</v>
      </c>
      <c r="CK1276" s="3" t="str">
        <f t="shared" si="809"/>
        <v>No</v>
      </c>
      <c r="CL1276" s="3">
        <f t="shared" si="810"/>
        <v>0</v>
      </c>
      <c r="CM1276" s="3">
        <f t="shared" si="811"/>
        <v>0</v>
      </c>
      <c r="CN1276" s="3">
        <f t="shared" si="812"/>
        <v>316.60000000000002</v>
      </c>
      <c r="CO1276" s="3">
        <f t="shared" si="813"/>
        <v>-316.60000000000002</v>
      </c>
      <c r="CP1276" s="3">
        <f t="shared" si="814"/>
        <v>0.10993055555555556</v>
      </c>
      <c r="CR1276" s="3" t="str">
        <f t="shared" si="815"/>
        <v>No</v>
      </c>
      <c r="CV1276" s="3" t="str">
        <f t="shared" si="816"/>
        <v>Lien&lt;$150</v>
      </c>
      <c r="CW1276" s="3">
        <f t="shared" si="817"/>
        <v>1275</v>
      </c>
      <c r="CX1276" s="3">
        <f t="shared" si="818"/>
        <v>79.150000000000006</v>
      </c>
      <c r="CY1276" s="3" t="str">
        <f t="shared" si="819"/>
        <v>Ok</v>
      </c>
      <c r="CZ1276">
        <v>0</v>
      </c>
      <c r="DA1276">
        <v>0</v>
      </c>
    </row>
    <row r="1277" spans="1:105" x14ac:dyDescent="0.25">
      <c r="A1277">
        <v>1276</v>
      </c>
      <c r="B1277" t="s">
        <v>3</v>
      </c>
      <c r="C1277" t="s">
        <v>1385</v>
      </c>
      <c r="D1277">
        <v>1835.47</v>
      </c>
      <c r="E1277">
        <v>2017</v>
      </c>
      <c r="F1277">
        <v>1835.47</v>
      </c>
      <c r="G1277">
        <v>1835.47</v>
      </c>
      <c r="H1277" s="3">
        <f t="shared" si="779"/>
        <v>0</v>
      </c>
      <c r="J1277" t="s">
        <v>2734</v>
      </c>
      <c r="K1277" t="s">
        <v>2738</v>
      </c>
      <c r="L1277">
        <v>32097</v>
      </c>
      <c r="M1277" t="s">
        <v>3654</v>
      </c>
      <c r="N1277" t="s">
        <v>4758</v>
      </c>
      <c r="O1277">
        <v>-81.665986869508103</v>
      </c>
      <c r="P1277">
        <v>30.718841161317901</v>
      </c>
      <c r="Q1277" t="s">
        <v>5672</v>
      </c>
      <c r="R1277">
        <v>56</v>
      </c>
      <c r="S1277" t="s">
        <v>6536</v>
      </c>
      <c r="T1277">
        <v>7009</v>
      </c>
      <c r="U1277" t="s">
        <v>6579</v>
      </c>
      <c r="V1277">
        <v>2017</v>
      </c>
      <c r="W1277">
        <v>110151</v>
      </c>
      <c r="X1277">
        <v>2017</v>
      </c>
      <c r="Y1277">
        <v>132807</v>
      </c>
      <c r="Z1277">
        <v>1667.56</v>
      </c>
      <c r="AA1277" s="3">
        <f t="shared" si="780"/>
        <v>0.90851934381929422</v>
      </c>
      <c r="AB1277" t="s">
        <v>6616</v>
      </c>
      <c r="AC1277" t="s">
        <v>6616</v>
      </c>
      <c r="AD1277" t="s">
        <v>6616</v>
      </c>
      <c r="AE1277" t="s">
        <v>6616</v>
      </c>
      <c r="AF1277" t="s">
        <v>6616</v>
      </c>
      <c r="AG1277" t="s">
        <v>6616</v>
      </c>
      <c r="AH1277" t="s">
        <v>6616</v>
      </c>
      <c r="AI1277" t="s">
        <v>6618</v>
      </c>
      <c r="AJ1277" t="s">
        <v>6618</v>
      </c>
      <c r="AK1277" t="s">
        <v>6618</v>
      </c>
      <c r="AL1277" t="s">
        <v>6618</v>
      </c>
      <c r="AM1277" t="s">
        <v>6618</v>
      </c>
      <c r="AN1277" t="s">
        <v>6618</v>
      </c>
      <c r="AO1277" t="s">
        <v>6618</v>
      </c>
      <c r="AP1277" s="3" t="str">
        <f t="shared" si="781"/>
        <v>No</v>
      </c>
      <c r="AQ1277" s="3" t="str">
        <f t="shared" si="782"/>
        <v>No</v>
      </c>
      <c r="AR1277" s="3" t="str">
        <f t="shared" si="783"/>
        <v>No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 t="s">
        <v>6634</v>
      </c>
      <c r="AZ1277" t="s">
        <v>6638</v>
      </c>
      <c r="BA1277">
        <v>1</v>
      </c>
      <c r="BB1277" t="s">
        <v>6616</v>
      </c>
      <c r="BC1277" t="s">
        <v>6616</v>
      </c>
      <c r="BD1277" s="4" t="str">
        <f t="shared" si="784"/>
        <v>No</v>
      </c>
      <c r="BE1277" t="s">
        <v>6640</v>
      </c>
      <c r="BF1277" s="3" t="str">
        <f t="shared" si="785"/>
        <v>No</v>
      </c>
      <c r="BG1277" t="s">
        <v>6645</v>
      </c>
      <c r="BH1277" s="3" t="str">
        <f t="shared" si="786"/>
        <v>HANCE PKWY</v>
      </c>
      <c r="BI1277" s="3" t="str">
        <f t="shared" si="787"/>
        <v>Yulee</v>
      </c>
      <c r="BJ1277" s="3" t="str">
        <f t="shared" si="788"/>
        <v>Florida</v>
      </c>
      <c r="BK1277" s="3">
        <f t="shared" si="789"/>
        <v>32097</v>
      </c>
      <c r="BL1277" s="3" t="str">
        <f t="shared" si="790"/>
        <v>HANCE PKWY YULEE FL 32097</v>
      </c>
      <c r="BM1277" s="3" t="str">
        <f t="shared" si="791"/>
        <v/>
      </c>
      <c r="BN1277" s="3" t="str">
        <f t="shared" si="792"/>
        <v>Pass</v>
      </c>
      <c r="BO1277" s="3" t="str">
        <f t="shared" si="793"/>
        <v>No</v>
      </c>
      <c r="BP1277" s="3" t="str">
        <f t="shared" si="794"/>
        <v>FV&lt;$10K</v>
      </c>
      <c r="BQ1277" t="s">
        <v>6650</v>
      </c>
      <c r="BR1277" s="3" t="str">
        <f t="shared" si="795"/>
        <v>No, &lt; $20K Lien</v>
      </c>
      <c r="BS1277" s="3" t="str">
        <f t="shared" si="796"/>
        <v>No, Lien &lt; $20K</v>
      </c>
      <c r="BT1277" t="s">
        <v>6650</v>
      </c>
      <c r="BU1277" s="3" t="str">
        <f t="shared" si="797"/>
        <v>No</v>
      </c>
      <c r="BV1277" s="3" t="str">
        <f t="shared" si="798"/>
        <v>No</v>
      </c>
      <c r="BW1277" s="3">
        <f t="shared" si="799"/>
        <v>1</v>
      </c>
      <c r="BX1277" s="3" t="str">
        <f t="shared" si="800"/>
        <v>No</v>
      </c>
      <c r="BY1277" s="3">
        <f t="shared" si="801"/>
        <v>110151</v>
      </c>
      <c r="BZ1277">
        <v>1</v>
      </c>
      <c r="CA1277" s="3">
        <f t="shared" si="802"/>
        <v>110151</v>
      </c>
      <c r="CC1277" s="3">
        <f t="shared" si="803"/>
        <v>0</v>
      </c>
      <c r="CD1277" s="3">
        <f t="shared" si="804"/>
        <v>0</v>
      </c>
      <c r="CE1277" s="3" t="str">
        <f t="shared" si="805"/>
        <v/>
      </c>
      <c r="CF1277" s="3" t="e">
        <f>HLOOKUP(CE1277,'Valuation Data'!$D$2:$K$5,4,FALSE)</f>
        <v>#N/A</v>
      </c>
      <c r="CG1277" s="3">
        <f t="shared" si="806"/>
        <v>110151</v>
      </c>
      <c r="CH1277" s="3" t="str">
        <f t="shared" si="807"/>
        <v>No</v>
      </c>
      <c r="CI1277" s="3" t="str">
        <f>VLOOKUP(R1277,'Use Codes &amp; County Type'!A:D,4,FALSE)</f>
        <v>V</v>
      </c>
      <c r="CJ1277" s="3" t="str">
        <f t="shared" si="808"/>
        <v>Yes</v>
      </c>
      <c r="CK1277" s="3" t="str">
        <f t="shared" si="809"/>
        <v>No</v>
      </c>
      <c r="CL1277" s="3">
        <f t="shared" si="810"/>
        <v>0</v>
      </c>
      <c r="CM1277" s="3">
        <f t="shared" si="811"/>
        <v>0</v>
      </c>
      <c r="CN1277" s="3">
        <f t="shared" si="812"/>
        <v>9177.35</v>
      </c>
      <c r="CO1277" s="3">
        <f t="shared" si="813"/>
        <v>-9177.35</v>
      </c>
      <c r="CP1277" s="3">
        <f t="shared" si="814"/>
        <v>8.3316084284300651E-2</v>
      </c>
      <c r="CR1277" s="3" t="str">
        <f t="shared" si="815"/>
        <v>No</v>
      </c>
      <c r="CV1277" s="3" t="str">
        <f t="shared" si="816"/>
        <v>Vacant, No Sales Data</v>
      </c>
      <c r="CW1277" s="3">
        <f t="shared" si="817"/>
        <v>1276</v>
      </c>
      <c r="CX1277" s="3">
        <f t="shared" si="818"/>
        <v>1835.47</v>
      </c>
      <c r="CY1277" s="3" t="str">
        <f t="shared" si="819"/>
        <v>Ok</v>
      </c>
      <c r="CZ1277">
        <v>0</v>
      </c>
      <c r="DA1277">
        <v>0</v>
      </c>
    </row>
    <row r="1278" spans="1:105" x14ac:dyDescent="0.25">
      <c r="A1278">
        <v>1277</v>
      </c>
      <c r="B1278" t="s">
        <v>3</v>
      </c>
      <c r="C1278" t="s">
        <v>1386</v>
      </c>
      <c r="D1278">
        <v>77.900000000000006</v>
      </c>
      <c r="E1278">
        <v>2017</v>
      </c>
      <c r="F1278">
        <v>77.900000000000006</v>
      </c>
      <c r="G1278">
        <v>77.900000000000006</v>
      </c>
      <c r="H1278" s="3">
        <f t="shared" si="779"/>
        <v>0</v>
      </c>
      <c r="J1278" t="s">
        <v>2734</v>
      </c>
      <c r="K1278" t="s">
        <v>2738</v>
      </c>
      <c r="L1278">
        <v>32097</v>
      </c>
      <c r="M1278" t="s">
        <v>3670</v>
      </c>
      <c r="N1278" t="s">
        <v>4758</v>
      </c>
      <c r="O1278">
        <v>-81.663510819062395</v>
      </c>
      <c r="P1278">
        <v>30.718309833823</v>
      </c>
      <c r="Q1278" t="s">
        <v>5672</v>
      </c>
      <c r="R1278">
        <v>56</v>
      </c>
      <c r="S1278" t="s">
        <v>6536</v>
      </c>
      <c r="T1278">
        <v>7009</v>
      </c>
      <c r="U1278" t="s">
        <v>6579</v>
      </c>
      <c r="V1278">
        <v>2017</v>
      </c>
      <c r="W1278">
        <v>2804</v>
      </c>
      <c r="X1278">
        <v>2017</v>
      </c>
      <c r="Y1278">
        <v>58020</v>
      </c>
      <c r="Z1278">
        <v>42.44</v>
      </c>
      <c r="AA1278" s="3">
        <f t="shared" si="780"/>
        <v>0.54480102695763788</v>
      </c>
      <c r="AB1278" t="s">
        <v>6616</v>
      </c>
      <c r="AD1278" t="s">
        <v>6616</v>
      </c>
      <c r="AE1278" t="s">
        <v>6616</v>
      </c>
      <c r="AF1278" t="s">
        <v>6616</v>
      </c>
      <c r="AG1278" t="s">
        <v>6616</v>
      </c>
      <c r="AH1278" t="s">
        <v>6616</v>
      </c>
      <c r="AI1278" t="s">
        <v>6618</v>
      </c>
      <c r="AJ1278" t="s">
        <v>6618</v>
      </c>
      <c r="AK1278" t="s">
        <v>6619</v>
      </c>
      <c r="AL1278" t="s">
        <v>6618</v>
      </c>
      <c r="AM1278" t="s">
        <v>6618</v>
      </c>
      <c r="AN1278" t="s">
        <v>6618</v>
      </c>
      <c r="AO1278" t="s">
        <v>6618</v>
      </c>
      <c r="AP1278" s="3" t="str">
        <f t="shared" si="781"/>
        <v>No</v>
      </c>
      <c r="AQ1278" s="3" t="str">
        <f t="shared" si="782"/>
        <v>Yes</v>
      </c>
      <c r="AR1278" s="3" t="str">
        <f t="shared" si="783"/>
        <v>No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 t="s">
        <v>6634</v>
      </c>
      <c r="AZ1278" t="s">
        <v>6638</v>
      </c>
      <c r="BA1278">
        <v>1</v>
      </c>
      <c r="BB1278" t="s">
        <v>6616</v>
      </c>
      <c r="BC1278" t="s">
        <v>6616</v>
      </c>
      <c r="BD1278" s="4" t="str">
        <f t="shared" si="784"/>
        <v>No</v>
      </c>
      <c r="BE1278" t="s">
        <v>6640</v>
      </c>
      <c r="BF1278" s="3" t="str">
        <f t="shared" si="785"/>
        <v>No</v>
      </c>
      <c r="BG1278" t="s">
        <v>6645</v>
      </c>
      <c r="BH1278" s="3" t="str">
        <f t="shared" si="786"/>
        <v>HORNE LAKE PKWY</v>
      </c>
      <c r="BI1278" s="3" t="str">
        <f t="shared" si="787"/>
        <v>Yulee</v>
      </c>
      <c r="BJ1278" s="3" t="str">
        <f t="shared" si="788"/>
        <v>Florida</v>
      </c>
      <c r="BK1278" s="3">
        <f t="shared" si="789"/>
        <v>32097</v>
      </c>
      <c r="BL1278" s="3" t="str">
        <f t="shared" si="790"/>
        <v>HORNE LAKE PKWY YULEE FL 32097</v>
      </c>
      <c r="BM1278" s="3" t="str">
        <f t="shared" si="791"/>
        <v/>
      </c>
      <c r="BN1278" s="3" t="str">
        <f t="shared" si="792"/>
        <v>Lien&lt;$150</v>
      </c>
      <c r="BO1278" s="3" t="str">
        <f t="shared" si="793"/>
        <v>No</v>
      </c>
      <c r="BP1278" s="3" t="str">
        <f t="shared" si="794"/>
        <v>FV&lt;$10K</v>
      </c>
      <c r="BQ1278" t="s">
        <v>6650</v>
      </c>
      <c r="BR1278" s="3" t="str">
        <f t="shared" si="795"/>
        <v>No, &lt; $20K Lien</v>
      </c>
      <c r="BS1278" s="3" t="str">
        <f t="shared" si="796"/>
        <v>No, Lien &lt; $20K</v>
      </c>
      <c r="BT1278" t="s">
        <v>6650</v>
      </c>
      <c r="BU1278" s="3" t="str">
        <f t="shared" si="797"/>
        <v>No</v>
      </c>
      <c r="BV1278" s="3" t="str">
        <f t="shared" si="798"/>
        <v>No</v>
      </c>
      <c r="BW1278" s="3">
        <f t="shared" si="799"/>
        <v>1</v>
      </c>
      <c r="BX1278" s="3" t="str">
        <f t="shared" si="800"/>
        <v>No</v>
      </c>
      <c r="BY1278" s="3">
        <f t="shared" si="801"/>
        <v>2804</v>
      </c>
      <c r="BZ1278">
        <v>1</v>
      </c>
      <c r="CA1278" s="3">
        <f t="shared" si="802"/>
        <v>2804</v>
      </c>
      <c r="CC1278" s="3">
        <f t="shared" si="803"/>
        <v>0</v>
      </c>
      <c r="CD1278" s="3">
        <f t="shared" si="804"/>
        <v>0</v>
      </c>
      <c r="CE1278" s="3" t="str">
        <f t="shared" si="805"/>
        <v/>
      </c>
      <c r="CF1278" s="3" t="e">
        <f>HLOOKUP(CE1278,'Valuation Data'!$D$2:$K$5,4,FALSE)</f>
        <v>#N/A</v>
      </c>
      <c r="CG1278" s="3">
        <f t="shared" si="806"/>
        <v>2804</v>
      </c>
      <c r="CH1278" s="3" t="str">
        <f t="shared" si="807"/>
        <v>No</v>
      </c>
      <c r="CI1278" s="3" t="str">
        <f>VLOOKUP(R1278,'Use Codes &amp; County Type'!A:D,4,FALSE)</f>
        <v>V</v>
      </c>
      <c r="CJ1278" s="3" t="str">
        <f t="shared" si="808"/>
        <v>Yes</v>
      </c>
      <c r="CK1278" s="3" t="str">
        <f t="shared" si="809"/>
        <v>No</v>
      </c>
      <c r="CL1278" s="3">
        <f t="shared" si="810"/>
        <v>0</v>
      </c>
      <c r="CM1278" s="3">
        <f t="shared" si="811"/>
        <v>0</v>
      </c>
      <c r="CN1278" s="3">
        <f t="shared" si="812"/>
        <v>389.5</v>
      </c>
      <c r="CO1278" s="3">
        <f t="shared" si="813"/>
        <v>-389.5</v>
      </c>
      <c r="CP1278" s="3">
        <f t="shared" si="814"/>
        <v>0.13890870185449358</v>
      </c>
      <c r="CR1278" s="3" t="str">
        <f t="shared" si="815"/>
        <v>No</v>
      </c>
      <c r="CV1278" s="3" t="str">
        <f t="shared" si="816"/>
        <v>Lien&lt;$150</v>
      </c>
      <c r="CW1278" s="3">
        <f t="shared" si="817"/>
        <v>1277</v>
      </c>
      <c r="CX1278" s="3">
        <f t="shared" si="818"/>
        <v>77.900000000000006</v>
      </c>
      <c r="CY1278" s="3" t="str">
        <f t="shared" si="819"/>
        <v>Ok</v>
      </c>
      <c r="CZ1278">
        <v>0</v>
      </c>
      <c r="DA1278">
        <v>0</v>
      </c>
    </row>
    <row r="1279" spans="1:105" x14ac:dyDescent="0.25">
      <c r="A1279">
        <v>1278</v>
      </c>
      <c r="B1279" t="s">
        <v>3</v>
      </c>
      <c r="C1279" t="s">
        <v>1387</v>
      </c>
      <c r="D1279">
        <v>447.66</v>
      </c>
      <c r="E1279">
        <v>2017</v>
      </c>
      <c r="F1279">
        <v>447.66</v>
      </c>
      <c r="G1279">
        <v>447.66</v>
      </c>
      <c r="H1279" s="3">
        <f t="shared" si="779"/>
        <v>0</v>
      </c>
      <c r="I1279">
        <v>77780</v>
      </c>
      <c r="J1279" t="s">
        <v>2734</v>
      </c>
      <c r="K1279" t="s">
        <v>2738</v>
      </c>
      <c r="L1279">
        <v>32097</v>
      </c>
      <c r="M1279" t="s">
        <v>3671</v>
      </c>
      <c r="N1279" t="s">
        <v>4758</v>
      </c>
      <c r="O1279">
        <v>-81.662947140917396</v>
      </c>
      <c r="P1279">
        <v>30.718441908794201</v>
      </c>
      <c r="Q1279" t="s">
        <v>5672</v>
      </c>
      <c r="R1279">
        <v>0</v>
      </c>
      <c r="S1279" t="s">
        <v>6538</v>
      </c>
      <c r="T1279">
        <v>8001</v>
      </c>
      <c r="U1279" t="s">
        <v>6581</v>
      </c>
      <c r="V1279">
        <v>2017</v>
      </c>
      <c r="W1279">
        <v>25300</v>
      </c>
      <c r="X1279">
        <v>2017</v>
      </c>
      <c r="Y1279">
        <v>25500</v>
      </c>
      <c r="Z1279">
        <v>384.34</v>
      </c>
      <c r="AA1279" s="3">
        <f t="shared" si="780"/>
        <v>0.85855336639413826</v>
      </c>
      <c r="AB1279" t="s">
        <v>6616</v>
      </c>
      <c r="AC1279" t="s">
        <v>6616</v>
      </c>
      <c r="AD1279" t="s">
        <v>6616</v>
      </c>
      <c r="AE1279" t="s">
        <v>6616</v>
      </c>
      <c r="AF1279" t="s">
        <v>6616</v>
      </c>
      <c r="AG1279" t="s">
        <v>6616</v>
      </c>
      <c r="AH1279" t="s">
        <v>6616</v>
      </c>
      <c r="AI1279" t="s">
        <v>6618</v>
      </c>
      <c r="AJ1279" t="s">
        <v>6618</v>
      </c>
      <c r="AK1279" t="s">
        <v>6618</v>
      </c>
      <c r="AL1279" t="s">
        <v>6618</v>
      </c>
      <c r="AM1279" t="s">
        <v>6618</v>
      </c>
      <c r="AN1279" t="s">
        <v>6618</v>
      </c>
      <c r="AO1279" t="s">
        <v>6618</v>
      </c>
      <c r="AP1279" s="3" t="str">
        <f t="shared" si="781"/>
        <v>No</v>
      </c>
      <c r="AQ1279" s="3" t="str">
        <f t="shared" si="782"/>
        <v>No</v>
      </c>
      <c r="AR1279" s="3" t="str">
        <f t="shared" si="783"/>
        <v>No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 t="s">
        <v>6634</v>
      </c>
      <c r="AZ1279" t="s">
        <v>6638</v>
      </c>
      <c r="BA1279">
        <v>1</v>
      </c>
      <c r="BB1279" t="s">
        <v>6616</v>
      </c>
      <c r="BC1279" t="s">
        <v>6616</v>
      </c>
      <c r="BD1279" s="4" t="str">
        <f t="shared" si="784"/>
        <v>No</v>
      </c>
      <c r="BE1279" t="s">
        <v>6640</v>
      </c>
      <c r="BF1279" s="3" t="str">
        <f t="shared" si="785"/>
        <v>No</v>
      </c>
      <c r="BG1279" t="s">
        <v>6645</v>
      </c>
      <c r="BH1279" s="3" t="str">
        <f t="shared" si="786"/>
        <v>77780 HORNE LAKE CIR</v>
      </c>
      <c r="BI1279" s="3" t="str">
        <f t="shared" si="787"/>
        <v>Yulee</v>
      </c>
      <c r="BJ1279" s="3" t="str">
        <f t="shared" si="788"/>
        <v>Florida</v>
      </c>
      <c r="BK1279" s="3">
        <f t="shared" si="789"/>
        <v>32097</v>
      </c>
      <c r="BL1279" s="3" t="str">
        <f t="shared" si="790"/>
        <v>77780 HORNE LAKE CIR YULEE FL 32097</v>
      </c>
      <c r="BM1279" s="3" t="str">
        <f t="shared" si="791"/>
        <v/>
      </c>
      <c r="BN1279" s="3" t="str">
        <f t="shared" si="792"/>
        <v>Pass</v>
      </c>
      <c r="BO1279" s="3" t="str">
        <f t="shared" si="793"/>
        <v>No</v>
      </c>
      <c r="BP1279" s="3" t="str">
        <f t="shared" si="794"/>
        <v>FV&lt;$10K</v>
      </c>
      <c r="BQ1279" t="s">
        <v>6650</v>
      </c>
      <c r="BR1279" s="3" t="str">
        <f t="shared" si="795"/>
        <v>No, &lt; $20K Lien</v>
      </c>
      <c r="BS1279" s="3" t="str">
        <f t="shared" si="796"/>
        <v>No, Lien &lt; $20K</v>
      </c>
      <c r="BT1279" t="s">
        <v>6650</v>
      </c>
      <c r="BU1279" s="3" t="str">
        <f t="shared" si="797"/>
        <v>No</v>
      </c>
      <c r="BV1279" s="3" t="str">
        <f t="shared" si="798"/>
        <v>No</v>
      </c>
      <c r="BW1279" s="3">
        <f t="shared" si="799"/>
        <v>1</v>
      </c>
      <c r="BX1279" s="3" t="str">
        <f t="shared" si="800"/>
        <v>No</v>
      </c>
      <c r="BY1279" s="3">
        <f t="shared" si="801"/>
        <v>25300</v>
      </c>
      <c r="BZ1279">
        <v>1</v>
      </c>
      <c r="CA1279" s="3">
        <f t="shared" si="802"/>
        <v>25300</v>
      </c>
      <c r="CC1279" s="3">
        <f t="shared" si="803"/>
        <v>0</v>
      </c>
      <c r="CD1279" s="3">
        <f t="shared" si="804"/>
        <v>0</v>
      </c>
      <c r="CE1279" s="3" t="str">
        <f t="shared" si="805"/>
        <v/>
      </c>
      <c r="CF1279" s="3" t="e">
        <f>HLOOKUP(CE1279,'Valuation Data'!$D$2:$K$5,4,FALSE)</f>
        <v>#N/A</v>
      </c>
      <c r="CG1279" s="3">
        <f t="shared" si="806"/>
        <v>25300</v>
      </c>
      <c r="CH1279" s="3" t="str">
        <f t="shared" si="807"/>
        <v>No</v>
      </c>
      <c r="CI1279" s="3" t="str">
        <f>VLOOKUP(R1279,'Use Codes &amp; County Type'!A:D,4,FALSE)</f>
        <v>V</v>
      </c>
      <c r="CJ1279" s="3" t="str">
        <f t="shared" si="808"/>
        <v>Yes</v>
      </c>
      <c r="CK1279" s="3" t="str">
        <f t="shared" si="809"/>
        <v>No</v>
      </c>
      <c r="CL1279" s="3">
        <f t="shared" si="810"/>
        <v>0</v>
      </c>
      <c r="CM1279" s="3">
        <f t="shared" si="811"/>
        <v>0</v>
      </c>
      <c r="CN1279" s="3">
        <f t="shared" si="812"/>
        <v>2238.3000000000002</v>
      </c>
      <c r="CO1279" s="3">
        <f t="shared" si="813"/>
        <v>-2238.3000000000002</v>
      </c>
      <c r="CP1279" s="3">
        <f t="shared" si="814"/>
        <v>8.8470355731225303E-2</v>
      </c>
      <c r="CR1279" s="3" t="str">
        <f t="shared" si="815"/>
        <v>No</v>
      </c>
      <c r="CV1279" s="3" t="str">
        <f t="shared" si="816"/>
        <v>FMV&lt;$30K</v>
      </c>
      <c r="CW1279" s="3">
        <f t="shared" si="817"/>
        <v>1278</v>
      </c>
      <c r="CX1279" s="3">
        <f t="shared" si="818"/>
        <v>447.66</v>
      </c>
      <c r="CY1279" s="3" t="str">
        <f t="shared" si="819"/>
        <v>Ok</v>
      </c>
      <c r="CZ1279">
        <v>0</v>
      </c>
      <c r="DA1279">
        <v>0</v>
      </c>
    </row>
    <row r="1280" spans="1:105" x14ac:dyDescent="0.25">
      <c r="A1280">
        <v>1279</v>
      </c>
      <c r="B1280" t="s">
        <v>3</v>
      </c>
      <c r="C1280" t="s">
        <v>1388</v>
      </c>
      <c r="D1280">
        <v>1308.7</v>
      </c>
      <c r="E1280">
        <v>2017</v>
      </c>
      <c r="F1280">
        <v>1308.7</v>
      </c>
      <c r="G1280">
        <v>1308.7</v>
      </c>
      <c r="H1280" s="3">
        <f t="shared" si="779"/>
        <v>0</v>
      </c>
      <c r="I1280">
        <v>68117</v>
      </c>
      <c r="J1280" t="s">
        <v>2734</v>
      </c>
      <c r="K1280" t="s">
        <v>2738</v>
      </c>
      <c r="L1280">
        <v>32097</v>
      </c>
      <c r="M1280" t="s">
        <v>3672</v>
      </c>
      <c r="N1280" t="s">
        <v>4758</v>
      </c>
      <c r="O1280">
        <v>-81.689099958214499</v>
      </c>
      <c r="P1280">
        <v>30.738407054758099</v>
      </c>
      <c r="Q1280" t="s">
        <v>5687</v>
      </c>
      <c r="R1280">
        <v>2</v>
      </c>
      <c r="S1280" t="s">
        <v>6535</v>
      </c>
      <c r="T1280">
        <v>1006</v>
      </c>
      <c r="U1280" t="s">
        <v>6578</v>
      </c>
      <c r="V1280">
        <v>2017</v>
      </c>
      <c r="W1280">
        <v>77133</v>
      </c>
      <c r="X1280">
        <v>2017</v>
      </c>
      <c r="Y1280">
        <v>79072</v>
      </c>
      <c r="Z1280">
        <v>1180.49</v>
      </c>
      <c r="AA1280" s="3">
        <f t="shared" si="780"/>
        <v>0.90203255138687244</v>
      </c>
      <c r="AB1280" t="s">
        <v>6616</v>
      </c>
      <c r="AC1280" t="s">
        <v>6616</v>
      </c>
      <c r="AD1280" t="s">
        <v>6616</v>
      </c>
      <c r="AE1280" t="s">
        <v>6616</v>
      </c>
      <c r="AF1280" t="s">
        <v>6616</v>
      </c>
      <c r="AG1280" t="s">
        <v>6616</v>
      </c>
      <c r="AH1280" t="s">
        <v>6616</v>
      </c>
      <c r="AI1280" t="s">
        <v>6618</v>
      </c>
      <c r="AJ1280" t="s">
        <v>6618</v>
      </c>
      <c r="AK1280" t="s">
        <v>6618</v>
      </c>
      <c r="AL1280" t="s">
        <v>6618</v>
      </c>
      <c r="AM1280" t="s">
        <v>6618</v>
      </c>
      <c r="AN1280" t="s">
        <v>6618</v>
      </c>
      <c r="AO1280" t="s">
        <v>6618</v>
      </c>
      <c r="AP1280" s="3" t="str">
        <f t="shared" si="781"/>
        <v>No</v>
      </c>
      <c r="AQ1280" s="3" t="str">
        <f t="shared" si="782"/>
        <v>No</v>
      </c>
      <c r="AR1280" s="3" t="str">
        <f t="shared" si="783"/>
        <v>No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 t="s">
        <v>6634</v>
      </c>
      <c r="AZ1280" t="s">
        <v>6637</v>
      </c>
      <c r="BA1280">
        <v>1</v>
      </c>
      <c r="BB1280" t="s">
        <v>6616</v>
      </c>
      <c r="BC1280" t="s">
        <v>6616</v>
      </c>
      <c r="BD1280" s="4" t="str">
        <f t="shared" si="784"/>
        <v>No</v>
      </c>
      <c r="BE1280" t="s">
        <v>6640</v>
      </c>
      <c r="BF1280" s="3" t="str">
        <f t="shared" si="785"/>
        <v>No</v>
      </c>
      <c r="BG1280" t="s">
        <v>6645</v>
      </c>
      <c r="BH1280" s="3" t="str">
        <f t="shared" si="786"/>
        <v>68117 CORNING CT</v>
      </c>
      <c r="BI1280" s="3" t="str">
        <f t="shared" si="787"/>
        <v>Yulee</v>
      </c>
      <c r="BJ1280" s="3" t="str">
        <f t="shared" si="788"/>
        <v>Florida</v>
      </c>
      <c r="BK1280" s="3">
        <f t="shared" si="789"/>
        <v>32097</v>
      </c>
      <c r="BL1280" s="3" t="str">
        <f t="shared" si="790"/>
        <v>68117 CORNING CT YULEE FL 32097</v>
      </c>
      <c r="BM1280" s="3" t="str">
        <f t="shared" si="791"/>
        <v/>
      </c>
      <c r="BN1280" s="3" t="str">
        <f t="shared" si="792"/>
        <v>Pass</v>
      </c>
      <c r="BO1280" s="3" t="str">
        <f t="shared" si="793"/>
        <v>No</v>
      </c>
      <c r="BP1280" s="3" t="str">
        <f t="shared" si="794"/>
        <v>FV&lt;$10K</v>
      </c>
      <c r="BQ1280" t="s">
        <v>6650</v>
      </c>
      <c r="BR1280" s="3" t="str">
        <f t="shared" si="795"/>
        <v>No, &lt; $20K Lien</v>
      </c>
      <c r="BS1280" s="3" t="str">
        <f t="shared" si="796"/>
        <v>No, Lien &lt; $20K</v>
      </c>
      <c r="BT1280" t="s">
        <v>6650</v>
      </c>
      <c r="BU1280" s="3" t="str">
        <f t="shared" si="797"/>
        <v>No</v>
      </c>
      <c r="BV1280" s="3" t="str">
        <f t="shared" si="798"/>
        <v>No</v>
      </c>
      <c r="BW1280" s="3">
        <f t="shared" si="799"/>
        <v>1</v>
      </c>
      <c r="BX1280" s="3" t="str">
        <f t="shared" si="800"/>
        <v>No</v>
      </c>
      <c r="BY1280" s="3">
        <f t="shared" si="801"/>
        <v>77133</v>
      </c>
      <c r="BZ1280">
        <v>1</v>
      </c>
      <c r="CA1280" s="3">
        <f t="shared" si="802"/>
        <v>77133</v>
      </c>
      <c r="CC1280" s="3">
        <f t="shared" si="803"/>
        <v>0</v>
      </c>
      <c r="CD1280" s="3">
        <f t="shared" si="804"/>
        <v>0</v>
      </c>
      <c r="CE1280" s="3" t="str">
        <f t="shared" si="805"/>
        <v/>
      </c>
      <c r="CF1280" s="3" t="e">
        <f>HLOOKUP(CE1280,'Valuation Data'!$D$2:$K$5,4,FALSE)</f>
        <v>#N/A</v>
      </c>
      <c r="CG1280" s="3">
        <f t="shared" si="806"/>
        <v>77133</v>
      </c>
      <c r="CH1280" s="3" t="str">
        <f t="shared" si="807"/>
        <v>No</v>
      </c>
      <c r="CI1280" s="3" t="str">
        <f>VLOOKUP(R1280,'Use Codes &amp; County Type'!A:D,4,FALSE)</f>
        <v>R</v>
      </c>
      <c r="CJ1280" s="3" t="str">
        <f t="shared" si="808"/>
        <v>No</v>
      </c>
      <c r="CK1280" s="3" t="str">
        <f t="shared" si="809"/>
        <v>No</v>
      </c>
      <c r="CL1280" s="3">
        <f t="shared" si="810"/>
        <v>0.35</v>
      </c>
      <c r="CM1280" s="3">
        <f t="shared" si="811"/>
        <v>26996.55</v>
      </c>
      <c r="CN1280" s="3">
        <f t="shared" si="812"/>
        <v>6543.5</v>
      </c>
      <c r="CO1280" s="3">
        <f t="shared" si="813"/>
        <v>20453.05</v>
      </c>
      <c r="CP1280" s="3">
        <f t="shared" si="814"/>
        <v>8.4833988046620776E-2</v>
      </c>
      <c r="CR1280" s="3" t="str">
        <f t="shared" si="815"/>
        <v>No</v>
      </c>
      <c r="CV1280" s="3" t="str">
        <f t="shared" si="816"/>
        <v>*Bid</v>
      </c>
      <c r="CW1280" s="3">
        <f t="shared" si="817"/>
        <v>1279</v>
      </c>
      <c r="CX1280" s="3">
        <f t="shared" si="818"/>
        <v>1308.7</v>
      </c>
      <c r="CY1280" s="3" t="str">
        <f t="shared" si="819"/>
        <v>Ok</v>
      </c>
      <c r="CZ1280">
        <v>0</v>
      </c>
      <c r="DA1280">
        <v>0</v>
      </c>
    </row>
    <row r="1281" spans="1:105" x14ac:dyDescent="0.25">
      <c r="A1281">
        <v>1280</v>
      </c>
      <c r="B1281" t="s">
        <v>3</v>
      </c>
      <c r="C1281" t="s">
        <v>1389</v>
      </c>
      <c r="D1281">
        <v>50.43</v>
      </c>
      <c r="E1281">
        <v>2017</v>
      </c>
      <c r="F1281">
        <v>50.43</v>
      </c>
      <c r="G1281">
        <v>50.43</v>
      </c>
      <c r="H1281" s="3">
        <f t="shared" si="779"/>
        <v>0</v>
      </c>
      <c r="J1281" t="s">
        <v>2734</v>
      </c>
      <c r="K1281" t="s">
        <v>2738</v>
      </c>
      <c r="L1281">
        <v>32097</v>
      </c>
      <c r="M1281" t="s">
        <v>3673</v>
      </c>
      <c r="N1281" t="s">
        <v>4758</v>
      </c>
      <c r="O1281">
        <v>-81.546204058694101</v>
      </c>
      <c r="P1281">
        <v>30.621721109217599</v>
      </c>
      <c r="Q1281" t="s">
        <v>5688</v>
      </c>
      <c r="R1281">
        <v>0</v>
      </c>
      <c r="S1281" t="s">
        <v>6538</v>
      </c>
      <c r="T1281">
        <v>8001</v>
      </c>
      <c r="U1281" t="s">
        <v>6581</v>
      </c>
      <c r="V1281">
        <v>2017</v>
      </c>
      <c r="W1281">
        <v>1125</v>
      </c>
      <c r="X1281">
        <v>2017</v>
      </c>
      <c r="Y1281">
        <v>1125</v>
      </c>
      <c r="Z1281">
        <v>17.04</v>
      </c>
      <c r="AA1281" s="3">
        <f t="shared" si="780"/>
        <v>0.33789411064842356</v>
      </c>
      <c r="AB1281" t="s">
        <v>6617</v>
      </c>
      <c r="AC1281" t="s">
        <v>6617</v>
      </c>
      <c r="AD1281" t="s">
        <v>6617</v>
      </c>
      <c r="AE1281" t="s">
        <v>6617</v>
      </c>
      <c r="AF1281" t="s">
        <v>6616</v>
      </c>
      <c r="AG1281" t="s">
        <v>6616</v>
      </c>
      <c r="AH1281" t="s">
        <v>6616</v>
      </c>
      <c r="AI1281" t="s">
        <v>6619</v>
      </c>
      <c r="AJ1281" t="s">
        <v>6619</v>
      </c>
      <c r="AK1281" t="s">
        <v>6619</v>
      </c>
      <c r="AL1281" t="s">
        <v>6619</v>
      </c>
      <c r="AM1281" t="s">
        <v>6618</v>
      </c>
      <c r="AN1281" t="s">
        <v>6618</v>
      </c>
      <c r="AO1281" t="s">
        <v>6618</v>
      </c>
      <c r="AP1281" s="3" t="str">
        <f t="shared" si="781"/>
        <v>Yes</v>
      </c>
      <c r="AQ1281" s="3" t="str">
        <f t="shared" si="782"/>
        <v>Yes</v>
      </c>
      <c r="AR1281" s="3" t="str">
        <f t="shared" si="783"/>
        <v>Yes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 t="s">
        <v>6634</v>
      </c>
      <c r="AZ1281" t="s">
        <v>6638</v>
      </c>
      <c r="BA1281">
        <v>7</v>
      </c>
      <c r="BB1281" t="s">
        <v>6616</v>
      </c>
      <c r="BC1281" t="s">
        <v>6616</v>
      </c>
      <c r="BD1281" s="4" t="str">
        <f t="shared" si="784"/>
        <v>No</v>
      </c>
      <c r="BE1281" t="s">
        <v>6640</v>
      </c>
      <c r="BF1281" s="3" t="str">
        <f t="shared" si="785"/>
        <v>No</v>
      </c>
      <c r="BG1281" t="s">
        <v>6645</v>
      </c>
      <c r="BH1281" s="3" t="str">
        <f t="shared" si="786"/>
        <v>LOFTON BLVD</v>
      </c>
      <c r="BI1281" s="3" t="str">
        <f t="shared" si="787"/>
        <v>Yulee</v>
      </c>
      <c r="BJ1281" s="3" t="str">
        <f t="shared" si="788"/>
        <v>Florida</v>
      </c>
      <c r="BK1281" s="3">
        <f t="shared" si="789"/>
        <v>32097</v>
      </c>
      <c r="BL1281" s="3" t="str">
        <f t="shared" si="790"/>
        <v>LOFTON BLVD YULEE FL 32097</v>
      </c>
      <c r="BM1281" s="3" t="str">
        <f t="shared" si="791"/>
        <v/>
      </c>
      <c r="BN1281" s="3" t="str">
        <f t="shared" si="792"/>
        <v>Lien&lt;$150</v>
      </c>
      <c r="BO1281" s="3" t="str">
        <f t="shared" si="793"/>
        <v>No</v>
      </c>
      <c r="BP1281" s="3" t="str">
        <f t="shared" si="794"/>
        <v>FV&lt;$10K</v>
      </c>
      <c r="BQ1281" t="s">
        <v>6650</v>
      </c>
      <c r="BR1281" s="3" t="str">
        <f t="shared" si="795"/>
        <v>No, &lt; $20K Lien</v>
      </c>
      <c r="BS1281" s="3" t="str">
        <f t="shared" si="796"/>
        <v>No, Lien &lt; $20K</v>
      </c>
      <c r="BT1281" t="s">
        <v>6650</v>
      </c>
      <c r="BU1281" s="3" t="str">
        <f t="shared" si="797"/>
        <v>Yes</v>
      </c>
      <c r="BV1281" s="3" t="str">
        <f t="shared" si="798"/>
        <v>No</v>
      </c>
      <c r="BW1281" s="3">
        <f t="shared" si="799"/>
        <v>7</v>
      </c>
      <c r="BX1281" s="3" t="str">
        <f t="shared" si="800"/>
        <v>No</v>
      </c>
      <c r="BY1281" s="3">
        <f t="shared" si="801"/>
        <v>1125</v>
      </c>
      <c r="BZ1281">
        <v>1</v>
      </c>
      <c r="CA1281" s="3">
        <f t="shared" si="802"/>
        <v>1125</v>
      </c>
      <c r="CC1281" s="3">
        <f t="shared" si="803"/>
        <v>0</v>
      </c>
      <c r="CD1281" s="3">
        <f t="shared" si="804"/>
        <v>0</v>
      </c>
      <c r="CE1281" s="3" t="str">
        <f t="shared" si="805"/>
        <v/>
      </c>
      <c r="CF1281" s="3" t="e">
        <f>HLOOKUP(CE1281,'Valuation Data'!$D$2:$K$5,4,FALSE)</f>
        <v>#N/A</v>
      </c>
      <c r="CG1281" s="3">
        <f t="shared" si="806"/>
        <v>1125</v>
      </c>
      <c r="CH1281" s="3" t="str">
        <f t="shared" si="807"/>
        <v>No</v>
      </c>
      <c r="CI1281" s="3" t="str">
        <f>VLOOKUP(R1281,'Use Codes &amp; County Type'!A:D,4,FALSE)</f>
        <v>V</v>
      </c>
      <c r="CJ1281" s="3" t="str">
        <f t="shared" si="808"/>
        <v>Yes</v>
      </c>
      <c r="CK1281" s="3" t="str">
        <f t="shared" si="809"/>
        <v>No</v>
      </c>
      <c r="CL1281" s="3">
        <f t="shared" si="810"/>
        <v>0</v>
      </c>
      <c r="CM1281" s="3">
        <f t="shared" si="811"/>
        <v>0</v>
      </c>
      <c r="CN1281" s="3">
        <f t="shared" si="812"/>
        <v>554.73</v>
      </c>
      <c r="CO1281" s="3">
        <f t="shared" si="813"/>
        <v>-554.73</v>
      </c>
      <c r="CP1281" s="3">
        <f t="shared" si="814"/>
        <v>0.49309333333333333</v>
      </c>
      <c r="CR1281" s="3" t="str">
        <f t="shared" si="815"/>
        <v>No</v>
      </c>
      <c r="CV1281" s="3" t="str">
        <f t="shared" si="816"/>
        <v>Lien&lt;$150</v>
      </c>
      <c r="CW1281" s="3">
        <f t="shared" si="817"/>
        <v>1280</v>
      </c>
      <c r="CX1281" s="3">
        <f t="shared" si="818"/>
        <v>50.43</v>
      </c>
      <c r="CY1281" s="3" t="str">
        <f t="shared" si="819"/>
        <v>Ok</v>
      </c>
      <c r="CZ1281">
        <v>0</v>
      </c>
      <c r="DA1281">
        <v>0</v>
      </c>
    </row>
    <row r="1282" spans="1:105" x14ac:dyDescent="0.25">
      <c r="A1282">
        <v>1281</v>
      </c>
      <c r="B1282" t="s">
        <v>3</v>
      </c>
      <c r="C1282" t="s">
        <v>1390</v>
      </c>
      <c r="D1282">
        <v>328.76</v>
      </c>
      <c r="E1282">
        <v>2017</v>
      </c>
      <c r="F1282">
        <v>328.76</v>
      </c>
      <c r="G1282">
        <v>328.76</v>
      </c>
      <c r="H1282" s="3">
        <f t="shared" ref="H1282:H1345" si="820">D1282+D1282-F1282-G1282</f>
        <v>0</v>
      </c>
      <c r="J1282" t="s">
        <v>2734</v>
      </c>
      <c r="K1282" t="s">
        <v>2738</v>
      </c>
      <c r="L1282">
        <v>32097</v>
      </c>
      <c r="M1282" t="s">
        <v>3673</v>
      </c>
      <c r="N1282" t="s">
        <v>4758</v>
      </c>
      <c r="O1282">
        <v>-81.546419529681799</v>
      </c>
      <c r="P1282">
        <v>30.622277838116101</v>
      </c>
      <c r="Q1282" t="s">
        <v>5688</v>
      </c>
      <c r="R1282">
        <v>0</v>
      </c>
      <c r="S1282" t="s">
        <v>6538</v>
      </c>
      <c r="T1282">
        <v>8001</v>
      </c>
      <c r="U1282" t="s">
        <v>6581</v>
      </c>
      <c r="V1282">
        <v>2017</v>
      </c>
      <c r="W1282">
        <v>18125</v>
      </c>
      <c r="X1282">
        <v>2017</v>
      </c>
      <c r="Y1282">
        <v>18125</v>
      </c>
      <c r="Z1282">
        <v>274.39999999999998</v>
      </c>
      <c r="AA1282" s="3">
        <f t="shared" ref="AA1282:AA1345" si="821">IFERROR(Z1282/D1282,)</f>
        <v>0.83465141744737803</v>
      </c>
      <c r="AB1282" t="s">
        <v>6616</v>
      </c>
      <c r="AC1282" t="s">
        <v>6616</v>
      </c>
      <c r="AD1282" t="s">
        <v>6616</v>
      </c>
      <c r="AE1282" t="s">
        <v>6616</v>
      </c>
      <c r="AF1282" t="s">
        <v>6616</v>
      </c>
      <c r="AG1282" t="s">
        <v>6616</v>
      </c>
      <c r="AH1282" t="s">
        <v>6616</v>
      </c>
      <c r="AI1282" t="s">
        <v>6618</v>
      </c>
      <c r="AJ1282" t="s">
        <v>6618</v>
      </c>
      <c r="AK1282" t="s">
        <v>6618</v>
      </c>
      <c r="AL1282" t="s">
        <v>6618</v>
      </c>
      <c r="AM1282" t="s">
        <v>6618</v>
      </c>
      <c r="AN1282" t="s">
        <v>6618</v>
      </c>
      <c r="AO1282" t="s">
        <v>6618</v>
      </c>
      <c r="AP1282" s="3" t="str">
        <f t="shared" ref="AP1282:AP1345" si="822">IF(OR(COUNTIF(AB1282:AH1282,"Yes")&gt;0,COUNTIF(AB1282:AH1282,"C")&gt;0),"Yes","No")</f>
        <v>No</v>
      </c>
      <c r="AQ1282" s="3" t="str">
        <f t="shared" ref="AQ1282:AQ1345" si="823">IF(COUNTIF(AI1282:AO1282,"C")&gt;0,"Yes","No")</f>
        <v>No</v>
      </c>
      <c r="AR1282" s="3" t="str">
        <f t="shared" ref="AR1282:AR1345" si="824">IF(AP1282="Yes","Yes","No")</f>
        <v>No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 t="s">
        <v>6634</v>
      </c>
      <c r="AZ1282" t="s">
        <v>6638</v>
      </c>
      <c r="BA1282">
        <v>7</v>
      </c>
      <c r="BB1282" t="s">
        <v>6616</v>
      </c>
      <c r="BC1282" t="s">
        <v>6616</v>
      </c>
      <c r="BD1282" s="4" t="str">
        <f t="shared" ref="BD1282:BD1345" si="825">IFERROR(IF(AW1282&gt;0,"Yes","No"),"No")</f>
        <v>No</v>
      </c>
      <c r="BE1282" t="s">
        <v>6640</v>
      </c>
      <c r="BF1282" s="3" t="str">
        <f t="shared" ref="BF1282:BF1345" si="826">IFERROR(IF(BE1282="Without Environmental Issues","No","Yes"),"No")</f>
        <v>No</v>
      </c>
      <c r="BG1282" t="s">
        <v>6645</v>
      </c>
      <c r="BH1282" s="3" t="str">
        <f t="shared" ref="BH1282:BH1345" si="827">M1282</f>
        <v>LOFTON BLVD</v>
      </c>
      <c r="BI1282" s="3" t="str">
        <f t="shared" ref="BI1282:BI1345" si="828">PROPER(J1282)</f>
        <v>Yulee</v>
      </c>
      <c r="BJ1282" s="3" t="str">
        <f t="shared" ref="BJ1282:BJ1345" si="829">PROPER(K1282)</f>
        <v>Florida</v>
      </c>
      <c r="BK1282" s="3">
        <f t="shared" ref="BK1282:BK1345" si="830">L1282</f>
        <v>32097</v>
      </c>
      <c r="BL1282" s="3" t="str">
        <f t="shared" ref="BL1282:BL1345" si="831">CONCATENATE(M1282," ",N1282)</f>
        <v>LOFTON BLVD YULEE FL 32097</v>
      </c>
      <c r="BM1282" s="3" t="str">
        <f t="shared" ref="BM1282:BM1345" si="832">IF(AU1282&gt;0,"L","")</f>
        <v/>
      </c>
      <c r="BN1282" s="3" t="str">
        <f t="shared" ref="BN1282:BN1345" si="833">IF(D1282&lt;150,"Lien&lt;$150","Pass")</f>
        <v>Pass</v>
      </c>
      <c r="BO1282" s="3" t="str">
        <f t="shared" ref="BO1282:BO1345" si="834">IF(BC1282="Yes","Yes","No")</f>
        <v>No</v>
      </c>
      <c r="BP1282" s="3" t="str">
        <f t="shared" ref="BP1282:BP1345" si="835">IF(D1282&gt;10000,IF(OR(I1282="",I1282=0,BI1282="",BI1282=0,BK1282=0),"Bad Address","Pass"),"FV&lt;$10K")</f>
        <v>FV&lt;$10K</v>
      </c>
      <c r="BQ1282" t="s">
        <v>6650</v>
      </c>
      <c r="BR1282" s="3" t="str">
        <f t="shared" ref="BR1282:BR1345" si="836">IF(D1282&gt;20000,IF(OR(BD1282="Yes",BF1282="Yes"),"Yes","No"),"No, &lt; $20K Lien")</f>
        <v>No, &lt; $20K Lien</v>
      </c>
      <c r="BS1282" s="3" t="str">
        <f t="shared" ref="BS1282:BS1345" si="837">IF(D1282&gt;20000,IF(IFERROR(IF(BG1282="None","No","Yes"),"No")="Yes","Yes","No"),"No, Lien &lt; $20K")</f>
        <v>No, Lien &lt; $20K</v>
      </c>
      <c r="BT1282" t="s">
        <v>6650</v>
      </c>
      <c r="BU1282" s="3" t="str">
        <f t="shared" ref="BU1282:BU1345" si="838">IF(E1282="","N/A",IF(OR(E1282&lt;2014,AR1282="Yes"),"Yes","No"))</f>
        <v>No</v>
      </c>
      <c r="BV1282" s="3" t="str">
        <f t="shared" ref="BV1282:BV1345" si="839">IFERROR(IF(COUNTIF(C:C,C1282)&gt;1,"Yes","No"),"No")</f>
        <v>No</v>
      </c>
      <c r="BW1282" s="3">
        <f t="shared" ref="BW1282:BW1345" si="840">BA1282</f>
        <v>7</v>
      </c>
      <c r="BX1282" s="3" t="str">
        <f t="shared" ref="BX1282:BX1345" si="841">IF(AND(OR(CI1282="S",CI1282="R",CI1282="C"),CH1282="Yes",BW1282&gt;2),"Yes",IF(AND(OR(CI1282="S",CI1282="R",CI1282="C"),CH1282="No",BW1282&gt;1),"Yes",IF(AND(CI1282="V",CH1282="Yes",BW1282&gt;0),"Yes","No")))</f>
        <v>No</v>
      </c>
      <c r="BY1282" s="3">
        <f t="shared" ref="BY1282:BY1345" si="842">VALUE(W1282)</f>
        <v>18125</v>
      </c>
      <c r="BZ1282">
        <v>1</v>
      </c>
      <c r="CA1282" s="3">
        <f t="shared" ref="CA1282:CA1345" si="843">BY1282/BZ1282</f>
        <v>18125</v>
      </c>
      <c r="CC1282" s="3">
        <f t="shared" ref="CC1282:CC1345" si="844">AS1282</f>
        <v>0</v>
      </c>
      <c r="CD1282" s="3">
        <f t="shared" ref="CD1282:CD1345" si="845">VALUE(AT1282)</f>
        <v>0</v>
      </c>
      <c r="CE1282" s="3" t="str">
        <f t="shared" ref="CE1282:CE1345" si="846">IFERROR(IF(CD1282&gt;1000,YEAR(CC1282),""),"")</f>
        <v/>
      </c>
      <c r="CF1282" s="3" t="e">
        <f>HLOOKUP(CE1282,'Valuation Data'!$D$2:$K$5,4,FALSE)</f>
        <v>#N/A</v>
      </c>
      <c r="CG1282" s="3">
        <f t="shared" ref="CG1282:CG1345" si="847">IF(CB1282&gt;0,MIN(IFERROR(MIN(CD1282*CF1282,CA1282),CA1282),CB1282),IFERROR(MIN(CD1282*CF1282,CA1282),CA1282))</f>
        <v>18125</v>
      </c>
      <c r="CH1282" s="3" t="str">
        <f t="shared" ref="CH1282:CH1345" si="848">IFERROR(IF(AND(OR(CI1282="S",CI1282="R",CI1282="C",CI1282="V"),CF1282&gt;0),"Yes","No"),"No")</f>
        <v>No</v>
      </c>
      <c r="CI1282" s="3" t="str">
        <f>VLOOKUP(R1282,'Use Codes &amp; County Type'!A:D,4,FALSE)</f>
        <v>V</v>
      </c>
      <c r="CJ1282" s="3" t="str">
        <f t="shared" ref="CJ1282:CJ1345" si="849">IF(AND(CH1282="No",CI1282="V"),"Yes","No")</f>
        <v>Yes</v>
      </c>
      <c r="CK1282" s="3" t="str">
        <f t="shared" ref="CK1282:CK1345" si="850">IF(OR(BB1282="Yes",BB1282=""),"Yes","No")</f>
        <v>No</v>
      </c>
      <c r="CL1282" s="3">
        <f t="shared" ref="CL1282:CL1345" si="851">IF(AND(OR(CI1282="S",CI1282="R",CI1282="C"),CH1282="Yes",CK1282="Yes"),75%,IF(AND(OR(CI1282="S",CI1282="R"),CH1282="Yes",CK1282="No"),40%,IF(AND(OR(CI1282="S",CI1282="R",CI1282="C"),CH1282="No",CK1282="Yes"),67%,IF(AND(OR(CI1282="S",CI1282="R"),CH1282="No",CK1282="No"),35%,IF(AND(CI1282="C",CH1282="Yes"),35%,IF(AND(CI1282="C",CH1282="No"),30%,IF(AND(CH1282="Yes",CI1282="V"),10%,0%)))))))</f>
        <v>0</v>
      </c>
      <c r="CM1282" s="3">
        <f t="shared" ref="CM1282:CM1345" si="852">CG1282*CL1282</f>
        <v>0</v>
      </c>
      <c r="CN1282" s="3">
        <f t="shared" ref="CN1282:CN1345" si="853">D1282+(BA1282+3)*MAX(D1282,Z1282)</f>
        <v>3616.3599999999997</v>
      </c>
      <c r="CO1282" s="3">
        <f t="shared" ref="CO1282:CO1345" si="854">CM1282-CN1282</f>
        <v>-3616.3599999999997</v>
      </c>
      <c r="CP1282" s="3">
        <f t="shared" ref="CP1282:CP1345" si="855">+CN1282/CG1282</f>
        <v>0.19952331034482756</v>
      </c>
      <c r="CR1282" s="3" t="str">
        <f t="shared" ref="CR1282:CR1345" si="856">IF(AND(CV1282="*Bid",D1282&gt;49999),"Google","No")</f>
        <v>No</v>
      </c>
      <c r="CV1282" s="3" t="str">
        <f t="shared" ref="CV1282:CV1345" si="857">IF(BN1282="Lien&lt;$150","Lien&lt;$150",IF(OR(BU1282="Yes",BV1282="Yes"),"County Held Lien",IF(CG1282&lt;30000,"FMV&lt;$30K",IF(BR1282="Yes","EPA",IF(BS1282="Yes","CDD",IF(BT1282="High","Flood",IF(BX1282="Yes","Too Many Priors",IF(CJ1282="Yes","Vacant, No Sales Data",IF(CO1282&lt;0,"Neg Solv Premium",IF(BP1282="Bad Address","Bad Address",IF(CQ1282="Bad","Bad Data",IF(CS1282="Bad","Bad Google",IF(CT1282="Redeemed","Redeemed",IF(CU1282="Data Change","Data Change","*Bid"))))))))))))))</f>
        <v>FMV&lt;$30K</v>
      </c>
      <c r="CW1282" s="3">
        <f t="shared" ref="CW1282:CW1345" si="858">VALUE(A1282)</f>
        <v>1281</v>
      </c>
      <c r="CX1282" s="3">
        <f t="shared" ref="CX1282:CX1345" si="859">VALUE(D1282)</f>
        <v>328.76</v>
      </c>
      <c r="CY1282" s="3" t="str">
        <f t="shared" ref="CY1282:CY1345" si="860">IF(AND(CV1282="*Bid",CX1282&gt;75000),"Check","Ok")</f>
        <v>Ok</v>
      </c>
      <c r="CZ1282">
        <v>0</v>
      </c>
      <c r="DA1282">
        <v>0</v>
      </c>
    </row>
    <row r="1283" spans="1:105" x14ac:dyDescent="0.25">
      <c r="A1283">
        <v>1282</v>
      </c>
      <c r="B1283" t="s">
        <v>3</v>
      </c>
      <c r="C1283" t="s">
        <v>1391</v>
      </c>
      <c r="D1283">
        <v>160.94999999999999</v>
      </c>
      <c r="E1283">
        <v>2017</v>
      </c>
      <c r="F1283">
        <v>160.94999999999999</v>
      </c>
      <c r="G1283">
        <v>160.94999999999999</v>
      </c>
      <c r="H1283" s="3">
        <f t="shared" si="820"/>
        <v>0</v>
      </c>
      <c r="I1283">
        <v>95734</v>
      </c>
      <c r="J1283" t="s">
        <v>2734</v>
      </c>
      <c r="K1283" t="s">
        <v>2738</v>
      </c>
      <c r="L1283">
        <v>32097</v>
      </c>
      <c r="M1283" t="s">
        <v>3674</v>
      </c>
      <c r="N1283" t="s">
        <v>4758</v>
      </c>
      <c r="O1283">
        <v>-81.546127361067704</v>
      </c>
      <c r="P1283">
        <v>30.621273765970201</v>
      </c>
      <c r="Q1283" t="s">
        <v>5689</v>
      </c>
      <c r="R1283">
        <v>10</v>
      </c>
      <c r="S1283" t="s">
        <v>6547</v>
      </c>
      <c r="T1283">
        <v>8002</v>
      </c>
      <c r="U1283" t="s">
        <v>6585</v>
      </c>
      <c r="V1283">
        <v>2017</v>
      </c>
      <c r="W1283">
        <v>7875</v>
      </c>
      <c r="X1283">
        <v>2017</v>
      </c>
      <c r="Y1283">
        <v>7875</v>
      </c>
      <c r="Z1283">
        <v>119.23</v>
      </c>
      <c r="AA1283" s="3">
        <f t="shared" si="821"/>
        <v>0.74078906492699603</v>
      </c>
      <c r="AB1283" t="s">
        <v>6617</v>
      </c>
      <c r="AC1283" t="s">
        <v>6616</v>
      </c>
      <c r="AD1283" t="s">
        <v>6616</v>
      </c>
      <c r="AE1283" t="s">
        <v>6616</v>
      </c>
      <c r="AF1283" t="s">
        <v>6616</v>
      </c>
      <c r="AG1283" t="s">
        <v>6616</v>
      </c>
      <c r="AH1283" t="s">
        <v>6616</v>
      </c>
      <c r="AI1283" t="s">
        <v>6619</v>
      </c>
      <c r="AJ1283" t="s">
        <v>6619</v>
      </c>
      <c r="AK1283" t="s">
        <v>6618</v>
      </c>
      <c r="AL1283" t="s">
        <v>6618</v>
      </c>
      <c r="AM1283" t="s">
        <v>6618</v>
      </c>
      <c r="AN1283" t="s">
        <v>6618</v>
      </c>
      <c r="AO1283" t="s">
        <v>6618</v>
      </c>
      <c r="AP1283" s="3" t="str">
        <f t="shared" si="822"/>
        <v>Yes</v>
      </c>
      <c r="AQ1283" s="3" t="str">
        <f t="shared" si="823"/>
        <v>Yes</v>
      </c>
      <c r="AR1283" s="3" t="str">
        <f t="shared" si="824"/>
        <v>Yes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 t="s">
        <v>6634</v>
      </c>
      <c r="AZ1283" t="s">
        <v>6638</v>
      </c>
      <c r="BA1283">
        <v>7</v>
      </c>
      <c r="BB1283" t="s">
        <v>6616</v>
      </c>
      <c r="BC1283" t="s">
        <v>6616</v>
      </c>
      <c r="BD1283" s="4" t="str">
        <f t="shared" si="825"/>
        <v>No</v>
      </c>
      <c r="BE1283" t="s">
        <v>6640</v>
      </c>
      <c r="BF1283" s="3" t="str">
        <f t="shared" si="826"/>
        <v>No</v>
      </c>
      <c r="BG1283" t="s">
        <v>6645</v>
      </c>
      <c r="BH1283" s="3" t="str">
        <f t="shared" si="827"/>
        <v>95734 AMELIA CONCOURSE</v>
      </c>
      <c r="BI1283" s="3" t="str">
        <f t="shared" si="828"/>
        <v>Yulee</v>
      </c>
      <c r="BJ1283" s="3" t="str">
        <f t="shared" si="829"/>
        <v>Florida</v>
      </c>
      <c r="BK1283" s="3">
        <f t="shared" si="830"/>
        <v>32097</v>
      </c>
      <c r="BL1283" s="3" t="str">
        <f t="shared" si="831"/>
        <v>95734 AMELIA CONCOURSE YULEE FL 32097</v>
      </c>
      <c r="BM1283" s="3" t="str">
        <f t="shared" si="832"/>
        <v/>
      </c>
      <c r="BN1283" s="3" t="str">
        <f t="shared" si="833"/>
        <v>Pass</v>
      </c>
      <c r="BO1283" s="3" t="str">
        <f t="shared" si="834"/>
        <v>No</v>
      </c>
      <c r="BP1283" s="3" t="str">
        <f t="shared" si="835"/>
        <v>FV&lt;$10K</v>
      </c>
      <c r="BQ1283" t="s">
        <v>6650</v>
      </c>
      <c r="BR1283" s="3" t="str">
        <f t="shared" si="836"/>
        <v>No, &lt; $20K Lien</v>
      </c>
      <c r="BS1283" s="3" t="str">
        <f t="shared" si="837"/>
        <v>No, Lien &lt; $20K</v>
      </c>
      <c r="BT1283" t="s">
        <v>6650</v>
      </c>
      <c r="BU1283" s="3" t="str">
        <f t="shared" si="838"/>
        <v>Yes</v>
      </c>
      <c r="BV1283" s="3" t="str">
        <f t="shared" si="839"/>
        <v>No</v>
      </c>
      <c r="BW1283" s="3">
        <f t="shared" si="840"/>
        <v>7</v>
      </c>
      <c r="BX1283" s="3" t="str">
        <f t="shared" si="841"/>
        <v>No</v>
      </c>
      <c r="BY1283" s="3">
        <f t="shared" si="842"/>
        <v>7875</v>
      </c>
      <c r="BZ1283">
        <v>1</v>
      </c>
      <c r="CA1283" s="3">
        <f t="shared" si="843"/>
        <v>7875</v>
      </c>
      <c r="CC1283" s="3">
        <f t="shared" si="844"/>
        <v>0</v>
      </c>
      <c r="CD1283" s="3">
        <f t="shared" si="845"/>
        <v>0</v>
      </c>
      <c r="CE1283" s="3" t="str">
        <f t="shared" si="846"/>
        <v/>
      </c>
      <c r="CF1283" s="3" t="e">
        <f>HLOOKUP(CE1283,'Valuation Data'!$D$2:$K$5,4,FALSE)</f>
        <v>#N/A</v>
      </c>
      <c r="CG1283" s="3">
        <f t="shared" si="847"/>
        <v>7875</v>
      </c>
      <c r="CH1283" s="3" t="str">
        <f t="shared" si="848"/>
        <v>No</v>
      </c>
      <c r="CI1283" s="3" t="str">
        <f>VLOOKUP(R1283,'Use Codes &amp; County Type'!A:D,4,FALSE)</f>
        <v>V</v>
      </c>
      <c r="CJ1283" s="3" t="str">
        <f t="shared" si="849"/>
        <v>Yes</v>
      </c>
      <c r="CK1283" s="3" t="str">
        <f t="shared" si="850"/>
        <v>No</v>
      </c>
      <c r="CL1283" s="3">
        <f t="shared" si="851"/>
        <v>0</v>
      </c>
      <c r="CM1283" s="3">
        <f t="shared" si="852"/>
        <v>0</v>
      </c>
      <c r="CN1283" s="3">
        <f t="shared" si="853"/>
        <v>1770.45</v>
      </c>
      <c r="CO1283" s="3">
        <f t="shared" si="854"/>
        <v>-1770.45</v>
      </c>
      <c r="CP1283" s="3">
        <f t="shared" si="855"/>
        <v>0.22481904761904761</v>
      </c>
      <c r="CR1283" s="3" t="str">
        <f t="shared" si="856"/>
        <v>No</v>
      </c>
      <c r="CV1283" s="3" t="str">
        <f t="shared" si="857"/>
        <v>County Held Lien</v>
      </c>
      <c r="CW1283" s="3">
        <f t="shared" si="858"/>
        <v>1282</v>
      </c>
      <c r="CX1283" s="3">
        <f t="shared" si="859"/>
        <v>160.94999999999999</v>
      </c>
      <c r="CY1283" s="3" t="str">
        <f t="shared" si="860"/>
        <v>Ok</v>
      </c>
      <c r="CZ1283">
        <v>0</v>
      </c>
      <c r="DA1283">
        <v>0</v>
      </c>
    </row>
    <row r="1284" spans="1:105" x14ac:dyDescent="0.25">
      <c r="A1284">
        <v>1283</v>
      </c>
      <c r="B1284" t="s">
        <v>3</v>
      </c>
      <c r="C1284" t="s">
        <v>1392</v>
      </c>
      <c r="D1284">
        <v>1025.57</v>
      </c>
      <c r="E1284">
        <v>2017</v>
      </c>
      <c r="F1284">
        <v>1025.57</v>
      </c>
      <c r="G1284">
        <v>1025.57</v>
      </c>
      <c r="H1284" s="3">
        <f t="shared" si="820"/>
        <v>0</v>
      </c>
      <c r="J1284" t="s">
        <v>2734</v>
      </c>
      <c r="K1284" t="s">
        <v>2738</v>
      </c>
      <c r="L1284">
        <v>32097</v>
      </c>
      <c r="M1284" t="s">
        <v>3675</v>
      </c>
      <c r="N1284" t="s">
        <v>4758</v>
      </c>
      <c r="O1284">
        <v>-81.611388058217003</v>
      </c>
      <c r="P1284">
        <v>30.627228066801099</v>
      </c>
      <c r="Q1284" t="s">
        <v>5690</v>
      </c>
      <c r="R1284">
        <v>0</v>
      </c>
      <c r="S1284" t="s">
        <v>6538</v>
      </c>
      <c r="T1284">
        <v>8001</v>
      </c>
      <c r="U1284" t="s">
        <v>6581</v>
      </c>
      <c r="V1284">
        <v>2017</v>
      </c>
      <c r="W1284">
        <v>60685</v>
      </c>
      <c r="X1284">
        <v>2017</v>
      </c>
      <c r="Y1284">
        <v>60685</v>
      </c>
      <c r="Z1284">
        <v>918.7</v>
      </c>
      <c r="AA1284" s="3">
        <f t="shared" si="821"/>
        <v>0.89579453377146379</v>
      </c>
      <c r="AB1284" t="s">
        <v>6616</v>
      </c>
      <c r="AI1284" t="s">
        <v>6618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 s="3" t="str">
        <f t="shared" si="822"/>
        <v>No</v>
      </c>
      <c r="AQ1284" s="3" t="str">
        <f t="shared" si="823"/>
        <v>No</v>
      </c>
      <c r="AR1284" s="3" t="str">
        <f t="shared" si="824"/>
        <v>No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 t="s">
        <v>6634</v>
      </c>
      <c r="AZ1284">
        <v>0</v>
      </c>
      <c r="BA1284">
        <v>0</v>
      </c>
      <c r="BB1284" t="s">
        <v>6616</v>
      </c>
      <c r="BC1284" t="s">
        <v>6616</v>
      </c>
      <c r="BD1284" s="4" t="str">
        <f t="shared" si="825"/>
        <v>No</v>
      </c>
      <c r="BE1284" t="s">
        <v>6640</v>
      </c>
      <c r="BF1284" s="3" t="str">
        <f t="shared" si="826"/>
        <v>No</v>
      </c>
      <c r="BG1284" t="s">
        <v>6645</v>
      </c>
      <c r="BH1284" s="3" t="str">
        <f t="shared" si="827"/>
        <v>CARDINAL RD</v>
      </c>
      <c r="BI1284" s="3" t="str">
        <f t="shared" si="828"/>
        <v>Yulee</v>
      </c>
      <c r="BJ1284" s="3" t="str">
        <f t="shared" si="829"/>
        <v>Florida</v>
      </c>
      <c r="BK1284" s="3">
        <f t="shared" si="830"/>
        <v>32097</v>
      </c>
      <c r="BL1284" s="3" t="str">
        <f t="shared" si="831"/>
        <v>CARDINAL RD YULEE FL 32097</v>
      </c>
      <c r="BM1284" s="3" t="str">
        <f t="shared" si="832"/>
        <v/>
      </c>
      <c r="BN1284" s="3" t="str">
        <f t="shared" si="833"/>
        <v>Pass</v>
      </c>
      <c r="BO1284" s="3" t="str">
        <f t="shared" si="834"/>
        <v>No</v>
      </c>
      <c r="BP1284" s="3" t="str">
        <f t="shared" si="835"/>
        <v>FV&lt;$10K</v>
      </c>
      <c r="BQ1284" t="s">
        <v>6650</v>
      </c>
      <c r="BR1284" s="3" t="str">
        <f t="shared" si="836"/>
        <v>No, &lt; $20K Lien</v>
      </c>
      <c r="BS1284" s="3" t="str">
        <f t="shared" si="837"/>
        <v>No, Lien &lt; $20K</v>
      </c>
      <c r="BT1284" t="s">
        <v>6650</v>
      </c>
      <c r="BU1284" s="3" t="str">
        <f t="shared" si="838"/>
        <v>No</v>
      </c>
      <c r="BV1284" s="3" t="str">
        <f t="shared" si="839"/>
        <v>No</v>
      </c>
      <c r="BW1284" s="3">
        <f t="shared" si="840"/>
        <v>0</v>
      </c>
      <c r="BX1284" s="3" t="str">
        <f t="shared" si="841"/>
        <v>No</v>
      </c>
      <c r="BY1284" s="3">
        <f t="shared" si="842"/>
        <v>60685</v>
      </c>
      <c r="BZ1284">
        <v>1</v>
      </c>
      <c r="CA1284" s="3">
        <f t="shared" si="843"/>
        <v>60685</v>
      </c>
      <c r="CC1284" s="3">
        <f t="shared" si="844"/>
        <v>0</v>
      </c>
      <c r="CD1284" s="3">
        <f t="shared" si="845"/>
        <v>0</v>
      </c>
      <c r="CE1284" s="3" t="str">
        <f t="shared" si="846"/>
        <v/>
      </c>
      <c r="CF1284" s="3" t="e">
        <f>HLOOKUP(CE1284,'Valuation Data'!$D$2:$K$5,4,FALSE)</f>
        <v>#N/A</v>
      </c>
      <c r="CG1284" s="3">
        <f t="shared" si="847"/>
        <v>60685</v>
      </c>
      <c r="CH1284" s="3" t="str">
        <f t="shared" si="848"/>
        <v>No</v>
      </c>
      <c r="CI1284" s="3" t="str">
        <f>VLOOKUP(R1284,'Use Codes &amp; County Type'!A:D,4,FALSE)</f>
        <v>V</v>
      </c>
      <c r="CJ1284" s="3" t="str">
        <f t="shared" si="849"/>
        <v>Yes</v>
      </c>
      <c r="CK1284" s="3" t="str">
        <f t="shared" si="850"/>
        <v>No</v>
      </c>
      <c r="CL1284" s="3">
        <f t="shared" si="851"/>
        <v>0</v>
      </c>
      <c r="CM1284" s="3">
        <f t="shared" si="852"/>
        <v>0</v>
      </c>
      <c r="CN1284" s="3">
        <f t="shared" si="853"/>
        <v>4102.28</v>
      </c>
      <c r="CO1284" s="3">
        <f t="shared" si="854"/>
        <v>-4102.28</v>
      </c>
      <c r="CP1284" s="3">
        <f t="shared" si="855"/>
        <v>6.7599571558045635E-2</v>
      </c>
      <c r="CR1284" s="3" t="str">
        <f t="shared" si="856"/>
        <v>No</v>
      </c>
      <c r="CV1284" s="3" t="str">
        <f t="shared" si="857"/>
        <v>Vacant, No Sales Data</v>
      </c>
      <c r="CW1284" s="3">
        <f t="shared" si="858"/>
        <v>1283</v>
      </c>
      <c r="CX1284" s="3">
        <f t="shared" si="859"/>
        <v>1025.57</v>
      </c>
      <c r="CY1284" s="3" t="str">
        <f t="shared" si="860"/>
        <v>Ok</v>
      </c>
      <c r="CZ1284">
        <v>0</v>
      </c>
      <c r="DA1284">
        <v>0</v>
      </c>
    </row>
    <row r="1285" spans="1:105" x14ac:dyDescent="0.25">
      <c r="A1285">
        <v>1284</v>
      </c>
      <c r="B1285" t="s">
        <v>3</v>
      </c>
      <c r="C1285" t="s">
        <v>1393</v>
      </c>
      <c r="D1285">
        <v>236.68</v>
      </c>
      <c r="E1285">
        <v>2017</v>
      </c>
      <c r="F1285">
        <v>236.68</v>
      </c>
      <c r="G1285">
        <v>236.68</v>
      </c>
      <c r="H1285" s="3">
        <f t="shared" si="820"/>
        <v>0</v>
      </c>
      <c r="J1285" t="s">
        <v>2734</v>
      </c>
      <c r="K1285" t="s">
        <v>2738</v>
      </c>
      <c r="L1285">
        <v>32097</v>
      </c>
      <c r="M1285" t="s">
        <v>3676</v>
      </c>
      <c r="N1285" t="s">
        <v>4758</v>
      </c>
      <c r="O1285">
        <v>-81.6067397235812</v>
      </c>
      <c r="P1285">
        <v>30.625420243680999</v>
      </c>
      <c r="Q1285" t="s">
        <v>5634</v>
      </c>
      <c r="R1285">
        <v>0</v>
      </c>
      <c r="S1285" t="s">
        <v>6538</v>
      </c>
      <c r="T1285">
        <v>8001</v>
      </c>
      <c r="U1285" t="s">
        <v>6581</v>
      </c>
      <c r="V1285">
        <v>2017</v>
      </c>
      <c r="W1285">
        <v>12500</v>
      </c>
      <c r="X1285">
        <v>2017</v>
      </c>
      <c r="Y1285">
        <v>12500</v>
      </c>
      <c r="Z1285">
        <v>189.25</v>
      </c>
      <c r="AA1285" s="3">
        <f t="shared" si="821"/>
        <v>0.79960283927666043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 s="3" t="str">
        <f t="shared" si="822"/>
        <v>No</v>
      </c>
      <c r="AQ1285" s="3" t="str">
        <f t="shared" si="823"/>
        <v>No</v>
      </c>
      <c r="AR1285" s="3" t="str">
        <f t="shared" si="824"/>
        <v>No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2</v>
      </c>
      <c r="AY1285" t="s">
        <v>6634</v>
      </c>
      <c r="AZ1285">
        <v>0</v>
      </c>
      <c r="BA1285">
        <v>0</v>
      </c>
      <c r="BB1285" t="s">
        <v>6616</v>
      </c>
      <c r="BC1285">
        <v>0</v>
      </c>
      <c r="BD1285" s="4" t="str">
        <f t="shared" si="825"/>
        <v>No</v>
      </c>
      <c r="BE1285" t="s">
        <v>6640</v>
      </c>
      <c r="BF1285" s="3" t="str">
        <f t="shared" si="826"/>
        <v>No</v>
      </c>
      <c r="BG1285" t="s">
        <v>6645</v>
      </c>
      <c r="BH1285" s="3" t="str">
        <f t="shared" si="827"/>
        <v>ROBIN RD</v>
      </c>
      <c r="BI1285" s="3" t="str">
        <f t="shared" si="828"/>
        <v>Yulee</v>
      </c>
      <c r="BJ1285" s="3" t="str">
        <f t="shared" si="829"/>
        <v>Florida</v>
      </c>
      <c r="BK1285" s="3">
        <f t="shared" si="830"/>
        <v>32097</v>
      </c>
      <c r="BL1285" s="3" t="str">
        <f t="shared" si="831"/>
        <v>ROBIN RD YULEE FL 32097</v>
      </c>
      <c r="BM1285" s="3" t="str">
        <f t="shared" si="832"/>
        <v/>
      </c>
      <c r="BN1285" s="3" t="str">
        <f t="shared" si="833"/>
        <v>Pass</v>
      </c>
      <c r="BO1285" s="3" t="str">
        <f t="shared" si="834"/>
        <v>No</v>
      </c>
      <c r="BP1285" s="3" t="str">
        <f t="shared" si="835"/>
        <v>FV&lt;$10K</v>
      </c>
      <c r="BQ1285" t="s">
        <v>6650</v>
      </c>
      <c r="BR1285" s="3" t="str">
        <f t="shared" si="836"/>
        <v>No, &lt; $20K Lien</v>
      </c>
      <c r="BS1285" s="3" t="str">
        <f t="shared" si="837"/>
        <v>No, Lien &lt; $20K</v>
      </c>
      <c r="BT1285" t="s">
        <v>6650</v>
      </c>
      <c r="BU1285" s="3" t="str">
        <f t="shared" si="838"/>
        <v>No</v>
      </c>
      <c r="BV1285" s="3" t="str">
        <f t="shared" si="839"/>
        <v>No</v>
      </c>
      <c r="BW1285" s="3">
        <f t="shared" si="840"/>
        <v>0</v>
      </c>
      <c r="BX1285" s="3" t="str">
        <f t="shared" si="841"/>
        <v>No</v>
      </c>
      <c r="BY1285" s="3">
        <f t="shared" si="842"/>
        <v>12500</v>
      </c>
      <c r="BZ1285">
        <v>1</v>
      </c>
      <c r="CA1285" s="3">
        <f t="shared" si="843"/>
        <v>12500</v>
      </c>
      <c r="CC1285" s="3">
        <f t="shared" si="844"/>
        <v>0</v>
      </c>
      <c r="CD1285" s="3">
        <f t="shared" si="845"/>
        <v>0</v>
      </c>
      <c r="CE1285" s="3" t="str">
        <f t="shared" si="846"/>
        <v/>
      </c>
      <c r="CF1285" s="3" t="e">
        <f>HLOOKUP(CE1285,'Valuation Data'!$D$2:$K$5,4,FALSE)</f>
        <v>#N/A</v>
      </c>
      <c r="CG1285" s="3">
        <f t="shared" si="847"/>
        <v>12500</v>
      </c>
      <c r="CH1285" s="3" t="str">
        <f t="shared" si="848"/>
        <v>No</v>
      </c>
      <c r="CI1285" s="3" t="str">
        <f>VLOOKUP(R1285,'Use Codes &amp; County Type'!A:D,4,FALSE)</f>
        <v>V</v>
      </c>
      <c r="CJ1285" s="3" t="str">
        <f t="shared" si="849"/>
        <v>Yes</v>
      </c>
      <c r="CK1285" s="3" t="str">
        <f t="shared" si="850"/>
        <v>No</v>
      </c>
      <c r="CL1285" s="3">
        <f t="shared" si="851"/>
        <v>0</v>
      </c>
      <c r="CM1285" s="3">
        <f t="shared" si="852"/>
        <v>0</v>
      </c>
      <c r="CN1285" s="3">
        <f t="shared" si="853"/>
        <v>946.72</v>
      </c>
      <c r="CO1285" s="3">
        <f t="shared" si="854"/>
        <v>-946.72</v>
      </c>
      <c r="CP1285" s="3">
        <f t="shared" si="855"/>
        <v>7.5737600000000002E-2</v>
      </c>
      <c r="CR1285" s="3" t="str">
        <f t="shared" si="856"/>
        <v>No</v>
      </c>
      <c r="CV1285" s="3" t="str">
        <f t="shared" si="857"/>
        <v>FMV&lt;$30K</v>
      </c>
      <c r="CW1285" s="3">
        <f t="shared" si="858"/>
        <v>1284</v>
      </c>
      <c r="CX1285" s="3">
        <f t="shared" si="859"/>
        <v>236.68</v>
      </c>
      <c r="CY1285" s="3" t="str">
        <f t="shared" si="860"/>
        <v>Ok</v>
      </c>
      <c r="CZ1285">
        <v>0</v>
      </c>
      <c r="DA1285">
        <v>0</v>
      </c>
    </row>
    <row r="1286" spans="1:105" x14ac:dyDescent="0.25">
      <c r="A1286">
        <v>1285</v>
      </c>
      <c r="B1286" t="s">
        <v>3</v>
      </c>
      <c r="C1286" t="s">
        <v>1394</v>
      </c>
      <c r="D1286">
        <v>1535.65</v>
      </c>
      <c r="E1286">
        <v>2017</v>
      </c>
      <c r="F1286">
        <v>1535.65</v>
      </c>
      <c r="G1286">
        <v>1535.65</v>
      </c>
      <c r="H1286" s="3">
        <f t="shared" si="820"/>
        <v>0</v>
      </c>
      <c r="I1286">
        <v>86288</v>
      </c>
      <c r="J1286" t="s">
        <v>2734</v>
      </c>
      <c r="K1286" t="s">
        <v>2738</v>
      </c>
      <c r="L1286">
        <v>32097</v>
      </c>
      <c r="M1286" t="s">
        <v>3677</v>
      </c>
      <c r="N1286" t="s">
        <v>4758</v>
      </c>
      <c r="O1286">
        <v>-81.612828691398903</v>
      </c>
      <c r="P1286">
        <v>30.621126166996799</v>
      </c>
      <c r="Q1286" t="s">
        <v>5691</v>
      </c>
      <c r="R1286">
        <v>2</v>
      </c>
      <c r="S1286" t="s">
        <v>6535</v>
      </c>
      <c r="T1286">
        <v>1006</v>
      </c>
      <c r="U1286" t="s">
        <v>6578</v>
      </c>
      <c r="V1286">
        <v>2017</v>
      </c>
      <c r="W1286">
        <v>118177</v>
      </c>
      <c r="X1286">
        <v>2017</v>
      </c>
      <c r="Y1286">
        <v>125567</v>
      </c>
      <c r="Z1286">
        <v>1390.34</v>
      </c>
      <c r="AA1286" s="3">
        <f t="shared" si="821"/>
        <v>0.90537557386123124</v>
      </c>
      <c r="AB1286" t="s">
        <v>6616</v>
      </c>
      <c r="AC1286" t="s">
        <v>6616</v>
      </c>
      <c r="AD1286" t="s">
        <v>6616</v>
      </c>
      <c r="AI1286" t="s">
        <v>6618</v>
      </c>
      <c r="AJ1286" t="s">
        <v>6618</v>
      </c>
      <c r="AK1286" t="s">
        <v>6618</v>
      </c>
      <c r="AL1286" t="s">
        <v>6618</v>
      </c>
      <c r="AM1286" t="s">
        <v>6618</v>
      </c>
      <c r="AN1286" t="s">
        <v>6618</v>
      </c>
      <c r="AO1286">
        <v>0</v>
      </c>
      <c r="AP1286" s="3" t="str">
        <f t="shared" si="822"/>
        <v>No</v>
      </c>
      <c r="AQ1286" s="3" t="str">
        <f t="shared" si="823"/>
        <v>No</v>
      </c>
      <c r="AR1286" s="3" t="str">
        <f t="shared" si="824"/>
        <v>No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 t="s">
        <v>6634</v>
      </c>
      <c r="AZ1286" t="s">
        <v>6638</v>
      </c>
      <c r="BA1286">
        <v>1</v>
      </c>
      <c r="BB1286" t="s">
        <v>6617</v>
      </c>
      <c r="BC1286" t="s">
        <v>6616</v>
      </c>
      <c r="BD1286" s="4" t="str">
        <f t="shared" si="825"/>
        <v>No</v>
      </c>
      <c r="BE1286" t="s">
        <v>6640</v>
      </c>
      <c r="BF1286" s="3" t="str">
        <f t="shared" si="826"/>
        <v>No</v>
      </c>
      <c r="BG1286" t="s">
        <v>6645</v>
      </c>
      <c r="BH1286" s="3" t="str">
        <f t="shared" si="827"/>
        <v>86288 MACAW RD</v>
      </c>
      <c r="BI1286" s="3" t="str">
        <f t="shared" si="828"/>
        <v>Yulee</v>
      </c>
      <c r="BJ1286" s="3" t="str">
        <f t="shared" si="829"/>
        <v>Florida</v>
      </c>
      <c r="BK1286" s="3">
        <f t="shared" si="830"/>
        <v>32097</v>
      </c>
      <c r="BL1286" s="3" t="str">
        <f t="shared" si="831"/>
        <v>86288 MACAW RD YULEE FL 32097</v>
      </c>
      <c r="BM1286" s="3" t="str">
        <f t="shared" si="832"/>
        <v/>
      </c>
      <c r="BN1286" s="3" t="str">
        <f t="shared" si="833"/>
        <v>Pass</v>
      </c>
      <c r="BO1286" s="3" t="str">
        <f t="shared" si="834"/>
        <v>No</v>
      </c>
      <c r="BP1286" s="3" t="str">
        <f t="shared" si="835"/>
        <v>FV&lt;$10K</v>
      </c>
      <c r="BQ1286" t="s">
        <v>6650</v>
      </c>
      <c r="BR1286" s="3" t="str">
        <f t="shared" si="836"/>
        <v>No, &lt; $20K Lien</v>
      </c>
      <c r="BS1286" s="3" t="str">
        <f t="shared" si="837"/>
        <v>No, Lien &lt; $20K</v>
      </c>
      <c r="BT1286" t="s">
        <v>6650</v>
      </c>
      <c r="BU1286" s="3" t="str">
        <f t="shared" si="838"/>
        <v>No</v>
      </c>
      <c r="BV1286" s="3" t="str">
        <f t="shared" si="839"/>
        <v>No</v>
      </c>
      <c r="BW1286" s="3">
        <f t="shared" si="840"/>
        <v>1</v>
      </c>
      <c r="BX1286" s="3" t="str">
        <f t="shared" si="841"/>
        <v>No</v>
      </c>
      <c r="BY1286" s="3">
        <f t="shared" si="842"/>
        <v>118177</v>
      </c>
      <c r="BZ1286">
        <v>1</v>
      </c>
      <c r="CA1286" s="3">
        <f t="shared" si="843"/>
        <v>118177</v>
      </c>
      <c r="CC1286" s="3">
        <f t="shared" si="844"/>
        <v>0</v>
      </c>
      <c r="CD1286" s="3">
        <f t="shared" si="845"/>
        <v>0</v>
      </c>
      <c r="CE1286" s="3" t="str">
        <f t="shared" si="846"/>
        <v/>
      </c>
      <c r="CF1286" s="3" t="e">
        <f>HLOOKUP(CE1286,'Valuation Data'!$D$2:$K$5,4,FALSE)</f>
        <v>#N/A</v>
      </c>
      <c r="CG1286" s="3">
        <f t="shared" si="847"/>
        <v>118177</v>
      </c>
      <c r="CH1286" s="3" t="str">
        <f t="shared" si="848"/>
        <v>No</v>
      </c>
      <c r="CI1286" s="3" t="str">
        <f>VLOOKUP(R1286,'Use Codes &amp; County Type'!A:D,4,FALSE)</f>
        <v>R</v>
      </c>
      <c r="CJ1286" s="3" t="str">
        <f t="shared" si="849"/>
        <v>No</v>
      </c>
      <c r="CK1286" s="3" t="str">
        <f t="shared" si="850"/>
        <v>Yes</v>
      </c>
      <c r="CL1286" s="3">
        <f t="shared" si="851"/>
        <v>0.67</v>
      </c>
      <c r="CM1286" s="3">
        <f t="shared" si="852"/>
        <v>79178.590000000011</v>
      </c>
      <c r="CN1286" s="3">
        <f t="shared" si="853"/>
        <v>7678.25</v>
      </c>
      <c r="CO1286" s="3">
        <f t="shared" si="854"/>
        <v>71500.340000000011</v>
      </c>
      <c r="CP1286" s="3">
        <f t="shared" si="855"/>
        <v>6.4972456569383219E-2</v>
      </c>
      <c r="CR1286" s="3" t="str">
        <f t="shared" si="856"/>
        <v>No</v>
      </c>
      <c r="CV1286" s="3" t="str">
        <f t="shared" si="857"/>
        <v>*Bid</v>
      </c>
      <c r="CW1286" s="3">
        <f t="shared" si="858"/>
        <v>1285</v>
      </c>
      <c r="CX1286" s="3">
        <f t="shared" si="859"/>
        <v>1535.65</v>
      </c>
      <c r="CY1286" s="3" t="str">
        <f t="shared" si="860"/>
        <v>Ok</v>
      </c>
      <c r="CZ1286">
        <v>0</v>
      </c>
      <c r="DA1286">
        <v>0</v>
      </c>
    </row>
    <row r="1287" spans="1:105" x14ac:dyDescent="0.25">
      <c r="A1287">
        <v>1286</v>
      </c>
      <c r="B1287" t="s">
        <v>3</v>
      </c>
      <c r="C1287" t="s">
        <v>1395</v>
      </c>
      <c r="D1287">
        <v>2465.75</v>
      </c>
      <c r="E1287">
        <v>2017</v>
      </c>
      <c r="F1287" t="e">
        <f>NA()</f>
        <v>#N/A</v>
      </c>
      <c r="G1287" t="e">
        <f>NA()</f>
        <v>#N/A</v>
      </c>
      <c r="H1287" s="3" t="e">
        <f t="shared" si="820"/>
        <v>#N/A</v>
      </c>
      <c r="I1287" t="e">
        <f>NA()</f>
        <v>#N/A</v>
      </c>
      <c r="J1287" t="e">
        <f>NA()</f>
        <v>#N/A</v>
      </c>
      <c r="K1287" t="e">
        <f>NA()</f>
        <v>#N/A</v>
      </c>
      <c r="L1287" t="e">
        <f>NA()</f>
        <v>#N/A</v>
      </c>
      <c r="M1287" t="e">
        <f>NA()</f>
        <v>#N/A</v>
      </c>
      <c r="N1287" t="e">
        <f>NA()</f>
        <v>#N/A</v>
      </c>
      <c r="O1287" t="e">
        <f>NA()</f>
        <v>#N/A</v>
      </c>
      <c r="P1287" t="e">
        <f>NA()</f>
        <v>#N/A</v>
      </c>
      <c r="Q1287" t="e">
        <f>NA()</f>
        <v>#N/A</v>
      </c>
      <c r="R1287">
        <v>1</v>
      </c>
      <c r="S1287" t="s">
        <v>6539</v>
      </c>
      <c r="T1287" t="e">
        <f>NA()</f>
        <v>#N/A</v>
      </c>
      <c r="U1287" t="e">
        <f>NA()</f>
        <v>#N/A</v>
      </c>
      <c r="V1287">
        <v>2017</v>
      </c>
      <c r="W1287">
        <v>187752</v>
      </c>
      <c r="X1287" t="e">
        <f>NA()</f>
        <v>#N/A</v>
      </c>
      <c r="Y1287" t="e">
        <f>NA()</f>
        <v>#N/A</v>
      </c>
      <c r="Z1287" t="e">
        <f>NA()</f>
        <v>#N/A</v>
      </c>
      <c r="AA1287" s="3">
        <f t="shared" si="821"/>
        <v>0</v>
      </c>
      <c r="AB1287" t="s">
        <v>6616</v>
      </c>
      <c r="AC1287" t="s">
        <v>6616</v>
      </c>
      <c r="AD1287" t="s">
        <v>6616</v>
      </c>
      <c r="AE1287" t="s">
        <v>6616</v>
      </c>
      <c r="AG1287" t="s">
        <v>6616</v>
      </c>
      <c r="AI1287" t="e">
        <f>NA()</f>
        <v>#N/A</v>
      </c>
      <c r="AJ1287" t="e">
        <f>NA()</f>
        <v>#N/A</v>
      </c>
      <c r="AK1287" t="e">
        <f>NA()</f>
        <v>#N/A</v>
      </c>
      <c r="AL1287" t="e">
        <f>NA()</f>
        <v>#N/A</v>
      </c>
      <c r="AM1287" t="e">
        <f>NA()</f>
        <v>#N/A</v>
      </c>
      <c r="AN1287" t="e">
        <f>NA()</f>
        <v>#N/A</v>
      </c>
      <c r="AO1287" t="e">
        <f>NA()</f>
        <v>#N/A</v>
      </c>
      <c r="AP1287" s="3" t="str">
        <f t="shared" si="822"/>
        <v>No</v>
      </c>
      <c r="AQ1287" s="3" t="str">
        <f t="shared" si="823"/>
        <v>No</v>
      </c>
      <c r="AR1287" s="3" t="str">
        <f t="shared" si="824"/>
        <v>No</v>
      </c>
      <c r="AS1287" t="e">
        <f>NA()</f>
        <v>#N/A</v>
      </c>
      <c r="AT1287" t="e">
        <f>NA()</f>
        <v>#N/A</v>
      </c>
      <c r="AU1287" t="e">
        <f>NA()</f>
        <v>#N/A</v>
      </c>
      <c r="AV1287" t="e">
        <f>NA()</f>
        <v>#N/A</v>
      </c>
      <c r="AW1287" t="e">
        <f>NA()</f>
        <v>#N/A</v>
      </c>
      <c r="AX1287" t="e">
        <f>NA()</f>
        <v>#N/A</v>
      </c>
      <c r="AY1287" t="e">
        <f>NA()</f>
        <v>#N/A</v>
      </c>
      <c r="AZ1287" t="e">
        <f>NA()</f>
        <v>#N/A</v>
      </c>
      <c r="BA1287">
        <v>0</v>
      </c>
      <c r="BB1287" t="s">
        <v>6617</v>
      </c>
      <c r="BC1287" t="e">
        <f>NA()</f>
        <v>#N/A</v>
      </c>
      <c r="BD1287" s="4" t="str">
        <f t="shared" si="825"/>
        <v>No</v>
      </c>
      <c r="BE1287" t="e">
        <f>NA()</f>
        <v>#N/A</v>
      </c>
      <c r="BF1287" s="3" t="str">
        <f t="shared" si="826"/>
        <v>No</v>
      </c>
      <c r="BG1287" t="e">
        <f>NA()</f>
        <v>#N/A</v>
      </c>
      <c r="BH1287" s="3" t="e">
        <f t="shared" si="827"/>
        <v>#N/A</v>
      </c>
      <c r="BI1287" s="3" t="e">
        <f t="shared" si="828"/>
        <v>#N/A</v>
      </c>
      <c r="BJ1287" s="3" t="e">
        <f t="shared" si="829"/>
        <v>#N/A</v>
      </c>
      <c r="BK1287" s="3" t="e">
        <f t="shared" si="830"/>
        <v>#N/A</v>
      </c>
      <c r="BL1287" s="3" t="e">
        <f t="shared" si="831"/>
        <v>#N/A</v>
      </c>
      <c r="BM1287" s="3" t="e">
        <f t="shared" si="832"/>
        <v>#N/A</v>
      </c>
      <c r="BN1287" s="3" t="str">
        <f t="shared" si="833"/>
        <v>Pass</v>
      </c>
      <c r="BO1287" s="3" t="e">
        <f t="shared" si="834"/>
        <v>#N/A</v>
      </c>
      <c r="BP1287" s="3" t="str">
        <f t="shared" si="835"/>
        <v>FV&lt;$10K</v>
      </c>
      <c r="BQ1287" t="s">
        <v>6650</v>
      </c>
      <c r="BR1287" s="3" t="str">
        <f t="shared" si="836"/>
        <v>No, &lt; $20K Lien</v>
      </c>
      <c r="BS1287" s="3" t="str">
        <f t="shared" si="837"/>
        <v>No, Lien &lt; $20K</v>
      </c>
      <c r="BT1287" t="s">
        <v>6650</v>
      </c>
      <c r="BU1287" s="3" t="str">
        <f t="shared" si="838"/>
        <v>No</v>
      </c>
      <c r="BV1287" s="3" t="str">
        <f t="shared" si="839"/>
        <v>No</v>
      </c>
      <c r="BW1287" s="3">
        <f t="shared" si="840"/>
        <v>0</v>
      </c>
      <c r="BX1287" s="3" t="str">
        <f t="shared" si="841"/>
        <v>No</v>
      </c>
      <c r="BY1287" s="3">
        <f t="shared" si="842"/>
        <v>187752</v>
      </c>
      <c r="BZ1287">
        <v>1</v>
      </c>
      <c r="CA1287" s="3">
        <f t="shared" si="843"/>
        <v>187752</v>
      </c>
      <c r="CC1287" s="3" t="e">
        <f t="shared" si="844"/>
        <v>#N/A</v>
      </c>
      <c r="CD1287" s="3" t="e">
        <f t="shared" si="845"/>
        <v>#N/A</v>
      </c>
      <c r="CE1287" s="3" t="str">
        <f t="shared" si="846"/>
        <v/>
      </c>
      <c r="CF1287" s="3" t="e">
        <f>HLOOKUP(CE1287,'Valuation Data'!$D$2:$K$5,4,FALSE)</f>
        <v>#N/A</v>
      </c>
      <c r="CG1287" s="3">
        <f t="shared" si="847"/>
        <v>187752</v>
      </c>
      <c r="CH1287" s="3" t="str">
        <f t="shared" si="848"/>
        <v>No</v>
      </c>
      <c r="CI1287" s="3" t="str">
        <f>VLOOKUP(R1287,'Use Codes &amp; County Type'!A:D,4,FALSE)</f>
        <v>S</v>
      </c>
      <c r="CJ1287" s="3" t="str">
        <f t="shared" si="849"/>
        <v>No</v>
      </c>
      <c r="CK1287" s="3" t="str">
        <f t="shared" si="850"/>
        <v>Yes</v>
      </c>
      <c r="CL1287" s="3">
        <f t="shared" si="851"/>
        <v>0.67</v>
      </c>
      <c r="CM1287" s="3">
        <f t="shared" si="852"/>
        <v>125793.84000000001</v>
      </c>
      <c r="CN1287" s="3" t="e">
        <f t="shared" si="853"/>
        <v>#N/A</v>
      </c>
      <c r="CO1287" s="3" t="e">
        <f t="shared" si="854"/>
        <v>#N/A</v>
      </c>
      <c r="CP1287" s="3" t="e">
        <f t="shared" si="855"/>
        <v>#N/A</v>
      </c>
      <c r="CR1287" s="3" t="e">
        <f t="shared" si="856"/>
        <v>#N/A</v>
      </c>
      <c r="CV1287" s="3" t="e">
        <f t="shared" si="857"/>
        <v>#N/A</v>
      </c>
      <c r="CW1287" s="3">
        <f t="shared" si="858"/>
        <v>1286</v>
      </c>
      <c r="CX1287" s="3">
        <f t="shared" si="859"/>
        <v>2465.75</v>
      </c>
      <c r="CY1287" s="3" t="e">
        <f t="shared" si="860"/>
        <v>#N/A</v>
      </c>
      <c r="CZ1287" t="e">
        <f>NA()</f>
        <v>#N/A</v>
      </c>
      <c r="DA1287" t="e">
        <f>NA()</f>
        <v>#N/A</v>
      </c>
    </row>
    <row r="1288" spans="1:105" x14ac:dyDescent="0.25">
      <c r="A1288">
        <v>1287</v>
      </c>
      <c r="B1288" t="s">
        <v>3</v>
      </c>
      <c r="C1288" t="s">
        <v>1396</v>
      </c>
      <c r="D1288">
        <v>148.66</v>
      </c>
      <c r="E1288">
        <v>2017</v>
      </c>
      <c r="F1288">
        <v>148.66</v>
      </c>
      <c r="G1288">
        <v>148.66</v>
      </c>
      <c r="H1288" s="3">
        <f t="shared" si="820"/>
        <v>0</v>
      </c>
      <c r="J1288" t="s">
        <v>2734</v>
      </c>
      <c r="K1288" t="s">
        <v>2738</v>
      </c>
      <c r="L1288">
        <v>32097</v>
      </c>
      <c r="M1288" t="s">
        <v>3678</v>
      </c>
      <c r="N1288" t="s">
        <v>4758</v>
      </c>
      <c r="O1288">
        <v>-81.612703510045804</v>
      </c>
      <c r="P1288">
        <v>30.622231125712801</v>
      </c>
      <c r="Q1288" t="s">
        <v>5692</v>
      </c>
      <c r="R1288">
        <v>0</v>
      </c>
      <c r="S1288" t="s">
        <v>6538</v>
      </c>
      <c r="T1288">
        <v>8001</v>
      </c>
      <c r="U1288" t="s">
        <v>6581</v>
      </c>
      <c r="V1288">
        <v>2017</v>
      </c>
      <c r="W1288">
        <v>7125</v>
      </c>
      <c r="X1288">
        <v>2017</v>
      </c>
      <c r="Y1288">
        <v>7125</v>
      </c>
      <c r="Z1288">
        <v>107.86</v>
      </c>
      <c r="AA1288" s="3">
        <f t="shared" si="821"/>
        <v>0.72554823086237052</v>
      </c>
      <c r="AB1288" t="s">
        <v>6616</v>
      </c>
      <c r="AC1288" t="s">
        <v>6616</v>
      </c>
      <c r="AD1288" t="s">
        <v>6616</v>
      </c>
      <c r="AH1288" t="s">
        <v>6616</v>
      </c>
      <c r="AI1288" t="s">
        <v>6618</v>
      </c>
      <c r="AJ1288" t="s">
        <v>6618</v>
      </c>
      <c r="AK1288" t="s">
        <v>6618</v>
      </c>
      <c r="AL1288" t="s">
        <v>6618</v>
      </c>
      <c r="AM1288">
        <v>0</v>
      </c>
      <c r="AN1288">
        <v>0</v>
      </c>
      <c r="AO1288">
        <v>0</v>
      </c>
      <c r="AP1288" s="3" t="str">
        <f t="shared" si="822"/>
        <v>No</v>
      </c>
      <c r="AQ1288" s="3" t="str">
        <f t="shared" si="823"/>
        <v>No</v>
      </c>
      <c r="AR1288" s="3" t="str">
        <f t="shared" si="824"/>
        <v>No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 t="s">
        <v>6634</v>
      </c>
      <c r="AZ1288" t="s">
        <v>6638</v>
      </c>
      <c r="BA1288">
        <v>3</v>
      </c>
      <c r="BB1288" t="s">
        <v>6616</v>
      </c>
      <c r="BC1288" t="s">
        <v>6616</v>
      </c>
      <c r="BD1288" s="4" t="str">
        <f t="shared" si="825"/>
        <v>No</v>
      </c>
      <c r="BE1288" t="s">
        <v>6640</v>
      </c>
      <c r="BF1288" s="3" t="str">
        <f t="shared" si="826"/>
        <v>No</v>
      </c>
      <c r="BG1288" t="s">
        <v>6645</v>
      </c>
      <c r="BH1288" s="3" t="str">
        <f t="shared" si="827"/>
        <v>MACAW RD</v>
      </c>
      <c r="BI1288" s="3" t="str">
        <f t="shared" si="828"/>
        <v>Yulee</v>
      </c>
      <c r="BJ1288" s="3" t="str">
        <f t="shared" si="829"/>
        <v>Florida</v>
      </c>
      <c r="BK1288" s="3">
        <f t="shared" si="830"/>
        <v>32097</v>
      </c>
      <c r="BL1288" s="3" t="str">
        <f t="shared" si="831"/>
        <v>MACAW RD YULEE FL 32097</v>
      </c>
      <c r="BM1288" s="3" t="str">
        <f t="shared" si="832"/>
        <v/>
      </c>
      <c r="BN1288" s="3" t="str">
        <f t="shared" si="833"/>
        <v>Lien&lt;$150</v>
      </c>
      <c r="BO1288" s="3" t="str">
        <f t="shared" si="834"/>
        <v>No</v>
      </c>
      <c r="BP1288" s="3" t="str">
        <f t="shared" si="835"/>
        <v>FV&lt;$10K</v>
      </c>
      <c r="BQ1288" t="s">
        <v>6650</v>
      </c>
      <c r="BR1288" s="3" t="str">
        <f t="shared" si="836"/>
        <v>No, &lt; $20K Lien</v>
      </c>
      <c r="BS1288" s="3" t="str">
        <f t="shared" si="837"/>
        <v>No, Lien &lt; $20K</v>
      </c>
      <c r="BT1288" t="s">
        <v>6650</v>
      </c>
      <c r="BU1288" s="3" t="str">
        <f t="shared" si="838"/>
        <v>No</v>
      </c>
      <c r="BV1288" s="3" t="str">
        <f t="shared" si="839"/>
        <v>No</v>
      </c>
      <c r="BW1288" s="3">
        <f t="shared" si="840"/>
        <v>3</v>
      </c>
      <c r="BX1288" s="3" t="str">
        <f t="shared" si="841"/>
        <v>No</v>
      </c>
      <c r="BY1288" s="3">
        <f t="shared" si="842"/>
        <v>7125</v>
      </c>
      <c r="BZ1288">
        <v>1</v>
      </c>
      <c r="CA1288" s="3">
        <f t="shared" si="843"/>
        <v>7125</v>
      </c>
      <c r="CC1288" s="3">
        <f t="shared" si="844"/>
        <v>0</v>
      </c>
      <c r="CD1288" s="3">
        <f t="shared" si="845"/>
        <v>0</v>
      </c>
      <c r="CE1288" s="3" t="str">
        <f t="shared" si="846"/>
        <v/>
      </c>
      <c r="CF1288" s="3" t="e">
        <f>HLOOKUP(CE1288,'Valuation Data'!$D$2:$K$5,4,FALSE)</f>
        <v>#N/A</v>
      </c>
      <c r="CG1288" s="3">
        <f t="shared" si="847"/>
        <v>7125</v>
      </c>
      <c r="CH1288" s="3" t="str">
        <f t="shared" si="848"/>
        <v>No</v>
      </c>
      <c r="CI1288" s="3" t="str">
        <f>VLOOKUP(R1288,'Use Codes &amp; County Type'!A:D,4,FALSE)</f>
        <v>V</v>
      </c>
      <c r="CJ1288" s="3" t="str">
        <f t="shared" si="849"/>
        <v>Yes</v>
      </c>
      <c r="CK1288" s="3" t="str">
        <f t="shared" si="850"/>
        <v>No</v>
      </c>
      <c r="CL1288" s="3">
        <f t="shared" si="851"/>
        <v>0</v>
      </c>
      <c r="CM1288" s="3">
        <f t="shared" si="852"/>
        <v>0</v>
      </c>
      <c r="CN1288" s="3">
        <f t="shared" si="853"/>
        <v>1040.6200000000001</v>
      </c>
      <c r="CO1288" s="3">
        <f t="shared" si="854"/>
        <v>-1040.6200000000001</v>
      </c>
      <c r="CP1288" s="3">
        <f t="shared" si="855"/>
        <v>0.14605192982456142</v>
      </c>
      <c r="CR1288" s="3" t="str">
        <f t="shared" si="856"/>
        <v>No</v>
      </c>
      <c r="CV1288" s="3" t="str">
        <f t="shared" si="857"/>
        <v>Lien&lt;$150</v>
      </c>
      <c r="CW1288" s="3">
        <f t="shared" si="858"/>
        <v>1287</v>
      </c>
      <c r="CX1288" s="3">
        <f t="shared" si="859"/>
        <v>148.66</v>
      </c>
      <c r="CY1288" s="3" t="str">
        <f t="shared" si="860"/>
        <v>Ok</v>
      </c>
      <c r="CZ1288">
        <v>0</v>
      </c>
      <c r="DA1288">
        <v>0</v>
      </c>
    </row>
    <row r="1289" spans="1:105" x14ac:dyDescent="0.25">
      <c r="A1289">
        <v>1288</v>
      </c>
      <c r="B1289" t="s">
        <v>3</v>
      </c>
      <c r="C1289" t="s">
        <v>1397</v>
      </c>
      <c r="D1289">
        <v>608.25</v>
      </c>
      <c r="E1289">
        <v>2017</v>
      </c>
      <c r="F1289">
        <v>608.25</v>
      </c>
      <c r="G1289">
        <v>608.25</v>
      </c>
      <c r="H1289" s="3">
        <f t="shared" si="820"/>
        <v>0</v>
      </c>
      <c r="I1289">
        <v>86448</v>
      </c>
      <c r="J1289" t="s">
        <v>2734</v>
      </c>
      <c r="K1289" t="s">
        <v>2738</v>
      </c>
      <c r="L1289">
        <v>32097</v>
      </c>
      <c r="M1289" t="s">
        <v>3679</v>
      </c>
      <c r="N1289" t="s">
        <v>4758</v>
      </c>
      <c r="O1289">
        <v>-81.612385388521005</v>
      </c>
      <c r="P1289">
        <v>30.6218254227466</v>
      </c>
      <c r="Q1289" t="s">
        <v>5692</v>
      </c>
      <c r="R1289">
        <v>2</v>
      </c>
      <c r="S1289" t="s">
        <v>6535</v>
      </c>
      <c r="T1289">
        <v>1006</v>
      </c>
      <c r="U1289" t="s">
        <v>6578</v>
      </c>
      <c r="V1289">
        <v>2017</v>
      </c>
      <c r="W1289">
        <v>35196</v>
      </c>
      <c r="X1289">
        <v>2017</v>
      </c>
      <c r="Y1289">
        <v>35196</v>
      </c>
      <c r="Z1289">
        <v>532.83000000000004</v>
      </c>
      <c r="AA1289" s="3">
        <f t="shared" si="821"/>
        <v>0.87600493218249087</v>
      </c>
      <c r="AB1289" t="s">
        <v>6616</v>
      </c>
      <c r="AC1289" t="s">
        <v>6616</v>
      </c>
      <c r="AD1289" t="s">
        <v>6616</v>
      </c>
      <c r="AE1289" t="s">
        <v>6616</v>
      </c>
      <c r="AG1289" t="s">
        <v>6616</v>
      </c>
      <c r="AH1289" t="s">
        <v>6616</v>
      </c>
      <c r="AI1289" t="s">
        <v>6618</v>
      </c>
      <c r="AJ1289" t="s">
        <v>6618</v>
      </c>
      <c r="AK1289" t="s">
        <v>6618</v>
      </c>
      <c r="AL1289" t="s">
        <v>6618</v>
      </c>
      <c r="AM1289" t="s">
        <v>6618</v>
      </c>
      <c r="AN1289" t="s">
        <v>6618</v>
      </c>
      <c r="AO1289" t="s">
        <v>6618</v>
      </c>
      <c r="AP1289" s="3" t="str">
        <f t="shared" si="822"/>
        <v>No</v>
      </c>
      <c r="AQ1289" s="3" t="str">
        <f t="shared" si="823"/>
        <v>No</v>
      </c>
      <c r="AR1289" s="3" t="str">
        <f t="shared" si="824"/>
        <v>No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 t="s">
        <v>6634</v>
      </c>
      <c r="AZ1289" t="s">
        <v>6638</v>
      </c>
      <c r="BA1289">
        <v>1</v>
      </c>
      <c r="BB1289" t="s">
        <v>6616</v>
      </c>
      <c r="BC1289" t="s">
        <v>6616</v>
      </c>
      <c r="BD1289" s="4" t="str">
        <f t="shared" si="825"/>
        <v>No</v>
      </c>
      <c r="BE1289" t="s">
        <v>6640</v>
      </c>
      <c r="BF1289" s="3" t="str">
        <f t="shared" si="826"/>
        <v>No</v>
      </c>
      <c r="BG1289" t="s">
        <v>6645</v>
      </c>
      <c r="BH1289" s="3" t="str">
        <f t="shared" si="827"/>
        <v>86448 MACAW RD</v>
      </c>
      <c r="BI1289" s="3" t="str">
        <f t="shared" si="828"/>
        <v>Yulee</v>
      </c>
      <c r="BJ1289" s="3" t="str">
        <f t="shared" si="829"/>
        <v>Florida</v>
      </c>
      <c r="BK1289" s="3">
        <f t="shared" si="830"/>
        <v>32097</v>
      </c>
      <c r="BL1289" s="3" t="str">
        <f t="shared" si="831"/>
        <v>86448 MACAW RD YULEE FL 32097</v>
      </c>
      <c r="BM1289" s="3" t="str">
        <f t="shared" si="832"/>
        <v/>
      </c>
      <c r="BN1289" s="3" t="str">
        <f t="shared" si="833"/>
        <v>Pass</v>
      </c>
      <c r="BO1289" s="3" t="str">
        <f t="shared" si="834"/>
        <v>No</v>
      </c>
      <c r="BP1289" s="3" t="str">
        <f t="shared" si="835"/>
        <v>FV&lt;$10K</v>
      </c>
      <c r="BQ1289" t="s">
        <v>6650</v>
      </c>
      <c r="BR1289" s="3" t="str">
        <f t="shared" si="836"/>
        <v>No, &lt; $20K Lien</v>
      </c>
      <c r="BS1289" s="3" t="str">
        <f t="shared" si="837"/>
        <v>No, Lien &lt; $20K</v>
      </c>
      <c r="BT1289" t="s">
        <v>6650</v>
      </c>
      <c r="BU1289" s="3" t="str">
        <f t="shared" si="838"/>
        <v>No</v>
      </c>
      <c r="BV1289" s="3" t="str">
        <f t="shared" si="839"/>
        <v>No</v>
      </c>
      <c r="BW1289" s="3">
        <f t="shared" si="840"/>
        <v>1</v>
      </c>
      <c r="BX1289" s="3" t="str">
        <f t="shared" si="841"/>
        <v>No</v>
      </c>
      <c r="BY1289" s="3">
        <f t="shared" si="842"/>
        <v>35196</v>
      </c>
      <c r="BZ1289">
        <v>1</v>
      </c>
      <c r="CA1289" s="3">
        <f t="shared" si="843"/>
        <v>35196</v>
      </c>
      <c r="CC1289" s="3">
        <f t="shared" si="844"/>
        <v>0</v>
      </c>
      <c r="CD1289" s="3">
        <f t="shared" si="845"/>
        <v>0</v>
      </c>
      <c r="CE1289" s="3" t="str">
        <f t="shared" si="846"/>
        <v/>
      </c>
      <c r="CF1289" s="3" t="e">
        <f>HLOOKUP(CE1289,'Valuation Data'!$D$2:$K$5,4,FALSE)</f>
        <v>#N/A</v>
      </c>
      <c r="CG1289" s="3">
        <f t="shared" si="847"/>
        <v>35196</v>
      </c>
      <c r="CH1289" s="3" t="str">
        <f t="shared" si="848"/>
        <v>No</v>
      </c>
      <c r="CI1289" s="3" t="str">
        <f>VLOOKUP(R1289,'Use Codes &amp; County Type'!A:D,4,FALSE)</f>
        <v>R</v>
      </c>
      <c r="CJ1289" s="3" t="str">
        <f t="shared" si="849"/>
        <v>No</v>
      </c>
      <c r="CK1289" s="3" t="str">
        <f t="shared" si="850"/>
        <v>No</v>
      </c>
      <c r="CL1289" s="3">
        <f t="shared" si="851"/>
        <v>0.35</v>
      </c>
      <c r="CM1289" s="3">
        <f t="shared" si="852"/>
        <v>12318.599999999999</v>
      </c>
      <c r="CN1289" s="3">
        <f t="shared" si="853"/>
        <v>3041.25</v>
      </c>
      <c r="CO1289" s="3">
        <f t="shared" si="854"/>
        <v>9277.3499999999985</v>
      </c>
      <c r="CP1289" s="3">
        <f t="shared" si="855"/>
        <v>8.6408966928060008E-2</v>
      </c>
      <c r="CR1289" s="3" t="str">
        <f t="shared" si="856"/>
        <v>No</v>
      </c>
      <c r="CV1289" s="3" t="str">
        <f t="shared" si="857"/>
        <v>*Bid</v>
      </c>
      <c r="CW1289" s="3">
        <f t="shared" si="858"/>
        <v>1288</v>
      </c>
      <c r="CX1289" s="3">
        <f t="shared" si="859"/>
        <v>608.25</v>
      </c>
      <c r="CY1289" s="3" t="str">
        <f t="shared" si="860"/>
        <v>Ok</v>
      </c>
      <c r="CZ1289">
        <v>0</v>
      </c>
      <c r="DA1289">
        <v>0</v>
      </c>
    </row>
    <row r="1290" spans="1:105" x14ac:dyDescent="0.25">
      <c r="A1290">
        <v>1289</v>
      </c>
      <c r="B1290" t="s">
        <v>3</v>
      </c>
      <c r="C1290" t="s">
        <v>1398</v>
      </c>
      <c r="D1290">
        <v>1940.78</v>
      </c>
      <c r="E1290">
        <v>2017</v>
      </c>
      <c r="F1290">
        <v>1940.78</v>
      </c>
      <c r="G1290">
        <v>1940.78</v>
      </c>
      <c r="H1290" s="3">
        <f t="shared" si="820"/>
        <v>0</v>
      </c>
      <c r="I1290">
        <v>85765</v>
      </c>
      <c r="J1290" t="s">
        <v>2734</v>
      </c>
      <c r="K1290" t="s">
        <v>2738</v>
      </c>
      <c r="L1290">
        <v>32097</v>
      </c>
      <c r="M1290" t="s">
        <v>3680</v>
      </c>
      <c r="N1290" t="s">
        <v>4758</v>
      </c>
      <c r="O1290">
        <v>-81.607187020318804</v>
      </c>
      <c r="P1290">
        <v>30.620480384716899</v>
      </c>
      <c r="Q1290" t="s">
        <v>5693</v>
      </c>
      <c r="R1290">
        <v>1</v>
      </c>
      <c r="S1290" t="s">
        <v>6539</v>
      </c>
      <c r="T1290">
        <v>1001</v>
      </c>
      <c r="U1290" t="s">
        <v>6582</v>
      </c>
      <c r="V1290">
        <v>2017</v>
      </c>
      <c r="W1290">
        <v>155688</v>
      </c>
      <c r="X1290">
        <v>2017</v>
      </c>
      <c r="Y1290">
        <v>169438</v>
      </c>
      <c r="Z1290">
        <v>1764.94</v>
      </c>
      <c r="AA1290" s="3">
        <f t="shared" si="821"/>
        <v>0.90939725265099602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 s="3" t="str">
        <f t="shared" si="822"/>
        <v>No</v>
      </c>
      <c r="AQ1290" s="3" t="str">
        <f t="shared" si="823"/>
        <v>No</v>
      </c>
      <c r="AR1290" s="3" t="str">
        <f t="shared" si="824"/>
        <v>No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 t="s">
        <v>6634</v>
      </c>
      <c r="AZ1290">
        <v>0</v>
      </c>
      <c r="BA1290">
        <v>0</v>
      </c>
      <c r="BB1290" t="s">
        <v>6617</v>
      </c>
      <c r="BC1290">
        <v>0</v>
      </c>
      <c r="BD1290" s="4" t="str">
        <f t="shared" si="825"/>
        <v>No</v>
      </c>
      <c r="BE1290" t="s">
        <v>6640</v>
      </c>
      <c r="BF1290" s="3" t="str">
        <f t="shared" si="826"/>
        <v>No</v>
      </c>
      <c r="BG1290" t="s">
        <v>6645</v>
      </c>
      <c r="BH1290" s="3" t="str">
        <f t="shared" si="827"/>
        <v>85765 NORTH HARTS RD</v>
      </c>
      <c r="BI1290" s="3" t="str">
        <f t="shared" si="828"/>
        <v>Yulee</v>
      </c>
      <c r="BJ1290" s="3" t="str">
        <f t="shared" si="829"/>
        <v>Florida</v>
      </c>
      <c r="BK1290" s="3">
        <f t="shared" si="830"/>
        <v>32097</v>
      </c>
      <c r="BL1290" s="3" t="str">
        <f t="shared" si="831"/>
        <v>85765 NORTH HARTS RD YULEE FL 32097</v>
      </c>
      <c r="BM1290" s="3" t="str">
        <f t="shared" si="832"/>
        <v/>
      </c>
      <c r="BN1290" s="3" t="str">
        <f t="shared" si="833"/>
        <v>Pass</v>
      </c>
      <c r="BO1290" s="3" t="str">
        <f t="shared" si="834"/>
        <v>No</v>
      </c>
      <c r="BP1290" s="3" t="str">
        <f t="shared" si="835"/>
        <v>FV&lt;$10K</v>
      </c>
      <c r="BQ1290" t="s">
        <v>6650</v>
      </c>
      <c r="BR1290" s="3" t="str">
        <f t="shared" si="836"/>
        <v>No, &lt; $20K Lien</v>
      </c>
      <c r="BS1290" s="3" t="str">
        <f t="shared" si="837"/>
        <v>No, Lien &lt; $20K</v>
      </c>
      <c r="BT1290" t="s">
        <v>6650</v>
      </c>
      <c r="BU1290" s="3" t="str">
        <f t="shared" si="838"/>
        <v>No</v>
      </c>
      <c r="BV1290" s="3" t="str">
        <f t="shared" si="839"/>
        <v>No</v>
      </c>
      <c r="BW1290" s="3">
        <f t="shared" si="840"/>
        <v>0</v>
      </c>
      <c r="BX1290" s="3" t="str">
        <f t="shared" si="841"/>
        <v>No</v>
      </c>
      <c r="BY1290" s="3">
        <f t="shared" si="842"/>
        <v>155688</v>
      </c>
      <c r="BZ1290">
        <v>1</v>
      </c>
      <c r="CA1290" s="3">
        <f t="shared" si="843"/>
        <v>155688</v>
      </c>
      <c r="CC1290" s="3">
        <f t="shared" si="844"/>
        <v>0</v>
      </c>
      <c r="CD1290" s="3">
        <f t="shared" si="845"/>
        <v>0</v>
      </c>
      <c r="CE1290" s="3" t="str">
        <f t="shared" si="846"/>
        <v/>
      </c>
      <c r="CF1290" s="3" t="e">
        <f>HLOOKUP(CE1290,'Valuation Data'!$D$2:$K$5,4,FALSE)</f>
        <v>#N/A</v>
      </c>
      <c r="CG1290" s="3">
        <f t="shared" si="847"/>
        <v>155688</v>
      </c>
      <c r="CH1290" s="3" t="str">
        <f t="shared" si="848"/>
        <v>No</v>
      </c>
      <c r="CI1290" s="3" t="str">
        <f>VLOOKUP(R1290,'Use Codes &amp; County Type'!A:D,4,FALSE)</f>
        <v>S</v>
      </c>
      <c r="CJ1290" s="3" t="str">
        <f t="shared" si="849"/>
        <v>No</v>
      </c>
      <c r="CK1290" s="3" t="str">
        <f t="shared" si="850"/>
        <v>Yes</v>
      </c>
      <c r="CL1290" s="3">
        <f t="shared" si="851"/>
        <v>0.67</v>
      </c>
      <c r="CM1290" s="3">
        <f t="shared" si="852"/>
        <v>104310.96</v>
      </c>
      <c r="CN1290" s="3">
        <f t="shared" si="853"/>
        <v>7763.12</v>
      </c>
      <c r="CO1290" s="3">
        <f t="shared" si="854"/>
        <v>96547.840000000011</v>
      </c>
      <c r="CP1290" s="3">
        <f t="shared" si="855"/>
        <v>4.9863316376342427E-2</v>
      </c>
      <c r="CR1290" s="3" t="str">
        <f t="shared" si="856"/>
        <v>No</v>
      </c>
      <c r="CV1290" s="3" t="str">
        <f t="shared" si="857"/>
        <v>*Bid</v>
      </c>
      <c r="CW1290" s="3">
        <f t="shared" si="858"/>
        <v>1289</v>
      </c>
      <c r="CX1290" s="3">
        <f t="shared" si="859"/>
        <v>1940.78</v>
      </c>
      <c r="CY1290" s="3" t="str">
        <f t="shared" si="860"/>
        <v>Ok</v>
      </c>
      <c r="CZ1290">
        <v>0</v>
      </c>
      <c r="DA1290">
        <v>0</v>
      </c>
    </row>
    <row r="1291" spans="1:105" x14ac:dyDescent="0.25">
      <c r="A1291">
        <v>1290</v>
      </c>
      <c r="B1291" t="s">
        <v>3</v>
      </c>
      <c r="C1291" t="s">
        <v>1399</v>
      </c>
      <c r="D1291">
        <v>1717.15</v>
      </c>
      <c r="E1291">
        <v>2017</v>
      </c>
      <c r="F1291">
        <v>1717.15</v>
      </c>
      <c r="G1291">
        <v>1717.15</v>
      </c>
      <c r="H1291" s="3">
        <f t="shared" si="820"/>
        <v>0</v>
      </c>
      <c r="I1291">
        <v>86122</v>
      </c>
      <c r="J1291" t="s">
        <v>2734</v>
      </c>
      <c r="K1291" t="s">
        <v>2738</v>
      </c>
      <c r="L1291">
        <v>32097</v>
      </c>
      <c r="M1291" t="s">
        <v>3681</v>
      </c>
      <c r="N1291" t="s">
        <v>4758</v>
      </c>
      <c r="O1291">
        <v>-81.606794136702405</v>
      </c>
      <c r="P1291">
        <v>30.6175542221517</v>
      </c>
      <c r="Q1291" t="s">
        <v>5694</v>
      </c>
      <c r="R1291">
        <v>1</v>
      </c>
      <c r="S1291" t="s">
        <v>6539</v>
      </c>
      <c r="T1291">
        <v>1001</v>
      </c>
      <c r="U1291" t="s">
        <v>6582</v>
      </c>
      <c r="V1291">
        <v>2017</v>
      </c>
      <c r="W1291">
        <v>142530</v>
      </c>
      <c r="X1291">
        <v>2017</v>
      </c>
      <c r="Y1291">
        <v>176808</v>
      </c>
      <c r="Z1291">
        <v>1558.16</v>
      </c>
      <c r="AA1291" s="3">
        <f t="shared" si="821"/>
        <v>0.90741053489794132</v>
      </c>
      <c r="AB1291" t="s">
        <v>6616</v>
      </c>
      <c r="AI1291" t="s">
        <v>6618</v>
      </c>
      <c r="AJ1291" t="s">
        <v>6618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 s="3" t="str">
        <f t="shared" si="822"/>
        <v>No</v>
      </c>
      <c r="AQ1291" s="3" t="str">
        <f t="shared" si="823"/>
        <v>No</v>
      </c>
      <c r="AR1291" s="3" t="str">
        <f t="shared" si="824"/>
        <v>No</v>
      </c>
      <c r="AS1291">
        <v>0</v>
      </c>
      <c r="AT1291">
        <v>0</v>
      </c>
      <c r="AU1291">
        <v>101073</v>
      </c>
      <c r="AV1291" t="s">
        <v>6629</v>
      </c>
      <c r="AW1291">
        <v>0</v>
      </c>
      <c r="AX1291">
        <v>0</v>
      </c>
      <c r="AY1291" t="s">
        <v>6634</v>
      </c>
      <c r="AZ1291">
        <v>0</v>
      </c>
      <c r="BA1291">
        <v>1</v>
      </c>
      <c r="BB1291" t="s">
        <v>6617</v>
      </c>
      <c r="BC1291" t="s">
        <v>6616</v>
      </c>
      <c r="BD1291" s="4" t="str">
        <f t="shared" si="825"/>
        <v>No</v>
      </c>
      <c r="BE1291" t="s">
        <v>6640</v>
      </c>
      <c r="BF1291" s="3" t="str">
        <f t="shared" si="826"/>
        <v>No</v>
      </c>
      <c r="BG1291" t="s">
        <v>6645</v>
      </c>
      <c r="BH1291" s="3" t="str">
        <f t="shared" si="827"/>
        <v>86122 WHIPPOORWILL PL</v>
      </c>
      <c r="BI1291" s="3" t="str">
        <f t="shared" si="828"/>
        <v>Yulee</v>
      </c>
      <c r="BJ1291" s="3" t="str">
        <f t="shared" si="829"/>
        <v>Florida</v>
      </c>
      <c r="BK1291" s="3">
        <f t="shared" si="830"/>
        <v>32097</v>
      </c>
      <c r="BL1291" s="3" t="str">
        <f t="shared" si="831"/>
        <v>86122 WHIPPOORWILL PL YULEE FL 32097</v>
      </c>
      <c r="BM1291" s="3" t="str">
        <f t="shared" si="832"/>
        <v>L</v>
      </c>
      <c r="BN1291" s="3" t="str">
        <f t="shared" si="833"/>
        <v>Pass</v>
      </c>
      <c r="BO1291" s="3" t="str">
        <f t="shared" si="834"/>
        <v>No</v>
      </c>
      <c r="BP1291" s="3" t="str">
        <f t="shared" si="835"/>
        <v>FV&lt;$10K</v>
      </c>
      <c r="BQ1291" t="s">
        <v>6650</v>
      </c>
      <c r="BR1291" s="3" t="str">
        <f t="shared" si="836"/>
        <v>No, &lt; $20K Lien</v>
      </c>
      <c r="BS1291" s="3" t="str">
        <f t="shared" si="837"/>
        <v>No, Lien &lt; $20K</v>
      </c>
      <c r="BT1291" t="s">
        <v>6650</v>
      </c>
      <c r="BU1291" s="3" t="str">
        <f t="shared" si="838"/>
        <v>No</v>
      </c>
      <c r="BV1291" s="3" t="str">
        <f t="shared" si="839"/>
        <v>No</v>
      </c>
      <c r="BW1291" s="3">
        <f t="shared" si="840"/>
        <v>1</v>
      </c>
      <c r="BX1291" s="3" t="str">
        <f t="shared" si="841"/>
        <v>No</v>
      </c>
      <c r="BY1291" s="3">
        <f t="shared" si="842"/>
        <v>142530</v>
      </c>
      <c r="BZ1291">
        <v>1</v>
      </c>
      <c r="CA1291" s="3">
        <f t="shared" si="843"/>
        <v>142530</v>
      </c>
      <c r="CC1291" s="3">
        <f t="shared" si="844"/>
        <v>0</v>
      </c>
      <c r="CD1291" s="3">
        <f t="shared" si="845"/>
        <v>0</v>
      </c>
      <c r="CE1291" s="3" t="str">
        <f t="shared" si="846"/>
        <v/>
      </c>
      <c r="CF1291" s="3" t="e">
        <f>HLOOKUP(CE1291,'Valuation Data'!$D$2:$K$5,4,FALSE)</f>
        <v>#N/A</v>
      </c>
      <c r="CG1291" s="3">
        <f t="shared" si="847"/>
        <v>142530</v>
      </c>
      <c r="CH1291" s="3" t="str">
        <f t="shared" si="848"/>
        <v>No</v>
      </c>
      <c r="CI1291" s="3" t="str">
        <f>VLOOKUP(R1291,'Use Codes &amp; County Type'!A:D,4,FALSE)</f>
        <v>S</v>
      </c>
      <c r="CJ1291" s="3" t="str">
        <f t="shared" si="849"/>
        <v>No</v>
      </c>
      <c r="CK1291" s="3" t="str">
        <f t="shared" si="850"/>
        <v>Yes</v>
      </c>
      <c r="CL1291" s="3">
        <f t="shared" si="851"/>
        <v>0.67</v>
      </c>
      <c r="CM1291" s="3">
        <f t="shared" si="852"/>
        <v>95495.1</v>
      </c>
      <c r="CN1291" s="3">
        <f t="shared" si="853"/>
        <v>8585.75</v>
      </c>
      <c r="CO1291" s="3">
        <f t="shared" si="854"/>
        <v>86909.35</v>
      </c>
      <c r="CP1291" s="3">
        <f t="shared" si="855"/>
        <v>6.0238195467620853E-2</v>
      </c>
      <c r="CR1291" s="3" t="str">
        <f t="shared" si="856"/>
        <v>No</v>
      </c>
      <c r="CV1291" s="3" t="str">
        <f t="shared" si="857"/>
        <v>*Bid</v>
      </c>
      <c r="CW1291" s="3">
        <f t="shared" si="858"/>
        <v>1290</v>
      </c>
      <c r="CX1291" s="3">
        <f t="shared" si="859"/>
        <v>1717.15</v>
      </c>
      <c r="CY1291" s="3" t="str">
        <f t="shared" si="860"/>
        <v>Ok</v>
      </c>
      <c r="CZ1291">
        <v>0</v>
      </c>
      <c r="DA1291">
        <v>0</v>
      </c>
    </row>
    <row r="1292" spans="1:105" x14ac:dyDescent="0.25">
      <c r="A1292">
        <v>1291</v>
      </c>
      <c r="B1292" t="s">
        <v>3</v>
      </c>
      <c r="C1292" t="s">
        <v>1400</v>
      </c>
      <c r="D1292">
        <v>1703.15</v>
      </c>
      <c r="E1292">
        <v>2017</v>
      </c>
      <c r="F1292">
        <v>1703.15</v>
      </c>
      <c r="G1292">
        <v>1703.15</v>
      </c>
      <c r="H1292" s="3">
        <f t="shared" si="820"/>
        <v>0</v>
      </c>
      <c r="I1292">
        <v>85783</v>
      </c>
      <c r="J1292" t="s">
        <v>2734</v>
      </c>
      <c r="K1292" t="s">
        <v>2738</v>
      </c>
      <c r="L1292">
        <v>32097</v>
      </c>
      <c r="M1292" t="s">
        <v>3682</v>
      </c>
      <c r="N1292" t="s">
        <v>4758</v>
      </c>
      <c r="O1292">
        <v>-81.607187886202993</v>
      </c>
      <c r="P1292">
        <v>30.621162522318599</v>
      </c>
      <c r="Q1292" t="s">
        <v>5695</v>
      </c>
      <c r="R1292">
        <v>2</v>
      </c>
      <c r="S1292" t="s">
        <v>6535</v>
      </c>
      <c r="T1292">
        <v>1006</v>
      </c>
      <c r="U1292" t="s">
        <v>6578</v>
      </c>
      <c r="V1292">
        <v>2017</v>
      </c>
      <c r="W1292">
        <v>101295</v>
      </c>
      <c r="X1292">
        <v>2017</v>
      </c>
      <c r="Y1292">
        <v>103073</v>
      </c>
      <c r="Z1292">
        <v>1545.21</v>
      </c>
      <c r="AA1292" s="3">
        <f t="shared" si="821"/>
        <v>0.90726594838974839</v>
      </c>
      <c r="AG1292" t="s">
        <v>6616</v>
      </c>
      <c r="AI1292" t="s">
        <v>6618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 s="3" t="str">
        <f t="shared" si="822"/>
        <v>No</v>
      </c>
      <c r="AQ1292" s="3" t="str">
        <f t="shared" si="823"/>
        <v>No</v>
      </c>
      <c r="AR1292" s="3" t="str">
        <f t="shared" si="824"/>
        <v>No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 t="s">
        <v>6634</v>
      </c>
      <c r="AZ1292">
        <v>0</v>
      </c>
      <c r="BA1292">
        <v>0</v>
      </c>
      <c r="BB1292" t="s">
        <v>6616</v>
      </c>
      <c r="BC1292" t="s">
        <v>6616</v>
      </c>
      <c r="BD1292" s="4" t="str">
        <f t="shared" si="825"/>
        <v>No</v>
      </c>
      <c r="BE1292" t="s">
        <v>6640</v>
      </c>
      <c r="BF1292" s="3" t="str">
        <f t="shared" si="826"/>
        <v>No</v>
      </c>
      <c r="BG1292" t="s">
        <v>6645</v>
      </c>
      <c r="BH1292" s="3" t="str">
        <f t="shared" si="827"/>
        <v>85783 NORTH HARTS RD</v>
      </c>
      <c r="BI1292" s="3" t="str">
        <f t="shared" si="828"/>
        <v>Yulee</v>
      </c>
      <c r="BJ1292" s="3" t="str">
        <f t="shared" si="829"/>
        <v>Florida</v>
      </c>
      <c r="BK1292" s="3">
        <f t="shared" si="830"/>
        <v>32097</v>
      </c>
      <c r="BL1292" s="3" t="str">
        <f t="shared" si="831"/>
        <v>85783 NORTH HARTS RD YULEE FL 32097</v>
      </c>
      <c r="BM1292" s="3" t="str">
        <f t="shared" si="832"/>
        <v/>
      </c>
      <c r="BN1292" s="3" t="str">
        <f t="shared" si="833"/>
        <v>Pass</v>
      </c>
      <c r="BO1292" s="3" t="str">
        <f t="shared" si="834"/>
        <v>No</v>
      </c>
      <c r="BP1292" s="3" t="str">
        <f t="shared" si="835"/>
        <v>FV&lt;$10K</v>
      </c>
      <c r="BQ1292" t="s">
        <v>6650</v>
      </c>
      <c r="BR1292" s="3" t="str">
        <f t="shared" si="836"/>
        <v>No, &lt; $20K Lien</v>
      </c>
      <c r="BS1292" s="3" t="str">
        <f t="shared" si="837"/>
        <v>No, Lien &lt; $20K</v>
      </c>
      <c r="BT1292" t="s">
        <v>6650</v>
      </c>
      <c r="BU1292" s="3" t="str">
        <f t="shared" si="838"/>
        <v>No</v>
      </c>
      <c r="BV1292" s="3" t="str">
        <f t="shared" si="839"/>
        <v>No</v>
      </c>
      <c r="BW1292" s="3">
        <f t="shared" si="840"/>
        <v>0</v>
      </c>
      <c r="BX1292" s="3" t="str">
        <f t="shared" si="841"/>
        <v>No</v>
      </c>
      <c r="BY1292" s="3">
        <f t="shared" si="842"/>
        <v>101295</v>
      </c>
      <c r="BZ1292">
        <v>1</v>
      </c>
      <c r="CA1292" s="3">
        <f t="shared" si="843"/>
        <v>101295</v>
      </c>
      <c r="CC1292" s="3">
        <f t="shared" si="844"/>
        <v>0</v>
      </c>
      <c r="CD1292" s="3">
        <f t="shared" si="845"/>
        <v>0</v>
      </c>
      <c r="CE1292" s="3" t="str">
        <f t="shared" si="846"/>
        <v/>
      </c>
      <c r="CF1292" s="3" t="e">
        <f>HLOOKUP(CE1292,'Valuation Data'!$D$2:$K$5,4,FALSE)</f>
        <v>#N/A</v>
      </c>
      <c r="CG1292" s="3">
        <f t="shared" si="847"/>
        <v>101295</v>
      </c>
      <c r="CH1292" s="3" t="str">
        <f t="shared" si="848"/>
        <v>No</v>
      </c>
      <c r="CI1292" s="3" t="str">
        <f>VLOOKUP(R1292,'Use Codes &amp; County Type'!A:D,4,FALSE)</f>
        <v>R</v>
      </c>
      <c r="CJ1292" s="3" t="str">
        <f t="shared" si="849"/>
        <v>No</v>
      </c>
      <c r="CK1292" s="3" t="str">
        <f t="shared" si="850"/>
        <v>No</v>
      </c>
      <c r="CL1292" s="3">
        <f t="shared" si="851"/>
        <v>0.35</v>
      </c>
      <c r="CM1292" s="3">
        <f t="shared" si="852"/>
        <v>35453.25</v>
      </c>
      <c r="CN1292" s="3">
        <f t="shared" si="853"/>
        <v>6812.6</v>
      </c>
      <c r="CO1292" s="3">
        <f t="shared" si="854"/>
        <v>28640.65</v>
      </c>
      <c r="CP1292" s="3">
        <f t="shared" si="855"/>
        <v>6.7255047139542917E-2</v>
      </c>
      <c r="CR1292" s="3" t="str">
        <f t="shared" si="856"/>
        <v>No</v>
      </c>
      <c r="CV1292" s="3" t="str">
        <f t="shared" si="857"/>
        <v>*Bid</v>
      </c>
      <c r="CW1292" s="3">
        <f t="shared" si="858"/>
        <v>1291</v>
      </c>
      <c r="CX1292" s="3">
        <f t="shared" si="859"/>
        <v>1703.15</v>
      </c>
      <c r="CY1292" s="3" t="str">
        <f t="shared" si="860"/>
        <v>Ok</v>
      </c>
      <c r="CZ1292">
        <v>0</v>
      </c>
      <c r="DA1292">
        <v>0</v>
      </c>
    </row>
    <row r="1293" spans="1:105" x14ac:dyDescent="0.25">
      <c r="A1293">
        <v>1292</v>
      </c>
      <c r="B1293" t="s">
        <v>3</v>
      </c>
      <c r="C1293" t="s">
        <v>1401</v>
      </c>
      <c r="D1293">
        <v>420.86</v>
      </c>
      <c r="E1293">
        <v>2017</v>
      </c>
      <c r="F1293">
        <v>420.86</v>
      </c>
      <c r="G1293">
        <v>420.86</v>
      </c>
      <c r="H1293" s="3">
        <f t="shared" si="820"/>
        <v>0</v>
      </c>
      <c r="J1293" t="s">
        <v>2734</v>
      </c>
      <c r="K1293" t="s">
        <v>2738</v>
      </c>
      <c r="L1293">
        <v>32097</v>
      </c>
      <c r="M1293" t="s">
        <v>3683</v>
      </c>
      <c r="N1293" t="s">
        <v>4758</v>
      </c>
      <c r="O1293">
        <v>-81.608234373662796</v>
      </c>
      <c r="P1293">
        <v>30.621698574741899</v>
      </c>
      <c r="Q1293" t="s">
        <v>5696</v>
      </c>
      <c r="R1293">
        <v>0</v>
      </c>
      <c r="S1293" t="s">
        <v>6538</v>
      </c>
      <c r="T1293">
        <v>8001</v>
      </c>
      <c r="U1293" t="s">
        <v>6581</v>
      </c>
      <c r="V1293">
        <v>2017</v>
      </c>
      <c r="W1293">
        <v>23750</v>
      </c>
      <c r="X1293">
        <v>2017</v>
      </c>
      <c r="Y1293">
        <v>23750</v>
      </c>
      <c r="Z1293">
        <v>359.55</v>
      </c>
      <c r="AA1293" s="3">
        <f t="shared" si="821"/>
        <v>0.85432210236183048</v>
      </c>
      <c r="AC1293" t="s">
        <v>6616</v>
      </c>
      <c r="AD1293" t="s">
        <v>6616</v>
      </c>
      <c r="AE1293" t="s">
        <v>6616</v>
      </c>
      <c r="AF1293" t="s">
        <v>6616</v>
      </c>
      <c r="AG1293" t="s">
        <v>6616</v>
      </c>
      <c r="AH1293" t="s">
        <v>6616</v>
      </c>
      <c r="AI1293" t="s">
        <v>6618</v>
      </c>
      <c r="AJ1293" t="s">
        <v>6618</v>
      </c>
      <c r="AK1293" t="s">
        <v>6618</v>
      </c>
      <c r="AL1293" t="s">
        <v>6618</v>
      </c>
      <c r="AM1293" t="s">
        <v>6618</v>
      </c>
      <c r="AN1293" t="s">
        <v>6618</v>
      </c>
      <c r="AO1293">
        <v>0</v>
      </c>
      <c r="AP1293" s="3" t="str">
        <f t="shared" si="822"/>
        <v>No</v>
      </c>
      <c r="AQ1293" s="3" t="str">
        <f t="shared" si="823"/>
        <v>No</v>
      </c>
      <c r="AR1293" s="3" t="str">
        <f t="shared" si="824"/>
        <v>No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 t="s">
        <v>6634</v>
      </c>
      <c r="AZ1293" t="s">
        <v>6638</v>
      </c>
      <c r="BA1293">
        <v>0</v>
      </c>
      <c r="BB1293" t="s">
        <v>6616</v>
      </c>
      <c r="BC1293" t="s">
        <v>6617</v>
      </c>
      <c r="BD1293" s="4" t="str">
        <f t="shared" si="825"/>
        <v>No</v>
      </c>
      <c r="BE1293" t="s">
        <v>6640</v>
      </c>
      <c r="BF1293" s="3" t="str">
        <f t="shared" si="826"/>
        <v>No</v>
      </c>
      <c r="BG1293" t="s">
        <v>6645</v>
      </c>
      <c r="BH1293" s="3" t="str">
        <f t="shared" si="827"/>
        <v>HUMMINGBIRD LN</v>
      </c>
      <c r="BI1293" s="3" t="str">
        <f t="shared" si="828"/>
        <v>Yulee</v>
      </c>
      <c r="BJ1293" s="3" t="str">
        <f t="shared" si="829"/>
        <v>Florida</v>
      </c>
      <c r="BK1293" s="3">
        <f t="shared" si="830"/>
        <v>32097</v>
      </c>
      <c r="BL1293" s="3" t="str">
        <f t="shared" si="831"/>
        <v>HUMMINGBIRD LN YULEE FL 32097</v>
      </c>
      <c r="BM1293" s="3" t="str">
        <f t="shared" si="832"/>
        <v/>
      </c>
      <c r="BN1293" s="3" t="str">
        <f t="shared" si="833"/>
        <v>Pass</v>
      </c>
      <c r="BO1293" s="3" t="str">
        <f t="shared" si="834"/>
        <v>Yes</v>
      </c>
      <c r="BP1293" s="3" t="str">
        <f t="shared" si="835"/>
        <v>FV&lt;$10K</v>
      </c>
      <c r="BQ1293" t="s">
        <v>6650</v>
      </c>
      <c r="BR1293" s="3" t="str">
        <f t="shared" si="836"/>
        <v>No, &lt; $20K Lien</v>
      </c>
      <c r="BS1293" s="3" t="str">
        <f t="shared" si="837"/>
        <v>No, Lien &lt; $20K</v>
      </c>
      <c r="BT1293" t="s">
        <v>6650</v>
      </c>
      <c r="BU1293" s="3" t="str">
        <f t="shared" si="838"/>
        <v>No</v>
      </c>
      <c r="BV1293" s="3" t="str">
        <f t="shared" si="839"/>
        <v>No</v>
      </c>
      <c r="BW1293" s="3">
        <f t="shared" si="840"/>
        <v>0</v>
      </c>
      <c r="BX1293" s="3" t="str">
        <f t="shared" si="841"/>
        <v>No</v>
      </c>
      <c r="BY1293" s="3">
        <f t="shared" si="842"/>
        <v>23750</v>
      </c>
      <c r="BZ1293">
        <v>1</v>
      </c>
      <c r="CA1293" s="3">
        <f t="shared" si="843"/>
        <v>23750</v>
      </c>
      <c r="CC1293" s="3">
        <f t="shared" si="844"/>
        <v>0</v>
      </c>
      <c r="CD1293" s="3">
        <f t="shared" si="845"/>
        <v>0</v>
      </c>
      <c r="CE1293" s="3" t="str">
        <f t="shared" si="846"/>
        <v/>
      </c>
      <c r="CF1293" s="3" t="e">
        <f>HLOOKUP(CE1293,'Valuation Data'!$D$2:$K$5,4,FALSE)</f>
        <v>#N/A</v>
      </c>
      <c r="CG1293" s="3">
        <f t="shared" si="847"/>
        <v>23750</v>
      </c>
      <c r="CH1293" s="3" t="str">
        <f t="shared" si="848"/>
        <v>No</v>
      </c>
      <c r="CI1293" s="3" t="str">
        <f>VLOOKUP(R1293,'Use Codes &amp; County Type'!A:D,4,FALSE)</f>
        <v>V</v>
      </c>
      <c r="CJ1293" s="3" t="str">
        <f t="shared" si="849"/>
        <v>Yes</v>
      </c>
      <c r="CK1293" s="3" t="str">
        <f t="shared" si="850"/>
        <v>No</v>
      </c>
      <c r="CL1293" s="3">
        <f t="shared" si="851"/>
        <v>0</v>
      </c>
      <c r="CM1293" s="3">
        <f t="shared" si="852"/>
        <v>0</v>
      </c>
      <c r="CN1293" s="3">
        <f t="shared" si="853"/>
        <v>1683.44</v>
      </c>
      <c r="CO1293" s="3">
        <f t="shared" si="854"/>
        <v>-1683.44</v>
      </c>
      <c r="CP1293" s="3">
        <f t="shared" si="855"/>
        <v>7.0881684210526319E-2</v>
      </c>
      <c r="CR1293" s="3" t="str">
        <f t="shared" si="856"/>
        <v>No</v>
      </c>
      <c r="CV1293" s="3" t="str">
        <f t="shared" si="857"/>
        <v>FMV&lt;$30K</v>
      </c>
      <c r="CW1293" s="3">
        <f t="shared" si="858"/>
        <v>1292</v>
      </c>
      <c r="CX1293" s="3">
        <f t="shared" si="859"/>
        <v>420.86</v>
      </c>
      <c r="CY1293" s="3" t="str">
        <f t="shared" si="860"/>
        <v>Ok</v>
      </c>
      <c r="CZ1293">
        <v>0</v>
      </c>
      <c r="DA1293">
        <v>0</v>
      </c>
    </row>
    <row r="1294" spans="1:105" x14ac:dyDescent="0.25">
      <c r="A1294">
        <v>1293</v>
      </c>
      <c r="B1294" t="s">
        <v>3</v>
      </c>
      <c r="C1294" t="s">
        <v>1402</v>
      </c>
      <c r="D1294">
        <v>350.22</v>
      </c>
      <c r="E1294">
        <v>2017</v>
      </c>
      <c r="F1294">
        <v>350.22</v>
      </c>
      <c r="G1294">
        <v>350.22</v>
      </c>
      <c r="H1294" s="3">
        <f t="shared" si="820"/>
        <v>0</v>
      </c>
      <c r="J1294" t="s">
        <v>2734</v>
      </c>
      <c r="K1294" t="s">
        <v>2738</v>
      </c>
      <c r="L1294">
        <v>32097</v>
      </c>
      <c r="M1294" t="s">
        <v>3675</v>
      </c>
      <c r="N1294" t="s">
        <v>4758</v>
      </c>
      <c r="O1294">
        <v>-81.608945600906495</v>
      </c>
      <c r="P1294">
        <v>30.622268809624899</v>
      </c>
      <c r="Q1294" t="s">
        <v>5697</v>
      </c>
      <c r="R1294">
        <v>0</v>
      </c>
      <c r="S1294" t="s">
        <v>6538</v>
      </c>
      <c r="T1294">
        <v>8001</v>
      </c>
      <c r="U1294" t="s">
        <v>6581</v>
      </c>
      <c r="V1294">
        <v>2017</v>
      </c>
      <c r="W1294">
        <v>19437</v>
      </c>
      <c r="X1294">
        <v>2017</v>
      </c>
      <c r="Y1294">
        <v>19437</v>
      </c>
      <c r="Z1294">
        <v>294.24</v>
      </c>
      <c r="AA1294" s="3">
        <f t="shared" si="821"/>
        <v>0.84015761521329446</v>
      </c>
      <c r="AB1294" t="s">
        <v>6616</v>
      </c>
      <c r="AC1294" t="s">
        <v>6616</v>
      </c>
      <c r="AD1294" t="s">
        <v>6616</v>
      </c>
      <c r="AE1294" t="s">
        <v>6616</v>
      </c>
      <c r="AF1294" t="s">
        <v>6616</v>
      </c>
      <c r="AG1294" t="s">
        <v>6616</v>
      </c>
      <c r="AH1294" t="s">
        <v>6616</v>
      </c>
      <c r="AI1294" t="s">
        <v>6618</v>
      </c>
      <c r="AJ1294" t="s">
        <v>6618</v>
      </c>
      <c r="AK1294" t="s">
        <v>6618</v>
      </c>
      <c r="AL1294" t="s">
        <v>6618</v>
      </c>
      <c r="AM1294" t="s">
        <v>6618</v>
      </c>
      <c r="AN1294" t="s">
        <v>6618</v>
      </c>
      <c r="AO1294" t="s">
        <v>6618</v>
      </c>
      <c r="AP1294" s="3" t="str">
        <f t="shared" si="822"/>
        <v>No</v>
      </c>
      <c r="AQ1294" s="3" t="str">
        <f t="shared" si="823"/>
        <v>No</v>
      </c>
      <c r="AR1294" s="3" t="str">
        <f t="shared" si="824"/>
        <v>No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 t="s">
        <v>6634</v>
      </c>
      <c r="AZ1294" t="s">
        <v>6638</v>
      </c>
      <c r="BA1294">
        <v>7</v>
      </c>
      <c r="BB1294" t="s">
        <v>6616</v>
      </c>
      <c r="BC1294" t="s">
        <v>6616</v>
      </c>
      <c r="BD1294" s="4" t="str">
        <f t="shared" si="825"/>
        <v>No</v>
      </c>
      <c r="BE1294" t="s">
        <v>6640</v>
      </c>
      <c r="BF1294" s="3" t="str">
        <f t="shared" si="826"/>
        <v>No</v>
      </c>
      <c r="BG1294" t="s">
        <v>6645</v>
      </c>
      <c r="BH1294" s="3" t="str">
        <f t="shared" si="827"/>
        <v>CARDINAL RD</v>
      </c>
      <c r="BI1294" s="3" t="str">
        <f t="shared" si="828"/>
        <v>Yulee</v>
      </c>
      <c r="BJ1294" s="3" t="str">
        <f t="shared" si="829"/>
        <v>Florida</v>
      </c>
      <c r="BK1294" s="3">
        <f t="shared" si="830"/>
        <v>32097</v>
      </c>
      <c r="BL1294" s="3" t="str">
        <f t="shared" si="831"/>
        <v>CARDINAL RD YULEE FL 32097</v>
      </c>
      <c r="BM1294" s="3" t="str">
        <f t="shared" si="832"/>
        <v/>
      </c>
      <c r="BN1294" s="3" t="str">
        <f t="shared" si="833"/>
        <v>Pass</v>
      </c>
      <c r="BO1294" s="3" t="str">
        <f t="shared" si="834"/>
        <v>No</v>
      </c>
      <c r="BP1294" s="3" t="str">
        <f t="shared" si="835"/>
        <v>FV&lt;$10K</v>
      </c>
      <c r="BQ1294" t="s">
        <v>6650</v>
      </c>
      <c r="BR1294" s="3" t="str">
        <f t="shared" si="836"/>
        <v>No, &lt; $20K Lien</v>
      </c>
      <c r="BS1294" s="3" t="str">
        <f t="shared" si="837"/>
        <v>No, Lien &lt; $20K</v>
      </c>
      <c r="BT1294" t="s">
        <v>6650</v>
      </c>
      <c r="BU1294" s="3" t="str">
        <f t="shared" si="838"/>
        <v>No</v>
      </c>
      <c r="BV1294" s="3" t="str">
        <f t="shared" si="839"/>
        <v>No</v>
      </c>
      <c r="BW1294" s="3">
        <f t="shared" si="840"/>
        <v>7</v>
      </c>
      <c r="BX1294" s="3" t="str">
        <f t="shared" si="841"/>
        <v>No</v>
      </c>
      <c r="BY1294" s="3">
        <f t="shared" si="842"/>
        <v>19437</v>
      </c>
      <c r="BZ1294">
        <v>1</v>
      </c>
      <c r="CA1294" s="3">
        <f t="shared" si="843"/>
        <v>19437</v>
      </c>
      <c r="CC1294" s="3">
        <f t="shared" si="844"/>
        <v>0</v>
      </c>
      <c r="CD1294" s="3">
        <f t="shared" si="845"/>
        <v>0</v>
      </c>
      <c r="CE1294" s="3" t="str">
        <f t="shared" si="846"/>
        <v/>
      </c>
      <c r="CF1294" s="3" t="e">
        <f>HLOOKUP(CE1294,'Valuation Data'!$D$2:$K$5,4,FALSE)</f>
        <v>#N/A</v>
      </c>
      <c r="CG1294" s="3">
        <f t="shared" si="847"/>
        <v>19437</v>
      </c>
      <c r="CH1294" s="3" t="str">
        <f t="shared" si="848"/>
        <v>No</v>
      </c>
      <c r="CI1294" s="3" t="str">
        <f>VLOOKUP(R1294,'Use Codes &amp; County Type'!A:D,4,FALSE)</f>
        <v>V</v>
      </c>
      <c r="CJ1294" s="3" t="str">
        <f t="shared" si="849"/>
        <v>Yes</v>
      </c>
      <c r="CK1294" s="3" t="str">
        <f t="shared" si="850"/>
        <v>No</v>
      </c>
      <c r="CL1294" s="3">
        <f t="shared" si="851"/>
        <v>0</v>
      </c>
      <c r="CM1294" s="3">
        <f t="shared" si="852"/>
        <v>0</v>
      </c>
      <c r="CN1294" s="3">
        <f t="shared" si="853"/>
        <v>3852.42</v>
      </c>
      <c r="CO1294" s="3">
        <f t="shared" si="854"/>
        <v>-3852.42</v>
      </c>
      <c r="CP1294" s="3">
        <f t="shared" si="855"/>
        <v>0.19820033955857386</v>
      </c>
      <c r="CR1294" s="3" t="str">
        <f t="shared" si="856"/>
        <v>No</v>
      </c>
      <c r="CV1294" s="3" t="str">
        <f t="shared" si="857"/>
        <v>FMV&lt;$30K</v>
      </c>
      <c r="CW1294" s="3">
        <f t="shared" si="858"/>
        <v>1293</v>
      </c>
      <c r="CX1294" s="3">
        <f t="shared" si="859"/>
        <v>350.22</v>
      </c>
      <c r="CY1294" s="3" t="str">
        <f t="shared" si="860"/>
        <v>Ok</v>
      </c>
      <c r="CZ1294">
        <v>0</v>
      </c>
      <c r="DA1294">
        <v>0</v>
      </c>
    </row>
    <row r="1295" spans="1:105" x14ac:dyDescent="0.25">
      <c r="A1295">
        <v>1294</v>
      </c>
      <c r="B1295" t="s">
        <v>3</v>
      </c>
      <c r="C1295" t="s">
        <v>1403</v>
      </c>
      <c r="D1295">
        <v>273.08</v>
      </c>
      <c r="E1295">
        <v>2017</v>
      </c>
      <c r="F1295">
        <v>273.08</v>
      </c>
      <c r="G1295">
        <v>273.08</v>
      </c>
      <c r="H1295" s="3">
        <f t="shared" si="820"/>
        <v>0</v>
      </c>
      <c r="I1295">
        <v>86318</v>
      </c>
      <c r="J1295" t="s">
        <v>2734</v>
      </c>
      <c r="K1295" t="s">
        <v>2738</v>
      </c>
      <c r="L1295">
        <v>32097</v>
      </c>
      <c r="M1295" t="s">
        <v>3684</v>
      </c>
      <c r="N1295" t="s">
        <v>4758</v>
      </c>
      <c r="O1295">
        <v>-81.609385074362706</v>
      </c>
      <c r="P1295">
        <v>30.6212103687736</v>
      </c>
      <c r="Q1295" t="s">
        <v>5698</v>
      </c>
      <c r="R1295">
        <v>2</v>
      </c>
      <c r="S1295" t="s">
        <v>6535</v>
      </c>
      <c r="T1295">
        <v>1006</v>
      </c>
      <c r="U1295" t="s">
        <v>6578</v>
      </c>
      <c r="V1295">
        <v>2017</v>
      </c>
      <c r="W1295">
        <v>39725</v>
      </c>
      <c r="X1295">
        <v>2017</v>
      </c>
      <c r="Y1295">
        <v>49447</v>
      </c>
      <c r="Z1295">
        <v>222.91</v>
      </c>
      <c r="AA1295" s="3">
        <f t="shared" si="821"/>
        <v>0.8162809433133148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 s="3" t="str">
        <f t="shared" si="822"/>
        <v>No</v>
      </c>
      <c r="AQ1295" s="3" t="str">
        <f t="shared" si="823"/>
        <v>No</v>
      </c>
      <c r="AR1295" s="3" t="str">
        <f t="shared" si="824"/>
        <v>No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 t="s">
        <v>6634</v>
      </c>
      <c r="AZ1295">
        <v>0</v>
      </c>
      <c r="BA1295">
        <v>0</v>
      </c>
      <c r="BB1295" t="s">
        <v>6617</v>
      </c>
      <c r="BC1295">
        <v>0</v>
      </c>
      <c r="BD1295" s="4" t="str">
        <f t="shared" si="825"/>
        <v>No</v>
      </c>
      <c r="BE1295" t="s">
        <v>6640</v>
      </c>
      <c r="BF1295" s="3" t="str">
        <f t="shared" si="826"/>
        <v>No</v>
      </c>
      <c r="BG1295" t="s">
        <v>6645</v>
      </c>
      <c r="BH1295" s="3" t="str">
        <f t="shared" si="827"/>
        <v>86318 CARDINAL RD</v>
      </c>
      <c r="BI1295" s="3" t="str">
        <f t="shared" si="828"/>
        <v>Yulee</v>
      </c>
      <c r="BJ1295" s="3" t="str">
        <f t="shared" si="829"/>
        <v>Florida</v>
      </c>
      <c r="BK1295" s="3">
        <f t="shared" si="830"/>
        <v>32097</v>
      </c>
      <c r="BL1295" s="3" t="str">
        <f t="shared" si="831"/>
        <v>86318 CARDINAL RD YULEE FL 32097</v>
      </c>
      <c r="BM1295" s="3" t="str">
        <f t="shared" si="832"/>
        <v/>
      </c>
      <c r="BN1295" s="3" t="str">
        <f t="shared" si="833"/>
        <v>Pass</v>
      </c>
      <c r="BO1295" s="3" t="str">
        <f t="shared" si="834"/>
        <v>No</v>
      </c>
      <c r="BP1295" s="3" t="str">
        <f t="shared" si="835"/>
        <v>FV&lt;$10K</v>
      </c>
      <c r="BQ1295" t="s">
        <v>6650</v>
      </c>
      <c r="BR1295" s="3" t="str">
        <f t="shared" si="836"/>
        <v>No, &lt; $20K Lien</v>
      </c>
      <c r="BS1295" s="3" t="str">
        <f t="shared" si="837"/>
        <v>No, Lien &lt; $20K</v>
      </c>
      <c r="BT1295" t="s">
        <v>6650</v>
      </c>
      <c r="BU1295" s="3" t="str">
        <f t="shared" si="838"/>
        <v>No</v>
      </c>
      <c r="BV1295" s="3" t="str">
        <f t="shared" si="839"/>
        <v>No</v>
      </c>
      <c r="BW1295" s="3">
        <f t="shared" si="840"/>
        <v>0</v>
      </c>
      <c r="BX1295" s="3" t="str">
        <f t="shared" si="841"/>
        <v>No</v>
      </c>
      <c r="BY1295" s="3">
        <f t="shared" si="842"/>
        <v>39725</v>
      </c>
      <c r="BZ1295">
        <v>1</v>
      </c>
      <c r="CA1295" s="3">
        <f t="shared" si="843"/>
        <v>39725</v>
      </c>
      <c r="CC1295" s="3">
        <f t="shared" si="844"/>
        <v>0</v>
      </c>
      <c r="CD1295" s="3">
        <f t="shared" si="845"/>
        <v>0</v>
      </c>
      <c r="CE1295" s="3" t="str">
        <f t="shared" si="846"/>
        <v/>
      </c>
      <c r="CF1295" s="3" t="e">
        <f>HLOOKUP(CE1295,'Valuation Data'!$D$2:$K$5,4,FALSE)</f>
        <v>#N/A</v>
      </c>
      <c r="CG1295" s="3">
        <f t="shared" si="847"/>
        <v>39725</v>
      </c>
      <c r="CH1295" s="3" t="str">
        <f t="shared" si="848"/>
        <v>No</v>
      </c>
      <c r="CI1295" s="3" t="str">
        <f>VLOOKUP(R1295,'Use Codes &amp; County Type'!A:D,4,FALSE)</f>
        <v>R</v>
      </c>
      <c r="CJ1295" s="3" t="str">
        <f t="shared" si="849"/>
        <v>No</v>
      </c>
      <c r="CK1295" s="3" t="str">
        <f t="shared" si="850"/>
        <v>Yes</v>
      </c>
      <c r="CL1295" s="3">
        <f t="shared" si="851"/>
        <v>0.67</v>
      </c>
      <c r="CM1295" s="3">
        <f t="shared" si="852"/>
        <v>26615.75</v>
      </c>
      <c r="CN1295" s="3">
        <f t="shared" si="853"/>
        <v>1092.32</v>
      </c>
      <c r="CO1295" s="3">
        <f t="shared" si="854"/>
        <v>25523.43</v>
      </c>
      <c r="CP1295" s="3">
        <f t="shared" si="855"/>
        <v>2.7497042164883571E-2</v>
      </c>
      <c r="CR1295" s="3" t="str">
        <f t="shared" si="856"/>
        <v>No</v>
      </c>
      <c r="CV1295" s="3" t="str">
        <f t="shared" si="857"/>
        <v>*Bid</v>
      </c>
      <c r="CW1295" s="3">
        <f t="shared" si="858"/>
        <v>1294</v>
      </c>
      <c r="CX1295" s="3">
        <f t="shared" si="859"/>
        <v>273.08</v>
      </c>
      <c r="CY1295" s="3" t="str">
        <f t="shared" si="860"/>
        <v>Ok</v>
      </c>
      <c r="CZ1295">
        <v>0</v>
      </c>
      <c r="DA1295">
        <v>0</v>
      </c>
    </row>
    <row r="1296" spans="1:105" x14ac:dyDescent="0.25">
      <c r="A1296">
        <v>1295</v>
      </c>
      <c r="B1296" t="s">
        <v>3</v>
      </c>
      <c r="C1296" t="s">
        <v>1404</v>
      </c>
      <c r="D1296">
        <v>579.26</v>
      </c>
      <c r="E1296">
        <v>2017</v>
      </c>
      <c r="F1296">
        <v>579.26</v>
      </c>
      <c r="G1296">
        <v>579.26</v>
      </c>
      <c r="H1296" s="3">
        <f t="shared" si="820"/>
        <v>0</v>
      </c>
      <c r="J1296" t="s">
        <v>2734</v>
      </c>
      <c r="K1296" t="s">
        <v>2738</v>
      </c>
      <c r="L1296">
        <v>32097</v>
      </c>
      <c r="M1296" t="s">
        <v>3675</v>
      </c>
      <c r="N1296" t="s">
        <v>4758</v>
      </c>
      <c r="O1296">
        <v>-81.609625457744301</v>
      </c>
      <c r="P1296">
        <v>30.616984159918299</v>
      </c>
      <c r="Q1296" t="s">
        <v>5699</v>
      </c>
      <c r="R1296">
        <v>0</v>
      </c>
      <c r="S1296" t="s">
        <v>6538</v>
      </c>
      <c r="T1296">
        <v>8001</v>
      </c>
      <c r="U1296" t="s">
        <v>6581</v>
      </c>
      <c r="V1296">
        <v>2017</v>
      </c>
      <c r="W1296">
        <v>32210</v>
      </c>
      <c r="X1296">
        <v>2017</v>
      </c>
      <c r="Y1296">
        <v>35000</v>
      </c>
      <c r="Z1296">
        <v>506.02</v>
      </c>
      <c r="AA1296" s="3">
        <f t="shared" si="821"/>
        <v>0.87356282153091869</v>
      </c>
      <c r="AC1296" t="s">
        <v>6616</v>
      </c>
      <c r="AD1296" t="s">
        <v>6616</v>
      </c>
      <c r="AE1296" t="s">
        <v>6616</v>
      </c>
      <c r="AF1296" t="s">
        <v>6616</v>
      </c>
      <c r="AG1296" t="s">
        <v>6616</v>
      </c>
      <c r="AH1296" t="s">
        <v>6616</v>
      </c>
      <c r="AI1296" t="s">
        <v>6618</v>
      </c>
      <c r="AJ1296" t="s">
        <v>6618</v>
      </c>
      <c r="AK1296" t="s">
        <v>6618</v>
      </c>
      <c r="AL1296" t="s">
        <v>6618</v>
      </c>
      <c r="AM1296" t="s">
        <v>6618</v>
      </c>
      <c r="AN1296" t="s">
        <v>6618</v>
      </c>
      <c r="AO1296" t="s">
        <v>6618</v>
      </c>
      <c r="AP1296" s="3" t="str">
        <f t="shared" si="822"/>
        <v>No</v>
      </c>
      <c r="AQ1296" s="3" t="str">
        <f t="shared" si="823"/>
        <v>No</v>
      </c>
      <c r="AR1296" s="3" t="str">
        <f t="shared" si="824"/>
        <v>No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 t="s">
        <v>6634</v>
      </c>
      <c r="AZ1296" t="s">
        <v>6638</v>
      </c>
      <c r="BA1296">
        <v>0</v>
      </c>
      <c r="BB1296" t="s">
        <v>6616</v>
      </c>
      <c r="BC1296" t="s">
        <v>6616</v>
      </c>
      <c r="BD1296" s="4" t="str">
        <f t="shared" si="825"/>
        <v>No</v>
      </c>
      <c r="BE1296" t="s">
        <v>6640</v>
      </c>
      <c r="BF1296" s="3" t="str">
        <f t="shared" si="826"/>
        <v>No</v>
      </c>
      <c r="BG1296" t="s">
        <v>6645</v>
      </c>
      <c r="BH1296" s="3" t="str">
        <f t="shared" si="827"/>
        <v>CARDINAL RD</v>
      </c>
      <c r="BI1296" s="3" t="str">
        <f t="shared" si="828"/>
        <v>Yulee</v>
      </c>
      <c r="BJ1296" s="3" t="str">
        <f t="shared" si="829"/>
        <v>Florida</v>
      </c>
      <c r="BK1296" s="3">
        <f t="shared" si="830"/>
        <v>32097</v>
      </c>
      <c r="BL1296" s="3" t="str">
        <f t="shared" si="831"/>
        <v>CARDINAL RD YULEE FL 32097</v>
      </c>
      <c r="BM1296" s="3" t="str">
        <f t="shared" si="832"/>
        <v/>
      </c>
      <c r="BN1296" s="3" t="str">
        <f t="shared" si="833"/>
        <v>Pass</v>
      </c>
      <c r="BO1296" s="3" t="str">
        <f t="shared" si="834"/>
        <v>No</v>
      </c>
      <c r="BP1296" s="3" t="str">
        <f t="shared" si="835"/>
        <v>FV&lt;$10K</v>
      </c>
      <c r="BQ1296" t="s">
        <v>6650</v>
      </c>
      <c r="BR1296" s="3" t="str">
        <f t="shared" si="836"/>
        <v>No, &lt; $20K Lien</v>
      </c>
      <c r="BS1296" s="3" t="str">
        <f t="shared" si="837"/>
        <v>No, Lien &lt; $20K</v>
      </c>
      <c r="BT1296" t="s">
        <v>6650</v>
      </c>
      <c r="BU1296" s="3" t="str">
        <f t="shared" si="838"/>
        <v>No</v>
      </c>
      <c r="BV1296" s="3" t="str">
        <f t="shared" si="839"/>
        <v>No</v>
      </c>
      <c r="BW1296" s="3">
        <f t="shared" si="840"/>
        <v>0</v>
      </c>
      <c r="BX1296" s="3" t="str">
        <f t="shared" si="841"/>
        <v>No</v>
      </c>
      <c r="BY1296" s="3">
        <f t="shared" si="842"/>
        <v>32210</v>
      </c>
      <c r="BZ1296">
        <v>1</v>
      </c>
      <c r="CA1296" s="3">
        <f t="shared" si="843"/>
        <v>32210</v>
      </c>
      <c r="CC1296" s="3">
        <f t="shared" si="844"/>
        <v>0</v>
      </c>
      <c r="CD1296" s="3">
        <f t="shared" si="845"/>
        <v>0</v>
      </c>
      <c r="CE1296" s="3" t="str">
        <f t="shared" si="846"/>
        <v/>
      </c>
      <c r="CF1296" s="3" t="e">
        <f>HLOOKUP(CE1296,'Valuation Data'!$D$2:$K$5,4,FALSE)</f>
        <v>#N/A</v>
      </c>
      <c r="CG1296" s="3">
        <f t="shared" si="847"/>
        <v>32210</v>
      </c>
      <c r="CH1296" s="3" t="str">
        <f t="shared" si="848"/>
        <v>No</v>
      </c>
      <c r="CI1296" s="3" t="str">
        <f>VLOOKUP(R1296,'Use Codes &amp; County Type'!A:D,4,FALSE)</f>
        <v>V</v>
      </c>
      <c r="CJ1296" s="3" t="str">
        <f t="shared" si="849"/>
        <v>Yes</v>
      </c>
      <c r="CK1296" s="3" t="str">
        <f t="shared" si="850"/>
        <v>No</v>
      </c>
      <c r="CL1296" s="3">
        <f t="shared" si="851"/>
        <v>0</v>
      </c>
      <c r="CM1296" s="3">
        <f t="shared" si="852"/>
        <v>0</v>
      </c>
      <c r="CN1296" s="3">
        <f t="shared" si="853"/>
        <v>2317.04</v>
      </c>
      <c r="CO1296" s="3">
        <f t="shared" si="854"/>
        <v>-2317.04</v>
      </c>
      <c r="CP1296" s="3">
        <f t="shared" si="855"/>
        <v>7.1935423781434332E-2</v>
      </c>
      <c r="CR1296" s="3" t="str">
        <f t="shared" si="856"/>
        <v>No</v>
      </c>
      <c r="CV1296" s="3" t="str">
        <f t="shared" si="857"/>
        <v>Vacant, No Sales Data</v>
      </c>
      <c r="CW1296" s="3">
        <f t="shared" si="858"/>
        <v>1295</v>
      </c>
      <c r="CX1296" s="3">
        <f t="shared" si="859"/>
        <v>579.26</v>
      </c>
      <c r="CY1296" s="3" t="str">
        <f t="shared" si="860"/>
        <v>Ok</v>
      </c>
      <c r="CZ1296">
        <v>0</v>
      </c>
      <c r="DA1296">
        <v>0</v>
      </c>
    </row>
    <row r="1297" spans="1:105" x14ac:dyDescent="0.25">
      <c r="A1297">
        <v>1296</v>
      </c>
      <c r="B1297" t="s">
        <v>3</v>
      </c>
      <c r="C1297" t="s">
        <v>1405</v>
      </c>
      <c r="D1297">
        <v>917.71</v>
      </c>
      <c r="E1297">
        <v>2017</v>
      </c>
      <c r="F1297">
        <v>917.71</v>
      </c>
      <c r="G1297">
        <v>917.71</v>
      </c>
      <c r="H1297" s="3">
        <f t="shared" si="820"/>
        <v>0</v>
      </c>
      <c r="I1297">
        <v>86499</v>
      </c>
      <c r="J1297" t="s">
        <v>2734</v>
      </c>
      <c r="K1297" t="s">
        <v>2738</v>
      </c>
      <c r="L1297">
        <v>32097</v>
      </c>
      <c r="M1297" t="s">
        <v>3685</v>
      </c>
      <c r="N1297" t="s">
        <v>4758</v>
      </c>
      <c r="O1297">
        <v>-81.6106035406725</v>
      </c>
      <c r="P1297">
        <v>30.624559200340801</v>
      </c>
      <c r="Q1297" t="s">
        <v>5700</v>
      </c>
      <c r="R1297">
        <v>1</v>
      </c>
      <c r="S1297" t="s">
        <v>6539</v>
      </c>
      <c r="T1297">
        <v>1001</v>
      </c>
      <c r="U1297" t="s">
        <v>6582</v>
      </c>
      <c r="V1297">
        <v>2017</v>
      </c>
      <c r="W1297">
        <v>93201</v>
      </c>
      <c r="X1297">
        <v>2017</v>
      </c>
      <c r="Y1297">
        <v>100523</v>
      </c>
      <c r="Z1297">
        <v>818.96</v>
      </c>
      <c r="AA1297" s="3">
        <f t="shared" si="821"/>
        <v>0.89239520109838621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 s="3" t="str">
        <f t="shared" si="822"/>
        <v>No</v>
      </c>
      <c r="AQ1297" s="3" t="str">
        <f t="shared" si="823"/>
        <v>No</v>
      </c>
      <c r="AR1297" s="3" t="str">
        <f t="shared" si="824"/>
        <v>No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 t="s">
        <v>6634</v>
      </c>
      <c r="AZ1297">
        <v>0</v>
      </c>
      <c r="BA1297">
        <v>0</v>
      </c>
      <c r="BB1297" t="s">
        <v>6617</v>
      </c>
      <c r="BC1297">
        <v>0</v>
      </c>
      <c r="BD1297" s="4" t="str">
        <f t="shared" si="825"/>
        <v>No</v>
      </c>
      <c r="BE1297" t="s">
        <v>6640</v>
      </c>
      <c r="BF1297" s="3" t="str">
        <f t="shared" si="826"/>
        <v>No</v>
      </c>
      <c r="BG1297" t="s">
        <v>6645</v>
      </c>
      <c r="BH1297" s="3" t="str">
        <f t="shared" si="827"/>
        <v>86499 CARDINAL RD</v>
      </c>
      <c r="BI1297" s="3" t="str">
        <f t="shared" si="828"/>
        <v>Yulee</v>
      </c>
      <c r="BJ1297" s="3" t="str">
        <f t="shared" si="829"/>
        <v>Florida</v>
      </c>
      <c r="BK1297" s="3">
        <f t="shared" si="830"/>
        <v>32097</v>
      </c>
      <c r="BL1297" s="3" t="str">
        <f t="shared" si="831"/>
        <v>86499 CARDINAL RD YULEE FL 32097</v>
      </c>
      <c r="BM1297" s="3" t="str">
        <f t="shared" si="832"/>
        <v/>
      </c>
      <c r="BN1297" s="3" t="str">
        <f t="shared" si="833"/>
        <v>Pass</v>
      </c>
      <c r="BO1297" s="3" t="str">
        <f t="shared" si="834"/>
        <v>No</v>
      </c>
      <c r="BP1297" s="3" t="str">
        <f t="shared" si="835"/>
        <v>FV&lt;$10K</v>
      </c>
      <c r="BQ1297" t="s">
        <v>6650</v>
      </c>
      <c r="BR1297" s="3" t="str">
        <f t="shared" si="836"/>
        <v>No, &lt; $20K Lien</v>
      </c>
      <c r="BS1297" s="3" t="str">
        <f t="shared" si="837"/>
        <v>No, Lien &lt; $20K</v>
      </c>
      <c r="BT1297" t="s">
        <v>6650</v>
      </c>
      <c r="BU1297" s="3" t="str">
        <f t="shared" si="838"/>
        <v>No</v>
      </c>
      <c r="BV1297" s="3" t="str">
        <f t="shared" si="839"/>
        <v>No</v>
      </c>
      <c r="BW1297" s="3">
        <f t="shared" si="840"/>
        <v>0</v>
      </c>
      <c r="BX1297" s="3" t="str">
        <f t="shared" si="841"/>
        <v>No</v>
      </c>
      <c r="BY1297" s="3">
        <f t="shared" si="842"/>
        <v>93201</v>
      </c>
      <c r="BZ1297">
        <v>1</v>
      </c>
      <c r="CA1297" s="3">
        <f t="shared" si="843"/>
        <v>93201</v>
      </c>
      <c r="CC1297" s="3">
        <f t="shared" si="844"/>
        <v>0</v>
      </c>
      <c r="CD1297" s="3">
        <f t="shared" si="845"/>
        <v>0</v>
      </c>
      <c r="CE1297" s="3" t="str">
        <f t="shared" si="846"/>
        <v/>
      </c>
      <c r="CF1297" s="3" t="e">
        <f>HLOOKUP(CE1297,'Valuation Data'!$D$2:$K$5,4,FALSE)</f>
        <v>#N/A</v>
      </c>
      <c r="CG1297" s="3">
        <f t="shared" si="847"/>
        <v>93201</v>
      </c>
      <c r="CH1297" s="3" t="str">
        <f t="shared" si="848"/>
        <v>No</v>
      </c>
      <c r="CI1297" s="3" t="str">
        <f>VLOOKUP(R1297,'Use Codes &amp; County Type'!A:D,4,FALSE)</f>
        <v>S</v>
      </c>
      <c r="CJ1297" s="3" t="str">
        <f t="shared" si="849"/>
        <v>No</v>
      </c>
      <c r="CK1297" s="3" t="str">
        <f t="shared" si="850"/>
        <v>Yes</v>
      </c>
      <c r="CL1297" s="3">
        <f t="shared" si="851"/>
        <v>0.67</v>
      </c>
      <c r="CM1297" s="3">
        <f t="shared" si="852"/>
        <v>62444.670000000006</v>
      </c>
      <c r="CN1297" s="3">
        <f t="shared" si="853"/>
        <v>3670.84</v>
      </c>
      <c r="CO1297" s="3">
        <f t="shared" si="854"/>
        <v>58773.83</v>
      </c>
      <c r="CP1297" s="3">
        <f t="shared" si="855"/>
        <v>3.9386272679477689E-2</v>
      </c>
      <c r="CR1297" s="3" t="str">
        <f t="shared" si="856"/>
        <v>No</v>
      </c>
      <c r="CV1297" s="3" t="str">
        <f t="shared" si="857"/>
        <v>*Bid</v>
      </c>
      <c r="CW1297" s="3">
        <f t="shared" si="858"/>
        <v>1296</v>
      </c>
      <c r="CX1297" s="3">
        <f t="shared" si="859"/>
        <v>917.71</v>
      </c>
      <c r="CY1297" s="3" t="str">
        <f t="shared" si="860"/>
        <v>Ok</v>
      </c>
      <c r="CZ1297">
        <v>0</v>
      </c>
      <c r="DA1297">
        <v>0</v>
      </c>
    </row>
    <row r="1298" spans="1:105" x14ac:dyDescent="0.25">
      <c r="A1298">
        <v>1297</v>
      </c>
      <c r="B1298" t="s">
        <v>3</v>
      </c>
      <c r="C1298" t="s">
        <v>1406</v>
      </c>
      <c r="D1298">
        <v>736.11</v>
      </c>
      <c r="E1298">
        <v>2017</v>
      </c>
      <c r="F1298">
        <v>736.11</v>
      </c>
      <c r="G1298">
        <v>736.11</v>
      </c>
      <c r="H1298" s="3">
        <f t="shared" si="820"/>
        <v>0</v>
      </c>
      <c r="I1298">
        <v>86158</v>
      </c>
      <c r="J1298" t="s">
        <v>2734</v>
      </c>
      <c r="K1298" t="s">
        <v>2738</v>
      </c>
      <c r="L1298">
        <v>32097</v>
      </c>
      <c r="M1298" t="s">
        <v>3686</v>
      </c>
      <c r="N1298" t="s">
        <v>4758</v>
      </c>
      <c r="O1298">
        <v>-81.611413649672599</v>
      </c>
      <c r="P1298">
        <v>30.6245948079759</v>
      </c>
      <c r="Q1298" t="s">
        <v>5700</v>
      </c>
      <c r="R1298">
        <v>2</v>
      </c>
      <c r="S1298" t="s">
        <v>6535</v>
      </c>
      <c r="T1298">
        <v>1006</v>
      </c>
      <c r="U1298" t="s">
        <v>6578</v>
      </c>
      <c r="V1298">
        <v>2017</v>
      </c>
      <c r="W1298">
        <v>42539</v>
      </c>
      <c r="X1298">
        <v>2017</v>
      </c>
      <c r="Y1298">
        <v>43610</v>
      </c>
      <c r="Z1298">
        <v>651.04999999999995</v>
      </c>
      <c r="AA1298" s="3">
        <f t="shared" si="821"/>
        <v>0.88444661803263092</v>
      </c>
      <c r="AB1298" t="s">
        <v>6616</v>
      </c>
      <c r="AE1298" t="s">
        <v>6616</v>
      </c>
      <c r="AH1298" t="s">
        <v>6616</v>
      </c>
      <c r="AI1298" t="s">
        <v>6618</v>
      </c>
      <c r="AJ1298" t="s">
        <v>6618</v>
      </c>
      <c r="AK1298" t="s">
        <v>6618</v>
      </c>
      <c r="AL1298" t="s">
        <v>6618</v>
      </c>
      <c r="AM1298">
        <v>0</v>
      </c>
      <c r="AN1298">
        <v>0</v>
      </c>
      <c r="AO1298">
        <v>0</v>
      </c>
      <c r="AP1298" s="3" t="str">
        <f t="shared" si="822"/>
        <v>No</v>
      </c>
      <c r="AQ1298" s="3" t="str">
        <f t="shared" si="823"/>
        <v>No</v>
      </c>
      <c r="AR1298" s="3" t="str">
        <f t="shared" si="824"/>
        <v>No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 t="s">
        <v>6634</v>
      </c>
      <c r="AZ1298">
        <v>0</v>
      </c>
      <c r="BA1298">
        <v>1</v>
      </c>
      <c r="BB1298" t="s">
        <v>6616</v>
      </c>
      <c r="BC1298" t="s">
        <v>6616</v>
      </c>
      <c r="BD1298" s="4" t="str">
        <f t="shared" si="825"/>
        <v>No</v>
      </c>
      <c r="BE1298" t="s">
        <v>6640</v>
      </c>
      <c r="BF1298" s="3" t="str">
        <f t="shared" si="826"/>
        <v>No</v>
      </c>
      <c r="BG1298" t="s">
        <v>6645</v>
      </c>
      <c r="BH1298" s="3" t="str">
        <f t="shared" si="827"/>
        <v>86158 WREN RD</v>
      </c>
      <c r="BI1298" s="3" t="str">
        <f t="shared" si="828"/>
        <v>Yulee</v>
      </c>
      <c r="BJ1298" s="3" t="str">
        <f t="shared" si="829"/>
        <v>Florida</v>
      </c>
      <c r="BK1298" s="3">
        <f t="shared" si="830"/>
        <v>32097</v>
      </c>
      <c r="BL1298" s="3" t="str">
        <f t="shared" si="831"/>
        <v>86158 WREN RD YULEE FL 32097</v>
      </c>
      <c r="BM1298" s="3" t="str">
        <f t="shared" si="832"/>
        <v/>
      </c>
      <c r="BN1298" s="3" t="str">
        <f t="shared" si="833"/>
        <v>Pass</v>
      </c>
      <c r="BO1298" s="3" t="str">
        <f t="shared" si="834"/>
        <v>No</v>
      </c>
      <c r="BP1298" s="3" t="str">
        <f t="shared" si="835"/>
        <v>FV&lt;$10K</v>
      </c>
      <c r="BQ1298" t="s">
        <v>6650</v>
      </c>
      <c r="BR1298" s="3" t="str">
        <f t="shared" si="836"/>
        <v>No, &lt; $20K Lien</v>
      </c>
      <c r="BS1298" s="3" t="str">
        <f t="shared" si="837"/>
        <v>No, Lien &lt; $20K</v>
      </c>
      <c r="BT1298" t="s">
        <v>6650</v>
      </c>
      <c r="BU1298" s="3" t="str">
        <f t="shared" si="838"/>
        <v>No</v>
      </c>
      <c r="BV1298" s="3" t="str">
        <f t="shared" si="839"/>
        <v>No</v>
      </c>
      <c r="BW1298" s="3">
        <f t="shared" si="840"/>
        <v>1</v>
      </c>
      <c r="BX1298" s="3" t="str">
        <f t="shared" si="841"/>
        <v>No</v>
      </c>
      <c r="BY1298" s="3">
        <f t="shared" si="842"/>
        <v>42539</v>
      </c>
      <c r="BZ1298">
        <v>1</v>
      </c>
      <c r="CA1298" s="3">
        <f t="shared" si="843"/>
        <v>42539</v>
      </c>
      <c r="CC1298" s="3">
        <f t="shared" si="844"/>
        <v>0</v>
      </c>
      <c r="CD1298" s="3">
        <f t="shared" si="845"/>
        <v>0</v>
      </c>
      <c r="CE1298" s="3" t="str">
        <f t="shared" si="846"/>
        <v/>
      </c>
      <c r="CF1298" s="3" t="e">
        <f>HLOOKUP(CE1298,'Valuation Data'!$D$2:$K$5,4,FALSE)</f>
        <v>#N/A</v>
      </c>
      <c r="CG1298" s="3">
        <f t="shared" si="847"/>
        <v>42539</v>
      </c>
      <c r="CH1298" s="3" t="str">
        <f t="shared" si="848"/>
        <v>No</v>
      </c>
      <c r="CI1298" s="3" t="str">
        <f>VLOOKUP(R1298,'Use Codes &amp; County Type'!A:D,4,FALSE)</f>
        <v>R</v>
      </c>
      <c r="CJ1298" s="3" t="str">
        <f t="shared" si="849"/>
        <v>No</v>
      </c>
      <c r="CK1298" s="3" t="str">
        <f t="shared" si="850"/>
        <v>No</v>
      </c>
      <c r="CL1298" s="3">
        <f t="shared" si="851"/>
        <v>0.35</v>
      </c>
      <c r="CM1298" s="3">
        <f t="shared" si="852"/>
        <v>14888.65</v>
      </c>
      <c r="CN1298" s="3">
        <f t="shared" si="853"/>
        <v>3680.55</v>
      </c>
      <c r="CO1298" s="3">
        <f t="shared" si="854"/>
        <v>11208.099999999999</v>
      </c>
      <c r="CP1298" s="3">
        <f t="shared" si="855"/>
        <v>8.6521780013634558E-2</v>
      </c>
      <c r="CR1298" s="3" t="str">
        <f t="shared" si="856"/>
        <v>No</v>
      </c>
      <c r="CV1298" s="3" t="str">
        <f t="shared" si="857"/>
        <v>*Bid</v>
      </c>
      <c r="CW1298" s="3">
        <f t="shared" si="858"/>
        <v>1297</v>
      </c>
      <c r="CX1298" s="3">
        <f t="shared" si="859"/>
        <v>736.11</v>
      </c>
      <c r="CY1298" s="3" t="str">
        <f t="shared" si="860"/>
        <v>Ok</v>
      </c>
      <c r="CZ1298">
        <v>0</v>
      </c>
      <c r="DA1298">
        <v>0</v>
      </c>
    </row>
    <row r="1299" spans="1:105" x14ac:dyDescent="0.25">
      <c r="A1299">
        <v>1298</v>
      </c>
      <c r="B1299" t="s">
        <v>3</v>
      </c>
      <c r="C1299" t="s">
        <v>1407</v>
      </c>
      <c r="D1299">
        <v>1170.8800000000001</v>
      </c>
      <c r="E1299">
        <v>2017</v>
      </c>
      <c r="F1299">
        <v>1170.8800000000001</v>
      </c>
      <c r="G1299">
        <v>1170.8800000000001</v>
      </c>
      <c r="H1299" s="3">
        <f t="shared" si="820"/>
        <v>0</v>
      </c>
      <c r="I1299">
        <v>86723</v>
      </c>
      <c r="J1299" t="s">
        <v>2734</v>
      </c>
      <c r="K1299" t="s">
        <v>2738</v>
      </c>
      <c r="L1299">
        <v>32097</v>
      </c>
      <c r="M1299" t="s">
        <v>3687</v>
      </c>
      <c r="N1299" t="s">
        <v>4758</v>
      </c>
      <c r="O1299">
        <v>-81.609651336534498</v>
      </c>
      <c r="P1299">
        <v>30.628611443561901</v>
      </c>
      <c r="Q1299" t="s">
        <v>5701</v>
      </c>
      <c r="R1299">
        <v>1</v>
      </c>
      <c r="S1299" t="s">
        <v>6539</v>
      </c>
      <c r="T1299">
        <v>1001</v>
      </c>
      <c r="U1299" t="s">
        <v>6582</v>
      </c>
      <c r="V1299">
        <v>2017</v>
      </c>
      <c r="W1299">
        <v>108664</v>
      </c>
      <c r="X1299">
        <v>2017</v>
      </c>
      <c r="Y1299">
        <v>116654</v>
      </c>
      <c r="Z1299">
        <v>1053.06</v>
      </c>
      <c r="AA1299" s="3">
        <f t="shared" si="821"/>
        <v>0.89937482918830269</v>
      </c>
      <c r="AB1299" t="s">
        <v>6616</v>
      </c>
      <c r="AC1299" t="s">
        <v>6616</v>
      </c>
      <c r="AD1299" t="s">
        <v>6616</v>
      </c>
      <c r="AE1299" t="s">
        <v>6616</v>
      </c>
      <c r="AF1299" t="s">
        <v>6616</v>
      </c>
      <c r="AG1299" t="s">
        <v>6616</v>
      </c>
      <c r="AH1299" t="s">
        <v>6616</v>
      </c>
      <c r="AI1299" t="s">
        <v>6618</v>
      </c>
      <c r="AJ1299" t="s">
        <v>6618</v>
      </c>
      <c r="AK1299" t="s">
        <v>6618</v>
      </c>
      <c r="AL1299" t="s">
        <v>6618</v>
      </c>
      <c r="AM1299" t="s">
        <v>6618</v>
      </c>
      <c r="AN1299" t="s">
        <v>6618</v>
      </c>
      <c r="AO1299" t="s">
        <v>6618</v>
      </c>
      <c r="AP1299" s="3" t="str">
        <f t="shared" si="822"/>
        <v>No</v>
      </c>
      <c r="AQ1299" s="3" t="str">
        <f t="shared" si="823"/>
        <v>No</v>
      </c>
      <c r="AR1299" s="3" t="str">
        <f t="shared" si="824"/>
        <v>No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 t="s">
        <v>6634</v>
      </c>
      <c r="AZ1299" t="s">
        <v>6638</v>
      </c>
      <c r="BA1299">
        <v>1</v>
      </c>
      <c r="BB1299" t="s">
        <v>6617</v>
      </c>
      <c r="BC1299" t="s">
        <v>6616</v>
      </c>
      <c r="BD1299" s="4" t="str">
        <f t="shared" si="825"/>
        <v>No</v>
      </c>
      <c r="BE1299" t="s">
        <v>6640</v>
      </c>
      <c r="BF1299" s="3" t="str">
        <f t="shared" si="826"/>
        <v>No</v>
      </c>
      <c r="BG1299" t="s">
        <v>6645</v>
      </c>
      <c r="BH1299" s="3" t="str">
        <f t="shared" si="827"/>
        <v>86723 CARDINAL RD</v>
      </c>
      <c r="BI1299" s="3" t="str">
        <f t="shared" si="828"/>
        <v>Yulee</v>
      </c>
      <c r="BJ1299" s="3" t="str">
        <f t="shared" si="829"/>
        <v>Florida</v>
      </c>
      <c r="BK1299" s="3">
        <f t="shared" si="830"/>
        <v>32097</v>
      </c>
      <c r="BL1299" s="3" t="str">
        <f t="shared" si="831"/>
        <v>86723 CARDINAL RD YULEE FL 32097</v>
      </c>
      <c r="BM1299" s="3" t="str">
        <f t="shared" si="832"/>
        <v/>
      </c>
      <c r="BN1299" s="3" t="str">
        <f t="shared" si="833"/>
        <v>Pass</v>
      </c>
      <c r="BO1299" s="3" t="str">
        <f t="shared" si="834"/>
        <v>No</v>
      </c>
      <c r="BP1299" s="3" t="str">
        <f t="shared" si="835"/>
        <v>FV&lt;$10K</v>
      </c>
      <c r="BQ1299" t="s">
        <v>6650</v>
      </c>
      <c r="BR1299" s="3" t="str">
        <f t="shared" si="836"/>
        <v>No, &lt; $20K Lien</v>
      </c>
      <c r="BS1299" s="3" t="str">
        <f t="shared" si="837"/>
        <v>No, Lien &lt; $20K</v>
      </c>
      <c r="BT1299" t="s">
        <v>6650</v>
      </c>
      <c r="BU1299" s="3" t="str">
        <f t="shared" si="838"/>
        <v>No</v>
      </c>
      <c r="BV1299" s="3" t="str">
        <f t="shared" si="839"/>
        <v>No</v>
      </c>
      <c r="BW1299" s="3">
        <f t="shared" si="840"/>
        <v>1</v>
      </c>
      <c r="BX1299" s="3" t="str">
        <f t="shared" si="841"/>
        <v>No</v>
      </c>
      <c r="BY1299" s="3">
        <f t="shared" si="842"/>
        <v>108664</v>
      </c>
      <c r="BZ1299">
        <v>1</v>
      </c>
      <c r="CA1299" s="3">
        <f t="shared" si="843"/>
        <v>108664</v>
      </c>
      <c r="CC1299" s="3">
        <f t="shared" si="844"/>
        <v>0</v>
      </c>
      <c r="CD1299" s="3">
        <f t="shared" si="845"/>
        <v>0</v>
      </c>
      <c r="CE1299" s="3" t="str">
        <f t="shared" si="846"/>
        <v/>
      </c>
      <c r="CF1299" s="3" t="e">
        <f>HLOOKUP(CE1299,'Valuation Data'!$D$2:$K$5,4,FALSE)</f>
        <v>#N/A</v>
      </c>
      <c r="CG1299" s="3">
        <f t="shared" si="847"/>
        <v>108664</v>
      </c>
      <c r="CH1299" s="3" t="str">
        <f t="shared" si="848"/>
        <v>No</v>
      </c>
      <c r="CI1299" s="3" t="str">
        <f>VLOOKUP(R1299,'Use Codes &amp; County Type'!A:D,4,FALSE)</f>
        <v>S</v>
      </c>
      <c r="CJ1299" s="3" t="str">
        <f t="shared" si="849"/>
        <v>No</v>
      </c>
      <c r="CK1299" s="3" t="str">
        <f t="shared" si="850"/>
        <v>Yes</v>
      </c>
      <c r="CL1299" s="3">
        <f t="shared" si="851"/>
        <v>0.67</v>
      </c>
      <c r="CM1299" s="3">
        <f t="shared" si="852"/>
        <v>72804.88</v>
      </c>
      <c r="CN1299" s="3">
        <f t="shared" si="853"/>
        <v>5854.4000000000005</v>
      </c>
      <c r="CO1299" s="3">
        <f t="shared" si="854"/>
        <v>66950.48000000001</v>
      </c>
      <c r="CP1299" s="3">
        <f t="shared" si="855"/>
        <v>5.3876168740337189E-2</v>
      </c>
      <c r="CR1299" s="3" t="str">
        <f t="shared" si="856"/>
        <v>No</v>
      </c>
      <c r="CV1299" s="3" t="str">
        <f t="shared" si="857"/>
        <v>*Bid</v>
      </c>
      <c r="CW1299" s="3">
        <f t="shared" si="858"/>
        <v>1298</v>
      </c>
      <c r="CX1299" s="3">
        <f t="shared" si="859"/>
        <v>1170.8800000000001</v>
      </c>
      <c r="CY1299" s="3" t="str">
        <f t="shared" si="860"/>
        <v>Ok</v>
      </c>
      <c r="CZ1299">
        <v>0</v>
      </c>
      <c r="DA1299">
        <v>0</v>
      </c>
    </row>
    <row r="1300" spans="1:105" x14ac:dyDescent="0.25">
      <c r="A1300">
        <v>1299</v>
      </c>
      <c r="B1300" t="s">
        <v>3</v>
      </c>
      <c r="C1300" t="s">
        <v>1408</v>
      </c>
      <c r="D1300">
        <v>630.83000000000004</v>
      </c>
      <c r="E1300">
        <v>2017</v>
      </c>
      <c r="F1300">
        <v>630.83000000000004</v>
      </c>
      <c r="G1300">
        <v>630.83000000000004</v>
      </c>
      <c r="H1300" s="3">
        <f t="shared" si="820"/>
        <v>0</v>
      </c>
      <c r="J1300" t="s">
        <v>2734</v>
      </c>
      <c r="K1300" t="s">
        <v>2738</v>
      </c>
      <c r="L1300">
        <v>32097</v>
      </c>
      <c r="M1300" t="s">
        <v>3675</v>
      </c>
      <c r="N1300" t="s">
        <v>4758</v>
      </c>
      <c r="O1300">
        <v>-81.6103650867434</v>
      </c>
      <c r="P1300">
        <v>30.628267077207301</v>
      </c>
      <c r="Q1300" t="s">
        <v>5702</v>
      </c>
      <c r="R1300">
        <v>0</v>
      </c>
      <c r="S1300" t="s">
        <v>6538</v>
      </c>
      <c r="T1300">
        <v>8001</v>
      </c>
      <c r="U1300" t="s">
        <v>6581</v>
      </c>
      <c r="V1300">
        <v>2017</v>
      </c>
      <c r="W1300">
        <v>36575</v>
      </c>
      <c r="X1300">
        <v>2017</v>
      </c>
      <c r="Y1300">
        <v>36575</v>
      </c>
      <c r="Z1300">
        <v>553.70000000000005</v>
      </c>
      <c r="AA1300" s="3">
        <f t="shared" si="821"/>
        <v>0.87773251113612227</v>
      </c>
      <c r="AB1300" t="s">
        <v>6616</v>
      </c>
      <c r="AC1300" t="s">
        <v>6616</v>
      </c>
      <c r="AD1300" t="s">
        <v>6616</v>
      </c>
      <c r="AE1300" t="s">
        <v>6616</v>
      </c>
      <c r="AF1300" t="s">
        <v>6616</v>
      </c>
      <c r="AG1300" t="s">
        <v>6616</v>
      </c>
      <c r="AH1300" t="s">
        <v>6616</v>
      </c>
      <c r="AI1300" t="s">
        <v>6618</v>
      </c>
      <c r="AJ1300" t="s">
        <v>6618</v>
      </c>
      <c r="AK1300" t="s">
        <v>6618</v>
      </c>
      <c r="AL1300" t="s">
        <v>6618</v>
      </c>
      <c r="AM1300" t="s">
        <v>6618</v>
      </c>
      <c r="AN1300" t="s">
        <v>6618</v>
      </c>
      <c r="AO1300" t="s">
        <v>6618</v>
      </c>
      <c r="AP1300" s="3" t="str">
        <f t="shared" si="822"/>
        <v>No</v>
      </c>
      <c r="AQ1300" s="3" t="str">
        <f t="shared" si="823"/>
        <v>No</v>
      </c>
      <c r="AR1300" s="3" t="str">
        <f t="shared" si="824"/>
        <v>No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 t="s">
        <v>6634</v>
      </c>
      <c r="AZ1300" t="s">
        <v>6638</v>
      </c>
      <c r="BA1300">
        <v>1</v>
      </c>
      <c r="BB1300" t="s">
        <v>6616</v>
      </c>
      <c r="BC1300" t="s">
        <v>6616</v>
      </c>
      <c r="BD1300" s="4" t="str">
        <f t="shared" si="825"/>
        <v>No</v>
      </c>
      <c r="BE1300" t="s">
        <v>6640</v>
      </c>
      <c r="BF1300" s="3" t="str">
        <f t="shared" si="826"/>
        <v>No</v>
      </c>
      <c r="BG1300" t="s">
        <v>6645</v>
      </c>
      <c r="BH1300" s="3" t="str">
        <f t="shared" si="827"/>
        <v>CARDINAL RD</v>
      </c>
      <c r="BI1300" s="3" t="str">
        <f t="shared" si="828"/>
        <v>Yulee</v>
      </c>
      <c r="BJ1300" s="3" t="str">
        <f t="shared" si="829"/>
        <v>Florida</v>
      </c>
      <c r="BK1300" s="3">
        <f t="shared" si="830"/>
        <v>32097</v>
      </c>
      <c r="BL1300" s="3" t="str">
        <f t="shared" si="831"/>
        <v>CARDINAL RD YULEE FL 32097</v>
      </c>
      <c r="BM1300" s="3" t="str">
        <f t="shared" si="832"/>
        <v/>
      </c>
      <c r="BN1300" s="3" t="str">
        <f t="shared" si="833"/>
        <v>Pass</v>
      </c>
      <c r="BO1300" s="3" t="str">
        <f t="shared" si="834"/>
        <v>No</v>
      </c>
      <c r="BP1300" s="3" t="str">
        <f t="shared" si="835"/>
        <v>FV&lt;$10K</v>
      </c>
      <c r="BQ1300" t="s">
        <v>6650</v>
      </c>
      <c r="BR1300" s="3" t="str">
        <f t="shared" si="836"/>
        <v>No, &lt; $20K Lien</v>
      </c>
      <c r="BS1300" s="3" t="str">
        <f t="shared" si="837"/>
        <v>No, Lien &lt; $20K</v>
      </c>
      <c r="BT1300" t="s">
        <v>6650</v>
      </c>
      <c r="BU1300" s="3" t="str">
        <f t="shared" si="838"/>
        <v>No</v>
      </c>
      <c r="BV1300" s="3" t="str">
        <f t="shared" si="839"/>
        <v>No</v>
      </c>
      <c r="BW1300" s="3">
        <f t="shared" si="840"/>
        <v>1</v>
      </c>
      <c r="BX1300" s="3" t="str">
        <f t="shared" si="841"/>
        <v>No</v>
      </c>
      <c r="BY1300" s="3">
        <f t="shared" si="842"/>
        <v>36575</v>
      </c>
      <c r="BZ1300">
        <v>1</v>
      </c>
      <c r="CA1300" s="3">
        <f t="shared" si="843"/>
        <v>36575</v>
      </c>
      <c r="CC1300" s="3">
        <f t="shared" si="844"/>
        <v>0</v>
      </c>
      <c r="CD1300" s="3">
        <f t="shared" si="845"/>
        <v>0</v>
      </c>
      <c r="CE1300" s="3" t="str">
        <f t="shared" si="846"/>
        <v/>
      </c>
      <c r="CF1300" s="3" t="e">
        <f>HLOOKUP(CE1300,'Valuation Data'!$D$2:$K$5,4,FALSE)</f>
        <v>#N/A</v>
      </c>
      <c r="CG1300" s="3">
        <f t="shared" si="847"/>
        <v>36575</v>
      </c>
      <c r="CH1300" s="3" t="str">
        <f t="shared" si="848"/>
        <v>No</v>
      </c>
      <c r="CI1300" s="3" t="str">
        <f>VLOOKUP(R1300,'Use Codes &amp; County Type'!A:D,4,FALSE)</f>
        <v>V</v>
      </c>
      <c r="CJ1300" s="3" t="str">
        <f t="shared" si="849"/>
        <v>Yes</v>
      </c>
      <c r="CK1300" s="3" t="str">
        <f t="shared" si="850"/>
        <v>No</v>
      </c>
      <c r="CL1300" s="3">
        <f t="shared" si="851"/>
        <v>0</v>
      </c>
      <c r="CM1300" s="3">
        <f t="shared" si="852"/>
        <v>0</v>
      </c>
      <c r="CN1300" s="3">
        <f t="shared" si="853"/>
        <v>3154.15</v>
      </c>
      <c r="CO1300" s="3">
        <f t="shared" si="854"/>
        <v>-3154.15</v>
      </c>
      <c r="CP1300" s="3">
        <f t="shared" si="855"/>
        <v>8.6237867395762141E-2</v>
      </c>
      <c r="CR1300" s="3" t="str">
        <f t="shared" si="856"/>
        <v>No</v>
      </c>
      <c r="CV1300" s="3" t="str">
        <f t="shared" si="857"/>
        <v>Vacant, No Sales Data</v>
      </c>
      <c r="CW1300" s="3">
        <f t="shared" si="858"/>
        <v>1299</v>
      </c>
      <c r="CX1300" s="3">
        <f t="shared" si="859"/>
        <v>630.83000000000004</v>
      </c>
      <c r="CY1300" s="3" t="str">
        <f t="shared" si="860"/>
        <v>Ok</v>
      </c>
      <c r="CZ1300">
        <v>0</v>
      </c>
      <c r="DA1300">
        <v>0</v>
      </c>
    </row>
    <row r="1301" spans="1:105" x14ac:dyDescent="0.25">
      <c r="A1301">
        <v>1300</v>
      </c>
      <c r="B1301" t="s">
        <v>3</v>
      </c>
      <c r="C1301" t="s">
        <v>1409</v>
      </c>
      <c r="D1301">
        <v>429.62</v>
      </c>
      <c r="E1301">
        <v>2017</v>
      </c>
      <c r="F1301">
        <v>429.62</v>
      </c>
      <c r="G1301">
        <v>429.62</v>
      </c>
      <c r="H1301" s="3">
        <f t="shared" si="820"/>
        <v>0</v>
      </c>
      <c r="I1301">
        <v>86050</v>
      </c>
      <c r="J1301" t="s">
        <v>2734</v>
      </c>
      <c r="K1301" t="s">
        <v>2738</v>
      </c>
      <c r="L1301">
        <v>32097</v>
      </c>
      <c r="M1301" t="s">
        <v>3688</v>
      </c>
      <c r="N1301" t="s">
        <v>4758</v>
      </c>
      <c r="O1301">
        <v>-81.608341749270494</v>
      </c>
      <c r="P1301">
        <v>30.627693945536301</v>
      </c>
      <c r="Q1301" t="s">
        <v>5703</v>
      </c>
      <c r="R1301">
        <v>0</v>
      </c>
      <c r="S1301" t="s">
        <v>6538</v>
      </c>
      <c r="T1301">
        <v>8001</v>
      </c>
      <c r="U1301" t="s">
        <v>6581</v>
      </c>
      <c r="V1301">
        <v>2017</v>
      </c>
      <c r="W1301">
        <v>24154</v>
      </c>
      <c r="X1301">
        <v>2017</v>
      </c>
      <c r="Y1301">
        <v>24458</v>
      </c>
      <c r="Z1301">
        <v>367.66</v>
      </c>
      <c r="AA1301" s="3">
        <f t="shared" si="821"/>
        <v>0.85577952609282626</v>
      </c>
      <c r="AB1301" t="s">
        <v>6616</v>
      </c>
      <c r="AI1301" t="s">
        <v>6618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 s="3" t="str">
        <f t="shared" si="822"/>
        <v>No</v>
      </c>
      <c r="AQ1301" s="3" t="str">
        <f t="shared" si="823"/>
        <v>No</v>
      </c>
      <c r="AR1301" s="3" t="str">
        <f t="shared" si="824"/>
        <v>No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 t="s">
        <v>6634</v>
      </c>
      <c r="AZ1301">
        <v>0</v>
      </c>
      <c r="BA1301">
        <v>1</v>
      </c>
      <c r="BB1301" t="s">
        <v>6616</v>
      </c>
      <c r="BC1301" t="s">
        <v>6616</v>
      </c>
      <c r="BD1301" s="4" t="str">
        <f t="shared" si="825"/>
        <v>No</v>
      </c>
      <c r="BE1301" t="s">
        <v>6640</v>
      </c>
      <c r="BF1301" s="3" t="str">
        <f t="shared" si="826"/>
        <v>No</v>
      </c>
      <c r="BG1301" t="s">
        <v>6645</v>
      </c>
      <c r="BH1301" s="3" t="str">
        <f t="shared" si="827"/>
        <v>86050 OAK TREE LN</v>
      </c>
      <c r="BI1301" s="3" t="str">
        <f t="shared" si="828"/>
        <v>Yulee</v>
      </c>
      <c r="BJ1301" s="3" t="str">
        <f t="shared" si="829"/>
        <v>Florida</v>
      </c>
      <c r="BK1301" s="3">
        <f t="shared" si="830"/>
        <v>32097</v>
      </c>
      <c r="BL1301" s="3" t="str">
        <f t="shared" si="831"/>
        <v>86050 OAK TREE LN YULEE FL 32097</v>
      </c>
      <c r="BM1301" s="3" t="str">
        <f t="shared" si="832"/>
        <v/>
      </c>
      <c r="BN1301" s="3" t="str">
        <f t="shared" si="833"/>
        <v>Pass</v>
      </c>
      <c r="BO1301" s="3" t="str">
        <f t="shared" si="834"/>
        <v>No</v>
      </c>
      <c r="BP1301" s="3" t="str">
        <f t="shared" si="835"/>
        <v>FV&lt;$10K</v>
      </c>
      <c r="BQ1301" t="s">
        <v>6650</v>
      </c>
      <c r="BR1301" s="3" t="str">
        <f t="shared" si="836"/>
        <v>No, &lt; $20K Lien</v>
      </c>
      <c r="BS1301" s="3" t="str">
        <f t="shared" si="837"/>
        <v>No, Lien &lt; $20K</v>
      </c>
      <c r="BT1301" t="s">
        <v>6650</v>
      </c>
      <c r="BU1301" s="3" t="str">
        <f t="shared" si="838"/>
        <v>No</v>
      </c>
      <c r="BV1301" s="3" t="str">
        <f t="shared" si="839"/>
        <v>No</v>
      </c>
      <c r="BW1301" s="3">
        <f t="shared" si="840"/>
        <v>1</v>
      </c>
      <c r="BX1301" s="3" t="str">
        <f t="shared" si="841"/>
        <v>No</v>
      </c>
      <c r="BY1301" s="3">
        <f t="shared" si="842"/>
        <v>24154</v>
      </c>
      <c r="BZ1301">
        <v>1</v>
      </c>
      <c r="CA1301" s="3">
        <f t="shared" si="843"/>
        <v>24154</v>
      </c>
      <c r="CC1301" s="3">
        <f t="shared" si="844"/>
        <v>0</v>
      </c>
      <c r="CD1301" s="3">
        <f t="shared" si="845"/>
        <v>0</v>
      </c>
      <c r="CE1301" s="3" t="str">
        <f t="shared" si="846"/>
        <v/>
      </c>
      <c r="CF1301" s="3" t="e">
        <f>HLOOKUP(CE1301,'Valuation Data'!$D$2:$K$5,4,FALSE)</f>
        <v>#N/A</v>
      </c>
      <c r="CG1301" s="3">
        <f t="shared" si="847"/>
        <v>24154</v>
      </c>
      <c r="CH1301" s="3" t="str">
        <f t="shared" si="848"/>
        <v>No</v>
      </c>
      <c r="CI1301" s="3" t="str">
        <f>VLOOKUP(R1301,'Use Codes &amp; County Type'!A:D,4,FALSE)</f>
        <v>V</v>
      </c>
      <c r="CJ1301" s="3" t="str">
        <f t="shared" si="849"/>
        <v>Yes</v>
      </c>
      <c r="CK1301" s="3" t="str">
        <f t="shared" si="850"/>
        <v>No</v>
      </c>
      <c r="CL1301" s="3">
        <f t="shared" si="851"/>
        <v>0</v>
      </c>
      <c r="CM1301" s="3">
        <f t="shared" si="852"/>
        <v>0</v>
      </c>
      <c r="CN1301" s="3">
        <f t="shared" si="853"/>
        <v>2148.1</v>
      </c>
      <c r="CO1301" s="3">
        <f t="shared" si="854"/>
        <v>-2148.1</v>
      </c>
      <c r="CP1301" s="3">
        <f t="shared" si="855"/>
        <v>8.8933509977643446E-2</v>
      </c>
      <c r="CR1301" s="3" t="str">
        <f t="shared" si="856"/>
        <v>No</v>
      </c>
      <c r="CV1301" s="3" t="str">
        <f t="shared" si="857"/>
        <v>FMV&lt;$30K</v>
      </c>
      <c r="CW1301" s="3">
        <f t="shared" si="858"/>
        <v>1300</v>
      </c>
      <c r="CX1301" s="3">
        <f t="shared" si="859"/>
        <v>429.62</v>
      </c>
      <c r="CY1301" s="3" t="str">
        <f t="shared" si="860"/>
        <v>Ok</v>
      </c>
      <c r="CZ1301">
        <v>0</v>
      </c>
      <c r="DA1301">
        <v>0</v>
      </c>
    </row>
    <row r="1302" spans="1:105" x14ac:dyDescent="0.25">
      <c r="A1302">
        <v>1301</v>
      </c>
      <c r="B1302" t="s">
        <v>3</v>
      </c>
      <c r="C1302" t="s">
        <v>1410</v>
      </c>
      <c r="D1302">
        <v>867.02</v>
      </c>
      <c r="E1302">
        <v>2017</v>
      </c>
      <c r="F1302">
        <v>867.02</v>
      </c>
      <c r="G1302">
        <v>867.02</v>
      </c>
      <c r="H1302" s="3">
        <f t="shared" si="820"/>
        <v>0</v>
      </c>
      <c r="I1302">
        <v>76506</v>
      </c>
      <c r="J1302" t="s">
        <v>2734</v>
      </c>
      <c r="K1302" t="s">
        <v>2738</v>
      </c>
      <c r="L1302">
        <v>32097</v>
      </c>
      <c r="M1302" t="s">
        <v>3689</v>
      </c>
      <c r="N1302" t="s">
        <v>4758</v>
      </c>
      <c r="O1302">
        <v>-81.615103469257093</v>
      </c>
      <c r="P1302">
        <v>30.619331420609399</v>
      </c>
      <c r="Q1302" t="s">
        <v>5704</v>
      </c>
      <c r="R1302">
        <v>2</v>
      </c>
      <c r="S1302" t="s">
        <v>6535</v>
      </c>
      <c r="T1302">
        <v>1006</v>
      </c>
      <c r="U1302" t="s">
        <v>6578</v>
      </c>
      <c r="V1302">
        <v>2017</v>
      </c>
      <c r="W1302">
        <v>51002</v>
      </c>
      <c r="X1302">
        <v>2017</v>
      </c>
      <c r="Y1302">
        <v>51002</v>
      </c>
      <c r="Z1302">
        <v>772.1</v>
      </c>
      <c r="AA1302" s="3">
        <f t="shared" si="821"/>
        <v>0.89052155659615695</v>
      </c>
      <c r="AD1302" t="s">
        <v>6616</v>
      </c>
      <c r="AI1302" t="s">
        <v>6619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 s="3" t="str">
        <f t="shared" si="822"/>
        <v>No</v>
      </c>
      <c r="AQ1302" s="3" t="str">
        <f t="shared" si="823"/>
        <v>Yes</v>
      </c>
      <c r="AR1302" s="3" t="str">
        <f t="shared" si="824"/>
        <v>No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 t="s">
        <v>6634</v>
      </c>
      <c r="AZ1302">
        <v>0</v>
      </c>
      <c r="BA1302">
        <v>0</v>
      </c>
      <c r="BB1302" t="s">
        <v>6616</v>
      </c>
      <c r="BC1302" t="s">
        <v>6616</v>
      </c>
      <c r="BD1302" s="4" t="str">
        <f t="shared" si="825"/>
        <v>No</v>
      </c>
      <c r="BE1302" t="s">
        <v>6640</v>
      </c>
      <c r="BF1302" s="3" t="str">
        <f t="shared" si="826"/>
        <v>No</v>
      </c>
      <c r="BG1302" t="s">
        <v>6645</v>
      </c>
      <c r="BH1302" s="3" t="str">
        <f t="shared" si="827"/>
        <v>76506 DOVE RD</v>
      </c>
      <c r="BI1302" s="3" t="str">
        <f t="shared" si="828"/>
        <v>Yulee</v>
      </c>
      <c r="BJ1302" s="3" t="str">
        <f t="shared" si="829"/>
        <v>Florida</v>
      </c>
      <c r="BK1302" s="3">
        <f t="shared" si="830"/>
        <v>32097</v>
      </c>
      <c r="BL1302" s="3" t="str">
        <f t="shared" si="831"/>
        <v>76506 DOVE RD YULEE FL 32097</v>
      </c>
      <c r="BM1302" s="3" t="str">
        <f t="shared" si="832"/>
        <v/>
      </c>
      <c r="BN1302" s="3" t="str">
        <f t="shared" si="833"/>
        <v>Pass</v>
      </c>
      <c r="BO1302" s="3" t="str">
        <f t="shared" si="834"/>
        <v>No</v>
      </c>
      <c r="BP1302" s="3" t="str">
        <f t="shared" si="835"/>
        <v>FV&lt;$10K</v>
      </c>
      <c r="BQ1302" t="s">
        <v>6650</v>
      </c>
      <c r="BR1302" s="3" t="str">
        <f t="shared" si="836"/>
        <v>No, &lt; $20K Lien</v>
      </c>
      <c r="BS1302" s="3" t="str">
        <f t="shared" si="837"/>
        <v>No, Lien &lt; $20K</v>
      </c>
      <c r="BT1302" t="s">
        <v>6650</v>
      </c>
      <c r="BU1302" s="3" t="str">
        <f t="shared" si="838"/>
        <v>No</v>
      </c>
      <c r="BV1302" s="3" t="str">
        <f t="shared" si="839"/>
        <v>No</v>
      </c>
      <c r="BW1302" s="3">
        <f t="shared" si="840"/>
        <v>0</v>
      </c>
      <c r="BX1302" s="3" t="str">
        <f t="shared" si="841"/>
        <v>No</v>
      </c>
      <c r="BY1302" s="3">
        <f t="shared" si="842"/>
        <v>51002</v>
      </c>
      <c r="BZ1302">
        <v>1</v>
      </c>
      <c r="CA1302" s="3">
        <f t="shared" si="843"/>
        <v>51002</v>
      </c>
      <c r="CC1302" s="3">
        <f t="shared" si="844"/>
        <v>0</v>
      </c>
      <c r="CD1302" s="3">
        <f t="shared" si="845"/>
        <v>0</v>
      </c>
      <c r="CE1302" s="3" t="str">
        <f t="shared" si="846"/>
        <v/>
      </c>
      <c r="CF1302" s="3" t="e">
        <f>HLOOKUP(CE1302,'Valuation Data'!$D$2:$K$5,4,FALSE)</f>
        <v>#N/A</v>
      </c>
      <c r="CG1302" s="3">
        <f t="shared" si="847"/>
        <v>51002</v>
      </c>
      <c r="CH1302" s="3" t="str">
        <f t="shared" si="848"/>
        <v>No</v>
      </c>
      <c r="CI1302" s="3" t="str">
        <f>VLOOKUP(R1302,'Use Codes &amp; County Type'!A:D,4,FALSE)</f>
        <v>R</v>
      </c>
      <c r="CJ1302" s="3" t="str">
        <f t="shared" si="849"/>
        <v>No</v>
      </c>
      <c r="CK1302" s="3" t="str">
        <f t="shared" si="850"/>
        <v>No</v>
      </c>
      <c r="CL1302" s="3">
        <f t="shared" si="851"/>
        <v>0.35</v>
      </c>
      <c r="CM1302" s="3">
        <f t="shared" si="852"/>
        <v>17850.699999999997</v>
      </c>
      <c r="CN1302" s="3">
        <f t="shared" si="853"/>
        <v>3468.08</v>
      </c>
      <c r="CO1302" s="3">
        <f t="shared" si="854"/>
        <v>14382.619999999997</v>
      </c>
      <c r="CP1302" s="3">
        <f t="shared" si="855"/>
        <v>6.7998902003842981E-2</v>
      </c>
      <c r="CR1302" s="3" t="str">
        <f t="shared" si="856"/>
        <v>No</v>
      </c>
      <c r="CV1302" s="3" t="str">
        <f t="shared" si="857"/>
        <v>*Bid</v>
      </c>
      <c r="CW1302" s="3">
        <f t="shared" si="858"/>
        <v>1301</v>
      </c>
      <c r="CX1302" s="3">
        <f t="shared" si="859"/>
        <v>867.02</v>
      </c>
      <c r="CY1302" s="3" t="str">
        <f t="shared" si="860"/>
        <v>Ok</v>
      </c>
      <c r="CZ1302">
        <v>0</v>
      </c>
      <c r="DA1302">
        <v>0</v>
      </c>
    </row>
    <row r="1303" spans="1:105" x14ac:dyDescent="0.25">
      <c r="A1303">
        <v>1302</v>
      </c>
      <c r="B1303" t="s">
        <v>3</v>
      </c>
      <c r="C1303" t="s">
        <v>1411</v>
      </c>
      <c r="D1303">
        <v>268.64999999999998</v>
      </c>
      <c r="E1303">
        <v>2017</v>
      </c>
      <c r="F1303">
        <v>268.64999999999998</v>
      </c>
      <c r="G1303">
        <v>268.64999999999998</v>
      </c>
      <c r="H1303" s="3">
        <f t="shared" si="820"/>
        <v>0</v>
      </c>
      <c r="J1303" t="s">
        <v>2734</v>
      </c>
      <c r="K1303" t="s">
        <v>2738</v>
      </c>
      <c r="L1303">
        <v>32097</v>
      </c>
      <c r="M1303" t="s">
        <v>3690</v>
      </c>
      <c r="N1303" t="s">
        <v>4758</v>
      </c>
      <c r="O1303">
        <v>-81.617893667046602</v>
      </c>
      <c r="P1303">
        <v>30.619163362734199</v>
      </c>
      <c r="Q1303" t="s">
        <v>5705</v>
      </c>
      <c r="R1303">
        <v>0</v>
      </c>
      <c r="S1303" t="s">
        <v>6538</v>
      </c>
      <c r="T1303">
        <v>8001</v>
      </c>
      <c r="U1303" t="s">
        <v>6581</v>
      </c>
      <c r="V1303">
        <v>2017</v>
      </c>
      <c r="W1303">
        <v>12100</v>
      </c>
      <c r="X1303">
        <v>2017</v>
      </c>
      <c r="Y1303">
        <v>17500</v>
      </c>
      <c r="Z1303">
        <v>218.82</v>
      </c>
      <c r="AA1303" s="3">
        <f t="shared" si="821"/>
        <v>0.81451702959240657</v>
      </c>
      <c r="AB1303" t="s">
        <v>6616</v>
      </c>
      <c r="AC1303" t="s">
        <v>6616</v>
      </c>
      <c r="AD1303" t="s">
        <v>6616</v>
      </c>
      <c r="AE1303" t="s">
        <v>6616</v>
      </c>
      <c r="AF1303" t="s">
        <v>6616</v>
      </c>
      <c r="AG1303" t="s">
        <v>6616</v>
      </c>
      <c r="AH1303" t="s">
        <v>6616</v>
      </c>
      <c r="AI1303" t="s">
        <v>6618</v>
      </c>
      <c r="AJ1303" t="s">
        <v>6618</v>
      </c>
      <c r="AK1303" t="s">
        <v>6618</v>
      </c>
      <c r="AL1303" t="s">
        <v>6618</v>
      </c>
      <c r="AM1303" t="s">
        <v>6618</v>
      </c>
      <c r="AN1303" t="s">
        <v>6618</v>
      </c>
      <c r="AO1303" t="s">
        <v>6618</v>
      </c>
      <c r="AP1303" s="3" t="str">
        <f t="shared" si="822"/>
        <v>No</v>
      </c>
      <c r="AQ1303" s="3" t="str">
        <f t="shared" si="823"/>
        <v>No</v>
      </c>
      <c r="AR1303" s="3" t="str">
        <f t="shared" si="824"/>
        <v>No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 t="s">
        <v>6634</v>
      </c>
      <c r="AZ1303" t="s">
        <v>6638</v>
      </c>
      <c r="BA1303">
        <v>7</v>
      </c>
      <c r="BB1303" t="s">
        <v>6616</v>
      </c>
      <c r="BC1303" t="s">
        <v>6616</v>
      </c>
      <c r="BD1303" s="4" t="str">
        <f t="shared" si="825"/>
        <v>No</v>
      </c>
      <c r="BE1303" t="s">
        <v>6640</v>
      </c>
      <c r="BF1303" s="3" t="str">
        <f t="shared" si="826"/>
        <v>No</v>
      </c>
      <c r="BG1303" t="s">
        <v>6645</v>
      </c>
      <c r="BH1303" s="3" t="str">
        <f t="shared" si="827"/>
        <v>DOVE RD</v>
      </c>
      <c r="BI1303" s="3" t="str">
        <f t="shared" si="828"/>
        <v>Yulee</v>
      </c>
      <c r="BJ1303" s="3" t="str">
        <f t="shared" si="829"/>
        <v>Florida</v>
      </c>
      <c r="BK1303" s="3">
        <f t="shared" si="830"/>
        <v>32097</v>
      </c>
      <c r="BL1303" s="3" t="str">
        <f t="shared" si="831"/>
        <v>DOVE RD YULEE FL 32097</v>
      </c>
      <c r="BM1303" s="3" t="str">
        <f t="shared" si="832"/>
        <v/>
      </c>
      <c r="BN1303" s="3" t="str">
        <f t="shared" si="833"/>
        <v>Pass</v>
      </c>
      <c r="BO1303" s="3" t="str">
        <f t="shared" si="834"/>
        <v>No</v>
      </c>
      <c r="BP1303" s="3" t="str">
        <f t="shared" si="835"/>
        <v>FV&lt;$10K</v>
      </c>
      <c r="BQ1303" t="s">
        <v>6650</v>
      </c>
      <c r="BR1303" s="3" t="str">
        <f t="shared" si="836"/>
        <v>No, &lt; $20K Lien</v>
      </c>
      <c r="BS1303" s="3" t="str">
        <f t="shared" si="837"/>
        <v>No, Lien &lt; $20K</v>
      </c>
      <c r="BT1303" t="s">
        <v>6650</v>
      </c>
      <c r="BU1303" s="3" t="str">
        <f t="shared" si="838"/>
        <v>No</v>
      </c>
      <c r="BV1303" s="3" t="str">
        <f t="shared" si="839"/>
        <v>No</v>
      </c>
      <c r="BW1303" s="3">
        <f t="shared" si="840"/>
        <v>7</v>
      </c>
      <c r="BX1303" s="3" t="str">
        <f t="shared" si="841"/>
        <v>No</v>
      </c>
      <c r="BY1303" s="3">
        <f t="shared" si="842"/>
        <v>12100</v>
      </c>
      <c r="BZ1303">
        <v>1</v>
      </c>
      <c r="CA1303" s="3">
        <f t="shared" si="843"/>
        <v>12100</v>
      </c>
      <c r="CC1303" s="3">
        <f t="shared" si="844"/>
        <v>0</v>
      </c>
      <c r="CD1303" s="3">
        <f t="shared" si="845"/>
        <v>0</v>
      </c>
      <c r="CE1303" s="3" t="str">
        <f t="shared" si="846"/>
        <v/>
      </c>
      <c r="CF1303" s="3" t="e">
        <f>HLOOKUP(CE1303,'Valuation Data'!$D$2:$K$5,4,FALSE)</f>
        <v>#N/A</v>
      </c>
      <c r="CG1303" s="3">
        <f t="shared" si="847"/>
        <v>12100</v>
      </c>
      <c r="CH1303" s="3" t="str">
        <f t="shared" si="848"/>
        <v>No</v>
      </c>
      <c r="CI1303" s="3" t="str">
        <f>VLOOKUP(R1303,'Use Codes &amp; County Type'!A:D,4,FALSE)</f>
        <v>V</v>
      </c>
      <c r="CJ1303" s="3" t="str">
        <f t="shared" si="849"/>
        <v>Yes</v>
      </c>
      <c r="CK1303" s="3" t="str">
        <f t="shared" si="850"/>
        <v>No</v>
      </c>
      <c r="CL1303" s="3">
        <f t="shared" si="851"/>
        <v>0</v>
      </c>
      <c r="CM1303" s="3">
        <f t="shared" si="852"/>
        <v>0</v>
      </c>
      <c r="CN1303" s="3">
        <f t="shared" si="853"/>
        <v>2955.15</v>
      </c>
      <c r="CO1303" s="3">
        <f t="shared" si="854"/>
        <v>-2955.15</v>
      </c>
      <c r="CP1303" s="3">
        <f t="shared" si="855"/>
        <v>0.24422727272727274</v>
      </c>
      <c r="CR1303" s="3" t="str">
        <f t="shared" si="856"/>
        <v>No</v>
      </c>
      <c r="CV1303" s="3" t="str">
        <f t="shared" si="857"/>
        <v>FMV&lt;$30K</v>
      </c>
      <c r="CW1303" s="3">
        <f t="shared" si="858"/>
        <v>1302</v>
      </c>
      <c r="CX1303" s="3">
        <f t="shared" si="859"/>
        <v>268.64999999999998</v>
      </c>
      <c r="CY1303" s="3" t="str">
        <f t="shared" si="860"/>
        <v>Ok</v>
      </c>
      <c r="CZ1303">
        <v>0</v>
      </c>
      <c r="DA1303">
        <v>0</v>
      </c>
    </row>
    <row r="1304" spans="1:105" x14ac:dyDescent="0.25">
      <c r="A1304">
        <v>1303</v>
      </c>
      <c r="B1304" t="s">
        <v>3</v>
      </c>
      <c r="C1304" t="s">
        <v>1412</v>
      </c>
      <c r="D1304">
        <v>933.74</v>
      </c>
      <c r="E1304">
        <v>2017</v>
      </c>
      <c r="F1304">
        <v>933.74</v>
      </c>
      <c r="G1304">
        <v>933.74</v>
      </c>
      <c r="H1304" s="3">
        <f t="shared" si="820"/>
        <v>0</v>
      </c>
      <c r="I1304">
        <v>76260</v>
      </c>
      <c r="J1304" t="s">
        <v>2734</v>
      </c>
      <c r="K1304" t="s">
        <v>2738</v>
      </c>
      <c r="L1304">
        <v>32097</v>
      </c>
      <c r="M1304" t="s">
        <v>3691</v>
      </c>
      <c r="N1304" t="s">
        <v>4758</v>
      </c>
      <c r="O1304">
        <v>-81.622362311214502</v>
      </c>
      <c r="P1304">
        <v>30.6170013843387</v>
      </c>
      <c r="Q1304" t="s">
        <v>5706</v>
      </c>
      <c r="R1304">
        <v>2</v>
      </c>
      <c r="S1304" t="s">
        <v>6535</v>
      </c>
      <c r="T1304">
        <v>1006</v>
      </c>
      <c r="U1304" t="s">
        <v>6578</v>
      </c>
      <c r="V1304">
        <v>2017</v>
      </c>
      <c r="W1304">
        <v>90445</v>
      </c>
      <c r="X1304">
        <v>2017</v>
      </c>
      <c r="Y1304">
        <v>135952</v>
      </c>
      <c r="Z1304">
        <v>833.79</v>
      </c>
      <c r="AA1304" s="3">
        <f t="shared" si="821"/>
        <v>0.89295735429562828</v>
      </c>
      <c r="AB1304" t="s">
        <v>6616</v>
      </c>
      <c r="AC1304" t="s">
        <v>6616</v>
      </c>
      <c r="AH1304" t="s">
        <v>6616</v>
      </c>
      <c r="AI1304" t="s">
        <v>6618</v>
      </c>
      <c r="AJ1304" t="s">
        <v>6618</v>
      </c>
      <c r="AK1304" t="s">
        <v>6618</v>
      </c>
      <c r="AL1304" t="s">
        <v>6618</v>
      </c>
      <c r="AM1304" t="s">
        <v>6618</v>
      </c>
      <c r="AN1304">
        <v>0</v>
      </c>
      <c r="AO1304">
        <v>0</v>
      </c>
      <c r="AP1304" s="3" t="str">
        <f t="shared" si="822"/>
        <v>No</v>
      </c>
      <c r="AQ1304" s="3" t="str">
        <f t="shared" si="823"/>
        <v>No</v>
      </c>
      <c r="AR1304" s="3" t="str">
        <f t="shared" si="824"/>
        <v>No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 t="s">
        <v>6634</v>
      </c>
      <c r="AZ1304" t="s">
        <v>6638</v>
      </c>
      <c r="BA1304">
        <v>0</v>
      </c>
      <c r="BB1304" t="s">
        <v>6617</v>
      </c>
      <c r="BC1304" t="s">
        <v>6616</v>
      </c>
      <c r="BD1304" s="4" t="str">
        <f t="shared" si="825"/>
        <v>No</v>
      </c>
      <c r="BE1304" t="s">
        <v>6640</v>
      </c>
      <c r="BF1304" s="3" t="str">
        <f t="shared" si="826"/>
        <v>No</v>
      </c>
      <c r="BG1304" t="s">
        <v>6645</v>
      </c>
      <c r="BH1304" s="3" t="str">
        <f t="shared" si="827"/>
        <v>76260 DOVE RD</v>
      </c>
      <c r="BI1304" s="3" t="str">
        <f t="shared" si="828"/>
        <v>Yulee</v>
      </c>
      <c r="BJ1304" s="3" t="str">
        <f t="shared" si="829"/>
        <v>Florida</v>
      </c>
      <c r="BK1304" s="3">
        <f t="shared" si="830"/>
        <v>32097</v>
      </c>
      <c r="BL1304" s="3" t="str">
        <f t="shared" si="831"/>
        <v>76260 DOVE RD YULEE FL 32097</v>
      </c>
      <c r="BM1304" s="3" t="str">
        <f t="shared" si="832"/>
        <v/>
      </c>
      <c r="BN1304" s="3" t="str">
        <f t="shared" si="833"/>
        <v>Pass</v>
      </c>
      <c r="BO1304" s="3" t="str">
        <f t="shared" si="834"/>
        <v>No</v>
      </c>
      <c r="BP1304" s="3" t="str">
        <f t="shared" si="835"/>
        <v>FV&lt;$10K</v>
      </c>
      <c r="BQ1304" t="s">
        <v>6650</v>
      </c>
      <c r="BR1304" s="3" t="str">
        <f t="shared" si="836"/>
        <v>No, &lt; $20K Lien</v>
      </c>
      <c r="BS1304" s="3" t="str">
        <f t="shared" si="837"/>
        <v>No, Lien &lt; $20K</v>
      </c>
      <c r="BT1304" t="s">
        <v>6650</v>
      </c>
      <c r="BU1304" s="3" t="str">
        <f t="shared" si="838"/>
        <v>No</v>
      </c>
      <c r="BV1304" s="3" t="str">
        <f t="shared" si="839"/>
        <v>No</v>
      </c>
      <c r="BW1304" s="3">
        <f t="shared" si="840"/>
        <v>0</v>
      </c>
      <c r="BX1304" s="3" t="str">
        <f t="shared" si="841"/>
        <v>No</v>
      </c>
      <c r="BY1304" s="3">
        <f t="shared" si="842"/>
        <v>90445</v>
      </c>
      <c r="BZ1304">
        <v>1</v>
      </c>
      <c r="CA1304" s="3">
        <f t="shared" si="843"/>
        <v>90445</v>
      </c>
      <c r="CC1304" s="3">
        <f t="shared" si="844"/>
        <v>0</v>
      </c>
      <c r="CD1304" s="3">
        <f t="shared" si="845"/>
        <v>0</v>
      </c>
      <c r="CE1304" s="3" t="str">
        <f t="shared" si="846"/>
        <v/>
      </c>
      <c r="CF1304" s="3" t="e">
        <f>HLOOKUP(CE1304,'Valuation Data'!$D$2:$K$5,4,FALSE)</f>
        <v>#N/A</v>
      </c>
      <c r="CG1304" s="3">
        <f t="shared" si="847"/>
        <v>90445</v>
      </c>
      <c r="CH1304" s="3" t="str">
        <f t="shared" si="848"/>
        <v>No</v>
      </c>
      <c r="CI1304" s="3" t="str">
        <f>VLOOKUP(R1304,'Use Codes &amp; County Type'!A:D,4,FALSE)</f>
        <v>R</v>
      </c>
      <c r="CJ1304" s="3" t="str">
        <f t="shared" si="849"/>
        <v>No</v>
      </c>
      <c r="CK1304" s="3" t="str">
        <f t="shared" si="850"/>
        <v>Yes</v>
      </c>
      <c r="CL1304" s="3">
        <f t="shared" si="851"/>
        <v>0.67</v>
      </c>
      <c r="CM1304" s="3">
        <f t="shared" si="852"/>
        <v>60598.15</v>
      </c>
      <c r="CN1304" s="3">
        <f t="shared" si="853"/>
        <v>3734.96</v>
      </c>
      <c r="CO1304" s="3">
        <f t="shared" si="854"/>
        <v>56863.19</v>
      </c>
      <c r="CP1304" s="3">
        <f t="shared" si="855"/>
        <v>4.129537287854497E-2</v>
      </c>
      <c r="CR1304" s="3" t="str">
        <f t="shared" si="856"/>
        <v>No</v>
      </c>
      <c r="CV1304" s="3" t="str">
        <f t="shared" si="857"/>
        <v>*Bid</v>
      </c>
      <c r="CW1304" s="3">
        <f t="shared" si="858"/>
        <v>1303</v>
      </c>
      <c r="CX1304" s="3">
        <f t="shared" si="859"/>
        <v>933.74</v>
      </c>
      <c r="CY1304" s="3" t="str">
        <f t="shared" si="860"/>
        <v>Ok</v>
      </c>
      <c r="CZ1304">
        <v>0</v>
      </c>
      <c r="DA1304">
        <v>0</v>
      </c>
    </row>
    <row r="1305" spans="1:105" x14ac:dyDescent="0.25">
      <c r="A1305">
        <v>1304</v>
      </c>
      <c r="B1305" t="s">
        <v>3</v>
      </c>
      <c r="C1305" t="s">
        <v>1413</v>
      </c>
      <c r="D1305">
        <v>460.21</v>
      </c>
      <c r="E1305">
        <v>2017</v>
      </c>
      <c r="F1305">
        <v>460.21</v>
      </c>
      <c r="G1305">
        <v>460.21</v>
      </c>
      <c r="H1305" s="3">
        <f t="shared" si="820"/>
        <v>0</v>
      </c>
      <c r="I1305">
        <v>76230</v>
      </c>
      <c r="J1305" t="s">
        <v>2734</v>
      </c>
      <c r="K1305" t="s">
        <v>2738</v>
      </c>
      <c r="L1305">
        <v>32097</v>
      </c>
      <c r="M1305" t="s">
        <v>3692</v>
      </c>
      <c r="N1305" t="s">
        <v>4758</v>
      </c>
      <c r="O1305">
        <v>-81.623535017379396</v>
      </c>
      <c r="P1305">
        <v>30.616986653712999</v>
      </c>
      <c r="Q1305" t="s">
        <v>5707</v>
      </c>
      <c r="R1305">
        <v>2</v>
      </c>
      <c r="S1305" t="s">
        <v>6535</v>
      </c>
      <c r="T1305">
        <v>1006</v>
      </c>
      <c r="U1305" t="s">
        <v>6578</v>
      </c>
      <c r="V1305">
        <v>2017</v>
      </c>
      <c r="W1305">
        <v>52647</v>
      </c>
      <c r="X1305">
        <v>2017</v>
      </c>
      <c r="Y1305">
        <v>90412</v>
      </c>
      <c r="Z1305">
        <v>395.94</v>
      </c>
      <c r="AA1305" s="3">
        <f t="shared" si="821"/>
        <v>0.86034636361660988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 s="3" t="str">
        <f t="shared" si="822"/>
        <v>No</v>
      </c>
      <c r="AQ1305" s="3" t="str">
        <f t="shared" si="823"/>
        <v>No</v>
      </c>
      <c r="AR1305" s="3" t="str">
        <f t="shared" si="824"/>
        <v>No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 t="s">
        <v>6634</v>
      </c>
      <c r="AZ1305">
        <v>0</v>
      </c>
      <c r="BA1305">
        <v>0</v>
      </c>
      <c r="BB1305" t="s">
        <v>6617</v>
      </c>
      <c r="BC1305">
        <v>0</v>
      </c>
      <c r="BD1305" s="4" t="str">
        <f t="shared" si="825"/>
        <v>No</v>
      </c>
      <c r="BE1305" t="s">
        <v>6640</v>
      </c>
      <c r="BF1305" s="3" t="str">
        <f t="shared" si="826"/>
        <v>No</v>
      </c>
      <c r="BG1305" t="s">
        <v>6645</v>
      </c>
      <c r="BH1305" s="3" t="str">
        <f t="shared" si="827"/>
        <v>76230 DOVE RD</v>
      </c>
      <c r="BI1305" s="3" t="str">
        <f t="shared" si="828"/>
        <v>Yulee</v>
      </c>
      <c r="BJ1305" s="3" t="str">
        <f t="shared" si="829"/>
        <v>Florida</v>
      </c>
      <c r="BK1305" s="3">
        <f t="shared" si="830"/>
        <v>32097</v>
      </c>
      <c r="BL1305" s="3" t="str">
        <f t="shared" si="831"/>
        <v>76230 DOVE RD YULEE FL 32097</v>
      </c>
      <c r="BM1305" s="3" t="str">
        <f t="shared" si="832"/>
        <v/>
      </c>
      <c r="BN1305" s="3" t="str">
        <f t="shared" si="833"/>
        <v>Pass</v>
      </c>
      <c r="BO1305" s="3" t="str">
        <f t="shared" si="834"/>
        <v>No</v>
      </c>
      <c r="BP1305" s="3" t="str">
        <f t="shared" si="835"/>
        <v>FV&lt;$10K</v>
      </c>
      <c r="BQ1305" t="s">
        <v>6650</v>
      </c>
      <c r="BR1305" s="3" t="str">
        <f t="shared" si="836"/>
        <v>No, &lt; $20K Lien</v>
      </c>
      <c r="BS1305" s="3" t="str">
        <f t="shared" si="837"/>
        <v>No, Lien &lt; $20K</v>
      </c>
      <c r="BT1305" t="s">
        <v>6650</v>
      </c>
      <c r="BU1305" s="3" t="str">
        <f t="shared" si="838"/>
        <v>No</v>
      </c>
      <c r="BV1305" s="3" t="str">
        <f t="shared" si="839"/>
        <v>No</v>
      </c>
      <c r="BW1305" s="3">
        <f t="shared" si="840"/>
        <v>0</v>
      </c>
      <c r="BX1305" s="3" t="str">
        <f t="shared" si="841"/>
        <v>No</v>
      </c>
      <c r="BY1305" s="3">
        <f t="shared" si="842"/>
        <v>52647</v>
      </c>
      <c r="BZ1305">
        <v>1</v>
      </c>
      <c r="CA1305" s="3">
        <f t="shared" si="843"/>
        <v>52647</v>
      </c>
      <c r="CC1305" s="3">
        <f t="shared" si="844"/>
        <v>0</v>
      </c>
      <c r="CD1305" s="3">
        <f t="shared" si="845"/>
        <v>0</v>
      </c>
      <c r="CE1305" s="3" t="str">
        <f t="shared" si="846"/>
        <v/>
      </c>
      <c r="CF1305" s="3" t="e">
        <f>HLOOKUP(CE1305,'Valuation Data'!$D$2:$K$5,4,FALSE)</f>
        <v>#N/A</v>
      </c>
      <c r="CG1305" s="3">
        <f t="shared" si="847"/>
        <v>52647</v>
      </c>
      <c r="CH1305" s="3" t="str">
        <f t="shared" si="848"/>
        <v>No</v>
      </c>
      <c r="CI1305" s="3" t="str">
        <f>VLOOKUP(R1305,'Use Codes &amp; County Type'!A:D,4,FALSE)</f>
        <v>R</v>
      </c>
      <c r="CJ1305" s="3" t="str">
        <f t="shared" si="849"/>
        <v>No</v>
      </c>
      <c r="CK1305" s="3" t="str">
        <f t="shared" si="850"/>
        <v>Yes</v>
      </c>
      <c r="CL1305" s="3">
        <f t="shared" si="851"/>
        <v>0.67</v>
      </c>
      <c r="CM1305" s="3">
        <f t="shared" si="852"/>
        <v>35273.490000000005</v>
      </c>
      <c r="CN1305" s="3">
        <f t="shared" si="853"/>
        <v>1840.84</v>
      </c>
      <c r="CO1305" s="3">
        <f t="shared" si="854"/>
        <v>33432.650000000009</v>
      </c>
      <c r="CP1305" s="3">
        <f t="shared" si="855"/>
        <v>3.4965715045491667E-2</v>
      </c>
      <c r="CR1305" s="3" t="str">
        <f t="shared" si="856"/>
        <v>No</v>
      </c>
      <c r="CV1305" s="3" t="str">
        <f t="shared" si="857"/>
        <v>*Bid</v>
      </c>
      <c r="CW1305" s="3">
        <f t="shared" si="858"/>
        <v>1304</v>
      </c>
      <c r="CX1305" s="3">
        <f t="shared" si="859"/>
        <v>460.21</v>
      </c>
      <c r="CY1305" s="3" t="str">
        <f t="shared" si="860"/>
        <v>Ok</v>
      </c>
      <c r="CZ1305">
        <v>0</v>
      </c>
      <c r="DA1305">
        <v>0</v>
      </c>
    </row>
    <row r="1306" spans="1:105" x14ac:dyDescent="0.25">
      <c r="A1306">
        <v>1305</v>
      </c>
      <c r="B1306" t="s">
        <v>3</v>
      </c>
      <c r="C1306" t="s">
        <v>1414</v>
      </c>
      <c r="D1306">
        <v>3425.18</v>
      </c>
      <c r="E1306">
        <v>2017</v>
      </c>
      <c r="F1306">
        <v>3425.18</v>
      </c>
      <c r="G1306">
        <v>3425.18</v>
      </c>
      <c r="H1306" s="3">
        <f t="shared" si="820"/>
        <v>0</v>
      </c>
      <c r="I1306">
        <v>76087</v>
      </c>
      <c r="J1306" t="s">
        <v>2734</v>
      </c>
      <c r="K1306" t="s">
        <v>2738</v>
      </c>
      <c r="L1306">
        <v>32097</v>
      </c>
      <c r="M1306" t="s">
        <v>3693</v>
      </c>
      <c r="N1306" t="s">
        <v>4758</v>
      </c>
      <c r="O1306">
        <v>-81.6175193906884</v>
      </c>
      <c r="P1306">
        <v>30.621221505285401</v>
      </c>
      <c r="Q1306" t="s">
        <v>5708</v>
      </c>
      <c r="R1306">
        <v>1</v>
      </c>
      <c r="S1306" t="s">
        <v>6539</v>
      </c>
      <c r="T1306">
        <v>1001</v>
      </c>
      <c r="U1306" t="s">
        <v>6582</v>
      </c>
      <c r="V1306">
        <v>2017</v>
      </c>
      <c r="W1306">
        <v>207248</v>
      </c>
      <c r="X1306">
        <v>2017</v>
      </c>
      <c r="Y1306">
        <v>207248</v>
      </c>
      <c r="Z1306">
        <v>3137.48</v>
      </c>
      <c r="AA1306" s="3">
        <f t="shared" si="821"/>
        <v>0.91600441436654434</v>
      </c>
      <c r="AB1306" t="s">
        <v>6616</v>
      </c>
      <c r="AI1306" t="s">
        <v>6618</v>
      </c>
      <c r="AJ1306" t="s">
        <v>6618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 s="3" t="str">
        <f t="shared" si="822"/>
        <v>No</v>
      </c>
      <c r="AQ1306" s="3" t="str">
        <f t="shared" si="823"/>
        <v>No</v>
      </c>
      <c r="AR1306" s="3" t="str">
        <f t="shared" si="824"/>
        <v>No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 t="s">
        <v>6634</v>
      </c>
      <c r="AZ1306" t="s">
        <v>6638</v>
      </c>
      <c r="BA1306">
        <v>0</v>
      </c>
      <c r="BB1306" t="s">
        <v>6616</v>
      </c>
      <c r="BC1306" t="s">
        <v>6616</v>
      </c>
      <c r="BD1306" s="4" t="str">
        <f t="shared" si="825"/>
        <v>No</v>
      </c>
      <c r="BE1306" t="s">
        <v>6640</v>
      </c>
      <c r="BF1306" s="3" t="str">
        <f t="shared" si="826"/>
        <v>No</v>
      </c>
      <c r="BG1306" t="s">
        <v>6645</v>
      </c>
      <c r="BH1306" s="3" t="str">
        <f t="shared" si="827"/>
        <v>76087 CATHY LN</v>
      </c>
      <c r="BI1306" s="3" t="str">
        <f t="shared" si="828"/>
        <v>Yulee</v>
      </c>
      <c r="BJ1306" s="3" t="str">
        <f t="shared" si="829"/>
        <v>Florida</v>
      </c>
      <c r="BK1306" s="3">
        <f t="shared" si="830"/>
        <v>32097</v>
      </c>
      <c r="BL1306" s="3" t="str">
        <f t="shared" si="831"/>
        <v>76087 CATHY LN YULEE FL 32097</v>
      </c>
      <c r="BM1306" s="3" t="str">
        <f t="shared" si="832"/>
        <v/>
      </c>
      <c r="BN1306" s="3" t="str">
        <f t="shared" si="833"/>
        <v>Pass</v>
      </c>
      <c r="BO1306" s="3" t="str">
        <f t="shared" si="834"/>
        <v>No</v>
      </c>
      <c r="BP1306" s="3" t="str">
        <f t="shared" si="835"/>
        <v>FV&lt;$10K</v>
      </c>
      <c r="BQ1306" t="s">
        <v>6650</v>
      </c>
      <c r="BR1306" s="3" t="str">
        <f t="shared" si="836"/>
        <v>No, &lt; $20K Lien</v>
      </c>
      <c r="BS1306" s="3" t="str">
        <f t="shared" si="837"/>
        <v>No, Lien &lt; $20K</v>
      </c>
      <c r="BT1306" t="s">
        <v>6650</v>
      </c>
      <c r="BU1306" s="3" t="str">
        <f t="shared" si="838"/>
        <v>No</v>
      </c>
      <c r="BV1306" s="3" t="str">
        <f t="shared" si="839"/>
        <v>No</v>
      </c>
      <c r="BW1306" s="3">
        <f t="shared" si="840"/>
        <v>0</v>
      </c>
      <c r="BX1306" s="3" t="str">
        <f t="shared" si="841"/>
        <v>No</v>
      </c>
      <c r="BY1306" s="3">
        <f t="shared" si="842"/>
        <v>207248</v>
      </c>
      <c r="BZ1306">
        <v>1</v>
      </c>
      <c r="CA1306" s="3">
        <f t="shared" si="843"/>
        <v>207248</v>
      </c>
      <c r="CC1306" s="3">
        <f t="shared" si="844"/>
        <v>0</v>
      </c>
      <c r="CD1306" s="3">
        <f t="shared" si="845"/>
        <v>0</v>
      </c>
      <c r="CE1306" s="3" t="str">
        <f t="shared" si="846"/>
        <v/>
      </c>
      <c r="CF1306" s="3" t="e">
        <f>HLOOKUP(CE1306,'Valuation Data'!$D$2:$K$5,4,FALSE)</f>
        <v>#N/A</v>
      </c>
      <c r="CG1306" s="3">
        <f t="shared" si="847"/>
        <v>207248</v>
      </c>
      <c r="CH1306" s="3" t="str">
        <f t="shared" si="848"/>
        <v>No</v>
      </c>
      <c r="CI1306" s="3" t="str">
        <f>VLOOKUP(R1306,'Use Codes &amp; County Type'!A:D,4,FALSE)</f>
        <v>S</v>
      </c>
      <c r="CJ1306" s="3" t="str">
        <f t="shared" si="849"/>
        <v>No</v>
      </c>
      <c r="CK1306" s="3" t="str">
        <f t="shared" si="850"/>
        <v>No</v>
      </c>
      <c r="CL1306" s="3">
        <f t="shared" si="851"/>
        <v>0.35</v>
      </c>
      <c r="CM1306" s="3">
        <f t="shared" si="852"/>
        <v>72536.799999999988</v>
      </c>
      <c r="CN1306" s="3">
        <f t="shared" si="853"/>
        <v>13700.72</v>
      </c>
      <c r="CO1306" s="3">
        <f t="shared" si="854"/>
        <v>58836.079999999987</v>
      </c>
      <c r="CP1306" s="3">
        <f t="shared" si="855"/>
        <v>6.6107851462981551E-2</v>
      </c>
      <c r="CR1306" s="3" t="str">
        <f t="shared" si="856"/>
        <v>No</v>
      </c>
      <c r="CV1306" s="3" t="str">
        <f t="shared" si="857"/>
        <v>*Bid</v>
      </c>
      <c r="CW1306" s="3">
        <f t="shared" si="858"/>
        <v>1305</v>
      </c>
      <c r="CX1306" s="3">
        <f t="shared" si="859"/>
        <v>3425.18</v>
      </c>
      <c r="CY1306" s="3" t="str">
        <f t="shared" si="860"/>
        <v>Ok</v>
      </c>
      <c r="CZ1306">
        <v>0</v>
      </c>
      <c r="DA1306">
        <v>0</v>
      </c>
    </row>
    <row r="1307" spans="1:105" x14ac:dyDescent="0.25">
      <c r="A1307">
        <v>1306</v>
      </c>
      <c r="B1307" t="s">
        <v>3</v>
      </c>
      <c r="C1307" t="s">
        <v>1415</v>
      </c>
      <c r="D1307">
        <v>834.36</v>
      </c>
      <c r="E1307">
        <v>2017</v>
      </c>
      <c r="F1307">
        <v>834.36</v>
      </c>
      <c r="G1307">
        <v>834.36</v>
      </c>
      <c r="H1307" s="3">
        <f t="shared" si="820"/>
        <v>0</v>
      </c>
      <c r="I1307">
        <v>76461</v>
      </c>
      <c r="J1307" t="s">
        <v>2734</v>
      </c>
      <c r="K1307" t="s">
        <v>2738</v>
      </c>
      <c r="L1307">
        <v>32097</v>
      </c>
      <c r="M1307" t="s">
        <v>3694</v>
      </c>
      <c r="N1307" t="s">
        <v>4758</v>
      </c>
      <c r="O1307">
        <v>-81.616000437319101</v>
      </c>
      <c r="P1307">
        <v>30.6210442487262</v>
      </c>
      <c r="Q1307" t="s">
        <v>5708</v>
      </c>
      <c r="R1307">
        <v>2</v>
      </c>
      <c r="S1307" t="s">
        <v>6535</v>
      </c>
      <c r="T1307">
        <v>1006</v>
      </c>
      <c r="U1307" t="s">
        <v>6578</v>
      </c>
      <c r="V1307">
        <v>2017</v>
      </c>
      <c r="W1307">
        <v>88111</v>
      </c>
      <c r="X1307">
        <v>2017</v>
      </c>
      <c r="Y1307">
        <v>88111</v>
      </c>
      <c r="Z1307">
        <v>741.89</v>
      </c>
      <c r="AA1307" s="3">
        <f t="shared" si="821"/>
        <v>0.88917253943142049</v>
      </c>
      <c r="AB1307" t="s">
        <v>6616</v>
      </c>
      <c r="AI1307" t="s">
        <v>6618</v>
      </c>
      <c r="AJ1307" t="s">
        <v>6618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 s="3" t="str">
        <f t="shared" si="822"/>
        <v>No</v>
      </c>
      <c r="AQ1307" s="3" t="str">
        <f t="shared" si="823"/>
        <v>No</v>
      </c>
      <c r="AR1307" s="3" t="str">
        <f t="shared" si="824"/>
        <v>No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 t="s">
        <v>6634</v>
      </c>
      <c r="AZ1307">
        <v>0</v>
      </c>
      <c r="BA1307">
        <v>0</v>
      </c>
      <c r="BB1307" t="s">
        <v>6617</v>
      </c>
      <c r="BC1307" t="s">
        <v>6616</v>
      </c>
      <c r="BD1307" s="4" t="str">
        <f t="shared" si="825"/>
        <v>No</v>
      </c>
      <c r="BE1307" t="s">
        <v>6640</v>
      </c>
      <c r="BF1307" s="3" t="str">
        <f t="shared" si="826"/>
        <v>No</v>
      </c>
      <c r="BG1307" t="s">
        <v>6645</v>
      </c>
      <c r="BH1307" s="3" t="str">
        <f t="shared" si="827"/>
        <v>76461 DOVE RD</v>
      </c>
      <c r="BI1307" s="3" t="str">
        <f t="shared" si="828"/>
        <v>Yulee</v>
      </c>
      <c r="BJ1307" s="3" t="str">
        <f t="shared" si="829"/>
        <v>Florida</v>
      </c>
      <c r="BK1307" s="3">
        <f t="shared" si="830"/>
        <v>32097</v>
      </c>
      <c r="BL1307" s="3" t="str">
        <f t="shared" si="831"/>
        <v>76461 DOVE RD YULEE FL 32097</v>
      </c>
      <c r="BM1307" s="3" t="str">
        <f t="shared" si="832"/>
        <v/>
      </c>
      <c r="BN1307" s="3" t="str">
        <f t="shared" si="833"/>
        <v>Pass</v>
      </c>
      <c r="BO1307" s="3" t="str">
        <f t="shared" si="834"/>
        <v>No</v>
      </c>
      <c r="BP1307" s="3" t="str">
        <f t="shared" si="835"/>
        <v>FV&lt;$10K</v>
      </c>
      <c r="BQ1307" t="s">
        <v>6650</v>
      </c>
      <c r="BR1307" s="3" t="str">
        <f t="shared" si="836"/>
        <v>No, &lt; $20K Lien</v>
      </c>
      <c r="BS1307" s="3" t="str">
        <f t="shared" si="837"/>
        <v>No, Lien &lt; $20K</v>
      </c>
      <c r="BT1307" t="s">
        <v>6650</v>
      </c>
      <c r="BU1307" s="3" t="str">
        <f t="shared" si="838"/>
        <v>No</v>
      </c>
      <c r="BV1307" s="3" t="str">
        <f t="shared" si="839"/>
        <v>No</v>
      </c>
      <c r="BW1307" s="3">
        <f t="shared" si="840"/>
        <v>0</v>
      </c>
      <c r="BX1307" s="3" t="str">
        <f t="shared" si="841"/>
        <v>No</v>
      </c>
      <c r="BY1307" s="3">
        <f t="shared" si="842"/>
        <v>88111</v>
      </c>
      <c r="BZ1307">
        <v>1</v>
      </c>
      <c r="CA1307" s="3">
        <f t="shared" si="843"/>
        <v>88111</v>
      </c>
      <c r="CC1307" s="3">
        <f t="shared" si="844"/>
        <v>0</v>
      </c>
      <c r="CD1307" s="3">
        <f t="shared" si="845"/>
        <v>0</v>
      </c>
      <c r="CE1307" s="3" t="str">
        <f t="shared" si="846"/>
        <v/>
      </c>
      <c r="CF1307" s="3" t="e">
        <f>HLOOKUP(CE1307,'Valuation Data'!$D$2:$K$5,4,FALSE)</f>
        <v>#N/A</v>
      </c>
      <c r="CG1307" s="3">
        <f t="shared" si="847"/>
        <v>88111</v>
      </c>
      <c r="CH1307" s="3" t="str">
        <f t="shared" si="848"/>
        <v>No</v>
      </c>
      <c r="CI1307" s="3" t="str">
        <f>VLOOKUP(R1307,'Use Codes &amp; County Type'!A:D,4,FALSE)</f>
        <v>R</v>
      </c>
      <c r="CJ1307" s="3" t="str">
        <f t="shared" si="849"/>
        <v>No</v>
      </c>
      <c r="CK1307" s="3" t="str">
        <f t="shared" si="850"/>
        <v>Yes</v>
      </c>
      <c r="CL1307" s="3">
        <f t="shared" si="851"/>
        <v>0.67</v>
      </c>
      <c r="CM1307" s="3">
        <f t="shared" si="852"/>
        <v>59034.37</v>
      </c>
      <c r="CN1307" s="3">
        <f t="shared" si="853"/>
        <v>3337.44</v>
      </c>
      <c r="CO1307" s="3">
        <f t="shared" si="854"/>
        <v>55696.93</v>
      </c>
      <c r="CP1307" s="3">
        <f t="shared" si="855"/>
        <v>3.7877677021030294E-2</v>
      </c>
      <c r="CR1307" s="3" t="str">
        <f t="shared" si="856"/>
        <v>No</v>
      </c>
      <c r="CV1307" s="3" t="str">
        <f t="shared" si="857"/>
        <v>*Bid</v>
      </c>
      <c r="CW1307" s="3">
        <f t="shared" si="858"/>
        <v>1306</v>
      </c>
      <c r="CX1307" s="3">
        <f t="shared" si="859"/>
        <v>834.36</v>
      </c>
      <c r="CY1307" s="3" t="str">
        <f t="shared" si="860"/>
        <v>Ok</v>
      </c>
      <c r="CZ1307">
        <v>0</v>
      </c>
      <c r="DA1307">
        <v>0</v>
      </c>
    </row>
    <row r="1308" spans="1:105" x14ac:dyDescent="0.25">
      <c r="A1308">
        <v>1307</v>
      </c>
      <c r="B1308" t="s">
        <v>3</v>
      </c>
      <c r="C1308" t="s">
        <v>1416</v>
      </c>
      <c r="D1308">
        <v>395.76</v>
      </c>
      <c r="E1308">
        <v>2017</v>
      </c>
      <c r="F1308">
        <v>395.76</v>
      </c>
      <c r="G1308">
        <v>395.76</v>
      </c>
      <c r="H1308" s="3">
        <f t="shared" si="820"/>
        <v>0</v>
      </c>
      <c r="I1308">
        <v>75908</v>
      </c>
      <c r="J1308" t="s">
        <v>2734</v>
      </c>
      <c r="K1308" t="s">
        <v>2738</v>
      </c>
      <c r="L1308">
        <v>32097</v>
      </c>
      <c r="M1308" t="s">
        <v>3695</v>
      </c>
      <c r="N1308" t="s">
        <v>4758</v>
      </c>
      <c r="O1308">
        <v>-81.6448844894974</v>
      </c>
      <c r="P1308">
        <v>30.617554791494999</v>
      </c>
      <c r="Q1308" t="s">
        <v>5709</v>
      </c>
      <c r="R1308">
        <v>0</v>
      </c>
      <c r="S1308" t="s">
        <v>6538</v>
      </c>
      <c r="T1308">
        <v>8001</v>
      </c>
      <c r="U1308" t="s">
        <v>6581</v>
      </c>
      <c r="V1308">
        <v>2017</v>
      </c>
      <c r="W1308">
        <v>22000</v>
      </c>
      <c r="X1308">
        <v>2017</v>
      </c>
      <c r="Y1308">
        <v>22500</v>
      </c>
      <c r="Z1308">
        <v>336.35</v>
      </c>
      <c r="AA1308" s="3">
        <f t="shared" si="821"/>
        <v>0.84988376794016585</v>
      </c>
      <c r="AB1308" t="s">
        <v>6616</v>
      </c>
      <c r="AC1308" t="s">
        <v>6616</v>
      </c>
      <c r="AD1308" t="s">
        <v>6616</v>
      </c>
      <c r="AE1308" t="s">
        <v>6616</v>
      </c>
      <c r="AF1308" t="s">
        <v>6616</v>
      </c>
      <c r="AG1308" t="s">
        <v>6616</v>
      </c>
      <c r="AH1308" t="s">
        <v>6616</v>
      </c>
      <c r="AI1308" t="s">
        <v>6618</v>
      </c>
      <c r="AJ1308" t="s">
        <v>6618</v>
      </c>
      <c r="AK1308" t="s">
        <v>6618</v>
      </c>
      <c r="AL1308" t="s">
        <v>6618</v>
      </c>
      <c r="AM1308" t="s">
        <v>6618</v>
      </c>
      <c r="AN1308" t="s">
        <v>6618</v>
      </c>
      <c r="AO1308" t="s">
        <v>6618</v>
      </c>
      <c r="AP1308" s="3" t="str">
        <f t="shared" si="822"/>
        <v>No</v>
      </c>
      <c r="AQ1308" s="3" t="str">
        <f t="shared" si="823"/>
        <v>No</v>
      </c>
      <c r="AR1308" s="3" t="str">
        <f t="shared" si="824"/>
        <v>No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 t="s">
        <v>6634</v>
      </c>
      <c r="AZ1308" t="s">
        <v>6638</v>
      </c>
      <c r="BA1308">
        <v>1</v>
      </c>
      <c r="BB1308" t="s">
        <v>6616</v>
      </c>
      <c r="BC1308" t="s">
        <v>6616</v>
      </c>
      <c r="BD1308" s="4" t="str">
        <f t="shared" si="825"/>
        <v>No</v>
      </c>
      <c r="BE1308" t="s">
        <v>6640</v>
      </c>
      <c r="BF1308" s="3" t="str">
        <f t="shared" si="826"/>
        <v>No</v>
      </c>
      <c r="BG1308" t="s">
        <v>6645</v>
      </c>
      <c r="BH1308" s="3" t="str">
        <f t="shared" si="827"/>
        <v>75908 MENTORIA RD</v>
      </c>
      <c r="BI1308" s="3" t="str">
        <f t="shared" si="828"/>
        <v>Yulee</v>
      </c>
      <c r="BJ1308" s="3" t="str">
        <f t="shared" si="829"/>
        <v>Florida</v>
      </c>
      <c r="BK1308" s="3">
        <f t="shared" si="830"/>
        <v>32097</v>
      </c>
      <c r="BL1308" s="3" t="str">
        <f t="shared" si="831"/>
        <v>75908 MENTORIA RD YULEE FL 32097</v>
      </c>
      <c r="BM1308" s="3" t="str">
        <f t="shared" si="832"/>
        <v/>
      </c>
      <c r="BN1308" s="3" t="str">
        <f t="shared" si="833"/>
        <v>Pass</v>
      </c>
      <c r="BO1308" s="3" t="str">
        <f t="shared" si="834"/>
        <v>No</v>
      </c>
      <c r="BP1308" s="3" t="str">
        <f t="shared" si="835"/>
        <v>FV&lt;$10K</v>
      </c>
      <c r="BQ1308" t="s">
        <v>6650</v>
      </c>
      <c r="BR1308" s="3" t="str">
        <f t="shared" si="836"/>
        <v>No, &lt; $20K Lien</v>
      </c>
      <c r="BS1308" s="3" t="str">
        <f t="shared" si="837"/>
        <v>No, Lien &lt; $20K</v>
      </c>
      <c r="BT1308" t="s">
        <v>6650</v>
      </c>
      <c r="BU1308" s="3" t="str">
        <f t="shared" si="838"/>
        <v>No</v>
      </c>
      <c r="BV1308" s="3" t="str">
        <f t="shared" si="839"/>
        <v>No</v>
      </c>
      <c r="BW1308" s="3">
        <f t="shared" si="840"/>
        <v>1</v>
      </c>
      <c r="BX1308" s="3" t="str">
        <f t="shared" si="841"/>
        <v>No</v>
      </c>
      <c r="BY1308" s="3">
        <f t="shared" si="842"/>
        <v>22000</v>
      </c>
      <c r="BZ1308">
        <v>1</v>
      </c>
      <c r="CA1308" s="3">
        <f t="shared" si="843"/>
        <v>22000</v>
      </c>
      <c r="CC1308" s="3">
        <f t="shared" si="844"/>
        <v>0</v>
      </c>
      <c r="CD1308" s="3">
        <f t="shared" si="845"/>
        <v>0</v>
      </c>
      <c r="CE1308" s="3" t="str">
        <f t="shared" si="846"/>
        <v/>
      </c>
      <c r="CF1308" s="3" t="e">
        <f>HLOOKUP(CE1308,'Valuation Data'!$D$2:$K$5,4,FALSE)</f>
        <v>#N/A</v>
      </c>
      <c r="CG1308" s="3">
        <f t="shared" si="847"/>
        <v>22000</v>
      </c>
      <c r="CH1308" s="3" t="str">
        <f t="shared" si="848"/>
        <v>No</v>
      </c>
      <c r="CI1308" s="3" t="str">
        <f>VLOOKUP(R1308,'Use Codes &amp; County Type'!A:D,4,FALSE)</f>
        <v>V</v>
      </c>
      <c r="CJ1308" s="3" t="str">
        <f t="shared" si="849"/>
        <v>Yes</v>
      </c>
      <c r="CK1308" s="3" t="str">
        <f t="shared" si="850"/>
        <v>No</v>
      </c>
      <c r="CL1308" s="3">
        <f t="shared" si="851"/>
        <v>0</v>
      </c>
      <c r="CM1308" s="3">
        <f t="shared" si="852"/>
        <v>0</v>
      </c>
      <c r="CN1308" s="3">
        <f t="shared" si="853"/>
        <v>1978.8</v>
      </c>
      <c r="CO1308" s="3">
        <f t="shared" si="854"/>
        <v>-1978.8</v>
      </c>
      <c r="CP1308" s="3">
        <f t="shared" si="855"/>
        <v>8.9945454545454537E-2</v>
      </c>
      <c r="CR1308" s="3" t="str">
        <f t="shared" si="856"/>
        <v>No</v>
      </c>
      <c r="CV1308" s="3" t="str">
        <f t="shared" si="857"/>
        <v>FMV&lt;$30K</v>
      </c>
      <c r="CW1308" s="3">
        <f t="shared" si="858"/>
        <v>1307</v>
      </c>
      <c r="CX1308" s="3">
        <f t="shared" si="859"/>
        <v>395.76</v>
      </c>
      <c r="CY1308" s="3" t="str">
        <f t="shared" si="860"/>
        <v>Ok</v>
      </c>
      <c r="CZ1308">
        <v>0</v>
      </c>
      <c r="DA1308">
        <v>0</v>
      </c>
    </row>
    <row r="1309" spans="1:105" x14ac:dyDescent="0.25">
      <c r="A1309">
        <v>1308</v>
      </c>
      <c r="B1309" t="s">
        <v>3</v>
      </c>
      <c r="C1309" t="s">
        <v>1417</v>
      </c>
      <c r="D1309">
        <v>397.93</v>
      </c>
      <c r="E1309">
        <v>2017</v>
      </c>
      <c r="F1309">
        <v>397.93</v>
      </c>
      <c r="G1309">
        <v>397.93</v>
      </c>
      <c r="H1309" s="3">
        <f t="shared" si="820"/>
        <v>0</v>
      </c>
      <c r="J1309" t="s">
        <v>2734</v>
      </c>
      <c r="K1309" t="s">
        <v>2738</v>
      </c>
      <c r="L1309">
        <v>32097</v>
      </c>
      <c r="M1309" t="s">
        <v>3696</v>
      </c>
      <c r="N1309" t="s">
        <v>4758</v>
      </c>
      <c r="O1309">
        <v>-81.644229634296707</v>
      </c>
      <c r="P1309">
        <v>30.6175881801366</v>
      </c>
      <c r="Q1309" t="s">
        <v>5709</v>
      </c>
      <c r="R1309">
        <v>0</v>
      </c>
      <c r="S1309" t="s">
        <v>6538</v>
      </c>
      <c r="T1309">
        <v>8001</v>
      </c>
      <c r="U1309" t="s">
        <v>6581</v>
      </c>
      <c r="V1309">
        <v>2017</v>
      </c>
      <c r="W1309">
        <v>22350</v>
      </c>
      <c r="X1309">
        <v>2017</v>
      </c>
      <c r="Y1309">
        <v>22350</v>
      </c>
      <c r="Z1309">
        <v>338.35</v>
      </c>
      <c r="AA1309" s="3">
        <f t="shared" si="821"/>
        <v>0.85027517402558239</v>
      </c>
      <c r="AB1309" t="s">
        <v>6616</v>
      </c>
      <c r="AC1309" t="s">
        <v>6616</v>
      </c>
      <c r="AD1309" t="s">
        <v>6616</v>
      </c>
      <c r="AE1309" t="s">
        <v>6616</v>
      </c>
      <c r="AF1309" t="s">
        <v>6616</v>
      </c>
      <c r="AG1309" t="s">
        <v>6616</v>
      </c>
      <c r="AH1309" t="s">
        <v>6616</v>
      </c>
      <c r="AI1309" t="s">
        <v>6618</v>
      </c>
      <c r="AJ1309" t="s">
        <v>6618</v>
      </c>
      <c r="AK1309" t="s">
        <v>6618</v>
      </c>
      <c r="AL1309" t="s">
        <v>6618</v>
      </c>
      <c r="AM1309" t="s">
        <v>6618</v>
      </c>
      <c r="AN1309" t="s">
        <v>6618</v>
      </c>
      <c r="AO1309" t="s">
        <v>6618</v>
      </c>
      <c r="AP1309" s="3" t="str">
        <f t="shared" si="822"/>
        <v>No</v>
      </c>
      <c r="AQ1309" s="3" t="str">
        <f t="shared" si="823"/>
        <v>No</v>
      </c>
      <c r="AR1309" s="3" t="str">
        <f t="shared" si="824"/>
        <v>No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 t="s">
        <v>6634</v>
      </c>
      <c r="AZ1309" t="s">
        <v>6638</v>
      </c>
      <c r="BA1309">
        <v>1</v>
      </c>
      <c r="BB1309" t="s">
        <v>6616</v>
      </c>
      <c r="BC1309" t="s">
        <v>6616</v>
      </c>
      <c r="BD1309" s="4" t="str">
        <f t="shared" si="825"/>
        <v>No</v>
      </c>
      <c r="BE1309" t="s">
        <v>6640</v>
      </c>
      <c r="BF1309" s="3" t="str">
        <f t="shared" si="826"/>
        <v>No</v>
      </c>
      <c r="BG1309" t="s">
        <v>6645</v>
      </c>
      <c r="BH1309" s="3" t="str">
        <f t="shared" si="827"/>
        <v>PINE CREST RD</v>
      </c>
      <c r="BI1309" s="3" t="str">
        <f t="shared" si="828"/>
        <v>Yulee</v>
      </c>
      <c r="BJ1309" s="3" t="str">
        <f t="shared" si="829"/>
        <v>Florida</v>
      </c>
      <c r="BK1309" s="3">
        <f t="shared" si="830"/>
        <v>32097</v>
      </c>
      <c r="BL1309" s="3" t="str">
        <f t="shared" si="831"/>
        <v>PINE CREST RD YULEE FL 32097</v>
      </c>
      <c r="BM1309" s="3" t="str">
        <f t="shared" si="832"/>
        <v/>
      </c>
      <c r="BN1309" s="3" t="str">
        <f t="shared" si="833"/>
        <v>Pass</v>
      </c>
      <c r="BO1309" s="3" t="str">
        <f t="shared" si="834"/>
        <v>No</v>
      </c>
      <c r="BP1309" s="3" t="str">
        <f t="shared" si="835"/>
        <v>FV&lt;$10K</v>
      </c>
      <c r="BQ1309" t="s">
        <v>6650</v>
      </c>
      <c r="BR1309" s="3" t="str">
        <f t="shared" si="836"/>
        <v>No, &lt; $20K Lien</v>
      </c>
      <c r="BS1309" s="3" t="str">
        <f t="shared" si="837"/>
        <v>No, Lien &lt; $20K</v>
      </c>
      <c r="BT1309" t="s">
        <v>6650</v>
      </c>
      <c r="BU1309" s="3" t="str">
        <f t="shared" si="838"/>
        <v>No</v>
      </c>
      <c r="BV1309" s="3" t="str">
        <f t="shared" si="839"/>
        <v>No</v>
      </c>
      <c r="BW1309" s="3">
        <f t="shared" si="840"/>
        <v>1</v>
      </c>
      <c r="BX1309" s="3" t="str">
        <f t="shared" si="841"/>
        <v>No</v>
      </c>
      <c r="BY1309" s="3">
        <f t="shared" si="842"/>
        <v>22350</v>
      </c>
      <c r="BZ1309">
        <v>1</v>
      </c>
      <c r="CA1309" s="3">
        <f t="shared" si="843"/>
        <v>22350</v>
      </c>
      <c r="CC1309" s="3">
        <f t="shared" si="844"/>
        <v>0</v>
      </c>
      <c r="CD1309" s="3">
        <f t="shared" si="845"/>
        <v>0</v>
      </c>
      <c r="CE1309" s="3" t="str">
        <f t="shared" si="846"/>
        <v/>
      </c>
      <c r="CF1309" s="3" t="e">
        <f>HLOOKUP(CE1309,'Valuation Data'!$D$2:$K$5,4,FALSE)</f>
        <v>#N/A</v>
      </c>
      <c r="CG1309" s="3">
        <f t="shared" si="847"/>
        <v>22350</v>
      </c>
      <c r="CH1309" s="3" t="str">
        <f t="shared" si="848"/>
        <v>No</v>
      </c>
      <c r="CI1309" s="3" t="str">
        <f>VLOOKUP(R1309,'Use Codes &amp; County Type'!A:D,4,FALSE)</f>
        <v>V</v>
      </c>
      <c r="CJ1309" s="3" t="str">
        <f t="shared" si="849"/>
        <v>Yes</v>
      </c>
      <c r="CK1309" s="3" t="str">
        <f t="shared" si="850"/>
        <v>No</v>
      </c>
      <c r="CL1309" s="3">
        <f t="shared" si="851"/>
        <v>0</v>
      </c>
      <c r="CM1309" s="3">
        <f t="shared" si="852"/>
        <v>0</v>
      </c>
      <c r="CN1309" s="3">
        <f t="shared" si="853"/>
        <v>1989.65</v>
      </c>
      <c r="CO1309" s="3">
        <f t="shared" si="854"/>
        <v>-1989.65</v>
      </c>
      <c r="CP1309" s="3">
        <f t="shared" si="855"/>
        <v>8.9022371364653241E-2</v>
      </c>
      <c r="CR1309" s="3" t="str">
        <f t="shared" si="856"/>
        <v>No</v>
      </c>
      <c r="CV1309" s="3" t="str">
        <f t="shared" si="857"/>
        <v>FMV&lt;$30K</v>
      </c>
      <c r="CW1309" s="3">
        <f t="shared" si="858"/>
        <v>1308</v>
      </c>
      <c r="CX1309" s="3">
        <f t="shared" si="859"/>
        <v>397.93</v>
      </c>
      <c r="CY1309" s="3" t="str">
        <f t="shared" si="860"/>
        <v>Ok</v>
      </c>
      <c r="CZ1309">
        <v>0</v>
      </c>
      <c r="DA1309">
        <v>0</v>
      </c>
    </row>
    <row r="1310" spans="1:105" x14ac:dyDescent="0.25">
      <c r="A1310">
        <v>1309</v>
      </c>
      <c r="B1310" t="s">
        <v>3</v>
      </c>
      <c r="C1310" t="s">
        <v>1418</v>
      </c>
      <c r="D1310">
        <v>534.07000000000005</v>
      </c>
      <c r="E1310">
        <v>2017</v>
      </c>
      <c r="F1310">
        <v>534.07000000000005</v>
      </c>
      <c r="G1310">
        <v>534.07000000000005</v>
      </c>
      <c r="H1310" s="3">
        <f t="shared" si="820"/>
        <v>0</v>
      </c>
      <c r="I1310">
        <v>76070</v>
      </c>
      <c r="J1310" t="s">
        <v>2734</v>
      </c>
      <c r="K1310" t="s">
        <v>2738</v>
      </c>
      <c r="L1310">
        <v>32097</v>
      </c>
      <c r="M1310" t="s">
        <v>3697</v>
      </c>
      <c r="N1310" t="s">
        <v>4758</v>
      </c>
      <c r="O1310">
        <v>-81.637887010044395</v>
      </c>
      <c r="P1310">
        <v>30.615633833490801</v>
      </c>
      <c r="Q1310" t="s">
        <v>5710</v>
      </c>
      <c r="R1310">
        <v>2</v>
      </c>
      <c r="S1310" t="s">
        <v>6535</v>
      </c>
      <c r="T1310">
        <v>1006</v>
      </c>
      <c r="U1310" t="s">
        <v>6578</v>
      </c>
      <c r="V1310">
        <v>2017</v>
      </c>
      <c r="W1310">
        <v>30044</v>
      </c>
      <c r="X1310">
        <v>2017</v>
      </c>
      <c r="Y1310">
        <v>31470</v>
      </c>
      <c r="Z1310">
        <v>464.23</v>
      </c>
      <c r="AA1310" s="3">
        <f t="shared" si="821"/>
        <v>0.8692306251989439</v>
      </c>
      <c r="AB1310" t="s">
        <v>6616</v>
      </c>
      <c r="AD1310" t="s">
        <v>6616</v>
      </c>
      <c r="AE1310" t="s">
        <v>6616</v>
      </c>
      <c r="AF1310" t="s">
        <v>6616</v>
      </c>
      <c r="AG1310" t="s">
        <v>6616</v>
      </c>
      <c r="AH1310" t="s">
        <v>6616</v>
      </c>
      <c r="AI1310" t="s">
        <v>6618</v>
      </c>
      <c r="AJ1310" t="s">
        <v>6618</v>
      </c>
      <c r="AK1310" t="s">
        <v>6618</v>
      </c>
      <c r="AL1310" t="s">
        <v>6618</v>
      </c>
      <c r="AM1310" t="s">
        <v>6618</v>
      </c>
      <c r="AN1310" t="s">
        <v>6618</v>
      </c>
      <c r="AO1310">
        <v>0</v>
      </c>
      <c r="AP1310" s="3" t="str">
        <f t="shared" si="822"/>
        <v>No</v>
      </c>
      <c r="AQ1310" s="3" t="str">
        <f t="shared" si="823"/>
        <v>No</v>
      </c>
      <c r="AR1310" s="3" t="str">
        <f t="shared" si="824"/>
        <v>No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2</v>
      </c>
      <c r="AY1310" t="s">
        <v>6636</v>
      </c>
      <c r="AZ1310">
        <v>0</v>
      </c>
      <c r="BA1310">
        <v>0</v>
      </c>
      <c r="BB1310" t="s">
        <v>6616</v>
      </c>
      <c r="BC1310" t="s">
        <v>6616</v>
      </c>
      <c r="BD1310" s="4" t="str">
        <f t="shared" si="825"/>
        <v>No</v>
      </c>
      <c r="BE1310" t="s">
        <v>6640</v>
      </c>
      <c r="BF1310" s="3" t="str">
        <f t="shared" si="826"/>
        <v>No</v>
      </c>
      <c r="BG1310" t="s">
        <v>6645</v>
      </c>
      <c r="BH1310" s="3" t="str">
        <f t="shared" si="827"/>
        <v>76070 WALTHOUR PL</v>
      </c>
      <c r="BI1310" s="3" t="str">
        <f t="shared" si="828"/>
        <v>Yulee</v>
      </c>
      <c r="BJ1310" s="3" t="str">
        <f t="shared" si="829"/>
        <v>Florida</v>
      </c>
      <c r="BK1310" s="3">
        <f t="shared" si="830"/>
        <v>32097</v>
      </c>
      <c r="BL1310" s="3" t="str">
        <f t="shared" si="831"/>
        <v>76070 WALTHOUR PL YULEE FL 32097</v>
      </c>
      <c r="BM1310" s="3" t="str">
        <f t="shared" si="832"/>
        <v/>
      </c>
      <c r="BN1310" s="3" t="str">
        <f t="shared" si="833"/>
        <v>Pass</v>
      </c>
      <c r="BO1310" s="3" t="str">
        <f t="shared" si="834"/>
        <v>No</v>
      </c>
      <c r="BP1310" s="3" t="str">
        <f t="shared" si="835"/>
        <v>FV&lt;$10K</v>
      </c>
      <c r="BQ1310" t="s">
        <v>6650</v>
      </c>
      <c r="BR1310" s="3" t="str">
        <f t="shared" si="836"/>
        <v>No, &lt; $20K Lien</v>
      </c>
      <c r="BS1310" s="3" t="str">
        <f t="shared" si="837"/>
        <v>No, Lien &lt; $20K</v>
      </c>
      <c r="BT1310" t="s">
        <v>6650</v>
      </c>
      <c r="BU1310" s="3" t="str">
        <f t="shared" si="838"/>
        <v>No</v>
      </c>
      <c r="BV1310" s="3" t="str">
        <f t="shared" si="839"/>
        <v>No</v>
      </c>
      <c r="BW1310" s="3">
        <f t="shared" si="840"/>
        <v>0</v>
      </c>
      <c r="BX1310" s="3" t="str">
        <f t="shared" si="841"/>
        <v>No</v>
      </c>
      <c r="BY1310" s="3">
        <f t="shared" si="842"/>
        <v>30044</v>
      </c>
      <c r="BZ1310">
        <v>1</v>
      </c>
      <c r="CA1310" s="3">
        <f t="shared" si="843"/>
        <v>30044</v>
      </c>
      <c r="CC1310" s="3">
        <f t="shared" si="844"/>
        <v>0</v>
      </c>
      <c r="CD1310" s="3">
        <f t="shared" si="845"/>
        <v>0</v>
      </c>
      <c r="CE1310" s="3" t="str">
        <f t="shared" si="846"/>
        <v/>
      </c>
      <c r="CF1310" s="3" t="e">
        <f>HLOOKUP(CE1310,'Valuation Data'!$D$2:$K$5,4,FALSE)</f>
        <v>#N/A</v>
      </c>
      <c r="CG1310" s="3">
        <f t="shared" si="847"/>
        <v>30044</v>
      </c>
      <c r="CH1310" s="3" t="str">
        <f t="shared" si="848"/>
        <v>No</v>
      </c>
      <c r="CI1310" s="3" t="str">
        <f>VLOOKUP(R1310,'Use Codes &amp; County Type'!A:D,4,FALSE)</f>
        <v>R</v>
      </c>
      <c r="CJ1310" s="3" t="str">
        <f t="shared" si="849"/>
        <v>No</v>
      </c>
      <c r="CK1310" s="3" t="str">
        <f t="shared" si="850"/>
        <v>No</v>
      </c>
      <c r="CL1310" s="3">
        <f t="shared" si="851"/>
        <v>0.35</v>
      </c>
      <c r="CM1310" s="3">
        <f t="shared" si="852"/>
        <v>10515.4</v>
      </c>
      <c r="CN1310" s="3">
        <f t="shared" si="853"/>
        <v>2136.2800000000002</v>
      </c>
      <c r="CO1310" s="3">
        <f t="shared" si="854"/>
        <v>8379.119999999999</v>
      </c>
      <c r="CP1310" s="3">
        <f t="shared" si="855"/>
        <v>7.1105045932632144E-2</v>
      </c>
      <c r="CR1310" s="3" t="str">
        <f t="shared" si="856"/>
        <v>No</v>
      </c>
      <c r="CV1310" s="3" t="str">
        <f t="shared" si="857"/>
        <v>*Bid</v>
      </c>
      <c r="CW1310" s="3">
        <f t="shared" si="858"/>
        <v>1309</v>
      </c>
      <c r="CX1310" s="3">
        <f t="shared" si="859"/>
        <v>534.07000000000005</v>
      </c>
      <c r="CY1310" s="3" t="str">
        <f t="shared" si="860"/>
        <v>Ok</v>
      </c>
      <c r="CZ1310">
        <v>0</v>
      </c>
      <c r="DA1310">
        <v>0</v>
      </c>
    </row>
    <row r="1311" spans="1:105" x14ac:dyDescent="0.25">
      <c r="A1311">
        <v>1310</v>
      </c>
      <c r="B1311" t="s">
        <v>3</v>
      </c>
      <c r="C1311" t="s">
        <v>1419</v>
      </c>
      <c r="D1311">
        <v>1136.22</v>
      </c>
      <c r="E1311">
        <v>2017</v>
      </c>
      <c r="F1311">
        <v>1136.22</v>
      </c>
      <c r="G1311">
        <v>1136.22</v>
      </c>
      <c r="H1311" s="3">
        <f t="shared" si="820"/>
        <v>0</v>
      </c>
      <c r="I1311">
        <v>85119</v>
      </c>
      <c r="J1311" t="s">
        <v>2734</v>
      </c>
      <c r="K1311" t="s">
        <v>2738</v>
      </c>
      <c r="L1311">
        <v>32097</v>
      </c>
      <c r="M1311" t="s">
        <v>3698</v>
      </c>
      <c r="N1311" t="s">
        <v>4758</v>
      </c>
      <c r="O1311">
        <v>-81.613690966463494</v>
      </c>
      <c r="P1311">
        <v>30.602177797083701</v>
      </c>
      <c r="Q1311" t="s">
        <v>5711</v>
      </c>
      <c r="R1311">
        <v>1</v>
      </c>
      <c r="S1311" t="s">
        <v>6539</v>
      </c>
      <c r="T1311">
        <v>1001</v>
      </c>
      <c r="U1311" t="s">
        <v>6582</v>
      </c>
      <c r="V1311">
        <v>2017</v>
      </c>
      <c r="W1311">
        <v>67444</v>
      </c>
      <c r="X1311">
        <v>2017</v>
      </c>
      <c r="Y1311">
        <v>67444</v>
      </c>
      <c r="Z1311">
        <v>1021.01</v>
      </c>
      <c r="AA1311" s="3">
        <f t="shared" si="821"/>
        <v>0.89860238334125431</v>
      </c>
      <c r="AB1311" t="s">
        <v>6616</v>
      </c>
      <c r="AC1311" t="s">
        <v>6616</v>
      </c>
      <c r="AD1311" t="s">
        <v>6616</v>
      </c>
      <c r="AE1311" t="s">
        <v>6616</v>
      </c>
      <c r="AF1311" t="s">
        <v>6616</v>
      </c>
      <c r="AG1311" t="s">
        <v>6616</v>
      </c>
      <c r="AH1311" t="s">
        <v>6616</v>
      </c>
      <c r="AI1311" t="s">
        <v>6618</v>
      </c>
      <c r="AJ1311" t="s">
        <v>6618</v>
      </c>
      <c r="AK1311" t="s">
        <v>6618</v>
      </c>
      <c r="AL1311" t="s">
        <v>6618</v>
      </c>
      <c r="AM1311" t="s">
        <v>6618</v>
      </c>
      <c r="AN1311" t="s">
        <v>6618</v>
      </c>
      <c r="AO1311" t="s">
        <v>6618</v>
      </c>
      <c r="AP1311" s="3" t="str">
        <f t="shared" si="822"/>
        <v>No</v>
      </c>
      <c r="AQ1311" s="3" t="str">
        <f t="shared" si="823"/>
        <v>No</v>
      </c>
      <c r="AR1311" s="3" t="str">
        <f t="shared" si="824"/>
        <v>No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 t="s">
        <v>6634</v>
      </c>
      <c r="AZ1311" t="s">
        <v>6638</v>
      </c>
      <c r="BA1311">
        <v>1</v>
      </c>
      <c r="BB1311" t="s">
        <v>6616</v>
      </c>
      <c r="BC1311" t="s">
        <v>6616</v>
      </c>
      <c r="BD1311" s="4" t="str">
        <f t="shared" si="825"/>
        <v>No</v>
      </c>
      <c r="BE1311" t="s">
        <v>6640</v>
      </c>
      <c r="BF1311" s="3" t="str">
        <f t="shared" si="826"/>
        <v>No</v>
      </c>
      <c r="BG1311" t="s">
        <v>6645</v>
      </c>
      <c r="BH1311" s="3" t="str">
        <f t="shared" si="827"/>
        <v>85119 ETHYL LN</v>
      </c>
      <c r="BI1311" s="3" t="str">
        <f t="shared" si="828"/>
        <v>Yulee</v>
      </c>
      <c r="BJ1311" s="3" t="str">
        <f t="shared" si="829"/>
        <v>Florida</v>
      </c>
      <c r="BK1311" s="3">
        <f t="shared" si="830"/>
        <v>32097</v>
      </c>
      <c r="BL1311" s="3" t="str">
        <f t="shared" si="831"/>
        <v>85119 ETHYL LN YULEE FL 32097</v>
      </c>
      <c r="BM1311" s="3" t="str">
        <f t="shared" si="832"/>
        <v/>
      </c>
      <c r="BN1311" s="3" t="str">
        <f t="shared" si="833"/>
        <v>Pass</v>
      </c>
      <c r="BO1311" s="3" t="str">
        <f t="shared" si="834"/>
        <v>No</v>
      </c>
      <c r="BP1311" s="3" t="str">
        <f t="shared" si="835"/>
        <v>FV&lt;$10K</v>
      </c>
      <c r="BQ1311" t="s">
        <v>6650</v>
      </c>
      <c r="BR1311" s="3" t="str">
        <f t="shared" si="836"/>
        <v>No, &lt; $20K Lien</v>
      </c>
      <c r="BS1311" s="3" t="str">
        <f t="shared" si="837"/>
        <v>No, Lien &lt; $20K</v>
      </c>
      <c r="BT1311" t="s">
        <v>6650</v>
      </c>
      <c r="BU1311" s="3" t="str">
        <f t="shared" si="838"/>
        <v>No</v>
      </c>
      <c r="BV1311" s="3" t="str">
        <f t="shared" si="839"/>
        <v>No</v>
      </c>
      <c r="BW1311" s="3">
        <f t="shared" si="840"/>
        <v>1</v>
      </c>
      <c r="BX1311" s="3" t="str">
        <f t="shared" si="841"/>
        <v>No</v>
      </c>
      <c r="BY1311" s="3">
        <f t="shared" si="842"/>
        <v>67444</v>
      </c>
      <c r="BZ1311">
        <v>1</v>
      </c>
      <c r="CA1311" s="3">
        <f t="shared" si="843"/>
        <v>67444</v>
      </c>
      <c r="CC1311" s="3">
        <f t="shared" si="844"/>
        <v>0</v>
      </c>
      <c r="CD1311" s="3">
        <f t="shared" si="845"/>
        <v>0</v>
      </c>
      <c r="CE1311" s="3" t="str">
        <f t="shared" si="846"/>
        <v/>
      </c>
      <c r="CF1311" s="3" t="e">
        <f>HLOOKUP(CE1311,'Valuation Data'!$D$2:$K$5,4,FALSE)</f>
        <v>#N/A</v>
      </c>
      <c r="CG1311" s="3">
        <f t="shared" si="847"/>
        <v>67444</v>
      </c>
      <c r="CH1311" s="3" t="str">
        <f t="shared" si="848"/>
        <v>No</v>
      </c>
      <c r="CI1311" s="3" t="str">
        <f>VLOOKUP(R1311,'Use Codes &amp; County Type'!A:D,4,FALSE)</f>
        <v>S</v>
      </c>
      <c r="CJ1311" s="3" t="str">
        <f t="shared" si="849"/>
        <v>No</v>
      </c>
      <c r="CK1311" s="3" t="str">
        <f t="shared" si="850"/>
        <v>No</v>
      </c>
      <c r="CL1311" s="3">
        <f t="shared" si="851"/>
        <v>0.35</v>
      </c>
      <c r="CM1311" s="3">
        <f t="shared" si="852"/>
        <v>23605.399999999998</v>
      </c>
      <c r="CN1311" s="3">
        <f t="shared" si="853"/>
        <v>5681.1</v>
      </c>
      <c r="CO1311" s="3">
        <f t="shared" si="854"/>
        <v>17924.299999999996</v>
      </c>
      <c r="CP1311" s="3">
        <f t="shared" si="855"/>
        <v>8.4234327738568301E-2</v>
      </c>
      <c r="CR1311" s="3" t="str">
        <f t="shared" si="856"/>
        <v>No</v>
      </c>
      <c r="CV1311" s="3" t="str">
        <f t="shared" si="857"/>
        <v>*Bid</v>
      </c>
      <c r="CW1311" s="3">
        <f t="shared" si="858"/>
        <v>1310</v>
      </c>
      <c r="CX1311" s="3">
        <f t="shared" si="859"/>
        <v>1136.22</v>
      </c>
      <c r="CY1311" s="3" t="str">
        <f t="shared" si="860"/>
        <v>Ok</v>
      </c>
      <c r="CZ1311">
        <v>0</v>
      </c>
      <c r="DA1311">
        <v>0</v>
      </c>
    </row>
    <row r="1312" spans="1:105" x14ac:dyDescent="0.25">
      <c r="A1312">
        <v>1311</v>
      </c>
      <c r="B1312" t="s">
        <v>3</v>
      </c>
      <c r="C1312" t="s">
        <v>1420</v>
      </c>
      <c r="D1312">
        <v>1297.48</v>
      </c>
      <c r="E1312">
        <v>2017</v>
      </c>
      <c r="F1312" t="e">
        <f>NA()</f>
        <v>#N/A</v>
      </c>
      <c r="G1312" t="e">
        <f>NA()</f>
        <v>#N/A</v>
      </c>
      <c r="H1312" s="3" t="e">
        <f t="shared" si="820"/>
        <v>#N/A</v>
      </c>
      <c r="I1312" t="e">
        <f>NA()</f>
        <v>#N/A</v>
      </c>
      <c r="J1312" t="e">
        <f>NA()</f>
        <v>#N/A</v>
      </c>
      <c r="K1312" t="e">
        <f>NA()</f>
        <v>#N/A</v>
      </c>
      <c r="L1312" t="e">
        <f>NA()</f>
        <v>#N/A</v>
      </c>
      <c r="M1312" t="e">
        <f>NA()</f>
        <v>#N/A</v>
      </c>
      <c r="N1312" t="e">
        <f>NA()</f>
        <v>#N/A</v>
      </c>
      <c r="O1312" t="e">
        <f>NA()</f>
        <v>#N/A</v>
      </c>
      <c r="P1312" t="e">
        <f>NA()</f>
        <v>#N/A</v>
      </c>
      <c r="Q1312" t="e">
        <f>NA()</f>
        <v>#N/A</v>
      </c>
      <c r="R1312">
        <v>1</v>
      </c>
      <c r="S1312" t="s">
        <v>6539</v>
      </c>
      <c r="T1312" t="e">
        <f>NA()</f>
        <v>#N/A</v>
      </c>
      <c r="U1312" t="e">
        <f>NA()</f>
        <v>#N/A</v>
      </c>
      <c r="V1312">
        <v>2017</v>
      </c>
      <c r="W1312">
        <v>116397</v>
      </c>
      <c r="X1312" t="e">
        <f>NA()</f>
        <v>#N/A</v>
      </c>
      <c r="Y1312" t="e">
        <f>NA()</f>
        <v>#N/A</v>
      </c>
      <c r="Z1312" t="e">
        <f>NA()</f>
        <v>#N/A</v>
      </c>
      <c r="AA1312" s="3">
        <f t="shared" si="821"/>
        <v>0</v>
      </c>
      <c r="AF1312" t="s">
        <v>6616</v>
      </c>
      <c r="AG1312" t="s">
        <v>6616</v>
      </c>
      <c r="AI1312" t="e">
        <f>NA()</f>
        <v>#N/A</v>
      </c>
      <c r="AJ1312" t="e">
        <f>NA()</f>
        <v>#N/A</v>
      </c>
      <c r="AK1312" t="e">
        <f>NA()</f>
        <v>#N/A</v>
      </c>
      <c r="AL1312" t="e">
        <f>NA()</f>
        <v>#N/A</v>
      </c>
      <c r="AM1312" t="e">
        <f>NA()</f>
        <v>#N/A</v>
      </c>
      <c r="AN1312" t="e">
        <f>NA()</f>
        <v>#N/A</v>
      </c>
      <c r="AO1312" t="e">
        <f>NA()</f>
        <v>#N/A</v>
      </c>
      <c r="AP1312" s="3" t="str">
        <f t="shared" si="822"/>
        <v>No</v>
      </c>
      <c r="AQ1312" s="3" t="str">
        <f t="shared" si="823"/>
        <v>No</v>
      </c>
      <c r="AR1312" s="3" t="str">
        <f t="shared" si="824"/>
        <v>No</v>
      </c>
      <c r="AS1312" t="e">
        <f>NA()</f>
        <v>#N/A</v>
      </c>
      <c r="AT1312" t="e">
        <f>NA()</f>
        <v>#N/A</v>
      </c>
      <c r="AU1312" t="e">
        <f>NA()</f>
        <v>#N/A</v>
      </c>
      <c r="AV1312" t="e">
        <f>NA()</f>
        <v>#N/A</v>
      </c>
      <c r="AW1312" t="e">
        <f>NA()</f>
        <v>#N/A</v>
      </c>
      <c r="AX1312" t="e">
        <f>NA()</f>
        <v>#N/A</v>
      </c>
      <c r="AY1312" t="e">
        <f>NA()</f>
        <v>#N/A</v>
      </c>
      <c r="AZ1312" t="e">
        <f>NA()</f>
        <v>#N/A</v>
      </c>
      <c r="BA1312">
        <v>0</v>
      </c>
      <c r="BB1312" t="s">
        <v>6617</v>
      </c>
      <c r="BC1312" t="e">
        <f>NA()</f>
        <v>#N/A</v>
      </c>
      <c r="BD1312" s="4" t="str">
        <f t="shared" si="825"/>
        <v>No</v>
      </c>
      <c r="BE1312" t="e">
        <f>NA()</f>
        <v>#N/A</v>
      </c>
      <c r="BF1312" s="3" t="str">
        <f t="shared" si="826"/>
        <v>No</v>
      </c>
      <c r="BG1312" t="e">
        <f>NA()</f>
        <v>#N/A</v>
      </c>
      <c r="BH1312" s="3" t="e">
        <f t="shared" si="827"/>
        <v>#N/A</v>
      </c>
      <c r="BI1312" s="3" t="e">
        <f t="shared" si="828"/>
        <v>#N/A</v>
      </c>
      <c r="BJ1312" s="3" t="e">
        <f t="shared" si="829"/>
        <v>#N/A</v>
      </c>
      <c r="BK1312" s="3" t="e">
        <f t="shared" si="830"/>
        <v>#N/A</v>
      </c>
      <c r="BL1312" s="3" t="e">
        <f t="shared" si="831"/>
        <v>#N/A</v>
      </c>
      <c r="BM1312" s="3" t="e">
        <f t="shared" si="832"/>
        <v>#N/A</v>
      </c>
      <c r="BN1312" s="3" t="str">
        <f t="shared" si="833"/>
        <v>Pass</v>
      </c>
      <c r="BO1312" s="3" t="e">
        <f t="shared" si="834"/>
        <v>#N/A</v>
      </c>
      <c r="BP1312" s="3" t="str">
        <f t="shared" si="835"/>
        <v>FV&lt;$10K</v>
      </c>
      <c r="BQ1312" t="s">
        <v>6650</v>
      </c>
      <c r="BR1312" s="3" t="str">
        <f t="shared" si="836"/>
        <v>No, &lt; $20K Lien</v>
      </c>
      <c r="BS1312" s="3" t="str">
        <f t="shared" si="837"/>
        <v>No, Lien &lt; $20K</v>
      </c>
      <c r="BT1312" t="s">
        <v>6650</v>
      </c>
      <c r="BU1312" s="3" t="str">
        <f t="shared" si="838"/>
        <v>No</v>
      </c>
      <c r="BV1312" s="3" t="str">
        <f t="shared" si="839"/>
        <v>No</v>
      </c>
      <c r="BW1312" s="3">
        <f t="shared" si="840"/>
        <v>0</v>
      </c>
      <c r="BX1312" s="3" t="str">
        <f t="shared" si="841"/>
        <v>No</v>
      </c>
      <c r="BY1312" s="3">
        <f t="shared" si="842"/>
        <v>116397</v>
      </c>
      <c r="BZ1312">
        <v>1</v>
      </c>
      <c r="CA1312" s="3">
        <f t="shared" si="843"/>
        <v>116397</v>
      </c>
      <c r="CC1312" s="3" t="e">
        <f t="shared" si="844"/>
        <v>#N/A</v>
      </c>
      <c r="CD1312" s="3" t="e">
        <f t="shared" si="845"/>
        <v>#N/A</v>
      </c>
      <c r="CE1312" s="3" t="str">
        <f t="shared" si="846"/>
        <v/>
      </c>
      <c r="CF1312" s="3" t="e">
        <f>HLOOKUP(CE1312,'Valuation Data'!$D$2:$K$5,4,FALSE)</f>
        <v>#N/A</v>
      </c>
      <c r="CG1312" s="3">
        <f t="shared" si="847"/>
        <v>116397</v>
      </c>
      <c r="CH1312" s="3" t="str">
        <f t="shared" si="848"/>
        <v>No</v>
      </c>
      <c r="CI1312" s="3" t="str">
        <f>VLOOKUP(R1312,'Use Codes &amp; County Type'!A:D,4,FALSE)</f>
        <v>S</v>
      </c>
      <c r="CJ1312" s="3" t="str">
        <f t="shared" si="849"/>
        <v>No</v>
      </c>
      <c r="CK1312" s="3" t="str">
        <f t="shared" si="850"/>
        <v>Yes</v>
      </c>
      <c r="CL1312" s="3">
        <f t="shared" si="851"/>
        <v>0.67</v>
      </c>
      <c r="CM1312" s="3">
        <f t="shared" si="852"/>
        <v>77985.990000000005</v>
      </c>
      <c r="CN1312" s="3" t="e">
        <f t="shared" si="853"/>
        <v>#N/A</v>
      </c>
      <c r="CO1312" s="3" t="e">
        <f t="shared" si="854"/>
        <v>#N/A</v>
      </c>
      <c r="CP1312" s="3" t="e">
        <f t="shared" si="855"/>
        <v>#N/A</v>
      </c>
      <c r="CR1312" s="3" t="e">
        <f t="shared" si="856"/>
        <v>#N/A</v>
      </c>
      <c r="CV1312" s="3" t="e">
        <f t="shared" si="857"/>
        <v>#N/A</v>
      </c>
      <c r="CW1312" s="3">
        <f t="shared" si="858"/>
        <v>1311</v>
      </c>
      <c r="CX1312" s="3">
        <f t="shared" si="859"/>
        <v>1297.48</v>
      </c>
      <c r="CY1312" s="3" t="e">
        <f t="shared" si="860"/>
        <v>#N/A</v>
      </c>
      <c r="CZ1312" t="e">
        <f>NA()</f>
        <v>#N/A</v>
      </c>
      <c r="DA1312" t="e">
        <f>NA()</f>
        <v>#N/A</v>
      </c>
    </row>
    <row r="1313" spans="1:105" x14ac:dyDescent="0.25">
      <c r="A1313">
        <v>1312</v>
      </c>
      <c r="B1313" t="s">
        <v>3</v>
      </c>
      <c r="C1313" t="s">
        <v>1421</v>
      </c>
      <c r="D1313">
        <v>1950.97</v>
      </c>
      <c r="E1313">
        <v>2017</v>
      </c>
      <c r="F1313" t="e">
        <f>NA()</f>
        <v>#N/A</v>
      </c>
      <c r="G1313" t="e">
        <f>NA()</f>
        <v>#N/A</v>
      </c>
      <c r="H1313" s="3" t="e">
        <f t="shared" si="820"/>
        <v>#N/A</v>
      </c>
      <c r="I1313" t="e">
        <f>NA()</f>
        <v>#N/A</v>
      </c>
      <c r="J1313" t="e">
        <f>NA()</f>
        <v>#N/A</v>
      </c>
      <c r="K1313" t="e">
        <f>NA()</f>
        <v>#N/A</v>
      </c>
      <c r="L1313" t="e">
        <f>NA()</f>
        <v>#N/A</v>
      </c>
      <c r="M1313" t="e">
        <f>NA()</f>
        <v>#N/A</v>
      </c>
      <c r="N1313" t="e">
        <f>NA()</f>
        <v>#N/A</v>
      </c>
      <c r="O1313" t="e">
        <f>NA()</f>
        <v>#N/A</v>
      </c>
      <c r="P1313" t="e">
        <f>NA()</f>
        <v>#N/A</v>
      </c>
      <c r="Q1313" t="e">
        <f>NA()</f>
        <v>#N/A</v>
      </c>
      <c r="R1313">
        <v>1</v>
      </c>
      <c r="S1313" t="s">
        <v>6539</v>
      </c>
      <c r="T1313" t="e">
        <f>NA()</f>
        <v>#N/A</v>
      </c>
      <c r="U1313" t="e">
        <f>NA()</f>
        <v>#N/A</v>
      </c>
      <c r="V1313">
        <v>2017</v>
      </c>
      <c r="W1313">
        <v>117206</v>
      </c>
      <c r="X1313" t="e">
        <f>NA()</f>
        <v>#N/A</v>
      </c>
      <c r="Y1313" t="e">
        <f>NA()</f>
        <v>#N/A</v>
      </c>
      <c r="Z1313" t="e">
        <f>NA()</f>
        <v>#N/A</v>
      </c>
      <c r="AA1313" s="3">
        <f t="shared" si="821"/>
        <v>0</v>
      </c>
      <c r="AI1313" t="e">
        <f>NA()</f>
        <v>#N/A</v>
      </c>
      <c r="AJ1313" t="e">
        <f>NA()</f>
        <v>#N/A</v>
      </c>
      <c r="AK1313" t="e">
        <f>NA()</f>
        <v>#N/A</v>
      </c>
      <c r="AL1313" t="e">
        <f>NA()</f>
        <v>#N/A</v>
      </c>
      <c r="AM1313" t="e">
        <f>NA()</f>
        <v>#N/A</v>
      </c>
      <c r="AN1313" t="e">
        <f>NA()</f>
        <v>#N/A</v>
      </c>
      <c r="AO1313" t="e">
        <f>NA()</f>
        <v>#N/A</v>
      </c>
      <c r="AP1313" s="3" t="str">
        <f t="shared" si="822"/>
        <v>No</v>
      </c>
      <c r="AQ1313" s="3" t="str">
        <f t="shared" si="823"/>
        <v>No</v>
      </c>
      <c r="AR1313" s="3" t="str">
        <f t="shared" si="824"/>
        <v>No</v>
      </c>
      <c r="AS1313" t="e">
        <f>NA()</f>
        <v>#N/A</v>
      </c>
      <c r="AT1313" t="e">
        <f>NA()</f>
        <v>#N/A</v>
      </c>
      <c r="AU1313" t="e">
        <f>NA()</f>
        <v>#N/A</v>
      </c>
      <c r="AV1313" t="e">
        <f>NA()</f>
        <v>#N/A</v>
      </c>
      <c r="AW1313" t="e">
        <f>NA()</f>
        <v>#N/A</v>
      </c>
      <c r="AX1313" t="e">
        <f>NA()</f>
        <v>#N/A</v>
      </c>
      <c r="AY1313" t="e">
        <f>NA()</f>
        <v>#N/A</v>
      </c>
      <c r="AZ1313" t="e">
        <f>NA()</f>
        <v>#N/A</v>
      </c>
      <c r="BA1313">
        <v>0</v>
      </c>
      <c r="BB1313" t="s">
        <v>6616</v>
      </c>
      <c r="BC1313" t="e">
        <f>NA()</f>
        <v>#N/A</v>
      </c>
      <c r="BD1313" s="4" t="str">
        <f t="shared" si="825"/>
        <v>No</v>
      </c>
      <c r="BE1313" t="e">
        <f>NA()</f>
        <v>#N/A</v>
      </c>
      <c r="BF1313" s="3" t="str">
        <f t="shared" si="826"/>
        <v>No</v>
      </c>
      <c r="BG1313" t="e">
        <f>NA()</f>
        <v>#N/A</v>
      </c>
      <c r="BH1313" s="3" t="e">
        <f t="shared" si="827"/>
        <v>#N/A</v>
      </c>
      <c r="BI1313" s="3" t="e">
        <f t="shared" si="828"/>
        <v>#N/A</v>
      </c>
      <c r="BJ1313" s="3" t="e">
        <f t="shared" si="829"/>
        <v>#N/A</v>
      </c>
      <c r="BK1313" s="3" t="e">
        <f t="shared" si="830"/>
        <v>#N/A</v>
      </c>
      <c r="BL1313" s="3" t="e">
        <f t="shared" si="831"/>
        <v>#N/A</v>
      </c>
      <c r="BM1313" s="3" t="e">
        <f t="shared" si="832"/>
        <v>#N/A</v>
      </c>
      <c r="BN1313" s="3" t="str">
        <f t="shared" si="833"/>
        <v>Pass</v>
      </c>
      <c r="BO1313" s="3" t="e">
        <f t="shared" si="834"/>
        <v>#N/A</v>
      </c>
      <c r="BP1313" s="3" t="str">
        <f t="shared" si="835"/>
        <v>FV&lt;$10K</v>
      </c>
      <c r="BQ1313" t="s">
        <v>6650</v>
      </c>
      <c r="BR1313" s="3" t="str">
        <f t="shared" si="836"/>
        <v>No, &lt; $20K Lien</v>
      </c>
      <c r="BS1313" s="3" t="str">
        <f t="shared" si="837"/>
        <v>No, Lien &lt; $20K</v>
      </c>
      <c r="BT1313" t="s">
        <v>6650</v>
      </c>
      <c r="BU1313" s="3" t="str">
        <f t="shared" si="838"/>
        <v>No</v>
      </c>
      <c r="BV1313" s="3" t="str">
        <f t="shared" si="839"/>
        <v>No</v>
      </c>
      <c r="BW1313" s="3">
        <f t="shared" si="840"/>
        <v>0</v>
      </c>
      <c r="BX1313" s="3" t="str">
        <f t="shared" si="841"/>
        <v>No</v>
      </c>
      <c r="BY1313" s="3">
        <f t="shared" si="842"/>
        <v>117206</v>
      </c>
      <c r="BZ1313">
        <v>1</v>
      </c>
      <c r="CA1313" s="3">
        <f t="shared" si="843"/>
        <v>117206</v>
      </c>
      <c r="CC1313" s="3" t="e">
        <f t="shared" si="844"/>
        <v>#N/A</v>
      </c>
      <c r="CD1313" s="3" t="e">
        <f t="shared" si="845"/>
        <v>#N/A</v>
      </c>
      <c r="CE1313" s="3" t="str">
        <f t="shared" si="846"/>
        <v/>
      </c>
      <c r="CF1313" s="3" t="e">
        <f>HLOOKUP(CE1313,'Valuation Data'!$D$2:$K$5,4,FALSE)</f>
        <v>#N/A</v>
      </c>
      <c r="CG1313" s="3">
        <f t="shared" si="847"/>
        <v>117206</v>
      </c>
      <c r="CH1313" s="3" t="str">
        <f t="shared" si="848"/>
        <v>No</v>
      </c>
      <c r="CI1313" s="3" t="str">
        <f>VLOOKUP(R1313,'Use Codes &amp; County Type'!A:D,4,FALSE)</f>
        <v>S</v>
      </c>
      <c r="CJ1313" s="3" t="str">
        <f t="shared" si="849"/>
        <v>No</v>
      </c>
      <c r="CK1313" s="3" t="str">
        <f t="shared" si="850"/>
        <v>No</v>
      </c>
      <c r="CL1313" s="3">
        <f t="shared" si="851"/>
        <v>0.35</v>
      </c>
      <c r="CM1313" s="3">
        <f t="shared" si="852"/>
        <v>41022.1</v>
      </c>
      <c r="CN1313" s="3" t="e">
        <f t="shared" si="853"/>
        <v>#N/A</v>
      </c>
      <c r="CO1313" s="3" t="e">
        <f t="shared" si="854"/>
        <v>#N/A</v>
      </c>
      <c r="CP1313" s="3" t="e">
        <f t="shared" si="855"/>
        <v>#N/A</v>
      </c>
      <c r="CR1313" s="3" t="e">
        <f t="shared" si="856"/>
        <v>#N/A</v>
      </c>
      <c r="CV1313" s="3" t="e">
        <f t="shared" si="857"/>
        <v>#N/A</v>
      </c>
      <c r="CW1313" s="3">
        <f t="shared" si="858"/>
        <v>1312</v>
      </c>
      <c r="CX1313" s="3">
        <f t="shared" si="859"/>
        <v>1950.97</v>
      </c>
      <c r="CY1313" s="3" t="e">
        <f t="shared" si="860"/>
        <v>#N/A</v>
      </c>
      <c r="CZ1313" t="e">
        <f>NA()</f>
        <v>#N/A</v>
      </c>
      <c r="DA1313" t="e">
        <f>NA()</f>
        <v>#N/A</v>
      </c>
    </row>
    <row r="1314" spans="1:105" x14ac:dyDescent="0.25">
      <c r="A1314">
        <v>1313</v>
      </c>
      <c r="B1314" t="s">
        <v>3</v>
      </c>
      <c r="C1314" t="s">
        <v>1422</v>
      </c>
      <c r="D1314">
        <v>1164.0999999999999</v>
      </c>
      <c r="E1314">
        <v>2017</v>
      </c>
      <c r="F1314">
        <v>1164.0999999999999</v>
      </c>
      <c r="G1314">
        <v>1164.0999999999999</v>
      </c>
      <c r="H1314" s="3">
        <f t="shared" si="820"/>
        <v>0</v>
      </c>
      <c r="I1314">
        <v>86081</v>
      </c>
      <c r="J1314" t="s">
        <v>2734</v>
      </c>
      <c r="K1314" t="s">
        <v>2738</v>
      </c>
      <c r="L1314">
        <v>32097</v>
      </c>
      <c r="M1314" t="s">
        <v>3699</v>
      </c>
      <c r="N1314" t="s">
        <v>4758</v>
      </c>
      <c r="O1314">
        <v>-81.612148304377797</v>
      </c>
      <c r="P1314">
        <v>30.6154207088384</v>
      </c>
      <c r="Q1314" t="s">
        <v>5712</v>
      </c>
      <c r="R1314">
        <v>1</v>
      </c>
      <c r="S1314" t="s">
        <v>6539</v>
      </c>
      <c r="T1314">
        <v>1001</v>
      </c>
      <c r="U1314" t="s">
        <v>6582</v>
      </c>
      <c r="V1314">
        <v>2017</v>
      </c>
      <c r="W1314">
        <v>108251</v>
      </c>
      <c r="X1314">
        <v>2017</v>
      </c>
      <c r="Y1314">
        <v>116113</v>
      </c>
      <c r="Z1314">
        <v>1046.79</v>
      </c>
      <c r="AA1314" s="3">
        <f t="shared" si="821"/>
        <v>0.89922687054376771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 s="3" t="str">
        <f t="shared" si="822"/>
        <v>No</v>
      </c>
      <c r="AQ1314" s="3" t="str">
        <f t="shared" si="823"/>
        <v>No</v>
      </c>
      <c r="AR1314" s="3" t="str">
        <f t="shared" si="824"/>
        <v>No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 t="s">
        <v>6634</v>
      </c>
      <c r="AZ1314">
        <v>0</v>
      </c>
      <c r="BA1314">
        <v>0</v>
      </c>
      <c r="BB1314" t="s">
        <v>6617</v>
      </c>
      <c r="BC1314">
        <v>0</v>
      </c>
      <c r="BD1314" s="4" t="str">
        <f t="shared" si="825"/>
        <v>No</v>
      </c>
      <c r="BE1314" t="s">
        <v>6640</v>
      </c>
      <c r="BF1314" s="3" t="str">
        <f t="shared" si="826"/>
        <v>No</v>
      </c>
      <c r="BG1314" t="s">
        <v>6645</v>
      </c>
      <c r="BH1314" s="3" t="str">
        <f t="shared" si="827"/>
        <v>86081 JORDAN CT</v>
      </c>
      <c r="BI1314" s="3" t="str">
        <f t="shared" si="828"/>
        <v>Yulee</v>
      </c>
      <c r="BJ1314" s="3" t="str">
        <f t="shared" si="829"/>
        <v>Florida</v>
      </c>
      <c r="BK1314" s="3">
        <f t="shared" si="830"/>
        <v>32097</v>
      </c>
      <c r="BL1314" s="3" t="str">
        <f t="shared" si="831"/>
        <v>86081 JORDAN CT YULEE FL 32097</v>
      </c>
      <c r="BM1314" s="3" t="str">
        <f t="shared" si="832"/>
        <v/>
      </c>
      <c r="BN1314" s="3" t="str">
        <f t="shared" si="833"/>
        <v>Pass</v>
      </c>
      <c r="BO1314" s="3" t="str">
        <f t="shared" si="834"/>
        <v>No</v>
      </c>
      <c r="BP1314" s="3" t="str">
        <f t="shared" si="835"/>
        <v>FV&lt;$10K</v>
      </c>
      <c r="BQ1314" t="s">
        <v>6650</v>
      </c>
      <c r="BR1314" s="3" t="str">
        <f t="shared" si="836"/>
        <v>No, &lt; $20K Lien</v>
      </c>
      <c r="BS1314" s="3" t="str">
        <f t="shared" si="837"/>
        <v>No, Lien &lt; $20K</v>
      </c>
      <c r="BT1314" t="s">
        <v>6650</v>
      </c>
      <c r="BU1314" s="3" t="str">
        <f t="shared" si="838"/>
        <v>No</v>
      </c>
      <c r="BV1314" s="3" t="str">
        <f t="shared" si="839"/>
        <v>No</v>
      </c>
      <c r="BW1314" s="3">
        <f t="shared" si="840"/>
        <v>0</v>
      </c>
      <c r="BX1314" s="3" t="str">
        <f t="shared" si="841"/>
        <v>No</v>
      </c>
      <c r="BY1314" s="3">
        <f t="shared" si="842"/>
        <v>108251</v>
      </c>
      <c r="BZ1314">
        <v>1</v>
      </c>
      <c r="CA1314" s="3">
        <f t="shared" si="843"/>
        <v>108251</v>
      </c>
      <c r="CC1314" s="3">
        <f t="shared" si="844"/>
        <v>0</v>
      </c>
      <c r="CD1314" s="3">
        <f t="shared" si="845"/>
        <v>0</v>
      </c>
      <c r="CE1314" s="3" t="str">
        <f t="shared" si="846"/>
        <v/>
      </c>
      <c r="CF1314" s="3" t="e">
        <f>HLOOKUP(CE1314,'Valuation Data'!$D$2:$K$5,4,FALSE)</f>
        <v>#N/A</v>
      </c>
      <c r="CG1314" s="3">
        <f t="shared" si="847"/>
        <v>108251</v>
      </c>
      <c r="CH1314" s="3" t="str">
        <f t="shared" si="848"/>
        <v>No</v>
      </c>
      <c r="CI1314" s="3" t="str">
        <f>VLOOKUP(R1314,'Use Codes &amp; County Type'!A:D,4,FALSE)</f>
        <v>S</v>
      </c>
      <c r="CJ1314" s="3" t="str">
        <f t="shared" si="849"/>
        <v>No</v>
      </c>
      <c r="CK1314" s="3" t="str">
        <f t="shared" si="850"/>
        <v>Yes</v>
      </c>
      <c r="CL1314" s="3">
        <f t="shared" si="851"/>
        <v>0.67</v>
      </c>
      <c r="CM1314" s="3">
        <f t="shared" si="852"/>
        <v>72528.17</v>
      </c>
      <c r="CN1314" s="3">
        <f t="shared" si="853"/>
        <v>4656.3999999999996</v>
      </c>
      <c r="CO1314" s="3">
        <f t="shared" si="854"/>
        <v>67871.77</v>
      </c>
      <c r="CP1314" s="3">
        <f t="shared" si="855"/>
        <v>4.3014845128451468E-2</v>
      </c>
      <c r="CR1314" s="3" t="str">
        <f t="shared" si="856"/>
        <v>No</v>
      </c>
      <c r="CV1314" s="3" t="str">
        <f t="shared" si="857"/>
        <v>*Bid</v>
      </c>
      <c r="CW1314" s="3">
        <f t="shared" si="858"/>
        <v>1313</v>
      </c>
      <c r="CX1314" s="3">
        <f t="shared" si="859"/>
        <v>1164.0999999999999</v>
      </c>
      <c r="CY1314" s="3" t="str">
        <f t="shared" si="860"/>
        <v>Ok</v>
      </c>
      <c r="CZ1314">
        <v>0</v>
      </c>
      <c r="DA1314">
        <v>0</v>
      </c>
    </row>
    <row r="1315" spans="1:105" x14ac:dyDescent="0.25">
      <c r="A1315">
        <v>1314</v>
      </c>
      <c r="B1315" t="s">
        <v>3</v>
      </c>
      <c r="C1315" t="s">
        <v>1423</v>
      </c>
      <c r="D1315">
        <v>1972.05</v>
      </c>
      <c r="E1315">
        <v>2017</v>
      </c>
      <c r="F1315">
        <v>1972.05</v>
      </c>
      <c r="G1315">
        <v>1972.05</v>
      </c>
      <c r="H1315" s="3">
        <f t="shared" si="820"/>
        <v>0</v>
      </c>
      <c r="I1315">
        <v>86152</v>
      </c>
      <c r="J1315" t="s">
        <v>2736</v>
      </c>
      <c r="K1315" t="s">
        <v>2738</v>
      </c>
      <c r="L1315">
        <v>32034</v>
      </c>
      <c r="M1315" t="s">
        <v>3700</v>
      </c>
      <c r="N1315" t="s">
        <v>4761</v>
      </c>
      <c r="O1315">
        <v>-81.547794343768501</v>
      </c>
      <c r="P1315">
        <v>30.610417041021702</v>
      </c>
      <c r="Q1315" t="s">
        <v>5713</v>
      </c>
      <c r="R1315">
        <v>1</v>
      </c>
      <c r="S1315" t="s">
        <v>6539</v>
      </c>
      <c r="T1315">
        <v>1001</v>
      </c>
      <c r="U1315" t="s">
        <v>6582</v>
      </c>
      <c r="V1315">
        <v>2017</v>
      </c>
      <c r="W1315">
        <v>157598</v>
      </c>
      <c r="X1315">
        <v>2017</v>
      </c>
      <c r="Y1315">
        <v>196383</v>
      </c>
      <c r="Z1315">
        <v>1793.85</v>
      </c>
      <c r="AA1315" s="3">
        <f t="shared" si="821"/>
        <v>0.90963717958469614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 s="3" t="str">
        <f t="shared" si="822"/>
        <v>No</v>
      </c>
      <c r="AQ1315" s="3" t="str">
        <f t="shared" si="823"/>
        <v>No</v>
      </c>
      <c r="AR1315" s="3" t="str">
        <f t="shared" si="824"/>
        <v>No</v>
      </c>
      <c r="AS1315">
        <v>0</v>
      </c>
      <c r="AT1315">
        <v>0</v>
      </c>
      <c r="AU1315">
        <v>169273</v>
      </c>
      <c r="AV1315" t="s">
        <v>5076</v>
      </c>
      <c r="AW1315">
        <v>0</v>
      </c>
      <c r="AX1315">
        <v>0</v>
      </c>
      <c r="AY1315" t="s">
        <v>6634</v>
      </c>
      <c r="AZ1315">
        <v>0</v>
      </c>
      <c r="BA1315">
        <v>0</v>
      </c>
      <c r="BB1315" t="s">
        <v>6617</v>
      </c>
      <c r="BC1315">
        <v>0</v>
      </c>
      <c r="BD1315" s="4" t="str">
        <f t="shared" si="825"/>
        <v>No</v>
      </c>
      <c r="BE1315" t="s">
        <v>6640</v>
      </c>
      <c r="BF1315" s="3" t="str">
        <f t="shared" si="826"/>
        <v>No</v>
      </c>
      <c r="BG1315" t="s">
        <v>6645</v>
      </c>
      <c r="BH1315" s="3" t="str">
        <f t="shared" si="827"/>
        <v>86152 MONTAUK DR</v>
      </c>
      <c r="BI1315" s="3" t="str">
        <f t="shared" si="828"/>
        <v>Fernandina Beach</v>
      </c>
      <c r="BJ1315" s="3" t="str">
        <f t="shared" si="829"/>
        <v>Florida</v>
      </c>
      <c r="BK1315" s="3">
        <f t="shared" si="830"/>
        <v>32034</v>
      </c>
      <c r="BL1315" s="3" t="str">
        <f t="shared" si="831"/>
        <v>86152 MONTAUK DR FERNANDINA BEACH FL 32034</v>
      </c>
      <c r="BM1315" s="3" t="str">
        <f t="shared" si="832"/>
        <v>L</v>
      </c>
      <c r="BN1315" s="3" t="str">
        <f t="shared" si="833"/>
        <v>Pass</v>
      </c>
      <c r="BO1315" s="3" t="str">
        <f t="shared" si="834"/>
        <v>No</v>
      </c>
      <c r="BP1315" s="3" t="str">
        <f t="shared" si="835"/>
        <v>FV&lt;$10K</v>
      </c>
      <c r="BQ1315" t="s">
        <v>6650</v>
      </c>
      <c r="BR1315" s="3" t="str">
        <f t="shared" si="836"/>
        <v>No, &lt; $20K Lien</v>
      </c>
      <c r="BS1315" s="3" t="str">
        <f t="shared" si="837"/>
        <v>No, Lien &lt; $20K</v>
      </c>
      <c r="BT1315" t="s">
        <v>6650</v>
      </c>
      <c r="BU1315" s="3" t="str">
        <f t="shared" si="838"/>
        <v>No</v>
      </c>
      <c r="BV1315" s="3" t="str">
        <f t="shared" si="839"/>
        <v>No</v>
      </c>
      <c r="BW1315" s="3">
        <f t="shared" si="840"/>
        <v>0</v>
      </c>
      <c r="BX1315" s="3" t="str">
        <f t="shared" si="841"/>
        <v>No</v>
      </c>
      <c r="BY1315" s="3">
        <f t="shared" si="842"/>
        <v>157598</v>
      </c>
      <c r="BZ1315">
        <v>1</v>
      </c>
      <c r="CA1315" s="3">
        <f t="shared" si="843"/>
        <v>157598</v>
      </c>
      <c r="CC1315" s="3">
        <f t="shared" si="844"/>
        <v>0</v>
      </c>
      <c r="CD1315" s="3">
        <f t="shared" si="845"/>
        <v>0</v>
      </c>
      <c r="CE1315" s="3" t="str">
        <f t="shared" si="846"/>
        <v/>
      </c>
      <c r="CF1315" s="3" t="e">
        <f>HLOOKUP(CE1315,'Valuation Data'!$D$2:$K$5,4,FALSE)</f>
        <v>#N/A</v>
      </c>
      <c r="CG1315" s="3">
        <f t="shared" si="847"/>
        <v>157598</v>
      </c>
      <c r="CH1315" s="3" t="str">
        <f t="shared" si="848"/>
        <v>No</v>
      </c>
      <c r="CI1315" s="3" t="str">
        <f>VLOOKUP(R1315,'Use Codes &amp; County Type'!A:D,4,FALSE)</f>
        <v>S</v>
      </c>
      <c r="CJ1315" s="3" t="str">
        <f t="shared" si="849"/>
        <v>No</v>
      </c>
      <c r="CK1315" s="3" t="str">
        <f t="shared" si="850"/>
        <v>Yes</v>
      </c>
      <c r="CL1315" s="3">
        <f t="shared" si="851"/>
        <v>0.67</v>
      </c>
      <c r="CM1315" s="3">
        <f t="shared" si="852"/>
        <v>105590.66</v>
      </c>
      <c r="CN1315" s="3">
        <f t="shared" si="853"/>
        <v>7888.2</v>
      </c>
      <c r="CO1315" s="3">
        <f t="shared" si="854"/>
        <v>97702.46</v>
      </c>
      <c r="CP1315" s="3">
        <f t="shared" si="855"/>
        <v>5.0052665642965011E-2</v>
      </c>
      <c r="CR1315" s="3" t="str">
        <f t="shared" si="856"/>
        <v>No</v>
      </c>
      <c r="CV1315" s="3" t="str">
        <f t="shared" si="857"/>
        <v>*Bid</v>
      </c>
      <c r="CW1315" s="3">
        <f t="shared" si="858"/>
        <v>1314</v>
      </c>
      <c r="CX1315" s="3">
        <f t="shared" si="859"/>
        <v>1972.05</v>
      </c>
      <c r="CY1315" s="3" t="str">
        <f t="shared" si="860"/>
        <v>Ok</v>
      </c>
      <c r="CZ1315">
        <v>0</v>
      </c>
      <c r="DA1315">
        <v>0</v>
      </c>
    </row>
    <row r="1316" spans="1:105" x14ac:dyDescent="0.25">
      <c r="A1316">
        <v>1315</v>
      </c>
      <c r="B1316" t="s">
        <v>3</v>
      </c>
      <c r="C1316" t="s">
        <v>1424</v>
      </c>
      <c r="D1316">
        <v>1259.95</v>
      </c>
      <c r="E1316">
        <v>2017</v>
      </c>
      <c r="F1316">
        <v>1259.95</v>
      </c>
      <c r="G1316">
        <v>1259.95</v>
      </c>
      <c r="H1316" s="3">
        <f t="shared" si="820"/>
        <v>0</v>
      </c>
      <c r="I1316">
        <v>85042</v>
      </c>
      <c r="J1316" t="s">
        <v>2736</v>
      </c>
      <c r="K1316" t="s">
        <v>2738</v>
      </c>
      <c r="L1316">
        <v>32034</v>
      </c>
      <c r="M1316" t="s">
        <v>3701</v>
      </c>
      <c r="N1316" t="s">
        <v>4761</v>
      </c>
      <c r="O1316">
        <v>-81.5545406855599</v>
      </c>
      <c r="P1316">
        <v>30.598530601760402</v>
      </c>
      <c r="Q1316" t="s">
        <v>5714</v>
      </c>
      <c r="R1316">
        <v>0</v>
      </c>
      <c r="S1316" t="s">
        <v>6538</v>
      </c>
      <c r="T1316">
        <v>8001</v>
      </c>
      <c r="U1316" t="s">
        <v>6581</v>
      </c>
      <c r="V1316">
        <v>2017</v>
      </c>
      <c r="W1316">
        <v>75000</v>
      </c>
      <c r="X1316">
        <v>2017</v>
      </c>
      <c r="Y1316">
        <v>75000</v>
      </c>
      <c r="Z1316">
        <v>1135.42</v>
      </c>
      <c r="AA1316" s="3">
        <f t="shared" si="821"/>
        <v>0.90116274455335532</v>
      </c>
      <c r="AB1316" t="s">
        <v>6616</v>
      </c>
      <c r="AI1316" t="s">
        <v>6618</v>
      </c>
      <c r="AJ1316" t="s">
        <v>6618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 s="3" t="str">
        <f t="shared" si="822"/>
        <v>No</v>
      </c>
      <c r="AQ1316" s="3" t="str">
        <f t="shared" si="823"/>
        <v>No</v>
      </c>
      <c r="AR1316" s="3" t="str">
        <f t="shared" si="824"/>
        <v>No</v>
      </c>
      <c r="AS1316">
        <v>0</v>
      </c>
      <c r="AT1316">
        <v>0</v>
      </c>
      <c r="AU1316">
        <v>64400</v>
      </c>
      <c r="AV1316" t="s">
        <v>6626</v>
      </c>
      <c r="AW1316">
        <v>0</v>
      </c>
      <c r="AX1316">
        <v>0</v>
      </c>
      <c r="AY1316" t="s">
        <v>6634</v>
      </c>
      <c r="AZ1316">
        <v>0</v>
      </c>
      <c r="BA1316">
        <v>0</v>
      </c>
      <c r="BB1316" t="s">
        <v>6616</v>
      </c>
      <c r="BC1316" t="s">
        <v>6616</v>
      </c>
      <c r="BD1316" s="4" t="str">
        <f t="shared" si="825"/>
        <v>No</v>
      </c>
      <c r="BE1316" t="s">
        <v>6640</v>
      </c>
      <c r="BF1316" s="3" t="str">
        <f t="shared" si="826"/>
        <v>No</v>
      </c>
      <c r="BG1316" t="s">
        <v>6645</v>
      </c>
      <c r="BH1316" s="3" t="str">
        <f t="shared" si="827"/>
        <v>85042 NAPEAGUE DR</v>
      </c>
      <c r="BI1316" s="3" t="str">
        <f t="shared" si="828"/>
        <v>Fernandina Beach</v>
      </c>
      <c r="BJ1316" s="3" t="str">
        <f t="shared" si="829"/>
        <v>Florida</v>
      </c>
      <c r="BK1316" s="3">
        <f t="shared" si="830"/>
        <v>32034</v>
      </c>
      <c r="BL1316" s="3" t="str">
        <f t="shared" si="831"/>
        <v>85042 NAPEAGUE DR FERNANDINA BEACH FL 32034</v>
      </c>
      <c r="BM1316" s="3" t="str">
        <f t="shared" si="832"/>
        <v>L</v>
      </c>
      <c r="BN1316" s="3" t="str">
        <f t="shared" si="833"/>
        <v>Pass</v>
      </c>
      <c r="BO1316" s="3" t="str">
        <f t="shared" si="834"/>
        <v>No</v>
      </c>
      <c r="BP1316" s="3" t="str">
        <f t="shared" si="835"/>
        <v>FV&lt;$10K</v>
      </c>
      <c r="BQ1316" t="s">
        <v>6650</v>
      </c>
      <c r="BR1316" s="3" t="str">
        <f t="shared" si="836"/>
        <v>No, &lt; $20K Lien</v>
      </c>
      <c r="BS1316" s="3" t="str">
        <f t="shared" si="837"/>
        <v>No, Lien &lt; $20K</v>
      </c>
      <c r="BT1316" t="s">
        <v>6650</v>
      </c>
      <c r="BU1316" s="3" t="str">
        <f t="shared" si="838"/>
        <v>No</v>
      </c>
      <c r="BV1316" s="3" t="str">
        <f t="shared" si="839"/>
        <v>No</v>
      </c>
      <c r="BW1316" s="3">
        <f t="shared" si="840"/>
        <v>0</v>
      </c>
      <c r="BX1316" s="3" t="str">
        <f t="shared" si="841"/>
        <v>No</v>
      </c>
      <c r="BY1316" s="3">
        <f t="shared" si="842"/>
        <v>75000</v>
      </c>
      <c r="BZ1316">
        <v>1</v>
      </c>
      <c r="CA1316" s="3">
        <f t="shared" si="843"/>
        <v>75000</v>
      </c>
      <c r="CC1316" s="3">
        <f t="shared" si="844"/>
        <v>0</v>
      </c>
      <c r="CD1316" s="3">
        <f t="shared" si="845"/>
        <v>0</v>
      </c>
      <c r="CE1316" s="3" t="str">
        <f t="shared" si="846"/>
        <v/>
      </c>
      <c r="CF1316" s="3" t="e">
        <f>HLOOKUP(CE1316,'Valuation Data'!$D$2:$K$5,4,FALSE)</f>
        <v>#N/A</v>
      </c>
      <c r="CG1316" s="3">
        <f t="shared" si="847"/>
        <v>75000</v>
      </c>
      <c r="CH1316" s="3" t="str">
        <f t="shared" si="848"/>
        <v>No</v>
      </c>
      <c r="CI1316" s="3" t="str">
        <f>VLOOKUP(R1316,'Use Codes &amp; County Type'!A:D,4,FALSE)</f>
        <v>V</v>
      </c>
      <c r="CJ1316" s="3" t="str">
        <f t="shared" si="849"/>
        <v>Yes</v>
      </c>
      <c r="CK1316" s="3" t="str">
        <f t="shared" si="850"/>
        <v>No</v>
      </c>
      <c r="CL1316" s="3">
        <f t="shared" si="851"/>
        <v>0</v>
      </c>
      <c r="CM1316" s="3">
        <f t="shared" si="852"/>
        <v>0</v>
      </c>
      <c r="CN1316" s="3">
        <f t="shared" si="853"/>
        <v>5039.8</v>
      </c>
      <c r="CO1316" s="3">
        <f t="shared" si="854"/>
        <v>-5039.8</v>
      </c>
      <c r="CP1316" s="3">
        <f t="shared" si="855"/>
        <v>6.7197333333333331E-2</v>
      </c>
      <c r="CR1316" s="3" t="str">
        <f t="shared" si="856"/>
        <v>No</v>
      </c>
      <c r="CV1316" s="3" t="str">
        <f t="shared" si="857"/>
        <v>Vacant, No Sales Data</v>
      </c>
      <c r="CW1316" s="3">
        <f t="shared" si="858"/>
        <v>1315</v>
      </c>
      <c r="CX1316" s="3">
        <f t="shared" si="859"/>
        <v>1259.95</v>
      </c>
      <c r="CY1316" s="3" t="str">
        <f t="shared" si="860"/>
        <v>Ok</v>
      </c>
      <c r="CZ1316">
        <v>0</v>
      </c>
      <c r="DA1316">
        <v>0</v>
      </c>
    </row>
    <row r="1317" spans="1:105" x14ac:dyDescent="0.25">
      <c r="A1317">
        <v>1316</v>
      </c>
      <c r="B1317" t="s">
        <v>3</v>
      </c>
      <c r="C1317" t="s">
        <v>1425</v>
      </c>
      <c r="D1317">
        <v>1003.86</v>
      </c>
      <c r="E1317">
        <v>2017</v>
      </c>
      <c r="F1317">
        <v>1003.86</v>
      </c>
      <c r="G1317">
        <v>1003.86</v>
      </c>
      <c r="H1317" s="3">
        <f t="shared" si="820"/>
        <v>0</v>
      </c>
      <c r="I1317">
        <v>85055</v>
      </c>
      <c r="J1317" t="s">
        <v>2736</v>
      </c>
      <c r="K1317" t="s">
        <v>2738</v>
      </c>
      <c r="L1317">
        <v>32034</v>
      </c>
      <c r="M1317" t="s">
        <v>3702</v>
      </c>
      <c r="N1317" t="s">
        <v>4761</v>
      </c>
      <c r="O1317">
        <v>-81.555210764608702</v>
      </c>
      <c r="P1317">
        <v>30.5981700580653</v>
      </c>
      <c r="Q1317" t="s">
        <v>5715</v>
      </c>
      <c r="R1317">
        <v>0</v>
      </c>
      <c r="S1317" t="s">
        <v>6538</v>
      </c>
      <c r="T1317">
        <v>8001</v>
      </c>
      <c r="U1317" t="s">
        <v>6581</v>
      </c>
      <c r="V1317">
        <v>2017</v>
      </c>
      <c r="W1317">
        <v>55000</v>
      </c>
      <c r="X1317">
        <v>2017</v>
      </c>
      <c r="Y1317">
        <v>65000</v>
      </c>
      <c r="Z1317">
        <v>898.62</v>
      </c>
      <c r="AA1317" s="3">
        <f t="shared" si="821"/>
        <v>0.89516466439543363</v>
      </c>
      <c r="AB1317" t="s">
        <v>6616</v>
      </c>
      <c r="AC1317" t="s">
        <v>6616</v>
      </c>
      <c r="AI1317" t="s">
        <v>6618</v>
      </c>
      <c r="AJ1317" t="s">
        <v>6618</v>
      </c>
      <c r="AK1317" t="s">
        <v>6618</v>
      </c>
      <c r="AL1317" t="s">
        <v>6618</v>
      </c>
      <c r="AM1317">
        <v>0</v>
      </c>
      <c r="AN1317">
        <v>0</v>
      </c>
      <c r="AO1317">
        <v>0</v>
      </c>
      <c r="AP1317" s="3" t="str">
        <f t="shared" si="822"/>
        <v>No</v>
      </c>
      <c r="AQ1317" s="3" t="str">
        <f t="shared" si="823"/>
        <v>No</v>
      </c>
      <c r="AR1317" s="3" t="str">
        <f t="shared" si="824"/>
        <v>No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 t="s">
        <v>6634</v>
      </c>
      <c r="AZ1317" t="s">
        <v>6638</v>
      </c>
      <c r="BA1317">
        <v>1</v>
      </c>
      <c r="BB1317" t="s">
        <v>6616</v>
      </c>
      <c r="BC1317" t="s">
        <v>6616</v>
      </c>
      <c r="BD1317" s="4" t="str">
        <f t="shared" si="825"/>
        <v>No</v>
      </c>
      <c r="BE1317" t="s">
        <v>6640</v>
      </c>
      <c r="BF1317" s="3" t="str">
        <f t="shared" si="826"/>
        <v>No</v>
      </c>
      <c r="BG1317" t="s">
        <v>6645</v>
      </c>
      <c r="BH1317" s="3" t="str">
        <f t="shared" si="827"/>
        <v>85055 NAPEAGUE DR</v>
      </c>
      <c r="BI1317" s="3" t="str">
        <f t="shared" si="828"/>
        <v>Fernandina Beach</v>
      </c>
      <c r="BJ1317" s="3" t="str">
        <f t="shared" si="829"/>
        <v>Florida</v>
      </c>
      <c r="BK1317" s="3">
        <f t="shared" si="830"/>
        <v>32034</v>
      </c>
      <c r="BL1317" s="3" t="str">
        <f t="shared" si="831"/>
        <v>85055 NAPEAGUE DR FERNANDINA BEACH FL 32034</v>
      </c>
      <c r="BM1317" s="3" t="str">
        <f t="shared" si="832"/>
        <v/>
      </c>
      <c r="BN1317" s="3" t="str">
        <f t="shared" si="833"/>
        <v>Pass</v>
      </c>
      <c r="BO1317" s="3" t="str">
        <f t="shared" si="834"/>
        <v>No</v>
      </c>
      <c r="BP1317" s="3" t="str">
        <f t="shared" si="835"/>
        <v>FV&lt;$10K</v>
      </c>
      <c r="BQ1317" t="s">
        <v>6650</v>
      </c>
      <c r="BR1317" s="3" t="str">
        <f t="shared" si="836"/>
        <v>No, &lt; $20K Lien</v>
      </c>
      <c r="BS1317" s="3" t="str">
        <f t="shared" si="837"/>
        <v>No, Lien &lt; $20K</v>
      </c>
      <c r="BT1317" t="s">
        <v>6650</v>
      </c>
      <c r="BU1317" s="3" t="str">
        <f t="shared" si="838"/>
        <v>No</v>
      </c>
      <c r="BV1317" s="3" t="str">
        <f t="shared" si="839"/>
        <v>No</v>
      </c>
      <c r="BW1317" s="3">
        <f t="shared" si="840"/>
        <v>1</v>
      </c>
      <c r="BX1317" s="3" t="str">
        <f t="shared" si="841"/>
        <v>No</v>
      </c>
      <c r="BY1317" s="3">
        <f t="shared" si="842"/>
        <v>55000</v>
      </c>
      <c r="BZ1317">
        <v>1</v>
      </c>
      <c r="CA1317" s="3">
        <f t="shared" si="843"/>
        <v>55000</v>
      </c>
      <c r="CC1317" s="3">
        <f t="shared" si="844"/>
        <v>0</v>
      </c>
      <c r="CD1317" s="3">
        <f t="shared" si="845"/>
        <v>0</v>
      </c>
      <c r="CE1317" s="3" t="str">
        <f t="shared" si="846"/>
        <v/>
      </c>
      <c r="CF1317" s="3" t="e">
        <f>HLOOKUP(CE1317,'Valuation Data'!$D$2:$K$5,4,FALSE)</f>
        <v>#N/A</v>
      </c>
      <c r="CG1317" s="3">
        <f t="shared" si="847"/>
        <v>55000</v>
      </c>
      <c r="CH1317" s="3" t="str">
        <f t="shared" si="848"/>
        <v>No</v>
      </c>
      <c r="CI1317" s="3" t="str">
        <f>VLOOKUP(R1317,'Use Codes &amp; County Type'!A:D,4,FALSE)</f>
        <v>V</v>
      </c>
      <c r="CJ1317" s="3" t="str">
        <f t="shared" si="849"/>
        <v>Yes</v>
      </c>
      <c r="CK1317" s="3" t="str">
        <f t="shared" si="850"/>
        <v>No</v>
      </c>
      <c r="CL1317" s="3">
        <f t="shared" si="851"/>
        <v>0</v>
      </c>
      <c r="CM1317" s="3">
        <f t="shared" si="852"/>
        <v>0</v>
      </c>
      <c r="CN1317" s="3">
        <f t="shared" si="853"/>
        <v>5019.3</v>
      </c>
      <c r="CO1317" s="3">
        <f t="shared" si="854"/>
        <v>-5019.3</v>
      </c>
      <c r="CP1317" s="3">
        <f t="shared" si="855"/>
        <v>9.1260000000000008E-2</v>
      </c>
      <c r="CR1317" s="3" t="str">
        <f t="shared" si="856"/>
        <v>No</v>
      </c>
      <c r="CV1317" s="3" t="str">
        <f t="shared" si="857"/>
        <v>Vacant, No Sales Data</v>
      </c>
      <c r="CW1317" s="3">
        <f t="shared" si="858"/>
        <v>1316</v>
      </c>
      <c r="CX1317" s="3">
        <f t="shared" si="859"/>
        <v>1003.86</v>
      </c>
      <c r="CY1317" s="3" t="str">
        <f t="shared" si="860"/>
        <v>Ok</v>
      </c>
      <c r="CZ1317">
        <v>0</v>
      </c>
      <c r="DA1317">
        <v>0</v>
      </c>
    </row>
    <row r="1318" spans="1:105" x14ac:dyDescent="0.25">
      <c r="A1318">
        <v>1317</v>
      </c>
      <c r="B1318" t="s">
        <v>3</v>
      </c>
      <c r="C1318" t="s">
        <v>1426</v>
      </c>
      <c r="D1318">
        <v>779.95</v>
      </c>
      <c r="E1318">
        <v>2017</v>
      </c>
      <c r="F1318">
        <v>779.95</v>
      </c>
      <c r="G1318">
        <v>779.95</v>
      </c>
      <c r="H1318" s="3">
        <f t="shared" si="820"/>
        <v>0</v>
      </c>
      <c r="I1318">
        <v>75586</v>
      </c>
      <c r="J1318" t="s">
        <v>2734</v>
      </c>
      <c r="K1318" t="s">
        <v>2738</v>
      </c>
      <c r="L1318">
        <v>32097</v>
      </c>
      <c r="M1318" t="s">
        <v>3703</v>
      </c>
      <c r="N1318" t="s">
        <v>4758</v>
      </c>
      <c r="O1318">
        <v>-81.646040573909204</v>
      </c>
      <c r="P1318">
        <v>30.600698582334999</v>
      </c>
      <c r="Q1318" t="s">
        <v>5716</v>
      </c>
      <c r="R1318">
        <v>2</v>
      </c>
      <c r="S1318" t="s">
        <v>6535</v>
      </c>
      <c r="T1318">
        <v>1006</v>
      </c>
      <c r="U1318" t="s">
        <v>6578</v>
      </c>
      <c r="V1318">
        <v>2017</v>
      </c>
      <c r="W1318">
        <v>44506</v>
      </c>
      <c r="X1318">
        <v>2017</v>
      </c>
      <c r="Y1318">
        <v>47208</v>
      </c>
      <c r="Z1318">
        <v>691.58</v>
      </c>
      <c r="AA1318" s="3">
        <f t="shared" si="821"/>
        <v>0.88669786524777228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 s="3" t="str">
        <f t="shared" si="822"/>
        <v>No</v>
      </c>
      <c r="AQ1318" s="3" t="str">
        <f t="shared" si="823"/>
        <v>No</v>
      </c>
      <c r="AR1318" s="3" t="str">
        <f t="shared" si="824"/>
        <v>No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 t="s">
        <v>6634</v>
      </c>
      <c r="AZ1318">
        <v>0</v>
      </c>
      <c r="BA1318">
        <v>0</v>
      </c>
      <c r="BB1318" t="s">
        <v>6616</v>
      </c>
      <c r="BC1318">
        <v>0</v>
      </c>
      <c r="BD1318" s="4" t="str">
        <f t="shared" si="825"/>
        <v>No</v>
      </c>
      <c r="BE1318" t="s">
        <v>6640</v>
      </c>
      <c r="BF1318" s="3" t="str">
        <f t="shared" si="826"/>
        <v>No</v>
      </c>
      <c r="BG1318" t="s">
        <v>6645</v>
      </c>
      <c r="BH1318" s="3" t="str">
        <f t="shared" si="827"/>
        <v>75586 JOHNSON LAKE RD</v>
      </c>
      <c r="BI1318" s="3" t="str">
        <f t="shared" si="828"/>
        <v>Yulee</v>
      </c>
      <c r="BJ1318" s="3" t="str">
        <f t="shared" si="829"/>
        <v>Florida</v>
      </c>
      <c r="BK1318" s="3">
        <f t="shared" si="830"/>
        <v>32097</v>
      </c>
      <c r="BL1318" s="3" t="str">
        <f t="shared" si="831"/>
        <v>75586 JOHNSON LAKE RD YULEE FL 32097</v>
      </c>
      <c r="BM1318" s="3" t="str">
        <f t="shared" si="832"/>
        <v/>
      </c>
      <c r="BN1318" s="3" t="str">
        <f t="shared" si="833"/>
        <v>Pass</v>
      </c>
      <c r="BO1318" s="3" t="str">
        <f t="shared" si="834"/>
        <v>No</v>
      </c>
      <c r="BP1318" s="3" t="str">
        <f t="shared" si="835"/>
        <v>FV&lt;$10K</v>
      </c>
      <c r="BQ1318" t="s">
        <v>6650</v>
      </c>
      <c r="BR1318" s="3" t="str">
        <f t="shared" si="836"/>
        <v>No, &lt; $20K Lien</v>
      </c>
      <c r="BS1318" s="3" t="str">
        <f t="shared" si="837"/>
        <v>No, Lien &lt; $20K</v>
      </c>
      <c r="BT1318" t="s">
        <v>6650</v>
      </c>
      <c r="BU1318" s="3" t="str">
        <f t="shared" si="838"/>
        <v>No</v>
      </c>
      <c r="BV1318" s="3" t="str">
        <f t="shared" si="839"/>
        <v>No</v>
      </c>
      <c r="BW1318" s="3">
        <f t="shared" si="840"/>
        <v>0</v>
      </c>
      <c r="BX1318" s="3" t="str">
        <f t="shared" si="841"/>
        <v>No</v>
      </c>
      <c r="BY1318" s="3">
        <f t="shared" si="842"/>
        <v>44506</v>
      </c>
      <c r="BZ1318">
        <v>1</v>
      </c>
      <c r="CA1318" s="3">
        <f t="shared" si="843"/>
        <v>44506</v>
      </c>
      <c r="CC1318" s="3">
        <f t="shared" si="844"/>
        <v>0</v>
      </c>
      <c r="CD1318" s="3">
        <f t="shared" si="845"/>
        <v>0</v>
      </c>
      <c r="CE1318" s="3" t="str">
        <f t="shared" si="846"/>
        <v/>
      </c>
      <c r="CF1318" s="3" t="e">
        <f>HLOOKUP(CE1318,'Valuation Data'!$D$2:$K$5,4,FALSE)</f>
        <v>#N/A</v>
      </c>
      <c r="CG1318" s="3">
        <f t="shared" si="847"/>
        <v>44506</v>
      </c>
      <c r="CH1318" s="3" t="str">
        <f t="shared" si="848"/>
        <v>No</v>
      </c>
      <c r="CI1318" s="3" t="str">
        <f>VLOOKUP(R1318,'Use Codes &amp; County Type'!A:D,4,FALSE)</f>
        <v>R</v>
      </c>
      <c r="CJ1318" s="3" t="str">
        <f t="shared" si="849"/>
        <v>No</v>
      </c>
      <c r="CK1318" s="3" t="str">
        <f t="shared" si="850"/>
        <v>No</v>
      </c>
      <c r="CL1318" s="3">
        <f t="shared" si="851"/>
        <v>0.35</v>
      </c>
      <c r="CM1318" s="3">
        <f t="shared" si="852"/>
        <v>15577.099999999999</v>
      </c>
      <c r="CN1318" s="3">
        <f t="shared" si="853"/>
        <v>3119.8</v>
      </c>
      <c r="CO1318" s="3">
        <f t="shared" si="854"/>
        <v>12457.3</v>
      </c>
      <c r="CP1318" s="3">
        <f t="shared" si="855"/>
        <v>7.0098413697029613E-2</v>
      </c>
      <c r="CR1318" s="3" t="str">
        <f t="shared" si="856"/>
        <v>No</v>
      </c>
      <c r="CV1318" s="3" t="str">
        <f t="shared" si="857"/>
        <v>*Bid</v>
      </c>
      <c r="CW1318" s="3">
        <f t="shared" si="858"/>
        <v>1317</v>
      </c>
      <c r="CX1318" s="3">
        <f t="shared" si="859"/>
        <v>779.95</v>
      </c>
      <c r="CY1318" s="3" t="str">
        <f t="shared" si="860"/>
        <v>Ok</v>
      </c>
      <c r="CZ1318">
        <v>0</v>
      </c>
      <c r="DA1318">
        <v>0</v>
      </c>
    </row>
    <row r="1319" spans="1:105" x14ac:dyDescent="0.25">
      <c r="A1319">
        <v>1318</v>
      </c>
      <c r="B1319" t="s">
        <v>3</v>
      </c>
      <c r="C1319" t="s">
        <v>1427</v>
      </c>
      <c r="D1319">
        <v>1267.17</v>
      </c>
      <c r="E1319">
        <v>2017</v>
      </c>
      <c r="F1319">
        <v>1267.17</v>
      </c>
      <c r="G1319">
        <v>1267.17</v>
      </c>
      <c r="H1319" s="3">
        <f t="shared" si="820"/>
        <v>0</v>
      </c>
      <c r="I1319">
        <v>75820</v>
      </c>
      <c r="J1319" t="s">
        <v>2734</v>
      </c>
      <c r="K1319" t="s">
        <v>2738</v>
      </c>
      <c r="L1319">
        <v>32097</v>
      </c>
      <c r="M1319" t="s">
        <v>3704</v>
      </c>
      <c r="N1319" t="s">
        <v>4758</v>
      </c>
      <c r="O1319">
        <v>-81.646232522125203</v>
      </c>
      <c r="P1319">
        <v>30.595984735477401</v>
      </c>
      <c r="Q1319" t="s">
        <v>5717</v>
      </c>
      <c r="R1319">
        <v>8</v>
      </c>
      <c r="S1319" t="s">
        <v>6551</v>
      </c>
      <c r="T1319">
        <v>1110</v>
      </c>
      <c r="U1319" t="s">
        <v>6595</v>
      </c>
      <c r="V1319">
        <v>2017</v>
      </c>
      <c r="W1319">
        <v>75442</v>
      </c>
      <c r="X1319">
        <v>2017</v>
      </c>
      <c r="Y1319">
        <v>75442</v>
      </c>
      <c r="Z1319">
        <v>1142.0899999999999</v>
      </c>
      <c r="AA1319" s="3">
        <f t="shared" si="821"/>
        <v>0.90129185507863974</v>
      </c>
      <c r="AB1319" t="s">
        <v>6616</v>
      </c>
      <c r="AC1319" t="s">
        <v>6616</v>
      </c>
      <c r="AI1319" t="s">
        <v>6618</v>
      </c>
      <c r="AJ1319" t="s">
        <v>6618</v>
      </c>
      <c r="AK1319" t="s">
        <v>6618</v>
      </c>
      <c r="AL1319">
        <v>0</v>
      </c>
      <c r="AM1319">
        <v>0</v>
      </c>
      <c r="AN1319">
        <v>0</v>
      </c>
      <c r="AO1319">
        <v>0</v>
      </c>
      <c r="AP1319" s="3" t="str">
        <f t="shared" si="822"/>
        <v>No</v>
      </c>
      <c r="AQ1319" s="3" t="str">
        <f t="shared" si="823"/>
        <v>No</v>
      </c>
      <c r="AR1319" s="3" t="str">
        <f t="shared" si="824"/>
        <v>No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 t="s">
        <v>6634</v>
      </c>
      <c r="AZ1319" t="s">
        <v>6637</v>
      </c>
      <c r="BA1319">
        <v>1</v>
      </c>
      <c r="BB1319" t="s">
        <v>6616</v>
      </c>
      <c r="BC1319" t="s">
        <v>6616</v>
      </c>
      <c r="BD1319" s="4" t="str">
        <f t="shared" si="825"/>
        <v>No</v>
      </c>
      <c r="BE1319" t="s">
        <v>6640</v>
      </c>
      <c r="BF1319" s="3" t="str">
        <f t="shared" si="826"/>
        <v>No</v>
      </c>
      <c r="BG1319" t="s">
        <v>6645</v>
      </c>
      <c r="BH1319" s="3" t="str">
        <f t="shared" si="827"/>
        <v>75820 JOHNSON LAKE RD</v>
      </c>
      <c r="BI1319" s="3" t="str">
        <f t="shared" si="828"/>
        <v>Yulee</v>
      </c>
      <c r="BJ1319" s="3" t="str">
        <f t="shared" si="829"/>
        <v>Florida</v>
      </c>
      <c r="BK1319" s="3">
        <f t="shared" si="830"/>
        <v>32097</v>
      </c>
      <c r="BL1319" s="3" t="str">
        <f t="shared" si="831"/>
        <v>75820 JOHNSON LAKE RD YULEE FL 32097</v>
      </c>
      <c r="BM1319" s="3" t="str">
        <f t="shared" si="832"/>
        <v/>
      </c>
      <c r="BN1319" s="3" t="str">
        <f t="shared" si="833"/>
        <v>Pass</v>
      </c>
      <c r="BO1319" s="3" t="str">
        <f t="shared" si="834"/>
        <v>No</v>
      </c>
      <c r="BP1319" s="3" t="str">
        <f t="shared" si="835"/>
        <v>FV&lt;$10K</v>
      </c>
      <c r="BQ1319" t="s">
        <v>6650</v>
      </c>
      <c r="BR1319" s="3" t="str">
        <f t="shared" si="836"/>
        <v>No, &lt; $20K Lien</v>
      </c>
      <c r="BS1319" s="3" t="str">
        <f t="shared" si="837"/>
        <v>No, Lien &lt; $20K</v>
      </c>
      <c r="BT1319" t="s">
        <v>6650</v>
      </c>
      <c r="BU1319" s="3" t="str">
        <f t="shared" si="838"/>
        <v>No</v>
      </c>
      <c r="BV1319" s="3" t="str">
        <f t="shared" si="839"/>
        <v>No</v>
      </c>
      <c r="BW1319" s="3">
        <f t="shared" si="840"/>
        <v>1</v>
      </c>
      <c r="BX1319" s="3" t="str">
        <f t="shared" si="841"/>
        <v>No</v>
      </c>
      <c r="BY1319" s="3">
        <f t="shared" si="842"/>
        <v>75442</v>
      </c>
      <c r="BZ1319">
        <v>1</v>
      </c>
      <c r="CA1319" s="3">
        <f t="shared" si="843"/>
        <v>75442</v>
      </c>
      <c r="CC1319" s="3">
        <f t="shared" si="844"/>
        <v>0</v>
      </c>
      <c r="CD1319" s="3">
        <f t="shared" si="845"/>
        <v>0</v>
      </c>
      <c r="CE1319" s="3" t="str">
        <f t="shared" si="846"/>
        <v/>
      </c>
      <c r="CF1319" s="3" t="e">
        <f>HLOOKUP(CE1319,'Valuation Data'!$D$2:$K$5,4,FALSE)</f>
        <v>#N/A</v>
      </c>
      <c r="CG1319" s="3">
        <f t="shared" si="847"/>
        <v>75442</v>
      </c>
      <c r="CH1319" s="3" t="str">
        <f t="shared" si="848"/>
        <v>No</v>
      </c>
      <c r="CI1319" s="3" t="str">
        <f>VLOOKUP(R1319,'Use Codes &amp; County Type'!A:D,4,FALSE)</f>
        <v>R</v>
      </c>
      <c r="CJ1319" s="3" t="str">
        <f t="shared" si="849"/>
        <v>No</v>
      </c>
      <c r="CK1319" s="3" t="str">
        <f t="shared" si="850"/>
        <v>No</v>
      </c>
      <c r="CL1319" s="3">
        <f t="shared" si="851"/>
        <v>0.35</v>
      </c>
      <c r="CM1319" s="3">
        <f t="shared" si="852"/>
        <v>26404.699999999997</v>
      </c>
      <c r="CN1319" s="3">
        <f t="shared" si="853"/>
        <v>6335.85</v>
      </c>
      <c r="CO1319" s="3">
        <f t="shared" si="854"/>
        <v>20068.849999999999</v>
      </c>
      <c r="CP1319" s="3">
        <f t="shared" si="855"/>
        <v>8.3983059834044707E-2</v>
      </c>
      <c r="CR1319" s="3" t="str">
        <f t="shared" si="856"/>
        <v>No</v>
      </c>
      <c r="CV1319" s="3" t="str">
        <f t="shared" si="857"/>
        <v>*Bid</v>
      </c>
      <c r="CW1319" s="3">
        <f t="shared" si="858"/>
        <v>1318</v>
      </c>
      <c r="CX1319" s="3">
        <f t="shared" si="859"/>
        <v>1267.17</v>
      </c>
      <c r="CY1319" s="3" t="str">
        <f t="shared" si="860"/>
        <v>Ok</v>
      </c>
      <c r="CZ1319">
        <v>0</v>
      </c>
      <c r="DA1319">
        <v>0</v>
      </c>
    </row>
    <row r="1320" spans="1:105" x14ac:dyDescent="0.25">
      <c r="A1320">
        <v>1319</v>
      </c>
      <c r="B1320" t="s">
        <v>3</v>
      </c>
      <c r="C1320" t="s">
        <v>1428</v>
      </c>
      <c r="D1320">
        <v>72.94</v>
      </c>
      <c r="E1320">
        <v>2017</v>
      </c>
      <c r="F1320">
        <v>72.94</v>
      </c>
      <c r="G1320">
        <v>72.94</v>
      </c>
      <c r="H1320" s="3">
        <f t="shared" si="820"/>
        <v>0</v>
      </c>
      <c r="J1320" t="s">
        <v>2734</v>
      </c>
      <c r="K1320" t="s">
        <v>2738</v>
      </c>
      <c r="L1320">
        <v>32097</v>
      </c>
      <c r="M1320" t="s">
        <v>3705</v>
      </c>
      <c r="N1320" t="s">
        <v>4758</v>
      </c>
      <c r="O1320">
        <v>-81.647090392540207</v>
      </c>
      <c r="P1320">
        <v>30.5955673565024</v>
      </c>
      <c r="Q1320" t="s">
        <v>5718</v>
      </c>
      <c r="R1320">
        <v>0</v>
      </c>
      <c r="S1320" t="s">
        <v>6538</v>
      </c>
      <c r="T1320">
        <v>8001</v>
      </c>
      <c r="U1320" t="s">
        <v>6581</v>
      </c>
      <c r="V1320">
        <v>2017</v>
      </c>
      <c r="W1320">
        <v>2500</v>
      </c>
      <c r="X1320">
        <v>2017</v>
      </c>
      <c r="Y1320">
        <v>2500</v>
      </c>
      <c r="Z1320">
        <v>37.85</v>
      </c>
      <c r="AA1320" s="3">
        <f t="shared" si="821"/>
        <v>0.51891965999451606</v>
      </c>
      <c r="AB1320" t="s">
        <v>6616</v>
      </c>
      <c r="AC1320" t="s">
        <v>6616</v>
      </c>
      <c r="AD1320" t="s">
        <v>6616</v>
      </c>
      <c r="AE1320" t="s">
        <v>6616</v>
      </c>
      <c r="AF1320" t="s">
        <v>6616</v>
      </c>
      <c r="AG1320" t="s">
        <v>6616</v>
      </c>
      <c r="AI1320" t="s">
        <v>6619</v>
      </c>
      <c r="AJ1320" t="s">
        <v>6618</v>
      </c>
      <c r="AK1320" t="s">
        <v>6619</v>
      </c>
      <c r="AL1320" t="s">
        <v>6618</v>
      </c>
      <c r="AM1320" t="s">
        <v>6618</v>
      </c>
      <c r="AN1320" t="s">
        <v>6619</v>
      </c>
      <c r="AO1320" t="s">
        <v>6618</v>
      </c>
      <c r="AP1320" s="3" t="str">
        <f t="shared" si="822"/>
        <v>No</v>
      </c>
      <c r="AQ1320" s="3" t="str">
        <f t="shared" si="823"/>
        <v>Yes</v>
      </c>
      <c r="AR1320" s="3" t="str">
        <f t="shared" si="824"/>
        <v>No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 t="s">
        <v>6634</v>
      </c>
      <c r="AZ1320" t="s">
        <v>6637</v>
      </c>
      <c r="BA1320">
        <v>6</v>
      </c>
      <c r="BB1320" t="s">
        <v>6616</v>
      </c>
      <c r="BC1320" t="s">
        <v>6616</v>
      </c>
      <c r="BD1320" s="4" t="str">
        <f t="shared" si="825"/>
        <v>No</v>
      </c>
      <c r="BE1320" t="s">
        <v>6640</v>
      </c>
      <c r="BF1320" s="3" t="str">
        <f t="shared" si="826"/>
        <v>No</v>
      </c>
      <c r="BG1320" t="s">
        <v>6645</v>
      </c>
      <c r="BH1320" s="3" t="str">
        <f t="shared" si="827"/>
        <v>JOHNSON LAKE RD</v>
      </c>
      <c r="BI1320" s="3" t="str">
        <f t="shared" si="828"/>
        <v>Yulee</v>
      </c>
      <c r="BJ1320" s="3" t="str">
        <f t="shared" si="829"/>
        <v>Florida</v>
      </c>
      <c r="BK1320" s="3">
        <f t="shared" si="830"/>
        <v>32097</v>
      </c>
      <c r="BL1320" s="3" t="str">
        <f t="shared" si="831"/>
        <v>JOHNSON LAKE RD YULEE FL 32097</v>
      </c>
      <c r="BM1320" s="3" t="str">
        <f t="shared" si="832"/>
        <v/>
      </c>
      <c r="BN1320" s="3" t="str">
        <f t="shared" si="833"/>
        <v>Lien&lt;$150</v>
      </c>
      <c r="BO1320" s="3" t="str">
        <f t="shared" si="834"/>
        <v>No</v>
      </c>
      <c r="BP1320" s="3" t="str">
        <f t="shared" si="835"/>
        <v>FV&lt;$10K</v>
      </c>
      <c r="BQ1320" t="s">
        <v>6650</v>
      </c>
      <c r="BR1320" s="3" t="str">
        <f t="shared" si="836"/>
        <v>No, &lt; $20K Lien</v>
      </c>
      <c r="BS1320" s="3" t="str">
        <f t="shared" si="837"/>
        <v>No, Lien &lt; $20K</v>
      </c>
      <c r="BT1320" t="s">
        <v>6650</v>
      </c>
      <c r="BU1320" s="3" t="str">
        <f t="shared" si="838"/>
        <v>No</v>
      </c>
      <c r="BV1320" s="3" t="str">
        <f t="shared" si="839"/>
        <v>No</v>
      </c>
      <c r="BW1320" s="3">
        <f t="shared" si="840"/>
        <v>6</v>
      </c>
      <c r="BX1320" s="3" t="str">
        <f t="shared" si="841"/>
        <v>No</v>
      </c>
      <c r="BY1320" s="3">
        <f t="shared" si="842"/>
        <v>2500</v>
      </c>
      <c r="BZ1320">
        <v>1</v>
      </c>
      <c r="CA1320" s="3">
        <f t="shared" si="843"/>
        <v>2500</v>
      </c>
      <c r="CC1320" s="3">
        <f t="shared" si="844"/>
        <v>0</v>
      </c>
      <c r="CD1320" s="3">
        <f t="shared" si="845"/>
        <v>0</v>
      </c>
      <c r="CE1320" s="3" t="str">
        <f t="shared" si="846"/>
        <v/>
      </c>
      <c r="CF1320" s="3" t="e">
        <f>HLOOKUP(CE1320,'Valuation Data'!$D$2:$K$5,4,FALSE)</f>
        <v>#N/A</v>
      </c>
      <c r="CG1320" s="3">
        <f t="shared" si="847"/>
        <v>2500</v>
      </c>
      <c r="CH1320" s="3" t="str">
        <f t="shared" si="848"/>
        <v>No</v>
      </c>
      <c r="CI1320" s="3" t="str">
        <f>VLOOKUP(R1320,'Use Codes &amp; County Type'!A:D,4,FALSE)</f>
        <v>V</v>
      </c>
      <c r="CJ1320" s="3" t="str">
        <f t="shared" si="849"/>
        <v>Yes</v>
      </c>
      <c r="CK1320" s="3" t="str">
        <f t="shared" si="850"/>
        <v>No</v>
      </c>
      <c r="CL1320" s="3">
        <f t="shared" si="851"/>
        <v>0</v>
      </c>
      <c r="CM1320" s="3">
        <f t="shared" si="852"/>
        <v>0</v>
      </c>
      <c r="CN1320" s="3">
        <f t="shared" si="853"/>
        <v>729.40000000000009</v>
      </c>
      <c r="CO1320" s="3">
        <f t="shared" si="854"/>
        <v>-729.40000000000009</v>
      </c>
      <c r="CP1320" s="3">
        <f t="shared" si="855"/>
        <v>0.29176000000000002</v>
      </c>
      <c r="CR1320" s="3" t="str">
        <f t="shared" si="856"/>
        <v>No</v>
      </c>
      <c r="CV1320" s="3" t="str">
        <f t="shared" si="857"/>
        <v>Lien&lt;$150</v>
      </c>
      <c r="CW1320" s="3">
        <f t="shared" si="858"/>
        <v>1319</v>
      </c>
      <c r="CX1320" s="3">
        <f t="shared" si="859"/>
        <v>72.94</v>
      </c>
      <c r="CY1320" s="3" t="str">
        <f t="shared" si="860"/>
        <v>Ok</v>
      </c>
      <c r="CZ1320">
        <v>0</v>
      </c>
      <c r="DA1320">
        <v>0</v>
      </c>
    </row>
    <row r="1321" spans="1:105" x14ac:dyDescent="0.25">
      <c r="A1321">
        <v>1320</v>
      </c>
      <c r="B1321" t="s">
        <v>3</v>
      </c>
      <c r="C1321" t="s">
        <v>1429</v>
      </c>
      <c r="D1321">
        <v>72.94</v>
      </c>
      <c r="E1321">
        <v>2017</v>
      </c>
      <c r="F1321">
        <v>72.94</v>
      </c>
      <c r="G1321">
        <v>72.94</v>
      </c>
      <c r="H1321" s="3">
        <f t="shared" si="820"/>
        <v>0</v>
      </c>
      <c r="J1321" t="s">
        <v>2734</v>
      </c>
      <c r="K1321" t="s">
        <v>2738</v>
      </c>
      <c r="L1321">
        <v>32097</v>
      </c>
      <c r="M1321" t="s">
        <v>3705</v>
      </c>
      <c r="N1321" t="s">
        <v>4758</v>
      </c>
      <c r="O1321">
        <v>-81.647225595052006</v>
      </c>
      <c r="P1321">
        <v>30.5958161808299</v>
      </c>
      <c r="Q1321" t="s">
        <v>5718</v>
      </c>
      <c r="R1321">
        <v>0</v>
      </c>
      <c r="S1321" t="s">
        <v>6538</v>
      </c>
      <c r="T1321">
        <v>8001</v>
      </c>
      <c r="U1321" t="s">
        <v>6581</v>
      </c>
      <c r="V1321">
        <v>2017</v>
      </c>
      <c r="W1321">
        <v>2500</v>
      </c>
      <c r="X1321">
        <v>2017</v>
      </c>
      <c r="Y1321">
        <v>2500</v>
      </c>
      <c r="Z1321">
        <v>37.85</v>
      </c>
      <c r="AA1321" s="3">
        <f t="shared" si="821"/>
        <v>0.51891965999451606</v>
      </c>
      <c r="AB1321" t="s">
        <v>6616</v>
      </c>
      <c r="AC1321" t="s">
        <v>6616</v>
      </c>
      <c r="AD1321" t="s">
        <v>6616</v>
      </c>
      <c r="AE1321" t="s">
        <v>6616</v>
      </c>
      <c r="AF1321" t="s">
        <v>6616</v>
      </c>
      <c r="AG1321" t="s">
        <v>6616</v>
      </c>
      <c r="AI1321" t="s">
        <v>6619</v>
      </c>
      <c r="AJ1321" t="s">
        <v>6618</v>
      </c>
      <c r="AK1321" t="s">
        <v>6619</v>
      </c>
      <c r="AL1321" t="s">
        <v>6618</v>
      </c>
      <c r="AM1321" t="s">
        <v>6618</v>
      </c>
      <c r="AN1321" t="s">
        <v>6619</v>
      </c>
      <c r="AO1321" t="s">
        <v>6618</v>
      </c>
      <c r="AP1321" s="3" t="str">
        <f t="shared" si="822"/>
        <v>No</v>
      </c>
      <c r="AQ1321" s="3" t="str">
        <f t="shared" si="823"/>
        <v>Yes</v>
      </c>
      <c r="AR1321" s="3" t="str">
        <f t="shared" si="824"/>
        <v>No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 t="s">
        <v>6634</v>
      </c>
      <c r="AZ1321" t="s">
        <v>6637</v>
      </c>
      <c r="BA1321">
        <v>6</v>
      </c>
      <c r="BB1321" t="s">
        <v>6616</v>
      </c>
      <c r="BC1321" t="s">
        <v>6616</v>
      </c>
      <c r="BD1321" s="4" t="str">
        <f t="shared" si="825"/>
        <v>No</v>
      </c>
      <c r="BE1321" t="s">
        <v>6640</v>
      </c>
      <c r="BF1321" s="3" t="str">
        <f t="shared" si="826"/>
        <v>No</v>
      </c>
      <c r="BG1321" t="s">
        <v>6645</v>
      </c>
      <c r="BH1321" s="3" t="str">
        <f t="shared" si="827"/>
        <v>JOHNSON LAKE RD</v>
      </c>
      <c r="BI1321" s="3" t="str">
        <f t="shared" si="828"/>
        <v>Yulee</v>
      </c>
      <c r="BJ1321" s="3" t="str">
        <f t="shared" si="829"/>
        <v>Florida</v>
      </c>
      <c r="BK1321" s="3">
        <f t="shared" si="830"/>
        <v>32097</v>
      </c>
      <c r="BL1321" s="3" t="str">
        <f t="shared" si="831"/>
        <v>JOHNSON LAKE RD YULEE FL 32097</v>
      </c>
      <c r="BM1321" s="3" t="str">
        <f t="shared" si="832"/>
        <v/>
      </c>
      <c r="BN1321" s="3" t="str">
        <f t="shared" si="833"/>
        <v>Lien&lt;$150</v>
      </c>
      <c r="BO1321" s="3" t="str">
        <f t="shared" si="834"/>
        <v>No</v>
      </c>
      <c r="BP1321" s="3" t="str">
        <f t="shared" si="835"/>
        <v>FV&lt;$10K</v>
      </c>
      <c r="BQ1321" t="s">
        <v>6650</v>
      </c>
      <c r="BR1321" s="3" t="str">
        <f t="shared" si="836"/>
        <v>No, &lt; $20K Lien</v>
      </c>
      <c r="BS1321" s="3" t="str">
        <f t="shared" si="837"/>
        <v>No, Lien &lt; $20K</v>
      </c>
      <c r="BT1321" t="s">
        <v>6650</v>
      </c>
      <c r="BU1321" s="3" t="str">
        <f t="shared" si="838"/>
        <v>No</v>
      </c>
      <c r="BV1321" s="3" t="str">
        <f t="shared" si="839"/>
        <v>No</v>
      </c>
      <c r="BW1321" s="3">
        <f t="shared" si="840"/>
        <v>6</v>
      </c>
      <c r="BX1321" s="3" t="str">
        <f t="shared" si="841"/>
        <v>No</v>
      </c>
      <c r="BY1321" s="3">
        <f t="shared" si="842"/>
        <v>2500</v>
      </c>
      <c r="BZ1321">
        <v>1</v>
      </c>
      <c r="CA1321" s="3">
        <f t="shared" si="843"/>
        <v>2500</v>
      </c>
      <c r="CC1321" s="3">
        <f t="shared" si="844"/>
        <v>0</v>
      </c>
      <c r="CD1321" s="3">
        <f t="shared" si="845"/>
        <v>0</v>
      </c>
      <c r="CE1321" s="3" t="str">
        <f t="shared" si="846"/>
        <v/>
      </c>
      <c r="CF1321" s="3" t="e">
        <f>HLOOKUP(CE1321,'Valuation Data'!$D$2:$K$5,4,FALSE)</f>
        <v>#N/A</v>
      </c>
      <c r="CG1321" s="3">
        <f t="shared" si="847"/>
        <v>2500</v>
      </c>
      <c r="CH1321" s="3" t="str">
        <f t="shared" si="848"/>
        <v>No</v>
      </c>
      <c r="CI1321" s="3" t="str">
        <f>VLOOKUP(R1321,'Use Codes &amp; County Type'!A:D,4,FALSE)</f>
        <v>V</v>
      </c>
      <c r="CJ1321" s="3" t="str">
        <f t="shared" si="849"/>
        <v>Yes</v>
      </c>
      <c r="CK1321" s="3" t="str">
        <f t="shared" si="850"/>
        <v>No</v>
      </c>
      <c r="CL1321" s="3">
        <f t="shared" si="851"/>
        <v>0</v>
      </c>
      <c r="CM1321" s="3">
        <f t="shared" si="852"/>
        <v>0</v>
      </c>
      <c r="CN1321" s="3">
        <f t="shared" si="853"/>
        <v>729.40000000000009</v>
      </c>
      <c r="CO1321" s="3">
        <f t="shared" si="854"/>
        <v>-729.40000000000009</v>
      </c>
      <c r="CP1321" s="3">
        <f t="shared" si="855"/>
        <v>0.29176000000000002</v>
      </c>
      <c r="CR1321" s="3" t="str">
        <f t="shared" si="856"/>
        <v>No</v>
      </c>
      <c r="CV1321" s="3" t="str">
        <f t="shared" si="857"/>
        <v>Lien&lt;$150</v>
      </c>
      <c r="CW1321" s="3">
        <f t="shared" si="858"/>
        <v>1320</v>
      </c>
      <c r="CX1321" s="3">
        <f t="shared" si="859"/>
        <v>72.94</v>
      </c>
      <c r="CY1321" s="3" t="str">
        <f t="shared" si="860"/>
        <v>Ok</v>
      </c>
      <c r="CZ1321">
        <v>0</v>
      </c>
      <c r="DA1321">
        <v>0</v>
      </c>
    </row>
    <row r="1322" spans="1:105" x14ac:dyDescent="0.25">
      <c r="A1322">
        <v>1321</v>
      </c>
      <c r="B1322" t="s">
        <v>3</v>
      </c>
      <c r="C1322" t="s">
        <v>1430</v>
      </c>
      <c r="D1322">
        <v>72.94</v>
      </c>
      <c r="E1322">
        <v>2017</v>
      </c>
      <c r="F1322">
        <v>72.94</v>
      </c>
      <c r="G1322">
        <v>72.94</v>
      </c>
      <c r="H1322" s="3">
        <f t="shared" si="820"/>
        <v>0</v>
      </c>
      <c r="J1322" t="s">
        <v>2734</v>
      </c>
      <c r="K1322" t="s">
        <v>2738</v>
      </c>
      <c r="L1322">
        <v>32097</v>
      </c>
      <c r="M1322" t="s">
        <v>3705</v>
      </c>
      <c r="N1322" t="s">
        <v>4758</v>
      </c>
      <c r="O1322">
        <v>-81.6473691515843</v>
      </c>
      <c r="P1322">
        <v>30.596057027652598</v>
      </c>
      <c r="Q1322" t="s">
        <v>5718</v>
      </c>
      <c r="R1322">
        <v>0</v>
      </c>
      <c r="S1322" t="s">
        <v>6538</v>
      </c>
      <c r="T1322">
        <v>8001</v>
      </c>
      <c r="U1322" t="s">
        <v>6581</v>
      </c>
      <c r="V1322">
        <v>2017</v>
      </c>
      <c r="W1322">
        <v>2500</v>
      </c>
      <c r="X1322">
        <v>2017</v>
      </c>
      <c r="Y1322">
        <v>2500</v>
      </c>
      <c r="Z1322">
        <v>37.85</v>
      </c>
      <c r="AA1322" s="3">
        <f t="shared" si="821"/>
        <v>0.51891965999451606</v>
      </c>
      <c r="AB1322" t="s">
        <v>6616</v>
      </c>
      <c r="AC1322" t="s">
        <v>6616</v>
      </c>
      <c r="AD1322" t="s">
        <v>6616</v>
      </c>
      <c r="AE1322" t="s">
        <v>6616</v>
      </c>
      <c r="AF1322" t="s">
        <v>6616</v>
      </c>
      <c r="AG1322" t="s">
        <v>6616</v>
      </c>
      <c r="AI1322" t="s">
        <v>6619</v>
      </c>
      <c r="AJ1322" t="s">
        <v>6618</v>
      </c>
      <c r="AK1322" t="s">
        <v>6619</v>
      </c>
      <c r="AL1322" t="s">
        <v>6618</v>
      </c>
      <c r="AM1322" t="s">
        <v>6618</v>
      </c>
      <c r="AN1322" t="s">
        <v>6619</v>
      </c>
      <c r="AO1322" t="s">
        <v>6618</v>
      </c>
      <c r="AP1322" s="3" t="str">
        <f t="shared" si="822"/>
        <v>No</v>
      </c>
      <c r="AQ1322" s="3" t="str">
        <f t="shared" si="823"/>
        <v>Yes</v>
      </c>
      <c r="AR1322" s="3" t="str">
        <f t="shared" si="824"/>
        <v>No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 t="s">
        <v>6634</v>
      </c>
      <c r="AZ1322" t="s">
        <v>6637</v>
      </c>
      <c r="BA1322">
        <v>6</v>
      </c>
      <c r="BB1322" t="s">
        <v>6616</v>
      </c>
      <c r="BC1322" t="s">
        <v>6616</v>
      </c>
      <c r="BD1322" s="4" t="str">
        <f t="shared" si="825"/>
        <v>No</v>
      </c>
      <c r="BE1322" t="s">
        <v>6640</v>
      </c>
      <c r="BF1322" s="3" t="str">
        <f t="shared" si="826"/>
        <v>No</v>
      </c>
      <c r="BG1322" t="s">
        <v>6645</v>
      </c>
      <c r="BH1322" s="3" t="str">
        <f t="shared" si="827"/>
        <v>JOHNSON LAKE RD</v>
      </c>
      <c r="BI1322" s="3" t="str">
        <f t="shared" si="828"/>
        <v>Yulee</v>
      </c>
      <c r="BJ1322" s="3" t="str">
        <f t="shared" si="829"/>
        <v>Florida</v>
      </c>
      <c r="BK1322" s="3">
        <f t="shared" si="830"/>
        <v>32097</v>
      </c>
      <c r="BL1322" s="3" t="str">
        <f t="shared" si="831"/>
        <v>JOHNSON LAKE RD YULEE FL 32097</v>
      </c>
      <c r="BM1322" s="3" t="str">
        <f t="shared" si="832"/>
        <v/>
      </c>
      <c r="BN1322" s="3" t="str">
        <f t="shared" si="833"/>
        <v>Lien&lt;$150</v>
      </c>
      <c r="BO1322" s="3" t="str">
        <f t="shared" si="834"/>
        <v>No</v>
      </c>
      <c r="BP1322" s="3" t="str">
        <f t="shared" si="835"/>
        <v>FV&lt;$10K</v>
      </c>
      <c r="BQ1322" t="s">
        <v>6650</v>
      </c>
      <c r="BR1322" s="3" t="str">
        <f t="shared" si="836"/>
        <v>No, &lt; $20K Lien</v>
      </c>
      <c r="BS1322" s="3" t="str">
        <f t="shared" si="837"/>
        <v>No, Lien &lt; $20K</v>
      </c>
      <c r="BT1322" t="s">
        <v>6650</v>
      </c>
      <c r="BU1322" s="3" t="str">
        <f t="shared" si="838"/>
        <v>No</v>
      </c>
      <c r="BV1322" s="3" t="str">
        <f t="shared" si="839"/>
        <v>No</v>
      </c>
      <c r="BW1322" s="3">
        <f t="shared" si="840"/>
        <v>6</v>
      </c>
      <c r="BX1322" s="3" t="str">
        <f t="shared" si="841"/>
        <v>No</v>
      </c>
      <c r="BY1322" s="3">
        <f t="shared" si="842"/>
        <v>2500</v>
      </c>
      <c r="BZ1322">
        <v>1</v>
      </c>
      <c r="CA1322" s="3">
        <f t="shared" si="843"/>
        <v>2500</v>
      </c>
      <c r="CC1322" s="3">
        <f t="shared" si="844"/>
        <v>0</v>
      </c>
      <c r="CD1322" s="3">
        <f t="shared" si="845"/>
        <v>0</v>
      </c>
      <c r="CE1322" s="3" t="str">
        <f t="shared" si="846"/>
        <v/>
      </c>
      <c r="CF1322" s="3" t="e">
        <f>HLOOKUP(CE1322,'Valuation Data'!$D$2:$K$5,4,FALSE)</f>
        <v>#N/A</v>
      </c>
      <c r="CG1322" s="3">
        <f t="shared" si="847"/>
        <v>2500</v>
      </c>
      <c r="CH1322" s="3" t="str">
        <f t="shared" si="848"/>
        <v>No</v>
      </c>
      <c r="CI1322" s="3" t="str">
        <f>VLOOKUP(R1322,'Use Codes &amp; County Type'!A:D,4,FALSE)</f>
        <v>V</v>
      </c>
      <c r="CJ1322" s="3" t="str">
        <f t="shared" si="849"/>
        <v>Yes</v>
      </c>
      <c r="CK1322" s="3" t="str">
        <f t="shared" si="850"/>
        <v>No</v>
      </c>
      <c r="CL1322" s="3">
        <f t="shared" si="851"/>
        <v>0</v>
      </c>
      <c r="CM1322" s="3">
        <f t="shared" si="852"/>
        <v>0</v>
      </c>
      <c r="CN1322" s="3">
        <f t="shared" si="853"/>
        <v>729.40000000000009</v>
      </c>
      <c r="CO1322" s="3">
        <f t="shared" si="854"/>
        <v>-729.40000000000009</v>
      </c>
      <c r="CP1322" s="3">
        <f t="shared" si="855"/>
        <v>0.29176000000000002</v>
      </c>
      <c r="CR1322" s="3" t="str">
        <f t="shared" si="856"/>
        <v>No</v>
      </c>
      <c r="CV1322" s="3" t="str">
        <f t="shared" si="857"/>
        <v>Lien&lt;$150</v>
      </c>
      <c r="CW1322" s="3">
        <f t="shared" si="858"/>
        <v>1321</v>
      </c>
      <c r="CX1322" s="3">
        <f t="shared" si="859"/>
        <v>72.94</v>
      </c>
      <c r="CY1322" s="3" t="str">
        <f t="shared" si="860"/>
        <v>Ok</v>
      </c>
      <c r="CZ1322">
        <v>0</v>
      </c>
      <c r="DA1322">
        <v>0</v>
      </c>
    </row>
    <row r="1323" spans="1:105" x14ac:dyDescent="0.25">
      <c r="A1323">
        <v>1322</v>
      </c>
      <c r="B1323" t="s">
        <v>3</v>
      </c>
      <c r="C1323" t="s">
        <v>1431</v>
      </c>
      <c r="D1323">
        <v>87.25</v>
      </c>
      <c r="E1323">
        <v>2017</v>
      </c>
      <c r="F1323">
        <v>87.25</v>
      </c>
      <c r="G1323">
        <v>87.25</v>
      </c>
      <c r="H1323" s="3">
        <f t="shared" si="820"/>
        <v>0</v>
      </c>
      <c r="J1323" t="s">
        <v>2734</v>
      </c>
      <c r="K1323" t="s">
        <v>2738</v>
      </c>
      <c r="L1323">
        <v>32097</v>
      </c>
      <c r="M1323" t="s">
        <v>3705</v>
      </c>
      <c r="N1323" t="s">
        <v>4758</v>
      </c>
      <c r="O1323">
        <v>-81.647588066409099</v>
      </c>
      <c r="P1323">
        <v>30.596331133693301</v>
      </c>
      <c r="Q1323" t="s">
        <v>5718</v>
      </c>
      <c r="R1323">
        <v>0</v>
      </c>
      <c r="S1323" t="s">
        <v>6538</v>
      </c>
      <c r="T1323">
        <v>8001</v>
      </c>
      <c r="U1323" t="s">
        <v>6581</v>
      </c>
      <c r="V1323">
        <v>2017</v>
      </c>
      <c r="W1323">
        <v>3375</v>
      </c>
      <c r="X1323">
        <v>2017</v>
      </c>
      <c r="Y1323">
        <v>3375</v>
      </c>
      <c r="Z1323">
        <v>51.09</v>
      </c>
      <c r="AA1323" s="3">
        <f t="shared" si="821"/>
        <v>0.58555873925501434</v>
      </c>
      <c r="AB1323" t="s">
        <v>6616</v>
      </c>
      <c r="AC1323" t="s">
        <v>6616</v>
      </c>
      <c r="AD1323" t="s">
        <v>6616</v>
      </c>
      <c r="AE1323" t="s">
        <v>6616</v>
      </c>
      <c r="AF1323" t="s">
        <v>6616</v>
      </c>
      <c r="AG1323" t="s">
        <v>6616</v>
      </c>
      <c r="AI1323" t="s">
        <v>6619</v>
      </c>
      <c r="AJ1323" t="s">
        <v>6618</v>
      </c>
      <c r="AK1323" t="s">
        <v>6619</v>
      </c>
      <c r="AL1323" t="s">
        <v>6618</v>
      </c>
      <c r="AM1323" t="s">
        <v>6618</v>
      </c>
      <c r="AN1323" t="s">
        <v>6619</v>
      </c>
      <c r="AO1323" t="s">
        <v>6618</v>
      </c>
      <c r="AP1323" s="3" t="str">
        <f t="shared" si="822"/>
        <v>No</v>
      </c>
      <c r="AQ1323" s="3" t="str">
        <f t="shared" si="823"/>
        <v>Yes</v>
      </c>
      <c r="AR1323" s="3" t="str">
        <f t="shared" si="824"/>
        <v>No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 t="s">
        <v>6634</v>
      </c>
      <c r="AZ1323" t="s">
        <v>6637</v>
      </c>
      <c r="BA1323">
        <v>6</v>
      </c>
      <c r="BB1323" t="s">
        <v>6616</v>
      </c>
      <c r="BC1323" t="s">
        <v>6616</v>
      </c>
      <c r="BD1323" s="4" t="str">
        <f t="shared" si="825"/>
        <v>No</v>
      </c>
      <c r="BE1323" t="s">
        <v>6640</v>
      </c>
      <c r="BF1323" s="3" t="str">
        <f t="shared" si="826"/>
        <v>No</v>
      </c>
      <c r="BG1323" t="s">
        <v>6645</v>
      </c>
      <c r="BH1323" s="3" t="str">
        <f t="shared" si="827"/>
        <v>JOHNSON LAKE RD</v>
      </c>
      <c r="BI1323" s="3" t="str">
        <f t="shared" si="828"/>
        <v>Yulee</v>
      </c>
      <c r="BJ1323" s="3" t="str">
        <f t="shared" si="829"/>
        <v>Florida</v>
      </c>
      <c r="BK1323" s="3">
        <f t="shared" si="830"/>
        <v>32097</v>
      </c>
      <c r="BL1323" s="3" t="str">
        <f t="shared" si="831"/>
        <v>JOHNSON LAKE RD YULEE FL 32097</v>
      </c>
      <c r="BM1323" s="3" t="str">
        <f t="shared" si="832"/>
        <v/>
      </c>
      <c r="BN1323" s="3" t="str">
        <f t="shared" si="833"/>
        <v>Lien&lt;$150</v>
      </c>
      <c r="BO1323" s="3" t="str">
        <f t="shared" si="834"/>
        <v>No</v>
      </c>
      <c r="BP1323" s="3" t="str">
        <f t="shared" si="835"/>
        <v>FV&lt;$10K</v>
      </c>
      <c r="BQ1323" t="s">
        <v>6650</v>
      </c>
      <c r="BR1323" s="3" t="str">
        <f t="shared" si="836"/>
        <v>No, &lt; $20K Lien</v>
      </c>
      <c r="BS1323" s="3" t="str">
        <f t="shared" si="837"/>
        <v>No, Lien &lt; $20K</v>
      </c>
      <c r="BT1323" t="s">
        <v>6650</v>
      </c>
      <c r="BU1323" s="3" t="str">
        <f t="shared" si="838"/>
        <v>No</v>
      </c>
      <c r="BV1323" s="3" t="str">
        <f t="shared" si="839"/>
        <v>No</v>
      </c>
      <c r="BW1323" s="3">
        <f t="shared" si="840"/>
        <v>6</v>
      </c>
      <c r="BX1323" s="3" t="str">
        <f t="shared" si="841"/>
        <v>No</v>
      </c>
      <c r="BY1323" s="3">
        <f t="shared" si="842"/>
        <v>3375</v>
      </c>
      <c r="BZ1323">
        <v>1</v>
      </c>
      <c r="CA1323" s="3">
        <f t="shared" si="843"/>
        <v>3375</v>
      </c>
      <c r="CC1323" s="3">
        <f t="shared" si="844"/>
        <v>0</v>
      </c>
      <c r="CD1323" s="3">
        <f t="shared" si="845"/>
        <v>0</v>
      </c>
      <c r="CE1323" s="3" t="str">
        <f t="shared" si="846"/>
        <v/>
      </c>
      <c r="CF1323" s="3" t="e">
        <f>HLOOKUP(CE1323,'Valuation Data'!$D$2:$K$5,4,FALSE)</f>
        <v>#N/A</v>
      </c>
      <c r="CG1323" s="3">
        <f t="shared" si="847"/>
        <v>3375</v>
      </c>
      <c r="CH1323" s="3" t="str">
        <f t="shared" si="848"/>
        <v>No</v>
      </c>
      <c r="CI1323" s="3" t="str">
        <f>VLOOKUP(R1323,'Use Codes &amp; County Type'!A:D,4,FALSE)</f>
        <v>V</v>
      </c>
      <c r="CJ1323" s="3" t="str">
        <f t="shared" si="849"/>
        <v>Yes</v>
      </c>
      <c r="CK1323" s="3" t="str">
        <f t="shared" si="850"/>
        <v>No</v>
      </c>
      <c r="CL1323" s="3">
        <f t="shared" si="851"/>
        <v>0</v>
      </c>
      <c r="CM1323" s="3">
        <f t="shared" si="852"/>
        <v>0</v>
      </c>
      <c r="CN1323" s="3">
        <f t="shared" si="853"/>
        <v>872.5</v>
      </c>
      <c r="CO1323" s="3">
        <f t="shared" si="854"/>
        <v>-872.5</v>
      </c>
      <c r="CP1323" s="3">
        <f t="shared" si="855"/>
        <v>0.25851851851851854</v>
      </c>
      <c r="CR1323" s="3" t="str">
        <f t="shared" si="856"/>
        <v>No</v>
      </c>
      <c r="CV1323" s="3" t="str">
        <f t="shared" si="857"/>
        <v>Lien&lt;$150</v>
      </c>
      <c r="CW1323" s="3">
        <f t="shared" si="858"/>
        <v>1322</v>
      </c>
      <c r="CX1323" s="3">
        <f t="shared" si="859"/>
        <v>87.25</v>
      </c>
      <c r="CY1323" s="3" t="str">
        <f t="shared" si="860"/>
        <v>Ok</v>
      </c>
      <c r="CZ1323">
        <v>0</v>
      </c>
      <c r="DA1323">
        <v>0</v>
      </c>
    </row>
    <row r="1324" spans="1:105" x14ac:dyDescent="0.25">
      <c r="A1324">
        <v>1323</v>
      </c>
      <c r="B1324" t="s">
        <v>3</v>
      </c>
      <c r="C1324" t="s">
        <v>1432</v>
      </c>
      <c r="D1324">
        <v>87.25</v>
      </c>
      <c r="E1324">
        <v>2017</v>
      </c>
      <c r="F1324">
        <v>87.25</v>
      </c>
      <c r="G1324">
        <v>87.25</v>
      </c>
      <c r="H1324" s="3">
        <f t="shared" si="820"/>
        <v>0</v>
      </c>
      <c r="J1324" t="s">
        <v>2734</v>
      </c>
      <c r="K1324" t="s">
        <v>2738</v>
      </c>
      <c r="L1324">
        <v>32097</v>
      </c>
      <c r="M1324" t="s">
        <v>3705</v>
      </c>
      <c r="N1324" t="s">
        <v>4758</v>
      </c>
      <c r="O1324">
        <v>-81.648044742437605</v>
      </c>
      <c r="P1324">
        <v>30.596550349745801</v>
      </c>
      <c r="Q1324" t="s">
        <v>5718</v>
      </c>
      <c r="R1324">
        <v>0</v>
      </c>
      <c r="S1324" t="s">
        <v>6538</v>
      </c>
      <c r="T1324">
        <v>8001</v>
      </c>
      <c r="U1324" t="s">
        <v>6581</v>
      </c>
      <c r="V1324">
        <v>2017</v>
      </c>
      <c r="W1324">
        <v>3375</v>
      </c>
      <c r="X1324">
        <v>2017</v>
      </c>
      <c r="Y1324">
        <v>3375</v>
      </c>
      <c r="Z1324">
        <v>51.09</v>
      </c>
      <c r="AA1324" s="3">
        <f t="shared" si="821"/>
        <v>0.58555873925501434</v>
      </c>
      <c r="AB1324" t="s">
        <v>6616</v>
      </c>
      <c r="AC1324" t="s">
        <v>6616</v>
      </c>
      <c r="AD1324" t="s">
        <v>6616</v>
      </c>
      <c r="AE1324" t="s">
        <v>6616</v>
      </c>
      <c r="AF1324" t="s">
        <v>6616</v>
      </c>
      <c r="AG1324" t="s">
        <v>6616</v>
      </c>
      <c r="AI1324" t="s">
        <v>6619</v>
      </c>
      <c r="AJ1324" t="s">
        <v>6618</v>
      </c>
      <c r="AK1324" t="s">
        <v>6619</v>
      </c>
      <c r="AL1324" t="s">
        <v>6618</v>
      </c>
      <c r="AM1324" t="s">
        <v>6618</v>
      </c>
      <c r="AN1324" t="s">
        <v>6619</v>
      </c>
      <c r="AO1324" t="s">
        <v>6618</v>
      </c>
      <c r="AP1324" s="3" t="str">
        <f t="shared" si="822"/>
        <v>No</v>
      </c>
      <c r="AQ1324" s="3" t="str">
        <f t="shared" si="823"/>
        <v>Yes</v>
      </c>
      <c r="AR1324" s="3" t="str">
        <f t="shared" si="824"/>
        <v>No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 t="s">
        <v>6634</v>
      </c>
      <c r="AZ1324" t="s">
        <v>6637</v>
      </c>
      <c r="BA1324">
        <v>6</v>
      </c>
      <c r="BB1324" t="s">
        <v>6616</v>
      </c>
      <c r="BC1324" t="s">
        <v>6616</v>
      </c>
      <c r="BD1324" s="4" t="str">
        <f t="shared" si="825"/>
        <v>No</v>
      </c>
      <c r="BE1324" t="s">
        <v>6640</v>
      </c>
      <c r="BF1324" s="3" t="str">
        <f t="shared" si="826"/>
        <v>No</v>
      </c>
      <c r="BG1324" t="s">
        <v>6645</v>
      </c>
      <c r="BH1324" s="3" t="str">
        <f t="shared" si="827"/>
        <v>JOHNSON LAKE RD</v>
      </c>
      <c r="BI1324" s="3" t="str">
        <f t="shared" si="828"/>
        <v>Yulee</v>
      </c>
      <c r="BJ1324" s="3" t="str">
        <f t="shared" si="829"/>
        <v>Florida</v>
      </c>
      <c r="BK1324" s="3">
        <f t="shared" si="830"/>
        <v>32097</v>
      </c>
      <c r="BL1324" s="3" t="str">
        <f t="shared" si="831"/>
        <v>JOHNSON LAKE RD YULEE FL 32097</v>
      </c>
      <c r="BM1324" s="3" t="str">
        <f t="shared" si="832"/>
        <v/>
      </c>
      <c r="BN1324" s="3" t="str">
        <f t="shared" si="833"/>
        <v>Lien&lt;$150</v>
      </c>
      <c r="BO1324" s="3" t="str">
        <f t="shared" si="834"/>
        <v>No</v>
      </c>
      <c r="BP1324" s="3" t="str">
        <f t="shared" si="835"/>
        <v>FV&lt;$10K</v>
      </c>
      <c r="BQ1324" t="s">
        <v>6650</v>
      </c>
      <c r="BR1324" s="3" t="str">
        <f t="shared" si="836"/>
        <v>No, &lt; $20K Lien</v>
      </c>
      <c r="BS1324" s="3" t="str">
        <f t="shared" si="837"/>
        <v>No, Lien &lt; $20K</v>
      </c>
      <c r="BT1324" t="s">
        <v>6650</v>
      </c>
      <c r="BU1324" s="3" t="str">
        <f t="shared" si="838"/>
        <v>No</v>
      </c>
      <c r="BV1324" s="3" t="str">
        <f t="shared" si="839"/>
        <v>No</v>
      </c>
      <c r="BW1324" s="3">
        <f t="shared" si="840"/>
        <v>6</v>
      </c>
      <c r="BX1324" s="3" t="str">
        <f t="shared" si="841"/>
        <v>No</v>
      </c>
      <c r="BY1324" s="3">
        <f t="shared" si="842"/>
        <v>3375</v>
      </c>
      <c r="BZ1324">
        <v>1</v>
      </c>
      <c r="CA1324" s="3">
        <f t="shared" si="843"/>
        <v>3375</v>
      </c>
      <c r="CC1324" s="3">
        <f t="shared" si="844"/>
        <v>0</v>
      </c>
      <c r="CD1324" s="3">
        <f t="shared" si="845"/>
        <v>0</v>
      </c>
      <c r="CE1324" s="3" t="str">
        <f t="shared" si="846"/>
        <v/>
      </c>
      <c r="CF1324" s="3" t="e">
        <f>HLOOKUP(CE1324,'Valuation Data'!$D$2:$K$5,4,FALSE)</f>
        <v>#N/A</v>
      </c>
      <c r="CG1324" s="3">
        <f t="shared" si="847"/>
        <v>3375</v>
      </c>
      <c r="CH1324" s="3" t="str">
        <f t="shared" si="848"/>
        <v>No</v>
      </c>
      <c r="CI1324" s="3" t="str">
        <f>VLOOKUP(R1324,'Use Codes &amp; County Type'!A:D,4,FALSE)</f>
        <v>V</v>
      </c>
      <c r="CJ1324" s="3" t="str">
        <f t="shared" si="849"/>
        <v>Yes</v>
      </c>
      <c r="CK1324" s="3" t="str">
        <f t="shared" si="850"/>
        <v>No</v>
      </c>
      <c r="CL1324" s="3">
        <f t="shared" si="851"/>
        <v>0</v>
      </c>
      <c r="CM1324" s="3">
        <f t="shared" si="852"/>
        <v>0</v>
      </c>
      <c r="CN1324" s="3">
        <f t="shared" si="853"/>
        <v>872.5</v>
      </c>
      <c r="CO1324" s="3">
        <f t="shared" si="854"/>
        <v>-872.5</v>
      </c>
      <c r="CP1324" s="3">
        <f t="shared" si="855"/>
        <v>0.25851851851851854</v>
      </c>
      <c r="CR1324" s="3" t="str">
        <f t="shared" si="856"/>
        <v>No</v>
      </c>
      <c r="CV1324" s="3" t="str">
        <f t="shared" si="857"/>
        <v>Lien&lt;$150</v>
      </c>
      <c r="CW1324" s="3">
        <f t="shared" si="858"/>
        <v>1323</v>
      </c>
      <c r="CX1324" s="3">
        <f t="shared" si="859"/>
        <v>87.25</v>
      </c>
      <c r="CY1324" s="3" t="str">
        <f t="shared" si="860"/>
        <v>Ok</v>
      </c>
      <c r="CZ1324">
        <v>0</v>
      </c>
      <c r="DA1324">
        <v>0</v>
      </c>
    </row>
    <row r="1325" spans="1:105" x14ac:dyDescent="0.25">
      <c r="A1325">
        <v>1324</v>
      </c>
      <c r="B1325" t="s">
        <v>3</v>
      </c>
      <c r="C1325" t="s">
        <v>1433</v>
      </c>
      <c r="D1325">
        <v>76.63</v>
      </c>
      <c r="E1325">
        <v>2017</v>
      </c>
      <c r="F1325">
        <v>76.63</v>
      </c>
      <c r="G1325">
        <v>76.63</v>
      </c>
      <c r="H1325" s="3">
        <f t="shared" si="820"/>
        <v>0</v>
      </c>
      <c r="J1325" t="s">
        <v>2734</v>
      </c>
      <c r="K1325" t="s">
        <v>2738</v>
      </c>
      <c r="L1325">
        <v>32097</v>
      </c>
      <c r="M1325" t="s">
        <v>3705</v>
      </c>
      <c r="N1325" t="s">
        <v>4758</v>
      </c>
      <c r="O1325">
        <v>-81.648437641949897</v>
      </c>
      <c r="P1325">
        <v>30.596582150223401</v>
      </c>
      <c r="Q1325" t="s">
        <v>5718</v>
      </c>
      <c r="R1325">
        <v>0</v>
      </c>
      <c r="S1325" t="s">
        <v>6538</v>
      </c>
      <c r="T1325">
        <v>8001</v>
      </c>
      <c r="U1325" t="s">
        <v>6581</v>
      </c>
      <c r="V1325">
        <v>2017</v>
      </c>
      <c r="W1325">
        <v>2725</v>
      </c>
      <c r="X1325">
        <v>2017</v>
      </c>
      <c r="Y1325">
        <v>2725</v>
      </c>
      <c r="Z1325">
        <v>41.26</v>
      </c>
      <c r="AA1325" s="3">
        <f t="shared" si="821"/>
        <v>0.5384314237243899</v>
      </c>
      <c r="AB1325" t="s">
        <v>6616</v>
      </c>
      <c r="AC1325" t="s">
        <v>6616</v>
      </c>
      <c r="AD1325" t="s">
        <v>6616</v>
      </c>
      <c r="AE1325" t="s">
        <v>6616</v>
      </c>
      <c r="AF1325" t="s">
        <v>6616</v>
      </c>
      <c r="AG1325" t="s">
        <v>6616</v>
      </c>
      <c r="AI1325" t="s">
        <v>6619</v>
      </c>
      <c r="AJ1325" t="s">
        <v>6618</v>
      </c>
      <c r="AK1325" t="s">
        <v>6619</v>
      </c>
      <c r="AL1325" t="s">
        <v>6618</v>
      </c>
      <c r="AM1325" t="s">
        <v>6618</v>
      </c>
      <c r="AN1325" t="s">
        <v>6619</v>
      </c>
      <c r="AO1325" t="s">
        <v>6618</v>
      </c>
      <c r="AP1325" s="3" t="str">
        <f t="shared" si="822"/>
        <v>No</v>
      </c>
      <c r="AQ1325" s="3" t="str">
        <f t="shared" si="823"/>
        <v>Yes</v>
      </c>
      <c r="AR1325" s="3" t="str">
        <f t="shared" si="824"/>
        <v>No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 t="s">
        <v>6634</v>
      </c>
      <c r="AZ1325" t="s">
        <v>6637</v>
      </c>
      <c r="BA1325">
        <v>6</v>
      </c>
      <c r="BB1325" t="s">
        <v>6616</v>
      </c>
      <c r="BC1325" t="s">
        <v>6616</v>
      </c>
      <c r="BD1325" s="4" t="str">
        <f t="shared" si="825"/>
        <v>No</v>
      </c>
      <c r="BE1325" t="s">
        <v>6640</v>
      </c>
      <c r="BF1325" s="3" t="str">
        <f t="shared" si="826"/>
        <v>No</v>
      </c>
      <c r="BG1325" t="s">
        <v>6645</v>
      </c>
      <c r="BH1325" s="3" t="str">
        <f t="shared" si="827"/>
        <v>JOHNSON LAKE RD</v>
      </c>
      <c r="BI1325" s="3" t="str">
        <f t="shared" si="828"/>
        <v>Yulee</v>
      </c>
      <c r="BJ1325" s="3" t="str">
        <f t="shared" si="829"/>
        <v>Florida</v>
      </c>
      <c r="BK1325" s="3">
        <f t="shared" si="830"/>
        <v>32097</v>
      </c>
      <c r="BL1325" s="3" t="str">
        <f t="shared" si="831"/>
        <v>JOHNSON LAKE RD YULEE FL 32097</v>
      </c>
      <c r="BM1325" s="3" t="str">
        <f t="shared" si="832"/>
        <v/>
      </c>
      <c r="BN1325" s="3" t="str">
        <f t="shared" si="833"/>
        <v>Lien&lt;$150</v>
      </c>
      <c r="BO1325" s="3" t="str">
        <f t="shared" si="834"/>
        <v>No</v>
      </c>
      <c r="BP1325" s="3" t="str">
        <f t="shared" si="835"/>
        <v>FV&lt;$10K</v>
      </c>
      <c r="BQ1325" t="s">
        <v>6650</v>
      </c>
      <c r="BR1325" s="3" t="str">
        <f t="shared" si="836"/>
        <v>No, &lt; $20K Lien</v>
      </c>
      <c r="BS1325" s="3" t="str">
        <f t="shared" si="837"/>
        <v>No, Lien &lt; $20K</v>
      </c>
      <c r="BT1325" t="s">
        <v>6650</v>
      </c>
      <c r="BU1325" s="3" t="str">
        <f t="shared" si="838"/>
        <v>No</v>
      </c>
      <c r="BV1325" s="3" t="str">
        <f t="shared" si="839"/>
        <v>No</v>
      </c>
      <c r="BW1325" s="3">
        <f t="shared" si="840"/>
        <v>6</v>
      </c>
      <c r="BX1325" s="3" t="str">
        <f t="shared" si="841"/>
        <v>No</v>
      </c>
      <c r="BY1325" s="3">
        <f t="shared" si="842"/>
        <v>2725</v>
      </c>
      <c r="BZ1325">
        <v>1</v>
      </c>
      <c r="CA1325" s="3">
        <f t="shared" si="843"/>
        <v>2725</v>
      </c>
      <c r="CC1325" s="3">
        <f t="shared" si="844"/>
        <v>0</v>
      </c>
      <c r="CD1325" s="3">
        <f t="shared" si="845"/>
        <v>0</v>
      </c>
      <c r="CE1325" s="3" t="str">
        <f t="shared" si="846"/>
        <v/>
      </c>
      <c r="CF1325" s="3" t="e">
        <f>HLOOKUP(CE1325,'Valuation Data'!$D$2:$K$5,4,FALSE)</f>
        <v>#N/A</v>
      </c>
      <c r="CG1325" s="3">
        <f t="shared" si="847"/>
        <v>2725</v>
      </c>
      <c r="CH1325" s="3" t="str">
        <f t="shared" si="848"/>
        <v>No</v>
      </c>
      <c r="CI1325" s="3" t="str">
        <f>VLOOKUP(R1325,'Use Codes &amp; County Type'!A:D,4,FALSE)</f>
        <v>V</v>
      </c>
      <c r="CJ1325" s="3" t="str">
        <f t="shared" si="849"/>
        <v>Yes</v>
      </c>
      <c r="CK1325" s="3" t="str">
        <f t="shared" si="850"/>
        <v>No</v>
      </c>
      <c r="CL1325" s="3">
        <f t="shared" si="851"/>
        <v>0</v>
      </c>
      <c r="CM1325" s="3">
        <f t="shared" si="852"/>
        <v>0</v>
      </c>
      <c r="CN1325" s="3">
        <f t="shared" si="853"/>
        <v>766.3</v>
      </c>
      <c r="CO1325" s="3">
        <f t="shared" si="854"/>
        <v>-766.3</v>
      </c>
      <c r="CP1325" s="3">
        <f t="shared" si="855"/>
        <v>0.28121100917431191</v>
      </c>
      <c r="CR1325" s="3" t="str">
        <f t="shared" si="856"/>
        <v>No</v>
      </c>
      <c r="CV1325" s="3" t="str">
        <f t="shared" si="857"/>
        <v>Lien&lt;$150</v>
      </c>
      <c r="CW1325" s="3">
        <f t="shared" si="858"/>
        <v>1324</v>
      </c>
      <c r="CX1325" s="3">
        <f t="shared" si="859"/>
        <v>76.63</v>
      </c>
      <c r="CY1325" s="3" t="str">
        <f t="shared" si="860"/>
        <v>Ok</v>
      </c>
      <c r="CZ1325">
        <v>0</v>
      </c>
      <c r="DA1325">
        <v>0</v>
      </c>
    </row>
    <row r="1326" spans="1:105" x14ac:dyDescent="0.25">
      <c r="A1326">
        <v>1325</v>
      </c>
      <c r="B1326" t="s">
        <v>3</v>
      </c>
      <c r="C1326" t="s">
        <v>1434</v>
      </c>
      <c r="D1326">
        <v>64.739999999999995</v>
      </c>
      <c r="E1326">
        <v>2017</v>
      </c>
      <c r="F1326">
        <v>64.739999999999995</v>
      </c>
      <c r="G1326">
        <v>64.739999999999995</v>
      </c>
      <c r="H1326" s="3">
        <f t="shared" si="820"/>
        <v>0</v>
      </c>
      <c r="J1326" t="s">
        <v>2734</v>
      </c>
      <c r="K1326" t="s">
        <v>2738</v>
      </c>
      <c r="L1326">
        <v>32097</v>
      </c>
      <c r="M1326" t="s">
        <v>3705</v>
      </c>
      <c r="N1326" t="s">
        <v>4758</v>
      </c>
      <c r="O1326">
        <v>-81.648686731922794</v>
      </c>
      <c r="P1326">
        <v>30.596674418977901</v>
      </c>
      <c r="Q1326" t="s">
        <v>5718</v>
      </c>
      <c r="R1326">
        <v>0</v>
      </c>
      <c r="S1326" t="s">
        <v>6538</v>
      </c>
      <c r="T1326">
        <v>8001</v>
      </c>
      <c r="U1326" t="s">
        <v>6581</v>
      </c>
      <c r="V1326">
        <v>2017</v>
      </c>
      <c r="W1326">
        <v>2000</v>
      </c>
      <c r="X1326">
        <v>2017</v>
      </c>
      <c r="Y1326">
        <v>2000</v>
      </c>
      <c r="Z1326">
        <v>30.27</v>
      </c>
      <c r="AA1326" s="3">
        <f t="shared" si="821"/>
        <v>0.46756255792400375</v>
      </c>
      <c r="AB1326" t="s">
        <v>6616</v>
      </c>
      <c r="AC1326" t="s">
        <v>6616</v>
      </c>
      <c r="AD1326" t="s">
        <v>6616</v>
      </c>
      <c r="AE1326" t="s">
        <v>6616</v>
      </c>
      <c r="AF1326" t="s">
        <v>6616</v>
      </c>
      <c r="AG1326" t="s">
        <v>6616</v>
      </c>
      <c r="AI1326" t="s">
        <v>6619</v>
      </c>
      <c r="AJ1326" t="s">
        <v>6618</v>
      </c>
      <c r="AK1326" t="s">
        <v>6619</v>
      </c>
      <c r="AL1326" t="s">
        <v>6618</v>
      </c>
      <c r="AM1326" t="s">
        <v>6618</v>
      </c>
      <c r="AN1326" t="s">
        <v>6619</v>
      </c>
      <c r="AO1326" t="s">
        <v>6618</v>
      </c>
      <c r="AP1326" s="3" t="str">
        <f t="shared" si="822"/>
        <v>No</v>
      </c>
      <c r="AQ1326" s="3" t="str">
        <f t="shared" si="823"/>
        <v>Yes</v>
      </c>
      <c r="AR1326" s="3" t="str">
        <f t="shared" si="824"/>
        <v>No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 t="s">
        <v>6634</v>
      </c>
      <c r="AZ1326" t="s">
        <v>6637</v>
      </c>
      <c r="BA1326">
        <v>6</v>
      </c>
      <c r="BB1326" t="s">
        <v>6616</v>
      </c>
      <c r="BC1326" t="s">
        <v>6616</v>
      </c>
      <c r="BD1326" s="4" t="str">
        <f t="shared" si="825"/>
        <v>No</v>
      </c>
      <c r="BE1326" t="s">
        <v>6640</v>
      </c>
      <c r="BF1326" s="3" t="str">
        <f t="shared" si="826"/>
        <v>No</v>
      </c>
      <c r="BG1326" t="s">
        <v>6645</v>
      </c>
      <c r="BH1326" s="3" t="str">
        <f t="shared" si="827"/>
        <v>JOHNSON LAKE RD</v>
      </c>
      <c r="BI1326" s="3" t="str">
        <f t="shared" si="828"/>
        <v>Yulee</v>
      </c>
      <c r="BJ1326" s="3" t="str">
        <f t="shared" si="829"/>
        <v>Florida</v>
      </c>
      <c r="BK1326" s="3">
        <f t="shared" si="830"/>
        <v>32097</v>
      </c>
      <c r="BL1326" s="3" t="str">
        <f t="shared" si="831"/>
        <v>JOHNSON LAKE RD YULEE FL 32097</v>
      </c>
      <c r="BM1326" s="3" t="str">
        <f t="shared" si="832"/>
        <v/>
      </c>
      <c r="BN1326" s="3" t="str">
        <f t="shared" si="833"/>
        <v>Lien&lt;$150</v>
      </c>
      <c r="BO1326" s="3" t="str">
        <f t="shared" si="834"/>
        <v>No</v>
      </c>
      <c r="BP1326" s="3" t="str">
        <f t="shared" si="835"/>
        <v>FV&lt;$10K</v>
      </c>
      <c r="BQ1326" t="s">
        <v>6650</v>
      </c>
      <c r="BR1326" s="3" t="str">
        <f t="shared" si="836"/>
        <v>No, &lt; $20K Lien</v>
      </c>
      <c r="BS1326" s="3" t="str">
        <f t="shared" si="837"/>
        <v>No, Lien &lt; $20K</v>
      </c>
      <c r="BT1326" t="s">
        <v>6650</v>
      </c>
      <c r="BU1326" s="3" t="str">
        <f t="shared" si="838"/>
        <v>No</v>
      </c>
      <c r="BV1326" s="3" t="str">
        <f t="shared" si="839"/>
        <v>No</v>
      </c>
      <c r="BW1326" s="3">
        <f t="shared" si="840"/>
        <v>6</v>
      </c>
      <c r="BX1326" s="3" t="str">
        <f t="shared" si="841"/>
        <v>No</v>
      </c>
      <c r="BY1326" s="3">
        <f t="shared" si="842"/>
        <v>2000</v>
      </c>
      <c r="BZ1326">
        <v>1</v>
      </c>
      <c r="CA1326" s="3">
        <f t="shared" si="843"/>
        <v>2000</v>
      </c>
      <c r="CC1326" s="3">
        <f t="shared" si="844"/>
        <v>0</v>
      </c>
      <c r="CD1326" s="3">
        <f t="shared" si="845"/>
        <v>0</v>
      </c>
      <c r="CE1326" s="3" t="str">
        <f t="shared" si="846"/>
        <v/>
      </c>
      <c r="CF1326" s="3" t="e">
        <f>HLOOKUP(CE1326,'Valuation Data'!$D$2:$K$5,4,FALSE)</f>
        <v>#N/A</v>
      </c>
      <c r="CG1326" s="3">
        <f t="shared" si="847"/>
        <v>2000</v>
      </c>
      <c r="CH1326" s="3" t="str">
        <f t="shared" si="848"/>
        <v>No</v>
      </c>
      <c r="CI1326" s="3" t="str">
        <f>VLOOKUP(R1326,'Use Codes &amp; County Type'!A:D,4,FALSE)</f>
        <v>V</v>
      </c>
      <c r="CJ1326" s="3" t="str">
        <f t="shared" si="849"/>
        <v>Yes</v>
      </c>
      <c r="CK1326" s="3" t="str">
        <f t="shared" si="850"/>
        <v>No</v>
      </c>
      <c r="CL1326" s="3">
        <f t="shared" si="851"/>
        <v>0</v>
      </c>
      <c r="CM1326" s="3">
        <f t="shared" si="852"/>
        <v>0</v>
      </c>
      <c r="CN1326" s="3">
        <f t="shared" si="853"/>
        <v>647.4</v>
      </c>
      <c r="CO1326" s="3">
        <f t="shared" si="854"/>
        <v>-647.4</v>
      </c>
      <c r="CP1326" s="3">
        <f t="shared" si="855"/>
        <v>0.32369999999999999</v>
      </c>
      <c r="CR1326" s="3" t="str">
        <f t="shared" si="856"/>
        <v>No</v>
      </c>
      <c r="CV1326" s="3" t="str">
        <f t="shared" si="857"/>
        <v>Lien&lt;$150</v>
      </c>
      <c r="CW1326" s="3">
        <f t="shared" si="858"/>
        <v>1325</v>
      </c>
      <c r="CX1326" s="3">
        <f t="shared" si="859"/>
        <v>64.739999999999995</v>
      </c>
      <c r="CY1326" s="3" t="str">
        <f t="shared" si="860"/>
        <v>Ok</v>
      </c>
      <c r="CZ1326">
        <v>0</v>
      </c>
      <c r="DA1326">
        <v>0</v>
      </c>
    </row>
    <row r="1327" spans="1:105" x14ac:dyDescent="0.25">
      <c r="A1327">
        <v>1326</v>
      </c>
      <c r="B1327" t="s">
        <v>3</v>
      </c>
      <c r="C1327" t="s">
        <v>1435</v>
      </c>
      <c r="D1327">
        <v>605.04999999999995</v>
      </c>
      <c r="E1327">
        <v>2017</v>
      </c>
      <c r="F1327">
        <v>605.04999999999995</v>
      </c>
      <c r="G1327">
        <v>605.04999999999995</v>
      </c>
      <c r="H1327" s="3">
        <f t="shared" si="820"/>
        <v>0</v>
      </c>
      <c r="I1327">
        <v>75072</v>
      </c>
      <c r="J1327" t="s">
        <v>2734</v>
      </c>
      <c r="K1327" t="s">
        <v>2738</v>
      </c>
      <c r="L1327">
        <v>32097</v>
      </c>
      <c r="M1327" t="s">
        <v>3706</v>
      </c>
      <c r="N1327" t="s">
        <v>4758</v>
      </c>
      <c r="O1327">
        <v>-81.649050319535803</v>
      </c>
      <c r="P1327">
        <v>30.597698739990602</v>
      </c>
      <c r="Q1327" t="s">
        <v>5719</v>
      </c>
      <c r="R1327">
        <v>0</v>
      </c>
      <c r="S1327" t="s">
        <v>6538</v>
      </c>
      <c r="T1327">
        <v>8001</v>
      </c>
      <c r="U1327" t="s">
        <v>6581</v>
      </c>
      <c r="V1327">
        <v>2017</v>
      </c>
      <c r="W1327">
        <v>35000</v>
      </c>
      <c r="X1327">
        <v>2017</v>
      </c>
      <c r="Y1327">
        <v>35000</v>
      </c>
      <c r="Z1327">
        <v>529.86</v>
      </c>
      <c r="AA1327" s="3">
        <f t="shared" si="821"/>
        <v>0.87572927857201888</v>
      </c>
      <c r="AE1327" t="s">
        <v>6616</v>
      </c>
      <c r="AI1327" t="s">
        <v>6618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 s="3" t="str">
        <f t="shared" si="822"/>
        <v>No</v>
      </c>
      <c r="AQ1327" s="3" t="str">
        <f t="shared" si="823"/>
        <v>No</v>
      </c>
      <c r="AR1327" s="3" t="str">
        <f t="shared" si="824"/>
        <v>No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 t="s">
        <v>6634</v>
      </c>
      <c r="AZ1327" t="s">
        <v>6637</v>
      </c>
      <c r="BA1327">
        <v>0</v>
      </c>
      <c r="BB1327" t="s">
        <v>6616</v>
      </c>
      <c r="BC1327" t="s">
        <v>6616</v>
      </c>
      <c r="BD1327" s="4" t="str">
        <f t="shared" si="825"/>
        <v>No</v>
      </c>
      <c r="BE1327" t="s">
        <v>6640</v>
      </c>
      <c r="BF1327" s="3" t="str">
        <f t="shared" si="826"/>
        <v>No</v>
      </c>
      <c r="BG1327" t="s">
        <v>6645</v>
      </c>
      <c r="BH1327" s="3" t="str">
        <f t="shared" si="827"/>
        <v>75072 JOHNSON LAKE RD</v>
      </c>
      <c r="BI1327" s="3" t="str">
        <f t="shared" si="828"/>
        <v>Yulee</v>
      </c>
      <c r="BJ1327" s="3" t="str">
        <f t="shared" si="829"/>
        <v>Florida</v>
      </c>
      <c r="BK1327" s="3">
        <f t="shared" si="830"/>
        <v>32097</v>
      </c>
      <c r="BL1327" s="3" t="str">
        <f t="shared" si="831"/>
        <v>75072 JOHNSON LAKE RD YULEE FL 32097</v>
      </c>
      <c r="BM1327" s="3" t="str">
        <f t="shared" si="832"/>
        <v/>
      </c>
      <c r="BN1327" s="3" t="str">
        <f t="shared" si="833"/>
        <v>Pass</v>
      </c>
      <c r="BO1327" s="3" t="str">
        <f t="shared" si="834"/>
        <v>No</v>
      </c>
      <c r="BP1327" s="3" t="str">
        <f t="shared" si="835"/>
        <v>FV&lt;$10K</v>
      </c>
      <c r="BQ1327" t="s">
        <v>6650</v>
      </c>
      <c r="BR1327" s="3" t="str">
        <f t="shared" si="836"/>
        <v>No, &lt; $20K Lien</v>
      </c>
      <c r="BS1327" s="3" t="str">
        <f t="shared" si="837"/>
        <v>No, Lien &lt; $20K</v>
      </c>
      <c r="BT1327" t="s">
        <v>6650</v>
      </c>
      <c r="BU1327" s="3" t="str">
        <f t="shared" si="838"/>
        <v>No</v>
      </c>
      <c r="BV1327" s="3" t="str">
        <f t="shared" si="839"/>
        <v>No</v>
      </c>
      <c r="BW1327" s="3">
        <f t="shared" si="840"/>
        <v>0</v>
      </c>
      <c r="BX1327" s="3" t="str">
        <f t="shared" si="841"/>
        <v>No</v>
      </c>
      <c r="BY1327" s="3">
        <f t="shared" si="842"/>
        <v>35000</v>
      </c>
      <c r="BZ1327">
        <v>1</v>
      </c>
      <c r="CA1327" s="3">
        <f t="shared" si="843"/>
        <v>35000</v>
      </c>
      <c r="CC1327" s="3">
        <f t="shared" si="844"/>
        <v>0</v>
      </c>
      <c r="CD1327" s="3">
        <f t="shared" si="845"/>
        <v>0</v>
      </c>
      <c r="CE1327" s="3" t="str">
        <f t="shared" si="846"/>
        <v/>
      </c>
      <c r="CF1327" s="3" t="e">
        <f>HLOOKUP(CE1327,'Valuation Data'!$D$2:$K$5,4,FALSE)</f>
        <v>#N/A</v>
      </c>
      <c r="CG1327" s="3">
        <f t="shared" si="847"/>
        <v>35000</v>
      </c>
      <c r="CH1327" s="3" t="str">
        <f t="shared" si="848"/>
        <v>No</v>
      </c>
      <c r="CI1327" s="3" t="str">
        <f>VLOOKUP(R1327,'Use Codes &amp; County Type'!A:D,4,FALSE)</f>
        <v>V</v>
      </c>
      <c r="CJ1327" s="3" t="str">
        <f t="shared" si="849"/>
        <v>Yes</v>
      </c>
      <c r="CK1327" s="3" t="str">
        <f t="shared" si="850"/>
        <v>No</v>
      </c>
      <c r="CL1327" s="3">
        <f t="shared" si="851"/>
        <v>0</v>
      </c>
      <c r="CM1327" s="3">
        <f t="shared" si="852"/>
        <v>0</v>
      </c>
      <c r="CN1327" s="3">
        <f t="shared" si="853"/>
        <v>2420.1999999999998</v>
      </c>
      <c r="CO1327" s="3">
        <f t="shared" si="854"/>
        <v>-2420.1999999999998</v>
      </c>
      <c r="CP1327" s="3">
        <f t="shared" si="855"/>
        <v>6.914857142857142E-2</v>
      </c>
      <c r="CR1327" s="3" t="str">
        <f t="shared" si="856"/>
        <v>No</v>
      </c>
      <c r="CV1327" s="3" t="str">
        <f t="shared" si="857"/>
        <v>Vacant, No Sales Data</v>
      </c>
      <c r="CW1327" s="3">
        <f t="shared" si="858"/>
        <v>1326</v>
      </c>
      <c r="CX1327" s="3">
        <f t="shared" si="859"/>
        <v>605.04999999999995</v>
      </c>
      <c r="CY1327" s="3" t="str">
        <f t="shared" si="860"/>
        <v>Ok</v>
      </c>
      <c r="CZ1327">
        <v>0</v>
      </c>
      <c r="DA1327">
        <v>0</v>
      </c>
    </row>
    <row r="1328" spans="1:105" x14ac:dyDescent="0.25">
      <c r="A1328">
        <v>1327</v>
      </c>
      <c r="B1328" t="s">
        <v>3</v>
      </c>
      <c r="C1328" t="s">
        <v>1436</v>
      </c>
      <c r="D1328">
        <v>437.24</v>
      </c>
      <c r="E1328">
        <v>2017</v>
      </c>
      <c r="F1328">
        <v>437.24</v>
      </c>
      <c r="G1328">
        <v>437.24</v>
      </c>
      <c r="H1328" s="3">
        <f t="shared" si="820"/>
        <v>0</v>
      </c>
      <c r="I1328">
        <v>75229</v>
      </c>
      <c r="J1328" t="s">
        <v>2734</v>
      </c>
      <c r="K1328" t="s">
        <v>2738</v>
      </c>
      <c r="L1328">
        <v>32097</v>
      </c>
      <c r="M1328" t="s">
        <v>3707</v>
      </c>
      <c r="N1328" t="s">
        <v>4758</v>
      </c>
      <c r="O1328">
        <v>-81.651408321728198</v>
      </c>
      <c r="P1328">
        <v>30.600119031941301</v>
      </c>
      <c r="Q1328" t="s">
        <v>5720</v>
      </c>
      <c r="R1328">
        <v>2</v>
      </c>
      <c r="S1328" t="s">
        <v>6535</v>
      </c>
      <c r="T1328">
        <v>1006</v>
      </c>
      <c r="U1328" t="s">
        <v>6578</v>
      </c>
      <c r="V1328">
        <v>2017</v>
      </c>
      <c r="W1328">
        <v>49751</v>
      </c>
      <c r="X1328">
        <v>2017</v>
      </c>
      <c r="Y1328">
        <v>49751</v>
      </c>
      <c r="Z1328">
        <v>374.7</v>
      </c>
      <c r="AA1328" s="3">
        <f t="shared" si="821"/>
        <v>0.85696642576159543</v>
      </c>
      <c r="AB1328" t="s">
        <v>6616</v>
      </c>
      <c r="AC1328" t="s">
        <v>6616</v>
      </c>
      <c r="AI1328" t="s">
        <v>6618</v>
      </c>
      <c r="AJ1328" t="s">
        <v>6618</v>
      </c>
      <c r="AK1328" t="s">
        <v>6618</v>
      </c>
      <c r="AL1328" t="s">
        <v>6618</v>
      </c>
      <c r="AM1328">
        <v>0</v>
      </c>
      <c r="AN1328">
        <v>0</v>
      </c>
      <c r="AO1328">
        <v>0</v>
      </c>
      <c r="AP1328" s="3" t="str">
        <f t="shared" si="822"/>
        <v>No</v>
      </c>
      <c r="AQ1328" s="3" t="str">
        <f t="shared" si="823"/>
        <v>No</v>
      </c>
      <c r="AR1328" s="3" t="str">
        <f t="shared" si="824"/>
        <v>No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 t="s">
        <v>6634</v>
      </c>
      <c r="AZ1328" t="s">
        <v>6637</v>
      </c>
      <c r="BA1328">
        <v>1</v>
      </c>
      <c r="BB1328" t="s">
        <v>6617</v>
      </c>
      <c r="BC1328" t="s">
        <v>6616</v>
      </c>
      <c r="BD1328" s="4" t="str">
        <f t="shared" si="825"/>
        <v>No</v>
      </c>
      <c r="BE1328" t="s">
        <v>6640</v>
      </c>
      <c r="BF1328" s="3" t="str">
        <f t="shared" si="826"/>
        <v>No</v>
      </c>
      <c r="BG1328" t="s">
        <v>6645</v>
      </c>
      <c r="BH1328" s="3" t="str">
        <f t="shared" si="827"/>
        <v>75229 JOHNSON LAKE RD</v>
      </c>
      <c r="BI1328" s="3" t="str">
        <f t="shared" si="828"/>
        <v>Yulee</v>
      </c>
      <c r="BJ1328" s="3" t="str">
        <f t="shared" si="829"/>
        <v>Florida</v>
      </c>
      <c r="BK1328" s="3">
        <f t="shared" si="830"/>
        <v>32097</v>
      </c>
      <c r="BL1328" s="3" t="str">
        <f t="shared" si="831"/>
        <v>75229 JOHNSON LAKE RD YULEE FL 32097</v>
      </c>
      <c r="BM1328" s="3" t="str">
        <f t="shared" si="832"/>
        <v/>
      </c>
      <c r="BN1328" s="3" t="str">
        <f t="shared" si="833"/>
        <v>Pass</v>
      </c>
      <c r="BO1328" s="3" t="str">
        <f t="shared" si="834"/>
        <v>No</v>
      </c>
      <c r="BP1328" s="3" t="str">
        <f t="shared" si="835"/>
        <v>FV&lt;$10K</v>
      </c>
      <c r="BQ1328" t="s">
        <v>6650</v>
      </c>
      <c r="BR1328" s="3" t="str">
        <f t="shared" si="836"/>
        <v>No, &lt; $20K Lien</v>
      </c>
      <c r="BS1328" s="3" t="str">
        <f t="shared" si="837"/>
        <v>No, Lien &lt; $20K</v>
      </c>
      <c r="BT1328" t="s">
        <v>6650</v>
      </c>
      <c r="BU1328" s="3" t="str">
        <f t="shared" si="838"/>
        <v>No</v>
      </c>
      <c r="BV1328" s="3" t="str">
        <f t="shared" si="839"/>
        <v>No</v>
      </c>
      <c r="BW1328" s="3">
        <f t="shared" si="840"/>
        <v>1</v>
      </c>
      <c r="BX1328" s="3" t="str">
        <f t="shared" si="841"/>
        <v>No</v>
      </c>
      <c r="BY1328" s="3">
        <f t="shared" si="842"/>
        <v>49751</v>
      </c>
      <c r="BZ1328">
        <v>1</v>
      </c>
      <c r="CA1328" s="3">
        <f t="shared" si="843"/>
        <v>49751</v>
      </c>
      <c r="CC1328" s="3">
        <f t="shared" si="844"/>
        <v>0</v>
      </c>
      <c r="CD1328" s="3">
        <f t="shared" si="845"/>
        <v>0</v>
      </c>
      <c r="CE1328" s="3" t="str">
        <f t="shared" si="846"/>
        <v/>
      </c>
      <c r="CF1328" s="3" t="e">
        <f>HLOOKUP(CE1328,'Valuation Data'!$D$2:$K$5,4,FALSE)</f>
        <v>#N/A</v>
      </c>
      <c r="CG1328" s="3">
        <f t="shared" si="847"/>
        <v>49751</v>
      </c>
      <c r="CH1328" s="3" t="str">
        <f t="shared" si="848"/>
        <v>No</v>
      </c>
      <c r="CI1328" s="3" t="str">
        <f>VLOOKUP(R1328,'Use Codes &amp; County Type'!A:D,4,FALSE)</f>
        <v>R</v>
      </c>
      <c r="CJ1328" s="3" t="str">
        <f t="shared" si="849"/>
        <v>No</v>
      </c>
      <c r="CK1328" s="3" t="str">
        <f t="shared" si="850"/>
        <v>Yes</v>
      </c>
      <c r="CL1328" s="3">
        <f t="shared" si="851"/>
        <v>0.67</v>
      </c>
      <c r="CM1328" s="3">
        <f t="shared" si="852"/>
        <v>33333.170000000006</v>
      </c>
      <c r="CN1328" s="3">
        <f t="shared" si="853"/>
        <v>2186.1999999999998</v>
      </c>
      <c r="CO1328" s="3">
        <f t="shared" si="854"/>
        <v>31146.970000000005</v>
      </c>
      <c r="CP1328" s="3">
        <f t="shared" si="855"/>
        <v>4.3942835319893063E-2</v>
      </c>
      <c r="CR1328" s="3" t="str">
        <f t="shared" si="856"/>
        <v>No</v>
      </c>
      <c r="CV1328" s="3" t="str">
        <f t="shared" si="857"/>
        <v>*Bid</v>
      </c>
      <c r="CW1328" s="3">
        <f t="shared" si="858"/>
        <v>1327</v>
      </c>
      <c r="CX1328" s="3">
        <f t="shared" si="859"/>
        <v>437.24</v>
      </c>
      <c r="CY1328" s="3" t="str">
        <f t="shared" si="860"/>
        <v>Ok</v>
      </c>
      <c r="CZ1328">
        <v>0</v>
      </c>
      <c r="DA1328">
        <v>0</v>
      </c>
    </row>
    <row r="1329" spans="1:105" x14ac:dyDescent="0.25">
      <c r="A1329">
        <v>1328</v>
      </c>
      <c r="B1329" t="s">
        <v>3</v>
      </c>
      <c r="C1329" t="s">
        <v>1437</v>
      </c>
      <c r="D1329">
        <v>978.56</v>
      </c>
      <c r="E1329">
        <v>2017</v>
      </c>
      <c r="F1329" t="e">
        <f>NA()</f>
        <v>#N/A</v>
      </c>
      <c r="G1329" t="e">
        <f>NA()</f>
        <v>#N/A</v>
      </c>
      <c r="H1329" s="3" t="e">
        <f t="shared" si="820"/>
        <v>#N/A</v>
      </c>
      <c r="I1329" t="e">
        <f>NA()</f>
        <v>#N/A</v>
      </c>
      <c r="J1329" t="e">
        <f>NA()</f>
        <v>#N/A</v>
      </c>
      <c r="K1329" t="e">
        <f>NA()</f>
        <v>#N/A</v>
      </c>
      <c r="L1329" t="e">
        <f>NA()</f>
        <v>#N/A</v>
      </c>
      <c r="M1329" t="e">
        <f>NA()</f>
        <v>#N/A</v>
      </c>
      <c r="N1329" t="e">
        <f>NA()</f>
        <v>#N/A</v>
      </c>
      <c r="O1329" t="e">
        <f>NA()</f>
        <v>#N/A</v>
      </c>
      <c r="P1329" t="e">
        <f>NA()</f>
        <v>#N/A</v>
      </c>
      <c r="Q1329" t="e">
        <f>NA()</f>
        <v>#N/A</v>
      </c>
      <c r="R1329">
        <v>2</v>
      </c>
      <c r="S1329" t="s">
        <v>6535</v>
      </c>
      <c r="T1329" t="e">
        <f>NA()</f>
        <v>#N/A</v>
      </c>
      <c r="U1329" t="e">
        <f>NA()</f>
        <v>#N/A</v>
      </c>
      <c r="V1329">
        <v>2017</v>
      </c>
      <c r="W1329">
        <v>57814</v>
      </c>
      <c r="X1329" t="e">
        <f>NA()</f>
        <v>#N/A</v>
      </c>
      <c r="Y1329" t="e">
        <f>NA()</f>
        <v>#N/A</v>
      </c>
      <c r="Z1329" t="e">
        <f>NA()</f>
        <v>#N/A</v>
      </c>
      <c r="AA1329" s="3">
        <f t="shared" si="821"/>
        <v>0</v>
      </c>
      <c r="AI1329" t="e">
        <f>NA()</f>
        <v>#N/A</v>
      </c>
      <c r="AJ1329" t="e">
        <f>NA()</f>
        <v>#N/A</v>
      </c>
      <c r="AK1329" t="e">
        <f>NA()</f>
        <v>#N/A</v>
      </c>
      <c r="AL1329" t="e">
        <f>NA()</f>
        <v>#N/A</v>
      </c>
      <c r="AM1329" t="e">
        <f>NA()</f>
        <v>#N/A</v>
      </c>
      <c r="AN1329" t="e">
        <f>NA()</f>
        <v>#N/A</v>
      </c>
      <c r="AO1329" t="e">
        <f>NA()</f>
        <v>#N/A</v>
      </c>
      <c r="AP1329" s="3" t="str">
        <f t="shared" si="822"/>
        <v>No</v>
      </c>
      <c r="AQ1329" s="3" t="str">
        <f t="shared" si="823"/>
        <v>No</v>
      </c>
      <c r="AR1329" s="3" t="str">
        <f t="shared" si="824"/>
        <v>No</v>
      </c>
      <c r="AS1329" t="e">
        <f>NA()</f>
        <v>#N/A</v>
      </c>
      <c r="AT1329" t="e">
        <f>NA()</f>
        <v>#N/A</v>
      </c>
      <c r="AU1329" t="e">
        <f>NA()</f>
        <v>#N/A</v>
      </c>
      <c r="AV1329" t="e">
        <f>NA()</f>
        <v>#N/A</v>
      </c>
      <c r="AW1329" t="e">
        <f>NA()</f>
        <v>#N/A</v>
      </c>
      <c r="AX1329" t="e">
        <f>NA()</f>
        <v>#N/A</v>
      </c>
      <c r="AY1329" t="e">
        <f>NA()</f>
        <v>#N/A</v>
      </c>
      <c r="AZ1329" t="e">
        <f>NA()</f>
        <v>#N/A</v>
      </c>
      <c r="BA1329">
        <v>0</v>
      </c>
      <c r="BB1329" t="s">
        <v>6616</v>
      </c>
      <c r="BC1329" t="e">
        <f>NA()</f>
        <v>#N/A</v>
      </c>
      <c r="BD1329" s="4" t="str">
        <f t="shared" si="825"/>
        <v>No</v>
      </c>
      <c r="BE1329" t="e">
        <f>NA()</f>
        <v>#N/A</v>
      </c>
      <c r="BF1329" s="3" t="str">
        <f t="shared" si="826"/>
        <v>No</v>
      </c>
      <c r="BG1329" t="e">
        <f>NA()</f>
        <v>#N/A</v>
      </c>
      <c r="BH1329" s="3" t="e">
        <f t="shared" si="827"/>
        <v>#N/A</v>
      </c>
      <c r="BI1329" s="3" t="e">
        <f t="shared" si="828"/>
        <v>#N/A</v>
      </c>
      <c r="BJ1329" s="3" t="e">
        <f t="shared" si="829"/>
        <v>#N/A</v>
      </c>
      <c r="BK1329" s="3" t="e">
        <f t="shared" si="830"/>
        <v>#N/A</v>
      </c>
      <c r="BL1329" s="3" t="e">
        <f t="shared" si="831"/>
        <v>#N/A</v>
      </c>
      <c r="BM1329" s="3" t="e">
        <f t="shared" si="832"/>
        <v>#N/A</v>
      </c>
      <c r="BN1329" s="3" t="str">
        <f t="shared" si="833"/>
        <v>Pass</v>
      </c>
      <c r="BO1329" s="3" t="e">
        <f t="shared" si="834"/>
        <v>#N/A</v>
      </c>
      <c r="BP1329" s="3" t="str">
        <f t="shared" si="835"/>
        <v>FV&lt;$10K</v>
      </c>
      <c r="BQ1329" t="s">
        <v>6650</v>
      </c>
      <c r="BR1329" s="3" t="str">
        <f t="shared" si="836"/>
        <v>No, &lt; $20K Lien</v>
      </c>
      <c r="BS1329" s="3" t="str">
        <f t="shared" si="837"/>
        <v>No, Lien &lt; $20K</v>
      </c>
      <c r="BT1329" t="s">
        <v>6650</v>
      </c>
      <c r="BU1329" s="3" t="str">
        <f t="shared" si="838"/>
        <v>No</v>
      </c>
      <c r="BV1329" s="3" t="str">
        <f t="shared" si="839"/>
        <v>No</v>
      </c>
      <c r="BW1329" s="3">
        <f t="shared" si="840"/>
        <v>0</v>
      </c>
      <c r="BX1329" s="3" t="str">
        <f t="shared" si="841"/>
        <v>No</v>
      </c>
      <c r="BY1329" s="3">
        <f t="shared" si="842"/>
        <v>57814</v>
      </c>
      <c r="BZ1329">
        <v>1</v>
      </c>
      <c r="CA1329" s="3">
        <f t="shared" si="843"/>
        <v>57814</v>
      </c>
      <c r="CC1329" s="3" t="e">
        <f t="shared" si="844"/>
        <v>#N/A</v>
      </c>
      <c r="CD1329" s="3" t="e">
        <f t="shared" si="845"/>
        <v>#N/A</v>
      </c>
      <c r="CE1329" s="3" t="str">
        <f t="shared" si="846"/>
        <v/>
      </c>
      <c r="CF1329" s="3" t="e">
        <f>HLOOKUP(CE1329,'Valuation Data'!$D$2:$K$5,4,FALSE)</f>
        <v>#N/A</v>
      </c>
      <c r="CG1329" s="3">
        <f t="shared" si="847"/>
        <v>57814</v>
      </c>
      <c r="CH1329" s="3" t="str">
        <f t="shared" si="848"/>
        <v>No</v>
      </c>
      <c r="CI1329" s="3" t="str">
        <f>VLOOKUP(R1329,'Use Codes &amp; County Type'!A:D,4,FALSE)</f>
        <v>R</v>
      </c>
      <c r="CJ1329" s="3" t="str">
        <f t="shared" si="849"/>
        <v>No</v>
      </c>
      <c r="CK1329" s="3" t="str">
        <f t="shared" si="850"/>
        <v>No</v>
      </c>
      <c r="CL1329" s="3">
        <f t="shared" si="851"/>
        <v>0.35</v>
      </c>
      <c r="CM1329" s="3">
        <f t="shared" si="852"/>
        <v>20234.899999999998</v>
      </c>
      <c r="CN1329" s="3" t="e">
        <f t="shared" si="853"/>
        <v>#N/A</v>
      </c>
      <c r="CO1329" s="3" t="e">
        <f t="shared" si="854"/>
        <v>#N/A</v>
      </c>
      <c r="CP1329" s="3" t="e">
        <f t="shared" si="855"/>
        <v>#N/A</v>
      </c>
      <c r="CR1329" s="3" t="e">
        <f t="shared" si="856"/>
        <v>#N/A</v>
      </c>
      <c r="CV1329" s="3" t="e">
        <f t="shared" si="857"/>
        <v>#N/A</v>
      </c>
      <c r="CW1329" s="3">
        <f t="shared" si="858"/>
        <v>1328</v>
      </c>
      <c r="CX1329" s="3">
        <f t="shared" si="859"/>
        <v>978.56</v>
      </c>
      <c r="CY1329" s="3" t="e">
        <f t="shared" si="860"/>
        <v>#N/A</v>
      </c>
      <c r="CZ1329" t="e">
        <f>NA()</f>
        <v>#N/A</v>
      </c>
      <c r="DA1329" t="e">
        <f>NA()</f>
        <v>#N/A</v>
      </c>
    </row>
    <row r="1330" spans="1:105" x14ac:dyDescent="0.25">
      <c r="A1330">
        <v>1329</v>
      </c>
      <c r="B1330" t="s">
        <v>3</v>
      </c>
      <c r="C1330" t="s">
        <v>1438</v>
      </c>
      <c r="D1330">
        <v>1509.33</v>
      </c>
      <c r="E1330">
        <v>2017</v>
      </c>
      <c r="F1330">
        <v>1509.33</v>
      </c>
      <c r="G1330">
        <v>1509.33</v>
      </c>
      <c r="H1330" s="3">
        <f t="shared" si="820"/>
        <v>0</v>
      </c>
      <c r="I1330">
        <v>75343</v>
      </c>
      <c r="J1330" t="s">
        <v>2734</v>
      </c>
      <c r="K1330" t="s">
        <v>2738</v>
      </c>
      <c r="L1330">
        <v>32097</v>
      </c>
      <c r="M1330" t="s">
        <v>3708</v>
      </c>
      <c r="N1330" t="s">
        <v>4758</v>
      </c>
      <c r="O1330">
        <v>-81.649728900953093</v>
      </c>
      <c r="P1330">
        <v>30.602715843992499</v>
      </c>
      <c r="Q1330" t="s">
        <v>5721</v>
      </c>
      <c r="R1330">
        <v>2</v>
      </c>
      <c r="S1330" t="s">
        <v>6535</v>
      </c>
      <c r="T1330">
        <v>1006</v>
      </c>
      <c r="U1330" t="s">
        <v>6578</v>
      </c>
      <c r="V1330">
        <v>2017</v>
      </c>
      <c r="W1330">
        <v>90232</v>
      </c>
      <c r="X1330">
        <v>2017</v>
      </c>
      <c r="Y1330">
        <v>90232</v>
      </c>
      <c r="Z1330">
        <v>1366</v>
      </c>
      <c r="AA1330" s="3">
        <f t="shared" si="821"/>
        <v>0.90503733444640999</v>
      </c>
      <c r="AB1330" t="s">
        <v>6616</v>
      </c>
      <c r="AC1330" t="s">
        <v>6616</v>
      </c>
      <c r="AD1330" t="s">
        <v>6616</v>
      </c>
      <c r="AE1330" t="s">
        <v>6616</v>
      </c>
      <c r="AF1330" t="s">
        <v>6616</v>
      </c>
      <c r="AG1330" t="s">
        <v>6616</v>
      </c>
      <c r="AH1330" t="s">
        <v>6616</v>
      </c>
      <c r="AI1330" t="s">
        <v>6618</v>
      </c>
      <c r="AJ1330" t="s">
        <v>6618</v>
      </c>
      <c r="AK1330" t="s">
        <v>6618</v>
      </c>
      <c r="AL1330" t="s">
        <v>6618</v>
      </c>
      <c r="AM1330" t="s">
        <v>6618</v>
      </c>
      <c r="AN1330" t="s">
        <v>6618</v>
      </c>
      <c r="AO1330" t="s">
        <v>6618</v>
      </c>
      <c r="AP1330" s="3" t="str">
        <f t="shared" si="822"/>
        <v>No</v>
      </c>
      <c r="AQ1330" s="3" t="str">
        <f t="shared" si="823"/>
        <v>No</v>
      </c>
      <c r="AR1330" s="3" t="str">
        <f t="shared" si="824"/>
        <v>No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 t="s">
        <v>6634</v>
      </c>
      <c r="AZ1330" t="s">
        <v>6638</v>
      </c>
      <c r="BA1330">
        <v>1</v>
      </c>
      <c r="BB1330" t="s">
        <v>6616</v>
      </c>
      <c r="BC1330" t="s">
        <v>6616</v>
      </c>
      <c r="BD1330" s="4" t="str">
        <f t="shared" si="825"/>
        <v>No</v>
      </c>
      <c r="BE1330" t="s">
        <v>6640</v>
      </c>
      <c r="BF1330" s="3" t="str">
        <f t="shared" si="826"/>
        <v>No</v>
      </c>
      <c r="BG1330" t="s">
        <v>6645</v>
      </c>
      <c r="BH1330" s="3" t="str">
        <f t="shared" si="827"/>
        <v>75343 JOHNSON LAKE RD</v>
      </c>
      <c r="BI1330" s="3" t="str">
        <f t="shared" si="828"/>
        <v>Yulee</v>
      </c>
      <c r="BJ1330" s="3" t="str">
        <f t="shared" si="829"/>
        <v>Florida</v>
      </c>
      <c r="BK1330" s="3">
        <f t="shared" si="830"/>
        <v>32097</v>
      </c>
      <c r="BL1330" s="3" t="str">
        <f t="shared" si="831"/>
        <v>75343 JOHNSON LAKE RD YULEE FL 32097</v>
      </c>
      <c r="BM1330" s="3" t="str">
        <f t="shared" si="832"/>
        <v/>
      </c>
      <c r="BN1330" s="3" t="str">
        <f t="shared" si="833"/>
        <v>Pass</v>
      </c>
      <c r="BO1330" s="3" t="str">
        <f t="shared" si="834"/>
        <v>No</v>
      </c>
      <c r="BP1330" s="3" t="str">
        <f t="shared" si="835"/>
        <v>FV&lt;$10K</v>
      </c>
      <c r="BQ1330" t="s">
        <v>6650</v>
      </c>
      <c r="BR1330" s="3" t="str">
        <f t="shared" si="836"/>
        <v>No, &lt; $20K Lien</v>
      </c>
      <c r="BS1330" s="3" t="str">
        <f t="shared" si="837"/>
        <v>No, Lien &lt; $20K</v>
      </c>
      <c r="BT1330" t="s">
        <v>6650</v>
      </c>
      <c r="BU1330" s="3" t="str">
        <f t="shared" si="838"/>
        <v>No</v>
      </c>
      <c r="BV1330" s="3" t="str">
        <f t="shared" si="839"/>
        <v>No</v>
      </c>
      <c r="BW1330" s="3">
        <f t="shared" si="840"/>
        <v>1</v>
      </c>
      <c r="BX1330" s="3" t="str">
        <f t="shared" si="841"/>
        <v>No</v>
      </c>
      <c r="BY1330" s="3">
        <f t="shared" si="842"/>
        <v>90232</v>
      </c>
      <c r="BZ1330">
        <v>1</v>
      </c>
      <c r="CA1330" s="3">
        <f t="shared" si="843"/>
        <v>90232</v>
      </c>
      <c r="CC1330" s="3">
        <f t="shared" si="844"/>
        <v>0</v>
      </c>
      <c r="CD1330" s="3">
        <f t="shared" si="845"/>
        <v>0</v>
      </c>
      <c r="CE1330" s="3" t="str">
        <f t="shared" si="846"/>
        <v/>
      </c>
      <c r="CF1330" s="3" t="e">
        <f>HLOOKUP(CE1330,'Valuation Data'!$D$2:$K$5,4,FALSE)</f>
        <v>#N/A</v>
      </c>
      <c r="CG1330" s="3">
        <f t="shared" si="847"/>
        <v>90232</v>
      </c>
      <c r="CH1330" s="3" t="str">
        <f t="shared" si="848"/>
        <v>No</v>
      </c>
      <c r="CI1330" s="3" t="str">
        <f>VLOOKUP(R1330,'Use Codes &amp; County Type'!A:D,4,FALSE)</f>
        <v>R</v>
      </c>
      <c r="CJ1330" s="3" t="str">
        <f t="shared" si="849"/>
        <v>No</v>
      </c>
      <c r="CK1330" s="3" t="str">
        <f t="shared" si="850"/>
        <v>No</v>
      </c>
      <c r="CL1330" s="3">
        <f t="shared" si="851"/>
        <v>0.35</v>
      </c>
      <c r="CM1330" s="3">
        <f t="shared" si="852"/>
        <v>31581.199999999997</v>
      </c>
      <c r="CN1330" s="3">
        <f t="shared" si="853"/>
        <v>7546.65</v>
      </c>
      <c r="CO1330" s="3">
        <f t="shared" si="854"/>
        <v>24034.549999999996</v>
      </c>
      <c r="CP1330" s="3">
        <f t="shared" si="855"/>
        <v>8.3636071460235828E-2</v>
      </c>
      <c r="CR1330" s="3" t="str">
        <f t="shared" si="856"/>
        <v>No</v>
      </c>
      <c r="CV1330" s="3" t="str">
        <f t="shared" si="857"/>
        <v>*Bid</v>
      </c>
      <c r="CW1330" s="3">
        <f t="shared" si="858"/>
        <v>1329</v>
      </c>
      <c r="CX1330" s="3">
        <f t="shared" si="859"/>
        <v>1509.33</v>
      </c>
      <c r="CY1330" s="3" t="str">
        <f t="shared" si="860"/>
        <v>Ok</v>
      </c>
      <c r="CZ1330">
        <v>0</v>
      </c>
      <c r="DA1330">
        <v>0</v>
      </c>
    </row>
    <row r="1331" spans="1:105" x14ac:dyDescent="0.25">
      <c r="A1331">
        <v>1330</v>
      </c>
      <c r="B1331" t="s">
        <v>3</v>
      </c>
      <c r="C1331" t="s">
        <v>1439</v>
      </c>
      <c r="D1331">
        <v>291.62</v>
      </c>
      <c r="E1331">
        <v>2017</v>
      </c>
      <c r="F1331">
        <v>291.62</v>
      </c>
      <c r="G1331">
        <v>291.62</v>
      </c>
      <c r="H1331" s="3">
        <f t="shared" si="820"/>
        <v>0</v>
      </c>
      <c r="I1331">
        <v>75353</v>
      </c>
      <c r="J1331" t="s">
        <v>2734</v>
      </c>
      <c r="K1331" t="s">
        <v>2738</v>
      </c>
      <c r="L1331">
        <v>32097</v>
      </c>
      <c r="M1331" t="s">
        <v>3709</v>
      </c>
      <c r="N1331" t="s">
        <v>4758</v>
      </c>
      <c r="O1331">
        <v>-81.649413748979995</v>
      </c>
      <c r="P1331">
        <v>30.6026801514118</v>
      </c>
      <c r="Q1331" t="s">
        <v>5722</v>
      </c>
      <c r="R1331">
        <v>2</v>
      </c>
      <c r="S1331" t="s">
        <v>6535</v>
      </c>
      <c r="T1331">
        <v>1006</v>
      </c>
      <c r="U1331" t="s">
        <v>6578</v>
      </c>
      <c r="V1331">
        <v>2017</v>
      </c>
      <c r="W1331">
        <v>28895</v>
      </c>
      <c r="X1331">
        <v>2017</v>
      </c>
      <c r="Y1331">
        <v>33388</v>
      </c>
      <c r="Z1331">
        <v>240.06</v>
      </c>
      <c r="AA1331" s="3">
        <f t="shared" si="821"/>
        <v>0.8231945682737809</v>
      </c>
      <c r="AB1331" t="s">
        <v>6616</v>
      </c>
      <c r="AC1331" t="s">
        <v>6616</v>
      </c>
      <c r="AD1331" t="s">
        <v>6616</v>
      </c>
      <c r="AE1331" t="s">
        <v>6616</v>
      </c>
      <c r="AF1331" t="s">
        <v>6616</v>
      </c>
      <c r="AG1331" t="s">
        <v>6616</v>
      </c>
      <c r="AI1331" t="s">
        <v>6618</v>
      </c>
      <c r="AJ1331" t="s">
        <v>6618</v>
      </c>
      <c r="AK1331" t="s">
        <v>6619</v>
      </c>
      <c r="AL1331" t="s">
        <v>6618</v>
      </c>
      <c r="AM1331" t="s">
        <v>6618</v>
      </c>
      <c r="AN1331" t="s">
        <v>6618</v>
      </c>
      <c r="AO1331" t="s">
        <v>6618</v>
      </c>
      <c r="AP1331" s="3" t="str">
        <f t="shared" si="822"/>
        <v>No</v>
      </c>
      <c r="AQ1331" s="3" t="str">
        <f t="shared" si="823"/>
        <v>Yes</v>
      </c>
      <c r="AR1331" s="3" t="str">
        <f t="shared" si="824"/>
        <v>No</v>
      </c>
      <c r="AS1331">
        <v>0</v>
      </c>
      <c r="AT1331">
        <v>0</v>
      </c>
      <c r="AU1331">
        <v>45000</v>
      </c>
      <c r="AV1331" t="s">
        <v>5076</v>
      </c>
      <c r="AW1331">
        <v>0</v>
      </c>
      <c r="AX1331">
        <v>0</v>
      </c>
      <c r="AY1331" t="s">
        <v>6634</v>
      </c>
      <c r="AZ1331" t="s">
        <v>6638</v>
      </c>
      <c r="BA1331">
        <v>1</v>
      </c>
      <c r="BB1331" t="s">
        <v>6617</v>
      </c>
      <c r="BC1331" t="s">
        <v>6616</v>
      </c>
      <c r="BD1331" s="4" t="str">
        <f t="shared" si="825"/>
        <v>No</v>
      </c>
      <c r="BE1331" t="s">
        <v>6640</v>
      </c>
      <c r="BF1331" s="3" t="str">
        <f t="shared" si="826"/>
        <v>No</v>
      </c>
      <c r="BG1331" t="s">
        <v>6645</v>
      </c>
      <c r="BH1331" s="3" t="str">
        <f t="shared" si="827"/>
        <v>75353 JOHNSON LAKE RD</v>
      </c>
      <c r="BI1331" s="3" t="str">
        <f t="shared" si="828"/>
        <v>Yulee</v>
      </c>
      <c r="BJ1331" s="3" t="str">
        <f t="shared" si="829"/>
        <v>Florida</v>
      </c>
      <c r="BK1331" s="3">
        <f t="shared" si="830"/>
        <v>32097</v>
      </c>
      <c r="BL1331" s="3" t="str">
        <f t="shared" si="831"/>
        <v>75353 JOHNSON LAKE RD YULEE FL 32097</v>
      </c>
      <c r="BM1331" s="3" t="str">
        <f t="shared" si="832"/>
        <v>L</v>
      </c>
      <c r="BN1331" s="3" t="str">
        <f t="shared" si="833"/>
        <v>Pass</v>
      </c>
      <c r="BO1331" s="3" t="str">
        <f t="shared" si="834"/>
        <v>No</v>
      </c>
      <c r="BP1331" s="3" t="str">
        <f t="shared" si="835"/>
        <v>FV&lt;$10K</v>
      </c>
      <c r="BQ1331" t="s">
        <v>6650</v>
      </c>
      <c r="BR1331" s="3" t="str">
        <f t="shared" si="836"/>
        <v>No, &lt; $20K Lien</v>
      </c>
      <c r="BS1331" s="3" t="str">
        <f t="shared" si="837"/>
        <v>No, Lien &lt; $20K</v>
      </c>
      <c r="BT1331" t="s">
        <v>6650</v>
      </c>
      <c r="BU1331" s="3" t="str">
        <f t="shared" si="838"/>
        <v>No</v>
      </c>
      <c r="BV1331" s="3" t="str">
        <f t="shared" si="839"/>
        <v>No</v>
      </c>
      <c r="BW1331" s="3">
        <f t="shared" si="840"/>
        <v>1</v>
      </c>
      <c r="BX1331" s="3" t="str">
        <f t="shared" si="841"/>
        <v>No</v>
      </c>
      <c r="BY1331" s="3">
        <f t="shared" si="842"/>
        <v>28895</v>
      </c>
      <c r="BZ1331">
        <v>1</v>
      </c>
      <c r="CA1331" s="3">
        <f t="shared" si="843"/>
        <v>28895</v>
      </c>
      <c r="CC1331" s="3">
        <f t="shared" si="844"/>
        <v>0</v>
      </c>
      <c r="CD1331" s="3">
        <f t="shared" si="845"/>
        <v>0</v>
      </c>
      <c r="CE1331" s="3" t="str">
        <f t="shared" si="846"/>
        <v/>
      </c>
      <c r="CF1331" s="3" t="e">
        <f>HLOOKUP(CE1331,'Valuation Data'!$D$2:$K$5,4,FALSE)</f>
        <v>#N/A</v>
      </c>
      <c r="CG1331" s="3">
        <f t="shared" si="847"/>
        <v>28895</v>
      </c>
      <c r="CH1331" s="3" t="str">
        <f t="shared" si="848"/>
        <v>No</v>
      </c>
      <c r="CI1331" s="3" t="str">
        <f>VLOOKUP(R1331,'Use Codes &amp; County Type'!A:D,4,FALSE)</f>
        <v>R</v>
      </c>
      <c r="CJ1331" s="3" t="str">
        <f t="shared" si="849"/>
        <v>No</v>
      </c>
      <c r="CK1331" s="3" t="str">
        <f t="shared" si="850"/>
        <v>Yes</v>
      </c>
      <c r="CL1331" s="3">
        <f t="shared" si="851"/>
        <v>0.67</v>
      </c>
      <c r="CM1331" s="3">
        <f t="shared" si="852"/>
        <v>19359.650000000001</v>
      </c>
      <c r="CN1331" s="3">
        <f t="shared" si="853"/>
        <v>1458.1</v>
      </c>
      <c r="CO1331" s="3">
        <f t="shared" si="854"/>
        <v>17901.550000000003</v>
      </c>
      <c r="CP1331" s="3">
        <f t="shared" si="855"/>
        <v>5.0462017650112476E-2</v>
      </c>
      <c r="CR1331" s="3" t="str">
        <f t="shared" si="856"/>
        <v>No</v>
      </c>
      <c r="CV1331" s="3" t="str">
        <f t="shared" si="857"/>
        <v>FMV&lt;$30K</v>
      </c>
      <c r="CW1331" s="3">
        <f t="shared" si="858"/>
        <v>1330</v>
      </c>
      <c r="CX1331" s="3">
        <f t="shared" si="859"/>
        <v>291.62</v>
      </c>
      <c r="CY1331" s="3" t="str">
        <f t="shared" si="860"/>
        <v>Ok</v>
      </c>
      <c r="CZ1331">
        <v>0</v>
      </c>
      <c r="DA1331">
        <v>0</v>
      </c>
    </row>
    <row r="1332" spans="1:105" x14ac:dyDescent="0.25">
      <c r="A1332">
        <v>1331</v>
      </c>
      <c r="B1332" t="s">
        <v>3</v>
      </c>
      <c r="C1332" t="s">
        <v>1440</v>
      </c>
      <c r="D1332">
        <v>450.44</v>
      </c>
      <c r="E1332">
        <v>2017</v>
      </c>
      <c r="F1332">
        <v>450.44</v>
      </c>
      <c r="G1332">
        <v>450.44</v>
      </c>
      <c r="H1332" s="3">
        <f t="shared" si="820"/>
        <v>0</v>
      </c>
      <c r="I1332">
        <v>75389</v>
      </c>
      <c r="J1332" t="s">
        <v>2734</v>
      </c>
      <c r="K1332" t="s">
        <v>2738</v>
      </c>
      <c r="L1332">
        <v>32097</v>
      </c>
      <c r="M1332" t="s">
        <v>3710</v>
      </c>
      <c r="N1332" t="s">
        <v>4758</v>
      </c>
      <c r="O1332">
        <v>-81.648783436868101</v>
      </c>
      <c r="P1332">
        <v>30.602608775355002</v>
      </c>
      <c r="Q1332" t="s">
        <v>5723</v>
      </c>
      <c r="R1332">
        <v>2</v>
      </c>
      <c r="S1332" t="s">
        <v>6535</v>
      </c>
      <c r="T1332">
        <v>1006</v>
      </c>
      <c r="U1332" t="s">
        <v>6578</v>
      </c>
      <c r="V1332">
        <v>2017</v>
      </c>
      <c r="W1332">
        <v>51277</v>
      </c>
      <c r="X1332">
        <v>2017</v>
      </c>
      <c r="Y1332">
        <v>57433</v>
      </c>
      <c r="Z1332">
        <v>386.9</v>
      </c>
      <c r="AA1332" s="3">
        <f t="shared" si="821"/>
        <v>0.8589379273599147</v>
      </c>
      <c r="AB1332" t="s">
        <v>6616</v>
      </c>
      <c r="AC1332" t="s">
        <v>6616</v>
      </c>
      <c r="AD1332" t="s">
        <v>6616</v>
      </c>
      <c r="AE1332" t="s">
        <v>6616</v>
      </c>
      <c r="AF1332" t="s">
        <v>6616</v>
      </c>
      <c r="AG1332" t="s">
        <v>6616</v>
      </c>
      <c r="AH1332" t="s">
        <v>6616</v>
      </c>
      <c r="AI1332" t="s">
        <v>6618</v>
      </c>
      <c r="AJ1332" t="s">
        <v>6618</v>
      </c>
      <c r="AK1332" t="s">
        <v>6618</v>
      </c>
      <c r="AL1332" t="s">
        <v>6618</v>
      </c>
      <c r="AM1332" t="s">
        <v>6618</v>
      </c>
      <c r="AN1332" t="s">
        <v>6618</v>
      </c>
      <c r="AO1332" t="s">
        <v>6618</v>
      </c>
      <c r="AP1332" s="3" t="str">
        <f t="shared" si="822"/>
        <v>No</v>
      </c>
      <c r="AQ1332" s="3" t="str">
        <f t="shared" si="823"/>
        <v>No</v>
      </c>
      <c r="AR1332" s="3" t="str">
        <f t="shared" si="824"/>
        <v>No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 t="s">
        <v>6634</v>
      </c>
      <c r="AZ1332" t="s">
        <v>6638</v>
      </c>
      <c r="BA1332">
        <v>0</v>
      </c>
      <c r="BB1332" t="s">
        <v>6617</v>
      </c>
      <c r="BC1332" t="s">
        <v>6616</v>
      </c>
      <c r="BD1332" s="4" t="str">
        <f t="shared" si="825"/>
        <v>No</v>
      </c>
      <c r="BE1332" t="s">
        <v>6640</v>
      </c>
      <c r="BF1332" s="3" t="str">
        <f t="shared" si="826"/>
        <v>No</v>
      </c>
      <c r="BG1332" t="s">
        <v>6645</v>
      </c>
      <c r="BH1332" s="3" t="str">
        <f t="shared" si="827"/>
        <v>75389 JOHNSON LAKE RD</v>
      </c>
      <c r="BI1332" s="3" t="str">
        <f t="shared" si="828"/>
        <v>Yulee</v>
      </c>
      <c r="BJ1332" s="3" t="str">
        <f t="shared" si="829"/>
        <v>Florida</v>
      </c>
      <c r="BK1332" s="3">
        <f t="shared" si="830"/>
        <v>32097</v>
      </c>
      <c r="BL1332" s="3" t="str">
        <f t="shared" si="831"/>
        <v>75389 JOHNSON LAKE RD YULEE FL 32097</v>
      </c>
      <c r="BM1332" s="3" t="str">
        <f t="shared" si="832"/>
        <v/>
      </c>
      <c r="BN1332" s="3" t="str">
        <f t="shared" si="833"/>
        <v>Pass</v>
      </c>
      <c r="BO1332" s="3" t="str">
        <f t="shared" si="834"/>
        <v>No</v>
      </c>
      <c r="BP1332" s="3" t="str">
        <f t="shared" si="835"/>
        <v>FV&lt;$10K</v>
      </c>
      <c r="BQ1332" t="s">
        <v>6650</v>
      </c>
      <c r="BR1332" s="3" t="str">
        <f t="shared" si="836"/>
        <v>No, &lt; $20K Lien</v>
      </c>
      <c r="BS1332" s="3" t="str">
        <f t="shared" si="837"/>
        <v>No, Lien &lt; $20K</v>
      </c>
      <c r="BT1332" t="s">
        <v>6650</v>
      </c>
      <c r="BU1332" s="3" t="str">
        <f t="shared" si="838"/>
        <v>No</v>
      </c>
      <c r="BV1332" s="3" t="str">
        <f t="shared" si="839"/>
        <v>No</v>
      </c>
      <c r="BW1332" s="3">
        <f t="shared" si="840"/>
        <v>0</v>
      </c>
      <c r="BX1332" s="3" t="str">
        <f t="shared" si="841"/>
        <v>No</v>
      </c>
      <c r="BY1332" s="3">
        <f t="shared" si="842"/>
        <v>51277</v>
      </c>
      <c r="BZ1332">
        <v>1</v>
      </c>
      <c r="CA1332" s="3">
        <f t="shared" si="843"/>
        <v>51277</v>
      </c>
      <c r="CC1332" s="3">
        <f t="shared" si="844"/>
        <v>0</v>
      </c>
      <c r="CD1332" s="3">
        <f t="shared" si="845"/>
        <v>0</v>
      </c>
      <c r="CE1332" s="3" t="str">
        <f t="shared" si="846"/>
        <v/>
      </c>
      <c r="CF1332" s="3" t="e">
        <f>HLOOKUP(CE1332,'Valuation Data'!$D$2:$K$5,4,FALSE)</f>
        <v>#N/A</v>
      </c>
      <c r="CG1332" s="3">
        <f t="shared" si="847"/>
        <v>51277</v>
      </c>
      <c r="CH1332" s="3" t="str">
        <f t="shared" si="848"/>
        <v>No</v>
      </c>
      <c r="CI1332" s="3" t="str">
        <f>VLOOKUP(R1332,'Use Codes &amp; County Type'!A:D,4,FALSE)</f>
        <v>R</v>
      </c>
      <c r="CJ1332" s="3" t="str">
        <f t="shared" si="849"/>
        <v>No</v>
      </c>
      <c r="CK1332" s="3" t="str">
        <f t="shared" si="850"/>
        <v>Yes</v>
      </c>
      <c r="CL1332" s="3">
        <f t="shared" si="851"/>
        <v>0.67</v>
      </c>
      <c r="CM1332" s="3">
        <f t="shared" si="852"/>
        <v>34355.590000000004</v>
      </c>
      <c r="CN1332" s="3">
        <f t="shared" si="853"/>
        <v>1801.76</v>
      </c>
      <c r="CO1332" s="3">
        <f t="shared" si="854"/>
        <v>32553.830000000005</v>
      </c>
      <c r="CP1332" s="3">
        <f t="shared" si="855"/>
        <v>3.5137781071435538E-2</v>
      </c>
      <c r="CR1332" s="3" t="str">
        <f t="shared" si="856"/>
        <v>No</v>
      </c>
      <c r="CV1332" s="3" t="str">
        <f t="shared" si="857"/>
        <v>*Bid</v>
      </c>
      <c r="CW1332" s="3">
        <f t="shared" si="858"/>
        <v>1331</v>
      </c>
      <c r="CX1332" s="3">
        <f t="shared" si="859"/>
        <v>450.44</v>
      </c>
      <c r="CY1332" s="3" t="str">
        <f t="shared" si="860"/>
        <v>Ok</v>
      </c>
      <c r="CZ1332">
        <v>0</v>
      </c>
      <c r="DA1332">
        <v>0</v>
      </c>
    </row>
    <row r="1333" spans="1:105" x14ac:dyDescent="0.25">
      <c r="A1333">
        <v>1332</v>
      </c>
      <c r="B1333" t="s">
        <v>3</v>
      </c>
      <c r="C1333" t="s">
        <v>1441</v>
      </c>
      <c r="D1333">
        <v>796.25</v>
      </c>
      <c r="E1333">
        <v>2017</v>
      </c>
      <c r="F1333">
        <v>796.25</v>
      </c>
      <c r="G1333">
        <v>796.25</v>
      </c>
      <c r="H1333" s="3">
        <f t="shared" si="820"/>
        <v>0</v>
      </c>
      <c r="I1333">
        <v>75014</v>
      </c>
      <c r="J1333" t="s">
        <v>2734</v>
      </c>
      <c r="K1333" t="s">
        <v>2738</v>
      </c>
      <c r="L1333">
        <v>32097</v>
      </c>
      <c r="M1333" t="s">
        <v>3711</v>
      </c>
      <c r="N1333" t="s">
        <v>4758</v>
      </c>
      <c r="O1333">
        <v>-81.646544278503598</v>
      </c>
      <c r="P1333">
        <v>30.602323896314999</v>
      </c>
      <c r="Q1333" t="s">
        <v>5724</v>
      </c>
      <c r="R1333">
        <v>2</v>
      </c>
      <c r="S1333" t="s">
        <v>6535</v>
      </c>
      <c r="T1333">
        <v>1006</v>
      </c>
      <c r="U1333" t="s">
        <v>6578</v>
      </c>
      <c r="V1333">
        <v>2017</v>
      </c>
      <c r="W1333">
        <v>46679</v>
      </c>
      <c r="X1333">
        <v>2017</v>
      </c>
      <c r="Y1333">
        <v>46679</v>
      </c>
      <c r="Z1333">
        <v>706.66</v>
      </c>
      <c r="AA1333" s="3">
        <f t="shared" si="821"/>
        <v>0.88748508634222911</v>
      </c>
      <c r="AB1333" t="s">
        <v>6616</v>
      </c>
      <c r="AC1333" t="s">
        <v>6616</v>
      </c>
      <c r="AI1333" t="s">
        <v>6618</v>
      </c>
      <c r="AJ1333" t="s">
        <v>6618</v>
      </c>
      <c r="AK1333" t="s">
        <v>6618</v>
      </c>
      <c r="AL1333" t="s">
        <v>6618</v>
      </c>
      <c r="AM1333">
        <v>0</v>
      </c>
      <c r="AN1333">
        <v>0</v>
      </c>
      <c r="AO1333">
        <v>0</v>
      </c>
      <c r="AP1333" s="3" t="str">
        <f t="shared" si="822"/>
        <v>No</v>
      </c>
      <c r="AQ1333" s="3" t="str">
        <f t="shared" si="823"/>
        <v>No</v>
      </c>
      <c r="AR1333" s="3" t="str">
        <f t="shared" si="824"/>
        <v>No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 t="s">
        <v>6634</v>
      </c>
      <c r="AZ1333" t="s">
        <v>6638</v>
      </c>
      <c r="BA1333">
        <v>1</v>
      </c>
      <c r="BB1333" t="s">
        <v>6616</v>
      </c>
      <c r="BC1333" t="s">
        <v>6616</v>
      </c>
      <c r="BD1333" s="4" t="str">
        <f t="shared" si="825"/>
        <v>No</v>
      </c>
      <c r="BE1333" t="s">
        <v>6640</v>
      </c>
      <c r="BF1333" s="3" t="str">
        <f t="shared" si="826"/>
        <v>No</v>
      </c>
      <c r="BG1333" t="s">
        <v>6645</v>
      </c>
      <c r="BH1333" s="3" t="str">
        <f t="shared" si="827"/>
        <v>75014 SEMPER FI DR</v>
      </c>
      <c r="BI1333" s="3" t="str">
        <f t="shared" si="828"/>
        <v>Yulee</v>
      </c>
      <c r="BJ1333" s="3" t="str">
        <f t="shared" si="829"/>
        <v>Florida</v>
      </c>
      <c r="BK1333" s="3">
        <f t="shared" si="830"/>
        <v>32097</v>
      </c>
      <c r="BL1333" s="3" t="str">
        <f t="shared" si="831"/>
        <v>75014 SEMPER FI DR YULEE FL 32097</v>
      </c>
      <c r="BM1333" s="3" t="str">
        <f t="shared" si="832"/>
        <v/>
      </c>
      <c r="BN1333" s="3" t="str">
        <f t="shared" si="833"/>
        <v>Pass</v>
      </c>
      <c r="BO1333" s="3" t="str">
        <f t="shared" si="834"/>
        <v>No</v>
      </c>
      <c r="BP1333" s="3" t="str">
        <f t="shared" si="835"/>
        <v>FV&lt;$10K</v>
      </c>
      <c r="BQ1333" t="s">
        <v>6650</v>
      </c>
      <c r="BR1333" s="3" t="str">
        <f t="shared" si="836"/>
        <v>No, &lt; $20K Lien</v>
      </c>
      <c r="BS1333" s="3" t="str">
        <f t="shared" si="837"/>
        <v>No, Lien &lt; $20K</v>
      </c>
      <c r="BT1333" t="s">
        <v>6650</v>
      </c>
      <c r="BU1333" s="3" t="str">
        <f t="shared" si="838"/>
        <v>No</v>
      </c>
      <c r="BV1333" s="3" t="str">
        <f t="shared" si="839"/>
        <v>No</v>
      </c>
      <c r="BW1333" s="3">
        <f t="shared" si="840"/>
        <v>1</v>
      </c>
      <c r="BX1333" s="3" t="str">
        <f t="shared" si="841"/>
        <v>No</v>
      </c>
      <c r="BY1333" s="3">
        <f t="shared" si="842"/>
        <v>46679</v>
      </c>
      <c r="BZ1333">
        <v>1</v>
      </c>
      <c r="CA1333" s="3">
        <f t="shared" si="843"/>
        <v>46679</v>
      </c>
      <c r="CC1333" s="3">
        <f t="shared" si="844"/>
        <v>0</v>
      </c>
      <c r="CD1333" s="3">
        <f t="shared" si="845"/>
        <v>0</v>
      </c>
      <c r="CE1333" s="3" t="str">
        <f t="shared" si="846"/>
        <v/>
      </c>
      <c r="CF1333" s="3" t="e">
        <f>HLOOKUP(CE1333,'Valuation Data'!$D$2:$K$5,4,FALSE)</f>
        <v>#N/A</v>
      </c>
      <c r="CG1333" s="3">
        <f t="shared" si="847"/>
        <v>46679</v>
      </c>
      <c r="CH1333" s="3" t="str">
        <f t="shared" si="848"/>
        <v>No</v>
      </c>
      <c r="CI1333" s="3" t="str">
        <f>VLOOKUP(R1333,'Use Codes &amp; County Type'!A:D,4,FALSE)</f>
        <v>R</v>
      </c>
      <c r="CJ1333" s="3" t="str">
        <f t="shared" si="849"/>
        <v>No</v>
      </c>
      <c r="CK1333" s="3" t="str">
        <f t="shared" si="850"/>
        <v>No</v>
      </c>
      <c r="CL1333" s="3">
        <f t="shared" si="851"/>
        <v>0.35</v>
      </c>
      <c r="CM1333" s="3">
        <f t="shared" si="852"/>
        <v>16337.65</v>
      </c>
      <c r="CN1333" s="3">
        <f t="shared" si="853"/>
        <v>3981.25</v>
      </c>
      <c r="CO1333" s="3">
        <f t="shared" si="854"/>
        <v>12356.4</v>
      </c>
      <c r="CP1333" s="3">
        <f t="shared" si="855"/>
        <v>8.5289959082242545E-2</v>
      </c>
      <c r="CR1333" s="3" t="str">
        <f t="shared" si="856"/>
        <v>No</v>
      </c>
      <c r="CV1333" s="3" t="str">
        <f t="shared" si="857"/>
        <v>*Bid</v>
      </c>
      <c r="CW1333" s="3">
        <f t="shared" si="858"/>
        <v>1332</v>
      </c>
      <c r="CX1333" s="3">
        <f t="shared" si="859"/>
        <v>796.25</v>
      </c>
      <c r="CY1333" s="3" t="str">
        <f t="shared" si="860"/>
        <v>Ok</v>
      </c>
      <c r="CZ1333">
        <v>0</v>
      </c>
      <c r="DA1333">
        <v>0</v>
      </c>
    </row>
    <row r="1334" spans="1:105" x14ac:dyDescent="0.25">
      <c r="A1334">
        <v>1333</v>
      </c>
      <c r="B1334" t="s">
        <v>3</v>
      </c>
      <c r="C1334" t="s">
        <v>1442</v>
      </c>
      <c r="D1334">
        <v>1234.0999999999999</v>
      </c>
      <c r="E1334">
        <v>2017</v>
      </c>
      <c r="F1334">
        <v>1234.0999999999999</v>
      </c>
      <c r="G1334">
        <v>1234.0999999999999</v>
      </c>
      <c r="H1334" s="3">
        <f t="shared" si="820"/>
        <v>0</v>
      </c>
      <c r="I1334">
        <v>75523</v>
      </c>
      <c r="J1334" t="s">
        <v>2734</v>
      </c>
      <c r="K1334" t="s">
        <v>2738</v>
      </c>
      <c r="L1334">
        <v>32097</v>
      </c>
      <c r="M1334" t="s">
        <v>3712</v>
      </c>
      <c r="N1334" t="s">
        <v>4758</v>
      </c>
      <c r="O1334">
        <v>-81.6459185719701</v>
      </c>
      <c r="P1334">
        <v>30.602514287133701</v>
      </c>
      <c r="Q1334" t="s">
        <v>5725</v>
      </c>
      <c r="R1334">
        <v>2</v>
      </c>
      <c r="S1334" t="s">
        <v>6535</v>
      </c>
      <c r="T1334">
        <v>1006</v>
      </c>
      <c r="U1334" t="s">
        <v>6578</v>
      </c>
      <c r="V1334">
        <v>2017</v>
      </c>
      <c r="W1334">
        <v>73192</v>
      </c>
      <c r="X1334">
        <v>2017</v>
      </c>
      <c r="Y1334">
        <v>73718</v>
      </c>
      <c r="Z1334">
        <v>1111.51</v>
      </c>
      <c r="AA1334" s="3">
        <f t="shared" si="821"/>
        <v>0.90066445182724253</v>
      </c>
      <c r="AB1334" t="s">
        <v>6616</v>
      </c>
      <c r="AC1334" t="s">
        <v>6616</v>
      </c>
      <c r="AD1334" t="s">
        <v>6616</v>
      </c>
      <c r="AE1334" t="s">
        <v>6616</v>
      </c>
      <c r="AF1334" t="s">
        <v>6616</v>
      </c>
      <c r="AG1334" t="s">
        <v>6616</v>
      </c>
      <c r="AH1334" t="s">
        <v>6616</v>
      </c>
      <c r="AI1334" t="s">
        <v>6618</v>
      </c>
      <c r="AJ1334" t="s">
        <v>6618</v>
      </c>
      <c r="AK1334" t="s">
        <v>6618</v>
      </c>
      <c r="AL1334" t="s">
        <v>6618</v>
      </c>
      <c r="AM1334" t="s">
        <v>6618</v>
      </c>
      <c r="AN1334" t="s">
        <v>6618</v>
      </c>
      <c r="AO1334" t="s">
        <v>6618</v>
      </c>
      <c r="AP1334" s="3" t="str">
        <f t="shared" si="822"/>
        <v>No</v>
      </c>
      <c r="AQ1334" s="3" t="str">
        <f t="shared" si="823"/>
        <v>No</v>
      </c>
      <c r="AR1334" s="3" t="str">
        <f t="shared" si="824"/>
        <v>No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 t="s">
        <v>6634</v>
      </c>
      <c r="AZ1334" t="s">
        <v>6638</v>
      </c>
      <c r="BA1334">
        <v>0</v>
      </c>
      <c r="BB1334" t="s">
        <v>6616</v>
      </c>
      <c r="BC1334" t="s">
        <v>6617</v>
      </c>
      <c r="BD1334" s="4" t="str">
        <f t="shared" si="825"/>
        <v>No</v>
      </c>
      <c r="BE1334" t="s">
        <v>6640</v>
      </c>
      <c r="BF1334" s="3" t="str">
        <f t="shared" si="826"/>
        <v>No</v>
      </c>
      <c r="BG1334" t="s">
        <v>6645</v>
      </c>
      <c r="BH1334" s="3" t="str">
        <f t="shared" si="827"/>
        <v>75523 JOHNSON LAKE RD</v>
      </c>
      <c r="BI1334" s="3" t="str">
        <f t="shared" si="828"/>
        <v>Yulee</v>
      </c>
      <c r="BJ1334" s="3" t="str">
        <f t="shared" si="829"/>
        <v>Florida</v>
      </c>
      <c r="BK1334" s="3">
        <f t="shared" si="830"/>
        <v>32097</v>
      </c>
      <c r="BL1334" s="3" t="str">
        <f t="shared" si="831"/>
        <v>75523 JOHNSON LAKE RD YULEE FL 32097</v>
      </c>
      <c r="BM1334" s="3" t="str">
        <f t="shared" si="832"/>
        <v/>
      </c>
      <c r="BN1334" s="3" t="str">
        <f t="shared" si="833"/>
        <v>Pass</v>
      </c>
      <c r="BO1334" s="3" t="str">
        <f t="shared" si="834"/>
        <v>Yes</v>
      </c>
      <c r="BP1334" s="3" t="str">
        <f t="shared" si="835"/>
        <v>FV&lt;$10K</v>
      </c>
      <c r="BQ1334" t="s">
        <v>6650</v>
      </c>
      <c r="BR1334" s="3" t="str">
        <f t="shared" si="836"/>
        <v>No, &lt; $20K Lien</v>
      </c>
      <c r="BS1334" s="3" t="str">
        <f t="shared" si="837"/>
        <v>No, Lien &lt; $20K</v>
      </c>
      <c r="BT1334" t="s">
        <v>6650</v>
      </c>
      <c r="BU1334" s="3" t="str">
        <f t="shared" si="838"/>
        <v>No</v>
      </c>
      <c r="BV1334" s="3" t="str">
        <f t="shared" si="839"/>
        <v>No</v>
      </c>
      <c r="BW1334" s="3">
        <f t="shared" si="840"/>
        <v>0</v>
      </c>
      <c r="BX1334" s="3" t="str">
        <f t="shared" si="841"/>
        <v>No</v>
      </c>
      <c r="BY1334" s="3">
        <f t="shared" si="842"/>
        <v>73192</v>
      </c>
      <c r="BZ1334">
        <v>1</v>
      </c>
      <c r="CA1334" s="3">
        <f t="shared" si="843"/>
        <v>73192</v>
      </c>
      <c r="CC1334" s="3">
        <f t="shared" si="844"/>
        <v>0</v>
      </c>
      <c r="CD1334" s="3">
        <f t="shared" si="845"/>
        <v>0</v>
      </c>
      <c r="CE1334" s="3" t="str">
        <f t="shared" si="846"/>
        <v/>
      </c>
      <c r="CF1334" s="3" t="e">
        <f>HLOOKUP(CE1334,'Valuation Data'!$D$2:$K$5,4,FALSE)</f>
        <v>#N/A</v>
      </c>
      <c r="CG1334" s="3">
        <f t="shared" si="847"/>
        <v>73192</v>
      </c>
      <c r="CH1334" s="3" t="str">
        <f t="shared" si="848"/>
        <v>No</v>
      </c>
      <c r="CI1334" s="3" t="str">
        <f>VLOOKUP(R1334,'Use Codes &amp; County Type'!A:D,4,FALSE)</f>
        <v>R</v>
      </c>
      <c r="CJ1334" s="3" t="str">
        <f t="shared" si="849"/>
        <v>No</v>
      </c>
      <c r="CK1334" s="3" t="str">
        <f t="shared" si="850"/>
        <v>No</v>
      </c>
      <c r="CL1334" s="3">
        <f t="shared" si="851"/>
        <v>0.35</v>
      </c>
      <c r="CM1334" s="3">
        <f t="shared" si="852"/>
        <v>25617.199999999997</v>
      </c>
      <c r="CN1334" s="3">
        <f t="shared" si="853"/>
        <v>4936.3999999999996</v>
      </c>
      <c r="CO1334" s="3">
        <f t="shared" si="854"/>
        <v>20680.799999999996</v>
      </c>
      <c r="CP1334" s="3">
        <f t="shared" si="855"/>
        <v>6.7444529456771221E-2</v>
      </c>
      <c r="CR1334" s="3" t="str">
        <f t="shared" si="856"/>
        <v>No</v>
      </c>
      <c r="CV1334" s="3" t="str">
        <f t="shared" si="857"/>
        <v>*Bid</v>
      </c>
      <c r="CW1334" s="3">
        <f t="shared" si="858"/>
        <v>1333</v>
      </c>
      <c r="CX1334" s="3">
        <f t="shared" si="859"/>
        <v>1234.0999999999999</v>
      </c>
      <c r="CY1334" s="3" t="str">
        <f t="shared" si="860"/>
        <v>Ok</v>
      </c>
      <c r="CZ1334">
        <v>0</v>
      </c>
      <c r="DA1334">
        <v>0</v>
      </c>
    </row>
    <row r="1335" spans="1:105" x14ac:dyDescent="0.25">
      <c r="A1335">
        <v>1334</v>
      </c>
      <c r="B1335" t="s">
        <v>3</v>
      </c>
      <c r="C1335" t="s">
        <v>1443</v>
      </c>
      <c r="D1335">
        <v>777.46</v>
      </c>
      <c r="E1335">
        <v>2017</v>
      </c>
      <c r="F1335">
        <v>777.46</v>
      </c>
      <c r="G1335">
        <v>777.46</v>
      </c>
      <c r="H1335" s="3">
        <f t="shared" si="820"/>
        <v>0</v>
      </c>
      <c r="I1335">
        <v>75625</v>
      </c>
      <c r="J1335" t="s">
        <v>2734</v>
      </c>
      <c r="K1335" t="s">
        <v>2738</v>
      </c>
      <c r="L1335">
        <v>32097</v>
      </c>
      <c r="M1335" t="s">
        <v>3713</v>
      </c>
      <c r="N1335" t="s">
        <v>4758</v>
      </c>
      <c r="O1335">
        <v>-81.645340979140997</v>
      </c>
      <c r="P1335">
        <v>30.600066835710798</v>
      </c>
      <c r="Q1335" t="s">
        <v>5726</v>
      </c>
      <c r="R1335">
        <v>2</v>
      </c>
      <c r="S1335" t="s">
        <v>6535</v>
      </c>
      <c r="T1335">
        <v>1006</v>
      </c>
      <c r="U1335" t="s">
        <v>6578</v>
      </c>
      <c r="V1335">
        <v>2017</v>
      </c>
      <c r="W1335">
        <v>45531</v>
      </c>
      <c r="X1335">
        <v>2017</v>
      </c>
      <c r="Y1335">
        <v>45531</v>
      </c>
      <c r="Z1335">
        <v>689.28</v>
      </c>
      <c r="AA1335" s="3">
        <f t="shared" si="821"/>
        <v>0.88657937385846208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 s="3" t="str">
        <f t="shared" si="822"/>
        <v>No</v>
      </c>
      <c r="AQ1335" s="3" t="str">
        <f t="shared" si="823"/>
        <v>No</v>
      </c>
      <c r="AR1335" s="3" t="str">
        <f t="shared" si="824"/>
        <v>No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 t="s">
        <v>6634</v>
      </c>
      <c r="AZ1335">
        <v>0</v>
      </c>
      <c r="BA1335">
        <v>0</v>
      </c>
      <c r="BB1335" t="s">
        <v>6616</v>
      </c>
      <c r="BC1335">
        <v>0</v>
      </c>
      <c r="BD1335" s="4" t="str">
        <f t="shared" si="825"/>
        <v>No</v>
      </c>
      <c r="BE1335" t="s">
        <v>6640</v>
      </c>
      <c r="BF1335" s="3" t="str">
        <f t="shared" si="826"/>
        <v>No</v>
      </c>
      <c r="BG1335" t="s">
        <v>6645</v>
      </c>
      <c r="BH1335" s="3" t="str">
        <f t="shared" si="827"/>
        <v>75625 JOHNSON LAKE RD</v>
      </c>
      <c r="BI1335" s="3" t="str">
        <f t="shared" si="828"/>
        <v>Yulee</v>
      </c>
      <c r="BJ1335" s="3" t="str">
        <f t="shared" si="829"/>
        <v>Florida</v>
      </c>
      <c r="BK1335" s="3">
        <f t="shared" si="830"/>
        <v>32097</v>
      </c>
      <c r="BL1335" s="3" t="str">
        <f t="shared" si="831"/>
        <v>75625 JOHNSON LAKE RD YULEE FL 32097</v>
      </c>
      <c r="BM1335" s="3" t="str">
        <f t="shared" si="832"/>
        <v/>
      </c>
      <c r="BN1335" s="3" t="str">
        <f t="shared" si="833"/>
        <v>Pass</v>
      </c>
      <c r="BO1335" s="3" t="str">
        <f t="shared" si="834"/>
        <v>No</v>
      </c>
      <c r="BP1335" s="3" t="str">
        <f t="shared" si="835"/>
        <v>FV&lt;$10K</v>
      </c>
      <c r="BQ1335" t="s">
        <v>6650</v>
      </c>
      <c r="BR1335" s="3" t="str">
        <f t="shared" si="836"/>
        <v>No, &lt; $20K Lien</v>
      </c>
      <c r="BS1335" s="3" t="str">
        <f t="shared" si="837"/>
        <v>No, Lien &lt; $20K</v>
      </c>
      <c r="BT1335" t="s">
        <v>6650</v>
      </c>
      <c r="BU1335" s="3" t="str">
        <f t="shared" si="838"/>
        <v>No</v>
      </c>
      <c r="BV1335" s="3" t="str">
        <f t="shared" si="839"/>
        <v>No</v>
      </c>
      <c r="BW1335" s="3">
        <f t="shared" si="840"/>
        <v>0</v>
      </c>
      <c r="BX1335" s="3" t="str">
        <f t="shared" si="841"/>
        <v>No</v>
      </c>
      <c r="BY1335" s="3">
        <f t="shared" si="842"/>
        <v>45531</v>
      </c>
      <c r="BZ1335">
        <v>1</v>
      </c>
      <c r="CA1335" s="3">
        <f t="shared" si="843"/>
        <v>45531</v>
      </c>
      <c r="CC1335" s="3">
        <f t="shared" si="844"/>
        <v>0</v>
      </c>
      <c r="CD1335" s="3">
        <f t="shared" si="845"/>
        <v>0</v>
      </c>
      <c r="CE1335" s="3" t="str">
        <f t="shared" si="846"/>
        <v/>
      </c>
      <c r="CF1335" s="3" t="e">
        <f>HLOOKUP(CE1335,'Valuation Data'!$D$2:$K$5,4,FALSE)</f>
        <v>#N/A</v>
      </c>
      <c r="CG1335" s="3">
        <f t="shared" si="847"/>
        <v>45531</v>
      </c>
      <c r="CH1335" s="3" t="str">
        <f t="shared" si="848"/>
        <v>No</v>
      </c>
      <c r="CI1335" s="3" t="str">
        <f>VLOOKUP(R1335,'Use Codes &amp; County Type'!A:D,4,FALSE)</f>
        <v>R</v>
      </c>
      <c r="CJ1335" s="3" t="str">
        <f t="shared" si="849"/>
        <v>No</v>
      </c>
      <c r="CK1335" s="3" t="str">
        <f t="shared" si="850"/>
        <v>No</v>
      </c>
      <c r="CL1335" s="3">
        <f t="shared" si="851"/>
        <v>0.35</v>
      </c>
      <c r="CM1335" s="3">
        <f t="shared" si="852"/>
        <v>15935.849999999999</v>
      </c>
      <c r="CN1335" s="3">
        <f t="shared" si="853"/>
        <v>3109.84</v>
      </c>
      <c r="CO1335" s="3">
        <f t="shared" si="854"/>
        <v>12826.009999999998</v>
      </c>
      <c r="CP1335" s="3">
        <f t="shared" si="855"/>
        <v>6.8301596714326507E-2</v>
      </c>
      <c r="CR1335" s="3" t="str">
        <f t="shared" si="856"/>
        <v>No</v>
      </c>
      <c r="CV1335" s="3" t="str">
        <f t="shared" si="857"/>
        <v>*Bid</v>
      </c>
      <c r="CW1335" s="3">
        <f t="shared" si="858"/>
        <v>1334</v>
      </c>
      <c r="CX1335" s="3">
        <f t="shared" si="859"/>
        <v>777.46</v>
      </c>
      <c r="CY1335" s="3" t="str">
        <f t="shared" si="860"/>
        <v>Ok</v>
      </c>
      <c r="CZ1335">
        <v>0</v>
      </c>
      <c r="DA1335">
        <v>0</v>
      </c>
    </row>
    <row r="1336" spans="1:105" x14ac:dyDescent="0.25">
      <c r="A1336">
        <v>1335</v>
      </c>
      <c r="B1336" t="s">
        <v>3</v>
      </c>
      <c r="C1336" t="s">
        <v>1444</v>
      </c>
      <c r="D1336">
        <v>492.25</v>
      </c>
      <c r="E1336">
        <v>2017</v>
      </c>
      <c r="F1336">
        <v>492.25</v>
      </c>
      <c r="G1336">
        <v>492.25</v>
      </c>
      <c r="H1336" s="3">
        <f t="shared" si="820"/>
        <v>0</v>
      </c>
      <c r="I1336">
        <v>75641</v>
      </c>
      <c r="J1336" t="s">
        <v>2734</v>
      </c>
      <c r="K1336" t="s">
        <v>2738</v>
      </c>
      <c r="L1336">
        <v>32097</v>
      </c>
      <c r="M1336" t="s">
        <v>3714</v>
      </c>
      <c r="N1336" t="s">
        <v>4758</v>
      </c>
      <c r="O1336">
        <v>-81.645373298966106</v>
      </c>
      <c r="P1336">
        <v>30.599559992812999</v>
      </c>
      <c r="Q1336" t="s">
        <v>5727</v>
      </c>
      <c r="R1336">
        <v>2</v>
      </c>
      <c r="S1336" t="s">
        <v>6535</v>
      </c>
      <c r="T1336">
        <v>1006</v>
      </c>
      <c r="U1336" t="s">
        <v>6578</v>
      </c>
      <c r="V1336">
        <v>2017</v>
      </c>
      <c r="W1336">
        <v>28110</v>
      </c>
      <c r="X1336">
        <v>2017</v>
      </c>
      <c r="Y1336">
        <v>28110</v>
      </c>
      <c r="Z1336">
        <v>425.56</v>
      </c>
      <c r="AA1336" s="3">
        <f t="shared" si="821"/>
        <v>0.86452006094464195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 s="3" t="str">
        <f t="shared" si="822"/>
        <v>No</v>
      </c>
      <c r="AQ1336" s="3" t="str">
        <f t="shared" si="823"/>
        <v>No</v>
      </c>
      <c r="AR1336" s="3" t="str">
        <f t="shared" si="824"/>
        <v>No</v>
      </c>
      <c r="AS1336">
        <v>0</v>
      </c>
      <c r="AT1336">
        <v>0</v>
      </c>
      <c r="AU1336">
        <v>25612</v>
      </c>
      <c r="AV1336" t="s">
        <v>6622</v>
      </c>
      <c r="AW1336">
        <v>0</v>
      </c>
      <c r="AX1336">
        <v>0</v>
      </c>
      <c r="AY1336" t="s">
        <v>6634</v>
      </c>
      <c r="AZ1336">
        <v>0</v>
      </c>
      <c r="BA1336">
        <v>0</v>
      </c>
      <c r="BB1336" t="s">
        <v>6616</v>
      </c>
      <c r="BC1336">
        <v>0</v>
      </c>
      <c r="BD1336" s="4" t="str">
        <f t="shared" si="825"/>
        <v>No</v>
      </c>
      <c r="BE1336" t="s">
        <v>6640</v>
      </c>
      <c r="BF1336" s="3" t="str">
        <f t="shared" si="826"/>
        <v>No</v>
      </c>
      <c r="BG1336" t="s">
        <v>6645</v>
      </c>
      <c r="BH1336" s="3" t="str">
        <f t="shared" si="827"/>
        <v>75641 JOHNSON LAKE RD</v>
      </c>
      <c r="BI1336" s="3" t="str">
        <f t="shared" si="828"/>
        <v>Yulee</v>
      </c>
      <c r="BJ1336" s="3" t="str">
        <f t="shared" si="829"/>
        <v>Florida</v>
      </c>
      <c r="BK1336" s="3">
        <f t="shared" si="830"/>
        <v>32097</v>
      </c>
      <c r="BL1336" s="3" t="str">
        <f t="shared" si="831"/>
        <v>75641 JOHNSON LAKE RD YULEE FL 32097</v>
      </c>
      <c r="BM1336" s="3" t="str">
        <f t="shared" si="832"/>
        <v>L</v>
      </c>
      <c r="BN1336" s="3" t="str">
        <f t="shared" si="833"/>
        <v>Pass</v>
      </c>
      <c r="BO1336" s="3" t="str">
        <f t="shared" si="834"/>
        <v>No</v>
      </c>
      <c r="BP1336" s="3" t="str">
        <f t="shared" si="835"/>
        <v>FV&lt;$10K</v>
      </c>
      <c r="BQ1336" t="s">
        <v>6650</v>
      </c>
      <c r="BR1336" s="3" t="str">
        <f t="shared" si="836"/>
        <v>No, &lt; $20K Lien</v>
      </c>
      <c r="BS1336" s="3" t="str">
        <f t="shared" si="837"/>
        <v>No, Lien &lt; $20K</v>
      </c>
      <c r="BT1336" t="s">
        <v>6650</v>
      </c>
      <c r="BU1336" s="3" t="str">
        <f t="shared" si="838"/>
        <v>No</v>
      </c>
      <c r="BV1336" s="3" t="str">
        <f t="shared" si="839"/>
        <v>No</v>
      </c>
      <c r="BW1336" s="3">
        <f t="shared" si="840"/>
        <v>0</v>
      </c>
      <c r="BX1336" s="3" t="str">
        <f t="shared" si="841"/>
        <v>No</v>
      </c>
      <c r="BY1336" s="3">
        <f t="shared" si="842"/>
        <v>28110</v>
      </c>
      <c r="BZ1336">
        <v>1</v>
      </c>
      <c r="CA1336" s="3">
        <f t="shared" si="843"/>
        <v>28110</v>
      </c>
      <c r="CC1336" s="3">
        <f t="shared" si="844"/>
        <v>0</v>
      </c>
      <c r="CD1336" s="3">
        <f t="shared" si="845"/>
        <v>0</v>
      </c>
      <c r="CE1336" s="3" t="str">
        <f t="shared" si="846"/>
        <v/>
      </c>
      <c r="CF1336" s="3" t="e">
        <f>HLOOKUP(CE1336,'Valuation Data'!$D$2:$K$5,4,FALSE)</f>
        <v>#N/A</v>
      </c>
      <c r="CG1336" s="3">
        <f t="shared" si="847"/>
        <v>28110</v>
      </c>
      <c r="CH1336" s="3" t="str">
        <f t="shared" si="848"/>
        <v>No</v>
      </c>
      <c r="CI1336" s="3" t="str">
        <f>VLOOKUP(R1336,'Use Codes &amp; County Type'!A:D,4,FALSE)</f>
        <v>R</v>
      </c>
      <c r="CJ1336" s="3" t="str">
        <f t="shared" si="849"/>
        <v>No</v>
      </c>
      <c r="CK1336" s="3" t="str">
        <f t="shared" si="850"/>
        <v>No</v>
      </c>
      <c r="CL1336" s="3">
        <f t="shared" si="851"/>
        <v>0.35</v>
      </c>
      <c r="CM1336" s="3">
        <f t="shared" si="852"/>
        <v>9838.5</v>
      </c>
      <c r="CN1336" s="3">
        <f t="shared" si="853"/>
        <v>1969</v>
      </c>
      <c r="CO1336" s="3">
        <f t="shared" si="854"/>
        <v>7869.5</v>
      </c>
      <c r="CP1336" s="3">
        <f t="shared" si="855"/>
        <v>7.0046246887228741E-2</v>
      </c>
      <c r="CR1336" s="3" t="str">
        <f t="shared" si="856"/>
        <v>No</v>
      </c>
      <c r="CV1336" s="3" t="str">
        <f t="shared" si="857"/>
        <v>FMV&lt;$30K</v>
      </c>
      <c r="CW1336" s="3">
        <f t="shared" si="858"/>
        <v>1335</v>
      </c>
      <c r="CX1336" s="3">
        <f t="shared" si="859"/>
        <v>492.25</v>
      </c>
      <c r="CY1336" s="3" t="str">
        <f t="shared" si="860"/>
        <v>Ok</v>
      </c>
      <c r="CZ1336">
        <v>0</v>
      </c>
      <c r="DA1336">
        <v>0</v>
      </c>
    </row>
    <row r="1337" spans="1:105" x14ac:dyDescent="0.25">
      <c r="A1337">
        <v>1336</v>
      </c>
      <c r="B1337" t="s">
        <v>3</v>
      </c>
      <c r="C1337" t="s">
        <v>1445</v>
      </c>
      <c r="D1337">
        <v>166.56</v>
      </c>
      <c r="E1337">
        <v>2017</v>
      </c>
      <c r="F1337">
        <v>166.56</v>
      </c>
      <c r="G1337">
        <v>166.56</v>
      </c>
      <c r="H1337" s="3">
        <f t="shared" si="820"/>
        <v>0</v>
      </c>
      <c r="J1337" t="s">
        <v>2734</v>
      </c>
      <c r="K1337" t="s">
        <v>2738</v>
      </c>
      <c r="L1337">
        <v>32097</v>
      </c>
      <c r="M1337" t="s">
        <v>3657</v>
      </c>
      <c r="N1337" t="s">
        <v>4758</v>
      </c>
      <c r="O1337">
        <v>-81.603932120693898</v>
      </c>
      <c r="P1337">
        <v>30.5822350673985</v>
      </c>
      <c r="Q1337" t="s">
        <v>5728</v>
      </c>
      <c r="R1337">
        <v>0</v>
      </c>
      <c r="S1337" t="s">
        <v>6538</v>
      </c>
      <c r="T1337">
        <v>8001</v>
      </c>
      <c r="U1337" t="s">
        <v>6581</v>
      </c>
      <c r="V1337">
        <v>2017</v>
      </c>
      <c r="W1337">
        <v>8219</v>
      </c>
      <c r="X1337">
        <v>2017</v>
      </c>
      <c r="Y1337">
        <v>8219</v>
      </c>
      <c r="Z1337">
        <v>124.42</v>
      </c>
      <c r="AA1337" s="3">
        <f t="shared" si="821"/>
        <v>0.74699807877041302</v>
      </c>
      <c r="AC1337" t="s">
        <v>6616</v>
      </c>
      <c r="AD1337" t="s">
        <v>6616</v>
      </c>
      <c r="AE1337" t="s">
        <v>6616</v>
      </c>
      <c r="AF1337" t="s">
        <v>6616</v>
      </c>
      <c r="AG1337" t="s">
        <v>6616</v>
      </c>
      <c r="AI1337" t="s">
        <v>6618</v>
      </c>
      <c r="AJ1337" t="s">
        <v>6618</v>
      </c>
      <c r="AK1337" t="s">
        <v>6618</v>
      </c>
      <c r="AL1337" t="s">
        <v>6618</v>
      </c>
      <c r="AM1337" t="s">
        <v>6618</v>
      </c>
      <c r="AN1337" t="s">
        <v>6618</v>
      </c>
      <c r="AO1337" t="s">
        <v>6618</v>
      </c>
      <c r="AP1337" s="3" t="str">
        <f t="shared" si="822"/>
        <v>No</v>
      </c>
      <c r="AQ1337" s="3" t="str">
        <f t="shared" si="823"/>
        <v>No</v>
      </c>
      <c r="AR1337" s="3" t="str">
        <f t="shared" si="824"/>
        <v>No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 t="s">
        <v>6634</v>
      </c>
      <c r="AZ1337" t="s">
        <v>6637</v>
      </c>
      <c r="BA1337">
        <v>0</v>
      </c>
      <c r="BB1337" t="s">
        <v>6616</v>
      </c>
      <c r="BC1337" t="s">
        <v>6616</v>
      </c>
      <c r="BD1337" s="4" t="str">
        <f t="shared" si="825"/>
        <v>No</v>
      </c>
      <c r="BE1337" t="s">
        <v>6640</v>
      </c>
      <c r="BF1337" s="3" t="str">
        <f t="shared" si="826"/>
        <v>No</v>
      </c>
      <c r="BG1337" t="s">
        <v>6645</v>
      </c>
      <c r="BH1337" s="3" t="str">
        <f t="shared" si="827"/>
        <v>US HWY 17</v>
      </c>
      <c r="BI1337" s="3" t="str">
        <f t="shared" si="828"/>
        <v>Yulee</v>
      </c>
      <c r="BJ1337" s="3" t="str">
        <f t="shared" si="829"/>
        <v>Florida</v>
      </c>
      <c r="BK1337" s="3">
        <f t="shared" si="830"/>
        <v>32097</v>
      </c>
      <c r="BL1337" s="3" t="str">
        <f t="shared" si="831"/>
        <v>US HWY 17 YULEE FL 32097</v>
      </c>
      <c r="BM1337" s="3" t="str">
        <f t="shared" si="832"/>
        <v/>
      </c>
      <c r="BN1337" s="3" t="str">
        <f t="shared" si="833"/>
        <v>Pass</v>
      </c>
      <c r="BO1337" s="3" t="str">
        <f t="shared" si="834"/>
        <v>No</v>
      </c>
      <c r="BP1337" s="3" t="str">
        <f t="shared" si="835"/>
        <v>FV&lt;$10K</v>
      </c>
      <c r="BQ1337" t="s">
        <v>6650</v>
      </c>
      <c r="BR1337" s="3" t="str">
        <f t="shared" si="836"/>
        <v>No, &lt; $20K Lien</v>
      </c>
      <c r="BS1337" s="3" t="str">
        <f t="shared" si="837"/>
        <v>No, Lien &lt; $20K</v>
      </c>
      <c r="BT1337" t="s">
        <v>6650</v>
      </c>
      <c r="BU1337" s="3" t="str">
        <f t="shared" si="838"/>
        <v>No</v>
      </c>
      <c r="BV1337" s="3" t="str">
        <f t="shared" si="839"/>
        <v>No</v>
      </c>
      <c r="BW1337" s="3">
        <f t="shared" si="840"/>
        <v>0</v>
      </c>
      <c r="BX1337" s="3" t="str">
        <f t="shared" si="841"/>
        <v>No</v>
      </c>
      <c r="BY1337" s="3">
        <f t="shared" si="842"/>
        <v>8219</v>
      </c>
      <c r="BZ1337">
        <v>1</v>
      </c>
      <c r="CA1337" s="3">
        <f t="shared" si="843"/>
        <v>8219</v>
      </c>
      <c r="CC1337" s="3">
        <f t="shared" si="844"/>
        <v>0</v>
      </c>
      <c r="CD1337" s="3">
        <f t="shared" si="845"/>
        <v>0</v>
      </c>
      <c r="CE1337" s="3" t="str">
        <f t="shared" si="846"/>
        <v/>
      </c>
      <c r="CF1337" s="3" t="e">
        <f>HLOOKUP(CE1337,'Valuation Data'!$D$2:$K$5,4,FALSE)</f>
        <v>#N/A</v>
      </c>
      <c r="CG1337" s="3">
        <f t="shared" si="847"/>
        <v>8219</v>
      </c>
      <c r="CH1337" s="3" t="str">
        <f t="shared" si="848"/>
        <v>No</v>
      </c>
      <c r="CI1337" s="3" t="str">
        <f>VLOOKUP(R1337,'Use Codes &amp; County Type'!A:D,4,FALSE)</f>
        <v>V</v>
      </c>
      <c r="CJ1337" s="3" t="str">
        <f t="shared" si="849"/>
        <v>Yes</v>
      </c>
      <c r="CK1337" s="3" t="str">
        <f t="shared" si="850"/>
        <v>No</v>
      </c>
      <c r="CL1337" s="3">
        <f t="shared" si="851"/>
        <v>0</v>
      </c>
      <c r="CM1337" s="3">
        <f t="shared" si="852"/>
        <v>0</v>
      </c>
      <c r="CN1337" s="3">
        <f t="shared" si="853"/>
        <v>666.24</v>
      </c>
      <c r="CO1337" s="3">
        <f t="shared" si="854"/>
        <v>-666.24</v>
      </c>
      <c r="CP1337" s="3">
        <f t="shared" si="855"/>
        <v>8.1060956320720287E-2</v>
      </c>
      <c r="CR1337" s="3" t="str">
        <f t="shared" si="856"/>
        <v>No</v>
      </c>
      <c r="CV1337" s="3" t="str">
        <f t="shared" si="857"/>
        <v>FMV&lt;$30K</v>
      </c>
      <c r="CW1337" s="3">
        <f t="shared" si="858"/>
        <v>1336</v>
      </c>
      <c r="CX1337" s="3">
        <f t="shared" si="859"/>
        <v>166.56</v>
      </c>
      <c r="CY1337" s="3" t="str">
        <f t="shared" si="860"/>
        <v>Ok</v>
      </c>
      <c r="CZ1337">
        <v>0</v>
      </c>
      <c r="DA1337">
        <v>0</v>
      </c>
    </row>
    <row r="1338" spans="1:105" x14ac:dyDescent="0.25">
      <c r="A1338">
        <v>1337</v>
      </c>
      <c r="B1338" t="s">
        <v>3</v>
      </c>
      <c r="C1338" t="s">
        <v>1446</v>
      </c>
      <c r="D1338">
        <v>196.55</v>
      </c>
      <c r="E1338">
        <v>2017</v>
      </c>
      <c r="F1338">
        <v>196.55</v>
      </c>
      <c r="G1338">
        <v>196.55</v>
      </c>
      <c r="H1338" s="3">
        <f t="shared" si="820"/>
        <v>0</v>
      </c>
      <c r="I1338">
        <v>850117</v>
      </c>
      <c r="J1338" t="s">
        <v>2734</v>
      </c>
      <c r="K1338" t="s">
        <v>2738</v>
      </c>
      <c r="L1338">
        <v>32097</v>
      </c>
      <c r="M1338" t="s">
        <v>3715</v>
      </c>
      <c r="N1338" t="s">
        <v>4758</v>
      </c>
      <c r="O1338">
        <v>-81.604340197837303</v>
      </c>
      <c r="P1338">
        <v>30.5816411339765</v>
      </c>
      <c r="Q1338" t="s">
        <v>5729</v>
      </c>
      <c r="R1338">
        <v>0</v>
      </c>
      <c r="S1338" t="s">
        <v>6538</v>
      </c>
      <c r="T1338">
        <v>8001</v>
      </c>
      <c r="U1338" t="s">
        <v>6581</v>
      </c>
      <c r="V1338">
        <v>2017</v>
      </c>
      <c r="W1338">
        <v>10050</v>
      </c>
      <c r="X1338">
        <v>2017</v>
      </c>
      <c r="Y1338">
        <v>10050</v>
      </c>
      <c r="Z1338">
        <v>152.15</v>
      </c>
      <c r="AA1338" s="3">
        <f t="shared" si="821"/>
        <v>0.77410328160773334</v>
      </c>
      <c r="AC1338" t="s">
        <v>6616</v>
      </c>
      <c r="AD1338" t="s">
        <v>6616</v>
      </c>
      <c r="AE1338" t="s">
        <v>6616</v>
      </c>
      <c r="AF1338" t="s">
        <v>6616</v>
      </c>
      <c r="AG1338" t="s">
        <v>6616</v>
      </c>
      <c r="AI1338" t="s">
        <v>6618</v>
      </c>
      <c r="AJ1338" t="s">
        <v>6618</v>
      </c>
      <c r="AK1338" t="s">
        <v>6618</v>
      </c>
      <c r="AL1338" t="s">
        <v>6618</v>
      </c>
      <c r="AM1338" t="s">
        <v>6618</v>
      </c>
      <c r="AN1338" t="s">
        <v>6618</v>
      </c>
      <c r="AO1338" t="s">
        <v>6618</v>
      </c>
      <c r="AP1338" s="3" t="str">
        <f t="shared" si="822"/>
        <v>No</v>
      </c>
      <c r="AQ1338" s="3" t="str">
        <f t="shared" si="823"/>
        <v>No</v>
      </c>
      <c r="AR1338" s="3" t="str">
        <f t="shared" si="824"/>
        <v>No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 t="s">
        <v>6634</v>
      </c>
      <c r="AZ1338" t="s">
        <v>6637</v>
      </c>
      <c r="BA1338">
        <v>0</v>
      </c>
      <c r="BB1338" t="s">
        <v>6616</v>
      </c>
      <c r="BC1338" t="s">
        <v>6616</v>
      </c>
      <c r="BD1338" s="4" t="str">
        <f t="shared" si="825"/>
        <v>No</v>
      </c>
      <c r="BE1338" t="s">
        <v>6640</v>
      </c>
      <c r="BF1338" s="3" t="str">
        <f t="shared" si="826"/>
        <v>No</v>
      </c>
      <c r="BG1338" t="s">
        <v>6645</v>
      </c>
      <c r="BH1338" s="3" t="str">
        <f t="shared" si="827"/>
        <v>850117 US HWY 17</v>
      </c>
      <c r="BI1338" s="3" t="str">
        <f t="shared" si="828"/>
        <v>Yulee</v>
      </c>
      <c r="BJ1338" s="3" t="str">
        <f t="shared" si="829"/>
        <v>Florida</v>
      </c>
      <c r="BK1338" s="3">
        <f t="shared" si="830"/>
        <v>32097</v>
      </c>
      <c r="BL1338" s="3" t="str">
        <f t="shared" si="831"/>
        <v>850117 US HWY 17 YULEE FL 32097</v>
      </c>
      <c r="BM1338" s="3" t="str">
        <f t="shared" si="832"/>
        <v/>
      </c>
      <c r="BN1338" s="3" t="str">
        <f t="shared" si="833"/>
        <v>Pass</v>
      </c>
      <c r="BO1338" s="3" t="str">
        <f t="shared" si="834"/>
        <v>No</v>
      </c>
      <c r="BP1338" s="3" t="str">
        <f t="shared" si="835"/>
        <v>FV&lt;$10K</v>
      </c>
      <c r="BQ1338" t="s">
        <v>6650</v>
      </c>
      <c r="BR1338" s="3" t="str">
        <f t="shared" si="836"/>
        <v>No, &lt; $20K Lien</v>
      </c>
      <c r="BS1338" s="3" t="str">
        <f t="shared" si="837"/>
        <v>No, Lien &lt; $20K</v>
      </c>
      <c r="BT1338" t="s">
        <v>6650</v>
      </c>
      <c r="BU1338" s="3" t="str">
        <f t="shared" si="838"/>
        <v>No</v>
      </c>
      <c r="BV1338" s="3" t="str">
        <f t="shared" si="839"/>
        <v>No</v>
      </c>
      <c r="BW1338" s="3">
        <f t="shared" si="840"/>
        <v>0</v>
      </c>
      <c r="BX1338" s="3" t="str">
        <f t="shared" si="841"/>
        <v>No</v>
      </c>
      <c r="BY1338" s="3">
        <f t="shared" si="842"/>
        <v>10050</v>
      </c>
      <c r="BZ1338">
        <v>1</v>
      </c>
      <c r="CA1338" s="3">
        <f t="shared" si="843"/>
        <v>10050</v>
      </c>
      <c r="CC1338" s="3">
        <f t="shared" si="844"/>
        <v>0</v>
      </c>
      <c r="CD1338" s="3">
        <f t="shared" si="845"/>
        <v>0</v>
      </c>
      <c r="CE1338" s="3" t="str">
        <f t="shared" si="846"/>
        <v/>
      </c>
      <c r="CF1338" s="3" t="e">
        <f>HLOOKUP(CE1338,'Valuation Data'!$D$2:$K$5,4,FALSE)</f>
        <v>#N/A</v>
      </c>
      <c r="CG1338" s="3">
        <f t="shared" si="847"/>
        <v>10050</v>
      </c>
      <c r="CH1338" s="3" t="str">
        <f t="shared" si="848"/>
        <v>No</v>
      </c>
      <c r="CI1338" s="3" t="str">
        <f>VLOOKUP(R1338,'Use Codes &amp; County Type'!A:D,4,FALSE)</f>
        <v>V</v>
      </c>
      <c r="CJ1338" s="3" t="str">
        <f t="shared" si="849"/>
        <v>Yes</v>
      </c>
      <c r="CK1338" s="3" t="str">
        <f t="shared" si="850"/>
        <v>No</v>
      </c>
      <c r="CL1338" s="3">
        <f t="shared" si="851"/>
        <v>0</v>
      </c>
      <c r="CM1338" s="3">
        <f t="shared" si="852"/>
        <v>0</v>
      </c>
      <c r="CN1338" s="3">
        <f t="shared" si="853"/>
        <v>786.2</v>
      </c>
      <c r="CO1338" s="3">
        <f t="shared" si="854"/>
        <v>-786.2</v>
      </c>
      <c r="CP1338" s="3">
        <f t="shared" si="855"/>
        <v>7.8228855721393042E-2</v>
      </c>
      <c r="CR1338" s="3" t="str">
        <f t="shared" si="856"/>
        <v>No</v>
      </c>
      <c r="CV1338" s="3" t="str">
        <f t="shared" si="857"/>
        <v>FMV&lt;$30K</v>
      </c>
      <c r="CW1338" s="3">
        <f t="shared" si="858"/>
        <v>1337</v>
      </c>
      <c r="CX1338" s="3">
        <f t="shared" si="859"/>
        <v>196.55</v>
      </c>
      <c r="CY1338" s="3" t="str">
        <f t="shared" si="860"/>
        <v>Ok</v>
      </c>
      <c r="CZ1338">
        <v>0</v>
      </c>
      <c r="DA1338">
        <v>0</v>
      </c>
    </row>
    <row r="1339" spans="1:105" x14ac:dyDescent="0.25">
      <c r="A1339">
        <v>1338</v>
      </c>
      <c r="B1339" t="s">
        <v>3</v>
      </c>
      <c r="C1339" t="s">
        <v>1447</v>
      </c>
      <c r="D1339">
        <v>155.21</v>
      </c>
      <c r="E1339">
        <v>2017</v>
      </c>
      <c r="F1339">
        <v>155.21</v>
      </c>
      <c r="G1339">
        <v>155.21</v>
      </c>
      <c r="H1339" s="3">
        <f t="shared" si="820"/>
        <v>0</v>
      </c>
      <c r="J1339" t="s">
        <v>2734</v>
      </c>
      <c r="K1339" t="s">
        <v>2738</v>
      </c>
      <c r="L1339">
        <v>32097</v>
      </c>
      <c r="M1339" t="s">
        <v>3657</v>
      </c>
      <c r="N1339" t="s">
        <v>4758</v>
      </c>
      <c r="O1339">
        <v>-81.604990677230205</v>
      </c>
      <c r="P1339">
        <v>30.580850480315199</v>
      </c>
      <c r="Q1339" t="s">
        <v>5729</v>
      </c>
      <c r="R1339">
        <v>0</v>
      </c>
      <c r="S1339" t="s">
        <v>6538</v>
      </c>
      <c r="T1339">
        <v>8001</v>
      </c>
      <c r="U1339" t="s">
        <v>6581</v>
      </c>
      <c r="V1339">
        <v>2017</v>
      </c>
      <c r="W1339">
        <v>7525</v>
      </c>
      <c r="X1339">
        <v>2017</v>
      </c>
      <c r="Y1339">
        <v>7525</v>
      </c>
      <c r="Z1339">
        <v>113.92</v>
      </c>
      <c r="AA1339" s="3">
        <f t="shared" si="821"/>
        <v>0.73397332646092384</v>
      </c>
      <c r="AC1339" t="s">
        <v>6616</v>
      </c>
      <c r="AD1339" t="s">
        <v>6616</v>
      </c>
      <c r="AE1339" t="s">
        <v>6616</v>
      </c>
      <c r="AF1339" t="s">
        <v>6616</v>
      </c>
      <c r="AG1339" t="s">
        <v>6616</v>
      </c>
      <c r="AI1339" t="s">
        <v>6619</v>
      </c>
      <c r="AJ1339" t="s">
        <v>6618</v>
      </c>
      <c r="AK1339" t="s">
        <v>6618</v>
      </c>
      <c r="AL1339" t="s">
        <v>6618</v>
      </c>
      <c r="AM1339" t="s">
        <v>6618</v>
      </c>
      <c r="AN1339" t="s">
        <v>6618</v>
      </c>
      <c r="AO1339">
        <v>0</v>
      </c>
      <c r="AP1339" s="3" t="str">
        <f t="shared" si="822"/>
        <v>No</v>
      </c>
      <c r="AQ1339" s="3" t="str">
        <f t="shared" si="823"/>
        <v>Yes</v>
      </c>
      <c r="AR1339" s="3" t="str">
        <f t="shared" si="824"/>
        <v>No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 t="s">
        <v>6634</v>
      </c>
      <c r="AZ1339" t="s">
        <v>6637</v>
      </c>
      <c r="BA1339">
        <v>0</v>
      </c>
      <c r="BB1339" t="s">
        <v>6616</v>
      </c>
      <c r="BC1339" t="s">
        <v>6616</v>
      </c>
      <c r="BD1339" s="4" t="str">
        <f t="shared" si="825"/>
        <v>No</v>
      </c>
      <c r="BE1339" t="s">
        <v>6640</v>
      </c>
      <c r="BF1339" s="3" t="str">
        <f t="shared" si="826"/>
        <v>No</v>
      </c>
      <c r="BG1339" t="s">
        <v>6645</v>
      </c>
      <c r="BH1339" s="3" t="str">
        <f t="shared" si="827"/>
        <v>US HWY 17</v>
      </c>
      <c r="BI1339" s="3" t="str">
        <f t="shared" si="828"/>
        <v>Yulee</v>
      </c>
      <c r="BJ1339" s="3" t="str">
        <f t="shared" si="829"/>
        <v>Florida</v>
      </c>
      <c r="BK1339" s="3">
        <f t="shared" si="830"/>
        <v>32097</v>
      </c>
      <c r="BL1339" s="3" t="str">
        <f t="shared" si="831"/>
        <v>US HWY 17 YULEE FL 32097</v>
      </c>
      <c r="BM1339" s="3" t="str">
        <f t="shared" si="832"/>
        <v/>
      </c>
      <c r="BN1339" s="3" t="str">
        <f t="shared" si="833"/>
        <v>Pass</v>
      </c>
      <c r="BO1339" s="3" t="str">
        <f t="shared" si="834"/>
        <v>No</v>
      </c>
      <c r="BP1339" s="3" t="str">
        <f t="shared" si="835"/>
        <v>FV&lt;$10K</v>
      </c>
      <c r="BQ1339" t="s">
        <v>6650</v>
      </c>
      <c r="BR1339" s="3" t="str">
        <f t="shared" si="836"/>
        <v>No, &lt; $20K Lien</v>
      </c>
      <c r="BS1339" s="3" t="str">
        <f t="shared" si="837"/>
        <v>No, Lien &lt; $20K</v>
      </c>
      <c r="BT1339" t="s">
        <v>6650</v>
      </c>
      <c r="BU1339" s="3" t="str">
        <f t="shared" si="838"/>
        <v>No</v>
      </c>
      <c r="BV1339" s="3" t="str">
        <f t="shared" si="839"/>
        <v>No</v>
      </c>
      <c r="BW1339" s="3">
        <f t="shared" si="840"/>
        <v>0</v>
      </c>
      <c r="BX1339" s="3" t="str">
        <f t="shared" si="841"/>
        <v>No</v>
      </c>
      <c r="BY1339" s="3">
        <f t="shared" si="842"/>
        <v>7525</v>
      </c>
      <c r="BZ1339">
        <v>1</v>
      </c>
      <c r="CA1339" s="3">
        <f t="shared" si="843"/>
        <v>7525</v>
      </c>
      <c r="CC1339" s="3">
        <f t="shared" si="844"/>
        <v>0</v>
      </c>
      <c r="CD1339" s="3">
        <f t="shared" si="845"/>
        <v>0</v>
      </c>
      <c r="CE1339" s="3" t="str">
        <f t="shared" si="846"/>
        <v/>
      </c>
      <c r="CF1339" s="3" t="e">
        <f>HLOOKUP(CE1339,'Valuation Data'!$D$2:$K$5,4,FALSE)</f>
        <v>#N/A</v>
      </c>
      <c r="CG1339" s="3">
        <f t="shared" si="847"/>
        <v>7525</v>
      </c>
      <c r="CH1339" s="3" t="str">
        <f t="shared" si="848"/>
        <v>No</v>
      </c>
      <c r="CI1339" s="3" t="str">
        <f>VLOOKUP(R1339,'Use Codes &amp; County Type'!A:D,4,FALSE)</f>
        <v>V</v>
      </c>
      <c r="CJ1339" s="3" t="str">
        <f t="shared" si="849"/>
        <v>Yes</v>
      </c>
      <c r="CK1339" s="3" t="str">
        <f t="shared" si="850"/>
        <v>No</v>
      </c>
      <c r="CL1339" s="3">
        <f t="shared" si="851"/>
        <v>0</v>
      </c>
      <c r="CM1339" s="3">
        <f t="shared" si="852"/>
        <v>0</v>
      </c>
      <c r="CN1339" s="3">
        <f t="shared" si="853"/>
        <v>620.84</v>
      </c>
      <c r="CO1339" s="3">
        <f t="shared" si="854"/>
        <v>-620.84</v>
      </c>
      <c r="CP1339" s="3">
        <f t="shared" si="855"/>
        <v>8.2503654485049843E-2</v>
      </c>
      <c r="CR1339" s="3" t="str">
        <f t="shared" si="856"/>
        <v>No</v>
      </c>
      <c r="CV1339" s="3" t="str">
        <f t="shared" si="857"/>
        <v>FMV&lt;$30K</v>
      </c>
      <c r="CW1339" s="3">
        <f t="shared" si="858"/>
        <v>1338</v>
      </c>
      <c r="CX1339" s="3">
        <f t="shared" si="859"/>
        <v>155.21</v>
      </c>
      <c r="CY1339" s="3" t="str">
        <f t="shared" si="860"/>
        <v>Ok</v>
      </c>
      <c r="CZ1339">
        <v>0</v>
      </c>
      <c r="DA1339">
        <v>0</v>
      </c>
    </row>
    <row r="1340" spans="1:105" x14ac:dyDescent="0.25">
      <c r="A1340">
        <v>1339</v>
      </c>
      <c r="B1340" t="s">
        <v>3</v>
      </c>
      <c r="C1340" t="s">
        <v>1448</v>
      </c>
      <c r="D1340">
        <v>114.28</v>
      </c>
      <c r="E1340">
        <v>2017</v>
      </c>
      <c r="F1340">
        <v>114.28</v>
      </c>
      <c r="G1340">
        <v>114.28</v>
      </c>
      <c r="H1340" s="3">
        <f t="shared" si="820"/>
        <v>0</v>
      </c>
      <c r="J1340" t="s">
        <v>2734</v>
      </c>
      <c r="K1340" t="s">
        <v>2738</v>
      </c>
      <c r="L1340">
        <v>32097</v>
      </c>
      <c r="M1340" t="s">
        <v>3657</v>
      </c>
      <c r="N1340" t="s">
        <v>4758</v>
      </c>
      <c r="O1340">
        <v>-81.606022741168601</v>
      </c>
      <c r="P1340">
        <v>30.5794733274764</v>
      </c>
      <c r="Q1340" t="s">
        <v>5730</v>
      </c>
      <c r="R1340">
        <v>0</v>
      </c>
      <c r="S1340" t="s">
        <v>6538</v>
      </c>
      <c r="T1340">
        <v>8001</v>
      </c>
      <c r="U1340" t="s">
        <v>6581</v>
      </c>
      <c r="V1340">
        <v>2017</v>
      </c>
      <c r="W1340">
        <v>5025</v>
      </c>
      <c r="X1340">
        <v>2017</v>
      </c>
      <c r="Y1340">
        <v>5025</v>
      </c>
      <c r="Z1340">
        <v>76.08</v>
      </c>
      <c r="AA1340" s="3">
        <f t="shared" si="821"/>
        <v>0.66573328666433318</v>
      </c>
      <c r="AC1340" t="s">
        <v>6616</v>
      </c>
      <c r="AD1340" t="s">
        <v>6616</v>
      </c>
      <c r="AE1340" t="s">
        <v>6616</v>
      </c>
      <c r="AF1340" t="s">
        <v>6616</v>
      </c>
      <c r="AG1340" t="s">
        <v>6616</v>
      </c>
      <c r="AI1340" t="s">
        <v>6619</v>
      </c>
      <c r="AJ1340" t="s">
        <v>6618</v>
      </c>
      <c r="AK1340" t="s">
        <v>6618</v>
      </c>
      <c r="AL1340" t="s">
        <v>6618</v>
      </c>
      <c r="AM1340" t="s">
        <v>6618</v>
      </c>
      <c r="AN1340" t="s">
        <v>6618</v>
      </c>
      <c r="AO1340" t="s">
        <v>6618</v>
      </c>
      <c r="AP1340" s="3" t="str">
        <f t="shared" si="822"/>
        <v>No</v>
      </c>
      <c r="AQ1340" s="3" t="str">
        <f t="shared" si="823"/>
        <v>Yes</v>
      </c>
      <c r="AR1340" s="3" t="str">
        <f t="shared" si="824"/>
        <v>No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 t="s">
        <v>6634</v>
      </c>
      <c r="AZ1340" t="s">
        <v>6637</v>
      </c>
      <c r="BA1340">
        <v>0</v>
      </c>
      <c r="BB1340" t="s">
        <v>6616</v>
      </c>
      <c r="BC1340" t="s">
        <v>6616</v>
      </c>
      <c r="BD1340" s="4" t="str">
        <f t="shared" si="825"/>
        <v>No</v>
      </c>
      <c r="BE1340" t="s">
        <v>6640</v>
      </c>
      <c r="BF1340" s="3" t="str">
        <f t="shared" si="826"/>
        <v>No</v>
      </c>
      <c r="BG1340" t="s">
        <v>6645</v>
      </c>
      <c r="BH1340" s="3" t="str">
        <f t="shared" si="827"/>
        <v>US HWY 17</v>
      </c>
      <c r="BI1340" s="3" t="str">
        <f t="shared" si="828"/>
        <v>Yulee</v>
      </c>
      <c r="BJ1340" s="3" t="str">
        <f t="shared" si="829"/>
        <v>Florida</v>
      </c>
      <c r="BK1340" s="3">
        <f t="shared" si="830"/>
        <v>32097</v>
      </c>
      <c r="BL1340" s="3" t="str">
        <f t="shared" si="831"/>
        <v>US HWY 17 YULEE FL 32097</v>
      </c>
      <c r="BM1340" s="3" t="str">
        <f t="shared" si="832"/>
        <v/>
      </c>
      <c r="BN1340" s="3" t="str">
        <f t="shared" si="833"/>
        <v>Lien&lt;$150</v>
      </c>
      <c r="BO1340" s="3" t="str">
        <f t="shared" si="834"/>
        <v>No</v>
      </c>
      <c r="BP1340" s="3" t="str">
        <f t="shared" si="835"/>
        <v>FV&lt;$10K</v>
      </c>
      <c r="BQ1340" t="s">
        <v>6650</v>
      </c>
      <c r="BR1340" s="3" t="str">
        <f t="shared" si="836"/>
        <v>No, &lt; $20K Lien</v>
      </c>
      <c r="BS1340" s="3" t="str">
        <f t="shared" si="837"/>
        <v>No, Lien &lt; $20K</v>
      </c>
      <c r="BT1340" t="s">
        <v>6650</v>
      </c>
      <c r="BU1340" s="3" t="str">
        <f t="shared" si="838"/>
        <v>No</v>
      </c>
      <c r="BV1340" s="3" t="str">
        <f t="shared" si="839"/>
        <v>No</v>
      </c>
      <c r="BW1340" s="3">
        <f t="shared" si="840"/>
        <v>0</v>
      </c>
      <c r="BX1340" s="3" t="str">
        <f t="shared" si="841"/>
        <v>No</v>
      </c>
      <c r="BY1340" s="3">
        <f t="shared" si="842"/>
        <v>5025</v>
      </c>
      <c r="BZ1340">
        <v>1</v>
      </c>
      <c r="CA1340" s="3">
        <f t="shared" si="843"/>
        <v>5025</v>
      </c>
      <c r="CC1340" s="3">
        <f t="shared" si="844"/>
        <v>0</v>
      </c>
      <c r="CD1340" s="3">
        <f t="shared" si="845"/>
        <v>0</v>
      </c>
      <c r="CE1340" s="3" t="str">
        <f t="shared" si="846"/>
        <v/>
      </c>
      <c r="CF1340" s="3" t="e">
        <f>HLOOKUP(CE1340,'Valuation Data'!$D$2:$K$5,4,FALSE)</f>
        <v>#N/A</v>
      </c>
      <c r="CG1340" s="3">
        <f t="shared" si="847"/>
        <v>5025</v>
      </c>
      <c r="CH1340" s="3" t="str">
        <f t="shared" si="848"/>
        <v>No</v>
      </c>
      <c r="CI1340" s="3" t="str">
        <f>VLOOKUP(R1340,'Use Codes &amp; County Type'!A:D,4,FALSE)</f>
        <v>V</v>
      </c>
      <c r="CJ1340" s="3" t="str">
        <f t="shared" si="849"/>
        <v>Yes</v>
      </c>
      <c r="CK1340" s="3" t="str">
        <f t="shared" si="850"/>
        <v>No</v>
      </c>
      <c r="CL1340" s="3">
        <f t="shared" si="851"/>
        <v>0</v>
      </c>
      <c r="CM1340" s="3">
        <f t="shared" si="852"/>
        <v>0</v>
      </c>
      <c r="CN1340" s="3">
        <f t="shared" si="853"/>
        <v>457.12</v>
      </c>
      <c r="CO1340" s="3">
        <f t="shared" si="854"/>
        <v>-457.12</v>
      </c>
      <c r="CP1340" s="3">
        <f t="shared" si="855"/>
        <v>9.0969154228855723E-2</v>
      </c>
      <c r="CR1340" s="3" t="str">
        <f t="shared" si="856"/>
        <v>No</v>
      </c>
      <c r="CV1340" s="3" t="str">
        <f t="shared" si="857"/>
        <v>Lien&lt;$150</v>
      </c>
      <c r="CW1340" s="3">
        <f t="shared" si="858"/>
        <v>1339</v>
      </c>
      <c r="CX1340" s="3">
        <f t="shared" si="859"/>
        <v>114.28</v>
      </c>
      <c r="CY1340" s="3" t="str">
        <f t="shared" si="860"/>
        <v>Ok</v>
      </c>
      <c r="CZ1340">
        <v>0</v>
      </c>
      <c r="DA1340">
        <v>0</v>
      </c>
    </row>
    <row r="1341" spans="1:105" x14ac:dyDescent="0.25">
      <c r="A1341">
        <v>1340</v>
      </c>
      <c r="B1341" t="s">
        <v>3</v>
      </c>
      <c r="C1341" t="s">
        <v>1449</v>
      </c>
      <c r="D1341">
        <v>114.28</v>
      </c>
      <c r="E1341">
        <v>2017</v>
      </c>
      <c r="F1341">
        <v>114.28</v>
      </c>
      <c r="G1341">
        <v>114.28</v>
      </c>
      <c r="H1341" s="3">
        <f t="shared" si="820"/>
        <v>0</v>
      </c>
      <c r="J1341" t="s">
        <v>2734</v>
      </c>
      <c r="K1341" t="s">
        <v>2738</v>
      </c>
      <c r="L1341">
        <v>32097</v>
      </c>
      <c r="M1341" t="s">
        <v>3657</v>
      </c>
      <c r="N1341" t="s">
        <v>4758</v>
      </c>
      <c r="O1341">
        <v>-81.605656243508506</v>
      </c>
      <c r="P1341">
        <v>30.579922955805898</v>
      </c>
      <c r="Q1341" t="s">
        <v>5730</v>
      </c>
      <c r="R1341">
        <v>0</v>
      </c>
      <c r="S1341" t="s">
        <v>6538</v>
      </c>
      <c r="T1341">
        <v>8001</v>
      </c>
      <c r="U1341" t="s">
        <v>6581</v>
      </c>
      <c r="V1341">
        <v>2017</v>
      </c>
      <c r="W1341">
        <v>5025</v>
      </c>
      <c r="X1341">
        <v>2017</v>
      </c>
      <c r="Y1341">
        <v>5025</v>
      </c>
      <c r="Z1341">
        <v>76.08</v>
      </c>
      <c r="AA1341" s="3">
        <f t="shared" si="821"/>
        <v>0.66573328666433318</v>
      </c>
      <c r="AC1341" t="s">
        <v>6616</v>
      </c>
      <c r="AD1341" t="s">
        <v>6616</v>
      </c>
      <c r="AE1341" t="s">
        <v>6616</v>
      </c>
      <c r="AF1341" t="s">
        <v>6616</v>
      </c>
      <c r="AG1341" t="s">
        <v>6616</v>
      </c>
      <c r="AI1341" t="s">
        <v>6619</v>
      </c>
      <c r="AJ1341" t="s">
        <v>6618</v>
      </c>
      <c r="AK1341" t="s">
        <v>6618</v>
      </c>
      <c r="AL1341" t="s">
        <v>6618</v>
      </c>
      <c r="AM1341" t="s">
        <v>6618</v>
      </c>
      <c r="AN1341" t="s">
        <v>6618</v>
      </c>
      <c r="AO1341" t="s">
        <v>6618</v>
      </c>
      <c r="AP1341" s="3" t="str">
        <f t="shared" si="822"/>
        <v>No</v>
      </c>
      <c r="AQ1341" s="3" t="str">
        <f t="shared" si="823"/>
        <v>Yes</v>
      </c>
      <c r="AR1341" s="3" t="str">
        <f t="shared" si="824"/>
        <v>No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 t="s">
        <v>6634</v>
      </c>
      <c r="AZ1341" t="s">
        <v>6637</v>
      </c>
      <c r="BA1341">
        <v>0</v>
      </c>
      <c r="BB1341" t="s">
        <v>6616</v>
      </c>
      <c r="BC1341" t="s">
        <v>6616</v>
      </c>
      <c r="BD1341" s="4" t="str">
        <f t="shared" si="825"/>
        <v>No</v>
      </c>
      <c r="BE1341" t="s">
        <v>6640</v>
      </c>
      <c r="BF1341" s="3" t="str">
        <f t="shared" si="826"/>
        <v>No</v>
      </c>
      <c r="BG1341" t="s">
        <v>6645</v>
      </c>
      <c r="BH1341" s="3" t="str">
        <f t="shared" si="827"/>
        <v>US HWY 17</v>
      </c>
      <c r="BI1341" s="3" t="str">
        <f t="shared" si="828"/>
        <v>Yulee</v>
      </c>
      <c r="BJ1341" s="3" t="str">
        <f t="shared" si="829"/>
        <v>Florida</v>
      </c>
      <c r="BK1341" s="3">
        <f t="shared" si="830"/>
        <v>32097</v>
      </c>
      <c r="BL1341" s="3" t="str">
        <f t="shared" si="831"/>
        <v>US HWY 17 YULEE FL 32097</v>
      </c>
      <c r="BM1341" s="3" t="str">
        <f t="shared" si="832"/>
        <v/>
      </c>
      <c r="BN1341" s="3" t="str">
        <f t="shared" si="833"/>
        <v>Lien&lt;$150</v>
      </c>
      <c r="BO1341" s="3" t="str">
        <f t="shared" si="834"/>
        <v>No</v>
      </c>
      <c r="BP1341" s="3" t="str">
        <f t="shared" si="835"/>
        <v>FV&lt;$10K</v>
      </c>
      <c r="BQ1341" t="s">
        <v>6650</v>
      </c>
      <c r="BR1341" s="3" t="str">
        <f t="shared" si="836"/>
        <v>No, &lt; $20K Lien</v>
      </c>
      <c r="BS1341" s="3" t="str">
        <f t="shared" si="837"/>
        <v>No, Lien &lt; $20K</v>
      </c>
      <c r="BT1341" t="s">
        <v>6650</v>
      </c>
      <c r="BU1341" s="3" t="str">
        <f t="shared" si="838"/>
        <v>No</v>
      </c>
      <c r="BV1341" s="3" t="str">
        <f t="shared" si="839"/>
        <v>No</v>
      </c>
      <c r="BW1341" s="3">
        <f t="shared" si="840"/>
        <v>0</v>
      </c>
      <c r="BX1341" s="3" t="str">
        <f t="shared" si="841"/>
        <v>No</v>
      </c>
      <c r="BY1341" s="3">
        <f t="shared" si="842"/>
        <v>5025</v>
      </c>
      <c r="BZ1341">
        <v>1</v>
      </c>
      <c r="CA1341" s="3">
        <f t="shared" si="843"/>
        <v>5025</v>
      </c>
      <c r="CC1341" s="3">
        <f t="shared" si="844"/>
        <v>0</v>
      </c>
      <c r="CD1341" s="3">
        <f t="shared" si="845"/>
        <v>0</v>
      </c>
      <c r="CE1341" s="3" t="str">
        <f t="shared" si="846"/>
        <v/>
      </c>
      <c r="CF1341" s="3" t="e">
        <f>HLOOKUP(CE1341,'Valuation Data'!$D$2:$K$5,4,FALSE)</f>
        <v>#N/A</v>
      </c>
      <c r="CG1341" s="3">
        <f t="shared" si="847"/>
        <v>5025</v>
      </c>
      <c r="CH1341" s="3" t="str">
        <f t="shared" si="848"/>
        <v>No</v>
      </c>
      <c r="CI1341" s="3" t="str">
        <f>VLOOKUP(R1341,'Use Codes &amp; County Type'!A:D,4,FALSE)</f>
        <v>V</v>
      </c>
      <c r="CJ1341" s="3" t="str">
        <f t="shared" si="849"/>
        <v>Yes</v>
      </c>
      <c r="CK1341" s="3" t="str">
        <f t="shared" si="850"/>
        <v>No</v>
      </c>
      <c r="CL1341" s="3">
        <f t="shared" si="851"/>
        <v>0</v>
      </c>
      <c r="CM1341" s="3">
        <f t="shared" si="852"/>
        <v>0</v>
      </c>
      <c r="CN1341" s="3">
        <f t="shared" si="853"/>
        <v>457.12</v>
      </c>
      <c r="CO1341" s="3">
        <f t="shared" si="854"/>
        <v>-457.12</v>
      </c>
      <c r="CP1341" s="3">
        <f t="shared" si="855"/>
        <v>9.0969154228855723E-2</v>
      </c>
      <c r="CR1341" s="3" t="str">
        <f t="shared" si="856"/>
        <v>No</v>
      </c>
      <c r="CV1341" s="3" t="str">
        <f t="shared" si="857"/>
        <v>Lien&lt;$150</v>
      </c>
      <c r="CW1341" s="3">
        <f t="shared" si="858"/>
        <v>1340</v>
      </c>
      <c r="CX1341" s="3">
        <f t="shared" si="859"/>
        <v>114.28</v>
      </c>
      <c r="CY1341" s="3" t="str">
        <f t="shared" si="860"/>
        <v>Ok</v>
      </c>
      <c r="CZ1341">
        <v>0</v>
      </c>
      <c r="DA1341">
        <v>0</v>
      </c>
    </row>
    <row r="1342" spans="1:105" x14ac:dyDescent="0.25">
      <c r="A1342">
        <v>1341</v>
      </c>
      <c r="B1342" t="s">
        <v>3</v>
      </c>
      <c r="C1342" t="s">
        <v>1450</v>
      </c>
      <c r="D1342">
        <v>114.28</v>
      </c>
      <c r="E1342">
        <v>2017</v>
      </c>
      <c r="F1342">
        <v>114.28</v>
      </c>
      <c r="G1342">
        <v>114.28</v>
      </c>
      <c r="H1342" s="3">
        <f t="shared" si="820"/>
        <v>0</v>
      </c>
      <c r="J1342" t="s">
        <v>2734</v>
      </c>
      <c r="K1342" t="s">
        <v>2738</v>
      </c>
      <c r="L1342">
        <v>32097</v>
      </c>
      <c r="M1342" t="s">
        <v>3657</v>
      </c>
      <c r="N1342" t="s">
        <v>4758</v>
      </c>
      <c r="O1342">
        <v>-81.605328611899196</v>
      </c>
      <c r="P1342">
        <v>30.5803973467718</v>
      </c>
      <c r="Q1342" t="s">
        <v>5730</v>
      </c>
      <c r="R1342">
        <v>0</v>
      </c>
      <c r="S1342" t="s">
        <v>6538</v>
      </c>
      <c r="T1342">
        <v>8001</v>
      </c>
      <c r="U1342" t="s">
        <v>6581</v>
      </c>
      <c r="V1342">
        <v>2017</v>
      </c>
      <c r="W1342">
        <v>5025</v>
      </c>
      <c r="X1342">
        <v>2017</v>
      </c>
      <c r="Y1342">
        <v>5025</v>
      </c>
      <c r="Z1342">
        <v>76.08</v>
      </c>
      <c r="AA1342" s="3">
        <f t="shared" si="821"/>
        <v>0.66573328666433318</v>
      </c>
      <c r="AC1342" t="s">
        <v>6616</v>
      </c>
      <c r="AD1342" t="s">
        <v>6616</v>
      </c>
      <c r="AE1342" t="s">
        <v>6616</v>
      </c>
      <c r="AF1342" t="s">
        <v>6616</v>
      </c>
      <c r="AG1342" t="s">
        <v>6616</v>
      </c>
      <c r="AI1342" t="s">
        <v>6619</v>
      </c>
      <c r="AJ1342" t="s">
        <v>6618</v>
      </c>
      <c r="AK1342" t="s">
        <v>6618</v>
      </c>
      <c r="AL1342" t="s">
        <v>6618</v>
      </c>
      <c r="AM1342" t="s">
        <v>6618</v>
      </c>
      <c r="AN1342" t="s">
        <v>6618</v>
      </c>
      <c r="AO1342" t="s">
        <v>6618</v>
      </c>
      <c r="AP1342" s="3" t="str">
        <f t="shared" si="822"/>
        <v>No</v>
      </c>
      <c r="AQ1342" s="3" t="str">
        <f t="shared" si="823"/>
        <v>Yes</v>
      </c>
      <c r="AR1342" s="3" t="str">
        <f t="shared" si="824"/>
        <v>No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 t="s">
        <v>6634</v>
      </c>
      <c r="AZ1342" t="s">
        <v>6637</v>
      </c>
      <c r="BA1342">
        <v>0</v>
      </c>
      <c r="BB1342" t="s">
        <v>6616</v>
      </c>
      <c r="BC1342" t="s">
        <v>6616</v>
      </c>
      <c r="BD1342" s="4" t="str">
        <f t="shared" si="825"/>
        <v>No</v>
      </c>
      <c r="BE1342" t="s">
        <v>6640</v>
      </c>
      <c r="BF1342" s="3" t="str">
        <f t="shared" si="826"/>
        <v>No</v>
      </c>
      <c r="BG1342" t="s">
        <v>6645</v>
      </c>
      <c r="BH1342" s="3" t="str">
        <f t="shared" si="827"/>
        <v>US HWY 17</v>
      </c>
      <c r="BI1342" s="3" t="str">
        <f t="shared" si="828"/>
        <v>Yulee</v>
      </c>
      <c r="BJ1342" s="3" t="str">
        <f t="shared" si="829"/>
        <v>Florida</v>
      </c>
      <c r="BK1342" s="3">
        <f t="shared" si="830"/>
        <v>32097</v>
      </c>
      <c r="BL1342" s="3" t="str">
        <f t="shared" si="831"/>
        <v>US HWY 17 YULEE FL 32097</v>
      </c>
      <c r="BM1342" s="3" t="str">
        <f t="shared" si="832"/>
        <v/>
      </c>
      <c r="BN1342" s="3" t="str">
        <f t="shared" si="833"/>
        <v>Lien&lt;$150</v>
      </c>
      <c r="BO1342" s="3" t="str">
        <f t="shared" si="834"/>
        <v>No</v>
      </c>
      <c r="BP1342" s="3" t="str">
        <f t="shared" si="835"/>
        <v>FV&lt;$10K</v>
      </c>
      <c r="BQ1342" t="s">
        <v>6650</v>
      </c>
      <c r="BR1342" s="3" t="str">
        <f t="shared" si="836"/>
        <v>No, &lt; $20K Lien</v>
      </c>
      <c r="BS1342" s="3" t="str">
        <f t="shared" si="837"/>
        <v>No, Lien &lt; $20K</v>
      </c>
      <c r="BT1342" t="s">
        <v>6650</v>
      </c>
      <c r="BU1342" s="3" t="str">
        <f t="shared" si="838"/>
        <v>No</v>
      </c>
      <c r="BV1342" s="3" t="str">
        <f t="shared" si="839"/>
        <v>No</v>
      </c>
      <c r="BW1342" s="3">
        <f t="shared" si="840"/>
        <v>0</v>
      </c>
      <c r="BX1342" s="3" t="str">
        <f t="shared" si="841"/>
        <v>No</v>
      </c>
      <c r="BY1342" s="3">
        <f t="shared" si="842"/>
        <v>5025</v>
      </c>
      <c r="BZ1342">
        <v>1</v>
      </c>
      <c r="CA1342" s="3">
        <f t="shared" si="843"/>
        <v>5025</v>
      </c>
      <c r="CC1342" s="3">
        <f t="shared" si="844"/>
        <v>0</v>
      </c>
      <c r="CD1342" s="3">
        <f t="shared" si="845"/>
        <v>0</v>
      </c>
      <c r="CE1342" s="3" t="str">
        <f t="shared" si="846"/>
        <v/>
      </c>
      <c r="CF1342" s="3" t="e">
        <f>HLOOKUP(CE1342,'Valuation Data'!$D$2:$K$5,4,FALSE)</f>
        <v>#N/A</v>
      </c>
      <c r="CG1342" s="3">
        <f t="shared" si="847"/>
        <v>5025</v>
      </c>
      <c r="CH1342" s="3" t="str">
        <f t="shared" si="848"/>
        <v>No</v>
      </c>
      <c r="CI1342" s="3" t="str">
        <f>VLOOKUP(R1342,'Use Codes &amp; County Type'!A:D,4,FALSE)</f>
        <v>V</v>
      </c>
      <c r="CJ1342" s="3" t="str">
        <f t="shared" si="849"/>
        <v>Yes</v>
      </c>
      <c r="CK1342" s="3" t="str">
        <f t="shared" si="850"/>
        <v>No</v>
      </c>
      <c r="CL1342" s="3">
        <f t="shared" si="851"/>
        <v>0</v>
      </c>
      <c r="CM1342" s="3">
        <f t="shared" si="852"/>
        <v>0</v>
      </c>
      <c r="CN1342" s="3">
        <f t="shared" si="853"/>
        <v>457.12</v>
      </c>
      <c r="CO1342" s="3">
        <f t="shared" si="854"/>
        <v>-457.12</v>
      </c>
      <c r="CP1342" s="3">
        <f t="shared" si="855"/>
        <v>9.0969154228855723E-2</v>
      </c>
      <c r="CR1342" s="3" t="str">
        <f t="shared" si="856"/>
        <v>No</v>
      </c>
      <c r="CV1342" s="3" t="str">
        <f t="shared" si="857"/>
        <v>Lien&lt;$150</v>
      </c>
      <c r="CW1342" s="3">
        <f t="shared" si="858"/>
        <v>1341</v>
      </c>
      <c r="CX1342" s="3">
        <f t="shared" si="859"/>
        <v>114.28</v>
      </c>
      <c r="CY1342" s="3" t="str">
        <f t="shared" si="860"/>
        <v>Ok</v>
      </c>
      <c r="CZ1342">
        <v>0</v>
      </c>
      <c r="DA1342">
        <v>0</v>
      </c>
    </row>
    <row r="1343" spans="1:105" x14ac:dyDescent="0.25">
      <c r="A1343">
        <v>1342</v>
      </c>
      <c r="B1343" t="s">
        <v>3</v>
      </c>
      <c r="C1343" t="s">
        <v>1451</v>
      </c>
      <c r="D1343">
        <v>52.76</v>
      </c>
      <c r="E1343">
        <v>2017</v>
      </c>
      <c r="F1343" t="e">
        <f>NA()</f>
        <v>#N/A</v>
      </c>
      <c r="G1343" t="e">
        <f>NA()</f>
        <v>#N/A</v>
      </c>
      <c r="H1343" s="3" t="e">
        <f t="shared" si="820"/>
        <v>#N/A</v>
      </c>
      <c r="I1343" t="e">
        <f>NA()</f>
        <v>#N/A</v>
      </c>
      <c r="J1343" t="e">
        <f>NA()</f>
        <v>#N/A</v>
      </c>
      <c r="K1343" t="e">
        <f>NA()</f>
        <v>#N/A</v>
      </c>
      <c r="L1343" t="e">
        <f>NA()</f>
        <v>#N/A</v>
      </c>
      <c r="M1343" t="e">
        <f>NA()</f>
        <v>#N/A</v>
      </c>
      <c r="N1343" t="e">
        <f>NA()</f>
        <v>#N/A</v>
      </c>
      <c r="O1343" t="e">
        <f>NA()</f>
        <v>#N/A</v>
      </c>
      <c r="P1343" t="e">
        <f>NA()</f>
        <v>#N/A</v>
      </c>
      <c r="Q1343" t="e">
        <f>NA()</f>
        <v>#N/A</v>
      </c>
      <c r="R1343">
        <v>93</v>
      </c>
      <c r="S1343" t="s">
        <v>6545</v>
      </c>
      <c r="T1343" t="e">
        <f>NA()</f>
        <v>#N/A</v>
      </c>
      <c r="U1343" t="e">
        <f>NA()</f>
        <v>#N/A</v>
      </c>
      <c r="V1343">
        <v>2017</v>
      </c>
      <c r="W1343">
        <v>1267</v>
      </c>
      <c r="X1343" t="e">
        <f>NA()</f>
        <v>#N/A</v>
      </c>
      <c r="Y1343" t="e">
        <f>NA()</f>
        <v>#N/A</v>
      </c>
      <c r="Z1343" t="e">
        <f>NA()</f>
        <v>#N/A</v>
      </c>
      <c r="AA1343" s="3">
        <f t="shared" si="821"/>
        <v>0</v>
      </c>
      <c r="AB1343" t="s">
        <v>6617</v>
      </c>
      <c r="AC1343" t="s">
        <v>6617</v>
      </c>
      <c r="AD1343" t="s">
        <v>6617</v>
      </c>
      <c r="AE1343" t="s">
        <v>6617</v>
      </c>
      <c r="AF1343" t="s">
        <v>6617</v>
      </c>
      <c r="AG1343" t="s">
        <v>6617</v>
      </c>
      <c r="AI1343" t="e">
        <f>NA()</f>
        <v>#N/A</v>
      </c>
      <c r="AJ1343" t="e">
        <f>NA()</f>
        <v>#N/A</v>
      </c>
      <c r="AK1343" t="e">
        <f>NA()</f>
        <v>#N/A</v>
      </c>
      <c r="AL1343" t="e">
        <f>NA()</f>
        <v>#N/A</v>
      </c>
      <c r="AM1343" t="e">
        <f>NA()</f>
        <v>#N/A</v>
      </c>
      <c r="AN1343" t="e">
        <f>NA()</f>
        <v>#N/A</v>
      </c>
      <c r="AO1343" t="e">
        <f>NA()</f>
        <v>#N/A</v>
      </c>
      <c r="AP1343" s="3" t="str">
        <f t="shared" si="822"/>
        <v>Yes</v>
      </c>
      <c r="AQ1343" s="3" t="str">
        <f t="shared" si="823"/>
        <v>No</v>
      </c>
      <c r="AR1343" s="3" t="str">
        <f t="shared" si="824"/>
        <v>Yes</v>
      </c>
      <c r="AS1343" t="e">
        <f>NA()</f>
        <v>#N/A</v>
      </c>
      <c r="AT1343" t="e">
        <f>NA()</f>
        <v>#N/A</v>
      </c>
      <c r="AU1343" t="e">
        <f>NA()</f>
        <v>#N/A</v>
      </c>
      <c r="AV1343" t="e">
        <f>NA()</f>
        <v>#N/A</v>
      </c>
      <c r="AW1343" t="e">
        <f>NA()</f>
        <v>#N/A</v>
      </c>
      <c r="AX1343" t="e">
        <f>NA()</f>
        <v>#N/A</v>
      </c>
      <c r="AY1343" t="e">
        <f>NA()</f>
        <v>#N/A</v>
      </c>
      <c r="AZ1343" t="e">
        <f>NA()</f>
        <v>#N/A</v>
      </c>
      <c r="BA1343">
        <v>6</v>
      </c>
      <c r="BB1343" t="s">
        <v>6616</v>
      </c>
      <c r="BC1343" t="e">
        <f>NA()</f>
        <v>#N/A</v>
      </c>
      <c r="BD1343" s="4" t="str">
        <f t="shared" si="825"/>
        <v>No</v>
      </c>
      <c r="BE1343" t="e">
        <f>NA()</f>
        <v>#N/A</v>
      </c>
      <c r="BF1343" s="3" t="str">
        <f t="shared" si="826"/>
        <v>No</v>
      </c>
      <c r="BG1343" t="e">
        <f>NA()</f>
        <v>#N/A</v>
      </c>
      <c r="BH1343" s="3" t="e">
        <f t="shared" si="827"/>
        <v>#N/A</v>
      </c>
      <c r="BI1343" s="3" t="e">
        <f t="shared" si="828"/>
        <v>#N/A</v>
      </c>
      <c r="BJ1343" s="3" t="e">
        <f t="shared" si="829"/>
        <v>#N/A</v>
      </c>
      <c r="BK1343" s="3" t="e">
        <f t="shared" si="830"/>
        <v>#N/A</v>
      </c>
      <c r="BL1343" s="3" t="e">
        <f t="shared" si="831"/>
        <v>#N/A</v>
      </c>
      <c r="BM1343" s="3" t="e">
        <f t="shared" si="832"/>
        <v>#N/A</v>
      </c>
      <c r="BN1343" s="3" t="str">
        <f t="shared" si="833"/>
        <v>Lien&lt;$150</v>
      </c>
      <c r="BO1343" s="3" t="e">
        <f t="shared" si="834"/>
        <v>#N/A</v>
      </c>
      <c r="BP1343" s="3" t="str">
        <f t="shared" si="835"/>
        <v>FV&lt;$10K</v>
      </c>
      <c r="BQ1343" t="s">
        <v>6650</v>
      </c>
      <c r="BR1343" s="3" t="str">
        <f t="shared" si="836"/>
        <v>No, &lt; $20K Lien</v>
      </c>
      <c r="BS1343" s="3" t="str">
        <f t="shared" si="837"/>
        <v>No, Lien &lt; $20K</v>
      </c>
      <c r="BT1343" t="s">
        <v>6650</v>
      </c>
      <c r="BU1343" s="3" t="str">
        <f t="shared" si="838"/>
        <v>Yes</v>
      </c>
      <c r="BV1343" s="3" t="str">
        <f t="shared" si="839"/>
        <v>No</v>
      </c>
      <c r="BW1343" s="3">
        <f t="shared" si="840"/>
        <v>6</v>
      </c>
      <c r="BX1343" s="3" t="str">
        <f t="shared" si="841"/>
        <v>No</v>
      </c>
      <c r="BY1343" s="3">
        <f t="shared" si="842"/>
        <v>1267</v>
      </c>
      <c r="BZ1343">
        <v>1</v>
      </c>
      <c r="CA1343" s="3">
        <f t="shared" si="843"/>
        <v>1267</v>
      </c>
      <c r="CC1343" s="3" t="e">
        <f t="shared" si="844"/>
        <v>#N/A</v>
      </c>
      <c r="CD1343" s="3" t="e">
        <f t="shared" si="845"/>
        <v>#N/A</v>
      </c>
      <c r="CE1343" s="3" t="str">
        <f t="shared" si="846"/>
        <v/>
      </c>
      <c r="CF1343" s="3" t="e">
        <f>HLOOKUP(CE1343,'Valuation Data'!$D$2:$K$5,4,FALSE)</f>
        <v>#N/A</v>
      </c>
      <c r="CG1343" s="3">
        <f t="shared" si="847"/>
        <v>1267</v>
      </c>
      <c r="CH1343" s="3" t="str">
        <f t="shared" si="848"/>
        <v>No</v>
      </c>
      <c r="CI1343" s="3" t="str">
        <f>VLOOKUP(R1343,'Use Codes &amp; County Type'!A:D,4,FALSE)</f>
        <v>V</v>
      </c>
      <c r="CJ1343" s="3" t="str">
        <f t="shared" si="849"/>
        <v>Yes</v>
      </c>
      <c r="CK1343" s="3" t="str">
        <f t="shared" si="850"/>
        <v>No</v>
      </c>
      <c r="CL1343" s="3">
        <f t="shared" si="851"/>
        <v>0</v>
      </c>
      <c r="CM1343" s="3">
        <f t="shared" si="852"/>
        <v>0</v>
      </c>
      <c r="CN1343" s="3" t="e">
        <f t="shared" si="853"/>
        <v>#N/A</v>
      </c>
      <c r="CO1343" s="3" t="e">
        <f t="shared" si="854"/>
        <v>#N/A</v>
      </c>
      <c r="CP1343" s="3" t="e">
        <f t="shared" si="855"/>
        <v>#N/A</v>
      </c>
      <c r="CR1343" s="3" t="str">
        <f t="shared" si="856"/>
        <v>No</v>
      </c>
      <c r="CV1343" s="3" t="str">
        <f t="shared" si="857"/>
        <v>Lien&lt;$150</v>
      </c>
      <c r="CW1343" s="3">
        <f t="shared" si="858"/>
        <v>1342</v>
      </c>
      <c r="CX1343" s="3">
        <f t="shared" si="859"/>
        <v>52.76</v>
      </c>
      <c r="CY1343" s="3" t="str">
        <f t="shared" si="860"/>
        <v>Ok</v>
      </c>
      <c r="CZ1343" t="e">
        <f>NA()</f>
        <v>#N/A</v>
      </c>
      <c r="DA1343" t="e">
        <f>NA()</f>
        <v>#N/A</v>
      </c>
    </row>
    <row r="1344" spans="1:105" x14ac:dyDescent="0.25">
      <c r="A1344">
        <v>1343</v>
      </c>
      <c r="B1344" t="s">
        <v>3</v>
      </c>
      <c r="C1344" t="s">
        <v>1452</v>
      </c>
      <c r="D1344">
        <v>155.21</v>
      </c>
      <c r="E1344">
        <v>2017</v>
      </c>
      <c r="F1344">
        <v>155.21</v>
      </c>
      <c r="G1344">
        <v>155.21</v>
      </c>
      <c r="H1344" s="3">
        <f t="shared" si="820"/>
        <v>0</v>
      </c>
      <c r="J1344" t="s">
        <v>2734</v>
      </c>
      <c r="K1344" t="s">
        <v>2738</v>
      </c>
      <c r="L1344">
        <v>32097</v>
      </c>
      <c r="M1344" t="s">
        <v>3657</v>
      </c>
      <c r="N1344" t="s">
        <v>4758</v>
      </c>
      <c r="O1344">
        <v>-81.6054861986471</v>
      </c>
      <c r="P1344">
        <v>30.5801580263382</v>
      </c>
      <c r="Q1344" t="s">
        <v>5730</v>
      </c>
      <c r="R1344">
        <v>0</v>
      </c>
      <c r="S1344" t="s">
        <v>6538</v>
      </c>
      <c r="T1344">
        <v>8001</v>
      </c>
      <c r="U1344" t="s">
        <v>6581</v>
      </c>
      <c r="V1344">
        <v>2017</v>
      </c>
      <c r="W1344">
        <v>7525</v>
      </c>
      <c r="X1344">
        <v>2017</v>
      </c>
      <c r="Y1344">
        <v>7525</v>
      </c>
      <c r="Z1344">
        <v>113.92</v>
      </c>
      <c r="AA1344" s="3">
        <f t="shared" si="821"/>
        <v>0.73397332646092384</v>
      </c>
      <c r="AC1344" t="s">
        <v>6616</v>
      </c>
      <c r="AD1344" t="s">
        <v>6616</v>
      </c>
      <c r="AE1344" t="s">
        <v>6616</v>
      </c>
      <c r="AF1344" t="s">
        <v>6616</v>
      </c>
      <c r="AG1344" t="s">
        <v>6616</v>
      </c>
      <c r="AI1344" t="s">
        <v>6619</v>
      </c>
      <c r="AJ1344" t="s">
        <v>6618</v>
      </c>
      <c r="AK1344" t="s">
        <v>6618</v>
      </c>
      <c r="AL1344" t="s">
        <v>6618</v>
      </c>
      <c r="AM1344" t="s">
        <v>6618</v>
      </c>
      <c r="AN1344" t="s">
        <v>6618</v>
      </c>
      <c r="AO1344" t="s">
        <v>6618</v>
      </c>
      <c r="AP1344" s="3" t="str">
        <f t="shared" si="822"/>
        <v>No</v>
      </c>
      <c r="AQ1344" s="3" t="str">
        <f t="shared" si="823"/>
        <v>Yes</v>
      </c>
      <c r="AR1344" s="3" t="str">
        <f t="shared" si="824"/>
        <v>No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 t="s">
        <v>6634</v>
      </c>
      <c r="AZ1344" t="s">
        <v>6637</v>
      </c>
      <c r="BA1344">
        <v>0</v>
      </c>
      <c r="BB1344" t="s">
        <v>6616</v>
      </c>
      <c r="BC1344" t="s">
        <v>6616</v>
      </c>
      <c r="BD1344" s="4" t="str">
        <f t="shared" si="825"/>
        <v>No</v>
      </c>
      <c r="BE1344" t="s">
        <v>6640</v>
      </c>
      <c r="BF1344" s="3" t="str">
        <f t="shared" si="826"/>
        <v>No</v>
      </c>
      <c r="BG1344" t="s">
        <v>6645</v>
      </c>
      <c r="BH1344" s="3" t="str">
        <f t="shared" si="827"/>
        <v>US HWY 17</v>
      </c>
      <c r="BI1344" s="3" t="str">
        <f t="shared" si="828"/>
        <v>Yulee</v>
      </c>
      <c r="BJ1344" s="3" t="str">
        <f t="shared" si="829"/>
        <v>Florida</v>
      </c>
      <c r="BK1344" s="3">
        <f t="shared" si="830"/>
        <v>32097</v>
      </c>
      <c r="BL1344" s="3" t="str">
        <f t="shared" si="831"/>
        <v>US HWY 17 YULEE FL 32097</v>
      </c>
      <c r="BM1344" s="3" t="str">
        <f t="shared" si="832"/>
        <v/>
      </c>
      <c r="BN1344" s="3" t="str">
        <f t="shared" si="833"/>
        <v>Pass</v>
      </c>
      <c r="BO1344" s="3" t="str">
        <f t="shared" si="834"/>
        <v>No</v>
      </c>
      <c r="BP1344" s="3" t="str">
        <f t="shared" si="835"/>
        <v>FV&lt;$10K</v>
      </c>
      <c r="BQ1344" t="s">
        <v>6650</v>
      </c>
      <c r="BR1344" s="3" t="str">
        <f t="shared" si="836"/>
        <v>No, &lt; $20K Lien</v>
      </c>
      <c r="BS1344" s="3" t="str">
        <f t="shared" si="837"/>
        <v>No, Lien &lt; $20K</v>
      </c>
      <c r="BT1344" t="s">
        <v>6650</v>
      </c>
      <c r="BU1344" s="3" t="str">
        <f t="shared" si="838"/>
        <v>No</v>
      </c>
      <c r="BV1344" s="3" t="str">
        <f t="shared" si="839"/>
        <v>No</v>
      </c>
      <c r="BW1344" s="3">
        <f t="shared" si="840"/>
        <v>0</v>
      </c>
      <c r="BX1344" s="3" t="str">
        <f t="shared" si="841"/>
        <v>No</v>
      </c>
      <c r="BY1344" s="3">
        <f t="shared" si="842"/>
        <v>7525</v>
      </c>
      <c r="BZ1344">
        <v>1</v>
      </c>
      <c r="CA1344" s="3">
        <f t="shared" si="843"/>
        <v>7525</v>
      </c>
      <c r="CC1344" s="3">
        <f t="shared" si="844"/>
        <v>0</v>
      </c>
      <c r="CD1344" s="3">
        <f t="shared" si="845"/>
        <v>0</v>
      </c>
      <c r="CE1344" s="3" t="str">
        <f t="shared" si="846"/>
        <v/>
      </c>
      <c r="CF1344" s="3" t="e">
        <f>HLOOKUP(CE1344,'Valuation Data'!$D$2:$K$5,4,FALSE)</f>
        <v>#N/A</v>
      </c>
      <c r="CG1344" s="3">
        <f t="shared" si="847"/>
        <v>7525</v>
      </c>
      <c r="CH1344" s="3" t="str">
        <f t="shared" si="848"/>
        <v>No</v>
      </c>
      <c r="CI1344" s="3" t="str">
        <f>VLOOKUP(R1344,'Use Codes &amp; County Type'!A:D,4,FALSE)</f>
        <v>V</v>
      </c>
      <c r="CJ1344" s="3" t="str">
        <f t="shared" si="849"/>
        <v>Yes</v>
      </c>
      <c r="CK1344" s="3" t="str">
        <f t="shared" si="850"/>
        <v>No</v>
      </c>
      <c r="CL1344" s="3">
        <f t="shared" si="851"/>
        <v>0</v>
      </c>
      <c r="CM1344" s="3">
        <f t="shared" si="852"/>
        <v>0</v>
      </c>
      <c r="CN1344" s="3">
        <f t="shared" si="853"/>
        <v>620.84</v>
      </c>
      <c r="CO1344" s="3">
        <f t="shared" si="854"/>
        <v>-620.84</v>
      </c>
      <c r="CP1344" s="3">
        <f t="shared" si="855"/>
        <v>8.2503654485049843E-2</v>
      </c>
      <c r="CR1344" s="3" t="str">
        <f t="shared" si="856"/>
        <v>No</v>
      </c>
      <c r="CV1344" s="3" t="str">
        <f t="shared" si="857"/>
        <v>FMV&lt;$30K</v>
      </c>
      <c r="CW1344" s="3">
        <f t="shared" si="858"/>
        <v>1343</v>
      </c>
      <c r="CX1344" s="3">
        <f t="shared" si="859"/>
        <v>155.21</v>
      </c>
      <c r="CY1344" s="3" t="str">
        <f t="shared" si="860"/>
        <v>Ok</v>
      </c>
      <c r="CZ1344">
        <v>0</v>
      </c>
      <c r="DA1344">
        <v>0</v>
      </c>
    </row>
    <row r="1345" spans="1:105" x14ac:dyDescent="0.25">
      <c r="A1345">
        <v>1344</v>
      </c>
      <c r="B1345" t="s">
        <v>3</v>
      </c>
      <c r="C1345" t="s">
        <v>1453</v>
      </c>
      <c r="D1345">
        <v>126.06</v>
      </c>
      <c r="E1345">
        <v>2017</v>
      </c>
      <c r="F1345">
        <v>126.06</v>
      </c>
      <c r="G1345">
        <v>126.06</v>
      </c>
      <c r="H1345" s="3">
        <f t="shared" si="820"/>
        <v>0</v>
      </c>
      <c r="J1345" t="s">
        <v>2734</v>
      </c>
      <c r="K1345" t="s">
        <v>2738</v>
      </c>
      <c r="L1345">
        <v>32097</v>
      </c>
      <c r="M1345" t="s">
        <v>3657</v>
      </c>
      <c r="N1345" t="s">
        <v>4758</v>
      </c>
      <c r="O1345">
        <v>-81.606402453113404</v>
      </c>
      <c r="P1345">
        <v>30.579030381092799</v>
      </c>
      <c r="Q1345" t="s">
        <v>5730</v>
      </c>
      <c r="R1345">
        <v>0</v>
      </c>
      <c r="S1345" t="s">
        <v>6538</v>
      </c>
      <c r="T1345">
        <v>8001</v>
      </c>
      <c r="U1345" t="s">
        <v>6581</v>
      </c>
      <c r="V1345">
        <v>2017</v>
      </c>
      <c r="W1345">
        <v>5528</v>
      </c>
      <c r="X1345">
        <v>2017</v>
      </c>
      <c r="Y1345">
        <v>6025</v>
      </c>
      <c r="Z1345">
        <v>86.97</v>
      </c>
      <c r="AA1345" s="3">
        <f t="shared" si="821"/>
        <v>0.6899095668729176</v>
      </c>
      <c r="AC1345" t="s">
        <v>6616</v>
      </c>
      <c r="AD1345" t="s">
        <v>6616</v>
      </c>
      <c r="AE1345" t="s">
        <v>6616</v>
      </c>
      <c r="AF1345" t="s">
        <v>6616</v>
      </c>
      <c r="AG1345" t="s">
        <v>6616</v>
      </c>
      <c r="AI1345" t="s">
        <v>6619</v>
      </c>
      <c r="AJ1345" t="s">
        <v>6618</v>
      </c>
      <c r="AK1345" t="s">
        <v>6618</v>
      </c>
      <c r="AL1345" t="s">
        <v>6618</v>
      </c>
      <c r="AM1345" t="s">
        <v>6618</v>
      </c>
      <c r="AN1345" t="s">
        <v>6618</v>
      </c>
      <c r="AO1345" t="s">
        <v>6618</v>
      </c>
      <c r="AP1345" s="3" t="str">
        <f t="shared" si="822"/>
        <v>No</v>
      </c>
      <c r="AQ1345" s="3" t="str">
        <f t="shared" si="823"/>
        <v>Yes</v>
      </c>
      <c r="AR1345" s="3" t="str">
        <f t="shared" si="824"/>
        <v>No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 t="s">
        <v>6634</v>
      </c>
      <c r="AZ1345" t="s">
        <v>6637</v>
      </c>
      <c r="BA1345">
        <v>0</v>
      </c>
      <c r="BB1345" t="s">
        <v>6616</v>
      </c>
      <c r="BC1345" t="s">
        <v>6616</v>
      </c>
      <c r="BD1345" s="4" t="str">
        <f t="shared" si="825"/>
        <v>No</v>
      </c>
      <c r="BE1345" t="s">
        <v>6640</v>
      </c>
      <c r="BF1345" s="3" t="str">
        <f t="shared" si="826"/>
        <v>No</v>
      </c>
      <c r="BG1345" t="s">
        <v>6645</v>
      </c>
      <c r="BH1345" s="3" t="str">
        <f t="shared" si="827"/>
        <v>US HWY 17</v>
      </c>
      <c r="BI1345" s="3" t="str">
        <f t="shared" si="828"/>
        <v>Yulee</v>
      </c>
      <c r="BJ1345" s="3" t="str">
        <f t="shared" si="829"/>
        <v>Florida</v>
      </c>
      <c r="BK1345" s="3">
        <f t="shared" si="830"/>
        <v>32097</v>
      </c>
      <c r="BL1345" s="3" t="str">
        <f t="shared" si="831"/>
        <v>US HWY 17 YULEE FL 32097</v>
      </c>
      <c r="BM1345" s="3" t="str">
        <f t="shared" si="832"/>
        <v/>
      </c>
      <c r="BN1345" s="3" t="str">
        <f t="shared" si="833"/>
        <v>Lien&lt;$150</v>
      </c>
      <c r="BO1345" s="3" t="str">
        <f t="shared" si="834"/>
        <v>No</v>
      </c>
      <c r="BP1345" s="3" t="str">
        <f t="shared" si="835"/>
        <v>FV&lt;$10K</v>
      </c>
      <c r="BQ1345" t="s">
        <v>6650</v>
      </c>
      <c r="BR1345" s="3" t="str">
        <f t="shared" si="836"/>
        <v>No, &lt; $20K Lien</v>
      </c>
      <c r="BS1345" s="3" t="str">
        <f t="shared" si="837"/>
        <v>No, Lien &lt; $20K</v>
      </c>
      <c r="BT1345" t="s">
        <v>6650</v>
      </c>
      <c r="BU1345" s="3" t="str">
        <f t="shared" si="838"/>
        <v>No</v>
      </c>
      <c r="BV1345" s="3" t="str">
        <f t="shared" si="839"/>
        <v>No</v>
      </c>
      <c r="BW1345" s="3">
        <f t="shared" si="840"/>
        <v>0</v>
      </c>
      <c r="BX1345" s="3" t="str">
        <f t="shared" si="841"/>
        <v>No</v>
      </c>
      <c r="BY1345" s="3">
        <f t="shared" si="842"/>
        <v>5528</v>
      </c>
      <c r="BZ1345">
        <v>1</v>
      </c>
      <c r="CA1345" s="3">
        <f t="shared" si="843"/>
        <v>5528</v>
      </c>
      <c r="CC1345" s="3">
        <f t="shared" si="844"/>
        <v>0</v>
      </c>
      <c r="CD1345" s="3">
        <f t="shared" si="845"/>
        <v>0</v>
      </c>
      <c r="CE1345" s="3" t="str">
        <f t="shared" si="846"/>
        <v/>
      </c>
      <c r="CF1345" s="3" t="e">
        <f>HLOOKUP(CE1345,'Valuation Data'!$D$2:$K$5,4,FALSE)</f>
        <v>#N/A</v>
      </c>
      <c r="CG1345" s="3">
        <f t="shared" si="847"/>
        <v>5528</v>
      </c>
      <c r="CH1345" s="3" t="str">
        <f t="shared" si="848"/>
        <v>No</v>
      </c>
      <c r="CI1345" s="3" t="str">
        <f>VLOOKUP(R1345,'Use Codes &amp; County Type'!A:D,4,FALSE)</f>
        <v>V</v>
      </c>
      <c r="CJ1345" s="3" t="str">
        <f t="shared" si="849"/>
        <v>Yes</v>
      </c>
      <c r="CK1345" s="3" t="str">
        <f t="shared" si="850"/>
        <v>No</v>
      </c>
      <c r="CL1345" s="3">
        <f t="shared" si="851"/>
        <v>0</v>
      </c>
      <c r="CM1345" s="3">
        <f t="shared" si="852"/>
        <v>0</v>
      </c>
      <c r="CN1345" s="3">
        <f t="shared" si="853"/>
        <v>504.24</v>
      </c>
      <c r="CO1345" s="3">
        <f t="shared" si="854"/>
        <v>-504.24</v>
      </c>
      <c r="CP1345" s="3">
        <f t="shared" si="855"/>
        <v>9.1215629522431257E-2</v>
      </c>
      <c r="CR1345" s="3" t="str">
        <f t="shared" si="856"/>
        <v>No</v>
      </c>
      <c r="CV1345" s="3" t="str">
        <f t="shared" si="857"/>
        <v>Lien&lt;$150</v>
      </c>
      <c r="CW1345" s="3">
        <f t="shared" si="858"/>
        <v>1344</v>
      </c>
      <c r="CX1345" s="3">
        <f t="shared" si="859"/>
        <v>126.06</v>
      </c>
      <c r="CY1345" s="3" t="str">
        <f t="shared" si="860"/>
        <v>Ok</v>
      </c>
      <c r="CZ1345">
        <v>0</v>
      </c>
      <c r="DA1345">
        <v>0</v>
      </c>
    </row>
    <row r="1346" spans="1:105" x14ac:dyDescent="0.25">
      <c r="A1346">
        <v>1345</v>
      </c>
      <c r="B1346" t="s">
        <v>3</v>
      </c>
      <c r="C1346" t="s">
        <v>1454</v>
      </c>
      <c r="D1346">
        <v>126.06</v>
      </c>
      <c r="E1346">
        <v>2017</v>
      </c>
      <c r="F1346">
        <v>126.06</v>
      </c>
      <c r="G1346">
        <v>126.06</v>
      </c>
      <c r="H1346" s="3">
        <f t="shared" ref="H1346:H1409" si="861">D1346+D1346-F1346-G1346</f>
        <v>0</v>
      </c>
      <c r="I1346">
        <v>850075</v>
      </c>
      <c r="J1346" t="s">
        <v>2734</v>
      </c>
      <c r="K1346" t="s">
        <v>2738</v>
      </c>
      <c r="L1346">
        <v>32097</v>
      </c>
      <c r="M1346" t="s">
        <v>3716</v>
      </c>
      <c r="N1346" t="s">
        <v>4758</v>
      </c>
      <c r="O1346">
        <v>-81.606210206191093</v>
      </c>
      <c r="P1346">
        <v>30.579250114423601</v>
      </c>
      <c r="Q1346" t="s">
        <v>5730</v>
      </c>
      <c r="R1346">
        <v>0</v>
      </c>
      <c r="S1346" t="s">
        <v>6538</v>
      </c>
      <c r="T1346">
        <v>8001</v>
      </c>
      <c r="U1346" t="s">
        <v>6581</v>
      </c>
      <c r="V1346">
        <v>2017</v>
      </c>
      <c r="W1346">
        <v>5528</v>
      </c>
      <c r="X1346">
        <v>2017</v>
      </c>
      <c r="Y1346">
        <v>6025</v>
      </c>
      <c r="Z1346">
        <v>86.97</v>
      </c>
      <c r="AA1346" s="3">
        <f t="shared" ref="AA1346:AA1409" si="862">IFERROR(Z1346/D1346,)</f>
        <v>0.6899095668729176</v>
      </c>
      <c r="AC1346" t="s">
        <v>6616</v>
      </c>
      <c r="AD1346" t="s">
        <v>6616</v>
      </c>
      <c r="AE1346" t="s">
        <v>6616</v>
      </c>
      <c r="AF1346" t="s">
        <v>6616</v>
      </c>
      <c r="AG1346" t="s">
        <v>6616</v>
      </c>
      <c r="AI1346" t="s">
        <v>6619</v>
      </c>
      <c r="AJ1346" t="s">
        <v>6618</v>
      </c>
      <c r="AK1346" t="s">
        <v>6618</v>
      </c>
      <c r="AL1346" t="s">
        <v>6618</v>
      </c>
      <c r="AM1346" t="s">
        <v>6618</v>
      </c>
      <c r="AN1346" t="s">
        <v>6618</v>
      </c>
      <c r="AO1346" t="s">
        <v>6618</v>
      </c>
      <c r="AP1346" s="3" t="str">
        <f t="shared" ref="AP1346:AP1409" si="863">IF(OR(COUNTIF(AB1346:AH1346,"Yes")&gt;0,COUNTIF(AB1346:AH1346,"C")&gt;0),"Yes","No")</f>
        <v>No</v>
      </c>
      <c r="AQ1346" s="3" t="str">
        <f t="shared" ref="AQ1346:AQ1409" si="864">IF(COUNTIF(AI1346:AO1346,"C")&gt;0,"Yes","No")</f>
        <v>Yes</v>
      </c>
      <c r="AR1346" s="3" t="str">
        <f t="shared" ref="AR1346:AR1409" si="865">IF(AP1346="Yes","Yes","No")</f>
        <v>No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 t="s">
        <v>6634</v>
      </c>
      <c r="AZ1346" t="s">
        <v>6637</v>
      </c>
      <c r="BA1346">
        <v>0</v>
      </c>
      <c r="BB1346" t="s">
        <v>6616</v>
      </c>
      <c r="BC1346" t="s">
        <v>6616</v>
      </c>
      <c r="BD1346" s="4" t="str">
        <f t="shared" ref="BD1346:BD1409" si="866">IFERROR(IF(AW1346&gt;0,"Yes","No"),"No")</f>
        <v>No</v>
      </c>
      <c r="BE1346" t="s">
        <v>6640</v>
      </c>
      <c r="BF1346" s="3" t="str">
        <f t="shared" ref="BF1346:BF1409" si="867">IFERROR(IF(BE1346="Without Environmental Issues","No","Yes"),"No")</f>
        <v>No</v>
      </c>
      <c r="BG1346" t="s">
        <v>6645</v>
      </c>
      <c r="BH1346" s="3" t="str">
        <f t="shared" ref="BH1346:BH1409" si="868">M1346</f>
        <v>850075 US HWY 17</v>
      </c>
      <c r="BI1346" s="3" t="str">
        <f t="shared" ref="BI1346:BI1409" si="869">PROPER(J1346)</f>
        <v>Yulee</v>
      </c>
      <c r="BJ1346" s="3" t="str">
        <f t="shared" ref="BJ1346:BJ1409" si="870">PROPER(K1346)</f>
        <v>Florida</v>
      </c>
      <c r="BK1346" s="3">
        <f t="shared" ref="BK1346:BK1409" si="871">L1346</f>
        <v>32097</v>
      </c>
      <c r="BL1346" s="3" t="str">
        <f t="shared" ref="BL1346:BL1409" si="872">CONCATENATE(M1346," ",N1346)</f>
        <v>850075 US HWY 17 YULEE FL 32097</v>
      </c>
      <c r="BM1346" s="3" t="str">
        <f t="shared" ref="BM1346:BM1409" si="873">IF(AU1346&gt;0,"L","")</f>
        <v/>
      </c>
      <c r="BN1346" s="3" t="str">
        <f t="shared" ref="BN1346:BN1409" si="874">IF(D1346&lt;150,"Lien&lt;$150","Pass")</f>
        <v>Lien&lt;$150</v>
      </c>
      <c r="BO1346" s="3" t="str">
        <f t="shared" ref="BO1346:BO1409" si="875">IF(BC1346="Yes","Yes","No")</f>
        <v>No</v>
      </c>
      <c r="BP1346" s="3" t="str">
        <f t="shared" ref="BP1346:BP1409" si="876">IF(D1346&gt;10000,IF(OR(I1346="",I1346=0,BI1346="",BI1346=0,BK1346=0),"Bad Address","Pass"),"FV&lt;$10K")</f>
        <v>FV&lt;$10K</v>
      </c>
      <c r="BQ1346" t="s">
        <v>6650</v>
      </c>
      <c r="BR1346" s="3" t="str">
        <f t="shared" ref="BR1346:BR1409" si="877">IF(D1346&gt;20000,IF(OR(BD1346="Yes",BF1346="Yes"),"Yes","No"),"No, &lt; $20K Lien")</f>
        <v>No, &lt; $20K Lien</v>
      </c>
      <c r="BS1346" s="3" t="str">
        <f t="shared" ref="BS1346:BS1409" si="878">IF(D1346&gt;20000,IF(IFERROR(IF(BG1346="None","No","Yes"),"No")="Yes","Yes","No"),"No, Lien &lt; $20K")</f>
        <v>No, Lien &lt; $20K</v>
      </c>
      <c r="BT1346" t="s">
        <v>6650</v>
      </c>
      <c r="BU1346" s="3" t="str">
        <f t="shared" ref="BU1346:BU1409" si="879">IF(E1346="","N/A",IF(OR(E1346&lt;2014,AR1346="Yes"),"Yes","No"))</f>
        <v>No</v>
      </c>
      <c r="BV1346" s="3" t="str">
        <f t="shared" ref="BV1346:BV1409" si="880">IFERROR(IF(COUNTIF(C:C,C1346)&gt;1,"Yes","No"),"No")</f>
        <v>No</v>
      </c>
      <c r="BW1346" s="3">
        <f t="shared" ref="BW1346:BW1409" si="881">BA1346</f>
        <v>0</v>
      </c>
      <c r="BX1346" s="3" t="str">
        <f t="shared" ref="BX1346:BX1409" si="882">IF(AND(OR(CI1346="S",CI1346="R",CI1346="C"),CH1346="Yes",BW1346&gt;2),"Yes",IF(AND(OR(CI1346="S",CI1346="R",CI1346="C"),CH1346="No",BW1346&gt;1),"Yes",IF(AND(CI1346="V",CH1346="Yes",BW1346&gt;0),"Yes","No")))</f>
        <v>No</v>
      </c>
      <c r="BY1346" s="3">
        <f t="shared" ref="BY1346:BY1409" si="883">VALUE(W1346)</f>
        <v>5528</v>
      </c>
      <c r="BZ1346">
        <v>1</v>
      </c>
      <c r="CA1346" s="3">
        <f t="shared" ref="CA1346:CA1409" si="884">BY1346/BZ1346</f>
        <v>5528</v>
      </c>
      <c r="CC1346" s="3">
        <f t="shared" ref="CC1346:CC1409" si="885">AS1346</f>
        <v>0</v>
      </c>
      <c r="CD1346" s="3">
        <f t="shared" ref="CD1346:CD1409" si="886">VALUE(AT1346)</f>
        <v>0</v>
      </c>
      <c r="CE1346" s="3" t="str">
        <f t="shared" ref="CE1346:CE1409" si="887">IFERROR(IF(CD1346&gt;1000,YEAR(CC1346),""),"")</f>
        <v/>
      </c>
      <c r="CF1346" s="3" t="e">
        <f>HLOOKUP(CE1346,'Valuation Data'!$D$2:$K$5,4,FALSE)</f>
        <v>#N/A</v>
      </c>
      <c r="CG1346" s="3">
        <f t="shared" ref="CG1346:CG1409" si="888">IF(CB1346&gt;0,MIN(IFERROR(MIN(CD1346*CF1346,CA1346),CA1346),CB1346),IFERROR(MIN(CD1346*CF1346,CA1346),CA1346))</f>
        <v>5528</v>
      </c>
      <c r="CH1346" s="3" t="str">
        <f t="shared" ref="CH1346:CH1409" si="889">IFERROR(IF(AND(OR(CI1346="S",CI1346="R",CI1346="C",CI1346="V"),CF1346&gt;0),"Yes","No"),"No")</f>
        <v>No</v>
      </c>
      <c r="CI1346" s="3" t="str">
        <f>VLOOKUP(R1346,'Use Codes &amp; County Type'!A:D,4,FALSE)</f>
        <v>V</v>
      </c>
      <c r="CJ1346" s="3" t="str">
        <f t="shared" ref="CJ1346:CJ1409" si="890">IF(AND(CH1346="No",CI1346="V"),"Yes","No")</f>
        <v>Yes</v>
      </c>
      <c r="CK1346" s="3" t="str">
        <f t="shared" ref="CK1346:CK1409" si="891">IF(OR(BB1346="Yes",BB1346=""),"Yes","No")</f>
        <v>No</v>
      </c>
      <c r="CL1346" s="3">
        <f t="shared" ref="CL1346:CL1409" si="892">IF(AND(OR(CI1346="S",CI1346="R",CI1346="C"),CH1346="Yes",CK1346="Yes"),75%,IF(AND(OR(CI1346="S",CI1346="R"),CH1346="Yes",CK1346="No"),40%,IF(AND(OR(CI1346="S",CI1346="R",CI1346="C"),CH1346="No",CK1346="Yes"),67%,IF(AND(OR(CI1346="S",CI1346="R"),CH1346="No",CK1346="No"),35%,IF(AND(CI1346="C",CH1346="Yes"),35%,IF(AND(CI1346="C",CH1346="No"),30%,IF(AND(CH1346="Yes",CI1346="V"),10%,0%)))))))</f>
        <v>0</v>
      </c>
      <c r="CM1346" s="3">
        <f t="shared" ref="CM1346:CM1409" si="893">CG1346*CL1346</f>
        <v>0</v>
      </c>
      <c r="CN1346" s="3">
        <f t="shared" ref="CN1346:CN1409" si="894">D1346+(BA1346+3)*MAX(D1346,Z1346)</f>
        <v>504.24</v>
      </c>
      <c r="CO1346" s="3">
        <f t="shared" ref="CO1346:CO1409" si="895">CM1346-CN1346</f>
        <v>-504.24</v>
      </c>
      <c r="CP1346" s="3">
        <f t="shared" ref="CP1346:CP1409" si="896">+CN1346/CG1346</f>
        <v>9.1215629522431257E-2</v>
      </c>
      <c r="CR1346" s="3" t="str">
        <f t="shared" ref="CR1346:CR1409" si="897">IF(AND(CV1346="*Bid",D1346&gt;49999),"Google","No")</f>
        <v>No</v>
      </c>
      <c r="CV1346" s="3" t="str">
        <f t="shared" ref="CV1346:CV1409" si="898">IF(BN1346="Lien&lt;$150","Lien&lt;$150",IF(OR(BU1346="Yes",BV1346="Yes"),"County Held Lien",IF(CG1346&lt;30000,"FMV&lt;$30K",IF(BR1346="Yes","EPA",IF(BS1346="Yes","CDD",IF(BT1346="High","Flood",IF(BX1346="Yes","Too Many Priors",IF(CJ1346="Yes","Vacant, No Sales Data",IF(CO1346&lt;0,"Neg Solv Premium",IF(BP1346="Bad Address","Bad Address",IF(CQ1346="Bad","Bad Data",IF(CS1346="Bad","Bad Google",IF(CT1346="Redeemed","Redeemed",IF(CU1346="Data Change","Data Change","*Bid"))))))))))))))</f>
        <v>Lien&lt;$150</v>
      </c>
      <c r="CW1346" s="3">
        <f t="shared" ref="CW1346:CW1409" si="899">VALUE(A1346)</f>
        <v>1345</v>
      </c>
      <c r="CX1346" s="3">
        <f t="shared" ref="CX1346:CX1409" si="900">VALUE(D1346)</f>
        <v>126.06</v>
      </c>
      <c r="CY1346" s="3" t="str">
        <f t="shared" ref="CY1346:CY1409" si="901">IF(AND(CV1346="*Bid",CX1346&gt;75000),"Check","Ok")</f>
        <v>Ok</v>
      </c>
      <c r="CZ1346">
        <v>0</v>
      </c>
      <c r="DA1346">
        <v>0</v>
      </c>
    </row>
    <row r="1347" spans="1:105" x14ac:dyDescent="0.25">
      <c r="A1347">
        <v>1346</v>
      </c>
      <c r="B1347" t="s">
        <v>3</v>
      </c>
      <c r="C1347" t="s">
        <v>1455</v>
      </c>
      <c r="D1347">
        <v>126.06</v>
      </c>
      <c r="E1347">
        <v>2017</v>
      </c>
      <c r="F1347">
        <v>126.06</v>
      </c>
      <c r="G1347">
        <v>126.06</v>
      </c>
      <c r="H1347" s="3">
        <f t="shared" si="861"/>
        <v>0</v>
      </c>
      <c r="J1347" t="s">
        <v>2734</v>
      </c>
      <c r="K1347" t="s">
        <v>2738</v>
      </c>
      <c r="L1347">
        <v>32097</v>
      </c>
      <c r="M1347" t="s">
        <v>3657</v>
      </c>
      <c r="N1347" t="s">
        <v>4758</v>
      </c>
      <c r="O1347">
        <v>-81.603778879133799</v>
      </c>
      <c r="P1347">
        <v>30.582478161786099</v>
      </c>
      <c r="Q1347" t="s">
        <v>5731</v>
      </c>
      <c r="R1347">
        <v>0</v>
      </c>
      <c r="S1347" t="s">
        <v>6538</v>
      </c>
      <c r="T1347">
        <v>8001</v>
      </c>
      <c r="U1347" t="s">
        <v>6581</v>
      </c>
      <c r="V1347">
        <v>2017</v>
      </c>
      <c r="W1347">
        <v>5528</v>
      </c>
      <c r="X1347">
        <v>2017</v>
      </c>
      <c r="Y1347">
        <v>6025</v>
      </c>
      <c r="Z1347">
        <v>86.97</v>
      </c>
      <c r="AA1347" s="3">
        <f t="shared" si="862"/>
        <v>0.6899095668729176</v>
      </c>
      <c r="AB1347" t="s">
        <v>6616</v>
      </c>
      <c r="AC1347" t="s">
        <v>6616</v>
      </c>
      <c r="AD1347" t="s">
        <v>6616</v>
      </c>
      <c r="AE1347" t="s">
        <v>6616</v>
      </c>
      <c r="AG1347" t="s">
        <v>6616</v>
      </c>
      <c r="AH1347" t="s">
        <v>6616</v>
      </c>
      <c r="AI1347" t="s">
        <v>6619</v>
      </c>
      <c r="AJ1347" t="s">
        <v>6618</v>
      </c>
      <c r="AK1347" t="s">
        <v>6618</v>
      </c>
      <c r="AL1347" t="s">
        <v>6618</v>
      </c>
      <c r="AM1347" t="s">
        <v>6618</v>
      </c>
      <c r="AN1347" t="s">
        <v>6618</v>
      </c>
      <c r="AO1347" t="s">
        <v>6618</v>
      </c>
      <c r="AP1347" s="3" t="str">
        <f t="shared" si="863"/>
        <v>No</v>
      </c>
      <c r="AQ1347" s="3" t="str">
        <f t="shared" si="864"/>
        <v>Yes</v>
      </c>
      <c r="AR1347" s="3" t="str">
        <f t="shared" si="865"/>
        <v>No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 t="s">
        <v>6634</v>
      </c>
      <c r="AZ1347" t="s">
        <v>6637</v>
      </c>
      <c r="BA1347">
        <v>3</v>
      </c>
      <c r="BB1347" t="s">
        <v>6616</v>
      </c>
      <c r="BC1347" t="s">
        <v>6617</v>
      </c>
      <c r="BD1347" s="4" t="str">
        <f t="shared" si="866"/>
        <v>No</v>
      </c>
      <c r="BE1347" t="s">
        <v>6640</v>
      </c>
      <c r="BF1347" s="3" t="str">
        <f t="shared" si="867"/>
        <v>No</v>
      </c>
      <c r="BG1347" t="s">
        <v>6645</v>
      </c>
      <c r="BH1347" s="3" t="str">
        <f t="shared" si="868"/>
        <v>US HWY 17</v>
      </c>
      <c r="BI1347" s="3" t="str">
        <f t="shared" si="869"/>
        <v>Yulee</v>
      </c>
      <c r="BJ1347" s="3" t="str">
        <f t="shared" si="870"/>
        <v>Florida</v>
      </c>
      <c r="BK1347" s="3">
        <f t="shared" si="871"/>
        <v>32097</v>
      </c>
      <c r="BL1347" s="3" t="str">
        <f t="shared" si="872"/>
        <v>US HWY 17 YULEE FL 32097</v>
      </c>
      <c r="BM1347" s="3" t="str">
        <f t="shared" si="873"/>
        <v/>
      </c>
      <c r="BN1347" s="3" t="str">
        <f t="shared" si="874"/>
        <v>Lien&lt;$150</v>
      </c>
      <c r="BO1347" s="3" t="str">
        <f t="shared" si="875"/>
        <v>Yes</v>
      </c>
      <c r="BP1347" s="3" t="str">
        <f t="shared" si="876"/>
        <v>FV&lt;$10K</v>
      </c>
      <c r="BQ1347" t="s">
        <v>6650</v>
      </c>
      <c r="BR1347" s="3" t="str">
        <f t="shared" si="877"/>
        <v>No, &lt; $20K Lien</v>
      </c>
      <c r="BS1347" s="3" t="str">
        <f t="shared" si="878"/>
        <v>No, Lien &lt; $20K</v>
      </c>
      <c r="BT1347" t="s">
        <v>6650</v>
      </c>
      <c r="BU1347" s="3" t="str">
        <f t="shared" si="879"/>
        <v>No</v>
      </c>
      <c r="BV1347" s="3" t="str">
        <f t="shared" si="880"/>
        <v>No</v>
      </c>
      <c r="BW1347" s="3">
        <f t="shared" si="881"/>
        <v>3</v>
      </c>
      <c r="BX1347" s="3" t="str">
        <f t="shared" si="882"/>
        <v>No</v>
      </c>
      <c r="BY1347" s="3">
        <f t="shared" si="883"/>
        <v>5528</v>
      </c>
      <c r="BZ1347">
        <v>1</v>
      </c>
      <c r="CA1347" s="3">
        <f t="shared" si="884"/>
        <v>5528</v>
      </c>
      <c r="CC1347" s="3">
        <f t="shared" si="885"/>
        <v>0</v>
      </c>
      <c r="CD1347" s="3">
        <f t="shared" si="886"/>
        <v>0</v>
      </c>
      <c r="CE1347" s="3" t="str">
        <f t="shared" si="887"/>
        <v/>
      </c>
      <c r="CF1347" s="3" t="e">
        <f>HLOOKUP(CE1347,'Valuation Data'!$D$2:$K$5,4,FALSE)</f>
        <v>#N/A</v>
      </c>
      <c r="CG1347" s="3">
        <f t="shared" si="888"/>
        <v>5528</v>
      </c>
      <c r="CH1347" s="3" t="str">
        <f t="shared" si="889"/>
        <v>No</v>
      </c>
      <c r="CI1347" s="3" t="str">
        <f>VLOOKUP(R1347,'Use Codes &amp; County Type'!A:D,4,FALSE)</f>
        <v>V</v>
      </c>
      <c r="CJ1347" s="3" t="str">
        <f t="shared" si="890"/>
        <v>Yes</v>
      </c>
      <c r="CK1347" s="3" t="str">
        <f t="shared" si="891"/>
        <v>No</v>
      </c>
      <c r="CL1347" s="3">
        <f t="shared" si="892"/>
        <v>0</v>
      </c>
      <c r="CM1347" s="3">
        <f t="shared" si="893"/>
        <v>0</v>
      </c>
      <c r="CN1347" s="3">
        <f t="shared" si="894"/>
        <v>882.42000000000007</v>
      </c>
      <c r="CO1347" s="3">
        <f t="shared" si="895"/>
        <v>-882.42000000000007</v>
      </c>
      <c r="CP1347" s="3">
        <f t="shared" si="896"/>
        <v>0.15962735166425471</v>
      </c>
      <c r="CR1347" s="3" t="str">
        <f t="shared" si="897"/>
        <v>No</v>
      </c>
      <c r="CV1347" s="3" t="str">
        <f t="shared" si="898"/>
        <v>Lien&lt;$150</v>
      </c>
      <c r="CW1347" s="3">
        <f t="shared" si="899"/>
        <v>1346</v>
      </c>
      <c r="CX1347" s="3">
        <f t="shared" si="900"/>
        <v>126.06</v>
      </c>
      <c r="CY1347" s="3" t="str">
        <f t="shared" si="901"/>
        <v>Ok</v>
      </c>
      <c r="CZ1347">
        <v>0</v>
      </c>
      <c r="DA1347">
        <v>0</v>
      </c>
    </row>
    <row r="1348" spans="1:105" x14ac:dyDescent="0.25">
      <c r="A1348">
        <v>1347</v>
      </c>
      <c r="B1348" t="s">
        <v>3</v>
      </c>
      <c r="C1348" t="s">
        <v>1456</v>
      </c>
      <c r="D1348">
        <v>126.06</v>
      </c>
      <c r="E1348">
        <v>2017</v>
      </c>
      <c r="F1348">
        <v>126.06</v>
      </c>
      <c r="G1348">
        <v>126.06</v>
      </c>
      <c r="H1348" s="3">
        <f t="shared" si="861"/>
        <v>0</v>
      </c>
      <c r="J1348" t="s">
        <v>2734</v>
      </c>
      <c r="K1348" t="s">
        <v>2738</v>
      </c>
      <c r="L1348">
        <v>32097</v>
      </c>
      <c r="M1348" t="s">
        <v>3657</v>
      </c>
      <c r="N1348" t="s">
        <v>4758</v>
      </c>
      <c r="O1348">
        <v>-81.603626554600595</v>
      </c>
      <c r="P1348">
        <v>30.582717286009899</v>
      </c>
      <c r="Q1348" t="s">
        <v>5731</v>
      </c>
      <c r="R1348">
        <v>0</v>
      </c>
      <c r="S1348" t="s">
        <v>6538</v>
      </c>
      <c r="T1348">
        <v>8001</v>
      </c>
      <c r="U1348" t="s">
        <v>6581</v>
      </c>
      <c r="V1348">
        <v>2017</v>
      </c>
      <c r="W1348">
        <v>5528</v>
      </c>
      <c r="X1348">
        <v>2017</v>
      </c>
      <c r="Y1348">
        <v>6025</v>
      </c>
      <c r="Z1348">
        <v>86.97</v>
      </c>
      <c r="AA1348" s="3">
        <f t="shared" si="862"/>
        <v>0.6899095668729176</v>
      </c>
      <c r="AB1348" t="s">
        <v>6616</v>
      </c>
      <c r="AC1348" t="s">
        <v>6616</v>
      </c>
      <c r="AD1348" t="s">
        <v>6616</v>
      </c>
      <c r="AE1348" t="s">
        <v>6616</v>
      </c>
      <c r="AG1348" t="s">
        <v>6616</v>
      </c>
      <c r="AH1348" t="s">
        <v>6616</v>
      </c>
      <c r="AI1348" t="s">
        <v>6619</v>
      </c>
      <c r="AJ1348" t="s">
        <v>6618</v>
      </c>
      <c r="AK1348" t="s">
        <v>6618</v>
      </c>
      <c r="AL1348" t="s">
        <v>6618</v>
      </c>
      <c r="AM1348" t="s">
        <v>6618</v>
      </c>
      <c r="AN1348" t="s">
        <v>6618</v>
      </c>
      <c r="AO1348" t="s">
        <v>6618</v>
      </c>
      <c r="AP1348" s="3" t="str">
        <f t="shared" si="863"/>
        <v>No</v>
      </c>
      <c r="AQ1348" s="3" t="str">
        <f t="shared" si="864"/>
        <v>Yes</v>
      </c>
      <c r="AR1348" s="3" t="str">
        <f t="shared" si="865"/>
        <v>No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 t="s">
        <v>6634</v>
      </c>
      <c r="AZ1348" t="s">
        <v>6637</v>
      </c>
      <c r="BA1348">
        <v>3</v>
      </c>
      <c r="BB1348" t="s">
        <v>6616</v>
      </c>
      <c r="BC1348" t="s">
        <v>6617</v>
      </c>
      <c r="BD1348" s="4" t="str">
        <f t="shared" si="866"/>
        <v>No</v>
      </c>
      <c r="BE1348" t="s">
        <v>6640</v>
      </c>
      <c r="BF1348" s="3" t="str">
        <f t="shared" si="867"/>
        <v>No</v>
      </c>
      <c r="BG1348" t="s">
        <v>6645</v>
      </c>
      <c r="BH1348" s="3" t="str">
        <f t="shared" si="868"/>
        <v>US HWY 17</v>
      </c>
      <c r="BI1348" s="3" t="str">
        <f t="shared" si="869"/>
        <v>Yulee</v>
      </c>
      <c r="BJ1348" s="3" t="str">
        <f t="shared" si="870"/>
        <v>Florida</v>
      </c>
      <c r="BK1348" s="3">
        <f t="shared" si="871"/>
        <v>32097</v>
      </c>
      <c r="BL1348" s="3" t="str">
        <f t="shared" si="872"/>
        <v>US HWY 17 YULEE FL 32097</v>
      </c>
      <c r="BM1348" s="3" t="str">
        <f t="shared" si="873"/>
        <v/>
      </c>
      <c r="BN1348" s="3" t="str">
        <f t="shared" si="874"/>
        <v>Lien&lt;$150</v>
      </c>
      <c r="BO1348" s="3" t="str">
        <f t="shared" si="875"/>
        <v>Yes</v>
      </c>
      <c r="BP1348" s="3" t="str">
        <f t="shared" si="876"/>
        <v>FV&lt;$10K</v>
      </c>
      <c r="BQ1348" t="s">
        <v>6650</v>
      </c>
      <c r="BR1348" s="3" t="str">
        <f t="shared" si="877"/>
        <v>No, &lt; $20K Lien</v>
      </c>
      <c r="BS1348" s="3" t="str">
        <f t="shared" si="878"/>
        <v>No, Lien &lt; $20K</v>
      </c>
      <c r="BT1348" t="s">
        <v>6650</v>
      </c>
      <c r="BU1348" s="3" t="str">
        <f t="shared" si="879"/>
        <v>No</v>
      </c>
      <c r="BV1348" s="3" t="str">
        <f t="shared" si="880"/>
        <v>No</v>
      </c>
      <c r="BW1348" s="3">
        <f t="shared" si="881"/>
        <v>3</v>
      </c>
      <c r="BX1348" s="3" t="str">
        <f t="shared" si="882"/>
        <v>No</v>
      </c>
      <c r="BY1348" s="3">
        <f t="shared" si="883"/>
        <v>5528</v>
      </c>
      <c r="BZ1348">
        <v>1</v>
      </c>
      <c r="CA1348" s="3">
        <f t="shared" si="884"/>
        <v>5528</v>
      </c>
      <c r="CC1348" s="3">
        <f t="shared" si="885"/>
        <v>0</v>
      </c>
      <c r="CD1348" s="3">
        <f t="shared" si="886"/>
        <v>0</v>
      </c>
      <c r="CE1348" s="3" t="str">
        <f t="shared" si="887"/>
        <v/>
      </c>
      <c r="CF1348" s="3" t="e">
        <f>HLOOKUP(CE1348,'Valuation Data'!$D$2:$K$5,4,FALSE)</f>
        <v>#N/A</v>
      </c>
      <c r="CG1348" s="3">
        <f t="shared" si="888"/>
        <v>5528</v>
      </c>
      <c r="CH1348" s="3" t="str">
        <f t="shared" si="889"/>
        <v>No</v>
      </c>
      <c r="CI1348" s="3" t="str">
        <f>VLOOKUP(R1348,'Use Codes &amp; County Type'!A:D,4,FALSE)</f>
        <v>V</v>
      </c>
      <c r="CJ1348" s="3" t="str">
        <f t="shared" si="890"/>
        <v>Yes</v>
      </c>
      <c r="CK1348" s="3" t="str">
        <f t="shared" si="891"/>
        <v>No</v>
      </c>
      <c r="CL1348" s="3">
        <f t="shared" si="892"/>
        <v>0</v>
      </c>
      <c r="CM1348" s="3">
        <f t="shared" si="893"/>
        <v>0</v>
      </c>
      <c r="CN1348" s="3">
        <f t="shared" si="894"/>
        <v>882.42000000000007</v>
      </c>
      <c r="CO1348" s="3">
        <f t="shared" si="895"/>
        <v>-882.42000000000007</v>
      </c>
      <c r="CP1348" s="3">
        <f t="shared" si="896"/>
        <v>0.15962735166425471</v>
      </c>
      <c r="CR1348" s="3" t="str">
        <f t="shared" si="897"/>
        <v>No</v>
      </c>
      <c r="CV1348" s="3" t="str">
        <f t="shared" si="898"/>
        <v>Lien&lt;$150</v>
      </c>
      <c r="CW1348" s="3">
        <f t="shared" si="899"/>
        <v>1347</v>
      </c>
      <c r="CX1348" s="3">
        <f t="shared" si="900"/>
        <v>126.06</v>
      </c>
      <c r="CY1348" s="3" t="str">
        <f t="shared" si="901"/>
        <v>Ok</v>
      </c>
      <c r="CZ1348">
        <v>0</v>
      </c>
      <c r="DA1348">
        <v>0</v>
      </c>
    </row>
    <row r="1349" spans="1:105" x14ac:dyDescent="0.25">
      <c r="A1349">
        <v>1348</v>
      </c>
      <c r="B1349" t="s">
        <v>3</v>
      </c>
      <c r="C1349" t="s">
        <v>1457</v>
      </c>
      <c r="D1349">
        <v>126.06</v>
      </c>
      <c r="E1349">
        <v>2017</v>
      </c>
      <c r="F1349">
        <v>126.06</v>
      </c>
      <c r="G1349">
        <v>126.06</v>
      </c>
      <c r="H1349" s="3">
        <f t="shared" si="861"/>
        <v>0</v>
      </c>
      <c r="J1349" t="s">
        <v>2734</v>
      </c>
      <c r="K1349" t="s">
        <v>2738</v>
      </c>
      <c r="L1349">
        <v>32097</v>
      </c>
      <c r="M1349" t="s">
        <v>3657</v>
      </c>
      <c r="N1349" t="s">
        <v>4758</v>
      </c>
      <c r="O1349">
        <v>-81.603465640284497</v>
      </c>
      <c r="P1349">
        <v>30.582957004575199</v>
      </c>
      <c r="Q1349" t="s">
        <v>5731</v>
      </c>
      <c r="R1349">
        <v>0</v>
      </c>
      <c r="S1349" t="s">
        <v>6538</v>
      </c>
      <c r="T1349">
        <v>8001</v>
      </c>
      <c r="U1349" t="s">
        <v>6581</v>
      </c>
      <c r="V1349">
        <v>2017</v>
      </c>
      <c r="W1349">
        <v>5528</v>
      </c>
      <c r="X1349">
        <v>2017</v>
      </c>
      <c r="Y1349">
        <v>6025</v>
      </c>
      <c r="Z1349">
        <v>86.97</v>
      </c>
      <c r="AA1349" s="3">
        <f t="shared" si="862"/>
        <v>0.6899095668729176</v>
      </c>
      <c r="AB1349" t="s">
        <v>6616</v>
      </c>
      <c r="AC1349" t="s">
        <v>6616</v>
      </c>
      <c r="AD1349" t="s">
        <v>6616</v>
      </c>
      <c r="AE1349" t="s">
        <v>6616</v>
      </c>
      <c r="AG1349" t="s">
        <v>6616</v>
      </c>
      <c r="AH1349" t="s">
        <v>6616</v>
      </c>
      <c r="AI1349" t="s">
        <v>6619</v>
      </c>
      <c r="AJ1349" t="s">
        <v>6618</v>
      </c>
      <c r="AK1349" t="s">
        <v>6618</v>
      </c>
      <c r="AL1349" t="s">
        <v>6618</v>
      </c>
      <c r="AM1349" t="s">
        <v>6618</v>
      </c>
      <c r="AN1349" t="s">
        <v>6618</v>
      </c>
      <c r="AO1349" t="s">
        <v>6618</v>
      </c>
      <c r="AP1349" s="3" t="str">
        <f t="shared" si="863"/>
        <v>No</v>
      </c>
      <c r="AQ1349" s="3" t="str">
        <f t="shared" si="864"/>
        <v>Yes</v>
      </c>
      <c r="AR1349" s="3" t="str">
        <f t="shared" si="865"/>
        <v>No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 t="s">
        <v>6634</v>
      </c>
      <c r="AZ1349" t="s">
        <v>6637</v>
      </c>
      <c r="BA1349">
        <v>3</v>
      </c>
      <c r="BB1349" t="s">
        <v>6616</v>
      </c>
      <c r="BC1349" t="s">
        <v>6617</v>
      </c>
      <c r="BD1349" s="4" t="str">
        <f t="shared" si="866"/>
        <v>No</v>
      </c>
      <c r="BE1349" t="s">
        <v>6640</v>
      </c>
      <c r="BF1349" s="3" t="str">
        <f t="shared" si="867"/>
        <v>No</v>
      </c>
      <c r="BG1349" t="s">
        <v>6645</v>
      </c>
      <c r="BH1349" s="3" t="str">
        <f t="shared" si="868"/>
        <v>US HWY 17</v>
      </c>
      <c r="BI1349" s="3" t="str">
        <f t="shared" si="869"/>
        <v>Yulee</v>
      </c>
      <c r="BJ1349" s="3" t="str">
        <f t="shared" si="870"/>
        <v>Florida</v>
      </c>
      <c r="BK1349" s="3">
        <f t="shared" si="871"/>
        <v>32097</v>
      </c>
      <c r="BL1349" s="3" t="str">
        <f t="shared" si="872"/>
        <v>US HWY 17 YULEE FL 32097</v>
      </c>
      <c r="BM1349" s="3" t="str">
        <f t="shared" si="873"/>
        <v/>
      </c>
      <c r="BN1349" s="3" t="str">
        <f t="shared" si="874"/>
        <v>Lien&lt;$150</v>
      </c>
      <c r="BO1349" s="3" t="str">
        <f t="shared" si="875"/>
        <v>Yes</v>
      </c>
      <c r="BP1349" s="3" t="str">
        <f t="shared" si="876"/>
        <v>FV&lt;$10K</v>
      </c>
      <c r="BQ1349" t="s">
        <v>6650</v>
      </c>
      <c r="BR1349" s="3" t="str">
        <f t="shared" si="877"/>
        <v>No, &lt; $20K Lien</v>
      </c>
      <c r="BS1349" s="3" t="str">
        <f t="shared" si="878"/>
        <v>No, Lien &lt; $20K</v>
      </c>
      <c r="BT1349" t="s">
        <v>6650</v>
      </c>
      <c r="BU1349" s="3" t="str">
        <f t="shared" si="879"/>
        <v>No</v>
      </c>
      <c r="BV1349" s="3" t="str">
        <f t="shared" si="880"/>
        <v>No</v>
      </c>
      <c r="BW1349" s="3">
        <f t="shared" si="881"/>
        <v>3</v>
      </c>
      <c r="BX1349" s="3" t="str">
        <f t="shared" si="882"/>
        <v>No</v>
      </c>
      <c r="BY1349" s="3">
        <f t="shared" si="883"/>
        <v>5528</v>
      </c>
      <c r="BZ1349">
        <v>1</v>
      </c>
      <c r="CA1349" s="3">
        <f t="shared" si="884"/>
        <v>5528</v>
      </c>
      <c r="CC1349" s="3">
        <f t="shared" si="885"/>
        <v>0</v>
      </c>
      <c r="CD1349" s="3">
        <f t="shared" si="886"/>
        <v>0</v>
      </c>
      <c r="CE1349" s="3" t="str">
        <f t="shared" si="887"/>
        <v/>
      </c>
      <c r="CF1349" s="3" t="e">
        <f>HLOOKUP(CE1349,'Valuation Data'!$D$2:$K$5,4,FALSE)</f>
        <v>#N/A</v>
      </c>
      <c r="CG1349" s="3">
        <f t="shared" si="888"/>
        <v>5528</v>
      </c>
      <c r="CH1349" s="3" t="str">
        <f t="shared" si="889"/>
        <v>No</v>
      </c>
      <c r="CI1349" s="3" t="str">
        <f>VLOOKUP(R1349,'Use Codes &amp; County Type'!A:D,4,FALSE)</f>
        <v>V</v>
      </c>
      <c r="CJ1349" s="3" t="str">
        <f t="shared" si="890"/>
        <v>Yes</v>
      </c>
      <c r="CK1349" s="3" t="str">
        <f t="shared" si="891"/>
        <v>No</v>
      </c>
      <c r="CL1349" s="3">
        <f t="shared" si="892"/>
        <v>0</v>
      </c>
      <c r="CM1349" s="3">
        <f t="shared" si="893"/>
        <v>0</v>
      </c>
      <c r="CN1349" s="3">
        <f t="shared" si="894"/>
        <v>882.42000000000007</v>
      </c>
      <c r="CO1349" s="3">
        <f t="shared" si="895"/>
        <v>-882.42000000000007</v>
      </c>
      <c r="CP1349" s="3">
        <f t="shared" si="896"/>
        <v>0.15962735166425471</v>
      </c>
      <c r="CR1349" s="3" t="str">
        <f t="shared" si="897"/>
        <v>No</v>
      </c>
      <c r="CV1349" s="3" t="str">
        <f t="shared" si="898"/>
        <v>Lien&lt;$150</v>
      </c>
      <c r="CW1349" s="3">
        <f t="shared" si="899"/>
        <v>1348</v>
      </c>
      <c r="CX1349" s="3">
        <f t="shared" si="900"/>
        <v>126.06</v>
      </c>
      <c r="CY1349" s="3" t="str">
        <f t="shared" si="901"/>
        <v>Ok</v>
      </c>
      <c r="CZ1349">
        <v>0</v>
      </c>
      <c r="DA1349">
        <v>0</v>
      </c>
    </row>
    <row r="1350" spans="1:105" x14ac:dyDescent="0.25">
      <c r="A1350">
        <v>1349</v>
      </c>
      <c r="B1350" t="s">
        <v>3</v>
      </c>
      <c r="C1350" t="s">
        <v>1458</v>
      </c>
      <c r="D1350">
        <v>162.99</v>
      </c>
      <c r="E1350">
        <v>2017</v>
      </c>
      <c r="F1350">
        <v>162.99</v>
      </c>
      <c r="G1350">
        <v>162.99</v>
      </c>
      <c r="H1350" s="3">
        <f t="shared" si="861"/>
        <v>0</v>
      </c>
      <c r="J1350" t="s">
        <v>2734</v>
      </c>
      <c r="K1350" t="s">
        <v>2738</v>
      </c>
      <c r="L1350">
        <v>32097</v>
      </c>
      <c r="M1350" t="s">
        <v>3657</v>
      </c>
      <c r="N1350" t="s">
        <v>4758</v>
      </c>
      <c r="O1350">
        <v>-81.608349394393599</v>
      </c>
      <c r="P1350">
        <v>30.5772468063827</v>
      </c>
      <c r="Q1350" t="s">
        <v>5731</v>
      </c>
      <c r="R1350">
        <v>0</v>
      </c>
      <c r="S1350" t="s">
        <v>6538</v>
      </c>
      <c r="T1350">
        <v>8001</v>
      </c>
      <c r="U1350" t="s">
        <v>6581</v>
      </c>
      <c r="V1350">
        <v>2017</v>
      </c>
      <c r="W1350">
        <v>8000</v>
      </c>
      <c r="X1350">
        <v>2017</v>
      </c>
      <c r="Y1350">
        <v>8000</v>
      </c>
      <c r="Z1350">
        <v>121.12</v>
      </c>
      <c r="AA1350" s="3">
        <f t="shared" si="862"/>
        <v>0.74311307442174368</v>
      </c>
      <c r="AB1350" t="s">
        <v>6616</v>
      </c>
      <c r="AC1350" t="s">
        <v>6616</v>
      </c>
      <c r="AD1350" t="s">
        <v>6616</v>
      </c>
      <c r="AE1350" t="s">
        <v>6616</v>
      </c>
      <c r="AG1350" t="s">
        <v>6616</v>
      </c>
      <c r="AH1350" t="s">
        <v>6616</v>
      </c>
      <c r="AI1350" t="s">
        <v>6618</v>
      </c>
      <c r="AJ1350" t="s">
        <v>6618</v>
      </c>
      <c r="AK1350" t="s">
        <v>6618</v>
      </c>
      <c r="AL1350" t="s">
        <v>6618</v>
      </c>
      <c r="AM1350" t="s">
        <v>6618</v>
      </c>
      <c r="AN1350" t="s">
        <v>6618</v>
      </c>
      <c r="AO1350">
        <v>0</v>
      </c>
      <c r="AP1350" s="3" t="str">
        <f t="shared" si="863"/>
        <v>No</v>
      </c>
      <c r="AQ1350" s="3" t="str">
        <f t="shared" si="864"/>
        <v>No</v>
      </c>
      <c r="AR1350" s="3" t="str">
        <f t="shared" si="865"/>
        <v>No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 t="s">
        <v>6634</v>
      </c>
      <c r="AZ1350" t="s">
        <v>6637</v>
      </c>
      <c r="BA1350">
        <v>3</v>
      </c>
      <c r="BB1350" t="s">
        <v>6616</v>
      </c>
      <c r="BC1350" t="s">
        <v>6617</v>
      </c>
      <c r="BD1350" s="4" t="str">
        <f t="shared" si="866"/>
        <v>No</v>
      </c>
      <c r="BE1350" t="s">
        <v>6640</v>
      </c>
      <c r="BF1350" s="3" t="str">
        <f t="shared" si="867"/>
        <v>No</v>
      </c>
      <c r="BG1350" t="s">
        <v>6645</v>
      </c>
      <c r="BH1350" s="3" t="str">
        <f t="shared" si="868"/>
        <v>US HWY 17</v>
      </c>
      <c r="BI1350" s="3" t="str">
        <f t="shared" si="869"/>
        <v>Yulee</v>
      </c>
      <c r="BJ1350" s="3" t="str">
        <f t="shared" si="870"/>
        <v>Florida</v>
      </c>
      <c r="BK1350" s="3">
        <f t="shared" si="871"/>
        <v>32097</v>
      </c>
      <c r="BL1350" s="3" t="str">
        <f t="shared" si="872"/>
        <v>US HWY 17 YULEE FL 32097</v>
      </c>
      <c r="BM1350" s="3" t="str">
        <f t="shared" si="873"/>
        <v/>
      </c>
      <c r="BN1350" s="3" t="str">
        <f t="shared" si="874"/>
        <v>Pass</v>
      </c>
      <c r="BO1350" s="3" t="str">
        <f t="shared" si="875"/>
        <v>Yes</v>
      </c>
      <c r="BP1350" s="3" t="str">
        <f t="shared" si="876"/>
        <v>FV&lt;$10K</v>
      </c>
      <c r="BQ1350" t="s">
        <v>6650</v>
      </c>
      <c r="BR1350" s="3" t="str">
        <f t="shared" si="877"/>
        <v>No, &lt; $20K Lien</v>
      </c>
      <c r="BS1350" s="3" t="str">
        <f t="shared" si="878"/>
        <v>No, Lien &lt; $20K</v>
      </c>
      <c r="BT1350" t="s">
        <v>6650</v>
      </c>
      <c r="BU1350" s="3" t="str">
        <f t="shared" si="879"/>
        <v>No</v>
      </c>
      <c r="BV1350" s="3" t="str">
        <f t="shared" si="880"/>
        <v>No</v>
      </c>
      <c r="BW1350" s="3">
        <f t="shared" si="881"/>
        <v>3</v>
      </c>
      <c r="BX1350" s="3" t="str">
        <f t="shared" si="882"/>
        <v>No</v>
      </c>
      <c r="BY1350" s="3">
        <f t="shared" si="883"/>
        <v>8000</v>
      </c>
      <c r="BZ1350">
        <v>1</v>
      </c>
      <c r="CA1350" s="3">
        <f t="shared" si="884"/>
        <v>8000</v>
      </c>
      <c r="CC1350" s="3">
        <f t="shared" si="885"/>
        <v>0</v>
      </c>
      <c r="CD1350" s="3">
        <f t="shared" si="886"/>
        <v>0</v>
      </c>
      <c r="CE1350" s="3" t="str">
        <f t="shared" si="887"/>
        <v/>
      </c>
      <c r="CF1350" s="3" t="e">
        <f>HLOOKUP(CE1350,'Valuation Data'!$D$2:$K$5,4,FALSE)</f>
        <v>#N/A</v>
      </c>
      <c r="CG1350" s="3">
        <f t="shared" si="888"/>
        <v>8000</v>
      </c>
      <c r="CH1350" s="3" t="str">
        <f t="shared" si="889"/>
        <v>No</v>
      </c>
      <c r="CI1350" s="3" t="str">
        <f>VLOOKUP(R1350,'Use Codes &amp; County Type'!A:D,4,FALSE)</f>
        <v>V</v>
      </c>
      <c r="CJ1350" s="3" t="str">
        <f t="shared" si="890"/>
        <v>Yes</v>
      </c>
      <c r="CK1350" s="3" t="str">
        <f t="shared" si="891"/>
        <v>No</v>
      </c>
      <c r="CL1350" s="3">
        <f t="shared" si="892"/>
        <v>0</v>
      </c>
      <c r="CM1350" s="3">
        <f t="shared" si="893"/>
        <v>0</v>
      </c>
      <c r="CN1350" s="3">
        <f t="shared" si="894"/>
        <v>1140.93</v>
      </c>
      <c r="CO1350" s="3">
        <f t="shared" si="895"/>
        <v>-1140.93</v>
      </c>
      <c r="CP1350" s="3">
        <f t="shared" si="896"/>
        <v>0.14261625</v>
      </c>
      <c r="CR1350" s="3" t="str">
        <f t="shared" si="897"/>
        <v>No</v>
      </c>
      <c r="CV1350" s="3" t="str">
        <f t="shared" si="898"/>
        <v>FMV&lt;$30K</v>
      </c>
      <c r="CW1350" s="3">
        <f t="shared" si="899"/>
        <v>1349</v>
      </c>
      <c r="CX1350" s="3">
        <f t="shared" si="900"/>
        <v>162.99</v>
      </c>
      <c r="CY1350" s="3" t="str">
        <f t="shared" si="901"/>
        <v>Ok</v>
      </c>
      <c r="CZ1350">
        <v>0</v>
      </c>
      <c r="DA1350">
        <v>0</v>
      </c>
    </row>
    <row r="1351" spans="1:105" x14ac:dyDescent="0.25">
      <c r="A1351">
        <v>1350</v>
      </c>
      <c r="B1351" t="s">
        <v>3</v>
      </c>
      <c r="C1351" t="s">
        <v>1459</v>
      </c>
      <c r="D1351">
        <v>326.70999999999998</v>
      </c>
      <c r="E1351">
        <v>2017</v>
      </c>
      <c r="F1351">
        <v>326.70999999999998</v>
      </c>
      <c r="G1351">
        <v>326.70999999999998</v>
      </c>
      <c r="H1351" s="3">
        <f t="shared" si="861"/>
        <v>0</v>
      </c>
      <c r="J1351" t="s">
        <v>2734</v>
      </c>
      <c r="K1351" t="s">
        <v>2738</v>
      </c>
      <c r="L1351">
        <v>32037</v>
      </c>
      <c r="M1351" t="s">
        <v>3657</v>
      </c>
      <c r="N1351" t="s">
        <v>4762</v>
      </c>
      <c r="O1351">
        <v>-81.602597669753493</v>
      </c>
      <c r="P1351">
        <v>30.584799763425401</v>
      </c>
      <c r="Q1351" t="s">
        <v>5731</v>
      </c>
      <c r="R1351">
        <v>0</v>
      </c>
      <c r="S1351" t="s">
        <v>6538</v>
      </c>
      <c r="T1351">
        <v>8001</v>
      </c>
      <c r="U1351" t="s">
        <v>6581</v>
      </c>
      <c r="V1351">
        <v>2017</v>
      </c>
      <c r="W1351">
        <v>18000</v>
      </c>
      <c r="X1351">
        <v>2017</v>
      </c>
      <c r="Y1351">
        <v>18000</v>
      </c>
      <c r="Z1351">
        <v>272.5</v>
      </c>
      <c r="AA1351" s="3">
        <f t="shared" si="862"/>
        <v>0.83407303112852382</v>
      </c>
      <c r="AB1351" t="s">
        <v>6616</v>
      </c>
      <c r="AC1351" t="s">
        <v>6616</v>
      </c>
      <c r="AD1351" t="s">
        <v>6616</v>
      </c>
      <c r="AE1351" t="s">
        <v>6616</v>
      </c>
      <c r="AF1351" t="s">
        <v>6616</v>
      </c>
      <c r="AG1351" t="s">
        <v>6616</v>
      </c>
      <c r="AH1351" t="s">
        <v>6616</v>
      </c>
      <c r="AI1351" t="s">
        <v>6618</v>
      </c>
      <c r="AJ1351" t="s">
        <v>6618</v>
      </c>
      <c r="AK1351" t="s">
        <v>6618</v>
      </c>
      <c r="AL1351" t="s">
        <v>6618</v>
      </c>
      <c r="AM1351" t="s">
        <v>6618</v>
      </c>
      <c r="AN1351" t="s">
        <v>6618</v>
      </c>
      <c r="AO1351" t="s">
        <v>6618</v>
      </c>
      <c r="AP1351" s="3" t="str">
        <f t="shared" si="863"/>
        <v>No</v>
      </c>
      <c r="AQ1351" s="3" t="str">
        <f t="shared" si="864"/>
        <v>No</v>
      </c>
      <c r="AR1351" s="3" t="str">
        <f t="shared" si="865"/>
        <v>No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 t="s">
        <v>6634</v>
      </c>
      <c r="AZ1351" t="s">
        <v>6637</v>
      </c>
      <c r="BA1351">
        <v>3</v>
      </c>
      <c r="BB1351" t="s">
        <v>6616</v>
      </c>
      <c r="BC1351" t="s">
        <v>6616</v>
      </c>
      <c r="BD1351" s="4" t="str">
        <f t="shared" si="866"/>
        <v>No</v>
      </c>
      <c r="BE1351" t="s">
        <v>6640</v>
      </c>
      <c r="BF1351" s="3" t="str">
        <f t="shared" si="867"/>
        <v>No</v>
      </c>
      <c r="BG1351" t="s">
        <v>6645</v>
      </c>
      <c r="BH1351" s="3" t="str">
        <f t="shared" si="868"/>
        <v>US HWY 17</v>
      </c>
      <c r="BI1351" s="3" t="str">
        <f t="shared" si="869"/>
        <v>Yulee</v>
      </c>
      <c r="BJ1351" s="3" t="str">
        <f t="shared" si="870"/>
        <v>Florida</v>
      </c>
      <c r="BK1351" s="3">
        <f t="shared" si="871"/>
        <v>32037</v>
      </c>
      <c r="BL1351" s="3" t="str">
        <f t="shared" si="872"/>
        <v>US HWY 17 YULEE FL 32037</v>
      </c>
      <c r="BM1351" s="3" t="str">
        <f t="shared" si="873"/>
        <v/>
      </c>
      <c r="BN1351" s="3" t="str">
        <f t="shared" si="874"/>
        <v>Pass</v>
      </c>
      <c r="BO1351" s="3" t="str">
        <f t="shared" si="875"/>
        <v>No</v>
      </c>
      <c r="BP1351" s="3" t="str">
        <f t="shared" si="876"/>
        <v>FV&lt;$10K</v>
      </c>
      <c r="BQ1351" t="s">
        <v>6650</v>
      </c>
      <c r="BR1351" s="3" t="str">
        <f t="shared" si="877"/>
        <v>No, &lt; $20K Lien</v>
      </c>
      <c r="BS1351" s="3" t="str">
        <f t="shared" si="878"/>
        <v>No, Lien &lt; $20K</v>
      </c>
      <c r="BT1351" t="s">
        <v>6650</v>
      </c>
      <c r="BU1351" s="3" t="str">
        <f t="shared" si="879"/>
        <v>No</v>
      </c>
      <c r="BV1351" s="3" t="str">
        <f t="shared" si="880"/>
        <v>No</v>
      </c>
      <c r="BW1351" s="3">
        <f t="shared" si="881"/>
        <v>3</v>
      </c>
      <c r="BX1351" s="3" t="str">
        <f t="shared" si="882"/>
        <v>No</v>
      </c>
      <c r="BY1351" s="3">
        <f t="shared" si="883"/>
        <v>18000</v>
      </c>
      <c r="BZ1351">
        <v>1</v>
      </c>
      <c r="CA1351" s="3">
        <f t="shared" si="884"/>
        <v>18000</v>
      </c>
      <c r="CC1351" s="3">
        <f t="shared" si="885"/>
        <v>0</v>
      </c>
      <c r="CD1351" s="3">
        <f t="shared" si="886"/>
        <v>0</v>
      </c>
      <c r="CE1351" s="3" t="str">
        <f t="shared" si="887"/>
        <v/>
      </c>
      <c r="CF1351" s="3" t="e">
        <f>HLOOKUP(CE1351,'Valuation Data'!$D$2:$K$5,4,FALSE)</f>
        <v>#N/A</v>
      </c>
      <c r="CG1351" s="3">
        <f t="shared" si="888"/>
        <v>18000</v>
      </c>
      <c r="CH1351" s="3" t="str">
        <f t="shared" si="889"/>
        <v>No</v>
      </c>
      <c r="CI1351" s="3" t="str">
        <f>VLOOKUP(R1351,'Use Codes &amp; County Type'!A:D,4,FALSE)</f>
        <v>V</v>
      </c>
      <c r="CJ1351" s="3" t="str">
        <f t="shared" si="890"/>
        <v>Yes</v>
      </c>
      <c r="CK1351" s="3" t="str">
        <f t="shared" si="891"/>
        <v>No</v>
      </c>
      <c r="CL1351" s="3">
        <f t="shared" si="892"/>
        <v>0</v>
      </c>
      <c r="CM1351" s="3">
        <f t="shared" si="893"/>
        <v>0</v>
      </c>
      <c r="CN1351" s="3">
        <f t="shared" si="894"/>
        <v>2286.9699999999998</v>
      </c>
      <c r="CO1351" s="3">
        <f t="shared" si="895"/>
        <v>-2286.9699999999998</v>
      </c>
      <c r="CP1351" s="3">
        <f t="shared" si="896"/>
        <v>0.12705388888888888</v>
      </c>
      <c r="CR1351" s="3" t="str">
        <f t="shared" si="897"/>
        <v>No</v>
      </c>
      <c r="CV1351" s="3" t="str">
        <f t="shared" si="898"/>
        <v>FMV&lt;$30K</v>
      </c>
      <c r="CW1351" s="3">
        <f t="shared" si="899"/>
        <v>1350</v>
      </c>
      <c r="CX1351" s="3">
        <f t="shared" si="900"/>
        <v>326.70999999999998</v>
      </c>
      <c r="CY1351" s="3" t="str">
        <f t="shared" si="901"/>
        <v>Ok</v>
      </c>
      <c r="CZ1351">
        <v>0</v>
      </c>
      <c r="DA1351">
        <v>0</v>
      </c>
    </row>
    <row r="1352" spans="1:105" x14ac:dyDescent="0.25">
      <c r="A1352">
        <v>1351</v>
      </c>
      <c r="B1352" t="s">
        <v>3</v>
      </c>
      <c r="C1352" t="s">
        <v>1460</v>
      </c>
      <c r="D1352">
        <v>114.28</v>
      </c>
      <c r="E1352">
        <v>2017</v>
      </c>
      <c r="F1352">
        <v>114.28</v>
      </c>
      <c r="G1352">
        <v>114.28</v>
      </c>
      <c r="H1352" s="3">
        <f t="shared" si="861"/>
        <v>0</v>
      </c>
      <c r="J1352" t="s">
        <v>2734</v>
      </c>
      <c r="K1352" t="s">
        <v>2738</v>
      </c>
      <c r="L1352">
        <v>32097</v>
      </c>
      <c r="M1352" t="s">
        <v>3657</v>
      </c>
      <c r="N1352" t="s">
        <v>4758</v>
      </c>
      <c r="O1352">
        <v>-81.609226028740807</v>
      </c>
      <c r="P1352">
        <v>30.576697799832001</v>
      </c>
      <c r="Q1352" t="s">
        <v>5731</v>
      </c>
      <c r="R1352">
        <v>0</v>
      </c>
      <c r="S1352" t="s">
        <v>6538</v>
      </c>
      <c r="T1352">
        <v>8001</v>
      </c>
      <c r="U1352" t="s">
        <v>6581</v>
      </c>
      <c r="V1352">
        <v>2017</v>
      </c>
      <c r="W1352">
        <v>5025</v>
      </c>
      <c r="X1352">
        <v>2017</v>
      </c>
      <c r="Y1352">
        <v>5025</v>
      </c>
      <c r="Z1352">
        <v>76.08</v>
      </c>
      <c r="AA1352" s="3">
        <f t="shared" si="862"/>
        <v>0.66573328666433318</v>
      </c>
      <c r="AB1352" t="s">
        <v>6617</v>
      </c>
      <c r="AC1352" t="s">
        <v>6616</v>
      </c>
      <c r="AD1352" t="s">
        <v>6616</v>
      </c>
      <c r="AE1352" t="s">
        <v>6616</v>
      </c>
      <c r="AF1352" t="s">
        <v>6616</v>
      </c>
      <c r="AG1352" t="s">
        <v>6616</v>
      </c>
      <c r="AH1352" t="s">
        <v>6616</v>
      </c>
      <c r="AI1352" t="s">
        <v>6619</v>
      </c>
      <c r="AJ1352" t="s">
        <v>6618</v>
      </c>
      <c r="AK1352" t="s">
        <v>6618</v>
      </c>
      <c r="AL1352" t="s">
        <v>6618</v>
      </c>
      <c r="AM1352" t="s">
        <v>6618</v>
      </c>
      <c r="AN1352" t="s">
        <v>6618</v>
      </c>
      <c r="AO1352" t="s">
        <v>6618</v>
      </c>
      <c r="AP1352" s="3" t="str">
        <f t="shared" si="863"/>
        <v>Yes</v>
      </c>
      <c r="AQ1352" s="3" t="str">
        <f t="shared" si="864"/>
        <v>Yes</v>
      </c>
      <c r="AR1352" s="3" t="str">
        <f t="shared" si="865"/>
        <v>Yes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 t="s">
        <v>6634</v>
      </c>
      <c r="AZ1352" t="s">
        <v>6637</v>
      </c>
      <c r="BA1352">
        <v>3</v>
      </c>
      <c r="BB1352" t="s">
        <v>6616</v>
      </c>
      <c r="BC1352" t="s">
        <v>6616</v>
      </c>
      <c r="BD1352" s="4" t="str">
        <f t="shared" si="866"/>
        <v>No</v>
      </c>
      <c r="BE1352" t="s">
        <v>6640</v>
      </c>
      <c r="BF1352" s="3" t="str">
        <f t="shared" si="867"/>
        <v>No</v>
      </c>
      <c r="BG1352" t="s">
        <v>6645</v>
      </c>
      <c r="BH1352" s="3" t="str">
        <f t="shared" si="868"/>
        <v>US HWY 17</v>
      </c>
      <c r="BI1352" s="3" t="str">
        <f t="shared" si="869"/>
        <v>Yulee</v>
      </c>
      <c r="BJ1352" s="3" t="str">
        <f t="shared" si="870"/>
        <v>Florida</v>
      </c>
      <c r="BK1352" s="3">
        <f t="shared" si="871"/>
        <v>32097</v>
      </c>
      <c r="BL1352" s="3" t="str">
        <f t="shared" si="872"/>
        <v>US HWY 17 YULEE FL 32097</v>
      </c>
      <c r="BM1352" s="3" t="str">
        <f t="shared" si="873"/>
        <v/>
      </c>
      <c r="BN1352" s="3" t="str">
        <f t="shared" si="874"/>
        <v>Lien&lt;$150</v>
      </c>
      <c r="BO1352" s="3" t="str">
        <f t="shared" si="875"/>
        <v>No</v>
      </c>
      <c r="BP1352" s="3" t="str">
        <f t="shared" si="876"/>
        <v>FV&lt;$10K</v>
      </c>
      <c r="BQ1352" t="s">
        <v>6650</v>
      </c>
      <c r="BR1352" s="3" t="str">
        <f t="shared" si="877"/>
        <v>No, &lt; $20K Lien</v>
      </c>
      <c r="BS1352" s="3" t="str">
        <f t="shared" si="878"/>
        <v>No, Lien &lt; $20K</v>
      </c>
      <c r="BT1352" t="s">
        <v>6650</v>
      </c>
      <c r="BU1352" s="3" t="str">
        <f t="shared" si="879"/>
        <v>Yes</v>
      </c>
      <c r="BV1352" s="3" t="str">
        <f t="shared" si="880"/>
        <v>No</v>
      </c>
      <c r="BW1352" s="3">
        <f t="shared" si="881"/>
        <v>3</v>
      </c>
      <c r="BX1352" s="3" t="str">
        <f t="shared" si="882"/>
        <v>No</v>
      </c>
      <c r="BY1352" s="3">
        <f t="shared" si="883"/>
        <v>5025</v>
      </c>
      <c r="BZ1352">
        <v>1</v>
      </c>
      <c r="CA1352" s="3">
        <f t="shared" si="884"/>
        <v>5025</v>
      </c>
      <c r="CC1352" s="3">
        <f t="shared" si="885"/>
        <v>0</v>
      </c>
      <c r="CD1352" s="3">
        <f t="shared" si="886"/>
        <v>0</v>
      </c>
      <c r="CE1352" s="3" t="str">
        <f t="shared" si="887"/>
        <v/>
      </c>
      <c r="CF1352" s="3" t="e">
        <f>HLOOKUP(CE1352,'Valuation Data'!$D$2:$K$5,4,FALSE)</f>
        <v>#N/A</v>
      </c>
      <c r="CG1352" s="3">
        <f t="shared" si="888"/>
        <v>5025</v>
      </c>
      <c r="CH1352" s="3" t="str">
        <f t="shared" si="889"/>
        <v>No</v>
      </c>
      <c r="CI1352" s="3" t="str">
        <f>VLOOKUP(R1352,'Use Codes &amp; County Type'!A:D,4,FALSE)</f>
        <v>V</v>
      </c>
      <c r="CJ1352" s="3" t="str">
        <f t="shared" si="890"/>
        <v>Yes</v>
      </c>
      <c r="CK1352" s="3" t="str">
        <f t="shared" si="891"/>
        <v>No</v>
      </c>
      <c r="CL1352" s="3">
        <f t="shared" si="892"/>
        <v>0</v>
      </c>
      <c r="CM1352" s="3">
        <f t="shared" si="893"/>
        <v>0</v>
      </c>
      <c r="CN1352" s="3">
        <f t="shared" si="894"/>
        <v>799.96</v>
      </c>
      <c r="CO1352" s="3">
        <f t="shared" si="895"/>
        <v>-799.96</v>
      </c>
      <c r="CP1352" s="3">
        <f t="shared" si="896"/>
        <v>0.15919601990049753</v>
      </c>
      <c r="CR1352" s="3" t="str">
        <f t="shared" si="897"/>
        <v>No</v>
      </c>
      <c r="CV1352" s="3" t="str">
        <f t="shared" si="898"/>
        <v>Lien&lt;$150</v>
      </c>
      <c r="CW1352" s="3">
        <f t="shared" si="899"/>
        <v>1351</v>
      </c>
      <c r="CX1352" s="3">
        <f t="shared" si="900"/>
        <v>114.28</v>
      </c>
      <c r="CY1352" s="3" t="str">
        <f t="shared" si="901"/>
        <v>Ok</v>
      </c>
      <c r="CZ1352">
        <v>0</v>
      </c>
      <c r="DA1352">
        <v>0</v>
      </c>
    </row>
    <row r="1353" spans="1:105" x14ac:dyDescent="0.25">
      <c r="A1353">
        <v>1352</v>
      </c>
      <c r="B1353" t="s">
        <v>3</v>
      </c>
      <c r="C1353" t="s">
        <v>1461</v>
      </c>
      <c r="D1353">
        <v>228.47</v>
      </c>
      <c r="E1353">
        <v>2017</v>
      </c>
      <c r="F1353">
        <v>228.47</v>
      </c>
      <c r="G1353">
        <v>228.47</v>
      </c>
      <c r="H1353" s="3">
        <f t="shared" si="861"/>
        <v>0</v>
      </c>
      <c r="J1353" t="s">
        <v>2734</v>
      </c>
      <c r="K1353" t="s">
        <v>2738</v>
      </c>
      <c r="L1353">
        <v>32097</v>
      </c>
      <c r="M1353" t="s">
        <v>3657</v>
      </c>
      <c r="N1353" t="s">
        <v>4758</v>
      </c>
      <c r="O1353">
        <v>-81.606915885399701</v>
      </c>
      <c r="P1353">
        <v>30.575959918525001</v>
      </c>
      <c r="Q1353" t="s">
        <v>5731</v>
      </c>
      <c r="R1353">
        <v>0</v>
      </c>
      <c r="S1353" t="s">
        <v>6538</v>
      </c>
      <c r="T1353">
        <v>8001</v>
      </c>
      <c r="U1353" t="s">
        <v>6581</v>
      </c>
      <c r="V1353">
        <v>2017</v>
      </c>
      <c r="W1353">
        <v>12000</v>
      </c>
      <c r="X1353">
        <v>2017</v>
      </c>
      <c r="Y1353">
        <v>12000</v>
      </c>
      <c r="Z1353">
        <v>181.66</v>
      </c>
      <c r="AA1353" s="3">
        <f t="shared" si="862"/>
        <v>0.79511533242876531</v>
      </c>
      <c r="AB1353" t="s">
        <v>6616</v>
      </c>
      <c r="AC1353" t="s">
        <v>6616</v>
      </c>
      <c r="AD1353" t="s">
        <v>6616</v>
      </c>
      <c r="AE1353" t="s">
        <v>6616</v>
      </c>
      <c r="AF1353" t="s">
        <v>6616</v>
      </c>
      <c r="AG1353" t="s">
        <v>6616</v>
      </c>
      <c r="AH1353" t="s">
        <v>6616</v>
      </c>
      <c r="AI1353" t="s">
        <v>6618</v>
      </c>
      <c r="AJ1353" t="s">
        <v>6618</v>
      </c>
      <c r="AK1353" t="s">
        <v>6618</v>
      </c>
      <c r="AL1353" t="s">
        <v>6618</v>
      </c>
      <c r="AM1353" t="s">
        <v>6618</v>
      </c>
      <c r="AN1353" t="s">
        <v>6618</v>
      </c>
      <c r="AO1353" t="s">
        <v>6618</v>
      </c>
      <c r="AP1353" s="3" t="str">
        <f t="shared" si="863"/>
        <v>No</v>
      </c>
      <c r="AQ1353" s="3" t="str">
        <f t="shared" si="864"/>
        <v>No</v>
      </c>
      <c r="AR1353" s="3" t="str">
        <f t="shared" si="865"/>
        <v>No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 t="s">
        <v>6634</v>
      </c>
      <c r="AZ1353" t="s">
        <v>6637</v>
      </c>
      <c r="BA1353">
        <v>3</v>
      </c>
      <c r="BB1353" t="s">
        <v>6616</v>
      </c>
      <c r="BC1353" t="s">
        <v>6616</v>
      </c>
      <c r="BD1353" s="4" t="str">
        <f t="shared" si="866"/>
        <v>No</v>
      </c>
      <c r="BE1353" t="s">
        <v>6640</v>
      </c>
      <c r="BF1353" s="3" t="str">
        <f t="shared" si="867"/>
        <v>No</v>
      </c>
      <c r="BG1353" t="s">
        <v>6645</v>
      </c>
      <c r="BH1353" s="3" t="str">
        <f t="shared" si="868"/>
        <v>US HWY 17</v>
      </c>
      <c r="BI1353" s="3" t="str">
        <f t="shared" si="869"/>
        <v>Yulee</v>
      </c>
      <c r="BJ1353" s="3" t="str">
        <f t="shared" si="870"/>
        <v>Florida</v>
      </c>
      <c r="BK1353" s="3">
        <f t="shared" si="871"/>
        <v>32097</v>
      </c>
      <c r="BL1353" s="3" t="str">
        <f t="shared" si="872"/>
        <v>US HWY 17 YULEE FL 32097</v>
      </c>
      <c r="BM1353" s="3" t="str">
        <f t="shared" si="873"/>
        <v/>
      </c>
      <c r="BN1353" s="3" t="str">
        <f t="shared" si="874"/>
        <v>Pass</v>
      </c>
      <c r="BO1353" s="3" t="str">
        <f t="shared" si="875"/>
        <v>No</v>
      </c>
      <c r="BP1353" s="3" t="str">
        <f t="shared" si="876"/>
        <v>FV&lt;$10K</v>
      </c>
      <c r="BQ1353" t="s">
        <v>6650</v>
      </c>
      <c r="BR1353" s="3" t="str">
        <f t="shared" si="877"/>
        <v>No, &lt; $20K Lien</v>
      </c>
      <c r="BS1353" s="3" t="str">
        <f t="shared" si="878"/>
        <v>No, Lien &lt; $20K</v>
      </c>
      <c r="BT1353" t="s">
        <v>6650</v>
      </c>
      <c r="BU1353" s="3" t="str">
        <f t="shared" si="879"/>
        <v>No</v>
      </c>
      <c r="BV1353" s="3" t="str">
        <f t="shared" si="880"/>
        <v>No</v>
      </c>
      <c r="BW1353" s="3">
        <f t="shared" si="881"/>
        <v>3</v>
      </c>
      <c r="BX1353" s="3" t="str">
        <f t="shared" si="882"/>
        <v>No</v>
      </c>
      <c r="BY1353" s="3">
        <f t="shared" si="883"/>
        <v>12000</v>
      </c>
      <c r="BZ1353">
        <v>1</v>
      </c>
      <c r="CA1353" s="3">
        <f t="shared" si="884"/>
        <v>12000</v>
      </c>
      <c r="CC1353" s="3">
        <f t="shared" si="885"/>
        <v>0</v>
      </c>
      <c r="CD1353" s="3">
        <f t="shared" si="886"/>
        <v>0</v>
      </c>
      <c r="CE1353" s="3" t="str">
        <f t="shared" si="887"/>
        <v/>
      </c>
      <c r="CF1353" s="3" t="e">
        <f>HLOOKUP(CE1353,'Valuation Data'!$D$2:$K$5,4,FALSE)</f>
        <v>#N/A</v>
      </c>
      <c r="CG1353" s="3">
        <f t="shared" si="888"/>
        <v>12000</v>
      </c>
      <c r="CH1353" s="3" t="str">
        <f t="shared" si="889"/>
        <v>No</v>
      </c>
      <c r="CI1353" s="3" t="str">
        <f>VLOOKUP(R1353,'Use Codes &amp; County Type'!A:D,4,FALSE)</f>
        <v>V</v>
      </c>
      <c r="CJ1353" s="3" t="str">
        <f t="shared" si="890"/>
        <v>Yes</v>
      </c>
      <c r="CK1353" s="3" t="str">
        <f t="shared" si="891"/>
        <v>No</v>
      </c>
      <c r="CL1353" s="3">
        <f t="shared" si="892"/>
        <v>0</v>
      </c>
      <c r="CM1353" s="3">
        <f t="shared" si="893"/>
        <v>0</v>
      </c>
      <c r="CN1353" s="3">
        <f t="shared" si="894"/>
        <v>1599.29</v>
      </c>
      <c r="CO1353" s="3">
        <f t="shared" si="895"/>
        <v>-1599.29</v>
      </c>
      <c r="CP1353" s="3">
        <f t="shared" si="896"/>
        <v>0.13327416666666667</v>
      </c>
      <c r="CR1353" s="3" t="str">
        <f t="shared" si="897"/>
        <v>No</v>
      </c>
      <c r="CV1353" s="3" t="str">
        <f t="shared" si="898"/>
        <v>FMV&lt;$30K</v>
      </c>
      <c r="CW1353" s="3">
        <f t="shared" si="899"/>
        <v>1352</v>
      </c>
      <c r="CX1353" s="3">
        <f t="shared" si="900"/>
        <v>228.47</v>
      </c>
      <c r="CY1353" s="3" t="str">
        <f t="shared" si="901"/>
        <v>Ok</v>
      </c>
      <c r="CZ1353">
        <v>0</v>
      </c>
      <c r="DA1353">
        <v>0</v>
      </c>
    </row>
    <row r="1354" spans="1:105" x14ac:dyDescent="0.25">
      <c r="A1354">
        <v>1353</v>
      </c>
      <c r="B1354" t="s">
        <v>3</v>
      </c>
      <c r="C1354" t="s">
        <v>1462</v>
      </c>
      <c r="D1354">
        <v>485.87</v>
      </c>
      <c r="E1354">
        <v>2017</v>
      </c>
      <c r="F1354">
        <v>485.87</v>
      </c>
      <c r="G1354">
        <v>485.87</v>
      </c>
      <c r="H1354" s="3">
        <f t="shared" si="861"/>
        <v>0</v>
      </c>
      <c r="I1354">
        <v>85324</v>
      </c>
      <c r="J1354" t="s">
        <v>2736</v>
      </c>
      <c r="K1354" t="s">
        <v>2738</v>
      </c>
      <c r="L1354">
        <v>32034</v>
      </c>
      <c r="M1354" t="s">
        <v>3717</v>
      </c>
      <c r="N1354" t="s">
        <v>4761</v>
      </c>
      <c r="O1354">
        <v>-81.5476207563554</v>
      </c>
      <c r="P1354">
        <v>30.566162508369398</v>
      </c>
      <c r="Q1354" t="s">
        <v>5732</v>
      </c>
      <c r="R1354">
        <v>2</v>
      </c>
      <c r="S1354" t="s">
        <v>6535</v>
      </c>
      <c r="T1354">
        <v>1006</v>
      </c>
      <c r="U1354" t="s">
        <v>6578</v>
      </c>
      <c r="V1354">
        <v>2017</v>
      </c>
      <c r="W1354">
        <v>57393</v>
      </c>
      <c r="X1354">
        <v>2017</v>
      </c>
      <c r="Y1354">
        <v>72420</v>
      </c>
      <c r="Z1354">
        <v>419.67</v>
      </c>
      <c r="AA1354" s="3">
        <f t="shared" si="862"/>
        <v>0.86374956264021241</v>
      </c>
      <c r="AB1354" t="s">
        <v>6616</v>
      </c>
      <c r="AF1354" t="s">
        <v>6616</v>
      </c>
      <c r="AI1354" t="s">
        <v>6618</v>
      </c>
      <c r="AJ1354" t="s">
        <v>6618</v>
      </c>
      <c r="AK1354" t="s">
        <v>6618</v>
      </c>
      <c r="AL1354">
        <v>0</v>
      </c>
      <c r="AM1354">
        <v>0</v>
      </c>
      <c r="AN1354">
        <v>0</v>
      </c>
      <c r="AO1354">
        <v>0</v>
      </c>
      <c r="AP1354" s="3" t="str">
        <f t="shared" si="863"/>
        <v>No</v>
      </c>
      <c r="AQ1354" s="3" t="str">
        <f t="shared" si="864"/>
        <v>No</v>
      </c>
      <c r="AR1354" s="3" t="str">
        <f t="shared" si="865"/>
        <v>No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 t="s">
        <v>6634</v>
      </c>
      <c r="AZ1354">
        <v>0</v>
      </c>
      <c r="BA1354">
        <v>1</v>
      </c>
      <c r="BB1354" t="s">
        <v>6617</v>
      </c>
      <c r="BC1354" t="s">
        <v>6616</v>
      </c>
      <c r="BD1354" s="4" t="str">
        <f t="shared" si="866"/>
        <v>No</v>
      </c>
      <c r="BE1354" t="s">
        <v>6640</v>
      </c>
      <c r="BF1354" s="3" t="str">
        <f t="shared" si="867"/>
        <v>No</v>
      </c>
      <c r="BG1354" t="s">
        <v>6645</v>
      </c>
      <c r="BH1354" s="3" t="str">
        <f t="shared" si="868"/>
        <v>85324 LIL WILLIAM RD</v>
      </c>
      <c r="BI1354" s="3" t="str">
        <f t="shared" si="869"/>
        <v>Fernandina Beach</v>
      </c>
      <c r="BJ1354" s="3" t="str">
        <f t="shared" si="870"/>
        <v>Florida</v>
      </c>
      <c r="BK1354" s="3">
        <f t="shared" si="871"/>
        <v>32034</v>
      </c>
      <c r="BL1354" s="3" t="str">
        <f t="shared" si="872"/>
        <v>85324 LIL WILLIAM RD FERNANDINA BEACH FL 32034</v>
      </c>
      <c r="BM1354" s="3" t="str">
        <f t="shared" si="873"/>
        <v/>
      </c>
      <c r="BN1354" s="3" t="str">
        <f t="shared" si="874"/>
        <v>Pass</v>
      </c>
      <c r="BO1354" s="3" t="str">
        <f t="shared" si="875"/>
        <v>No</v>
      </c>
      <c r="BP1354" s="3" t="str">
        <f t="shared" si="876"/>
        <v>FV&lt;$10K</v>
      </c>
      <c r="BQ1354" t="s">
        <v>6650</v>
      </c>
      <c r="BR1354" s="3" t="str">
        <f t="shared" si="877"/>
        <v>No, &lt; $20K Lien</v>
      </c>
      <c r="BS1354" s="3" t="str">
        <f t="shared" si="878"/>
        <v>No, Lien &lt; $20K</v>
      </c>
      <c r="BT1354" t="s">
        <v>6650</v>
      </c>
      <c r="BU1354" s="3" t="str">
        <f t="shared" si="879"/>
        <v>No</v>
      </c>
      <c r="BV1354" s="3" t="str">
        <f t="shared" si="880"/>
        <v>No</v>
      </c>
      <c r="BW1354" s="3">
        <f t="shared" si="881"/>
        <v>1</v>
      </c>
      <c r="BX1354" s="3" t="str">
        <f t="shared" si="882"/>
        <v>No</v>
      </c>
      <c r="BY1354" s="3">
        <f t="shared" si="883"/>
        <v>57393</v>
      </c>
      <c r="BZ1354">
        <v>1</v>
      </c>
      <c r="CA1354" s="3">
        <f t="shared" si="884"/>
        <v>57393</v>
      </c>
      <c r="CC1354" s="3">
        <f t="shared" si="885"/>
        <v>0</v>
      </c>
      <c r="CD1354" s="3">
        <f t="shared" si="886"/>
        <v>0</v>
      </c>
      <c r="CE1354" s="3" t="str">
        <f t="shared" si="887"/>
        <v/>
      </c>
      <c r="CF1354" s="3" t="e">
        <f>HLOOKUP(CE1354,'Valuation Data'!$D$2:$K$5,4,FALSE)</f>
        <v>#N/A</v>
      </c>
      <c r="CG1354" s="3">
        <f t="shared" si="888"/>
        <v>57393</v>
      </c>
      <c r="CH1354" s="3" t="str">
        <f t="shared" si="889"/>
        <v>No</v>
      </c>
      <c r="CI1354" s="3" t="str">
        <f>VLOOKUP(R1354,'Use Codes &amp; County Type'!A:D,4,FALSE)</f>
        <v>R</v>
      </c>
      <c r="CJ1354" s="3" t="str">
        <f t="shared" si="890"/>
        <v>No</v>
      </c>
      <c r="CK1354" s="3" t="str">
        <f t="shared" si="891"/>
        <v>Yes</v>
      </c>
      <c r="CL1354" s="3">
        <f t="shared" si="892"/>
        <v>0.67</v>
      </c>
      <c r="CM1354" s="3">
        <f t="shared" si="893"/>
        <v>38453.310000000005</v>
      </c>
      <c r="CN1354" s="3">
        <f t="shared" si="894"/>
        <v>2429.35</v>
      </c>
      <c r="CO1354" s="3">
        <f t="shared" si="895"/>
        <v>36023.960000000006</v>
      </c>
      <c r="CP1354" s="3">
        <f t="shared" si="896"/>
        <v>4.2328332723502865E-2</v>
      </c>
      <c r="CR1354" s="3" t="str">
        <f t="shared" si="897"/>
        <v>No</v>
      </c>
      <c r="CV1354" s="3" t="str">
        <f t="shared" si="898"/>
        <v>*Bid</v>
      </c>
      <c r="CW1354" s="3">
        <f t="shared" si="899"/>
        <v>1353</v>
      </c>
      <c r="CX1354" s="3">
        <f t="shared" si="900"/>
        <v>485.87</v>
      </c>
      <c r="CY1354" s="3" t="str">
        <f t="shared" si="901"/>
        <v>Ok</v>
      </c>
      <c r="CZ1354">
        <v>0</v>
      </c>
      <c r="DA1354">
        <v>0</v>
      </c>
    </row>
    <row r="1355" spans="1:105" x14ac:dyDescent="0.25">
      <c r="A1355">
        <v>1354</v>
      </c>
      <c r="B1355" t="s">
        <v>3</v>
      </c>
      <c r="C1355" t="s">
        <v>1463</v>
      </c>
      <c r="D1355">
        <v>273.82</v>
      </c>
      <c r="E1355">
        <v>2017</v>
      </c>
      <c r="F1355">
        <v>273.82</v>
      </c>
      <c r="G1355">
        <v>273.82</v>
      </c>
      <c r="H1355" s="3">
        <f t="shared" si="861"/>
        <v>0</v>
      </c>
      <c r="I1355">
        <v>85257</v>
      </c>
      <c r="J1355" t="s">
        <v>2736</v>
      </c>
      <c r="K1355" t="s">
        <v>2738</v>
      </c>
      <c r="L1355">
        <v>32034</v>
      </c>
      <c r="M1355" t="s">
        <v>3718</v>
      </c>
      <c r="N1355" t="s">
        <v>4761</v>
      </c>
      <c r="O1355">
        <v>-81.550200744046606</v>
      </c>
      <c r="P1355">
        <v>30.563633151803899</v>
      </c>
      <c r="Q1355" t="s">
        <v>5733</v>
      </c>
      <c r="R1355">
        <v>2</v>
      </c>
      <c r="S1355" t="s">
        <v>6535</v>
      </c>
      <c r="T1355">
        <v>1006</v>
      </c>
      <c r="U1355" t="s">
        <v>6578</v>
      </c>
      <c r="V1355">
        <v>2017</v>
      </c>
      <c r="W1355">
        <v>39770</v>
      </c>
      <c r="X1355">
        <v>2017</v>
      </c>
      <c r="Y1355">
        <v>58277</v>
      </c>
      <c r="Z1355">
        <v>223.59</v>
      </c>
      <c r="AA1355" s="3">
        <f t="shared" si="862"/>
        <v>0.81655832298590314</v>
      </c>
      <c r="AB1355" t="s">
        <v>6616</v>
      </c>
      <c r="AC1355" t="s">
        <v>6616</v>
      </c>
      <c r="AD1355" t="s">
        <v>6616</v>
      </c>
      <c r="AE1355" t="s">
        <v>6616</v>
      </c>
      <c r="AF1355" t="s">
        <v>6616</v>
      </c>
      <c r="AH1355" t="s">
        <v>6616</v>
      </c>
      <c r="AI1355" t="s">
        <v>6618</v>
      </c>
      <c r="AJ1355" t="s">
        <v>6618</v>
      </c>
      <c r="AK1355" t="s">
        <v>6618</v>
      </c>
      <c r="AL1355" t="s">
        <v>6618</v>
      </c>
      <c r="AM1355" t="s">
        <v>6618</v>
      </c>
      <c r="AN1355" t="s">
        <v>6618</v>
      </c>
      <c r="AO1355" t="s">
        <v>6618</v>
      </c>
      <c r="AP1355" s="3" t="str">
        <f t="shared" si="863"/>
        <v>No</v>
      </c>
      <c r="AQ1355" s="3" t="str">
        <f t="shared" si="864"/>
        <v>No</v>
      </c>
      <c r="AR1355" s="3" t="str">
        <f t="shared" si="865"/>
        <v>No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 t="s">
        <v>6634</v>
      </c>
      <c r="AZ1355" t="s">
        <v>6639</v>
      </c>
      <c r="BA1355">
        <v>0</v>
      </c>
      <c r="BB1355" t="s">
        <v>6617</v>
      </c>
      <c r="BC1355" t="s">
        <v>6616</v>
      </c>
      <c r="BD1355" s="4" t="str">
        <f t="shared" si="866"/>
        <v>No</v>
      </c>
      <c r="BE1355" t="s">
        <v>6640</v>
      </c>
      <c r="BF1355" s="3" t="str">
        <f t="shared" si="867"/>
        <v>No</v>
      </c>
      <c r="BG1355" t="s">
        <v>6645</v>
      </c>
      <c r="BH1355" s="3" t="str">
        <f t="shared" si="868"/>
        <v>85257 BURMEISTER RD</v>
      </c>
      <c r="BI1355" s="3" t="str">
        <f t="shared" si="869"/>
        <v>Fernandina Beach</v>
      </c>
      <c r="BJ1355" s="3" t="str">
        <f t="shared" si="870"/>
        <v>Florida</v>
      </c>
      <c r="BK1355" s="3">
        <f t="shared" si="871"/>
        <v>32034</v>
      </c>
      <c r="BL1355" s="3" t="str">
        <f t="shared" si="872"/>
        <v>85257 BURMEISTER RD FERNANDINA BEACH FL 32034</v>
      </c>
      <c r="BM1355" s="3" t="str">
        <f t="shared" si="873"/>
        <v/>
      </c>
      <c r="BN1355" s="3" t="str">
        <f t="shared" si="874"/>
        <v>Pass</v>
      </c>
      <c r="BO1355" s="3" t="str">
        <f t="shared" si="875"/>
        <v>No</v>
      </c>
      <c r="BP1355" s="3" t="str">
        <f t="shared" si="876"/>
        <v>FV&lt;$10K</v>
      </c>
      <c r="BQ1355" t="s">
        <v>6650</v>
      </c>
      <c r="BR1355" s="3" t="str">
        <f t="shared" si="877"/>
        <v>No, &lt; $20K Lien</v>
      </c>
      <c r="BS1355" s="3" t="str">
        <f t="shared" si="878"/>
        <v>No, Lien &lt; $20K</v>
      </c>
      <c r="BT1355" t="s">
        <v>6650</v>
      </c>
      <c r="BU1355" s="3" t="str">
        <f t="shared" si="879"/>
        <v>No</v>
      </c>
      <c r="BV1355" s="3" t="str">
        <f t="shared" si="880"/>
        <v>No</v>
      </c>
      <c r="BW1355" s="3">
        <f t="shared" si="881"/>
        <v>0</v>
      </c>
      <c r="BX1355" s="3" t="str">
        <f t="shared" si="882"/>
        <v>No</v>
      </c>
      <c r="BY1355" s="3">
        <f t="shared" si="883"/>
        <v>39770</v>
      </c>
      <c r="BZ1355">
        <v>1</v>
      </c>
      <c r="CA1355" s="3">
        <f t="shared" si="884"/>
        <v>39770</v>
      </c>
      <c r="CC1355" s="3">
        <f t="shared" si="885"/>
        <v>0</v>
      </c>
      <c r="CD1355" s="3">
        <f t="shared" si="886"/>
        <v>0</v>
      </c>
      <c r="CE1355" s="3" t="str">
        <f t="shared" si="887"/>
        <v/>
      </c>
      <c r="CF1355" s="3" t="e">
        <f>HLOOKUP(CE1355,'Valuation Data'!$D$2:$K$5,4,FALSE)</f>
        <v>#N/A</v>
      </c>
      <c r="CG1355" s="3">
        <f t="shared" si="888"/>
        <v>39770</v>
      </c>
      <c r="CH1355" s="3" t="str">
        <f t="shared" si="889"/>
        <v>No</v>
      </c>
      <c r="CI1355" s="3" t="str">
        <f>VLOOKUP(R1355,'Use Codes &amp; County Type'!A:D,4,FALSE)</f>
        <v>R</v>
      </c>
      <c r="CJ1355" s="3" t="str">
        <f t="shared" si="890"/>
        <v>No</v>
      </c>
      <c r="CK1355" s="3" t="str">
        <f t="shared" si="891"/>
        <v>Yes</v>
      </c>
      <c r="CL1355" s="3">
        <f t="shared" si="892"/>
        <v>0.67</v>
      </c>
      <c r="CM1355" s="3">
        <f t="shared" si="893"/>
        <v>26645.9</v>
      </c>
      <c r="CN1355" s="3">
        <f t="shared" si="894"/>
        <v>1095.28</v>
      </c>
      <c r="CO1355" s="3">
        <f t="shared" si="895"/>
        <v>25550.620000000003</v>
      </c>
      <c r="CP1355" s="3">
        <f t="shared" si="896"/>
        <v>2.7540357053055065E-2</v>
      </c>
      <c r="CR1355" s="3" t="str">
        <f t="shared" si="897"/>
        <v>No</v>
      </c>
      <c r="CV1355" s="3" t="str">
        <f t="shared" si="898"/>
        <v>*Bid</v>
      </c>
      <c r="CW1355" s="3">
        <f t="shared" si="899"/>
        <v>1354</v>
      </c>
      <c r="CX1355" s="3">
        <f t="shared" si="900"/>
        <v>273.82</v>
      </c>
      <c r="CY1355" s="3" t="str">
        <f t="shared" si="901"/>
        <v>Ok</v>
      </c>
      <c r="CZ1355">
        <v>0</v>
      </c>
      <c r="DA1355">
        <v>0</v>
      </c>
    </row>
    <row r="1356" spans="1:105" x14ac:dyDescent="0.25">
      <c r="A1356">
        <v>1355</v>
      </c>
      <c r="B1356" t="s">
        <v>3</v>
      </c>
      <c r="C1356" t="s">
        <v>1464</v>
      </c>
      <c r="D1356">
        <v>413.6</v>
      </c>
      <c r="E1356">
        <v>2017</v>
      </c>
      <c r="F1356">
        <v>413.6</v>
      </c>
      <c r="G1356">
        <v>413.6</v>
      </c>
      <c r="H1356" s="3">
        <f t="shared" si="861"/>
        <v>0</v>
      </c>
      <c r="J1356" t="s">
        <v>2736</v>
      </c>
      <c r="K1356" t="s">
        <v>2738</v>
      </c>
      <c r="L1356">
        <v>32034</v>
      </c>
      <c r="M1356" t="s">
        <v>3719</v>
      </c>
      <c r="N1356" t="s">
        <v>4761</v>
      </c>
      <c r="O1356">
        <v>-81.550269963972596</v>
      </c>
      <c r="P1356">
        <v>30.5631809924528</v>
      </c>
      <c r="Q1356" t="s">
        <v>5733</v>
      </c>
      <c r="R1356">
        <v>0</v>
      </c>
      <c r="S1356" t="s">
        <v>6538</v>
      </c>
      <c r="T1356">
        <v>8001</v>
      </c>
      <c r="U1356" t="s">
        <v>6581</v>
      </c>
      <c r="V1356">
        <v>2017</v>
      </c>
      <c r="W1356">
        <v>22000</v>
      </c>
      <c r="X1356">
        <v>2017</v>
      </c>
      <c r="Y1356">
        <v>25000</v>
      </c>
      <c r="Z1356">
        <v>352.84</v>
      </c>
      <c r="AA1356" s="3">
        <f t="shared" si="862"/>
        <v>0.85309477756286256</v>
      </c>
      <c r="AB1356" t="s">
        <v>6616</v>
      </c>
      <c r="AC1356" t="s">
        <v>6616</v>
      </c>
      <c r="AD1356" t="s">
        <v>6616</v>
      </c>
      <c r="AE1356" t="s">
        <v>6616</v>
      </c>
      <c r="AF1356" t="s">
        <v>6616</v>
      </c>
      <c r="AH1356" t="s">
        <v>6616</v>
      </c>
      <c r="AI1356" t="s">
        <v>6618</v>
      </c>
      <c r="AJ1356" t="s">
        <v>6618</v>
      </c>
      <c r="AK1356" t="s">
        <v>6618</v>
      </c>
      <c r="AL1356" t="s">
        <v>6618</v>
      </c>
      <c r="AM1356" t="s">
        <v>6618</v>
      </c>
      <c r="AN1356" t="s">
        <v>6618</v>
      </c>
      <c r="AO1356">
        <v>0</v>
      </c>
      <c r="AP1356" s="3" t="str">
        <f t="shared" si="863"/>
        <v>No</v>
      </c>
      <c r="AQ1356" s="3" t="str">
        <f t="shared" si="864"/>
        <v>No</v>
      </c>
      <c r="AR1356" s="3" t="str">
        <f t="shared" si="865"/>
        <v>No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 t="s">
        <v>6634</v>
      </c>
      <c r="AZ1356" t="s">
        <v>6639</v>
      </c>
      <c r="BA1356">
        <v>0</v>
      </c>
      <c r="BB1356" t="s">
        <v>6616</v>
      </c>
      <c r="BC1356" t="s">
        <v>6616</v>
      </c>
      <c r="BD1356" s="4" t="str">
        <f t="shared" si="866"/>
        <v>No</v>
      </c>
      <c r="BE1356" t="s">
        <v>6640</v>
      </c>
      <c r="BF1356" s="3" t="str">
        <f t="shared" si="867"/>
        <v>No</v>
      </c>
      <c r="BG1356" t="s">
        <v>6645</v>
      </c>
      <c r="BH1356" s="3" t="str">
        <f t="shared" si="868"/>
        <v>BURMEISTER RD</v>
      </c>
      <c r="BI1356" s="3" t="str">
        <f t="shared" si="869"/>
        <v>Fernandina Beach</v>
      </c>
      <c r="BJ1356" s="3" t="str">
        <f t="shared" si="870"/>
        <v>Florida</v>
      </c>
      <c r="BK1356" s="3">
        <f t="shared" si="871"/>
        <v>32034</v>
      </c>
      <c r="BL1356" s="3" t="str">
        <f t="shared" si="872"/>
        <v>BURMEISTER RD FERNANDINA BEACH FL 32034</v>
      </c>
      <c r="BM1356" s="3" t="str">
        <f t="shared" si="873"/>
        <v/>
      </c>
      <c r="BN1356" s="3" t="str">
        <f t="shared" si="874"/>
        <v>Pass</v>
      </c>
      <c r="BO1356" s="3" t="str">
        <f t="shared" si="875"/>
        <v>No</v>
      </c>
      <c r="BP1356" s="3" t="str">
        <f t="shared" si="876"/>
        <v>FV&lt;$10K</v>
      </c>
      <c r="BQ1356" t="s">
        <v>6650</v>
      </c>
      <c r="BR1356" s="3" t="str">
        <f t="shared" si="877"/>
        <v>No, &lt; $20K Lien</v>
      </c>
      <c r="BS1356" s="3" t="str">
        <f t="shared" si="878"/>
        <v>No, Lien &lt; $20K</v>
      </c>
      <c r="BT1356" t="s">
        <v>6650</v>
      </c>
      <c r="BU1356" s="3" t="str">
        <f t="shared" si="879"/>
        <v>No</v>
      </c>
      <c r="BV1356" s="3" t="str">
        <f t="shared" si="880"/>
        <v>No</v>
      </c>
      <c r="BW1356" s="3">
        <f t="shared" si="881"/>
        <v>0</v>
      </c>
      <c r="BX1356" s="3" t="str">
        <f t="shared" si="882"/>
        <v>No</v>
      </c>
      <c r="BY1356" s="3">
        <f t="shared" si="883"/>
        <v>22000</v>
      </c>
      <c r="BZ1356">
        <v>1</v>
      </c>
      <c r="CA1356" s="3">
        <f t="shared" si="884"/>
        <v>22000</v>
      </c>
      <c r="CC1356" s="3">
        <f t="shared" si="885"/>
        <v>0</v>
      </c>
      <c r="CD1356" s="3">
        <f t="shared" si="886"/>
        <v>0</v>
      </c>
      <c r="CE1356" s="3" t="str">
        <f t="shared" si="887"/>
        <v/>
      </c>
      <c r="CF1356" s="3" t="e">
        <f>HLOOKUP(CE1356,'Valuation Data'!$D$2:$K$5,4,FALSE)</f>
        <v>#N/A</v>
      </c>
      <c r="CG1356" s="3">
        <f t="shared" si="888"/>
        <v>22000</v>
      </c>
      <c r="CH1356" s="3" t="str">
        <f t="shared" si="889"/>
        <v>No</v>
      </c>
      <c r="CI1356" s="3" t="str">
        <f>VLOOKUP(R1356,'Use Codes &amp; County Type'!A:D,4,FALSE)</f>
        <v>V</v>
      </c>
      <c r="CJ1356" s="3" t="str">
        <f t="shared" si="890"/>
        <v>Yes</v>
      </c>
      <c r="CK1356" s="3" t="str">
        <f t="shared" si="891"/>
        <v>No</v>
      </c>
      <c r="CL1356" s="3">
        <f t="shared" si="892"/>
        <v>0</v>
      </c>
      <c r="CM1356" s="3">
        <f t="shared" si="893"/>
        <v>0</v>
      </c>
      <c r="CN1356" s="3">
        <f t="shared" si="894"/>
        <v>1654.4</v>
      </c>
      <c r="CO1356" s="3">
        <f t="shared" si="895"/>
        <v>-1654.4</v>
      </c>
      <c r="CP1356" s="3">
        <f t="shared" si="896"/>
        <v>7.5200000000000003E-2</v>
      </c>
      <c r="CR1356" s="3" t="str">
        <f t="shared" si="897"/>
        <v>No</v>
      </c>
      <c r="CV1356" s="3" t="str">
        <f t="shared" si="898"/>
        <v>FMV&lt;$30K</v>
      </c>
      <c r="CW1356" s="3">
        <f t="shared" si="899"/>
        <v>1355</v>
      </c>
      <c r="CX1356" s="3">
        <f t="shared" si="900"/>
        <v>413.6</v>
      </c>
      <c r="CY1356" s="3" t="str">
        <f t="shared" si="901"/>
        <v>Ok</v>
      </c>
      <c r="CZ1356">
        <v>0</v>
      </c>
      <c r="DA1356">
        <v>0</v>
      </c>
    </row>
    <row r="1357" spans="1:105" x14ac:dyDescent="0.25">
      <c r="A1357">
        <v>1356</v>
      </c>
      <c r="B1357" t="s">
        <v>3</v>
      </c>
      <c r="C1357" t="s">
        <v>1465</v>
      </c>
      <c r="D1357">
        <v>383.77</v>
      </c>
      <c r="E1357">
        <v>2017</v>
      </c>
      <c r="F1357">
        <v>383.77</v>
      </c>
      <c r="G1357">
        <v>383.77</v>
      </c>
      <c r="H1357" s="3">
        <f t="shared" si="861"/>
        <v>0</v>
      </c>
      <c r="I1357">
        <v>85129</v>
      </c>
      <c r="J1357" t="s">
        <v>2736</v>
      </c>
      <c r="K1357" t="s">
        <v>2738</v>
      </c>
      <c r="L1357">
        <v>32034</v>
      </c>
      <c r="M1357" t="s">
        <v>3720</v>
      </c>
      <c r="N1357" t="s">
        <v>4761</v>
      </c>
      <c r="O1357">
        <v>-81.550214024335006</v>
      </c>
      <c r="P1357">
        <v>30.562359629617699</v>
      </c>
      <c r="Q1357" t="s">
        <v>5734</v>
      </c>
      <c r="R1357">
        <v>2</v>
      </c>
      <c r="S1357" t="s">
        <v>6535</v>
      </c>
      <c r="T1357">
        <v>1006</v>
      </c>
      <c r="U1357" t="s">
        <v>6578</v>
      </c>
      <c r="V1357">
        <v>2017</v>
      </c>
      <c r="W1357">
        <v>46985</v>
      </c>
      <c r="X1357">
        <v>2017</v>
      </c>
      <c r="Y1357">
        <v>63312</v>
      </c>
      <c r="Z1357">
        <v>325.26</v>
      </c>
      <c r="AA1357" s="3">
        <f t="shared" si="862"/>
        <v>0.84753889048127784</v>
      </c>
      <c r="AC1357" t="s">
        <v>6616</v>
      </c>
      <c r="AE1357" t="s">
        <v>6616</v>
      </c>
      <c r="AI1357" t="s">
        <v>6618</v>
      </c>
      <c r="AJ1357" t="s">
        <v>6618</v>
      </c>
      <c r="AK1357" t="s">
        <v>6618</v>
      </c>
      <c r="AL1357">
        <v>0</v>
      </c>
      <c r="AM1357">
        <v>0</v>
      </c>
      <c r="AN1357">
        <v>0</v>
      </c>
      <c r="AO1357">
        <v>0</v>
      </c>
      <c r="AP1357" s="3" t="str">
        <f t="shared" si="863"/>
        <v>No</v>
      </c>
      <c r="AQ1357" s="3" t="str">
        <f t="shared" si="864"/>
        <v>No</v>
      </c>
      <c r="AR1357" s="3" t="str">
        <f t="shared" si="865"/>
        <v>No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 t="s">
        <v>6634</v>
      </c>
      <c r="AZ1357" t="s">
        <v>6639</v>
      </c>
      <c r="BA1357">
        <v>0</v>
      </c>
      <c r="BB1357" t="s">
        <v>6617</v>
      </c>
      <c r="BC1357" t="s">
        <v>6616</v>
      </c>
      <c r="BD1357" s="4" t="str">
        <f t="shared" si="866"/>
        <v>No</v>
      </c>
      <c r="BE1357" t="s">
        <v>6640</v>
      </c>
      <c r="BF1357" s="3" t="str">
        <f t="shared" si="867"/>
        <v>No</v>
      </c>
      <c r="BG1357" t="s">
        <v>6645</v>
      </c>
      <c r="BH1357" s="3" t="str">
        <f t="shared" si="868"/>
        <v>85129 BURMEISTER RD</v>
      </c>
      <c r="BI1357" s="3" t="str">
        <f t="shared" si="869"/>
        <v>Fernandina Beach</v>
      </c>
      <c r="BJ1357" s="3" t="str">
        <f t="shared" si="870"/>
        <v>Florida</v>
      </c>
      <c r="BK1357" s="3">
        <f t="shared" si="871"/>
        <v>32034</v>
      </c>
      <c r="BL1357" s="3" t="str">
        <f t="shared" si="872"/>
        <v>85129 BURMEISTER RD FERNANDINA BEACH FL 32034</v>
      </c>
      <c r="BM1357" s="3" t="str">
        <f t="shared" si="873"/>
        <v/>
      </c>
      <c r="BN1357" s="3" t="str">
        <f t="shared" si="874"/>
        <v>Pass</v>
      </c>
      <c r="BO1357" s="3" t="str">
        <f t="shared" si="875"/>
        <v>No</v>
      </c>
      <c r="BP1357" s="3" t="str">
        <f t="shared" si="876"/>
        <v>FV&lt;$10K</v>
      </c>
      <c r="BQ1357" t="s">
        <v>6650</v>
      </c>
      <c r="BR1357" s="3" t="str">
        <f t="shared" si="877"/>
        <v>No, &lt; $20K Lien</v>
      </c>
      <c r="BS1357" s="3" t="str">
        <f t="shared" si="878"/>
        <v>No, Lien &lt; $20K</v>
      </c>
      <c r="BT1357" t="s">
        <v>6650</v>
      </c>
      <c r="BU1357" s="3" t="str">
        <f t="shared" si="879"/>
        <v>No</v>
      </c>
      <c r="BV1357" s="3" t="str">
        <f t="shared" si="880"/>
        <v>No</v>
      </c>
      <c r="BW1357" s="3">
        <f t="shared" si="881"/>
        <v>0</v>
      </c>
      <c r="BX1357" s="3" t="str">
        <f t="shared" si="882"/>
        <v>No</v>
      </c>
      <c r="BY1357" s="3">
        <f t="shared" si="883"/>
        <v>46985</v>
      </c>
      <c r="BZ1357">
        <v>1</v>
      </c>
      <c r="CA1357" s="3">
        <f t="shared" si="884"/>
        <v>46985</v>
      </c>
      <c r="CC1357" s="3">
        <f t="shared" si="885"/>
        <v>0</v>
      </c>
      <c r="CD1357" s="3">
        <f t="shared" si="886"/>
        <v>0</v>
      </c>
      <c r="CE1357" s="3" t="str">
        <f t="shared" si="887"/>
        <v/>
      </c>
      <c r="CF1357" s="3" t="e">
        <f>HLOOKUP(CE1357,'Valuation Data'!$D$2:$K$5,4,FALSE)</f>
        <v>#N/A</v>
      </c>
      <c r="CG1357" s="3">
        <f t="shared" si="888"/>
        <v>46985</v>
      </c>
      <c r="CH1357" s="3" t="str">
        <f t="shared" si="889"/>
        <v>No</v>
      </c>
      <c r="CI1357" s="3" t="str">
        <f>VLOOKUP(R1357,'Use Codes &amp; County Type'!A:D,4,FALSE)</f>
        <v>R</v>
      </c>
      <c r="CJ1357" s="3" t="str">
        <f t="shared" si="890"/>
        <v>No</v>
      </c>
      <c r="CK1357" s="3" t="str">
        <f t="shared" si="891"/>
        <v>Yes</v>
      </c>
      <c r="CL1357" s="3">
        <f t="shared" si="892"/>
        <v>0.67</v>
      </c>
      <c r="CM1357" s="3">
        <f t="shared" si="893"/>
        <v>31479.95</v>
      </c>
      <c r="CN1357" s="3">
        <f t="shared" si="894"/>
        <v>1535.08</v>
      </c>
      <c r="CO1357" s="3">
        <f t="shared" si="895"/>
        <v>29944.870000000003</v>
      </c>
      <c r="CP1357" s="3">
        <f t="shared" si="896"/>
        <v>3.2671703735234647E-2</v>
      </c>
      <c r="CR1357" s="3" t="str">
        <f t="shared" si="897"/>
        <v>No</v>
      </c>
      <c r="CV1357" s="3" t="str">
        <f t="shared" si="898"/>
        <v>*Bid</v>
      </c>
      <c r="CW1357" s="3">
        <f t="shared" si="899"/>
        <v>1356</v>
      </c>
      <c r="CX1357" s="3">
        <f t="shared" si="900"/>
        <v>383.77</v>
      </c>
      <c r="CY1357" s="3" t="str">
        <f t="shared" si="901"/>
        <v>Ok</v>
      </c>
      <c r="CZ1357">
        <v>0</v>
      </c>
      <c r="DA1357">
        <v>0</v>
      </c>
    </row>
    <row r="1358" spans="1:105" x14ac:dyDescent="0.25">
      <c r="A1358">
        <v>1357</v>
      </c>
      <c r="B1358" t="s">
        <v>3</v>
      </c>
      <c r="C1358" t="s">
        <v>1466</v>
      </c>
      <c r="D1358">
        <v>1185.3399999999999</v>
      </c>
      <c r="E1358">
        <v>2017</v>
      </c>
      <c r="F1358">
        <v>1185.3399999999999</v>
      </c>
      <c r="G1358">
        <v>1185.3399999999999</v>
      </c>
      <c r="H1358" s="3">
        <f t="shared" si="861"/>
        <v>0</v>
      </c>
      <c r="I1358">
        <v>85132</v>
      </c>
      <c r="J1358" t="s">
        <v>2736</v>
      </c>
      <c r="K1358" t="s">
        <v>2738</v>
      </c>
      <c r="L1358">
        <v>32034</v>
      </c>
      <c r="M1358" t="s">
        <v>3721</v>
      </c>
      <c r="N1358" t="s">
        <v>4761</v>
      </c>
      <c r="O1358">
        <v>-81.551727213632006</v>
      </c>
      <c r="P1358">
        <v>30.558923986298499</v>
      </c>
      <c r="Q1358" t="s">
        <v>5735</v>
      </c>
      <c r="R1358">
        <v>2</v>
      </c>
      <c r="S1358" t="s">
        <v>6535</v>
      </c>
      <c r="T1358">
        <v>1006</v>
      </c>
      <c r="U1358" t="s">
        <v>6578</v>
      </c>
      <c r="V1358">
        <v>2017</v>
      </c>
      <c r="W1358">
        <v>70443</v>
      </c>
      <c r="X1358">
        <v>2017</v>
      </c>
      <c r="Y1358">
        <v>70443</v>
      </c>
      <c r="Z1358">
        <v>1066.43</v>
      </c>
      <c r="AA1358" s="3">
        <f t="shared" si="862"/>
        <v>0.89968279143536889</v>
      </c>
      <c r="AC1358" t="s">
        <v>6616</v>
      </c>
      <c r="AD1358" t="s">
        <v>6616</v>
      </c>
      <c r="AE1358" t="s">
        <v>6616</v>
      </c>
      <c r="AI1358" t="s">
        <v>6618</v>
      </c>
      <c r="AJ1358" t="s">
        <v>6618</v>
      </c>
      <c r="AK1358" t="s">
        <v>6618</v>
      </c>
      <c r="AL1358" t="s">
        <v>6618</v>
      </c>
      <c r="AM1358" t="s">
        <v>6618</v>
      </c>
      <c r="AN1358">
        <v>0</v>
      </c>
      <c r="AO1358">
        <v>0</v>
      </c>
      <c r="AP1358" s="3" t="str">
        <f t="shared" si="863"/>
        <v>No</v>
      </c>
      <c r="AQ1358" s="3" t="str">
        <f t="shared" si="864"/>
        <v>No</v>
      </c>
      <c r="AR1358" s="3" t="str">
        <f t="shared" si="865"/>
        <v>No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 t="s">
        <v>6634</v>
      </c>
      <c r="AZ1358" t="s">
        <v>6639</v>
      </c>
      <c r="BA1358">
        <v>0</v>
      </c>
      <c r="BB1358" t="s">
        <v>6616</v>
      </c>
      <c r="BC1358" t="s">
        <v>6616</v>
      </c>
      <c r="BD1358" s="4" t="str">
        <f t="shared" si="866"/>
        <v>No</v>
      </c>
      <c r="BE1358" t="s">
        <v>6640</v>
      </c>
      <c r="BF1358" s="3" t="str">
        <f t="shared" si="867"/>
        <v>No</v>
      </c>
      <c r="BG1358" t="s">
        <v>6645</v>
      </c>
      <c r="BH1358" s="3" t="str">
        <f t="shared" si="868"/>
        <v>85132 LINA RD</v>
      </c>
      <c r="BI1358" s="3" t="str">
        <f t="shared" si="869"/>
        <v>Fernandina Beach</v>
      </c>
      <c r="BJ1358" s="3" t="str">
        <f t="shared" si="870"/>
        <v>Florida</v>
      </c>
      <c r="BK1358" s="3">
        <f t="shared" si="871"/>
        <v>32034</v>
      </c>
      <c r="BL1358" s="3" t="str">
        <f t="shared" si="872"/>
        <v>85132 LINA RD FERNANDINA BEACH FL 32034</v>
      </c>
      <c r="BM1358" s="3" t="str">
        <f t="shared" si="873"/>
        <v/>
      </c>
      <c r="BN1358" s="3" t="str">
        <f t="shared" si="874"/>
        <v>Pass</v>
      </c>
      <c r="BO1358" s="3" t="str">
        <f t="shared" si="875"/>
        <v>No</v>
      </c>
      <c r="BP1358" s="3" t="str">
        <f t="shared" si="876"/>
        <v>FV&lt;$10K</v>
      </c>
      <c r="BQ1358" t="s">
        <v>6650</v>
      </c>
      <c r="BR1358" s="3" t="str">
        <f t="shared" si="877"/>
        <v>No, &lt; $20K Lien</v>
      </c>
      <c r="BS1358" s="3" t="str">
        <f t="shared" si="878"/>
        <v>No, Lien &lt; $20K</v>
      </c>
      <c r="BT1358" t="s">
        <v>6650</v>
      </c>
      <c r="BU1358" s="3" t="str">
        <f t="shared" si="879"/>
        <v>No</v>
      </c>
      <c r="BV1358" s="3" t="str">
        <f t="shared" si="880"/>
        <v>No</v>
      </c>
      <c r="BW1358" s="3">
        <f t="shared" si="881"/>
        <v>0</v>
      </c>
      <c r="BX1358" s="3" t="str">
        <f t="shared" si="882"/>
        <v>No</v>
      </c>
      <c r="BY1358" s="3">
        <f t="shared" si="883"/>
        <v>70443</v>
      </c>
      <c r="BZ1358">
        <v>1</v>
      </c>
      <c r="CA1358" s="3">
        <f t="shared" si="884"/>
        <v>70443</v>
      </c>
      <c r="CC1358" s="3">
        <f t="shared" si="885"/>
        <v>0</v>
      </c>
      <c r="CD1358" s="3">
        <f t="shared" si="886"/>
        <v>0</v>
      </c>
      <c r="CE1358" s="3" t="str">
        <f t="shared" si="887"/>
        <v/>
      </c>
      <c r="CF1358" s="3" t="e">
        <f>HLOOKUP(CE1358,'Valuation Data'!$D$2:$K$5,4,FALSE)</f>
        <v>#N/A</v>
      </c>
      <c r="CG1358" s="3">
        <f t="shared" si="888"/>
        <v>70443</v>
      </c>
      <c r="CH1358" s="3" t="str">
        <f t="shared" si="889"/>
        <v>No</v>
      </c>
      <c r="CI1358" s="3" t="str">
        <f>VLOOKUP(R1358,'Use Codes &amp; County Type'!A:D,4,FALSE)</f>
        <v>R</v>
      </c>
      <c r="CJ1358" s="3" t="str">
        <f t="shared" si="890"/>
        <v>No</v>
      </c>
      <c r="CK1358" s="3" t="str">
        <f t="shared" si="891"/>
        <v>No</v>
      </c>
      <c r="CL1358" s="3">
        <f t="shared" si="892"/>
        <v>0.35</v>
      </c>
      <c r="CM1358" s="3">
        <f t="shared" si="893"/>
        <v>24655.05</v>
      </c>
      <c r="CN1358" s="3">
        <f t="shared" si="894"/>
        <v>4741.3599999999997</v>
      </c>
      <c r="CO1358" s="3">
        <f t="shared" si="895"/>
        <v>19913.689999999999</v>
      </c>
      <c r="CP1358" s="3">
        <f t="shared" si="896"/>
        <v>6.7307752367162105E-2</v>
      </c>
      <c r="CR1358" s="3" t="str">
        <f t="shared" si="897"/>
        <v>No</v>
      </c>
      <c r="CV1358" s="3" t="str">
        <f t="shared" si="898"/>
        <v>*Bid</v>
      </c>
      <c r="CW1358" s="3">
        <f t="shared" si="899"/>
        <v>1357</v>
      </c>
      <c r="CX1358" s="3">
        <f t="shared" si="900"/>
        <v>1185.3399999999999</v>
      </c>
      <c r="CY1358" s="3" t="str">
        <f t="shared" si="901"/>
        <v>Ok</v>
      </c>
      <c r="CZ1358">
        <v>0</v>
      </c>
      <c r="DA1358">
        <v>0</v>
      </c>
    </row>
    <row r="1359" spans="1:105" x14ac:dyDescent="0.25">
      <c r="A1359">
        <v>1358</v>
      </c>
      <c r="B1359" t="s">
        <v>3</v>
      </c>
      <c r="C1359" t="s">
        <v>1467</v>
      </c>
      <c r="D1359">
        <v>594.46</v>
      </c>
      <c r="E1359">
        <v>2017</v>
      </c>
      <c r="F1359">
        <v>594.46</v>
      </c>
      <c r="G1359">
        <v>594.46</v>
      </c>
      <c r="H1359" s="3">
        <f t="shared" si="861"/>
        <v>0</v>
      </c>
      <c r="I1359">
        <v>85288</v>
      </c>
      <c r="J1359" t="s">
        <v>2736</v>
      </c>
      <c r="K1359" t="s">
        <v>2738</v>
      </c>
      <c r="L1359">
        <v>32034</v>
      </c>
      <c r="M1359" t="s">
        <v>3722</v>
      </c>
      <c r="N1359" t="s">
        <v>4761</v>
      </c>
      <c r="O1359">
        <v>-81.549459235457206</v>
      </c>
      <c r="P1359">
        <v>30.559961311683001</v>
      </c>
      <c r="Q1359" t="s">
        <v>5736</v>
      </c>
      <c r="R1359">
        <v>0</v>
      </c>
      <c r="S1359" t="s">
        <v>6538</v>
      </c>
      <c r="T1359">
        <v>8001</v>
      </c>
      <c r="U1359" t="s">
        <v>6581</v>
      </c>
      <c r="V1359">
        <v>2017</v>
      </c>
      <c r="W1359">
        <v>32578</v>
      </c>
      <c r="X1359">
        <v>2017</v>
      </c>
      <c r="Y1359">
        <v>36654</v>
      </c>
      <c r="Z1359">
        <v>520.08000000000004</v>
      </c>
      <c r="AA1359" s="3">
        <f t="shared" si="862"/>
        <v>0.87487804057463914</v>
      </c>
      <c r="AB1359" t="s">
        <v>6616</v>
      </c>
      <c r="AC1359" t="s">
        <v>6616</v>
      </c>
      <c r="AE1359" t="s">
        <v>6616</v>
      </c>
      <c r="AF1359" t="s">
        <v>6616</v>
      </c>
      <c r="AI1359" t="s">
        <v>6618</v>
      </c>
      <c r="AJ1359" t="s">
        <v>6618</v>
      </c>
      <c r="AK1359" t="s">
        <v>6618</v>
      </c>
      <c r="AL1359" t="s">
        <v>6618</v>
      </c>
      <c r="AM1359">
        <v>0</v>
      </c>
      <c r="AN1359">
        <v>0</v>
      </c>
      <c r="AO1359">
        <v>0</v>
      </c>
      <c r="AP1359" s="3" t="str">
        <f t="shared" si="863"/>
        <v>No</v>
      </c>
      <c r="AQ1359" s="3" t="str">
        <f t="shared" si="864"/>
        <v>No</v>
      </c>
      <c r="AR1359" s="3" t="str">
        <f t="shared" si="865"/>
        <v>No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 t="s">
        <v>6634</v>
      </c>
      <c r="AZ1359" t="s">
        <v>6639</v>
      </c>
      <c r="BA1359">
        <v>2</v>
      </c>
      <c r="BB1359" t="s">
        <v>6616</v>
      </c>
      <c r="BC1359" t="s">
        <v>6616</v>
      </c>
      <c r="BD1359" s="4" t="str">
        <f t="shared" si="866"/>
        <v>No</v>
      </c>
      <c r="BE1359" t="s">
        <v>6640</v>
      </c>
      <c r="BF1359" s="3" t="str">
        <f t="shared" si="867"/>
        <v>No</v>
      </c>
      <c r="BG1359" t="s">
        <v>6645</v>
      </c>
      <c r="BH1359" s="3" t="str">
        <f t="shared" si="868"/>
        <v>85288 LINA RD</v>
      </c>
      <c r="BI1359" s="3" t="str">
        <f t="shared" si="869"/>
        <v>Fernandina Beach</v>
      </c>
      <c r="BJ1359" s="3" t="str">
        <f t="shared" si="870"/>
        <v>Florida</v>
      </c>
      <c r="BK1359" s="3">
        <f t="shared" si="871"/>
        <v>32034</v>
      </c>
      <c r="BL1359" s="3" t="str">
        <f t="shared" si="872"/>
        <v>85288 LINA RD FERNANDINA BEACH FL 32034</v>
      </c>
      <c r="BM1359" s="3" t="str">
        <f t="shared" si="873"/>
        <v/>
      </c>
      <c r="BN1359" s="3" t="str">
        <f t="shared" si="874"/>
        <v>Pass</v>
      </c>
      <c r="BO1359" s="3" t="str">
        <f t="shared" si="875"/>
        <v>No</v>
      </c>
      <c r="BP1359" s="3" t="str">
        <f t="shared" si="876"/>
        <v>FV&lt;$10K</v>
      </c>
      <c r="BQ1359" t="s">
        <v>6650</v>
      </c>
      <c r="BR1359" s="3" t="str">
        <f t="shared" si="877"/>
        <v>No, &lt; $20K Lien</v>
      </c>
      <c r="BS1359" s="3" t="str">
        <f t="shared" si="878"/>
        <v>No, Lien &lt; $20K</v>
      </c>
      <c r="BT1359" t="s">
        <v>6650</v>
      </c>
      <c r="BU1359" s="3" t="str">
        <f t="shared" si="879"/>
        <v>No</v>
      </c>
      <c r="BV1359" s="3" t="str">
        <f t="shared" si="880"/>
        <v>No</v>
      </c>
      <c r="BW1359" s="3">
        <f t="shared" si="881"/>
        <v>2</v>
      </c>
      <c r="BX1359" s="3" t="str">
        <f t="shared" si="882"/>
        <v>No</v>
      </c>
      <c r="BY1359" s="3">
        <f t="shared" si="883"/>
        <v>32578</v>
      </c>
      <c r="BZ1359">
        <v>1</v>
      </c>
      <c r="CA1359" s="3">
        <f t="shared" si="884"/>
        <v>32578</v>
      </c>
      <c r="CC1359" s="3">
        <f t="shared" si="885"/>
        <v>0</v>
      </c>
      <c r="CD1359" s="3">
        <f t="shared" si="886"/>
        <v>0</v>
      </c>
      <c r="CE1359" s="3" t="str">
        <f t="shared" si="887"/>
        <v/>
      </c>
      <c r="CF1359" s="3" t="e">
        <f>HLOOKUP(CE1359,'Valuation Data'!$D$2:$K$5,4,FALSE)</f>
        <v>#N/A</v>
      </c>
      <c r="CG1359" s="3">
        <f t="shared" si="888"/>
        <v>32578</v>
      </c>
      <c r="CH1359" s="3" t="str">
        <f t="shared" si="889"/>
        <v>No</v>
      </c>
      <c r="CI1359" s="3" t="str">
        <f>VLOOKUP(R1359,'Use Codes &amp; County Type'!A:D,4,FALSE)</f>
        <v>V</v>
      </c>
      <c r="CJ1359" s="3" t="str">
        <f t="shared" si="890"/>
        <v>Yes</v>
      </c>
      <c r="CK1359" s="3" t="str">
        <f t="shared" si="891"/>
        <v>No</v>
      </c>
      <c r="CL1359" s="3">
        <f t="shared" si="892"/>
        <v>0</v>
      </c>
      <c r="CM1359" s="3">
        <f t="shared" si="893"/>
        <v>0</v>
      </c>
      <c r="CN1359" s="3">
        <f t="shared" si="894"/>
        <v>3566.76</v>
      </c>
      <c r="CO1359" s="3">
        <f t="shared" si="895"/>
        <v>-3566.76</v>
      </c>
      <c r="CP1359" s="3">
        <f t="shared" si="896"/>
        <v>0.10948370065688502</v>
      </c>
      <c r="CR1359" s="3" t="str">
        <f t="shared" si="897"/>
        <v>No</v>
      </c>
      <c r="CV1359" s="3" t="str">
        <f t="shared" si="898"/>
        <v>Vacant, No Sales Data</v>
      </c>
      <c r="CW1359" s="3">
        <f t="shared" si="899"/>
        <v>1358</v>
      </c>
      <c r="CX1359" s="3">
        <f t="shared" si="900"/>
        <v>594.46</v>
      </c>
      <c r="CY1359" s="3" t="str">
        <f t="shared" si="901"/>
        <v>Ok</v>
      </c>
      <c r="CZ1359">
        <v>0</v>
      </c>
      <c r="DA1359">
        <v>0</v>
      </c>
    </row>
    <row r="1360" spans="1:105" x14ac:dyDescent="0.25">
      <c r="A1360">
        <v>1359</v>
      </c>
      <c r="B1360" t="s">
        <v>3</v>
      </c>
      <c r="C1360" t="s">
        <v>1468</v>
      </c>
      <c r="D1360">
        <v>415.34</v>
      </c>
      <c r="E1360">
        <v>2017</v>
      </c>
      <c r="F1360">
        <v>415.34</v>
      </c>
      <c r="G1360">
        <v>415.34</v>
      </c>
      <c r="H1360" s="3">
        <f t="shared" si="861"/>
        <v>0</v>
      </c>
      <c r="I1360">
        <v>85262</v>
      </c>
      <c r="J1360" t="s">
        <v>2736</v>
      </c>
      <c r="K1360" t="s">
        <v>2738</v>
      </c>
      <c r="L1360">
        <v>32034</v>
      </c>
      <c r="M1360" t="s">
        <v>3723</v>
      </c>
      <c r="N1360" t="s">
        <v>4761</v>
      </c>
      <c r="O1360">
        <v>-81.550178793574204</v>
      </c>
      <c r="P1360">
        <v>30.564530493100001</v>
      </c>
      <c r="Q1360" t="s">
        <v>5737</v>
      </c>
      <c r="R1360">
        <v>0</v>
      </c>
      <c r="S1360" t="s">
        <v>6538</v>
      </c>
      <c r="T1360">
        <v>8001</v>
      </c>
      <c r="U1360" t="s">
        <v>6581</v>
      </c>
      <c r="V1360">
        <v>2017</v>
      </c>
      <c r="W1360">
        <v>22111</v>
      </c>
      <c r="X1360">
        <v>2017</v>
      </c>
      <c r="Y1360">
        <v>25101</v>
      </c>
      <c r="Z1360">
        <v>354.46</v>
      </c>
      <c r="AA1360" s="3">
        <f t="shared" si="862"/>
        <v>0.85342129339817985</v>
      </c>
      <c r="AB1360" t="s">
        <v>6616</v>
      </c>
      <c r="AC1360" t="s">
        <v>6616</v>
      </c>
      <c r="AD1360" t="s">
        <v>6616</v>
      </c>
      <c r="AE1360" t="s">
        <v>6616</v>
      </c>
      <c r="AF1360" t="s">
        <v>6616</v>
      </c>
      <c r="AG1360" t="s">
        <v>6616</v>
      </c>
      <c r="AH1360" t="s">
        <v>6616</v>
      </c>
      <c r="AI1360" t="s">
        <v>6618</v>
      </c>
      <c r="AJ1360" t="s">
        <v>6618</v>
      </c>
      <c r="AK1360" t="s">
        <v>6618</v>
      </c>
      <c r="AL1360" t="s">
        <v>6618</v>
      </c>
      <c r="AM1360" t="s">
        <v>6618</v>
      </c>
      <c r="AN1360" t="s">
        <v>6618</v>
      </c>
      <c r="AO1360" t="s">
        <v>6618</v>
      </c>
      <c r="AP1360" s="3" t="str">
        <f t="shared" si="863"/>
        <v>No</v>
      </c>
      <c r="AQ1360" s="3" t="str">
        <f t="shared" si="864"/>
        <v>No</v>
      </c>
      <c r="AR1360" s="3" t="str">
        <f t="shared" si="865"/>
        <v>No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 t="s">
        <v>6634</v>
      </c>
      <c r="AZ1360" t="s">
        <v>6639</v>
      </c>
      <c r="BA1360">
        <v>1</v>
      </c>
      <c r="BB1360" t="s">
        <v>6616</v>
      </c>
      <c r="BC1360" t="s">
        <v>6616</v>
      </c>
      <c r="BD1360" s="4" t="str">
        <f t="shared" si="866"/>
        <v>No</v>
      </c>
      <c r="BE1360" t="s">
        <v>6640</v>
      </c>
      <c r="BF1360" s="3" t="str">
        <f t="shared" si="867"/>
        <v>No</v>
      </c>
      <c r="BG1360" t="s">
        <v>6645</v>
      </c>
      <c r="BH1360" s="3" t="str">
        <f t="shared" si="868"/>
        <v>85262 BURMEISTER RD</v>
      </c>
      <c r="BI1360" s="3" t="str">
        <f t="shared" si="869"/>
        <v>Fernandina Beach</v>
      </c>
      <c r="BJ1360" s="3" t="str">
        <f t="shared" si="870"/>
        <v>Florida</v>
      </c>
      <c r="BK1360" s="3">
        <f t="shared" si="871"/>
        <v>32034</v>
      </c>
      <c r="BL1360" s="3" t="str">
        <f t="shared" si="872"/>
        <v>85262 BURMEISTER RD FERNANDINA BEACH FL 32034</v>
      </c>
      <c r="BM1360" s="3" t="str">
        <f t="shared" si="873"/>
        <v/>
      </c>
      <c r="BN1360" s="3" t="str">
        <f t="shared" si="874"/>
        <v>Pass</v>
      </c>
      <c r="BO1360" s="3" t="str">
        <f t="shared" si="875"/>
        <v>No</v>
      </c>
      <c r="BP1360" s="3" t="str">
        <f t="shared" si="876"/>
        <v>FV&lt;$10K</v>
      </c>
      <c r="BQ1360" t="s">
        <v>6650</v>
      </c>
      <c r="BR1360" s="3" t="str">
        <f t="shared" si="877"/>
        <v>No, &lt; $20K Lien</v>
      </c>
      <c r="BS1360" s="3" t="str">
        <f t="shared" si="878"/>
        <v>No, Lien &lt; $20K</v>
      </c>
      <c r="BT1360" t="s">
        <v>6650</v>
      </c>
      <c r="BU1360" s="3" t="str">
        <f t="shared" si="879"/>
        <v>No</v>
      </c>
      <c r="BV1360" s="3" t="str">
        <f t="shared" si="880"/>
        <v>No</v>
      </c>
      <c r="BW1360" s="3">
        <f t="shared" si="881"/>
        <v>1</v>
      </c>
      <c r="BX1360" s="3" t="str">
        <f t="shared" si="882"/>
        <v>No</v>
      </c>
      <c r="BY1360" s="3">
        <f t="shared" si="883"/>
        <v>22111</v>
      </c>
      <c r="BZ1360">
        <v>1</v>
      </c>
      <c r="CA1360" s="3">
        <f t="shared" si="884"/>
        <v>22111</v>
      </c>
      <c r="CC1360" s="3">
        <f t="shared" si="885"/>
        <v>0</v>
      </c>
      <c r="CD1360" s="3">
        <f t="shared" si="886"/>
        <v>0</v>
      </c>
      <c r="CE1360" s="3" t="str">
        <f t="shared" si="887"/>
        <v/>
      </c>
      <c r="CF1360" s="3" t="e">
        <f>HLOOKUP(CE1360,'Valuation Data'!$D$2:$K$5,4,FALSE)</f>
        <v>#N/A</v>
      </c>
      <c r="CG1360" s="3">
        <f t="shared" si="888"/>
        <v>22111</v>
      </c>
      <c r="CH1360" s="3" t="str">
        <f t="shared" si="889"/>
        <v>No</v>
      </c>
      <c r="CI1360" s="3" t="str">
        <f>VLOOKUP(R1360,'Use Codes &amp; County Type'!A:D,4,FALSE)</f>
        <v>V</v>
      </c>
      <c r="CJ1360" s="3" t="str">
        <f t="shared" si="890"/>
        <v>Yes</v>
      </c>
      <c r="CK1360" s="3" t="str">
        <f t="shared" si="891"/>
        <v>No</v>
      </c>
      <c r="CL1360" s="3">
        <f t="shared" si="892"/>
        <v>0</v>
      </c>
      <c r="CM1360" s="3">
        <f t="shared" si="893"/>
        <v>0</v>
      </c>
      <c r="CN1360" s="3">
        <f t="shared" si="894"/>
        <v>2076.6999999999998</v>
      </c>
      <c r="CO1360" s="3">
        <f t="shared" si="895"/>
        <v>-2076.6999999999998</v>
      </c>
      <c r="CP1360" s="3">
        <f t="shared" si="896"/>
        <v>9.3921577495364283E-2</v>
      </c>
      <c r="CR1360" s="3" t="str">
        <f t="shared" si="897"/>
        <v>No</v>
      </c>
      <c r="CV1360" s="3" t="str">
        <f t="shared" si="898"/>
        <v>FMV&lt;$30K</v>
      </c>
      <c r="CW1360" s="3">
        <f t="shared" si="899"/>
        <v>1359</v>
      </c>
      <c r="CX1360" s="3">
        <f t="shared" si="900"/>
        <v>415.34</v>
      </c>
      <c r="CY1360" s="3" t="str">
        <f t="shared" si="901"/>
        <v>Ok</v>
      </c>
      <c r="CZ1360">
        <v>0</v>
      </c>
      <c r="DA1360">
        <v>0</v>
      </c>
    </row>
    <row r="1361" spans="1:105" x14ac:dyDescent="0.25">
      <c r="A1361">
        <v>1360</v>
      </c>
      <c r="B1361" t="s">
        <v>3</v>
      </c>
      <c r="C1361" t="s">
        <v>1469</v>
      </c>
      <c r="D1361">
        <v>839.07</v>
      </c>
      <c r="E1361">
        <v>2017</v>
      </c>
      <c r="F1361">
        <v>839.07</v>
      </c>
      <c r="G1361">
        <v>839.07</v>
      </c>
      <c r="H1361" s="3">
        <f t="shared" si="861"/>
        <v>0</v>
      </c>
      <c r="I1361">
        <v>85244</v>
      </c>
      <c r="J1361" t="s">
        <v>2736</v>
      </c>
      <c r="K1361" t="s">
        <v>2738</v>
      </c>
      <c r="L1361">
        <v>32034</v>
      </c>
      <c r="M1361" t="s">
        <v>3724</v>
      </c>
      <c r="N1361" t="s">
        <v>4761</v>
      </c>
      <c r="O1361">
        <v>-81.5496112570832</v>
      </c>
      <c r="P1361">
        <v>30.5644821299699</v>
      </c>
      <c r="Q1361" t="s">
        <v>5738</v>
      </c>
      <c r="R1361">
        <v>2</v>
      </c>
      <c r="S1361" t="s">
        <v>6535</v>
      </c>
      <c r="T1361">
        <v>1006</v>
      </c>
      <c r="U1361" t="s">
        <v>6578</v>
      </c>
      <c r="V1361">
        <v>2017</v>
      </c>
      <c r="W1361">
        <v>88398</v>
      </c>
      <c r="X1361">
        <v>2017</v>
      </c>
      <c r="Y1361">
        <v>92529</v>
      </c>
      <c r="Z1361">
        <v>746.25</v>
      </c>
      <c r="AA1361" s="3">
        <f t="shared" si="862"/>
        <v>0.88937752511709389</v>
      </c>
      <c r="AB1361" t="s">
        <v>6616</v>
      </c>
      <c r="AC1361" t="s">
        <v>6616</v>
      </c>
      <c r="AD1361" t="s">
        <v>6616</v>
      </c>
      <c r="AE1361" t="s">
        <v>6616</v>
      </c>
      <c r="AG1361" t="s">
        <v>6616</v>
      </c>
      <c r="AH1361" t="s">
        <v>6616</v>
      </c>
      <c r="AI1361" t="s">
        <v>6618</v>
      </c>
      <c r="AJ1361" t="s">
        <v>6618</v>
      </c>
      <c r="AK1361" t="s">
        <v>6618</v>
      </c>
      <c r="AL1361" t="s">
        <v>6618</v>
      </c>
      <c r="AM1361" t="s">
        <v>6618</v>
      </c>
      <c r="AN1361" t="s">
        <v>6618</v>
      </c>
      <c r="AO1361" t="s">
        <v>6618</v>
      </c>
      <c r="AP1361" s="3" t="str">
        <f t="shared" si="863"/>
        <v>No</v>
      </c>
      <c r="AQ1361" s="3" t="str">
        <f t="shared" si="864"/>
        <v>No</v>
      </c>
      <c r="AR1361" s="3" t="str">
        <f t="shared" si="865"/>
        <v>No</v>
      </c>
      <c r="AS1361">
        <v>0</v>
      </c>
      <c r="AT1361">
        <v>0</v>
      </c>
      <c r="AU1361">
        <v>145000</v>
      </c>
      <c r="AV1361" t="s">
        <v>6621</v>
      </c>
      <c r="AW1361">
        <v>0</v>
      </c>
      <c r="AX1361">
        <v>0</v>
      </c>
      <c r="AY1361" t="s">
        <v>6634</v>
      </c>
      <c r="AZ1361" t="s">
        <v>6639</v>
      </c>
      <c r="BA1361">
        <v>1</v>
      </c>
      <c r="BB1361" t="s">
        <v>6617</v>
      </c>
      <c r="BC1361" t="s">
        <v>6616</v>
      </c>
      <c r="BD1361" s="4" t="str">
        <f t="shared" si="866"/>
        <v>No</v>
      </c>
      <c r="BE1361" t="s">
        <v>6640</v>
      </c>
      <c r="BF1361" s="3" t="str">
        <f t="shared" si="867"/>
        <v>No</v>
      </c>
      <c r="BG1361" t="s">
        <v>6645</v>
      </c>
      <c r="BH1361" s="3" t="str">
        <f t="shared" si="868"/>
        <v>85244 BURMEISTER RD</v>
      </c>
      <c r="BI1361" s="3" t="str">
        <f t="shared" si="869"/>
        <v>Fernandina Beach</v>
      </c>
      <c r="BJ1361" s="3" t="str">
        <f t="shared" si="870"/>
        <v>Florida</v>
      </c>
      <c r="BK1361" s="3">
        <f t="shared" si="871"/>
        <v>32034</v>
      </c>
      <c r="BL1361" s="3" t="str">
        <f t="shared" si="872"/>
        <v>85244 BURMEISTER RD FERNANDINA BEACH FL 32034</v>
      </c>
      <c r="BM1361" s="3" t="str">
        <f t="shared" si="873"/>
        <v>L</v>
      </c>
      <c r="BN1361" s="3" t="str">
        <f t="shared" si="874"/>
        <v>Pass</v>
      </c>
      <c r="BO1361" s="3" t="str">
        <f t="shared" si="875"/>
        <v>No</v>
      </c>
      <c r="BP1361" s="3" t="str">
        <f t="shared" si="876"/>
        <v>FV&lt;$10K</v>
      </c>
      <c r="BQ1361" t="s">
        <v>6650</v>
      </c>
      <c r="BR1361" s="3" t="str">
        <f t="shared" si="877"/>
        <v>No, &lt; $20K Lien</v>
      </c>
      <c r="BS1361" s="3" t="str">
        <f t="shared" si="878"/>
        <v>No, Lien &lt; $20K</v>
      </c>
      <c r="BT1361" t="s">
        <v>6650</v>
      </c>
      <c r="BU1361" s="3" t="str">
        <f t="shared" si="879"/>
        <v>No</v>
      </c>
      <c r="BV1361" s="3" t="str">
        <f t="shared" si="880"/>
        <v>No</v>
      </c>
      <c r="BW1361" s="3">
        <f t="shared" si="881"/>
        <v>1</v>
      </c>
      <c r="BX1361" s="3" t="str">
        <f t="shared" si="882"/>
        <v>No</v>
      </c>
      <c r="BY1361" s="3">
        <f t="shared" si="883"/>
        <v>88398</v>
      </c>
      <c r="BZ1361">
        <v>1</v>
      </c>
      <c r="CA1361" s="3">
        <f t="shared" si="884"/>
        <v>88398</v>
      </c>
      <c r="CC1361" s="3">
        <f t="shared" si="885"/>
        <v>0</v>
      </c>
      <c r="CD1361" s="3">
        <f t="shared" si="886"/>
        <v>0</v>
      </c>
      <c r="CE1361" s="3" t="str">
        <f t="shared" si="887"/>
        <v/>
      </c>
      <c r="CF1361" s="3" t="e">
        <f>HLOOKUP(CE1361,'Valuation Data'!$D$2:$K$5,4,FALSE)</f>
        <v>#N/A</v>
      </c>
      <c r="CG1361" s="3">
        <f t="shared" si="888"/>
        <v>88398</v>
      </c>
      <c r="CH1361" s="3" t="str">
        <f t="shared" si="889"/>
        <v>No</v>
      </c>
      <c r="CI1361" s="3" t="str">
        <f>VLOOKUP(R1361,'Use Codes &amp; County Type'!A:D,4,FALSE)</f>
        <v>R</v>
      </c>
      <c r="CJ1361" s="3" t="str">
        <f t="shared" si="890"/>
        <v>No</v>
      </c>
      <c r="CK1361" s="3" t="str">
        <f t="shared" si="891"/>
        <v>Yes</v>
      </c>
      <c r="CL1361" s="3">
        <f t="shared" si="892"/>
        <v>0.67</v>
      </c>
      <c r="CM1361" s="3">
        <f t="shared" si="893"/>
        <v>59226.66</v>
      </c>
      <c r="CN1361" s="3">
        <f t="shared" si="894"/>
        <v>4195.3500000000004</v>
      </c>
      <c r="CO1361" s="3">
        <f t="shared" si="895"/>
        <v>55031.310000000005</v>
      </c>
      <c r="CP1361" s="3">
        <f t="shared" si="896"/>
        <v>4.7459784158012629E-2</v>
      </c>
      <c r="CR1361" s="3" t="str">
        <f t="shared" si="897"/>
        <v>No</v>
      </c>
      <c r="CV1361" s="3" t="str">
        <f t="shared" si="898"/>
        <v>*Bid</v>
      </c>
      <c r="CW1361" s="3">
        <f t="shared" si="899"/>
        <v>1360</v>
      </c>
      <c r="CX1361" s="3">
        <f t="shared" si="900"/>
        <v>839.07</v>
      </c>
      <c r="CY1361" s="3" t="str">
        <f t="shared" si="901"/>
        <v>Ok</v>
      </c>
      <c r="CZ1361">
        <v>0</v>
      </c>
      <c r="DA1361">
        <v>0</v>
      </c>
    </row>
    <row r="1362" spans="1:105" x14ac:dyDescent="0.25">
      <c r="A1362">
        <v>1361</v>
      </c>
      <c r="B1362" t="s">
        <v>3</v>
      </c>
      <c r="C1362" t="s">
        <v>1470</v>
      </c>
      <c r="D1362">
        <v>655.01</v>
      </c>
      <c r="E1362">
        <v>2017</v>
      </c>
      <c r="F1362">
        <v>655.01</v>
      </c>
      <c r="G1362">
        <v>655.01</v>
      </c>
      <c r="H1362" s="3">
        <f t="shared" si="861"/>
        <v>0</v>
      </c>
      <c r="I1362">
        <v>85336</v>
      </c>
      <c r="J1362" t="s">
        <v>2736</v>
      </c>
      <c r="K1362" t="s">
        <v>2738</v>
      </c>
      <c r="L1362">
        <v>32034</v>
      </c>
      <c r="M1362" t="s">
        <v>3725</v>
      </c>
      <c r="N1362" t="s">
        <v>4761</v>
      </c>
      <c r="O1362">
        <v>-81.547014987345193</v>
      </c>
      <c r="P1362">
        <v>30.5534634544717</v>
      </c>
      <c r="Q1362" t="s">
        <v>5739</v>
      </c>
      <c r="R1362">
        <v>2</v>
      </c>
      <c r="S1362" t="s">
        <v>6535</v>
      </c>
      <c r="T1362">
        <v>1006</v>
      </c>
      <c r="U1362" t="s">
        <v>6578</v>
      </c>
      <c r="V1362">
        <v>2017</v>
      </c>
      <c r="W1362">
        <v>77156</v>
      </c>
      <c r="X1362">
        <v>2017</v>
      </c>
      <c r="Y1362">
        <v>77156</v>
      </c>
      <c r="Z1362">
        <v>576.05999999999995</v>
      </c>
      <c r="AA1362" s="3">
        <f t="shared" si="862"/>
        <v>0.87946748904596872</v>
      </c>
      <c r="AC1362" t="s">
        <v>6616</v>
      </c>
      <c r="AD1362" t="s">
        <v>6616</v>
      </c>
      <c r="AE1362" t="s">
        <v>6616</v>
      </c>
      <c r="AF1362" t="s">
        <v>6616</v>
      </c>
      <c r="AI1362" t="s">
        <v>6618</v>
      </c>
      <c r="AJ1362" t="s">
        <v>6618</v>
      </c>
      <c r="AK1362" t="s">
        <v>6618</v>
      </c>
      <c r="AL1362" t="s">
        <v>6618</v>
      </c>
      <c r="AM1362" t="s">
        <v>6618</v>
      </c>
      <c r="AN1362" t="s">
        <v>6618</v>
      </c>
      <c r="AO1362">
        <v>0</v>
      </c>
      <c r="AP1362" s="3" t="str">
        <f t="shared" si="863"/>
        <v>No</v>
      </c>
      <c r="AQ1362" s="3" t="str">
        <f t="shared" si="864"/>
        <v>No</v>
      </c>
      <c r="AR1362" s="3" t="str">
        <f t="shared" si="865"/>
        <v>No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 t="s">
        <v>6634</v>
      </c>
      <c r="AZ1362" t="s">
        <v>6637</v>
      </c>
      <c r="BA1362">
        <v>0</v>
      </c>
      <c r="BB1362" t="s">
        <v>6617</v>
      </c>
      <c r="BC1362" t="s">
        <v>6616</v>
      </c>
      <c r="BD1362" s="4" t="str">
        <f t="shared" si="866"/>
        <v>No</v>
      </c>
      <c r="BE1362" t="s">
        <v>6640</v>
      </c>
      <c r="BF1362" s="3" t="str">
        <f t="shared" si="867"/>
        <v>No</v>
      </c>
      <c r="BG1362" t="s">
        <v>6645</v>
      </c>
      <c r="BH1362" s="3" t="str">
        <f t="shared" si="868"/>
        <v>85336 SCHUBERT RD</v>
      </c>
      <c r="BI1362" s="3" t="str">
        <f t="shared" si="869"/>
        <v>Fernandina Beach</v>
      </c>
      <c r="BJ1362" s="3" t="str">
        <f t="shared" si="870"/>
        <v>Florida</v>
      </c>
      <c r="BK1362" s="3">
        <f t="shared" si="871"/>
        <v>32034</v>
      </c>
      <c r="BL1362" s="3" t="str">
        <f t="shared" si="872"/>
        <v>85336 SCHUBERT RD FERNANDINA BEACH FL 32034</v>
      </c>
      <c r="BM1362" s="3" t="str">
        <f t="shared" si="873"/>
        <v/>
      </c>
      <c r="BN1362" s="3" t="str">
        <f t="shared" si="874"/>
        <v>Pass</v>
      </c>
      <c r="BO1362" s="3" t="str">
        <f t="shared" si="875"/>
        <v>No</v>
      </c>
      <c r="BP1362" s="3" t="str">
        <f t="shared" si="876"/>
        <v>FV&lt;$10K</v>
      </c>
      <c r="BQ1362" t="s">
        <v>6650</v>
      </c>
      <c r="BR1362" s="3" t="str">
        <f t="shared" si="877"/>
        <v>No, &lt; $20K Lien</v>
      </c>
      <c r="BS1362" s="3" t="str">
        <f t="shared" si="878"/>
        <v>No, Lien &lt; $20K</v>
      </c>
      <c r="BT1362" t="s">
        <v>6650</v>
      </c>
      <c r="BU1362" s="3" t="str">
        <f t="shared" si="879"/>
        <v>No</v>
      </c>
      <c r="BV1362" s="3" t="str">
        <f t="shared" si="880"/>
        <v>No</v>
      </c>
      <c r="BW1362" s="3">
        <f t="shared" si="881"/>
        <v>0</v>
      </c>
      <c r="BX1362" s="3" t="str">
        <f t="shared" si="882"/>
        <v>No</v>
      </c>
      <c r="BY1362" s="3">
        <f t="shared" si="883"/>
        <v>77156</v>
      </c>
      <c r="BZ1362">
        <v>1</v>
      </c>
      <c r="CA1362" s="3">
        <f t="shared" si="884"/>
        <v>77156</v>
      </c>
      <c r="CC1362" s="3">
        <f t="shared" si="885"/>
        <v>0</v>
      </c>
      <c r="CD1362" s="3">
        <f t="shared" si="886"/>
        <v>0</v>
      </c>
      <c r="CE1362" s="3" t="str">
        <f t="shared" si="887"/>
        <v/>
      </c>
      <c r="CF1362" s="3" t="e">
        <f>HLOOKUP(CE1362,'Valuation Data'!$D$2:$K$5,4,FALSE)</f>
        <v>#N/A</v>
      </c>
      <c r="CG1362" s="3">
        <f t="shared" si="888"/>
        <v>77156</v>
      </c>
      <c r="CH1362" s="3" t="str">
        <f t="shared" si="889"/>
        <v>No</v>
      </c>
      <c r="CI1362" s="3" t="str">
        <f>VLOOKUP(R1362,'Use Codes &amp; County Type'!A:D,4,FALSE)</f>
        <v>R</v>
      </c>
      <c r="CJ1362" s="3" t="str">
        <f t="shared" si="890"/>
        <v>No</v>
      </c>
      <c r="CK1362" s="3" t="str">
        <f t="shared" si="891"/>
        <v>Yes</v>
      </c>
      <c r="CL1362" s="3">
        <f t="shared" si="892"/>
        <v>0.67</v>
      </c>
      <c r="CM1362" s="3">
        <f t="shared" si="893"/>
        <v>51694.520000000004</v>
      </c>
      <c r="CN1362" s="3">
        <f t="shared" si="894"/>
        <v>2620.04</v>
      </c>
      <c r="CO1362" s="3">
        <f t="shared" si="895"/>
        <v>49074.48</v>
      </c>
      <c r="CP1362" s="3">
        <f t="shared" si="896"/>
        <v>3.3957696096220645E-2</v>
      </c>
      <c r="CR1362" s="3" t="str">
        <f t="shared" si="897"/>
        <v>No</v>
      </c>
      <c r="CV1362" s="3" t="str">
        <f t="shared" si="898"/>
        <v>*Bid</v>
      </c>
      <c r="CW1362" s="3">
        <f t="shared" si="899"/>
        <v>1361</v>
      </c>
      <c r="CX1362" s="3">
        <f t="shared" si="900"/>
        <v>655.01</v>
      </c>
      <c r="CY1362" s="3" t="str">
        <f t="shared" si="901"/>
        <v>Ok</v>
      </c>
      <c r="CZ1362">
        <v>0</v>
      </c>
      <c r="DA1362">
        <v>0</v>
      </c>
    </row>
    <row r="1363" spans="1:105" x14ac:dyDescent="0.25">
      <c r="A1363">
        <v>1362</v>
      </c>
      <c r="B1363" t="s">
        <v>3</v>
      </c>
      <c r="C1363" t="s">
        <v>1471</v>
      </c>
      <c r="D1363">
        <v>1765.75</v>
      </c>
      <c r="E1363">
        <v>2017</v>
      </c>
      <c r="F1363">
        <v>1765.75</v>
      </c>
      <c r="G1363">
        <v>1765.75</v>
      </c>
      <c r="H1363" s="3">
        <f t="shared" si="861"/>
        <v>0</v>
      </c>
      <c r="I1363">
        <v>2901</v>
      </c>
      <c r="J1363" t="s">
        <v>2736</v>
      </c>
      <c r="K1363" t="s">
        <v>2738</v>
      </c>
      <c r="L1363">
        <v>32034</v>
      </c>
      <c r="M1363" t="s">
        <v>3726</v>
      </c>
      <c r="N1363" t="s">
        <v>4761</v>
      </c>
      <c r="O1363">
        <v>-81.552531875825096</v>
      </c>
      <c r="P1363">
        <v>30.552137476557199</v>
      </c>
      <c r="Q1363" t="s">
        <v>5740</v>
      </c>
      <c r="R1363">
        <v>0</v>
      </c>
      <c r="S1363" t="s">
        <v>6538</v>
      </c>
      <c r="T1363">
        <v>8001</v>
      </c>
      <c r="U1363" t="s">
        <v>6581</v>
      </c>
      <c r="V1363">
        <v>2017</v>
      </c>
      <c r="W1363">
        <v>105039</v>
      </c>
      <c r="X1363">
        <v>2017</v>
      </c>
      <c r="Y1363">
        <v>107000</v>
      </c>
      <c r="Z1363">
        <v>1603.1</v>
      </c>
      <c r="AA1363" s="3">
        <f t="shared" si="862"/>
        <v>0.90788616735098393</v>
      </c>
      <c r="AG1363" t="s">
        <v>6616</v>
      </c>
      <c r="AI1363" t="s">
        <v>6618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 s="3" t="str">
        <f t="shared" si="863"/>
        <v>No</v>
      </c>
      <c r="AQ1363" s="3" t="str">
        <f t="shared" si="864"/>
        <v>No</v>
      </c>
      <c r="AR1363" s="3" t="str">
        <f t="shared" si="865"/>
        <v>No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 t="s">
        <v>6634</v>
      </c>
      <c r="AZ1363">
        <v>0</v>
      </c>
      <c r="BA1363">
        <v>0</v>
      </c>
      <c r="BB1363" t="s">
        <v>6616</v>
      </c>
      <c r="BC1363" t="s">
        <v>6616</v>
      </c>
      <c r="BD1363" s="4" t="str">
        <f t="shared" si="866"/>
        <v>No</v>
      </c>
      <c r="BE1363" t="s">
        <v>6640</v>
      </c>
      <c r="BF1363" s="3" t="str">
        <f t="shared" si="867"/>
        <v>No</v>
      </c>
      <c r="BG1363" t="s">
        <v>6645</v>
      </c>
      <c r="BH1363" s="3" t="str">
        <f t="shared" si="868"/>
        <v>2901 SCHUBERT RD</v>
      </c>
      <c r="BI1363" s="3" t="str">
        <f t="shared" si="869"/>
        <v>Fernandina Beach</v>
      </c>
      <c r="BJ1363" s="3" t="str">
        <f t="shared" si="870"/>
        <v>Florida</v>
      </c>
      <c r="BK1363" s="3">
        <f t="shared" si="871"/>
        <v>32034</v>
      </c>
      <c r="BL1363" s="3" t="str">
        <f t="shared" si="872"/>
        <v>2901 SCHUBERT RD FERNANDINA BEACH FL 32034</v>
      </c>
      <c r="BM1363" s="3" t="str">
        <f t="shared" si="873"/>
        <v/>
      </c>
      <c r="BN1363" s="3" t="str">
        <f t="shared" si="874"/>
        <v>Pass</v>
      </c>
      <c r="BO1363" s="3" t="str">
        <f t="shared" si="875"/>
        <v>No</v>
      </c>
      <c r="BP1363" s="3" t="str">
        <f t="shared" si="876"/>
        <v>FV&lt;$10K</v>
      </c>
      <c r="BQ1363" t="s">
        <v>6650</v>
      </c>
      <c r="BR1363" s="3" t="str">
        <f t="shared" si="877"/>
        <v>No, &lt; $20K Lien</v>
      </c>
      <c r="BS1363" s="3" t="str">
        <f t="shared" si="878"/>
        <v>No, Lien &lt; $20K</v>
      </c>
      <c r="BT1363" t="s">
        <v>6650</v>
      </c>
      <c r="BU1363" s="3" t="str">
        <f t="shared" si="879"/>
        <v>No</v>
      </c>
      <c r="BV1363" s="3" t="str">
        <f t="shared" si="880"/>
        <v>No</v>
      </c>
      <c r="BW1363" s="3">
        <f t="shared" si="881"/>
        <v>0</v>
      </c>
      <c r="BX1363" s="3" t="str">
        <f t="shared" si="882"/>
        <v>No</v>
      </c>
      <c r="BY1363" s="3">
        <f t="shared" si="883"/>
        <v>105039</v>
      </c>
      <c r="BZ1363">
        <v>1</v>
      </c>
      <c r="CA1363" s="3">
        <f t="shared" si="884"/>
        <v>105039</v>
      </c>
      <c r="CC1363" s="3">
        <f t="shared" si="885"/>
        <v>0</v>
      </c>
      <c r="CD1363" s="3">
        <f t="shared" si="886"/>
        <v>0</v>
      </c>
      <c r="CE1363" s="3" t="str">
        <f t="shared" si="887"/>
        <v/>
      </c>
      <c r="CF1363" s="3" t="e">
        <f>HLOOKUP(CE1363,'Valuation Data'!$D$2:$K$5,4,FALSE)</f>
        <v>#N/A</v>
      </c>
      <c r="CG1363" s="3">
        <f t="shared" si="888"/>
        <v>105039</v>
      </c>
      <c r="CH1363" s="3" t="str">
        <f t="shared" si="889"/>
        <v>No</v>
      </c>
      <c r="CI1363" s="3" t="str">
        <f>VLOOKUP(R1363,'Use Codes &amp; County Type'!A:D,4,FALSE)</f>
        <v>V</v>
      </c>
      <c r="CJ1363" s="3" t="str">
        <f t="shared" si="890"/>
        <v>Yes</v>
      </c>
      <c r="CK1363" s="3" t="str">
        <f t="shared" si="891"/>
        <v>No</v>
      </c>
      <c r="CL1363" s="3">
        <f t="shared" si="892"/>
        <v>0</v>
      </c>
      <c r="CM1363" s="3">
        <f t="shared" si="893"/>
        <v>0</v>
      </c>
      <c r="CN1363" s="3">
        <f t="shared" si="894"/>
        <v>7063</v>
      </c>
      <c r="CO1363" s="3">
        <f t="shared" si="895"/>
        <v>-7063</v>
      </c>
      <c r="CP1363" s="3">
        <f t="shared" si="896"/>
        <v>6.724169118137073E-2</v>
      </c>
      <c r="CR1363" s="3" t="str">
        <f t="shared" si="897"/>
        <v>No</v>
      </c>
      <c r="CV1363" s="3" t="str">
        <f t="shared" si="898"/>
        <v>Vacant, No Sales Data</v>
      </c>
      <c r="CW1363" s="3">
        <f t="shared" si="899"/>
        <v>1362</v>
      </c>
      <c r="CX1363" s="3">
        <f t="shared" si="900"/>
        <v>1765.75</v>
      </c>
      <c r="CY1363" s="3" t="str">
        <f t="shared" si="901"/>
        <v>Ok</v>
      </c>
      <c r="CZ1363">
        <v>0</v>
      </c>
      <c r="DA1363">
        <v>0</v>
      </c>
    </row>
    <row r="1364" spans="1:105" x14ac:dyDescent="0.25">
      <c r="A1364">
        <v>1363</v>
      </c>
      <c r="B1364" t="s">
        <v>3</v>
      </c>
      <c r="C1364" t="s">
        <v>1472</v>
      </c>
      <c r="D1364">
        <v>1057.2</v>
      </c>
      <c r="E1364">
        <v>2017</v>
      </c>
      <c r="F1364">
        <v>1057.2</v>
      </c>
      <c r="G1364">
        <v>1057.2</v>
      </c>
      <c r="H1364" s="3">
        <f t="shared" si="861"/>
        <v>0</v>
      </c>
      <c r="J1364" t="s">
        <v>2736</v>
      </c>
      <c r="K1364" t="s">
        <v>2738</v>
      </c>
      <c r="L1364">
        <v>32034</v>
      </c>
      <c r="M1364" t="s">
        <v>3727</v>
      </c>
      <c r="N1364" t="s">
        <v>4761</v>
      </c>
      <c r="O1364">
        <v>-81.552126663157594</v>
      </c>
      <c r="P1364">
        <v>30.552815143961599</v>
      </c>
      <c r="Q1364" t="s">
        <v>5741</v>
      </c>
      <c r="R1364">
        <v>0</v>
      </c>
      <c r="S1364" t="s">
        <v>6538</v>
      </c>
      <c r="T1364">
        <v>8001</v>
      </c>
      <c r="U1364" t="s">
        <v>6581</v>
      </c>
      <c r="V1364">
        <v>2017</v>
      </c>
      <c r="W1364">
        <v>60775</v>
      </c>
      <c r="X1364">
        <v>2017</v>
      </c>
      <c r="Y1364">
        <v>65000</v>
      </c>
      <c r="Z1364">
        <v>947.94</v>
      </c>
      <c r="AA1364" s="3">
        <f t="shared" si="862"/>
        <v>0.89665153234960271</v>
      </c>
      <c r="AG1364" t="s">
        <v>6616</v>
      </c>
      <c r="AI1364" t="s">
        <v>6618</v>
      </c>
      <c r="AJ1364" t="s">
        <v>6618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 s="3" t="str">
        <f t="shared" si="863"/>
        <v>No</v>
      </c>
      <c r="AQ1364" s="3" t="str">
        <f t="shared" si="864"/>
        <v>No</v>
      </c>
      <c r="AR1364" s="3" t="str">
        <f t="shared" si="865"/>
        <v>No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 t="s">
        <v>6634</v>
      </c>
      <c r="AZ1364">
        <v>0</v>
      </c>
      <c r="BA1364">
        <v>0</v>
      </c>
      <c r="BB1364" t="s">
        <v>6616</v>
      </c>
      <c r="BC1364" t="s">
        <v>6616</v>
      </c>
      <c r="BD1364" s="4" t="str">
        <f t="shared" si="866"/>
        <v>No</v>
      </c>
      <c r="BE1364" t="s">
        <v>6640</v>
      </c>
      <c r="BF1364" s="3" t="str">
        <f t="shared" si="867"/>
        <v>No</v>
      </c>
      <c r="BG1364" t="s">
        <v>6645</v>
      </c>
      <c r="BH1364" s="3" t="str">
        <f t="shared" si="868"/>
        <v>SCHUBERT CT</v>
      </c>
      <c r="BI1364" s="3" t="str">
        <f t="shared" si="869"/>
        <v>Fernandina Beach</v>
      </c>
      <c r="BJ1364" s="3" t="str">
        <f t="shared" si="870"/>
        <v>Florida</v>
      </c>
      <c r="BK1364" s="3">
        <f t="shared" si="871"/>
        <v>32034</v>
      </c>
      <c r="BL1364" s="3" t="str">
        <f t="shared" si="872"/>
        <v>SCHUBERT CT FERNANDINA BEACH FL 32034</v>
      </c>
      <c r="BM1364" s="3" t="str">
        <f t="shared" si="873"/>
        <v/>
      </c>
      <c r="BN1364" s="3" t="str">
        <f t="shared" si="874"/>
        <v>Pass</v>
      </c>
      <c r="BO1364" s="3" t="str">
        <f t="shared" si="875"/>
        <v>No</v>
      </c>
      <c r="BP1364" s="3" t="str">
        <f t="shared" si="876"/>
        <v>FV&lt;$10K</v>
      </c>
      <c r="BQ1364" t="s">
        <v>6650</v>
      </c>
      <c r="BR1364" s="3" t="str">
        <f t="shared" si="877"/>
        <v>No, &lt; $20K Lien</v>
      </c>
      <c r="BS1364" s="3" t="str">
        <f t="shared" si="878"/>
        <v>No, Lien &lt; $20K</v>
      </c>
      <c r="BT1364" t="s">
        <v>6650</v>
      </c>
      <c r="BU1364" s="3" t="str">
        <f t="shared" si="879"/>
        <v>No</v>
      </c>
      <c r="BV1364" s="3" t="str">
        <f t="shared" si="880"/>
        <v>No</v>
      </c>
      <c r="BW1364" s="3">
        <f t="shared" si="881"/>
        <v>0</v>
      </c>
      <c r="BX1364" s="3" t="str">
        <f t="shared" si="882"/>
        <v>No</v>
      </c>
      <c r="BY1364" s="3">
        <f t="shared" si="883"/>
        <v>60775</v>
      </c>
      <c r="BZ1364">
        <v>1</v>
      </c>
      <c r="CA1364" s="3">
        <f t="shared" si="884"/>
        <v>60775</v>
      </c>
      <c r="CC1364" s="3">
        <f t="shared" si="885"/>
        <v>0</v>
      </c>
      <c r="CD1364" s="3">
        <f t="shared" si="886"/>
        <v>0</v>
      </c>
      <c r="CE1364" s="3" t="str">
        <f t="shared" si="887"/>
        <v/>
      </c>
      <c r="CF1364" s="3" t="e">
        <f>HLOOKUP(CE1364,'Valuation Data'!$D$2:$K$5,4,FALSE)</f>
        <v>#N/A</v>
      </c>
      <c r="CG1364" s="3">
        <f t="shared" si="888"/>
        <v>60775</v>
      </c>
      <c r="CH1364" s="3" t="str">
        <f t="shared" si="889"/>
        <v>No</v>
      </c>
      <c r="CI1364" s="3" t="str">
        <f>VLOOKUP(R1364,'Use Codes &amp; County Type'!A:D,4,FALSE)</f>
        <v>V</v>
      </c>
      <c r="CJ1364" s="3" t="str">
        <f t="shared" si="890"/>
        <v>Yes</v>
      </c>
      <c r="CK1364" s="3" t="str">
        <f t="shared" si="891"/>
        <v>No</v>
      </c>
      <c r="CL1364" s="3">
        <f t="shared" si="892"/>
        <v>0</v>
      </c>
      <c r="CM1364" s="3">
        <f t="shared" si="893"/>
        <v>0</v>
      </c>
      <c r="CN1364" s="3">
        <f t="shared" si="894"/>
        <v>4228.8</v>
      </c>
      <c r="CO1364" s="3">
        <f t="shared" si="895"/>
        <v>-4228.8</v>
      </c>
      <c r="CP1364" s="3">
        <f t="shared" si="896"/>
        <v>6.9581242287124645E-2</v>
      </c>
      <c r="CR1364" s="3" t="str">
        <f t="shared" si="897"/>
        <v>No</v>
      </c>
      <c r="CV1364" s="3" t="str">
        <f t="shared" si="898"/>
        <v>Vacant, No Sales Data</v>
      </c>
      <c r="CW1364" s="3">
        <f t="shared" si="899"/>
        <v>1363</v>
      </c>
      <c r="CX1364" s="3">
        <f t="shared" si="900"/>
        <v>1057.2</v>
      </c>
      <c r="CY1364" s="3" t="str">
        <f t="shared" si="901"/>
        <v>Ok</v>
      </c>
      <c r="CZ1364">
        <v>0</v>
      </c>
      <c r="DA1364">
        <v>0</v>
      </c>
    </row>
    <row r="1365" spans="1:105" x14ac:dyDescent="0.25">
      <c r="A1365">
        <v>1364</v>
      </c>
      <c r="B1365" t="s">
        <v>3</v>
      </c>
      <c r="C1365" t="s">
        <v>1473</v>
      </c>
      <c r="D1365">
        <v>1373.67</v>
      </c>
      <c r="E1365">
        <v>2017</v>
      </c>
      <c r="F1365">
        <v>1373.67</v>
      </c>
      <c r="G1365">
        <v>1373.67</v>
      </c>
      <c r="H1365" s="3">
        <f t="shared" si="861"/>
        <v>0</v>
      </c>
      <c r="I1365">
        <v>85216</v>
      </c>
      <c r="J1365" t="s">
        <v>2736</v>
      </c>
      <c r="K1365" t="s">
        <v>2738</v>
      </c>
      <c r="L1365">
        <v>32034</v>
      </c>
      <c r="M1365" t="s">
        <v>3728</v>
      </c>
      <c r="N1365" t="s">
        <v>4761</v>
      </c>
      <c r="O1365">
        <v>-81.549937592501607</v>
      </c>
      <c r="P1365">
        <v>30.554445514970901</v>
      </c>
      <c r="Q1365" t="s">
        <v>5742</v>
      </c>
      <c r="R1365">
        <v>1</v>
      </c>
      <c r="S1365" t="s">
        <v>6539</v>
      </c>
      <c r="T1365">
        <v>1001</v>
      </c>
      <c r="U1365" t="s">
        <v>6582</v>
      </c>
      <c r="V1365">
        <v>2017</v>
      </c>
      <c r="W1365">
        <v>81946</v>
      </c>
      <c r="X1365">
        <v>2017</v>
      </c>
      <c r="Y1365">
        <v>81946</v>
      </c>
      <c r="Z1365">
        <v>1240.56</v>
      </c>
      <c r="AA1365" s="3">
        <f t="shared" si="862"/>
        <v>0.90309899757583689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 s="3" t="str">
        <f t="shared" si="863"/>
        <v>No</v>
      </c>
      <c r="AQ1365" s="3" t="str">
        <f t="shared" si="864"/>
        <v>No</v>
      </c>
      <c r="AR1365" s="3" t="str">
        <f t="shared" si="865"/>
        <v>No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 t="s">
        <v>6634</v>
      </c>
      <c r="AZ1365">
        <v>0</v>
      </c>
      <c r="BA1365">
        <v>0</v>
      </c>
      <c r="BB1365" t="s">
        <v>6616</v>
      </c>
      <c r="BC1365">
        <v>0</v>
      </c>
      <c r="BD1365" s="4" t="str">
        <f t="shared" si="866"/>
        <v>No</v>
      </c>
      <c r="BE1365" t="s">
        <v>6640</v>
      </c>
      <c r="BF1365" s="3" t="str">
        <f t="shared" si="867"/>
        <v>No</v>
      </c>
      <c r="BG1365" t="s">
        <v>6645</v>
      </c>
      <c r="BH1365" s="3" t="str">
        <f t="shared" si="868"/>
        <v>85216 LINDA HALL RD</v>
      </c>
      <c r="BI1365" s="3" t="str">
        <f t="shared" si="869"/>
        <v>Fernandina Beach</v>
      </c>
      <c r="BJ1365" s="3" t="str">
        <f t="shared" si="870"/>
        <v>Florida</v>
      </c>
      <c r="BK1365" s="3">
        <f t="shared" si="871"/>
        <v>32034</v>
      </c>
      <c r="BL1365" s="3" t="str">
        <f t="shared" si="872"/>
        <v>85216 LINDA HALL RD FERNANDINA BEACH FL 32034</v>
      </c>
      <c r="BM1365" s="3" t="str">
        <f t="shared" si="873"/>
        <v/>
      </c>
      <c r="BN1365" s="3" t="str">
        <f t="shared" si="874"/>
        <v>Pass</v>
      </c>
      <c r="BO1365" s="3" t="str">
        <f t="shared" si="875"/>
        <v>No</v>
      </c>
      <c r="BP1365" s="3" t="str">
        <f t="shared" si="876"/>
        <v>FV&lt;$10K</v>
      </c>
      <c r="BQ1365" t="s">
        <v>6650</v>
      </c>
      <c r="BR1365" s="3" t="str">
        <f t="shared" si="877"/>
        <v>No, &lt; $20K Lien</v>
      </c>
      <c r="BS1365" s="3" t="str">
        <f t="shared" si="878"/>
        <v>No, Lien &lt; $20K</v>
      </c>
      <c r="BT1365" t="s">
        <v>6650</v>
      </c>
      <c r="BU1365" s="3" t="str">
        <f t="shared" si="879"/>
        <v>No</v>
      </c>
      <c r="BV1365" s="3" t="str">
        <f t="shared" si="880"/>
        <v>No</v>
      </c>
      <c r="BW1365" s="3">
        <f t="shared" si="881"/>
        <v>0</v>
      </c>
      <c r="BX1365" s="3" t="str">
        <f t="shared" si="882"/>
        <v>No</v>
      </c>
      <c r="BY1365" s="3">
        <f t="shared" si="883"/>
        <v>81946</v>
      </c>
      <c r="BZ1365">
        <v>1</v>
      </c>
      <c r="CA1365" s="3">
        <f t="shared" si="884"/>
        <v>81946</v>
      </c>
      <c r="CC1365" s="3">
        <f t="shared" si="885"/>
        <v>0</v>
      </c>
      <c r="CD1365" s="3">
        <f t="shared" si="886"/>
        <v>0</v>
      </c>
      <c r="CE1365" s="3" t="str">
        <f t="shared" si="887"/>
        <v/>
      </c>
      <c r="CF1365" s="3" t="e">
        <f>HLOOKUP(CE1365,'Valuation Data'!$D$2:$K$5,4,FALSE)</f>
        <v>#N/A</v>
      </c>
      <c r="CG1365" s="3">
        <f t="shared" si="888"/>
        <v>81946</v>
      </c>
      <c r="CH1365" s="3" t="str">
        <f t="shared" si="889"/>
        <v>No</v>
      </c>
      <c r="CI1365" s="3" t="str">
        <f>VLOOKUP(R1365,'Use Codes &amp; County Type'!A:D,4,FALSE)</f>
        <v>S</v>
      </c>
      <c r="CJ1365" s="3" t="str">
        <f t="shared" si="890"/>
        <v>No</v>
      </c>
      <c r="CK1365" s="3" t="str">
        <f t="shared" si="891"/>
        <v>No</v>
      </c>
      <c r="CL1365" s="3">
        <f t="shared" si="892"/>
        <v>0.35</v>
      </c>
      <c r="CM1365" s="3">
        <f t="shared" si="893"/>
        <v>28681.1</v>
      </c>
      <c r="CN1365" s="3">
        <f t="shared" si="894"/>
        <v>5494.68</v>
      </c>
      <c r="CO1365" s="3">
        <f t="shared" si="895"/>
        <v>23186.42</v>
      </c>
      <c r="CP1365" s="3">
        <f t="shared" si="896"/>
        <v>6.7052449173846201E-2</v>
      </c>
      <c r="CR1365" s="3" t="str">
        <f t="shared" si="897"/>
        <v>No</v>
      </c>
      <c r="CV1365" s="3" t="str">
        <f t="shared" si="898"/>
        <v>*Bid</v>
      </c>
      <c r="CW1365" s="3">
        <f t="shared" si="899"/>
        <v>1364</v>
      </c>
      <c r="CX1365" s="3">
        <f t="shared" si="900"/>
        <v>1373.67</v>
      </c>
      <c r="CY1365" s="3" t="str">
        <f t="shared" si="901"/>
        <v>Ok</v>
      </c>
      <c r="CZ1365">
        <v>0</v>
      </c>
      <c r="DA1365">
        <v>0</v>
      </c>
    </row>
    <row r="1366" spans="1:105" x14ac:dyDescent="0.25">
      <c r="A1366">
        <v>1365</v>
      </c>
      <c r="B1366" t="s">
        <v>3</v>
      </c>
      <c r="C1366" t="s">
        <v>1474</v>
      </c>
      <c r="D1366">
        <v>283.77</v>
      </c>
      <c r="E1366">
        <v>2017</v>
      </c>
      <c r="F1366">
        <v>283.77</v>
      </c>
      <c r="G1366">
        <v>283.77</v>
      </c>
      <c r="H1366" s="3">
        <f t="shared" si="861"/>
        <v>0</v>
      </c>
      <c r="I1366">
        <v>85034</v>
      </c>
      <c r="J1366" t="s">
        <v>2736</v>
      </c>
      <c r="K1366" t="s">
        <v>2738</v>
      </c>
      <c r="L1366">
        <v>32034</v>
      </c>
      <c r="M1366" t="s">
        <v>3729</v>
      </c>
      <c r="N1366" t="s">
        <v>4761</v>
      </c>
      <c r="O1366">
        <v>-81.550303863659707</v>
      </c>
      <c r="P1366">
        <v>30.552953981594399</v>
      </c>
      <c r="Q1366" t="s">
        <v>5743</v>
      </c>
      <c r="R1366">
        <v>2</v>
      </c>
      <c r="S1366" t="s">
        <v>6535</v>
      </c>
      <c r="T1366">
        <v>1006</v>
      </c>
      <c r="U1366" t="s">
        <v>6578</v>
      </c>
      <c r="V1366">
        <v>2017</v>
      </c>
      <c r="W1366">
        <v>40878</v>
      </c>
      <c r="X1366">
        <v>2017</v>
      </c>
      <c r="Y1366">
        <v>56585</v>
      </c>
      <c r="Z1366">
        <v>232.8</v>
      </c>
      <c r="AA1366" s="3">
        <f t="shared" si="862"/>
        <v>0.82038270430278049</v>
      </c>
      <c r="AB1366" t="s">
        <v>6616</v>
      </c>
      <c r="AC1366" t="s">
        <v>6616</v>
      </c>
      <c r="AD1366" t="s">
        <v>6616</v>
      </c>
      <c r="AF1366" t="s">
        <v>6616</v>
      </c>
      <c r="AG1366" t="s">
        <v>6616</v>
      </c>
      <c r="AH1366" t="s">
        <v>6616</v>
      </c>
      <c r="AI1366" t="s">
        <v>6618</v>
      </c>
      <c r="AJ1366" t="s">
        <v>6618</v>
      </c>
      <c r="AK1366" t="s">
        <v>6618</v>
      </c>
      <c r="AL1366" t="s">
        <v>6618</v>
      </c>
      <c r="AM1366" t="s">
        <v>6618</v>
      </c>
      <c r="AN1366" t="s">
        <v>6618</v>
      </c>
      <c r="AO1366" t="s">
        <v>6618</v>
      </c>
      <c r="AP1366" s="3" t="str">
        <f t="shared" si="863"/>
        <v>No</v>
      </c>
      <c r="AQ1366" s="3" t="str">
        <f t="shared" si="864"/>
        <v>No</v>
      </c>
      <c r="AR1366" s="3" t="str">
        <f t="shared" si="865"/>
        <v>No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 t="s">
        <v>6634</v>
      </c>
      <c r="AZ1366" t="s">
        <v>6637</v>
      </c>
      <c r="BA1366">
        <v>0</v>
      </c>
      <c r="BB1366" t="s">
        <v>6617</v>
      </c>
      <c r="BC1366" t="s">
        <v>6616</v>
      </c>
      <c r="BD1366" s="4" t="str">
        <f t="shared" si="866"/>
        <v>No</v>
      </c>
      <c r="BE1366" t="s">
        <v>6640</v>
      </c>
      <c r="BF1366" s="3" t="str">
        <f t="shared" si="867"/>
        <v>No</v>
      </c>
      <c r="BG1366" t="s">
        <v>6645</v>
      </c>
      <c r="BH1366" s="3" t="str">
        <f t="shared" si="868"/>
        <v>85034 ADMIRAL AVE</v>
      </c>
      <c r="BI1366" s="3" t="str">
        <f t="shared" si="869"/>
        <v>Fernandina Beach</v>
      </c>
      <c r="BJ1366" s="3" t="str">
        <f t="shared" si="870"/>
        <v>Florida</v>
      </c>
      <c r="BK1366" s="3">
        <f t="shared" si="871"/>
        <v>32034</v>
      </c>
      <c r="BL1366" s="3" t="str">
        <f t="shared" si="872"/>
        <v>85034 ADMIRAL AVE FERNANDINA BEACH FL 32034</v>
      </c>
      <c r="BM1366" s="3" t="str">
        <f t="shared" si="873"/>
        <v/>
      </c>
      <c r="BN1366" s="3" t="str">
        <f t="shared" si="874"/>
        <v>Pass</v>
      </c>
      <c r="BO1366" s="3" t="str">
        <f t="shared" si="875"/>
        <v>No</v>
      </c>
      <c r="BP1366" s="3" t="str">
        <f t="shared" si="876"/>
        <v>FV&lt;$10K</v>
      </c>
      <c r="BQ1366" t="s">
        <v>6650</v>
      </c>
      <c r="BR1366" s="3" t="str">
        <f t="shared" si="877"/>
        <v>No, &lt; $20K Lien</v>
      </c>
      <c r="BS1366" s="3" t="str">
        <f t="shared" si="878"/>
        <v>No, Lien &lt; $20K</v>
      </c>
      <c r="BT1366" t="s">
        <v>6650</v>
      </c>
      <c r="BU1366" s="3" t="str">
        <f t="shared" si="879"/>
        <v>No</v>
      </c>
      <c r="BV1366" s="3" t="str">
        <f t="shared" si="880"/>
        <v>No</v>
      </c>
      <c r="BW1366" s="3">
        <f t="shared" si="881"/>
        <v>0</v>
      </c>
      <c r="BX1366" s="3" t="str">
        <f t="shared" si="882"/>
        <v>No</v>
      </c>
      <c r="BY1366" s="3">
        <f t="shared" si="883"/>
        <v>40878</v>
      </c>
      <c r="BZ1366">
        <v>1</v>
      </c>
      <c r="CA1366" s="3">
        <f t="shared" si="884"/>
        <v>40878</v>
      </c>
      <c r="CC1366" s="3">
        <f t="shared" si="885"/>
        <v>0</v>
      </c>
      <c r="CD1366" s="3">
        <f t="shared" si="886"/>
        <v>0</v>
      </c>
      <c r="CE1366" s="3" t="str">
        <f t="shared" si="887"/>
        <v/>
      </c>
      <c r="CF1366" s="3" t="e">
        <f>HLOOKUP(CE1366,'Valuation Data'!$D$2:$K$5,4,FALSE)</f>
        <v>#N/A</v>
      </c>
      <c r="CG1366" s="3">
        <f t="shared" si="888"/>
        <v>40878</v>
      </c>
      <c r="CH1366" s="3" t="str">
        <f t="shared" si="889"/>
        <v>No</v>
      </c>
      <c r="CI1366" s="3" t="str">
        <f>VLOOKUP(R1366,'Use Codes &amp; County Type'!A:D,4,FALSE)</f>
        <v>R</v>
      </c>
      <c r="CJ1366" s="3" t="str">
        <f t="shared" si="890"/>
        <v>No</v>
      </c>
      <c r="CK1366" s="3" t="str">
        <f t="shared" si="891"/>
        <v>Yes</v>
      </c>
      <c r="CL1366" s="3">
        <f t="shared" si="892"/>
        <v>0.67</v>
      </c>
      <c r="CM1366" s="3">
        <f t="shared" si="893"/>
        <v>27388.260000000002</v>
      </c>
      <c r="CN1366" s="3">
        <f t="shared" si="894"/>
        <v>1135.08</v>
      </c>
      <c r="CO1366" s="3">
        <f t="shared" si="895"/>
        <v>26253.18</v>
      </c>
      <c r="CP1366" s="3">
        <f t="shared" si="896"/>
        <v>2.7767503302509905E-2</v>
      </c>
      <c r="CR1366" s="3" t="str">
        <f t="shared" si="897"/>
        <v>No</v>
      </c>
      <c r="CV1366" s="3" t="str">
        <f t="shared" si="898"/>
        <v>*Bid</v>
      </c>
      <c r="CW1366" s="3">
        <f t="shared" si="899"/>
        <v>1365</v>
      </c>
      <c r="CX1366" s="3">
        <f t="shared" si="900"/>
        <v>283.77</v>
      </c>
      <c r="CY1366" s="3" t="str">
        <f t="shared" si="901"/>
        <v>Ok</v>
      </c>
      <c r="CZ1366">
        <v>0</v>
      </c>
      <c r="DA1366">
        <v>0</v>
      </c>
    </row>
    <row r="1367" spans="1:105" x14ac:dyDescent="0.25">
      <c r="A1367">
        <v>1366</v>
      </c>
      <c r="B1367" t="s">
        <v>3</v>
      </c>
      <c r="C1367" t="s">
        <v>1475</v>
      </c>
      <c r="D1367">
        <v>413.6</v>
      </c>
      <c r="E1367">
        <v>2017</v>
      </c>
      <c r="F1367">
        <v>413.6</v>
      </c>
      <c r="G1367">
        <v>413.6</v>
      </c>
      <c r="H1367" s="3">
        <f t="shared" si="861"/>
        <v>0</v>
      </c>
      <c r="I1367">
        <v>85165</v>
      </c>
      <c r="J1367" t="s">
        <v>2736</v>
      </c>
      <c r="K1367" t="s">
        <v>2738</v>
      </c>
      <c r="L1367">
        <v>32034</v>
      </c>
      <c r="M1367" t="s">
        <v>3730</v>
      </c>
      <c r="N1367" t="s">
        <v>4761</v>
      </c>
      <c r="O1367">
        <v>-81.5498881605983</v>
      </c>
      <c r="P1367">
        <v>30.553211118339899</v>
      </c>
      <c r="Q1367" t="s">
        <v>5744</v>
      </c>
      <c r="R1367">
        <v>0</v>
      </c>
      <c r="S1367" t="s">
        <v>6538</v>
      </c>
      <c r="T1367">
        <v>8001</v>
      </c>
      <c r="U1367" t="s">
        <v>6581</v>
      </c>
      <c r="V1367">
        <v>2017</v>
      </c>
      <c r="W1367">
        <v>22000</v>
      </c>
      <c r="X1367">
        <v>2017</v>
      </c>
      <c r="Y1367">
        <v>25000</v>
      </c>
      <c r="Z1367">
        <v>352.84</v>
      </c>
      <c r="AA1367" s="3">
        <f t="shared" si="862"/>
        <v>0.85309477756286256</v>
      </c>
      <c r="AB1367" t="s">
        <v>6616</v>
      </c>
      <c r="AC1367" t="s">
        <v>6616</v>
      </c>
      <c r="AD1367" t="s">
        <v>6616</v>
      </c>
      <c r="AE1367" t="s">
        <v>6616</v>
      </c>
      <c r="AG1367" t="s">
        <v>6616</v>
      </c>
      <c r="AI1367" t="s">
        <v>6618</v>
      </c>
      <c r="AJ1367" t="s">
        <v>6618</v>
      </c>
      <c r="AK1367" t="s">
        <v>6618</v>
      </c>
      <c r="AL1367" t="s">
        <v>6618</v>
      </c>
      <c r="AM1367" t="s">
        <v>6618</v>
      </c>
      <c r="AN1367">
        <v>0</v>
      </c>
      <c r="AO1367">
        <v>0</v>
      </c>
      <c r="AP1367" s="3" t="str">
        <f t="shared" si="863"/>
        <v>No</v>
      </c>
      <c r="AQ1367" s="3" t="str">
        <f t="shared" si="864"/>
        <v>No</v>
      </c>
      <c r="AR1367" s="3" t="str">
        <f t="shared" si="865"/>
        <v>No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 t="s">
        <v>6634</v>
      </c>
      <c r="AZ1367" t="s">
        <v>6637</v>
      </c>
      <c r="BA1367">
        <v>0</v>
      </c>
      <c r="BB1367" t="s">
        <v>6616</v>
      </c>
      <c r="BC1367" t="s">
        <v>6616</v>
      </c>
      <c r="BD1367" s="4" t="str">
        <f t="shared" si="866"/>
        <v>No</v>
      </c>
      <c r="BE1367" t="s">
        <v>6640</v>
      </c>
      <c r="BF1367" s="3" t="str">
        <f t="shared" si="867"/>
        <v>No</v>
      </c>
      <c r="BG1367" t="s">
        <v>6645</v>
      </c>
      <c r="BH1367" s="3" t="str">
        <f t="shared" si="868"/>
        <v>85165 SCHUBERT RD</v>
      </c>
      <c r="BI1367" s="3" t="str">
        <f t="shared" si="869"/>
        <v>Fernandina Beach</v>
      </c>
      <c r="BJ1367" s="3" t="str">
        <f t="shared" si="870"/>
        <v>Florida</v>
      </c>
      <c r="BK1367" s="3">
        <f t="shared" si="871"/>
        <v>32034</v>
      </c>
      <c r="BL1367" s="3" t="str">
        <f t="shared" si="872"/>
        <v>85165 SCHUBERT RD FERNANDINA BEACH FL 32034</v>
      </c>
      <c r="BM1367" s="3" t="str">
        <f t="shared" si="873"/>
        <v/>
      </c>
      <c r="BN1367" s="3" t="str">
        <f t="shared" si="874"/>
        <v>Pass</v>
      </c>
      <c r="BO1367" s="3" t="str">
        <f t="shared" si="875"/>
        <v>No</v>
      </c>
      <c r="BP1367" s="3" t="str">
        <f t="shared" si="876"/>
        <v>FV&lt;$10K</v>
      </c>
      <c r="BQ1367" t="s">
        <v>6650</v>
      </c>
      <c r="BR1367" s="3" t="str">
        <f t="shared" si="877"/>
        <v>No, &lt; $20K Lien</v>
      </c>
      <c r="BS1367" s="3" t="str">
        <f t="shared" si="878"/>
        <v>No, Lien &lt; $20K</v>
      </c>
      <c r="BT1367" t="s">
        <v>6650</v>
      </c>
      <c r="BU1367" s="3" t="str">
        <f t="shared" si="879"/>
        <v>No</v>
      </c>
      <c r="BV1367" s="3" t="str">
        <f t="shared" si="880"/>
        <v>No</v>
      </c>
      <c r="BW1367" s="3">
        <f t="shared" si="881"/>
        <v>0</v>
      </c>
      <c r="BX1367" s="3" t="str">
        <f t="shared" si="882"/>
        <v>No</v>
      </c>
      <c r="BY1367" s="3">
        <f t="shared" si="883"/>
        <v>22000</v>
      </c>
      <c r="BZ1367">
        <v>1</v>
      </c>
      <c r="CA1367" s="3">
        <f t="shared" si="884"/>
        <v>22000</v>
      </c>
      <c r="CC1367" s="3">
        <f t="shared" si="885"/>
        <v>0</v>
      </c>
      <c r="CD1367" s="3">
        <f t="shared" si="886"/>
        <v>0</v>
      </c>
      <c r="CE1367" s="3" t="str">
        <f t="shared" si="887"/>
        <v/>
      </c>
      <c r="CF1367" s="3" t="e">
        <f>HLOOKUP(CE1367,'Valuation Data'!$D$2:$K$5,4,FALSE)</f>
        <v>#N/A</v>
      </c>
      <c r="CG1367" s="3">
        <f t="shared" si="888"/>
        <v>22000</v>
      </c>
      <c r="CH1367" s="3" t="str">
        <f t="shared" si="889"/>
        <v>No</v>
      </c>
      <c r="CI1367" s="3" t="str">
        <f>VLOOKUP(R1367,'Use Codes &amp; County Type'!A:D,4,FALSE)</f>
        <v>V</v>
      </c>
      <c r="CJ1367" s="3" t="str">
        <f t="shared" si="890"/>
        <v>Yes</v>
      </c>
      <c r="CK1367" s="3" t="str">
        <f t="shared" si="891"/>
        <v>No</v>
      </c>
      <c r="CL1367" s="3">
        <f t="shared" si="892"/>
        <v>0</v>
      </c>
      <c r="CM1367" s="3">
        <f t="shared" si="893"/>
        <v>0</v>
      </c>
      <c r="CN1367" s="3">
        <f t="shared" si="894"/>
        <v>1654.4</v>
      </c>
      <c r="CO1367" s="3">
        <f t="shared" si="895"/>
        <v>-1654.4</v>
      </c>
      <c r="CP1367" s="3">
        <f t="shared" si="896"/>
        <v>7.5200000000000003E-2</v>
      </c>
      <c r="CR1367" s="3" t="str">
        <f t="shared" si="897"/>
        <v>No</v>
      </c>
      <c r="CV1367" s="3" t="str">
        <f t="shared" si="898"/>
        <v>FMV&lt;$30K</v>
      </c>
      <c r="CW1367" s="3">
        <f t="shared" si="899"/>
        <v>1366</v>
      </c>
      <c r="CX1367" s="3">
        <f t="shared" si="900"/>
        <v>413.6</v>
      </c>
      <c r="CY1367" s="3" t="str">
        <f t="shared" si="901"/>
        <v>Ok</v>
      </c>
      <c r="CZ1367">
        <v>0</v>
      </c>
      <c r="DA1367">
        <v>0</v>
      </c>
    </row>
    <row r="1368" spans="1:105" x14ac:dyDescent="0.25">
      <c r="A1368">
        <v>1367</v>
      </c>
      <c r="B1368" t="s">
        <v>3</v>
      </c>
      <c r="C1368" t="s">
        <v>1476</v>
      </c>
      <c r="D1368">
        <v>462.85</v>
      </c>
      <c r="E1368">
        <v>2017</v>
      </c>
      <c r="F1368">
        <v>462.85</v>
      </c>
      <c r="G1368">
        <v>462.85</v>
      </c>
      <c r="H1368" s="3">
        <f t="shared" si="861"/>
        <v>0</v>
      </c>
      <c r="I1368">
        <v>85367</v>
      </c>
      <c r="J1368" t="s">
        <v>2736</v>
      </c>
      <c r="K1368" t="s">
        <v>2738</v>
      </c>
      <c r="L1368">
        <v>32034</v>
      </c>
      <c r="M1368" t="s">
        <v>3731</v>
      </c>
      <c r="N1368" t="s">
        <v>4761</v>
      </c>
      <c r="O1368">
        <v>-81.546769429373001</v>
      </c>
      <c r="P1368">
        <v>30.554566678598299</v>
      </c>
      <c r="Q1368" t="s">
        <v>5745</v>
      </c>
      <c r="R1368">
        <v>1</v>
      </c>
      <c r="S1368" t="s">
        <v>6539</v>
      </c>
      <c r="T1368">
        <v>1001</v>
      </c>
      <c r="U1368" t="s">
        <v>6582</v>
      </c>
      <c r="V1368">
        <v>2017</v>
      </c>
      <c r="W1368">
        <v>53016</v>
      </c>
      <c r="X1368">
        <v>2017</v>
      </c>
      <c r="Y1368">
        <v>59312</v>
      </c>
      <c r="Z1368">
        <v>398.38</v>
      </c>
      <c r="AA1368" s="3">
        <f t="shared" si="862"/>
        <v>0.86071081343847888</v>
      </c>
      <c r="AB1368" t="s">
        <v>6616</v>
      </c>
      <c r="AC1368" t="s">
        <v>6616</v>
      </c>
      <c r="AD1368" t="s">
        <v>6616</v>
      </c>
      <c r="AE1368" t="s">
        <v>6616</v>
      </c>
      <c r="AF1368" t="s">
        <v>6616</v>
      </c>
      <c r="AG1368" t="s">
        <v>6616</v>
      </c>
      <c r="AH1368" t="s">
        <v>6616</v>
      </c>
      <c r="AI1368" t="s">
        <v>6618</v>
      </c>
      <c r="AJ1368" t="s">
        <v>6618</v>
      </c>
      <c r="AK1368" t="s">
        <v>6618</v>
      </c>
      <c r="AL1368" t="s">
        <v>6618</v>
      </c>
      <c r="AM1368" t="s">
        <v>6618</v>
      </c>
      <c r="AN1368" t="s">
        <v>6618</v>
      </c>
      <c r="AO1368" t="s">
        <v>6618</v>
      </c>
      <c r="AP1368" s="3" t="str">
        <f t="shared" si="863"/>
        <v>No</v>
      </c>
      <c r="AQ1368" s="3" t="str">
        <f t="shared" si="864"/>
        <v>No</v>
      </c>
      <c r="AR1368" s="3" t="str">
        <f t="shared" si="865"/>
        <v>No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 t="s">
        <v>6634</v>
      </c>
      <c r="AZ1368" t="s">
        <v>6637</v>
      </c>
      <c r="BA1368">
        <v>1</v>
      </c>
      <c r="BB1368" t="s">
        <v>6617</v>
      </c>
      <c r="BC1368" t="s">
        <v>6616</v>
      </c>
      <c r="BD1368" s="4" t="str">
        <f t="shared" si="866"/>
        <v>No</v>
      </c>
      <c r="BE1368" t="s">
        <v>6640</v>
      </c>
      <c r="BF1368" s="3" t="str">
        <f t="shared" si="867"/>
        <v>No</v>
      </c>
      <c r="BG1368" t="s">
        <v>6645</v>
      </c>
      <c r="BH1368" s="3" t="str">
        <f t="shared" si="868"/>
        <v>85367 SCHUBERT RD</v>
      </c>
      <c r="BI1368" s="3" t="str">
        <f t="shared" si="869"/>
        <v>Fernandina Beach</v>
      </c>
      <c r="BJ1368" s="3" t="str">
        <f t="shared" si="870"/>
        <v>Florida</v>
      </c>
      <c r="BK1368" s="3">
        <f t="shared" si="871"/>
        <v>32034</v>
      </c>
      <c r="BL1368" s="3" t="str">
        <f t="shared" si="872"/>
        <v>85367 SCHUBERT RD FERNANDINA BEACH FL 32034</v>
      </c>
      <c r="BM1368" s="3" t="str">
        <f t="shared" si="873"/>
        <v/>
      </c>
      <c r="BN1368" s="3" t="str">
        <f t="shared" si="874"/>
        <v>Pass</v>
      </c>
      <c r="BO1368" s="3" t="str">
        <f t="shared" si="875"/>
        <v>No</v>
      </c>
      <c r="BP1368" s="3" t="str">
        <f t="shared" si="876"/>
        <v>FV&lt;$10K</v>
      </c>
      <c r="BQ1368" t="s">
        <v>6650</v>
      </c>
      <c r="BR1368" s="3" t="str">
        <f t="shared" si="877"/>
        <v>No, &lt; $20K Lien</v>
      </c>
      <c r="BS1368" s="3" t="str">
        <f t="shared" si="878"/>
        <v>No, Lien &lt; $20K</v>
      </c>
      <c r="BT1368" t="s">
        <v>6650</v>
      </c>
      <c r="BU1368" s="3" t="str">
        <f t="shared" si="879"/>
        <v>No</v>
      </c>
      <c r="BV1368" s="3" t="str">
        <f t="shared" si="880"/>
        <v>No</v>
      </c>
      <c r="BW1368" s="3">
        <f t="shared" si="881"/>
        <v>1</v>
      </c>
      <c r="BX1368" s="3" t="str">
        <f t="shared" si="882"/>
        <v>No</v>
      </c>
      <c r="BY1368" s="3">
        <f t="shared" si="883"/>
        <v>53016</v>
      </c>
      <c r="BZ1368">
        <v>1</v>
      </c>
      <c r="CA1368" s="3">
        <f t="shared" si="884"/>
        <v>53016</v>
      </c>
      <c r="CC1368" s="3">
        <f t="shared" si="885"/>
        <v>0</v>
      </c>
      <c r="CD1368" s="3">
        <f t="shared" si="886"/>
        <v>0</v>
      </c>
      <c r="CE1368" s="3" t="str">
        <f t="shared" si="887"/>
        <v/>
      </c>
      <c r="CF1368" s="3" t="e">
        <f>HLOOKUP(CE1368,'Valuation Data'!$D$2:$K$5,4,FALSE)</f>
        <v>#N/A</v>
      </c>
      <c r="CG1368" s="3">
        <f t="shared" si="888"/>
        <v>53016</v>
      </c>
      <c r="CH1368" s="3" t="str">
        <f t="shared" si="889"/>
        <v>No</v>
      </c>
      <c r="CI1368" s="3" t="str">
        <f>VLOOKUP(R1368,'Use Codes &amp; County Type'!A:D,4,FALSE)</f>
        <v>S</v>
      </c>
      <c r="CJ1368" s="3" t="str">
        <f t="shared" si="890"/>
        <v>No</v>
      </c>
      <c r="CK1368" s="3" t="str">
        <f t="shared" si="891"/>
        <v>Yes</v>
      </c>
      <c r="CL1368" s="3">
        <f t="shared" si="892"/>
        <v>0.67</v>
      </c>
      <c r="CM1368" s="3">
        <f t="shared" si="893"/>
        <v>35520.720000000001</v>
      </c>
      <c r="CN1368" s="3">
        <f t="shared" si="894"/>
        <v>2314.25</v>
      </c>
      <c r="CO1368" s="3">
        <f t="shared" si="895"/>
        <v>33206.47</v>
      </c>
      <c r="CP1368" s="3">
        <f t="shared" si="896"/>
        <v>4.3651916402595442E-2</v>
      </c>
      <c r="CR1368" s="3" t="str">
        <f t="shared" si="897"/>
        <v>No</v>
      </c>
      <c r="CV1368" s="3" t="str">
        <f t="shared" si="898"/>
        <v>*Bid</v>
      </c>
      <c r="CW1368" s="3">
        <f t="shared" si="899"/>
        <v>1367</v>
      </c>
      <c r="CX1368" s="3">
        <f t="shared" si="900"/>
        <v>462.85</v>
      </c>
      <c r="CY1368" s="3" t="str">
        <f t="shared" si="901"/>
        <v>Ok</v>
      </c>
      <c r="CZ1368">
        <v>0</v>
      </c>
      <c r="DA1368">
        <v>0</v>
      </c>
    </row>
    <row r="1369" spans="1:105" x14ac:dyDescent="0.25">
      <c r="A1369">
        <v>1368</v>
      </c>
      <c r="B1369" t="s">
        <v>3</v>
      </c>
      <c r="C1369" t="s">
        <v>1477</v>
      </c>
      <c r="D1369">
        <v>540.66</v>
      </c>
      <c r="E1369">
        <v>2017</v>
      </c>
      <c r="F1369">
        <v>540.66</v>
      </c>
      <c r="G1369">
        <v>540.66</v>
      </c>
      <c r="H1369" s="3">
        <f t="shared" si="861"/>
        <v>0</v>
      </c>
      <c r="I1369">
        <v>85423</v>
      </c>
      <c r="J1369" t="s">
        <v>2736</v>
      </c>
      <c r="K1369" t="s">
        <v>2738</v>
      </c>
      <c r="L1369">
        <v>32034</v>
      </c>
      <c r="M1369" t="s">
        <v>3732</v>
      </c>
      <c r="N1369" t="s">
        <v>4761</v>
      </c>
      <c r="O1369">
        <v>-81.547095298922301</v>
      </c>
      <c r="P1369">
        <v>30.556374986907201</v>
      </c>
      <c r="Q1369" t="s">
        <v>5746</v>
      </c>
      <c r="R1369">
        <v>2</v>
      </c>
      <c r="S1369" t="s">
        <v>6535</v>
      </c>
      <c r="T1369">
        <v>1006</v>
      </c>
      <c r="U1369" t="s">
        <v>6578</v>
      </c>
      <c r="V1369">
        <v>2017</v>
      </c>
      <c r="W1369">
        <v>63921</v>
      </c>
      <c r="X1369">
        <v>2017</v>
      </c>
      <c r="Y1369">
        <v>74998</v>
      </c>
      <c r="Z1369">
        <v>470.33</v>
      </c>
      <c r="AA1369" s="3">
        <f t="shared" si="862"/>
        <v>0.86991824806717721</v>
      </c>
      <c r="AB1369" t="s">
        <v>6616</v>
      </c>
      <c r="AC1369" t="s">
        <v>6616</v>
      </c>
      <c r="AD1369" t="s">
        <v>6616</v>
      </c>
      <c r="AE1369" t="s">
        <v>6616</v>
      </c>
      <c r="AF1369" t="s">
        <v>6616</v>
      </c>
      <c r="AG1369" t="s">
        <v>6616</v>
      </c>
      <c r="AH1369" t="s">
        <v>6616</v>
      </c>
      <c r="AI1369" t="s">
        <v>6618</v>
      </c>
      <c r="AJ1369" t="s">
        <v>6618</v>
      </c>
      <c r="AK1369" t="s">
        <v>6618</v>
      </c>
      <c r="AL1369" t="s">
        <v>6618</v>
      </c>
      <c r="AM1369" t="s">
        <v>6618</v>
      </c>
      <c r="AN1369" t="s">
        <v>6618</v>
      </c>
      <c r="AO1369" t="s">
        <v>6618</v>
      </c>
      <c r="AP1369" s="3" t="str">
        <f t="shared" si="863"/>
        <v>No</v>
      </c>
      <c r="AQ1369" s="3" t="str">
        <f t="shared" si="864"/>
        <v>No</v>
      </c>
      <c r="AR1369" s="3" t="str">
        <f t="shared" si="865"/>
        <v>No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 t="s">
        <v>6634</v>
      </c>
      <c r="AZ1369" t="s">
        <v>6639</v>
      </c>
      <c r="BA1369">
        <v>1</v>
      </c>
      <c r="BB1369" t="s">
        <v>6617</v>
      </c>
      <c r="BC1369" t="s">
        <v>6616</v>
      </c>
      <c r="BD1369" s="4" t="str">
        <f t="shared" si="866"/>
        <v>No</v>
      </c>
      <c r="BE1369" t="s">
        <v>6640</v>
      </c>
      <c r="BF1369" s="3" t="str">
        <f t="shared" si="867"/>
        <v>No</v>
      </c>
      <c r="BG1369" t="s">
        <v>6645</v>
      </c>
      <c r="BH1369" s="3" t="str">
        <f t="shared" si="868"/>
        <v>85423 LINDA HALL RD</v>
      </c>
      <c r="BI1369" s="3" t="str">
        <f t="shared" si="869"/>
        <v>Fernandina Beach</v>
      </c>
      <c r="BJ1369" s="3" t="str">
        <f t="shared" si="870"/>
        <v>Florida</v>
      </c>
      <c r="BK1369" s="3">
        <f t="shared" si="871"/>
        <v>32034</v>
      </c>
      <c r="BL1369" s="3" t="str">
        <f t="shared" si="872"/>
        <v>85423 LINDA HALL RD FERNANDINA BEACH FL 32034</v>
      </c>
      <c r="BM1369" s="3" t="str">
        <f t="shared" si="873"/>
        <v/>
      </c>
      <c r="BN1369" s="3" t="str">
        <f t="shared" si="874"/>
        <v>Pass</v>
      </c>
      <c r="BO1369" s="3" t="str">
        <f t="shared" si="875"/>
        <v>No</v>
      </c>
      <c r="BP1369" s="3" t="str">
        <f t="shared" si="876"/>
        <v>FV&lt;$10K</v>
      </c>
      <c r="BQ1369" t="s">
        <v>6650</v>
      </c>
      <c r="BR1369" s="3" t="str">
        <f t="shared" si="877"/>
        <v>No, &lt; $20K Lien</v>
      </c>
      <c r="BS1369" s="3" t="str">
        <f t="shared" si="878"/>
        <v>No, Lien &lt; $20K</v>
      </c>
      <c r="BT1369" t="s">
        <v>6650</v>
      </c>
      <c r="BU1369" s="3" t="str">
        <f t="shared" si="879"/>
        <v>No</v>
      </c>
      <c r="BV1369" s="3" t="str">
        <f t="shared" si="880"/>
        <v>No</v>
      </c>
      <c r="BW1369" s="3">
        <f t="shared" si="881"/>
        <v>1</v>
      </c>
      <c r="BX1369" s="3" t="str">
        <f t="shared" si="882"/>
        <v>No</v>
      </c>
      <c r="BY1369" s="3">
        <f t="shared" si="883"/>
        <v>63921</v>
      </c>
      <c r="BZ1369">
        <v>1</v>
      </c>
      <c r="CA1369" s="3">
        <f t="shared" si="884"/>
        <v>63921</v>
      </c>
      <c r="CC1369" s="3">
        <f t="shared" si="885"/>
        <v>0</v>
      </c>
      <c r="CD1369" s="3">
        <f t="shared" si="886"/>
        <v>0</v>
      </c>
      <c r="CE1369" s="3" t="str">
        <f t="shared" si="887"/>
        <v/>
      </c>
      <c r="CF1369" s="3" t="e">
        <f>HLOOKUP(CE1369,'Valuation Data'!$D$2:$K$5,4,FALSE)</f>
        <v>#N/A</v>
      </c>
      <c r="CG1369" s="3">
        <f t="shared" si="888"/>
        <v>63921</v>
      </c>
      <c r="CH1369" s="3" t="str">
        <f t="shared" si="889"/>
        <v>No</v>
      </c>
      <c r="CI1369" s="3" t="str">
        <f>VLOOKUP(R1369,'Use Codes &amp; County Type'!A:D,4,FALSE)</f>
        <v>R</v>
      </c>
      <c r="CJ1369" s="3" t="str">
        <f t="shared" si="890"/>
        <v>No</v>
      </c>
      <c r="CK1369" s="3" t="str">
        <f t="shared" si="891"/>
        <v>Yes</v>
      </c>
      <c r="CL1369" s="3">
        <f t="shared" si="892"/>
        <v>0.67</v>
      </c>
      <c r="CM1369" s="3">
        <f t="shared" si="893"/>
        <v>42827.07</v>
      </c>
      <c r="CN1369" s="3">
        <f t="shared" si="894"/>
        <v>2703.2999999999997</v>
      </c>
      <c r="CO1369" s="3">
        <f t="shared" si="895"/>
        <v>40123.769999999997</v>
      </c>
      <c r="CP1369" s="3">
        <f t="shared" si="896"/>
        <v>4.2291265781198663E-2</v>
      </c>
      <c r="CR1369" s="3" t="str">
        <f t="shared" si="897"/>
        <v>No</v>
      </c>
      <c r="CV1369" s="3" t="str">
        <f t="shared" si="898"/>
        <v>*Bid</v>
      </c>
      <c r="CW1369" s="3">
        <f t="shared" si="899"/>
        <v>1368</v>
      </c>
      <c r="CX1369" s="3">
        <f t="shared" si="900"/>
        <v>540.66</v>
      </c>
      <c r="CY1369" s="3" t="str">
        <f t="shared" si="901"/>
        <v>Ok</v>
      </c>
      <c r="CZ1369">
        <v>0</v>
      </c>
      <c r="DA1369">
        <v>0</v>
      </c>
    </row>
    <row r="1370" spans="1:105" x14ac:dyDescent="0.25">
      <c r="A1370">
        <v>1369</v>
      </c>
      <c r="B1370" t="s">
        <v>3</v>
      </c>
      <c r="C1370" t="s">
        <v>1478</v>
      </c>
      <c r="D1370">
        <v>503.03</v>
      </c>
      <c r="E1370">
        <v>2017</v>
      </c>
      <c r="F1370">
        <v>503.03</v>
      </c>
      <c r="G1370">
        <v>503.03</v>
      </c>
      <c r="H1370" s="3">
        <f t="shared" si="861"/>
        <v>0</v>
      </c>
      <c r="I1370">
        <v>85363</v>
      </c>
      <c r="J1370" t="s">
        <v>2736</v>
      </c>
      <c r="K1370" t="s">
        <v>2738</v>
      </c>
      <c r="L1370">
        <v>32034</v>
      </c>
      <c r="M1370" t="s">
        <v>3733</v>
      </c>
      <c r="N1370" t="s">
        <v>4761</v>
      </c>
      <c r="O1370">
        <v>-81.548045211937506</v>
      </c>
      <c r="P1370">
        <v>30.556046541186401</v>
      </c>
      <c r="Q1370" t="s">
        <v>5747</v>
      </c>
      <c r="R1370">
        <v>2</v>
      </c>
      <c r="S1370" t="s">
        <v>6535</v>
      </c>
      <c r="T1370">
        <v>1006</v>
      </c>
      <c r="U1370" t="s">
        <v>6578</v>
      </c>
      <c r="V1370">
        <v>2017</v>
      </c>
      <c r="W1370">
        <v>58647</v>
      </c>
      <c r="X1370">
        <v>2017</v>
      </c>
      <c r="Y1370">
        <v>70285</v>
      </c>
      <c r="Z1370">
        <v>435.53</v>
      </c>
      <c r="AA1370" s="3">
        <f t="shared" si="862"/>
        <v>0.86581317217660969</v>
      </c>
      <c r="AB1370" t="s">
        <v>6616</v>
      </c>
      <c r="AC1370" t="s">
        <v>6616</v>
      </c>
      <c r="AD1370" t="s">
        <v>6616</v>
      </c>
      <c r="AF1370" t="s">
        <v>6616</v>
      </c>
      <c r="AG1370" t="s">
        <v>6616</v>
      </c>
      <c r="AH1370" t="s">
        <v>6616</v>
      </c>
      <c r="AI1370" t="s">
        <v>6618</v>
      </c>
      <c r="AJ1370" t="s">
        <v>6618</v>
      </c>
      <c r="AK1370" t="s">
        <v>6618</v>
      </c>
      <c r="AL1370" t="s">
        <v>6618</v>
      </c>
      <c r="AM1370" t="s">
        <v>6618</v>
      </c>
      <c r="AN1370" t="s">
        <v>6618</v>
      </c>
      <c r="AO1370" t="s">
        <v>6618</v>
      </c>
      <c r="AP1370" s="3" t="str">
        <f t="shared" si="863"/>
        <v>No</v>
      </c>
      <c r="AQ1370" s="3" t="str">
        <f t="shared" si="864"/>
        <v>No</v>
      </c>
      <c r="AR1370" s="3" t="str">
        <f t="shared" si="865"/>
        <v>No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 t="s">
        <v>6634</v>
      </c>
      <c r="AZ1370" t="s">
        <v>6639</v>
      </c>
      <c r="BA1370">
        <v>1</v>
      </c>
      <c r="BB1370" t="s">
        <v>6617</v>
      </c>
      <c r="BC1370" t="s">
        <v>6616</v>
      </c>
      <c r="BD1370" s="4" t="str">
        <f t="shared" si="866"/>
        <v>No</v>
      </c>
      <c r="BE1370" t="s">
        <v>6640</v>
      </c>
      <c r="BF1370" s="3" t="str">
        <f t="shared" si="867"/>
        <v>No</v>
      </c>
      <c r="BG1370" t="s">
        <v>6645</v>
      </c>
      <c r="BH1370" s="3" t="str">
        <f t="shared" si="868"/>
        <v>85363 LINDA HALL RD</v>
      </c>
      <c r="BI1370" s="3" t="str">
        <f t="shared" si="869"/>
        <v>Fernandina Beach</v>
      </c>
      <c r="BJ1370" s="3" t="str">
        <f t="shared" si="870"/>
        <v>Florida</v>
      </c>
      <c r="BK1370" s="3">
        <f t="shared" si="871"/>
        <v>32034</v>
      </c>
      <c r="BL1370" s="3" t="str">
        <f t="shared" si="872"/>
        <v>85363 LINDA HALL RD FERNANDINA BEACH FL 32034</v>
      </c>
      <c r="BM1370" s="3" t="str">
        <f t="shared" si="873"/>
        <v/>
      </c>
      <c r="BN1370" s="3" t="str">
        <f t="shared" si="874"/>
        <v>Pass</v>
      </c>
      <c r="BO1370" s="3" t="str">
        <f t="shared" si="875"/>
        <v>No</v>
      </c>
      <c r="BP1370" s="3" t="str">
        <f t="shared" si="876"/>
        <v>FV&lt;$10K</v>
      </c>
      <c r="BQ1370" t="s">
        <v>6650</v>
      </c>
      <c r="BR1370" s="3" t="str">
        <f t="shared" si="877"/>
        <v>No, &lt; $20K Lien</v>
      </c>
      <c r="BS1370" s="3" t="str">
        <f t="shared" si="878"/>
        <v>No, Lien &lt; $20K</v>
      </c>
      <c r="BT1370" t="s">
        <v>6650</v>
      </c>
      <c r="BU1370" s="3" t="str">
        <f t="shared" si="879"/>
        <v>No</v>
      </c>
      <c r="BV1370" s="3" t="str">
        <f t="shared" si="880"/>
        <v>No</v>
      </c>
      <c r="BW1370" s="3">
        <f t="shared" si="881"/>
        <v>1</v>
      </c>
      <c r="BX1370" s="3" t="str">
        <f t="shared" si="882"/>
        <v>No</v>
      </c>
      <c r="BY1370" s="3">
        <f t="shared" si="883"/>
        <v>58647</v>
      </c>
      <c r="BZ1370">
        <v>1</v>
      </c>
      <c r="CA1370" s="3">
        <f t="shared" si="884"/>
        <v>58647</v>
      </c>
      <c r="CC1370" s="3">
        <f t="shared" si="885"/>
        <v>0</v>
      </c>
      <c r="CD1370" s="3">
        <f t="shared" si="886"/>
        <v>0</v>
      </c>
      <c r="CE1370" s="3" t="str">
        <f t="shared" si="887"/>
        <v/>
      </c>
      <c r="CF1370" s="3" t="e">
        <f>HLOOKUP(CE1370,'Valuation Data'!$D$2:$K$5,4,FALSE)</f>
        <v>#N/A</v>
      </c>
      <c r="CG1370" s="3">
        <f t="shared" si="888"/>
        <v>58647</v>
      </c>
      <c r="CH1370" s="3" t="str">
        <f t="shared" si="889"/>
        <v>No</v>
      </c>
      <c r="CI1370" s="3" t="str">
        <f>VLOOKUP(R1370,'Use Codes &amp; County Type'!A:D,4,FALSE)</f>
        <v>R</v>
      </c>
      <c r="CJ1370" s="3" t="str">
        <f t="shared" si="890"/>
        <v>No</v>
      </c>
      <c r="CK1370" s="3" t="str">
        <f t="shared" si="891"/>
        <v>Yes</v>
      </c>
      <c r="CL1370" s="3">
        <f t="shared" si="892"/>
        <v>0.67</v>
      </c>
      <c r="CM1370" s="3">
        <f t="shared" si="893"/>
        <v>39293.490000000005</v>
      </c>
      <c r="CN1370" s="3">
        <f t="shared" si="894"/>
        <v>2515.1499999999996</v>
      </c>
      <c r="CO1370" s="3">
        <f t="shared" si="895"/>
        <v>36778.340000000004</v>
      </c>
      <c r="CP1370" s="3">
        <f t="shared" si="896"/>
        <v>4.2886251641175162E-2</v>
      </c>
      <c r="CR1370" s="3" t="str">
        <f t="shared" si="897"/>
        <v>No</v>
      </c>
      <c r="CV1370" s="3" t="str">
        <f t="shared" si="898"/>
        <v>*Bid</v>
      </c>
      <c r="CW1370" s="3">
        <f t="shared" si="899"/>
        <v>1369</v>
      </c>
      <c r="CX1370" s="3">
        <f t="shared" si="900"/>
        <v>503.03</v>
      </c>
      <c r="CY1370" s="3" t="str">
        <f t="shared" si="901"/>
        <v>Ok</v>
      </c>
      <c r="CZ1370">
        <v>0</v>
      </c>
      <c r="DA1370">
        <v>0</v>
      </c>
    </row>
    <row r="1371" spans="1:105" x14ac:dyDescent="0.25">
      <c r="A1371">
        <v>1370</v>
      </c>
      <c r="B1371" t="s">
        <v>3</v>
      </c>
      <c r="C1371" t="s">
        <v>1479</v>
      </c>
      <c r="D1371">
        <v>1078.8599999999999</v>
      </c>
      <c r="E1371">
        <v>2017</v>
      </c>
      <c r="F1371">
        <v>1078.8599999999999</v>
      </c>
      <c r="G1371">
        <v>1078.8599999999999</v>
      </c>
      <c r="H1371" s="3">
        <f t="shared" si="861"/>
        <v>0</v>
      </c>
      <c r="I1371">
        <v>85182</v>
      </c>
      <c r="J1371" t="s">
        <v>2736</v>
      </c>
      <c r="K1371" t="s">
        <v>2738</v>
      </c>
      <c r="L1371">
        <v>32034</v>
      </c>
      <c r="M1371" t="s">
        <v>3734</v>
      </c>
      <c r="N1371" t="s">
        <v>4761</v>
      </c>
      <c r="O1371">
        <v>-81.546473356014104</v>
      </c>
      <c r="P1371">
        <v>30.559294756193701</v>
      </c>
      <c r="Q1371" t="s">
        <v>5748</v>
      </c>
      <c r="R1371">
        <v>2</v>
      </c>
      <c r="S1371" t="s">
        <v>6535</v>
      </c>
      <c r="T1371">
        <v>1006</v>
      </c>
      <c r="U1371" t="s">
        <v>6578</v>
      </c>
      <c r="V1371">
        <v>2017</v>
      </c>
      <c r="W1371">
        <v>59686</v>
      </c>
      <c r="X1371">
        <v>2017</v>
      </c>
      <c r="Y1371">
        <v>69446</v>
      </c>
      <c r="Z1371">
        <v>967.97</v>
      </c>
      <c r="AA1371" s="3">
        <f t="shared" si="862"/>
        <v>0.89721557940789365</v>
      </c>
      <c r="AB1371" t="s">
        <v>6616</v>
      </c>
      <c r="AC1371" t="s">
        <v>6616</v>
      </c>
      <c r="AD1371" t="s">
        <v>6616</v>
      </c>
      <c r="AF1371" t="s">
        <v>6616</v>
      </c>
      <c r="AG1371" t="s">
        <v>6616</v>
      </c>
      <c r="AH1371" t="s">
        <v>6616</v>
      </c>
      <c r="AI1371" t="s">
        <v>6618</v>
      </c>
      <c r="AJ1371" t="s">
        <v>6618</v>
      </c>
      <c r="AK1371" t="s">
        <v>6618</v>
      </c>
      <c r="AL1371" t="s">
        <v>6618</v>
      </c>
      <c r="AM1371" t="s">
        <v>6618</v>
      </c>
      <c r="AN1371" t="s">
        <v>6618</v>
      </c>
      <c r="AO1371" t="s">
        <v>6618</v>
      </c>
      <c r="AP1371" s="3" t="str">
        <f t="shared" si="863"/>
        <v>No</v>
      </c>
      <c r="AQ1371" s="3" t="str">
        <f t="shared" si="864"/>
        <v>No</v>
      </c>
      <c r="AR1371" s="3" t="str">
        <f t="shared" si="865"/>
        <v>No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 t="s">
        <v>6634</v>
      </c>
      <c r="AZ1371" t="s">
        <v>6638</v>
      </c>
      <c r="BA1371">
        <v>1</v>
      </c>
      <c r="BB1371" t="s">
        <v>6616</v>
      </c>
      <c r="BC1371" t="s">
        <v>6617</v>
      </c>
      <c r="BD1371" s="4" t="str">
        <f t="shared" si="866"/>
        <v>No</v>
      </c>
      <c r="BE1371" t="s">
        <v>6640</v>
      </c>
      <c r="BF1371" s="3" t="str">
        <f t="shared" si="867"/>
        <v>No</v>
      </c>
      <c r="BG1371" t="s">
        <v>6645</v>
      </c>
      <c r="BH1371" s="3" t="str">
        <f t="shared" si="868"/>
        <v>85182 LONNIE CREWS RD</v>
      </c>
      <c r="BI1371" s="3" t="str">
        <f t="shared" si="869"/>
        <v>Fernandina Beach</v>
      </c>
      <c r="BJ1371" s="3" t="str">
        <f t="shared" si="870"/>
        <v>Florida</v>
      </c>
      <c r="BK1371" s="3">
        <f t="shared" si="871"/>
        <v>32034</v>
      </c>
      <c r="BL1371" s="3" t="str">
        <f t="shared" si="872"/>
        <v>85182 LONNIE CREWS RD FERNANDINA BEACH FL 32034</v>
      </c>
      <c r="BM1371" s="3" t="str">
        <f t="shared" si="873"/>
        <v/>
      </c>
      <c r="BN1371" s="3" t="str">
        <f t="shared" si="874"/>
        <v>Pass</v>
      </c>
      <c r="BO1371" s="3" t="str">
        <f t="shared" si="875"/>
        <v>Yes</v>
      </c>
      <c r="BP1371" s="3" t="str">
        <f t="shared" si="876"/>
        <v>FV&lt;$10K</v>
      </c>
      <c r="BQ1371" t="s">
        <v>6650</v>
      </c>
      <c r="BR1371" s="3" t="str">
        <f t="shared" si="877"/>
        <v>No, &lt; $20K Lien</v>
      </c>
      <c r="BS1371" s="3" t="str">
        <f t="shared" si="878"/>
        <v>No, Lien &lt; $20K</v>
      </c>
      <c r="BT1371" t="s">
        <v>6650</v>
      </c>
      <c r="BU1371" s="3" t="str">
        <f t="shared" si="879"/>
        <v>No</v>
      </c>
      <c r="BV1371" s="3" t="str">
        <f t="shared" si="880"/>
        <v>No</v>
      </c>
      <c r="BW1371" s="3">
        <f t="shared" si="881"/>
        <v>1</v>
      </c>
      <c r="BX1371" s="3" t="str">
        <f t="shared" si="882"/>
        <v>No</v>
      </c>
      <c r="BY1371" s="3">
        <f t="shared" si="883"/>
        <v>59686</v>
      </c>
      <c r="BZ1371">
        <v>1</v>
      </c>
      <c r="CA1371" s="3">
        <f t="shared" si="884"/>
        <v>59686</v>
      </c>
      <c r="CC1371" s="3">
        <f t="shared" si="885"/>
        <v>0</v>
      </c>
      <c r="CD1371" s="3">
        <f t="shared" si="886"/>
        <v>0</v>
      </c>
      <c r="CE1371" s="3" t="str">
        <f t="shared" si="887"/>
        <v/>
      </c>
      <c r="CF1371" s="3" t="e">
        <f>HLOOKUP(CE1371,'Valuation Data'!$D$2:$K$5,4,FALSE)</f>
        <v>#N/A</v>
      </c>
      <c r="CG1371" s="3">
        <f t="shared" si="888"/>
        <v>59686</v>
      </c>
      <c r="CH1371" s="3" t="str">
        <f t="shared" si="889"/>
        <v>No</v>
      </c>
      <c r="CI1371" s="3" t="str">
        <f>VLOOKUP(R1371,'Use Codes &amp; County Type'!A:D,4,FALSE)</f>
        <v>R</v>
      </c>
      <c r="CJ1371" s="3" t="str">
        <f t="shared" si="890"/>
        <v>No</v>
      </c>
      <c r="CK1371" s="3" t="str">
        <f t="shared" si="891"/>
        <v>No</v>
      </c>
      <c r="CL1371" s="3">
        <f t="shared" si="892"/>
        <v>0.35</v>
      </c>
      <c r="CM1371" s="3">
        <f t="shared" si="893"/>
        <v>20890.099999999999</v>
      </c>
      <c r="CN1371" s="3">
        <f t="shared" si="894"/>
        <v>5394.2999999999993</v>
      </c>
      <c r="CO1371" s="3">
        <f t="shared" si="895"/>
        <v>15495.8</v>
      </c>
      <c r="CP1371" s="3">
        <f t="shared" si="896"/>
        <v>9.0377978085313129E-2</v>
      </c>
      <c r="CR1371" s="3" t="str">
        <f t="shared" si="897"/>
        <v>No</v>
      </c>
      <c r="CV1371" s="3" t="str">
        <f t="shared" si="898"/>
        <v>*Bid</v>
      </c>
      <c r="CW1371" s="3">
        <f t="shared" si="899"/>
        <v>1370</v>
      </c>
      <c r="CX1371" s="3">
        <f t="shared" si="900"/>
        <v>1078.8599999999999</v>
      </c>
      <c r="CY1371" s="3" t="str">
        <f t="shared" si="901"/>
        <v>Ok</v>
      </c>
      <c r="CZ1371">
        <v>0</v>
      </c>
      <c r="DA1371">
        <v>0</v>
      </c>
    </row>
    <row r="1372" spans="1:105" x14ac:dyDescent="0.25">
      <c r="A1372">
        <v>1371</v>
      </c>
      <c r="B1372" t="s">
        <v>3</v>
      </c>
      <c r="C1372" t="s">
        <v>1480</v>
      </c>
      <c r="D1372">
        <v>290.57</v>
      </c>
      <c r="E1372">
        <v>2017</v>
      </c>
      <c r="F1372">
        <v>290.57</v>
      </c>
      <c r="G1372">
        <v>290.57</v>
      </c>
      <c r="H1372" s="3">
        <f t="shared" si="861"/>
        <v>0</v>
      </c>
      <c r="I1372">
        <v>85355</v>
      </c>
      <c r="J1372" t="s">
        <v>2736</v>
      </c>
      <c r="K1372" t="s">
        <v>2738</v>
      </c>
      <c r="L1372">
        <v>32034</v>
      </c>
      <c r="M1372" t="s">
        <v>3735</v>
      </c>
      <c r="N1372" t="s">
        <v>4761</v>
      </c>
      <c r="O1372">
        <v>-81.546177694127707</v>
      </c>
      <c r="P1372">
        <v>30.5631970883043</v>
      </c>
      <c r="Q1372" t="s">
        <v>5749</v>
      </c>
      <c r="R1372">
        <v>2</v>
      </c>
      <c r="S1372" t="s">
        <v>6535</v>
      </c>
      <c r="T1372">
        <v>1006</v>
      </c>
      <c r="U1372" t="s">
        <v>6578</v>
      </c>
      <c r="V1372">
        <v>2017</v>
      </c>
      <c r="W1372">
        <v>29439</v>
      </c>
      <c r="X1372">
        <v>2017</v>
      </c>
      <c r="Y1372">
        <v>32837</v>
      </c>
      <c r="Z1372">
        <v>239.09</v>
      </c>
      <c r="AA1372" s="3">
        <f t="shared" si="862"/>
        <v>0.82283098736965277</v>
      </c>
      <c r="AD1372" t="s">
        <v>6616</v>
      </c>
      <c r="AF1372" t="s">
        <v>6616</v>
      </c>
      <c r="AG1372" t="s">
        <v>6616</v>
      </c>
      <c r="AI1372" t="s">
        <v>6619</v>
      </c>
      <c r="AJ1372" t="s">
        <v>6619</v>
      </c>
      <c r="AK1372" t="s">
        <v>6619</v>
      </c>
      <c r="AL1372">
        <v>0</v>
      </c>
      <c r="AM1372">
        <v>0</v>
      </c>
      <c r="AN1372">
        <v>0</v>
      </c>
      <c r="AO1372">
        <v>0</v>
      </c>
      <c r="AP1372" s="3" t="str">
        <f t="shared" si="863"/>
        <v>No</v>
      </c>
      <c r="AQ1372" s="3" t="str">
        <f t="shared" si="864"/>
        <v>Yes</v>
      </c>
      <c r="AR1372" s="3" t="str">
        <f t="shared" si="865"/>
        <v>No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 t="s">
        <v>6634</v>
      </c>
      <c r="AZ1372">
        <v>0</v>
      </c>
      <c r="BA1372">
        <v>0</v>
      </c>
      <c r="BB1372" t="s">
        <v>6617</v>
      </c>
      <c r="BC1372" t="s">
        <v>6616</v>
      </c>
      <c r="BD1372" s="4" t="str">
        <f t="shared" si="866"/>
        <v>No</v>
      </c>
      <c r="BE1372" t="s">
        <v>6640</v>
      </c>
      <c r="BF1372" s="3" t="str">
        <f t="shared" si="867"/>
        <v>No</v>
      </c>
      <c r="BG1372" t="s">
        <v>6645</v>
      </c>
      <c r="BH1372" s="3" t="str">
        <f t="shared" si="868"/>
        <v>85355 LONNIE CREWS RD</v>
      </c>
      <c r="BI1372" s="3" t="str">
        <f t="shared" si="869"/>
        <v>Fernandina Beach</v>
      </c>
      <c r="BJ1372" s="3" t="str">
        <f t="shared" si="870"/>
        <v>Florida</v>
      </c>
      <c r="BK1372" s="3">
        <f t="shared" si="871"/>
        <v>32034</v>
      </c>
      <c r="BL1372" s="3" t="str">
        <f t="shared" si="872"/>
        <v>85355 LONNIE CREWS RD FERNANDINA BEACH FL 32034</v>
      </c>
      <c r="BM1372" s="3" t="str">
        <f t="shared" si="873"/>
        <v/>
      </c>
      <c r="BN1372" s="3" t="str">
        <f t="shared" si="874"/>
        <v>Pass</v>
      </c>
      <c r="BO1372" s="3" t="str">
        <f t="shared" si="875"/>
        <v>No</v>
      </c>
      <c r="BP1372" s="3" t="str">
        <f t="shared" si="876"/>
        <v>FV&lt;$10K</v>
      </c>
      <c r="BQ1372" t="s">
        <v>6650</v>
      </c>
      <c r="BR1372" s="3" t="str">
        <f t="shared" si="877"/>
        <v>No, &lt; $20K Lien</v>
      </c>
      <c r="BS1372" s="3" t="str">
        <f t="shared" si="878"/>
        <v>No, Lien &lt; $20K</v>
      </c>
      <c r="BT1372" t="s">
        <v>6650</v>
      </c>
      <c r="BU1372" s="3" t="str">
        <f t="shared" si="879"/>
        <v>No</v>
      </c>
      <c r="BV1372" s="3" t="str">
        <f t="shared" si="880"/>
        <v>No</v>
      </c>
      <c r="BW1372" s="3">
        <f t="shared" si="881"/>
        <v>0</v>
      </c>
      <c r="BX1372" s="3" t="str">
        <f t="shared" si="882"/>
        <v>No</v>
      </c>
      <c r="BY1372" s="3">
        <f t="shared" si="883"/>
        <v>29439</v>
      </c>
      <c r="BZ1372">
        <v>1</v>
      </c>
      <c r="CA1372" s="3">
        <f t="shared" si="884"/>
        <v>29439</v>
      </c>
      <c r="CC1372" s="3">
        <f t="shared" si="885"/>
        <v>0</v>
      </c>
      <c r="CD1372" s="3">
        <f t="shared" si="886"/>
        <v>0</v>
      </c>
      <c r="CE1372" s="3" t="str">
        <f t="shared" si="887"/>
        <v/>
      </c>
      <c r="CF1372" s="3" t="e">
        <f>HLOOKUP(CE1372,'Valuation Data'!$D$2:$K$5,4,FALSE)</f>
        <v>#N/A</v>
      </c>
      <c r="CG1372" s="3">
        <f t="shared" si="888"/>
        <v>29439</v>
      </c>
      <c r="CH1372" s="3" t="str">
        <f t="shared" si="889"/>
        <v>No</v>
      </c>
      <c r="CI1372" s="3" t="str">
        <f>VLOOKUP(R1372,'Use Codes &amp; County Type'!A:D,4,FALSE)</f>
        <v>R</v>
      </c>
      <c r="CJ1372" s="3" t="str">
        <f t="shared" si="890"/>
        <v>No</v>
      </c>
      <c r="CK1372" s="3" t="str">
        <f t="shared" si="891"/>
        <v>Yes</v>
      </c>
      <c r="CL1372" s="3">
        <f t="shared" si="892"/>
        <v>0.67</v>
      </c>
      <c r="CM1372" s="3">
        <f t="shared" si="893"/>
        <v>19724.13</v>
      </c>
      <c r="CN1372" s="3">
        <f t="shared" si="894"/>
        <v>1162.28</v>
      </c>
      <c r="CO1372" s="3">
        <f t="shared" si="895"/>
        <v>18561.850000000002</v>
      </c>
      <c r="CP1372" s="3">
        <f t="shared" si="896"/>
        <v>3.9480960630456197E-2</v>
      </c>
      <c r="CR1372" s="3" t="str">
        <f t="shared" si="897"/>
        <v>No</v>
      </c>
      <c r="CV1372" s="3" t="str">
        <f t="shared" si="898"/>
        <v>FMV&lt;$30K</v>
      </c>
      <c r="CW1372" s="3">
        <f t="shared" si="899"/>
        <v>1371</v>
      </c>
      <c r="CX1372" s="3">
        <f t="shared" si="900"/>
        <v>290.57</v>
      </c>
      <c r="CY1372" s="3" t="str">
        <f t="shared" si="901"/>
        <v>Ok</v>
      </c>
      <c r="CZ1372">
        <v>0</v>
      </c>
      <c r="DA1372">
        <v>0</v>
      </c>
    </row>
    <row r="1373" spans="1:105" x14ac:dyDescent="0.25">
      <c r="A1373">
        <v>1372</v>
      </c>
      <c r="B1373" t="s">
        <v>3</v>
      </c>
      <c r="C1373" t="s">
        <v>1481</v>
      </c>
      <c r="D1373">
        <v>902.53</v>
      </c>
      <c r="E1373">
        <v>2017</v>
      </c>
      <c r="F1373">
        <v>902.53</v>
      </c>
      <c r="G1373">
        <v>902.53</v>
      </c>
      <c r="H1373" s="3">
        <f t="shared" si="861"/>
        <v>0</v>
      </c>
      <c r="I1373">
        <v>85441</v>
      </c>
      <c r="J1373" t="s">
        <v>2736</v>
      </c>
      <c r="K1373" t="s">
        <v>2738</v>
      </c>
      <c r="L1373">
        <v>32034</v>
      </c>
      <c r="M1373" t="s">
        <v>3736</v>
      </c>
      <c r="N1373" t="s">
        <v>4761</v>
      </c>
      <c r="O1373">
        <v>-81.546244264917107</v>
      </c>
      <c r="P1373">
        <v>30.565865306229799</v>
      </c>
      <c r="Q1373" t="s">
        <v>5750</v>
      </c>
      <c r="R1373">
        <v>2</v>
      </c>
      <c r="S1373" t="s">
        <v>6535</v>
      </c>
      <c r="T1373">
        <v>1006</v>
      </c>
      <c r="U1373" t="s">
        <v>6578</v>
      </c>
      <c r="V1373">
        <v>2017</v>
      </c>
      <c r="W1373">
        <v>53170</v>
      </c>
      <c r="X1373">
        <v>2017</v>
      </c>
      <c r="Y1373">
        <v>53170</v>
      </c>
      <c r="Z1373">
        <v>804.93</v>
      </c>
      <c r="AA1373" s="3">
        <f t="shared" si="862"/>
        <v>0.89185955037505671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 s="3" t="str">
        <f t="shared" si="863"/>
        <v>No</v>
      </c>
      <c r="AQ1373" s="3" t="str">
        <f t="shared" si="864"/>
        <v>No</v>
      </c>
      <c r="AR1373" s="3" t="str">
        <f t="shared" si="865"/>
        <v>No</v>
      </c>
      <c r="AS1373">
        <v>0</v>
      </c>
      <c r="AT1373">
        <v>0</v>
      </c>
      <c r="AU1373">
        <v>20998</v>
      </c>
      <c r="AV1373" t="s">
        <v>5076</v>
      </c>
      <c r="AW1373">
        <v>0</v>
      </c>
      <c r="AX1373">
        <v>0</v>
      </c>
      <c r="AY1373" t="s">
        <v>6634</v>
      </c>
      <c r="AZ1373">
        <v>0</v>
      </c>
      <c r="BA1373">
        <v>0</v>
      </c>
      <c r="BB1373" t="s">
        <v>6616</v>
      </c>
      <c r="BC1373">
        <v>0</v>
      </c>
      <c r="BD1373" s="4" t="str">
        <f t="shared" si="866"/>
        <v>No</v>
      </c>
      <c r="BE1373" t="s">
        <v>6640</v>
      </c>
      <c r="BF1373" s="3" t="str">
        <f t="shared" si="867"/>
        <v>No</v>
      </c>
      <c r="BG1373" t="s">
        <v>6645</v>
      </c>
      <c r="BH1373" s="3" t="str">
        <f t="shared" si="868"/>
        <v>85441 LONNIE CREWS RD</v>
      </c>
      <c r="BI1373" s="3" t="str">
        <f t="shared" si="869"/>
        <v>Fernandina Beach</v>
      </c>
      <c r="BJ1373" s="3" t="str">
        <f t="shared" si="870"/>
        <v>Florida</v>
      </c>
      <c r="BK1373" s="3">
        <f t="shared" si="871"/>
        <v>32034</v>
      </c>
      <c r="BL1373" s="3" t="str">
        <f t="shared" si="872"/>
        <v>85441 LONNIE CREWS RD FERNANDINA BEACH FL 32034</v>
      </c>
      <c r="BM1373" s="3" t="str">
        <f t="shared" si="873"/>
        <v>L</v>
      </c>
      <c r="BN1373" s="3" t="str">
        <f t="shared" si="874"/>
        <v>Pass</v>
      </c>
      <c r="BO1373" s="3" t="str">
        <f t="shared" si="875"/>
        <v>No</v>
      </c>
      <c r="BP1373" s="3" t="str">
        <f t="shared" si="876"/>
        <v>FV&lt;$10K</v>
      </c>
      <c r="BQ1373" t="s">
        <v>6650</v>
      </c>
      <c r="BR1373" s="3" t="str">
        <f t="shared" si="877"/>
        <v>No, &lt; $20K Lien</v>
      </c>
      <c r="BS1373" s="3" t="str">
        <f t="shared" si="878"/>
        <v>No, Lien &lt; $20K</v>
      </c>
      <c r="BT1373" t="s">
        <v>6650</v>
      </c>
      <c r="BU1373" s="3" t="str">
        <f t="shared" si="879"/>
        <v>No</v>
      </c>
      <c r="BV1373" s="3" t="str">
        <f t="shared" si="880"/>
        <v>No</v>
      </c>
      <c r="BW1373" s="3">
        <f t="shared" si="881"/>
        <v>0</v>
      </c>
      <c r="BX1373" s="3" t="str">
        <f t="shared" si="882"/>
        <v>No</v>
      </c>
      <c r="BY1373" s="3">
        <f t="shared" si="883"/>
        <v>53170</v>
      </c>
      <c r="BZ1373">
        <v>1</v>
      </c>
      <c r="CA1373" s="3">
        <f t="shared" si="884"/>
        <v>53170</v>
      </c>
      <c r="CC1373" s="3">
        <f t="shared" si="885"/>
        <v>0</v>
      </c>
      <c r="CD1373" s="3">
        <f t="shared" si="886"/>
        <v>0</v>
      </c>
      <c r="CE1373" s="3" t="str">
        <f t="shared" si="887"/>
        <v/>
      </c>
      <c r="CF1373" s="3" t="e">
        <f>HLOOKUP(CE1373,'Valuation Data'!$D$2:$K$5,4,FALSE)</f>
        <v>#N/A</v>
      </c>
      <c r="CG1373" s="3">
        <f t="shared" si="888"/>
        <v>53170</v>
      </c>
      <c r="CH1373" s="3" t="str">
        <f t="shared" si="889"/>
        <v>No</v>
      </c>
      <c r="CI1373" s="3" t="str">
        <f>VLOOKUP(R1373,'Use Codes &amp; County Type'!A:D,4,FALSE)</f>
        <v>R</v>
      </c>
      <c r="CJ1373" s="3" t="str">
        <f t="shared" si="890"/>
        <v>No</v>
      </c>
      <c r="CK1373" s="3" t="str">
        <f t="shared" si="891"/>
        <v>No</v>
      </c>
      <c r="CL1373" s="3">
        <f t="shared" si="892"/>
        <v>0.35</v>
      </c>
      <c r="CM1373" s="3">
        <f t="shared" si="893"/>
        <v>18609.5</v>
      </c>
      <c r="CN1373" s="3">
        <f t="shared" si="894"/>
        <v>3610.12</v>
      </c>
      <c r="CO1373" s="3">
        <f t="shared" si="895"/>
        <v>14999.380000000001</v>
      </c>
      <c r="CP1373" s="3">
        <f t="shared" si="896"/>
        <v>6.7897686665412821E-2</v>
      </c>
      <c r="CR1373" s="3" t="str">
        <f t="shared" si="897"/>
        <v>No</v>
      </c>
      <c r="CV1373" s="3" t="str">
        <f t="shared" si="898"/>
        <v>*Bid</v>
      </c>
      <c r="CW1373" s="3">
        <f t="shared" si="899"/>
        <v>1372</v>
      </c>
      <c r="CX1373" s="3">
        <f t="shared" si="900"/>
        <v>902.53</v>
      </c>
      <c r="CY1373" s="3" t="str">
        <f t="shared" si="901"/>
        <v>Ok</v>
      </c>
      <c r="CZ1373">
        <v>0</v>
      </c>
      <c r="DA1373">
        <v>0</v>
      </c>
    </row>
    <row r="1374" spans="1:105" x14ac:dyDescent="0.25">
      <c r="A1374">
        <v>1373</v>
      </c>
      <c r="B1374" t="s">
        <v>3</v>
      </c>
      <c r="C1374" t="s">
        <v>1482</v>
      </c>
      <c r="D1374">
        <v>546.55999999999995</v>
      </c>
      <c r="E1374">
        <v>2017</v>
      </c>
      <c r="F1374">
        <v>546.55999999999995</v>
      </c>
      <c r="G1374">
        <v>546.55999999999995</v>
      </c>
      <c r="H1374" s="3">
        <f t="shared" si="861"/>
        <v>0</v>
      </c>
      <c r="I1374">
        <v>85505</v>
      </c>
      <c r="J1374" t="s">
        <v>2736</v>
      </c>
      <c r="K1374" t="s">
        <v>2738</v>
      </c>
      <c r="L1374">
        <v>32034</v>
      </c>
      <c r="M1374" t="s">
        <v>3737</v>
      </c>
      <c r="N1374" t="s">
        <v>4761</v>
      </c>
      <c r="O1374">
        <v>-81.544924997124795</v>
      </c>
      <c r="P1374">
        <v>30.567738597712701</v>
      </c>
      <c r="Q1374" t="s">
        <v>5751</v>
      </c>
      <c r="R1374">
        <v>2</v>
      </c>
      <c r="S1374" t="s">
        <v>6535</v>
      </c>
      <c r="T1374">
        <v>1006</v>
      </c>
      <c r="U1374" t="s">
        <v>6578</v>
      </c>
      <c r="V1374">
        <v>2017</v>
      </c>
      <c r="W1374">
        <v>56428</v>
      </c>
      <c r="X1374">
        <v>2017</v>
      </c>
      <c r="Y1374">
        <v>61887</v>
      </c>
      <c r="Z1374">
        <v>475.79</v>
      </c>
      <c r="AA1374" s="3">
        <f t="shared" si="862"/>
        <v>0.87051741803278704</v>
      </c>
      <c r="AE1374" t="s">
        <v>6616</v>
      </c>
      <c r="AF1374" t="s">
        <v>6616</v>
      </c>
      <c r="AG1374" t="s">
        <v>6616</v>
      </c>
      <c r="AH1374" t="s">
        <v>6616</v>
      </c>
      <c r="AI1374" t="s">
        <v>6618</v>
      </c>
      <c r="AJ1374" t="s">
        <v>6618</v>
      </c>
      <c r="AK1374" t="s">
        <v>6618</v>
      </c>
      <c r="AL1374" t="s">
        <v>6618</v>
      </c>
      <c r="AM1374">
        <v>0</v>
      </c>
      <c r="AN1374">
        <v>0</v>
      </c>
      <c r="AO1374">
        <v>0</v>
      </c>
      <c r="AP1374" s="3" t="str">
        <f t="shared" si="863"/>
        <v>No</v>
      </c>
      <c r="AQ1374" s="3" t="str">
        <f t="shared" si="864"/>
        <v>No</v>
      </c>
      <c r="AR1374" s="3" t="str">
        <f t="shared" si="865"/>
        <v>No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 t="s">
        <v>6634</v>
      </c>
      <c r="AZ1374">
        <v>0</v>
      </c>
      <c r="BA1374">
        <v>0</v>
      </c>
      <c r="BB1374" t="s">
        <v>6617</v>
      </c>
      <c r="BC1374" t="s">
        <v>6616</v>
      </c>
      <c r="BD1374" s="4" t="str">
        <f t="shared" si="866"/>
        <v>No</v>
      </c>
      <c r="BE1374" t="s">
        <v>6640</v>
      </c>
      <c r="BF1374" s="3" t="str">
        <f t="shared" si="867"/>
        <v>No</v>
      </c>
      <c r="BG1374" t="s">
        <v>6645</v>
      </c>
      <c r="BH1374" s="3" t="str">
        <f t="shared" si="868"/>
        <v>85505 LONNIE CREWS RD</v>
      </c>
      <c r="BI1374" s="3" t="str">
        <f t="shared" si="869"/>
        <v>Fernandina Beach</v>
      </c>
      <c r="BJ1374" s="3" t="str">
        <f t="shared" si="870"/>
        <v>Florida</v>
      </c>
      <c r="BK1374" s="3">
        <f t="shared" si="871"/>
        <v>32034</v>
      </c>
      <c r="BL1374" s="3" t="str">
        <f t="shared" si="872"/>
        <v>85505 LONNIE CREWS RD FERNANDINA BEACH FL 32034</v>
      </c>
      <c r="BM1374" s="3" t="str">
        <f t="shared" si="873"/>
        <v/>
      </c>
      <c r="BN1374" s="3" t="str">
        <f t="shared" si="874"/>
        <v>Pass</v>
      </c>
      <c r="BO1374" s="3" t="str">
        <f t="shared" si="875"/>
        <v>No</v>
      </c>
      <c r="BP1374" s="3" t="str">
        <f t="shared" si="876"/>
        <v>FV&lt;$10K</v>
      </c>
      <c r="BQ1374" t="s">
        <v>6650</v>
      </c>
      <c r="BR1374" s="3" t="str">
        <f t="shared" si="877"/>
        <v>No, &lt; $20K Lien</v>
      </c>
      <c r="BS1374" s="3" t="str">
        <f t="shared" si="878"/>
        <v>No, Lien &lt; $20K</v>
      </c>
      <c r="BT1374" t="s">
        <v>6650</v>
      </c>
      <c r="BU1374" s="3" t="str">
        <f t="shared" si="879"/>
        <v>No</v>
      </c>
      <c r="BV1374" s="3" t="str">
        <f t="shared" si="880"/>
        <v>No</v>
      </c>
      <c r="BW1374" s="3">
        <f t="shared" si="881"/>
        <v>0</v>
      </c>
      <c r="BX1374" s="3" t="str">
        <f t="shared" si="882"/>
        <v>No</v>
      </c>
      <c r="BY1374" s="3">
        <f t="shared" si="883"/>
        <v>56428</v>
      </c>
      <c r="BZ1374">
        <v>1</v>
      </c>
      <c r="CA1374" s="3">
        <f t="shared" si="884"/>
        <v>56428</v>
      </c>
      <c r="CC1374" s="3">
        <f t="shared" si="885"/>
        <v>0</v>
      </c>
      <c r="CD1374" s="3">
        <f t="shared" si="886"/>
        <v>0</v>
      </c>
      <c r="CE1374" s="3" t="str">
        <f t="shared" si="887"/>
        <v/>
      </c>
      <c r="CF1374" s="3" t="e">
        <f>HLOOKUP(CE1374,'Valuation Data'!$D$2:$K$5,4,FALSE)</f>
        <v>#N/A</v>
      </c>
      <c r="CG1374" s="3">
        <f t="shared" si="888"/>
        <v>56428</v>
      </c>
      <c r="CH1374" s="3" t="str">
        <f t="shared" si="889"/>
        <v>No</v>
      </c>
      <c r="CI1374" s="3" t="str">
        <f>VLOOKUP(R1374,'Use Codes &amp; County Type'!A:D,4,FALSE)</f>
        <v>R</v>
      </c>
      <c r="CJ1374" s="3" t="str">
        <f t="shared" si="890"/>
        <v>No</v>
      </c>
      <c r="CK1374" s="3" t="str">
        <f t="shared" si="891"/>
        <v>Yes</v>
      </c>
      <c r="CL1374" s="3">
        <f t="shared" si="892"/>
        <v>0.67</v>
      </c>
      <c r="CM1374" s="3">
        <f t="shared" si="893"/>
        <v>37806.76</v>
      </c>
      <c r="CN1374" s="3">
        <f t="shared" si="894"/>
        <v>2186.2399999999998</v>
      </c>
      <c r="CO1374" s="3">
        <f t="shared" si="895"/>
        <v>35620.520000000004</v>
      </c>
      <c r="CP1374" s="3">
        <f t="shared" si="896"/>
        <v>3.8743886014035583E-2</v>
      </c>
      <c r="CR1374" s="3" t="str">
        <f t="shared" si="897"/>
        <v>No</v>
      </c>
      <c r="CV1374" s="3" t="str">
        <f t="shared" si="898"/>
        <v>*Bid</v>
      </c>
      <c r="CW1374" s="3">
        <f t="shared" si="899"/>
        <v>1373</v>
      </c>
      <c r="CX1374" s="3">
        <f t="shared" si="900"/>
        <v>546.55999999999995</v>
      </c>
      <c r="CY1374" s="3" t="str">
        <f t="shared" si="901"/>
        <v>Ok</v>
      </c>
      <c r="CZ1374">
        <v>0</v>
      </c>
      <c r="DA1374">
        <v>0</v>
      </c>
    </row>
    <row r="1375" spans="1:105" x14ac:dyDescent="0.25">
      <c r="A1375">
        <v>1374</v>
      </c>
      <c r="B1375" t="s">
        <v>3</v>
      </c>
      <c r="C1375" t="s">
        <v>1483</v>
      </c>
      <c r="D1375">
        <v>909.78</v>
      </c>
      <c r="E1375">
        <v>2017</v>
      </c>
      <c r="F1375">
        <v>909.78</v>
      </c>
      <c r="G1375">
        <v>909.78</v>
      </c>
      <c r="H1375" s="3">
        <f t="shared" si="861"/>
        <v>0</v>
      </c>
      <c r="I1375">
        <v>85502</v>
      </c>
      <c r="J1375" t="s">
        <v>2736</v>
      </c>
      <c r="K1375" t="s">
        <v>2738</v>
      </c>
      <c r="L1375">
        <v>32034</v>
      </c>
      <c r="M1375" t="s">
        <v>3738</v>
      </c>
      <c r="N1375" t="s">
        <v>4761</v>
      </c>
      <c r="O1375">
        <v>-81.545380654270105</v>
      </c>
      <c r="P1375">
        <v>30.5667775270894</v>
      </c>
      <c r="Q1375" t="s">
        <v>5752</v>
      </c>
      <c r="R1375">
        <v>2</v>
      </c>
      <c r="S1375" t="s">
        <v>6535</v>
      </c>
      <c r="T1375">
        <v>1006</v>
      </c>
      <c r="U1375" t="s">
        <v>6578</v>
      </c>
      <c r="V1375">
        <v>2017</v>
      </c>
      <c r="W1375">
        <v>49205</v>
      </c>
      <c r="X1375">
        <v>2017</v>
      </c>
      <c r="Y1375">
        <v>59320</v>
      </c>
      <c r="Z1375">
        <v>811.63</v>
      </c>
      <c r="AA1375" s="3">
        <f t="shared" si="862"/>
        <v>0.892116775484183</v>
      </c>
      <c r="AB1375" t="s">
        <v>6616</v>
      </c>
      <c r="AC1375" t="s">
        <v>6616</v>
      </c>
      <c r="AD1375" t="s">
        <v>6616</v>
      </c>
      <c r="AE1375" t="s">
        <v>6616</v>
      </c>
      <c r="AF1375" t="s">
        <v>6616</v>
      </c>
      <c r="AI1375" t="s">
        <v>6618</v>
      </c>
      <c r="AJ1375" t="s">
        <v>6618</v>
      </c>
      <c r="AK1375" t="s">
        <v>6618</v>
      </c>
      <c r="AL1375" t="s">
        <v>6618</v>
      </c>
      <c r="AM1375" t="s">
        <v>6618</v>
      </c>
      <c r="AN1375" t="s">
        <v>6618</v>
      </c>
      <c r="AO1375">
        <v>0</v>
      </c>
      <c r="AP1375" s="3" t="str">
        <f t="shared" si="863"/>
        <v>No</v>
      </c>
      <c r="AQ1375" s="3" t="str">
        <f t="shared" si="864"/>
        <v>No</v>
      </c>
      <c r="AR1375" s="3" t="str">
        <f t="shared" si="865"/>
        <v>No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 t="s">
        <v>6634</v>
      </c>
      <c r="AZ1375" t="s">
        <v>6639</v>
      </c>
      <c r="BA1375">
        <v>1</v>
      </c>
      <c r="BB1375" t="s">
        <v>6616</v>
      </c>
      <c r="BC1375" t="s">
        <v>6616</v>
      </c>
      <c r="BD1375" s="4" t="str">
        <f t="shared" si="866"/>
        <v>No</v>
      </c>
      <c r="BE1375" t="s">
        <v>6640</v>
      </c>
      <c r="BF1375" s="3" t="str">
        <f t="shared" si="867"/>
        <v>No</v>
      </c>
      <c r="BG1375" t="s">
        <v>6645</v>
      </c>
      <c r="BH1375" s="3" t="str">
        <f t="shared" si="868"/>
        <v>85502 LONNIE CREWS RD</v>
      </c>
      <c r="BI1375" s="3" t="str">
        <f t="shared" si="869"/>
        <v>Fernandina Beach</v>
      </c>
      <c r="BJ1375" s="3" t="str">
        <f t="shared" si="870"/>
        <v>Florida</v>
      </c>
      <c r="BK1375" s="3">
        <f t="shared" si="871"/>
        <v>32034</v>
      </c>
      <c r="BL1375" s="3" t="str">
        <f t="shared" si="872"/>
        <v>85502 LONNIE CREWS RD FERNANDINA BEACH FL 32034</v>
      </c>
      <c r="BM1375" s="3" t="str">
        <f t="shared" si="873"/>
        <v/>
      </c>
      <c r="BN1375" s="3" t="str">
        <f t="shared" si="874"/>
        <v>Pass</v>
      </c>
      <c r="BO1375" s="3" t="str">
        <f t="shared" si="875"/>
        <v>No</v>
      </c>
      <c r="BP1375" s="3" t="str">
        <f t="shared" si="876"/>
        <v>FV&lt;$10K</v>
      </c>
      <c r="BQ1375" t="s">
        <v>6650</v>
      </c>
      <c r="BR1375" s="3" t="str">
        <f t="shared" si="877"/>
        <v>No, &lt; $20K Lien</v>
      </c>
      <c r="BS1375" s="3" t="str">
        <f t="shared" si="878"/>
        <v>No, Lien &lt; $20K</v>
      </c>
      <c r="BT1375" t="s">
        <v>6650</v>
      </c>
      <c r="BU1375" s="3" t="str">
        <f t="shared" si="879"/>
        <v>No</v>
      </c>
      <c r="BV1375" s="3" t="str">
        <f t="shared" si="880"/>
        <v>No</v>
      </c>
      <c r="BW1375" s="3">
        <f t="shared" si="881"/>
        <v>1</v>
      </c>
      <c r="BX1375" s="3" t="str">
        <f t="shared" si="882"/>
        <v>No</v>
      </c>
      <c r="BY1375" s="3">
        <f t="shared" si="883"/>
        <v>49205</v>
      </c>
      <c r="BZ1375">
        <v>1</v>
      </c>
      <c r="CA1375" s="3">
        <f t="shared" si="884"/>
        <v>49205</v>
      </c>
      <c r="CC1375" s="3">
        <f t="shared" si="885"/>
        <v>0</v>
      </c>
      <c r="CD1375" s="3">
        <f t="shared" si="886"/>
        <v>0</v>
      </c>
      <c r="CE1375" s="3" t="str">
        <f t="shared" si="887"/>
        <v/>
      </c>
      <c r="CF1375" s="3" t="e">
        <f>HLOOKUP(CE1375,'Valuation Data'!$D$2:$K$5,4,FALSE)</f>
        <v>#N/A</v>
      </c>
      <c r="CG1375" s="3">
        <f t="shared" si="888"/>
        <v>49205</v>
      </c>
      <c r="CH1375" s="3" t="str">
        <f t="shared" si="889"/>
        <v>No</v>
      </c>
      <c r="CI1375" s="3" t="str">
        <f>VLOOKUP(R1375,'Use Codes &amp; County Type'!A:D,4,FALSE)</f>
        <v>R</v>
      </c>
      <c r="CJ1375" s="3" t="str">
        <f t="shared" si="890"/>
        <v>No</v>
      </c>
      <c r="CK1375" s="3" t="str">
        <f t="shared" si="891"/>
        <v>No</v>
      </c>
      <c r="CL1375" s="3">
        <f t="shared" si="892"/>
        <v>0.35</v>
      </c>
      <c r="CM1375" s="3">
        <f t="shared" si="893"/>
        <v>17221.75</v>
      </c>
      <c r="CN1375" s="3">
        <f t="shared" si="894"/>
        <v>4548.8999999999996</v>
      </c>
      <c r="CO1375" s="3">
        <f t="shared" si="895"/>
        <v>12672.85</v>
      </c>
      <c r="CP1375" s="3">
        <f t="shared" si="896"/>
        <v>9.2447921959150484E-2</v>
      </c>
      <c r="CR1375" s="3" t="str">
        <f t="shared" si="897"/>
        <v>No</v>
      </c>
      <c r="CV1375" s="3" t="str">
        <f t="shared" si="898"/>
        <v>*Bid</v>
      </c>
      <c r="CW1375" s="3">
        <f t="shared" si="899"/>
        <v>1374</v>
      </c>
      <c r="CX1375" s="3">
        <f t="shared" si="900"/>
        <v>909.78</v>
      </c>
      <c r="CY1375" s="3" t="str">
        <f t="shared" si="901"/>
        <v>Ok</v>
      </c>
      <c r="CZ1375">
        <v>0</v>
      </c>
      <c r="DA1375">
        <v>0</v>
      </c>
    </row>
    <row r="1376" spans="1:105" x14ac:dyDescent="0.25">
      <c r="A1376">
        <v>1375</v>
      </c>
      <c r="B1376" t="s">
        <v>3</v>
      </c>
      <c r="C1376" t="s">
        <v>1484</v>
      </c>
      <c r="D1376">
        <v>356.37</v>
      </c>
      <c r="E1376">
        <v>2017</v>
      </c>
      <c r="F1376">
        <v>356.37</v>
      </c>
      <c r="G1376">
        <v>356.37</v>
      </c>
      <c r="H1376" s="3">
        <f t="shared" si="861"/>
        <v>0</v>
      </c>
      <c r="J1376" t="s">
        <v>2736</v>
      </c>
      <c r="K1376" t="s">
        <v>2738</v>
      </c>
      <c r="L1376">
        <v>32034</v>
      </c>
      <c r="M1376" t="s">
        <v>3739</v>
      </c>
      <c r="N1376" t="s">
        <v>4761</v>
      </c>
      <c r="O1376">
        <v>-81.545106533162595</v>
      </c>
      <c r="P1376">
        <v>30.565145935973</v>
      </c>
      <c r="Q1376" t="s">
        <v>5753</v>
      </c>
      <c r="R1376">
        <v>0</v>
      </c>
      <c r="S1376" t="s">
        <v>6538</v>
      </c>
      <c r="T1376">
        <v>8001</v>
      </c>
      <c r="U1376" t="s">
        <v>6581</v>
      </c>
      <c r="V1376">
        <v>2017</v>
      </c>
      <c r="W1376">
        <v>18700</v>
      </c>
      <c r="X1376">
        <v>2017</v>
      </c>
      <c r="Y1376">
        <v>21250</v>
      </c>
      <c r="Z1376">
        <v>299.92</v>
      </c>
      <c r="AA1376" s="3">
        <f t="shared" si="862"/>
        <v>0.84159721637623819</v>
      </c>
      <c r="AB1376" t="s">
        <v>6616</v>
      </c>
      <c r="AC1376" t="s">
        <v>6616</v>
      </c>
      <c r="AD1376" t="s">
        <v>6616</v>
      </c>
      <c r="AI1376" t="s">
        <v>6618</v>
      </c>
      <c r="AJ1376" t="s">
        <v>6618</v>
      </c>
      <c r="AK1376" t="s">
        <v>6618</v>
      </c>
      <c r="AL1376">
        <v>0</v>
      </c>
      <c r="AM1376">
        <v>0</v>
      </c>
      <c r="AN1376">
        <v>0</v>
      </c>
      <c r="AO1376">
        <v>0</v>
      </c>
      <c r="AP1376" s="3" t="str">
        <f t="shared" si="863"/>
        <v>No</v>
      </c>
      <c r="AQ1376" s="3" t="str">
        <f t="shared" si="864"/>
        <v>No</v>
      </c>
      <c r="AR1376" s="3" t="str">
        <f t="shared" si="865"/>
        <v>No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 t="s">
        <v>6634</v>
      </c>
      <c r="AZ1376" t="s">
        <v>6639</v>
      </c>
      <c r="BA1376">
        <v>3</v>
      </c>
      <c r="BB1376" t="s">
        <v>6616</v>
      </c>
      <c r="BC1376" t="s">
        <v>6616</v>
      </c>
      <c r="BD1376" s="4" t="str">
        <f t="shared" si="866"/>
        <v>No</v>
      </c>
      <c r="BE1376" t="s">
        <v>6640</v>
      </c>
      <c r="BF1376" s="3" t="str">
        <f t="shared" si="867"/>
        <v>No</v>
      </c>
      <c r="BG1376" t="s">
        <v>6645</v>
      </c>
      <c r="BH1376" s="3" t="str">
        <f t="shared" si="868"/>
        <v>OFF LONNIE CREWS RD</v>
      </c>
      <c r="BI1376" s="3" t="str">
        <f t="shared" si="869"/>
        <v>Fernandina Beach</v>
      </c>
      <c r="BJ1376" s="3" t="str">
        <f t="shared" si="870"/>
        <v>Florida</v>
      </c>
      <c r="BK1376" s="3">
        <f t="shared" si="871"/>
        <v>32034</v>
      </c>
      <c r="BL1376" s="3" t="str">
        <f t="shared" si="872"/>
        <v>OFF LONNIE CREWS RD FERNANDINA BEACH FL 32034</v>
      </c>
      <c r="BM1376" s="3" t="str">
        <f t="shared" si="873"/>
        <v/>
      </c>
      <c r="BN1376" s="3" t="str">
        <f t="shared" si="874"/>
        <v>Pass</v>
      </c>
      <c r="BO1376" s="3" t="str">
        <f t="shared" si="875"/>
        <v>No</v>
      </c>
      <c r="BP1376" s="3" t="str">
        <f t="shared" si="876"/>
        <v>FV&lt;$10K</v>
      </c>
      <c r="BQ1376" t="s">
        <v>6650</v>
      </c>
      <c r="BR1376" s="3" t="str">
        <f t="shared" si="877"/>
        <v>No, &lt; $20K Lien</v>
      </c>
      <c r="BS1376" s="3" t="str">
        <f t="shared" si="878"/>
        <v>No, Lien &lt; $20K</v>
      </c>
      <c r="BT1376" t="s">
        <v>6650</v>
      </c>
      <c r="BU1376" s="3" t="str">
        <f t="shared" si="879"/>
        <v>No</v>
      </c>
      <c r="BV1376" s="3" t="str">
        <f t="shared" si="880"/>
        <v>No</v>
      </c>
      <c r="BW1376" s="3">
        <f t="shared" si="881"/>
        <v>3</v>
      </c>
      <c r="BX1376" s="3" t="str">
        <f t="shared" si="882"/>
        <v>No</v>
      </c>
      <c r="BY1376" s="3">
        <f t="shared" si="883"/>
        <v>18700</v>
      </c>
      <c r="BZ1376">
        <v>1</v>
      </c>
      <c r="CA1376" s="3">
        <f t="shared" si="884"/>
        <v>18700</v>
      </c>
      <c r="CC1376" s="3">
        <f t="shared" si="885"/>
        <v>0</v>
      </c>
      <c r="CD1376" s="3">
        <f t="shared" si="886"/>
        <v>0</v>
      </c>
      <c r="CE1376" s="3" t="str">
        <f t="shared" si="887"/>
        <v/>
      </c>
      <c r="CF1376" s="3" t="e">
        <f>HLOOKUP(CE1376,'Valuation Data'!$D$2:$K$5,4,FALSE)</f>
        <v>#N/A</v>
      </c>
      <c r="CG1376" s="3">
        <f t="shared" si="888"/>
        <v>18700</v>
      </c>
      <c r="CH1376" s="3" t="str">
        <f t="shared" si="889"/>
        <v>No</v>
      </c>
      <c r="CI1376" s="3" t="str">
        <f>VLOOKUP(R1376,'Use Codes &amp; County Type'!A:D,4,FALSE)</f>
        <v>V</v>
      </c>
      <c r="CJ1376" s="3" t="str">
        <f t="shared" si="890"/>
        <v>Yes</v>
      </c>
      <c r="CK1376" s="3" t="str">
        <f t="shared" si="891"/>
        <v>No</v>
      </c>
      <c r="CL1376" s="3">
        <f t="shared" si="892"/>
        <v>0</v>
      </c>
      <c r="CM1376" s="3">
        <f t="shared" si="893"/>
        <v>0</v>
      </c>
      <c r="CN1376" s="3">
        <f t="shared" si="894"/>
        <v>2494.59</v>
      </c>
      <c r="CO1376" s="3">
        <f t="shared" si="895"/>
        <v>-2494.59</v>
      </c>
      <c r="CP1376" s="3">
        <f t="shared" si="896"/>
        <v>0.13340053475935829</v>
      </c>
      <c r="CR1376" s="3" t="str">
        <f t="shared" si="897"/>
        <v>No</v>
      </c>
      <c r="CV1376" s="3" t="str">
        <f t="shared" si="898"/>
        <v>FMV&lt;$30K</v>
      </c>
      <c r="CW1376" s="3">
        <f t="shared" si="899"/>
        <v>1375</v>
      </c>
      <c r="CX1376" s="3">
        <f t="shared" si="900"/>
        <v>356.37</v>
      </c>
      <c r="CY1376" s="3" t="str">
        <f t="shared" si="901"/>
        <v>Ok</v>
      </c>
      <c r="CZ1376">
        <v>0</v>
      </c>
      <c r="DA1376">
        <v>0</v>
      </c>
    </row>
    <row r="1377" spans="1:105" x14ac:dyDescent="0.25">
      <c r="A1377">
        <v>1376</v>
      </c>
      <c r="B1377" t="s">
        <v>3</v>
      </c>
      <c r="C1377" t="s">
        <v>1485</v>
      </c>
      <c r="D1377">
        <v>40.32</v>
      </c>
      <c r="E1377">
        <v>2017</v>
      </c>
      <c r="F1377">
        <v>40.32</v>
      </c>
      <c r="G1377">
        <v>40.32</v>
      </c>
      <c r="H1377" s="3">
        <f t="shared" si="861"/>
        <v>0</v>
      </c>
      <c r="I1377">
        <v>463773</v>
      </c>
      <c r="J1377" t="s">
        <v>2734</v>
      </c>
      <c r="K1377" t="s">
        <v>2738</v>
      </c>
      <c r="L1377">
        <v>32097</v>
      </c>
      <c r="M1377" t="s">
        <v>3740</v>
      </c>
      <c r="N1377" t="s">
        <v>4758</v>
      </c>
      <c r="O1377">
        <v>-81.554742138242503</v>
      </c>
      <c r="P1377">
        <v>30.6341397799055</v>
      </c>
      <c r="Q1377" t="s">
        <v>5754</v>
      </c>
      <c r="R1377">
        <v>96</v>
      </c>
      <c r="S1377" t="s">
        <v>6569</v>
      </c>
      <c r="T1377">
        <v>6013</v>
      </c>
      <c r="U1377" t="s">
        <v>6605</v>
      </c>
      <c r="V1377">
        <v>2017</v>
      </c>
      <c r="W1377">
        <v>507</v>
      </c>
      <c r="X1377">
        <v>2017</v>
      </c>
      <c r="Y1377">
        <v>507</v>
      </c>
      <c r="Z1377">
        <v>7.69</v>
      </c>
      <c r="AA1377" s="3">
        <f t="shared" si="862"/>
        <v>0.19072420634920637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 s="3" t="str">
        <f t="shared" si="863"/>
        <v>No</v>
      </c>
      <c r="AQ1377" s="3" t="str">
        <f t="shared" si="864"/>
        <v>No</v>
      </c>
      <c r="AR1377" s="3" t="str">
        <f t="shared" si="865"/>
        <v>No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 t="s">
        <v>6634</v>
      </c>
      <c r="AZ1377">
        <v>0</v>
      </c>
      <c r="BA1377">
        <v>0</v>
      </c>
      <c r="BB1377" t="s">
        <v>6616</v>
      </c>
      <c r="BC1377">
        <v>0</v>
      </c>
      <c r="BD1377" s="4" t="str">
        <f t="shared" si="866"/>
        <v>No</v>
      </c>
      <c r="BE1377" t="s">
        <v>6640</v>
      </c>
      <c r="BF1377" s="3" t="str">
        <f t="shared" si="867"/>
        <v>No</v>
      </c>
      <c r="BG1377" t="s">
        <v>6645</v>
      </c>
      <c r="BH1377" s="3" t="str">
        <f t="shared" si="868"/>
        <v>463773 EAST SR 200</v>
      </c>
      <c r="BI1377" s="3" t="str">
        <f t="shared" si="869"/>
        <v>Yulee</v>
      </c>
      <c r="BJ1377" s="3" t="str">
        <f t="shared" si="870"/>
        <v>Florida</v>
      </c>
      <c r="BK1377" s="3">
        <f t="shared" si="871"/>
        <v>32097</v>
      </c>
      <c r="BL1377" s="3" t="str">
        <f t="shared" si="872"/>
        <v>463773 EAST SR 200 YULEE FL 32097</v>
      </c>
      <c r="BM1377" s="3" t="str">
        <f t="shared" si="873"/>
        <v/>
      </c>
      <c r="BN1377" s="3" t="str">
        <f t="shared" si="874"/>
        <v>Lien&lt;$150</v>
      </c>
      <c r="BO1377" s="3" t="str">
        <f t="shared" si="875"/>
        <v>No</v>
      </c>
      <c r="BP1377" s="3" t="str">
        <f t="shared" si="876"/>
        <v>FV&lt;$10K</v>
      </c>
      <c r="BQ1377" t="s">
        <v>6650</v>
      </c>
      <c r="BR1377" s="3" t="str">
        <f t="shared" si="877"/>
        <v>No, &lt; $20K Lien</v>
      </c>
      <c r="BS1377" s="3" t="str">
        <f t="shared" si="878"/>
        <v>No, Lien &lt; $20K</v>
      </c>
      <c r="BT1377" t="s">
        <v>6650</v>
      </c>
      <c r="BU1377" s="3" t="str">
        <f t="shared" si="879"/>
        <v>No</v>
      </c>
      <c r="BV1377" s="3" t="str">
        <f t="shared" si="880"/>
        <v>No</v>
      </c>
      <c r="BW1377" s="3">
        <f t="shared" si="881"/>
        <v>0</v>
      </c>
      <c r="BX1377" s="3" t="str">
        <f t="shared" si="882"/>
        <v>No</v>
      </c>
      <c r="BY1377" s="3">
        <f t="shared" si="883"/>
        <v>507</v>
      </c>
      <c r="BZ1377">
        <v>1</v>
      </c>
      <c r="CA1377" s="3">
        <f t="shared" si="884"/>
        <v>507</v>
      </c>
      <c r="CC1377" s="3">
        <f t="shared" si="885"/>
        <v>0</v>
      </c>
      <c r="CD1377" s="3">
        <f t="shared" si="886"/>
        <v>0</v>
      </c>
      <c r="CE1377" s="3" t="str">
        <f t="shared" si="887"/>
        <v/>
      </c>
      <c r="CF1377" s="3" t="e">
        <f>HLOOKUP(CE1377,'Valuation Data'!$D$2:$K$5,4,FALSE)</f>
        <v>#N/A</v>
      </c>
      <c r="CG1377" s="3">
        <f t="shared" si="888"/>
        <v>507</v>
      </c>
      <c r="CH1377" s="3" t="str">
        <f t="shared" si="889"/>
        <v>No</v>
      </c>
      <c r="CI1377" s="3" t="str">
        <f>VLOOKUP(R1377,'Use Codes &amp; County Type'!A:D,4,FALSE)</f>
        <v>V</v>
      </c>
      <c r="CJ1377" s="3" t="str">
        <f t="shared" si="890"/>
        <v>Yes</v>
      </c>
      <c r="CK1377" s="3" t="str">
        <f t="shared" si="891"/>
        <v>No</v>
      </c>
      <c r="CL1377" s="3">
        <f t="shared" si="892"/>
        <v>0</v>
      </c>
      <c r="CM1377" s="3">
        <f t="shared" si="893"/>
        <v>0</v>
      </c>
      <c r="CN1377" s="3">
        <f t="shared" si="894"/>
        <v>161.28</v>
      </c>
      <c r="CO1377" s="3">
        <f t="shared" si="895"/>
        <v>-161.28</v>
      </c>
      <c r="CP1377" s="3">
        <f t="shared" si="896"/>
        <v>0.31810650887573966</v>
      </c>
      <c r="CR1377" s="3" t="str">
        <f t="shared" si="897"/>
        <v>No</v>
      </c>
      <c r="CV1377" s="3" t="str">
        <f t="shared" si="898"/>
        <v>Lien&lt;$150</v>
      </c>
      <c r="CW1377" s="3">
        <f t="shared" si="899"/>
        <v>1376</v>
      </c>
      <c r="CX1377" s="3">
        <f t="shared" si="900"/>
        <v>40.32</v>
      </c>
      <c r="CY1377" s="3" t="str">
        <f t="shared" si="901"/>
        <v>Ok</v>
      </c>
      <c r="CZ1377">
        <v>0</v>
      </c>
      <c r="DA1377">
        <v>0</v>
      </c>
    </row>
    <row r="1378" spans="1:105" x14ac:dyDescent="0.25">
      <c r="A1378">
        <v>1377</v>
      </c>
      <c r="B1378" t="s">
        <v>3</v>
      </c>
      <c r="C1378" t="s">
        <v>1486</v>
      </c>
      <c r="D1378">
        <v>3477.43</v>
      </c>
      <c r="E1378">
        <v>2017</v>
      </c>
      <c r="F1378">
        <v>3477.43</v>
      </c>
      <c r="G1378">
        <v>3477.43</v>
      </c>
      <c r="H1378" s="3">
        <f t="shared" si="861"/>
        <v>0</v>
      </c>
      <c r="I1378">
        <v>463471</v>
      </c>
      <c r="J1378" t="s">
        <v>2734</v>
      </c>
      <c r="K1378" t="s">
        <v>2738</v>
      </c>
      <c r="L1378">
        <v>32097</v>
      </c>
      <c r="M1378" t="s">
        <v>3741</v>
      </c>
      <c r="N1378" t="s">
        <v>4758</v>
      </c>
      <c r="O1378">
        <v>-81.576225452604504</v>
      </c>
      <c r="P1378">
        <v>30.630469439196101</v>
      </c>
      <c r="Q1378" t="s">
        <v>5755</v>
      </c>
      <c r="R1378">
        <v>25</v>
      </c>
      <c r="S1378" t="s">
        <v>6564</v>
      </c>
      <c r="T1378">
        <v>2027</v>
      </c>
      <c r="U1378" t="s">
        <v>6601</v>
      </c>
      <c r="V1378">
        <v>2017</v>
      </c>
      <c r="W1378">
        <v>210439</v>
      </c>
      <c r="X1378">
        <v>2017</v>
      </c>
      <c r="Y1378">
        <v>210439</v>
      </c>
      <c r="Z1378">
        <v>3185.79</v>
      </c>
      <c r="AA1378" s="3">
        <f t="shared" si="862"/>
        <v>0.91613346638178195</v>
      </c>
      <c r="AB1378" t="s">
        <v>6616</v>
      </c>
      <c r="AD1378" t="s">
        <v>6616</v>
      </c>
      <c r="AE1378" t="s">
        <v>6616</v>
      </c>
      <c r="AF1378" t="s">
        <v>6616</v>
      </c>
      <c r="AG1378" t="s">
        <v>6616</v>
      </c>
      <c r="AI1378" t="s">
        <v>6618</v>
      </c>
      <c r="AJ1378" t="s">
        <v>6618</v>
      </c>
      <c r="AK1378" t="s">
        <v>6618</v>
      </c>
      <c r="AL1378" t="s">
        <v>6618</v>
      </c>
      <c r="AM1378" t="s">
        <v>6618</v>
      </c>
      <c r="AN1378" t="s">
        <v>6618</v>
      </c>
      <c r="AO1378" t="s">
        <v>6618</v>
      </c>
      <c r="AP1378" s="3" t="str">
        <f t="shared" si="863"/>
        <v>No</v>
      </c>
      <c r="AQ1378" s="3" t="str">
        <f t="shared" si="864"/>
        <v>No</v>
      </c>
      <c r="AR1378" s="3" t="str">
        <f t="shared" si="865"/>
        <v>No</v>
      </c>
      <c r="AS1378">
        <v>0</v>
      </c>
      <c r="AT1378">
        <v>0</v>
      </c>
      <c r="AU1378">
        <v>236446</v>
      </c>
      <c r="AV1378" t="s">
        <v>6626</v>
      </c>
      <c r="AW1378">
        <v>0</v>
      </c>
      <c r="AX1378">
        <v>1</v>
      </c>
      <c r="AY1378" t="s">
        <v>6636</v>
      </c>
      <c r="AZ1378" t="s">
        <v>6638</v>
      </c>
      <c r="BA1378">
        <v>1</v>
      </c>
      <c r="BB1378" t="s">
        <v>6616</v>
      </c>
      <c r="BC1378" t="s">
        <v>6617</v>
      </c>
      <c r="BD1378" s="4" t="str">
        <f t="shared" si="866"/>
        <v>No</v>
      </c>
      <c r="BE1378" t="s">
        <v>6640</v>
      </c>
      <c r="BF1378" s="3" t="str">
        <f t="shared" si="867"/>
        <v>No</v>
      </c>
      <c r="BG1378" t="s">
        <v>6645</v>
      </c>
      <c r="BH1378" s="3" t="str">
        <f t="shared" si="868"/>
        <v>463471 SR 200</v>
      </c>
      <c r="BI1378" s="3" t="str">
        <f t="shared" si="869"/>
        <v>Yulee</v>
      </c>
      <c r="BJ1378" s="3" t="str">
        <f t="shared" si="870"/>
        <v>Florida</v>
      </c>
      <c r="BK1378" s="3">
        <f t="shared" si="871"/>
        <v>32097</v>
      </c>
      <c r="BL1378" s="3" t="str">
        <f t="shared" si="872"/>
        <v>463471 SR 200 YULEE FL 32097</v>
      </c>
      <c r="BM1378" s="3" t="str">
        <f t="shared" si="873"/>
        <v>L</v>
      </c>
      <c r="BN1378" s="3" t="str">
        <f t="shared" si="874"/>
        <v>Pass</v>
      </c>
      <c r="BO1378" s="3" t="str">
        <f t="shared" si="875"/>
        <v>Yes</v>
      </c>
      <c r="BP1378" s="3" t="str">
        <f t="shared" si="876"/>
        <v>FV&lt;$10K</v>
      </c>
      <c r="BQ1378" t="s">
        <v>6650</v>
      </c>
      <c r="BR1378" s="3" t="str">
        <f t="shared" si="877"/>
        <v>No, &lt; $20K Lien</v>
      </c>
      <c r="BS1378" s="3" t="str">
        <f t="shared" si="878"/>
        <v>No, Lien &lt; $20K</v>
      </c>
      <c r="BT1378" t="s">
        <v>6650</v>
      </c>
      <c r="BU1378" s="3" t="str">
        <f t="shared" si="879"/>
        <v>No</v>
      </c>
      <c r="BV1378" s="3" t="str">
        <f t="shared" si="880"/>
        <v>No</v>
      </c>
      <c r="BW1378" s="3">
        <f t="shared" si="881"/>
        <v>1</v>
      </c>
      <c r="BX1378" s="3" t="str">
        <f t="shared" si="882"/>
        <v>No</v>
      </c>
      <c r="BY1378" s="3">
        <f t="shared" si="883"/>
        <v>210439</v>
      </c>
      <c r="BZ1378">
        <v>1</v>
      </c>
      <c r="CA1378" s="3">
        <f t="shared" si="884"/>
        <v>210439</v>
      </c>
      <c r="CC1378" s="3">
        <f t="shared" si="885"/>
        <v>0</v>
      </c>
      <c r="CD1378" s="3">
        <f t="shared" si="886"/>
        <v>0</v>
      </c>
      <c r="CE1378" s="3" t="str">
        <f t="shared" si="887"/>
        <v/>
      </c>
      <c r="CF1378" s="3" t="e">
        <f>HLOOKUP(CE1378,'Valuation Data'!$D$2:$K$5,4,FALSE)</f>
        <v>#N/A</v>
      </c>
      <c r="CG1378" s="3">
        <f t="shared" si="888"/>
        <v>210439</v>
      </c>
      <c r="CH1378" s="3" t="str">
        <f t="shared" si="889"/>
        <v>No</v>
      </c>
      <c r="CI1378" s="3" t="str">
        <f>VLOOKUP(R1378,'Use Codes &amp; County Type'!A:D,4,FALSE)</f>
        <v>C</v>
      </c>
      <c r="CJ1378" s="3" t="str">
        <f t="shared" si="890"/>
        <v>No</v>
      </c>
      <c r="CK1378" s="3" t="str">
        <f t="shared" si="891"/>
        <v>No</v>
      </c>
      <c r="CL1378" s="3">
        <f t="shared" si="892"/>
        <v>0.3</v>
      </c>
      <c r="CM1378" s="3">
        <f t="shared" si="893"/>
        <v>63131.7</v>
      </c>
      <c r="CN1378" s="3">
        <f t="shared" si="894"/>
        <v>17387.149999999998</v>
      </c>
      <c r="CO1378" s="3">
        <f t="shared" si="895"/>
        <v>45744.55</v>
      </c>
      <c r="CP1378" s="3">
        <f t="shared" si="896"/>
        <v>8.2623230484843574E-2</v>
      </c>
      <c r="CR1378" s="3" t="str">
        <f t="shared" si="897"/>
        <v>No</v>
      </c>
      <c r="CV1378" s="3" t="str">
        <f t="shared" si="898"/>
        <v>*Bid</v>
      </c>
      <c r="CW1378" s="3">
        <f t="shared" si="899"/>
        <v>1377</v>
      </c>
      <c r="CX1378" s="3">
        <f t="shared" si="900"/>
        <v>3477.43</v>
      </c>
      <c r="CY1378" s="3" t="str">
        <f t="shared" si="901"/>
        <v>Ok</v>
      </c>
      <c r="CZ1378">
        <v>0</v>
      </c>
      <c r="DA1378">
        <v>0</v>
      </c>
    </row>
    <row r="1379" spans="1:105" x14ac:dyDescent="0.25">
      <c r="A1379">
        <v>1378</v>
      </c>
      <c r="B1379" t="s">
        <v>3</v>
      </c>
      <c r="C1379" t="s">
        <v>1487</v>
      </c>
      <c r="D1379">
        <v>761.05</v>
      </c>
      <c r="E1379">
        <v>2017</v>
      </c>
      <c r="F1379">
        <v>761.05</v>
      </c>
      <c r="G1379">
        <v>761.05</v>
      </c>
      <c r="H1379" s="3">
        <f t="shared" si="861"/>
        <v>0</v>
      </c>
      <c r="J1379" t="s">
        <v>2734</v>
      </c>
      <c r="K1379" t="s">
        <v>2738</v>
      </c>
      <c r="L1379">
        <v>32097</v>
      </c>
      <c r="M1379" t="s">
        <v>3742</v>
      </c>
      <c r="N1379" t="s">
        <v>4758</v>
      </c>
      <c r="O1379">
        <v>-81.576828332721107</v>
      </c>
      <c r="P1379">
        <v>30.6311698158128</v>
      </c>
      <c r="Q1379" t="s">
        <v>5756</v>
      </c>
      <c r="R1379">
        <v>0</v>
      </c>
      <c r="S1379" t="s">
        <v>6538</v>
      </c>
      <c r="T1379">
        <v>8001</v>
      </c>
      <c r="U1379" t="s">
        <v>6581</v>
      </c>
      <c r="V1379">
        <v>2017</v>
      </c>
      <c r="W1379">
        <v>44097</v>
      </c>
      <c r="X1379">
        <v>2017</v>
      </c>
      <c r="Y1379">
        <v>45088</v>
      </c>
      <c r="Z1379">
        <v>674.11</v>
      </c>
      <c r="AA1379" s="3">
        <f t="shared" si="862"/>
        <v>0.88576309046711788</v>
      </c>
      <c r="AB1379" t="s">
        <v>6616</v>
      </c>
      <c r="AC1379" t="s">
        <v>6616</v>
      </c>
      <c r="AD1379" t="s">
        <v>6616</v>
      </c>
      <c r="AG1379" t="s">
        <v>6616</v>
      </c>
      <c r="AH1379" t="s">
        <v>6616</v>
      </c>
      <c r="AI1379" t="s">
        <v>6618</v>
      </c>
      <c r="AJ1379" t="s">
        <v>6618</v>
      </c>
      <c r="AK1379" t="s">
        <v>6618</v>
      </c>
      <c r="AL1379" t="s">
        <v>6618</v>
      </c>
      <c r="AM1379" t="s">
        <v>6618</v>
      </c>
      <c r="AN1379" t="s">
        <v>6618</v>
      </c>
      <c r="AO1379">
        <v>0</v>
      </c>
      <c r="AP1379" s="3" t="str">
        <f t="shared" si="863"/>
        <v>No</v>
      </c>
      <c r="AQ1379" s="3" t="str">
        <f t="shared" si="864"/>
        <v>No</v>
      </c>
      <c r="AR1379" s="3" t="str">
        <f t="shared" si="865"/>
        <v>No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1</v>
      </c>
      <c r="AY1379" t="s">
        <v>6636</v>
      </c>
      <c r="AZ1379" t="s">
        <v>6638</v>
      </c>
      <c r="BA1379">
        <v>1</v>
      </c>
      <c r="BB1379" t="s">
        <v>6616</v>
      </c>
      <c r="BC1379" t="s">
        <v>6616</v>
      </c>
      <c r="BD1379" s="4" t="str">
        <f t="shared" si="866"/>
        <v>No</v>
      </c>
      <c r="BE1379" t="s">
        <v>6640</v>
      </c>
      <c r="BF1379" s="3" t="str">
        <f t="shared" si="867"/>
        <v>No</v>
      </c>
      <c r="BG1379" t="s">
        <v>6645</v>
      </c>
      <c r="BH1379" s="3" t="str">
        <f t="shared" si="868"/>
        <v>DICHARIA ST</v>
      </c>
      <c r="BI1379" s="3" t="str">
        <f t="shared" si="869"/>
        <v>Yulee</v>
      </c>
      <c r="BJ1379" s="3" t="str">
        <f t="shared" si="870"/>
        <v>Florida</v>
      </c>
      <c r="BK1379" s="3">
        <f t="shared" si="871"/>
        <v>32097</v>
      </c>
      <c r="BL1379" s="3" t="str">
        <f t="shared" si="872"/>
        <v>DICHARIA ST YULEE FL 32097</v>
      </c>
      <c r="BM1379" s="3" t="str">
        <f t="shared" si="873"/>
        <v/>
      </c>
      <c r="BN1379" s="3" t="str">
        <f t="shared" si="874"/>
        <v>Pass</v>
      </c>
      <c r="BO1379" s="3" t="str">
        <f t="shared" si="875"/>
        <v>No</v>
      </c>
      <c r="BP1379" s="3" t="str">
        <f t="shared" si="876"/>
        <v>FV&lt;$10K</v>
      </c>
      <c r="BQ1379" t="s">
        <v>6650</v>
      </c>
      <c r="BR1379" s="3" t="str">
        <f t="shared" si="877"/>
        <v>No, &lt; $20K Lien</v>
      </c>
      <c r="BS1379" s="3" t="str">
        <f t="shared" si="878"/>
        <v>No, Lien &lt; $20K</v>
      </c>
      <c r="BT1379" t="s">
        <v>6650</v>
      </c>
      <c r="BU1379" s="3" t="str">
        <f t="shared" si="879"/>
        <v>No</v>
      </c>
      <c r="BV1379" s="3" t="str">
        <f t="shared" si="880"/>
        <v>No</v>
      </c>
      <c r="BW1379" s="3">
        <f t="shared" si="881"/>
        <v>1</v>
      </c>
      <c r="BX1379" s="3" t="str">
        <f t="shared" si="882"/>
        <v>No</v>
      </c>
      <c r="BY1379" s="3">
        <f t="shared" si="883"/>
        <v>44097</v>
      </c>
      <c r="BZ1379">
        <v>1</v>
      </c>
      <c r="CA1379" s="3">
        <f t="shared" si="884"/>
        <v>44097</v>
      </c>
      <c r="CC1379" s="3">
        <f t="shared" si="885"/>
        <v>0</v>
      </c>
      <c r="CD1379" s="3">
        <f t="shared" si="886"/>
        <v>0</v>
      </c>
      <c r="CE1379" s="3" t="str">
        <f t="shared" si="887"/>
        <v/>
      </c>
      <c r="CF1379" s="3" t="e">
        <f>HLOOKUP(CE1379,'Valuation Data'!$D$2:$K$5,4,FALSE)</f>
        <v>#N/A</v>
      </c>
      <c r="CG1379" s="3">
        <f t="shared" si="888"/>
        <v>44097</v>
      </c>
      <c r="CH1379" s="3" t="str">
        <f t="shared" si="889"/>
        <v>No</v>
      </c>
      <c r="CI1379" s="3" t="str">
        <f>VLOOKUP(R1379,'Use Codes &amp; County Type'!A:D,4,FALSE)</f>
        <v>V</v>
      </c>
      <c r="CJ1379" s="3" t="str">
        <f t="shared" si="890"/>
        <v>Yes</v>
      </c>
      <c r="CK1379" s="3" t="str">
        <f t="shared" si="891"/>
        <v>No</v>
      </c>
      <c r="CL1379" s="3">
        <f t="shared" si="892"/>
        <v>0</v>
      </c>
      <c r="CM1379" s="3">
        <f t="shared" si="893"/>
        <v>0</v>
      </c>
      <c r="CN1379" s="3">
        <f t="shared" si="894"/>
        <v>3805.25</v>
      </c>
      <c r="CO1379" s="3">
        <f t="shared" si="895"/>
        <v>-3805.25</v>
      </c>
      <c r="CP1379" s="3">
        <f t="shared" si="896"/>
        <v>8.6292718325509665E-2</v>
      </c>
      <c r="CR1379" s="3" t="str">
        <f t="shared" si="897"/>
        <v>No</v>
      </c>
      <c r="CV1379" s="3" t="str">
        <f t="shared" si="898"/>
        <v>Vacant, No Sales Data</v>
      </c>
      <c r="CW1379" s="3">
        <f t="shared" si="899"/>
        <v>1378</v>
      </c>
      <c r="CX1379" s="3">
        <f t="shared" si="900"/>
        <v>761.05</v>
      </c>
      <c r="CY1379" s="3" t="str">
        <f t="shared" si="901"/>
        <v>Ok</v>
      </c>
      <c r="CZ1379">
        <v>0</v>
      </c>
      <c r="DA1379">
        <v>0</v>
      </c>
    </row>
    <row r="1380" spans="1:105" x14ac:dyDescent="0.25">
      <c r="A1380">
        <v>1379</v>
      </c>
      <c r="B1380" t="s">
        <v>3</v>
      </c>
      <c r="C1380" t="s">
        <v>1488</v>
      </c>
      <c r="D1380">
        <v>2317.5500000000002</v>
      </c>
      <c r="E1380">
        <v>2017</v>
      </c>
      <c r="F1380">
        <v>2317.5500000000002</v>
      </c>
      <c r="G1380">
        <v>2317.5500000000002</v>
      </c>
      <c r="H1380" s="3">
        <f t="shared" si="861"/>
        <v>0</v>
      </c>
      <c r="I1380">
        <v>463400</v>
      </c>
      <c r="J1380" t="s">
        <v>2734</v>
      </c>
      <c r="K1380" t="s">
        <v>2738</v>
      </c>
      <c r="L1380">
        <v>32097</v>
      </c>
      <c r="M1380" t="s">
        <v>3743</v>
      </c>
      <c r="N1380" t="s">
        <v>4758</v>
      </c>
      <c r="O1380">
        <v>-81.581957970398506</v>
      </c>
      <c r="P1380">
        <v>30.630027035059499</v>
      </c>
      <c r="Q1380" t="s">
        <v>5757</v>
      </c>
      <c r="R1380">
        <v>1</v>
      </c>
      <c r="S1380" t="s">
        <v>6539</v>
      </c>
      <c r="T1380">
        <v>1001</v>
      </c>
      <c r="U1380" t="s">
        <v>6582</v>
      </c>
      <c r="V1380">
        <v>2017</v>
      </c>
      <c r="W1380">
        <v>139595</v>
      </c>
      <c r="X1380">
        <v>2017</v>
      </c>
      <c r="Y1380">
        <v>139595</v>
      </c>
      <c r="Z1380">
        <v>2113.31</v>
      </c>
      <c r="AA1380" s="3">
        <f t="shared" si="862"/>
        <v>0.91187245151129415</v>
      </c>
      <c r="AB1380" t="s">
        <v>6616</v>
      </c>
      <c r="AD1380" t="s">
        <v>6616</v>
      </c>
      <c r="AE1380" t="s">
        <v>6616</v>
      </c>
      <c r="AF1380" t="s">
        <v>6616</v>
      </c>
      <c r="AG1380" t="s">
        <v>6616</v>
      </c>
      <c r="AH1380" t="s">
        <v>6616</v>
      </c>
      <c r="AI1380" t="s">
        <v>6618</v>
      </c>
      <c r="AJ1380" t="s">
        <v>6618</v>
      </c>
      <c r="AK1380" t="s">
        <v>6618</v>
      </c>
      <c r="AL1380" t="s">
        <v>6618</v>
      </c>
      <c r="AM1380" t="s">
        <v>6618</v>
      </c>
      <c r="AN1380" t="s">
        <v>6618</v>
      </c>
      <c r="AO1380" t="s">
        <v>6618</v>
      </c>
      <c r="AP1380" s="3" t="str">
        <f t="shared" si="863"/>
        <v>No</v>
      </c>
      <c r="AQ1380" s="3" t="str">
        <f t="shared" si="864"/>
        <v>No</v>
      </c>
      <c r="AR1380" s="3" t="str">
        <f t="shared" si="865"/>
        <v>No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1</v>
      </c>
      <c r="AY1380" t="s">
        <v>6634</v>
      </c>
      <c r="AZ1380" t="s">
        <v>6638</v>
      </c>
      <c r="BA1380">
        <v>1</v>
      </c>
      <c r="BB1380" t="s">
        <v>6616</v>
      </c>
      <c r="BC1380" t="s">
        <v>6617</v>
      </c>
      <c r="BD1380" s="4" t="str">
        <f t="shared" si="866"/>
        <v>No</v>
      </c>
      <c r="BE1380" t="s">
        <v>6640</v>
      </c>
      <c r="BF1380" s="3" t="str">
        <f t="shared" si="867"/>
        <v>No</v>
      </c>
      <c r="BG1380" t="s">
        <v>6645</v>
      </c>
      <c r="BH1380" s="3" t="str">
        <f t="shared" si="868"/>
        <v>463400 SR 200</v>
      </c>
      <c r="BI1380" s="3" t="str">
        <f t="shared" si="869"/>
        <v>Yulee</v>
      </c>
      <c r="BJ1380" s="3" t="str">
        <f t="shared" si="870"/>
        <v>Florida</v>
      </c>
      <c r="BK1380" s="3">
        <f t="shared" si="871"/>
        <v>32097</v>
      </c>
      <c r="BL1380" s="3" t="str">
        <f t="shared" si="872"/>
        <v>463400 SR 200 YULEE FL 32097</v>
      </c>
      <c r="BM1380" s="3" t="str">
        <f t="shared" si="873"/>
        <v/>
      </c>
      <c r="BN1380" s="3" t="str">
        <f t="shared" si="874"/>
        <v>Pass</v>
      </c>
      <c r="BO1380" s="3" t="str">
        <f t="shared" si="875"/>
        <v>Yes</v>
      </c>
      <c r="BP1380" s="3" t="str">
        <f t="shared" si="876"/>
        <v>FV&lt;$10K</v>
      </c>
      <c r="BQ1380" t="s">
        <v>6650</v>
      </c>
      <c r="BR1380" s="3" t="str">
        <f t="shared" si="877"/>
        <v>No, &lt; $20K Lien</v>
      </c>
      <c r="BS1380" s="3" t="str">
        <f t="shared" si="878"/>
        <v>No, Lien &lt; $20K</v>
      </c>
      <c r="BT1380" t="s">
        <v>6650</v>
      </c>
      <c r="BU1380" s="3" t="str">
        <f t="shared" si="879"/>
        <v>No</v>
      </c>
      <c r="BV1380" s="3" t="str">
        <f t="shared" si="880"/>
        <v>No</v>
      </c>
      <c r="BW1380" s="3">
        <f t="shared" si="881"/>
        <v>1</v>
      </c>
      <c r="BX1380" s="3" t="str">
        <f t="shared" si="882"/>
        <v>No</v>
      </c>
      <c r="BY1380" s="3">
        <f t="shared" si="883"/>
        <v>139595</v>
      </c>
      <c r="BZ1380">
        <v>1</v>
      </c>
      <c r="CA1380" s="3">
        <f t="shared" si="884"/>
        <v>139595</v>
      </c>
      <c r="CC1380" s="3">
        <f t="shared" si="885"/>
        <v>0</v>
      </c>
      <c r="CD1380" s="3">
        <f t="shared" si="886"/>
        <v>0</v>
      </c>
      <c r="CE1380" s="3" t="str">
        <f t="shared" si="887"/>
        <v/>
      </c>
      <c r="CF1380" s="3" t="e">
        <f>HLOOKUP(CE1380,'Valuation Data'!$D$2:$K$5,4,FALSE)</f>
        <v>#N/A</v>
      </c>
      <c r="CG1380" s="3">
        <f t="shared" si="888"/>
        <v>139595</v>
      </c>
      <c r="CH1380" s="3" t="str">
        <f t="shared" si="889"/>
        <v>No</v>
      </c>
      <c r="CI1380" s="3" t="str">
        <f>VLOOKUP(R1380,'Use Codes &amp; County Type'!A:D,4,FALSE)</f>
        <v>S</v>
      </c>
      <c r="CJ1380" s="3" t="str">
        <f t="shared" si="890"/>
        <v>No</v>
      </c>
      <c r="CK1380" s="3" t="str">
        <f t="shared" si="891"/>
        <v>No</v>
      </c>
      <c r="CL1380" s="3">
        <f t="shared" si="892"/>
        <v>0.35</v>
      </c>
      <c r="CM1380" s="3">
        <f t="shared" si="893"/>
        <v>48858.25</v>
      </c>
      <c r="CN1380" s="3">
        <f t="shared" si="894"/>
        <v>11587.75</v>
      </c>
      <c r="CO1380" s="3">
        <f t="shared" si="895"/>
        <v>37270.5</v>
      </c>
      <c r="CP1380" s="3">
        <f t="shared" si="896"/>
        <v>8.3009778287187932E-2</v>
      </c>
      <c r="CR1380" s="3" t="str">
        <f t="shared" si="897"/>
        <v>No</v>
      </c>
      <c r="CV1380" s="3" t="str">
        <f t="shared" si="898"/>
        <v>*Bid</v>
      </c>
      <c r="CW1380" s="3">
        <f t="shared" si="899"/>
        <v>1379</v>
      </c>
      <c r="CX1380" s="3">
        <f t="shared" si="900"/>
        <v>2317.5500000000002</v>
      </c>
      <c r="CY1380" s="3" t="str">
        <f t="shared" si="901"/>
        <v>Ok</v>
      </c>
      <c r="CZ1380">
        <v>0</v>
      </c>
      <c r="DA1380">
        <v>0</v>
      </c>
    </row>
    <row r="1381" spans="1:105" x14ac:dyDescent="0.25">
      <c r="A1381">
        <v>1380</v>
      </c>
      <c r="B1381" t="s">
        <v>3</v>
      </c>
      <c r="C1381" t="s">
        <v>1489</v>
      </c>
      <c r="D1381">
        <v>2487.89</v>
      </c>
      <c r="E1381">
        <v>2017</v>
      </c>
      <c r="F1381">
        <v>2487.89</v>
      </c>
      <c r="G1381">
        <v>2487.89</v>
      </c>
      <c r="H1381" s="3">
        <f t="shared" si="861"/>
        <v>0</v>
      </c>
      <c r="J1381" t="s">
        <v>2734</v>
      </c>
      <c r="K1381" t="s">
        <v>2738</v>
      </c>
      <c r="L1381">
        <v>32097</v>
      </c>
      <c r="M1381" t="s">
        <v>3744</v>
      </c>
      <c r="N1381" t="s">
        <v>4758</v>
      </c>
      <c r="O1381">
        <v>-81.582274918131901</v>
      </c>
      <c r="P1381">
        <v>30.629774034780102</v>
      </c>
      <c r="Q1381" t="s">
        <v>5757</v>
      </c>
      <c r="R1381">
        <v>0</v>
      </c>
      <c r="S1381" t="s">
        <v>6538</v>
      </c>
      <c r="T1381">
        <v>8001</v>
      </c>
      <c r="U1381" t="s">
        <v>6581</v>
      </c>
      <c r="V1381">
        <v>2017</v>
      </c>
      <c r="W1381">
        <v>150000</v>
      </c>
      <c r="X1381">
        <v>2017</v>
      </c>
      <c r="Y1381">
        <v>150000</v>
      </c>
      <c r="Z1381">
        <v>2270.8200000000002</v>
      </c>
      <c r="AA1381" s="3">
        <f t="shared" si="862"/>
        <v>0.91274935788961742</v>
      </c>
      <c r="AB1381" t="s">
        <v>6616</v>
      </c>
      <c r="AC1381" t="s">
        <v>6616</v>
      </c>
      <c r="AD1381" t="s">
        <v>6616</v>
      </c>
      <c r="AE1381" t="s">
        <v>6616</v>
      </c>
      <c r="AF1381" t="s">
        <v>6616</v>
      </c>
      <c r="AG1381" t="s">
        <v>6616</v>
      </c>
      <c r="AH1381" t="s">
        <v>6616</v>
      </c>
      <c r="AI1381" t="s">
        <v>6618</v>
      </c>
      <c r="AJ1381" t="s">
        <v>6618</v>
      </c>
      <c r="AK1381" t="s">
        <v>6618</v>
      </c>
      <c r="AL1381" t="s">
        <v>6618</v>
      </c>
      <c r="AM1381" t="s">
        <v>6618</v>
      </c>
      <c r="AN1381" t="s">
        <v>6618</v>
      </c>
      <c r="AO1381" t="s">
        <v>6618</v>
      </c>
      <c r="AP1381" s="3" t="str">
        <f t="shared" si="863"/>
        <v>No</v>
      </c>
      <c r="AQ1381" s="3" t="str">
        <f t="shared" si="864"/>
        <v>No</v>
      </c>
      <c r="AR1381" s="3" t="str">
        <f t="shared" si="865"/>
        <v>No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2</v>
      </c>
      <c r="AY1381" t="s">
        <v>6636</v>
      </c>
      <c r="AZ1381" t="s">
        <v>6638</v>
      </c>
      <c r="BA1381">
        <v>1</v>
      </c>
      <c r="BB1381" t="s">
        <v>6616</v>
      </c>
      <c r="BC1381" t="s">
        <v>6616</v>
      </c>
      <c r="BD1381" s="4" t="str">
        <f t="shared" si="866"/>
        <v>No</v>
      </c>
      <c r="BE1381" t="s">
        <v>6640</v>
      </c>
      <c r="BF1381" s="3" t="str">
        <f t="shared" si="867"/>
        <v>No</v>
      </c>
      <c r="BG1381" t="s">
        <v>6645</v>
      </c>
      <c r="BH1381" s="3" t="str">
        <f t="shared" si="868"/>
        <v>EAST SR 200</v>
      </c>
      <c r="BI1381" s="3" t="str">
        <f t="shared" si="869"/>
        <v>Yulee</v>
      </c>
      <c r="BJ1381" s="3" t="str">
        <f t="shared" si="870"/>
        <v>Florida</v>
      </c>
      <c r="BK1381" s="3">
        <f t="shared" si="871"/>
        <v>32097</v>
      </c>
      <c r="BL1381" s="3" t="str">
        <f t="shared" si="872"/>
        <v>EAST SR 200 YULEE FL 32097</v>
      </c>
      <c r="BM1381" s="3" t="str">
        <f t="shared" si="873"/>
        <v/>
      </c>
      <c r="BN1381" s="3" t="str">
        <f t="shared" si="874"/>
        <v>Pass</v>
      </c>
      <c r="BO1381" s="3" t="str">
        <f t="shared" si="875"/>
        <v>No</v>
      </c>
      <c r="BP1381" s="3" t="str">
        <f t="shared" si="876"/>
        <v>FV&lt;$10K</v>
      </c>
      <c r="BQ1381" t="s">
        <v>6650</v>
      </c>
      <c r="BR1381" s="3" t="str">
        <f t="shared" si="877"/>
        <v>No, &lt; $20K Lien</v>
      </c>
      <c r="BS1381" s="3" t="str">
        <f t="shared" si="878"/>
        <v>No, Lien &lt; $20K</v>
      </c>
      <c r="BT1381" t="s">
        <v>6650</v>
      </c>
      <c r="BU1381" s="3" t="str">
        <f t="shared" si="879"/>
        <v>No</v>
      </c>
      <c r="BV1381" s="3" t="str">
        <f t="shared" si="880"/>
        <v>No</v>
      </c>
      <c r="BW1381" s="3">
        <f t="shared" si="881"/>
        <v>1</v>
      </c>
      <c r="BX1381" s="3" t="str">
        <f t="shared" si="882"/>
        <v>No</v>
      </c>
      <c r="BY1381" s="3">
        <f t="shared" si="883"/>
        <v>150000</v>
      </c>
      <c r="BZ1381">
        <v>1</v>
      </c>
      <c r="CA1381" s="3">
        <f t="shared" si="884"/>
        <v>150000</v>
      </c>
      <c r="CC1381" s="3">
        <f t="shared" si="885"/>
        <v>0</v>
      </c>
      <c r="CD1381" s="3">
        <f t="shared" si="886"/>
        <v>0</v>
      </c>
      <c r="CE1381" s="3" t="str">
        <f t="shared" si="887"/>
        <v/>
      </c>
      <c r="CF1381" s="3" t="e">
        <f>HLOOKUP(CE1381,'Valuation Data'!$D$2:$K$5,4,FALSE)</f>
        <v>#N/A</v>
      </c>
      <c r="CG1381" s="3">
        <f t="shared" si="888"/>
        <v>150000</v>
      </c>
      <c r="CH1381" s="3" t="str">
        <f t="shared" si="889"/>
        <v>No</v>
      </c>
      <c r="CI1381" s="3" t="str">
        <f>VLOOKUP(R1381,'Use Codes &amp; County Type'!A:D,4,FALSE)</f>
        <v>V</v>
      </c>
      <c r="CJ1381" s="3" t="str">
        <f t="shared" si="890"/>
        <v>Yes</v>
      </c>
      <c r="CK1381" s="3" t="str">
        <f t="shared" si="891"/>
        <v>No</v>
      </c>
      <c r="CL1381" s="3">
        <f t="shared" si="892"/>
        <v>0</v>
      </c>
      <c r="CM1381" s="3">
        <f t="shared" si="893"/>
        <v>0</v>
      </c>
      <c r="CN1381" s="3">
        <f t="shared" si="894"/>
        <v>12439.449999999999</v>
      </c>
      <c r="CO1381" s="3">
        <f t="shared" si="895"/>
        <v>-12439.449999999999</v>
      </c>
      <c r="CP1381" s="3">
        <f t="shared" si="896"/>
        <v>8.2929666666666665E-2</v>
      </c>
      <c r="CR1381" s="3" t="str">
        <f t="shared" si="897"/>
        <v>No</v>
      </c>
      <c r="CV1381" s="3" t="str">
        <f t="shared" si="898"/>
        <v>Vacant, No Sales Data</v>
      </c>
      <c r="CW1381" s="3">
        <f t="shared" si="899"/>
        <v>1380</v>
      </c>
      <c r="CX1381" s="3">
        <f t="shared" si="900"/>
        <v>2487.89</v>
      </c>
      <c r="CY1381" s="3" t="str">
        <f t="shared" si="901"/>
        <v>Ok</v>
      </c>
      <c r="CZ1381">
        <v>0</v>
      </c>
      <c r="DA1381">
        <v>0</v>
      </c>
    </row>
    <row r="1382" spans="1:105" x14ac:dyDescent="0.25">
      <c r="A1382">
        <v>1381</v>
      </c>
      <c r="B1382" t="s">
        <v>3</v>
      </c>
      <c r="C1382" t="s">
        <v>1490</v>
      </c>
      <c r="D1382">
        <v>1905.17</v>
      </c>
      <c r="E1382">
        <v>2017</v>
      </c>
      <c r="F1382">
        <v>1905.17</v>
      </c>
      <c r="G1382">
        <v>1905.17</v>
      </c>
      <c r="H1382" s="3">
        <f t="shared" si="861"/>
        <v>0</v>
      </c>
      <c r="I1382">
        <v>85798</v>
      </c>
      <c r="J1382" t="s">
        <v>2734</v>
      </c>
      <c r="K1382" t="s">
        <v>2738</v>
      </c>
      <c r="L1382">
        <v>32097</v>
      </c>
      <c r="M1382" t="s">
        <v>3745</v>
      </c>
      <c r="N1382" t="s">
        <v>4758</v>
      </c>
      <c r="O1382">
        <v>-81.581779062446302</v>
      </c>
      <c r="P1382">
        <v>30.626944215499201</v>
      </c>
      <c r="Q1382" t="s">
        <v>5758</v>
      </c>
      <c r="R1382">
        <v>1</v>
      </c>
      <c r="S1382" t="s">
        <v>6539</v>
      </c>
      <c r="T1382">
        <v>1001</v>
      </c>
      <c r="U1382" t="s">
        <v>6582</v>
      </c>
      <c r="V1382">
        <v>2017</v>
      </c>
      <c r="W1382">
        <v>114409</v>
      </c>
      <c r="X1382">
        <v>2017</v>
      </c>
      <c r="Y1382">
        <v>114409</v>
      </c>
      <c r="Z1382">
        <v>1732.01</v>
      </c>
      <c r="AA1382" s="3">
        <f t="shared" si="862"/>
        <v>0.90911047308114235</v>
      </c>
      <c r="AB1382" t="s">
        <v>6616</v>
      </c>
      <c r="AC1382" t="s">
        <v>6616</v>
      </c>
      <c r="AD1382" t="s">
        <v>6616</v>
      </c>
      <c r="AI1382" t="s">
        <v>6618</v>
      </c>
      <c r="AJ1382" t="s">
        <v>6618</v>
      </c>
      <c r="AK1382" t="s">
        <v>6618</v>
      </c>
      <c r="AL1382" t="s">
        <v>6618</v>
      </c>
      <c r="AM1382" t="s">
        <v>6618</v>
      </c>
      <c r="AN1382" t="s">
        <v>6618</v>
      </c>
      <c r="AO1382">
        <v>0</v>
      </c>
      <c r="AP1382" s="3" t="str">
        <f t="shared" si="863"/>
        <v>No</v>
      </c>
      <c r="AQ1382" s="3" t="str">
        <f t="shared" si="864"/>
        <v>No</v>
      </c>
      <c r="AR1382" s="3" t="str">
        <f t="shared" si="865"/>
        <v>No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1</v>
      </c>
      <c r="AY1382" t="s">
        <v>6634</v>
      </c>
      <c r="AZ1382" t="s">
        <v>6638</v>
      </c>
      <c r="BA1382">
        <v>1</v>
      </c>
      <c r="BB1382" t="s">
        <v>6616</v>
      </c>
      <c r="BC1382" t="s">
        <v>6616</v>
      </c>
      <c r="BD1382" s="4" t="str">
        <f t="shared" si="866"/>
        <v>No</v>
      </c>
      <c r="BE1382" t="s">
        <v>6640</v>
      </c>
      <c r="BF1382" s="3" t="str">
        <f t="shared" si="867"/>
        <v>No</v>
      </c>
      <c r="BG1382" t="s">
        <v>6645</v>
      </c>
      <c r="BH1382" s="3" t="str">
        <f t="shared" si="868"/>
        <v>85798 MINER RD</v>
      </c>
      <c r="BI1382" s="3" t="str">
        <f t="shared" si="869"/>
        <v>Yulee</v>
      </c>
      <c r="BJ1382" s="3" t="str">
        <f t="shared" si="870"/>
        <v>Florida</v>
      </c>
      <c r="BK1382" s="3">
        <f t="shared" si="871"/>
        <v>32097</v>
      </c>
      <c r="BL1382" s="3" t="str">
        <f t="shared" si="872"/>
        <v>85798 MINER RD YULEE FL 32097</v>
      </c>
      <c r="BM1382" s="3" t="str">
        <f t="shared" si="873"/>
        <v/>
      </c>
      <c r="BN1382" s="3" t="str">
        <f t="shared" si="874"/>
        <v>Pass</v>
      </c>
      <c r="BO1382" s="3" t="str">
        <f t="shared" si="875"/>
        <v>No</v>
      </c>
      <c r="BP1382" s="3" t="str">
        <f t="shared" si="876"/>
        <v>FV&lt;$10K</v>
      </c>
      <c r="BQ1382" t="s">
        <v>6650</v>
      </c>
      <c r="BR1382" s="3" t="str">
        <f t="shared" si="877"/>
        <v>No, &lt; $20K Lien</v>
      </c>
      <c r="BS1382" s="3" t="str">
        <f t="shared" si="878"/>
        <v>No, Lien &lt; $20K</v>
      </c>
      <c r="BT1382" t="s">
        <v>6650</v>
      </c>
      <c r="BU1382" s="3" t="str">
        <f t="shared" si="879"/>
        <v>No</v>
      </c>
      <c r="BV1382" s="3" t="str">
        <f t="shared" si="880"/>
        <v>No</v>
      </c>
      <c r="BW1382" s="3">
        <f t="shared" si="881"/>
        <v>1</v>
      </c>
      <c r="BX1382" s="3" t="str">
        <f t="shared" si="882"/>
        <v>No</v>
      </c>
      <c r="BY1382" s="3">
        <f t="shared" si="883"/>
        <v>114409</v>
      </c>
      <c r="BZ1382">
        <v>1</v>
      </c>
      <c r="CA1382" s="3">
        <f t="shared" si="884"/>
        <v>114409</v>
      </c>
      <c r="CC1382" s="3">
        <f t="shared" si="885"/>
        <v>0</v>
      </c>
      <c r="CD1382" s="3">
        <f t="shared" si="886"/>
        <v>0</v>
      </c>
      <c r="CE1382" s="3" t="str">
        <f t="shared" si="887"/>
        <v/>
      </c>
      <c r="CF1382" s="3" t="e">
        <f>HLOOKUP(CE1382,'Valuation Data'!$D$2:$K$5,4,FALSE)</f>
        <v>#N/A</v>
      </c>
      <c r="CG1382" s="3">
        <f t="shared" si="888"/>
        <v>114409</v>
      </c>
      <c r="CH1382" s="3" t="str">
        <f t="shared" si="889"/>
        <v>No</v>
      </c>
      <c r="CI1382" s="3" t="str">
        <f>VLOOKUP(R1382,'Use Codes &amp; County Type'!A:D,4,FALSE)</f>
        <v>S</v>
      </c>
      <c r="CJ1382" s="3" t="str">
        <f t="shared" si="890"/>
        <v>No</v>
      </c>
      <c r="CK1382" s="3" t="str">
        <f t="shared" si="891"/>
        <v>No</v>
      </c>
      <c r="CL1382" s="3">
        <f t="shared" si="892"/>
        <v>0.35</v>
      </c>
      <c r="CM1382" s="3">
        <f t="shared" si="893"/>
        <v>40043.149999999994</v>
      </c>
      <c r="CN1382" s="3">
        <f t="shared" si="894"/>
        <v>9525.85</v>
      </c>
      <c r="CO1382" s="3">
        <f t="shared" si="895"/>
        <v>30517.299999999996</v>
      </c>
      <c r="CP1382" s="3">
        <f t="shared" si="896"/>
        <v>8.3261369297869925E-2</v>
      </c>
      <c r="CR1382" s="3" t="str">
        <f t="shared" si="897"/>
        <v>No</v>
      </c>
      <c r="CV1382" s="3" t="str">
        <f t="shared" si="898"/>
        <v>*Bid</v>
      </c>
      <c r="CW1382" s="3">
        <f t="shared" si="899"/>
        <v>1381</v>
      </c>
      <c r="CX1382" s="3">
        <f t="shared" si="900"/>
        <v>1905.17</v>
      </c>
      <c r="CY1382" s="3" t="str">
        <f t="shared" si="901"/>
        <v>Ok</v>
      </c>
      <c r="CZ1382">
        <v>0</v>
      </c>
      <c r="DA1382">
        <v>0</v>
      </c>
    </row>
    <row r="1383" spans="1:105" x14ac:dyDescent="0.25">
      <c r="A1383">
        <v>1382</v>
      </c>
      <c r="B1383" t="s">
        <v>3</v>
      </c>
      <c r="C1383" t="s">
        <v>1491</v>
      </c>
      <c r="D1383">
        <v>9444.1299999999992</v>
      </c>
      <c r="E1383">
        <v>2017</v>
      </c>
      <c r="F1383">
        <v>9444.1299999999992</v>
      </c>
      <c r="G1383">
        <v>9444.1299999999992</v>
      </c>
      <c r="H1383" s="3">
        <f t="shared" si="861"/>
        <v>0</v>
      </c>
      <c r="I1383">
        <v>463493</v>
      </c>
      <c r="J1383" t="s">
        <v>2734</v>
      </c>
      <c r="K1383" t="s">
        <v>2738</v>
      </c>
      <c r="L1383">
        <v>32097</v>
      </c>
      <c r="M1383" t="s">
        <v>3746</v>
      </c>
      <c r="N1383" t="s">
        <v>4758</v>
      </c>
      <c r="O1383">
        <v>-81.574449085074306</v>
      </c>
      <c r="P1383">
        <v>30.630895184198</v>
      </c>
      <c r="Q1383" t="s">
        <v>5759</v>
      </c>
      <c r="R1383">
        <v>27</v>
      </c>
      <c r="S1383" t="s">
        <v>6556</v>
      </c>
      <c r="T1383">
        <v>2023</v>
      </c>
      <c r="U1383" t="s">
        <v>6593</v>
      </c>
      <c r="V1383">
        <v>2017</v>
      </c>
      <c r="W1383">
        <v>574870</v>
      </c>
      <c r="X1383">
        <v>2017</v>
      </c>
      <c r="Y1383">
        <v>574870</v>
      </c>
      <c r="Z1383">
        <v>8702.84</v>
      </c>
      <c r="AA1383" s="3">
        <f t="shared" si="862"/>
        <v>0.92150785726160067</v>
      </c>
      <c r="AB1383" t="s">
        <v>6616</v>
      </c>
      <c r="AD1383" t="s">
        <v>6616</v>
      </c>
      <c r="AE1383" t="s">
        <v>6616</v>
      </c>
      <c r="AF1383" t="s">
        <v>6616</v>
      </c>
      <c r="AG1383" t="s">
        <v>6616</v>
      </c>
      <c r="AH1383" t="s">
        <v>6616</v>
      </c>
      <c r="AI1383" t="s">
        <v>6618</v>
      </c>
      <c r="AJ1383" t="s">
        <v>6618</v>
      </c>
      <c r="AK1383" t="s">
        <v>6618</v>
      </c>
      <c r="AL1383" t="s">
        <v>6618</v>
      </c>
      <c r="AM1383" t="s">
        <v>6618</v>
      </c>
      <c r="AN1383" t="s">
        <v>6618</v>
      </c>
      <c r="AO1383" t="s">
        <v>6618</v>
      </c>
      <c r="AP1383" s="3" t="str">
        <f t="shared" si="863"/>
        <v>No</v>
      </c>
      <c r="AQ1383" s="3" t="str">
        <f t="shared" si="864"/>
        <v>No</v>
      </c>
      <c r="AR1383" s="3" t="str">
        <f t="shared" si="865"/>
        <v>No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1</v>
      </c>
      <c r="AY1383" t="s">
        <v>6634</v>
      </c>
      <c r="AZ1383" t="s">
        <v>6638</v>
      </c>
      <c r="BA1383">
        <v>1</v>
      </c>
      <c r="BB1383" t="s">
        <v>6616</v>
      </c>
      <c r="BC1383" t="s">
        <v>6616</v>
      </c>
      <c r="BD1383" s="4" t="str">
        <f t="shared" si="866"/>
        <v>No</v>
      </c>
      <c r="BE1383" t="s">
        <v>6640</v>
      </c>
      <c r="BF1383" s="3" t="str">
        <f t="shared" si="867"/>
        <v>No</v>
      </c>
      <c r="BG1383" t="s">
        <v>6645</v>
      </c>
      <c r="BH1383" s="3" t="str">
        <f t="shared" si="868"/>
        <v>463493 SR 200</v>
      </c>
      <c r="BI1383" s="3" t="str">
        <f t="shared" si="869"/>
        <v>Yulee</v>
      </c>
      <c r="BJ1383" s="3" t="str">
        <f t="shared" si="870"/>
        <v>Florida</v>
      </c>
      <c r="BK1383" s="3">
        <f t="shared" si="871"/>
        <v>32097</v>
      </c>
      <c r="BL1383" s="3" t="str">
        <f t="shared" si="872"/>
        <v>463493 SR 200 YULEE FL 32097</v>
      </c>
      <c r="BM1383" s="3" t="str">
        <f t="shared" si="873"/>
        <v/>
      </c>
      <c r="BN1383" s="3" t="str">
        <f t="shared" si="874"/>
        <v>Pass</v>
      </c>
      <c r="BO1383" s="3" t="str">
        <f t="shared" si="875"/>
        <v>No</v>
      </c>
      <c r="BP1383" s="3" t="str">
        <f t="shared" si="876"/>
        <v>FV&lt;$10K</v>
      </c>
      <c r="BQ1383" t="s">
        <v>6650</v>
      </c>
      <c r="BR1383" s="3" t="str">
        <f t="shared" si="877"/>
        <v>No, &lt; $20K Lien</v>
      </c>
      <c r="BS1383" s="3" t="str">
        <f t="shared" si="878"/>
        <v>No, Lien &lt; $20K</v>
      </c>
      <c r="BT1383" t="s">
        <v>6650</v>
      </c>
      <c r="BU1383" s="3" t="str">
        <f t="shared" si="879"/>
        <v>No</v>
      </c>
      <c r="BV1383" s="3" t="str">
        <f t="shared" si="880"/>
        <v>No</v>
      </c>
      <c r="BW1383" s="3">
        <f t="shared" si="881"/>
        <v>1</v>
      </c>
      <c r="BX1383" s="3" t="str">
        <f t="shared" si="882"/>
        <v>No</v>
      </c>
      <c r="BY1383" s="3">
        <f t="shared" si="883"/>
        <v>574870</v>
      </c>
      <c r="BZ1383">
        <v>1</v>
      </c>
      <c r="CA1383" s="3">
        <f t="shared" si="884"/>
        <v>574870</v>
      </c>
      <c r="CC1383" s="3">
        <f t="shared" si="885"/>
        <v>0</v>
      </c>
      <c r="CD1383" s="3">
        <f t="shared" si="886"/>
        <v>0</v>
      </c>
      <c r="CE1383" s="3" t="str">
        <f t="shared" si="887"/>
        <v/>
      </c>
      <c r="CF1383" s="3" t="e">
        <f>HLOOKUP(CE1383,'Valuation Data'!$D$2:$K$5,4,FALSE)</f>
        <v>#N/A</v>
      </c>
      <c r="CG1383" s="3">
        <f t="shared" si="888"/>
        <v>574870</v>
      </c>
      <c r="CH1383" s="3" t="str">
        <f t="shared" si="889"/>
        <v>No</v>
      </c>
      <c r="CI1383" s="3" t="str">
        <f>VLOOKUP(R1383,'Use Codes &amp; County Type'!A:D,4,FALSE)</f>
        <v>C</v>
      </c>
      <c r="CJ1383" s="3" t="str">
        <f t="shared" si="890"/>
        <v>No</v>
      </c>
      <c r="CK1383" s="3" t="str">
        <f t="shared" si="891"/>
        <v>No</v>
      </c>
      <c r="CL1383" s="3">
        <f t="shared" si="892"/>
        <v>0.3</v>
      </c>
      <c r="CM1383" s="3">
        <f t="shared" si="893"/>
        <v>172461</v>
      </c>
      <c r="CN1383" s="3">
        <f t="shared" si="894"/>
        <v>47220.649999999994</v>
      </c>
      <c r="CO1383" s="3">
        <f t="shared" si="895"/>
        <v>125240.35</v>
      </c>
      <c r="CP1383" s="3">
        <f t="shared" si="896"/>
        <v>8.2141440673543578E-2</v>
      </c>
      <c r="CR1383" s="3" t="str">
        <f t="shared" si="897"/>
        <v>No</v>
      </c>
      <c r="CV1383" s="3" t="str">
        <f t="shared" si="898"/>
        <v>*Bid</v>
      </c>
      <c r="CW1383" s="3">
        <f t="shared" si="899"/>
        <v>1382</v>
      </c>
      <c r="CX1383" s="3">
        <f t="shared" si="900"/>
        <v>9444.1299999999992</v>
      </c>
      <c r="CY1383" s="3" t="str">
        <f t="shared" si="901"/>
        <v>Ok</v>
      </c>
      <c r="CZ1383">
        <v>0</v>
      </c>
      <c r="DA1383">
        <v>0</v>
      </c>
    </row>
    <row r="1384" spans="1:105" x14ac:dyDescent="0.25">
      <c r="A1384">
        <v>1383</v>
      </c>
      <c r="B1384" t="s">
        <v>3</v>
      </c>
      <c r="C1384" t="s">
        <v>1492</v>
      </c>
      <c r="D1384">
        <v>1114.94</v>
      </c>
      <c r="E1384">
        <v>2017</v>
      </c>
      <c r="F1384" t="e">
        <f>NA()</f>
        <v>#N/A</v>
      </c>
      <c r="G1384" t="e">
        <f>NA()</f>
        <v>#N/A</v>
      </c>
      <c r="H1384" s="3" t="e">
        <f t="shared" si="861"/>
        <v>#N/A</v>
      </c>
      <c r="I1384" t="e">
        <f>NA()</f>
        <v>#N/A</v>
      </c>
      <c r="J1384" t="e">
        <f>NA()</f>
        <v>#N/A</v>
      </c>
      <c r="K1384" t="e">
        <f>NA()</f>
        <v>#N/A</v>
      </c>
      <c r="L1384" t="e">
        <f>NA()</f>
        <v>#N/A</v>
      </c>
      <c r="M1384" t="e">
        <f>NA()</f>
        <v>#N/A</v>
      </c>
      <c r="N1384" t="e">
        <f>NA()</f>
        <v>#N/A</v>
      </c>
      <c r="O1384" t="e">
        <f>NA()</f>
        <v>#N/A</v>
      </c>
      <c r="P1384" t="e">
        <f>NA()</f>
        <v>#N/A</v>
      </c>
      <c r="Q1384" t="e">
        <f>NA()</f>
        <v>#N/A</v>
      </c>
      <c r="R1384">
        <v>1</v>
      </c>
      <c r="S1384" t="s">
        <v>6539</v>
      </c>
      <c r="T1384" t="e">
        <f>NA()</f>
        <v>#N/A</v>
      </c>
      <c r="U1384" t="e">
        <f>NA()</f>
        <v>#N/A</v>
      </c>
      <c r="V1384">
        <v>2017</v>
      </c>
      <c r="W1384">
        <v>66143</v>
      </c>
      <c r="X1384" t="e">
        <f>NA()</f>
        <v>#N/A</v>
      </c>
      <c r="Y1384" t="e">
        <f>NA()</f>
        <v>#N/A</v>
      </c>
      <c r="Z1384" t="e">
        <f>NA()</f>
        <v>#N/A</v>
      </c>
      <c r="AA1384" s="3">
        <f t="shared" si="862"/>
        <v>0</v>
      </c>
      <c r="AG1384" t="s">
        <v>6616</v>
      </c>
      <c r="AI1384" t="e">
        <f>NA()</f>
        <v>#N/A</v>
      </c>
      <c r="AJ1384" t="e">
        <f>NA()</f>
        <v>#N/A</v>
      </c>
      <c r="AK1384" t="e">
        <f>NA()</f>
        <v>#N/A</v>
      </c>
      <c r="AL1384" t="e">
        <f>NA()</f>
        <v>#N/A</v>
      </c>
      <c r="AM1384" t="e">
        <f>NA()</f>
        <v>#N/A</v>
      </c>
      <c r="AN1384" t="e">
        <f>NA()</f>
        <v>#N/A</v>
      </c>
      <c r="AO1384" t="e">
        <f>NA()</f>
        <v>#N/A</v>
      </c>
      <c r="AP1384" s="3" t="str">
        <f t="shared" si="863"/>
        <v>No</v>
      </c>
      <c r="AQ1384" s="3" t="str">
        <f t="shared" si="864"/>
        <v>No</v>
      </c>
      <c r="AR1384" s="3" t="str">
        <f t="shared" si="865"/>
        <v>No</v>
      </c>
      <c r="AS1384" t="e">
        <f>NA()</f>
        <v>#N/A</v>
      </c>
      <c r="AT1384" t="e">
        <f>NA()</f>
        <v>#N/A</v>
      </c>
      <c r="AU1384" t="e">
        <f>NA()</f>
        <v>#N/A</v>
      </c>
      <c r="AV1384" t="e">
        <f>NA()</f>
        <v>#N/A</v>
      </c>
      <c r="AW1384" t="e">
        <f>NA()</f>
        <v>#N/A</v>
      </c>
      <c r="AX1384" t="e">
        <f>NA()</f>
        <v>#N/A</v>
      </c>
      <c r="AY1384" t="e">
        <f>NA()</f>
        <v>#N/A</v>
      </c>
      <c r="AZ1384" t="e">
        <f>NA()</f>
        <v>#N/A</v>
      </c>
      <c r="BA1384">
        <v>0</v>
      </c>
      <c r="BB1384" t="s">
        <v>6616</v>
      </c>
      <c r="BC1384" t="e">
        <f>NA()</f>
        <v>#N/A</v>
      </c>
      <c r="BD1384" s="4" t="str">
        <f t="shared" si="866"/>
        <v>No</v>
      </c>
      <c r="BE1384" t="e">
        <f>NA()</f>
        <v>#N/A</v>
      </c>
      <c r="BF1384" s="3" t="str">
        <f t="shared" si="867"/>
        <v>No</v>
      </c>
      <c r="BG1384" t="e">
        <f>NA()</f>
        <v>#N/A</v>
      </c>
      <c r="BH1384" s="3" t="e">
        <f t="shared" si="868"/>
        <v>#N/A</v>
      </c>
      <c r="BI1384" s="3" t="e">
        <f t="shared" si="869"/>
        <v>#N/A</v>
      </c>
      <c r="BJ1384" s="3" t="e">
        <f t="shared" si="870"/>
        <v>#N/A</v>
      </c>
      <c r="BK1384" s="3" t="e">
        <f t="shared" si="871"/>
        <v>#N/A</v>
      </c>
      <c r="BL1384" s="3" t="e">
        <f t="shared" si="872"/>
        <v>#N/A</v>
      </c>
      <c r="BM1384" s="3" t="e">
        <f t="shared" si="873"/>
        <v>#N/A</v>
      </c>
      <c r="BN1384" s="3" t="str">
        <f t="shared" si="874"/>
        <v>Pass</v>
      </c>
      <c r="BO1384" s="3" t="e">
        <f t="shared" si="875"/>
        <v>#N/A</v>
      </c>
      <c r="BP1384" s="3" t="str">
        <f t="shared" si="876"/>
        <v>FV&lt;$10K</v>
      </c>
      <c r="BQ1384" t="s">
        <v>6650</v>
      </c>
      <c r="BR1384" s="3" t="str">
        <f t="shared" si="877"/>
        <v>No, &lt; $20K Lien</v>
      </c>
      <c r="BS1384" s="3" t="str">
        <f t="shared" si="878"/>
        <v>No, Lien &lt; $20K</v>
      </c>
      <c r="BT1384" t="s">
        <v>6650</v>
      </c>
      <c r="BU1384" s="3" t="str">
        <f t="shared" si="879"/>
        <v>No</v>
      </c>
      <c r="BV1384" s="3" t="str">
        <f t="shared" si="880"/>
        <v>No</v>
      </c>
      <c r="BW1384" s="3">
        <f t="shared" si="881"/>
        <v>0</v>
      </c>
      <c r="BX1384" s="3" t="str">
        <f t="shared" si="882"/>
        <v>No</v>
      </c>
      <c r="BY1384" s="3">
        <f t="shared" si="883"/>
        <v>66143</v>
      </c>
      <c r="BZ1384">
        <v>1</v>
      </c>
      <c r="CA1384" s="3">
        <f t="shared" si="884"/>
        <v>66143</v>
      </c>
      <c r="CC1384" s="3" t="e">
        <f t="shared" si="885"/>
        <v>#N/A</v>
      </c>
      <c r="CD1384" s="3" t="e">
        <f t="shared" si="886"/>
        <v>#N/A</v>
      </c>
      <c r="CE1384" s="3" t="str">
        <f t="shared" si="887"/>
        <v/>
      </c>
      <c r="CF1384" s="3" t="e">
        <f>HLOOKUP(CE1384,'Valuation Data'!$D$2:$K$5,4,FALSE)</f>
        <v>#N/A</v>
      </c>
      <c r="CG1384" s="3">
        <f t="shared" si="888"/>
        <v>66143</v>
      </c>
      <c r="CH1384" s="3" t="str">
        <f t="shared" si="889"/>
        <v>No</v>
      </c>
      <c r="CI1384" s="3" t="str">
        <f>VLOOKUP(R1384,'Use Codes &amp; County Type'!A:D,4,FALSE)</f>
        <v>S</v>
      </c>
      <c r="CJ1384" s="3" t="str">
        <f t="shared" si="890"/>
        <v>No</v>
      </c>
      <c r="CK1384" s="3" t="str">
        <f t="shared" si="891"/>
        <v>No</v>
      </c>
      <c r="CL1384" s="3">
        <f t="shared" si="892"/>
        <v>0.35</v>
      </c>
      <c r="CM1384" s="3">
        <f t="shared" si="893"/>
        <v>23150.05</v>
      </c>
      <c r="CN1384" s="3" t="e">
        <f t="shared" si="894"/>
        <v>#N/A</v>
      </c>
      <c r="CO1384" s="3" t="e">
        <f t="shared" si="895"/>
        <v>#N/A</v>
      </c>
      <c r="CP1384" s="3" t="e">
        <f t="shared" si="896"/>
        <v>#N/A</v>
      </c>
      <c r="CR1384" s="3" t="e">
        <f t="shared" si="897"/>
        <v>#N/A</v>
      </c>
      <c r="CV1384" s="3" t="e">
        <f t="shared" si="898"/>
        <v>#N/A</v>
      </c>
      <c r="CW1384" s="3">
        <f t="shared" si="899"/>
        <v>1383</v>
      </c>
      <c r="CX1384" s="3">
        <f t="shared" si="900"/>
        <v>1114.94</v>
      </c>
      <c r="CY1384" s="3" t="e">
        <f t="shared" si="901"/>
        <v>#N/A</v>
      </c>
      <c r="CZ1384" t="e">
        <f>NA()</f>
        <v>#N/A</v>
      </c>
      <c r="DA1384" t="e">
        <f>NA()</f>
        <v>#N/A</v>
      </c>
    </row>
    <row r="1385" spans="1:105" x14ac:dyDescent="0.25">
      <c r="A1385">
        <v>1384</v>
      </c>
      <c r="B1385" t="s">
        <v>3</v>
      </c>
      <c r="C1385" t="s">
        <v>1493</v>
      </c>
      <c r="D1385">
        <v>763.75</v>
      </c>
      <c r="E1385">
        <v>2017</v>
      </c>
      <c r="F1385">
        <v>763.75</v>
      </c>
      <c r="G1385">
        <v>763.75</v>
      </c>
      <c r="H1385" s="3">
        <f t="shared" si="861"/>
        <v>0</v>
      </c>
      <c r="I1385">
        <v>86187</v>
      </c>
      <c r="J1385" t="s">
        <v>2734</v>
      </c>
      <c r="K1385" t="s">
        <v>2738</v>
      </c>
      <c r="L1385">
        <v>32097</v>
      </c>
      <c r="M1385" t="s">
        <v>3747</v>
      </c>
      <c r="N1385" t="s">
        <v>4758</v>
      </c>
      <c r="O1385">
        <v>-81.576097134616603</v>
      </c>
      <c r="P1385">
        <v>30.6171979936383</v>
      </c>
      <c r="Q1385" t="s">
        <v>5760</v>
      </c>
      <c r="R1385">
        <v>2</v>
      </c>
      <c r="S1385" t="s">
        <v>6535</v>
      </c>
      <c r="T1385">
        <v>1006</v>
      </c>
      <c r="U1385" t="s">
        <v>6578</v>
      </c>
      <c r="V1385">
        <v>2017</v>
      </c>
      <c r="W1385">
        <v>68367</v>
      </c>
      <c r="X1385">
        <v>2017</v>
      </c>
      <c r="Y1385">
        <v>76999</v>
      </c>
      <c r="Z1385">
        <v>676.6</v>
      </c>
      <c r="AA1385" s="3">
        <f t="shared" si="862"/>
        <v>0.88589198036006545</v>
      </c>
      <c r="AC1385" t="s">
        <v>6616</v>
      </c>
      <c r="AD1385" t="s">
        <v>6616</v>
      </c>
      <c r="AE1385" t="s">
        <v>6616</v>
      </c>
      <c r="AH1385" t="s">
        <v>6616</v>
      </c>
      <c r="AI1385" t="s">
        <v>6618</v>
      </c>
      <c r="AJ1385" t="s">
        <v>6618</v>
      </c>
      <c r="AK1385" t="s">
        <v>6618</v>
      </c>
      <c r="AL1385" t="s">
        <v>6618</v>
      </c>
      <c r="AM1385" t="s">
        <v>6618</v>
      </c>
      <c r="AN1385" t="s">
        <v>6618</v>
      </c>
      <c r="AO1385">
        <v>0</v>
      </c>
      <c r="AP1385" s="3" t="str">
        <f t="shared" si="863"/>
        <v>No</v>
      </c>
      <c r="AQ1385" s="3" t="str">
        <f t="shared" si="864"/>
        <v>No</v>
      </c>
      <c r="AR1385" s="3" t="str">
        <f t="shared" si="865"/>
        <v>No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 t="s">
        <v>6634</v>
      </c>
      <c r="AZ1385" t="s">
        <v>6638</v>
      </c>
      <c r="BA1385">
        <v>0</v>
      </c>
      <c r="BB1385" t="s">
        <v>6617</v>
      </c>
      <c r="BC1385" t="s">
        <v>6616</v>
      </c>
      <c r="BD1385" s="4" t="str">
        <f t="shared" si="866"/>
        <v>No</v>
      </c>
      <c r="BE1385" t="s">
        <v>6640</v>
      </c>
      <c r="BF1385" s="3" t="str">
        <f t="shared" si="867"/>
        <v>No</v>
      </c>
      <c r="BG1385" t="s">
        <v>6645</v>
      </c>
      <c r="BH1385" s="3" t="str">
        <f t="shared" si="868"/>
        <v>86187 APPALOOSA AVE</v>
      </c>
      <c r="BI1385" s="3" t="str">
        <f t="shared" si="869"/>
        <v>Yulee</v>
      </c>
      <c r="BJ1385" s="3" t="str">
        <f t="shared" si="870"/>
        <v>Florida</v>
      </c>
      <c r="BK1385" s="3">
        <f t="shared" si="871"/>
        <v>32097</v>
      </c>
      <c r="BL1385" s="3" t="str">
        <f t="shared" si="872"/>
        <v>86187 APPALOOSA AVE YULEE FL 32097</v>
      </c>
      <c r="BM1385" s="3" t="str">
        <f t="shared" si="873"/>
        <v/>
      </c>
      <c r="BN1385" s="3" t="str">
        <f t="shared" si="874"/>
        <v>Pass</v>
      </c>
      <c r="BO1385" s="3" t="str">
        <f t="shared" si="875"/>
        <v>No</v>
      </c>
      <c r="BP1385" s="3" t="str">
        <f t="shared" si="876"/>
        <v>FV&lt;$10K</v>
      </c>
      <c r="BQ1385" t="s">
        <v>6650</v>
      </c>
      <c r="BR1385" s="3" t="str">
        <f t="shared" si="877"/>
        <v>No, &lt; $20K Lien</v>
      </c>
      <c r="BS1385" s="3" t="str">
        <f t="shared" si="878"/>
        <v>No, Lien &lt; $20K</v>
      </c>
      <c r="BT1385" t="s">
        <v>6650</v>
      </c>
      <c r="BU1385" s="3" t="str">
        <f t="shared" si="879"/>
        <v>No</v>
      </c>
      <c r="BV1385" s="3" t="str">
        <f t="shared" si="880"/>
        <v>No</v>
      </c>
      <c r="BW1385" s="3">
        <f t="shared" si="881"/>
        <v>0</v>
      </c>
      <c r="BX1385" s="3" t="str">
        <f t="shared" si="882"/>
        <v>No</v>
      </c>
      <c r="BY1385" s="3">
        <f t="shared" si="883"/>
        <v>68367</v>
      </c>
      <c r="BZ1385">
        <v>1</v>
      </c>
      <c r="CA1385" s="3">
        <f t="shared" si="884"/>
        <v>68367</v>
      </c>
      <c r="CC1385" s="3">
        <f t="shared" si="885"/>
        <v>0</v>
      </c>
      <c r="CD1385" s="3">
        <f t="shared" si="886"/>
        <v>0</v>
      </c>
      <c r="CE1385" s="3" t="str">
        <f t="shared" si="887"/>
        <v/>
      </c>
      <c r="CF1385" s="3" t="e">
        <f>HLOOKUP(CE1385,'Valuation Data'!$D$2:$K$5,4,FALSE)</f>
        <v>#N/A</v>
      </c>
      <c r="CG1385" s="3">
        <f t="shared" si="888"/>
        <v>68367</v>
      </c>
      <c r="CH1385" s="3" t="str">
        <f t="shared" si="889"/>
        <v>No</v>
      </c>
      <c r="CI1385" s="3" t="str">
        <f>VLOOKUP(R1385,'Use Codes &amp; County Type'!A:D,4,FALSE)</f>
        <v>R</v>
      </c>
      <c r="CJ1385" s="3" t="str">
        <f t="shared" si="890"/>
        <v>No</v>
      </c>
      <c r="CK1385" s="3" t="str">
        <f t="shared" si="891"/>
        <v>Yes</v>
      </c>
      <c r="CL1385" s="3">
        <f t="shared" si="892"/>
        <v>0.67</v>
      </c>
      <c r="CM1385" s="3">
        <f t="shared" si="893"/>
        <v>45805.89</v>
      </c>
      <c r="CN1385" s="3">
        <f t="shared" si="894"/>
        <v>3055</v>
      </c>
      <c r="CO1385" s="3">
        <f t="shared" si="895"/>
        <v>42750.89</v>
      </c>
      <c r="CP1385" s="3">
        <f t="shared" si="896"/>
        <v>4.4685301388096593E-2</v>
      </c>
      <c r="CR1385" s="3" t="str">
        <f t="shared" si="897"/>
        <v>No</v>
      </c>
      <c r="CV1385" s="3" t="str">
        <f t="shared" si="898"/>
        <v>*Bid</v>
      </c>
      <c r="CW1385" s="3">
        <f t="shared" si="899"/>
        <v>1384</v>
      </c>
      <c r="CX1385" s="3">
        <f t="shared" si="900"/>
        <v>763.75</v>
      </c>
      <c r="CY1385" s="3" t="str">
        <f t="shared" si="901"/>
        <v>Ok</v>
      </c>
      <c r="CZ1385">
        <v>0</v>
      </c>
      <c r="DA1385">
        <v>0</v>
      </c>
    </row>
    <row r="1386" spans="1:105" x14ac:dyDescent="0.25">
      <c r="A1386">
        <v>1385</v>
      </c>
      <c r="B1386" t="s">
        <v>3</v>
      </c>
      <c r="C1386" t="s">
        <v>1494</v>
      </c>
      <c r="D1386">
        <v>1922.78</v>
      </c>
      <c r="E1386">
        <v>2017</v>
      </c>
      <c r="F1386" t="e">
        <f>NA()</f>
        <v>#N/A</v>
      </c>
      <c r="G1386" t="e">
        <f>NA()</f>
        <v>#N/A</v>
      </c>
      <c r="H1386" s="3" t="e">
        <f t="shared" si="861"/>
        <v>#N/A</v>
      </c>
      <c r="I1386" t="e">
        <f>NA()</f>
        <v>#N/A</v>
      </c>
      <c r="J1386" t="e">
        <f>NA()</f>
        <v>#N/A</v>
      </c>
      <c r="K1386" t="e">
        <f>NA()</f>
        <v>#N/A</v>
      </c>
      <c r="L1386" t="e">
        <f>NA()</f>
        <v>#N/A</v>
      </c>
      <c r="M1386" t="e">
        <f>NA()</f>
        <v>#N/A</v>
      </c>
      <c r="N1386" t="e">
        <f>NA()</f>
        <v>#N/A</v>
      </c>
      <c r="O1386" t="e">
        <f>NA()</f>
        <v>#N/A</v>
      </c>
      <c r="P1386" t="e">
        <f>NA()</f>
        <v>#N/A</v>
      </c>
      <c r="Q1386" t="e">
        <f>NA()</f>
        <v>#N/A</v>
      </c>
      <c r="R1386">
        <v>50</v>
      </c>
      <c r="S1386" t="s">
        <v>6540</v>
      </c>
      <c r="T1386" t="e">
        <f>NA()</f>
        <v>#N/A</v>
      </c>
      <c r="U1386" t="e">
        <f>NA()</f>
        <v>#N/A</v>
      </c>
      <c r="V1386">
        <v>2017</v>
      </c>
      <c r="W1386">
        <v>155088</v>
      </c>
      <c r="X1386" t="e">
        <f>NA()</f>
        <v>#N/A</v>
      </c>
      <c r="Y1386" t="e">
        <f>NA()</f>
        <v>#N/A</v>
      </c>
      <c r="Z1386" t="e">
        <f>NA()</f>
        <v>#N/A</v>
      </c>
      <c r="AA1386" s="3">
        <f t="shared" si="862"/>
        <v>0</v>
      </c>
      <c r="AI1386" t="e">
        <f>NA()</f>
        <v>#N/A</v>
      </c>
      <c r="AJ1386" t="e">
        <f>NA()</f>
        <v>#N/A</v>
      </c>
      <c r="AK1386" t="e">
        <f>NA()</f>
        <v>#N/A</v>
      </c>
      <c r="AL1386" t="e">
        <f>NA()</f>
        <v>#N/A</v>
      </c>
      <c r="AM1386" t="e">
        <f>NA()</f>
        <v>#N/A</v>
      </c>
      <c r="AN1386" t="e">
        <f>NA()</f>
        <v>#N/A</v>
      </c>
      <c r="AO1386" t="e">
        <f>NA()</f>
        <v>#N/A</v>
      </c>
      <c r="AP1386" s="3" t="str">
        <f t="shared" si="863"/>
        <v>No</v>
      </c>
      <c r="AQ1386" s="3" t="str">
        <f t="shared" si="864"/>
        <v>No</v>
      </c>
      <c r="AR1386" s="3" t="str">
        <f t="shared" si="865"/>
        <v>No</v>
      </c>
      <c r="AS1386" t="e">
        <f>NA()</f>
        <v>#N/A</v>
      </c>
      <c r="AT1386" t="e">
        <f>NA()</f>
        <v>#N/A</v>
      </c>
      <c r="AU1386" t="e">
        <f>NA()</f>
        <v>#N/A</v>
      </c>
      <c r="AV1386" t="e">
        <f>NA()</f>
        <v>#N/A</v>
      </c>
      <c r="AW1386" t="e">
        <f>NA()</f>
        <v>#N/A</v>
      </c>
      <c r="AX1386" t="e">
        <f>NA()</f>
        <v>#N/A</v>
      </c>
      <c r="AY1386" t="e">
        <f>NA()</f>
        <v>#N/A</v>
      </c>
      <c r="AZ1386" t="e">
        <f>NA()</f>
        <v>#N/A</v>
      </c>
      <c r="BA1386">
        <v>0</v>
      </c>
      <c r="BB1386" t="s">
        <v>6617</v>
      </c>
      <c r="BC1386" t="e">
        <f>NA()</f>
        <v>#N/A</v>
      </c>
      <c r="BD1386" s="4" t="str">
        <f t="shared" si="866"/>
        <v>No</v>
      </c>
      <c r="BE1386" t="e">
        <f>NA()</f>
        <v>#N/A</v>
      </c>
      <c r="BF1386" s="3" t="str">
        <f t="shared" si="867"/>
        <v>No</v>
      </c>
      <c r="BG1386" t="e">
        <f>NA()</f>
        <v>#N/A</v>
      </c>
      <c r="BH1386" s="3" t="e">
        <f t="shared" si="868"/>
        <v>#N/A</v>
      </c>
      <c r="BI1386" s="3" t="e">
        <f t="shared" si="869"/>
        <v>#N/A</v>
      </c>
      <c r="BJ1386" s="3" t="e">
        <f t="shared" si="870"/>
        <v>#N/A</v>
      </c>
      <c r="BK1386" s="3" t="e">
        <f t="shared" si="871"/>
        <v>#N/A</v>
      </c>
      <c r="BL1386" s="3" t="e">
        <f t="shared" si="872"/>
        <v>#N/A</v>
      </c>
      <c r="BM1386" s="3" t="e">
        <f t="shared" si="873"/>
        <v>#N/A</v>
      </c>
      <c r="BN1386" s="3" t="str">
        <f t="shared" si="874"/>
        <v>Pass</v>
      </c>
      <c r="BO1386" s="3" t="e">
        <f t="shared" si="875"/>
        <v>#N/A</v>
      </c>
      <c r="BP1386" s="3" t="str">
        <f t="shared" si="876"/>
        <v>FV&lt;$10K</v>
      </c>
      <c r="BQ1386" t="s">
        <v>6650</v>
      </c>
      <c r="BR1386" s="3" t="str">
        <f t="shared" si="877"/>
        <v>No, &lt; $20K Lien</v>
      </c>
      <c r="BS1386" s="3" t="str">
        <f t="shared" si="878"/>
        <v>No, Lien &lt; $20K</v>
      </c>
      <c r="BT1386" t="s">
        <v>6650</v>
      </c>
      <c r="BU1386" s="3" t="str">
        <f t="shared" si="879"/>
        <v>No</v>
      </c>
      <c r="BV1386" s="3" t="str">
        <f t="shared" si="880"/>
        <v>No</v>
      </c>
      <c r="BW1386" s="3">
        <f t="shared" si="881"/>
        <v>0</v>
      </c>
      <c r="BX1386" s="3" t="str">
        <f t="shared" si="882"/>
        <v>No</v>
      </c>
      <c r="BY1386" s="3">
        <f t="shared" si="883"/>
        <v>155088</v>
      </c>
      <c r="BZ1386">
        <v>1</v>
      </c>
      <c r="CA1386" s="3">
        <f t="shared" si="884"/>
        <v>155088</v>
      </c>
      <c r="CC1386" s="3" t="e">
        <f t="shared" si="885"/>
        <v>#N/A</v>
      </c>
      <c r="CD1386" s="3" t="e">
        <f t="shared" si="886"/>
        <v>#N/A</v>
      </c>
      <c r="CE1386" s="3" t="str">
        <f t="shared" si="887"/>
        <v/>
      </c>
      <c r="CF1386" s="3" t="e">
        <f>HLOOKUP(CE1386,'Valuation Data'!$D$2:$K$5,4,FALSE)</f>
        <v>#N/A</v>
      </c>
      <c r="CG1386" s="3">
        <f t="shared" si="888"/>
        <v>155088</v>
      </c>
      <c r="CH1386" s="3" t="str">
        <f t="shared" si="889"/>
        <v>No</v>
      </c>
      <c r="CI1386" s="3" t="str">
        <f>VLOOKUP(R1386,'Use Codes &amp; County Type'!A:D,4,FALSE)</f>
        <v>V</v>
      </c>
      <c r="CJ1386" s="3" t="str">
        <f t="shared" si="890"/>
        <v>Yes</v>
      </c>
      <c r="CK1386" s="3" t="str">
        <f t="shared" si="891"/>
        <v>Yes</v>
      </c>
      <c r="CL1386" s="3">
        <f t="shared" si="892"/>
        <v>0</v>
      </c>
      <c r="CM1386" s="3">
        <f t="shared" si="893"/>
        <v>0</v>
      </c>
      <c r="CN1386" s="3" t="e">
        <f t="shared" si="894"/>
        <v>#N/A</v>
      </c>
      <c r="CO1386" s="3" t="e">
        <f t="shared" si="895"/>
        <v>#N/A</v>
      </c>
      <c r="CP1386" s="3" t="e">
        <f t="shared" si="896"/>
        <v>#N/A</v>
      </c>
      <c r="CR1386" s="3" t="str">
        <f t="shared" si="897"/>
        <v>No</v>
      </c>
      <c r="CV1386" s="3" t="str">
        <f t="shared" si="898"/>
        <v>Vacant, No Sales Data</v>
      </c>
      <c r="CW1386" s="3">
        <f t="shared" si="899"/>
        <v>1385</v>
      </c>
      <c r="CX1386" s="3">
        <f t="shared" si="900"/>
        <v>1922.78</v>
      </c>
      <c r="CY1386" s="3" t="str">
        <f t="shared" si="901"/>
        <v>Ok</v>
      </c>
      <c r="CZ1386" t="e">
        <f>NA()</f>
        <v>#N/A</v>
      </c>
      <c r="DA1386" t="e">
        <f>NA()</f>
        <v>#N/A</v>
      </c>
    </row>
    <row r="1387" spans="1:105" x14ac:dyDescent="0.25">
      <c r="A1387">
        <v>1386</v>
      </c>
      <c r="B1387" t="s">
        <v>3</v>
      </c>
      <c r="C1387" t="s">
        <v>1495</v>
      </c>
      <c r="D1387">
        <v>100.75</v>
      </c>
      <c r="E1387">
        <v>2017</v>
      </c>
      <c r="F1387">
        <v>100.75</v>
      </c>
      <c r="G1387">
        <v>100.75</v>
      </c>
      <c r="H1387" s="3">
        <f t="shared" si="861"/>
        <v>0</v>
      </c>
      <c r="J1387" t="s">
        <v>2734</v>
      </c>
      <c r="K1387" t="s">
        <v>2738</v>
      </c>
      <c r="L1387">
        <v>32097</v>
      </c>
      <c r="M1387" t="s">
        <v>3748</v>
      </c>
      <c r="N1387" t="s">
        <v>4758</v>
      </c>
      <c r="O1387">
        <v>-81.576773194834004</v>
      </c>
      <c r="P1387">
        <v>30.6246227262803</v>
      </c>
      <c r="Q1387" t="s">
        <v>5761</v>
      </c>
      <c r="R1387">
        <v>91</v>
      </c>
      <c r="S1387" t="s">
        <v>6570</v>
      </c>
      <c r="T1387">
        <v>9216</v>
      </c>
      <c r="U1387" t="s">
        <v>6606</v>
      </c>
      <c r="V1387">
        <v>2017</v>
      </c>
      <c r="W1387">
        <v>4200</v>
      </c>
      <c r="X1387">
        <v>2017</v>
      </c>
      <c r="Y1387">
        <v>4200</v>
      </c>
      <c r="Z1387">
        <v>63.57</v>
      </c>
      <c r="AA1387" s="3">
        <f t="shared" si="862"/>
        <v>0.63096774193548388</v>
      </c>
      <c r="AB1387" t="s">
        <v>6616</v>
      </c>
      <c r="AC1387" t="s">
        <v>6616</v>
      </c>
      <c r="AI1387" t="s">
        <v>6618</v>
      </c>
      <c r="AJ1387" t="s">
        <v>6618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 s="3" t="str">
        <f t="shared" si="863"/>
        <v>No</v>
      </c>
      <c r="AQ1387" s="3" t="str">
        <f t="shared" si="864"/>
        <v>No</v>
      </c>
      <c r="AR1387" s="3" t="str">
        <f t="shared" si="865"/>
        <v>No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 t="s">
        <v>6634</v>
      </c>
      <c r="AZ1387" t="s">
        <v>6638</v>
      </c>
      <c r="BA1387">
        <v>2</v>
      </c>
      <c r="BB1387" t="s">
        <v>6616</v>
      </c>
      <c r="BC1387" t="s">
        <v>6616</v>
      </c>
      <c r="BD1387" s="4" t="str">
        <f t="shared" si="866"/>
        <v>No</v>
      </c>
      <c r="BE1387" t="s">
        <v>6640</v>
      </c>
      <c r="BF1387" s="3" t="str">
        <f t="shared" si="867"/>
        <v>No</v>
      </c>
      <c r="BG1387" t="s">
        <v>6645</v>
      </c>
      <c r="BH1387" s="3" t="str">
        <f t="shared" si="868"/>
        <v>ST PAUL BLVD</v>
      </c>
      <c r="BI1387" s="3" t="str">
        <f t="shared" si="869"/>
        <v>Yulee</v>
      </c>
      <c r="BJ1387" s="3" t="str">
        <f t="shared" si="870"/>
        <v>Florida</v>
      </c>
      <c r="BK1387" s="3">
        <f t="shared" si="871"/>
        <v>32097</v>
      </c>
      <c r="BL1387" s="3" t="str">
        <f t="shared" si="872"/>
        <v>ST PAUL BLVD YULEE FL 32097</v>
      </c>
      <c r="BM1387" s="3" t="str">
        <f t="shared" si="873"/>
        <v/>
      </c>
      <c r="BN1387" s="3" t="str">
        <f t="shared" si="874"/>
        <v>Lien&lt;$150</v>
      </c>
      <c r="BO1387" s="3" t="str">
        <f t="shared" si="875"/>
        <v>No</v>
      </c>
      <c r="BP1387" s="3" t="str">
        <f t="shared" si="876"/>
        <v>FV&lt;$10K</v>
      </c>
      <c r="BQ1387" t="s">
        <v>6650</v>
      </c>
      <c r="BR1387" s="3" t="str">
        <f t="shared" si="877"/>
        <v>No, &lt; $20K Lien</v>
      </c>
      <c r="BS1387" s="3" t="str">
        <f t="shared" si="878"/>
        <v>No, Lien &lt; $20K</v>
      </c>
      <c r="BT1387" t="s">
        <v>6650</v>
      </c>
      <c r="BU1387" s="3" t="str">
        <f t="shared" si="879"/>
        <v>No</v>
      </c>
      <c r="BV1387" s="3" t="str">
        <f t="shared" si="880"/>
        <v>No</v>
      </c>
      <c r="BW1387" s="3">
        <f t="shared" si="881"/>
        <v>2</v>
      </c>
      <c r="BX1387" s="3" t="str">
        <f t="shared" si="882"/>
        <v>Yes</v>
      </c>
      <c r="BY1387" s="3">
        <f t="shared" si="883"/>
        <v>4200</v>
      </c>
      <c r="BZ1387">
        <v>1</v>
      </c>
      <c r="CA1387" s="3">
        <f t="shared" si="884"/>
        <v>4200</v>
      </c>
      <c r="CC1387" s="3">
        <f t="shared" si="885"/>
        <v>0</v>
      </c>
      <c r="CD1387" s="3">
        <f t="shared" si="886"/>
        <v>0</v>
      </c>
      <c r="CE1387" s="3" t="str">
        <f t="shared" si="887"/>
        <v/>
      </c>
      <c r="CF1387" s="3" t="e">
        <f>HLOOKUP(CE1387,'Valuation Data'!$D$2:$K$5,4,FALSE)</f>
        <v>#N/A</v>
      </c>
      <c r="CG1387" s="3">
        <f t="shared" si="888"/>
        <v>4200</v>
      </c>
      <c r="CH1387" s="3" t="str">
        <f t="shared" si="889"/>
        <v>No</v>
      </c>
      <c r="CI1387" s="3" t="str">
        <f>VLOOKUP(R1387,'Use Codes &amp; County Type'!A:D,4,FALSE)</f>
        <v>C</v>
      </c>
      <c r="CJ1387" s="3" t="str">
        <f t="shared" si="890"/>
        <v>No</v>
      </c>
      <c r="CK1387" s="3" t="str">
        <f t="shared" si="891"/>
        <v>No</v>
      </c>
      <c r="CL1387" s="3">
        <f t="shared" si="892"/>
        <v>0.3</v>
      </c>
      <c r="CM1387" s="3">
        <f t="shared" si="893"/>
        <v>1260</v>
      </c>
      <c r="CN1387" s="3">
        <f t="shared" si="894"/>
        <v>604.5</v>
      </c>
      <c r="CO1387" s="3">
        <f t="shared" si="895"/>
        <v>655.5</v>
      </c>
      <c r="CP1387" s="3">
        <f t="shared" si="896"/>
        <v>0.14392857142857143</v>
      </c>
      <c r="CR1387" s="3" t="str">
        <f t="shared" si="897"/>
        <v>No</v>
      </c>
      <c r="CV1387" s="3" t="str">
        <f t="shared" si="898"/>
        <v>Lien&lt;$150</v>
      </c>
      <c r="CW1387" s="3">
        <f t="shared" si="899"/>
        <v>1386</v>
      </c>
      <c r="CX1387" s="3">
        <f t="shared" si="900"/>
        <v>100.75</v>
      </c>
      <c r="CY1387" s="3" t="str">
        <f t="shared" si="901"/>
        <v>Ok</v>
      </c>
      <c r="CZ1387">
        <v>0</v>
      </c>
      <c r="DA1387">
        <v>0</v>
      </c>
    </row>
    <row r="1388" spans="1:105" x14ac:dyDescent="0.25">
      <c r="A1388">
        <v>1387</v>
      </c>
      <c r="B1388" t="s">
        <v>3</v>
      </c>
      <c r="C1388" t="s">
        <v>1496</v>
      </c>
      <c r="D1388">
        <v>913.1</v>
      </c>
      <c r="E1388">
        <v>2017</v>
      </c>
      <c r="F1388">
        <v>913.1</v>
      </c>
      <c r="G1388">
        <v>913.1</v>
      </c>
      <c r="H1388" s="3">
        <f t="shared" si="861"/>
        <v>0</v>
      </c>
      <c r="I1388">
        <v>83151</v>
      </c>
      <c r="J1388" t="s">
        <v>2734</v>
      </c>
      <c r="K1388" t="s">
        <v>2738</v>
      </c>
      <c r="L1388">
        <v>32097</v>
      </c>
      <c r="M1388" t="s">
        <v>3749</v>
      </c>
      <c r="N1388" t="s">
        <v>4758</v>
      </c>
      <c r="O1388">
        <v>-81.577261847809893</v>
      </c>
      <c r="P1388">
        <v>30.627085218603199</v>
      </c>
      <c r="Q1388" t="s">
        <v>5762</v>
      </c>
      <c r="R1388">
        <v>1</v>
      </c>
      <c r="S1388" t="s">
        <v>6539</v>
      </c>
      <c r="T1388">
        <v>1001</v>
      </c>
      <c r="U1388" t="s">
        <v>6582</v>
      </c>
      <c r="V1388">
        <v>2017</v>
      </c>
      <c r="W1388">
        <v>93420</v>
      </c>
      <c r="X1388">
        <v>2017</v>
      </c>
      <c r="Y1388">
        <v>104526</v>
      </c>
      <c r="Z1388">
        <v>814.7</v>
      </c>
      <c r="AA1388" s="3">
        <f t="shared" si="862"/>
        <v>0.89223524258022124</v>
      </c>
      <c r="AD1388" t="s">
        <v>6616</v>
      </c>
      <c r="AI1388" t="s">
        <v>6618</v>
      </c>
      <c r="AJ1388" t="s">
        <v>6618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 s="3" t="str">
        <f t="shared" si="863"/>
        <v>No</v>
      </c>
      <c r="AQ1388" s="3" t="str">
        <f t="shared" si="864"/>
        <v>No</v>
      </c>
      <c r="AR1388" s="3" t="str">
        <f t="shared" si="865"/>
        <v>No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 t="s">
        <v>6634</v>
      </c>
      <c r="AZ1388" t="s">
        <v>6638</v>
      </c>
      <c r="BA1388">
        <v>0</v>
      </c>
      <c r="BB1388" t="s">
        <v>6617</v>
      </c>
      <c r="BC1388" t="s">
        <v>6616</v>
      </c>
      <c r="BD1388" s="4" t="str">
        <f t="shared" si="866"/>
        <v>No</v>
      </c>
      <c r="BE1388" t="s">
        <v>6640</v>
      </c>
      <c r="BF1388" s="3" t="str">
        <f t="shared" si="867"/>
        <v>No</v>
      </c>
      <c r="BG1388" t="s">
        <v>6645</v>
      </c>
      <c r="BH1388" s="3" t="str">
        <f t="shared" si="868"/>
        <v>83151 ST MARK DR</v>
      </c>
      <c r="BI1388" s="3" t="str">
        <f t="shared" si="869"/>
        <v>Yulee</v>
      </c>
      <c r="BJ1388" s="3" t="str">
        <f t="shared" si="870"/>
        <v>Florida</v>
      </c>
      <c r="BK1388" s="3">
        <f t="shared" si="871"/>
        <v>32097</v>
      </c>
      <c r="BL1388" s="3" t="str">
        <f t="shared" si="872"/>
        <v>83151 ST MARK DR YULEE FL 32097</v>
      </c>
      <c r="BM1388" s="3" t="str">
        <f t="shared" si="873"/>
        <v/>
      </c>
      <c r="BN1388" s="3" t="str">
        <f t="shared" si="874"/>
        <v>Pass</v>
      </c>
      <c r="BO1388" s="3" t="str">
        <f t="shared" si="875"/>
        <v>No</v>
      </c>
      <c r="BP1388" s="3" t="str">
        <f t="shared" si="876"/>
        <v>FV&lt;$10K</v>
      </c>
      <c r="BQ1388" t="s">
        <v>6650</v>
      </c>
      <c r="BR1388" s="3" t="str">
        <f t="shared" si="877"/>
        <v>No, &lt; $20K Lien</v>
      </c>
      <c r="BS1388" s="3" t="str">
        <f t="shared" si="878"/>
        <v>No, Lien &lt; $20K</v>
      </c>
      <c r="BT1388" t="s">
        <v>6650</v>
      </c>
      <c r="BU1388" s="3" t="str">
        <f t="shared" si="879"/>
        <v>No</v>
      </c>
      <c r="BV1388" s="3" t="str">
        <f t="shared" si="880"/>
        <v>No</v>
      </c>
      <c r="BW1388" s="3">
        <f t="shared" si="881"/>
        <v>0</v>
      </c>
      <c r="BX1388" s="3" t="str">
        <f t="shared" si="882"/>
        <v>No</v>
      </c>
      <c r="BY1388" s="3">
        <f t="shared" si="883"/>
        <v>93420</v>
      </c>
      <c r="BZ1388">
        <v>1</v>
      </c>
      <c r="CA1388" s="3">
        <f t="shared" si="884"/>
        <v>93420</v>
      </c>
      <c r="CC1388" s="3">
        <f t="shared" si="885"/>
        <v>0</v>
      </c>
      <c r="CD1388" s="3">
        <f t="shared" si="886"/>
        <v>0</v>
      </c>
      <c r="CE1388" s="3" t="str">
        <f t="shared" si="887"/>
        <v/>
      </c>
      <c r="CF1388" s="3" t="e">
        <f>HLOOKUP(CE1388,'Valuation Data'!$D$2:$K$5,4,FALSE)</f>
        <v>#N/A</v>
      </c>
      <c r="CG1388" s="3">
        <f t="shared" si="888"/>
        <v>93420</v>
      </c>
      <c r="CH1388" s="3" t="str">
        <f t="shared" si="889"/>
        <v>No</v>
      </c>
      <c r="CI1388" s="3" t="str">
        <f>VLOOKUP(R1388,'Use Codes &amp; County Type'!A:D,4,FALSE)</f>
        <v>S</v>
      </c>
      <c r="CJ1388" s="3" t="str">
        <f t="shared" si="890"/>
        <v>No</v>
      </c>
      <c r="CK1388" s="3" t="str">
        <f t="shared" si="891"/>
        <v>Yes</v>
      </c>
      <c r="CL1388" s="3">
        <f t="shared" si="892"/>
        <v>0.67</v>
      </c>
      <c r="CM1388" s="3">
        <f t="shared" si="893"/>
        <v>62591.4</v>
      </c>
      <c r="CN1388" s="3">
        <f t="shared" si="894"/>
        <v>3652.4</v>
      </c>
      <c r="CO1388" s="3">
        <f t="shared" si="895"/>
        <v>58939</v>
      </c>
      <c r="CP1388" s="3">
        <f t="shared" si="896"/>
        <v>3.9096553200599446E-2</v>
      </c>
      <c r="CR1388" s="3" t="str">
        <f t="shared" si="897"/>
        <v>No</v>
      </c>
      <c r="CV1388" s="3" t="str">
        <f t="shared" si="898"/>
        <v>*Bid</v>
      </c>
      <c r="CW1388" s="3">
        <f t="shared" si="899"/>
        <v>1387</v>
      </c>
      <c r="CX1388" s="3">
        <f t="shared" si="900"/>
        <v>913.1</v>
      </c>
      <c r="CY1388" s="3" t="str">
        <f t="shared" si="901"/>
        <v>Ok</v>
      </c>
      <c r="CZ1388">
        <v>0</v>
      </c>
      <c r="DA1388">
        <v>0</v>
      </c>
    </row>
    <row r="1389" spans="1:105" x14ac:dyDescent="0.25">
      <c r="A1389">
        <v>1388</v>
      </c>
      <c r="B1389" t="s">
        <v>3</v>
      </c>
      <c r="C1389" t="s">
        <v>1497</v>
      </c>
      <c r="D1389">
        <v>2397.83</v>
      </c>
      <c r="E1389">
        <v>2017</v>
      </c>
      <c r="F1389">
        <v>2397.83</v>
      </c>
      <c r="G1389">
        <v>2397.83</v>
      </c>
      <c r="H1389" s="3">
        <f t="shared" si="861"/>
        <v>0</v>
      </c>
      <c r="I1389">
        <v>86253</v>
      </c>
      <c r="J1389" t="s">
        <v>2734</v>
      </c>
      <c r="K1389" t="s">
        <v>2738</v>
      </c>
      <c r="L1389">
        <v>32097</v>
      </c>
      <c r="M1389" t="s">
        <v>3750</v>
      </c>
      <c r="N1389" t="s">
        <v>4758</v>
      </c>
      <c r="O1389">
        <v>-81.566660313631104</v>
      </c>
      <c r="P1389">
        <v>30.617657171401401</v>
      </c>
      <c r="Q1389" t="s">
        <v>5763</v>
      </c>
      <c r="R1389">
        <v>0</v>
      </c>
      <c r="S1389" t="s">
        <v>6538</v>
      </c>
      <c r="T1389">
        <v>8001</v>
      </c>
      <c r="U1389" t="s">
        <v>6581</v>
      </c>
      <c r="V1389">
        <v>2017</v>
      </c>
      <c r="W1389">
        <v>140250</v>
      </c>
      <c r="X1389">
        <v>2017</v>
      </c>
      <c r="Y1389">
        <v>150000</v>
      </c>
      <c r="Z1389">
        <v>2187.54</v>
      </c>
      <c r="AA1389" s="3">
        <f t="shared" si="862"/>
        <v>0.91229987113348321</v>
      </c>
      <c r="AE1389" t="s">
        <v>6616</v>
      </c>
      <c r="AF1389" t="s">
        <v>6616</v>
      </c>
      <c r="AG1389" t="s">
        <v>6616</v>
      </c>
      <c r="AI1389" t="s">
        <v>6618</v>
      </c>
      <c r="AJ1389" t="s">
        <v>6618</v>
      </c>
      <c r="AK1389" t="s">
        <v>6618</v>
      </c>
      <c r="AL1389">
        <v>0</v>
      </c>
      <c r="AM1389">
        <v>0</v>
      </c>
      <c r="AN1389">
        <v>0</v>
      </c>
      <c r="AO1389">
        <v>0</v>
      </c>
      <c r="AP1389" s="3" t="str">
        <f t="shared" si="863"/>
        <v>No</v>
      </c>
      <c r="AQ1389" s="3" t="str">
        <f t="shared" si="864"/>
        <v>No</v>
      </c>
      <c r="AR1389" s="3" t="str">
        <f t="shared" si="865"/>
        <v>No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 t="s">
        <v>6634</v>
      </c>
      <c r="AZ1389">
        <v>0</v>
      </c>
      <c r="BA1389">
        <v>0</v>
      </c>
      <c r="BB1389" t="s">
        <v>6616</v>
      </c>
      <c r="BC1389" t="s">
        <v>6616</v>
      </c>
      <c r="BD1389" s="4" t="str">
        <f t="shared" si="866"/>
        <v>No</v>
      </c>
      <c r="BE1389" t="s">
        <v>6640</v>
      </c>
      <c r="BF1389" s="3" t="str">
        <f t="shared" si="867"/>
        <v>No</v>
      </c>
      <c r="BG1389" t="s">
        <v>6645</v>
      </c>
      <c r="BH1389" s="3" t="str">
        <f t="shared" si="868"/>
        <v>86253 MEADOWFIELD BLUFFS RD</v>
      </c>
      <c r="BI1389" s="3" t="str">
        <f t="shared" si="869"/>
        <v>Yulee</v>
      </c>
      <c r="BJ1389" s="3" t="str">
        <f t="shared" si="870"/>
        <v>Florida</v>
      </c>
      <c r="BK1389" s="3">
        <f t="shared" si="871"/>
        <v>32097</v>
      </c>
      <c r="BL1389" s="3" t="str">
        <f t="shared" si="872"/>
        <v>86253 MEADOWFIELD BLUFFS RD YULEE FL 32097</v>
      </c>
      <c r="BM1389" s="3" t="str">
        <f t="shared" si="873"/>
        <v/>
      </c>
      <c r="BN1389" s="3" t="str">
        <f t="shared" si="874"/>
        <v>Pass</v>
      </c>
      <c r="BO1389" s="3" t="str">
        <f t="shared" si="875"/>
        <v>No</v>
      </c>
      <c r="BP1389" s="3" t="str">
        <f t="shared" si="876"/>
        <v>FV&lt;$10K</v>
      </c>
      <c r="BQ1389" t="s">
        <v>6650</v>
      </c>
      <c r="BR1389" s="3" t="str">
        <f t="shared" si="877"/>
        <v>No, &lt; $20K Lien</v>
      </c>
      <c r="BS1389" s="3" t="str">
        <f t="shared" si="878"/>
        <v>No, Lien &lt; $20K</v>
      </c>
      <c r="BT1389" t="s">
        <v>6650</v>
      </c>
      <c r="BU1389" s="3" t="str">
        <f t="shared" si="879"/>
        <v>No</v>
      </c>
      <c r="BV1389" s="3" t="str">
        <f t="shared" si="880"/>
        <v>No</v>
      </c>
      <c r="BW1389" s="3">
        <f t="shared" si="881"/>
        <v>0</v>
      </c>
      <c r="BX1389" s="3" t="str">
        <f t="shared" si="882"/>
        <v>No</v>
      </c>
      <c r="BY1389" s="3">
        <f t="shared" si="883"/>
        <v>140250</v>
      </c>
      <c r="BZ1389">
        <v>1</v>
      </c>
      <c r="CA1389" s="3">
        <f t="shared" si="884"/>
        <v>140250</v>
      </c>
      <c r="CC1389" s="3">
        <f t="shared" si="885"/>
        <v>0</v>
      </c>
      <c r="CD1389" s="3">
        <f t="shared" si="886"/>
        <v>0</v>
      </c>
      <c r="CE1389" s="3" t="str">
        <f t="shared" si="887"/>
        <v/>
      </c>
      <c r="CF1389" s="3" t="e">
        <f>HLOOKUP(CE1389,'Valuation Data'!$D$2:$K$5,4,FALSE)</f>
        <v>#N/A</v>
      </c>
      <c r="CG1389" s="3">
        <f t="shared" si="888"/>
        <v>140250</v>
      </c>
      <c r="CH1389" s="3" t="str">
        <f t="shared" si="889"/>
        <v>No</v>
      </c>
      <c r="CI1389" s="3" t="str">
        <f>VLOOKUP(R1389,'Use Codes &amp; County Type'!A:D,4,FALSE)</f>
        <v>V</v>
      </c>
      <c r="CJ1389" s="3" t="str">
        <f t="shared" si="890"/>
        <v>Yes</v>
      </c>
      <c r="CK1389" s="3" t="str">
        <f t="shared" si="891"/>
        <v>No</v>
      </c>
      <c r="CL1389" s="3">
        <f t="shared" si="892"/>
        <v>0</v>
      </c>
      <c r="CM1389" s="3">
        <f t="shared" si="893"/>
        <v>0</v>
      </c>
      <c r="CN1389" s="3">
        <f t="shared" si="894"/>
        <v>9591.32</v>
      </c>
      <c r="CO1389" s="3">
        <f t="shared" si="895"/>
        <v>-9591.32</v>
      </c>
      <c r="CP1389" s="3">
        <f t="shared" si="896"/>
        <v>6.8387308377896611E-2</v>
      </c>
      <c r="CR1389" s="3" t="str">
        <f t="shared" si="897"/>
        <v>No</v>
      </c>
      <c r="CV1389" s="3" t="str">
        <f t="shared" si="898"/>
        <v>Vacant, No Sales Data</v>
      </c>
      <c r="CW1389" s="3">
        <f t="shared" si="899"/>
        <v>1388</v>
      </c>
      <c r="CX1389" s="3">
        <f t="shared" si="900"/>
        <v>2397.83</v>
      </c>
      <c r="CY1389" s="3" t="str">
        <f t="shared" si="901"/>
        <v>Ok</v>
      </c>
      <c r="CZ1389">
        <v>0</v>
      </c>
      <c r="DA1389">
        <v>0</v>
      </c>
    </row>
    <row r="1390" spans="1:105" x14ac:dyDescent="0.25">
      <c r="A1390">
        <v>1389</v>
      </c>
      <c r="B1390" t="s">
        <v>3</v>
      </c>
      <c r="C1390" t="s">
        <v>1498</v>
      </c>
      <c r="D1390">
        <v>787.04</v>
      </c>
      <c r="E1390">
        <v>2017</v>
      </c>
      <c r="F1390">
        <v>787.04</v>
      </c>
      <c r="G1390">
        <v>787.04</v>
      </c>
      <c r="H1390" s="3">
        <f t="shared" si="861"/>
        <v>0</v>
      </c>
      <c r="I1390">
        <v>86239</v>
      </c>
      <c r="J1390" t="s">
        <v>2734</v>
      </c>
      <c r="K1390" t="s">
        <v>2738</v>
      </c>
      <c r="L1390">
        <v>32097</v>
      </c>
      <c r="M1390" t="s">
        <v>3751</v>
      </c>
      <c r="N1390" t="s">
        <v>4758</v>
      </c>
      <c r="O1390">
        <v>-81.566572194105206</v>
      </c>
      <c r="P1390">
        <v>30.621360507595298</v>
      </c>
      <c r="Q1390" t="s">
        <v>5764</v>
      </c>
      <c r="R1390">
        <v>1</v>
      </c>
      <c r="S1390" t="s">
        <v>6539</v>
      </c>
      <c r="T1390">
        <v>1001</v>
      </c>
      <c r="U1390" t="s">
        <v>6582</v>
      </c>
      <c r="V1390">
        <v>2017</v>
      </c>
      <c r="W1390">
        <v>164954</v>
      </c>
      <c r="X1390">
        <v>2017</v>
      </c>
      <c r="Y1390">
        <v>172547</v>
      </c>
      <c r="Z1390">
        <v>2547.3000000000002</v>
      </c>
      <c r="AA1390" s="3">
        <f t="shared" si="862"/>
        <v>3.2365572270786749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 s="3" t="str">
        <f t="shared" si="863"/>
        <v>No</v>
      </c>
      <c r="AQ1390" s="3" t="str">
        <f t="shared" si="864"/>
        <v>No</v>
      </c>
      <c r="AR1390" s="3" t="str">
        <f t="shared" si="865"/>
        <v>No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 t="s">
        <v>6634</v>
      </c>
      <c r="AZ1390">
        <v>0</v>
      </c>
      <c r="BA1390">
        <v>0</v>
      </c>
      <c r="BB1390" t="s">
        <v>6616</v>
      </c>
      <c r="BC1390">
        <v>0</v>
      </c>
      <c r="BD1390" s="4" t="str">
        <f t="shared" si="866"/>
        <v>No</v>
      </c>
      <c r="BE1390" t="s">
        <v>6640</v>
      </c>
      <c r="BF1390" s="3" t="str">
        <f t="shared" si="867"/>
        <v>No</v>
      </c>
      <c r="BG1390" t="s">
        <v>6645</v>
      </c>
      <c r="BH1390" s="3" t="str">
        <f t="shared" si="868"/>
        <v>86239 FIELDSTONE DR</v>
      </c>
      <c r="BI1390" s="3" t="str">
        <f t="shared" si="869"/>
        <v>Yulee</v>
      </c>
      <c r="BJ1390" s="3" t="str">
        <f t="shared" si="870"/>
        <v>Florida</v>
      </c>
      <c r="BK1390" s="3">
        <f t="shared" si="871"/>
        <v>32097</v>
      </c>
      <c r="BL1390" s="3" t="str">
        <f t="shared" si="872"/>
        <v>86239 FIELDSTONE DR YULEE FL 32097</v>
      </c>
      <c r="BM1390" s="3" t="str">
        <f t="shared" si="873"/>
        <v/>
      </c>
      <c r="BN1390" s="3" t="str">
        <f t="shared" si="874"/>
        <v>Pass</v>
      </c>
      <c r="BO1390" s="3" t="str">
        <f t="shared" si="875"/>
        <v>No</v>
      </c>
      <c r="BP1390" s="3" t="str">
        <f t="shared" si="876"/>
        <v>FV&lt;$10K</v>
      </c>
      <c r="BQ1390" t="s">
        <v>6650</v>
      </c>
      <c r="BR1390" s="3" t="str">
        <f t="shared" si="877"/>
        <v>No, &lt; $20K Lien</v>
      </c>
      <c r="BS1390" s="3" t="str">
        <f t="shared" si="878"/>
        <v>No, Lien &lt; $20K</v>
      </c>
      <c r="BT1390" t="s">
        <v>6650</v>
      </c>
      <c r="BU1390" s="3" t="str">
        <f t="shared" si="879"/>
        <v>No</v>
      </c>
      <c r="BV1390" s="3" t="str">
        <f t="shared" si="880"/>
        <v>No</v>
      </c>
      <c r="BW1390" s="3">
        <f t="shared" si="881"/>
        <v>0</v>
      </c>
      <c r="BX1390" s="3" t="str">
        <f t="shared" si="882"/>
        <v>No</v>
      </c>
      <c r="BY1390" s="3">
        <f t="shared" si="883"/>
        <v>164954</v>
      </c>
      <c r="BZ1390">
        <v>1</v>
      </c>
      <c r="CA1390" s="3">
        <f t="shared" si="884"/>
        <v>164954</v>
      </c>
      <c r="CC1390" s="3">
        <f t="shared" si="885"/>
        <v>0</v>
      </c>
      <c r="CD1390" s="3">
        <f t="shared" si="886"/>
        <v>0</v>
      </c>
      <c r="CE1390" s="3" t="str">
        <f t="shared" si="887"/>
        <v/>
      </c>
      <c r="CF1390" s="3" t="e">
        <f>HLOOKUP(CE1390,'Valuation Data'!$D$2:$K$5,4,FALSE)</f>
        <v>#N/A</v>
      </c>
      <c r="CG1390" s="3">
        <f t="shared" si="888"/>
        <v>164954</v>
      </c>
      <c r="CH1390" s="3" t="str">
        <f t="shared" si="889"/>
        <v>No</v>
      </c>
      <c r="CI1390" s="3" t="str">
        <f>VLOOKUP(R1390,'Use Codes &amp; County Type'!A:D,4,FALSE)</f>
        <v>S</v>
      </c>
      <c r="CJ1390" s="3" t="str">
        <f t="shared" si="890"/>
        <v>No</v>
      </c>
      <c r="CK1390" s="3" t="str">
        <f t="shared" si="891"/>
        <v>No</v>
      </c>
      <c r="CL1390" s="3">
        <f t="shared" si="892"/>
        <v>0.35</v>
      </c>
      <c r="CM1390" s="3">
        <f t="shared" si="893"/>
        <v>57733.899999999994</v>
      </c>
      <c r="CN1390" s="3">
        <f t="shared" si="894"/>
        <v>8428.94</v>
      </c>
      <c r="CO1390" s="3">
        <f t="shared" si="895"/>
        <v>49304.959999999992</v>
      </c>
      <c r="CP1390" s="3">
        <f t="shared" si="896"/>
        <v>5.1098730555185087E-2</v>
      </c>
      <c r="CR1390" s="3" t="str">
        <f t="shared" si="897"/>
        <v>No</v>
      </c>
      <c r="CV1390" s="3" t="str">
        <f t="shared" si="898"/>
        <v>*Bid</v>
      </c>
      <c r="CW1390" s="3">
        <f t="shared" si="899"/>
        <v>1389</v>
      </c>
      <c r="CX1390" s="3">
        <f t="shared" si="900"/>
        <v>787.04</v>
      </c>
      <c r="CY1390" s="3" t="str">
        <f t="shared" si="901"/>
        <v>Ok</v>
      </c>
      <c r="CZ1390">
        <v>0</v>
      </c>
      <c r="DA1390">
        <v>0</v>
      </c>
    </row>
    <row r="1391" spans="1:105" x14ac:dyDescent="0.25">
      <c r="A1391">
        <v>1390</v>
      </c>
      <c r="B1391" t="s">
        <v>3</v>
      </c>
      <c r="C1391" t="s">
        <v>1499</v>
      </c>
      <c r="D1391">
        <v>773.26</v>
      </c>
      <c r="E1391">
        <v>2017</v>
      </c>
      <c r="F1391">
        <v>773.26</v>
      </c>
      <c r="G1391">
        <v>773.26</v>
      </c>
      <c r="H1391" s="3">
        <f t="shared" si="861"/>
        <v>0</v>
      </c>
      <c r="J1391" t="s">
        <v>2734</v>
      </c>
      <c r="K1391" t="s">
        <v>2738</v>
      </c>
      <c r="L1391">
        <v>32097</v>
      </c>
      <c r="M1391" t="s">
        <v>3752</v>
      </c>
      <c r="N1391" t="s">
        <v>4758</v>
      </c>
      <c r="O1391">
        <v>-81.578297030611907</v>
      </c>
      <c r="P1391">
        <v>30.620371999376701</v>
      </c>
      <c r="Q1391" t="s">
        <v>5765</v>
      </c>
      <c r="R1391">
        <v>0</v>
      </c>
      <c r="S1391" t="s">
        <v>6538</v>
      </c>
      <c r="T1391">
        <v>8001</v>
      </c>
      <c r="U1391" t="s">
        <v>6581</v>
      </c>
      <c r="V1391">
        <v>2017</v>
      </c>
      <c r="W1391">
        <v>44289</v>
      </c>
      <c r="X1391">
        <v>2017</v>
      </c>
      <c r="Y1391">
        <v>46550</v>
      </c>
      <c r="Z1391">
        <v>685.4</v>
      </c>
      <c r="AA1391" s="3">
        <f t="shared" si="862"/>
        <v>0.88637715645449133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 s="3" t="str">
        <f t="shared" si="863"/>
        <v>No</v>
      </c>
      <c r="AQ1391" s="3" t="str">
        <f t="shared" si="864"/>
        <v>No</v>
      </c>
      <c r="AR1391" s="3" t="str">
        <f t="shared" si="865"/>
        <v>No</v>
      </c>
      <c r="AS1391">
        <v>0</v>
      </c>
      <c r="AT1391">
        <v>0</v>
      </c>
      <c r="AU1391">
        <v>226600</v>
      </c>
      <c r="AV1391" t="s">
        <v>5076</v>
      </c>
      <c r="AW1391">
        <v>0</v>
      </c>
      <c r="AX1391">
        <v>0</v>
      </c>
      <c r="AY1391" t="s">
        <v>6634</v>
      </c>
      <c r="AZ1391">
        <v>0</v>
      </c>
      <c r="BA1391">
        <v>0</v>
      </c>
      <c r="BB1391" t="s">
        <v>6616</v>
      </c>
      <c r="BC1391">
        <v>0</v>
      </c>
      <c r="BD1391" s="4" t="str">
        <f t="shared" si="866"/>
        <v>No</v>
      </c>
      <c r="BE1391" t="s">
        <v>6640</v>
      </c>
      <c r="BF1391" s="3" t="str">
        <f t="shared" si="867"/>
        <v>No</v>
      </c>
      <c r="BG1391" t="s">
        <v>6645</v>
      </c>
      <c r="BH1391" s="3" t="str">
        <f t="shared" si="868"/>
        <v>CREEK DR</v>
      </c>
      <c r="BI1391" s="3" t="str">
        <f t="shared" si="869"/>
        <v>Yulee</v>
      </c>
      <c r="BJ1391" s="3" t="str">
        <f t="shared" si="870"/>
        <v>Florida</v>
      </c>
      <c r="BK1391" s="3">
        <f t="shared" si="871"/>
        <v>32097</v>
      </c>
      <c r="BL1391" s="3" t="str">
        <f t="shared" si="872"/>
        <v>CREEK DR YULEE FL 32097</v>
      </c>
      <c r="BM1391" s="3" t="str">
        <f t="shared" si="873"/>
        <v>L</v>
      </c>
      <c r="BN1391" s="3" t="str">
        <f t="shared" si="874"/>
        <v>Pass</v>
      </c>
      <c r="BO1391" s="3" t="str">
        <f t="shared" si="875"/>
        <v>No</v>
      </c>
      <c r="BP1391" s="3" t="str">
        <f t="shared" si="876"/>
        <v>FV&lt;$10K</v>
      </c>
      <c r="BQ1391" t="s">
        <v>6650</v>
      </c>
      <c r="BR1391" s="3" t="str">
        <f t="shared" si="877"/>
        <v>No, &lt; $20K Lien</v>
      </c>
      <c r="BS1391" s="3" t="str">
        <f t="shared" si="878"/>
        <v>No, Lien &lt; $20K</v>
      </c>
      <c r="BT1391" t="s">
        <v>6650</v>
      </c>
      <c r="BU1391" s="3" t="str">
        <f t="shared" si="879"/>
        <v>No</v>
      </c>
      <c r="BV1391" s="3" t="str">
        <f t="shared" si="880"/>
        <v>No</v>
      </c>
      <c r="BW1391" s="3">
        <f t="shared" si="881"/>
        <v>0</v>
      </c>
      <c r="BX1391" s="3" t="str">
        <f t="shared" si="882"/>
        <v>No</v>
      </c>
      <c r="BY1391" s="3">
        <f t="shared" si="883"/>
        <v>44289</v>
      </c>
      <c r="BZ1391">
        <v>1</v>
      </c>
      <c r="CA1391" s="3">
        <f t="shared" si="884"/>
        <v>44289</v>
      </c>
      <c r="CC1391" s="3">
        <f t="shared" si="885"/>
        <v>0</v>
      </c>
      <c r="CD1391" s="3">
        <f t="shared" si="886"/>
        <v>0</v>
      </c>
      <c r="CE1391" s="3" t="str">
        <f t="shared" si="887"/>
        <v/>
      </c>
      <c r="CF1391" s="3" t="e">
        <f>HLOOKUP(CE1391,'Valuation Data'!$D$2:$K$5,4,FALSE)</f>
        <v>#N/A</v>
      </c>
      <c r="CG1391" s="3">
        <f t="shared" si="888"/>
        <v>44289</v>
      </c>
      <c r="CH1391" s="3" t="str">
        <f t="shared" si="889"/>
        <v>No</v>
      </c>
      <c r="CI1391" s="3" t="str">
        <f>VLOOKUP(R1391,'Use Codes &amp; County Type'!A:D,4,FALSE)</f>
        <v>V</v>
      </c>
      <c r="CJ1391" s="3" t="str">
        <f t="shared" si="890"/>
        <v>Yes</v>
      </c>
      <c r="CK1391" s="3" t="str">
        <f t="shared" si="891"/>
        <v>No</v>
      </c>
      <c r="CL1391" s="3">
        <f t="shared" si="892"/>
        <v>0</v>
      </c>
      <c r="CM1391" s="3">
        <f t="shared" si="893"/>
        <v>0</v>
      </c>
      <c r="CN1391" s="3">
        <f t="shared" si="894"/>
        <v>3093.04</v>
      </c>
      <c r="CO1391" s="3">
        <f t="shared" si="895"/>
        <v>-3093.04</v>
      </c>
      <c r="CP1391" s="3">
        <f t="shared" si="896"/>
        <v>6.9837657206078263E-2</v>
      </c>
      <c r="CR1391" s="3" t="str">
        <f t="shared" si="897"/>
        <v>No</v>
      </c>
      <c r="CV1391" s="3" t="str">
        <f t="shared" si="898"/>
        <v>Vacant, No Sales Data</v>
      </c>
      <c r="CW1391" s="3">
        <f t="shared" si="899"/>
        <v>1390</v>
      </c>
      <c r="CX1391" s="3">
        <f t="shared" si="900"/>
        <v>773.26</v>
      </c>
      <c r="CY1391" s="3" t="str">
        <f t="shared" si="901"/>
        <v>Ok</v>
      </c>
      <c r="CZ1391">
        <v>0</v>
      </c>
      <c r="DA1391">
        <v>0</v>
      </c>
    </row>
    <row r="1392" spans="1:105" x14ac:dyDescent="0.25">
      <c r="A1392">
        <v>1391</v>
      </c>
      <c r="B1392" t="s">
        <v>3</v>
      </c>
      <c r="C1392" t="s">
        <v>1500</v>
      </c>
      <c r="D1392">
        <v>1286.83</v>
      </c>
      <c r="E1392">
        <v>2017</v>
      </c>
      <c r="F1392" t="e">
        <f>NA()</f>
        <v>#N/A</v>
      </c>
      <c r="G1392" t="e">
        <f>NA()</f>
        <v>#N/A</v>
      </c>
      <c r="H1392" s="3" t="e">
        <f t="shared" si="861"/>
        <v>#N/A</v>
      </c>
      <c r="I1392" t="e">
        <f>NA()</f>
        <v>#N/A</v>
      </c>
      <c r="J1392" t="e">
        <f>NA()</f>
        <v>#N/A</v>
      </c>
      <c r="K1392" t="e">
        <f>NA()</f>
        <v>#N/A</v>
      </c>
      <c r="L1392" t="e">
        <f>NA()</f>
        <v>#N/A</v>
      </c>
      <c r="M1392" t="e">
        <f>NA()</f>
        <v>#N/A</v>
      </c>
      <c r="N1392" t="e">
        <f>NA()</f>
        <v>#N/A</v>
      </c>
      <c r="O1392" t="e">
        <f>NA()</f>
        <v>#N/A</v>
      </c>
      <c r="P1392" t="e">
        <f>NA()</f>
        <v>#N/A</v>
      </c>
      <c r="Q1392" t="e">
        <f>NA()</f>
        <v>#N/A</v>
      </c>
      <c r="R1392">
        <v>2</v>
      </c>
      <c r="S1392" t="s">
        <v>6535</v>
      </c>
      <c r="T1392" t="e">
        <f>NA()</f>
        <v>#N/A</v>
      </c>
      <c r="U1392" t="e">
        <f>NA()</f>
        <v>#N/A</v>
      </c>
      <c r="V1392">
        <v>2017</v>
      </c>
      <c r="W1392">
        <v>71748</v>
      </c>
      <c r="X1392" t="e">
        <f>NA()</f>
        <v>#N/A</v>
      </c>
      <c r="Y1392" t="e">
        <f>NA()</f>
        <v>#N/A</v>
      </c>
      <c r="Z1392" t="e">
        <f>NA()</f>
        <v>#N/A</v>
      </c>
      <c r="AA1392" s="3">
        <f t="shared" si="862"/>
        <v>0</v>
      </c>
      <c r="AB1392" t="s">
        <v>6616</v>
      </c>
      <c r="AC1392" t="s">
        <v>6616</v>
      </c>
      <c r="AD1392" t="s">
        <v>6616</v>
      </c>
      <c r="AE1392" t="s">
        <v>6616</v>
      </c>
      <c r="AF1392" t="s">
        <v>6616</v>
      </c>
      <c r="AG1392" t="s">
        <v>6616</v>
      </c>
      <c r="AH1392" t="s">
        <v>6616</v>
      </c>
      <c r="AI1392" t="e">
        <f>NA()</f>
        <v>#N/A</v>
      </c>
      <c r="AJ1392" t="e">
        <f>NA()</f>
        <v>#N/A</v>
      </c>
      <c r="AK1392" t="e">
        <f>NA()</f>
        <v>#N/A</v>
      </c>
      <c r="AL1392" t="e">
        <f>NA()</f>
        <v>#N/A</v>
      </c>
      <c r="AM1392" t="e">
        <f>NA()</f>
        <v>#N/A</v>
      </c>
      <c r="AN1392" t="e">
        <f>NA()</f>
        <v>#N/A</v>
      </c>
      <c r="AO1392" t="e">
        <f>NA()</f>
        <v>#N/A</v>
      </c>
      <c r="AP1392" s="3" t="str">
        <f t="shared" si="863"/>
        <v>No</v>
      </c>
      <c r="AQ1392" s="3" t="str">
        <f t="shared" si="864"/>
        <v>No</v>
      </c>
      <c r="AR1392" s="3" t="str">
        <f t="shared" si="865"/>
        <v>No</v>
      </c>
      <c r="AS1392" t="e">
        <f>NA()</f>
        <v>#N/A</v>
      </c>
      <c r="AT1392" t="e">
        <f>NA()</f>
        <v>#N/A</v>
      </c>
      <c r="AU1392" t="e">
        <f>NA()</f>
        <v>#N/A</v>
      </c>
      <c r="AV1392" t="e">
        <f>NA()</f>
        <v>#N/A</v>
      </c>
      <c r="AW1392" t="e">
        <f>NA()</f>
        <v>#N/A</v>
      </c>
      <c r="AX1392" t="e">
        <f>NA()</f>
        <v>#N/A</v>
      </c>
      <c r="AY1392" t="e">
        <f>NA()</f>
        <v>#N/A</v>
      </c>
      <c r="AZ1392" t="e">
        <f>NA()</f>
        <v>#N/A</v>
      </c>
      <c r="BA1392">
        <v>0</v>
      </c>
      <c r="BB1392" t="s">
        <v>6616</v>
      </c>
      <c r="BC1392" t="e">
        <f>NA()</f>
        <v>#N/A</v>
      </c>
      <c r="BD1392" s="4" t="str">
        <f t="shared" si="866"/>
        <v>No</v>
      </c>
      <c r="BE1392" t="e">
        <f>NA()</f>
        <v>#N/A</v>
      </c>
      <c r="BF1392" s="3" t="str">
        <f t="shared" si="867"/>
        <v>No</v>
      </c>
      <c r="BG1392" t="e">
        <f>NA()</f>
        <v>#N/A</v>
      </c>
      <c r="BH1392" s="3" t="e">
        <f t="shared" si="868"/>
        <v>#N/A</v>
      </c>
      <c r="BI1392" s="3" t="e">
        <f t="shared" si="869"/>
        <v>#N/A</v>
      </c>
      <c r="BJ1392" s="3" t="e">
        <f t="shared" si="870"/>
        <v>#N/A</v>
      </c>
      <c r="BK1392" s="3" t="e">
        <f t="shared" si="871"/>
        <v>#N/A</v>
      </c>
      <c r="BL1392" s="3" t="e">
        <f t="shared" si="872"/>
        <v>#N/A</v>
      </c>
      <c r="BM1392" s="3" t="e">
        <f t="shared" si="873"/>
        <v>#N/A</v>
      </c>
      <c r="BN1392" s="3" t="str">
        <f t="shared" si="874"/>
        <v>Pass</v>
      </c>
      <c r="BO1392" s="3" t="e">
        <f t="shared" si="875"/>
        <v>#N/A</v>
      </c>
      <c r="BP1392" s="3" t="str">
        <f t="shared" si="876"/>
        <v>FV&lt;$10K</v>
      </c>
      <c r="BQ1392" t="s">
        <v>6650</v>
      </c>
      <c r="BR1392" s="3" t="str">
        <f t="shared" si="877"/>
        <v>No, &lt; $20K Lien</v>
      </c>
      <c r="BS1392" s="3" t="str">
        <f t="shared" si="878"/>
        <v>No, Lien &lt; $20K</v>
      </c>
      <c r="BT1392" t="s">
        <v>6650</v>
      </c>
      <c r="BU1392" s="3" t="str">
        <f t="shared" si="879"/>
        <v>No</v>
      </c>
      <c r="BV1392" s="3" t="str">
        <f t="shared" si="880"/>
        <v>No</v>
      </c>
      <c r="BW1392" s="3">
        <f t="shared" si="881"/>
        <v>0</v>
      </c>
      <c r="BX1392" s="3" t="str">
        <f t="shared" si="882"/>
        <v>No</v>
      </c>
      <c r="BY1392" s="3">
        <f t="shared" si="883"/>
        <v>71748</v>
      </c>
      <c r="BZ1392">
        <v>1</v>
      </c>
      <c r="CA1392" s="3">
        <f t="shared" si="884"/>
        <v>71748</v>
      </c>
      <c r="CC1392" s="3" t="e">
        <f t="shared" si="885"/>
        <v>#N/A</v>
      </c>
      <c r="CD1392" s="3" t="e">
        <f t="shared" si="886"/>
        <v>#N/A</v>
      </c>
      <c r="CE1392" s="3" t="str">
        <f t="shared" si="887"/>
        <v/>
      </c>
      <c r="CF1392" s="3" t="e">
        <f>HLOOKUP(CE1392,'Valuation Data'!$D$2:$K$5,4,FALSE)</f>
        <v>#N/A</v>
      </c>
      <c r="CG1392" s="3">
        <f t="shared" si="888"/>
        <v>71748</v>
      </c>
      <c r="CH1392" s="3" t="str">
        <f t="shared" si="889"/>
        <v>No</v>
      </c>
      <c r="CI1392" s="3" t="str">
        <f>VLOOKUP(R1392,'Use Codes &amp; County Type'!A:D,4,FALSE)</f>
        <v>R</v>
      </c>
      <c r="CJ1392" s="3" t="str">
        <f t="shared" si="890"/>
        <v>No</v>
      </c>
      <c r="CK1392" s="3" t="str">
        <f t="shared" si="891"/>
        <v>No</v>
      </c>
      <c r="CL1392" s="3">
        <f t="shared" si="892"/>
        <v>0.35</v>
      </c>
      <c r="CM1392" s="3">
        <f t="shared" si="893"/>
        <v>25111.8</v>
      </c>
      <c r="CN1392" s="3" t="e">
        <f t="shared" si="894"/>
        <v>#N/A</v>
      </c>
      <c r="CO1392" s="3" t="e">
        <f t="shared" si="895"/>
        <v>#N/A</v>
      </c>
      <c r="CP1392" s="3" t="e">
        <f t="shared" si="896"/>
        <v>#N/A</v>
      </c>
      <c r="CR1392" s="3" t="e">
        <f t="shared" si="897"/>
        <v>#N/A</v>
      </c>
      <c r="CV1392" s="3" t="e">
        <f t="shared" si="898"/>
        <v>#N/A</v>
      </c>
      <c r="CW1392" s="3">
        <f t="shared" si="899"/>
        <v>1391</v>
      </c>
      <c r="CX1392" s="3">
        <f t="shared" si="900"/>
        <v>1286.83</v>
      </c>
      <c r="CY1392" s="3" t="e">
        <f t="shared" si="901"/>
        <v>#N/A</v>
      </c>
      <c r="CZ1392" t="e">
        <f>NA()</f>
        <v>#N/A</v>
      </c>
      <c r="DA1392" t="e">
        <f>NA()</f>
        <v>#N/A</v>
      </c>
    </row>
    <row r="1393" spans="1:105" x14ac:dyDescent="0.25">
      <c r="A1393">
        <v>1392</v>
      </c>
      <c r="B1393" t="s">
        <v>3</v>
      </c>
      <c r="C1393" t="s">
        <v>1501</v>
      </c>
      <c r="D1393">
        <v>1927.02</v>
      </c>
      <c r="E1393">
        <v>2017</v>
      </c>
      <c r="F1393">
        <v>1927.02</v>
      </c>
      <c r="G1393">
        <v>1927.02</v>
      </c>
      <c r="H1393" s="3">
        <f t="shared" si="861"/>
        <v>0</v>
      </c>
      <c r="I1393">
        <v>85115</v>
      </c>
      <c r="J1393" t="s">
        <v>2734</v>
      </c>
      <c r="K1393" t="s">
        <v>2738</v>
      </c>
      <c r="L1393">
        <v>32097</v>
      </c>
      <c r="M1393" t="s">
        <v>3753</v>
      </c>
      <c r="N1393" t="s">
        <v>4758</v>
      </c>
      <c r="O1393">
        <v>-81.586530022690198</v>
      </c>
      <c r="P1393">
        <v>30.5908781330895</v>
      </c>
      <c r="Q1393" t="s">
        <v>5766</v>
      </c>
      <c r="R1393">
        <v>2</v>
      </c>
      <c r="S1393" t="s">
        <v>6535</v>
      </c>
      <c r="T1393">
        <v>1006</v>
      </c>
      <c r="U1393" t="s">
        <v>6578</v>
      </c>
      <c r="V1393">
        <v>2017</v>
      </c>
      <c r="W1393">
        <v>114230</v>
      </c>
      <c r="X1393">
        <v>2017</v>
      </c>
      <c r="Y1393">
        <v>117699</v>
      </c>
      <c r="Z1393">
        <v>1752.21</v>
      </c>
      <c r="AA1393" s="3">
        <f t="shared" si="862"/>
        <v>0.9092848024410749</v>
      </c>
      <c r="AC1393" t="s">
        <v>6616</v>
      </c>
      <c r="AD1393" t="s">
        <v>6616</v>
      </c>
      <c r="AE1393" t="s">
        <v>6616</v>
      </c>
      <c r="AF1393" t="s">
        <v>6616</v>
      </c>
      <c r="AG1393" t="s">
        <v>6616</v>
      </c>
      <c r="AH1393" t="s">
        <v>6616</v>
      </c>
      <c r="AI1393" t="s">
        <v>6618</v>
      </c>
      <c r="AJ1393" t="s">
        <v>6618</v>
      </c>
      <c r="AK1393" t="s">
        <v>6618</v>
      </c>
      <c r="AL1393" t="s">
        <v>6618</v>
      </c>
      <c r="AM1393" t="s">
        <v>6618</v>
      </c>
      <c r="AN1393" t="s">
        <v>6618</v>
      </c>
      <c r="AO1393" t="s">
        <v>6618</v>
      </c>
      <c r="AP1393" s="3" t="str">
        <f t="shared" si="863"/>
        <v>No</v>
      </c>
      <c r="AQ1393" s="3" t="str">
        <f t="shared" si="864"/>
        <v>No</v>
      </c>
      <c r="AR1393" s="3" t="str">
        <f t="shared" si="865"/>
        <v>No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 t="s">
        <v>6634</v>
      </c>
      <c r="AZ1393" t="s">
        <v>6638</v>
      </c>
      <c r="BA1393">
        <v>0</v>
      </c>
      <c r="BB1393" t="s">
        <v>6616</v>
      </c>
      <c r="BC1393" t="s">
        <v>6617</v>
      </c>
      <c r="BD1393" s="4" t="str">
        <f t="shared" si="866"/>
        <v>No</v>
      </c>
      <c r="BE1393" t="s">
        <v>6640</v>
      </c>
      <c r="BF1393" s="3" t="str">
        <f t="shared" si="867"/>
        <v>No</v>
      </c>
      <c r="BG1393" t="s">
        <v>6645</v>
      </c>
      <c r="BH1393" s="3" t="str">
        <f t="shared" si="868"/>
        <v>85115 HADDOCK RD</v>
      </c>
      <c r="BI1393" s="3" t="str">
        <f t="shared" si="869"/>
        <v>Yulee</v>
      </c>
      <c r="BJ1393" s="3" t="str">
        <f t="shared" si="870"/>
        <v>Florida</v>
      </c>
      <c r="BK1393" s="3">
        <f t="shared" si="871"/>
        <v>32097</v>
      </c>
      <c r="BL1393" s="3" t="str">
        <f t="shared" si="872"/>
        <v>85115 HADDOCK RD YULEE FL 32097</v>
      </c>
      <c r="BM1393" s="3" t="str">
        <f t="shared" si="873"/>
        <v/>
      </c>
      <c r="BN1393" s="3" t="str">
        <f t="shared" si="874"/>
        <v>Pass</v>
      </c>
      <c r="BO1393" s="3" t="str">
        <f t="shared" si="875"/>
        <v>Yes</v>
      </c>
      <c r="BP1393" s="3" t="str">
        <f t="shared" si="876"/>
        <v>FV&lt;$10K</v>
      </c>
      <c r="BQ1393" t="s">
        <v>6650</v>
      </c>
      <c r="BR1393" s="3" t="str">
        <f t="shared" si="877"/>
        <v>No, &lt; $20K Lien</v>
      </c>
      <c r="BS1393" s="3" t="str">
        <f t="shared" si="878"/>
        <v>No, Lien &lt; $20K</v>
      </c>
      <c r="BT1393" t="s">
        <v>6650</v>
      </c>
      <c r="BU1393" s="3" t="str">
        <f t="shared" si="879"/>
        <v>No</v>
      </c>
      <c r="BV1393" s="3" t="str">
        <f t="shared" si="880"/>
        <v>No</v>
      </c>
      <c r="BW1393" s="3">
        <f t="shared" si="881"/>
        <v>0</v>
      </c>
      <c r="BX1393" s="3" t="str">
        <f t="shared" si="882"/>
        <v>No</v>
      </c>
      <c r="BY1393" s="3">
        <f t="shared" si="883"/>
        <v>114230</v>
      </c>
      <c r="BZ1393">
        <v>1</v>
      </c>
      <c r="CA1393" s="3">
        <f t="shared" si="884"/>
        <v>114230</v>
      </c>
      <c r="CC1393" s="3">
        <f t="shared" si="885"/>
        <v>0</v>
      </c>
      <c r="CD1393" s="3">
        <f t="shared" si="886"/>
        <v>0</v>
      </c>
      <c r="CE1393" s="3" t="str">
        <f t="shared" si="887"/>
        <v/>
      </c>
      <c r="CF1393" s="3" t="e">
        <f>HLOOKUP(CE1393,'Valuation Data'!$D$2:$K$5,4,FALSE)</f>
        <v>#N/A</v>
      </c>
      <c r="CG1393" s="3">
        <f t="shared" si="888"/>
        <v>114230</v>
      </c>
      <c r="CH1393" s="3" t="str">
        <f t="shared" si="889"/>
        <v>No</v>
      </c>
      <c r="CI1393" s="3" t="str">
        <f>VLOOKUP(R1393,'Use Codes &amp; County Type'!A:D,4,FALSE)</f>
        <v>R</v>
      </c>
      <c r="CJ1393" s="3" t="str">
        <f t="shared" si="890"/>
        <v>No</v>
      </c>
      <c r="CK1393" s="3" t="str">
        <f t="shared" si="891"/>
        <v>No</v>
      </c>
      <c r="CL1393" s="3">
        <f t="shared" si="892"/>
        <v>0.35</v>
      </c>
      <c r="CM1393" s="3">
        <f t="shared" si="893"/>
        <v>39980.5</v>
      </c>
      <c r="CN1393" s="3">
        <f t="shared" si="894"/>
        <v>7708.08</v>
      </c>
      <c r="CO1393" s="3">
        <f t="shared" si="895"/>
        <v>32272.42</v>
      </c>
      <c r="CP1393" s="3">
        <f t="shared" si="896"/>
        <v>6.7478595815460035E-2</v>
      </c>
      <c r="CR1393" s="3" t="str">
        <f t="shared" si="897"/>
        <v>No</v>
      </c>
      <c r="CV1393" s="3" t="str">
        <f t="shared" si="898"/>
        <v>*Bid</v>
      </c>
      <c r="CW1393" s="3">
        <f t="shared" si="899"/>
        <v>1392</v>
      </c>
      <c r="CX1393" s="3">
        <f t="shared" si="900"/>
        <v>1927.02</v>
      </c>
      <c r="CY1393" s="3" t="str">
        <f t="shared" si="901"/>
        <v>Ok</v>
      </c>
      <c r="CZ1393">
        <v>0</v>
      </c>
      <c r="DA1393">
        <v>0</v>
      </c>
    </row>
    <row r="1394" spans="1:105" x14ac:dyDescent="0.25">
      <c r="A1394">
        <v>1393</v>
      </c>
      <c r="B1394" t="s">
        <v>3</v>
      </c>
      <c r="C1394" t="s">
        <v>1502</v>
      </c>
      <c r="D1394">
        <v>311.99</v>
      </c>
      <c r="E1394">
        <v>2017</v>
      </c>
      <c r="F1394">
        <v>311.99</v>
      </c>
      <c r="G1394">
        <v>311.99</v>
      </c>
      <c r="H1394" s="3">
        <f t="shared" si="861"/>
        <v>0</v>
      </c>
      <c r="J1394" t="s">
        <v>2734</v>
      </c>
      <c r="K1394" t="s">
        <v>2738</v>
      </c>
      <c r="L1394">
        <v>32097</v>
      </c>
      <c r="M1394" t="s">
        <v>3754</v>
      </c>
      <c r="N1394" t="s">
        <v>4758</v>
      </c>
      <c r="O1394">
        <v>-81.581863286762996</v>
      </c>
      <c r="P1394">
        <v>30.623481059524799</v>
      </c>
      <c r="Q1394" t="s">
        <v>5767</v>
      </c>
      <c r="R1394">
        <v>0</v>
      </c>
      <c r="S1394" t="s">
        <v>6538</v>
      </c>
      <c r="T1394">
        <v>8001</v>
      </c>
      <c r="U1394" t="s">
        <v>6581</v>
      </c>
      <c r="V1394">
        <v>2017</v>
      </c>
      <c r="W1394">
        <v>17100</v>
      </c>
      <c r="X1394">
        <v>2017</v>
      </c>
      <c r="Y1394">
        <v>17100</v>
      </c>
      <c r="Z1394">
        <v>258.89</v>
      </c>
      <c r="AA1394" s="3">
        <f t="shared" si="862"/>
        <v>0.82980223725119384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 s="3" t="str">
        <f t="shared" si="863"/>
        <v>No</v>
      </c>
      <c r="AQ1394" s="3" t="str">
        <f t="shared" si="864"/>
        <v>No</v>
      </c>
      <c r="AR1394" s="3" t="str">
        <f t="shared" si="865"/>
        <v>No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 t="s">
        <v>6634</v>
      </c>
      <c r="AZ1394">
        <v>0</v>
      </c>
      <c r="BA1394">
        <v>0</v>
      </c>
      <c r="BB1394" t="s">
        <v>6616</v>
      </c>
      <c r="BC1394">
        <v>0</v>
      </c>
      <c r="BD1394" s="4" t="str">
        <f t="shared" si="866"/>
        <v>No</v>
      </c>
      <c r="BE1394" t="s">
        <v>6640</v>
      </c>
      <c r="BF1394" s="3" t="str">
        <f t="shared" si="867"/>
        <v>No</v>
      </c>
      <c r="BG1394" t="s">
        <v>6645</v>
      </c>
      <c r="BH1394" s="3" t="str">
        <f t="shared" si="868"/>
        <v>TURK LN</v>
      </c>
      <c r="BI1394" s="3" t="str">
        <f t="shared" si="869"/>
        <v>Yulee</v>
      </c>
      <c r="BJ1394" s="3" t="str">
        <f t="shared" si="870"/>
        <v>Florida</v>
      </c>
      <c r="BK1394" s="3">
        <f t="shared" si="871"/>
        <v>32097</v>
      </c>
      <c r="BL1394" s="3" t="str">
        <f t="shared" si="872"/>
        <v>TURK LN YULEE FL 32097</v>
      </c>
      <c r="BM1394" s="3" t="str">
        <f t="shared" si="873"/>
        <v/>
      </c>
      <c r="BN1394" s="3" t="str">
        <f t="shared" si="874"/>
        <v>Pass</v>
      </c>
      <c r="BO1394" s="3" t="str">
        <f t="shared" si="875"/>
        <v>No</v>
      </c>
      <c r="BP1394" s="3" t="str">
        <f t="shared" si="876"/>
        <v>FV&lt;$10K</v>
      </c>
      <c r="BQ1394" t="s">
        <v>6650</v>
      </c>
      <c r="BR1394" s="3" t="str">
        <f t="shared" si="877"/>
        <v>No, &lt; $20K Lien</v>
      </c>
      <c r="BS1394" s="3" t="str">
        <f t="shared" si="878"/>
        <v>No, Lien &lt; $20K</v>
      </c>
      <c r="BT1394" t="s">
        <v>6650</v>
      </c>
      <c r="BU1394" s="3" t="str">
        <f t="shared" si="879"/>
        <v>No</v>
      </c>
      <c r="BV1394" s="3" t="str">
        <f t="shared" si="880"/>
        <v>No</v>
      </c>
      <c r="BW1394" s="3">
        <f t="shared" si="881"/>
        <v>0</v>
      </c>
      <c r="BX1394" s="3" t="str">
        <f t="shared" si="882"/>
        <v>No</v>
      </c>
      <c r="BY1394" s="3">
        <f t="shared" si="883"/>
        <v>17100</v>
      </c>
      <c r="BZ1394">
        <v>1</v>
      </c>
      <c r="CA1394" s="3">
        <f t="shared" si="884"/>
        <v>17100</v>
      </c>
      <c r="CC1394" s="3">
        <f t="shared" si="885"/>
        <v>0</v>
      </c>
      <c r="CD1394" s="3">
        <f t="shared" si="886"/>
        <v>0</v>
      </c>
      <c r="CE1394" s="3" t="str">
        <f t="shared" si="887"/>
        <v/>
      </c>
      <c r="CF1394" s="3" t="e">
        <f>HLOOKUP(CE1394,'Valuation Data'!$D$2:$K$5,4,FALSE)</f>
        <v>#N/A</v>
      </c>
      <c r="CG1394" s="3">
        <f t="shared" si="888"/>
        <v>17100</v>
      </c>
      <c r="CH1394" s="3" t="str">
        <f t="shared" si="889"/>
        <v>No</v>
      </c>
      <c r="CI1394" s="3" t="str">
        <f>VLOOKUP(R1394,'Use Codes &amp; County Type'!A:D,4,FALSE)</f>
        <v>V</v>
      </c>
      <c r="CJ1394" s="3" t="str">
        <f t="shared" si="890"/>
        <v>Yes</v>
      </c>
      <c r="CK1394" s="3" t="str">
        <f t="shared" si="891"/>
        <v>No</v>
      </c>
      <c r="CL1394" s="3">
        <f t="shared" si="892"/>
        <v>0</v>
      </c>
      <c r="CM1394" s="3">
        <f t="shared" si="893"/>
        <v>0</v>
      </c>
      <c r="CN1394" s="3">
        <f t="shared" si="894"/>
        <v>1247.96</v>
      </c>
      <c r="CO1394" s="3">
        <f t="shared" si="895"/>
        <v>-1247.96</v>
      </c>
      <c r="CP1394" s="3">
        <f t="shared" si="896"/>
        <v>7.2980116959064326E-2</v>
      </c>
      <c r="CR1394" s="3" t="str">
        <f t="shared" si="897"/>
        <v>No</v>
      </c>
      <c r="CV1394" s="3" t="str">
        <f t="shared" si="898"/>
        <v>FMV&lt;$30K</v>
      </c>
      <c r="CW1394" s="3">
        <f t="shared" si="899"/>
        <v>1393</v>
      </c>
      <c r="CX1394" s="3">
        <f t="shared" si="900"/>
        <v>311.99</v>
      </c>
      <c r="CY1394" s="3" t="str">
        <f t="shared" si="901"/>
        <v>Ok</v>
      </c>
      <c r="CZ1394">
        <v>0</v>
      </c>
      <c r="DA1394">
        <v>0</v>
      </c>
    </row>
    <row r="1395" spans="1:105" x14ac:dyDescent="0.25">
      <c r="A1395">
        <v>1394</v>
      </c>
      <c r="B1395" t="s">
        <v>3</v>
      </c>
      <c r="C1395" t="s">
        <v>1503</v>
      </c>
      <c r="D1395">
        <v>3774.02</v>
      </c>
      <c r="E1395">
        <v>2017</v>
      </c>
      <c r="F1395">
        <v>3774.02</v>
      </c>
      <c r="G1395">
        <v>3774.02</v>
      </c>
      <c r="H1395" s="3">
        <f t="shared" si="861"/>
        <v>0</v>
      </c>
      <c r="I1395">
        <v>850709</v>
      </c>
      <c r="J1395" t="s">
        <v>2734</v>
      </c>
      <c r="K1395" t="s">
        <v>2738</v>
      </c>
      <c r="L1395">
        <v>32097</v>
      </c>
      <c r="M1395" t="s">
        <v>3755</v>
      </c>
      <c r="N1395" t="s">
        <v>4758</v>
      </c>
      <c r="O1395">
        <v>-81.599255133581707</v>
      </c>
      <c r="P1395">
        <v>30.620732488703599</v>
      </c>
      <c r="Q1395" t="s">
        <v>5768</v>
      </c>
      <c r="R1395">
        <v>41</v>
      </c>
      <c r="S1395" t="s">
        <v>6552</v>
      </c>
      <c r="T1395">
        <v>5001</v>
      </c>
      <c r="U1395" t="s">
        <v>6589</v>
      </c>
      <c r="V1395">
        <v>2017</v>
      </c>
      <c r="W1395">
        <v>228554</v>
      </c>
      <c r="X1395">
        <v>2017</v>
      </c>
      <c r="Y1395">
        <v>228554</v>
      </c>
      <c r="Z1395">
        <v>3460.03</v>
      </c>
      <c r="AA1395" s="3">
        <f t="shared" si="862"/>
        <v>0.91680224270141664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 s="3" t="str">
        <f t="shared" si="863"/>
        <v>No</v>
      </c>
      <c r="AQ1395" s="3" t="str">
        <f t="shared" si="864"/>
        <v>No</v>
      </c>
      <c r="AR1395" s="3" t="str">
        <f t="shared" si="865"/>
        <v>No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 t="s">
        <v>6634</v>
      </c>
      <c r="AZ1395">
        <v>0</v>
      </c>
      <c r="BA1395">
        <v>0</v>
      </c>
      <c r="BB1395" t="s">
        <v>6616</v>
      </c>
      <c r="BC1395">
        <v>0</v>
      </c>
      <c r="BD1395" s="4" t="str">
        <f t="shared" si="866"/>
        <v>No</v>
      </c>
      <c r="BE1395" t="s">
        <v>6640</v>
      </c>
      <c r="BF1395" s="3" t="str">
        <f t="shared" si="867"/>
        <v>No</v>
      </c>
      <c r="BG1395" t="s">
        <v>6645</v>
      </c>
      <c r="BH1395" s="3" t="str">
        <f t="shared" si="868"/>
        <v>850709 US HWY 17</v>
      </c>
      <c r="BI1395" s="3" t="str">
        <f t="shared" si="869"/>
        <v>Yulee</v>
      </c>
      <c r="BJ1395" s="3" t="str">
        <f t="shared" si="870"/>
        <v>Florida</v>
      </c>
      <c r="BK1395" s="3">
        <f t="shared" si="871"/>
        <v>32097</v>
      </c>
      <c r="BL1395" s="3" t="str">
        <f t="shared" si="872"/>
        <v>850709 US HWY 17 YULEE FL 32097</v>
      </c>
      <c r="BM1395" s="3" t="str">
        <f t="shared" si="873"/>
        <v/>
      </c>
      <c r="BN1395" s="3" t="str">
        <f t="shared" si="874"/>
        <v>Pass</v>
      </c>
      <c r="BO1395" s="3" t="str">
        <f t="shared" si="875"/>
        <v>No</v>
      </c>
      <c r="BP1395" s="3" t="str">
        <f t="shared" si="876"/>
        <v>FV&lt;$10K</v>
      </c>
      <c r="BQ1395" t="s">
        <v>6650</v>
      </c>
      <c r="BR1395" s="3" t="str">
        <f t="shared" si="877"/>
        <v>No, &lt; $20K Lien</v>
      </c>
      <c r="BS1395" s="3" t="str">
        <f t="shared" si="878"/>
        <v>No, Lien &lt; $20K</v>
      </c>
      <c r="BT1395" t="s">
        <v>6650</v>
      </c>
      <c r="BU1395" s="3" t="str">
        <f t="shared" si="879"/>
        <v>No</v>
      </c>
      <c r="BV1395" s="3" t="str">
        <f t="shared" si="880"/>
        <v>No</v>
      </c>
      <c r="BW1395" s="3">
        <f t="shared" si="881"/>
        <v>0</v>
      </c>
      <c r="BX1395" s="3" t="str">
        <f t="shared" si="882"/>
        <v>No</v>
      </c>
      <c r="BY1395" s="3">
        <f t="shared" si="883"/>
        <v>228554</v>
      </c>
      <c r="BZ1395">
        <v>1</v>
      </c>
      <c r="CA1395" s="3">
        <f t="shared" si="884"/>
        <v>228554</v>
      </c>
      <c r="CC1395" s="3">
        <f t="shared" si="885"/>
        <v>0</v>
      </c>
      <c r="CD1395" s="3">
        <f t="shared" si="886"/>
        <v>0</v>
      </c>
      <c r="CE1395" s="3" t="str">
        <f t="shared" si="887"/>
        <v/>
      </c>
      <c r="CF1395" s="3" t="e">
        <f>HLOOKUP(CE1395,'Valuation Data'!$D$2:$K$5,4,FALSE)</f>
        <v>#N/A</v>
      </c>
      <c r="CG1395" s="3">
        <f t="shared" si="888"/>
        <v>228554</v>
      </c>
      <c r="CH1395" s="3" t="str">
        <f t="shared" si="889"/>
        <v>No</v>
      </c>
      <c r="CI1395" s="3" t="str">
        <f>VLOOKUP(R1395,'Use Codes &amp; County Type'!A:D,4,FALSE)</f>
        <v>C</v>
      </c>
      <c r="CJ1395" s="3" t="str">
        <f t="shared" si="890"/>
        <v>No</v>
      </c>
      <c r="CK1395" s="3" t="str">
        <f t="shared" si="891"/>
        <v>No</v>
      </c>
      <c r="CL1395" s="3">
        <f t="shared" si="892"/>
        <v>0.3</v>
      </c>
      <c r="CM1395" s="3">
        <f t="shared" si="893"/>
        <v>68566.2</v>
      </c>
      <c r="CN1395" s="3">
        <f t="shared" si="894"/>
        <v>15096.08</v>
      </c>
      <c r="CO1395" s="3">
        <f t="shared" si="895"/>
        <v>53470.119999999995</v>
      </c>
      <c r="CP1395" s="3">
        <f t="shared" si="896"/>
        <v>6.6050386341958575E-2</v>
      </c>
      <c r="CR1395" s="3" t="str">
        <f t="shared" si="897"/>
        <v>No</v>
      </c>
      <c r="CV1395" s="3" t="str">
        <f t="shared" si="898"/>
        <v>*Bid</v>
      </c>
      <c r="CW1395" s="3">
        <f t="shared" si="899"/>
        <v>1394</v>
      </c>
      <c r="CX1395" s="3">
        <f t="shared" si="900"/>
        <v>3774.02</v>
      </c>
      <c r="CY1395" s="3" t="str">
        <f t="shared" si="901"/>
        <v>Ok</v>
      </c>
      <c r="CZ1395">
        <v>0</v>
      </c>
      <c r="DA1395">
        <v>0</v>
      </c>
    </row>
    <row r="1396" spans="1:105" x14ac:dyDescent="0.25">
      <c r="A1396">
        <v>1395</v>
      </c>
      <c r="B1396" t="s">
        <v>3</v>
      </c>
      <c r="C1396" t="s">
        <v>1504</v>
      </c>
      <c r="D1396">
        <v>2709.65</v>
      </c>
      <c r="E1396">
        <v>2017</v>
      </c>
      <c r="F1396">
        <v>2709.65</v>
      </c>
      <c r="G1396">
        <v>2709.65</v>
      </c>
      <c r="H1396" s="3">
        <f t="shared" si="861"/>
        <v>0</v>
      </c>
      <c r="I1396">
        <v>850646</v>
      </c>
      <c r="J1396" t="s">
        <v>2734</v>
      </c>
      <c r="K1396" t="s">
        <v>2738</v>
      </c>
      <c r="L1396">
        <v>32097</v>
      </c>
      <c r="M1396" t="s">
        <v>3756</v>
      </c>
      <c r="N1396" t="s">
        <v>4758</v>
      </c>
      <c r="O1396">
        <v>-81.595829365398799</v>
      </c>
      <c r="P1396">
        <v>30.6167798547526</v>
      </c>
      <c r="Q1396" t="s">
        <v>5769</v>
      </c>
      <c r="R1396">
        <v>2</v>
      </c>
      <c r="S1396" t="s">
        <v>6535</v>
      </c>
      <c r="T1396">
        <v>1006</v>
      </c>
      <c r="U1396" t="s">
        <v>6578</v>
      </c>
      <c r="V1396">
        <v>2017</v>
      </c>
      <c r="W1396">
        <v>163544</v>
      </c>
      <c r="X1396">
        <v>2017</v>
      </c>
      <c r="Y1396">
        <v>163544</v>
      </c>
      <c r="Z1396">
        <v>2475.86</v>
      </c>
      <c r="AA1396" s="3">
        <f t="shared" si="862"/>
        <v>0.91371948406620784</v>
      </c>
      <c r="AB1396" t="s">
        <v>6616</v>
      </c>
      <c r="AC1396" t="s">
        <v>6616</v>
      </c>
      <c r="AD1396" t="s">
        <v>6616</v>
      </c>
      <c r="AE1396" t="s">
        <v>6616</v>
      </c>
      <c r="AG1396" t="s">
        <v>6616</v>
      </c>
      <c r="AH1396" t="s">
        <v>6616</v>
      </c>
      <c r="AI1396" t="s">
        <v>6618</v>
      </c>
      <c r="AJ1396" t="s">
        <v>6618</v>
      </c>
      <c r="AK1396" t="s">
        <v>6618</v>
      </c>
      <c r="AL1396" t="s">
        <v>6618</v>
      </c>
      <c r="AM1396" t="s">
        <v>6618</v>
      </c>
      <c r="AN1396" t="s">
        <v>6618</v>
      </c>
      <c r="AO1396" t="s">
        <v>6618</v>
      </c>
      <c r="AP1396" s="3" t="str">
        <f t="shared" si="863"/>
        <v>No</v>
      </c>
      <c r="AQ1396" s="3" t="str">
        <f t="shared" si="864"/>
        <v>No</v>
      </c>
      <c r="AR1396" s="3" t="str">
        <f t="shared" si="865"/>
        <v>No</v>
      </c>
      <c r="AS1396">
        <v>0</v>
      </c>
      <c r="AT1396">
        <v>0</v>
      </c>
      <c r="AU1396">
        <v>74574</v>
      </c>
      <c r="AV1396">
        <v>0</v>
      </c>
      <c r="AW1396">
        <v>0</v>
      </c>
      <c r="AX1396">
        <v>0</v>
      </c>
      <c r="AY1396" t="s">
        <v>6634</v>
      </c>
      <c r="AZ1396" t="s">
        <v>6638</v>
      </c>
      <c r="BA1396">
        <v>1</v>
      </c>
      <c r="BB1396" t="s">
        <v>6616</v>
      </c>
      <c r="BC1396" t="s">
        <v>6616</v>
      </c>
      <c r="BD1396" s="4" t="str">
        <f t="shared" si="866"/>
        <v>No</v>
      </c>
      <c r="BE1396" t="s">
        <v>6640</v>
      </c>
      <c r="BF1396" s="3" t="str">
        <f t="shared" si="867"/>
        <v>No</v>
      </c>
      <c r="BG1396" t="s">
        <v>6645</v>
      </c>
      <c r="BH1396" s="3" t="str">
        <f t="shared" si="868"/>
        <v>850646 US HWY 17</v>
      </c>
      <c r="BI1396" s="3" t="str">
        <f t="shared" si="869"/>
        <v>Yulee</v>
      </c>
      <c r="BJ1396" s="3" t="str">
        <f t="shared" si="870"/>
        <v>Florida</v>
      </c>
      <c r="BK1396" s="3">
        <f t="shared" si="871"/>
        <v>32097</v>
      </c>
      <c r="BL1396" s="3" t="str">
        <f t="shared" si="872"/>
        <v>850646 US HWY 17 YULEE FL 32097</v>
      </c>
      <c r="BM1396" s="3" t="str">
        <f t="shared" si="873"/>
        <v>L</v>
      </c>
      <c r="BN1396" s="3" t="str">
        <f t="shared" si="874"/>
        <v>Pass</v>
      </c>
      <c r="BO1396" s="3" t="str">
        <f t="shared" si="875"/>
        <v>No</v>
      </c>
      <c r="BP1396" s="3" t="str">
        <f t="shared" si="876"/>
        <v>FV&lt;$10K</v>
      </c>
      <c r="BQ1396" t="s">
        <v>6650</v>
      </c>
      <c r="BR1396" s="3" t="str">
        <f t="shared" si="877"/>
        <v>No, &lt; $20K Lien</v>
      </c>
      <c r="BS1396" s="3" t="str">
        <f t="shared" si="878"/>
        <v>No, Lien &lt; $20K</v>
      </c>
      <c r="BT1396" t="s">
        <v>6650</v>
      </c>
      <c r="BU1396" s="3" t="str">
        <f t="shared" si="879"/>
        <v>No</v>
      </c>
      <c r="BV1396" s="3" t="str">
        <f t="shared" si="880"/>
        <v>No</v>
      </c>
      <c r="BW1396" s="3">
        <f t="shared" si="881"/>
        <v>1</v>
      </c>
      <c r="BX1396" s="3" t="str">
        <f t="shared" si="882"/>
        <v>No</v>
      </c>
      <c r="BY1396" s="3">
        <f t="shared" si="883"/>
        <v>163544</v>
      </c>
      <c r="BZ1396">
        <v>1</v>
      </c>
      <c r="CA1396" s="3">
        <f t="shared" si="884"/>
        <v>163544</v>
      </c>
      <c r="CC1396" s="3">
        <f t="shared" si="885"/>
        <v>0</v>
      </c>
      <c r="CD1396" s="3">
        <f t="shared" si="886"/>
        <v>0</v>
      </c>
      <c r="CE1396" s="3" t="str">
        <f t="shared" si="887"/>
        <v/>
      </c>
      <c r="CF1396" s="3" t="e">
        <f>HLOOKUP(CE1396,'Valuation Data'!$D$2:$K$5,4,FALSE)</f>
        <v>#N/A</v>
      </c>
      <c r="CG1396" s="3">
        <f t="shared" si="888"/>
        <v>163544</v>
      </c>
      <c r="CH1396" s="3" t="str">
        <f t="shared" si="889"/>
        <v>No</v>
      </c>
      <c r="CI1396" s="3" t="str">
        <f>VLOOKUP(R1396,'Use Codes &amp; County Type'!A:D,4,FALSE)</f>
        <v>R</v>
      </c>
      <c r="CJ1396" s="3" t="str">
        <f t="shared" si="890"/>
        <v>No</v>
      </c>
      <c r="CK1396" s="3" t="str">
        <f t="shared" si="891"/>
        <v>No</v>
      </c>
      <c r="CL1396" s="3">
        <f t="shared" si="892"/>
        <v>0.35</v>
      </c>
      <c r="CM1396" s="3">
        <f t="shared" si="893"/>
        <v>57240.399999999994</v>
      </c>
      <c r="CN1396" s="3">
        <f t="shared" si="894"/>
        <v>13548.25</v>
      </c>
      <c r="CO1396" s="3">
        <f t="shared" si="895"/>
        <v>43692.149999999994</v>
      </c>
      <c r="CP1396" s="3">
        <f t="shared" si="896"/>
        <v>8.2841620603629609E-2</v>
      </c>
      <c r="CR1396" s="3" t="str">
        <f t="shared" si="897"/>
        <v>No</v>
      </c>
      <c r="CV1396" s="3" t="str">
        <f t="shared" si="898"/>
        <v>*Bid</v>
      </c>
      <c r="CW1396" s="3">
        <f t="shared" si="899"/>
        <v>1395</v>
      </c>
      <c r="CX1396" s="3">
        <f t="shared" si="900"/>
        <v>2709.65</v>
      </c>
      <c r="CY1396" s="3" t="str">
        <f t="shared" si="901"/>
        <v>Ok</v>
      </c>
      <c r="CZ1396">
        <v>0</v>
      </c>
      <c r="DA1396">
        <v>0</v>
      </c>
    </row>
    <row r="1397" spans="1:105" x14ac:dyDescent="0.25">
      <c r="A1397">
        <v>1396</v>
      </c>
      <c r="B1397" t="s">
        <v>3</v>
      </c>
      <c r="C1397" t="s">
        <v>1505</v>
      </c>
      <c r="D1397">
        <v>221.85</v>
      </c>
      <c r="E1397">
        <v>2017</v>
      </c>
      <c r="F1397">
        <v>221.85</v>
      </c>
      <c r="G1397">
        <v>221.85</v>
      </c>
      <c r="H1397" s="3">
        <f t="shared" si="861"/>
        <v>0</v>
      </c>
      <c r="I1397">
        <v>86153</v>
      </c>
      <c r="J1397" t="s">
        <v>2734</v>
      </c>
      <c r="K1397" t="s">
        <v>2738</v>
      </c>
      <c r="L1397">
        <v>32097</v>
      </c>
      <c r="M1397" t="s">
        <v>3757</v>
      </c>
      <c r="N1397" t="s">
        <v>4758</v>
      </c>
      <c r="O1397">
        <v>-81.586765515390496</v>
      </c>
      <c r="P1397">
        <v>30.6303261505285</v>
      </c>
      <c r="Q1397" t="s">
        <v>5770</v>
      </c>
      <c r="R1397">
        <v>2</v>
      </c>
      <c r="S1397" t="s">
        <v>6535</v>
      </c>
      <c r="T1397">
        <v>1006</v>
      </c>
      <c r="U1397" t="s">
        <v>6578</v>
      </c>
      <c r="V1397">
        <v>2017</v>
      </c>
      <c r="W1397">
        <v>11595</v>
      </c>
      <c r="X1397">
        <v>2017</v>
      </c>
      <c r="Y1397">
        <v>11595</v>
      </c>
      <c r="Z1397">
        <v>175.54</v>
      </c>
      <c r="AA1397" s="3">
        <f t="shared" si="862"/>
        <v>0.79125535271579894</v>
      </c>
      <c r="AB1397" t="s">
        <v>6616</v>
      </c>
      <c r="AC1397" t="s">
        <v>6616</v>
      </c>
      <c r="AI1397" t="s">
        <v>6618</v>
      </c>
      <c r="AJ1397" t="s">
        <v>6618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 s="3" t="str">
        <f t="shared" si="863"/>
        <v>No</v>
      </c>
      <c r="AQ1397" s="3" t="str">
        <f t="shared" si="864"/>
        <v>No</v>
      </c>
      <c r="AR1397" s="3" t="str">
        <f t="shared" si="865"/>
        <v>No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1</v>
      </c>
      <c r="AY1397" t="s">
        <v>6636</v>
      </c>
      <c r="AZ1397" t="s">
        <v>6638</v>
      </c>
      <c r="BA1397">
        <v>1</v>
      </c>
      <c r="BB1397" t="s">
        <v>6616</v>
      </c>
      <c r="BC1397" t="s">
        <v>6616</v>
      </c>
      <c r="BD1397" s="4" t="str">
        <f t="shared" si="866"/>
        <v>No</v>
      </c>
      <c r="BE1397" t="s">
        <v>6640</v>
      </c>
      <c r="BF1397" s="3" t="str">
        <f t="shared" si="867"/>
        <v>No</v>
      </c>
      <c r="BG1397" t="s">
        <v>6645</v>
      </c>
      <c r="BH1397" s="3" t="str">
        <f t="shared" si="868"/>
        <v>86153 KUTANA DR</v>
      </c>
      <c r="BI1397" s="3" t="str">
        <f t="shared" si="869"/>
        <v>Yulee</v>
      </c>
      <c r="BJ1397" s="3" t="str">
        <f t="shared" si="870"/>
        <v>Florida</v>
      </c>
      <c r="BK1397" s="3">
        <f t="shared" si="871"/>
        <v>32097</v>
      </c>
      <c r="BL1397" s="3" t="str">
        <f t="shared" si="872"/>
        <v>86153 KUTANA DR YULEE FL 32097</v>
      </c>
      <c r="BM1397" s="3" t="str">
        <f t="shared" si="873"/>
        <v/>
      </c>
      <c r="BN1397" s="3" t="str">
        <f t="shared" si="874"/>
        <v>Pass</v>
      </c>
      <c r="BO1397" s="3" t="str">
        <f t="shared" si="875"/>
        <v>No</v>
      </c>
      <c r="BP1397" s="3" t="str">
        <f t="shared" si="876"/>
        <v>FV&lt;$10K</v>
      </c>
      <c r="BQ1397" t="s">
        <v>6650</v>
      </c>
      <c r="BR1397" s="3" t="str">
        <f t="shared" si="877"/>
        <v>No, &lt; $20K Lien</v>
      </c>
      <c r="BS1397" s="3" t="str">
        <f t="shared" si="878"/>
        <v>No, Lien &lt; $20K</v>
      </c>
      <c r="BT1397" t="s">
        <v>6650</v>
      </c>
      <c r="BU1397" s="3" t="str">
        <f t="shared" si="879"/>
        <v>No</v>
      </c>
      <c r="BV1397" s="3" t="str">
        <f t="shared" si="880"/>
        <v>No</v>
      </c>
      <c r="BW1397" s="3">
        <f t="shared" si="881"/>
        <v>1</v>
      </c>
      <c r="BX1397" s="3" t="str">
        <f t="shared" si="882"/>
        <v>No</v>
      </c>
      <c r="BY1397" s="3">
        <f t="shared" si="883"/>
        <v>11595</v>
      </c>
      <c r="BZ1397">
        <v>1</v>
      </c>
      <c r="CA1397" s="3">
        <f t="shared" si="884"/>
        <v>11595</v>
      </c>
      <c r="CC1397" s="3">
        <f t="shared" si="885"/>
        <v>0</v>
      </c>
      <c r="CD1397" s="3">
        <f t="shared" si="886"/>
        <v>0</v>
      </c>
      <c r="CE1397" s="3" t="str">
        <f t="shared" si="887"/>
        <v/>
      </c>
      <c r="CF1397" s="3" t="e">
        <f>HLOOKUP(CE1397,'Valuation Data'!$D$2:$K$5,4,FALSE)</f>
        <v>#N/A</v>
      </c>
      <c r="CG1397" s="3">
        <f t="shared" si="888"/>
        <v>11595</v>
      </c>
      <c r="CH1397" s="3" t="str">
        <f t="shared" si="889"/>
        <v>No</v>
      </c>
      <c r="CI1397" s="3" t="str">
        <f>VLOOKUP(R1397,'Use Codes &amp; County Type'!A:D,4,FALSE)</f>
        <v>R</v>
      </c>
      <c r="CJ1397" s="3" t="str">
        <f t="shared" si="890"/>
        <v>No</v>
      </c>
      <c r="CK1397" s="3" t="str">
        <f t="shared" si="891"/>
        <v>No</v>
      </c>
      <c r="CL1397" s="3">
        <f t="shared" si="892"/>
        <v>0.35</v>
      </c>
      <c r="CM1397" s="3">
        <f t="shared" si="893"/>
        <v>4058.2499999999995</v>
      </c>
      <c r="CN1397" s="3">
        <f t="shared" si="894"/>
        <v>1109.25</v>
      </c>
      <c r="CO1397" s="3">
        <f t="shared" si="895"/>
        <v>2948.9999999999995</v>
      </c>
      <c r="CP1397" s="3">
        <f t="shared" si="896"/>
        <v>9.5666235446313072E-2</v>
      </c>
      <c r="CR1397" s="3" t="str">
        <f t="shared" si="897"/>
        <v>No</v>
      </c>
      <c r="CV1397" s="3" t="str">
        <f t="shared" si="898"/>
        <v>FMV&lt;$30K</v>
      </c>
      <c r="CW1397" s="3">
        <f t="shared" si="899"/>
        <v>1396</v>
      </c>
      <c r="CX1397" s="3">
        <f t="shared" si="900"/>
        <v>221.85</v>
      </c>
      <c r="CY1397" s="3" t="str">
        <f t="shared" si="901"/>
        <v>Ok</v>
      </c>
      <c r="CZ1397">
        <v>0</v>
      </c>
      <c r="DA1397">
        <v>0</v>
      </c>
    </row>
    <row r="1398" spans="1:105" x14ac:dyDescent="0.25">
      <c r="A1398">
        <v>1397</v>
      </c>
      <c r="B1398" t="s">
        <v>3</v>
      </c>
      <c r="C1398" t="s">
        <v>1506</v>
      </c>
      <c r="D1398">
        <v>413.48</v>
      </c>
      <c r="E1398">
        <v>2017</v>
      </c>
      <c r="F1398">
        <v>413.48</v>
      </c>
      <c r="G1398">
        <v>413.48</v>
      </c>
      <c r="H1398" s="3">
        <f t="shared" si="861"/>
        <v>0</v>
      </c>
      <c r="I1398">
        <v>86013</v>
      </c>
      <c r="J1398" t="s">
        <v>2734</v>
      </c>
      <c r="K1398" t="s">
        <v>2738</v>
      </c>
      <c r="L1398">
        <v>32097</v>
      </c>
      <c r="M1398" t="s">
        <v>3758</v>
      </c>
      <c r="N1398" t="s">
        <v>4758</v>
      </c>
      <c r="O1398">
        <v>-81.586679163609801</v>
      </c>
      <c r="P1398">
        <v>30.628497312706099</v>
      </c>
      <c r="Q1398" t="s">
        <v>5771</v>
      </c>
      <c r="R1398">
        <v>2</v>
      </c>
      <c r="S1398" t="s">
        <v>6535</v>
      </c>
      <c r="T1398">
        <v>1006</v>
      </c>
      <c r="U1398" t="s">
        <v>6578</v>
      </c>
      <c r="V1398">
        <v>2017</v>
      </c>
      <c r="W1398">
        <v>23106</v>
      </c>
      <c r="X1398">
        <v>2017</v>
      </c>
      <c r="Y1398">
        <v>23552</v>
      </c>
      <c r="Z1398">
        <v>352.73</v>
      </c>
      <c r="AA1398" s="3">
        <f t="shared" si="862"/>
        <v>0.85307632775466768</v>
      </c>
      <c r="AB1398" t="s">
        <v>6616</v>
      </c>
      <c r="AD1398" t="s">
        <v>6616</v>
      </c>
      <c r="AF1398" t="s">
        <v>6616</v>
      </c>
      <c r="AG1398" t="s">
        <v>6616</v>
      </c>
      <c r="AI1398" t="s">
        <v>6618</v>
      </c>
      <c r="AJ1398" t="s">
        <v>6618</v>
      </c>
      <c r="AK1398" t="s">
        <v>6618</v>
      </c>
      <c r="AL1398" t="s">
        <v>6618</v>
      </c>
      <c r="AM1398" t="s">
        <v>6618</v>
      </c>
      <c r="AN1398">
        <v>0</v>
      </c>
      <c r="AO1398">
        <v>0</v>
      </c>
      <c r="AP1398" s="3" t="str">
        <f t="shared" si="863"/>
        <v>No</v>
      </c>
      <c r="AQ1398" s="3" t="str">
        <f t="shared" si="864"/>
        <v>No</v>
      </c>
      <c r="AR1398" s="3" t="str">
        <f t="shared" si="865"/>
        <v>No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 t="s">
        <v>6634</v>
      </c>
      <c r="AZ1398" t="s">
        <v>6638</v>
      </c>
      <c r="BA1398">
        <v>0</v>
      </c>
      <c r="BB1398" t="s">
        <v>6616</v>
      </c>
      <c r="BC1398" t="s">
        <v>6616</v>
      </c>
      <c r="BD1398" s="4" t="str">
        <f t="shared" si="866"/>
        <v>No</v>
      </c>
      <c r="BE1398" t="s">
        <v>6640</v>
      </c>
      <c r="BF1398" s="3" t="str">
        <f t="shared" si="867"/>
        <v>No</v>
      </c>
      <c r="BG1398" t="s">
        <v>6645</v>
      </c>
      <c r="BH1398" s="3" t="str">
        <f t="shared" si="868"/>
        <v>86013 KUTANA DR</v>
      </c>
      <c r="BI1398" s="3" t="str">
        <f t="shared" si="869"/>
        <v>Yulee</v>
      </c>
      <c r="BJ1398" s="3" t="str">
        <f t="shared" si="870"/>
        <v>Florida</v>
      </c>
      <c r="BK1398" s="3">
        <f t="shared" si="871"/>
        <v>32097</v>
      </c>
      <c r="BL1398" s="3" t="str">
        <f t="shared" si="872"/>
        <v>86013 KUTANA DR YULEE FL 32097</v>
      </c>
      <c r="BM1398" s="3" t="str">
        <f t="shared" si="873"/>
        <v/>
      </c>
      <c r="BN1398" s="3" t="str">
        <f t="shared" si="874"/>
        <v>Pass</v>
      </c>
      <c r="BO1398" s="3" t="str">
        <f t="shared" si="875"/>
        <v>No</v>
      </c>
      <c r="BP1398" s="3" t="str">
        <f t="shared" si="876"/>
        <v>FV&lt;$10K</v>
      </c>
      <c r="BQ1398" t="s">
        <v>6650</v>
      </c>
      <c r="BR1398" s="3" t="str">
        <f t="shared" si="877"/>
        <v>No, &lt; $20K Lien</v>
      </c>
      <c r="BS1398" s="3" t="str">
        <f t="shared" si="878"/>
        <v>No, Lien &lt; $20K</v>
      </c>
      <c r="BT1398" t="s">
        <v>6650</v>
      </c>
      <c r="BU1398" s="3" t="str">
        <f t="shared" si="879"/>
        <v>No</v>
      </c>
      <c r="BV1398" s="3" t="str">
        <f t="shared" si="880"/>
        <v>No</v>
      </c>
      <c r="BW1398" s="3">
        <f t="shared" si="881"/>
        <v>0</v>
      </c>
      <c r="BX1398" s="3" t="str">
        <f t="shared" si="882"/>
        <v>No</v>
      </c>
      <c r="BY1398" s="3">
        <f t="shared" si="883"/>
        <v>23106</v>
      </c>
      <c r="BZ1398">
        <v>1</v>
      </c>
      <c r="CA1398" s="3">
        <f t="shared" si="884"/>
        <v>23106</v>
      </c>
      <c r="CC1398" s="3">
        <f t="shared" si="885"/>
        <v>0</v>
      </c>
      <c r="CD1398" s="3">
        <f t="shared" si="886"/>
        <v>0</v>
      </c>
      <c r="CE1398" s="3" t="str">
        <f t="shared" si="887"/>
        <v/>
      </c>
      <c r="CF1398" s="3" t="e">
        <f>HLOOKUP(CE1398,'Valuation Data'!$D$2:$K$5,4,FALSE)</f>
        <v>#N/A</v>
      </c>
      <c r="CG1398" s="3">
        <f t="shared" si="888"/>
        <v>23106</v>
      </c>
      <c r="CH1398" s="3" t="str">
        <f t="shared" si="889"/>
        <v>No</v>
      </c>
      <c r="CI1398" s="3" t="str">
        <f>VLOOKUP(R1398,'Use Codes &amp; County Type'!A:D,4,FALSE)</f>
        <v>R</v>
      </c>
      <c r="CJ1398" s="3" t="str">
        <f t="shared" si="890"/>
        <v>No</v>
      </c>
      <c r="CK1398" s="3" t="str">
        <f t="shared" si="891"/>
        <v>No</v>
      </c>
      <c r="CL1398" s="3">
        <f t="shared" si="892"/>
        <v>0.35</v>
      </c>
      <c r="CM1398" s="3">
        <f t="shared" si="893"/>
        <v>8087.0999999999995</v>
      </c>
      <c r="CN1398" s="3">
        <f t="shared" si="894"/>
        <v>1653.92</v>
      </c>
      <c r="CO1398" s="3">
        <f t="shared" si="895"/>
        <v>6433.1799999999994</v>
      </c>
      <c r="CP1398" s="3">
        <f t="shared" si="896"/>
        <v>7.157967627456073E-2</v>
      </c>
      <c r="CR1398" s="3" t="str">
        <f t="shared" si="897"/>
        <v>No</v>
      </c>
      <c r="CV1398" s="3" t="str">
        <f t="shared" si="898"/>
        <v>FMV&lt;$30K</v>
      </c>
      <c r="CW1398" s="3">
        <f t="shared" si="899"/>
        <v>1397</v>
      </c>
      <c r="CX1398" s="3">
        <f t="shared" si="900"/>
        <v>413.48</v>
      </c>
      <c r="CY1398" s="3" t="str">
        <f t="shared" si="901"/>
        <v>Ok</v>
      </c>
      <c r="CZ1398">
        <v>0</v>
      </c>
      <c r="DA1398">
        <v>0</v>
      </c>
    </row>
    <row r="1399" spans="1:105" x14ac:dyDescent="0.25">
      <c r="A1399">
        <v>1398</v>
      </c>
      <c r="B1399" t="s">
        <v>3</v>
      </c>
      <c r="C1399" t="s">
        <v>1507</v>
      </c>
      <c r="D1399">
        <v>966.86</v>
      </c>
      <c r="E1399">
        <v>2017</v>
      </c>
      <c r="F1399">
        <v>966.91</v>
      </c>
      <c r="G1399">
        <v>966.86</v>
      </c>
      <c r="H1399" s="3">
        <f t="shared" si="861"/>
        <v>-4.9999999999954525E-2</v>
      </c>
      <c r="I1399">
        <v>86002</v>
      </c>
      <c r="J1399" t="s">
        <v>2734</v>
      </c>
      <c r="K1399" t="s">
        <v>2738</v>
      </c>
      <c r="L1399">
        <v>32097</v>
      </c>
      <c r="M1399" t="s">
        <v>3759</v>
      </c>
      <c r="N1399" t="s">
        <v>4758</v>
      </c>
      <c r="O1399">
        <v>-81.587214727801694</v>
      </c>
      <c r="P1399">
        <v>30.628446732797201</v>
      </c>
      <c r="Q1399" t="s">
        <v>5772</v>
      </c>
      <c r="R1399">
        <v>1</v>
      </c>
      <c r="S1399" t="s">
        <v>6539</v>
      </c>
      <c r="T1399">
        <v>1001</v>
      </c>
      <c r="U1399" t="s">
        <v>6582</v>
      </c>
      <c r="V1399">
        <v>2017</v>
      </c>
      <c r="W1399">
        <v>57099</v>
      </c>
      <c r="X1399">
        <v>2017</v>
      </c>
      <c r="Y1399">
        <v>57099</v>
      </c>
      <c r="Z1399">
        <v>864.41</v>
      </c>
      <c r="AA1399" s="3">
        <f t="shared" si="862"/>
        <v>0.89403843369257174</v>
      </c>
      <c r="AB1399" t="s">
        <v>6616</v>
      </c>
      <c r="AC1399" t="s">
        <v>6616</v>
      </c>
      <c r="AE1399" t="s">
        <v>6616</v>
      </c>
      <c r="AF1399" t="s">
        <v>6616</v>
      </c>
      <c r="AG1399" t="s">
        <v>6616</v>
      </c>
      <c r="AH1399" t="s">
        <v>6616</v>
      </c>
      <c r="AI1399" t="s">
        <v>6618</v>
      </c>
      <c r="AJ1399" t="s">
        <v>6618</v>
      </c>
      <c r="AK1399" t="s">
        <v>6618</v>
      </c>
      <c r="AL1399" t="s">
        <v>6618</v>
      </c>
      <c r="AM1399" t="s">
        <v>6618</v>
      </c>
      <c r="AN1399" t="s">
        <v>6618</v>
      </c>
      <c r="AO1399" t="s">
        <v>6618</v>
      </c>
      <c r="AP1399" s="3" t="str">
        <f t="shared" si="863"/>
        <v>No</v>
      </c>
      <c r="AQ1399" s="3" t="str">
        <f t="shared" si="864"/>
        <v>No</v>
      </c>
      <c r="AR1399" s="3" t="str">
        <f t="shared" si="865"/>
        <v>No</v>
      </c>
      <c r="AS1399">
        <v>0</v>
      </c>
      <c r="AT1399">
        <v>0</v>
      </c>
      <c r="AU1399">
        <v>25000</v>
      </c>
      <c r="AV1399">
        <v>0</v>
      </c>
      <c r="AW1399">
        <v>0</v>
      </c>
      <c r="AX1399">
        <v>0</v>
      </c>
      <c r="AY1399" t="s">
        <v>6634</v>
      </c>
      <c r="AZ1399" t="s">
        <v>6638</v>
      </c>
      <c r="BA1399">
        <v>1</v>
      </c>
      <c r="BB1399" t="s">
        <v>6616</v>
      </c>
      <c r="BC1399" t="s">
        <v>6616</v>
      </c>
      <c r="BD1399" s="4" t="str">
        <f t="shared" si="866"/>
        <v>No</v>
      </c>
      <c r="BE1399" t="s">
        <v>6640</v>
      </c>
      <c r="BF1399" s="3" t="str">
        <f t="shared" si="867"/>
        <v>No</v>
      </c>
      <c r="BG1399" t="s">
        <v>6645</v>
      </c>
      <c r="BH1399" s="3" t="str">
        <f t="shared" si="868"/>
        <v>86002 HENDERSON AVE</v>
      </c>
      <c r="BI1399" s="3" t="str">
        <f t="shared" si="869"/>
        <v>Yulee</v>
      </c>
      <c r="BJ1399" s="3" t="str">
        <f t="shared" si="870"/>
        <v>Florida</v>
      </c>
      <c r="BK1399" s="3">
        <f t="shared" si="871"/>
        <v>32097</v>
      </c>
      <c r="BL1399" s="3" t="str">
        <f t="shared" si="872"/>
        <v>86002 HENDERSON AVE YULEE FL 32097</v>
      </c>
      <c r="BM1399" s="3" t="str">
        <f t="shared" si="873"/>
        <v>L</v>
      </c>
      <c r="BN1399" s="3" t="str">
        <f t="shared" si="874"/>
        <v>Pass</v>
      </c>
      <c r="BO1399" s="3" t="str">
        <f t="shared" si="875"/>
        <v>No</v>
      </c>
      <c r="BP1399" s="3" t="str">
        <f t="shared" si="876"/>
        <v>FV&lt;$10K</v>
      </c>
      <c r="BQ1399" t="s">
        <v>6650</v>
      </c>
      <c r="BR1399" s="3" t="str">
        <f t="shared" si="877"/>
        <v>No, &lt; $20K Lien</v>
      </c>
      <c r="BS1399" s="3" t="str">
        <f t="shared" si="878"/>
        <v>No, Lien &lt; $20K</v>
      </c>
      <c r="BT1399" t="s">
        <v>6650</v>
      </c>
      <c r="BU1399" s="3" t="str">
        <f t="shared" si="879"/>
        <v>No</v>
      </c>
      <c r="BV1399" s="3" t="str">
        <f t="shared" si="880"/>
        <v>No</v>
      </c>
      <c r="BW1399" s="3">
        <f t="shared" si="881"/>
        <v>1</v>
      </c>
      <c r="BX1399" s="3" t="str">
        <f t="shared" si="882"/>
        <v>No</v>
      </c>
      <c r="BY1399" s="3">
        <f t="shared" si="883"/>
        <v>57099</v>
      </c>
      <c r="BZ1399">
        <v>1</v>
      </c>
      <c r="CA1399" s="3">
        <f t="shared" si="884"/>
        <v>57099</v>
      </c>
      <c r="CC1399" s="3">
        <f t="shared" si="885"/>
        <v>0</v>
      </c>
      <c r="CD1399" s="3">
        <f t="shared" si="886"/>
        <v>0</v>
      </c>
      <c r="CE1399" s="3" t="str">
        <f t="shared" si="887"/>
        <v/>
      </c>
      <c r="CF1399" s="3" t="e">
        <f>HLOOKUP(CE1399,'Valuation Data'!$D$2:$K$5,4,FALSE)</f>
        <v>#N/A</v>
      </c>
      <c r="CG1399" s="3">
        <f t="shared" si="888"/>
        <v>57099</v>
      </c>
      <c r="CH1399" s="3" t="str">
        <f t="shared" si="889"/>
        <v>No</v>
      </c>
      <c r="CI1399" s="3" t="str">
        <f>VLOOKUP(R1399,'Use Codes &amp; County Type'!A:D,4,FALSE)</f>
        <v>S</v>
      </c>
      <c r="CJ1399" s="3" t="str">
        <f t="shared" si="890"/>
        <v>No</v>
      </c>
      <c r="CK1399" s="3" t="str">
        <f t="shared" si="891"/>
        <v>No</v>
      </c>
      <c r="CL1399" s="3">
        <f t="shared" si="892"/>
        <v>0.35</v>
      </c>
      <c r="CM1399" s="3">
        <f t="shared" si="893"/>
        <v>19984.649999999998</v>
      </c>
      <c r="CN1399" s="3">
        <f t="shared" si="894"/>
        <v>4834.3</v>
      </c>
      <c r="CO1399" s="3">
        <f t="shared" si="895"/>
        <v>15150.349999999999</v>
      </c>
      <c r="CP1399" s="3">
        <f t="shared" si="896"/>
        <v>8.4665230564458224E-2</v>
      </c>
      <c r="CR1399" s="3" t="str">
        <f t="shared" si="897"/>
        <v>No</v>
      </c>
      <c r="CV1399" s="3" t="str">
        <f t="shared" si="898"/>
        <v>*Bid</v>
      </c>
      <c r="CW1399" s="3">
        <f t="shared" si="899"/>
        <v>1398</v>
      </c>
      <c r="CX1399" s="3">
        <f t="shared" si="900"/>
        <v>966.86</v>
      </c>
      <c r="CY1399" s="3" t="str">
        <f t="shared" si="901"/>
        <v>Ok</v>
      </c>
      <c r="CZ1399">
        <v>0</v>
      </c>
      <c r="DA1399">
        <v>0</v>
      </c>
    </row>
    <row r="1400" spans="1:105" x14ac:dyDescent="0.25">
      <c r="A1400">
        <v>1399</v>
      </c>
      <c r="B1400" t="s">
        <v>3</v>
      </c>
      <c r="C1400" t="s">
        <v>1508</v>
      </c>
      <c r="D1400">
        <v>3736.83</v>
      </c>
      <c r="E1400">
        <v>2017</v>
      </c>
      <c r="F1400" t="e">
        <f>NA()</f>
        <v>#N/A</v>
      </c>
      <c r="G1400" t="e">
        <f>NA()</f>
        <v>#N/A</v>
      </c>
      <c r="H1400" s="3" t="e">
        <f t="shared" si="861"/>
        <v>#N/A</v>
      </c>
      <c r="I1400" t="e">
        <f>NA()</f>
        <v>#N/A</v>
      </c>
      <c r="J1400" t="e">
        <f>NA()</f>
        <v>#N/A</v>
      </c>
      <c r="K1400" t="e">
        <f>NA()</f>
        <v>#N/A</v>
      </c>
      <c r="L1400" t="e">
        <f>NA()</f>
        <v>#N/A</v>
      </c>
      <c r="M1400" t="e">
        <f>NA()</f>
        <v>#N/A</v>
      </c>
      <c r="N1400" t="e">
        <f>NA()</f>
        <v>#N/A</v>
      </c>
      <c r="O1400" t="e">
        <f>NA()</f>
        <v>#N/A</v>
      </c>
      <c r="P1400" t="e">
        <f>NA()</f>
        <v>#N/A</v>
      </c>
      <c r="Q1400" t="e">
        <f>NA()</f>
        <v>#N/A</v>
      </c>
      <c r="R1400">
        <v>1</v>
      </c>
      <c r="S1400" t="s">
        <v>6539</v>
      </c>
      <c r="T1400" t="e">
        <f>NA()</f>
        <v>#N/A</v>
      </c>
      <c r="U1400" t="e">
        <f>NA()</f>
        <v>#N/A</v>
      </c>
      <c r="V1400">
        <v>2017</v>
      </c>
      <c r="W1400">
        <v>226282</v>
      </c>
      <c r="X1400" t="e">
        <f>NA()</f>
        <v>#N/A</v>
      </c>
      <c r="Y1400" t="e">
        <f>NA()</f>
        <v>#N/A</v>
      </c>
      <c r="Z1400" t="e">
        <f>NA()</f>
        <v>#N/A</v>
      </c>
      <c r="AA1400" s="3">
        <f t="shared" si="862"/>
        <v>0</v>
      </c>
      <c r="AB1400" t="s">
        <v>6616</v>
      </c>
      <c r="AC1400" t="s">
        <v>6616</v>
      </c>
      <c r="AE1400" t="s">
        <v>6616</v>
      </c>
      <c r="AF1400" t="s">
        <v>6616</v>
      </c>
      <c r="AI1400" t="e">
        <f>NA()</f>
        <v>#N/A</v>
      </c>
      <c r="AJ1400" t="e">
        <f>NA()</f>
        <v>#N/A</v>
      </c>
      <c r="AK1400" t="e">
        <f>NA()</f>
        <v>#N/A</v>
      </c>
      <c r="AL1400" t="e">
        <f>NA()</f>
        <v>#N/A</v>
      </c>
      <c r="AM1400" t="e">
        <f>NA()</f>
        <v>#N/A</v>
      </c>
      <c r="AN1400" t="e">
        <f>NA()</f>
        <v>#N/A</v>
      </c>
      <c r="AO1400" t="e">
        <f>NA()</f>
        <v>#N/A</v>
      </c>
      <c r="AP1400" s="3" t="str">
        <f t="shared" si="863"/>
        <v>No</v>
      </c>
      <c r="AQ1400" s="3" t="str">
        <f t="shared" si="864"/>
        <v>No</v>
      </c>
      <c r="AR1400" s="3" t="str">
        <f t="shared" si="865"/>
        <v>No</v>
      </c>
      <c r="AS1400" t="e">
        <f>NA()</f>
        <v>#N/A</v>
      </c>
      <c r="AT1400" t="e">
        <f>NA()</f>
        <v>#N/A</v>
      </c>
      <c r="AU1400" t="e">
        <f>NA()</f>
        <v>#N/A</v>
      </c>
      <c r="AV1400" t="e">
        <f>NA()</f>
        <v>#N/A</v>
      </c>
      <c r="AW1400" t="e">
        <f>NA()</f>
        <v>#N/A</v>
      </c>
      <c r="AX1400" t="e">
        <f>NA()</f>
        <v>#N/A</v>
      </c>
      <c r="AY1400" t="e">
        <f>NA()</f>
        <v>#N/A</v>
      </c>
      <c r="AZ1400" t="e">
        <f>NA()</f>
        <v>#N/A</v>
      </c>
      <c r="BA1400">
        <v>1</v>
      </c>
      <c r="BB1400" t="s">
        <v>6616</v>
      </c>
      <c r="BC1400" t="e">
        <f>NA()</f>
        <v>#N/A</v>
      </c>
      <c r="BD1400" s="4" t="str">
        <f t="shared" si="866"/>
        <v>No</v>
      </c>
      <c r="BE1400" t="e">
        <f>NA()</f>
        <v>#N/A</v>
      </c>
      <c r="BF1400" s="3" t="str">
        <f t="shared" si="867"/>
        <v>No</v>
      </c>
      <c r="BG1400" t="e">
        <f>NA()</f>
        <v>#N/A</v>
      </c>
      <c r="BH1400" s="3" t="e">
        <f t="shared" si="868"/>
        <v>#N/A</v>
      </c>
      <c r="BI1400" s="3" t="e">
        <f t="shared" si="869"/>
        <v>#N/A</v>
      </c>
      <c r="BJ1400" s="3" t="e">
        <f t="shared" si="870"/>
        <v>#N/A</v>
      </c>
      <c r="BK1400" s="3" t="e">
        <f t="shared" si="871"/>
        <v>#N/A</v>
      </c>
      <c r="BL1400" s="3" t="e">
        <f t="shared" si="872"/>
        <v>#N/A</v>
      </c>
      <c r="BM1400" s="3" t="e">
        <f t="shared" si="873"/>
        <v>#N/A</v>
      </c>
      <c r="BN1400" s="3" t="str">
        <f t="shared" si="874"/>
        <v>Pass</v>
      </c>
      <c r="BO1400" s="3" t="e">
        <f t="shared" si="875"/>
        <v>#N/A</v>
      </c>
      <c r="BP1400" s="3" t="str">
        <f t="shared" si="876"/>
        <v>FV&lt;$10K</v>
      </c>
      <c r="BQ1400" t="s">
        <v>6650</v>
      </c>
      <c r="BR1400" s="3" t="str">
        <f t="shared" si="877"/>
        <v>No, &lt; $20K Lien</v>
      </c>
      <c r="BS1400" s="3" t="str">
        <f t="shared" si="878"/>
        <v>No, Lien &lt; $20K</v>
      </c>
      <c r="BT1400" t="s">
        <v>6650</v>
      </c>
      <c r="BU1400" s="3" t="str">
        <f t="shared" si="879"/>
        <v>No</v>
      </c>
      <c r="BV1400" s="3" t="str">
        <f t="shared" si="880"/>
        <v>No</v>
      </c>
      <c r="BW1400" s="3">
        <f t="shared" si="881"/>
        <v>1</v>
      </c>
      <c r="BX1400" s="3" t="str">
        <f t="shared" si="882"/>
        <v>No</v>
      </c>
      <c r="BY1400" s="3">
        <f t="shared" si="883"/>
        <v>226282</v>
      </c>
      <c r="BZ1400">
        <v>1</v>
      </c>
      <c r="CA1400" s="3">
        <f t="shared" si="884"/>
        <v>226282</v>
      </c>
      <c r="CC1400" s="3" t="e">
        <f t="shared" si="885"/>
        <v>#N/A</v>
      </c>
      <c r="CD1400" s="3" t="e">
        <f t="shared" si="886"/>
        <v>#N/A</v>
      </c>
      <c r="CE1400" s="3" t="str">
        <f t="shared" si="887"/>
        <v/>
      </c>
      <c r="CF1400" s="3" t="e">
        <f>HLOOKUP(CE1400,'Valuation Data'!$D$2:$K$5,4,FALSE)</f>
        <v>#N/A</v>
      </c>
      <c r="CG1400" s="3">
        <f t="shared" si="888"/>
        <v>226282</v>
      </c>
      <c r="CH1400" s="3" t="str">
        <f t="shared" si="889"/>
        <v>No</v>
      </c>
      <c r="CI1400" s="3" t="str">
        <f>VLOOKUP(R1400,'Use Codes &amp; County Type'!A:D,4,FALSE)</f>
        <v>S</v>
      </c>
      <c r="CJ1400" s="3" t="str">
        <f t="shared" si="890"/>
        <v>No</v>
      </c>
      <c r="CK1400" s="3" t="str">
        <f t="shared" si="891"/>
        <v>No</v>
      </c>
      <c r="CL1400" s="3">
        <f t="shared" si="892"/>
        <v>0.35</v>
      </c>
      <c r="CM1400" s="3">
        <f t="shared" si="893"/>
        <v>79198.7</v>
      </c>
      <c r="CN1400" s="3" t="e">
        <f t="shared" si="894"/>
        <v>#N/A</v>
      </c>
      <c r="CO1400" s="3" t="e">
        <f t="shared" si="895"/>
        <v>#N/A</v>
      </c>
      <c r="CP1400" s="3" t="e">
        <f t="shared" si="896"/>
        <v>#N/A</v>
      </c>
      <c r="CR1400" s="3" t="e">
        <f t="shared" si="897"/>
        <v>#N/A</v>
      </c>
      <c r="CV1400" s="3" t="e">
        <f t="shared" si="898"/>
        <v>#N/A</v>
      </c>
      <c r="CW1400" s="3">
        <f t="shared" si="899"/>
        <v>1399</v>
      </c>
      <c r="CX1400" s="3">
        <f t="shared" si="900"/>
        <v>3736.83</v>
      </c>
      <c r="CY1400" s="3" t="e">
        <f t="shared" si="901"/>
        <v>#N/A</v>
      </c>
      <c r="CZ1400" t="e">
        <f>NA()</f>
        <v>#N/A</v>
      </c>
      <c r="DA1400" t="e">
        <f>NA()</f>
        <v>#N/A</v>
      </c>
    </row>
    <row r="1401" spans="1:105" x14ac:dyDescent="0.25">
      <c r="A1401">
        <v>1400</v>
      </c>
      <c r="B1401" t="s">
        <v>3</v>
      </c>
      <c r="C1401" t="s">
        <v>1509</v>
      </c>
      <c r="D1401">
        <v>236.68</v>
      </c>
      <c r="E1401">
        <v>2017</v>
      </c>
      <c r="F1401">
        <v>236.68</v>
      </c>
      <c r="G1401">
        <v>236.68</v>
      </c>
      <c r="H1401" s="3">
        <f t="shared" si="861"/>
        <v>0</v>
      </c>
      <c r="J1401" t="s">
        <v>2734</v>
      </c>
      <c r="K1401" t="s">
        <v>2738</v>
      </c>
      <c r="L1401">
        <v>32097</v>
      </c>
      <c r="M1401" t="s">
        <v>3760</v>
      </c>
      <c r="N1401" t="s">
        <v>4758</v>
      </c>
      <c r="O1401">
        <v>-81.5945528334572</v>
      </c>
      <c r="P1401">
        <v>30.628681549603002</v>
      </c>
      <c r="Q1401" t="s">
        <v>5773</v>
      </c>
      <c r="R1401">
        <v>0</v>
      </c>
      <c r="S1401" t="s">
        <v>6538</v>
      </c>
      <c r="T1401">
        <v>8001</v>
      </c>
      <c r="U1401" t="s">
        <v>6581</v>
      </c>
      <c r="V1401">
        <v>2017</v>
      </c>
      <c r="W1401">
        <v>12500</v>
      </c>
      <c r="X1401">
        <v>2017</v>
      </c>
      <c r="Y1401">
        <v>12500</v>
      </c>
      <c r="Z1401">
        <v>189.25</v>
      </c>
      <c r="AA1401" s="3">
        <f t="shared" si="862"/>
        <v>0.79960283927666043</v>
      </c>
      <c r="AB1401" t="s">
        <v>6616</v>
      </c>
      <c r="AC1401" t="s">
        <v>6617</v>
      </c>
      <c r="AD1401" t="s">
        <v>6616</v>
      </c>
      <c r="AE1401" t="s">
        <v>6616</v>
      </c>
      <c r="AF1401" t="s">
        <v>6616</v>
      </c>
      <c r="AG1401" t="s">
        <v>6616</v>
      </c>
      <c r="AH1401" t="s">
        <v>6616</v>
      </c>
      <c r="AI1401" t="s">
        <v>6618</v>
      </c>
      <c r="AJ1401" t="s">
        <v>6619</v>
      </c>
      <c r="AK1401" t="s">
        <v>6618</v>
      </c>
      <c r="AL1401" t="s">
        <v>6618</v>
      </c>
      <c r="AM1401" t="s">
        <v>6618</v>
      </c>
      <c r="AN1401" t="s">
        <v>6618</v>
      </c>
      <c r="AO1401" t="s">
        <v>6619</v>
      </c>
      <c r="AP1401" s="3" t="str">
        <f t="shared" si="863"/>
        <v>Yes</v>
      </c>
      <c r="AQ1401" s="3" t="str">
        <f t="shared" si="864"/>
        <v>Yes</v>
      </c>
      <c r="AR1401" s="3" t="str">
        <f t="shared" si="865"/>
        <v>Yes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 t="s">
        <v>6634</v>
      </c>
      <c r="AZ1401" t="s">
        <v>6638</v>
      </c>
      <c r="BA1401">
        <v>7</v>
      </c>
      <c r="BB1401" t="s">
        <v>6616</v>
      </c>
      <c r="BC1401" t="s">
        <v>6616</v>
      </c>
      <c r="BD1401" s="4" t="str">
        <f t="shared" si="866"/>
        <v>No</v>
      </c>
      <c r="BE1401" t="s">
        <v>6640</v>
      </c>
      <c r="BF1401" s="3" t="str">
        <f t="shared" si="867"/>
        <v>No</v>
      </c>
      <c r="BG1401" t="s">
        <v>6645</v>
      </c>
      <c r="BH1401" s="3" t="str">
        <f t="shared" si="868"/>
        <v>PINEWOOD DR</v>
      </c>
      <c r="BI1401" s="3" t="str">
        <f t="shared" si="869"/>
        <v>Yulee</v>
      </c>
      <c r="BJ1401" s="3" t="str">
        <f t="shared" si="870"/>
        <v>Florida</v>
      </c>
      <c r="BK1401" s="3">
        <f t="shared" si="871"/>
        <v>32097</v>
      </c>
      <c r="BL1401" s="3" t="str">
        <f t="shared" si="872"/>
        <v>PINEWOOD DR YULEE FL 32097</v>
      </c>
      <c r="BM1401" s="3" t="str">
        <f t="shared" si="873"/>
        <v/>
      </c>
      <c r="BN1401" s="3" t="str">
        <f t="shared" si="874"/>
        <v>Pass</v>
      </c>
      <c r="BO1401" s="3" t="str">
        <f t="shared" si="875"/>
        <v>No</v>
      </c>
      <c r="BP1401" s="3" t="str">
        <f t="shared" si="876"/>
        <v>FV&lt;$10K</v>
      </c>
      <c r="BQ1401" t="s">
        <v>6650</v>
      </c>
      <c r="BR1401" s="3" t="str">
        <f t="shared" si="877"/>
        <v>No, &lt; $20K Lien</v>
      </c>
      <c r="BS1401" s="3" t="str">
        <f t="shared" si="878"/>
        <v>No, Lien &lt; $20K</v>
      </c>
      <c r="BT1401" t="s">
        <v>6650</v>
      </c>
      <c r="BU1401" s="3" t="str">
        <f t="shared" si="879"/>
        <v>Yes</v>
      </c>
      <c r="BV1401" s="3" t="str">
        <f t="shared" si="880"/>
        <v>No</v>
      </c>
      <c r="BW1401" s="3">
        <f t="shared" si="881"/>
        <v>7</v>
      </c>
      <c r="BX1401" s="3" t="str">
        <f t="shared" si="882"/>
        <v>No</v>
      </c>
      <c r="BY1401" s="3">
        <f t="shared" si="883"/>
        <v>12500</v>
      </c>
      <c r="BZ1401">
        <v>1</v>
      </c>
      <c r="CA1401" s="3">
        <f t="shared" si="884"/>
        <v>12500</v>
      </c>
      <c r="CC1401" s="3">
        <f t="shared" si="885"/>
        <v>0</v>
      </c>
      <c r="CD1401" s="3">
        <f t="shared" si="886"/>
        <v>0</v>
      </c>
      <c r="CE1401" s="3" t="str">
        <f t="shared" si="887"/>
        <v/>
      </c>
      <c r="CF1401" s="3" t="e">
        <f>HLOOKUP(CE1401,'Valuation Data'!$D$2:$K$5,4,FALSE)</f>
        <v>#N/A</v>
      </c>
      <c r="CG1401" s="3">
        <f t="shared" si="888"/>
        <v>12500</v>
      </c>
      <c r="CH1401" s="3" t="str">
        <f t="shared" si="889"/>
        <v>No</v>
      </c>
      <c r="CI1401" s="3" t="str">
        <f>VLOOKUP(R1401,'Use Codes &amp; County Type'!A:D,4,FALSE)</f>
        <v>V</v>
      </c>
      <c r="CJ1401" s="3" t="str">
        <f t="shared" si="890"/>
        <v>Yes</v>
      </c>
      <c r="CK1401" s="3" t="str">
        <f t="shared" si="891"/>
        <v>No</v>
      </c>
      <c r="CL1401" s="3">
        <f t="shared" si="892"/>
        <v>0</v>
      </c>
      <c r="CM1401" s="3">
        <f t="shared" si="893"/>
        <v>0</v>
      </c>
      <c r="CN1401" s="3">
        <f t="shared" si="894"/>
        <v>2603.48</v>
      </c>
      <c r="CO1401" s="3">
        <f t="shared" si="895"/>
        <v>-2603.48</v>
      </c>
      <c r="CP1401" s="3">
        <f t="shared" si="896"/>
        <v>0.2082784</v>
      </c>
      <c r="CR1401" s="3" t="str">
        <f t="shared" si="897"/>
        <v>No</v>
      </c>
      <c r="CV1401" s="3" t="str">
        <f t="shared" si="898"/>
        <v>County Held Lien</v>
      </c>
      <c r="CW1401" s="3">
        <f t="shared" si="899"/>
        <v>1400</v>
      </c>
      <c r="CX1401" s="3">
        <f t="shared" si="900"/>
        <v>236.68</v>
      </c>
      <c r="CY1401" s="3" t="str">
        <f t="shared" si="901"/>
        <v>Ok</v>
      </c>
      <c r="CZ1401">
        <v>0</v>
      </c>
      <c r="DA1401">
        <v>0</v>
      </c>
    </row>
    <row r="1402" spans="1:105" x14ac:dyDescent="0.25">
      <c r="A1402">
        <v>1401</v>
      </c>
      <c r="B1402" t="s">
        <v>3</v>
      </c>
      <c r="C1402" t="s">
        <v>1510</v>
      </c>
      <c r="D1402">
        <v>478.65</v>
      </c>
      <c r="E1402">
        <v>2017</v>
      </c>
      <c r="F1402">
        <v>478.65</v>
      </c>
      <c r="G1402">
        <v>478.65</v>
      </c>
      <c r="H1402" s="3">
        <f t="shared" si="861"/>
        <v>0</v>
      </c>
      <c r="I1402">
        <v>86220</v>
      </c>
      <c r="J1402" t="s">
        <v>2734</v>
      </c>
      <c r="K1402" t="s">
        <v>2738</v>
      </c>
      <c r="L1402">
        <v>32097</v>
      </c>
      <c r="M1402" t="s">
        <v>3761</v>
      </c>
      <c r="N1402" t="s">
        <v>4758</v>
      </c>
      <c r="O1402">
        <v>-81.5947564387738</v>
      </c>
      <c r="P1402">
        <v>30.628384960696501</v>
      </c>
      <c r="Q1402" t="s">
        <v>5774</v>
      </c>
      <c r="R1402">
        <v>2</v>
      </c>
      <c r="S1402" t="s">
        <v>6535</v>
      </c>
      <c r="T1402">
        <v>1006</v>
      </c>
      <c r="U1402" t="s">
        <v>6578</v>
      </c>
      <c r="V1402">
        <v>2017</v>
      </c>
      <c r="W1402">
        <v>27281</v>
      </c>
      <c r="X1402">
        <v>2017</v>
      </c>
      <c r="Y1402">
        <v>27281</v>
      </c>
      <c r="Z1402">
        <v>412.99</v>
      </c>
      <c r="AA1402" s="3">
        <f t="shared" si="862"/>
        <v>0.86282252167554585</v>
      </c>
      <c r="AB1402" t="s">
        <v>6616</v>
      </c>
      <c r="AE1402" t="s">
        <v>6616</v>
      </c>
      <c r="AF1402" t="s">
        <v>6616</v>
      </c>
      <c r="AG1402" t="s">
        <v>6616</v>
      </c>
      <c r="AH1402" t="s">
        <v>6616</v>
      </c>
      <c r="AI1402" t="s">
        <v>6618</v>
      </c>
      <c r="AJ1402" t="s">
        <v>6618</v>
      </c>
      <c r="AK1402" t="s">
        <v>6618</v>
      </c>
      <c r="AL1402" t="s">
        <v>6618</v>
      </c>
      <c r="AM1402" t="s">
        <v>6618</v>
      </c>
      <c r="AN1402" t="s">
        <v>6618</v>
      </c>
      <c r="AO1402">
        <v>0</v>
      </c>
      <c r="AP1402" s="3" t="str">
        <f t="shared" si="863"/>
        <v>No</v>
      </c>
      <c r="AQ1402" s="3" t="str">
        <f t="shared" si="864"/>
        <v>No</v>
      </c>
      <c r="AR1402" s="3" t="str">
        <f t="shared" si="865"/>
        <v>No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 t="s">
        <v>6634</v>
      </c>
      <c r="AZ1402">
        <v>0</v>
      </c>
      <c r="BA1402">
        <v>1</v>
      </c>
      <c r="BB1402" t="s">
        <v>6616</v>
      </c>
      <c r="BC1402" t="s">
        <v>6616</v>
      </c>
      <c r="BD1402" s="4" t="str">
        <f t="shared" si="866"/>
        <v>No</v>
      </c>
      <c r="BE1402" t="s">
        <v>6640</v>
      </c>
      <c r="BF1402" s="3" t="str">
        <f t="shared" si="867"/>
        <v>No</v>
      </c>
      <c r="BG1402" t="s">
        <v>6645</v>
      </c>
      <c r="BH1402" s="3" t="str">
        <f t="shared" si="868"/>
        <v>86220 PINEWOOD DR</v>
      </c>
      <c r="BI1402" s="3" t="str">
        <f t="shared" si="869"/>
        <v>Yulee</v>
      </c>
      <c r="BJ1402" s="3" t="str">
        <f t="shared" si="870"/>
        <v>Florida</v>
      </c>
      <c r="BK1402" s="3">
        <f t="shared" si="871"/>
        <v>32097</v>
      </c>
      <c r="BL1402" s="3" t="str">
        <f t="shared" si="872"/>
        <v>86220 PINEWOOD DR YULEE FL 32097</v>
      </c>
      <c r="BM1402" s="3" t="str">
        <f t="shared" si="873"/>
        <v/>
      </c>
      <c r="BN1402" s="3" t="str">
        <f t="shared" si="874"/>
        <v>Pass</v>
      </c>
      <c r="BO1402" s="3" t="str">
        <f t="shared" si="875"/>
        <v>No</v>
      </c>
      <c r="BP1402" s="3" t="str">
        <f t="shared" si="876"/>
        <v>FV&lt;$10K</v>
      </c>
      <c r="BQ1402" t="s">
        <v>6650</v>
      </c>
      <c r="BR1402" s="3" t="str">
        <f t="shared" si="877"/>
        <v>No, &lt; $20K Lien</v>
      </c>
      <c r="BS1402" s="3" t="str">
        <f t="shared" si="878"/>
        <v>No, Lien &lt; $20K</v>
      </c>
      <c r="BT1402" t="s">
        <v>6650</v>
      </c>
      <c r="BU1402" s="3" t="str">
        <f t="shared" si="879"/>
        <v>No</v>
      </c>
      <c r="BV1402" s="3" t="str">
        <f t="shared" si="880"/>
        <v>No</v>
      </c>
      <c r="BW1402" s="3">
        <f t="shared" si="881"/>
        <v>1</v>
      </c>
      <c r="BX1402" s="3" t="str">
        <f t="shared" si="882"/>
        <v>No</v>
      </c>
      <c r="BY1402" s="3">
        <f t="shared" si="883"/>
        <v>27281</v>
      </c>
      <c r="BZ1402">
        <v>1</v>
      </c>
      <c r="CA1402" s="3">
        <f t="shared" si="884"/>
        <v>27281</v>
      </c>
      <c r="CC1402" s="3">
        <f t="shared" si="885"/>
        <v>0</v>
      </c>
      <c r="CD1402" s="3">
        <f t="shared" si="886"/>
        <v>0</v>
      </c>
      <c r="CE1402" s="3" t="str">
        <f t="shared" si="887"/>
        <v/>
      </c>
      <c r="CF1402" s="3" t="e">
        <f>HLOOKUP(CE1402,'Valuation Data'!$D$2:$K$5,4,FALSE)</f>
        <v>#N/A</v>
      </c>
      <c r="CG1402" s="3">
        <f t="shared" si="888"/>
        <v>27281</v>
      </c>
      <c r="CH1402" s="3" t="str">
        <f t="shared" si="889"/>
        <v>No</v>
      </c>
      <c r="CI1402" s="3" t="str">
        <f>VLOOKUP(R1402,'Use Codes &amp; County Type'!A:D,4,FALSE)</f>
        <v>R</v>
      </c>
      <c r="CJ1402" s="3" t="str">
        <f t="shared" si="890"/>
        <v>No</v>
      </c>
      <c r="CK1402" s="3" t="str">
        <f t="shared" si="891"/>
        <v>No</v>
      </c>
      <c r="CL1402" s="3">
        <f t="shared" si="892"/>
        <v>0.35</v>
      </c>
      <c r="CM1402" s="3">
        <f t="shared" si="893"/>
        <v>9548.3499999999985</v>
      </c>
      <c r="CN1402" s="3">
        <f t="shared" si="894"/>
        <v>2393.25</v>
      </c>
      <c r="CO1402" s="3">
        <f t="shared" si="895"/>
        <v>7155.0999999999985</v>
      </c>
      <c r="CP1402" s="3">
        <f t="shared" si="896"/>
        <v>8.7725889813423261E-2</v>
      </c>
      <c r="CR1402" s="3" t="str">
        <f t="shared" si="897"/>
        <v>No</v>
      </c>
      <c r="CV1402" s="3" t="str">
        <f t="shared" si="898"/>
        <v>FMV&lt;$30K</v>
      </c>
      <c r="CW1402" s="3">
        <f t="shared" si="899"/>
        <v>1401</v>
      </c>
      <c r="CX1402" s="3">
        <f t="shared" si="900"/>
        <v>478.65</v>
      </c>
      <c r="CY1402" s="3" t="str">
        <f t="shared" si="901"/>
        <v>Ok</v>
      </c>
      <c r="CZ1402">
        <v>0</v>
      </c>
      <c r="DA1402">
        <v>0</v>
      </c>
    </row>
    <row r="1403" spans="1:105" x14ac:dyDescent="0.25">
      <c r="A1403">
        <v>1402</v>
      </c>
      <c r="B1403" t="s">
        <v>3</v>
      </c>
      <c r="C1403" t="s">
        <v>1511</v>
      </c>
      <c r="D1403">
        <v>413.07</v>
      </c>
      <c r="E1403">
        <v>2017</v>
      </c>
      <c r="F1403">
        <v>413.07</v>
      </c>
      <c r="G1403">
        <v>413.07</v>
      </c>
      <c r="H1403" s="3">
        <f t="shared" si="861"/>
        <v>0</v>
      </c>
      <c r="I1403">
        <v>86394</v>
      </c>
      <c r="J1403" t="s">
        <v>2734</v>
      </c>
      <c r="K1403" t="s">
        <v>2738</v>
      </c>
      <c r="L1403">
        <v>32097</v>
      </c>
      <c r="M1403" t="s">
        <v>3762</v>
      </c>
      <c r="N1403" t="s">
        <v>4758</v>
      </c>
      <c r="O1403">
        <v>-81.596950194486197</v>
      </c>
      <c r="P1403">
        <v>30.629636591788099</v>
      </c>
      <c r="Q1403" t="s">
        <v>5775</v>
      </c>
      <c r="R1403">
        <v>0</v>
      </c>
      <c r="S1403" t="s">
        <v>6538</v>
      </c>
      <c r="T1403">
        <v>8001</v>
      </c>
      <c r="U1403" t="s">
        <v>6581</v>
      </c>
      <c r="V1403">
        <v>2017</v>
      </c>
      <c r="W1403">
        <v>23100</v>
      </c>
      <c r="X1403">
        <v>2017</v>
      </c>
      <c r="Y1403">
        <v>23500</v>
      </c>
      <c r="Z1403">
        <v>352.35</v>
      </c>
      <c r="AA1403" s="3">
        <f t="shared" si="862"/>
        <v>0.85300312295736802</v>
      </c>
      <c r="AB1403" t="s">
        <v>6616</v>
      </c>
      <c r="AC1403" t="s">
        <v>6616</v>
      </c>
      <c r="AD1403" t="s">
        <v>6616</v>
      </c>
      <c r="AE1403" t="s">
        <v>6616</v>
      </c>
      <c r="AF1403" t="s">
        <v>6616</v>
      </c>
      <c r="AG1403" t="s">
        <v>6616</v>
      </c>
      <c r="AH1403" t="s">
        <v>6616</v>
      </c>
      <c r="AI1403" t="s">
        <v>6618</v>
      </c>
      <c r="AJ1403" t="s">
        <v>6618</v>
      </c>
      <c r="AK1403" t="s">
        <v>6618</v>
      </c>
      <c r="AL1403" t="s">
        <v>6618</v>
      </c>
      <c r="AM1403" t="s">
        <v>6618</v>
      </c>
      <c r="AN1403" t="s">
        <v>6618</v>
      </c>
      <c r="AO1403" t="s">
        <v>6618</v>
      </c>
      <c r="AP1403" s="3" t="str">
        <f t="shared" si="863"/>
        <v>No</v>
      </c>
      <c r="AQ1403" s="3" t="str">
        <f t="shared" si="864"/>
        <v>No</v>
      </c>
      <c r="AR1403" s="3" t="str">
        <f t="shared" si="865"/>
        <v>No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 t="s">
        <v>6634</v>
      </c>
      <c r="AZ1403" t="s">
        <v>6638</v>
      </c>
      <c r="BA1403">
        <v>1</v>
      </c>
      <c r="BB1403" t="s">
        <v>6616</v>
      </c>
      <c r="BC1403" t="s">
        <v>6616</v>
      </c>
      <c r="BD1403" s="4" t="str">
        <f t="shared" si="866"/>
        <v>No</v>
      </c>
      <c r="BE1403" t="s">
        <v>6640</v>
      </c>
      <c r="BF1403" s="3" t="str">
        <f t="shared" si="867"/>
        <v>No</v>
      </c>
      <c r="BG1403" t="s">
        <v>6645</v>
      </c>
      <c r="BH1403" s="3" t="str">
        <f t="shared" si="868"/>
        <v>86394 PINEWOOD DR</v>
      </c>
      <c r="BI1403" s="3" t="str">
        <f t="shared" si="869"/>
        <v>Yulee</v>
      </c>
      <c r="BJ1403" s="3" t="str">
        <f t="shared" si="870"/>
        <v>Florida</v>
      </c>
      <c r="BK1403" s="3">
        <f t="shared" si="871"/>
        <v>32097</v>
      </c>
      <c r="BL1403" s="3" t="str">
        <f t="shared" si="872"/>
        <v>86394 PINEWOOD DR YULEE FL 32097</v>
      </c>
      <c r="BM1403" s="3" t="str">
        <f t="shared" si="873"/>
        <v/>
      </c>
      <c r="BN1403" s="3" t="str">
        <f t="shared" si="874"/>
        <v>Pass</v>
      </c>
      <c r="BO1403" s="3" t="str">
        <f t="shared" si="875"/>
        <v>No</v>
      </c>
      <c r="BP1403" s="3" t="str">
        <f t="shared" si="876"/>
        <v>FV&lt;$10K</v>
      </c>
      <c r="BQ1403" t="s">
        <v>6650</v>
      </c>
      <c r="BR1403" s="3" t="str">
        <f t="shared" si="877"/>
        <v>No, &lt; $20K Lien</v>
      </c>
      <c r="BS1403" s="3" t="str">
        <f t="shared" si="878"/>
        <v>No, Lien &lt; $20K</v>
      </c>
      <c r="BT1403" t="s">
        <v>6650</v>
      </c>
      <c r="BU1403" s="3" t="str">
        <f t="shared" si="879"/>
        <v>No</v>
      </c>
      <c r="BV1403" s="3" t="str">
        <f t="shared" si="880"/>
        <v>No</v>
      </c>
      <c r="BW1403" s="3">
        <f t="shared" si="881"/>
        <v>1</v>
      </c>
      <c r="BX1403" s="3" t="str">
        <f t="shared" si="882"/>
        <v>No</v>
      </c>
      <c r="BY1403" s="3">
        <f t="shared" si="883"/>
        <v>23100</v>
      </c>
      <c r="BZ1403">
        <v>1</v>
      </c>
      <c r="CA1403" s="3">
        <f t="shared" si="884"/>
        <v>23100</v>
      </c>
      <c r="CC1403" s="3">
        <f t="shared" si="885"/>
        <v>0</v>
      </c>
      <c r="CD1403" s="3">
        <f t="shared" si="886"/>
        <v>0</v>
      </c>
      <c r="CE1403" s="3" t="str">
        <f t="shared" si="887"/>
        <v/>
      </c>
      <c r="CF1403" s="3" t="e">
        <f>HLOOKUP(CE1403,'Valuation Data'!$D$2:$K$5,4,FALSE)</f>
        <v>#N/A</v>
      </c>
      <c r="CG1403" s="3">
        <f t="shared" si="888"/>
        <v>23100</v>
      </c>
      <c r="CH1403" s="3" t="str">
        <f t="shared" si="889"/>
        <v>No</v>
      </c>
      <c r="CI1403" s="3" t="str">
        <f>VLOOKUP(R1403,'Use Codes &amp; County Type'!A:D,4,FALSE)</f>
        <v>V</v>
      </c>
      <c r="CJ1403" s="3" t="str">
        <f t="shared" si="890"/>
        <v>Yes</v>
      </c>
      <c r="CK1403" s="3" t="str">
        <f t="shared" si="891"/>
        <v>No</v>
      </c>
      <c r="CL1403" s="3">
        <f t="shared" si="892"/>
        <v>0</v>
      </c>
      <c r="CM1403" s="3">
        <f t="shared" si="893"/>
        <v>0</v>
      </c>
      <c r="CN1403" s="3">
        <f t="shared" si="894"/>
        <v>2065.35</v>
      </c>
      <c r="CO1403" s="3">
        <f t="shared" si="895"/>
        <v>-2065.35</v>
      </c>
      <c r="CP1403" s="3">
        <f t="shared" si="896"/>
        <v>8.940909090909091E-2</v>
      </c>
      <c r="CR1403" s="3" t="str">
        <f t="shared" si="897"/>
        <v>No</v>
      </c>
      <c r="CV1403" s="3" t="str">
        <f t="shared" si="898"/>
        <v>FMV&lt;$30K</v>
      </c>
      <c r="CW1403" s="3">
        <f t="shared" si="899"/>
        <v>1402</v>
      </c>
      <c r="CX1403" s="3">
        <f t="shared" si="900"/>
        <v>413.07</v>
      </c>
      <c r="CY1403" s="3" t="str">
        <f t="shared" si="901"/>
        <v>Ok</v>
      </c>
      <c r="CZ1403">
        <v>0</v>
      </c>
      <c r="DA1403">
        <v>0</v>
      </c>
    </row>
    <row r="1404" spans="1:105" x14ac:dyDescent="0.25">
      <c r="A1404">
        <v>1403</v>
      </c>
      <c r="B1404" t="s">
        <v>3</v>
      </c>
      <c r="C1404" t="s">
        <v>1512</v>
      </c>
      <c r="D1404">
        <v>293.95999999999998</v>
      </c>
      <c r="E1404">
        <v>2017</v>
      </c>
      <c r="F1404">
        <v>293.95999999999998</v>
      </c>
      <c r="G1404">
        <v>293.95999999999998</v>
      </c>
      <c r="H1404" s="3">
        <f t="shared" si="861"/>
        <v>0</v>
      </c>
      <c r="J1404" t="s">
        <v>2734</v>
      </c>
      <c r="K1404" t="s">
        <v>2738</v>
      </c>
      <c r="L1404">
        <v>32097</v>
      </c>
      <c r="M1404" t="s">
        <v>3760</v>
      </c>
      <c r="N1404" t="s">
        <v>4758</v>
      </c>
      <c r="O1404">
        <v>-81.596924414175803</v>
      </c>
      <c r="P1404">
        <v>30.629436526897699</v>
      </c>
      <c r="Q1404" t="s">
        <v>5776</v>
      </c>
      <c r="R1404">
        <v>0</v>
      </c>
      <c r="S1404" t="s">
        <v>6538</v>
      </c>
      <c r="T1404">
        <v>8001</v>
      </c>
      <c r="U1404" t="s">
        <v>6581</v>
      </c>
      <c r="V1404">
        <v>2017</v>
      </c>
      <c r="W1404">
        <v>16000</v>
      </c>
      <c r="X1404">
        <v>2017</v>
      </c>
      <c r="Y1404">
        <v>16000</v>
      </c>
      <c r="Z1404">
        <v>242.22</v>
      </c>
      <c r="AA1404" s="3">
        <f t="shared" si="862"/>
        <v>0.82398965845693295</v>
      </c>
      <c r="AB1404" t="s">
        <v>6616</v>
      </c>
      <c r="AC1404" t="s">
        <v>6616</v>
      </c>
      <c r="AD1404" t="s">
        <v>6616</v>
      </c>
      <c r="AE1404" t="s">
        <v>6616</v>
      </c>
      <c r="AF1404" t="s">
        <v>6616</v>
      </c>
      <c r="AG1404" t="s">
        <v>6616</v>
      </c>
      <c r="AH1404" t="s">
        <v>6616</v>
      </c>
      <c r="AI1404" t="s">
        <v>6618</v>
      </c>
      <c r="AJ1404" t="s">
        <v>6619</v>
      </c>
      <c r="AK1404" t="s">
        <v>6618</v>
      </c>
      <c r="AL1404" t="s">
        <v>6618</v>
      </c>
      <c r="AM1404" t="s">
        <v>6618</v>
      </c>
      <c r="AN1404" t="s">
        <v>6618</v>
      </c>
      <c r="AO1404" t="s">
        <v>6618</v>
      </c>
      <c r="AP1404" s="3" t="str">
        <f t="shared" si="863"/>
        <v>No</v>
      </c>
      <c r="AQ1404" s="3" t="str">
        <f t="shared" si="864"/>
        <v>Yes</v>
      </c>
      <c r="AR1404" s="3" t="str">
        <f t="shared" si="865"/>
        <v>No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 t="s">
        <v>6634</v>
      </c>
      <c r="AZ1404" t="s">
        <v>6638</v>
      </c>
      <c r="BA1404">
        <v>5</v>
      </c>
      <c r="BB1404" t="s">
        <v>6616</v>
      </c>
      <c r="BC1404" t="s">
        <v>6616</v>
      </c>
      <c r="BD1404" s="4" t="str">
        <f t="shared" si="866"/>
        <v>No</v>
      </c>
      <c r="BE1404" t="s">
        <v>6640</v>
      </c>
      <c r="BF1404" s="3" t="str">
        <f t="shared" si="867"/>
        <v>No</v>
      </c>
      <c r="BG1404" t="s">
        <v>6645</v>
      </c>
      <c r="BH1404" s="3" t="str">
        <f t="shared" si="868"/>
        <v>PINEWOOD DR</v>
      </c>
      <c r="BI1404" s="3" t="str">
        <f t="shared" si="869"/>
        <v>Yulee</v>
      </c>
      <c r="BJ1404" s="3" t="str">
        <f t="shared" si="870"/>
        <v>Florida</v>
      </c>
      <c r="BK1404" s="3">
        <f t="shared" si="871"/>
        <v>32097</v>
      </c>
      <c r="BL1404" s="3" t="str">
        <f t="shared" si="872"/>
        <v>PINEWOOD DR YULEE FL 32097</v>
      </c>
      <c r="BM1404" s="3" t="str">
        <f t="shared" si="873"/>
        <v/>
      </c>
      <c r="BN1404" s="3" t="str">
        <f t="shared" si="874"/>
        <v>Pass</v>
      </c>
      <c r="BO1404" s="3" t="str">
        <f t="shared" si="875"/>
        <v>No</v>
      </c>
      <c r="BP1404" s="3" t="str">
        <f t="shared" si="876"/>
        <v>FV&lt;$10K</v>
      </c>
      <c r="BQ1404" t="s">
        <v>6650</v>
      </c>
      <c r="BR1404" s="3" t="str">
        <f t="shared" si="877"/>
        <v>No, &lt; $20K Lien</v>
      </c>
      <c r="BS1404" s="3" t="str">
        <f t="shared" si="878"/>
        <v>No, Lien &lt; $20K</v>
      </c>
      <c r="BT1404" t="s">
        <v>6650</v>
      </c>
      <c r="BU1404" s="3" t="str">
        <f t="shared" si="879"/>
        <v>No</v>
      </c>
      <c r="BV1404" s="3" t="str">
        <f t="shared" si="880"/>
        <v>No</v>
      </c>
      <c r="BW1404" s="3">
        <f t="shared" si="881"/>
        <v>5</v>
      </c>
      <c r="BX1404" s="3" t="str">
        <f t="shared" si="882"/>
        <v>No</v>
      </c>
      <c r="BY1404" s="3">
        <f t="shared" si="883"/>
        <v>16000</v>
      </c>
      <c r="BZ1404">
        <v>1</v>
      </c>
      <c r="CA1404" s="3">
        <f t="shared" si="884"/>
        <v>16000</v>
      </c>
      <c r="CC1404" s="3">
        <f t="shared" si="885"/>
        <v>0</v>
      </c>
      <c r="CD1404" s="3">
        <f t="shared" si="886"/>
        <v>0</v>
      </c>
      <c r="CE1404" s="3" t="str">
        <f t="shared" si="887"/>
        <v/>
      </c>
      <c r="CF1404" s="3" t="e">
        <f>HLOOKUP(CE1404,'Valuation Data'!$D$2:$K$5,4,FALSE)</f>
        <v>#N/A</v>
      </c>
      <c r="CG1404" s="3">
        <f t="shared" si="888"/>
        <v>16000</v>
      </c>
      <c r="CH1404" s="3" t="str">
        <f t="shared" si="889"/>
        <v>No</v>
      </c>
      <c r="CI1404" s="3" t="str">
        <f>VLOOKUP(R1404,'Use Codes &amp; County Type'!A:D,4,FALSE)</f>
        <v>V</v>
      </c>
      <c r="CJ1404" s="3" t="str">
        <f t="shared" si="890"/>
        <v>Yes</v>
      </c>
      <c r="CK1404" s="3" t="str">
        <f t="shared" si="891"/>
        <v>No</v>
      </c>
      <c r="CL1404" s="3">
        <f t="shared" si="892"/>
        <v>0</v>
      </c>
      <c r="CM1404" s="3">
        <f t="shared" si="893"/>
        <v>0</v>
      </c>
      <c r="CN1404" s="3">
        <f t="shared" si="894"/>
        <v>2645.64</v>
      </c>
      <c r="CO1404" s="3">
        <f t="shared" si="895"/>
        <v>-2645.64</v>
      </c>
      <c r="CP1404" s="3">
        <f t="shared" si="896"/>
        <v>0.16535249999999999</v>
      </c>
      <c r="CR1404" s="3" t="str">
        <f t="shared" si="897"/>
        <v>No</v>
      </c>
      <c r="CV1404" s="3" t="str">
        <f t="shared" si="898"/>
        <v>FMV&lt;$30K</v>
      </c>
      <c r="CW1404" s="3">
        <f t="shared" si="899"/>
        <v>1403</v>
      </c>
      <c r="CX1404" s="3">
        <f t="shared" si="900"/>
        <v>293.95999999999998</v>
      </c>
      <c r="CY1404" s="3" t="str">
        <f t="shared" si="901"/>
        <v>Ok</v>
      </c>
      <c r="CZ1404">
        <v>0</v>
      </c>
      <c r="DA1404">
        <v>0</v>
      </c>
    </row>
    <row r="1405" spans="1:105" x14ac:dyDescent="0.25">
      <c r="A1405">
        <v>1404</v>
      </c>
      <c r="B1405" t="s">
        <v>3</v>
      </c>
      <c r="C1405" t="s">
        <v>1513</v>
      </c>
      <c r="D1405">
        <v>332.87</v>
      </c>
      <c r="E1405">
        <v>2017</v>
      </c>
      <c r="F1405">
        <v>332.87</v>
      </c>
      <c r="G1405">
        <v>332.87</v>
      </c>
      <c r="H1405" s="3">
        <f t="shared" si="861"/>
        <v>0</v>
      </c>
      <c r="J1405" t="s">
        <v>2734</v>
      </c>
      <c r="K1405" t="s">
        <v>2738</v>
      </c>
      <c r="L1405">
        <v>32097</v>
      </c>
      <c r="M1405" t="s">
        <v>3763</v>
      </c>
      <c r="N1405" t="s">
        <v>4758</v>
      </c>
      <c r="O1405">
        <v>-81.597240423488699</v>
      </c>
      <c r="P1405">
        <v>30.631421823431101</v>
      </c>
      <c r="Q1405" t="s">
        <v>5777</v>
      </c>
      <c r="R1405">
        <v>0</v>
      </c>
      <c r="S1405" t="s">
        <v>6538</v>
      </c>
      <c r="T1405">
        <v>8001</v>
      </c>
      <c r="U1405" t="s">
        <v>6581</v>
      </c>
      <c r="V1405">
        <v>2017</v>
      </c>
      <c r="W1405">
        <v>18375</v>
      </c>
      <c r="X1405">
        <v>2017</v>
      </c>
      <c r="Y1405">
        <v>18375</v>
      </c>
      <c r="Z1405">
        <v>278.19</v>
      </c>
      <c r="AA1405" s="3">
        <f t="shared" si="862"/>
        <v>0.83573166701715385</v>
      </c>
      <c r="AB1405" t="s">
        <v>6616</v>
      </c>
      <c r="AC1405" t="s">
        <v>6616</v>
      </c>
      <c r="AD1405" t="s">
        <v>6616</v>
      </c>
      <c r="AE1405" t="s">
        <v>6616</v>
      </c>
      <c r="AI1405" t="s">
        <v>6618</v>
      </c>
      <c r="AJ1405" t="s">
        <v>6618</v>
      </c>
      <c r="AK1405" t="s">
        <v>6618</v>
      </c>
      <c r="AL1405" t="s">
        <v>6618</v>
      </c>
      <c r="AM1405" t="s">
        <v>6618</v>
      </c>
      <c r="AN1405">
        <v>0</v>
      </c>
      <c r="AO1405">
        <v>0</v>
      </c>
      <c r="AP1405" s="3" t="str">
        <f t="shared" si="863"/>
        <v>No</v>
      </c>
      <c r="AQ1405" s="3" t="str">
        <f t="shared" si="864"/>
        <v>No</v>
      </c>
      <c r="AR1405" s="3" t="str">
        <f t="shared" si="865"/>
        <v>No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4</v>
      </c>
      <c r="AY1405" t="s">
        <v>6636</v>
      </c>
      <c r="AZ1405" t="s">
        <v>6638</v>
      </c>
      <c r="BA1405">
        <v>2</v>
      </c>
      <c r="BB1405" t="s">
        <v>6616</v>
      </c>
      <c r="BC1405" t="s">
        <v>6616</v>
      </c>
      <c r="BD1405" s="4" t="str">
        <f t="shared" si="866"/>
        <v>No</v>
      </c>
      <c r="BE1405" t="s">
        <v>6640</v>
      </c>
      <c r="BF1405" s="3" t="str">
        <f t="shared" si="867"/>
        <v>No</v>
      </c>
      <c r="BG1405" t="s">
        <v>6645</v>
      </c>
      <c r="BH1405" s="3" t="str">
        <f t="shared" si="868"/>
        <v>PALM TREE DR</v>
      </c>
      <c r="BI1405" s="3" t="str">
        <f t="shared" si="869"/>
        <v>Yulee</v>
      </c>
      <c r="BJ1405" s="3" t="str">
        <f t="shared" si="870"/>
        <v>Florida</v>
      </c>
      <c r="BK1405" s="3">
        <f t="shared" si="871"/>
        <v>32097</v>
      </c>
      <c r="BL1405" s="3" t="str">
        <f t="shared" si="872"/>
        <v>PALM TREE DR YULEE FL 32097</v>
      </c>
      <c r="BM1405" s="3" t="str">
        <f t="shared" si="873"/>
        <v/>
      </c>
      <c r="BN1405" s="3" t="str">
        <f t="shared" si="874"/>
        <v>Pass</v>
      </c>
      <c r="BO1405" s="3" t="str">
        <f t="shared" si="875"/>
        <v>No</v>
      </c>
      <c r="BP1405" s="3" t="str">
        <f t="shared" si="876"/>
        <v>FV&lt;$10K</v>
      </c>
      <c r="BQ1405" t="s">
        <v>6650</v>
      </c>
      <c r="BR1405" s="3" t="str">
        <f t="shared" si="877"/>
        <v>No, &lt; $20K Lien</v>
      </c>
      <c r="BS1405" s="3" t="str">
        <f t="shared" si="878"/>
        <v>No, Lien &lt; $20K</v>
      </c>
      <c r="BT1405" t="s">
        <v>6650</v>
      </c>
      <c r="BU1405" s="3" t="str">
        <f t="shared" si="879"/>
        <v>No</v>
      </c>
      <c r="BV1405" s="3" t="str">
        <f t="shared" si="880"/>
        <v>No</v>
      </c>
      <c r="BW1405" s="3">
        <f t="shared" si="881"/>
        <v>2</v>
      </c>
      <c r="BX1405" s="3" t="str">
        <f t="shared" si="882"/>
        <v>No</v>
      </c>
      <c r="BY1405" s="3">
        <f t="shared" si="883"/>
        <v>18375</v>
      </c>
      <c r="BZ1405">
        <v>1</v>
      </c>
      <c r="CA1405" s="3">
        <f t="shared" si="884"/>
        <v>18375</v>
      </c>
      <c r="CC1405" s="3">
        <f t="shared" si="885"/>
        <v>0</v>
      </c>
      <c r="CD1405" s="3">
        <f t="shared" si="886"/>
        <v>0</v>
      </c>
      <c r="CE1405" s="3" t="str">
        <f t="shared" si="887"/>
        <v/>
      </c>
      <c r="CF1405" s="3" t="e">
        <f>HLOOKUP(CE1405,'Valuation Data'!$D$2:$K$5,4,FALSE)</f>
        <v>#N/A</v>
      </c>
      <c r="CG1405" s="3">
        <f t="shared" si="888"/>
        <v>18375</v>
      </c>
      <c r="CH1405" s="3" t="str">
        <f t="shared" si="889"/>
        <v>No</v>
      </c>
      <c r="CI1405" s="3" t="str">
        <f>VLOOKUP(R1405,'Use Codes &amp; County Type'!A:D,4,FALSE)</f>
        <v>V</v>
      </c>
      <c r="CJ1405" s="3" t="str">
        <f t="shared" si="890"/>
        <v>Yes</v>
      </c>
      <c r="CK1405" s="3" t="str">
        <f t="shared" si="891"/>
        <v>No</v>
      </c>
      <c r="CL1405" s="3">
        <f t="shared" si="892"/>
        <v>0</v>
      </c>
      <c r="CM1405" s="3">
        <f t="shared" si="893"/>
        <v>0</v>
      </c>
      <c r="CN1405" s="3">
        <f t="shared" si="894"/>
        <v>1997.2199999999998</v>
      </c>
      <c r="CO1405" s="3">
        <f t="shared" si="895"/>
        <v>-1997.2199999999998</v>
      </c>
      <c r="CP1405" s="3">
        <f t="shared" si="896"/>
        <v>0.10869224489795917</v>
      </c>
      <c r="CR1405" s="3" t="str">
        <f t="shared" si="897"/>
        <v>No</v>
      </c>
      <c r="CV1405" s="3" t="str">
        <f t="shared" si="898"/>
        <v>FMV&lt;$30K</v>
      </c>
      <c r="CW1405" s="3">
        <f t="shared" si="899"/>
        <v>1404</v>
      </c>
      <c r="CX1405" s="3">
        <f t="shared" si="900"/>
        <v>332.87</v>
      </c>
      <c r="CY1405" s="3" t="str">
        <f t="shared" si="901"/>
        <v>Ok</v>
      </c>
      <c r="CZ1405">
        <v>0</v>
      </c>
      <c r="DA1405">
        <v>0</v>
      </c>
    </row>
    <row r="1406" spans="1:105" x14ac:dyDescent="0.25">
      <c r="A1406">
        <v>1405</v>
      </c>
      <c r="B1406" t="s">
        <v>3</v>
      </c>
      <c r="C1406" t="s">
        <v>1514</v>
      </c>
      <c r="D1406">
        <v>208.99</v>
      </c>
      <c r="E1406">
        <v>2017</v>
      </c>
      <c r="F1406">
        <v>208.99</v>
      </c>
      <c r="G1406">
        <v>208.99</v>
      </c>
      <c r="H1406" s="3">
        <f t="shared" si="861"/>
        <v>0</v>
      </c>
      <c r="J1406" t="s">
        <v>2734</v>
      </c>
      <c r="K1406" t="s">
        <v>2738</v>
      </c>
      <c r="L1406">
        <v>32097</v>
      </c>
      <c r="M1406" t="s">
        <v>3763</v>
      </c>
      <c r="N1406" t="s">
        <v>4758</v>
      </c>
      <c r="O1406">
        <v>-81.597233471016906</v>
      </c>
      <c r="P1406">
        <v>30.631167266193</v>
      </c>
      <c r="Q1406" t="s">
        <v>5778</v>
      </c>
      <c r="R1406">
        <v>0</v>
      </c>
      <c r="S1406" t="s">
        <v>6538</v>
      </c>
      <c r="T1406">
        <v>8001</v>
      </c>
      <c r="U1406" t="s">
        <v>6581</v>
      </c>
      <c r="V1406">
        <v>2017</v>
      </c>
      <c r="W1406">
        <v>10810</v>
      </c>
      <c r="X1406">
        <v>2017</v>
      </c>
      <c r="Y1406">
        <v>10810</v>
      </c>
      <c r="Z1406">
        <v>163.65</v>
      </c>
      <c r="AA1406" s="3">
        <f t="shared" si="862"/>
        <v>0.78305182066127565</v>
      </c>
      <c r="AB1406" t="s">
        <v>6616</v>
      </c>
      <c r="AC1406" t="s">
        <v>6616</v>
      </c>
      <c r="AD1406" t="s">
        <v>6616</v>
      </c>
      <c r="AE1406" t="s">
        <v>6616</v>
      </c>
      <c r="AF1406" t="s">
        <v>6616</v>
      </c>
      <c r="AG1406" t="s">
        <v>6616</v>
      </c>
      <c r="AI1406" t="s">
        <v>6618</v>
      </c>
      <c r="AJ1406" t="s">
        <v>6618</v>
      </c>
      <c r="AK1406" t="s">
        <v>6618</v>
      </c>
      <c r="AL1406" t="s">
        <v>6618</v>
      </c>
      <c r="AM1406" t="s">
        <v>6618</v>
      </c>
      <c r="AN1406" t="s">
        <v>6618</v>
      </c>
      <c r="AO1406" t="s">
        <v>6618</v>
      </c>
      <c r="AP1406" s="3" t="str">
        <f t="shared" si="863"/>
        <v>No</v>
      </c>
      <c r="AQ1406" s="3" t="str">
        <f t="shared" si="864"/>
        <v>No</v>
      </c>
      <c r="AR1406" s="3" t="str">
        <f t="shared" si="865"/>
        <v>No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4</v>
      </c>
      <c r="AY1406" t="s">
        <v>6636</v>
      </c>
      <c r="AZ1406" t="s">
        <v>6638</v>
      </c>
      <c r="BA1406">
        <v>2</v>
      </c>
      <c r="BB1406" t="s">
        <v>6616</v>
      </c>
      <c r="BC1406" t="s">
        <v>6616</v>
      </c>
      <c r="BD1406" s="4" t="str">
        <f t="shared" si="866"/>
        <v>No</v>
      </c>
      <c r="BE1406" t="s">
        <v>6640</v>
      </c>
      <c r="BF1406" s="3" t="str">
        <f t="shared" si="867"/>
        <v>No</v>
      </c>
      <c r="BG1406" t="s">
        <v>6645</v>
      </c>
      <c r="BH1406" s="3" t="str">
        <f t="shared" si="868"/>
        <v>PALM TREE DR</v>
      </c>
      <c r="BI1406" s="3" t="str">
        <f t="shared" si="869"/>
        <v>Yulee</v>
      </c>
      <c r="BJ1406" s="3" t="str">
        <f t="shared" si="870"/>
        <v>Florida</v>
      </c>
      <c r="BK1406" s="3">
        <f t="shared" si="871"/>
        <v>32097</v>
      </c>
      <c r="BL1406" s="3" t="str">
        <f t="shared" si="872"/>
        <v>PALM TREE DR YULEE FL 32097</v>
      </c>
      <c r="BM1406" s="3" t="str">
        <f t="shared" si="873"/>
        <v/>
      </c>
      <c r="BN1406" s="3" t="str">
        <f t="shared" si="874"/>
        <v>Pass</v>
      </c>
      <c r="BO1406" s="3" t="str">
        <f t="shared" si="875"/>
        <v>No</v>
      </c>
      <c r="BP1406" s="3" t="str">
        <f t="shared" si="876"/>
        <v>FV&lt;$10K</v>
      </c>
      <c r="BQ1406" t="s">
        <v>6650</v>
      </c>
      <c r="BR1406" s="3" t="str">
        <f t="shared" si="877"/>
        <v>No, &lt; $20K Lien</v>
      </c>
      <c r="BS1406" s="3" t="str">
        <f t="shared" si="878"/>
        <v>No, Lien &lt; $20K</v>
      </c>
      <c r="BT1406" t="s">
        <v>6650</v>
      </c>
      <c r="BU1406" s="3" t="str">
        <f t="shared" si="879"/>
        <v>No</v>
      </c>
      <c r="BV1406" s="3" t="str">
        <f t="shared" si="880"/>
        <v>No</v>
      </c>
      <c r="BW1406" s="3">
        <f t="shared" si="881"/>
        <v>2</v>
      </c>
      <c r="BX1406" s="3" t="str">
        <f t="shared" si="882"/>
        <v>No</v>
      </c>
      <c r="BY1406" s="3">
        <f t="shared" si="883"/>
        <v>10810</v>
      </c>
      <c r="BZ1406">
        <v>1</v>
      </c>
      <c r="CA1406" s="3">
        <f t="shared" si="884"/>
        <v>10810</v>
      </c>
      <c r="CC1406" s="3">
        <f t="shared" si="885"/>
        <v>0</v>
      </c>
      <c r="CD1406" s="3">
        <f t="shared" si="886"/>
        <v>0</v>
      </c>
      <c r="CE1406" s="3" t="str">
        <f t="shared" si="887"/>
        <v/>
      </c>
      <c r="CF1406" s="3" t="e">
        <f>HLOOKUP(CE1406,'Valuation Data'!$D$2:$K$5,4,FALSE)</f>
        <v>#N/A</v>
      </c>
      <c r="CG1406" s="3">
        <f t="shared" si="888"/>
        <v>10810</v>
      </c>
      <c r="CH1406" s="3" t="str">
        <f t="shared" si="889"/>
        <v>No</v>
      </c>
      <c r="CI1406" s="3" t="str">
        <f>VLOOKUP(R1406,'Use Codes &amp; County Type'!A:D,4,FALSE)</f>
        <v>V</v>
      </c>
      <c r="CJ1406" s="3" t="str">
        <f t="shared" si="890"/>
        <v>Yes</v>
      </c>
      <c r="CK1406" s="3" t="str">
        <f t="shared" si="891"/>
        <v>No</v>
      </c>
      <c r="CL1406" s="3">
        <f t="shared" si="892"/>
        <v>0</v>
      </c>
      <c r="CM1406" s="3">
        <f t="shared" si="893"/>
        <v>0</v>
      </c>
      <c r="CN1406" s="3">
        <f t="shared" si="894"/>
        <v>1253.94</v>
      </c>
      <c r="CO1406" s="3">
        <f t="shared" si="895"/>
        <v>-1253.94</v>
      </c>
      <c r="CP1406" s="3">
        <f t="shared" si="896"/>
        <v>0.1159981498612396</v>
      </c>
      <c r="CR1406" s="3" t="str">
        <f t="shared" si="897"/>
        <v>No</v>
      </c>
      <c r="CV1406" s="3" t="str">
        <f t="shared" si="898"/>
        <v>FMV&lt;$30K</v>
      </c>
      <c r="CW1406" s="3">
        <f t="shared" si="899"/>
        <v>1405</v>
      </c>
      <c r="CX1406" s="3">
        <f t="shared" si="900"/>
        <v>208.99</v>
      </c>
      <c r="CY1406" s="3" t="str">
        <f t="shared" si="901"/>
        <v>Ok</v>
      </c>
      <c r="CZ1406">
        <v>0</v>
      </c>
      <c r="DA1406">
        <v>0</v>
      </c>
    </row>
    <row r="1407" spans="1:105" x14ac:dyDescent="0.25">
      <c r="A1407">
        <v>1406</v>
      </c>
      <c r="B1407" t="s">
        <v>3</v>
      </c>
      <c r="C1407" t="s">
        <v>1515</v>
      </c>
      <c r="D1407">
        <v>322.67</v>
      </c>
      <c r="E1407">
        <v>2017</v>
      </c>
      <c r="F1407">
        <v>322.67</v>
      </c>
      <c r="G1407">
        <v>322.67</v>
      </c>
      <c r="H1407" s="3">
        <f t="shared" si="861"/>
        <v>0</v>
      </c>
      <c r="I1407">
        <v>86129</v>
      </c>
      <c r="J1407" t="s">
        <v>2734</v>
      </c>
      <c r="K1407" t="s">
        <v>2738</v>
      </c>
      <c r="L1407">
        <v>32097</v>
      </c>
      <c r="M1407" t="s">
        <v>3764</v>
      </c>
      <c r="N1407" t="s">
        <v>4758</v>
      </c>
      <c r="O1407">
        <v>-81.597226105105406</v>
      </c>
      <c r="P1407">
        <v>30.630893308012698</v>
      </c>
      <c r="Q1407" t="s">
        <v>5779</v>
      </c>
      <c r="R1407">
        <v>0</v>
      </c>
      <c r="S1407" t="s">
        <v>6538</v>
      </c>
      <c r="T1407">
        <v>8001</v>
      </c>
      <c r="U1407" t="s">
        <v>6581</v>
      </c>
      <c r="V1407">
        <v>2017</v>
      </c>
      <c r="W1407">
        <v>17351</v>
      </c>
      <c r="X1407">
        <v>2017</v>
      </c>
      <c r="Y1407">
        <v>18274</v>
      </c>
      <c r="Z1407">
        <v>268.77</v>
      </c>
      <c r="AA1407" s="3">
        <f t="shared" si="862"/>
        <v>0.8329562711129016</v>
      </c>
      <c r="AB1407" t="s">
        <v>6616</v>
      </c>
      <c r="AD1407" t="s">
        <v>6616</v>
      </c>
      <c r="AI1407" t="s">
        <v>6618</v>
      </c>
      <c r="AJ1407" t="s">
        <v>6618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 s="3" t="str">
        <f t="shared" si="863"/>
        <v>No</v>
      </c>
      <c r="AQ1407" s="3" t="str">
        <f t="shared" si="864"/>
        <v>No</v>
      </c>
      <c r="AR1407" s="3" t="str">
        <f t="shared" si="865"/>
        <v>No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4</v>
      </c>
      <c r="AY1407" t="s">
        <v>6636</v>
      </c>
      <c r="AZ1407" t="s">
        <v>6638</v>
      </c>
      <c r="BA1407">
        <v>1</v>
      </c>
      <c r="BB1407" t="s">
        <v>6616</v>
      </c>
      <c r="BC1407" t="s">
        <v>6616</v>
      </c>
      <c r="BD1407" s="4" t="str">
        <f t="shared" si="866"/>
        <v>No</v>
      </c>
      <c r="BE1407" t="s">
        <v>6640</v>
      </c>
      <c r="BF1407" s="3" t="str">
        <f t="shared" si="867"/>
        <v>No</v>
      </c>
      <c r="BG1407" t="s">
        <v>6645</v>
      </c>
      <c r="BH1407" s="3" t="str">
        <f t="shared" si="868"/>
        <v>86129 PALM TREE DR</v>
      </c>
      <c r="BI1407" s="3" t="str">
        <f t="shared" si="869"/>
        <v>Yulee</v>
      </c>
      <c r="BJ1407" s="3" t="str">
        <f t="shared" si="870"/>
        <v>Florida</v>
      </c>
      <c r="BK1407" s="3">
        <f t="shared" si="871"/>
        <v>32097</v>
      </c>
      <c r="BL1407" s="3" t="str">
        <f t="shared" si="872"/>
        <v>86129 PALM TREE DR YULEE FL 32097</v>
      </c>
      <c r="BM1407" s="3" t="str">
        <f t="shared" si="873"/>
        <v/>
      </c>
      <c r="BN1407" s="3" t="str">
        <f t="shared" si="874"/>
        <v>Pass</v>
      </c>
      <c r="BO1407" s="3" t="str">
        <f t="shared" si="875"/>
        <v>No</v>
      </c>
      <c r="BP1407" s="3" t="str">
        <f t="shared" si="876"/>
        <v>FV&lt;$10K</v>
      </c>
      <c r="BQ1407" t="s">
        <v>6650</v>
      </c>
      <c r="BR1407" s="3" t="str">
        <f t="shared" si="877"/>
        <v>No, &lt; $20K Lien</v>
      </c>
      <c r="BS1407" s="3" t="str">
        <f t="shared" si="878"/>
        <v>No, Lien &lt; $20K</v>
      </c>
      <c r="BT1407" t="s">
        <v>6650</v>
      </c>
      <c r="BU1407" s="3" t="str">
        <f t="shared" si="879"/>
        <v>No</v>
      </c>
      <c r="BV1407" s="3" t="str">
        <f t="shared" si="880"/>
        <v>No</v>
      </c>
      <c r="BW1407" s="3">
        <f t="shared" si="881"/>
        <v>1</v>
      </c>
      <c r="BX1407" s="3" t="str">
        <f t="shared" si="882"/>
        <v>No</v>
      </c>
      <c r="BY1407" s="3">
        <f t="shared" si="883"/>
        <v>17351</v>
      </c>
      <c r="BZ1407">
        <v>1</v>
      </c>
      <c r="CA1407" s="3">
        <f t="shared" si="884"/>
        <v>17351</v>
      </c>
      <c r="CC1407" s="3">
        <f t="shared" si="885"/>
        <v>0</v>
      </c>
      <c r="CD1407" s="3">
        <f t="shared" si="886"/>
        <v>0</v>
      </c>
      <c r="CE1407" s="3" t="str">
        <f t="shared" si="887"/>
        <v/>
      </c>
      <c r="CF1407" s="3" t="e">
        <f>HLOOKUP(CE1407,'Valuation Data'!$D$2:$K$5,4,FALSE)</f>
        <v>#N/A</v>
      </c>
      <c r="CG1407" s="3">
        <f t="shared" si="888"/>
        <v>17351</v>
      </c>
      <c r="CH1407" s="3" t="str">
        <f t="shared" si="889"/>
        <v>No</v>
      </c>
      <c r="CI1407" s="3" t="str">
        <f>VLOOKUP(R1407,'Use Codes &amp; County Type'!A:D,4,FALSE)</f>
        <v>V</v>
      </c>
      <c r="CJ1407" s="3" t="str">
        <f t="shared" si="890"/>
        <v>Yes</v>
      </c>
      <c r="CK1407" s="3" t="str">
        <f t="shared" si="891"/>
        <v>No</v>
      </c>
      <c r="CL1407" s="3">
        <f t="shared" si="892"/>
        <v>0</v>
      </c>
      <c r="CM1407" s="3">
        <f t="shared" si="893"/>
        <v>0</v>
      </c>
      <c r="CN1407" s="3">
        <f t="shared" si="894"/>
        <v>1613.3500000000001</v>
      </c>
      <c r="CO1407" s="3">
        <f t="shared" si="895"/>
        <v>-1613.3500000000001</v>
      </c>
      <c r="CP1407" s="3">
        <f t="shared" si="896"/>
        <v>9.2983113365223913E-2</v>
      </c>
      <c r="CR1407" s="3" t="str">
        <f t="shared" si="897"/>
        <v>No</v>
      </c>
      <c r="CV1407" s="3" t="str">
        <f t="shared" si="898"/>
        <v>FMV&lt;$30K</v>
      </c>
      <c r="CW1407" s="3">
        <f t="shared" si="899"/>
        <v>1406</v>
      </c>
      <c r="CX1407" s="3">
        <f t="shared" si="900"/>
        <v>322.67</v>
      </c>
      <c r="CY1407" s="3" t="str">
        <f t="shared" si="901"/>
        <v>Ok</v>
      </c>
      <c r="CZ1407">
        <v>0</v>
      </c>
      <c r="DA1407">
        <v>0</v>
      </c>
    </row>
    <row r="1408" spans="1:105" x14ac:dyDescent="0.25">
      <c r="A1408">
        <v>1407</v>
      </c>
      <c r="B1408" t="s">
        <v>3</v>
      </c>
      <c r="C1408" t="s">
        <v>1516</v>
      </c>
      <c r="D1408">
        <v>1639.91</v>
      </c>
      <c r="E1408">
        <v>2017</v>
      </c>
      <c r="F1408">
        <v>1639.91</v>
      </c>
      <c r="G1408">
        <v>1639.91</v>
      </c>
      <c r="H1408" s="3">
        <f t="shared" si="861"/>
        <v>0</v>
      </c>
      <c r="I1408">
        <v>463200</v>
      </c>
      <c r="J1408" t="s">
        <v>2734</v>
      </c>
      <c r="K1408" t="s">
        <v>2738</v>
      </c>
      <c r="L1408">
        <v>32097</v>
      </c>
      <c r="M1408" t="s">
        <v>3765</v>
      </c>
      <c r="N1408" t="s">
        <v>4758</v>
      </c>
      <c r="O1408">
        <v>-81.597666996624099</v>
      </c>
      <c r="P1408">
        <v>30.631334108531401</v>
      </c>
      <c r="Q1408" t="s">
        <v>5780</v>
      </c>
      <c r="R1408">
        <v>1</v>
      </c>
      <c r="S1408" t="s">
        <v>6539</v>
      </c>
      <c r="T1408">
        <v>1001</v>
      </c>
      <c r="U1408" t="s">
        <v>6582</v>
      </c>
      <c r="V1408">
        <v>2017</v>
      </c>
      <c r="W1408">
        <v>98207</v>
      </c>
      <c r="X1408">
        <v>2017</v>
      </c>
      <c r="Y1408">
        <v>98207</v>
      </c>
      <c r="Z1408">
        <v>1486.74</v>
      </c>
      <c r="AA1408" s="3">
        <f t="shared" si="862"/>
        <v>0.90659853284631464</v>
      </c>
      <c r="AB1408" t="s">
        <v>6616</v>
      </c>
      <c r="AC1408" t="s">
        <v>6616</v>
      </c>
      <c r="AD1408" t="s">
        <v>6616</v>
      </c>
      <c r="AE1408" t="s">
        <v>6616</v>
      </c>
      <c r="AF1408" t="s">
        <v>6616</v>
      </c>
      <c r="AI1408" t="s">
        <v>6618</v>
      </c>
      <c r="AJ1408" t="s">
        <v>6618</v>
      </c>
      <c r="AK1408" t="s">
        <v>6618</v>
      </c>
      <c r="AL1408" t="s">
        <v>6618</v>
      </c>
      <c r="AM1408" t="s">
        <v>6618</v>
      </c>
      <c r="AN1408" t="s">
        <v>6618</v>
      </c>
      <c r="AO1408" t="s">
        <v>6618</v>
      </c>
      <c r="AP1408" s="3" t="str">
        <f t="shared" si="863"/>
        <v>No</v>
      </c>
      <c r="AQ1408" s="3" t="str">
        <f t="shared" si="864"/>
        <v>No</v>
      </c>
      <c r="AR1408" s="3" t="str">
        <f t="shared" si="865"/>
        <v>No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4</v>
      </c>
      <c r="AY1408" t="s">
        <v>6636</v>
      </c>
      <c r="AZ1408" t="s">
        <v>6638</v>
      </c>
      <c r="BA1408">
        <v>2</v>
      </c>
      <c r="BB1408" t="s">
        <v>6616</v>
      </c>
      <c r="BC1408" t="s">
        <v>6616</v>
      </c>
      <c r="BD1408" s="4" t="str">
        <f t="shared" si="866"/>
        <v>No</v>
      </c>
      <c r="BE1408" t="s">
        <v>6640</v>
      </c>
      <c r="BF1408" s="3" t="str">
        <f t="shared" si="867"/>
        <v>No</v>
      </c>
      <c r="BG1408" t="s">
        <v>6645</v>
      </c>
      <c r="BH1408" s="3" t="str">
        <f t="shared" si="868"/>
        <v>463200 SR 200</v>
      </c>
      <c r="BI1408" s="3" t="str">
        <f t="shared" si="869"/>
        <v>Yulee</v>
      </c>
      <c r="BJ1408" s="3" t="str">
        <f t="shared" si="870"/>
        <v>Florida</v>
      </c>
      <c r="BK1408" s="3">
        <f t="shared" si="871"/>
        <v>32097</v>
      </c>
      <c r="BL1408" s="3" t="str">
        <f t="shared" si="872"/>
        <v>463200 SR 200 YULEE FL 32097</v>
      </c>
      <c r="BM1408" s="3" t="str">
        <f t="shared" si="873"/>
        <v/>
      </c>
      <c r="BN1408" s="3" t="str">
        <f t="shared" si="874"/>
        <v>Pass</v>
      </c>
      <c r="BO1408" s="3" t="str">
        <f t="shared" si="875"/>
        <v>No</v>
      </c>
      <c r="BP1408" s="3" t="str">
        <f t="shared" si="876"/>
        <v>FV&lt;$10K</v>
      </c>
      <c r="BQ1408" t="s">
        <v>6650</v>
      </c>
      <c r="BR1408" s="3" t="str">
        <f t="shared" si="877"/>
        <v>No, &lt; $20K Lien</v>
      </c>
      <c r="BS1408" s="3" t="str">
        <f t="shared" si="878"/>
        <v>No, Lien &lt; $20K</v>
      </c>
      <c r="BT1408" t="s">
        <v>6650</v>
      </c>
      <c r="BU1408" s="3" t="str">
        <f t="shared" si="879"/>
        <v>No</v>
      </c>
      <c r="BV1408" s="3" t="str">
        <f t="shared" si="880"/>
        <v>No</v>
      </c>
      <c r="BW1408" s="3">
        <f t="shared" si="881"/>
        <v>2</v>
      </c>
      <c r="BX1408" s="3" t="str">
        <f t="shared" si="882"/>
        <v>Yes</v>
      </c>
      <c r="BY1408" s="3">
        <f t="shared" si="883"/>
        <v>98207</v>
      </c>
      <c r="BZ1408">
        <v>1</v>
      </c>
      <c r="CA1408" s="3">
        <f t="shared" si="884"/>
        <v>98207</v>
      </c>
      <c r="CC1408" s="3">
        <f t="shared" si="885"/>
        <v>0</v>
      </c>
      <c r="CD1408" s="3">
        <f t="shared" si="886"/>
        <v>0</v>
      </c>
      <c r="CE1408" s="3" t="str">
        <f t="shared" si="887"/>
        <v/>
      </c>
      <c r="CF1408" s="3" t="e">
        <f>HLOOKUP(CE1408,'Valuation Data'!$D$2:$K$5,4,FALSE)</f>
        <v>#N/A</v>
      </c>
      <c r="CG1408" s="3">
        <f t="shared" si="888"/>
        <v>98207</v>
      </c>
      <c r="CH1408" s="3" t="str">
        <f t="shared" si="889"/>
        <v>No</v>
      </c>
      <c r="CI1408" s="3" t="str">
        <f>VLOOKUP(R1408,'Use Codes &amp; County Type'!A:D,4,FALSE)</f>
        <v>S</v>
      </c>
      <c r="CJ1408" s="3" t="str">
        <f t="shared" si="890"/>
        <v>No</v>
      </c>
      <c r="CK1408" s="3" t="str">
        <f t="shared" si="891"/>
        <v>No</v>
      </c>
      <c r="CL1408" s="3">
        <f t="shared" si="892"/>
        <v>0.35</v>
      </c>
      <c r="CM1408" s="3">
        <f t="shared" si="893"/>
        <v>34372.449999999997</v>
      </c>
      <c r="CN1408" s="3">
        <f t="shared" si="894"/>
        <v>9839.4600000000009</v>
      </c>
      <c r="CO1408" s="3">
        <f t="shared" si="895"/>
        <v>24532.989999999998</v>
      </c>
      <c r="CP1408" s="3">
        <f t="shared" si="896"/>
        <v>0.10019102507967864</v>
      </c>
      <c r="CR1408" s="3" t="str">
        <f t="shared" si="897"/>
        <v>No</v>
      </c>
      <c r="CV1408" s="3" t="str">
        <f t="shared" si="898"/>
        <v>Too Many Priors</v>
      </c>
      <c r="CW1408" s="3">
        <f t="shared" si="899"/>
        <v>1407</v>
      </c>
      <c r="CX1408" s="3">
        <f t="shared" si="900"/>
        <v>1639.91</v>
      </c>
      <c r="CY1408" s="3" t="str">
        <f t="shared" si="901"/>
        <v>Ok</v>
      </c>
      <c r="CZ1408">
        <v>0</v>
      </c>
      <c r="DA1408">
        <v>0</v>
      </c>
    </row>
    <row r="1409" spans="1:105" x14ac:dyDescent="0.25">
      <c r="A1409">
        <v>1408</v>
      </c>
      <c r="B1409" t="s">
        <v>3</v>
      </c>
      <c r="C1409" t="s">
        <v>1517</v>
      </c>
      <c r="D1409">
        <v>153.78</v>
      </c>
      <c r="E1409">
        <v>2017</v>
      </c>
      <c r="F1409">
        <v>153.78</v>
      </c>
      <c r="G1409">
        <v>153.78</v>
      </c>
      <c r="H1409" s="3">
        <f t="shared" si="861"/>
        <v>0</v>
      </c>
      <c r="J1409" t="s">
        <v>2734</v>
      </c>
      <c r="K1409" t="s">
        <v>2738</v>
      </c>
      <c r="L1409">
        <v>32097</v>
      </c>
      <c r="M1409" t="s">
        <v>3766</v>
      </c>
      <c r="N1409" t="s">
        <v>4758</v>
      </c>
      <c r="O1409">
        <v>-81.5979876115275</v>
      </c>
      <c r="P1409">
        <v>30.6309290771623</v>
      </c>
      <c r="Q1409" t="s">
        <v>5781</v>
      </c>
      <c r="R1409">
        <v>0</v>
      </c>
      <c r="S1409" t="s">
        <v>6538</v>
      </c>
      <c r="T1409">
        <v>8001</v>
      </c>
      <c r="U1409" t="s">
        <v>6581</v>
      </c>
      <c r="V1409">
        <v>2017</v>
      </c>
      <c r="W1409">
        <v>7437</v>
      </c>
      <c r="X1409">
        <v>2017</v>
      </c>
      <c r="Y1409">
        <v>7437</v>
      </c>
      <c r="Z1409">
        <v>112.6</v>
      </c>
      <c r="AA1409" s="3">
        <f t="shared" si="862"/>
        <v>0.73221485238652617</v>
      </c>
      <c r="AB1409" t="s">
        <v>6616</v>
      </c>
      <c r="AC1409" t="s">
        <v>6617</v>
      </c>
      <c r="AD1409" t="s">
        <v>6616</v>
      </c>
      <c r="AE1409" t="s">
        <v>6616</v>
      </c>
      <c r="AF1409" t="s">
        <v>6616</v>
      </c>
      <c r="AG1409" t="s">
        <v>6616</v>
      </c>
      <c r="AI1409" t="s">
        <v>6618</v>
      </c>
      <c r="AJ1409" t="s">
        <v>6619</v>
      </c>
      <c r="AK1409" t="s">
        <v>6618</v>
      </c>
      <c r="AL1409" t="s">
        <v>6618</v>
      </c>
      <c r="AM1409" t="s">
        <v>6618</v>
      </c>
      <c r="AN1409" t="s">
        <v>6618</v>
      </c>
      <c r="AO1409" t="s">
        <v>6618</v>
      </c>
      <c r="AP1409" s="3" t="str">
        <f t="shared" si="863"/>
        <v>Yes</v>
      </c>
      <c r="AQ1409" s="3" t="str">
        <f t="shared" si="864"/>
        <v>Yes</v>
      </c>
      <c r="AR1409" s="3" t="str">
        <f t="shared" si="865"/>
        <v>Yes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4</v>
      </c>
      <c r="AY1409" t="s">
        <v>6636</v>
      </c>
      <c r="AZ1409" t="s">
        <v>6638</v>
      </c>
      <c r="BA1409">
        <v>6</v>
      </c>
      <c r="BB1409" t="s">
        <v>6616</v>
      </c>
      <c r="BC1409" t="s">
        <v>6616</v>
      </c>
      <c r="BD1409" s="4" t="str">
        <f t="shared" si="866"/>
        <v>No</v>
      </c>
      <c r="BE1409" t="s">
        <v>6640</v>
      </c>
      <c r="BF1409" s="3" t="str">
        <f t="shared" si="867"/>
        <v>No</v>
      </c>
      <c r="BG1409" t="s">
        <v>6645</v>
      </c>
      <c r="BH1409" s="3" t="str">
        <f t="shared" si="868"/>
        <v>SPICEWOOD DR</v>
      </c>
      <c r="BI1409" s="3" t="str">
        <f t="shared" si="869"/>
        <v>Yulee</v>
      </c>
      <c r="BJ1409" s="3" t="str">
        <f t="shared" si="870"/>
        <v>Florida</v>
      </c>
      <c r="BK1409" s="3">
        <f t="shared" si="871"/>
        <v>32097</v>
      </c>
      <c r="BL1409" s="3" t="str">
        <f t="shared" si="872"/>
        <v>SPICEWOOD DR YULEE FL 32097</v>
      </c>
      <c r="BM1409" s="3" t="str">
        <f t="shared" si="873"/>
        <v/>
      </c>
      <c r="BN1409" s="3" t="str">
        <f t="shared" si="874"/>
        <v>Pass</v>
      </c>
      <c r="BO1409" s="3" t="str">
        <f t="shared" si="875"/>
        <v>No</v>
      </c>
      <c r="BP1409" s="3" t="str">
        <f t="shared" si="876"/>
        <v>FV&lt;$10K</v>
      </c>
      <c r="BQ1409" t="s">
        <v>6650</v>
      </c>
      <c r="BR1409" s="3" t="str">
        <f t="shared" si="877"/>
        <v>No, &lt; $20K Lien</v>
      </c>
      <c r="BS1409" s="3" t="str">
        <f t="shared" si="878"/>
        <v>No, Lien &lt; $20K</v>
      </c>
      <c r="BT1409" t="s">
        <v>6650</v>
      </c>
      <c r="BU1409" s="3" t="str">
        <f t="shared" si="879"/>
        <v>Yes</v>
      </c>
      <c r="BV1409" s="3" t="str">
        <f t="shared" si="880"/>
        <v>No</v>
      </c>
      <c r="BW1409" s="3">
        <f t="shared" si="881"/>
        <v>6</v>
      </c>
      <c r="BX1409" s="3" t="str">
        <f t="shared" si="882"/>
        <v>No</v>
      </c>
      <c r="BY1409" s="3">
        <f t="shared" si="883"/>
        <v>7437</v>
      </c>
      <c r="BZ1409">
        <v>1</v>
      </c>
      <c r="CA1409" s="3">
        <f t="shared" si="884"/>
        <v>7437</v>
      </c>
      <c r="CC1409" s="3">
        <f t="shared" si="885"/>
        <v>0</v>
      </c>
      <c r="CD1409" s="3">
        <f t="shared" si="886"/>
        <v>0</v>
      </c>
      <c r="CE1409" s="3" t="str">
        <f t="shared" si="887"/>
        <v/>
      </c>
      <c r="CF1409" s="3" t="e">
        <f>HLOOKUP(CE1409,'Valuation Data'!$D$2:$K$5,4,FALSE)</f>
        <v>#N/A</v>
      </c>
      <c r="CG1409" s="3">
        <f t="shared" si="888"/>
        <v>7437</v>
      </c>
      <c r="CH1409" s="3" t="str">
        <f t="shared" si="889"/>
        <v>No</v>
      </c>
      <c r="CI1409" s="3" t="str">
        <f>VLOOKUP(R1409,'Use Codes &amp; County Type'!A:D,4,FALSE)</f>
        <v>V</v>
      </c>
      <c r="CJ1409" s="3" t="str">
        <f t="shared" si="890"/>
        <v>Yes</v>
      </c>
      <c r="CK1409" s="3" t="str">
        <f t="shared" si="891"/>
        <v>No</v>
      </c>
      <c r="CL1409" s="3">
        <f t="shared" si="892"/>
        <v>0</v>
      </c>
      <c r="CM1409" s="3">
        <f t="shared" si="893"/>
        <v>0</v>
      </c>
      <c r="CN1409" s="3">
        <f t="shared" si="894"/>
        <v>1537.8</v>
      </c>
      <c r="CO1409" s="3">
        <f t="shared" si="895"/>
        <v>-1537.8</v>
      </c>
      <c r="CP1409" s="3">
        <f t="shared" si="896"/>
        <v>0.20677692617991125</v>
      </c>
      <c r="CR1409" s="3" t="str">
        <f t="shared" si="897"/>
        <v>No</v>
      </c>
      <c r="CV1409" s="3" t="str">
        <f t="shared" si="898"/>
        <v>County Held Lien</v>
      </c>
      <c r="CW1409" s="3">
        <f t="shared" si="899"/>
        <v>1408</v>
      </c>
      <c r="CX1409" s="3">
        <f t="shared" si="900"/>
        <v>153.78</v>
      </c>
      <c r="CY1409" s="3" t="str">
        <f t="shared" si="901"/>
        <v>Ok</v>
      </c>
      <c r="CZ1409">
        <v>0</v>
      </c>
      <c r="DA1409">
        <v>0</v>
      </c>
    </row>
    <row r="1410" spans="1:105" x14ac:dyDescent="0.25">
      <c r="A1410">
        <v>1409</v>
      </c>
      <c r="B1410" t="s">
        <v>3</v>
      </c>
      <c r="C1410" t="s">
        <v>1518</v>
      </c>
      <c r="D1410">
        <v>61.22</v>
      </c>
      <c r="E1410">
        <v>2017</v>
      </c>
      <c r="F1410">
        <v>61.22</v>
      </c>
      <c r="G1410">
        <v>61.22</v>
      </c>
      <c r="H1410" s="3">
        <f t="shared" ref="H1410:H1473" si="902">D1410+D1410-F1410-G1410</f>
        <v>0</v>
      </c>
      <c r="J1410" t="s">
        <v>2734</v>
      </c>
      <c r="K1410" t="s">
        <v>2738</v>
      </c>
      <c r="L1410">
        <v>32097</v>
      </c>
      <c r="M1410" t="s">
        <v>3767</v>
      </c>
      <c r="N1410" t="s">
        <v>4758</v>
      </c>
      <c r="O1410">
        <v>-81.597981421750504</v>
      </c>
      <c r="P1410">
        <v>30.630720126160899</v>
      </c>
      <c r="Q1410" t="s">
        <v>5782</v>
      </c>
      <c r="R1410">
        <v>0</v>
      </c>
      <c r="S1410" t="s">
        <v>6538</v>
      </c>
      <c r="T1410">
        <v>8001</v>
      </c>
      <c r="U1410" t="s">
        <v>6581</v>
      </c>
      <c r="V1410">
        <v>2017</v>
      </c>
      <c r="W1410">
        <v>1785</v>
      </c>
      <c r="X1410">
        <v>2017</v>
      </c>
      <c r="Y1410">
        <v>1785</v>
      </c>
      <c r="Z1410">
        <v>27.02</v>
      </c>
      <c r="AA1410" s="3">
        <f t="shared" ref="AA1410:AA1473" si="903">IFERROR(Z1410/D1410,)</f>
        <v>0.44135903299575302</v>
      </c>
      <c r="AB1410" t="s">
        <v>6616</v>
      </c>
      <c r="AC1410" t="s">
        <v>6616</v>
      </c>
      <c r="AD1410" t="s">
        <v>6616</v>
      </c>
      <c r="AE1410" t="s">
        <v>6616</v>
      </c>
      <c r="AF1410" t="s">
        <v>6616</v>
      </c>
      <c r="AG1410" t="s">
        <v>6616</v>
      </c>
      <c r="AH1410" t="s">
        <v>6616</v>
      </c>
      <c r="AI1410" t="s">
        <v>6618</v>
      </c>
      <c r="AJ1410" t="s">
        <v>6619</v>
      </c>
      <c r="AK1410" t="s">
        <v>6619</v>
      </c>
      <c r="AL1410" t="s">
        <v>6619</v>
      </c>
      <c r="AM1410" t="s">
        <v>6618</v>
      </c>
      <c r="AN1410" t="s">
        <v>6618</v>
      </c>
      <c r="AO1410" t="s">
        <v>6619</v>
      </c>
      <c r="AP1410" s="3" t="str">
        <f t="shared" ref="AP1410:AP1473" si="904">IF(OR(COUNTIF(AB1410:AH1410,"Yes")&gt;0,COUNTIF(AB1410:AH1410,"C")&gt;0),"Yes","No")</f>
        <v>No</v>
      </c>
      <c r="AQ1410" s="3" t="str">
        <f t="shared" ref="AQ1410:AQ1473" si="905">IF(COUNTIF(AI1410:AO1410,"C")&gt;0,"Yes","No")</f>
        <v>Yes</v>
      </c>
      <c r="AR1410" s="3" t="str">
        <f t="shared" ref="AR1410:AR1473" si="906">IF(AP1410="Yes","Yes","No")</f>
        <v>No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4</v>
      </c>
      <c r="AY1410" t="s">
        <v>6636</v>
      </c>
      <c r="AZ1410" t="s">
        <v>6638</v>
      </c>
      <c r="BA1410">
        <v>1</v>
      </c>
      <c r="BB1410" t="s">
        <v>6616</v>
      </c>
      <c r="BC1410" t="s">
        <v>6616</v>
      </c>
      <c r="BD1410" s="4" t="str">
        <f t="shared" ref="BD1410:BD1473" si="907">IFERROR(IF(AW1410&gt;0,"Yes","No"),"No")</f>
        <v>No</v>
      </c>
      <c r="BE1410" t="s">
        <v>6640</v>
      </c>
      <c r="BF1410" s="3" t="str">
        <f t="shared" ref="BF1410:BF1473" si="908">IFERROR(IF(BE1410="Without Environmental Issues","No","Yes"),"No")</f>
        <v>No</v>
      </c>
      <c r="BG1410" t="s">
        <v>6645</v>
      </c>
      <c r="BH1410" s="3" t="str">
        <f t="shared" ref="BH1410:BH1473" si="909">M1410</f>
        <v>SPICEWOOD ST</v>
      </c>
      <c r="BI1410" s="3" t="str">
        <f t="shared" ref="BI1410:BI1473" si="910">PROPER(J1410)</f>
        <v>Yulee</v>
      </c>
      <c r="BJ1410" s="3" t="str">
        <f t="shared" ref="BJ1410:BJ1473" si="911">PROPER(K1410)</f>
        <v>Florida</v>
      </c>
      <c r="BK1410" s="3">
        <f t="shared" ref="BK1410:BK1473" si="912">L1410</f>
        <v>32097</v>
      </c>
      <c r="BL1410" s="3" t="str">
        <f t="shared" ref="BL1410:BL1473" si="913">CONCATENATE(M1410," ",N1410)</f>
        <v>SPICEWOOD ST YULEE FL 32097</v>
      </c>
      <c r="BM1410" s="3" t="str">
        <f t="shared" ref="BM1410:BM1473" si="914">IF(AU1410&gt;0,"L","")</f>
        <v/>
      </c>
      <c r="BN1410" s="3" t="str">
        <f t="shared" ref="BN1410:BN1473" si="915">IF(D1410&lt;150,"Lien&lt;$150","Pass")</f>
        <v>Lien&lt;$150</v>
      </c>
      <c r="BO1410" s="3" t="str">
        <f t="shared" ref="BO1410:BO1473" si="916">IF(BC1410="Yes","Yes","No")</f>
        <v>No</v>
      </c>
      <c r="BP1410" s="3" t="str">
        <f t="shared" ref="BP1410:BP1473" si="917">IF(D1410&gt;10000,IF(OR(I1410="",I1410=0,BI1410="",BI1410=0,BK1410=0),"Bad Address","Pass"),"FV&lt;$10K")</f>
        <v>FV&lt;$10K</v>
      </c>
      <c r="BQ1410" t="s">
        <v>6650</v>
      </c>
      <c r="BR1410" s="3" t="str">
        <f t="shared" ref="BR1410:BR1473" si="918">IF(D1410&gt;20000,IF(OR(BD1410="Yes",BF1410="Yes"),"Yes","No"),"No, &lt; $20K Lien")</f>
        <v>No, &lt; $20K Lien</v>
      </c>
      <c r="BS1410" s="3" t="str">
        <f t="shared" ref="BS1410:BS1473" si="919">IF(D1410&gt;20000,IF(IFERROR(IF(BG1410="None","No","Yes"),"No")="Yes","Yes","No"),"No, Lien &lt; $20K")</f>
        <v>No, Lien &lt; $20K</v>
      </c>
      <c r="BT1410" t="s">
        <v>6650</v>
      </c>
      <c r="BU1410" s="3" t="str">
        <f t="shared" ref="BU1410:BU1473" si="920">IF(E1410="","N/A",IF(OR(E1410&lt;2014,AR1410="Yes"),"Yes","No"))</f>
        <v>No</v>
      </c>
      <c r="BV1410" s="3" t="str">
        <f t="shared" ref="BV1410:BV1473" si="921">IFERROR(IF(COUNTIF(C:C,C1410)&gt;1,"Yes","No"),"No")</f>
        <v>No</v>
      </c>
      <c r="BW1410" s="3">
        <f t="shared" ref="BW1410:BW1473" si="922">BA1410</f>
        <v>1</v>
      </c>
      <c r="BX1410" s="3" t="str">
        <f t="shared" ref="BX1410:BX1473" si="923">IF(AND(OR(CI1410="S",CI1410="R",CI1410="C"),CH1410="Yes",BW1410&gt;2),"Yes",IF(AND(OR(CI1410="S",CI1410="R",CI1410="C"),CH1410="No",BW1410&gt;1),"Yes",IF(AND(CI1410="V",CH1410="Yes",BW1410&gt;0),"Yes","No")))</f>
        <v>No</v>
      </c>
      <c r="BY1410" s="3">
        <f t="shared" ref="BY1410:BY1473" si="924">VALUE(W1410)</f>
        <v>1785</v>
      </c>
      <c r="BZ1410">
        <v>1</v>
      </c>
      <c r="CA1410" s="3">
        <f t="shared" ref="CA1410:CA1473" si="925">BY1410/BZ1410</f>
        <v>1785</v>
      </c>
      <c r="CC1410" s="3">
        <f t="shared" ref="CC1410:CC1473" si="926">AS1410</f>
        <v>0</v>
      </c>
      <c r="CD1410" s="3">
        <f t="shared" ref="CD1410:CD1473" si="927">VALUE(AT1410)</f>
        <v>0</v>
      </c>
      <c r="CE1410" s="3" t="str">
        <f t="shared" ref="CE1410:CE1473" si="928">IFERROR(IF(CD1410&gt;1000,YEAR(CC1410),""),"")</f>
        <v/>
      </c>
      <c r="CF1410" s="3" t="e">
        <f>HLOOKUP(CE1410,'Valuation Data'!$D$2:$K$5,4,FALSE)</f>
        <v>#N/A</v>
      </c>
      <c r="CG1410" s="3">
        <f t="shared" ref="CG1410:CG1473" si="929">IF(CB1410&gt;0,MIN(IFERROR(MIN(CD1410*CF1410,CA1410),CA1410),CB1410),IFERROR(MIN(CD1410*CF1410,CA1410),CA1410))</f>
        <v>1785</v>
      </c>
      <c r="CH1410" s="3" t="str">
        <f t="shared" ref="CH1410:CH1473" si="930">IFERROR(IF(AND(OR(CI1410="S",CI1410="R",CI1410="C",CI1410="V"),CF1410&gt;0),"Yes","No"),"No")</f>
        <v>No</v>
      </c>
      <c r="CI1410" s="3" t="str">
        <f>VLOOKUP(R1410,'Use Codes &amp; County Type'!A:D,4,FALSE)</f>
        <v>V</v>
      </c>
      <c r="CJ1410" s="3" t="str">
        <f t="shared" ref="CJ1410:CJ1473" si="931">IF(AND(CH1410="No",CI1410="V"),"Yes","No")</f>
        <v>Yes</v>
      </c>
      <c r="CK1410" s="3" t="str">
        <f t="shared" ref="CK1410:CK1473" si="932">IF(OR(BB1410="Yes",BB1410=""),"Yes","No")</f>
        <v>No</v>
      </c>
      <c r="CL1410" s="3">
        <f t="shared" ref="CL1410:CL1473" si="933">IF(AND(OR(CI1410="S",CI1410="R",CI1410="C"),CH1410="Yes",CK1410="Yes"),75%,IF(AND(OR(CI1410="S",CI1410="R"),CH1410="Yes",CK1410="No"),40%,IF(AND(OR(CI1410="S",CI1410="R",CI1410="C"),CH1410="No",CK1410="Yes"),67%,IF(AND(OR(CI1410="S",CI1410="R"),CH1410="No",CK1410="No"),35%,IF(AND(CI1410="C",CH1410="Yes"),35%,IF(AND(CI1410="C",CH1410="No"),30%,IF(AND(CH1410="Yes",CI1410="V"),10%,0%)))))))</f>
        <v>0</v>
      </c>
      <c r="CM1410" s="3">
        <f t="shared" ref="CM1410:CM1473" si="934">CG1410*CL1410</f>
        <v>0</v>
      </c>
      <c r="CN1410" s="3">
        <f t="shared" ref="CN1410:CN1473" si="935">D1410+(BA1410+3)*MAX(D1410,Z1410)</f>
        <v>306.10000000000002</v>
      </c>
      <c r="CO1410" s="3">
        <f t="shared" ref="CO1410:CO1473" si="936">CM1410-CN1410</f>
        <v>-306.10000000000002</v>
      </c>
      <c r="CP1410" s="3">
        <f t="shared" ref="CP1410:CP1473" si="937">+CN1410/CG1410</f>
        <v>0.17148459383753503</v>
      </c>
      <c r="CR1410" s="3" t="str">
        <f t="shared" ref="CR1410:CR1473" si="938">IF(AND(CV1410="*Bid",D1410&gt;49999),"Google","No")</f>
        <v>No</v>
      </c>
      <c r="CV1410" s="3" t="str">
        <f t="shared" ref="CV1410:CV1473" si="939">IF(BN1410="Lien&lt;$150","Lien&lt;$150",IF(OR(BU1410="Yes",BV1410="Yes"),"County Held Lien",IF(CG1410&lt;30000,"FMV&lt;$30K",IF(BR1410="Yes","EPA",IF(BS1410="Yes","CDD",IF(BT1410="High","Flood",IF(BX1410="Yes","Too Many Priors",IF(CJ1410="Yes","Vacant, No Sales Data",IF(CO1410&lt;0,"Neg Solv Premium",IF(BP1410="Bad Address","Bad Address",IF(CQ1410="Bad","Bad Data",IF(CS1410="Bad","Bad Google",IF(CT1410="Redeemed","Redeemed",IF(CU1410="Data Change","Data Change","*Bid"))))))))))))))</f>
        <v>Lien&lt;$150</v>
      </c>
      <c r="CW1410" s="3">
        <f t="shared" ref="CW1410:CW1473" si="940">VALUE(A1410)</f>
        <v>1409</v>
      </c>
      <c r="CX1410" s="3">
        <f t="shared" ref="CX1410:CX1473" si="941">VALUE(D1410)</f>
        <v>61.22</v>
      </c>
      <c r="CY1410" s="3" t="str">
        <f t="shared" ref="CY1410:CY1473" si="942">IF(AND(CV1410="*Bid",CX1410&gt;75000),"Check","Ok")</f>
        <v>Ok</v>
      </c>
      <c r="CZ1410">
        <v>0</v>
      </c>
      <c r="DA1410">
        <v>0</v>
      </c>
    </row>
    <row r="1411" spans="1:105" x14ac:dyDescent="0.25">
      <c r="A1411">
        <v>1410</v>
      </c>
      <c r="B1411" t="s">
        <v>3</v>
      </c>
      <c r="C1411" t="s">
        <v>1519</v>
      </c>
      <c r="D1411">
        <v>352.39</v>
      </c>
      <c r="E1411">
        <v>2017</v>
      </c>
      <c r="F1411">
        <v>352.39</v>
      </c>
      <c r="G1411">
        <v>352.39</v>
      </c>
      <c r="H1411" s="3">
        <f t="shared" si="902"/>
        <v>0</v>
      </c>
      <c r="I1411">
        <v>86075</v>
      </c>
      <c r="J1411" t="s">
        <v>2734</v>
      </c>
      <c r="K1411" t="s">
        <v>2738</v>
      </c>
      <c r="L1411">
        <v>32097</v>
      </c>
      <c r="M1411" t="s">
        <v>3768</v>
      </c>
      <c r="N1411" t="s">
        <v>4758</v>
      </c>
      <c r="O1411">
        <v>-81.602561244416606</v>
      </c>
      <c r="P1411">
        <v>30.630442940505301</v>
      </c>
      <c r="Q1411" t="s">
        <v>5783</v>
      </c>
      <c r="R1411">
        <v>2</v>
      </c>
      <c r="S1411" t="s">
        <v>6535</v>
      </c>
      <c r="T1411">
        <v>1006</v>
      </c>
      <c r="U1411" t="s">
        <v>6578</v>
      </c>
      <c r="V1411">
        <v>2017</v>
      </c>
      <c r="W1411">
        <v>19556</v>
      </c>
      <c r="X1411">
        <v>2017</v>
      </c>
      <c r="Y1411">
        <v>19583</v>
      </c>
      <c r="Z1411">
        <v>296.24</v>
      </c>
      <c r="AA1411" s="3">
        <f t="shared" si="903"/>
        <v>0.84065949658049322</v>
      </c>
      <c r="AB1411" t="s">
        <v>6616</v>
      </c>
      <c r="AC1411" t="s">
        <v>6616</v>
      </c>
      <c r="AD1411" t="s">
        <v>6616</v>
      </c>
      <c r="AE1411" t="s">
        <v>6616</v>
      </c>
      <c r="AI1411" t="s">
        <v>6618</v>
      </c>
      <c r="AJ1411" t="s">
        <v>6618</v>
      </c>
      <c r="AK1411" t="s">
        <v>6618</v>
      </c>
      <c r="AL1411" t="s">
        <v>6618</v>
      </c>
      <c r="AM1411">
        <v>0</v>
      </c>
      <c r="AN1411">
        <v>0</v>
      </c>
      <c r="AO1411">
        <v>0</v>
      </c>
      <c r="AP1411" s="3" t="str">
        <f t="shared" si="904"/>
        <v>No</v>
      </c>
      <c r="AQ1411" s="3" t="str">
        <f t="shared" si="905"/>
        <v>No</v>
      </c>
      <c r="AR1411" s="3" t="str">
        <f t="shared" si="906"/>
        <v>No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4</v>
      </c>
      <c r="AY1411" t="s">
        <v>6636</v>
      </c>
      <c r="AZ1411" t="s">
        <v>6638</v>
      </c>
      <c r="BA1411">
        <v>2</v>
      </c>
      <c r="BB1411" t="s">
        <v>6616</v>
      </c>
      <c r="BC1411" t="s">
        <v>6616</v>
      </c>
      <c r="BD1411" s="4" t="str">
        <f t="shared" si="907"/>
        <v>No</v>
      </c>
      <c r="BE1411" t="s">
        <v>6640</v>
      </c>
      <c r="BF1411" s="3" t="str">
        <f t="shared" si="908"/>
        <v>No</v>
      </c>
      <c r="BG1411" t="s">
        <v>6645</v>
      </c>
      <c r="BH1411" s="3" t="str">
        <f t="shared" si="909"/>
        <v>86075 SOWELL RD</v>
      </c>
      <c r="BI1411" s="3" t="str">
        <f t="shared" si="910"/>
        <v>Yulee</v>
      </c>
      <c r="BJ1411" s="3" t="str">
        <f t="shared" si="911"/>
        <v>Florida</v>
      </c>
      <c r="BK1411" s="3">
        <f t="shared" si="912"/>
        <v>32097</v>
      </c>
      <c r="BL1411" s="3" t="str">
        <f t="shared" si="913"/>
        <v>86075 SOWELL RD YULEE FL 32097</v>
      </c>
      <c r="BM1411" s="3" t="str">
        <f t="shared" si="914"/>
        <v/>
      </c>
      <c r="BN1411" s="3" t="str">
        <f t="shared" si="915"/>
        <v>Pass</v>
      </c>
      <c r="BO1411" s="3" t="str">
        <f t="shared" si="916"/>
        <v>No</v>
      </c>
      <c r="BP1411" s="3" t="str">
        <f t="shared" si="917"/>
        <v>FV&lt;$10K</v>
      </c>
      <c r="BQ1411" t="s">
        <v>6650</v>
      </c>
      <c r="BR1411" s="3" t="str">
        <f t="shared" si="918"/>
        <v>No, &lt; $20K Lien</v>
      </c>
      <c r="BS1411" s="3" t="str">
        <f t="shared" si="919"/>
        <v>No, Lien &lt; $20K</v>
      </c>
      <c r="BT1411" t="s">
        <v>6650</v>
      </c>
      <c r="BU1411" s="3" t="str">
        <f t="shared" si="920"/>
        <v>No</v>
      </c>
      <c r="BV1411" s="3" t="str">
        <f t="shared" si="921"/>
        <v>No</v>
      </c>
      <c r="BW1411" s="3">
        <f t="shared" si="922"/>
        <v>2</v>
      </c>
      <c r="BX1411" s="3" t="str">
        <f t="shared" si="923"/>
        <v>Yes</v>
      </c>
      <c r="BY1411" s="3">
        <f t="shared" si="924"/>
        <v>19556</v>
      </c>
      <c r="BZ1411">
        <v>1</v>
      </c>
      <c r="CA1411" s="3">
        <f t="shared" si="925"/>
        <v>19556</v>
      </c>
      <c r="CC1411" s="3">
        <f t="shared" si="926"/>
        <v>0</v>
      </c>
      <c r="CD1411" s="3">
        <f t="shared" si="927"/>
        <v>0</v>
      </c>
      <c r="CE1411" s="3" t="str">
        <f t="shared" si="928"/>
        <v/>
      </c>
      <c r="CF1411" s="3" t="e">
        <f>HLOOKUP(CE1411,'Valuation Data'!$D$2:$K$5,4,FALSE)</f>
        <v>#N/A</v>
      </c>
      <c r="CG1411" s="3">
        <f t="shared" si="929"/>
        <v>19556</v>
      </c>
      <c r="CH1411" s="3" t="str">
        <f t="shared" si="930"/>
        <v>No</v>
      </c>
      <c r="CI1411" s="3" t="str">
        <f>VLOOKUP(R1411,'Use Codes &amp; County Type'!A:D,4,FALSE)</f>
        <v>R</v>
      </c>
      <c r="CJ1411" s="3" t="str">
        <f t="shared" si="931"/>
        <v>No</v>
      </c>
      <c r="CK1411" s="3" t="str">
        <f t="shared" si="932"/>
        <v>No</v>
      </c>
      <c r="CL1411" s="3">
        <f t="shared" si="933"/>
        <v>0.35</v>
      </c>
      <c r="CM1411" s="3">
        <f t="shared" si="934"/>
        <v>6844.5999999999995</v>
      </c>
      <c r="CN1411" s="3">
        <f t="shared" si="935"/>
        <v>2114.3399999999997</v>
      </c>
      <c r="CO1411" s="3">
        <f t="shared" si="936"/>
        <v>4730.26</v>
      </c>
      <c r="CP1411" s="3">
        <f t="shared" si="937"/>
        <v>0.1081172018817754</v>
      </c>
      <c r="CR1411" s="3" t="str">
        <f t="shared" si="938"/>
        <v>No</v>
      </c>
      <c r="CV1411" s="3" t="str">
        <f t="shared" si="939"/>
        <v>FMV&lt;$30K</v>
      </c>
      <c r="CW1411" s="3">
        <f t="shared" si="940"/>
        <v>1410</v>
      </c>
      <c r="CX1411" s="3">
        <f t="shared" si="941"/>
        <v>352.39</v>
      </c>
      <c r="CY1411" s="3" t="str">
        <f t="shared" si="942"/>
        <v>Ok</v>
      </c>
      <c r="CZ1411">
        <v>0</v>
      </c>
      <c r="DA1411">
        <v>0</v>
      </c>
    </row>
    <row r="1412" spans="1:105" x14ac:dyDescent="0.25">
      <c r="A1412">
        <v>1411</v>
      </c>
      <c r="B1412" t="s">
        <v>3</v>
      </c>
      <c r="C1412" t="s">
        <v>1520</v>
      </c>
      <c r="D1412">
        <v>135.81</v>
      </c>
      <c r="E1412">
        <v>2017</v>
      </c>
      <c r="F1412" t="e">
        <f>NA()</f>
        <v>#N/A</v>
      </c>
      <c r="G1412" t="e">
        <f>NA()</f>
        <v>#N/A</v>
      </c>
      <c r="H1412" s="3" t="e">
        <f t="shared" si="902"/>
        <v>#N/A</v>
      </c>
      <c r="I1412" t="e">
        <f>NA()</f>
        <v>#N/A</v>
      </c>
      <c r="J1412" t="e">
        <f>NA()</f>
        <v>#N/A</v>
      </c>
      <c r="K1412" t="e">
        <f>NA()</f>
        <v>#N/A</v>
      </c>
      <c r="L1412" t="e">
        <f>NA()</f>
        <v>#N/A</v>
      </c>
      <c r="M1412" t="e">
        <f>NA()</f>
        <v>#N/A</v>
      </c>
      <c r="N1412" t="e">
        <f>NA()</f>
        <v>#N/A</v>
      </c>
      <c r="O1412" t="e">
        <f>NA()</f>
        <v>#N/A</v>
      </c>
      <c r="P1412" t="e">
        <f>NA()</f>
        <v>#N/A</v>
      </c>
      <c r="Q1412" t="e">
        <f>NA()</f>
        <v>#N/A</v>
      </c>
      <c r="R1412">
        <v>2</v>
      </c>
      <c r="S1412" t="s">
        <v>6535</v>
      </c>
      <c r="T1412" t="e">
        <f>NA()</f>
        <v>#N/A</v>
      </c>
      <c r="U1412" t="e">
        <f>NA()</f>
        <v>#N/A</v>
      </c>
      <c r="V1412">
        <v>2017</v>
      </c>
      <c r="W1412">
        <v>31341</v>
      </c>
      <c r="X1412" t="e">
        <f>NA()</f>
        <v>#N/A</v>
      </c>
      <c r="Y1412" t="e">
        <f>NA()</f>
        <v>#N/A</v>
      </c>
      <c r="Z1412" t="e">
        <f>NA()</f>
        <v>#N/A</v>
      </c>
      <c r="AA1412" s="3">
        <f t="shared" si="903"/>
        <v>0</v>
      </c>
      <c r="AB1412" t="s">
        <v>6617</v>
      </c>
      <c r="AC1412" t="s">
        <v>6616</v>
      </c>
      <c r="AE1412" t="s">
        <v>6616</v>
      </c>
      <c r="AI1412" t="e">
        <f>NA()</f>
        <v>#N/A</v>
      </c>
      <c r="AJ1412" t="e">
        <f>NA()</f>
        <v>#N/A</v>
      </c>
      <c r="AK1412" t="e">
        <f>NA()</f>
        <v>#N/A</v>
      </c>
      <c r="AL1412" t="e">
        <f>NA()</f>
        <v>#N/A</v>
      </c>
      <c r="AM1412" t="e">
        <f>NA()</f>
        <v>#N/A</v>
      </c>
      <c r="AN1412" t="e">
        <f>NA()</f>
        <v>#N/A</v>
      </c>
      <c r="AO1412" t="e">
        <f>NA()</f>
        <v>#N/A</v>
      </c>
      <c r="AP1412" s="3" t="str">
        <f t="shared" si="904"/>
        <v>Yes</v>
      </c>
      <c r="AQ1412" s="3" t="str">
        <f t="shared" si="905"/>
        <v>No</v>
      </c>
      <c r="AR1412" s="3" t="str">
        <f t="shared" si="906"/>
        <v>Yes</v>
      </c>
      <c r="AS1412" t="e">
        <f>NA()</f>
        <v>#N/A</v>
      </c>
      <c r="AT1412" t="e">
        <f>NA()</f>
        <v>#N/A</v>
      </c>
      <c r="AU1412" t="e">
        <f>NA()</f>
        <v>#N/A</v>
      </c>
      <c r="AV1412" t="e">
        <f>NA()</f>
        <v>#N/A</v>
      </c>
      <c r="AW1412" t="e">
        <f>NA()</f>
        <v>#N/A</v>
      </c>
      <c r="AX1412" t="e">
        <f>NA()</f>
        <v>#N/A</v>
      </c>
      <c r="AY1412" t="e">
        <f>NA()</f>
        <v>#N/A</v>
      </c>
      <c r="AZ1412" t="e">
        <f>NA()</f>
        <v>#N/A</v>
      </c>
      <c r="BA1412">
        <v>1</v>
      </c>
      <c r="BB1412" t="s">
        <v>6617</v>
      </c>
      <c r="BC1412" t="e">
        <f>NA()</f>
        <v>#N/A</v>
      </c>
      <c r="BD1412" s="4" t="str">
        <f t="shared" si="907"/>
        <v>No</v>
      </c>
      <c r="BE1412" t="e">
        <f>NA()</f>
        <v>#N/A</v>
      </c>
      <c r="BF1412" s="3" t="str">
        <f t="shared" si="908"/>
        <v>No</v>
      </c>
      <c r="BG1412" t="e">
        <f>NA()</f>
        <v>#N/A</v>
      </c>
      <c r="BH1412" s="3" t="e">
        <f t="shared" si="909"/>
        <v>#N/A</v>
      </c>
      <c r="BI1412" s="3" t="e">
        <f t="shared" si="910"/>
        <v>#N/A</v>
      </c>
      <c r="BJ1412" s="3" t="e">
        <f t="shared" si="911"/>
        <v>#N/A</v>
      </c>
      <c r="BK1412" s="3" t="e">
        <f t="shared" si="912"/>
        <v>#N/A</v>
      </c>
      <c r="BL1412" s="3" t="e">
        <f t="shared" si="913"/>
        <v>#N/A</v>
      </c>
      <c r="BM1412" s="3" t="e">
        <f t="shared" si="914"/>
        <v>#N/A</v>
      </c>
      <c r="BN1412" s="3" t="str">
        <f t="shared" si="915"/>
        <v>Lien&lt;$150</v>
      </c>
      <c r="BO1412" s="3" t="e">
        <f t="shared" si="916"/>
        <v>#N/A</v>
      </c>
      <c r="BP1412" s="3" t="str">
        <f t="shared" si="917"/>
        <v>FV&lt;$10K</v>
      </c>
      <c r="BQ1412" t="s">
        <v>6650</v>
      </c>
      <c r="BR1412" s="3" t="str">
        <f t="shared" si="918"/>
        <v>No, &lt; $20K Lien</v>
      </c>
      <c r="BS1412" s="3" t="str">
        <f t="shared" si="919"/>
        <v>No, Lien &lt; $20K</v>
      </c>
      <c r="BT1412" t="s">
        <v>6650</v>
      </c>
      <c r="BU1412" s="3" t="str">
        <f t="shared" si="920"/>
        <v>Yes</v>
      </c>
      <c r="BV1412" s="3" t="str">
        <f t="shared" si="921"/>
        <v>No</v>
      </c>
      <c r="BW1412" s="3">
        <f t="shared" si="922"/>
        <v>1</v>
      </c>
      <c r="BX1412" s="3" t="str">
        <f t="shared" si="923"/>
        <v>No</v>
      </c>
      <c r="BY1412" s="3">
        <f t="shared" si="924"/>
        <v>31341</v>
      </c>
      <c r="BZ1412">
        <v>1</v>
      </c>
      <c r="CA1412" s="3">
        <f t="shared" si="925"/>
        <v>31341</v>
      </c>
      <c r="CC1412" s="3" t="e">
        <f t="shared" si="926"/>
        <v>#N/A</v>
      </c>
      <c r="CD1412" s="3" t="e">
        <f t="shared" si="927"/>
        <v>#N/A</v>
      </c>
      <c r="CE1412" s="3" t="str">
        <f t="shared" si="928"/>
        <v/>
      </c>
      <c r="CF1412" s="3" t="e">
        <f>HLOOKUP(CE1412,'Valuation Data'!$D$2:$K$5,4,FALSE)</f>
        <v>#N/A</v>
      </c>
      <c r="CG1412" s="3">
        <f t="shared" si="929"/>
        <v>31341</v>
      </c>
      <c r="CH1412" s="3" t="str">
        <f t="shared" si="930"/>
        <v>No</v>
      </c>
      <c r="CI1412" s="3" t="str">
        <f>VLOOKUP(R1412,'Use Codes &amp; County Type'!A:D,4,FALSE)</f>
        <v>R</v>
      </c>
      <c r="CJ1412" s="3" t="str">
        <f t="shared" si="931"/>
        <v>No</v>
      </c>
      <c r="CK1412" s="3" t="str">
        <f t="shared" si="932"/>
        <v>Yes</v>
      </c>
      <c r="CL1412" s="3">
        <f t="shared" si="933"/>
        <v>0.67</v>
      </c>
      <c r="CM1412" s="3">
        <f t="shared" si="934"/>
        <v>20998.47</v>
      </c>
      <c r="CN1412" s="3" t="e">
        <f t="shared" si="935"/>
        <v>#N/A</v>
      </c>
      <c r="CO1412" s="3" t="e">
        <f t="shared" si="936"/>
        <v>#N/A</v>
      </c>
      <c r="CP1412" s="3" t="e">
        <f t="shared" si="937"/>
        <v>#N/A</v>
      </c>
      <c r="CR1412" s="3" t="str">
        <f t="shared" si="938"/>
        <v>No</v>
      </c>
      <c r="CV1412" s="3" t="str">
        <f t="shared" si="939"/>
        <v>Lien&lt;$150</v>
      </c>
      <c r="CW1412" s="3">
        <f t="shared" si="940"/>
        <v>1411</v>
      </c>
      <c r="CX1412" s="3">
        <f t="shared" si="941"/>
        <v>135.81</v>
      </c>
      <c r="CY1412" s="3" t="str">
        <f t="shared" si="942"/>
        <v>Ok</v>
      </c>
      <c r="CZ1412" t="e">
        <f>NA()</f>
        <v>#N/A</v>
      </c>
      <c r="DA1412" t="e">
        <f>NA()</f>
        <v>#N/A</v>
      </c>
    </row>
    <row r="1413" spans="1:105" x14ac:dyDescent="0.25">
      <c r="A1413">
        <v>1412</v>
      </c>
      <c r="B1413" t="s">
        <v>3</v>
      </c>
      <c r="C1413" t="s">
        <v>1521</v>
      </c>
      <c r="D1413">
        <v>274.7</v>
      </c>
      <c r="E1413">
        <v>2017</v>
      </c>
      <c r="F1413" t="e">
        <f>NA()</f>
        <v>#N/A</v>
      </c>
      <c r="G1413" t="e">
        <f>NA()</f>
        <v>#N/A</v>
      </c>
      <c r="H1413" s="3" t="e">
        <f t="shared" si="902"/>
        <v>#N/A</v>
      </c>
      <c r="I1413" t="e">
        <f>NA()</f>
        <v>#N/A</v>
      </c>
      <c r="J1413" t="e">
        <f>NA()</f>
        <v>#N/A</v>
      </c>
      <c r="K1413" t="e">
        <f>NA()</f>
        <v>#N/A</v>
      </c>
      <c r="L1413" t="e">
        <f>NA()</f>
        <v>#N/A</v>
      </c>
      <c r="M1413" t="e">
        <f>NA()</f>
        <v>#N/A</v>
      </c>
      <c r="N1413" t="e">
        <f>NA()</f>
        <v>#N/A</v>
      </c>
      <c r="O1413" t="e">
        <f>NA()</f>
        <v>#N/A</v>
      </c>
      <c r="P1413" t="e">
        <f>NA()</f>
        <v>#N/A</v>
      </c>
      <c r="Q1413" t="e">
        <f>NA()</f>
        <v>#N/A</v>
      </c>
      <c r="R1413">
        <v>0</v>
      </c>
      <c r="S1413" t="s">
        <v>6538</v>
      </c>
      <c r="T1413" t="e">
        <f>NA()</f>
        <v>#N/A</v>
      </c>
      <c r="U1413" t="e">
        <f>NA()</f>
        <v>#N/A</v>
      </c>
      <c r="V1413">
        <v>2017</v>
      </c>
      <c r="W1413">
        <v>14300</v>
      </c>
      <c r="X1413" t="e">
        <f>NA()</f>
        <v>#N/A</v>
      </c>
      <c r="Y1413" t="e">
        <f>NA()</f>
        <v>#N/A</v>
      </c>
      <c r="Z1413" t="e">
        <f>NA()</f>
        <v>#N/A</v>
      </c>
      <c r="AA1413" s="3">
        <f t="shared" si="903"/>
        <v>0</v>
      </c>
      <c r="AB1413" t="s">
        <v>6616</v>
      </c>
      <c r="AC1413" t="s">
        <v>6616</v>
      </c>
      <c r="AD1413" t="s">
        <v>6616</v>
      </c>
      <c r="AF1413" t="s">
        <v>6616</v>
      </c>
      <c r="AH1413" t="s">
        <v>6616</v>
      </c>
      <c r="AI1413" t="e">
        <f>NA()</f>
        <v>#N/A</v>
      </c>
      <c r="AJ1413" t="e">
        <f>NA()</f>
        <v>#N/A</v>
      </c>
      <c r="AK1413" t="e">
        <f>NA()</f>
        <v>#N/A</v>
      </c>
      <c r="AL1413" t="e">
        <f>NA()</f>
        <v>#N/A</v>
      </c>
      <c r="AM1413" t="e">
        <f>NA()</f>
        <v>#N/A</v>
      </c>
      <c r="AN1413" t="e">
        <f>NA()</f>
        <v>#N/A</v>
      </c>
      <c r="AO1413" t="e">
        <f>NA()</f>
        <v>#N/A</v>
      </c>
      <c r="AP1413" s="3" t="str">
        <f t="shared" si="904"/>
        <v>No</v>
      </c>
      <c r="AQ1413" s="3" t="str">
        <f t="shared" si="905"/>
        <v>No</v>
      </c>
      <c r="AR1413" s="3" t="str">
        <f t="shared" si="906"/>
        <v>No</v>
      </c>
      <c r="AS1413" t="e">
        <f>NA()</f>
        <v>#N/A</v>
      </c>
      <c r="AT1413" t="e">
        <f>NA()</f>
        <v>#N/A</v>
      </c>
      <c r="AU1413" t="e">
        <f>NA()</f>
        <v>#N/A</v>
      </c>
      <c r="AV1413" t="e">
        <f>NA()</f>
        <v>#N/A</v>
      </c>
      <c r="AW1413" t="e">
        <f>NA()</f>
        <v>#N/A</v>
      </c>
      <c r="AX1413" t="e">
        <f>NA()</f>
        <v>#N/A</v>
      </c>
      <c r="AY1413" t="e">
        <f>NA()</f>
        <v>#N/A</v>
      </c>
      <c r="AZ1413" t="e">
        <f>NA()</f>
        <v>#N/A</v>
      </c>
      <c r="BA1413">
        <v>0</v>
      </c>
      <c r="BB1413" t="s">
        <v>6616</v>
      </c>
      <c r="BC1413" t="e">
        <f>NA()</f>
        <v>#N/A</v>
      </c>
      <c r="BD1413" s="4" t="str">
        <f t="shared" si="907"/>
        <v>No</v>
      </c>
      <c r="BE1413" t="e">
        <f>NA()</f>
        <v>#N/A</v>
      </c>
      <c r="BF1413" s="3" t="str">
        <f t="shared" si="908"/>
        <v>No</v>
      </c>
      <c r="BG1413" t="e">
        <f>NA()</f>
        <v>#N/A</v>
      </c>
      <c r="BH1413" s="3" t="e">
        <f t="shared" si="909"/>
        <v>#N/A</v>
      </c>
      <c r="BI1413" s="3" t="e">
        <f t="shared" si="910"/>
        <v>#N/A</v>
      </c>
      <c r="BJ1413" s="3" t="e">
        <f t="shared" si="911"/>
        <v>#N/A</v>
      </c>
      <c r="BK1413" s="3" t="e">
        <f t="shared" si="912"/>
        <v>#N/A</v>
      </c>
      <c r="BL1413" s="3" t="e">
        <f t="shared" si="913"/>
        <v>#N/A</v>
      </c>
      <c r="BM1413" s="3" t="e">
        <f t="shared" si="914"/>
        <v>#N/A</v>
      </c>
      <c r="BN1413" s="3" t="str">
        <f t="shared" si="915"/>
        <v>Pass</v>
      </c>
      <c r="BO1413" s="3" t="e">
        <f t="shared" si="916"/>
        <v>#N/A</v>
      </c>
      <c r="BP1413" s="3" t="str">
        <f t="shared" si="917"/>
        <v>FV&lt;$10K</v>
      </c>
      <c r="BQ1413" t="s">
        <v>6650</v>
      </c>
      <c r="BR1413" s="3" t="str">
        <f t="shared" si="918"/>
        <v>No, &lt; $20K Lien</v>
      </c>
      <c r="BS1413" s="3" t="str">
        <f t="shared" si="919"/>
        <v>No, Lien &lt; $20K</v>
      </c>
      <c r="BT1413" t="s">
        <v>6650</v>
      </c>
      <c r="BU1413" s="3" t="str">
        <f t="shared" si="920"/>
        <v>No</v>
      </c>
      <c r="BV1413" s="3" t="str">
        <f t="shared" si="921"/>
        <v>No</v>
      </c>
      <c r="BW1413" s="3">
        <f t="shared" si="922"/>
        <v>0</v>
      </c>
      <c r="BX1413" s="3" t="str">
        <f t="shared" si="923"/>
        <v>No</v>
      </c>
      <c r="BY1413" s="3">
        <f t="shared" si="924"/>
        <v>14300</v>
      </c>
      <c r="BZ1413">
        <v>1</v>
      </c>
      <c r="CA1413" s="3">
        <f t="shared" si="925"/>
        <v>14300</v>
      </c>
      <c r="CC1413" s="3" t="e">
        <f t="shared" si="926"/>
        <v>#N/A</v>
      </c>
      <c r="CD1413" s="3" t="e">
        <f t="shared" si="927"/>
        <v>#N/A</v>
      </c>
      <c r="CE1413" s="3" t="str">
        <f t="shared" si="928"/>
        <v/>
      </c>
      <c r="CF1413" s="3" t="e">
        <f>HLOOKUP(CE1413,'Valuation Data'!$D$2:$K$5,4,FALSE)</f>
        <v>#N/A</v>
      </c>
      <c r="CG1413" s="3">
        <f t="shared" si="929"/>
        <v>14300</v>
      </c>
      <c r="CH1413" s="3" t="str">
        <f t="shared" si="930"/>
        <v>No</v>
      </c>
      <c r="CI1413" s="3" t="str">
        <f>VLOOKUP(R1413,'Use Codes &amp; County Type'!A:D,4,FALSE)</f>
        <v>V</v>
      </c>
      <c r="CJ1413" s="3" t="str">
        <f t="shared" si="931"/>
        <v>Yes</v>
      </c>
      <c r="CK1413" s="3" t="str">
        <f t="shared" si="932"/>
        <v>No</v>
      </c>
      <c r="CL1413" s="3">
        <f t="shared" si="933"/>
        <v>0</v>
      </c>
      <c r="CM1413" s="3">
        <f t="shared" si="934"/>
        <v>0</v>
      </c>
      <c r="CN1413" s="3" t="e">
        <f t="shared" si="935"/>
        <v>#N/A</v>
      </c>
      <c r="CO1413" s="3" t="e">
        <f t="shared" si="936"/>
        <v>#N/A</v>
      </c>
      <c r="CP1413" s="3" t="e">
        <f t="shared" si="937"/>
        <v>#N/A</v>
      </c>
      <c r="CR1413" s="3" t="str">
        <f t="shared" si="938"/>
        <v>No</v>
      </c>
      <c r="CV1413" s="3" t="str">
        <f t="shared" si="939"/>
        <v>FMV&lt;$30K</v>
      </c>
      <c r="CW1413" s="3">
        <f t="shared" si="940"/>
        <v>1412</v>
      </c>
      <c r="CX1413" s="3">
        <f t="shared" si="941"/>
        <v>274.7</v>
      </c>
      <c r="CY1413" s="3" t="str">
        <f t="shared" si="942"/>
        <v>Ok</v>
      </c>
      <c r="CZ1413" t="e">
        <f>NA()</f>
        <v>#N/A</v>
      </c>
      <c r="DA1413" t="e">
        <f>NA()</f>
        <v>#N/A</v>
      </c>
    </row>
    <row r="1414" spans="1:105" x14ac:dyDescent="0.25">
      <c r="A1414">
        <v>1413</v>
      </c>
      <c r="B1414" t="s">
        <v>3</v>
      </c>
      <c r="C1414" t="s">
        <v>1522</v>
      </c>
      <c r="D1414">
        <v>1294.52</v>
      </c>
      <c r="E1414">
        <v>2017</v>
      </c>
      <c r="F1414">
        <v>1294.52</v>
      </c>
      <c r="G1414">
        <v>1294.52</v>
      </c>
      <c r="H1414" s="3">
        <f t="shared" si="902"/>
        <v>0</v>
      </c>
      <c r="I1414">
        <v>850568</v>
      </c>
      <c r="J1414" t="s">
        <v>2734</v>
      </c>
      <c r="K1414" t="s">
        <v>2738</v>
      </c>
      <c r="L1414">
        <v>32097</v>
      </c>
      <c r="M1414" t="s">
        <v>3769</v>
      </c>
      <c r="N1414" t="s">
        <v>4758</v>
      </c>
      <c r="O1414">
        <v>-81.596561395087207</v>
      </c>
      <c r="P1414">
        <v>30.611556452064601</v>
      </c>
      <c r="Q1414" t="s">
        <v>5784</v>
      </c>
      <c r="R1414">
        <v>11</v>
      </c>
      <c r="S1414" t="s">
        <v>6554</v>
      </c>
      <c r="T1414">
        <v>2000</v>
      </c>
      <c r="U1414" t="s">
        <v>6591</v>
      </c>
      <c r="V1414">
        <v>2017</v>
      </c>
      <c r="W1414">
        <v>77111</v>
      </c>
      <c r="X1414">
        <v>2017</v>
      </c>
      <c r="Y1414">
        <v>77111</v>
      </c>
      <c r="Z1414">
        <v>1167.3800000000001</v>
      </c>
      <c r="AA1414" s="3">
        <f t="shared" si="903"/>
        <v>0.90178599017396421</v>
      </c>
      <c r="AB1414" t="s">
        <v>6616</v>
      </c>
      <c r="AD1414" t="s">
        <v>6616</v>
      </c>
      <c r="AE1414" t="s">
        <v>6616</v>
      </c>
      <c r="AF1414" t="s">
        <v>6616</v>
      </c>
      <c r="AG1414" t="s">
        <v>6616</v>
      </c>
      <c r="AH1414" t="s">
        <v>6616</v>
      </c>
      <c r="AI1414" t="s">
        <v>6618</v>
      </c>
      <c r="AJ1414" t="s">
        <v>6618</v>
      </c>
      <c r="AK1414" t="s">
        <v>6618</v>
      </c>
      <c r="AL1414" t="s">
        <v>6618</v>
      </c>
      <c r="AM1414" t="s">
        <v>6618</v>
      </c>
      <c r="AN1414" t="s">
        <v>6618</v>
      </c>
      <c r="AO1414" t="s">
        <v>6618</v>
      </c>
      <c r="AP1414" s="3" t="str">
        <f t="shared" si="904"/>
        <v>No</v>
      </c>
      <c r="AQ1414" s="3" t="str">
        <f t="shared" si="905"/>
        <v>No</v>
      </c>
      <c r="AR1414" s="3" t="str">
        <f t="shared" si="906"/>
        <v>No</v>
      </c>
      <c r="AS1414">
        <v>0</v>
      </c>
      <c r="AT1414">
        <v>0</v>
      </c>
      <c r="AU1414">
        <v>0</v>
      </c>
      <c r="AV1414">
        <v>0</v>
      </c>
      <c r="AW1414">
        <v>1</v>
      </c>
      <c r="AX1414">
        <v>2</v>
      </c>
      <c r="AY1414" t="s">
        <v>6635</v>
      </c>
      <c r="AZ1414" t="s">
        <v>6638</v>
      </c>
      <c r="BA1414">
        <v>1</v>
      </c>
      <c r="BB1414" t="s">
        <v>6616</v>
      </c>
      <c r="BC1414" t="s">
        <v>6617</v>
      </c>
      <c r="BD1414" s="4" t="str">
        <f t="shared" si="907"/>
        <v>Yes</v>
      </c>
      <c r="BE1414" t="s">
        <v>6642</v>
      </c>
      <c r="BF1414" s="3" t="str">
        <f t="shared" si="908"/>
        <v>Yes</v>
      </c>
      <c r="BG1414" t="s">
        <v>6645</v>
      </c>
      <c r="BH1414" s="3" t="str">
        <f t="shared" si="909"/>
        <v>850568 US HWY 17</v>
      </c>
      <c r="BI1414" s="3" t="str">
        <f t="shared" si="910"/>
        <v>Yulee</v>
      </c>
      <c r="BJ1414" s="3" t="str">
        <f t="shared" si="911"/>
        <v>Florida</v>
      </c>
      <c r="BK1414" s="3">
        <f t="shared" si="912"/>
        <v>32097</v>
      </c>
      <c r="BL1414" s="3" t="str">
        <f t="shared" si="913"/>
        <v>850568 US HWY 17 YULEE FL 32097</v>
      </c>
      <c r="BM1414" s="3" t="str">
        <f t="shared" si="914"/>
        <v/>
      </c>
      <c r="BN1414" s="3" t="str">
        <f t="shared" si="915"/>
        <v>Pass</v>
      </c>
      <c r="BO1414" s="3" t="str">
        <f t="shared" si="916"/>
        <v>Yes</v>
      </c>
      <c r="BP1414" s="3" t="str">
        <f t="shared" si="917"/>
        <v>FV&lt;$10K</v>
      </c>
      <c r="BQ1414" t="s">
        <v>6650</v>
      </c>
      <c r="BR1414" s="3" t="str">
        <f t="shared" si="918"/>
        <v>No, &lt; $20K Lien</v>
      </c>
      <c r="BS1414" s="3" t="str">
        <f t="shared" si="919"/>
        <v>No, Lien &lt; $20K</v>
      </c>
      <c r="BT1414" t="s">
        <v>6650</v>
      </c>
      <c r="BU1414" s="3" t="str">
        <f t="shared" si="920"/>
        <v>No</v>
      </c>
      <c r="BV1414" s="3" t="str">
        <f t="shared" si="921"/>
        <v>No</v>
      </c>
      <c r="BW1414" s="3">
        <f t="shared" si="922"/>
        <v>1</v>
      </c>
      <c r="BX1414" s="3" t="str">
        <f t="shared" si="923"/>
        <v>No</v>
      </c>
      <c r="BY1414" s="3">
        <f t="shared" si="924"/>
        <v>77111</v>
      </c>
      <c r="BZ1414">
        <v>1</v>
      </c>
      <c r="CA1414" s="3">
        <f t="shared" si="925"/>
        <v>77111</v>
      </c>
      <c r="CC1414" s="3">
        <f t="shared" si="926"/>
        <v>0</v>
      </c>
      <c r="CD1414" s="3">
        <f t="shared" si="927"/>
        <v>0</v>
      </c>
      <c r="CE1414" s="3" t="str">
        <f t="shared" si="928"/>
        <v/>
      </c>
      <c r="CF1414" s="3" t="e">
        <f>HLOOKUP(CE1414,'Valuation Data'!$D$2:$K$5,4,FALSE)</f>
        <v>#N/A</v>
      </c>
      <c r="CG1414" s="3">
        <f t="shared" si="929"/>
        <v>77111</v>
      </c>
      <c r="CH1414" s="3" t="str">
        <f t="shared" si="930"/>
        <v>No</v>
      </c>
      <c r="CI1414" s="3" t="str">
        <f>VLOOKUP(R1414,'Use Codes &amp; County Type'!A:D,4,FALSE)</f>
        <v>C</v>
      </c>
      <c r="CJ1414" s="3" t="str">
        <f t="shared" si="931"/>
        <v>No</v>
      </c>
      <c r="CK1414" s="3" t="str">
        <f t="shared" si="932"/>
        <v>No</v>
      </c>
      <c r="CL1414" s="3">
        <f t="shared" si="933"/>
        <v>0.3</v>
      </c>
      <c r="CM1414" s="3">
        <f t="shared" si="934"/>
        <v>23133.3</v>
      </c>
      <c r="CN1414" s="3">
        <f t="shared" si="935"/>
        <v>6472.6</v>
      </c>
      <c r="CO1414" s="3">
        <f t="shared" si="936"/>
        <v>16660.699999999997</v>
      </c>
      <c r="CP1414" s="3">
        <f t="shared" si="937"/>
        <v>8.3938737663887125E-2</v>
      </c>
      <c r="CR1414" s="3" t="str">
        <f t="shared" si="938"/>
        <v>No</v>
      </c>
      <c r="CV1414" s="3" t="str">
        <f t="shared" si="939"/>
        <v>*Bid</v>
      </c>
      <c r="CW1414" s="3">
        <f t="shared" si="940"/>
        <v>1413</v>
      </c>
      <c r="CX1414" s="3">
        <f t="shared" si="941"/>
        <v>1294.52</v>
      </c>
      <c r="CY1414" s="3" t="str">
        <f t="shared" si="942"/>
        <v>Ok</v>
      </c>
      <c r="CZ1414">
        <v>0</v>
      </c>
      <c r="DA1414">
        <v>0</v>
      </c>
    </row>
    <row r="1415" spans="1:105" x14ac:dyDescent="0.25">
      <c r="A1415">
        <v>1414</v>
      </c>
      <c r="B1415" t="s">
        <v>3</v>
      </c>
      <c r="C1415" t="s">
        <v>1523</v>
      </c>
      <c r="D1415">
        <v>1759.64</v>
      </c>
      <c r="E1415">
        <v>2017</v>
      </c>
      <c r="F1415">
        <v>1759.64</v>
      </c>
      <c r="G1415">
        <v>1759.64</v>
      </c>
      <c r="H1415" s="3">
        <f t="shared" si="902"/>
        <v>0</v>
      </c>
      <c r="J1415" t="s">
        <v>2734</v>
      </c>
      <c r="K1415" t="s">
        <v>2738</v>
      </c>
      <c r="L1415">
        <v>32097</v>
      </c>
      <c r="M1415" t="s">
        <v>3770</v>
      </c>
      <c r="N1415" t="s">
        <v>4758</v>
      </c>
      <c r="O1415">
        <v>-81.593601149409693</v>
      </c>
      <c r="P1415">
        <v>30.592466976603699</v>
      </c>
      <c r="Q1415" t="s">
        <v>5785</v>
      </c>
      <c r="R1415">
        <v>0</v>
      </c>
      <c r="S1415" t="s">
        <v>6538</v>
      </c>
      <c r="T1415">
        <v>8001</v>
      </c>
      <c r="U1415" t="s">
        <v>6581</v>
      </c>
      <c r="V1415">
        <v>2017</v>
      </c>
      <c r="W1415">
        <v>105520</v>
      </c>
      <c r="X1415">
        <v>2017</v>
      </c>
      <c r="Y1415">
        <v>105520</v>
      </c>
      <c r="Z1415">
        <v>1597.45</v>
      </c>
      <c r="AA1415" s="3">
        <f t="shared" si="903"/>
        <v>0.9078277374917596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 s="3" t="str">
        <f t="shared" si="904"/>
        <v>No</v>
      </c>
      <c r="AQ1415" s="3" t="str">
        <f t="shared" si="905"/>
        <v>No</v>
      </c>
      <c r="AR1415" s="3" t="str">
        <f t="shared" si="906"/>
        <v>No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 t="s">
        <v>6634</v>
      </c>
      <c r="AZ1415">
        <v>0</v>
      </c>
      <c r="BA1415">
        <v>0</v>
      </c>
      <c r="BB1415" t="s">
        <v>6616</v>
      </c>
      <c r="BC1415">
        <v>0</v>
      </c>
      <c r="BD1415" s="4" t="str">
        <f t="shared" si="907"/>
        <v>No</v>
      </c>
      <c r="BE1415" t="s">
        <v>6640</v>
      </c>
      <c r="BF1415" s="3" t="str">
        <f t="shared" si="908"/>
        <v>No</v>
      </c>
      <c r="BG1415" t="s">
        <v>6645</v>
      </c>
      <c r="BH1415" s="3" t="str">
        <f t="shared" si="909"/>
        <v>HARTS RD</v>
      </c>
      <c r="BI1415" s="3" t="str">
        <f t="shared" si="910"/>
        <v>Yulee</v>
      </c>
      <c r="BJ1415" s="3" t="str">
        <f t="shared" si="911"/>
        <v>Florida</v>
      </c>
      <c r="BK1415" s="3">
        <f t="shared" si="912"/>
        <v>32097</v>
      </c>
      <c r="BL1415" s="3" t="str">
        <f t="shared" si="913"/>
        <v>HARTS RD YULEE FL 32097</v>
      </c>
      <c r="BM1415" s="3" t="str">
        <f t="shared" si="914"/>
        <v/>
      </c>
      <c r="BN1415" s="3" t="str">
        <f t="shared" si="915"/>
        <v>Pass</v>
      </c>
      <c r="BO1415" s="3" t="str">
        <f t="shared" si="916"/>
        <v>No</v>
      </c>
      <c r="BP1415" s="3" t="str">
        <f t="shared" si="917"/>
        <v>FV&lt;$10K</v>
      </c>
      <c r="BQ1415" t="s">
        <v>6650</v>
      </c>
      <c r="BR1415" s="3" t="str">
        <f t="shared" si="918"/>
        <v>No, &lt; $20K Lien</v>
      </c>
      <c r="BS1415" s="3" t="str">
        <f t="shared" si="919"/>
        <v>No, Lien &lt; $20K</v>
      </c>
      <c r="BT1415" t="s">
        <v>6650</v>
      </c>
      <c r="BU1415" s="3" t="str">
        <f t="shared" si="920"/>
        <v>No</v>
      </c>
      <c r="BV1415" s="3" t="str">
        <f t="shared" si="921"/>
        <v>No</v>
      </c>
      <c r="BW1415" s="3">
        <f t="shared" si="922"/>
        <v>0</v>
      </c>
      <c r="BX1415" s="3" t="str">
        <f t="shared" si="923"/>
        <v>No</v>
      </c>
      <c r="BY1415" s="3">
        <f t="shared" si="924"/>
        <v>105520</v>
      </c>
      <c r="BZ1415">
        <v>1</v>
      </c>
      <c r="CA1415" s="3">
        <f t="shared" si="925"/>
        <v>105520</v>
      </c>
      <c r="CC1415" s="3">
        <f t="shared" si="926"/>
        <v>0</v>
      </c>
      <c r="CD1415" s="3">
        <f t="shared" si="927"/>
        <v>0</v>
      </c>
      <c r="CE1415" s="3" t="str">
        <f t="shared" si="928"/>
        <v/>
      </c>
      <c r="CF1415" s="3" t="e">
        <f>HLOOKUP(CE1415,'Valuation Data'!$D$2:$K$5,4,FALSE)</f>
        <v>#N/A</v>
      </c>
      <c r="CG1415" s="3">
        <f t="shared" si="929"/>
        <v>105520</v>
      </c>
      <c r="CH1415" s="3" t="str">
        <f t="shared" si="930"/>
        <v>No</v>
      </c>
      <c r="CI1415" s="3" t="str">
        <f>VLOOKUP(R1415,'Use Codes &amp; County Type'!A:D,4,FALSE)</f>
        <v>V</v>
      </c>
      <c r="CJ1415" s="3" t="str">
        <f t="shared" si="931"/>
        <v>Yes</v>
      </c>
      <c r="CK1415" s="3" t="str">
        <f t="shared" si="932"/>
        <v>No</v>
      </c>
      <c r="CL1415" s="3">
        <f t="shared" si="933"/>
        <v>0</v>
      </c>
      <c r="CM1415" s="3">
        <f t="shared" si="934"/>
        <v>0</v>
      </c>
      <c r="CN1415" s="3">
        <f t="shared" si="935"/>
        <v>7038.56</v>
      </c>
      <c r="CO1415" s="3">
        <f t="shared" si="936"/>
        <v>-7038.56</v>
      </c>
      <c r="CP1415" s="3">
        <f t="shared" si="937"/>
        <v>6.6703563305534494E-2</v>
      </c>
      <c r="CR1415" s="3" t="str">
        <f t="shared" si="938"/>
        <v>No</v>
      </c>
      <c r="CV1415" s="3" t="str">
        <f t="shared" si="939"/>
        <v>Vacant, No Sales Data</v>
      </c>
      <c r="CW1415" s="3">
        <f t="shared" si="940"/>
        <v>1414</v>
      </c>
      <c r="CX1415" s="3">
        <f t="shared" si="941"/>
        <v>1759.64</v>
      </c>
      <c r="CY1415" s="3" t="str">
        <f t="shared" si="942"/>
        <v>Ok</v>
      </c>
      <c r="CZ1415">
        <v>0</v>
      </c>
      <c r="DA1415">
        <v>0</v>
      </c>
    </row>
    <row r="1416" spans="1:105" x14ac:dyDescent="0.25">
      <c r="A1416">
        <v>1415</v>
      </c>
      <c r="B1416" t="s">
        <v>3</v>
      </c>
      <c r="C1416" t="s">
        <v>1524</v>
      </c>
      <c r="D1416">
        <v>3507.27</v>
      </c>
      <c r="E1416">
        <v>2017</v>
      </c>
      <c r="F1416">
        <v>3507.27</v>
      </c>
      <c r="G1416">
        <v>3507.27</v>
      </c>
      <c r="H1416" s="3">
        <f t="shared" si="902"/>
        <v>0</v>
      </c>
      <c r="I1416">
        <v>85043</v>
      </c>
      <c r="J1416" t="s">
        <v>2734</v>
      </c>
      <c r="K1416" t="s">
        <v>2738</v>
      </c>
      <c r="L1416">
        <v>32097</v>
      </c>
      <c r="M1416" t="s">
        <v>3771</v>
      </c>
      <c r="N1416" t="s">
        <v>4758</v>
      </c>
      <c r="O1416">
        <v>-81.589910161067493</v>
      </c>
      <c r="P1416">
        <v>30.588179679722199</v>
      </c>
      <c r="Q1416" t="s">
        <v>5786</v>
      </c>
      <c r="R1416">
        <v>1</v>
      </c>
      <c r="S1416" t="s">
        <v>6539</v>
      </c>
      <c r="T1416">
        <v>1001</v>
      </c>
      <c r="U1416" t="s">
        <v>6582</v>
      </c>
      <c r="V1416">
        <v>2017</v>
      </c>
      <c r="W1416">
        <v>212261</v>
      </c>
      <c r="X1416">
        <v>2017</v>
      </c>
      <c r="Y1416">
        <v>212261</v>
      </c>
      <c r="Z1416">
        <v>3213.38</v>
      </c>
      <c r="AA1416" s="3">
        <f t="shared" si="903"/>
        <v>0.91620548175646588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 s="3" t="str">
        <f t="shared" si="904"/>
        <v>No</v>
      </c>
      <c r="AQ1416" s="3" t="str">
        <f t="shared" si="905"/>
        <v>No</v>
      </c>
      <c r="AR1416" s="3" t="str">
        <f t="shared" si="906"/>
        <v>No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1</v>
      </c>
      <c r="AY1416" t="s">
        <v>6634</v>
      </c>
      <c r="AZ1416" t="s">
        <v>6638</v>
      </c>
      <c r="BA1416">
        <v>0</v>
      </c>
      <c r="BB1416" t="s">
        <v>6616</v>
      </c>
      <c r="BC1416">
        <v>0</v>
      </c>
      <c r="BD1416" s="4" t="str">
        <f t="shared" si="907"/>
        <v>No</v>
      </c>
      <c r="BE1416" t="s">
        <v>6640</v>
      </c>
      <c r="BF1416" s="3" t="str">
        <f t="shared" si="908"/>
        <v>No</v>
      </c>
      <c r="BG1416" t="s">
        <v>6645</v>
      </c>
      <c r="BH1416" s="3" t="str">
        <f t="shared" si="909"/>
        <v>85043 HARTS RD</v>
      </c>
      <c r="BI1416" s="3" t="str">
        <f t="shared" si="910"/>
        <v>Yulee</v>
      </c>
      <c r="BJ1416" s="3" t="str">
        <f t="shared" si="911"/>
        <v>Florida</v>
      </c>
      <c r="BK1416" s="3">
        <f t="shared" si="912"/>
        <v>32097</v>
      </c>
      <c r="BL1416" s="3" t="str">
        <f t="shared" si="913"/>
        <v>85043 HARTS RD YULEE FL 32097</v>
      </c>
      <c r="BM1416" s="3" t="str">
        <f t="shared" si="914"/>
        <v/>
      </c>
      <c r="BN1416" s="3" t="str">
        <f t="shared" si="915"/>
        <v>Pass</v>
      </c>
      <c r="BO1416" s="3" t="str">
        <f t="shared" si="916"/>
        <v>No</v>
      </c>
      <c r="BP1416" s="3" t="str">
        <f t="shared" si="917"/>
        <v>FV&lt;$10K</v>
      </c>
      <c r="BQ1416" t="s">
        <v>6650</v>
      </c>
      <c r="BR1416" s="3" t="str">
        <f t="shared" si="918"/>
        <v>No, &lt; $20K Lien</v>
      </c>
      <c r="BS1416" s="3" t="str">
        <f t="shared" si="919"/>
        <v>No, Lien &lt; $20K</v>
      </c>
      <c r="BT1416" t="s">
        <v>6650</v>
      </c>
      <c r="BU1416" s="3" t="str">
        <f t="shared" si="920"/>
        <v>No</v>
      </c>
      <c r="BV1416" s="3" t="str">
        <f t="shared" si="921"/>
        <v>No</v>
      </c>
      <c r="BW1416" s="3">
        <f t="shared" si="922"/>
        <v>0</v>
      </c>
      <c r="BX1416" s="3" t="str">
        <f t="shared" si="923"/>
        <v>No</v>
      </c>
      <c r="BY1416" s="3">
        <f t="shared" si="924"/>
        <v>212261</v>
      </c>
      <c r="BZ1416">
        <v>1</v>
      </c>
      <c r="CA1416" s="3">
        <f t="shared" si="925"/>
        <v>212261</v>
      </c>
      <c r="CC1416" s="3">
        <f t="shared" si="926"/>
        <v>0</v>
      </c>
      <c r="CD1416" s="3">
        <f t="shared" si="927"/>
        <v>0</v>
      </c>
      <c r="CE1416" s="3" t="str">
        <f t="shared" si="928"/>
        <v/>
      </c>
      <c r="CF1416" s="3" t="e">
        <f>HLOOKUP(CE1416,'Valuation Data'!$D$2:$K$5,4,FALSE)</f>
        <v>#N/A</v>
      </c>
      <c r="CG1416" s="3">
        <f t="shared" si="929"/>
        <v>212261</v>
      </c>
      <c r="CH1416" s="3" t="str">
        <f t="shared" si="930"/>
        <v>No</v>
      </c>
      <c r="CI1416" s="3" t="str">
        <f>VLOOKUP(R1416,'Use Codes &amp; County Type'!A:D,4,FALSE)</f>
        <v>S</v>
      </c>
      <c r="CJ1416" s="3" t="str">
        <f t="shared" si="931"/>
        <v>No</v>
      </c>
      <c r="CK1416" s="3" t="str">
        <f t="shared" si="932"/>
        <v>No</v>
      </c>
      <c r="CL1416" s="3">
        <f t="shared" si="933"/>
        <v>0.35</v>
      </c>
      <c r="CM1416" s="3">
        <f t="shared" si="934"/>
        <v>74291.349999999991</v>
      </c>
      <c r="CN1416" s="3">
        <f t="shared" si="935"/>
        <v>14029.08</v>
      </c>
      <c r="CO1416" s="3">
        <f t="shared" si="936"/>
        <v>60262.26999999999</v>
      </c>
      <c r="CP1416" s="3">
        <f t="shared" si="937"/>
        <v>6.6093535788486812E-2</v>
      </c>
      <c r="CR1416" s="3" t="str">
        <f t="shared" si="938"/>
        <v>No</v>
      </c>
      <c r="CV1416" s="3" t="str">
        <f t="shared" si="939"/>
        <v>*Bid</v>
      </c>
      <c r="CW1416" s="3">
        <f t="shared" si="940"/>
        <v>1415</v>
      </c>
      <c r="CX1416" s="3">
        <f t="shared" si="941"/>
        <v>3507.27</v>
      </c>
      <c r="CY1416" s="3" t="str">
        <f t="shared" si="942"/>
        <v>Ok</v>
      </c>
      <c r="CZ1416">
        <v>0</v>
      </c>
      <c r="DA1416">
        <v>0</v>
      </c>
    </row>
    <row r="1417" spans="1:105" x14ac:dyDescent="0.25">
      <c r="A1417">
        <v>1416</v>
      </c>
      <c r="B1417" t="s">
        <v>3</v>
      </c>
      <c r="C1417" t="s">
        <v>1525</v>
      </c>
      <c r="D1417">
        <v>1147.32</v>
      </c>
      <c r="E1417">
        <v>2017</v>
      </c>
      <c r="F1417">
        <v>1147.32</v>
      </c>
      <c r="G1417">
        <v>1147.32</v>
      </c>
      <c r="H1417" s="3">
        <f t="shared" si="902"/>
        <v>0</v>
      </c>
      <c r="I1417">
        <v>85011</v>
      </c>
      <c r="J1417" t="s">
        <v>2734</v>
      </c>
      <c r="K1417" t="s">
        <v>2738</v>
      </c>
      <c r="L1417">
        <v>32097</v>
      </c>
      <c r="M1417" t="s">
        <v>3772</v>
      </c>
      <c r="N1417" t="s">
        <v>4758</v>
      </c>
      <c r="O1417">
        <v>-81.588775269246</v>
      </c>
      <c r="P1417">
        <v>30.588956343204501</v>
      </c>
      <c r="Q1417" t="s">
        <v>5787</v>
      </c>
      <c r="R1417">
        <v>1</v>
      </c>
      <c r="S1417" t="s">
        <v>6539</v>
      </c>
      <c r="T1417">
        <v>1001</v>
      </c>
      <c r="U1417" t="s">
        <v>6582</v>
      </c>
      <c r="V1417">
        <v>2017</v>
      </c>
      <c r="W1417">
        <v>107226</v>
      </c>
      <c r="X1417">
        <v>2017</v>
      </c>
      <c r="Y1417">
        <v>116169</v>
      </c>
      <c r="Z1417">
        <v>1031.27</v>
      </c>
      <c r="AA1417" s="3">
        <f t="shared" si="903"/>
        <v>0.89885123592371796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 s="3" t="str">
        <f t="shared" si="904"/>
        <v>No</v>
      </c>
      <c r="AQ1417" s="3" t="str">
        <f t="shared" si="905"/>
        <v>No</v>
      </c>
      <c r="AR1417" s="3" t="str">
        <f t="shared" si="906"/>
        <v>No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 t="s">
        <v>6634</v>
      </c>
      <c r="AZ1417">
        <v>0</v>
      </c>
      <c r="BA1417">
        <v>0</v>
      </c>
      <c r="BB1417" t="s">
        <v>6617</v>
      </c>
      <c r="BC1417">
        <v>0</v>
      </c>
      <c r="BD1417" s="4" t="str">
        <f t="shared" si="907"/>
        <v>No</v>
      </c>
      <c r="BE1417" t="s">
        <v>6640</v>
      </c>
      <c r="BF1417" s="3" t="str">
        <f t="shared" si="908"/>
        <v>No</v>
      </c>
      <c r="BG1417" t="s">
        <v>6645</v>
      </c>
      <c r="BH1417" s="3" t="str">
        <f t="shared" si="909"/>
        <v>85011 HARTS RD</v>
      </c>
      <c r="BI1417" s="3" t="str">
        <f t="shared" si="910"/>
        <v>Yulee</v>
      </c>
      <c r="BJ1417" s="3" t="str">
        <f t="shared" si="911"/>
        <v>Florida</v>
      </c>
      <c r="BK1417" s="3">
        <f t="shared" si="912"/>
        <v>32097</v>
      </c>
      <c r="BL1417" s="3" t="str">
        <f t="shared" si="913"/>
        <v>85011 HARTS RD YULEE FL 32097</v>
      </c>
      <c r="BM1417" s="3" t="str">
        <f t="shared" si="914"/>
        <v/>
      </c>
      <c r="BN1417" s="3" t="str">
        <f t="shared" si="915"/>
        <v>Pass</v>
      </c>
      <c r="BO1417" s="3" t="str">
        <f t="shared" si="916"/>
        <v>No</v>
      </c>
      <c r="BP1417" s="3" t="str">
        <f t="shared" si="917"/>
        <v>FV&lt;$10K</v>
      </c>
      <c r="BQ1417" t="s">
        <v>6650</v>
      </c>
      <c r="BR1417" s="3" t="str">
        <f t="shared" si="918"/>
        <v>No, &lt; $20K Lien</v>
      </c>
      <c r="BS1417" s="3" t="str">
        <f t="shared" si="919"/>
        <v>No, Lien &lt; $20K</v>
      </c>
      <c r="BT1417" t="s">
        <v>6650</v>
      </c>
      <c r="BU1417" s="3" t="str">
        <f t="shared" si="920"/>
        <v>No</v>
      </c>
      <c r="BV1417" s="3" t="str">
        <f t="shared" si="921"/>
        <v>No</v>
      </c>
      <c r="BW1417" s="3">
        <f t="shared" si="922"/>
        <v>0</v>
      </c>
      <c r="BX1417" s="3" t="str">
        <f t="shared" si="923"/>
        <v>No</v>
      </c>
      <c r="BY1417" s="3">
        <f t="shared" si="924"/>
        <v>107226</v>
      </c>
      <c r="BZ1417">
        <v>1</v>
      </c>
      <c r="CA1417" s="3">
        <f t="shared" si="925"/>
        <v>107226</v>
      </c>
      <c r="CC1417" s="3">
        <f t="shared" si="926"/>
        <v>0</v>
      </c>
      <c r="CD1417" s="3">
        <f t="shared" si="927"/>
        <v>0</v>
      </c>
      <c r="CE1417" s="3" t="str">
        <f t="shared" si="928"/>
        <v/>
      </c>
      <c r="CF1417" s="3" t="e">
        <f>HLOOKUP(CE1417,'Valuation Data'!$D$2:$K$5,4,FALSE)</f>
        <v>#N/A</v>
      </c>
      <c r="CG1417" s="3">
        <f t="shared" si="929"/>
        <v>107226</v>
      </c>
      <c r="CH1417" s="3" t="str">
        <f t="shared" si="930"/>
        <v>No</v>
      </c>
      <c r="CI1417" s="3" t="str">
        <f>VLOOKUP(R1417,'Use Codes &amp; County Type'!A:D,4,FALSE)</f>
        <v>S</v>
      </c>
      <c r="CJ1417" s="3" t="str">
        <f t="shared" si="931"/>
        <v>No</v>
      </c>
      <c r="CK1417" s="3" t="str">
        <f t="shared" si="932"/>
        <v>Yes</v>
      </c>
      <c r="CL1417" s="3">
        <f t="shared" si="933"/>
        <v>0.67</v>
      </c>
      <c r="CM1417" s="3">
        <f t="shared" si="934"/>
        <v>71841.42</v>
      </c>
      <c r="CN1417" s="3">
        <f t="shared" si="935"/>
        <v>4589.28</v>
      </c>
      <c r="CO1417" s="3">
        <f t="shared" si="936"/>
        <v>67252.14</v>
      </c>
      <c r="CP1417" s="3">
        <f t="shared" si="937"/>
        <v>4.280006714789323E-2</v>
      </c>
      <c r="CR1417" s="3" t="str">
        <f t="shared" si="938"/>
        <v>No</v>
      </c>
      <c r="CV1417" s="3" t="str">
        <f t="shared" si="939"/>
        <v>*Bid</v>
      </c>
      <c r="CW1417" s="3">
        <f t="shared" si="940"/>
        <v>1416</v>
      </c>
      <c r="CX1417" s="3">
        <f t="shared" si="941"/>
        <v>1147.32</v>
      </c>
      <c r="CY1417" s="3" t="str">
        <f t="shared" si="942"/>
        <v>Ok</v>
      </c>
      <c r="CZ1417">
        <v>0</v>
      </c>
      <c r="DA1417">
        <v>0</v>
      </c>
    </row>
    <row r="1418" spans="1:105" x14ac:dyDescent="0.25">
      <c r="A1418">
        <v>1417</v>
      </c>
      <c r="B1418" t="s">
        <v>3</v>
      </c>
      <c r="C1418" t="s">
        <v>1526</v>
      </c>
      <c r="D1418">
        <v>1220.78</v>
      </c>
      <c r="E1418">
        <v>2017</v>
      </c>
      <c r="F1418">
        <v>1220.78</v>
      </c>
      <c r="G1418">
        <v>1220.78</v>
      </c>
      <c r="H1418" s="3">
        <f t="shared" si="902"/>
        <v>0</v>
      </c>
      <c r="J1418" t="s">
        <v>2734</v>
      </c>
      <c r="K1418" t="s">
        <v>2738</v>
      </c>
      <c r="L1418">
        <v>32097</v>
      </c>
      <c r="M1418" t="s">
        <v>3657</v>
      </c>
      <c r="N1418" t="s">
        <v>4758</v>
      </c>
      <c r="O1418">
        <v>-81.599035722851497</v>
      </c>
      <c r="P1418">
        <v>30.601338316779099</v>
      </c>
      <c r="Q1418" t="s">
        <v>5788</v>
      </c>
      <c r="R1418">
        <v>10</v>
      </c>
      <c r="S1418" t="s">
        <v>6547</v>
      </c>
      <c r="T1418">
        <v>8002</v>
      </c>
      <c r="U1418" t="s">
        <v>6585</v>
      </c>
      <c r="V1418">
        <v>2017</v>
      </c>
      <c r="W1418">
        <v>72608</v>
      </c>
      <c r="X1418">
        <v>2017</v>
      </c>
      <c r="Y1418">
        <v>72608</v>
      </c>
      <c r="Z1418">
        <v>1099.19</v>
      </c>
      <c r="AA1418" s="3">
        <f t="shared" si="903"/>
        <v>0.90039974442569515</v>
      </c>
      <c r="AC1418" t="s">
        <v>6616</v>
      </c>
      <c r="AD1418" t="s">
        <v>6616</v>
      </c>
      <c r="AF1418" t="s">
        <v>6616</v>
      </c>
      <c r="AG1418" t="s">
        <v>6616</v>
      </c>
      <c r="AH1418" t="s">
        <v>6616</v>
      </c>
      <c r="AI1418" t="s">
        <v>6618</v>
      </c>
      <c r="AJ1418" t="s">
        <v>6618</v>
      </c>
      <c r="AK1418" t="s">
        <v>6618</v>
      </c>
      <c r="AL1418" t="s">
        <v>6618</v>
      </c>
      <c r="AM1418" t="s">
        <v>6618</v>
      </c>
      <c r="AN1418" t="s">
        <v>6618</v>
      </c>
      <c r="AO1418" t="s">
        <v>6618</v>
      </c>
      <c r="AP1418" s="3" t="str">
        <f t="shared" si="904"/>
        <v>No</v>
      </c>
      <c r="AQ1418" s="3" t="str">
        <f t="shared" si="905"/>
        <v>No</v>
      </c>
      <c r="AR1418" s="3" t="str">
        <f t="shared" si="906"/>
        <v>No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1</v>
      </c>
      <c r="AY1418" t="s">
        <v>6634</v>
      </c>
      <c r="AZ1418" t="s">
        <v>6638</v>
      </c>
      <c r="BA1418">
        <v>0</v>
      </c>
      <c r="BB1418" t="s">
        <v>6616</v>
      </c>
      <c r="BC1418" t="s">
        <v>6616</v>
      </c>
      <c r="BD1418" s="4" t="str">
        <f t="shared" si="907"/>
        <v>No</v>
      </c>
      <c r="BE1418" t="s">
        <v>6640</v>
      </c>
      <c r="BF1418" s="3" t="str">
        <f t="shared" si="908"/>
        <v>No</v>
      </c>
      <c r="BG1418" t="s">
        <v>6645</v>
      </c>
      <c r="BH1418" s="3" t="str">
        <f t="shared" si="909"/>
        <v>US HWY 17</v>
      </c>
      <c r="BI1418" s="3" t="str">
        <f t="shared" si="910"/>
        <v>Yulee</v>
      </c>
      <c r="BJ1418" s="3" t="str">
        <f t="shared" si="911"/>
        <v>Florida</v>
      </c>
      <c r="BK1418" s="3">
        <f t="shared" si="912"/>
        <v>32097</v>
      </c>
      <c r="BL1418" s="3" t="str">
        <f t="shared" si="913"/>
        <v>US HWY 17 YULEE FL 32097</v>
      </c>
      <c r="BM1418" s="3" t="str">
        <f t="shared" si="914"/>
        <v/>
      </c>
      <c r="BN1418" s="3" t="str">
        <f t="shared" si="915"/>
        <v>Pass</v>
      </c>
      <c r="BO1418" s="3" t="str">
        <f t="shared" si="916"/>
        <v>No</v>
      </c>
      <c r="BP1418" s="3" t="str">
        <f t="shared" si="917"/>
        <v>FV&lt;$10K</v>
      </c>
      <c r="BQ1418" t="s">
        <v>6650</v>
      </c>
      <c r="BR1418" s="3" t="str">
        <f t="shared" si="918"/>
        <v>No, &lt; $20K Lien</v>
      </c>
      <c r="BS1418" s="3" t="str">
        <f t="shared" si="919"/>
        <v>No, Lien &lt; $20K</v>
      </c>
      <c r="BT1418" t="s">
        <v>6650</v>
      </c>
      <c r="BU1418" s="3" t="str">
        <f t="shared" si="920"/>
        <v>No</v>
      </c>
      <c r="BV1418" s="3" t="str">
        <f t="shared" si="921"/>
        <v>No</v>
      </c>
      <c r="BW1418" s="3">
        <f t="shared" si="922"/>
        <v>0</v>
      </c>
      <c r="BX1418" s="3" t="str">
        <f t="shared" si="923"/>
        <v>No</v>
      </c>
      <c r="BY1418" s="3">
        <f t="shared" si="924"/>
        <v>72608</v>
      </c>
      <c r="BZ1418">
        <v>1</v>
      </c>
      <c r="CA1418" s="3">
        <f t="shared" si="925"/>
        <v>72608</v>
      </c>
      <c r="CC1418" s="3">
        <f t="shared" si="926"/>
        <v>0</v>
      </c>
      <c r="CD1418" s="3">
        <f t="shared" si="927"/>
        <v>0</v>
      </c>
      <c r="CE1418" s="3" t="str">
        <f t="shared" si="928"/>
        <v/>
      </c>
      <c r="CF1418" s="3" t="e">
        <f>HLOOKUP(CE1418,'Valuation Data'!$D$2:$K$5,4,FALSE)</f>
        <v>#N/A</v>
      </c>
      <c r="CG1418" s="3">
        <f t="shared" si="929"/>
        <v>72608</v>
      </c>
      <c r="CH1418" s="3" t="str">
        <f t="shared" si="930"/>
        <v>No</v>
      </c>
      <c r="CI1418" s="3" t="str">
        <f>VLOOKUP(R1418,'Use Codes &amp; County Type'!A:D,4,FALSE)</f>
        <v>V</v>
      </c>
      <c r="CJ1418" s="3" t="str">
        <f t="shared" si="931"/>
        <v>Yes</v>
      </c>
      <c r="CK1418" s="3" t="str">
        <f t="shared" si="932"/>
        <v>No</v>
      </c>
      <c r="CL1418" s="3">
        <f t="shared" si="933"/>
        <v>0</v>
      </c>
      <c r="CM1418" s="3">
        <f t="shared" si="934"/>
        <v>0</v>
      </c>
      <c r="CN1418" s="3">
        <f t="shared" si="935"/>
        <v>4883.12</v>
      </c>
      <c r="CO1418" s="3">
        <f t="shared" si="936"/>
        <v>-4883.12</v>
      </c>
      <c r="CP1418" s="3">
        <f t="shared" si="937"/>
        <v>6.7253195240193922E-2</v>
      </c>
      <c r="CR1418" s="3" t="str">
        <f t="shared" si="938"/>
        <v>No</v>
      </c>
      <c r="CV1418" s="3" t="str">
        <f t="shared" si="939"/>
        <v>Vacant, No Sales Data</v>
      </c>
      <c r="CW1418" s="3">
        <f t="shared" si="940"/>
        <v>1417</v>
      </c>
      <c r="CX1418" s="3">
        <f t="shared" si="941"/>
        <v>1220.78</v>
      </c>
      <c r="CY1418" s="3" t="str">
        <f t="shared" si="942"/>
        <v>Ok</v>
      </c>
      <c r="CZ1418">
        <v>0</v>
      </c>
      <c r="DA1418">
        <v>0</v>
      </c>
    </row>
    <row r="1419" spans="1:105" x14ac:dyDescent="0.25">
      <c r="A1419">
        <v>1418</v>
      </c>
      <c r="B1419" t="s">
        <v>3</v>
      </c>
      <c r="C1419" t="s">
        <v>1527</v>
      </c>
      <c r="D1419">
        <v>1260.69</v>
      </c>
      <c r="E1419">
        <v>2017</v>
      </c>
      <c r="F1419">
        <v>1260.69</v>
      </c>
      <c r="G1419">
        <v>1260.69</v>
      </c>
      <c r="H1419" s="3">
        <f t="shared" si="902"/>
        <v>0</v>
      </c>
      <c r="J1419" t="s">
        <v>2734</v>
      </c>
      <c r="K1419" t="s">
        <v>2738</v>
      </c>
      <c r="L1419">
        <v>32097</v>
      </c>
      <c r="M1419" t="s">
        <v>3657</v>
      </c>
      <c r="N1419" t="s">
        <v>4758</v>
      </c>
      <c r="O1419">
        <v>-81.599521888436897</v>
      </c>
      <c r="P1419">
        <v>30.6008297514107</v>
      </c>
      <c r="Q1419" t="s">
        <v>5789</v>
      </c>
      <c r="R1419">
        <v>10</v>
      </c>
      <c r="S1419" t="s">
        <v>6547</v>
      </c>
      <c r="T1419">
        <v>8002</v>
      </c>
      <c r="U1419" t="s">
        <v>6585</v>
      </c>
      <c r="V1419">
        <v>2017</v>
      </c>
      <c r="W1419">
        <v>75046</v>
      </c>
      <c r="X1419">
        <v>2017</v>
      </c>
      <c r="Y1419">
        <v>75046</v>
      </c>
      <c r="Z1419">
        <v>1136.0999999999999</v>
      </c>
      <c r="AA1419" s="3">
        <f t="shared" si="903"/>
        <v>0.90117316707517303</v>
      </c>
      <c r="AC1419" t="s">
        <v>6616</v>
      </c>
      <c r="AD1419" t="s">
        <v>6616</v>
      </c>
      <c r="AF1419" t="s">
        <v>6616</v>
      </c>
      <c r="AG1419" t="s">
        <v>6616</v>
      </c>
      <c r="AH1419" t="s">
        <v>6616</v>
      </c>
      <c r="AI1419" t="s">
        <v>6618</v>
      </c>
      <c r="AJ1419" t="s">
        <v>6618</v>
      </c>
      <c r="AK1419" t="s">
        <v>6618</v>
      </c>
      <c r="AL1419" t="s">
        <v>6618</v>
      </c>
      <c r="AM1419" t="s">
        <v>6618</v>
      </c>
      <c r="AN1419">
        <v>0</v>
      </c>
      <c r="AO1419">
        <v>0</v>
      </c>
      <c r="AP1419" s="3" t="str">
        <f t="shared" si="904"/>
        <v>No</v>
      </c>
      <c r="AQ1419" s="3" t="str">
        <f t="shared" si="905"/>
        <v>No</v>
      </c>
      <c r="AR1419" s="3" t="str">
        <f t="shared" si="906"/>
        <v>No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1</v>
      </c>
      <c r="AY1419" t="s">
        <v>6634</v>
      </c>
      <c r="AZ1419" t="s">
        <v>6638</v>
      </c>
      <c r="BA1419">
        <v>0</v>
      </c>
      <c r="BB1419" t="s">
        <v>6616</v>
      </c>
      <c r="BC1419" t="s">
        <v>6617</v>
      </c>
      <c r="BD1419" s="4" t="str">
        <f t="shared" si="907"/>
        <v>No</v>
      </c>
      <c r="BE1419" t="s">
        <v>6640</v>
      </c>
      <c r="BF1419" s="3" t="str">
        <f t="shared" si="908"/>
        <v>No</v>
      </c>
      <c r="BG1419" t="s">
        <v>6645</v>
      </c>
      <c r="BH1419" s="3" t="str">
        <f t="shared" si="909"/>
        <v>US HWY 17</v>
      </c>
      <c r="BI1419" s="3" t="str">
        <f t="shared" si="910"/>
        <v>Yulee</v>
      </c>
      <c r="BJ1419" s="3" t="str">
        <f t="shared" si="911"/>
        <v>Florida</v>
      </c>
      <c r="BK1419" s="3">
        <f t="shared" si="912"/>
        <v>32097</v>
      </c>
      <c r="BL1419" s="3" t="str">
        <f t="shared" si="913"/>
        <v>US HWY 17 YULEE FL 32097</v>
      </c>
      <c r="BM1419" s="3" t="str">
        <f t="shared" si="914"/>
        <v/>
      </c>
      <c r="BN1419" s="3" t="str">
        <f t="shared" si="915"/>
        <v>Pass</v>
      </c>
      <c r="BO1419" s="3" t="str">
        <f t="shared" si="916"/>
        <v>Yes</v>
      </c>
      <c r="BP1419" s="3" t="str">
        <f t="shared" si="917"/>
        <v>FV&lt;$10K</v>
      </c>
      <c r="BQ1419" t="s">
        <v>6650</v>
      </c>
      <c r="BR1419" s="3" t="str">
        <f t="shared" si="918"/>
        <v>No, &lt; $20K Lien</v>
      </c>
      <c r="BS1419" s="3" t="str">
        <f t="shared" si="919"/>
        <v>No, Lien &lt; $20K</v>
      </c>
      <c r="BT1419" t="s">
        <v>6650</v>
      </c>
      <c r="BU1419" s="3" t="str">
        <f t="shared" si="920"/>
        <v>No</v>
      </c>
      <c r="BV1419" s="3" t="str">
        <f t="shared" si="921"/>
        <v>No</v>
      </c>
      <c r="BW1419" s="3">
        <f t="shared" si="922"/>
        <v>0</v>
      </c>
      <c r="BX1419" s="3" t="str">
        <f t="shared" si="923"/>
        <v>No</v>
      </c>
      <c r="BY1419" s="3">
        <f t="shared" si="924"/>
        <v>75046</v>
      </c>
      <c r="BZ1419">
        <v>1</v>
      </c>
      <c r="CA1419" s="3">
        <f t="shared" si="925"/>
        <v>75046</v>
      </c>
      <c r="CC1419" s="3">
        <f t="shared" si="926"/>
        <v>0</v>
      </c>
      <c r="CD1419" s="3">
        <f t="shared" si="927"/>
        <v>0</v>
      </c>
      <c r="CE1419" s="3" t="str">
        <f t="shared" si="928"/>
        <v/>
      </c>
      <c r="CF1419" s="3" t="e">
        <f>HLOOKUP(CE1419,'Valuation Data'!$D$2:$K$5,4,FALSE)</f>
        <v>#N/A</v>
      </c>
      <c r="CG1419" s="3">
        <f t="shared" si="929"/>
        <v>75046</v>
      </c>
      <c r="CH1419" s="3" t="str">
        <f t="shared" si="930"/>
        <v>No</v>
      </c>
      <c r="CI1419" s="3" t="str">
        <f>VLOOKUP(R1419,'Use Codes &amp; County Type'!A:D,4,FALSE)</f>
        <v>V</v>
      </c>
      <c r="CJ1419" s="3" t="str">
        <f t="shared" si="931"/>
        <v>Yes</v>
      </c>
      <c r="CK1419" s="3" t="str">
        <f t="shared" si="932"/>
        <v>No</v>
      </c>
      <c r="CL1419" s="3">
        <f t="shared" si="933"/>
        <v>0</v>
      </c>
      <c r="CM1419" s="3">
        <f t="shared" si="934"/>
        <v>0</v>
      </c>
      <c r="CN1419" s="3">
        <f t="shared" si="935"/>
        <v>5042.76</v>
      </c>
      <c r="CO1419" s="3">
        <f t="shared" si="936"/>
        <v>-5042.76</v>
      </c>
      <c r="CP1419" s="3">
        <f t="shared" si="937"/>
        <v>6.7195586706819826E-2</v>
      </c>
      <c r="CR1419" s="3" t="str">
        <f t="shared" si="938"/>
        <v>No</v>
      </c>
      <c r="CV1419" s="3" t="str">
        <f t="shared" si="939"/>
        <v>Vacant, No Sales Data</v>
      </c>
      <c r="CW1419" s="3">
        <f t="shared" si="940"/>
        <v>1418</v>
      </c>
      <c r="CX1419" s="3">
        <f t="shared" si="941"/>
        <v>1260.69</v>
      </c>
      <c r="CY1419" s="3" t="str">
        <f t="shared" si="942"/>
        <v>Ok</v>
      </c>
      <c r="CZ1419">
        <v>0</v>
      </c>
      <c r="DA1419">
        <v>0</v>
      </c>
    </row>
    <row r="1420" spans="1:105" x14ac:dyDescent="0.25">
      <c r="A1420">
        <v>1419</v>
      </c>
      <c r="B1420" t="s">
        <v>3</v>
      </c>
      <c r="C1420" t="s">
        <v>1528</v>
      </c>
      <c r="D1420">
        <v>522.4</v>
      </c>
      <c r="E1420">
        <v>2017</v>
      </c>
      <c r="F1420">
        <v>522.4</v>
      </c>
      <c r="G1420">
        <v>522.4</v>
      </c>
      <c r="H1420" s="3">
        <f t="shared" si="902"/>
        <v>0</v>
      </c>
      <c r="I1420">
        <v>85006</v>
      </c>
      <c r="J1420" t="s">
        <v>2734</v>
      </c>
      <c r="K1420" t="s">
        <v>2738</v>
      </c>
      <c r="L1420">
        <v>32097</v>
      </c>
      <c r="M1420" t="s">
        <v>3773</v>
      </c>
      <c r="N1420" t="s">
        <v>4758</v>
      </c>
      <c r="O1420">
        <v>-81.600415993607797</v>
      </c>
      <c r="P1420">
        <v>30.599817012749899</v>
      </c>
      <c r="Q1420" t="s">
        <v>5790</v>
      </c>
      <c r="R1420">
        <v>1</v>
      </c>
      <c r="S1420" t="s">
        <v>6539</v>
      </c>
      <c r="T1420">
        <v>1001</v>
      </c>
      <c r="U1420" t="s">
        <v>6582</v>
      </c>
      <c r="V1420">
        <v>2017</v>
      </c>
      <c r="W1420">
        <v>29953</v>
      </c>
      <c r="X1420">
        <v>2017</v>
      </c>
      <c r="Y1420">
        <v>29953</v>
      </c>
      <c r="Z1420">
        <v>453.45</v>
      </c>
      <c r="AA1420" s="3">
        <f t="shared" si="903"/>
        <v>0.86801301684532928</v>
      </c>
      <c r="AB1420" t="s">
        <v>6616</v>
      </c>
      <c r="AE1420" t="s">
        <v>6616</v>
      </c>
      <c r="AF1420" t="s">
        <v>6616</v>
      </c>
      <c r="AG1420" t="s">
        <v>6616</v>
      </c>
      <c r="AI1420" t="s">
        <v>6618</v>
      </c>
      <c r="AJ1420" t="s">
        <v>6618</v>
      </c>
      <c r="AK1420" t="s">
        <v>6618</v>
      </c>
      <c r="AL1420" t="s">
        <v>6618</v>
      </c>
      <c r="AM1420" t="s">
        <v>6618</v>
      </c>
      <c r="AN1420" t="s">
        <v>6618</v>
      </c>
      <c r="AO1420" t="s">
        <v>6618</v>
      </c>
      <c r="AP1420" s="3" t="str">
        <f t="shared" si="904"/>
        <v>No</v>
      </c>
      <c r="AQ1420" s="3" t="str">
        <f t="shared" si="905"/>
        <v>No</v>
      </c>
      <c r="AR1420" s="3" t="str">
        <f t="shared" si="906"/>
        <v>No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 t="s">
        <v>6634</v>
      </c>
      <c r="AZ1420">
        <v>0</v>
      </c>
      <c r="BA1420">
        <v>1</v>
      </c>
      <c r="BB1420" t="s">
        <v>6616</v>
      </c>
      <c r="BC1420" t="s">
        <v>6616</v>
      </c>
      <c r="BD1420" s="4" t="str">
        <f t="shared" si="907"/>
        <v>No</v>
      </c>
      <c r="BE1420" t="s">
        <v>6640</v>
      </c>
      <c r="BF1420" s="3" t="str">
        <f t="shared" si="908"/>
        <v>No</v>
      </c>
      <c r="BG1420" t="s">
        <v>6645</v>
      </c>
      <c r="BH1420" s="3" t="str">
        <f t="shared" si="909"/>
        <v>85006 DURRANCE AVE</v>
      </c>
      <c r="BI1420" s="3" t="str">
        <f t="shared" si="910"/>
        <v>Yulee</v>
      </c>
      <c r="BJ1420" s="3" t="str">
        <f t="shared" si="911"/>
        <v>Florida</v>
      </c>
      <c r="BK1420" s="3">
        <f t="shared" si="912"/>
        <v>32097</v>
      </c>
      <c r="BL1420" s="3" t="str">
        <f t="shared" si="913"/>
        <v>85006 DURRANCE AVE YULEE FL 32097</v>
      </c>
      <c r="BM1420" s="3" t="str">
        <f t="shared" si="914"/>
        <v/>
      </c>
      <c r="BN1420" s="3" t="str">
        <f t="shared" si="915"/>
        <v>Pass</v>
      </c>
      <c r="BO1420" s="3" t="str">
        <f t="shared" si="916"/>
        <v>No</v>
      </c>
      <c r="BP1420" s="3" t="str">
        <f t="shared" si="917"/>
        <v>FV&lt;$10K</v>
      </c>
      <c r="BQ1420" t="s">
        <v>6650</v>
      </c>
      <c r="BR1420" s="3" t="str">
        <f t="shared" si="918"/>
        <v>No, &lt; $20K Lien</v>
      </c>
      <c r="BS1420" s="3" t="str">
        <f t="shared" si="919"/>
        <v>No, Lien &lt; $20K</v>
      </c>
      <c r="BT1420" t="s">
        <v>6650</v>
      </c>
      <c r="BU1420" s="3" t="str">
        <f t="shared" si="920"/>
        <v>No</v>
      </c>
      <c r="BV1420" s="3" t="str">
        <f t="shared" si="921"/>
        <v>No</v>
      </c>
      <c r="BW1420" s="3">
        <f t="shared" si="922"/>
        <v>1</v>
      </c>
      <c r="BX1420" s="3" t="str">
        <f t="shared" si="923"/>
        <v>No</v>
      </c>
      <c r="BY1420" s="3">
        <f t="shared" si="924"/>
        <v>29953</v>
      </c>
      <c r="BZ1420">
        <v>1</v>
      </c>
      <c r="CA1420" s="3">
        <f t="shared" si="925"/>
        <v>29953</v>
      </c>
      <c r="CC1420" s="3">
        <f t="shared" si="926"/>
        <v>0</v>
      </c>
      <c r="CD1420" s="3">
        <f t="shared" si="927"/>
        <v>0</v>
      </c>
      <c r="CE1420" s="3" t="str">
        <f t="shared" si="928"/>
        <v/>
      </c>
      <c r="CF1420" s="3" t="e">
        <f>HLOOKUP(CE1420,'Valuation Data'!$D$2:$K$5,4,FALSE)</f>
        <v>#N/A</v>
      </c>
      <c r="CG1420" s="3">
        <f t="shared" si="929"/>
        <v>29953</v>
      </c>
      <c r="CH1420" s="3" t="str">
        <f t="shared" si="930"/>
        <v>No</v>
      </c>
      <c r="CI1420" s="3" t="str">
        <f>VLOOKUP(R1420,'Use Codes &amp; County Type'!A:D,4,FALSE)</f>
        <v>S</v>
      </c>
      <c r="CJ1420" s="3" t="str">
        <f t="shared" si="931"/>
        <v>No</v>
      </c>
      <c r="CK1420" s="3" t="str">
        <f t="shared" si="932"/>
        <v>No</v>
      </c>
      <c r="CL1420" s="3">
        <f t="shared" si="933"/>
        <v>0.35</v>
      </c>
      <c r="CM1420" s="3">
        <f t="shared" si="934"/>
        <v>10483.549999999999</v>
      </c>
      <c r="CN1420" s="3">
        <f t="shared" si="935"/>
        <v>2612</v>
      </c>
      <c r="CO1420" s="3">
        <f t="shared" si="936"/>
        <v>7871.5499999999993</v>
      </c>
      <c r="CP1420" s="3">
        <f t="shared" si="937"/>
        <v>8.7203285146729884E-2</v>
      </c>
      <c r="CR1420" s="3" t="str">
        <f t="shared" si="938"/>
        <v>No</v>
      </c>
      <c r="CV1420" s="3" t="str">
        <f t="shared" si="939"/>
        <v>FMV&lt;$30K</v>
      </c>
      <c r="CW1420" s="3">
        <f t="shared" si="940"/>
        <v>1419</v>
      </c>
      <c r="CX1420" s="3">
        <f t="shared" si="941"/>
        <v>522.4</v>
      </c>
      <c r="CY1420" s="3" t="str">
        <f t="shared" si="942"/>
        <v>Ok</v>
      </c>
      <c r="CZ1420">
        <v>0</v>
      </c>
      <c r="DA1420">
        <v>0</v>
      </c>
    </row>
    <row r="1421" spans="1:105" x14ac:dyDescent="0.25">
      <c r="A1421">
        <v>1420</v>
      </c>
      <c r="B1421" t="s">
        <v>3</v>
      </c>
      <c r="C1421" t="s">
        <v>1529</v>
      </c>
      <c r="D1421">
        <v>456.18</v>
      </c>
      <c r="E1421">
        <v>2017</v>
      </c>
      <c r="F1421">
        <v>456.18</v>
      </c>
      <c r="G1421">
        <v>456.18</v>
      </c>
      <c r="H1421" s="3">
        <f t="shared" si="902"/>
        <v>0</v>
      </c>
      <c r="I1421">
        <v>85020</v>
      </c>
      <c r="J1421" t="s">
        <v>2734</v>
      </c>
      <c r="K1421" t="s">
        <v>2738</v>
      </c>
      <c r="L1421">
        <v>32097</v>
      </c>
      <c r="M1421" t="s">
        <v>3774</v>
      </c>
      <c r="N1421" t="s">
        <v>4758</v>
      </c>
      <c r="O1421">
        <v>-81.600608059817304</v>
      </c>
      <c r="P1421">
        <v>30.598960558922499</v>
      </c>
      <c r="Q1421" t="s">
        <v>5791</v>
      </c>
      <c r="R1421">
        <v>2</v>
      </c>
      <c r="S1421" t="s">
        <v>6535</v>
      </c>
      <c r="T1421">
        <v>1006</v>
      </c>
      <c r="U1421" t="s">
        <v>6578</v>
      </c>
      <c r="V1421">
        <v>2017</v>
      </c>
      <c r="W1421">
        <v>53232</v>
      </c>
      <c r="X1421">
        <v>2017</v>
      </c>
      <c r="Y1421">
        <v>58430</v>
      </c>
      <c r="Z1421">
        <v>392.21</v>
      </c>
      <c r="AA1421" s="3">
        <f t="shared" si="903"/>
        <v>0.85977026612302154</v>
      </c>
      <c r="AB1421" t="s">
        <v>6616</v>
      </c>
      <c r="AC1421" t="s">
        <v>6616</v>
      </c>
      <c r="AI1421" t="s">
        <v>6618</v>
      </c>
      <c r="AJ1421" t="s">
        <v>6618</v>
      </c>
      <c r="AK1421" t="s">
        <v>6618</v>
      </c>
      <c r="AL1421" t="s">
        <v>6618</v>
      </c>
      <c r="AM1421">
        <v>0</v>
      </c>
      <c r="AN1421">
        <v>0</v>
      </c>
      <c r="AO1421">
        <v>0</v>
      </c>
      <c r="AP1421" s="3" t="str">
        <f t="shared" si="904"/>
        <v>No</v>
      </c>
      <c r="AQ1421" s="3" t="str">
        <f t="shared" si="905"/>
        <v>No</v>
      </c>
      <c r="AR1421" s="3" t="str">
        <f t="shared" si="906"/>
        <v>No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1</v>
      </c>
      <c r="AY1421" t="s">
        <v>6634</v>
      </c>
      <c r="AZ1421" t="s">
        <v>6638</v>
      </c>
      <c r="BA1421">
        <v>1</v>
      </c>
      <c r="BB1421" t="s">
        <v>6617</v>
      </c>
      <c r="BC1421" t="s">
        <v>6616</v>
      </c>
      <c r="BD1421" s="4" t="str">
        <f t="shared" si="907"/>
        <v>No</v>
      </c>
      <c r="BE1421" t="s">
        <v>6640</v>
      </c>
      <c r="BF1421" s="3" t="str">
        <f t="shared" si="908"/>
        <v>No</v>
      </c>
      <c r="BG1421" t="s">
        <v>6645</v>
      </c>
      <c r="BH1421" s="3" t="str">
        <f t="shared" si="909"/>
        <v>85020 HALLS LN</v>
      </c>
      <c r="BI1421" s="3" t="str">
        <f t="shared" si="910"/>
        <v>Yulee</v>
      </c>
      <c r="BJ1421" s="3" t="str">
        <f t="shared" si="911"/>
        <v>Florida</v>
      </c>
      <c r="BK1421" s="3">
        <f t="shared" si="912"/>
        <v>32097</v>
      </c>
      <c r="BL1421" s="3" t="str">
        <f t="shared" si="913"/>
        <v>85020 HALLS LN YULEE FL 32097</v>
      </c>
      <c r="BM1421" s="3" t="str">
        <f t="shared" si="914"/>
        <v/>
      </c>
      <c r="BN1421" s="3" t="str">
        <f t="shared" si="915"/>
        <v>Pass</v>
      </c>
      <c r="BO1421" s="3" t="str">
        <f t="shared" si="916"/>
        <v>No</v>
      </c>
      <c r="BP1421" s="3" t="str">
        <f t="shared" si="917"/>
        <v>FV&lt;$10K</v>
      </c>
      <c r="BQ1421" t="s">
        <v>6650</v>
      </c>
      <c r="BR1421" s="3" t="str">
        <f t="shared" si="918"/>
        <v>No, &lt; $20K Lien</v>
      </c>
      <c r="BS1421" s="3" t="str">
        <f t="shared" si="919"/>
        <v>No, Lien &lt; $20K</v>
      </c>
      <c r="BT1421" t="s">
        <v>6650</v>
      </c>
      <c r="BU1421" s="3" t="str">
        <f t="shared" si="920"/>
        <v>No</v>
      </c>
      <c r="BV1421" s="3" t="str">
        <f t="shared" si="921"/>
        <v>No</v>
      </c>
      <c r="BW1421" s="3">
        <f t="shared" si="922"/>
        <v>1</v>
      </c>
      <c r="BX1421" s="3" t="str">
        <f t="shared" si="923"/>
        <v>No</v>
      </c>
      <c r="BY1421" s="3">
        <f t="shared" si="924"/>
        <v>53232</v>
      </c>
      <c r="BZ1421">
        <v>1</v>
      </c>
      <c r="CA1421" s="3">
        <f t="shared" si="925"/>
        <v>53232</v>
      </c>
      <c r="CC1421" s="3">
        <f t="shared" si="926"/>
        <v>0</v>
      </c>
      <c r="CD1421" s="3">
        <f t="shared" si="927"/>
        <v>0</v>
      </c>
      <c r="CE1421" s="3" t="str">
        <f t="shared" si="928"/>
        <v/>
      </c>
      <c r="CF1421" s="3" t="e">
        <f>HLOOKUP(CE1421,'Valuation Data'!$D$2:$K$5,4,FALSE)</f>
        <v>#N/A</v>
      </c>
      <c r="CG1421" s="3">
        <f t="shared" si="929"/>
        <v>53232</v>
      </c>
      <c r="CH1421" s="3" t="str">
        <f t="shared" si="930"/>
        <v>No</v>
      </c>
      <c r="CI1421" s="3" t="str">
        <f>VLOOKUP(R1421,'Use Codes &amp; County Type'!A:D,4,FALSE)</f>
        <v>R</v>
      </c>
      <c r="CJ1421" s="3" t="str">
        <f t="shared" si="931"/>
        <v>No</v>
      </c>
      <c r="CK1421" s="3" t="str">
        <f t="shared" si="932"/>
        <v>Yes</v>
      </c>
      <c r="CL1421" s="3">
        <f t="shared" si="933"/>
        <v>0.67</v>
      </c>
      <c r="CM1421" s="3">
        <f t="shared" si="934"/>
        <v>35665.440000000002</v>
      </c>
      <c r="CN1421" s="3">
        <f t="shared" si="935"/>
        <v>2280.9</v>
      </c>
      <c r="CO1421" s="3">
        <f t="shared" si="936"/>
        <v>33384.54</v>
      </c>
      <c r="CP1421" s="3">
        <f t="shared" si="937"/>
        <v>4.2848286744815153E-2</v>
      </c>
      <c r="CR1421" s="3" t="str">
        <f t="shared" si="938"/>
        <v>No</v>
      </c>
      <c r="CV1421" s="3" t="str">
        <f t="shared" si="939"/>
        <v>*Bid</v>
      </c>
      <c r="CW1421" s="3">
        <f t="shared" si="940"/>
        <v>1420</v>
      </c>
      <c r="CX1421" s="3">
        <f t="shared" si="941"/>
        <v>456.18</v>
      </c>
      <c r="CY1421" s="3" t="str">
        <f t="shared" si="942"/>
        <v>Ok</v>
      </c>
      <c r="CZ1421">
        <v>0</v>
      </c>
      <c r="DA1421">
        <v>0</v>
      </c>
    </row>
    <row r="1422" spans="1:105" x14ac:dyDescent="0.25">
      <c r="A1422">
        <v>1421</v>
      </c>
      <c r="B1422" t="s">
        <v>3</v>
      </c>
      <c r="C1422" t="s">
        <v>1530</v>
      </c>
      <c r="D1422">
        <v>367.17</v>
      </c>
      <c r="E1422">
        <v>2017</v>
      </c>
      <c r="F1422">
        <v>367.17</v>
      </c>
      <c r="G1422">
        <v>367.17</v>
      </c>
      <c r="H1422" s="3">
        <f t="shared" si="902"/>
        <v>0</v>
      </c>
      <c r="I1422">
        <v>85042</v>
      </c>
      <c r="J1422" t="s">
        <v>2734</v>
      </c>
      <c r="K1422" t="s">
        <v>2738</v>
      </c>
      <c r="L1422">
        <v>32097</v>
      </c>
      <c r="M1422" t="s">
        <v>3775</v>
      </c>
      <c r="N1422" t="s">
        <v>4758</v>
      </c>
      <c r="O1422">
        <v>-81.599994339345201</v>
      </c>
      <c r="P1422">
        <v>30.599147926821701</v>
      </c>
      <c r="Q1422" t="s">
        <v>5791</v>
      </c>
      <c r="R1422">
        <v>2</v>
      </c>
      <c r="S1422" t="s">
        <v>6535</v>
      </c>
      <c r="T1422">
        <v>1006</v>
      </c>
      <c r="U1422" t="s">
        <v>6578</v>
      </c>
      <c r="V1422">
        <v>2017</v>
      </c>
      <c r="W1422">
        <v>32174</v>
      </c>
      <c r="X1422">
        <v>2017</v>
      </c>
      <c r="Y1422">
        <v>32174</v>
      </c>
      <c r="Z1422">
        <v>309.91000000000003</v>
      </c>
      <c r="AA1422" s="3">
        <f t="shared" si="903"/>
        <v>0.84405043985075034</v>
      </c>
      <c r="AB1422" t="s">
        <v>6616</v>
      </c>
      <c r="AD1422" t="s">
        <v>6616</v>
      </c>
      <c r="AE1422" t="s">
        <v>6616</v>
      </c>
      <c r="AI1422" t="s">
        <v>6618</v>
      </c>
      <c r="AJ1422" t="s">
        <v>6618</v>
      </c>
      <c r="AK1422" t="s">
        <v>6619</v>
      </c>
      <c r="AL1422" t="s">
        <v>6619</v>
      </c>
      <c r="AM1422">
        <v>0</v>
      </c>
      <c r="AN1422">
        <v>0</v>
      </c>
      <c r="AO1422">
        <v>0</v>
      </c>
      <c r="AP1422" s="3" t="str">
        <f t="shared" si="904"/>
        <v>No</v>
      </c>
      <c r="AQ1422" s="3" t="str">
        <f t="shared" si="905"/>
        <v>Yes</v>
      </c>
      <c r="AR1422" s="3" t="str">
        <f t="shared" si="906"/>
        <v>No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7</v>
      </c>
      <c r="AY1422" t="s">
        <v>6636</v>
      </c>
      <c r="AZ1422">
        <v>0</v>
      </c>
      <c r="BA1422">
        <v>1</v>
      </c>
      <c r="BB1422" t="s">
        <v>6617</v>
      </c>
      <c r="BC1422" t="s">
        <v>6616</v>
      </c>
      <c r="BD1422" s="4" t="str">
        <f t="shared" si="907"/>
        <v>No</v>
      </c>
      <c r="BE1422" t="s">
        <v>6640</v>
      </c>
      <c r="BF1422" s="3" t="str">
        <f t="shared" si="908"/>
        <v>No</v>
      </c>
      <c r="BG1422" t="s">
        <v>6645</v>
      </c>
      <c r="BH1422" s="3" t="str">
        <f t="shared" si="909"/>
        <v>85042 HALLS LN</v>
      </c>
      <c r="BI1422" s="3" t="str">
        <f t="shared" si="910"/>
        <v>Yulee</v>
      </c>
      <c r="BJ1422" s="3" t="str">
        <f t="shared" si="911"/>
        <v>Florida</v>
      </c>
      <c r="BK1422" s="3">
        <f t="shared" si="912"/>
        <v>32097</v>
      </c>
      <c r="BL1422" s="3" t="str">
        <f t="shared" si="913"/>
        <v>85042 HALLS LN YULEE FL 32097</v>
      </c>
      <c r="BM1422" s="3" t="str">
        <f t="shared" si="914"/>
        <v/>
      </c>
      <c r="BN1422" s="3" t="str">
        <f t="shared" si="915"/>
        <v>Pass</v>
      </c>
      <c r="BO1422" s="3" t="str">
        <f t="shared" si="916"/>
        <v>No</v>
      </c>
      <c r="BP1422" s="3" t="str">
        <f t="shared" si="917"/>
        <v>FV&lt;$10K</v>
      </c>
      <c r="BQ1422" t="s">
        <v>6650</v>
      </c>
      <c r="BR1422" s="3" t="str">
        <f t="shared" si="918"/>
        <v>No, &lt; $20K Lien</v>
      </c>
      <c r="BS1422" s="3" t="str">
        <f t="shared" si="919"/>
        <v>No, Lien &lt; $20K</v>
      </c>
      <c r="BT1422" t="s">
        <v>6650</v>
      </c>
      <c r="BU1422" s="3" t="str">
        <f t="shared" si="920"/>
        <v>No</v>
      </c>
      <c r="BV1422" s="3" t="str">
        <f t="shared" si="921"/>
        <v>No</v>
      </c>
      <c r="BW1422" s="3">
        <f t="shared" si="922"/>
        <v>1</v>
      </c>
      <c r="BX1422" s="3" t="str">
        <f t="shared" si="923"/>
        <v>No</v>
      </c>
      <c r="BY1422" s="3">
        <f t="shared" si="924"/>
        <v>32174</v>
      </c>
      <c r="BZ1422">
        <v>1</v>
      </c>
      <c r="CA1422" s="3">
        <f t="shared" si="925"/>
        <v>32174</v>
      </c>
      <c r="CC1422" s="3">
        <f t="shared" si="926"/>
        <v>0</v>
      </c>
      <c r="CD1422" s="3">
        <f t="shared" si="927"/>
        <v>0</v>
      </c>
      <c r="CE1422" s="3" t="str">
        <f t="shared" si="928"/>
        <v/>
      </c>
      <c r="CF1422" s="3" t="e">
        <f>HLOOKUP(CE1422,'Valuation Data'!$D$2:$K$5,4,FALSE)</f>
        <v>#N/A</v>
      </c>
      <c r="CG1422" s="3">
        <f t="shared" si="929"/>
        <v>32174</v>
      </c>
      <c r="CH1422" s="3" t="str">
        <f t="shared" si="930"/>
        <v>No</v>
      </c>
      <c r="CI1422" s="3" t="str">
        <f>VLOOKUP(R1422,'Use Codes &amp; County Type'!A:D,4,FALSE)</f>
        <v>R</v>
      </c>
      <c r="CJ1422" s="3" t="str">
        <f t="shared" si="931"/>
        <v>No</v>
      </c>
      <c r="CK1422" s="3" t="str">
        <f t="shared" si="932"/>
        <v>Yes</v>
      </c>
      <c r="CL1422" s="3">
        <f t="shared" si="933"/>
        <v>0.67</v>
      </c>
      <c r="CM1422" s="3">
        <f t="shared" si="934"/>
        <v>21556.58</v>
      </c>
      <c r="CN1422" s="3">
        <f t="shared" si="935"/>
        <v>1835.8500000000001</v>
      </c>
      <c r="CO1422" s="3">
        <f t="shared" si="936"/>
        <v>19720.730000000003</v>
      </c>
      <c r="CP1422" s="3">
        <f t="shared" si="937"/>
        <v>5.7060048486355444E-2</v>
      </c>
      <c r="CR1422" s="3" t="str">
        <f t="shared" si="938"/>
        <v>No</v>
      </c>
      <c r="CV1422" s="3" t="str">
        <f t="shared" si="939"/>
        <v>*Bid</v>
      </c>
      <c r="CW1422" s="3">
        <f t="shared" si="940"/>
        <v>1421</v>
      </c>
      <c r="CX1422" s="3">
        <f t="shared" si="941"/>
        <v>367.17</v>
      </c>
      <c r="CY1422" s="3" t="str">
        <f t="shared" si="942"/>
        <v>Ok</v>
      </c>
      <c r="CZ1422">
        <v>0</v>
      </c>
      <c r="DA1422">
        <v>0</v>
      </c>
    </row>
    <row r="1423" spans="1:105" x14ac:dyDescent="0.25">
      <c r="A1423">
        <v>1422</v>
      </c>
      <c r="B1423" t="s">
        <v>3</v>
      </c>
      <c r="C1423" t="s">
        <v>1531</v>
      </c>
      <c r="D1423">
        <v>130.22999999999999</v>
      </c>
      <c r="E1423">
        <v>2017</v>
      </c>
      <c r="F1423">
        <v>130.22999999999999</v>
      </c>
      <c r="G1423">
        <v>130.22999999999999</v>
      </c>
      <c r="H1423" s="3">
        <f t="shared" si="902"/>
        <v>0</v>
      </c>
      <c r="I1423">
        <v>85019</v>
      </c>
      <c r="J1423" t="s">
        <v>2734</v>
      </c>
      <c r="K1423" t="s">
        <v>2738</v>
      </c>
      <c r="L1423">
        <v>32097</v>
      </c>
      <c r="M1423" t="s">
        <v>3776</v>
      </c>
      <c r="N1423" t="s">
        <v>4758</v>
      </c>
      <c r="O1423">
        <v>-81.600461298164504</v>
      </c>
      <c r="P1423">
        <v>30.599429935100201</v>
      </c>
      <c r="Q1423" t="s">
        <v>5792</v>
      </c>
      <c r="R1423">
        <v>0</v>
      </c>
      <c r="S1423" t="s">
        <v>6538</v>
      </c>
      <c r="T1423">
        <v>8001</v>
      </c>
      <c r="U1423" t="s">
        <v>6581</v>
      </c>
      <c r="V1423">
        <v>2017</v>
      </c>
      <c r="W1423">
        <v>6000</v>
      </c>
      <c r="X1423">
        <v>2017</v>
      </c>
      <c r="Y1423">
        <v>6000</v>
      </c>
      <c r="Z1423">
        <v>90.83</v>
      </c>
      <c r="AA1423" s="3">
        <f t="shared" si="903"/>
        <v>0.69745834293173625</v>
      </c>
      <c r="AB1423" t="s">
        <v>6616</v>
      </c>
      <c r="AC1423" t="s">
        <v>6616</v>
      </c>
      <c r="AG1423" t="s">
        <v>6616</v>
      </c>
      <c r="AI1423" t="s">
        <v>6618</v>
      </c>
      <c r="AJ1423" t="s">
        <v>6618</v>
      </c>
      <c r="AK1423" t="s">
        <v>6618</v>
      </c>
      <c r="AL1423">
        <v>0</v>
      </c>
      <c r="AM1423">
        <v>0</v>
      </c>
      <c r="AN1423">
        <v>0</v>
      </c>
      <c r="AO1423">
        <v>0</v>
      </c>
      <c r="AP1423" s="3" t="str">
        <f t="shared" si="904"/>
        <v>No</v>
      </c>
      <c r="AQ1423" s="3" t="str">
        <f t="shared" si="905"/>
        <v>No</v>
      </c>
      <c r="AR1423" s="3" t="str">
        <f t="shared" si="906"/>
        <v>No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1</v>
      </c>
      <c r="AY1423" t="s">
        <v>6634</v>
      </c>
      <c r="AZ1423" t="s">
        <v>6638</v>
      </c>
      <c r="BA1423">
        <v>1</v>
      </c>
      <c r="BB1423" t="s">
        <v>6616</v>
      </c>
      <c r="BC1423" t="s">
        <v>6616</v>
      </c>
      <c r="BD1423" s="4" t="str">
        <f t="shared" si="907"/>
        <v>No</v>
      </c>
      <c r="BE1423" t="s">
        <v>6640</v>
      </c>
      <c r="BF1423" s="3" t="str">
        <f t="shared" si="908"/>
        <v>No</v>
      </c>
      <c r="BG1423" t="s">
        <v>6645</v>
      </c>
      <c r="BH1423" s="3" t="str">
        <f t="shared" si="909"/>
        <v>85019 HALLS LN</v>
      </c>
      <c r="BI1423" s="3" t="str">
        <f t="shared" si="910"/>
        <v>Yulee</v>
      </c>
      <c r="BJ1423" s="3" t="str">
        <f t="shared" si="911"/>
        <v>Florida</v>
      </c>
      <c r="BK1423" s="3">
        <f t="shared" si="912"/>
        <v>32097</v>
      </c>
      <c r="BL1423" s="3" t="str">
        <f t="shared" si="913"/>
        <v>85019 HALLS LN YULEE FL 32097</v>
      </c>
      <c r="BM1423" s="3" t="str">
        <f t="shared" si="914"/>
        <v/>
      </c>
      <c r="BN1423" s="3" t="str">
        <f t="shared" si="915"/>
        <v>Lien&lt;$150</v>
      </c>
      <c r="BO1423" s="3" t="str">
        <f t="shared" si="916"/>
        <v>No</v>
      </c>
      <c r="BP1423" s="3" t="str">
        <f t="shared" si="917"/>
        <v>FV&lt;$10K</v>
      </c>
      <c r="BQ1423" t="s">
        <v>6650</v>
      </c>
      <c r="BR1423" s="3" t="str">
        <f t="shared" si="918"/>
        <v>No, &lt; $20K Lien</v>
      </c>
      <c r="BS1423" s="3" t="str">
        <f t="shared" si="919"/>
        <v>No, Lien &lt; $20K</v>
      </c>
      <c r="BT1423" t="s">
        <v>6650</v>
      </c>
      <c r="BU1423" s="3" t="str">
        <f t="shared" si="920"/>
        <v>No</v>
      </c>
      <c r="BV1423" s="3" t="str">
        <f t="shared" si="921"/>
        <v>No</v>
      </c>
      <c r="BW1423" s="3">
        <f t="shared" si="922"/>
        <v>1</v>
      </c>
      <c r="BX1423" s="3" t="str">
        <f t="shared" si="923"/>
        <v>No</v>
      </c>
      <c r="BY1423" s="3">
        <f t="shared" si="924"/>
        <v>6000</v>
      </c>
      <c r="BZ1423">
        <v>1</v>
      </c>
      <c r="CA1423" s="3">
        <f t="shared" si="925"/>
        <v>6000</v>
      </c>
      <c r="CC1423" s="3">
        <f t="shared" si="926"/>
        <v>0</v>
      </c>
      <c r="CD1423" s="3">
        <f t="shared" si="927"/>
        <v>0</v>
      </c>
      <c r="CE1423" s="3" t="str">
        <f t="shared" si="928"/>
        <v/>
      </c>
      <c r="CF1423" s="3" t="e">
        <f>HLOOKUP(CE1423,'Valuation Data'!$D$2:$K$5,4,FALSE)</f>
        <v>#N/A</v>
      </c>
      <c r="CG1423" s="3">
        <f t="shared" si="929"/>
        <v>6000</v>
      </c>
      <c r="CH1423" s="3" t="str">
        <f t="shared" si="930"/>
        <v>No</v>
      </c>
      <c r="CI1423" s="3" t="str">
        <f>VLOOKUP(R1423,'Use Codes &amp; County Type'!A:D,4,FALSE)</f>
        <v>V</v>
      </c>
      <c r="CJ1423" s="3" t="str">
        <f t="shared" si="931"/>
        <v>Yes</v>
      </c>
      <c r="CK1423" s="3" t="str">
        <f t="shared" si="932"/>
        <v>No</v>
      </c>
      <c r="CL1423" s="3">
        <f t="shared" si="933"/>
        <v>0</v>
      </c>
      <c r="CM1423" s="3">
        <f t="shared" si="934"/>
        <v>0</v>
      </c>
      <c r="CN1423" s="3">
        <f t="shared" si="935"/>
        <v>651.15</v>
      </c>
      <c r="CO1423" s="3">
        <f t="shared" si="936"/>
        <v>-651.15</v>
      </c>
      <c r="CP1423" s="3">
        <f t="shared" si="937"/>
        <v>0.108525</v>
      </c>
      <c r="CR1423" s="3" t="str">
        <f t="shared" si="938"/>
        <v>No</v>
      </c>
      <c r="CV1423" s="3" t="str">
        <f t="shared" si="939"/>
        <v>Lien&lt;$150</v>
      </c>
      <c r="CW1423" s="3">
        <f t="shared" si="940"/>
        <v>1422</v>
      </c>
      <c r="CX1423" s="3">
        <f t="shared" si="941"/>
        <v>130.22999999999999</v>
      </c>
      <c r="CY1423" s="3" t="str">
        <f t="shared" si="942"/>
        <v>Ok</v>
      </c>
      <c r="CZ1423">
        <v>0</v>
      </c>
      <c r="DA1423">
        <v>0</v>
      </c>
    </row>
    <row r="1424" spans="1:105" x14ac:dyDescent="0.25">
      <c r="A1424">
        <v>1423</v>
      </c>
      <c r="B1424" t="s">
        <v>3</v>
      </c>
      <c r="C1424" t="s">
        <v>1532</v>
      </c>
      <c r="D1424">
        <v>26813.95</v>
      </c>
      <c r="E1424">
        <v>2017</v>
      </c>
      <c r="F1424">
        <v>26813.95</v>
      </c>
      <c r="G1424">
        <v>26813.95</v>
      </c>
      <c r="H1424" s="3">
        <f t="shared" si="902"/>
        <v>0</v>
      </c>
      <c r="I1424">
        <v>463360</v>
      </c>
      <c r="J1424" t="s">
        <v>2734</v>
      </c>
      <c r="K1424" t="s">
        <v>2738</v>
      </c>
      <c r="L1424">
        <v>32097</v>
      </c>
      <c r="M1424" t="s">
        <v>3777</v>
      </c>
      <c r="N1424" t="s">
        <v>4758</v>
      </c>
      <c r="O1424">
        <v>-81.583451770020901</v>
      </c>
      <c r="P1424">
        <v>30.629634155265599</v>
      </c>
      <c r="Q1424" t="s">
        <v>5793</v>
      </c>
      <c r="R1424">
        <v>27</v>
      </c>
      <c r="S1424" t="s">
        <v>6556</v>
      </c>
      <c r="T1424">
        <v>2023</v>
      </c>
      <c r="U1424" t="s">
        <v>6593</v>
      </c>
      <c r="V1424">
        <v>2017</v>
      </c>
      <c r="W1424">
        <v>1635778</v>
      </c>
      <c r="X1424">
        <v>2017</v>
      </c>
      <c r="Y1424">
        <v>1635778</v>
      </c>
      <c r="Z1424">
        <v>24763.71</v>
      </c>
      <c r="AA1424" s="3">
        <f t="shared" si="903"/>
        <v>0.92353830748546928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 s="3" t="str">
        <f t="shared" si="904"/>
        <v>No</v>
      </c>
      <c r="AQ1424" s="3" t="str">
        <f t="shared" si="905"/>
        <v>No</v>
      </c>
      <c r="AR1424" s="3" t="str">
        <f t="shared" si="906"/>
        <v>No</v>
      </c>
      <c r="AS1424">
        <v>0</v>
      </c>
      <c r="AT1424">
        <v>0</v>
      </c>
      <c r="AU1424">
        <v>0</v>
      </c>
      <c r="AV1424">
        <v>0</v>
      </c>
      <c r="AW1424">
        <v>1</v>
      </c>
      <c r="AX1424">
        <v>2</v>
      </c>
      <c r="AY1424" t="s">
        <v>6635</v>
      </c>
      <c r="AZ1424">
        <v>0</v>
      </c>
      <c r="BA1424">
        <v>0</v>
      </c>
      <c r="BB1424" t="s">
        <v>6616</v>
      </c>
      <c r="BC1424">
        <v>0</v>
      </c>
      <c r="BD1424" s="4" t="str">
        <f t="shared" si="907"/>
        <v>Yes</v>
      </c>
      <c r="BE1424" t="s">
        <v>6640</v>
      </c>
      <c r="BF1424" s="3" t="str">
        <f t="shared" si="908"/>
        <v>No</v>
      </c>
      <c r="BG1424" t="s">
        <v>6645</v>
      </c>
      <c r="BH1424" s="3" t="str">
        <f t="shared" si="909"/>
        <v>463360 SR 200</v>
      </c>
      <c r="BI1424" s="3" t="str">
        <f t="shared" si="910"/>
        <v>Yulee</v>
      </c>
      <c r="BJ1424" s="3" t="str">
        <f t="shared" si="911"/>
        <v>Florida</v>
      </c>
      <c r="BK1424" s="3">
        <f t="shared" si="912"/>
        <v>32097</v>
      </c>
      <c r="BL1424" s="3" t="str">
        <f t="shared" si="913"/>
        <v>463360 SR 200 YULEE FL 32097</v>
      </c>
      <c r="BM1424" s="3" t="str">
        <f t="shared" si="914"/>
        <v/>
      </c>
      <c r="BN1424" s="3" t="str">
        <f t="shared" si="915"/>
        <v>Pass</v>
      </c>
      <c r="BO1424" s="3" t="str">
        <f t="shared" si="916"/>
        <v>No</v>
      </c>
      <c r="BP1424" s="3" t="str">
        <f t="shared" si="917"/>
        <v>Pass</v>
      </c>
      <c r="BQ1424" t="s">
        <v>6650</v>
      </c>
      <c r="BR1424" s="3" t="str">
        <f t="shared" si="918"/>
        <v>Yes</v>
      </c>
      <c r="BS1424" s="3" t="str">
        <f t="shared" si="919"/>
        <v>No</v>
      </c>
      <c r="BT1424" t="s">
        <v>6650</v>
      </c>
      <c r="BU1424" s="3" t="str">
        <f t="shared" si="920"/>
        <v>No</v>
      </c>
      <c r="BV1424" s="3" t="str">
        <f t="shared" si="921"/>
        <v>No</v>
      </c>
      <c r="BW1424" s="3">
        <f t="shared" si="922"/>
        <v>0</v>
      </c>
      <c r="BX1424" s="3" t="str">
        <f t="shared" si="923"/>
        <v>No</v>
      </c>
      <c r="BY1424" s="3">
        <f t="shared" si="924"/>
        <v>1635778</v>
      </c>
      <c r="BZ1424">
        <v>1</v>
      </c>
      <c r="CA1424" s="3">
        <f t="shared" si="925"/>
        <v>1635778</v>
      </c>
      <c r="CC1424" s="3">
        <f t="shared" si="926"/>
        <v>0</v>
      </c>
      <c r="CD1424" s="3">
        <f t="shared" si="927"/>
        <v>0</v>
      </c>
      <c r="CE1424" s="3" t="str">
        <f t="shared" si="928"/>
        <v/>
      </c>
      <c r="CF1424" s="3" t="e">
        <f>HLOOKUP(CE1424,'Valuation Data'!$D$2:$K$5,4,FALSE)</f>
        <v>#N/A</v>
      </c>
      <c r="CG1424" s="3">
        <f t="shared" si="929"/>
        <v>1635778</v>
      </c>
      <c r="CH1424" s="3" t="str">
        <f t="shared" si="930"/>
        <v>No</v>
      </c>
      <c r="CI1424" s="3" t="str">
        <f>VLOOKUP(R1424,'Use Codes &amp; County Type'!A:D,4,FALSE)</f>
        <v>C</v>
      </c>
      <c r="CJ1424" s="3" t="str">
        <f t="shared" si="931"/>
        <v>No</v>
      </c>
      <c r="CK1424" s="3" t="str">
        <f t="shared" si="932"/>
        <v>No</v>
      </c>
      <c r="CL1424" s="3">
        <f t="shared" si="933"/>
        <v>0.3</v>
      </c>
      <c r="CM1424" s="3">
        <f t="shared" si="934"/>
        <v>490733.39999999997</v>
      </c>
      <c r="CN1424" s="3">
        <f t="shared" si="935"/>
        <v>107255.8</v>
      </c>
      <c r="CO1424" s="3">
        <f t="shared" si="936"/>
        <v>383477.6</v>
      </c>
      <c r="CP1424" s="3">
        <f t="shared" si="937"/>
        <v>6.5568677412216086E-2</v>
      </c>
      <c r="CR1424" s="3" t="str">
        <f t="shared" si="938"/>
        <v>No</v>
      </c>
      <c r="CV1424" s="3" t="str">
        <f t="shared" si="939"/>
        <v>EPA</v>
      </c>
      <c r="CW1424" s="3">
        <f t="shared" si="940"/>
        <v>1423</v>
      </c>
      <c r="CX1424" s="3">
        <f t="shared" si="941"/>
        <v>26813.95</v>
      </c>
      <c r="CY1424" s="3" t="str">
        <f t="shared" si="942"/>
        <v>Ok</v>
      </c>
      <c r="CZ1424">
        <v>0</v>
      </c>
      <c r="DA1424">
        <v>0</v>
      </c>
    </row>
    <row r="1425" spans="1:105" x14ac:dyDescent="0.25">
      <c r="A1425">
        <v>1424</v>
      </c>
      <c r="B1425" t="s">
        <v>3</v>
      </c>
      <c r="C1425" t="s">
        <v>1533</v>
      </c>
      <c r="D1425">
        <v>1496.73</v>
      </c>
      <c r="E1425">
        <v>2017</v>
      </c>
      <c r="F1425">
        <v>1496.73</v>
      </c>
      <c r="G1425">
        <v>1496.73</v>
      </c>
      <c r="H1425" s="3">
        <f t="shared" si="902"/>
        <v>0</v>
      </c>
      <c r="I1425">
        <v>85051</v>
      </c>
      <c r="J1425" t="s">
        <v>2734</v>
      </c>
      <c r="K1425" t="s">
        <v>2738</v>
      </c>
      <c r="L1425">
        <v>32097</v>
      </c>
      <c r="M1425" t="s">
        <v>3778</v>
      </c>
      <c r="N1425" t="s">
        <v>4758</v>
      </c>
      <c r="O1425">
        <v>-81.590859882120299</v>
      </c>
      <c r="P1425">
        <v>30.591355936803801</v>
      </c>
      <c r="Q1425" t="s">
        <v>5794</v>
      </c>
      <c r="R1425">
        <v>1</v>
      </c>
      <c r="S1425" t="s">
        <v>6539</v>
      </c>
      <c r="T1425">
        <v>1001</v>
      </c>
      <c r="U1425" t="s">
        <v>6582</v>
      </c>
      <c r="V1425">
        <v>2017</v>
      </c>
      <c r="W1425">
        <v>89463</v>
      </c>
      <c r="X1425">
        <v>2017</v>
      </c>
      <c r="Y1425">
        <v>89463</v>
      </c>
      <c r="Z1425">
        <v>1354.35</v>
      </c>
      <c r="AA1425" s="3">
        <f t="shared" si="903"/>
        <v>0.90487262231665022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 s="3" t="str">
        <f t="shared" si="904"/>
        <v>No</v>
      </c>
      <c r="AQ1425" s="3" t="str">
        <f t="shared" si="905"/>
        <v>No</v>
      </c>
      <c r="AR1425" s="3" t="str">
        <f t="shared" si="906"/>
        <v>No</v>
      </c>
      <c r="AS1425">
        <v>0</v>
      </c>
      <c r="AT1425">
        <v>0</v>
      </c>
      <c r="AU1425">
        <v>88000</v>
      </c>
      <c r="AV1425" t="s">
        <v>6630</v>
      </c>
      <c r="AW1425">
        <v>0</v>
      </c>
      <c r="AX1425">
        <v>1</v>
      </c>
      <c r="AY1425" t="s">
        <v>6634</v>
      </c>
      <c r="AZ1425">
        <v>0</v>
      </c>
      <c r="BA1425">
        <v>0</v>
      </c>
      <c r="BB1425" t="s">
        <v>6616</v>
      </c>
      <c r="BC1425">
        <v>0</v>
      </c>
      <c r="BD1425" s="4" t="str">
        <f t="shared" si="907"/>
        <v>No</v>
      </c>
      <c r="BE1425" t="s">
        <v>6640</v>
      </c>
      <c r="BF1425" s="3" t="str">
        <f t="shared" si="908"/>
        <v>No</v>
      </c>
      <c r="BG1425" t="s">
        <v>6645</v>
      </c>
      <c r="BH1425" s="3" t="str">
        <f t="shared" si="909"/>
        <v>85051 EADY LN</v>
      </c>
      <c r="BI1425" s="3" t="str">
        <f t="shared" si="910"/>
        <v>Yulee</v>
      </c>
      <c r="BJ1425" s="3" t="str">
        <f t="shared" si="911"/>
        <v>Florida</v>
      </c>
      <c r="BK1425" s="3">
        <f t="shared" si="912"/>
        <v>32097</v>
      </c>
      <c r="BL1425" s="3" t="str">
        <f t="shared" si="913"/>
        <v>85051 EADY LN YULEE FL 32097</v>
      </c>
      <c r="BM1425" s="3" t="str">
        <f t="shared" si="914"/>
        <v>L</v>
      </c>
      <c r="BN1425" s="3" t="str">
        <f t="shared" si="915"/>
        <v>Pass</v>
      </c>
      <c r="BO1425" s="3" t="str">
        <f t="shared" si="916"/>
        <v>No</v>
      </c>
      <c r="BP1425" s="3" t="str">
        <f t="shared" si="917"/>
        <v>FV&lt;$10K</v>
      </c>
      <c r="BQ1425" t="s">
        <v>6650</v>
      </c>
      <c r="BR1425" s="3" t="str">
        <f t="shared" si="918"/>
        <v>No, &lt; $20K Lien</v>
      </c>
      <c r="BS1425" s="3" t="str">
        <f t="shared" si="919"/>
        <v>No, Lien &lt; $20K</v>
      </c>
      <c r="BT1425" t="s">
        <v>6650</v>
      </c>
      <c r="BU1425" s="3" t="str">
        <f t="shared" si="920"/>
        <v>No</v>
      </c>
      <c r="BV1425" s="3" t="str">
        <f t="shared" si="921"/>
        <v>No</v>
      </c>
      <c r="BW1425" s="3">
        <f t="shared" si="922"/>
        <v>0</v>
      </c>
      <c r="BX1425" s="3" t="str">
        <f t="shared" si="923"/>
        <v>No</v>
      </c>
      <c r="BY1425" s="3">
        <f t="shared" si="924"/>
        <v>89463</v>
      </c>
      <c r="BZ1425">
        <v>1</v>
      </c>
      <c r="CA1425" s="3">
        <f t="shared" si="925"/>
        <v>89463</v>
      </c>
      <c r="CC1425" s="3">
        <f t="shared" si="926"/>
        <v>0</v>
      </c>
      <c r="CD1425" s="3">
        <f t="shared" si="927"/>
        <v>0</v>
      </c>
      <c r="CE1425" s="3" t="str">
        <f t="shared" si="928"/>
        <v/>
      </c>
      <c r="CF1425" s="3" t="e">
        <f>HLOOKUP(CE1425,'Valuation Data'!$D$2:$K$5,4,FALSE)</f>
        <v>#N/A</v>
      </c>
      <c r="CG1425" s="3">
        <f t="shared" si="929"/>
        <v>89463</v>
      </c>
      <c r="CH1425" s="3" t="str">
        <f t="shared" si="930"/>
        <v>No</v>
      </c>
      <c r="CI1425" s="3" t="str">
        <f>VLOOKUP(R1425,'Use Codes &amp; County Type'!A:D,4,FALSE)</f>
        <v>S</v>
      </c>
      <c r="CJ1425" s="3" t="str">
        <f t="shared" si="931"/>
        <v>No</v>
      </c>
      <c r="CK1425" s="3" t="str">
        <f t="shared" si="932"/>
        <v>No</v>
      </c>
      <c r="CL1425" s="3">
        <f t="shared" si="933"/>
        <v>0.35</v>
      </c>
      <c r="CM1425" s="3">
        <f t="shared" si="934"/>
        <v>31312.05</v>
      </c>
      <c r="CN1425" s="3">
        <f t="shared" si="935"/>
        <v>5986.92</v>
      </c>
      <c r="CO1425" s="3">
        <f t="shared" si="936"/>
        <v>25325.129999999997</v>
      </c>
      <c r="CP1425" s="3">
        <f t="shared" si="937"/>
        <v>6.69206264042118E-2</v>
      </c>
      <c r="CR1425" s="3" t="str">
        <f t="shared" si="938"/>
        <v>No</v>
      </c>
      <c r="CV1425" s="3" t="str">
        <f t="shared" si="939"/>
        <v>*Bid</v>
      </c>
      <c r="CW1425" s="3">
        <f t="shared" si="940"/>
        <v>1424</v>
      </c>
      <c r="CX1425" s="3">
        <f t="shared" si="941"/>
        <v>1496.73</v>
      </c>
      <c r="CY1425" s="3" t="str">
        <f t="shared" si="942"/>
        <v>Ok</v>
      </c>
      <c r="CZ1425">
        <v>0</v>
      </c>
      <c r="DA1425">
        <v>0</v>
      </c>
    </row>
    <row r="1426" spans="1:105" x14ac:dyDescent="0.25">
      <c r="A1426">
        <v>1425</v>
      </c>
      <c r="B1426" t="s">
        <v>3</v>
      </c>
      <c r="C1426" t="s">
        <v>1534</v>
      </c>
      <c r="D1426">
        <v>350.17</v>
      </c>
      <c r="E1426">
        <v>2017</v>
      </c>
      <c r="F1426">
        <v>350.17</v>
      </c>
      <c r="G1426">
        <v>350.17</v>
      </c>
      <c r="H1426" s="3">
        <f t="shared" si="902"/>
        <v>0</v>
      </c>
      <c r="I1426">
        <v>85285</v>
      </c>
      <c r="J1426" t="s">
        <v>2734</v>
      </c>
      <c r="K1426" t="s">
        <v>2738</v>
      </c>
      <c r="L1426">
        <v>32097</v>
      </c>
      <c r="M1426" t="s">
        <v>3779</v>
      </c>
      <c r="N1426" t="s">
        <v>4758</v>
      </c>
      <c r="O1426">
        <v>-81.587499627566203</v>
      </c>
      <c r="P1426">
        <v>30.591788884490398</v>
      </c>
      <c r="Q1426" t="s">
        <v>5795</v>
      </c>
      <c r="R1426">
        <v>2</v>
      </c>
      <c r="S1426" t="s">
        <v>6535</v>
      </c>
      <c r="T1426">
        <v>1006</v>
      </c>
      <c r="U1426" t="s">
        <v>6578</v>
      </c>
      <c r="V1426">
        <v>2017</v>
      </c>
      <c r="W1426">
        <v>44433</v>
      </c>
      <c r="X1426">
        <v>2017</v>
      </c>
      <c r="Y1426">
        <v>67692</v>
      </c>
      <c r="Z1426">
        <v>294.19</v>
      </c>
      <c r="AA1426" s="3">
        <f t="shared" si="903"/>
        <v>0.84013479167261607</v>
      </c>
      <c r="AB1426" t="s">
        <v>6616</v>
      </c>
      <c r="AC1426" t="s">
        <v>6616</v>
      </c>
      <c r="AD1426" t="s">
        <v>6616</v>
      </c>
      <c r="AE1426" t="s">
        <v>6616</v>
      </c>
      <c r="AF1426" t="s">
        <v>6616</v>
      </c>
      <c r="AG1426" t="s">
        <v>6616</v>
      </c>
      <c r="AI1426" t="s">
        <v>6618</v>
      </c>
      <c r="AJ1426" t="s">
        <v>6618</v>
      </c>
      <c r="AK1426" t="s">
        <v>6618</v>
      </c>
      <c r="AL1426" t="s">
        <v>6618</v>
      </c>
      <c r="AM1426" t="s">
        <v>6618</v>
      </c>
      <c r="AN1426" t="s">
        <v>6618</v>
      </c>
      <c r="AO1426" t="s">
        <v>6618</v>
      </c>
      <c r="AP1426" s="3" t="str">
        <f t="shared" si="904"/>
        <v>No</v>
      </c>
      <c r="AQ1426" s="3" t="str">
        <f t="shared" si="905"/>
        <v>No</v>
      </c>
      <c r="AR1426" s="3" t="str">
        <f t="shared" si="906"/>
        <v>No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 t="s">
        <v>6634</v>
      </c>
      <c r="AZ1426" t="s">
        <v>6638</v>
      </c>
      <c r="BA1426">
        <v>0</v>
      </c>
      <c r="BB1426" t="s">
        <v>6617</v>
      </c>
      <c r="BC1426" t="s">
        <v>6616</v>
      </c>
      <c r="BD1426" s="4" t="str">
        <f t="shared" si="907"/>
        <v>No</v>
      </c>
      <c r="BE1426" t="s">
        <v>6640</v>
      </c>
      <c r="BF1426" s="3" t="str">
        <f t="shared" si="908"/>
        <v>No</v>
      </c>
      <c r="BG1426" t="s">
        <v>6645</v>
      </c>
      <c r="BH1426" s="3" t="str">
        <f t="shared" si="909"/>
        <v>85285 LINDSEY KAY CT</v>
      </c>
      <c r="BI1426" s="3" t="str">
        <f t="shared" si="910"/>
        <v>Yulee</v>
      </c>
      <c r="BJ1426" s="3" t="str">
        <f t="shared" si="911"/>
        <v>Florida</v>
      </c>
      <c r="BK1426" s="3">
        <f t="shared" si="912"/>
        <v>32097</v>
      </c>
      <c r="BL1426" s="3" t="str">
        <f t="shared" si="913"/>
        <v>85285 LINDSEY KAY CT YULEE FL 32097</v>
      </c>
      <c r="BM1426" s="3" t="str">
        <f t="shared" si="914"/>
        <v/>
      </c>
      <c r="BN1426" s="3" t="str">
        <f t="shared" si="915"/>
        <v>Pass</v>
      </c>
      <c r="BO1426" s="3" t="str">
        <f t="shared" si="916"/>
        <v>No</v>
      </c>
      <c r="BP1426" s="3" t="str">
        <f t="shared" si="917"/>
        <v>FV&lt;$10K</v>
      </c>
      <c r="BQ1426" t="s">
        <v>6650</v>
      </c>
      <c r="BR1426" s="3" t="str">
        <f t="shared" si="918"/>
        <v>No, &lt; $20K Lien</v>
      </c>
      <c r="BS1426" s="3" t="str">
        <f t="shared" si="919"/>
        <v>No, Lien &lt; $20K</v>
      </c>
      <c r="BT1426" t="s">
        <v>6650</v>
      </c>
      <c r="BU1426" s="3" t="str">
        <f t="shared" si="920"/>
        <v>No</v>
      </c>
      <c r="BV1426" s="3" t="str">
        <f t="shared" si="921"/>
        <v>No</v>
      </c>
      <c r="BW1426" s="3">
        <f t="shared" si="922"/>
        <v>0</v>
      </c>
      <c r="BX1426" s="3" t="str">
        <f t="shared" si="923"/>
        <v>No</v>
      </c>
      <c r="BY1426" s="3">
        <f t="shared" si="924"/>
        <v>44433</v>
      </c>
      <c r="BZ1426">
        <v>1</v>
      </c>
      <c r="CA1426" s="3">
        <f t="shared" si="925"/>
        <v>44433</v>
      </c>
      <c r="CC1426" s="3">
        <f t="shared" si="926"/>
        <v>0</v>
      </c>
      <c r="CD1426" s="3">
        <f t="shared" si="927"/>
        <v>0</v>
      </c>
      <c r="CE1426" s="3" t="str">
        <f t="shared" si="928"/>
        <v/>
      </c>
      <c r="CF1426" s="3" t="e">
        <f>HLOOKUP(CE1426,'Valuation Data'!$D$2:$K$5,4,FALSE)</f>
        <v>#N/A</v>
      </c>
      <c r="CG1426" s="3">
        <f t="shared" si="929"/>
        <v>44433</v>
      </c>
      <c r="CH1426" s="3" t="str">
        <f t="shared" si="930"/>
        <v>No</v>
      </c>
      <c r="CI1426" s="3" t="str">
        <f>VLOOKUP(R1426,'Use Codes &amp; County Type'!A:D,4,FALSE)</f>
        <v>R</v>
      </c>
      <c r="CJ1426" s="3" t="str">
        <f t="shared" si="931"/>
        <v>No</v>
      </c>
      <c r="CK1426" s="3" t="str">
        <f t="shared" si="932"/>
        <v>Yes</v>
      </c>
      <c r="CL1426" s="3">
        <f t="shared" si="933"/>
        <v>0.67</v>
      </c>
      <c r="CM1426" s="3">
        <f t="shared" si="934"/>
        <v>29770.11</v>
      </c>
      <c r="CN1426" s="3">
        <f t="shared" si="935"/>
        <v>1400.68</v>
      </c>
      <c r="CO1426" s="3">
        <f t="shared" si="936"/>
        <v>28369.43</v>
      </c>
      <c r="CP1426" s="3">
        <f t="shared" si="937"/>
        <v>3.1523417279949589E-2</v>
      </c>
      <c r="CR1426" s="3" t="str">
        <f t="shared" si="938"/>
        <v>No</v>
      </c>
      <c r="CV1426" s="3" t="str">
        <f t="shared" si="939"/>
        <v>*Bid</v>
      </c>
      <c r="CW1426" s="3">
        <f t="shared" si="940"/>
        <v>1425</v>
      </c>
      <c r="CX1426" s="3">
        <f t="shared" si="941"/>
        <v>350.17</v>
      </c>
      <c r="CY1426" s="3" t="str">
        <f t="shared" si="942"/>
        <v>Ok</v>
      </c>
      <c r="CZ1426">
        <v>0</v>
      </c>
      <c r="DA1426">
        <v>0</v>
      </c>
    </row>
    <row r="1427" spans="1:105" x14ac:dyDescent="0.25">
      <c r="A1427">
        <v>1426</v>
      </c>
      <c r="B1427" t="s">
        <v>3</v>
      </c>
      <c r="C1427" t="s">
        <v>1535</v>
      </c>
      <c r="D1427">
        <v>416.38</v>
      </c>
      <c r="E1427">
        <v>2017</v>
      </c>
      <c r="F1427">
        <v>416.38</v>
      </c>
      <c r="G1427">
        <v>416.38</v>
      </c>
      <c r="H1427" s="3">
        <f t="shared" si="902"/>
        <v>0</v>
      </c>
      <c r="I1427">
        <v>85373</v>
      </c>
      <c r="J1427" t="s">
        <v>2734</v>
      </c>
      <c r="K1427" t="s">
        <v>2738</v>
      </c>
      <c r="L1427">
        <v>32097</v>
      </c>
      <c r="M1427" t="s">
        <v>3780</v>
      </c>
      <c r="N1427" t="s">
        <v>4758</v>
      </c>
      <c r="O1427">
        <v>-81.587307505515597</v>
      </c>
      <c r="P1427">
        <v>30.5903121089286</v>
      </c>
      <c r="Q1427" t="s">
        <v>5796</v>
      </c>
      <c r="R1427">
        <v>2</v>
      </c>
      <c r="S1427" t="s">
        <v>6535</v>
      </c>
      <c r="T1427">
        <v>1006</v>
      </c>
      <c r="U1427" t="s">
        <v>6578</v>
      </c>
      <c r="V1427">
        <v>2017</v>
      </c>
      <c r="W1427">
        <v>37924</v>
      </c>
      <c r="X1427">
        <v>2017</v>
      </c>
      <c r="Y1427">
        <v>53836</v>
      </c>
      <c r="Z1427">
        <v>355.42</v>
      </c>
      <c r="AA1427" s="3">
        <f t="shared" si="903"/>
        <v>0.85359527354820119</v>
      </c>
      <c r="AC1427" t="s">
        <v>6616</v>
      </c>
      <c r="AI1427" t="s">
        <v>6618</v>
      </c>
      <c r="AJ1427" t="s">
        <v>6618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 s="3" t="str">
        <f t="shared" si="904"/>
        <v>No</v>
      </c>
      <c r="AQ1427" s="3" t="str">
        <f t="shared" si="905"/>
        <v>No</v>
      </c>
      <c r="AR1427" s="3" t="str">
        <f t="shared" si="906"/>
        <v>No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 t="s">
        <v>6634</v>
      </c>
      <c r="AZ1427" t="s">
        <v>6638</v>
      </c>
      <c r="BA1427">
        <v>0</v>
      </c>
      <c r="BB1427" t="s">
        <v>6617</v>
      </c>
      <c r="BC1427" t="s">
        <v>6616</v>
      </c>
      <c r="BD1427" s="4" t="str">
        <f t="shared" si="907"/>
        <v>No</v>
      </c>
      <c r="BE1427" t="s">
        <v>6640</v>
      </c>
      <c r="BF1427" s="3" t="str">
        <f t="shared" si="908"/>
        <v>No</v>
      </c>
      <c r="BG1427" t="s">
        <v>6645</v>
      </c>
      <c r="BH1427" s="3" t="str">
        <f t="shared" si="909"/>
        <v>85373 LINDSEY KAY CT</v>
      </c>
      <c r="BI1427" s="3" t="str">
        <f t="shared" si="910"/>
        <v>Yulee</v>
      </c>
      <c r="BJ1427" s="3" t="str">
        <f t="shared" si="911"/>
        <v>Florida</v>
      </c>
      <c r="BK1427" s="3">
        <f t="shared" si="912"/>
        <v>32097</v>
      </c>
      <c r="BL1427" s="3" t="str">
        <f t="shared" si="913"/>
        <v>85373 LINDSEY KAY CT YULEE FL 32097</v>
      </c>
      <c r="BM1427" s="3" t="str">
        <f t="shared" si="914"/>
        <v/>
      </c>
      <c r="BN1427" s="3" t="str">
        <f t="shared" si="915"/>
        <v>Pass</v>
      </c>
      <c r="BO1427" s="3" t="str">
        <f t="shared" si="916"/>
        <v>No</v>
      </c>
      <c r="BP1427" s="3" t="str">
        <f t="shared" si="917"/>
        <v>FV&lt;$10K</v>
      </c>
      <c r="BQ1427" t="s">
        <v>6650</v>
      </c>
      <c r="BR1427" s="3" t="str">
        <f t="shared" si="918"/>
        <v>No, &lt; $20K Lien</v>
      </c>
      <c r="BS1427" s="3" t="str">
        <f t="shared" si="919"/>
        <v>No, Lien &lt; $20K</v>
      </c>
      <c r="BT1427" t="s">
        <v>6650</v>
      </c>
      <c r="BU1427" s="3" t="str">
        <f t="shared" si="920"/>
        <v>No</v>
      </c>
      <c r="BV1427" s="3" t="str">
        <f t="shared" si="921"/>
        <v>No</v>
      </c>
      <c r="BW1427" s="3">
        <f t="shared" si="922"/>
        <v>0</v>
      </c>
      <c r="BX1427" s="3" t="str">
        <f t="shared" si="923"/>
        <v>No</v>
      </c>
      <c r="BY1427" s="3">
        <f t="shared" si="924"/>
        <v>37924</v>
      </c>
      <c r="BZ1427">
        <v>1</v>
      </c>
      <c r="CA1427" s="3">
        <f t="shared" si="925"/>
        <v>37924</v>
      </c>
      <c r="CC1427" s="3">
        <f t="shared" si="926"/>
        <v>0</v>
      </c>
      <c r="CD1427" s="3">
        <f t="shared" si="927"/>
        <v>0</v>
      </c>
      <c r="CE1427" s="3" t="str">
        <f t="shared" si="928"/>
        <v/>
      </c>
      <c r="CF1427" s="3" t="e">
        <f>HLOOKUP(CE1427,'Valuation Data'!$D$2:$K$5,4,FALSE)</f>
        <v>#N/A</v>
      </c>
      <c r="CG1427" s="3">
        <f t="shared" si="929"/>
        <v>37924</v>
      </c>
      <c r="CH1427" s="3" t="str">
        <f t="shared" si="930"/>
        <v>No</v>
      </c>
      <c r="CI1427" s="3" t="str">
        <f>VLOOKUP(R1427,'Use Codes &amp; County Type'!A:D,4,FALSE)</f>
        <v>R</v>
      </c>
      <c r="CJ1427" s="3" t="str">
        <f t="shared" si="931"/>
        <v>No</v>
      </c>
      <c r="CK1427" s="3" t="str">
        <f t="shared" si="932"/>
        <v>Yes</v>
      </c>
      <c r="CL1427" s="3">
        <f t="shared" si="933"/>
        <v>0.67</v>
      </c>
      <c r="CM1427" s="3">
        <f t="shared" si="934"/>
        <v>25409.08</v>
      </c>
      <c r="CN1427" s="3">
        <f t="shared" si="935"/>
        <v>1665.52</v>
      </c>
      <c r="CO1427" s="3">
        <f t="shared" si="936"/>
        <v>23743.56</v>
      </c>
      <c r="CP1427" s="3">
        <f t="shared" si="937"/>
        <v>4.3917308300812148E-2</v>
      </c>
      <c r="CR1427" s="3" t="str">
        <f t="shared" si="938"/>
        <v>No</v>
      </c>
      <c r="CV1427" s="3" t="str">
        <f t="shared" si="939"/>
        <v>*Bid</v>
      </c>
      <c r="CW1427" s="3">
        <f t="shared" si="940"/>
        <v>1426</v>
      </c>
      <c r="CX1427" s="3">
        <f t="shared" si="941"/>
        <v>416.38</v>
      </c>
      <c r="CY1427" s="3" t="str">
        <f t="shared" si="942"/>
        <v>Ok</v>
      </c>
      <c r="CZ1427">
        <v>0</v>
      </c>
      <c r="DA1427">
        <v>0</v>
      </c>
    </row>
    <row r="1428" spans="1:105" x14ac:dyDescent="0.25">
      <c r="A1428">
        <v>1427</v>
      </c>
      <c r="B1428" t="s">
        <v>3</v>
      </c>
      <c r="C1428" t="s">
        <v>1536</v>
      </c>
      <c r="D1428">
        <v>927.21</v>
      </c>
      <c r="E1428">
        <v>2017</v>
      </c>
      <c r="F1428" t="e">
        <f>NA()</f>
        <v>#N/A</v>
      </c>
      <c r="G1428" t="e">
        <f>NA()</f>
        <v>#N/A</v>
      </c>
      <c r="H1428" s="3" t="e">
        <f t="shared" si="902"/>
        <v>#N/A</v>
      </c>
      <c r="I1428" t="e">
        <f>NA()</f>
        <v>#N/A</v>
      </c>
      <c r="J1428" t="e">
        <f>NA()</f>
        <v>#N/A</v>
      </c>
      <c r="K1428" t="e">
        <f>NA()</f>
        <v>#N/A</v>
      </c>
      <c r="L1428" t="e">
        <f>NA()</f>
        <v>#N/A</v>
      </c>
      <c r="M1428" t="e">
        <f>NA()</f>
        <v>#N/A</v>
      </c>
      <c r="N1428" t="e">
        <f>NA()</f>
        <v>#N/A</v>
      </c>
      <c r="O1428" t="e">
        <f>NA()</f>
        <v>#N/A</v>
      </c>
      <c r="P1428" t="e">
        <f>NA()</f>
        <v>#N/A</v>
      </c>
      <c r="Q1428" t="e">
        <f>NA()</f>
        <v>#N/A</v>
      </c>
      <c r="R1428">
        <v>2</v>
      </c>
      <c r="S1428" t="s">
        <v>6535</v>
      </c>
      <c r="T1428" t="e">
        <f>NA()</f>
        <v>#N/A</v>
      </c>
      <c r="U1428" t="e">
        <f>NA()</f>
        <v>#N/A</v>
      </c>
      <c r="V1428">
        <v>2017</v>
      </c>
      <c r="W1428">
        <v>93781</v>
      </c>
      <c r="X1428" t="e">
        <f>NA()</f>
        <v>#N/A</v>
      </c>
      <c r="Y1428" t="e">
        <f>NA()</f>
        <v>#N/A</v>
      </c>
      <c r="Z1428" t="e">
        <f>NA()</f>
        <v>#N/A</v>
      </c>
      <c r="AA1428" s="3">
        <f t="shared" si="903"/>
        <v>0</v>
      </c>
      <c r="AI1428" t="e">
        <f>NA()</f>
        <v>#N/A</v>
      </c>
      <c r="AJ1428" t="e">
        <f>NA()</f>
        <v>#N/A</v>
      </c>
      <c r="AK1428" t="e">
        <f>NA()</f>
        <v>#N/A</v>
      </c>
      <c r="AL1428" t="e">
        <f>NA()</f>
        <v>#N/A</v>
      </c>
      <c r="AM1428" t="e">
        <f>NA()</f>
        <v>#N/A</v>
      </c>
      <c r="AN1428" t="e">
        <f>NA()</f>
        <v>#N/A</v>
      </c>
      <c r="AO1428" t="e">
        <f>NA()</f>
        <v>#N/A</v>
      </c>
      <c r="AP1428" s="3" t="str">
        <f t="shared" si="904"/>
        <v>No</v>
      </c>
      <c r="AQ1428" s="3" t="str">
        <f t="shared" si="905"/>
        <v>No</v>
      </c>
      <c r="AR1428" s="3" t="str">
        <f t="shared" si="906"/>
        <v>No</v>
      </c>
      <c r="AS1428" t="e">
        <f>NA()</f>
        <v>#N/A</v>
      </c>
      <c r="AT1428" t="e">
        <f>NA()</f>
        <v>#N/A</v>
      </c>
      <c r="AU1428" t="e">
        <f>NA()</f>
        <v>#N/A</v>
      </c>
      <c r="AV1428" t="e">
        <f>NA()</f>
        <v>#N/A</v>
      </c>
      <c r="AW1428" t="e">
        <f>NA()</f>
        <v>#N/A</v>
      </c>
      <c r="AX1428" t="e">
        <f>NA()</f>
        <v>#N/A</v>
      </c>
      <c r="AY1428" t="e">
        <f>NA()</f>
        <v>#N/A</v>
      </c>
      <c r="AZ1428" t="e">
        <f>NA()</f>
        <v>#N/A</v>
      </c>
      <c r="BA1428">
        <v>0</v>
      </c>
      <c r="BB1428" t="s">
        <v>6617</v>
      </c>
      <c r="BC1428" t="e">
        <f>NA()</f>
        <v>#N/A</v>
      </c>
      <c r="BD1428" s="4" t="str">
        <f t="shared" si="907"/>
        <v>No</v>
      </c>
      <c r="BE1428" t="e">
        <f>NA()</f>
        <v>#N/A</v>
      </c>
      <c r="BF1428" s="3" t="str">
        <f t="shared" si="908"/>
        <v>No</v>
      </c>
      <c r="BG1428" t="e">
        <f>NA()</f>
        <v>#N/A</v>
      </c>
      <c r="BH1428" s="3" t="e">
        <f t="shared" si="909"/>
        <v>#N/A</v>
      </c>
      <c r="BI1428" s="3" t="e">
        <f t="shared" si="910"/>
        <v>#N/A</v>
      </c>
      <c r="BJ1428" s="3" t="e">
        <f t="shared" si="911"/>
        <v>#N/A</v>
      </c>
      <c r="BK1428" s="3" t="e">
        <f t="shared" si="912"/>
        <v>#N/A</v>
      </c>
      <c r="BL1428" s="3" t="e">
        <f t="shared" si="913"/>
        <v>#N/A</v>
      </c>
      <c r="BM1428" s="3" t="e">
        <f t="shared" si="914"/>
        <v>#N/A</v>
      </c>
      <c r="BN1428" s="3" t="str">
        <f t="shared" si="915"/>
        <v>Pass</v>
      </c>
      <c r="BO1428" s="3" t="e">
        <f t="shared" si="916"/>
        <v>#N/A</v>
      </c>
      <c r="BP1428" s="3" t="str">
        <f t="shared" si="917"/>
        <v>FV&lt;$10K</v>
      </c>
      <c r="BQ1428" t="s">
        <v>6650</v>
      </c>
      <c r="BR1428" s="3" t="str">
        <f t="shared" si="918"/>
        <v>No, &lt; $20K Lien</v>
      </c>
      <c r="BS1428" s="3" t="str">
        <f t="shared" si="919"/>
        <v>No, Lien &lt; $20K</v>
      </c>
      <c r="BT1428" t="s">
        <v>6650</v>
      </c>
      <c r="BU1428" s="3" t="str">
        <f t="shared" si="920"/>
        <v>No</v>
      </c>
      <c r="BV1428" s="3" t="str">
        <f t="shared" si="921"/>
        <v>No</v>
      </c>
      <c r="BW1428" s="3">
        <f t="shared" si="922"/>
        <v>0</v>
      </c>
      <c r="BX1428" s="3" t="str">
        <f t="shared" si="923"/>
        <v>No</v>
      </c>
      <c r="BY1428" s="3">
        <f t="shared" si="924"/>
        <v>93781</v>
      </c>
      <c r="BZ1428">
        <v>1</v>
      </c>
      <c r="CA1428" s="3">
        <f t="shared" si="925"/>
        <v>93781</v>
      </c>
      <c r="CC1428" s="3" t="e">
        <f t="shared" si="926"/>
        <v>#N/A</v>
      </c>
      <c r="CD1428" s="3" t="e">
        <f t="shared" si="927"/>
        <v>#N/A</v>
      </c>
      <c r="CE1428" s="3" t="str">
        <f t="shared" si="928"/>
        <v/>
      </c>
      <c r="CF1428" s="3" t="e">
        <f>HLOOKUP(CE1428,'Valuation Data'!$D$2:$K$5,4,FALSE)</f>
        <v>#N/A</v>
      </c>
      <c r="CG1428" s="3">
        <f t="shared" si="929"/>
        <v>93781</v>
      </c>
      <c r="CH1428" s="3" t="str">
        <f t="shared" si="930"/>
        <v>No</v>
      </c>
      <c r="CI1428" s="3" t="str">
        <f>VLOOKUP(R1428,'Use Codes &amp; County Type'!A:D,4,FALSE)</f>
        <v>R</v>
      </c>
      <c r="CJ1428" s="3" t="str">
        <f t="shared" si="931"/>
        <v>No</v>
      </c>
      <c r="CK1428" s="3" t="str">
        <f t="shared" si="932"/>
        <v>Yes</v>
      </c>
      <c r="CL1428" s="3">
        <f t="shared" si="933"/>
        <v>0.67</v>
      </c>
      <c r="CM1428" s="3">
        <f t="shared" si="934"/>
        <v>62833.270000000004</v>
      </c>
      <c r="CN1428" s="3" t="e">
        <f t="shared" si="935"/>
        <v>#N/A</v>
      </c>
      <c r="CO1428" s="3" t="e">
        <f t="shared" si="936"/>
        <v>#N/A</v>
      </c>
      <c r="CP1428" s="3" t="e">
        <f t="shared" si="937"/>
        <v>#N/A</v>
      </c>
      <c r="CR1428" s="3" t="e">
        <f t="shared" si="938"/>
        <v>#N/A</v>
      </c>
      <c r="CV1428" s="3" t="e">
        <f t="shared" si="939"/>
        <v>#N/A</v>
      </c>
      <c r="CW1428" s="3">
        <f t="shared" si="940"/>
        <v>1427</v>
      </c>
      <c r="CX1428" s="3">
        <f t="shared" si="941"/>
        <v>927.21</v>
      </c>
      <c r="CY1428" s="3" t="e">
        <f t="shared" si="942"/>
        <v>#N/A</v>
      </c>
      <c r="CZ1428" t="e">
        <f>NA()</f>
        <v>#N/A</v>
      </c>
      <c r="DA1428" t="e">
        <f>NA()</f>
        <v>#N/A</v>
      </c>
    </row>
    <row r="1429" spans="1:105" x14ac:dyDescent="0.25">
      <c r="A1429">
        <v>1428</v>
      </c>
      <c r="B1429" t="s">
        <v>3</v>
      </c>
      <c r="C1429" t="s">
        <v>1537</v>
      </c>
      <c r="D1429">
        <v>275.55</v>
      </c>
      <c r="E1429">
        <v>2017</v>
      </c>
      <c r="F1429">
        <v>275.55</v>
      </c>
      <c r="G1429">
        <v>275.55</v>
      </c>
      <c r="H1429" s="3">
        <f t="shared" si="902"/>
        <v>0</v>
      </c>
      <c r="J1429" t="s">
        <v>2734</v>
      </c>
      <c r="K1429" t="s">
        <v>2738</v>
      </c>
      <c r="L1429">
        <v>32097</v>
      </c>
      <c r="M1429" t="s">
        <v>3781</v>
      </c>
      <c r="N1429" t="s">
        <v>4758</v>
      </c>
      <c r="O1429">
        <v>-81.5899875094576</v>
      </c>
      <c r="P1429">
        <v>30.632880824365799</v>
      </c>
      <c r="Q1429" t="s">
        <v>5797</v>
      </c>
      <c r="R1429">
        <v>0</v>
      </c>
      <c r="S1429" t="s">
        <v>6538</v>
      </c>
      <c r="T1429">
        <v>8001</v>
      </c>
      <c r="U1429" t="s">
        <v>6581</v>
      </c>
      <c r="V1429">
        <v>2017</v>
      </c>
      <c r="W1429">
        <v>14875</v>
      </c>
      <c r="X1429">
        <v>2017</v>
      </c>
      <c r="Y1429">
        <v>14875</v>
      </c>
      <c r="Z1429">
        <v>225.19</v>
      </c>
      <c r="AA1429" s="3">
        <f t="shared" si="903"/>
        <v>0.81723825077118484</v>
      </c>
      <c r="AB1429" t="s">
        <v>6616</v>
      </c>
      <c r="AC1429" t="s">
        <v>6616</v>
      </c>
      <c r="AD1429" t="s">
        <v>6616</v>
      </c>
      <c r="AE1429" t="s">
        <v>6616</v>
      </c>
      <c r="AF1429" t="s">
        <v>6616</v>
      </c>
      <c r="AG1429" t="s">
        <v>6616</v>
      </c>
      <c r="AI1429" t="s">
        <v>6618</v>
      </c>
      <c r="AJ1429" t="s">
        <v>6618</v>
      </c>
      <c r="AK1429" t="s">
        <v>6618</v>
      </c>
      <c r="AL1429" t="s">
        <v>6618</v>
      </c>
      <c r="AM1429" t="s">
        <v>6618</v>
      </c>
      <c r="AN1429" t="s">
        <v>6618</v>
      </c>
      <c r="AO1429">
        <v>0</v>
      </c>
      <c r="AP1429" s="3" t="str">
        <f t="shared" si="904"/>
        <v>No</v>
      </c>
      <c r="AQ1429" s="3" t="str">
        <f t="shared" si="905"/>
        <v>No</v>
      </c>
      <c r="AR1429" s="3" t="str">
        <f t="shared" si="906"/>
        <v>No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2</v>
      </c>
      <c r="AY1429" t="s">
        <v>6636</v>
      </c>
      <c r="AZ1429" t="s">
        <v>6638</v>
      </c>
      <c r="BA1429">
        <v>2</v>
      </c>
      <c r="BB1429" t="s">
        <v>6616</v>
      </c>
      <c r="BC1429" t="s">
        <v>6616</v>
      </c>
      <c r="BD1429" s="4" t="str">
        <f t="shared" si="907"/>
        <v>No</v>
      </c>
      <c r="BE1429" t="s">
        <v>6640</v>
      </c>
      <c r="BF1429" s="3" t="str">
        <f t="shared" si="908"/>
        <v>No</v>
      </c>
      <c r="BG1429" t="s">
        <v>6645</v>
      </c>
      <c r="BH1429" s="3" t="str">
        <f t="shared" si="909"/>
        <v>YANIE RD</v>
      </c>
      <c r="BI1429" s="3" t="str">
        <f t="shared" si="910"/>
        <v>Yulee</v>
      </c>
      <c r="BJ1429" s="3" t="str">
        <f t="shared" si="911"/>
        <v>Florida</v>
      </c>
      <c r="BK1429" s="3">
        <f t="shared" si="912"/>
        <v>32097</v>
      </c>
      <c r="BL1429" s="3" t="str">
        <f t="shared" si="913"/>
        <v>YANIE RD YULEE FL 32097</v>
      </c>
      <c r="BM1429" s="3" t="str">
        <f t="shared" si="914"/>
        <v/>
      </c>
      <c r="BN1429" s="3" t="str">
        <f t="shared" si="915"/>
        <v>Pass</v>
      </c>
      <c r="BO1429" s="3" t="str">
        <f t="shared" si="916"/>
        <v>No</v>
      </c>
      <c r="BP1429" s="3" t="str">
        <f t="shared" si="917"/>
        <v>FV&lt;$10K</v>
      </c>
      <c r="BQ1429" t="s">
        <v>6650</v>
      </c>
      <c r="BR1429" s="3" t="str">
        <f t="shared" si="918"/>
        <v>No, &lt; $20K Lien</v>
      </c>
      <c r="BS1429" s="3" t="str">
        <f t="shared" si="919"/>
        <v>No, Lien &lt; $20K</v>
      </c>
      <c r="BT1429" t="s">
        <v>6650</v>
      </c>
      <c r="BU1429" s="3" t="str">
        <f t="shared" si="920"/>
        <v>No</v>
      </c>
      <c r="BV1429" s="3" t="str">
        <f t="shared" si="921"/>
        <v>No</v>
      </c>
      <c r="BW1429" s="3">
        <f t="shared" si="922"/>
        <v>2</v>
      </c>
      <c r="BX1429" s="3" t="str">
        <f t="shared" si="923"/>
        <v>No</v>
      </c>
      <c r="BY1429" s="3">
        <f t="shared" si="924"/>
        <v>14875</v>
      </c>
      <c r="BZ1429">
        <v>1</v>
      </c>
      <c r="CA1429" s="3">
        <f t="shared" si="925"/>
        <v>14875</v>
      </c>
      <c r="CC1429" s="3">
        <f t="shared" si="926"/>
        <v>0</v>
      </c>
      <c r="CD1429" s="3">
        <f t="shared" si="927"/>
        <v>0</v>
      </c>
      <c r="CE1429" s="3" t="str">
        <f t="shared" si="928"/>
        <v/>
      </c>
      <c r="CF1429" s="3" t="e">
        <f>HLOOKUP(CE1429,'Valuation Data'!$D$2:$K$5,4,FALSE)</f>
        <v>#N/A</v>
      </c>
      <c r="CG1429" s="3">
        <f t="shared" si="929"/>
        <v>14875</v>
      </c>
      <c r="CH1429" s="3" t="str">
        <f t="shared" si="930"/>
        <v>No</v>
      </c>
      <c r="CI1429" s="3" t="str">
        <f>VLOOKUP(R1429,'Use Codes &amp; County Type'!A:D,4,FALSE)</f>
        <v>V</v>
      </c>
      <c r="CJ1429" s="3" t="str">
        <f t="shared" si="931"/>
        <v>Yes</v>
      </c>
      <c r="CK1429" s="3" t="str">
        <f t="shared" si="932"/>
        <v>No</v>
      </c>
      <c r="CL1429" s="3">
        <f t="shared" si="933"/>
        <v>0</v>
      </c>
      <c r="CM1429" s="3">
        <f t="shared" si="934"/>
        <v>0</v>
      </c>
      <c r="CN1429" s="3">
        <f t="shared" si="935"/>
        <v>1653.3</v>
      </c>
      <c r="CO1429" s="3">
        <f t="shared" si="936"/>
        <v>-1653.3</v>
      </c>
      <c r="CP1429" s="3">
        <f t="shared" si="937"/>
        <v>0.11114621848739495</v>
      </c>
      <c r="CR1429" s="3" t="str">
        <f t="shared" si="938"/>
        <v>No</v>
      </c>
      <c r="CV1429" s="3" t="str">
        <f t="shared" si="939"/>
        <v>FMV&lt;$30K</v>
      </c>
      <c r="CW1429" s="3">
        <f t="shared" si="940"/>
        <v>1428</v>
      </c>
      <c r="CX1429" s="3">
        <f t="shared" si="941"/>
        <v>275.55</v>
      </c>
      <c r="CY1429" s="3" t="str">
        <f t="shared" si="942"/>
        <v>Ok</v>
      </c>
      <c r="CZ1429">
        <v>0</v>
      </c>
      <c r="DA1429">
        <v>0</v>
      </c>
    </row>
    <row r="1430" spans="1:105" x14ac:dyDescent="0.25">
      <c r="A1430">
        <v>1429</v>
      </c>
      <c r="B1430" t="s">
        <v>3</v>
      </c>
      <c r="C1430" t="s">
        <v>1538</v>
      </c>
      <c r="D1430">
        <v>372.97</v>
      </c>
      <c r="E1430">
        <v>2017</v>
      </c>
      <c r="F1430">
        <v>372.97</v>
      </c>
      <c r="G1430">
        <v>372.97</v>
      </c>
      <c r="H1430" s="3">
        <f t="shared" si="902"/>
        <v>0</v>
      </c>
      <c r="I1430">
        <v>86139</v>
      </c>
      <c r="J1430" t="s">
        <v>2734</v>
      </c>
      <c r="K1430" t="s">
        <v>2738</v>
      </c>
      <c r="L1430">
        <v>32097</v>
      </c>
      <c r="M1430" t="s">
        <v>3782</v>
      </c>
      <c r="N1430" t="s">
        <v>4758</v>
      </c>
      <c r="O1430">
        <v>-81.5901972307161</v>
      </c>
      <c r="P1430">
        <v>30.633151075846499</v>
      </c>
      <c r="Q1430" t="s">
        <v>5797</v>
      </c>
      <c r="R1430">
        <v>0</v>
      </c>
      <c r="S1430" t="s">
        <v>6538</v>
      </c>
      <c r="T1430">
        <v>8001</v>
      </c>
      <c r="U1430" t="s">
        <v>6581</v>
      </c>
      <c r="V1430">
        <v>2017</v>
      </c>
      <c r="W1430">
        <v>20825</v>
      </c>
      <c r="X1430">
        <v>2017</v>
      </c>
      <c r="Y1430">
        <v>20825</v>
      </c>
      <c r="Z1430">
        <v>315.27</v>
      </c>
      <c r="AA1430" s="3">
        <f t="shared" si="903"/>
        <v>0.84529586830039938</v>
      </c>
      <c r="AB1430" t="s">
        <v>6616</v>
      </c>
      <c r="AC1430" t="s">
        <v>6616</v>
      </c>
      <c r="AD1430" t="s">
        <v>6616</v>
      </c>
      <c r="AE1430" t="s">
        <v>6616</v>
      </c>
      <c r="AF1430" t="s">
        <v>6616</v>
      </c>
      <c r="AG1430" t="s">
        <v>6616</v>
      </c>
      <c r="AI1430" t="s">
        <v>6618</v>
      </c>
      <c r="AJ1430" t="s">
        <v>6618</v>
      </c>
      <c r="AK1430" t="s">
        <v>6618</v>
      </c>
      <c r="AL1430" t="s">
        <v>6618</v>
      </c>
      <c r="AM1430" t="s">
        <v>6618</v>
      </c>
      <c r="AN1430" t="s">
        <v>6618</v>
      </c>
      <c r="AO1430">
        <v>0</v>
      </c>
      <c r="AP1430" s="3" t="str">
        <f t="shared" si="904"/>
        <v>No</v>
      </c>
      <c r="AQ1430" s="3" t="str">
        <f t="shared" si="905"/>
        <v>No</v>
      </c>
      <c r="AR1430" s="3" t="str">
        <f t="shared" si="906"/>
        <v>No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2</v>
      </c>
      <c r="AY1430" t="s">
        <v>6636</v>
      </c>
      <c r="AZ1430" t="s">
        <v>6638</v>
      </c>
      <c r="BA1430">
        <v>2</v>
      </c>
      <c r="BB1430" t="s">
        <v>6616</v>
      </c>
      <c r="BC1430" t="s">
        <v>6616</v>
      </c>
      <c r="BD1430" s="4" t="str">
        <f t="shared" si="907"/>
        <v>No</v>
      </c>
      <c r="BE1430" t="s">
        <v>6640</v>
      </c>
      <c r="BF1430" s="3" t="str">
        <f t="shared" si="908"/>
        <v>No</v>
      </c>
      <c r="BG1430" t="s">
        <v>6645</v>
      </c>
      <c r="BH1430" s="3" t="str">
        <f t="shared" si="909"/>
        <v>86139 YANIE RD</v>
      </c>
      <c r="BI1430" s="3" t="str">
        <f t="shared" si="910"/>
        <v>Yulee</v>
      </c>
      <c r="BJ1430" s="3" t="str">
        <f t="shared" si="911"/>
        <v>Florida</v>
      </c>
      <c r="BK1430" s="3">
        <f t="shared" si="912"/>
        <v>32097</v>
      </c>
      <c r="BL1430" s="3" t="str">
        <f t="shared" si="913"/>
        <v>86139 YANIE RD YULEE FL 32097</v>
      </c>
      <c r="BM1430" s="3" t="str">
        <f t="shared" si="914"/>
        <v/>
      </c>
      <c r="BN1430" s="3" t="str">
        <f t="shared" si="915"/>
        <v>Pass</v>
      </c>
      <c r="BO1430" s="3" t="str">
        <f t="shared" si="916"/>
        <v>No</v>
      </c>
      <c r="BP1430" s="3" t="str">
        <f t="shared" si="917"/>
        <v>FV&lt;$10K</v>
      </c>
      <c r="BQ1430" t="s">
        <v>6650</v>
      </c>
      <c r="BR1430" s="3" t="str">
        <f t="shared" si="918"/>
        <v>No, &lt; $20K Lien</v>
      </c>
      <c r="BS1430" s="3" t="str">
        <f t="shared" si="919"/>
        <v>No, Lien &lt; $20K</v>
      </c>
      <c r="BT1430" t="s">
        <v>6650</v>
      </c>
      <c r="BU1430" s="3" t="str">
        <f t="shared" si="920"/>
        <v>No</v>
      </c>
      <c r="BV1430" s="3" t="str">
        <f t="shared" si="921"/>
        <v>No</v>
      </c>
      <c r="BW1430" s="3">
        <f t="shared" si="922"/>
        <v>2</v>
      </c>
      <c r="BX1430" s="3" t="str">
        <f t="shared" si="923"/>
        <v>No</v>
      </c>
      <c r="BY1430" s="3">
        <f t="shared" si="924"/>
        <v>20825</v>
      </c>
      <c r="BZ1430">
        <v>1</v>
      </c>
      <c r="CA1430" s="3">
        <f t="shared" si="925"/>
        <v>20825</v>
      </c>
      <c r="CC1430" s="3">
        <f t="shared" si="926"/>
        <v>0</v>
      </c>
      <c r="CD1430" s="3">
        <f t="shared" si="927"/>
        <v>0</v>
      </c>
      <c r="CE1430" s="3" t="str">
        <f t="shared" si="928"/>
        <v/>
      </c>
      <c r="CF1430" s="3" t="e">
        <f>HLOOKUP(CE1430,'Valuation Data'!$D$2:$K$5,4,FALSE)</f>
        <v>#N/A</v>
      </c>
      <c r="CG1430" s="3">
        <f t="shared" si="929"/>
        <v>20825</v>
      </c>
      <c r="CH1430" s="3" t="str">
        <f t="shared" si="930"/>
        <v>No</v>
      </c>
      <c r="CI1430" s="3" t="str">
        <f>VLOOKUP(R1430,'Use Codes &amp; County Type'!A:D,4,FALSE)</f>
        <v>V</v>
      </c>
      <c r="CJ1430" s="3" t="str">
        <f t="shared" si="931"/>
        <v>Yes</v>
      </c>
      <c r="CK1430" s="3" t="str">
        <f t="shared" si="932"/>
        <v>No</v>
      </c>
      <c r="CL1430" s="3">
        <f t="shared" si="933"/>
        <v>0</v>
      </c>
      <c r="CM1430" s="3">
        <f t="shared" si="934"/>
        <v>0</v>
      </c>
      <c r="CN1430" s="3">
        <f t="shared" si="935"/>
        <v>2237.8200000000002</v>
      </c>
      <c r="CO1430" s="3">
        <f t="shared" si="936"/>
        <v>-2237.8200000000002</v>
      </c>
      <c r="CP1430" s="3">
        <f t="shared" si="937"/>
        <v>0.10745834333733494</v>
      </c>
      <c r="CR1430" s="3" t="str">
        <f t="shared" si="938"/>
        <v>No</v>
      </c>
      <c r="CV1430" s="3" t="str">
        <f t="shared" si="939"/>
        <v>FMV&lt;$30K</v>
      </c>
      <c r="CW1430" s="3">
        <f t="shared" si="940"/>
        <v>1429</v>
      </c>
      <c r="CX1430" s="3">
        <f t="shared" si="941"/>
        <v>372.97</v>
      </c>
      <c r="CY1430" s="3" t="str">
        <f t="shared" si="942"/>
        <v>Ok</v>
      </c>
      <c r="CZ1430">
        <v>0</v>
      </c>
      <c r="DA1430">
        <v>0</v>
      </c>
    </row>
    <row r="1431" spans="1:105" x14ac:dyDescent="0.25">
      <c r="A1431">
        <v>1430</v>
      </c>
      <c r="B1431" t="s">
        <v>3</v>
      </c>
      <c r="C1431" t="s">
        <v>1539</v>
      </c>
      <c r="D1431">
        <v>509.76</v>
      </c>
      <c r="E1431">
        <v>2017</v>
      </c>
      <c r="F1431">
        <v>509.76</v>
      </c>
      <c r="G1431">
        <v>509.76</v>
      </c>
      <c r="H1431" s="3">
        <f t="shared" si="902"/>
        <v>0</v>
      </c>
      <c r="I1431">
        <v>86021</v>
      </c>
      <c r="J1431" t="s">
        <v>2734</v>
      </c>
      <c r="K1431" t="s">
        <v>2738</v>
      </c>
      <c r="L1431">
        <v>32097</v>
      </c>
      <c r="M1431" t="s">
        <v>3783</v>
      </c>
      <c r="N1431" t="s">
        <v>4758</v>
      </c>
      <c r="O1431">
        <v>-81.586714331887094</v>
      </c>
      <c r="P1431">
        <v>30.629250734522</v>
      </c>
      <c r="Q1431" t="s">
        <v>5757</v>
      </c>
      <c r="R1431">
        <v>1</v>
      </c>
      <c r="S1431" t="s">
        <v>6539</v>
      </c>
      <c r="T1431">
        <v>1001</v>
      </c>
      <c r="U1431" t="s">
        <v>6582</v>
      </c>
      <c r="V1431">
        <v>2017</v>
      </c>
      <c r="W1431">
        <v>29181</v>
      </c>
      <c r="X1431">
        <v>2017</v>
      </c>
      <c r="Y1431">
        <v>29181</v>
      </c>
      <c r="Z1431">
        <v>441.76</v>
      </c>
      <c r="AA1431" s="3">
        <f t="shared" si="903"/>
        <v>0.86660389202762089</v>
      </c>
      <c r="AB1431" t="s">
        <v>6616</v>
      </c>
      <c r="AC1431" t="s">
        <v>6616</v>
      </c>
      <c r="AD1431" t="s">
        <v>6616</v>
      </c>
      <c r="AE1431" t="s">
        <v>6616</v>
      </c>
      <c r="AF1431" t="s">
        <v>6616</v>
      </c>
      <c r="AG1431" t="s">
        <v>6616</v>
      </c>
      <c r="AH1431" t="s">
        <v>6616</v>
      </c>
      <c r="AI1431" t="s">
        <v>6618</v>
      </c>
      <c r="AJ1431" t="s">
        <v>6618</v>
      </c>
      <c r="AK1431" t="s">
        <v>6618</v>
      </c>
      <c r="AL1431" t="s">
        <v>6618</v>
      </c>
      <c r="AM1431" t="s">
        <v>6618</v>
      </c>
      <c r="AN1431" t="s">
        <v>6618</v>
      </c>
      <c r="AO1431" t="s">
        <v>6618</v>
      </c>
      <c r="AP1431" s="3" t="str">
        <f t="shared" si="904"/>
        <v>No</v>
      </c>
      <c r="AQ1431" s="3" t="str">
        <f t="shared" si="905"/>
        <v>No</v>
      </c>
      <c r="AR1431" s="3" t="str">
        <f t="shared" si="906"/>
        <v>No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 t="s">
        <v>6634</v>
      </c>
      <c r="AZ1431" t="s">
        <v>6638</v>
      </c>
      <c r="BA1431">
        <v>1</v>
      </c>
      <c r="BB1431" t="s">
        <v>6616</v>
      </c>
      <c r="BC1431" t="s">
        <v>6616</v>
      </c>
      <c r="BD1431" s="4" t="str">
        <f t="shared" si="907"/>
        <v>No</v>
      </c>
      <c r="BE1431" t="s">
        <v>6640</v>
      </c>
      <c r="BF1431" s="3" t="str">
        <f t="shared" si="908"/>
        <v>No</v>
      </c>
      <c r="BG1431" t="s">
        <v>6645</v>
      </c>
      <c r="BH1431" s="3" t="str">
        <f t="shared" si="909"/>
        <v>86021 HENDERSON AVE</v>
      </c>
      <c r="BI1431" s="3" t="str">
        <f t="shared" si="910"/>
        <v>Yulee</v>
      </c>
      <c r="BJ1431" s="3" t="str">
        <f t="shared" si="911"/>
        <v>Florida</v>
      </c>
      <c r="BK1431" s="3">
        <f t="shared" si="912"/>
        <v>32097</v>
      </c>
      <c r="BL1431" s="3" t="str">
        <f t="shared" si="913"/>
        <v>86021 HENDERSON AVE YULEE FL 32097</v>
      </c>
      <c r="BM1431" s="3" t="str">
        <f t="shared" si="914"/>
        <v/>
      </c>
      <c r="BN1431" s="3" t="str">
        <f t="shared" si="915"/>
        <v>Pass</v>
      </c>
      <c r="BO1431" s="3" t="str">
        <f t="shared" si="916"/>
        <v>No</v>
      </c>
      <c r="BP1431" s="3" t="str">
        <f t="shared" si="917"/>
        <v>FV&lt;$10K</v>
      </c>
      <c r="BQ1431" t="s">
        <v>6650</v>
      </c>
      <c r="BR1431" s="3" t="str">
        <f t="shared" si="918"/>
        <v>No, &lt; $20K Lien</v>
      </c>
      <c r="BS1431" s="3" t="str">
        <f t="shared" si="919"/>
        <v>No, Lien &lt; $20K</v>
      </c>
      <c r="BT1431" t="s">
        <v>6650</v>
      </c>
      <c r="BU1431" s="3" t="str">
        <f t="shared" si="920"/>
        <v>No</v>
      </c>
      <c r="BV1431" s="3" t="str">
        <f t="shared" si="921"/>
        <v>No</v>
      </c>
      <c r="BW1431" s="3">
        <f t="shared" si="922"/>
        <v>1</v>
      </c>
      <c r="BX1431" s="3" t="str">
        <f t="shared" si="923"/>
        <v>No</v>
      </c>
      <c r="BY1431" s="3">
        <f t="shared" si="924"/>
        <v>29181</v>
      </c>
      <c r="BZ1431">
        <v>1</v>
      </c>
      <c r="CA1431" s="3">
        <f t="shared" si="925"/>
        <v>29181</v>
      </c>
      <c r="CC1431" s="3">
        <f t="shared" si="926"/>
        <v>0</v>
      </c>
      <c r="CD1431" s="3">
        <f t="shared" si="927"/>
        <v>0</v>
      </c>
      <c r="CE1431" s="3" t="str">
        <f t="shared" si="928"/>
        <v/>
      </c>
      <c r="CF1431" s="3" t="e">
        <f>HLOOKUP(CE1431,'Valuation Data'!$D$2:$K$5,4,FALSE)</f>
        <v>#N/A</v>
      </c>
      <c r="CG1431" s="3">
        <f t="shared" si="929"/>
        <v>29181</v>
      </c>
      <c r="CH1431" s="3" t="str">
        <f t="shared" si="930"/>
        <v>No</v>
      </c>
      <c r="CI1431" s="3" t="str">
        <f>VLOOKUP(R1431,'Use Codes &amp; County Type'!A:D,4,FALSE)</f>
        <v>S</v>
      </c>
      <c r="CJ1431" s="3" t="str">
        <f t="shared" si="931"/>
        <v>No</v>
      </c>
      <c r="CK1431" s="3" t="str">
        <f t="shared" si="932"/>
        <v>No</v>
      </c>
      <c r="CL1431" s="3">
        <f t="shared" si="933"/>
        <v>0.35</v>
      </c>
      <c r="CM1431" s="3">
        <f t="shared" si="934"/>
        <v>10213.349999999999</v>
      </c>
      <c r="CN1431" s="3">
        <f t="shared" si="935"/>
        <v>2548.8000000000002</v>
      </c>
      <c r="CO1431" s="3">
        <f t="shared" si="936"/>
        <v>7664.5499999999984</v>
      </c>
      <c r="CP1431" s="3">
        <f t="shared" si="937"/>
        <v>8.7344504986121119E-2</v>
      </c>
      <c r="CR1431" s="3" t="str">
        <f t="shared" si="938"/>
        <v>No</v>
      </c>
      <c r="CV1431" s="3" t="str">
        <f t="shared" si="939"/>
        <v>FMV&lt;$30K</v>
      </c>
      <c r="CW1431" s="3">
        <f t="shared" si="940"/>
        <v>1430</v>
      </c>
      <c r="CX1431" s="3">
        <f t="shared" si="941"/>
        <v>509.76</v>
      </c>
      <c r="CY1431" s="3" t="str">
        <f t="shared" si="942"/>
        <v>Ok</v>
      </c>
      <c r="CZ1431">
        <v>0</v>
      </c>
      <c r="DA1431">
        <v>0</v>
      </c>
    </row>
    <row r="1432" spans="1:105" x14ac:dyDescent="0.25">
      <c r="A1432">
        <v>1431</v>
      </c>
      <c r="B1432" t="s">
        <v>3</v>
      </c>
      <c r="C1432" t="s">
        <v>1540</v>
      </c>
      <c r="D1432">
        <v>613.83000000000004</v>
      </c>
      <c r="E1432">
        <v>2017</v>
      </c>
      <c r="F1432">
        <v>613.83000000000004</v>
      </c>
      <c r="G1432">
        <v>613.83000000000004</v>
      </c>
      <c r="H1432" s="3">
        <f t="shared" si="902"/>
        <v>0</v>
      </c>
      <c r="I1432">
        <v>85938</v>
      </c>
      <c r="J1432" t="s">
        <v>2734</v>
      </c>
      <c r="K1432" t="s">
        <v>2738</v>
      </c>
      <c r="L1432">
        <v>32097</v>
      </c>
      <c r="M1432" t="s">
        <v>3784</v>
      </c>
      <c r="N1432" t="s">
        <v>4758</v>
      </c>
      <c r="O1432">
        <v>-81.605010924986701</v>
      </c>
      <c r="P1432">
        <v>30.629093645056098</v>
      </c>
      <c r="Q1432" t="s">
        <v>5798</v>
      </c>
      <c r="R1432">
        <v>1</v>
      </c>
      <c r="S1432" t="s">
        <v>6539</v>
      </c>
      <c r="T1432">
        <v>1001</v>
      </c>
      <c r="U1432" t="s">
        <v>6582</v>
      </c>
      <c r="V1432">
        <v>2017</v>
      </c>
      <c r="W1432">
        <v>74174</v>
      </c>
      <c r="X1432">
        <v>2017</v>
      </c>
      <c r="Y1432">
        <v>77379</v>
      </c>
      <c r="Z1432">
        <v>537.98</v>
      </c>
      <c r="AA1432" s="3">
        <f t="shared" si="903"/>
        <v>0.87643158529234477</v>
      </c>
      <c r="AH1432" t="s">
        <v>6616</v>
      </c>
      <c r="AI1432" t="s">
        <v>6618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 s="3" t="str">
        <f t="shared" si="904"/>
        <v>No</v>
      </c>
      <c r="AQ1432" s="3" t="str">
        <f t="shared" si="905"/>
        <v>No</v>
      </c>
      <c r="AR1432" s="3" t="str">
        <f t="shared" si="906"/>
        <v>No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1</v>
      </c>
      <c r="AY1432" t="s">
        <v>6636</v>
      </c>
      <c r="AZ1432">
        <v>0</v>
      </c>
      <c r="BA1432">
        <v>0</v>
      </c>
      <c r="BB1432" t="s">
        <v>6617</v>
      </c>
      <c r="BC1432" t="s">
        <v>6616</v>
      </c>
      <c r="BD1432" s="4" t="str">
        <f t="shared" si="907"/>
        <v>No</v>
      </c>
      <c r="BE1432" t="s">
        <v>6640</v>
      </c>
      <c r="BF1432" s="3" t="str">
        <f t="shared" si="908"/>
        <v>No</v>
      </c>
      <c r="BG1432" t="s">
        <v>6645</v>
      </c>
      <c r="BH1432" s="3" t="str">
        <f t="shared" si="909"/>
        <v>85938 NORTH HARTS RD</v>
      </c>
      <c r="BI1432" s="3" t="str">
        <f t="shared" si="910"/>
        <v>Yulee</v>
      </c>
      <c r="BJ1432" s="3" t="str">
        <f t="shared" si="911"/>
        <v>Florida</v>
      </c>
      <c r="BK1432" s="3">
        <f t="shared" si="912"/>
        <v>32097</v>
      </c>
      <c r="BL1432" s="3" t="str">
        <f t="shared" si="913"/>
        <v>85938 NORTH HARTS RD YULEE FL 32097</v>
      </c>
      <c r="BM1432" s="3" t="str">
        <f t="shared" si="914"/>
        <v/>
      </c>
      <c r="BN1432" s="3" t="str">
        <f t="shared" si="915"/>
        <v>Pass</v>
      </c>
      <c r="BO1432" s="3" t="str">
        <f t="shared" si="916"/>
        <v>No</v>
      </c>
      <c r="BP1432" s="3" t="str">
        <f t="shared" si="917"/>
        <v>FV&lt;$10K</v>
      </c>
      <c r="BQ1432" t="s">
        <v>6650</v>
      </c>
      <c r="BR1432" s="3" t="str">
        <f t="shared" si="918"/>
        <v>No, &lt; $20K Lien</v>
      </c>
      <c r="BS1432" s="3" t="str">
        <f t="shared" si="919"/>
        <v>No, Lien &lt; $20K</v>
      </c>
      <c r="BT1432" t="s">
        <v>6650</v>
      </c>
      <c r="BU1432" s="3" t="str">
        <f t="shared" si="920"/>
        <v>No</v>
      </c>
      <c r="BV1432" s="3" t="str">
        <f t="shared" si="921"/>
        <v>No</v>
      </c>
      <c r="BW1432" s="3">
        <f t="shared" si="922"/>
        <v>0</v>
      </c>
      <c r="BX1432" s="3" t="str">
        <f t="shared" si="923"/>
        <v>No</v>
      </c>
      <c r="BY1432" s="3">
        <f t="shared" si="924"/>
        <v>74174</v>
      </c>
      <c r="BZ1432">
        <v>1</v>
      </c>
      <c r="CA1432" s="3">
        <f t="shared" si="925"/>
        <v>74174</v>
      </c>
      <c r="CC1432" s="3">
        <f t="shared" si="926"/>
        <v>0</v>
      </c>
      <c r="CD1432" s="3">
        <f t="shared" si="927"/>
        <v>0</v>
      </c>
      <c r="CE1432" s="3" t="str">
        <f t="shared" si="928"/>
        <v/>
      </c>
      <c r="CF1432" s="3" t="e">
        <f>HLOOKUP(CE1432,'Valuation Data'!$D$2:$K$5,4,FALSE)</f>
        <v>#N/A</v>
      </c>
      <c r="CG1432" s="3">
        <f t="shared" si="929"/>
        <v>74174</v>
      </c>
      <c r="CH1432" s="3" t="str">
        <f t="shared" si="930"/>
        <v>No</v>
      </c>
      <c r="CI1432" s="3" t="str">
        <f>VLOOKUP(R1432,'Use Codes &amp; County Type'!A:D,4,FALSE)</f>
        <v>S</v>
      </c>
      <c r="CJ1432" s="3" t="str">
        <f t="shared" si="931"/>
        <v>No</v>
      </c>
      <c r="CK1432" s="3" t="str">
        <f t="shared" si="932"/>
        <v>Yes</v>
      </c>
      <c r="CL1432" s="3">
        <f t="shared" si="933"/>
        <v>0.67</v>
      </c>
      <c r="CM1432" s="3">
        <f t="shared" si="934"/>
        <v>49696.58</v>
      </c>
      <c r="CN1432" s="3">
        <f t="shared" si="935"/>
        <v>2455.3200000000002</v>
      </c>
      <c r="CO1432" s="3">
        <f t="shared" si="936"/>
        <v>47241.26</v>
      </c>
      <c r="CP1432" s="3">
        <f t="shared" si="937"/>
        <v>3.3102165179173297E-2</v>
      </c>
      <c r="CR1432" s="3" t="str">
        <f t="shared" si="938"/>
        <v>No</v>
      </c>
      <c r="CV1432" s="3" t="str">
        <f t="shared" si="939"/>
        <v>*Bid</v>
      </c>
      <c r="CW1432" s="3">
        <f t="shared" si="940"/>
        <v>1431</v>
      </c>
      <c r="CX1432" s="3">
        <f t="shared" si="941"/>
        <v>613.83000000000004</v>
      </c>
      <c r="CY1432" s="3" t="str">
        <f t="shared" si="942"/>
        <v>Ok</v>
      </c>
      <c r="CZ1432">
        <v>0</v>
      </c>
      <c r="DA1432">
        <v>0</v>
      </c>
    </row>
    <row r="1433" spans="1:105" x14ac:dyDescent="0.25">
      <c r="A1433">
        <v>1432</v>
      </c>
      <c r="B1433" t="s">
        <v>3</v>
      </c>
      <c r="C1433" t="s">
        <v>1541</v>
      </c>
      <c r="D1433">
        <v>465.67</v>
      </c>
      <c r="E1433">
        <v>2017</v>
      </c>
      <c r="F1433">
        <v>465.67</v>
      </c>
      <c r="G1433">
        <v>465.67</v>
      </c>
      <c r="H1433" s="3">
        <f t="shared" si="902"/>
        <v>0</v>
      </c>
      <c r="I1433">
        <v>106</v>
      </c>
      <c r="J1433" t="s">
        <v>2734</v>
      </c>
      <c r="K1433" t="s">
        <v>2738</v>
      </c>
      <c r="L1433">
        <v>32097</v>
      </c>
      <c r="M1433" t="s">
        <v>3785</v>
      </c>
      <c r="N1433" t="s">
        <v>4758</v>
      </c>
      <c r="O1433">
        <v>-81.603532789736306</v>
      </c>
      <c r="P1433">
        <v>30.626477666708499</v>
      </c>
      <c r="Q1433" t="s">
        <v>5799</v>
      </c>
      <c r="R1433">
        <v>0</v>
      </c>
      <c r="S1433" t="s">
        <v>6538</v>
      </c>
      <c r="T1433">
        <v>8001</v>
      </c>
      <c r="U1433" t="s">
        <v>6581</v>
      </c>
      <c r="V1433">
        <v>2017</v>
      </c>
      <c r="W1433">
        <v>26487</v>
      </c>
      <c r="X1433">
        <v>2017</v>
      </c>
      <c r="Y1433">
        <v>26487</v>
      </c>
      <c r="Z1433">
        <v>400.99</v>
      </c>
      <c r="AA1433" s="3">
        <f t="shared" si="903"/>
        <v>0.86110335645414138</v>
      </c>
      <c r="AB1433" t="s">
        <v>6616</v>
      </c>
      <c r="AC1433" t="s">
        <v>6616</v>
      </c>
      <c r="AD1433" t="s">
        <v>6616</v>
      </c>
      <c r="AE1433" t="s">
        <v>6616</v>
      </c>
      <c r="AG1433" t="s">
        <v>6616</v>
      </c>
      <c r="AI1433" t="s">
        <v>6618</v>
      </c>
      <c r="AJ1433" t="s">
        <v>6618</v>
      </c>
      <c r="AK1433" t="s">
        <v>6618</v>
      </c>
      <c r="AL1433" t="s">
        <v>6618</v>
      </c>
      <c r="AM1433" t="s">
        <v>6618</v>
      </c>
      <c r="AN1433" t="s">
        <v>6618</v>
      </c>
      <c r="AO1433">
        <v>0</v>
      </c>
      <c r="AP1433" s="3" t="str">
        <f t="shared" si="904"/>
        <v>No</v>
      </c>
      <c r="AQ1433" s="3" t="str">
        <f t="shared" si="905"/>
        <v>No</v>
      </c>
      <c r="AR1433" s="3" t="str">
        <f t="shared" si="906"/>
        <v>No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 t="s">
        <v>6634</v>
      </c>
      <c r="AZ1433" t="s">
        <v>6638</v>
      </c>
      <c r="BA1433">
        <v>0</v>
      </c>
      <c r="BB1433" t="s">
        <v>6616</v>
      </c>
      <c r="BC1433" t="s">
        <v>6616</v>
      </c>
      <c r="BD1433" s="4" t="str">
        <f t="shared" si="907"/>
        <v>No</v>
      </c>
      <c r="BE1433" t="s">
        <v>6640</v>
      </c>
      <c r="BF1433" s="3" t="str">
        <f t="shared" si="908"/>
        <v>No</v>
      </c>
      <c r="BG1433" t="s">
        <v>6645</v>
      </c>
      <c r="BH1433" s="3" t="str">
        <f t="shared" si="909"/>
        <v>106 HARTS RD</v>
      </c>
      <c r="BI1433" s="3" t="str">
        <f t="shared" si="910"/>
        <v>Yulee</v>
      </c>
      <c r="BJ1433" s="3" t="str">
        <f t="shared" si="911"/>
        <v>Florida</v>
      </c>
      <c r="BK1433" s="3">
        <f t="shared" si="912"/>
        <v>32097</v>
      </c>
      <c r="BL1433" s="3" t="str">
        <f t="shared" si="913"/>
        <v>106 HARTS RD YULEE FL 32097</v>
      </c>
      <c r="BM1433" s="3" t="str">
        <f t="shared" si="914"/>
        <v/>
      </c>
      <c r="BN1433" s="3" t="str">
        <f t="shared" si="915"/>
        <v>Pass</v>
      </c>
      <c r="BO1433" s="3" t="str">
        <f t="shared" si="916"/>
        <v>No</v>
      </c>
      <c r="BP1433" s="3" t="str">
        <f t="shared" si="917"/>
        <v>FV&lt;$10K</v>
      </c>
      <c r="BQ1433" t="s">
        <v>6650</v>
      </c>
      <c r="BR1433" s="3" t="str">
        <f t="shared" si="918"/>
        <v>No, &lt; $20K Lien</v>
      </c>
      <c r="BS1433" s="3" t="str">
        <f t="shared" si="919"/>
        <v>No, Lien &lt; $20K</v>
      </c>
      <c r="BT1433" t="s">
        <v>6650</v>
      </c>
      <c r="BU1433" s="3" t="str">
        <f t="shared" si="920"/>
        <v>No</v>
      </c>
      <c r="BV1433" s="3" t="str">
        <f t="shared" si="921"/>
        <v>No</v>
      </c>
      <c r="BW1433" s="3">
        <f t="shared" si="922"/>
        <v>0</v>
      </c>
      <c r="BX1433" s="3" t="str">
        <f t="shared" si="923"/>
        <v>No</v>
      </c>
      <c r="BY1433" s="3">
        <f t="shared" si="924"/>
        <v>26487</v>
      </c>
      <c r="BZ1433">
        <v>1</v>
      </c>
      <c r="CA1433" s="3">
        <f t="shared" si="925"/>
        <v>26487</v>
      </c>
      <c r="CC1433" s="3">
        <f t="shared" si="926"/>
        <v>0</v>
      </c>
      <c r="CD1433" s="3">
        <f t="shared" si="927"/>
        <v>0</v>
      </c>
      <c r="CE1433" s="3" t="str">
        <f t="shared" si="928"/>
        <v/>
      </c>
      <c r="CF1433" s="3" t="e">
        <f>HLOOKUP(CE1433,'Valuation Data'!$D$2:$K$5,4,FALSE)</f>
        <v>#N/A</v>
      </c>
      <c r="CG1433" s="3">
        <f t="shared" si="929"/>
        <v>26487</v>
      </c>
      <c r="CH1433" s="3" t="str">
        <f t="shared" si="930"/>
        <v>No</v>
      </c>
      <c r="CI1433" s="3" t="str">
        <f>VLOOKUP(R1433,'Use Codes &amp; County Type'!A:D,4,FALSE)</f>
        <v>V</v>
      </c>
      <c r="CJ1433" s="3" t="str">
        <f t="shared" si="931"/>
        <v>Yes</v>
      </c>
      <c r="CK1433" s="3" t="str">
        <f t="shared" si="932"/>
        <v>No</v>
      </c>
      <c r="CL1433" s="3">
        <f t="shared" si="933"/>
        <v>0</v>
      </c>
      <c r="CM1433" s="3">
        <f t="shared" si="934"/>
        <v>0</v>
      </c>
      <c r="CN1433" s="3">
        <f t="shared" si="935"/>
        <v>1862.68</v>
      </c>
      <c r="CO1433" s="3">
        <f t="shared" si="936"/>
        <v>-1862.68</v>
      </c>
      <c r="CP1433" s="3">
        <f t="shared" si="937"/>
        <v>7.0324310038887006E-2</v>
      </c>
      <c r="CR1433" s="3" t="str">
        <f t="shared" si="938"/>
        <v>No</v>
      </c>
      <c r="CV1433" s="3" t="str">
        <f t="shared" si="939"/>
        <v>FMV&lt;$30K</v>
      </c>
      <c r="CW1433" s="3">
        <f t="shared" si="940"/>
        <v>1432</v>
      </c>
      <c r="CX1433" s="3">
        <f t="shared" si="941"/>
        <v>465.67</v>
      </c>
      <c r="CY1433" s="3" t="str">
        <f t="shared" si="942"/>
        <v>Ok</v>
      </c>
      <c r="CZ1433">
        <v>0</v>
      </c>
      <c r="DA1433">
        <v>0</v>
      </c>
    </row>
    <row r="1434" spans="1:105" x14ac:dyDescent="0.25">
      <c r="A1434">
        <v>1433</v>
      </c>
      <c r="B1434" t="s">
        <v>3</v>
      </c>
      <c r="C1434" t="s">
        <v>1542</v>
      </c>
      <c r="D1434">
        <v>787</v>
      </c>
      <c r="E1434">
        <v>2017</v>
      </c>
      <c r="F1434">
        <v>787</v>
      </c>
      <c r="G1434">
        <v>787</v>
      </c>
      <c r="H1434" s="3">
        <f t="shared" si="902"/>
        <v>0</v>
      </c>
      <c r="I1434">
        <v>86150</v>
      </c>
      <c r="J1434" t="s">
        <v>2734</v>
      </c>
      <c r="K1434" t="s">
        <v>2738</v>
      </c>
      <c r="L1434">
        <v>32097</v>
      </c>
      <c r="M1434" t="s">
        <v>3786</v>
      </c>
      <c r="N1434" t="s">
        <v>4758</v>
      </c>
      <c r="O1434">
        <v>-81.603328557839006</v>
      </c>
      <c r="P1434">
        <v>30.6259030026605</v>
      </c>
      <c r="Q1434" t="s">
        <v>5799</v>
      </c>
      <c r="R1434">
        <v>2</v>
      </c>
      <c r="S1434" t="s">
        <v>6535</v>
      </c>
      <c r="T1434">
        <v>1006</v>
      </c>
      <c r="U1434" t="s">
        <v>6578</v>
      </c>
      <c r="V1434">
        <v>2017</v>
      </c>
      <c r="W1434">
        <v>46114</v>
      </c>
      <c r="X1434">
        <v>2017</v>
      </c>
      <c r="Y1434">
        <v>46114</v>
      </c>
      <c r="Z1434">
        <v>698.11</v>
      </c>
      <c r="AA1434" s="3">
        <f t="shared" si="903"/>
        <v>0.88705209656925033</v>
      </c>
      <c r="AB1434" t="s">
        <v>6616</v>
      </c>
      <c r="AC1434" t="s">
        <v>6616</v>
      </c>
      <c r="AD1434" t="s">
        <v>6616</v>
      </c>
      <c r="AF1434" t="s">
        <v>6616</v>
      </c>
      <c r="AG1434" t="s">
        <v>6616</v>
      </c>
      <c r="AH1434" t="s">
        <v>6616</v>
      </c>
      <c r="AI1434" t="s">
        <v>6618</v>
      </c>
      <c r="AJ1434" t="s">
        <v>6618</v>
      </c>
      <c r="AK1434" t="s">
        <v>6618</v>
      </c>
      <c r="AL1434" t="s">
        <v>6618</v>
      </c>
      <c r="AM1434" t="s">
        <v>6618</v>
      </c>
      <c r="AN1434" t="s">
        <v>6618</v>
      </c>
      <c r="AO1434" t="s">
        <v>6618</v>
      </c>
      <c r="AP1434" s="3" t="str">
        <f t="shared" si="904"/>
        <v>No</v>
      </c>
      <c r="AQ1434" s="3" t="str">
        <f t="shared" si="905"/>
        <v>No</v>
      </c>
      <c r="AR1434" s="3" t="str">
        <f t="shared" si="906"/>
        <v>No</v>
      </c>
      <c r="AS1434">
        <v>0</v>
      </c>
      <c r="AT1434">
        <v>0</v>
      </c>
      <c r="AU1434">
        <v>26022</v>
      </c>
      <c r="AV1434" t="s">
        <v>6628</v>
      </c>
      <c r="AW1434">
        <v>0</v>
      </c>
      <c r="AX1434">
        <v>0</v>
      </c>
      <c r="AY1434" t="s">
        <v>6634</v>
      </c>
      <c r="AZ1434" t="s">
        <v>6638</v>
      </c>
      <c r="BA1434">
        <v>0</v>
      </c>
      <c r="BB1434" t="s">
        <v>6616</v>
      </c>
      <c r="BC1434" t="s">
        <v>6616</v>
      </c>
      <c r="BD1434" s="4" t="str">
        <f t="shared" si="907"/>
        <v>No</v>
      </c>
      <c r="BE1434" t="s">
        <v>6640</v>
      </c>
      <c r="BF1434" s="3" t="str">
        <f t="shared" si="908"/>
        <v>No</v>
      </c>
      <c r="BG1434" t="s">
        <v>6645</v>
      </c>
      <c r="BH1434" s="3" t="str">
        <f t="shared" si="909"/>
        <v>86150 HAYLEY PL</v>
      </c>
      <c r="BI1434" s="3" t="str">
        <f t="shared" si="910"/>
        <v>Yulee</v>
      </c>
      <c r="BJ1434" s="3" t="str">
        <f t="shared" si="911"/>
        <v>Florida</v>
      </c>
      <c r="BK1434" s="3">
        <f t="shared" si="912"/>
        <v>32097</v>
      </c>
      <c r="BL1434" s="3" t="str">
        <f t="shared" si="913"/>
        <v>86150 HAYLEY PL YULEE FL 32097</v>
      </c>
      <c r="BM1434" s="3" t="str">
        <f t="shared" si="914"/>
        <v>L</v>
      </c>
      <c r="BN1434" s="3" t="str">
        <f t="shared" si="915"/>
        <v>Pass</v>
      </c>
      <c r="BO1434" s="3" t="str">
        <f t="shared" si="916"/>
        <v>No</v>
      </c>
      <c r="BP1434" s="3" t="str">
        <f t="shared" si="917"/>
        <v>FV&lt;$10K</v>
      </c>
      <c r="BQ1434" t="s">
        <v>6650</v>
      </c>
      <c r="BR1434" s="3" t="str">
        <f t="shared" si="918"/>
        <v>No, &lt; $20K Lien</v>
      </c>
      <c r="BS1434" s="3" t="str">
        <f t="shared" si="919"/>
        <v>No, Lien &lt; $20K</v>
      </c>
      <c r="BT1434" t="s">
        <v>6650</v>
      </c>
      <c r="BU1434" s="3" t="str">
        <f t="shared" si="920"/>
        <v>No</v>
      </c>
      <c r="BV1434" s="3" t="str">
        <f t="shared" si="921"/>
        <v>No</v>
      </c>
      <c r="BW1434" s="3">
        <f t="shared" si="922"/>
        <v>0</v>
      </c>
      <c r="BX1434" s="3" t="str">
        <f t="shared" si="923"/>
        <v>No</v>
      </c>
      <c r="BY1434" s="3">
        <f t="shared" si="924"/>
        <v>46114</v>
      </c>
      <c r="BZ1434">
        <v>1</v>
      </c>
      <c r="CA1434" s="3">
        <f t="shared" si="925"/>
        <v>46114</v>
      </c>
      <c r="CC1434" s="3">
        <f t="shared" si="926"/>
        <v>0</v>
      </c>
      <c r="CD1434" s="3">
        <f t="shared" si="927"/>
        <v>0</v>
      </c>
      <c r="CE1434" s="3" t="str">
        <f t="shared" si="928"/>
        <v/>
      </c>
      <c r="CF1434" s="3" t="e">
        <f>HLOOKUP(CE1434,'Valuation Data'!$D$2:$K$5,4,FALSE)</f>
        <v>#N/A</v>
      </c>
      <c r="CG1434" s="3">
        <f t="shared" si="929"/>
        <v>46114</v>
      </c>
      <c r="CH1434" s="3" t="str">
        <f t="shared" si="930"/>
        <v>No</v>
      </c>
      <c r="CI1434" s="3" t="str">
        <f>VLOOKUP(R1434,'Use Codes &amp; County Type'!A:D,4,FALSE)</f>
        <v>R</v>
      </c>
      <c r="CJ1434" s="3" t="str">
        <f t="shared" si="931"/>
        <v>No</v>
      </c>
      <c r="CK1434" s="3" t="str">
        <f t="shared" si="932"/>
        <v>No</v>
      </c>
      <c r="CL1434" s="3">
        <f t="shared" si="933"/>
        <v>0.35</v>
      </c>
      <c r="CM1434" s="3">
        <f t="shared" si="934"/>
        <v>16139.9</v>
      </c>
      <c r="CN1434" s="3">
        <f t="shared" si="935"/>
        <v>3148</v>
      </c>
      <c r="CO1434" s="3">
        <f t="shared" si="936"/>
        <v>12991.9</v>
      </c>
      <c r="CP1434" s="3">
        <f t="shared" si="937"/>
        <v>6.8265602636943229E-2</v>
      </c>
      <c r="CR1434" s="3" t="str">
        <f t="shared" si="938"/>
        <v>No</v>
      </c>
      <c r="CV1434" s="3" t="str">
        <f t="shared" si="939"/>
        <v>*Bid</v>
      </c>
      <c r="CW1434" s="3">
        <f t="shared" si="940"/>
        <v>1433</v>
      </c>
      <c r="CX1434" s="3">
        <f t="shared" si="941"/>
        <v>787</v>
      </c>
      <c r="CY1434" s="3" t="str">
        <f t="shared" si="942"/>
        <v>Ok</v>
      </c>
      <c r="CZ1434">
        <v>0</v>
      </c>
      <c r="DA1434">
        <v>0</v>
      </c>
    </row>
    <row r="1435" spans="1:105" x14ac:dyDescent="0.25">
      <c r="A1435">
        <v>1434</v>
      </c>
      <c r="B1435" t="s">
        <v>3</v>
      </c>
      <c r="C1435" t="s">
        <v>1543</v>
      </c>
      <c r="D1435">
        <v>917.76</v>
      </c>
      <c r="E1435">
        <v>2017</v>
      </c>
      <c r="F1435">
        <v>917.76</v>
      </c>
      <c r="G1435">
        <v>917.76</v>
      </c>
      <c r="H1435" s="3">
        <f t="shared" si="902"/>
        <v>0</v>
      </c>
      <c r="J1435" t="s">
        <v>2734</v>
      </c>
      <c r="K1435" t="s">
        <v>2738</v>
      </c>
      <c r="L1435">
        <v>32097</v>
      </c>
      <c r="M1435" t="s">
        <v>3770</v>
      </c>
      <c r="N1435" t="s">
        <v>4758</v>
      </c>
      <c r="O1435">
        <v>-81.604790301490894</v>
      </c>
      <c r="P1435">
        <v>30.630710122215799</v>
      </c>
      <c r="Q1435" t="s">
        <v>5800</v>
      </c>
      <c r="R1435">
        <v>10</v>
      </c>
      <c r="S1435" t="s">
        <v>6547</v>
      </c>
      <c r="T1435">
        <v>8002</v>
      </c>
      <c r="U1435" t="s">
        <v>6585</v>
      </c>
      <c r="V1435">
        <v>2017</v>
      </c>
      <c r="W1435">
        <v>54100</v>
      </c>
      <c r="X1435">
        <v>2017</v>
      </c>
      <c r="Y1435">
        <v>54100</v>
      </c>
      <c r="Z1435">
        <v>819.01</v>
      </c>
      <c r="AA1435" s="3">
        <f t="shared" si="903"/>
        <v>0.89240106345885639</v>
      </c>
      <c r="AC1435" t="s">
        <v>6616</v>
      </c>
      <c r="AD1435" t="s">
        <v>6616</v>
      </c>
      <c r="AE1435" t="s">
        <v>6616</v>
      </c>
      <c r="AF1435" t="s">
        <v>6616</v>
      </c>
      <c r="AG1435" t="s">
        <v>6616</v>
      </c>
      <c r="AH1435" t="s">
        <v>6616</v>
      </c>
      <c r="AI1435" t="s">
        <v>6618</v>
      </c>
      <c r="AJ1435" t="s">
        <v>6618</v>
      </c>
      <c r="AK1435" t="s">
        <v>6618</v>
      </c>
      <c r="AL1435" t="s">
        <v>6618</v>
      </c>
      <c r="AM1435" t="s">
        <v>6618</v>
      </c>
      <c r="AN1435" t="s">
        <v>6618</v>
      </c>
      <c r="AO1435">
        <v>0</v>
      </c>
      <c r="AP1435" s="3" t="str">
        <f t="shared" si="904"/>
        <v>No</v>
      </c>
      <c r="AQ1435" s="3" t="str">
        <f t="shared" si="905"/>
        <v>No</v>
      </c>
      <c r="AR1435" s="3" t="str">
        <f t="shared" si="906"/>
        <v>No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3</v>
      </c>
      <c r="AY1435" t="s">
        <v>6636</v>
      </c>
      <c r="AZ1435" t="s">
        <v>6638</v>
      </c>
      <c r="BA1435">
        <v>0</v>
      </c>
      <c r="BB1435" t="s">
        <v>6616</v>
      </c>
      <c r="BC1435" t="s">
        <v>6616</v>
      </c>
      <c r="BD1435" s="4" t="str">
        <f t="shared" si="907"/>
        <v>No</v>
      </c>
      <c r="BE1435" t="s">
        <v>6640</v>
      </c>
      <c r="BF1435" s="3" t="str">
        <f t="shared" si="908"/>
        <v>No</v>
      </c>
      <c r="BG1435" t="s">
        <v>6645</v>
      </c>
      <c r="BH1435" s="3" t="str">
        <f t="shared" si="909"/>
        <v>HARTS RD</v>
      </c>
      <c r="BI1435" s="3" t="str">
        <f t="shared" si="910"/>
        <v>Yulee</v>
      </c>
      <c r="BJ1435" s="3" t="str">
        <f t="shared" si="911"/>
        <v>Florida</v>
      </c>
      <c r="BK1435" s="3">
        <f t="shared" si="912"/>
        <v>32097</v>
      </c>
      <c r="BL1435" s="3" t="str">
        <f t="shared" si="913"/>
        <v>HARTS RD YULEE FL 32097</v>
      </c>
      <c r="BM1435" s="3" t="str">
        <f t="shared" si="914"/>
        <v/>
      </c>
      <c r="BN1435" s="3" t="str">
        <f t="shared" si="915"/>
        <v>Pass</v>
      </c>
      <c r="BO1435" s="3" t="str">
        <f t="shared" si="916"/>
        <v>No</v>
      </c>
      <c r="BP1435" s="3" t="str">
        <f t="shared" si="917"/>
        <v>FV&lt;$10K</v>
      </c>
      <c r="BQ1435" t="s">
        <v>6650</v>
      </c>
      <c r="BR1435" s="3" t="str">
        <f t="shared" si="918"/>
        <v>No, &lt; $20K Lien</v>
      </c>
      <c r="BS1435" s="3" t="str">
        <f t="shared" si="919"/>
        <v>No, Lien &lt; $20K</v>
      </c>
      <c r="BT1435" t="s">
        <v>6650</v>
      </c>
      <c r="BU1435" s="3" t="str">
        <f t="shared" si="920"/>
        <v>No</v>
      </c>
      <c r="BV1435" s="3" t="str">
        <f t="shared" si="921"/>
        <v>No</v>
      </c>
      <c r="BW1435" s="3">
        <f t="shared" si="922"/>
        <v>0</v>
      </c>
      <c r="BX1435" s="3" t="str">
        <f t="shared" si="923"/>
        <v>No</v>
      </c>
      <c r="BY1435" s="3">
        <f t="shared" si="924"/>
        <v>54100</v>
      </c>
      <c r="BZ1435">
        <v>1</v>
      </c>
      <c r="CA1435" s="3">
        <f t="shared" si="925"/>
        <v>54100</v>
      </c>
      <c r="CC1435" s="3">
        <f t="shared" si="926"/>
        <v>0</v>
      </c>
      <c r="CD1435" s="3">
        <f t="shared" si="927"/>
        <v>0</v>
      </c>
      <c r="CE1435" s="3" t="str">
        <f t="shared" si="928"/>
        <v/>
      </c>
      <c r="CF1435" s="3" t="e">
        <f>HLOOKUP(CE1435,'Valuation Data'!$D$2:$K$5,4,FALSE)</f>
        <v>#N/A</v>
      </c>
      <c r="CG1435" s="3">
        <f t="shared" si="929"/>
        <v>54100</v>
      </c>
      <c r="CH1435" s="3" t="str">
        <f t="shared" si="930"/>
        <v>No</v>
      </c>
      <c r="CI1435" s="3" t="str">
        <f>VLOOKUP(R1435,'Use Codes &amp; County Type'!A:D,4,FALSE)</f>
        <v>V</v>
      </c>
      <c r="CJ1435" s="3" t="str">
        <f t="shared" si="931"/>
        <v>Yes</v>
      </c>
      <c r="CK1435" s="3" t="str">
        <f t="shared" si="932"/>
        <v>No</v>
      </c>
      <c r="CL1435" s="3">
        <f t="shared" si="933"/>
        <v>0</v>
      </c>
      <c r="CM1435" s="3">
        <f t="shared" si="934"/>
        <v>0</v>
      </c>
      <c r="CN1435" s="3">
        <f t="shared" si="935"/>
        <v>3671.04</v>
      </c>
      <c r="CO1435" s="3">
        <f t="shared" si="936"/>
        <v>-3671.04</v>
      </c>
      <c r="CP1435" s="3">
        <f t="shared" si="937"/>
        <v>6.7856561922365985E-2</v>
      </c>
      <c r="CR1435" s="3" t="str">
        <f t="shared" si="938"/>
        <v>No</v>
      </c>
      <c r="CV1435" s="3" t="str">
        <f t="shared" si="939"/>
        <v>Vacant, No Sales Data</v>
      </c>
      <c r="CW1435" s="3">
        <f t="shared" si="940"/>
        <v>1434</v>
      </c>
      <c r="CX1435" s="3">
        <f t="shared" si="941"/>
        <v>917.76</v>
      </c>
      <c r="CY1435" s="3" t="str">
        <f t="shared" si="942"/>
        <v>Ok</v>
      </c>
      <c r="CZ1435">
        <v>0</v>
      </c>
      <c r="DA1435">
        <v>0</v>
      </c>
    </row>
    <row r="1436" spans="1:105" x14ac:dyDescent="0.25">
      <c r="A1436">
        <v>1435</v>
      </c>
      <c r="B1436" t="s">
        <v>3</v>
      </c>
      <c r="C1436" t="s">
        <v>1544</v>
      </c>
      <c r="D1436">
        <v>1367.48</v>
      </c>
      <c r="E1436">
        <v>2017</v>
      </c>
      <c r="F1436">
        <v>1367.48</v>
      </c>
      <c r="G1436">
        <v>1367.48</v>
      </c>
      <c r="H1436" s="3">
        <f t="shared" si="902"/>
        <v>0</v>
      </c>
      <c r="I1436">
        <v>86011</v>
      </c>
      <c r="J1436" t="s">
        <v>2734</v>
      </c>
      <c r="K1436" t="s">
        <v>2738</v>
      </c>
      <c r="L1436">
        <v>32097</v>
      </c>
      <c r="M1436" t="s">
        <v>3787</v>
      </c>
      <c r="N1436" t="s">
        <v>4758</v>
      </c>
      <c r="O1436">
        <v>-81.601545608776405</v>
      </c>
      <c r="P1436">
        <v>30.629361045092399</v>
      </c>
      <c r="Q1436" t="s">
        <v>5801</v>
      </c>
      <c r="R1436">
        <v>1</v>
      </c>
      <c r="S1436" t="s">
        <v>6539</v>
      </c>
      <c r="T1436">
        <v>1001</v>
      </c>
      <c r="U1436" t="s">
        <v>6582</v>
      </c>
      <c r="V1436">
        <v>2017</v>
      </c>
      <c r="W1436">
        <v>81568</v>
      </c>
      <c r="X1436">
        <v>2017</v>
      </c>
      <c r="Y1436">
        <v>81568</v>
      </c>
      <c r="Z1436">
        <v>1234.8399999999999</v>
      </c>
      <c r="AA1436" s="3">
        <f t="shared" si="903"/>
        <v>0.90300406587299253</v>
      </c>
      <c r="AB1436" t="s">
        <v>6616</v>
      </c>
      <c r="AC1436" t="s">
        <v>6616</v>
      </c>
      <c r="AD1436" t="s">
        <v>6616</v>
      </c>
      <c r="AI1436" t="s">
        <v>6618</v>
      </c>
      <c r="AJ1436" t="s">
        <v>6618</v>
      </c>
      <c r="AK1436" t="s">
        <v>6618</v>
      </c>
      <c r="AL1436" t="s">
        <v>6618</v>
      </c>
      <c r="AM1436" t="s">
        <v>6618</v>
      </c>
      <c r="AN1436" t="s">
        <v>6618</v>
      </c>
      <c r="AO1436">
        <v>0</v>
      </c>
      <c r="AP1436" s="3" t="str">
        <f t="shared" si="904"/>
        <v>No</v>
      </c>
      <c r="AQ1436" s="3" t="str">
        <f t="shared" si="905"/>
        <v>No</v>
      </c>
      <c r="AR1436" s="3" t="str">
        <f t="shared" si="906"/>
        <v>No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2</v>
      </c>
      <c r="AY1436" t="s">
        <v>6636</v>
      </c>
      <c r="AZ1436" t="s">
        <v>6638</v>
      </c>
      <c r="BA1436">
        <v>1</v>
      </c>
      <c r="BB1436" t="s">
        <v>6616</v>
      </c>
      <c r="BC1436" t="s">
        <v>6616</v>
      </c>
      <c r="BD1436" s="4" t="str">
        <f t="shared" si="907"/>
        <v>No</v>
      </c>
      <c r="BE1436" t="s">
        <v>6640</v>
      </c>
      <c r="BF1436" s="3" t="str">
        <f t="shared" si="908"/>
        <v>No</v>
      </c>
      <c r="BG1436" t="s">
        <v>6645</v>
      </c>
      <c r="BH1436" s="3" t="str">
        <f t="shared" si="909"/>
        <v>86011 CARR VILLAGE RD</v>
      </c>
      <c r="BI1436" s="3" t="str">
        <f t="shared" si="910"/>
        <v>Yulee</v>
      </c>
      <c r="BJ1436" s="3" t="str">
        <f t="shared" si="911"/>
        <v>Florida</v>
      </c>
      <c r="BK1436" s="3">
        <f t="shared" si="912"/>
        <v>32097</v>
      </c>
      <c r="BL1436" s="3" t="str">
        <f t="shared" si="913"/>
        <v>86011 CARR VILLAGE RD YULEE FL 32097</v>
      </c>
      <c r="BM1436" s="3" t="str">
        <f t="shared" si="914"/>
        <v/>
      </c>
      <c r="BN1436" s="3" t="str">
        <f t="shared" si="915"/>
        <v>Pass</v>
      </c>
      <c r="BO1436" s="3" t="str">
        <f t="shared" si="916"/>
        <v>No</v>
      </c>
      <c r="BP1436" s="3" t="str">
        <f t="shared" si="917"/>
        <v>FV&lt;$10K</v>
      </c>
      <c r="BQ1436" t="s">
        <v>6650</v>
      </c>
      <c r="BR1436" s="3" t="str">
        <f t="shared" si="918"/>
        <v>No, &lt; $20K Lien</v>
      </c>
      <c r="BS1436" s="3" t="str">
        <f t="shared" si="919"/>
        <v>No, Lien &lt; $20K</v>
      </c>
      <c r="BT1436" t="s">
        <v>6650</v>
      </c>
      <c r="BU1436" s="3" t="str">
        <f t="shared" si="920"/>
        <v>No</v>
      </c>
      <c r="BV1436" s="3" t="str">
        <f t="shared" si="921"/>
        <v>No</v>
      </c>
      <c r="BW1436" s="3">
        <f t="shared" si="922"/>
        <v>1</v>
      </c>
      <c r="BX1436" s="3" t="str">
        <f t="shared" si="923"/>
        <v>No</v>
      </c>
      <c r="BY1436" s="3">
        <f t="shared" si="924"/>
        <v>81568</v>
      </c>
      <c r="BZ1436">
        <v>1</v>
      </c>
      <c r="CA1436" s="3">
        <f t="shared" si="925"/>
        <v>81568</v>
      </c>
      <c r="CC1436" s="3">
        <f t="shared" si="926"/>
        <v>0</v>
      </c>
      <c r="CD1436" s="3">
        <f t="shared" si="927"/>
        <v>0</v>
      </c>
      <c r="CE1436" s="3" t="str">
        <f t="shared" si="928"/>
        <v/>
      </c>
      <c r="CF1436" s="3" t="e">
        <f>HLOOKUP(CE1436,'Valuation Data'!$D$2:$K$5,4,FALSE)</f>
        <v>#N/A</v>
      </c>
      <c r="CG1436" s="3">
        <f t="shared" si="929"/>
        <v>81568</v>
      </c>
      <c r="CH1436" s="3" t="str">
        <f t="shared" si="930"/>
        <v>No</v>
      </c>
      <c r="CI1436" s="3" t="str">
        <f>VLOOKUP(R1436,'Use Codes &amp; County Type'!A:D,4,FALSE)</f>
        <v>S</v>
      </c>
      <c r="CJ1436" s="3" t="str">
        <f t="shared" si="931"/>
        <v>No</v>
      </c>
      <c r="CK1436" s="3" t="str">
        <f t="shared" si="932"/>
        <v>No</v>
      </c>
      <c r="CL1436" s="3">
        <f t="shared" si="933"/>
        <v>0.35</v>
      </c>
      <c r="CM1436" s="3">
        <f t="shared" si="934"/>
        <v>28548.799999999999</v>
      </c>
      <c r="CN1436" s="3">
        <f t="shared" si="935"/>
        <v>6837.4</v>
      </c>
      <c r="CO1436" s="3">
        <f t="shared" si="936"/>
        <v>21711.4</v>
      </c>
      <c r="CP1436" s="3">
        <f t="shared" si="937"/>
        <v>8.3824539034915643E-2</v>
      </c>
      <c r="CR1436" s="3" t="str">
        <f t="shared" si="938"/>
        <v>No</v>
      </c>
      <c r="CV1436" s="3" t="str">
        <f t="shared" si="939"/>
        <v>*Bid</v>
      </c>
      <c r="CW1436" s="3">
        <f t="shared" si="940"/>
        <v>1435</v>
      </c>
      <c r="CX1436" s="3">
        <f t="shared" si="941"/>
        <v>1367.48</v>
      </c>
      <c r="CY1436" s="3" t="str">
        <f t="shared" si="942"/>
        <v>Ok</v>
      </c>
      <c r="CZ1436">
        <v>0</v>
      </c>
      <c r="DA1436">
        <v>0</v>
      </c>
    </row>
    <row r="1437" spans="1:105" x14ac:dyDescent="0.25">
      <c r="A1437">
        <v>1436</v>
      </c>
      <c r="B1437" t="s">
        <v>3</v>
      </c>
      <c r="C1437" t="s">
        <v>1545</v>
      </c>
      <c r="D1437">
        <v>544.87</v>
      </c>
      <c r="E1437">
        <v>2017</v>
      </c>
      <c r="F1437">
        <v>544.87</v>
      </c>
      <c r="G1437">
        <v>544.87</v>
      </c>
      <c r="H1437" s="3">
        <f t="shared" si="902"/>
        <v>0</v>
      </c>
      <c r="I1437">
        <v>86047</v>
      </c>
      <c r="J1437" t="s">
        <v>2734</v>
      </c>
      <c r="K1437" t="s">
        <v>2738</v>
      </c>
      <c r="L1437">
        <v>32097</v>
      </c>
      <c r="M1437" t="s">
        <v>3788</v>
      </c>
      <c r="N1437" t="s">
        <v>4758</v>
      </c>
      <c r="O1437">
        <v>-81.601739326724001</v>
      </c>
      <c r="P1437">
        <v>30.629803432594699</v>
      </c>
      <c r="Q1437" t="s">
        <v>5802</v>
      </c>
      <c r="R1437">
        <v>1</v>
      </c>
      <c r="S1437" t="s">
        <v>6539</v>
      </c>
      <c r="T1437">
        <v>1001</v>
      </c>
      <c r="U1437" t="s">
        <v>6582</v>
      </c>
      <c r="V1437">
        <v>2017</v>
      </c>
      <c r="W1437">
        <v>65660</v>
      </c>
      <c r="X1437">
        <v>2017</v>
      </c>
      <c r="Y1437">
        <v>65660</v>
      </c>
      <c r="Z1437">
        <v>474.22</v>
      </c>
      <c r="AA1437" s="3">
        <f t="shared" si="903"/>
        <v>0.87033604345990789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 s="3" t="str">
        <f t="shared" si="904"/>
        <v>No</v>
      </c>
      <c r="AQ1437" s="3" t="str">
        <f t="shared" si="905"/>
        <v>No</v>
      </c>
      <c r="AR1437" s="3" t="str">
        <f t="shared" si="906"/>
        <v>No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3</v>
      </c>
      <c r="AY1437" t="s">
        <v>6636</v>
      </c>
      <c r="AZ1437">
        <v>0</v>
      </c>
      <c r="BA1437">
        <v>0</v>
      </c>
      <c r="BB1437" t="s">
        <v>6617</v>
      </c>
      <c r="BC1437">
        <v>0</v>
      </c>
      <c r="BD1437" s="4" t="str">
        <f t="shared" si="907"/>
        <v>No</v>
      </c>
      <c r="BE1437" t="s">
        <v>6640</v>
      </c>
      <c r="BF1437" s="3" t="str">
        <f t="shared" si="908"/>
        <v>No</v>
      </c>
      <c r="BG1437" t="s">
        <v>6645</v>
      </c>
      <c r="BH1437" s="3" t="str">
        <f t="shared" si="909"/>
        <v>86047 CARR VILLAGE RD</v>
      </c>
      <c r="BI1437" s="3" t="str">
        <f t="shared" si="910"/>
        <v>Yulee</v>
      </c>
      <c r="BJ1437" s="3" t="str">
        <f t="shared" si="911"/>
        <v>Florida</v>
      </c>
      <c r="BK1437" s="3">
        <f t="shared" si="912"/>
        <v>32097</v>
      </c>
      <c r="BL1437" s="3" t="str">
        <f t="shared" si="913"/>
        <v>86047 CARR VILLAGE RD YULEE FL 32097</v>
      </c>
      <c r="BM1437" s="3" t="str">
        <f t="shared" si="914"/>
        <v/>
      </c>
      <c r="BN1437" s="3" t="str">
        <f t="shared" si="915"/>
        <v>Pass</v>
      </c>
      <c r="BO1437" s="3" t="str">
        <f t="shared" si="916"/>
        <v>No</v>
      </c>
      <c r="BP1437" s="3" t="str">
        <f t="shared" si="917"/>
        <v>FV&lt;$10K</v>
      </c>
      <c r="BQ1437" t="s">
        <v>6650</v>
      </c>
      <c r="BR1437" s="3" t="str">
        <f t="shared" si="918"/>
        <v>No, &lt; $20K Lien</v>
      </c>
      <c r="BS1437" s="3" t="str">
        <f t="shared" si="919"/>
        <v>No, Lien &lt; $20K</v>
      </c>
      <c r="BT1437" t="s">
        <v>6650</v>
      </c>
      <c r="BU1437" s="3" t="str">
        <f t="shared" si="920"/>
        <v>No</v>
      </c>
      <c r="BV1437" s="3" t="str">
        <f t="shared" si="921"/>
        <v>No</v>
      </c>
      <c r="BW1437" s="3">
        <f t="shared" si="922"/>
        <v>0</v>
      </c>
      <c r="BX1437" s="3" t="str">
        <f t="shared" si="923"/>
        <v>No</v>
      </c>
      <c r="BY1437" s="3">
        <f t="shared" si="924"/>
        <v>65660</v>
      </c>
      <c r="BZ1437">
        <v>1</v>
      </c>
      <c r="CA1437" s="3">
        <f t="shared" si="925"/>
        <v>65660</v>
      </c>
      <c r="CC1437" s="3">
        <f t="shared" si="926"/>
        <v>0</v>
      </c>
      <c r="CD1437" s="3">
        <f t="shared" si="927"/>
        <v>0</v>
      </c>
      <c r="CE1437" s="3" t="str">
        <f t="shared" si="928"/>
        <v/>
      </c>
      <c r="CF1437" s="3" t="e">
        <f>HLOOKUP(CE1437,'Valuation Data'!$D$2:$K$5,4,FALSE)</f>
        <v>#N/A</v>
      </c>
      <c r="CG1437" s="3">
        <f t="shared" si="929"/>
        <v>65660</v>
      </c>
      <c r="CH1437" s="3" t="str">
        <f t="shared" si="930"/>
        <v>No</v>
      </c>
      <c r="CI1437" s="3" t="str">
        <f>VLOOKUP(R1437,'Use Codes &amp; County Type'!A:D,4,FALSE)</f>
        <v>S</v>
      </c>
      <c r="CJ1437" s="3" t="str">
        <f t="shared" si="931"/>
        <v>No</v>
      </c>
      <c r="CK1437" s="3" t="str">
        <f t="shared" si="932"/>
        <v>Yes</v>
      </c>
      <c r="CL1437" s="3">
        <f t="shared" si="933"/>
        <v>0.67</v>
      </c>
      <c r="CM1437" s="3">
        <f t="shared" si="934"/>
        <v>43992.200000000004</v>
      </c>
      <c r="CN1437" s="3">
        <f t="shared" si="935"/>
        <v>2179.48</v>
      </c>
      <c r="CO1437" s="3">
        <f t="shared" si="936"/>
        <v>41812.720000000001</v>
      </c>
      <c r="CP1437" s="3">
        <f t="shared" si="937"/>
        <v>3.3193420651842824E-2</v>
      </c>
      <c r="CR1437" s="3" t="str">
        <f t="shared" si="938"/>
        <v>No</v>
      </c>
      <c r="CV1437" s="3" t="str">
        <f t="shared" si="939"/>
        <v>*Bid</v>
      </c>
      <c r="CW1437" s="3">
        <f t="shared" si="940"/>
        <v>1436</v>
      </c>
      <c r="CX1437" s="3">
        <f t="shared" si="941"/>
        <v>544.87</v>
      </c>
      <c r="CY1437" s="3" t="str">
        <f t="shared" si="942"/>
        <v>Ok</v>
      </c>
      <c r="CZ1437">
        <v>0</v>
      </c>
      <c r="DA1437">
        <v>0</v>
      </c>
    </row>
    <row r="1438" spans="1:105" x14ac:dyDescent="0.25">
      <c r="A1438">
        <v>1437</v>
      </c>
      <c r="B1438" t="s">
        <v>3</v>
      </c>
      <c r="C1438" t="s">
        <v>1546</v>
      </c>
      <c r="D1438">
        <v>110.54</v>
      </c>
      <c r="E1438">
        <v>2017</v>
      </c>
      <c r="F1438" t="e">
        <f>NA()</f>
        <v>#N/A</v>
      </c>
      <c r="G1438" t="e">
        <f>NA()</f>
        <v>#N/A</v>
      </c>
      <c r="H1438" s="3" t="e">
        <f t="shared" si="902"/>
        <v>#N/A</v>
      </c>
      <c r="I1438" t="e">
        <f>NA()</f>
        <v>#N/A</v>
      </c>
      <c r="J1438" t="e">
        <f>NA()</f>
        <v>#N/A</v>
      </c>
      <c r="K1438" t="e">
        <f>NA()</f>
        <v>#N/A</v>
      </c>
      <c r="L1438" t="e">
        <f>NA()</f>
        <v>#N/A</v>
      </c>
      <c r="M1438" t="e">
        <f>NA()</f>
        <v>#N/A</v>
      </c>
      <c r="N1438" t="e">
        <f>NA()</f>
        <v>#N/A</v>
      </c>
      <c r="O1438" t="e">
        <f>NA()</f>
        <v>#N/A</v>
      </c>
      <c r="P1438" t="e">
        <f>NA()</f>
        <v>#N/A</v>
      </c>
      <c r="Q1438" t="e">
        <f>NA()</f>
        <v>#N/A</v>
      </c>
      <c r="R1438">
        <v>2</v>
      </c>
      <c r="S1438" t="s">
        <v>6535</v>
      </c>
      <c r="T1438" t="e">
        <f>NA()</f>
        <v>#N/A</v>
      </c>
      <c r="U1438" t="e">
        <f>NA()</f>
        <v>#N/A</v>
      </c>
      <c r="V1438">
        <v>2017</v>
      </c>
      <c r="W1438">
        <v>29797</v>
      </c>
      <c r="X1438" t="e">
        <f>NA()</f>
        <v>#N/A</v>
      </c>
      <c r="Y1438" t="e">
        <f>NA()</f>
        <v>#N/A</v>
      </c>
      <c r="Z1438" t="e">
        <f>NA()</f>
        <v>#N/A</v>
      </c>
      <c r="AA1438" s="3">
        <f t="shared" si="903"/>
        <v>0</v>
      </c>
      <c r="AB1438" t="s">
        <v>6616</v>
      </c>
      <c r="AC1438" t="s">
        <v>6616</v>
      </c>
      <c r="AD1438" t="s">
        <v>6616</v>
      </c>
      <c r="AE1438" t="s">
        <v>6616</v>
      </c>
      <c r="AF1438" t="s">
        <v>6616</v>
      </c>
      <c r="AG1438" t="s">
        <v>6616</v>
      </c>
      <c r="AH1438" t="s">
        <v>6616</v>
      </c>
      <c r="AI1438" t="e">
        <f>NA()</f>
        <v>#N/A</v>
      </c>
      <c r="AJ1438" t="e">
        <f>NA()</f>
        <v>#N/A</v>
      </c>
      <c r="AK1438" t="e">
        <f>NA()</f>
        <v>#N/A</v>
      </c>
      <c r="AL1438" t="e">
        <f>NA()</f>
        <v>#N/A</v>
      </c>
      <c r="AM1438" t="e">
        <f>NA()</f>
        <v>#N/A</v>
      </c>
      <c r="AN1438" t="e">
        <f>NA()</f>
        <v>#N/A</v>
      </c>
      <c r="AO1438" t="e">
        <f>NA()</f>
        <v>#N/A</v>
      </c>
      <c r="AP1438" s="3" t="str">
        <f t="shared" si="904"/>
        <v>No</v>
      </c>
      <c r="AQ1438" s="3" t="str">
        <f t="shared" si="905"/>
        <v>No</v>
      </c>
      <c r="AR1438" s="3" t="str">
        <f t="shared" si="906"/>
        <v>No</v>
      </c>
      <c r="AS1438" t="e">
        <f>NA()</f>
        <v>#N/A</v>
      </c>
      <c r="AT1438" t="e">
        <f>NA()</f>
        <v>#N/A</v>
      </c>
      <c r="AU1438" t="e">
        <f>NA()</f>
        <v>#N/A</v>
      </c>
      <c r="AV1438" t="e">
        <f>NA()</f>
        <v>#N/A</v>
      </c>
      <c r="AW1438" t="e">
        <f>NA()</f>
        <v>#N/A</v>
      </c>
      <c r="AX1438" t="e">
        <f>NA()</f>
        <v>#N/A</v>
      </c>
      <c r="AY1438" t="e">
        <f>NA()</f>
        <v>#N/A</v>
      </c>
      <c r="AZ1438" t="e">
        <f>NA()</f>
        <v>#N/A</v>
      </c>
      <c r="BA1438">
        <v>0</v>
      </c>
      <c r="BB1438" t="s">
        <v>6617</v>
      </c>
      <c r="BC1438" t="e">
        <f>NA()</f>
        <v>#N/A</v>
      </c>
      <c r="BD1438" s="4" t="str">
        <f t="shared" si="907"/>
        <v>No</v>
      </c>
      <c r="BE1438" t="e">
        <f>NA()</f>
        <v>#N/A</v>
      </c>
      <c r="BF1438" s="3" t="str">
        <f t="shared" si="908"/>
        <v>No</v>
      </c>
      <c r="BG1438" t="e">
        <f>NA()</f>
        <v>#N/A</v>
      </c>
      <c r="BH1438" s="3" t="e">
        <f t="shared" si="909"/>
        <v>#N/A</v>
      </c>
      <c r="BI1438" s="3" t="e">
        <f t="shared" si="910"/>
        <v>#N/A</v>
      </c>
      <c r="BJ1438" s="3" t="e">
        <f t="shared" si="911"/>
        <v>#N/A</v>
      </c>
      <c r="BK1438" s="3" t="e">
        <f t="shared" si="912"/>
        <v>#N/A</v>
      </c>
      <c r="BL1438" s="3" t="e">
        <f t="shared" si="913"/>
        <v>#N/A</v>
      </c>
      <c r="BM1438" s="3" t="e">
        <f t="shared" si="914"/>
        <v>#N/A</v>
      </c>
      <c r="BN1438" s="3" t="str">
        <f t="shared" si="915"/>
        <v>Lien&lt;$150</v>
      </c>
      <c r="BO1438" s="3" t="e">
        <f t="shared" si="916"/>
        <v>#N/A</v>
      </c>
      <c r="BP1438" s="3" t="str">
        <f t="shared" si="917"/>
        <v>FV&lt;$10K</v>
      </c>
      <c r="BQ1438" t="s">
        <v>6650</v>
      </c>
      <c r="BR1438" s="3" t="str">
        <f t="shared" si="918"/>
        <v>No, &lt; $20K Lien</v>
      </c>
      <c r="BS1438" s="3" t="str">
        <f t="shared" si="919"/>
        <v>No, Lien &lt; $20K</v>
      </c>
      <c r="BT1438" t="s">
        <v>6650</v>
      </c>
      <c r="BU1438" s="3" t="str">
        <f t="shared" si="920"/>
        <v>No</v>
      </c>
      <c r="BV1438" s="3" t="str">
        <f t="shared" si="921"/>
        <v>No</v>
      </c>
      <c r="BW1438" s="3">
        <f t="shared" si="922"/>
        <v>0</v>
      </c>
      <c r="BX1438" s="3" t="str">
        <f t="shared" si="923"/>
        <v>No</v>
      </c>
      <c r="BY1438" s="3">
        <f t="shared" si="924"/>
        <v>29797</v>
      </c>
      <c r="BZ1438">
        <v>1</v>
      </c>
      <c r="CA1438" s="3">
        <f t="shared" si="925"/>
        <v>29797</v>
      </c>
      <c r="CC1438" s="3" t="e">
        <f t="shared" si="926"/>
        <v>#N/A</v>
      </c>
      <c r="CD1438" s="3" t="e">
        <f t="shared" si="927"/>
        <v>#N/A</v>
      </c>
      <c r="CE1438" s="3" t="str">
        <f t="shared" si="928"/>
        <v/>
      </c>
      <c r="CF1438" s="3" t="e">
        <f>HLOOKUP(CE1438,'Valuation Data'!$D$2:$K$5,4,FALSE)</f>
        <v>#N/A</v>
      </c>
      <c r="CG1438" s="3">
        <f t="shared" si="929"/>
        <v>29797</v>
      </c>
      <c r="CH1438" s="3" t="str">
        <f t="shared" si="930"/>
        <v>No</v>
      </c>
      <c r="CI1438" s="3" t="str">
        <f>VLOOKUP(R1438,'Use Codes &amp; County Type'!A:D,4,FALSE)</f>
        <v>R</v>
      </c>
      <c r="CJ1438" s="3" t="str">
        <f t="shared" si="931"/>
        <v>No</v>
      </c>
      <c r="CK1438" s="3" t="str">
        <f t="shared" si="932"/>
        <v>Yes</v>
      </c>
      <c r="CL1438" s="3">
        <f t="shared" si="933"/>
        <v>0.67</v>
      </c>
      <c r="CM1438" s="3">
        <f t="shared" si="934"/>
        <v>19963.990000000002</v>
      </c>
      <c r="CN1438" s="3" t="e">
        <f t="shared" si="935"/>
        <v>#N/A</v>
      </c>
      <c r="CO1438" s="3" t="e">
        <f t="shared" si="936"/>
        <v>#N/A</v>
      </c>
      <c r="CP1438" s="3" t="e">
        <f t="shared" si="937"/>
        <v>#N/A</v>
      </c>
      <c r="CR1438" s="3" t="str">
        <f t="shared" si="938"/>
        <v>No</v>
      </c>
      <c r="CV1438" s="3" t="str">
        <f t="shared" si="939"/>
        <v>Lien&lt;$150</v>
      </c>
      <c r="CW1438" s="3">
        <f t="shared" si="940"/>
        <v>1437</v>
      </c>
      <c r="CX1438" s="3">
        <f t="shared" si="941"/>
        <v>110.54</v>
      </c>
      <c r="CY1438" s="3" t="str">
        <f t="shared" si="942"/>
        <v>Ok</v>
      </c>
      <c r="CZ1438" t="e">
        <f>NA()</f>
        <v>#N/A</v>
      </c>
      <c r="DA1438" t="e">
        <f>NA()</f>
        <v>#N/A</v>
      </c>
    </row>
    <row r="1439" spans="1:105" x14ac:dyDescent="0.25">
      <c r="A1439">
        <v>1438</v>
      </c>
      <c r="B1439" t="s">
        <v>3</v>
      </c>
      <c r="C1439" t="s">
        <v>1547</v>
      </c>
      <c r="D1439">
        <v>286.99</v>
      </c>
      <c r="E1439">
        <v>2017</v>
      </c>
      <c r="F1439">
        <v>286.99</v>
      </c>
      <c r="G1439">
        <v>286.99</v>
      </c>
      <c r="H1439" s="3">
        <f t="shared" si="902"/>
        <v>0</v>
      </c>
      <c r="J1439" t="s">
        <v>2734</v>
      </c>
      <c r="K1439" t="s">
        <v>2738</v>
      </c>
      <c r="L1439">
        <v>32097</v>
      </c>
      <c r="M1439" t="s">
        <v>3789</v>
      </c>
      <c r="N1439" t="s">
        <v>4758</v>
      </c>
      <c r="O1439">
        <v>-81.602197693511798</v>
      </c>
      <c r="P1439">
        <v>30.629425544581199</v>
      </c>
      <c r="Q1439" t="s">
        <v>5803</v>
      </c>
      <c r="R1439">
        <v>0</v>
      </c>
      <c r="S1439" t="s">
        <v>6538</v>
      </c>
      <c r="T1439">
        <v>8001</v>
      </c>
      <c r="U1439" t="s">
        <v>6581</v>
      </c>
      <c r="V1439">
        <v>2017</v>
      </c>
      <c r="W1439">
        <v>15575</v>
      </c>
      <c r="X1439">
        <v>2017</v>
      </c>
      <c r="Y1439">
        <v>15575</v>
      </c>
      <c r="Z1439">
        <v>235.78</v>
      </c>
      <c r="AA1439" s="3">
        <f t="shared" si="903"/>
        <v>0.82156172688943863</v>
      </c>
      <c r="AB1439" t="s">
        <v>6616</v>
      </c>
      <c r="AD1439" t="s">
        <v>6616</v>
      </c>
      <c r="AE1439" t="s">
        <v>6616</v>
      </c>
      <c r="AF1439" t="s">
        <v>6616</v>
      </c>
      <c r="AG1439" t="s">
        <v>6616</v>
      </c>
      <c r="AH1439" t="s">
        <v>6616</v>
      </c>
      <c r="AI1439" t="s">
        <v>6618</v>
      </c>
      <c r="AJ1439" t="s">
        <v>6618</v>
      </c>
      <c r="AK1439" t="s">
        <v>6618</v>
      </c>
      <c r="AL1439" t="s">
        <v>6618</v>
      </c>
      <c r="AM1439" t="s">
        <v>6618</v>
      </c>
      <c r="AN1439" t="s">
        <v>6619</v>
      </c>
      <c r="AO1439" t="s">
        <v>6618</v>
      </c>
      <c r="AP1439" s="3" t="str">
        <f t="shared" si="904"/>
        <v>No</v>
      </c>
      <c r="AQ1439" s="3" t="str">
        <f t="shared" si="905"/>
        <v>Yes</v>
      </c>
      <c r="AR1439" s="3" t="str">
        <f t="shared" si="906"/>
        <v>No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 t="s">
        <v>6634</v>
      </c>
      <c r="AZ1439">
        <v>0</v>
      </c>
      <c r="BA1439">
        <v>1</v>
      </c>
      <c r="BB1439" t="s">
        <v>6616</v>
      </c>
      <c r="BC1439" t="s">
        <v>6617</v>
      </c>
      <c r="BD1439" s="4" t="str">
        <f t="shared" si="907"/>
        <v>No</v>
      </c>
      <c r="BE1439" t="s">
        <v>6640</v>
      </c>
      <c r="BF1439" s="3" t="str">
        <f t="shared" si="908"/>
        <v>No</v>
      </c>
      <c r="BG1439" t="s">
        <v>6645</v>
      </c>
      <c r="BH1439" s="3" t="str">
        <f t="shared" si="909"/>
        <v>DUNCAN RD</v>
      </c>
      <c r="BI1439" s="3" t="str">
        <f t="shared" si="910"/>
        <v>Yulee</v>
      </c>
      <c r="BJ1439" s="3" t="str">
        <f t="shared" si="911"/>
        <v>Florida</v>
      </c>
      <c r="BK1439" s="3">
        <f t="shared" si="912"/>
        <v>32097</v>
      </c>
      <c r="BL1439" s="3" t="str">
        <f t="shared" si="913"/>
        <v>DUNCAN RD YULEE FL 32097</v>
      </c>
      <c r="BM1439" s="3" t="str">
        <f t="shared" si="914"/>
        <v/>
      </c>
      <c r="BN1439" s="3" t="str">
        <f t="shared" si="915"/>
        <v>Pass</v>
      </c>
      <c r="BO1439" s="3" t="str">
        <f t="shared" si="916"/>
        <v>Yes</v>
      </c>
      <c r="BP1439" s="3" t="str">
        <f t="shared" si="917"/>
        <v>FV&lt;$10K</v>
      </c>
      <c r="BQ1439" t="s">
        <v>6650</v>
      </c>
      <c r="BR1439" s="3" t="str">
        <f t="shared" si="918"/>
        <v>No, &lt; $20K Lien</v>
      </c>
      <c r="BS1439" s="3" t="str">
        <f t="shared" si="919"/>
        <v>No, Lien &lt; $20K</v>
      </c>
      <c r="BT1439" t="s">
        <v>6650</v>
      </c>
      <c r="BU1439" s="3" t="str">
        <f t="shared" si="920"/>
        <v>No</v>
      </c>
      <c r="BV1439" s="3" t="str">
        <f t="shared" si="921"/>
        <v>No</v>
      </c>
      <c r="BW1439" s="3">
        <f t="shared" si="922"/>
        <v>1</v>
      </c>
      <c r="BX1439" s="3" t="str">
        <f t="shared" si="923"/>
        <v>No</v>
      </c>
      <c r="BY1439" s="3">
        <f t="shared" si="924"/>
        <v>15575</v>
      </c>
      <c r="BZ1439">
        <v>1</v>
      </c>
      <c r="CA1439" s="3">
        <f t="shared" si="925"/>
        <v>15575</v>
      </c>
      <c r="CC1439" s="3">
        <f t="shared" si="926"/>
        <v>0</v>
      </c>
      <c r="CD1439" s="3">
        <f t="shared" si="927"/>
        <v>0</v>
      </c>
      <c r="CE1439" s="3" t="str">
        <f t="shared" si="928"/>
        <v/>
      </c>
      <c r="CF1439" s="3" t="e">
        <f>HLOOKUP(CE1439,'Valuation Data'!$D$2:$K$5,4,FALSE)</f>
        <v>#N/A</v>
      </c>
      <c r="CG1439" s="3">
        <f t="shared" si="929"/>
        <v>15575</v>
      </c>
      <c r="CH1439" s="3" t="str">
        <f t="shared" si="930"/>
        <v>No</v>
      </c>
      <c r="CI1439" s="3" t="str">
        <f>VLOOKUP(R1439,'Use Codes &amp; County Type'!A:D,4,FALSE)</f>
        <v>V</v>
      </c>
      <c r="CJ1439" s="3" t="str">
        <f t="shared" si="931"/>
        <v>Yes</v>
      </c>
      <c r="CK1439" s="3" t="str">
        <f t="shared" si="932"/>
        <v>No</v>
      </c>
      <c r="CL1439" s="3">
        <f t="shared" si="933"/>
        <v>0</v>
      </c>
      <c r="CM1439" s="3">
        <f t="shared" si="934"/>
        <v>0</v>
      </c>
      <c r="CN1439" s="3">
        <f t="shared" si="935"/>
        <v>1434.95</v>
      </c>
      <c r="CO1439" s="3">
        <f t="shared" si="936"/>
        <v>-1434.95</v>
      </c>
      <c r="CP1439" s="3">
        <f t="shared" si="937"/>
        <v>9.2131621187800966E-2</v>
      </c>
      <c r="CR1439" s="3" t="str">
        <f t="shared" si="938"/>
        <v>No</v>
      </c>
      <c r="CV1439" s="3" t="str">
        <f t="shared" si="939"/>
        <v>FMV&lt;$30K</v>
      </c>
      <c r="CW1439" s="3">
        <f t="shared" si="940"/>
        <v>1438</v>
      </c>
      <c r="CX1439" s="3">
        <f t="shared" si="941"/>
        <v>286.99</v>
      </c>
      <c r="CY1439" s="3" t="str">
        <f t="shared" si="942"/>
        <v>Ok</v>
      </c>
      <c r="CZ1439">
        <v>0</v>
      </c>
      <c r="DA1439">
        <v>0</v>
      </c>
    </row>
    <row r="1440" spans="1:105" x14ac:dyDescent="0.25">
      <c r="A1440">
        <v>1439</v>
      </c>
      <c r="B1440" t="s">
        <v>3</v>
      </c>
      <c r="C1440" t="s">
        <v>1548</v>
      </c>
      <c r="D1440">
        <v>286.99</v>
      </c>
      <c r="E1440">
        <v>2017</v>
      </c>
      <c r="F1440">
        <v>286.99</v>
      </c>
      <c r="G1440">
        <v>286.99</v>
      </c>
      <c r="H1440" s="3">
        <f t="shared" si="902"/>
        <v>0</v>
      </c>
      <c r="J1440" t="s">
        <v>2734</v>
      </c>
      <c r="K1440" t="s">
        <v>2738</v>
      </c>
      <c r="L1440">
        <v>32097</v>
      </c>
      <c r="M1440" t="s">
        <v>3789</v>
      </c>
      <c r="N1440" t="s">
        <v>4758</v>
      </c>
      <c r="O1440">
        <v>-81.602297933746797</v>
      </c>
      <c r="P1440">
        <v>30.6296544520103</v>
      </c>
      <c r="Q1440" t="s">
        <v>5803</v>
      </c>
      <c r="R1440">
        <v>0</v>
      </c>
      <c r="S1440" t="s">
        <v>6538</v>
      </c>
      <c r="T1440">
        <v>8001</v>
      </c>
      <c r="U1440" t="s">
        <v>6581</v>
      </c>
      <c r="V1440">
        <v>2017</v>
      </c>
      <c r="W1440">
        <v>15575</v>
      </c>
      <c r="X1440">
        <v>2017</v>
      </c>
      <c r="Y1440">
        <v>15575</v>
      </c>
      <c r="Z1440">
        <v>235.78</v>
      </c>
      <c r="AA1440" s="3">
        <f t="shared" si="903"/>
        <v>0.82156172688943863</v>
      </c>
      <c r="AB1440" t="s">
        <v>6616</v>
      </c>
      <c r="AD1440" t="s">
        <v>6616</v>
      </c>
      <c r="AE1440" t="s">
        <v>6616</v>
      </c>
      <c r="AF1440" t="s">
        <v>6616</v>
      </c>
      <c r="AG1440" t="s">
        <v>6616</v>
      </c>
      <c r="AH1440" t="s">
        <v>6616</v>
      </c>
      <c r="AI1440" t="s">
        <v>6618</v>
      </c>
      <c r="AJ1440" t="s">
        <v>6618</v>
      </c>
      <c r="AK1440" t="s">
        <v>6618</v>
      </c>
      <c r="AL1440" t="s">
        <v>6618</v>
      </c>
      <c r="AM1440" t="s">
        <v>6618</v>
      </c>
      <c r="AN1440" t="s">
        <v>6619</v>
      </c>
      <c r="AO1440" t="s">
        <v>6618</v>
      </c>
      <c r="AP1440" s="3" t="str">
        <f t="shared" si="904"/>
        <v>No</v>
      </c>
      <c r="AQ1440" s="3" t="str">
        <f t="shared" si="905"/>
        <v>Yes</v>
      </c>
      <c r="AR1440" s="3" t="str">
        <f t="shared" si="906"/>
        <v>No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1</v>
      </c>
      <c r="AY1440" t="s">
        <v>6634</v>
      </c>
      <c r="AZ1440">
        <v>0</v>
      </c>
      <c r="BA1440">
        <v>1</v>
      </c>
      <c r="BB1440" t="s">
        <v>6616</v>
      </c>
      <c r="BC1440" t="s">
        <v>6617</v>
      </c>
      <c r="BD1440" s="4" t="str">
        <f t="shared" si="907"/>
        <v>No</v>
      </c>
      <c r="BE1440" t="s">
        <v>6640</v>
      </c>
      <c r="BF1440" s="3" t="str">
        <f t="shared" si="908"/>
        <v>No</v>
      </c>
      <c r="BG1440" t="s">
        <v>6645</v>
      </c>
      <c r="BH1440" s="3" t="str">
        <f t="shared" si="909"/>
        <v>DUNCAN RD</v>
      </c>
      <c r="BI1440" s="3" t="str">
        <f t="shared" si="910"/>
        <v>Yulee</v>
      </c>
      <c r="BJ1440" s="3" t="str">
        <f t="shared" si="911"/>
        <v>Florida</v>
      </c>
      <c r="BK1440" s="3">
        <f t="shared" si="912"/>
        <v>32097</v>
      </c>
      <c r="BL1440" s="3" t="str">
        <f t="shared" si="913"/>
        <v>DUNCAN RD YULEE FL 32097</v>
      </c>
      <c r="BM1440" s="3" t="str">
        <f t="shared" si="914"/>
        <v/>
      </c>
      <c r="BN1440" s="3" t="str">
        <f t="shared" si="915"/>
        <v>Pass</v>
      </c>
      <c r="BO1440" s="3" t="str">
        <f t="shared" si="916"/>
        <v>Yes</v>
      </c>
      <c r="BP1440" s="3" t="str">
        <f t="shared" si="917"/>
        <v>FV&lt;$10K</v>
      </c>
      <c r="BQ1440" t="s">
        <v>6650</v>
      </c>
      <c r="BR1440" s="3" t="str">
        <f t="shared" si="918"/>
        <v>No, &lt; $20K Lien</v>
      </c>
      <c r="BS1440" s="3" t="str">
        <f t="shared" si="919"/>
        <v>No, Lien &lt; $20K</v>
      </c>
      <c r="BT1440" t="s">
        <v>6650</v>
      </c>
      <c r="BU1440" s="3" t="str">
        <f t="shared" si="920"/>
        <v>No</v>
      </c>
      <c r="BV1440" s="3" t="str">
        <f t="shared" si="921"/>
        <v>No</v>
      </c>
      <c r="BW1440" s="3">
        <f t="shared" si="922"/>
        <v>1</v>
      </c>
      <c r="BX1440" s="3" t="str">
        <f t="shared" si="923"/>
        <v>No</v>
      </c>
      <c r="BY1440" s="3">
        <f t="shared" si="924"/>
        <v>15575</v>
      </c>
      <c r="BZ1440">
        <v>1</v>
      </c>
      <c r="CA1440" s="3">
        <f t="shared" si="925"/>
        <v>15575</v>
      </c>
      <c r="CC1440" s="3">
        <f t="shared" si="926"/>
        <v>0</v>
      </c>
      <c r="CD1440" s="3">
        <f t="shared" si="927"/>
        <v>0</v>
      </c>
      <c r="CE1440" s="3" t="str">
        <f t="shared" si="928"/>
        <v/>
      </c>
      <c r="CF1440" s="3" t="e">
        <f>HLOOKUP(CE1440,'Valuation Data'!$D$2:$K$5,4,FALSE)</f>
        <v>#N/A</v>
      </c>
      <c r="CG1440" s="3">
        <f t="shared" si="929"/>
        <v>15575</v>
      </c>
      <c r="CH1440" s="3" t="str">
        <f t="shared" si="930"/>
        <v>No</v>
      </c>
      <c r="CI1440" s="3" t="str">
        <f>VLOOKUP(R1440,'Use Codes &amp; County Type'!A:D,4,FALSE)</f>
        <v>V</v>
      </c>
      <c r="CJ1440" s="3" t="str">
        <f t="shared" si="931"/>
        <v>Yes</v>
      </c>
      <c r="CK1440" s="3" t="str">
        <f t="shared" si="932"/>
        <v>No</v>
      </c>
      <c r="CL1440" s="3">
        <f t="shared" si="933"/>
        <v>0</v>
      </c>
      <c r="CM1440" s="3">
        <f t="shared" si="934"/>
        <v>0</v>
      </c>
      <c r="CN1440" s="3">
        <f t="shared" si="935"/>
        <v>1434.95</v>
      </c>
      <c r="CO1440" s="3">
        <f t="shared" si="936"/>
        <v>-1434.95</v>
      </c>
      <c r="CP1440" s="3">
        <f t="shared" si="937"/>
        <v>9.2131621187800966E-2</v>
      </c>
      <c r="CR1440" s="3" t="str">
        <f t="shared" si="938"/>
        <v>No</v>
      </c>
      <c r="CV1440" s="3" t="str">
        <f t="shared" si="939"/>
        <v>FMV&lt;$30K</v>
      </c>
      <c r="CW1440" s="3">
        <f t="shared" si="940"/>
        <v>1439</v>
      </c>
      <c r="CX1440" s="3">
        <f t="shared" si="941"/>
        <v>286.99</v>
      </c>
      <c r="CY1440" s="3" t="str">
        <f t="shared" si="942"/>
        <v>Ok</v>
      </c>
      <c r="CZ1440">
        <v>0</v>
      </c>
      <c r="DA1440">
        <v>0</v>
      </c>
    </row>
    <row r="1441" spans="1:105" x14ac:dyDescent="0.25">
      <c r="A1441">
        <v>1440</v>
      </c>
      <c r="B1441" t="s">
        <v>3</v>
      </c>
      <c r="C1441" t="s">
        <v>1549</v>
      </c>
      <c r="D1441">
        <v>376.73</v>
      </c>
      <c r="E1441">
        <v>2017</v>
      </c>
      <c r="F1441">
        <v>376.73</v>
      </c>
      <c r="G1441">
        <v>376.73</v>
      </c>
      <c r="H1441" s="3">
        <f t="shared" si="902"/>
        <v>0</v>
      </c>
      <c r="I1441">
        <v>86065</v>
      </c>
      <c r="J1441" t="s">
        <v>2734</v>
      </c>
      <c r="K1441" t="s">
        <v>2738</v>
      </c>
      <c r="L1441">
        <v>32097</v>
      </c>
      <c r="M1441" t="s">
        <v>3790</v>
      </c>
      <c r="N1441" t="s">
        <v>4758</v>
      </c>
      <c r="O1441">
        <v>-81.602399311181799</v>
      </c>
      <c r="P1441">
        <v>30.629885924197801</v>
      </c>
      <c r="Q1441" t="s">
        <v>5803</v>
      </c>
      <c r="R1441">
        <v>1</v>
      </c>
      <c r="S1441" t="s">
        <v>6539</v>
      </c>
      <c r="T1441">
        <v>1001</v>
      </c>
      <c r="U1441" t="s">
        <v>6582</v>
      </c>
      <c r="V1441">
        <v>2017</v>
      </c>
      <c r="W1441">
        <v>21056</v>
      </c>
      <c r="X1441">
        <v>2017</v>
      </c>
      <c r="Y1441">
        <v>21056</v>
      </c>
      <c r="Z1441">
        <v>318.75</v>
      </c>
      <c r="AA1441" s="3">
        <f t="shared" si="903"/>
        <v>0.84609667401056454</v>
      </c>
      <c r="AB1441" t="s">
        <v>6616</v>
      </c>
      <c r="AD1441" t="s">
        <v>6616</v>
      </c>
      <c r="AE1441" t="s">
        <v>6616</v>
      </c>
      <c r="AF1441" t="s">
        <v>6616</v>
      </c>
      <c r="AG1441" t="s">
        <v>6616</v>
      </c>
      <c r="AH1441" t="s">
        <v>6616</v>
      </c>
      <c r="AI1441" t="s">
        <v>6618</v>
      </c>
      <c r="AJ1441" t="s">
        <v>6618</v>
      </c>
      <c r="AK1441" t="s">
        <v>6618</v>
      </c>
      <c r="AL1441" t="s">
        <v>6618</v>
      </c>
      <c r="AM1441" t="s">
        <v>6618</v>
      </c>
      <c r="AN1441" t="s">
        <v>6619</v>
      </c>
      <c r="AO1441" t="s">
        <v>6618</v>
      </c>
      <c r="AP1441" s="3" t="str">
        <f t="shared" si="904"/>
        <v>No</v>
      </c>
      <c r="AQ1441" s="3" t="str">
        <f t="shared" si="905"/>
        <v>Yes</v>
      </c>
      <c r="AR1441" s="3" t="str">
        <f t="shared" si="906"/>
        <v>No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1</v>
      </c>
      <c r="AY1441" t="s">
        <v>6636</v>
      </c>
      <c r="AZ1441" t="s">
        <v>6638</v>
      </c>
      <c r="BA1441">
        <v>1</v>
      </c>
      <c r="BB1441" t="s">
        <v>6616</v>
      </c>
      <c r="BC1441" t="s">
        <v>6617</v>
      </c>
      <c r="BD1441" s="4" t="str">
        <f t="shared" si="907"/>
        <v>No</v>
      </c>
      <c r="BE1441" t="s">
        <v>6640</v>
      </c>
      <c r="BF1441" s="3" t="str">
        <f t="shared" si="908"/>
        <v>No</v>
      </c>
      <c r="BG1441" t="s">
        <v>6645</v>
      </c>
      <c r="BH1441" s="3" t="str">
        <f t="shared" si="909"/>
        <v>86065 DUNCAN RD</v>
      </c>
      <c r="BI1441" s="3" t="str">
        <f t="shared" si="910"/>
        <v>Yulee</v>
      </c>
      <c r="BJ1441" s="3" t="str">
        <f t="shared" si="911"/>
        <v>Florida</v>
      </c>
      <c r="BK1441" s="3">
        <f t="shared" si="912"/>
        <v>32097</v>
      </c>
      <c r="BL1441" s="3" t="str">
        <f t="shared" si="913"/>
        <v>86065 DUNCAN RD YULEE FL 32097</v>
      </c>
      <c r="BM1441" s="3" t="str">
        <f t="shared" si="914"/>
        <v/>
      </c>
      <c r="BN1441" s="3" t="str">
        <f t="shared" si="915"/>
        <v>Pass</v>
      </c>
      <c r="BO1441" s="3" t="str">
        <f t="shared" si="916"/>
        <v>Yes</v>
      </c>
      <c r="BP1441" s="3" t="str">
        <f t="shared" si="917"/>
        <v>FV&lt;$10K</v>
      </c>
      <c r="BQ1441" t="s">
        <v>6650</v>
      </c>
      <c r="BR1441" s="3" t="str">
        <f t="shared" si="918"/>
        <v>No, &lt; $20K Lien</v>
      </c>
      <c r="BS1441" s="3" t="str">
        <f t="shared" si="919"/>
        <v>No, Lien &lt; $20K</v>
      </c>
      <c r="BT1441" t="s">
        <v>6650</v>
      </c>
      <c r="BU1441" s="3" t="str">
        <f t="shared" si="920"/>
        <v>No</v>
      </c>
      <c r="BV1441" s="3" t="str">
        <f t="shared" si="921"/>
        <v>No</v>
      </c>
      <c r="BW1441" s="3">
        <f t="shared" si="922"/>
        <v>1</v>
      </c>
      <c r="BX1441" s="3" t="str">
        <f t="shared" si="923"/>
        <v>No</v>
      </c>
      <c r="BY1441" s="3">
        <f t="shared" si="924"/>
        <v>21056</v>
      </c>
      <c r="BZ1441">
        <v>1</v>
      </c>
      <c r="CA1441" s="3">
        <f t="shared" si="925"/>
        <v>21056</v>
      </c>
      <c r="CC1441" s="3">
        <f t="shared" si="926"/>
        <v>0</v>
      </c>
      <c r="CD1441" s="3">
        <f t="shared" si="927"/>
        <v>0</v>
      </c>
      <c r="CE1441" s="3" t="str">
        <f t="shared" si="928"/>
        <v/>
      </c>
      <c r="CF1441" s="3" t="e">
        <f>HLOOKUP(CE1441,'Valuation Data'!$D$2:$K$5,4,FALSE)</f>
        <v>#N/A</v>
      </c>
      <c r="CG1441" s="3">
        <f t="shared" si="929"/>
        <v>21056</v>
      </c>
      <c r="CH1441" s="3" t="str">
        <f t="shared" si="930"/>
        <v>No</v>
      </c>
      <c r="CI1441" s="3" t="str">
        <f>VLOOKUP(R1441,'Use Codes &amp; County Type'!A:D,4,FALSE)</f>
        <v>S</v>
      </c>
      <c r="CJ1441" s="3" t="str">
        <f t="shared" si="931"/>
        <v>No</v>
      </c>
      <c r="CK1441" s="3" t="str">
        <f t="shared" si="932"/>
        <v>No</v>
      </c>
      <c r="CL1441" s="3">
        <f t="shared" si="933"/>
        <v>0.35</v>
      </c>
      <c r="CM1441" s="3">
        <f t="shared" si="934"/>
        <v>7369.5999999999995</v>
      </c>
      <c r="CN1441" s="3">
        <f t="shared" si="935"/>
        <v>1883.65</v>
      </c>
      <c r="CO1441" s="3">
        <f t="shared" si="936"/>
        <v>5485.9499999999989</v>
      </c>
      <c r="CP1441" s="3">
        <f t="shared" si="937"/>
        <v>8.9459061550151986E-2</v>
      </c>
      <c r="CR1441" s="3" t="str">
        <f t="shared" si="938"/>
        <v>No</v>
      </c>
      <c r="CV1441" s="3" t="str">
        <f t="shared" si="939"/>
        <v>FMV&lt;$30K</v>
      </c>
      <c r="CW1441" s="3">
        <f t="shared" si="940"/>
        <v>1440</v>
      </c>
      <c r="CX1441" s="3">
        <f t="shared" si="941"/>
        <v>376.73</v>
      </c>
      <c r="CY1441" s="3" t="str">
        <f t="shared" si="942"/>
        <v>Ok</v>
      </c>
      <c r="CZ1441">
        <v>0</v>
      </c>
      <c r="DA1441">
        <v>0</v>
      </c>
    </row>
    <row r="1442" spans="1:105" x14ac:dyDescent="0.25">
      <c r="A1442">
        <v>1441</v>
      </c>
      <c r="B1442" t="s">
        <v>3</v>
      </c>
      <c r="C1442" t="s">
        <v>1550</v>
      </c>
      <c r="D1442">
        <v>458.43</v>
      </c>
      <c r="E1442">
        <v>2017</v>
      </c>
      <c r="F1442">
        <v>458.43</v>
      </c>
      <c r="G1442">
        <v>458.43</v>
      </c>
      <c r="H1442" s="3">
        <f t="shared" si="902"/>
        <v>0</v>
      </c>
      <c r="I1442">
        <v>86058</v>
      </c>
      <c r="J1442" t="s">
        <v>2734</v>
      </c>
      <c r="K1442" t="s">
        <v>2738</v>
      </c>
      <c r="L1442">
        <v>32097</v>
      </c>
      <c r="M1442" t="s">
        <v>3791</v>
      </c>
      <c r="N1442" t="s">
        <v>4758</v>
      </c>
      <c r="O1442">
        <v>-81.6026932338401</v>
      </c>
      <c r="P1442">
        <v>30.629792436347302</v>
      </c>
      <c r="Q1442" t="s">
        <v>5804</v>
      </c>
      <c r="R1442">
        <v>2</v>
      </c>
      <c r="S1442" t="s">
        <v>6535</v>
      </c>
      <c r="T1442">
        <v>1006</v>
      </c>
      <c r="U1442" t="s">
        <v>6578</v>
      </c>
      <c r="V1442">
        <v>2017</v>
      </c>
      <c r="W1442">
        <v>26046</v>
      </c>
      <c r="X1442">
        <v>2017</v>
      </c>
      <c r="Y1442">
        <v>26046</v>
      </c>
      <c r="Z1442">
        <v>394.29</v>
      </c>
      <c r="AA1442" s="3">
        <f t="shared" si="903"/>
        <v>0.86008769059616519</v>
      </c>
      <c r="AC1442" t="s">
        <v>6616</v>
      </c>
      <c r="AD1442" t="s">
        <v>6616</v>
      </c>
      <c r="AF1442" t="s">
        <v>6616</v>
      </c>
      <c r="AG1442" t="s">
        <v>6616</v>
      </c>
      <c r="AH1442" t="s">
        <v>6616</v>
      </c>
      <c r="AI1442" t="s">
        <v>6619</v>
      </c>
      <c r="AJ1442" t="s">
        <v>6618</v>
      </c>
      <c r="AK1442" t="s">
        <v>6618</v>
      </c>
      <c r="AL1442" t="s">
        <v>6618</v>
      </c>
      <c r="AM1442" t="s">
        <v>6618</v>
      </c>
      <c r="AN1442" t="s">
        <v>6618</v>
      </c>
      <c r="AO1442" t="s">
        <v>6618</v>
      </c>
      <c r="AP1442" s="3" t="str">
        <f t="shared" si="904"/>
        <v>No</v>
      </c>
      <c r="AQ1442" s="3" t="str">
        <f t="shared" si="905"/>
        <v>Yes</v>
      </c>
      <c r="AR1442" s="3" t="str">
        <f t="shared" si="906"/>
        <v>No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1</v>
      </c>
      <c r="AY1442" t="s">
        <v>6636</v>
      </c>
      <c r="AZ1442" t="s">
        <v>6638</v>
      </c>
      <c r="BA1442">
        <v>1</v>
      </c>
      <c r="BB1442" t="s">
        <v>6616</v>
      </c>
      <c r="BC1442" t="s">
        <v>6617</v>
      </c>
      <c r="BD1442" s="4" t="str">
        <f t="shared" si="907"/>
        <v>No</v>
      </c>
      <c r="BE1442" t="s">
        <v>6640</v>
      </c>
      <c r="BF1442" s="3" t="str">
        <f t="shared" si="908"/>
        <v>No</v>
      </c>
      <c r="BG1442" t="s">
        <v>6645</v>
      </c>
      <c r="BH1442" s="3" t="str">
        <f t="shared" si="909"/>
        <v>86058 SOWELL RD</v>
      </c>
      <c r="BI1442" s="3" t="str">
        <f t="shared" si="910"/>
        <v>Yulee</v>
      </c>
      <c r="BJ1442" s="3" t="str">
        <f t="shared" si="911"/>
        <v>Florida</v>
      </c>
      <c r="BK1442" s="3">
        <f t="shared" si="912"/>
        <v>32097</v>
      </c>
      <c r="BL1442" s="3" t="str">
        <f t="shared" si="913"/>
        <v>86058 SOWELL RD YULEE FL 32097</v>
      </c>
      <c r="BM1442" s="3" t="str">
        <f t="shared" si="914"/>
        <v/>
      </c>
      <c r="BN1442" s="3" t="str">
        <f t="shared" si="915"/>
        <v>Pass</v>
      </c>
      <c r="BO1442" s="3" t="str">
        <f t="shared" si="916"/>
        <v>Yes</v>
      </c>
      <c r="BP1442" s="3" t="str">
        <f t="shared" si="917"/>
        <v>FV&lt;$10K</v>
      </c>
      <c r="BQ1442" t="s">
        <v>6650</v>
      </c>
      <c r="BR1442" s="3" t="str">
        <f t="shared" si="918"/>
        <v>No, &lt; $20K Lien</v>
      </c>
      <c r="BS1442" s="3" t="str">
        <f t="shared" si="919"/>
        <v>No, Lien &lt; $20K</v>
      </c>
      <c r="BT1442" t="s">
        <v>6650</v>
      </c>
      <c r="BU1442" s="3" t="str">
        <f t="shared" si="920"/>
        <v>No</v>
      </c>
      <c r="BV1442" s="3" t="str">
        <f t="shared" si="921"/>
        <v>No</v>
      </c>
      <c r="BW1442" s="3">
        <f t="shared" si="922"/>
        <v>1</v>
      </c>
      <c r="BX1442" s="3" t="str">
        <f t="shared" si="923"/>
        <v>No</v>
      </c>
      <c r="BY1442" s="3">
        <f t="shared" si="924"/>
        <v>26046</v>
      </c>
      <c r="BZ1442">
        <v>1</v>
      </c>
      <c r="CA1442" s="3">
        <f t="shared" si="925"/>
        <v>26046</v>
      </c>
      <c r="CC1442" s="3">
        <f t="shared" si="926"/>
        <v>0</v>
      </c>
      <c r="CD1442" s="3">
        <f t="shared" si="927"/>
        <v>0</v>
      </c>
      <c r="CE1442" s="3" t="str">
        <f t="shared" si="928"/>
        <v/>
      </c>
      <c r="CF1442" s="3" t="e">
        <f>HLOOKUP(CE1442,'Valuation Data'!$D$2:$K$5,4,FALSE)</f>
        <v>#N/A</v>
      </c>
      <c r="CG1442" s="3">
        <f t="shared" si="929"/>
        <v>26046</v>
      </c>
      <c r="CH1442" s="3" t="str">
        <f t="shared" si="930"/>
        <v>No</v>
      </c>
      <c r="CI1442" s="3" t="str">
        <f>VLOOKUP(R1442,'Use Codes &amp; County Type'!A:D,4,FALSE)</f>
        <v>R</v>
      </c>
      <c r="CJ1442" s="3" t="str">
        <f t="shared" si="931"/>
        <v>No</v>
      </c>
      <c r="CK1442" s="3" t="str">
        <f t="shared" si="932"/>
        <v>No</v>
      </c>
      <c r="CL1442" s="3">
        <f t="shared" si="933"/>
        <v>0.35</v>
      </c>
      <c r="CM1442" s="3">
        <f t="shared" si="934"/>
        <v>9116.0999999999985</v>
      </c>
      <c r="CN1442" s="3">
        <f t="shared" si="935"/>
        <v>2292.15</v>
      </c>
      <c r="CO1442" s="3">
        <f t="shared" si="936"/>
        <v>6823.9499999999989</v>
      </c>
      <c r="CP1442" s="3">
        <f t="shared" si="937"/>
        <v>8.8003916148352915E-2</v>
      </c>
      <c r="CR1442" s="3" t="str">
        <f t="shared" si="938"/>
        <v>No</v>
      </c>
      <c r="CV1442" s="3" t="str">
        <f t="shared" si="939"/>
        <v>FMV&lt;$30K</v>
      </c>
      <c r="CW1442" s="3">
        <f t="shared" si="940"/>
        <v>1441</v>
      </c>
      <c r="CX1442" s="3">
        <f t="shared" si="941"/>
        <v>458.43</v>
      </c>
      <c r="CY1442" s="3" t="str">
        <f t="shared" si="942"/>
        <v>Ok</v>
      </c>
      <c r="CZ1442">
        <v>0</v>
      </c>
      <c r="DA1442">
        <v>0</v>
      </c>
    </row>
    <row r="1443" spans="1:105" x14ac:dyDescent="0.25">
      <c r="A1443">
        <v>1442</v>
      </c>
      <c r="B1443" t="s">
        <v>3</v>
      </c>
      <c r="C1443" t="s">
        <v>1551</v>
      </c>
      <c r="D1443">
        <v>668.79</v>
      </c>
      <c r="E1443">
        <v>2017</v>
      </c>
      <c r="F1443">
        <v>668.79</v>
      </c>
      <c r="G1443">
        <v>668.79</v>
      </c>
      <c r="H1443" s="3">
        <f t="shared" si="902"/>
        <v>0</v>
      </c>
      <c r="I1443">
        <v>86050</v>
      </c>
      <c r="J1443" t="s">
        <v>2734</v>
      </c>
      <c r="K1443" t="s">
        <v>2738</v>
      </c>
      <c r="L1443">
        <v>32097</v>
      </c>
      <c r="M1443" t="s">
        <v>3792</v>
      </c>
      <c r="N1443" t="s">
        <v>4758</v>
      </c>
      <c r="O1443">
        <v>-81.602591017651093</v>
      </c>
      <c r="P1443">
        <v>30.629559029905401</v>
      </c>
      <c r="Q1443" t="s">
        <v>5803</v>
      </c>
      <c r="R1443">
        <v>1</v>
      </c>
      <c r="S1443" t="s">
        <v>6539</v>
      </c>
      <c r="T1443">
        <v>1001</v>
      </c>
      <c r="U1443" t="s">
        <v>6582</v>
      </c>
      <c r="V1443">
        <v>2017</v>
      </c>
      <c r="W1443">
        <v>38895</v>
      </c>
      <c r="X1443">
        <v>2017</v>
      </c>
      <c r="Y1443">
        <v>38895</v>
      </c>
      <c r="Z1443">
        <v>588.80999999999995</v>
      </c>
      <c r="AA1443" s="3">
        <f t="shared" si="903"/>
        <v>0.88041089131117389</v>
      </c>
      <c r="AB1443" t="s">
        <v>6616</v>
      </c>
      <c r="AC1443" t="s">
        <v>6616</v>
      </c>
      <c r="AD1443" t="s">
        <v>6616</v>
      </c>
      <c r="AE1443" t="s">
        <v>6616</v>
      </c>
      <c r="AF1443" t="s">
        <v>6616</v>
      </c>
      <c r="AG1443" t="s">
        <v>6616</v>
      </c>
      <c r="AH1443" t="s">
        <v>6616</v>
      </c>
      <c r="AI1443" t="s">
        <v>6618</v>
      </c>
      <c r="AJ1443" t="s">
        <v>6618</v>
      </c>
      <c r="AK1443" t="s">
        <v>6618</v>
      </c>
      <c r="AL1443" t="s">
        <v>6618</v>
      </c>
      <c r="AM1443" t="s">
        <v>6618</v>
      </c>
      <c r="AN1443" t="s">
        <v>6618</v>
      </c>
      <c r="AO1443" t="s">
        <v>6618</v>
      </c>
      <c r="AP1443" s="3" t="str">
        <f t="shared" si="904"/>
        <v>No</v>
      </c>
      <c r="AQ1443" s="3" t="str">
        <f t="shared" si="905"/>
        <v>No</v>
      </c>
      <c r="AR1443" s="3" t="str">
        <f t="shared" si="906"/>
        <v>No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1</v>
      </c>
      <c r="AY1443" t="s">
        <v>6636</v>
      </c>
      <c r="AZ1443" t="s">
        <v>6638</v>
      </c>
      <c r="BA1443">
        <v>1</v>
      </c>
      <c r="BB1443" t="s">
        <v>6616</v>
      </c>
      <c r="BC1443" t="s">
        <v>6617</v>
      </c>
      <c r="BD1443" s="4" t="str">
        <f t="shared" si="907"/>
        <v>No</v>
      </c>
      <c r="BE1443" t="s">
        <v>6640</v>
      </c>
      <c r="BF1443" s="3" t="str">
        <f t="shared" si="908"/>
        <v>No</v>
      </c>
      <c r="BG1443" t="s">
        <v>6645</v>
      </c>
      <c r="BH1443" s="3" t="str">
        <f t="shared" si="909"/>
        <v>86050 DUKE RD</v>
      </c>
      <c r="BI1443" s="3" t="str">
        <f t="shared" si="910"/>
        <v>Yulee</v>
      </c>
      <c r="BJ1443" s="3" t="str">
        <f t="shared" si="911"/>
        <v>Florida</v>
      </c>
      <c r="BK1443" s="3">
        <f t="shared" si="912"/>
        <v>32097</v>
      </c>
      <c r="BL1443" s="3" t="str">
        <f t="shared" si="913"/>
        <v>86050 DUKE RD YULEE FL 32097</v>
      </c>
      <c r="BM1443" s="3" t="str">
        <f t="shared" si="914"/>
        <v/>
      </c>
      <c r="BN1443" s="3" t="str">
        <f t="shared" si="915"/>
        <v>Pass</v>
      </c>
      <c r="BO1443" s="3" t="str">
        <f t="shared" si="916"/>
        <v>Yes</v>
      </c>
      <c r="BP1443" s="3" t="str">
        <f t="shared" si="917"/>
        <v>FV&lt;$10K</v>
      </c>
      <c r="BQ1443" t="s">
        <v>6650</v>
      </c>
      <c r="BR1443" s="3" t="str">
        <f t="shared" si="918"/>
        <v>No, &lt; $20K Lien</v>
      </c>
      <c r="BS1443" s="3" t="str">
        <f t="shared" si="919"/>
        <v>No, Lien &lt; $20K</v>
      </c>
      <c r="BT1443" t="s">
        <v>6650</v>
      </c>
      <c r="BU1443" s="3" t="str">
        <f t="shared" si="920"/>
        <v>No</v>
      </c>
      <c r="BV1443" s="3" t="str">
        <f t="shared" si="921"/>
        <v>No</v>
      </c>
      <c r="BW1443" s="3">
        <f t="shared" si="922"/>
        <v>1</v>
      </c>
      <c r="BX1443" s="3" t="str">
        <f t="shared" si="923"/>
        <v>No</v>
      </c>
      <c r="BY1443" s="3">
        <f t="shared" si="924"/>
        <v>38895</v>
      </c>
      <c r="BZ1443">
        <v>1</v>
      </c>
      <c r="CA1443" s="3">
        <f t="shared" si="925"/>
        <v>38895</v>
      </c>
      <c r="CC1443" s="3">
        <f t="shared" si="926"/>
        <v>0</v>
      </c>
      <c r="CD1443" s="3">
        <f t="shared" si="927"/>
        <v>0</v>
      </c>
      <c r="CE1443" s="3" t="str">
        <f t="shared" si="928"/>
        <v/>
      </c>
      <c r="CF1443" s="3" t="e">
        <f>HLOOKUP(CE1443,'Valuation Data'!$D$2:$K$5,4,FALSE)</f>
        <v>#N/A</v>
      </c>
      <c r="CG1443" s="3">
        <f t="shared" si="929"/>
        <v>38895</v>
      </c>
      <c r="CH1443" s="3" t="str">
        <f t="shared" si="930"/>
        <v>No</v>
      </c>
      <c r="CI1443" s="3" t="str">
        <f>VLOOKUP(R1443,'Use Codes &amp; County Type'!A:D,4,FALSE)</f>
        <v>S</v>
      </c>
      <c r="CJ1443" s="3" t="str">
        <f t="shared" si="931"/>
        <v>No</v>
      </c>
      <c r="CK1443" s="3" t="str">
        <f t="shared" si="932"/>
        <v>No</v>
      </c>
      <c r="CL1443" s="3">
        <f t="shared" si="933"/>
        <v>0.35</v>
      </c>
      <c r="CM1443" s="3">
        <f t="shared" si="934"/>
        <v>13613.25</v>
      </c>
      <c r="CN1443" s="3">
        <f t="shared" si="935"/>
        <v>3343.95</v>
      </c>
      <c r="CO1443" s="3">
        <f t="shared" si="936"/>
        <v>10269.299999999999</v>
      </c>
      <c r="CP1443" s="3">
        <f t="shared" si="937"/>
        <v>8.59737755495565E-2</v>
      </c>
      <c r="CR1443" s="3" t="str">
        <f t="shared" si="938"/>
        <v>No</v>
      </c>
      <c r="CV1443" s="3" t="str">
        <f t="shared" si="939"/>
        <v>*Bid</v>
      </c>
      <c r="CW1443" s="3">
        <f t="shared" si="940"/>
        <v>1442</v>
      </c>
      <c r="CX1443" s="3">
        <f t="shared" si="941"/>
        <v>668.79</v>
      </c>
      <c r="CY1443" s="3" t="str">
        <f t="shared" si="942"/>
        <v>Ok</v>
      </c>
      <c r="CZ1443">
        <v>0</v>
      </c>
      <c r="DA1443">
        <v>0</v>
      </c>
    </row>
    <row r="1444" spans="1:105" x14ac:dyDescent="0.25">
      <c r="A1444">
        <v>1443</v>
      </c>
      <c r="B1444" t="s">
        <v>3</v>
      </c>
      <c r="C1444" t="s">
        <v>1552</v>
      </c>
      <c r="D1444">
        <v>918.22</v>
      </c>
      <c r="E1444">
        <v>2017</v>
      </c>
      <c r="F1444">
        <v>918.22</v>
      </c>
      <c r="G1444">
        <v>918.22</v>
      </c>
      <c r="H1444" s="3">
        <f t="shared" si="902"/>
        <v>0</v>
      </c>
      <c r="I1444">
        <v>86030</v>
      </c>
      <c r="J1444" t="s">
        <v>2734</v>
      </c>
      <c r="K1444" t="s">
        <v>2738</v>
      </c>
      <c r="L1444">
        <v>32097</v>
      </c>
      <c r="M1444" t="s">
        <v>3793</v>
      </c>
      <c r="N1444" t="s">
        <v>4758</v>
      </c>
      <c r="O1444">
        <v>-81.602492460979903</v>
      </c>
      <c r="P1444">
        <v>30.6293339791089</v>
      </c>
      <c r="Q1444" t="s">
        <v>5803</v>
      </c>
      <c r="R1444">
        <v>1</v>
      </c>
      <c r="S1444" t="s">
        <v>6539</v>
      </c>
      <c r="T1444">
        <v>1001</v>
      </c>
      <c r="U1444" t="s">
        <v>6582</v>
      </c>
      <c r="V1444">
        <v>2017</v>
      </c>
      <c r="W1444">
        <v>53775</v>
      </c>
      <c r="X1444">
        <v>2017</v>
      </c>
      <c r="Y1444">
        <v>54586</v>
      </c>
      <c r="Z1444">
        <v>819.44</v>
      </c>
      <c r="AA1444" s="3">
        <f t="shared" si="903"/>
        <v>0.89242229531049211</v>
      </c>
      <c r="AB1444" t="s">
        <v>6616</v>
      </c>
      <c r="AC1444" t="s">
        <v>6616</v>
      </c>
      <c r="AD1444" t="s">
        <v>6616</v>
      </c>
      <c r="AE1444" t="s">
        <v>6616</v>
      </c>
      <c r="AF1444" t="s">
        <v>6616</v>
      </c>
      <c r="AG1444" t="s">
        <v>6616</v>
      </c>
      <c r="AI1444" t="s">
        <v>6618</v>
      </c>
      <c r="AJ1444" t="s">
        <v>6618</v>
      </c>
      <c r="AK1444" t="s">
        <v>6618</v>
      </c>
      <c r="AL1444" t="s">
        <v>6618</v>
      </c>
      <c r="AM1444" t="s">
        <v>6618</v>
      </c>
      <c r="AN1444" t="s">
        <v>6618</v>
      </c>
      <c r="AO1444" t="s">
        <v>6618</v>
      </c>
      <c r="AP1444" s="3" t="str">
        <f t="shared" si="904"/>
        <v>No</v>
      </c>
      <c r="AQ1444" s="3" t="str">
        <f t="shared" si="905"/>
        <v>No</v>
      </c>
      <c r="AR1444" s="3" t="str">
        <f t="shared" si="906"/>
        <v>No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1</v>
      </c>
      <c r="AY1444" t="s">
        <v>6634</v>
      </c>
      <c r="AZ1444" t="s">
        <v>6638</v>
      </c>
      <c r="BA1444">
        <v>1</v>
      </c>
      <c r="BB1444" t="s">
        <v>6616</v>
      </c>
      <c r="BC1444" t="s">
        <v>6616</v>
      </c>
      <c r="BD1444" s="4" t="str">
        <f t="shared" si="907"/>
        <v>No</v>
      </c>
      <c r="BE1444" t="s">
        <v>6640</v>
      </c>
      <c r="BF1444" s="3" t="str">
        <f t="shared" si="908"/>
        <v>No</v>
      </c>
      <c r="BG1444" t="s">
        <v>6645</v>
      </c>
      <c r="BH1444" s="3" t="str">
        <f t="shared" si="909"/>
        <v>86030 DUKE RD</v>
      </c>
      <c r="BI1444" s="3" t="str">
        <f t="shared" si="910"/>
        <v>Yulee</v>
      </c>
      <c r="BJ1444" s="3" t="str">
        <f t="shared" si="911"/>
        <v>Florida</v>
      </c>
      <c r="BK1444" s="3">
        <f t="shared" si="912"/>
        <v>32097</v>
      </c>
      <c r="BL1444" s="3" t="str">
        <f t="shared" si="913"/>
        <v>86030 DUKE RD YULEE FL 32097</v>
      </c>
      <c r="BM1444" s="3" t="str">
        <f t="shared" si="914"/>
        <v/>
      </c>
      <c r="BN1444" s="3" t="str">
        <f t="shared" si="915"/>
        <v>Pass</v>
      </c>
      <c r="BO1444" s="3" t="str">
        <f t="shared" si="916"/>
        <v>No</v>
      </c>
      <c r="BP1444" s="3" t="str">
        <f t="shared" si="917"/>
        <v>FV&lt;$10K</v>
      </c>
      <c r="BQ1444" t="s">
        <v>6650</v>
      </c>
      <c r="BR1444" s="3" t="str">
        <f t="shared" si="918"/>
        <v>No, &lt; $20K Lien</v>
      </c>
      <c r="BS1444" s="3" t="str">
        <f t="shared" si="919"/>
        <v>No, Lien &lt; $20K</v>
      </c>
      <c r="BT1444" t="s">
        <v>6650</v>
      </c>
      <c r="BU1444" s="3" t="str">
        <f t="shared" si="920"/>
        <v>No</v>
      </c>
      <c r="BV1444" s="3" t="str">
        <f t="shared" si="921"/>
        <v>No</v>
      </c>
      <c r="BW1444" s="3">
        <f t="shared" si="922"/>
        <v>1</v>
      </c>
      <c r="BX1444" s="3" t="str">
        <f t="shared" si="923"/>
        <v>No</v>
      </c>
      <c r="BY1444" s="3">
        <f t="shared" si="924"/>
        <v>53775</v>
      </c>
      <c r="BZ1444">
        <v>1</v>
      </c>
      <c r="CA1444" s="3">
        <f t="shared" si="925"/>
        <v>53775</v>
      </c>
      <c r="CC1444" s="3">
        <f t="shared" si="926"/>
        <v>0</v>
      </c>
      <c r="CD1444" s="3">
        <f t="shared" si="927"/>
        <v>0</v>
      </c>
      <c r="CE1444" s="3" t="str">
        <f t="shared" si="928"/>
        <v/>
      </c>
      <c r="CF1444" s="3" t="e">
        <f>HLOOKUP(CE1444,'Valuation Data'!$D$2:$K$5,4,FALSE)</f>
        <v>#N/A</v>
      </c>
      <c r="CG1444" s="3">
        <f t="shared" si="929"/>
        <v>53775</v>
      </c>
      <c r="CH1444" s="3" t="str">
        <f t="shared" si="930"/>
        <v>No</v>
      </c>
      <c r="CI1444" s="3" t="str">
        <f>VLOOKUP(R1444,'Use Codes &amp; County Type'!A:D,4,FALSE)</f>
        <v>S</v>
      </c>
      <c r="CJ1444" s="3" t="str">
        <f t="shared" si="931"/>
        <v>No</v>
      </c>
      <c r="CK1444" s="3" t="str">
        <f t="shared" si="932"/>
        <v>No</v>
      </c>
      <c r="CL1444" s="3">
        <f t="shared" si="933"/>
        <v>0.35</v>
      </c>
      <c r="CM1444" s="3">
        <f t="shared" si="934"/>
        <v>18821.25</v>
      </c>
      <c r="CN1444" s="3">
        <f t="shared" si="935"/>
        <v>4591.1000000000004</v>
      </c>
      <c r="CO1444" s="3">
        <f t="shared" si="936"/>
        <v>14230.15</v>
      </c>
      <c r="CP1444" s="3">
        <f t="shared" si="937"/>
        <v>8.5376104137610417E-2</v>
      </c>
      <c r="CR1444" s="3" t="str">
        <f t="shared" si="938"/>
        <v>No</v>
      </c>
      <c r="CV1444" s="3" t="str">
        <f t="shared" si="939"/>
        <v>*Bid</v>
      </c>
      <c r="CW1444" s="3">
        <f t="shared" si="940"/>
        <v>1443</v>
      </c>
      <c r="CX1444" s="3">
        <f t="shared" si="941"/>
        <v>918.22</v>
      </c>
      <c r="CY1444" s="3" t="str">
        <f t="shared" si="942"/>
        <v>Ok</v>
      </c>
      <c r="CZ1444">
        <v>0</v>
      </c>
      <c r="DA1444">
        <v>0</v>
      </c>
    </row>
    <row r="1445" spans="1:105" x14ac:dyDescent="0.25">
      <c r="A1445">
        <v>1444</v>
      </c>
      <c r="B1445" t="s">
        <v>3</v>
      </c>
      <c r="C1445" t="s">
        <v>1553</v>
      </c>
      <c r="D1445">
        <v>2331.35</v>
      </c>
      <c r="E1445">
        <v>2017</v>
      </c>
      <c r="F1445">
        <v>2331.35</v>
      </c>
      <c r="G1445">
        <v>2331.35</v>
      </c>
      <c r="H1445" s="3">
        <f t="shared" si="902"/>
        <v>0</v>
      </c>
      <c r="I1445">
        <v>86263</v>
      </c>
      <c r="J1445" t="s">
        <v>2734</v>
      </c>
      <c r="K1445" t="s">
        <v>2738</v>
      </c>
      <c r="L1445">
        <v>32097</v>
      </c>
      <c r="M1445" t="s">
        <v>3794</v>
      </c>
      <c r="N1445" t="s">
        <v>4758</v>
      </c>
      <c r="O1445">
        <v>-81.582643196462101</v>
      </c>
      <c r="P1445">
        <v>30.613724969669899</v>
      </c>
      <c r="Q1445" t="s">
        <v>5805</v>
      </c>
      <c r="R1445">
        <v>1</v>
      </c>
      <c r="S1445" t="s">
        <v>6539</v>
      </c>
      <c r="T1445">
        <v>1001</v>
      </c>
      <c r="U1445" t="s">
        <v>6582</v>
      </c>
      <c r="V1445">
        <v>2017</v>
      </c>
      <c r="W1445">
        <v>179543</v>
      </c>
      <c r="X1445">
        <v>2017</v>
      </c>
      <c r="Y1445">
        <v>211369</v>
      </c>
      <c r="Z1445">
        <v>2126.08</v>
      </c>
      <c r="AA1445" s="3">
        <f t="shared" si="903"/>
        <v>0.91195230231410984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 s="3" t="str">
        <f t="shared" si="904"/>
        <v>No</v>
      </c>
      <c r="AQ1445" s="3" t="str">
        <f t="shared" si="905"/>
        <v>No</v>
      </c>
      <c r="AR1445" s="3" t="str">
        <f t="shared" si="906"/>
        <v>No</v>
      </c>
      <c r="AS1445">
        <v>0</v>
      </c>
      <c r="AT1445">
        <v>0</v>
      </c>
      <c r="AU1445">
        <v>135000</v>
      </c>
      <c r="AV1445" t="s">
        <v>6628</v>
      </c>
      <c r="AW1445">
        <v>0</v>
      </c>
      <c r="AX1445">
        <v>0</v>
      </c>
      <c r="AY1445" t="s">
        <v>6634</v>
      </c>
      <c r="AZ1445">
        <v>0</v>
      </c>
      <c r="BA1445">
        <v>0</v>
      </c>
      <c r="BB1445" t="s">
        <v>6617</v>
      </c>
      <c r="BC1445">
        <v>0</v>
      </c>
      <c r="BD1445" s="4" t="str">
        <f t="shared" si="907"/>
        <v>No</v>
      </c>
      <c r="BE1445" t="s">
        <v>6640</v>
      </c>
      <c r="BF1445" s="3" t="str">
        <f t="shared" si="908"/>
        <v>No</v>
      </c>
      <c r="BG1445" t="s">
        <v>6645</v>
      </c>
      <c r="BH1445" s="3" t="str">
        <f t="shared" si="909"/>
        <v>86263 SAND HICKORY TRL</v>
      </c>
      <c r="BI1445" s="3" t="str">
        <f t="shared" si="910"/>
        <v>Yulee</v>
      </c>
      <c r="BJ1445" s="3" t="str">
        <f t="shared" si="911"/>
        <v>Florida</v>
      </c>
      <c r="BK1445" s="3">
        <f t="shared" si="912"/>
        <v>32097</v>
      </c>
      <c r="BL1445" s="3" t="str">
        <f t="shared" si="913"/>
        <v>86263 SAND HICKORY TRL YULEE FL 32097</v>
      </c>
      <c r="BM1445" s="3" t="str">
        <f t="shared" si="914"/>
        <v>L</v>
      </c>
      <c r="BN1445" s="3" t="str">
        <f t="shared" si="915"/>
        <v>Pass</v>
      </c>
      <c r="BO1445" s="3" t="str">
        <f t="shared" si="916"/>
        <v>No</v>
      </c>
      <c r="BP1445" s="3" t="str">
        <f t="shared" si="917"/>
        <v>FV&lt;$10K</v>
      </c>
      <c r="BQ1445" t="s">
        <v>6650</v>
      </c>
      <c r="BR1445" s="3" t="str">
        <f t="shared" si="918"/>
        <v>No, &lt; $20K Lien</v>
      </c>
      <c r="BS1445" s="3" t="str">
        <f t="shared" si="919"/>
        <v>No, Lien &lt; $20K</v>
      </c>
      <c r="BT1445" t="s">
        <v>6650</v>
      </c>
      <c r="BU1445" s="3" t="str">
        <f t="shared" si="920"/>
        <v>No</v>
      </c>
      <c r="BV1445" s="3" t="str">
        <f t="shared" si="921"/>
        <v>No</v>
      </c>
      <c r="BW1445" s="3">
        <f t="shared" si="922"/>
        <v>0</v>
      </c>
      <c r="BX1445" s="3" t="str">
        <f t="shared" si="923"/>
        <v>No</v>
      </c>
      <c r="BY1445" s="3">
        <f t="shared" si="924"/>
        <v>179543</v>
      </c>
      <c r="BZ1445">
        <v>1</v>
      </c>
      <c r="CA1445" s="3">
        <f t="shared" si="925"/>
        <v>179543</v>
      </c>
      <c r="CC1445" s="3">
        <f t="shared" si="926"/>
        <v>0</v>
      </c>
      <c r="CD1445" s="3">
        <f t="shared" si="927"/>
        <v>0</v>
      </c>
      <c r="CE1445" s="3" t="str">
        <f t="shared" si="928"/>
        <v/>
      </c>
      <c r="CF1445" s="3" t="e">
        <f>HLOOKUP(CE1445,'Valuation Data'!$D$2:$K$5,4,FALSE)</f>
        <v>#N/A</v>
      </c>
      <c r="CG1445" s="3">
        <f t="shared" si="929"/>
        <v>179543</v>
      </c>
      <c r="CH1445" s="3" t="str">
        <f t="shared" si="930"/>
        <v>No</v>
      </c>
      <c r="CI1445" s="3" t="str">
        <f>VLOOKUP(R1445,'Use Codes &amp; County Type'!A:D,4,FALSE)</f>
        <v>S</v>
      </c>
      <c r="CJ1445" s="3" t="str">
        <f t="shared" si="931"/>
        <v>No</v>
      </c>
      <c r="CK1445" s="3" t="str">
        <f t="shared" si="932"/>
        <v>Yes</v>
      </c>
      <c r="CL1445" s="3">
        <f t="shared" si="933"/>
        <v>0.67</v>
      </c>
      <c r="CM1445" s="3">
        <f t="shared" si="934"/>
        <v>120293.81000000001</v>
      </c>
      <c r="CN1445" s="3">
        <f t="shared" si="935"/>
        <v>9325.4</v>
      </c>
      <c r="CO1445" s="3">
        <f t="shared" si="936"/>
        <v>110968.41000000002</v>
      </c>
      <c r="CP1445" s="3">
        <f t="shared" si="937"/>
        <v>5.1939646769854575E-2</v>
      </c>
      <c r="CR1445" s="3" t="str">
        <f t="shared" si="938"/>
        <v>No</v>
      </c>
      <c r="CV1445" s="3" t="str">
        <f t="shared" si="939"/>
        <v>*Bid</v>
      </c>
      <c r="CW1445" s="3">
        <f t="shared" si="940"/>
        <v>1444</v>
      </c>
      <c r="CX1445" s="3">
        <f t="shared" si="941"/>
        <v>2331.35</v>
      </c>
      <c r="CY1445" s="3" t="str">
        <f t="shared" si="942"/>
        <v>Ok</v>
      </c>
      <c r="CZ1445">
        <v>0</v>
      </c>
      <c r="DA1445">
        <v>0</v>
      </c>
    </row>
    <row r="1446" spans="1:105" x14ac:dyDescent="0.25">
      <c r="A1446">
        <v>1445</v>
      </c>
      <c r="B1446" t="s">
        <v>3</v>
      </c>
      <c r="C1446" t="s">
        <v>1554</v>
      </c>
      <c r="D1446">
        <v>545.91</v>
      </c>
      <c r="E1446">
        <v>2017</v>
      </c>
      <c r="F1446">
        <v>545.91</v>
      </c>
      <c r="G1446">
        <v>545.91</v>
      </c>
      <c r="H1446" s="3">
        <f t="shared" si="902"/>
        <v>0</v>
      </c>
      <c r="I1446">
        <v>85129</v>
      </c>
      <c r="J1446" t="s">
        <v>2734</v>
      </c>
      <c r="K1446" t="s">
        <v>2738</v>
      </c>
      <c r="L1446">
        <v>32097</v>
      </c>
      <c r="M1446" t="s">
        <v>3795</v>
      </c>
      <c r="N1446" t="s">
        <v>4758</v>
      </c>
      <c r="O1446">
        <v>-81.595459054012807</v>
      </c>
      <c r="P1446">
        <v>30.599223103552301</v>
      </c>
      <c r="Q1446" t="s">
        <v>5806</v>
      </c>
      <c r="R1446">
        <v>1</v>
      </c>
      <c r="S1446" t="s">
        <v>6539</v>
      </c>
      <c r="T1446">
        <v>1001</v>
      </c>
      <c r="U1446" t="s">
        <v>6582</v>
      </c>
      <c r="V1446">
        <v>2017</v>
      </c>
      <c r="W1446">
        <v>64656</v>
      </c>
      <c r="X1446">
        <v>2017</v>
      </c>
      <c r="Y1446">
        <v>67076</v>
      </c>
      <c r="Z1446">
        <v>475.18</v>
      </c>
      <c r="AA1446" s="3">
        <f t="shared" si="903"/>
        <v>0.87043651884010187</v>
      </c>
      <c r="AB1446" t="s">
        <v>6616</v>
      </c>
      <c r="AC1446" t="s">
        <v>6616</v>
      </c>
      <c r="AD1446" t="s">
        <v>6616</v>
      </c>
      <c r="AF1446" t="s">
        <v>6616</v>
      </c>
      <c r="AH1446" t="s">
        <v>6616</v>
      </c>
      <c r="AI1446" t="s">
        <v>6618</v>
      </c>
      <c r="AJ1446" t="s">
        <v>6618</v>
      </c>
      <c r="AK1446" t="s">
        <v>6618</v>
      </c>
      <c r="AL1446" t="s">
        <v>6618</v>
      </c>
      <c r="AM1446" t="s">
        <v>6619</v>
      </c>
      <c r="AN1446" t="s">
        <v>6619</v>
      </c>
      <c r="AO1446" t="s">
        <v>6618</v>
      </c>
      <c r="AP1446" s="3" t="str">
        <f t="shared" si="904"/>
        <v>No</v>
      </c>
      <c r="AQ1446" s="3" t="str">
        <f t="shared" si="905"/>
        <v>Yes</v>
      </c>
      <c r="AR1446" s="3" t="str">
        <f t="shared" si="906"/>
        <v>No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 t="s">
        <v>6634</v>
      </c>
      <c r="AZ1446" t="s">
        <v>6638</v>
      </c>
      <c r="BA1446">
        <v>0</v>
      </c>
      <c r="BB1446" t="s">
        <v>6617</v>
      </c>
      <c r="BC1446" t="s">
        <v>6616</v>
      </c>
      <c r="BD1446" s="4" t="str">
        <f t="shared" si="907"/>
        <v>No</v>
      </c>
      <c r="BE1446" t="s">
        <v>6640</v>
      </c>
      <c r="BF1446" s="3" t="str">
        <f t="shared" si="908"/>
        <v>No</v>
      </c>
      <c r="BG1446" t="s">
        <v>6645</v>
      </c>
      <c r="BH1446" s="3" t="str">
        <f t="shared" si="909"/>
        <v>85129 WINONA BAYVIEW RD</v>
      </c>
      <c r="BI1446" s="3" t="str">
        <f t="shared" si="910"/>
        <v>Yulee</v>
      </c>
      <c r="BJ1446" s="3" t="str">
        <f t="shared" si="911"/>
        <v>Florida</v>
      </c>
      <c r="BK1446" s="3">
        <f t="shared" si="912"/>
        <v>32097</v>
      </c>
      <c r="BL1446" s="3" t="str">
        <f t="shared" si="913"/>
        <v>85129 WINONA BAYVIEW RD YULEE FL 32097</v>
      </c>
      <c r="BM1446" s="3" t="str">
        <f t="shared" si="914"/>
        <v/>
      </c>
      <c r="BN1446" s="3" t="str">
        <f t="shared" si="915"/>
        <v>Pass</v>
      </c>
      <c r="BO1446" s="3" t="str">
        <f t="shared" si="916"/>
        <v>No</v>
      </c>
      <c r="BP1446" s="3" t="str">
        <f t="shared" si="917"/>
        <v>FV&lt;$10K</v>
      </c>
      <c r="BQ1446" t="s">
        <v>6650</v>
      </c>
      <c r="BR1446" s="3" t="str">
        <f t="shared" si="918"/>
        <v>No, &lt; $20K Lien</v>
      </c>
      <c r="BS1446" s="3" t="str">
        <f t="shared" si="919"/>
        <v>No, Lien &lt; $20K</v>
      </c>
      <c r="BT1446" t="s">
        <v>6650</v>
      </c>
      <c r="BU1446" s="3" t="str">
        <f t="shared" si="920"/>
        <v>No</v>
      </c>
      <c r="BV1446" s="3" t="str">
        <f t="shared" si="921"/>
        <v>No</v>
      </c>
      <c r="BW1446" s="3">
        <f t="shared" si="922"/>
        <v>0</v>
      </c>
      <c r="BX1446" s="3" t="str">
        <f t="shared" si="923"/>
        <v>No</v>
      </c>
      <c r="BY1446" s="3">
        <f t="shared" si="924"/>
        <v>64656</v>
      </c>
      <c r="BZ1446">
        <v>1</v>
      </c>
      <c r="CA1446" s="3">
        <f t="shared" si="925"/>
        <v>64656</v>
      </c>
      <c r="CC1446" s="3">
        <f t="shared" si="926"/>
        <v>0</v>
      </c>
      <c r="CD1446" s="3">
        <f t="shared" si="927"/>
        <v>0</v>
      </c>
      <c r="CE1446" s="3" t="str">
        <f t="shared" si="928"/>
        <v/>
      </c>
      <c r="CF1446" s="3" t="e">
        <f>HLOOKUP(CE1446,'Valuation Data'!$D$2:$K$5,4,FALSE)</f>
        <v>#N/A</v>
      </c>
      <c r="CG1446" s="3">
        <f t="shared" si="929"/>
        <v>64656</v>
      </c>
      <c r="CH1446" s="3" t="str">
        <f t="shared" si="930"/>
        <v>No</v>
      </c>
      <c r="CI1446" s="3" t="str">
        <f>VLOOKUP(R1446,'Use Codes &amp; County Type'!A:D,4,FALSE)</f>
        <v>S</v>
      </c>
      <c r="CJ1446" s="3" t="str">
        <f t="shared" si="931"/>
        <v>No</v>
      </c>
      <c r="CK1446" s="3" t="str">
        <f t="shared" si="932"/>
        <v>Yes</v>
      </c>
      <c r="CL1446" s="3">
        <f t="shared" si="933"/>
        <v>0.67</v>
      </c>
      <c r="CM1446" s="3">
        <f t="shared" si="934"/>
        <v>43319.520000000004</v>
      </c>
      <c r="CN1446" s="3">
        <f t="shared" si="935"/>
        <v>2183.64</v>
      </c>
      <c r="CO1446" s="3">
        <f t="shared" si="936"/>
        <v>41135.880000000005</v>
      </c>
      <c r="CP1446" s="3">
        <f t="shared" si="937"/>
        <v>3.3773199703043801E-2</v>
      </c>
      <c r="CR1446" s="3" t="str">
        <f t="shared" si="938"/>
        <v>No</v>
      </c>
      <c r="CV1446" s="3" t="str">
        <f t="shared" si="939"/>
        <v>*Bid</v>
      </c>
      <c r="CW1446" s="3">
        <f t="shared" si="940"/>
        <v>1445</v>
      </c>
      <c r="CX1446" s="3">
        <f t="shared" si="941"/>
        <v>545.91</v>
      </c>
      <c r="CY1446" s="3" t="str">
        <f t="shared" si="942"/>
        <v>Ok</v>
      </c>
      <c r="CZ1446">
        <v>0</v>
      </c>
      <c r="DA1446">
        <v>0</v>
      </c>
    </row>
    <row r="1447" spans="1:105" x14ac:dyDescent="0.25">
      <c r="A1447">
        <v>1446</v>
      </c>
      <c r="B1447" t="s">
        <v>3</v>
      </c>
      <c r="C1447" t="s">
        <v>1555</v>
      </c>
      <c r="D1447">
        <v>482.01</v>
      </c>
      <c r="E1447">
        <v>2017</v>
      </c>
      <c r="F1447">
        <v>482.01</v>
      </c>
      <c r="G1447">
        <v>482.01</v>
      </c>
      <c r="H1447" s="3">
        <f t="shared" si="902"/>
        <v>0</v>
      </c>
      <c r="I1447">
        <v>85205</v>
      </c>
      <c r="J1447" t="s">
        <v>2734</v>
      </c>
      <c r="K1447" t="s">
        <v>2738</v>
      </c>
      <c r="L1447">
        <v>32097</v>
      </c>
      <c r="M1447" t="s">
        <v>3796</v>
      </c>
      <c r="N1447" t="s">
        <v>4758</v>
      </c>
      <c r="O1447">
        <v>-81.596580357861399</v>
      </c>
      <c r="P1447">
        <v>30.600058642490001</v>
      </c>
      <c r="Q1447" t="s">
        <v>5807</v>
      </c>
      <c r="R1447">
        <v>2</v>
      </c>
      <c r="S1447" t="s">
        <v>6535</v>
      </c>
      <c r="T1447">
        <v>1006</v>
      </c>
      <c r="U1447" t="s">
        <v>6578</v>
      </c>
      <c r="V1447">
        <v>2017</v>
      </c>
      <c r="W1447">
        <v>55702</v>
      </c>
      <c r="X1447">
        <v>2017</v>
      </c>
      <c r="Y1447">
        <v>65000</v>
      </c>
      <c r="Z1447">
        <v>416.1</v>
      </c>
      <c r="AA1447" s="3">
        <f t="shared" si="903"/>
        <v>0.86326009833820883</v>
      </c>
      <c r="AB1447" t="s">
        <v>6616</v>
      </c>
      <c r="AC1447" t="s">
        <v>6616</v>
      </c>
      <c r="AD1447" t="s">
        <v>6616</v>
      </c>
      <c r="AE1447" t="s">
        <v>6616</v>
      </c>
      <c r="AF1447" t="s">
        <v>6616</v>
      </c>
      <c r="AH1447" t="s">
        <v>6616</v>
      </c>
      <c r="AI1447" t="s">
        <v>6618</v>
      </c>
      <c r="AJ1447" t="s">
        <v>6618</v>
      </c>
      <c r="AK1447" t="s">
        <v>6618</v>
      </c>
      <c r="AL1447" t="s">
        <v>6618</v>
      </c>
      <c r="AM1447" t="s">
        <v>6618</v>
      </c>
      <c r="AN1447" t="s">
        <v>6618</v>
      </c>
      <c r="AO1447" t="s">
        <v>6618</v>
      </c>
      <c r="AP1447" s="3" t="str">
        <f t="shared" si="904"/>
        <v>No</v>
      </c>
      <c r="AQ1447" s="3" t="str">
        <f t="shared" si="905"/>
        <v>No</v>
      </c>
      <c r="AR1447" s="3" t="str">
        <f t="shared" si="906"/>
        <v>No</v>
      </c>
      <c r="AS1447">
        <v>0</v>
      </c>
      <c r="AT1447">
        <v>0</v>
      </c>
      <c r="AU1447">
        <v>69215</v>
      </c>
      <c r="AV1447">
        <v>0</v>
      </c>
      <c r="AW1447">
        <v>0</v>
      </c>
      <c r="AX1447">
        <v>0</v>
      </c>
      <c r="AY1447" t="s">
        <v>6634</v>
      </c>
      <c r="AZ1447" t="s">
        <v>6638</v>
      </c>
      <c r="BA1447">
        <v>1</v>
      </c>
      <c r="BB1447" t="s">
        <v>6617</v>
      </c>
      <c r="BC1447" t="s">
        <v>6616</v>
      </c>
      <c r="BD1447" s="4" t="str">
        <f t="shared" si="907"/>
        <v>No</v>
      </c>
      <c r="BE1447" t="s">
        <v>6640</v>
      </c>
      <c r="BF1447" s="3" t="str">
        <f t="shared" si="908"/>
        <v>No</v>
      </c>
      <c r="BG1447" t="s">
        <v>6645</v>
      </c>
      <c r="BH1447" s="3" t="str">
        <f t="shared" si="909"/>
        <v>85205 WINONA BAYVIEW RD</v>
      </c>
      <c r="BI1447" s="3" t="str">
        <f t="shared" si="910"/>
        <v>Yulee</v>
      </c>
      <c r="BJ1447" s="3" t="str">
        <f t="shared" si="911"/>
        <v>Florida</v>
      </c>
      <c r="BK1447" s="3">
        <f t="shared" si="912"/>
        <v>32097</v>
      </c>
      <c r="BL1447" s="3" t="str">
        <f t="shared" si="913"/>
        <v>85205 WINONA BAYVIEW RD YULEE FL 32097</v>
      </c>
      <c r="BM1447" s="3" t="str">
        <f t="shared" si="914"/>
        <v>L</v>
      </c>
      <c r="BN1447" s="3" t="str">
        <f t="shared" si="915"/>
        <v>Pass</v>
      </c>
      <c r="BO1447" s="3" t="str">
        <f t="shared" si="916"/>
        <v>No</v>
      </c>
      <c r="BP1447" s="3" t="str">
        <f t="shared" si="917"/>
        <v>FV&lt;$10K</v>
      </c>
      <c r="BQ1447" t="s">
        <v>6650</v>
      </c>
      <c r="BR1447" s="3" t="str">
        <f t="shared" si="918"/>
        <v>No, &lt; $20K Lien</v>
      </c>
      <c r="BS1447" s="3" t="str">
        <f t="shared" si="919"/>
        <v>No, Lien &lt; $20K</v>
      </c>
      <c r="BT1447" t="s">
        <v>6650</v>
      </c>
      <c r="BU1447" s="3" t="str">
        <f t="shared" si="920"/>
        <v>No</v>
      </c>
      <c r="BV1447" s="3" t="str">
        <f t="shared" si="921"/>
        <v>No</v>
      </c>
      <c r="BW1447" s="3">
        <f t="shared" si="922"/>
        <v>1</v>
      </c>
      <c r="BX1447" s="3" t="str">
        <f t="shared" si="923"/>
        <v>No</v>
      </c>
      <c r="BY1447" s="3">
        <f t="shared" si="924"/>
        <v>55702</v>
      </c>
      <c r="BZ1447">
        <v>1</v>
      </c>
      <c r="CA1447" s="3">
        <f t="shared" si="925"/>
        <v>55702</v>
      </c>
      <c r="CC1447" s="3">
        <f t="shared" si="926"/>
        <v>0</v>
      </c>
      <c r="CD1447" s="3">
        <f t="shared" si="927"/>
        <v>0</v>
      </c>
      <c r="CE1447" s="3" t="str">
        <f t="shared" si="928"/>
        <v/>
      </c>
      <c r="CF1447" s="3" t="e">
        <f>HLOOKUP(CE1447,'Valuation Data'!$D$2:$K$5,4,FALSE)</f>
        <v>#N/A</v>
      </c>
      <c r="CG1447" s="3">
        <f t="shared" si="929"/>
        <v>55702</v>
      </c>
      <c r="CH1447" s="3" t="str">
        <f t="shared" si="930"/>
        <v>No</v>
      </c>
      <c r="CI1447" s="3" t="str">
        <f>VLOOKUP(R1447,'Use Codes &amp; County Type'!A:D,4,FALSE)</f>
        <v>R</v>
      </c>
      <c r="CJ1447" s="3" t="str">
        <f t="shared" si="931"/>
        <v>No</v>
      </c>
      <c r="CK1447" s="3" t="str">
        <f t="shared" si="932"/>
        <v>Yes</v>
      </c>
      <c r="CL1447" s="3">
        <f t="shared" si="933"/>
        <v>0.67</v>
      </c>
      <c r="CM1447" s="3">
        <f t="shared" si="934"/>
        <v>37320.340000000004</v>
      </c>
      <c r="CN1447" s="3">
        <f t="shared" si="935"/>
        <v>2410.0500000000002</v>
      </c>
      <c r="CO1447" s="3">
        <f t="shared" si="936"/>
        <v>34910.29</v>
      </c>
      <c r="CP1447" s="3">
        <f t="shared" si="937"/>
        <v>4.3266848587124346E-2</v>
      </c>
      <c r="CR1447" s="3" t="str">
        <f t="shared" si="938"/>
        <v>No</v>
      </c>
      <c r="CV1447" s="3" t="str">
        <f t="shared" si="939"/>
        <v>*Bid</v>
      </c>
      <c r="CW1447" s="3">
        <f t="shared" si="940"/>
        <v>1446</v>
      </c>
      <c r="CX1447" s="3">
        <f t="shared" si="941"/>
        <v>482.01</v>
      </c>
      <c r="CY1447" s="3" t="str">
        <f t="shared" si="942"/>
        <v>Ok</v>
      </c>
      <c r="CZ1447">
        <v>0</v>
      </c>
      <c r="DA1447">
        <v>0</v>
      </c>
    </row>
    <row r="1448" spans="1:105" x14ac:dyDescent="0.25">
      <c r="A1448">
        <v>1447</v>
      </c>
      <c r="B1448" t="s">
        <v>3</v>
      </c>
      <c r="C1448" t="s">
        <v>1556</v>
      </c>
      <c r="D1448">
        <v>3667.37</v>
      </c>
      <c r="E1448">
        <v>2017</v>
      </c>
      <c r="F1448">
        <v>3667.37</v>
      </c>
      <c r="G1448">
        <v>3667.37</v>
      </c>
      <c r="H1448" s="3">
        <f t="shared" si="902"/>
        <v>0</v>
      </c>
      <c r="J1448" t="s">
        <v>2734</v>
      </c>
      <c r="K1448" t="s">
        <v>2738</v>
      </c>
      <c r="L1448">
        <v>32097</v>
      </c>
      <c r="M1448" t="s">
        <v>3657</v>
      </c>
      <c r="N1448" t="s">
        <v>4758</v>
      </c>
      <c r="O1448">
        <v>-81.598789337616694</v>
      </c>
      <c r="P1448">
        <v>30.6049493130675</v>
      </c>
      <c r="Q1448" t="s">
        <v>5808</v>
      </c>
      <c r="R1448">
        <v>10</v>
      </c>
      <c r="S1448" t="s">
        <v>6547</v>
      </c>
      <c r="T1448">
        <v>8002</v>
      </c>
      <c r="U1448" t="s">
        <v>6585</v>
      </c>
      <c r="V1448">
        <v>2017</v>
      </c>
      <c r="W1448">
        <v>222040</v>
      </c>
      <c r="X1448">
        <v>2017</v>
      </c>
      <c r="Y1448">
        <v>222040</v>
      </c>
      <c r="Z1448">
        <v>3361.42</v>
      </c>
      <c r="AA1448" s="3">
        <f t="shared" si="903"/>
        <v>0.91657509332300813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 s="3" t="str">
        <f t="shared" si="904"/>
        <v>No</v>
      </c>
      <c r="AQ1448" s="3" t="str">
        <f t="shared" si="905"/>
        <v>No</v>
      </c>
      <c r="AR1448" s="3" t="str">
        <f t="shared" si="906"/>
        <v>No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4</v>
      </c>
      <c r="AY1448" t="s">
        <v>6634</v>
      </c>
      <c r="AZ1448">
        <v>0</v>
      </c>
      <c r="BA1448">
        <v>0</v>
      </c>
      <c r="BB1448" t="s">
        <v>6616</v>
      </c>
      <c r="BC1448">
        <v>0</v>
      </c>
      <c r="BD1448" s="4" t="str">
        <f t="shared" si="907"/>
        <v>No</v>
      </c>
      <c r="BE1448" t="s">
        <v>6640</v>
      </c>
      <c r="BF1448" s="3" t="str">
        <f t="shared" si="908"/>
        <v>No</v>
      </c>
      <c r="BG1448" t="s">
        <v>6645</v>
      </c>
      <c r="BH1448" s="3" t="str">
        <f t="shared" si="909"/>
        <v>US HWY 17</v>
      </c>
      <c r="BI1448" s="3" t="str">
        <f t="shared" si="910"/>
        <v>Yulee</v>
      </c>
      <c r="BJ1448" s="3" t="str">
        <f t="shared" si="911"/>
        <v>Florida</v>
      </c>
      <c r="BK1448" s="3">
        <f t="shared" si="912"/>
        <v>32097</v>
      </c>
      <c r="BL1448" s="3" t="str">
        <f t="shared" si="913"/>
        <v>US HWY 17 YULEE FL 32097</v>
      </c>
      <c r="BM1448" s="3" t="str">
        <f t="shared" si="914"/>
        <v/>
      </c>
      <c r="BN1448" s="3" t="str">
        <f t="shared" si="915"/>
        <v>Pass</v>
      </c>
      <c r="BO1448" s="3" t="str">
        <f t="shared" si="916"/>
        <v>No</v>
      </c>
      <c r="BP1448" s="3" t="str">
        <f t="shared" si="917"/>
        <v>FV&lt;$10K</v>
      </c>
      <c r="BQ1448" t="s">
        <v>6650</v>
      </c>
      <c r="BR1448" s="3" t="str">
        <f t="shared" si="918"/>
        <v>No, &lt; $20K Lien</v>
      </c>
      <c r="BS1448" s="3" t="str">
        <f t="shared" si="919"/>
        <v>No, Lien &lt; $20K</v>
      </c>
      <c r="BT1448" t="s">
        <v>6650</v>
      </c>
      <c r="BU1448" s="3" t="str">
        <f t="shared" si="920"/>
        <v>No</v>
      </c>
      <c r="BV1448" s="3" t="str">
        <f t="shared" si="921"/>
        <v>No</v>
      </c>
      <c r="BW1448" s="3">
        <f t="shared" si="922"/>
        <v>0</v>
      </c>
      <c r="BX1448" s="3" t="str">
        <f t="shared" si="923"/>
        <v>No</v>
      </c>
      <c r="BY1448" s="3">
        <f t="shared" si="924"/>
        <v>222040</v>
      </c>
      <c r="BZ1448">
        <v>1</v>
      </c>
      <c r="CA1448" s="3">
        <f t="shared" si="925"/>
        <v>222040</v>
      </c>
      <c r="CC1448" s="3">
        <f t="shared" si="926"/>
        <v>0</v>
      </c>
      <c r="CD1448" s="3">
        <f t="shared" si="927"/>
        <v>0</v>
      </c>
      <c r="CE1448" s="3" t="str">
        <f t="shared" si="928"/>
        <v/>
      </c>
      <c r="CF1448" s="3" t="e">
        <f>HLOOKUP(CE1448,'Valuation Data'!$D$2:$K$5,4,FALSE)</f>
        <v>#N/A</v>
      </c>
      <c r="CG1448" s="3">
        <f t="shared" si="929"/>
        <v>222040</v>
      </c>
      <c r="CH1448" s="3" t="str">
        <f t="shared" si="930"/>
        <v>No</v>
      </c>
      <c r="CI1448" s="3" t="str">
        <f>VLOOKUP(R1448,'Use Codes &amp; County Type'!A:D,4,FALSE)</f>
        <v>V</v>
      </c>
      <c r="CJ1448" s="3" t="str">
        <f t="shared" si="931"/>
        <v>Yes</v>
      </c>
      <c r="CK1448" s="3" t="str">
        <f t="shared" si="932"/>
        <v>No</v>
      </c>
      <c r="CL1448" s="3">
        <f t="shared" si="933"/>
        <v>0</v>
      </c>
      <c r="CM1448" s="3">
        <f t="shared" si="934"/>
        <v>0</v>
      </c>
      <c r="CN1448" s="3">
        <f t="shared" si="935"/>
        <v>14669.48</v>
      </c>
      <c r="CO1448" s="3">
        <f t="shared" si="936"/>
        <v>-14669.48</v>
      </c>
      <c r="CP1448" s="3">
        <f t="shared" si="937"/>
        <v>6.6066834804539717E-2</v>
      </c>
      <c r="CR1448" s="3" t="str">
        <f t="shared" si="938"/>
        <v>No</v>
      </c>
      <c r="CV1448" s="3" t="str">
        <f t="shared" si="939"/>
        <v>Vacant, No Sales Data</v>
      </c>
      <c r="CW1448" s="3">
        <f t="shared" si="940"/>
        <v>1447</v>
      </c>
      <c r="CX1448" s="3">
        <f t="shared" si="941"/>
        <v>3667.37</v>
      </c>
      <c r="CY1448" s="3" t="str">
        <f t="shared" si="942"/>
        <v>Ok</v>
      </c>
      <c r="CZ1448">
        <v>0</v>
      </c>
      <c r="DA1448">
        <v>0</v>
      </c>
    </row>
    <row r="1449" spans="1:105" x14ac:dyDescent="0.25">
      <c r="A1449">
        <v>1448</v>
      </c>
      <c r="B1449" t="s">
        <v>3</v>
      </c>
      <c r="C1449" t="s">
        <v>1557</v>
      </c>
      <c r="D1449">
        <v>637.54999999999995</v>
      </c>
      <c r="E1449">
        <v>2017</v>
      </c>
      <c r="F1449">
        <v>637.54999999999995</v>
      </c>
      <c r="G1449">
        <v>637.54999999999995</v>
      </c>
      <c r="H1449" s="3">
        <f t="shared" si="902"/>
        <v>0</v>
      </c>
      <c r="I1449">
        <v>85186</v>
      </c>
      <c r="J1449" t="s">
        <v>2734</v>
      </c>
      <c r="K1449" t="s">
        <v>2738</v>
      </c>
      <c r="L1449">
        <v>32097</v>
      </c>
      <c r="M1449" t="s">
        <v>3797</v>
      </c>
      <c r="N1449" t="s">
        <v>4758</v>
      </c>
      <c r="O1449">
        <v>-81.600948362860606</v>
      </c>
      <c r="P1449">
        <v>30.606514317779698</v>
      </c>
      <c r="Q1449" t="s">
        <v>5809</v>
      </c>
      <c r="R1449">
        <v>2</v>
      </c>
      <c r="S1449" t="s">
        <v>6535</v>
      </c>
      <c r="T1449">
        <v>1006</v>
      </c>
      <c r="U1449" t="s">
        <v>6578</v>
      </c>
      <c r="V1449">
        <v>2017</v>
      </c>
      <c r="W1449">
        <v>36986</v>
      </c>
      <c r="X1449">
        <v>2017</v>
      </c>
      <c r="Y1449">
        <v>36986</v>
      </c>
      <c r="Z1449">
        <v>559.91</v>
      </c>
      <c r="AA1449" s="3">
        <f t="shared" si="903"/>
        <v>0.87822131597521769</v>
      </c>
      <c r="AB1449" t="s">
        <v>6617</v>
      </c>
      <c r="AE1449" t="s">
        <v>6616</v>
      </c>
      <c r="AI1449" t="s">
        <v>6619</v>
      </c>
      <c r="AJ1449" t="s">
        <v>6619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 s="3" t="str">
        <f t="shared" si="904"/>
        <v>Yes</v>
      </c>
      <c r="AQ1449" s="3" t="str">
        <f t="shared" si="905"/>
        <v>Yes</v>
      </c>
      <c r="AR1449" s="3" t="str">
        <f t="shared" si="906"/>
        <v>Yes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 t="s">
        <v>6634</v>
      </c>
      <c r="AZ1449">
        <v>0</v>
      </c>
      <c r="BA1449">
        <v>1</v>
      </c>
      <c r="BB1449" t="s">
        <v>6616</v>
      </c>
      <c r="BC1449" t="s">
        <v>6616</v>
      </c>
      <c r="BD1449" s="4" t="str">
        <f t="shared" si="907"/>
        <v>No</v>
      </c>
      <c r="BE1449" t="s">
        <v>6640</v>
      </c>
      <c r="BF1449" s="3" t="str">
        <f t="shared" si="908"/>
        <v>No</v>
      </c>
      <c r="BG1449" t="s">
        <v>6645</v>
      </c>
      <c r="BH1449" s="3" t="str">
        <f t="shared" si="909"/>
        <v>85186 TRINITY CIR</v>
      </c>
      <c r="BI1449" s="3" t="str">
        <f t="shared" si="910"/>
        <v>Yulee</v>
      </c>
      <c r="BJ1449" s="3" t="str">
        <f t="shared" si="911"/>
        <v>Florida</v>
      </c>
      <c r="BK1449" s="3">
        <f t="shared" si="912"/>
        <v>32097</v>
      </c>
      <c r="BL1449" s="3" t="str">
        <f t="shared" si="913"/>
        <v>85186 TRINITY CIR YULEE FL 32097</v>
      </c>
      <c r="BM1449" s="3" t="str">
        <f t="shared" si="914"/>
        <v/>
      </c>
      <c r="BN1449" s="3" t="str">
        <f t="shared" si="915"/>
        <v>Pass</v>
      </c>
      <c r="BO1449" s="3" t="str">
        <f t="shared" si="916"/>
        <v>No</v>
      </c>
      <c r="BP1449" s="3" t="str">
        <f t="shared" si="917"/>
        <v>FV&lt;$10K</v>
      </c>
      <c r="BQ1449" t="s">
        <v>6650</v>
      </c>
      <c r="BR1449" s="3" t="str">
        <f t="shared" si="918"/>
        <v>No, &lt; $20K Lien</v>
      </c>
      <c r="BS1449" s="3" t="str">
        <f t="shared" si="919"/>
        <v>No, Lien &lt; $20K</v>
      </c>
      <c r="BT1449" t="s">
        <v>6650</v>
      </c>
      <c r="BU1449" s="3" t="str">
        <f t="shared" si="920"/>
        <v>Yes</v>
      </c>
      <c r="BV1449" s="3" t="str">
        <f t="shared" si="921"/>
        <v>No</v>
      </c>
      <c r="BW1449" s="3">
        <f t="shared" si="922"/>
        <v>1</v>
      </c>
      <c r="BX1449" s="3" t="str">
        <f t="shared" si="923"/>
        <v>No</v>
      </c>
      <c r="BY1449" s="3">
        <f t="shared" si="924"/>
        <v>36986</v>
      </c>
      <c r="BZ1449">
        <v>1</v>
      </c>
      <c r="CA1449" s="3">
        <f t="shared" si="925"/>
        <v>36986</v>
      </c>
      <c r="CC1449" s="3">
        <f t="shared" si="926"/>
        <v>0</v>
      </c>
      <c r="CD1449" s="3">
        <f t="shared" si="927"/>
        <v>0</v>
      </c>
      <c r="CE1449" s="3" t="str">
        <f t="shared" si="928"/>
        <v/>
      </c>
      <c r="CF1449" s="3" t="e">
        <f>HLOOKUP(CE1449,'Valuation Data'!$D$2:$K$5,4,FALSE)</f>
        <v>#N/A</v>
      </c>
      <c r="CG1449" s="3">
        <f t="shared" si="929"/>
        <v>36986</v>
      </c>
      <c r="CH1449" s="3" t="str">
        <f t="shared" si="930"/>
        <v>No</v>
      </c>
      <c r="CI1449" s="3" t="str">
        <f>VLOOKUP(R1449,'Use Codes &amp; County Type'!A:D,4,FALSE)</f>
        <v>R</v>
      </c>
      <c r="CJ1449" s="3" t="str">
        <f t="shared" si="931"/>
        <v>No</v>
      </c>
      <c r="CK1449" s="3" t="str">
        <f t="shared" si="932"/>
        <v>No</v>
      </c>
      <c r="CL1449" s="3">
        <f t="shared" si="933"/>
        <v>0.35</v>
      </c>
      <c r="CM1449" s="3">
        <f t="shared" si="934"/>
        <v>12945.099999999999</v>
      </c>
      <c r="CN1449" s="3">
        <f t="shared" si="935"/>
        <v>3187.75</v>
      </c>
      <c r="CO1449" s="3">
        <f t="shared" si="936"/>
        <v>9757.3499999999985</v>
      </c>
      <c r="CP1449" s="3">
        <f t="shared" si="937"/>
        <v>8.6188017087546642E-2</v>
      </c>
      <c r="CR1449" s="3" t="str">
        <f t="shared" si="938"/>
        <v>No</v>
      </c>
      <c r="CV1449" s="3" t="str">
        <f t="shared" si="939"/>
        <v>County Held Lien</v>
      </c>
      <c r="CW1449" s="3">
        <f t="shared" si="940"/>
        <v>1448</v>
      </c>
      <c r="CX1449" s="3">
        <f t="shared" si="941"/>
        <v>637.54999999999995</v>
      </c>
      <c r="CY1449" s="3" t="str">
        <f t="shared" si="942"/>
        <v>Ok</v>
      </c>
      <c r="CZ1449">
        <v>0</v>
      </c>
      <c r="DA1449">
        <v>0</v>
      </c>
    </row>
    <row r="1450" spans="1:105" x14ac:dyDescent="0.25">
      <c r="A1450">
        <v>1449</v>
      </c>
      <c r="B1450" t="s">
        <v>3</v>
      </c>
      <c r="C1450" t="s">
        <v>1558</v>
      </c>
      <c r="D1450">
        <v>1321.79</v>
      </c>
      <c r="E1450">
        <v>2017</v>
      </c>
      <c r="F1450">
        <v>1321.79</v>
      </c>
      <c r="G1450">
        <v>1321.79</v>
      </c>
      <c r="H1450" s="3">
        <f t="shared" si="902"/>
        <v>0</v>
      </c>
      <c r="J1450" t="s">
        <v>2734</v>
      </c>
      <c r="K1450" t="s">
        <v>2738</v>
      </c>
      <c r="L1450">
        <v>32097</v>
      </c>
      <c r="M1450" t="s">
        <v>3798</v>
      </c>
      <c r="N1450" t="s">
        <v>4758</v>
      </c>
      <c r="O1450">
        <v>-81.600954919330206</v>
      </c>
      <c r="P1450">
        <v>30.6028586133279</v>
      </c>
      <c r="Q1450" t="s">
        <v>5810</v>
      </c>
      <c r="R1450">
        <v>10</v>
      </c>
      <c r="S1450" t="s">
        <v>6547</v>
      </c>
      <c r="T1450">
        <v>8002</v>
      </c>
      <c r="U1450" t="s">
        <v>6585</v>
      </c>
      <c r="V1450">
        <v>2017</v>
      </c>
      <c r="W1450">
        <v>78777</v>
      </c>
      <c r="X1450">
        <v>2017</v>
      </c>
      <c r="Y1450">
        <v>78777</v>
      </c>
      <c r="Z1450">
        <v>1192.5899999999999</v>
      </c>
      <c r="AA1450" s="3">
        <f t="shared" si="903"/>
        <v>0.9022537619440304</v>
      </c>
      <c r="AD1450" t="s">
        <v>6616</v>
      </c>
      <c r="AE1450" t="s">
        <v>6616</v>
      </c>
      <c r="AF1450" t="s">
        <v>6616</v>
      </c>
      <c r="AG1450" t="s">
        <v>6616</v>
      </c>
      <c r="AH1450" t="s">
        <v>6616</v>
      </c>
      <c r="AI1450" t="s">
        <v>6618</v>
      </c>
      <c r="AJ1450" t="s">
        <v>6618</v>
      </c>
      <c r="AK1450" t="s">
        <v>6618</v>
      </c>
      <c r="AL1450" t="s">
        <v>6618</v>
      </c>
      <c r="AM1450" t="s">
        <v>6618</v>
      </c>
      <c r="AN1450">
        <v>0</v>
      </c>
      <c r="AO1450">
        <v>0</v>
      </c>
      <c r="AP1450" s="3" t="str">
        <f t="shared" si="904"/>
        <v>No</v>
      </c>
      <c r="AQ1450" s="3" t="str">
        <f t="shared" si="905"/>
        <v>No</v>
      </c>
      <c r="AR1450" s="3" t="str">
        <f t="shared" si="906"/>
        <v>No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3</v>
      </c>
      <c r="AY1450" t="s">
        <v>6636</v>
      </c>
      <c r="AZ1450">
        <v>0</v>
      </c>
      <c r="BA1450">
        <v>0</v>
      </c>
      <c r="BB1450" t="s">
        <v>6616</v>
      </c>
      <c r="BC1450" t="s">
        <v>6616</v>
      </c>
      <c r="BD1450" s="4" t="str">
        <f t="shared" si="907"/>
        <v>No</v>
      </c>
      <c r="BE1450" t="s">
        <v>6640</v>
      </c>
      <c r="BF1450" s="3" t="str">
        <f t="shared" si="908"/>
        <v>No</v>
      </c>
      <c r="BG1450" t="s">
        <v>6645</v>
      </c>
      <c r="BH1450" s="3" t="str">
        <f t="shared" si="909"/>
        <v>COMMERCIAL PARK DR</v>
      </c>
      <c r="BI1450" s="3" t="str">
        <f t="shared" si="910"/>
        <v>Yulee</v>
      </c>
      <c r="BJ1450" s="3" t="str">
        <f t="shared" si="911"/>
        <v>Florida</v>
      </c>
      <c r="BK1450" s="3">
        <f t="shared" si="912"/>
        <v>32097</v>
      </c>
      <c r="BL1450" s="3" t="str">
        <f t="shared" si="913"/>
        <v>COMMERCIAL PARK DR YULEE FL 32097</v>
      </c>
      <c r="BM1450" s="3" t="str">
        <f t="shared" si="914"/>
        <v/>
      </c>
      <c r="BN1450" s="3" t="str">
        <f t="shared" si="915"/>
        <v>Pass</v>
      </c>
      <c r="BO1450" s="3" t="str">
        <f t="shared" si="916"/>
        <v>No</v>
      </c>
      <c r="BP1450" s="3" t="str">
        <f t="shared" si="917"/>
        <v>FV&lt;$10K</v>
      </c>
      <c r="BQ1450" t="s">
        <v>6650</v>
      </c>
      <c r="BR1450" s="3" t="str">
        <f t="shared" si="918"/>
        <v>No, &lt; $20K Lien</v>
      </c>
      <c r="BS1450" s="3" t="str">
        <f t="shared" si="919"/>
        <v>No, Lien &lt; $20K</v>
      </c>
      <c r="BT1450" t="s">
        <v>6650</v>
      </c>
      <c r="BU1450" s="3" t="str">
        <f t="shared" si="920"/>
        <v>No</v>
      </c>
      <c r="BV1450" s="3" t="str">
        <f t="shared" si="921"/>
        <v>No</v>
      </c>
      <c r="BW1450" s="3">
        <f t="shared" si="922"/>
        <v>0</v>
      </c>
      <c r="BX1450" s="3" t="str">
        <f t="shared" si="923"/>
        <v>No</v>
      </c>
      <c r="BY1450" s="3">
        <f t="shared" si="924"/>
        <v>78777</v>
      </c>
      <c r="BZ1450">
        <v>1</v>
      </c>
      <c r="CA1450" s="3">
        <f t="shared" si="925"/>
        <v>78777</v>
      </c>
      <c r="CC1450" s="3">
        <f t="shared" si="926"/>
        <v>0</v>
      </c>
      <c r="CD1450" s="3">
        <f t="shared" si="927"/>
        <v>0</v>
      </c>
      <c r="CE1450" s="3" t="str">
        <f t="shared" si="928"/>
        <v/>
      </c>
      <c r="CF1450" s="3" t="e">
        <f>HLOOKUP(CE1450,'Valuation Data'!$D$2:$K$5,4,FALSE)</f>
        <v>#N/A</v>
      </c>
      <c r="CG1450" s="3">
        <f t="shared" si="929"/>
        <v>78777</v>
      </c>
      <c r="CH1450" s="3" t="str">
        <f t="shared" si="930"/>
        <v>No</v>
      </c>
      <c r="CI1450" s="3" t="str">
        <f>VLOOKUP(R1450,'Use Codes &amp; County Type'!A:D,4,FALSE)</f>
        <v>V</v>
      </c>
      <c r="CJ1450" s="3" t="str">
        <f t="shared" si="931"/>
        <v>Yes</v>
      </c>
      <c r="CK1450" s="3" t="str">
        <f t="shared" si="932"/>
        <v>No</v>
      </c>
      <c r="CL1450" s="3">
        <f t="shared" si="933"/>
        <v>0</v>
      </c>
      <c r="CM1450" s="3">
        <f t="shared" si="934"/>
        <v>0</v>
      </c>
      <c r="CN1450" s="3">
        <f t="shared" si="935"/>
        <v>5287.16</v>
      </c>
      <c r="CO1450" s="3">
        <f t="shared" si="936"/>
        <v>-5287.16</v>
      </c>
      <c r="CP1450" s="3">
        <f t="shared" si="937"/>
        <v>6.7115528644147396E-2</v>
      </c>
      <c r="CR1450" s="3" t="str">
        <f t="shared" si="938"/>
        <v>No</v>
      </c>
      <c r="CV1450" s="3" t="str">
        <f t="shared" si="939"/>
        <v>Vacant, No Sales Data</v>
      </c>
      <c r="CW1450" s="3">
        <f t="shared" si="940"/>
        <v>1449</v>
      </c>
      <c r="CX1450" s="3">
        <f t="shared" si="941"/>
        <v>1321.79</v>
      </c>
      <c r="CY1450" s="3" t="str">
        <f t="shared" si="942"/>
        <v>Ok</v>
      </c>
      <c r="CZ1450">
        <v>0</v>
      </c>
      <c r="DA1450">
        <v>0</v>
      </c>
    </row>
    <row r="1451" spans="1:105" x14ac:dyDescent="0.25">
      <c r="A1451">
        <v>1450</v>
      </c>
      <c r="B1451" t="s">
        <v>3</v>
      </c>
      <c r="C1451" t="s">
        <v>1559</v>
      </c>
      <c r="D1451">
        <v>6645.89</v>
      </c>
      <c r="E1451">
        <v>2017</v>
      </c>
      <c r="F1451">
        <v>6645.89</v>
      </c>
      <c r="G1451">
        <v>6645.89</v>
      </c>
      <c r="H1451" s="3">
        <f t="shared" si="902"/>
        <v>0</v>
      </c>
      <c r="I1451">
        <v>85082</v>
      </c>
      <c r="J1451" t="s">
        <v>2734</v>
      </c>
      <c r="K1451" t="s">
        <v>2738</v>
      </c>
      <c r="L1451">
        <v>32097</v>
      </c>
      <c r="M1451" t="s">
        <v>3799</v>
      </c>
      <c r="N1451" t="s">
        <v>4758</v>
      </c>
      <c r="O1451">
        <v>-81.600380525399601</v>
      </c>
      <c r="P1451">
        <v>30.602857229035099</v>
      </c>
      <c r="Q1451" t="s">
        <v>5811</v>
      </c>
      <c r="R1451">
        <v>84</v>
      </c>
      <c r="S1451" t="s">
        <v>6571</v>
      </c>
      <c r="T1451">
        <v>9204</v>
      </c>
      <c r="U1451" t="s">
        <v>6607</v>
      </c>
      <c r="V1451">
        <v>2017</v>
      </c>
      <c r="W1451">
        <v>403960</v>
      </c>
      <c r="X1451">
        <v>2017</v>
      </c>
      <c r="Y1451">
        <v>403960</v>
      </c>
      <c r="Z1451">
        <v>6115.48</v>
      </c>
      <c r="AA1451" s="3">
        <f t="shared" si="903"/>
        <v>0.92018977142263858</v>
      </c>
      <c r="AE1451" t="s">
        <v>6616</v>
      </c>
      <c r="AI1451" t="s">
        <v>6618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 s="3" t="str">
        <f t="shared" si="904"/>
        <v>No</v>
      </c>
      <c r="AQ1451" s="3" t="str">
        <f t="shared" si="905"/>
        <v>No</v>
      </c>
      <c r="AR1451" s="3" t="str">
        <f t="shared" si="906"/>
        <v>No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3</v>
      </c>
      <c r="AY1451" t="s">
        <v>6636</v>
      </c>
      <c r="AZ1451">
        <v>0</v>
      </c>
      <c r="BA1451">
        <v>0</v>
      </c>
      <c r="BB1451" t="s">
        <v>6616</v>
      </c>
      <c r="BC1451" t="s">
        <v>6616</v>
      </c>
      <c r="BD1451" s="4" t="str">
        <f t="shared" si="907"/>
        <v>No</v>
      </c>
      <c r="BE1451" t="s">
        <v>6640</v>
      </c>
      <c r="BF1451" s="3" t="str">
        <f t="shared" si="908"/>
        <v>No</v>
      </c>
      <c r="BG1451" t="s">
        <v>6645</v>
      </c>
      <c r="BH1451" s="3" t="str">
        <f t="shared" si="909"/>
        <v>85082 COMMERCIAL PARK DR</v>
      </c>
      <c r="BI1451" s="3" t="str">
        <f t="shared" si="910"/>
        <v>Yulee</v>
      </c>
      <c r="BJ1451" s="3" t="str">
        <f t="shared" si="911"/>
        <v>Florida</v>
      </c>
      <c r="BK1451" s="3">
        <f t="shared" si="912"/>
        <v>32097</v>
      </c>
      <c r="BL1451" s="3" t="str">
        <f t="shared" si="913"/>
        <v>85082 COMMERCIAL PARK DR YULEE FL 32097</v>
      </c>
      <c r="BM1451" s="3" t="str">
        <f t="shared" si="914"/>
        <v/>
      </c>
      <c r="BN1451" s="3" t="str">
        <f t="shared" si="915"/>
        <v>Pass</v>
      </c>
      <c r="BO1451" s="3" t="str">
        <f t="shared" si="916"/>
        <v>No</v>
      </c>
      <c r="BP1451" s="3" t="str">
        <f t="shared" si="917"/>
        <v>FV&lt;$10K</v>
      </c>
      <c r="BQ1451" t="s">
        <v>6650</v>
      </c>
      <c r="BR1451" s="3" t="str">
        <f t="shared" si="918"/>
        <v>No, &lt; $20K Lien</v>
      </c>
      <c r="BS1451" s="3" t="str">
        <f t="shared" si="919"/>
        <v>No, Lien &lt; $20K</v>
      </c>
      <c r="BT1451" t="s">
        <v>6650</v>
      </c>
      <c r="BU1451" s="3" t="str">
        <f t="shared" si="920"/>
        <v>No</v>
      </c>
      <c r="BV1451" s="3" t="str">
        <f t="shared" si="921"/>
        <v>No</v>
      </c>
      <c r="BW1451" s="3">
        <f t="shared" si="922"/>
        <v>0</v>
      </c>
      <c r="BX1451" s="3" t="str">
        <f t="shared" si="923"/>
        <v>No</v>
      </c>
      <c r="BY1451" s="3">
        <f t="shared" si="924"/>
        <v>403960</v>
      </c>
      <c r="BZ1451">
        <v>1</v>
      </c>
      <c r="CA1451" s="3">
        <f t="shared" si="925"/>
        <v>403960</v>
      </c>
      <c r="CC1451" s="3">
        <f t="shared" si="926"/>
        <v>0</v>
      </c>
      <c r="CD1451" s="3">
        <f t="shared" si="927"/>
        <v>0</v>
      </c>
      <c r="CE1451" s="3" t="str">
        <f t="shared" si="928"/>
        <v/>
      </c>
      <c r="CF1451" s="3" t="e">
        <f>HLOOKUP(CE1451,'Valuation Data'!$D$2:$K$5,4,FALSE)</f>
        <v>#N/A</v>
      </c>
      <c r="CG1451" s="3">
        <f t="shared" si="929"/>
        <v>403960</v>
      </c>
      <c r="CH1451" s="3" t="str">
        <f t="shared" si="930"/>
        <v>No</v>
      </c>
      <c r="CI1451" s="3" t="str">
        <f>VLOOKUP(R1451,'Use Codes &amp; County Type'!A:D,4,FALSE)</f>
        <v>C</v>
      </c>
      <c r="CJ1451" s="3" t="str">
        <f t="shared" si="931"/>
        <v>No</v>
      </c>
      <c r="CK1451" s="3" t="str">
        <f t="shared" si="932"/>
        <v>No</v>
      </c>
      <c r="CL1451" s="3">
        <f t="shared" si="933"/>
        <v>0.3</v>
      </c>
      <c r="CM1451" s="3">
        <f t="shared" si="934"/>
        <v>121188</v>
      </c>
      <c r="CN1451" s="3">
        <f t="shared" si="935"/>
        <v>26583.56</v>
      </c>
      <c r="CO1451" s="3">
        <f t="shared" si="936"/>
        <v>94604.44</v>
      </c>
      <c r="CP1451" s="3">
        <f t="shared" si="937"/>
        <v>6.580740667392812E-2</v>
      </c>
      <c r="CR1451" s="3" t="str">
        <f t="shared" si="938"/>
        <v>No</v>
      </c>
      <c r="CV1451" s="3" t="str">
        <f t="shared" si="939"/>
        <v>*Bid</v>
      </c>
      <c r="CW1451" s="3">
        <f t="shared" si="940"/>
        <v>1450</v>
      </c>
      <c r="CX1451" s="3">
        <f t="shared" si="941"/>
        <v>6645.89</v>
      </c>
      <c r="CY1451" s="3" t="str">
        <f t="shared" si="942"/>
        <v>Ok</v>
      </c>
      <c r="CZ1451">
        <v>0</v>
      </c>
      <c r="DA1451">
        <v>0</v>
      </c>
    </row>
    <row r="1452" spans="1:105" x14ac:dyDescent="0.25">
      <c r="A1452">
        <v>1451</v>
      </c>
      <c r="B1452" t="s">
        <v>3</v>
      </c>
      <c r="C1452" t="s">
        <v>1560</v>
      </c>
      <c r="D1452">
        <v>6211.03</v>
      </c>
      <c r="E1452">
        <v>2017</v>
      </c>
      <c r="F1452">
        <v>6211.03</v>
      </c>
      <c r="G1452">
        <v>6211.03</v>
      </c>
      <c r="H1452" s="3">
        <f t="shared" si="902"/>
        <v>0</v>
      </c>
      <c r="I1452">
        <v>85049</v>
      </c>
      <c r="J1452" t="s">
        <v>2734</v>
      </c>
      <c r="K1452" t="s">
        <v>2738</v>
      </c>
      <c r="L1452">
        <v>32097</v>
      </c>
      <c r="M1452" t="s">
        <v>3800</v>
      </c>
      <c r="N1452" t="s">
        <v>4758</v>
      </c>
      <c r="O1452">
        <v>-81.599288578553399</v>
      </c>
      <c r="P1452">
        <v>30.602763117614298</v>
      </c>
      <c r="Q1452" t="s">
        <v>5812</v>
      </c>
      <c r="R1452">
        <v>27</v>
      </c>
      <c r="S1452" t="s">
        <v>6556</v>
      </c>
      <c r="T1452">
        <v>2023</v>
      </c>
      <c r="U1452" t="s">
        <v>6593</v>
      </c>
      <c r="V1452">
        <v>2017</v>
      </c>
      <c r="W1452">
        <v>377400</v>
      </c>
      <c r="X1452">
        <v>2017</v>
      </c>
      <c r="Y1452">
        <v>377400</v>
      </c>
      <c r="Z1452">
        <v>5713.39</v>
      </c>
      <c r="AA1452" s="3">
        <f t="shared" si="903"/>
        <v>0.9198780234518269</v>
      </c>
      <c r="AB1452" t="s">
        <v>6616</v>
      </c>
      <c r="AC1452" t="s">
        <v>6616</v>
      </c>
      <c r="AD1452" t="s">
        <v>6616</v>
      </c>
      <c r="AE1452" t="s">
        <v>6616</v>
      </c>
      <c r="AF1452" t="s">
        <v>6616</v>
      </c>
      <c r="AG1452" t="s">
        <v>6616</v>
      </c>
      <c r="AH1452" t="s">
        <v>6616</v>
      </c>
      <c r="AI1452" t="s">
        <v>6618</v>
      </c>
      <c r="AJ1452" t="s">
        <v>6618</v>
      </c>
      <c r="AK1452" t="s">
        <v>6618</v>
      </c>
      <c r="AL1452" t="s">
        <v>6618</v>
      </c>
      <c r="AM1452" t="s">
        <v>6618</v>
      </c>
      <c r="AN1452" t="s">
        <v>6618</v>
      </c>
      <c r="AO1452" t="s">
        <v>6618</v>
      </c>
      <c r="AP1452" s="3" t="str">
        <f t="shared" si="904"/>
        <v>No</v>
      </c>
      <c r="AQ1452" s="3" t="str">
        <f t="shared" si="905"/>
        <v>No</v>
      </c>
      <c r="AR1452" s="3" t="str">
        <f t="shared" si="906"/>
        <v>No</v>
      </c>
      <c r="AS1452">
        <v>0</v>
      </c>
      <c r="AT1452">
        <v>0</v>
      </c>
      <c r="AU1452">
        <v>0</v>
      </c>
      <c r="AV1452">
        <v>0</v>
      </c>
      <c r="AW1452">
        <v>1</v>
      </c>
      <c r="AX1452">
        <v>3</v>
      </c>
      <c r="AY1452" t="s">
        <v>6635</v>
      </c>
      <c r="AZ1452" t="s">
        <v>6638</v>
      </c>
      <c r="BA1452">
        <v>0</v>
      </c>
      <c r="BB1452" t="s">
        <v>6616</v>
      </c>
      <c r="BC1452" t="s">
        <v>6616</v>
      </c>
      <c r="BD1452" s="4" t="str">
        <f t="shared" si="907"/>
        <v>Yes</v>
      </c>
      <c r="BE1452" t="s">
        <v>6640</v>
      </c>
      <c r="BF1452" s="3" t="str">
        <f t="shared" si="908"/>
        <v>No</v>
      </c>
      <c r="BG1452" t="s">
        <v>6645</v>
      </c>
      <c r="BH1452" s="3" t="str">
        <f t="shared" si="909"/>
        <v>85049 COMMERCIAL PARK DR</v>
      </c>
      <c r="BI1452" s="3" t="str">
        <f t="shared" si="910"/>
        <v>Yulee</v>
      </c>
      <c r="BJ1452" s="3" t="str">
        <f t="shared" si="911"/>
        <v>Florida</v>
      </c>
      <c r="BK1452" s="3">
        <f t="shared" si="912"/>
        <v>32097</v>
      </c>
      <c r="BL1452" s="3" t="str">
        <f t="shared" si="913"/>
        <v>85049 COMMERCIAL PARK DR YULEE FL 32097</v>
      </c>
      <c r="BM1452" s="3" t="str">
        <f t="shared" si="914"/>
        <v/>
      </c>
      <c r="BN1452" s="3" t="str">
        <f t="shared" si="915"/>
        <v>Pass</v>
      </c>
      <c r="BO1452" s="3" t="str">
        <f t="shared" si="916"/>
        <v>No</v>
      </c>
      <c r="BP1452" s="3" t="str">
        <f t="shared" si="917"/>
        <v>FV&lt;$10K</v>
      </c>
      <c r="BQ1452" t="s">
        <v>6650</v>
      </c>
      <c r="BR1452" s="3" t="str">
        <f t="shared" si="918"/>
        <v>No, &lt; $20K Lien</v>
      </c>
      <c r="BS1452" s="3" t="str">
        <f t="shared" si="919"/>
        <v>No, Lien &lt; $20K</v>
      </c>
      <c r="BT1452" t="s">
        <v>6650</v>
      </c>
      <c r="BU1452" s="3" t="str">
        <f t="shared" si="920"/>
        <v>No</v>
      </c>
      <c r="BV1452" s="3" t="str">
        <f t="shared" si="921"/>
        <v>No</v>
      </c>
      <c r="BW1452" s="3">
        <f t="shared" si="922"/>
        <v>0</v>
      </c>
      <c r="BX1452" s="3" t="str">
        <f t="shared" si="923"/>
        <v>No</v>
      </c>
      <c r="BY1452" s="3">
        <f t="shared" si="924"/>
        <v>377400</v>
      </c>
      <c r="BZ1452">
        <v>1</v>
      </c>
      <c r="CA1452" s="3">
        <f t="shared" si="925"/>
        <v>377400</v>
      </c>
      <c r="CC1452" s="3">
        <f t="shared" si="926"/>
        <v>0</v>
      </c>
      <c r="CD1452" s="3">
        <f t="shared" si="927"/>
        <v>0</v>
      </c>
      <c r="CE1452" s="3" t="str">
        <f t="shared" si="928"/>
        <v/>
      </c>
      <c r="CF1452" s="3" t="e">
        <f>HLOOKUP(CE1452,'Valuation Data'!$D$2:$K$5,4,FALSE)</f>
        <v>#N/A</v>
      </c>
      <c r="CG1452" s="3">
        <f t="shared" si="929"/>
        <v>377400</v>
      </c>
      <c r="CH1452" s="3" t="str">
        <f t="shared" si="930"/>
        <v>No</v>
      </c>
      <c r="CI1452" s="3" t="str">
        <f>VLOOKUP(R1452,'Use Codes &amp; County Type'!A:D,4,FALSE)</f>
        <v>C</v>
      </c>
      <c r="CJ1452" s="3" t="str">
        <f t="shared" si="931"/>
        <v>No</v>
      </c>
      <c r="CK1452" s="3" t="str">
        <f t="shared" si="932"/>
        <v>No</v>
      </c>
      <c r="CL1452" s="3">
        <f t="shared" si="933"/>
        <v>0.3</v>
      </c>
      <c r="CM1452" s="3">
        <f t="shared" si="934"/>
        <v>113220</v>
      </c>
      <c r="CN1452" s="3">
        <f t="shared" si="935"/>
        <v>24844.12</v>
      </c>
      <c r="CO1452" s="3">
        <f t="shared" si="936"/>
        <v>88375.88</v>
      </c>
      <c r="CP1452" s="3">
        <f t="shared" si="937"/>
        <v>6.5829676735559089E-2</v>
      </c>
      <c r="CR1452" s="3" t="str">
        <f t="shared" si="938"/>
        <v>No</v>
      </c>
      <c r="CV1452" s="3" t="str">
        <f t="shared" si="939"/>
        <v>*Bid</v>
      </c>
      <c r="CW1452" s="3">
        <f t="shared" si="940"/>
        <v>1451</v>
      </c>
      <c r="CX1452" s="3">
        <f t="shared" si="941"/>
        <v>6211.03</v>
      </c>
      <c r="CY1452" s="3" t="str">
        <f t="shared" si="942"/>
        <v>Ok</v>
      </c>
      <c r="CZ1452">
        <v>0</v>
      </c>
      <c r="DA1452">
        <v>0</v>
      </c>
    </row>
    <row r="1453" spans="1:105" x14ac:dyDescent="0.25">
      <c r="A1453">
        <v>1452</v>
      </c>
      <c r="B1453" t="s">
        <v>3</v>
      </c>
      <c r="C1453" t="s">
        <v>1561</v>
      </c>
      <c r="D1453">
        <v>1859.25</v>
      </c>
      <c r="E1453">
        <v>2017</v>
      </c>
      <c r="F1453">
        <v>1859.25</v>
      </c>
      <c r="G1453">
        <v>1859.25</v>
      </c>
      <c r="H1453" s="3">
        <f t="shared" si="902"/>
        <v>0</v>
      </c>
      <c r="J1453" t="s">
        <v>2734</v>
      </c>
      <c r="K1453" t="s">
        <v>2738</v>
      </c>
      <c r="L1453">
        <v>32097</v>
      </c>
      <c r="M1453" t="s">
        <v>3798</v>
      </c>
      <c r="N1453" t="s">
        <v>4758</v>
      </c>
      <c r="O1453">
        <v>-81.598738019276297</v>
      </c>
      <c r="P1453">
        <v>30.6027156589866</v>
      </c>
      <c r="Q1453" t="s">
        <v>5812</v>
      </c>
      <c r="R1453">
        <v>10</v>
      </c>
      <c r="S1453" t="s">
        <v>6547</v>
      </c>
      <c r="T1453">
        <v>8002</v>
      </c>
      <c r="U1453" t="s">
        <v>6585</v>
      </c>
      <c r="V1453">
        <v>2017</v>
      </c>
      <c r="W1453">
        <v>111604</v>
      </c>
      <c r="X1453">
        <v>2017</v>
      </c>
      <c r="Y1453">
        <v>111604</v>
      </c>
      <c r="Z1453">
        <v>1689.55</v>
      </c>
      <c r="AA1453" s="3">
        <f t="shared" si="903"/>
        <v>0.90872663708484602</v>
      </c>
      <c r="AB1453" t="s">
        <v>6616</v>
      </c>
      <c r="AC1453" t="s">
        <v>6616</v>
      </c>
      <c r="AD1453" t="s">
        <v>6616</v>
      </c>
      <c r="AE1453" t="s">
        <v>6616</v>
      </c>
      <c r="AF1453" t="s">
        <v>6616</v>
      </c>
      <c r="AG1453" t="s">
        <v>6616</v>
      </c>
      <c r="AH1453" t="s">
        <v>6616</v>
      </c>
      <c r="AI1453" t="s">
        <v>6618</v>
      </c>
      <c r="AJ1453" t="s">
        <v>6618</v>
      </c>
      <c r="AK1453" t="s">
        <v>6618</v>
      </c>
      <c r="AL1453" t="s">
        <v>6618</v>
      </c>
      <c r="AM1453" t="s">
        <v>6618</v>
      </c>
      <c r="AN1453" t="s">
        <v>6618</v>
      </c>
      <c r="AO1453" t="s">
        <v>6618</v>
      </c>
      <c r="AP1453" s="3" t="str">
        <f t="shared" si="904"/>
        <v>No</v>
      </c>
      <c r="AQ1453" s="3" t="str">
        <f t="shared" si="905"/>
        <v>No</v>
      </c>
      <c r="AR1453" s="3" t="str">
        <f t="shared" si="906"/>
        <v>No</v>
      </c>
      <c r="AS1453">
        <v>0</v>
      </c>
      <c r="AT1453">
        <v>0</v>
      </c>
      <c r="AU1453">
        <v>141800</v>
      </c>
      <c r="AV1453" t="s">
        <v>5076</v>
      </c>
      <c r="AW1453">
        <v>1</v>
      </c>
      <c r="AX1453">
        <v>2</v>
      </c>
      <c r="AY1453" t="s">
        <v>6635</v>
      </c>
      <c r="AZ1453" t="s">
        <v>6638</v>
      </c>
      <c r="BA1453">
        <v>0</v>
      </c>
      <c r="BB1453" t="s">
        <v>6616</v>
      </c>
      <c r="BC1453" t="s">
        <v>6616</v>
      </c>
      <c r="BD1453" s="4" t="str">
        <f t="shared" si="907"/>
        <v>Yes</v>
      </c>
      <c r="BE1453" t="s">
        <v>6640</v>
      </c>
      <c r="BF1453" s="3" t="str">
        <f t="shared" si="908"/>
        <v>No</v>
      </c>
      <c r="BG1453" t="s">
        <v>6645</v>
      </c>
      <c r="BH1453" s="3" t="str">
        <f t="shared" si="909"/>
        <v>COMMERCIAL PARK DR</v>
      </c>
      <c r="BI1453" s="3" t="str">
        <f t="shared" si="910"/>
        <v>Yulee</v>
      </c>
      <c r="BJ1453" s="3" t="str">
        <f t="shared" si="911"/>
        <v>Florida</v>
      </c>
      <c r="BK1453" s="3">
        <f t="shared" si="912"/>
        <v>32097</v>
      </c>
      <c r="BL1453" s="3" t="str">
        <f t="shared" si="913"/>
        <v>COMMERCIAL PARK DR YULEE FL 32097</v>
      </c>
      <c r="BM1453" s="3" t="str">
        <f t="shared" si="914"/>
        <v>L</v>
      </c>
      <c r="BN1453" s="3" t="str">
        <f t="shared" si="915"/>
        <v>Pass</v>
      </c>
      <c r="BO1453" s="3" t="str">
        <f t="shared" si="916"/>
        <v>No</v>
      </c>
      <c r="BP1453" s="3" t="str">
        <f t="shared" si="917"/>
        <v>FV&lt;$10K</v>
      </c>
      <c r="BQ1453" t="s">
        <v>6650</v>
      </c>
      <c r="BR1453" s="3" t="str">
        <f t="shared" si="918"/>
        <v>No, &lt; $20K Lien</v>
      </c>
      <c r="BS1453" s="3" t="str">
        <f t="shared" si="919"/>
        <v>No, Lien &lt; $20K</v>
      </c>
      <c r="BT1453" t="s">
        <v>6650</v>
      </c>
      <c r="BU1453" s="3" t="str">
        <f t="shared" si="920"/>
        <v>No</v>
      </c>
      <c r="BV1453" s="3" t="str">
        <f t="shared" si="921"/>
        <v>No</v>
      </c>
      <c r="BW1453" s="3">
        <f t="shared" si="922"/>
        <v>0</v>
      </c>
      <c r="BX1453" s="3" t="str">
        <f t="shared" si="923"/>
        <v>No</v>
      </c>
      <c r="BY1453" s="3">
        <f t="shared" si="924"/>
        <v>111604</v>
      </c>
      <c r="BZ1453">
        <v>1</v>
      </c>
      <c r="CA1453" s="3">
        <f t="shared" si="925"/>
        <v>111604</v>
      </c>
      <c r="CC1453" s="3">
        <f t="shared" si="926"/>
        <v>0</v>
      </c>
      <c r="CD1453" s="3">
        <f t="shared" si="927"/>
        <v>0</v>
      </c>
      <c r="CE1453" s="3" t="str">
        <f t="shared" si="928"/>
        <v/>
      </c>
      <c r="CF1453" s="3" t="e">
        <f>HLOOKUP(CE1453,'Valuation Data'!$D$2:$K$5,4,FALSE)</f>
        <v>#N/A</v>
      </c>
      <c r="CG1453" s="3">
        <f t="shared" si="929"/>
        <v>111604</v>
      </c>
      <c r="CH1453" s="3" t="str">
        <f t="shared" si="930"/>
        <v>No</v>
      </c>
      <c r="CI1453" s="3" t="str">
        <f>VLOOKUP(R1453,'Use Codes &amp; County Type'!A:D,4,FALSE)</f>
        <v>V</v>
      </c>
      <c r="CJ1453" s="3" t="str">
        <f t="shared" si="931"/>
        <v>Yes</v>
      </c>
      <c r="CK1453" s="3" t="str">
        <f t="shared" si="932"/>
        <v>No</v>
      </c>
      <c r="CL1453" s="3">
        <f t="shared" si="933"/>
        <v>0</v>
      </c>
      <c r="CM1453" s="3">
        <f t="shared" si="934"/>
        <v>0</v>
      </c>
      <c r="CN1453" s="3">
        <f t="shared" si="935"/>
        <v>7437</v>
      </c>
      <c r="CO1453" s="3">
        <f t="shared" si="936"/>
        <v>-7437</v>
      </c>
      <c r="CP1453" s="3">
        <f t="shared" si="937"/>
        <v>6.6637396509085692E-2</v>
      </c>
      <c r="CR1453" s="3" t="str">
        <f t="shared" si="938"/>
        <v>No</v>
      </c>
      <c r="CV1453" s="3" t="str">
        <f t="shared" si="939"/>
        <v>Vacant, No Sales Data</v>
      </c>
      <c r="CW1453" s="3">
        <f t="shared" si="940"/>
        <v>1452</v>
      </c>
      <c r="CX1453" s="3">
        <f t="shared" si="941"/>
        <v>1859.25</v>
      </c>
      <c r="CY1453" s="3" t="str">
        <f t="shared" si="942"/>
        <v>Ok</v>
      </c>
      <c r="CZ1453">
        <v>0</v>
      </c>
      <c r="DA1453">
        <v>0</v>
      </c>
    </row>
    <row r="1454" spans="1:105" x14ac:dyDescent="0.25">
      <c r="A1454">
        <v>1453</v>
      </c>
      <c r="B1454" t="s">
        <v>3</v>
      </c>
      <c r="C1454" t="s">
        <v>1562</v>
      </c>
      <c r="D1454">
        <v>384.99</v>
      </c>
      <c r="E1454">
        <v>2017</v>
      </c>
      <c r="F1454">
        <v>384.99</v>
      </c>
      <c r="G1454">
        <v>384.99</v>
      </c>
      <c r="H1454" s="3">
        <f t="shared" si="902"/>
        <v>0</v>
      </c>
      <c r="I1454">
        <v>86798</v>
      </c>
      <c r="J1454" t="s">
        <v>2734</v>
      </c>
      <c r="K1454" t="s">
        <v>2738</v>
      </c>
      <c r="L1454">
        <v>32097</v>
      </c>
      <c r="M1454" t="s">
        <v>3801</v>
      </c>
      <c r="N1454" t="s">
        <v>4758</v>
      </c>
      <c r="O1454">
        <v>-81.594294262432598</v>
      </c>
      <c r="P1454">
        <v>30.609537488113901</v>
      </c>
      <c r="Q1454" t="s">
        <v>5813</v>
      </c>
      <c r="R1454">
        <v>1</v>
      </c>
      <c r="S1454" t="s">
        <v>6539</v>
      </c>
      <c r="T1454">
        <v>1001</v>
      </c>
      <c r="U1454" t="s">
        <v>6582</v>
      </c>
      <c r="V1454">
        <v>2017</v>
      </c>
      <c r="W1454">
        <v>46560</v>
      </c>
      <c r="X1454">
        <v>2017</v>
      </c>
      <c r="Y1454">
        <v>62568</v>
      </c>
      <c r="Z1454">
        <v>326.39</v>
      </c>
      <c r="AA1454" s="3">
        <f t="shared" si="903"/>
        <v>0.84778825424036985</v>
      </c>
      <c r="AB1454" t="s">
        <v>6616</v>
      </c>
      <c r="AC1454" t="s">
        <v>6616</v>
      </c>
      <c r="AE1454" t="s">
        <v>6616</v>
      </c>
      <c r="AH1454" t="s">
        <v>6616</v>
      </c>
      <c r="AI1454" t="s">
        <v>6618</v>
      </c>
      <c r="AJ1454" t="s">
        <v>6618</v>
      </c>
      <c r="AK1454" t="s">
        <v>6618</v>
      </c>
      <c r="AL1454" t="s">
        <v>6618</v>
      </c>
      <c r="AM1454" t="s">
        <v>6618</v>
      </c>
      <c r="AN1454" t="s">
        <v>6618</v>
      </c>
      <c r="AO1454">
        <v>0</v>
      </c>
      <c r="AP1454" s="3" t="str">
        <f t="shared" si="904"/>
        <v>No</v>
      </c>
      <c r="AQ1454" s="3" t="str">
        <f t="shared" si="905"/>
        <v>No</v>
      </c>
      <c r="AR1454" s="3" t="str">
        <f t="shared" si="906"/>
        <v>No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 t="s">
        <v>6634</v>
      </c>
      <c r="AZ1454" t="s">
        <v>6638</v>
      </c>
      <c r="BA1454">
        <v>0</v>
      </c>
      <c r="BB1454" t="s">
        <v>6617</v>
      </c>
      <c r="BC1454" t="s">
        <v>6616</v>
      </c>
      <c r="BD1454" s="4" t="str">
        <f t="shared" si="907"/>
        <v>No</v>
      </c>
      <c r="BE1454" t="s">
        <v>6640</v>
      </c>
      <c r="BF1454" s="3" t="str">
        <f t="shared" si="908"/>
        <v>No</v>
      </c>
      <c r="BG1454" t="s">
        <v>6645</v>
      </c>
      <c r="BH1454" s="3" t="str">
        <f t="shared" si="909"/>
        <v>86798 HESTER DR</v>
      </c>
      <c r="BI1454" s="3" t="str">
        <f t="shared" si="910"/>
        <v>Yulee</v>
      </c>
      <c r="BJ1454" s="3" t="str">
        <f t="shared" si="911"/>
        <v>Florida</v>
      </c>
      <c r="BK1454" s="3">
        <f t="shared" si="912"/>
        <v>32097</v>
      </c>
      <c r="BL1454" s="3" t="str">
        <f t="shared" si="913"/>
        <v>86798 HESTER DR YULEE FL 32097</v>
      </c>
      <c r="BM1454" s="3" t="str">
        <f t="shared" si="914"/>
        <v/>
      </c>
      <c r="BN1454" s="3" t="str">
        <f t="shared" si="915"/>
        <v>Pass</v>
      </c>
      <c r="BO1454" s="3" t="str">
        <f t="shared" si="916"/>
        <v>No</v>
      </c>
      <c r="BP1454" s="3" t="str">
        <f t="shared" si="917"/>
        <v>FV&lt;$10K</v>
      </c>
      <c r="BQ1454" t="s">
        <v>6650</v>
      </c>
      <c r="BR1454" s="3" t="str">
        <f t="shared" si="918"/>
        <v>No, &lt; $20K Lien</v>
      </c>
      <c r="BS1454" s="3" t="str">
        <f t="shared" si="919"/>
        <v>No, Lien &lt; $20K</v>
      </c>
      <c r="BT1454" t="s">
        <v>6650</v>
      </c>
      <c r="BU1454" s="3" t="str">
        <f t="shared" si="920"/>
        <v>No</v>
      </c>
      <c r="BV1454" s="3" t="str">
        <f t="shared" si="921"/>
        <v>No</v>
      </c>
      <c r="BW1454" s="3">
        <f t="shared" si="922"/>
        <v>0</v>
      </c>
      <c r="BX1454" s="3" t="str">
        <f t="shared" si="923"/>
        <v>No</v>
      </c>
      <c r="BY1454" s="3">
        <f t="shared" si="924"/>
        <v>46560</v>
      </c>
      <c r="BZ1454">
        <v>1</v>
      </c>
      <c r="CA1454" s="3">
        <f t="shared" si="925"/>
        <v>46560</v>
      </c>
      <c r="CC1454" s="3">
        <f t="shared" si="926"/>
        <v>0</v>
      </c>
      <c r="CD1454" s="3">
        <f t="shared" si="927"/>
        <v>0</v>
      </c>
      <c r="CE1454" s="3" t="str">
        <f t="shared" si="928"/>
        <v/>
      </c>
      <c r="CF1454" s="3" t="e">
        <f>HLOOKUP(CE1454,'Valuation Data'!$D$2:$K$5,4,FALSE)</f>
        <v>#N/A</v>
      </c>
      <c r="CG1454" s="3">
        <f t="shared" si="929"/>
        <v>46560</v>
      </c>
      <c r="CH1454" s="3" t="str">
        <f t="shared" si="930"/>
        <v>No</v>
      </c>
      <c r="CI1454" s="3" t="str">
        <f>VLOOKUP(R1454,'Use Codes &amp; County Type'!A:D,4,FALSE)</f>
        <v>S</v>
      </c>
      <c r="CJ1454" s="3" t="str">
        <f t="shared" si="931"/>
        <v>No</v>
      </c>
      <c r="CK1454" s="3" t="str">
        <f t="shared" si="932"/>
        <v>Yes</v>
      </c>
      <c r="CL1454" s="3">
        <f t="shared" si="933"/>
        <v>0.67</v>
      </c>
      <c r="CM1454" s="3">
        <f t="shared" si="934"/>
        <v>31195.200000000001</v>
      </c>
      <c r="CN1454" s="3">
        <f t="shared" si="935"/>
        <v>1539.96</v>
      </c>
      <c r="CO1454" s="3">
        <f t="shared" si="936"/>
        <v>29655.24</v>
      </c>
      <c r="CP1454" s="3">
        <f t="shared" si="937"/>
        <v>3.3074742268041239E-2</v>
      </c>
      <c r="CR1454" s="3" t="str">
        <f t="shared" si="938"/>
        <v>No</v>
      </c>
      <c r="CV1454" s="3" t="str">
        <f t="shared" si="939"/>
        <v>*Bid</v>
      </c>
      <c r="CW1454" s="3">
        <f t="shared" si="940"/>
        <v>1453</v>
      </c>
      <c r="CX1454" s="3">
        <f t="shared" si="941"/>
        <v>384.99</v>
      </c>
      <c r="CY1454" s="3" t="str">
        <f t="shared" si="942"/>
        <v>Ok</v>
      </c>
      <c r="CZ1454">
        <v>0</v>
      </c>
      <c r="DA1454">
        <v>0</v>
      </c>
    </row>
    <row r="1455" spans="1:105" x14ac:dyDescent="0.25">
      <c r="A1455">
        <v>1454</v>
      </c>
      <c r="B1455" t="s">
        <v>3</v>
      </c>
      <c r="C1455" t="s">
        <v>1563</v>
      </c>
      <c r="D1455">
        <v>1858.04</v>
      </c>
      <c r="E1455">
        <v>2017</v>
      </c>
      <c r="F1455">
        <v>1858.04</v>
      </c>
      <c r="G1455">
        <v>1858.04</v>
      </c>
      <c r="H1455" s="3">
        <f t="shared" si="902"/>
        <v>0</v>
      </c>
      <c r="I1455">
        <v>85191</v>
      </c>
      <c r="J1455" t="s">
        <v>2734</v>
      </c>
      <c r="K1455" t="s">
        <v>2738</v>
      </c>
      <c r="L1455">
        <v>32097</v>
      </c>
      <c r="M1455" t="s">
        <v>3802</v>
      </c>
      <c r="N1455" t="s">
        <v>4758</v>
      </c>
      <c r="O1455">
        <v>-81.594330412384906</v>
      </c>
      <c r="P1455">
        <v>30.6089599645235</v>
      </c>
      <c r="Q1455" t="s">
        <v>5814</v>
      </c>
      <c r="R1455">
        <v>1</v>
      </c>
      <c r="S1455" t="s">
        <v>6539</v>
      </c>
      <c r="T1455">
        <v>1001</v>
      </c>
      <c r="U1455" t="s">
        <v>6582</v>
      </c>
      <c r="V1455">
        <v>2017</v>
      </c>
      <c r="W1455">
        <v>111530</v>
      </c>
      <c r="X1455">
        <v>2017</v>
      </c>
      <c r="Y1455">
        <v>111530</v>
      </c>
      <c r="Z1455">
        <v>1688.44</v>
      </c>
      <c r="AA1455" s="3">
        <f t="shared" si="903"/>
        <v>0.90872101784676329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 s="3" t="str">
        <f t="shared" si="904"/>
        <v>No</v>
      </c>
      <c r="AQ1455" s="3" t="str">
        <f t="shared" si="905"/>
        <v>No</v>
      </c>
      <c r="AR1455" s="3" t="str">
        <f t="shared" si="906"/>
        <v>No</v>
      </c>
      <c r="AS1455">
        <v>0</v>
      </c>
      <c r="AT1455">
        <v>0</v>
      </c>
      <c r="AU1455">
        <v>130000</v>
      </c>
      <c r="AV1455" t="s">
        <v>5076</v>
      </c>
      <c r="AW1455">
        <v>0</v>
      </c>
      <c r="AX1455">
        <v>0</v>
      </c>
      <c r="AY1455" t="s">
        <v>6634</v>
      </c>
      <c r="AZ1455">
        <v>0</v>
      </c>
      <c r="BA1455">
        <v>0</v>
      </c>
      <c r="BB1455" t="s">
        <v>6616</v>
      </c>
      <c r="BC1455">
        <v>0</v>
      </c>
      <c r="BD1455" s="4" t="str">
        <f t="shared" si="907"/>
        <v>No</v>
      </c>
      <c r="BE1455" t="s">
        <v>6640</v>
      </c>
      <c r="BF1455" s="3" t="str">
        <f t="shared" si="908"/>
        <v>No</v>
      </c>
      <c r="BG1455" t="s">
        <v>6645</v>
      </c>
      <c r="BH1455" s="3" t="str">
        <f t="shared" si="909"/>
        <v>85191 AUSMUS AVE</v>
      </c>
      <c r="BI1455" s="3" t="str">
        <f t="shared" si="910"/>
        <v>Yulee</v>
      </c>
      <c r="BJ1455" s="3" t="str">
        <f t="shared" si="911"/>
        <v>Florida</v>
      </c>
      <c r="BK1455" s="3">
        <f t="shared" si="912"/>
        <v>32097</v>
      </c>
      <c r="BL1455" s="3" t="str">
        <f t="shared" si="913"/>
        <v>85191 AUSMUS AVE YULEE FL 32097</v>
      </c>
      <c r="BM1455" s="3" t="str">
        <f t="shared" si="914"/>
        <v>L</v>
      </c>
      <c r="BN1455" s="3" t="str">
        <f t="shared" si="915"/>
        <v>Pass</v>
      </c>
      <c r="BO1455" s="3" t="str">
        <f t="shared" si="916"/>
        <v>No</v>
      </c>
      <c r="BP1455" s="3" t="str">
        <f t="shared" si="917"/>
        <v>FV&lt;$10K</v>
      </c>
      <c r="BQ1455" t="s">
        <v>6650</v>
      </c>
      <c r="BR1455" s="3" t="str">
        <f t="shared" si="918"/>
        <v>No, &lt; $20K Lien</v>
      </c>
      <c r="BS1455" s="3" t="str">
        <f t="shared" si="919"/>
        <v>No, Lien &lt; $20K</v>
      </c>
      <c r="BT1455" t="s">
        <v>6650</v>
      </c>
      <c r="BU1455" s="3" t="str">
        <f t="shared" si="920"/>
        <v>No</v>
      </c>
      <c r="BV1455" s="3" t="str">
        <f t="shared" si="921"/>
        <v>No</v>
      </c>
      <c r="BW1455" s="3">
        <f t="shared" si="922"/>
        <v>0</v>
      </c>
      <c r="BX1455" s="3" t="str">
        <f t="shared" si="923"/>
        <v>No</v>
      </c>
      <c r="BY1455" s="3">
        <f t="shared" si="924"/>
        <v>111530</v>
      </c>
      <c r="BZ1455">
        <v>1</v>
      </c>
      <c r="CA1455" s="3">
        <f t="shared" si="925"/>
        <v>111530</v>
      </c>
      <c r="CC1455" s="3">
        <f t="shared" si="926"/>
        <v>0</v>
      </c>
      <c r="CD1455" s="3">
        <f t="shared" si="927"/>
        <v>0</v>
      </c>
      <c r="CE1455" s="3" t="str">
        <f t="shared" si="928"/>
        <v/>
      </c>
      <c r="CF1455" s="3" t="e">
        <f>HLOOKUP(CE1455,'Valuation Data'!$D$2:$K$5,4,FALSE)</f>
        <v>#N/A</v>
      </c>
      <c r="CG1455" s="3">
        <f t="shared" si="929"/>
        <v>111530</v>
      </c>
      <c r="CH1455" s="3" t="str">
        <f t="shared" si="930"/>
        <v>No</v>
      </c>
      <c r="CI1455" s="3" t="str">
        <f>VLOOKUP(R1455,'Use Codes &amp; County Type'!A:D,4,FALSE)</f>
        <v>S</v>
      </c>
      <c r="CJ1455" s="3" t="str">
        <f t="shared" si="931"/>
        <v>No</v>
      </c>
      <c r="CK1455" s="3" t="str">
        <f t="shared" si="932"/>
        <v>No</v>
      </c>
      <c r="CL1455" s="3">
        <f t="shared" si="933"/>
        <v>0.35</v>
      </c>
      <c r="CM1455" s="3">
        <f t="shared" si="934"/>
        <v>39035.5</v>
      </c>
      <c r="CN1455" s="3">
        <f t="shared" si="935"/>
        <v>7432.16</v>
      </c>
      <c r="CO1455" s="3">
        <f t="shared" si="936"/>
        <v>31603.34</v>
      </c>
      <c r="CP1455" s="3">
        <f t="shared" si="937"/>
        <v>6.6638213933470816E-2</v>
      </c>
      <c r="CR1455" s="3" t="str">
        <f t="shared" si="938"/>
        <v>No</v>
      </c>
      <c r="CV1455" s="3" t="str">
        <f t="shared" si="939"/>
        <v>*Bid</v>
      </c>
      <c r="CW1455" s="3">
        <f t="shared" si="940"/>
        <v>1454</v>
      </c>
      <c r="CX1455" s="3">
        <f t="shared" si="941"/>
        <v>1858.04</v>
      </c>
      <c r="CY1455" s="3" t="str">
        <f t="shared" si="942"/>
        <v>Ok</v>
      </c>
      <c r="CZ1455">
        <v>0</v>
      </c>
      <c r="DA1455">
        <v>0</v>
      </c>
    </row>
    <row r="1456" spans="1:105" x14ac:dyDescent="0.25">
      <c r="A1456">
        <v>1455</v>
      </c>
      <c r="B1456" t="s">
        <v>3</v>
      </c>
      <c r="C1456" t="s">
        <v>1564</v>
      </c>
      <c r="D1456">
        <v>2270.56</v>
      </c>
      <c r="E1456">
        <v>2017</v>
      </c>
      <c r="F1456">
        <v>2270.56</v>
      </c>
      <c r="G1456">
        <v>2270.56</v>
      </c>
      <c r="H1456" s="3">
        <f t="shared" si="902"/>
        <v>0</v>
      </c>
      <c r="I1456">
        <v>85125</v>
      </c>
      <c r="J1456" t="s">
        <v>2734</v>
      </c>
      <c r="K1456" t="s">
        <v>2738</v>
      </c>
      <c r="L1456">
        <v>32097</v>
      </c>
      <c r="M1456" t="s">
        <v>3803</v>
      </c>
      <c r="N1456" t="s">
        <v>4758</v>
      </c>
      <c r="O1456">
        <v>-81.595340240763207</v>
      </c>
      <c r="P1456">
        <v>30.604214320495799</v>
      </c>
      <c r="Q1456" t="s">
        <v>5815</v>
      </c>
      <c r="R1456">
        <v>1</v>
      </c>
      <c r="S1456" t="s">
        <v>6539</v>
      </c>
      <c r="T1456">
        <v>1001</v>
      </c>
      <c r="U1456" t="s">
        <v>6582</v>
      </c>
      <c r="V1456">
        <v>2017</v>
      </c>
      <c r="W1456">
        <v>175829</v>
      </c>
      <c r="X1456">
        <v>2017</v>
      </c>
      <c r="Y1456">
        <v>175829</v>
      </c>
      <c r="Z1456">
        <v>2069.86</v>
      </c>
      <c r="AA1456" s="3">
        <f t="shared" si="903"/>
        <v>0.91160770911140876</v>
      </c>
      <c r="AC1456" t="s">
        <v>6616</v>
      </c>
      <c r="AD1456" t="s">
        <v>6616</v>
      </c>
      <c r="AI1456" t="s">
        <v>6618</v>
      </c>
      <c r="AJ1456" t="s">
        <v>6618</v>
      </c>
      <c r="AK1456" t="s">
        <v>6618</v>
      </c>
      <c r="AL1456" t="s">
        <v>6618</v>
      </c>
      <c r="AM1456" t="s">
        <v>6618</v>
      </c>
      <c r="AN1456">
        <v>0</v>
      </c>
      <c r="AO1456">
        <v>0</v>
      </c>
      <c r="AP1456" s="3" t="str">
        <f t="shared" si="904"/>
        <v>No</v>
      </c>
      <c r="AQ1456" s="3" t="str">
        <f t="shared" si="905"/>
        <v>No</v>
      </c>
      <c r="AR1456" s="3" t="str">
        <f t="shared" si="906"/>
        <v>No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1</v>
      </c>
      <c r="AY1456" t="s">
        <v>6634</v>
      </c>
      <c r="AZ1456" t="s">
        <v>6638</v>
      </c>
      <c r="BA1456">
        <v>0</v>
      </c>
      <c r="BB1456" t="s">
        <v>6617</v>
      </c>
      <c r="BC1456" t="s">
        <v>6616</v>
      </c>
      <c r="BD1456" s="4" t="str">
        <f t="shared" si="907"/>
        <v>No</v>
      </c>
      <c r="BE1456" t="s">
        <v>6640</v>
      </c>
      <c r="BF1456" s="3" t="str">
        <f t="shared" si="908"/>
        <v>No</v>
      </c>
      <c r="BG1456" t="s">
        <v>6645</v>
      </c>
      <c r="BH1456" s="3" t="str">
        <f t="shared" si="909"/>
        <v>85125 RADIO AVE</v>
      </c>
      <c r="BI1456" s="3" t="str">
        <f t="shared" si="910"/>
        <v>Yulee</v>
      </c>
      <c r="BJ1456" s="3" t="str">
        <f t="shared" si="911"/>
        <v>Florida</v>
      </c>
      <c r="BK1456" s="3">
        <f t="shared" si="912"/>
        <v>32097</v>
      </c>
      <c r="BL1456" s="3" t="str">
        <f t="shared" si="913"/>
        <v>85125 RADIO AVE YULEE FL 32097</v>
      </c>
      <c r="BM1456" s="3" t="str">
        <f t="shared" si="914"/>
        <v/>
      </c>
      <c r="BN1456" s="3" t="str">
        <f t="shared" si="915"/>
        <v>Pass</v>
      </c>
      <c r="BO1456" s="3" t="str">
        <f t="shared" si="916"/>
        <v>No</v>
      </c>
      <c r="BP1456" s="3" t="str">
        <f t="shared" si="917"/>
        <v>FV&lt;$10K</v>
      </c>
      <c r="BQ1456" t="s">
        <v>6650</v>
      </c>
      <c r="BR1456" s="3" t="str">
        <f t="shared" si="918"/>
        <v>No, &lt; $20K Lien</v>
      </c>
      <c r="BS1456" s="3" t="str">
        <f t="shared" si="919"/>
        <v>No, Lien &lt; $20K</v>
      </c>
      <c r="BT1456" t="s">
        <v>6650</v>
      </c>
      <c r="BU1456" s="3" t="str">
        <f t="shared" si="920"/>
        <v>No</v>
      </c>
      <c r="BV1456" s="3" t="str">
        <f t="shared" si="921"/>
        <v>No</v>
      </c>
      <c r="BW1456" s="3">
        <f t="shared" si="922"/>
        <v>0</v>
      </c>
      <c r="BX1456" s="3" t="str">
        <f t="shared" si="923"/>
        <v>No</v>
      </c>
      <c r="BY1456" s="3">
        <f t="shared" si="924"/>
        <v>175829</v>
      </c>
      <c r="BZ1456">
        <v>1</v>
      </c>
      <c r="CA1456" s="3">
        <f t="shared" si="925"/>
        <v>175829</v>
      </c>
      <c r="CC1456" s="3">
        <f t="shared" si="926"/>
        <v>0</v>
      </c>
      <c r="CD1456" s="3">
        <f t="shared" si="927"/>
        <v>0</v>
      </c>
      <c r="CE1456" s="3" t="str">
        <f t="shared" si="928"/>
        <v/>
      </c>
      <c r="CF1456" s="3" t="e">
        <f>HLOOKUP(CE1456,'Valuation Data'!$D$2:$K$5,4,FALSE)</f>
        <v>#N/A</v>
      </c>
      <c r="CG1456" s="3">
        <f t="shared" si="929"/>
        <v>175829</v>
      </c>
      <c r="CH1456" s="3" t="str">
        <f t="shared" si="930"/>
        <v>No</v>
      </c>
      <c r="CI1456" s="3" t="str">
        <f>VLOOKUP(R1456,'Use Codes &amp; County Type'!A:D,4,FALSE)</f>
        <v>S</v>
      </c>
      <c r="CJ1456" s="3" t="str">
        <f t="shared" si="931"/>
        <v>No</v>
      </c>
      <c r="CK1456" s="3" t="str">
        <f t="shared" si="932"/>
        <v>Yes</v>
      </c>
      <c r="CL1456" s="3">
        <f t="shared" si="933"/>
        <v>0.67</v>
      </c>
      <c r="CM1456" s="3">
        <f t="shared" si="934"/>
        <v>117805.43000000001</v>
      </c>
      <c r="CN1456" s="3">
        <f t="shared" si="935"/>
        <v>9082.24</v>
      </c>
      <c r="CO1456" s="3">
        <f t="shared" si="936"/>
        <v>108723.19</v>
      </c>
      <c r="CP1456" s="3">
        <f t="shared" si="937"/>
        <v>5.1653822748238341E-2</v>
      </c>
      <c r="CR1456" s="3" t="str">
        <f t="shared" si="938"/>
        <v>No</v>
      </c>
      <c r="CV1456" s="3" t="str">
        <f t="shared" si="939"/>
        <v>*Bid</v>
      </c>
      <c r="CW1456" s="3">
        <f t="shared" si="940"/>
        <v>1455</v>
      </c>
      <c r="CX1456" s="3">
        <f t="shared" si="941"/>
        <v>2270.56</v>
      </c>
      <c r="CY1456" s="3" t="str">
        <f t="shared" si="942"/>
        <v>Ok</v>
      </c>
      <c r="CZ1456">
        <v>0</v>
      </c>
      <c r="DA1456">
        <v>0</v>
      </c>
    </row>
    <row r="1457" spans="1:105" x14ac:dyDescent="0.25">
      <c r="A1457">
        <v>1456</v>
      </c>
      <c r="B1457" t="s">
        <v>3</v>
      </c>
      <c r="C1457" t="s">
        <v>1565</v>
      </c>
      <c r="D1457">
        <v>595.5</v>
      </c>
      <c r="E1457">
        <v>2017</v>
      </c>
      <c r="F1457">
        <v>595.5</v>
      </c>
      <c r="G1457">
        <v>595.5</v>
      </c>
      <c r="H1457" s="3">
        <f t="shared" si="902"/>
        <v>0</v>
      </c>
      <c r="I1457">
        <v>85051</v>
      </c>
      <c r="J1457" t="s">
        <v>2734</v>
      </c>
      <c r="K1457" t="s">
        <v>2738</v>
      </c>
      <c r="L1457">
        <v>32097</v>
      </c>
      <c r="M1457" t="s">
        <v>3804</v>
      </c>
      <c r="N1457" t="s">
        <v>4758</v>
      </c>
      <c r="O1457">
        <v>-81.594450226457795</v>
      </c>
      <c r="P1457">
        <v>30.6063893409987</v>
      </c>
      <c r="Q1457" t="s">
        <v>5816</v>
      </c>
      <c r="R1457">
        <v>1</v>
      </c>
      <c r="S1457" t="s">
        <v>6539</v>
      </c>
      <c r="T1457">
        <v>1001</v>
      </c>
      <c r="U1457" t="s">
        <v>6582</v>
      </c>
      <c r="V1457">
        <v>2017</v>
      </c>
      <c r="W1457">
        <v>71608</v>
      </c>
      <c r="X1457">
        <v>2017</v>
      </c>
      <c r="Y1457">
        <v>99517</v>
      </c>
      <c r="Z1457">
        <v>521.04</v>
      </c>
      <c r="AA1457" s="3">
        <f t="shared" si="903"/>
        <v>0.8749622166246851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 s="3" t="str">
        <f t="shared" si="904"/>
        <v>No</v>
      </c>
      <c r="AQ1457" s="3" t="str">
        <f t="shared" si="905"/>
        <v>No</v>
      </c>
      <c r="AR1457" s="3" t="str">
        <f t="shared" si="906"/>
        <v>No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1</v>
      </c>
      <c r="AY1457" t="s">
        <v>6636</v>
      </c>
      <c r="AZ1457" t="s">
        <v>6638</v>
      </c>
      <c r="BA1457">
        <v>0</v>
      </c>
      <c r="BB1457" t="s">
        <v>6617</v>
      </c>
      <c r="BC1457">
        <v>0</v>
      </c>
      <c r="BD1457" s="4" t="str">
        <f t="shared" si="907"/>
        <v>No</v>
      </c>
      <c r="BE1457" t="s">
        <v>6640</v>
      </c>
      <c r="BF1457" s="3" t="str">
        <f t="shared" si="908"/>
        <v>No</v>
      </c>
      <c r="BG1457" t="s">
        <v>6645</v>
      </c>
      <c r="BH1457" s="3" t="str">
        <f t="shared" si="909"/>
        <v>85051 CONDOR LN</v>
      </c>
      <c r="BI1457" s="3" t="str">
        <f t="shared" si="910"/>
        <v>Yulee</v>
      </c>
      <c r="BJ1457" s="3" t="str">
        <f t="shared" si="911"/>
        <v>Florida</v>
      </c>
      <c r="BK1457" s="3">
        <f t="shared" si="912"/>
        <v>32097</v>
      </c>
      <c r="BL1457" s="3" t="str">
        <f t="shared" si="913"/>
        <v>85051 CONDOR LN YULEE FL 32097</v>
      </c>
      <c r="BM1457" s="3" t="str">
        <f t="shared" si="914"/>
        <v/>
      </c>
      <c r="BN1457" s="3" t="str">
        <f t="shared" si="915"/>
        <v>Pass</v>
      </c>
      <c r="BO1457" s="3" t="str">
        <f t="shared" si="916"/>
        <v>No</v>
      </c>
      <c r="BP1457" s="3" t="str">
        <f t="shared" si="917"/>
        <v>FV&lt;$10K</v>
      </c>
      <c r="BQ1457" t="s">
        <v>6650</v>
      </c>
      <c r="BR1457" s="3" t="str">
        <f t="shared" si="918"/>
        <v>No, &lt; $20K Lien</v>
      </c>
      <c r="BS1457" s="3" t="str">
        <f t="shared" si="919"/>
        <v>No, Lien &lt; $20K</v>
      </c>
      <c r="BT1457" t="s">
        <v>6650</v>
      </c>
      <c r="BU1457" s="3" t="str">
        <f t="shared" si="920"/>
        <v>No</v>
      </c>
      <c r="BV1457" s="3" t="str">
        <f t="shared" si="921"/>
        <v>No</v>
      </c>
      <c r="BW1457" s="3">
        <f t="shared" si="922"/>
        <v>0</v>
      </c>
      <c r="BX1457" s="3" t="str">
        <f t="shared" si="923"/>
        <v>No</v>
      </c>
      <c r="BY1457" s="3">
        <f t="shared" si="924"/>
        <v>71608</v>
      </c>
      <c r="BZ1457">
        <v>1</v>
      </c>
      <c r="CA1457" s="3">
        <f t="shared" si="925"/>
        <v>71608</v>
      </c>
      <c r="CC1457" s="3">
        <f t="shared" si="926"/>
        <v>0</v>
      </c>
      <c r="CD1457" s="3">
        <f t="shared" si="927"/>
        <v>0</v>
      </c>
      <c r="CE1457" s="3" t="str">
        <f t="shared" si="928"/>
        <v/>
      </c>
      <c r="CF1457" s="3" t="e">
        <f>HLOOKUP(CE1457,'Valuation Data'!$D$2:$K$5,4,FALSE)</f>
        <v>#N/A</v>
      </c>
      <c r="CG1457" s="3">
        <f t="shared" si="929"/>
        <v>71608</v>
      </c>
      <c r="CH1457" s="3" t="str">
        <f t="shared" si="930"/>
        <v>No</v>
      </c>
      <c r="CI1457" s="3" t="str">
        <f>VLOOKUP(R1457,'Use Codes &amp; County Type'!A:D,4,FALSE)</f>
        <v>S</v>
      </c>
      <c r="CJ1457" s="3" t="str">
        <f t="shared" si="931"/>
        <v>No</v>
      </c>
      <c r="CK1457" s="3" t="str">
        <f t="shared" si="932"/>
        <v>Yes</v>
      </c>
      <c r="CL1457" s="3">
        <f t="shared" si="933"/>
        <v>0.67</v>
      </c>
      <c r="CM1457" s="3">
        <f t="shared" si="934"/>
        <v>47977.36</v>
      </c>
      <c r="CN1457" s="3">
        <f t="shared" si="935"/>
        <v>2382</v>
      </c>
      <c r="CO1457" s="3">
        <f t="shared" si="936"/>
        <v>45595.360000000001</v>
      </c>
      <c r="CP1457" s="3">
        <f t="shared" si="937"/>
        <v>3.3264439727404761E-2</v>
      </c>
      <c r="CR1457" s="3" t="str">
        <f t="shared" si="938"/>
        <v>No</v>
      </c>
      <c r="CV1457" s="3" t="str">
        <f t="shared" si="939"/>
        <v>*Bid</v>
      </c>
      <c r="CW1457" s="3">
        <f t="shared" si="940"/>
        <v>1456</v>
      </c>
      <c r="CX1457" s="3">
        <f t="shared" si="941"/>
        <v>595.5</v>
      </c>
      <c r="CY1457" s="3" t="str">
        <f t="shared" si="942"/>
        <v>Ok</v>
      </c>
      <c r="CZ1457">
        <v>0</v>
      </c>
      <c r="DA1457">
        <v>0</v>
      </c>
    </row>
    <row r="1458" spans="1:105" x14ac:dyDescent="0.25">
      <c r="A1458">
        <v>1457</v>
      </c>
      <c r="B1458" t="s">
        <v>3</v>
      </c>
      <c r="C1458" t="s">
        <v>1566</v>
      </c>
      <c r="D1458">
        <v>253.76</v>
      </c>
      <c r="E1458">
        <v>2017</v>
      </c>
      <c r="F1458">
        <v>253.76</v>
      </c>
      <c r="G1458">
        <v>253.76</v>
      </c>
      <c r="H1458" s="3">
        <f t="shared" si="902"/>
        <v>0</v>
      </c>
      <c r="J1458" t="s">
        <v>2734</v>
      </c>
      <c r="K1458" t="s">
        <v>2738</v>
      </c>
      <c r="L1458">
        <v>32097</v>
      </c>
      <c r="M1458" t="s">
        <v>3805</v>
      </c>
      <c r="N1458" t="s">
        <v>4758</v>
      </c>
      <c r="O1458">
        <v>-81.594133947410896</v>
      </c>
      <c r="P1458">
        <v>30.6063620129482</v>
      </c>
      <c r="Q1458" t="s">
        <v>5817</v>
      </c>
      <c r="R1458">
        <v>0</v>
      </c>
      <c r="S1458" t="s">
        <v>6538</v>
      </c>
      <c r="T1458">
        <v>8001</v>
      </c>
      <c r="U1458" t="s">
        <v>6581</v>
      </c>
      <c r="V1458">
        <v>2017</v>
      </c>
      <c r="W1458">
        <v>13545</v>
      </c>
      <c r="X1458">
        <v>2017</v>
      </c>
      <c r="Y1458">
        <v>13545</v>
      </c>
      <c r="Z1458">
        <v>205.05</v>
      </c>
      <c r="AA1458" s="3">
        <f t="shared" si="903"/>
        <v>0.80804697351828503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 s="3" t="str">
        <f t="shared" si="904"/>
        <v>No</v>
      </c>
      <c r="AQ1458" s="3" t="str">
        <f t="shared" si="905"/>
        <v>No</v>
      </c>
      <c r="AR1458" s="3" t="str">
        <f t="shared" si="906"/>
        <v>No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1</v>
      </c>
      <c r="AY1458" t="s">
        <v>6636</v>
      </c>
      <c r="AZ1458" t="s">
        <v>6638</v>
      </c>
      <c r="BA1458">
        <v>0</v>
      </c>
      <c r="BB1458" t="s">
        <v>6616</v>
      </c>
      <c r="BC1458">
        <v>0</v>
      </c>
      <c r="BD1458" s="4" t="str">
        <f t="shared" si="907"/>
        <v>No</v>
      </c>
      <c r="BE1458" t="s">
        <v>6640</v>
      </c>
      <c r="BF1458" s="3" t="str">
        <f t="shared" si="908"/>
        <v>No</v>
      </c>
      <c r="BG1458" t="s">
        <v>6645</v>
      </c>
      <c r="BH1458" s="3" t="str">
        <f t="shared" si="909"/>
        <v>CONDOR LN</v>
      </c>
      <c r="BI1458" s="3" t="str">
        <f t="shared" si="910"/>
        <v>Yulee</v>
      </c>
      <c r="BJ1458" s="3" t="str">
        <f t="shared" si="911"/>
        <v>Florida</v>
      </c>
      <c r="BK1458" s="3">
        <f t="shared" si="912"/>
        <v>32097</v>
      </c>
      <c r="BL1458" s="3" t="str">
        <f t="shared" si="913"/>
        <v>CONDOR LN YULEE FL 32097</v>
      </c>
      <c r="BM1458" s="3" t="str">
        <f t="shared" si="914"/>
        <v/>
      </c>
      <c r="BN1458" s="3" t="str">
        <f t="shared" si="915"/>
        <v>Pass</v>
      </c>
      <c r="BO1458" s="3" t="str">
        <f t="shared" si="916"/>
        <v>No</v>
      </c>
      <c r="BP1458" s="3" t="str">
        <f t="shared" si="917"/>
        <v>FV&lt;$10K</v>
      </c>
      <c r="BQ1458" t="s">
        <v>6650</v>
      </c>
      <c r="BR1458" s="3" t="str">
        <f t="shared" si="918"/>
        <v>No, &lt; $20K Lien</v>
      </c>
      <c r="BS1458" s="3" t="str">
        <f t="shared" si="919"/>
        <v>No, Lien &lt; $20K</v>
      </c>
      <c r="BT1458" t="s">
        <v>6650</v>
      </c>
      <c r="BU1458" s="3" t="str">
        <f t="shared" si="920"/>
        <v>No</v>
      </c>
      <c r="BV1458" s="3" t="str">
        <f t="shared" si="921"/>
        <v>No</v>
      </c>
      <c r="BW1458" s="3">
        <f t="shared" si="922"/>
        <v>0</v>
      </c>
      <c r="BX1458" s="3" t="str">
        <f t="shared" si="923"/>
        <v>No</v>
      </c>
      <c r="BY1458" s="3">
        <f t="shared" si="924"/>
        <v>13545</v>
      </c>
      <c r="BZ1458">
        <v>1</v>
      </c>
      <c r="CA1458" s="3">
        <f t="shared" si="925"/>
        <v>13545</v>
      </c>
      <c r="CC1458" s="3">
        <f t="shared" si="926"/>
        <v>0</v>
      </c>
      <c r="CD1458" s="3">
        <f t="shared" si="927"/>
        <v>0</v>
      </c>
      <c r="CE1458" s="3" t="str">
        <f t="shared" si="928"/>
        <v/>
      </c>
      <c r="CF1458" s="3" t="e">
        <f>HLOOKUP(CE1458,'Valuation Data'!$D$2:$K$5,4,FALSE)</f>
        <v>#N/A</v>
      </c>
      <c r="CG1458" s="3">
        <f t="shared" si="929"/>
        <v>13545</v>
      </c>
      <c r="CH1458" s="3" t="str">
        <f t="shared" si="930"/>
        <v>No</v>
      </c>
      <c r="CI1458" s="3" t="str">
        <f>VLOOKUP(R1458,'Use Codes &amp; County Type'!A:D,4,FALSE)</f>
        <v>V</v>
      </c>
      <c r="CJ1458" s="3" t="str">
        <f t="shared" si="931"/>
        <v>Yes</v>
      </c>
      <c r="CK1458" s="3" t="str">
        <f t="shared" si="932"/>
        <v>No</v>
      </c>
      <c r="CL1458" s="3">
        <f t="shared" si="933"/>
        <v>0</v>
      </c>
      <c r="CM1458" s="3">
        <f t="shared" si="934"/>
        <v>0</v>
      </c>
      <c r="CN1458" s="3">
        <f t="shared" si="935"/>
        <v>1015.04</v>
      </c>
      <c r="CO1458" s="3">
        <f t="shared" si="936"/>
        <v>-1015.04</v>
      </c>
      <c r="CP1458" s="3">
        <f t="shared" si="937"/>
        <v>7.4938353636028049E-2</v>
      </c>
      <c r="CR1458" s="3" t="str">
        <f t="shared" si="938"/>
        <v>No</v>
      </c>
      <c r="CV1458" s="3" t="str">
        <f t="shared" si="939"/>
        <v>FMV&lt;$30K</v>
      </c>
      <c r="CW1458" s="3">
        <f t="shared" si="940"/>
        <v>1457</v>
      </c>
      <c r="CX1458" s="3">
        <f t="shared" si="941"/>
        <v>253.76</v>
      </c>
      <c r="CY1458" s="3" t="str">
        <f t="shared" si="942"/>
        <v>Ok</v>
      </c>
      <c r="CZ1458">
        <v>0</v>
      </c>
      <c r="DA1458">
        <v>0</v>
      </c>
    </row>
    <row r="1459" spans="1:105" x14ac:dyDescent="0.25">
      <c r="A1459">
        <v>1458</v>
      </c>
      <c r="B1459" t="s">
        <v>3</v>
      </c>
      <c r="C1459" t="s">
        <v>1567</v>
      </c>
      <c r="D1459">
        <v>129.47</v>
      </c>
      <c r="E1459">
        <v>2017</v>
      </c>
      <c r="F1459" t="e">
        <f>NA()</f>
        <v>#N/A</v>
      </c>
      <c r="G1459" t="e">
        <f>NA()</f>
        <v>#N/A</v>
      </c>
      <c r="H1459" s="3" t="e">
        <f t="shared" si="902"/>
        <v>#N/A</v>
      </c>
      <c r="I1459" t="e">
        <f>NA()</f>
        <v>#N/A</v>
      </c>
      <c r="J1459" t="e">
        <f>NA()</f>
        <v>#N/A</v>
      </c>
      <c r="K1459" t="e">
        <f>NA()</f>
        <v>#N/A</v>
      </c>
      <c r="L1459" t="e">
        <f>NA()</f>
        <v>#N/A</v>
      </c>
      <c r="M1459" t="e">
        <f>NA()</f>
        <v>#N/A</v>
      </c>
      <c r="N1459" t="e">
        <f>NA()</f>
        <v>#N/A</v>
      </c>
      <c r="O1459" t="e">
        <f>NA()</f>
        <v>#N/A</v>
      </c>
      <c r="P1459" t="e">
        <f>NA()</f>
        <v>#N/A</v>
      </c>
      <c r="Q1459" t="e">
        <f>NA()</f>
        <v>#N/A</v>
      </c>
      <c r="R1459">
        <v>2</v>
      </c>
      <c r="S1459" t="s">
        <v>6535</v>
      </c>
      <c r="T1459" t="e">
        <f>NA()</f>
        <v>#N/A</v>
      </c>
      <c r="U1459" t="e">
        <f>NA()</f>
        <v>#N/A</v>
      </c>
      <c r="V1459">
        <v>2017</v>
      </c>
      <c r="W1459">
        <v>31454</v>
      </c>
      <c r="X1459" t="e">
        <f>NA()</f>
        <v>#N/A</v>
      </c>
      <c r="Y1459" t="e">
        <f>NA()</f>
        <v>#N/A</v>
      </c>
      <c r="Z1459" t="e">
        <f>NA()</f>
        <v>#N/A</v>
      </c>
      <c r="AA1459" s="3">
        <f t="shared" si="903"/>
        <v>0</v>
      </c>
      <c r="AI1459" t="e">
        <f>NA()</f>
        <v>#N/A</v>
      </c>
      <c r="AJ1459" t="e">
        <f>NA()</f>
        <v>#N/A</v>
      </c>
      <c r="AK1459" t="e">
        <f>NA()</f>
        <v>#N/A</v>
      </c>
      <c r="AL1459" t="e">
        <f>NA()</f>
        <v>#N/A</v>
      </c>
      <c r="AM1459" t="e">
        <f>NA()</f>
        <v>#N/A</v>
      </c>
      <c r="AN1459" t="e">
        <f>NA()</f>
        <v>#N/A</v>
      </c>
      <c r="AO1459" t="e">
        <f>NA()</f>
        <v>#N/A</v>
      </c>
      <c r="AP1459" s="3" t="str">
        <f t="shared" si="904"/>
        <v>No</v>
      </c>
      <c r="AQ1459" s="3" t="str">
        <f t="shared" si="905"/>
        <v>No</v>
      </c>
      <c r="AR1459" s="3" t="str">
        <f t="shared" si="906"/>
        <v>No</v>
      </c>
      <c r="AS1459" t="e">
        <f>NA()</f>
        <v>#N/A</v>
      </c>
      <c r="AT1459" t="e">
        <f>NA()</f>
        <v>#N/A</v>
      </c>
      <c r="AU1459" t="e">
        <f>NA()</f>
        <v>#N/A</v>
      </c>
      <c r="AV1459" t="e">
        <f>NA()</f>
        <v>#N/A</v>
      </c>
      <c r="AW1459" t="e">
        <f>NA()</f>
        <v>#N/A</v>
      </c>
      <c r="AX1459" t="e">
        <f>NA()</f>
        <v>#N/A</v>
      </c>
      <c r="AY1459" t="e">
        <f>NA()</f>
        <v>#N/A</v>
      </c>
      <c r="AZ1459" t="e">
        <f>NA()</f>
        <v>#N/A</v>
      </c>
      <c r="BA1459">
        <v>0</v>
      </c>
      <c r="BB1459" t="s">
        <v>6617</v>
      </c>
      <c r="BC1459" t="e">
        <f>NA()</f>
        <v>#N/A</v>
      </c>
      <c r="BD1459" s="4" t="str">
        <f t="shared" si="907"/>
        <v>No</v>
      </c>
      <c r="BE1459" t="e">
        <f>NA()</f>
        <v>#N/A</v>
      </c>
      <c r="BF1459" s="3" t="str">
        <f t="shared" si="908"/>
        <v>No</v>
      </c>
      <c r="BG1459" t="e">
        <f>NA()</f>
        <v>#N/A</v>
      </c>
      <c r="BH1459" s="3" t="e">
        <f t="shared" si="909"/>
        <v>#N/A</v>
      </c>
      <c r="BI1459" s="3" t="e">
        <f t="shared" si="910"/>
        <v>#N/A</v>
      </c>
      <c r="BJ1459" s="3" t="e">
        <f t="shared" si="911"/>
        <v>#N/A</v>
      </c>
      <c r="BK1459" s="3" t="e">
        <f t="shared" si="912"/>
        <v>#N/A</v>
      </c>
      <c r="BL1459" s="3" t="e">
        <f t="shared" si="913"/>
        <v>#N/A</v>
      </c>
      <c r="BM1459" s="3" t="e">
        <f t="shared" si="914"/>
        <v>#N/A</v>
      </c>
      <c r="BN1459" s="3" t="str">
        <f t="shared" si="915"/>
        <v>Lien&lt;$150</v>
      </c>
      <c r="BO1459" s="3" t="e">
        <f t="shared" si="916"/>
        <v>#N/A</v>
      </c>
      <c r="BP1459" s="3" t="str">
        <f t="shared" si="917"/>
        <v>FV&lt;$10K</v>
      </c>
      <c r="BQ1459" t="s">
        <v>6650</v>
      </c>
      <c r="BR1459" s="3" t="str">
        <f t="shared" si="918"/>
        <v>No, &lt; $20K Lien</v>
      </c>
      <c r="BS1459" s="3" t="str">
        <f t="shared" si="919"/>
        <v>No, Lien &lt; $20K</v>
      </c>
      <c r="BT1459" t="s">
        <v>6650</v>
      </c>
      <c r="BU1459" s="3" t="str">
        <f t="shared" si="920"/>
        <v>No</v>
      </c>
      <c r="BV1459" s="3" t="str">
        <f t="shared" si="921"/>
        <v>No</v>
      </c>
      <c r="BW1459" s="3">
        <f t="shared" si="922"/>
        <v>0</v>
      </c>
      <c r="BX1459" s="3" t="str">
        <f t="shared" si="923"/>
        <v>No</v>
      </c>
      <c r="BY1459" s="3">
        <f t="shared" si="924"/>
        <v>31454</v>
      </c>
      <c r="BZ1459">
        <v>1</v>
      </c>
      <c r="CA1459" s="3">
        <f t="shared" si="925"/>
        <v>31454</v>
      </c>
      <c r="CC1459" s="3" t="e">
        <f t="shared" si="926"/>
        <v>#N/A</v>
      </c>
      <c r="CD1459" s="3" t="e">
        <f t="shared" si="927"/>
        <v>#N/A</v>
      </c>
      <c r="CE1459" s="3" t="str">
        <f t="shared" si="928"/>
        <v/>
      </c>
      <c r="CF1459" s="3" t="e">
        <f>HLOOKUP(CE1459,'Valuation Data'!$D$2:$K$5,4,FALSE)</f>
        <v>#N/A</v>
      </c>
      <c r="CG1459" s="3">
        <f t="shared" si="929"/>
        <v>31454</v>
      </c>
      <c r="CH1459" s="3" t="str">
        <f t="shared" si="930"/>
        <v>No</v>
      </c>
      <c r="CI1459" s="3" t="str">
        <f>VLOOKUP(R1459,'Use Codes &amp; County Type'!A:D,4,FALSE)</f>
        <v>R</v>
      </c>
      <c r="CJ1459" s="3" t="str">
        <f t="shared" si="931"/>
        <v>No</v>
      </c>
      <c r="CK1459" s="3" t="str">
        <f t="shared" si="932"/>
        <v>Yes</v>
      </c>
      <c r="CL1459" s="3">
        <f t="shared" si="933"/>
        <v>0.67</v>
      </c>
      <c r="CM1459" s="3">
        <f t="shared" si="934"/>
        <v>21074.18</v>
      </c>
      <c r="CN1459" s="3" t="e">
        <f t="shared" si="935"/>
        <v>#N/A</v>
      </c>
      <c r="CO1459" s="3" t="e">
        <f t="shared" si="936"/>
        <v>#N/A</v>
      </c>
      <c r="CP1459" s="3" t="e">
        <f t="shared" si="937"/>
        <v>#N/A</v>
      </c>
      <c r="CR1459" s="3" t="str">
        <f t="shared" si="938"/>
        <v>No</v>
      </c>
      <c r="CV1459" s="3" t="str">
        <f t="shared" si="939"/>
        <v>Lien&lt;$150</v>
      </c>
      <c r="CW1459" s="3">
        <f t="shared" si="940"/>
        <v>1458</v>
      </c>
      <c r="CX1459" s="3">
        <f t="shared" si="941"/>
        <v>129.47</v>
      </c>
      <c r="CY1459" s="3" t="str">
        <f t="shared" si="942"/>
        <v>Ok</v>
      </c>
      <c r="CZ1459" t="e">
        <f>NA()</f>
        <v>#N/A</v>
      </c>
      <c r="DA1459" t="e">
        <f>NA()</f>
        <v>#N/A</v>
      </c>
    </row>
    <row r="1460" spans="1:105" x14ac:dyDescent="0.25">
      <c r="A1460">
        <v>1459</v>
      </c>
      <c r="B1460" t="s">
        <v>3</v>
      </c>
      <c r="C1460" t="s">
        <v>1568</v>
      </c>
      <c r="D1460">
        <v>805.88</v>
      </c>
      <c r="E1460">
        <v>2017</v>
      </c>
      <c r="F1460">
        <v>805.88</v>
      </c>
      <c r="G1460">
        <v>805.88</v>
      </c>
      <c r="H1460" s="3">
        <f t="shared" si="902"/>
        <v>0</v>
      </c>
      <c r="I1460">
        <v>85537</v>
      </c>
      <c r="J1460" t="s">
        <v>2734</v>
      </c>
      <c r="K1460" t="s">
        <v>2738</v>
      </c>
      <c r="L1460">
        <v>32097</v>
      </c>
      <c r="M1460" t="s">
        <v>3806</v>
      </c>
      <c r="N1460" t="s">
        <v>4758</v>
      </c>
      <c r="O1460">
        <v>-81.605890235309005</v>
      </c>
      <c r="P1460">
        <v>30.608928571519002</v>
      </c>
      <c r="Q1460" t="s">
        <v>5818</v>
      </c>
      <c r="R1460">
        <v>0</v>
      </c>
      <c r="S1460" t="s">
        <v>6538</v>
      </c>
      <c r="T1460">
        <v>8001</v>
      </c>
      <c r="U1460" t="s">
        <v>6581</v>
      </c>
      <c r="V1460">
        <v>2017</v>
      </c>
      <c r="W1460">
        <v>47266</v>
      </c>
      <c r="X1460">
        <v>2017</v>
      </c>
      <c r="Y1460">
        <v>47266</v>
      </c>
      <c r="Z1460">
        <v>715.56</v>
      </c>
      <c r="AA1460" s="3">
        <f t="shared" si="903"/>
        <v>0.88792376036134402</v>
      </c>
      <c r="AC1460" t="s">
        <v>6616</v>
      </c>
      <c r="AD1460" t="s">
        <v>6616</v>
      </c>
      <c r="AE1460" t="s">
        <v>6616</v>
      </c>
      <c r="AF1460" t="s">
        <v>6616</v>
      </c>
      <c r="AG1460" t="s">
        <v>6616</v>
      </c>
      <c r="AH1460" t="s">
        <v>6616</v>
      </c>
      <c r="AI1460" t="s">
        <v>6618</v>
      </c>
      <c r="AJ1460" t="s">
        <v>6618</v>
      </c>
      <c r="AK1460" t="s">
        <v>6618</v>
      </c>
      <c r="AL1460" t="s">
        <v>6618</v>
      </c>
      <c r="AM1460" t="s">
        <v>6618</v>
      </c>
      <c r="AN1460" t="s">
        <v>6618</v>
      </c>
      <c r="AO1460">
        <v>0</v>
      </c>
      <c r="AP1460" s="3" t="str">
        <f t="shared" si="904"/>
        <v>No</v>
      </c>
      <c r="AQ1460" s="3" t="str">
        <f t="shared" si="905"/>
        <v>No</v>
      </c>
      <c r="AR1460" s="3" t="str">
        <f t="shared" si="906"/>
        <v>No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 t="s">
        <v>6634</v>
      </c>
      <c r="AZ1460" t="s">
        <v>6638</v>
      </c>
      <c r="BA1460">
        <v>0</v>
      </c>
      <c r="BB1460" t="s">
        <v>6616</v>
      </c>
      <c r="BC1460" t="s">
        <v>6616</v>
      </c>
      <c r="BD1460" s="4" t="str">
        <f t="shared" si="907"/>
        <v>No</v>
      </c>
      <c r="BE1460" t="s">
        <v>6640</v>
      </c>
      <c r="BF1460" s="3" t="str">
        <f t="shared" si="908"/>
        <v>No</v>
      </c>
      <c r="BG1460" t="s">
        <v>6645</v>
      </c>
      <c r="BH1460" s="3" t="str">
        <f t="shared" si="909"/>
        <v>85537 NORTH HARTS RD</v>
      </c>
      <c r="BI1460" s="3" t="str">
        <f t="shared" si="910"/>
        <v>Yulee</v>
      </c>
      <c r="BJ1460" s="3" t="str">
        <f t="shared" si="911"/>
        <v>Florida</v>
      </c>
      <c r="BK1460" s="3">
        <f t="shared" si="912"/>
        <v>32097</v>
      </c>
      <c r="BL1460" s="3" t="str">
        <f t="shared" si="913"/>
        <v>85537 NORTH HARTS RD YULEE FL 32097</v>
      </c>
      <c r="BM1460" s="3" t="str">
        <f t="shared" si="914"/>
        <v/>
      </c>
      <c r="BN1460" s="3" t="str">
        <f t="shared" si="915"/>
        <v>Pass</v>
      </c>
      <c r="BO1460" s="3" t="str">
        <f t="shared" si="916"/>
        <v>No</v>
      </c>
      <c r="BP1460" s="3" t="str">
        <f t="shared" si="917"/>
        <v>FV&lt;$10K</v>
      </c>
      <c r="BQ1460" t="s">
        <v>6650</v>
      </c>
      <c r="BR1460" s="3" t="str">
        <f t="shared" si="918"/>
        <v>No, &lt; $20K Lien</v>
      </c>
      <c r="BS1460" s="3" t="str">
        <f t="shared" si="919"/>
        <v>No, Lien &lt; $20K</v>
      </c>
      <c r="BT1460" t="s">
        <v>6650</v>
      </c>
      <c r="BU1460" s="3" t="str">
        <f t="shared" si="920"/>
        <v>No</v>
      </c>
      <c r="BV1460" s="3" t="str">
        <f t="shared" si="921"/>
        <v>No</v>
      </c>
      <c r="BW1460" s="3">
        <f t="shared" si="922"/>
        <v>0</v>
      </c>
      <c r="BX1460" s="3" t="str">
        <f t="shared" si="923"/>
        <v>No</v>
      </c>
      <c r="BY1460" s="3">
        <f t="shared" si="924"/>
        <v>47266</v>
      </c>
      <c r="BZ1460">
        <v>1</v>
      </c>
      <c r="CA1460" s="3">
        <f t="shared" si="925"/>
        <v>47266</v>
      </c>
      <c r="CC1460" s="3">
        <f t="shared" si="926"/>
        <v>0</v>
      </c>
      <c r="CD1460" s="3">
        <f t="shared" si="927"/>
        <v>0</v>
      </c>
      <c r="CE1460" s="3" t="str">
        <f t="shared" si="928"/>
        <v/>
      </c>
      <c r="CF1460" s="3" t="e">
        <f>HLOOKUP(CE1460,'Valuation Data'!$D$2:$K$5,4,FALSE)</f>
        <v>#N/A</v>
      </c>
      <c r="CG1460" s="3">
        <f t="shared" si="929"/>
        <v>47266</v>
      </c>
      <c r="CH1460" s="3" t="str">
        <f t="shared" si="930"/>
        <v>No</v>
      </c>
      <c r="CI1460" s="3" t="str">
        <f>VLOOKUP(R1460,'Use Codes &amp; County Type'!A:D,4,FALSE)</f>
        <v>V</v>
      </c>
      <c r="CJ1460" s="3" t="str">
        <f t="shared" si="931"/>
        <v>Yes</v>
      </c>
      <c r="CK1460" s="3" t="str">
        <f t="shared" si="932"/>
        <v>No</v>
      </c>
      <c r="CL1460" s="3">
        <f t="shared" si="933"/>
        <v>0</v>
      </c>
      <c r="CM1460" s="3">
        <f t="shared" si="934"/>
        <v>0</v>
      </c>
      <c r="CN1460" s="3">
        <f t="shared" si="935"/>
        <v>3223.52</v>
      </c>
      <c r="CO1460" s="3">
        <f t="shared" si="936"/>
        <v>-3223.52</v>
      </c>
      <c r="CP1460" s="3">
        <f t="shared" si="937"/>
        <v>6.8199551474632927E-2</v>
      </c>
      <c r="CR1460" s="3" t="str">
        <f t="shared" si="938"/>
        <v>No</v>
      </c>
      <c r="CV1460" s="3" t="str">
        <f t="shared" si="939"/>
        <v>Vacant, No Sales Data</v>
      </c>
      <c r="CW1460" s="3">
        <f t="shared" si="940"/>
        <v>1459</v>
      </c>
      <c r="CX1460" s="3">
        <f t="shared" si="941"/>
        <v>805.88</v>
      </c>
      <c r="CY1460" s="3" t="str">
        <f t="shared" si="942"/>
        <v>Ok</v>
      </c>
      <c r="CZ1460">
        <v>0</v>
      </c>
      <c r="DA1460">
        <v>0</v>
      </c>
    </row>
    <row r="1461" spans="1:105" x14ac:dyDescent="0.25">
      <c r="A1461">
        <v>1460</v>
      </c>
      <c r="B1461" t="s">
        <v>3</v>
      </c>
      <c r="C1461" t="s">
        <v>1569</v>
      </c>
      <c r="D1461">
        <v>674.05</v>
      </c>
      <c r="E1461">
        <v>2017</v>
      </c>
      <c r="F1461">
        <v>674.05</v>
      </c>
      <c r="G1461">
        <v>674.05</v>
      </c>
      <c r="H1461" s="3">
        <f t="shared" si="902"/>
        <v>0</v>
      </c>
      <c r="I1461">
        <v>85020</v>
      </c>
      <c r="J1461" t="s">
        <v>2734</v>
      </c>
      <c r="K1461" t="s">
        <v>2738</v>
      </c>
      <c r="L1461">
        <v>32097</v>
      </c>
      <c r="M1461" t="s">
        <v>3807</v>
      </c>
      <c r="N1461" t="s">
        <v>4758</v>
      </c>
      <c r="O1461">
        <v>-81.6052082956856</v>
      </c>
      <c r="P1461">
        <v>30.605184200432902</v>
      </c>
      <c r="Q1461" t="s">
        <v>5819</v>
      </c>
      <c r="R1461">
        <v>2</v>
      </c>
      <c r="S1461" t="s">
        <v>6535</v>
      </c>
      <c r="T1461">
        <v>1006</v>
      </c>
      <c r="U1461" t="s">
        <v>6578</v>
      </c>
      <c r="V1461">
        <v>2017</v>
      </c>
      <c r="W1461">
        <v>39215</v>
      </c>
      <c r="X1461">
        <v>2017</v>
      </c>
      <c r="Y1461">
        <v>39215</v>
      </c>
      <c r="Z1461">
        <v>593.66999999999996</v>
      </c>
      <c r="AA1461" s="3">
        <f t="shared" si="903"/>
        <v>0.88075068615087904</v>
      </c>
      <c r="AB1461" t="s">
        <v>6616</v>
      </c>
      <c r="AC1461" t="s">
        <v>6616</v>
      </c>
      <c r="AD1461" t="s">
        <v>6616</v>
      </c>
      <c r="AE1461" t="s">
        <v>6616</v>
      </c>
      <c r="AF1461" t="s">
        <v>6616</v>
      </c>
      <c r="AG1461" t="s">
        <v>6616</v>
      </c>
      <c r="AH1461" t="s">
        <v>6616</v>
      </c>
      <c r="AI1461" t="s">
        <v>6618</v>
      </c>
      <c r="AJ1461" t="s">
        <v>6618</v>
      </c>
      <c r="AK1461" t="s">
        <v>6618</v>
      </c>
      <c r="AL1461" t="s">
        <v>6618</v>
      </c>
      <c r="AM1461" t="s">
        <v>6618</v>
      </c>
      <c r="AN1461" t="s">
        <v>6618</v>
      </c>
      <c r="AO1461" t="s">
        <v>6618</v>
      </c>
      <c r="AP1461" s="3" t="str">
        <f t="shared" si="904"/>
        <v>No</v>
      </c>
      <c r="AQ1461" s="3" t="str">
        <f t="shared" si="905"/>
        <v>No</v>
      </c>
      <c r="AR1461" s="3" t="str">
        <f t="shared" si="906"/>
        <v>No</v>
      </c>
      <c r="AS1461">
        <v>0</v>
      </c>
      <c r="AT1461">
        <v>0</v>
      </c>
      <c r="AU1461">
        <v>46000</v>
      </c>
      <c r="AV1461" t="s">
        <v>6622</v>
      </c>
      <c r="AW1461">
        <v>0</v>
      </c>
      <c r="AX1461">
        <v>0</v>
      </c>
      <c r="AY1461" t="s">
        <v>6634</v>
      </c>
      <c r="AZ1461" t="s">
        <v>6638</v>
      </c>
      <c r="BA1461">
        <v>1</v>
      </c>
      <c r="BB1461" t="s">
        <v>6616</v>
      </c>
      <c r="BC1461" t="s">
        <v>6616</v>
      </c>
      <c r="BD1461" s="4" t="str">
        <f t="shared" si="907"/>
        <v>No</v>
      </c>
      <c r="BE1461" t="s">
        <v>6640</v>
      </c>
      <c r="BF1461" s="3" t="str">
        <f t="shared" si="908"/>
        <v>No</v>
      </c>
      <c r="BG1461" t="s">
        <v>6645</v>
      </c>
      <c r="BH1461" s="3" t="str">
        <f t="shared" si="909"/>
        <v>85020 PEACOCK CT</v>
      </c>
      <c r="BI1461" s="3" t="str">
        <f t="shared" si="910"/>
        <v>Yulee</v>
      </c>
      <c r="BJ1461" s="3" t="str">
        <f t="shared" si="911"/>
        <v>Florida</v>
      </c>
      <c r="BK1461" s="3">
        <f t="shared" si="912"/>
        <v>32097</v>
      </c>
      <c r="BL1461" s="3" t="str">
        <f t="shared" si="913"/>
        <v>85020 PEACOCK CT YULEE FL 32097</v>
      </c>
      <c r="BM1461" s="3" t="str">
        <f t="shared" si="914"/>
        <v>L</v>
      </c>
      <c r="BN1461" s="3" t="str">
        <f t="shared" si="915"/>
        <v>Pass</v>
      </c>
      <c r="BO1461" s="3" t="str">
        <f t="shared" si="916"/>
        <v>No</v>
      </c>
      <c r="BP1461" s="3" t="str">
        <f t="shared" si="917"/>
        <v>FV&lt;$10K</v>
      </c>
      <c r="BQ1461" t="s">
        <v>6650</v>
      </c>
      <c r="BR1461" s="3" t="str">
        <f t="shared" si="918"/>
        <v>No, &lt; $20K Lien</v>
      </c>
      <c r="BS1461" s="3" t="str">
        <f t="shared" si="919"/>
        <v>No, Lien &lt; $20K</v>
      </c>
      <c r="BT1461" t="s">
        <v>6650</v>
      </c>
      <c r="BU1461" s="3" t="str">
        <f t="shared" si="920"/>
        <v>No</v>
      </c>
      <c r="BV1461" s="3" t="str">
        <f t="shared" si="921"/>
        <v>No</v>
      </c>
      <c r="BW1461" s="3">
        <f t="shared" si="922"/>
        <v>1</v>
      </c>
      <c r="BX1461" s="3" t="str">
        <f t="shared" si="923"/>
        <v>No</v>
      </c>
      <c r="BY1461" s="3">
        <f t="shared" si="924"/>
        <v>39215</v>
      </c>
      <c r="BZ1461">
        <v>1</v>
      </c>
      <c r="CA1461" s="3">
        <f t="shared" si="925"/>
        <v>39215</v>
      </c>
      <c r="CC1461" s="3">
        <f t="shared" si="926"/>
        <v>0</v>
      </c>
      <c r="CD1461" s="3">
        <f t="shared" si="927"/>
        <v>0</v>
      </c>
      <c r="CE1461" s="3" t="str">
        <f t="shared" si="928"/>
        <v/>
      </c>
      <c r="CF1461" s="3" t="e">
        <f>HLOOKUP(CE1461,'Valuation Data'!$D$2:$K$5,4,FALSE)</f>
        <v>#N/A</v>
      </c>
      <c r="CG1461" s="3">
        <f t="shared" si="929"/>
        <v>39215</v>
      </c>
      <c r="CH1461" s="3" t="str">
        <f t="shared" si="930"/>
        <v>No</v>
      </c>
      <c r="CI1461" s="3" t="str">
        <f>VLOOKUP(R1461,'Use Codes &amp; County Type'!A:D,4,FALSE)</f>
        <v>R</v>
      </c>
      <c r="CJ1461" s="3" t="str">
        <f t="shared" si="931"/>
        <v>No</v>
      </c>
      <c r="CK1461" s="3" t="str">
        <f t="shared" si="932"/>
        <v>No</v>
      </c>
      <c r="CL1461" s="3">
        <f t="shared" si="933"/>
        <v>0.35</v>
      </c>
      <c r="CM1461" s="3">
        <f t="shared" si="934"/>
        <v>13725.25</v>
      </c>
      <c r="CN1461" s="3">
        <f t="shared" si="935"/>
        <v>3370.25</v>
      </c>
      <c r="CO1461" s="3">
        <f t="shared" si="936"/>
        <v>10355</v>
      </c>
      <c r="CP1461" s="3">
        <f t="shared" si="937"/>
        <v>8.5942879000382513E-2</v>
      </c>
      <c r="CR1461" s="3" t="str">
        <f t="shared" si="938"/>
        <v>No</v>
      </c>
      <c r="CV1461" s="3" t="str">
        <f t="shared" si="939"/>
        <v>*Bid</v>
      </c>
      <c r="CW1461" s="3">
        <f t="shared" si="940"/>
        <v>1460</v>
      </c>
      <c r="CX1461" s="3">
        <f t="shared" si="941"/>
        <v>674.05</v>
      </c>
      <c r="CY1461" s="3" t="str">
        <f t="shared" si="942"/>
        <v>Ok</v>
      </c>
      <c r="CZ1461">
        <v>0</v>
      </c>
      <c r="DA1461">
        <v>0</v>
      </c>
    </row>
    <row r="1462" spans="1:105" x14ac:dyDescent="0.25">
      <c r="A1462">
        <v>1461</v>
      </c>
      <c r="B1462" t="s">
        <v>3</v>
      </c>
      <c r="C1462" t="s">
        <v>1570</v>
      </c>
      <c r="D1462">
        <v>1144.4000000000001</v>
      </c>
      <c r="E1462">
        <v>2017</v>
      </c>
      <c r="F1462">
        <v>1144.4000000000001</v>
      </c>
      <c r="G1462">
        <v>1144.4000000000001</v>
      </c>
      <c r="H1462" s="3">
        <f t="shared" si="902"/>
        <v>0</v>
      </c>
      <c r="I1462">
        <v>85488</v>
      </c>
      <c r="J1462" t="s">
        <v>2734</v>
      </c>
      <c r="K1462" t="s">
        <v>2738</v>
      </c>
      <c r="L1462">
        <v>32097</v>
      </c>
      <c r="M1462" t="s">
        <v>3808</v>
      </c>
      <c r="N1462" t="s">
        <v>4758</v>
      </c>
      <c r="O1462">
        <v>-81.602406675680996</v>
      </c>
      <c r="P1462">
        <v>30.607691894473</v>
      </c>
      <c r="Q1462" t="s">
        <v>5820</v>
      </c>
      <c r="R1462">
        <v>2</v>
      </c>
      <c r="S1462" t="s">
        <v>6535</v>
      </c>
      <c r="T1462">
        <v>1006</v>
      </c>
      <c r="U1462" t="s">
        <v>6578</v>
      </c>
      <c r="V1462">
        <v>2017</v>
      </c>
      <c r="W1462">
        <v>67943</v>
      </c>
      <c r="X1462">
        <v>2017</v>
      </c>
      <c r="Y1462">
        <v>67943</v>
      </c>
      <c r="Z1462">
        <v>1028.57</v>
      </c>
      <c r="AA1462" s="3">
        <f t="shared" si="903"/>
        <v>0.89878538972387267</v>
      </c>
      <c r="AB1462" t="s">
        <v>6616</v>
      </c>
      <c r="AI1462" t="s">
        <v>6618</v>
      </c>
      <c r="AJ1462" t="s">
        <v>6618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 s="3" t="str">
        <f t="shared" si="904"/>
        <v>No</v>
      </c>
      <c r="AQ1462" s="3" t="str">
        <f t="shared" si="905"/>
        <v>No</v>
      </c>
      <c r="AR1462" s="3" t="str">
        <f t="shared" si="906"/>
        <v>No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 t="s">
        <v>6634</v>
      </c>
      <c r="AZ1462">
        <v>0</v>
      </c>
      <c r="BA1462">
        <v>1</v>
      </c>
      <c r="BB1462" t="s">
        <v>6616</v>
      </c>
      <c r="BC1462" t="s">
        <v>6616</v>
      </c>
      <c r="BD1462" s="4" t="str">
        <f t="shared" si="907"/>
        <v>No</v>
      </c>
      <c r="BE1462" t="s">
        <v>6640</v>
      </c>
      <c r="BF1462" s="3" t="str">
        <f t="shared" si="908"/>
        <v>No</v>
      </c>
      <c r="BG1462" t="s">
        <v>6645</v>
      </c>
      <c r="BH1462" s="3" t="str">
        <f t="shared" si="909"/>
        <v>85488 NORTH HARTS RD</v>
      </c>
      <c r="BI1462" s="3" t="str">
        <f t="shared" si="910"/>
        <v>Yulee</v>
      </c>
      <c r="BJ1462" s="3" t="str">
        <f t="shared" si="911"/>
        <v>Florida</v>
      </c>
      <c r="BK1462" s="3">
        <f t="shared" si="912"/>
        <v>32097</v>
      </c>
      <c r="BL1462" s="3" t="str">
        <f t="shared" si="913"/>
        <v>85488 NORTH HARTS RD YULEE FL 32097</v>
      </c>
      <c r="BM1462" s="3" t="str">
        <f t="shared" si="914"/>
        <v/>
      </c>
      <c r="BN1462" s="3" t="str">
        <f t="shared" si="915"/>
        <v>Pass</v>
      </c>
      <c r="BO1462" s="3" t="str">
        <f t="shared" si="916"/>
        <v>No</v>
      </c>
      <c r="BP1462" s="3" t="str">
        <f t="shared" si="917"/>
        <v>FV&lt;$10K</v>
      </c>
      <c r="BQ1462" t="s">
        <v>6650</v>
      </c>
      <c r="BR1462" s="3" t="str">
        <f t="shared" si="918"/>
        <v>No, &lt; $20K Lien</v>
      </c>
      <c r="BS1462" s="3" t="str">
        <f t="shared" si="919"/>
        <v>No, Lien &lt; $20K</v>
      </c>
      <c r="BT1462" t="s">
        <v>6650</v>
      </c>
      <c r="BU1462" s="3" t="str">
        <f t="shared" si="920"/>
        <v>No</v>
      </c>
      <c r="BV1462" s="3" t="str">
        <f t="shared" si="921"/>
        <v>No</v>
      </c>
      <c r="BW1462" s="3">
        <f t="shared" si="922"/>
        <v>1</v>
      </c>
      <c r="BX1462" s="3" t="str">
        <f t="shared" si="923"/>
        <v>No</v>
      </c>
      <c r="BY1462" s="3">
        <f t="shared" si="924"/>
        <v>67943</v>
      </c>
      <c r="BZ1462">
        <v>1</v>
      </c>
      <c r="CA1462" s="3">
        <f t="shared" si="925"/>
        <v>67943</v>
      </c>
      <c r="CC1462" s="3">
        <f t="shared" si="926"/>
        <v>0</v>
      </c>
      <c r="CD1462" s="3">
        <f t="shared" si="927"/>
        <v>0</v>
      </c>
      <c r="CE1462" s="3" t="str">
        <f t="shared" si="928"/>
        <v/>
      </c>
      <c r="CF1462" s="3" t="e">
        <f>HLOOKUP(CE1462,'Valuation Data'!$D$2:$K$5,4,FALSE)</f>
        <v>#N/A</v>
      </c>
      <c r="CG1462" s="3">
        <f t="shared" si="929"/>
        <v>67943</v>
      </c>
      <c r="CH1462" s="3" t="str">
        <f t="shared" si="930"/>
        <v>No</v>
      </c>
      <c r="CI1462" s="3" t="str">
        <f>VLOOKUP(R1462,'Use Codes &amp; County Type'!A:D,4,FALSE)</f>
        <v>R</v>
      </c>
      <c r="CJ1462" s="3" t="str">
        <f t="shared" si="931"/>
        <v>No</v>
      </c>
      <c r="CK1462" s="3" t="str">
        <f t="shared" si="932"/>
        <v>No</v>
      </c>
      <c r="CL1462" s="3">
        <f t="shared" si="933"/>
        <v>0.35</v>
      </c>
      <c r="CM1462" s="3">
        <f t="shared" si="934"/>
        <v>23780.05</v>
      </c>
      <c r="CN1462" s="3">
        <f t="shared" si="935"/>
        <v>5722</v>
      </c>
      <c r="CO1462" s="3">
        <f t="shared" si="936"/>
        <v>18058.05</v>
      </c>
      <c r="CP1462" s="3">
        <f t="shared" si="937"/>
        <v>8.421765303268916E-2</v>
      </c>
      <c r="CR1462" s="3" t="str">
        <f t="shared" si="938"/>
        <v>No</v>
      </c>
      <c r="CV1462" s="3" t="str">
        <f t="shared" si="939"/>
        <v>*Bid</v>
      </c>
      <c r="CW1462" s="3">
        <f t="shared" si="940"/>
        <v>1461</v>
      </c>
      <c r="CX1462" s="3">
        <f t="shared" si="941"/>
        <v>1144.4000000000001</v>
      </c>
      <c r="CY1462" s="3" t="str">
        <f t="shared" si="942"/>
        <v>Ok</v>
      </c>
      <c r="CZ1462">
        <v>0</v>
      </c>
      <c r="DA1462">
        <v>0</v>
      </c>
    </row>
    <row r="1463" spans="1:105" x14ac:dyDescent="0.25">
      <c r="A1463">
        <v>1462</v>
      </c>
      <c r="B1463" t="s">
        <v>3</v>
      </c>
      <c r="C1463" t="s">
        <v>1571</v>
      </c>
      <c r="D1463">
        <v>598.27</v>
      </c>
      <c r="E1463">
        <v>2017</v>
      </c>
      <c r="F1463">
        <v>598.27</v>
      </c>
      <c r="G1463">
        <v>598.27</v>
      </c>
      <c r="H1463" s="3">
        <f t="shared" si="902"/>
        <v>0</v>
      </c>
      <c r="I1463">
        <v>85494</v>
      </c>
      <c r="J1463" t="s">
        <v>2734</v>
      </c>
      <c r="K1463" t="s">
        <v>2738</v>
      </c>
      <c r="L1463">
        <v>32097</v>
      </c>
      <c r="M1463" t="s">
        <v>3809</v>
      </c>
      <c r="N1463" t="s">
        <v>4758</v>
      </c>
      <c r="O1463">
        <v>-81.602587312923205</v>
      </c>
      <c r="P1463">
        <v>30.6080717083134</v>
      </c>
      <c r="Q1463" t="s">
        <v>5821</v>
      </c>
      <c r="R1463">
        <v>2</v>
      </c>
      <c r="S1463" t="s">
        <v>6535</v>
      </c>
      <c r="T1463">
        <v>1006</v>
      </c>
      <c r="U1463" t="s">
        <v>6578</v>
      </c>
      <c r="V1463">
        <v>2017</v>
      </c>
      <c r="W1463">
        <v>71992</v>
      </c>
      <c r="X1463">
        <v>2017</v>
      </c>
      <c r="Y1463">
        <v>76583</v>
      </c>
      <c r="Z1463">
        <v>523.59</v>
      </c>
      <c r="AA1463" s="3">
        <f t="shared" si="903"/>
        <v>0.87517341668477455</v>
      </c>
      <c r="AB1463" t="s">
        <v>6616</v>
      </c>
      <c r="AC1463" t="s">
        <v>6616</v>
      </c>
      <c r="AD1463" t="s">
        <v>6616</v>
      </c>
      <c r="AE1463" t="s">
        <v>6616</v>
      </c>
      <c r="AF1463" t="s">
        <v>6616</v>
      </c>
      <c r="AG1463" t="s">
        <v>6616</v>
      </c>
      <c r="AH1463" t="s">
        <v>6616</v>
      </c>
      <c r="AI1463" t="s">
        <v>6618</v>
      </c>
      <c r="AJ1463" t="s">
        <v>6618</v>
      </c>
      <c r="AK1463" t="s">
        <v>6618</v>
      </c>
      <c r="AL1463" t="s">
        <v>6618</v>
      </c>
      <c r="AM1463" t="s">
        <v>6618</v>
      </c>
      <c r="AN1463" t="s">
        <v>6618</v>
      </c>
      <c r="AO1463" t="s">
        <v>6618</v>
      </c>
      <c r="AP1463" s="3" t="str">
        <f t="shared" si="904"/>
        <v>No</v>
      </c>
      <c r="AQ1463" s="3" t="str">
        <f t="shared" si="905"/>
        <v>No</v>
      </c>
      <c r="AR1463" s="3" t="str">
        <f t="shared" si="906"/>
        <v>No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 t="s">
        <v>6634</v>
      </c>
      <c r="AZ1463" t="s">
        <v>6638</v>
      </c>
      <c r="BA1463">
        <v>1</v>
      </c>
      <c r="BB1463" t="s">
        <v>6617</v>
      </c>
      <c r="BC1463" t="s">
        <v>6616</v>
      </c>
      <c r="BD1463" s="4" t="str">
        <f t="shared" si="907"/>
        <v>No</v>
      </c>
      <c r="BE1463" t="s">
        <v>6640</v>
      </c>
      <c r="BF1463" s="3" t="str">
        <f t="shared" si="908"/>
        <v>No</v>
      </c>
      <c r="BG1463" t="s">
        <v>6645</v>
      </c>
      <c r="BH1463" s="3" t="str">
        <f t="shared" si="909"/>
        <v>85494 NORTH HARTS RD</v>
      </c>
      <c r="BI1463" s="3" t="str">
        <f t="shared" si="910"/>
        <v>Yulee</v>
      </c>
      <c r="BJ1463" s="3" t="str">
        <f t="shared" si="911"/>
        <v>Florida</v>
      </c>
      <c r="BK1463" s="3">
        <f t="shared" si="912"/>
        <v>32097</v>
      </c>
      <c r="BL1463" s="3" t="str">
        <f t="shared" si="913"/>
        <v>85494 NORTH HARTS RD YULEE FL 32097</v>
      </c>
      <c r="BM1463" s="3" t="str">
        <f t="shared" si="914"/>
        <v/>
      </c>
      <c r="BN1463" s="3" t="str">
        <f t="shared" si="915"/>
        <v>Pass</v>
      </c>
      <c r="BO1463" s="3" t="str">
        <f t="shared" si="916"/>
        <v>No</v>
      </c>
      <c r="BP1463" s="3" t="str">
        <f t="shared" si="917"/>
        <v>FV&lt;$10K</v>
      </c>
      <c r="BQ1463" t="s">
        <v>6650</v>
      </c>
      <c r="BR1463" s="3" t="str">
        <f t="shared" si="918"/>
        <v>No, &lt; $20K Lien</v>
      </c>
      <c r="BS1463" s="3" t="str">
        <f t="shared" si="919"/>
        <v>No, Lien &lt; $20K</v>
      </c>
      <c r="BT1463" t="s">
        <v>6650</v>
      </c>
      <c r="BU1463" s="3" t="str">
        <f t="shared" si="920"/>
        <v>No</v>
      </c>
      <c r="BV1463" s="3" t="str">
        <f t="shared" si="921"/>
        <v>No</v>
      </c>
      <c r="BW1463" s="3">
        <f t="shared" si="922"/>
        <v>1</v>
      </c>
      <c r="BX1463" s="3" t="str">
        <f t="shared" si="923"/>
        <v>No</v>
      </c>
      <c r="BY1463" s="3">
        <f t="shared" si="924"/>
        <v>71992</v>
      </c>
      <c r="BZ1463">
        <v>1</v>
      </c>
      <c r="CA1463" s="3">
        <f t="shared" si="925"/>
        <v>71992</v>
      </c>
      <c r="CC1463" s="3">
        <f t="shared" si="926"/>
        <v>0</v>
      </c>
      <c r="CD1463" s="3">
        <f t="shared" si="927"/>
        <v>0</v>
      </c>
      <c r="CE1463" s="3" t="str">
        <f t="shared" si="928"/>
        <v/>
      </c>
      <c r="CF1463" s="3" t="e">
        <f>HLOOKUP(CE1463,'Valuation Data'!$D$2:$K$5,4,FALSE)</f>
        <v>#N/A</v>
      </c>
      <c r="CG1463" s="3">
        <f t="shared" si="929"/>
        <v>71992</v>
      </c>
      <c r="CH1463" s="3" t="str">
        <f t="shared" si="930"/>
        <v>No</v>
      </c>
      <c r="CI1463" s="3" t="str">
        <f>VLOOKUP(R1463,'Use Codes &amp; County Type'!A:D,4,FALSE)</f>
        <v>R</v>
      </c>
      <c r="CJ1463" s="3" t="str">
        <f t="shared" si="931"/>
        <v>No</v>
      </c>
      <c r="CK1463" s="3" t="str">
        <f t="shared" si="932"/>
        <v>Yes</v>
      </c>
      <c r="CL1463" s="3">
        <f t="shared" si="933"/>
        <v>0.67</v>
      </c>
      <c r="CM1463" s="3">
        <f t="shared" si="934"/>
        <v>48234.64</v>
      </c>
      <c r="CN1463" s="3">
        <f t="shared" si="935"/>
        <v>2991.35</v>
      </c>
      <c r="CO1463" s="3">
        <f t="shared" si="936"/>
        <v>45243.29</v>
      </c>
      <c r="CP1463" s="3">
        <f t="shared" si="937"/>
        <v>4.155114457161907E-2</v>
      </c>
      <c r="CR1463" s="3" t="str">
        <f t="shared" si="938"/>
        <v>No</v>
      </c>
      <c r="CV1463" s="3" t="str">
        <f t="shared" si="939"/>
        <v>*Bid</v>
      </c>
      <c r="CW1463" s="3">
        <f t="shared" si="940"/>
        <v>1462</v>
      </c>
      <c r="CX1463" s="3">
        <f t="shared" si="941"/>
        <v>598.27</v>
      </c>
      <c r="CY1463" s="3" t="str">
        <f t="shared" si="942"/>
        <v>Ok</v>
      </c>
      <c r="CZ1463">
        <v>0</v>
      </c>
      <c r="DA1463">
        <v>0</v>
      </c>
    </row>
    <row r="1464" spans="1:105" x14ac:dyDescent="0.25">
      <c r="A1464">
        <v>1463</v>
      </c>
      <c r="B1464" t="s">
        <v>3</v>
      </c>
      <c r="C1464" t="s">
        <v>1572</v>
      </c>
      <c r="D1464">
        <v>604.82000000000005</v>
      </c>
      <c r="E1464">
        <v>2017</v>
      </c>
      <c r="F1464">
        <v>604.82000000000005</v>
      </c>
      <c r="G1464">
        <v>604.82000000000005</v>
      </c>
      <c r="H1464" s="3">
        <f t="shared" si="902"/>
        <v>0</v>
      </c>
      <c r="I1464">
        <v>85498</v>
      </c>
      <c r="J1464" t="s">
        <v>2734</v>
      </c>
      <c r="K1464" t="s">
        <v>2738</v>
      </c>
      <c r="L1464">
        <v>32097</v>
      </c>
      <c r="M1464" t="s">
        <v>3810</v>
      </c>
      <c r="N1464" t="s">
        <v>4758</v>
      </c>
      <c r="O1464">
        <v>-81.603888820921</v>
      </c>
      <c r="P1464">
        <v>30.6075941443735</v>
      </c>
      <c r="Q1464" t="s">
        <v>5822</v>
      </c>
      <c r="R1464">
        <v>2</v>
      </c>
      <c r="S1464" t="s">
        <v>6535</v>
      </c>
      <c r="T1464">
        <v>1006</v>
      </c>
      <c r="U1464" t="s">
        <v>6578</v>
      </c>
      <c r="V1464">
        <v>2017</v>
      </c>
      <c r="W1464">
        <v>34986</v>
      </c>
      <c r="X1464">
        <v>2017</v>
      </c>
      <c r="Y1464">
        <v>34986</v>
      </c>
      <c r="Z1464">
        <v>529.65</v>
      </c>
      <c r="AA1464" s="3">
        <f t="shared" si="903"/>
        <v>0.87571508878674631</v>
      </c>
      <c r="AB1464" t="s">
        <v>6616</v>
      </c>
      <c r="AD1464" t="s">
        <v>6616</v>
      </c>
      <c r="AE1464" t="s">
        <v>6616</v>
      </c>
      <c r="AF1464" t="s">
        <v>6616</v>
      </c>
      <c r="AH1464" t="s">
        <v>6616</v>
      </c>
      <c r="AI1464" t="s">
        <v>6618</v>
      </c>
      <c r="AJ1464" t="s">
        <v>6618</v>
      </c>
      <c r="AK1464" t="s">
        <v>6618</v>
      </c>
      <c r="AL1464" t="s">
        <v>6618</v>
      </c>
      <c r="AM1464" t="s">
        <v>6618</v>
      </c>
      <c r="AN1464" t="s">
        <v>6618</v>
      </c>
      <c r="AO1464">
        <v>0</v>
      </c>
      <c r="AP1464" s="3" t="str">
        <f t="shared" si="904"/>
        <v>No</v>
      </c>
      <c r="AQ1464" s="3" t="str">
        <f t="shared" si="905"/>
        <v>No</v>
      </c>
      <c r="AR1464" s="3" t="str">
        <f t="shared" si="906"/>
        <v>No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 t="s">
        <v>6634</v>
      </c>
      <c r="AZ1464" t="s">
        <v>6638</v>
      </c>
      <c r="BA1464">
        <v>0</v>
      </c>
      <c r="BB1464" t="s">
        <v>6616</v>
      </c>
      <c r="BC1464" t="s">
        <v>6617</v>
      </c>
      <c r="BD1464" s="4" t="str">
        <f t="shared" si="907"/>
        <v>No</v>
      </c>
      <c r="BE1464" t="s">
        <v>6640</v>
      </c>
      <c r="BF1464" s="3" t="str">
        <f t="shared" si="908"/>
        <v>No</v>
      </c>
      <c r="BG1464" t="s">
        <v>6645</v>
      </c>
      <c r="BH1464" s="3" t="str">
        <f t="shared" si="909"/>
        <v>85498 NORTH HARTS RD</v>
      </c>
      <c r="BI1464" s="3" t="str">
        <f t="shared" si="910"/>
        <v>Yulee</v>
      </c>
      <c r="BJ1464" s="3" t="str">
        <f t="shared" si="911"/>
        <v>Florida</v>
      </c>
      <c r="BK1464" s="3">
        <f t="shared" si="912"/>
        <v>32097</v>
      </c>
      <c r="BL1464" s="3" t="str">
        <f t="shared" si="913"/>
        <v>85498 NORTH HARTS RD YULEE FL 32097</v>
      </c>
      <c r="BM1464" s="3" t="str">
        <f t="shared" si="914"/>
        <v/>
      </c>
      <c r="BN1464" s="3" t="str">
        <f t="shared" si="915"/>
        <v>Pass</v>
      </c>
      <c r="BO1464" s="3" t="str">
        <f t="shared" si="916"/>
        <v>Yes</v>
      </c>
      <c r="BP1464" s="3" t="str">
        <f t="shared" si="917"/>
        <v>FV&lt;$10K</v>
      </c>
      <c r="BQ1464" t="s">
        <v>6650</v>
      </c>
      <c r="BR1464" s="3" t="str">
        <f t="shared" si="918"/>
        <v>No, &lt; $20K Lien</v>
      </c>
      <c r="BS1464" s="3" t="str">
        <f t="shared" si="919"/>
        <v>No, Lien &lt; $20K</v>
      </c>
      <c r="BT1464" t="s">
        <v>6650</v>
      </c>
      <c r="BU1464" s="3" t="str">
        <f t="shared" si="920"/>
        <v>No</v>
      </c>
      <c r="BV1464" s="3" t="str">
        <f t="shared" si="921"/>
        <v>No</v>
      </c>
      <c r="BW1464" s="3">
        <f t="shared" si="922"/>
        <v>0</v>
      </c>
      <c r="BX1464" s="3" t="str">
        <f t="shared" si="923"/>
        <v>No</v>
      </c>
      <c r="BY1464" s="3">
        <f t="shared" si="924"/>
        <v>34986</v>
      </c>
      <c r="BZ1464">
        <v>1</v>
      </c>
      <c r="CA1464" s="3">
        <f t="shared" si="925"/>
        <v>34986</v>
      </c>
      <c r="CC1464" s="3">
        <f t="shared" si="926"/>
        <v>0</v>
      </c>
      <c r="CD1464" s="3">
        <f t="shared" si="927"/>
        <v>0</v>
      </c>
      <c r="CE1464" s="3" t="str">
        <f t="shared" si="928"/>
        <v/>
      </c>
      <c r="CF1464" s="3" t="e">
        <f>HLOOKUP(CE1464,'Valuation Data'!$D$2:$K$5,4,FALSE)</f>
        <v>#N/A</v>
      </c>
      <c r="CG1464" s="3">
        <f t="shared" si="929"/>
        <v>34986</v>
      </c>
      <c r="CH1464" s="3" t="str">
        <f t="shared" si="930"/>
        <v>No</v>
      </c>
      <c r="CI1464" s="3" t="str">
        <f>VLOOKUP(R1464,'Use Codes &amp; County Type'!A:D,4,FALSE)</f>
        <v>R</v>
      </c>
      <c r="CJ1464" s="3" t="str">
        <f t="shared" si="931"/>
        <v>No</v>
      </c>
      <c r="CK1464" s="3" t="str">
        <f t="shared" si="932"/>
        <v>No</v>
      </c>
      <c r="CL1464" s="3">
        <f t="shared" si="933"/>
        <v>0.35</v>
      </c>
      <c r="CM1464" s="3">
        <f t="shared" si="934"/>
        <v>12245.099999999999</v>
      </c>
      <c r="CN1464" s="3">
        <f t="shared" si="935"/>
        <v>2419.2800000000002</v>
      </c>
      <c r="CO1464" s="3">
        <f t="shared" si="936"/>
        <v>9825.8199999999979</v>
      </c>
      <c r="CP1464" s="3">
        <f t="shared" si="937"/>
        <v>6.9149945692562748E-2</v>
      </c>
      <c r="CR1464" s="3" t="str">
        <f t="shared" si="938"/>
        <v>No</v>
      </c>
      <c r="CV1464" s="3" t="str">
        <f t="shared" si="939"/>
        <v>*Bid</v>
      </c>
      <c r="CW1464" s="3">
        <f t="shared" si="940"/>
        <v>1463</v>
      </c>
      <c r="CX1464" s="3">
        <f t="shared" si="941"/>
        <v>604.82000000000005</v>
      </c>
      <c r="CY1464" s="3" t="str">
        <f t="shared" si="942"/>
        <v>Ok</v>
      </c>
      <c r="CZ1464">
        <v>0</v>
      </c>
      <c r="DA1464">
        <v>0</v>
      </c>
    </row>
    <row r="1465" spans="1:105" x14ac:dyDescent="0.25">
      <c r="A1465">
        <v>1464</v>
      </c>
      <c r="B1465" t="s">
        <v>3</v>
      </c>
      <c r="C1465" t="s">
        <v>1573</v>
      </c>
      <c r="D1465">
        <v>844.26</v>
      </c>
      <c r="E1465">
        <v>2017</v>
      </c>
      <c r="F1465">
        <v>844.26</v>
      </c>
      <c r="G1465">
        <v>844.26</v>
      </c>
      <c r="H1465" s="3">
        <f t="shared" si="902"/>
        <v>0</v>
      </c>
      <c r="I1465">
        <v>85101</v>
      </c>
      <c r="J1465" t="s">
        <v>2734</v>
      </c>
      <c r="K1465" t="s">
        <v>2738</v>
      </c>
      <c r="L1465">
        <v>32097</v>
      </c>
      <c r="M1465" t="s">
        <v>3811</v>
      </c>
      <c r="N1465" t="s">
        <v>4758</v>
      </c>
      <c r="O1465">
        <v>-81.593415810394404</v>
      </c>
      <c r="P1465">
        <v>30.59551934069</v>
      </c>
      <c r="Q1465" t="s">
        <v>5823</v>
      </c>
      <c r="R1465">
        <v>1</v>
      </c>
      <c r="S1465" t="s">
        <v>6539</v>
      </c>
      <c r="T1465">
        <v>1001</v>
      </c>
      <c r="U1465" t="s">
        <v>6582</v>
      </c>
      <c r="V1465">
        <v>2017</v>
      </c>
      <c r="W1465">
        <v>88715</v>
      </c>
      <c r="X1465">
        <v>2017</v>
      </c>
      <c r="Y1465">
        <v>118065</v>
      </c>
      <c r="Z1465">
        <v>751.05</v>
      </c>
      <c r="AA1465" s="3">
        <f t="shared" si="903"/>
        <v>0.88959562220169142</v>
      </c>
      <c r="AC1465" t="s">
        <v>6616</v>
      </c>
      <c r="AH1465" t="s">
        <v>6616</v>
      </c>
      <c r="AI1465" t="s">
        <v>6618</v>
      </c>
      <c r="AJ1465" t="s">
        <v>6618</v>
      </c>
      <c r="AK1465" t="s">
        <v>6618</v>
      </c>
      <c r="AL1465">
        <v>0</v>
      </c>
      <c r="AM1465">
        <v>0</v>
      </c>
      <c r="AN1465">
        <v>0</v>
      </c>
      <c r="AO1465">
        <v>0</v>
      </c>
      <c r="AP1465" s="3" t="str">
        <f t="shared" si="904"/>
        <v>No</v>
      </c>
      <c r="AQ1465" s="3" t="str">
        <f t="shared" si="905"/>
        <v>No</v>
      </c>
      <c r="AR1465" s="3" t="str">
        <f t="shared" si="906"/>
        <v>No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 t="s">
        <v>6634</v>
      </c>
      <c r="AZ1465" t="s">
        <v>6638</v>
      </c>
      <c r="BA1465">
        <v>0</v>
      </c>
      <c r="BB1465" t="s">
        <v>6617</v>
      </c>
      <c r="BC1465" t="s">
        <v>6616</v>
      </c>
      <c r="BD1465" s="4" t="str">
        <f t="shared" si="907"/>
        <v>No</v>
      </c>
      <c r="BE1465" t="s">
        <v>6640</v>
      </c>
      <c r="BF1465" s="3" t="str">
        <f t="shared" si="908"/>
        <v>No</v>
      </c>
      <c r="BG1465" t="s">
        <v>6645</v>
      </c>
      <c r="BH1465" s="3" t="str">
        <f t="shared" si="909"/>
        <v>85101 WINDY OAKS LN</v>
      </c>
      <c r="BI1465" s="3" t="str">
        <f t="shared" si="910"/>
        <v>Yulee</v>
      </c>
      <c r="BJ1465" s="3" t="str">
        <f t="shared" si="911"/>
        <v>Florida</v>
      </c>
      <c r="BK1465" s="3">
        <f t="shared" si="912"/>
        <v>32097</v>
      </c>
      <c r="BL1465" s="3" t="str">
        <f t="shared" si="913"/>
        <v>85101 WINDY OAKS LN YULEE FL 32097</v>
      </c>
      <c r="BM1465" s="3" t="str">
        <f t="shared" si="914"/>
        <v/>
      </c>
      <c r="BN1465" s="3" t="str">
        <f t="shared" si="915"/>
        <v>Pass</v>
      </c>
      <c r="BO1465" s="3" t="str">
        <f t="shared" si="916"/>
        <v>No</v>
      </c>
      <c r="BP1465" s="3" t="str">
        <f t="shared" si="917"/>
        <v>FV&lt;$10K</v>
      </c>
      <c r="BQ1465" t="s">
        <v>6650</v>
      </c>
      <c r="BR1465" s="3" t="str">
        <f t="shared" si="918"/>
        <v>No, &lt; $20K Lien</v>
      </c>
      <c r="BS1465" s="3" t="str">
        <f t="shared" si="919"/>
        <v>No, Lien &lt; $20K</v>
      </c>
      <c r="BT1465" t="s">
        <v>6650</v>
      </c>
      <c r="BU1465" s="3" t="str">
        <f t="shared" si="920"/>
        <v>No</v>
      </c>
      <c r="BV1465" s="3" t="str">
        <f t="shared" si="921"/>
        <v>No</v>
      </c>
      <c r="BW1465" s="3">
        <f t="shared" si="922"/>
        <v>0</v>
      </c>
      <c r="BX1465" s="3" t="str">
        <f t="shared" si="923"/>
        <v>No</v>
      </c>
      <c r="BY1465" s="3">
        <f t="shared" si="924"/>
        <v>88715</v>
      </c>
      <c r="BZ1465">
        <v>1</v>
      </c>
      <c r="CA1465" s="3">
        <f t="shared" si="925"/>
        <v>88715</v>
      </c>
      <c r="CC1465" s="3">
        <f t="shared" si="926"/>
        <v>0</v>
      </c>
      <c r="CD1465" s="3">
        <f t="shared" si="927"/>
        <v>0</v>
      </c>
      <c r="CE1465" s="3" t="str">
        <f t="shared" si="928"/>
        <v/>
      </c>
      <c r="CF1465" s="3" t="e">
        <f>HLOOKUP(CE1465,'Valuation Data'!$D$2:$K$5,4,FALSE)</f>
        <v>#N/A</v>
      </c>
      <c r="CG1465" s="3">
        <f t="shared" si="929"/>
        <v>88715</v>
      </c>
      <c r="CH1465" s="3" t="str">
        <f t="shared" si="930"/>
        <v>No</v>
      </c>
      <c r="CI1465" s="3" t="str">
        <f>VLOOKUP(R1465,'Use Codes &amp; County Type'!A:D,4,FALSE)</f>
        <v>S</v>
      </c>
      <c r="CJ1465" s="3" t="str">
        <f t="shared" si="931"/>
        <v>No</v>
      </c>
      <c r="CK1465" s="3" t="str">
        <f t="shared" si="932"/>
        <v>Yes</v>
      </c>
      <c r="CL1465" s="3">
        <f t="shared" si="933"/>
        <v>0.67</v>
      </c>
      <c r="CM1465" s="3">
        <f t="shared" si="934"/>
        <v>59439.05</v>
      </c>
      <c r="CN1465" s="3">
        <f t="shared" si="935"/>
        <v>3377.04</v>
      </c>
      <c r="CO1465" s="3">
        <f t="shared" si="936"/>
        <v>56062.01</v>
      </c>
      <c r="CP1465" s="3">
        <f t="shared" si="937"/>
        <v>3.8066166939074567E-2</v>
      </c>
      <c r="CR1465" s="3" t="str">
        <f t="shared" si="938"/>
        <v>No</v>
      </c>
      <c r="CV1465" s="3" t="str">
        <f t="shared" si="939"/>
        <v>*Bid</v>
      </c>
      <c r="CW1465" s="3">
        <f t="shared" si="940"/>
        <v>1464</v>
      </c>
      <c r="CX1465" s="3">
        <f t="shared" si="941"/>
        <v>844.26</v>
      </c>
      <c r="CY1465" s="3" t="str">
        <f t="shared" si="942"/>
        <v>Ok</v>
      </c>
      <c r="CZ1465">
        <v>0</v>
      </c>
      <c r="DA1465">
        <v>0</v>
      </c>
    </row>
    <row r="1466" spans="1:105" x14ac:dyDescent="0.25">
      <c r="A1466">
        <v>1465</v>
      </c>
      <c r="B1466" t="s">
        <v>3</v>
      </c>
      <c r="C1466" t="s">
        <v>1574</v>
      </c>
      <c r="D1466">
        <v>123.64</v>
      </c>
      <c r="E1466">
        <v>2017</v>
      </c>
      <c r="F1466" t="e">
        <f>NA()</f>
        <v>#N/A</v>
      </c>
      <c r="G1466" t="e">
        <f>NA()</f>
        <v>#N/A</v>
      </c>
      <c r="H1466" s="3" t="e">
        <f t="shared" si="902"/>
        <v>#N/A</v>
      </c>
      <c r="I1466" t="e">
        <f>NA()</f>
        <v>#N/A</v>
      </c>
      <c r="J1466" t="e">
        <f>NA()</f>
        <v>#N/A</v>
      </c>
      <c r="K1466" t="e">
        <f>NA()</f>
        <v>#N/A</v>
      </c>
      <c r="L1466" t="e">
        <f>NA()</f>
        <v>#N/A</v>
      </c>
      <c r="M1466" t="e">
        <f>NA()</f>
        <v>#N/A</v>
      </c>
      <c r="N1466" t="e">
        <f>NA()</f>
        <v>#N/A</v>
      </c>
      <c r="O1466" t="e">
        <f>NA()</f>
        <v>#N/A</v>
      </c>
      <c r="P1466" t="e">
        <f>NA()</f>
        <v>#N/A</v>
      </c>
      <c r="Q1466" t="e">
        <f>NA()</f>
        <v>#N/A</v>
      </c>
      <c r="R1466">
        <v>2</v>
      </c>
      <c r="S1466" t="s">
        <v>6535</v>
      </c>
      <c r="T1466" t="e">
        <f>NA()</f>
        <v>#N/A</v>
      </c>
      <c r="U1466" t="e">
        <f>NA()</f>
        <v>#N/A</v>
      </c>
      <c r="V1466">
        <v>2017</v>
      </c>
      <c r="W1466">
        <v>30598</v>
      </c>
      <c r="X1466" t="e">
        <f>NA()</f>
        <v>#N/A</v>
      </c>
      <c r="Y1466" t="e">
        <f>NA()</f>
        <v>#N/A</v>
      </c>
      <c r="Z1466" t="e">
        <f>NA()</f>
        <v>#N/A</v>
      </c>
      <c r="AA1466" s="3">
        <f t="shared" si="903"/>
        <v>0</v>
      </c>
      <c r="AI1466" t="e">
        <f>NA()</f>
        <v>#N/A</v>
      </c>
      <c r="AJ1466" t="e">
        <f>NA()</f>
        <v>#N/A</v>
      </c>
      <c r="AK1466" t="e">
        <f>NA()</f>
        <v>#N/A</v>
      </c>
      <c r="AL1466" t="e">
        <f>NA()</f>
        <v>#N/A</v>
      </c>
      <c r="AM1466" t="e">
        <f>NA()</f>
        <v>#N/A</v>
      </c>
      <c r="AN1466" t="e">
        <f>NA()</f>
        <v>#N/A</v>
      </c>
      <c r="AO1466" t="e">
        <f>NA()</f>
        <v>#N/A</v>
      </c>
      <c r="AP1466" s="3" t="str">
        <f t="shared" si="904"/>
        <v>No</v>
      </c>
      <c r="AQ1466" s="3" t="str">
        <f t="shared" si="905"/>
        <v>No</v>
      </c>
      <c r="AR1466" s="3" t="str">
        <f t="shared" si="906"/>
        <v>No</v>
      </c>
      <c r="AS1466" t="e">
        <f>NA()</f>
        <v>#N/A</v>
      </c>
      <c r="AT1466" t="e">
        <f>NA()</f>
        <v>#N/A</v>
      </c>
      <c r="AU1466" t="e">
        <f>NA()</f>
        <v>#N/A</v>
      </c>
      <c r="AV1466" t="e">
        <f>NA()</f>
        <v>#N/A</v>
      </c>
      <c r="AW1466" t="e">
        <f>NA()</f>
        <v>#N/A</v>
      </c>
      <c r="AX1466" t="e">
        <f>NA()</f>
        <v>#N/A</v>
      </c>
      <c r="AY1466" t="e">
        <f>NA()</f>
        <v>#N/A</v>
      </c>
      <c r="AZ1466" t="e">
        <f>NA()</f>
        <v>#N/A</v>
      </c>
      <c r="BA1466">
        <v>0</v>
      </c>
      <c r="BB1466" t="s">
        <v>6617</v>
      </c>
      <c r="BC1466" t="e">
        <f>NA()</f>
        <v>#N/A</v>
      </c>
      <c r="BD1466" s="4" t="str">
        <f t="shared" si="907"/>
        <v>No</v>
      </c>
      <c r="BE1466" t="e">
        <f>NA()</f>
        <v>#N/A</v>
      </c>
      <c r="BF1466" s="3" t="str">
        <f t="shared" si="908"/>
        <v>No</v>
      </c>
      <c r="BG1466" t="e">
        <f>NA()</f>
        <v>#N/A</v>
      </c>
      <c r="BH1466" s="3" t="e">
        <f t="shared" si="909"/>
        <v>#N/A</v>
      </c>
      <c r="BI1466" s="3" t="e">
        <f t="shared" si="910"/>
        <v>#N/A</v>
      </c>
      <c r="BJ1466" s="3" t="e">
        <f t="shared" si="911"/>
        <v>#N/A</v>
      </c>
      <c r="BK1466" s="3" t="e">
        <f t="shared" si="912"/>
        <v>#N/A</v>
      </c>
      <c r="BL1466" s="3" t="e">
        <f t="shared" si="913"/>
        <v>#N/A</v>
      </c>
      <c r="BM1466" s="3" t="e">
        <f t="shared" si="914"/>
        <v>#N/A</v>
      </c>
      <c r="BN1466" s="3" t="str">
        <f t="shared" si="915"/>
        <v>Lien&lt;$150</v>
      </c>
      <c r="BO1466" s="3" t="e">
        <f t="shared" si="916"/>
        <v>#N/A</v>
      </c>
      <c r="BP1466" s="3" t="str">
        <f t="shared" si="917"/>
        <v>FV&lt;$10K</v>
      </c>
      <c r="BQ1466" t="s">
        <v>6650</v>
      </c>
      <c r="BR1466" s="3" t="str">
        <f t="shared" si="918"/>
        <v>No, &lt; $20K Lien</v>
      </c>
      <c r="BS1466" s="3" t="str">
        <f t="shared" si="919"/>
        <v>No, Lien &lt; $20K</v>
      </c>
      <c r="BT1466" t="s">
        <v>6650</v>
      </c>
      <c r="BU1466" s="3" t="str">
        <f t="shared" si="920"/>
        <v>No</v>
      </c>
      <c r="BV1466" s="3" t="str">
        <f t="shared" si="921"/>
        <v>No</v>
      </c>
      <c r="BW1466" s="3">
        <f t="shared" si="922"/>
        <v>0</v>
      </c>
      <c r="BX1466" s="3" t="str">
        <f t="shared" si="923"/>
        <v>No</v>
      </c>
      <c r="BY1466" s="3">
        <f t="shared" si="924"/>
        <v>30598</v>
      </c>
      <c r="BZ1466">
        <v>1</v>
      </c>
      <c r="CA1466" s="3">
        <f t="shared" si="925"/>
        <v>30598</v>
      </c>
      <c r="CC1466" s="3" t="e">
        <f t="shared" si="926"/>
        <v>#N/A</v>
      </c>
      <c r="CD1466" s="3" t="e">
        <f t="shared" si="927"/>
        <v>#N/A</v>
      </c>
      <c r="CE1466" s="3" t="str">
        <f t="shared" si="928"/>
        <v/>
      </c>
      <c r="CF1466" s="3" t="e">
        <f>HLOOKUP(CE1466,'Valuation Data'!$D$2:$K$5,4,FALSE)</f>
        <v>#N/A</v>
      </c>
      <c r="CG1466" s="3">
        <f t="shared" si="929"/>
        <v>30598</v>
      </c>
      <c r="CH1466" s="3" t="str">
        <f t="shared" si="930"/>
        <v>No</v>
      </c>
      <c r="CI1466" s="3" t="str">
        <f>VLOOKUP(R1466,'Use Codes &amp; County Type'!A:D,4,FALSE)</f>
        <v>R</v>
      </c>
      <c r="CJ1466" s="3" t="str">
        <f t="shared" si="931"/>
        <v>No</v>
      </c>
      <c r="CK1466" s="3" t="str">
        <f t="shared" si="932"/>
        <v>Yes</v>
      </c>
      <c r="CL1466" s="3">
        <f t="shared" si="933"/>
        <v>0.67</v>
      </c>
      <c r="CM1466" s="3">
        <f t="shared" si="934"/>
        <v>20500.66</v>
      </c>
      <c r="CN1466" s="3" t="e">
        <f t="shared" si="935"/>
        <v>#N/A</v>
      </c>
      <c r="CO1466" s="3" t="e">
        <f t="shared" si="936"/>
        <v>#N/A</v>
      </c>
      <c r="CP1466" s="3" t="e">
        <f t="shared" si="937"/>
        <v>#N/A</v>
      </c>
      <c r="CR1466" s="3" t="str">
        <f t="shared" si="938"/>
        <v>No</v>
      </c>
      <c r="CV1466" s="3" t="str">
        <f t="shared" si="939"/>
        <v>Lien&lt;$150</v>
      </c>
      <c r="CW1466" s="3">
        <f t="shared" si="940"/>
        <v>1465</v>
      </c>
      <c r="CX1466" s="3">
        <f t="shared" si="941"/>
        <v>123.64</v>
      </c>
      <c r="CY1466" s="3" t="str">
        <f t="shared" si="942"/>
        <v>Ok</v>
      </c>
      <c r="CZ1466" t="e">
        <f>NA()</f>
        <v>#N/A</v>
      </c>
      <c r="DA1466" t="e">
        <f>NA()</f>
        <v>#N/A</v>
      </c>
    </row>
    <row r="1467" spans="1:105" x14ac:dyDescent="0.25">
      <c r="A1467">
        <v>1466</v>
      </c>
      <c r="B1467" t="s">
        <v>3</v>
      </c>
      <c r="C1467" t="s">
        <v>1575</v>
      </c>
      <c r="D1467">
        <v>210.03</v>
      </c>
      <c r="E1467">
        <v>2017</v>
      </c>
      <c r="F1467" t="e">
        <f>NA()</f>
        <v>#N/A</v>
      </c>
      <c r="G1467" t="e">
        <f>NA()</f>
        <v>#N/A</v>
      </c>
      <c r="H1467" s="3" t="e">
        <f t="shared" si="902"/>
        <v>#N/A</v>
      </c>
      <c r="I1467" t="e">
        <f>NA()</f>
        <v>#N/A</v>
      </c>
      <c r="J1467" t="e">
        <f>NA()</f>
        <v>#N/A</v>
      </c>
      <c r="K1467" t="e">
        <f>NA()</f>
        <v>#N/A</v>
      </c>
      <c r="L1467" t="e">
        <f>NA()</f>
        <v>#N/A</v>
      </c>
      <c r="M1467" t="e">
        <f>NA()</f>
        <v>#N/A</v>
      </c>
      <c r="N1467" t="e">
        <f>NA()</f>
        <v>#N/A</v>
      </c>
      <c r="O1467" t="e">
        <f>NA()</f>
        <v>#N/A</v>
      </c>
      <c r="P1467" t="e">
        <f>NA()</f>
        <v>#N/A</v>
      </c>
      <c r="Q1467" t="e">
        <f>NA()</f>
        <v>#N/A</v>
      </c>
      <c r="R1467">
        <v>1</v>
      </c>
      <c r="S1467" t="s">
        <v>6539</v>
      </c>
      <c r="T1467" t="e">
        <f>NA()</f>
        <v>#N/A</v>
      </c>
      <c r="U1467" t="e">
        <f>NA()</f>
        <v>#N/A</v>
      </c>
      <c r="V1467">
        <v>2017</v>
      </c>
      <c r="W1467">
        <v>35874</v>
      </c>
      <c r="X1467" t="e">
        <f>NA()</f>
        <v>#N/A</v>
      </c>
      <c r="Y1467" t="e">
        <f>NA()</f>
        <v>#N/A</v>
      </c>
      <c r="Z1467" t="e">
        <f>NA()</f>
        <v>#N/A</v>
      </c>
      <c r="AA1467" s="3">
        <f t="shared" si="903"/>
        <v>0</v>
      </c>
      <c r="AB1467" t="s">
        <v>6617</v>
      </c>
      <c r="AC1467" t="s">
        <v>6616</v>
      </c>
      <c r="AD1467" t="s">
        <v>6616</v>
      </c>
      <c r="AE1467" t="s">
        <v>6616</v>
      </c>
      <c r="AF1467" t="s">
        <v>6616</v>
      </c>
      <c r="AG1467" t="s">
        <v>6616</v>
      </c>
      <c r="AH1467" t="s">
        <v>6616</v>
      </c>
      <c r="AI1467" t="e">
        <f>NA()</f>
        <v>#N/A</v>
      </c>
      <c r="AJ1467" t="e">
        <f>NA()</f>
        <v>#N/A</v>
      </c>
      <c r="AK1467" t="e">
        <f>NA()</f>
        <v>#N/A</v>
      </c>
      <c r="AL1467" t="e">
        <f>NA()</f>
        <v>#N/A</v>
      </c>
      <c r="AM1467" t="e">
        <f>NA()</f>
        <v>#N/A</v>
      </c>
      <c r="AN1467" t="e">
        <f>NA()</f>
        <v>#N/A</v>
      </c>
      <c r="AO1467" t="e">
        <f>NA()</f>
        <v>#N/A</v>
      </c>
      <c r="AP1467" s="3" t="str">
        <f t="shared" si="904"/>
        <v>Yes</v>
      </c>
      <c r="AQ1467" s="3" t="str">
        <f t="shared" si="905"/>
        <v>No</v>
      </c>
      <c r="AR1467" s="3" t="str">
        <f t="shared" si="906"/>
        <v>Yes</v>
      </c>
      <c r="AS1467" t="e">
        <f>NA()</f>
        <v>#N/A</v>
      </c>
      <c r="AT1467" t="e">
        <f>NA()</f>
        <v>#N/A</v>
      </c>
      <c r="AU1467" t="e">
        <f>NA()</f>
        <v>#N/A</v>
      </c>
      <c r="AV1467" t="e">
        <f>NA()</f>
        <v>#N/A</v>
      </c>
      <c r="AW1467" t="e">
        <f>NA()</f>
        <v>#N/A</v>
      </c>
      <c r="AX1467" t="e">
        <f>NA()</f>
        <v>#N/A</v>
      </c>
      <c r="AY1467" t="e">
        <f>NA()</f>
        <v>#N/A</v>
      </c>
      <c r="AZ1467" t="e">
        <f>NA()</f>
        <v>#N/A</v>
      </c>
      <c r="BA1467">
        <v>1</v>
      </c>
      <c r="BB1467" t="s">
        <v>6617</v>
      </c>
      <c r="BC1467" t="e">
        <f>NA()</f>
        <v>#N/A</v>
      </c>
      <c r="BD1467" s="4" t="str">
        <f t="shared" si="907"/>
        <v>No</v>
      </c>
      <c r="BE1467" t="e">
        <f>NA()</f>
        <v>#N/A</v>
      </c>
      <c r="BF1467" s="3" t="str">
        <f t="shared" si="908"/>
        <v>No</v>
      </c>
      <c r="BG1467" t="e">
        <f>NA()</f>
        <v>#N/A</v>
      </c>
      <c r="BH1467" s="3" t="e">
        <f t="shared" si="909"/>
        <v>#N/A</v>
      </c>
      <c r="BI1467" s="3" t="e">
        <f t="shared" si="910"/>
        <v>#N/A</v>
      </c>
      <c r="BJ1467" s="3" t="e">
        <f t="shared" si="911"/>
        <v>#N/A</v>
      </c>
      <c r="BK1467" s="3" t="e">
        <f t="shared" si="912"/>
        <v>#N/A</v>
      </c>
      <c r="BL1467" s="3" t="e">
        <f t="shared" si="913"/>
        <v>#N/A</v>
      </c>
      <c r="BM1467" s="3" t="e">
        <f t="shared" si="914"/>
        <v>#N/A</v>
      </c>
      <c r="BN1467" s="3" t="str">
        <f t="shared" si="915"/>
        <v>Pass</v>
      </c>
      <c r="BO1467" s="3" t="e">
        <f t="shared" si="916"/>
        <v>#N/A</v>
      </c>
      <c r="BP1467" s="3" t="str">
        <f t="shared" si="917"/>
        <v>FV&lt;$10K</v>
      </c>
      <c r="BQ1467" t="s">
        <v>6650</v>
      </c>
      <c r="BR1467" s="3" t="str">
        <f t="shared" si="918"/>
        <v>No, &lt; $20K Lien</v>
      </c>
      <c r="BS1467" s="3" t="str">
        <f t="shared" si="919"/>
        <v>No, Lien &lt; $20K</v>
      </c>
      <c r="BT1467" t="s">
        <v>6650</v>
      </c>
      <c r="BU1467" s="3" t="str">
        <f t="shared" si="920"/>
        <v>Yes</v>
      </c>
      <c r="BV1467" s="3" t="str">
        <f t="shared" si="921"/>
        <v>No</v>
      </c>
      <c r="BW1467" s="3">
        <f t="shared" si="922"/>
        <v>1</v>
      </c>
      <c r="BX1467" s="3" t="str">
        <f t="shared" si="923"/>
        <v>No</v>
      </c>
      <c r="BY1467" s="3">
        <f t="shared" si="924"/>
        <v>35874</v>
      </c>
      <c r="BZ1467">
        <v>1</v>
      </c>
      <c r="CA1467" s="3">
        <f t="shared" si="925"/>
        <v>35874</v>
      </c>
      <c r="CC1467" s="3" t="e">
        <f t="shared" si="926"/>
        <v>#N/A</v>
      </c>
      <c r="CD1467" s="3" t="e">
        <f t="shared" si="927"/>
        <v>#N/A</v>
      </c>
      <c r="CE1467" s="3" t="str">
        <f t="shared" si="928"/>
        <v/>
      </c>
      <c r="CF1467" s="3" t="e">
        <f>HLOOKUP(CE1467,'Valuation Data'!$D$2:$K$5,4,FALSE)</f>
        <v>#N/A</v>
      </c>
      <c r="CG1467" s="3">
        <f t="shared" si="929"/>
        <v>35874</v>
      </c>
      <c r="CH1467" s="3" t="str">
        <f t="shared" si="930"/>
        <v>No</v>
      </c>
      <c r="CI1467" s="3" t="str">
        <f>VLOOKUP(R1467,'Use Codes &amp; County Type'!A:D,4,FALSE)</f>
        <v>S</v>
      </c>
      <c r="CJ1467" s="3" t="str">
        <f t="shared" si="931"/>
        <v>No</v>
      </c>
      <c r="CK1467" s="3" t="str">
        <f t="shared" si="932"/>
        <v>Yes</v>
      </c>
      <c r="CL1467" s="3">
        <f t="shared" si="933"/>
        <v>0.67</v>
      </c>
      <c r="CM1467" s="3">
        <f t="shared" si="934"/>
        <v>24035.58</v>
      </c>
      <c r="CN1467" s="3" t="e">
        <f t="shared" si="935"/>
        <v>#N/A</v>
      </c>
      <c r="CO1467" s="3" t="e">
        <f t="shared" si="936"/>
        <v>#N/A</v>
      </c>
      <c r="CP1467" s="3" t="e">
        <f t="shared" si="937"/>
        <v>#N/A</v>
      </c>
      <c r="CR1467" s="3" t="str">
        <f t="shared" si="938"/>
        <v>No</v>
      </c>
      <c r="CV1467" s="3" t="str">
        <f t="shared" si="939"/>
        <v>County Held Lien</v>
      </c>
      <c r="CW1467" s="3">
        <f t="shared" si="940"/>
        <v>1466</v>
      </c>
      <c r="CX1467" s="3">
        <f t="shared" si="941"/>
        <v>210.03</v>
      </c>
      <c r="CY1467" s="3" t="str">
        <f t="shared" si="942"/>
        <v>Ok</v>
      </c>
      <c r="CZ1467" t="e">
        <f>NA()</f>
        <v>#N/A</v>
      </c>
      <c r="DA1467" t="e">
        <f>NA()</f>
        <v>#N/A</v>
      </c>
    </row>
    <row r="1468" spans="1:105" x14ac:dyDescent="0.25">
      <c r="A1468">
        <v>1467</v>
      </c>
      <c r="B1468" t="s">
        <v>3</v>
      </c>
      <c r="C1468" t="s">
        <v>1576</v>
      </c>
      <c r="D1468">
        <v>960.88</v>
      </c>
      <c r="E1468">
        <v>2017</v>
      </c>
      <c r="F1468">
        <v>960.88</v>
      </c>
      <c r="G1468">
        <v>960.88</v>
      </c>
      <c r="H1468" s="3">
        <f t="shared" si="902"/>
        <v>0</v>
      </c>
      <c r="I1468">
        <v>85049</v>
      </c>
      <c r="J1468" t="s">
        <v>2734</v>
      </c>
      <c r="K1468" t="s">
        <v>2738</v>
      </c>
      <c r="L1468">
        <v>32097</v>
      </c>
      <c r="M1468" t="s">
        <v>3812</v>
      </c>
      <c r="N1468" t="s">
        <v>4758</v>
      </c>
      <c r="O1468">
        <v>-81.595755106533403</v>
      </c>
      <c r="P1468">
        <v>30.597317963786399</v>
      </c>
      <c r="Q1468" t="s">
        <v>5824</v>
      </c>
      <c r="R1468">
        <v>1</v>
      </c>
      <c r="S1468" t="s">
        <v>6539</v>
      </c>
      <c r="T1468">
        <v>1001</v>
      </c>
      <c r="U1468" t="s">
        <v>6582</v>
      </c>
      <c r="V1468">
        <v>2017</v>
      </c>
      <c r="W1468">
        <v>56377</v>
      </c>
      <c r="X1468">
        <v>2017</v>
      </c>
      <c r="Y1468">
        <v>57195</v>
      </c>
      <c r="Z1468">
        <v>858.88</v>
      </c>
      <c r="AA1468" s="3">
        <f t="shared" si="903"/>
        <v>0.89384730663558409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 s="3" t="str">
        <f t="shared" si="904"/>
        <v>No</v>
      </c>
      <c r="AQ1468" s="3" t="str">
        <f t="shared" si="905"/>
        <v>No</v>
      </c>
      <c r="AR1468" s="3" t="str">
        <f t="shared" si="906"/>
        <v>No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 t="s">
        <v>6634</v>
      </c>
      <c r="AZ1468">
        <v>0</v>
      </c>
      <c r="BA1468">
        <v>0</v>
      </c>
      <c r="BB1468" t="s">
        <v>6616</v>
      </c>
      <c r="BC1468">
        <v>0</v>
      </c>
      <c r="BD1468" s="4" t="str">
        <f t="shared" si="907"/>
        <v>No</v>
      </c>
      <c r="BE1468" t="s">
        <v>6640</v>
      </c>
      <c r="BF1468" s="3" t="str">
        <f t="shared" si="908"/>
        <v>No</v>
      </c>
      <c r="BG1468" t="s">
        <v>6645</v>
      </c>
      <c r="BH1468" s="3" t="str">
        <f t="shared" si="909"/>
        <v>85049 WILSON ST</v>
      </c>
      <c r="BI1468" s="3" t="str">
        <f t="shared" si="910"/>
        <v>Yulee</v>
      </c>
      <c r="BJ1468" s="3" t="str">
        <f t="shared" si="911"/>
        <v>Florida</v>
      </c>
      <c r="BK1468" s="3">
        <f t="shared" si="912"/>
        <v>32097</v>
      </c>
      <c r="BL1468" s="3" t="str">
        <f t="shared" si="913"/>
        <v>85049 WILSON ST YULEE FL 32097</v>
      </c>
      <c r="BM1468" s="3" t="str">
        <f t="shared" si="914"/>
        <v/>
      </c>
      <c r="BN1468" s="3" t="str">
        <f t="shared" si="915"/>
        <v>Pass</v>
      </c>
      <c r="BO1468" s="3" t="str">
        <f t="shared" si="916"/>
        <v>No</v>
      </c>
      <c r="BP1468" s="3" t="str">
        <f t="shared" si="917"/>
        <v>FV&lt;$10K</v>
      </c>
      <c r="BQ1468" t="s">
        <v>6650</v>
      </c>
      <c r="BR1468" s="3" t="str">
        <f t="shared" si="918"/>
        <v>No, &lt; $20K Lien</v>
      </c>
      <c r="BS1468" s="3" t="str">
        <f t="shared" si="919"/>
        <v>No, Lien &lt; $20K</v>
      </c>
      <c r="BT1468" t="s">
        <v>6650</v>
      </c>
      <c r="BU1468" s="3" t="str">
        <f t="shared" si="920"/>
        <v>No</v>
      </c>
      <c r="BV1468" s="3" t="str">
        <f t="shared" si="921"/>
        <v>No</v>
      </c>
      <c r="BW1468" s="3">
        <f t="shared" si="922"/>
        <v>0</v>
      </c>
      <c r="BX1468" s="3" t="str">
        <f t="shared" si="923"/>
        <v>No</v>
      </c>
      <c r="BY1468" s="3">
        <f t="shared" si="924"/>
        <v>56377</v>
      </c>
      <c r="BZ1468">
        <v>1</v>
      </c>
      <c r="CA1468" s="3">
        <f t="shared" si="925"/>
        <v>56377</v>
      </c>
      <c r="CC1468" s="3">
        <f t="shared" si="926"/>
        <v>0</v>
      </c>
      <c r="CD1468" s="3">
        <f t="shared" si="927"/>
        <v>0</v>
      </c>
      <c r="CE1468" s="3" t="str">
        <f t="shared" si="928"/>
        <v/>
      </c>
      <c r="CF1468" s="3" t="e">
        <f>HLOOKUP(CE1468,'Valuation Data'!$D$2:$K$5,4,FALSE)</f>
        <v>#N/A</v>
      </c>
      <c r="CG1468" s="3">
        <f t="shared" si="929"/>
        <v>56377</v>
      </c>
      <c r="CH1468" s="3" t="str">
        <f t="shared" si="930"/>
        <v>No</v>
      </c>
      <c r="CI1468" s="3" t="str">
        <f>VLOOKUP(R1468,'Use Codes &amp; County Type'!A:D,4,FALSE)</f>
        <v>S</v>
      </c>
      <c r="CJ1468" s="3" t="str">
        <f t="shared" si="931"/>
        <v>No</v>
      </c>
      <c r="CK1468" s="3" t="str">
        <f t="shared" si="932"/>
        <v>No</v>
      </c>
      <c r="CL1468" s="3">
        <f t="shared" si="933"/>
        <v>0.35</v>
      </c>
      <c r="CM1468" s="3">
        <f t="shared" si="934"/>
        <v>19731.949999999997</v>
      </c>
      <c r="CN1468" s="3">
        <f t="shared" si="935"/>
        <v>3843.52</v>
      </c>
      <c r="CO1468" s="3">
        <f t="shared" si="936"/>
        <v>15888.429999999997</v>
      </c>
      <c r="CP1468" s="3">
        <f t="shared" si="937"/>
        <v>6.8175319722581909E-2</v>
      </c>
      <c r="CR1468" s="3" t="str">
        <f t="shared" si="938"/>
        <v>No</v>
      </c>
      <c r="CV1468" s="3" t="str">
        <f t="shared" si="939"/>
        <v>*Bid</v>
      </c>
      <c r="CW1468" s="3">
        <f t="shared" si="940"/>
        <v>1467</v>
      </c>
      <c r="CX1468" s="3">
        <f t="shared" si="941"/>
        <v>960.88</v>
      </c>
      <c r="CY1468" s="3" t="str">
        <f t="shared" si="942"/>
        <v>Ok</v>
      </c>
      <c r="CZ1468">
        <v>0</v>
      </c>
      <c r="DA1468">
        <v>0</v>
      </c>
    </row>
    <row r="1469" spans="1:105" x14ac:dyDescent="0.25">
      <c r="A1469">
        <v>1468</v>
      </c>
      <c r="B1469" t="s">
        <v>3</v>
      </c>
      <c r="C1469" t="s">
        <v>1577</v>
      </c>
      <c r="D1469">
        <v>746.62</v>
      </c>
      <c r="E1469">
        <v>2017</v>
      </c>
      <c r="F1469">
        <v>746.62</v>
      </c>
      <c r="G1469">
        <v>746.62</v>
      </c>
      <c r="H1469" s="3">
        <f t="shared" si="902"/>
        <v>0</v>
      </c>
      <c r="I1469">
        <v>85102</v>
      </c>
      <c r="J1469" t="s">
        <v>2734</v>
      </c>
      <c r="K1469" t="s">
        <v>2738</v>
      </c>
      <c r="L1469">
        <v>32097</v>
      </c>
      <c r="M1469" t="s">
        <v>3813</v>
      </c>
      <c r="N1469" t="s">
        <v>4758</v>
      </c>
      <c r="O1469">
        <v>-81.594622863601998</v>
      </c>
      <c r="P1469">
        <v>30.596791226411501</v>
      </c>
      <c r="Q1469" t="s">
        <v>5825</v>
      </c>
      <c r="R1469">
        <v>1</v>
      </c>
      <c r="S1469" t="s">
        <v>6539</v>
      </c>
      <c r="T1469">
        <v>1001</v>
      </c>
      <c r="U1469" t="s">
        <v>6582</v>
      </c>
      <c r="V1469">
        <v>2017</v>
      </c>
      <c r="W1469">
        <v>77218</v>
      </c>
      <c r="X1469">
        <v>2017</v>
      </c>
      <c r="Y1469">
        <v>120128</v>
      </c>
      <c r="Z1469">
        <v>660.77</v>
      </c>
      <c r="AA1469" s="3">
        <f t="shared" si="903"/>
        <v>0.88501513487450101</v>
      </c>
      <c r="AB1469" t="s">
        <v>6616</v>
      </c>
      <c r="AI1469" t="s">
        <v>6618</v>
      </c>
      <c r="AJ1469" t="s">
        <v>6618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 s="3" t="str">
        <f t="shared" si="904"/>
        <v>No</v>
      </c>
      <c r="AQ1469" s="3" t="str">
        <f t="shared" si="905"/>
        <v>No</v>
      </c>
      <c r="AR1469" s="3" t="str">
        <f t="shared" si="906"/>
        <v>No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 t="s">
        <v>6634</v>
      </c>
      <c r="AZ1469">
        <v>0</v>
      </c>
      <c r="BA1469">
        <v>0</v>
      </c>
      <c r="BB1469" t="s">
        <v>6617</v>
      </c>
      <c r="BC1469" t="s">
        <v>6616</v>
      </c>
      <c r="BD1469" s="4" t="str">
        <f t="shared" si="907"/>
        <v>No</v>
      </c>
      <c r="BE1469" t="s">
        <v>6640</v>
      </c>
      <c r="BF1469" s="3" t="str">
        <f t="shared" si="908"/>
        <v>No</v>
      </c>
      <c r="BG1469" t="s">
        <v>6645</v>
      </c>
      <c r="BH1469" s="3" t="str">
        <f t="shared" si="909"/>
        <v>85102 AIRPLANE LN</v>
      </c>
      <c r="BI1469" s="3" t="str">
        <f t="shared" si="910"/>
        <v>Yulee</v>
      </c>
      <c r="BJ1469" s="3" t="str">
        <f t="shared" si="911"/>
        <v>Florida</v>
      </c>
      <c r="BK1469" s="3">
        <f t="shared" si="912"/>
        <v>32097</v>
      </c>
      <c r="BL1469" s="3" t="str">
        <f t="shared" si="913"/>
        <v>85102 AIRPLANE LN YULEE FL 32097</v>
      </c>
      <c r="BM1469" s="3" t="str">
        <f t="shared" si="914"/>
        <v/>
      </c>
      <c r="BN1469" s="3" t="str">
        <f t="shared" si="915"/>
        <v>Pass</v>
      </c>
      <c r="BO1469" s="3" t="str">
        <f t="shared" si="916"/>
        <v>No</v>
      </c>
      <c r="BP1469" s="3" t="str">
        <f t="shared" si="917"/>
        <v>FV&lt;$10K</v>
      </c>
      <c r="BQ1469" t="s">
        <v>6650</v>
      </c>
      <c r="BR1469" s="3" t="str">
        <f t="shared" si="918"/>
        <v>No, &lt; $20K Lien</v>
      </c>
      <c r="BS1469" s="3" t="str">
        <f t="shared" si="919"/>
        <v>No, Lien &lt; $20K</v>
      </c>
      <c r="BT1469" t="s">
        <v>6650</v>
      </c>
      <c r="BU1469" s="3" t="str">
        <f t="shared" si="920"/>
        <v>No</v>
      </c>
      <c r="BV1469" s="3" t="str">
        <f t="shared" si="921"/>
        <v>No</v>
      </c>
      <c r="BW1469" s="3">
        <f t="shared" si="922"/>
        <v>0</v>
      </c>
      <c r="BX1469" s="3" t="str">
        <f t="shared" si="923"/>
        <v>No</v>
      </c>
      <c r="BY1469" s="3">
        <f t="shared" si="924"/>
        <v>77218</v>
      </c>
      <c r="BZ1469">
        <v>1</v>
      </c>
      <c r="CA1469" s="3">
        <f t="shared" si="925"/>
        <v>77218</v>
      </c>
      <c r="CC1469" s="3">
        <f t="shared" si="926"/>
        <v>0</v>
      </c>
      <c r="CD1469" s="3">
        <f t="shared" si="927"/>
        <v>0</v>
      </c>
      <c r="CE1469" s="3" t="str">
        <f t="shared" si="928"/>
        <v/>
      </c>
      <c r="CF1469" s="3" t="e">
        <f>HLOOKUP(CE1469,'Valuation Data'!$D$2:$K$5,4,FALSE)</f>
        <v>#N/A</v>
      </c>
      <c r="CG1469" s="3">
        <f t="shared" si="929"/>
        <v>77218</v>
      </c>
      <c r="CH1469" s="3" t="str">
        <f t="shared" si="930"/>
        <v>No</v>
      </c>
      <c r="CI1469" s="3" t="str">
        <f>VLOOKUP(R1469,'Use Codes &amp; County Type'!A:D,4,FALSE)</f>
        <v>S</v>
      </c>
      <c r="CJ1469" s="3" t="str">
        <f t="shared" si="931"/>
        <v>No</v>
      </c>
      <c r="CK1469" s="3" t="str">
        <f t="shared" si="932"/>
        <v>Yes</v>
      </c>
      <c r="CL1469" s="3">
        <f t="shared" si="933"/>
        <v>0.67</v>
      </c>
      <c r="CM1469" s="3">
        <f t="shared" si="934"/>
        <v>51736.060000000005</v>
      </c>
      <c r="CN1469" s="3">
        <f t="shared" si="935"/>
        <v>2986.48</v>
      </c>
      <c r="CO1469" s="3">
        <f t="shared" si="936"/>
        <v>48749.58</v>
      </c>
      <c r="CP1469" s="3">
        <f t="shared" si="937"/>
        <v>3.8675956383226712E-2</v>
      </c>
      <c r="CR1469" s="3" t="str">
        <f t="shared" si="938"/>
        <v>No</v>
      </c>
      <c r="CV1469" s="3" t="str">
        <f t="shared" si="939"/>
        <v>*Bid</v>
      </c>
      <c r="CW1469" s="3">
        <f t="shared" si="940"/>
        <v>1468</v>
      </c>
      <c r="CX1469" s="3">
        <f t="shared" si="941"/>
        <v>746.62</v>
      </c>
      <c r="CY1469" s="3" t="str">
        <f t="shared" si="942"/>
        <v>Ok</v>
      </c>
      <c r="CZ1469">
        <v>0</v>
      </c>
      <c r="DA1469">
        <v>0</v>
      </c>
    </row>
    <row r="1470" spans="1:105" x14ac:dyDescent="0.25">
      <c r="A1470">
        <v>1469</v>
      </c>
      <c r="B1470" t="s">
        <v>3</v>
      </c>
      <c r="C1470" t="s">
        <v>1578</v>
      </c>
      <c r="D1470">
        <v>800.53</v>
      </c>
      <c r="E1470">
        <v>2017</v>
      </c>
      <c r="F1470">
        <v>800.53</v>
      </c>
      <c r="G1470">
        <v>800.53</v>
      </c>
      <c r="H1470" s="3">
        <f t="shared" si="902"/>
        <v>0</v>
      </c>
      <c r="I1470">
        <v>85208</v>
      </c>
      <c r="J1470" t="s">
        <v>2734</v>
      </c>
      <c r="K1470" t="s">
        <v>2738</v>
      </c>
      <c r="L1470">
        <v>32097</v>
      </c>
      <c r="M1470" t="s">
        <v>3814</v>
      </c>
      <c r="N1470" t="s">
        <v>4758</v>
      </c>
      <c r="O1470">
        <v>-81.595140048706497</v>
      </c>
      <c r="P1470">
        <v>30.595762947897299</v>
      </c>
      <c r="Q1470" t="s">
        <v>5826</v>
      </c>
      <c r="R1470">
        <v>1</v>
      </c>
      <c r="S1470" t="s">
        <v>6539</v>
      </c>
      <c r="T1470">
        <v>1001</v>
      </c>
      <c r="U1470" t="s">
        <v>6582</v>
      </c>
      <c r="V1470">
        <v>2017</v>
      </c>
      <c r="W1470">
        <v>86044</v>
      </c>
      <c r="X1470">
        <v>2017</v>
      </c>
      <c r="Y1470">
        <v>92439</v>
      </c>
      <c r="Z1470">
        <v>710.61</v>
      </c>
      <c r="AA1470" s="3">
        <f t="shared" si="903"/>
        <v>0.88767441569959904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 s="3" t="str">
        <f t="shared" si="904"/>
        <v>No</v>
      </c>
      <c r="AQ1470" s="3" t="str">
        <f t="shared" si="905"/>
        <v>No</v>
      </c>
      <c r="AR1470" s="3" t="str">
        <f t="shared" si="906"/>
        <v>No</v>
      </c>
      <c r="AS1470">
        <v>0</v>
      </c>
      <c r="AT1470">
        <v>0</v>
      </c>
      <c r="AU1470">
        <v>85000</v>
      </c>
      <c r="AV1470" t="s">
        <v>6622</v>
      </c>
      <c r="AW1470">
        <v>0</v>
      </c>
      <c r="AX1470">
        <v>0</v>
      </c>
      <c r="AY1470" t="s">
        <v>6634</v>
      </c>
      <c r="AZ1470">
        <v>0</v>
      </c>
      <c r="BA1470">
        <v>0</v>
      </c>
      <c r="BB1470" t="s">
        <v>6617</v>
      </c>
      <c r="BC1470">
        <v>0</v>
      </c>
      <c r="BD1470" s="4" t="str">
        <f t="shared" si="907"/>
        <v>No</v>
      </c>
      <c r="BE1470" t="s">
        <v>6640</v>
      </c>
      <c r="BF1470" s="3" t="str">
        <f t="shared" si="908"/>
        <v>No</v>
      </c>
      <c r="BG1470" t="s">
        <v>6645</v>
      </c>
      <c r="BH1470" s="3" t="str">
        <f t="shared" si="909"/>
        <v>85208 HARTS RD</v>
      </c>
      <c r="BI1470" s="3" t="str">
        <f t="shared" si="910"/>
        <v>Yulee</v>
      </c>
      <c r="BJ1470" s="3" t="str">
        <f t="shared" si="911"/>
        <v>Florida</v>
      </c>
      <c r="BK1470" s="3">
        <f t="shared" si="912"/>
        <v>32097</v>
      </c>
      <c r="BL1470" s="3" t="str">
        <f t="shared" si="913"/>
        <v>85208 HARTS RD YULEE FL 32097</v>
      </c>
      <c r="BM1470" s="3" t="str">
        <f t="shared" si="914"/>
        <v>L</v>
      </c>
      <c r="BN1470" s="3" t="str">
        <f t="shared" si="915"/>
        <v>Pass</v>
      </c>
      <c r="BO1470" s="3" t="str">
        <f t="shared" si="916"/>
        <v>No</v>
      </c>
      <c r="BP1470" s="3" t="str">
        <f t="shared" si="917"/>
        <v>FV&lt;$10K</v>
      </c>
      <c r="BQ1470" t="s">
        <v>6650</v>
      </c>
      <c r="BR1470" s="3" t="str">
        <f t="shared" si="918"/>
        <v>No, &lt; $20K Lien</v>
      </c>
      <c r="BS1470" s="3" t="str">
        <f t="shared" si="919"/>
        <v>No, Lien &lt; $20K</v>
      </c>
      <c r="BT1470" t="s">
        <v>6650</v>
      </c>
      <c r="BU1470" s="3" t="str">
        <f t="shared" si="920"/>
        <v>No</v>
      </c>
      <c r="BV1470" s="3" t="str">
        <f t="shared" si="921"/>
        <v>No</v>
      </c>
      <c r="BW1470" s="3">
        <f t="shared" si="922"/>
        <v>0</v>
      </c>
      <c r="BX1470" s="3" t="str">
        <f t="shared" si="923"/>
        <v>No</v>
      </c>
      <c r="BY1470" s="3">
        <f t="shared" si="924"/>
        <v>86044</v>
      </c>
      <c r="BZ1470">
        <v>1</v>
      </c>
      <c r="CA1470" s="3">
        <f t="shared" si="925"/>
        <v>86044</v>
      </c>
      <c r="CC1470" s="3">
        <f t="shared" si="926"/>
        <v>0</v>
      </c>
      <c r="CD1470" s="3">
        <f t="shared" si="927"/>
        <v>0</v>
      </c>
      <c r="CE1470" s="3" t="str">
        <f t="shared" si="928"/>
        <v/>
      </c>
      <c r="CF1470" s="3" t="e">
        <f>HLOOKUP(CE1470,'Valuation Data'!$D$2:$K$5,4,FALSE)</f>
        <v>#N/A</v>
      </c>
      <c r="CG1470" s="3">
        <f t="shared" si="929"/>
        <v>86044</v>
      </c>
      <c r="CH1470" s="3" t="str">
        <f t="shared" si="930"/>
        <v>No</v>
      </c>
      <c r="CI1470" s="3" t="str">
        <f>VLOOKUP(R1470,'Use Codes &amp; County Type'!A:D,4,FALSE)</f>
        <v>S</v>
      </c>
      <c r="CJ1470" s="3" t="str">
        <f t="shared" si="931"/>
        <v>No</v>
      </c>
      <c r="CK1470" s="3" t="str">
        <f t="shared" si="932"/>
        <v>Yes</v>
      </c>
      <c r="CL1470" s="3">
        <f t="shared" si="933"/>
        <v>0.67</v>
      </c>
      <c r="CM1470" s="3">
        <f t="shared" si="934"/>
        <v>57649.48</v>
      </c>
      <c r="CN1470" s="3">
        <f t="shared" si="935"/>
        <v>3202.12</v>
      </c>
      <c r="CO1470" s="3">
        <f t="shared" si="936"/>
        <v>54447.360000000001</v>
      </c>
      <c r="CP1470" s="3">
        <f t="shared" si="937"/>
        <v>3.7214913300172001E-2</v>
      </c>
      <c r="CR1470" s="3" t="str">
        <f t="shared" si="938"/>
        <v>No</v>
      </c>
      <c r="CV1470" s="3" t="str">
        <f t="shared" si="939"/>
        <v>*Bid</v>
      </c>
      <c r="CW1470" s="3">
        <f t="shared" si="940"/>
        <v>1469</v>
      </c>
      <c r="CX1470" s="3">
        <f t="shared" si="941"/>
        <v>800.53</v>
      </c>
      <c r="CY1470" s="3" t="str">
        <f t="shared" si="942"/>
        <v>Ok</v>
      </c>
      <c r="CZ1470">
        <v>0</v>
      </c>
      <c r="DA1470">
        <v>0</v>
      </c>
    </row>
    <row r="1471" spans="1:105" x14ac:dyDescent="0.25">
      <c r="A1471">
        <v>1470</v>
      </c>
      <c r="B1471" t="s">
        <v>3</v>
      </c>
      <c r="C1471" t="s">
        <v>1579</v>
      </c>
      <c r="D1471">
        <v>1442.03</v>
      </c>
      <c r="E1471">
        <v>2017</v>
      </c>
      <c r="F1471">
        <v>1442.03</v>
      </c>
      <c r="G1471">
        <v>1442.03</v>
      </c>
      <c r="H1471" s="3">
        <f t="shared" si="902"/>
        <v>0</v>
      </c>
      <c r="I1471">
        <v>85202</v>
      </c>
      <c r="J1471" t="s">
        <v>2734</v>
      </c>
      <c r="K1471" t="s">
        <v>2738</v>
      </c>
      <c r="L1471">
        <v>32097</v>
      </c>
      <c r="M1471" t="s">
        <v>3815</v>
      </c>
      <c r="N1471" t="s">
        <v>4758</v>
      </c>
      <c r="O1471">
        <v>-81.595125707051494</v>
      </c>
      <c r="P1471">
        <v>30.5954517840477</v>
      </c>
      <c r="Q1471" t="s">
        <v>5827</v>
      </c>
      <c r="R1471">
        <v>1</v>
      </c>
      <c r="S1471" t="s">
        <v>6539</v>
      </c>
      <c r="T1471">
        <v>1001</v>
      </c>
      <c r="U1471" t="s">
        <v>6582</v>
      </c>
      <c r="V1471">
        <v>2017</v>
      </c>
      <c r="W1471">
        <v>86122</v>
      </c>
      <c r="X1471">
        <v>2017</v>
      </c>
      <c r="Y1471">
        <v>86122</v>
      </c>
      <c r="Z1471">
        <v>1303.78</v>
      </c>
      <c r="AA1471" s="3">
        <f t="shared" si="903"/>
        <v>0.90412820815100936</v>
      </c>
      <c r="AB1471" t="s">
        <v>6616</v>
      </c>
      <c r="AC1471" t="s">
        <v>6616</v>
      </c>
      <c r="AD1471" t="s">
        <v>6616</v>
      </c>
      <c r="AH1471" t="s">
        <v>6616</v>
      </c>
      <c r="AI1471" t="s">
        <v>6618</v>
      </c>
      <c r="AJ1471" t="s">
        <v>6618</v>
      </c>
      <c r="AK1471" t="s">
        <v>6618</v>
      </c>
      <c r="AL1471" t="s">
        <v>6618</v>
      </c>
      <c r="AM1471" t="s">
        <v>6618</v>
      </c>
      <c r="AN1471" t="s">
        <v>6618</v>
      </c>
      <c r="AO1471" t="s">
        <v>6618</v>
      </c>
      <c r="AP1471" s="3" t="str">
        <f t="shared" si="904"/>
        <v>No</v>
      </c>
      <c r="AQ1471" s="3" t="str">
        <f t="shared" si="905"/>
        <v>No</v>
      </c>
      <c r="AR1471" s="3" t="str">
        <f t="shared" si="906"/>
        <v>No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 t="s">
        <v>6634</v>
      </c>
      <c r="AZ1471" t="s">
        <v>6638</v>
      </c>
      <c r="BA1471">
        <v>1</v>
      </c>
      <c r="BB1471" t="s">
        <v>6616</v>
      </c>
      <c r="BC1471" t="s">
        <v>6616</v>
      </c>
      <c r="BD1471" s="4" t="str">
        <f t="shared" si="907"/>
        <v>No</v>
      </c>
      <c r="BE1471" t="s">
        <v>6640</v>
      </c>
      <c r="BF1471" s="3" t="str">
        <f t="shared" si="908"/>
        <v>No</v>
      </c>
      <c r="BG1471" t="s">
        <v>6645</v>
      </c>
      <c r="BH1471" s="3" t="str">
        <f t="shared" si="909"/>
        <v>85202 HARTS RD</v>
      </c>
      <c r="BI1471" s="3" t="str">
        <f t="shared" si="910"/>
        <v>Yulee</v>
      </c>
      <c r="BJ1471" s="3" t="str">
        <f t="shared" si="911"/>
        <v>Florida</v>
      </c>
      <c r="BK1471" s="3">
        <f t="shared" si="912"/>
        <v>32097</v>
      </c>
      <c r="BL1471" s="3" t="str">
        <f t="shared" si="913"/>
        <v>85202 HARTS RD YULEE FL 32097</v>
      </c>
      <c r="BM1471" s="3" t="str">
        <f t="shared" si="914"/>
        <v/>
      </c>
      <c r="BN1471" s="3" t="str">
        <f t="shared" si="915"/>
        <v>Pass</v>
      </c>
      <c r="BO1471" s="3" t="str">
        <f t="shared" si="916"/>
        <v>No</v>
      </c>
      <c r="BP1471" s="3" t="str">
        <f t="shared" si="917"/>
        <v>FV&lt;$10K</v>
      </c>
      <c r="BQ1471" t="s">
        <v>6650</v>
      </c>
      <c r="BR1471" s="3" t="str">
        <f t="shared" si="918"/>
        <v>No, &lt; $20K Lien</v>
      </c>
      <c r="BS1471" s="3" t="str">
        <f t="shared" si="919"/>
        <v>No, Lien &lt; $20K</v>
      </c>
      <c r="BT1471" t="s">
        <v>6650</v>
      </c>
      <c r="BU1471" s="3" t="str">
        <f t="shared" si="920"/>
        <v>No</v>
      </c>
      <c r="BV1471" s="3" t="str">
        <f t="shared" si="921"/>
        <v>No</v>
      </c>
      <c r="BW1471" s="3">
        <f t="shared" si="922"/>
        <v>1</v>
      </c>
      <c r="BX1471" s="3" t="str">
        <f t="shared" si="923"/>
        <v>No</v>
      </c>
      <c r="BY1471" s="3">
        <f t="shared" si="924"/>
        <v>86122</v>
      </c>
      <c r="BZ1471">
        <v>1</v>
      </c>
      <c r="CA1471" s="3">
        <f t="shared" si="925"/>
        <v>86122</v>
      </c>
      <c r="CC1471" s="3">
        <f t="shared" si="926"/>
        <v>0</v>
      </c>
      <c r="CD1471" s="3">
        <f t="shared" si="927"/>
        <v>0</v>
      </c>
      <c r="CE1471" s="3" t="str">
        <f t="shared" si="928"/>
        <v/>
      </c>
      <c r="CF1471" s="3" t="e">
        <f>HLOOKUP(CE1471,'Valuation Data'!$D$2:$K$5,4,FALSE)</f>
        <v>#N/A</v>
      </c>
      <c r="CG1471" s="3">
        <f t="shared" si="929"/>
        <v>86122</v>
      </c>
      <c r="CH1471" s="3" t="str">
        <f t="shared" si="930"/>
        <v>No</v>
      </c>
      <c r="CI1471" s="3" t="str">
        <f>VLOOKUP(R1471,'Use Codes &amp; County Type'!A:D,4,FALSE)</f>
        <v>S</v>
      </c>
      <c r="CJ1471" s="3" t="str">
        <f t="shared" si="931"/>
        <v>No</v>
      </c>
      <c r="CK1471" s="3" t="str">
        <f t="shared" si="932"/>
        <v>No</v>
      </c>
      <c r="CL1471" s="3">
        <f t="shared" si="933"/>
        <v>0.35</v>
      </c>
      <c r="CM1471" s="3">
        <f t="shared" si="934"/>
        <v>30142.699999999997</v>
      </c>
      <c r="CN1471" s="3">
        <f t="shared" si="935"/>
        <v>7210.15</v>
      </c>
      <c r="CO1471" s="3">
        <f t="shared" si="936"/>
        <v>22932.549999999996</v>
      </c>
      <c r="CP1471" s="3">
        <f t="shared" si="937"/>
        <v>8.3720187640788646E-2</v>
      </c>
      <c r="CR1471" s="3" t="str">
        <f t="shared" si="938"/>
        <v>No</v>
      </c>
      <c r="CV1471" s="3" t="str">
        <f t="shared" si="939"/>
        <v>*Bid</v>
      </c>
      <c r="CW1471" s="3">
        <f t="shared" si="940"/>
        <v>1470</v>
      </c>
      <c r="CX1471" s="3">
        <f t="shared" si="941"/>
        <v>1442.03</v>
      </c>
      <c r="CY1471" s="3" t="str">
        <f t="shared" si="942"/>
        <v>Ok</v>
      </c>
      <c r="CZ1471">
        <v>0</v>
      </c>
      <c r="DA1471">
        <v>0</v>
      </c>
    </row>
    <row r="1472" spans="1:105" x14ac:dyDescent="0.25">
      <c r="A1472">
        <v>1471</v>
      </c>
      <c r="B1472" t="s">
        <v>3</v>
      </c>
      <c r="C1472" t="s">
        <v>1580</v>
      </c>
      <c r="D1472">
        <v>1385.52</v>
      </c>
      <c r="E1472">
        <v>2017</v>
      </c>
      <c r="F1472">
        <v>1385.52</v>
      </c>
      <c r="G1472">
        <v>1385.52</v>
      </c>
      <c r="H1472" s="3">
        <f t="shared" si="902"/>
        <v>0</v>
      </c>
      <c r="I1472">
        <v>85050</v>
      </c>
      <c r="J1472" t="s">
        <v>2734</v>
      </c>
      <c r="K1472" t="s">
        <v>2738</v>
      </c>
      <c r="L1472">
        <v>32097</v>
      </c>
      <c r="M1472" t="s">
        <v>3816</v>
      </c>
      <c r="N1472" t="s">
        <v>4758</v>
      </c>
      <c r="O1472">
        <v>-81.594695303231106</v>
      </c>
      <c r="P1472">
        <v>30.6002064253579</v>
      </c>
      <c r="Q1472" t="s">
        <v>5828</v>
      </c>
      <c r="R1472">
        <v>50</v>
      </c>
      <c r="S1472" t="s">
        <v>6540</v>
      </c>
      <c r="T1472">
        <v>7000</v>
      </c>
      <c r="U1472" t="s">
        <v>6583</v>
      </c>
      <c r="V1472">
        <v>2017</v>
      </c>
      <c r="W1472">
        <v>73082</v>
      </c>
      <c r="X1472">
        <v>2017</v>
      </c>
      <c r="Y1472">
        <v>125360</v>
      </c>
      <c r="Z1472">
        <v>1251.52</v>
      </c>
      <c r="AA1472" s="3">
        <f t="shared" si="903"/>
        <v>0.90328540908828459</v>
      </c>
      <c r="AB1472" t="s">
        <v>6616</v>
      </c>
      <c r="AC1472" t="s">
        <v>6616</v>
      </c>
      <c r="AI1472" t="s">
        <v>6618</v>
      </c>
      <c r="AJ1472" t="s">
        <v>6618</v>
      </c>
      <c r="AK1472" t="s">
        <v>6618</v>
      </c>
      <c r="AL1472" t="s">
        <v>6618</v>
      </c>
      <c r="AM1472">
        <v>0</v>
      </c>
      <c r="AN1472">
        <v>0</v>
      </c>
      <c r="AO1472">
        <v>0</v>
      </c>
      <c r="AP1472" s="3" t="str">
        <f t="shared" si="904"/>
        <v>No</v>
      </c>
      <c r="AQ1472" s="3" t="str">
        <f t="shared" si="905"/>
        <v>No</v>
      </c>
      <c r="AR1472" s="3" t="str">
        <f t="shared" si="906"/>
        <v>No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 t="s">
        <v>6634</v>
      </c>
      <c r="AZ1472" t="s">
        <v>6638</v>
      </c>
      <c r="BA1472">
        <v>1</v>
      </c>
      <c r="BB1472" t="s">
        <v>6616</v>
      </c>
      <c r="BC1472" t="s">
        <v>6616</v>
      </c>
      <c r="BD1472" s="4" t="str">
        <f t="shared" si="907"/>
        <v>No</v>
      </c>
      <c r="BE1472" t="s">
        <v>6640</v>
      </c>
      <c r="BF1472" s="3" t="str">
        <f t="shared" si="908"/>
        <v>No</v>
      </c>
      <c r="BG1472" t="s">
        <v>6645</v>
      </c>
      <c r="BH1472" s="3" t="str">
        <f t="shared" si="909"/>
        <v>85050 MYRTICE RD</v>
      </c>
      <c r="BI1472" s="3" t="str">
        <f t="shared" si="910"/>
        <v>Yulee</v>
      </c>
      <c r="BJ1472" s="3" t="str">
        <f t="shared" si="911"/>
        <v>Florida</v>
      </c>
      <c r="BK1472" s="3">
        <f t="shared" si="912"/>
        <v>32097</v>
      </c>
      <c r="BL1472" s="3" t="str">
        <f t="shared" si="913"/>
        <v>85050 MYRTICE RD YULEE FL 32097</v>
      </c>
      <c r="BM1472" s="3" t="str">
        <f t="shared" si="914"/>
        <v/>
      </c>
      <c r="BN1472" s="3" t="str">
        <f t="shared" si="915"/>
        <v>Pass</v>
      </c>
      <c r="BO1472" s="3" t="str">
        <f t="shared" si="916"/>
        <v>No</v>
      </c>
      <c r="BP1472" s="3" t="str">
        <f t="shared" si="917"/>
        <v>FV&lt;$10K</v>
      </c>
      <c r="BQ1472" t="s">
        <v>6650</v>
      </c>
      <c r="BR1472" s="3" t="str">
        <f t="shared" si="918"/>
        <v>No, &lt; $20K Lien</v>
      </c>
      <c r="BS1472" s="3" t="str">
        <f t="shared" si="919"/>
        <v>No, Lien &lt; $20K</v>
      </c>
      <c r="BT1472" t="s">
        <v>6650</v>
      </c>
      <c r="BU1472" s="3" t="str">
        <f t="shared" si="920"/>
        <v>No</v>
      </c>
      <c r="BV1472" s="3" t="str">
        <f t="shared" si="921"/>
        <v>No</v>
      </c>
      <c r="BW1472" s="3">
        <f t="shared" si="922"/>
        <v>1</v>
      </c>
      <c r="BX1472" s="3" t="str">
        <f t="shared" si="923"/>
        <v>No</v>
      </c>
      <c r="BY1472" s="3">
        <f t="shared" si="924"/>
        <v>73082</v>
      </c>
      <c r="BZ1472">
        <v>1</v>
      </c>
      <c r="CA1472" s="3">
        <f t="shared" si="925"/>
        <v>73082</v>
      </c>
      <c r="CC1472" s="3">
        <f t="shared" si="926"/>
        <v>0</v>
      </c>
      <c r="CD1472" s="3">
        <f t="shared" si="927"/>
        <v>0</v>
      </c>
      <c r="CE1472" s="3" t="str">
        <f t="shared" si="928"/>
        <v/>
      </c>
      <c r="CF1472" s="3" t="e">
        <f>HLOOKUP(CE1472,'Valuation Data'!$D$2:$K$5,4,FALSE)</f>
        <v>#N/A</v>
      </c>
      <c r="CG1472" s="3">
        <f t="shared" si="929"/>
        <v>73082</v>
      </c>
      <c r="CH1472" s="3" t="str">
        <f t="shared" si="930"/>
        <v>No</v>
      </c>
      <c r="CI1472" s="3" t="str">
        <f>VLOOKUP(R1472,'Use Codes &amp; County Type'!A:D,4,FALSE)</f>
        <v>V</v>
      </c>
      <c r="CJ1472" s="3" t="str">
        <f t="shared" si="931"/>
        <v>Yes</v>
      </c>
      <c r="CK1472" s="3" t="str">
        <f t="shared" si="932"/>
        <v>No</v>
      </c>
      <c r="CL1472" s="3">
        <f t="shared" si="933"/>
        <v>0</v>
      </c>
      <c r="CM1472" s="3">
        <f t="shared" si="934"/>
        <v>0</v>
      </c>
      <c r="CN1472" s="3">
        <f t="shared" si="935"/>
        <v>6927.6</v>
      </c>
      <c r="CO1472" s="3">
        <f t="shared" si="936"/>
        <v>-6927.6</v>
      </c>
      <c r="CP1472" s="3">
        <f t="shared" si="937"/>
        <v>9.4792151282121456E-2</v>
      </c>
      <c r="CR1472" s="3" t="str">
        <f t="shared" si="938"/>
        <v>No</v>
      </c>
      <c r="CV1472" s="3" t="str">
        <f t="shared" si="939"/>
        <v>Vacant, No Sales Data</v>
      </c>
      <c r="CW1472" s="3">
        <f t="shared" si="940"/>
        <v>1471</v>
      </c>
      <c r="CX1472" s="3">
        <f t="shared" si="941"/>
        <v>1385.52</v>
      </c>
      <c r="CY1472" s="3" t="str">
        <f t="shared" si="942"/>
        <v>Ok</v>
      </c>
      <c r="CZ1472">
        <v>0</v>
      </c>
      <c r="DA1472">
        <v>0</v>
      </c>
    </row>
    <row r="1473" spans="1:105" x14ac:dyDescent="0.25">
      <c r="A1473">
        <v>1472</v>
      </c>
      <c r="B1473" t="s">
        <v>3</v>
      </c>
      <c r="C1473" t="s">
        <v>1581</v>
      </c>
      <c r="D1473">
        <v>3511.73</v>
      </c>
      <c r="E1473">
        <v>2017</v>
      </c>
      <c r="F1473">
        <v>3511.73</v>
      </c>
      <c r="G1473">
        <v>3511.73</v>
      </c>
      <c r="H1473" s="3">
        <f t="shared" si="902"/>
        <v>0</v>
      </c>
      <c r="I1473">
        <v>85086</v>
      </c>
      <c r="J1473" t="s">
        <v>2734</v>
      </c>
      <c r="K1473" t="s">
        <v>2738</v>
      </c>
      <c r="L1473">
        <v>32097</v>
      </c>
      <c r="M1473" t="s">
        <v>3817</v>
      </c>
      <c r="N1473" t="s">
        <v>4758</v>
      </c>
      <c r="O1473">
        <v>-81.589167304039904</v>
      </c>
      <c r="P1473">
        <v>30.593406224724301</v>
      </c>
      <c r="Q1473" t="s">
        <v>5829</v>
      </c>
      <c r="R1473">
        <v>28</v>
      </c>
      <c r="S1473" t="s">
        <v>6557</v>
      </c>
      <c r="T1473">
        <v>1109</v>
      </c>
      <c r="U1473" t="s">
        <v>6594</v>
      </c>
      <c r="V1473">
        <v>2017</v>
      </c>
      <c r="W1473">
        <v>212534</v>
      </c>
      <c r="X1473">
        <v>2017</v>
      </c>
      <c r="Y1473">
        <v>212534</v>
      </c>
      <c r="Z1473">
        <v>3217.5</v>
      </c>
      <c r="AA1473" s="3">
        <f t="shared" si="903"/>
        <v>0.91621508487269809</v>
      </c>
      <c r="AF1473" t="s">
        <v>6616</v>
      </c>
      <c r="AG1473" t="s">
        <v>6616</v>
      </c>
      <c r="AH1473" t="s">
        <v>6616</v>
      </c>
      <c r="AI1473" t="s">
        <v>6618</v>
      </c>
      <c r="AJ1473" t="s">
        <v>6618</v>
      </c>
      <c r="AK1473" t="s">
        <v>6618</v>
      </c>
      <c r="AL1473" t="s">
        <v>6618</v>
      </c>
      <c r="AM1473">
        <v>0</v>
      </c>
      <c r="AN1473">
        <v>0</v>
      </c>
      <c r="AO1473">
        <v>0</v>
      </c>
      <c r="AP1473" s="3" t="str">
        <f t="shared" si="904"/>
        <v>No</v>
      </c>
      <c r="AQ1473" s="3" t="str">
        <f t="shared" si="905"/>
        <v>No</v>
      </c>
      <c r="AR1473" s="3" t="str">
        <f t="shared" si="906"/>
        <v>No</v>
      </c>
      <c r="AS1473">
        <v>0</v>
      </c>
      <c r="AT1473">
        <v>0</v>
      </c>
      <c r="AU1473">
        <v>85000</v>
      </c>
      <c r="AV1473" t="s">
        <v>6622</v>
      </c>
      <c r="AW1473">
        <v>0</v>
      </c>
      <c r="AX1473">
        <v>1</v>
      </c>
      <c r="AY1473" t="s">
        <v>6634</v>
      </c>
      <c r="AZ1473">
        <v>0</v>
      </c>
      <c r="BA1473">
        <v>0</v>
      </c>
      <c r="BB1473" t="s">
        <v>6616</v>
      </c>
      <c r="BC1473" t="s">
        <v>6616</v>
      </c>
      <c r="BD1473" s="4" t="str">
        <f t="shared" si="907"/>
        <v>No</v>
      </c>
      <c r="BE1473" t="s">
        <v>6640</v>
      </c>
      <c r="BF1473" s="3" t="str">
        <f t="shared" si="908"/>
        <v>No</v>
      </c>
      <c r="BG1473" t="s">
        <v>6645</v>
      </c>
      <c r="BH1473" s="3" t="str">
        <f t="shared" si="909"/>
        <v>85086 PATCHES LN</v>
      </c>
      <c r="BI1473" s="3" t="str">
        <f t="shared" si="910"/>
        <v>Yulee</v>
      </c>
      <c r="BJ1473" s="3" t="str">
        <f t="shared" si="911"/>
        <v>Florida</v>
      </c>
      <c r="BK1473" s="3">
        <f t="shared" si="912"/>
        <v>32097</v>
      </c>
      <c r="BL1473" s="3" t="str">
        <f t="shared" si="913"/>
        <v>85086 PATCHES LN YULEE FL 32097</v>
      </c>
      <c r="BM1473" s="3" t="str">
        <f t="shared" si="914"/>
        <v>L</v>
      </c>
      <c r="BN1473" s="3" t="str">
        <f t="shared" si="915"/>
        <v>Pass</v>
      </c>
      <c r="BO1473" s="3" t="str">
        <f t="shared" si="916"/>
        <v>No</v>
      </c>
      <c r="BP1473" s="3" t="str">
        <f t="shared" si="917"/>
        <v>FV&lt;$10K</v>
      </c>
      <c r="BQ1473" t="s">
        <v>6650</v>
      </c>
      <c r="BR1473" s="3" t="str">
        <f t="shared" si="918"/>
        <v>No, &lt; $20K Lien</v>
      </c>
      <c r="BS1473" s="3" t="str">
        <f t="shared" si="919"/>
        <v>No, Lien &lt; $20K</v>
      </c>
      <c r="BT1473" t="s">
        <v>6650</v>
      </c>
      <c r="BU1473" s="3" t="str">
        <f t="shared" si="920"/>
        <v>No</v>
      </c>
      <c r="BV1473" s="3" t="str">
        <f t="shared" si="921"/>
        <v>No</v>
      </c>
      <c r="BW1473" s="3">
        <f t="shared" si="922"/>
        <v>0</v>
      </c>
      <c r="BX1473" s="3" t="str">
        <f t="shared" si="923"/>
        <v>No</v>
      </c>
      <c r="BY1473" s="3">
        <f t="shared" si="924"/>
        <v>212534</v>
      </c>
      <c r="BZ1473">
        <v>1</v>
      </c>
      <c r="CA1473" s="3">
        <f t="shared" si="925"/>
        <v>212534</v>
      </c>
      <c r="CC1473" s="3">
        <f t="shared" si="926"/>
        <v>0</v>
      </c>
      <c r="CD1473" s="3">
        <f t="shared" si="927"/>
        <v>0</v>
      </c>
      <c r="CE1473" s="3" t="str">
        <f t="shared" si="928"/>
        <v/>
      </c>
      <c r="CF1473" s="3" t="e">
        <f>HLOOKUP(CE1473,'Valuation Data'!$D$2:$K$5,4,FALSE)</f>
        <v>#N/A</v>
      </c>
      <c r="CG1473" s="3">
        <f t="shared" si="929"/>
        <v>212534</v>
      </c>
      <c r="CH1473" s="3" t="str">
        <f t="shared" si="930"/>
        <v>No</v>
      </c>
      <c r="CI1473" s="3" t="str">
        <f>VLOOKUP(R1473,'Use Codes &amp; County Type'!A:D,4,FALSE)</f>
        <v>C</v>
      </c>
      <c r="CJ1473" s="3" t="str">
        <f t="shared" si="931"/>
        <v>No</v>
      </c>
      <c r="CK1473" s="3" t="str">
        <f t="shared" si="932"/>
        <v>No</v>
      </c>
      <c r="CL1473" s="3">
        <f t="shared" si="933"/>
        <v>0.3</v>
      </c>
      <c r="CM1473" s="3">
        <f t="shared" si="934"/>
        <v>63760.2</v>
      </c>
      <c r="CN1473" s="3">
        <f t="shared" si="935"/>
        <v>14046.92</v>
      </c>
      <c r="CO1473" s="3">
        <f t="shared" si="936"/>
        <v>49713.279999999999</v>
      </c>
      <c r="CP1473" s="3">
        <f t="shared" si="937"/>
        <v>6.6092578128675888E-2</v>
      </c>
      <c r="CR1473" s="3" t="str">
        <f t="shared" si="938"/>
        <v>No</v>
      </c>
      <c r="CV1473" s="3" t="str">
        <f t="shared" si="939"/>
        <v>*Bid</v>
      </c>
      <c r="CW1473" s="3">
        <f t="shared" si="940"/>
        <v>1472</v>
      </c>
      <c r="CX1473" s="3">
        <f t="shared" si="941"/>
        <v>3511.73</v>
      </c>
      <c r="CY1473" s="3" t="str">
        <f t="shared" si="942"/>
        <v>Ok</v>
      </c>
      <c r="CZ1473">
        <v>0</v>
      </c>
      <c r="DA1473">
        <v>0</v>
      </c>
    </row>
    <row r="1474" spans="1:105" x14ac:dyDescent="0.25">
      <c r="A1474">
        <v>1473</v>
      </c>
      <c r="B1474" t="s">
        <v>3</v>
      </c>
      <c r="C1474" t="s">
        <v>1582</v>
      </c>
      <c r="D1474">
        <v>3031.05</v>
      </c>
      <c r="E1474">
        <v>2017</v>
      </c>
      <c r="F1474">
        <v>3031.05</v>
      </c>
      <c r="G1474">
        <v>3031.05</v>
      </c>
      <c r="H1474" s="3">
        <f t="shared" ref="H1474:H1537" si="943">D1474+D1474-F1474-G1474</f>
        <v>0</v>
      </c>
      <c r="I1474">
        <v>85123</v>
      </c>
      <c r="J1474" t="s">
        <v>2734</v>
      </c>
      <c r="K1474" t="s">
        <v>2738</v>
      </c>
      <c r="L1474">
        <v>32097</v>
      </c>
      <c r="M1474" t="s">
        <v>3818</v>
      </c>
      <c r="N1474" t="s">
        <v>4758</v>
      </c>
      <c r="O1474">
        <v>-81.589871513259496</v>
      </c>
      <c r="P1474">
        <v>30.5965742821951</v>
      </c>
      <c r="Q1474" t="s">
        <v>5830</v>
      </c>
      <c r="R1474">
        <v>1</v>
      </c>
      <c r="S1474" t="s">
        <v>6539</v>
      </c>
      <c r="T1474">
        <v>1001</v>
      </c>
      <c r="U1474" t="s">
        <v>6582</v>
      </c>
      <c r="V1474">
        <v>2017</v>
      </c>
      <c r="W1474">
        <v>182601</v>
      </c>
      <c r="X1474">
        <v>2017</v>
      </c>
      <c r="Y1474">
        <v>183919</v>
      </c>
      <c r="Z1474">
        <v>2773.05</v>
      </c>
      <c r="AA1474" s="3">
        <f t="shared" ref="AA1474:AA1537" si="944">IFERROR(Z1474/D1474,)</f>
        <v>0.91488098183797695</v>
      </c>
      <c r="AB1474" t="s">
        <v>6616</v>
      </c>
      <c r="AC1474" t="s">
        <v>6616</v>
      </c>
      <c r="AD1474" t="s">
        <v>6616</v>
      </c>
      <c r="AI1474" t="s">
        <v>6618</v>
      </c>
      <c r="AJ1474" t="s">
        <v>6618</v>
      </c>
      <c r="AK1474" t="s">
        <v>6618</v>
      </c>
      <c r="AL1474" t="s">
        <v>6618</v>
      </c>
      <c r="AM1474" t="s">
        <v>6618</v>
      </c>
      <c r="AN1474" t="s">
        <v>6618</v>
      </c>
      <c r="AO1474">
        <v>0</v>
      </c>
      <c r="AP1474" s="3" t="str">
        <f t="shared" ref="AP1474:AP1537" si="945">IF(OR(COUNTIF(AB1474:AH1474,"Yes")&gt;0,COUNTIF(AB1474:AH1474,"C")&gt;0),"Yes","No")</f>
        <v>No</v>
      </c>
      <c r="AQ1474" s="3" t="str">
        <f t="shared" ref="AQ1474:AQ1537" si="946">IF(COUNTIF(AI1474:AO1474,"C")&gt;0,"Yes","No")</f>
        <v>No</v>
      </c>
      <c r="AR1474" s="3" t="str">
        <f t="shared" ref="AR1474:AR1537" si="947">IF(AP1474="Yes","Yes","No")</f>
        <v>No</v>
      </c>
      <c r="AS1474">
        <v>0</v>
      </c>
      <c r="AT1474">
        <v>0</v>
      </c>
      <c r="AU1474">
        <v>245000</v>
      </c>
      <c r="AV1474" t="s">
        <v>6622</v>
      </c>
      <c r="AW1474">
        <v>0</v>
      </c>
      <c r="AX1474">
        <v>1</v>
      </c>
      <c r="AY1474" t="s">
        <v>6634</v>
      </c>
      <c r="AZ1474" t="s">
        <v>6638</v>
      </c>
      <c r="BA1474">
        <v>1</v>
      </c>
      <c r="BB1474" t="s">
        <v>6616</v>
      </c>
      <c r="BC1474" t="s">
        <v>6616</v>
      </c>
      <c r="BD1474" s="4" t="str">
        <f t="shared" ref="BD1474:BD1537" si="948">IFERROR(IF(AW1474&gt;0,"Yes","No"),"No")</f>
        <v>No</v>
      </c>
      <c r="BE1474" t="s">
        <v>6640</v>
      </c>
      <c r="BF1474" s="3" t="str">
        <f t="shared" ref="BF1474:BF1537" si="949">IFERROR(IF(BE1474="Without Environmental Issues","No","Yes"),"No")</f>
        <v>No</v>
      </c>
      <c r="BG1474" t="s">
        <v>6645</v>
      </c>
      <c r="BH1474" s="3" t="str">
        <f t="shared" ref="BH1474:BH1537" si="950">M1474</f>
        <v>85123 TELEPHONE LN</v>
      </c>
      <c r="BI1474" s="3" t="str">
        <f t="shared" ref="BI1474:BI1537" si="951">PROPER(J1474)</f>
        <v>Yulee</v>
      </c>
      <c r="BJ1474" s="3" t="str">
        <f t="shared" ref="BJ1474:BJ1537" si="952">PROPER(K1474)</f>
        <v>Florida</v>
      </c>
      <c r="BK1474" s="3">
        <f t="shared" ref="BK1474:BK1537" si="953">L1474</f>
        <v>32097</v>
      </c>
      <c r="BL1474" s="3" t="str">
        <f t="shared" ref="BL1474:BL1537" si="954">CONCATENATE(M1474," ",N1474)</f>
        <v>85123 TELEPHONE LN YULEE FL 32097</v>
      </c>
      <c r="BM1474" s="3" t="str">
        <f t="shared" ref="BM1474:BM1537" si="955">IF(AU1474&gt;0,"L","")</f>
        <v>L</v>
      </c>
      <c r="BN1474" s="3" t="str">
        <f t="shared" ref="BN1474:BN1537" si="956">IF(D1474&lt;150,"Lien&lt;$150","Pass")</f>
        <v>Pass</v>
      </c>
      <c r="BO1474" s="3" t="str">
        <f t="shared" ref="BO1474:BO1537" si="957">IF(BC1474="Yes","Yes","No")</f>
        <v>No</v>
      </c>
      <c r="BP1474" s="3" t="str">
        <f t="shared" ref="BP1474:BP1537" si="958">IF(D1474&gt;10000,IF(OR(I1474="",I1474=0,BI1474="",BI1474=0,BK1474=0),"Bad Address","Pass"),"FV&lt;$10K")</f>
        <v>FV&lt;$10K</v>
      </c>
      <c r="BQ1474" t="s">
        <v>6650</v>
      </c>
      <c r="BR1474" s="3" t="str">
        <f t="shared" ref="BR1474:BR1537" si="959">IF(D1474&gt;20000,IF(OR(BD1474="Yes",BF1474="Yes"),"Yes","No"),"No, &lt; $20K Lien")</f>
        <v>No, &lt; $20K Lien</v>
      </c>
      <c r="BS1474" s="3" t="str">
        <f t="shared" ref="BS1474:BS1537" si="960">IF(D1474&gt;20000,IF(IFERROR(IF(BG1474="None","No","Yes"),"No")="Yes","Yes","No"),"No, Lien &lt; $20K")</f>
        <v>No, Lien &lt; $20K</v>
      </c>
      <c r="BT1474" t="s">
        <v>6650</v>
      </c>
      <c r="BU1474" s="3" t="str">
        <f t="shared" ref="BU1474:BU1537" si="961">IF(E1474="","N/A",IF(OR(E1474&lt;2014,AR1474="Yes"),"Yes","No"))</f>
        <v>No</v>
      </c>
      <c r="BV1474" s="3" t="str">
        <f t="shared" ref="BV1474:BV1537" si="962">IFERROR(IF(COUNTIF(C:C,C1474)&gt;1,"Yes","No"),"No")</f>
        <v>No</v>
      </c>
      <c r="BW1474" s="3">
        <f t="shared" ref="BW1474:BW1537" si="963">BA1474</f>
        <v>1</v>
      </c>
      <c r="BX1474" s="3" t="str">
        <f t="shared" ref="BX1474:BX1537" si="964">IF(AND(OR(CI1474="S",CI1474="R",CI1474="C"),CH1474="Yes",BW1474&gt;2),"Yes",IF(AND(OR(CI1474="S",CI1474="R",CI1474="C"),CH1474="No",BW1474&gt;1),"Yes",IF(AND(CI1474="V",CH1474="Yes",BW1474&gt;0),"Yes","No")))</f>
        <v>No</v>
      </c>
      <c r="BY1474" s="3">
        <f t="shared" ref="BY1474:BY1537" si="965">VALUE(W1474)</f>
        <v>182601</v>
      </c>
      <c r="BZ1474">
        <v>1</v>
      </c>
      <c r="CA1474" s="3">
        <f t="shared" ref="CA1474:CA1537" si="966">BY1474/BZ1474</f>
        <v>182601</v>
      </c>
      <c r="CC1474" s="3">
        <f t="shared" ref="CC1474:CC1537" si="967">AS1474</f>
        <v>0</v>
      </c>
      <c r="CD1474" s="3">
        <f t="shared" ref="CD1474:CD1537" si="968">VALUE(AT1474)</f>
        <v>0</v>
      </c>
      <c r="CE1474" s="3" t="str">
        <f t="shared" ref="CE1474:CE1537" si="969">IFERROR(IF(CD1474&gt;1000,YEAR(CC1474),""),"")</f>
        <v/>
      </c>
      <c r="CF1474" s="3" t="e">
        <f>HLOOKUP(CE1474,'Valuation Data'!$D$2:$K$5,4,FALSE)</f>
        <v>#N/A</v>
      </c>
      <c r="CG1474" s="3">
        <f t="shared" ref="CG1474:CG1537" si="970">IF(CB1474&gt;0,MIN(IFERROR(MIN(CD1474*CF1474,CA1474),CA1474),CB1474),IFERROR(MIN(CD1474*CF1474,CA1474),CA1474))</f>
        <v>182601</v>
      </c>
      <c r="CH1474" s="3" t="str">
        <f t="shared" ref="CH1474:CH1537" si="971">IFERROR(IF(AND(OR(CI1474="S",CI1474="R",CI1474="C",CI1474="V"),CF1474&gt;0),"Yes","No"),"No")</f>
        <v>No</v>
      </c>
      <c r="CI1474" s="3" t="str">
        <f>VLOOKUP(R1474,'Use Codes &amp; County Type'!A:D,4,FALSE)</f>
        <v>S</v>
      </c>
      <c r="CJ1474" s="3" t="str">
        <f t="shared" ref="CJ1474:CJ1537" si="972">IF(AND(CH1474="No",CI1474="V"),"Yes","No")</f>
        <v>No</v>
      </c>
      <c r="CK1474" s="3" t="str">
        <f t="shared" ref="CK1474:CK1537" si="973">IF(OR(BB1474="Yes",BB1474=""),"Yes","No")</f>
        <v>No</v>
      </c>
      <c r="CL1474" s="3">
        <f t="shared" ref="CL1474:CL1537" si="974">IF(AND(OR(CI1474="S",CI1474="R",CI1474="C"),CH1474="Yes",CK1474="Yes"),75%,IF(AND(OR(CI1474="S",CI1474="R"),CH1474="Yes",CK1474="No"),40%,IF(AND(OR(CI1474="S",CI1474="R",CI1474="C"),CH1474="No",CK1474="Yes"),67%,IF(AND(OR(CI1474="S",CI1474="R"),CH1474="No",CK1474="No"),35%,IF(AND(CI1474="C",CH1474="Yes"),35%,IF(AND(CI1474="C",CH1474="No"),30%,IF(AND(CH1474="Yes",CI1474="V"),10%,0%)))))))</f>
        <v>0.35</v>
      </c>
      <c r="CM1474" s="3">
        <f t="shared" ref="CM1474:CM1537" si="975">CG1474*CL1474</f>
        <v>63910.35</v>
      </c>
      <c r="CN1474" s="3">
        <f t="shared" ref="CN1474:CN1537" si="976">D1474+(BA1474+3)*MAX(D1474,Z1474)</f>
        <v>15155.25</v>
      </c>
      <c r="CO1474" s="3">
        <f t="shared" ref="CO1474:CO1537" si="977">CM1474-CN1474</f>
        <v>48755.1</v>
      </c>
      <c r="CP1474" s="3">
        <f t="shared" ref="CP1474:CP1537" si="978">+CN1474/CG1474</f>
        <v>8.2996533425337207E-2</v>
      </c>
      <c r="CR1474" s="3" t="str">
        <f t="shared" ref="CR1474:CR1537" si="979">IF(AND(CV1474="*Bid",D1474&gt;49999),"Google","No")</f>
        <v>No</v>
      </c>
      <c r="CV1474" s="3" t="str">
        <f t="shared" ref="CV1474:CV1537" si="980">IF(BN1474="Lien&lt;$150","Lien&lt;$150",IF(OR(BU1474="Yes",BV1474="Yes"),"County Held Lien",IF(CG1474&lt;30000,"FMV&lt;$30K",IF(BR1474="Yes","EPA",IF(BS1474="Yes","CDD",IF(BT1474="High","Flood",IF(BX1474="Yes","Too Many Priors",IF(CJ1474="Yes","Vacant, No Sales Data",IF(CO1474&lt;0,"Neg Solv Premium",IF(BP1474="Bad Address","Bad Address",IF(CQ1474="Bad","Bad Data",IF(CS1474="Bad","Bad Google",IF(CT1474="Redeemed","Redeemed",IF(CU1474="Data Change","Data Change","*Bid"))))))))))))))</f>
        <v>*Bid</v>
      </c>
      <c r="CW1474" s="3">
        <f t="shared" ref="CW1474:CW1537" si="981">VALUE(A1474)</f>
        <v>1473</v>
      </c>
      <c r="CX1474" s="3">
        <f t="shared" ref="CX1474:CX1537" si="982">VALUE(D1474)</f>
        <v>3031.05</v>
      </c>
      <c r="CY1474" s="3" t="str">
        <f t="shared" ref="CY1474:CY1537" si="983">IF(AND(CV1474="*Bid",CX1474&gt;75000),"Check","Ok")</f>
        <v>Ok</v>
      </c>
      <c r="CZ1474">
        <v>0</v>
      </c>
      <c r="DA1474">
        <v>0</v>
      </c>
    </row>
    <row r="1475" spans="1:105" x14ac:dyDescent="0.25">
      <c r="A1475">
        <v>1474</v>
      </c>
      <c r="B1475" t="s">
        <v>3</v>
      </c>
      <c r="C1475" t="s">
        <v>1583</v>
      </c>
      <c r="D1475">
        <v>1121.1500000000001</v>
      </c>
      <c r="E1475">
        <v>2017</v>
      </c>
      <c r="F1475">
        <v>1121.1500000000001</v>
      </c>
      <c r="G1475">
        <v>1121.1500000000001</v>
      </c>
      <c r="H1475" s="3">
        <f t="shared" si="943"/>
        <v>0</v>
      </c>
      <c r="J1475" t="s">
        <v>2734</v>
      </c>
      <c r="K1475" t="s">
        <v>2738</v>
      </c>
      <c r="L1475">
        <v>32097</v>
      </c>
      <c r="M1475" t="s">
        <v>3819</v>
      </c>
      <c r="N1475" t="s">
        <v>4758</v>
      </c>
      <c r="O1475">
        <v>-81.589875378210905</v>
      </c>
      <c r="P1475">
        <v>30.5951545126198</v>
      </c>
      <c r="Q1475" t="s">
        <v>5831</v>
      </c>
      <c r="R1475">
        <v>0</v>
      </c>
      <c r="S1475" t="s">
        <v>6538</v>
      </c>
      <c r="T1475">
        <v>8001</v>
      </c>
      <c r="U1475" t="s">
        <v>6581</v>
      </c>
      <c r="V1475">
        <v>2017</v>
      </c>
      <c r="W1475">
        <v>66000</v>
      </c>
      <c r="X1475">
        <v>2017</v>
      </c>
      <c r="Y1475">
        <v>67200</v>
      </c>
      <c r="Z1475">
        <v>1007.08</v>
      </c>
      <c r="AA1475" s="3">
        <f t="shared" si="944"/>
        <v>0.89825625473843818</v>
      </c>
      <c r="AB1475" t="s">
        <v>6616</v>
      </c>
      <c r="AC1475" t="s">
        <v>6616</v>
      </c>
      <c r="AE1475" t="s">
        <v>6616</v>
      </c>
      <c r="AF1475" t="s">
        <v>6616</v>
      </c>
      <c r="AH1475" t="s">
        <v>6616</v>
      </c>
      <c r="AI1475" t="s">
        <v>6618</v>
      </c>
      <c r="AJ1475" t="s">
        <v>6618</v>
      </c>
      <c r="AK1475" t="s">
        <v>6618</v>
      </c>
      <c r="AL1475" t="s">
        <v>6618</v>
      </c>
      <c r="AM1475" t="s">
        <v>6618</v>
      </c>
      <c r="AN1475" t="s">
        <v>6618</v>
      </c>
      <c r="AO1475">
        <v>0</v>
      </c>
      <c r="AP1475" s="3" t="str">
        <f t="shared" si="945"/>
        <v>No</v>
      </c>
      <c r="AQ1475" s="3" t="str">
        <f t="shared" si="946"/>
        <v>No</v>
      </c>
      <c r="AR1475" s="3" t="str">
        <f t="shared" si="947"/>
        <v>No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1</v>
      </c>
      <c r="AY1475" t="s">
        <v>6634</v>
      </c>
      <c r="AZ1475" t="s">
        <v>6638</v>
      </c>
      <c r="BA1475">
        <v>0</v>
      </c>
      <c r="BB1475" t="s">
        <v>6616</v>
      </c>
      <c r="BC1475" t="s">
        <v>6616</v>
      </c>
      <c r="BD1475" s="4" t="str">
        <f t="shared" si="948"/>
        <v>No</v>
      </c>
      <c r="BE1475" t="s">
        <v>6640</v>
      </c>
      <c r="BF1475" s="3" t="str">
        <f t="shared" si="949"/>
        <v>No</v>
      </c>
      <c r="BG1475" t="s">
        <v>6645</v>
      </c>
      <c r="BH1475" s="3" t="str">
        <f t="shared" si="950"/>
        <v>ALENE RD</v>
      </c>
      <c r="BI1475" s="3" t="str">
        <f t="shared" si="951"/>
        <v>Yulee</v>
      </c>
      <c r="BJ1475" s="3" t="str">
        <f t="shared" si="952"/>
        <v>Florida</v>
      </c>
      <c r="BK1475" s="3">
        <f t="shared" si="953"/>
        <v>32097</v>
      </c>
      <c r="BL1475" s="3" t="str">
        <f t="shared" si="954"/>
        <v>ALENE RD YULEE FL 32097</v>
      </c>
      <c r="BM1475" s="3" t="str">
        <f t="shared" si="955"/>
        <v/>
      </c>
      <c r="BN1475" s="3" t="str">
        <f t="shared" si="956"/>
        <v>Pass</v>
      </c>
      <c r="BO1475" s="3" t="str">
        <f t="shared" si="957"/>
        <v>No</v>
      </c>
      <c r="BP1475" s="3" t="str">
        <f t="shared" si="958"/>
        <v>FV&lt;$10K</v>
      </c>
      <c r="BQ1475" t="s">
        <v>6650</v>
      </c>
      <c r="BR1475" s="3" t="str">
        <f t="shared" si="959"/>
        <v>No, &lt; $20K Lien</v>
      </c>
      <c r="BS1475" s="3" t="str">
        <f t="shared" si="960"/>
        <v>No, Lien &lt; $20K</v>
      </c>
      <c r="BT1475" t="s">
        <v>6650</v>
      </c>
      <c r="BU1475" s="3" t="str">
        <f t="shared" si="961"/>
        <v>No</v>
      </c>
      <c r="BV1475" s="3" t="str">
        <f t="shared" si="962"/>
        <v>No</v>
      </c>
      <c r="BW1475" s="3">
        <f t="shared" si="963"/>
        <v>0</v>
      </c>
      <c r="BX1475" s="3" t="str">
        <f t="shared" si="964"/>
        <v>No</v>
      </c>
      <c r="BY1475" s="3">
        <f t="shared" si="965"/>
        <v>66000</v>
      </c>
      <c r="BZ1475">
        <v>1</v>
      </c>
      <c r="CA1475" s="3">
        <f t="shared" si="966"/>
        <v>66000</v>
      </c>
      <c r="CC1475" s="3">
        <f t="shared" si="967"/>
        <v>0</v>
      </c>
      <c r="CD1475" s="3">
        <f t="shared" si="968"/>
        <v>0</v>
      </c>
      <c r="CE1475" s="3" t="str">
        <f t="shared" si="969"/>
        <v/>
      </c>
      <c r="CF1475" s="3" t="e">
        <f>HLOOKUP(CE1475,'Valuation Data'!$D$2:$K$5,4,FALSE)</f>
        <v>#N/A</v>
      </c>
      <c r="CG1475" s="3">
        <f t="shared" si="970"/>
        <v>66000</v>
      </c>
      <c r="CH1475" s="3" t="str">
        <f t="shared" si="971"/>
        <v>No</v>
      </c>
      <c r="CI1475" s="3" t="str">
        <f>VLOOKUP(R1475,'Use Codes &amp; County Type'!A:D,4,FALSE)</f>
        <v>V</v>
      </c>
      <c r="CJ1475" s="3" t="str">
        <f t="shared" si="972"/>
        <v>Yes</v>
      </c>
      <c r="CK1475" s="3" t="str">
        <f t="shared" si="973"/>
        <v>No</v>
      </c>
      <c r="CL1475" s="3">
        <f t="shared" si="974"/>
        <v>0</v>
      </c>
      <c r="CM1475" s="3">
        <f t="shared" si="975"/>
        <v>0</v>
      </c>
      <c r="CN1475" s="3">
        <f t="shared" si="976"/>
        <v>4484.6000000000004</v>
      </c>
      <c r="CO1475" s="3">
        <f t="shared" si="977"/>
        <v>-4484.6000000000004</v>
      </c>
      <c r="CP1475" s="3">
        <f t="shared" si="978"/>
        <v>6.7948484848484855E-2</v>
      </c>
      <c r="CR1475" s="3" t="str">
        <f t="shared" si="979"/>
        <v>No</v>
      </c>
      <c r="CV1475" s="3" t="str">
        <f t="shared" si="980"/>
        <v>Vacant, No Sales Data</v>
      </c>
      <c r="CW1475" s="3">
        <f t="shared" si="981"/>
        <v>1474</v>
      </c>
      <c r="CX1475" s="3">
        <f t="shared" si="982"/>
        <v>1121.1500000000001</v>
      </c>
      <c r="CY1475" s="3" t="str">
        <f t="shared" si="983"/>
        <v>Ok</v>
      </c>
      <c r="CZ1475">
        <v>0</v>
      </c>
      <c r="DA1475">
        <v>0</v>
      </c>
    </row>
    <row r="1476" spans="1:105" x14ac:dyDescent="0.25">
      <c r="A1476">
        <v>1475</v>
      </c>
      <c r="B1476" t="s">
        <v>3</v>
      </c>
      <c r="C1476" t="s">
        <v>1584</v>
      </c>
      <c r="D1476">
        <v>968.04</v>
      </c>
      <c r="E1476">
        <v>2017</v>
      </c>
      <c r="F1476">
        <v>968.04</v>
      </c>
      <c r="G1476">
        <v>968.04</v>
      </c>
      <c r="H1476" s="3">
        <f t="shared" si="943"/>
        <v>0</v>
      </c>
      <c r="I1476">
        <v>86071</v>
      </c>
      <c r="J1476" t="s">
        <v>2734</v>
      </c>
      <c r="K1476" t="s">
        <v>2738</v>
      </c>
      <c r="L1476">
        <v>32097</v>
      </c>
      <c r="M1476" t="s">
        <v>3820</v>
      </c>
      <c r="N1476" t="s">
        <v>4758</v>
      </c>
      <c r="O1476">
        <v>-81.596157499263299</v>
      </c>
      <c r="P1476">
        <v>30.609001602269998</v>
      </c>
      <c r="Q1476" t="s">
        <v>5832</v>
      </c>
      <c r="R1476">
        <v>2</v>
      </c>
      <c r="S1476" t="s">
        <v>6535</v>
      </c>
      <c r="T1476">
        <v>1006</v>
      </c>
      <c r="U1476" t="s">
        <v>6578</v>
      </c>
      <c r="V1476">
        <v>2017</v>
      </c>
      <c r="W1476">
        <v>54397</v>
      </c>
      <c r="X1476">
        <v>2017</v>
      </c>
      <c r="Y1476">
        <v>60760</v>
      </c>
      <c r="Z1476">
        <v>865.5</v>
      </c>
      <c r="AA1476" s="3">
        <f t="shared" si="944"/>
        <v>0.89407462501549528</v>
      </c>
      <c r="AB1476" t="s">
        <v>6616</v>
      </c>
      <c r="AC1476" t="s">
        <v>6616</v>
      </c>
      <c r="AD1476" t="s">
        <v>6616</v>
      </c>
      <c r="AE1476" t="s">
        <v>6616</v>
      </c>
      <c r="AF1476" t="s">
        <v>6616</v>
      </c>
      <c r="AG1476" t="s">
        <v>6616</v>
      </c>
      <c r="AH1476" t="s">
        <v>6616</v>
      </c>
      <c r="AI1476" t="s">
        <v>6618</v>
      </c>
      <c r="AJ1476" t="s">
        <v>6618</v>
      </c>
      <c r="AK1476" t="s">
        <v>6618</v>
      </c>
      <c r="AL1476" t="s">
        <v>6618</v>
      </c>
      <c r="AM1476" t="s">
        <v>6618</v>
      </c>
      <c r="AN1476" t="s">
        <v>6618</v>
      </c>
      <c r="AO1476" t="s">
        <v>6618</v>
      </c>
      <c r="AP1476" s="3" t="str">
        <f t="shared" si="945"/>
        <v>No</v>
      </c>
      <c r="AQ1476" s="3" t="str">
        <f t="shared" si="946"/>
        <v>No</v>
      </c>
      <c r="AR1476" s="3" t="str">
        <f t="shared" si="947"/>
        <v>No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 t="s">
        <v>6634</v>
      </c>
      <c r="AZ1476" t="s">
        <v>6638</v>
      </c>
      <c r="BA1476">
        <v>1</v>
      </c>
      <c r="BB1476" t="s">
        <v>6616</v>
      </c>
      <c r="BC1476" t="s">
        <v>6616</v>
      </c>
      <c r="BD1476" s="4" t="str">
        <f t="shared" si="948"/>
        <v>No</v>
      </c>
      <c r="BE1476" t="s">
        <v>6640</v>
      </c>
      <c r="BF1476" s="3" t="str">
        <f t="shared" si="949"/>
        <v>No</v>
      </c>
      <c r="BG1476" t="s">
        <v>6645</v>
      </c>
      <c r="BH1476" s="3" t="str">
        <f t="shared" si="950"/>
        <v>86071 DORSEY LN</v>
      </c>
      <c r="BI1476" s="3" t="str">
        <f t="shared" si="951"/>
        <v>Yulee</v>
      </c>
      <c r="BJ1476" s="3" t="str">
        <f t="shared" si="952"/>
        <v>Florida</v>
      </c>
      <c r="BK1476" s="3">
        <f t="shared" si="953"/>
        <v>32097</v>
      </c>
      <c r="BL1476" s="3" t="str">
        <f t="shared" si="954"/>
        <v>86071 DORSEY LN YULEE FL 32097</v>
      </c>
      <c r="BM1476" s="3" t="str">
        <f t="shared" si="955"/>
        <v/>
      </c>
      <c r="BN1476" s="3" t="str">
        <f t="shared" si="956"/>
        <v>Pass</v>
      </c>
      <c r="BO1476" s="3" t="str">
        <f t="shared" si="957"/>
        <v>No</v>
      </c>
      <c r="BP1476" s="3" t="str">
        <f t="shared" si="958"/>
        <v>FV&lt;$10K</v>
      </c>
      <c r="BQ1476" t="s">
        <v>6650</v>
      </c>
      <c r="BR1476" s="3" t="str">
        <f t="shared" si="959"/>
        <v>No, &lt; $20K Lien</v>
      </c>
      <c r="BS1476" s="3" t="str">
        <f t="shared" si="960"/>
        <v>No, Lien &lt; $20K</v>
      </c>
      <c r="BT1476" t="s">
        <v>6650</v>
      </c>
      <c r="BU1476" s="3" t="str">
        <f t="shared" si="961"/>
        <v>No</v>
      </c>
      <c r="BV1476" s="3" t="str">
        <f t="shared" si="962"/>
        <v>No</v>
      </c>
      <c r="BW1476" s="3">
        <f t="shared" si="963"/>
        <v>1</v>
      </c>
      <c r="BX1476" s="3" t="str">
        <f t="shared" si="964"/>
        <v>No</v>
      </c>
      <c r="BY1476" s="3">
        <f t="shared" si="965"/>
        <v>54397</v>
      </c>
      <c r="BZ1476">
        <v>1</v>
      </c>
      <c r="CA1476" s="3">
        <f t="shared" si="966"/>
        <v>54397</v>
      </c>
      <c r="CC1476" s="3">
        <f t="shared" si="967"/>
        <v>0</v>
      </c>
      <c r="CD1476" s="3">
        <f t="shared" si="968"/>
        <v>0</v>
      </c>
      <c r="CE1476" s="3" t="str">
        <f t="shared" si="969"/>
        <v/>
      </c>
      <c r="CF1476" s="3" t="e">
        <f>HLOOKUP(CE1476,'Valuation Data'!$D$2:$K$5,4,FALSE)</f>
        <v>#N/A</v>
      </c>
      <c r="CG1476" s="3">
        <f t="shared" si="970"/>
        <v>54397</v>
      </c>
      <c r="CH1476" s="3" t="str">
        <f t="shared" si="971"/>
        <v>No</v>
      </c>
      <c r="CI1476" s="3" t="str">
        <f>VLOOKUP(R1476,'Use Codes &amp; County Type'!A:D,4,FALSE)</f>
        <v>R</v>
      </c>
      <c r="CJ1476" s="3" t="str">
        <f t="shared" si="972"/>
        <v>No</v>
      </c>
      <c r="CK1476" s="3" t="str">
        <f t="shared" si="973"/>
        <v>No</v>
      </c>
      <c r="CL1476" s="3">
        <f t="shared" si="974"/>
        <v>0.35</v>
      </c>
      <c r="CM1476" s="3">
        <f t="shared" si="975"/>
        <v>19038.949999999997</v>
      </c>
      <c r="CN1476" s="3">
        <f t="shared" si="976"/>
        <v>4840.2</v>
      </c>
      <c r="CO1476" s="3">
        <f t="shared" si="977"/>
        <v>14198.749999999996</v>
      </c>
      <c r="CP1476" s="3">
        <f t="shared" si="978"/>
        <v>8.8979171645495153E-2</v>
      </c>
      <c r="CR1476" s="3" t="str">
        <f t="shared" si="979"/>
        <v>No</v>
      </c>
      <c r="CV1476" s="3" t="str">
        <f t="shared" si="980"/>
        <v>*Bid</v>
      </c>
      <c r="CW1476" s="3">
        <f t="shared" si="981"/>
        <v>1475</v>
      </c>
      <c r="CX1476" s="3">
        <f t="shared" si="982"/>
        <v>968.04</v>
      </c>
      <c r="CY1476" s="3" t="str">
        <f t="shared" si="983"/>
        <v>Ok</v>
      </c>
      <c r="CZ1476">
        <v>0</v>
      </c>
      <c r="DA1476">
        <v>0</v>
      </c>
    </row>
    <row r="1477" spans="1:105" x14ac:dyDescent="0.25">
      <c r="A1477">
        <v>1476</v>
      </c>
      <c r="B1477" t="s">
        <v>3</v>
      </c>
      <c r="C1477" t="s">
        <v>1585</v>
      </c>
      <c r="D1477">
        <v>4114.28</v>
      </c>
      <c r="E1477">
        <v>2017</v>
      </c>
      <c r="F1477" t="e">
        <f>NA()</f>
        <v>#N/A</v>
      </c>
      <c r="G1477" t="e">
        <f>NA()</f>
        <v>#N/A</v>
      </c>
      <c r="H1477" s="3" t="e">
        <f t="shared" si="943"/>
        <v>#N/A</v>
      </c>
      <c r="I1477" t="e">
        <f>NA()</f>
        <v>#N/A</v>
      </c>
      <c r="J1477" t="e">
        <f>NA()</f>
        <v>#N/A</v>
      </c>
      <c r="K1477" t="e">
        <f>NA()</f>
        <v>#N/A</v>
      </c>
      <c r="L1477" t="e">
        <f>NA()</f>
        <v>#N/A</v>
      </c>
      <c r="M1477" t="e">
        <f>NA()</f>
        <v>#N/A</v>
      </c>
      <c r="N1477" t="e">
        <f>NA()</f>
        <v>#N/A</v>
      </c>
      <c r="O1477" t="e">
        <f>NA()</f>
        <v>#N/A</v>
      </c>
      <c r="P1477" t="e">
        <f>NA()</f>
        <v>#N/A</v>
      </c>
      <c r="Q1477" t="e">
        <f>NA()</f>
        <v>#N/A</v>
      </c>
      <c r="R1477">
        <v>41</v>
      </c>
      <c r="S1477" t="s">
        <v>6552</v>
      </c>
      <c r="T1477" t="e">
        <f>NA()</f>
        <v>#N/A</v>
      </c>
      <c r="U1477" t="e">
        <f>NA()</f>
        <v>#N/A</v>
      </c>
      <c r="V1477">
        <v>2017</v>
      </c>
      <c r="W1477">
        <v>249336</v>
      </c>
      <c r="X1477" t="e">
        <f>NA()</f>
        <v>#N/A</v>
      </c>
      <c r="Y1477" t="e">
        <f>NA()</f>
        <v>#N/A</v>
      </c>
      <c r="Z1477" t="e">
        <f>NA()</f>
        <v>#N/A</v>
      </c>
      <c r="AA1477" s="3">
        <f t="shared" si="944"/>
        <v>0</v>
      </c>
      <c r="AH1477" t="s">
        <v>6616</v>
      </c>
      <c r="AI1477" t="e">
        <f>NA()</f>
        <v>#N/A</v>
      </c>
      <c r="AJ1477" t="e">
        <f>NA()</f>
        <v>#N/A</v>
      </c>
      <c r="AK1477" t="e">
        <f>NA()</f>
        <v>#N/A</v>
      </c>
      <c r="AL1477" t="e">
        <f>NA()</f>
        <v>#N/A</v>
      </c>
      <c r="AM1477" t="e">
        <f>NA()</f>
        <v>#N/A</v>
      </c>
      <c r="AN1477" t="e">
        <f>NA()</f>
        <v>#N/A</v>
      </c>
      <c r="AO1477" t="e">
        <f>NA()</f>
        <v>#N/A</v>
      </c>
      <c r="AP1477" s="3" t="str">
        <f t="shared" si="945"/>
        <v>No</v>
      </c>
      <c r="AQ1477" s="3" t="str">
        <f t="shared" si="946"/>
        <v>No</v>
      </c>
      <c r="AR1477" s="3" t="str">
        <f t="shared" si="947"/>
        <v>No</v>
      </c>
      <c r="AS1477" t="e">
        <f>NA()</f>
        <v>#N/A</v>
      </c>
      <c r="AT1477" t="e">
        <f>NA()</f>
        <v>#N/A</v>
      </c>
      <c r="AU1477" t="e">
        <f>NA()</f>
        <v>#N/A</v>
      </c>
      <c r="AV1477" t="e">
        <f>NA()</f>
        <v>#N/A</v>
      </c>
      <c r="AW1477" t="e">
        <f>NA()</f>
        <v>#N/A</v>
      </c>
      <c r="AX1477" t="e">
        <f>NA()</f>
        <v>#N/A</v>
      </c>
      <c r="AY1477" t="e">
        <f>NA()</f>
        <v>#N/A</v>
      </c>
      <c r="AZ1477" t="e">
        <f>NA()</f>
        <v>#N/A</v>
      </c>
      <c r="BA1477">
        <v>0</v>
      </c>
      <c r="BB1477" t="s">
        <v>6616</v>
      </c>
      <c r="BC1477" t="e">
        <f>NA()</f>
        <v>#N/A</v>
      </c>
      <c r="BD1477" s="4" t="str">
        <f t="shared" si="948"/>
        <v>No</v>
      </c>
      <c r="BE1477" t="e">
        <f>NA()</f>
        <v>#N/A</v>
      </c>
      <c r="BF1477" s="3" t="str">
        <f t="shared" si="949"/>
        <v>No</v>
      </c>
      <c r="BG1477" t="e">
        <f>NA()</f>
        <v>#N/A</v>
      </c>
      <c r="BH1477" s="3" t="e">
        <f t="shared" si="950"/>
        <v>#N/A</v>
      </c>
      <c r="BI1477" s="3" t="e">
        <f t="shared" si="951"/>
        <v>#N/A</v>
      </c>
      <c r="BJ1477" s="3" t="e">
        <f t="shared" si="952"/>
        <v>#N/A</v>
      </c>
      <c r="BK1477" s="3" t="e">
        <f t="shared" si="953"/>
        <v>#N/A</v>
      </c>
      <c r="BL1477" s="3" t="e">
        <f t="shared" si="954"/>
        <v>#N/A</v>
      </c>
      <c r="BM1477" s="3" t="e">
        <f t="shared" si="955"/>
        <v>#N/A</v>
      </c>
      <c r="BN1477" s="3" t="str">
        <f t="shared" si="956"/>
        <v>Pass</v>
      </c>
      <c r="BO1477" s="3" t="e">
        <f t="shared" si="957"/>
        <v>#N/A</v>
      </c>
      <c r="BP1477" s="3" t="str">
        <f t="shared" si="958"/>
        <v>FV&lt;$10K</v>
      </c>
      <c r="BQ1477" t="s">
        <v>6650</v>
      </c>
      <c r="BR1477" s="3" t="str">
        <f t="shared" si="959"/>
        <v>No, &lt; $20K Lien</v>
      </c>
      <c r="BS1477" s="3" t="str">
        <f t="shared" si="960"/>
        <v>No, Lien &lt; $20K</v>
      </c>
      <c r="BT1477" t="s">
        <v>6650</v>
      </c>
      <c r="BU1477" s="3" t="str">
        <f t="shared" si="961"/>
        <v>No</v>
      </c>
      <c r="BV1477" s="3" t="str">
        <f t="shared" si="962"/>
        <v>No</v>
      </c>
      <c r="BW1477" s="3">
        <f t="shared" si="963"/>
        <v>0</v>
      </c>
      <c r="BX1477" s="3" t="str">
        <f t="shared" si="964"/>
        <v>No</v>
      </c>
      <c r="BY1477" s="3">
        <f t="shared" si="965"/>
        <v>249336</v>
      </c>
      <c r="BZ1477">
        <v>1</v>
      </c>
      <c r="CA1477" s="3">
        <f t="shared" si="966"/>
        <v>249336</v>
      </c>
      <c r="CC1477" s="3" t="e">
        <f t="shared" si="967"/>
        <v>#N/A</v>
      </c>
      <c r="CD1477" s="3" t="e">
        <f t="shared" si="968"/>
        <v>#N/A</v>
      </c>
      <c r="CE1477" s="3" t="str">
        <f t="shared" si="969"/>
        <v/>
      </c>
      <c r="CF1477" s="3" t="e">
        <f>HLOOKUP(CE1477,'Valuation Data'!$D$2:$K$5,4,FALSE)</f>
        <v>#N/A</v>
      </c>
      <c r="CG1477" s="3">
        <f t="shared" si="970"/>
        <v>249336</v>
      </c>
      <c r="CH1477" s="3" t="str">
        <f t="shared" si="971"/>
        <v>No</v>
      </c>
      <c r="CI1477" s="3" t="str">
        <f>VLOOKUP(R1477,'Use Codes &amp; County Type'!A:D,4,FALSE)</f>
        <v>C</v>
      </c>
      <c r="CJ1477" s="3" t="str">
        <f t="shared" si="972"/>
        <v>No</v>
      </c>
      <c r="CK1477" s="3" t="str">
        <f t="shared" si="973"/>
        <v>No</v>
      </c>
      <c r="CL1477" s="3">
        <f t="shared" si="974"/>
        <v>0.3</v>
      </c>
      <c r="CM1477" s="3">
        <f t="shared" si="975"/>
        <v>74800.800000000003</v>
      </c>
      <c r="CN1477" s="3" t="e">
        <f t="shared" si="976"/>
        <v>#N/A</v>
      </c>
      <c r="CO1477" s="3" t="e">
        <f t="shared" si="977"/>
        <v>#N/A</v>
      </c>
      <c r="CP1477" s="3" t="e">
        <f t="shared" si="978"/>
        <v>#N/A</v>
      </c>
      <c r="CR1477" s="3" t="e">
        <f t="shared" si="979"/>
        <v>#N/A</v>
      </c>
      <c r="CV1477" s="3" t="e">
        <f t="shared" si="980"/>
        <v>#N/A</v>
      </c>
      <c r="CW1477" s="3">
        <f t="shared" si="981"/>
        <v>1476</v>
      </c>
      <c r="CX1477" s="3">
        <f t="shared" si="982"/>
        <v>4114.28</v>
      </c>
      <c r="CY1477" s="3" t="e">
        <f t="shared" si="983"/>
        <v>#N/A</v>
      </c>
      <c r="CZ1477" t="e">
        <f>NA()</f>
        <v>#N/A</v>
      </c>
      <c r="DA1477" t="e">
        <f>NA()</f>
        <v>#N/A</v>
      </c>
    </row>
    <row r="1478" spans="1:105" x14ac:dyDescent="0.25">
      <c r="A1478">
        <v>1477</v>
      </c>
      <c r="B1478" t="s">
        <v>3</v>
      </c>
      <c r="C1478" t="s">
        <v>1586</v>
      </c>
      <c r="D1478">
        <v>2386.08</v>
      </c>
      <c r="E1478">
        <v>2017</v>
      </c>
      <c r="F1478" t="e">
        <f>NA()</f>
        <v>#N/A</v>
      </c>
      <c r="G1478" t="e">
        <f>NA()</f>
        <v>#N/A</v>
      </c>
      <c r="H1478" s="3" t="e">
        <f t="shared" si="943"/>
        <v>#N/A</v>
      </c>
      <c r="I1478" t="e">
        <f>NA()</f>
        <v>#N/A</v>
      </c>
      <c r="J1478" t="e">
        <f>NA()</f>
        <v>#N/A</v>
      </c>
      <c r="K1478" t="e">
        <f>NA()</f>
        <v>#N/A</v>
      </c>
      <c r="L1478" t="e">
        <f>NA()</f>
        <v>#N/A</v>
      </c>
      <c r="M1478" t="e">
        <f>NA()</f>
        <v>#N/A</v>
      </c>
      <c r="N1478" t="e">
        <f>NA()</f>
        <v>#N/A</v>
      </c>
      <c r="O1478" t="e">
        <f>NA()</f>
        <v>#N/A</v>
      </c>
      <c r="P1478" t="e">
        <f>NA()</f>
        <v>#N/A</v>
      </c>
      <c r="Q1478" t="e">
        <f>NA()</f>
        <v>#N/A</v>
      </c>
      <c r="R1478">
        <v>40</v>
      </c>
      <c r="S1478" t="s">
        <v>6560</v>
      </c>
      <c r="T1478" t="e">
        <f>NA()</f>
        <v>#N/A</v>
      </c>
      <c r="U1478" t="e">
        <f>NA()</f>
        <v>#N/A</v>
      </c>
      <c r="V1478">
        <v>2017</v>
      </c>
      <c r="W1478">
        <v>143781</v>
      </c>
      <c r="X1478" t="e">
        <f>NA()</f>
        <v>#N/A</v>
      </c>
      <c r="Y1478" t="e">
        <f>NA()</f>
        <v>#N/A</v>
      </c>
      <c r="Z1478" t="e">
        <f>NA()</f>
        <v>#N/A</v>
      </c>
      <c r="AA1478" s="3">
        <f t="shared" si="944"/>
        <v>0</v>
      </c>
      <c r="AH1478" t="s">
        <v>6616</v>
      </c>
      <c r="AI1478" t="e">
        <f>NA()</f>
        <v>#N/A</v>
      </c>
      <c r="AJ1478" t="e">
        <f>NA()</f>
        <v>#N/A</v>
      </c>
      <c r="AK1478" t="e">
        <f>NA()</f>
        <v>#N/A</v>
      </c>
      <c r="AL1478" t="e">
        <f>NA()</f>
        <v>#N/A</v>
      </c>
      <c r="AM1478" t="e">
        <f>NA()</f>
        <v>#N/A</v>
      </c>
      <c r="AN1478" t="e">
        <f>NA()</f>
        <v>#N/A</v>
      </c>
      <c r="AO1478" t="e">
        <f>NA()</f>
        <v>#N/A</v>
      </c>
      <c r="AP1478" s="3" t="str">
        <f t="shared" si="945"/>
        <v>No</v>
      </c>
      <c r="AQ1478" s="3" t="str">
        <f t="shared" si="946"/>
        <v>No</v>
      </c>
      <c r="AR1478" s="3" t="str">
        <f t="shared" si="947"/>
        <v>No</v>
      </c>
      <c r="AS1478" t="e">
        <f>NA()</f>
        <v>#N/A</v>
      </c>
      <c r="AT1478" t="e">
        <f>NA()</f>
        <v>#N/A</v>
      </c>
      <c r="AU1478" t="e">
        <f>NA()</f>
        <v>#N/A</v>
      </c>
      <c r="AV1478" t="e">
        <f>NA()</f>
        <v>#N/A</v>
      </c>
      <c r="AW1478" t="e">
        <f>NA()</f>
        <v>#N/A</v>
      </c>
      <c r="AX1478" t="e">
        <f>NA()</f>
        <v>#N/A</v>
      </c>
      <c r="AY1478" t="e">
        <f>NA()</f>
        <v>#N/A</v>
      </c>
      <c r="AZ1478" t="e">
        <f>NA()</f>
        <v>#N/A</v>
      </c>
      <c r="BA1478">
        <v>0</v>
      </c>
      <c r="BB1478" t="s">
        <v>6616</v>
      </c>
      <c r="BC1478" t="e">
        <f>NA()</f>
        <v>#N/A</v>
      </c>
      <c r="BD1478" s="4" t="str">
        <f t="shared" si="948"/>
        <v>No</v>
      </c>
      <c r="BE1478" t="e">
        <f>NA()</f>
        <v>#N/A</v>
      </c>
      <c r="BF1478" s="3" t="str">
        <f t="shared" si="949"/>
        <v>No</v>
      </c>
      <c r="BG1478" t="e">
        <f>NA()</f>
        <v>#N/A</v>
      </c>
      <c r="BH1478" s="3" t="e">
        <f t="shared" si="950"/>
        <v>#N/A</v>
      </c>
      <c r="BI1478" s="3" t="e">
        <f t="shared" si="951"/>
        <v>#N/A</v>
      </c>
      <c r="BJ1478" s="3" t="e">
        <f t="shared" si="952"/>
        <v>#N/A</v>
      </c>
      <c r="BK1478" s="3" t="e">
        <f t="shared" si="953"/>
        <v>#N/A</v>
      </c>
      <c r="BL1478" s="3" t="e">
        <f t="shared" si="954"/>
        <v>#N/A</v>
      </c>
      <c r="BM1478" s="3" t="e">
        <f t="shared" si="955"/>
        <v>#N/A</v>
      </c>
      <c r="BN1478" s="3" t="str">
        <f t="shared" si="956"/>
        <v>Pass</v>
      </c>
      <c r="BO1478" s="3" t="e">
        <f t="shared" si="957"/>
        <v>#N/A</v>
      </c>
      <c r="BP1478" s="3" t="str">
        <f t="shared" si="958"/>
        <v>FV&lt;$10K</v>
      </c>
      <c r="BQ1478" t="s">
        <v>6650</v>
      </c>
      <c r="BR1478" s="3" t="str">
        <f t="shared" si="959"/>
        <v>No, &lt; $20K Lien</v>
      </c>
      <c r="BS1478" s="3" t="str">
        <f t="shared" si="960"/>
        <v>No, Lien &lt; $20K</v>
      </c>
      <c r="BT1478" t="s">
        <v>6650</v>
      </c>
      <c r="BU1478" s="3" t="str">
        <f t="shared" si="961"/>
        <v>No</v>
      </c>
      <c r="BV1478" s="3" t="str">
        <f t="shared" si="962"/>
        <v>No</v>
      </c>
      <c r="BW1478" s="3">
        <f t="shared" si="963"/>
        <v>0</v>
      </c>
      <c r="BX1478" s="3" t="str">
        <f t="shared" si="964"/>
        <v>No</v>
      </c>
      <c r="BY1478" s="3">
        <f t="shared" si="965"/>
        <v>143781</v>
      </c>
      <c r="BZ1478">
        <v>1</v>
      </c>
      <c r="CA1478" s="3">
        <f t="shared" si="966"/>
        <v>143781</v>
      </c>
      <c r="CC1478" s="3" t="e">
        <f t="shared" si="967"/>
        <v>#N/A</v>
      </c>
      <c r="CD1478" s="3" t="e">
        <f t="shared" si="968"/>
        <v>#N/A</v>
      </c>
      <c r="CE1478" s="3" t="str">
        <f t="shared" si="969"/>
        <v/>
      </c>
      <c r="CF1478" s="3" t="e">
        <f>HLOOKUP(CE1478,'Valuation Data'!$D$2:$K$5,4,FALSE)</f>
        <v>#N/A</v>
      </c>
      <c r="CG1478" s="3">
        <f t="shared" si="970"/>
        <v>143781</v>
      </c>
      <c r="CH1478" s="3" t="str">
        <f t="shared" si="971"/>
        <v>No</v>
      </c>
      <c r="CI1478" s="3" t="str">
        <f>VLOOKUP(R1478,'Use Codes &amp; County Type'!A:D,4,FALSE)</f>
        <v>V</v>
      </c>
      <c r="CJ1478" s="3" t="str">
        <f t="shared" si="972"/>
        <v>Yes</v>
      </c>
      <c r="CK1478" s="3" t="str">
        <f t="shared" si="973"/>
        <v>No</v>
      </c>
      <c r="CL1478" s="3">
        <f t="shared" si="974"/>
        <v>0</v>
      </c>
      <c r="CM1478" s="3">
        <f t="shared" si="975"/>
        <v>0</v>
      </c>
      <c r="CN1478" s="3" t="e">
        <f t="shared" si="976"/>
        <v>#N/A</v>
      </c>
      <c r="CO1478" s="3" t="e">
        <f t="shared" si="977"/>
        <v>#N/A</v>
      </c>
      <c r="CP1478" s="3" t="e">
        <f t="shared" si="978"/>
        <v>#N/A</v>
      </c>
      <c r="CR1478" s="3" t="str">
        <f t="shared" si="979"/>
        <v>No</v>
      </c>
      <c r="CV1478" s="3" t="str">
        <f t="shared" si="980"/>
        <v>Vacant, No Sales Data</v>
      </c>
      <c r="CW1478" s="3">
        <f t="shared" si="981"/>
        <v>1477</v>
      </c>
      <c r="CX1478" s="3">
        <f t="shared" si="982"/>
        <v>2386.08</v>
      </c>
      <c r="CY1478" s="3" t="str">
        <f t="shared" si="983"/>
        <v>Ok</v>
      </c>
      <c r="CZ1478" t="e">
        <f>NA()</f>
        <v>#N/A</v>
      </c>
      <c r="DA1478" t="e">
        <f>NA()</f>
        <v>#N/A</v>
      </c>
    </row>
    <row r="1479" spans="1:105" x14ac:dyDescent="0.25">
      <c r="A1479">
        <v>1478</v>
      </c>
      <c r="B1479" t="s">
        <v>3</v>
      </c>
      <c r="C1479" t="s">
        <v>1587</v>
      </c>
      <c r="D1479">
        <v>78.599999999999994</v>
      </c>
      <c r="E1479">
        <v>2017</v>
      </c>
      <c r="F1479" t="e">
        <f>NA()</f>
        <v>#N/A</v>
      </c>
      <c r="G1479" t="e">
        <f>NA()</f>
        <v>#N/A</v>
      </c>
      <c r="H1479" s="3" t="e">
        <f t="shared" si="943"/>
        <v>#N/A</v>
      </c>
      <c r="I1479" t="e">
        <f>NA()</f>
        <v>#N/A</v>
      </c>
      <c r="J1479" t="e">
        <f>NA()</f>
        <v>#N/A</v>
      </c>
      <c r="K1479" t="e">
        <f>NA()</f>
        <v>#N/A</v>
      </c>
      <c r="L1479" t="e">
        <f>NA()</f>
        <v>#N/A</v>
      </c>
      <c r="M1479" t="e">
        <f>NA()</f>
        <v>#N/A</v>
      </c>
      <c r="N1479" t="e">
        <f>NA()</f>
        <v>#N/A</v>
      </c>
      <c r="O1479" t="e">
        <f>NA()</f>
        <v>#N/A</v>
      </c>
      <c r="P1479" t="e">
        <f>NA()</f>
        <v>#N/A</v>
      </c>
      <c r="Q1479" t="e">
        <f>NA()</f>
        <v>#N/A</v>
      </c>
      <c r="R1479">
        <v>2</v>
      </c>
      <c r="S1479" t="s">
        <v>6535</v>
      </c>
      <c r="T1479" t="e">
        <f>NA()</f>
        <v>#N/A</v>
      </c>
      <c r="U1479" t="e">
        <f>NA()</f>
        <v>#N/A</v>
      </c>
      <c r="V1479">
        <v>2017</v>
      </c>
      <c r="W1479">
        <v>27846</v>
      </c>
      <c r="X1479" t="e">
        <f>NA()</f>
        <v>#N/A</v>
      </c>
      <c r="Y1479" t="e">
        <f>NA()</f>
        <v>#N/A</v>
      </c>
      <c r="Z1479" t="e">
        <f>NA()</f>
        <v>#N/A</v>
      </c>
      <c r="AA1479" s="3">
        <f t="shared" si="944"/>
        <v>0</v>
      </c>
      <c r="AE1479" t="s">
        <v>6616</v>
      </c>
      <c r="AF1479" t="s">
        <v>6616</v>
      </c>
      <c r="AH1479" t="s">
        <v>6616</v>
      </c>
      <c r="AI1479" t="e">
        <f>NA()</f>
        <v>#N/A</v>
      </c>
      <c r="AJ1479" t="e">
        <f>NA()</f>
        <v>#N/A</v>
      </c>
      <c r="AK1479" t="e">
        <f>NA()</f>
        <v>#N/A</v>
      </c>
      <c r="AL1479" t="e">
        <f>NA()</f>
        <v>#N/A</v>
      </c>
      <c r="AM1479" t="e">
        <f>NA()</f>
        <v>#N/A</v>
      </c>
      <c r="AN1479" t="e">
        <f>NA()</f>
        <v>#N/A</v>
      </c>
      <c r="AO1479" t="e">
        <f>NA()</f>
        <v>#N/A</v>
      </c>
      <c r="AP1479" s="3" t="str">
        <f t="shared" si="945"/>
        <v>No</v>
      </c>
      <c r="AQ1479" s="3" t="str">
        <f t="shared" si="946"/>
        <v>No</v>
      </c>
      <c r="AR1479" s="3" t="str">
        <f t="shared" si="947"/>
        <v>No</v>
      </c>
      <c r="AS1479" t="e">
        <f>NA()</f>
        <v>#N/A</v>
      </c>
      <c r="AT1479" t="e">
        <f>NA()</f>
        <v>#N/A</v>
      </c>
      <c r="AU1479" t="e">
        <f>NA()</f>
        <v>#N/A</v>
      </c>
      <c r="AV1479" t="e">
        <f>NA()</f>
        <v>#N/A</v>
      </c>
      <c r="AW1479" t="e">
        <f>NA()</f>
        <v>#N/A</v>
      </c>
      <c r="AX1479" t="e">
        <f>NA()</f>
        <v>#N/A</v>
      </c>
      <c r="AY1479" t="e">
        <f>NA()</f>
        <v>#N/A</v>
      </c>
      <c r="AZ1479" t="e">
        <f>NA()</f>
        <v>#N/A</v>
      </c>
      <c r="BA1479">
        <v>0</v>
      </c>
      <c r="BB1479" t="s">
        <v>6617</v>
      </c>
      <c r="BC1479" t="e">
        <f>NA()</f>
        <v>#N/A</v>
      </c>
      <c r="BD1479" s="4" t="str">
        <f t="shared" si="948"/>
        <v>No</v>
      </c>
      <c r="BE1479" t="e">
        <f>NA()</f>
        <v>#N/A</v>
      </c>
      <c r="BF1479" s="3" t="str">
        <f t="shared" si="949"/>
        <v>No</v>
      </c>
      <c r="BG1479" t="e">
        <f>NA()</f>
        <v>#N/A</v>
      </c>
      <c r="BH1479" s="3" t="e">
        <f t="shared" si="950"/>
        <v>#N/A</v>
      </c>
      <c r="BI1479" s="3" t="e">
        <f t="shared" si="951"/>
        <v>#N/A</v>
      </c>
      <c r="BJ1479" s="3" t="e">
        <f t="shared" si="952"/>
        <v>#N/A</v>
      </c>
      <c r="BK1479" s="3" t="e">
        <f t="shared" si="953"/>
        <v>#N/A</v>
      </c>
      <c r="BL1479" s="3" t="e">
        <f t="shared" si="954"/>
        <v>#N/A</v>
      </c>
      <c r="BM1479" s="3" t="e">
        <f t="shared" si="955"/>
        <v>#N/A</v>
      </c>
      <c r="BN1479" s="3" t="str">
        <f t="shared" si="956"/>
        <v>Lien&lt;$150</v>
      </c>
      <c r="BO1479" s="3" t="e">
        <f t="shared" si="957"/>
        <v>#N/A</v>
      </c>
      <c r="BP1479" s="3" t="str">
        <f t="shared" si="958"/>
        <v>FV&lt;$10K</v>
      </c>
      <c r="BQ1479" t="s">
        <v>6650</v>
      </c>
      <c r="BR1479" s="3" t="str">
        <f t="shared" si="959"/>
        <v>No, &lt; $20K Lien</v>
      </c>
      <c r="BS1479" s="3" t="str">
        <f t="shared" si="960"/>
        <v>No, Lien &lt; $20K</v>
      </c>
      <c r="BT1479" t="s">
        <v>6650</v>
      </c>
      <c r="BU1479" s="3" t="str">
        <f t="shared" si="961"/>
        <v>No</v>
      </c>
      <c r="BV1479" s="3" t="str">
        <f t="shared" si="962"/>
        <v>No</v>
      </c>
      <c r="BW1479" s="3">
        <f t="shared" si="963"/>
        <v>0</v>
      </c>
      <c r="BX1479" s="3" t="str">
        <f t="shared" si="964"/>
        <v>No</v>
      </c>
      <c r="BY1479" s="3">
        <f t="shared" si="965"/>
        <v>27846</v>
      </c>
      <c r="BZ1479">
        <v>1</v>
      </c>
      <c r="CA1479" s="3">
        <f t="shared" si="966"/>
        <v>27846</v>
      </c>
      <c r="CC1479" s="3" t="e">
        <f t="shared" si="967"/>
        <v>#N/A</v>
      </c>
      <c r="CD1479" s="3" t="e">
        <f t="shared" si="968"/>
        <v>#N/A</v>
      </c>
      <c r="CE1479" s="3" t="str">
        <f t="shared" si="969"/>
        <v/>
      </c>
      <c r="CF1479" s="3" t="e">
        <f>HLOOKUP(CE1479,'Valuation Data'!$D$2:$K$5,4,FALSE)</f>
        <v>#N/A</v>
      </c>
      <c r="CG1479" s="3">
        <f t="shared" si="970"/>
        <v>27846</v>
      </c>
      <c r="CH1479" s="3" t="str">
        <f t="shared" si="971"/>
        <v>No</v>
      </c>
      <c r="CI1479" s="3" t="str">
        <f>VLOOKUP(R1479,'Use Codes &amp; County Type'!A:D,4,FALSE)</f>
        <v>R</v>
      </c>
      <c r="CJ1479" s="3" t="str">
        <f t="shared" si="972"/>
        <v>No</v>
      </c>
      <c r="CK1479" s="3" t="str">
        <f t="shared" si="973"/>
        <v>Yes</v>
      </c>
      <c r="CL1479" s="3">
        <f t="shared" si="974"/>
        <v>0.67</v>
      </c>
      <c r="CM1479" s="3">
        <f t="shared" si="975"/>
        <v>18656.82</v>
      </c>
      <c r="CN1479" s="3" t="e">
        <f t="shared" si="976"/>
        <v>#N/A</v>
      </c>
      <c r="CO1479" s="3" t="e">
        <f t="shared" si="977"/>
        <v>#N/A</v>
      </c>
      <c r="CP1479" s="3" t="e">
        <f t="shared" si="978"/>
        <v>#N/A</v>
      </c>
      <c r="CR1479" s="3" t="str">
        <f t="shared" si="979"/>
        <v>No</v>
      </c>
      <c r="CV1479" s="3" t="str">
        <f t="shared" si="980"/>
        <v>Lien&lt;$150</v>
      </c>
      <c r="CW1479" s="3">
        <f t="shared" si="981"/>
        <v>1478</v>
      </c>
      <c r="CX1479" s="3">
        <f t="shared" si="982"/>
        <v>78.599999999999994</v>
      </c>
      <c r="CY1479" s="3" t="str">
        <f t="shared" si="983"/>
        <v>Ok</v>
      </c>
      <c r="CZ1479" t="e">
        <f>NA()</f>
        <v>#N/A</v>
      </c>
      <c r="DA1479" t="e">
        <f>NA()</f>
        <v>#N/A</v>
      </c>
    </row>
    <row r="1480" spans="1:105" x14ac:dyDescent="0.25">
      <c r="A1480">
        <v>1479</v>
      </c>
      <c r="B1480" t="s">
        <v>3</v>
      </c>
      <c r="C1480" t="s">
        <v>1588</v>
      </c>
      <c r="D1480">
        <v>1003.26</v>
      </c>
      <c r="E1480">
        <v>2017</v>
      </c>
      <c r="F1480">
        <v>1003.26</v>
      </c>
      <c r="G1480">
        <v>1003.26</v>
      </c>
      <c r="H1480" s="3">
        <f t="shared" si="943"/>
        <v>0</v>
      </c>
      <c r="I1480">
        <v>85535</v>
      </c>
      <c r="J1480" t="s">
        <v>2734</v>
      </c>
      <c r="K1480" t="s">
        <v>2738</v>
      </c>
      <c r="L1480">
        <v>32097</v>
      </c>
      <c r="M1480" t="s">
        <v>3821</v>
      </c>
      <c r="N1480" t="s">
        <v>4758</v>
      </c>
      <c r="O1480">
        <v>-81.578787451689394</v>
      </c>
      <c r="P1480">
        <v>30.595078999443398</v>
      </c>
      <c r="Q1480" t="s">
        <v>5833</v>
      </c>
      <c r="R1480">
        <v>2</v>
      </c>
      <c r="S1480" t="s">
        <v>6535</v>
      </c>
      <c r="T1480">
        <v>1006</v>
      </c>
      <c r="U1480" t="s">
        <v>6578</v>
      </c>
      <c r="V1480">
        <v>2017</v>
      </c>
      <c r="W1480">
        <v>56829</v>
      </c>
      <c r="X1480">
        <v>2017</v>
      </c>
      <c r="Y1480">
        <v>62550</v>
      </c>
      <c r="Z1480">
        <v>898.07</v>
      </c>
      <c r="AA1480" s="3">
        <f t="shared" si="944"/>
        <v>0.89515180511532411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 s="3" t="str">
        <f t="shared" si="945"/>
        <v>No</v>
      </c>
      <c r="AQ1480" s="3" t="str">
        <f t="shared" si="946"/>
        <v>No</v>
      </c>
      <c r="AR1480" s="3" t="str">
        <f t="shared" si="947"/>
        <v>No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 t="s">
        <v>6634</v>
      </c>
      <c r="AZ1480">
        <v>0</v>
      </c>
      <c r="BA1480">
        <v>0</v>
      </c>
      <c r="BB1480" t="s">
        <v>6616</v>
      </c>
      <c r="BC1480">
        <v>0</v>
      </c>
      <c r="BD1480" s="4" t="str">
        <f t="shared" si="948"/>
        <v>No</v>
      </c>
      <c r="BE1480" t="s">
        <v>6640</v>
      </c>
      <c r="BF1480" s="3" t="str">
        <f t="shared" si="949"/>
        <v>No</v>
      </c>
      <c r="BG1480" t="s">
        <v>6645</v>
      </c>
      <c r="BH1480" s="3" t="str">
        <f t="shared" si="950"/>
        <v>85535 HADDOCK RD</v>
      </c>
      <c r="BI1480" s="3" t="str">
        <f t="shared" si="951"/>
        <v>Yulee</v>
      </c>
      <c r="BJ1480" s="3" t="str">
        <f t="shared" si="952"/>
        <v>Florida</v>
      </c>
      <c r="BK1480" s="3">
        <f t="shared" si="953"/>
        <v>32097</v>
      </c>
      <c r="BL1480" s="3" t="str">
        <f t="shared" si="954"/>
        <v>85535 HADDOCK RD YULEE FL 32097</v>
      </c>
      <c r="BM1480" s="3" t="str">
        <f t="shared" si="955"/>
        <v/>
      </c>
      <c r="BN1480" s="3" t="str">
        <f t="shared" si="956"/>
        <v>Pass</v>
      </c>
      <c r="BO1480" s="3" t="str">
        <f t="shared" si="957"/>
        <v>No</v>
      </c>
      <c r="BP1480" s="3" t="str">
        <f t="shared" si="958"/>
        <v>FV&lt;$10K</v>
      </c>
      <c r="BQ1480" t="s">
        <v>6650</v>
      </c>
      <c r="BR1480" s="3" t="str">
        <f t="shared" si="959"/>
        <v>No, &lt; $20K Lien</v>
      </c>
      <c r="BS1480" s="3" t="str">
        <f t="shared" si="960"/>
        <v>No, Lien &lt; $20K</v>
      </c>
      <c r="BT1480" t="s">
        <v>6650</v>
      </c>
      <c r="BU1480" s="3" t="str">
        <f t="shared" si="961"/>
        <v>No</v>
      </c>
      <c r="BV1480" s="3" t="str">
        <f t="shared" si="962"/>
        <v>No</v>
      </c>
      <c r="BW1480" s="3">
        <f t="shared" si="963"/>
        <v>0</v>
      </c>
      <c r="BX1480" s="3" t="str">
        <f t="shared" si="964"/>
        <v>No</v>
      </c>
      <c r="BY1480" s="3">
        <f t="shared" si="965"/>
        <v>56829</v>
      </c>
      <c r="BZ1480">
        <v>1</v>
      </c>
      <c r="CA1480" s="3">
        <f t="shared" si="966"/>
        <v>56829</v>
      </c>
      <c r="CC1480" s="3">
        <f t="shared" si="967"/>
        <v>0</v>
      </c>
      <c r="CD1480" s="3">
        <f t="shared" si="968"/>
        <v>0</v>
      </c>
      <c r="CE1480" s="3" t="str">
        <f t="shared" si="969"/>
        <v/>
      </c>
      <c r="CF1480" s="3" t="e">
        <f>HLOOKUP(CE1480,'Valuation Data'!$D$2:$K$5,4,FALSE)</f>
        <v>#N/A</v>
      </c>
      <c r="CG1480" s="3">
        <f t="shared" si="970"/>
        <v>56829</v>
      </c>
      <c r="CH1480" s="3" t="str">
        <f t="shared" si="971"/>
        <v>No</v>
      </c>
      <c r="CI1480" s="3" t="str">
        <f>VLOOKUP(R1480,'Use Codes &amp; County Type'!A:D,4,FALSE)</f>
        <v>R</v>
      </c>
      <c r="CJ1480" s="3" t="str">
        <f t="shared" si="972"/>
        <v>No</v>
      </c>
      <c r="CK1480" s="3" t="str">
        <f t="shared" si="973"/>
        <v>No</v>
      </c>
      <c r="CL1480" s="3">
        <f t="shared" si="974"/>
        <v>0.35</v>
      </c>
      <c r="CM1480" s="3">
        <f t="shared" si="975"/>
        <v>19890.149999999998</v>
      </c>
      <c r="CN1480" s="3">
        <f t="shared" si="976"/>
        <v>4013.04</v>
      </c>
      <c r="CO1480" s="3">
        <f t="shared" si="977"/>
        <v>15877.109999999997</v>
      </c>
      <c r="CP1480" s="3">
        <f t="shared" si="978"/>
        <v>7.061605870242306E-2</v>
      </c>
      <c r="CR1480" s="3" t="str">
        <f t="shared" si="979"/>
        <v>No</v>
      </c>
      <c r="CV1480" s="3" t="str">
        <f t="shared" si="980"/>
        <v>*Bid</v>
      </c>
      <c r="CW1480" s="3">
        <f t="shared" si="981"/>
        <v>1479</v>
      </c>
      <c r="CX1480" s="3">
        <f t="shared" si="982"/>
        <v>1003.26</v>
      </c>
      <c r="CY1480" s="3" t="str">
        <f t="shared" si="983"/>
        <v>Ok</v>
      </c>
      <c r="CZ1480">
        <v>0</v>
      </c>
      <c r="DA1480">
        <v>0</v>
      </c>
    </row>
    <row r="1481" spans="1:105" x14ac:dyDescent="0.25">
      <c r="A1481">
        <v>1480</v>
      </c>
      <c r="B1481" t="s">
        <v>3</v>
      </c>
      <c r="C1481" t="s">
        <v>1589</v>
      </c>
      <c r="D1481">
        <v>302.64999999999998</v>
      </c>
      <c r="E1481">
        <v>2017</v>
      </c>
      <c r="F1481">
        <v>302.64999999999998</v>
      </c>
      <c r="G1481">
        <v>302.64999999999998</v>
      </c>
      <c r="H1481" s="3">
        <f t="shared" si="943"/>
        <v>0</v>
      </c>
      <c r="I1481">
        <v>85134</v>
      </c>
      <c r="J1481" t="s">
        <v>2734</v>
      </c>
      <c r="K1481" t="s">
        <v>2738</v>
      </c>
      <c r="L1481">
        <v>32097</v>
      </c>
      <c r="M1481" t="s">
        <v>3822</v>
      </c>
      <c r="N1481" t="s">
        <v>4758</v>
      </c>
      <c r="O1481">
        <v>-81.582827521909905</v>
      </c>
      <c r="P1481">
        <v>30.595765161168199</v>
      </c>
      <c r="Q1481" t="s">
        <v>5834</v>
      </c>
      <c r="R1481">
        <v>2</v>
      </c>
      <c r="S1481" t="s">
        <v>6535</v>
      </c>
      <c r="T1481">
        <v>1006</v>
      </c>
      <c r="U1481" t="s">
        <v>6578</v>
      </c>
      <c r="V1481">
        <v>2017</v>
      </c>
      <c r="W1481">
        <v>41530</v>
      </c>
      <c r="X1481">
        <v>2017</v>
      </c>
      <c r="Y1481">
        <v>54386</v>
      </c>
      <c r="Z1481">
        <v>250.25</v>
      </c>
      <c r="AA1481" s="3">
        <f t="shared" si="944"/>
        <v>0.82686271270444411</v>
      </c>
      <c r="AB1481" t="s">
        <v>6616</v>
      </c>
      <c r="AC1481" t="s">
        <v>6616</v>
      </c>
      <c r="AD1481" t="s">
        <v>6616</v>
      </c>
      <c r="AE1481" t="s">
        <v>6616</v>
      </c>
      <c r="AF1481" t="s">
        <v>6616</v>
      </c>
      <c r="AG1481" t="s">
        <v>6616</v>
      </c>
      <c r="AH1481" t="s">
        <v>6616</v>
      </c>
      <c r="AI1481" t="s">
        <v>6619</v>
      </c>
      <c r="AJ1481" t="s">
        <v>6619</v>
      </c>
      <c r="AK1481" t="s">
        <v>6619</v>
      </c>
      <c r="AL1481" t="s">
        <v>6619</v>
      </c>
      <c r="AM1481" t="s">
        <v>6619</v>
      </c>
      <c r="AN1481" t="s">
        <v>6618</v>
      </c>
      <c r="AO1481" t="s">
        <v>6618</v>
      </c>
      <c r="AP1481" s="3" t="str">
        <f t="shared" si="945"/>
        <v>No</v>
      </c>
      <c r="AQ1481" s="3" t="str">
        <f t="shared" si="946"/>
        <v>Yes</v>
      </c>
      <c r="AR1481" s="3" t="str">
        <f t="shared" si="947"/>
        <v>No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 t="s">
        <v>6634</v>
      </c>
      <c r="AZ1481">
        <v>0</v>
      </c>
      <c r="BA1481">
        <v>0</v>
      </c>
      <c r="BB1481" t="s">
        <v>6617</v>
      </c>
      <c r="BC1481" t="s">
        <v>6616</v>
      </c>
      <c r="BD1481" s="4" t="str">
        <f t="shared" si="948"/>
        <v>No</v>
      </c>
      <c r="BE1481" t="s">
        <v>6640</v>
      </c>
      <c r="BF1481" s="3" t="str">
        <f t="shared" si="949"/>
        <v>No</v>
      </c>
      <c r="BG1481" t="s">
        <v>6645</v>
      </c>
      <c r="BH1481" s="3" t="str">
        <f t="shared" si="950"/>
        <v>85134 THERESA RD</v>
      </c>
      <c r="BI1481" s="3" t="str">
        <f t="shared" si="951"/>
        <v>Yulee</v>
      </c>
      <c r="BJ1481" s="3" t="str">
        <f t="shared" si="952"/>
        <v>Florida</v>
      </c>
      <c r="BK1481" s="3">
        <f t="shared" si="953"/>
        <v>32097</v>
      </c>
      <c r="BL1481" s="3" t="str">
        <f t="shared" si="954"/>
        <v>85134 THERESA RD YULEE FL 32097</v>
      </c>
      <c r="BM1481" s="3" t="str">
        <f t="shared" si="955"/>
        <v/>
      </c>
      <c r="BN1481" s="3" t="str">
        <f t="shared" si="956"/>
        <v>Pass</v>
      </c>
      <c r="BO1481" s="3" t="str">
        <f t="shared" si="957"/>
        <v>No</v>
      </c>
      <c r="BP1481" s="3" t="str">
        <f t="shared" si="958"/>
        <v>FV&lt;$10K</v>
      </c>
      <c r="BQ1481" t="s">
        <v>6650</v>
      </c>
      <c r="BR1481" s="3" t="str">
        <f t="shared" si="959"/>
        <v>No, &lt; $20K Lien</v>
      </c>
      <c r="BS1481" s="3" t="str">
        <f t="shared" si="960"/>
        <v>No, Lien &lt; $20K</v>
      </c>
      <c r="BT1481" t="s">
        <v>6650</v>
      </c>
      <c r="BU1481" s="3" t="str">
        <f t="shared" si="961"/>
        <v>No</v>
      </c>
      <c r="BV1481" s="3" t="str">
        <f t="shared" si="962"/>
        <v>No</v>
      </c>
      <c r="BW1481" s="3">
        <f t="shared" si="963"/>
        <v>0</v>
      </c>
      <c r="BX1481" s="3" t="str">
        <f t="shared" si="964"/>
        <v>No</v>
      </c>
      <c r="BY1481" s="3">
        <f t="shared" si="965"/>
        <v>41530</v>
      </c>
      <c r="BZ1481">
        <v>1</v>
      </c>
      <c r="CA1481" s="3">
        <f t="shared" si="966"/>
        <v>41530</v>
      </c>
      <c r="CC1481" s="3">
        <f t="shared" si="967"/>
        <v>0</v>
      </c>
      <c r="CD1481" s="3">
        <f t="shared" si="968"/>
        <v>0</v>
      </c>
      <c r="CE1481" s="3" t="str">
        <f t="shared" si="969"/>
        <v/>
      </c>
      <c r="CF1481" s="3" t="e">
        <f>HLOOKUP(CE1481,'Valuation Data'!$D$2:$K$5,4,FALSE)</f>
        <v>#N/A</v>
      </c>
      <c r="CG1481" s="3">
        <f t="shared" si="970"/>
        <v>41530</v>
      </c>
      <c r="CH1481" s="3" t="str">
        <f t="shared" si="971"/>
        <v>No</v>
      </c>
      <c r="CI1481" s="3" t="str">
        <f>VLOOKUP(R1481,'Use Codes &amp; County Type'!A:D,4,FALSE)</f>
        <v>R</v>
      </c>
      <c r="CJ1481" s="3" t="str">
        <f t="shared" si="972"/>
        <v>No</v>
      </c>
      <c r="CK1481" s="3" t="str">
        <f t="shared" si="973"/>
        <v>Yes</v>
      </c>
      <c r="CL1481" s="3">
        <f t="shared" si="974"/>
        <v>0.67</v>
      </c>
      <c r="CM1481" s="3">
        <f t="shared" si="975"/>
        <v>27825.100000000002</v>
      </c>
      <c r="CN1481" s="3">
        <f t="shared" si="976"/>
        <v>1210.5999999999999</v>
      </c>
      <c r="CO1481" s="3">
        <f t="shared" si="977"/>
        <v>26614.500000000004</v>
      </c>
      <c r="CP1481" s="3">
        <f t="shared" si="978"/>
        <v>2.9150012039489522E-2</v>
      </c>
      <c r="CR1481" s="3" t="str">
        <f t="shared" si="979"/>
        <v>No</v>
      </c>
      <c r="CV1481" s="3" t="str">
        <f t="shared" si="980"/>
        <v>*Bid</v>
      </c>
      <c r="CW1481" s="3">
        <f t="shared" si="981"/>
        <v>1480</v>
      </c>
      <c r="CX1481" s="3">
        <f t="shared" si="982"/>
        <v>302.64999999999998</v>
      </c>
      <c r="CY1481" s="3" t="str">
        <f t="shared" si="983"/>
        <v>Ok</v>
      </c>
      <c r="CZ1481">
        <v>0</v>
      </c>
      <c r="DA1481">
        <v>0</v>
      </c>
    </row>
    <row r="1482" spans="1:105" x14ac:dyDescent="0.25">
      <c r="A1482">
        <v>1481</v>
      </c>
      <c r="B1482" t="s">
        <v>3</v>
      </c>
      <c r="C1482" t="s">
        <v>1590</v>
      </c>
      <c r="D1482">
        <v>642.71</v>
      </c>
      <c r="E1482">
        <v>2017</v>
      </c>
      <c r="F1482">
        <v>642.71</v>
      </c>
      <c r="G1482">
        <v>642.71</v>
      </c>
      <c r="H1482" s="3">
        <f t="shared" si="943"/>
        <v>0</v>
      </c>
      <c r="I1482">
        <v>85052</v>
      </c>
      <c r="J1482" t="s">
        <v>2734</v>
      </c>
      <c r="K1482" t="s">
        <v>2738</v>
      </c>
      <c r="L1482">
        <v>32097</v>
      </c>
      <c r="M1482" t="s">
        <v>3823</v>
      </c>
      <c r="N1482" t="s">
        <v>4758</v>
      </c>
      <c r="O1482">
        <v>-81.585168130807105</v>
      </c>
      <c r="P1482">
        <v>30.594342806964399</v>
      </c>
      <c r="Q1482" t="s">
        <v>5835</v>
      </c>
      <c r="R1482">
        <v>2</v>
      </c>
      <c r="S1482" t="s">
        <v>6535</v>
      </c>
      <c r="T1482">
        <v>1006</v>
      </c>
      <c r="U1482" t="s">
        <v>6578</v>
      </c>
      <c r="V1482">
        <v>2017</v>
      </c>
      <c r="W1482">
        <v>36945</v>
      </c>
      <c r="X1482">
        <v>2017</v>
      </c>
      <c r="Y1482">
        <v>37761</v>
      </c>
      <c r="Z1482">
        <v>564.69000000000005</v>
      </c>
      <c r="AA1482" s="3">
        <f t="shared" si="944"/>
        <v>0.87860777022296221</v>
      </c>
      <c r="AB1482" t="s">
        <v>6616</v>
      </c>
      <c r="AC1482" t="s">
        <v>6616</v>
      </c>
      <c r="AD1482" t="s">
        <v>6616</v>
      </c>
      <c r="AE1482" t="s">
        <v>6616</v>
      </c>
      <c r="AF1482" t="s">
        <v>6616</v>
      </c>
      <c r="AG1482" t="s">
        <v>6616</v>
      </c>
      <c r="AH1482" t="s">
        <v>6616</v>
      </c>
      <c r="AI1482" t="s">
        <v>6618</v>
      </c>
      <c r="AJ1482" t="s">
        <v>6618</v>
      </c>
      <c r="AK1482" t="s">
        <v>6618</v>
      </c>
      <c r="AL1482" t="s">
        <v>6618</v>
      </c>
      <c r="AM1482" t="s">
        <v>6618</v>
      </c>
      <c r="AN1482" t="s">
        <v>6618</v>
      </c>
      <c r="AO1482" t="s">
        <v>6618</v>
      </c>
      <c r="AP1482" s="3" t="str">
        <f t="shared" si="945"/>
        <v>No</v>
      </c>
      <c r="AQ1482" s="3" t="str">
        <f t="shared" si="946"/>
        <v>No</v>
      </c>
      <c r="AR1482" s="3" t="str">
        <f t="shared" si="947"/>
        <v>No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 t="s">
        <v>6634</v>
      </c>
      <c r="AZ1482" t="s">
        <v>6638</v>
      </c>
      <c r="BA1482">
        <v>1</v>
      </c>
      <c r="BB1482" t="s">
        <v>6616</v>
      </c>
      <c r="BC1482" t="s">
        <v>6616</v>
      </c>
      <c r="BD1482" s="4" t="str">
        <f t="shared" si="948"/>
        <v>No</v>
      </c>
      <c r="BE1482" t="s">
        <v>6640</v>
      </c>
      <c r="BF1482" s="3" t="str">
        <f t="shared" si="949"/>
        <v>No</v>
      </c>
      <c r="BG1482" t="s">
        <v>6645</v>
      </c>
      <c r="BH1482" s="3" t="str">
        <f t="shared" si="950"/>
        <v>85052 THERESA RD</v>
      </c>
      <c r="BI1482" s="3" t="str">
        <f t="shared" si="951"/>
        <v>Yulee</v>
      </c>
      <c r="BJ1482" s="3" t="str">
        <f t="shared" si="952"/>
        <v>Florida</v>
      </c>
      <c r="BK1482" s="3">
        <f t="shared" si="953"/>
        <v>32097</v>
      </c>
      <c r="BL1482" s="3" t="str">
        <f t="shared" si="954"/>
        <v>85052 THERESA RD YULEE FL 32097</v>
      </c>
      <c r="BM1482" s="3" t="str">
        <f t="shared" si="955"/>
        <v/>
      </c>
      <c r="BN1482" s="3" t="str">
        <f t="shared" si="956"/>
        <v>Pass</v>
      </c>
      <c r="BO1482" s="3" t="str">
        <f t="shared" si="957"/>
        <v>No</v>
      </c>
      <c r="BP1482" s="3" t="str">
        <f t="shared" si="958"/>
        <v>FV&lt;$10K</v>
      </c>
      <c r="BQ1482" t="s">
        <v>6650</v>
      </c>
      <c r="BR1482" s="3" t="str">
        <f t="shared" si="959"/>
        <v>No, &lt; $20K Lien</v>
      </c>
      <c r="BS1482" s="3" t="str">
        <f t="shared" si="960"/>
        <v>No, Lien &lt; $20K</v>
      </c>
      <c r="BT1482" t="s">
        <v>6650</v>
      </c>
      <c r="BU1482" s="3" t="str">
        <f t="shared" si="961"/>
        <v>No</v>
      </c>
      <c r="BV1482" s="3" t="str">
        <f t="shared" si="962"/>
        <v>No</v>
      </c>
      <c r="BW1482" s="3">
        <f t="shared" si="963"/>
        <v>1</v>
      </c>
      <c r="BX1482" s="3" t="str">
        <f t="shared" si="964"/>
        <v>No</v>
      </c>
      <c r="BY1482" s="3">
        <f t="shared" si="965"/>
        <v>36945</v>
      </c>
      <c r="BZ1482">
        <v>1</v>
      </c>
      <c r="CA1482" s="3">
        <f t="shared" si="966"/>
        <v>36945</v>
      </c>
      <c r="CC1482" s="3">
        <f t="shared" si="967"/>
        <v>0</v>
      </c>
      <c r="CD1482" s="3">
        <f t="shared" si="968"/>
        <v>0</v>
      </c>
      <c r="CE1482" s="3" t="str">
        <f t="shared" si="969"/>
        <v/>
      </c>
      <c r="CF1482" s="3" t="e">
        <f>HLOOKUP(CE1482,'Valuation Data'!$D$2:$K$5,4,FALSE)</f>
        <v>#N/A</v>
      </c>
      <c r="CG1482" s="3">
        <f t="shared" si="970"/>
        <v>36945</v>
      </c>
      <c r="CH1482" s="3" t="str">
        <f t="shared" si="971"/>
        <v>No</v>
      </c>
      <c r="CI1482" s="3" t="str">
        <f>VLOOKUP(R1482,'Use Codes &amp; County Type'!A:D,4,FALSE)</f>
        <v>R</v>
      </c>
      <c r="CJ1482" s="3" t="str">
        <f t="shared" si="972"/>
        <v>No</v>
      </c>
      <c r="CK1482" s="3" t="str">
        <f t="shared" si="973"/>
        <v>No</v>
      </c>
      <c r="CL1482" s="3">
        <f t="shared" si="974"/>
        <v>0.35</v>
      </c>
      <c r="CM1482" s="3">
        <f t="shared" si="975"/>
        <v>12930.75</v>
      </c>
      <c r="CN1482" s="3">
        <f t="shared" si="976"/>
        <v>3213.55</v>
      </c>
      <c r="CO1482" s="3">
        <f t="shared" si="977"/>
        <v>9717.2000000000007</v>
      </c>
      <c r="CP1482" s="3">
        <f t="shared" si="978"/>
        <v>8.6982000270672627E-2</v>
      </c>
      <c r="CR1482" s="3" t="str">
        <f t="shared" si="979"/>
        <v>No</v>
      </c>
      <c r="CV1482" s="3" t="str">
        <f t="shared" si="980"/>
        <v>*Bid</v>
      </c>
      <c r="CW1482" s="3">
        <f t="shared" si="981"/>
        <v>1481</v>
      </c>
      <c r="CX1482" s="3">
        <f t="shared" si="982"/>
        <v>642.71</v>
      </c>
      <c r="CY1482" s="3" t="str">
        <f t="shared" si="983"/>
        <v>Ok</v>
      </c>
      <c r="CZ1482">
        <v>0</v>
      </c>
      <c r="DA1482">
        <v>0</v>
      </c>
    </row>
    <row r="1483" spans="1:105" x14ac:dyDescent="0.25">
      <c r="A1483">
        <v>1482</v>
      </c>
      <c r="B1483" t="s">
        <v>3</v>
      </c>
      <c r="C1483" t="s">
        <v>1591</v>
      </c>
      <c r="D1483">
        <v>364.12</v>
      </c>
      <c r="E1483">
        <v>2017</v>
      </c>
      <c r="F1483">
        <v>364.12</v>
      </c>
      <c r="G1483">
        <v>364.12</v>
      </c>
      <c r="H1483" s="3">
        <f t="shared" si="943"/>
        <v>0</v>
      </c>
      <c r="I1483">
        <v>85161</v>
      </c>
      <c r="J1483" t="s">
        <v>2734</v>
      </c>
      <c r="K1483" t="s">
        <v>2738</v>
      </c>
      <c r="L1483">
        <v>32097</v>
      </c>
      <c r="M1483" t="s">
        <v>3824</v>
      </c>
      <c r="N1483" t="s">
        <v>4758</v>
      </c>
      <c r="O1483">
        <v>-81.583856330964906</v>
      </c>
      <c r="P1483">
        <v>30.5941622380663</v>
      </c>
      <c r="Q1483" t="s">
        <v>5836</v>
      </c>
      <c r="R1483">
        <v>2</v>
      </c>
      <c r="S1483" t="s">
        <v>6535</v>
      </c>
      <c r="T1483">
        <v>1006</v>
      </c>
      <c r="U1483" t="s">
        <v>6578</v>
      </c>
      <c r="V1483">
        <v>2017</v>
      </c>
      <c r="W1483">
        <v>45285</v>
      </c>
      <c r="X1483">
        <v>2017</v>
      </c>
      <c r="Y1483">
        <v>64740</v>
      </c>
      <c r="Z1483">
        <v>307.08999999999997</v>
      </c>
      <c r="AA1483" s="3">
        <f t="shared" si="944"/>
        <v>0.84337581017247054</v>
      </c>
      <c r="AB1483" t="s">
        <v>6616</v>
      </c>
      <c r="AF1483" t="s">
        <v>6616</v>
      </c>
      <c r="AG1483" t="s">
        <v>6616</v>
      </c>
      <c r="AH1483" t="s">
        <v>6616</v>
      </c>
      <c r="AI1483" t="s">
        <v>6618</v>
      </c>
      <c r="AJ1483" t="s">
        <v>6618</v>
      </c>
      <c r="AK1483" t="s">
        <v>6618</v>
      </c>
      <c r="AL1483" t="s">
        <v>6618</v>
      </c>
      <c r="AM1483" t="s">
        <v>6618</v>
      </c>
      <c r="AN1483">
        <v>0</v>
      </c>
      <c r="AO1483">
        <v>0</v>
      </c>
      <c r="AP1483" s="3" t="str">
        <f t="shared" si="945"/>
        <v>No</v>
      </c>
      <c r="AQ1483" s="3" t="str">
        <f t="shared" si="946"/>
        <v>No</v>
      </c>
      <c r="AR1483" s="3" t="str">
        <f t="shared" si="947"/>
        <v>No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 t="s">
        <v>6634</v>
      </c>
      <c r="AZ1483">
        <v>0</v>
      </c>
      <c r="BA1483">
        <v>0</v>
      </c>
      <c r="BB1483" t="s">
        <v>6617</v>
      </c>
      <c r="BC1483" t="s">
        <v>6616</v>
      </c>
      <c r="BD1483" s="4" t="str">
        <f t="shared" si="948"/>
        <v>No</v>
      </c>
      <c r="BE1483" t="s">
        <v>6640</v>
      </c>
      <c r="BF1483" s="3" t="str">
        <f t="shared" si="949"/>
        <v>No</v>
      </c>
      <c r="BG1483" t="s">
        <v>6645</v>
      </c>
      <c r="BH1483" s="3" t="str">
        <f t="shared" si="950"/>
        <v>85161 JOANN RD</v>
      </c>
      <c r="BI1483" s="3" t="str">
        <f t="shared" si="951"/>
        <v>Yulee</v>
      </c>
      <c r="BJ1483" s="3" t="str">
        <f t="shared" si="952"/>
        <v>Florida</v>
      </c>
      <c r="BK1483" s="3">
        <f t="shared" si="953"/>
        <v>32097</v>
      </c>
      <c r="BL1483" s="3" t="str">
        <f t="shared" si="954"/>
        <v>85161 JOANN RD YULEE FL 32097</v>
      </c>
      <c r="BM1483" s="3" t="str">
        <f t="shared" si="955"/>
        <v/>
      </c>
      <c r="BN1483" s="3" t="str">
        <f t="shared" si="956"/>
        <v>Pass</v>
      </c>
      <c r="BO1483" s="3" t="str">
        <f t="shared" si="957"/>
        <v>No</v>
      </c>
      <c r="BP1483" s="3" t="str">
        <f t="shared" si="958"/>
        <v>FV&lt;$10K</v>
      </c>
      <c r="BQ1483" t="s">
        <v>6650</v>
      </c>
      <c r="BR1483" s="3" t="str">
        <f t="shared" si="959"/>
        <v>No, &lt; $20K Lien</v>
      </c>
      <c r="BS1483" s="3" t="str">
        <f t="shared" si="960"/>
        <v>No, Lien &lt; $20K</v>
      </c>
      <c r="BT1483" t="s">
        <v>6650</v>
      </c>
      <c r="BU1483" s="3" t="str">
        <f t="shared" si="961"/>
        <v>No</v>
      </c>
      <c r="BV1483" s="3" t="str">
        <f t="shared" si="962"/>
        <v>No</v>
      </c>
      <c r="BW1483" s="3">
        <f t="shared" si="963"/>
        <v>0</v>
      </c>
      <c r="BX1483" s="3" t="str">
        <f t="shared" si="964"/>
        <v>No</v>
      </c>
      <c r="BY1483" s="3">
        <f t="shared" si="965"/>
        <v>45285</v>
      </c>
      <c r="BZ1483">
        <v>1</v>
      </c>
      <c r="CA1483" s="3">
        <f t="shared" si="966"/>
        <v>45285</v>
      </c>
      <c r="CC1483" s="3">
        <f t="shared" si="967"/>
        <v>0</v>
      </c>
      <c r="CD1483" s="3">
        <f t="shared" si="968"/>
        <v>0</v>
      </c>
      <c r="CE1483" s="3" t="str">
        <f t="shared" si="969"/>
        <v/>
      </c>
      <c r="CF1483" s="3" t="e">
        <f>HLOOKUP(CE1483,'Valuation Data'!$D$2:$K$5,4,FALSE)</f>
        <v>#N/A</v>
      </c>
      <c r="CG1483" s="3">
        <f t="shared" si="970"/>
        <v>45285</v>
      </c>
      <c r="CH1483" s="3" t="str">
        <f t="shared" si="971"/>
        <v>No</v>
      </c>
      <c r="CI1483" s="3" t="str">
        <f>VLOOKUP(R1483,'Use Codes &amp; County Type'!A:D,4,FALSE)</f>
        <v>R</v>
      </c>
      <c r="CJ1483" s="3" t="str">
        <f t="shared" si="972"/>
        <v>No</v>
      </c>
      <c r="CK1483" s="3" t="str">
        <f t="shared" si="973"/>
        <v>Yes</v>
      </c>
      <c r="CL1483" s="3">
        <f t="shared" si="974"/>
        <v>0.67</v>
      </c>
      <c r="CM1483" s="3">
        <f t="shared" si="975"/>
        <v>30340.95</v>
      </c>
      <c r="CN1483" s="3">
        <f t="shared" si="976"/>
        <v>1456.48</v>
      </c>
      <c r="CO1483" s="3">
        <f t="shared" si="977"/>
        <v>28884.47</v>
      </c>
      <c r="CP1483" s="3">
        <f t="shared" si="978"/>
        <v>3.2162526222811086E-2</v>
      </c>
      <c r="CR1483" s="3" t="str">
        <f t="shared" si="979"/>
        <v>No</v>
      </c>
      <c r="CV1483" s="3" t="str">
        <f t="shared" si="980"/>
        <v>*Bid</v>
      </c>
      <c r="CW1483" s="3">
        <f t="shared" si="981"/>
        <v>1482</v>
      </c>
      <c r="CX1483" s="3">
        <f t="shared" si="982"/>
        <v>364.12</v>
      </c>
      <c r="CY1483" s="3" t="str">
        <f t="shared" si="983"/>
        <v>Ok</v>
      </c>
      <c r="CZ1483">
        <v>0</v>
      </c>
      <c r="DA1483">
        <v>0</v>
      </c>
    </row>
    <row r="1484" spans="1:105" x14ac:dyDescent="0.25">
      <c r="A1484">
        <v>1483</v>
      </c>
      <c r="B1484" t="s">
        <v>3</v>
      </c>
      <c r="C1484" t="s">
        <v>1592</v>
      </c>
      <c r="D1484">
        <v>590.36</v>
      </c>
      <c r="E1484">
        <v>2017</v>
      </c>
      <c r="F1484">
        <v>590.36</v>
      </c>
      <c r="G1484">
        <v>590.36</v>
      </c>
      <c r="H1484" s="3">
        <f t="shared" si="943"/>
        <v>0</v>
      </c>
      <c r="I1484">
        <v>85143</v>
      </c>
      <c r="J1484" t="s">
        <v>2734</v>
      </c>
      <c r="K1484" t="s">
        <v>2738</v>
      </c>
      <c r="L1484">
        <v>32097</v>
      </c>
      <c r="M1484" t="s">
        <v>3825</v>
      </c>
      <c r="N1484" t="s">
        <v>4758</v>
      </c>
      <c r="O1484">
        <v>-81.583329348181493</v>
      </c>
      <c r="P1484">
        <v>30.59663955417</v>
      </c>
      <c r="Q1484" t="s">
        <v>5837</v>
      </c>
      <c r="R1484">
        <v>2</v>
      </c>
      <c r="S1484" t="s">
        <v>6535</v>
      </c>
      <c r="T1484">
        <v>1006</v>
      </c>
      <c r="U1484" t="s">
        <v>6578</v>
      </c>
      <c r="V1484">
        <v>2017</v>
      </c>
      <c r="W1484">
        <v>70885</v>
      </c>
      <c r="X1484">
        <v>2017</v>
      </c>
      <c r="Y1484">
        <v>81250</v>
      </c>
      <c r="Z1484">
        <v>516.28</v>
      </c>
      <c r="AA1484" s="3">
        <f t="shared" si="944"/>
        <v>0.87451724371569883</v>
      </c>
      <c r="AG1484" t="s">
        <v>6616</v>
      </c>
      <c r="AI1484" t="s">
        <v>6618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 s="3" t="str">
        <f t="shared" si="945"/>
        <v>No</v>
      </c>
      <c r="AQ1484" s="3" t="str">
        <f t="shared" si="946"/>
        <v>No</v>
      </c>
      <c r="AR1484" s="3" t="str">
        <f t="shared" si="947"/>
        <v>No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 t="s">
        <v>6634</v>
      </c>
      <c r="AZ1484">
        <v>0</v>
      </c>
      <c r="BA1484">
        <v>0</v>
      </c>
      <c r="BB1484" t="s">
        <v>6617</v>
      </c>
      <c r="BC1484" t="s">
        <v>6616</v>
      </c>
      <c r="BD1484" s="4" t="str">
        <f t="shared" si="948"/>
        <v>No</v>
      </c>
      <c r="BE1484" t="s">
        <v>6640</v>
      </c>
      <c r="BF1484" s="3" t="str">
        <f t="shared" si="949"/>
        <v>No</v>
      </c>
      <c r="BG1484" t="s">
        <v>6645</v>
      </c>
      <c r="BH1484" s="3" t="str">
        <f t="shared" si="950"/>
        <v>85143 THERESA RD</v>
      </c>
      <c r="BI1484" s="3" t="str">
        <f t="shared" si="951"/>
        <v>Yulee</v>
      </c>
      <c r="BJ1484" s="3" t="str">
        <f t="shared" si="952"/>
        <v>Florida</v>
      </c>
      <c r="BK1484" s="3">
        <f t="shared" si="953"/>
        <v>32097</v>
      </c>
      <c r="BL1484" s="3" t="str">
        <f t="shared" si="954"/>
        <v>85143 THERESA RD YULEE FL 32097</v>
      </c>
      <c r="BM1484" s="3" t="str">
        <f t="shared" si="955"/>
        <v/>
      </c>
      <c r="BN1484" s="3" t="str">
        <f t="shared" si="956"/>
        <v>Pass</v>
      </c>
      <c r="BO1484" s="3" t="str">
        <f t="shared" si="957"/>
        <v>No</v>
      </c>
      <c r="BP1484" s="3" t="str">
        <f t="shared" si="958"/>
        <v>FV&lt;$10K</v>
      </c>
      <c r="BQ1484" t="s">
        <v>6650</v>
      </c>
      <c r="BR1484" s="3" t="str">
        <f t="shared" si="959"/>
        <v>No, &lt; $20K Lien</v>
      </c>
      <c r="BS1484" s="3" t="str">
        <f t="shared" si="960"/>
        <v>No, Lien &lt; $20K</v>
      </c>
      <c r="BT1484" t="s">
        <v>6650</v>
      </c>
      <c r="BU1484" s="3" t="str">
        <f t="shared" si="961"/>
        <v>No</v>
      </c>
      <c r="BV1484" s="3" t="str">
        <f t="shared" si="962"/>
        <v>No</v>
      </c>
      <c r="BW1484" s="3">
        <f t="shared" si="963"/>
        <v>0</v>
      </c>
      <c r="BX1484" s="3" t="str">
        <f t="shared" si="964"/>
        <v>No</v>
      </c>
      <c r="BY1484" s="3">
        <f t="shared" si="965"/>
        <v>70885</v>
      </c>
      <c r="BZ1484">
        <v>1</v>
      </c>
      <c r="CA1484" s="3">
        <f t="shared" si="966"/>
        <v>70885</v>
      </c>
      <c r="CC1484" s="3">
        <f t="shared" si="967"/>
        <v>0</v>
      </c>
      <c r="CD1484" s="3">
        <f t="shared" si="968"/>
        <v>0</v>
      </c>
      <c r="CE1484" s="3" t="str">
        <f t="shared" si="969"/>
        <v/>
      </c>
      <c r="CF1484" s="3" t="e">
        <f>HLOOKUP(CE1484,'Valuation Data'!$D$2:$K$5,4,FALSE)</f>
        <v>#N/A</v>
      </c>
      <c r="CG1484" s="3">
        <f t="shared" si="970"/>
        <v>70885</v>
      </c>
      <c r="CH1484" s="3" t="str">
        <f t="shared" si="971"/>
        <v>No</v>
      </c>
      <c r="CI1484" s="3" t="str">
        <f>VLOOKUP(R1484,'Use Codes &amp; County Type'!A:D,4,FALSE)</f>
        <v>R</v>
      </c>
      <c r="CJ1484" s="3" t="str">
        <f t="shared" si="972"/>
        <v>No</v>
      </c>
      <c r="CK1484" s="3" t="str">
        <f t="shared" si="973"/>
        <v>Yes</v>
      </c>
      <c r="CL1484" s="3">
        <f t="shared" si="974"/>
        <v>0.67</v>
      </c>
      <c r="CM1484" s="3">
        <f t="shared" si="975"/>
        <v>47492.950000000004</v>
      </c>
      <c r="CN1484" s="3">
        <f t="shared" si="976"/>
        <v>2361.44</v>
      </c>
      <c r="CO1484" s="3">
        <f t="shared" si="977"/>
        <v>45131.51</v>
      </c>
      <c r="CP1484" s="3">
        <f t="shared" si="978"/>
        <v>3.3313677082598574E-2</v>
      </c>
      <c r="CR1484" s="3" t="str">
        <f t="shared" si="979"/>
        <v>No</v>
      </c>
      <c r="CV1484" s="3" t="str">
        <f t="shared" si="980"/>
        <v>*Bid</v>
      </c>
      <c r="CW1484" s="3">
        <f t="shared" si="981"/>
        <v>1483</v>
      </c>
      <c r="CX1484" s="3">
        <f t="shared" si="982"/>
        <v>590.36</v>
      </c>
      <c r="CY1484" s="3" t="str">
        <f t="shared" si="983"/>
        <v>Ok</v>
      </c>
      <c r="CZ1484">
        <v>0</v>
      </c>
      <c r="DA1484">
        <v>0</v>
      </c>
    </row>
    <row r="1485" spans="1:105" x14ac:dyDescent="0.25">
      <c r="A1485">
        <v>1484</v>
      </c>
      <c r="B1485" t="s">
        <v>3</v>
      </c>
      <c r="C1485" t="s">
        <v>1593</v>
      </c>
      <c r="D1485">
        <v>1103.81</v>
      </c>
      <c r="E1485">
        <v>2017</v>
      </c>
      <c r="F1485">
        <v>1103.81</v>
      </c>
      <c r="G1485">
        <v>1103.81</v>
      </c>
      <c r="H1485" s="3">
        <f t="shared" si="943"/>
        <v>0</v>
      </c>
      <c r="I1485">
        <v>85199</v>
      </c>
      <c r="J1485" t="s">
        <v>2734</v>
      </c>
      <c r="K1485" t="s">
        <v>2738</v>
      </c>
      <c r="L1485">
        <v>32097</v>
      </c>
      <c r="M1485" t="s">
        <v>3826</v>
      </c>
      <c r="N1485" t="s">
        <v>4758</v>
      </c>
      <c r="O1485">
        <v>-81.581772011477895</v>
      </c>
      <c r="P1485">
        <v>30.597585875514302</v>
      </c>
      <c r="Q1485" t="s">
        <v>5838</v>
      </c>
      <c r="R1485">
        <v>2</v>
      </c>
      <c r="S1485" t="s">
        <v>6535</v>
      </c>
      <c r="T1485">
        <v>1006</v>
      </c>
      <c r="U1485" t="s">
        <v>6578</v>
      </c>
      <c r="V1485">
        <v>2017</v>
      </c>
      <c r="W1485">
        <v>65464</v>
      </c>
      <c r="X1485">
        <v>2017</v>
      </c>
      <c r="Y1485">
        <v>65464</v>
      </c>
      <c r="Z1485">
        <v>991.04</v>
      </c>
      <c r="AA1485" s="3">
        <f t="shared" si="944"/>
        <v>0.89783567824172639</v>
      </c>
      <c r="AG1485" t="s">
        <v>6616</v>
      </c>
      <c r="AH1485" t="s">
        <v>6616</v>
      </c>
      <c r="AI1485" t="s">
        <v>6618</v>
      </c>
      <c r="AJ1485" t="s">
        <v>6618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 s="3" t="str">
        <f t="shared" si="945"/>
        <v>No</v>
      </c>
      <c r="AQ1485" s="3" t="str">
        <f t="shared" si="946"/>
        <v>No</v>
      </c>
      <c r="AR1485" s="3" t="str">
        <f t="shared" si="947"/>
        <v>No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 t="s">
        <v>6634</v>
      </c>
      <c r="AZ1485" t="s">
        <v>6638</v>
      </c>
      <c r="BA1485">
        <v>0</v>
      </c>
      <c r="BB1485" t="s">
        <v>6616</v>
      </c>
      <c r="BC1485" t="s">
        <v>6616</v>
      </c>
      <c r="BD1485" s="4" t="str">
        <f t="shared" si="948"/>
        <v>No</v>
      </c>
      <c r="BE1485" t="s">
        <v>6640</v>
      </c>
      <c r="BF1485" s="3" t="str">
        <f t="shared" si="949"/>
        <v>No</v>
      </c>
      <c r="BG1485" t="s">
        <v>6645</v>
      </c>
      <c r="BH1485" s="3" t="str">
        <f t="shared" si="950"/>
        <v>85199 THERESA RD</v>
      </c>
      <c r="BI1485" s="3" t="str">
        <f t="shared" si="951"/>
        <v>Yulee</v>
      </c>
      <c r="BJ1485" s="3" t="str">
        <f t="shared" si="952"/>
        <v>Florida</v>
      </c>
      <c r="BK1485" s="3">
        <f t="shared" si="953"/>
        <v>32097</v>
      </c>
      <c r="BL1485" s="3" t="str">
        <f t="shared" si="954"/>
        <v>85199 THERESA RD YULEE FL 32097</v>
      </c>
      <c r="BM1485" s="3" t="str">
        <f t="shared" si="955"/>
        <v/>
      </c>
      <c r="BN1485" s="3" t="str">
        <f t="shared" si="956"/>
        <v>Pass</v>
      </c>
      <c r="BO1485" s="3" t="str">
        <f t="shared" si="957"/>
        <v>No</v>
      </c>
      <c r="BP1485" s="3" t="str">
        <f t="shared" si="958"/>
        <v>FV&lt;$10K</v>
      </c>
      <c r="BQ1485" t="s">
        <v>6650</v>
      </c>
      <c r="BR1485" s="3" t="str">
        <f t="shared" si="959"/>
        <v>No, &lt; $20K Lien</v>
      </c>
      <c r="BS1485" s="3" t="str">
        <f t="shared" si="960"/>
        <v>No, Lien &lt; $20K</v>
      </c>
      <c r="BT1485" t="s">
        <v>6650</v>
      </c>
      <c r="BU1485" s="3" t="str">
        <f t="shared" si="961"/>
        <v>No</v>
      </c>
      <c r="BV1485" s="3" t="str">
        <f t="shared" si="962"/>
        <v>No</v>
      </c>
      <c r="BW1485" s="3">
        <f t="shared" si="963"/>
        <v>0</v>
      </c>
      <c r="BX1485" s="3" t="str">
        <f t="shared" si="964"/>
        <v>No</v>
      </c>
      <c r="BY1485" s="3">
        <f t="shared" si="965"/>
        <v>65464</v>
      </c>
      <c r="BZ1485">
        <v>1</v>
      </c>
      <c r="CA1485" s="3">
        <f t="shared" si="966"/>
        <v>65464</v>
      </c>
      <c r="CC1485" s="3">
        <f t="shared" si="967"/>
        <v>0</v>
      </c>
      <c r="CD1485" s="3">
        <f t="shared" si="968"/>
        <v>0</v>
      </c>
      <c r="CE1485" s="3" t="str">
        <f t="shared" si="969"/>
        <v/>
      </c>
      <c r="CF1485" s="3" t="e">
        <f>HLOOKUP(CE1485,'Valuation Data'!$D$2:$K$5,4,FALSE)</f>
        <v>#N/A</v>
      </c>
      <c r="CG1485" s="3">
        <f t="shared" si="970"/>
        <v>65464</v>
      </c>
      <c r="CH1485" s="3" t="str">
        <f t="shared" si="971"/>
        <v>No</v>
      </c>
      <c r="CI1485" s="3" t="str">
        <f>VLOOKUP(R1485,'Use Codes &amp; County Type'!A:D,4,FALSE)</f>
        <v>R</v>
      </c>
      <c r="CJ1485" s="3" t="str">
        <f t="shared" si="972"/>
        <v>No</v>
      </c>
      <c r="CK1485" s="3" t="str">
        <f t="shared" si="973"/>
        <v>No</v>
      </c>
      <c r="CL1485" s="3">
        <f t="shared" si="974"/>
        <v>0.35</v>
      </c>
      <c r="CM1485" s="3">
        <f t="shared" si="975"/>
        <v>22912.399999999998</v>
      </c>
      <c r="CN1485" s="3">
        <f t="shared" si="976"/>
        <v>4415.24</v>
      </c>
      <c r="CO1485" s="3">
        <f t="shared" si="977"/>
        <v>18497.159999999996</v>
      </c>
      <c r="CP1485" s="3">
        <f t="shared" si="978"/>
        <v>6.7445313454723196E-2</v>
      </c>
      <c r="CR1485" s="3" t="str">
        <f t="shared" si="979"/>
        <v>No</v>
      </c>
      <c r="CV1485" s="3" t="str">
        <f t="shared" si="980"/>
        <v>*Bid</v>
      </c>
      <c r="CW1485" s="3">
        <f t="shared" si="981"/>
        <v>1484</v>
      </c>
      <c r="CX1485" s="3">
        <f t="shared" si="982"/>
        <v>1103.81</v>
      </c>
      <c r="CY1485" s="3" t="str">
        <f t="shared" si="983"/>
        <v>Ok</v>
      </c>
      <c r="CZ1485">
        <v>0</v>
      </c>
      <c r="DA1485">
        <v>0</v>
      </c>
    </row>
    <row r="1486" spans="1:105" x14ac:dyDescent="0.25">
      <c r="A1486">
        <v>1485</v>
      </c>
      <c r="B1486" t="s">
        <v>3</v>
      </c>
      <c r="C1486" t="s">
        <v>1594</v>
      </c>
      <c r="D1486">
        <v>641.86</v>
      </c>
      <c r="E1486">
        <v>2017</v>
      </c>
      <c r="F1486" t="e">
        <f>NA()</f>
        <v>#N/A</v>
      </c>
      <c r="G1486" t="e">
        <f>NA()</f>
        <v>#N/A</v>
      </c>
      <c r="H1486" s="3" t="e">
        <f t="shared" si="943"/>
        <v>#N/A</v>
      </c>
      <c r="I1486" t="e">
        <f>NA()</f>
        <v>#N/A</v>
      </c>
      <c r="J1486" t="e">
        <f>NA()</f>
        <v>#N/A</v>
      </c>
      <c r="K1486" t="e">
        <f>NA()</f>
        <v>#N/A</v>
      </c>
      <c r="L1486" t="e">
        <f>NA()</f>
        <v>#N/A</v>
      </c>
      <c r="M1486" t="e">
        <f>NA()</f>
        <v>#N/A</v>
      </c>
      <c r="N1486" t="e">
        <f>NA()</f>
        <v>#N/A</v>
      </c>
      <c r="O1486" t="e">
        <f>NA()</f>
        <v>#N/A</v>
      </c>
      <c r="P1486" t="e">
        <f>NA()</f>
        <v>#N/A</v>
      </c>
      <c r="Q1486" t="e">
        <f>NA()</f>
        <v>#N/A</v>
      </c>
      <c r="R1486">
        <v>2</v>
      </c>
      <c r="S1486" t="s">
        <v>6535</v>
      </c>
      <c r="T1486" t="e">
        <f>NA()</f>
        <v>#N/A</v>
      </c>
      <c r="U1486" t="e">
        <f>NA()</f>
        <v>#N/A</v>
      </c>
      <c r="V1486">
        <v>2017</v>
      </c>
      <c r="W1486">
        <v>37044</v>
      </c>
      <c r="X1486" t="e">
        <f>NA()</f>
        <v>#N/A</v>
      </c>
      <c r="Y1486" t="e">
        <f>NA()</f>
        <v>#N/A</v>
      </c>
      <c r="Z1486" t="e">
        <f>NA()</f>
        <v>#N/A</v>
      </c>
      <c r="AA1486" s="3">
        <f t="shared" si="944"/>
        <v>0</v>
      </c>
      <c r="AB1486" t="s">
        <v>6616</v>
      </c>
      <c r="AC1486" t="s">
        <v>6616</v>
      </c>
      <c r="AI1486" t="e">
        <f>NA()</f>
        <v>#N/A</v>
      </c>
      <c r="AJ1486" t="e">
        <f>NA()</f>
        <v>#N/A</v>
      </c>
      <c r="AK1486" t="e">
        <f>NA()</f>
        <v>#N/A</v>
      </c>
      <c r="AL1486" t="e">
        <f>NA()</f>
        <v>#N/A</v>
      </c>
      <c r="AM1486" t="e">
        <f>NA()</f>
        <v>#N/A</v>
      </c>
      <c r="AN1486" t="e">
        <f>NA()</f>
        <v>#N/A</v>
      </c>
      <c r="AO1486" t="e">
        <f>NA()</f>
        <v>#N/A</v>
      </c>
      <c r="AP1486" s="3" t="str">
        <f t="shared" si="945"/>
        <v>No</v>
      </c>
      <c r="AQ1486" s="3" t="str">
        <f t="shared" si="946"/>
        <v>No</v>
      </c>
      <c r="AR1486" s="3" t="str">
        <f t="shared" si="947"/>
        <v>No</v>
      </c>
      <c r="AS1486" t="e">
        <f>NA()</f>
        <v>#N/A</v>
      </c>
      <c r="AT1486" t="e">
        <f>NA()</f>
        <v>#N/A</v>
      </c>
      <c r="AU1486" t="e">
        <f>NA()</f>
        <v>#N/A</v>
      </c>
      <c r="AV1486" t="e">
        <f>NA()</f>
        <v>#N/A</v>
      </c>
      <c r="AW1486" t="e">
        <f>NA()</f>
        <v>#N/A</v>
      </c>
      <c r="AX1486" t="e">
        <f>NA()</f>
        <v>#N/A</v>
      </c>
      <c r="AY1486" t="e">
        <f>NA()</f>
        <v>#N/A</v>
      </c>
      <c r="AZ1486" t="e">
        <f>NA()</f>
        <v>#N/A</v>
      </c>
      <c r="BA1486">
        <v>0</v>
      </c>
      <c r="BB1486" t="s">
        <v>6616</v>
      </c>
      <c r="BC1486" t="e">
        <f>NA()</f>
        <v>#N/A</v>
      </c>
      <c r="BD1486" s="4" t="str">
        <f t="shared" si="948"/>
        <v>No</v>
      </c>
      <c r="BE1486" t="e">
        <f>NA()</f>
        <v>#N/A</v>
      </c>
      <c r="BF1486" s="3" t="str">
        <f t="shared" si="949"/>
        <v>No</v>
      </c>
      <c r="BG1486" t="e">
        <f>NA()</f>
        <v>#N/A</v>
      </c>
      <c r="BH1486" s="3" t="e">
        <f t="shared" si="950"/>
        <v>#N/A</v>
      </c>
      <c r="BI1486" s="3" t="e">
        <f t="shared" si="951"/>
        <v>#N/A</v>
      </c>
      <c r="BJ1486" s="3" t="e">
        <f t="shared" si="952"/>
        <v>#N/A</v>
      </c>
      <c r="BK1486" s="3" t="e">
        <f t="shared" si="953"/>
        <v>#N/A</v>
      </c>
      <c r="BL1486" s="3" t="e">
        <f t="shared" si="954"/>
        <v>#N/A</v>
      </c>
      <c r="BM1486" s="3" t="e">
        <f t="shared" si="955"/>
        <v>#N/A</v>
      </c>
      <c r="BN1486" s="3" t="str">
        <f t="shared" si="956"/>
        <v>Pass</v>
      </c>
      <c r="BO1486" s="3" t="e">
        <f t="shared" si="957"/>
        <v>#N/A</v>
      </c>
      <c r="BP1486" s="3" t="str">
        <f t="shared" si="958"/>
        <v>FV&lt;$10K</v>
      </c>
      <c r="BQ1486" t="s">
        <v>6650</v>
      </c>
      <c r="BR1486" s="3" t="str">
        <f t="shared" si="959"/>
        <v>No, &lt; $20K Lien</v>
      </c>
      <c r="BS1486" s="3" t="str">
        <f t="shared" si="960"/>
        <v>No, Lien &lt; $20K</v>
      </c>
      <c r="BT1486" t="s">
        <v>6650</v>
      </c>
      <c r="BU1486" s="3" t="str">
        <f t="shared" si="961"/>
        <v>No</v>
      </c>
      <c r="BV1486" s="3" t="str">
        <f t="shared" si="962"/>
        <v>No</v>
      </c>
      <c r="BW1486" s="3">
        <f t="shared" si="963"/>
        <v>0</v>
      </c>
      <c r="BX1486" s="3" t="str">
        <f t="shared" si="964"/>
        <v>No</v>
      </c>
      <c r="BY1486" s="3">
        <f t="shared" si="965"/>
        <v>37044</v>
      </c>
      <c r="BZ1486">
        <v>1</v>
      </c>
      <c r="CA1486" s="3">
        <f t="shared" si="966"/>
        <v>37044</v>
      </c>
      <c r="CC1486" s="3" t="e">
        <f t="shared" si="967"/>
        <v>#N/A</v>
      </c>
      <c r="CD1486" s="3" t="e">
        <f t="shared" si="968"/>
        <v>#N/A</v>
      </c>
      <c r="CE1486" s="3" t="str">
        <f t="shared" si="969"/>
        <v/>
      </c>
      <c r="CF1486" s="3" t="e">
        <f>HLOOKUP(CE1486,'Valuation Data'!$D$2:$K$5,4,FALSE)</f>
        <v>#N/A</v>
      </c>
      <c r="CG1486" s="3">
        <f t="shared" si="970"/>
        <v>37044</v>
      </c>
      <c r="CH1486" s="3" t="str">
        <f t="shared" si="971"/>
        <v>No</v>
      </c>
      <c r="CI1486" s="3" t="str">
        <f>VLOOKUP(R1486,'Use Codes &amp; County Type'!A:D,4,FALSE)</f>
        <v>R</v>
      </c>
      <c r="CJ1486" s="3" t="str">
        <f t="shared" si="972"/>
        <v>No</v>
      </c>
      <c r="CK1486" s="3" t="str">
        <f t="shared" si="973"/>
        <v>No</v>
      </c>
      <c r="CL1486" s="3">
        <f t="shared" si="974"/>
        <v>0.35</v>
      </c>
      <c r="CM1486" s="3">
        <f t="shared" si="975"/>
        <v>12965.4</v>
      </c>
      <c r="CN1486" s="3" t="e">
        <f t="shared" si="976"/>
        <v>#N/A</v>
      </c>
      <c r="CO1486" s="3" t="e">
        <f t="shared" si="977"/>
        <v>#N/A</v>
      </c>
      <c r="CP1486" s="3" t="e">
        <f t="shared" si="978"/>
        <v>#N/A</v>
      </c>
      <c r="CR1486" s="3" t="e">
        <f t="shared" si="979"/>
        <v>#N/A</v>
      </c>
      <c r="CV1486" s="3" t="e">
        <f t="shared" si="980"/>
        <v>#N/A</v>
      </c>
      <c r="CW1486" s="3">
        <f t="shared" si="981"/>
        <v>1485</v>
      </c>
      <c r="CX1486" s="3">
        <f t="shared" si="982"/>
        <v>641.86</v>
      </c>
      <c r="CY1486" s="3" t="e">
        <f t="shared" si="983"/>
        <v>#N/A</v>
      </c>
      <c r="CZ1486" t="e">
        <f>NA()</f>
        <v>#N/A</v>
      </c>
      <c r="DA1486" t="e">
        <f>NA()</f>
        <v>#N/A</v>
      </c>
    </row>
    <row r="1487" spans="1:105" x14ac:dyDescent="0.25">
      <c r="A1487">
        <v>1486</v>
      </c>
      <c r="B1487" t="s">
        <v>3</v>
      </c>
      <c r="C1487" t="s">
        <v>1595</v>
      </c>
      <c r="D1487">
        <v>602.72</v>
      </c>
      <c r="E1487">
        <v>2017</v>
      </c>
      <c r="F1487">
        <v>602.72</v>
      </c>
      <c r="G1487">
        <v>602.72</v>
      </c>
      <c r="H1487" s="3">
        <f t="shared" si="943"/>
        <v>0</v>
      </c>
      <c r="I1487">
        <v>85161</v>
      </c>
      <c r="J1487" t="s">
        <v>2734</v>
      </c>
      <c r="K1487" t="s">
        <v>2738</v>
      </c>
      <c r="L1487">
        <v>32097</v>
      </c>
      <c r="M1487" t="s">
        <v>3827</v>
      </c>
      <c r="N1487" t="s">
        <v>4758</v>
      </c>
      <c r="O1487">
        <v>-81.586643527472006</v>
      </c>
      <c r="P1487">
        <v>30.5923618518807</v>
      </c>
      <c r="Q1487" t="s">
        <v>5839</v>
      </c>
      <c r="R1487">
        <v>0</v>
      </c>
      <c r="S1487" t="s">
        <v>6538</v>
      </c>
      <c r="T1487">
        <v>8001</v>
      </c>
      <c r="U1487" t="s">
        <v>6581</v>
      </c>
      <c r="V1487">
        <v>2017</v>
      </c>
      <c r="W1487">
        <v>33442</v>
      </c>
      <c r="X1487">
        <v>2017</v>
      </c>
      <c r="Y1487">
        <v>36692</v>
      </c>
      <c r="Z1487">
        <v>527.71</v>
      </c>
      <c r="AA1487" s="3">
        <f t="shared" si="944"/>
        <v>0.87554751791876828</v>
      </c>
      <c r="AB1487" t="s">
        <v>6616</v>
      </c>
      <c r="AC1487" t="s">
        <v>6616</v>
      </c>
      <c r="AD1487" t="s">
        <v>6616</v>
      </c>
      <c r="AE1487" t="s">
        <v>6616</v>
      </c>
      <c r="AI1487" t="s">
        <v>6618</v>
      </c>
      <c r="AJ1487" t="s">
        <v>6618</v>
      </c>
      <c r="AK1487" t="s">
        <v>6618</v>
      </c>
      <c r="AL1487" t="s">
        <v>6618</v>
      </c>
      <c r="AM1487">
        <v>0</v>
      </c>
      <c r="AN1487">
        <v>0</v>
      </c>
      <c r="AO1487">
        <v>0</v>
      </c>
      <c r="AP1487" s="3" t="str">
        <f t="shared" si="945"/>
        <v>No</v>
      </c>
      <c r="AQ1487" s="3" t="str">
        <f t="shared" si="946"/>
        <v>No</v>
      </c>
      <c r="AR1487" s="3" t="str">
        <f t="shared" si="947"/>
        <v>No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 t="s">
        <v>6634</v>
      </c>
      <c r="AZ1487" t="s">
        <v>6638</v>
      </c>
      <c r="BA1487">
        <v>2</v>
      </c>
      <c r="BB1487" t="s">
        <v>6616</v>
      </c>
      <c r="BC1487" t="s">
        <v>6616</v>
      </c>
      <c r="BD1487" s="4" t="str">
        <f t="shared" si="948"/>
        <v>No</v>
      </c>
      <c r="BE1487" t="s">
        <v>6640</v>
      </c>
      <c r="BF1487" s="3" t="str">
        <f t="shared" si="949"/>
        <v>No</v>
      </c>
      <c r="BG1487" t="s">
        <v>6645</v>
      </c>
      <c r="BH1487" s="3" t="str">
        <f t="shared" si="950"/>
        <v>85161 MADELINE RD</v>
      </c>
      <c r="BI1487" s="3" t="str">
        <f t="shared" si="951"/>
        <v>Yulee</v>
      </c>
      <c r="BJ1487" s="3" t="str">
        <f t="shared" si="952"/>
        <v>Florida</v>
      </c>
      <c r="BK1487" s="3">
        <f t="shared" si="953"/>
        <v>32097</v>
      </c>
      <c r="BL1487" s="3" t="str">
        <f t="shared" si="954"/>
        <v>85161 MADELINE RD YULEE FL 32097</v>
      </c>
      <c r="BM1487" s="3" t="str">
        <f t="shared" si="955"/>
        <v/>
      </c>
      <c r="BN1487" s="3" t="str">
        <f t="shared" si="956"/>
        <v>Pass</v>
      </c>
      <c r="BO1487" s="3" t="str">
        <f t="shared" si="957"/>
        <v>No</v>
      </c>
      <c r="BP1487" s="3" t="str">
        <f t="shared" si="958"/>
        <v>FV&lt;$10K</v>
      </c>
      <c r="BQ1487" t="s">
        <v>6650</v>
      </c>
      <c r="BR1487" s="3" t="str">
        <f t="shared" si="959"/>
        <v>No, &lt; $20K Lien</v>
      </c>
      <c r="BS1487" s="3" t="str">
        <f t="shared" si="960"/>
        <v>No, Lien &lt; $20K</v>
      </c>
      <c r="BT1487" t="s">
        <v>6650</v>
      </c>
      <c r="BU1487" s="3" t="str">
        <f t="shared" si="961"/>
        <v>No</v>
      </c>
      <c r="BV1487" s="3" t="str">
        <f t="shared" si="962"/>
        <v>No</v>
      </c>
      <c r="BW1487" s="3">
        <f t="shared" si="963"/>
        <v>2</v>
      </c>
      <c r="BX1487" s="3" t="str">
        <f t="shared" si="964"/>
        <v>No</v>
      </c>
      <c r="BY1487" s="3">
        <f t="shared" si="965"/>
        <v>33442</v>
      </c>
      <c r="BZ1487">
        <v>1</v>
      </c>
      <c r="CA1487" s="3">
        <f t="shared" si="966"/>
        <v>33442</v>
      </c>
      <c r="CC1487" s="3">
        <f t="shared" si="967"/>
        <v>0</v>
      </c>
      <c r="CD1487" s="3">
        <f t="shared" si="968"/>
        <v>0</v>
      </c>
      <c r="CE1487" s="3" t="str">
        <f t="shared" si="969"/>
        <v/>
      </c>
      <c r="CF1487" s="3" t="e">
        <f>HLOOKUP(CE1487,'Valuation Data'!$D$2:$K$5,4,FALSE)</f>
        <v>#N/A</v>
      </c>
      <c r="CG1487" s="3">
        <f t="shared" si="970"/>
        <v>33442</v>
      </c>
      <c r="CH1487" s="3" t="str">
        <f t="shared" si="971"/>
        <v>No</v>
      </c>
      <c r="CI1487" s="3" t="str">
        <f>VLOOKUP(R1487,'Use Codes &amp; County Type'!A:D,4,FALSE)</f>
        <v>V</v>
      </c>
      <c r="CJ1487" s="3" t="str">
        <f t="shared" si="972"/>
        <v>Yes</v>
      </c>
      <c r="CK1487" s="3" t="str">
        <f t="shared" si="973"/>
        <v>No</v>
      </c>
      <c r="CL1487" s="3">
        <f t="shared" si="974"/>
        <v>0</v>
      </c>
      <c r="CM1487" s="3">
        <f t="shared" si="975"/>
        <v>0</v>
      </c>
      <c r="CN1487" s="3">
        <f t="shared" si="976"/>
        <v>3616.3200000000006</v>
      </c>
      <c r="CO1487" s="3">
        <f t="shared" si="977"/>
        <v>-3616.3200000000006</v>
      </c>
      <c r="CP1487" s="3">
        <f t="shared" si="978"/>
        <v>0.10813707314155854</v>
      </c>
      <c r="CR1487" s="3" t="str">
        <f t="shared" si="979"/>
        <v>No</v>
      </c>
      <c r="CV1487" s="3" t="str">
        <f t="shared" si="980"/>
        <v>Vacant, No Sales Data</v>
      </c>
      <c r="CW1487" s="3">
        <f t="shared" si="981"/>
        <v>1486</v>
      </c>
      <c r="CX1487" s="3">
        <f t="shared" si="982"/>
        <v>602.72</v>
      </c>
      <c r="CY1487" s="3" t="str">
        <f t="shared" si="983"/>
        <v>Ok</v>
      </c>
      <c r="CZ1487">
        <v>0</v>
      </c>
      <c r="DA1487">
        <v>0</v>
      </c>
    </row>
    <row r="1488" spans="1:105" x14ac:dyDescent="0.25">
      <c r="A1488">
        <v>1487</v>
      </c>
      <c r="B1488" t="s">
        <v>3</v>
      </c>
      <c r="C1488" t="s">
        <v>1596</v>
      </c>
      <c r="D1488">
        <v>1999.33</v>
      </c>
      <c r="E1488">
        <v>2017</v>
      </c>
      <c r="F1488">
        <v>1999.33</v>
      </c>
      <c r="G1488">
        <v>1999.33</v>
      </c>
      <c r="H1488" s="3">
        <f t="shared" si="943"/>
        <v>0</v>
      </c>
      <c r="I1488">
        <v>85362</v>
      </c>
      <c r="J1488" t="s">
        <v>2734</v>
      </c>
      <c r="K1488" t="s">
        <v>2738</v>
      </c>
      <c r="L1488">
        <v>32097</v>
      </c>
      <c r="M1488" t="s">
        <v>3828</v>
      </c>
      <c r="N1488" t="s">
        <v>4758</v>
      </c>
      <c r="O1488">
        <v>-81.580489884655407</v>
      </c>
      <c r="P1488">
        <v>30.5950285842538</v>
      </c>
      <c r="Q1488" t="s">
        <v>5271</v>
      </c>
      <c r="R1488">
        <v>2</v>
      </c>
      <c r="S1488" t="s">
        <v>6535</v>
      </c>
      <c r="T1488">
        <v>1006</v>
      </c>
      <c r="U1488" t="s">
        <v>6578</v>
      </c>
      <c r="V1488">
        <v>2017</v>
      </c>
      <c r="W1488">
        <v>107743</v>
      </c>
      <c r="X1488">
        <v>2017</v>
      </c>
      <c r="Y1488">
        <v>136233</v>
      </c>
      <c r="Z1488">
        <v>1819.08</v>
      </c>
      <c r="AA1488" s="3">
        <f t="shared" si="944"/>
        <v>0.90984479800733242</v>
      </c>
      <c r="AB1488" t="s">
        <v>6616</v>
      </c>
      <c r="AC1488" t="s">
        <v>6616</v>
      </c>
      <c r="AD1488" t="s">
        <v>6616</v>
      </c>
      <c r="AI1488" t="s">
        <v>6618</v>
      </c>
      <c r="AJ1488" t="s">
        <v>6618</v>
      </c>
      <c r="AK1488" t="s">
        <v>6618</v>
      </c>
      <c r="AL1488" t="s">
        <v>6618</v>
      </c>
      <c r="AM1488" t="s">
        <v>6618</v>
      </c>
      <c r="AN1488" t="s">
        <v>6618</v>
      </c>
      <c r="AO1488">
        <v>0</v>
      </c>
      <c r="AP1488" s="3" t="str">
        <f t="shared" si="945"/>
        <v>No</v>
      </c>
      <c r="AQ1488" s="3" t="str">
        <f t="shared" si="946"/>
        <v>No</v>
      </c>
      <c r="AR1488" s="3" t="str">
        <f t="shared" si="947"/>
        <v>No</v>
      </c>
      <c r="AS1488">
        <v>0</v>
      </c>
      <c r="AT1488">
        <v>0</v>
      </c>
      <c r="AU1488">
        <v>116250</v>
      </c>
      <c r="AV1488">
        <v>0</v>
      </c>
      <c r="AW1488">
        <v>0</v>
      </c>
      <c r="AX1488">
        <v>0</v>
      </c>
      <c r="AY1488" t="s">
        <v>6634</v>
      </c>
      <c r="AZ1488" t="s">
        <v>6638</v>
      </c>
      <c r="BA1488">
        <v>1</v>
      </c>
      <c r="BB1488" t="s">
        <v>6616</v>
      </c>
      <c r="BC1488" t="s">
        <v>6616</v>
      </c>
      <c r="BD1488" s="4" t="str">
        <f t="shared" si="948"/>
        <v>No</v>
      </c>
      <c r="BE1488" t="s">
        <v>6640</v>
      </c>
      <c r="BF1488" s="3" t="str">
        <f t="shared" si="949"/>
        <v>No</v>
      </c>
      <c r="BG1488" t="s">
        <v>6645</v>
      </c>
      <c r="BH1488" s="3" t="str">
        <f t="shared" si="950"/>
        <v>85362 JOANN RD</v>
      </c>
      <c r="BI1488" s="3" t="str">
        <f t="shared" si="951"/>
        <v>Yulee</v>
      </c>
      <c r="BJ1488" s="3" t="str">
        <f t="shared" si="952"/>
        <v>Florida</v>
      </c>
      <c r="BK1488" s="3">
        <f t="shared" si="953"/>
        <v>32097</v>
      </c>
      <c r="BL1488" s="3" t="str">
        <f t="shared" si="954"/>
        <v>85362 JOANN RD YULEE FL 32097</v>
      </c>
      <c r="BM1488" s="3" t="str">
        <f t="shared" si="955"/>
        <v>L</v>
      </c>
      <c r="BN1488" s="3" t="str">
        <f t="shared" si="956"/>
        <v>Pass</v>
      </c>
      <c r="BO1488" s="3" t="str">
        <f t="shared" si="957"/>
        <v>No</v>
      </c>
      <c r="BP1488" s="3" t="str">
        <f t="shared" si="958"/>
        <v>FV&lt;$10K</v>
      </c>
      <c r="BQ1488" t="s">
        <v>6650</v>
      </c>
      <c r="BR1488" s="3" t="str">
        <f t="shared" si="959"/>
        <v>No, &lt; $20K Lien</v>
      </c>
      <c r="BS1488" s="3" t="str">
        <f t="shared" si="960"/>
        <v>No, Lien &lt; $20K</v>
      </c>
      <c r="BT1488" t="s">
        <v>6650</v>
      </c>
      <c r="BU1488" s="3" t="str">
        <f t="shared" si="961"/>
        <v>No</v>
      </c>
      <c r="BV1488" s="3" t="str">
        <f t="shared" si="962"/>
        <v>No</v>
      </c>
      <c r="BW1488" s="3">
        <f t="shared" si="963"/>
        <v>1</v>
      </c>
      <c r="BX1488" s="3" t="str">
        <f t="shared" si="964"/>
        <v>No</v>
      </c>
      <c r="BY1488" s="3">
        <f t="shared" si="965"/>
        <v>107743</v>
      </c>
      <c r="BZ1488">
        <v>1</v>
      </c>
      <c r="CA1488" s="3">
        <f t="shared" si="966"/>
        <v>107743</v>
      </c>
      <c r="CC1488" s="3">
        <f t="shared" si="967"/>
        <v>0</v>
      </c>
      <c r="CD1488" s="3">
        <f t="shared" si="968"/>
        <v>0</v>
      </c>
      <c r="CE1488" s="3" t="str">
        <f t="shared" si="969"/>
        <v/>
      </c>
      <c r="CF1488" s="3" t="e">
        <f>HLOOKUP(CE1488,'Valuation Data'!$D$2:$K$5,4,FALSE)</f>
        <v>#N/A</v>
      </c>
      <c r="CG1488" s="3">
        <f t="shared" si="970"/>
        <v>107743</v>
      </c>
      <c r="CH1488" s="3" t="str">
        <f t="shared" si="971"/>
        <v>No</v>
      </c>
      <c r="CI1488" s="3" t="str">
        <f>VLOOKUP(R1488,'Use Codes &amp; County Type'!A:D,4,FALSE)</f>
        <v>R</v>
      </c>
      <c r="CJ1488" s="3" t="str">
        <f t="shared" si="972"/>
        <v>No</v>
      </c>
      <c r="CK1488" s="3" t="str">
        <f t="shared" si="973"/>
        <v>No</v>
      </c>
      <c r="CL1488" s="3">
        <f t="shared" si="974"/>
        <v>0.35</v>
      </c>
      <c r="CM1488" s="3">
        <f t="shared" si="975"/>
        <v>37710.049999999996</v>
      </c>
      <c r="CN1488" s="3">
        <f t="shared" si="976"/>
        <v>9996.65</v>
      </c>
      <c r="CO1488" s="3">
        <f t="shared" si="977"/>
        <v>27713.399999999994</v>
      </c>
      <c r="CP1488" s="3">
        <f t="shared" si="978"/>
        <v>9.2782361731156546E-2</v>
      </c>
      <c r="CR1488" s="3" t="str">
        <f t="shared" si="979"/>
        <v>No</v>
      </c>
      <c r="CV1488" s="3" t="str">
        <f t="shared" si="980"/>
        <v>*Bid</v>
      </c>
      <c r="CW1488" s="3">
        <f t="shared" si="981"/>
        <v>1487</v>
      </c>
      <c r="CX1488" s="3">
        <f t="shared" si="982"/>
        <v>1999.33</v>
      </c>
      <c r="CY1488" s="3" t="str">
        <f t="shared" si="983"/>
        <v>Ok</v>
      </c>
      <c r="CZ1488">
        <v>0</v>
      </c>
      <c r="DA1488">
        <v>0</v>
      </c>
    </row>
    <row r="1489" spans="1:105" x14ac:dyDescent="0.25">
      <c r="A1489">
        <v>1488</v>
      </c>
      <c r="B1489" t="s">
        <v>3</v>
      </c>
      <c r="C1489" t="s">
        <v>1597</v>
      </c>
      <c r="D1489">
        <v>508.58</v>
      </c>
      <c r="E1489">
        <v>2017</v>
      </c>
      <c r="F1489">
        <v>508.58</v>
      </c>
      <c r="G1489">
        <v>508.58</v>
      </c>
      <c r="H1489" s="3">
        <f t="shared" si="943"/>
        <v>0</v>
      </c>
      <c r="I1489">
        <v>85534</v>
      </c>
      <c r="J1489" t="s">
        <v>2734</v>
      </c>
      <c r="K1489" t="s">
        <v>2738</v>
      </c>
      <c r="L1489">
        <v>32097</v>
      </c>
      <c r="M1489" t="s">
        <v>3829</v>
      </c>
      <c r="N1489" t="s">
        <v>4758</v>
      </c>
      <c r="O1489">
        <v>-81.575555982539797</v>
      </c>
      <c r="P1489">
        <v>30.602852181804298</v>
      </c>
      <c r="Q1489" t="s">
        <v>5840</v>
      </c>
      <c r="R1489">
        <v>2</v>
      </c>
      <c r="S1489" t="s">
        <v>6535</v>
      </c>
      <c r="T1489">
        <v>1006</v>
      </c>
      <c r="U1489" t="s">
        <v>6578</v>
      </c>
      <c r="V1489">
        <v>2017</v>
      </c>
      <c r="W1489">
        <v>58187</v>
      </c>
      <c r="X1489">
        <v>2017</v>
      </c>
      <c r="Y1489">
        <v>83848</v>
      </c>
      <c r="Z1489">
        <v>440.67</v>
      </c>
      <c r="AA1489" s="3">
        <f t="shared" si="944"/>
        <v>0.86647135160643363</v>
      </c>
      <c r="AB1489" t="s">
        <v>6616</v>
      </c>
      <c r="AD1489" t="s">
        <v>6616</v>
      </c>
      <c r="AE1489" t="s">
        <v>6616</v>
      </c>
      <c r="AF1489" t="s">
        <v>6616</v>
      </c>
      <c r="AG1489" t="s">
        <v>6616</v>
      </c>
      <c r="AH1489" t="s">
        <v>6616</v>
      </c>
      <c r="AI1489" t="s">
        <v>6618</v>
      </c>
      <c r="AJ1489" t="s">
        <v>6618</v>
      </c>
      <c r="AK1489" t="s">
        <v>6618</v>
      </c>
      <c r="AL1489" t="s">
        <v>6618</v>
      </c>
      <c r="AM1489" t="s">
        <v>6618</v>
      </c>
      <c r="AN1489" t="s">
        <v>6618</v>
      </c>
      <c r="AO1489" t="s">
        <v>6618</v>
      </c>
      <c r="AP1489" s="3" t="str">
        <f t="shared" si="945"/>
        <v>No</v>
      </c>
      <c r="AQ1489" s="3" t="str">
        <f t="shared" si="946"/>
        <v>No</v>
      </c>
      <c r="AR1489" s="3" t="str">
        <f t="shared" si="947"/>
        <v>No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 t="s">
        <v>6634</v>
      </c>
      <c r="AZ1489" t="s">
        <v>6638</v>
      </c>
      <c r="BA1489">
        <v>1</v>
      </c>
      <c r="BB1489" t="s">
        <v>6617</v>
      </c>
      <c r="BC1489" t="s">
        <v>6616</v>
      </c>
      <c r="BD1489" s="4" t="str">
        <f t="shared" si="948"/>
        <v>No</v>
      </c>
      <c r="BE1489" t="s">
        <v>6640</v>
      </c>
      <c r="BF1489" s="3" t="str">
        <f t="shared" si="949"/>
        <v>No</v>
      </c>
      <c r="BG1489" t="s">
        <v>6645</v>
      </c>
      <c r="BH1489" s="3" t="str">
        <f t="shared" si="950"/>
        <v>85534 KIRKLAND RD</v>
      </c>
      <c r="BI1489" s="3" t="str">
        <f t="shared" si="951"/>
        <v>Yulee</v>
      </c>
      <c r="BJ1489" s="3" t="str">
        <f t="shared" si="952"/>
        <v>Florida</v>
      </c>
      <c r="BK1489" s="3">
        <f t="shared" si="953"/>
        <v>32097</v>
      </c>
      <c r="BL1489" s="3" t="str">
        <f t="shared" si="954"/>
        <v>85534 KIRKLAND RD YULEE FL 32097</v>
      </c>
      <c r="BM1489" s="3" t="str">
        <f t="shared" si="955"/>
        <v/>
      </c>
      <c r="BN1489" s="3" t="str">
        <f t="shared" si="956"/>
        <v>Pass</v>
      </c>
      <c r="BO1489" s="3" t="str">
        <f t="shared" si="957"/>
        <v>No</v>
      </c>
      <c r="BP1489" s="3" t="str">
        <f t="shared" si="958"/>
        <v>FV&lt;$10K</v>
      </c>
      <c r="BQ1489" t="s">
        <v>6650</v>
      </c>
      <c r="BR1489" s="3" t="str">
        <f t="shared" si="959"/>
        <v>No, &lt; $20K Lien</v>
      </c>
      <c r="BS1489" s="3" t="str">
        <f t="shared" si="960"/>
        <v>No, Lien &lt; $20K</v>
      </c>
      <c r="BT1489" t="s">
        <v>6650</v>
      </c>
      <c r="BU1489" s="3" t="str">
        <f t="shared" si="961"/>
        <v>No</v>
      </c>
      <c r="BV1489" s="3" t="str">
        <f t="shared" si="962"/>
        <v>No</v>
      </c>
      <c r="BW1489" s="3">
        <f t="shared" si="963"/>
        <v>1</v>
      </c>
      <c r="BX1489" s="3" t="str">
        <f t="shared" si="964"/>
        <v>No</v>
      </c>
      <c r="BY1489" s="3">
        <f t="shared" si="965"/>
        <v>58187</v>
      </c>
      <c r="BZ1489">
        <v>1</v>
      </c>
      <c r="CA1489" s="3">
        <f t="shared" si="966"/>
        <v>58187</v>
      </c>
      <c r="CC1489" s="3">
        <f t="shared" si="967"/>
        <v>0</v>
      </c>
      <c r="CD1489" s="3">
        <f t="shared" si="968"/>
        <v>0</v>
      </c>
      <c r="CE1489" s="3" t="str">
        <f t="shared" si="969"/>
        <v/>
      </c>
      <c r="CF1489" s="3" t="e">
        <f>HLOOKUP(CE1489,'Valuation Data'!$D$2:$K$5,4,FALSE)</f>
        <v>#N/A</v>
      </c>
      <c r="CG1489" s="3">
        <f t="shared" si="970"/>
        <v>58187</v>
      </c>
      <c r="CH1489" s="3" t="str">
        <f t="shared" si="971"/>
        <v>No</v>
      </c>
      <c r="CI1489" s="3" t="str">
        <f>VLOOKUP(R1489,'Use Codes &amp; County Type'!A:D,4,FALSE)</f>
        <v>R</v>
      </c>
      <c r="CJ1489" s="3" t="str">
        <f t="shared" si="972"/>
        <v>No</v>
      </c>
      <c r="CK1489" s="3" t="str">
        <f t="shared" si="973"/>
        <v>Yes</v>
      </c>
      <c r="CL1489" s="3">
        <f t="shared" si="974"/>
        <v>0.67</v>
      </c>
      <c r="CM1489" s="3">
        <f t="shared" si="975"/>
        <v>38985.29</v>
      </c>
      <c r="CN1489" s="3">
        <f t="shared" si="976"/>
        <v>2542.9</v>
      </c>
      <c r="CO1489" s="3">
        <f t="shared" si="977"/>
        <v>36442.39</v>
      </c>
      <c r="CP1489" s="3">
        <f t="shared" si="978"/>
        <v>4.3702201522676891E-2</v>
      </c>
      <c r="CR1489" s="3" t="str">
        <f t="shared" si="979"/>
        <v>No</v>
      </c>
      <c r="CV1489" s="3" t="str">
        <f t="shared" si="980"/>
        <v>*Bid</v>
      </c>
      <c r="CW1489" s="3">
        <f t="shared" si="981"/>
        <v>1488</v>
      </c>
      <c r="CX1489" s="3">
        <f t="shared" si="982"/>
        <v>508.58</v>
      </c>
      <c r="CY1489" s="3" t="str">
        <f t="shared" si="983"/>
        <v>Ok</v>
      </c>
      <c r="CZ1489">
        <v>0</v>
      </c>
      <c r="DA1489">
        <v>0</v>
      </c>
    </row>
    <row r="1490" spans="1:105" x14ac:dyDescent="0.25">
      <c r="A1490">
        <v>1489</v>
      </c>
      <c r="B1490" t="s">
        <v>3</v>
      </c>
      <c r="C1490" t="s">
        <v>1598</v>
      </c>
      <c r="D1490">
        <v>596.87</v>
      </c>
      <c r="E1490">
        <v>2017</v>
      </c>
      <c r="F1490">
        <v>596.87</v>
      </c>
      <c r="G1490">
        <v>596.87</v>
      </c>
      <c r="H1490" s="3">
        <f t="shared" si="943"/>
        <v>0</v>
      </c>
      <c r="I1490">
        <v>85228</v>
      </c>
      <c r="J1490" t="s">
        <v>2734</v>
      </c>
      <c r="K1490" t="s">
        <v>2738</v>
      </c>
      <c r="L1490">
        <v>32097</v>
      </c>
      <c r="M1490" t="s">
        <v>3830</v>
      </c>
      <c r="N1490" t="s">
        <v>4758</v>
      </c>
      <c r="O1490">
        <v>-81.577119126337493</v>
      </c>
      <c r="P1490">
        <v>30.5994191051002</v>
      </c>
      <c r="Q1490" t="s">
        <v>5841</v>
      </c>
      <c r="R1490">
        <v>0</v>
      </c>
      <c r="S1490" t="s">
        <v>6538</v>
      </c>
      <c r="T1490">
        <v>8001</v>
      </c>
      <c r="U1490" t="s">
        <v>6581</v>
      </c>
      <c r="V1490">
        <v>2017</v>
      </c>
      <c r="W1490">
        <v>32980</v>
      </c>
      <c r="X1490">
        <v>2017</v>
      </c>
      <c r="Y1490">
        <v>36468</v>
      </c>
      <c r="Z1490">
        <v>522.29999999999995</v>
      </c>
      <c r="AA1490" s="3">
        <f t="shared" si="944"/>
        <v>0.87506492200981778</v>
      </c>
      <c r="AD1490" t="s">
        <v>6616</v>
      </c>
      <c r="AE1490" t="s">
        <v>6616</v>
      </c>
      <c r="AG1490" t="s">
        <v>6616</v>
      </c>
      <c r="AH1490" t="s">
        <v>6616</v>
      </c>
      <c r="AI1490" t="s">
        <v>6618</v>
      </c>
      <c r="AJ1490" t="s">
        <v>6618</v>
      </c>
      <c r="AK1490" t="s">
        <v>6618</v>
      </c>
      <c r="AL1490" t="s">
        <v>6618</v>
      </c>
      <c r="AM1490">
        <v>0</v>
      </c>
      <c r="AN1490">
        <v>0</v>
      </c>
      <c r="AO1490">
        <v>0</v>
      </c>
      <c r="AP1490" s="3" t="str">
        <f t="shared" si="945"/>
        <v>No</v>
      </c>
      <c r="AQ1490" s="3" t="str">
        <f t="shared" si="946"/>
        <v>No</v>
      </c>
      <c r="AR1490" s="3" t="str">
        <f t="shared" si="947"/>
        <v>No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 t="s">
        <v>6634</v>
      </c>
      <c r="AZ1490" t="s">
        <v>6638</v>
      </c>
      <c r="BA1490">
        <v>0</v>
      </c>
      <c r="BB1490" t="s">
        <v>6616</v>
      </c>
      <c r="BC1490" t="s">
        <v>6616</v>
      </c>
      <c r="BD1490" s="4" t="str">
        <f t="shared" si="948"/>
        <v>No</v>
      </c>
      <c r="BE1490" t="s">
        <v>6640</v>
      </c>
      <c r="BF1490" s="3" t="str">
        <f t="shared" si="949"/>
        <v>No</v>
      </c>
      <c r="BG1490" t="s">
        <v>6645</v>
      </c>
      <c r="BH1490" s="3" t="str">
        <f t="shared" si="950"/>
        <v>85228 KIRKLAND RD</v>
      </c>
      <c r="BI1490" s="3" t="str">
        <f t="shared" si="951"/>
        <v>Yulee</v>
      </c>
      <c r="BJ1490" s="3" t="str">
        <f t="shared" si="952"/>
        <v>Florida</v>
      </c>
      <c r="BK1490" s="3">
        <f t="shared" si="953"/>
        <v>32097</v>
      </c>
      <c r="BL1490" s="3" t="str">
        <f t="shared" si="954"/>
        <v>85228 KIRKLAND RD YULEE FL 32097</v>
      </c>
      <c r="BM1490" s="3" t="str">
        <f t="shared" si="955"/>
        <v/>
      </c>
      <c r="BN1490" s="3" t="str">
        <f t="shared" si="956"/>
        <v>Pass</v>
      </c>
      <c r="BO1490" s="3" t="str">
        <f t="shared" si="957"/>
        <v>No</v>
      </c>
      <c r="BP1490" s="3" t="str">
        <f t="shared" si="958"/>
        <v>FV&lt;$10K</v>
      </c>
      <c r="BQ1490" t="s">
        <v>6650</v>
      </c>
      <c r="BR1490" s="3" t="str">
        <f t="shared" si="959"/>
        <v>No, &lt; $20K Lien</v>
      </c>
      <c r="BS1490" s="3" t="str">
        <f t="shared" si="960"/>
        <v>No, Lien &lt; $20K</v>
      </c>
      <c r="BT1490" t="s">
        <v>6650</v>
      </c>
      <c r="BU1490" s="3" t="str">
        <f t="shared" si="961"/>
        <v>No</v>
      </c>
      <c r="BV1490" s="3" t="str">
        <f t="shared" si="962"/>
        <v>No</v>
      </c>
      <c r="BW1490" s="3">
        <f t="shared" si="963"/>
        <v>0</v>
      </c>
      <c r="BX1490" s="3" t="str">
        <f t="shared" si="964"/>
        <v>No</v>
      </c>
      <c r="BY1490" s="3">
        <f t="shared" si="965"/>
        <v>32980</v>
      </c>
      <c r="BZ1490">
        <v>1</v>
      </c>
      <c r="CA1490" s="3">
        <f t="shared" si="966"/>
        <v>32980</v>
      </c>
      <c r="CC1490" s="3">
        <f t="shared" si="967"/>
        <v>0</v>
      </c>
      <c r="CD1490" s="3">
        <f t="shared" si="968"/>
        <v>0</v>
      </c>
      <c r="CE1490" s="3" t="str">
        <f t="shared" si="969"/>
        <v/>
      </c>
      <c r="CF1490" s="3" t="e">
        <f>HLOOKUP(CE1490,'Valuation Data'!$D$2:$K$5,4,FALSE)</f>
        <v>#N/A</v>
      </c>
      <c r="CG1490" s="3">
        <f t="shared" si="970"/>
        <v>32980</v>
      </c>
      <c r="CH1490" s="3" t="str">
        <f t="shared" si="971"/>
        <v>No</v>
      </c>
      <c r="CI1490" s="3" t="str">
        <f>VLOOKUP(R1490,'Use Codes &amp; County Type'!A:D,4,FALSE)</f>
        <v>V</v>
      </c>
      <c r="CJ1490" s="3" t="str">
        <f t="shared" si="972"/>
        <v>Yes</v>
      </c>
      <c r="CK1490" s="3" t="str">
        <f t="shared" si="973"/>
        <v>No</v>
      </c>
      <c r="CL1490" s="3">
        <f t="shared" si="974"/>
        <v>0</v>
      </c>
      <c r="CM1490" s="3">
        <f t="shared" si="975"/>
        <v>0</v>
      </c>
      <c r="CN1490" s="3">
        <f t="shared" si="976"/>
        <v>2387.48</v>
      </c>
      <c r="CO1490" s="3">
        <f t="shared" si="977"/>
        <v>-2387.48</v>
      </c>
      <c r="CP1490" s="3">
        <f t="shared" si="978"/>
        <v>7.2391752577319585E-2</v>
      </c>
      <c r="CR1490" s="3" t="str">
        <f t="shared" si="979"/>
        <v>No</v>
      </c>
      <c r="CV1490" s="3" t="str">
        <f t="shared" si="980"/>
        <v>Vacant, No Sales Data</v>
      </c>
      <c r="CW1490" s="3">
        <f t="shared" si="981"/>
        <v>1489</v>
      </c>
      <c r="CX1490" s="3">
        <f t="shared" si="982"/>
        <v>596.87</v>
      </c>
      <c r="CY1490" s="3" t="str">
        <f t="shared" si="983"/>
        <v>Ok</v>
      </c>
      <c r="CZ1490">
        <v>0</v>
      </c>
      <c r="DA1490">
        <v>0</v>
      </c>
    </row>
    <row r="1491" spans="1:105" x14ac:dyDescent="0.25">
      <c r="A1491">
        <v>1490</v>
      </c>
      <c r="B1491" t="s">
        <v>3</v>
      </c>
      <c r="C1491" t="s">
        <v>1599</v>
      </c>
      <c r="D1491">
        <v>174.91</v>
      </c>
      <c r="E1491">
        <v>2017</v>
      </c>
      <c r="F1491" t="e">
        <f>NA()</f>
        <v>#N/A</v>
      </c>
      <c r="G1491" t="e">
        <f>NA()</f>
        <v>#N/A</v>
      </c>
      <c r="H1491" s="3" t="e">
        <f t="shared" si="943"/>
        <v>#N/A</v>
      </c>
      <c r="I1491" t="e">
        <f>NA()</f>
        <v>#N/A</v>
      </c>
      <c r="J1491" t="e">
        <f>NA()</f>
        <v>#N/A</v>
      </c>
      <c r="K1491" t="e">
        <f>NA()</f>
        <v>#N/A</v>
      </c>
      <c r="L1491" t="e">
        <f>NA()</f>
        <v>#N/A</v>
      </c>
      <c r="M1491" t="e">
        <f>NA()</f>
        <v>#N/A</v>
      </c>
      <c r="N1491" t="e">
        <f>NA()</f>
        <v>#N/A</v>
      </c>
      <c r="O1491" t="e">
        <f>NA()</f>
        <v>#N/A</v>
      </c>
      <c r="P1491" t="e">
        <f>NA()</f>
        <v>#N/A</v>
      </c>
      <c r="Q1491" t="e">
        <f>NA()</f>
        <v>#N/A</v>
      </c>
      <c r="R1491">
        <v>2</v>
      </c>
      <c r="S1491" t="s">
        <v>6535</v>
      </c>
      <c r="T1491" t="e">
        <f>NA()</f>
        <v>#N/A</v>
      </c>
      <c r="U1491" t="e">
        <f>NA()</f>
        <v>#N/A</v>
      </c>
      <c r="V1491">
        <v>2017</v>
      </c>
      <c r="W1491">
        <v>33728</v>
      </c>
      <c r="X1491" t="e">
        <f>NA()</f>
        <v>#N/A</v>
      </c>
      <c r="Y1491" t="e">
        <f>NA()</f>
        <v>#N/A</v>
      </c>
      <c r="Z1491" t="e">
        <f>NA()</f>
        <v>#N/A</v>
      </c>
      <c r="AA1491" s="3">
        <f t="shared" si="944"/>
        <v>0</v>
      </c>
      <c r="AI1491" t="e">
        <f>NA()</f>
        <v>#N/A</v>
      </c>
      <c r="AJ1491" t="e">
        <f>NA()</f>
        <v>#N/A</v>
      </c>
      <c r="AK1491" t="e">
        <f>NA()</f>
        <v>#N/A</v>
      </c>
      <c r="AL1491" t="e">
        <f>NA()</f>
        <v>#N/A</v>
      </c>
      <c r="AM1491" t="e">
        <f>NA()</f>
        <v>#N/A</v>
      </c>
      <c r="AN1491" t="e">
        <f>NA()</f>
        <v>#N/A</v>
      </c>
      <c r="AO1491" t="e">
        <f>NA()</f>
        <v>#N/A</v>
      </c>
      <c r="AP1491" s="3" t="str">
        <f t="shared" si="945"/>
        <v>No</v>
      </c>
      <c r="AQ1491" s="3" t="str">
        <f t="shared" si="946"/>
        <v>No</v>
      </c>
      <c r="AR1491" s="3" t="str">
        <f t="shared" si="947"/>
        <v>No</v>
      </c>
      <c r="AS1491" t="e">
        <f>NA()</f>
        <v>#N/A</v>
      </c>
      <c r="AT1491" t="e">
        <f>NA()</f>
        <v>#N/A</v>
      </c>
      <c r="AU1491" t="e">
        <f>NA()</f>
        <v>#N/A</v>
      </c>
      <c r="AV1491" t="e">
        <f>NA()</f>
        <v>#N/A</v>
      </c>
      <c r="AW1491" t="e">
        <f>NA()</f>
        <v>#N/A</v>
      </c>
      <c r="AX1491" t="e">
        <f>NA()</f>
        <v>#N/A</v>
      </c>
      <c r="AY1491" t="e">
        <f>NA()</f>
        <v>#N/A</v>
      </c>
      <c r="AZ1491" t="e">
        <f>NA()</f>
        <v>#N/A</v>
      </c>
      <c r="BA1491">
        <v>0</v>
      </c>
      <c r="BB1491" t="s">
        <v>6617</v>
      </c>
      <c r="BC1491" t="e">
        <f>NA()</f>
        <v>#N/A</v>
      </c>
      <c r="BD1491" s="4" t="str">
        <f t="shared" si="948"/>
        <v>No</v>
      </c>
      <c r="BE1491" t="e">
        <f>NA()</f>
        <v>#N/A</v>
      </c>
      <c r="BF1491" s="3" t="str">
        <f t="shared" si="949"/>
        <v>No</v>
      </c>
      <c r="BG1491" t="e">
        <f>NA()</f>
        <v>#N/A</v>
      </c>
      <c r="BH1491" s="3" t="e">
        <f t="shared" si="950"/>
        <v>#N/A</v>
      </c>
      <c r="BI1491" s="3" t="e">
        <f t="shared" si="951"/>
        <v>#N/A</v>
      </c>
      <c r="BJ1491" s="3" t="e">
        <f t="shared" si="952"/>
        <v>#N/A</v>
      </c>
      <c r="BK1491" s="3" t="e">
        <f t="shared" si="953"/>
        <v>#N/A</v>
      </c>
      <c r="BL1491" s="3" t="e">
        <f t="shared" si="954"/>
        <v>#N/A</v>
      </c>
      <c r="BM1491" s="3" t="e">
        <f t="shared" si="955"/>
        <v>#N/A</v>
      </c>
      <c r="BN1491" s="3" t="str">
        <f t="shared" si="956"/>
        <v>Pass</v>
      </c>
      <c r="BO1491" s="3" t="e">
        <f t="shared" si="957"/>
        <v>#N/A</v>
      </c>
      <c r="BP1491" s="3" t="str">
        <f t="shared" si="958"/>
        <v>FV&lt;$10K</v>
      </c>
      <c r="BQ1491" t="s">
        <v>6650</v>
      </c>
      <c r="BR1491" s="3" t="str">
        <f t="shared" si="959"/>
        <v>No, &lt; $20K Lien</v>
      </c>
      <c r="BS1491" s="3" t="str">
        <f t="shared" si="960"/>
        <v>No, Lien &lt; $20K</v>
      </c>
      <c r="BT1491" t="s">
        <v>6650</v>
      </c>
      <c r="BU1491" s="3" t="str">
        <f t="shared" si="961"/>
        <v>No</v>
      </c>
      <c r="BV1491" s="3" t="str">
        <f t="shared" si="962"/>
        <v>No</v>
      </c>
      <c r="BW1491" s="3">
        <f t="shared" si="963"/>
        <v>0</v>
      </c>
      <c r="BX1491" s="3" t="str">
        <f t="shared" si="964"/>
        <v>No</v>
      </c>
      <c r="BY1491" s="3">
        <f t="shared" si="965"/>
        <v>33728</v>
      </c>
      <c r="BZ1491">
        <v>1</v>
      </c>
      <c r="CA1491" s="3">
        <f t="shared" si="966"/>
        <v>33728</v>
      </c>
      <c r="CC1491" s="3" t="e">
        <f t="shared" si="967"/>
        <v>#N/A</v>
      </c>
      <c r="CD1491" s="3" t="e">
        <f t="shared" si="968"/>
        <v>#N/A</v>
      </c>
      <c r="CE1491" s="3" t="str">
        <f t="shared" si="969"/>
        <v/>
      </c>
      <c r="CF1491" s="3" t="e">
        <f>HLOOKUP(CE1491,'Valuation Data'!$D$2:$K$5,4,FALSE)</f>
        <v>#N/A</v>
      </c>
      <c r="CG1491" s="3">
        <f t="shared" si="970"/>
        <v>33728</v>
      </c>
      <c r="CH1491" s="3" t="str">
        <f t="shared" si="971"/>
        <v>No</v>
      </c>
      <c r="CI1491" s="3" t="str">
        <f>VLOOKUP(R1491,'Use Codes &amp; County Type'!A:D,4,FALSE)</f>
        <v>R</v>
      </c>
      <c r="CJ1491" s="3" t="str">
        <f t="shared" si="972"/>
        <v>No</v>
      </c>
      <c r="CK1491" s="3" t="str">
        <f t="shared" si="973"/>
        <v>Yes</v>
      </c>
      <c r="CL1491" s="3">
        <f t="shared" si="974"/>
        <v>0.67</v>
      </c>
      <c r="CM1491" s="3">
        <f t="shared" si="975"/>
        <v>22597.760000000002</v>
      </c>
      <c r="CN1491" s="3" t="e">
        <f t="shared" si="976"/>
        <v>#N/A</v>
      </c>
      <c r="CO1491" s="3" t="e">
        <f t="shared" si="977"/>
        <v>#N/A</v>
      </c>
      <c r="CP1491" s="3" t="e">
        <f t="shared" si="978"/>
        <v>#N/A</v>
      </c>
      <c r="CR1491" s="3" t="e">
        <f t="shared" si="979"/>
        <v>#N/A</v>
      </c>
      <c r="CV1491" s="3" t="e">
        <f t="shared" si="980"/>
        <v>#N/A</v>
      </c>
      <c r="CW1491" s="3">
        <f t="shared" si="981"/>
        <v>1490</v>
      </c>
      <c r="CX1491" s="3">
        <f t="shared" si="982"/>
        <v>174.91</v>
      </c>
      <c r="CY1491" s="3" t="e">
        <f t="shared" si="983"/>
        <v>#N/A</v>
      </c>
      <c r="CZ1491" t="e">
        <f>NA()</f>
        <v>#N/A</v>
      </c>
      <c r="DA1491" t="e">
        <f>NA()</f>
        <v>#N/A</v>
      </c>
    </row>
    <row r="1492" spans="1:105" x14ac:dyDescent="0.25">
      <c r="A1492">
        <v>1491</v>
      </c>
      <c r="B1492" t="s">
        <v>3</v>
      </c>
      <c r="C1492" t="s">
        <v>1600</v>
      </c>
      <c r="D1492">
        <v>118.91</v>
      </c>
      <c r="E1492">
        <v>2017</v>
      </c>
      <c r="F1492" t="e">
        <f>NA()</f>
        <v>#N/A</v>
      </c>
      <c r="G1492" t="e">
        <f>NA()</f>
        <v>#N/A</v>
      </c>
      <c r="H1492" s="3" t="e">
        <f t="shared" si="943"/>
        <v>#N/A</v>
      </c>
      <c r="I1492" t="e">
        <f>NA()</f>
        <v>#N/A</v>
      </c>
      <c r="J1492" t="e">
        <f>NA()</f>
        <v>#N/A</v>
      </c>
      <c r="K1492" t="e">
        <f>NA()</f>
        <v>#N/A</v>
      </c>
      <c r="L1492" t="e">
        <f>NA()</f>
        <v>#N/A</v>
      </c>
      <c r="M1492" t="e">
        <f>NA()</f>
        <v>#N/A</v>
      </c>
      <c r="N1492" t="e">
        <f>NA()</f>
        <v>#N/A</v>
      </c>
      <c r="O1492" t="e">
        <f>NA()</f>
        <v>#N/A</v>
      </c>
      <c r="P1492" t="e">
        <f>NA()</f>
        <v>#N/A</v>
      </c>
      <c r="Q1492" t="e">
        <f>NA()</f>
        <v>#N/A</v>
      </c>
      <c r="R1492">
        <v>2</v>
      </c>
      <c r="S1492" t="s">
        <v>6535</v>
      </c>
      <c r="T1492" t="e">
        <f>NA()</f>
        <v>#N/A</v>
      </c>
      <c r="U1492" t="e">
        <f>NA()</f>
        <v>#N/A</v>
      </c>
      <c r="V1492">
        <v>2017</v>
      </c>
      <c r="W1492">
        <v>30308</v>
      </c>
      <c r="X1492" t="e">
        <f>NA()</f>
        <v>#N/A</v>
      </c>
      <c r="Y1492" t="e">
        <f>NA()</f>
        <v>#N/A</v>
      </c>
      <c r="Z1492" t="e">
        <f>NA()</f>
        <v>#N/A</v>
      </c>
      <c r="AA1492" s="3">
        <f t="shared" si="944"/>
        <v>0</v>
      </c>
      <c r="AB1492" t="s">
        <v>6617</v>
      </c>
      <c r="AD1492" t="s">
        <v>6616</v>
      </c>
      <c r="AG1492" t="s">
        <v>6616</v>
      </c>
      <c r="AI1492" t="e">
        <f>NA()</f>
        <v>#N/A</v>
      </c>
      <c r="AJ1492" t="e">
        <f>NA()</f>
        <v>#N/A</v>
      </c>
      <c r="AK1492" t="e">
        <f>NA()</f>
        <v>#N/A</v>
      </c>
      <c r="AL1492" t="e">
        <f>NA()</f>
        <v>#N/A</v>
      </c>
      <c r="AM1492" t="e">
        <f>NA()</f>
        <v>#N/A</v>
      </c>
      <c r="AN1492" t="e">
        <f>NA()</f>
        <v>#N/A</v>
      </c>
      <c r="AO1492" t="e">
        <f>NA()</f>
        <v>#N/A</v>
      </c>
      <c r="AP1492" s="3" t="str">
        <f t="shared" si="945"/>
        <v>Yes</v>
      </c>
      <c r="AQ1492" s="3" t="str">
        <f t="shared" si="946"/>
        <v>No</v>
      </c>
      <c r="AR1492" s="3" t="str">
        <f t="shared" si="947"/>
        <v>Yes</v>
      </c>
      <c r="AS1492" t="e">
        <f>NA()</f>
        <v>#N/A</v>
      </c>
      <c r="AT1492" t="e">
        <f>NA()</f>
        <v>#N/A</v>
      </c>
      <c r="AU1492" t="e">
        <f>NA()</f>
        <v>#N/A</v>
      </c>
      <c r="AV1492" t="e">
        <f>NA()</f>
        <v>#N/A</v>
      </c>
      <c r="AW1492" t="e">
        <f>NA()</f>
        <v>#N/A</v>
      </c>
      <c r="AX1492" t="e">
        <f>NA()</f>
        <v>#N/A</v>
      </c>
      <c r="AY1492" t="e">
        <f>NA()</f>
        <v>#N/A</v>
      </c>
      <c r="AZ1492" t="e">
        <f>NA()</f>
        <v>#N/A</v>
      </c>
      <c r="BA1492">
        <v>1</v>
      </c>
      <c r="BB1492" t="s">
        <v>6617</v>
      </c>
      <c r="BC1492" t="e">
        <f>NA()</f>
        <v>#N/A</v>
      </c>
      <c r="BD1492" s="4" t="str">
        <f t="shared" si="948"/>
        <v>No</v>
      </c>
      <c r="BE1492" t="e">
        <f>NA()</f>
        <v>#N/A</v>
      </c>
      <c r="BF1492" s="3" t="str">
        <f t="shared" si="949"/>
        <v>No</v>
      </c>
      <c r="BG1492" t="e">
        <f>NA()</f>
        <v>#N/A</v>
      </c>
      <c r="BH1492" s="3" t="e">
        <f t="shared" si="950"/>
        <v>#N/A</v>
      </c>
      <c r="BI1492" s="3" t="e">
        <f t="shared" si="951"/>
        <v>#N/A</v>
      </c>
      <c r="BJ1492" s="3" t="e">
        <f t="shared" si="952"/>
        <v>#N/A</v>
      </c>
      <c r="BK1492" s="3" t="e">
        <f t="shared" si="953"/>
        <v>#N/A</v>
      </c>
      <c r="BL1492" s="3" t="e">
        <f t="shared" si="954"/>
        <v>#N/A</v>
      </c>
      <c r="BM1492" s="3" t="e">
        <f t="shared" si="955"/>
        <v>#N/A</v>
      </c>
      <c r="BN1492" s="3" t="str">
        <f t="shared" si="956"/>
        <v>Lien&lt;$150</v>
      </c>
      <c r="BO1492" s="3" t="e">
        <f t="shared" si="957"/>
        <v>#N/A</v>
      </c>
      <c r="BP1492" s="3" t="str">
        <f t="shared" si="958"/>
        <v>FV&lt;$10K</v>
      </c>
      <c r="BQ1492" t="s">
        <v>6650</v>
      </c>
      <c r="BR1492" s="3" t="str">
        <f t="shared" si="959"/>
        <v>No, &lt; $20K Lien</v>
      </c>
      <c r="BS1492" s="3" t="str">
        <f t="shared" si="960"/>
        <v>No, Lien &lt; $20K</v>
      </c>
      <c r="BT1492" t="s">
        <v>6650</v>
      </c>
      <c r="BU1492" s="3" t="str">
        <f t="shared" si="961"/>
        <v>Yes</v>
      </c>
      <c r="BV1492" s="3" t="str">
        <f t="shared" si="962"/>
        <v>No</v>
      </c>
      <c r="BW1492" s="3">
        <f t="shared" si="963"/>
        <v>1</v>
      </c>
      <c r="BX1492" s="3" t="str">
        <f t="shared" si="964"/>
        <v>No</v>
      </c>
      <c r="BY1492" s="3">
        <f t="shared" si="965"/>
        <v>30308</v>
      </c>
      <c r="BZ1492">
        <v>1</v>
      </c>
      <c r="CA1492" s="3">
        <f t="shared" si="966"/>
        <v>30308</v>
      </c>
      <c r="CC1492" s="3" t="e">
        <f t="shared" si="967"/>
        <v>#N/A</v>
      </c>
      <c r="CD1492" s="3" t="e">
        <f t="shared" si="968"/>
        <v>#N/A</v>
      </c>
      <c r="CE1492" s="3" t="str">
        <f t="shared" si="969"/>
        <v/>
      </c>
      <c r="CF1492" s="3" t="e">
        <f>HLOOKUP(CE1492,'Valuation Data'!$D$2:$K$5,4,FALSE)</f>
        <v>#N/A</v>
      </c>
      <c r="CG1492" s="3">
        <f t="shared" si="970"/>
        <v>30308</v>
      </c>
      <c r="CH1492" s="3" t="str">
        <f t="shared" si="971"/>
        <v>No</v>
      </c>
      <c r="CI1492" s="3" t="str">
        <f>VLOOKUP(R1492,'Use Codes &amp; County Type'!A:D,4,FALSE)</f>
        <v>R</v>
      </c>
      <c r="CJ1492" s="3" t="str">
        <f t="shared" si="972"/>
        <v>No</v>
      </c>
      <c r="CK1492" s="3" t="str">
        <f t="shared" si="973"/>
        <v>Yes</v>
      </c>
      <c r="CL1492" s="3">
        <f t="shared" si="974"/>
        <v>0.67</v>
      </c>
      <c r="CM1492" s="3">
        <f t="shared" si="975"/>
        <v>20306.36</v>
      </c>
      <c r="CN1492" s="3" t="e">
        <f t="shared" si="976"/>
        <v>#N/A</v>
      </c>
      <c r="CO1492" s="3" t="e">
        <f t="shared" si="977"/>
        <v>#N/A</v>
      </c>
      <c r="CP1492" s="3" t="e">
        <f t="shared" si="978"/>
        <v>#N/A</v>
      </c>
      <c r="CR1492" s="3" t="str">
        <f t="shared" si="979"/>
        <v>No</v>
      </c>
      <c r="CV1492" s="3" t="str">
        <f t="shared" si="980"/>
        <v>Lien&lt;$150</v>
      </c>
      <c r="CW1492" s="3">
        <f t="shared" si="981"/>
        <v>1491</v>
      </c>
      <c r="CX1492" s="3">
        <f t="shared" si="982"/>
        <v>118.91</v>
      </c>
      <c r="CY1492" s="3" t="str">
        <f t="shared" si="983"/>
        <v>Ok</v>
      </c>
      <c r="CZ1492" t="e">
        <f>NA()</f>
        <v>#N/A</v>
      </c>
      <c r="DA1492" t="e">
        <f>NA()</f>
        <v>#N/A</v>
      </c>
    </row>
    <row r="1493" spans="1:105" x14ac:dyDescent="0.25">
      <c r="A1493">
        <v>1492</v>
      </c>
      <c r="B1493" t="s">
        <v>3</v>
      </c>
      <c r="C1493" t="s">
        <v>1601</v>
      </c>
      <c r="D1493">
        <v>370.49</v>
      </c>
      <c r="E1493">
        <v>2017</v>
      </c>
      <c r="F1493">
        <v>370.49</v>
      </c>
      <c r="G1493">
        <v>370.49</v>
      </c>
      <c r="H1493" s="3">
        <f t="shared" si="943"/>
        <v>0</v>
      </c>
      <c r="I1493">
        <v>85163</v>
      </c>
      <c r="J1493" t="s">
        <v>2734</v>
      </c>
      <c r="K1493" t="s">
        <v>2738</v>
      </c>
      <c r="L1493">
        <v>32097</v>
      </c>
      <c r="M1493" t="s">
        <v>3831</v>
      </c>
      <c r="N1493" t="s">
        <v>4758</v>
      </c>
      <c r="O1493">
        <v>-81.574066864014</v>
      </c>
      <c r="P1493">
        <v>30.603567097504001</v>
      </c>
      <c r="Q1493" t="s">
        <v>5842</v>
      </c>
      <c r="R1493">
        <v>2</v>
      </c>
      <c r="S1493" t="s">
        <v>6535</v>
      </c>
      <c r="T1493">
        <v>1006</v>
      </c>
      <c r="U1493" t="s">
        <v>6578</v>
      </c>
      <c r="V1493">
        <v>2017</v>
      </c>
      <c r="W1493">
        <v>45674</v>
      </c>
      <c r="X1493">
        <v>2017</v>
      </c>
      <c r="Y1493">
        <v>59245</v>
      </c>
      <c r="Z1493">
        <v>312.98</v>
      </c>
      <c r="AA1493" s="3">
        <f t="shared" si="944"/>
        <v>0.84477313827633682</v>
      </c>
      <c r="AB1493" t="s">
        <v>6616</v>
      </c>
      <c r="AC1493" t="s">
        <v>6616</v>
      </c>
      <c r="AD1493" t="s">
        <v>6616</v>
      </c>
      <c r="AI1493" t="s">
        <v>6618</v>
      </c>
      <c r="AJ1493" t="s">
        <v>6618</v>
      </c>
      <c r="AK1493" t="s">
        <v>6618</v>
      </c>
      <c r="AL1493" t="s">
        <v>6618</v>
      </c>
      <c r="AM1493" t="s">
        <v>6618</v>
      </c>
      <c r="AN1493" t="s">
        <v>6618</v>
      </c>
      <c r="AO1493">
        <v>0</v>
      </c>
      <c r="AP1493" s="3" t="str">
        <f t="shared" si="945"/>
        <v>No</v>
      </c>
      <c r="AQ1493" s="3" t="str">
        <f t="shared" si="946"/>
        <v>No</v>
      </c>
      <c r="AR1493" s="3" t="str">
        <f t="shared" si="947"/>
        <v>No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 t="s">
        <v>6634</v>
      </c>
      <c r="AZ1493" t="s">
        <v>6638</v>
      </c>
      <c r="BA1493">
        <v>1</v>
      </c>
      <c r="BB1493" t="s">
        <v>6617</v>
      </c>
      <c r="BC1493" t="s">
        <v>6616</v>
      </c>
      <c r="BD1493" s="4" t="str">
        <f t="shared" si="948"/>
        <v>No</v>
      </c>
      <c r="BE1493" t="s">
        <v>6640</v>
      </c>
      <c r="BF1493" s="3" t="str">
        <f t="shared" si="949"/>
        <v>No</v>
      </c>
      <c r="BG1493" t="s">
        <v>6645</v>
      </c>
      <c r="BH1493" s="3" t="str">
        <f t="shared" si="950"/>
        <v>85163 MINER RD</v>
      </c>
      <c r="BI1493" s="3" t="str">
        <f t="shared" si="951"/>
        <v>Yulee</v>
      </c>
      <c r="BJ1493" s="3" t="str">
        <f t="shared" si="952"/>
        <v>Florida</v>
      </c>
      <c r="BK1493" s="3">
        <f t="shared" si="953"/>
        <v>32097</v>
      </c>
      <c r="BL1493" s="3" t="str">
        <f t="shared" si="954"/>
        <v>85163 MINER RD YULEE FL 32097</v>
      </c>
      <c r="BM1493" s="3" t="str">
        <f t="shared" si="955"/>
        <v/>
      </c>
      <c r="BN1493" s="3" t="str">
        <f t="shared" si="956"/>
        <v>Pass</v>
      </c>
      <c r="BO1493" s="3" t="str">
        <f t="shared" si="957"/>
        <v>No</v>
      </c>
      <c r="BP1493" s="3" t="str">
        <f t="shared" si="958"/>
        <v>FV&lt;$10K</v>
      </c>
      <c r="BQ1493" t="s">
        <v>6650</v>
      </c>
      <c r="BR1493" s="3" t="str">
        <f t="shared" si="959"/>
        <v>No, &lt; $20K Lien</v>
      </c>
      <c r="BS1493" s="3" t="str">
        <f t="shared" si="960"/>
        <v>No, Lien &lt; $20K</v>
      </c>
      <c r="BT1493" t="s">
        <v>6650</v>
      </c>
      <c r="BU1493" s="3" t="str">
        <f t="shared" si="961"/>
        <v>No</v>
      </c>
      <c r="BV1493" s="3" t="str">
        <f t="shared" si="962"/>
        <v>No</v>
      </c>
      <c r="BW1493" s="3">
        <f t="shared" si="963"/>
        <v>1</v>
      </c>
      <c r="BX1493" s="3" t="str">
        <f t="shared" si="964"/>
        <v>No</v>
      </c>
      <c r="BY1493" s="3">
        <f t="shared" si="965"/>
        <v>45674</v>
      </c>
      <c r="BZ1493">
        <v>1</v>
      </c>
      <c r="CA1493" s="3">
        <f t="shared" si="966"/>
        <v>45674</v>
      </c>
      <c r="CC1493" s="3">
        <f t="shared" si="967"/>
        <v>0</v>
      </c>
      <c r="CD1493" s="3">
        <f t="shared" si="968"/>
        <v>0</v>
      </c>
      <c r="CE1493" s="3" t="str">
        <f t="shared" si="969"/>
        <v/>
      </c>
      <c r="CF1493" s="3" t="e">
        <f>HLOOKUP(CE1493,'Valuation Data'!$D$2:$K$5,4,FALSE)</f>
        <v>#N/A</v>
      </c>
      <c r="CG1493" s="3">
        <f t="shared" si="970"/>
        <v>45674</v>
      </c>
      <c r="CH1493" s="3" t="str">
        <f t="shared" si="971"/>
        <v>No</v>
      </c>
      <c r="CI1493" s="3" t="str">
        <f>VLOOKUP(R1493,'Use Codes &amp; County Type'!A:D,4,FALSE)</f>
        <v>R</v>
      </c>
      <c r="CJ1493" s="3" t="str">
        <f t="shared" si="972"/>
        <v>No</v>
      </c>
      <c r="CK1493" s="3" t="str">
        <f t="shared" si="973"/>
        <v>Yes</v>
      </c>
      <c r="CL1493" s="3">
        <f t="shared" si="974"/>
        <v>0.67</v>
      </c>
      <c r="CM1493" s="3">
        <f t="shared" si="975"/>
        <v>30601.58</v>
      </c>
      <c r="CN1493" s="3">
        <f t="shared" si="976"/>
        <v>1852.45</v>
      </c>
      <c r="CO1493" s="3">
        <f t="shared" si="977"/>
        <v>28749.13</v>
      </c>
      <c r="CP1493" s="3">
        <f t="shared" si="978"/>
        <v>4.0558085562902309E-2</v>
      </c>
      <c r="CR1493" s="3" t="str">
        <f t="shared" si="979"/>
        <v>No</v>
      </c>
      <c r="CV1493" s="3" t="str">
        <f t="shared" si="980"/>
        <v>*Bid</v>
      </c>
      <c r="CW1493" s="3">
        <f t="shared" si="981"/>
        <v>1492</v>
      </c>
      <c r="CX1493" s="3">
        <f t="shared" si="982"/>
        <v>370.49</v>
      </c>
      <c r="CY1493" s="3" t="str">
        <f t="shared" si="983"/>
        <v>Ok</v>
      </c>
      <c r="CZ1493">
        <v>0</v>
      </c>
      <c r="DA1493">
        <v>0</v>
      </c>
    </row>
    <row r="1494" spans="1:105" x14ac:dyDescent="0.25">
      <c r="A1494">
        <v>1493</v>
      </c>
      <c r="B1494" t="s">
        <v>3</v>
      </c>
      <c r="C1494" t="s">
        <v>1602</v>
      </c>
      <c r="D1494">
        <v>683.68</v>
      </c>
      <c r="E1494">
        <v>2017</v>
      </c>
      <c r="F1494" t="e">
        <f>NA()</f>
        <v>#N/A</v>
      </c>
      <c r="G1494" t="e">
        <f>NA()</f>
        <v>#N/A</v>
      </c>
      <c r="H1494" s="3" t="e">
        <f t="shared" si="943"/>
        <v>#N/A</v>
      </c>
      <c r="I1494" t="e">
        <f>NA()</f>
        <v>#N/A</v>
      </c>
      <c r="J1494" t="e">
        <f>NA()</f>
        <v>#N/A</v>
      </c>
      <c r="K1494" t="e">
        <f>NA()</f>
        <v>#N/A</v>
      </c>
      <c r="L1494" t="e">
        <f>NA()</f>
        <v>#N/A</v>
      </c>
      <c r="M1494" t="e">
        <f>NA()</f>
        <v>#N/A</v>
      </c>
      <c r="N1494" t="e">
        <f>NA()</f>
        <v>#N/A</v>
      </c>
      <c r="O1494" t="e">
        <f>NA()</f>
        <v>#N/A</v>
      </c>
      <c r="P1494" t="e">
        <f>NA()</f>
        <v>#N/A</v>
      </c>
      <c r="Q1494" t="e">
        <f>NA()</f>
        <v>#N/A</v>
      </c>
      <c r="R1494">
        <v>2</v>
      </c>
      <c r="S1494" t="s">
        <v>6535</v>
      </c>
      <c r="T1494" t="e">
        <f>NA()</f>
        <v>#N/A</v>
      </c>
      <c r="U1494" t="e">
        <f>NA()</f>
        <v>#N/A</v>
      </c>
      <c r="V1494">
        <v>2017</v>
      </c>
      <c r="W1494">
        <v>36849</v>
      </c>
      <c r="X1494" t="e">
        <f>NA()</f>
        <v>#N/A</v>
      </c>
      <c r="Y1494" t="e">
        <f>NA()</f>
        <v>#N/A</v>
      </c>
      <c r="Z1494" t="e">
        <f>NA()</f>
        <v>#N/A</v>
      </c>
      <c r="AA1494" s="3">
        <f t="shared" si="944"/>
        <v>0</v>
      </c>
      <c r="AI1494" t="e">
        <f>NA()</f>
        <v>#N/A</v>
      </c>
      <c r="AJ1494" t="e">
        <f>NA()</f>
        <v>#N/A</v>
      </c>
      <c r="AK1494" t="e">
        <f>NA()</f>
        <v>#N/A</v>
      </c>
      <c r="AL1494" t="e">
        <f>NA()</f>
        <v>#N/A</v>
      </c>
      <c r="AM1494" t="e">
        <f>NA()</f>
        <v>#N/A</v>
      </c>
      <c r="AN1494" t="e">
        <f>NA()</f>
        <v>#N/A</v>
      </c>
      <c r="AO1494" t="e">
        <f>NA()</f>
        <v>#N/A</v>
      </c>
      <c r="AP1494" s="3" t="str">
        <f t="shared" si="945"/>
        <v>No</v>
      </c>
      <c r="AQ1494" s="3" t="str">
        <f t="shared" si="946"/>
        <v>No</v>
      </c>
      <c r="AR1494" s="3" t="str">
        <f t="shared" si="947"/>
        <v>No</v>
      </c>
      <c r="AS1494" t="e">
        <f>NA()</f>
        <v>#N/A</v>
      </c>
      <c r="AT1494" t="e">
        <f>NA()</f>
        <v>#N/A</v>
      </c>
      <c r="AU1494" t="e">
        <f>NA()</f>
        <v>#N/A</v>
      </c>
      <c r="AV1494" t="e">
        <f>NA()</f>
        <v>#N/A</v>
      </c>
      <c r="AW1494" t="e">
        <f>NA()</f>
        <v>#N/A</v>
      </c>
      <c r="AX1494" t="e">
        <f>NA()</f>
        <v>#N/A</v>
      </c>
      <c r="AY1494" t="e">
        <f>NA()</f>
        <v>#N/A</v>
      </c>
      <c r="AZ1494" t="e">
        <f>NA()</f>
        <v>#N/A</v>
      </c>
      <c r="BA1494">
        <v>0</v>
      </c>
      <c r="BB1494" t="s">
        <v>6616</v>
      </c>
      <c r="BC1494" t="e">
        <f>NA()</f>
        <v>#N/A</v>
      </c>
      <c r="BD1494" s="4" t="str">
        <f t="shared" si="948"/>
        <v>No</v>
      </c>
      <c r="BE1494" t="e">
        <f>NA()</f>
        <v>#N/A</v>
      </c>
      <c r="BF1494" s="3" t="str">
        <f t="shared" si="949"/>
        <v>No</v>
      </c>
      <c r="BG1494" t="e">
        <f>NA()</f>
        <v>#N/A</v>
      </c>
      <c r="BH1494" s="3" t="e">
        <f t="shared" si="950"/>
        <v>#N/A</v>
      </c>
      <c r="BI1494" s="3" t="e">
        <f t="shared" si="951"/>
        <v>#N/A</v>
      </c>
      <c r="BJ1494" s="3" t="e">
        <f t="shared" si="952"/>
        <v>#N/A</v>
      </c>
      <c r="BK1494" s="3" t="e">
        <f t="shared" si="953"/>
        <v>#N/A</v>
      </c>
      <c r="BL1494" s="3" t="e">
        <f t="shared" si="954"/>
        <v>#N/A</v>
      </c>
      <c r="BM1494" s="3" t="e">
        <f t="shared" si="955"/>
        <v>#N/A</v>
      </c>
      <c r="BN1494" s="3" t="str">
        <f t="shared" si="956"/>
        <v>Pass</v>
      </c>
      <c r="BO1494" s="3" t="e">
        <f t="shared" si="957"/>
        <v>#N/A</v>
      </c>
      <c r="BP1494" s="3" t="str">
        <f t="shared" si="958"/>
        <v>FV&lt;$10K</v>
      </c>
      <c r="BQ1494" t="s">
        <v>6650</v>
      </c>
      <c r="BR1494" s="3" t="str">
        <f t="shared" si="959"/>
        <v>No, &lt; $20K Lien</v>
      </c>
      <c r="BS1494" s="3" t="str">
        <f t="shared" si="960"/>
        <v>No, Lien &lt; $20K</v>
      </c>
      <c r="BT1494" t="s">
        <v>6650</v>
      </c>
      <c r="BU1494" s="3" t="str">
        <f t="shared" si="961"/>
        <v>No</v>
      </c>
      <c r="BV1494" s="3" t="str">
        <f t="shared" si="962"/>
        <v>No</v>
      </c>
      <c r="BW1494" s="3">
        <f t="shared" si="963"/>
        <v>0</v>
      </c>
      <c r="BX1494" s="3" t="str">
        <f t="shared" si="964"/>
        <v>No</v>
      </c>
      <c r="BY1494" s="3">
        <f t="shared" si="965"/>
        <v>36849</v>
      </c>
      <c r="BZ1494">
        <v>1</v>
      </c>
      <c r="CA1494" s="3">
        <f t="shared" si="966"/>
        <v>36849</v>
      </c>
      <c r="CC1494" s="3" t="e">
        <f t="shared" si="967"/>
        <v>#N/A</v>
      </c>
      <c r="CD1494" s="3" t="e">
        <f t="shared" si="968"/>
        <v>#N/A</v>
      </c>
      <c r="CE1494" s="3" t="str">
        <f t="shared" si="969"/>
        <v/>
      </c>
      <c r="CF1494" s="3" t="e">
        <f>HLOOKUP(CE1494,'Valuation Data'!$D$2:$K$5,4,FALSE)</f>
        <v>#N/A</v>
      </c>
      <c r="CG1494" s="3">
        <f t="shared" si="970"/>
        <v>36849</v>
      </c>
      <c r="CH1494" s="3" t="str">
        <f t="shared" si="971"/>
        <v>No</v>
      </c>
      <c r="CI1494" s="3" t="str">
        <f>VLOOKUP(R1494,'Use Codes &amp; County Type'!A:D,4,FALSE)</f>
        <v>R</v>
      </c>
      <c r="CJ1494" s="3" t="str">
        <f t="shared" si="972"/>
        <v>No</v>
      </c>
      <c r="CK1494" s="3" t="str">
        <f t="shared" si="973"/>
        <v>No</v>
      </c>
      <c r="CL1494" s="3">
        <f t="shared" si="974"/>
        <v>0.35</v>
      </c>
      <c r="CM1494" s="3">
        <f t="shared" si="975"/>
        <v>12897.15</v>
      </c>
      <c r="CN1494" s="3" t="e">
        <f t="shared" si="976"/>
        <v>#N/A</v>
      </c>
      <c r="CO1494" s="3" t="e">
        <f t="shared" si="977"/>
        <v>#N/A</v>
      </c>
      <c r="CP1494" s="3" t="e">
        <f t="shared" si="978"/>
        <v>#N/A</v>
      </c>
      <c r="CR1494" s="3" t="e">
        <f t="shared" si="979"/>
        <v>#N/A</v>
      </c>
      <c r="CV1494" s="3" t="e">
        <f t="shared" si="980"/>
        <v>#N/A</v>
      </c>
      <c r="CW1494" s="3">
        <f t="shared" si="981"/>
        <v>1493</v>
      </c>
      <c r="CX1494" s="3">
        <f t="shared" si="982"/>
        <v>683.68</v>
      </c>
      <c r="CY1494" s="3" t="e">
        <f t="shared" si="983"/>
        <v>#N/A</v>
      </c>
      <c r="CZ1494" t="e">
        <f>NA()</f>
        <v>#N/A</v>
      </c>
      <c r="DA1494" t="e">
        <f>NA()</f>
        <v>#N/A</v>
      </c>
    </row>
    <row r="1495" spans="1:105" x14ac:dyDescent="0.25">
      <c r="A1495">
        <v>1494</v>
      </c>
      <c r="B1495" t="s">
        <v>3</v>
      </c>
      <c r="C1495" t="s">
        <v>1603</v>
      </c>
      <c r="D1495">
        <v>318.63</v>
      </c>
      <c r="E1495">
        <v>2017</v>
      </c>
      <c r="F1495">
        <v>318.63</v>
      </c>
      <c r="G1495">
        <v>318.63</v>
      </c>
      <c r="H1495" s="3">
        <f t="shared" si="943"/>
        <v>0</v>
      </c>
      <c r="I1495">
        <v>85233</v>
      </c>
      <c r="J1495" t="s">
        <v>2734</v>
      </c>
      <c r="K1495" t="s">
        <v>2738</v>
      </c>
      <c r="L1495">
        <v>32097</v>
      </c>
      <c r="M1495" t="s">
        <v>3832</v>
      </c>
      <c r="N1495" t="s">
        <v>4758</v>
      </c>
      <c r="O1495">
        <v>-81.575970255118406</v>
      </c>
      <c r="P1495">
        <v>30.6083086190479</v>
      </c>
      <c r="Q1495" t="s">
        <v>5843</v>
      </c>
      <c r="R1495">
        <v>2</v>
      </c>
      <c r="S1495" t="s">
        <v>6535</v>
      </c>
      <c r="T1495">
        <v>1006</v>
      </c>
      <c r="U1495" t="s">
        <v>6578</v>
      </c>
      <c r="V1495">
        <v>2017</v>
      </c>
      <c r="W1495">
        <v>29277</v>
      </c>
      <c r="X1495">
        <v>2017</v>
      </c>
      <c r="Y1495">
        <v>37722</v>
      </c>
      <c r="Z1495">
        <v>265.02999999999997</v>
      </c>
      <c r="AA1495" s="3">
        <f t="shared" si="944"/>
        <v>0.83177980730000312</v>
      </c>
      <c r="AB1495" t="s">
        <v>6616</v>
      </c>
      <c r="AC1495" t="s">
        <v>6616</v>
      </c>
      <c r="AD1495" t="s">
        <v>6616</v>
      </c>
      <c r="AE1495" t="s">
        <v>6616</v>
      </c>
      <c r="AF1495" t="s">
        <v>6616</v>
      </c>
      <c r="AG1495" t="s">
        <v>6616</v>
      </c>
      <c r="AH1495" t="s">
        <v>6616</v>
      </c>
      <c r="AI1495" t="s">
        <v>6618</v>
      </c>
      <c r="AJ1495" t="s">
        <v>6618</v>
      </c>
      <c r="AK1495" t="s">
        <v>6619</v>
      </c>
      <c r="AL1495" t="s">
        <v>6618</v>
      </c>
      <c r="AM1495" t="s">
        <v>6618</v>
      </c>
      <c r="AN1495" t="s">
        <v>6618</v>
      </c>
      <c r="AO1495" t="s">
        <v>6618</v>
      </c>
      <c r="AP1495" s="3" t="str">
        <f t="shared" si="945"/>
        <v>No</v>
      </c>
      <c r="AQ1495" s="3" t="str">
        <f t="shared" si="946"/>
        <v>Yes</v>
      </c>
      <c r="AR1495" s="3" t="str">
        <f t="shared" si="947"/>
        <v>No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 t="s">
        <v>6634</v>
      </c>
      <c r="AZ1495" t="s">
        <v>6638</v>
      </c>
      <c r="BA1495">
        <v>1</v>
      </c>
      <c r="BB1495" t="s">
        <v>6617</v>
      </c>
      <c r="BC1495" t="s">
        <v>6616</v>
      </c>
      <c r="BD1495" s="4" t="str">
        <f t="shared" si="948"/>
        <v>No</v>
      </c>
      <c r="BE1495" t="s">
        <v>6640</v>
      </c>
      <c r="BF1495" s="3" t="str">
        <f t="shared" si="949"/>
        <v>No</v>
      </c>
      <c r="BG1495" t="s">
        <v>6645</v>
      </c>
      <c r="BH1495" s="3" t="str">
        <f t="shared" si="950"/>
        <v>85233 RENIA ST</v>
      </c>
      <c r="BI1495" s="3" t="str">
        <f t="shared" si="951"/>
        <v>Yulee</v>
      </c>
      <c r="BJ1495" s="3" t="str">
        <f t="shared" si="952"/>
        <v>Florida</v>
      </c>
      <c r="BK1495" s="3">
        <f t="shared" si="953"/>
        <v>32097</v>
      </c>
      <c r="BL1495" s="3" t="str">
        <f t="shared" si="954"/>
        <v>85233 RENIA ST YULEE FL 32097</v>
      </c>
      <c r="BM1495" s="3" t="str">
        <f t="shared" si="955"/>
        <v/>
      </c>
      <c r="BN1495" s="3" t="str">
        <f t="shared" si="956"/>
        <v>Pass</v>
      </c>
      <c r="BO1495" s="3" t="str">
        <f t="shared" si="957"/>
        <v>No</v>
      </c>
      <c r="BP1495" s="3" t="str">
        <f t="shared" si="958"/>
        <v>FV&lt;$10K</v>
      </c>
      <c r="BQ1495" t="s">
        <v>6650</v>
      </c>
      <c r="BR1495" s="3" t="str">
        <f t="shared" si="959"/>
        <v>No, &lt; $20K Lien</v>
      </c>
      <c r="BS1495" s="3" t="str">
        <f t="shared" si="960"/>
        <v>No, Lien &lt; $20K</v>
      </c>
      <c r="BT1495" t="s">
        <v>6650</v>
      </c>
      <c r="BU1495" s="3" t="str">
        <f t="shared" si="961"/>
        <v>No</v>
      </c>
      <c r="BV1495" s="3" t="str">
        <f t="shared" si="962"/>
        <v>No</v>
      </c>
      <c r="BW1495" s="3">
        <f t="shared" si="963"/>
        <v>1</v>
      </c>
      <c r="BX1495" s="3" t="str">
        <f t="shared" si="964"/>
        <v>No</v>
      </c>
      <c r="BY1495" s="3">
        <f t="shared" si="965"/>
        <v>29277</v>
      </c>
      <c r="BZ1495">
        <v>1</v>
      </c>
      <c r="CA1495" s="3">
        <f t="shared" si="966"/>
        <v>29277</v>
      </c>
      <c r="CC1495" s="3">
        <f t="shared" si="967"/>
        <v>0</v>
      </c>
      <c r="CD1495" s="3">
        <f t="shared" si="968"/>
        <v>0</v>
      </c>
      <c r="CE1495" s="3" t="str">
        <f t="shared" si="969"/>
        <v/>
      </c>
      <c r="CF1495" s="3" t="e">
        <f>HLOOKUP(CE1495,'Valuation Data'!$D$2:$K$5,4,FALSE)</f>
        <v>#N/A</v>
      </c>
      <c r="CG1495" s="3">
        <f t="shared" si="970"/>
        <v>29277</v>
      </c>
      <c r="CH1495" s="3" t="str">
        <f t="shared" si="971"/>
        <v>No</v>
      </c>
      <c r="CI1495" s="3" t="str">
        <f>VLOOKUP(R1495,'Use Codes &amp; County Type'!A:D,4,FALSE)</f>
        <v>R</v>
      </c>
      <c r="CJ1495" s="3" t="str">
        <f t="shared" si="972"/>
        <v>No</v>
      </c>
      <c r="CK1495" s="3" t="str">
        <f t="shared" si="973"/>
        <v>Yes</v>
      </c>
      <c r="CL1495" s="3">
        <f t="shared" si="974"/>
        <v>0.67</v>
      </c>
      <c r="CM1495" s="3">
        <f t="shared" si="975"/>
        <v>19615.59</v>
      </c>
      <c r="CN1495" s="3">
        <f t="shared" si="976"/>
        <v>1593.15</v>
      </c>
      <c r="CO1495" s="3">
        <f t="shared" si="977"/>
        <v>18022.439999999999</v>
      </c>
      <c r="CP1495" s="3">
        <f t="shared" si="978"/>
        <v>5.4416436110257205E-2</v>
      </c>
      <c r="CR1495" s="3" t="str">
        <f t="shared" si="979"/>
        <v>No</v>
      </c>
      <c r="CV1495" s="3" t="str">
        <f t="shared" si="980"/>
        <v>FMV&lt;$30K</v>
      </c>
      <c r="CW1495" s="3">
        <f t="shared" si="981"/>
        <v>1494</v>
      </c>
      <c r="CX1495" s="3">
        <f t="shared" si="982"/>
        <v>318.63</v>
      </c>
      <c r="CY1495" s="3" t="str">
        <f t="shared" si="983"/>
        <v>Ok</v>
      </c>
      <c r="CZ1495">
        <v>0</v>
      </c>
      <c r="DA1495">
        <v>0</v>
      </c>
    </row>
    <row r="1496" spans="1:105" x14ac:dyDescent="0.25">
      <c r="A1496">
        <v>1495</v>
      </c>
      <c r="B1496" t="s">
        <v>3</v>
      </c>
      <c r="C1496" t="s">
        <v>1604</v>
      </c>
      <c r="D1496">
        <v>1632.33</v>
      </c>
      <c r="E1496">
        <v>2017</v>
      </c>
      <c r="F1496">
        <v>1632.33</v>
      </c>
      <c r="G1496">
        <v>1632.33</v>
      </c>
      <c r="H1496" s="3">
        <f t="shared" si="943"/>
        <v>0</v>
      </c>
      <c r="I1496">
        <v>85352</v>
      </c>
      <c r="J1496" t="s">
        <v>2734</v>
      </c>
      <c r="K1496" t="s">
        <v>2738</v>
      </c>
      <c r="L1496">
        <v>32097</v>
      </c>
      <c r="M1496" t="s">
        <v>3833</v>
      </c>
      <c r="N1496" t="s">
        <v>4758</v>
      </c>
      <c r="O1496">
        <v>-81.578732587488005</v>
      </c>
      <c r="P1496">
        <v>30.6072832674318</v>
      </c>
      <c r="Q1496" t="s">
        <v>5844</v>
      </c>
      <c r="R1496">
        <v>2</v>
      </c>
      <c r="S1496" t="s">
        <v>6535</v>
      </c>
      <c r="T1496">
        <v>1006</v>
      </c>
      <c r="U1496" t="s">
        <v>6578</v>
      </c>
      <c r="V1496">
        <v>2017</v>
      </c>
      <c r="W1496">
        <v>97744</v>
      </c>
      <c r="X1496">
        <v>2017</v>
      </c>
      <c r="Y1496">
        <v>97744</v>
      </c>
      <c r="Z1496">
        <v>1479.73</v>
      </c>
      <c r="AA1496" s="3">
        <f t="shared" si="944"/>
        <v>0.90651400145803851</v>
      </c>
      <c r="AB1496" t="s">
        <v>6616</v>
      </c>
      <c r="AF1496" t="s">
        <v>6616</v>
      </c>
      <c r="AG1496" t="s">
        <v>6616</v>
      </c>
      <c r="AH1496" t="s">
        <v>6616</v>
      </c>
      <c r="AI1496" t="s">
        <v>6618</v>
      </c>
      <c r="AJ1496" t="s">
        <v>6618</v>
      </c>
      <c r="AK1496" t="s">
        <v>6618</v>
      </c>
      <c r="AL1496" t="s">
        <v>6618</v>
      </c>
      <c r="AM1496" t="s">
        <v>6618</v>
      </c>
      <c r="AN1496">
        <v>0</v>
      </c>
      <c r="AO1496">
        <v>0</v>
      </c>
      <c r="AP1496" s="3" t="str">
        <f t="shared" si="945"/>
        <v>No</v>
      </c>
      <c r="AQ1496" s="3" t="str">
        <f t="shared" si="946"/>
        <v>No</v>
      </c>
      <c r="AR1496" s="3" t="str">
        <f t="shared" si="947"/>
        <v>No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 t="s">
        <v>6634</v>
      </c>
      <c r="AZ1496">
        <v>0</v>
      </c>
      <c r="BA1496">
        <v>0</v>
      </c>
      <c r="BB1496" t="s">
        <v>6616</v>
      </c>
      <c r="BC1496" t="s">
        <v>6616</v>
      </c>
      <c r="BD1496" s="4" t="str">
        <f t="shared" si="948"/>
        <v>No</v>
      </c>
      <c r="BE1496" t="s">
        <v>6640</v>
      </c>
      <c r="BF1496" s="3" t="str">
        <f t="shared" si="949"/>
        <v>No</v>
      </c>
      <c r="BG1496" t="s">
        <v>6645</v>
      </c>
      <c r="BH1496" s="3" t="str">
        <f t="shared" si="950"/>
        <v>85352 DUANE RD</v>
      </c>
      <c r="BI1496" s="3" t="str">
        <f t="shared" si="951"/>
        <v>Yulee</v>
      </c>
      <c r="BJ1496" s="3" t="str">
        <f t="shared" si="952"/>
        <v>Florida</v>
      </c>
      <c r="BK1496" s="3">
        <f t="shared" si="953"/>
        <v>32097</v>
      </c>
      <c r="BL1496" s="3" t="str">
        <f t="shared" si="954"/>
        <v>85352 DUANE RD YULEE FL 32097</v>
      </c>
      <c r="BM1496" s="3" t="str">
        <f t="shared" si="955"/>
        <v/>
      </c>
      <c r="BN1496" s="3" t="str">
        <f t="shared" si="956"/>
        <v>Pass</v>
      </c>
      <c r="BO1496" s="3" t="str">
        <f t="shared" si="957"/>
        <v>No</v>
      </c>
      <c r="BP1496" s="3" t="str">
        <f t="shared" si="958"/>
        <v>FV&lt;$10K</v>
      </c>
      <c r="BQ1496" t="s">
        <v>6650</v>
      </c>
      <c r="BR1496" s="3" t="str">
        <f t="shared" si="959"/>
        <v>No, &lt; $20K Lien</v>
      </c>
      <c r="BS1496" s="3" t="str">
        <f t="shared" si="960"/>
        <v>No, Lien &lt; $20K</v>
      </c>
      <c r="BT1496" t="s">
        <v>6650</v>
      </c>
      <c r="BU1496" s="3" t="str">
        <f t="shared" si="961"/>
        <v>No</v>
      </c>
      <c r="BV1496" s="3" t="str">
        <f t="shared" si="962"/>
        <v>No</v>
      </c>
      <c r="BW1496" s="3">
        <f t="shared" si="963"/>
        <v>0</v>
      </c>
      <c r="BX1496" s="3" t="str">
        <f t="shared" si="964"/>
        <v>No</v>
      </c>
      <c r="BY1496" s="3">
        <f t="shared" si="965"/>
        <v>97744</v>
      </c>
      <c r="BZ1496">
        <v>1</v>
      </c>
      <c r="CA1496" s="3">
        <f t="shared" si="966"/>
        <v>97744</v>
      </c>
      <c r="CC1496" s="3">
        <f t="shared" si="967"/>
        <v>0</v>
      </c>
      <c r="CD1496" s="3">
        <f t="shared" si="968"/>
        <v>0</v>
      </c>
      <c r="CE1496" s="3" t="str">
        <f t="shared" si="969"/>
        <v/>
      </c>
      <c r="CF1496" s="3" t="e">
        <f>HLOOKUP(CE1496,'Valuation Data'!$D$2:$K$5,4,FALSE)</f>
        <v>#N/A</v>
      </c>
      <c r="CG1496" s="3">
        <f t="shared" si="970"/>
        <v>97744</v>
      </c>
      <c r="CH1496" s="3" t="str">
        <f t="shared" si="971"/>
        <v>No</v>
      </c>
      <c r="CI1496" s="3" t="str">
        <f>VLOOKUP(R1496,'Use Codes &amp; County Type'!A:D,4,FALSE)</f>
        <v>R</v>
      </c>
      <c r="CJ1496" s="3" t="str">
        <f t="shared" si="972"/>
        <v>No</v>
      </c>
      <c r="CK1496" s="3" t="str">
        <f t="shared" si="973"/>
        <v>No</v>
      </c>
      <c r="CL1496" s="3">
        <f t="shared" si="974"/>
        <v>0.35</v>
      </c>
      <c r="CM1496" s="3">
        <f t="shared" si="975"/>
        <v>34210.400000000001</v>
      </c>
      <c r="CN1496" s="3">
        <f t="shared" si="976"/>
        <v>6529.32</v>
      </c>
      <c r="CO1496" s="3">
        <f t="shared" si="977"/>
        <v>27681.08</v>
      </c>
      <c r="CP1496" s="3">
        <f t="shared" si="978"/>
        <v>6.6800212800785727E-2</v>
      </c>
      <c r="CR1496" s="3" t="str">
        <f t="shared" si="979"/>
        <v>No</v>
      </c>
      <c r="CV1496" s="3" t="str">
        <f t="shared" si="980"/>
        <v>*Bid</v>
      </c>
      <c r="CW1496" s="3">
        <f t="shared" si="981"/>
        <v>1495</v>
      </c>
      <c r="CX1496" s="3">
        <f t="shared" si="982"/>
        <v>1632.33</v>
      </c>
      <c r="CY1496" s="3" t="str">
        <f t="shared" si="983"/>
        <v>Ok</v>
      </c>
      <c r="CZ1496">
        <v>0</v>
      </c>
      <c r="DA1496">
        <v>0</v>
      </c>
    </row>
    <row r="1497" spans="1:105" x14ac:dyDescent="0.25">
      <c r="A1497">
        <v>1496</v>
      </c>
      <c r="B1497" t="s">
        <v>3</v>
      </c>
      <c r="C1497" t="s">
        <v>1605</v>
      </c>
      <c r="D1497">
        <v>89.56</v>
      </c>
      <c r="E1497">
        <v>2017</v>
      </c>
      <c r="F1497" t="e">
        <f>NA()</f>
        <v>#N/A</v>
      </c>
      <c r="G1497" t="e">
        <f>NA()</f>
        <v>#N/A</v>
      </c>
      <c r="H1497" s="3" t="e">
        <f t="shared" si="943"/>
        <v>#N/A</v>
      </c>
      <c r="I1497" t="e">
        <f>NA()</f>
        <v>#N/A</v>
      </c>
      <c r="J1497" t="e">
        <f>NA()</f>
        <v>#N/A</v>
      </c>
      <c r="K1497" t="e">
        <f>NA()</f>
        <v>#N/A</v>
      </c>
      <c r="L1497" t="e">
        <f>NA()</f>
        <v>#N/A</v>
      </c>
      <c r="M1497" t="e">
        <f>NA()</f>
        <v>#N/A</v>
      </c>
      <c r="N1497" t="e">
        <f>NA()</f>
        <v>#N/A</v>
      </c>
      <c r="O1497" t="e">
        <f>NA()</f>
        <v>#N/A</v>
      </c>
      <c r="P1497" t="e">
        <f>NA()</f>
        <v>#N/A</v>
      </c>
      <c r="Q1497" t="e">
        <f>NA()</f>
        <v>#N/A</v>
      </c>
      <c r="R1497">
        <v>2</v>
      </c>
      <c r="S1497" t="s">
        <v>6535</v>
      </c>
      <c r="T1497" t="e">
        <f>NA()</f>
        <v>#N/A</v>
      </c>
      <c r="U1497" t="e">
        <f>NA()</f>
        <v>#N/A</v>
      </c>
      <c r="V1497">
        <v>2017</v>
      </c>
      <c r="W1497">
        <v>28516</v>
      </c>
      <c r="X1497" t="e">
        <f>NA()</f>
        <v>#N/A</v>
      </c>
      <c r="Y1497" t="e">
        <f>NA()</f>
        <v>#N/A</v>
      </c>
      <c r="Z1497" t="e">
        <f>NA()</f>
        <v>#N/A</v>
      </c>
      <c r="AA1497" s="3">
        <f t="shared" si="944"/>
        <v>0</v>
      </c>
      <c r="AE1497" t="s">
        <v>6616</v>
      </c>
      <c r="AF1497" t="s">
        <v>6616</v>
      </c>
      <c r="AH1497" t="s">
        <v>6616</v>
      </c>
      <c r="AI1497" t="e">
        <f>NA()</f>
        <v>#N/A</v>
      </c>
      <c r="AJ1497" t="e">
        <f>NA()</f>
        <v>#N/A</v>
      </c>
      <c r="AK1497" t="e">
        <f>NA()</f>
        <v>#N/A</v>
      </c>
      <c r="AL1497" t="e">
        <f>NA()</f>
        <v>#N/A</v>
      </c>
      <c r="AM1497" t="e">
        <f>NA()</f>
        <v>#N/A</v>
      </c>
      <c r="AN1497" t="e">
        <f>NA()</f>
        <v>#N/A</v>
      </c>
      <c r="AO1497" t="e">
        <f>NA()</f>
        <v>#N/A</v>
      </c>
      <c r="AP1497" s="3" t="str">
        <f t="shared" si="945"/>
        <v>No</v>
      </c>
      <c r="AQ1497" s="3" t="str">
        <f t="shared" si="946"/>
        <v>No</v>
      </c>
      <c r="AR1497" s="3" t="str">
        <f t="shared" si="947"/>
        <v>No</v>
      </c>
      <c r="AS1497" t="e">
        <f>NA()</f>
        <v>#N/A</v>
      </c>
      <c r="AT1497" t="e">
        <f>NA()</f>
        <v>#N/A</v>
      </c>
      <c r="AU1497" t="e">
        <f>NA()</f>
        <v>#N/A</v>
      </c>
      <c r="AV1497" t="e">
        <f>NA()</f>
        <v>#N/A</v>
      </c>
      <c r="AW1497" t="e">
        <f>NA()</f>
        <v>#N/A</v>
      </c>
      <c r="AX1497" t="e">
        <f>NA()</f>
        <v>#N/A</v>
      </c>
      <c r="AY1497" t="e">
        <f>NA()</f>
        <v>#N/A</v>
      </c>
      <c r="AZ1497" t="e">
        <f>NA()</f>
        <v>#N/A</v>
      </c>
      <c r="BA1497">
        <v>0</v>
      </c>
      <c r="BB1497" t="s">
        <v>6617</v>
      </c>
      <c r="BC1497" t="e">
        <f>NA()</f>
        <v>#N/A</v>
      </c>
      <c r="BD1497" s="4" t="str">
        <f t="shared" si="948"/>
        <v>No</v>
      </c>
      <c r="BE1497" t="e">
        <f>NA()</f>
        <v>#N/A</v>
      </c>
      <c r="BF1497" s="3" t="str">
        <f t="shared" si="949"/>
        <v>No</v>
      </c>
      <c r="BG1497" t="e">
        <f>NA()</f>
        <v>#N/A</v>
      </c>
      <c r="BH1497" s="3" t="e">
        <f t="shared" si="950"/>
        <v>#N/A</v>
      </c>
      <c r="BI1497" s="3" t="e">
        <f t="shared" si="951"/>
        <v>#N/A</v>
      </c>
      <c r="BJ1497" s="3" t="e">
        <f t="shared" si="952"/>
        <v>#N/A</v>
      </c>
      <c r="BK1497" s="3" t="e">
        <f t="shared" si="953"/>
        <v>#N/A</v>
      </c>
      <c r="BL1497" s="3" t="e">
        <f t="shared" si="954"/>
        <v>#N/A</v>
      </c>
      <c r="BM1497" s="3" t="e">
        <f t="shared" si="955"/>
        <v>#N/A</v>
      </c>
      <c r="BN1497" s="3" t="str">
        <f t="shared" si="956"/>
        <v>Lien&lt;$150</v>
      </c>
      <c r="BO1497" s="3" t="e">
        <f t="shared" si="957"/>
        <v>#N/A</v>
      </c>
      <c r="BP1497" s="3" t="str">
        <f t="shared" si="958"/>
        <v>FV&lt;$10K</v>
      </c>
      <c r="BQ1497" t="s">
        <v>6650</v>
      </c>
      <c r="BR1497" s="3" t="str">
        <f t="shared" si="959"/>
        <v>No, &lt; $20K Lien</v>
      </c>
      <c r="BS1497" s="3" t="str">
        <f t="shared" si="960"/>
        <v>No, Lien &lt; $20K</v>
      </c>
      <c r="BT1497" t="s">
        <v>6650</v>
      </c>
      <c r="BU1497" s="3" t="str">
        <f t="shared" si="961"/>
        <v>No</v>
      </c>
      <c r="BV1497" s="3" t="str">
        <f t="shared" si="962"/>
        <v>No</v>
      </c>
      <c r="BW1497" s="3">
        <f t="shared" si="963"/>
        <v>0</v>
      </c>
      <c r="BX1497" s="3" t="str">
        <f t="shared" si="964"/>
        <v>No</v>
      </c>
      <c r="BY1497" s="3">
        <f t="shared" si="965"/>
        <v>28516</v>
      </c>
      <c r="BZ1497">
        <v>1</v>
      </c>
      <c r="CA1497" s="3">
        <f t="shared" si="966"/>
        <v>28516</v>
      </c>
      <c r="CC1497" s="3" t="e">
        <f t="shared" si="967"/>
        <v>#N/A</v>
      </c>
      <c r="CD1497" s="3" t="e">
        <f t="shared" si="968"/>
        <v>#N/A</v>
      </c>
      <c r="CE1497" s="3" t="str">
        <f t="shared" si="969"/>
        <v/>
      </c>
      <c r="CF1497" s="3" t="e">
        <f>HLOOKUP(CE1497,'Valuation Data'!$D$2:$K$5,4,FALSE)</f>
        <v>#N/A</v>
      </c>
      <c r="CG1497" s="3">
        <f t="shared" si="970"/>
        <v>28516</v>
      </c>
      <c r="CH1497" s="3" t="str">
        <f t="shared" si="971"/>
        <v>No</v>
      </c>
      <c r="CI1497" s="3" t="str">
        <f>VLOOKUP(R1497,'Use Codes &amp; County Type'!A:D,4,FALSE)</f>
        <v>R</v>
      </c>
      <c r="CJ1497" s="3" t="str">
        <f t="shared" si="972"/>
        <v>No</v>
      </c>
      <c r="CK1497" s="3" t="str">
        <f t="shared" si="973"/>
        <v>Yes</v>
      </c>
      <c r="CL1497" s="3">
        <f t="shared" si="974"/>
        <v>0.67</v>
      </c>
      <c r="CM1497" s="3">
        <f t="shared" si="975"/>
        <v>19105.72</v>
      </c>
      <c r="CN1497" s="3" t="e">
        <f t="shared" si="976"/>
        <v>#N/A</v>
      </c>
      <c r="CO1497" s="3" t="e">
        <f t="shared" si="977"/>
        <v>#N/A</v>
      </c>
      <c r="CP1497" s="3" t="e">
        <f t="shared" si="978"/>
        <v>#N/A</v>
      </c>
      <c r="CR1497" s="3" t="str">
        <f t="shared" si="979"/>
        <v>No</v>
      </c>
      <c r="CV1497" s="3" t="str">
        <f t="shared" si="980"/>
        <v>Lien&lt;$150</v>
      </c>
      <c r="CW1497" s="3">
        <f t="shared" si="981"/>
        <v>1496</v>
      </c>
      <c r="CX1497" s="3">
        <f t="shared" si="982"/>
        <v>89.56</v>
      </c>
      <c r="CY1497" s="3" t="str">
        <f t="shared" si="983"/>
        <v>Ok</v>
      </c>
      <c r="CZ1497" t="e">
        <f>NA()</f>
        <v>#N/A</v>
      </c>
      <c r="DA1497" t="e">
        <f>NA()</f>
        <v>#N/A</v>
      </c>
    </row>
    <row r="1498" spans="1:105" x14ac:dyDescent="0.25">
      <c r="A1498">
        <v>1497</v>
      </c>
      <c r="B1498" t="s">
        <v>3</v>
      </c>
      <c r="C1498" t="s">
        <v>1606</v>
      </c>
      <c r="D1498">
        <v>514.98</v>
      </c>
      <c r="E1498">
        <v>2017</v>
      </c>
      <c r="F1498">
        <v>514.98</v>
      </c>
      <c r="G1498">
        <v>514.98</v>
      </c>
      <c r="H1498" s="3">
        <f t="shared" si="943"/>
        <v>0</v>
      </c>
      <c r="I1498">
        <v>85123</v>
      </c>
      <c r="J1498" t="s">
        <v>2734</v>
      </c>
      <c r="K1498" t="s">
        <v>2738</v>
      </c>
      <c r="L1498">
        <v>32097</v>
      </c>
      <c r="M1498" t="s">
        <v>3834</v>
      </c>
      <c r="N1498" t="s">
        <v>4758</v>
      </c>
      <c r="O1498">
        <v>-81.578610345321493</v>
      </c>
      <c r="P1498">
        <v>30.6046309194044</v>
      </c>
      <c r="Q1498" t="s">
        <v>5845</v>
      </c>
      <c r="R1498">
        <v>2</v>
      </c>
      <c r="S1498" t="s">
        <v>6535</v>
      </c>
      <c r="T1498">
        <v>1006</v>
      </c>
      <c r="U1498" t="s">
        <v>6578</v>
      </c>
      <c r="V1498">
        <v>2017</v>
      </c>
      <c r="W1498">
        <v>59596</v>
      </c>
      <c r="X1498">
        <v>2017</v>
      </c>
      <c r="Y1498">
        <v>80202</v>
      </c>
      <c r="Z1498">
        <v>446.58</v>
      </c>
      <c r="AA1498" s="3">
        <f t="shared" si="944"/>
        <v>0.86717930793428866</v>
      </c>
      <c r="AB1498" t="s">
        <v>6616</v>
      </c>
      <c r="AC1498" t="s">
        <v>6616</v>
      </c>
      <c r="AD1498" t="s">
        <v>6616</v>
      </c>
      <c r="AE1498" t="s">
        <v>6616</v>
      </c>
      <c r="AF1498" t="s">
        <v>6616</v>
      </c>
      <c r="AG1498" t="s">
        <v>6616</v>
      </c>
      <c r="AH1498" t="s">
        <v>6616</v>
      </c>
      <c r="AI1498" t="s">
        <v>6618</v>
      </c>
      <c r="AJ1498" t="s">
        <v>6618</v>
      </c>
      <c r="AK1498" t="s">
        <v>6618</v>
      </c>
      <c r="AL1498" t="s">
        <v>6618</v>
      </c>
      <c r="AM1498" t="s">
        <v>6618</v>
      </c>
      <c r="AN1498" t="s">
        <v>6618</v>
      </c>
      <c r="AO1498" t="s">
        <v>6618</v>
      </c>
      <c r="AP1498" s="3" t="str">
        <f t="shared" si="945"/>
        <v>No</v>
      </c>
      <c r="AQ1498" s="3" t="str">
        <f t="shared" si="946"/>
        <v>No</v>
      </c>
      <c r="AR1498" s="3" t="str">
        <f t="shared" si="947"/>
        <v>No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 t="s">
        <v>6634</v>
      </c>
      <c r="AZ1498" t="s">
        <v>6638</v>
      </c>
      <c r="BA1498">
        <v>0</v>
      </c>
      <c r="BB1498" t="s">
        <v>6617</v>
      </c>
      <c r="BC1498" t="s">
        <v>6617</v>
      </c>
      <c r="BD1498" s="4" t="str">
        <f t="shared" si="948"/>
        <v>No</v>
      </c>
      <c r="BE1498" t="s">
        <v>6640</v>
      </c>
      <c r="BF1498" s="3" t="str">
        <f t="shared" si="949"/>
        <v>No</v>
      </c>
      <c r="BG1498" t="s">
        <v>6645</v>
      </c>
      <c r="BH1498" s="3" t="str">
        <f t="shared" si="950"/>
        <v>85123 DUANE RD</v>
      </c>
      <c r="BI1498" s="3" t="str">
        <f t="shared" si="951"/>
        <v>Yulee</v>
      </c>
      <c r="BJ1498" s="3" t="str">
        <f t="shared" si="952"/>
        <v>Florida</v>
      </c>
      <c r="BK1498" s="3">
        <f t="shared" si="953"/>
        <v>32097</v>
      </c>
      <c r="BL1498" s="3" t="str">
        <f t="shared" si="954"/>
        <v>85123 DUANE RD YULEE FL 32097</v>
      </c>
      <c r="BM1498" s="3" t="str">
        <f t="shared" si="955"/>
        <v/>
      </c>
      <c r="BN1498" s="3" t="str">
        <f t="shared" si="956"/>
        <v>Pass</v>
      </c>
      <c r="BO1498" s="3" t="str">
        <f t="shared" si="957"/>
        <v>Yes</v>
      </c>
      <c r="BP1498" s="3" t="str">
        <f t="shared" si="958"/>
        <v>FV&lt;$10K</v>
      </c>
      <c r="BQ1498" t="s">
        <v>6650</v>
      </c>
      <c r="BR1498" s="3" t="str">
        <f t="shared" si="959"/>
        <v>No, &lt; $20K Lien</v>
      </c>
      <c r="BS1498" s="3" t="str">
        <f t="shared" si="960"/>
        <v>No, Lien &lt; $20K</v>
      </c>
      <c r="BT1498" t="s">
        <v>6650</v>
      </c>
      <c r="BU1498" s="3" t="str">
        <f t="shared" si="961"/>
        <v>No</v>
      </c>
      <c r="BV1498" s="3" t="str">
        <f t="shared" si="962"/>
        <v>No</v>
      </c>
      <c r="BW1498" s="3">
        <f t="shared" si="963"/>
        <v>0</v>
      </c>
      <c r="BX1498" s="3" t="str">
        <f t="shared" si="964"/>
        <v>No</v>
      </c>
      <c r="BY1498" s="3">
        <f t="shared" si="965"/>
        <v>59596</v>
      </c>
      <c r="BZ1498">
        <v>1</v>
      </c>
      <c r="CA1498" s="3">
        <f t="shared" si="966"/>
        <v>59596</v>
      </c>
      <c r="CC1498" s="3">
        <f t="shared" si="967"/>
        <v>0</v>
      </c>
      <c r="CD1498" s="3">
        <f t="shared" si="968"/>
        <v>0</v>
      </c>
      <c r="CE1498" s="3" t="str">
        <f t="shared" si="969"/>
        <v/>
      </c>
      <c r="CF1498" s="3" t="e">
        <f>HLOOKUP(CE1498,'Valuation Data'!$D$2:$K$5,4,FALSE)</f>
        <v>#N/A</v>
      </c>
      <c r="CG1498" s="3">
        <f t="shared" si="970"/>
        <v>59596</v>
      </c>
      <c r="CH1498" s="3" t="str">
        <f t="shared" si="971"/>
        <v>No</v>
      </c>
      <c r="CI1498" s="3" t="str">
        <f>VLOOKUP(R1498,'Use Codes &amp; County Type'!A:D,4,FALSE)</f>
        <v>R</v>
      </c>
      <c r="CJ1498" s="3" t="str">
        <f t="shared" si="972"/>
        <v>No</v>
      </c>
      <c r="CK1498" s="3" t="str">
        <f t="shared" si="973"/>
        <v>Yes</v>
      </c>
      <c r="CL1498" s="3">
        <f t="shared" si="974"/>
        <v>0.67</v>
      </c>
      <c r="CM1498" s="3">
        <f t="shared" si="975"/>
        <v>39929.32</v>
      </c>
      <c r="CN1498" s="3">
        <f t="shared" si="976"/>
        <v>2059.92</v>
      </c>
      <c r="CO1498" s="3">
        <f t="shared" si="977"/>
        <v>37869.4</v>
      </c>
      <c r="CP1498" s="3">
        <f t="shared" si="978"/>
        <v>3.456473588831465E-2</v>
      </c>
      <c r="CR1498" s="3" t="str">
        <f t="shared" si="979"/>
        <v>No</v>
      </c>
      <c r="CV1498" s="3" t="str">
        <f t="shared" si="980"/>
        <v>*Bid</v>
      </c>
      <c r="CW1498" s="3">
        <f t="shared" si="981"/>
        <v>1497</v>
      </c>
      <c r="CX1498" s="3">
        <f t="shared" si="982"/>
        <v>514.98</v>
      </c>
      <c r="CY1498" s="3" t="str">
        <f t="shared" si="983"/>
        <v>Ok</v>
      </c>
      <c r="CZ1498">
        <v>0</v>
      </c>
      <c r="DA1498">
        <v>0</v>
      </c>
    </row>
    <row r="1499" spans="1:105" x14ac:dyDescent="0.25">
      <c r="A1499">
        <v>1498</v>
      </c>
      <c r="B1499" t="s">
        <v>3</v>
      </c>
      <c r="C1499" t="s">
        <v>1607</v>
      </c>
      <c r="D1499">
        <v>609.83000000000004</v>
      </c>
      <c r="E1499">
        <v>2017</v>
      </c>
      <c r="F1499">
        <v>609.83000000000004</v>
      </c>
      <c r="G1499">
        <v>609.83000000000004</v>
      </c>
      <c r="H1499" s="3">
        <f t="shared" si="943"/>
        <v>0</v>
      </c>
      <c r="I1499">
        <v>85031</v>
      </c>
      <c r="J1499" t="s">
        <v>2734</v>
      </c>
      <c r="K1499" t="s">
        <v>2738</v>
      </c>
      <c r="L1499">
        <v>32097</v>
      </c>
      <c r="M1499" t="s">
        <v>3835</v>
      </c>
      <c r="N1499" t="s">
        <v>4758</v>
      </c>
      <c r="O1499">
        <v>-81.577946063750701</v>
      </c>
      <c r="P1499">
        <v>30.603435496649599</v>
      </c>
      <c r="Q1499" t="s">
        <v>5846</v>
      </c>
      <c r="R1499">
        <v>2</v>
      </c>
      <c r="S1499" t="s">
        <v>6535</v>
      </c>
      <c r="T1499">
        <v>1006</v>
      </c>
      <c r="U1499" t="s">
        <v>6578</v>
      </c>
      <c r="V1499">
        <v>2017</v>
      </c>
      <c r="W1499">
        <v>33985</v>
      </c>
      <c r="X1499">
        <v>2017</v>
      </c>
      <c r="Y1499">
        <v>36984</v>
      </c>
      <c r="Z1499">
        <v>534.28</v>
      </c>
      <c r="AA1499" s="3">
        <f t="shared" si="944"/>
        <v>0.87611301510256945</v>
      </c>
      <c r="AB1499" t="s">
        <v>6616</v>
      </c>
      <c r="AC1499" t="s">
        <v>6616</v>
      </c>
      <c r="AD1499" t="s">
        <v>6616</v>
      </c>
      <c r="AE1499" t="s">
        <v>6616</v>
      </c>
      <c r="AG1499" t="s">
        <v>6616</v>
      </c>
      <c r="AH1499" t="s">
        <v>6616</v>
      </c>
      <c r="AI1499" t="s">
        <v>6618</v>
      </c>
      <c r="AJ1499" t="s">
        <v>6618</v>
      </c>
      <c r="AK1499" t="s">
        <v>6618</v>
      </c>
      <c r="AL1499" t="s">
        <v>6618</v>
      </c>
      <c r="AM1499" t="s">
        <v>6618</v>
      </c>
      <c r="AN1499" t="s">
        <v>6618</v>
      </c>
      <c r="AO1499" t="s">
        <v>6618</v>
      </c>
      <c r="AP1499" s="3" t="str">
        <f t="shared" si="945"/>
        <v>No</v>
      </c>
      <c r="AQ1499" s="3" t="str">
        <f t="shared" si="946"/>
        <v>No</v>
      </c>
      <c r="AR1499" s="3" t="str">
        <f t="shared" si="947"/>
        <v>No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 t="s">
        <v>6634</v>
      </c>
      <c r="AZ1499" t="s">
        <v>6638</v>
      </c>
      <c r="BA1499">
        <v>1</v>
      </c>
      <c r="BB1499" t="s">
        <v>6616</v>
      </c>
      <c r="BC1499" t="s">
        <v>6616</v>
      </c>
      <c r="BD1499" s="4" t="str">
        <f t="shared" si="948"/>
        <v>No</v>
      </c>
      <c r="BE1499" t="s">
        <v>6640</v>
      </c>
      <c r="BF1499" s="3" t="str">
        <f t="shared" si="949"/>
        <v>No</v>
      </c>
      <c r="BG1499" t="s">
        <v>6645</v>
      </c>
      <c r="BH1499" s="3" t="str">
        <f t="shared" si="950"/>
        <v>85031 DUANE RD</v>
      </c>
      <c r="BI1499" s="3" t="str">
        <f t="shared" si="951"/>
        <v>Yulee</v>
      </c>
      <c r="BJ1499" s="3" t="str">
        <f t="shared" si="952"/>
        <v>Florida</v>
      </c>
      <c r="BK1499" s="3">
        <f t="shared" si="953"/>
        <v>32097</v>
      </c>
      <c r="BL1499" s="3" t="str">
        <f t="shared" si="954"/>
        <v>85031 DUANE RD YULEE FL 32097</v>
      </c>
      <c r="BM1499" s="3" t="str">
        <f t="shared" si="955"/>
        <v/>
      </c>
      <c r="BN1499" s="3" t="str">
        <f t="shared" si="956"/>
        <v>Pass</v>
      </c>
      <c r="BO1499" s="3" t="str">
        <f t="shared" si="957"/>
        <v>No</v>
      </c>
      <c r="BP1499" s="3" t="str">
        <f t="shared" si="958"/>
        <v>FV&lt;$10K</v>
      </c>
      <c r="BQ1499" t="s">
        <v>6650</v>
      </c>
      <c r="BR1499" s="3" t="str">
        <f t="shared" si="959"/>
        <v>No, &lt; $20K Lien</v>
      </c>
      <c r="BS1499" s="3" t="str">
        <f t="shared" si="960"/>
        <v>No, Lien &lt; $20K</v>
      </c>
      <c r="BT1499" t="s">
        <v>6650</v>
      </c>
      <c r="BU1499" s="3" t="str">
        <f t="shared" si="961"/>
        <v>No</v>
      </c>
      <c r="BV1499" s="3" t="str">
        <f t="shared" si="962"/>
        <v>No</v>
      </c>
      <c r="BW1499" s="3">
        <f t="shared" si="963"/>
        <v>1</v>
      </c>
      <c r="BX1499" s="3" t="str">
        <f t="shared" si="964"/>
        <v>No</v>
      </c>
      <c r="BY1499" s="3">
        <f t="shared" si="965"/>
        <v>33985</v>
      </c>
      <c r="BZ1499">
        <v>1</v>
      </c>
      <c r="CA1499" s="3">
        <f t="shared" si="966"/>
        <v>33985</v>
      </c>
      <c r="CC1499" s="3">
        <f t="shared" si="967"/>
        <v>0</v>
      </c>
      <c r="CD1499" s="3">
        <f t="shared" si="968"/>
        <v>0</v>
      </c>
      <c r="CE1499" s="3" t="str">
        <f t="shared" si="969"/>
        <v/>
      </c>
      <c r="CF1499" s="3" t="e">
        <f>HLOOKUP(CE1499,'Valuation Data'!$D$2:$K$5,4,FALSE)</f>
        <v>#N/A</v>
      </c>
      <c r="CG1499" s="3">
        <f t="shared" si="970"/>
        <v>33985</v>
      </c>
      <c r="CH1499" s="3" t="str">
        <f t="shared" si="971"/>
        <v>No</v>
      </c>
      <c r="CI1499" s="3" t="str">
        <f>VLOOKUP(R1499,'Use Codes &amp; County Type'!A:D,4,FALSE)</f>
        <v>R</v>
      </c>
      <c r="CJ1499" s="3" t="str">
        <f t="shared" si="972"/>
        <v>No</v>
      </c>
      <c r="CK1499" s="3" t="str">
        <f t="shared" si="973"/>
        <v>No</v>
      </c>
      <c r="CL1499" s="3">
        <f t="shared" si="974"/>
        <v>0.35</v>
      </c>
      <c r="CM1499" s="3">
        <f t="shared" si="975"/>
        <v>11894.75</v>
      </c>
      <c r="CN1499" s="3">
        <f t="shared" si="976"/>
        <v>3049.15</v>
      </c>
      <c r="CO1499" s="3">
        <f t="shared" si="977"/>
        <v>8845.6</v>
      </c>
      <c r="CP1499" s="3">
        <f t="shared" si="978"/>
        <v>8.9720464910990144E-2</v>
      </c>
      <c r="CR1499" s="3" t="str">
        <f t="shared" si="979"/>
        <v>No</v>
      </c>
      <c r="CV1499" s="3" t="str">
        <f t="shared" si="980"/>
        <v>*Bid</v>
      </c>
      <c r="CW1499" s="3">
        <f t="shared" si="981"/>
        <v>1498</v>
      </c>
      <c r="CX1499" s="3">
        <f t="shared" si="982"/>
        <v>609.83000000000004</v>
      </c>
      <c r="CY1499" s="3" t="str">
        <f t="shared" si="983"/>
        <v>Ok</v>
      </c>
      <c r="CZ1499">
        <v>0</v>
      </c>
      <c r="DA1499">
        <v>0</v>
      </c>
    </row>
    <row r="1500" spans="1:105" x14ac:dyDescent="0.25">
      <c r="A1500">
        <v>1499</v>
      </c>
      <c r="B1500" t="s">
        <v>3</v>
      </c>
      <c r="C1500" t="s">
        <v>1608</v>
      </c>
      <c r="D1500">
        <v>660.68</v>
      </c>
      <c r="E1500">
        <v>2017</v>
      </c>
      <c r="F1500">
        <v>660.68</v>
      </c>
      <c r="G1500">
        <v>660.68</v>
      </c>
      <c r="H1500" s="3">
        <f t="shared" si="943"/>
        <v>0</v>
      </c>
      <c r="I1500">
        <v>85615</v>
      </c>
      <c r="J1500" t="s">
        <v>2734</v>
      </c>
      <c r="K1500" t="s">
        <v>2738</v>
      </c>
      <c r="L1500">
        <v>32097</v>
      </c>
      <c r="M1500" t="s">
        <v>3836</v>
      </c>
      <c r="N1500" t="s">
        <v>4758</v>
      </c>
      <c r="O1500">
        <v>-81.585309730839199</v>
      </c>
      <c r="P1500">
        <v>30.605399550101399</v>
      </c>
      <c r="Q1500" t="s">
        <v>5847</v>
      </c>
      <c r="R1500">
        <v>2</v>
      </c>
      <c r="S1500" t="s">
        <v>6535</v>
      </c>
      <c r="T1500">
        <v>1006</v>
      </c>
      <c r="U1500" t="s">
        <v>6578</v>
      </c>
      <c r="V1500">
        <v>2017</v>
      </c>
      <c r="W1500">
        <v>35659</v>
      </c>
      <c r="X1500">
        <v>2017</v>
      </c>
      <c r="Y1500">
        <v>41945</v>
      </c>
      <c r="Z1500">
        <v>581.29999999999995</v>
      </c>
      <c r="AA1500" s="3">
        <f t="shared" si="944"/>
        <v>0.87985106254162382</v>
      </c>
      <c r="AB1500" t="s">
        <v>6616</v>
      </c>
      <c r="AC1500" t="s">
        <v>6616</v>
      </c>
      <c r="AD1500" t="s">
        <v>6616</v>
      </c>
      <c r="AE1500" t="s">
        <v>6616</v>
      </c>
      <c r="AF1500" t="s">
        <v>6616</v>
      </c>
      <c r="AG1500" t="s">
        <v>6616</v>
      </c>
      <c r="AH1500" t="s">
        <v>6616</v>
      </c>
      <c r="AI1500" t="s">
        <v>6618</v>
      </c>
      <c r="AJ1500" t="s">
        <v>6618</v>
      </c>
      <c r="AK1500" t="s">
        <v>6618</v>
      </c>
      <c r="AL1500" t="s">
        <v>6618</v>
      </c>
      <c r="AM1500" t="s">
        <v>6618</v>
      </c>
      <c r="AN1500" t="s">
        <v>6618</v>
      </c>
      <c r="AO1500" t="s">
        <v>6618</v>
      </c>
      <c r="AP1500" s="3" t="str">
        <f t="shared" si="945"/>
        <v>No</v>
      </c>
      <c r="AQ1500" s="3" t="str">
        <f t="shared" si="946"/>
        <v>No</v>
      </c>
      <c r="AR1500" s="3" t="str">
        <f t="shared" si="947"/>
        <v>No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 t="s">
        <v>6634</v>
      </c>
      <c r="AZ1500" t="s">
        <v>6638</v>
      </c>
      <c r="BA1500">
        <v>1</v>
      </c>
      <c r="BB1500" t="s">
        <v>6616</v>
      </c>
      <c r="BC1500" t="s">
        <v>6616</v>
      </c>
      <c r="BD1500" s="4" t="str">
        <f t="shared" si="948"/>
        <v>No</v>
      </c>
      <c r="BE1500" t="s">
        <v>6640</v>
      </c>
      <c r="BF1500" s="3" t="str">
        <f t="shared" si="949"/>
        <v>No</v>
      </c>
      <c r="BG1500" t="s">
        <v>6645</v>
      </c>
      <c r="BH1500" s="3" t="str">
        <f t="shared" si="950"/>
        <v>85615 RADIO AVE</v>
      </c>
      <c r="BI1500" s="3" t="str">
        <f t="shared" si="951"/>
        <v>Yulee</v>
      </c>
      <c r="BJ1500" s="3" t="str">
        <f t="shared" si="952"/>
        <v>Florida</v>
      </c>
      <c r="BK1500" s="3">
        <f t="shared" si="953"/>
        <v>32097</v>
      </c>
      <c r="BL1500" s="3" t="str">
        <f t="shared" si="954"/>
        <v>85615 RADIO AVE YULEE FL 32097</v>
      </c>
      <c r="BM1500" s="3" t="str">
        <f t="shared" si="955"/>
        <v/>
      </c>
      <c r="BN1500" s="3" t="str">
        <f t="shared" si="956"/>
        <v>Pass</v>
      </c>
      <c r="BO1500" s="3" t="str">
        <f t="shared" si="957"/>
        <v>No</v>
      </c>
      <c r="BP1500" s="3" t="str">
        <f t="shared" si="958"/>
        <v>FV&lt;$10K</v>
      </c>
      <c r="BQ1500" t="s">
        <v>6650</v>
      </c>
      <c r="BR1500" s="3" t="str">
        <f t="shared" si="959"/>
        <v>No, &lt; $20K Lien</v>
      </c>
      <c r="BS1500" s="3" t="str">
        <f t="shared" si="960"/>
        <v>No, Lien &lt; $20K</v>
      </c>
      <c r="BT1500" t="s">
        <v>6650</v>
      </c>
      <c r="BU1500" s="3" t="str">
        <f t="shared" si="961"/>
        <v>No</v>
      </c>
      <c r="BV1500" s="3" t="str">
        <f t="shared" si="962"/>
        <v>No</v>
      </c>
      <c r="BW1500" s="3">
        <f t="shared" si="963"/>
        <v>1</v>
      </c>
      <c r="BX1500" s="3" t="str">
        <f t="shared" si="964"/>
        <v>No</v>
      </c>
      <c r="BY1500" s="3">
        <f t="shared" si="965"/>
        <v>35659</v>
      </c>
      <c r="BZ1500">
        <v>1</v>
      </c>
      <c r="CA1500" s="3">
        <f t="shared" si="966"/>
        <v>35659</v>
      </c>
      <c r="CC1500" s="3">
        <f t="shared" si="967"/>
        <v>0</v>
      </c>
      <c r="CD1500" s="3">
        <f t="shared" si="968"/>
        <v>0</v>
      </c>
      <c r="CE1500" s="3" t="str">
        <f t="shared" si="969"/>
        <v/>
      </c>
      <c r="CF1500" s="3" t="e">
        <f>HLOOKUP(CE1500,'Valuation Data'!$D$2:$K$5,4,FALSE)</f>
        <v>#N/A</v>
      </c>
      <c r="CG1500" s="3">
        <f t="shared" si="970"/>
        <v>35659</v>
      </c>
      <c r="CH1500" s="3" t="str">
        <f t="shared" si="971"/>
        <v>No</v>
      </c>
      <c r="CI1500" s="3" t="str">
        <f>VLOOKUP(R1500,'Use Codes &amp; County Type'!A:D,4,FALSE)</f>
        <v>R</v>
      </c>
      <c r="CJ1500" s="3" t="str">
        <f t="shared" si="972"/>
        <v>No</v>
      </c>
      <c r="CK1500" s="3" t="str">
        <f t="shared" si="973"/>
        <v>No</v>
      </c>
      <c r="CL1500" s="3">
        <f t="shared" si="974"/>
        <v>0.35</v>
      </c>
      <c r="CM1500" s="3">
        <f t="shared" si="975"/>
        <v>12480.65</v>
      </c>
      <c r="CN1500" s="3">
        <f t="shared" si="976"/>
        <v>3303.3999999999996</v>
      </c>
      <c r="CO1500" s="3">
        <f t="shared" si="977"/>
        <v>9177.25</v>
      </c>
      <c r="CP1500" s="3">
        <f t="shared" si="978"/>
        <v>9.2638604559858645E-2</v>
      </c>
      <c r="CR1500" s="3" t="str">
        <f t="shared" si="979"/>
        <v>No</v>
      </c>
      <c r="CV1500" s="3" t="str">
        <f t="shared" si="980"/>
        <v>*Bid</v>
      </c>
      <c r="CW1500" s="3">
        <f t="shared" si="981"/>
        <v>1499</v>
      </c>
      <c r="CX1500" s="3">
        <f t="shared" si="982"/>
        <v>660.68</v>
      </c>
      <c r="CY1500" s="3" t="str">
        <f t="shared" si="983"/>
        <v>Ok</v>
      </c>
      <c r="CZ1500">
        <v>0</v>
      </c>
      <c r="DA1500">
        <v>0</v>
      </c>
    </row>
    <row r="1501" spans="1:105" x14ac:dyDescent="0.25">
      <c r="A1501">
        <v>1500</v>
      </c>
      <c r="B1501" t="s">
        <v>3</v>
      </c>
      <c r="C1501" t="s">
        <v>1609</v>
      </c>
      <c r="D1501">
        <v>1157.18</v>
      </c>
      <c r="E1501">
        <v>2017</v>
      </c>
      <c r="F1501">
        <v>1157.18</v>
      </c>
      <c r="G1501">
        <v>1157.18</v>
      </c>
      <c r="H1501" s="3">
        <f t="shared" si="943"/>
        <v>0</v>
      </c>
      <c r="I1501">
        <v>85525</v>
      </c>
      <c r="J1501" t="s">
        <v>2734</v>
      </c>
      <c r="K1501" t="s">
        <v>2738</v>
      </c>
      <c r="L1501">
        <v>32097</v>
      </c>
      <c r="M1501" t="s">
        <v>3837</v>
      </c>
      <c r="N1501" t="s">
        <v>4758</v>
      </c>
      <c r="O1501">
        <v>-81.587004876824196</v>
      </c>
      <c r="P1501">
        <v>30.604643694401201</v>
      </c>
      <c r="Q1501" t="s">
        <v>5848</v>
      </c>
      <c r="R1501">
        <v>2</v>
      </c>
      <c r="S1501" t="s">
        <v>6535</v>
      </c>
      <c r="T1501">
        <v>1006</v>
      </c>
      <c r="U1501" t="s">
        <v>6578</v>
      </c>
      <c r="V1501">
        <v>2017</v>
      </c>
      <c r="W1501">
        <v>68723</v>
      </c>
      <c r="X1501">
        <v>2017</v>
      </c>
      <c r="Y1501">
        <v>68723</v>
      </c>
      <c r="Z1501">
        <v>1040.3900000000001</v>
      </c>
      <c r="AA1501" s="3">
        <f t="shared" si="944"/>
        <v>0.89907360998288943</v>
      </c>
      <c r="AB1501" t="s">
        <v>6616</v>
      </c>
      <c r="AI1501" t="s">
        <v>6618</v>
      </c>
      <c r="AJ1501" t="s">
        <v>6618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 s="3" t="str">
        <f t="shared" si="945"/>
        <v>No</v>
      </c>
      <c r="AQ1501" s="3" t="str">
        <f t="shared" si="946"/>
        <v>No</v>
      </c>
      <c r="AR1501" s="3" t="str">
        <f t="shared" si="947"/>
        <v>No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 t="s">
        <v>6634</v>
      </c>
      <c r="AZ1501">
        <v>0</v>
      </c>
      <c r="BA1501">
        <v>1</v>
      </c>
      <c r="BB1501" t="s">
        <v>6616</v>
      </c>
      <c r="BC1501" t="s">
        <v>6616</v>
      </c>
      <c r="BD1501" s="4" t="str">
        <f t="shared" si="948"/>
        <v>No</v>
      </c>
      <c r="BE1501" t="s">
        <v>6640</v>
      </c>
      <c r="BF1501" s="3" t="str">
        <f t="shared" si="949"/>
        <v>No</v>
      </c>
      <c r="BG1501" t="s">
        <v>6645</v>
      </c>
      <c r="BH1501" s="3" t="str">
        <f t="shared" si="950"/>
        <v>85525 RADIO AVE</v>
      </c>
      <c r="BI1501" s="3" t="str">
        <f t="shared" si="951"/>
        <v>Yulee</v>
      </c>
      <c r="BJ1501" s="3" t="str">
        <f t="shared" si="952"/>
        <v>Florida</v>
      </c>
      <c r="BK1501" s="3">
        <f t="shared" si="953"/>
        <v>32097</v>
      </c>
      <c r="BL1501" s="3" t="str">
        <f t="shared" si="954"/>
        <v>85525 RADIO AVE YULEE FL 32097</v>
      </c>
      <c r="BM1501" s="3" t="str">
        <f t="shared" si="955"/>
        <v/>
      </c>
      <c r="BN1501" s="3" t="str">
        <f t="shared" si="956"/>
        <v>Pass</v>
      </c>
      <c r="BO1501" s="3" t="str">
        <f t="shared" si="957"/>
        <v>No</v>
      </c>
      <c r="BP1501" s="3" t="str">
        <f t="shared" si="958"/>
        <v>FV&lt;$10K</v>
      </c>
      <c r="BQ1501" t="s">
        <v>6650</v>
      </c>
      <c r="BR1501" s="3" t="str">
        <f t="shared" si="959"/>
        <v>No, &lt; $20K Lien</v>
      </c>
      <c r="BS1501" s="3" t="str">
        <f t="shared" si="960"/>
        <v>No, Lien &lt; $20K</v>
      </c>
      <c r="BT1501" t="s">
        <v>6650</v>
      </c>
      <c r="BU1501" s="3" t="str">
        <f t="shared" si="961"/>
        <v>No</v>
      </c>
      <c r="BV1501" s="3" t="str">
        <f t="shared" si="962"/>
        <v>No</v>
      </c>
      <c r="BW1501" s="3">
        <f t="shared" si="963"/>
        <v>1</v>
      </c>
      <c r="BX1501" s="3" t="str">
        <f t="shared" si="964"/>
        <v>No</v>
      </c>
      <c r="BY1501" s="3">
        <f t="shared" si="965"/>
        <v>68723</v>
      </c>
      <c r="BZ1501">
        <v>1</v>
      </c>
      <c r="CA1501" s="3">
        <f t="shared" si="966"/>
        <v>68723</v>
      </c>
      <c r="CC1501" s="3">
        <f t="shared" si="967"/>
        <v>0</v>
      </c>
      <c r="CD1501" s="3">
        <f t="shared" si="968"/>
        <v>0</v>
      </c>
      <c r="CE1501" s="3" t="str">
        <f t="shared" si="969"/>
        <v/>
      </c>
      <c r="CF1501" s="3" t="e">
        <f>HLOOKUP(CE1501,'Valuation Data'!$D$2:$K$5,4,FALSE)</f>
        <v>#N/A</v>
      </c>
      <c r="CG1501" s="3">
        <f t="shared" si="970"/>
        <v>68723</v>
      </c>
      <c r="CH1501" s="3" t="str">
        <f t="shared" si="971"/>
        <v>No</v>
      </c>
      <c r="CI1501" s="3" t="str">
        <f>VLOOKUP(R1501,'Use Codes &amp; County Type'!A:D,4,FALSE)</f>
        <v>R</v>
      </c>
      <c r="CJ1501" s="3" t="str">
        <f t="shared" si="972"/>
        <v>No</v>
      </c>
      <c r="CK1501" s="3" t="str">
        <f t="shared" si="973"/>
        <v>No</v>
      </c>
      <c r="CL1501" s="3">
        <f t="shared" si="974"/>
        <v>0.35</v>
      </c>
      <c r="CM1501" s="3">
        <f t="shared" si="975"/>
        <v>24053.05</v>
      </c>
      <c r="CN1501" s="3">
        <f t="shared" si="976"/>
        <v>5785.9000000000005</v>
      </c>
      <c r="CO1501" s="3">
        <f t="shared" si="977"/>
        <v>18267.149999999998</v>
      </c>
      <c r="CP1501" s="3">
        <f t="shared" si="978"/>
        <v>8.4191609795847111E-2</v>
      </c>
      <c r="CR1501" s="3" t="str">
        <f t="shared" si="979"/>
        <v>No</v>
      </c>
      <c r="CV1501" s="3" t="str">
        <f t="shared" si="980"/>
        <v>*Bid</v>
      </c>
      <c r="CW1501" s="3">
        <f t="shared" si="981"/>
        <v>1500</v>
      </c>
      <c r="CX1501" s="3">
        <f t="shared" si="982"/>
        <v>1157.18</v>
      </c>
      <c r="CY1501" s="3" t="str">
        <f t="shared" si="983"/>
        <v>Ok</v>
      </c>
      <c r="CZ1501">
        <v>0</v>
      </c>
      <c r="DA1501">
        <v>0</v>
      </c>
    </row>
    <row r="1502" spans="1:105" x14ac:dyDescent="0.25">
      <c r="A1502">
        <v>1501</v>
      </c>
      <c r="B1502" t="s">
        <v>3</v>
      </c>
      <c r="C1502" t="s">
        <v>1610</v>
      </c>
      <c r="D1502">
        <v>122.9</v>
      </c>
      <c r="E1502">
        <v>2017</v>
      </c>
      <c r="F1502" t="e">
        <f>NA()</f>
        <v>#N/A</v>
      </c>
      <c r="G1502" t="e">
        <f>NA()</f>
        <v>#N/A</v>
      </c>
      <c r="H1502" s="3" t="e">
        <f t="shared" si="943"/>
        <v>#N/A</v>
      </c>
      <c r="I1502" t="e">
        <f>NA()</f>
        <v>#N/A</v>
      </c>
      <c r="J1502" t="e">
        <f>NA()</f>
        <v>#N/A</v>
      </c>
      <c r="K1502" t="e">
        <f>NA()</f>
        <v>#N/A</v>
      </c>
      <c r="L1502" t="e">
        <f>NA()</f>
        <v>#N/A</v>
      </c>
      <c r="M1502" t="e">
        <f>NA()</f>
        <v>#N/A</v>
      </c>
      <c r="N1502" t="e">
        <f>NA()</f>
        <v>#N/A</v>
      </c>
      <c r="O1502" t="e">
        <f>NA()</f>
        <v>#N/A</v>
      </c>
      <c r="P1502" t="e">
        <f>NA()</f>
        <v>#N/A</v>
      </c>
      <c r="Q1502" t="e">
        <f>NA()</f>
        <v>#N/A</v>
      </c>
      <c r="R1502">
        <v>2</v>
      </c>
      <c r="S1502" t="s">
        <v>6535</v>
      </c>
      <c r="T1502" t="e">
        <f>NA()</f>
        <v>#N/A</v>
      </c>
      <c r="U1502" t="e">
        <f>NA()</f>
        <v>#N/A</v>
      </c>
      <c r="V1502">
        <v>2017</v>
      </c>
      <c r="W1502">
        <v>30552</v>
      </c>
      <c r="X1502" t="e">
        <f>NA()</f>
        <v>#N/A</v>
      </c>
      <c r="Y1502" t="e">
        <f>NA()</f>
        <v>#N/A</v>
      </c>
      <c r="Z1502" t="e">
        <f>NA()</f>
        <v>#N/A</v>
      </c>
      <c r="AA1502" s="3">
        <f t="shared" si="944"/>
        <v>0</v>
      </c>
      <c r="AB1502" t="s">
        <v>6617</v>
      </c>
      <c r="AC1502" t="s">
        <v>6616</v>
      </c>
      <c r="AE1502" t="s">
        <v>6616</v>
      </c>
      <c r="AF1502" t="s">
        <v>6616</v>
      </c>
      <c r="AI1502" t="e">
        <f>NA()</f>
        <v>#N/A</v>
      </c>
      <c r="AJ1502" t="e">
        <f>NA()</f>
        <v>#N/A</v>
      </c>
      <c r="AK1502" t="e">
        <f>NA()</f>
        <v>#N/A</v>
      </c>
      <c r="AL1502" t="e">
        <f>NA()</f>
        <v>#N/A</v>
      </c>
      <c r="AM1502" t="e">
        <f>NA()</f>
        <v>#N/A</v>
      </c>
      <c r="AN1502" t="e">
        <f>NA()</f>
        <v>#N/A</v>
      </c>
      <c r="AO1502" t="e">
        <f>NA()</f>
        <v>#N/A</v>
      </c>
      <c r="AP1502" s="3" t="str">
        <f t="shared" si="945"/>
        <v>Yes</v>
      </c>
      <c r="AQ1502" s="3" t="str">
        <f t="shared" si="946"/>
        <v>No</v>
      </c>
      <c r="AR1502" s="3" t="str">
        <f t="shared" si="947"/>
        <v>Yes</v>
      </c>
      <c r="AS1502" t="e">
        <f>NA()</f>
        <v>#N/A</v>
      </c>
      <c r="AT1502" t="e">
        <f>NA()</f>
        <v>#N/A</v>
      </c>
      <c r="AU1502" t="e">
        <f>NA()</f>
        <v>#N/A</v>
      </c>
      <c r="AV1502" t="e">
        <f>NA()</f>
        <v>#N/A</v>
      </c>
      <c r="AW1502" t="e">
        <f>NA()</f>
        <v>#N/A</v>
      </c>
      <c r="AX1502" t="e">
        <f>NA()</f>
        <v>#N/A</v>
      </c>
      <c r="AY1502" t="e">
        <f>NA()</f>
        <v>#N/A</v>
      </c>
      <c r="AZ1502" t="e">
        <f>NA()</f>
        <v>#N/A</v>
      </c>
      <c r="BA1502">
        <v>1</v>
      </c>
      <c r="BB1502" t="s">
        <v>6617</v>
      </c>
      <c r="BC1502" t="e">
        <f>NA()</f>
        <v>#N/A</v>
      </c>
      <c r="BD1502" s="4" t="str">
        <f t="shared" si="948"/>
        <v>No</v>
      </c>
      <c r="BE1502" t="e">
        <f>NA()</f>
        <v>#N/A</v>
      </c>
      <c r="BF1502" s="3" t="str">
        <f t="shared" si="949"/>
        <v>No</v>
      </c>
      <c r="BG1502" t="e">
        <f>NA()</f>
        <v>#N/A</v>
      </c>
      <c r="BH1502" s="3" t="e">
        <f t="shared" si="950"/>
        <v>#N/A</v>
      </c>
      <c r="BI1502" s="3" t="e">
        <f t="shared" si="951"/>
        <v>#N/A</v>
      </c>
      <c r="BJ1502" s="3" t="e">
        <f t="shared" si="952"/>
        <v>#N/A</v>
      </c>
      <c r="BK1502" s="3" t="e">
        <f t="shared" si="953"/>
        <v>#N/A</v>
      </c>
      <c r="BL1502" s="3" t="e">
        <f t="shared" si="954"/>
        <v>#N/A</v>
      </c>
      <c r="BM1502" s="3" t="e">
        <f t="shared" si="955"/>
        <v>#N/A</v>
      </c>
      <c r="BN1502" s="3" t="str">
        <f t="shared" si="956"/>
        <v>Lien&lt;$150</v>
      </c>
      <c r="BO1502" s="3" t="e">
        <f t="shared" si="957"/>
        <v>#N/A</v>
      </c>
      <c r="BP1502" s="3" t="str">
        <f t="shared" si="958"/>
        <v>FV&lt;$10K</v>
      </c>
      <c r="BQ1502" t="s">
        <v>6650</v>
      </c>
      <c r="BR1502" s="3" t="str">
        <f t="shared" si="959"/>
        <v>No, &lt; $20K Lien</v>
      </c>
      <c r="BS1502" s="3" t="str">
        <f t="shared" si="960"/>
        <v>No, Lien &lt; $20K</v>
      </c>
      <c r="BT1502" t="s">
        <v>6650</v>
      </c>
      <c r="BU1502" s="3" t="str">
        <f t="shared" si="961"/>
        <v>Yes</v>
      </c>
      <c r="BV1502" s="3" t="str">
        <f t="shared" si="962"/>
        <v>No</v>
      </c>
      <c r="BW1502" s="3">
        <f t="shared" si="963"/>
        <v>1</v>
      </c>
      <c r="BX1502" s="3" t="str">
        <f t="shared" si="964"/>
        <v>No</v>
      </c>
      <c r="BY1502" s="3">
        <f t="shared" si="965"/>
        <v>30552</v>
      </c>
      <c r="BZ1502">
        <v>1</v>
      </c>
      <c r="CA1502" s="3">
        <f t="shared" si="966"/>
        <v>30552</v>
      </c>
      <c r="CC1502" s="3" t="e">
        <f t="shared" si="967"/>
        <v>#N/A</v>
      </c>
      <c r="CD1502" s="3" t="e">
        <f t="shared" si="968"/>
        <v>#N/A</v>
      </c>
      <c r="CE1502" s="3" t="str">
        <f t="shared" si="969"/>
        <v/>
      </c>
      <c r="CF1502" s="3" t="e">
        <f>HLOOKUP(CE1502,'Valuation Data'!$D$2:$K$5,4,FALSE)</f>
        <v>#N/A</v>
      </c>
      <c r="CG1502" s="3">
        <f t="shared" si="970"/>
        <v>30552</v>
      </c>
      <c r="CH1502" s="3" t="str">
        <f t="shared" si="971"/>
        <v>No</v>
      </c>
      <c r="CI1502" s="3" t="str">
        <f>VLOOKUP(R1502,'Use Codes &amp; County Type'!A:D,4,FALSE)</f>
        <v>R</v>
      </c>
      <c r="CJ1502" s="3" t="str">
        <f t="shared" si="972"/>
        <v>No</v>
      </c>
      <c r="CK1502" s="3" t="str">
        <f t="shared" si="973"/>
        <v>Yes</v>
      </c>
      <c r="CL1502" s="3">
        <f t="shared" si="974"/>
        <v>0.67</v>
      </c>
      <c r="CM1502" s="3">
        <f t="shared" si="975"/>
        <v>20469.84</v>
      </c>
      <c r="CN1502" s="3" t="e">
        <f t="shared" si="976"/>
        <v>#N/A</v>
      </c>
      <c r="CO1502" s="3" t="e">
        <f t="shared" si="977"/>
        <v>#N/A</v>
      </c>
      <c r="CP1502" s="3" t="e">
        <f t="shared" si="978"/>
        <v>#N/A</v>
      </c>
      <c r="CR1502" s="3" t="str">
        <f t="shared" si="979"/>
        <v>No</v>
      </c>
      <c r="CV1502" s="3" t="str">
        <f t="shared" si="980"/>
        <v>Lien&lt;$150</v>
      </c>
      <c r="CW1502" s="3">
        <f t="shared" si="981"/>
        <v>1501</v>
      </c>
      <c r="CX1502" s="3">
        <f t="shared" si="982"/>
        <v>122.9</v>
      </c>
      <c r="CY1502" s="3" t="str">
        <f t="shared" si="983"/>
        <v>Ok</v>
      </c>
      <c r="CZ1502" t="e">
        <f>NA()</f>
        <v>#N/A</v>
      </c>
      <c r="DA1502" t="e">
        <f>NA()</f>
        <v>#N/A</v>
      </c>
    </row>
    <row r="1503" spans="1:105" x14ac:dyDescent="0.25">
      <c r="A1503">
        <v>1502</v>
      </c>
      <c r="B1503" t="s">
        <v>3</v>
      </c>
      <c r="C1503" t="s">
        <v>1611</v>
      </c>
      <c r="D1503">
        <v>281.57</v>
      </c>
      <c r="E1503">
        <v>2017</v>
      </c>
      <c r="F1503">
        <v>281.57</v>
      </c>
      <c r="G1503">
        <v>281.57</v>
      </c>
      <c r="H1503" s="3">
        <f t="shared" si="943"/>
        <v>0</v>
      </c>
      <c r="I1503">
        <v>85165</v>
      </c>
      <c r="J1503" t="s">
        <v>2734</v>
      </c>
      <c r="K1503" t="s">
        <v>2738</v>
      </c>
      <c r="L1503">
        <v>32097</v>
      </c>
      <c r="M1503" t="s">
        <v>3838</v>
      </c>
      <c r="N1503" t="s">
        <v>4758</v>
      </c>
      <c r="O1503">
        <v>-81.586493882655006</v>
      </c>
      <c r="P1503">
        <v>30.6028861966374</v>
      </c>
      <c r="Q1503" t="s">
        <v>5849</v>
      </c>
      <c r="R1503">
        <v>2</v>
      </c>
      <c r="S1503" t="s">
        <v>6535</v>
      </c>
      <c r="T1503">
        <v>1006</v>
      </c>
      <c r="U1503" t="s">
        <v>6578</v>
      </c>
      <c r="V1503">
        <v>2017</v>
      </c>
      <c r="W1503">
        <v>40243</v>
      </c>
      <c r="X1503">
        <v>2017</v>
      </c>
      <c r="Y1503">
        <v>55367</v>
      </c>
      <c r="Z1503">
        <v>230.77</v>
      </c>
      <c r="AA1503" s="3">
        <f t="shared" si="944"/>
        <v>0.81958305217175131</v>
      </c>
      <c r="AB1503" t="s">
        <v>6616</v>
      </c>
      <c r="AC1503" t="s">
        <v>6616</v>
      </c>
      <c r="AD1503" t="s">
        <v>6616</v>
      </c>
      <c r="AE1503" t="s">
        <v>6616</v>
      </c>
      <c r="AF1503" t="s">
        <v>6616</v>
      </c>
      <c r="AG1503" t="s">
        <v>6616</v>
      </c>
      <c r="AH1503" t="s">
        <v>6616</v>
      </c>
      <c r="AI1503" t="s">
        <v>6618</v>
      </c>
      <c r="AJ1503" t="s">
        <v>6618</v>
      </c>
      <c r="AK1503" t="s">
        <v>6618</v>
      </c>
      <c r="AL1503" t="s">
        <v>6618</v>
      </c>
      <c r="AM1503" t="s">
        <v>6618</v>
      </c>
      <c r="AN1503" t="s">
        <v>6618</v>
      </c>
      <c r="AO1503" t="s">
        <v>6618</v>
      </c>
      <c r="AP1503" s="3" t="str">
        <f t="shared" si="945"/>
        <v>No</v>
      </c>
      <c r="AQ1503" s="3" t="str">
        <f t="shared" si="946"/>
        <v>No</v>
      </c>
      <c r="AR1503" s="3" t="str">
        <f t="shared" si="947"/>
        <v>No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 t="s">
        <v>6634</v>
      </c>
      <c r="AZ1503" t="s">
        <v>6638</v>
      </c>
      <c r="BA1503">
        <v>0</v>
      </c>
      <c r="BB1503" t="s">
        <v>6617</v>
      </c>
      <c r="BC1503" t="s">
        <v>6616</v>
      </c>
      <c r="BD1503" s="4" t="str">
        <f t="shared" si="948"/>
        <v>No</v>
      </c>
      <c r="BE1503" t="s">
        <v>6640</v>
      </c>
      <c r="BF1503" s="3" t="str">
        <f t="shared" si="949"/>
        <v>No</v>
      </c>
      <c r="BG1503" t="s">
        <v>6645</v>
      </c>
      <c r="BH1503" s="3" t="str">
        <f t="shared" si="950"/>
        <v>85165 ASHLEY AVE</v>
      </c>
      <c r="BI1503" s="3" t="str">
        <f t="shared" si="951"/>
        <v>Yulee</v>
      </c>
      <c r="BJ1503" s="3" t="str">
        <f t="shared" si="952"/>
        <v>Florida</v>
      </c>
      <c r="BK1503" s="3">
        <f t="shared" si="953"/>
        <v>32097</v>
      </c>
      <c r="BL1503" s="3" t="str">
        <f t="shared" si="954"/>
        <v>85165 ASHLEY AVE YULEE FL 32097</v>
      </c>
      <c r="BM1503" s="3" t="str">
        <f t="shared" si="955"/>
        <v/>
      </c>
      <c r="BN1503" s="3" t="str">
        <f t="shared" si="956"/>
        <v>Pass</v>
      </c>
      <c r="BO1503" s="3" t="str">
        <f t="shared" si="957"/>
        <v>No</v>
      </c>
      <c r="BP1503" s="3" t="str">
        <f t="shared" si="958"/>
        <v>FV&lt;$10K</v>
      </c>
      <c r="BQ1503" t="s">
        <v>6650</v>
      </c>
      <c r="BR1503" s="3" t="str">
        <f t="shared" si="959"/>
        <v>No, &lt; $20K Lien</v>
      </c>
      <c r="BS1503" s="3" t="str">
        <f t="shared" si="960"/>
        <v>No, Lien &lt; $20K</v>
      </c>
      <c r="BT1503" t="s">
        <v>6650</v>
      </c>
      <c r="BU1503" s="3" t="str">
        <f t="shared" si="961"/>
        <v>No</v>
      </c>
      <c r="BV1503" s="3" t="str">
        <f t="shared" si="962"/>
        <v>No</v>
      </c>
      <c r="BW1503" s="3">
        <f t="shared" si="963"/>
        <v>0</v>
      </c>
      <c r="BX1503" s="3" t="str">
        <f t="shared" si="964"/>
        <v>No</v>
      </c>
      <c r="BY1503" s="3">
        <f t="shared" si="965"/>
        <v>40243</v>
      </c>
      <c r="BZ1503">
        <v>1</v>
      </c>
      <c r="CA1503" s="3">
        <f t="shared" si="966"/>
        <v>40243</v>
      </c>
      <c r="CC1503" s="3">
        <f t="shared" si="967"/>
        <v>0</v>
      </c>
      <c r="CD1503" s="3">
        <f t="shared" si="968"/>
        <v>0</v>
      </c>
      <c r="CE1503" s="3" t="str">
        <f t="shared" si="969"/>
        <v/>
      </c>
      <c r="CF1503" s="3" t="e">
        <f>HLOOKUP(CE1503,'Valuation Data'!$D$2:$K$5,4,FALSE)</f>
        <v>#N/A</v>
      </c>
      <c r="CG1503" s="3">
        <f t="shared" si="970"/>
        <v>40243</v>
      </c>
      <c r="CH1503" s="3" t="str">
        <f t="shared" si="971"/>
        <v>No</v>
      </c>
      <c r="CI1503" s="3" t="str">
        <f>VLOOKUP(R1503,'Use Codes &amp; County Type'!A:D,4,FALSE)</f>
        <v>R</v>
      </c>
      <c r="CJ1503" s="3" t="str">
        <f t="shared" si="972"/>
        <v>No</v>
      </c>
      <c r="CK1503" s="3" t="str">
        <f t="shared" si="973"/>
        <v>Yes</v>
      </c>
      <c r="CL1503" s="3">
        <f t="shared" si="974"/>
        <v>0.67</v>
      </c>
      <c r="CM1503" s="3">
        <f t="shared" si="975"/>
        <v>26962.81</v>
      </c>
      <c r="CN1503" s="3">
        <f t="shared" si="976"/>
        <v>1126.28</v>
      </c>
      <c r="CO1503" s="3">
        <f t="shared" si="977"/>
        <v>25836.530000000002</v>
      </c>
      <c r="CP1503" s="3">
        <f t="shared" si="978"/>
        <v>2.798697910195562E-2</v>
      </c>
      <c r="CR1503" s="3" t="str">
        <f t="shared" si="979"/>
        <v>No</v>
      </c>
      <c r="CV1503" s="3" t="str">
        <f t="shared" si="980"/>
        <v>*Bid</v>
      </c>
      <c r="CW1503" s="3">
        <f t="shared" si="981"/>
        <v>1502</v>
      </c>
      <c r="CX1503" s="3">
        <f t="shared" si="982"/>
        <v>281.57</v>
      </c>
      <c r="CY1503" s="3" t="str">
        <f t="shared" si="983"/>
        <v>Ok</v>
      </c>
      <c r="CZ1503">
        <v>0</v>
      </c>
      <c r="DA1503">
        <v>0</v>
      </c>
    </row>
    <row r="1504" spans="1:105" x14ac:dyDescent="0.25">
      <c r="A1504">
        <v>1503</v>
      </c>
      <c r="B1504" t="s">
        <v>3</v>
      </c>
      <c r="C1504" t="s">
        <v>1612</v>
      </c>
      <c r="D1504">
        <v>2180.52</v>
      </c>
      <c r="E1504">
        <v>2017</v>
      </c>
      <c r="F1504">
        <v>2180.52</v>
      </c>
      <c r="G1504">
        <v>2180.52</v>
      </c>
      <c r="H1504" s="3">
        <f t="shared" si="943"/>
        <v>0</v>
      </c>
      <c r="I1504">
        <v>85249</v>
      </c>
      <c r="J1504" t="s">
        <v>2734</v>
      </c>
      <c r="K1504" t="s">
        <v>2738</v>
      </c>
      <c r="L1504">
        <v>32097</v>
      </c>
      <c r="M1504" t="s">
        <v>3839</v>
      </c>
      <c r="N1504" t="s">
        <v>4758</v>
      </c>
      <c r="O1504">
        <v>-81.585222553811704</v>
      </c>
      <c r="P1504">
        <v>30.603453091436801</v>
      </c>
      <c r="Q1504" t="s">
        <v>5850</v>
      </c>
      <c r="R1504">
        <v>1</v>
      </c>
      <c r="S1504" t="s">
        <v>6539</v>
      </c>
      <c r="T1504">
        <v>1001</v>
      </c>
      <c r="U1504" t="s">
        <v>6582</v>
      </c>
      <c r="V1504">
        <v>2017</v>
      </c>
      <c r="W1504">
        <v>131226</v>
      </c>
      <c r="X1504">
        <v>2017</v>
      </c>
      <c r="Y1504">
        <v>131226</v>
      </c>
      <c r="Z1504">
        <v>1986.61</v>
      </c>
      <c r="AA1504" s="3">
        <f t="shared" si="944"/>
        <v>0.91107167097756492</v>
      </c>
      <c r="AB1504" t="s">
        <v>6616</v>
      </c>
      <c r="AC1504" t="s">
        <v>6616</v>
      </c>
      <c r="AD1504" t="s">
        <v>6616</v>
      </c>
      <c r="AE1504" t="s">
        <v>6616</v>
      </c>
      <c r="AF1504" t="s">
        <v>6616</v>
      </c>
      <c r="AG1504" t="s">
        <v>6616</v>
      </c>
      <c r="AH1504" t="s">
        <v>6616</v>
      </c>
      <c r="AI1504" t="s">
        <v>6618</v>
      </c>
      <c r="AJ1504" t="s">
        <v>6618</v>
      </c>
      <c r="AK1504" t="s">
        <v>6618</v>
      </c>
      <c r="AL1504" t="s">
        <v>6618</v>
      </c>
      <c r="AM1504" t="s">
        <v>6618</v>
      </c>
      <c r="AN1504" t="s">
        <v>6618</v>
      </c>
      <c r="AO1504" t="s">
        <v>6618</v>
      </c>
      <c r="AP1504" s="3" t="str">
        <f t="shared" si="945"/>
        <v>No</v>
      </c>
      <c r="AQ1504" s="3" t="str">
        <f t="shared" si="946"/>
        <v>No</v>
      </c>
      <c r="AR1504" s="3" t="str">
        <f t="shared" si="947"/>
        <v>No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 t="s">
        <v>6634</v>
      </c>
      <c r="AZ1504" t="s">
        <v>6638</v>
      </c>
      <c r="BA1504">
        <v>1</v>
      </c>
      <c r="BB1504" t="s">
        <v>6616</v>
      </c>
      <c r="BC1504" t="s">
        <v>6616</v>
      </c>
      <c r="BD1504" s="4" t="str">
        <f t="shared" si="948"/>
        <v>No</v>
      </c>
      <c r="BE1504" t="s">
        <v>6640</v>
      </c>
      <c r="BF1504" s="3" t="str">
        <f t="shared" si="949"/>
        <v>No</v>
      </c>
      <c r="BG1504" t="s">
        <v>6645</v>
      </c>
      <c r="BH1504" s="3" t="str">
        <f t="shared" si="950"/>
        <v>85249 ASHLEY AVE</v>
      </c>
      <c r="BI1504" s="3" t="str">
        <f t="shared" si="951"/>
        <v>Yulee</v>
      </c>
      <c r="BJ1504" s="3" t="str">
        <f t="shared" si="952"/>
        <v>Florida</v>
      </c>
      <c r="BK1504" s="3">
        <f t="shared" si="953"/>
        <v>32097</v>
      </c>
      <c r="BL1504" s="3" t="str">
        <f t="shared" si="954"/>
        <v>85249 ASHLEY AVE YULEE FL 32097</v>
      </c>
      <c r="BM1504" s="3" t="str">
        <f t="shared" si="955"/>
        <v/>
      </c>
      <c r="BN1504" s="3" t="str">
        <f t="shared" si="956"/>
        <v>Pass</v>
      </c>
      <c r="BO1504" s="3" t="str">
        <f t="shared" si="957"/>
        <v>No</v>
      </c>
      <c r="BP1504" s="3" t="str">
        <f t="shared" si="958"/>
        <v>FV&lt;$10K</v>
      </c>
      <c r="BQ1504" t="s">
        <v>6650</v>
      </c>
      <c r="BR1504" s="3" t="str">
        <f t="shared" si="959"/>
        <v>No, &lt; $20K Lien</v>
      </c>
      <c r="BS1504" s="3" t="str">
        <f t="shared" si="960"/>
        <v>No, Lien &lt; $20K</v>
      </c>
      <c r="BT1504" t="s">
        <v>6650</v>
      </c>
      <c r="BU1504" s="3" t="str">
        <f t="shared" si="961"/>
        <v>No</v>
      </c>
      <c r="BV1504" s="3" t="str">
        <f t="shared" si="962"/>
        <v>No</v>
      </c>
      <c r="BW1504" s="3">
        <f t="shared" si="963"/>
        <v>1</v>
      </c>
      <c r="BX1504" s="3" t="str">
        <f t="shared" si="964"/>
        <v>No</v>
      </c>
      <c r="BY1504" s="3">
        <f t="shared" si="965"/>
        <v>131226</v>
      </c>
      <c r="BZ1504">
        <v>1</v>
      </c>
      <c r="CA1504" s="3">
        <f t="shared" si="966"/>
        <v>131226</v>
      </c>
      <c r="CC1504" s="3">
        <f t="shared" si="967"/>
        <v>0</v>
      </c>
      <c r="CD1504" s="3">
        <f t="shared" si="968"/>
        <v>0</v>
      </c>
      <c r="CE1504" s="3" t="str">
        <f t="shared" si="969"/>
        <v/>
      </c>
      <c r="CF1504" s="3" t="e">
        <f>HLOOKUP(CE1504,'Valuation Data'!$D$2:$K$5,4,FALSE)</f>
        <v>#N/A</v>
      </c>
      <c r="CG1504" s="3">
        <f t="shared" si="970"/>
        <v>131226</v>
      </c>
      <c r="CH1504" s="3" t="str">
        <f t="shared" si="971"/>
        <v>No</v>
      </c>
      <c r="CI1504" s="3" t="str">
        <f>VLOOKUP(R1504,'Use Codes &amp; County Type'!A:D,4,FALSE)</f>
        <v>S</v>
      </c>
      <c r="CJ1504" s="3" t="str">
        <f t="shared" si="972"/>
        <v>No</v>
      </c>
      <c r="CK1504" s="3" t="str">
        <f t="shared" si="973"/>
        <v>No</v>
      </c>
      <c r="CL1504" s="3">
        <f t="shared" si="974"/>
        <v>0.35</v>
      </c>
      <c r="CM1504" s="3">
        <f t="shared" si="975"/>
        <v>45929.1</v>
      </c>
      <c r="CN1504" s="3">
        <f t="shared" si="976"/>
        <v>10902.6</v>
      </c>
      <c r="CO1504" s="3">
        <f t="shared" si="977"/>
        <v>35026.5</v>
      </c>
      <c r="CP1504" s="3">
        <f t="shared" si="978"/>
        <v>8.3082620822093181E-2</v>
      </c>
      <c r="CR1504" s="3" t="str">
        <f t="shared" si="979"/>
        <v>No</v>
      </c>
      <c r="CV1504" s="3" t="str">
        <f t="shared" si="980"/>
        <v>*Bid</v>
      </c>
      <c r="CW1504" s="3">
        <f t="shared" si="981"/>
        <v>1503</v>
      </c>
      <c r="CX1504" s="3">
        <f t="shared" si="982"/>
        <v>2180.52</v>
      </c>
      <c r="CY1504" s="3" t="str">
        <f t="shared" si="983"/>
        <v>Ok</v>
      </c>
      <c r="CZ1504">
        <v>0</v>
      </c>
      <c r="DA1504">
        <v>0</v>
      </c>
    </row>
    <row r="1505" spans="1:105" x14ac:dyDescent="0.25">
      <c r="A1505">
        <v>1504</v>
      </c>
      <c r="B1505" t="s">
        <v>3</v>
      </c>
      <c r="C1505" t="s">
        <v>1613</v>
      </c>
      <c r="D1505">
        <v>649.47</v>
      </c>
      <c r="E1505">
        <v>2017</v>
      </c>
      <c r="F1505">
        <v>649.47</v>
      </c>
      <c r="G1505">
        <v>649.47</v>
      </c>
      <c r="H1505" s="3">
        <f t="shared" si="943"/>
        <v>0</v>
      </c>
      <c r="I1505">
        <v>85389</v>
      </c>
      <c r="J1505" t="s">
        <v>2734</v>
      </c>
      <c r="K1505" t="s">
        <v>2738</v>
      </c>
      <c r="L1505">
        <v>32097</v>
      </c>
      <c r="M1505" t="s">
        <v>3840</v>
      </c>
      <c r="N1505" t="s">
        <v>4758</v>
      </c>
      <c r="O1505">
        <v>-81.583103639599898</v>
      </c>
      <c r="P1505">
        <v>30.604397888844801</v>
      </c>
      <c r="Q1505" t="s">
        <v>5851</v>
      </c>
      <c r="R1505">
        <v>2</v>
      </c>
      <c r="S1505" t="s">
        <v>6535</v>
      </c>
      <c r="T1505">
        <v>1006</v>
      </c>
      <c r="U1505" t="s">
        <v>6578</v>
      </c>
      <c r="V1505">
        <v>2017</v>
      </c>
      <c r="W1505">
        <v>35232</v>
      </c>
      <c r="X1505">
        <v>2017</v>
      </c>
      <c r="Y1505">
        <v>40924</v>
      </c>
      <c r="Z1505">
        <v>570.94000000000005</v>
      </c>
      <c r="AA1505" s="3">
        <f t="shared" si="944"/>
        <v>0.87908602398879088</v>
      </c>
      <c r="AC1505" t="s">
        <v>6616</v>
      </c>
      <c r="AE1505" t="s">
        <v>6616</v>
      </c>
      <c r="AF1505" t="s">
        <v>6616</v>
      </c>
      <c r="AG1505" t="s">
        <v>6616</v>
      </c>
      <c r="AI1505" t="s">
        <v>6618</v>
      </c>
      <c r="AJ1505" t="s">
        <v>6618</v>
      </c>
      <c r="AK1505" t="s">
        <v>6618</v>
      </c>
      <c r="AL1505" t="s">
        <v>6618</v>
      </c>
      <c r="AM1505">
        <v>0</v>
      </c>
      <c r="AN1505">
        <v>0</v>
      </c>
      <c r="AO1505">
        <v>0</v>
      </c>
      <c r="AP1505" s="3" t="str">
        <f t="shared" si="945"/>
        <v>No</v>
      </c>
      <c r="AQ1505" s="3" t="str">
        <f t="shared" si="946"/>
        <v>No</v>
      </c>
      <c r="AR1505" s="3" t="str">
        <f t="shared" si="947"/>
        <v>No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 t="s">
        <v>6634</v>
      </c>
      <c r="AZ1505" t="s">
        <v>6638</v>
      </c>
      <c r="BA1505">
        <v>0</v>
      </c>
      <c r="BB1505" t="s">
        <v>6616</v>
      </c>
      <c r="BC1505" t="s">
        <v>6616</v>
      </c>
      <c r="BD1505" s="4" t="str">
        <f t="shared" si="948"/>
        <v>No</v>
      </c>
      <c r="BE1505" t="s">
        <v>6640</v>
      </c>
      <c r="BF1505" s="3" t="str">
        <f t="shared" si="949"/>
        <v>No</v>
      </c>
      <c r="BG1505" t="s">
        <v>6645</v>
      </c>
      <c r="BH1505" s="3" t="str">
        <f t="shared" si="950"/>
        <v>85389 ASHLEY AVE</v>
      </c>
      <c r="BI1505" s="3" t="str">
        <f t="shared" si="951"/>
        <v>Yulee</v>
      </c>
      <c r="BJ1505" s="3" t="str">
        <f t="shared" si="952"/>
        <v>Florida</v>
      </c>
      <c r="BK1505" s="3">
        <f t="shared" si="953"/>
        <v>32097</v>
      </c>
      <c r="BL1505" s="3" t="str">
        <f t="shared" si="954"/>
        <v>85389 ASHLEY AVE YULEE FL 32097</v>
      </c>
      <c r="BM1505" s="3" t="str">
        <f t="shared" si="955"/>
        <v/>
      </c>
      <c r="BN1505" s="3" t="str">
        <f t="shared" si="956"/>
        <v>Pass</v>
      </c>
      <c r="BO1505" s="3" t="str">
        <f t="shared" si="957"/>
        <v>No</v>
      </c>
      <c r="BP1505" s="3" t="str">
        <f t="shared" si="958"/>
        <v>FV&lt;$10K</v>
      </c>
      <c r="BQ1505" t="s">
        <v>6650</v>
      </c>
      <c r="BR1505" s="3" t="str">
        <f t="shared" si="959"/>
        <v>No, &lt; $20K Lien</v>
      </c>
      <c r="BS1505" s="3" t="str">
        <f t="shared" si="960"/>
        <v>No, Lien &lt; $20K</v>
      </c>
      <c r="BT1505" t="s">
        <v>6650</v>
      </c>
      <c r="BU1505" s="3" t="str">
        <f t="shared" si="961"/>
        <v>No</v>
      </c>
      <c r="BV1505" s="3" t="str">
        <f t="shared" si="962"/>
        <v>No</v>
      </c>
      <c r="BW1505" s="3">
        <f t="shared" si="963"/>
        <v>0</v>
      </c>
      <c r="BX1505" s="3" t="str">
        <f t="shared" si="964"/>
        <v>No</v>
      </c>
      <c r="BY1505" s="3">
        <f t="shared" si="965"/>
        <v>35232</v>
      </c>
      <c r="BZ1505">
        <v>1</v>
      </c>
      <c r="CA1505" s="3">
        <f t="shared" si="966"/>
        <v>35232</v>
      </c>
      <c r="CC1505" s="3">
        <f t="shared" si="967"/>
        <v>0</v>
      </c>
      <c r="CD1505" s="3">
        <f t="shared" si="968"/>
        <v>0</v>
      </c>
      <c r="CE1505" s="3" t="str">
        <f t="shared" si="969"/>
        <v/>
      </c>
      <c r="CF1505" s="3" t="e">
        <f>HLOOKUP(CE1505,'Valuation Data'!$D$2:$K$5,4,FALSE)</f>
        <v>#N/A</v>
      </c>
      <c r="CG1505" s="3">
        <f t="shared" si="970"/>
        <v>35232</v>
      </c>
      <c r="CH1505" s="3" t="str">
        <f t="shared" si="971"/>
        <v>No</v>
      </c>
      <c r="CI1505" s="3" t="str">
        <f>VLOOKUP(R1505,'Use Codes &amp; County Type'!A:D,4,FALSE)</f>
        <v>R</v>
      </c>
      <c r="CJ1505" s="3" t="str">
        <f t="shared" si="972"/>
        <v>No</v>
      </c>
      <c r="CK1505" s="3" t="str">
        <f t="shared" si="973"/>
        <v>No</v>
      </c>
      <c r="CL1505" s="3">
        <f t="shared" si="974"/>
        <v>0.35</v>
      </c>
      <c r="CM1505" s="3">
        <f t="shared" si="975"/>
        <v>12331.199999999999</v>
      </c>
      <c r="CN1505" s="3">
        <f t="shared" si="976"/>
        <v>2597.88</v>
      </c>
      <c r="CO1505" s="3">
        <f t="shared" si="977"/>
        <v>9733.32</v>
      </c>
      <c r="CP1505" s="3">
        <f t="shared" si="978"/>
        <v>7.3736376021798375E-2</v>
      </c>
      <c r="CR1505" s="3" t="str">
        <f t="shared" si="979"/>
        <v>No</v>
      </c>
      <c r="CV1505" s="3" t="str">
        <f t="shared" si="980"/>
        <v>*Bid</v>
      </c>
      <c r="CW1505" s="3">
        <f t="shared" si="981"/>
        <v>1504</v>
      </c>
      <c r="CX1505" s="3">
        <f t="shared" si="982"/>
        <v>649.47</v>
      </c>
      <c r="CY1505" s="3" t="str">
        <f t="shared" si="983"/>
        <v>Ok</v>
      </c>
      <c r="CZ1505">
        <v>0</v>
      </c>
      <c r="DA1505">
        <v>0</v>
      </c>
    </row>
    <row r="1506" spans="1:105" x14ac:dyDescent="0.25">
      <c r="A1506">
        <v>1505</v>
      </c>
      <c r="B1506" t="s">
        <v>3</v>
      </c>
      <c r="C1506" t="s">
        <v>1614</v>
      </c>
      <c r="D1506">
        <v>965.33</v>
      </c>
      <c r="E1506">
        <v>2017</v>
      </c>
      <c r="F1506">
        <v>965.33</v>
      </c>
      <c r="G1506">
        <v>965.33</v>
      </c>
      <c r="H1506" s="3">
        <f t="shared" si="943"/>
        <v>0</v>
      </c>
      <c r="I1506">
        <v>85248</v>
      </c>
      <c r="J1506" t="s">
        <v>2734</v>
      </c>
      <c r="K1506" t="s">
        <v>2738</v>
      </c>
      <c r="L1506">
        <v>32097</v>
      </c>
      <c r="M1506" t="s">
        <v>3841</v>
      </c>
      <c r="N1506" t="s">
        <v>4758</v>
      </c>
      <c r="O1506">
        <v>-81.584711379078499</v>
      </c>
      <c r="P1506">
        <v>30.602595309089299</v>
      </c>
      <c r="Q1506" t="s">
        <v>5852</v>
      </c>
      <c r="R1506">
        <v>2</v>
      </c>
      <c r="S1506" t="s">
        <v>6535</v>
      </c>
      <c r="T1506">
        <v>1006</v>
      </c>
      <c r="U1506" t="s">
        <v>6578</v>
      </c>
      <c r="V1506">
        <v>2017</v>
      </c>
      <c r="W1506">
        <v>50057</v>
      </c>
      <c r="X1506">
        <v>2017</v>
      </c>
      <c r="Y1506">
        <v>66000</v>
      </c>
      <c r="Z1506">
        <v>863</v>
      </c>
      <c r="AA1506" s="3">
        <f t="shared" si="944"/>
        <v>0.89399479970580009</v>
      </c>
      <c r="AE1506" t="s">
        <v>6616</v>
      </c>
      <c r="AF1506" t="s">
        <v>6616</v>
      </c>
      <c r="AG1506" t="s">
        <v>6616</v>
      </c>
      <c r="AH1506" t="s">
        <v>6616</v>
      </c>
      <c r="AI1506" t="s">
        <v>6618</v>
      </c>
      <c r="AJ1506" t="s">
        <v>6618</v>
      </c>
      <c r="AK1506" t="s">
        <v>6618</v>
      </c>
      <c r="AL1506" t="s">
        <v>6618</v>
      </c>
      <c r="AM1506">
        <v>0</v>
      </c>
      <c r="AN1506">
        <v>0</v>
      </c>
      <c r="AO1506">
        <v>0</v>
      </c>
      <c r="AP1506" s="3" t="str">
        <f t="shared" si="945"/>
        <v>No</v>
      </c>
      <c r="AQ1506" s="3" t="str">
        <f t="shared" si="946"/>
        <v>No</v>
      </c>
      <c r="AR1506" s="3" t="str">
        <f t="shared" si="947"/>
        <v>No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 t="s">
        <v>6634</v>
      </c>
      <c r="AZ1506">
        <v>0</v>
      </c>
      <c r="BA1506">
        <v>0</v>
      </c>
      <c r="BB1506" t="s">
        <v>6616</v>
      </c>
      <c r="BC1506" t="s">
        <v>6616</v>
      </c>
      <c r="BD1506" s="4" t="str">
        <f t="shared" si="948"/>
        <v>No</v>
      </c>
      <c r="BE1506" t="s">
        <v>6640</v>
      </c>
      <c r="BF1506" s="3" t="str">
        <f t="shared" si="949"/>
        <v>No</v>
      </c>
      <c r="BG1506" t="s">
        <v>6645</v>
      </c>
      <c r="BH1506" s="3" t="str">
        <f t="shared" si="950"/>
        <v>85248 ASHLEY AVE</v>
      </c>
      <c r="BI1506" s="3" t="str">
        <f t="shared" si="951"/>
        <v>Yulee</v>
      </c>
      <c r="BJ1506" s="3" t="str">
        <f t="shared" si="952"/>
        <v>Florida</v>
      </c>
      <c r="BK1506" s="3">
        <f t="shared" si="953"/>
        <v>32097</v>
      </c>
      <c r="BL1506" s="3" t="str">
        <f t="shared" si="954"/>
        <v>85248 ASHLEY AVE YULEE FL 32097</v>
      </c>
      <c r="BM1506" s="3" t="str">
        <f t="shared" si="955"/>
        <v/>
      </c>
      <c r="BN1506" s="3" t="str">
        <f t="shared" si="956"/>
        <v>Pass</v>
      </c>
      <c r="BO1506" s="3" t="str">
        <f t="shared" si="957"/>
        <v>No</v>
      </c>
      <c r="BP1506" s="3" t="str">
        <f t="shared" si="958"/>
        <v>FV&lt;$10K</v>
      </c>
      <c r="BQ1506" t="s">
        <v>6650</v>
      </c>
      <c r="BR1506" s="3" t="str">
        <f t="shared" si="959"/>
        <v>No, &lt; $20K Lien</v>
      </c>
      <c r="BS1506" s="3" t="str">
        <f t="shared" si="960"/>
        <v>No, Lien &lt; $20K</v>
      </c>
      <c r="BT1506" t="s">
        <v>6650</v>
      </c>
      <c r="BU1506" s="3" t="str">
        <f t="shared" si="961"/>
        <v>No</v>
      </c>
      <c r="BV1506" s="3" t="str">
        <f t="shared" si="962"/>
        <v>No</v>
      </c>
      <c r="BW1506" s="3">
        <f t="shared" si="963"/>
        <v>0</v>
      </c>
      <c r="BX1506" s="3" t="str">
        <f t="shared" si="964"/>
        <v>No</v>
      </c>
      <c r="BY1506" s="3">
        <f t="shared" si="965"/>
        <v>50057</v>
      </c>
      <c r="BZ1506">
        <v>1</v>
      </c>
      <c r="CA1506" s="3">
        <f t="shared" si="966"/>
        <v>50057</v>
      </c>
      <c r="CC1506" s="3">
        <f t="shared" si="967"/>
        <v>0</v>
      </c>
      <c r="CD1506" s="3">
        <f t="shared" si="968"/>
        <v>0</v>
      </c>
      <c r="CE1506" s="3" t="str">
        <f t="shared" si="969"/>
        <v/>
      </c>
      <c r="CF1506" s="3" t="e">
        <f>HLOOKUP(CE1506,'Valuation Data'!$D$2:$K$5,4,FALSE)</f>
        <v>#N/A</v>
      </c>
      <c r="CG1506" s="3">
        <f t="shared" si="970"/>
        <v>50057</v>
      </c>
      <c r="CH1506" s="3" t="str">
        <f t="shared" si="971"/>
        <v>No</v>
      </c>
      <c r="CI1506" s="3" t="str">
        <f>VLOOKUP(R1506,'Use Codes &amp; County Type'!A:D,4,FALSE)</f>
        <v>R</v>
      </c>
      <c r="CJ1506" s="3" t="str">
        <f t="shared" si="972"/>
        <v>No</v>
      </c>
      <c r="CK1506" s="3" t="str">
        <f t="shared" si="973"/>
        <v>No</v>
      </c>
      <c r="CL1506" s="3">
        <f t="shared" si="974"/>
        <v>0.35</v>
      </c>
      <c r="CM1506" s="3">
        <f t="shared" si="975"/>
        <v>17519.949999999997</v>
      </c>
      <c r="CN1506" s="3">
        <f t="shared" si="976"/>
        <v>3861.32</v>
      </c>
      <c r="CO1506" s="3">
        <f t="shared" si="977"/>
        <v>13658.629999999997</v>
      </c>
      <c r="CP1506" s="3">
        <f t="shared" si="978"/>
        <v>7.7138462153145418E-2</v>
      </c>
      <c r="CR1506" s="3" t="str">
        <f t="shared" si="979"/>
        <v>No</v>
      </c>
      <c r="CV1506" s="3" t="str">
        <f t="shared" si="980"/>
        <v>*Bid</v>
      </c>
      <c r="CW1506" s="3">
        <f t="shared" si="981"/>
        <v>1505</v>
      </c>
      <c r="CX1506" s="3">
        <f t="shared" si="982"/>
        <v>965.33</v>
      </c>
      <c r="CY1506" s="3" t="str">
        <f t="shared" si="983"/>
        <v>Ok</v>
      </c>
      <c r="CZ1506">
        <v>0</v>
      </c>
      <c r="DA1506">
        <v>0</v>
      </c>
    </row>
    <row r="1507" spans="1:105" x14ac:dyDescent="0.25">
      <c r="A1507">
        <v>1506</v>
      </c>
      <c r="B1507" t="s">
        <v>3</v>
      </c>
      <c r="C1507" t="s">
        <v>1615</v>
      </c>
      <c r="D1507">
        <v>598.54</v>
      </c>
      <c r="E1507">
        <v>2017</v>
      </c>
      <c r="F1507">
        <v>598.54</v>
      </c>
      <c r="G1507">
        <v>598.54</v>
      </c>
      <c r="H1507" s="3">
        <f t="shared" si="943"/>
        <v>0</v>
      </c>
      <c r="I1507">
        <v>85222</v>
      </c>
      <c r="J1507" t="s">
        <v>2734</v>
      </c>
      <c r="K1507" t="s">
        <v>2738</v>
      </c>
      <c r="L1507">
        <v>32097</v>
      </c>
      <c r="M1507" t="s">
        <v>3842</v>
      </c>
      <c r="N1507" t="s">
        <v>4758</v>
      </c>
      <c r="O1507">
        <v>-81.585135166536702</v>
      </c>
      <c r="P1507">
        <v>30.6024063575619</v>
      </c>
      <c r="Q1507" t="s">
        <v>5853</v>
      </c>
      <c r="R1507">
        <v>0</v>
      </c>
      <c r="S1507" t="s">
        <v>6538</v>
      </c>
      <c r="T1507">
        <v>8001</v>
      </c>
      <c r="U1507" t="s">
        <v>6581</v>
      </c>
      <c r="V1507">
        <v>2017</v>
      </c>
      <c r="W1507">
        <v>33057</v>
      </c>
      <c r="X1507">
        <v>2017</v>
      </c>
      <c r="Y1507">
        <v>36602</v>
      </c>
      <c r="Z1507">
        <v>523.84</v>
      </c>
      <c r="AA1507" s="3">
        <f t="shared" si="944"/>
        <v>0.8751963110234906</v>
      </c>
      <c r="AB1507" t="s">
        <v>6616</v>
      </c>
      <c r="AH1507" t="s">
        <v>6616</v>
      </c>
      <c r="AI1507" t="s">
        <v>6618</v>
      </c>
      <c r="AJ1507" t="s">
        <v>6618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 s="3" t="str">
        <f t="shared" si="945"/>
        <v>No</v>
      </c>
      <c r="AQ1507" s="3" t="str">
        <f t="shared" si="946"/>
        <v>No</v>
      </c>
      <c r="AR1507" s="3" t="str">
        <f t="shared" si="947"/>
        <v>No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 t="s">
        <v>6634</v>
      </c>
      <c r="AZ1507">
        <v>0</v>
      </c>
      <c r="BA1507">
        <v>0</v>
      </c>
      <c r="BB1507" t="s">
        <v>6616</v>
      </c>
      <c r="BC1507" t="s">
        <v>6616</v>
      </c>
      <c r="BD1507" s="4" t="str">
        <f t="shared" si="948"/>
        <v>No</v>
      </c>
      <c r="BE1507" t="s">
        <v>6640</v>
      </c>
      <c r="BF1507" s="3" t="str">
        <f t="shared" si="949"/>
        <v>No</v>
      </c>
      <c r="BG1507" t="s">
        <v>6645</v>
      </c>
      <c r="BH1507" s="3" t="str">
        <f t="shared" si="950"/>
        <v>85222 ASHLEY AVE</v>
      </c>
      <c r="BI1507" s="3" t="str">
        <f t="shared" si="951"/>
        <v>Yulee</v>
      </c>
      <c r="BJ1507" s="3" t="str">
        <f t="shared" si="952"/>
        <v>Florida</v>
      </c>
      <c r="BK1507" s="3">
        <f t="shared" si="953"/>
        <v>32097</v>
      </c>
      <c r="BL1507" s="3" t="str">
        <f t="shared" si="954"/>
        <v>85222 ASHLEY AVE YULEE FL 32097</v>
      </c>
      <c r="BM1507" s="3" t="str">
        <f t="shared" si="955"/>
        <v/>
      </c>
      <c r="BN1507" s="3" t="str">
        <f t="shared" si="956"/>
        <v>Pass</v>
      </c>
      <c r="BO1507" s="3" t="str">
        <f t="shared" si="957"/>
        <v>No</v>
      </c>
      <c r="BP1507" s="3" t="str">
        <f t="shared" si="958"/>
        <v>FV&lt;$10K</v>
      </c>
      <c r="BQ1507" t="s">
        <v>6650</v>
      </c>
      <c r="BR1507" s="3" t="str">
        <f t="shared" si="959"/>
        <v>No, &lt; $20K Lien</v>
      </c>
      <c r="BS1507" s="3" t="str">
        <f t="shared" si="960"/>
        <v>No, Lien &lt; $20K</v>
      </c>
      <c r="BT1507" t="s">
        <v>6650</v>
      </c>
      <c r="BU1507" s="3" t="str">
        <f t="shared" si="961"/>
        <v>No</v>
      </c>
      <c r="BV1507" s="3" t="str">
        <f t="shared" si="962"/>
        <v>No</v>
      </c>
      <c r="BW1507" s="3">
        <f t="shared" si="963"/>
        <v>0</v>
      </c>
      <c r="BX1507" s="3" t="str">
        <f t="shared" si="964"/>
        <v>No</v>
      </c>
      <c r="BY1507" s="3">
        <f t="shared" si="965"/>
        <v>33057</v>
      </c>
      <c r="BZ1507">
        <v>1</v>
      </c>
      <c r="CA1507" s="3">
        <f t="shared" si="966"/>
        <v>33057</v>
      </c>
      <c r="CC1507" s="3">
        <f t="shared" si="967"/>
        <v>0</v>
      </c>
      <c r="CD1507" s="3">
        <f t="shared" si="968"/>
        <v>0</v>
      </c>
      <c r="CE1507" s="3" t="str">
        <f t="shared" si="969"/>
        <v/>
      </c>
      <c r="CF1507" s="3" t="e">
        <f>HLOOKUP(CE1507,'Valuation Data'!$D$2:$K$5,4,FALSE)</f>
        <v>#N/A</v>
      </c>
      <c r="CG1507" s="3">
        <f t="shared" si="970"/>
        <v>33057</v>
      </c>
      <c r="CH1507" s="3" t="str">
        <f t="shared" si="971"/>
        <v>No</v>
      </c>
      <c r="CI1507" s="3" t="str">
        <f>VLOOKUP(R1507,'Use Codes &amp; County Type'!A:D,4,FALSE)</f>
        <v>V</v>
      </c>
      <c r="CJ1507" s="3" t="str">
        <f t="shared" si="972"/>
        <v>Yes</v>
      </c>
      <c r="CK1507" s="3" t="str">
        <f t="shared" si="973"/>
        <v>No</v>
      </c>
      <c r="CL1507" s="3">
        <f t="shared" si="974"/>
        <v>0</v>
      </c>
      <c r="CM1507" s="3">
        <f t="shared" si="975"/>
        <v>0</v>
      </c>
      <c r="CN1507" s="3">
        <f t="shared" si="976"/>
        <v>2394.16</v>
      </c>
      <c r="CO1507" s="3">
        <f t="shared" si="977"/>
        <v>-2394.16</v>
      </c>
      <c r="CP1507" s="3">
        <f t="shared" si="978"/>
        <v>7.2425204949027433E-2</v>
      </c>
      <c r="CR1507" s="3" t="str">
        <f t="shared" si="979"/>
        <v>No</v>
      </c>
      <c r="CV1507" s="3" t="str">
        <f t="shared" si="980"/>
        <v>Vacant, No Sales Data</v>
      </c>
      <c r="CW1507" s="3">
        <f t="shared" si="981"/>
        <v>1506</v>
      </c>
      <c r="CX1507" s="3">
        <f t="shared" si="982"/>
        <v>598.54</v>
      </c>
      <c r="CY1507" s="3" t="str">
        <f t="shared" si="983"/>
        <v>Ok</v>
      </c>
      <c r="CZ1507">
        <v>0</v>
      </c>
      <c r="DA1507">
        <v>0</v>
      </c>
    </row>
    <row r="1508" spans="1:105" x14ac:dyDescent="0.25">
      <c r="A1508">
        <v>1507</v>
      </c>
      <c r="B1508" t="s">
        <v>3</v>
      </c>
      <c r="C1508" t="s">
        <v>1616</v>
      </c>
      <c r="D1508">
        <v>796.48</v>
      </c>
      <c r="E1508">
        <v>2017</v>
      </c>
      <c r="F1508">
        <v>796.48</v>
      </c>
      <c r="G1508">
        <v>796.48</v>
      </c>
      <c r="H1508" s="3">
        <f t="shared" si="943"/>
        <v>0</v>
      </c>
      <c r="I1508">
        <v>85184</v>
      </c>
      <c r="J1508" t="s">
        <v>2734</v>
      </c>
      <c r="K1508" t="s">
        <v>2738</v>
      </c>
      <c r="L1508">
        <v>32097</v>
      </c>
      <c r="M1508" t="s">
        <v>3843</v>
      </c>
      <c r="N1508" t="s">
        <v>4758</v>
      </c>
      <c r="O1508">
        <v>-81.585558935364901</v>
      </c>
      <c r="P1508">
        <v>30.6022173828928</v>
      </c>
      <c r="Q1508" t="s">
        <v>5854</v>
      </c>
      <c r="R1508">
        <v>2</v>
      </c>
      <c r="S1508" t="s">
        <v>6535</v>
      </c>
      <c r="T1508">
        <v>1006</v>
      </c>
      <c r="U1508" t="s">
        <v>6578</v>
      </c>
      <c r="V1508">
        <v>2017</v>
      </c>
      <c r="W1508">
        <v>46693</v>
      </c>
      <c r="X1508">
        <v>2017</v>
      </c>
      <c r="Y1508">
        <v>46693</v>
      </c>
      <c r="Z1508">
        <v>706.87</v>
      </c>
      <c r="AA1508" s="3">
        <f t="shared" si="944"/>
        <v>0.88749246685415828</v>
      </c>
      <c r="AB1508" t="s">
        <v>6616</v>
      </c>
      <c r="AC1508" t="s">
        <v>6616</v>
      </c>
      <c r="AD1508" t="s">
        <v>6616</v>
      </c>
      <c r="AE1508" t="s">
        <v>6616</v>
      </c>
      <c r="AF1508" t="s">
        <v>6616</v>
      </c>
      <c r="AG1508" t="s">
        <v>6616</v>
      </c>
      <c r="AH1508" t="s">
        <v>6616</v>
      </c>
      <c r="AI1508" t="s">
        <v>6619</v>
      </c>
      <c r="AJ1508" t="s">
        <v>6618</v>
      </c>
      <c r="AK1508" t="s">
        <v>6619</v>
      </c>
      <c r="AL1508" t="s">
        <v>6618</v>
      </c>
      <c r="AM1508" t="s">
        <v>6619</v>
      </c>
      <c r="AN1508" t="s">
        <v>6619</v>
      </c>
      <c r="AO1508" t="s">
        <v>6618</v>
      </c>
      <c r="AP1508" s="3" t="str">
        <f t="shared" si="945"/>
        <v>No</v>
      </c>
      <c r="AQ1508" s="3" t="str">
        <f t="shared" si="946"/>
        <v>Yes</v>
      </c>
      <c r="AR1508" s="3" t="str">
        <f t="shared" si="947"/>
        <v>No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 t="s">
        <v>6634</v>
      </c>
      <c r="AZ1508">
        <v>0</v>
      </c>
      <c r="BA1508">
        <v>1</v>
      </c>
      <c r="BB1508" t="s">
        <v>6616</v>
      </c>
      <c r="BC1508" t="s">
        <v>6616</v>
      </c>
      <c r="BD1508" s="4" t="str">
        <f t="shared" si="948"/>
        <v>No</v>
      </c>
      <c r="BE1508" t="s">
        <v>6640</v>
      </c>
      <c r="BF1508" s="3" t="str">
        <f t="shared" si="949"/>
        <v>No</v>
      </c>
      <c r="BG1508" t="s">
        <v>6645</v>
      </c>
      <c r="BH1508" s="3" t="str">
        <f t="shared" si="950"/>
        <v>85184 ASHLEY AVE</v>
      </c>
      <c r="BI1508" s="3" t="str">
        <f t="shared" si="951"/>
        <v>Yulee</v>
      </c>
      <c r="BJ1508" s="3" t="str">
        <f t="shared" si="952"/>
        <v>Florida</v>
      </c>
      <c r="BK1508" s="3">
        <f t="shared" si="953"/>
        <v>32097</v>
      </c>
      <c r="BL1508" s="3" t="str">
        <f t="shared" si="954"/>
        <v>85184 ASHLEY AVE YULEE FL 32097</v>
      </c>
      <c r="BM1508" s="3" t="str">
        <f t="shared" si="955"/>
        <v/>
      </c>
      <c r="BN1508" s="3" t="str">
        <f t="shared" si="956"/>
        <v>Pass</v>
      </c>
      <c r="BO1508" s="3" t="str">
        <f t="shared" si="957"/>
        <v>No</v>
      </c>
      <c r="BP1508" s="3" t="str">
        <f t="shared" si="958"/>
        <v>FV&lt;$10K</v>
      </c>
      <c r="BQ1508" t="s">
        <v>6650</v>
      </c>
      <c r="BR1508" s="3" t="str">
        <f t="shared" si="959"/>
        <v>No, &lt; $20K Lien</v>
      </c>
      <c r="BS1508" s="3" t="str">
        <f t="shared" si="960"/>
        <v>No, Lien &lt; $20K</v>
      </c>
      <c r="BT1508" t="s">
        <v>6650</v>
      </c>
      <c r="BU1508" s="3" t="str">
        <f t="shared" si="961"/>
        <v>No</v>
      </c>
      <c r="BV1508" s="3" t="str">
        <f t="shared" si="962"/>
        <v>No</v>
      </c>
      <c r="BW1508" s="3">
        <f t="shared" si="963"/>
        <v>1</v>
      </c>
      <c r="BX1508" s="3" t="str">
        <f t="shared" si="964"/>
        <v>No</v>
      </c>
      <c r="BY1508" s="3">
        <f t="shared" si="965"/>
        <v>46693</v>
      </c>
      <c r="BZ1508">
        <v>1</v>
      </c>
      <c r="CA1508" s="3">
        <f t="shared" si="966"/>
        <v>46693</v>
      </c>
      <c r="CC1508" s="3">
        <f t="shared" si="967"/>
        <v>0</v>
      </c>
      <c r="CD1508" s="3">
        <f t="shared" si="968"/>
        <v>0</v>
      </c>
      <c r="CE1508" s="3" t="str">
        <f t="shared" si="969"/>
        <v/>
      </c>
      <c r="CF1508" s="3" t="e">
        <f>HLOOKUP(CE1508,'Valuation Data'!$D$2:$K$5,4,FALSE)</f>
        <v>#N/A</v>
      </c>
      <c r="CG1508" s="3">
        <f t="shared" si="970"/>
        <v>46693</v>
      </c>
      <c r="CH1508" s="3" t="str">
        <f t="shared" si="971"/>
        <v>No</v>
      </c>
      <c r="CI1508" s="3" t="str">
        <f>VLOOKUP(R1508,'Use Codes &amp; County Type'!A:D,4,FALSE)</f>
        <v>R</v>
      </c>
      <c r="CJ1508" s="3" t="str">
        <f t="shared" si="972"/>
        <v>No</v>
      </c>
      <c r="CK1508" s="3" t="str">
        <f t="shared" si="973"/>
        <v>No</v>
      </c>
      <c r="CL1508" s="3">
        <f t="shared" si="974"/>
        <v>0.35</v>
      </c>
      <c r="CM1508" s="3">
        <f t="shared" si="975"/>
        <v>16342.55</v>
      </c>
      <c r="CN1508" s="3">
        <f t="shared" si="976"/>
        <v>3982.4</v>
      </c>
      <c r="CO1508" s="3">
        <f t="shared" si="977"/>
        <v>12360.15</v>
      </c>
      <c r="CP1508" s="3">
        <f t="shared" si="978"/>
        <v>8.5289015484119671E-2</v>
      </c>
      <c r="CR1508" s="3" t="str">
        <f t="shared" si="979"/>
        <v>No</v>
      </c>
      <c r="CV1508" s="3" t="str">
        <f t="shared" si="980"/>
        <v>*Bid</v>
      </c>
      <c r="CW1508" s="3">
        <f t="shared" si="981"/>
        <v>1507</v>
      </c>
      <c r="CX1508" s="3">
        <f t="shared" si="982"/>
        <v>796.48</v>
      </c>
      <c r="CY1508" s="3" t="str">
        <f t="shared" si="983"/>
        <v>Ok</v>
      </c>
      <c r="CZ1508">
        <v>0</v>
      </c>
      <c r="DA1508">
        <v>0</v>
      </c>
    </row>
    <row r="1509" spans="1:105" x14ac:dyDescent="0.25">
      <c r="A1509">
        <v>1508</v>
      </c>
      <c r="B1509" t="s">
        <v>3</v>
      </c>
      <c r="C1509" t="s">
        <v>1617</v>
      </c>
      <c r="D1509">
        <v>1267.9000000000001</v>
      </c>
      <c r="E1509">
        <v>2017</v>
      </c>
      <c r="F1509">
        <v>1267.9000000000001</v>
      </c>
      <c r="G1509">
        <v>1267.9000000000001</v>
      </c>
      <c r="H1509" s="3">
        <f t="shared" si="943"/>
        <v>0</v>
      </c>
      <c r="I1509">
        <v>85024</v>
      </c>
      <c r="J1509" t="s">
        <v>2734</v>
      </c>
      <c r="K1509" t="s">
        <v>2738</v>
      </c>
      <c r="L1509">
        <v>32097</v>
      </c>
      <c r="M1509" t="s">
        <v>3844</v>
      </c>
      <c r="N1509" t="s">
        <v>4758</v>
      </c>
      <c r="O1509">
        <v>-81.588292013418297</v>
      </c>
      <c r="P1509">
        <v>30.6011932935136</v>
      </c>
      <c r="Q1509" t="s">
        <v>5855</v>
      </c>
      <c r="R1509">
        <v>2</v>
      </c>
      <c r="S1509" t="s">
        <v>6535</v>
      </c>
      <c r="T1509">
        <v>1006</v>
      </c>
      <c r="U1509" t="s">
        <v>6578</v>
      </c>
      <c r="V1509">
        <v>2017</v>
      </c>
      <c r="W1509">
        <v>75486</v>
      </c>
      <c r="X1509">
        <v>2017</v>
      </c>
      <c r="Y1509">
        <v>75486</v>
      </c>
      <c r="Z1509">
        <v>1142.77</v>
      </c>
      <c r="AA1509" s="3">
        <f t="shared" si="944"/>
        <v>0.90130925151825847</v>
      </c>
      <c r="AB1509" t="s">
        <v>6616</v>
      </c>
      <c r="AI1509" t="s">
        <v>6618</v>
      </c>
      <c r="AJ1509" t="s">
        <v>6618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 s="3" t="str">
        <f t="shared" si="945"/>
        <v>No</v>
      </c>
      <c r="AQ1509" s="3" t="str">
        <f t="shared" si="946"/>
        <v>No</v>
      </c>
      <c r="AR1509" s="3" t="str">
        <f t="shared" si="947"/>
        <v>No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 t="s">
        <v>6634</v>
      </c>
      <c r="AZ1509">
        <v>0</v>
      </c>
      <c r="BA1509">
        <v>1</v>
      </c>
      <c r="BB1509" t="s">
        <v>6616</v>
      </c>
      <c r="BC1509" t="s">
        <v>6616</v>
      </c>
      <c r="BD1509" s="4" t="str">
        <f t="shared" si="948"/>
        <v>No</v>
      </c>
      <c r="BE1509" t="s">
        <v>6640</v>
      </c>
      <c r="BF1509" s="3" t="str">
        <f t="shared" si="949"/>
        <v>No</v>
      </c>
      <c r="BG1509" t="s">
        <v>6645</v>
      </c>
      <c r="BH1509" s="3" t="str">
        <f t="shared" si="950"/>
        <v>85024 ASHLEY AVE</v>
      </c>
      <c r="BI1509" s="3" t="str">
        <f t="shared" si="951"/>
        <v>Yulee</v>
      </c>
      <c r="BJ1509" s="3" t="str">
        <f t="shared" si="952"/>
        <v>Florida</v>
      </c>
      <c r="BK1509" s="3">
        <f t="shared" si="953"/>
        <v>32097</v>
      </c>
      <c r="BL1509" s="3" t="str">
        <f t="shared" si="954"/>
        <v>85024 ASHLEY AVE YULEE FL 32097</v>
      </c>
      <c r="BM1509" s="3" t="str">
        <f t="shared" si="955"/>
        <v/>
      </c>
      <c r="BN1509" s="3" t="str">
        <f t="shared" si="956"/>
        <v>Pass</v>
      </c>
      <c r="BO1509" s="3" t="str">
        <f t="shared" si="957"/>
        <v>No</v>
      </c>
      <c r="BP1509" s="3" t="str">
        <f t="shared" si="958"/>
        <v>FV&lt;$10K</v>
      </c>
      <c r="BQ1509" t="s">
        <v>6650</v>
      </c>
      <c r="BR1509" s="3" t="str">
        <f t="shared" si="959"/>
        <v>No, &lt; $20K Lien</v>
      </c>
      <c r="BS1509" s="3" t="str">
        <f t="shared" si="960"/>
        <v>No, Lien &lt; $20K</v>
      </c>
      <c r="BT1509" t="s">
        <v>6650</v>
      </c>
      <c r="BU1509" s="3" t="str">
        <f t="shared" si="961"/>
        <v>No</v>
      </c>
      <c r="BV1509" s="3" t="str">
        <f t="shared" si="962"/>
        <v>No</v>
      </c>
      <c r="BW1509" s="3">
        <f t="shared" si="963"/>
        <v>1</v>
      </c>
      <c r="BX1509" s="3" t="str">
        <f t="shared" si="964"/>
        <v>No</v>
      </c>
      <c r="BY1509" s="3">
        <f t="shared" si="965"/>
        <v>75486</v>
      </c>
      <c r="BZ1509">
        <v>1</v>
      </c>
      <c r="CA1509" s="3">
        <f t="shared" si="966"/>
        <v>75486</v>
      </c>
      <c r="CC1509" s="3">
        <f t="shared" si="967"/>
        <v>0</v>
      </c>
      <c r="CD1509" s="3">
        <f t="shared" si="968"/>
        <v>0</v>
      </c>
      <c r="CE1509" s="3" t="str">
        <f t="shared" si="969"/>
        <v/>
      </c>
      <c r="CF1509" s="3" t="e">
        <f>HLOOKUP(CE1509,'Valuation Data'!$D$2:$K$5,4,FALSE)</f>
        <v>#N/A</v>
      </c>
      <c r="CG1509" s="3">
        <f t="shared" si="970"/>
        <v>75486</v>
      </c>
      <c r="CH1509" s="3" t="str">
        <f t="shared" si="971"/>
        <v>No</v>
      </c>
      <c r="CI1509" s="3" t="str">
        <f>VLOOKUP(R1509,'Use Codes &amp; County Type'!A:D,4,FALSE)</f>
        <v>R</v>
      </c>
      <c r="CJ1509" s="3" t="str">
        <f t="shared" si="972"/>
        <v>No</v>
      </c>
      <c r="CK1509" s="3" t="str">
        <f t="shared" si="973"/>
        <v>No</v>
      </c>
      <c r="CL1509" s="3">
        <f t="shared" si="974"/>
        <v>0.35</v>
      </c>
      <c r="CM1509" s="3">
        <f t="shared" si="975"/>
        <v>26420.1</v>
      </c>
      <c r="CN1509" s="3">
        <f t="shared" si="976"/>
        <v>6339.5</v>
      </c>
      <c r="CO1509" s="3">
        <f t="shared" si="977"/>
        <v>20080.599999999999</v>
      </c>
      <c r="CP1509" s="3">
        <f t="shared" si="978"/>
        <v>8.3982460323768646E-2</v>
      </c>
      <c r="CR1509" s="3" t="str">
        <f t="shared" si="979"/>
        <v>No</v>
      </c>
      <c r="CV1509" s="3" t="str">
        <f t="shared" si="980"/>
        <v>*Bid</v>
      </c>
      <c r="CW1509" s="3">
        <f t="shared" si="981"/>
        <v>1508</v>
      </c>
      <c r="CX1509" s="3">
        <f t="shared" si="982"/>
        <v>1267.9000000000001</v>
      </c>
      <c r="CY1509" s="3" t="str">
        <f t="shared" si="983"/>
        <v>Ok</v>
      </c>
      <c r="CZ1509">
        <v>0</v>
      </c>
      <c r="DA1509">
        <v>0</v>
      </c>
    </row>
    <row r="1510" spans="1:105" x14ac:dyDescent="0.25">
      <c r="A1510">
        <v>1509</v>
      </c>
      <c r="B1510" t="s">
        <v>3</v>
      </c>
      <c r="C1510" t="s">
        <v>1618</v>
      </c>
      <c r="D1510">
        <v>88</v>
      </c>
      <c r="E1510">
        <v>2017</v>
      </c>
      <c r="F1510" t="e">
        <f>NA()</f>
        <v>#N/A</v>
      </c>
      <c r="G1510" t="e">
        <f>NA()</f>
        <v>#N/A</v>
      </c>
      <c r="H1510" s="3" t="e">
        <f t="shared" si="943"/>
        <v>#N/A</v>
      </c>
      <c r="I1510" t="e">
        <f>NA()</f>
        <v>#N/A</v>
      </c>
      <c r="J1510" t="e">
        <f>NA()</f>
        <v>#N/A</v>
      </c>
      <c r="K1510" t="e">
        <f>NA()</f>
        <v>#N/A</v>
      </c>
      <c r="L1510" t="e">
        <f>NA()</f>
        <v>#N/A</v>
      </c>
      <c r="M1510" t="e">
        <f>NA()</f>
        <v>#N/A</v>
      </c>
      <c r="N1510" t="e">
        <f>NA()</f>
        <v>#N/A</v>
      </c>
      <c r="O1510" t="e">
        <f>NA()</f>
        <v>#N/A</v>
      </c>
      <c r="P1510" t="e">
        <f>NA()</f>
        <v>#N/A</v>
      </c>
      <c r="Q1510" t="e">
        <f>NA()</f>
        <v>#N/A</v>
      </c>
      <c r="R1510">
        <v>2</v>
      </c>
      <c r="S1510" t="s">
        <v>6535</v>
      </c>
      <c r="T1510" t="e">
        <f>NA()</f>
        <v>#N/A</v>
      </c>
      <c r="U1510" t="e">
        <f>NA()</f>
        <v>#N/A</v>
      </c>
      <c r="V1510">
        <v>2017</v>
      </c>
      <c r="W1510">
        <v>28420</v>
      </c>
      <c r="X1510" t="e">
        <f>NA()</f>
        <v>#N/A</v>
      </c>
      <c r="Y1510" t="e">
        <f>NA()</f>
        <v>#N/A</v>
      </c>
      <c r="Z1510" t="e">
        <f>NA()</f>
        <v>#N/A</v>
      </c>
      <c r="AA1510" s="3">
        <f t="shared" si="944"/>
        <v>0</v>
      </c>
      <c r="AH1510" t="s">
        <v>6616</v>
      </c>
      <c r="AI1510" t="e">
        <f>NA()</f>
        <v>#N/A</v>
      </c>
      <c r="AJ1510" t="e">
        <f>NA()</f>
        <v>#N/A</v>
      </c>
      <c r="AK1510" t="e">
        <f>NA()</f>
        <v>#N/A</v>
      </c>
      <c r="AL1510" t="e">
        <f>NA()</f>
        <v>#N/A</v>
      </c>
      <c r="AM1510" t="e">
        <f>NA()</f>
        <v>#N/A</v>
      </c>
      <c r="AN1510" t="e">
        <f>NA()</f>
        <v>#N/A</v>
      </c>
      <c r="AO1510" t="e">
        <f>NA()</f>
        <v>#N/A</v>
      </c>
      <c r="AP1510" s="3" t="str">
        <f t="shared" si="945"/>
        <v>No</v>
      </c>
      <c r="AQ1510" s="3" t="str">
        <f t="shared" si="946"/>
        <v>No</v>
      </c>
      <c r="AR1510" s="3" t="str">
        <f t="shared" si="947"/>
        <v>No</v>
      </c>
      <c r="AS1510" t="e">
        <f>NA()</f>
        <v>#N/A</v>
      </c>
      <c r="AT1510" t="e">
        <f>NA()</f>
        <v>#N/A</v>
      </c>
      <c r="AU1510" t="e">
        <f>NA()</f>
        <v>#N/A</v>
      </c>
      <c r="AV1510" t="e">
        <f>NA()</f>
        <v>#N/A</v>
      </c>
      <c r="AW1510" t="e">
        <f>NA()</f>
        <v>#N/A</v>
      </c>
      <c r="AX1510" t="e">
        <f>NA()</f>
        <v>#N/A</v>
      </c>
      <c r="AY1510" t="e">
        <f>NA()</f>
        <v>#N/A</v>
      </c>
      <c r="AZ1510" t="e">
        <f>NA()</f>
        <v>#N/A</v>
      </c>
      <c r="BA1510">
        <v>0</v>
      </c>
      <c r="BB1510" t="s">
        <v>6617</v>
      </c>
      <c r="BC1510" t="e">
        <f>NA()</f>
        <v>#N/A</v>
      </c>
      <c r="BD1510" s="4" t="str">
        <f t="shared" si="948"/>
        <v>No</v>
      </c>
      <c r="BE1510" t="e">
        <f>NA()</f>
        <v>#N/A</v>
      </c>
      <c r="BF1510" s="3" t="str">
        <f t="shared" si="949"/>
        <v>No</v>
      </c>
      <c r="BG1510" t="e">
        <f>NA()</f>
        <v>#N/A</v>
      </c>
      <c r="BH1510" s="3" t="e">
        <f t="shared" si="950"/>
        <v>#N/A</v>
      </c>
      <c r="BI1510" s="3" t="e">
        <f t="shared" si="951"/>
        <v>#N/A</v>
      </c>
      <c r="BJ1510" s="3" t="e">
        <f t="shared" si="952"/>
        <v>#N/A</v>
      </c>
      <c r="BK1510" s="3" t="e">
        <f t="shared" si="953"/>
        <v>#N/A</v>
      </c>
      <c r="BL1510" s="3" t="e">
        <f t="shared" si="954"/>
        <v>#N/A</v>
      </c>
      <c r="BM1510" s="3" t="e">
        <f t="shared" si="955"/>
        <v>#N/A</v>
      </c>
      <c r="BN1510" s="3" t="str">
        <f t="shared" si="956"/>
        <v>Lien&lt;$150</v>
      </c>
      <c r="BO1510" s="3" t="e">
        <f t="shared" si="957"/>
        <v>#N/A</v>
      </c>
      <c r="BP1510" s="3" t="str">
        <f t="shared" si="958"/>
        <v>FV&lt;$10K</v>
      </c>
      <c r="BQ1510" t="s">
        <v>6650</v>
      </c>
      <c r="BR1510" s="3" t="str">
        <f t="shared" si="959"/>
        <v>No, &lt; $20K Lien</v>
      </c>
      <c r="BS1510" s="3" t="str">
        <f t="shared" si="960"/>
        <v>No, Lien &lt; $20K</v>
      </c>
      <c r="BT1510" t="s">
        <v>6650</v>
      </c>
      <c r="BU1510" s="3" t="str">
        <f t="shared" si="961"/>
        <v>No</v>
      </c>
      <c r="BV1510" s="3" t="str">
        <f t="shared" si="962"/>
        <v>No</v>
      </c>
      <c r="BW1510" s="3">
        <f t="shared" si="963"/>
        <v>0</v>
      </c>
      <c r="BX1510" s="3" t="str">
        <f t="shared" si="964"/>
        <v>No</v>
      </c>
      <c r="BY1510" s="3">
        <f t="shared" si="965"/>
        <v>28420</v>
      </c>
      <c r="BZ1510">
        <v>1</v>
      </c>
      <c r="CA1510" s="3">
        <f t="shared" si="966"/>
        <v>28420</v>
      </c>
      <c r="CC1510" s="3" t="e">
        <f t="shared" si="967"/>
        <v>#N/A</v>
      </c>
      <c r="CD1510" s="3" t="e">
        <f t="shared" si="968"/>
        <v>#N/A</v>
      </c>
      <c r="CE1510" s="3" t="str">
        <f t="shared" si="969"/>
        <v/>
      </c>
      <c r="CF1510" s="3" t="e">
        <f>HLOOKUP(CE1510,'Valuation Data'!$D$2:$K$5,4,FALSE)</f>
        <v>#N/A</v>
      </c>
      <c r="CG1510" s="3">
        <f t="shared" si="970"/>
        <v>28420</v>
      </c>
      <c r="CH1510" s="3" t="str">
        <f t="shared" si="971"/>
        <v>No</v>
      </c>
      <c r="CI1510" s="3" t="str">
        <f>VLOOKUP(R1510,'Use Codes &amp; County Type'!A:D,4,FALSE)</f>
        <v>R</v>
      </c>
      <c r="CJ1510" s="3" t="str">
        <f t="shared" si="972"/>
        <v>No</v>
      </c>
      <c r="CK1510" s="3" t="str">
        <f t="shared" si="973"/>
        <v>Yes</v>
      </c>
      <c r="CL1510" s="3">
        <f t="shared" si="974"/>
        <v>0.67</v>
      </c>
      <c r="CM1510" s="3">
        <f t="shared" si="975"/>
        <v>19041.400000000001</v>
      </c>
      <c r="CN1510" s="3" t="e">
        <f t="shared" si="976"/>
        <v>#N/A</v>
      </c>
      <c r="CO1510" s="3" t="e">
        <f t="shared" si="977"/>
        <v>#N/A</v>
      </c>
      <c r="CP1510" s="3" t="e">
        <f t="shared" si="978"/>
        <v>#N/A</v>
      </c>
      <c r="CR1510" s="3" t="str">
        <f t="shared" si="979"/>
        <v>No</v>
      </c>
      <c r="CV1510" s="3" t="str">
        <f t="shared" si="980"/>
        <v>Lien&lt;$150</v>
      </c>
      <c r="CW1510" s="3">
        <f t="shared" si="981"/>
        <v>1509</v>
      </c>
      <c r="CX1510" s="3">
        <f t="shared" si="982"/>
        <v>88</v>
      </c>
      <c r="CY1510" s="3" t="str">
        <f t="shared" si="983"/>
        <v>Ok</v>
      </c>
      <c r="CZ1510" t="e">
        <f>NA()</f>
        <v>#N/A</v>
      </c>
      <c r="DA1510" t="e">
        <f>NA()</f>
        <v>#N/A</v>
      </c>
    </row>
    <row r="1511" spans="1:105" x14ac:dyDescent="0.25">
      <c r="A1511">
        <v>1510</v>
      </c>
      <c r="B1511" t="s">
        <v>3</v>
      </c>
      <c r="C1511" t="s">
        <v>1619</v>
      </c>
      <c r="D1511">
        <v>827.51</v>
      </c>
      <c r="E1511">
        <v>2017</v>
      </c>
      <c r="F1511">
        <v>827.51</v>
      </c>
      <c r="G1511">
        <v>827.51</v>
      </c>
      <c r="H1511" s="3">
        <f t="shared" si="943"/>
        <v>0</v>
      </c>
      <c r="I1511">
        <v>85292</v>
      </c>
      <c r="J1511" t="s">
        <v>2734</v>
      </c>
      <c r="K1511" t="s">
        <v>2738</v>
      </c>
      <c r="L1511">
        <v>32097</v>
      </c>
      <c r="M1511" t="s">
        <v>3845</v>
      </c>
      <c r="N1511" t="s">
        <v>4758</v>
      </c>
      <c r="O1511">
        <v>-81.583582951083898</v>
      </c>
      <c r="P1511">
        <v>30.6011762552838</v>
      </c>
      <c r="Q1511" t="s">
        <v>5856</v>
      </c>
      <c r="R1511">
        <v>2</v>
      </c>
      <c r="S1511" t="s">
        <v>6535</v>
      </c>
      <c r="T1511">
        <v>1006</v>
      </c>
      <c r="U1511" t="s">
        <v>6578</v>
      </c>
      <c r="V1511">
        <v>2017</v>
      </c>
      <c r="W1511">
        <v>45316</v>
      </c>
      <c r="X1511">
        <v>2017</v>
      </c>
      <c r="Y1511">
        <v>52824</v>
      </c>
      <c r="Z1511">
        <v>735.56</v>
      </c>
      <c r="AA1511" s="3">
        <f t="shared" si="944"/>
        <v>0.88888351802395127</v>
      </c>
      <c r="AB1511" t="s">
        <v>6616</v>
      </c>
      <c r="AC1511" t="s">
        <v>6616</v>
      </c>
      <c r="AD1511" t="s">
        <v>6616</v>
      </c>
      <c r="AE1511" t="s">
        <v>6616</v>
      </c>
      <c r="AF1511" t="s">
        <v>6616</v>
      </c>
      <c r="AG1511" t="s">
        <v>6616</v>
      </c>
      <c r="AH1511" t="s">
        <v>6616</v>
      </c>
      <c r="AI1511" t="s">
        <v>6618</v>
      </c>
      <c r="AJ1511" t="s">
        <v>6618</v>
      </c>
      <c r="AK1511" t="s">
        <v>6618</v>
      </c>
      <c r="AL1511" t="s">
        <v>6618</v>
      </c>
      <c r="AM1511" t="s">
        <v>6618</v>
      </c>
      <c r="AN1511" t="s">
        <v>6618</v>
      </c>
      <c r="AO1511" t="s">
        <v>6618</v>
      </c>
      <c r="AP1511" s="3" t="str">
        <f t="shared" si="945"/>
        <v>No</v>
      </c>
      <c r="AQ1511" s="3" t="str">
        <f t="shared" si="946"/>
        <v>No</v>
      </c>
      <c r="AR1511" s="3" t="str">
        <f t="shared" si="947"/>
        <v>No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 t="s">
        <v>6634</v>
      </c>
      <c r="AZ1511" t="s">
        <v>6638</v>
      </c>
      <c r="BA1511">
        <v>0</v>
      </c>
      <c r="BB1511" t="s">
        <v>6616</v>
      </c>
      <c r="BC1511" t="s">
        <v>6616</v>
      </c>
      <c r="BD1511" s="4" t="str">
        <f t="shared" si="948"/>
        <v>No</v>
      </c>
      <c r="BE1511" t="s">
        <v>6640</v>
      </c>
      <c r="BF1511" s="3" t="str">
        <f t="shared" si="949"/>
        <v>No</v>
      </c>
      <c r="BG1511" t="s">
        <v>6645</v>
      </c>
      <c r="BH1511" s="3" t="str">
        <f t="shared" si="950"/>
        <v>85292 ROSE MARIE RD</v>
      </c>
      <c r="BI1511" s="3" t="str">
        <f t="shared" si="951"/>
        <v>Yulee</v>
      </c>
      <c r="BJ1511" s="3" t="str">
        <f t="shared" si="952"/>
        <v>Florida</v>
      </c>
      <c r="BK1511" s="3">
        <f t="shared" si="953"/>
        <v>32097</v>
      </c>
      <c r="BL1511" s="3" t="str">
        <f t="shared" si="954"/>
        <v>85292 ROSE MARIE RD YULEE FL 32097</v>
      </c>
      <c r="BM1511" s="3" t="str">
        <f t="shared" si="955"/>
        <v/>
      </c>
      <c r="BN1511" s="3" t="str">
        <f t="shared" si="956"/>
        <v>Pass</v>
      </c>
      <c r="BO1511" s="3" t="str">
        <f t="shared" si="957"/>
        <v>No</v>
      </c>
      <c r="BP1511" s="3" t="str">
        <f t="shared" si="958"/>
        <v>FV&lt;$10K</v>
      </c>
      <c r="BQ1511" t="s">
        <v>6650</v>
      </c>
      <c r="BR1511" s="3" t="str">
        <f t="shared" si="959"/>
        <v>No, &lt; $20K Lien</v>
      </c>
      <c r="BS1511" s="3" t="str">
        <f t="shared" si="960"/>
        <v>No, Lien &lt; $20K</v>
      </c>
      <c r="BT1511" t="s">
        <v>6650</v>
      </c>
      <c r="BU1511" s="3" t="str">
        <f t="shared" si="961"/>
        <v>No</v>
      </c>
      <c r="BV1511" s="3" t="str">
        <f t="shared" si="962"/>
        <v>No</v>
      </c>
      <c r="BW1511" s="3">
        <f t="shared" si="963"/>
        <v>0</v>
      </c>
      <c r="BX1511" s="3" t="str">
        <f t="shared" si="964"/>
        <v>No</v>
      </c>
      <c r="BY1511" s="3">
        <f t="shared" si="965"/>
        <v>45316</v>
      </c>
      <c r="BZ1511">
        <v>1</v>
      </c>
      <c r="CA1511" s="3">
        <f t="shared" si="966"/>
        <v>45316</v>
      </c>
      <c r="CC1511" s="3">
        <f t="shared" si="967"/>
        <v>0</v>
      </c>
      <c r="CD1511" s="3">
        <f t="shared" si="968"/>
        <v>0</v>
      </c>
      <c r="CE1511" s="3" t="str">
        <f t="shared" si="969"/>
        <v/>
      </c>
      <c r="CF1511" s="3" t="e">
        <f>HLOOKUP(CE1511,'Valuation Data'!$D$2:$K$5,4,FALSE)</f>
        <v>#N/A</v>
      </c>
      <c r="CG1511" s="3">
        <f t="shared" si="970"/>
        <v>45316</v>
      </c>
      <c r="CH1511" s="3" t="str">
        <f t="shared" si="971"/>
        <v>No</v>
      </c>
      <c r="CI1511" s="3" t="str">
        <f>VLOOKUP(R1511,'Use Codes &amp; County Type'!A:D,4,FALSE)</f>
        <v>R</v>
      </c>
      <c r="CJ1511" s="3" t="str">
        <f t="shared" si="972"/>
        <v>No</v>
      </c>
      <c r="CK1511" s="3" t="str">
        <f t="shared" si="973"/>
        <v>No</v>
      </c>
      <c r="CL1511" s="3">
        <f t="shared" si="974"/>
        <v>0.35</v>
      </c>
      <c r="CM1511" s="3">
        <f t="shared" si="975"/>
        <v>15860.599999999999</v>
      </c>
      <c r="CN1511" s="3">
        <f t="shared" si="976"/>
        <v>3310.04</v>
      </c>
      <c r="CO1511" s="3">
        <f t="shared" si="977"/>
        <v>12550.559999999998</v>
      </c>
      <c r="CP1511" s="3">
        <f t="shared" si="978"/>
        <v>7.3043516638714806E-2</v>
      </c>
      <c r="CR1511" s="3" t="str">
        <f t="shared" si="979"/>
        <v>No</v>
      </c>
      <c r="CV1511" s="3" t="str">
        <f t="shared" si="980"/>
        <v>*Bid</v>
      </c>
      <c r="CW1511" s="3">
        <f t="shared" si="981"/>
        <v>1510</v>
      </c>
      <c r="CX1511" s="3">
        <f t="shared" si="982"/>
        <v>827.51</v>
      </c>
      <c r="CY1511" s="3" t="str">
        <f t="shared" si="983"/>
        <v>Ok</v>
      </c>
      <c r="CZ1511">
        <v>0</v>
      </c>
      <c r="DA1511">
        <v>0</v>
      </c>
    </row>
    <row r="1512" spans="1:105" x14ac:dyDescent="0.25">
      <c r="A1512">
        <v>1511</v>
      </c>
      <c r="B1512" t="s">
        <v>3</v>
      </c>
      <c r="C1512" t="s">
        <v>1620</v>
      </c>
      <c r="D1512">
        <v>441.42</v>
      </c>
      <c r="E1512">
        <v>2017</v>
      </c>
      <c r="F1512">
        <v>441.42</v>
      </c>
      <c r="G1512">
        <v>441.42</v>
      </c>
      <c r="H1512" s="3">
        <f t="shared" si="943"/>
        <v>0</v>
      </c>
      <c r="I1512">
        <v>85221</v>
      </c>
      <c r="J1512" t="s">
        <v>2734</v>
      </c>
      <c r="K1512" t="s">
        <v>2738</v>
      </c>
      <c r="L1512">
        <v>32097</v>
      </c>
      <c r="M1512" t="s">
        <v>3846</v>
      </c>
      <c r="N1512" t="s">
        <v>4758</v>
      </c>
      <c r="O1512">
        <v>-81.584696564140202</v>
      </c>
      <c r="P1512">
        <v>30.599906761290001</v>
      </c>
      <c r="Q1512" t="s">
        <v>5857</v>
      </c>
      <c r="R1512">
        <v>2</v>
      </c>
      <c r="S1512" t="s">
        <v>6535</v>
      </c>
      <c r="T1512">
        <v>1006</v>
      </c>
      <c r="U1512" t="s">
        <v>6578</v>
      </c>
      <c r="V1512">
        <v>2017</v>
      </c>
      <c r="W1512">
        <v>50006</v>
      </c>
      <c r="X1512">
        <v>2017</v>
      </c>
      <c r="Y1512">
        <v>50006</v>
      </c>
      <c r="Z1512">
        <v>378.56</v>
      </c>
      <c r="AA1512" s="3">
        <f t="shared" si="944"/>
        <v>0.85759594037424669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 s="3" t="str">
        <f t="shared" si="945"/>
        <v>No</v>
      </c>
      <c r="AQ1512" s="3" t="str">
        <f t="shared" si="946"/>
        <v>No</v>
      </c>
      <c r="AR1512" s="3" t="str">
        <f t="shared" si="947"/>
        <v>No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 t="s">
        <v>6634</v>
      </c>
      <c r="AZ1512">
        <v>0</v>
      </c>
      <c r="BA1512">
        <v>0</v>
      </c>
      <c r="BB1512" t="s">
        <v>6617</v>
      </c>
      <c r="BC1512">
        <v>0</v>
      </c>
      <c r="BD1512" s="4" t="str">
        <f t="shared" si="948"/>
        <v>No</v>
      </c>
      <c r="BE1512" t="s">
        <v>6640</v>
      </c>
      <c r="BF1512" s="3" t="str">
        <f t="shared" si="949"/>
        <v>No</v>
      </c>
      <c r="BG1512" t="s">
        <v>6645</v>
      </c>
      <c r="BH1512" s="3" t="str">
        <f t="shared" si="950"/>
        <v>85221 TINYA RD</v>
      </c>
      <c r="BI1512" s="3" t="str">
        <f t="shared" si="951"/>
        <v>Yulee</v>
      </c>
      <c r="BJ1512" s="3" t="str">
        <f t="shared" si="952"/>
        <v>Florida</v>
      </c>
      <c r="BK1512" s="3">
        <f t="shared" si="953"/>
        <v>32097</v>
      </c>
      <c r="BL1512" s="3" t="str">
        <f t="shared" si="954"/>
        <v>85221 TINYA RD YULEE FL 32097</v>
      </c>
      <c r="BM1512" s="3" t="str">
        <f t="shared" si="955"/>
        <v/>
      </c>
      <c r="BN1512" s="3" t="str">
        <f t="shared" si="956"/>
        <v>Pass</v>
      </c>
      <c r="BO1512" s="3" t="str">
        <f t="shared" si="957"/>
        <v>No</v>
      </c>
      <c r="BP1512" s="3" t="str">
        <f t="shared" si="958"/>
        <v>FV&lt;$10K</v>
      </c>
      <c r="BQ1512" t="s">
        <v>6650</v>
      </c>
      <c r="BR1512" s="3" t="str">
        <f t="shared" si="959"/>
        <v>No, &lt; $20K Lien</v>
      </c>
      <c r="BS1512" s="3" t="str">
        <f t="shared" si="960"/>
        <v>No, Lien &lt; $20K</v>
      </c>
      <c r="BT1512" t="s">
        <v>6650</v>
      </c>
      <c r="BU1512" s="3" t="str">
        <f t="shared" si="961"/>
        <v>No</v>
      </c>
      <c r="BV1512" s="3" t="str">
        <f t="shared" si="962"/>
        <v>No</v>
      </c>
      <c r="BW1512" s="3">
        <f t="shared" si="963"/>
        <v>0</v>
      </c>
      <c r="BX1512" s="3" t="str">
        <f t="shared" si="964"/>
        <v>No</v>
      </c>
      <c r="BY1512" s="3">
        <f t="shared" si="965"/>
        <v>50006</v>
      </c>
      <c r="BZ1512">
        <v>1</v>
      </c>
      <c r="CA1512" s="3">
        <f t="shared" si="966"/>
        <v>50006</v>
      </c>
      <c r="CC1512" s="3">
        <f t="shared" si="967"/>
        <v>0</v>
      </c>
      <c r="CD1512" s="3">
        <f t="shared" si="968"/>
        <v>0</v>
      </c>
      <c r="CE1512" s="3" t="str">
        <f t="shared" si="969"/>
        <v/>
      </c>
      <c r="CF1512" s="3" t="e">
        <f>HLOOKUP(CE1512,'Valuation Data'!$D$2:$K$5,4,FALSE)</f>
        <v>#N/A</v>
      </c>
      <c r="CG1512" s="3">
        <f t="shared" si="970"/>
        <v>50006</v>
      </c>
      <c r="CH1512" s="3" t="str">
        <f t="shared" si="971"/>
        <v>No</v>
      </c>
      <c r="CI1512" s="3" t="str">
        <f>VLOOKUP(R1512,'Use Codes &amp; County Type'!A:D,4,FALSE)</f>
        <v>R</v>
      </c>
      <c r="CJ1512" s="3" t="str">
        <f t="shared" si="972"/>
        <v>No</v>
      </c>
      <c r="CK1512" s="3" t="str">
        <f t="shared" si="973"/>
        <v>Yes</v>
      </c>
      <c r="CL1512" s="3">
        <f t="shared" si="974"/>
        <v>0.67</v>
      </c>
      <c r="CM1512" s="3">
        <f t="shared" si="975"/>
        <v>33504.020000000004</v>
      </c>
      <c r="CN1512" s="3">
        <f t="shared" si="976"/>
        <v>1765.68</v>
      </c>
      <c r="CO1512" s="3">
        <f t="shared" si="977"/>
        <v>31738.340000000004</v>
      </c>
      <c r="CP1512" s="3">
        <f t="shared" si="978"/>
        <v>3.5309362876454829E-2</v>
      </c>
      <c r="CR1512" s="3" t="str">
        <f t="shared" si="979"/>
        <v>No</v>
      </c>
      <c r="CV1512" s="3" t="str">
        <f t="shared" si="980"/>
        <v>*Bid</v>
      </c>
      <c r="CW1512" s="3">
        <f t="shared" si="981"/>
        <v>1511</v>
      </c>
      <c r="CX1512" s="3">
        <f t="shared" si="982"/>
        <v>441.42</v>
      </c>
      <c r="CY1512" s="3" t="str">
        <f t="shared" si="983"/>
        <v>Ok</v>
      </c>
      <c r="CZ1512">
        <v>0</v>
      </c>
      <c r="DA1512">
        <v>0</v>
      </c>
    </row>
    <row r="1513" spans="1:105" x14ac:dyDescent="0.25">
      <c r="A1513">
        <v>1512</v>
      </c>
      <c r="B1513" t="s">
        <v>3</v>
      </c>
      <c r="C1513" t="s">
        <v>1621</v>
      </c>
      <c r="D1513">
        <v>764.77</v>
      </c>
      <c r="E1513">
        <v>2017</v>
      </c>
      <c r="F1513">
        <v>764.77</v>
      </c>
      <c r="G1513">
        <v>764.77</v>
      </c>
      <c r="H1513" s="3">
        <f t="shared" si="943"/>
        <v>0</v>
      </c>
      <c r="I1513">
        <v>85321</v>
      </c>
      <c r="J1513" t="s">
        <v>2734</v>
      </c>
      <c r="K1513" t="s">
        <v>2738</v>
      </c>
      <c r="L1513">
        <v>32097</v>
      </c>
      <c r="M1513" t="s">
        <v>3847</v>
      </c>
      <c r="N1513" t="s">
        <v>4758</v>
      </c>
      <c r="O1513">
        <v>-81.581498983118195</v>
      </c>
      <c r="P1513">
        <v>30.600326749532499</v>
      </c>
      <c r="Q1513" t="s">
        <v>5858</v>
      </c>
      <c r="R1513">
        <v>2</v>
      </c>
      <c r="S1513" t="s">
        <v>6535</v>
      </c>
      <c r="T1513">
        <v>1006</v>
      </c>
      <c r="U1513" t="s">
        <v>6578</v>
      </c>
      <c r="V1513">
        <v>2017</v>
      </c>
      <c r="W1513">
        <v>41412</v>
      </c>
      <c r="X1513">
        <v>2017</v>
      </c>
      <c r="Y1513">
        <v>49085</v>
      </c>
      <c r="Z1513">
        <v>677.55</v>
      </c>
      <c r="AA1513" s="3">
        <f t="shared" si="944"/>
        <v>0.88595263935562318</v>
      </c>
      <c r="AB1513" t="s">
        <v>6616</v>
      </c>
      <c r="AC1513" t="s">
        <v>6616</v>
      </c>
      <c r="AE1513" t="s">
        <v>6616</v>
      </c>
      <c r="AF1513" t="s">
        <v>6616</v>
      </c>
      <c r="AI1513" t="s">
        <v>6618</v>
      </c>
      <c r="AJ1513" t="s">
        <v>6618</v>
      </c>
      <c r="AK1513" t="s">
        <v>6618</v>
      </c>
      <c r="AL1513" t="s">
        <v>6618</v>
      </c>
      <c r="AM1513" t="s">
        <v>6618</v>
      </c>
      <c r="AN1513" t="s">
        <v>6618</v>
      </c>
      <c r="AO1513">
        <v>0</v>
      </c>
      <c r="AP1513" s="3" t="str">
        <f t="shared" si="945"/>
        <v>No</v>
      </c>
      <c r="AQ1513" s="3" t="str">
        <f t="shared" si="946"/>
        <v>No</v>
      </c>
      <c r="AR1513" s="3" t="str">
        <f t="shared" si="947"/>
        <v>No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 t="s">
        <v>6634</v>
      </c>
      <c r="AZ1513" t="s">
        <v>6638</v>
      </c>
      <c r="BA1513">
        <v>0</v>
      </c>
      <c r="BB1513" t="s">
        <v>6616</v>
      </c>
      <c r="BC1513" t="s">
        <v>6616</v>
      </c>
      <c r="BD1513" s="4" t="str">
        <f t="shared" si="948"/>
        <v>No</v>
      </c>
      <c r="BE1513" t="s">
        <v>6640</v>
      </c>
      <c r="BF1513" s="3" t="str">
        <f t="shared" si="949"/>
        <v>No</v>
      </c>
      <c r="BG1513" t="s">
        <v>6645</v>
      </c>
      <c r="BH1513" s="3" t="str">
        <f t="shared" si="950"/>
        <v>85321 THERESA RD</v>
      </c>
      <c r="BI1513" s="3" t="str">
        <f t="shared" si="951"/>
        <v>Yulee</v>
      </c>
      <c r="BJ1513" s="3" t="str">
        <f t="shared" si="952"/>
        <v>Florida</v>
      </c>
      <c r="BK1513" s="3">
        <f t="shared" si="953"/>
        <v>32097</v>
      </c>
      <c r="BL1513" s="3" t="str">
        <f t="shared" si="954"/>
        <v>85321 THERESA RD YULEE FL 32097</v>
      </c>
      <c r="BM1513" s="3" t="str">
        <f t="shared" si="955"/>
        <v/>
      </c>
      <c r="BN1513" s="3" t="str">
        <f t="shared" si="956"/>
        <v>Pass</v>
      </c>
      <c r="BO1513" s="3" t="str">
        <f t="shared" si="957"/>
        <v>No</v>
      </c>
      <c r="BP1513" s="3" t="str">
        <f t="shared" si="958"/>
        <v>FV&lt;$10K</v>
      </c>
      <c r="BQ1513" t="s">
        <v>6650</v>
      </c>
      <c r="BR1513" s="3" t="str">
        <f t="shared" si="959"/>
        <v>No, &lt; $20K Lien</v>
      </c>
      <c r="BS1513" s="3" t="str">
        <f t="shared" si="960"/>
        <v>No, Lien &lt; $20K</v>
      </c>
      <c r="BT1513" t="s">
        <v>6650</v>
      </c>
      <c r="BU1513" s="3" t="str">
        <f t="shared" si="961"/>
        <v>No</v>
      </c>
      <c r="BV1513" s="3" t="str">
        <f t="shared" si="962"/>
        <v>No</v>
      </c>
      <c r="BW1513" s="3">
        <f t="shared" si="963"/>
        <v>0</v>
      </c>
      <c r="BX1513" s="3" t="str">
        <f t="shared" si="964"/>
        <v>No</v>
      </c>
      <c r="BY1513" s="3">
        <f t="shared" si="965"/>
        <v>41412</v>
      </c>
      <c r="BZ1513">
        <v>1</v>
      </c>
      <c r="CA1513" s="3">
        <f t="shared" si="966"/>
        <v>41412</v>
      </c>
      <c r="CC1513" s="3">
        <f t="shared" si="967"/>
        <v>0</v>
      </c>
      <c r="CD1513" s="3">
        <f t="shared" si="968"/>
        <v>0</v>
      </c>
      <c r="CE1513" s="3" t="str">
        <f t="shared" si="969"/>
        <v/>
      </c>
      <c r="CF1513" s="3" t="e">
        <f>HLOOKUP(CE1513,'Valuation Data'!$D$2:$K$5,4,FALSE)</f>
        <v>#N/A</v>
      </c>
      <c r="CG1513" s="3">
        <f t="shared" si="970"/>
        <v>41412</v>
      </c>
      <c r="CH1513" s="3" t="str">
        <f t="shared" si="971"/>
        <v>No</v>
      </c>
      <c r="CI1513" s="3" t="str">
        <f>VLOOKUP(R1513,'Use Codes &amp; County Type'!A:D,4,FALSE)</f>
        <v>R</v>
      </c>
      <c r="CJ1513" s="3" t="str">
        <f t="shared" si="972"/>
        <v>No</v>
      </c>
      <c r="CK1513" s="3" t="str">
        <f t="shared" si="973"/>
        <v>No</v>
      </c>
      <c r="CL1513" s="3">
        <f t="shared" si="974"/>
        <v>0.35</v>
      </c>
      <c r="CM1513" s="3">
        <f t="shared" si="975"/>
        <v>14494.199999999999</v>
      </c>
      <c r="CN1513" s="3">
        <f t="shared" si="976"/>
        <v>3059.08</v>
      </c>
      <c r="CO1513" s="3">
        <f t="shared" si="977"/>
        <v>11435.119999999999</v>
      </c>
      <c r="CP1513" s="3">
        <f t="shared" si="978"/>
        <v>7.3869409832898678E-2</v>
      </c>
      <c r="CR1513" s="3" t="str">
        <f t="shared" si="979"/>
        <v>No</v>
      </c>
      <c r="CV1513" s="3" t="str">
        <f t="shared" si="980"/>
        <v>*Bid</v>
      </c>
      <c r="CW1513" s="3">
        <f t="shared" si="981"/>
        <v>1512</v>
      </c>
      <c r="CX1513" s="3">
        <f t="shared" si="982"/>
        <v>764.77</v>
      </c>
      <c r="CY1513" s="3" t="str">
        <f t="shared" si="983"/>
        <v>Ok</v>
      </c>
      <c r="CZ1513">
        <v>0</v>
      </c>
      <c r="DA1513">
        <v>0</v>
      </c>
    </row>
    <row r="1514" spans="1:105" x14ac:dyDescent="0.25">
      <c r="A1514">
        <v>1513</v>
      </c>
      <c r="B1514" t="s">
        <v>3</v>
      </c>
      <c r="C1514" t="s">
        <v>1622</v>
      </c>
      <c r="D1514">
        <v>348.55</v>
      </c>
      <c r="E1514">
        <v>2017</v>
      </c>
      <c r="F1514">
        <v>348.55</v>
      </c>
      <c r="G1514">
        <v>348.55</v>
      </c>
      <c r="H1514" s="3">
        <f t="shared" si="943"/>
        <v>0</v>
      </c>
      <c r="I1514">
        <v>85200</v>
      </c>
      <c r="J1514" t="s">
        <v>2734</v>
      </c>
      <c r="K1514" t="s">
        <v>2738</v>
      </c>
      <c r="L1514">
        <v>32097</v>
      </c>
      <c r="M1514" t="s">
        <v>3848</v>
      </c>
      <c r="N1514" t="s">
        <v>4758</v>
      </c>
      <c r="O1514">
        <v>-81.5846422885203</v>
      </c>
      <c r="P1514">
        <v>30.598936399072599</v>
      </c>
      <c r="Q1514" t="s">
        <v>5859</v>
      </c>
      <c r="R1514">
        <v>2</v>
      </c>
      <c r="S1514" t="s">
        <v>6535</v>
      </c>
      <c r="T1514">
        <v>1006</v>
      </c>
      <c r="U1514" t="s">
        <v>6578</v>
      </c>
      <c r="V1514">
        <v>2017</v>
      </c>
      <c r="W1514">
        <v>44334</v>
      </c>
      <c r="X1514">
        <v>2017</v>
      </c>
      <c r="Y1514">
        <v>67994</v>
      </c>
      <c r="Z1514">
        <v>292.7</v>
      </c>
      <c r="AA1514" s="3">
        <f t="shared" si="944"/>
        <v>0.83976473963563325</v>
      </c>
      <c r="AC1514" t="s">
        <v>6616</v>
      </c>
      <c r="AD1514" t="s">
        <v>6616</v>
      </c>
      <c r="AI1514" t="s">
        <v>6618</v>
      </c>
      <c r="AJ1514" t="s">
        <v>6618</v>
      </c>
      <c r="AK1514" t="s">
        <v>6618</v>
      </c>
      <c r="AL1514" t="s">
        <v>6618</v>
      </c>
      <c r="AM1514">
        <v>0</v>
      </c>
      <c r="AN1514">
        <v>0</v>
      </c>
      <c r="AO1514">
        <v>0</v>
      </c>
      <c r="AP1514" s="3" t="str">
        <f t="shared" si="945"/>
        <v>No</v>
      </c>
      <c r="AQ1514" s="3" t="str">
        <f t="shared" si="946"/>
        <v>No</v>
      </c>
      <c r="AR1514" s="3" t="str">
        <f t="shared" si="947"/>
        <v>No</v>
      </c>
      <c r="AS1514">
        <v>0</v>
      </c>
      <c r="AT1514">
        <v>0</v>
      </c>
      <c r="AU1514">
        <v>58500</v>
      </c>
      <c r="AV1514">
        <v>0</v>
      </c>
      <c r="AW1514">
        <v>0</v>
      </c>
      <c r="AX1514">
        <v>0</v>
      </c>
      <c r="AY1514" t="s">
        <v>6634</v>
      </c>
      <c r="AZ1514" t="s">
        <v>6638</v>
      </c>
      <c r="BA1514">
        <v>0</v>
      </c>
      <c r="BB1514" t="s">
        <v>6617</v>
      </c>
      <c r="BC1514" t="s">
        <v>6616</v>
      </c>
      <c r="BD1514" s="4" t="str">
        <f t="shared" si="948"/>
        <v>No</v>
      </c>
      <c r="BE1514" t="s">
        <v>6640</v>
      </c>
      <c r="BF1514" s="3" t="str">
        <f t="shared" si="949"/>
        <v>No</v>
      </c>
      <c r="BG1514" t="s">
        <v>6645</v>
      </c>
      <c r="BH1514" s="3" t="str">
        <f t="shared" si="950"/>
        <v>85200 TINYA RD</v>
      </c>
      <c r="BI1514" s="3" t="str">
        <f t="shared" si="951"/>
        <v>Yulee</v>
      </c>
      <c r="BJ1514" s="3" t="str">
        <f t="shared" si="952"/>
        <v>Florida</v>
      </c>
      <c r="BK1514" s="3">
        <f t="shared" si="953"/>
        <v>32097</v>
      </c>
      <c r="BL1514" s="3" t="str">
        <f t="shared" si="954"/>
        <v>85200 TINYA RD YULEE FL 32097</v>
      </c>
      <c r="BM1514" s="3" t="str">
        <f t="shared" si="955"/>
        <v>L</v>
      </c>
      <c r="BN1514" s="3" t="str">
        <f t="shared" si="956"/>
        <v>Pass</v>
      </c>
      <c r="BO1514" s="3" t="str">
        <f t="shared" si="957"/>
        <v>No</v>
      </c>
      <c r="BP1514" s="3" t="str">
        <f t="shared" si="958"/>
        <v>FV&lt;$10K</v>
      </c>
      <c r="BQ1514" t="s">
        <v>6650</v>
      </c>
      <c r="BR1514" s="3" t="str">
        <f t="shared" si="959"/>
        <v>No, &lt; $20K Lien</v>
      </c>
      <c r="BS1514" s="3" t="str">
        <f t="shared" si="960"/>
        <v>No, Lien &lt; $20K</v>
      </c>
      <c r="BT1514" t="s">
        <v>6650</v>
      </c>
      <c r="BU1514" s="3" t="str">
        <f t="shared" si="961"/>
        <v>No</v>
      </c>
      <c r="BV1514" s="3" t="str">
        <f t="shared" si="962"/>
        <v>No</v>
      </c>
      <c r="BW1514" s="3">
        <f t="shared" si="963"/>
        <v>0</v>
      </c>
      <c r="BX1514" s="3" t="str">
        <f t="shared" si="964"/>
        <v>No</v>
      </c>
      <c r="BY1514" s="3">
        <f t="shared" si="965"/>
        <v>44334</v>
      </c>
      <c r="BZ1514">
        <v>1</v>
      </c>
      <c r="CA1514" s="3">
        <f t="shared" si="966"/>
        <v>44334</v>
      </c>
      <c r="CC1514" s="3">
        <f t="shared" si="967"/>
        <v>0</v>
      </c>
      <c r="CD1514" s="3">
        <f t="shared" si="968"/>
        <v>0</v>
      </c>
      <c r="CE1514" s="3" t="str">
        <f t="shared" si="969"/>
        <v/>
      </c>
      <c r="CF1514" s="3" t="e">
        <f>HLOOKUP(CE1514,'Valuation Data'!$D$2:$K$5,4,FALSE)</f>
        <v>#N/A</v>
      </c>
      <c r="CG1514" s="3">
        <f t="shared" si="970"/>
        <v>44334</v>
      </c>
      <c r="CH1514" s="3" t="str">
        <f t="shared" si="971"/>
        <v>No</v>
      </c>
      <c r="CI1514" s="3" t="str">
        <f>VLOOKUP(R1514,'Use Codes &amp; County Type'!A:D,4,FALSE)</f>
        <v>R</v>
      </c>
      <c r="CJ1514" s="3" t="str">
        <f t="shared" si="972"/>
        <v>No</v>
      </c>
      <c r="CK1514" s="3" t="str">
        <f t="shared" si="973"/>
        <v>Yes</v>
      </c>
      <c r="CL1514" s="3">
        <f t="shared" si="974"/>
        <v>0.67</v>
      </c>
      <c r="CM1514" s="3">
        <f t="shared" si="975"/>
        <v>29703.780000000002</v>
      </c>
      <c r="CN1514" s="3">
        <f t="shared" si="976"/>
        <v>1394.2</v>
      </c>
      <c r="CO1514" s="3">
        <f t="shared" si="977"/>
        <v>28309.58</v>
      </c>
      <c r="CP1514" s="3">
        <f t="shared" si="978"/>
        <v>3.1447647403798441E-2</v>
      </c>
      <c r="CR1514" s="3" t="str">
        <f t="shared" si="979"/>
        <v>No</v>
      </c>
      <c r="CV1514" s="3" t="str">
        <f t="shared" si="980"/>
        <v>*Bid</v>
      </c>
      <c r="CW1514" s="3">
        <f t="shared" si="981"/>
        <v>1513</v>
      </c>
      <c r="CX1514" s="3">
        <f t="shared" si="982"/>
        <v>348.55</v>
      </c>
      <c r="CY1514" s="3" t="str">
        <f t="shared" si="983"/>
        <v>Ok</v>
      </c>
      <c r="CZ1514">
        <v>0</v>
      </c>
      <c r="DA1514">
        <v>0</v>
      </c>
    </row>
    <row r="1515" spans="1:105" x14ac:dyDescent="0.25">
      <c r="A1515">
        <v>1514</v>
      </c>
      <c r="B1515" t="s">
        <v>3</v>
      </c>
      <c r="C1515" t="s">
        <v>1623</v>
      </c>
      <c r="D1515">
        <v>681.65</v>
      </c>
      <c r="E1515">
        <v>2017</v>
      </c>
      <c r="F1515">
        <v>681.65</v>
      </c>
      <c r="G1515">
        <v>681.65</v>
      </c>
      <c r="H1515" s="3">
        <f t="shared" si="943"/>
        <v>0</v>
      </c>
      <c r="I1515">
        <v>85449</v>
      </c>
      <c r="J1515" t="s">
        <v>2734</v>
      </c>
      <c r="K1515" t="s">
        <v>2738</v>
      </c>
      <c r="L1515">
        <v>32097</v>
      </c>
      <c r="M1515" t="s">
        <v>3849</v>
      </c>
      <c r="N1515" t="s">
        <v>4758</v>
      </c>
      <c r="O1515">
        <v>-81.589483804101903</v>
      </c>
      <c r="P1515">
        <v>30.602222641028</v>
      </c>
      <c r="Q1515" t="s">
        <v>5860</v>
      </c>
      <c r="R1515">
        <v>2</v>
      </c>
      <c r="S1515" t="s">
        <v>6535</v>
      </c>
      <c r="T1515">
        <v>1006</v>
      </c>
      <c r="U1515" t="s">
        <v>6578</v>
      </c>
      <c r="V1515">
        <v>2017</v>
      </c>
      <c r="W1515">
        <v>78783</v>
      </c>
      <c r="X1515">
        <v>2017</v>
      </c>
      <c r="Y1515">
        <v>101245</v>
      </c>
      <c r="Z1515">
        <v>600.69000000000005</v>
      </c>
      <c r="AA1515" s="3">
        <f t="shared" si="944"/>
        <v>0.8812293699112449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 s="3" t="str">
        <f t="shared" si="945"/>
        <v>No</v>
      </c>
      <c r="AQ1515" s="3" t="str">
        <f t="shared" si="946"/>
        <v>No</v>
      </c>
      <c r="AR1515" s="3" t="str">
        <f t="shared" si="947"/>
        <v>No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 t="s">
        <v>6634</v>
      </c>
      <c r="AZ1515">
        <v>0</v>
      </c>
      <c r="BA1515">
        <v>0</v>
      </c>
      <c r="BB1515" t="s">
        <v>6617</v>
      </c>
      <c r="BC1515">
        <v>0</v>
      </c>
      <c r="BD1515" s="4" t="str">
        <f t="shared" si="948"/>
        <v>No</v>
      </c>
      <c r="BE1515" t="s">
        <v>6640</v>
      </c>
      <c r="BF1515" s="3" t="str">
        <f t="shared" si="949"/>
        <v>No</v>
      </c>
      <c r="BG1515" t="s">
        <v>6645</v>
      </c>
      <c r="BH1515" s="3" t="str">
        <f t="shared" si="950"/>
        <v>85449 BROOKE ST</v>
      </c>
      <c r="BI1515" s="3" t="str">
        <f t="shared" si="951"/>
        <v>Yulee</v>
      </c>
      <c r="BJ1515" s="3" t="str">
        <f t="shared" si="952"/>
        <v>Florida</v>
      </c>
      <c r="BK1515" s="3">
        <f t="shared" si="953"/>
        <v>32097</v>
      </c>
      <c r="BL1515" s="3" t="str">
        <f t="shared" si="954"/>
        <v>85449 BROOKE ST YULEE FL 32097</v>
      </c>
      <c r="BM1515" s="3" t="str">
        <f t="shared" si="955"/>
        <v/>
      </c>
      <c r="BN1515" s="3" t="str">
        <f t="shared" si="956"/>
        <v>Pass</v>
      </c>
      <c r="BO1515" s="3" t="str">
        <f t="shared" si="957"/>
        <v>No</v>
      </c>
      <c r="BP1515" s="3" t="str">
        <f t="shared" si="958"/>
        <v>FV&lt;$10K</v>
      </c>
      <c r="BQ1515" t="s">
        <v>6650</v>
      </c>
      <c r="BR1515" s="3" t="str">
        <f t="shared" si="959"/>
        <v>No, &lt; $20K Lien</v>
      </c>
      <c r="BS1515" s="3" t="str">
        <f t="shared" si="960"/>
        <v>No, Lien &lt; $20K</v>
      </c>
      <c r="BT1515" t="s">
        <v>6650</v>
      </c>
      <c r="BU1515" s="3" t="str">
        <f t="shared" si="961"/>
        <v>No</v>
      </c>
      <c r="BV1515" s="3" t="str">
        <f t="shared" si="962"/>
        <v>Yes</v>
      </c>
      <c r="BW1515" s="3">
        <f t="shared" si="963"/>
        <v>0</v>
      </c>
      <c r="BX1515" s="3" t="str">
        <f t="shared" si="964"/>
        <v>No</v>
      </c>
      <c r="BY1515" s="3">
        <f t="shared" si="965"/>
        <v>78783</v>
      </c>
      <c r="BZ1515">
        <v>1</v>
      </c>
      <c r="CA1515" s="3">
        <f t="shared" si="966"/>
        <v>78783</v>
      </c>
      <c r="CC1515" s="3">
        <f t="shared" si="967"/>
        <v>0</v>
      </c>
      <c r="CD1515" s="3">
        <f t="shared" si="968"/>
        <v>0</v>
      </c>
      <c r="CE1515" s="3" t="str">
        <f t="shared" si="969"/>
        <v/>
      </c>
      <c r="CF1515" s="3" t="e">
        <f>HLOOKUP(CE1515,'Valuation Data'!$D$2:$K$5,4,FALSE)</f>
        <v>#N/A</v>
      </c>
      <c r="CG1515" s="3">
        <f t="shared" si="970"/>
        <v>78783</v>
      </c>
      <c r="CH1515" s="3" t="str">
        <f t="shared" si="971"/>
        <v>No</v>
      </c>
      <c r="CI1515" s="3" t="str">
        <f>VLOOKUP(R1515,'Use Codes &amp; County Type'!A:D,4,FALSE)</f>
        <v>R</v>
      </c>
      <c r="CJ1515" s="3" t="str">
        <f t="shared" si="972"/>
        <v>No</v>
      </c>
      <c r="CK1515" s="3" t="str">
        <f t="shared" si="973"/>
        <v>Yes</v>
      </c>
      <c r="CL1515" s="3">
        <f t="shared" si="974"/>
        <v>0.67</v>
      </c>
      <c r="CM1515" s="3">
        <f t="shared" si="975"/>
        <v>52784.61</v>
      </c>
      <c r="CN1515" s="3">
        <f t="shared" si="976"/>
        <v>2726.6</v>
      </c>
      <c r="CO1515" s="3">
        <f t="shared" si="977"/>
        <v>50058.01</v>
      </c>
      <c r="CP1515" s="3">
        <f t="shared" si="978"/>
        <v>3.4608989248949645E-2</v>
      </c>
      <c r="CR1515" s="3" t="str">
        <f t="shared" si="979"/>
        <v>No</v>
      </c>
      <c r="CV1515" s="3" t="str">
        <f t="shared" si="980"/>
        <v>County Held Lien</v>
      </c>
      <c r="CW1515" s="3">
        <f t="shared" si="981"/>
        <v>1514</v>
      </c>
      <c r="CX1515" s="3">
        <f t="shared" si="982"/>
        <v>681.65</v>
      </c>
      <c r="CY1515" s="3" t="str">
        <f t="shared" si="983"/>
        <v>Ok</v>
      </c>
      <c r="CZ1515">
        <v>0</v>
      </c>
      <c r="DA1515">
        <v>0</v>
      </c>
    </row>
    <row r="1516" spans="1:105" x14ac:dyDescent="0.25">
      <c r="A1516">
        <v>1515</v>
      </c>
      <c r="B1516" t="s">
        <v>3</v>
      </c>
      <c r="C1516" t="s">
        <v>1624</v>
      </c>
      <c r="D1516">
        <v>43.8</v>
      </c>
      <c r="E1516">
        <v>2017</v>
      </c>
      <c r="F1516" t="e">
        <f>NA()</f>
        <v>#N/A</v>
      </c>
      <c r="G1516" t="e">
        <f>NA()</f>
        <v>#N/A</v>
      </c>
      <c r="H1516" s="3" t="e">
        <f t="shared" si="943"/>
        <v>#N/A</v>
      </c>
      <c r="I1516" t="e">
        <f>NA()</f>
        <v>#N/A</v>
      </c>
      <c r="J1516" t="e">
        <f>NA()</f>
        <v>#N/A</v>
      </c>
      <c r="K1516" t="e">
        <f>NA()</f>
        <v>#N/A</v>
      </c>
      <c r="L1516" t="e">
        <f>NA()</f>
        <v>#N/A</v>
      </c>
      <c r="M1516" t="e">
        <f>NA()</f>
        <v>#N/A</v>
      </c>
      <c r="N1516" t="e">
        <f>NA()</f>
        <v>#N/A</v>
      </c>
      <c r="O1516" t="e">
        <f>NA()</f>
        <v>#N/A</v>
      </c>
      <c r="P1516" t="e">
        <f>NA()</f>
        <v>#N/A</v>
      </c>
      <c r="Q1516" t="e">
        <f>NA()</f>
        <v>#N/A</v>
      </c>
      <c r="R1516">
        <v>2</v>
      </c>
      <c r="S1516" t="s">
        <v>6535</v>
      </c>
      <c r="T1516" t="e">
        <f>NA()</f>
        <v>#N/A</v>
      </c>
      <c r="U1516" t="e">
        <f>NA()</f>
        <v>#N/A</v>
      </c>
      <c r="V1516">
        <v>2017</v>
      </c>
      <c r="W1516">
        <v>25721</v>
      </c>
      <c r="X1516" t="e">
        <f>NA()</f>
        <v>#N/A</v>
      </c>
      <c r="Y1516" t="e">
        <f>NA()</f>
        <v>#N/A</v>
      </c>
      <c r="Z1516" t="e">
        <f>NA()</f>
        <v>#N/A</v>
      </c>
      <c r="AA1516" s="3">
        <f t="shared" si="944"/>
        <v>0</v>
      </c>
      <c r="AF1516" t="s">
        <v>6616</v>
      </c>
      <c r="AH1516" t="s">
        <v>6616</v>
      </c>
      <c r="AI1516" t="e">
        <f>NA()</f>
        <v>#N/A</v>
      </c>
      <c r="AJ1516" t="e">
        <f>NA()</f>
        <v>#N/A</v>
      </c>
      <c r="AK1516" t="e">
        <f>NA()</f>
        <v>#N/A</v>
      </c>
      <c r="AL1516" t="e">
        <f>NA()</f>
        <v>#N/A</v>
      </c>
      <c r="AM1516" t="e">
        <f>NA()</f>
        <v>#N/A</v>
      </c>
      <c r="AN1516" t="e">
        <f>NA()</f>
        <v>#N/A</v>
      </c>
      <c r="AO1516" t="e">
        <f>NA()</f>
        <v>#N/A</v>
      </c>
      <c r="AP1516" s="3" t="str">
        <f t="shared" si="945"/>
        <v>No</v>
      </c>
      <c r="AQ1516" s="3" t="str">
        <f t="shared" si="946"/>
        <v>No</v>
      </c>
      <c r="AR1516" s="3" t="str">
        <f t="shared" si="947"/>
        <v>No</v>
      </c>
      <c r="AS1516" t="e">
        <f>NA()</f>
        <v>#N/A</v>
      </c>
      <c r="AT1516" t="e">
        <f>NA()</f>
        <v>#N/A</v>
      </c>
      <c r="AU1516" t="e">
        <f>NA()</f>
        <v>#N/A</v>
      </c>
      <c r="AV1516" t="e">
        <f>NA()</f>
        <v>#N/A</v>
      </c>
      <c r="AW1516" t="e">
        <f>NA()</f>
        <v>#N/A</v>
      </c>
      <c r="AX1516" t="e">
        <f>NA()</f>
        <v>#N/A</v>
      </c>
      <c r="AY1516" t="e">
        <f>NA()</f>
        <v>#N/A</v>
      </c>
      <c r="AZ1516" t="e">
        <f>NA()</f>
        <v>#N/A</v>
      </c>
      <c r="BA1516">
        <v>0</v>
      </c>
      <c r="BB1516" t="s">
        <v>6617</v>
      </c>
      <c r="BC1516" t="e">
        <f>NA()</f>
        <v>#N/A</v>
      </c>
      <c r="BD1516" s="4" t="str">
        <f t="shared" si="948"/>
        <v>No</v>
      </c>
      <c r="BE1516" t="e">
        <f>NA()</f>
        <v>#N/A</v>
      </c>
      <c r="BF1516" s="3" t="str">
        <f t="shared" si="949"/>
        <v>No</v>
      </c>
      <c r="BG1516" t="e">
        <f>NA()</f>
        <v>#N/A</v>
      </c>
      <c r="BH1516" s="3" t="e">
        <f t="shared" si="950"/>
        <v>#N/A</v>
      </c>
      <c r="BI1516" s="3" t="e">
        <f t="shared" si="951"/>
        <v>#N/A</v>
      </c>
      <c r="BJ1516" s="3" t="e">
        <f t="shared" si="952"/>
        <v>#N/A</v>
      </c>
      <c r="BK1516" s="3" t="e">
        <f t="shared" si="953"/>
        <v>#N/A</v>
      </c>
      <c r="BL1516" s="3" t="e">
        <f t="shared" si="954"/>
        <v>#N/A</v>
      </c>
      <c r="BM1516" s="3" t="e">
        <f t="shared" si="955"/>
        <v>#N/A</v>
      </c>
      <c r="BN1516" s="3" t="str">
        <f t="shared" si="956"/>
        <v>Lien&lt;$150</v>
      </c>
      <c r="BO1516" s="3" t="e">
        <f t="shared" si="957"/>
        <v>#N/A</v>
      </c>
      <c r="BP1516" s="3" t="str">
        <f t="shared" si="958"/>
        <v>FV&lt;$10K</v>
      </c>
      <c r="BQ1516" t="s">
        <v>6650</v>
      </c>
      <c r="BR1516" s="3" t="str">
        <f t="shared" si="959"/>
        <v>No, &lt; $20K Lien</v>
      </c>
      <c r="BS1516" s="3" t="str">
        <f t="shared" si="960"/>
        <v>No, Lien &lt; $20K</v>
      </c>
      <c r="BT1516" t="s">
        <v>6650</v>
      </c>
      <c r="BU1516" s="3" t="str">
        <f t="shared" si="961"/>
        <v>No</v>
      </c>
      <c r="BV1516" s="3" t="str">
        <f t="shared" si="962"/>
        <v>No</v>
      </c>
      <c r="BW1516" s="3">
        <f t="shared" si="963"/>
        <v>0</v>
      </c>
      <c r="BX1516" s="3" t="str">
        <f t="shared" si="964"/>
        <v>No</v>
      </c>
      <c r="BY1516" s="3">
        <f t="shared" si="965"/>
        <v>25721</v>
      </c>
      <c r="BZ1516">
        <v>1</v>
      </c>
      <c r="CA1516" s="3">
        <f t="shared" si="966"/>
        <v>25721</v>
      </c>
      <c r="CC1516" s="3" t="e">
        <f t="shared" si="967"/>
        <v>#N/A</v>
      </c>
      <c r="CD1516" s="3" t="e">
        <f t="shared" si="968"/>
        <v>#N/A</v>
      </c>
      <c r="CE1516" s="3" t="str">
        <f t="shared" si="969"/>
        <v/>
      </c>
      <c r="CF1516" s="3" t="e">
        <f>HLOOKUP(CE1516,'Valuation Data'!$D$2:$K$5,4,FALSE)</f>
        <v>#N/A</v>
      </c>
      <c r="CG1516" s="3">
        <f t="shared" si="970"/>
        <v>25721</v>
      </c>
      <c r="CH1516" s="3" t="str">
        <f t="shared" si="971"/>
        <v>No</v>
      </c>
      <c r="CI1516" s="3" t="str">
        <f>VLOOKUP(R1516,'Use Codes &amp; County Type'!A:D,4,FALSE)</f>
        <v>R</v>
      </c>
      <c r="CJ1516" s="3" t="str">
        <f t="shared" si="972"/>
        <v>No</v>
      </c>
      <c r="CK1516" s="3" t="str">
        <f t="shared" si="973"/>
        <v>Yes</v>
      </c>
      <c r="CL1516" s="3">
        <f t="shared" si="974"/>
        <v>0.67</v>
      </c>
      <c r="CM1516" s="3">
        <f t="shared" si="975"/>
        <v>17233.07</v>
      </c>
      <c r="CN1516" s="3" t="e">
        <f t="shared" si="976"/>
        <v>#N/A</v>
      </c>
      <c r="CO1516" s="3" t="e">
        <f t="shared" si="977"/>
        <v>#N/A</v>
      </c>
      <c r="CP1516" s="3" t="e">
        <f t="shared" si="978"/>
        <v>#N/A</v>
      </c>
      <c r="CR1516" s="3" t="str">
        <f t="shared" si="979"/>
        <v>No</v>
      </c>
      <c r="CV1516" s="3" t="str">
        <f t="shared" si="980"/>
        <v>Lien&lt;$150</v>
      </c>
      <c r="CW1516" s="3">
        <f t="shared" si="981"/>
        <v>1515</v>
      </c>
      <c r="CX1516" s="3">
        <f t="shared" si="982"/>
        <v>43.8</v>
      </c>
      <c r="CY1516" s="3" t="str">
        <f t="shared" si="983"/>
        <v>Ok</v>
      </c>
      <c r="CZ1516" t="e">
        <f>NA()</f>
        <v>#N/A</v>
      </c>
      <c r="DA1516" t="e">
        <f>NA()</f>
        <v>#N/A</v>
      </c>
    </row>
    <row r="1517" spans="1:105" x14ac:dyDescent="0.25">
      <c r="A1517">
        <v>1516</v>
      </c>
      <c r="B1517" t="s">
        <v>3</v>
      </c>
      <c r="C1517" t="s">
        <v>1625</v>
      </c>
      <c r="D1517">
        <v>692.07</v>
      </c>
      <c r="E1517">
        <v>2017</v>
      </c>
      <c r="F1517">
        <v>692.07</v>
      </c>
      <c r="G1517">
        <v>692.07</v>
      </c>
      <c r="H1517" s="3">
        <f t="shared" si="943"/>
        <v>0</v>
      </c>
      <c r="I1517">
        <v>85289</v>
      </c>
      <c r="J1517" t="s">
        <v>2734</v>
      </c>
      <c r="K1517" t="s">
        <v>2738</v>
      </c>
      <c r="L1517">
        <v>32097</v>
      </c>
      <c r="M1517" t="s">
        <v>3850</v>
      </c>
      <c r="N1517" t="s">
        <v>4758</v>
      </c>
      <c r="O1517">
        <v>-81.579830331737995</v>
      </c>
      <c r="P1517">
        <v>30.606894539624999</v>
      </c>
      <c r="Q1517" t="s">
        <v>5861</v>
      </c>
      <c r="R1517">
        <v>2</v>
      </c>
      <c r="S1517" t="s">
        <v>6535</v>
      </c>
      <c r="T1517">
        <v>1006</v>
      </c>
      <c r="U1517" t="s">
        <v>6578</v>
      </c>
      <c r="V1517">
        <v>2017</v>
      </c>
      <c r="W1517">
        <v>40185</v>
      </c>
      <c r="X1517">
        <v>2017</v>
      </c>
      <c r="Y1517">
        <v>40484</v>
      </c>
      <c r="Z1517">
        <v>610.33000000000004</v>
      </c>
      <c r="AA1517" s="3">
        <f t="shared" si="944"/>
        <v>0.88189056020344758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 s="3" t="str">
        <f t="shared" si="945"/>
        <v>No</v>
      </c>
      <c r="AQ1517" s="3" t="str">
        <f t="shared" si="946"/>
        <v>No</v>
      </c>
      <c r="AR1517" s="3" t="str">
        <f t="shared" si="947"/>
        <v>No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 t="s">
        <v>6634</v>
      </c>
      <c r="AZ1517">
        <v>0</v>
      </c>
      <c r="BA1517">
        <v>0</v>
      </c>
      <c r="BB1517" t="s">
        <v>6616</v>
      </c>
      <c r="BC1517">
        <v>0</v>
      </c>
      <c r="BD1517" s="4" t="str">
        <f t="shared" si="948"/>
        <v>No</v>
      </c>
      <c r="BE1517" t="s">
        <v>6640</v>
      </c>
      <c r="BF1517" s="3" t="str">
        <f t="shared" si="949"/>
        <v>No</v>
      </c>
      <c r="BG1517" t="s">
        <v>6645</v>
      </c>
      <c r="BH1517" s="3" t="str">
        <f t="shared" si="950"/>
        <v>85289 DUANE RD</v>
      </c>
      <c r="BI1517" s="3" t="str">
        <f t="shared" si="951"/>
        <v>Yulee</v>
      </c>
      <c r="BJ1517" s="3" t="str">
        <f t="shared" si="952"/>
        <v>Florida</v>
      </c>
      <c r="BK1517" s="3">
        <f t="shared" si="953"/>
        <v>32097</v>
      </c>
      <c r="BL1517" s="3" t="str">
        <f t="shared" si="954"/>
        <v>85289 DUANE RD YULEE FL 32097</v>
      </c>
      <c r="BM1517" s="3" t="str">
        <f t="shared" si="955"/>
        <v/>
      </c>
      <c r="BN1517" s="3" t="str">
        <f t="shared" si="956"/>
        <v>Pass</v>
      </c>
      <c r="BO1517" s="3" t="str">
        <f t="shared" si="957"/>
        <v>No</v>
      </c>
      <c r="BP1517" s="3" t="str">
        <f t="shared" si="958"/>
        <v>FV&lt;$10K</v>
      </c>
      <c r="BQ1517" t="s">
        <v>6650</v>
      </c>
      <c r="BR1517" s="3" t="str">
        <f t="shared" si="959"/>
        <v>No, &lt; $20K Lien</v>
      </c>
      <c r="BS1517" s="3" t="str">
        <f t="shared" si="960"/>
        <v>No, Lien &lt; $20K</v>
      </c>
      <c r="BT1517" t="s">
        <v>6650</v>
      </c>
      <c r="BU1517" s="3" t="str">
        <f t="shared" si="961"/>
        <v>No</v>
      </c>
      <c r="BV1517" s="3" t="str">
        <f t="shared" si="962"/>
        <v>No</v>
      </c>
      <c r="BW1517" s="3">
        <f t="shared" si="963"/>
        <v>0</v>
      </c>
      <c r="BX1517" s="3" t="str">
        <f t="shared" si="964"/>
        <v>No</v>
      </c>
      <c r="BY1517" s="3">
        <f t="shared" si="965"/>
        <v>40185</v>
      </c>
      <c r="BZ1517">
        <v>1</v>
      </c>
      <c r="CA1517" s="3">
        <f t="shared" si="966"/>
        <v>40185</v>
      </c>
      <c r="CC1517" s="3">
        <f t="shared" si="967"/>
        <v>0</v>
      </c>
      <c r="CD1517" s="3">
        <f t="shared" si="968"/>
        <v>0</v>
      </c>
      <c r="CE1517" s="3" t="str">
        <f t="shared" si="969"/>
        <v/>
      </c>
      <c r="CF1517" s="3" t="e">
        <f>HLOOKUP(CE1517,'Valuation Data'!$D$2:$K$5,4,FALSE)</f>
        <v>#N/A</v>
      </c>
      <c r="CG1517" s="3">
        <f t="shared" si="970"/>
        <v>40185</v>
      </c>
      <c r="CH1517" s="3" t="str">
        <f t="shared" si="971"/>
        <v>No</v>
      </c>
      <c r="CI1517" s="3" t="str">
        <f>VLOOKUP(R1517,'Use Codes &amp; County Type'!A:D,4,FALSE)</f>
        <v>R</v>
      </c>
      <c r="CJ1517" s="3" t="str">
        <f t="shared" si="972"/>
        <v>No</v>
      </c>
      <c r="CK1517" s="3" t="str">
        <f t="shared" si="973"/>
        <v>No</v>
      </c>
      <c r="CL1517" s="3">
        <f t="shared" si="974"/>
        <v>0.35</v>
      </c>
      <c r="CM1517" s="3">
        <f t="shared" si="975"/>
        <v>14064.75</v>
      </c>
      <c r="CN1517" s="3">
        <f t="shared" si="976"/>
        <v>2768.28</v>
      </c>
      <c r="CO1517" s="3">
        <f t="shared" si="977"/>
        <v>11296.47</v>
      </c>
      <c r="CP1517" s="3">
        <f t="shared" si="978"/>
        <v>6.8888391190742818E-2</v>
      </c>
      <c r="CR1517" s="3" t="str">
        <f t="shared" si="979"/>
        <v>No</v>
      </c>
      <c r="CV1517" s="3" t="str">
        <f t="shared" si="980"/>
        <v>*Bid</v>
      </c>
      <c r="CW1517" s="3">
        <f t="shared" si="981"/>
        <v>1516</v>
      </c>
      <c r="CX1517" s="3">
        <f t="shared" si="982"/>
        <v>692.07</v>
      </c>
      <c r="CY1517" s="3" t="str">
        <f t="shared" si="983"/>
        <v>Ok</v>
      </c>
      <c r="CZ1517">
        <v>0</v>
      </c>
      <c r="DA1517">
        <v>0</v>
      </c>
    </row>
    <row r="1518" spans="1:105" x14ac:dyDescent="0.25">
      <c r="A1518">
        <v>1517</v>
      </c>
      <c r="B1518" t="s">
        <v>3</v>
      </c>
      <c r="C1518" t="s">
        <v>1626</v>
      </c>
      <c r="D1518">
        <v>342.85</v>
      </c>
      <c r="E1518">
        <v>2017</v>
      </c>
      <c r="F1518">
        <v>342.85</v>
      </c>
      <c r="G1518">
        <v>342.85</v>
      </c>
      <c r="H1518" s="3">
        <f t="shared" si="943"/>
        <v>0</v>
      </c>
      <c r="I1518">
        <v>85247</v>
      </c>
      <c r="J1518" t="s">
        <v>2734</v>
      </c>
      <c r="K1518" t="s">
        <v>2738</v>
      </c>
      <c r="L1518">
        <v>32097</v>
      </c>
      <c r="M1518" t="s">
        <v>3851</v>
      </c>
      <c r="N1518" t="s">
        <v>4758</v>
      </c>
      <c r="O1518">
        <v>-81.579583410013896</v>
      </c>
      <c r="P1518">
        <v>30.606205477182701</v>
      </c>
      <c r="Q1518" t="s">
        <v>5862</v>
      </c>
      <c r="R1518">
        <v>2</v>
      </c>
      <c r="S1518" t="s">
        <v>6535</v>
      </c>
      <c r="T1518">
        <v>1006</v>
      </c>
      <c r="U1518" t="s">
        <v>6578</v>
      </c>
      <c r="V1518">
        <v>2017</v>
      </c>
      <c r="W1518">
        <v>44486</v>
      </c>
      <c r="X1518">
        <v>2017</v>
      </c>
      <c r="Y1518">
        <v>72279</v>
      </c>
      <c r="Z1518">
        <v>287.43</v>
      </c>
      <c r="AA1518" s="3">
        <f t="shared" si="944"/>
        <v>0.83835496572845269</v>
      </c>
      <c r="AB1518" t="s">
        <v>6616</v>
      </c>
      <c r="AC1518" t="s">
        <v>6616</v>
      </c>
      <c r="AI1518" t="s">
        <v>6618</v>
      </c>
      <c r="AJ1518" t="s">
        <v>6618</v>
      </c>
      <c r="AK1518" t="s">
        <v>6618</v>
      </c>
      <c r="AL1518" t="s">
        <v>6618</v>
      </c>
      <c r="AM1518">
        <v>0</v>
      </c>
      <c r="AN1518">
        <v>0</v>
      </c>
      <c r="AO1518">
        <v>0</v>
      </c>
      <c r="AP1518" s="3" t="str">
        <f t="shared" si="945"/>
        <v>No</v>
      </c>
      <c r="AQ1518" s="3" t="str">
        <f t="shared" si="946"/>
        <v>No</v>
      </c>
      <c r="AR1518" s="3" t="str">
        <f t="shared" si="947"/>
        <v>No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 t="s">
        <v>6634</v>
      </c>
      <c r="AZ1518" t="s">
        <v>6638</v>
      </c>
      <c r="BA1518">
        <v>1</v>
      </c>
      <c r="BB1518" t="s">
        <v>6617</v>
      </c>
      <c r="BC1518" t="s">
        <v>6616</v>
      </c>
      <c r="BD1518" s="4" t="str">
        <f t="shared" si="948"/>
        <v>No</v>
      </c>
      <c r="BE1518" t="s">
        <v>6640</v>
      </c>
      <c r="BF1518" s="3" t="str">
        <f t="shared" si="949"/>
        <v>No</v>
      </c>
      <c r="BG1518" t="s">
        <v>6645</v>
      </c>
      <c r="BH1518" s="3" t="str">
        <f t="shared" si="950"/>
        <v>85247 DUANE RD</v>
      </c>
      <c r="BI1518" s="3" t="str">
        <f t="shared" si="951"/>
        <v>Yulee</v>
      </c>
      <c r="BJ1518" s="3" t="str">
        <f t="shared" si="952"/>
        <v>Florida</v>
      </c>
      <c r="BK1518" s="3">
        <f t="shared" si="953"/>
        <v>32097</v>
      </c>
      <c r="BL1518" s="3" t="str">
        <f t="shared" si="954"/>
        <v>85247 DUANE RD YULEE FL 32097</v>
      </c>
      <c r="BM1518" s="3" t="str">
        <f t="shared" si="955"/>
        <v/>
      </c>
      <c r="BN1518" s="3" t="str">
        <f t="shared" si="956"/>
        <v>Pass</v>
      </c>
      <c r="BO1518" s="3" t="str">
        <f t="shared" si="957"/>
        <v>No</v>
      </c>
      <c r="BP1518" s="3" t="str">
        <f t="shared" si="958"/>
        <v>FV&lt;$10K</v>
      </c>
      <c r="BQ1518" t="s">
        <v>6650</v>
      </c>
      <c r="BR1518" s="3" t="str">
        <f t="shared" si="959"/>
        <v>No, &lt; $20K Lien</v>
      </c>
      <c r="BS1518" s="3" t="str">
        <f t="shared" si="960"/>
        <v>No, Lien &lt; $20K</v>
      </c>
      <c r="BT1518" t="s">
        <v>6650</v>
      </c>
      <c r="BU1518" s="3" t="str">
        <f t="shared" si="961"/>
        <v>No</v>
      </c>
      <c r="BV1518" s="3" t="str">
        <f t="shared" si="962"/>
        <v>No</v>
      </c>
      <c r="BW1518" s="3">
        <f t="shared" si="963"/>
        <v>1</v>
      </c>
      <c r="BX1518" s="3" t="str">
        <f t="shared" si="964"/>
        <v>No</v>
      </c>
      <c r="BY1518" s="3">
        <f t="shared" si="965"/>
        <v>44486</v>
      </c>
      <c r="BZ1518">
        <v>1</v>
      </c>
      <c r="CA1518" s="3">
        <f t="shared" si="966"/>
        <v>44486</v>
      </c>
      <c r="CC1518" s="3">
        <f t="shared" si="967"/>
        <v>0</v>
      </c>
      <c r="CD1518" s="3">
        <f t="shared" si="968"/>
        <v>0</v>
      </c>
      <c r="CE1518" s="3" t="str">
        <f t="shared" si="969"/>
        <v/>
      </c>
      <c r="CF1518" s="3" t="e">
        <f>HLOOKUP(CE1518,'Valuation Data'!$D$2:$K$5,4,FALSE)</f>
        <v>#N/A</v>
      </c>
      <c r="CG1518" s="3">
        <f t="shared" si="970"/>
        <v>44486</v>
      </c>
      <c r="CH1518" s="3" t="str">
        <f t="shared" si="971"/>
        <v>No</v>
      </c>
      <c r="CI1518" s="3" t="str">
        <f>VLOOKUP(R1518,'Use Codes &amp; County Type'!A:D,4,FALSE)</f>
        <v>R</v>
      </c>
      <c r="CJ1518" s="3" t="str">
        <f t="shared" si="972"/>
        <v>No</v>
      </c>
      <c r="CK1518" s="3" t="str">
        <f t="shared" si="973"/>
        <v>Yes</v>
      </c>
      <c r="CL1518" s="3">
        <f t="shared" si="974"/>
        <v>0.67</v>
      </c>
      <c r="CM1518" s="3">
        <f t="shared" si="975"/>
        <v>29805.620000000003</v>
      </c>
      <c r="CN1518" s="3">
        <f t="shared" si="976"/>
        <v>1714.25</v>
      </c>
      <c r="CO1518" s="3">
        <f t="shared" si="977"/>
        <v>28091.370000000003</v>
      </c>
      <c r="CP1518" s="3">
        <f t="shared" si="978"/>
        <v>3.8534595153531449E-2</v>
      </c>
      <c r="CR1518" s="3" t="str">
        <f t="shared" si="979"/>
        <v>No</v>
      </c>
      <c r="CV1518" s="3" t="str">
        <f t="shared" si="980"/>
        <v>*Bid</v>
      </c>
      <c r="CW1518" s="3">
        <f t="shared" si="981"/>
        <v>1517</v>
      </c>
      <c r="CX1518" s="3">
        <f t="shared" si="982"/>
        <v>342.85</v>
      </c>
      <c r="CY1518" s="3" t="str">
        <f t="shared" si="983"/>
        <v>Ok</v>
      </c>
      <c r="CZ1518">
        <v>0</v>
      </c>
      <c r="DA1518">
        <v>0</v>
      </c>
    </row>
    <row r="1519" spans="1:105" x14ac:dyDescent="0.25">
      <c r="A1519">
        <v>1518</v>
      </c>
      <c r="B1519" t="s">
        <v>3</v>
      </c>
      <c r="C1519" t="s">
        <v>1627</v>
      </c>
      <c r="D1519">
        <v>511.62</v>
      </c>
      <c r="E1519">
        <v>2017</v>
      </c>
      <c r="F1519">
        <v>511.62</v>
      </c>
      <c r="G1519">
        <v>511.62</v>
      </c>
      <c r="H1519" s="3">
        <f t="shared" si="943"/>
        <v>0</v>
      </c>
      <c r="I1519">
        <v>85513</v>
      </c>
      <c r="J1519" t="s">
        <v>2734</v>
      </c>
      <c r="K1519" t="s">
        <v>2738</v>
      </c>
      <c r="L1519">
        <v>32097</v>
      </c>
      <c r="M1519" t="s">
        <v>3852</v>
      </c>
      <c r="N1519" t="s">
        <v>4758</v>
      </c>
      <c r="O1519">
        <v>-81.581230370387004</v>
      </c>
      <c r="P1519">
        <v>30.605219980647401</v>
      </c>
      <c r="Q1519" t="s">
        <v>5863</v>
      </c>
      <c r="R1519">
        <v>2</v>
      </c>
      <c r="S1519" t="s">
        <v>6535</v>
      </c>
      <c r="T1519">
        <v>1006</v>
      </c>
      <c r="U1519" t="s">
        <v>6578</v>
      </c>
      <c r="V1519">
        <v>2017</v>
      </c>
      <c r="W1519">
        <v>90353</v>
      </c>
      <c r="X1519">
        <v>2017</v>
      </c>
      <c r="Y1519">
        <v>105549</v>
      </c>
      <c r="Z1519">
        <v>443.48</v>
      </c>
      <c r="AA1519" s="3">
        <f t="shared" si="944"/>
        <v>0.86681521441695009</v>
      </c>
      <c r="AE1519" t="s">
        <v>6616</v>
      </c>
      <c r="AF1519" t="s">
        <v>6616</v>
      </c>
      <c r="AG1519" t="s">
        <v>6616</v>
      </c>
      <c r="AH1519" t="s">
        <v>6616</v>
      </c>
      <c r="AI1519" t="s">
        <v>6618</v>
      </c>
      <c r="AJ1519" t="s">
        <v>6618</v>
      </c>
      <c r="AK1519" t="s">
        <v>6618</v>
      </c>
      <c r="AL1519" t="s">
        <v>6618</v>
      </c>
      <c r="AM1519">
        <v>0</v>
      </c>
      <c r="AN1519">
        <v>0</v>
      </c>
      <c r="AO1519">
        <v>0</v>
      </c>
      <c r="AP1519" s="3" t="str">
        <f t="shared" si="945"/>
        <v>No</v>
      </c>
      <c r="AQ1519" s="3" t="str">
        <f t="shared" si="946"/>
        <v>No</v>
      </c>
      <c r="AR1519" s="3" t="str">
        <f t="shared" si="947"/>
        <v>No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 t="s">
        <v>6634</v>
      </c>
      <c r="AZ1519">
        <v>0</v>
      </c>
      <c r="BA1519">
        <v>0</v>
      </c>
      <c r="BB1519" t="s">
        <v>6617</v>
      </c>
      <c r="BC1519" t="s">
        <v>6616</v>
      </c>
      <c r="BD1519" s="4" t="str">
        <f t="shared" si="948"/>
        <v>No</v>
      </c>
      <c r="BE1519" t="s">
        <v>6640</v>
      </c>
      <c r="BF1519" s="3" t="str">
        <f t="shared" si="949"/>
        <v>No</v>
      </c>
      <c r="BG1519" t="s">
        <v>6645</v>
      </c>
      <c r="BH1519" s="3" t="str">
        <f t="shared" si="950"/>
        <v>85513 ASHLEY AVE</v>
      </c>
      <c r="BI1519" s="3" t="str">
        <f t="shared" si="951"/>
        <v>Yulee</v>
      </c>
      <c r="BJ1519" s="3" t="str">
        <f t="shared" si="952"/>
        <v>Florida</v>
      </c>
      <c r="BK1519" s="3">
        <f t="shared" si="953"/>
        <v>32097</v>
      </c>
      <c r="BL1519" s="3" t="str">
        <f t="shared" si="954"/>
        <v>85513 ASHLEY AVE YULEE FL 32097</v>
      </c>
      <c r="BM1519" s="3" t="str">
        <f t="shared" si="955"/>
        <v/>
      </c>
      <c r="BN1519" s="3" t="str">
        <f t="shared" si="956"/>
        <v>Pass</v>
      </c>
      <c r="BO1519" s="3" t="str">
        <f t="shared" si="957"/>
        <v>No</v>
      </c>
      <c r="BP1519" s="3" t="str">
        <f t="shared" si="958"/>
        <v>FV&lt;$10K</v>
      </c>
      <c r="BQ1519" t="s">
        <v>6650</v>
      </c>
      <c r="BR1519" s="3" t="str">
        <f t="shared" si="959"/>
        <v>No, &lt; $20K Lien</v>
      </c>
      <c r="BS1519" s="3" t="str">
        <f t="shared" si="960"/>
        <v>No, Lien &lt; $20K</v>
      </c>
      <c r="BT1519" t="s">
        <v>6650</v>
      </c>
      <c r="BU1519" s="3" t="str">
        <f t="shared" si="961"/>
        <v>No</v>
      </c>
      <c r="BV1519" s="3" t="str">
        <f t="shared" si="962"/>
        <v>No</v>
      </c>
      <c r="BW1519" s="3">
        <f t="shared" si="963"/>
        <v>0</v>
      </c>
      <c r="BX1519" s="3" t="str">
        <f t="shared" si="964"/>
        <v>No</v>
      </c>
      <c r="BY1519" s="3">
        <f t="shared" si="965"/>
        <v>90353</v>
      </c>
      <c r="BZ1519">
        <v>1</v>
      </c>
      <c r="CA1519" s="3">
        <f t="shared" si="966"/>
        <v>90353</v>
      </c>
      <c r="CC1519" s="3">
        <f t="shared" si="967"/>
        <v>0</v>
      </c>
      <c r="CD1519" s="3">
        <f t="shared" si="968"/>
        <v>0</v>
      </c>
      <c r="CE1519" s="3" t="str">
        <f t="shared" si="969"/>
        <v/>
      </c>
      <c r="CF1519" s="3" t="e">
        <f>HLOOKUP(CE1519,'Valuation Data'!$D$2:$K$5,4,FALSE)</f>
        <v>#N/A</v>
      </c>
      <c r="CG1519" s="3">
        <f t="shared" si="970"/>
        <v>90353</v>
      </c>
      <c r="CH1519" s="3" t="str">
        <f t="shared" si="971"/>
        <v>No</v>
      </c>
      <c r="CI1519" s="3" t="str">
        <f>VLOOKUP(R1519,'Use Codes &amp; County Type'!A:D,4,FALSE)</f>
        <v>R</v>
      </c>
      <c r="CJ1519" s="3" t="str">
        <f t="shared" si="972"/>
        <v>No</v>
      </c>
      <c r="CK1519" s="3" t="str">
        <f t="shared" si="973"/>
        <v>Yes</v>
      </c>
      <c r="CL1519" s="3">
        <f t="shared" si="974"/>
        <v>0.67</v>
      </c>
      <c r="CM1519" s="3">
        <f t="shared" si="975"/>
        <v>60536.51</v>
      </c>
      <c r="CN1519" s="3">
        <f t="shared" si="976"/>
        <v>2046.48</v>
      </c>
      <c r="CO1519" s="3">
        <f t="shared" si="977"/>
        <v>58490.03</v>
      </c>
      <c r="CP1519" s="3">
        <f t="shared" si="978"/>
        <v>2.2649829004017574E-2</v>
      </c>
      <c r="CR1519" s="3" t="str">
        <f t="shared" si="979"/>
        <v>No</v>
      </c>
      <c r="CV1519" s="3" t="str">
        <f t="shared" si="980"/>
        <v>*Bid</v>
      </c>
      <c r="CW1519" s="3">
        <f t="shared" si="981"/>
        <v>1518</v>
      </c>
      <c r="CX1519" s="3">
        <f t="shared" si="982"/>
        <v>511.62</v>
      </c>
      <c r="CY1519" s="3" t="str">
        <f t="shared" si="983"/>
        <v>Ok</v>
      </c>
      <c r="CZ1519">
        <v>0</v>
      </c>
      <c r="DA1519">
        <v>0</v>
      </c>
    </row>
    <row r="1520" spans="1:105" x14ac:dyDescent="0.25">
      <c r="A1520">
        <v>1519</v>
      </c>
      <c r="B1520" t="s">
        <v>3</v>
      </c>
      <c r="C1520" t="s">
        <v>1628</v>
      </c>
      <c r="D1520">
        <v>751.68</v>
      </c>
      <c r="E1520">
        <v>2017</v>
      </c>
      <c r="F1520">
        <v>751.68</v>
      </c>
      <c r="G1520">
        <v>751.68</v>
      </c>
      <c r="H1520" s="3">
        <f t="shared" si="943"/>
        <v>0</v>
      </c>
      <c r="I1520">
        <v>85487</v>
      </c>
      <c r="J1520" t="s">
        <v>2734</v>
      </c>
      <c r="K1520" t="s">
        <v>2738</v>
      </c>
      <c r="L1520">
        <v>32097</v>
      </c>
      <c r="M1520" t="s">
        <v>3853</v>
      </c>
      <c r="N1520" t="s">
        <v>4758</v>
      </c>
      <c r="O1520">
        <v>-81.581660270260599</v>
      </c>
      <c r="P1520">
        <v>30.6050396391534</v>
      </c>
      <c r="Q1520" t="s">
        <v>5864</v>
      </c>
      <c r="R1520">
        <v>2</v>
      </c>
      <c r="S1520" t="s">
        <v>6535</v>
      </c>
      <c r="T1520">
        <v>1006</v>
      </c>
      <c r="U1520" t="s">
        <v>6578</v>
      </c>
      <c r="V1520">
        <v>2017</v>
      </c>
      <c r="W1520">
        <v>43739</v>
      </c>
      <c r="X1520">
        <v>2017</v>
      </c>
      <c r="Y1520">
        <v>44238</v>
      </c>
      <c r="Z1520">
        <v>665.45</v>
      </c>
      <c r="AA1520" s="3">
        <f t="shared" si="944"/>
        <v>0.885283631332482</v>
      </c>
      <c r="AB1520" t="s">
        <v>6616</v>
      </c>
      <c r="AC1520" t="s">
        <v>6616</v>
      </c>
      <c r="AI1520" t="s">
        <v>6618</v>
      </c>
      <c r="AJ1520" t="s">
        <v>6618</v>
      </c>
      <c r="AK1520" t="s">
        <v>6618</v>
      </c>
      <c r="AL1520" t="s">
        <v>6618</v>
      </c>
      <c r="AM1520">
        <v>0</v>
      </c>
      <c r="AN1520">
        <v>0</v>
      </c>
      <c r="AO1520">
        <v>0</v>
      </c>
      <c r="AP1520" s="3" t="str">
        <f t="shared" si="945"/>
        <v>No</v>
      </c>
      <c r="AQ1520" s="3" t="str">
        <f t="shared" si="946"/>
        <v>No</v>
      </c>
      <c r="AR1520" s="3" t="str">
        <f t="shared" si="947"/>
        <v>No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 t="s">
        <v>6634</v>
      </c>
      <c r="AZ1520" t="s">
        <v>6638</v>
      </c>
      <c r="BA1520">
        <v>1</v>
      </c>
      <c r="BB1520" t="s">
        <v>6616</v>
      </c>
      <c r="BC1520" t="s">
        <v>6616</v>
      </c>
      <c r="BD1520" s="4" t="str">
        <f t="shared" si="948"/>
        <v>No</v>
      </c>
      <c r="BE1520" t="s">
        <v>6640</v>
      </c>
      <c r="BF1520" s="3" t="str">
        <f t="shared" si="949"/>
        <v>No</v>
      </c>
      <c r="BG1520" t="s">
        <v>6645</v>
      </c>
      <c r="BH1520" s="3" t="str">
        <f t="shared" si="950"/>
        <v>85487 ASHLEY AVE</v>
      </c>
      <c r="BI1520" s="3" t="str">
        <f t="shared" si="951"/>
        <v>Yulee</v>
      </c>
      <c r="BJ1520" s="3" t="str">
        <f t="shared" si="952"/>
        <v>Florida</v>
      </c>
      <c r="BK1520" s="3">
        <f t="shared" si="953"/>
        <v>32097</v>
      </c>
      <c r="BL1520" s="3" t="str">
        <f t="shared" si="954"/>
        <v>85487 ASHLEY AVE YULEE FL 32097</v>
      </c>
      <c r="BM1520" s="3" t="str">
        <f t="shared" si="955"/>
        <v/>
      </c>
      <c r="BN1520" s="3" t="str">
        <f t="shared" si="956"/>
        <v>Pass</v>
      </c>
      <c r="BO1520" s="3" t="str">
        <f t="shared" si="957"/>
        <v>No</v>
      </c>
      <c r="BP1520" s="3" t="str">
        <f t="shared" si="958"/>
        <v>FV&lt;$10K</v>
      </c>
      <c r="BQ1520" t="s">
        <v>6650</v>
      </c>
      <c r="BR1520" s="3" t="str">
        <f t="shared" si="959"/>
        <v>No, &lt; $20K Lien</v>
      </c>
      <c r="BS1520" s="3" t="str">
        <f t="shared" si="960"/>
        <v>No, Lien &lt; $20K</v>
      </c>
      <c r="BT1520" t="s">
        <v>6650</v>
      </c>
      <c r="BU1520" s="3" t="str">
        <f t="shared" si="961"/>
        <v>No</v>
      </c>
      <c r="BV1520" s="3" t="str">
        <f t="shared" si="962"/>
        <v>No</v>
      </c>
      <c r="BW1520" s="3">
        <f t="shared" si="963"/>
        <v>1</v>
      </c>
      <c r="BX1520" s="3" t="str">
        <f t="shared" si="964"/>
        <v>No</v>
      </c>
      <c r="BY1520" s="3">
        <f t="shared" si="965"/>
        <v>43739</v>
      </c>
      <c r="BZ1520">
        <v>1</v>
      </c>
      <c r="CA1520" s="3">
        <f t="shared" si="966"/>
        <v>43739</v>
      </c>
      <c r="CC1520" s="3">
        <f t="shared" si="967"/>
        <v>0</v>
      </c>
      <c r="CD1520" s="3">
        <f t="shared" si="968"/>
        <v>0</v>
      </c>
      <c r="CE1520" s="3" t="str">
        <f t="shared" si="969"/>
        <v/>
      </c>
      <c r="CF1520" s="3" t="e">
        <f>HLOOKUP(CE1520,'Valuation Data'!$D$2:$K$5,4,FALSE)</f>
        <v>#N/A</v>
      </c>
      <c r="CG1520" s="3">
        <f t="shared" si="970"/>
        <v>43739</v>
      </c>
      <c r="CH1520" s="3" t="str">
        <f t="shared" si="971"/>
        <v>No</v>
      </c>
      <c r="CI1520" s="3" t="str">
        <f>VLOOKUP(R1520,'Use Codes &amp; County Type'!A:D,4,FALSE)</f>
        <v>R</v>
      </c>
      <c r="CJ1520" s="3" t="str">
        <f t="shared" si="972"/>
        <v>No</v>
      </c>
      <c r="CK1520" s="3" t="str">
        <f t="shared" si="973"/>
        <v>No</v>
      </c>
      <c r="CL1520" s="3">
        <f t="shared" si="974"/>
        <v>0.35</v>
      </c>
      <c r="CM1520" s="3">
        <f t="shared" si="975"/>
        <v>15308.65</v>
      </c>
      <c r="CN1520" s="3">
        <f t="shared" si="976"/>
        <v>3758.3999999999996</v>
      </c>
      <c r="CO1520" s="3">
        <f t="shared" si="977"/>
        <v>11550.25</v>
      </c>
      <c r="CP1520" s="3">
        <f t="shared" si="978"/>
        <v>8.5927890441025168E-2</v>
      </c>
      <c r="CR1520" s="3" t="str">
        <f t="shared" si="979"/>
        <v>No</v>
      </c>
      <c r="CV1520" s="3" t="str">
        <f t="shared" si="980"/>
        <v>*Bid</v>
      </c>
      <c r="CW1520" s="3">
        <f t="shared" si="981"/>
        <v>1519</v>
      </c>
      <c r="CX1520" s="3">
        <f t="shared" si="982"/>
        <v>751.68</v>
      </c>
      <c r="CY1520" s="3" t="str">
        <f t="shared" si="983"/>
        <v>Ok</v>
      </c>
      <c r="CZ1520">
        <v>0</v>
      </c>
      <c r="DA1520">
        <v>0</v>
      </c>
    </row>
    <row r="1521" spans="1:105" x14ac:dyDescent="0.25">
      <c r="A1521">
        <v>1520</v>
      </c>
      <c r="B1521" t="s">
        <v>3</v>
      </c>
      <c r="C1521" t="s">
        <v>1629</v>
      </c>
      <c r="D1521">
        <v>1956.5</v>
      </c>
      <c r="E1521">
        <v>2017</v>
      </c>
      <c r="F1521">
        <v>1956.5</v>
      </c>
      <c r="G1521">
        <v>1956.5</v>
      </c>
      <c r="H1521" s="3">
        <f t="shared" si="943"/>
        <v>0</v>
      </c>
      <c r="I1521">
        <v>85726</v>
      </c>
      <c r="J1521" t="s">
        <v>2734</v>
      </c>
      <c r="K1521" t="s">
        <v>2738</v>
      </c>
      <c r="L1521">
        <v>32097</v>
      </c>
      <c r="M1521" t="s">
        <v>3854</v>
      </c>
      <c r="N1521" t="s">
        <v>4758</v>
      </c>
      <c r="O1521">
        <v>-81.582508056555398</v>
      </c>
      <c r="P1521">
        <v>30.605562134917701</v>
      </c>
      <c r="Q1521" t="s">
        <v>5865</v>
      </c>
      <c r="R1521">
        <v>2</v>
      </c>
      <c r="S1521" t="s">
        <v>6535</v>
      </c>
      <c r="T1521">
        <v>1006</v>
      </c>
      <c r="U1521" t="s">
        <v>6578</v>
      </c>
      <c r="V1521">
        <v>2017</v>
      </c>
      <c r="W1521">
        <v>104688</v>
      </c>
      <c r="X1521">
        <v>2017</v>
      </c>
      <c r="Y1521">
        <v>134184</v>
      </c>
      <c r="Z1521">
        <v>1779.48</v>
      </c>
      <c r="AA1521" s="3">
        <f t="shared" si="944"/>
        <v>0.90952210580117554</v>
      </c>
      <c r="AB1521" t="s">
        <v>6616</v>
      </c>
      <c r="AC1521" t="s">
        <v>6616</v>
      </c>
      <c r="AI1521" t="s">
        <v>6618</v>
      </c>
      <c r="AJ1521" t="s">
        <v>6618</v>
      </c>
      <c r="AK1521" t="s">
        <v>6618</v>
      </c>
      <c r="AL1521" t="s">
        <v>6618</v>
      </c>
      <c r="AM1521">
        <v>0</v>
      </c>
      <c r="AN1521">
        <v>0</v>
      </c>
      <c r="AO1521">
        <v>0</v>
      </c>
      <c r="AP1521" s="3" t="str">
        <f t="shared" si="945"/>
        <v>No</v>
      </c>
      <c r="AQ1521" s="3" t="str">
        <f t="shared" si="946"/>
        <v>No</v>
      </c>
      <c r="AR1521" s="3" t="str">
        <f t="shared" si="947"/>
        <v>No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 t="s">
        <v>6634</v>
      </c>
      <c r="AZ1521" t="s">
        <v>6638</v>
      </c>
      <c r="BA1521">
        <v>1</v>
      </c>
      <c r="BB1521" t="s">
        <v>6616</v>
      </c>
      <c r="BC1521" t="s">
        <v>6616</v>
      </c>
      <c r="BD1521" s="4" t="str">
        <f t="shared" si="948"/>
        <v>No</v>
      </c>
      <c r="BE1521" t="s">
        <v>6640</v>
      </c>
      <c r="BF1521" s="3" t="str">
        <f t="shared" si="949"/>
        <v>No</v>
      </c>
      <c r="BG1521" t="s">
        <v>6645</v>
      </c>
      <c r="BH1521" s="3" t="str">
        <f t="shared" si="950"/>
        <v>85726 RADIO AVE</v>
      </c>
      <c r="BI1521" s="3" t="str">
        <f t="shared" si="951"/>
        <v>Yulee</v>
      </c>
      <c r="BJ1521" s="3" t="str">
        <f t="shared" si="952"/>
        <v>Florida</v>
      </c>
      <c r="BK1521" s="3">
        <f t="shared" si="953"/>
        <v>32097</v>
      </c>
      <c r="BL1521" s="3" t="str">
        <f t="shared" si="954"/>
        <v>85726 RADIO AVE YULEE FL 32097</v>
      </c>
      <c r="BM1521" s="3" t="str">
        <f t="shared" si="955"/>
        <v/>
      </c>
      <c r="BN1521" s="3" t="str">
        <f t="shared" si="956"/>
        <v>Pass</v>
      </c>
      <c r="BO1521" s="3" t="str">
        <f t="shared" si="957"/>
        <v>No</v>
      </c>
      <c r="BP1521" s="3" t="str">
        <f t="shared" si="958"/>
        <v>FV&lt;$10K</v>
      </c>
      <c r="BQ1521" t="s">
        <v>6650</v>
      </c>
      <c r="BR1521" s="3" t="str">
        <f t="shared" si="959"/>
        <v>No, &lt; $20K Lien</v>
      </c>
      <c r="BS1521" s="3" t="str">
        <f t="shared" si="960"/>
        <v>No, Lien &lt; $20K</v>
      </c>
      <c r="BT1521" t="s">
        <v>6650</v>
      </c>
      <c r="BU1521" s="3" t="str">
        <f t="shared" si="961"/>
        <v>No</v>
      </c>
      <c r="BV1521" s="3" t="str">
        <f t="shared" si="962"/>
        <v>No</v>
      </c>
      <c r="BW1521" s="3">
        <f t="shared" si="963"/>
        <v>1</v>
      </c>
      <c r="BX1521" s="3" t="str">
        <f t="shared" si="964"/>
        <v>No</v>
      </c>
      <c r="BY1521" s="3">
        <f t="shared" si="965"/>
        <v>104688</v>
      </c>
      <c r="BZ1521">
        <v>1</v>
      </c>
      <c r="CA1521" s="3">
        <f t="shared" si="966"/>
        <v>104688</v>
      </c>
      <c r="CC1521" s="3">
        <f t="shared" si="967"/>
        <v>0</v>
      </c>
      <c r="CD1521" s="3">
        <f t="shared" si="968"/>
        <v>0</v>
      </c>
      <c r="CE1521" s="3" t="str">
        <f t="shared" si="969"/>
        <v/>
      </c>
      <c r="CF1521" s="3" t="e">
        <f>HLOOKUP(CE1521,'Valuation Data'!$D$2:$K$5,4,FALSE)</f>
        <v>#N/A</v>
      </c>
      <c r="CG1521" s="3">
        <f t="shared" si="970"/>
        <v>104688</v>
      </c>
      <c r="CH1521" s="3" t="str">
        <f t="shared" si="971"/>
        <v>No</v>
      </c>
      <c r="CI1521" s="3" t="str">
        <f>VLOOKUP(R1521,'Use Codes &amp; County Type'!A:D,4,FALSE)</f>
        <v>R</v>
      </c>
      <c r="CJ1521" s="3" t="str">
        <f t="shared" si="972"/>
        <v>No</v>
      </c>
      <c r="CK1521" s="3" t="str">
        <f t="shared" si="973"/>
        <v>No</v>
      </c>
      <c r="CL1521" s="3">
        <f t="shared" si="974"/>
        <v>0.35</v>
      </c>
      <c r="CM1521" s="3">
        <f t="shared" si="975"/>
        <v>36640.799999999996</v>
      </c>
      <c r="CN1521" s="3">
        <f t="shared" si="976"/>
        <v>9782.5</v>
      </c>
      <c r="CO1521" s="3">
        <f t="shared" si="977"/>
        <v>26858.299999999996</v>
      </c>
      <c r="CP1521" s="3">
        <f t="shared" si="978"/>
        <v>9.344432981812624E-2</v>
      </c>
      <c r="CR1521" s="3" t="str">
        <f t="shared" si="979"/>
        <v>No</v>
      </c>
      <c r="CV1521" s="3" t="str">
        <f t="shared" si="980"/>
        <v>*Bid</v>
      </c>
      <c r="CW1521" s="3">
        <f t="shared" si="981"/>
        <v>1520</v>
      </c>
      <c r="CX1521" s="3">
        <f t="shared" si="982"/>
        <v>1956.5</v>
      </c>
      <c r="CY1521" s="3" t="str">
        <f t="shared" si="983"/>
        <v>Ok</v>
      </c>
      <c r="CZ1521">
        <v>0</v>
      </c>
      <c r="DA1521">
        <v>0</v>
      </c>
    </row>
    <row r="1522" spans="1:105" x14ac:dyDescent="0.25">
      <c r="A1522">
        <v>1521</v>
      </c>
      <c r="B1522" t="s">
        <v>3</v>
      </c>
      <c r="C1522" t="s">
        <v>1630</v>
      </c>
      <c r="D1522">
        <v>472.6</v>
      </c>
      <c r="E1522">
        <v>2017</v>
      </c>
      <c r="F1522">
        <v>472.6</v>
      </c>
      <c r="G1522">
        <v>472.6</v>
      </c>
      <c r="H1522" s="3">
        <f t="shared" si="943"/>
        <v>0</v>
      </c>
      <c r="I1522">
        <v>85756</v>
      </c>
      <c r="J1522" t="s">
        <v>2734</v>
      </c>
      <c r="K1522" t="s">
        <v>2738</v>
      </c>
      <c r="L1522">
        <v>32097</v>
      </c>
      <c r="M1522" t="s">
        <v>3855</v>
      </c>
      <c r="N1522" t="s">
        <v>4758</v>
      </c>
      <c r="O1522">
        <v>-81.582085303748698</v>
      </c>
      <c r="P1522">
        <v>30.605752049877601</v>
      </c>
      <c r="Q1522" t="s">
        <v>5866</v>
      </c>
      <c r="R1522">
        <v>2</v>
      </c>
      <c r="S1522" t="s">
        <v>6535</v>
      </c>
      <c r="T1522">
        <v>1006</v>
      </c>
      <c r="U1522" t="s">
        <v>6578</v>
      </c>
      <c r="V1522">
        <v>2017</v>
      </c>
      <c r="W1522">
        <v>54383</v>
      </c>
      <c r="X1522">
        <v>2017</v>
      </c>
      <c r="Y1522">
        <v>76904</v>
      </c>
      <c r="Z1522">
        <v>407.4</v>
      </c>
      <c r="AA1522" s="3">
        <f t="shared" si="944"/>
        <v>0.8620397799407532</v>
      </c>
      <c r="AB1522" t="s">
        <v>6616</v>
      </c>
      <c r="AD1522" t="s">
        <v>6616</v>
      </c>
      <c r="AE1522" t="s">
        <v>6616</v>
      </c>
      <c r="AI1522" t="s">
        <v>6618</v>
      </c>
      <c r="AJ1522" t="s">
        <v>6618</v>
      </c>
      <c r="AK1522" t="s">
        <v>6618</v>
      </c>
      <c r="AL1522" t="s">
        <v>6618</v>
      </c>
      <c r="AM1522" t="s">
        <v>6618</v>
      </c>
      <c r="AN1522">
        <v>0</v>
      </c>
      <c r="AO1522">
        <v>0</v>
      </c>
      <c r="AP1522" s="3" t="str">
        <f t="shared" si="945"/>
        <v>No</v>
      </c>
      <c r="AQ1522" s="3" t="str">
        <f t="shared" si="946"/>
        <v>No</v>
      </c>
      <c r="AR1522" s="3" t="str">
        <f t="shared" si="947"/>
        <v>No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 t="s">
        <v>6634</v>
      </c>
      <c r="AZ1522" t="s">
        <v>6638</v>
      </c>
      <c r="BA1522">
        <v>0</v>
      </c>
      <c r="BB1522" t="s">
        <v>6617</v>
      </c>
      <c r="BC1522" t="s">
        <v>6616</v>
      </c>
      <c r="BD1522" s="4" t="str">
        <f t="shared" si="948"/>
        <v>No</v>
      </c>
      <c r="BE1522" t="s">
        <v>6640</v>
      </c>
      <c r="BF1522" s="3" t="str">
        <f t="shared" si="949"/>
        <v>No</v>
      </c>
      <c r="BG1522" t="s">
        <v>6645</v>
      </c>
      <c r="BH1522" s="3" t="str">
        <f t="shared" si="950"/>
        <v>85756 RADIO AVE</v>
      </c>
      <c r="BI1522" s="3" t="str">
        <f t="shared" si="951"/>
        <v>Yulee</v>
      </c>
      <c r="BJ1522" s="3" t="str">
        <f t="shared" si="952"/>
        <v>Florida</v>
      </c>
      <c r="BK1522" s="3">
        <f t="shared" si="953"/>
        <v>32097</v>
      </c>
      <c r="BL1522" s="3" t="str">
        <f t="shared" si="954"/>
        <v>85756 RADIO AVE YULEE FL 32097</v>
      </c>
      <c r="BM1522" s="3" t="str">
        <f t="shared" si="955"/>
        <v/>
      </c>
      <c r="BN1522" s="3" t="str">
        <f t="shared" si="956"/>
        <v>Pass</v>
      </c>
      <c r="BO1522" s="3" t="str">
        <f t="shared" si="957"/>
        <v>No</v>
      </c>
      <c r="BP1522" s="3" t="str">
        <f t="shared" si="958"/>
        <v>FV&lt;$10K</v>
      </c>
      <c r="BQ1522" t="s">
        <v>6650</v>
      </c>
      <c r="BR1522" s="3" t="str">
        <f t="shared" si="959"/>
        <v>No, &lt; $20K Lien</v>
      </c>
      <c r="BS1522" s="3" t="str">
        <f t="shared" si="960"/>
        <v>No, Lien &lt; $20K</v>
      </c>
      <c r="BT1522" t="s">
        <v>6650</v>
      </c>
      <c r="BU1522" s="3" t="str">
        <f t="shared" si="961"/>
        <v>No</v>
      </c>
      <c r="BV1522" s="3" t="str">
        <f t="shared" si="962"/>
        <v>No</v>
      </c>
      <c r="BW1522" s="3">
        <f t="shared" si="963"/>
        <v>0</v>
      </c>
      <c r="BX1522" s="3" t="str">
        <f t="shared" si="964"/>
        <v>No</v>
      </c>
      <c r="BY1522" s="3">
        <f t="shared" si="965"/>
        <v>54383</v>
      </c>
      <c r="BZ1522">
        <v>1</v>
      </c>
      <c r="CA1522" s="3">
        <f t="shared" si="966"/>
        <v>54383</v>
      </c>
      <c r="CC1522" s="3">
        <f t="shared" si="967"/>
        <v>0</v>
      </c>
      <c r="CD1522" s="3">
        <f t="shared" si="968"/>
        <v>0</v>
      </c>
      <c r="CE1522" s="3" t="str">
        <f t="shared" si="969"/>
        <v/>
      </c>
      <c r="CF1522" s="3" t="e">
        <f>HLOOKUP(CE1522,'Valuation Data'!$D$2:$K$5,4,FALSE)</f>
        <v>#N/A</v>
      </c>
      <c r="CG1522" s="3">
        <f t="shared" si="970"/>
        <v>54383</v>
      </c>
      <c r="CH1522" s="3" t="str">
        <f t="shared" si="971"/>
        <v>No</v>
      </c>
      <c r="CI1522" s="3" t="str">
        <f>VLOOKUP(R1522,'Use Codes &amp; County Type'!A:D,4,FALSE)</f>
        <v>R</v>
      </c>
      <c r="CJ1522" s="3" t="str">
        <f t="shared" si="972"/>
        <v>No</v>
      </c>
      <c r="CK1522" s="3" t="str">
        <f t="shared" si="973"/>
        <v>Yes</v>
      </c>
      <c r="CL1522" s="3">
        <f t="shared" si="974"/>
        <v>0.67</v>
      </c>
      <c r="CM1522" s="3">
        <f t="shared" si="975"/>
        <v>36436.61</v>
      </c>
      <c r="CN1522" s="3">
        <f t="shared" si="976"/>
        <v>1890.4</v>
      </c>
      <c r="CO1522" s="3">
        <f t="shared" si="977"/>
        <v>34546.21</v>
      </c>
      <c r="CP1522" s="3">
        <f t="shared" si="978"/>
        <v>3.4760862769615507E-2</v>
      </c>
      <c r="CR1522" s="3" t="str">
        <f t="shared" si="979"/>
        <v>No</v>
      </c>
      <c r="CV1522" s="3" t="str">
        <f t="shared" si="980"/>
        <v>*Bid</v>
      </c>
      <c r="CW1522" s="3">
        <f t="shared" si="981"/>
        <v>1521</v>
      </c>
      <c r="CX1522" s="3">
        <f t="shared" si="982"/>
        <v>472.6</v>
      </c>
      <c r="CY1522" s="3" t="str">
        <f t="shared" si="983"/>
        <v>Ok</v>
      </c>
      <c r="CZ1522">
        <v>0</v>
      </c>
      <c r="DA1522">
        <v>0</v>
      </c>
    </row>
    <row r="1523" spans="1:105" x14ac:dyDescent="0.25">
      <c r="A1523">
        <v>1522</v>
      </c>
      <c r="B1523" t="s">
        <v>3</v>
      </c>
      <c r="C1523" t="s">
        <v>1631</v>
      </c>
      <c r="D1523">
        <v>447.97</v>
      </c>
      <c r="E1523">
        <v>2017</v>
      </c>
      <c r="F1523">
        <v>447.97</v>
      </c>
      <c r="G1523">
        <v>447.97</v>
      </c>
      <c r="H1523" s="3">
        <f t="shared" si="943"/>
        <v>0</v>
      </c>
      <c r="I1523">
        <v>85809</v>
      </c>
      <c r="J1523" t="s">
        <v>2734</v>
      </c>
      <c r="K1523" t="s">
        <v>2738</v>
      </c>
      <c r="L1523">
        <v>32097</v>
      </c>
      <c r="M1523" t="s">
        <v>3856</v>
      </c>
      <c r="N1523" t="s">
        <v>4758</v>
      </c>
      <c r="O1523">
        <v>-81.581204245061897</v>
      </c>
      <c r="P1523">
        <v>30.607340413059301</v>
      </c>
      <c r="Q1523" t="s">
        <v>5867</v>
      </c>
      <c r="R1523">
        <v>2</v>
      </c>
      <c r="S1523" t="s">
        <v>6535</v>
      </c>
      <c r="T1523">
        <v>1006</v>
      </c>
      <c r="U1523" t="s">
        <v>6578</v>
      </c>
      <c r="V1523">
        <v>2017</v>
      </c>
      <c r="W1523">
        <v>50930</v>
      </c>
      <c r="X1523">
        <v>2017</v>
      </c>
      <c r="Y1523">
        <v>70915</v>
      </c>
      <c r="Z1523">
        <v>384.62</v>
      </c>
      <c r="AA1523" s="3">
        <f t="shared" si="944"/>
        <v>0.85858428019733457</v>
      </c>
      <c r="AB1523" t="s">
        <v>6616</v>
      </c>
      <c r="AC1523" t="s">
        <v>6616</v>
      </c>
      <c r="AD1523" t="s">
        <v>6616</v>
      </c>
      <c r="AE1523" t="s">
        <v>6616</v>
      </c>
      <c r="AF1523" t="s">
        <v>6616</v>
      </c>
      <c r="AG1523" t="s">
        <v>6616</v>
      </c>
      <c r="AI1523" t="s">
        <v>6618</v>
      </c>
      <c r="AJ1523" t="s">
        <v>6618</v>
      </c>
      <c r="AK1523" t="s">
        <v>6618</v>
      </c>
      <c r="AL1523" t="s">
        <v>6618</v>
      </c>
      <c r="AM1523" t="s">
        <v>6618</v>
      </c>
      <c r="AN1523" t="s">
        <v>6618</v>
      </c>
      <c r="AO1523" t="s">
        <v>6618</v>
      </c>
      <c r="AP1523" s="3" t="str">
        <f t="shared" si="945"/>
        <v>No</v>
      </c>
      <c r="AQ1523" s="3" t="str">
        <f t="shared" si="946"/>
        <v>No</v>
      </c>
      <c r="AR1523" s="3" t="str">
        <f t="shared" si="947"/>
        <v>No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 t="s">
        <v>6634</v>
      </c>
      <c r="AZ1523" t="s">
        <v>6638</v>
      </c>
      <c r="BA1523">
        <v>1</v>
      </c>
      <c r="BB1523" t="s">
        <v>6617</v>
      </c>
      <c r="BC1523" t="s">
        <v>6616</v>
      </c>
      <c r="BD1523" s="4" t="str">
        <f t="shared" si="948"/>
        <v>No</v>
      </c>
      <c r="BE1523" t="s">
        <v>6640</v>
      </c>
      <c r="BF1523" s="3" t="str">
        <f t="shared" si="949"/>
        <v>No</v>
      </c>
      <c r="BG1523" t="s">
        <v>6645</v>
      </c>
      <c r="BH1523" s="3" t="str">
        <f t="shared" si="950"/>
        <v>85809 RADIO AVE</v>
      </c>
      <c r="BI1523" s="3" t="str">
        <f t="shared" si="951"/>
        <v>Yulee</v>
      </c>
      <c r="BJ1523" s="3" t="str">
        <f t="shared" si="952"/>
        <v>Florida</v>
      </c>
      <c r="BK1523" s="3">
        <f t="shared" si="953"/>
        <v>32097</v>
      </c>
      <c r="BL1523" s="3" t="str">
        <f t="shared" si="954"/>
        <v>85809 RADIO AVE YULEE FL 32097</v>
      </c>
      <c r="BM1523" s="3" t="str">
        <f t="shared" si="955"/>
        <v/>
      </c>
      <c r="BN1523" s="3" t="str">
        <f t="shared" si="956"/>
        <v>Pass</v>
      </c>
      <c r="BO1523" s="3" t="str">
        <f t="shared" si="957"/>
        <v>No</v>
      </c>
      <c r="BP1523" s="3" t="str">
        <f t="shared" si="958"/>
        <v>FV&lt;$10K</v>
      </c>
      <c r="BQ1523" t="s">
        <v>6650</v>
      </c>
      <c r="BR1523" s="3" t="str">
        <f t="shared" si="959"/>
        <v>No, &lt; $20K Lien</v>
      </c>
      <c r="BS1523" s="3" t="str">
        <f t="shared" si="960"/>
        <v>No, Lien &lt; $20K</v>
      </c>
      <c r="BT1523" t="s">
        <v>6650</v>
      </c>
      <c r="BU1523" s="3" t="str">
        <f t="shared" si="961"/>
        <v>No</v>
      </c>
      <c r="BV1523" s="3" t="str">
        <f t="shared" si="962"/>
        <v>No</v>
      </c>
      <c r="BW1523" s="3">
        <f t="shared" si="963"/>
        <v>1</v>
      </c>
      <c r="BX1523" s="3" t="str">
        <f t="shared" si="964"/>
        <v>No</v>
      </c>
      <c r="BY1523" s="3">
        <f t="shared" si="965"/>
        <v>50930</v>
      </c>
      <c r="BZ1523">
        <v>1</v>
      </c>
      <c r="CA1523" s="3">
        <f t="shared" si="966"/>
        <v>50930</v>
      </c>
      <c r="CC1523" s="3">
        <f t="shared" si="967"/>
        <v>0</v>
      </c>
      <c r="CD1523" s="3">
        <f t="shared" si="968"/>
        <v>0</v>
      </c>
      <c r="CE1523" s="3" t="str">
        <f t="shared" si="969"/>
        <v/>
      </c>
      <c r="CF1523" s="3" t="e">
        <f>HLOOKUP(CE1523,'Valuation Data'!$D$2:$K$5,4,FALSE)</f>
        <v>#N/A</v>
      </c>
      <c r="CG1523" s="3">
        <f t="shared" si="970"/>
        <v>50930</v>
      </c>
      <c r="CH1523" s="3" t="str">
        <f t="shared" si="971"/>
        <v>No</v>
      </c>
      <c r="CI1523" s="3" t="str">
        <f>VLOOKUP(R1523,'Use Codes &amp; County Type'!A:D,4,FALSE)</f>
        <v>R</v>
      </c>
      <c r="CJ1523" s="3" t="str">
        <f t="shared" si="972"/>
        <v>No</v>
      </c>
      <c r="CK1523" s="3" t="str">
        <f t="shared" si="973"/>
        <v>Yes</v>
      </c>
      <c r="CL1523" s="3">
        <f t="shared" si="974"/>
        <v>0.67</v>
      </c>
      <c r="CM1523" s="3">
        <f t="shared" si="975"/>
        <v>34123.1</v>
      </c>
      <c r="CN1523" s="3">
        <f t="shared" si="976"/>
        <v>2239.8500000000004</v>
      </c>
      <c r="CO1523" s="3">
        <f t="shared" si="977"/>
        <v>31883.25</v>
      </c>
      <c r="CP1523" s="3">
        <f t="shared" si="978"/>
        <v>4.3978990771647367E-2</v>
      </c>
      <c r="CR1523" s="3" t="str">
        <f t="shared" si="979"/>
        <v>No</v>
      </c>
      <c r="CV1523" s="3" t="str">
        <f t="shared" si="980"/>
        <v>*Bid</v>
      </c>
      <c r="CW1523" s="3">
        <f t="shared" si="981"/>
        <v>1522</v>
      </c>
      <c r="CX1523" s="3">
        <f t="shared" si="982"/>
        <v>447.97</v>
      </c>
      <c r="CY1523" s="3" t="str">
        <f t="shared" si="983"/>
        <v>Ok</v>
      </c>
      <c r="CZ1523">
        <v>0</v>
      </c>
      <c r="DA1523">
        <v>0</v>
      </c>
    </row>
    <row r="1524" spans="1:105" x14ac:dyDescent="0.25">
      <c r="A1524">
        <v>1523</v>
      </c>
      <c r="B1524" t="s">
        <v>3</v>
      </c>
      <c r="C1524" t="s">
        <v>1632</v>
      </c>
      <c r="D1524">
        <v>1574.5</v>
      </c>
      <c r="E1524">
        <v>2017</v>
      </c>
      <c r="F1524">
        <v>1574.55</v>
      </c>
      <c r="G1524">
        <v>1574.5</v>
      </c>
      <c r="H1524" s="3">
        <f t="shared" si="943"/>
        <v>-4.9999999999954525E-2</v>
      </c>
      <c r="I1524">
        <v>85220</v>
      </c>
      <c r="J1524" t="s">
        <v>2734</v>
      </c>
      <c r="K1524" t="s">
        <v>2738</v>
      </c>
      <c r="L1524">
        <v>32097</v>
      </c>
      <c r="M1524" t="s">
        <v>3857</v>
      </c>
      <c r="N1524" t="s">
        <v>4758</v>
      </c>
      <c r="O1524">
        <v>-81.579026492765294</v>
      </c>
      <c r="P1524">
        <v>30.603753569802901</v>
      </c>
      <c r="Q1524" t="s">
        <v>5868</v>
      </c>
      <c r="R1524">
        <v>2</v>
      </c>
      <c r="S1524" t="s">
        <v>6535</v>
      </c>
      <c r="T1524">
        <v>1006</v>
      </c>
      <c r="U1524" t="s">
        <v>6578</v>
      </c>
      <c r="V1524">
        <v>2017</v>
      </c>
      <c r="W1524">
        <v>82698</v>
      </c>
      <c r="X1524">
        <v>2017</v>
      </c>
      <c r="Y1524">
        <v>109116</v>
      </c>
      <c r="Z1524">
        <v>1426.26</v>
      </c>
      <c r="AA1524" s="3">
        <f t="shared" si="944"/>
        <v>0.90584947602413468</v>
      </c>
      <c r="AC1524" t="s">
        <v>6616</v>
      </c>
      <c r="AD1524" t="s">
        <v>6616</v>
      </c>
      <c r="AE1524" t="s">
        <v>6616</v>
      </c>
      <c r="AF1524" t="s">
        <v>6616</v>
      </c>
      <c r="AG1524" t="s">
        <v>6616</v>
      </c>
      <c r="AH1524" t="s">
        <v>6616</v>
      </c>
      <c r="AI1524" t="s">
        <v>6618</v>
      </c>
      <c r="AJ1524" t="s">
        <v>6618</v>
      </c>
      <c r="AK1524" t="s">
        <v>6618</v>
      </c>
      <c r="AL1524" t="s">
        <v>6618</v>
      </c>
      <c r="AM1524" t="s">
        <v>6618</v>
      </c>
      <c r="AN1524" t="s">
        <v>6618</v>
      </c>
      <c r="AO1524" t="s">
        <v>6618</v>
      </c>
      <c r="AP1524" s="3" t="str">
        <f t="shared" si="945"/>
        <v>No</v>
      </c>
      <c r="AQ1524" s="3" t="str">
        <f t="shared" si="946"/>
        <v>No</v>
      </c>
      <c r="AR1524" s="3" t="str">
        <f t="shared" si="947"/>
        <v>No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 t="s">
        <v>6634</v>
      </c>
      <c r="AZ1524" t="s">
        <v>6638</v>
      </c>
      <c r="BA1524">
        <v>0</v>
      </c>
      <c r="BB1524" t="s">
        <v>6616</v>
      </c>
      <c r="BC1524" t="s">
        <v>6617</v>
      </c>
      <c r="BD1524" s="4" t="str">
        <f t="shared" si="948"/>
        <v>No</v>
      </c>
      <c r="BE1524" t="s">
        <v>6640</v>
      </c>
      <c r="BF1524" s="3" t="str">
        <f t="shared" si="949"/>
        <v>No</v>
      </c>
      <c r="BG1524" t="s">
        <v>6645</v>
      </c>
      <c r="BH1524" s="3" t="str">
        <f t="shared" si="950"/>
        <v>85220 TERRY RD</v>
      </c>
      <c r="BI1524" s="3" t="str">
        <f t="shared" si="951"/>
        <v>Yulee</v>
      </c>
      <c r="BJ1524" s="3" t="str">
        <f t="shared" si="952"/>
        <v>Florida</v>
      </c>
      <c r="BK1524" s="3">
        <f t="shared" si="953"/>
        <v>32097</v>
      </c>
      <c r="BL1524" s="3" t="str">
        <f t="shared" si="954"/>
        <v>85220 TERRY RD YULEE FL 32097</v>
      </c>
      <c r="BM1524" s="3" t="str">
        <f t="shared" si="955"/>
        <v/>
      </c>
      <c r="BN1524" s="3" t="str">
        <f t="shared" si="956"/>
        <v>Pass</v>
      </c>
      <c r="BO1524" s="3" t="str">
        <f t="shared" si="957"/>
        <v>Yes</v>
      </c>
      <c r="BP1524" s="3" t="str">
        <f t="shared" si="958"/>
        <v>FV&lt;$10K</v>
      </c>
      <c r="BQ1524" t="s">
        <v>6650</v>
      </c>
      <c r="BR1524" s="3" t="str">
        <f t="shared" si="959"/>
        <v>No, &lt; $20K Lien</v>
      </c>
      <c r="BS1524" s="3" t="str">
        <f t="shared" si="960"/>
        <v>No, Lien &lt; $20K</v>
      </c>
      <c r="BT1524" t="s">
        <v>6650</v>
      </c>
      <c r="BU1524" s="3" t="str">
        <f t="shared" si="961"/>
        <v>No</v>
      </c>
      <c r="BV1524" s="3" t="str">
        <f t="shared" si="962"/>
        <v>No</v>
      </c>
      <c r="BW1524" s="3">
        <f t="shared" si="963"/>
        <v>0</v>
      </c>
      <c r="BX1524" s="3" t="str">
        <f t="shared" si="964"/>
        <v>No</v>
      </c>
      <c r="BY1524" s="3">
        <f t="shared" si="965"/>
        <v>82698</v>
      </c>
      <c r="BZ1524">
        <v>1</v>
      </c>
      <c r="CA1524" s="3">
        <f t="shared" si="966"/>
        <v>82698</v>
      </c>
      <c r="CC1524" s="3">
        <f t="shared" si="967"/>
        <v>0</v>
      </c>
      <c r="CD1524" s="3">
        <f t="shared" si="968"/>
        <v>0</v>
      </c>
      <c r="CE1524" s="3" t="str">
        <f t="shared" si="969"/>
        <v/>
      </c>
      <c r="CF1524" s="3" t="e">
        <f>HLOOKUP(CE1524,'Valuation Data'!$D$2:$K$5,4,FALSE)</f>
        <v>#N/A</v>
      </c>
      <c r="CG1524" s="3">
        <f t="shared" si="970"/>
        <v>82698</v>
      </c>
      <c r="CH1524" s="3" t="str">
        <f t="shared" si="971"/>
        <v>No</v>
      </c>
      <c r="CI1524" s="3" t="str">
        <f>VLOOKUP(R1524,'Use Codes &amp; County Type'!A:D,4,FALSE)</f>
        <v>R</v>
      </c>
      <c r="CJ1524" s="3" t="str">
        <f t="shared" si="972"/>
        <v>No</v>
      </c>
      <c r="CK1524" s="3" t="str">
        <f t="shared" si="973"/>
        <v>No</v>
      </c>
      <c r="CL1524" s="3">
        <f t="shared" si="974"/>
        <v>0.35</v>
      </c>
      <c r="CM1524" s="3">
        <f t="shared" si="975"/>
        <v>28944.3</v>
      </c>
      <c r="CN1524" s="3">
        <f t="shared" si="976"/>
        <v>6298</v>
      </c>
      <c r="CO1524" s="3">
        <f t="shared" si="977"/>
        <v>22646.3</v>
      </c>
      <c r="CP1524" s="3">
        <f t="shared" si="978"/>
        <v>7.6156618056059402E-2</v>
      </c>
      <c r="CR1524" s="3" t="str">
        <f t="shared" si="979"/>
        <v>No</v>
      </c>
      <c r="CV1524" s="3" t="str">
        <f t="shared" si="980"/>
        <v>*Bid</v>
      </c>
      <c r="CW1524" s="3">
        <f t="shared" si="981"/>
        <v>1523</v>
      </c>
      <c r="CX1524" s="3">
        <f t="shared" si="982"/>
        <v>1574.5</v>
      </c>
      <c r="CY1524" s="3" t="str">
        <f t="shared" si="983"/>
        <v>Ok</v>
      </c>
      <c r="CZ1524">
        <v>0</v>
      </c>
      <c r="DA1524">
        <v>0</v>
      </c>
    </row>
    <row r="1525" spans="1:105" x14ac:dyDescent="0.25">
      <c r="A1525">
        <v>1524</v>
      </c>
      <c r="B1525" t="s">
        <v>3</v>
      </c>
      <c r="C1525" t="s">
        <v>1633</v>
      </c>
      <c r="D1525">
        <v>48.37</v>
      </c>
      <c r="E1525">
        <v>2017</v>
      </c>
      <c r="F1525">
        <v>48.37</v>
      </c>
      <c r="G1525">
        <v>48.37</v>
      </c>
      <c r="H1525" s="3">
        <f t="shared" si="943"/>
        <v>0</v>
      </c>
      <c r="J1525" t="s">
        <v>2734</v>
      </c>
      <c r="K1525" t="s">
        <v>2738</v>
      </c>
      <c r="L1525">
        <v>32097</v>
      </c>
      <c r="M1525" t="s">
        <v>3858</v>
      </c>
      <c r="N1525" t="s">
        <v>4758</v>
      </c>
      <c r="O1525">
        <v>-81.578205869311105</v>
      </c>
      <c r="P1525">
        <v>30.603118557050401</v>
      </c>
      <c r="Q1525" t="s">
        <v>5869</v>
      </c>
      <c r="R1525">
        <v>0</v>
      </c>
      <c r="S1525" t="s">
        <v>6538</v>
      </c>
      <c r="T1525">
        <v>8001</v>
      </c>
      <c r="U1525" t="s">
        <v>6581</v>
      </c>
      <c r="V1525">
        <v>2017</v>
      </c>
      <c r="W1525">
        <v>1000</v>
      </c>
      <c r="X1525">
        <v>2017</v>
      </c>
      <c r="Y1525">
        <v>1000</v>
      </c>
      <c r="Z1525">
        <v>15.14</v>
      </c>
      <c r="AA1525" s="3">
        <f t="shared" si="944"/>
        <v>0.31300392805457933</v>
      </c>
      <c r="AB1525" t="s">
        <v>6616</v>
      </c>
      <c r="AC1525" t="s">
        <v>6617</v>
      </c>
      <c r="AD1525" t="s">
        <v>6617</v>
      </c>
      <c r="AE1525" t="s">
        <v>6617</v>
      </c>
      <c r="AF1525" t="s">
        <v>6616</v>
      </c>
      <c r="AG1525" t="s">
        <v>6616</v>
      </c>
      <c r="AI1525" t="s">
        <v>6618</v>
      </c>
      <c r="AJ1525" t="s">
        <v>6619</v>
      </c>
      <c r="AK1525" t="s">
        <v>6619</v>
      </c>
      <c r="AL1525" t="s">
        <v>6619</v>
      </c>
      <c r="AM1525" t="s">
        <v>6618</v>
      </c>
      <c r="AN1525" t="s">
        <v>6618</v>
      </c>
      <c r="AO1525" t="s">
        <v>6618</v>
      </c>
      <c r="AP1525" s="3" t="str">
        <f t="shared" si="945"/>
        <v>Yes</v>
      </c>
      <c r="AQ1525" s="3" t="str">
        <f t="shared" si="946"/>
        <v>Yes</v>
      </c>
      <c r="AR1525" s="3" t="str">
        <f t="shared" si="947"/>
        <v>Yes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 t="s">
        <v>6634</v>
      </c>
      <c r="AZ1525" t="s">
        <v>6638</v>
      </c>
      <c r="BA1525">
        <v>6</v>
      </c>
      <c r="BB1525" t="s">
        <v>6616</v>
      </c>
      <c r="BC1525" t="s">
        <v>6616</v>
      </c>
      <c r="BD1525" s="4" t="str">
        <f t="shared" si="948"/>
        <v>No</v>
      </c>
      <c r="BE1525" t="s">
        <v>6640</v>
      </c>
      <c r="BF1525" s="3" t="str">
        <f t="shared" si="949"/>
        <v>No</v>
      </c>
      <c r="BG1525" t="s">
        <v>6645</v>
      </c>
      <c r="BH1525" s="3" t="str">
        <f t="shared" si="950"/>
        <v>TERRY RD</v>
      </c>
      <c r="BI1525" s="3" t="str">
        <f t="shared" si="951"/>
        <v>Yulee</v>
      </c>
      <c r="BJ1525" s="3" t="str">
        <f t="shared" si="952"/>
        <v>Florida</v>
      </c>
      <c r="BK1525" s="3">
        <f t="shared" si="953"/>
        <v>32097</v>
      </c>
      <c r="BL1525" s="3" t="str">
        <f t="shared" si="954"/>
        <v>TERRY RD YULEE FL 32097</v>
      </c>
      <c r="BM1525" s="3" t="str">
        <f t="shared" si="955"/>
        <v/>
      </c>
      <c r="BN1525" s="3" t="str">
        <f t="shared" si="956"/>
        <v>Lien&lt;$150</v>
      </c>
      <c r="BO1525" s="3" t="str">
        <f t="shared" si="957"/>
        <v>No</v>
      </c>
      <c r="BP1525" s="3" t="str">
        <f t="shared" si="958"/>
        <v>FV&lt;$10K</v>
      </c>
      <c r="BQ1525" t="s">
        <v>6650</v>
      </c>
      <c r="BR1525" s="3" t="str">
        <f t="shared" si="959"/>
        <v>No, &lt; $20K Lien</v>
      </c>
      <c r="BS1525" s="3" t="str">
        <f t="shared" si="960"/>
        <v>No, Lien &lt; $20K</v>
      </c>
      <c r="BT1525" t="s">
        <v>6650</v>
      </c>
      <c r="BU1525" s="3" t="str">
        <f t="shared" si="961"/>
        <v>Yes</v>
      </c>
      <c r="BV1525" s="3" t="str">
        <f t="shared" si="962"/>
        <v>No</v>
      </c>
      <c r="BW1525" s="3">
        <f t="shared" si="963"/>
        <v>6</v>
      </c>
      <c r="BX1525" s="3" t="str">
        <f t="shared" si="964"/>
        <v>No</v>
      </c>
      <c r="BY1525" s="3">
        <f t="shared" si="965"/>
        <v>1000</v>
      </c>
      <c r="BZ1525">
        <v>1</v>
      </c>
      <c r="CA1525" s="3">
        <f t="shared" si="966"/>
        <v>1000</v>
      </c>
      <c r="CC1525" s="3">
        <f t="shared" si="967"/>
        <v>0</v>
      </c>
      <c r="CD1525" s="3">
        <f t="shared" si="968"/>
        <v>0</v>
      </c>
      <c r="CE1525" s="3" t="str">
        <f t="shared" si="969"/>
        <v/>
      </c>
      <c r="CF1525" s="3" t="e">
        <f>HLOOKUP(CE1525,'Valuation Data'!$D$2:$K$5,4,FALSE)</f>
        <v>#N/A</v>
      </c>
      <c r="CG1525" s="3">
        <f t="shared" si="970"/>
        <v>1000</v>
      </c>
      <c r="CH1525" s="3" t="str">
        <f t="shared" si="971"/>
        <v>No</v>
      </c>
      <c r="CI1525" s="3" t="str">
        <f>VLOOKUP(R1525,'Use Codes &amp; County Type'!A:D,4,FALSE)</f>
        <v>V</v>
      </c>
      <c r="CJ1525" s="3" t="str">
        <f t="shared" si="972"/>
        <v>Yes</v>
      </c>
      <c r="CK1525" s="3" t="str">
        <f t="shared" si="973"/>
        <v>No</v>
      </c>
      <c r="CL1525" s="3">
        <f t="shared" si="974"/>
        <v>0</v>
      </c>
      <c r="CM1525" s="3">
        <f t="shared" si="975"/>
        <v>0</v>
      </c>
      <c r="CN1525" s="3">
        <f t="shared" si="976"/>
        <v>483.7</v>
      </c>
      <c r="CO1525" s="3">
        <f t="shared" si="977"/>
        <v>-483.7</v>
      </c>
      <c r="CP1525" s="3">
        <f t="shared" si="978"/>
        <v>0.48369999999999996</v>
      </c>
      <c r="CR1525" s="3" t="str">
        <f t="shared" si="979"/>
        <v>No</v>
      </c>
      <c r="CV1525" s="3" t="str">
        <f t="shared" si="980"/>
        <v>Lien&lt;$150</v>
      </c>
      <c r="CW1525" s="3">
        <f t="shared" si="981"/>
        <v>1524</v>
      </c>
      <c r="CX1525" s="3">
        <f t="shared" si="982"/>
        <v>48.37</v>
      </c>
      <c r="CY1525" s="3" t="str">
        <f t="shared" si="983"/>
        <v>Ok</v>
      </c>
      <c r="CZ1525">
        <v>0</v>
      </c>
      <c r="DA1525">
        <v>0</v>
      </c>
    </row>
    <row r="1526" spans="1:105" x14ac:dyDescent="0.25">
      <c r="A1526">
        <v>1525</v>
      </c>
      <c r="B1526" t="s">
        <v>3</v>
      </c>
      <c r="C1526" t="s">
        <v>1634</v>
      </c>
      <c r="D1526">
        <v>592.45000000000005</v>
      </c>
      <c r="E1526">
        <v>2017</v>
      </c>
      <c r="F1526">
        <v>592.45000000000005</v>
      </c>
      <c r="G1526">
        <v>592.45000000000005</v>
      </c>
      <c r="H1526" s="3">
        <f t="shared" si="943"/>
        <v>0</v>
      </c>
      <c r="I1526">
        <v>85398</v>
      </c>
      <c r="J1526" t="s">
        <v>2734</v>
      </c>
      <c r="K1526" t="s">
        <v>2738</v>
      </c>
      <c r="L1526">
        <v>32097</v>
      </c>
      <c r="M1526" t="s">
        <v>3859</v>
      </c>
      <c r="N1526" t="s">
        <v>4758</v>
      </c>
      <c r="O1526">
        <v>-81.580739326744705</v>
      </c>
      <c r="P1526">
        <v>30.6026110178212</v>
      </c>
      <c r="Q1526" t="s">
        <v>5870</v>
      </c>
      <c r="R1526">
        <v>0</v>
      </c>
      <c r="S1526" t="s">
        <v>6538</v>
      </c>
      <c r="T1526">
        <v>8001</v>
      </c>
      <c r="U1526" t="s">
        <v>6581</v>
      </c>
      <c r="V1526">
        <v>2017</v>
      </c>
      <c r="W1526">
        <v>32670</v>
      </c>
      <c r="X1526">
        <v>2017</v>
      </c>
      <c r="Y1526">
        <v>36250</v>
      </c>
      <c r="Z1526">
        <v>518.21</v>
      </c>
      <c r="AA1526" s="3">
        <f t="shared" si="944"/>
        <v>0.87468984724449317</v>
      </c>
      <c r="AB1526" t="s">
        <v>6616</v>
      </c>
      <c r="AE1526" t="s">
        <v>6616</v>
      </c>
      <c r="AF1526" t="s">
        <v>6616</v>
      </c>
      <c r="AG1526" t="s">
        <v>6616</v>
      </c>
      <c r="AI1526" t="s">
        <v>6618</v>
      </c>
      <c r="AJ1526" t="s">
        <v>6618</v>
      </c>
      <c r="AK1526" t="s">
        <v>6618</v>
      </c>
      <c r="AL1526" t="s">
        <v>6618</v>
      </c>
      <c r="AM1526" t="s">
        <v>6618</v>
      </c>
      <c r="AN1526">
        <v>0</v>
      </c>
      <c r="AO1526">
        <v>0</v>
      </c>
      <c r="AP1526" s="3" t="str">
        <f t="shared" si="945"/>
        <v>No</v>
      </c>
      <c r="AQ1526" s="3" t="str">
        <f t="shared" si="946"/>
        <v>No</v>
      </c>
      <c r="AR1526" s="3" t="str">
        <f t="shared" si="947"/>
        <v>No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 t="s">
        <v>6634</v>
      </c>
      <c r="AZ1526">
        <v>0</v>
      </c>
      <c r="BA1526">
        <v>1</v>
      </c>
      <c r="BB1526" t="s">
        <v>6616</v>
      </c>
      <c r="BC1526" t="s">
        <v>6616</v>
      </c>
      <c r="BD1526" s="4" t="str">
        <f t="shared" si="948"/>
        <v>No</v>
      </c>
      <c r="BE1526" t="s">
        <v>6640</v>
      </c>
      <c r="BF1526" s="3" t="str">
        <f t="shared" si="949"/>
        <v>No</v>
      </c>
      <c r="BG1526" t="s">
        <v>6645</v>
      </c>
      <c r="BH1526" s="3" t="str">
        <f t="shared" si="950"/>
        <v>85398 THERESA RD</v>
      </c>
      <c r="BI1526" s="3" t="str">
        <f t="shared" si="951"/>
        <v>Yulee</v>
      </c>
      <c r="BJ1526" s="3" t="str">
        <f t="shared" si="952"/>
        <v>Florida</v>
      </c>
      <c r="BK1526" s="3">
        <f t="shared" si="953"/>
        <v>32097</v>
      </c>
      <c r="BL1526" s="3" t="str">
        <f t="shared" si="954"/>
        <v>85398 THERESA RD YULEE FL 32097</v>
      </c>
      <c r="BM1526" s="3" t="str">
        <f t="shared" si="955"/>
        <v/>
      </c>
      <c r="BN1526" s="3" t="str">
        <f t="shared" si="956"/>
        <v>Pass</v>
      </c>
      <c r="BO1526" s="3" t="str">
        <f t="shared" si="957"/>
        <v>No</v>
      </c>
      <c r="BP1526" s="3" t="str">
        <f t="shared" si="958"/>
        <v>FV&lt;$10K</v>
      </c>
      <c r="BQ1526" t="s">
        <v>6650</v>
      </c>
      <c r="BR1526" s="3" t="str">
        <f t="shared" si="959"/>
        <v>No, &lt; $20K Lien</v>
      </c>
      <c r="BS1526" s="3" t="str">
        <f t="shared" si="960"/>
        <v>No, Lien &lt; $20K</v>
      </c>
      <c r="BT1526" t="s">
        <v>6650</v>
      </c>
      <c r="BU1526" s="3" t="str">
        <f t="shared" si="961"/>
        <v>No</v>
      </c>
      <c r="BV1526" s="3" t="str">
        <f t="shared" si="962"/>
        <v>No</v>
      </c>
      <c r="BW1526" s="3">
        <f t="shared" si="963"/>
        <v>1</v>
      </c>
      <c r="BX1526" s="3" t="str">
        <f t="shared" si="964"/>
        <v>No</v>
      </c>
      <c r="BY1526" s="3">
        <f t="shared" si="965"/>
        <v>32670</v>
      </c>
      <c r="BZ1526">
        <v>1</v>
      </c>
      <c r="CA1526" s="3">
        <f t="shared" si="966"/>
        <v>32670</v>
      </c>
      <c r="CC1526" s="3">
        <f t="shared" si="967"/>
        <v>0</v>
      </c>
      <c r="CD1526" s="3">
        <f t="shared" si="968"/>
        <v>0</v>
      </c>
      <c r="CE1526" s="3" t="str">
        <f t="shared" si="969"/>
        <v/>
      </c>
      <c r="CF1526" s="3" t="e">
        <f>HLOOKUP(CE1526,'Valuation Data'!$D$2:$K$5,4,FALSE)</f>
        <v>#N/A</v>
      </c>
      <c r="CG1526" s="3">
        <f t="shared" si="970"/>
        <v>32670</v>
      </c>
      <c r="CH1526" s="3" t="str">
        <f t="shared" si="971"/>
        <v>No</v>
      </c>
      <c r="CI1526" s="3" t="str">
        <f>VLOOKUP(R1526,'Use Codes &amp; County Type'!A:D,4,FALSE)</f>
        <v>V</v>
      </c>
      <c r="CJ1526" s="3" t="str">
        <f t="shared" si="972"/>
        <v>Yes</v>
      </c>
      <c r="CK1526" s="3" t="str">
        <f t="shared" si="973"/>
        <v>No</v>
      </c>
      <c r="CL1526" s="3">
        <f t="shared" si="974"/>
        <v>0</v>
      </c>
      <c r="CM1526" s="3">
        <f t="shared" si="975"/>
        <v>0</v>
      </c>
      <c r="CN1526" s="3">
        <f t="shared" si="976"/>
        <v>2962.25</v>
      </c>
      <c r="CO1526" s="3">
        <f t="shared" si="977"/>
        <v>-2962.25</v>
      </c>
      <c r="CP1526" s="3">
        <f t="shared" si="978"/>
        <v>9.0671870217324757E-2</v>
      </c>
      <c r="CR1526" s="3" t="str">
        <f t="shared" si="979"/>
        <v>No</v>
      </c>
      <c r="CV1526" s="3" t="str">
        <f t="shared" si="980"/>
        <v>Vacant, No Sales Data</v>
      </c>
      <c r="CW1526" s="3">
        <f t="shared" si="981"/>
        <v>1525</v>
      </c>
      <c r="CX1526" s="3">
        <f t="shared" si="982"/>
        <v>592.45000000000005</v>
      </c>
      <c r="CY1526" s="3" t="str">
        <f t="shared" si="983"/>
        <v>Ok</v>
      </c>
      <c r="CZ1526">
        <v>0</v>
      </c>
      <c r="DA1526">
        <v>0</v>
      </c>
    </row>
    <row r="1527" spans="1:105" x14ac:dyDescent="0.25">
      <c r="A1527">
        <v>1526</v>
      </c>
      <c r="B1527" t="s">
        <v>3</v>
      </c>
      <c r="C1527" t="s">
        <v>1635</v>
      </c>
      <c r="D1527">
        <v>480.07</v>
      </c>
      <c r="E1527">
        <v>2017</v>
      </c>
      <c r="F1527">
        <v>480.07</v>
      </c>
      <c r="G1527">
        <v>480.07</v>
      </c>
      <c r="H1527" s="3">
        <f t="shared" si="943"/>
        <v>0</v>
      </c>
      <c r="I1527">
        <v>85633</v>
      </c>
      <c r="J1527" t="s">
        <v>2734</v>
      </c>
      <c r="K1527" t="s">
        <v>2738</v>
      </c>
      <c r="L1527">
        <v>32097</v>
      </c>
      <c r="M1527" t="s">
        <v>3860</v>
      </c>
      <c r="N1527" t="s">
        <v>4758</v>
      </c>
      <c r="O1527">
        <v>-81.584577787859303</v>
      </c>
      <c r="P1527">
        <v>30.598035467082401</v>
      </c>
      <c r="Q1527" t="s">
        <v>5871</v>
      </c>
      <c r="R1527">
        <v>2</v>
      </c>
      <c r="S1527" t="s">
        <v>6535</v>
      </c>
      <c r="T1527">
        <v>1006</v>
      </c>
      <c r="U1527" t="s">
        <v>6578</v>
      </c>
      <c r="V1527">
        <v>2017</v>
      </c>
      <c r="W1527">
        <v>55429</v>
      </c>
      <c r="X1527">
        <v>2017</v>
      </c>
      <c r="Y1527">
        <v>76361</v>
      </c>
      <c r="Z1527">
        <v>414.3</v>
      </c>
      <c r="AA1527" s="3">
        <f t="shared" si="944"/>
        <v>0.86299914595788119</v>
      </c>
      <c r="AB1527" t="s">
        <v>6616</v>
      </c>
      <c r="AC1527" t="s">
        <v>6616</v>
      </c>
      <c r="AD1527" t="s">
        <v>6616</v>
      </c>
      <c r="AE1527" t="s">
        <v>6616</v>
      </c>
      <c r="AF1527" t="s">
        <v>6616</v>
      </c>
      <c r="AG1527" t="s">
        <v>6616</v>
      </c>
      <c r="AH1527" t="s">
        <v>6616</v>
      </c>
      <c r="AI1527" t="s">
        <v>6618</v>
      </c>
      <c r="AJ1527" t="s">
        <v>6618</v>
      </c>
      <c r="AK1527" t="s">
        <v>6618</v>
      </c>
      <c r="AL1527" t="s">
        <v>6618</v>
      </c>
      <c r="AM1527" t="s">
        <v>6618</v>
      </c>
      <c r="AN1527" t="s">
        <v>6618</v>
      </c>
      <c r="AO1527" t="s">
        <v>6618</v>
      </c>
      <c r="AP1527" s="3" t="str">
        <f t="shared" si="945"/>
        <v>No</v>
      </c>
      <c r="AQ1527" s="3" t="str">
        <f t="shared" si="946"/>
        <v>No</v>
      </c>
      <c r="AR1527" s="3" t="str">
        <f t="shared" si="947"/>
        <v>No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 t="s">
        <v>6634</v>
      </c>
      <c r="AZ1527" t="s">
        <v>6638</v>
      </c>
      <c r="BA1527">
        <v>1</v>
      </c>
      <c r="BB1527" t="s">
        <v>6617</v>
      </c>
      <c r="BC1527" t="s">
        <v>6616</v>
      </c>
      <c r="BD1527" s="4" t="str">
        <f t="shared" si="948"/>
        <v>No</v>
      </c>
      <c r="BE1527" t="s">
        <v>6640</v>
      </c>
      <c r="BF1527" s="3" t="str">
        <f t="shared" si="949"/>
        <v>No</v>
      </c>
      <c r="BG1527" t="s">
        <v>6645</v>
      </c>
      <c r="BH1527" s="3" t="str">
        <f t="shared" si="950"/>
        <v>85633 ALENE RD</v>
      </c>
      <c r="BI1527" s="3" t="str">
        <f t="shared" si="951"/>
        <v>Yulee</v>
      </c>
      <c r="BJ1527" s="3" t="str">
        <f t="shared" si="952"/>
        <v>Florida</v>
      </c>
      <c r="BK1527" s="3">
        <f t="shared" si="953"/>
        <v>32097</v>
      </c>
      <c r="BL1527" s="3" t="str">
        <f t="shared" si="954"/>
        <v>85633 ALENE RD YULEE FL 32097</v>
      </c>
      <c r="BM1527" s="3" t="str">
        <f t="shared" si="955"/>
        <v/>
      </c>
      <c r="BN1527" s="3" t="str">
        <f t="shared" si="956"/>
        <v>Pass</v>
      </c>
      <c r="BO1527" s="3" t="str">
        <f t="shared" si="957"/>
        <v>No</v>
      </c>
      <c r="BP1527" s="3" t="str">
        <f t="shared" si="958"/>
        <v>FV&lt;$10K</v>
      </c>
      <c r="BQ1527" t="s">
        <v>6650</v>
      </c>
      <c r="BR1527" s="3" t="str">
        <f t="shared" si="959"/>
        <v>No, &lt; $20K Lien</v>
      </c>
      <c r="BS1527" s="3" t="str">
        <f t="shared" si="960"/>
        <v>No, Lien &lt; $20K</v>
      </c>
      <c r="BT1527" t="s">
        <v>6650</v>
      </c>
      <c r="BU1527" s="3" t="str">
        <f t="shared" si="961"/>
        <v>No</v>
      </c>
      <c r="BV1527" s="3" t="str">
        <f t="shared" si="962"/>
        <v>No</v>
      </c>
      <c r="BW1527" s="3">
        <f t="shared" si="963"/>
        <v>1</v>
      </c>
      <c r="BX1527" s="3" t="str">
        <f t="shared" si="964"/>
        <v>No</v>
      </c>
      <c r="BY1527" s="3">
        <f t="shared" si="965"/>
        <v>55429</v>
      </c>
      <c r="BZ1527">
        <v>1</v>
      </c>
      <c r="CA1527" s="3">
        <f t="shared" si="966"/>
        <v>55429</v>
      </c>
      <c r="CC1527" s="3">
        <f t="shared" si="967"/>
        <v>0</v>
      </c>
      <c r="CD1527" s="3">
        <f t="shared" si="968"/>
        <v>0</v>
      </c>
      <c r="CE1527" s="3" t="str">
        <f t="shared" si="969"/>
        <v/>
      </c>
      <c r="CF1527" s="3" t="e">
        <f>HLOOKUP(CE1527,'Valuation Data'!$D$2:$K$5,4,FALSE)</f>
        <v>#N/A</v>
      </c>
      <c r="CG1527" s="3">
        <f t="shared" si="970"/>
        <v>55429</v>
      </c>
      <c r="CH1527" s="3" t="str">
        <f t="shared" si="971"/>
        <v>No</v>
      </c>
      <c r="CI1527" s="3" t="str">
        <f>VLOOKUP(R1527,'Use Codes &amp; County Type'!A:D,4,FALSE)</f>
        <v>R</v>
      </c>
      <c r="CJ1527" s="3" t="str">
        <f t="shared" si="972"/>
        <v>No</v>
      </c>
      <c r="CK1527" s="3" t="str">
        <f t="shared" si="973"/>
        <v>Yes</v>
      </c>
      <c r="CL1527" s="3">
        <f t="shared" si="974"/>
        <v>0.67</v>
      </c>
      <c r="CM1527" s="3">
        <f t="shared" si="975"/>
        <v>37137.43</v>
      </c>
      <c r="CN1527" s="3">
        <f t="shared" si="976"/>
        <v>2400.35</v>
      </c>
      <c r="CO1527" s="3">
        <f t="shared" si="977"/>
        <v>34737.08</v>
      </c>
      <c r="CP1527" s="3">
        <f t="shared" si="978"/>
        <v>4.330494867307727E-2</v>
      </c>
      <c r="CR1527" s="3" t="str">
        <f t="shared" si="979"/>
        <v>No</v>
      </c>
      <c r="CV1527" s="3" t="str">
        <f t="shared" si="980"/>
        <v>*Bid</v>
      </c>
      <c r="CW1527" s="3">
        <f t="shared" si="981"/>
        <v>1526</v>
      </c>
      <c r="CX1527" s="3">
        <f t="shared" si="982"/>
        <v>480.07</v>
      </c>
      <c r="CY1527" s="3" t="str">
        <f t="shared" si="983"/>
        <v>Ok</v>
      </c>
      <c r="CZ1527">
        <v>0</v>
      </c>
      <c r="DA1527">
        <v>0</v>
      </c>
    </row>
    <row r="1528" spans="1:105" x14ac:dyDescent="0.25">
      <c r="A1528">
        <v>1527</v>
      </c>
      <c r="B1528" t="s">
        <v>3</v>
      </c>
      <c r="C1528" t="s">
        <v>1636</v>
      </c>
      <c r="D1528">
        <v>1409.05</v>
      </c>
      <c r="E1528">
        <v>2017</v>
      </c>
      <c r="F1528">
        <v>1409.05</v>
      </c>
      <c r="G1528">
        <v>1409.05</v>
      </c>
      <c r="H1528" s="3">
        <f t="shared" si="943"/>
        <v>0</v>
      </c>
      <c r="I1528">
        <v>85012</v>
      </c>
      <c r="J1528" t="s">
        <v>2734</v>
      </c>
      <c r="K1528" t="s">
        <v>2738</v>
      </c>
      <c r="L1528">
        <v>32097</v>
      </c>
      <c r="M1528" t="s">
        <v>3861</v>
      </c>
      <c r="N1528" t="s">
        <v>4758</v>
      </c>
      <c r="O1528">
        <v>-81.570103743488005</v>
      </c>
      <c r="P1528">
        <v>30.580841066509102</v>
      </c>
      <c r="Q1528" t="s">
        <v>5872</v>
      </c>
      <c r="R1528">
        <v>2</v>
      </c>
      <c r="S1528" t="s">
        <v>6535</v>
      </c>
      <c r="T1528">
        <v>1006</v>
      </c>
      <c r="U1528" t="s">
        <v>6578</v>
      </c>
      <c r="V1528">
        <v>2017</v>
      </c>
      <c r="W1528">
        <v>82270</v>
      </c>
      <c r="X1528">
        <v>2017</v>
      </c>
      <c r="Y1528">
        <v>86484</v>
      </c>
      <c r="Z1528">
        <v>1273.28</v>
      </c>
      <c r="AA1528" s="3">
        <f t="shared" si="944"/>
        <v>0.90364429935062629</v>
      </c>
      <c r="AB1528" t="s">
        <v>6616</v>
      </c>
      <c r="AC1528" t="s">
        <v>6616</v>
      </c>
      <c r="AD1528" t="s">
        <v>6616</v>
      </c>
      <c r="AE1528" t="s">
        <v>6616</v>
      </c>
      <c r="AF1528" t="s">
        <v>6616</v>
      </c>
      <c r="AG1528" t="s">
        <v>6616</v>
      </c>
      <c r="AI1528" t="s">
        <v>6618</v>
      </c>
      <c r="AJ1528" t="s">
        <v>6618</v>
      </c>
      <c r="AK1528" t="s">
        <v>6618</v>
      </c>
      <c r="AL1528" t="s">
        <v>6618</v>
      </c>
      <c r="AM1528" t="s">
        <v>6618</v>
      </c>
      <c r="AN1528" t="s">
        <v>6618</v>
      </c>
      <c r="AO1528" t="s">
        <v>6618</v>
      </c>
      <c r="AP1528" s="3" t="str">
        <f t="shared" si="945"/>
        <v>No</v>
      </c>
      <c r="AQ1528" s="3" t="str">
        <f t="shared" si="946"/>
        <v>No</v>
      </c>
      <c r="AR1528" s="3" t="str">
        <f t="shared" si="947"/>
        <v>No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 t="s">
        <v>6634</v>
      </c>
      <c r="AZ1528" t="s">
        <v>6639</v>
      </c>
      <c r="BA1528">
        <v>1</v>
      </c>
      <c r="BB1528" t="s">
        <v>6616</v>
      </c>
      <c r="BC1528" t="s">
        <v>6616</v>
      </c>
      <c r="BD1528" s="4" t="str">
        <f t="shared" si="948"/>
        <v>No</v>
      </c>
      <c r="BE1528" t="s">
        <v>6640</v>
      </c>
      <c r="BF1528" s="3" t="str">
        <f t="shared" si="949"/>
        <v>No</v>
      </c>
      <c r="BG1528" t="s">
        <v>6645</v>
      </c>
      <c r="BH1528" s="3" t="str">
        <f t="shared" si="950"/>
        <v>85012 BLACKMON RD</v>
      </c>
      <c r="BI1528" s="3" t="str">
        <f t="shared" si="951"/>
        <v>Yulee</v>
      </c>
      <c r="BJ1528" s="3" t="str">
        <f t="shared" si="952"/>
        <v>Florida</v>
      </c>
      <c r="BK1528" s="3">
        <f t="shared" si="953"/>
        <v>32097</v>
      </c>
      <c r="BL1528" s="3" t="str">
        <f t="shared" si="954"/>
        <v>85012 BLACKMON RD YULEE FL 32097</v>
      </c>
      <c r="BM1528" s="3" t="str">
        <f t="shared" si="955"/>
        <v/>
      </c>
      <c r="BN1528" s="3" t="str">
        <f t="shared" si="956"/>
        <v>Pass</v>
      </c>
      <c r="BO1528" s="3" t="str">
        <f t="shared" si="957"/>
        <v>No</v>
      </c>
      <c r="BP1528" s="3" t="str">
        <f t="shared" si="958"/>
        <v>FV&lt;$10K</v>
      </c>
      <c r="BQ1528" t="s">
        <v>6650</v>
      </c>
      <c r="BR1528" s="3" t="str">
        <f t="shared" si="959"/>
        <v>No, &lt; $20K Lien</v>
      </c>
      <c r="BS1528" s="3" t="str">
        <f t="shared" si="960"/>
        <v>No, Lien &lt; $20K</v>
      </c>
      <c r="BT1528" t="s">
        <v>6650</v>
      </c>
      <c r="BU1528" s="3" t="str">
        <f t="shared" si="961"/>
        <v>No</v>
      </c>
      <c r="BV1528" s="3" t="str">
        <f t="shared" si="962"/>
        <v>No</v>
      </c>
      <c r="BW1528" s="3">
        <f t="shared" si="963"/>
        <v>1</v>
      </c>
      <c r="BX1528" s="3" t="str">
        <f t="shared" si="964"/>
        <v>No</v>
      </c>
      <c r="BY1528" s="3">
        <f t="shared" si="965"/>
        <v>82270</v>
      </c>
      <c r="BZ1528">
        <v>1</v>
      </c>
      <c r="CA1528" s="3">
        <f t="shared" si="966"/>
        <v>82270</v>
      </c>
      <c r="CC1528" s="3">
        <f t="shared" si="967"/>
        <v>0</v>
      </c>
      <c r="CD1528" s="3">
        <f t="shared" si="968"/>
        <v>0</v>
      </c>
      <c r="CE1528" s="3" t="str">
        <f t="shared" si="969"/>
        <v/>
      </c>
      <c r="CF1528" s="3" t="e">
        <f>HLOOKUP(CE1528,'Valuation Data'!$D$2:$K$5,4,FALSE)</f>
        <v>#N/A</v>
      </c>
      <c r="CG1528" s="3">
        <f t="shared" si="970"/>
        <v>82270</v>
      </c>
      <c r="CH1528" s="3" t="str">
        <f t="shared" si="971"/>
        <v>No</v>
      </c>
      <c r="CI1528" s="3" t="str">
        <f>VLOOKUP(R1528,'Use Codes &amp; County Type'!A:D,4,FALSE)</f>
        <v>R</v>
      </c>
      <c r="CJ1528" s="3" t="str">
        <f t="shared" si="972"/>
        <v>No</v>
      </c>
      <c r="CK1528" s="3" t="str">
        <f t="shared" si="973"/>
        <v>No</v>
      </c>
      <c r="CL1528" s="3">
        <f t="shared" si="974"/>
        <v>0.35</v>
      </c>
      <c r="CM1528" s="3">
        <f t="shared" si="975"/>
        <v>28794.499999999996</v>
      </c>
      <c r="CN1528" s="3">
        <f t="shared" si="976"/>
        <v>7045.25</v>
      </c>
      <c r="CO1528" s="3">
        <f t="shared" si="977"/>
        <v>21749.249999999996</v>
      </c>
      <c r="CP1528" s="3">
        <f t="shared" si="978"/>
        <v>8.5635711681050206E-2</v>
      </c>
      <c r="CR1528" s="3" t="str">
        <f t="shared" si="979"/>
        <v>No</v>
      </c>
      <c r="CV1528" s="3" t="str">
        <f t="shared" si="980"/>
        <v>*Bid</v>
      </c>
      <c r="CW1528" s="3">
        <f t="shared" si="981"/>
        <v>1527</v>
      </c>
      <c r="CX1528" s="3">
        <f t="shared" si="982"/>
        <v>1409.05</v>
      </c>
      <c r="CY1528" s="3" t="str">
        <f t="shared" si="983"/>
        <v>Ok</v>
      </c>
      <c r="CZ1528">
        <v>0</v>
      </c>
      <c r="DA1528">
        <v>0</v>
      </c>
    </row>
    <row r="1529" spans="1:105" x14ac:dyDescent="0.25">
      <c r="A1529">
        <v>1528</v>
      </c>
      <c r="B1529" t="s">
        <v>3</v>
      </c>
      <c r="C1529" t="s">
        <v>1637</v>
      </c>
      <c r="D1529">
        <v>971.84</v>
      </c>
      <c r="E1529">
        <v>2017</v>
      </c>
      <c r="F1529" t="e">
        <f>NA()</f>
        <v>#N/A</v>
      </c>
      <c r="G1529" t="e">
        <f>NA()</f>
        <v>#N/A</v>
      </c>
      <c r="H1529" s="3" t="e">
        <f t="shared" si="943"/>
        <v>#N/A</v>
      </c>
      <c r="I1529" t="e">
        <f>NA()</f>
        <v>#N/A</v>
      </c>
      <c r="J1529" t="e">
        <f>NA()</f>
        <v>#N/A</v>
      </c>
      <c r="K1529" t="e">
        <f>NA()</f>
        <v>#N/A</v>
      </c>
      <c r="L1529" t="e">
        <f>NA()</f>
        <v>#N/A</v>
      </c>
      <c r="M1529" t="e">
        <f>NA()</f>
        <v>#N/A</v>
      </c>
      <c r="N1529" t="e">
        <f>NA()</f>
        <v>#N/A</v>
      </c>
      <c r="O1529" t="e">
        <f>NA()</f>
        <v>#N/A</v>
      </c>
      <c r="P1529" t="e">
        <f>NA()</f>
        <v>#N/A</v>
      </c>
      <c r="Q1529" t="e">
        <f>NA()</f>
        <v>#N/A</v>
      </c>
      <c r="R1529">
        <v>2</v>
      </c>
      <c r="S1529" t="s">
        <v>6535</v>
      </c>
      <c r="T1529" t="e">
        <f>NA()</f>
        <v>#N/A</v>
      </c>
      <c r="U1529" t="e">
        <f>NA()</f>
        <v>#N/A</v>
      </c>
      <c r="V1529">
        <v>2017</v>
      </c>
      <c r="W1529">
        <v>96507</v>
      </c>
      <c r="X1529" t="e">
        <f>NA()</f>
        <v>#N/A</v>
      </c>
      <c r="Y1529" t="e">
        <f>NA()</f>
        <v>#N/A</v>
      </c>
      <c r="Z1529" t="e">
        <f>NA()</f>
        <v>#N/A</v>
      </c>
      <c r="AA1529" s="3">
        <f t="shared" si="944"/>
        <v>0</v>
      </c>
      <c r="AI1529" t="e">
        <f>NA()</f>
        <v>#N/A</v>
      </c>
      <c r="AJ1529" t="e">
        <f>NA()</f>
        <v>#N/A</v>
      </c>
      <c r="AK1529" t="e">
        <f>NA()</f>
        <v>#N/A</v>
      </c>
      <c r="AL1529" t="e">
        <f>NA()</f>
        <v>#N/A</v>
      </c>
      <c r="AM1529" t="e">
        <f>NA()</f>
        <v>#N/A</v>
      </c>
      <c r="AN1529" t="e">
        <f>NA()</f>
        <v>#N/A</v>
      </c>
      <c r="AO1529" t="e">
        <f>NA()</f>
        <v>#N/A</v>
      </c>
      <c r="AP1529" s="3" t="str">
        <f t="shared" si="945"/>
        <v>No</v>
      </c>
      <c r="AQ1529" s="3" t="str">
        <f t="shared" si="946"/>
        <v>No</v>
      </c>
      <c r="AR1529" s="3" t="str">
        <f t="shared" si="947"/>
        <v>No</v>
      </c>
      <c r="AS1529" t="e">
        <f>NA()</f>
        <v>#N/A</v>
      </c>
      <c r="AT1529" t="e">
        <f>NA()</f>
        <v>#N/A</v>
      </c>
      <c r="AU1529" t="e">
        <f>NA()</f>
        <v>#N/A</v>
      </c>
      <c r="AV1529" t="e">
        <f>NA()</f>
        <v>#N/A</v>
      </c>
      <c r="AW1529" t="e">
        <f>NA()</f>
        <v>#N/A</v>
      </c>
      <c r="AX1529" t="e">
        <f>NA()</f>
        <v>#N/A</v>
      </c>
      <c r="AY1529" t="e">
        <f>NA()</f>
        <v>#N/A</v>
      </c>
      <c r="AZ1529" t="e">
        <f>NA()</f>
        <v>#N/A</v>
      </c>
      <c r="BA1529">
        <v>0</v>
      </c>
      <c r="BB1529" t="s">
        <v>6617</v>
      </c>
      <c r="BC1529" t="e">
        <f>NA()</f>
        <v>#N/A</v>
      </c>
      <c r="BD1529" s="4" t="str">
        <f t="shared" si="948"/>
        <v>No</v>
      </c>
      <c r="BE1529" t="e">
        <f>NA()</f>
        <v>#N/A</v>
      </c>
      <c r="BF1529" s="3" t="str">
        <f t="shared" si="949"/>
        <v>No</v>
      </c>
      <c r="BG1529" t="e">
        <f>NA()</f>
        <v>#N/A</v>
      </c>
      <c r="BH1529" s="3" t="e">
        <f t="shared" si="950"/>
        <v>#N/A</v>
      </c>
      <c r="BI1529" s="3" t="e">
        <f t="shared" si="951"/>
        <v>#N/A</v>
      </c>
      <c r="BJ1529" s="3" t="e">
        <f t="shared" si="952"/>
        <v>#N/A</v>
      </c>
      <c r="BK1529" s="3" t="e">
        <f t="shared" si="953"/>
        <v>#N/A</v>
      </c>
      <c r="BL1529" s="3" t="e">
        <f t="shared" si="954"/>
        <v>#N/A</v>
      </c>
      <c r="BM1529" s="3" t="e">
        <f t="shared" si="955"/>
        <v>#N/A</v>
      </c>
      <c r="BN1529" s="3" t="str">
        <f t="shared" si="956"/>
        <v>Pass</v>
      </c>
      <c r="BO1529" s="3" t="e">
        <f t="shared" si="957"/>
        <v>#N/A</v>
      </c>
      <c r="BP1529" s="3" t="str">
        <f t="shared" si="958"/>
        <v>FV&lt;$10K</v>
      </c>
      <c r="BQ1529" t="s">
        <v>6650</v>
      </c>
      <c r="BR1529" s="3" t="str">
        <f t="shared" si="959"/>
        <v>No, &lt; $20K Lien</v>
      </c>
      <c r="BS1529" s="3" t="str">
        <f t="shared" si="960"/>
        <v>No, Lien &lt; $20K</v>
      </c>
      <c r="BT1529" t="s">
        <v>6650</v>
      </c>
      <c r="BU1529" s="3" t="str">
        <f t="shared" si="961"/>
        <v>No</v>
      </c>
      <c r="BV1529" s="3" t="str">
        <f t="shared" si="962"/>
        <v>No</v>
      </c>
      <c r="BW1529" s="3">
        <f t="shared" si="963"/>
        <v>0</v>
      </c>
      <c r="BX1529" s="3" t="str">
        <f t="shared" si="964"/>
        <v>No</v>
      </c>
      <c r="BY1529" s="3">
        <f t="shared" si="965"/>
        <v>96507</v>
      </c>
      <c r="BZ1529">
        <v>1</v>
      </c>
      <c r="CA1529" s="3">
        <f t="shared" si="966"/>
        <v>96507</v>
      </c>
      <c r="CC1529" s="3" t="e">
        <f t="shared" si="967"/>
        <v>#N/A</v>
      </c>
      <c r="CD1529" s="3" t="e">
        <f t="shared" si="968"/>
        <v>#N/A</v>
      </c>
      <c r="CE1529" s="3" t="str">
        <f t="shared" si="969"/>
        <v/>
      </c>
      <c r="CF1529" s="3" t="e">
        <f>HLOOKUP(CE1529,'Valuation Data'!$D$2:$K$5,4,FALSE)</f>
        <v>#N/A</v>
      </c>
      <c r="CG1529" s="3">
        <f t="shared" si="970"/>
        <v>96507</v>
      </c>
      <c r="CH1529" s="3" t="str">
        <f t="shared" si="971"/>
        <v>No</v>
      </c>
      <c r="CI1529" s="3" t="str">
        <f>VLOOKUP(R1529,'Use Codes &amp; County Type'!A:D,4,FALSE)</f>
        <v>R</v>
      </c>
      <c r="CJ1529" s="3" t="str">
        <f t="shared" si="972"/>
        <v>No</v>
      </c>
      <c r="CK1529" s="3" t="str">
        <f t="shared" si="973"/>
        <v>Yes</v>
      </c>
      <c r="CL1529" s="3">
        <f t="shared" si="974"/>
        <v>0.67</v>
      </c>
      <c r="CM1529" s="3">
        <f t="shared" si="975"/>
        <v>64659.69</v>
      </c>
      <c r="CN1529" s="3" t="e">
        <f t="shared" si="976"/>
        <v>#N/A</v>
      </c>
      <c r="CO1529" s="3" t="e">
        <f t="shared" si="977"/>
        <v>#N/A</v>
      </c>
      <c r="CP1529" s="3" t="e">
        <f t="shared" si="978"/>
        <v>#N/A</v>
      </c>
      <c r="CR1529" s="3" t="e">
        <f t="shared" si="979"/>
        <v>#N/A</v>
      </c>
      <c r="CV1529" s="3" t="e">
        <f t="shared" si="980"/>
        <v>#N/A</v>
      </c>
      <c r="CW1529" s="3">
        <f t="shared" si="981"/>
        <v>1528</v>
      </c>
      <c r="CX1529" s="3">
        <f t="shared" si="982"/>
        <v>971.84</v>
      </c>
      <c r="CY1529" s="3" t="e">
        <f t="shared" si="983"/>
        <v>#N/A</v>
      </c>
      <c r="CZ1529" t="e">
        <f>NA()</f>
        <v>#N/A</v>
      </c>
      <c r="DA1529" t="e">
        <f>NA()</f>
        <v>#N/A</v>
      </c>
    </row>
    <row r="1530" spans="1:105" x14ac:dyDescent="0.25">
      <c r="A1530">
        <v>1529</v>
      </c>
      <c r="B1530" t="s">
        <v>3</v>
      </c>
      <c r="C1530" t="s">
        <v>1638</v>
      </c>
      <c r="D1530">
        <v>759</v>
      </c>
      <c r="E1530">
        <v>2017</v>
      </c>
      <c r="F1530">
        <v>759</v>
      </c>
      <c r="G1530">
        <v>759</v>
      </c>
      <c r="H1530" s="3">
        <f t="shared" si="943"/>
        <v>0</v>
      </c>
      <c r="I1530">
        <v>85370</v>
      </c>
      <c r="J1530" t="s">
        <v>2734</v>
      </c>
      <c r="K1530" t="s">
        <v>2738</v>
      </c>
      <c r="L1530">
        <v>32097</v>
      </c>
      <c r="M1530" t="s">
        <v>3862</v>
      </c>
      <c r="N1530" t="s">
        <v>4758</v>
      </c>
      <c r="O1530">
        <v>-81.580679232456703</v>
      </c>
      <c r="P1530">
        <v>30.588058319222601</v>
      </c>
      <c r="Q1530" t="s">
        <v>5873</v>
      </c>
      <c r="R1530">
        <v>2</v>
      </c>
      <c r="S1530" t="s">
        <v>6535</v>
      </c>
      <c r="T1530">
        <v>1006</v>
      </c>
      <c r="U1530" t="s">
        <v>6578</v>
      </c>
      <c r="V1530">
        <v>2017</v>
      </c>
      <c r="W1530">
        <v>83507</v>
      </c>
      <c r="X1530">
        <v>2017</v>
      </c>
      <c r="Y1530">
        <v>103178</v>
      </c>
      <c r="Z1530">
        <v>672.21</v>
      </c>
      <c r="AA1530" s="3">
        <f t="shared" si="944"/>
        <v>0.88565217391304352</v>
      </c>
      <c r="AC1530" t="s">
        <v>6616</v>
      </c>
      <c r="AE1530" t="s">
        <v>6616</v>
      </c>
      <c r="AF1530" t="s">
        <v>6616</v>
      </c>
      <c r="AG1530" t="s">
        <v>6616</v>
      </c>
      <c r="AI1530" t="s">
        <v>6618</v>
      </c>
      <c r="AJ1530" t="s">
        <v>6618</v>
      </c>
      <c r="AK1530" t="s">
        <v>6618</v>
      </c>
      <c r="AL1530" t="s">
        <v>6618</v>
      </c>
      <c r="AM1530" t="s">
        <v>6618</v>
      </c>
      <c r="AN1530">
        <v>0</v>
      </c>
      <c r="AO1530">
        <v>0</v>
      </c>
      <c r="AP1530" s="3" t="str">
        <f t="shared" si="945"/>
        <v>No</v>
      </c>
      <c r="AQ1530" s="3" t="str">
        <f t="shared" si="946"/>
        <v>No</v>
      </c>
      <c r="AR1530" s="3" t="str">
        <f t="shared" si="947"/>
        <v>No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 t="s">
        <v>6634</v>
      </c>
      <c r="AZ1530" t="s">
        <v>6638</v>
      </c>
      <c r="BA1530">
        <v>0</v>
      </c>
      <c r="BB1530" t="s">
        <v>6617</v>
      </c>
      <c r="BC1530" t="s">
        <v>6616</v>
      </c>
      <c r="BD1530" s="4" t="str">
        <f t="shared" si="948"/>
        <v>No</v>
      </c>
      <c r="BE1530" t="s">
        <v>6640</v>
      </c>
      <c r="BF1530" s="3" t="str">
        <f t="shared" si="949"/>
        <v>No</v>
      </c>
      <c r="BG1530" t="s">
        <v>6645</v>
      </c>
      <c r="BH1530" s="3" t="str">
        <f t="shared" si="950"/>
        <v>85370 STEPHEN RD</v>
      </c>
      <c r="BI1530" s="3" t="str">
        <f t="shared" si="951"/>
        <v>Yulee</v>
      </c>
      <c r="BJ1530" s="3" t="str">
        <f t="shared" si="952"/>
        <v>Florida</v>
      </c>
      <c r="BK1530" s="3">
        <f t="shared" si="953"/>
        <v>32097</v>
      </c>
      <c r="BL1530" s="3" t="str">
        <f t="shared" si="954"/>
        <v>85370 STEPHEN RD YULEE FL 32097</v>
      </c>
      <c r="BM1530" s="3" t="str">
        <f t="shared" si="955"/>
        <v/>
      </c>
      <c r="BN1530" s="3" t="str">
        <f t="shared" si="956"/>
        <v>Pass</v>
      </c>
      <c r="BO1530" s="3" t="str">
        <f t="shared" si="957"/>
        <v>No</v>
      </c>
      <c r="BP1530" s="3" t="str">
        <f t="shared" si="958"/>
        <v>FV&lt;$10K</v>
      </c>
      <c r="BQ1530" t="s">
        <v>6650</v>
      </c>
      <c r="BR1530" s="3" t="str">
        <f t="shared" si="959"/>
        <v>No, &lt; $20K Lien</v>
      </c>
      <c r="BS1530" s="3" t="str">
        <f t="shared" si="960"/>
        <v>No, Lien &lt; $20K</v>
      </c>
      <c r="BT1530" t="s">
        <v>6650</v>
      </c>
      <c r="BU1530" s="3" t="str">
        <f t="shared" si="961"/>
        <v>No</v>
      </c>
      <c r="BV1530" s="3" t="str">
        <f t="shared" si="962"/>
        <v>No</v>
      </c>
      <c r="BW1530" s="3">
        <f t="shared" si="963"/>
        <v>0</v>
      </c>
      <c r="BX1530" s="3" t="str">
        <f t="shared" si="964"/>
        <v>No</v>
      </c>
      <c r="BY1530" s="3">
        <f t="shared" si="965"/>
        <v>83507</v>
      </c>
      <c r="BZ1530">
        <v>1</v>
      </c>
      <c r="CA1530" s="3">
        <f t="shared" si="966"/>
        <v>83507</v>
      </c>
      <c r="CC1530" s="3">
        <f t="shared" si="967"/>
        <v>0</v>
      </c>
      <c r="CD1530" s="3">
        <f t="shared" si="968"/>
        <v>0</v>
      </c>
      <c r="CE1530" s="3" t="str">
        <f t="shared" si="969"/>
        <v/>
      </c>
      <c r="CF1530" s="3" t="e">
        <f>HLOOKUP(CE1530,'Valuation Data'!$D$2:$K$5,4,FALSE)</f>
        <v>#N/A</v>
      </c>
      <c r="CG1530" s="3">
        <f t="shared" si="970"/>
        <v>83507</v>
      </c>
      <c r="CH1530" s="3" t="str">
        <f t="shared" si="971"/>
        <v>No</v>
      </c>
      <c r="CI1530" s="3" t="str">
        <f>VLOOKUP(R1530,'Use Codes &amp; County Type'!A:D,4,FALSE)</f>
        <v>R</v>
      </c>
      <c r="CJ1530" s="3" t="str">
        <f t="shared" si="972"/>
        <v>No</v>
      </c>
      <c r="CK1530" s="3" t="str">
        <f t="shared" si="973"/>
        <v>Yes</v>
      </c>
      <c r="CL1530" s="3">
        <f t="shared" si="974"/>
        <v>0.67</v>
      </c>
      <c r="CM1530" s="3">
        <f t="shared" si="975"/>
        <v>55949.69</v>
      </c>
      <c r="CN1530" s="3">
        <f t="shared" si="976"/>
        <v>3036</v>
      </c>
      <c r="CO1530" s="3">
        <f t="shared" si="977"/>
        <v>52913.69</v>
      </c>
      <c r="CP1530" s="3">
        <f t="shared" si="978"/>
        <v>3.6356233609158517E-2</v>
      </c>
      <c r="CR1530" s="3" t="str">
        <f t="shared" si="979"/>
        <v>No</v>
      </c>
      <c r="CV1530" s="3" t="str">
        <f t="shared" si="980"/>
        <v>*Bid</v>
      </c>
      <c r="CW1530" s="3">
        <f t="shared" si="981"/>
        <v>1529</v>
      </c>
      <c r="CX1530" s="3">
        <f t="shared" si="982"/>
        <v>759</v>
      </c>
      <c r="CY1530" s="3" t="str">
        <f t="shared" si="983"/>
        <v>Ok</v>
      </c>
      <c r="CZ1530">
        <v>0</v>
      </c>
      <c r="DA1530">
        <v>0</v>
      </c>
    </row>
    <row r="1531" spans="1:105" x14ac:dyDescent="0.25">
      <c r="A1531">
        <v>1530</v>
      </c>
      <c r="B1531" t="s">
        <v>3</v>
      </c>
      <c r="C1531" t="s">
        <v>1639</v>
      </c>
      <c r="D1531">
        <v>534.22</v>
      </c>
      <c r="E1531">
        <v>2017</v>
      </c>
      <c r="F1531">
        <v>534.22</v>
      </c>
      <c r="G1531">
        <v>534.22</v>
      </c>
      <c r="H1531" s="3">
        <f t="shared" si="943"/>
        <v>0</v>
      </c>
      <c r="I1531">
        <v>85237</v>
      </c>
      <c r="J1531" t="s">
        <v>2734</v>
      </c>
      <c r="K1531" t="s">
        <v>2738</v>
      </c>
      <c r="L1531">
        <v>32097</v>
      </c>
      <c r="M1531" t="s">
        <v>3863</v>
      </c>
      <c r="N1531" t="s">
        <v>4758</v>
      </c>
      <c r="O1531">
        <v>-81.580093779804898</v>
      </c>
      <c r="P1531">
        <v>30.588675593358499</v>
      </c>
      <c r="Q1531" t="s">
        <v>5874</v>
      </c>
      <c r="R1531">
        <v>2</v>
      </c>
      <c r="S1531" t="s">
        <v>6535</v>
      </c>
      <c r="T1531">
        <v>1006</v>
      </c>
      <c r="U1531" t="s">
        <v>6578</v>
      </c>
      <c r="V1531">
        <v>2017</v>
      </c>
      <c r="W1531">
        <v>63018</v>
      </c>
      <c r="X1531">
        <v>2017</v>
      </c>
      <c r="Y1531">
        <v>85673</v>
      </c>
      <c r="Z1531">
        <v>464.37</v>
      </c>
      <c r="AA1531" s="3">
        <f t="shared" si="944"/>
        <v>0.86924862416233006</v>
      </c>
      <c r="AB1531" t="s">
        <v>6616</v>
      </c>
      <c r="AC1531" t="s">
        <v>6616</v>
      </c>
      <c r="AD1531" t="s">
        <v>6616</v>
      </c>
      <c r="AE1531" t="s">
        <v>6616</v>
      </c>
      <c r="AF1531" t="s">
        <v>6616</v>
      </c>
      <c r="AG1531" t="s">
        <v>6616</v>
      </c>
      <c r="AH1531" t="s">
        <v>6616</v>
      </c>
      <c r="AI1531" t="s">
        <v>6618</v>
      </c>
      <c r="AJ1531" t="s">
        <v>6618</v>
      </c>
      <c r="AK1531" t="s">
        <v>6618</v>
      </c>
      <c r="AL1531" t="s">
        <v>6618</v>
      </c>
      <c r="AM1531" t="s">
        <v>6618</v>
      </c>
      <c r="AN1531" t="s">
        <v>6618</v>
      </c>
      <c r="AO1531" t="s">
        <v>6618</v>
      </c>
      <c r="AP1531" s="3" t="str">
        <f t="shared" si="945"/>
        <v>No</v>
      </c>
      <c r="AQ1531" s="3" t="str">
        <f t="shared" si="946"/>
        <v>No</v>
      </c>
      <c r="AR1531" s="3" t="str">
        <f t="shared" si="947"/>
        <v>No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 t="s">
        <v>6634</v>
      </c>
      <c r="AZ1531" t="s">
        <v>6638</v>
      </c>
      <c r="BA1531">
        <v>1</v>
      </c>
      <c r="BB1531" t="s">
        <v>6617</v>
      </c>
      <c r="BC1531" t="s">
        <v>6616</v>
      </c>
      <c r="BD1531" s="4" t="str">
        <f t="shared" si="948"/>
        <v>No</v>
      </c>
      <c r="BE1531" t="s">
        <v>6640</v>
      </c>
      <c r="BF1531" s="3" t="str">
        <f t="shared" si="949"/>
        <v>No</v>
      </c>
      <c r="BG1531" t="s">
        <v>6645</v>
      </c>
      <c r="BH1531" s="3" t="str">
        <f t="shared" si="950"/>
        <v>85237 DAVID RD</v>
      </c>
      <c r="BI1531" s="3" t="str">
        <f t="shared" si="951"/>
        <v>Yulee</v>
      </c>
      <c r="BJ1531" s="3" t="str">
        <f t="shared" si="952"/>
        <v>Florida</v>
      </c>
      <c r="BK1531" s="3">
        <f t="shared" si="953"/>
        <v>32097</v>
      </c>
      <c r="BL1531" s="3" t="str">
        <f t="shared" si="954"/>
        <v>85237 DAVID RD YULEE FL 32097</v>
      </c>
      <c r="BM1531" s="3" t="str">
        <f t="shared" si="955"/>
        <v/>
      </c>
      <c r="BN1531" s="3" t="str">
        <f t="shared" si="956"/>
        <v>Pass</v>
      </c>
      <c r="BO1531" s="3" t="str">
        <f t="shared" si="957"/>
        <v>No</v>
      </c>
      <c r="BP1531" s="3" t="str">
        <f t="shared" si="958"/>
        <v>FV&lt;$10K</v>
      </c>
      <c r="BQ1531" t="s">
        <v>6650</v>
      </c>
      <c r="BR1531" s="3" t="str">
        <f t="shared" si="959"/>
        <v>No, &lt; $20K Lien</v>
      </c>
      <c r="BS1531" s="3" t="str">
        <f t="shared" si="960"/>
        <v>No, Lien &lt; $20K</v>
      </c>
      <c r="BT1531" t="s">
        <v>6650</v>
      </c>
      <c r="BU1531" s="3" t="str">
        <f t="shared" si="961"/>
        <v>No</v>
      </c>
      <c r="BV1531" s="3" t="str">
        <f t="shared" si="962"/>
        <v>No</v>
      </c>
      <c r="BW1531" s="3">
        <f t="shared" si="963"/>
        <v>1</v>
      </c>
      <c r="BX1531" s="3" t="str">
        <f t="shared" si="964"/>
        <v>No</v>
      </c>
      <c r="BY1531" s="3">
        <f t="shared" si="965"/>
        <v>63018</v>
      </c>
      <c r="BZ1531">
        <v>1</v>
      </c>
      <c r="CA1531" s="3">
        <f t="shared" si="966"/>
        <v>63018</v>
      </c>
      <c r="CC1531" s="3">
        <f t="shared" si="967"/>
        <v>0</v>
      </c>
      <c r="CD1531" s="3">
        <f t="shared" si="968"/>
        <v>0</v>
      </c>
      <c r="CE1531" s="3" t="str">
        <f t="shared" si="969"/>
        <v/>
      </c>
      <c r="CF1531" s="3" t="e">
        <f>HLOOKUP(CE1531,'Valuation Data'!$D$2:$K$5,4,FALSE)</f>
        <v>#N/A</v>
      </c>
      <c r="CG1531" s="3">
        <f t="shared" si="970"/>
        <v>63018</v>
      </c>
      <c r="CH1531" s="3" t="str">
        <f t="shared" si="971"/>
        <v>No</v>
      </c>
      <c r="CI1531" s="3" t="str">
        <f>VLOOKUP(R1531,'Use Codes &amp; County Type'!A:D,4,FALSE)</f>
        <v>R</v>
      </c>
      <c r="CJ1531" s="3" t="str">
        <f t="shared" si="972"/>
        <v>No</v>
      </c>
      <c r="CK1531" s="3" t="str">
        <f t="shared" si="973"/>
        <v>Yes</v>
      </c>
      <c r="CL1531" s="3">
        <f t="shared" si="974"/>
        <v>0.67</v>
      </c>
      <c r="CM1531" s="3">
        <f t="shared" si="975"/>
        <v>42222.060000000005</v>
      </c>
      <c r="CN1531" s="3">
        <f t="shared" si="976"/>
        <v>2671.1000000000004</v>
      </c>
      <c r="CO1531" s="3">
        <f t="shared" si="977"/>
        <v>39550.960000000006</v>
      </c>
      <c r="CP1531" s="3">
        <f t="shared" si="978"/>
        <v>4.2386302326319472E-2</v>
      </c>
      <c r="CR1531" s="3" t="str">
        <f t="shared" si="979"/>
        <v>No</v>
      </c>
      <c r="CV1531" s="3" t="str">
        <f t="shared" si="980"/>
        <v>*Bid</v>
      </c>
      <c r="CW1531" s="3">
        <f t="shared" si="981"/>
        <v>1530</v>
      </c>
      <c r="CX1531" s="3">
        <f t="shared" si="982"/>
        <v>534.22</v>
      </c>
      <c r="CY1531" s="3" t="str">
        <f t="shared" si="983"/>
        <v>Ok</v>
      </c>
      <c r="CZ1531">
        <v>0</v>
      </c>
      <c r="DA1531">
        <v>0</v>
      </c>
    </row>
    <row r="1532" spans="1:105" x14ac:dyDescent="0.25">
      <c r="A1532">
        <v>1531</v>
      </c>
      <c r="B1532" t="s">
        <v>3</v>
      </c>
      <c r="C1532" t="s">
        <v>1640</v>
      </c>
      <c r="D1532">
        <v>1136.58</v>
      </c>
      <c r="E1532">
        <v>2017</v>
      </c>
      <c r="F1532">
        <v>1136.58</v>
      </c>
      <c r="G1532">
        <v>1136.58</v>
      </c>
      <c r="H1532" s="3">
        <f t="shared" si="943"/>
        <v>0</v>
      </c>
      <c r="I1532">
        <v>85203</v>
      </c>
      <c r="J1532" t="s">
        <v>2734</v>
      </c>
      <c r="K1532" t="s">
        <v>2738</v>
      </c>
      <c r="L1532">
        <v>32097</v>
      </c>
      <c r="M1532" t="s">
        <v>3864</v>
      </c>
      <c r="N1532" t="s">
        <v>4758</v>
      </c>
      <c r="O1532">
        <v>-81.579718960144604</v>
      </c>
      <c r="P1532">
        <v>30.588393533720101</v>
      </c>
      <c r="Q1532" t="s">
        <v>5875</v>
      </c>
      <c r="R1532">
        <v>2</v>
      </c>
      <c r="S1532" t="s">
        <v>6535</v>
      </c>
      <c r="T1532">
        <v>1006</v>
      </c>
      <c r="U1532" t="s">
        <v>6578</v>
      </c>
      <c r="V1532">
        <v>2017</v>
      </c>
      <c r="W1532">
        <v>64914</v>
      </c>
      <c r="X1532">
        <v>2017</v>
      </c>
      <c r="Y1532">
        <v>70767</v>
      </c>
      <c r="Z1532">
        <v>1021.34</v>
      </c>
      <c r="AA1532" s="3">
        <f t="shared" si="944"/>
        <v>0.89860810501680488</v>
      </c>
      <c r="AC1532" t="s">
        <v>6616</v>
      </c>
      <c r="AE1532" t="s">
        <v>6616</v>
      </c>
      <c r="AF1532" t="s">
        <v>6616</v>
      </c>
      <c r="AG1532" t="s">
        <v>6616</v>
      </c>
      <c r="AI1532" t="s">
        <v>6618</v>
      </c>
      <c r="AJ1532" t="s">
        <v>6618</v>
      </c>
      <c r="AK1532" t="s">
        <v>6618</v>
      </c>
      <c r="AL1532" t="s">
        <v>6618</v>
      </c>
      <c r="AM1532" t="s">
        <v>6618</v>
      </c>
      <c r="AN1532">
        <v>0</v>
      </c>
      <c r="AO1532">
        <v>0</v>
      </c>
      <c r="AP1532" s="3" t="str">
        <f t="shared" si="945"/>
        <v>No</v>
      </c>
      <c r="AQ1532" s="3" t="str">
        <f t="shared" si="946"/>
        <v>No</v>
      </c>
      <c r="AR1532" s="3" t="str">
        <f t="shared" si="947"/>
        <v>No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 t="s">
        <v>6634</v>
      </c>
      <c r="AZ1532" t="s">
        <v>6638</v>
      </c>
      <c r="BA1532">
        <v>0</v>
      </c>
      <c r="BB1532" t="s">
        <v>6616</v>
      </c>
      <c r="BC1532" t="s">
        <v>6616</v>
      </c>
      <c r="BD1532" s="4" t="str">
        <f t="shared" si="948"/>
        <v>No</v>
      </c>
      <c r="BE1532" t="s">
        <v>6640</v>
      </c>
      <c r="BF1532" s="3" t="str">
        <f t="shared" si="949"/>
        <v>No</v>
      </c>
      <c r="BG1532" t="s">
        <v>6645</v>
      </c>
      <c r="BH1532" s="3" t="str">
        <f t="shared" si="950"/>
        <v>85203 DAVID RD</v>
      </c>
      <c r="BI1532" s="3" t="str">
        <f t="shared" si="951"/>
        <v>Yulee</v>
      </c>
      <c r="BJ1532" s="3" t="str">
        <f t="shared" si="952"/>
        <v>Florida</v>
      </c>
      <c r="BK1532" s="3">
        <f t="shared" si="953"/>
        <v>32097</v>
      </c>
      <c r="BL1532" s="3" t="str">
        <f t="shared" si="954"/>
        <v>85203 DAVID RD YULEE FL 32097</v>
      </c>
      <c r="BM1532" s="3" t="str">
        <f t="shared" si="955"/>
        <v/>
      </c>
      <c r="BN1532" s="3" t="str">
        <f t="shared" si="956"/>
        <v>Pass</v>
      </c>
      <c r="BO1532" s="3" t="str">
        <f t="shared" si="957"/>
        <v>No</v>
      </c>
      <c r="BP1532" s="3" t="str">
        <f t="shared" si="958"/>
        <v>FV&lt;$10K</v>
      </c>
      <c r="BQ1532" t="s">
        <v>6650</v>
      </c>
      <c r="BR1532" s="3" t="str">
        <f t="shared" si="959"/>
        <v>No, &lt; $20K Lien</v>
      </c>
      <c r="BS1532" s="3" t="str">
        <f t="shared" si="960"/>
        <v>No, Lien &lt; $20K</v>
      </c>
      <c r="BT1532" t="s">
        <v>6650</v>
      </c>
      <c r="BU1532" s="3" t="str">
        <f t="shared" si="961"/>
        <v>No</v>
      </c>
      <c r="BV1532" s="3" t="str">
        <f t="shared" si="962"/>
        <v>No</v>
      </c>
      <c r="BW1532" s="3">
        <f t="shared" si="963"/>
        <v>0</v>
      </c>
      <c r="BX1532" s="3" t="str">
        <f t="shared" si="964"/>
        <v>No</v>
      </c>
      <c r="BY1532" s="3">
        <f t="shared" si="965"/>
        <v>64914</v>
      </c>
      <c r="BZ1532">
        <v>1</v>
      </c>
      <c r="CA1532" s="3">
        <f t="shared" si="966"/>
        <v>64914</v>
      </c>
      <c r="CC1532" s="3">
        <f t="shared" si="967"/>
        <v>0</v>
      </c>
      <c r="CD1532" s="3">
        <f t="shared" si="968"/>
        <v>0</v>
      </c>
      <c r="CE1532" s="3" t="str">
        <f t="shared" si="969"/>
        <v/>
      </c>
      <c r="CF1532" s="3" t="e">
        <f>HLOOKUP(CE1532,'Valuation Data'!$D$2:$K$5,4,FALSE)</f>
        <v>#N/A</v>
      </c>
      <c r="CG1532" s="3">
        <f t="shared" si="970"/>
        <v>64914</v>
      </c>
      <c r="CH1532" s="3" t="str">
        <f t="shared" si="971"/>
        <v>No</v>
      </c>
      <c r="CI1532" s="3" t="str">
        <f>VLOOKUP(R1532,'Use Codes &amp; County Type'!A:D,4,FALSE)</f>
        <v>R</v>
      </c>
      <c r="CJ1532" s="3" t="str">
        <f t="shared" si="972"/>
        <v>No</v>
      </c>
      <c r="CK1532" s="3" t="str">
        <f t="shared" si="973"/>
        <v>No</v>
      </c>
      <c r="CL1532" s="3">
        <f t="shared" si="974"/>
        <v>0.35</v>
      </c>
      <c r="CM1532" s="3">
        <f t="shared" si="975"/>
        <v>22719.899999999998</v>
      </c>
      <c r="CN1532" s="3">
        <f t="shared" si="976"/>
        <v>4546.32</v>
      </c>
      <c r="CO1532" s="3">
        <f t="shared" si="977"/>
        <v>18173.579999999998</v>
      </c>
      <c r="CP1532" s="3">
        <f t="shared" si="978"/>
        <v>7.0036047693871881E-2</v>
      </c>
      <c r="CR1532" s="3" t="str">
        <f t="shared" si="979"/>
        <v>No</v>
      </c>
      <c r="CV1532" s="3" t="str">
        <f t="shared" si="980"/>
        <v>*Bid</v>
      </c>
      <c r="CW1532" s="3">
        <f t="shared" si="981"/>
        <v>1531</v>
      </c>
      <c r="CX1532" s="3">
        <f t="shared" si="982"/>
        <v>1136.58</v>
      </c>
      <c r="CY1532" s="3" t="str">
        <f t="shared" si="983"/>
        <v>Ok</v>
      </c>
      <c r="CZ1532">
        <v>0</v>
      </c>
      <c r="DA1532">
        <v>0</v>
      </c>
    </row>
    <row r="1533" spans="1:105" x14ac:dyDescent="0.25">
      <c r="A1533">
        <v>1532</v>
      </c>
      <c r="B1533" t="s">
        <v>3</v>
      </c>
      <c r="C1533" t="s">
        <v>1641</v>
      </c>
      <c r="D1533">
        <v>798.22</v>
      </c>
      <c r="E1533">
        <v>2017</v>
      </c>
      <c r="F1533">
        <v>798.22</v>
      </c>
      <c r="G1533">
        <v>798.22</v>
      </c>
      <c r="H1533" s="3">
        <f t="shared" si="943"/>
        <v>0</v>
      </c>
      <c r="I1533">
        <v>85128</v>
      </c>
      <c r="J1533" t="s">
        <v>2734</v>
      </c>
      <c r="K1533" t="s">
        <v>2738</v>
      </c>
      <c r="L1533">
        <v>32097</v>
      </c>
      <c r="M1533" t="s">
        <v>3865</v>
      </c>
      <c r="N1533" t="s">
        <v>4758</v>
      </c>
      <c r="O1533">
        <v>-81.576300427842995</v>
      </c>
      <c r="P1533">
        <v>30.588563080207901</v>
      </c>
      <c r="Q1533" t="s">
        <v>5876</v>
      </c>
      <c r="R1533">
        <v>2</v>
      </c>
      <c r="S1533" t="s">
        <v>6535</v>
      </c>
      <c r="T1533">
        <v>1006</v>
      </c>
      <c r="U1533" t="s">
        <v>6578</v>
      </c>
      <c r="V1533">
        <v>2017</v>
      </c>
      <c r="W1533">
        <v>43919</v>
      </c>
      <c r="X1533">
        <v>2017</v>
      </c>
      <c r="Y1533">
        <v>50526</v>
      </c>
      <c r="Z1533">
        <v>708.48</v>
      </c>
      <c r="AA1533" s="3">
        <f t="shared" si="944"/>
        <v>0.88757485405026182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 s="3" t="str">
        <f t="shared" si="945"/>
        <v>No</v>
      </c>
      <c r="AQ1533" s="3" t="str">
        <f t="shared" si="946"/>
        <v>No</v>
      </c>
      <c r="AR1533" s="3" t="str">
        <f t="shared" si="947"/>
        <v>No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 t="s">
        <v>6634</v>
      </c>
      <c r="AZ1533">
        <v>0</v>
      </c>
      <c r="BA1533">
        <v>0</v>
      </c>
      <c r="BB1533" t="s">
        <v>6616</v>
      </c>
      <c r="BC1533">
        <v>0</v>
      </c>
      <c r="BD1533" s="4" t="str">
        <f t="shared" si="948"/>
        <v>No</v>
      </c>
      <c r="BE1533" t="s">
        <v>6640</v>
      </c>
      <c r="BF1533" s="3" t="str">
        <f t="shared" si="949"/>
        <v>No</v>
      </c>
      <c r="BG1533" t="s">
        <v>6645</v>
      </c>
      <c r="BH1533" s="3" t="str">
        <f t="shared" si="950"/>
        <v>85128 ANGIE RD</v>
      </c>
      <c r="BI1533" s="3" t="str">
        <f t="shared" si="951"/>
        <v>Yulee</v>
      </c>
      <c r="BJ1533" s="3" t="str">
        <f t="shared" si="952"/>
        <v>Florida</v>
      </c>
      <c r="BK1533" s="3">
        <f t="shared" si="953"/>
        <v>32097</v>
      </c>
      <c r="BL1533" s="3" t="str">
        <f t="shared" si="954"/>
        <v>85128 ANGIE RD YULEE FL 32097</v>
      </c>
      <c r="BM1533" s="3" t="str">
        <f t="shared" si="955"/>
        <v/>
      </c>
      <c r="BN1533" s="3" t="str">
        <f t="shared" si="956"/>
        <v>Pass</v>
      </c>
      <c r="BO1533" s="3" t="str">
        <f t="shared" si="957"/>
        <v>No</v>
      </c>
      <c r="BP1533" s="3" t="str">
        <f t="shared" si="958"/>
        <v>FV&lt;$10K</v>
      </c>
      <c r="BQ1533" t="s">
        <v>6650</v>
      </c>
      <c r="BR1533" s="3" t="str">
        <f t="shared" si="959"/>
        <v>No, &lt; $20K Lien</v>
      </c>
      <c r="BS1533" s="3" t="str">
        <f t="shared" si="960"/>
        <v>No, Lien &lt; $20K</v>
      </c>
      <c r="BT1533" t="s">
        <v>6650</v>
      </c>
      <c r="BU1533" s="3" t="str">
        <f t="shared" si="961"/>
        <v>No</v>
      </c>
      <c r="BV1533" s="3" t="str">
        <f t="shared" si="962"/>
        <v>No</v>
      </c>
      <c r="BW1533" s="3">
        <f t="shared" si="963"/>
        <v>0</v>
      </c>
      <c r="BX1533" s="3" t="str">
        <f t="shared" si="964"/>
        <v>No</v>
      </c>
      <c r="BY1533" s="3">
        <f t="shared" si="965"/>
        <v>43919</v>
      </c>
      <c r="BZ1533">
        <v>1</v>
      </c>
      <c r="CA1533" s="3">
        <f t="shared" si="966"/>
        <v>43919</v>
      </c>
      <c r="CC1533" s="3">
        <f t="shared" si="967"/>
        <v>0</v>
      </c>
      <c r="CD1533" s="3">
        <f t="shared" si="968"/>
        <v>0</v>
      </c>
      <c r="CE1533" s="3" t="str">
        <f t="shared" si="969"/>
        <v/>
      </c>
      <c r="CF1533" s="3" t="e">
        <f>HLOOKUP(CE1533,'Valuation Data'!$D$2:$K$5,4,FALSE)</f>
        <v>#N/A</v>
      </c>
      <c r="CG1533" s="3">
        <f t="shared" si="970"/>
        <v>43919</v>
      </c>
      <c r="CH1533" s="3" t="str">
        <f t="shared" si="971"/>
        <v>No</v>
      </c>
      <c r="CI1533" s="3" t="str">
        <f>VLOOKUP(R1533,'Use Codes &amp; County Type'!A:D,4,FALSE)</f>
        <v>R</v>
      </c>
      <c r="CJ1533" s="3" t="str">
        <f t="shared" si="972"/>
        <v>No</v>
      </c>
      <c r="CK1533" s="3" t="str">
        <f t="shared" si="973"/>
        <v>No</v>
      </c>
      <c r="CL1533" s="3">
        <f t="shared" si="974"/>
        <v>0.35</v>
      </c>
      <c r="CM1533" s="3">
        <f t="shared" si="975"/>
        <v>15371.65</v>
      </c>
      <c r="CN1533" s="3">
        <f t="shared" si="976"/>
        <v>3192.88</v>
      </c>
      <c r="CO1533" s="3">
        <f t="shared" si="977"/>
        <v>12178.77</v>
      </c>
      <c r="CP1533" s="3">
        <f t="shared" si="978"/>
        <v>7.2699287324392639E-2</v>
      </c>
      <c r="CR1533" s="3" t="str">
        <f t="shared" si="979"/>
        <v>No</v>
      </c>
      <c r="CV1533" s="3" t="str">
        <f t="shared" si="980"/>
        <v>*Bid</v>
      </c>
      <c r="CW1533" s="3">
        <f t="shared" si="981"/>
        <v>1532</v>
      </c>
      <c r="CX1533" s="3">
        <f t="shared" si="982"/>
        <v>798.22</v>
      </c>
      <c r="CY1533" s="3" t="str">
        <f t="shared" si="983"/>
        <v>Ok</v>
      </c>
      <c r="CZ1533">
        <v>0</v>
      </c>
      <c r="DA1533">
        <v>0</v>
      </c>
    </row>
    <row r="1534" spans="1:105" x14ac:dyDescent="0.25">
      <c r="A1534">
        <v>1533</v>
      </c>
      <c r="B1534" t="s">
        <v>3</v>
      </c>
      <c r="C1534" t="s">
        <v>1642</v>
      </c>
      <c r="D1534">
        <v>592.45000000000005</v>
      </c>
      <c r="E1534">
        <v>2017</v>
      </c>
      <c r="F1534">
        <v>592.45000000000005</v>
      </c>
      <c r="G1534">
        <v>592.45000000000005</v>
      </c>
      <c r="H1534" s="3">
        <f t="shared" si="943"/>
        <v>0</v>
      </c>
      <c r="I1534">
        <v>85477</v>
      </c>
      <c r="J1534" t="s">
        <v>2734</v>
      </c>
      <c r="K1534" t="s">
        <v>2738</v>
      </c>
      <c r="L1534">
        <v>32097</v>
      </c>
      <c r="M1534" t="s">
        <v>3866</v>
      </c>
      <c r="N1534" t="s">
        <v>4758</v>
      </c>
      <c r="O1534">
        <v>-81.573183521277997</v>
      </c>
      <c r="P1534">
        <v>30.590056781492301</v>
      </c>
      <c r="Q1534" t="s">
        <v>5877</v>
      </c>
      <c r="R1534">
        <v>0</v>
      </c>
      <c r="S1534" t="s">
        <v>6538</v>
      </c>
      <c r="T1534">
        <v>8001</v>
      </c>
      <c r="U1534" t="s">
        <v>6581</v>
      </c>
      <c r="V1534">
        <v>2017</v>
      </c>
      <c r="W1534">
        <v>32670</v>
      </c>
      <c r="X1534">
        <v>2017</v>
      </c>
      <c r="Y1534">
        <v>36250</v>
      </c>
      <c r="Z1534">
        <v>518.21</v>
      </c>
      <c r="AA1534" s="3">
        <f t="shared" si="944"/>
        <v>0.87468984724449317</v>
      </c>
      <c r="AB1534" t="s">
        <v>6616</v>
      </c>
      <c r="AH1534" t="s">
        <v>6616</v>
      </c>
      <c r="AI1534" t="s">
        <v>6618</v>
      </c>
      <c r="AJ1534" t="s">
        <v>6618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 s="3" t="str">
        <f t="shared" si="945"/>
        <v>No</v>
      </c>
      <c r="AQ1534" s="3" t="str">
        <f t="shared" si="946"/>
        <v>No</v>
      </c>
      <c r="AR1534" s="3" t="str">
        <f t="shared" si="947"/>
        <v>No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 t="s">
        <v>6634</v>
      </c>
      <c r="AZ1534">
        <v>0</v>
      </c>
      <c r="BA1534">
        <v>1</v>
      </c>
      <c r="BB1534" t="s">
        <v>6616</v>
      </c>
      <c r="BC1534" t="s">
        <v>6616</v>
      </c>
      <c r="BD1534" s="4" t="str">
        <f t="shared" si="948"/>
        <v>No</v>
      </c>
      <c r="BE1534" t="s">
        <v>6640</v>
      </c>
      <c r="BF1534" s="3" t="str">
        <f t="shared" si="949"/>
        <v>No</v>
      </c>
      <c r="BG1534" t="s">
        <v>6645</v>
      </c>
      <c r="BH1534" s="3" t="str">
        <f t="shared" si="950"/>
        <v>85477 BLACKMON RD</v>
      </c>
      <c r="BI1534" s="3" t="str">
        <f t="shared" si="951"/>
        <v>Yulee</v>
      </c>
      <c r="BJ1534" s="3" t="str">
        <f t="shared" si="952"/>
        <v>Florida</v>
      </c>
      <c r="BK1534" s="3">
        <f t="shared" si="953"/>
        <v>32097</v>
      </c>
      <c r="BL1534" s="3" t="str">
        <f t="shared" si="954"/>
        <v>85477 BLACKMON RD YULEE FL 32097</v>
      </c>
      <c r="BM1534" s="3" t="str">
        <f t="shared" si="955"/>
        <v/>
      </c>
      <c r="BN1534" s="3" t="str">
        <f t="shared" si="956"/>
        <v>Pass</v>
      </c>
      <c r="BO1534" s="3" t="str">
        <f t="shared" si="957"/>
        <v>No</v>
      </c>
      <c r="BP1534" s="3" t="str">
        <f t="shared" si="958"/>
        <v>FV&lt;$10K</v>
      </c>
      <c r="BQ1534" t="s">
        <v>6650</v>
      </c>
      <c r="BR1534" s="3" t="str">
        <f t="shared" si="959"/>
        <v>No, &lt; $20K Lien</v>
      </c>
      <c r="BS1534" s="3" t="str">
        <f t="shared" si="960"/>
        <v>No, Lien &lt; $20K</v>
      </c>
      <c r="BT1534" t="s">
        <v>6650</v>
      </c>
      <c r="BU1534" s="3" t="str">
        <f t="shared" si="961"/>
        <v>No</v>
      </c>
      <c r="BV1534" s="3" t="str">
        <f t="shared" si="962"/>
        <v>No</v>
      </c>
      <c r="BW1534" s="3">
        <f t="shared" si="963"/>
        <v>1</v>
      </c>
      <c r="BX1534" s="3" t="str">
        <f t="shared" si="964"/>
        <v>No</v>
      </c>
      <c r="BY1534" s="3">
        <f t="shared" si="965"/>
        <v>32670</v>
      </c>
      <c r="BZ1534">
        <v>1</v>
      </c>
      <c r="CA1534" s="3">
        <f t="shared" si="966"/>
        <v>32670</v>
      </c>
      <c r="CC1534" s="3">
        <f t="shared" si="967"/>
        <v>0</v>
      </c>
      <c r="CD1534" s="3">
        <f t="shared" si="968"/>
        <v>0</v>
      </c>
      <c r="CE1534" s="3" t="str">
        <f t="shared" si="969"/>
        <v/>
      </c>
      <c r="CF1534" s="3" t="e">
        <f>HLOOKUP(CE1534,'Valuation Data'!$D$2:$K$5,4,FALSE)</f>
        <v>#N/A</v>
      </c>
      <c r="CG1534" s="3">
        <f t="shared" si="970"/>
        <v>32670</v>
      </c>
      <c r="CH1534" s="3" t="str">
        <f t="shared" si="971"/>
        <v>No</v>
      </c>
      <c r="CI1534" s="3" t="str">
        <f>VLOOKUP(R1534,'Use Codes &amp; County Type'!A:D,4,FALSE)</f>
        <v>V</v>
      </c>
      <c r="CJ1534" s="3" t="str">
        <f t="shared" si="972"/>
        <v>Yes</v>
      </c>
      <c r="CK1534" s="3" t="str">
        <f t="shared" si="973"/>
        <v>No</v>
      </c>
      <c r="CL1534" s="3">
        <f t="shared" si="974"/>
        <v>0</v>
      </c>
      <c r="CM1534" s="3">
        <f t="shared" si="975"/>
        <v>0</v>
      </c>
      <c r="CN1534" s="3">
        <f t="shared" si="976"/>
        <v>2962.25</v>
      </c>
      <c r="CO1534" s="3">
        <f t="shared" si="977"/>
        <v>-2962.25</v>
      </c>
      <c r="CP1534" s="3">
        <f t="shared" si="978"/>
        <v>9.0671870217324757E-2</v>
      </c>
      <c r="CR1534" s="3" t="str">
        <f t="shared" si="979"/>
        <v>No</v>
      </c>
      <c r="CV1534" s="3" t="str">
        <f t="shared" si="980"/>
        <v>Vacant, No Sales Data</v>
      </c>
      <c r="CW1534" s="3">
        <f t="shared" si="981"/>
        <v>1533</v>
      </c>
      <c r="CX1534" s="3">
        <f t="shared" si="982"/>
        <v>592.45000000000005</v>
      </c>
      <c r="CY1534" s="3" t="str">
        <f t="shared" si="983"/>
        <v>Ok</v>
      </c>
      <c r="CZ1534">
        <v>0</v>
      </c>
      <c r="DA1534">
        <v>0</v>
      </c>
    </row>
    <row r="1535" spans="1:105" x14ac:dyDescent="0.25">
      <c r="A1535">
        <v>1534</v>
      </c>
      <c r="B1535" t="s">
        <v>3</v>
      </c>
      <c r="C1535" t="s">
        <v>1643</v>
      </c>
      <c r="D1535">
        <v>613.5</v>
      </c>
      <c r="E1535">
        <v>2017</v>
      </c>
      <c r="F1535">
        <v>613.5</v>
      </c>
      <c r="G1535">
        <v>613.5</v>
      </c>
      <c r="H1535" s="3">
        <f t="shared" si="943"/>
        <v>0</v>
      </c>
      <c r="I1535">
        <v>85295</v>
      </c>
      <c r="J1535" t="s">
        <v>2734</v>
      </c>
      <c r="K1535" t="s">
        <v>2738</v>
      </c>
      <c r="L1535">
        <v>32097</v>
      </c>
      <c r="M1535" t="s">
        <v>3867</v>
      </c>
      <c r="N1535" t="s">
        <v>4758</v>
      </c>
      <c r="O1535">
        <v>-81.580277334244997</v>
      </c>
      <c r="P1535">
        <v>30.586468364065102</v>
      </c>
      <c r="Q1535" t="s">
        <v>5878</v>
      </c>
      <c r="R1535">
        <v>2</v>
      </c>
      <c r="S1535" t="s">
        <v>6535</v>
      </c>
      <c r="T1535">
        <v>1006</v>
      </c>
      <c r="U1535" t="s">
        <v>6578</v>
      </c>
      <c r="V1535">
        <v>2017</v>
      </c>
      <c r="W1535">
        <v>35193</v>
      </c>
      <c r="X1535">
        <v>2017</v>
      </c>
      <c r="Y1535">
        <v>35935</v>
      </c>
      <c r="Z1535">
        <v>537.67999999999995</v>
      </c>
      <c r="AA1535" s="3">
        <f t="shared" si="944"/>
        <v>0.87641401792991025</v>
      </c>
      <c r="AB1535" t="s">
        <v>6616</v>
      </c>
      <c r="AE1535" t="s">
        <v>6616</v>
      </c>
      <c r="AF1535" t="s">
        <v>6616</v>
      </c>
      <c r="AG1535" t="s">
        <v>6616</v>
      </c>
      <c r="AH1535" t="s">
        <v>6616</v>
      </c>
      <c r="AI1535" t="s">
        <v>6618</v>
      </c>
      <c r="AJ1535" t="s">
        <v>6618</v>
      </c>
      <c r="AK1535" t="s">
        <v>6618</v>
      </c>
      <c r="AL1535" t="s">
        <v>6618</v>
      </c>
      <c r="AM1535" t="s">
        <v>6618</v>
      </c>
      <c r="AN1535" t="s">
        <v>6618</v>
      </c>
      <c r="AO1535">
        <v>0</v>
      </c>
      <c r="AP1535" s="3" t="str">
        <f t="shared" si="945"/>
        <v>No</v>
      </c>
      <c r="AQ1535" s="3" t="str">
        <f t="shared" si="946"/>
        <v>No</v>
      </c>
      <c r="AR1535" s="3" t="str">
        <f t="shared" si="947"/>
        <v>No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 t="s">
        <v>6634</v>
      </c>
      <c r="AZ1535">
        <v>0</v>
      </c>
      <c r="BA1535">
        <v>1</v>
      </c>
      <c r="BB1535" t="s">
        <v>6616</v>
      </c>
      <c r="BC1535" t="s">
        <v>6616</v>
      </c>
      <c r="BD1535" s="4" t="str">
        <f t="shared" si="948"/>
        <v>No</v>
      </c>
      <c r="BE1535" t="s">
        <v>6640</v>
      </c>
      <c r="BF1535" s="3" t="str">
        <f t="shared" si="949"/>
        <v>No</v>
      </c>
      <c r="BG1535" t="s">
        <v>6645</v>
      </c>
      <c r="BH1535" s="3" t="str">
        <f t="shared" si="950"/>
        <v>85295 STEPHEN RD</v>
      </c>
      <c r="BI1535" s="3" t="str">
        <f t="shared" si="951"/>
        <v>Yulee</v>
      </c>
      <c r="BJ1535" s="3" t="str">
        <f t="shared" si="952"/>
        <v>Florida</v>
      </c>
      <c r="BK1535" s="3">
        <f t="shared" si="953"/>
        <v>32097</v>
      </c>
      <c r="BL1535" s="3" t="str">
        <f t="shared" si="954"/>
        <v>85295 STEPHEN RD YULEE FL 32097</v>
      </c>
      <c r="BM1535" s="3" t="str">
        <f t="shared" si="955"/>
        <v/>
      </c>
      <c r="BN1535" s="3" t="str">
        <f t="shared" si="956"/>
        <v>Pass</v>
      </c>
      <c r="BO1535" s="3" t="str">
        <f t="shared" si="957"/>
        <v>No</v>
      </c>
      <c r="BP1535" s="3" t="str">
        <f t="shared" si="958"/>
        <v>FV&lt;$10K</v>
      </c>
      <c r="BQ1535" t="s">
        <v>6650</v>
      </c>
      <c r="BR1535" s="3" t="str">
        <f t="shared" si="959"/>
        <v>No, &lt; $20K Lien</v>
      </c>
      <c r="BS1535" s="3" t="str">
        <f t="shared" si="960"/>
        <v>No, Lien &lt; $20K</v>
      </c>
      <c r="BT1535" t="s">
        <v>6650</v>
      </c>
      <c r="BU1535" s="3" t="str">
        <f t="shared" si="961"/>
        <v>No</v>
      </c>
      <c r="BV1535" s="3" t="str">
        <f t="shared" si="962"/>
        <v>No</v>
      </c>
      <c r="BW1535" s="3">
        <f t="shared" si="963"/>
        <v>1</v>
      </c>
      <c r="BX1535" s="3" t="str">
        <f t="shared" si="964"/>
        <v>No</v>
      </c>
      <c r="BY1535" s="3">
        <f t="shared" si="965"/>
        <v>35193</v>
      </c>
      <c r="BZ1535">
        <v>1</v>
      </c>
      <c r="CA1535" s="3">
        <f t="shared" si="966"/>
        <v>35193</v>
      </c>
      <c r="CC1535" s="3">
        <f t="shared" si="967"/>
        <v>0</v>
      </c>
      <c r="CD1535" s="3">
        <f t="shared" si="968"/>
        <v>0</v>
      </c>
      <c r="CE1535" s="3" t="str">
        <f t="shared" si="969"/>
        <v/>
      </c>
      <c r="CF1535" s="3" t="e">
        <f>HLOOKUP(CE1535,'Valuation Data'!$D$2:$K$5,4,FALSE)</f>
        <v>#N/A</v>
      </c>
      <c r="CG1535" s="3">
        <f t="shared" si="970"/>
        <v>35193</v>
      </c>
      <c r="CH1535" s="3" t="str">
        <f t="shared" si="971"/>
        <v>No</v>
      </c>
      <c r="CI1535" s="3" t="str">
        <f>VLOOKUP(R1535,'Use Codes &amp; County Type'!A:D,4,FALSE)</f>
        <v>R</v>
      </c>
      <c r="CJ1535" s="3" t="str">
        <f t="shared" si="972"/>
        <v>No</v>
      </c>
      <c r="CK1535" s="3" t="str">
        <f t="shared" si="973"/>
        <v>No</v>
      </c>
      <c r="CL1535" s="3">
        <f t="shared" si="974"/>
        <v>0.35</v>
      </c>
      <c r="CM1535" s="3">
        <f t="shared" si="975"/>
        <v>12317.55</v>
      </c>
      <c r="CN1535" s="3">
        <f t="shared" si="976"/>
        <v>3067.5</v>
      </c>
      <c r="CO1535" s="3">
        <f t="shared" si="977"/>
        <v>9250.0499999999993</v>
      </c>
      <c r="CP1535" s="3">
        <f t="shared" si="978"/>
        <v>8.716221975961129E-2</v>
      </c>
      <c r="CR1535" s="3" t="str">
        <f t="shared" si="979"/>
        <v>No</v>
      </c>
      <c r="CV1535" s="3" t="str">
        <f t="shared" si="980"/>
        <v>*Bid</v>
      </c>
      <c r="CW1535" s="3">
        <f t="shared" si="981"/>
        <v>1534</v>
      </c>
      <c r="CX1535" s="3">
        <f t="shared" si="982"/>
        <v>613.5</v>
      </c>
      <c r="CY1535" s="3" t="str">
        <f t="shared" si="983"/>
        <v>Ok</v>
      </c>
      <c r="CZ1535">
        <v>0</v>
      </c>
      <c r="DA1535">
        <v>0</v>
      </c>
    </row>
    <row r="1536" spans="1:105" x14ac:dyDescent="0.25">
      <c r="A1536">
        <v>1535</v>
      </c>
      <c r="B1536" t="s">
        <v>3</v>
      </c>
      <c r="C1536" t="s">
        <v>1644</v>
      </c>
      <c r="D1536">
        <v>1869.99</v>
      </c>
      <c r="E1536">
        <v>2017</v>
      </c>
      <c r="F1536" t="e">
        <f>NA()</f>
        <v>#N/A</v>
      </c>
      <c r="G1536" t="e">
        <f>NA()</f>
        <v>#N/A</v>
      </c>
      <c r="H1536" s="3" t="e">
        <f t="shared" si="943"/>
        <v>#N/A</v>
      </c>
      <c r="I1536" t="e">
        <f>NA()</f>
        <v>#N/A</v>
      </c>
      <c r="J1536" t="e">
        <f>NA()</f>
        <v>#N/A</v>
      </c>
      <c r="K1536" t="e">
        <f>NA()</f>
        <v>#N/A</v>
      </c>
      <c r="L1536" t="e">
        <f>NA()</f>
        <v>#N/A</v>
      </c>
      <c r="M1536" t="e">
        <f>NA()</f>
        <v>#N/A</v>
      </c>
      <c r="N1536" t="e">
        <f>NA()</f>
        <v>#N/A</v>
      </c>
      <c r="O1536" t="e">
        <f>NA()</f>
        <v>#N/A</v>
      </c>
      <c r="P1536" t="e">
        <f>NA()</f>
        <v>#N/A</v>
      </c>
      <c r="Q1536" t="e">
        <f>NA()</f>
        <v>#N/A</v>
      </c>
      <c r="R1536">
        <v>2</v>
      </c>
      <c r="S1536" t="s">
        <v>6535</v>
      </c>
      <c r="T1536" t="e">
        <f>NA()</f>
        <v>#N/A</v>
      </c>
      <c r="U1536" t="e">
        <f>NA()</f>
        <v>#N/A</v>
      </c>
      <c r="V1536">
        <v>2017</v>
      </c>
      <c r="W1536">
        <v>112095</v>
      </c>
      <c r="X1536" t="e">
        <f>NA()</f>
        <v>#N/A</v>
      </c>
      <c r="Y1536" t="e">
        <f>NA()</f>
        <v>#N/A</v>
      </c>
      <c r="Z1536" t="e">
        <f>NA()</f>
        <v>#N/A</v>
      </c>
      <c r="AA1536" s="3">
        <f t="shared" si="944"/>
        <v>0</v>
      </c>
      <c r="AI1536" t="e">
        <f>NA()</f>
        <v>#N/A</v>
      </c>
      <c r="AJ1536" t="e">
        <f>NA()</f>
        <v>#N/A</v>
      </c>
      <c r="AK1536" t="e">
        <f>NA()</f>
        <v>#N/A</v>
      </c>
      <c r="AL1536" t="e">
        <f>NA()</f>
        <v>#N/A</v>
      </c>
      <c r="AM1536" t="e">
        <f>NA()</f>
        <v>#N/A</v>
      </c>
      <c r="AN1536" t="e">
        <f>NA()</f>
        <v>#N/A</v>
      </c>
      <c r="AO1536" t="e">
        <f>NA()</f>
        <v>#N/A</v>
      </c>
      <c r="AP1536" s="3" t="str">
        <f t="shared" si="945"/>
        <v>No</v>
      </c>
      <c r="AQ1536" s="3" t="str">
        <f t="shared" si="946"/>
        <v>No</v>
      </c>
      <c r="AR1536" s="3" t="str">
        <f t="shared" si="947"/>
        <v>No</v>
      </c>
      <c r="AS1536" t="e">
        <f>NA()</f>
        <v>#N/A</v>
      </c>
      <c r="AT1536" t="e">
        <f>NA()</f>
        <v>#N/A</v>
      </c>
      <c r="AU1536" t="e">
        <f>NA()</f>
        <v>#N/A</v>
      </c>
      <c r="AV1536" t="e">
        <f>NA()</f>
        <v>#N/A</v>
      </c>
      <c r="AW1536" t="e">
        <f>NA()</f>
        <v>#N/A</v>
      </c>
      <c r="AX1536" t="e">
        <f>NA()</f>
        <v>#N/A</v>
      </c>
      <c r="AY1536" t="e">
        <f>NA()</f>
        <v>#N/A</v>
      </c>
      <c r="AZ1536" t="e">
        <f>NA()</f>
        <v>#N/A</v>
      </c>
      <c r="BA1536">
        <v>0</v>
      </c>
      <c r="BB1536" t="s">
        <v>6616</v>
      </c>
      <c r="BC1536" t="e">
        <f>NA()</f>
        <v>#N/A</v>
      </c>
      <c r="BD1536" s="4" t="str">
        <f t="shared" si="948"/>
        <v>No</v>
      </c>
      <c r="BE1536" t="e">
        <f>NA()</f>
        <v>#N/A</v>
      </c>
      <c r="BF1536" s="3" t="str">
        <f t="shared" si="949"/>
        <v>No</v>
      </c>
      <c r="BG1536" t="e">
        <f>NA()</f>
        <v>#N/A</v>
      </c>
      <c r="BH1536" s="3" t="e">
        <f t="shared" si="950"/>
        <v>#N/A</v>
      </c>
      <c r="BI1536" s="3" t="e">
        <f t="shared" si="951"/>
        <v>#N/A</v>
      </c>
      <c r="BJ1536" s="3" t="e">
        <f t="shared" si="952"/>
        <v>#N/A</v>
      </c>
      <c r="BK1536" s="3" t="e">
        <f t="shared" si="953"/>
        <v>#N/A</v>
      </c>
      <c r="BL1536" s="3" t="e">
        <f t="shared" si="954"/>
        <v>#N/A</v>
      </c>
      <c r="BM1536" s="3" t="e">
        <f t="shared" si="955"/>
        <v>#N/A</v>
      </c>
      <c r="BN1536" s="3" t="str">
        <f t="shared" si="956"/>
        <v>Pass</v>
      </c>
      <c r="BO1536" s="3" t="e">
        <f t="shared" si="957"/>
        <v>#N/A</v>
      </c>
      <c r="BP1536" s="3" t="str">
        <f t="shared" si="958"/>
        <v>FV&lt;$10K</v>
      </c>
      <c r="BQ1536" t="s">
        <v>6650</v>
      </c>
      <c r="BR1536" s="3" t="str">
        <f t="shared" si="959"/>
        <v>No, &lt; $20K Lien</v>
      </c>
      <c r="BS1536" s="3" t="str">
        <f t="shared" si="960"/>
        <v>No, Lien &lt; $20K</v>
      </c>
      <c r="BT1536" t="s">
        <v>6650</v>
      </c>
      <c r="BU1536" s="3" t="str">
        <f t="shared" si="961"/>
        <v>No</v>
      </c>
      <c r="BV1536" s="3" t="str">
        <f t="shared" si="962"/>
        <v>No</v>
      </c>
      <c r="BW1536" s="3">
        <f t="shared" si="963"/>
        <v>0</v>
      </c>
      <c r="BX1536" s="3" t="str">
        <f t="shared" si="964"/>
        <v>No</v>
      </c>
      <c r="BY1536" s="3">
        <f t="shared" si="965"/>
        <v>112095</v>
      </c>
      <c r="BZ1536">
        <v>1</v>
      </c>
      <c r="CA1536" s="3">
        <f t="shared" si="966"/>
        <v>112095</v>
      </c>
      <c r="CC1536" s="3" t="e">
        <f t="shared" si="967"/>
        <v>#N/A</v>
      </c>
      <c r="CD1536" s="3" t="e">
        <f t="shared" si="968"/>
        <v>#N/A</v>
      </c>
      <c r="CE1536" s="3" t="str">
        <f t="shared" si="969"/>
        <v/>
      </c>
      <c r="CF1536" s="3" t="e">
        <f>HLOOKUP(CE1536,'Valuation Data'!$D$2:$K$5,4,FALSE)</f>
        <v>#N/A</v>
      </c>
      <c r="CG1536" s="3">
        <f t="shared" si="970"/>
        <v>112095</v>
      </c>
      <c r="CH1536" s="3" t="str">
        <f t="shared" si="971"/>
        <v>No</v>
      </c>
      <c r="CI1536" s="3" t="str">
        <f>VLOOKUP(R1536,'Use Codes &amp; County Type'!A:D,4,FALSE)</f>
        <v>R</v>
      </c>
      <c r="CJ1536" s="3" t="str">
        <f t="shared" si="972"/>
        <v>No</v>
      </c>
      <c r="CK1536" s="3" t="str">
        <f t="shared" si="973"/>
        <v>No</v>
      </c>
      <c r="CL1536" s="3">
        <f t="shared" si="974"/>
        <v>0.35</v>
      </c>
      <c r="CM1536" s="3">
        <f t="shared" si="975"/>
        <v>39233.25</v>
      </c>
      <c r="CN1536" s="3" t="e">
        <f t="shared" si="976"/>
        <v>#N/A</v>
      </c>
      <c r="CO1536" s="3" t="e">
        <f t="shared" si="977"/>
        <v>#N/A</v>
      </c>
      <c r="CP1536" s="3" t="e">
        <f t="shared" si="978"/>
        <v>#N/A</v>
      </c>
      <c r="CR1536" s="3" t="e">
        <f t="shared" si="979"/>
        <v>#N/A</v>
      </c>
      <c r="CV1536" s="3" t="e">
        <f t="shared" si="980"/>
        <v>#N/A</v>
      </c>
      <c r="CW1536" s="3">
        <f t="shared" si="981"/>
        <v>1535</v>
      </c>
      <c r="CX1536" s="3">
        <f t="shared" si="982"/>
        <v>1869.99</v>
      </c>
      <c r="CY1536" s="3" t="e">
        <f t="shared" si="983"/>
        <v>#N/A</v>
      </c>
      <c r="CZ1536" t="e">
        <f>NA()</f>
        <v>#N/A</v>
      </c>
      <c r="DA1536" t="e">
        <f>NA()</f>
        <v>#N/A</v>
      </c>
    </row>
    <row r="1537" spans="1:105" x14ac:dyDescent="0.25">
      <c r="A1537">
        <v>1536</v>
      </c>
      <c r="B1537" t="s">
        <v>3</v>
      </c>
      <c r="C1537" t="s">
        <v>1645</v>
      </c>
      <c r="D1537">
        <v>694.29</v>
      </c>
      <c r="E1537">
        <v>2017</v>
      </c>
      <c r="F1537">
        <v>694.29</v>
      </c>
      <c r="G1537">
        <v>694.29</v>
      </c>
      <c r="H1537" s="3">
        <f t="shared" si="943"/>
        <v>0</v>
      </c>
      <c r="I1537">
        <v>85321</v>
      </c>
      <c r="J1537" t="s">
        <v>2734</v>
      </c>
      <c r="K1537" t="s">
        <v>2738</v>
      </c>
      <c r="L1537">
        <v>32097</v>
      </c>
      <c r="M1537" t="s">
        <v>3868</v>
      </c>
      <c r="N1537" t="s">
        <v>4758</v>
      </c>
      <c r="O1537">
        <v>-81.574268582142906</v>
      </c>
      <c r="P1537">
        <v>30.591164774856399</v>
      </c>
      <c r="Q1537" t="s">
        <v>5879</v>
      </c>
      <c r="R1537">
        <v>2</v>
      </c>
      <c r="S1537" t="s">
        <v>6535</v>
      </c>
      <c r="T1537">
        <v>1006</v>
      </c>
      <c r="U1537" t="s">
        <v>6578</v>
      </c>
      <c r="V1537">
        <v>2017</v>
      </c>
      <c r="W1537">
        <v>38125</v>
      </c>
      <c r="X1537">
        <v>2017</v>
      </c>
      <c r="Y1537">
        <v>43460</v>
      </c>
      <c r="Z1537">
        <v>612.38</v>
      </c>
      <c r="AA1537" s="3">
        <f t="shared" si="944"/>
        <v>0.88202336199570786</v>
      </c>
      <c r="AB1537" t="s">
        <v>6616</v>
      </c>
      <c r="AC1537" t="s">
        <v>6616</v>
      </c>
      <c r="AD1537" t="s">
        <v>6616</v>
      </c>
      <c r="AF1537" t="s">
        <v>6616</v>
      </c>
      <c r="AI1537" t="s">
        <v>6618</v>
      </c>
      <c r="AJ1537" t="s">
        <v>6618</v>
      </c>
      <c r="AK1537" t="s">
        <v>6618</v>
      </c>
      <c r="AL1537" t="s">
        <v>6618</v>
      </c>
      <c r="AM1537" t="s">
        <v>6618</v>
      </c>
      <c r="AN1537" t="s">
        <v>6618</v>
      </c>
      <c r="AO1537">
        <v>0</v>
      </c>
      <c r="AP1537" s="3" t="str">
        <f t="shared" si="945"/>
        <v>No</v>
      </c>
      <c r="AQ1537" s="3" t="str">
        <f t="shared" si="946"/>
        <v>No</v>
      </c>
      <c r="AR1537" s="3" t="str">
        <f t="shared" si="947"/>
        <v>No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 t="s">
        <v>6634</v>
      </c>
      <c r="AZ1537" t="s">
        <v>6638</v>
      </c>
      <c r="BA1537">
        <v>0</v>
      </c>
      <c r="BB1537" t="s">
        <v>6616</v>
      </c>
      <c r="BC1537" t="s">
        <v>6616</v>
      </c>
      <c r="BD1537" s="4" t="str">
        <f t="shared" si="948"/>
        <v>No</v>
      </c>
      <c r="BE1537" t="s">
        <v>6640</v>
      </c>
      <c r="BF1537" s="3" t="str">
        <f t="shared" si="949"/>
        <v>No</v>
      </c>
      <c r="BG1537" t="s">
        <v>6645</v>
      </c>
      <c r="BH1537" s="3" t="str">
        <f t="shared" si="950"/>
        <v>85321 ANGIE RD</v>
      </c>
      <c r="BI1537" s="3" t="str">
        <f t="shared" si="951"/>
        <v>Yulee</v>
      </c>
      <c r="BJ1537" s="3" t="str">
        <f t="shared" si="952"/>
        <v>Florida</v>
      </c>
      <c r="BK1537" s="3">
        <f t="shared" si="953"/>
        <v>32097</v>
      </c>
      <c r="BL1537" s="3" t="str">
        <f t="shared" si="954"/>
        <v>85321 ANGIE RD YULEE FL 32097</v>
      </c>
      <c r="BM1537" s="3" t="str">
        <f t="shared" si="955"/>
        <v/>
      </c>
      <c r="BN1537" s="3" t="str">
        <f t="shared" si="956"/>
        <v>Pass</v>
      </c>
      <c r="BO1537" s="3" t="str">
        <f t="shared" si="957"/>
        <v>No</v>
      </c>
      <c r="BP1537" s="3" t="str">
        <f t="shared" si="958"/>
        <v>FV&lt;$10K</v>
      </c>
      <c r="BQ1537" t="s">
        <v>6650</v>
      </c>
      <c r="BR1537" s="3" t="str">
        <f t="shared" si="959"/>
        <v>No, &lt; $20K Lien</v>
      </c>
      <c r="BS1537" s="3" t="str">
        <f t="shared" si="960"/>
        <v>No, Lien &lt; $20K</v>
      </c>
      <c r="BT1537" t="s">
        <v>6650</v>
      </c>
      <c r="BU1537" s="3" t="str">
        <f t="shared" si="961"/>
        <v>No</v>
      </c>
      <c r="BV1537" s="3" t="str">
        <f t="shared" si="962"/>
        <v>No</v>
      </c>
      <c r="BW1537" s="3">
        <f t="shared" si="963"/>
        <v>0</v>
      </c>
      <c r="BX1537" s="3" t="str">
        <f t="shared" si="964"/>
        <v>No</v>
      </c>
      <c r="BY1537" s="3">
        <f t="shared" si="965"/>
        <v>38125</v>
      </c>
      <c r="BZ1537">
        <v>1</v>
      </c>
      <c r="CA1537" s="3">
        <f t="shared" si="966"/>
        <v>38125</v>
      </c>
      <c r="CC1537" s="3">
        <f t="shared" si="967"/>
        <v>0</v>
      </c>
      <c r="CD1537" s="3">
        <f t="shared" si="968"/>
        <v>0</v>
      </c>
      <c r="CE1537" s="3" t="str">
        <f t="shared" si="969"/>
        <v/>
      </c>
      <c r="CF1537" s="3" t="e">
        <f>HLOOKUP(CE1537,'Valuation Data'!$D$2:$K$5,4,FALSE)</f>
        <v>#N/A</v>
      </c>
      <c r="CG1537" s="3">
        <f t="shared" si="970"/>
        <v>38125</v>
      </c>
      <c r="CH1537" s="3" t="str">
        <f t="shared" si="971"/>
        <v>No</v>
      </c>
      <c r="CI1537" s="3" t="str">
        <f>VLOOKUP(R1537,'Use Codes &amp; County Type'!A:D,4,FALSE)</f>
        <v>R</v>
      </c>
      <c r="CJ1537" s="3" t="str">
        <f t="shared" si="972"/>
        <v>No</v>
      </c>
      <c r="CK1537" s="3" t="str">
        <f t="shared" si="973"/>
        <v>No</v>
      </c>
      <c r="CL1537" s="3">
        <f t="shared" si="974"/>
        <v>0.35</v>
      </c>
      <c r="CM1537" s="3">
        <f t="shared" si="975"/>
        <v>13343.75</v>
      </c>
      <c r="CN1537" s="3">
        <f t="shared" si="976"/>
        <v>2777.16</v>
      </c>
      <c r="CO1537" s="3">
        <f t="shared" si="977"/>
        <v>10566.59</v>
      </c>
      <c r="CP1537" s="3">
        <f t="shared" si="978"/>
        <v>7.2843540983606556E-2</v>
      </c>
      <c r="CR1537" s="3" t="str">
        <f t="shared" si="979"/>
        <v>No</v>
      </c>
      <c r="CV1537" s="3" t="str">
        <f t="shared" si="980"/>
        <v>*Bid</v>
      </c>
      <c r="CW1537" s="3">
        <f t="shared" si="981"/>
        <v>1536</v>
      </c>
      <c r="CX1537" s="3">
        <f t="shared" si="982"/>
        <v>694.29</v>
      </c>
      <c r="CY1537" s="3" t="str">
        <f t="shared" si="983"/>
        <v>Ok</v>
      </c>
      <c r="CZ1537">
        <v>0</v>
      </c>
      <c r="DA1537">
        <v>0</v>
      </c>
    </row>
    <row r="1538" spans="1:105" x14ac:dyDescent="0.25">
      <c r="A1538">
        <v>1537</v>
      </c>
      <c r="B1538" t="s">
        <v>3</v>
      </c>
      <c r="C1538" t="s">
        <v>1646</v>
      </c>
      <c r="D1538">
        <v>751.27</v>
      </c>
      <c r="E1538">
        <v>2017</v>
      </c>
      <c r="F1538">
        <v>751.27</v>
      </c>
      <c r="G1538">
        <v>751.27</v>
      </c>
      <c r="H1538" s="3">
        <f t="shared" ref="H1538:H1601" si="984">D1538+D1538-F1538-G1538</f>
        <v>0</v>
      </c>
      <c r="I1538">
        <v>85669</v>
      </c>
      <c r="J1538" t="s">
        <v>2734</v>
      </c>
      <c r="K1538" t="s">
        <v>2738</v>
      </c>
      <c r="L1538">
        <v>32097</v>
      </c>
      <c r="M1538" t="s">
        <v>3869</v>
      </c>
      <c r="N1538" t="s">
        <v>4758</v>
      </c>
      <c r="O1538">
        <v>-81.571170749189406</v>
      </c>
      <c r="P1538">
        <v>30.5953492898925</v>
      </c>
      <c r="Q1538" t="s">
        <v>5880</v>
      </c>
      <c r="R1538">
        <v>2</v>
      </c>
      <c r="S1538" t="s">
        <v>6535</v>
      </c>
      <c r="T1538">
        <v>1006</v>
      </c>
      <c r="U1538" t="s">
        <v>6578</v>
      </c>
      <c r="V1538">
        <v>2017</v>
      </c>
      <c r="W1538">
        <v>43931</v>
      </c>
      <c r="X1538">
        <v>2017</v>
      </c>
      <c r="Y1538">
        <v>43931</v>
      </c>
      <c r="Z1538">
        <v>665.07</v>
      </c>
      <c r="AA1538" s="3">
        <f t="shared" ref="AA1538:AA1601" si="985">IFERROR(Z1538/D1538,)</f>
        <v>0.88526095811093219</v>
      </c>
      <c r="AF1538" t="s">
        <v>6616</v>
      </c>
      <c r="AI1538" t="s">
        <v>6618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 s="3" t="str">
        <f t="shared" ref="AP1538:AP1601" si="986">IF(OR(COUNTIF(AB1538:AH1538,"Yes")&gt;0,COUNTIF(AB1538:AH1538,"C")&gt;0),"Yes","No")</f>
        <v>No</v>
      </c>
      <c r="AQ1538" s="3" t="str">
        <f t="shared" ref="AQ1538:AQ1601" si="987">IF(COUNTIF(AI1538:AO1538,"C")&gt;0,"Yes","No")</f>
        <v>No</v>
      </c>
      <c r="AR1538" s="3" t="str">
        <f t="shared" ref="AR1538:AR1601" si="988">IF(AP1538="Yes","Yes","No")</f>
        <v>No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 t="s">
        <v>6634</v>
      </c>
      <c r="AZ1538">
        <v>0</v>
      </c>
      <c r="BA1538">
        <v>0</v>
      </c>
      <c r="BB1538" t="s">
        <v>6616</v>
      </c>
      <c r="BC1538" t="s">
        <v>6616</v>
      </c>
      <c r="BD1538" s="4" t="str">
        <f t="shared" ref="BD1538:BD1601" si="989">IFERROR(IF(AW1538&gt;0,"Yes","No"),"No")</f>
        <v>No</v>
      </c>
      <c r="BE1538" t="s">
        <v>6640</v>
      </c>
      <c r="BF1538" s="3" t="str">
        <f t="shared" ref="BF1538:BF1601" si="990">IFERROR(IF(BE1538="Without Environmental Issues","No","Yes"),"No")</f>
        <v>No</v>
      </c>
      <c r="BG1538" t="s">
        <v>6645</v>
      </c>
      <c r="BH1538" s="3" t="str">
        <f t="shared" ref="BH1538:BH1601" si="991">M1538</f>
        <v>85669 BLACKMON RD</v>
      </c>
      <c r="BI1538" s="3" t="str">
        <f t="shared" ref="BI1538:BI1601" si="992">PROPER(J1538)</f>
        <v>Yulee</v>
      </c>
      <c r="BJ1538" s="3" t="str">
        <f t="shared" ref="BJ1538:BJ1601" si="993">PROPER(K1538)</f>
        <v>Florida</v>
      </c>
      <c r="BK1538" s="3">
        <f t="shared" ref="BK1538:BK1601" si="994">L1538</f>
        <v>32097</v>
      </c>
      <c r="BL1538" s="3" t="str">
        <f t="shared" ref="BL1538:BL1601" si="995">CONCATENATE(M1538," ",N1538)</f>
        <v>85669 BLACKMON RD YULEE FL 32097</v>
      </c>
      <c r="BM1538" s="3" t="str">
        <f t="shared" ref="BM1538:BM1601" si="996">IF(AU1538&gt;0,"L","")</f>
        <v/>
      </c>
      <c r="BN1538" s="3" t="str">
        <f t="shared" ref="BN1538:BN1601" si="997">IF(D1538&lt;150,"Lien&lt;$150","Pass")</f>
        <v>Pass</v>
      </c>
      <c r="BO1538" s="3" t="str">
        <f t="shared" ref="BO1538:BO1601" si="998">IF(BC1538="Yes","Yes","No")</f>
        <v>No</v>
      </c>
      <c r="BP1538" s="3" t="str">
        <f t="shared" ref="BP1538:BP1601" si="999">IF(D1538&gt;10000,IF(OR(I1538="",I1538=0,BI1538="",BI1538=0,BK1538=0),"Bad Address","Pass"),"FV&lt;$10K")</f>
        <v>FV&lt;$10K</v>
      </c>
      <c r="BQ1538" t="s">
        <v>6650</v>
      </c>
      <c r="BR1538" s="3" t="str">
        <f t="shared" ref="BR1538:BR1601" si="1000">IF(D1538&gt;20000,IF(OR(BD1538="Yes",BF1538="Yes"),"Yes","No"),"No, &lt; $20K Lien")</f>
        <v>No, &lt; $20K Lien</v>
      </c>
      <c r="BS1538" s="3" t="str">
        <f t="shared" ref="BS1538:BS1601" si="1001">IF(D1538&gt;20000,IF(IFERROR(IF(BG1538="None","No","Yes"),"No")="Yes","Yes","No"),"No, Lien &lt; $20K")</f>
        <v>No, Lien &lt; $20K</v>
      </c>
      <c r="BT1538" t="s">
        <v>6650</v>
      </c>
      <c r="BU1538" s="3" t="str">
        <f t="shared" ref="BU1538:BU1601" si="1002">IF(E1538="","N/A",IF(OR(E1538&lt;2014,AR1538="Yes"),"Yes","No"))</f>
        <v>No</v>
      </c>
      <c r="BV1538" s="3" t="str">
        <f t="shared" ref="BV1538:BV1601" si="1003">IFERROR(IF(COUNTIF(C:C,C1538)&gt;1,"Yes","No"),"No")</f>
        <v>No</v>
      </c>
      <c r="BW1538" s="3">
        <f t="shared" ref="BW1538:BW1601" si="1004">BA1538</f>
        <v>0</v>
      </c>
      <c r="BX1538" s="3" t="str">
        <f t="shared" ref="BX1538:BX1601" si="1005">IF(AND(OR(CI1538="S",CI1538="R",CI1538="C"),CH1538="Yes",BW1538&gt;2),"Yes",IF(AND(OR(CI1538="S",CI1538="R",CI1538="C"),CH1538="No",BW1538&gt;1),"Yes",IF(AND(CI1538="V",CH1538="Yes",BW1538&gt;0),"Yes","No")))</f>
        <v>No</v>
      </c>
      <c r="BY1538" s="3">
        <f t="shared" ref="BY1538:BY1601" si="1006">VALUE(W1538)</f>
        <v>43931</v>
      </c>
      <c r="BZ1538">
        <v>1</v>
      </c>
      <c r="CA1538" s="3">
        <f t="shared" ref="CA1538:CA1601" si="1007">BY1538/BZ1538</f>
        <v>43931</v>
      </c>
      <c r="CC1538" s="3">
        <f t="shared" ref="CC1538:CC1601" si="1008">AS1538</f>
        <v>0</v>
      </c>
      <c r="CD1538" s="3">
        <f t="shared" ref="CD1538:CD1601" si="1009">VALUE(AT1538)</f>
        <v>0</v>
      </c>
      <c r="CE1538" s="3" t="str">
        <f t="shared" ref="CE1538:CE1601" si="1010">IFERROR(IF(CD1538&gt;1000,YEAR(CC1538),""),"")</f>
        <v/>
      </c>
      <c r="CF1538" s="3" t="e">
        <f>HLOOKUP(CE1538,'Valuation Data'!$D$2:$K$5,4,FALSE)</f>
        <v>#N/A</v>
      </c>
      <c r="CG1538" s="3">
        <f t="shared" ref="CG1538:CG1601" si="1011">IF(CB1538&gt;0,MIN(IFERROR(MIN(CD1538*CF1538,CA1538),CA1538),CB1538),IFERROR(MIN(CD1538*CF1538,CA1538),CA1538))</f>
        <v>43931</v>
      </c>
      <c r="CH1538" s="3" t="str">
        <f t="shared" ref="CH1538:CH1601" si="1012">IFERROR(IF(AND(OR(CI1538="S",CI1538="R",CI1538="C",CI1538="V"),CF1538&gt;0),"Yes","No"),"No")</f>
        <v>No</v>
      </c>
      <c r="CI1538" s="3" t="str">
        <f>VLOOKUP(R1538,'Use Codes &amp; County Type'!A:D,4,FALSE)</f>
        <v>R</v>
      </c>
      <c r="CJ1538" s="3" t="str">
        <f t="shared" ref="CJ1538:CJ1601" si="1013">IF(AND(CH1538="No",CI1538="V"),"Yes","No")</f>
        <v>No</v>
      </c>
      <c r="CK1538" s="3" t="str">
        <f t="shared" ref="CK1538:CK1601" si="1014">IF(OR(BB1538="Yes",BB1538=""),"Yes","No")</f>
        <v>No</v>
      </c>
      <c r="CL1538" s="3">
        <f t="shared" ref="CL1538:CL1601" si="1015">IF(AND(OR(CI1538="S",CI1538="R",CI1538="C"),CH1538="Yes",CK1538="Yes"),75%,IF(AND(OR(CI1538="S",CI1538="R"),CH1538="Yes",CK1538="No"),40%,IF(AND(OR(CI1538="S",CI1538="R",CI1538="C"),CH1538="No",CK1538="Yes"),67%,IF(AND(OR(CI1538="S",CI1538="R"),CH1538="No",CK1538="No"),35%,IF(AND(CI1538="C",CH1538="Yes"),35%,IF(AND(CI1538="C",CH1538="No"),30%,IF(AND(CH1538="Yes",CI1538="V"),10%,0%)))))))</f>
        <v>0.35</v>
      </c>
      <c r="CM1538" s="3">
        <f t="shared" ref="CM1538:CM1601" si="1016">CG1538*CL1538</f>
        <v>15375.849999999999</v>
      </c>
      <c r="CN1538" s="3">
        <f t="shared" ref="CN1538:CN1601" si="1017">D1538+(BA1538+3)*MAX(D1538,Z1538)</f>
        <v>3005.08</v>
      </c>
      <c r="CO1538" s="3">
        <f t="shared" ref="CO1538:CO1601" si="1018">CM1538-CN1538</f>
        <v>12370.769999999999</v>
      </c>
      <c r="CP1538" s="3">
        <f t="shared" ref="CP1538:CP1601" si="1019">+CN1538/CG1538</f>
        <v>6.8404543488652658E-2</v>
      </c>
      <c r="CR1538" s="3" t="str">
        <f t="shared" ref="CR1538:CR1601" si="1020">IF(AND(CV1538="*Bid",D1538&gt;49999),"Google","No")</f>
        <v>No</v>
      </c>
      <c r="CV1538" s="3" t="str">
        <f t="shared" ref="CV1538:CV1601" si="1021">IF(BN1538="Lien&lt;$150","Lien&lt;$150",IF(OR(BU1538="Yes",BV1538="Yes"),"County Held Lien",IF(CG1538&lt;30000,"FMV&lt;$30K",IF(BR1538="Yes","EPA",IF(BS1538="Yes","CDD",IF(BT1538="High","Flood",IF(BX1538="Yes","Too Many Priors",IF(CJ1538="Yes","Vacant, No Sales Data",IF(CO1538&lt;0,"Neg Solv Premium",IF(BP1538="Bad Address","Bad Address",IF(CQ1538="Bad","Bad Data",IF(CS1538="Bad","Bad Google",IF(CT1538="Redeemed","Redeemed",IF(CU1538="Data Change","Data Change","*Bid"))))))))))))))</f>
        <v>*Bid</v>
      </c>
      <c r="CW1538" s="3">
        <f t="shared" ref="CW1538:CW1601" si="1022">VALUE(A1538)</f>
        <v>1537</v>
      </c>
      <c r="CX1538" s="3">
        <f t="shared" ref="CX1538:CX1601" si="1023">VALUE(D1538)</f>
        <v>751.27</v>
      </c>
      <c r="CY1538" s="3" t="str">
        <f t="shared" ref="CY1538:CY1601" si="1024">IF(AND(CV1538="*Bid",CX1538&gt;75000),"Check","Ok")</f>
        <v>Ok</v>
      </c>
      <c r="CZ1538">
        <v>0</v>
      </c>
      <c r="DA1538">
        <v>0</v>
      </c>
    </row>
    <row r="1539" spans="1:105" x14ac:dyDescent="0.25">
      <c r="A1539">
        <v>1538</v>
      </c>
      <c r="B1539" t="s">
        <v>3</v>
      </c>
      <c r="C1539" t="s">
        <v>1647</v>
      </c>
      <c r="D1539">
        <v>464.94</v>
      </c>
      <c r="E1539">
        <v>2017</v>
      </c>
      <c r="F1539">
        <v>464.94</v>
      </c>
      <c r="G1539">
        <v>464.94</v>
      </c>
      <c r="H1539" s="3">
        <f t="shared" si="984"/>
        <v>0</v>
      </c>
      <c r="I1539">
        <v>85635</v>
      </c>
      <c r="J1539" t="s">
        <v>2734</v>
      </c>
      <c r="K1539" t="s">
        <v>2738</v>
      </c>
      <c r="L1539">
        <v>32097</v>
      </c>
      <c r="M1539" t="s">
        <v>3870</v>
      </c>
      <c r="N1539" t="s">
        <v>4758</v>
      </c>
      <c r="O1539">
        <v>-81.571317789454298</v>
      </c>
      <c r="P1539">
        <v>30.5948689880024</v>
      </c>
      <c r="Q1539" t="s">
        <v>5881</v>
      </c>
      <c r="R1539">
        <v>2</v>
      </c>
      <c r="S1539" t="s">
        <v>6535</v>
      </c>
      <c r="T1539">
        <v>1006</v>
      </c>
      <c r="U1539" t="s">
        <v>6578</v>
      </c>
      <c r="V1539">
        <v>2017</v>
      </c>
      <c r="W1539">
        <v>53308</v>
      </c>
      <c r="X1539">
        <v>2017</v>
      </c>
      <c r="Y1539">
        <v>66232</v>
      </c>
      <c r="Z1539">
        <v>400.31</v>
      </c>
      <c r="AA1539" s="3">
        <f t="shared" si="985"/>
        <v>0.86099281627736912</v>
      </c>
      <c r="AB1539" t="s">
        <v>6616</v>
      </c>
      <c r="AD1539" t="s">
        <v>6616</v>
      </c>
      <c r="AE1539" t="s">
        <v>6616</v>
      </c>
      <c r="AF1539" t="s">
        <v>6616</v>
      </c>
      <c r="AG1539" t="s">
        <v>6616</v>
      </c>
      <c r="AH1539" t="s">
        <v>6616</v>
      </c>
      <c r="AI1539" t="s">
        <v>6618</v>
      </c>
      <c r="AJ1539" t="s">
        <v>6618</v>
      </c>
      <c r="AK1539" t="s">
        <v>6618</v>
      </c>
      <c r="AL1539" t="s">
        <v>6618</v>
      </c>
      <c r="AM1539" t="s">
        <v>6618</v>
      </c>
      <c r="AN1539" t="s">
        <v>6618</v>
      </c>
      <c r="AO1539" t="s">
        <v>6618</v>
      </c>
      <c r="AP1539" s="3" t="str">
        <f t="shared" si="986"/>
        <v>No</v>
      </c>
      <c r="AQ1539" s="3" t="str">
        <f t="shared" si="987"/>
        <v>No</v>
      </c>
      <c r="AR1539" s="3" t="str">
        <f t="shared" si="988"/>
        <v>No</v>
      </c>
      <c r="AS1539">
        <v>0</v>
      </c>
      <c r="AT1539">
        <v>0</v>
      </c>
      <c r="AU1539">
        <v>23000</v>
      </c>
      <c r="AV1539" t="s">
        <v>6622</v>
      </c>
      <c r="AW1539">
        <v>0</v>
      </c>
      <c r="AX1539">
        <v>0</v>
      </c>
      <c r="AY1539" t="s">
        <v>6634</v>
      </c>
      <c r="AZ1539" t="s">
        <v>6638</v>
      </c>
      <c r="BA1539">
        <v>0</v>
      </c>
      <c r="BB1539" t="s">
        <v>6617</v>
      </c>
      <c r="BC1539" t="s">
        <v>6616</v>
      </c>
      <c r="BD1539" s="4" t="str">
        <f t="shared" si="989"/>
        <v>No</v>
      </c>
      <c r="BE1539" t="s">
        <v>6640</v>
      </c>
      <c r="BF1539" s="3" t="str">
        <f t="shared" si="990"/>
        <v>No</v>
      </c>
      <c r="BG1539" t="s">
        <v>6645</v>
      </c>
      <c r="BH1539" s="3" t="str">
        <f t="shared" si="991"/>
        <v>85635 PHILLIPS RD</v>
      </c>
      <c r="BI1539" s="3" t="str">
        <f t="shared" si="992"/>
        <v>Yulee</v>
      </c>
      <c r="BJ1539" s="3" t="str">
        <f t="shared" si="993"/>
        <v>Florida</v>
      </c>
      <c r="BK1539" s="3">
        <f t="shared" si="994"/>
        <v>32097</v>
      </c>
      <c r="BL1539" s="3" t="str">
        <f t="shared" si="995"/>
        <v>85635 PHILLIPS RD YULEE FL 32097</v>
      </c>
      <c r="BM1539" s="3" t="str">
        <f t="shared" si="996"/>
        <v>L</v>
      </c>
      <c r="BN1539" s="3" t="str">
        <f t="shared" si="997"/>
        <v>Pass</v>
      </c>
      <c r="BO1539" s="3" t="str">
        <f t="shared" si="998"/>
        <v>No</v>
      </c>
      <c r="BP1539" s="3" t="str">
        <f t="shared" si="999"/>
        <v>FV&lt;$10K</v>
      </c>
      <c r="BQ1539" t="s">
        <v>6650</v>
      </c>
      <c r="BR1539" s="3" t="str">
        <f t="shared" si="1000"/>
        <v>No, &lt; $20K Lien</v>
      </c>
      <c r="BS1539" s="3" t="str">
        <f t="shared" si="1001"/>
        <v>No, Lien &lt; $20K</v>
      </c>
      <c r="BT1539" t="s">
        <v>6650</v>
      </c>
      <c r="BU1539" s="3" t="str">
        <f t="shared" si="1002"/>
        <v>No</v>
      </c>
      <c r="BV1539" s="3" t="str">
        <f t="shared" si="1003"/>
        <v>No</v>
      </c>
      <c r="BW1539" s="3">
        <f t="shared" si="1004"/>
        <v>0</v>
      </c>
      <c r="BX1539" s="3" t="str">
        <f t="shared" si="1005"/>
        <v>No</v>
      </c>
      <c r="BY1539" s="3">
        <f t="shared" si="1006"/>
        <v>53308</v>
      </c>
      <c r="BZ1539">
        <v>1</v>
      </c>
      <c r="CA1539" s="3">
        <f t="shared" si="1007"/>
        <v>53308</v>
      </c>
      <c r="CC1539" s="3">
        <f t="shared" si="1008"/>
        <v>0</v>
      </c>
      <c r="CD1539" s="3">
        <f t="shared" si="1009"/>
        <v>0</v>
      </c>
      <c r="CE1539" s="3" t="str">
        <f t="shared" si="1010"/>
        <v/>
      </c>
      <c r="CF1539" s="3" t="e">
        <f>HLOOKUP(CE1539,'Valuation Data'!$D$2:$K$5,4,FALSE)</f>
        <v>#N/A</v>
      </c>
      <c r="CG1539" s="3">
        <f t="shared" si="1011"/>
        <v>53308</v>
      </c>
      <c r="CH1539" s="3" t="str">
        <f t="shared" si="1012"/>
        <v>No</v>
      </c>
      <c r="CI1539" s="3" t="str">
        <f>VLOOKUP(R1539,'Use Codes &amp; County Type'!A:D,4,FALSE)</f>
        <v>R</v>
      </c>
      <c r="CJ1539" s="3" t="str">
        <f t="shared" si="1013"/>
        <v>No</v>
      </c>
      <c r="CK1539" s="3" t="str">
        <f t="shared" si="1014"/>
        <v>Yes</v>
      </c>
      <c r="CL1539" s="3">
        <f t="shared" si="1015"/>
        <v>0.67</v>
      </c>
      <c r="CM1539" s="3">
        <f t="shared" si="1016"/>
        <v>35716.36</v>
      </c>
      <c r="CN1539" s="3">
        <f t="shared" si="1017"/>
        <v>1859.76</v>
      </c>
      <c r="CO1539" s="3">
        <f t="shared" si="1018"/>
        <v>33856.6</v>
      </c>
      <c r="CP1539" s="3">
        <f t="shared" si="1019"/>
        <v>3.4887071358895475E-2</v>
      </c>
      <c r="CR1539" s="3" t="str">
        <f t="shared" si="1020"/>
        <v>No</v>
      </c>
      <c r="CV1539" s="3" t="str">
        <f t="shared" si="1021"/>
        <v>*Bid</v>
      </c>
      <c r="CW1539" s="3">
        <f t="shared" si="1022"/>
        <v>1538</v>
      </c>
      <c r="CX1539" s="3">
        <f t="shared" si="1023"/>
        <v>464.94</v>
      </c>
      <c r="CY1539" s="3" t="str">
        <f t="shared" si="1024"/>
        <v>Ok</v>
      </c>
      <c r="CZ1539">
        <v>0</v>
      </c>
      <c r="DA1539">
        <v>0</v>
      </c>
    </row>
    <row r="1540" spans="1:105" x14ac:dyDescent="0.25">
      <c r="A1540">
        <v>1539</v>
      </c>
      <c r="B1540" t="s">
        <v>3</v>
      </c>
      <c r="C1540" t="s">
        <v>1648</v>
      </c>
      <c r="D1540">
        <v>496.04</v>
      </c>
      <c r="E1540">
        <v>2017</v>
      </c>
      <c r="F1540">
        <v>496.04</v>
      </c>
      <c r="G1540">
        <v>496.04</v>
      </c>
      <c r="H1540" s="3">
        <f t="shared" si="984"/>
        <v>0</v>
      </c>
      <c r="I1540">
        <v>85357</v>
      </c>
      <c r="J1540" t="s">
        <v>2734</v>
      </c>
      <c r="K1540" t="s">
        <v>2738</v>
      </c>
      <c r="L1540">
        <v>32097</v>
      </c>
      <c r="M1540" t="s">
        <v>3871</v>
      </c>
      <c r="N1540" t="s">
        <v>4758</v>
      </c>
      <c r="O1540">
        <v>-81.577285883221606</v>
      </c>
      <c r="P1540">
        <v>30.593652625531</v>
      </c>
      <c r="Q1540" t="s">
        <v>5882</v>
      </c>
      <c r="R1540">
        <v>2</v>
      </c>
      <c r="S1540" t="s">
        <v>6535</v>
      </c>
      <c r="T1540">
        <v>1006</v>
      </c>
      <c r="U1540" t="s">
        <v>6578</v>
      </c>
      <c r="V1540">
        <v>2017</v>
      </c>
      <c r="W1540">
        <v>57667</v>
      </c>
      <c r="X1540">
        <v>2017</v>
      </c>
      <c r="Y1540">
        <v>57667</v>
      </c>
      <c r="Z1540">
        <v>429.07</v>
      </c>
      <c r="AA1540" s="3">
        <f t="shared" si="985"/>
        <v>0.86499072655431009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 s="3" t="str">
        <f t="shared" si="986"/>
        <v>No</v>
      </c>
      <c r="AQ1540" s="3" t="str">
        <f t="shared" si="987"/>
        <v>No</v>
      </c>
      <c r="AR1540" s="3" t="str">
        <f t="shared" si="988"/>
        <v>No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 t="s">
        <v>6634</v>
      </c>
      <c r="AZ1540">
        <v>0</v>
      </c>
      <c r="BA1540">
        <v>0</v>
      </c>
      <c r="BB1540" t="s">
        <v>6617</v>
      </c>
      <c r="BC1540">
        <v>0</v>
      </c>
      <c r="BD1540" s="4" t="str">
        <f t="shared" si="989"/>
        <v>No</v>
      </c>
      <c r="BE1540" t="s">
        <v>6640</v>
      </c>
      <c r="BF1540" s="3" t="str">
        <f t="shared" si="990"/>
        <v>No</v>
      </c>
      <c r="BG1540" t="s">
        <v>6645</v>
      </c>
      <c r="BH1540" s="3" t="str">
        <f t="shared" si="991"/>
        <v>85357 DICK KING RD</v>
      </c>
      <c r="BI1540" s="3" t="str">
        <f t="shared" si="992"/>
        <v>Yulee</v>
      </c>
      <c r="BJ1540" s="3" t="str">
        <f t="shared" si="993"/>
        <v>Florida</v>
      </c>
      <c r="BK1540" s="3">
        <f t="shared" si="994"/>
        <v>32097</v>
      </c>
      <c r="BL1540" s="3" t="str">
        <f t="shared" si="995"/>
        <v>85357 DICK KING RD YULEE FL 32097</v>
      </c>
      <c r="BM1540" s="3" t="str">
        <f t="shared" si="996"/>
        <v/>
      </c>
      <c r="BN1540" s="3" t="str">
        <f t="shared" si="997"/>
        <v>Pass</v>
      </c>
      <c r="BO1540" s="3" t="str">
        <f t="shared" si="998"/>
        <v>No</v>
      </c>
      <c r="BP1540" s="3" t="str">
        <f t="shared" si="999"/>
        <v>FV&lt;$10K</v>
      </c>
      <c r="BQ1540" t="s">
        <v>6650</v>
      </c>
      <c r="BR1540" s="3" t="str">
        <f t="shared" si="1000"/>
        <v>No, &lt; $20K Lien</v>
      </c>
      <c r="BS1540" s="3" t="str">
        <f t="shared" si="1001"/>
        <v>No, Lien &lt; $20K</v>
      </c>
      <c r="BT1540" t="s">
        <v>6650</v>
      </c>
      <c r="BU1540" s="3" t="str">
        <f t="shared" si="1002"/>
        <v>No</v>
      </c>
      <c r="BV1540" s="3" t="str">
        <f t="shared" si="1003"/>
        <v>No</v>
      </c>
      <c r="BW1540" s="3">
        <f t="shared" si="1004"/>
        <v>0</v>
      </c>
      <c r="BX1540" s="3" t="str">
        <f t="shared" si="1005"/>
        <v>No</v>
      </c>
      <c r="BY1540" s="3">
        <f t="shared" si="1006"/>
        <v>57667</v>
      </c>
      <c r="BZ1540">
        <v>1</v>
      </c>
      <c r="CA1540" s="3">
        <f t="shared" si="1007"/>
        <v>57667</v>
      </c>
      <c r="CC1540" s="3">
        <f t="shared" si="1008"/>
        <v>0</v>
      </c>
      <c r="CD1540" s="3">
        <f t="shared" si="1009"/>
        <v>0</v>
      </c>
      <c r="CE1540" s="3" t="str">
        <f t="shared" si="1010"/>
        <v/>
      </c>
      <c r="CF1540" s="3" t="e">
        <f>HLOOKUP(CE1540,'Valuation Data'!$D$2:$K$5,4,FALSE)</f>
        <v>#N/A</v>
      </c>
      <c r="CG1540" s="3">
        <f t="shared" si="1011"/>
        <v>57667</v>
      </c>
      <c r="CH1540" s="3" t="str">
        <f t="shared" si="1012"/>
        <v>No</v>
      </c>
      <c r="CI1540" s="3" t="str">
        <f>VLOOKUP(R1540,'Use Codes &amp; County Type'!A:D,4,FALSE)</f>
        <v>R</v>
      </c>
      <c r="CJ1540" s="3" t="str">
        <f t="shared" si="1013"/>
        <v>No</v>
      </c>
      <c r="CK1540" s="3" t="str">
        <f t="shared" si="1014"/>
        <v>Yes</v>
      </c>
      <c r="CL1540" s="3">
        <f t="shared" si="1015"/>
        <v>0.67</v>
      </c>
      <c r="CM1540" s="3">
        <f t="shared" si="1016"/>
        <v>38636.89</v>
      </c>
      <c r="CN1540" s="3">
        <f t="shared" si="1017"/>
        <v>1984.16</v>
      </c>
      <c r="CO1540" s="3">
        <f t="shared" si="1018"/>
        <v>36652.729999999996</v>
      </c>
      <c r="CP1540" s="3">
        <f t="shared" si="1019"/>
        <v>3.4407199958381741E-2</v>
      </c>
      <c r="CR1540" s="3" t="str">
        <f t="shared" si="1020"/>
        <v>No</v>
      </c>
      <c r="CV1540" s="3" t="str">
        <f t="shared" si="1021"/>
        <v>*Bid</v>
      </c>
      <c r="CW1540" s="3">
        <f t="shared" si="1022"/>
        <v>1539</v>
      </c>
      <c r="CX1540" s="3">
        <f t="shared" si="1023"/>
        <v>496.04</v>
      </c>
      <c r="CY1540" s="3" t="str">
        <f t="shared" si="1024"/>
        <v>Ok</v>
      </c>
      <c r="CZ1540">
        <v>0</v>
      </c>
      <c r="DA1540">
        <v>0</v>
      </c>
    </row>
    <row r="1541" spans="1:105" x14ac:dyDescent="0.25">
      <c r="A1541">
        <v>1540</v>
      </c>
      <c r="B1541" t="s">
        <v>3</v>
      </c>
      <c r="C1541" t="s">
        <v>1649</v>
      </c>
      <c r="D1541">
        <v>605.12</v>
      </c>
      <c r="E1541">
        <v>2017</v>
      </c>
      <c r="F1541">
        <v>605.12</v>
      </c>
      <c r="G1541">
        <v>605.12</v>
      </c>
      <c r="H1541" s="3">
        <f t="shared" si="984"/>
        <v>0</v>
      </c>
      <c r="I1541">
        <v>85444</v>
      </c>
      <c r="J1541" t="s">
        <v>2734</v>
      </c>
      <c r="K1541" t="s">
        <v>2738</v>
      </c>
      <c r="L1541">
        <v>32097</v>
      </c>
      <c r="M1541" t="s">
        <v>3872</v>
      </c>
      <c r="N1541" t="s">
        <v>4758</v>
      </c>
      <c r="O1541">
        <v>-81.579810391188403</v>
      </c>
      <c r="P1541">
        <v>30.593187127769902</v>
      </c>
      <c r="Q1541" t="s">
        <v>5883</v>
      </c>
      <c r="R1541">
        <v>2</v>
      </c>
      <c r="S1541" t="s">
        <v>6535</v>
      </c>
      <c r="T1541">
        <v>1006</v>
      </c>
      <c r="U1541" t="s">
        <v>6578</v>
      </c>
      <c r="V1541">
        <v>2017</v>
      </c>
      <c r="W1541">
        <v>72955</v>
      </c>
      <c r="X1541">
        <v>2017</v>
      </c>
      <c r="Y1541">
        <v>98030</v>
      </c>
      <c r="Z1541">
        <v>529.92999999999995</v>
      </c>
      <c r="AA1541" s="3">
        <f t="shared" si="985"/>
        <v>0.87574365415124267</v>
      </c>
      <c r="AE1541" t="s">
        <v>6616</v>
      </c>
      <c r="AG1541" t="s">
        <v>6616</v>
      </c>
      <c r="AI1541" t="s">
        <v>6618</v>
      </c>
      <c r="AJ1541" t="s">
        <v>6618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 s="3" t="str">
        <f t="shared" si="986"/>
        <v>No</v>
      </c>
      <c r="AQ1541" s="3" t="str">
        <f t="shared" si="987"/>
        <v>No</v>
      </c>
      <c r="AR1541" s="3" t="str">
        <f t="shared" si="988"/>
        <v>No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 t="s">
        <v>6634</v>
      </c>
      <c r="AZ1541" t="s">
        <v>6638</v>
      </c>
      <c r="BA1541">
        <v>0</v>
      </c>
      <c r="BB1541" t="s">
        <v>6617</v>
      </c>
      <c r="BC1541" t="s">
        <v>6616</v>
      </c>
      <c r="BD1541" s="4" t="str">
        <f t="shared" si="989"/>
        <v>No</v>
      </c>
      <c r="BE1541" t="s">
        <v>6640</v>
      </c>
      <c r="BF1541" s="3" t="str">
        <f t="shared" si="990"/>
        <v>No</v>
      </c>
      <c r="BG1541" t="s">
        <v>6645</v>
      </c>
      <c r="BH1541" s="3" t="str">
        <f t="shared" si="991"/>
        <v>85444 HADDOCK RD</v>
      </c>
      <c r="BI1541" s="3" t="str">
        <f t="shared" si="992"/>
        <v>Yulee</v>
      </c>
      <c r="BJ1541" s="3" t="str">
        <f t="shared" si="993"/>
        <v>Florida</v>
      </c>
      <c r="BK1541" s="3">
        <f t="shared" si="994"/>
        <v>32097</v>
      </c>
      <c r="BL1541" s="3" t="str">
        <f t="shared" si="995"/>
        <v>85444 HADDOCK RD YULEE FL 32097</v>
      </c>
      <c r="BM1541" s="3" t="str">
        <f t="shared" si="996"/>
        <v/>
      </c>
      <c r="BN1541" s="3" t="str">
        <f t="shared" si="997"/>
        <v>Pass</v>
      </c>
      <c r="BO1541" s="3" t="str">
        <f t="shared" si="998"/>
        <v>No</v>
      </c>
      <c r="BP1541" s="3" t="str">
        <f t="shared" si="999"/>
        <v>FV&lt;$10K</v>
      </c>
      <c r="BQ1541" t="s">
        <v>6650</v>
      </c>
      <c r="BR1541" s="3" t="str">
        <f t="shared" si="1000"/>
        <v>No, &lt; $20K Lien</v>
      </c>
      <c r="BS1541" s="3" t="str">
        <f t="shared" si="1001"/>
        <v>No, Lien &lt; $20K</v>
      </c>
      <c r="BT1541" t="s">
        <v>6650</v>
      </c>
      <c r="BU1541" s="3" t="str">
        <f t="shared" si="1002"/>
        <v>No</v>
      </c>
      <c r="BV1541" s="3" t="str">
        <f t="shared" si="1003"/>
        <v>No</v>
      </c>
      <c r="BW1541" s="3">
        <f t="shared" si="1004"/>
        <v>0</v>
      </c>
      <c r="BX1541" s="3" t="str">
        <f t="shared" si="1005"/>
        <v>No</v>
      </c>
      <c r="BY1541" s="3">
        <f t="shared" si="1006"/>
        <v>72955</v>
      </c>
      <c r="BZ1541">
        <v>1</v>
      </c>
      <c r="CA1541" s="3">
        <f t="shared" si="1007"/>
        <v>72955</v>
      </c>
      <c r="CC1541" s="3">
        <f t="shared" si="1008"/>
        <v>0</v>
      </c>
      <c r="CD1541" s="3">
        <f t="shared" si="1009"/>
        <v>0</v>
      </c>
      <c r="CE1541" s="3" t="str">
        <f t="shared" si="1010"/>
        <v/>
      </c>
      <c r="CF1541" s="3" t="e">
        <f>HLOOKUP(CE1541,'Valuation Data'!$D$2:$K$5,4,FALSE)</f>
        <v>#N/A</v>
      </c>
      <c r="CG1541" s="3">
        <f t="shared" si="1011"/>
        <v>72955</v>
      </c>
      <c r="CH1541" s="3" t="str">
        <f t="shared" si="1012"/>
        <v>No</v>
      </c>
      <c r="CI1541" s="3" t="str">
        <f>VLOOKUP(R1541,'Use Codes &amp; County Type'!A:D,4,FALSE)</f>
        <v>R</v>
      </c>
      <c r="CJ1541" s="3" t="str">
        <f t="shared" si="1013"/>
        <v>No</v>
      </c>
      <c r="CK1541" s="3" t="str">
        <f t="shared" si="1014"/>
        <v>Yes</v>
      </c>
      <c r="CL1541" s="3">
        <f t="shared" si="1015"/>
        <v>0.67</v>
      </c>
      <c r="CM1541" s="3">
        <f t="shared" si="1016"/>
        <v>48879.850000000006</v>
      </c>
      <c r="CN1541" s="3">
        <f t="shared" si="1017"/>
        <v>2420.48</v>
      </c>
      <c r="CO1541" s="3">
        <f t="shared" si="1018"/>
        <v>46459.37</v>
      </c>
      <c r="CP1541" s="3">
        <f t="shared" si="1019"/>
        <v>3.3177712288396957E-2</v>
      </c>
      <c r="CR1541" s="3" t="str">
        <f t="shared" si="1020"/>
        <v>No</v>
      </c>
      <c r="CV1541" s="3" t="str">
        <f t="shared" si="1021"/>
        <v>*Bid</v>
      </c>
      <c r="CW1541" s="3">
        <f t="shared" si="1022"/>
        <v>1540</v>
      </c>
      <c r="CX1541" s="3">
        <f t="shared" si="1023"/>
        <v>605.12</v>
      </c>
      <c r="CY1541" s="3" t="str">
        <f t="shared" si="1024"/>
        <v>Ok</v>
      </c>
      <c r="CZ1541">
        <v>0</v>
      </c>
      <c r="DA1541">
        <v>0</v>
      </c>
    </row>
    <row r="1542" spans="1:105" x14ac:dyDescent="0.25">
      <c r="A1542">
        <v>1541</v>
      </c>
      <c r="B1542" t="s">
        <v>3</v>
      </c>
      <c r="C1542" t="s">
        <v>1650</v>
      </c>
      <c r="D1542">
        <v>321.85000000000002</v>
      </c>
      <c r="E1542">
        <v>2017</v>
      </c>
      <c r="F1542">
        <v>321.85000000000002</v>
      </c>
      <c r="G1542">
        <v>321.85000000000002</v>
      </c>
      <c r="H1542" s="3">
        <f t="shared" si="984"/>
        <v>0</v>
      </c>
      <c r="I1542">
        <v>85528</v>
      </c>
      <c r="J1542" t="s">
        <v>2734</v>
      </c>
      <c r="K1542" t="s">
        <v>2738</v>
      </c>
      <c r="L1542">
        <v>32097</v>
      </c>
      <c r="M1542" t="s">
        <v>3873</v>
      </c>
      <c r="N1542" t="s">
        <v>4758</v>
      </c>
      <c r="O1542">
        <v>-81.578443756013101</v>
      </c>
      <c r="P1542">
        <v>30.5940153574624</v>
      </c>
      <c r="Q1542" t="s">
        <v>5884</v>
      </c>
      <c r="R1542">
        <v>2</v>
      </c>
      <c r="S1542" t="s">
        <v>6535</v>
      </c>
      <c r="T1542">
        <v>1006</v>
      </c>
      <c r="U1542" t="s">
        <v>6578</v>
      </c>
      <c r="V1542">
        <v>2017</v>
      </c>
      <c r="W1542">
        <v>42703</v>
      </c>
      <c r="X1542">
        <v>2017</v>
      </c>
      <c r="Y1542">
        <v>74197</v>
      </c>
      <c r="Z1542">
        <v>268.01</v>
      </c>
      <c r="AA1542" s="3">
        <f t="shared" si="985"/>
        <v>0.83271710424110601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 s="3" t="str">
        <f t="shared" si="986"/>
        <v>No</v>
      </c>
      <c r="AQ1542" s="3" t="str">
        <f t="shared" si="987"/>
        <v>No</v>
      </c>
      <c r="AR1542" s="3" t="str">
        <f t="shared" si="988"/>
        <v>No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 t="s">
        <v>6634</v>
      </c>
      <c r="AZ1542">
        <v>0</v>
      </c>
      <c r="BA1542">
        <v>0</v>
      </c>
      <c r="BB1542" t="s">
        <v>6617</v>
      </c>
      <c r="BC1542">
        <v>0</v>
      </c>
      <c r="BD1542" s="4" t="str">
        <f t="shared" si="989"/>
        <v>No</v>
      </c>
      <c r="BE1542" t="s">
        <v>6640</v>
      </c>
      <c r="BF1542" s="3" t="str">
        <f t="shared" si="990"/>
        <v>No</v>
      </c>
      <c r="BG1542" t="s">
        <v>6645</v>
      </c>
      <c r="BH1542" s="3" t="str">
        <f t="shared" si="991"/>
        <v>85528 HADDOCK RD</v>
      </c>
      <c r="BI1542" s="3" t="str">
        <f t="shared" si="992"/>
        <v>Yulee</v>
      </c>
      <c r="BJ1542" s="3" t="str">
        <f t="shared" si="993"/>
        <v>Florida</v>
      </c>
      <c r="BK1542" s="3">
        <f t="shared" si="994"/>
        <v>32097</v>
      </c>
      <c r="BL1542" s="3" t="str">
        <f t="shared" si="995"/>
        <v>85528 HADDOCK RD YULEE FL 32097</v>
      </c>
      <c r="BM1542" s="3" t="str">
        <f t="shared" si="996"/>
        <v/>
      </c>
      <c r="BN1542" s="3" t="str">
        <f t="shared" si="997"/>
        <v>Pass</v>
      </c>
      <c r="BO1542" s="3" t="str">
        <f t="shared" si="998"/>
        <v>No</v>
      </c>
      <c r="BP1542" s="3" t="str">
        <f t="shared" si="999"/>
        <v>FV&lt;$10K</v>
      </c>
      <c r="BQ1542" t="s">
        <v>6650</v>
      </c>
      <c r="BR1542" s="3" t="str">
        <f t="shared" si="1000"/>
        <v>No, &lt; $20K Lien</v>
      </c>
      <c r="BS1542" s="3" t="str">
        <f t="shared" si="1001"/>
        <v>No, Lien &lt; $20K</v>
      </c>
      <c r="BT1542" t="s">
        <v>6650</v>
      </c>
      <c r="BU1542" s="3" t="str">
        <f t="shared" si="1002"/>
        <v>No</v>
      </c>
      <c r="BV1542" s="3" t="str">
        <f t="shared" si="1003"/>
        <v>No</v>
      </c>
      <c r="BW1542" s="3">
        <f t="shared" si="1004"/>
        <v>0</v>
      </c>
      <c r="BX1542" s="3" t="str">
        <f t="shared" si="1005"/>
        <v>No</v>
      </c>
      <c r="BY1542" s="3">
        <f t="shared" si="1006"/>
        <v>42703</v>
      </c>
      <c r="BZ1542">
        <v>1</v>
      </c>
      <c r="CA1542" s="3">
        <f t="shared" si="1007"/>
        <v>42703</v>
      </c>
      <c r="CC1542" s="3">
        <f t="shared" si="1008"/>
        <v>0</v>
      </c>
      <c r="CD1542" s="3">
        <f t="shared" si="1009"/>
        <v>0</v>
      </c>
      <c r="CE1542" s="3" t="str">
        <f t="shared" si="1010"/>
        <v/>
      </c>
      <c r="CF1542" s="3" t="e">
        <f>HLOOKUP(CE1542,'Valuation Data'!$D$2:$K$5,4,FALSE)</f>
        <v>#N/A</v>
      </c>
      <c r="CG1542" s="3">
        <f t="shared" si="1011"/>
        <v>42703</v>
      </c>
      <c r="CH1542" s="3" t="str">
        <f t="shared" si="1012"/>
        <v>No</v>
      </c>
      <c r="CI1542" s="3" t="str">
        <f>VLOOKUP(R1542,'Use Codes &amp; County Type'!A:D,4,FALSE)</f>
        <v>R</v>
      </c>
      <c r="CJ1542" s="3" t="str">
        <f t="shared" si="1013"/>
        <v>No</v>
      </c>
      <c r="CK1542" s="3" t="str">
        <f t="shared" si="1014"/>
        <v>Yes</v>
      </c>
      <c r="CL1542" s="3">
        <f t="shared" si="1015"/>
        <v>0.67</v>
      </c>
      <c r="CM1542" s="3">
        <f t="shared" si="1016"/>
        <v>28611.010000000002</v>
      </c>
      <c r="CN1542" s="3">
        <f t="shared" si="1017"/>
        <v>1287.4000000000001</v>
      </c>
      <c r="CO1542" s="3">
        <f t="shared" si="1018"/>
        <v>27323.61</v>
      </c>
      <c r="CP1542" s="3">
        <f t="shared" si="1019"/>
        <v>3.0147764794042575E-2</v>
      </c>
      <c r="CR1542" s="3" t="str">
        <f t="shared" si="1020"/>
        <v>No</v>
      </c>
      <c r="CV1542" s="3" t="str">
        <f t="shared" si="1021"/>
        <v>*Bid</v>
      </c>
      <c r="CW1542" s="3">
        <f t="shared" si="1022"/>
        <v>1541</v>
      </c>
      <c r="CX1542" s="3">
        <f t="shared" si="1023"/>
        <v>321.85000000000002</v>
      </c>
      <c r="CY1542" s="3" t="str">
        <f t="shared" si="1024"/>
        <v>Ok</v>
      </c>
      <c r="CZ1542">
        <v>0</v>
      </c>
      <c r="DA1542">
        <v>0</v>
      </c>
    </row>
    <row r="1543" spans="1:105" x14ac:dyDescent="0.25">
      <c r="A1543">
        <v>1542</v>
      </c>
      <c r="B1543" t="s">
        <v>3</v>
      </c>
      <c r="C1543" t="s">
        <v>1651</v>
      </c>
      <c r="D1543">
        <v>724.59</v>
      </c>
      <c r="E1543">
        <v>2017</v>
      </c>
      <c r="F1543">
        <v>724.59</v>
      </c>
      <c r="G1543">
        <v>724.59</v>
      </c>
      <c r="H1543" s="3">
        <f t="shared" si="984"/>
        <v>0</v>
      </c>
      <c r="I1543">
        <v>85860</v>
      </c>
      <c r="J1543" t="s">
        <v>2734</v>
      </c>
      <c r="K1543" t="s">
        <v>2738</v>
      </c>
      <c r="L1543">
        <v>32097</v>
      </c>
      <c r="M1543" t="s">
        <v>3874</v>
      </c>
      <c r="N1543" t="s">
        <v>4758</v>
      </c>
      <c r="O1543">
        <v>-81.572366630300806</v>
      </c>
      <c r="P1543">
        <v>30.597698206614801</v>
      </c>
      <c r="Q1543" t="s">
        <v>5885</v>
      </c>
      <c r="R1543">
        <v>2</v>
      </c>
      <c r="S1543" t="s">
        <v>6535</v>
      </c>
      <c r="T1543">
        <v>1006</v>
      </c>
      <c r="U1543" t="s">
        <v>6578</v>
      </c>
      <c r="V1543">
        <v>2017</v>
      </c>
      <c r="W1543">
        <v>52939</v>
      </c>
      <c r="X1543">
        <v>2017</v>
      </c>
      <c r="Y1543">
        <v>56525</v>
      </c>
      <c r="Z1543">
        <v>825.09</v>
      </c>
      <c r="AA1543" s="3">
        <f t="shared" si="985"/>
        <v>1.1386991264025172</v>
      </c>
      <c r="AB1543" t="s">
        <v>6616</v>
      </c>
      <c r="AE1543" t="s">
        <v>6616</v>
      </c>
      <c r="AF1543" t="s">
        <v>6616</v>
      </c>
      <c r="AG1543" t="s">
        <v>6616</v>
      </c>
      <c r="AI1543" t="s">
        <v>6618</v>
      </c>
      <c r="AJ1543" t="s">
        <v>6618</v>
      </c>
      <c r="AK1543" t="s">
        <v>6618</v>
      </c>
      <c r="AL1543" t="s">
        <v>6618</v>
      </c>
      <c r="AM1543" t="s">
        <v>6618</v>
      </c>
      <c r="AN1543">
        <v>0</v>
      </c>
      <c r="AO1543">
        <v>0</v>
      </c>
      <c r="AP1543" s="3" t="str">
        <f t="shared" si="986"/>
        <v>No</v>
      </c>
      <c r="AQ1543" s="3" t="str">
        <f t="shared" si="987"/>
        <v>No</v>
      </c>
      <c r="AR1543" s="3" t="str">
        <f t="shared" si="988"/>
        <v>No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 t="s">
        <v>6634</v>
      </c>
      <c r="AZ1543">
        <v>0</v>
      </c>
      <c r="BA1543">
        <v>0</v>
      </c>
      <c r="BB1543" t="s">
        <v>6616</v>
      </c>
      <c r="BC1543" t="s">
        <v>6616</v>
      </c>
      <c r="BD1543" s="4" t="str">
        <f t="shared" si="989"/>
        <v>No</v>
      </c>
      <c r="BE1543" t="s">
        <v>6640</v>
      </c>
      <c r="BF1543" s="3" t="str">
        <f t="shared" si="990"/>
        <v>No</v>
      </c>
      <c r="BG1543" t="s">
        <v>6645</v>
      </c>
      <c r="BH1543" s="3" t="str">
        <f t="shared" si="991"/>
        <v>85860 HADDOCK RD</v>
      </c>
      <c r="BI1543" s="3" t="str">
        <f t="shared" si="992"/>
        <v>Yulee</v>
      </c>
      <c r="BJ1543" s="3" t="str">
        <f t="shared" si="993"/>
        <v>Florida</v>
      </c>
      <c r="BK1543" s="3">
        <f t="shared" si="994"/>
        <v>32097</v>
      </c>
      <c r="BL1543" s="3" t="str">
        <f t="shared" si="995"/>
        <v>85860 HADDOCK RD YULEE FL 32097</v>
      </c>
      <c r="BM1543" s="3" t="str">
        <f t="shared" si="996"/>
        <v/>
      </c>
      <c r="BN1543" s="3" t="str">
        <f t="shared" si="997"/>
        <v>Pass</v>
      </c>
      <c r="BO1543" s="3" t="str">
        <f t="shared" si="998"/>
        <v>No</v>
      </c>
      <c r="BP1543" s="3" t="str">
        <f t="shared" si="999"/>
        <v>FV&lt;$10K</v>
      </c>
      <c r="BQ1543" t="s">
        <v>6650</v>
      </c>
      <c r="BR1543" s="3" t="str">
        <f t="shared" si="1000"/>
        <v>No, &lt; $20K Lien</v>
      </c>
      <c r="BS1543" s="3" t="str">
        <f t="shared" si="1001"/>
        <v>No, Lien &lt; $20K</v>
      </c>
      <c r="BT1543" t="s">
        <v>6650</v>
      </c>
      <c r="BU1543" s="3" t="str">
        <f t="shared" si="1002"/>
        <v>No</v>
      </c>
      <c r="BV1543" s="3" t="str">
        <f t="shared" si="1003"/>
        <v>No</v>
      </c>
      <c r="BW1543" s="3">
        <f t="shared" si="1004"/>
        <v>0</v>
      </c>
      <c r="BX1543" s="3" t="str">
        <f t="shared" si="1005"/>
        <v>No</v>
      </c>
      <c r="BY1543" s="3">
        <f t="shared" si="1006"/>
        <v>52939</v>
      </c>
      <c r="BZ1543">
        <v>1</v>
      </c>
      <c r="CA1543" s="3">
        <f t="shared" si="1007"/>
        <v>52939</v>
      </c>
      <c r="CC1543" s="3">
        <f t="shared" si="1008"/>
        <v>0</v>
      </c>
      <c r="CD1543" s="3">
        <f t="shared" si="1009"/>
        <v>0</v>
      </c>
      <c r="CE1543" s="3" t="str">
        <f t="shared" si="1010"/>
        <v/>
      </c>
      <c r="CF1543" s="3" t="e">
        <f>HLOOKUP(CE1543,'Valuation Data'!$D$2:$K$5,4,FALSE)</f>
        <v>#N/A</v>
      </c>
      <c r="CG1543" s="3">
        <f t="shared" si="1011"/>
        <v>52939</v>
      </c>
      <c r="CH1543" s="3" t="str">
        <f t="shared" si="1012"/>
        <v>No</v>
      </c>
      <c r="CI1543" s="3" t="str">
        <f>VLOOKUP(R1543,'Use Codes &amp; County Type'!A:D,4,FALSE)</f>
        <v>R</v>
      </c>
      <c r="CJ1543" s="3" t="str">
        <f t="shared" si="1013"/>
        <v>No</v>
      </c>
      <c r="CK1543" s="3" t="str">
        <f t="shared" si="1014"/>
        <v>No</v>
      </c>
      <c r="CL1543" s="3">
        <f t="shared" si="1015"/>
        <v>0.35</v>
      </c>
      <c r="CM1543" s="3">
        <f t="shared" si="1016"/>
        <v>18528.649999999998</v>
      </c>
      <c r="CN1543" s="3">
        <f t="shared" si="1017"/>
        <v>3199.86</v>
      </c>
      <c r="CO1543" s="3">
        <f t="shared" si="1018"/>
        <v>15328.789999999997</v>
      </c>
      <c r="CP1543" s="3">
        <f t="shared" si="1019"/>
        <v>6.044428493171386E-2</v>
      </c>
      <c r="CR1543" s="3" t="str">
        <f t="shared" si="1020"/>
        <v>No</v>
      </c>
      <c r="CV1543" s="3" t="str">
        <f t="shared" si="1021"/>
        <v>*Bid</v>
      </c>
      <c r="CW1543" s="3">
        <f t="shared" si="1022"/>
        <v>1542</v>
      </c>
      <c r="CX1543" s="3">
        <f t="shared" si="1023"/>
        <v>724.59</v>
      </c>
      <c r="CY1543" s="3" t="str">
        <f t="shared" si="1024"/>
        <v>Ok</v>
      </c>
      <c r="CZ1543">
        <v>0</v>
      </c>
      <c r="DA1543">
        <v>0</v>
      </c>
    </row>
    <row r="1544" spans="1:105" x14ac:dyDescent="0.25">
      <c r="A1544">
        <v>1543</v>
      </c>
      <c r="B1544" t="s">
        <v>3</v>
      </c>
      <c r="C1544" t="s">
        <v>1652</v>
      </c>
      <c r="D1544">
        <v>188.81</v>
      </c>
      <c r="E1544">
        <v>2017</v>
      </c>
      <c r="F1544" t="e">
        <f>NA()</f>
        <v>#N/A</v>
      </c>
      <c r="G1544" t="e">
        <f>NA()</f>
        <v>#N/A</v>
      </c>
      <c r="H1544" s="3" t="e">
        <f t="shared" si="984"/>
        <v>#N/A</v>
      </c>
      <c r="I1544" t="e">
        <f>NA()</f>
        <v>#N/A</v>
      </c>
      <c r="J1544" t="e">
        <f>NA()</f>
        <v>#N/A</v>
      </c>
      <c r="K1544" t="e">
        <f>NA()</f>
        <v>#N/A</v>
      </c>
      <c r="L1544" t="e">
        <f>NA()</f>
        <v>#N/A</v>
      </c>
      <c r="M1544" t="e">
        <f>NA()</f>
        <v>#N/A</v>
      </c>
      <c r="N1544" t="e">
        <f>NA()</f>
        <v>#N/A</v>
      </c>
      <c r="O1544" t="e">
        <f>NA()</f>
        <v>#N/A</v>
      </c>
      <c r="P1544" t="e">
        <f>NA()</f>
        <v>#N/A</v>
      </c>
      <c r="Q1544" t="e">
        <f>NA()</f>
        <v>#N/A</v>
      </c>
      <c r="R1544">
        <v>2</v>
      </c>
      <c r="S1544" t="s">
        <v>6535</v>
      </c>
      <c r="T1544" t="e">
        <f>NA()</f>
        <v>#N/A</v>
      </c>
      <c r="U1544" t="e">
        <f>NA()</f>
        <v>#N/A</v>
      </c>
      <c r="V1544">
        <v>2017</v>
      </c>
      <c r="W1544">
        <v>34576</v>
      </c>
      <c r="X1544" t="e">
        <f>NA()</f>
        <v>#N/A</v>
      </c>
      <c r="Y1544" t="e">
        <f>NA()</f>
        <v>#N/A</v>
      </c>
      <c r="Z1544" t="e">
        <f>NA()</f>
        <v>#N/A</v>
      </c>
      <c r="AA1544" s="3">
        <f t="shared" si="985"/>
        <v>0</v>
      </c>
      <c r="AB1544" t="s">
        <v>6617</v>
      </c>
      <c r="AC1544" t="s">
        <v>6616</v>
      </c>
      <c r="AD1544" t="s">
        <v>6616</v>
      </c>
      <c r="AF1544" t="s">
        <v>6616</v>
      </c>
      <c r="AH1544" t="s">
        <v>6616</v>
      </c>
      <c r="AI1544" t="e">
        <f>NA()</f>
        <v>#N/A</v>
      </c>
      <c r="AJ1544" t="e">
        <f>NA()</f>
        <v>#N/A</v>
      </c>
      <c r="AK1544" t="e">
        <f>NA()</f>
        <v>#N/A</v>
      </c>
      <c r="AL1544" t="e">
        <f>NA()</f>
        <v>#N/A</v>
      </c>
      <c r="AM1544" t="e">
        <f>NA()</f>
        <v>#N/A</v>
      </c>
      <c r="AN1544" t="e">
        <f>NA()</f>
        <v>#N/A</v>
      </c>
      <c r="AO1544" t="e">
        <f>NA()</f>
        <v>#N/A</v>
      </c>
      <c r="AP1544" s="3" t="str">
        <f t="shared" si="986"/>
        <v>Yes</v>
      </c>
      <c r="AQ1544" s="3" t="str">
        <f t="shared" si="987"/>
        <v>No</v>
      </c>
      <c r="AR1544" s="3" t="str">
        <f t="shared" si="988"/>
        <v>Yes</v>
      </c>
      <c r="AS1544" t="e">
        <f>NA()</f>
        <v>#N/A</v>
      </c>
      <c r="AT1544" t="e">
        <f>NA()</f>
        <v>#N/A</v>
      </c>
      <c r="AU1544" t="e">
        <f>NA()</f>
        <v>#N/A</v>
      </c>
      <c r="AV1544" t="e">
        <f>NA()</f>
        <v>#N/A</v>
      </c>
      <c r="AW1544" t="e">
        <f>NA()</f>
        <v>#N/A</v>
      </c>
      <c r="AX1544" t="e">
        <f>NA()</f>
        <v>#N/A</v>
      </c>
      <c r="AY1544" t="e">
        <f>NA()</f>
        <v>#N/A</v>
      </c>
      <c r="AZ1544" t="e">
        <f>NA()</f>
        <v>#N/A</v>
      </c>
      <c r="BA1544">
        <v>1</v>
      </c>
      <c r="BB1544" t="s">
        <v>6617</v>
      </c>
      <c r="BC1544" t="e">
        <f>NA()</f>
        <v>#N/A</v>
      </c>
      <c r="BD1544" s="4" t="str">
        <f t="shared" si="989"/>
        <v>No</v>
      </c>
      <c r="BE1544" t="e">
        <f>NA()</f>
        <v>#N/A</v>
      </c>
      <c r="BF1544" s="3" t="str">
        <f t="shared" si="990"/>
        <v>No</v>
      </c>
      <c r="BG1544" t="e">
        <f>NA()</f>
        <v>#N/A</v>
      </c>
      <c r="BH1544" s="3" t="e">
        <f t="shared" si="991"/>
        <v>#N/A</v>
      </c>
      <c r="BI1544" s="3" t="e">
        <f t="shared" si="992"/>
        <v>#N/A</v>
      </c>
      <c r="BJ1544" s="3" t="e">
        <f t="shared" si="993"/>
        <v>#N/A</v>
      </c>
      <c r="BK1544" s="3" t="e">
        <f t="shared" si="994"/>
        <v>#N/A</v>
      </c>
      <c r="BL1544" s="3" t="e">
        <f t="shared" si="995"/>
        <v>#N/A</v>
      </c>
      <c r="BM1544" s="3" t="e">
        <f t="shared" si="996"/>
        <v>#N/A</v>
      </c>
      <c r="BN1544" s="3" t="str">
        <f t="shared" si="997"/>
        <v>Pass</v>
      </c>
      <c r="BO1544" s="3" t="e">
        <f t="shared" si="998"/>
        <v>#N/A</v>
      </c>
      <c r="BP1544" s="3" t="str">
        <f t="shared" si="999"/>
        <v>FV&lt;$10K</v>
      </c>
      <c r="BQ1544" t="s">
        <v>6650</v>
      </c>
      <c r="BR1544" s="3" t="str">
        <f t="shared" si="1000"/>
        <v>No, &lt; $20K Lien</v>
      </c>
      <c r="BS1544" s="3" t="str">
        <f t="shared" si="1001"/>
        <v>No, Lien &lt; $20K</v>
      </c>
      <c r="BT1544" t="s">
        <v>6650</v>
      </c>
      <c r="BU1544" s="3" t="str">
        <f t="shared" si="1002"/>
        <v>Yes</v>
      </c>
      <c r="BV1544" s="3" t="str">
        <f t="shared" si="1003"/>
        <v>No</v>
      </c>
      <c r="BW1544" s="3">
        <f t="shared" si="1004"/>
        <v>1</v>
      </c>
      <c r="BX1544" s="3" t="str">
        <f t="shared" si="1005"/>
        <v>No</v>
      </c>
      <c r="BY1544" s="3">
        <f t="shared" si="1006"/>
        <v>34576</v>
      </c>
      <c r="BZ1544">
        <v>1</v>
      </c>
      <c r="CA1544" s="3">
        <f t="shared" si="1007"/>
        <v>34576</v>
      </c>
      <c r="CC1544" s="3" t="e">
        <f t="shared" si="1008"/>
        <v>#N/A</v>
      </c>
      <c r="CD1544" s="3" t="e">
        <f t="shared" si="1009"/>
        <v>#N/A</v>
      </c>
      <c r="CE1544" s="3" t="str">
        <f t="shared" si="1010"/>
        <v/>
      </c>
      <c r="CF1544" s="3" t="e">
        <f>HLOOKUP(CE1544,'Valuation Data'!$D$2:$K$5,4,FALSE)</f>
        <v>#N/A</v>
      </c>
      <c r="CG1544" s="3">
        <f t="shared" si="1011"/>
        <v>34576</v>
      </c>
      <c r="CH1544" s="3" t="str">
        <f t="shared" si="1012"/>
        <v>No</v>
      </c>
      <c r="CI1544" s="3" t="str">
        <f>VLOOKUP(R1544,'Use Codes &amp; County Type'!A:D,4,FALSE)</f>
        <v>R</v>
      </c>
      <c r="CJ1544" s="3" t="str">
        <f t="shared" si="1013"/>
        <v>No</v>
      </c>
      <c r="CK1544" s="3" t="str">
        <f t="shared" si="1014"/>
        <v>Yes</v>
      </c>
      <c r="CL1544" s="3">
        <f t="shared" si="1015"/>
        <v>0.67</v>
      </c>
      <c r="CM1544" s="3">
        <f t="shared" si="1016"/>
        <v>23165.920000000002</v>
      </c>
      <c r="CN1544" s="3" t="e">
        <f t="shared" si="1017"/>
        <v>#N/A</v>
      </c>
      <c r="CO1544" s="3" t="e">
        <f t="shared" si="1018"/>
        <v>#N/A</v>
      </c>
      <c r="CP1544" s="3" t="e">
        <f t="shared" si="1019"/>
        <v>#N/A</v>
      </c>
      <c r="CR1544" s="3" t="str">
        <f t="shared" si="1020"/>
        <v>No</v>
      </c>
      <c r="CV1544" s="3" t="str">
        <f t="shared" si="1021"/>
        <v>County Held Lien</v>
      </c>
      <c r="CW1544" s="3">
        <f t="shared" si="1022"/>
        <v>1543</v>
      </c>
      <c r="CX1544" s="3">
        <f t="shared" si="1023"/>
        <v>188.81</v>
      </c>
      <c r="CY1544" s="3" t="str">
        <f t="shared" si="1024"/>
        <v>Ok</v>
      </c>
      <c r="CZ1544" t="e">
        <f>NA()</f>
        <v>#N/A</v>
      </c>
      <c r="DA1544" t="e">
        <f>NA()</f>
        <v>#N/A</v>
      </c>
    </row>
    <row r="1545" spans="1:105" x14ac:dyDescent="0.25">
      <c r="A1545">
        <v>1544</v>
      </c>
      <c r="B1545" t="s">
        <v>3</v>
      </c>
      <c r="C1545" t="s">
        <v>1653</v>
      </c>
      <c r="D1545">
        <v>954.9</v>
      </c>
      <c r="E1545">
        <v>2017</v>
      </c>
      <c r="F1545">
        <v>954.9</v>
      </c>
      <c r="G1545">
        <v>954.9</v>
      </c>
      <c r="H1545" s="3">
        <f t="shared" si="984"/>
        <v>0</v>
      </c>
      <c r="I1545">
        <v>85276</v>
      </c>
      <c r="J1545" t="s">
        <v>2734</v>
      </c>
      <c r="K1545" t="s">
        <v>2738</v>
      </c>
      <c r="L1545">
        <v>32097</v>
      </c>
      <c r="M1545" t="s">
        <v>3875</v>
      </c>
      <c r="N1545" t="s">
        <v>4758</v>
      </c>
      <c r="O1545">
        <v>-81.580611796405904</v>
      </c>
      <c r="P1545">
        <v>30.589812187500101</v>
      </c>
      <c r="Q1545" t="s">
        <v>5886</v>
      </c>
      <c r="R1545">
        <v>2</v>
      </c>
      <c r="S1545" t="s">
        <v>6535</v>
      </c>
      <c r="T1545">
        <v>1006</v>
      </c>
      <c r="U1545" t="s">
        <v>6578</v>
      </c>
      <c r="V1545">
        <v>2017</v>
      </c>
      <c r="W1545">
        <v>52993</v>
      </c>
      <c r="X1545">
        <v>2017</v>
      </c>
      <c r="Y1545">
        <v>60735</v>
      </c>
      <c r="Z1545">
        <v>853.35</v>
      </c>
      <c r="AA1545" s="3">
        <f t="shared" si="985"/>
        <v>0.89365378573672638</v>
      </c>
      <c r="AB1545" t="s">
        <v>6616</v>
      </c>
      <c r="AC1545" t="s">
        <v>6616</v>
      </c>
      <c r="AD1545" t="s">
        <v>6616</v>
      </c>
      <c r="AF1545" t="s">
        <v>6616</v>
      </c>
      <c r="AG1545" t="s">
        <v>6616</v>
      </c>
      <c r="AH1545" t="s">
        <v>6616</v>
      </c>
      <c r="AI1545" t="s">
        <v>6618</v>
      </c>
      <c r="AJ1545" t="s">
        <v>6618</v>
      </c>
      <c r="AK1545" t="s">
        <v>6618</v>
      </c>
      <c r="AL1545" t="s">
        <v>6618</v>
      </c>
      <c r="AM1545" t="s">
        <v>6618</v>
      </c>
      <c r="AN1545" t="s">
        <v>6618</v>
      </c>
      <c r="AO1545" t="s">
        <v>6618</v>
      </c>
      <c r="AP1545" s="3" t="str">
        <f t="shared" si="986"/>
        <v>No</v>
      </c>
      <c r="AQ1545" s="3" t="str">
        <f t="shared" si="987"/>
        <v>No</v>
      </c>
      <c r="AR1545" s="3" t="str">
        <f t="shared" si="988"/>
        <v>No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 t="s">
        <v>6634</v>
      </c>
      <c r="AZ1545" t="s">
        <v>6638</v>
      </c>
      <c r="BA1545">
        <v>1</v>
      </c>
      <c r="BB1545" t="s">
        <v>6616</v>
      </c>
      <c r="BC1545" t="s">
        <v>6616</v>
      </c>
      <c r="BD1545" s="4" t="str">
        <f t="shared" si="989"/>
        <v>No</v>
      </c>
      <c r="BE1545" t="s">
        <v>6640</v>
      </c>
      <c r="BF1545" s="3" t="str">
        <f t="shared" si="990"/>
        <v>No</v>
      </c>
      <c r="BG1545" t="s">
        <v>6645</v>
      </c>
      <c r="BH1545" s="3" t="str">
        <f t="shared" si="991"/>
        <v>85276 DAVID RD</v>
      </c>
      <c r="BI1545" s="3" t="str">
        <f t="shared" si="992"/>
        <v>Yulee</v>
      </c>
      <c r="BJ1545" s="3" t="str">
        <f t="shared" si="993"/>
        <v>Florida</v>
      </c>
      <c r="BK1545" s="3">
        <f t="shared" si="994"/>
        <v>32097</v>
      </c>
      <c r="BL1545" s="3" t="str">
        <f t="shared" si="995"/>
        <v>85276 DAVID RD YULEE FL 32097</v>
      </c>
      <c r="BM1545" s="3" t="str">
        <f t="shared" si="996"/>
        <v/>
      </c>
      <c r="BN1545" s="3" t="str">
        <f t="shared" si="997"/>
        <v>Pass</v>
      </c>
      <c r="BO1545" s="3" t="str">
        <f t="shared" si="998"/>
        <v>No</v>
      </c>
      <c r="BP1545" s="3" t="str">
        <f t="shared" si="999"/>
        <v>FV&lt;$10K</v>
      </c>
      <c r="BQ1545" t="s">
        <v>6650</v>
      </c>
      <c r="BR1545" s="3" t="str">
        <f t="shared" si="1000"/>
        <v>No, &lt; $20K Lien</v>
      </c>
      <c r="BS1545" s="3" t="str">
        <f t="shared" si="1001"/>
        <v>No, Lien &lt; $20K</v>
      </c>
      <c r="BT1545" t="s">
        <v>6650</v>
      </c>
      <c r="BU1545" s="3" t="str">
        <f t="shared" si="1002"/>
        <v>No</v>
      </c>
      <c r="BV1545" s="3" t="str">
        <f t="shared" si="1003"/>
        <v>No</v>
      </c>
      <c r="BW1545" s="3">
        <f t="shared" si="1004"/>
        <v>1</v>
      </c>
      <c r="BX1545" s="3" t="str">
        <f t="shared" si="1005"/>
        <v>No</v>
      </c>
      <c r="BY1545" s="3">
        <f t="shared" si="1006"/>
        <v>52993</v>
      </c>
      <c r="BZ1545">
        <v>1</v>
      </c>
      <c r="CA1545" s="3">
        <f t="shared" si="1007"/>
        <v>52993</v>
      </c>
      <c r="CC1545" s="3">
        <f t="shared" si="1008"/>
        <v>0</v>
      </c>
      <c r="CD1545" s="3">
        <f t="shared" si="1009"/>
        <v>0</v>
      </c>
      <c r="CE1545" s="3" t="str">
        <f t="shared" si="1010"/>
        <v/>
      </c>
      <c r="CF1545" s="3" t="e">
        <f>HLOOKUP(CE1545,'Valuation Data'!$D$2:$K$5,4,FALSE)</f>
        <v>#N/A</v>
      </c>
      <c r="CG1545" s="3">
        <f t="shared" si="1011"/>
        <v>52993</v>
      </c>
      <c r="CH1545" s="3" t="str">
        <f t="shared" si="1012"/>
        <v>No</v>
      </c>
      <c r="CI1545" s="3" t="str">
        <f>VLOOKUP(R1545,'Use Codes &amp; County Type'!A:D,4,FALSE)</f>
        <v>R</v>
      </c>
      <c r="CJ1545" s="3" t="str">
        <f t="shared" si="1013"/>
        <v>No</v>
      </c>
      <c r="CK1545" s="3" t="str">
        <f t="shared" si="1014"/>
        <v>No</v>
      </c>
      <c r="CL1545" s="3">
        <f t="shared" si="1015"/>
        <v>0.35</v>
      </c>
      <c r="CM1545" s="3">
        <f t="shared" si="1016"/>
        <v>18547.55</v>
      </c>
      <c r="CN1545" s="3">
        <f t="shared" si="1017"/>
        <v>4774.5</v>
      </c>
      <c r="CO1545" s="3">
        <f t="shared" si="1018"/>
        <v>13773.05</v>
      </c>
      <c r="CP1545" s="3">
        <f t="shared" si="1019"/>
        <v>9.009680523842771E-2</v>
      </c>
      <c r="CR1545" s="3" t="str">
        <f t="shared" si="1020"/>
        <v>No</v>
      </c>
      <c r="CV1545" s="3" t="str">
        <f t="shared" si="1021"/>
        <v>*Bid</v>
      </c>
      <c r="CW1545" s="3">
        <f t="shared" si="1022"/>
        <v>1544</v>
      </c>
      <c r="CX1545" s="3">
        <f t="shared" si="1023"/>
        <v>954.9</v>
      </c>
      <c r="CY1545" s="3" t="str">
        <f t="shared" si="1024"/>
        <v>Ok</v>
      </c>
      <c r="CZ1545">
        <v>0</v>
      </c>
      <c r="DA1545">
        <v>0</v>
      </c>
    </row>
    <row r="1546" spans="1:105" x14ac:dyDescent="0.25">
      <c r="A1546">
        <v>1545</v>
      </c>
      <c r="B1546" t="s">
        <v>3</v>
      </c>
      <c r="C1546" t="s">
        <v>1654</v>
      </c>
      <c r="D1546">
        <v>390.39</v>
      </c>
      <c r="E1546">
        <v>2017</v>
      </c>
      <c r="F1546">
        <v>390.39</v>
      </c>
      <c r="G1546">
        <v>390.39</v>
      </c>
      <c r="H1546" s="3">
        <f t="shared" si="984"/>
        <v>0</v>
      </c>
      <c r="I1546">
        <v>85030</v>
      </c>
      <c r="J1546" t="s">
        <v>2734</v>
      </c>
      <c r="K1546" t="s">
        <v>2738</v>
      </c>
      <c r="L1546">
        <v>32097</v>
      </c>
      <c r="M1546" t="s">
        <v>3876</v>
      </c>
      <c r="N1546" t="s">
        <v>4758</v>
      </c>
      <c r="O1546">
        <v>-81.581354187097403</v>
      </c>
      <c r="P1546">
        <v>30.590053587139099</v>
      </c>
      <c r="Q1546" t="s">
        <v>5887</v>
      </c>
      <c r="R1546">
        <v>2</v>
      </c>
      <c r="S1546" t="s">
        <v>6535</v>
      </c>
      <c r="T1546">
        <v>1006</v>
      </c>
      <c r="U1546" t="s">
        <v>6578</v>
      </c>
      <c r="V1546">
        <v>2017</v>
      </c>
      <c r="W1546">
        <v>46889</v>
      </c>
      <c r="X1546">
        <v>2017</v>
      </c>
      <c r="Y1546">
        <v>72301</v>
      </c>
      <c r="Z1546">
        <v>331.38</v>
      </c>
      <c r="AA1546" s="3">
        <f t="shared" si="985"/>
        <v>0.84884346422807966</v>
      </c>
      <c r="AB1546" t="s">
        <v>6616</v>
      </c>
      <c r="AC1546" t="s">
        <v>6616</v>
      </c>
      <c r="AD1546" t="s">
        <v>6616</v>
      </c>
      <c r="AI1546" t="s">
        <v>6618</v>
      </c>
      <c r="AJ1546" t="s">
        <v>6618</v>
      </c>
      <c r="AK1546" t="s">
        <v>6618</v>
      </c>
      <c r="AL1546" t="s">
        <v>6618</v>
      </c>
      <c r="AM1546" t="s">
        <v>6618</v>
      </c>
      <c r="AN1546" t="s">
        <v>6618</v>
      </c>
      <c r="AO1546">
        <v>0</v>
      </c>
      <c r="AP1546" s="3" t="str">
        <f t="shared" si="986"/>
        <v>No</v>
      </c>
      <c r="AQ1546" s="3" t="str">
        <f t="shared" si="987"/>
        <v>No</v>
      </c>
      <c r="AR1546" s="3" t="str">
        <f t="shared" si="988"/>
        <v>No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 t="s">
        <v>6634</v>
      </c>
      <c r="AZ1546" t="s">
        <v>6638</v>
      </c>
      <c r="BA1546">
        <v>0</v>
      </c>
      <c r="BB1546" t="s">
        <v>6617</v>
      </c>
      <c r="BC1546" t="s">
        <v>6616</v>
      </c>
      <c r="BD1546" s="4" t="str">
        <f t="shared" si="989"/>
        <v>No</v>
      </c>
      <c r="BE1546" t="s">
        <v>6640</v>
      </c>
      <c r="BF1546" s="3" t="str">
        <f t="shared" si="990"/>
        <v>No</v>
      </c>
      <c r="BG1546" t="s">
        <v>6645</v>
      </c>
      <c r="BH1546" s="3" t="str">
        <f t="shared" si="991"/>
        <v>85030 DICK KING RD</v>
      </c>
      <c r="BI1546" s="3" t="str">
        <f t="shared" si="992"/>
        <v>Yulee</v>
      </c>
      <c r="BJ1546" s="3" t="str">
        <f t="shared" si="993"/>
        <v>Florida</v>
      </c>
      <c r="BK1546" s="3">
        <f t="shared" si="994"/>
        <v>32097</v>
      </c>
      <c r="BL1546" s="3" t="str">
        <f t="shared" si="995"/>
        <v>85030 DICK KING RD YULEE FL 32097</v>
      </c>
      <c r="BM1546" s="3" t="str">
        <f t="shared" si="996"/>
        <v/>
      </c>
      <c r="BN1546" s="3" t="str">
        <f t="shared" si="997"/>
        <v>Pass</v>
      </c>
      <c r="BO1546" s="3" t="str">
        <f t="shared" si="998"/>
        <v>No</v>
      </c>
      <c r="BP1546" s="3" t="str">
        <f t="shared" si="999"/>
        <v>FV&lt;$10K</v>
      </c>
      <c r="BQ1546" t="s">
        <v>6650</v>
      </c>
      <c r="BR1546" s="3" t="str">
        <f t="shared" si="1000"/>
        <v>No, &lt; $20K Lien</v>
      </c>
      <c r="BS1546" s="3" t="str">
        <f t="shared" si="1001"/>
        <v>No, Lien &lt; $20K</v>
      </c>
      <c r="BT1546" t="s">
        <v>6650</v>
      </c>
      <c r="BU1546" s="3" t="str">
        <f t="shared" si="1002"/>
        <v>No</v>
      </c>
      <c r="BV1546" s="3" t="str">
        <f t="shared" si="1003"/>
        <v>No</v>
      </c>
      <c r="BW1546" s="3">
        <f t="shared" si="1004"/>
        <v>0</v>
      </c>
      <c r="BX1546" s="3" t="str">
        <f t="shared" si="1005"/>
        <v>No</v>
      </c>
      <c r="BY1546" s="3">
        <f t="shared" si="1006"/>
        <v>46889</v>
      </c>
      <c r="BZ1546">
        <v>1</v>
      </c>
      <c r="CA1546" s="3">
        <f t="shared" si="1007"/>
        <v>46889</v>
      </c>
      <c r="CC1546" s="3">
        <f t="shared" si="1008"/>
        <v>0</v>
      </c>
      <c r="CD1546" s="3">
        <f t="shared" si="1009"/>
        <v>0</v>
      </c>
      <c r="CE1546" s="3" t="str">
        <f t="shared" si="1010"/>
        <v/>
      </c>
      <c r="CF1546" s="3" t="e">
        <f>HLOOKUP(CE1546,'Valuation Data'!$D$2:$K$5,4,FALSE)</f>
        <v>#N/A</v>
      </c>
      <c r="CG1546" s="3">
        <f t="shared" si="1011"/>
        <v>46889</v>
      </c>
      <c r="CH1546" s="3" t="str">
        <f t="shared" si="1012"/>
        <v>No</v>
      </c>
      <c r="CI1546" s="3" t="str">
        <f>VLOOKUP(R1546,'Use Codes &amp; County Type'!A:D,4,FALSE)</f>
        <v>R</v>
      </c>
      <c r="CJ1546" s="3" t="str">
        <f t="shared" si="1013"/>
        <v>No</v>
      </c>
      <c r="CK1546" s="3" t="str">
        <f t="shared" si="1014"/>
        <v>Yes</v>
      </c>
      <c r="CL1546" s="3">
        <f t="shared" si="1015"/>
        <v>0.67</v>
      </c>
      <c r="CM1546" s="3">
        <f t="shared" si="1016"/>
        <v>31415.63</v>
      </c>
      <c r="CN1546" s="3">
        <f t="shared" si="1017"/>
        <v>1561.56</v>
      </c>
      <c r="CO1546" s="3">
        <f t="shared" si="1018"/>
        <v>29854.07</v>
      </c>
      <c r="CP1546" s="3">
        <f t="shared" si="1019"/>
        <v>3.3303333404423208E-2</v>
      </c>
      <c r="CR1546" s="3" t="str">
        <f t="shared" si="1020"/>
        <v>No</v>
      </c>
      <c r="CV1546" s="3" t="str">
        <f t="shared" si="1021"/>
        <v>*Bid</v>
      </c>
      <c r="CW1546" s="3">
        <f t="shared" si="1022"/>
        <v>1545</v>
      </c>
      <c r="CX1546" s="3">
        <f t="shared" si="1023"/>
        <v>390.39</v>
      </c>
      <c r="CY1546" s="3" t="str">
        <f t="shared" si="1024"/>
        <v>Ok</v>
      </c>
      <c r="CZ1546">
        <v>0</v>
      </c>
      <c r="DA1546">
        <v>0</v>
      </c>
    </row>
    <row r="1547" spans="1:105" x14ac:dyDescent="0.25">
      <c r="A1547">
        <v>1546</v>
      </c>
      <c r="B1547" t="s">
        <v>3</v>
      </c>
      <c r="C1547" t="s">
        <v>1655</v>
      </c>
      <c r="D1547">
        <v>458.47</v>
      </c>
      <c r="E1547">
        <v>2017</v>
      </c>
      <c r="F1547">
        <v>458.47</v>
      </c>
      <c r="G1547">
        <v>458.47</v>
      </c>
      <c r="H1547" s="3">
        <f t="shared" si="984"/>
        <v>0</v>
      </c>
      <c r="I1547">
        <v>85644</v>
      </c>
      <c r="J1547" t="s">
        <v>2734</v>
      </c>
      <c r="K1547" t="s">
        <v>2738</v>
      </c>
      <c r="L1547">
        <v>32097</v>
      </c>
      <c r="M1547" t="s">
        <v>3877</v>
      </c>
      <c r="N1547" t="s">
        <v>4758</v>
      </c>
      <c r="O1547">
        <v>-81.572799783679102</v>
      </c>
      <c r="P1547">
        <v>30.595183723864899</v>
      </c>
      <c r="Q1547" t="s">
        <v>5888</v>
      </c>
      <c r="R1547">
        <v>2</v>
      </c>
      <c r="S1547" t="s">
        <v>6535</v>
      </c>
      <c r="T1547">
        <v>1006</v>
      </c>
      <c r="U1547" t="s">
        <v>6578</v>
      </c>
      <c r="V1547">
        <v>2017</v>
      </c>
      <c r="W1547">
        <v>53553</v>
      </c>
      <c r="X1547">
        <v>2017</v>
      </c>
      <c r="Y1547">
        <v>72205</v>
      </c>
      <c r="Z1547">
        <v>394.33</v>
      </c>
      <c r="AA1547" s="3">
        <f t="shared" si="985"/>
        <v>0.8600998974851134</v>
      </c>
      <c r="AC1547" t="s">
        <v>6616</v>
      </c>
      <c r="AD1547" t="s">
        <v>6616</v>
      </c>
      <c r="AE1547" t="s">
        <v>6616</v>
      </c>
      <c r="AF1547" t="s">
        <v>6616</v>
      </c>
      <c r="AG1547" t="s">
        <v>6616</v>
      </c>
      <c r="AH1547" t="s">
        <v>6616</v>
      </c>
      <c r="AI1547" t="s">
        <v>6618</v>
      </c>
      <c r="AJ1547" t="s">
        <v>6618</v>
      </c>
      <c r="AK1547" t="s">
        <v>6618</v>
      </c>
      <c r="AL1547" t="s">
        <v>6618</v>
      </c>
      <c r="AM1547" t="s">
        <v>6618</v>
      </c>
      <c r="AN1547" t="s">
        <v>6618</v>
      </c>
      <c r="AO1547" t="s">
        <v>6618</v>
      </c>
      <c r="AP1547" s="3" t="str">
        <f t="shared" si="986"/>
        <v>No</v>
      </c>
      <c r="AQ1547" s="3" t="str">
        <f t="shared" si="987"/>
        <v>No</v>
      </c>
      <c r="AR1547" s="3" t="str">
        <f t="shared" si="988"/>
        <v>No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 t="s">
        <v>6634</v>
      </c>
      <c r="AZ1547" t="s">
        <v>6638</v>
      </c>
      <c r="BA1547">
        <v>0</v>
      </c>
      <c r="BB1547" t="s">
        <v>6617</v>
      </c>
      <c r="BC1547" t="s">
        <v>6616</v>
      </c>
      <c r="BD1547" s="4" t="str">
        <f t="shared" si="989"/>
        <v>No</v>
      </c>
      <c r="BE1547" t="s">
        <v>6640</v>
      </c>
      <c r="BF1547" s="3" t="str">
        <f t="shared" si="990"/>
        <v>No</v>
      </c>
      <c r="BG1547" t="s">
        <v>6645</v>
      </c>
      <c r="BH1547" s="3" t="str">
        <f t="shared" si="991"/>
        <v>85644 DICK KING RD</v>
      </c>
      <c r="BI1547" s="3" t="str">
        <f t="shared" si="992"/>
        <v>Yulee</v>
      </c>
      <c r="BJ1547" s="3" t="str">
        <f t="shared" si="993"/>
        <v>Florida</v>
      </c>
      <c r="BK1547" s="3">
        <f t="shared" si="994"/>
        <v>32097</v>
      </c>
      <c r="BL1547" s="3" t="str">
        <f t="shared" si="995"/>
        <v>85644 DICK KING RD YULEE FL 32097</v>
      </c>
      <c r="BM1547" s="3" t="str">
        <f t="shared" si="996"/>
        <v/>
      </c>
      <c r="BN1547" s="3" t="str">
        <f t="shared" si="997"/>
        <v>Pass</v>
      </c>
      <c r="BO1547" s="3" t="str">
        <f t="shared" si="998"/>
        <v>No</v>
      </c>
      <c r="BP1547" s="3" t="str">
        <f t="shared" si="999"/>
        <v>FV&lt;$10K</v>
      </c>
      <c r="BQ1547" t="s">
        <v>6650</v>
      </c>
      <c r="BR1547" s="3" t="str">
        <f t="shared" si="1000"/>
        <v>No, &lt; $20K Lien</v>
      </c>
      <c r="BS1547" s="3" t="str">
        <f t="shared" si="1001"/>
        <v>No, Lien &lt; $20K</v>
      </c>
      <c r="BT1547" t="s">
        <v>6650</v>
      </c>
      <c r="BU1547" s="3" t="str">
        <f t="shared" si="1002"/>
        <v>No</v>
      </c>
      <c r="BV1547" s="3" t="str">
        <f t="shared" si="1003"/>
        <v>No</v>
      </c>
      <c r="BW1547" s="3">
        <f t="shared" si="1004"/>
        <v>0</v>
      </c>
      <c r="BX1547" s="3" t="str">
        <f t="shared" si="1005"/>
        <v>No</v>
      </c>
      <c r="BY1547" s="3">
        <f t="shared" si="1006"/>
        <v>53553</v>
      </c>
      <c r="BZ1547">
        <v>1</v>
      </c>
      <c r="CA1547" s="3">
        <f t="shared" si="1007"/>
        <v>53553</v>
      </c>
      <c r="CC1547" s="3">
        <f t="shared" si="1008"/>
        <v>0</v>
      </c>
      <c r="CD1547" s="3">
        <f t="shared" si="1009"/>
        <v>0</v>
      </c>
      <c r="CE1547" s="3" t="str">
        <f t="shared" si="1010"/>
        <v/>
      </c>
      <c r="CF1547" s="3" t="e">
        <f>HLOOKUP(CE1547,'Valuation Data'!$D$2:$K$5,4,FALSE)</f>
        <v>#N/A</v>
      </c>
      <c r="CG1547" s="3">
        <f t="shared" si="1011"/>
        <v>53553</v>
      </c>
      <c r="CH1547" s="3" t="str">
        <f t="shared" si="1012"/>
        <v>No</v>
      </c>
      <c r="CI1547" s="3" t="str">
        <f>VLOOKUP(R1547,'Use Codes &amp; County Type'!A:D,4,FALSE)</f>
        <v>R</v>
      </c>
      <c r="CJ1547" s="3" t="str">
        <f t="shared" si="1013"/>
        <v>No</v>
      </c>
      <c r="CK1547" s="3" t="str">
        <f t="shared" si="1014"/>
        <v>Yes</v>
      </c>
      <c r="CL1547" s="3">
        <f t="shared" si="1015"/>
        <v>0.67</v>
      </c>
      <c r="CM1547" s="3">
        <f t="shared" si="1016"/>
        <v>35880.51</v>
      </c>
      <c r="CN1547" s="3">
        <f t="shared" si="1017"/>
        <v>1833.88</v>
      </c>
      <c r="CO1547" s="3">
        <f t="shared" si="1018"/>
        <v>34046.630000000005</v>
      </c>
      <c r="CP1547" s="3">
        <f t="shared" si="1019"/>
        <v>3.4244206673762441E-2</v>
      </c>
      <c r="CR1547" s="3" t="str">
        <f t="shared" si="1020"/>
        <v>No</v>
      </c>
      <c r="CV1547" s="3" t="str">
        <f t="shared" si="1021"/>
        <v>*Bid</v>
      </c>
      <c r="CW1547" s="3">
        <f t="shared" si="1022"/>
        <v>1546</v>
      </c>
      <c r="CX1547" s="3">
        <f t="shared" si="1023"/>
        <v>458.47</v>
      </c>
      <c r="CY1547" s="3" t="str">
        <f t="shared" si="1024"/>
        <v>Ok</v>
      </c>
      <c r="CZ1547">
        <v>0</v>
      </c>
      <c r="DA1547">
        <v>0</v>
      </c>
    </row>
    <row r="1548" spans="1:105" x14ac:dyDescent="0.25">
      <c r="A1548">
        <v>1547</v>
      </c>
      <c r="B1548" t="s">
        <v>3</v>
      </c>
      <c r="C1548" t="s">
        <v>1656</v>
      </c>
      <c r="D1548">
        <v>1999.93</v>
      </c>
      <c r="E1548">
        <v>2017</v>
      </c>
      <c r="F1548">
        <v>1999.93</v>
      </c>
      <c r="G1548">
        <v>1999.93</v>
      </c>
      <c r="H1548" s="3">
        <f t="shared" si="984"/>
        <v>0</v>
      </c>
      <c r="I1548">
        <v>85700</v>
      </c>
      <c r="J1548" t="s">
        <v>2734</v>
      </c>
      <c r="K1548" t="s">
        <v>2738</v>
      </c>
      <c r="L1548">
        <v>32097</v>
      </c>
      <c r="M1548" t="s">
        <v>3878</v>
      </c>
      <c r="N1548" t="s">
        <v>4758</v>
      </c>
      <c r="O1548">
        <v>-81.5719574611025</v>
      </c>
      <c r="P1548">
        <v>30.595659025046601</v>
      </c>
      <c r="Q1548" t="s">
        <v>5889</v>
      </c>
      <c r="R1548">
        <v>2</v>
      </c>
      <c r="S1548" t="s">
        <v>6535</v>
      </c>
      <c r="T1548">
        <v>1006</v>
      </c>
      <c r="U1548" t="s">
        <v>6578</v>
      </c>
      <c r="V1548">
        <v>2017</v>
      </c>
      <c r="W1548">
        <v>119855</v>
      </c>
      <c r="X1548">
        <v>2017</v>
      </c>
      <c r="Y1548">
        <v>120637</v>
      </c>
      <c r="Z1548">
        <v>1819.63</v>
      </c>
      <c r="AA1548" s="3">
        <f t="shared" si="985"/>
        <v>0.90984684463956245</v>
      </c>
      <c r="AF1548" t="s">
        <v>6616</v>
      </c>
      <c r="AI1548" t="s">
        <v>6618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 s="3" t="str">
        <f t="shared" si="986"/>
        <v>No</v>
      </c>
      <c r="AQ1548" s="3" t="str">
        <f t="shared" si="987"/>
        <v>No</v>
      </c>
      <c r="AR1548" s="3" t="str">
        <f t="shared" si="988"/>
        <v>No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 t="s">
        <v>6634</v>
      </c>
      <c r="AZ1548">
        <v>0</v>
      </c>
      <c r="BA1548">
        <v>0</v>
      </c>
      <c r="BB1548" t="s">
        <v>6616</v>
      </c>
      <c r="BC1548" t="s">
        <v>6616</v>
      </c>
      <c r="BD1548" s="4" t="str">
        <f t="shared" si="989"/>
        <v>No</v>
      </c>
      <c r="BE1548" t="s">
        <v>6640</v>
      </c>
      <c r="BF1548" s="3" t="str">
        <f t="shared" si="990"/>
        <v>No</v>
      </c>
      <c r="BG1548" t="s">
        <v>6645</v>
      </c>
      <c r="BH1548" s="3" t="str">
        <f t="shared" si="991"/>
        <v>85700 DICK KING RD</v>
      </c>
      <c r="BI1548" s="3" t="str">
        <f t="shared" si="992"/>
        <v>Yulee</v>
      </c>
      <c r="BJ1548" s="3" t="str">
        <f t="shared" si="993"/>
        <v>Florida</v>
      </c>
      <c r="BK1548" s="3">
        <f t="shared" si="994"/>
        <v>32097</v>
      </c>
      <c r="BL1548" s="3" t="str">
        <f t="shared" si="995"/>
        <v>85700 DICK KING RD YULEE FL 32097</v>
      </c>
      <c r="BM1548" s="3" t="str">
        <f t="shared" si="996"/>
        <v/>
      </c>
      <c r="BN1548" s="3" t="str">
        <f t="shared" si="997"/>
        <v>Pass</v>
      </c>
      <c r="BO1548" s="3" t="str">
        <f t="shared" si="998"/>
        <v>No</v>
      </c>
      <c r="BP1548" s="3" t="str">
        <f t="shared" si="999"/>
        <v>FV&lt;$10K</v>
      </c>
      <c r="BQ1548" t="s">
        <v>6650</v>
      </c>
      <c r="BR1548" s="3" t="str">
        <f t="shared" si="1000"/>
        <v>No, &lt; $20K Lien</v>
      </c>
      <c r="BS1548" s="3" t="str">
        <f t="shared" si="1001"/>
        <v>No, Lien &lt; $20K</v>
      </c>
      <c r="BT1548" t="s">
        <v>6650</v>
      </c>
      <c r="BU1548" s="3" t="str">
        <f t="shared" si="1002"/>
        <v>No</v>
      </c>
      <c r="BV1548" s="3" t="str">
        <f t="shared" si="1003"/>
        <v>No</v>
      </c>
      <c r="BW1548" s="3">
        <f t="shared" si="1004"/>
        <v>0</v>
      </c>
      <c r="BX1548" s="3" t="str">
        <f t="shared" si="1005"/>
        <v>No</v>
      </c>
      <c r="BY1548" s="3">
        <f t="shared" si="1006"/>
        <v>119855</v>
      </c>
      <c r="BZ1548">
        <v>1</v>
      </c>
      <c r="CA1548" s="3">
        <f t="shared" si="1007"/>
        <v>119855</v>
      </c>
      <c r="CC1548" s="3">
        <f t="shared" si="1008"/>
        <v>0</v>
      </c>
      <c r="CD1548" s="3">
        <f t="shared" si="1009"/>
        <v>0</v>
      </c>
      <c r="CE1548" s="3" t="str">
        <f t="shared" si="1010"/>
        <v/>
      </c>
      <c r="CF1548" s="3" t="e">
        <f>HLOOKUP(CE1548,'Valuation Data'!$D$2:$K$5,4,FALSE)</f>
        <v>#N/A</v>
      </c>
      <c r="CG1548" s="3">
        <f t="shared" si="1011"/>
        <v>119855</v>
      </c>
      <c r="CH1548" s="3" t="str">
        <f t="shared" si="1012"/>
        <v>No</v>
      </c>
      <c r="CI1548" s="3" t="str">
        <f>VLOOKUP(R1548,'Use Codes &amp; County Type'!A:D,4,FALSE)</f>
        <v>R</v>
      </c>
      <c r="CJ1548" s="3" t="str">
        <f t="shared" si="1013"/>
        <v>No</v>
      </c>
      <c r="CK1548" s="3" t="str">
        <f t="shared" si="1014"/>
        <v>No</v>
      </c>
      <c r="CL1548" s="3">
        <f t="shared" si="1015"/>
        <v>0.35</v>
      </c>
      <c r="CM1548" s="3">
        <f t="shared" si="1016"/>
        <v>41949.25</v>
      </c>
      <c r="CN1548" s="3">
        <f t="shared" si="1017"/>
        <v>7999.72</v>
      </c>
      <c r="CO1548" s="3">
        <f t="shared" si="1018"/>
        <v>33949.53</v>
      </c>
      <c r="CP1548" s="3">
        <f t="shared" si="1019"/>
        <v>6.6744983521755452E-2</v>
      </c>
      <c r="CR1548" s="3" t="str">
        <f t="shared" si="1020"/>
        <v>No</v>
      </c>
      <c r="CV1548" s="3" t="str">
        <f t="shared" si="1021"/>
        <v>*Bid</v>
      </c>
      <c r="CW1548" s="3">
        <f t="shared" si="1022"/>
        <v>1547</v>
      </c>
      <c r="CX1548" s="3">
        <f t="shared" si="1023"/>
        <v>1999.93</v>
      </c>
      <c r="CY1548" s="3" t="str">
        <f t="shared" si="1024"/>
        <v>Ok</v>
      </c>
      <c r="CZ1548">
        <v>0</v>
      </c>
      <c r="DA1548">
        <v>0</v>
      </c>
    </row>
    <row r="1549" spans="1:105" x14ac:dyDescent="0.25">
      <c r="A1549">
        <v>1548</v>
      </c>
      <c r="B1549" t="s">
        <v>3</v>
      </c>
      <c r="C1549" t="s">
        <v>1657</v>
      </c>
      <c r="D1549">
        <v>1038.29</v>
      </c>
      <c r="E1549">
        <v>2017</v>
      </c>
      <c r="F1549">
        <v>1038.29</v>
      </c>
      <c r="G1549">
        <v>1038.29</v>
      </c>
      <c r="H1549" s="3">
        <f t="shared" si="984"/>
        <v>0</v>
      </c>
      <c r="I1549">
        <v>85172</v>
      </c>
      <c r="J1549" t="s">
        <v>2734</v>
      </c>
      <c r="K1549" t="s">
        <v>2738</v>
      </c>
      <c r="L1549">
        <v>32097</v>
      </c>
      <c r="M1549" t="s">
        <v>3879</v>
      </c>
      <c r="N1549" t="s">
        <v>4758</v>
      </c>
      <c r="O1549">
        <v>-81.577525959429593</v>
      </c>
      <c r="P1549">
        <v>30.5901723555145</v>
      </c>
      <c r="Q1549" t="s">
        <v>5890</v>
      </c>
      <c r="R1549">
        <v>2</v>
      </c>
      <c r="S1549" t="s">
        <v>6535</v>
      </c>
      <c r="T1549">
        <v>1006</v>
      </c>
      <c r="U1549" t="s">
        <v>6578</v>
      </c>
      <c r="V1549">
        <v>2017</v>
      </c>
      <c r="W1549">
        <v>57350</v>
      </c>
      <c r="X1549">
        <v>2017</v>
      </c>
      <c r="Y1549">
        <v>66785</v>
      </c>
      <c r="Z1549">
        <v>930.46</v>
      </c>
      <c r="AA1549" s="3">
        <f t="shared" si="985"/>
        <v>0.89614654865211074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 s="3" t="str">
        <f t="shared" si="986"/>
        <v>No</v>
      </c>
      <c r="AQ1549" s="3" t="str">
        <f t="shared" si="987"/>
        <v>No</v>
      </c>
      <c r="AR1549" s="3" t="str">
        <f t="shared" si="988"/>
        <v>No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 t="s">
        <v>6634</v>
      </c>
      <c r="AZ1549" t="s">
        <v>6638</v>
      </c>
      <c r="BA1549">
        <v>0</v>
      </c>
      <c r="BB1549" t="s">
        <v>6616</v>
      </c>
      <c r="BC1549">
        <v>0</v>
      </c>
      <c r="BD1549" s="4" t="str">
        <f t="shared" si="989"/>
        <v>No</v>
      </c>
      <c r="BE1549" t="s">
        <v>6640</v>
      </c>
      <c r="BF1549" s="3" t="str">
        <f t="shared" si="990"/>
        <v>No</v>
      </c>
      <c r="BG1549" t="s">
        <v>6645</v>
      </c>
      <c r="BH1549" s="3" t="str">
        <f t="shared" si="991"/>
        <v>85172 PHILLIPS RD</v>
      </c>
      <c r="BI1549" s="3" t="str">
        <f t="shared" si="992"/>
        <v>Yulee</v>
      </c>
      <c r="BJ1549" s="3" t="str">
        <f t="shared" si="993"/>
        <v>Florida</v>
      </c>
      <c r="BK1549" s="3">
        <f t="shared" si="994"/>
        <v>32097</v>
      </c>
      <c r="BL1549" s="3" t="str">
        <f t="shared" si="995"/>
        <v>85172 PHILLIPS RD YULEE FL 32097</v>
      </c>
      <c r="BM1549" s="3" t="str">
        <f t="shared" si="996"/>
        <v/>
      </c>
      <c r="BN1549" s="3" t="str">
        <f t="shared" si="997"/>
        <v>Pass</v>
      </c>
      <c r="BO1549" s="3" t="str">
        <f t="shared" si="998"/>
        <v>No</v>
      </c>
      <c r="BP1549" s="3" t="str">
        <f t="shared" si="999"/>
        <v>FV&lt;$10K</v>
      </c>
      <c r="BQ1549" t="s">
        <v>6650</v>
      </c>
      <c r="BR1549" s="3" t="str">
        <f t="shared" si="1000"/>
        <v>No, &lt; $20K Lien</v>
      </c>
      <c r="BS1549" s="3" t="str">
        <f t="shared" si="1001"/>
        <v>No, Lien &lt; $20K</v>
      </c>
      <c r="BT1549" t="s">
        <v>6650</v>
      </c>
      <c r="BU1549" s="3" t="str">
        <f t="shared" si="1002"/>
        <v>No</v>
      </c>
      <c r="BV1549" s="3" t="str">
        <f t="shared" si="1003"/>
        <v>No</v>
      </c>
      <c r="BW1549" s="3">
        <f t="shared" si="1004"/>
        <v>0</v>
      </c>
      <c r="BX1549" s="3" t="str">
        <f t="shared" si="1005"/>
        <v>No</v>
      </c>
      <c r="BY1549" s="3">
        <f t="shared" si="1006"/>
        <v>57350</v>
      </c>
      <c r="BZ1549">
        <v>1</v>
      </c>
      <c r="CA1549" s="3">
        <f t="shared" si="1007"/>
        <v>57350</v>
      </c>
      <c r="CC1549" s="3">
        <f t="shared" si="1008"/>
        <v>0</v>
      </c>
      <c r="CD1549" s="3">
        <f t="shared" si="1009"/>
        <v>0</v>
      </c>
      <c r="CE1549" s="3" t="str">
        <f t="shared" si="1010"/>
        <v/>
      </c>
      <c r="CF1549" s="3" t="e">
        <f>HLOOKUP(CE1549,'Valuation Data'!$D$2:$K$5,4,FALSE)</f>
        <v>#N/A</v>
      </c>
      <c r="CG1549" s="3">
        <f t="shared" si="1011"/>
        <v>57350</v>
      </c>
      <c r="CH1549" s="3" t="str">
        <f t="shared" si="1012"/>
        <v>No</v>
      </c>
      <c r="CI1549" s="3" t="str">
        <f>VLOOKUP(R1549,'Use Codes &amp; County Type'!A:D,4,FALSE)</f>
        <v>R</v>
      </c>
      <c r="CJ1549" s="3" t="str">
        <f t="shared" si="1013"/>
        <v>No</v>
      </c>
      <c r="CK1549" s="3" t="str">
        <f t="shared" si="1014"/>
        <v>No</v>
      </c>
      <c r="CL1549" s="3">
        <f t="shared" si="1015"/>
        <v>0.35</v>
      </c>
      <c r="CM1549" s="3">
        <f t="shared" si="1016"/>
        <v>20072.5</v>
      </c>
      <c r="CN1549" s="3">
        <f t="shared" si="1017"/>
        <v>4153.16</v>
      </c>
      <c r="CO1549" s="3">
        <f t="shared" si="1018"/>
        <v>15919.34</v>
      </c>
      <c r="CP1549" s="3">
        <f t="shared" si="1019"/>
        <v>7.2417785527462947E-2</v>
      </c>
      <c r="CR1549" s="3" t="str">
        <f t="shared" si="1020"/>
        <v>No</v>
      </c>
      <c r="CV1549" s="3" t="str">
        <f t="shared" si="1021"/>
        <v>*Bid</v>
      </c>
      <c r="CW1549" s="3">
        <f t="shared" si="1022"/>
        <v>1548</v>
      </c>
      <c r="CX1549" s="3">
        <f t="shared" si="1023"/>
        <v>1038.29</v>
      </c>
      <c r="CY1549" s="3" t="str">
        <f t="shared" si="1024"/>
        <v>Ok</v>
      </c>
      <c r="CZ1549">
        <v>0</v>
      </c>
      <c r="DA1549">
        <v>0</v>
      </c>
    </row>
    <row r="1550" spans="1:105" x14ac:dyDescent="0.25">
      <c r="A1550">
        <v>1549</v>
      </c>
      <c r="B1550" t="s">
        <v>3</v>
      </c>
      <c r="C1550" t="s">
        <v>1658</v>
      </c>
      <c r="D1550">
        <v>585.58000000000004</v>
      </c>
      <c r="E1550">
        <v>2017</v>
      </c>
      <c r="F1550">
        <v>585.58000000000004</v>
      </c>
      <c r="G1550">
        <v>585.58000000000004</v>
      </c>
      <c r="H1550" s="3">
        <f t="shared" si="984"/>
        <v>0</v>
      </c>
      <c r="I1550">
        <v>85276</v>
      </c>
      <c r="J1550" t="s">
        <v>2734</v>
      </c>
      <c r="K1550" t="s">
        <v>2738</v>
      </c>
      <c r="L1550">
        <v>32097</v>
      </c>
      <c r="M1550" t="s">
        <v>3880</v>
      </c>
      <c r="N1550" t="s">
        <v>4758</v>
      </c>
      <c r="O1550">
        <v>-81.575963392365196</v>
      </c>
      <c r="P1550">
        <v>30.591117830962801</v>
      </c>
      <c r="Q1550" t="s">
        <v>5891</v>
      </c>
      <c r="R1550">
        <v>2</v>
      </c>
      <c r="S1550" t="s">
        <v>6535</v>
      </c>
      <c r="T1550">
        <v>1006</v>
      </c>
      <c r="U1550" t="s">
        <v>6578</v>
      </c>
      <c r="V1550">
        <v>2017</v>
      </c>
      <c r="W1550">
        <v>33811</v>
      </c>
      <c r="X1550">
        <v>2017</v>
      </c>
      <c r="Y1550">
        <v>33811</v>
      </c>
      <c r="Z1550">
        <v>511.86</v>
      </c>
      <c r="AA1550" s="3">
        <f t="shared" si="985"/>
        <v>0.87410772225827382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 s="3" t="str">
        <f t="shared" si="986"/>
        <v>No</v>
      </c>
      <c r="AQ1550" s="3" t="str">
        <f t="shared" si="987"/>
        <v>No</v>
      </c>
      <c r="AR1550" s="3" t="str">
        <f t="shared" si="988"/>
        <v>No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 t="s">
        <v>6634</v>
      </c>
      <c r="AZ1550">
        <v>0</v>
      </c>
      <c r="BA1550">
        <v>0</v>
      </c>
      <c r="BB1550" t="s">
        <v>6616</v>
      </c>
      <c r="BC1550">
        <v>0</v>
      </c>
      <c r="BD1550" s="4" t="str">
        <f t="shared" si="989"/>
        <v>No</v>
      </c>
      <c r="BE1550" t="s">
        <v>6640</v>
      </c>
      <c r="BF1550" s="3" t="str">
        <f t="shared" si="990"/>
        <v>No</v>
      </c>
      <c r="BG1550" t="s">
        <v>6645</v>
      </c>
      <c r="BH1550" s="3" t="str">
        <f t="shared" si="991"/>
        <v>85276 PHILLIPS RD</v>
      </c>
      <c r="BI1550" s="3" t="str">
        <f t="shared" si="992"/>
        <v>Yulee</v>
      </c>
      <c r="BJ1550" s="3" t="str">
        <f t="shared" si="993"/>
        <v>Florida</v>
      </c>
      <c r="BK1550" s="3">
        <f t="shared" si="994"/>
        <v>32097</v>
      </c>
      <c r="BL1550" s="3" t="str">
        <f t="shared" si="995"/>
        <v>85276 PHILLIPS RD YULEE FL 32097</v>
      </c>
      <c r="BM1550" s="3" t="str">
        <f t="shared" si="996"/>
        <v/>
      </c>
      <c r="BN1550" s="3" t="str">
        <f t="shared" si="997"/>
        <v>Pass</v>
      </c>
      <c r="BO1550" s="3" t="str">
        <f t="shared" si="998"/>
        <v>No</v>
      </c>
      <c r="BP1550" s="3" t="str">
        <f t="shared" si="999"/>
        <v>FV&lt;$10K</v>
      </c>
      <c r="BQ1550" t="s">
        <v>6650</v>
      </c>
      <c r="BR1550" s="3" t="str">
        <f t="shared" si="1000"/>
        <v>No, &lt; $20K Lien</v>
      </c>
      <c r="BS1550" s="3" t="str">
        <f t="shared" si="1001"/>
        <v>No, Lien &lt; $20K</v>
      </c>
      <c r="BT1550" t="s">
        <v>6650</v>
      </c>
      <c r="BU1550" s="3" t="str">
        <f t="shared" si="1002"/>
        <v>No</v>
      </c>
      <c r="BV1550" s="3" t="str">
        <f t="shared" si="1003"/>
        <v>No</v>
      </c>
      <c r="BW1550" s="3">
        <f t="shared" si="1004"/>
        <v>0</v>
      </c>
      <c r="BX1550" s="3" t="str">
        <f t="shared" si="1005"/>
        <v>No</v>
      </c>
      <c r="BY1550" s="3">
        <f t="shared" si="1006"/>
        <v>33811</v>
      </c>
      <c r="BZ1550">
        <v>1</v>
      </c>
      <c r="CA1550" s="3">
        <f t="shared" si="1007"/>
        <v>33811</v>
      </c>
      <c r="CC1550" s="3">
        <f t="shared" si="1008"/>
        <v>0</v>
      </c>
      <c r="CD1550" s="3">
        <f t="shared" si="1009"/>
        <v>0</v>
      </c>
      <c r="CE1550" s="3" t="str">
        <f t="shared" si="1010"/>
        <v/>
      </c>
      <c r="CF1550" s="3" t="e">
        <f>HLOOKUP(CE1550,'Valuation Data'!$D$2:$K$5,4,FALSE)</f>
        <v>#N/A</v>
      </c>
      <c r="CG1550" s="3">
        <f t="shared" si="1011"/>
        <v>33811</v>
      </c>
      <c r="CH1550" s="3" t="str">
        <f t="shared" si="1012"/>
        <v>No</v>
      </c>
      <c r="CI1550" s="3" t="str">
        <f>VLOOKUP(R1550,'Use Codes &amp; County Type'!A:D,4,FALSE)</f>
        <v>R</v>
      </c>
      <c r="CJ1550" s="3" t="str">
        <f t="shared" si="1013"/>
        <v>No</v>
      </c>
      <c r="CK1550" s="3" t="str">
        <f t="shared" si="1014"/>
        <v>No</v>
      </c>
      <c r="CL1550" s="3">
        <f t="shared" si="1015"/>
        <v>0.35</v>
      </c>
      <c r="CM1550" s="3">
        <f t="shared" si="1016"/>
        <v>11833.849999999999</v>
      </c>
      <c r="CN1550" s="3">
        <f t="shared" si="1017"/>
        <v>2342.3200000000002</v>
      </c>
      <c r="CO1550" s="3">
        <f t="shared" si="1018"/>
        <v>9491.5299999999988</v>
      </c>
      <c r="CP1550" s="3">
        <f t="shared" si="1019"/>
        <v>6.9276862559522048E-2</v>
      </c>
      <c r="CR1550" s="3" t="str">
        <f t="shared" si="1020"/>
        <v>No</v>
      </c>
      <c r="CV1550" s="3" t="str">
        <f t="shared" si="1021"/>
        <v>*Bid</v>
      </c>
      <c r="CW1550" s="3">
        <f t="shared" si="1022"/>
        <v>1549</v>
      </c>
      <c r="CX1550" s="3">
        <f t="shared" si="1023"/>
        <v>585.58000000000004</v>
      </c>
      <c r="CY1550" s="3" t="str">
        <f t="shared" si="1024"/>
        <v>Ok</v>
      </c>
      <c r="CZ1550">
        <v>0</v>
      </c>
      <c r="DA1550">
        <v>0</v>
      </c>
    </row>
    <row r="1551" spans="1:105" x14ac:dyDescent="0.25">
      <c r="A1551">
        <v>1550</v>
      </c>
      <c r="B1551" t="s">
        <v>3</v>
      </c>
      <c r="C1551" t="s">
        <v>1659</v>
      </c>
      <c r="D1551">
        <v>1520.45</v>
      </c>
      <c r="E1551">
        <v>2017</v>
      </c>
      <c r="F1551">
        <v>1520.45</v>
      </c>
      <c r="G1551">
        <v>1520.45</v>
      </c>
      <c r="H1551" s="3">
        <f t="shared" si="984"/>
        <v>0</v>
      </c>
      <c r="I1551">
        <v>85338</v>
      </c>
      <c r="J1551" t="s">
        <v>2734</v>
      </c>
      <c r="K1551" t="s">
        <v>2738</v>
      </c>
      <c r="L1551">
        <v>32097</v>
      </c>
      <c r="M1551" t="s">
        <v>3881</v>
      </c>
      <c r="N1551" t="s">
        <v>4758</v>
      </c>
      <c r="O1551">
        <v>-81.575182093088799</v>
      </c>
      <c r="P1551">
        <v>30.5915905631648</v>
      </c>
      <c r="Q1551" t="s">
        <v>5892</v>
      </c>
      <c r="R1551">
        <v>2</v>
      </c>
      <c r="S1551" t="s">
        <v>6535</v>
      </c>
      <c r="T1551">
        <v>1006</v>
      </c>
      <c r="U1551" t="s">
        <v>6578</v>
      </c>
      <c r="V1551">
        <v>2017</v>
      </c>
      <c r="W1551">
        <v>84295</v>
      </c>
      <c r="X1551">
        <v>2017</v>
      </c>
      <c r="Y1551">
        <v>99473</v>
      </c>
      <c r="Z1551">
        <v>1376.28</v>
      </c>
      <c r="AA1551" s="3">
        <f t="shared" si="985"/>
        <v>0.90517938768127848</v>
      </c>
      <c r="AC1551" t="s">
        <v>6616</v>
      </c>
      <c r="AD1551" t="s">
        <v>6616</v>
      </c>
      <c r="AE1551" t="s">
        <v>6616</v>
      </c>
      <c r="AF1551" t="s">
        <v>6616</v>
      </c>
      <c r="AG1551" t="s">
        <v>6616</v>
      </c>
      <c r="AH1551" t="s">
        <v>6616</v>
      </c>
      <c r="AI1551" t="s">
        <v>6618</v>
      </c>
      <c r="AJ1551" t="s">
        <v>6618</v>
      </c>
      <c r="AK1551" t="s">
        <v>6618</v>
      </c>
      <c r="AL1551" t="s">
        <v>6618</v>
      </c>
      <c r="AM1551" t="s">
        <v>6618</v>
      </c>
      <c r="AN1551" t="s">
        <v>6618</v>
      </c>
      <c r="AO1551" t="s">
        <v>6618</v>
      </c>
      <c r="AP1551" s="3" t="str">
        <f t="shared" si="986"/>
        <v>No</v>
      </c>
      <c r="AQ1551" s="3" t="str">
        <f t="shared" si="987"/>
        <v>No</v>
      </c>
      <c r="AR1551" s="3" t="str">
        <f t="shared" si="988"/>
        <v>No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 t="s">
        <v>6634</v>
      </c>
      <c r="AZ1551" t="s">
        <v>6638</v>
      </c>
      <c r="BA1551">
        <v>0</v>
      </c>
      <c r="BB1551" t="s">
        <v>6616</v>
      </c>
      <c r="BC1551" t="s">
        <v>6617</v>
      </c>
      <c r="BD1551" s="4" t="str">
        <f t="shared" si="989"/>
        <v>No</v>
      </c>
      <c r="BE1551" t="s">
        <v>6640</v>
      </c>
      <c r="BF1551" s="3" t="str">
        <f t="shared" si="990"/>
        <v>No</v>
      </c>
      <c r="BG1551" t="s">
        <v>6645</v>
      </c>
      <c r="BH1551" s="3" t="str">
        <f t="shared" si="991"/>
        <v>85338 PHILLIPS RD</v>
      </c>
      <c r="BI1551" s="3" t="str">
        <f t="shared" si="992"/>
        <v>Yulee</v>
      </c>
      <c r="BJ1551" s="3" t="str">
        <f t="shared" si="993"/>
        <v>Florida</v>
      </c>
      <c r="BK1551" s="3">
        <f t="shared" si="994"/>
        <v>32097</v>
      </c>
      <c r="BL1551" s="3" t="str">
        <f t="shared" si="995"/>
        <v>85338 PHILLIPS RD YULEE FL 32097</v>
      </c>
      <c r="BM1551" s="3" t="str">
        <f t="shared" si="996"/>
        <v/>
      </c>
      <c r="BN1551" s="3" t="str">
        <f t="shared" si="997"/>
        <v>Pass</v>
      </c>
      <c r="BO1551" s="3" t="str">
        <f t="shared" si="998"/>
        <v>Yes</v>
      </c>
      <c r="BP1551" s="3" t="str">
        <f t="shared" si="999"/>
        <v>FV&lt;$10K</v>
      </c>
      <c r="BQ1551" t="s">
        <v>6650</v>
      </c>
      <c r="BR1551" s="3" t="str">
        <f t="shared" si="1000"/>
        <v>No, &lt; $20K Lien</v>
      </c>
      <c r="BS1551" s="3" t="str">
        <f t="shared" si="1001"/>
        <v>No, Lien &lt; $20K</v>
      </c>
      <c r="BT1551" t="s">
        <v>6650</v>
      </c>
      <c r="BU1551" s="3" t="str">
        <f t="shared" si="1002"/>
        <v>No</v>
      </c>
      <c r="BV1551" s="3" t="str">
        <f t="shared" si="1003"/>
        <v>No</v>
      </c>
      <c r="BW1551" s="3">
        <f t="shared" si="1004"/>
        <v>0</v>
      </c>
      <c r="BX1551" s="3" t="str">
        <f t="shared" si="1005"/>
        <v>No</v>
      </c>
      <c r="BY1551" s="3">
        <f t="shared" si="1006"/>
        <v>84295</v>
      </c>
      <c r="BZ1551">
        <v>1</v>
      </c>
      <c r="CA1551" s="3">
        <f t="shared" si="1007"/>
        <v>84295</v>
      </c>
      <c r="CC1551" s="3">
        <f t="shared" si="1008"/>
        <v>0</v>
      </c>
      <c r="CD1551" s="3">
        <f t="shared" si="1009"/>
        <v>0</v>
      </c>
      <c r="CE1551" s="3" t="str">
        <f t="shared" si="1010"/>
        <v/>
      </c>
      <c r="CF1551" s="3" t="e">
        <f>HLOOKUP(CE1551,'Valuation Data'!$D$2:$K$5,4,FALSE)</f>
        <v>#N/A</v>
      </c>
      <c r="CG1551" s="3">
        <f t="shared" si="1011"/>
        <v>84295</v>
      </c>
      <c r="CH1551" s="3" t="str">
        <f t="shared" si="1012"/>
        <v>No</v>
      </c>
      <c r="CI1551" s="3" t="str">
        <f>VLOOKUP(R1551,'Use Codes &amp; County Type'!A:D,4,FALSE)</f>
        <v>R</v>
      </c>
      <c r="CJ1551" s="3" t="str">
        <f t="shared" si="1013"/>
        <v>No</v>
      </c>
      <c r="CK1551" s="3" t="str">
        <f t="shared" si="1014"/>
        <v>No</v>
      </c>
      <c r="CL1551" s="3">
        <f t="shared" si="1015"/>
        <v>0.35</v>
      </c>
      <c r="CM1551" s="3">
        <f t="shared" si="1016"/>
        <v>29503.249999999996</v>
      </c>
      <c r="CN1551" s="3">
        <f t="shared" si="1017"/>
        <v>6081.8</v>
      </c>
      <c r="CO1551" s="3">
        <f t="shared" si="1018"/>
        <v>23421.449999999997</v>
      </c>
      <c r="CP1551" s="3">
        <f t="shared" si="1019"/>
        <v>7.2149000533839491E-2</v>
      </c>
      <c r="CR1551" s="3" t="str">
        <f t="shared" si="1020"/>
        <v>No</v>
      </c>
      <c r="CV1551" s="3" t="str">
        <f t="shared" si="1021"/>
        <v>*Bid</v>
      </c>
      <c r="CW1551" s="3">
        <f t="shared" si="1022"/>
        <v>1550</v>
      </c>
      <c r="CX1551" s="3">
        <f t="shared" si="1023"/>
        <v>1520.45</v>
      </c>
      <c r="CY1551" s="3" t="str">
        <f t="shared" si="1024"/>
        <v>Ok</v>
      </c>
      <c r="CZ1551">
        <v>0</v>
      </c>
      <c r="DA1551">
        <v>0</v>
      </c>
    </row>
    <row r="1552" spans="1:105" x14ac:dyDescent="0.25">
      <c r="A1552">
        <v>1551</v>
      </c>
      <c r="B1552" t="s">
        <v>3</v>
      </c>
      <c r="C1552" t="s">
        <v>1660</v>
      </c>
      <c r="D1552">
        <v>364.35</v>
      </c>
      <c r="E1552">
        <v>2017</v>
      </c>
      <c r="F1552">
        <v>364.35</v>
      </c>
      <c r="G1552">
        <v>364.35</v>
      </c>
      <c r="H1552" s="3">
        <f t="shared" si="984"/>
        <v>0</v>
      </c>
      <c r="I1552">
        <v>85496</v>
      </c>
      <c r="J1552" t="s">
        <v>2734</v>
      </c>
      <c r="K1552" t="s">
        <v>2738</v>
      </c>
      <c r="L1552">
        <v>32097</v>
      </c>
      <c r="M1552" t="s">
        <v>3882</v>
      </c>
      <c r="N1552" t="s">
        <v>4758</v>
      </c>
      <c r="O1552">
        <v>-81.573112670445298</v>
      </c>
      <c r="P1552">
        <v>30.592843335307901</v>
      </c>
      <c r="Q1552" t="s">
        <v>5893</v>
      </c>
      <c r="R1552">
        <v>2</v>
      </c>
      <c r="S1552" t="s">
        <v>6535</v>
      </c>
      <c r="T1552">
        <v>1006</v>
      </c>
      <c r="U1552" t="s">
        <v>6578</v>
      </c>
      <c r="V1552">
        <v>2017</v>
      </c>
      <c r="W1552">
        <v>34526</v>
      </c>
      <c r="X1552">
        <v>2017</v>
      </c>
      <c r="Y1552">
        <v>44101</v>
      </c>
      <c r="Z1552">
        <v>307.3</v>
      </c>
      <c r="AA1552" s="3">
        <f t="shared" si="985"/>
        <v>0.84341978866474543</v>
      </c>
      <c r="AB1552" t="s">
        <v>6616</v>
      </c>
      <c r="AC1552" t="s">
        <v>6616</v>
      </c>
      <c r="AD1552" t="s">
        <v>6616</v>
      </c>
      <c r="AE1552" t="s">
        <v>6616</v>
      </c>
      <c r="AI1552" t="s">
        <v>6618</v>
      </c>
      <c r="AJ1552" t="s">
        <v>6618</v>
      </c>
      <c r="AK1552" t="s">
        <v>6618</v>
      </c>
      <c r="AL1552" t="s">
        <v>6618</v>
      </c>
      <c r="AM1552" t="s">
        <v>6618</v>
      </c>
      <c r="AN1552" t="s">
        <v>6618</v>
      </c>
      <c r="AO1552" t="s">
        <v>6618</v>
      </c>
      <c r="AP1552" s="3" t="str">
        <f t="shared" si="986"/>
        <v>No</v>
      </c>
      <c r="AQ1552" s="3" t="str">
        <f t="shared" si="987"/>
        <v>No</v>
      </c>
      <c r="AR1552" s="3" t="str">
        <f t="shared" si="988"/>
        <v>No</v>
      </c>
      <c r="AS1552">
        <v>0</v>
      </c>
      <c r="AT1552">
        <v>0</v>
      </c>
      <c r="AU1552">
        <v>42309</v>
      </c>
      <c r="AV1552">
        <v>0</v>
      </c>
      <c r="AW1552">
        <v>0</v>
      </c>
      <c r="AX1552">
        <v>0</v>
      </c>
      <c r="AY1552" t="s">
        <v>6634</v>
      </c>
      <c r="AZ1552" t="s">
        <v>6638</v>
      </c>
      <c r="BA1552">
        <v>1</v>
      </c>
      <c r="BB1552" t="s">
        <v>6617</v>
      </c>
      <c r="BC1552" t="s">
        <v>6617</v>
      </c>
      <c r="BD1552" s="4" t="str">
        <f t="shared" si="989"/>
        <v>No</v>
      </c>
      <c r="BE1552" t="s">
        <v>6640</v>
      </c>
      <c r="BF1552" s="3" t="str">
        <f t="shared" si="990"/>
        <v>No</v>
      </c>
      <c r="BG1552" t="s">
        <v>6645</v>
      </c>
      <c r="BH1552" s="3" t="str">
        <f t="shared" si="991"/>
        <v>85496 PHILLIPS RD</v>
      </c>
      <c r="BI1552" s="3" t="str">
        <f t="shared" si="992"/>
        <v>Yulee</v>
      </c>
      <c r="BJ1552" s="3" t="str">
        <f t="shared" si="993"/>
        <v>Florida</v>
      </c>
      <c r="BK1552" s="3">
        <f t="shared" si="994"/>
        <v>32097</v>
      </c>
      <c r="BL1552" s="3" t="str">
        <f t="shared" si="995"/>
        <v>85496 PHILLIPS RD YULEE FL 32097</v>
      </c>
      <c r="BM1552" s="3" t="str">
        <f t="shared" si="996"/>
        <v>L</v>
      </c>
      <c r="BN1552" s="3" t="str">
        <f t="shared" si="997"/>
        <v>Pass</v>
      </c>
      <c r="BO1552" s="3" t="str">
        <f t="shared" si="998"/>
        <v>Yes</v>
      </c>
      <c r="BP1552" s="3" t="str">
        <f t="shared" si="999"/>
        <v>FV&lt;$10K</v>
      </c>
      <c r="BQ1552" t="s">
        <v>6650</v>
      </c>
      <c r="BR1552" s="3" t="str">
        <f t="shared" si="1000"/>
        <v>No, &lt; $20K Lien</v>
      </c>
      <c r="BS1552" s="3" t="str">
        <f t="shared" si="1001"/>
        <v>No, Lien &lt; $20K</v>
      </c>
      <c r="BT1552" t="s">
        <v>6650</v>
      </c>
      <c r="BU1552" s="3" t="str">
        <f t="shared" si="1002"/>
        <v>No</v>
      </c>
      <c r="BV1552" s="3" t="str">
        <f t="shared" si="1003"/>
        <v>No</v>
      </c>
      <c r="BW1552" s="3">
        <f t="shared" si="1004"/>
        <v>1</v>
      </c>
      <c r="BX1552" s="3" t="str">
        <f t="shared" si="1005"/>
        <v>No</v>
      </c>
      <c r="BY1552" s="3">
        <f t="shared" si="1006"/>
        <v>34526</v>
      </c>
      <c r="BZ1552">
        <v>1</v>
      </c>
      <c r="CA1552" s="3">
        <f t="shared" si="1007"/>
        <v>34526</v>
      </c>
      <c r="CC1552" s="3">
        <f t="shared" si="1008"/>
        <v>0</v>
      </c>
      <c r="CD1552" s="3">
        <f t="shared" si="1009"/>
        <v>0</v>
      </c>
      <c r="CE1552" s="3" t="str">
        <f t="shared" si="1010"/>
        <v/>
      </c>
      <c r="CF1552" s="3" t="e">
        <f>HLOOKUP(CE1552,'Valuation Data'!$D$2:$K$5,4,FALSE)</f>
        <v>#N/A</v>
      </c>
      <c r="CG1552" s="3">
        <f t="shared" si="1011"/>
        <v>34526</v>
      </c>
      <c r="CH1552" s="3" t="str">
        <f t="shared" si="1012"/>
        <v>No</v>
      </c>
      <c r="CI1552" s="3" t="str">
        <f>VLOOKUP(R1552,'Use Codes &amp; County Type'!A:D,4,FALSE)</f>
        <v>R</v>
      </c>
      <c r="CJ1552" s="3" t="str">
        <f t="shared" si="1013"/>
        <v>No</v>
      </c>
      <c r="CK1552" s="3" t="str">
        <f t="shared" si="1014"/>
        <v>Yes</v>
      </c>
      <c r="CL1552" s="3">
        <f t="shared" si="1015"/>
        <v>0.67</v>
      </c>
      <c r="CM1552" s="3">
        <f t="shared" si="1016"/>
        <v>23132.420000000002</v>
      </c>
      <c r="CN1552" s="3">
        <f t="shared" si="1017"/>
        <v>1821.75</v>
      </c>
      <c r="CO1552" s="3">
        <f t="shared" si="1018"/>
        <v>21310.670000000002</v>
      </c>
      <c r="CP1552" s="3">
        <f t="shared" si="1019"/>
        <v>5.2764583212651338E-2</v>
      </c>
      <c r="CR1552" s="3" t="str">
        <f t="shared" si="1020"/>
        <v>No</v>
      </c>
      <c r="CV1552" s="3" t="str">
        <f t="shared" si="1021"/>
        <v>*Bid</v>
      </c>
      <c r="CW1552" s="3">
        <f t="shared" si="1022"/>
        <v>1551</v>
      </c>
      <c r="CX1552" s="3">
        <f t="shared" si="1023"/>
        <v>364.35</v>
      </c>
      <c r="CY1552" s="3" t="str">
        <f t="shared" si="1024"/>
        <v>Ok</v>
      </c>
      <c r="CZ1552">
        <v>0</v>
      </c>
      <c r="DA1552">
        <v>0</v>
      </c>
    </row>
    <row r="1553" spans="1:105" x14ac:dyDescent="0.25">
      <c r="A1553">
        <v>1552</v>
      </c>
      <c r="B1553" t="s">
        <v>3</v>
      </c>
      <c r="C1553" t="s">
        <v>1661</v>
      </c>
      <c r="D1553">
        <v>2353.3200000000002</v>
      </c>
      <c r="E1553">
        <v>2017</v>
      </c>
      <c r="F1553">
        <v>2353.3200000000002</v>
      </c>
      <c r="G1553">
        <v>2353.3200000000002</v>
      </c>
      <c r="H1553" s="3">
        <f t="shared" si="984"/>
        <v>0</v>
      </c>
      <c r="I1553">
        <v>85628</v>
      </c>
      <c r="J1553" t="s">
        <v>2734</v>
      </c>
      <c r="K1553" t="s">
        <v>2738</v>
      </c>
      <c r="L1553">
        <v>32097</v>
      </c>
      <c r="M1553" t="s">
        <v>3883</v>
      </c>
      <c r="N1553" t="s">
        <v>4758</v>
      </c>
      <c r="O1553">
        <v>-81.574001006738698</v>
      </c>
      <c r="P1553">
        <v>30.578408440803599</v>
      </c>
      <c r="Q1553" t="s">
        <v>5894</v>
      </c>
      <c r="R1553">
        <v>1</v>
      </c>
      <c r="S1553" t="s">
        <v>6539</v>
      </c>
      <c r="T1553">
        <v>1001</v>
      </c>
      <c r="U1553" t="s">
        <v>6582</v>
      </c>
      <c r="V1553">
        <v>2017</v>
      </c>
      <c r="W1553">
        <v>180884</v>
      </c>
      <c r="X1553">
        <v>2017</v>
      </c>
      <c r="Y1553">
        <v>228056</v>
      </c>
      <c r="Z1553">
        <v>2146.39</v>
      </c>
      <c r="AA1553" s="3">
        <f t="shared" si="985"/>
        <v>0.91206890690598796</v>
      </c>
      <c r="AD1553" t="s">
        <v>6616</v>
      </c>
      <c r="AI1553" t="s">
        <v>6618</v>
      </c>
      <c r="AJ1553" t="s">
        <v>6618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 s="3" t="str">
        <f t="shared" si="986"/>
        <v>No</v>
      </c>
      <c r="AQ1553" s="3" t="str">
        <f t="shared" si="987"/>
        <v>No</v>
      </c>
      <c r="AR1553" s="3" t="str">
        <f t="shared" si="988"/>
        <v>No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 t="s">
        <v>6634</v>
      </c>
      <c r="AZ1553" t="s">
        <v>6639</v>
      </c>
      <c r="BA1553">
        <v>0</v>
      </c>
      <c r="BB1553" t="s">
        <v>6617</v>
      </c>
      <c r="BC1553" t="s">
        <v>6616</v>
      </c>
      <c r="BD1553" s="4" t="str">
        <f t="shared" si="989"/>
        <v>No</v>
      </c>
      <c r="BE1553" t="s">
        <v>6640</v>
      </c>
      <c r="BF1553" s="3" t="str">
        <f t="shared" si="990"/>
        <v>No</v>
      </c>
      <c r="BG1553" t="s">
        <v>6645</v>
      </c>
      <c r="BH1553" s="3" t="str">
        <f t="shared" si="991"/>
        <v>85628 AVANT RD</v>
      </c>
      <c r="BI1553" s="3" t="str">
        <f t="shared" si="992"/>
        <v>Yulee</v>
      </c>
      <c r="BJ1553" s="3" t="str">
        <f t="shared" si="993"/>
        <v>Florida</v>
      </c>
      <c r="BK1553" s="3">
        <f t="shared" si="994"/>
        <v>32097</v>
      </c>
      <c r="BL1553" s="3" t="str">
        <f t="shared" si="995"/>
        <v>85628 AVANT RD YULEE FL 32097</v>
      </c>
      <c r="BM1553" s="3" t="str">
        <f t="shared" si="996"/>
        <v/>
      </c>
      <c r="BN1553" s="3" t="str">
        <f t="shared" si="997"/>
        <v>Pass</v>
      </c>
      <c r="BO1553" s="3" t="str">
        <f t="shared" si="998"/>
        <v>No</v>
      </c>
      <c r="BP1553" s="3" t="str">
        <f t="shared" si="999"/>
        <v>FV&lt;$10K</v>
      </c>
      <c r="BQ1553" t="s">
        <v>6650</v>
      </c>
      <c r="BR1553" s="3" t="str">
        <f t="shared" si="1000"/>
        <v>No, &lt; $20K Lien</v>
      </c>
      <c r="BS1553" s="3" t="str">
        <f t="shared" si="1001"/>
        <v>No, Lien &lt; $20K</v>
      </c>
      <c r="BT1553" t="s">
        <v>6650</v>
      </c>
      <c r="BU1553" s="3" t="str">
        <f t="shared" si="1002"/>
        <v>No</v>
      </c>
      <c r="BV1553" s="3" t="str">
        <f t="shared" si="1003"/>
        <v>No</v>
      </c>
      <c r="BW1553" s="3">
        <f t="shared" si="1004"/>
        <v>0</v>
      </c>
      <c r="BX1553" s="3" t="str">
        <f t="shared" si="1005"/>
        <v>No</v>
      </c>
      <c r="BY1553" s="3">
        <f t="shared" si="1006"/>
        <v>180884</v>
      </c>
      <c r="BZ1553">
        <v>1</v>
      </c>
      <c r="CA1553" s="3">
        <f t="shared" si="1007"/>
        <v>180884</v>
      </c>
      <c r="CC1553" s="3">
        <f t="shared" si="1008"/>
        <v>0</v>
      </c>
      <c r="CD1553" s="3">
        <f t="shared" si="1009"/>
        <v>0</v>
      </c>
      <c r="CE1553" s="3" t="str">
        <f t="shared" si="1010"/>
        <v/>
      </c>
      <c r="CF1553" s="3" t="e">
        <f>HLOOKUP(CE1553,'Valuation Data'!$D$2:$K$5,4,FALSE)</f>
        <v>#N/A</v>
      </c>
      <c r="CG1553" s="3">
        <f t="shared" si="1011"/>
        <v>180884</v>
      </c>
      <c r="CH1553" s="3" t="str">
        <f t="shared" si="1012"/>
        <v>No</v>
      </c>
      <c r="CI1553" s="3" t="str">
        <f>VLOOKUP(R1553,'Use Codes &amp; County Type'!A:D,4,FALSE)</f>
        <v>S</v>
      </c>
      <c r="CJ1553" s="3" t="str">
        <f t="shared" si="1013"/>
        <v>No</v>
      </c>
      <c r="CK1553" s="3" t="str">
        <f t="shared" si="1014"/>
        <v>Yes</v>
      </c>
      <c r="CL1553" s="3">
        <f t="shared" si="1015"/>
        <v>0.67</v>
      </c>
      <c r="CM1553" s="3">
        <f t="shared" si="1016"/>
        <v>121192.28000000001</v>
      </c>
      <c r="CN1553" s="3">
        <f t="shared" si="1017"/>
        <v>9413.2800000000007</v>
      </c>
      <c r="CO1553" s="3">
        <f t="shared" si="1018"/>
        <v>111779.00000000001</v>
      </c>
      <c r="CP1553" s="3">
        <f t="shared" si="1019"/>
        <v>5.2040423696954961E-2</v>
      </c>
      <c r="CR1553" s="3" t="str">
        <f t="shared" si="1020"/>
        <v>No</v>
      </c>
      <c r="CV1553" s="3" t="str">
        <f t="shared" si="1021"/>
        <v>*Bid</v>
      </c>
      <c r="CW1553" s="3">
        <f t="shared" si="1022"/>
        <v>1552</v>
      </c>
      <c r="CX1553" s="3">
        <f t="shared" si="1023"/>
        <v>2353.3200000000002</v>
      </c>
      <c r="CY1553" s="3" t="str">
        <f t="shared" si="1024"/>
        <v>Ok</v>
      </c>
      <c r="CZ1553">
        <v>0</v>
      </c>
      <c r="DA1553">
        <v>0</v>
      </c>
    </row>
    <row r="1554" spans="1:105" x14ac:dyDescent="0.25">
      <c r="A1554">
        <v>1553</v>
      </c>
      <c r="B1554" t="s">
        <v>3</v>
      </c>
      <c r="C1554" t="s">
        <v>1662</v>
      </c>
      <c r="D1554">
        <v>4744.8500000000004</v>
      </c>
      <c r="E1554">
        <v>2017</v>
      </c>
      <c r="F1554" t="e">
        <f>NA()</f>
        <v>#N/A</v>
      </c>
      <c r="G1554" t="e">
        <f>NA()</f>
        <v>#N/A</v>
      </c>
      <c r="H1554" s="3" t="e">
        <f t="shared" si="984"/>
        <v>#N/A</v>
      </c>
      <c r="I1554" t="e">
        <f>NA()</f>
        <v>#N/A</v>
      </c>
      <c r="J1554" t="e">
        <f>NA()</f>
        <v>#N/A</v>
      </c>
      <c r="K1554" t="e">
        <f>NA()</f>
        <v>#N/A</v>
      </c>
      <c r="L1554" t="e">
        <f>NA()</f>
        <v>#N/A</v>
      </c>
      <c r="M1554" t="e">
        <f>NA()</f>
        <v>#N/A</v>
      </c>
      <c r="N1554" t="e">
        <f>NA()</f>
        <v>#N/A</v>
      </c>
      <c r="O1554" t="e">
        <f>NA()</f>
        <v>#N/A</v>
      </c>
      <c r="P1554" t="e">
        <f>NA()</f>
        <v>#N/A</v>
      </c>
      <c r="Q1554" t="e">
        <f>NA()</f>
        <v>#N/A</v>
      </c>
      <c r="R1554">
        <v>1</v>
      </c>
      <c r="S1554" t="s">
        <v>6539</v>
      </c>
      <c r="T1554" t="e">
        <f>NA()</f>
        <v>#N/A</v>
      </c>
      <c r="U1554" t="e">
        <f>NA()</f>
        <v>#N/A</v>
      </c>
      <c r="V1554">
        <v>2017</v>
      </c>
      <c r="W1554">
        <v>326954</v>
      </c>
      <c r="X1554" t="e">
        <f>NA()</f>
        <v>#N/A</v>
      </c>
      <c r="Y1554" t="e">
        <f>NA()</f>
        <v>#N/A</v>
      </c>
      <c r="Z1554" t="e">
        <f>NA()</f>
        <v>#N/A</v>
      </c>
      <c r="AA1554" s="3">
        <f t="shared" si="985"/>
        <v>0</v>
      </c>
      <c r="AI1554" t="e">
        <f>NA()</f>
        <v>#N/A</v>
      </c>
      <c r="AJ1554" t="e">
        <f>NA()</f>
        <v>#N/A</v>
      </c>
      <c r="AK1554" t="e">
        <f>NA()</f>
        <v>#N/A</v>
      </c>
      <c r="AL1554" t="e">
        <f>NA()</f>
        <v>#N/A</v>
      </c>
      <c r="AM1554" t="e">
        <f>NA()</f>
        <v>#N/A</v>
      </c>
      <c r="AN1554" t="e">
        <f>NA()</f>
        <v>#N/A</v>
      </c>
      <c r="AO1554" t="e">
        <f>NA()</f>
        <v>#N/A</v>
      </c>
      <c r="AP1554" s="3" t="str">
        <f t="shared" si="986"/>
        <v>No</v>
      </c>
      <c r="AQ1554" s="3" t="str">
        <f t="shared" si="987"/>
        <v>No</v>
      </c>
      <c r="AR1554" s="3" t="str">
        <f t="shared" si="988"/>
        <v>No</v>
      </c>
      <c r="AS1554" t="e">
        <f>NA()</f>
        <v>#N/A</v>
      </c>
      <c r="AT1554" t="e">
        <f>NA()</f>
        <v>#N/A</v>
      </c>
      <c r="AU1554" t="e">
        <f>NA()</f>
        <v>#N/A</v>
      </c>
      <c r="AV1554" t="e">
        <f>NA()</f>
        <v>#N/A</v>
      </c>
      <c r="AW1554" t="e">
        <f>NA()</f>
        <v>#N/A</v>
      </c>
      <c r="AX1554" t="e">
        <f>NA()</f>
        <v>#N/A</v>
      </c>
      <c r="AY1554" t="e">
        <f>NA()</f>
        <v>#N/A</v>
      </c>
      <c r="AZ1554" t="e">
        <f>NA()</f>
        <v>#N/A</v>
      </c>
      <c r="BA1554">
        <v>0</v>
      </c>
      <c r="BB1554" t="s">
        <v>6617</v>
      </c>
      <c r="BC1554" t="e">
        <f>NA()</f>
        <v>#N/A</v>
      </c>
      <c r="BD1554" s="4" t="str">
        <f t="shared" si="989"/>
        <v>No</v>
      </c>
      <c r="BE1554" t="e">
        <f>NA()</f>
        <v>#N/A</v>
      </c>
      <c r="BF1554" s="3" t="str">
        <f t="shared" si="990"/>
        <v>No</v>
      </c>
      <c r="BG1554" t="e">
        <f>NA()</f>
        <v>#N/A</v>
      </c>
      <c r="BH1554" s="3" t="e">
        <f t="shared" si="991"/>
        <v>#N/A</v>
      </c>
      <c r="BI1554" s="3" t="e">
        <f t="shared" si="992"/>
        <v>#N/A</v>
      </c>
      <c r="BJ1554" s="3" t="e">
        <f t="shared" si="993"/>
        <v>#N/A</v>
      </c>
      <c r="BK1554" s="3" t="e">
        <f t="shared" si="994"/>
        <v>#N/A</v>
      </c>
      <c r="BL1554" s="3" t="e">
        <f t="shared" si="995"/>
        <v>#N/A</v>
      </c>
      <c r="BM1554" s="3" t="e">
        <f t="shared" si="996"/>
        <v>#N/A</v>
      </c>
      <c r="BN1554" s="3" t="str">
        <f t="shared" si="997"/>
        <v>Pass</v>
      </c>
      <c r="BO1554" s="3" t="e">
        <f t="shared" si="998"/>
        <v>#N/A</v>
      </c>
      <c r="BP1554" s="3" t="str">
        <f t="shared" si="999"/>
        <v>FV&lt;$10K</v>
      </c>
      <c r="BQ1554" t="s">
        <v>6650</v>
      </c>
      <c r="BR1554" s="3" t="str">
        <f t="shared" si="1000"/>
        <v>No, &lt; $20K Lien</v>
      </c>
      <c r="BS1554" s="3" t="str">
        <f t="shared" si="1001"/>
        <v>No, Lien &lt; $20K</v>
      </c>
      <c r="BT1554" t="s">
        <v>6650</v>
      </c>
      <c r="BU1554" s="3" t="str">
        <f t="shared" si="1002"/>
        <v>No</v>
      </c>
      <c r="BV1554" s="3" t="str">
        <f t="shared" si="1003"/>
        <v>No</v>
      </c>
      <c r="BW1554" s="3">
        <f t="shared" si="1004"/>
        <v>0</v>
      </c>
      <c r="BX1554" s="3" t="str">
        <f t="shared" si="1005"/>
        <v>No</v>
      </c>
      <c r="BY1554" s="3">
        <f t="shared" si="1006"/>
        <v>326954</v>
      </c>
      <c r="BZ1554">
        <v>1</v>
      </c>
      <c r="CA1554" s="3">
        <f t="shared" si="1007"/>
        <v>326954</v>
      </c>
      <c r="CC1554" s="3" t="e">
        <f t="shared" si="1008"/>
        <v>#N/A</v>
      </c>
      <c r="CD1554" s="3" t="e">
        <f t="shared" si="1009"/>
        <v>#N/A</v>
      </c>
      <c r="CE1554" s="3" t="str">
        <f t="shared" si="1010"/>
        <v/>
      </c>
      <c r="CF1554" s="3" t="e">
        <f>HLOOKUP(CE1554,'Valuation Data'!$D$2:$K$5,4,FALSE)</f>
        <v>#N/A</v>
      </c>
      <c r="CG1554" s="3">
        <f t="shared" si="1011"/>
        <v>326954</v>
      </c>
      <c r="CH1554" s="3" t="str">
        <f t="shared" si="1012"/>
        <v>No</v>
      </c>
      <c r="CI1554" s="3" t="str">
        <f>VLOOKUP(R1554,'Use Codes &amp; County Type'!A:D,4,FALSE)</f>
        <v>S</v>
      </c>
      <c r="CJ1554" s="3" t="str">
        <f t="shared" si="1013"/>
        <v>No</v>
      </c>
      <c r="CK1554" s="3" t="str">
        <f t="shared" si="1014"/>
        <v>Yes</v>
      </c>
      <c r="CL1554" s="3">
        <f t="shared" si="1015"/>
        <v>0.67</v>
      </c>
      <c r="CM1554" s="3">
        <f t="shared" si="1016"/>
        <v>219059.18000000002</v>
      </c>
      <c r="CN1554" s="3" t="e">
        <f t="shared" si="1017"/>
        <v>#N/A</v>
      </c>
      <c r="CO1554" s="3" t="e">
        <f t="shared" si="1018"/>
        <v>#N/A</v>
      </c>
      <c r="CP1554" s="3" t="e">
        <f t="shared" si="1019"/>
        <v>#N/A</v>
      </c>
      <c r="CR1554" s="3" t="e">
        <f t="shared" si="1020"/>
        <v>#N/A</v>
      </c>
      <c r="CV1554" s="3" t="e">
        <f t="shared" si="1021"/>
        <v>#N/A</v>
      </c>
      <c r="CW1554" s="3">
        <f t="shared" si="1022"/>
        <v>1553</v>
      </c>
      <c r="CX1554" s="3">
        <f t="shared" si="1023"/>
        <v>4744.8500000000004</v>
      </c>
      <c r="CY1554" s="3" t="e">
        <f t="shared" si="1024"/>
        <v>#N/A</v>
      </c>
      <c r="CZ1554" t="e">
        <f>NA()</f>
        <v>#N/A</v>
      </c>
      <c r="DA1554" t="e">
        <f>NA()</f>
        <v>#N/A</v>
      </c>
    </row>
    <row r="1555" spans="1:105" x14ac:dyDescent="0.25">
      <c r="A1555">
        <v>1554</v>
      </c>
      <c r="B1555" t="s">
        <v>3</v>
      </c>
      <c r="C1555" t="s">
        <v>1663</v>
      </c>
      <c r="D1555">
        <v>2090.9499999999998</v>
      </c>
      <c r="E1555">
        <v>2017</v>
      </c>
      <c r="F1555">
        <v>2090.9499999999998</v>
      </c>
      <c r="G1555">
        <v>2090.9499999999998</v>
      </c>
      <c r="H1555" s="3">
        <f t="shared" si="984"/>
        <v>0</v>
      </c>
      <c r="I1555">
        <v>85880</v>
      </c>
      <c r="J1555" t="s">
        <v>2734</v>
      </c>
      <c r="K1555" t="s">
        <v>2738</v>
      </c>
      <c r="L1555">
        <v>32097</v>
      </c>
      <c r="M1555" t="s">
        <v>3884</v>
      </c>
      <c r="N1555" t="s">
        <v>4758</v>
      </c>
      <c r="O1555">
        <v>-81.571327237723096</v>
      </c>
      <c r="P1555">
        <v>30.5794776523508</v>
      </c>
      <c r="Q1555" t="s">
        <v>5895</v>
      </c>
      <c r="R1555">
        <v>1</v>
      </c>
      <c r="S1555" t="s">
        <v>6539</v>
      </c>
      <c r="T1555">
        <v>1001</v>
      </c>
      <c r="U1555" t="s">
        <v>6582</v>
      </c>
      <c r="V1555">
        <v>2017</v>
      </c>
      <c r="W1555">
        <v>164859</v>
      </c>
      <c r="X1555">
        <v>2017</v>
      </c>
      <c r="Y1555">
        <v>181738</v>
      </c>
      <c r="Z1555">
        <v>1903.79</v>
      </c>
      <c r="AA1555" s="3">
        <f t="shared" si="985"/>
        <v>0.91049044692603842</v>
      </c>
      <c r="AB1555" t="s">
        <v>6616</v>
      </c>
      <c r="AC1555" t="s">
        <v>6616</v>
      </c>
      <c r="AG1555" t="s">
        <v>6616</v>
      </c>
      <c r="AH1555" t="s">
        <v>6616</v>
      </c>
      <c r="AI1555" t="s">
        <v>6618</v>
      </c>
      <c r="AJ1555" t="s">
        <v>6618</v>
      </c>
      <c r="AK1555" t="s">
        <v>6618</v>
      </c>
      <c r="AL1555" t="s">
        <v>6618</v>
      </c>
      <c r="AM1555" t="s">
        <v>6618</v>
      </c>
      <c r="AN1555" t="s">
        <v>6618</v>
      </c>
      <c r="AO1555">
        <v>0</v>
      </c>
      <c r="AP1555" s="3" t="str">
        <f t="shared" si="986"/>
        <v>No</v>
      </c>
      <c r="AQ1555" s="3" t="str">
        <f t="shared" si="987"/>
        <v>No</v>
      </c>
      <c r="AR1555" s="3" t="str">
        <f t="shared" si="988"/>
        <v>No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 t="s">
        <v>6634</v>
      </c>
      <c r="AZ1555" t="s">
        <v>6639</v>
      </c>
      <c r="BA1555">
        <v>0</v>
      </c>
      <c r="BB1555" t="s">
        <v>6617</v>
      </c>
      <c r="BC1555" t="s">
        <v>6616</v>
      </c>
      <c r="BD1555" s="4" t="str">
        <f t="shared" si="989"/>
        <v>No</v>
      </c>
      <c r="BE1555" t="s">
        <v>6640</v>
      </c>
      <c r="BF1555" s="3" t="str">
        <f t="shared" si="990"/>
        <v>No</v>
      </c>
      <c r="BG1555" t="s">
        <v>6645</v>
      </c>
      <c r="BH1555" s="3" t="str">
        <f t="shared" si="991"/>
        <v>85880 AVANT RD</v>
      </c>
      <c r="BI1555" s="3" t="str">
        <f t="shared" si="992"/>
        <v>Yulee</v>
      </c>
      <c r="BJ1555" s="3" t="str">
        <f t="shared" si="993"/>
        <v>Florida</v>
      </c>
      <c r="BK1555" s="3">
        <f t="shared" si="994"/>
        <v>32097</v>
      </c>
      <c r="BL1555" s="3" t="str">
        <f t="shared" si="995"/>
        <v>85880 AVANT RD YULEE FL 32097</v>
      </c>
      <c r="BM1555" s="3" t="str">
        <f t="shared" si="996"/>
        <v/>
      </c>
      <c r="BN1555" s="3" t="str">
        <f t="shared" si="997"/>
        <v>Pass</v>
      </c>
      <c r="BO1555" s="3" t="str">
        <f t="shared" si="998"/>
        <v>No</v>
      </c>
      <c r="BP1555" s="3" t="str">
        <f t="shared" si="999"/>
        <v>FV&lt;$10K</v>
      </c>
      <c r="BQ1555" t="s">
        <v>6650</v>
      </c>
      <c r="BR1555" s="3" t="str">
        <f t="shared" si="1000"/>
        <v>No, &lt; $20K Lien</v>
      </c>
      <c r="BS1555" s="3" t="str">
        <f t="shared" si="1001"/>
        <v>No, Lien &lt; $20K</v>
      </c>
      <c r="BT1555" t="s">
        <v>6650</v>
      </c>
      <c r="BU1555" s="3" t="str">
        <f t="shared" si="1002"/>
        <v>No</v>
      </c>
      <c r="BV1555" s="3" t="str">
        <f t="shared" si="1003"/>
        <v>No</v>
      </c>
      <c r="BW1555" s="3">
        <f t="shared" si="1004"/>
        <v>0</v>
      </c>
      <c r="BX1555" s="3" t="str">
        <f t="shared" si="1005"/>
        <v>No</v>
      </c>
      <c r="BY1555" s="3">
        <f t="shared" si="1006"/>
        <v>164859</v>
      </c>
      <c r="BZ1555">
        <v>1</v>
      </c>
      <c r="CA1555" s="3">
        <f t="shared" si="1007"/>
        <v>164859</v>
      </c>
      <c r="CC1555" s="3">
        <f t="shared" si="1008"/>
        <v>0</v>
      </c>
      <c r="CD1555" s="3">
        <f t="shared" si="1009"/>
        <v>0</v>
      </c>
      <c r="CE1555" s="3" t="str">
        <f t="shared" si="1010"/>
        <v/>
      </c>
      <c r="CF1555" s="3" t="e">
        <f>HLOOKUP(CE1555,'Valuation Data'!$D$2:$K$5,4,FALSE)</f>
        <v>#N/A</v>
      </c>
      <c r="CG1555" s="3">
        <f t="shared" si="1011"/>
        <v>164859</v>
      </c>
      <c r="CH1555" s="3" t="str">
        <f t="shared" si="1012"/>
        <v>No</v>
      </c>
      <c r="CI1555" s="3" t="str">
        <f>VLOOKUP(R1555,'Use Codes &amp; County Type'!A:D,4,FALSE)</f>
        <v>S</v>
      </c>
      <c r="CJ1555" s="3" t="str">
        <f t="shared" si="1013"/>
        <v>No</v>
      </c>
      <c r="CK1555" s="3" t="str">
        <f t="shared" si="1014"/>
        <v>Yes</v>
      </c>
      <c r="CL1555" s="3">
        <f t="shared" si="1015"/>
        <v>0.67</v>
      </c>
      <c r="CM1555" s="3">
        <f t="shared" si="1016"/>
        <v>110455.53000000001</v>
      </c>
      <c r="CN1555" s="3">
        <f t="shared" si="1017"/>
        <v>8363.7999999999993</v>
      </c>
      <c r="CO1555" s="3">
        <f t="shared" si="1018"/>
        <v>102091.73000000001</v>
      </c>
      <c r="CP1555" s="3">
        <f t="shared" si="1019"/>
        <v>5.0733050667540136E-2</v>
      </c>
      <c r="CR1555" s="3" t="str">
        <f t="shared" si="1020"/>
        <v>No</v>
      </c>
      <c r="CV1555" s="3" t="str">
        <f t="shared" si="1021"/>
        <v>*Bid</v>
      </c>
      <c r="CW1555" s="3">
        <f t="shared" si="1022"/>
        <v>1554</v>
      </c>
      <c r="CX1555" s="3">
        <f t="shared" si="1023"/>
        <v>2090.9499999999998</v>
      </c>
      <c r="CY1555" s="3" t="str">
        <f t="shared" si="1024"/>
        <v>Ok</v>
      </c>
      <c r="CZ1555">
        <v>0</v>
      </c>
      <c r="DA1555">
        <v>0</v>
      </c>
    </row>
    <row r="1556" spans="1:105" x14ac:dyDescent="0.25">
      <c r="A1556">
        <v>1555</v>
      </c>
      <c r="B1556" t="s">
        <v>3</v>
      </c>
      <c r="C1556" t="s">
        <v>1664</v>
      </c>
      <c r="D1556">
        <v>974.39</v>
      </c>
      <c r="E1556">
        <v>2017</v>
      </c>
      <c r="F1556">
        <v>974.39</v>
      </c>
      <c r="G1556">
        <v>974.39</v>
      </c>
      <c r="H1556" s="3">
        <f t="shared" si="984"/>
        <v>0</v>
      </c>
      <c r="I1556">
        <v>85008</v>
      </c>
      <c r="J1556" t="s">
        <v>2734</v>
      </c>
      <c r="K1556" t="s">
        <v>2738</v>
      </c>
      <c r="L1556">
        <v>32097</v>
      </c>
      <c r="M1556" t="s">
        <v>3885</v>
      </c>
      <c r="N1556" t="s">
        <v>4758</v>
      </c>
      <c r="O1556">
        <v>-81.573532075763694</v>
      </c>
      <c r="P1556">
        <v>30.580144904164499</v>
      </c>
      <c r="Q1556" t="s">
        <v>5896</v>
      </c>
      <c r="R1556">
        <v>1</v>
      </c>
      <c r="S1556" t="s">
        <v>6539</v>
      </c>
      <c r="T1556">
        <v>1001</v>
      </c>
      <c r="U1556" t="s">
        <v>6582</v>
      </c>
      <c r="V1556">
        <v>2017</v>
      </c>
      <c r="W1556">
        <v>97163</v>
      </c>
      <c r="X1556">
        <v>2017</v>
      </c>
      <c r="Y1556">
        <v>141145</v>
      </c>
      <c r="Z1556">
        <v>871.37</v>
      </c>
      <c r="AA1556" s="3">
        <f t="shared" si="985"/>
        <v>0.8942723139605292</v>
      </c>
      <c r="AB1556" t="s">
        <v>6616</v>
      </c>
      <c r="AC1556" t="s">
        <v>6616</v>
      </c>
      <c r="AD1556" t="s">
        <v>6616</v>
      </c>
      <c r="AE1556" t="s">
        <v>6616</v>
      </c>
      <c r="AF1556" t="s">
        <v>6616</v>
      </c>
      <c r="AG1556" t="s">
        <v>6616</v>
      </c>
      <c r="AH1556" t="s">
        <v>6616</v>
      </c>
      <c r="AI1556" t="s">
        <v>6618</v>
      </c>
      <c r="AJ1556" t="s">
        <v>6618</v>
      </c>
      <c r="AK1556" t="s">
        <v>6618</v>
      </c>
      <c r="AL1556" t="s">
        <v>6618</v>
      </c>
      <c r="AM1556" t="s">
        <v>6618</v>
      </c>
      <c r="AN1556" t="s">
        <v>6618</v>
      </c>
      <c r="AO1556" t="s">
        <v>6618</v>
      </c>
      <c r="AP1556" s="3" t="str">
        <f t="shared" si="986"/>
        <v>No</v>
      </c>
      <c r="AQ1556" s="3" t="str">
        <f t="shared" si="987"/>
        <v>No</v>
      </c>
      <c r="AR1556" s="3" t="str">
        <f t="shared" si="988"/>
        <v>No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 t="s">
        <v>6634</v>
      </c>
      <c r="AZ1556" t="s">
        <v>6639</v>
      </c>
      <c r="BA1556">
        <v>1</v>
      </c>
      <c r="BB1556" t="s">
        <v>6617</v>
      </c>
      <c r="BC1556" t="s">
        <v>6616</v>
      </c>
      <c r="BD1556" s="4" t="str">
        <f t="shared" si="989"/>
        <v>No</v>
      </c>
      <c r="BE1556" t="s">
        <v>6640</v>
      </c>
      <c r="BF1556" s="3" t="str">
        <f t="shared" si="990"/>
        <v>No</v>
      </c>
      <c r="BG1556" t="s">
        <v>6645</v>
      </c>
      <c r="BH1556" s="3" t="str">
        <f t="shared" si="991"/>
        <v>85008 WILSON NECK RD</v>
      </c>
      <c r="BI1556" s="3" t="str">
        <f t="shared" si="992"/>
        <v>Yulee</v>
      </c>
      <c r="BJ1556" s="3" t="str">
        <f t="shared" si="993"/>
        <v>Florida</v>
      </c>
      <c r="BK1556" s="3">
        <f t="shared" si="994"/>
        <v>32097</v>
      </c>
      <c r="BL1556" s="3" t="str">
        <f t="shared" si="995"/>
        <v>85008 WILSON NECK RD YULEE FL 32097</v>
      </c>
      <c r="BM1556" s="3" t="str">
        <f t="shared" si="996"/>
        <v/>
      </c>
      <c r="BN1556" s="3" t="str">
        <f t="shared" si="997"/>
        <v>Pass</v>
      </c>
      <c r="BO1556" s="3" t="str">
        <f t="shared" si="998"/>
        <v>No</v>
      </c>
      <c r="BP1556" s="3" t="str">
        <f t="shared" si="999"/>
        <v>FV&lt;$10K</v>
      </c>
      <c r="BQ1556" t="s">
        <v>6650</v>
      </c>
      <c r="BR1556" s="3" t="str">
        <f t="shared" si="1000"/>
        <v>No, &lt; $20K Lien</v>
      </c>
      <c r="BS1556" s="3" t="str">
        <f t="shared" si="1001"/>
        <v>No, Lien &lt; $20K</v>
      </c>
      <c r="BT1556" t="s">
        <v>6650</v>
      </c>
      <c r="BU1556" s="3" t="str">
        <f t="shared" si="1002"/>
        <v>No</v>
      </c>
      <c r="BV1556" s="3" t="str">
        <f t="shared" si="1003"/>
        <v>No</v>
      </c>
      <c r="BW1556" s="3">
        <f t="shared" si="1004"/>
        <v>1</v>
      </c>
      <c r="BX1556" s="3" t="str">
        <f t="shared" si="1005"/>
        <v>No</v>
      </c>
      <c r="BY1556" s="3">
        <f t="shared" si="1006"/>
        <v>97163</v>
      </c>
      <c r="BZ1556">
        <v>1</v>
      </c>
      <c r="CA1556" s="3">
        <f t="shared" si="1007"/>
        <v>97163</v>
      </c>
      <c r="CC1556" s="3">
        <f t="shared" si="1008"/>
        <v>0</v>
      </c>
      <c r="CD1556" s="3">
        <f t="shared" si="1009"/>
        <v>0</v>
      </c>
      <c r="CE1556" s="3" t="str">
        <f t="shared" si="1010"/>
        <v/>
      </c>
      <c r="CF1556" s="3" t="e">
        <f>HLOOKUP(CE1556,'Valuation Data'!$D$2:$K$5,4,FALSE)</f>
        <v>#N/A</v>
      </c>
      <c r="CG1556" s="3">
        <f t="shared" si="1011"/>
        <v>97163</v>
      </c>
      <c r="CH1556" s="3" t="str">
        <f t="shared" si="1012"/>
        <v>No</v>
      </c>
      <c r="CI1556" s="3" t="str">
        <f>VLOOKUP(R1556,'Use Codes &amp; County Type'!A:D,4,FALSE)</f>
        <v>S</v>
      </c>
      <c r="CJ1556" s="3" t="str">
        <f t="shared" si="1013"/>
        <v>No</v>
      </c>
      <c r="CK1556" s="3" t="str">
        <f t="shared" si="1014"/>
        <v>Yes</v>
      </c>
      <c r="CL1556" s="3">
        <f t="shared" si="1015"/>
        <v>0.67</v>
      </c>
      <c r="CM1556" s="3">
        <f t="shared" si="1016"/>
        <v>65099.210000000006</v>
      </c>
      <c r="CN1556" s="3">
        <f t="shared" si="1017"/>
        <v>4871.95</v>
      </c>
      <c r="CO1556" s="3">
        <f t="shared" si="1018"/>
        <v>60227.260000000009</v>
      </c>
      <c r="CP1556" s="3">
        <f t="shared" si="1019"/>
        <v>5.0142029373321122E-2</v>
      </c>
      <c r="CR1556" s="3" t="str">
        <f t="shared" si="1020"/>
        <v>No</v>
      </c>
      <c r="CV1556" s="3" t="str">
        <f t="shared" si="1021"/>
        <v>*Bid</v>
      </c>
      <c r="CW1556" s="3">
        <f t="shared" si="1022"/>
        <v>1555</v>
      </c>
      <c r="CX1556" s="3">
        <f t="shared" si="1023"/>
        <v>974.39</v>
      </c>
      <c r="CY1556" s="3" t="str">
        <f t="shared" si="1024"/>
        <v>Ok</v>
      </c>
      <c r="CZ1556">
        <v>0</v>
      </c>
      <c r="DA1556">
        <v>0</v>
      </c>
    </row>
    <row r="1557" spans="1:105" x14ac:dyDescent="0.25">
      <c r="A1557">
        <v>1556</v>
      </c>
      <c r="B1557" t="s">
        <v>3</v>
      </c>
      <c r="C1557" t="s">
        <v>1665</v>
      </c>
      <c r="D1557">
        <v>2143.48</v>
      </c>
      <c r="E1557">
        <v>2017</v>
      </c>
      <c r="F1557">
        <v>2143.48</v>
      </c>
      <c r="G1557">
        <v>2143.48</v>
      </c>
      <c r="H1557" s="3">
        <f t="shared" si="984"/>
        <v>0</v>
      </c>
      <c r="I1557">
        <v>85316</v>
      </c>
      <c r="J1557" t="s">
        <v>2734</v>
      </c>
      <c r="K1557" t="s">
        <v>2738</v>
      </c>
      <c r="L1557">
        <v>32097</v>
      </c>
      <c r="M1557" t="s">
        <v>3886</v>
      </c>
      <c r="N1557" t="s">
        <v>4758</v>
      </c>
      <c r="O1557">
        <v>-81.575859752223906</v>
      </c>
      <c r="P1557">
        <v>30.579021751910702</v>
      </c>
      <c r="Q1557" t="s">
        <v>5897</v>
      </c>
      <c r="R1557">
        <v>1</v>
      </c>
      <c r="S1557" t="s">
        <v>6539</v>
      </c>
      <c r="T1557">
        <v>1001</v>
      </c>
      <c r="U1557" t="s">
        <v>6582</v>
      </c>
      <c r="V1557">
        <v>2017</v>
      </c>
      <c r="W1557">
        <v>128964</v>
      </c>
      <c r="X1557">
        <v>2017</v>
      </c>
      <c r="Y1557">
        <v>128964</v>
      </c>
      <c r="Z1557">
        <v>1952.36</v>
      </c>
      <c r="AA1557" s="3">
        <f t="shared" si="985"/>
        <v>0.9108365834997294</v>
      </c>
      <c r="AG1557" t="s">
        <v>6616</v>
      </c>
      <c r="AI1557" t="s">
        <v>6618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 s="3" t="str">
        <f t="shared" si="986"/>
        <v>No</v>
      </c>
      <c r="AQ1557" s="3" t="str">
        <f t="shared" si="987"/>
        <v>No</v>
      </c>
      <c r="AR1557" s="3" t="str">
        <f t="shared" si="988"/>
        <v>No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 t="s">
        <v>6634</v>
      </c>
      <c r="AZ1557">
        <v>0</v>
      </c>
      <c r="BA1557">
        <v>0</v>
      </c>
      <c r="BB1557" t="s">
        <v>6616</v>
      </c>
      <c r="BC1557" t="s">
        <v>6616</v>
      </c>
      <c r="BD1557" s="4" t="str">
        <f t="shared" si="989"/>
        <v>No</v>
      </c>
      <c r="BE1557" t="s">
        <v>6640</v>
      </c>
      <c r="BF1557" s="3" t="str">
        <f t="shared" si="990"/>
        <v>No</v>
      </c>
      <c r="BG1557" t="s">
        <v>6645</v>
      </c>
      <c r="BH1557" s="3" t="str">
        <f t="shared" si="991"/>
        <v>85316 ELISE RD</v>
      </c>
      <c r="BI1557" s="3" t="str">
        <f t="shared" si="992"/>
        <v>Yulee</v>
      </c>
      <c r="BJ1557" s="3" t="str">
        <f t="shared" si="993"/>
        <v>Florida</v>
      </c>
      <c r="BK1557" s="3">
        <f t="shared" si="994"/>
        <v>32097</v>
      </c>
      <c r="BL1557" s="3" t="str">
        <f t="shared" si="995"/>
        <v>85316 ELISE RD YULEE FL 32097</v>
      </c>
      <c r="BM1557" s="3" t="str">
        <f t="shared" si="996"/>
        <v/>
      </c>
      <c r="BN1557" s="3" t="str">
        <f t="shared" si="997"/>
        <v>Pass</v>
      </c>
      <c r="BO1557" s="3" t="str">
        <f t="shared" si="998"/>
        <v>No</v>
      </c>
      <c r="BP1557" s="3" t="str">
        <f t="shared" si="999"/>
        <v>FV&lt;$10K</v>
      </c>
      <c r="BQ1557" t="s">
        <v>6650</v>
      </c>
      <c r="BR1557" s="3" t="str">
        <f t="shared" si="1000"/>
        <v>No, &lt; $20K Lien</v>
      </c>
      <c r="BS1557" s="3" t="str">
        <f t="shared" si="1001"/>
        <v>No, Lien &lt; $20K</v>
      </c>
      <c r="BT1557" t="s">
        <v>6650</v>
      </c>
      <c r="BU1557" s="3" t="str">
        <f t="shared" si="1002"/>
        <v>No</v>
      </c>
      <c r="BV1557" s="3" t="str">
        <f t="shared" si="1003"/>
        <v>No</v>
      </c>
      <c r="BW1557" s="3">
        <f t="shared" si="1004"/>
        <v>0</v>
      </c>
      <c r="BX1557" s="3" t="str">
        <f t="shared" si="1005"/>
        <v>No</v>
      </c>
      <c r="BY1557" s="3">
        <f t="shared" si="1006"/>
        <v>128964</v>
      </c>
      <c r="BZ1557">
        <v>1</v>
      </c>
      <c r="CA1557" s="3">
        <f t="shared" si="1007"/>
        <v>128964</v>
      </c>
      <c r="CC1557" s="3">
        <f t="shared" si="1008"/>
        <v>0</v>
      </c>
      <c r="CD1557" s="3">
        <f t="shared" si="1009"/>
        <v>0</v>
      </c>
      <c r="CE1557" s="3" t="str">
        <f t="shared" si="1010"/>
        <v/>
      </c>
      <c r="CF1557" s="3" t="e">
        <f>HLOOKUP(CE1557,'Valuation Data'!$D$2:$K$5,4,FALSE)</f>
        <v>#N/A</v>
      </c>
      <c r="CG1557" s="3">
        <f t="shared" si="1011"/>
        <v>128964</v>
      </c>
      <c r="CH1557" s="3" t="str">
        <f t="shared" si="1012"/>
        <v>No</v>
      </c>
      <c r="CI1557" s="3" t="str">
        <f>VLOOKUP(R1557,'Use Codes &amp; County Type'!A:D,4,FALSE)</f>
        <v>S</v>
      </c>
      <c r="CJ1557" s="3" t="str">
        <f t="shared" si="1013"/>
        <v>No</v>
      </c>
      <c r="CK1557" s="3" t="str">
        <f t="shared" si="1014"/>
        <v>No</v>
      </c>
      <c r="CL1557" s="3">
        <f t="shared" si="1015"/>
        <v>0.35</v>
      </c>
      <c r="CM1557" s="3">
        <f t="shared" si="1016"/>
        <v>45137.399999999994</v>
      </c>
      <c r="CN1557" s="3">
        <f t="shared" si="1017"/>
        <v>8573.92</v>
      </c>
      <c r="CO1557" s="3">
        <f t="shared" si="1018"/>
        <v>36563.479999999996</v>
      </c>
      <c r="CP1557" s="3">
        <f t="shared" si="1019"/>
        <v>6.6483049533203067E-2</v>
      </c>
      <c r="CR1557" s="3" t="str">
        <f t="shared" si="1020"/>
        <v>No</v>
      </c>
      <c r="CV1557" s="3" t="str">
        <f t="shared" si="1021"/>
        <v>*Bid</v>
      </c>
      <c r="CW1557" s="3">
        <f t="shared" si="1022"/>
        <v>1556</v>
      </c>
      <c r="CX1557" s="3">
        <f t="shared" si="1023"/>
        <v>2143.48</v>
      </c>
      <c r="CY1557" s="3" t="str">
        <f t="shared" si="1024"/>
        <v>Ok</v>
      </c>
      <c r="CZ1557">
        <v>0</v>
      </c>
      <c r="DA1557">
        <v>0</v>
      </c>
    </row>
    <row r="1558" spans="1:105" x14ac:dyDescent="0.25">
      <c r="A1558">
        <v>1557</v>
      </c>
      <c r="B1558" t="s">
        <v>3</v>
      </c>
      <c r="C1558" t="s">
        <v>1666</v>
      </c>
      <c r="D1558">
        <v>876.34</v>
      </c>
      <c r="E1558">
        <v>2017</v>
      </c>
      <c r="F1558">
        <v>876.34</v>
      </c>
      <c r="G1558">
        <v>876.34</v>
      </c>
      <c r="H1558" s="3">
        <f t="shared" si="984"/>
        <v>0</v>
      </c>
      <c r="I1558">
        <v>85315</v>
      </c>
      <c r="J1558" t="s">
        <v>2734</v>
      </c>
      <c r="K1558" t="s">
        <v>2738</v>
      </c>
      <c r="L1558">
        <v>32097</v>
      </c>
      <c r="M1558" t="s">
        <v>3887</v>
      </c>
      <c r="N1558" t="s">
        <v>4758</v>
      </c>
      <c r="O1558">
        <v>-81.576201395353394</v>
      </c>
      <c r="P1558">
        <v>30.5773369894636</v>
      </c>
      <c r="Q1558" t="s">
        <v>5898</v>
      </c>
      <c r="R1558">
        <v>2</v>
      </c>
      <c r="S1558" t="s">
        <v>6535</v>
      </c>
      <c r="T1558">
        <v>1006</v>
      </c>
      <c r="U1558" t="s">
        <v>6578</v>
      </c>
      <c r="V1558">
        <v>2017</v>
      </c>
      <c r="W1558">
        <v>91174</v>
      </c>
      <c r="X1558">
        <v>2017</v>
      </c>
      <c r="Y1558">
        <v>134806</v>
      </c>
      <c r="Z1558">
        <v>780.71</v>
      </c>
      <c r="AA1558" s="3">
        <f t="shared" si="985"/>
        <v>0.89087568751854307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 s="3" t="str">
        <f t="shared" si="986"/>
        <v>No</v>
      </c>
      <c r="AQ1558" s="3" t="str">
        <f t="shared" si="987"/>
        <v>No</v>
      </c>
      <c r="AR1558" s="3" t="str">
        <f t="shared" si="988"/>
        <v>No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 t="s">
        <v>6634</v>
      </c>
      <c r="AZ1558">
        <v>0</v>
      </c>
      <c r="BA1558">
        <v>0</v>
      </c>
      <c r="BB1558" t="s">
        <v>6617</v>
      </c>
      <c r="BC1558">
        <v>0</v>
      </c>
      <c r="BD1558" s="4" t="str">
        <f t="shared" si="989"/>
        <v>No</v>
      </c>
      <c r="BE1558" t="s">
        <v>6640</v>
      </c>
      <c r="BF1558" s="3" t="str">
        <f t="shared" si="990"/>
        <v>No</v>
      </c>
      <c r="BG1558" t="s">
        <v>6645</v>
      </c>
      <c r="BH1558" s="3" t="str">
        <f t="shared" si="991"/>
        <v>85315 WESLEY RD</v>
      </c>
      <c r="BI1558" s="3" t="str">
        <f t="shared" si="992"/>
        <v>Yulee</v>
      </c>
      <c r="BJ1558" s="3" t="str">
        <f t="shared" si="993"/>
        <v>Florida</v>
      </c>
      <c r="BK1558" s="3">
        <f t="shared" si="994"/>
        <v>32097</v>
      </c>
      <c r="BL1558" s="3" t="str">
        <f t="shared" si="995"/>
        <v>85315 WESLEY RD YULEE FL 32097</v>
      </c>
      <c r="BM1558" s="3" t="str">
        <f t="shared" si="996"/>
        <v/>
      </c>
      <c r="BN1558" s="3" t="str">
        <f t="shared" si="997"/>
        <v>Pass</v>
      </c>
      <c r="BO1558" s="3" t="str">
        <f t="shared" si="998"/>
        <v>No</v>
      </c>
      <c r="BP1558" s="3" t="str">
        <f t="shared" si="999"/>
        <v>FV&lt;$10K</v>
      </c>
      <c r="BQ1558" t="s">
        <v>6650</v>
      </c>
      <c r="BR1558" s="3" t="str">
        <f t="shared" si="1000"/>
        <v>No, &lt; $20K Lien</v>
      </c>
      <c r="BS1558" s="3" t="str">
        <f t="shared" si="1001"/>
        <v>No, Lien &lt; $20K</v>
      </c>
      <c r="BT1558" t="s">
        <v>6650</v>
      </c>
      <c r="BU1558" s="3" t="str">
        <f t="shared" si="1002"/>
        <v>No</v>
      </c>
      <c r="BV1558" s="3" t="str">
        <f t="shared" si="1003"/>
        <v>No</v>
      </c>
      <c r="BW1558" s="3">
        <f t="shared" si="1004"/>
        <v>0</v>
      </c>
      <c r="BX1558" s="3" t="str">
        <f t="shared" si="1005"/>
        <v>No</v>
      </c>
      <c r="BY1558" s="3">
        <f t="shared" si="1006"/>
        <v>91174</v>
      </c>
      <c r="BZ1558">
        <v>1</v>
      </c>
      <c r="CA1558" s="3">
        <f t="shared" si="1007"/>
        <v>91174</v>
      </c>
      <c r="CC1558" s="3">
        <f t="shared" si="1008"/>
        <v>0</v>
      </c>
      <c r="CD1558" s="3">
        <f t="shared" si="1009"/>
        <v>0</v>
      </c>
      <c r="CE1558" s="3" t="str">
        <f t="shared" si="1010"/>
        <v/>
      </c>
      <c r="CF1558" s="3" t="e">
        <f>HLOOKUP(CE1558,'Valuation Data'!$D$2:$K$5,4,FALSE)</f>
        <v>#N/A</v>
      </c>
      <c r="CG1558" s="3">
        <f t="shared" si="1011"/>
        <v>91174</v>
      </c>
      <c r="CH1558" s="3" t="str">
        <f t="shared" si="1012"/>
        <v>No</v>
      </c>
      <c r="CI1558" s="3" t="str">
        <f>VLOOKUP(R1558,'Use Codes &amp; County Type'!A:D,4,FALSE)</f>
        <v>R</v>
      </c>
      <c r="CJ1558" s="3" t="str">
        <f t="shared" si="1013"/>
        <v>No</v>
      </c>
      <c r="CK1558" s="3" t="str">
        <f t="shared" si="1014"/>
        <v>Yes</v>
      </c>
      <c r="CL1558" s="3">
        <f t="shared" si="1015"/>
        <v>0.67</v>
      </c>
      <c r="CM1558" s="3">
        <f t="shared" si="1016"/>
        <v>61086.58</v>
      </c>
      <c r="CN1558" s="3">
        <f t="shared" si="1017"/>
        <v>3505.36</v>
      </c>
      <c r="CO1558" s="3">
        <f t="shared" si="1018"/>
        <v>57581.22</v>
      </c>
      <c r="CP1558" s="3">
        <f t="shared" si="1019"/>
        <v>3.8446925658630754E-2</v>
      </c>
      <c r="CR1558" s="3" t="str">
        <f t="shared" si="1020"/>
        <v>No</v>
      </c>
      <c r="CV1558" s="3" t="str">
        <f t="shared" si="1021"/>
        <v>*Bid</v>
      </c>
      <c r="CW1558" s="3">
        <f t="shared" si="1022"/>
        <v>1557</v>
      </c>
      <c r="CX1558" s="3">
        <f t="shared" si="1023"/>
        <v>876.34</v>
      </c>
      <c r="CY1558" s="3" t="str">
        <f t="shared" si="1024"/>
        <v>Ok</v>
      </c>
      <c r="CZ1558">
        <v>0</v>
      </c>
      <c r="DA1558">
        <v>0</v>
      </c>
    </row>
    <row r="1559" spans="1:105" x14ac:dyDescent="0.25">
      <c r="A1559">
        <v>1558</v>
      </c>
      <c r="B1559" t="s">
        <v>3</v>
      </c>
      <c r="C1559" t="s">
        <v>1667</v>
      </c>
      <c r="D1559">
        <v>84.57</v>
      </c>
      <c r="E1559">
        <v>2017</v>
      </c>
      <c r="F1559" t="e">
        <f>NA()</f>
        <v>#N/A</v>
      </c>
      <c r="G1559" t="e">
        <f>NA()</f>
        <v>#N/A</v>
      </c>
      <c r="H1559" s="3" t="e">
        <f t="shared" si="984"/>
        <v>#N/A</v>
      </c>
      <c r="I1559" t="e">
        <f>NA()</f>
        <v>#N/A</v>
      </c>
      <c r="J1559" t="e">
        <f>NA()</f>
        <v>#N/A</v>
      </c>
      <c r="K1559" t="e">
        <f>NA()</f>
        <v>#N/A</v>
      </c>
      <c r="L1559" t="e">
        <f>NA()</f>
        <v>#N/A</v>
      </c>
      <c r="M1559" t="e">
        <f>NA()</f>
        <v>#N/A</v>
      </c>
      <c r="N1559" t="e">
        <f>NA()</f>
        <v>#N/A</v>
      </c>
      <c r="O1559" t="e">
        <f>NA()</f>
        <v>#N/A</v>
      </c>
      <c r="P1559" t="e">
        <f>NA()</f>
        <v>#N/A</v>
      </c>
      <c r="Q1559" t="e">
        <f>NA()</f>
        <v>#N/A</v>
      </c>
      <c r="R1559">
        <v>2</v>
      </c>
      <c r="S1559" t="s">
        <v>6535</v>
      </c>
      <c r="T1559" t="e">
        <f>NA()</f>
        <v>#N/A</v>
      </c>
      <c r="U1559" t="e">
        <f>NA()</f>
        <v>#N/A</v>
      </c>
      <c r="V1559">
        <v>2017</v>
      </c>
      <c r="W1559">
        <v>32041</v>
      </c>
      <c r="X1559" t="e">
        <f>NA()</f>
        <v>#N/A</v>
      </c>
      <c r="Y1559" t="e">
        <f>NA()</f>
        <v>#N/A</v>
      </c>
      <c r="Z1559" t="e">
        <f>NA()</f>
        <v>#N/A</v>
      </c>
      <c r="AA1559" s="3">
        <f t="shared" si="985"/>
        <v>0</v>
      </c>
      <c r="AI1559" t="e">
        <f>NA()</f>
        <v>#N/A</v>
      </c>
      <c r="AJ1559" t="e">
        <f>NA()</f>
        <v>#N/A</v>
      </c>
      <c r="AK1559" t="e">
        <f>NA()</f>
        <v>#N/A</v>
      </c>
      <c r="AL1559" t="e">
        <f>NA()</f>
        <v>#N/A</v>
      </c>
      <c r="AM1559" t="e">
        <f>NA()</f>
        <v>#N/A</v>
      </c>
      <c r="AN1559" t="e">
        <f>NA()</f>
        <v>#N/A</v>
      </c>
      <c r="AO1559" t="e">
        <f>NA()</f>
        <v>#N/A</v>
      </c>
      <c r="AP1559" s="3" t="str">
        <f t="shared" si="986"/>
        <v>No</v>
      </c>
      <c r="AQ1559" s="3" t="str">
        <f t="shared" si="987"/>
        <v>No</v>
      </c>
      <c r="AR1559" s="3" t="str">
        <f t="shared" si="988"/>
        <v>No</v>
      </c>
      <c r="AS1559" t="e">
        <f>NA()</f>
        <v>#N/A</v>
      </c>
      <c r="AT1559" t="e">
        <f>NA()</f>
        <v>#N/A</v>
      </c>
      <c r="AU1559" t="e">
        <f>NA()</f>
        <v>#N/A</v>
      </c>
      <c r="AV1559" t="e">
        <f>NA()</f>
        <v>#N/A</v>
      </c>
      <c r="AW1559" t="e">
        <f>NA()</f>
        <v>#N/A</v>
      </c>
      <c r="AX1559" t="e">
        <f>NA()</f>
        <v>#N/A</v>
      </c>
      <c r="AY1559" t="e">
        <f>NA()</f>
        <v>#N/A</v>
      </c>
      <c r="AZ1559" t="e">
        <f>NA()</f>
        <v>#N/A</v>
      </c>
      <c r="BA1559">
        <v>0</v>
      </c>
      <c r="BB1559" t="s">
        <v>6617</v>
      </c>
      <c r="BC1559" t="e">
        <f>NA()</f>
        <v>#N/A</v>
      </c>
      <c r="BD1559" s="4" t="str">
        <f t="shared" si="989"/>
        <v>No</v>
      </c>
      <c r="BE1559" t="e">
        <f>NA()</f>
        <v>#N/A</v>
      </c>
      <c r="BF1559" s="3" t="str">
        <f t="shared" si="990"/>
        <v>No</v>
      </c>
      <c r="BG1559" t="e">
        <f>NA()</f>
        <v>#N/A</v>
      </c>
      <c r="BH1559" s="3" t="e">
        <f t="shared" si="991"/>
        <v>#N/A</v>
      </c>
      <c r="BI1559" s="3" t="e">
        <f t="shared" si="992"/>
        <v>#N/A</v>
      </c>
      <c r="BJ1559" s="3" t="e">
        <f t="shared" si="993"/>
        <v>#N/A</v>
      </c>
      <c r="BK1559" s="3" t="e">
        <f t="shared" si="994"/>
        <v>#N/A</v>
      </c>
      <c r="BL1559" s="3" t="e">
        <f t="shared" si="995"/>
        <v>#N/A</v>
      </c>
      <c r="BM1559" s="3" t="e">
        <f t="shared" si="996"/>
        <v>#N/A</v>
      </c>
      <c r="BN1559" s="3" t="str">
        <f t="shared" si="997"/>
        <v>Lien&lt;$150</v>
      </c>
      <c r="BO1559" s="3" t="e">
        <f t="shared" si="998"/>
        <v>#N/A</v>
      </c>
      <c r="BP1559" s="3" t="str">
        <f t="shared" si="999"/>
        <v>FV&lt;$10K</v>
      </c>
      <c r="BQ1559" t="s">
        <v>6650</v>
      </c>
      <c r="BR1559" s="3" t="str">
        <f t="shared" si="1000"/>
        <v>No, &lt; $20K Lien</v>
      </c>
      <c r="BS1559" s="3" t="str">
        <f t="shared" si="1001"/>
        <v>No, Lien &lt; $20K</v>
      </c>
      <c r="BT1559" t="s">
        <v>6650</v>
      </c>
      <c r="BU1559" s="3" t="str">
        <f t="shared" si="1002"/>
        <v>No</v>
      </c>
      <c r="BV1559" s="3" t="str">
        <f t="shared" si="1003"/>
        <v>No</v>
      </c>
      <c r="BW1559" s="3">
        <f t="shared" si="1004"/>
        <v>0</v>
      </c>
      <c r="BX1559" s="3" t="str">
        <f t="shared" si="1005"/>
        <v>No</v>
      </c>
      <c r="BY1559" s="3">
        <f t="shared" si="1006"/>
        <v>32041</v>
      </c>
      <c r="BZ1559">
        <v>1</v>
      </c>
      <c r="CA1559" s="3">
        <f t="shared" si="1007"/>
        <v>32041</v>
      </c>
      <c r="CC1559" s="3" t="e">
        <f t="shared" si="1008"/>
        <v>#N/A</v>
      </c>
      <c r="CD1559" s="3" t="e">
        <f t="shared" si="1009"/>
        <v>#N/A</v>
      </c>
      <c r="CE1559" s="3" t="str">
        <f t="shared" si="1010"/>
        <v/>
      </c>
      <c r="CF1559" s="3" t="e">
        <f>HLOOKUP(CE1559,'Valuation Data'!$D$2:$K$5,4,FALSE)</f>
        <v>#N/A</v>
      </c>
      <c r="CG1559" s="3">
        <f t="shared" si="1011"/>
        <v>32041</v>
      </c>
      <c r="CH1559" s="3" t="str">
        <f t="shared" si="1012"/>
        <v>No</v>
      </c>
      <c r="CI1559" s="3" t="str">
        <f>VLOOKUP(R1559,'Use Codes &amp; County Type'!A:D,4,FALSE)</f>
        <v>R</v>
      </c>
      <c r="CJ1559" s="3" t="str">
        <f t="shared" si="1013"/>
        <v>No</v>
      </c>
      <c r="CK1559" s="3" t="str">
        <f t="shared" si="1014"/>
        <v>Yes</v>
      </c>
      <c r="CL1559" s="3">
        <f t="shared" si="1015"/>
        <v>0.67</v>
      </c>
      <c r="CM1559" s="3">
        <f t="shared" si="1016"/>
        <v>21467.47</v>
      </c>
      <c r="CN1559" s="3" t="e">
        <f t="shared" si="1017"/>
        <v>#N/A</v>
      </c>
      <c r="CO1559" s="3" t="e">
        <f t="shared" si="1018"/>
        <v>#N/A</v>
      </c>
      <c r="CP1559" s="3" t="e">
        <f t="shared" si="1019"/>
        <v>#N/A</v>
      </c>
      <c r="CR1559" s="3" t="str">
        <f t="shared" si="1020"/>
        <v>No</v>
      </c>
      <c r="CV1559" s="3" t="str">
        <f t="shared" si="1021"/>
        <v>Lien&lt;$150</v>
      </c>
      <c r="CW1559" s="3">
        <f t="shared" si="1022"/>
        <v>1558</v>
      </c>
      <c r="CX1559" s="3">
        <f t="shared" si="1023"/>
        <v>84.57</v>
      </c>
      <c r="CY1559" s="3" t="str">
        <f t="shared" si="1024"/>
        <v>Ok</v>
      </c>
      <c r="CZ1559" t="e">
        <f>NA()</f>
        <v>#N/A</v>
      </c>
      <c r="DA1559" t="e">
        <f>NA()</f>
        <v>#N/A</v>
      </c>
    </row>
    <row r="1560" spans="1:105" x14ac:dyDescent="0.25">
      <c r="A1560">
        <v>1559</v>
      </c>
      <c r="B1560" t="s">
        <v>3</v>
      </c>
      <c r="C1560" t="s">
        <v>1668</v>
      </c>
      <c r="D1560">
        <v>1045.53</v>
      </c>
      <c r="E1560">
        <v>2017</v>
      </c>
      <c r="F1560">
        <v>1045.53</v>
      </c>
      <c r="G1560">
        <v>1045.53</v>
      </c>
      <c r="H1560" s="3">
        <f t="shared" si="984"/>
        <v>0</v>
      </c>
      <c r="I1560">
        <v>85262</v>
      </c>
      <c r="J1560" t="s">
        <v>2734</v>
      </c>
      <c r="K1560" t="s">
        <v>2738</v>
      </c>
      <c r="L1560">
        <v>32097</v>
      </c>
      <c r="M1560" t="s">
        <v>3888</v>
      </c>
      <c r="N1560" t="s">
        <v>4758</v>
      </c>
      <c r="O1560">
        <v>-81.578150871513301</v>
      </c>
      <c r="P1560">
        <v>30.579423884697</v>
      </c>
      <c r="Q1560" t="s">
        <v>5899</v>
      </c>
      <c r="R1560">
        <v>2</v>
      </c>
      <c r="S1560" t="s">
        <v>6535</v>
      </c>
      <c r="T1560">
        <v>1006</v>
      </c>
      <c r="U1560" t="s">
        <v>6578</v>
      </c>
      <c r="V1560">
        <v>2017</v>
      </c>
      <c r="W1560">
        <v>101009</v>
      </c>
      <c r="X1560">
        <v>2017</v>
      </c>
      <c r="Y1560">
        <v>101009</v>
      </c>
      <c r="Z1560">
        <v>937.16</v>
      </c>
      <c r="AA1560" s="3">
        <f t="shared" si="985"/>
        <v>0.89634922001281647</v>
      </c>
      <c r="AD1560" t="s">
        <v>6616</v>
      </c>
      <c r="AE1560" t="s">
        <v>6616</v>
      </c>
      <c r="AF1560" t="s">
        <v>6616</v>
      </c>
      <c r="AI1560" t="s">
        <v>6618</v>
      </c>
      <c r="AJ1560" t="s">
        <v>6618</v>
      </c>
      <c r="AK1560" t="s">
        <v>6618</v>
      </c>
      <c r="AL1560" t="s">
        <v>6618</v>
      </c>
      <c r="AM1560">
        <v>0</v>
      </c>
      <c r="AN1560">
        <v>0</v>
      </c>
      <c r="AO1560">
        <v>0</v>
      </c>
      <c r="AP1560" s="3" t="str">
        <f t="shared" si="986"/>
        <v>No</v>
      </c>
      <c r="AQ1560" s="3" t="str">
        <f t="shared" si="987"/>
        <v>No</v>
      </c>
      <c r="AR1560" s="3" t="str">
        <f t="shared" si="988"/>
        <v>No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 t="s">
        <v>6634</v>
      </c>
      <c r="AZ1560" t="s">
        <v>6638</v>
      </c>
      <c r="BA1560">
        <v>0</v>
      </c>
      <c r="BB1560" t="s">
        <v>6617</v>
      </c>
      <c r="BC1560" t="s">
        <v>6617</v>
      </c>
      <c r="BD1560" s="4" t="str">
        <f t="shared" si="989"/>
        <v>No</v>
      </c>
      <c r="BE1560" t="s">
        <v>6640</v>
      </c>
      <c r="BF1560" s="3" t="str">
        <f t="shared" si="990"/>
        <v>No</v>
      </c>
      <c r="BG1560" t="s">
        <v>6645</v>
      </c>
      <c r="BH1560" s="3" t="str">
        <f t="shared" si="991"/>
        <v>85262 LINDA RD</v>
      </c>
      <c r="BI1560" s="3" t="str">
        <f t="shared" si="992"/>
        <v>Yulee</v>
      </c>
      <c r="BJ1560" s="3" t="str">
        <f t="shared" si="993"/>
        <v>Florida</v>
      </c>
      <c r="BK1560" s="3">
        <f t="shared" si="994"/>
        <v>32097</v>
      </c>
      <c r="BL1560" s="3" t="str">
        <f t="shared" si="995"/>
        <v>85262 LINDA RD YULEE FL 32097</v>
      </c>
      <c r="BM1560" s="3" t="str">
        <f t="shared" si="996"/>
        <v/>
      </c>
      <c r="BN1560" s="3" t="str">
        <f t="shared" si="997"/>
        <v>Pass</v>
      </c>
      <c r="BO1560" s="3" t="str">
        <f t="shared" si="998"/>
        <v>Yes</v>
      </c>
      <c r="BP1560" s="3" t="str">
        <f t="shared" si="999"/>
        <v>FV&lt;$10K</v>
      </c>
      <c r="BQ1560" t="s">
        <v>6650</v>
      </c>
      <c r="BR1560" s="3" t="str">
        <f t="shared" si="1000"/>
        <v>No, &lt; $20K Lien</v>
      </c>
      <c r="BS1560" s="3" t="str">
        <f t="shared" si="1001"/>
        <v>No, Lien &lt; $20K</v>
      </c>
      <c r="BT1560" t="s">
        <v>6650</v>
      </c>
      <c r="BU1560" s="3" t="str">
        <f t="shared" si="1002"/>
        <v>No</v>
      </c>
      <c r="BV1560" s="3" t="str">
        <f t="shared" si="1003"/>
        <v>No</v>
      </c>
      <c r="BW1560" s="3">
        <f t="shared" si="1004"/>
        <v>0</v>
      </c>
      <c r="BX1560" s="3" t="str">
        <f t="shared" si="1005"/>
        <v>No</v>
      </c>
      <c r="BY1560" s="3">
        <f t="shared" si="1006"/>
        <v>101009</v>
      </c>
      <c r="BZ1560">
        <v>1</v>
      </c>
      <c r="CA1560" s="3">
        <f t="shared" si="1007"/>
        <v>101009</v>
      </c>
      <c r="CC1560" s="3">
        <f t="shared" si="1008"/>
        <v>0</v>
      </c>
      <c r="CD1560" s="3">
        <f t="shared" si="1009"/>
        <v>0</v>
      </c>
      <c r="CE1560" s="3" t="str">
        <f t="shared" si="1010"/>
        <v/>
      </c>
      <c r="CF1560" s="3" t="e">
        <f>HLOOKUP(CE1560,'Valuation Data'!$D$2:$K$5,4,FALSE)</f>
        <v>#N/A</v>
      </c>
      <c r="CG1560" s="3">
        <f t="shared" si="1011"/>
        <v>101009</v>
      </c>
      <c r="CH1560" s="3" t="str">
        <f t="shared" si="1012"/>
        <v>No</v>
      </c>
      <c r="CI1560" s="3" t="str">
        <f>VLOOKUP(R1560,'Use Codes &amp; County Type'!A:D,4,FALSE)</f>
        <v>R</v>
      </c>
      <c r="CJ1560" s="3" t="str">
        <f t="shared" si="1013"/>
        <v>No</v>
      </c>
      <c r="CK1560" s="3" t="str">
        <f t="shared" si="1014"/>
        <v>Yes</v>
      </c>
      <c r="CL1560" s="3">
        <f t="shared" si="1015"/>
        <v>0.67</v>
      </c>
      <c r="CM1560" s="3">
        <f t="shared" si="1016"/>
        <v>67676.03</v>
      </c>
      <c r="CN1560" s="3">
        <f t="shared" si="1017"/>
        <v>4182.12</v>
      </c>
      <c r="CO1560" s="3">
        <f t="shared" si="1018"/>
        <v>63493.909999999996</v>
      </c>
      <c r="CP1560" s="3">
        <f t="shared" si="1019"/>
        <v>4.140343929748834E-2</v>
      </c>
      <c r="CR1560" s="3" t="str">
        <f t="shared" si="1020"/>
        <v>No</v>
      </c>
      <c r="CV1560" s="3" t="str">
        <f t="shared" si="1021"/>
        <v>*Bid</v>
      </c>
      <c r="CW1560" s="3">
        <f t="shared" si="1022"/>
        <v>1559</v>
      </c>
      <c r="CX1560" s="3">
        <f t="shared" si="1023"/>
        <v>1045.53</v>
      </c>
      <c r="CY1560" s="3" t="str">
        <f t="shared" si="1024"/>
        <v>Ok</v>
      </c>
      <c r="CZ1560">
        <v>0</v>
      </c>
      <c r="DA1560">
        <v>0</v>
      </c>
    </row>
    <row r="1561" spans="1:105" x14ac:dyDescent="0.25">
      <c r="A1561">
        <v>1560</v>
      </c>
      <c r="B1561" t="s">
        <v>3</v>
      </c>
      <c r="C1561" t="s">
        <v>1669</v>
      </c>
      <c r="D1561">
        <v>620.66</v>
      </c>
      <c r="E1561">
        <v>2017</v>
      </c>
      <c r="F1561">
        <v>620.66</v>
      </c>
      <c r="G1561">
        <v>620.66</v>
      </c>
      <c r="H1561" s="3">
        <f t="shared" si="984"/>
        <v>0</v>
      </c>
      <c r="I1561">
        <v>85126</v>
      </c>
      <c r="J1561" t="s">
        <v>2734</v>
      </c>
      <c r="K1561" t="s">
        <v>2738</v>
      </c>
      <c r="L1561">
        <v>32097</v>
      </c>
      <c r="M1561" t="s">
        <v>3889</v>
      </c>
      <c r="N1561" t="s">
        <v>4758</v>
      </c>
      <c r="O1561">
        <v>-81.579700279134101</v>
      </c>
      <c r="P1561">
        <v>30.577857064208199</v>
      </c>
      <c r="Q1561" t="s">
        <v>5900</v>
      </c>
      <c r="R1561">
        <v>2</v>
      </c>
      <c r="S1561" t="s">
        <v>6535</v>
      </c>
      <c r="T1561">
        <v>1006</v>
      </c>
      <c r="U1561" t="s">
        <v>6578</v>
      </c>
      <c r="V1561">
        <v>2017</v>
      </c>
      <c r="W1561">
        <v>34416</v>
      </c>
      <c r="X1561">
        <v>2017</v>
      </c>
      <c r="Y1561">
        <v>37947</v>
      </c>
      <c r="Z1561">
        <v>544.29999999999995</v>
      </c>
      <c r="AA1561" s="3">
        <f t="shared" si="985"/>
        <v>0.87696967744014431</v>
      </c>
      <c r="AC1561" t="s">
        <v>6616</v>
      </c>
      <c r="AD1561" t="s">
        <v>6616</v>
      </c>
      <c r="AE1561" t="s">
        <v>6616</v>
      </c>
      <c r="AI1561" t="s">
        <v>6618</v>
      </c>
      <c r="AJ1561" t="s">
        <v>6618</v>
      </c>
      <c r="AK1561" t="s">
        <v>6618</v>
      </c>
      <c r="AL1561" t="s">
        <v>6618</v>
      </c>
      <c r="AM1561">
        <v>0</v>
      </c>
      <c r="AN1561">
        <v>0</v>
      </c>
      <c r="AO1561">
        <v>0</v>
      </c>
      <c r="AP1561" s="3" t="str">
        <f t="shared" si="986"/>
        <v>No</v>
      </c>
      <c r="AQ1561" s="3" t="str">
        <f t="shared" si="987"/>
        <v>No</v>
      </c>
      <c r="AR1561" s="3" t="str">
        <f t="shared" si="988"/>
        <v>No</v>
      </c>
      <c r="AS1561">
        <v>0</v>
      </c>
      <c r="AT1561">
        <v>0</v>
      </c>
      <c r="AU1561">
        <v>7000</v>
      </c>
      <c r="AV1561" t="s">
        <v>6622</v>
      </c>
      <c r="AW1561">
        <v>0</v>
      </c>
      <c r="AX1561">
        <v>0</v>
      </c>
      <c r="AY1561" t="s">
        <v>6634</v>
      </c>
      <c r="AZ1561" t="s">
        <v>6639</v>
      </c>
      <c r="BA1561">
        <v>0</v>
      </c>
      <c r="BB1561" t="s">
        <v>6616</v>
      </c>
      <c r="BC1561" t="s">
        <v>6617</v>
      </c>
      <c r="BD1561" s="4" t="str">
        <f t="shared" si="989"/>
        <v>No</v>
      </c>
      <c r="BE1561" t="s">
        <v>6640</v>
      </c>
      <c r="BF1561" s="3" t="str">
        <f t="shared" si="990"/>
        <v>No</v>
      </c>
      <c r="BG1561" t="s">
        <v>6645</v>
      </c>
      <c r="BH1561" s="3" t="str">
        <f t="shared" si="991"/>
        <v>85126 LINDA RD</v>
      </c>
      <c r="BI1561" s="3" t="str">
        <f t="shared" si="992"/>
        <v>Yulee</v>
      </c>
      <c r="BJ1561" s="3" t="str">
        <f t="shared" si="993"/>
        <v>Florida</v>
      </c>
      <c r="BK1561" s="3">
        <f t="shared" si="994"/>
        <v>32097</v>
      </c>
      <c r="BL1561" s="3" t="str">
        <f t="shared" si="995"/>
        <v>85126 LINDA RD YULEE FL 32097</v>
      </c>
      <c r="BM1561" s="3" t="str">
        <f t="shared" si="996"/>
        <v>L</v>
      </c>
      <c r="BN1561" s="3" t="str">
        <f t="shared" si="997"/>
        <v>Pass</v>
      </c>
      <c r="BO1561" s="3" t="str">
        <f t="shared" si="998"/>
        <v>Yes</v>
      </c>
      <c r="BP1561" s="3" t="str">
        <f t="shared" si="999"/>
        <v>FV&lt;$10K</v>
      </c>
      <c r="BQ1561" t="s">
        <v>6650</v>
      </c>
      <c r="BR1561" s="3" t="str">
        <f t="shared" si="1000"/>
        <v>No, &lt; $20K Lien</v>
      </c>
      <c r="BS1561" s="3" t="str">
        <f t="shared" si="1001"/>
        <v>No, Lien &lt; $20K</v>
      </c>
      <c r="BT1561" t="s">
        <v>6650</v>
      </c>
      <c r="BU1561" s="3" t="str">
        <f t="shared" si="1002"/>
        <v>No</v>
      </c>
      <c r="BV1561" s="3" t="str">
        <f t="shared" si="1003"/>
        <v>No</v>
      </c>
      <c r="BW1561" s="3">
        <f t="shared" si="1004"/>
        <v>0</v>
      </c>
      <c r="BX1561" s="3" t="str">
        <f t="shared" si="1005"/>
        <v>No</v>
      </c>
      <c r="BY1561" s="3">
        <f t="shared" si="1006"/>
        <v>34416</v>
      </c>
      <c r="BZ1561">
        <v>1</v>
      </c>
      <c r="CA1561" s="3">
        <f t="shared" si="1007"/>
        <v>34416</v>
      </c>
      <c r="CC1561" s="3">
        <f t="shared" si="1008"/>
        <v>0</v>
      </c>
      <c r="CD1561" s="3">
        <f t="shared" si="1009"/>
        <v>0</v>
      </c>
      <c r="CE1561" s="3" t="str">
        <f t="shared" si="1010"/>
        <v/>
      </c>
      <c r="CF1561" s="3" t="e">
        <f>HLOOKUP(CE1561,'Valuation Data'!$D$2:$K$5,4,FALSE)</f>
        <v>#N/A</v>
      </c>
      <c r="CG1561" s="3">
        <f t="shared" si="1011"/>
        <v>34416</v>
      </c>
      <c r="CH1561" s="3" t="str">
        <f t="shared" si="1012"/>
        <v>No</v>
      </c>
      <c r="CI1561" s="3" t="str">
        <f>VLOOKUP(R1561,'Use Codes &amp; County Type'!A:D,4,FALSE)</f>
        <v>R</v>
      </c>
      <c r="CJ1561" s="3" t="str">
        <f t="shared" si="1013"/>
        <v>No</v>
      </c>
      <c r="CK1561" s="3" t="str">
        <f t="shared" si="1014"/>
        <v>No</v>
      </c>
      <c r="CL1561" s="3">
        <f t="shared" si="1015"/>
        <v>0.35</v>
      </c>
      <c r="CM1561" s="3">
        <f t="shared" si="1016"/>
        <v>12045.599999999999</v>
      </c>
      <c r="CN1561" s="3">
        <f t="shared" si="1017"/>
        <v>2482.64</v>
      </c>
      <c r="CO1561" s="3">
        <f t="shared" si="1018"/>
        <v>9562.9599999999991</v>
      </c>
      <c r="CP1561" s="3">
        <f t="shared" si="1019"/>
        <v>7.2136215713621568E-2</v>
      </c>
      <c r="CR1561" s="3" t="str">
        <f t="shared" si="1020"/>
        <v>No</v>
      </c>
      <c r="CV1561" s="3" t="str">
        <f t="shared" si="1021"/>
        <v>*Bid</v>
      </c>
      <c r="CW1561" s="3">
        <f t="shared" si="1022"/>
        <v>1560</v>
      </c>
      <c r="CX1561" s="3">
        <f t="shared" si="1023"/>
        <v>620.66</v>
      </c>
      <c r="CY1561" s="3" t="str">
        <f t="shared" si="1024"/>
        <v>Ok</v>
      </c>
      <c r="CZ1561">
        <v>0</v>
      </c>
      <c r="DA1561">
        <v>0</v>
      </c>
    </row>
    <row r="1562" spans="1:105" x14ac:dyDescent="0.25">
      <c r="A1562">
        <v>1561</v>
      </c>
      <c r="B1562" t="s">
        <v>3</v>
      </c>
      <c r="C1562" t="s">
        <v>1670</v>
      </c>
      <c r="D1562">
        <v>489.01</v>
      </c>
      <c r="E1562">
        <v>2017</v>
      </c>
      <c r="F1562">
        <v>489.01</v>
      </c>
      <c r="G1562">
        <v>489.01</v>
      </c>
      <c r="H1562" s="3">
        <f t="shared" si="984"/>
        <v>0</v>
      </c>
      <c r="I1562">
        <v>85344</v>
      </c>
      <c r="J1562" t="s">
        <v>2734</v>
      </c>
      <c r="K1562" t="s">
        <v>2738</v>
      </c>
      <c r="L1562">
        <v>32097</v>
      </c>
      <c r="M1562" t="s">
        <v>3890</v>
      </c>
      <c r="N1562" t="s">
        <v>4758</v>
      </c>
      <c r="O1562">
        <v>-81.579523311118706</v>
      </c>
      <c r="P1562">
        <v>30.582185832482701</v>
      </c>
      <c r="Q1562" t="s">
        <v>5901</v>
      </c>
      <c r="R1562">
        <v>2</v>
      </c>
      <c r="S1562" t="s">
        <v>6535</v>
      </c>
      <c r="T1562">
        <v>1006</v>
      </c>
      <c r="U1562" t="s">
        <v>6578</v>
      </c>
      <c r="V1562">
        <v>2017</v>
      </c>
      <c r="W1562">
        <v>56682</v>
      </c>
      <c r="X1562">
        <v>2017</v>
      </c>
      <c r="Y1562">
        <v>75630</v>
      </c>
      <c r="Z1562">
        <v>422.57</v>
      </c>
      <c r="AA1562" s="3">
        <f t="shared" si="985"/>
        <v>0.86413365779840901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 s="3" t="str">
        <f t="shared" si="986"/>
        <v>No</v>
      </c>
      <c r="AQ1562" s="3" t="str">
        <f t="shared" si="987"/>
        <v>No</v>
      </c>
      <c r="AR1562" s="3" t="str">
        <f t="shared" si="988"/>
        <v>No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 t="s">
        <v>6634</v>
      </c>
      <c r="AZ1562">
        <v>0</v>
      </c>
      <c r="BA1562">
        <v>0</v>
      </c>
      <c r="BB1562" t="s">
        <v>6617</v>
      </c>
      <c r="BC1562">
        <v>0</v>
      </c>
      <c r="BD1562" s="4" t="str">
        <f t="shared" si="989"/>
        <v>No</v>
      </c>
      <c r="BE1562" t="s">
        <v>6640</v>
      </c>
      <c r="BF1562" s="3" t="str">
        <f t="shared" si="990"/>
        <v>No</v>
      </c>
      <c r="BG1562" t="s">
        <v>6645</v>
      </c>
      <c r="BH1562" s="3" t="str">
        <f t="shared" si="991"/>
        <v>85344 LANA RD</v>
      </c>
      <c r="BI1562" s="3" t="str">
        <f t="shared" si="992"/>
        <v>Yulee</v>
      </c>
      <c r="BJ1562" s="3" t="str">
        <f t="shared" si="993"/>
        <v>Florida</v>
      </c>
      <c r="BK1562" s="3">
        <f t="shared" si="994"/>
        <v>32097</v>
      </c>
      <c r="BL1562" s="3" t="str">
        <f t="shared" si="995"/>
        <v>85344 LANA RD YULEE FL 32097</v>
      </c>
      <c r="BM1562" s="3" t="str">
        <f t="shared" si="996"/>
        <v/>
      </c>
      <c r="BN1562" s="3" t="str">
        <f t="shared" si="997"/>
        <v>Pass</v>
      </c>
      <c r="BO1562" s="3" t="str">
        <f t="shared" si="998"/>
        <v>No</v>
      </c>
      <c r="BP1562" s="3" t="str">
        <f t="shared" si="999"/>
        <v>FV&lt;$10K</v>
      </c>
      <c r="BQ1562" t="s">
        <v>6650</v>
      </c>
      <c r="BR1562" s="3" t="str">
        <f t="shared" si="1000"/>
        <v>No, &lt; $20K Lien</v>
      </c>
      <c r="BS1562" s="3" t="str">
        <f t="shared" si="1001"/>
        <v>No, Lien &lt; $20K</v>
      </c>
      <c r="BT1562" t="s">
        <v>6650</v>
      </c>
      <c r="BU1562" s="3" t="str">
        <f t="shared" si="1002"/>
        <v>No</v>
      </c>
      <c r="BV1562" s="3" t="str">
        <f t="shared" si="1003"/>
        <v>No</v>
      </c>
      <c r="BW1562" s="3">
        <f t="shared" si="1004"/>
        <v>0</v>
      </c>
      <c r="BX1562" s="3" t="str">
        <f t="shared" si="1005"/>
        <v>No</v>
      </c>
      <c r="BY1562" s="3">
        <f t="shared" si="1006"/>
        <v>56682</v>
      </c>
      <c r="BZ1562">
        <v>1</v>
      </c>
      <c r="CA1562" s="3">
        <f t="shared" si="1007"/>
        <v>56682</v>
      </c>
      <c r="CC1562" s="3">
        <f t="shared" si="1008"/>
        <v>0</v>
      </c>
      <c r="CD1562" s="3">
        <f t="shared" si="1009"/>
        <v>0</v>
      </c>
      <c r="CE1562" s="3" t="str">
        <f t="shared" si="1010"/>
        <v/>
      </c>
      <c r="CF1562" s="3" t="e">
        <f>HLOOKUP(CE1562,'Valuation Data'!$D$2:$K$5,4,FALSE)</f>
        <v>#N/A</v>
      </c>
      <c r="CG1562" s="3">
        <f t="shared" si="1011"/>
        <v>56682</v>
      </c>
      <c r="CH1562" s="3" t="str">
        <f t="shared" si="1012"/>
        <v>No</v>
      </c>
      <c r="CI1562" s="3" t="str">
        <f>VLOOKUP(R1562,'Use Codes &amp; County Type'!A:D,4,FALSE)</f>
        <v>R</v>
      </c>
      <c r="CJ1562" s="3" t="str">
        <f t="shared" si="1013"/>
        <v>No</v>
      </c>
      <c r="CK1562" s="3" t="str">
        <f t="shared" si="1014"/>
        <v>Yes</v>
      </c>
      <c r="CL1562" s="3">
        <f t="shared" si="1015"/>
        <v>0.67</v>
      </c>
      <c r="CM1562" s="3">
        <f t="shared" si="1016"/>
        <v>37976.94</v>
      </c>
      <c r="CN1562" s="3">
        <f t="shared" si="1017"/>
        <v>1956.04</v>
      </c>
      <c r="CO1562" s="3">
        <f t="shared" si="1018"/>
        <v>36020.9</v>
      </c>
      <c r="CP1562" s="3">
        <f t="shared" si="1019"/>
        <v>3.4509015207649693E-2</v>
      </c>
      <c r="CR1562" s="3" t="str">
        <f t="shared" si="1020"/>
        <v>No</v>
      </c>
      <c r="CV1562" s="3" t="str">
        <f t="shared" si="1021"/>
        <v>*Bid</v>
      </c>
      <c r="CW1562" s="3">
        <f t="shared" si="1022"/>
        <v>1561</v>
      </c>
      <c r="CX1562" s="3">
        <f t="shared" si="1023"/>
        <v>489.01</v>
      </c>
      <c r="CY1562" s="3" t="str">
        <f t="shared" si="1024"/>
        <v>Ok</v>
      </c>
      <c r="CZ1562">
        <v>0</v>
      </c>
      <c r="DA1562">
        <v>0</v>
      </c>
    </row>
    <row r="1563" spans="1:105" x14ac:dyDescent="0.25">
      <c r="A1563">
        <v>1562</v>
      </c>
      <c r="B1563" t="s">
        <v>3</v>
      </c>
      <c r="C1563" t="s">
        <v>1671</v>
      </c>
      <c r="D1563">
        <v>607.30999999999995</v>
      </c>
      <c r="E1563">
        <v>2017</v>
      </c>
      <c r="F1563">
        <v>607.30999999999995</v>
      </c>
      <c r="G1563">
        <v>607.30999999999995</v>
      </c>
      <c r="H1563" s="3">
        <f t="shared" si="984"/>
        <v>0</v>
      </c>
      <c r="I1563">
        <v>85592</v>
      </c>
      <c r="J1563" t="s">
        <v>2734</v>
      </c>
      <c r="K1563" t="s">
        <v>2738</v>
      </c>
      <c r="L1563">
        <v>32097</v>
      </c>
      <c r="M1563" t="s">
        <v>3891</v>
      </c>
      <c r="N1563" t="s">
        <v>4758</v>
      </c>
      <c r="O1563">
        <v>-81.582943500800795</v>
      </c>
      <c r="P1563">
        <v>30.585089746270601</v>
      </c>
      <c r="Q1563" t="s">
        <v>5902</v>
      </c>
      <c r="R1563">
        <v>2</v>
      </c>
      <c r="S1563" t="s">
        <v>6535</v>
      </c>
      <c r="T1563">
        <v>1006</v>
      </c>
      <c r="U1563" t="s">
        <v>6578</v>
      </c>
      <c r="V1563">
        <v>2017</v>
      </c>
      <c r="W1563">
        <v>73260</v>
      </c>
      <c r="X1563">
        <v>2017</v>
      </c>
      <c r="Y1563">
        <v>92996</v>
      </c>
      <c r="Z1563">
        <v>531.95000000000005</v>
      </c>
      <c r="AA1563" s="3">
        <f t="shared" si="985"/>
        <v>0.87591180780820355</v>
      </c>
      <c r="AB1563" t="s">
        <v>6616</v>
      </c>
      <c r="AC1563" t="s">
        <v>6616</v>
      </c>
      <c r="AD1563" t="s">
        <v>6616</v>
      </c>
      <c r="AE1563" t="s">
        <v>6616</v>
      </c>
      <c r="AF1563" t="s">
        <v>6616</v>
      </c>
      <c r="AG1563" t="s">
        <v>6616</v>
      </c>
      <c r="AI1563" t="s">
        <v>6618</v>
      </c>
      <c r="AJ1563" t="s">
        <v>6618</v>
      </c>
      <c r="AK1563" t="s">
        <v>6618</v>
      </c>
      <c r="AL1563" t="s">
        <v>6618</v>
      </c>
      <c r="AM1563" t="s">
        <v>6618</v>
      </c>
      <c r="AN1563" t="s">
        <v>6618</v>
      </c>
      <c r="AO1563" t="s">
        <v>6618</v>
      </c>
      <c r="AP1563" s="3" t="str">
        <f t="shared" si="986"/>
        <v>No</v>
      </c>
      <c r="AQ1563" s="3" t="str">
        <f t="shared" si="987"/>
        <v>No</v>
      </c>
      <c r="AR1563" s="3" t="str">
        <f t="shared" si="988"/>
        <v>No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 t="s">
        <v>6634</v>
      </c>
      <c r="AZ1563" t="s">
        <v>6638</v>
      </c>
      <c r="BA1563">
        <v>1</v>
      </c>
      <c r="BB1563" t="s">
        <v>6617</v>
      </c>
      <c r="BC1563" t="s">
        <v>6616</v>
      </c>
      <c r="BD1563" s="4" t="str">
        <f t="shared" si="989"/>
        <v>No</v>
      </c>
      <c r="BE1563" t="s">
        <v>6640</v>
      </c>
      <c r="BF1563" s="3" t="str">
        <f t="shared" si="990"/>
        <v>No</v>
      </c>
      <c r="BG1563" t="s">
        <v>6645</v>
      </c>
      <c r="BH1563" s="3" t="str">
        <f t="shared" si="991"/>
        <v>85592 LANA RD</v>
      </c>
      <c r="BI1563" s="3" t="str">
        <f t="shared" si="992"/>
        <v>Yulee</v>
      </c>
      <c r="BJ1563" s="3" t="str">
        <f t="shared" si="993"/>
        <v>Florida</v>
      </c>
      <c r="BK1563" s="3">
        <f t="shared" si="994"/>
        <v>32097</v>
      </c>
      <c r="BL1563" s="3" t="str">
        <f t="shared" si="995"/>
        <v>85592 LANA RD YULEE FL 32097</v>
      </c>
      <c r="BM1563" s="3" t="str">
        <f t="shared" si="996"/>
        <v/>
      </c>
      <c r="BN1563" s="3" t="str">
        <f t="shared" si="997"/>
        <v>Pass</v>
      </c>
      <c r="BO1563" s="3" t="str">
        <f t="shared" si="998"/>
        <v>No</v>
      </c>
      <c r="BP1563" s="3" t="str">
        <f t="shared" si="999"/>
        <v>FV&lt;$10K</v>
      </c>
      <c r="BQ1563" t="s">
        <v>6650</v>
      </c>
      <c r="BR1563" s="3" t="str">
        <f t="shared" si="1000"/>
        <v>No, &lt; $20K Lien</v>
      </c>
      <c r="BS1563" s="3" t="str">
        <f t="shared" si="1001"/>
        <v>No, Lien &lt; $20K</v>
      </c>
      <c r="BT1563" t="s">
        <v>6650</v>
      </c>
      <c r="BU1563" s="3" t="str">
        <f t="shared" si="1002"/>
        <v>No</v>
      </c>
      <c r="BV1563" s="3" t="str">
        <f t="shared" si="1003"/>
        <v>No</v>
      </c>
      <c r="BW1563" s="3">
        <f t="shared" si="1004"/>
        <v>1</v>
      </c>
      <c r="BX1563" s="3" t="str">
        <f t="shared" si="1005"/>
        <v>No</v>
      </c>
      <c r="BY1563" s="3">
        <f t="shared" si="1006"/>
        <v>73260</v>
      </c>
      <c r="BZ1563">
        <v>1</v>
      </c>
      <c r="CA1563" s="3">
        <f t="shared" si="1007"/>
        <v>73260</v>
      </c>
      <c r="CC1563" s="3">
        <f t="shared" si="1008"/>
        <v>0</v>
      </c>
      <c r="CD1563" s="3">
        <f t="shared" si="1009"/>
        <v>0</v>
      </c>
      <c r="CE1563" s="3" t="str">
        <f t="shared" si="1010"/>
        <v/>
      </c>
      <c r="CF1563" s="3" t="e">
        <f>HLOOKUP(CE1563,'Valuation Data'!$D$2:$K$5,4,FALSE)</f>
        <v>#N/A</v>
      </c>
      <c r="CG1563" s="3">
        <f t="shared" si="1011"/>
        <v>73260</v>
      </c>
      <c r="CH1563" s="3" t="str">
        <f t="shared" si="1012"/>
        <v>No</v>
      </c>
      <c r="CI1563" s="3" t="str">
        <f>VLOOKUP(R1563,'Use Codes &amp; County Type'!A:D,4,FALSE)</f>
        <v>R</v>
      </c>
      <c r="CJ1563" s="3" t="str">
        <f t="shared" si="1013"/>
        <v>No</v>
      </c>
      <c r="CK1563" s="3" t="str">
        <f t="shared" si="1014"/>
        <v>Yes</v>
      </c>
      <c r="CL1563" s="3">
        <f t="shared" si="1015"/>
        <v>0.67</v>
      </c>
      <c r="CM1563" s="3">
        <f t="shared" si="1016"/>
        <v>49084.200000000004</v>
      </c>
      <c r="CN1563" s="3">
        <f t="shared" si="1017"/>
        <v>3036.5499999999997</v>
      </c>
      <c r="CO1563" s="3">
        <f t="shared" si="1018"/>
        <v>46047.65</v>
      </c>
      <c r="CP1563" s="3">
        <f t="shared" si="1019"/>
        <v>4.1448948948948947E-2</v>
      </c>
      <c r="CR1563" s="3" t="str">
        <f t="shared" si="1020"/>
        <v>No</v>
      </c>
      <c r="CV1563" s="3" t="str">
        <f t="shared" si="1021"/>
        <v>*Bid</v>
      </c>
      <c r="CW1563" s="3">
        <f t="shared" si="1022"/>
        <v>1562</v>
      </c>
      <c r="CX1563" s="3">
        <f t="shared" si="1023"/>
        <v>607.30999999999995</v>
      </c>
      <c r="CY1563" s="3" t="str">
        <f t="shared" si="1024"/>
        <v>Ok</v>
      </c>
      <c r="CZ1563">
        <v>0</v>
      </c>
      <c r="DA1563">
        <v>0</v>
      </c>
    </row>
    <row r="1564" spans="1:105" x14ac:dyDescent="0.25">
      <c r="A1564">
        <v>1563</v>
      </c>
      <c r="B1564" t="s">
        <v>3</v>
      </c>
      <c r="C1564" t="s">
        <v>1672</v>
      </c>
      <c r="D1564">
        <v>702.03</v>
      </c>
      <c r="E1564">
        <v>2017</v>
      </c>
      <c r="F1564">
        <v>702.03</v>
      </c>
      <c r="G1564">
        <v>702.03</v>
      </c>
      <c r="H1564" s="3">
        <f t="shared" si="984"/>
        <v>0</v>
      </c>
      <c r="I1564">
        <v>85642</v>
      </c>
      <c r="J1564" t="s">
        <v>2734</v>
      </c>
      <c r="K1564" t="s">
        <v>2738</v>
      </c>
      <c r="L1564">
        <v>32097</v>
      </c>
      <c r="M1564" t="s">
        <v>3892</v>
      </c>
      <c r="N1564" t="s">
        <v>4758</v>
      </c>
      <c r="O1564">
        <v>-81.583668571347303</v>
      </c>
      <c r="P1564">
        <v>30.585625333780001</v>
      </c>
      <c r="Q1564" t="s">
        <v>5903</v>
      </c>
      <c r="R1564">
        <v>2</v>
      </c>
      <c r="S1564" t="s">
        <v>6535</v>
      </c>
      <c r="T1564">
        <v>1006</v>
      </c>
      <c r="U1564" t="s">
        <v>6578</v>
      </c>
      <c r="V1564">
        <v>2017</v>
      </c>
      <c r="W1564">
        <v>80027</v>
      </c>
      <c r="X1564">
        <v>2017</v>
      </c>
      <c r="Y1564">
        <v>80027</v>
      </c>
      <c r="Z1564">
        <v>619.53</v>
      </c>
      <c r="AA1564" s="3">
        <f t="shared" si="985"/>
        <v>0.88248365454467759</v>
      </c>
      <c r="AB1564" t="s">
        <v>6616</v>
      </c>
      <c r="AC1564" t="s">
        <v>6616</v>
      </c>
      <c r="AD1564" t="s">
        <v>6616</v>
      </c>
      <c r="AE1564" t="s">
        <v>6616</v>
      </c>
      <c r="AF1564" t="s">
        <v>6616</v>
      </c>
      <c r="AG1564" t="s">
        <v>6616</v>
      </c>
      <c r="AH1564" t="s">
        <v>6616</v>
      </c>
      <c r="AI1564" t="s">
        <v>6618</v>
      </c>
      <c r="AJ1564" t="s">
        <v>6618</v>
      </c>
      <c r="AK1564" t="s">
        <v>6618</v>
      </c>
      <c r="AL1564" t="s">
        <v>6618</v>
      </c>
      <c r="AM1564" t="s">
        <v>6618</v>
      </c>
      <c r="AN1564" t="s">
        <v>6618</v>
      </c>
      <c r="AO1564" t="s">
        <v>6618</v>
      </c>
      <c r="AP1564" s="3" t="str">
        <f t="shared" si="986"/>
        <v>No</v>
      </c>
      <c r="AQ1564" s="3" t="str">
        <f t="shared" si="987"/>
        <v>No</v>
      </c>
      <c r="AR1564" s="3" t="str">
        <f t="shared" si="988"/>
        <v>No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 t="s">
        <v>6634</v>
      </c>
      <c r="AZ1564" t="s">
        <v>6638</v>
      </c>
      <c r="BA1564">
        <v>0</v>
      </c>
      <c r="BB1564" t="s">
        <v>6617</v>
      </c>
      <c r="BC1564" t="s">
        <v>6616</v>
      </c>
      <c r="BD1564" s="4" t="str">
        <f t="shared" si="989"/>
        <v>No</v>
      </c>
      <c r="BE1564" t="s">
        <v>6640</v>
      </c>
      <c r="BF1564" s="3" t="str">
        <f t="shared" si="990"/>
        <v>No</v>
      </c>
      <c r="BG1564" t="s">
        <v>6645</v>
      </c>
      <c r="BH1564" s="3" t="str">
        <f t="shared" si="991"/>
        <v>85642 LANA RD</v>
      </c>
      <c r="BI1564" s="3" t="str">
        <f t="shared" si="992"/>
        <v>Yulee</v>
      </c>
      <c r="BJ1564" s="3" t="str">
        <f t="shared" si="993"/>
        <v>Florida</v>
      </c>
      <c r="BK1564" s="3">
        <f t="shared" si="994"/>
        <v>32097</v>
      </c>
      <c r="BL1564" s="3" t="str">
        <f t="shared" si="995"/>
        <v>85642 LANA RD YULEE FL 32097</v>
      </c>
      <c r="BM1564" s="3" t="str">
        <f t="shared" si="996"/>
        <v/>
      </c>
      <c r="BN1564" s="3" t="str">
        <f t="shared" si="997"/>
        <v>Pass</v>
      </c>
      <c r="BO1564" s="3" t="str">
        <f t="shared" si="998"/>
        <v>No</v>
      </c>
      <c r="BP1564" s="3" t="str">
        <f t="shared" si="999"/>
        <v>FV&lt;$10K</v>
      </c>
      <c r="BQ1564" t="s">
        <v>6650</v>
      </c>
      <c r="BR1564" s="3" t="str">
        <f t="shared" si="1000"/>
        <v>No, &lt; $20K Lien</v>
      </c>
      <c r="BS1564" s="3" t="str">
        <f t="shared" si="1001"/>
        <v>No, Lien &lt; $20K</v>
      </c>
      <c r="BT1564" t="s">
        <v>6650</v>
      </c>
      <c r="BU1564" s="3" t="str">
        <f t="shared" si="1002"/>
        <v>No</v>
      </c>
      <c r="BV1564" s="3" t="str">
        <f t="shared" si="1003"/>
        <v>No</v>
      </c>
      <c r="BW1564" s="3">
        <f t="shared" si="1004"/>
        <v>0</v>
      </c>
      <c r="BX1564" s="3" t="str">
        <f t="shared" si="1005"/>
        <v>No</v>
      </c>
      <c r="BY1564" s="3">
        <f t="shared" si="1006"/>
        <v>80027</v>
      </c>
      <c r="BZ1564">
        <v>1</v>
      </c>
      <c r="CA1564" s="3">
        <f t="shared" si="1007"/>
        <v>80027</v>
      </c>
      <c r="CC1564" s="3">
        <f t="shared" si="1008"/>
        <v>0</v>
      </c>
      <c r="CD1564" s="3">
        <f t="shared" si="1009"/>
        <v>0</v>
      </c>
      <c r="CE1564" s="3" t="str">
        <f t="shared" si="1010"/>
        <v/>
      </c>
      <c r="CF1564" s="3" t="e">
        <f>HLOOKUP(CE1564,'Valuation Data'!$D$2:$K$5,4,FALSE)</f>
        <v>#N/A</v>
      </c>
      <c r="CG1564" s="3">
        <f t="shared" si="1011"/>
        <v>80027</v>
      </c>
      <c r="CH1564" s="3" t="str">
        <f t="shared" si="1012"/>
        <v>No</v>
      </c>
      <c r="CI1564" s="3" t="str">
        <f>VLOOKUP(R1564,'Use Codes &amp; County Type'!A:D,4,FALSE)</f>
        <v>R</v>
      </c>
      <c r="CJ1564" s="3" t="str">
        <f t="shared" si="1013"/>
        <v>No</v>
      </c>
      <c r="CK1564" s="3" t="str">
        <f t="shared" si="1014"/>
        <v>Yes</v>
      </c>
      <c r="CL1564" s="3">
        <f t="shared" si="1015"/>
        <v>0.67</v>
      </c>
      <c r="CM1564" s="3">
        <f t="shared" si="1016"/>
        <v>53618.090000000004</v>
      </c>
      <c r="CN1564" s="3">
        <f t="shared" si="1017"/>
        <v>2808.12</v>
      </c>
      <c r="CO1564" s="3">
        <f t="shared" si="1018"/>
        <v>50809.97</v>
      </c>
      <c r="CP1564" s="3">
        <f t="shared" si="1019"/>
        <v>3.508965724068127E-2</v>
      </c>
      <c r="CR1564" s="3" t="str">
        <f t="shared" si="1020"/>
        <v>No</v>
      </c>
      <c r="CV1564" s="3" t="str">
        <f t="shared" si="1021"/>
        <v>*Bid</v>
      </c>
      <c r="CW1564" s="3">
        <f t="shared" si="1022"/>
        <v>1563</v>
      </c>
      <c r="CX1564" s="3">
        <f t="shared" si="1023"/>
        <v>702.03</v>
      </c>
      <c r="CY1564" s="3" t="str">
        <f t="shared" si="1024"/>
        <v>Ok</v>
      </c>
      <c r="CZ1564">
        <v>0</v>
      </c>
      <c r="DA1564">
        <v>0</v>
      </c>
    </row>
    <row r="1565" spans="1:105" x14ac:dyDescent="0.25">
      <c r="A1565">
        <v>1564</v>
      </c>
      <c r="B1565" t="s">
        <v>3</v>
      </c>
      <c r="C1565" t="s">
        <v>1673</v>
      </c>
      <c r="D1565">
        <v>715.29</v>
      </c>
      <c r="E1565">
        <v>2017</v>
      </c>
      <c r="F1565">
        <v>715.29</v>
      </c>
      <c r="G1565">
        <v>715.29</v>
      </c>
      <c r="H1565" s="3">
        <f t="shared" si="984"/>
        <v>0</v>
      </c>
      <c r="I1565">
        <v>85063</v>
      </c>
      <c r="J1565" t="s">
        <v>2734</v>
      </c>
      <c r="K1565" t="s">
        <v>2738</v>
      </c>
      <c r="L1565">
        <v>32097</v>
      </c>
      <c r="M1565" t="s">
        <v>3893</v>
      </c>
      <c r="N1565" t="s">
        <v>4758</v>
      </c>
      <c r="O1565">
        <v>-81.571684413660606</v>
      </c>
      <c r="P1565">
        <v>30.580750296245299</v>
      </c>
      <c r="Q1565" t="s">
        <v>5787</v>
      </c>
      <c r="R1565">
        <v>2</v>
      </c>
      <c r="S1565" t="s">
        <v>6535</v>
      </c>
      <c r="T1565">
        <v>1006</v>
      </c>
      <c r="U1565" t="s">
        <v>6578</v>
      </c>
      <c r="V1565">
        <v>2017</v>
      </c>
      <c r="W1565">
        <v>38266</v>
      </c>
      <c r="X1565">
        <v>2017</v>
      </c>
      <c r="Y1565">
        <v>46225</v>
      </c>
      <c r="Z1565">
        <v>631.79999999999995</v>
      </c>
      <c r="AA1565" s="3">
        <f t="shared" si="985"/>
        <v>0.88327811097596776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 s="3" t="str">
        <f t="shared" si="986"/>
        <v>No</v>
      </c>
      <c r="AQ1565" s="3" t="str">
        <f t="shared" si="987"/>
        <v>No</v>
      </c>
      <c r="AR1565" s="3" t="str">
        <f t="shared" si="988"/>
        <v>No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 t="s">
        <v>6634</v>
      </c>
      <c r="AZ1565">
        <v>0</v>
      </c>
      <c r="BA1565">
        <v>0</v>
      </c>
      <c r="BB1565" t="s">
        <v>6616</v>
      </c>
      <c r="BC1565">
        <v>0</v>
      </c>
      <c r="BD1565" s="4" t="str">
        <f t="shared" si="989"/>
        <v>No</v>
      </c>
      <c r="BE1565" t="s">
        <v>6640</v>
      </c>
      <c r="BF1565" s="3" t="str">
        <f t="shared" si="990"/>
        <v>No</v>
      </c>
      <c r="BG1565" t="s">
        <v>6645</v>
      </c>
      <c r="BH1565" s="3" t="str">
        <f t="shared" si="991"/>
        <v>85063 BLACKMON RD</v>
      </c>
      <c r="BI1565" s="3" t="str">
        <f t="shared" si="992"/>
        <v>Yulee</v>
      </c>
      <c r="BJ1565" s="3" t="str">
        <f t="shared" si="993"/>
        <v>Florida</v>
      </c>
      <c r="BK1565" s="3">
        <f t="shared" si="994"/>
        <v>32097</v>
      </c>
      <c r="BL1565" s="3" t="str">
        <f t="shared" si="995"/>
        <v>85063 BLACKMON RD YULEE FL 32097</v>
      </c>
      <c r="BM1565" s="3" t="str">
        <f t="shared" si="996"/>
        <v/>
      </c>
      <c r="BN1565" s="3" t="str">
        <f t="shared" si="997"/>
        <v>Pass</v>
      </c>
      <c r="BO1565" s="3" t="str">
        <f t="shared" si="998"/>
        <v>No</v>
      </c>
      <c r="BP1565" s="3" t="str">
        <f t="shared" si="999"/>
        <v>FV&lt;$10K</v>
      </c>
      <c r="BQ1565" t="s">
        <v>6650</v>
      </c>
      <c r="BR1565" s="3" t="str">
        <f t="shared" si="1000"/>
        <v>No, &lt; $20K Lien</v>
      </c>
      <c r="BS1565" s="3" t="str">
        <f t="shared" si="1001"/>
        <v>No, Lien &lt; $20K</v>
      </c>
      <c r="BT1565" t="s">
        <v>6650</v>
      </c>
      <c r="BU1565" s="3" t="str">
        <f t="shared" si="1002"/>
        <v>No</v>
      </c>
      <c r="BV1565" s="3" t="str">
        <f t="shared" si="1003"/>
        <v>No</v>
      </c>
      <c r="BW1565" s="3">
        <f t="shared" si="1004"/>
        <v>0</v>
      </c>
      <c r="BX1565" s="3" t="str">
        <f t="shared" si="1005"/>
        <v>No</v>
      </c>
      <c r="BY1565" s="3">
        <f t="shared" si="1006"/>
        <v>38266</v>
      </c>
      <c r="BZ1565">
        <v>1</v>
      </c>
      <c r="CA1565" s="3">
        <f t="shared" si="1007"/>
        <v>38266</v>
      </c>
      <c r="CC1565" s="3">
        <f t="shared" si="1008"/>
        <v>0</v>
      </c>
      <c r="CD1565" s="3">
        <f t="shared" si="1009"/>
        <v>0</v>
      </c>
      <c r="CE1565" s="3" t="str">
        <f t="shared" si="1010"/>
        <v/>
      </c>
      <c r="CF1565" s="3" t="e">
        <f>HLOOKUP(CE1565,'Valuation Data'!$D$2:$K$5,4,FALSE)</f>
        <v>#N/A</v>
      </c>
      <c r="CG1565" s="3">
        <f t="shared" si="1011"/>
        <v>38266</v>
      </c>
      <c r="CH1565" s="3" t="str">
        <f t="shared" si="1012"/>
        <v>No</v>
      </c>
      <c r="CI1565" s="3" t="str">
        <f>VLOOKUP(R1565,'Use Codes &amp; County Type'!A:D,4,FALSE)</f>
        <v>R</v>
      </c>
      <c r="CJ1565" s="3" t="str">
        <f t="shared" si="1013"/>
        <v>No</v>
      </c>
      <c r="CK1565" s="3" t="str">
        <f t="shared" si="1014"/>
        <v>No</v>
      </c>
      <c r="CL1565" s="3">
        <f t="shared" si="1015"/>
        <v>0.35</v>
      </c>
      <c r="CM1565" s="3">
        <f t="shared" si="1016"/>
        <v>13393.099999999999</v>
      </c>
      <c r="CN1565" s="3">
        <f t="shared" si="1017"/>
        <v>2861.16</v>
      </c>
      <c r="CO1565" s="3">
        <f t="shared" si="1018"/>
        <v>10531.939999999999</v>
      </c>
      <c r="CP1565" s="3">
        <f t="shared" si="1019"/>
        <v>7.4770292165368735E-2</v>
      </c>
      <c r="CR1565" s="3" t="str">
        <f t="shared" si="1020"/>
        <v>No</v>
      </c>
      <c r="CV1565" s="3" t="str">
        <f t="shared" si="1021"/>
        <v>*Bid</v>
      </c>
      <c r="CW1565" s="3">
        <f t="shared" si="1022"/>
        <v>1564</v>
      </c>
      <c r="CX1565" s="3">
        <f t="shared" si="1023"/>
        <v>715.29</v>
      </c>
      <c r="CY1565" s="3" t="str">
        <f t="shared" si="1024"/>
        <v>Ok</v>
      </c>
      <c r="CZ1565">
        <v>0</v>
      </c>
      <c r="DA1565">
        <v>0</v>
      </c>
    </row>
    <row r="1566" spans="1:105" x14ac:dyDescent="0.25">
      <c r="A1566">
        <v>1565</v>
      </c>
      <c r="B1566" t="s">
        <v>3</v>
      </c>
      <c r="C1566" t="s">
        <v>1674</v>
      </c>
      <c r="D1566">
        <v>466.7</v>
      </c>
      <c r="E1566">
        <v>2017</v>
      </c>
      <c r="F1566">
        <v>466.7</v>
      </c>
      <c r="G1566">
        <v>466.7</v>
      </c>
      <c r="H1566" s="3">
        <f t="shared" si="984"/>
        <v>0</v>
      </c>
      <c r="I1566">
        <v>85393</v>
      </c>
      <c r="J1566" t="s">
        <v>2734</v>
      </c>
      <c r="K1566" t="s">
        <v>2738</v>
      </c>
      <c r="L1566">
        <v>32097</v>
      </c>
      <c r="M1566" t="s">
        <v>3894</v>
      </c>
      <c r="N1566" t="s">
        <v>4758</v>
      </c>
      <c r="O1566">
        <v>-81.5749589479489</v>
      </c>
      <c r="P1566">
        <v>30.588514500232598</v>
      </c>
      <c r="Q1566" t="s">
        <v>5904</v>
      </c>
      <c r="R1566">
        <v>2</v>
      </c>
      <c r="S1566" t="s">
        <v>6535</v>
      </c>
      <c r="T1566">
        <v>1006</v>
      </c>
      <c r="U1566" t="s">
        <v>6578</v>
      </c>
      <c r="V1566">
        <v>2017</v>
      </c>
      <c r="W1566">
        <v>53556</v>
      </c>
      <c r="X1566">
        <v>2017</v>
      </c>
      <c r="Y1566">
        <v>71860</v>
      </c>
      <c r="Z1566">
        <v>401.94</v>
      </c>
      <c r="AA1566" s="3">
        <f t="shared" si="985"/>
        <v>0.86123848296550243</v>
      </c>
      <c r="AB1566" t="s">
        <v>6616</v>
      </c>
      <c r="AC1566" t="s">
        <v>6616</v>
      </c>
      <c r="AD1566" t="s">
        <v>6616</v>
      </c>
      <c r="AE1566" t="s">
        <v>6616</v>
      </c>
      <c r="AF1566" t="s">
        <v>6616</v>
      </c>
      <c r="AG1566" t="s">
        <v>6616</v>
      </c>
      <c r="AH1566" t="s">
        <v>6616</v>
      </c>
      <c r="AI1566" t="s">
        <v>6618</v>
      </c>
      <c r="AJ1566" t="s">
        <v>6618</v>
      </c>
      <c r="AK1566" t="s">
        <v>6618</v>
      </c>
      <c r="AL1566" t="s">
        <v>6618</v>
      </c>
      <c r="AM1566" t="s">
        <v>6618</v>
      </c>
      <c r="AN1566" t="s">
        <v>6618</v>
      </c>
      <c r="AO1566" t="s">
        <v>6618</v>
      </c>
      <c r="AP1566" s="3" t="str">
        <f t="shared" si="986"/>
        <v>No</v>
      </c>
      <c r="AQ1566" s="3" t="str">
        <f t="shared" si="987"/>
        <v>No</v>
      </c>
      <c r="AR1566" s="3" t="str">
        <f t="shared" si="988"/>
        <v>No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 t="s">
        <v>6634</v>
      </c>
      <c r="AZ1566" t="s">
        <v>6638</v>
      </c>
      <c r="BA1566">
        <v>1</v>
      </c>
      <c r="BB1566" t="s">
        <v>6617</v>
      </c>
      <c r="BC1566" t="s">
        <v>6616</v>
      </c>
      <c r="BD1566" s="4" t="str">
        <f t="shared" si="989"/>
        <v>No</v>
      </c>
      <c r="BE1566" t="s">
        <v>6640</v>
      </c>
      <c r="BF1566" s="3" t="str">
        <f t="shared" si="990"/>
        <v>No</v>
      </c>
      <c r="BG1566" t="s">
        <v>6645</v>
      </c>
      <c r="BH1566" s="3" t="str">
        <f t="shared" si="991"/>
        <v>85393 BLACKMON RD</v>
      </c>
      <c r="BI1566" s="3" t="str">
        <f t="shared" si="992"/>
        <v>Yulee</v>
      </c>
      <c r="BJ1566" s="3" t="str">
        <f t="shared" si="993"/>
        <v>Florida</v>
      </c>
      <c r="BK1566" s="3">
        <f t="shared" si="994"/>
        <v>32097</v>
      </c>
      <c r="BL1566" s="3" t="str">
        <f t="shared" si="995"/>
        <v>85393 BLACKMON RD YULEE FL 32097</v>
      </c>
      <c r="BM1566" s="3" t="str">
        <f t="shared" si="996"/>
        <v/>
      </c>
      <c r="BN1566" s="3" t="str">
        <f t="shared" si="997"/>
        <v>Pass</v>
      </c>
      <c r="BO1566" s="3" t="str">
        <f t="shared" si="998"/>
        <v>No</v>
      </c>
      <c r="BP1566" s="3" t="str">
        <f t="shared" si="999"/>
        <v>FV&lt;$10K</v>
      </c>
      <c r="BQ1566" t="s">
        <v>6650</v>
      </c>
      <c r="BR1566" s="3" t="str">
        <f t="shared" si="1000"/>
        <v>No, &lt; $20K Lien</v>
      </c>
      <c r="BS1566" s="3" t="str">
        <f t="shared" si="1001"/>
        <v>No, Lien &lt; $20K</v>
      </c>
      <c r="BT1566" t="s">
        <v>6650</v>
      </c>
      <c r="BU1566" s="3" t="str">
        <f t="shared" si="1002"/>
        <v>No</v>
      </c>
      <c r="BV1566" s="3" t="str">
        <f t="shared" si="1003"/>
        <v>No</v>
      </c>
      <c r="BW1566" s="3">
        <f t="shared" si="1004"/>
        <v>1</v>
      </c>
      <c r="BX1566" s="3" t="str">
        <f t="shared" si="1005"/>
        <v>No</v>
      </c>
      <c r="BY1566" s="3">
        <f t="shared" si="1006"/>
        <v>53556</v>
      </c>
      <c r="BZ1566">
        <v>1</v>
      </c>
      <c r="CA1566" s="3">
        <f t="shared" si="1007"/>
        <v>53556</v>
      </c>
      <c r="CC1566" s="3">
        <f t="shared" si="1008"/>
        <v>0</v>
      </c>
      <c r="CD1566" s="3">
        <f t="shared" si="1009"/>
        <v>0</v>
      </c>
      <c r="CE1566" s="3" t="str">
        <f t="shared" si="1010"/>
        <v/>
      </c>
      <c r="CF1566" s="3" t="e">
        <f>HLOOKUP(CE1566,'Valuation Data'!$D$2:$K$5,4,FALSE)</f>
        <v>#N/A</v>
      </c>
      <c r="CG1566" s="3">
        <f t="shared" si="1011"/>
        <v>53556</v>
      </c>
      <c r="CH1566" s="3" t="str">
        <f t="shared" si="1012"/>
        <v>No</v>
      </c>
      <c r="CI1566" s="3" t="str">
        <f>VLOOKUP(R1566,'Use Codes &amp; County Type'!A:D,4,FALSE)</f>
        <v>R</v>
      </c>
      <c r="CJ1566" s="3" t="str">
        <f t="shared" si="1013"/>
        <v>No</v>
      </c>
      <c r="CK1566" s="3" t="str">
        <f t="shared" si="1014"/>
        <v>Yes</v>
      </c>
      <c r="CL1566" s="3">
        <f t="shared" si="1015"/>
        <v>0.67</v>
      </c>
      <c r="CM1566" s="3">
        <f t="shared" si="1016"/>
        <v>35882.520000000004</v>
      </c>
      <c r="CN1566" s="3">
        <f t="shared" si="1017"/>
        <v>2333.5</v>
      </c>
      <c r="CO1566" s="3">
        <f t="shared" si="1018"/>
        <v>33549.020000000004</v>
      </c>
      <c r="CP1566" s="3">
        <f t="shared" si="1019"/>
        <v>4.3571215176637541E-2</v>
      </c>
      <c r="CR1566" s="3" t="str">
        <f t="shared" si="1020"/>
        <v>No</v>
      </c>
      <c r="CV1566" s="3" t="str">
        <f t="shared" si="1021"/>
        <v>*Bid</v>
      </c>
      <c r="CW1566" s="3">
        <f t="shared" si="1022"/>
        <v>1565</v>
      </c>
      <c r="CX1566" s="3">
        <f t="shared" si="1023"/>
        <v>466.7</v>
      </c>
      <c r="CY1566" s="3" t="str">
        <f t="shared" si="1024"/>
        <v>Ok</v>
      </c>
      <c r="CZ1566">
        <v>0</v>
      </c>
      <c r="DA1566">
        <v>0</v>
      </c>
    </row>
    <row r="1567" spans="1:105" x14ac:dyDescent="0.25">
      <c r="A1567">
        <v>1566</v>
      </c>
      <c r="B1567" t="s">
        <v>3</v>
      </c>
      <c r="C1567" t="s">
        <v>1675</v>
      </c>
      <c r="D1567">
        <v>974.97</v>
      </c>
      <c r="E1567">
        <v>2017</v>
      </c>
      <c r="F1567">
        <v>974.97</v>
      </c>
      <c r="G1567">
        <v>974.97</v>
      </c>
      <c r="H1567" s="3">
        <f t="shared" si="984"/>
        <v>0</v>
      </c>
      <c r="I1567">
        <v>85007</v>
      </c>
      <c r="J1567" t="s">
        <v>2734</v>
      </c>
      <c r="K1567" t="s">
        <v>2738</v>
      </c>
      <c r="L1567">
        <v>32097</v>
      </c>
      <c r="M1567" t="s">
        <v>3895</v>
      </c>
      <c r="N1567" t="s">
        <v>4758</v>
      </c>
      <c r="O1567">
        <v>-81.583992688489204</v>
      </c>
      <c r="P1567">
        <v>30.5768537580892</v>
      </c>
      <c r="Q1567" t="s">
        <v>5905</v>
      </c>
      <c r="R1567">
        <v>2</v>
      </c>
      <c r="S1567" t="s">
        <v>6535</v>
      </c>
      <c r="T1567">
        <v>1006</v>
      </c>
      <c r="U1567" t="s">
        <v>6578</v>
      </c>
      <c r="V1567">
        <v>2017</v>
      </c>
      <c r="W1567">
        <v>96699</v>
      </c>
      <c r="X1567">
        <v>2017</v>
      </c>
      <c r="Y1567">
        <v>113164</v>
      </c>
      <c r="Z1567">
        <v>871.91</v>
      </c>
      <c r="AA1567" s="3">
        <f t="shared" si="985"/>
        <v>0.8942941834107716</v>
      </c>
      <c r="AG1567" t="s">
        <v>6616</v>
      </c>
      <c r="AI1567" t="s">
        <v>6618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 s="3" t="str">
        <f t="shared" si="986"/>
        <v>No</v>
      </c>
      <c r="AQ1567" s="3" t="str">
        <f t="shared" si="987"/>
        <v>No</v>
      </c>
      <c r="AR1567" s="3" t="str">
        <f t="shared" si="988"/>
        <v>No</v>
      </c>
      <c r="AS1567">
        <v>0</v>
      </c>
      <c r="AT1567">
        <v>0</v>
      </c>
      <c r="AU1567">
        <v>63000</v>
      </c>
      <c r="AV1567" t="s">
        <v>6620</v>
      </c>
      <c r="AW1567">
        <v>0</v>
      </c>
      <c r="AX1567">
        <v>0</v>
      </c>
      <c r="AY1567" t="s">
        <v>6634</v>
      </c>
      <c r="AZ1567" t="s">
        <v>6637</v>
      </c>
      <c r="BA1567">
        <v>0</v>
      </c>
      <c r="BB1567" t="s">
        <v>6617</v>
      </c>
      <c r="BC1567" t="s">
        <v>6616</v>
      </c>
      <c r="BD1567" s="4" t="str">
        <f t="shared" si="989"/>
        <v>No</v>
      </c>
      <c r="BE1567" t="s">
        <v>6640</v>
      </c>
      <c r="BF1567" s="3" t="str">
        <f t="shared" si="990"/>
        <v>No</v>
      </c>
      <c r="BG1567" t="s">
        <v>6645</v>
      </c>
      <c r="BH1567" s="3" t="str">
        <f t="shared" si="991"/>
        <v>85007 CLAXTON RD</v>
      </c>
      <c r="BI1567" s="3" t="str">
        <f t="shared" si="992"/>
        <v>Yulee</v>
      </c>
      <c r="BJ1567" s="3" t="str">
        <f t="shared" si="993"/>
        <v>Florida</v>
      </c>
      <c r="BK1567" s="3">
        <f t="shared" si="994"/>
        <v>32097</v>
      </c>
      <c r="BL1567" s="3" t="str">
        <f t="shared" si="995"/>
        <v>85007 CLAXTON RD YULEE FL 32097</v>
      </c>
      <c r="BM1567" s="3" t="str">
        <f t="shared" si="996"/>
        <v>L</v>
      </c>
      <c r="BN1567" s="3" t="str">
        <f t="shared" si="997"/>
        <v>Pass</v>
      </c>
      <c r="BO1567" s="3" t="str">
        <f t="shared" si="998"/>
        <v>No</v>
      </c>
      <c r="BP1567" s="3" t="str">
        <f t="shared" si="999"/>
        <v>FV&lt;$10K</v>
      </c>
      <c r="BQ1567" t="s">
        <v>6650</v>
      </c>
      <c r="BR1567" s="3" t="str">
        <f t="shared" si="1000"/>
        <v>No, &lt; $20K Lien</v>
      </c>
      <c r="BS1567" s="3" t="str">
        <f t="shared" si="1001"/>
        <v>No, Lien &lt; $20K</v>
      </c>
      <c r="BT1567" t="s">
        <v>6650</v>
      </c>
      <c r="BU1567" s="3" t="str">
        <f t="shared" si="1002"/>
        <v>No</v>
      </c>
      <c r="BV1567" s="3" t="str">
        <f t="shared" si="1003"/>
        <v>No</v>
      </c>
      <c r="BW1567" s="3">
        <f t="shared" si="1004"/>
        <v>0</v>
      </c>
      <c r="BX1567" s="3" t="str">
        <f t="shared" si="1005"/>
        <v>No</v>
      </c>
      <c r="BY1567" s="3">
        <f t="shared" si="1006"/>
        <v>96699</v>
      </c>
      <c r="BZ1567">
        <v>1</v>
      </c>
      <c r="CA1567" s="3">
        <f t="shared" si="1007"/>
        <v>96699</v>
      </c>
      <c r="CC1567" s="3">
        <f t="shared" si="1008"/>
        <v>0</v>
      </c>
      <c r="CD1567" s="3">
        <f t="shared" si="1009"/>
        <v>0</v>
      </c>
      <c r="CE1567" s="3" t="str">
        <f t="shared" si="1010"/>
        <v/>
      </c>
      <c r="CF1567" s="3" t="e">
        <f>HLOOKUP(CE1567,'Valuation Data'!$D$2:$K$5,4,FALSE)</f>
        <v>#N/A</v>
      </c>
      <c r="CG1567" s="3">
        <f t="shared" si="1011"/>
        <v>96699</v>
      </c>
      <c r="CH1567" s="3" t="str">
        <f t="shared" si="1012"/>
        <v>No</v>
      </c>
      <c r="CI1567" s="3" t="str">
        <f>VLOOKUP(R1567,'Use Codes &amp; County Type'!A:D,4,FALSE)</f>
        <v>R</v>
      </c>
      <c r="CJ1567" s="3" t="str">
        <f t="shared" si="1013"/>
        <v>No</v>
      </c>
      <c r="CK1567" s="3" t="str">
        <f t="shared" si="1014"/>
        <v>Yes</v>
      </c>
      <c r="CL1567" s="3">
        <f t="shared" si="1015"/>
        <v>0.67</v>
      </c>
      <c r="CM1567" s="3">
        <f t="shared" si="1016"/>
        <v>64788.33</v>
      </c>
      <c r="CN1567" s="3">
        <f t="shared" si="1017"/>
        <v>3899.88</v>
      </c>
      <c r="CO1567" s="3">
        <f t="shared" si="1018"/>
        <v>60888.450000000004</v>
      </c>
      <c r="CP1567" s="3">
        <f t="shared" si="1019"/>
        <v>4.0330096484968825E-2</v>
      </c>
      <c r="CR1567" s="3" t="str">
        <f t="shared" si="1020"/>
        <v>No</v>
      </c>
      <c r="CV1567" s="3" t="str">
        <f t="shared" si="1021"/>
        <v>*Bid</v>
      </c>
      <c r="CW1567" s="3">
        <f t="shared" si="1022"/>
        <v>1566</v>
      </c>
      <c r="CX1567" s="3">
        <f t="shared" si="1023"/>
        <v>974.97</v>
      </c>
      <c r="CY1567" s="3" t="str">
        <f t="shared" si="1024"/>
        <v>Ok</v>
      </c>
      <c r="CZ1567">
        <v>0</v>
      </c>
      <c r="DA1567">
        <v>0</v>
      </c>
    </row>
    <row r="1568" spans="1:105" x14ac:dyDescent="0.25">
      <c r="A1568">
        <v>1567</v>
      </c>
      <c r="B1568" t="s">
        <v>3</v>
      </c>
      <c r="C1568" t="s">
        <v>1676</v>
      </c>
      <c r="D1568">
        <v>633.39</v>
      </c>
      <c r="E1568">
        <v>2017</v>
      </c>
      <c r="F1568">
        <v>633.39</v>
      </c>
      <c r="G1568">
        <v>633.39</v>
      </c>
      <c r="H1568" s="3">
        <f t="shared" si="984"/>
        <v>0</v>
      </c>
      <c r="I1568">
        <v>85071</v>
      </c>
      <c r="J1568" t="s">
        <v>2734</v>
      </c>
      <c r="K1568" t="s">
        <v>2738</v>
      </c>
      <c r="L1568">
        <v>32097</v>
      </c>
      <c r="M1568" t="s">
        <v>3896</v>
      </c>
      <c r="N1568" t="s">
        <v>4758</v>
      </c>
      <c r="O1568">
        <v>-81.584819839222405</v>
      </c>
      <c r="P1568">
        <v>30.5777535688852</v>
      </c>
      <c r="Q1568" t="s">
        <v>5906</v>
      </c>
      <c r="R1568">
        <v>2</v>
      </c>
      <c r="S1568" t="s">
        <v>6535</v>
      </c>
      <c r="T1568">
        <v>1006</v>
      </c>
      <c r="U1568" t="s">
        <v>6578</v>
      </c>
      <c r="V1568">
        <v>2017</v>
      </c>
      <c r="W1568">
        <v>76335</v>
      </c>
      <c r="X1568">
        <v>2017</v>
      </c>
      <c r="Y1568">
        <v>102394</v>
      </c>
      <c r="Z1568">
        <v>556.07000000000005</v>
      </c>
      <c r="AA1568" s="3">
        <f t="shared" si="985"/>
        <v>0.8779267118205214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 s="3" t="str">
        <f t="shared" si="986"/>
        <v>No</v>
      </c>
      <c r="AQ1568" s="3" t="str">
        <f t="shared" si="987"/>
        <v>No</v>
      </c>
      <c r="AR1568" s="3" t="str">
        <f t="shared" si="988"/>
        <v>No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 t="s">
        <v>6634</v>
      </c>
      <c r="AZ1568">
        <v>0</v>
      </c>
      <c r="BA1568">
        <v>0</v>
      </c>
      <c r="BB1568" t="s">
        <v>6617</v>
      </c>
      <c r="BC1568">
        <v>0</v>
      </c>
      <c r="BD1568" s="4" t="str">
        <f t="shared" si="989"/>
        <v>No</v>
      </c>
      <c r="BE1568" t="s">
        <v>6640</v>
      </c>
      <c r="BF1568" s="3" t="str">
        <f t="shared" si="990"/>
        <v>No</v>
      </c>
      <c r="BG1568" t="s">
        <v>6645</v>
      </c>
      <c r="BH1568" s="3" t="str">
        <f t="shared" si="991"/>
        <v>85071 CLAXTON RD</v>
      </c>
      <c r="BI1568" s="3" t="str">
        <f t="shared" si="992"/>
        <v>Yulee</v>
      </c>
      <c r="BJ1568" s="3" t="str">
        <f t="shared" si="993"/>
        <v>Florida</v>
      </c>
      <c r="BK1568" s="3">
        <f t="shared" si="994"/>
        <v>32097</v>
      </c>
      <c r="BL1568" s="3" t="str">
        <f t="shared" si="995"/>
        <v>85071 CLAXTON RD YULEE FL 32097</v>
      </c>
      <c r="BM1568" s="3" t="str">
        <f t="shared" si="996"/>
        <v/>
      </c>
      <c r="BN1568" s="3" t="str">
        <f t="shared" si="997"/>
        <v>Pass</v>
      </c>
      <c r="BO1568" s="3" t="str">
        <f t="shared" si="998"/>
        <v>No</v>
      </c>
      <c r="BP1568" s="3" t="str">
        <f t="shared" si="999"/>
        <v>FV&lt;$10K</v>
      </c>
      <c r="BQ1568" t="s">
        <v>6650</v>
      </c>
      <c r="BR1568" s="3" t="str">
        <f t="shared" si="1000"/>
        <v>No, &lt; $20K Lien</v>
      </c>
      <c r="BS1568" s="3" t="str">
        <f t="shared" si="1001"/>
        <v>No, Lien &lt; $20K</v>
      </c>
      <c r="BT1568" t="s">
        <v>6650</v>
      </c>
      <c r="BU1568" s="3" t="str">
        <f t="shared" si="1002"/>
        <v>No</v>
      </c>
      <c r="BV1568" s="3" t="str">
        <f t="shared" si="1003"/>
        <v>No</v>
      </c>
      <c r="BW1568" s="3">
        <f t="shared" si="1004"/>
        <v>0</v>
      </c>
      <c r="BX1568" s="3" t="str">
        <f t="shared" si="1005"/>
        <v>No</v>
      </c>
      <c r="BY1568" s="3">
        <f t="shared" si="1006"/>
        <v>76335</v>
      </c>
      <c r="BZ1568">
        <v>1</v>
      </c>
      <c r="CA1568" s="3">
        <f t="shared" si="1007"/>
        <v>76335</v>
      </c>
      <c r="CC1568" s="3">
        <f t="shared" si="1008"/>
        <v>0</v>
      </c>
      <c r="CD1568" s="3">
        <f t="shared" si="1009"/>
        <v>0</v>
      </c>
      <c r="CE1568" s="3" t="str">
        <f t="shared" si="1010"/>
        <v/>
      </c>
      <c r="CF1568" s="3" t="e">
        <f>HLOOKUP(CE1568,'Valuation Data'!$D$2:$K$5,4,FALSE)</f>
        <v>#N/A</v>
      </c>
      <c r="CG1568" s="3">
        <f t="shared" si="1011"/>
        <v>76335</v>
      </c>
      <c r="CH1568" s="3" t="str">
        <f t="shared" si="1012"/>
        <v>No</v>
      </c>
      <c r="CI1568" s="3" t="str">
        <f>VLOOKUP(R1568,'Use Codes &amp; County Type'!A:D,4,FALSE)</f>
        <v>R</v>
      </c>
      <c r="CJ1568" s="3" t="str">
        <f t="shared" si="1013"/>
        <v>No</v>
      </c>
      <c r="CK1568" s="3" t="str">
        <f t="shared" si="1014"/>
        <v>Yes</v>
      </c>
      <c r="CL1568" s="3">
        <f t="shared" si="1015"/>
        <v>0.67</v>
      </c>
      <c r="CM1568" s="3">
        <f t="shared" si="1016"/>
        <v>51144.450000000004</v>
      </c>
      <c r="CN1568" s="3">
        <f t="shared" si="1017"/>
        <v>2533.56</v>
      </c>
      <c r="CO1568" s="3">
        <f t="shared" si="1018"/>
        <v>48610.890000000007</v>
      </c>
      <c r="CP1568" s="3">
        <f t="shared" si="1019"/>
        <v>3.3190017685203382E-2</v>
      </c>
      <c r="CR1568" s="3" t="str">
        <f t="shared" si="1020"/>
        <v>No</v>
      </c>
      <c r="CV1568" s="3" t="str">
        <f t="shared" si="1021"/>
        <v>*Bid</v>
      </c>
      <c r="CW1568" s="3">
        <f t="shared" si="1022"/>
        <v>1567</v>
      </c>
      <c r="CX1568" s="3">
        <f t="shared" si="1023"/>
        <v>633.39</v>
      </c>
      <c r="CY1568" s="3" t="str">
        <f t="shared" si="1024"/>
        <v>Ok</v>
      </c>
      <c r="CZ1568">
        <v>0</v>
      </c>
      <c r="DA1568">
        <v>0</v>
      </c>
    </row>
    <row r="1569" spans="1:105" x14ac:dyDescent="0.25">
      <c r="A1569">
        <v>1568</v>
      </c>
      <c r="B1569" t="s">
        <v>3</v>
      </c>
      <c r="C1569" t="s">
        <v>1677</v>
      </c>
      <c r="D1569">
        <v>604.36</v>
      </c>
      <c r="E1569">
        <v>2017</v>
      </c>
      <c r="F1569">
        <v>604.36</v>
      </c>
      <c r="G1569">
        <v>604.36</v>
      </c>
      <c r="H1569" s="3">
        <f t="shared" si="984"/>
        <v>0</v>
      </c>
      <c r="I1569">
        <v>85737</v>
      </c>
      <c r="J1569" t="s">
        <v>2734</v>
      </c>
      <c r="K1569" t="s">
        <v>2738</v>
      </c>
      <c r="L1569">
        <v>32097</v>
      </c>
      <c r="M1569" t="s">
        <v>3897</v>
      </c>
      <c r="N1569" t="s">
        <v>4758</v>
      </c>
      <c r="O1569">
        <v>-81.585576115072996</v>
      </c>
      <c r="P1569">
        <v>30.585767695789698</v>
      </c>
      <c r="Q1569" t="s">
        <v>5907</v>
      </c>
      <c r="R1569">
        <v>2</v>
      </c>
      <c r="S1569" t="s">
        <v>6535</v>
      </c>
      <c r="T1569">
        <v>1006</v>
      </c>
      <c r="U1569" t="s">
        <v>6578</v>
      </c>
      <c r="V1569">
        <v>2017</v>
      </c>
      <c r="W1569">
        <v>72846</v>
      </c>
      <c r="X1569">
        <v>2017</v>
      </c>
      <c r="Y1569">
        <v>94787</v>
      </c>
      <c r="Z1569">
        <v>529.22</v>
      </c>
      <c r="AA1569" s="3">
        <f t="shared" si="985"/>
        <v>0.87567013038586272</v>
      </c>
      <c r="AC1569" t="s">
        <v>6616</v>
      </c>
      <c r="AD1569" t="s">
        <v>6616</v>
      </c>
      <c r="AE1569" t="s">
        <v>6616</v>
      </c>
      <c r="AF1569" t="s">
        <v>6616</v>
      </c>
      <c r="AG1569" t="s">
        <v>6616</v>
      </c>
      <c r="AH1569" t="s">
        <v>6616</v>
      </c>
      <c r="AI1569" t="s">
        <v>6618</v>
      </c>
      <c r="AJ1569" t="s">
        <v>6618</v>
      </c>
      <c r="AK1569" t="s">
        <v>6618</v>
      </c>
      <c r="AL1569" t="s">
        <v>6618</v>
      </c>
      <c r="AM1569" t="s">
        <v>6618</v>
      </c>
      <c r="AN1569" t="s">
        <v>6618</v>
      </c>
      <c r="AO1569" t="s">
        <v>6618</v>
      </c>
      <c r="AP1569" s="3" t="str">
        <f t="shared" si="986"/>
        <v>No</v>
      </c>
      <c r="AQ1569" s="3" t="str">
        <f t="shared" si="987"/>
        <v>No</v>
      </c>
      <c r="AR1569" s="3" t="str">
        <f t="shared" si="988"/>
        <v>No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 t="s">
        <v>6634</v>
      </c>
      <c r="AZ1569" t="s">
        <v>6638</v>
      </c>
      <c r="BA1569">
        <v>0</v>
      </c>
      <c r="BB1569" t="s">
        <v>6617</v>
      </c>
      <c r="BC1569" t="s">
        <v>6617</v>
      </c>
      <c r="BD1569" s="4" t="str">
        <f t="shared" si="989"/>
        <v>No</v>
      </c>
      <c r="BE1569" t="s">
        <v>6640</v>
      </c>
      <c r="BF1569" s="3" t="str">
        <f t="shared" si="990"/>
        <v>No</v>
      </c>
      <c r="BG1569" t="s">
        <v>6645</v>
      </c>
      <c r="BH1569" s="3" t="str">
        <f t="shared" si="991"/>
        <v>85737 LANA RD</v>
      </c>
      <c r="BI1569" s="3" t="str">
        <f t="shared" si="992"/>
        <v>Yulee</v>
      </c>
      <c r="BJ1569" s="3" t="str">
        <f t="shared" si="993"/>
        <v>Florida</v>
      </c>
      <c r="BK1569" s="3">
        <f t="shared" si="994"/>
        <v>32097</v>
      </c>
      <c r="BL1569" s="3" t="str">
        <f t="shared" si="995"/>
        <v>85737 LANA RD YULEE FL 32097</v>
      </c>
      <c r="BM1569" s="3" t="str">
        <f t="shared" si="996"/>
        <v/>
      </c>
      <c r="BN1569" s="3" t="str">
        <f t="shared" si="997"/>
        <v>Pass</v>
      </c>
      <c r="BO1569" s="3" t="str">
        <f t="shared" si="998"/>
        <v>Yes</v>
      </c>
      <c r="BP1569" s="3" t="str">
        <f t="shared" si="999"/>
        <v>FV&lt;$10K</v>
      </c>
      <c r="BQ1569" t="s">
        <v>6650</v>
      </c>
      <c r="BR1569" s="3" t="str">
        <f t="shared" si="1000"/>
        <v>No, &lt; $20K Lien</v>
      </c>
      <c r="BS1569" s="3" t="str">
        <f t="shared" si="1001"/>
        <v>No, Lien &lt; $20K</v>
      </c>
      <c r="BT1569" t="s">
        <v>6650</v>
      </c>
      <c r="BU1569" s="3" t="str">
        <f t="shared" si="1002"/>
        <v>No</v>
      </c>
      <c r="BV1569" s="3" t="str">
        <f t="shared" si="1003"/>
        <v>No</v>
      </c>
      <c r="BW1569" s="3">
        <f t="shared" si="1004"/>
        <v>0</v>
      </c>
      <c r="BX1569" s="3" t="str">
        <f t="shared" si="1005"/>
        <v>No</v>
      </c>
      <c r="BY1569" s="3">
        <f t="shared" si="1006"/>
        <v>72846</v>
      </c>
      <c r="BZ1569">
        <v>1</v>
      </c>
      <c r="CA1569" s="3">
        <f t="shared" si="1007"/>
        <v>72846</v>
      </c>
      <c r="CC1569" s="3">
        <f t="shared" si="1008"/>
        <v>0</v>
      </c>
      <c r="CD1569" s="3">
        <f t="shared" si="1009"/>
        <v>0</v>
      </c>
      <c r="CE1569" s="3" t="str">
        <f t="shared" si="1010"/>
        <v/>
      </c>
      <c r="CF1569" s="3" t="e">
        <f>HLOOKUP(CE1569,'Valuation Data'!$D$2:$K$5,4,FALSE)</f>
        <v>#N/A</v>
      </c>
      <c r="CG1569" s="3">
        <f t="shared" si="1011"/>
        <v>72846</v>
      </c>
      <c r="CH1569" s="3" t="str">
        <f t="shared" si="1012"/>
        <v>No</v>
      </c>
      <c r="CI1569" s="3" t="str">
        <f>VLOOKUP(R1569,'Use Codes &amp; County Type'!A:D,4,FALSE)</f>
        <v>R</v>
      </c>
      <c r="CJ1569" s="3" t="str">
        <f t="shared" si="1013"/>
        <v>No</v>
      </c>
      <c r="CK1569" s="3" t="str">
        <f t="shared" si="1014"/>
        <v>Yes</v>
      </c>
      <c r="CL1569" s="3">
        <f t="shared" si="1015"/>
        <v>0.67</v>
      </c>
      <c r="CM1569" s="3">
        <f t="shared" si="1016"/>
        <v>48806.82</v>
      </c>
      <c r="CN1569" s="3">
        <f t="shared" si="1017"/>
        <v>2417.44</v>
      </c>
      <c r="CO1569" s="3">
        <f t="shared" si="1018"/>
        <v>46389.38</v>
      </c>
      <c r="CP1569" s="3">
        <f t="shared" si="1019"/>
        <v>3.3185624468055896E-2</v>
      </c>
      <c r="CR1569" s="3" t="str">
        <f t="shared" si="1020"/>
        <v>No</v>
      </c>
      <c r="CV1569" s="3" t="str">
        <f t="shared" si="1021"/>
        <v>*Bid</v>
      </c>
      <c r="CW1569" s="3">
        <f t="shared" si="1022"/>
        <v>1568</v>
      </c>
      <c r="CX1569" s="3">
        <f t="shared" si="1023"/>
        <v>604.36</v>
      </c>
      <c r="CY1569" s="3" t="str">
        <f t="shared" si="1024"/>
        <v>Ok</v>
      </c>
      <c r="CZ1569">
        <v>0</v>
      </c>
      <c r="DA1569">
        <v>0</v>
      </c>
    </row>
    <row r="1570" spans="1:105" x14ac:dyDescent="0.25">
      <c r="A1570">
        <v>1569</v>
      </c>
      <c r="B1570" t="s">
        <v>3</v>
      </c>
      <c r="C1570" t="s">
        <v>1678</v>
      </c>
      <c r="D1570">
        <v>862.19</v>
      </c>
      <c r="E1570">
        <v>2017</v>
      </c>
      <c r="F1570">
        <v>862.19</v>
      </c>
      <c r="G1570">
        <v>862.19</v>
      </c>
      <c r="H1570" s="3">
        <f t="shared" si="984"/>
        <v>0</v>
      </c>
      <c r="I1570">
        <v>85571</v>
      </c>
      <c r="J1570" t="s">
        <v>2734</v>
      </c>
      <c r="K1570" t="s">
        <v>2738</v>
      </c>
      <c r="L1570">
        <v>32097</v>
      </c>
      <c r="M1570" t="s">
        <v>3898</v>
      </c>
      <c r="N1570" t="s">
        <v>4758</v>
      </c>
      <c r="O1570">
        <v>-81.5833447310427</v>
      </c>
      <c r="P1570">
        <v>30.584128468029299</v>
      </c>
      <c r="Q1570" t="s">
        <v>5908</v>
      </c>
      <c r="R1570">
        <v>2</v>
      </c>
      <c r="S1570" t="s">
        <v>6535</v>
      </c>
      <c r="T1570">
        <v>1006</v>
      </c>
      <c r="U1570" t="s">
        <v>6578</v>
      </c>
      <c r="V1570">
        <v>2017</v>
      </c>
      <c r="W1570">
        <v>46496</v>
      </c>
      <c r="X1570">
        <v>2017</v>
      </c>
      <c r="Y1570">
        <v>56155</v>
      </c>
      <c r="Z1570">
        <v>767.63</v>
      </c>
      <c r="AA1570" s="3">
        <f t="shared" si="985"/>
        <v>0.89032579825792457</v>
      </c>
      <c r="AB1570" t="s">
        <v>6616</v>
      </c>
      <c r="AC1570" t="s">
        <v>6616</v>
      </c>
      <c r="AD1570" t="s">
        <v>6616</v>
      </c>
      <c r="AF1570" t="s">
        <v>6616</v>
      </c>
      <c r="AG1570" t="s">
        <v>6616</v>
      </c>
      <c r="AH1570" t="s">
        <v>6616</v>
      </c>
      <c r="AI1570" t="s">
        <v>6618</v>
      </c>
      <c r="AJ1570" t="s">
        <v>6618</v>
      </c>
      <c r="AK1570" t="s">
        <v>6618</v>
      </c>
      <c r="AL1570" t="s">
        <v>6618</v>
      </c>
      <c r="AM1570" t="s">
        <v>6618</v>
      </c>
      <c r="AN1570" t="s">
        <v>6618</v>
      </c>
      <c r="AO1570" t="s">
        <v>6618</v>
      </c>
      <c r="AP1570" s="3" t="str">
        <f t="shared" si="986"/>
        <v>No</v>
      </c>
      <c r="AQ1570" s="3" t="str">
        <f t="shared" si="987"/>
        <v>No</v>
      </c>
      <c r="AR1570" s="3" t="str">
        <f t="shared" si="988"/>
        <v>No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 t="s">
        <v>6634</v>
      </c>
      <c r="AZ1570" t="s">
        <v>6638</v>
      </c>
      <c r="BA1570">
        <v>1</v>
      </c>
      <c r="BB1570" t="s">
        <v>6616</v>
      </c>
      <c r="BC1570" t="s">
        <v>6616</v>
      </c>
      <c r="BD1570" s="4" t="str">
        <f t="shared" si="989"/>
        <v>No</v>
      </c>
      <c r="BE1570" t="s">
        <v>6640</v>
      </c>
      <c r="BF1570" s="3" t="str">
        <f t="shared" si="990"/>
        <v>No</v>
      </c>
      <c r="BG1570" t="s">
        <v>6645</v>
      </c>
      <c r="BH1570" s="3" t="str">
        <f t="shared" si="991"/>
        <v>85571 LANA RD</v>
      </c>
      <c r="BI1570" s="3" t="str">
        <f t="shared" si="992"/>
        <v>Yulee</v>
      </c>
      <c r="BJ1570" s="3" t="str">
        <f t="shared" si="993"/>
        <v>Florida</v>
      </c>
      <c r="BK1570" s="3">
        <f t="shared" si="994"/>
        <v>32097</v>
      </c>
      <c r="BL1570" s="3" t="str">
        <f t="shared" si="995"/>
        <v>85571 LANA RD YULEE FL 32097</v>
      </c>
      <c r="BM1570" s="3" t="str">
        <f t="shared" si="996"/>
        <v/>
      </c>
      <c r="BN1570" s="3" t="str">
        <f t="shared" si="997"/>
        <v>Pass</v>
      </c>
      <c r="BO1570" s="3" t="str">
        <f t="shared" si="998"/>
        <v>No</v>
      </c>
      <c r="BP1570" s="3" t="str">
        <f t="shared" si="999"/>
        <v>FV&lt;$10K</v>
      </c>
      <c r="BQ1570" t="s">
        <v>6650</v>
      </c>
      <c r="BR1570" s="3" t="str">
        <f t="shared" si="1000"/>
        <v>No, &lt; $20K Lien</v>
      </c>
      <c r="BS1570" s="3" t="str">
        <f t="shared" si="1001"/>
        <v>No, Lien &lt; $20K</v>
      </c>
      <c r="BT1570" t="s">
        <v>6650</v>
      </c>
      <c r="BU1570" s="3" t="str">
        <f t="shared" si="1002"/>
        <v>No</v>
      </c>
      <c r="BV1570" s="3" t="str">
        <f t="shared" si="1003"/>
        <v>No</v>
      </c>
      <c r="BW1570" s="3">
        <f t="shared" si="1004"/>
        <v>1</v>
      </c>
      <c r="BX1570" s="3" t="str">
        <f t="shared" si="1005"/>
        <v>No</v>
      </c>
      <c r="BY1570" s="3">
        <f t="shared" si="1006"/>
        <v>46496</v>
      </c>
      <c r="BZ1570">
        <v>1</v>
      </c>
      <c r="CA1570" s="3">
        <f t="shared" si="1007"/>
        <v>46496</v>
      </c>
      <c r="CC1570" s="3">
        <f t="shared" si="1008"/>
        <v>0</v>
      </c>
      <c r="CD1570" s="3">
        <f t="shared" si="1009"/>
        <v>0</v>
      </c>
      <c r="CE1570" s="3" t="str">
        <f t="shared" si="1010"/>
        <v/>
      </c>
      <c r="CF1570" s="3" t="e">
        <f>HLOOKUP(CE1570,'Valuation Data'!$D$2:$K$5,4,FALSE)</f>
        <v>#N/A</v>
      </c>
      <c r="CG1570" s="3">
        <f t="shared" si="1011"/>
        <v>46496</v>
      </c>
      <c r="CH1570" s="3" t="str">
        <f t="shared" si="1012"/>
        <v>No</v>
      </c>
      <c r="CI1570" s="3" t="str">
        <f>VLOOKUP(R1570,'Use Codes &amp; County Type'!A:D,4,FALSE)</f>
        <v>R</v>
      </c>
      <c r="CJ1570" s="3" t="str">
        <f t="shared" si="1013"/>
        <v>No</v>
      </c>
      <c r="CK1570" s="3" t="str">
        <f t="shared" si="1014"/>
        <v>No</v>
      </c>
      <c r="CL1570" s="3">
        <f t="shared" si="1015"/>
        <v>0.35</v>
      </c>
      <c r="CM1570" s="3">
        <f t="shared" si="1016"/>
        <v>16273.599999999999</v>
      </c>
      <c r="CN1570" s="3">
        <f t="shared" si="1017"/>
        <v>4310.9500000000007</v>
      </c>
      <c r="CO1570" s="3">
        <f t="shared" si="1018"/>
        <v>11962.649999999998</v>
      </c>
      <c r="CP1570" s="3">
        <f t="shared" si="1019"/>
        <v>9.2716577770130773E-2</v>
      </c>
      <c r="CR1570" s="3" t="str">
        <f t="shared" si="1020"/>
        <v>No</v>
      </c>
      <c r="CV1570" s="3" t="str">
        <f t="shared" si="1021"/>
        <v>*Bid</v>
      </c>
      <c r="CW1570" s="3">
        <f t="shared" si="1022"/>
        <v>1569</v>
      </c>
      <c r="CX1570" s="3">
        <f t="shared" si="1023"/>
        <v>862.19</v>
      </c>
      <c r="CY1570" s="3" t="str">
        <f t="shared" si="1024"/>
        <v>Ok</v>
      </c>
      <c r="CZ1570">
        <v>0</v>
      </c>
      <c r="DA1570">
        <v>0</v>
      </c>
    </row>
    <row r="1571" spans="1:105" x14ac:dyDescent="0.25">
      <c r="A1571">
        <v>1570</v>
      </c>
      <c r="B1571" t="s">
        <v>3</v>
      </c>
      <c r="C1571" t="s">
        <v>1679</v>
      </c>
      <c r="D1571">
        <v>282.14</v>
      </c>
      <c r="E1571">
        <v>2017</v>
      </c>
      <c r="F1571" t="e">
        <f>NA()</f>
        <v>#N/A</v>
      </c>
      <c r="G1571" t="e">
        <f>NA()</f>
        <v>#N/A</v>
      </c>
      <c r="H1571" s="3" t="e">
        <f t="shared" si="984"/>
        <v>#N/A</v>
      </c>
      <c r="I1571" t="e">
        <f>NA()</f>
        <v>#N/A</v>
      </c>
      <c r="J1571" t="e">
        <f>NA()</f>
        <v>#N/A</v>
      </c>
      <c r="K1571" t="e">
        <f>NA()</f>
        <v>#N/A</v>
      </c>
      <c r="L1571" t="e">
        <f>NA()</f>
        <v>#N/A</v>
      </c>
      <c r="M1571" t="e">
        <f>NA()</f>
        <v>#N/A</v>
      </c>
      <c r="N1571" t="e">
        <f>NA()</f>
        <v>#N/A</v>
      </c>
      <c r="O1571" t="e">
        <f>NA()</f>
        <v>#N/A</v>
      </c>
      <c r="P1571" t="e">
        <f>NA()</f>
        <v>#N/A</v>
      </c>
      <c r="Q1571" t="e">
        <f>NA()</f>
        <v>#N/A</v>
      </c>
      <c r="R1571">
        <v>2</v>
      </c>
      <c r="S1571" t="s">
        <v>6535</v>
      </c>
      <c r="T1571" t="e">
        <f>NA()</f>
        <v>#N/A</v>
      </c>
      <c r="U1571" t="e">
        <f>NA()</f>
        <v>#N/A</v>
      </c>
      <c r="V1571">
        <v>2017</v>
      </c>
      <c r="W1571">
        <v>40778</v>
      </c>
      <c r="X1571" t="e">
        <f>NA()</f>
        <v>#N/A</v>
      </c>
      <c r="Y1571" t="e">
        <f>NA()</f>
        <v>#N/A</v>
      </c>
      <c r="Z1571" t="e">
        <f>NA()</f>
        <v>#N/A</v>
      </c>
      <c r="AA1571" s="3">
        <f t="shared" si="985"/>
        <v>0</v>
      </c>
      <c r="AI1571" t="e">
        <f>NA()</f>
        <v>#N/A</v>
      </c>
      <c r="AJ1571" t="e">
        <f>NA()</f>
        <v>#N/A</v>
      </c>
      <c r="AK1571" t="e">
        <f>NA()</f>
        <v>#N/A</v>
      </c>
      <c r="AL1571" t="e">
        <f>NA()</f>
        <v>#N/A</v>
      </c>
      <c r="AM1571" t="e">
        <f>NA()</f>
        <v>#N/A</v>
      </c>
      <c r="AN1571" t="e">
        <f>NA()</f>
        <v>#N/A</v>
      </c>
      <c r="AO1571" t="e">
        <f>NA()</f>
        <v>#N/A</v>
      </c>
      <c r="AP1571" s="3" t="str">
        <f t="shared" si="986"/>
        <v>No</v>
      </c>
      <c r="AQ1571" s="3" t="str">
        <f t="shared" si="987"/>
        <v>No</v>
      </c>
      <c r="AR1571" s="3" t="str">
        <f t="shared" si="988"/>
        <v>No</v>
      </c>
      <c r="AS1571" t="e">
        <f>NA()</f>
        <v>#N/A</v>
      </c>
      <c r="AT1571" t="e">
        <f>NA()</f>
        <v>#N/A</v>
      </c>
      <c r="AU1571" t="e">
        <f>NA()</f>
        <v>#N/A</v>
      </c>
      <c r="AV1571" t="e">
        <f>NA()</f>
        <v>#N/A</v>
      </c>
      <c r="AW1571" t="e">
        <f>NA()</f>
        <v>#N/A</v>
      </c>
      <c r="AX1571" t="e">
        <f>NA()</f>
        <v>#N/A</v>
      </c>
      <c r="AY1571" t="e">
        <f>NA()</f>
        <v>#N/A</v>
      </c>
      <c r="AZ1571" t="e">
        <f>NA()</f>
        <v>#N/A</v>
      </c>
      <c r="BA1571">
        <v>0</v>
      </c>
      <c r="BB1571" t="s">
        <v>6617</v>
      </c>
      <c r="BC1571" t="e">
        <f>NA()</f>
        <v>#N/A</v>
      </c>
      <c r="BD1571" s="4" t="str">
        <f t="shared" si="989"/>
        <v>No</v>
      </c>
      <c r="BE1571" t="e">
        <f>NA()</f>
        <v>#N/A</v>
      </c>
      <c r="BF1571" s="3" t="str">
        <f t="shared" si="990"/>
        <v>No</v>
      </c>
      <c r="BG1571" t="e">
        <f>NA()</f>
        <v>#N/A</v>
      </c>
      <c r="BH1571" s="3" t="e">
        <f t="shared" si="991"/>
        <v>#N/A</v>
      </c>
      <c r="BI1571" s="3" t="e">
        <f t="shared" si="992"/>
        <v>#N/A</v>
      </c>
      <c r="BJ1571" s="3" t="e">
        <f t="shared" si="993"/>
        <v>#N/A</v>
      </c>
      <c r="BK1571" s="3" t="e">
        <f t="shared" si="994"/>
        <v>#N/A</v>
      </c>
      <c r="BL1571" s="3" t="e">
        <f t="shared" si="995"/>
        <v>#N/A</v>
      </c>
      <c r="BM1571" s="3" t="e">
        <f t="shared" si="996"/>
        <v>#N/A</v>
      </c>
      <c r="BN1571" s="3" t="str">
        <f t="shared" si="997"/>
        <v>Pass</v>
      </c>
      <c r="BO1571" s="3" t="e">
        <f t="shared" si="998"/>
        <v>#N/A</v>
      </c>
      <c r="BP1571" s="3" t="str">
        <f t="shared" si="999"/>
        <v>FV&lt;$10K</v>
      </c>
      <c r="BQ1571" t="s">
        <v>6650</v>
      </c>
      <c r="BR1571" s="3" t="str">
        <f t="shared" si="1000"/>
        <v>No, &lt; $20K Lien</v>
      </c>
      <c r="BS1571" s="3" t="str">
        <f t="shared" si="1001"/>
        <v>No, Lien &lt; $20K</v>
      </c>
      <c r="BT1571" t="s">
        <v>6650</v>
      </c>
      <c r="BU1571" s="3" t="str">
        <f t="shared" si="1002"/>
        <v>No</v>
      </c>
      <c r="BV1571" s="3" t="str">
        <f t="shared" si="1003"/>
        <v>No</v>
      </c>
      <c r="BW1571" s="3">
        <f t="shared" si="1004"/>
        <v>0</v>
      </c>
      <c r="BX1571" s="3" t="str">
        <f t="shared" si="1005"/>
        <v>No</v>
      </c>
      <c r="BY1571" s="3">
        <f t="shared" si="1006"/>
        <v>40778</v>
      </c>
      <c r="BZ1571">
        <v>1</v>
      </c>
      <c r="CA1571" s="3">
        <f t="shared" si="1007"/>
        <v>40778</v>
      </c>
      <c r="CC1571" s="3" t="e">
        <f t="shared" si="1008"/>
        <v>#N/A</v>
      </c>
      <c r="CD1571" s="3" t="e">
        <f t="shared" si="1009"/>
        <v>#N/A</v>
      </c>
      <c r="CE1571" s="3" t="str">
        <f t="shared" si="1010"/>
        <v/>
      </c>
      <c r="CF1571" s="3" t="e">
        <f>HLOOKUP(CE1571,'Valuation Data'!$D$2:$K$5,4,FALSE)</f>
        <v>#N/A</v>
      </c>
      <c r="CG1571" s="3">
        <f t="shared" si="1011"/>
        <v>40778</v>
      </c>
      <c r="CH1571" s="3" t="str">
        <f t="shared" si="1012"/>
        <v>No</v>
      </c>
      <c r="CI1571" s="3" t="str">
        <f>VLOOKUP(R1571,'Use Codes &amp; County Type'!A:D,4,FALSE)</f>
        <v>R</v>
      </c>
      <c r="CJ1571" s="3" t="str">
        <f t="shared" si="1013"/>
        <v>No</v>
      </c>
      <c r="CK1571" s="3" t="str">
        <f t="shared" si="1014"/>
        <v>Yes</v>
      </c>
      <c r="CL1571" s="3">
        <f t="shared" si="1015"/>
        <v>0.67</v>
      </c>
      <c r="CM1571" s="3">
        <f t="shared" si="1016"/>
        <v>27321.260000000002</v>
      </c>
      <c r="CN1571" s="3" t="e">
        <f t="shared" si="1017"/>
        <v>#N/A</v>
      </c>
      <c r="CO1571" s="3" t="e">
        <f t="shared" si="1018"/>
        <v>#N/A</v>
      </c>
      <c r="CP1571" s="3" t="e">
        <f t="shared" si="1019"/>
        <v>#N/A</v>
      </c>
      <c r="CR1571" s="3" t="e">
        <f t="shared" si="1020"/>
        <v>#N/A</v>
      </c>
      <c r="CV1571" s="3" t="e">
        <f t="shared" si="1021"/>
        <v>#N/A</v>
      </c>
      <c r="CW1571" s="3">
        <f t="shared" si="1022"/>
        <v>1570</v>
      </c>
      <c r="CX1571" s="3">
        <f t="shared" si="1023"/>
        <v>282.14</v>
      </c>
      <c r="CY1571" s="3" t="e">
        <f t="shared" si="1024"/>
        <v>#N/A</v>
      </c>
      <c r="CZ1571" t="e">
        <f>NA()</f>
        <v>#N/A</v>
      </c>
      <c r="DA1571" t="e">
        <f>NA()</f>
        <v>#N/A</v>
      </c>
    </row>
    <row r="1572" spans="1:105" x14ac:dyDescent="0.25">
      <c r="A1572">
        <v>1571</v>
      </c>
      <c r="B1572" t="s">
        <v>3</v>
      </c>
      <c r="C1572" t="s">
        <v>1680</v>
      </c>
      <c r="D1572">
        <v>803.81</v>
      </c>
      <c r="E1572">
        <v>2017</v>
      </c>
      <c r="F1572">
        <v>803.81</v>
      </c>
      <c r="G1572">
        <v>803.81</v>
      </c>
      <c r="H1572" s="3">
        <f t="shared" si="984"/>
        <v>0</v>
      </c>
      <c r="I1572">
        <v>85714</v>
      </c>
      <c r="J1572" t="s">
        <v>2734</v>
      </c>
      <c r="K1572" t="s">
        <v>2738</v>
      </c>
      <c r="L1572">
        <v>32097</v>
      </c>
      <c r="M1572" t="s">
        <v>3899</v>
      </c>
      <c r="N1572" t="s">
        <v>4758</v>
      </c>
      <c r="O1572">
        <v>-81.586171129774996</v>
      </c>
      <c r="P1572">
        <v>30.585157656981799</v>
      </c>
      <c r="Q1572" t="s">
        <v>5909</v>
      </c>
      <c r="R1572">
        <v>2</v>
      </c>
      <c r="S1572" t="s">
        <v>6535</v>
      </c>
      <c r="T1572">
        <v>1006</v>
      </c>
      <c r="U1572" t="s">
        <v>6578</v>
      </c>
      <c r="V1572">
        <v>2017</v>
      </c>
      <c r="W1572">
        <v>47141</v>
      </c>
      <c r="X1572">
        <v>2017</v>
      </c>
      <c r="Y1572">
        <v>47141</v>
      </c>
      <c r="Z1572">
        <v>713.65</v>
      </c>
      <c r="AA1572" s="3">
        <f t="shared" si="985"/>
        <v>0.88783418967168859</v>
      </c>
      <c r="AB1572" t="s">
        <v>6616</v>
      </c>
      <c r="AC1572" t="s">
        <v>6616</v>
      </c>
      <c r="AD1572" t="s">
        <v>6616</v>
      </c>
      <c r="AF1572" t="s">
        <v>6616</v>
      </c>
      <c r="AG1572" t="s">
        <v>6616</v>
      </c>
      <c r="AH1572" t="s">
        <v>6616</v>
      </c>
      <c r="AI1572" t="s">
        <v>6618</v>
      </c>
      <c r="AJ1572" t="s">
        <v>6618</v>
      </c>
      <c r="AK1572" t="s">
        <v>6618</v>
      </c>
      <c r="AL1572" t="s">
        <v>6618</v>
      </c>
      <c r="AM1572" t="s">
        <v>6618</v>
      </c>
      <c r="AN1572" t="s">
        <v>6618</v>
      </c>
      <c r="AO1572" t="s">
        <v>6618</v>
      </c>
      <c r="AP1572" s="3" t="str">
        <f t="shared" si="986"/>
        <v>No</v>
      </c>
      <c r="AQ1572" s="3" t="str">
        <f t="shared" si="987"/>
        <v>No</v>
      </c>
      <c r="AR1572" s="3" t="str">
        <f t="shared" si="988"/>
        <v>No</v>
      </c>
      <c r="AS1572">
        <v>0</v>
      </c>
      <c r="AT1572">
        <v>0</v>
      </c>
      <c r="AU1572">
        <v>0</v>
      </c>
      <c r="AV1572" t="s">
        <v>6621</v>
      </c>
      <c r="AW1572">
        <v>0</v>
      </c>
      <c r="AX1572">
        <v>0</v>
      </c>
      <c r="AY1572" t="s">
        <v>6634</v>
      </c>
      <c r="AZ1572" t="s">
        <v>6638</v>
      </c>
      <c r="BA1572">
        <v>0</v>
      </c>
      <c r="BB1572" t="s">
        <v>6616</v>
      </c>
      <c r="BC1572" t="s">
        <v>6616</v>
      </c>
      <c r="BD1572" s="4" t="str">
        <f t="shared" si="989"/>
        <v>No</v>
      </c>
      <c r="BE1572" t="s">
        <v>6640</v>
      </c>
      <c r="BF1572" s="3" t="str">
        <f t="shared" si="990"/>
        <v>No</v>
      </c>
      <c r="BG1572" t="s">
        <v>6645</v>
      </c>
      <c r="BH1572" s="3" t="str">
        <f t="shared" si="991"/>
        <v>85714 CLAXTON RD</v>
      </c>
      <c r="BI1572" s="3" t="str">
        <f t="shared" si="992"/>
        <v>Yulee</v>
      </c>
      <c r="BJ1572" s="3" t="str">
        <f t="shared" si="993"/>
        <v>Florida</v>
      </c>
      <c r="BK1572" s="3">
        <f t="shared" si="994"/>
        <v>32097</v>
      </c>
      <c r="BL1572" s="3" t="str">
        <f t="shared" si="995"/>
        <v>85714 CLAXTON RD YULEE FL 32097</v>
      </c>
      <c r="BM1572" s="3" t="str">
        <f t="shared" si="996"/>
        <v/>
      </c>
      <c r="BN1572" s="3" t="str">
        <f t="shared" si="997"/>
        <v>Pass</v>
      </c>
      <c r="BO1572" s="3" t="str">
        <f t="shared" si="998"/>
        <v>No</v>
      </c>
      <c r="BP1572" s="3" t="str">
        <f t="shared" si="999"/>
        <v>FV&lt;$10K</v>
      </c>
      <c r="BQ1572" t="s">
        <v>6650</v>
      </c>
      <c r="BR1572" s="3" t="str">
        <f t="shared" si="1000"/>
        <v>No, &lt; $20K Lien</v>
      </c>
      <c r="BS1572" s="3" t="str">
        <f t="shared" si="1001"/>
        <v>No, Lien &lt; $20K</v>
      </c>
      <c r="BT1572" t="s">
        <v>6650</v>
      </c>
      <c r="BU1572" s="3" t="str">
        <f t="shared" si="1002"/>
        <v>No</v>
      </c>
      <c r="BV1572" s="3" t="str">
        <f t="shared" si="1003"/>
        <v>No</v>
      </c>
      <c r="BW1572" s="3">
        <f t="shared" si="1004"/>
        <v>0</v>
      </c>
      <c r="BX1572" s="3" t="str">
        <f t="shared" si="1005"/>
        <v>No</v>
      </c>
      <c r="BY1572" s="3">
        <f t="shared" si="1006"/>
        <v>47141</v>
      </c>
      <c r="BZ1572">
        <v>1</v>
      </c>
      <c r="CA1572" s="3">
        <f t="shared" si="1007"/>
        <v>47141</v>
      </c>
      <c r="CC1572" s="3">
        <f t="shared" si="1008"/>
        <v>0</v>
      </c>
      <c r="CD1572" s="3">
        <f t="shared" si="1009"/>
        <v>0</v>
      </c>
      <c r="CE1572" s="3" t="str">
        <f t="shared" si="1010"/>
        <v/>
      </c>
      <c r="CF1572" s="3" t="e">
        <f>HLOOKUP(CE1572,'Valuation Data'!$D$2:$K$5,4,FALSE)</f>
        <v>#N/A</v>
      </c>
      <c r="CG1572" s="3">
        <f t="shared" si="1011"/>
        <v>47141</v>
      </c>
      <c r="CH1572" s="3" t="str">
        <f t="shared" si="1012"/>
        <v>No</v>
      </c>
      <c r="CI1572" s="3" t="str">
        <f>VLOOKUP(R1572,'Use Codes &amp; County Type'!A:D,4,FALSE)</f>
        <v>R</v>
      </c>
      <c r="CJ1572" s="3" t="str">
        <f t="shared" si="1013"/>
        <v>No</v>
      </c>
      <c r="CK1572" s="3" t="str">
        <f t="shared" si="1014"/>
        <v>No</v>
      </c>
      <c r="CL1572" s="3">
        <f t="shared" si="1015"/>
        <v>0.35</v>
      </c>
      <c r="CM1572" s="3">
        <f t="shared" si="1016"/>
        <v>16499.349999999999</v>
      </c>
      <c r="CN1572" s="3">
        <f t="shared" si="1017"/>
        <v>3215.24</v>
      </c>
      <c r="CO1572" s="3">
        <f t="shared" si="1018"/>
        <v>13284.109999999999</v>
      </c>
      <c r="CP1572" s="3">
        <f t="shared" si="1019"/>
        <v>6.8204747459748416E-2</v>
      </c>
      <c r="CR1572" s="3" t="str">
        <f t="shared" si="1020"/>
        <v>No</v>
      </c>
      <c r="CV1572" s="3" t="str">
        <f t="shared" si="1021"/>
        <v>*Bid</v>
      </c>
      <c r="CW1572" s="3">
        <f t="shared" si="1022"/>
        <v>1571</v>
      </c>
      <c r="CX1572" s="3">
        <f t="shared" si="1023"/>
        <v>803.81</v>
      </c>
      <c r="CY1572" s="3" t="str">
        <f t="shared" si="1024"/>
        <v>Ok</v>
      </c>
      <c r="CZ1572">
        <v>0</v>
      </c>
      <c r="DA1572">
        <v>0</v>
      </c>
    </row>
    <row r="1573" spans="1:105" x14ac:dyDescent="0.25">
      <c r="A1573">
        <v>1572</v>
      </c>
      <c r="B1573" t="s">
        <v>3</v>
      </c>
      <c r="C1573" t="s">
        <v>1681</v>
      </c>
      <c r="D1573">
        <v>613.80999999999995</v>
      </c>
      <c r="E1573">
        <v>2017</v>
      </c>
      <c r="F1573">
        <v>613.80999999999995</v>
      </c>
      <c r="G1573">
        <v>613.80999999999995</v>
      </c>
      <c r="H1573" s="3">
        <f t="shared" si="984"/>
        <v>0</v>
      </c>
      <c r="I1573">
        <v>85113</v>
      </c>
      <c r="J1573" t="s">
        <v>2734</v>
      </c>
      <c r="K1573" t="s">
        <v>2738</v>
      </c>
      <c r="L1573">
        <v>32097</v>
      </c>
      <c r="M1573" t="s">
        <v>3900</v>
      </c>
      <c r="N1573" t="s">
        <v>4758</v>
      </c>
      <c r="O1573">
        <v>-81.585473497130195</v>
      </c>
      <c r="P1573">
        <v>30.583374364971501</v>
      </c>
      <c r="Q1573" t="s">
        <v>5910</v>
      </c>
      <c r="R1573">
        <v>1</v>
      </c>
      <c r="S1573" t="s">
        <v>6539</v>
      </c>
      <c r="T1573">
        <v>1001</v>
      </c>
      <c r="U1573" t="s">
        <v>6582</v>
      </c>
      <c r="V1573">
        <v>2017</v>
      </c>
      <c r="W1573">
        <v>74171</v>
      </c>
      <c r="X1573">
        <v>2017</v>
      </c>
      <c r="Y1573">
        <v>100098</v>
      </c>
      <c r="Z1573">
        <v>537.96</v>
      </c>
      <c r="AA1573" s="3">
        <f t="shared" si="985"/>
        <v>0.87642755901663394</v>
      </c>
      <c r="AB1573" t="s">
        <v>6616</v>
      </c>
      <c r="AE1573" t="s">
        <v>6616</v>
      </c>
      <c r="AF1573" t="s">
        <v>6616</v>
      </c>
      <c r="AG1573" t="s">
        <v>6616</v>
      </c>
      <c r="AH1573" t="s">
        <v>6616</v>
      </c>
      <c r="AI1573" t="s">
        <v>6618</v>
      </c>
      <c r="AJ1573" t="s">
        <v>6618</v>
      </c>
      <c r="AK1573" t="s">
        <v>6618</v>
      </c>
      <c r="AL1573" t="s">
        <v>6618</v>
      </c>
      <c r="AM1573" t="s">
        <v>6618</v>
      </c>
      <c r="AN1573" t="s">
        <v>6618</v>
      </c>
      <c r="AO1573" t="s">
        <v>6618</v>
      </c>
      <c r="AP1573" s="3" t="str">
        <f t="shared" si="986"/>
        <v>No</v>
      </c>
      <c r="AQ1573" s="3" t="str">
        <f t="shared" si="987"/>
        <v>No</v>
      </c>
      <c r="AR1573" s="3" t="str">
        <f t="shared" si="988"/>
        <v>No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 t="s">
        <v>6634</v>
      </c>
      <c r="AZ1573" t="s">
        <v>6639</v>
      </c>
      <c r="BA1573">
        <v>1</v>
      </c>
      <c r="BB1573" t="s">
        <v>6617</v>
      </c>
      <c r="BC1573" t="s">
        <v>6616</v>
      </c>
      <c r="BD1573" s="4" t="str">
        <f t="shared" si="989"/>
        <v>No</v>
      </c>
      <c r="BE1573" t="s">
        <v>6640</v>
      </c>
      <c r="BF1573" s="3" t="str">
        <f t="shared" si="990"/>
        <v>No</v>
      </c>
      <c r="BG1573" t="s">
        <v>6645</v>
      </c>
      <c r="BH1573" s="3" t="str">
        <f t="shared" si="991"/>
        <v>85113 SARA RD</v>
      </c>
      <c r="BI1573" s="3" t="str">
        <f t="shared" si="992"/>
        <v>Yulee</v>
      </c>
      <c r="BJ1573" s="3" t="str">
        <f t="shared" si="993"/>
        <v>Florida</v>
      </c>
      <c r="BK1573" s="3">
        <f t="shared" si="994"/>
        <v>32097</v>
      </c>
      <c r="BL1573" s="3" t="str">
        <f t="shared" si="995"/>
        <v>85113 SARA RD YULEE FL 32097</v>
      </c>
      <c r="BM1573" s="3" t="str">
        <f t="shared" si="996"/>
        <v/>
      </c>
      <c r="BN1573" s="3" t="str">
        <f t="shared" si="997"/>
        <v>Pass</v>
      </c>
      <c r="BO1573" s="3" t="str">
        <f t="shared" si="998"/>
        <v>No</v>
      </c>
      <c r="BP1573" s="3" t="str">
        <f t="shared" si="999"/>
        <v>FV&lt;$10K</v>
      </c>
      <c r="BQ1573" t="s">
        <v>6650</v>
      </c>
      <c r="BR1573" s="3" t="str">
        <f t="shared" si="1000"/>
        <v>No, &lt; $20K Lien</v>
      </c>
      <c r="BS1573" s="3" t="str">
        <f t="shared" si="1001"/>
        <v>No, Lien &lt; $20K</v>
      </c>
      <c r="BT1573" t="s">
        <v>6650</v>
      </c>
      <c r="BU1573" s="3" t="str">
        <f t="shared" si="1002"/>
        <v>No</v>
      </c>
      <c r="BV1573" s="3" t="str">
        <f t="shared" si="1003"/>
        <v>No</v>
      </c>
      <c r="BW1573" s="3">
        <f t="shared" si="1004"/>
        <v>1</v>
      </c>
      <c r="BX1573" s="3" t="str">
        <f t="shared" si="1005"/>
        <v>No</v>
      </c>
      <c r="BY1573" s="3">
        <f t="shared" si="1006"/>
        <v>74171</v>
      </c>
      <c r="BZ1573">
        <v>1</v>
      </c>
      <c r="CA1573" s="3">
        <f t="shared" si="1007"/>
        <v>74171</v>
      </c>
      <c r="CC1573" s="3">
        <f t="shared" si="1008"/>
        <v>0</v>
      </c>
      <c r="CD1573" s="3">
        <f t="shared" si="1009"/>
        <v>0</v>
      </c>
      <c r="CE1573" s="3" t="str">
        <f t="shared" si="1010"/>
        <v/>
      </c>
      <c r="CF1573" s="3" t="e">
        <f>HLOOKUP(CE1573,'Valuation Data'!$D$2:$K$5,4,FALSE)</f>
        <v>#N/A</v>
      </c>
      <c r="CG1573" s="3">
        <f t="shared" si="1011"/>
        <v>74171</v>
      </c>
      <c r="CH1573" s="3" t="str">
        <f t="shared" si="1012"/>
        <v>No</v>
      </c>
      <c r="CI1573" s="3" t="str">
        <f>VLOOKUP(R1573,'Use Codes &amp; County Type'!A:D,4,FALSE)</f>
        <v>S</v>
      </c>
      <c r="CJ1573" s="3" t="str">
        <f t="shared" si="1013"/>
        <v>No</v>
      </c>
      <c r="CK1573" s="3" t="str">
        <f t="shared" si="1014"/>
        <v>Yes</v>
      </c>
      <c r="CL1573" s="3">
        <f t="shared" si="1015"/>
        <v>0.67</v>
      </c>
      <c r="CM1573" s="3">
        <f t="shared" si="1016"/>
        <v>49694.57</v>
      </c>
      <c r="CN1573" s="3">
        <f t="shared" si="1017"/>
        <v>3069.0499999999997</v>
      </c>
      <c r="CO1573" s="3">
        <f t="shared" si="1018"/>
        <v>46625.52</v>
      </c>
      <c r="CP1573" s="3">
        <f t="shared" si="1019"/>
        <v>4.1378031845330385E-2</v>
      </c>
      <c r="CR1573" s="3" t="str">
        <f t="shared" si="1020"/>
        <v>No</v>
      </c>
      <c r="CV1573" s="3" t="str">
        <f t="shared" si="1021"/>
        <v>*Bid</v>
      </c>
      <c r="CW1573" s="3">
        <f t="shared" si="1022"/>
        <v>1572</v>
      </c>
      <c r="CX1573" s="3">
        <f t="shared" si="1023"/>
        <v>613.80999999999995</v>
      </c>
      <c r="CY1573" s="3" t="str">
        <f t="shared" si="1024"/>
        <v>Ok</v>
      </c>
      <c r="CZ1573">
        <v>0</v>
      </c>
      <c r="DA1573">
        <v>0</v>
      </c>
    </row>
    <row r="1574" spans="1:105" x14ac:dyDescent="0.25">
      <c r="A1574">
        <v>1573</v>
      </c>
      <c r="B1574" t="s">
        <v>3</v>
      </c>
      <c r="C1574" t="s">
        <v>1682</v>
      </c>
      <c r="D1574">
        <v>1313.2</v>
      </c>
      <c r="E1574">
        <v>2017</v>
      </c>
      <c r="F1574">
        <v>1313.2</v>
      </c>
      <c r="G1574">
        <v>1313.2</v>
      </c>
      <c r="H1574" s="3">
        <f t="shared" si="984"/>
        <v>0</v>
      </c>
      <c r="I1574">
        <v>85089</v>
      </c>
      <c r="J1574" t="s">
        <v>2734</v>
      </c>
      <c r="K1574" t="s">
        <v>2738</v>
      </c>
      <c r="L1574">
        <v>32097</v>
      </c>
      <c r="M1574" t="s">
        <v>3901</v>
      </c>
      <c r="N1574" t="s">
        <v>4758</v>
      </c>
      <c r="O1574">
        <v>-81.585096301423107</v>
      </c>
      <c r="P1574">
        <v>30.583096548815501</v>
      </c>
      <c r="Q1574" t="s">
        <v>5911</v>
      </c>
      <c r="R1574">
        <v>2</v>
      </c>
      <c r="S1574" t="s">
        <v>6535</v>
      </c>
      <c r="T1574">
        <v>1006</v>
      </c>
      <c r="U1574" t="s">
        <v>6578</v>
      </c>
      <c r="V1574">
        <v>2017</v>
      </c>
      <c r="W1574">
        <v>103699</v>
      </c>
      <c r="X1574">
        <v>2017</v>
      </c>
      <c r="Y1574">
        <v>110824</v>
      </c>
      <c r="Z1574">
        <v>1184.6500000000001</v>
      </c>
      <c r="AA1574" s="3">
        <f t="shared" si="985"/>
        <v>0.90210935120316782</v>
      </c>
      <c r="AB1574" t="s">
        <v>6616</v>
      </c>
      <c r="AI1574" t="s">
        <v>6618</v>
      </c>
      <c r="AJ1574" t="s">
        <v>6618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 s="3" t="str">
        <f t="shared" si="986"/>
        <v>No</v>
      </c>
      <c r="AQ1574" s="3" t="str">
        <f t="shared" si="987"/>
        <v>No</v>
      </c>
      <c r="AR1574" s="3" t="str">
        <f t="shared" si="988"/>
        <v>No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 t="s">
        <v>6634</v>
      </c>
      <c r="AZ1574">
        <v>0</v>
      </c>
      <c r="BA1574">
        <v>0</v>
      </c>
      <c r="BB1574" t="s">
        <v>6617</v>
      </c>
      <c r="BC1574" t="s">
        <v>6616</v>
      </c>
      <c r="BD1574" s="4" t="str">
        <f t="shared" si="989"/>
        <v>No</v>
      </c>
      <c r="BE1574" t="s">
        <v>6640</v>
      </c>
      <c r="BF1574" s="3" t="str">
        <f t="shared" si="990"/>
        <v>No</v>
      </c>
      <c r="BG1574" t="s">
        <v>6645</v>
      </c>
      <c r="BH1574" s="3" t="str">
        <f t="shared" si="991"/>
        <v>85089 SARA RD</v>
      </c>
      <c r="BI1574" s="3" t="str">
        <f t="shared" si="992"/>
        <v>Yulee</v>
      </c>
      <c r="BJ1574" s="3" t="str">
        <f t="shared" si="993"/>
        <v>Florida</v>
      </c>
      <c r="BK1574" s="3">
        <f t="shared" si="994"/>
        <v>32097</v>
      </c>
      <c r="BL1574" s="3" t="str">
        <f t="shared" si="995"/>
        <v>85089 SARA RD YULEE FL 32097</v>
      </c>
      <c r="BM1574" s="3" t="str">
        <f t="shared" si="996"/>
        <v/>
      </c>
      <c r="BN1574" s="3" t="str">
        <f t="shared" si="997"/>
        <v>Pass</v>
      </c>
      <c r="BO1574" s="3" t="str">
        <f t="shared" si="998"/>
        <v>No</v>
      </c>
      <c r="BP1574" s="3" t="str">
        <f t="shared" si="999"/>
        <v>FV&lt;$10K</v>
      </c>
      <c r="BQ1574" t="s">
        <v>6650</v>
      </c>
      <c r="BR1574" s="3" t="str">
        <f t="shared" si="1000"/>
        <v>No, &lt; $20K Lien</v>
      </c>
      <c r="BS1574" s="3" t="str">
        <f t="shared" si="1001"/>
        <v>No, Lien &lt; $20K</v>
      </c>
      <c r="BT1574" t="s">
        <v>6650</v>
      </c>
      <c r="BU1574" s="3" t="str">
        <f t="shared" si="1002"/>
        <v>No</v>
      </c>
      <c r="BV1574" s="3" t="str">
        <f t="shared" si="1003"/>
        <v>No</v>
      </c>
      <c r="BW1574" s="3">
        <f t="shared" si="1004"/>
        <v>0</v>
      </c>
      <c r="BX1574" s="3" t="str">
        <f t="shared" si="1005"/>
        <v>No</v>
      </c>
      <c r="BY1574" s="3">
        <f t="shared" si="1006"/>
        <v>103699</v>
      </c>
      <c r="BZ1574">
        <v>1</v>
      </c>
      <c r="CA1574" s="3">
        <f t="shared" si="1007"/>
        <v>103699</v>
      </c>
      <c r="CC1574" s="3">
        <f t="shared" si="1008"/>
        <v>0</v>
      </c>
      <c r="CD1574" s="3">
        <f t="shared" si="1009"/>
        <v>0</v>
      </c>
      <c r="CE1574" s="3" t="str">
        <f t="shared" si="1010"/>
        <v/>
      </c>
      <c r="CF1574" s="3" t="e">
        <f>HLOOKUP(CE1574,'Valuation Data'!$D$2:$K$5,4,FALSE)</f>
        <v>#N/A</v>
      </c>
      <c r="CG1574" s="3">
        <f t="shared" si="1011"/>
        <v>103699</v>
      </c>
      <c r="CH1574" s="3" t="str">
        <f t="shared" si="1012"/>
        <v>No</v>
      </c>
      <c r="CI1574" s="3" t="str">
        <f>VLOOKUP(R1574,'Use Codes &amp; County Type'!A:D,4,FALSE)</f>
        <v>R</v>
      </c>
      <c r="CJ1574" s="3" t="str">
        <f t="shared" si="1013"/>
        <v>No</v>
      </c>
      <c r="CK1574" s="3" t="str">
        <f t="shared" si="1014"/>
        <v>Yes</v>
      </c>
      <c r="CL1574" s="3">
        <f t="shared" si="1015"/>
        <v>0.67</v>
      </c>
      <c r="CM1574" s="3">
        <f t="shared" si="1016"/>
        <v>69478.33</v>
      </c>
      <c r="CN1574" s="3">
        <f t="shared" si="1017"/>
        <v>5252.8</v>
      </c>
      <c r="CO1574" s="3">
        <f t="shared" si="1018"/>
        <v>64225.53</v>
      </c>
      <c r="CP1574" s="3">
        <f t="shared" si="1019"/>
        <v>5.0654297534209587E-2</v>
      </c>
      <c r="CR1574" s="3" t="str">
        <f t="shared" si="1020"/>
        <v>No</v>
      </c>
      <c r="CV1574" s="3" t="str">
        <f t="shared" si="1021"/>
        <v>*Bid</v>
      </c>
      <c r="CW1574" s="3">
        <f t="shared" si="1022"/>
        <v>1573</v>
      </c>
      <c r="CX1574" s="3">
        <f t="shared" si="1023"/>
        <v>1313.2</v>
      </c>
      <c r="CY1574" s="3" t="str">
        <f t="shared" si="1024"/>
        <v>Ok</v>
      </c>
      <c r="CZ1574">
        <v>0</v>
      </c>
      <c r="DA1574">
        <v>0</v>
      </c>
    </row>
    <row r="1575" spans="1:105" x14ac:dyDescent="0.25">
      <c r="A1575">
        <v>1574</v>
      </c>
      <c r="B1575" t="s">
        <v>3</v>
      </c>
      <c r="C1575" t="s">
        <v>1683</v>
      </c>
      <c r="D1575">
        <v>50.19</v>
      </c>
      <c r="E1575">
        <v>2017</v>
      </c>
      <c r="F1575" t="e">
        <f>NA()</f>
        <v>#N/A</v>
      </c>
      <c r="G1575" t="e">
        <f>NA()</f>
        <v>#N/A</v>
      </c>
      <c r="H1575" s="3" t="e">
        <f t="shared" si="984"/>
        <v>#N/A</v>
      </c>
      <c r="I1575" t="e">
        <f>NA()</f>
        <v>#N/A</v>
      </c>
      <c r="J1575" t="e">
        <f>NA()</f>
        <v>#N/A</v>
      </c>
      <c r="K1575" t="e">
        <f>NA()</f>
        <v>#N/A</v>
      </c>
      <c r="L1575" t="e">
        <f>NA()</f>
        <v>#N/A</v>
      </c>
      <c r="M1575" t="e">
        <f>NA()</f>
        <v>#N/A</v>
      </c>
      <c r="N1575" t="e">
        <f>NA()</f>
        <v>#N/A</v>
      </c>
      <c r="O1575" t="e">
        <f>NA()</f>
        <v>#N/A</v>
      </c>
      <c r="P1575" t="e">
        <f>NA()</f>
        <v>#N/A</v>
      </c>
      <c r="Q1575" t="e">
        <f>NA()</f>
        <v>#N/A</v>
      </c>
      <c r="R1575">
        <v>2</v>
      </c>
      <c r="S1575" t="s">
        <v>6535</v>
      </c>
      <c r="T1575" t="e">
        <f>NA()</f>
        <v>#N/A</v>
      </c>
      <c r="U1575" t="e">
        <f>NA()</f>
        <v>#N/A</v>
      </c>
      <c r="V1575">
        <v>2017</v>
      </c>
      <c r="W1575">
        <v>27436</v>
      </c>
      <c r="X1575" t="e">
        <f>NA()</f>
        <v>#N/A</v>
      </c>
      <c r="Y1575" t="e">
        <f>NA()</f>
        <v>#N/A</v>
      </c>
      <c r="Z1575" t="e">
        <f>NA()</f>
        <v>#N/A</v>
      </c>
      <c r="AA1575" s="3">
        <f t="shared" si="985"/>
        <v>0</v>
      </c>
      <c r="AG1575" t="s">
        <v>6616</v>
      </c>
      <c r="AH1575" t="s">
        <v>6616</v>
      </c>
      <c r="AI1575" t="e">
        <f>NA()</f>
        <v>#N/A</v>
      </c>
      <c r="AJ1575" t="e">
        <f>NA()</f>
        <v>#N/A</v>
      </c>
      <c r="AK1575" t="e">
        <f>NA()</f>
        <v>#N/A</v>
      </c>
      <c r="AL1575" t="e">
        <f>NA()</f>
        <v>#N/A</v>
      </c>
      <c r="AM1575" t="e">
        <f>NA()</f>
        <v>#N/A</v>
      </c>
      <c r="AN1575" t="e">
        <f>NA()</f>
        <v>#N/A</v>
      </c>
      <c r="AO1575" t="e">
        <f>NA()</f>
        <v>#N/A</v>
      </c>
      <c r="AP1575" s="3" t="str">
        <f t="shared" si="986"/>
        <v>No</v>
      </c>
      <c r="AQ1575" s="3" t="str">
        <f t="shared" si="987"/>
        <v>No</v>
      </c>
      <c r="AR1575" s="3" t="str">
        <f t="shared" si="988"/>
        <v>No</v>
      </c>
      <c r="AS1575" t="e">
        <f>NA()</f>
        <v>#N/A</v>
      </c>
      <c r="AT1575" t="e">
        <f>NA()</f>
        <v>#N/A</v>
      </c>
      <c r="AU1575" t="e">
        <f>NA()</f>
        <v>#N/A</v>
      </c>
      <c r="AV1575" t="e">
        <f>NA()</f>
        <v>#N/A</v>
      </c>
      <c r="AW1575" t="e">
        <f>NA()</f>
        <v>#N/A</v>
      </c>
      <c r="AX1575" t="e">
        <f>NA()</f>
        <v>#N/A</v>
      </c>
      <c r="AY1575" t="e">
        <f>NA()</f>
        <v>#N/A</v>
      </c>
      <c r="AZ1575" t="e">
        <f>NA()</f>
        <v>#N/A</v>
      </c>
      <c r="BA1575">
        <v>0</v>
      </c>
      <c r="BB1575" t="s">
        <v>6617</v>
      </c>
      <c r="BC1575" t="e">
        <f>NA()</f>
        <v>#N/A</v>
      </c>
      <c r="BD1575" s="4" t="str">
        <f t="shared" si="989"/>
        <v>No</v>
      </c>
      <c r="BE1575" t="e">
        <f>NA()</f>
        <v>#N/A</v>
      </c>
      <c r="BF1575" s="3" t="str">
        <f t="shared" si="990"/>
        <v>No</v>
      </c>
      <c r="BG1575" t="e">
        <f>NA()</f>
        <v>#N/A</v>
      </c>
      <c r="BH1575" s="3" t="e">
        <f t="shared" si="991"/>
        <v>#N/A</v>
      </c>
      <c r="BI1575" s="3" t="e">
        <f t="shared" si="992"/>
        <v>#N/A</v>
      </c>
      <c r="BJ1575" s="3" t="e">
        <f t="shared" si="993"/>
        <v>#N/A</v>
      </c>
      <c r="BK1575" s="3" t="e">
        <f t="shared" si="994"/>
        <v>#N/A</v>
      </c>
      <c r="BL1575" s="3" t="e">
        <f t="shared" si="995"/>
        <v>#N/A</v>
      </c>
      <c r="BM1575" s="3" t="e">
        <f t="shared" si="996"/>
        <v>#N/A</v>
      </c>
      <c r="BN1575" s="3" t="str">
        <f t="shared" si="997"/>
        <v>Lien&lt;$150</v>
      </c>
      <c r="BO1575" s="3" t="e">
        <f t="shared" si="998"/>
        <v>#N/A</v>
      </c>
      <c r="BP1575" s="3" t="str">
        <f t="shared" si="999"/>
        <v>FV&lt;$10K</v>
      </c>
      <c r="BQ1575" t="s">
        <v>6650</v>
      </c>
      <c r="BR1575" s="3" t="str">
        <f t="shared" si="1000"/>
        <v>No, &lt; $20K Lien</v>
      </c>
      <c r="BS1575" s="3" t="str">
        <f t="shared" si="1001"/>
        <v>No, Lien &lt; $20K</v>
      </c>
      <c r="BT1575" t="s">
        <v>6650</v>
      </c>
      <c r="BU1575" s="3" t="str">
        <f t="shared" si="1002"/>
        <v>No</v>
      </c>
      <c r="BV1575" s="3" t="str">
        <f t="shared" si="1003"/>
        <v>No</v>
      </c>
      <c r="BW1575" s="3">
        <f t="shared" si="1004"/>
        <v>0</v>
      </c>
      <c r="BX1575" s="3" t="str">
        <f t="shared" si="1005"/>
        <v>No</v>
      </c>
      <c r="BY1575" s="3">
        <f t="shared" si="1006"/>
        <v>27436</v>
      </c>
      <c r="BZ1575">
        <v>1</v>
      </c>
      <c r="CA1575" s="3">
        <f t="shared" si="1007"/>
        <v>27436</v>
      </c>
      <c r="CC1575" s="3" t="e">
        <f t="shared" si="1008"/>
        <v>#N/A</v>
      </c>
      <c r="CD1575" s="3" t="e">
        <f t="shared" si="1009"/>
        <v>#N/A</v>
      </c>
      <c r="CE1575" s="3" t="str">
        <f t="shared" si="1010"/>
        <v/>
      </c>
      <c r="CF1575" s="3" t="e">
        <f>HLOOKUP(CE1575,'Valuation Data'!$D$2:$K$5,4,FALSE)</f>
        <v>#N/A</v>
      </c>
      <c r="CG1575" s="3">
        <f t="shared" si="1011"/>
        <v>27436</v>
      </c>
      <c r="CH1575" s="3" t="str">
        <f t="shared" si="1012"/>
        <v>No</v>
      </c>
      <c r="CI1575" s="3" t="str">
        <f>VLOOKUP(R1575,'Use Codes &amp; County Type'!A:D,4,FALSE)</f>
        <v>R</v>
      </c>
      <c r="CJ1575" s="3" t="str">
        <f t="shared" si="1013"/>
        <v>No</v>
      </c>
      <c r="CK1575" s="3" t="str">
        <f t="shared" si="1014"/>
        <v>Yes</v>
      </c>
      <c r="CL1575" s="3">
        <f t="shared" si="1015"/>
        <v>0.67</v>
      </c>
      <c r="CM1575" s="3">
        <f t="shared" si="1016"/>
        <v>18382.120000000003</v>
      </c>
      <c r="CN1575" s="3" t="e">
        <f t="shared" si="1017"/>
        <v>#N/A</v>
      </c>
      <c r="CO1575" s="3" t="e">
        <f t="shared" si="1018"/>
        <v>#N/A</v>
      </c>
      <c r="CP1575" s="3" t="e">
        <f t="shared" si="1019"/>
        <v>#N/A</v>
      </c>
      <c r="CR1575" s="3" t="str">
        <f t="shared" si="1020"/>
        <v>No</v>
      </c>
      <c r="CV1575" s="3" t="str">
        <f t="shared" si="1021"/>
        <v>Lien&lt;$150</v>
      </c>
      <c r="CW1575" s="3">
        <f t="shared" si="1022"/>
        <v>1574</v>
      </c>
      <c r="CX1575" s="3">
        <f t="shared" si="1023"/>
        <v>50.19</v>
      </c>
      <c r="CY1575" s="3" t="str">
        <f t="shared" si="1024"/>
        <v>Ok</v>
      </c>
      <c r="CZ1575" t="e">
        <f>NA()</f>
        <v>#N/A</v>
      </c>
      <c r="DA1575" t="e">
        <f>NA()</f>
        <v>#N/A</v>
      </c>
    </row>
    <row r="1576" spans="1:105" x14ac:dyDescent="0.25">
      <c r="A1576">
        <v>1575</v>
      </c>
      <c r="B1576" t="s">
        <v>3</v>
      </c>
      <c r="C1576" t="s">
        <v>1684</v>
      </c>
      <c r="D1576">
        <v>836.01</v>
      </c>
      <c r="E1576">
        <v>2017</v>
      </c>
      <c r="F1576">
        <v>836.01</v>
      </c>
      <c r="G1576">
        <v>836.01</v>
      </c>
      <c r="H1576" s="3">
        <f t="shared" si="984"/>
        <v>0</v>
      </c>
      <c r="I1576">
        <v>85225</v>
      </c>
      <c r="J1576" t="s">
        <v>2734</v>
      </c>
      <c r="K1576" t="s">
        <v>2738</v>
      </c>
      <c r="L1576">
        <v>32097</v>
      </c>
      <c r="M1576" t="s">
        <v>3902</v>
      </c>
      <c r="N1576" t="s">
        <v>4758</v>
      </c>
      <c r="O1576">
        <v>-81.585653426339306</v>
      </c>
      <c r="P1576">
        <v>30.5811832373866</v>
      </c>
      <c r="Q1576" t="s">
        <v>5912</v>
      </c>
      <c r="R1576">
        <v>2</v>
      </c>
      <c r="S1576" t="s">
        <v>6535</v>
      </c>
      <c r="T1576">
        <v>1006</v>
      </c>
      <c r="U1576" t="s">
        <v>6578</v>
      </c>
      <c r="V1576">
        <v>2017</v>
      </c>
      <c r="W1576">
        <v>45543</v>
      </c>
      <c r="X1576">
        <v>2017</v>
      </c>
      <c r="Y1576">
        <v>53720</v>
      </c>
      <c r="Z1576">
        <v>743.42</v>
      </c>
      <c r="AA1576" s="3">
        <f t="shared" si="985"/>
        <v>0.88924773627109721</v>
      </c>
      <c r="AB1576" t="s">
        <v>6616</v>
      </c>
      <c r="AD1576" t="s">
        <v>6616</v>
      </c>
      <c r="AE1576" t="s">
        <v>6616</v>
      </c>
      <c r="AF1576" t="s">
        <v>6616</v>
      </c>
      <c r="AG1576" t="s">
        <v>6616</v>
      </c>
      <c r="AH1576" t="s">
        <v>6616</v>
      </c>
      <c r="AI1576" t="s">
        <v>6618</v>
      </c>
      <c r="AJ1576" t="s">
        <v>6618</v>
      </c>
      <c r="AK1576" t="s">
        <v>6618</v>
      </c>
      <c r="AL1576" t="s">
        <v>6618</v>
      </c>
      <c r="AM1576" t="s">
        <v>6618</v>
      </c>
      <c r="AN1576" t="s">
        <v>6618</v>
      </c>
      <c r="AO1576" t="s">
        <v>6618</v>
      </c>
      <c r="AP1576" s="3" t="str">
        <f t="shared" si="986"/>
        <v>No</v>
      </c>
      <c r="AQ1576" s="3" t="str">
        <f t="shared" si="987"/>
        <v>No</v>
      </c>
      <c r="AR1576" s="3" t="str">
        <f t="shared" si="988"/>
        <v>No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 t="s">
        <v>6634</v>
      </c>
      <c r="AZ1576" t="s">
        <v>6639</v>
      </c>
      <c r="BA1576">
        <v>1</v>
      </c>
      <c r="BB1576" t="s">
        <v>6616</v>
      </c>
      <c r="BC1576" t="s">
        <v>6617</v>
      </c>
      <c r="BD1576" s="4" t="str">
        <f t="shared" si="989"/>
        <v>No</v>
      </c>
      <c r="BE1576" t="s">
        <v>6640</v>
      </c>
      <c r="BF1576" s="3" t="str">
        <f t="shared" si="990"/>
        <v>No</v>
      </c>
      <c r="BG1576" t="s">
        <v>6645</v>
      </c>
      <c r="BH1576" s="3" t="str">
        <f t="shared" si="991"/>
        <v>85225 FAYE RD</v>
      </c>
      <c r="BI1576" s="3" t="str">
        <f t="shared" si="992"/>
        <v>Yulee</v>
      </c>
      <c r="BJ1576" s="3" t="str">
        <f t="shared" si="993"/>
        <v>Florida</v>
      </c>
      <c r="BK1576" s="3">
        <f t="shared" si="994"/>
        <v>32097</v>
      </c>
      <c r="BL1576" s="3" t="str">
        <f t="shared" si="995"/>
        <v>85225 FAYE RD YULEE FL 32097</v>
      </c>
      <c r="BM1576" s="3" t="str">
        <f t="shared" si="996"/>
        <v/>
      </c>
      <c r="BN1576" s="3" t="str">
        <f t="shared" si="997"/>
        <v>Pass</v>
      </c>
      <c r="BO1576" s="3" t="str">
        <f t="shared" si="998"/>
        <v>Yes</v>
      </c>
      <c r="BP1576" s="3" t="str">
        <f t="shared" si="999"/>
        <v>FV&lt;$10K</v>
      </c>
      <c r="BQ1576" t="s">
        <v>6650</v>
      </c>
      <c r="BR1576" s="3" t="str">
        <f t="shared" si="1000"/>
        <v>No, &lt; $20K Lien</v>
      </c>
      <c r="BS1576" s="3" t="str">
        <f t="shared" si="1001"/>
        <v>No, Lien &lt; $20K</v>
      </c>
      <c r="BT1576" t="s">
        <v>6650</v>
      </c>
      <c r="BU1576" s="3" t="str">
        <f t="shared" si="1002"/>
        <v>No</v>
      </c>
      <c r="BV1576" s="3" t="str">
        <f t="shared" si="1003"/>
        <v>No</v>
      </c>
      <c r="BW1576" s="3">
        <f t="shared" si="1004"/>
        <v>1</v>
      </c>
      <c r="BX1576" s="3" t="str">
        <f t="shared" si="1005"/>
        <v>No</v>
      </c>
      <c r="BY1576" s="3">
        <f t="shared" si="1006"/>
        <v>45543</v>
      </c>
      <c r="BZ1576">
        <v>1</v>
      </c>
      <c r="CA1576" s="3">
        <f t="shared" si="1007"/>
        <v>45543</v>
      </c>
      <c r="CC1576" s="3">
        <f t="shared" si="1008"/>
        <v>0</v>
      </c>
      <c r="CD1576" s="3">
        <f t="shared" si="1009"/>
        <v>0</v>
      </c>
      <c r="CE1576" s="3" t="str">
        <f t="shared" si="1010"/>
        <v/>
      </c>
      <c r="CF1576" s="3" t="e">
        <f>HLOOKUP(CE1576,'Valuation Data'!$D$2:$K$5,4,FALSE)</f>
        <v>#N/A</v>
      </c>
      <c r="CG1576" s="3">
        <f t="shared" si="1011"/>
        <v>45543</v>
      </c>
      <c r="CH1576" s="3" t="str">
        <f t="shared" si="1012"/>
        <v>No</v>
      </c>
      <c r="CI1576" s="3" t="str">
        <f>VLOOKUP(R1576,'Use Codes &amp; County Type'!A:D,4,FALSE)</f>
        <v>R</v>
      </c>
      <c r="CJ1576" s="3" t="str">
        <f t="shared" si="1013"/>
        <v>No</v>
      </c>
      <c r="CK1576" s="3" t="str">
        <f t="shared" si="1014"/>
        <v>No</v>
      </c>
      <c r="CL1576" s="3">
        <f t="shared" si="1015"/>
        <v>0.35</v>
      </c>
      <c r="CM1576" s="3">
        <f t="shared" si="1016"/>
        <v>15940.05</v>
      </c>
      <c r="CN1576" s="3">
        <f t="shared" si="1017"/>
        <v>4180.05</v>
      </c>
      <c r="CO1576" s="3">
        <f t="shared" si="1018"/>
        <v>11760</v>
      </c>
      <c r="CP1576" s="3">
        <f t="shared" si="1019"/>
        <v>9.178249127198472E-2</v>
      </c>
      <c r="CR1576" s="3" t="str">
        <f t="shared" si="1020"/>
        <v>No</v>
      </c>
      <c r="CV1576" s="3" t="str">
        <f t="shared" si="1021"/>
        <v>*Bid</v>
      </c>
      <c r="CW1576" s="3">
        <f t="shared" si="1022"/>
        <v>1575</v>
      </c>
      <c r="CX1576" s="3">
        <f t="shared" si="1023"/>
        <v>836.01</v>
      </c>
      <c r="CY1576" s="3" t="str">
        <f t="shared" si="1024"/>
        <v>Ok</v>
      </c>
      <c r="CZ1576">
        <v>0</v>
      </c>
      <c r="DA1576">
        <v>0</v>
      </c>
    </row>
    <row r="1577" spans="1:105" x14ac:dyDescent="0.25">
      <c r="A1577">
        <v>1576</v>
      </c>
      <c r="B1577" t="s">
        <v>3</v>
      </c>
      <c r="C1577" t="s">
        <v>1685</v>
      </c>
      <c r="D1577">
        <v>451.09</v>
      </c>
      <c r="E1577">
        <v>2017</v>
      </c>
      <c r="F1577">
        <v>451.09</v>
      </c>
      <c r="G1577">
        <v>451.09</v>
      </c>
      <c r="H1577" s="3">
        <f t="shared" si="984"/>
        <v>0</v>
      </c>
      <c r="I1577">
        <v>85396</v>
      </c>
      <c r="J1577" t="s">
        <v>2734</v>
      </c>
      <c r="K1577" t="s">
        <v>2738</v>
      </c>
      <c r="L1577">
        <v>32097</v>
      </c>
      <c r="M1577" t="s">
        <v>3903</v>
      </c>
      <c r="N1577" t="s">
        <v>4758</v>
      </c>
      <c r="O1577">
        <v>-81.588098099687699</v>
      </c>
      <c r="P1577">
        <v>30.581947343666201</v>
      </c>
      <c r="Q1577" t="s">
        <v>5913</v>
      </c>
      <c r="R1577">
        <v>2</v>
      </c>
      <c r="S1577" t="s">
        <v>6535</v>
      </c>
      <c r="T1577">
        <v>1006</v>
      </c>
      <c r="U1577" t="s">
        <v>6578</v>
      </c>
      <c r="V1577">
        <v>2017</v>
      </c>
      <c r="W1577">
        <v>51367</v>
      </c>
      <c r="X1577">
        <v>2017</v>
      </c>
      <c r="Y1577">
        <v>67478</v>
      </c>
      <c r="Z1577">
        <v>387.5</v>
      </c>
      <c r="AA1577" s="3">
        <f t="shared" si="985"/>
        <v>0.85903034871090034</v>
      </c>
      <c r="AB1577" t="s">
        <v>6616</v>
      </c>
      <c r="AC1577" t="s">
        <v>6616</v>
      </c>
      <c r="AD1577" t="s">
        <v>6616</v>
      </c>
      <c r="AE1577" t="s">
        <v>6616</v>
      </c>
      <c r="AH1577" t="s">
        <v>6616</v>
      </c>
      <c r="AI1577" t="s">
        <v>6618</v>
      </c>
      <c r="AJ1577" t="s">
        <v>6618</v>
      </c>
      <c r="AK1577" t="s">
        <v>6618</v>
      </c>
      <c r="AL1577" t="s">
        <v>6618</v>
      </c>
      <c r="AM1577" t="s">
        <v>6618</v>
      </c>
      <c r="AN1577" t="s">
        <v>6618</v>
      </c>
      <c r="AO1577" t="s">
        <v>6618</v>
      </c>
      <c r="AP1577" s="3" t="str">
        <f t="shared" si="986"/>
        <v>No</v>
      </c>
      <c r="AQ1577" s="3" t="str">
        <f t="shared" si="987"/>
        <v>No</v>
      </c>
      <c r="AR1577" s="3" t="str">
        <f t="shared" si="988"/>
        <v>No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 t="s">
        <v>6634</v>
      </c>
      <c r="AZ1577" t="s">
        <v>6639</v>
      </c>
      <c r="BA1577">
        <v>1</v>
      </c>
      <c r="BB1577" t="s">
        <v>6617</v>
      </c>
      <c r="BC1577" t="s">
        <v>6616</v>
      </c>
      <c r="BD1577" s="4" t="str">
        <f t="shared" si="989"/>
        <v>No</v>
      </c>
      <c r="BE1577" t="s">
        <v>6640</v>
      </c>
      <c r="BF1577" s="3" t="str">
        <f t="shared" si="990"/>
        <v>No</v>
      </c>
      <c r="BG1577" t="s">
        <v>6645</v>
      </c>
      <c r="BH1577" s="3" t="str">
        <f t="shared" si="991"/>
        <v>85396 CLAXTON RD</v>
      </c>
      <c r="BI1577" s="3" t="str">
        <f t="shared" si="992"/>
        <v>Yulee</v>
      </c>
      <c r="BJ1577" s="3" t="str">
        <f t="shared" si="993"/>
        <v>Florida</v>
      </c>
      <c r="BK1577" s="3">
        <f t="shared" si="994"/>
        <v>32097</v>
      </c>
      <c r="BL1577" s="3" t="str">
        <f t="shared" si="995"/>
        <v>85396 CLAXTON RD YULEE FL 32097</v>
      </c>
      <c r="BM1577" s="3" t="str">
        <f t="shared" si="996"/>
        <v/>
      </c>
      <c r="BN1577" s="3" t="str">
        <f t="shared" si="997"/>
        <v>Pass</v>
      </c>
      <c r="BO1577" s="3" t="str">
        <f t="shared" si="998"/>
        <v>No</v>
      </c>
      <c r="BP1577" s="3" t="str">
        <f t="shared" si="999"/>
        <v>FV&lt;$10K</v>
      </c>
      <c r="BQ1577" t="s">
        <v>6650</v>
      </c>
      <c r="BR1577" s="3" t="str">
        <f t="shared" si="1000"/>
        <v>No, &lt; $20K Lien</v>
      </c>
      <c r="BS1577" s="3" t="str">
        <f t="shared" si="1001"/>
        <v>No, Lien &lt; $20K</v>
      </c>
      <c r="BT1577" t="s">
        <v>6650</v>
      </c>
      <c r="BU1577" s="3" t="str">
        <f t="shared" si="1002"/>
        <v>No</v>
      </c>
      <c r="BV1577" s="3" t="str">
        <f t="shared" si="1003"/>
        <v>No</v>
      </c>
      <c r="BW1577" s="3">
        <f t="shared" si="1004"/>
        <v>1</v>
      </c>
      <c r="BX1577" s="3" t="str">
        <f t="shared" si="1005"/>
        <v>No</v>
      </c>
      <c r="BY1577" s="3">
        <f t="shared" si="1006"/>
        <v>51367</v>
      </c>
      <c r="BZ1577">
        <v>1</v>
      </c>
      <c r="CA1577" s="3">
        <f t="shared" si="1007"/>
        <v>51367</v>
      </c>
      <c r="CC1577" s="3">
        <f t="shared" si="1008"/>
        <v>0</v>
      </c>
      <c r="CD1577" s="3">
        <f t="shared" si="1009"/>
        <v>0</v>
      </c>
      <c r="CE1577" s="3" t="str">
        <f t="shared" si="1010"/>
        <v/>
      </c>
      <c r="CF1577" s="3" t="e">
        <f>HLOOKUP(CE1577,'Valuation Data'!$D$2:$K$5,4,FALSE)</f>
        <v>#N/A</v>
      </c>
      <c r="CG1577" s="3">
        <f t="shared" si="1011"/>
        <v>51367</v>
      </c>
      <c r="CH1577" s="3" t="str">
        <f t="shared" si="1012"/>
        <v>No</v>
      </c>
      <c r="CI1577" s="3" t="str">
        <f>VLOOKUP(R1577,'Use Codes &amp; County Type'!A:D,4,FALSE)</f>
        <v>R</v>
      </c>
      <c r="CJ1577" s="3" t="str">
        <f t="shared" si="1013"/>
        <v>No</v>
      </c>
      <c r="CK1577" s="3" t="str">
        <f t="shared" si="1014"/>
        <v>Yes</v>
      </c>
      <c r="CL1577" s="3">
        <f t="shared" si="1015"/>
        <v>0.67</v>
      </c>
      <c r="CM1577" s="3">
        <f t="shared" si="1016"/>
        <v>34415.89</v>
      </c>
      <c r="CN1577" s="3">
        <f t="shared" si="1017"/>
        <v>2255.4499999999998</v>
      </c>
      <c r="CO1577" s="3">
        <f t="shared" si="1018"/>
        <v>32160.44</v>
      </c>
      <c r="CP1577" s="3">
        <f t="shared" si="1019"/>
        <v>4.3908540502657342E-2</v>
      </c>
      <c r="CR1577" s="3" t="str">
        <f t="shared" si="1020"/>
        <v>No</v>
      </c>
      <c r="CV1577" s="3" t="str">
        <f t="shared" si="1021"/>
        <v>*Bid</v>
      </c>
      <c r="CW1577" s="3">
        <f t="shared" si="1022"/>
        <v>1576</v>
      </c>
      <c r="CX1577" s="3">
        <f t="shared" si="1023"/>
        <v>451.09</v>
      </c>
      <c r="CY1577" s="3" t="str">
        <f t="shared" si="1024"/>
        <v>Ok</v>
      </c>
      <c r="CZ1577">
        <v>0</v>
      </c>
      <c r="DA1577">
        <v>0</v>
      </c>
    </row>
    <row r="1578" spans="1:105" x14ac:dyDescent="0.25">
      <c r="A1578">
        <v>1577</v>
      </c>
      <c r="B1578" t="s">
        <v>3</v>
      </c>
      <c r="C1578" t="s">
        <v>1686</v>
      </c>
      <c r="D1578">
        <v>546.46</v>
      </c>
      <c r="E1578">
        <v>2017</v>
      </c>
      <c r="F1578">
        <v>546.46</v>
      </c>
      <c r="G1578">
        <v>546.46</v>
      </c>
      <c r="H1578" s="3">
        <f t="shared" si="984"/>
        <v>0</v>
      </c>
      <c r="I1578">
        <v>85162</v>
      </c>
      <c r="J1578" t="s">
        <v>2734</v>
      </c>
      <c r="K1578" t="s">
        <v>2738</v>
      </c>
      <c r="L1578">
        <v>32097</v>
      </c>
      <c r="M1578" t="s">
        <v>3904</v>
      </c>
      <c r="N1578" t="s">
        <v>4758</v>
      </c>
      <c r="O1578">
        <v>-81.582794704037298</v>
      </c>
      <c r="P1578">
        <v>30.580180217484699</v>
      </c>
      <c r="Q1578" t="s">
        <v>5914</v>
      </c>
      <c r="R1578">
        <v>2</v>
      </c>
      <c r="S1578" t="s">
        <v>6535</v>
      </c>
      <c r="T1578">
        <v>1006</v>
      </c>
      <c r="U1578" t="s">
        <v>6578</v>
      </c>
      <c r="V1578">
        <v>2017</v>
      </c>
      <c r="W1578">
        <v>64733</v>
      </c>
      <c r="X1578">
        <v>2017</v>
      </c>
      <c r="Y1578">
        <v>82810</v>
      </c>
      <c r="Z1578">
        <v>475.69</v>
      </c>
      <c r="AA1578" s="3">
        <f t="shared" si="985"/>
        <v>0.87049372323683338</v>
      </c>
      <c r="AB1578" t="s">
        <v>6616</v>
      </c>
      <c r="AC1578" t="s">
        <v>6616</v>
      </c>
      <c r="AE1578" t="s">
        <v>6616</v>
      </c>
      <c r="AF1578" t="s">
        <v>6616</v>
      </c>
      <c r="AG1578" t="s">
        <v>6616</v>
      </c>
      <c r="AH1578" t="s">
        <v>6616</v>
      </c>
      <c r="AI1578" t="s">
        <v>6618</v>
      </c>
      <c r="AJ1578" t="s">
        <v>6618</v>
      </c>
      <c r="AK1578" t="s">
        <v>6618</v>
      </c>
      <c r="AL1578" t="s">
        <v>6618</v>
      </c>
      <c r="AM1578" t="s">
        <v>6618</v>
      </c>
      <c r="AN1578" t="s">
        <v>6618</v>
      </c>
      <c r="AO1578" t="s">
        <v>6618</v>
      </c>
      <c r="AP1578" s="3" t="str">
        <f t="shared" si="986"/>
        <v>No</v>
      </c>
      <c r="AQ1578" s="3" t="str">
        <f t="shared" si="987"/>
        <v>No</v>
      </c>
      <c r="AR1578" s="3" t="str">
        <f t="shared" si="988"/>
        <v>No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 t="s">
        <v>6634</v>
      </c>
      <c r="AZ1578" t="s">
        <v>6638</v>
      </c>
      <c r="BA1578">
        <v>1</v>
      </c>
      <c r="BB1578" t="s">
        <v>6617</v>
      </c>
      <c r="BC1578" t="s">
        <v>6616</v>
      </c>
      <c r="BD1578" s="4" t="str">
        <f t="shared" si="989"/>
        <v>No</v>
      </c>
      <c r="BE1578" t="s">
        <v>6640</v>
      </c>
      <c r="BF1578" s="3" t="str">
        <f t="shared" si="990"/>
        <v>No</v>
      </c>
      <c r="BG1578" t="s">
        <v>6645</v>
      </c>
      <c r="BH1578" s="3" t="str">
        <f t="shared" si="991"/>
        <v>85162 ALGER RD</v>
      </c>
      <c r="BI1578" s="3" t="str">
        <f t="shared" si="992"/>
        <v>Yulee</v>
      </c>
      <c r="BJ1578" s="3" t="str">
        <f t="shared" si="993"/>
        <v>Florida</v>
      </c>
      <c r="BK1578" s="3">
        <f t="shared" si="994"/>
        <v>32097</v>
      </c>
      <c r="BL1578" s="3" t="str">
        <f t="shared" si="995"/>
        <v>85162 ALGER RD YULEE FL 32097</v>
      </c>
      <c r="BM1578" s="3" t="str">
        <f t="shared" si="996"/>
        <v/>
      </c>
      <c r="BN1578" s="3" t="str">
        <f t="shared" si="997"/>
        <v>Pass</v>
      </c>
      <c r="BO1578" s="3" t="str">
        <f t="shared" si="998"/>
        <v>No</v>
      </c>
      <c r="BP1578" s="3" t="str">
        <f t="shared" si="999"/>
        <v>FV&lt;$10K</v>
      </c>
      <c r="BQ1578" t="s">
        <v>6650</v>
      </c>
      <c r="BR1578" s="3" t="str">
        <f t="shared" si="1000"/>
        <v>No, &lt; $20K Lien</v>
      </c>
      <c r="BS1578" s="3" t="str">
        <f t="shared" si="1001"/>
        <v>No, Lien &lt; $20K</v>
      </c>
      <c r="BT1578" t="s">
        <v>6650</v>
      </c>
      <c r="BU1578" s="3" t="str">
        <f t="shared" si="1002"/>
        <v>No</v>
      </c>
      <c r="BV1578" s="3" t="str">
        <f t="shared" si="1003"/>
        <v>No</v>
      </c>
      <c r="BW1578" s="3">
        <f t="shared" si="1004"/>
        <v>1</v>
      </c>
      <c r="BX1578" s="3" t="str">
        <f t="shared" si="1005"/>
        <v>No</v>
      </c>
      <c r="BY1578" s="3">
        <f t="shared" si="1006"/>
        <v>64733</v>
      </c>
      <c r="BZ1578">
        <v>1</v>
      </c>
      <c r="CA1578" s="3">
        <f t="shared" si="1007"/>
        <v>64733</v>
      </c>
      <c r="CC1578" s="3">
        <f t="shared" si="1008"/>
        <v>0</v>
      </c>
      <c r="CD1578" s="3">
        <f t="shared" si="1009"/>
        <v>0</v>
      </c>
      <c r="CE1578" s="3" t="str">
        <f t="shared" si="1010"/>
        <v/>
      </c>
      <c r="CF1578" s="3" t="e">
        <f>HLOOKUP(CE1578,'Valuation Data'!$D$2:$K$5,4,FALSE)</f>
        <v>#N/A</v>
      </c>
      <c r="CG1578" s="3">
        <f t="shared" si="1011"/>
        <v>64733</v>
      </c>
      <c r="CH1578" s="3" t="str">
        <f t="shared" si="1012"/>
        <v>No</v>
      </c>
      <c r="CI1578" s="3" t="str">
        <f>VLOOKUP(R1578,'Use Codes &amp; County Type'!A:D,4,FALSE)</f>
        <v>R</v>
      </c>
      <c r="CJ1578" s="3" t="str">
        <f t="shared" si="1013"/>
        <v>No</v>
      </c>
      <c r="CK1578" s="3" t="str">
        <f t="shared" si="1014"/>
        <v>Yes</v>
      </c>
      <c r="CL1578" s="3">
        <f t="shared" si="1015"/>
        <v>0.67</v>
      </c>
      <c r="CM1578" s="3">
        <f t="shared" si="1016"/>
        <v>43371.11</v>
      </c>
      <c r="CN1578" s="3">
        <f t="shared" si="1017"/>
        <v>2732.3</v>
      </c>
      <c r="CO1578" s="3">
        <f t="shared" si="1018"/>
        <v>40638.81</v>
      </c>
      <c r="CP1578" s="3">
        <f t="shared" si="1019"/>
        <v>4.2208765235660334E-2</v>
      </c>
      <c r="CR1578" s="3" t="str">
        <f t="shared" si="1020"/>
        <v>No</v>
      </c>
      <c r="CV1578" s="3" t="str">
        <f t="shared" si="1021"/>
        <v>*Bid</v>
      </c>
      <c r="CW1578" s="3">
        <f t="shared" si="1022"/>
        <v>1577</v>
      </c>
      <c r="CX1578" s="3">
        <f t="shared" si="1023"/>
        <v>546.46</v>
      </c>
      <c r="CY1578" s="3" t="str">
        <f t="shared" si="1024"/>
        <v>Ok</v>
      </c>
      <c r="CZ1578">
        <v>0</v>
      </c>
      <c r="DA1578">
        <v>0</v>
      </c>
    </row>
    <row r="1579" spans="1:105" x14ac:dyDescent="0.25">
      <c r="A1579">
        <v>1578</v>
      </c>
      <c r="B1579" t="s">
        <v>3</v>
      </c>
      <c r="C1579" t="s">
        <v>1687</v>
      </c>
      <c r="D1579">
        <v>735.36</v>
      </c>
      <c r="E1579">
        <v>2017</v>
      </c>
      <c r="F1579" t="e">
        <f>NA()</f>
        <v>#N/A</v>
      </c>
      <c r="G1579" t="e">
        <f>NA()</f>
        <v>#N/A</v>
      </c>
      <c r="H1579" s="3" t="e">
        <f t="shared" si="984"/>
        <v>#N/A</v>
      </c>
      <c r="I1579" t="e">
        <f>NA()</f>
        <v>#N/A</v>
      </c>
      <c r="J1579" t="e">
        <f>NA()</f>
        <v>#N/A</v>
      </c>
      <c r="K1579" t="e">
        <f>NA()</f>
        <v>#N/A</v>
      </c>
      <c r="L1579" t="e">
        <f>NA()</f>
        <v>#N/A</v>
      </c>
      <c r="M1579" t="e">
        <f>NA()</f>
        <v>#N/A</v>
      </c>
      <c r="N1579" t="e">
        <f>NA()</f>
        <v>#N/A</v>
      </c>
      <c r="O1579" t="e">
        <f>NA()</f>
        <v>#N/A</v>
      </c>
      <c r="P1579" t="e">
        <f>NA()</f>
        <v>#N/A</v>
      </c>
      <c r="Q1579" t="e">
        <f>NA()</f>
        <v>#N/A</v>
      </c>
      <c r="R1579">
        <v>2</v>
      </c>
      <c r="S1579" t="s">
        <v>6535</v>
      </c>
      <c r="T1579" t="e">
        <f>NA()</f>
        <v>#N/A</v>
      </c>
      <c r="U1579" t="e">
        <f>NA()</f>
        <v>#N/A</v>
      </c>
      <c r="V1579">
        <v>2017</v>
      </c>
      <c r="W1579">
        <v>42960</v>
      </c>
      <c r="X1579" t="e">
        <f>NA()</f>
        <v>#N/A</v>
      </c>
      <c r="Y1579" t="e">
        <f>NA()</f>
        <v>#N/A</v>
      </c>
      <c r="Z1579" t="e">
        <f>NA()</f>
        <v>#N/A</v>
      </c>
      <c r="AA1579" s="3">
        <f t="shared" si="985"/>
        <v>0</v>
      </c>
      <c r="AB1579" t="s">
        <v>6616</v>
      </c>
      <c r="AC1579" t="s">
        <v>6616</v>
      </c>
      <c r="AI1579" t="e">
        <f>NA()</f>
        <v>#N/A</v>
      </c>
      <c r="AJ1579" t="e">
        <f>NA()</f>
        <v>#N/A</v>
      </c>
      <c r="AK1579" t="e">
        <f>NA()</f>
        <v>#N/A</v>
      </c>
      <c r="AL1579" t="e">
        <f>NA()</f>
        <v>#N/A</v>
      </c>
      <c r="AM1579" t="e">
        <f>NA()</f>
        <v>#N/A</v>
      </c>
      <c r="AN1579" t="e">
        <f>NA()</f>
        <v>#N/A</v>
      </c>
      <c r="AO1579" t="e">
        <f>NA()</f>
        <v>#N/A</v>
      </c>
      <c r="AP1579" s="3" t="str">
        <f t="shared" si="986"/>
        <v>No</v>
      </c>
      <c r="AQ1579" s="3" t="str">
        <f t="shared" si="987"/>
        <v>No</v>
      </c>
      <c r="AR1579" s="3" t="str">
        <f t="shared" si="988"/>
        <v>No</v>
      </c>
      <c r="AS1579" t="e">
        <f>NA()</f>
        <v>#N/A</v>
      </c>
      <c r="AT1579" t="e">
        <f>NA()</f>
        <v>#N/A</v>
      </c>
      <c r="AU1579" t="e">
        <f>NA()</f>
        <v>#N/A</v>
      </c>
      <c r="AV1579" t="e">
        <f>NA()</f>
        <v>#N/A</v>
      </c>
      <c r="AW1579" t="e">
        <f>NA()</f>
        <v>#N/A</v>
      </c>
      <c r="AX1579" t="e">
        <f>NA()</f>
        <v>#N/A</v>
      </c>
      <c r="AY1579" t="e">
        <f>NA()</f>
        <v>#N/A</v>
      </c>
      <c r="AZ1579" t="e">
        <f>NA()</f>
        <v>#N/A</v>
      </c>
      <c r="BA1579">
        <v>0</v>
      </c>
      <c r="BB1579" t="s">
        <v>6616</v>
      </c>
      <c r="BC1579" t="e">
        <f>NA()</f>
        <v>#N/A</v>
      </c>
      <c r="BD1579" s="4" t="str">
        <f t="shared" si="989"/>
        <v>No</v>
      </c>
      <c r="BE1579" t="e">
        <f>NA()</f>
        <v>#N/A</v>
      </c>
      <c r="BF1579" s="3" t="str">
        <f t="shared" si="990"/>
        <v>No</v>
      </c>
      <c r="BG1579" t="e">
        <f>NA()</f>
        <v>#N/A</v>
      </c>
      <c r="BH1579" s="3" t="e">
        <f t="shared" si="991"/>
        <v>#N/A</v>
      </c>
      <c r="BI1579" s="3" t="e">
        <f t="shared" si="992"/>
        <v>#N/A</v>
      </c>
      <c r="BJ1579" s="3" t="e">
        <f t="shared" si="993"/>
        <v>#N/A</v>
      </c>
      <c r="BK1579" s="3" t="e">
        <f t="shared" si="994"/>
        <v>#N/A</v>
      </c>
      <c r="BL1579" s="3" t="e">
        <f t="shared" si="995"/>
        <v>#N/A</v>
      </c>
      <c r="BM1579" s="3" t="e">
        <f t="shared" si="996"/>
        <v>#N/A</v>
      </c>
      <c r="BN1579" s="3" t="str">
        <f t="shared" si="997"/>
        <v>Pass</v>
      </c>
      <c r="BO1579" s="3" t="e">
        <f t="shared" si="998"/>
        <v>#N/A</v>
      </c>
      <c r="BP1579" s="3" t="str">
        <f t="shared" si="999"/>
        <v>FV&lt;$10K</v>
      </c>
      <c r="BQ1579" t="s">
        <v>6650</v>
      </c>
      <c r="BR1579" s="3" t="str">
        <f t="shared" si="1000"/>
        <v>No, &lt; $20K Lien</v>
      </c>
      <c r="BS1579" s="3" t="str">
        <f t="shared" si="1001"/>
        <v>No, Lien &lt; $20K</v>
      </c>
      <c r="BT1579" t="s">
        <v>6650</v>
      </c>
      <c r="BU1579" s="3" t="str">
        <f t="shared" si="1002"/>
        <v>No</v>
      </c>
      <c r="BV1579" s="3" t="str">
        <f t="shared" si="1003"/>
        <v>No</v>
      </c>
      <c r="BW1579" s="3">
        <f t="shared" si="1004"/>
        <v>0</v>
      </c>
      <c r="BX1579" s="3" t="str">
        <f t="shared" si="1005"/>
        <v>No</v>
      </c>
      <c r="BY1579" s="3">
        <f t="shared" si="1006"/>
        <v>42960</v>
      </c>
      <c r="BZ1579">
        <v>1</v>
      </c>
      <c r="CA1579" s="3">
        <f t="shared" si="1007"/>
        <v>42960</v>
      </c>
      <c r="CC1579" s="3" t="e">
        <f t="shared" si="1008"/>
        <v>#N/A</v>
      </c>
      <c r="CD1579" s="3" t="e">
        <f t="shared" si="1009"/>
        <v>#N/A</v>
      </c>
      <c r="CE1579" s="3" t="str">
        <f t="shared" si="1010"/>
        <v/>
      </c>
      <c r="CF1579" s="3" t="e">
        <f>HLOOKUP(CE1579,'Valuation Data'!$D$2:$K$5,4,FALSE)</f>
        <v>#N/A</v>
      </c>
      <c r="CG1579" s="3">
        <f t="shared" si="1011"/>
        <v>42960</v>
      </c>
      <c r="CH1579" s="3" t="str">
        <f t="shared" si="1012"/>
        <v>No</v>
      </c>
      <c r="CI1579" s="3" t="str">
        <f>VLOOKUP(R1579,'Use Codes &amp; County Type'!A:D,4,FALSE)</f>
        <v>R</v>
      </c>
      <c r="CJ1579" s="3" t="str">
        <f t="shared" si="1013"/>
        <v>No</v>
      </c>
      <c r="CK1579" s="3" t="str">
        <f t="shared" si="1014"/>
        <v>No</v>
      </c>
      <c r="CL1579" s="3">
        <f t="shared" si="1015"/>
        <v>0.35</v>
      </c>
      <c r="CM1579" s="3">
        <f t="shared" si="1016"/>
        <v>15035.999999999998</v>
      </c>
      <c r="CN1579" s="3" t="e">
        <f t="shared" si="1017"/>
        <v>#N/A</v>
      </c>
      <c r="CO1579" s="3" t="e">
        <f t="shared" si="1018"/>
        <v>#N/A</v>
      </c>
      <c r="CP1579" s="3" t="e">
        <f t="shared" si="1019"/>
        <v>#N/A</v>
      </c>
      <c r="CR1579" s="3" t="e">
        <f t="shared" si="1020"/>
        <v>#N/A</v>
      </c>
      <c r="CV1579" s="3" t="e">
        <f t="shared" si="1021"/>
        <v>#N/A</v>
      </c>
      <c r="CW1579" s="3">
        <f t="shared" si="1022"/>
        <v>1578</v>
      </c>
      <c r="CX1579" s="3">
        <f t="shared" si="1023"/>
        <v>735.36</v>
      </c>
      <c r="CY1579" s="3" t="e">
        <f t="shared" si="1024"/>
        <v>#N/A</v>
      </c>
      <c r="CZ1579" t="e">
        <f>NA()</f>
        <v>#N/A</v>
      </c>
      <c r="DA1579" t="e">
        <f>NA()</f>
        <v>#N/A</v>
      </c>
    </row>
    <row r="1580" spans="1:105" x14ac:dyDescent="0.25">
      <c r="A1580">
        <v>1579</v>
      </c>
      <c r="B1580" t="s">
        <v>3</v>
      </c>
      <c r="C1580" t="s">
        <v>1688</v>
      </c>
      <c r="D1580">
        <v>620.89</v>
      </c>
      <c r="E1580">
        <v>2017</v>
      </c>
      <c r="F1580">
        <v>620.89</v>
      </c>
      <c r="G1580">
        <v>620.89</v>
      </c>
      <c r="H1580" s="3">
        <f t="shared" si="984"/>
        <v>0</v>
      </c>
      <c r="I1580">
        <v>85020</v>
      </c>
      <c r="J1580" t="s">
        <v>2734</v>
      </c>
      <c r="K1580" t="s">
        <v>2738</v>
      </c>
      <c r="L1580">
        <v>32097</v>
      </c>
      <c r="M1580" t="s">
        <v>3905</v>
      </c>
      <c r="N1580" t="s">
        <v>4758</v>
      </c>
      <c r="O1580">
        <v>-81.583673599471993</v>
      </c>
      <c r="P1580">
        <v>30.5780821961052</v>
      </c>
      <c r="Q1580" t="s">
        <v>5915</v>
      </c>
      <c r="R1580">
        <v>0</v>
      </c>
      <c r="S1580" t="s">
        <v>6538</v>
      </c>
      <c r="T1580">
        <v>8001</v>
      </c>
      <c r="U1580" t="s">
        <v>6581</v>
      </c>
      <c r="V1580">
        <v>2017</v>
      </c>
      <c r="W1580">
        <v>35750</v>
      </c>
      <c r="X1580">
        <v>2017</v>
      </c>
      <c r="Y1580">
        <v>36250</v>
      </c>
      <c r="Z1580">
        <v>544.51</v>
      </c>
      <c r="AA1580" s="3">
        <f t="shared" si="985"/>
        <v>0.87698304047415809</v>
      </c>
      <c r="AE1580" t="s">
        <v>6616</v>
      </c>
      <c r="AF1580" t="s">
        <v>6616</v>
      </c>
      <c r="AG1580" t="s">
        <v>6616</v>
      </c>
      <c r="AH1580" t="s">
        <v>6616</v>
      </c>
      <c r="AI1580" t="s">
        <v>6618</v>
      </c>
      <c r="AJ1580" t="s">
        <v>6618</v>
      </c>
      <c r="AK1580" t="s">
        <v>6618</v>
      </c>
      <c r="AL1580" t="s">
        <v>6618</v>
      </c>
      <c r="AM1580" t="s">
        <v>6618</v>
      </c>
      <c r="AN1580" t="s">
        <v>6618</v>
      </c>
      <c r="AO1580">
        <v>0</v>
      </c>
      <c r="AP1580" s="3" t="str">
        <f t="shared" si="986"/>
        <v>No</v>
      </c>
      <c r="AQ1580" s="3" t="str">
        <f t="shared" si="987"/>
        <v>No</v>
      </c>
      <c r="AR1580" s="3" t="str">
        <f t="shared" si="988"/>
        <v>No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 t="s">
        <v>6634</v>
      </c>
      <c r="AZ1580">
        <v>0</v>
      </c>
      <c r="BA1580">
        <v>0</v>
      </c>
      <c r="BB1580" t="s">
        <v>6616</v>
      </c>
      <c r="BC1580" t="s">
        <v>6617</v>
      </c>
      <c r="BD1580" s="4" t="str">
        <f t="shared" si="989"/>
        <v>No</v>
      </c>
      <c r="BE1580" t="s">
        <v>6640</v>
      </c>
      <c r="BF1580" s="3" t="str">
        <f t="shared" si="990"/>
        <v>No</v>
      </c>
      <c r="BG1580" t="s">
        <v>6645</v>
      </c>
      <c r="BH1580" s="3" t="str">
        <f t="shared" si="991"/>
        <v>85020 CLAXTON RD</v>
      </c>
      <c r="BI1580" s="3" t="str">
        <f t="shared" si="992"/>
        <v>Yulee</v>
      </c>
      <c r="BJ1580" s="3" t="str">
        <f t="shared" si="993"/>
        <v>Florida</v>
      </c>
      <c r="BK1580" s="3">
        <f t="shared" si="994"/>
        <v>32097</v>
      </c>
      <c r="BL1580" s="3" t="str">
        <f t="shared" si="995"/>
        <v>85020 CLAXTON RD YULEE FL 32097</v>
      </c>
      <c r="BM1580" s="3" t="str">
        <f t="shared" si="996"/>
        <v/>
      </c>
      <c r="BN1580" s="3" t="str">
        <f t="shared" si="997"/>
        <v>Pass</v>
      </c>
      <c r="BO1580" s="3" t="str">
        <f t="shared" si="998"/>
        <v>Yes</v>
      </c>
      <c r="BP1580" s="3" t="str">
        <f t="shared" si="999"/>
        <v>FV&lt;$10K</v>
      </c>
      <c r="BQ1580" t="s">
        <v>6650</v>
      </c>
      <c r="BR1580" s="3" t="str">
        <f t="shared" si="1000"/>
        <v>No, &lt; $20K Lien</v>
      </c>
      <c r="BS1580" s="3" t="str">
        <f t="shared" si="1001"/>
        <v>No, Lien &lt; $20K</v>
      </c>
      <c r="BT1580" t="s">
        <v>6650</v>
      </c>
      <c r="BU1580" s="3" t="str">
        <f t="shared" si="1002"/>
        <v>No</v>
      </c>
      <c r="BV1580" s="3" t="str">
        <f t="shared" si="1003"/>
        <v>No</v>
      </c>
      <c r="BW1580" s="3">
        <f t="shared" si="1004"/>
        <v>0</v>
      </c>
      <c r="BX1580" s="3" t="str">
        <f t="shared" si="1005"/>
        <v>No</v>
      </c>
      <c r="BY1580" s="3">
        <f t="shared" si="1006"/>
        <v>35750</v>
      </c>
      <c r="BZ1580">
        <v>1</v>
      </c>
      <c r="CA1580" s="3">
        <f t="shared" si="1007"/>
        <v>35750</v>
      </c>
      <c r="CC1580" s="3">
        <f t="shared" si="1008"/>
        <v>0</v>
      </c>
      <c r="CD1580" s="3">
        <f t="shared" si="1009"/>
        <v>0</v>
      </c>
      <c r="CE1580" s="3" t="str">
        <f t="shared" si="1010"/>
        <v/>
      </c>
      <c r="CF1580" s="3" t="e">
        <f>HLOOKUP(CE1580,'Valuation Data'!$D$2:$K$5,4,FALSE)</f>
        <v>#N/A</v>
      </c>
      <c r="CG1580" s="3">
        <f t="shared" si="1011"/>
        <v>35750</v>
      </c>
      <c r="CH1580" s="3" t="str">
        <f t="shared" si="1012"/>
        <v>No</v>
      </c>
      <c r="CI1580" s="3" t="str">
        <f>VLOOKUP(R1580,'Use Codes &amp; County Type'!A:D,4,FALSE)</f>
        <v>V</v>
      </c>
      <c r="CJ1580" s="3" t="str">
        <f t="shared" si="1013"/>
        <v>Yes</v>
      </c>
      <c r="CK1580" s="3" t="str">
        <f t="shared" si="1014"/>
        <v>No</v>
      </c>
      <c r="CL1580" s="3">
        <f t="shared" si="1015"/>
        <v>0</v>
      </c>
      <c r="CM1580" s="3">
        <f t="shared" si="1016"/>
        <v>0</v>
      </c>
      <c r="CN1580" s="3">
        <f t="shared" si="1017"/>
        <v>2483.56</v>
      </c>
      <c r="CO1580" s="3">
        <f t="shared" si="1018"/>
        <v>-2483.56</v>
      </c>
      <c r="CP1580" s="3">
        <f t="shared" si="1019"/>
        <v>6.9470209790209791E-2</v>
      </c>
      <c r="CR1580" s="3" t="str">
        <f t="shared" si="1020"/>
        <v>No</v>
      </c>
      <c r="CV1580" s="3" t="str">
        <f t="shared" si="1021"/>
        <v>Vacant, No Sales Data</v>
      </c>
      <c r="CW1580" s="3">
        <f t="shared" si="1022"/>
        <v>1579</v>
      </c>
      <c r="CX1580" s="3">
        <f t="shared" si="1023"/>
        <v>620.89</v>
      </c>
      <c r="CY1580" s="3" t="str">
        <f t="shared" si="1024"/>
        <v>Ok</v>
      </c>
      <c r="CZ1580">
        <v>0</v>
      </c>
      <c r="DA1580">
        <v>0</v>
      </c>
    </row>
    <row r="1581" spans="1:105" x14ac:dyDescent="0.25">
      <c r="A1581">
        <v>1580</v>
      </c>
      <c r="B1581" t="s">
        <v>3</v>
      </c>
      <c r="C1581" t="s">
        <v>1689</v>
      </c>
      <c r="D1581">
        <v>634.41</v>
      </c>
      <c r="E1581">
        <v>2017</v>
      </c>
      <c r="F1581">
        <v>634.41</v>
      </c>
      <c r="G1581">
        <v>634.41</v>
      </c>
      <c r="H1581" s="3">
        <f t="shared" si="984"/>
        <v>0</v>
      </c>
      <c r="I1581">
        <v>85279</v>
      </c>
      <c r="J1581" t="s">
        <v>2734</v>
      </c>
      <c r="K1581" t="s">
        <v>2738</v>
      </c>
      <c r="L1581">
        <v>32097</v>
      </c>
      <c r="M1581" t="s">
        <v>3906</v>
      </c>
      <c r="N1581" t="s">
        <v>4758</v>
      </c>
      <c r="O1581">
        <v>-81.577287763044595</v>
      </c>
      <c r="P1581">
        <v>30.581931127823498</v>
      </c>
      <c r="Q1581" t="s">
        <v>5916</v>
      </c>
      <c r="R1581">
        <v>2</v>
      </c>
      <c r="S1581" t="s">
        <v>6535</v>
      </c>
      <c r="T1581">
        <v>1006</v>
      </c>
      <c r="U1581" t="s">
        <v>6578</v>
      </c>
      <c r="V1581">
        <v>2017</v>
      </c>
      <c r="W1581">
        <v>31370</v>
      </c>
      <c r="X1581">
        <v>2017</v>
      </c>
      <c r="Y1581">
        <v>43814</v>
      </c>
      <c r="Z1581">
        <v>557.01</v>
      </c>
      <c r="AA1581" s="3">
        <f t="shared" si="985"/>
        <v>0.87799687898992773</v>
      </c>
      <c r="AB1581" t="s">
        <v>6616</v>
      </c>
      <c r="AC1581" t="s">
        <v>6616</v>
      </c>
      <c r="AE1581" t="s">
        <v>6616</v>
      </c>
      <c r="AG1581" t="s">
        <v>6616</v>
      </c>
      <c r="AH1581" t="s">
        <v>6616</v>
      </c>
      <c r="AI1581" t="s">
        <v>6618</v>
      </c>
      <c r="AJ1581" t="s">
        <v>6618</v>
      </c>
      <c r="AK1581" t="s">
        <v>6618</v>
      </c>
      <c r="AL1581" t="s">
        <v>6618</v>
      </c>
      <c r="AM1581" t="s">
        <v>6618</v>
      </c>
      <c r="AN1581">
        <v>0</v>
      </c>
      <c r="AO1581">
        <v>0</v>
      </c>
      <c r="AP1581" s="3" t="str">
        <f t="shared" si="986"/>
        <v>No</v>
      </c>
      <c r="AQ1581" s="3" t="str">
        <f t="shared" si="987"/>
        <v>No</v>
      </c>
      <c r="AR1581" s="3" t="str">
        <f t="shared" si="988"/>
        <v>No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 t="s">
        <v>6634</v>
      </c>
      <c r="AZ1581" t="s">
        <v>6638</v>
      </c>
      <c r="BA1581">
        <v>2</v>
      </c>
      <c r="BB1581" t="s">
        <v>6616</v>
      </c>
      <c r="BC1581" t="s">
        <v>6616</v>
      </c>
      <c r="BD1581" s="4" t="str">
        <f t="shared" si="989"/>
        <v>No</v>
      </c>
      <c r="BE1581" t="s">
        <v>6640</v>
      </c>
      <c r="BF1581" s="3" t="str">
        <f t="shared" si="990"/>
        <v>No</v>
      </c>
      <c r="BG1581" t="s">
        <v>6645</v>
      </c>
      <c r="BH1581" s="3" t="str">
        <f t="shared" si="991"/>
        <v>85279 WILSON NECK RD</v>
      </c>
      <c r="BI1581" s="3" t="str">
        <f t="shared" si="992"/>
        <v>Yulee</v>
      </c>
      <c r="BJ1581" s="3" t="str">
        <f t="shared" si="993"/>
        <v>Florida</v>
      </c>
      <c r="BK1581" s="3">
        <f t="shared" si="994"/>
        <v>32097</v>
      </c>
      <c r="BL1581" s="3" t="str">
        <f t="shared" si="995"/>
        <v>85279 WILSON NECK RD YULEE FL 32097</v>
      </c>
      <c r="BM1581" s="3" t="str">
        <f t="shared" si="996"/>
        <v/>
      </c>
      <c r="BN1581" s="3" t="str">
        <f t="shared" si="997"/>
        <v>Pass</v>
      </c>
      <c r="BO1581" s="3" t="str">
        <f t="shared" si="998"/>
        <v>No</v>
      </c>
      <c r="BP1581" s="3" t="str">
        <f t="shared" si="999"/>
        <v>FV&lt;$10K</v>
      </c>
      <c r="BQ1581" t="s">
        <v>6650</v>
      </c>
      <c r="BR1581" s="3" t="str">
        <f t="shared" si="1000"/>
        <v>No, &lt; $20K Lien</v>
      </c>
      <c r="BS1581" s="3" t="str">
        <f t="shared" si="1001"/>
        <v>No, Lien &lt; $20K</v>
      </c>
      <c r="BT1581" t="s">
        <v>6650</v>
      </c>
      <c r="BU1581" s="3" t="str">
        <f t="shared" si="1002"/>
        <v>No</v>
      </c>
      <c r="BV1581" s="3" t="str">
        <f t="shared" si="1003"/>
        <v>No</v>
      </c>
      <c r="BW1581" s="3">
        <f t="shared" si="1004"/>
        <v>2</v>
      </c>
      <c r="BX1581" s="3" t="str">
        <f t="shared" si="1005"/>
        <v>Yes</v>
      </c>
      <c r="BY1581" s="3">
        <f t="shared" si="1006"/>
        <v>31370</v>
      </c>
      <c r="BZ1581">
        <v>1</v>
      </c>
      <c r="CA1581" s="3">
        <f t="shared" si="1007"/>
        <v>31370</v>
      </c>
      <c r="CC1581" s="3">
        <f t="shared" si="1008"/>
        <v>0</v>
      </c>
      <c r="CD1581" s="3">
        <f t="shared" si="1009"/>
        <v>0</v>
      </c>
      <c r="CE1581" s="3" t="str">
        <f t="shared" si="1010"/>
        <v/>
      </c>
      <c r="CF1581" s="3" t="e">
        <f>HLOOKUP(CE1581,'Valuation Data'!$D$2:$K$5,4,FALSE)</f>
        <v>#N/A</v>
      </c>
      <c r="CG1581" s="3">
        <f t="shared" si="1011"/>
        <v>31370</v>
      </c>
      <c r="CH1581" s="3" t="str">
        <f t="shared" si="1012"/>
        <v>No</v>
      </c>
      <c r="CI1581" s="3" t="str">
        <f>VLOOKUP(R1581,'Use Codes &amp; County Type'!A:D,4,FALSE)</f>
        <v>R</v>
      </c>
      <c r="CJ1581" s="3" t="str">
        <f t="shared" si="1013"/>
        <v>No</v>
      </c>
      <c r="CK1581" s="3" t="str">
        <f t="shared" si="1014"/>
        <v>No</v>
      </c>
      <c r="CL1581" s="3">
        <f t="shared" si="1015"/>
        <v>0.35</v>
      </c>
      <c r="CM1581" s="3">
        <f t="shared" si="1016"/>
        <v>10979.5</v>
      </c>
      <c r="CN1581" s="3">
        <f t="shared" si="1017"/>
        <v>3806.4599999999996</v>
      </c>
      <c r="CO1581" s="3">
        <f t="shared" si="1018"/>
        <v>7173.0400000000009</v>
      </c>
      <c r="CP1581" s="3">
        <f t="shared" si="1019"/>
        <v>0.1213407714376793</v>
      </c>
      <c r="CR1581" s="3" t="str">
        <f t="shared" si="1020"/>
        <v>No</v>
      </c>
      <c r="CV1581" s="3" t="str">
        <f t="shared" si="1021"/>
        <v>Too Many Priors</v>
      </c>
      <c r="CW1581" s="3">
        <f t="shared" si="1022"/>
        <v>1580</v>
      </c>
      <c r="CX1581" s="3">
        <f t="shared" si="1023"/>
        <v>634.41</v>
      </c>
      <c r="CY1581" s="3" t="str">
        <f t="shared" si="1024"/>
        <v>Ok</v>
      </c>
      <c r="CZ1581">
        <v>0</v>
      </c>
      <c r="DA1581">
        <v>0</v>
      </c>
    </row>
    <row r="1582" spans="1:105" x14ac:dyDescent="0.25">
      <c r="A1582">
        <v>1581</v>
      </c>
      <c r="B1582" t="s">
        <v>3</v>
      </c>
      <c r="C1582" t="s">
        <v>1690</v>
      </c>
      <c r="D1582">
        <v>176.91</v>
      </c>
      <c r="E1582">
        <v>2017</v>
      </c>
      <c r="F1582" t="e">
        <f>NA()</f>
        <v>#N/A</v>
      </c>
      <c r="G1582" t="e">
        <f>NA()</f>
        <v>#N/A</v>
      </c>
      <c r="H1582" s="3" t="e">
        <f t="shared" si="984"/>
        <v>#N/A</v>
      </c>
      <c r="I1582" t="e">
        <f>NA()</f>
        <v>#N/A</v>
      </c>
      <c r="J1582" t="e">
        <f>NA()</f>
        <v>#N/A</v>
      </c>
      <c r="K1582" t="e">
        <f>NA()</f>
        <v>#N/A</v>
      </c>
      <c r="L1582" t="e">
        <f>NA()</f>
        <v>#N/A</v>
      </c>
      <c r="M1582" t="e">
        <f>NA()</f>
        <v>#N/A</v>
      </c>
      <c r="N1582" t="e">
        <f>NA()</f>
        <v>#N/A</v>
      </c>
      <c r="O1582" t="e">
        <f>NA()</f>
        <v>#N/A</v>
      </c>
      <c r="P1582" t="e">
        <f>NA()</f>
        <v>#N/A</v>
      </c>
      <c r="Q1582" t="e">
        <f>NA()</f>
        <v>#N/A</v>
      </c>
      <c r="R1582">
        <v>2</v>
      </c>
      <c r="S1582" t="s">
        <v>6535</v>
      </c>
      <c r="T1582" t="e">
        <f>NA()</f>
        <v>#N/A</v>
      </c>
      <c r="U1582" t="e">
        <f>NA()</f>
        <v>#N/A</v>
      </c>
      <c r="V1582">
        <v>2017</v>
      </c>
      <c r="W1582">
        <v>33851</v>
      </c>
      <c r="X1582" t="e">
        <f>NA()</f>
        <v>#N/A</v>
      </c>
      <c r="Y1582" t="e">
        <f>NA()</f>
        <v>#N/A</v>
      </c>
      <c r="Z1582" t="e">
        <f>NA()</f>
        <v>#N/A</v>
      </c>
      <c r="AA1582" s="3">
        <f t="shared" si="985"/>
        <v>0</v>
      </c>
      <c r="AB1582" t="s">
        <v>6616</v>
      </c>
      <c r="AC1582" t="s">
        <v>6616</v>
      </c>
      <c r="AD1582" t="s">
        <v>6616</v>
      </c>
      <c r="AE1582" t="s">
        <v>6616</v>
      </c>
      <c r="AF1582" t="s">
        <v>6616</v>
      </c>
      <c r="AG1582" t="s">
        <v>6616</v>
      </c>
      <c r="AH1582" t="s">
        <v>6616</v>
      </c>
      <c r="AI1582" t="e">
        <f>NA()</f>
        <v>#N/A</v>
      </c>
      <c r="AJ1582" t="e">
        <f>NA()</f>
        <v>#N/A</v>
      </c>
      <c r="AK1582" t="e">
        <f>NA()</f>
        <v>#N/A</v>
      </c>
      <c r="AL1582" t="e">
        <f>NA()</f>
        <v>#N/A</v>
      </c>
      <c r="AM1582" t="e">
        <f>NA()</f>
        <v>#N/A</v>
      </c>
      <c r="AN1582" t="e">
        <f>NA()</f>
        <v>#N/A</v>
      </c>
      <c r="AO1582" t="e">
        <f>NA()</f>
        <v>#N/A</v>
      </c>
      <c r="AP1582" s="3" t="str">
        <f t="shared" si="986"/>
        <v>No</v>
      </c>
      <c r="AQ1582" s="3" t="str">
        <f t="shared" si="987"/>
        <v>No</v>
      </c>
      <c r="AR1582" s="3" t="str">
        <f t="shared" si="988"/>
        <v>No</v>
      </c>
      <c r="AS1582" t="e">
        <f>NA()</f>
        <v>#N/A</v>
      </c>
      <c r="AT1582" t="e">
        <f>NA()</f>
        <v>#N/A</v>
      </c>
      <c r="AU1582" t="e">
        <f>NA()</f>
        <v>#N/A</v>
      </c>
      <c r="AV1582" t="e">
        <f>NA()</f>
        <v>#N/A</v>
      </c>
      <c r="AW1582" t="e">
        <f>NA()</f>
        <v>#N/A</v>
      </c>
      <c r="AX1582" t="e">
        <f>NA()</f>
        <v>#N/A</v>
      </c>
      <c r="AY1582" t="e">
        <f>NA()</f>
        <v>#N/A</v>
      </c>
      <c r="AZ1582" t="e">
        <f>NA()</f>
        <v>#N/A</v>
      </c>
      <c r="BA1582">
        <v>0</v>
      </c>
      <c r="BB1582" t="s">
        <v>6617</v>
      </c>
      <c r="BC1582" t="e">
        <f>NA()</f>
        <v>#N/A</v>
      </c>
      <c r="BD1582" s="4" t="str">
        <f t="shared" si="989"/>
        <v>No</v>
      </c>
      <c r="BE1582" t="e">
        <f>NA()</f>
        <v>#N/A</v>
      </c>
      <c r="BF1582" s="3" t="str">
        <f t="shared" si="990"/>
        <v>No</v>
      </c>
      <c r="BG1582" t="e">
        <f>NA()</f>
        <v>#N/A</v>
      </c>
      <c r="BH1582" s="3" t="e">
        <f t="shared" si="991"/>
        <v>#N/A</v>
      </c>
      <c r="BI1582" s="3" t="e">
        <f t="shared" si="992"/>
        <v>#N/A</v>
      </c>
      <c r="BJ1582" s="3" t="e">
        <f t="shared" si="993"/>
        <v>#N/A</v>
      </c>
      <c r="BK1582" s="3" t="e">
        <f t="shared" si="994"/>
        <v>#N/A</v>
      </c>
      <c r="BL1582" s="3" t="e">
        <f t="shared" si="995"/>
        <v>#N/A</v>
      </c>
      <c r="BM1582" s="3" t="e">
        <f t="shared" si="996"/>
        <v>#N/A</v>
      </c>
      <c r="BN1582" s="3" t="str">
        <f t="shared" si="997"/>
        <v>Pass</v>
      </c>
      <c r="BO1582" s="3" t="e">
        <f t="shared" si="998"/>
        <v>#N/A</v>
      </c>
      <c r="BP1582" s="3" t="str">
        <f t="shared" si="999"/>
        <v>FV&lt;$10K</v>
      </c>
      <c r="BQ1582" t="s">
        <v>6650</v>
      </c>
      <c r="BR1582" s="3" t="str">
        <f t="shared" si="1000"/>
        <v>No, &lt; $20K Lien</v>
      </c>
      <c r="BS1582" s="3" t="str">
        <f t="shared" si="1001"/>
        <v>No, Lien &lt; $20K</v>
      </c>
      <c r="BT1582" t="s">
        <v>6650</v>
      </c>
      <c r="BU1582" s="3" t="str">
        <f t="shared" si="1002"/>
        <v>No</v>
      </c>
      <c r="BV1582" s="3" t="str">
        <f t="shared" si="1003"/>
        <v>No</v>
      </c>
      <c r="BW1582" s="3">
        <f t="shared" si="1004"/>
        <v>0</v>
      </c>
      <c r="BX1582" s="3" t="str">
        <f t="shared" si="1005"/>
        <v>No</v>
      </c>
      <c r="BY1582" s="3">
        <f t="shared" si="1006"/>
        <v>33851</v>
      </c>
      <c r="BZ1582">
        <v>1</v>
      </c>
      <c r="CA1582" s="3">
        <f t="shared" si="1007"/>
        <v>33851</v>
      </c>
      <c r="CC1582" s="3" t="e">
        <f t="shared" si="1008"/>
        <v>#N/A</v>
      </c>
      <c r="CD1582" s="3" t="e">
        <f t="shared" si="1009"/>
        <v>#N/A</v>
      </c>
      <c r="CE1582" s="3" t="str">
        <f t="shared" si="1010"/>
        <v/>
      </c>
      <c r="CF1582" s="3" t="e">
        <f>HLOOKUP(CE1582,'Valuation Data'!$D$2:$K$5,4,FALSE)</f>
        <v>#N/A</v>
      </c>
      <c r="CG1582" s="3">
        <f t="shared" si="1011"/>
        <v>33851</v>
      </c>
      <c r="CH1582" s="3" t="str">
        <f t="shared" si="1012"/>
        <v>No</v>
      </c>
      <c r="CI1582" s="3" t="str">
        <f>VLOOKUP(R1582,'Use Codes &amp; County Type'!A:D,4,FALSE)</f>
        <v>R</v>
      </c>
      <c r="CJ1582" s="3" t="str">
        <f t="shared" si="1013"/>
        <v>No</v>
      </c>
      <c r="CK1582" s="3" t="str">
        <f t="shared" si="1014"/>
        <v>Yes</v>
      </c>
      <c r="CL1582" s="3">
        <f t="shared" si="1015"/>
        <v>0.67</v>
      </c>
      <c r="CM1582" s="3">
        <f t="shared" si="1016"/>
        <v>22680.170000000002</v>
      </c>
      <c r="CN1582" s="3" t="e">
        <f t="shared" si="1017"/>
        <v>#N/A</v>
      </c>
      <c r="CO1582" s="3" t="e">
        <f t="shared" si="1018"/>
        <v>#N/A</v>
      </c>
      <c r="CP1582" s="3" t="e">
        <f t="shared" si="1019"/>
        <v>#N/A</v>
      </c>
      <c r="CR1582" s="3" t="e">
        <f t="shared" si="1020"/>
        <v>#N/A</v>
      </c>
      <c r="CV1582" s="3" t="e">
        <f t="shared" si="1021"/>
        <v>#N/A</v>
      </c>
      <c r="CW1582" s="3">
        <f t="shared" si="1022"/>
        <v>1581</v>
      </c>
      <c r="CX1582" s="3">
        <f t="shared" si="1023"/>
        <v>176.91</v>
      </c>
      <c r="CY1582" s="3" t="e">
        <f t="shared" si="1024"/>
        <v>#N/A</v>
      </c>
      <c r="CZ1582" t="e">
        <f>NA()</f>
        <v>#N/A</v>
      </c>
      <c r="DA1582" t="e">
        <f>NA()</f>
        <v>#N/A</v>
      </c>
    </row>
    <row r="1583" spans="1:105" x14ac:dyDescent="0.25">
      <c r="A1583">
        <v>1582</v>
      </c>
      <c r="B1583" t="s">
        <v>3</v>
      </c>
      <c r="C1583" t="s">
        <v>1691</v>
      </c>
      <c r="D1583">
        <v>1281.5899999999999</v>
      </c>
      <c r="E1583">
        <v>2017</v>
      </c>
      <c r="F1583">
        <v>1281.5899999999999</v>
      </c>
      <c r="G1583">
        <v>1281.5899999999999</v>
      </c>
      <c r="H1583" s="3">
        <f t="shared" si="984"/>
        <v>0</v>
      </c>
      <c r="I1583">
        <v>85735</v>
      </c>
      <c r="J1583" t="s">
        <v>2734</v>
      </c>
      <c r="K1583" t="s">
        <v>2738</v>
      </c>
      <c r="L1583">
        <v>32097</v>
      </c>
      <c r="M1583" t="s">
        <v>3907</v>
      </c>
      <c r="N1583" t="s">
        <v>4758</v>
      </c>
      <c r="O1583">
        <v>-81.583069057559698</v>
      </c>
      <c r="P1583">
        <v>30.586228345884901</v>
      </c>
      <c r="Q1583" t="s">
        <v>5917</v>
      </c>
      <c r="R1583">
        <v>1</v>
      </c>
      <c r="S1583" t="s">
        <v>6539</v>
      </c>
      <c r="T1583">
        <v>1001</v>
      </c>
      <c r="U1583" t="s">
        <v>6582</v>
      </c>
      <c r="V1583">
        <v>2017</v>
      </c>
      <c r="W1583">
        <v>115427</v>
      </c>
      <c r="X1583">
        <v>2017</v>
      </c>
      <c r="Y1583">
        <v>115427</v>
      </c>
      <c r="Z1583">
        <v>1155.43</v>
      </c>
      <c r="AA1583" s="3">
        <f t="shared" si="985"/>
        <v>0.90155978120927915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 s="3" t="str">
        <f t="shared" si="986"/>
        <v>No</v>
      </c>
      <c r="AQ1583" s="3" t="str">
        <f t="shared" si="987"/>
        <v>No</v>
      </c>
      <c r="AR1583" s="3" t="str">
        <f t="shared" si="988"/>
        <v>No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 t="s">
        <v>6634</v>
      </c>
      <c r="AZ1583">
        <v>0</v>
      </c>
      <c r="BA1583">
        <v>0</v>
      </c>
      <c r="BB1583" t="s">
        <v>6617</v>
      </c>
      <c r="BC1583">
        <v>0</v>
      </c>
      <c r="BD1583" s="4" t="str">
        <f t="shared" si="989"/>
        <v>No</v>
      </c>
      <c r="BE1583" t="s">
        <v>6640</v>
      </c>
      <c r="BF1583" s="3" t="str">
        <f t="shared" si="990"/>
        <v>No</v>
      </c>
      <c r="BG1583" t="s">
        <v>6645</v>
      </c>
      <c r="BH1583" s="3" t="str">
        <f t="shared" si="991"/>
        <v>85735 WILSON NECK RD</v>
      </c>
      <c r="BI1583" s="3" t="str">
        <f t="shared" si="992"/>
        <v>Yulee</v>
      </c>
      <c r="BJ1583" s="3" t="str">
        <f t="shared" si="993"/>
        <v>Florida</v>
      </c>
      <c r="BK1583" s="3">
        <f t="shared" si="994"/>
        <v>32097</v>
      </c>
      <c r="BL1583" s="3" t="str">
        <f t="shared" si="995"/>
        <v>85735 WILSON NECK RD YULEE FL 32097</v>
      </c>
      <c r="BM1583" s="3" t="str">
        <f t="shared" si="996"/>
        <v/>
      </c>
      <c r="BN1583" s="3" t="str">
        <f t="shared" si="997"/>
        <v>Pass</v>
      </c>
      <c r="BO1583" s="3" t="str">
        <f t="shared" si="998"/>
        <v>No</v>
      </c>
      <c r="BP1583" s="3" t="str">
        <f t="shared" si="999"/>
        <v>FV&lt;$10K</v>
      </c>
      <c r="BQ1583" t="s">
        <v>6650</v>
      </c>
      <c r="BR1583" s="3" t="str">
        <f t="shared" si="1000"/>
        <v>No, &lt; $20K Lien</v>
      </c>
      <c r="BS1583" s="3" t="str">
        <f t="shared" si="1001"/>
        <v>No, Lien &lt; $20K</v>
      </c>
      <c r="BT1583" t="s">
        <v>6650</v>
      </c>
      <c r="BU1583" s="3" t="str">
        <f t="shared" si="1002"/>
        <v>No</v>
      </c>
      <c r="BV1583" s="3" t="str">
        <f t="shared" si="1003"/>
        <v>No</v>
      </c>
      <c r="BW1583" s="3">
        <f t="shared" si="1004"/>
        <v>0</v>
      </c>
      <c r="BX1583" s="3" t="str">
        <f t="shared" si="1005"/>
        <v>No</v>
      </c>
      <c r="BY1583" s="3">
        <f t="shared" si="1006"/>
        <v>115427</v>
      </c>
      <c r="BZ1583">
        <v>1</v>
      </c>
      <c r="CA1583" s="3">
        <f t="shared" si="1007"/>
        <v>115427</v>
      </c>
      <c r="CC1583" s="3">
        <f t="shared" si="1008"/>
        <v>0</v>
      </c>
      <c r="CD1583" s="3">
        <f t="shared" si="1009"/>
        <v>0</v>
      </c>
      <c r="CE1583" s="3" t="str">
        <f t="shared" si="1010"/>
        <v/>
      </c>
      <c r="CF1583" s="3" t="e">
        <f>HLOOKUP(CE1583,'Valuation Data'!$D$2:$K$5,4,FALSE)</f>
        <v>#N/A</v>
      </c>
      <c r="CG1583" s="3">
        <f t="shared" si="1011"/>
        <v>115427</v>
      </c>
      <c r="CH1583" s="3" t="str">
        <f t="shared" si="1012"/>
        <v>No</v>
      </c>
      <c r="CI1583" s="3" t="str">
        <f>VLOOKUP(R1583,'Use Codes &amp; County Type'!A:D,4,FALSE)</f>
        <v>S</v>
      </c>
      <c r="CJ1583" s="3" t="str">
        <f t="shared" si="1013"/>
        <v>No</v>
      </c>
      <c r="CK1583" s="3" t="str">
        <f t="shared" si="1014"/>
        <v>Yes</v>
      </c>
      <c r="CL1583" s="3">
        <f t="shared" si="1015"/>
        <v>0.67</v>
      </c>
      <c r="CM1583" s="3">
        <f t="shared" si="1016"/>
        <v>77336.090000000011</v>
      </c>
      <c r="CN1583" s="3">
        <f t="shared" si="1017"/>
        <v>5126.3599999999997</v>
      </c>
      <c r="CO1583" s="3">
        <f t="shared" si="1018"/>
        <v>72209.73000000001</v>
      </c>
      <c r="CP1583" s="3">
        <f t="shared" si="1019"/>
        <v>4.4412139274173285E-2</v>
      </c>
      <c r="CR1583" s="3" t="str">
        <f t="shared" si="1020"/>
        <v>No</v>
      </c>
      <c r="CV1583" s="3" t="str">
        <f t="shared" si="1021"/>
        <v>*Bid</v>
      </c>
      <c r="CW1583" s="3">
        <f t="shared" si="1022"/>
        <v>1582</v>
      </c>
      <c r="CX1583" s="3">
        <f t="shared" si="1023"/>
        <v>1281.5899999999999</v>
      </c>
      <c r="CY1583" s="3" t="str">
        <f t="shared" si="1024"/>
        <v>Ok</v>
      </c>
      <c r="CZ1583">
        <v>0</v>
      </c>
      <c r="DA1583">
        <v>0</v>
      </c>
    </row>
    <row r="1584" spans="1:105" x14ac:dyDescent="0.25">
      <c r="A1584">
        <v>1583</v>
      </c>
      <c r="B1584" t="s">
        <v>3</v>
      </c>
      <c r="C1584" t="s">
        <v>1692</v>
      </c>
      <c r="D1584">
        <v>363.66</v>
      </c>
      <c r="E1584">
        <v>2017</v>
      </c>
      <c r="F1584" t="e">
        <f>NA()</f>
        <v>#N/A</v>
      </c>
      <c r="G1584" t="e">
        <f>NA()</f>
        <v>#N/A</v>
      </c>
      <c r="H1584" s="3" t="e">
        <f t="shared" si="984"/>
        <v>#N/A</v>
      </c>
      <c r="I1584" t="e">
        <f>NA()</f>
        <v>#N/A</v>
      </c>
      <c r="J1584" t="e">
        <f>NA()</f>
        <v>#N/A</v>
      </c>
      <c r="K1584" t="e">
        <f>NA()</f>
        <v>#N/A</v>
      </c>
      <c r="L1584" t="e">
        <f>NA()</f>
        <v>#N/A</v>
      </c>
      <c r="M1584" t="e">
        <f>NA()</f>
        <v>#N/A</v>
      </c>
      <c r="N1584" t="e">
        <f>NA()</f>
        <v>#N/A</v>
      </c>
      <c r="O1584" t="e">
        <f>NA()</f>
        <v>#N/A</v>
      </c>
      <c r="P1584" t="e">
        <f>NA()</f>
        <v>#N/A</v>
      </c>
      <c r="Q1584" t="e">
        <f>NA()</f>
        <v>#N/A</v>
      </c>
      <c r="R1584">
        <v>2</v>
      </c>
      <c r="S1584" t="s">
        <v>6535</v>
      </c>
      <c r="T1584" t="e">
        <f>NA()</f>
        <v>#N/A</v>
      </c>
      <c r="U1584" t="e">
        <f>NA()</f>
        <v>#N/A</v>
      </c>
      <c r="V1584">
        <v>2017</v>
      </c>
      <c r="W1584">
        <v>119246</v>
      </c>
      <c r="X1584" t="e">
        <f>NA()</f>
        <v>#N/A</v>
      </c>
      <c r="Y1584" t="e">
        <f>NA()</f>
        <v>#N/A</v>
      </c>
      <c r="Z1584" t="e">
        <f>NA()</f>
        <v>#N/A</v>
      </c>
      <c r="AA1584" s="3">
        <f t="shared" si="985"/>
        <v>0</v>
      </c>
      <c r="AI1584" t="e">
        <f>NA()</f>
        <v>#N/A</v>
      </c>
      <c r="AJ1584" t="e">
        <f>NA()</f>
        <v>#N/A</v>
      </c>
      <c r="AK1584" t="e">
        <f>NA()</f>
        <v>#N/A</v>
      </c>
      <c r="AL1584" t="e">
        <f>NA()</f>
        <v>#N/A</v>
      </c>
      <c r="AM1584" t="e">
        <f>NA()</f>
        <v>#N/A</v>
      </c>
      <c r="AN1584" t="e">
        <f>NA()</f>
        <v>#N/A</v>
      </c>
      <c r="AO1584" t="e">
        <f>NA()</f>
        <v>#N/A</v>
      </c>
      <c r="AP1584" s="3" t="str">
        <f t="shared" si="986"/>
        <v>No</v>
      </c>
      <c r="AQ1584" s="3" t="str">
        <f t="shared" si="987"/>
        <v>No</v>
      </c>
      <c r="AR1584" s="3" t="str">
        <f t="shared" si="988"/>
        <v>No</v>
      </c>
      <c r="AS1584" t="e">
        <f>NA()</f>
        <v>#N/A</v>
      </c>
      <c r="AT1584" t="e">
        <f>NA()</f>
        <v>#N/A</v>
      </c>
      <c r="AU1584" t="e">
        <f>NA()</f>
        <v>#N/A</v>
      </c>
      <c r="AV1584" t="e">
        <f>NA()</f>
        <v>#N/A</v>
      </c>
      <c r="AW1584" t="e">
        <f>NA()</f>
        <v>#N/A</v>
      </c>
      <c r="AX1584" t="e">
        <f>NA()</f>
        <v>#N/A</v>
      </c>
      <c r="AY1584" t="e">
        <f>NA()</f>
        <v>#N/A</v>
      </c>
      <c r="AZ1584" t="e">
        <f>NA()</f>
        <v>#N/A</v>
      </c>
      <c r="BA1584">
        <v>0</v>
      </c>
      <c r="BB1584" t="s">
        <v>6617</v>
      </c>
      <c r="BC1584" t="e">
        <f>NA()</f>
        <v>#N/A</v>
      </c>
      <c r="BD1584" s="4" t="str">
        <f t="shared" si="989"/>
        <v>No</v>
      </c>
      <c r="BE1584" t="e">
        <f>NA()</f>
        <v>#N/A</v>
      </c>
      <c r="BF1584" s="3" t="str">
        <f t="shared" si="990"/>
        <v>No</v>
      </c>
      <c r="BG1584" t="e">
        <f>NA()</f>
        <v>#N/A</v>
      </c>
      <c r="BH1584" s="3" t="e">
        <f t="shared" si="991"/>
        <v>#N/A</v>
      </c>
      <c r="BI1584" s="3" t="e">
        <f t="shared" si="992"/>
        <v>#N/A</v>
      </c>
      <c r="BJ1584" s="3" t="e">
        <f t="shared" si="993"/>
        <v>#N/A</v>
      </c>
      <c r="BK1584" s="3" t="e">
        <f t="shared" si="994"/>
        <v>#N/A</v>
      </c>
      <c r="BL1584" s="3" t="e">
        <f t="shared" si="995"/>
        <v>#N/A</v>
      </c>
      <c r="BM1584" s="3" t="e">
        <f t="shared" si="996"/>
        <v>#N/A</v>
      </c>
      <c r="BN1584" s="3" t="str">
        <f t="shared" si="997"/>
        <v>Pass</v>
      </c>
      <c r="BO1584" s="3" t="e">
        <f t="shared" si="998"/>
        <v>#N/A</v>
      </c>
      <c r="BP1584" s="3" t="str">
        <f t="shared" si="999"/>
        <v>FV&lt;$10K</v>
      </c>
      <c r="BQ1584" t="s">
        <v>6650</v>
      </c>
      <c r="BR1584" s="3" t="str">
        <f t="shared" si="1000"/>
        <v>No, &lt; $20K Lien</v>
      </c>
      <c r="BS1584" s="3" t="str">
        <f t="shared" si="1001"/>
        <v>No, Lien &lt; $20K</v>
      </c>
      <c r="BT1584" t="s">
        <v>6650</v>
      </c>
      <c r="BU1584" s="3" t="str">
        <f t="shared" si="1002"/>
        <v>No</v>
      </c>
      <c r="BV1584" s="3" t="str">
        <f t="shared" si="1003"/>
        <v>No</v>
      </c>
      <c r="BW1584" s="3">
        <f t="shared" si="1004"/>
        <v>0</v>
      </c>
      <c r="BX1584" s="3" t="str">
        <f t="shared" si="1005"/>
        <v>No</v>
      </c>
      <c r="BY1584" s="3">
        <f t="shared" si="1006"/>
        <v>119246</v>
      </c>
      <c r="BZ1584">
        <v>1</v>
      </c>
      <c r="CA1584" s="3">
        <f t="shared" si="1007"/>
        <v>119246</v>
      </c>
      <c r="CC1584" s="3" t="e">
        <f t="shared" si="1008"/>
        <v>#N/A</v>
      </c>
      <c r="CD1584" s="3" t="e">
        <f t="shared" si="1009"/>
        <v>#N/A</v>
      </c>
      <c r="CE1584" s="3" t="str">
        <f t="shared" si="1010"/>
        <v/>
      </c>
      <c r="CF1584" s="3" t="e">
        <f>HLOOKUP(CE1584,'Valuation Data'!$D$2:$K$5,4,FALSE)</f>
        <v>#N/A</v>
      </c>
      <c r="CG1584" s="3">
        <f t="shared" si="1011"/>
        <v>119246</v>
      </c>
      <c r="CH1584" s="3" t="str">
        <f t="shared" si="1012"/>
        <v>No</v>
      </c>
      <c r="CI1584" s="3" t="str">
        <f>VLOOKUP(R1584,'Use Codes &amp; County Type'!A:D,4,FALSE)</f>
        <v>R</v>
      </c>
      <c r="CJ1584" s="3" t="str">
        <f t="shared" si="1013"/>
        <v>No</v>
      </c>
      <c r="CK1584" s="3" t="str">
        <f t="shared" si="1014"/>
        <v>Yes</v>
      </c>
      <c r="CL1584" s="3">
        <f t="shared" si="1015"/>
        <v>0.67</v>
      </c>
      <c r="CM1584" s="3">
        <f t="shared" si="1016"/>
        <v>79894.820000000007</v>
      </c>
      <c r="CN1584" s="3" t="e">
        <f t="shared" si="1017"/>
        <v>#N/A</v>
      </c>
      <c r="CO1584" s="3" t="e">
        <f t="shared" si="1018"/>
        <v>#N/A</v>
      </c>
      <c r="CP1584" s="3" t="e">
        <f t="shared" si="1019"/>
        <v>#N/A</v>
      </c>
      <c r="CR1584" s="3" t="e">
        <f t="shared" si="1020"/>
        <v>#N/A</v>
      </c>
      <c r="CV1584" s="3" t="e">
        <f t="shared" si="1021"/>
        <v>#N/A</v>
      </c>
      <c r="CW1584" s="3">
        <f t="shared" si="1022"/>
        <v>1583</v>
      </c>
      <c r="CX1584" s="3">
        <f t="shared" si="1023"/>
        <v>363.66</v>
      </c>
      <c r="CY1584" s="3" t="e">
        <f t="shared" si="1024"/>
        <v>#N/A</v>
      </c>
      <c r="CZ1584" t="e">
        <f>NA()</f>
        <v>#N/A</v>
      </c>
      <c r="DA1584" t="e">
        <f>NA()</f>
        <v>#N/A</v>
      </c>
    </row>
    <row r="1585" spans="1:105" x14ac:dyDescent="0.25">
      <c r="A1585">
        <v>1584</v>
      </c>
      <c r="B1585" t="s">
        <v>3</v>
      </c>
      <c r="C1585" t="s">
        <v>1693</v>
      </c>
      <c r="D1585">
        <v>457.76</v>
      </c>
      <c r="E1585">
        <v>2017</v>
      </c>
      <c r="F1585">
        <v>457.76</v>
      </c>
      <c r="G1585">
        <v>457.76</v>
      </c>
      <c r="H1585" s="3">
        <f t="shared" si="984"/>
        <v>0</v>
      </c>
      <c r="I1585">
        <v>85250</v>
      </c>
      <c r="J1585" t="s">
        <v>2734</v>
      </c>
      <c r="K1585" t="s">
        <v>2738</v>
      </c>
      <c r="L1585">
        <v>32097</v>
      </c>
      <c r="M1585" t="s">
        <v>3908</v>
      </c>
      <c r="N1585" t="s">
        <v>4758</v>
      </c>
      <c r="O1585">
        <v>-81.576202046555096</v>
      </c>
      <c r="P1585">
        <v>30.5823793783097</v>
      </c>
      <c r="Q1585" t="s">
        <v>5918</v>
      </c>
      <c r="R1585">
        <v>2</v>
      </c>
      <c r="S1585" t="s">
        <v>6535</v>
      </c>
      <c r="T1585">
        <v>1006</v>
      </c>
      <c r="U1585" t="s">
        <v>6578</v>
      </c>
      <c r="V1585">
        <v>2017</v>
      </c>
      <c r="W1585">
        <v>52303</v>
      </c>
      <c r="X1585">
        <v>2017</v>
      </c>
      <c r="Y1585">
        <v>72135</v>
      </c>
      <c r="Z1585">
        <v>393.68</v>
      </c>
      <c r="AA1585" s="3">
        <f t="shared" si="985"/>
        <v>0.86001398112548066</v>
      </c>
      <c r="AB1585" t="s">
        <v>6616</v>
      </c>
      <c r="AC1585" t="s">
        <v>6616</v>
      </c>
      <c r="AD1585" t="s">
        <v>6616</v>
      </c>
      <c r="AE1585" t="s">
        <v>6616</v>
      </c>
      <c r="AF1585" t="s">
        <v>6616</v>
      </c>
      <c r="AG1585" t="s">
        <v>6616</v>
      </c>
      <c r="AH1585" t="s">
        <v>6616</v>
      </c>
      <c r="AI1585" t="s">
        <v>6618</v>
      </c>
      <c r="AJ1585" t="s">
        <v>6618</v>
      </c>
      <c r="AK1585" t="s">
        <v>6618</v>
      </c>
      <c r="AL1585" t="s">
        <v>6618</v>
      </c>
      <c r="AM1585" t="s">
        <v>6618</v>
      </c>
      <c r="AN1585" t="s">
        <v>6618</v>
      </c>
      <c r="AO1585" t="s">
        <v>6618</v>
      </c>
      <c r="AP1585" s="3" t="str">
        <f t="shared" si="986"/>
        <v>No</v>
      </c>
      <c r="AQ1585" s="3" t="str">
        <f t="shared" si="987"/>
        <v>No</v>
      </c>
      <c r="AR1585" s="3" t="str">
        <f t="shared" si="988"/>
        <v>No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 t="s">
        <v>6634</v>
      </c>
      <c r="AZ1585" t="s">
        <v>6638</v>
      </c>
      <c r="BA1585">
        <v>1</v>
      </c>
      <c r="BB1585" t="s">
        <v>6617</v>
      </c>
      <c r="BC1585" t="s">
        <v>6616</v>
      </c>
      <c r="BD1585" s="4" t="str">
        <f t="shared" si="989"/>
        <v>No</v>
      </c>
      <c r="BE1585" t="s">
        <v>6640</v>
      </c>
      <c r="BF1585" s="3" t="str">
        <f t="shared" si="990"/>
        <v>No</v>
      </c>
      <c r="BG1585" t="s">
        <v>6645</v>
      </c>
      <c r="BH1585" s="3" t="str">
        <f t="shared" si="991"/>
        <v>85250 WILSON NECK RD</v>
      </c>
      <c r="BI1585" s="3" t="str">
        <f t="shared" si="992"/>
        <v>Yulee</v>
      </c>
      <c r="BJ1585" s="3" t="str">
        <f t="shared" si="993"/>
        <v>Florida</v>
      </c>
      <c r="BK1585" s="3">
        <f t="shared" si="994"/>
        <v>32097</v>
      </c>
      <c r="BL1585" s="3" t="str">
        <f t="shared" si="995"/>
        <v>85250 WILSON NECK RD YULEE FL 32097</v>
      </c>
      <c r="BM1585" s="3" t="str">
        <f t="shared" si="996"/>
        <v/>
      </c>
      <c r="BN1585" s="3" t="str">
        <f t="shared" si="997"/>
        <v>Pass</v>
      </c>
      <c r="BO1585" s="3" t="str">
        <f t="shared" si="998"/>
        <v>No</v>
      </c>
      <c r="BP1585" s="3" t="str">
        <f t="shared" si="999"/>
        <v>FV&lt;$10K</v>
      </c>
      <c r="BQ1585" t="s">
        <v>6650</v>
      </c>
      <c r="BR1585" s="3" t="str">
        <f t="shared" si="1000"/>
        <v>No, &lt; $20K Lien</v>
      </c>
      <c r="BS1585" s="3" t="str">
        <f t="shared" si="1001"/>
        <v>No, Lien &lt; $20K</v>
      </c>
      <c r="BT1585" t="s">
        <v>6650</v>
      </c>
      <c r="BU1585" s="3" t="str">
        <f t="shared" si="1002"/>
        <v>No</v>
      </c>
      <c r="BV1585" s="3" t="str">
        <f t="shared" si="1003"/>
        <v>No</v>
      </c>
      <c r="BW1585" s="3">
        <f t="shared" si="1004"/>
        <v>1</v>
      </c>
      <c r="BX1585" s="3" t="str">
        <f t="shared" si="1005"/>
        <v>No</v>
      </c>
      <c r="BY1585" s="3">
        <f t="shared" si="1006"/>
        <v>52303</v>
      </c>
      <c r="BZ1585">
        <v>1</v>
      </c>
      <c r="CA1585" s="3">
        <f t="shared" si="1007"/>
        <v>52303</v>
      </c>
      <c r="CC1585" s="3">
        <f t="shared" si="1008"/>
        <v>0</v>
      </c>
      <c r="CD1585" s="3">
        <f t="shared" si="1009"/>
        <v>0</v>
      </c>
      <c r="CE1585" s="3" t="str">
        <f t="shared" si="1010"/>
        <v/>
      </c>
      <c r="CF1585" s="3" t="e">
        <f>HLOOKUP(CE1585,'Valuation Data'!$D$2:$K$5,4,FALSE)</f>
        <v>#N/A</v>
      </c>
      <c r="CG1585" s="3">
        <f t="shared" si="1011"/>
        <v>52303</v>
      </c>
      <c r="CH1585" s="3" t="str">
        <f t="shared" si="1012"/>
        <v>No</v>
      </c>
      <c r="CI1585" s="3" t="str">
        <f>VLOOKUP(R1585,'Use Codes &amp; County Type'!A:D,4,FALSE)</f>
        <v>R</v>
      </c>
      <c r="CJ1585" s="3" t="str">
        <f t="shared" si="1013"/>
        <v>No</v>
      </c>
      <c r="CK1585" s="3" t="str">
        <f t="shared" si="1014"/>
        <v>Yes</v>
      </c>
      <c r="CL1585" s="3">
        <f t="shared" si="1015"/>
        <v>0.67</v>
      </c>
      <c r="CM1585" s="3">
        <f t="shared" si="1016"/>
        <v>35043.01</v>
      </c>
      <c r="CN1585" s="3">
        <f t="shared" si="1017"/>
        <v>2288.8000000000002</v>
      </c>
      <c r="CO1585" s="3">
        <f t="shared" si="1018"/>
        <v>32754.210000000003</v>
      </c>
      <c r="CP1585" s="3">
        <f t="shared" si="1019"/>
        <v>4.3760396153184333E-2</v>
      </c>
      <c r="CR1585" s="3" t="str">
        <f t="shared" si="1020"/>
        <v>No</v>
      </c>
      <c r="CV1585" s="3" t="str">
        <f t="shared" si="1021"/>
        <v>*Bid</v>
      </c>
      <c r="CW1585" s="3">
        <f t="shared" si="1022"/>
        <v>1584</v>
      </c>
      <c r="CX1585" s="3">
        <f t="shared" si="1023"/>
        <v>457.76</v>
      </c>
      <c r="CY1585" s="3" t="str">
        <f t="shared" si="1024"/>
        <v>Ok</v>
      </c>
      <c r="CZ1585">
        <v>0</v>
      </c>
      <c r="DA1585">
        <v>0</v>
      </c>
    </row>
    <row r="1586" spans="1:105" x14ac:dyDescent="0.25">
      <c r="A1586">
        <v>1585</v>
      </c>
      <c r="B1586" t="s">
        <v>3</v>
      </c>
      <c r="C1586" t="s">
        <v>1694</v>
      </c>
      <c r="D1586">
        <v>278.3</v>
      </c>
      <c r="E1586">
        <v>2017</v>
      </c>
      <c r="F1586">
        <v>278.3</v>
      </c>
      <c r="G1586">
        <v>278.3</v>
      </c>
      <c r="H1586" s="3">
        <f t="shared" si="984"/>
        <v>0</v>
      </c>
      <c r="I1586">
        <v>85162</v>
      </c>
      <c r="J1586" t="s">
        <v>2734</v>
      </c>
      <c r="K1586" t="s">
        <v>2738</v>
      </c>
      <c r="L1586">
        <v>32097</v>
      </c>
      <c r="M1586" t="s">
        <v>3909</v>
      </c>
      <c r="N1586" t="s">
        <v>4758</v>
      </c>
      <c r="O1586">
        <v>-81.575120200464397</v>
      </c>
      <c r="P1586">
        <v>30.581574168546201</v>
      </c>
      <c r="Q1586" t="s">
        <v>5919</v>
      </c>
      <c r="R1586">
        <v>2</v>
      </c>
      <c r="S1586" t="s">
        <v>6535</v>
      </c>
      <c r="T1586">
        <v>1006</v>
      </c>
      <c r="U1586" t="s">
        <v>6578</v>
      </c>
      <c r="V1586">
        <v>2017</v>
      </c>
      <c r="W1586">
        <v>40043</v>
      </c>
      <c r="X1586">
        <v>2017</v>
      </c>
      <c r="Y1586">
        <v>59287</v>
      </c>
      <c r="Z1586">
        <v>227.74</v>
      </c>
      <c r="AA1586" s="3">
        <f t="shared" si="985"/>
        <v>0.81832554796981671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 s="3" t="str">
        <f t="shared" si="986"/>
        <v>No</v>
      </c>
      <c r="AQ1586" s="3" t="str">
        <f t="shared" si="987"/>
        <v>No</v>
      </c>
      <c r="AR1586" s="3" t="str">
        <f t="shared" si="988"/>
        <v>No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 t="s">
        <v>6634</v>
      </c>
      <c r="AZ1586">
        <v>0</v>
      </c>
      <c r="BA1586">
        <v>0</v>
      </c>
      <c r="BB1586" t="s">
        <v>6617</v>
      </c>
      <c r="BC1586">
        <v>0</v>
      </c>
      <c r="BD1586" s="4" t="str">
        <f t="shared" si="989"/>
        <v>No</v>
      </c>
      <c r="BE1586" t="s">
        <v>6640</v>
      </c>
      <c r="BF1586" s="3" t="str">
        <f t="shared" si="990"/>
        <v>No</v>
      </c>
      <c r="BG1586" t="s">
        <v>6645</v>
      </c>
      <c r="BH1586" s="3" t="str">
        <f t="shared" si="991"/>
        <v>85162 WILSON NECK RD</v>
      </c>
      <c r="BI1586" s="3" t="str">
        <f t="shared" si="992"/>
        <v>Yulee</v>
      </c>
      <c r="BJ1586" s="3" t="str">
        <f t="shared" si="993"/>
        <v>Florida</v>
      </c>
      <c r="BK1586" s="3">
        <f t="shared" si="994"/>
        <v>32097</v>
      </c>
      <c r="BL1586" s="3" t="str">
        <f t="shared" si="995"/>
        <v>85162 WILSON NECK RD YULEE FL 32097</v>
      </c>
      <c r="BM1586" s="3" t="str">
        <f t="shared" si="996"/>
        <v/>
      </c>
      <c r="BN1586" s="3" t="str">
        <f t="shared" si="997"/>
        <v>Pass</v>
      </c>
      <c r="BO1586" s="3" t="str">
        <f t="shared" si="998"/>
        <v>No</v>
      </c>
      <c r="BP1586" s="3" t="str">
        <f t="shared" si="999"/>
        <v>FV&lt;$10K</v>
      </c>
      <c r="BQ1586" t="s">
        <v>6650</v>
      </c>
      <c r="BR1586" s="3" t="str">
        <f t="shared" si="1000"/>
        <v>No, &lt; $20K Lien</v>
      </c>
      <c r="BS1586" s="3" t="str">
        <f t="shared" si="1001"/>
        <v>No, Lien &lt; $20K</v>
      </c>
      <c r="BT1586" t="s">
        <v>6650</v>
      </c>
      <c r="BU1586" s="3" t="str">
        <f t="shared" si="1002"/>
        <v>No</v>
      </c>
      <c r="BV1586" s="3" t="str">
        <f t="shared" si="1003"/>
        <v>No</v>
      </c>
      <c r="BW1586" s="3">
        <f t="shared" si="1004"/>
        <v>0</v>
      </c>
      <c r="BX1586" s="3" t="str">
        <f t="shared" si="1005"/>
        <v>No</v>
      </c>
      <c r="BY1586" s="3">
        <f t="shared" si="1006"/>
        <v>40043</v>
      </c>
      <c r="BZ1586">
        <v>1</v>
      </c>
      <c r="CA1586" s="3">
        <f t="shared" si="1007"/>
        <v>40043</v>
      </c>
      <c r="CC1586" s="3">
        <f t="shared" si="1008"/>
        <v>0</v>
      </c>
      <c r="CD1586" s="3">
        <f t="shared" si="1009"/>
        <v>0</v>
      </c>
      <c r="CE1586" s="3" t="str">
        <f t="shared" si="1010"/>
        <v/>
      </c>
      <c r="CF1586" s="3" t="e">
        <f>HLOOKUP(CE1586,'Valuation Data'!$D$2:$K$5,4,FALSE)</f>
        <v>#N/A</v>
      </c>
      <c r="CG1586" s="3">
        <f t="shared" si="1011"/>
        <v>40043</v>
      </c>
      <c r="CH1586" s="3" t="str">
        <f t="shared" si="1012"/>
        <v>No</v>
      </c>
      <c r="CI1586" s="3" t="str">
        <f>VLOOKUP(R1586,'Use Codes &amp; County Type'!A:D,4,FALSE)</f>
        <v>R</v>
      </c>
      <c r="CJ1586" s="3" t="str">
        <f t="shared" si="1013"/>
        <v>No</v>
      </c>
      <c r="CK1586" s="3" t="str">
        <f t="shared" si="1014"/>
        <v>Yes</v>
      </c>
      <c r="CL1586" s="3">
        <f t="shared" si="1015"/>
        <v>0.67</v>
      </c>
      <c r="CM1586" s="3">
        <f t="shared" si="1016"/>
        <v>26828.81</v>
      </c>
      <c r="CN1586" s="3">
        <f t="shared" si="1017"/>
        <v>1113.2</v>
      </c>
      <c r="CO1586" s="3">
        <f t="shared" si="1018"/>
        <v>25715.61</v>
      </c>
      <c r="CP1586" s="3">
        <f t="shared" si="1019"/>
        <v>2.7800114876507756E-2</v>
      </c>
      <c r="CR1586" s="3" t="str">
        <f t="shared" si="1020"/>
        <v>No</v>
      </c>
      <c r="CV1586" s="3" t="str">
        <f t="shared" si="1021"/>
        <v>*Bid</v>
      </c>
      <c r="CW1586" s="3">
        <f t="shared" si="1022"/>
        <v>1585</v>
      </c>
      <c r="CX1586" s="3">
        <f t="shared" si="1023"/>
        <v>278.3</v>
      </c>
      <c r="CY1586" s="3" t="str">
        <f t="shared" si="1024"/>
        <v>Ok</v>
      </c>
      <c r="CZ1586">
        <v>0</v>
      </c>
      <c r="DA1586">
        <v>0</v>
      </c>
    </row>
    <row r="1587" spans="1:105" x14ac:dyDescent="0.25">
      <c r="A1587">
        <v>1586</v>
      </c>
      <c r="B1587" t="s">
        <v>3</v>
      </c>
      <c r="C1587" t="s">
        <v>1695</v>
      </c>
      <c r="D1587">
        <v>548.84</v>
      </c>
      <c r="E1587">
        <v>2017</v>
      </c>
      <c r="F1587">
        <v>548.84</v>
      </c>
      <c r="G1587">
        <v>548.84</v>
      </c>
      <c r="H1587" s="3">
        <f t="shared" si="984"/>
        <v>0</v>
      </c>
      <c r="I1587">
        <v>85991</v>
      </c>
      <c r="J1587" t="s">
        <v>2734</v>
      </c>
      <c r="K1587" t="s">
        <v>2738</v>
      </c>
      <c r="L1587">
        <v>32097</v>
      </c>
      <c r="M1587" t="s">
        <v>3910</v>
      </c>
      <c r="N1587" t="s">
        <v>4758</v>
      </c>
      <c r="O1587">
        <v>-81.586522694421006</v>
      </c>
      <c r="P1587">
        <v>30.5890480299723</v>
      </c>
      <c r="Q1587" t="s">
        <v>5920</v>
      </c>
      <c r="R1587">
        <v>0</v>
      </c>
      <c r="S1587" t="s">
        <v>6538</v>
      </c>
      <c r="T1587">
        <v>8001</v>
      </c>
      <c r="U1587" t="s">
        <v>6581</v>
      </c>
      <c r="V1587">
        <v>2017</v>
      </c>
      <c r="W1587">
        <v>27951</v>
      </c>
      <c r="X1587">
        <v>2017</v>
      </c>
      <c r="Y1587">
        <v>36250</v>
      </c>
      <c r="Z1587">
        <v>477.89</v>
      </c>
      <c r="AA1587" s="3">
        <f t="shared" si="985"/>
        <v>0.87072735223380215</v>
      </c>
      <c r="AB1587" t="s">
        <v>6616</v>
      </c>
      <c r="AC1587" t="s">
        <v>6616</v>
      </c>
      <c r="AD1587" t="s">
        <v>6616</v>
      </c>
      <c r="AE1587" t="s">
        <v>6616</v>
      </c>
      <c r="AF1587" t="s">
        <v>6616</v>
      </c>
      <c r="AG1587" t="s">
        <v>6616</v>
      </c>
      <c r="AH1587" t="s">
        <v>6616</v>
      </c>
      <c r="AI1587" t="s">
        <v>6618</v>
      </c>
      <c r="AJ1587" t="s">
        <v>6618</v>
      </c>
      <c r="AK1587" t="s">
        <v>6618</v>
      </c>
      <c r="AL1587" t="s">
        <v>6618</v>
      </c>
      <c r="AM1587" t="s">
        <v>6618</v>
      </c>
      <c r="AN1587" t="s">
        <v>6618</v>
      </c>
      <c r="AO1587" t="s">
        <v>6618</v>
      </c>
      <c r="AP1587" s="3" t="str">
        <f t="shared" si="986"/>
        <v>No</v>
      </c>
      <c r="AQ1587" s="3" t="str">
        <f t="shared" si="987"/>
        <v>No</v>
      </c>
      <c r="AR1587" s="3" t="str">
        <f t="shared" si="988"/>
        <v>No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 t="s">
        <v>6634</v>
      </c>
      <c r="AZ1587" t="s">
        <v>6639</v>
      </c>
      <c r="BA1587">
        <v>1</v>
      </c>
      <c r="BB1587" t="s">
        <v>6616</v>
      </c>
      <c r="BC1587" t="s">
        <v>6616</v>
      </c>
      <c r="BD1587" s="4" t="str">
        <f t="shared" si="989"/>
        <v>No</v>
      </c>
      <c r="BE1587" t="s">
        <v>6640</v>
      </c>
      <c r="BF1587" s="3" t="str">
        <f t="shared" si="990"/>
        <v>No</v>
      </c>
      <c r="BG1587" t="s">
        <v>6645</v>
      </c>
      <c r="BH1587" s="3" t="str">
        <f t="shared" si="991"/>
        <v>85991 WILSON NECK RD</v>
      </c>
      <c r="BI1587" s="3" t="str">
        <f t="shared" si="992"/>
        <v>Yulee</v>
      </c>
      <c r="BJ1587" s="3" t="str">
        <f t="shared" si="993"/>
        <v>Florida</v>
      </c>
      <c r="BK1587" s="3">
        <f t="shared" si="994"/>
        <v>32097</v>
      </c>
      <c r="BL1587" s="3" t="str">
        <f t="shared" si="995"/>
        <v>85991 WILSON NECK RD YULEE FL 32097</v>
      </c>
      <c r="BM1587" s="3" t="str">
        <f t="shared" si="996"/>
        <v/>
      </c>
      <c r="BN1587" s="3" t="str">
        <f t="shared" si="997"/>
        <v>Pass</v>
      </c>
      <c r="BO1587" s="3" t="str">
        <f t="shared" si="998"/>
        <v>No</v>
      </c>
      <c r="BP1587" s="3" t="str">
        <f t="shared" si="999"/>
        <v>FV&lt;$10K</v>
      </c>
      <c r="BQ1587" t="s">
        <v>6650</v>
      </c>
      <c r="BR1587" s="3" t="str">
        <f t="shared" si="1000"/>
        <v>No, &lt; $20K Lien</v>
      </c>
      <c r="BS1587" s="3" t="str">
        <f t="shared" si="1001"/>
        <v>No, Lien &lt; $20K</v>
      </c>
      <c r="BT1587" t="s">
        <v>6650</v>
      </c>
      <c r="BU1587" s="3" t="str">
        <f t="shared" si="1002"/>
        <v>No</v>
      </c>
      <c r="BV1587" s="3" t="str">
        <f t="shared" si="1003"/>
        <v>No</v>
      </c>
      <c r="BW1587" s="3">
        <f t="shared" si="1004"/>
        <v>1</v>
      </c>
      <c r="BX1587" s="3" t="str">
        <f t="shared" si="1005"/>
        <v>No</v>
      </c>
      <c r="BY1587" s="3">
        <f t="shared" si="1006"/>
        <v>27951</v>
      </c>
      <c r="BZ1587">
        <v>1</v>
      </c>
      <c r="CA1587" s="3">
        <f t="shared" si="1007"/>
        <v>27951</v>
      </c>
      <c r="CC1587" s="3">
        <f t="shared" si="1008"/>
        <v>0</v>
      </c>
      <c r="CD1587" s="3">
        <f t="shared" si="1009"/>
        <v>0</v>
      </c>
      <c r="CE1587" s="3" t="str">
        <f t="shared" si="1010"/>
        <v/>
      </c>
      <c r="CF1587" s="3" t="e">
        <f>HLOOKUP(CE1587,'Valuation Data'!$D$2:$K$5,4,FALSE)</f>
        <v>#N/A</v>
      </c>
      <c r="CG1587" s="3">
        <f t="shared" si="1011"/>
        <v>27951</v>
      </c>
      <c r="CH1587" s="3" t="str">
        <f t="shared" si="1012"/>
        <v>No</v>
      </c>
      <c r="CI1587" s="3" t="str">
        <f>VLOOKUP(R1587,'Use Codes &amp; County Type'!A:D,4,FALSE)</f>
        <v>V</v>
      </c>
      <c r="CJ1587" s="3" t="str">
        <f t="shared" si="1013"/>
        <v>Yes</v>
      </c>
      <c r="CK1587" s="3" t="str">
        <f t="shared" si="1014"/>
        <v>No</v>
      </c>
      <c r="CL1587" s="3">
        <f t="shared" si="1015"/>
        <v>0</v>
      </c>
      <c r="CM1587" s="3">
        <f t="shared" si="1016"/>
        <v>0</v>
      </c>
      <c r="CN1587" s="3">
        <f t="shared" si="1017"/>
        <v>2744.2000000000003</v>
      </c>
      <c r="CO1587" s="3">
        <f t="shared" si="1018"/>
        <v>-2744.2000000000003</v>
      </c>
      <c r="CP1587" s="3">
        <f t="shared" si="1019"/>
        <v>9.8178956030195705E-2</v>
      </c>
      <c r="CR1587" s="3" t="str">
        <f t="shared" si="1020"/>
        <v>No</v>
      </c>
      <c r="CV1587" s="3" t="str">
        <f t="shared" si="1021"/>
        <v>FMV&lt;$30K</v>
      </c>
      <c r="CW1587" s="3">
        <f t="shared" si="1022"/>
        <v>1586</v>
      </c>
      <c r="CX1587" s="3">
        <f t="shared" si="1023"/>
        <v>548.84</v>
      </c>
      <c r="CY1587" s="3" t="str">
        <f t="shared" si="1024"/>
        <v>Ok</v>
      </c>
      <c r="CZ1587">
        <v>0</v>
      </c>
      <c r="DA1587">
        <v>0</v>
      </c>
    </row>
    <row r="1588" spans="1:105" x14ac:dyDescent="0.25">
      <c r="A1588">
        <v>1587</v>
      </c>
      <c r="B1588" t="s">
        <v>3</v>
      </c>
      <c r="C1588" t="s">
        <v>1696</v>
      </c>
      <c r="D1588">
        <v>15436.82</v>
      </c>
      <c r="E1588">
        <v>2017</v>
      </c>
      <c r="F1588">
        <v>15436.82</v>
      </c>
      <c r="G1588">
        <v>15436.82</v>
      </c>
      <c r="H1588" s="3">
        <f t="shared" si="984"/>
        <v>0</v>
      </c>
      <c r="I1588">
        <v>76375</v>
      </c>
      <c r="J1588" t="s">
        <v>2734</v>
      </c>
      <c r="K1588" t="s">
        <v>2738</v>
      </c>
      <c r="L1588">
        <v>32097</v>
      </c>
      <c r="M1588" t="s">
        <v>3911</v>
      </c>
      <c r="N1588" t="s">
        <v>4758</v>
      </c>
      <c r="O1588">
        <v>-81.641976412816504</v>
      </c>
      <c r="P1588">
        <v>30.619934315962102</v>
      </c>
      <c r="Q1588" t="s">
        <v>5921</v>
      </c>
      <c r="R1588">
        <v>10</v>
      </c>
      <c r="S1588" t="s">
        <v>6547</v>
      </c>
      <c r="T1588">
        <v>8002</v>
      </c>
      <c r="U1588" t="s">
        <v>6585</v>
      </c>
      <c r="V1588">
        <v>2017</v>
      </c>
      <c r="W1588">
        <v>940889</v>
      </c>
      <c r="X1588">
        <v>2017</v>
      </c>
      <c r="Y1588">
        <v>940889</v>
      </c>
      <c r="Z1588">
        <v>14243.94</v>
      </c>
      <c r="AA1588" s="3">
        <f t="shared" si="985"/>
        <v>0.92272501719913824</v>
      </c>
      <c r="AH1588" t="s">
        <v>6616</v>
      </c>
      <c r="AI1588" t="s">
        <v>6618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 s="3" t="str">
        <f t="shared" si="986"/>
        <v>No</v>
      </c>
      <c r="AQ1588" s="3" t="str">
        <f t="shared" si="987"/>
        <v>No</v>
      </c>
      <c r="AR1588" s="3" t="str">
        <f t="shared" si="988"/>
        <v>No</v>
      </c>
      <c r="AS1588">
        <v>0</v>
      </c>
      <c r="AT1588">
        <v>0</v>
      </c>
      <c r="AU1588">
        <v>885175</v>
      </c>
      <c r="AV1588" t="s">
        <v>5076</v>
      </c>
      <c r="AW1588">
        <v>0</v>
      </c>
      <c r="AX1588">
        <v>6</v>
      </c>
      <c r="AY1588" t="s">
        <v>6634</v>
      </c>
      <c r="AZ1588">
        <v>0</v>
      </c>
      <c r="BA1588">
        <v>1</v>
      </c>
      <c r="BB1588" t="s">
        <v>6616</v>
      </c>
      <c r="BC1588" t="s">
        <v>6617</v>
      </c>
      <c r="BD1588" s="4" t="str">
        <f t="shared" si="989"/>
        <v>No</v>
      </c>
      <c r="BE1588" t="s">
        <v>6640</v>
      </c>
      <c r="BF1588" s="3" t="str">
        <f t="shared" si="990"/>
        <v>No</v>
      </c>
      <c r="BG1588" t="s">
        <v>6645</v>
      </c>
      <c r="BH1588" s="3" t="str">
        <f t="shared" si="991"/>
        <v>76375 HARPER CHAPEL</v>
      </c>
      <c r="BI1588" s="3" t="str">
        <f t="shared" si="992"/>
        <v>Yulee</v>
      </c>
      <c r="BJ1588" s="3" t="str">
        <f t="shared" si="993"/>
        <v>Florida</v>
      </c>
      <c r="BK1588" s="3">
        <f t="shared" si="994"/>
        <v>32097</v>
      </c>
      <c r="BL1588" s="3" t="str">
        <f t="shared" si="995"/>
        <v>76375 HARPER CHAPEL YULEE FL 32097</v>
      </c>
      <c r="BM1588" s="3" t="str">
        <f t="shared" si="996"/>
        <v>L</v>
      </c>
      <c r="BN1588" s="3" t="str">
        <f t="shared" si="997"/>
        <v>Pass</v>
      </c>
      <c r="BO1588" s="3" t="str">
        <f t="shared" si="998"/>
        <v>Yes</v>
      </c>
      <c r="BP1588" s="3" t="str">
        <f t="shared" si="999"/>
        <v>Pass</v>
      </c>
      <c r="BQ1588" t="s">
        <v>6650</v>
      </c>
      <c r="BR1588" s="3" t="str">
        <f t="shared" si="1000"/>
        <v>No, &lt; $20K Lien</v>
      </c>
      <c r="BS1588" s="3" t="str">
        <f t="shared" si="1001"/>
        <v>No, Lien &lt; $20K</v>
      </c>
      <c r="BT1588" t="s">
        <v>6650</v>
      </c>
      <c r="BU1588" s="3" t="str">
        <f t="shared" si="1002"/>
        <v>No</v>
      </c>
      <c r="BV1588" s="3" t="str">
        <f t="shared" si="1003"/>
        <v>No</v>
      </c>
      <c r="BW1588" s="3">
        <f t="shared" si="1004"/>
        <v>1</v>
      </c>
      <c r="BX1588" s="3" t="str">
        <f t="shared" si="1005"/>
        <v>No</v>
      </c>
      <c r="BY1588" s="3">
        <f t="shared" si="1006"/>
        <v>940889</v>
      </c>
      <c r="BZ1588">
        <v>1</v>
      </c>
      <c r="CA1588" s="3">
        <f t="shared" si="1007"/>
        <v>940889</v>
      </c>
      <c r="CC1588" s="3">
        <f t="shared" si="1008"/>
        <v>0</v>
      </c>
      <c r="CD1588" s="3">
        <f t="shared" si="1009"/>
        <v>0</v>
      </c>
      <c r="CE1588" s="3" t="str">
        <f t="shared" si="1010"/>
        <v/>
      </c>
      <c r="CF1588" s="3" t="e">
        <f>HLOOKUP(CE1588,'Valuation Data'!$D$2:$K$5,4,FALSE)</f>
        <v>#N/A</v>
      </c>
      <c r="CG1588" s="3">
        <f t="shared" si="1011"/>
        <v>940889</v>
      </c>
      <c r="CH1588" s="3" t="str">
        <f t="shared" si="1012"/>
        <v>No</v>
      </c>
      <c r="CI1588" s="3" t="str">
        <f>VLOOKUP(R1588,'Use Codes &amp; County Type'!A:D,4,FALSE)</f>
        <v>V</v>
      </c>
      <c r="CJ1588" s="3" t="str">
        <f t="shared" si="1013"/>
        <v>Yes</v>
      </c>
      <c r="CK1588" s="3" t="str">
        <f t="shared" si="1014"/>
        <v>No</v>
      </c>
      <c r="CL1588" s="3">
        <f t="shared" si="1015"/>
        <v>0</v>
      </c>
      <c r="CM1588" s="3">
        <f t="shared" si="1016"/>
        <v>0</v>
      </c>
      <c r="CN1588" s="3">
        <f t="shared" si="1017"/>
        <v>77184.100000000006</v>
      </c>
      <c r="CO1588" s="3">
        <f t="shared" si="1018"/>
        <v>-77184.100000000006</v>
      </c>
      <c r="CP1588" s="3">
        <f t="shared" si="1019"/>
        <v>8.2033162253995956E-2</v>
      </c>
      <c r="CR1588" s="3" t="str">
        <f t="shared" si="1020"/>
        <v>No</v>
      </c>
      <c r="CV1588" s="3" t="str">
        <f t="shared" si="1021"/>
        <v>Vacant, No Sales Data</v>
      </c>
      <c r="CW1588" s="3">
        <f t="shared" si="1022"/>
        <v>1587</v>
      </c>
      <c r="CX1588" s="3">
        <f t="shared" si="1023"/>
        <v>15436.82</v>
      </c>
      <c r="CY1588" s="3" t="str">
        <f t="shared" si="1024"/>
        <v>Ok</v>
      </c>
      <c r="CZ1588">
        <v>0</v>
      </c>
      <c r="DA1588">
        <v>0</v>
      </c>
    </row>
    <row r="1589" spans="1:105" x14ac:dyDescent="0.25">
      <c r="A1589">
        <v>1588</v>
      </c>
      <c r="B1589" t="s">
        <v>3</v>
      </c>
      <c r="C1589" t="s">
        <v>1697</v>
      </c>
      <c r="D1589">
        <v>175.25</v>
      </c>
      <c r="E1589">
        <v>2017</v>
      </c>
      <c r="F1589">
        <v>175.25</v>
      </c>
      <c r="G1589">
        <v>175.25</v>
      </c>
      <c r="H1589" s="3">
        <f t="shared" si="984"/>
        <v>0</v>
      </c>
      <c r="J1589" t="s">
        <v>2734</v>
      </c>
      <c r="K1589" t="s">
        <v>2738</v>
      </c>
      <c r="L1589">
        <v>32097</v>
      </c>
      <c r="M1589" t="s">
        <v>3912</v>
      </c>
      <c r="N1589" t="s">
        <v>4758</v>
      </c>
      <c r="O1589">
        <v>-81.612817956990796</v>
      </c>
      <c r="P1589">
        <v>30.630402499764902</v>
      </c>
      <c r="Q1589" t="s">
        <v>5922</v>
      </c>
      <c r="R1589">
        <v>0</v>
      </c>
      <c r="S1589" t="s">
        <v>6538</v>
      </c>
      <c r="T1589">
        <v>8001</v>
      </c>
      <c r="U1589" t="s">
        <v>6581</v>
      </c>
      <c r="V1589">
        <v>2017</v>
      </c>
      <c r="W1589">
        <v>8750</v>
      </c>
      <c r="X1589">
        <v>2017</v>
      </c>
      <c r="Y1589">
        <v>8750</v>
      </c>
      <c r="Z1589">
        <v>132.46</v>
      </c>
      <c r="AA1589" s="3">
        <f t="shared" si="985"/>
        <v>0.75583452211126967</v>
      </c>
      <c r="AB1589" t="s">
        <v>6616</v>
      </c>
      <c r="AC1589" t="s">
        <v>6617</v>
      </c>
      <c r="AD1589" t="s">
        <v>6616</v>
      </c>
      <c r="AE1589" t="s">
        <v>6616</v>
      </c>
      <c r="AF1589" t="s">
        <v>6616</v>
      </c>
      <c r="AG1589" t="s">
        <v>6616</v>
      </c>
      <c r="AH1589" t="s">
        <v>6616</v>
      </c>
      <c r="AI1589" t="s">
        <v>6618</v>
      </c>
      <c r="AJ1589" t="s">
        <v>6619</v>
      </c>
      <c r="AK1589" t="s">
        <v>6618</v>
      </c>
      <c r="AL1589" t="s">
        <v>6618</v>
      </c>
      <c r="AM1589" t="s">
        <v>6618</v>
      </c>
      <c r="AN1589" t="s">
        <v>6618</v>
      </c>
      <c r="AO1589" t="s">
        <v>6619</v>
      </c>
      <c r="AP1589" s="3" t="str">
        <f t="shared" si="986"/>
        <v>Yes</v>
      </c>
      <c r="AQ1589" s="3" t="str">
        <f t="shared" si="987"/>
        <v>Yes</v>
      </c>
      <c r="AR1589" s="3" t="str">
        <f t="shared" si="988"/>
        <v>Yes</v>
      </c>
      <c r="AS1589">
        <v>0</v>
      </c>
      <c r="AT1589">
        <v>0</v>
      </c>
      <c r="AU1589">
        <v>91675</v>
      </c>
      <c r="AV1589" t="s">
        <v>5076</v>
      </c>
      <c r="AW1589">
        <v>0</v>
      </c>
      <c r="AX1589">
        <v>0</v>
      </c>
      <c r="AY1589" t="s">
        <v>6634</v>
      </c>
      <c r="AZ1589" t="s">
        <v>6638</v>
      </c>
      <c r="BA1589">
        <v>7</v>
      </c>
      <c r="BB1589" t="s">
        <v>6616</v>
      </c>
      <c r="BC1589" t="s">
        <v>6616</v>
      </c>
      <c r="BD1589" s="4" t="str">
        <f t="shared" si="989"/>
        <v>No</v>
      </c>
      <c r="BE1589" t="s">
        <v>6640</v>
      </c>
      <c r="BF1589" s="3" t="str">
        <f t="shared" si="990"/>
        <v>No</v>
      </c>
      <c r="BG1589" t="s">
        <v>6645</v>
      </c>
      <c r="BH1589" s="3" t="str">
        <f t="shared" si="991"/>
        <v>CRANDALL RD</v>
      </c>
      <c r="BI1589" s="3" t="str">
        <f t="shared" si="992"/>
        <v>Yulee</v>
      </c>
      <c r="BJ1589" s="3" t="str">
        <f t="shared" si="993"/>
        <v>Florida</v>
      </c>
      <c r="BK1589" s="3">
        <f t="shared" si="994"/>
        <v>32097</v>
      </c>
      <c r="BL1589" s="3" t="str">
        <f t="shared" si="995"/>
        <v>CRANDALL RD YULEE FL 32097</v>
      </c>
      <c r="BM1589" s="3" t="str">
        <f t="shared" si="996"/>
        <v>L</v>
      </c>
      <c r="BN1589" s="3" t="str">
        <f t="shared" si="997"/>
        <v>Pass</v>
      </c>
      <c r="BO1589" s="3" t="str">
        <f t="shared" si="998"/>
        <v>No</v>
      </c>
      <c r="BP1589" s="3" t="str">
        <f t="shared" si="999"/>
        <v>FV&lt;$10K</v>
      </c>
      <c r="BQ1589" t="s">
        <v>6650</v>
      </c>
      <c r="BR1589" s="3" t="str">
        <f t="shared" si="1000"/>
        <v>No, &lt; $20K Lien</v>
      </c>
      <c r="BS1589" s="3" t="str">
        <f t="shared" si="1001"/>
        <v>No, Lien &lt; $20K</v>
      </c>
      <c r="BT1589" t="s">
        <v>6650</v>
      </c>
      <c r="BU1589" s="3" t="str">
        <f t="shared" si="1002"/>
        <v>Yes</v>
      </c>
      <c r="BV1589" s="3" t="str">
        <f t="shared" si="1003"/>
        <v>No</v>
      </c>
      <c r="BW1589" s="3">
        <f t="shared" si="1004"/>
        <v>7</v>
      </c>
      <c r="BX1589" s="3" t="str">
        <f t="shared" si="1005"/>
        <v>No</v>
      </c>
      <c r="BY1589" s="3">
        <f t="shared" si="1006"/>
        <v>8750</v>
      </c>
      <c r="BZ1589">
        <v>1</v>
      </c>
      <c r="CA1589" s="3">
        <f t="shared" si="1007"/>
        <v>8750</v>
      </c>
      <c r="CC1589" s="3">
        <f t="shared" si="1008"/>
        <v>0</v>
      </c>
      <c r="CD1589" s="3">
        <f t="shared" si="1009"/>
        <v>0</v>
      </c>
      <c r="CE1589" s="3" t="str">
        <f t="shared" si="1010"/>
        <v/>
      </c>
      <c r="CF1589" s="3" t="e">
        <f>HLOOKUP(CE1589,'Valuation Data'!$D$2:$K$5,4,FALSE)</f>
        <v>#N/A</v>
      </c>
      <c r="CG1589" s="3">
        <f t="shared" si="1011"/>
        <v>8750</v>
      </c>
      <c r="CH1589" s="3" t="str">
        <f t="shared" si="1012"/>
        <v>No</v>
      </c>
      <c r="CI1589" s="3" t="str">
        <f>VLOOKUP(R1589,'Use Codes &amp; County Type'!A:D,4,FALSE)</f>
        <v>V</v>
      </c>
      <c r="CJ1589" s="3" t="str">
        <f t="shared" si="1013"/>
        <v>Yes</v>
      </c>
      <c r="CK1589" s="3" t="str">
        <f t="shared" si="1014"/>
        <v>No</v>
      </c>
      <c r="CL1589" s="3">
        <f t="shared" si="1015"/>
        <v>0</v>
      </c>
      <c r="CM1589" s="3">
        <f t="shared" si="1016"/>
        <v>0</v>
      </c>
      <c r="CN1589" s="3">
        <f t="shared" si="1017"/>
        <v>1927.75</v>
      </c>
      <c r="CO1589" s="3">
        <f t="shared" si="1018"/>
        <v>-1927.75</v>
      </c>
      <c r="CP1589" s="3">
        <f t="shared" si="1019"/>
        <v>0.22031428571428571</v>
      </c>
      <c r="CR1589" s="3" t="str">
        <f t="shared" si="1020"/>
        <v>No</v>
      </c>
      <c r="CV1589" s="3" t="str">
        <f t="shared" si="1021"/>
        <v>County Held Lien</v>
      </c>
      <c r="CW1589" s="3">
        <f t="shared" si="1022"/>
        <v>1588</v>
      </c>
      <c r="CX1589" s="3">
        <f t="shared" si="1023"/>
        <v>175.25</v>
      </c>
      <c r="CY1589" s="3" t="str">
        <f t="shared" si="1024"/>
        <v>Ok</v>
      </c>
      <c r="CZ1589">
        <v>0</v>
      </c>
      <c r="DA1589">
        <v>0</v>
      </c>
    </row>
    <row r="1590" spans="1:105" x14ac:dyDescent="0.25">
      <c r="A1590">
        <v>1589</v>
      </c>
      <c r="B1590" t="s">
        <v>3</v>
      </c>
      <c r="C1590" t="s">
        <v>1698</v>
      </c>
      <c r="D1590">
        <v>890.33</v>
      </c>
      <c r="E1590">
        <v>2017</v>
      </c>
      <c r="F1590">
        <v>890.33</v>
      </c>
      <c r="G1590">
        <v>890.33</v>
      </c>
      <c r="H1590" s="3">
        <f t="shared" si="984"/>
        <v>0</v>
      </c>
      <c r="I1590">
        <v>462974</v>
      </c>
      <c r="J1590" t="s">
        <v>2734</v>
      </c>
      <c r="K1590" t="s">
        <v>2738</v>
      </c>
      <c r="L1590">
        <v>32097</v>
      </c>
      <c r="M1590" t="s">
        <v>3913</v>
      </c>
      <c r="N1590" t="s">
        <v>4758</v>
      </c>
      <c r="O1590">
        <v>-81.614835641416406</v>
      </c>
      <c r="P1590">
        <v>30.628256872680101</v>
      </c>
      <c r="Q1590" t="s">
        <v>5776</v>
      </c>
      <c r="R1590">
        <v>1</v>
      </c>
      <c r="S1590" t="s">
        <v>6539</v>
      </c>
      <c r="T1590">
        <v>1001</v>
      </c>
      <c r="U1590" t="s">
        <v>6582</v>
      </c>
      <c r="V1590">
        <v>2017</v>
      </c>
      <c r="W1590">
        <v>52425</v>
      </c>
      <c r="X1590">
        <v>2017</v>
      </c>
      <c r="Y1590">
        <v>52425</v>
      </c>
      <c r="Z1590">
        <v>793.65</v>
      </c>
      <c r="AA1590" s="3">
        <f t="shared" si="985"/>
        <v>0.89141104983545416</v>
      </c>
      <c r="AB1590" t="s">
        <v>6616</v>
      </c>
      <c r="AC1590" t="s">
        <v>6616</v>
      </c>
      <c r="AD1590" t="s">
        <v>6616</v>
      </c>
      <c r="AE1590" t="s">
        <v>6616</v>
      </c>
      <c r="AF1590" t="s">
        <v>6616</v>
      </c>
      <c r="AG1590" t="s">
        <v>6616</v>
      </c>
      <c r="AI1590" t="s">
        <v>6618</v>
      </c>
      <c r="AJ1590" t="s">
        <v>6618</v>
      </c>
      <c r="AK1590" t="s">
        <v>6618</v>
      </c>
      <c r="AL1590" t="s">
        <v>6618</v>
      </c>
      <c r="AM1590" t="s">
        <v>6618</v>
      </c>
      <c r="AN1590" t="s">
        <v>6618</v>
      </c>
      <c r="AO1590" t="s">
        <v>6618</v>
      </c>
      <c r="AP1590" s="3" t="str">
        <f t="shared" si="986"/>
        <v>No</v>
      </c>
      <c r="AQ1590" s="3" t="str">
        <f t="shared" si="987"/>
        <v>No</v>
      </c>
      <c r="AR1590" s="3" t="str">
        <f t="shared" si="988"/>
        <v>No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1</v>
      </c>
      <c r="AY1590" t="s">
        <v>6636</v>
      </c>
      <c r="AZ1590" t="s">
        <v>6638</v>
      </c>
      <c r="BA1590">
        <v>3</v>
      </c>
      <c r="BB1590" t="s">
        <v>6616</v>
      </c>
      <c r="BC1590" t="s">
        <v>6616</v>
      </c>
      <c r="BD1590" s="4" t="str">
        <f t="shared" si="989"/>
        <v>No</v>
      </c>
      <c r="BE1590" t="s">
        <v>6640</v>
      </c>
      <c r="BF1590" s="3" t="str">
        <f t="shared" si="990"/>
        <v>No</v>
      </c>
      <c r="BG1590" t="s">
        <v>6645</v>
      </c>
      <c r="BH1590" s="3" t="str">
        <f t="shared" si="991"/>
        <v>462974 SR 200</v>
      </c>
      <c r="BI1590" s="3" t="str">
        <f t="shared" si="992"/>
        <v>Yulee</v>
      </c>
      <c r="BJ1590" s="3" t="str">
        <f t="shared" si="993"/>
        <v>Florida</v>
      </c>
      <c r="BK1590" s="3">
        <f t="shared" si="994"/>
        <v>32097</v>
      </c>
      <c r="BL1590" s="3" t="str">
        <f t="shared" si="995"/>
        <v>462974 SR 200 YULEE FL 32097</v>
      </c>
      <c r="BM1590" s="3" t="str">
        <f t="shared" si="996"/>
        <v/>
      </c>
      <c r="BN1590" s="3" t="str">
        <f t="shared" si="997"/>
        <v>Pass</v>
      </c>
      <c r="BO1590" s="3" t="str">
        <f t="shared" si="998"/>
        <v>No</v>
      </c>
      <c r="BP1590" s="3" t="str">
        <f t="shared" si="999"/>
        <v>FV&lt;$10K</v>
      </c>
      <c r="BQ1590" t="s">
        <v>6650</v>
      </c>
      <c r="BR1590" s="3" t="str">
        <f t="shared" si="1000"/>
        <v>No, &lt; $20K Lien</v>
      </c>
      <c r="BS1590" s="3" t="str">
        <f t="shared" si="1001"/>
        <v>No, Lien &lt; $20K</v>
      </c>
      <c r="BT1590" t="s">
        <v>6650</v>
      </c>
      <c r="BU1590" s="3" t="str">
        <f t="shared" si="1002"/>
        <v>No</v>
      </c>
      <c r="BV1590" s="3" t="str">
        <f t="shared" si="1003"/>
        <v>No</v>
      </c>
      <c r="BW1590" s="3">
        <f t="shared" si="1004"/>
        <v>3</v>
      </c>
      <c r="BX1590" s="3" t="str">
        <f t="shared" si="1005"/>
        <v>Yes</v>
      </c>
      <c r="BY1590" s="3">
        <f t="shared" si="1006"/>
        <v>52425</v>
      </c>
      <c r="BZ1590">
        <v>1</v>
      </c>
      <c r="CA1590" s="3">
        <f t="shared" si="1007"/>
        <v>52425</v>
      </c>
      <c r="CC1590" s="3">
        <f t="shared" si="1008"/>
        <v>0</v>
      </c>
      <c r="CD1590" s="3">
        <f t="shared" si="1009"/>
        <v>0</v>
      </c>
      <c r="CE1590" s="3" t="str">
        <f t="shared" si="1010"/>
        <v/>
      </c>
      <c r="CF1590" s="3" t="e">
        <f>HLOOKUP(CE1590,'Valuation Data'!$D$2:$K$5,4,FALSE)</f>
        <v>#N/A</v>
      </c>
      <c r="CG1590" s="3">
        <f t="shared" si="1011"/>
        <v>52425</v>
      </c>
      <c r="CH1590" s="3" t="str">
        <f t="shared" si="1012"/>
        <v>No</v>
      </c>
      <c r="CI1590" s="3" t="str">
        <f>VLOOKUP(R1590,'Use Codes &amp; County Type'!A:D,4,FALSE)</f>
        <v>S</v>
      </c>
      <c r="CJ1590" s="3" t="str">
        <f t="shared" si="1013"/>
        <v>No</v>
      </c>
      <c r="CK1590" s="3" t="str">
        <f t="shared" si="1014"/>
        <v>No</v>
      </c>
      <c r="CL1590" s="3">
        <f t="shared" si="1015"/>
        <v>0.35</v>
      </c>
      <c r="CM1590" s="3">
        <f t="shared" si="1016"/>
        <v>18348.75</v>
      </c>
      <c r="CN1590" s="3">
        <f t="shared" si="1017"/>
        <v>6232.31</v>
      </c>
      <c r="CO1590" s="3">
        <f t="shared" si="1018"/>
        <v>12116.439999999999</v>
      </c>
      <c r="CP1590" s="3">
        <f t="shared" si="1019"/>
        <v>0.11888049594659038</v>
      </c>
      <c r="CR1590" s="3" t="str">
        <f t="shared" si="1020"/>
        <v>No</v>
      </c>
      <c r="CV1590" s="3" t="str">
        <f t="shared" si="1021"/>
        <v>Too Many Priors</v>
      </c>
      <c r="CW1590" s="3">
        <f t="shared" si="1022"/>
        <v>1589</v>
      </c>
      <c r="CX1590" s="3">
        <f t="shared" si="1023"/>
        <v>890.33</v>
      </c>
      <c r="CY1590" s="3" t="str">
        <f t="shared" si="1024"/>
        <v>Ok</v>
      </c>
      <c r="CZ1590">
        <v>0</v>
      </c>
      <c r="DA1590">
        <v>0</v>
      </c>
    </row>
    <row r="1591" spans="1:105" x14ac:dyDescent="0.25">
      <c r="A1591">
        <v>1590</v>
      </c>
      <c r="B1591" t="s">
        <v>3</v>
      </c>
      <c r="C1591" t="s">
        <v>1699</v>
      </c>
      <c r="D1591">
        <v>195.72</v>
      </c>
      <c r="E1591">
        <v>2017</v>
      </c>
      <c r="F1591">
        <v>195.72</v>
      </c>
      <c r="G1591">
        <v>195.72</v>
      </c>
      <c r="H1591" s="3">
        <f t="shared" si="984"/>
        <v>0</v>
      </c>
      <c r="I1591">
        <v>87259</v>
      </c>
      <c r="J1591" t="s">
        <v>2734</v>
      </c>
      <c r="K1591" t="s">
        <v>2738</v>
      </c>
      <c r="L1591">
        <v>32097</v>
      </c>
      <c r="M1591" t="s">
        <v>3914</v>
      </c>
      <c r="N1591" t="s">
        <v>4758</v>
      </c>
      <c r="O1591">
        <v>-81.552294597636205</v>
      </c>
      <c r="P1591">
        <v>30.679610814659799</v>
      </c>
      <c r="Q1591" t="s">
        <v>5923</v>
      </c>
      <c r="R1591">
        <v>0</v>
      </c>
      <c r="S1591" t="s">
        <v>6538</v>
      </c>
      <c r="T1591">
        <v>8001</v>
      </c>
      <c r="U1591" t="s">
        <v>6581</v>
      </c>
      <c r="V1591">
        <v>2017</v>
      </c>
      <c r="W1591">
        <v>10000</v>
      </c>
      <c r="X1591">
        <v>2017</v>
      </c>
      <c r="Y1591">
        <v>10000</v>
      </c>
      <c r="Z1591">
        <v>151.38</v>
      </c>
      <c r="AA1591" s="3">
        <f t="shared" si="985"/>
        <v>0.77345187001839355</v>
      </c>
      <c r="AB1591" t="s">
        <v>6616</v>
      </c>
      <c r="AD1591" t="s">
        <v>6616</v>
      </c>
      <c r="AI1591" t="s">
        <v>6618</v>
      </c>
      <c r="AJ1591" t="s">
        <v>6618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 s="3" t="str">
        <f t="shared" si="986"/>
        <v>No</v>
      </c>
      <c r="AQ1591" s="3" t="str">
        <f t="shared" si="987"/>
        <v>No</v>
      </c>
      <c r="AR1591" s="3" t="str">
        <f t="shared" si="988"/>
        <v>No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 t="s">
        <v>6634</v>
      </c>
      <c r="AZ1591" t="s">
        <v>6638</v>
      </c>
      <c r="BA1591">
        <v>1</v>
      </c>
      <c r="BB1591" t="s">
        <v>6616</v>
      </c>
      <c r="BC1591" t="s">
        <v>6616</v>
      </c>
      <c r="BD1591" s="4" t="str">
        <f t="shared" si="989"/>
        <v>No</v>
      </c>
      <c r="BE1591" t="s">
        <v>6640</v>
      </c>
      <c r="BF1591" s="3" t="str">
        <f t="shared" si="990"/>
        <v>No</v>
      </c>
      <c r="BG1591" t="s">
        <v>6645</v>
      </c>
      <c r="BH1591" s="3" t="str">
        <f t="shared" si="991"/>
        <v>87259 LENTS RD</v>
      </c>
      <c r="BI1591" s="3" t="str">
        <f t="shared" si="992"/>
        <v>Yulee</v>
      </c>
      <c r="BJ1591" s="3" t="str">
        <f t="shared" si="993"/>
        <v>Florida</v>
      </c>
      <c r="BK1591" s="3">
        <f t="shared" si="994"/>
        <v>32097</v>
      </c>
      <c r="BL1591" s="3" t="str">
        <f t="shared" si="995"/>
        <v>87259 LENTS RD YULEE FL 32097</v>
      </c>
      <c r="BM1591" s="3" t="str">
        <f t="shared" si="996"/>
        <v/>
      </c>
      <c r="BN1591" s="3" t="str">
        <f t="shared" si="997"/>
        <v>Pass</v>
      </c>
      <c r="BO1591" s="3" t="str">
        <f t="shared" si="998"/>
        <v>No</v>
      </c>
      <c r="BP1591" s="3" t="str">
        <f t="shared" si="999"/>
        <v>FV&lt;$10K</v>
      </c>
      <c r="BQ1591" t="s">
        <v>6650</v>
      </c>
      <c r="BR1591" s="3" t="str">
        <f t="shared" si="1000"/>
        <v>No, &lt; $20K Lien</v>
      </c>
      <c r="BS1591" s="3" t="str">
        <f t="shared" si="1001"/>
        <v>No, Lien &lt; $20K</v>
      </c>
      <c r="BT1591" t="s">
        <v>6650</v>
      </c>
      <c r="BU1591" s="3" t="str">
        <f t="shared" si="1002"/>
        <v>No</v>
      </c>
      <c r="BV1591" s="3" t="str">
        <f t="shared" si="1003"/>
        <v>No</v>
      </c>
      <c r="BW1591" s="3">
        <f t="shared" si="1004"/>
        <v>1</v>
      </c>
      <c r="BX1591" s="3" t="str">
        <f t="shared" si="1005"/>
        <v>No</v>
      </c>
      <c r="BY1591" s="3">
        <f t="shared" si="1006"/>
        <v>10000</v>
      </c>
      <c r="BZ1591">
        <v>1</v>
      </c>
      <c r="CA1591" s="3">
        <f t="shared" si="1007"/>
        <v>10000</v>
      </c>
      <c r="CC1591" s="3">
        <f t="shared" si="1008"/>
        <v>0</v>
      </c>
      <c r="CD1591" s="3">
        <f t="shared" si="1009"/>
        <v>0</v>
      </c>
      <c r="CE1591" s="3" t="str">
        <f t="shared" si="1010"/>
        <v/>
      </c>
      <c r="CF1591" s="3" t="e">
        <f>HLOOKUP(CE1591,'Valuation Data'!$D$2:$K$5,4,FALSE)</f>
        <v>#N/A</v>
      </c>
      <c r="CG1591" s="3">
        <f t="shared" si="1011"/>
        <v>10000</v>
      </c>
      <c r="CH1591" s="3" t="str">
        <f t="shared" si="1012"/>
        <v>No</v>
      </c>
      <c r="CI1591" s="3" t="str">
        <f>VLOOKUP(R1591,'Use Codes &amp; County Type'!A:D,4,FALSE)</f>
        <v>V</v>
      </c>
      <c r="CJ1591" s="3" t="str">
        <f t="shared" si="1013"/>
        <v>Yes</v>
      </c>
      <c r="CK1591" s="3" t="str">
        <f t="shared" si="1014"/>
        <v>No</v>
      </c>
      <c r="CL1591" s="3">
        <f t="shared" si="1015"/>
        <v>0</v>
      </c>
      <c r="CM1591" s="3">
        <f t="shared" si="1016"/>
        <v>0</v>
      </c>
      <c r="CN1591" s="3">
        <f t="shared" si="1017"/>
        <v>978.6</v>
      </c>
      <c r="CO1591" s="3">
        <f t="shared" si="1018"/>
        <v>-978.6</v>
      </c>
      <c r="CP1591" s="3">
        <f t="shared" si="1019"/>
        <v>9.7860000000000003E-2</v>
      </c>
      <c r="CR1591" s="3" t="str">
        <f t="shared" si="1020"/>
        <v>No</v>
      </c>
      <c r="CV1591" s="3" t="str">
        <f t="shared" si="1021"/>
        <v>FMV&lt;$30K</v>
      </c>
      <c r="CW1591" s="3">
        <f t="shared" si="1022"/>
        <v>1590</v>
      </c>
      <c r="CX1591" s="3">
        <f t="shared" si="1023"/>
        <v>195.72</v>
      </c>
      <c r="CY1591" s="3" t="str">
        <f t="shared" si="1024"/>
        <v>Ok</v>
      </c>
      <c r="CZ1591">
        <v>0</v>
      </c>
      <c r="DA1591">
        <v>0</v>
      </c>
    </row>
    <row r="1592" spans="1:105" x14ac:dyDescent="0.25">
      <c r="A1592">
        <v>1591</v>
      </c>
      <c r="B1592" t="s">
        <v>3</v>
      </c>
      <c r="C1592" t="s">
        <v>1700</v>
      </c>
      <c r="D1592">
        <v>195.72</v>
      </c>
      <c r="E1592">
        <v>2017</v>
      </c>
      <c r="F1592">
        <v>195.72</v>
      </c>
      <c r="G1592">
        <v>195.72</v>
      </c>
      <c r="H1592" s="3">
        <f t="shared" si="984"/>
        <v>0</v>
      </c>
      <c r="I1592">
        <v>87263</v>
      </c>
      <c r="J1592" t="s">
        <v>2734</v>
      </c>
      <c r="K1592" t="s">
        <v>2738</v>
      </c>
      <c r="L1592">
        <v>32097</v>
      </c>
      <c r="M1592" t="s">
        <v>3915</v>
      </c>
      <c r="N1592" t="s">
        <v>4758</v>
      </c>
      <c r="O1592">
        <v>-81.552281200777998</v>
      </c>
      <c r="P1592">
        <v>30.679685641367399</v>
      </c>
      <c r="Q1592" t="s">
        <v>5923</v>
      </c>
      <c r="R1592">
        <v>0</v>
      </c>
      <c r="S1592" t="s">
        <v>6538</v>
      </c>
      <c r="T1592">
        <v>8001</v>
      </c>
      <c r="U1592" t="s">
        <v>6581</v>
      </c>
      <c r="V1592">
        <v>2017</v>
      </c>
      <c r="W1592">
        <v>10000</v>
      </c>
      <c r="X1592">
        <v>2017</v>
      </c>
      <c r="Y1592">
        <v>10000</v>
      </c>
      <c r="Z1592">
        <v>151.38</v>
      </c>
      <c r="AA1592" s="3">
        <f t="shared" si="985"/>
        <v>0.77345187001839355</v>
      </c>
      <c r="AB1592" t="s">
        <v>6616</v>
      </c>
      <c r="AD1592" t="s">
        <v>6616</v>
      </c>
      <c r="AI1592" t="s">
        <v>6618</v>
      </c>
      <c r="AJ1592" t="s">
        <v>6618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 s="3" t="str">
        <f t="shared" si="986"/>
        <v>No</v>
      </c>
      <c r="AQ1592" s="3" t="str">
        <f t="shared" si="987"/>
        <v>No</v>
      </c>
      <c r="AR1592" s="3" t="str">
        <f t="shared" si="988"/>
        <v>No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 t="s">
        <v>6634</v>
      </c>
      <c r="AZ1592" t="s">
        <v>6638</v>
      </c>
      <c r="BA1592">
        <v>1</v>
      </c>
      <c r="BB1592" t="s">
        <v>6616</v>
      </c>
      <c r="BC1592" t="s">
        <v>6616</v>
      </c>
      <c r="BD1592" s="4" t="str">
        <f t="shared" si="989"/>
        <v>No</v>
      </c>
      <c r="BE1592" t="s">
        <v>6640</v>
      </c>
      <c r="BF1592" s="3" t="str">
        <f t="shared" si="990"/>
        <v>No</v>
      </c>
      <c r="BG1592" t="s">
        <v>6645</v>
      </c>
      <c r="BH1592" s="3" t="str">
        <f t="shared" si="991"/>
        <v>87263 LENTS RD</v>
      </c>
      <c r="BI1592" s="3" t="str">
        <f t="shared" si="992"/>
        <v>Yulee</v>
      </c>
      <c r="BJ1592" s="3" t="str">
        <f t="shared" si="993"/>
        <v>Florida</v>
      </c>
      <c r="BK1592" s="3">
        <f t="shared" si="994"/>
        <v>32097</v>
      </c>
      <c r="BL1592" s="3" t="str">
        <f t="shared" si="995"/>
        <v>87263 LENTS RD YULEE FL 32097</v>
      </c>
      <c r="BM1592" s="3" t="str">
        <f t="shared" si="996"/>
        <v/>
      </c>
      <c r="BN1592" s="3" t="str">
        <f t="shared" si="997"/>
        <v>Pass</v>
      </c>
      <c r="BO1592" s="3" t="str">
        <f t="shared" si="998"/>
        <v>No</v>
      </c>
      <c r="BP1592" s="3" t="str">
        <f t="shared" si="999"/>
        <v>FV&lt;$10K</v>
      </c>
      <c r="BQ1592" t="s">
        <v>6650</v>
      </c>
      <c r="BR1592" s="3" t="str">
        <f t="shared" si="1000"/>
        <v>No, &lt; $20K Lien</v>
      </c>
      <c r="BS1592" s="3" t="str">
        <f t="shared" si="1001"/>
        <v>No, Lien &lt; $20K</v>
      </c>
      <c r="BT1592" t="s">
        <v>6650</v>
      </c>
      <c r="BU1592" s="3" t="str">
        <f t="shared" si="1002"/>
        <v>No</v>
      </c>
      <c r="BV1592" s="3" t="str">
        <f t="shared" si="1003"/>
        <v>No</v>
      </c>
      <c r="BW1592" s="3">
        <f t="shared" si="1004"/>
        <v>1</v>
      </c>
      <c r="BX1592" s="3" t="str">
        <f t="shared" si="1005"/>
        <v>No</v>
      </c>
      <c r="BY1592" s="3">
        <f t="shared" si="1006"/>
        <v>10000</v>
      </c>
      <c r="BZ1592">
        <v>1</v>
      </c>
      <c r="CA1592" s="3">
        <f t="shared" si="1007"/>
        <v>10000</v>
      </c>
      <c r="CC1592" s="3">
        <f t="shared" si="1008"/>
        <v>0</v>
      </c>
      <c r="CD1592" s="3">
        <f t="shared" si="1009"/>
        <v>0</v>
      </c>
      <c r="CE1592" s="3" t="str">
        <f t="shared" si="1010"/>
        <v/>
      </c>
      <c r="CF1592" s="3" t="e">
        <f>HLOOKUP(CE1592,'Valuation Data'!$D$2:$K$5,4,FALSE)</f>
        <v>#N/A</v>
      </c>
      <c r="CG1592" s="3">
        <f t="shared" si="1011"/>
        <v>10000</v>
      </c>
      <c r="CH1592" s="3" t="str">
        <f t="shared" si="1012"/>
        <v>No</v>
      </c>
      <c r="CI1592" s="3" t="str">
        <f>VLOOKUP(R1592,'Use Codes &amp; County Type'!A:D,4,FALSE)</f>
        <v>V</v>
      </c>
      <c r="CJ1592" s="3" t="str">
        <f t="shared" si="1013"/>
        <v>Yes</v>
      </c>
      <c r="CK1592" s="3" t="str">
        <f t="shared" si="1014"/>
        <v>No</v>
      </c>
      <c r="CL1592" s="3">
        <f t="shared" si="1015"/>
        <v>0</v>
      </c>
      <c r="CM1592" s="3">
        <f t="shared" si="1016"/>
        <v>0</v>
      </c>
      <c r="CN1592" s="3">
        <f t="shared" si="1017"/>
        <v>978.6</v>
      </c>
      <c r="CO1592" s="3">
        <f t="shared" si="1018"/>
        <v>-978.6</v>
      </c>
      <c r="CP1592" s="3">
        <f t="shared" si="1019"/>
        <v>9.7860000000000003E-2</v>
      </c>
      <c r="CR1592" s="3" t="str">
        <f t="shared" si="1020"/>
        <v>No</v>
      </c>
      <c r="CV1592" s="3" t="str">
        <f t="shared" si="1021"/>
        <v>FMV&lt;$30K</v>
      </c>
      <c r="CW1592" s="3">
        <f t="shared" si="1022"/>
        <v>1591</v>
      </c>
      <c r="CX1592" s="3">
        <f t="shared" si="1023"/>
        <v>195.72</v>
      </c>
      <c r="CY1592" s="3" t="str">
        <f t="shared" si="1024"/>
        <v>Ok</v>
      </c>
      <c r="CZ1592">
        <v>0</v>
      </c>
      <c r="DA1592">
        <v>0</v>
      </c>
    </row>
    <row r="1593" spans="1:105" x14ac:dyDescent="0.25">
      <c r="A1593">
        <v>1592</v>
      </c>
      <c r="B1593" t="s">
        <v>3</v>
      </c>
      <c r="C1593" t="s">
        <v>1701</v>
      </c>
      <c r="D1593">
        <v>195.72</v>
      </c>
      <c r="E1593">
        <v>2017</v>
      </c>
      <c r="F1593">
        <v>195.72</v>
      </c>
      <c r="G1593">
        <v>195.72</v>
      </c>
      <c r="H1593" s="3">
        <f t="shared" si="984"/>
        <v>0</v>
      </c>
      <c r="I1593">
        <v>87267</v>
      </c>
      <c r="J1593" t="s">
        <v>2734</v>
      </c>
      <c r="K1593" t="s">
        <v>2738</v>
      </c>
      <c r="L1593">
        <v>32097</v>
      </c>
      <c r="M1593" t="s">
        <v>3916</v>
      </c>
      <c r="N1593" t="s">
        <v>4758</v>
      </c>
      <c r="O1593">
        <v>-81.552271454914504</v>
      </c>
      <c r="P1593">
        <v>30.679740064001098</v>
      </c>
      <c r="Q1593" t="s">
        <v>5923</v>
      </c>
      <c r="R1593">
        <v>0</v>
      </c>
      <c r="S1593" t="s">
        <v>6538</v>
      </c>
      <c r="T1593">
        <v>8001</v>
      </c>
      <c r="U1593" t="s">
        <v>6581</v>
      </c>
      <c r="V1593">
        <v>2017</v>
      </c>
      <c r="W1593">
        <v>10000</v>
      </c>
      <c r="X1593">
        <v>2017</v>
      </c>
      <c r="Y1593">
        <v>10000</v>
      </c>
      <c r="Z1593">
        <v>151.38</v>
      </c>
      <c r="AA1593" s="3">
        <f t="shared" si="985"/>
        <v>0.77345187001839355</v>
      </c>
      <c r="AB1593" t="s">
        <v>6616</v>
      </c>
      <c r="AD1593" t="s">
        <v>6616</v>
      </c>
      <c r="AI1593" t="s">
        <v>6618</v>
      </c>
      <c r="AJ1593" t="s">
        <v>6618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 s="3" t="str">
        <f t="shared" si="986"/>
        <v>No</v>
      </c>
      <c r="AQ1593" s="3" t="str">
        <f t="shared" si="987"/>
        <v>No</v>
      </c>
      <c r="AR1593" s="3" t="str">
        <f t="shared" si="988"/>
        <v>No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 t="s">
        <v>6634</v>
      </c>
      <c r="AZ1593" t="s">
        <v>6638</v>
      </c>
      <c r="BA1593">
        <v>1</v>
      </c>
      <c r="BB1593" t="s">
        <v>6616</v>
      </c>
      <c r="BC1593" t="s">
        <v>6616</v>
      </c>
      <c r="BD1593" s="4" t="str">
        <f t="shared" si="989"/>
        <v>No</v>
      </c>
      <c r="BE1593" t="s">
        <v>6640</v>
      </c>
      <c r="BF1593" s="3" t="str">
        <f t="shared" si="990"/>
        <v>No</v>
      </c>
      <c r="BG1593" t="s">
        <v>6645</v>
      </c>
      <c r="BH1593" s="3" t="str">
        <f t="shared" si="991"/>
        <v>87267 LENTS RD</v>
      </c>
      <c r="BI1593" s="3" t="str">
        <f t="shared" si="992"/>
        <v>Yulee</v>
      </c>
      <c r="BJ1593" s="3" t="str">
        <f t="shared" si="993"/>
        <v>Florida</v>
      </c>
      <c r="BK1593" s="3">
        <f t="shared" si="994"/>
        <v>32097</v>
      </c>
      <c r="BL1593" s="3" t="str">
        <f t="shared" si="995"/>
        <v>87267 LENTS RD YULEE FL 32097</v>
      </c>
      <c r="BM1593" s="3" t="str">
        <f t="shared" si="996"/>
        <v/>
      </c>
      <c r="BN1593" s="3" t="str">
        <f t="shared" si="997"/>
        <v>Pass</v>
      </c>
      <c r="BO1593" s="3" t="str">
        <f t="shared" si="998"/>
        <v>No</v>
      </c>
      <c r="BP1593" s="3" t="str">
        <f t="shared" si="999"/>
        <v>FV&lt;$10K</v>
      </c>
      <c r="BQ1593" t="s">
        <v>6650</v>
      </c>
      <c r="BR1593" s="3" t="str">
        <f t="shared" si="1000"/>
        <v>No, &lt; $20K Lien</v>
      </c>
      <c r="BS1593" s="3" t="str">
        <f t="shared" si="1001"/>
        <v>No, Lien &lt; $20K</v>
      </c>
      <c r="BT1593" t="s">
        <v>6650</v>
      </c>
      <c r="BU1593" s="3" t="str">
        <f t="shared" si="1002"/>
        <v>No</v>
      </c>
      <c r="BV1593" s="3" t="str">
        <f t="shared" si="1003"/>
        <v>No</v>
      </c>
      <c r="BW1593" s="3">
        <f t="shared" si="1004"/>
        <v>1</v>
      </c>
      <c r="BX1593" s="3" t="str">
        <f t="shared" si="1005"/>
        <v>No</v>
      </c>
      <c r="BY1593" s="3">
        <f t="shared" si="1006"/>
        <v>10000</v>
      </c>
      <c r="BZ1593">
        <v>1</v>
      </c>
      <c r="CA1593" s="3">
        <f t="shared" si="1007"/>
        <v>10000</v>
      </c>
      <c r="CC1593" s="3">
        <f t="shared" si="1008"/>
        <v>0</v>
      </c>
      <c r="CD1593" s="3">
        <f t="shared" si="1009"/>
        <v>0</v>
      </c>
      <c r="CE1593" s="3" t="str">
        <f t="shared" si="1010"/>
        <v/>
      </c>
      <c r="CF1593" s="3" t="e">
        <f>HLOOKUP(CE1593,'Valuation Data'!$D$2:$K$5,4,FALSE)</f>
        <v>#N/A</v>
      </c>
      <c r="CG1593" s="3">
        <f t="shared" si="1011"/>
        <v>10000</v>
      </c>
      <c r="CH1593" s="3" t="str">
        <f t="shared" si="1012"/>
        <v>No</v>
      </c>
      <c r="CI1593" s="3" t="str">
        <f>VLOOKUP(R1593,'Use Codes &amp; County Type'!A:D,4,FALSE)</f>
        <v>V</v>
      </c>
      <c r="CJ1593" s="3" t="str">
        <f t="shared" si="1013"/>
        <v>Yes</v>
      </c>
      <c r="CK1593" s="3" t="str">
        <f t="shared" si="1014"/>
        <v>No</v>
      </c>
      <c r="CL1593" s="3">
        <f t="shared" si="1015"/>
        <v>0</v>
      </c>
      <c r="CM1593" s="3">
        <f t="shared" si="1016"/>
        <v>0</v>
      </c>
      <c r="CN1593" s="3">
        <f t="shared" si="1017"/>
        <v>978.6</v>
      </c>
      <c r="CO1593" s="3">
        <f t="shared" si="1018"/>
        <v>-978.6</v>
      </c>
      <c r="CP1593" s="3">
        <f t="shared" si="1019"/>
        <v>9.7860000000000003E-2</v>
      </c>
      <c r="CR1593" s="3" t="str">
        <f t="shared" si="1020"/>
        <v>No</v>
      </c>
      <c r="CV1593" s="3" t="str">
        <f t="shared" si="1021"/>
        <v>FMV&lt;$30K</v>
      </c>
      <c r="CW1593" s="3">
        <f t="shared" si="1022"/>
        <v>1592</v>
      </c>
      <c r="CX1593" s="3">
        <f t="shared" si="1023"/>
        <v>195.72</v>
      </c>
      <c r="CY1593" s="3" t="str">
        <f t="shared" si="1024"/>
        <v>Ok</v>
      </c>
      <c r="CZ1593">
        <v>0</v>
      </c>
      <c r="DA1593">
        <v>0</v>
      </c>
    </row>
    <row r="1594" spans="1:105" x14ac:dyDescent="0.25">
      <c r="A1594">
        <v>1593</v>
      </c>
      <c r="B1594" t="s">
        <v>3</v>
      </c>
      <c r="C1594" t="s">
        <v>1702</v>
      </c>
      <c r="D1594">
        <v>195.72</v>
      </c>
      <c r="E1594">
        <v>2017</v>
      </c>
      <c r="F1594">
        <v>195.72</v>
      </c>
      <c r="G1594">
        <v>195.72</v>
      </c>
      <c r="H1594" s="3">
        <f t="shared" si="984"/>
        <v>0</v>
      </c>
      <c r="I1594">
        <v>87271</v>
      </c>
      <c r="J1594" t="s">
        <v>2734</v>
      </c>
      <c r="K1594" t="s">
        <v>2738</v>
      </c>
      <c r="L1594">
        <v>32097</v>
      </c>
      <c r="M1594" t="s">
        <v>3917</v>
      </c>
      <c r="N1594" t="s">
        <v>4758</v>
      </c>
      <c r="O1594">
        <v>-81.552261718537395</v>
      </c>
      <c r="P1594">
        <v>30.679794488217102</v>
      </c>
      <c r="Q1594" t="s">
        <v>5923</v>
      </c>
      <c r="R1594">
        <v>0</v>
      </c>
      <c r="S1594" t="s">
        <v>6538</v>
      </c>
      <c r="T1594">
        <v>8001</v>
      </c>
      <c r="U1594" t="s">
        <v>6581</v>
      </c>
      <c r="V1594">
        <v>2017</v>
      </c>
      <c r="W1594">
        <v>10000</v>
      </c>
      <c r="X1594">
        <v>2017</v>
      </c>
      <c r="Y1594">
        <v>10000</v>
      </c>
      <c r="Z1594">
        <v>151.38</v>
      </c>
      <c r="AA1594" s="3">
        <f t="shared" si="985"/>
        <v>0.77345187001839355</v>
      </c>
      <c r="AB1594" t="s">
        <v>6616</v>
      </c>
      <c r="AD1594" t="s">
        <v>6616</v>
      </c>
      <c r="AI1594" t="s">
        <v>6618</v>
      </c>
      <c r="AJ1594" t="s">
        <v>6618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 s="3" t="str">
        <f t="shared" si="986"/>
        <v>No</v>
      </c>
      <c r="AQ1594" s="3" t="str">
        <f t="shared" si="987"/>
        <v>No</v>
      </c>
      <c r="AR1594" s="3" t="str">
        <f t="shared" si="988"/>
        <v>No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 t="s">
        <v>6634</v>
      </c>
      <c r="AZ1594" t="s">
        <v>6638</v>
      </c>
      <c r="BA1594">
        <v>1</v>
      </c>
      <c r="BB1594" t="s">
        <v>6616</v>
      </c>
      <c r="BC1594" t="s">
        <v>6616</v>
      </c>
      <c r="BD1594" s="4" t="str">
        <f t="shared" si="989"/>
        <v>No</v>
      </c>
      <c r="BE1594" t="s">
        <v>6640</v>
      </c>
      <c r="BF1594" s="3" t="str">
        <f t="shared" si="990"/>
        <v>No</v>
      </c>
      <c r="BG1594" t="s">
        <v>6645</v>
      </c>
      <c r="BH1594" s="3" t="str">
        <f t="shared" si="991"/>
        <v>87271 LENTS RD</v>
      </c>
      <c r="BI1594" s="3" t="str">
        <f t="shared" si="992"/>
        <v>Yulee</v>
      </c>
      <c r="BJ1594" s="3" t="str">
        <f t="shared" si="993"/>
        <v>Florida</v>
      </c>
      <c r="BK1594" s="3">
        <f t="shared" si="994"/>
        <v>32097</v>
      </c>
      <c r="BL1594" s="3" t="str">
        <f t="shared" si="995"/>
        <v>87271 LENTS RD YULEE FL 32097</v>
      </c>
      <c r="BM1594" s="3" t="str">
        <f t="shared" si="996"/>
        <v/>
      </c>
      <c r="BN1594" s="3" t="str">
        <f t="shared" si="997"/>
        <v>Pass</v>
      </c>
      <c r="BO1594" s="3" t="str">
        <f t="shared" si="998"/>
        <v>No</v>
      </c>
      <c r="BP1594" s="3" t="str">
        <f t="shared" si="999"/>
        <v>FV&lt;$10K</v>
      </c>
      <c r="BQ1594" t="s">
        <v>6650</v>
      </c>
      <c r="BR1594" s="3" t="str">
        <f t="shared" si="1000"/>
        <v>No, &lt; $20K Lien</v>
      </c>
      <c r="BS1594" s="3" t="str">
        <f t="shared" si="1001"/>
        <v>No, Lien &lt; $20K</v>
      </c>
      <c r="BT1594" t="s">
        <v>6650</v>
      </c>
      <c r="BU1594" s="3" t="str">
        <f t="shared" si="1002"/>
        <v>No</v>
      </c>
      <c r="BV1594" s="3" t="str">
        <f t="shared" si="1003"/>
        <v>No</v>
      </c>
      <c r="BW1594" s="3">
        <f t="shared" si="1004"/>
        <v>1</v>
      </c>
      <c r="BX1594" s="3" t="str">
        <f t="shared" si="1005"/>
        <v>No</v>
      </c>
      <c r="BY1594" s="3">
        <f t="shared" si="1006"/>
        <v>10000</v>
      </c>
      <c r="BZ1594">
        <v>1</v>
      </c>
      <c r="CA1594" s="3">
        <f t="shared" si="1007"/>
        <v>10000</v>
      </c>
      <c r="CC1594" s="3">
        <f t="shared" si="1008"/>
        <v>0</v>
      </c>
      <c r="CD1594" s="3">
        <f t="shared" si="1009"/>
        <v>0</v>
      </c>
      <c r="CE1594" s="3" t="str">
        <f t="shared" si="1010"/>
        <v/>
      </c>
      <c r="CF1594" s="3" t="e">
        <f>HLOOKUP(CE1594,'Valuation Data'!$D$2:$K$5,4,FALSE)</f>
        <v>#N/A</v>
      </c>
      <c r="CG1594" s="3">
        <f t="shared" si="1011"/>
        <v>10000</v>
      </c>
      <c r="CH1594" s="3" t="str">
        <f t="shared" si="1012"/>
        <v>No</v>
      </c>
      <c r="CI1594" s="3" t="str">
        <f>VLOOKUP(R1594,'Use Codes &amp; County Type'!A:D,4,FALSE)</f>
        <v>V</v>
      </c>
      <c r="CJ1594" s="3" t="str">
        <f t="shared" si="1013"/>
        <v>Yes</v>
      </c>
      <c r="CK1594" s="3" t="str">
        <f t="shared" si="1014"/>
        <v>No</v>
      </c>
      <c r="CL1594" s="3">
        <f t="shared" si="1015"/>
        <v>0</v>
      </c>
      <c r="CM1594" s="3">
        <f t="shared" si="1016"/>
        <v>0</v>
      </c>
      <c r="CN1594" s="3">
        <f t="shared" si="1017"/>
        <v>978.6</v>
      </c>
      <c r="CO1594" s="3">
        <f t="shared" si="1018"/>
        <v>-978.6</v>
      </c>
      <c r="CP1594" s="3">
        <f t="shared" si="1019"/>
        <v>9.7860000000000003E-2</v>
      </c>
      <c r="CR1594" s="3" t="str">
        <f t="shared" si="1020"/>
        <v>No</v>
      </c>
      <c r="CV1594" s="3" t="str">
        <f t="shared" si="1021"/>
        <v>FMV&lt;$30K</v>
      </c>
      <c r="CW1594" s="3">
        <f t="shared" si="1022"/>
        <v>1593</v>
      </c>
      <c r="CX1594" s="3">
        <f t="shared" si="1023"/>
        <v>195.72</v>
      </c>
      <c r="CY1594" s="3" t="str">
        <f t="shared" si="1024"/>
        <v>Ok</v>
      </c>
      <c r="CZ1594">
        <v>0</v>
      </c>
      <c r="DA1594">
        <v>0</v>
      </c>
    </row>
    <row r="1595" spans="1:105" x14ac:dyDescent="0.25">
      <c r="A1595">
        <v>1594</v>
      </c>
      <c r="B1595" t="s">
        <v>3</v>
      </c>
      <c r="C1595" t="s">
        <v>1703</v>
      </c>
      <c r="D1595">
        <v>195.72</v>
      </c>
      <c r="E1595">
        <v>2017</v>
      </c>
      <c r="F1595">
        <v>195.72</v>
      </c>
      <c r="G1595">
        <v>195.72</v>
      </c>
      <c r="H1595" s="3">
        <f t="shared" si="984"/>
        <v>0</v>
      </c>
      <c r="I1595">
        <v>87275</v>
      </c>
      <c r="J1595" t="s">
        <v>2734</v>
      </c>
      <c r="K1595" t="s">
        <v>2738</v>
      </c>
      <c r="L1595">
        <v>32097</v>
      </c>
      <c r="M1595" t="s">
        <v>3918</v>
      </c>
      <c r="N1595" t="s">
        <v>4758</v>
      </c>
      <c r="O1595">
        <v>-81.552251973318207</v>
      </c>
      <c r="P1595">
        <v>30.679848910691</v>
      </c>
      <c r="Q1595" t="s">
        <v>5923</v>
      </c>
      <c r="R1595">
        <v>0</v>
      </c>
      <c r="S1595" t="s">
        <v>6538</v>
      </c>
      <c r="T1595">
        <v>8001</v>
      </c>
      <c r="U1595" t="s">
        <v>6581</v>
      </c>
      <c r="V1595">
        <v>2017</v>
      </c>
      <c r="W1595">
        <v>10000</v>
      </c>
      <c r="X1595">
        <v>2017</v>
      </c>
      <c r="Y1595">
        <v>10000</v>
      </c>
      <c r="Z1595">
        <v>151.38</v>
      </c>
      <c r="AA1595" s="3">
        <f t="shared" si="985"/>
        <v>0.77345187001839355</v>
      </c>
      <c r="AB1595" t="s">
        <v>6616</v>
      </c>
      <c r="AD1595" t="s">
        <v>6616</v>
      </c>
      <c r="AI1595" t="s">
        <v>6618</v>
      </c>
      <c r="AJ1595" t="s">
        <v>6618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 s="3" t="str">
        <f t="shared" si="986"/>
        <v>No</v>
      </c>
      <c r="AQ1595" s="3" t="str">
        <f t="shared" si="987"/>
        <v>No</v>
      </c>
      <c r="AR1595" s="3" t="str">
        <f t="shared" si="988"/>
        <v>No</v>
      </c>
      <c r="AS1595">
        <v>0</v>
      </c>
      <c r="AT1595">
        <v>0</v>
      </c>
      <c r="AU1595">
        <v>143525</v>
      </c>
      <c r="AV1595" t="s">
        <v>6631</v>
      </c>
      <c r="AW1595">
        <v>0</v>
      </c>
      <c r="AX1595">
        <v>0</v>
      </c>
      <c r="AY1595" t="s">
        <v>6634</v>
      </c>
      <c r="AZ1595" t="s">
        <v>6638</v>
      </c>
      <c r="BA1595">
        <v>1</v>
      </c>
      <c r="BB1595" t="s">
        <v>6616</v>
      </c>
      <c r="BC1595" t="s">
        <v>6616</v>
      </c>
      <c r="BD1595" s="4" t="str">
        <f t="shared" si="989"/>
        <v>No</v>
      </c>
      <c r="BE1595" t="s">
        <v>6640</v>
      </c>
      <c r="BF1595" s="3" t="str">
        <f t="shared" si="990"/>
        <v>No</v>
      </c>
      <c r="BG1595" t="s">
        <v>6645</v>
      </c>
      <c r="BH1595" s="3" t="str">
        <f t="shared" si="991"/>
        <v>87275 LENTS RD</v>
      </c>
      <c r="BI1595" s="3" t="str">
        <f t="shared" si="992"/>
        <v>Yulee</v>
      </c>
      <c r="BJ1595" s="3" t="str">
        <f t="shared" si="993"/>
        <v>Florida</v>
      </c>
      <c r="BK1595" s="3">
        <f t="shared" si="994"/>
        <v>32097</v>
      </c>
      <c r="BL1595" s="3" t="str">
        <f t="shared" si="995"/>
        <v>87275 LENTS RD YULEE FL 32097</v>
      </c>
      <c r="BM1595" s="3" t="str">
        <f t="shared" si="996"/>
        <v>L</v>
      </c>
      <c r="BN1595" s="3" t="str">
        <f t="shared" si="997"/>
        <v>Pass</v>
      </c>
      <c r="BO1595" s="3" t="str">
        <f t="shared" si="998"/>
        <v>No</v>
      </c>
      <c r="BP1595" s="3" t="str">
        <f t="shared" si="999"/>
        <v>FV&lt;$10K</v>
      </c>
      <c r="BQ1595" t="s">
        <v>6650</v>
      </c>
      <c r="BR1595" s="3" t="str">
        <f t="shared" si="1000"/>
        <v>No, &lt; $20K Lien</v>
      </c>
      <c r="BS1595" s="3" t="str">
        <f t="shared" si="1001"/>
        <v>No, Lien &lt; $20K</v>
      </c>
      <c r="BT1595" t="s">
        <v>6650</v>
      </c>
      <c r="BU1595" s="3" t="str">
        <f t="shared" si="1002"/>
        <v>No</v>
      </c>
      <c r="BV1595" s="3" t="str">
        <f t="shared" si="1003"/>
        <v>No</v>
      </c>
      <c r="BW1595" s="3">
        <f t="shared" si="1004"/>
        <v>1</v>
      </c>
      <c r="BX1595" s="3" t="str">
        <f t="shared" si="1005"/>
        <v>No</v>
      </c>
      <c r="BY1595" s="3">
        <f t="shared" si="1006"/>
        <v>10000</v>
      </c>
      <c r="BZ1595">
        <v>1</v>
      </c>
      <c r="CA1595" s="3">
        <f t="shared" si="1007"/>
        <v>10000</v>
      </c>
      <c r="CC1595" s="3">
        <f t="shared" si="1008"/>
        <v>0</v>
      </c>
      <c r="CD1595" s="3">
        <f t="shared" si="1009"/>
        <v>0</v>
      </c>
      <c r="CE1595" s="3" t="str">
        <f t="shared" si="1010"/>
        <v/>
      </c>
      <c r="CF1595" s="3" t="e">
        <f>HLOOKUP(CE1595,'Valuation Data'!$D$2:$K$5,4,FALSE)</f>
        <v>#N/A</v>
      </c>
      <c r="CG1595" s="3">
        <f t="shared" si="1011"/>
        <v>10000</v>
      </c>
      <c r="CH1595" s="3" t="str">
        <f t="shared" si="1012"/>
        <v>No</v>
      </c>
      <c r="CI1595" s="3" t="str">
        <f>VLOOKUP(R1595,'Use Codes &amp; County Type'!A:D,4,FALSE)</f>
        <v>V</v>
      </c>
      <c r="CJ1595" s="3" t="str">
        <f t="shared" si="1013"/>
        <v>Yes</v>
      </c>
      <c r="CK1595" s="3" t="str">
        <f t="shared" si="1014"/>
        <v>No</v>
      </c>
      <c r="CL1595" s="3">
        <f t="shared" si="1015"/>
        <v>0</v>
      </c>
      <c r="CM1595" s="3">
        <f t="shared" si="1016"/>
        <v>0</v>
      </c>
      <c r="CN1595" s="3">
        <f t="shared" si="1017"/>
        <v>978.6</v>
      </c>
      <c r="CO1595" s="3">
        <f t="shared" si="1018"/>
        <v>-978.6</v>
      </c>
      <c r="CP1595" s="3">
        <f t="shared" si="1019"/>
        <v>9.7860000000000003E-2</v>
      </c>
      <c r="CR1595" s="3" t="str">
        <f t="shared" si="1020"/>
        <v>No</v>
      </c>
      <c r="CV1595" s="3" t="str">
        <f t="shared" si="1021"/>
        <v>FMV&lt;$30K</v>
      </c>
      <c r="CW1595" s="3">
        <f t="shared" si="1022"/>
        <v>1594</v>
      </c>
      <c r="CX1595" s="3">
        <f t="shared" si="1023"/>
        <v>195.72</v>
      </c>
      <c r="CY1595" s="3" t="str">
        <f t="shared" si="1024"/>
        <v>Ok</v>
      </c>
      <c r="CZ1595">
        <v>0</v>
      </c>
      <c r="DA1595">
        <v>0</v>
      </c>
    </row>
    <row r="1596" spans="1:105" x14ac:dyDescent="0.25">
      <c r="A1596">
        <v>1595</v>
      </c>
      <c r="B1596" t="s">
        <v>3</v>
      </c>
      <c r="C1596" t="s">
        <v>1704</v>
      </c>
      <c r="D1596">
        <v>195.72</v>
      </c>
      <c r="E1596">
        <v>2017</v>
      </c>
      <c r="F1596">
        <v>195.72</v>
      </c>
      <c r="G1596">
        <v>195.72</v>
      </c>
      <c r="H1596" s="3">
        <f t="shared" si="984"/>
        <v>0</v>
      </c>
      <c r="I1596">
        <v>87279</v>
      </c>
      <c r="J1596" t="s">
        <v>2734</v>
      </c>
      <c r="K1596" t="s">
        <v>2738</v>
      </c>
      <c r="L1596">
        <v>32097</v>
      </c>
      <c r="M1596" t="s">
        <v>3919</v>
      </c>
      <c r="N1596" t="s">
        <v>4758</v>
      </c>
      <c r="O1596">
        <v>-81.552238590847296</v>
      </c>
      <c r="P1596">
        <v>30.679923731328699</v>
      </c>
      <c r="Q1596" t="s">
        <v>5923</v>
      </c>
      <c r="R1596">
        <v>0</v>
      </c>
      <c r="S1596" t="s">
        <v>6538</v>
      </c>
      <c r="T1596">
        <v>8001</v>
      </c>
      <c r="U1596" t="s">
        <v>6581</v>
      </c>
      <c r="V1596">
        <v>2017</v>
      </c>
      <c r="W1596">
        <v>10000</v>
      </c>
      <c r="X1596">
        <v>2017</v>
      </c>
      <c r="Y1596">
        <v>10000</v>
      </c>
      <c r="Z1596">
        <v>151.38</v>
      </c>
      <c r="AA1596" s="3">
        <f t="shared" si="985"/>
        <v>0.77345187001839355</v>
      </c>
      <c r="AB1596" t="s">
        <v>6616</v>
      </c>
      <c r="AD1596" t="s">
        <v>6616</v>
      </c>
      <c r="AI1596" t="s">
        <v>6618</v>
      </c>
      <c r="AJ1596" t="s">
        <v>6618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 s="3" t="str">
        <f t="shared" si="986"/>
        <v>No</v>
      </c>
      <c r="AQ1596" s="3" t="str">
        <f t="shared" si="987"/>
        <v>No</v>
      </c>
      <c r="AR1596" s="3" t="str">
        <f t="shared" si="988"/>
        <v>No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 t="s">
        <v>6634</v>
      </c>
      <c r="AZ1596" t="s">
        <v>6638</v>
      </c>
      <c r="BA1596">
        <v>1</v>
      </c>
      <c r="BB1596" t="s">
        <v>6616</v>
      </c>
      <c r="BC1596" t="s">
        <v>6616</v>
      </c>
      <c r="BD1596" s="4" t="str">
        <f t="shared" si="989"/>
        <v>No</v>
      </c>
      <c r="BE1596" t="s">
        <v>6640</v>
      </c>
      <c r="BF1596" s="3" t="str">
        <f t="shared" si="990"/>
        <v>No</v>
      </c>
      <c r="BG1596" t="s">
        <v>6645</v>
      </c>
      <c r="BH1596" s="3" t="str">
        <f t="shared" si="991"/>
        <v>87279 LENTS RD</v>
      </c>
      <c r="BI1596" s="3" t="str">
        <f t="shared" si="992"/>
        <v>Yulee</v>
      </c>
      <c r="BJ1596" s="3" t="str">
        <f t="shared" si="993"/>
        <v>Florida</v>
      </c>
      <c r="BK1596" s="3">
        <f t="shared" si="994"/>
        <v>32097</v>
      </c>
      <c r="BL1596" s="3" t="str">
        <f t="shared" si="995"/>
        <v>87279 LENTS RD YULEE FL 32097</v>
      </c>
      <c r="BM1596" s="3" t="str">
        <f t="shared" si="996"/>
        <v/>
      </c>
      <c r="BN1596" s="3" t="str">
        <f t="shared" si="997"/>
        <v>Pass</v>
      </c>
      <c r="BO1596" s="3" t="str">
        <f t="shared" si="998"/>
        <v>No</v>
      </c>
      <c r="BP1596" s="3" t="str">
        <f t="shared" si="999"/>
        <v>FV&lt;$10K</v>
      </c>
      <c r="BQ1596" t="s">
        <v>6650</v>
      </c>
      <c r="BR1596" s="3" t="str">
        <f t="shared" si="1000"/>
        <v>No, &lt; $20K Lien</v>
      </c>
      <c r="BS1596" s="3" t="str">
        <f t="shared" si="1001"/>
        <v>No, Lien &lt; $20K</v>
      </c>
      <c r="BT1596" t="s">
        <v>6650</v>
      </c>
      <c r="BU1596" s="3" t="str">
        <f t="shared" si="1002"/>
        <v>No</v>
      </c>
      <c r="BV1596" s="3" t="str">
        <f t="shared" si="1003"/>
        <v>No</v>
      </c>
      <c r="BW1596" s="3">
        <f t="shared" si="1004"/>
        <v>1</v>
      </c>
      <c r="BX1596" s="3" t="str">
        <f t="shared" si="1005"/>
        <v>No</v>
      </c>
      <c r="BY1596" s="3">
        <f t="shared" si="1006"/>
        <v>10000</v>
      </c>
      <c r="BZ1596">
        <v>1</v>
      </c>
      <c r="CA1596" s="3">
        <f t="shared" si="1007"/>
        <v>10000</v>
      </c>
      <c r="CC1596" s="3">
        <f t="shared" si="1008"/>
        <v>0</v>
      </c>
      <c r="CD1596" s="3">
        <f t="shared" si="1009"/>
        <v>0</v>
      </c>
      <c r="CE1596" s="3" t="str">
        <f t="shared" si="1010"/>
        <v/>
      </c>
      <c r="CF1596" s="3" t="e">
        <f>HLOOKUP(CE1596,'Valuation Data'!$D$2:$K$5,4,FALSE)</f>
        <v>#N/A</v>
      </c>
      <c r="CG1596" s="3">
        <f t="shared" si="1011"/>
        <v>10000</v>
      </c>
      <c r="CH1596" s="3" t="str">
        <f t="shared" si="1012"/>
        <v>No</v>
      </c>
      <c r="CI1596" s="3" t="str">
        <f>VLOOKUP(R1596,'Use Codes &amp; County Type'!A:D,4,FALSE)</f>
        <v>V</v>
      </c>
      <c r="CJ1596" s="3" t="str">
        <f t="shared" si="1013"/>
        <v>Yes</v>
      </c>
      <c r="CK1596" s="3" t="str">
        <f t="shared" si="1014"/>
        <v>No</v>
      </c>
      <c r="CL1596" s="3">
        <f t="shared" si="1015"/>
        <v>0</v>
      </c>
      <c r="CM1596" s="3">
        <f t="shared" si="1016"/>
        <v>0</v>
      </c>
      <c r="CN1596" s="3">
        <f t="shared" si="1017"/>
        <v>978.6</v>
      </c>
      <c r="CO1596" s="3">
        <f t="shared" si="1018"/>
        <v>-978.6</v>
      </c>
      <c r="CP1596" s="3">
        <f t="shared" si="1019"/>
        <v>9.7860000000000003E-2</v>
      </c>
      <c r="CR1596" s="3" t="str">
        <f t="shared" si="1020"/>
        <v>No</v>
      </c>
      <c r="CV1596" s="3" t="str">
        <f t="shared" si="1021"/>
        <v>FMV&lt;$30K</v>
      </c>
      <c r="CW1596" s="3">
        <f t="shared" si="1022"/>
        <v>1595</v>
      </c>
      <c r="CX1596" s="3">
        <f t="shared" si="1023"/>
        <v>195.72</v>
      </c>
      <c r="CY1596" s="3" t="str">
        <f t="shared" si="1024"/>
        <v>Ok</v>
      </c>
      <c r="CZ1596">
        <v>0</v>
      </c>
      <c r="DA1596">
        <v>0</v>
      </c>
    </row>
    <row r="1597" spans="1:105" x14ac:dyDescent="0.25">
      <c r="A1597">
        <v>1596</v>
      </c>
      <c r="B1597" t="s">
        <v>3</v>
      </c>
      <c r="C1597" t="s">
        <v>1705</v>
      </c>
      <c r="D1597">
        <v>441.32</v>
      </c>
      <c r="E1597">
        <v>2017</v>
      </c>
      <c r="F1597" t="e">
        <f>NA()</f>
        <v>#N/A</v>
      </c>
      <c r="G1597" t="e">
        <f>NA()</f>
        <v>#N/A</v>
      </c>
      <c r="H1597" s="3" t="e">
        <f t="shared" si="984"/>
        <v>#N/A</v>
      </c>
      <c r="I1597" t="e">
        <f>NA()</f>
        <v>#N/A</v>
      </c>
      <c r="J1597" t="e">
        <f>NA()</f>
        <v>#N/A</v>
      </c>
      <c r="K1597" t="e">
        <f>NA()</f>
        <v>#N/A</v>
      </c>
      <c r="L1597" t="e">
        <f>NA()</f>
        <v>#N/A</v>
      </c>
      <c r="M1597" t="e">
        <f>NA()</f>
        <v>#N/A</v>
      </c>
      <c r="N1597" t="e">
        <f>NA()</f>
        <v>#N/A</v>
      </c>
      <c r="O1597" t="e">
        <f>NA()</f>
        <v>#N/A</v>
      </c>
      <c r="P1597" t="e">
        <f>NA()</f>
        <v>#N/A</v>
      </c>
      <c r="Q1597" t="e">
        <f>NA()</f>
        <v>#N/A</v>
      </c>
      <c r="R1597">
        <v>0</v>
      </c>
      <c r="S1597" t="s">
        <v>6538</v>
      </c>
      <c r="T1597" t="e">
        <f>NA()</f>
        <v>#N/A</v>
      </c>
      <c r="U1597" t="e">
        <f>NA()</f>
        <v>#N/A</v>
      </c>
      <c r="V1597">
        <v>2017</v>
      </c>
      <c r="W1597">
        <v>25000</v>
      </c>
      <c r="X1597" t="e">
        <f>NA()</f>
        <v>#N/A</v>
      </c>
      <c r="Y1597" t="e">
        <f>NA()</f>
        <v>#N/A</v>
      </c>
      <c r="Z1597" t="e">
        <f>NA()</f>
        <v>#N/A</v>
      </c>
      <c r="AA1597" s="3">
        <f t="shared" si="985"/>
        <v>0</v>
      </c>
      <c r="AB1597" t="s">
        <v>6616</v>
      </c>
      <c r="AC1597" t="s">
        <v>6616</v>
      </c>
      <c r="AD1597" t="s">
        <v>6616</v>
      </c>
      <c r="AE1597" t="s">
        <v>6616</v>
      </c>
      <c r="AF1597" t="s">
        <v>6616</v>
      </c>
      <c r="AG1597" t="s">
        <v>6616</v>
      </c>
      <c r="AH1597" t="s">
        <v>6616</v>
      </c>
      <c r="AI1597" t="e">
        <f>NA()</f>
        <v>#N/A</v>
      </c>
      <c r="AJ1597" t="e">
        <f>NA()</f>
        <v>#N/A</v>
      </c>
      <c r="AK1597" t="e">
        <f>NA()</f>
        <v>#N/A</v>
      </c>
      <c r="AL1597" t="e">
        <f>NA()</f>
        <v>#N/A</v>
      </c>
      <c r="AM1597" t="e">
        <f>NA()</f>
        <v>#N/A</v>
      </c>
      <c r="AN1597" t="e">
        <f>NA()</f>
        <v>#N/A</v>
      </c>
      <c r="AO1597" t="e">
        <f>NA()</f>
        <v>#N/A</v>
      </c>
      <c r="AP1597" s="3" t="str">
        <f t="shared" si="986"/>
        <v>No</v>
      </c>
      <c r="AQ1597" s="3" t="str">
        <f t="shared" si="987"/>
        <v>No</v>
      </c>
      <c r="AR1597" s="3" t="str">
        <f t="shared" si="988"/>
        <v>No</v>
      </c>
      <c r="AS1597" t="e">
        <f>NA()</f>
        <v>#N/A</v>
      </c>
      <c r="AT1597" t="e">
        <f>NA()</f>
        <v>#N/A</v>
      </c>
      <c r="AU1597" t="e">
        <f>NA()</f>
        <v>#N/A</v>
      </c>
      <c r="AV1597" t="e">
        <f>NA()</f>
        <v>#N/A</v>
      </c>
      <c r="AW1597" t="e">
        <f>NA()</f>
        <v>#N/A</v>
      </c>
      <c r="AX1597" t="e">
        <f>NA()</f>
        <v>#N/A</v>
      </c>
      <c r="AY1597" t="e">
        <f>NA()</f>
        <v>#N/A</v>
      </c>
      <c r="AZ1597" t="e">
        <f>NA()</f>
        <v>#N/A</v>
      </c>
      <c r="BA1597">
        <v>0</v>
      </c>
      <c r="BB1597" t="s">
        <v>6616</v>
      </c>
      <c r="BC1597" t="e">
        <f>NA()</f>
        <v>#N/A</v>
      </c>
      <c r="BD1597" s="4" t="str">
        <f t="shared" si="989"/>
        <v>No</v>
      </c>
      <c r="BE1597" t="e">
        <f>NA()</f>
        <v>#N/A</v>
      </c>
      <c r="BF1597" s="3" t="str">
        <f t="shared" si="990"/>
        <v>No</v>
      </c>
      <c r="BG1597" t="e">
        <f>NA()</f>
        <v>#N/A</v>
      </c>
      <c r="BH1597" s="3" t="e">
        <f t="shared" si="991"/>
        <v>#N/A</v>
      </c>
      <c r="BI1597" s="3" t="e">
        <f t="shared" si="992"/>
        <v>#N/A</v>
      </c>
      <c r="BJ1597" s="3" t="e">
        <f t="shared" si="993"/>
        <v>#N/A</v>
      </c>
      <c r="BK1597" s="3" t="e">
        <f t="shared" si="994"/>
        <v>#N/A</v>
      </c>
      <c r="BL1597" s="3" t="e">
        <f t="shared" si="995"/>
        <v>#N/A</v>
      </c>
      <c r="BM1597" s="3" t="e">
        <f t="shared" si="996"/>
        <v>#N/A</v>
      </c>
      <c r="BN1597" s="3" t="str">
        <f t="shared" si="997"/>
        <v>Pass</v>
      </c>
      <c r="BO1597" s="3" t="e">
        <f t="shared" si="998"/>
        <v>#N/A</v>
      </c>
      <c r="BP1597" s="3" t="str">
        <f t="shared" si="999"/>
        <v>FV&lt;$10K</v>
      </c>
      <c r="BQ1597" t="s">
        <v>6650</v>
      </c>
      <c r="BR1597" s="3" t="str">
        <f t="shared" si="1000"/>
        <v>No, &lt; $20K Lien</v>
      </c>
      <c r="BS1597" s="3" t="str">
        <f t="shared" si="1001"/>
        <v>No, Lien &lt; $20K</v>
      </c>
      <c r="BT1597" t="s">
        <v>6650</v>
      </c>
      <c r="BU1597" s="3" t="str">
        <f t="shared" si="1002"/>
        <v>No</v>
      </c>
      <c r="BV1597" s="3" t="str">
        <f t="shared" si="1003"/>
        <v>No</v>
      </c>
      <c r="BW1597" s="3">
        <f t="shared" si="1004"/>
        <v>0</v>
      </c>
      <c r="BX1597" s="3" t="str">
        <f t="shared" si="1005"/>
        <v>No</v>
      </c>
      <c r="BY1597" s="3">
        <f t="shared" si="1006"/>
        <v>25000</v>
      </c>
      <c r="BZ1597">
        <v>1</v>
      </c>
      <c r="CA1597" s="3">
        <f t="shared" si="1007"/>
        <v>25000</v>
      </c>
      <c r="CC1597" s="3" t="e">
        <f t="shared" si="1008"/>
        <v>#N/A</v>
      </c>
      <c r="CD1597" s="3" t="e">
        <f t="shared" si="1009"/>
        <v>#N/A</v>
      </c>
      <c r="CE1597" s="3" t="str">
        <f t="shared" si="1010"/>
        <v/>
      </c>
      <c r="CF1597" s="3" t="e">
        <f>HLOOKUP(CE1597,'Valuation Data'!$D$2:$K$5,4,FALSE)</f>
        <v>#N/A</v>
      </c>
      <c r="CG1597" s="3">
        <f t="shared" si="1011"/>
        <v>25000</v>
      </c>
      <c r="CH1597" s="3" t="str">
        <f t="shared" si="1012"/>
        <v>No</v>
      </c>
      <c r="CI1597" s="3" t="str">
        <f>VLOOKUP(R1597,'Use Codes &amp; County Type'!A:D,4,FALSE)</f>
        <v>V</v>
      </c>
      <c r="CJ1597" s="3" t="str">
        <f t="shared" si="1013"/>
        <v>Yes</v>
      </c>
      <c r="CK1597" s="3" t="str">
        <f t="shared" si="1014"/>
        <v>No</v>
      </c>
      <c r="CL1597" s="3">
        <f t="shared" si="1015"/>
        <v>0</v>
      </c>
      <c r="CM1597" s="3">
        <f t="shared" si="1016"/>
        <v>0</v>
      </c>
      <c r="CN1597" s="3" t="e">
        <f t="shared" si="1017"/>
        <v>#N/A</v>
      </c>
      <c r="CO1597" s="3" t="e">
        <f t="shared" si="1018"/>
        <v>#N/A</v>
      </c>
      <c r="CP1597" s="3" t="e">
        <f t="shared" si="1019"/>
        <v>#N/A</v>
      </c>
      <c r="CR1597" s="3" t="str">
        <f t="shared" si="1020"/>
        <v>No</v>
      </c>
      <c r="CV1597" s="3" t="str">
        <f t="shared" si="1021"/>
        <v>FMV&lt;$30K</v>
      </c>
      <c r="CW1597" s="3">
        <f t="shared" si="1022"/>
        <v>1596</v>
      </c>
      <c r="CX1597" s="3">
        <f t="shared" si="1023"/>
        <v>441.32</v>
      </c>
      <c r="CY1597" s="3" t="str">
        <f t="shared" si="1024"/>
        <v>Ok</v>
      </c>
      <c r="CZ1597" t="e">
        <f>NA()</f>
        <v>#N/A</v>
      </c>
      <c r="DA1597" t="e">
        <f>NA()</f>
        <v>#N/A</v>
      </c>
    </row>
    <row r="1598" spans="1:105" x14ac:dyDescent="0.25">
      <c r="A1598">
        <v>1597</v>
      </c>
      <c r="B1598" t="s">
        <v>3</v>
      </c>
      <c r="C1598" t="s">
        <v>1706</v>
      </c>
      <c r="D1598">
        <v>727.03</v>
      </c>
      <c r="E1598">
        <v>2017</v>
      </c>
      <c r="F1598">
        <v>727.03</v>
      </c>
      <c r="G1598">
        <v>727.03</v>
      </c>
      <c r="H1598" s="3">
        <f t="shared" si="984"/>
        <v>0</v>
      </c>
      <c r="J1598" t="s">
        <v>2734</v>
      </c>
      <c r="K1598" t="s">
        <v>2738</v>
      </c>
      <c r="L1598">
        <v>32097</v>
      </c>
      <c r="M1598" t="s">
        <v>3920</v>
      </c>
      <c r="N1598" t="s">
        <v>4758</v>
      </c>
      <c r="O1598">
        <v>-81.549098646865204</v>
      </c>
      <c r="P1598">
        <v>30.677169965418901</v>
      </c>
      <c r="Q1598" t="s">
        <v>5924</v>
      </c>
      <c r="R1598">
        <v>0</v>
      </c>
      <c r="S1598" t="s">
        <v>6538</v>
      </c>
      <c r="T1598">
        <v>8001</v>
      </c>
      <c r="U1598" t="s">
        <v>6581</v>
      </c>
      <c r="V1598">
        <v>2017</v>
      </c>
      <c r="W1598">
        <v>42450</v>
      </c>
      <c r="X1598">
        <v>2017</v>
      </c>
      <c r="Y1598">
        <v>42450</v>
      </c>
      <c r="Z1598">
        <v>642.65</v>
      </c>
      <c r="AA1598" s="3">
        <f t="shared" si="985"/>
        <v>0.88393876456267284</v>
      </c>
      <c r="AE1598" t="s">
        <v>6616</v>
      </c>
      <c r="AF1598" t="s">
        <v>6616</v>
      </c>
      <c r="AG1598" t="s">
        <v>6616</v>
      </c>
      <c r="AH1598" t="s">
        <v>6616</v>
      </c>
      <c r="AI1598" t="s">
        <v>6618</v>
      </c>
      <c r="AJ1598" t="s">
        <v>6618</v>
      </c>
      <c r="AK1598" t="s">
        <v>6618</v>
      </c>
      <c r="AL1598" t="s">
        <v>6618</v>
      </c>
      <c r="AM1598" t="s">
        <v>6618</v>
      </c>
      <c r="AN1598">
        <v>0</v>
      </c>
      <c r="AO1598">
        <v>0</v>
      </c>
      <c r="AP1598" s="3" t="str">
        <f t="shared" si="986"/>
        <v>No</v>
      </c>
      <c r="AQ1598" s="3" t="str">
        <f t="shared" si="987"/>
        <v>No</v>
      </c>
      <c r="AR1598" s="3" t="str">
        <f t="shared" si="988"/>
        <v>No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 t="s">
        <v>6634</v>
      </c>
      <c r="AZ1598">
        <v>0</v>
      </c>
      <c r="BA1598">
        <v>0</v>
      </c>
      <c r="BB1598" t="s">
        <v>6616</v>
      </c>
      <c r="BC1598" t="s">
        <v>6616</v>
      </c>
      <c r="BD1598" s="4" t="str">
        <f t="shared" si="989"/>
        <v>No</v>
      </c>
      <c r="BE1598" t="s">
        <v>6640</v>
      </c>
      <c r="BF1598" s="3" t="str">
        <f t="shared" si="990"/>
        <v>No</v>
      </c>
      <c r="BG1598" t="s">
        <v>6645</v>
      </c>
      <c r="BH1598" s="3" t="str">
        <f t="shared" si="991"/>
        <v>ROSES BLUFF RD</v>
      </c>
      <c r="BI1598" s="3" t="str">
        <f t="shared" si="992"/>
        <v>Yulee</v>
      </c>
      <c r="BJ1598" s="3" t="str">
        <f t="shared" si="993"/>
        <v>Florida</v>
      </c>
      <c r="BK1598" s="3">
        <f t="shared" si="994"/>
        <v>32097</v>
      </c>
      <c r="BL1598" s="3" t="str">
        <f t="shared" si="995"/>
        <v>ROSES BLUFF RD YULEE FL 32097</v>
      </c>
      <c r="BM1598" s="3" t="str">
        <f t="shared" si="996"/>
        <v/>
      </c>
      <c r="BN1598" s="3" t="str">
        <f t="shared" si="997"/>
        <v>Pass</v>
      </c>
      <c r="BO1598" s="3" t="str">
        <f t="shared" si="998"/>
        <v>No</v>
      </c>
      <c r="BP1598" s="3" t="str">
        <f t="shared" si="999"/>
        <v>FV&lt;$10K</v>
      </c>
      <c r="BQ1598" t="s">
        <v>6650</v>
      </c>
      <c r="BR1598" s="3" t="str">
        <f t="shared" si="1000"/>
        <v>No, &lt; $20K Lien</v>
      </c>
      <c r="BS1598" s="3" t="str">
        <f t="shared" si="1001"/>
        <v>No, Lien &lt; $20K</v>
      </c>
      <c r="BT1598" t="s">
        <v>6650</v>
      </c>
      <c r="BU1598" s="3" t="str">
        <f t="shared" si="1002"/>
        <v>No</v>
      </c>
      <c r="BV1598" s="3" t="str">
        <f t="shared" si="1003"/>
        <v>No</v>
      </c>
      <c r="BW1598" s="3">
        <f t="shared" si="1004"/>
        <v>0</v>
      </c>
      <c r="BX1598" s="3" t="str">
        <f t="shared" si="1005"/>
        <v>No</v>
      </c>
      <c r="BY1598" s="3">
        <f t="shared" si="1006"/>
        <v>42450</v>
      </c>
      <c r="BZ1598">
        <v>1</v>
      </c>
      <c r="CA1598" s="3">
        <f t="shared" si="1007"/>
        <v>42450</v>
      </c>
      <c r="CC1598" s="3">
        <f t="shared" si="1008"/>
        <v>0</v>
      </c>
      <c r="CD1598" s="3">
        <f t="shared" si="1009"/>
        <v>0</v>
      </c>
      <c r="CE1598" s="3" t="str">
        <f t="shared" si="1010"/>
        <v/>
      </c>
      <c r="CF1598" s="3" t="e">
        <f>HLOOKUP(CE1598,'Valuation Data'!$D$2:$K$5,4,FALSE)</f>
        <v>#N/A</v>
      </c>
      <c r="CG1598" s="3">
        <f t="shared" si="1011"/>
        <v>42450</v>
      </c>
      <c r="CH1598" s="3" t="str">
        <f t="shared" si="1012"/>
        <v>No</v>
      </c>
      <c r="CI1598" s="3" t="str">
        <f>VLOOKUP(R1598,'Use Codes &amp; County Type'!A:D,4,FALSE)</f>
        <v>V</v>
      </c>
      <c r="CJ1598" s="3" t="str">
        <f t="shared" si="1013"/>
        <v>Yes</v>
      </c>
      <c r="CK1598" s="3" t="str">
        <f t="shared" si="1014"/>
        <v>No</v>
      </c>
      <c r="CL1598" s="3">
        <f t="shared" si="1015"/>
        <v>0</v>
      </c>
      <c r="CM1598" s="3">
        <f t="shared" si="1016"/>
        <v>0</v>
      </c>
      <c r="CN1598" s="3">
        <f t="shared" si="1017"/>
        <v>2908.12</v>
      </c>
      <c r="CO1598" s="3">
        <f t="shared" si="1018"/>
        <v>-2908.12</v>
      </c>
      <c r="CP1598" s="3">
        <f t="shared" si="1019"/>
        <v>6.8506949352179033E-2</v>
      </c>
      <c r="CR1598" s="3" t="str">
        <f t="shared" si="1020"/>
        <v>No</v>
      </c>
      <c r="CV1598" s="3" t="str">
        <f t="shared" si="1021"/>
        <v>Vacant, No Sales Data</v>
      </c>
      <c r="CW1598" s="3">
        <f t="shared" si="1022"/>
        <v>1597</v>
      </c>
      <c r="CX1598" s="3">
        <f t="shared" si="1023"/>
        <v>727.03</v>
      </c>
      <c r="CY1598" s="3" t="str">
        <f t="shared" si="1024"/>
        <v>Ok</v>
      </c>
      <c r="CZ1598">
        <v>0</v>
      </c>
      <c r="DA1598">
        <v>0</v>
      </c>
    </row>
    <row r="1599" spans="1:105" x14ac:dyDescent="0.25">
      <c r="A1599">
        <v>1598</v>
      </c>
      <c r="B1599" t="s">
        <v>3</v>
      </c>
      <c r="C1599" t="s">
        <v>1707</v>
      </c>
      <c r="D1599">
        <v>1236.5</v>
      </c>
      <c r="E1599">
        <v>2017</v>
      </c>
      <c r="F1599">
        <v>1236.5</v>
      </c>
      <c r="G1599">
        <v>1236.5</v>
      </c>
      <c r="H1599" s="3">
        <f t="shared" si="984"/>
        <v>0</v>
      </c>
      <c r="I1599">
        <v>87581</v>
      </c>
      <c r="J1599" t="s">
        <v>2734</v>
      </c>
      <c r="K1599" t="s">
        <v>2738</v>
      </c>
      <c r="L1599">
        <v>32097</v>
      </c>
      <c r="M1599" t="s">
        <v>3921</v>
      </c>
      <c r="N1599" t="s">
        <v>4758</v>
      </c>
      <c r="O1599">
        <v>-81.550611739363802</v>
      </c>
      <c r="P1599">
        <v>30.676896668433301</v>
      </c>
      <c r="Q1599" t="s">
        <v>5925</v>
      </c>
      <c r="R1599">
        <v>2</v>
      </c>
      <c r="S1599" t="s">
        <v>6535</v>
      </c>
      <c r="T1599">
        <v>1006</v>
      </c>
      <c r="U1599" t="s">
        <v>6578</v>
      </c>
      <c r="V1599">
        <v>2017</v>
      </c>
      <c r="W1599">
        <v>69817</v>
      </c>
      <c r="X1599">
        <v>2017</v>
      </c>
      <c r="Y1599">
        <v>78424</v>
      </c>
      <c r="Z1599">
        <v>1113.73</v>
      </c>
      <c r="AA1599" s="3">
        <f t="shared" si="985"/>
        <v>0.90071168621107967</v>
      </c>
      <c r="AB1599" t="s">
        <v>6616</v>
      </c>
      <c r="AC1599" t="s">
        <v>6616</v>
      </c>
      <c r="AD1599" t="s">
        <v>6616</v>
      </c>
      <c r="AE1599" t="s">
        <v>6616</v>
      </c>
      <c r="AI1599" t="s">
        <v>6618</v>
      </c>
      <c r="AJ1599" t="s">
        <v>6618</v>
      </c>
      <c r="AK1599" t="s">
        <v>6618</v>
      </c>
      <c r="AL1599" t="s">
        <v>6618</v>
      </c>
      <c r="AM1599" t="s">
        <v>6618</v>
      </c>
      <c r="AN1599" t="s">
        <v>6618</v>
      </c>
      <c r="AO1599" t="s">
        <v>6618</v>
      </c>
      <c r="AP1599" s="3" t="str">
        <f t="shared" si="986"/>
        <v>No</v>
      </c>
      <c r="AQ1599" s="3" t="str">
        <f t="shared" si="987"/>
        <v>No</v>
      </c>
      <c r="AR1599" s="3" t="str">
        <f t="shared" si="988"/>
        <v>No</v>
      </c>
      <c r="AS1599">
        <v>0</v>
      </c>
      <c r="AT1599">
        <v>0</v>
      </c>
      <c r="AU1599">
        <v>80000</v>
      </c>
      <c r="AV1599">
        <v>0</v>
      </c>
      <c r="AW1599">
        <v>0</v>
      </c>
      <c r="AX1599">
        <v>0</v>
      </c>
      <c r="AY1599" t="s">
        <v>6634</v>
      </c>
      <c r="AZ1599" t="s">
        <v>6638</v>
      </c>
      <c r="BA1599">
        <v>1</v>
      </c>
      <c r="BB1599" t="s">
        <v>6616</v>
      </c>
      <c r="BC1599" t="s">
        <v>6616</v>
      </c>
      <c r="BD1599" s="4" t="str">
        <f t="shared" si="989"/>
        <v>No</v>
      </c>
      <c r="BE1599" t="s">
        <v>6640</v>
      </c>
      <c r="BF1599" s="3" t="str">
        <f t="shared" si="990"/>
        <v>No</v>
      </c>
      <c r="BG1599" t="s">
        <v>6645</v>
      </c>
      <c r="BH1599" s="3" t="str">
        <f t="shared" si="991"/>
        <v>87581 ROSES BLUFF RD</v>
      </c>
      <c r="BI1599" s="3" t="str">
        <f t="shared" si="992"/>
        <v>Yulee</v>
      </c>
      <c r="BJ1599" s="3" t="str">
        <f t="shared" si="993"/>
        <v>Florida</v>
      </c>
      <c r="BK1599" s="3">
        <f t="shared" si="994"/>
        <v>32097</v>
      </c>
      <c r="BL1599" s="3" t="str">
        <f t="shared" si="995"/>
        <v>87581 ROSES BLUFF RD YULEE FL 32097</v>
      </c>
      <c r="BM1599" s="3" t="str">
        <f t="shared" si="996"/>
        <v>L</v>
      </c>
      <c r="BN1599" s="3" t="str">
        <f t="shared" si="997"/>
        <v>Pass</v>
      </c>
      <c r="BO1599" s="3" t="str">
        <f t="shared" si="998"/>
        <v>No</v>
      </c>
      <c r="BP1599" s="3" t="str">
        <f t="shared" si="999"/>
        <v>FV&lt;$10K</v>
      </c>
      <c r="BQ1599" t="s">
        <v>6650</v>
      </c>
      <c r="BR1599" s="3" t="str">
        <f t="shared" si="1000"/>
        <v>No, &lt; $20K Lien</v>
      </c>
      <c r="BS1599" s="3" t="str">
        <f t="shared" si="1001"/>
        <v>No, Lien &lt; $20K</v>
      </c>
      <c r="BT1599" t="s">
        <v>6650</v>
      </c>
      <c r="BU1599" s="3" t="str">
        <f t="shared" si="1002"/>
        <v>No</v>
      </c>
      <c r="BV1599" s="3" t="str">
        <f t="shared" si="1003"/>
        <v>No</v>
      </c>
      <c r="BW1599" s="3">
        <f t="shared" si="1004"/>
        <v>1</v>
      </c>
      <c r="BX1599" s="3" t="str">
        <f t="shared" si="1005"/>
        <v>No</v>
      </c>
      <c r="BY1599" s="3">
        <f t="shared" si="1006"/>
        <v>69817</v>
      </c>
      <c r="BZ1599">
        <v>1</v>
      </c>
      <c r="CA1599" s="3">
        <f t="shared" si="1007"/>
        <v>69817</v>
      </c>
      <c r="CC1599" s="3">
        <f t="shared" si="1008"/>
        <v>0</v>
      </c>
      <c r="CD1599" s="3">
        <f t="shared" si="1009"/>
        <v>0</v>
      </c>
      <c r="CE1599" s="3" t="str">
        <f t="shared" si="1010"/>
        <v/>
      </c>
      <c r="CF1599" s="3" t="e">
        <f>HLOOKUP(CE1599,'Valuation Data'!$D$2:$K$5,4,FALSE)</f>
        <v>#N/A</v>
      </c>
      <c r="CG1599" s="3">
        <f t="shared" si="1011"/>
        <v>69817</v>
      </c>
      <c r="CH1599" s="3" t="str">
        <f t="shared" si="1012"/>
        <v>No</v>
      </c>
      <c r="CI1599" s="3" t="str">
        <f>VLOOKUP(R1599,'Use Codes &amp; County Type'!A:D,4,FALSE)</f>
        <v>R</v>
      </c>
      <c r="CJ1599" s="3" t="str">
        <f t="shared" si="1013"/>
        <v>No</v>
      </c>
      <c r="CK1599" s="3" t="str">
        <f t="shared" si="1014"/>
        <v>No</v>
      </c>
      <c r="CL1599" s="3">
        <f t="shared" si="1015"/>
        <v>0.35</v>
      </c>
      <c r="CM1599" s="3">
        <f t="shared" si="1016"/>
        <v>24435.949999999997</v>
      </c>
      <c r="CN1599" s="3">
        <f t="shared" si="1017"/>
        <v>6182.5</v>
      </c>
      <c r="CO1599" s="3">
        <f t="shared" si="1018"/>
        <v>18253.449999999997</v>
      </c>
      <c r="CP1599" s="3">
        <f t="shared" si="1019"/>
        <v>8.8552931234513091E-2</v>
      </c>
      <c r="CR1599" s="3" t="str">
        <f t="shared" si="1020"/>
        <v>No</v>
      </c>
      <c r="CV1599" s="3" t="str">
        <f t="shared" si="1021"/>
        <v>*Bid</v>
      </c>
      <c r="CW1599" s="3">
        <f t="shared" si="1022"/>
        <v>1598</v>
      </c>
      <c r="CX1599" s="3">
        <f t="shared" si="1023"/>
        <v>1236.5</v>
      </c>
      <c r="CY1599" s="3" t="str">
        <f t="shared" si="1024"/>
        <v>Ok</v>
      </c>
      <c r="CZ1599">
        <v>0</v>
      </c>
      <c r="DA1599">
        <v>0</v>
      </c>
    </row>
    <row r="1600" spans="1:105" x14ac:dyDescent="0.25">
      <c r="A1600">
        <v>1599</v>
      </c>
      <c r="B1600" t="s">
        <v>3</v>
      </c>
      <c r="C1600" t="s">
        <v>1708</v>
      </c>
      <c r="D1600">
        <v>494.27</v>
      </c>
      <c r="E1600">
        <v>2017</v>
      </c>
      <c r="F1600">
        <v>494.27</v>
      </c>
      <c r="G1600">
        <v>494.27</v>
      </c>
      <c r="H1600" s="3">
        <f t="shared" si="984"/>
        <v>0</v>
      </c>
      <c r="I1600">
        <v>87509</v>
      </c>
      <c r="J1600" t="s">
        <v>2734</v>
      </c>
      <c r="K1600" t="s">
        <v>2738</v>
      </c>
      <c r="L1600">
        <v>32097</v>
      </c>
      <c r="M1600" t="s">
        <v>3922</v>
      </c>
      <c r="N1600" t="s">
        <v>4758</v>
      </c>
      <c r="O1600">
        <v>-81.553358448845202</v>
      </c>
      <c r="P1600">
        <v>30.6836517795216</v>
      </c>
      <c r="Q1600" t="s">
        <v>5926</v>
      </c>
      <c r="R1600">
        <v>2</v>
      </c>
      <c r="S1600" t="s">
        <v>6535</v>
      </c>
      <c r="T1600">
        <v>1006</v>
      </c>
      <c r="U1600" t="s">
        <v>6578</v>
      </c>
      <c r="V1600">
        <v>2017</v>
      </c>
      <c r="W1600">
        <v>57420</v>
      </c>
      <c r="X1600">
        <v>2017</v>
      </c>
      <c r="Y1600">
        <v>66635</v>
      </c>
      <c r="Z1600">
        <v>427.44</v>
      </c>
      <c r="AA1600" s="3">
        <f t="shared" si="985"/>
        <v>0.86479049911991424</v>
      </c>
      <c r="AB1600" t="s">
        <v>6616</v>
      </c>
      <c r="AC1600" t="s">
        <v>6616</v>
      </c>
      <c r="AG1600" t="s">
        <v>6616</v>
      </c>
      <c r="AI1600" t="s">
        <v>6618</v>
      </c>
      <c r="AJ1600" t="s">
        <v>6618</v>
      </c>
      <c r="AK1600" t="s">
        <v>6618</v>
      </c>
      <c r="AL1600" t="s">
        <v>6618</v>
      </c>
      <c r="AM1600" t="s">
        <v>6618</v>
      </c>
      <c r="AN1600">
        <v>0</v>
      </c>
      <c r="AO1600">
        <v>0</v>
      </c>
      <c r="AP1600" s="3" t="str">
        <f t="shared" si="986"/>
        <v>No</v>
      </c>
      <c r="AQ1600" s="3" t="str">
        <f t="shared" si="987"/>
        <v>No</v>
      </c>
      <c r="AR1600" s="3" t="str">
        <f t="shared" si="988"/>
        <v>No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 t="s">
        <v>6634</v>
      </c>
      <c r="AZ1600" t="s">
        <v>6638</v>
      </c>
      <c r="BA1600">
        <v>1</v>
      </c>
      <c r="BB1600" t="s">
        <v>6617</v>
      </c>
      <c r="BC1600" t="s">
        <v>6616</v>
      </c>
      <c r="BD1600" s="4" t="str">
        <f t="shared" si="989"/>
        <v>No</v>
      </c>
      <c r="BE1600" t="s">
        <v>6640</v>
      </c>
      <c r="BF1600" s="3" t="str">
        <f t="shared" si="990"/>
        <v>No</v>
      </c>
      <c r="BG1600" t="s">
        <v>6645</v>
      </c>
      <c r="BH1600" s="3" t="str">
        <f t="shared" si="991"/>
        <v>87509 HAVEN RD</v>
      </c>
      <c r="BI1600" s="3" t="str">
        <f t="shared" si="992"/>
        <v>Yulee</v>
      </c>
      <c r="BJ1600" s="3" t="str">
        <f t="shared" si="993"/>
        <v>Florida</v>
      </c>
      <c r="BK1600" s="3">
        <f t="shared" si="994"/>
        <v>32097</v>
      </c>
      <c r="BL1600" s="3" t="str">
        <f t="shared" si="995"/>
        <v>87509 HAVEN RD YULEE FL 32097</v>
      </c>
      <c r="BM1600" s="3" t="str">
        <f t="shared" si="996"/>
        <v/>
      </c>
      <c r="BN1600" s="3" t="str">
        <f t="shared" si="997"/>
        <v>Pass</v>
      </c>
      <c r="BO1600" s="3" t="str">
        <f t="shared" si="998"/>
        <v>No</v>
      </c>
      <c r="BP1600" s="3" t="str">
        <f t="shared" si="999"/>
        <v>FV&lt;$10K</v>
      </c>
      <c r="BQ1600" t="s">
        <v>6650</v>
      </c>
      <c r="BR1600" s="3" t="str">
        <f t="shared" si="1000"/>
        <v>No, &lt; $20K Lien</v>
      </c>
      <c r="BS1600" s="3" t="str">
        <f t="shared" si="1001"/>
        <v>No, Lien &lt; $20K</v>
      </c>
      <c r="BT1600" t="s">
        <v>6650</v>
      </c>
      <c r="BU1600" s="3" t="str">
        <f t="shared" si="1002"/>
        <v>No</v>
      </c>
      <c r="BV1600" s="3" t="str">
        <f t="shared" si="1003"/>
        <v>No</v>
      </c>
      <c r="BW1600" s="3">
        <f t="shared" si="1004"/>
        <v>1</v>
      </c>
      <c r="BX1600" s="3" t="str">
        <f t="shared" si="1005"/>
        <v>No</v>
      </c>
      <c r="BY1600" s="3">
        <f t="shared" si="1006"/>
        <v>57420</v>
      </c>
      <c r="BZ1600">
        <v>1</v>
      </c>
      <c r="CA1600" s="3">
        <f t="shared" si="1007"/>
        <v>57420</v>
      </c>
      <c r="CC1600" s="3">
        <f t="shared" si="1008"/>
        <v>0</v>
      </c>
      <c r="CD1600" s="3">
        <f t="shared" si="1009"/>
        <v>0</v>
      </c>
      <c r="CE1600" s="3" t="str">
        <f t="shared" si="1010"/>
        <v/>
      </c>
      <c r="CF1600" s="3" t="e">
        <f>HLOOKUP(CE1600,'Valuation Data'!$D$2:$K$5,4,FALSE)</f>
        <v>#N/A</v>
      </c>
      <c r="CG1600" s="3">
        <f t="shared" si="1011"/>
        <v>57420</v>
      </c>
      <c r="CH1600" s="3" t="str">
        <f t="shared" si="1012"/>
        <v>No</v>
      </c>
      <c r="CI1600" s="3" t="str">
        <f>VLOOKUP(R1600,'Use Codes &amp; County Type'!A:D,4,FALSE)</f>
        <v>R</v>
      </c>
      <c r="CJ1600" s="3" t="str">
        <f t="shared" si="1013"/>
        <v>No</v>
      </c>
      <c r="CK1600" s="3" t="str">
        <f t="shared" si="1014"/>
        <v>Yes</v>
      </c>
      <c r="CL1600" s="3">
        <f t="shared" si="1015"/>
        <v>0.67</v>
      </c>
      <c r="CM1600" s="3">
        <f t="shared" si="1016"/>
        <v>38471.4</v>
      </c>
      <c r="CN1600" s="3">
        <f t="shared" si="1017"/>
        <v>2471.35</v>
      </c>
      <c r="CO1600" s="3">
        <f t="shared" si="1018"/>
        <v>36000.050000000003</v>
      </c>
      <c r="CP1600" s="3">
        <f t="shared" si="1019"/>
        <v>4.3039881574364329E-2</v>
      </c>
      <c r="CR1600" s="3" t="str">
        <f t="shared" si="1020"/>
        <v>No</v>
      </c>
      <c r="CV1600" s="3" t="str">
        <f t="shared" si="1021"/>
        <v>*Bid</v>
      </c>
      <c r="CW1600" s="3">
        <f t="shared" si="1022"/>
        <v>1599</v>
      </c>
      <c r="CX1600" s="3">
        <f t="shared" si="1023"/>
        <v>494.27</v>
      </c>
      <c r="CY1600" s="3" t="str">
        <f t="shared" si="1024"/>
        <v>Ok</v>
      </c>
      <c r="CZ1600">
        <v>0</v>
      </c>
      <c r="DA1600">
        <v>0</v>
      </c>
    </row>
    <row r="1601" spans="1:105" x14ac:dyDescent="0.25">
      <c r="A1601">
        <v>1600</v>
      </c>
      <c r="B1601" t="s">
        <v>3</v>
      </c>
      <c r="C1601" t="s">
        <v>1709</v>
      </c>
      <c r="D1601">
        <v>517.66999999999996</v>
      </c>
      <c r="E1601">
        <v>2017</v>
      </c>
      <c r="F1601">
        <v>517.66999999999996</v>
      </c>
      <c r="G1601">
        <v>517.66999999999996</v>
      </c>
      <c r="H1601" s="3">
        <f t="shared" si="984"/>
        <v>0</v>
      </c>
      <c r="I1601">
        <v>87465</v>
      </c>
      <c r="J1601" t="s">
        <v>2734</v>
      </c>
      <c r="K1601" t="s">
        <v>2738</v>
      </c>
      <c r="L1601">
        <v>32097</v>
      </c>
      <c r="M1601" t="s">
        <v>3923</v>
      </c>
      <c r="N1601" t="s">
        <v>4758</v>
      </c>
      <c r="O1601">
        <v>-81.558927439540895</v>
      </c>
      <c r="P1601">
        <v>30.6784970966029</v>
      </c>
      <c r="Q1601" t="s">
        <v>5927</v>
      </c>
      <c r="R1601">
        <v>2</v>
      </c>
      <c r="S1601" t="s">
        <v>6535</v>
      </c>
      <c r="T1601">
        <v>1006</v>
      </c>
      <c r="U1601" t="s">
        <v>6578</v>
      </c>
      <c r="V1601">
        <v>2017</v>
      </c>
      <c r="W1601">
        <v>60698</v>
      </c>
      <c r="X1601">
        <v>2017</v>
      </c>
      <c r="Y1601">
        <v>70973</v>
      </c>
      <c r="Z1601">
        <v>449.07</v>
      </c>
      <c r="AA1601" s="3">
        <f t="shared" si="985"/>
        <v>0.86748314563331863</v>
      </c>
      <c r="AB1601" t="s">
        <v>6616</v>
      </c>
      <c r="AC1601" t="s">
        <v>6616</v>
      </c>
      <c r="AD1601" t="s">
        <v>6616</v>
      </c>
      <c r="AE1601" t="s">
        <v>6616</v>
      </c>
      <c r="AF1601" t="s">
        <v>6616</v>
      </c>
      <c r="AG1601" t="s">
        <v>6616</v>
      </c>
      <c r="AH1601" t="s">
        <v>6616</v>
      </c>
      <c r="AI1601" t="s">
        <v>6618</v>
      </c>
      <c r="AJ1601" t="s">
        <v>6618</v>
      </c>
      <c r="AK1601" t="s">
        <v>6618</v>
      </c>
      <c r="AL1601" t="s">
        <v>6618</v>
      </c>
      <c r="AM1601" t="s">
        <v>6618</v>
      </c>
      <c r="AN1601" t="s">
        <v>6618</v>
      </c>
      <c r="AO1601" t="s">
        <v>6618</v>
      </c>
      <c r="AP1601" s="3" t="str">
        <f t="shared" si="986"/>
        <v>No</v>
      </c>
      <c r="AQ1601" s="3" t="str">
        <f t="shared" si="987"/>
        <v>No</v>
      </c>
      <c r="AR1601" s="3" t="str">
        <f t="shared" si="988"/>
        <v>No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 t="s">
        <v>6634</v>
      </c>
      <c r="AZ1601" t="s">
        <v>6638</v>
      </c>
      <c r="BA1601">
        <v>1</v>
      </c>
      <c r="BB1601" t="s">
        <v>6617</v>
      </c>
      <c r="BC1601" t="s">
        <v>6616</v>
      </c>
      <c r="BD1601" s="4" t="str">
        <f t="shared" si="989"/>
        <v>No</v>
      </c>
      <c r="BE1601" t="s">
        <v>6640</v>
      </c>
      <c r="BF1601" s="3" t="str">
        <f t="shared" si="990"/>
        <v>No</v>
      </c>
      <c r="BG1601" t="s">
        <v>6645</v>
      </c>
      <c r="BH1601" s="3" t="str">
        <f t="shared" si="991"/>
        <v>87465 ROSES BLUFF RD</v>
      </c>
      <c r="BI1601" s="3" t="str">
        <f t="shared" si="992"/>
        <v>Yulee</v>
      </c>
      <c r="BJ1601" s="3" t="str">
        <f t="shared" si="993"/>
        <v>Florida</v>
      </c>
      <c r="BK1601" s="3">
        <f t="shared" si="994"/>
        <v>32097</v>
      </c>
      <c r="BL1601" s="3" t="str">
        <f t="shared" si="995"/>
        <v>87465 ROSES BLUFF RD YULEE FL 32097</v>
      </c>
      <c r="BM1601" s="3" t="str">
        <f t="shared" si="996"/>
        <v/>
      </c>
      <c r="BN1601" s="3" t="str">
        <f t="shared" si="997"/>
        <v>Pass</v>
      </c>
      <c r="BO1601" s="3" t="str">
        <f t="shared" si="998"/>
        <v>No</v>
      </c>
      <c r="BP1601" s="3" t="str">
        <f t="shared" si="999"/>
        <v>FV&lt;$10K</v>
      </c>
      <c r="BQ1601" t="s">
        <v>6650</v>
      </c>
      <c r="BR1601" s="3" t="str">
        <f t="shared" si="1000"/>
        <v>No, &lt; $20K Lien</v>
      </c>
      <c r="BS1601" s="3" t="str">
        <f t="shared" si="1001"/>
        <v>No, Lien &lt; $20K</v>
      </c>
      <c r="BT1601" t="s">
        <v>6650</v>
      </c>
      <c r="BU1601" s="3" t="str">
        <f t="shared" si="1002"/>
        <v>No</v>
      </c>
      <c r="BV1601" s="3" t="str">
        <f t="shared" si="1003"/>
        <v>No</v>
      </c>
      <c r="BW1601" s="3">
        <f t="shared" si="1004"/>
        <v>1</v>
      </c>
      <c r="BX1601" s="3" t="str">
        <f t="shared" si="1005"/>
        <v>No</v>
      </c>
      <c r="BY1601" s="3">
        <f t="shared" si="1006"/>
        <v>60698</v>
      </c>
      <c r="BZ1601">
        <v>1</v>
      </c>
      <c r="CA1601" s="3">
        <f t="shared" si="1007"/>
        <v>60698</v>
      </c>
      <c r="CC1601" s="3">
        <f t="shared" si="1008"/>
        <v>0</v>
      </c>
      <c r="CD1601" s="3">
        <f t="shared" si="1009"/>
        <v>0</v>
      </c>
      <c r="CE1601" s="3" t="str">
        <f t="shared" si="1010"/>
        <v/>
      </c>
      <c r="CF1601" s="3" t="e">
        <f>HLOOKUP(CE1601,'Valuation Data'!$D$2:$K$5,4,FALSE)</f>
        <v>#N/A</v>
      </c>
      <c r="CG1601" s="3">
        <f t="shared" si="1011"/>
        <v>60698</v>
      </c>
      <c r="CH1601" s="3" t="str">
        <f t="shared" si="1012"/>
        <v>No</v>
      </c>
      <c r="CI1601" s="3" t="str">
        <f>VLOOKUP(R1601,'Use Codes &amp; County Type'!A:D,4,FALSE)</f>
        <v>R</v>
      </c>
      <c r="CJ1601" s="3" t="str">
        <f t="shared" si="1013"/>
        <v>No</v>
      </c>
      <c r="CK1601" s="3" t="str">
        <f t="shared" si="1014"/>
        <v>Yes</v>
      </c>
      <c r="CL1601" s="3">
        <f t="shared" si="1015"/>
        <v>0.67</v>
      </c>
      <c r="CM1601" s="3">
        <f t="shared" si="1016"/>
        <v>40667.660000000003</v>
      </c>
      <c r="CN1601" s="3">
        <f t="shared" si="1017"/>
        <v>2588.35</v>
      </c>
      <c r="CO1601" s="3">
        <f t="shared" si="1018"/>
        <v>38079.310000000005</v>
      </c>
      <c r="CP1601" s="3">
        <f t="shared" si="1019"/>
        <v>4.2643085439388446E-2</v>
      </c>
      <c r="CR1601" s="3" t="str">
        <f t="shared" si="1020"/>
        <v>No</v>
      </c>
      <c r="CV1601" s="3" t="str">
        <f t="shared" si="1021"/>
        <v>*Bid</v>
      </c>
      <c r="CW1601" s="3">
        <f t="shared" si="1022"/>
        <v>1600</v>
      </c>
      <c r="CX1601" s="3">
        <f t="shared" si="1023"/>
        <v>517.66999999999996</v>
      </c>
      <c r="CY1601" s="3" t="str">
        <f t="shared" si="1024"/>
        <v>Ok</v>
      </c>
      <c r="CZ1601">
        <v>0</v>
      </c>
      <c r="DA1601">
        <v>0</v>
      </c>
    </row>
    <row r="1602" spans="1:105" x14ac:dyDescent="0.25">
      <c r="A1602">
        <v>1601</v>
      </c>
      <c r="B1602" t="s">
        <v>3</v>
      </c>
      <c r="C1602" t="s">
        <v>1710</v>
      </c>
      <c r="D1602">
        <v>891.51</v>
      </c>
      <c r="E1602">
        <v>2017</v>
      </c>
      <c r="F1602" t="e">
        <f>NA()</f>
        <v>#N/A</v>
      </c>
      <c r="G1602" t="e">
        <f>NA()</f>
        <v>#N/A</v>
      </c>
      <c r="H1602" s="3" t="e">
        <f t="shared" ref="H1602:H1665" si="1025">D1602+D1602-F1602-G1602</f>
        <v>#N/A</v>
      </c>
      <c r="I1602" t="e">
        <f>NA()</f>
        <v>#N/A</v>
      </c>
      <c r="J1602" t="e">
        <f>NA()</f>
        <v>#N/A</v>
      </c>
      <c r="K1602" t="e">
        <f>NA()</f>
        <v>#N/A</v>
      </c>
      <c r="L1602" t="e">
        <f>NA()</f>
        <v>#N/A</v>
      </c>
      <c r="M1602" t="e">
        <f>NA()</f>
        <v>#N/A</v>
      </c>
      <c r="N1602" t="e">
        <f>NA()</f>
        <v>#N/A</v>
      </c>
      <c r="O1602" t="e">
        <f>NA()</f>
        <v>#N/A</v>
      </c>
      <c r="P1602" t="e">
        <f>NA()</f>
        <v>#N/A</v>
      </c>
      <c r="Q1602" t="e">
        <f>NA()</f>
        <v>#N/A</v>
      </c>
      <c r="R1602">
        <v>2</v>
      </c>
      <c r="S1602" t="s">
        <v>6535</v>
      </c>
      <c r="T1602" t="e">
        <f>NA()</f>
        <v>#N/A</v>
      </c>
      <c r="U1602" t="e">
        <f>NA()</f>
        <v>#N/A</v>
      </c>
      <c r="V1602">
        <v>2017</v>
      </c>
      <c r="W1602">
        <v>52497</v>
      </c>
      <c r="X1602" t="e">
        <f>NA()</f>
        <v>#N/A</v>
      </c>
      <c r="Y1602" t="e">
        <f>NA()</f>
        <v>#N/A</v>
      </c>
      <c r="Z1602" t="e">
        <f>NA()</f>
        <v>#N/A</v>
      </c>
      <c r="AA1602" s="3">
        <f t="shared" ref="AA1602:AA1665" si="1026">IFERROR(Z1602/D1602,)</f>
        <v>0</v>
      </c>
      <c r="AB1602" t="s">
        <v>6616</v>
      </c>
      <c r="AC1602" t="s">
        <v>6616</v>
      </c>
      <c r="AE1602" t="s">
        <v>6616</v>
      </c>
      <c r="AI1602" t="e">
        <f>NA()</f>
        <v>#N/A</v>
      </c>
      <c r="AJ1602" t="e">
        <f>NA()</f>
        <v>#N/A</v>
      </c>
      <c r="AK1602" t="e">
        <f>NA()</f>
        <v>#N/A</v>
      </c>
      <c r="AL1602" t="e">
        <f>NA()</f>
        <v>#N/A</v>
      </c>
      <c r="AM1602" t="e">
        <f>NA()</f>
        <v>#N/A</v>
      </c>
      <c r="AN1602" t="e">
        <f>NA()</f>
        <v>#N/A</v>
      </c>
      <c r="AO1602" t="e">
        <f>NA()</f>
        <v>#N/A</v>
      </c>
      <c r="AP1602" s="3" t="str">
        <f t="shared" ref="AP1602:AP1665" si="1027">IF(OR(COUNTIF(AB1602:AH1602,"Yes")&gt;0,COUNTIF(AB1602:AH1602,"C")&gt;0),"Yes","No")</f>
        <v>No</v>
      </c>
      <c r="AQ1602" s="3" t="str">
        <f t="shared" ref="AQ1602:AQ1665" si="1028">IF(COUNTIF(AI1602:AO1602,"C")&gt;0,"Yes","No")</f>
        <v>No</v>
      </c>
      <c r="AR1602" s="3" t="str">
        <f t="shared" ref="AR1602:AR1665" si="1029">IF(AP1602="Yes","Yes","No")</f>
        <v>No</v>
      </c>
      <c r="AS1602" t="e">
        <f>NA()</f>
        <v>#N/A</v>
      </c>
      <c r="AT1602" t="e">
        <f>NA()</f>
        <v>#N/A</v>
      </c>
      <c r="AU1602" t="e">
        <f>NA()</f>
        <v>#N/A</v>
      </c>
      <c r="AV1602" t="e">
        <f>NA()</f>
        <v>#N/A</v>
      </c>
      <c r="AW1602" t="e">
        <f>NA()</f>
        <v>#N/A</v>
      </c>
      <c r="AX1602" t="e">
        <f>NA()</f>
        <v>#N/A</v>
      </c>
      <c r="AY1602" t="e">
        <f>NA()</f>
        <v>#N/A</v>
      </c>
      <c r="AZ1602" t="e">
        <f>NA()</f>
        <v>#N/A</v>
      </c>
      <c r="BA1602">
        <v>0</v>
      </c>
      <c r="BB1602" t="s">
        <v>6616</v>
      </c>
      <c r="BC1602" t="e">
        <f>NA()</f>
        <v>#N/A</v>
      </c>
      <c r="BD1602" s="4" t="str">
        <f t="shared" ref="BD1602:BD1665" si="1030">IFERROR(IF(AW1602&gt;0,"Yes","No"),"No")</f>
        <v>No</v>
      </c>
      <c r="BE1602" t="e">
        <f>NA()</f>
        <v>#N/A</v>
      </c>
      <c r="BF1602" s="3" t="str">
        <f t="shared" ref="BF1602:BF1665" si="1031">IFERROR(IF(BE1602="Without Environmental Issues","No","Yes"),"No")</f>
        <v>No</v>
      </c>
      <c r="BG1602" t="e">
        <f>NA()</f>
        <v>#N/A</v>
      </c>
      <c r="BH1602" s="3" t="e">
        <f t="shared" ref="BH1602:BH1665" si="1032">M1602</f>
        <v>#N/A</v>
      </c>
      <c r="BI1602" s="3" t="e">
        <f t="shared" ref="BI1602:BI1665" si="1033">PROPER(J1602)</f>
        <v>#N/A</v>
      </c>
      <c r="BJ1602" s="3" t="e">
        <f t="shared" ref="BJ1602:BJ1665" si="1034">PROPER(K1602)</f>
        <v>#N/A</v>
      </c>
      <c r="BK1602" s="3" t="e">
        <f t="shared" ref="BK1602:BK1665" si="1035">L1602</f>
        <v>#N/A</v>
      </c>
      <c r="BL1602" s="3" t="e">
        <f t="shared" ref="BL1602:BL1665" si="1036">CONCATENATE(M1602," ",N1602)</f>
        <v>#N/A</v>
      </c>
      <c r="BM1602" s="3" t="e">
        <f t="shared" ref="BM1602:BM1665" si="1037">IF(AU1602&gt;0,"L","")</f>
        <v>#N/A</v>
      </c>
      <c r="BN1602" s="3" t="str">
        <f t="shared" ref="BN1602:BN1665" si="1038">IF(D1602&lt;150,"Lien&lt;$150","Pass")</f>
        <v>Pass</v>
      </c>
      <c r="BO1602" s="3" t="e">
        <f t="shared" ref="BO1602:BO1665" si="1039">IF(BC1602="Yes","Yes","No")</f>
        <v>#N/A</v>
      </c>
      <c r="BP1602" s="3" t="str">
        <f t="shared" ref="BP1602:BP1665" si="1040">IF(D1602&gt;10000,IF(OR(I1602="",I1602=0,BI1602="",BI1602=0,BK1602=0),"Bad Address","Pass"),"FV&lt;$10K")</f>
        <v>FV&lt;$10K</v>
      </c>
      <c r="BQ1602" t="s">
        <v>6650</v>
      </c>
      <c r="BR1602" s="3" t="str">
        <f t="shared" ref="BR1602:BR1665" si="1041">IF(D1602&gt;20000,IF(OR(BD1602="Yes",BF1602="Yes"),"Yes","No"),"No, &lt; $20K Lien")</f>
        <v>No, &lt; $20K Lien</v>
      </c>
      <c r="BS1602" s="3" t="str">
        <f t="shared" ref="BS1602:BS1665" si="1042">IF(D1602&gt;20000,IF(IFERROR(IF(BG1602="None","No","Yes"),"No")="Yes","Yes","No"),"No, Lien &lt; $20K")</f>
        <v>No, Lien &lt; $20K</v>
      </c>
      <c r="BT1602" t="s">
        <v>6650</v>
      </c>
      <c r="BU1602" s="3" t="str">
        <f t="shared" ref="BU1602:BU1665" si="1043">IF(E1602="","N/A",IF(OR(E1602&lt;2014,AR1602="Yes"),"Yes","No"))</f>
        <v>No</v>
      </c>
      <c r="BV1602" s="3" t="str">
        <f t="shared" ref="BV1602:BV1665" si="1044">IFERROR(IF(COUNTIF(C:C,C1602)&gt;1,"Yes","No"),"No")</f>
        <v>No</v>
      </c>
      <c r="BW1602" s="3">
        <f t="shared" ref="BW1602:BW1665" si="1045">BA1602</f>
        <v>0</v>
      </c>
      <c r="BX1602" s="3" t="str">
        <f t="shared" ref="BX1602:BX1665" si="1046">IF(AND(OR(CI1602="S",CI1602="R",CI1602="C"),CH1602="Yes",BW1602&gt;2),"Yes",IF(AND(OR(CI1602="S",CI1602="R",CI1602="C"),CH1602="No",BW1602&gt;1),"Yes",IF(AND(CI1602="V",CH1602="Yes",BW1602&gt;0),"Yes","No")))</f>
        <v>No</v>
      </c>
      <c r="BY1602" s="3">
        <f t="shared" ref="BY1602:BY1665" si="1047">VALUE(W1602)</f>
        <v>52497</v>
      </c>
      <c r="BZ1602">
        <v>1</v>
      </c>
      <c r="CA1602" s="3">
        <f t="shared" ref="CA1602:CA1665" si="1048">BY1602/BZ1602</f>
        <v>52497</v>
      </c>
      <c r="CC1602" s="3" t="e">
        <f t="shared" ref="CC1602:CC1665" si="1049">AS1602</f>
        <v>#N/A</v>
      </c>
      <c r="CD1602" s="3" t="e">
        <f t="shared" ref="CD1602:CD1665" si="1050">VALUE(AT1602)</f>
        <v>#N/A</v>
      </c>
      <c r="CE1602" s="3" t="str">
        <f t="shared" ref="CE1602:CE1665" si="1051">IFERROR(IF(CD1602&gt;1000,YEAR(CC1602),""),"")</f>
        <v/>
      </c>
      <c r="CF1602" s="3" t="e">
        <f>HLOOKUP(CE1602,'Valuation Data'!$D$2:$K$5,4,FALSE)</f>
        <v>#N/A</v>
      </c>
      <c r="CG1602" s="3">
        <f t="shared" ref="CG1602:CG1665" si="1052">IF(CB1602&gt;0,MIN(IFERROR(MIN(CD1602*CF1602,CA1602),CA1602),CB1602),IFERROR(MIN(CD1602*CF1602,CA1602),CA1602))</f>
        <v>52497</v>
      </c>
      <c r="CH1602" s="3" t="str">
        <f t="shared" ref="CH1602:CH1665" si="1053">IFERROR(IF(AND(OR(CI1602="S",CI1602="R",CI1602="C",CI1602="V"),CF1602&gt;0),"Yes","No"),"No")</f>
        <v>No</v>
      </c>
      <c r="CI1602" s="3" t="str">
        <f>VLOOKUP(R1602,'Use Codes &amp; County Type'!A:D,4,FALSE)</f>
        <v>R</v>
      </c>
      <c r="CJ1602" s="3" t="str">
        <f t="shared" ref="CJ1602:CJ1665" si="1054">IF(AND(CH1602="No",CI1602="V"),"Yes","No")</f>
        <v>No</v>
      </c>
      <c r="CK1602" s="3" t="str">
        <f t="shared" ref="CK1602:CK1665" si="1055">IF(OR(BB1602="Yes",BB1602=""),"Yes","No")</f>
        <v>No</v>
      </c>
      <c r="CL1602" s="3">
        <f t="shared" ref="CL1602:CL1665" si="1056">IF(AND(OR(CI1602="S",CI1602="R",CI1602="C"),CH1602="Yes",CK1602="Yes"),75%,IF(AND(OR(CI1602="S",CI1602="R"),CH1602="Yes",CK1602="No"),40%,IF(AND(OR(CI1602="S",CI1602="R",CI1602="C"),CH1602="No",CK1602="Yes"),67%,IF(AND(OR(CI1602="S",CI1602="R"),CH1602="No",CK1602="No"),35%,IF(AND(CI1602="C",CH1602="Yes"),35%,IF(AND(CI1602="C",CH1602="No"),30%,IF(AND(CH1602="Yes",CI1602="V"),10%,0%)))))))</f>
        <v>0.35</v>
      </c>
      <c r="CM1602" s="3">
        <f t="shared" ref="CM1602:CM1665" si="1057">CG1602*CL1602</f>
        <v>18373.949999999997</v>
      </c>
      <c r="CN1602" s="3" t="e">
        <f t="shared" ref="CN1602:CN1665" si="1058">D1602+(BA1602+3)*MAX(D1602,Z1602)</f>
        <v>#N/A</v>
      </c>
      <c r="CO1602" s="3" t="e">
        <f t="shared" ref="CO1602:CO1665" si="1059">CM1602-CN1602</f>
        <v>#N/A</v>
      </c>
      <c r="CP1602" s="3" t="e">
        <f t="shared" ref="CP1602:CP1665" si="1060">+CN1602/CG1602</f>
        <v>#N/A</v>
      </c>
      <c r="CR1602" s="3" t="e">
        <f t="shared" ref="CR1602:CR1665" si="1061">IF(AND(CV1602="*Bid",D1602&gt;49999),"Google","No")</f>
        <v>#N/A</v>
      </c>
      <c r="CV1602" s="3" t="e">
        <f t="shared" ref="CV1602:CV1665" si="1062">IF(BN1602="Lien&lt;$150","Lien&lt;$150",IF(OR(BU1602="Yes",BV1602="Yes"),"County Held Lien",IF(CG1602&lt;30000,"FMV&lt;$30K",IF(BR1602="Yes","EPA",IF(BS1602="Yes","CDD",IF(BT1602="High","Flood",IF(BX1602="Yes","Too Many Priors",IF(CJ1602="Yes","Vacant, No Sales Data",IF(CO1602&lt;0,"Neg Solv Premium",IF(BP1602="Bad Address","Bad Address",IF(CQ1602="Bad","Bad Data",IF(CS1602="Bad","Bad Google",IF(CT1602="Redeemed","Redeemed",IF(CU1602="Data Change","Data Change","*Bid"))))))))))))))</f>
        <v>#N/A</v>
      </c>
      <c r="CW1602" s="3">
        <f t="shared" ref="CW1602:CW1665" si="1063">VALUE(A1602)</f>
        <v>1601</v>
      </c>
      <c r="CX1602" s="3">
        <f t="shared" ref="CX1602:CX1665" si="1064">VALUE(D1602)</f>
        <v>891.51</v>
      </c>
      <c r="CY1602" s="3" t="e">
        <f t="shared" ref="CY1602:CY1665" si="1065">IF(AND(CV1602="*Bid",CX1602&gt;75000),"Check","Ok")</f>
        <v>#N/A</v>
      </c>
      <c r="CZ1602" t="e">
        <f>NA()</f>
        <v>#N/A</v>
      </c>
      <c r="DA1602" t="e">
        <f>NA()</f>
        <v>#N/A</v>
      </c>
    </row>
    <row r="1603" spans="1:105" x14ac:dyDescent="0.25">
      <c r="A1603">
        <v>1602</v>
      </c>
      <c r="B1603" t="s">
        <v>3</v>
      </c>
      <c r="C1603" t="s">
        <v>1711</v>
      </c>
      <c r="D1603">
        <v>1010.23</v>
      </c>
      <c r="E1603">
        <v>2017</v>
      </c>
      <c r="F1603">
        <v>1010.23</v>
      </c>
      <c r="G1603">
        <v>1010.23</v>
      </c>
      <c r="H1603" s="3">
        <f t="shared" si="1025"/>
        <v>0</v>
      </c>
      <c r="I1603">
        <v>87596</v>
      </c>
      <c r="J1603" t="s">
        <v>2734</v>
      </c>
      <c r="K1603" t="s">
        <v>2738</v>
      </c>
      <c r="L1603">
        <v>32097</v>
      </c>
      <c r="M1603" t="s">
        <v>3924</v>
      </c>
      <c r="N1603" t="s">
        <v>4758</v>
      </c>
      <c r="O1603">
        <v>-81.551325745063195</v>
      </c>
      <c r="P1603">
        <v>30.6840574737978</v>
      </c>
      <c r="Q1603" t="s">
        <v>5928</v>
      </c>
      <c r="R1603">
        <v>1</v>
      </c>
      <c r="S1603" t="s">
        <v>6539</v>
      </c>
      <c r="T1603">
        <v>1001</v>
      </c>
      <c r="U1603" t="s">
        <v>6582</v>
      </c>
      <c r="V1603">
        <v>2017</v>
      </c>
      <c r="W1603">
        <v>98852</v>
      </c>
      <c r="X1603">
        <v>2017</v>
      </c>
      <c r="Y1603">
        <v>103122</v>
      </c>
      <c r="Z1603">
        <v>904.51</v>
      </c>
      <c r="AA1603" s="3">
        <f t="shared" si="1026"/>
        <v>0.89535056373301125</v>
      </c>
      <c r="AB1603" t="s">
        <v>6616</v>
      </c>
      <c r="AC1603" t="s">
        <v>6616</v>
      </c>
      <c r="AD1603" t="s">
        <v>6616</v>
      </c>
      <c r="AE1603" t="s">
        <v>6616</v>
      </c>
      <c r="AF1603" t="s">
        <v>6616</v>
      </c>
      <c r="AG1603" t="s">
        <v>6616</v>
      </c>
      <c r="AH1603" t="s">
        <v>6616</v>
      </c>
      <c r="AI1603" t="s">
        <v>6618</v>
      </c>
      <c r="AJ1603" t="s">
        <v>6618</v>
      </c>
      <c r="AK1603" t="s">
        <v>6618</v>
      </c>
      <c r="AL1603" t="s">
        <v>6618</v>
      </c>
      <c r="AM1603" t="s">
        <v>6618</v>
      </c>
      <c r="AN1603" t="s">
        <v>6618</v>
      </c>
      <c r="AO1603" t="s">
        <v>6618</v>
      </c>
      <c r="AP1603" s="3" t="str">
        <f t="shared" si="1027"/>
        <v>No</v>
      </c>
      <c r="AQ1603" s="3" t="str">
        <f t="shared" si="1028"/>
        <v>No</v>
      </c>
      <c r="AR1603" s="3" t="str">
        <f t="shared" si="1029"/>
        <v>No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 t="s">
        <v>6634</v>
      </c>
      <c r="AZ1603" t="s">
        <v>6638</v>
      </c>
      <c r="BA1603">
        <v>1</v>
      </c>
      <c r="BB1603" t="s">
        <v>6617</v>
      </c>
      <c r="BC1603" t="s">
        <v>6616</v>
      </c>
      <c r="BD1603" s="4" t="str">
        <f t="shared" si="1030"/>
        <v>No</v>
      </c>
      <c r="BE1603" t="s">
        <v>6640</v>
      </c>
      <c r="BF1603" s="3" t="str">
        <f t="shared" si="1031"/>
        <v>No</v>
      </c>
      <c r="BG1603" t="s">
        <v>6645</v>
      </c>
      <c r="BH1603" s="3" t="str">
        <f t="shared" si="1032"/>
        <v>87596 HAVEN RD</v>
      </c>
      <c r="BI1603" s="3" t="str">
        <f t="shared" si="1033"/>
        <v>Yulee</v>
      </c>
      <c r="BJ1603" s="3" t="str">
        <f t="shared" si="1034"/>
        <v>Florida</v>
      </c>
      <c r="BK1603" s="3">
        <f t="shared" si="1035"/>
        <v>32097</v>
      </c>
      <c r="BL1603" s="3" t="str">
        <f t="shared" si="1036"/>
        <v>87596 HAVEN RD YULEE FL 32097</v>
      </c>
      <c r="BM1603" s="3" t="str">
        <f t="shared" si="1037"/>
        <v/>
      </c>
      <c r="BN1603" s="3" t="str">
        <f t="shared" si="1038"/>
        <v>Pass</v>
      </c>
      <c r="BO1603" s="3" t="str">
        <f t="shared" si="1039"/>
        <v>No</v>
      </c>
      <c r="BP1603" s="3" t="str">
        <f t="shared" si="1040"/>
        <v>FV&lt;$10K</v>
      </c>
      <c r="BQ1603" t="s">
        <v>6650</v>
      </c>
      <c r="BR1603" s="3" t="str">
        <f t="shared" si="1041"/>
        <v>No, &lt; $20K Lien</v>
      </c>
      <c r="BS1603" s="3" t="str">
        <f t="shared" si="1042"/>
        <v>No, Lien &lt; $20K</v>
      </c>
      <c r="BT1603" t="s">
        <v>6650</v>
      </c>
      <c r="BU1603" s="3" t="str">
        <f t="shared" si="1043"/>
        <v>No</v>
      </c>
      <c r="BV1603" s="3" t="str">
        <f t="shared" si="1044"/>
        <v>No</v>
      </c>
      <c r="BW1603" s="3">
        <f t="shared" si="1045"/>
        <v>1</v>
      </c>
      <c r="BX1603" s="3" t="str">
        <f t="shared" si="1046"/>
        <v>No</v>
      </c>
      <c r="BY1603" s="3">
        <f t="shared" si="1047"/>
        <v>98852</v>
      </c>
      <c r="BZ1603">
        <v>1</v>
      </c>
      <c r="CA1603" s="3">
        <f t="shared" si="1048"/>
        <v>98852</v>
      </c>
      <c r="CC1603" s="3">
        <f t="shared" si="1049"/>
        <v>0</v>
      </c>
      <c r="CD1603" s="3">
        <f t="shared" si="1050"/>
        <v>0</v>
      </c>
      <c r="CE1603" s="3" t="str">
        <f t="shared" si="1051"/>
        <v/>
      </c>
      <c r="CF1603" s="3" t="e">
        <f>HLOOKUP(CE1603,'Valuation Data'!$D$2:$K$5,4,FALSE)</f>
        <v>#N/A</v>
      </c>
      <c r="CG1603" s="3">
        <f t="shared" si="1052"/>
        <v>98852</v>
      </c>
      <c r="CH1603" s="3" t="str">
        <f t="shared" si="1053"/>
        <v>No</v>
      </c>
      <c r="CI1603" s="3" t="str">
        <f>VLOOKUP(R1603,'Use Codes &amp; County Type'!A:D,4,FALSE)</f>
        <v>S</v>
      </c>
      <c r="CJ1603" s="3" t="str">
        <f t="shared" si="1054"/>
        <v>No</v>
      </c>
      <c r="CK1603" s="3" t="str">
        <f t="shared" si="1055"/>
        <v>Yes</v>
      </c>
      <c r="CL1603" s="3">
        <f t="shared" si="1056"/>
        <v>0.67</v>
      </c>
      <c r="CM1603" s="3">
        <f t="shared" si="1057"/>
        <v>66230.840000000011</v>
      </c>
      <c r="CN1603" s="3">
        <f t="shared" si="1058"/>
        <v>5051.1499999999996</v>
      </c>
      <c r="CO1603" s="3">
        <f t="shared" si="1059"/>
        <v>61179.69000000001</v>
      </c>
      <c r="CP1603" s="3">
        <f t="shared" si="1060"/>
        <v>5.1098106259863225E-2</v>
      </c>
      <c r="CR1603" s="3" t="str">
        <f t="shared" si="1061"/>
        <v>No</v>
      </c>
      <c r="CV1603" s="3" t="str">
        <f t="shared" si="1062"/>
        <v>*Bid</v>
      </c>
      <c r="CW1603" s="3">
        <f t="shared" si="1063"/>
        <v>1602</v>
      </c>
      <c r="CX1603" s="3">
        <f t="shared" si="1064"/>
        <v>1010.23</v>
      </c>
      <c r="CY1603" s="3" t="str">
        <f t="shared" si="1065"/>
        <v>Ok</v>
      </c>
      <c r="CZ1603">
        <v>0</v>
      </c>
      <c r="DA1603">
        <v>0</v>
      </c>
    </row>
    <row r="1604" spans="1:105" x14ac:dyDescent="0.25">
      <c r="A1604">
        <v>1603</v>
      </c>
      <c r="B1604" t="s">
        <v>3</v>
      </c>
      <c r="C1604" t="s">
        <v>1712</v>
      </c>
      <c r="D1604">
        <v>448.54</v>
      </c>
      <c r="E1604">
        <v>2017</v>
      </c>
      <c r="F1604" t="e">
        <f>NA()</f>
        <v>#N/A</v>
      </c>
      <c r="G1604" t="e">
        <f>NA()</f>
        <v>#N/A</v>
      </c>
      <c r="H1604" s="3" t="e">
        <f t="shared" si="1025"/>
        <v>#N/A</v>
      </c>
      <c r="I1604" t="e">
        <f>NA()</f>
        <v>#N/A</v>
      </c>
      <c r="J1604" t="e">
        <f>NA()</f>
        <v>#N/A</v>
      </c>
      <c r="K1604" t="e">
        <f>NA()</f>
        <v>#N/A</v>
      </c>
      <c r="L1604" t="e">
        <f>NA()</f>
        <v>#N/A</v>
      </c>
      <c r="M1604" t="e">
        <f>NA()</f>
        <v>#N/A</v>
      </c>
      <c r="N1604" t="e">
        <f>NA()</f>
        <v>#N/A</v>
      </c>
      <c r="O1604" t="e">
        <f>NA()</f>
        <v>#N/A</v>
      </c>
      <c r="P1604" t="e">
        <f>NA()</f>
        <v>#N/A</v>
      </c>
      <c r="Q1604" t="e">
        <f>NA()</f>
        <v>#N/A</v>
      </c>
      <c r="R1604">
        <v>2</v>
      </c>
      <c r="S1604" t="s">
        <v>6535</v>
      </c>
      <c r="T1604" t="e">
        <f>NA()</f>
        <v>#N/A</v>
      </c>
      <c r="U1604" t="e">
        <f>NA()</f>
        <v>#N/A</v>
      </c>
      <c r="V1604">
        <v>2017</v>
      </c>
      <c r="W1604">
        <v>51011</v>
      </c>
      <c r="X1604" t="e">
        <f>NA()</f>
        <v>#N/A</v>
      </c>
      <c r="Y1604" t="e">
        <f>NA()</f>
        <v>#N/A</v>
      </c>
      <c r="Z1604" t="e">
        <f>NA()</f>
        <v>#N/A</v>
      </c>
      <c r="AA1604" s="3">
        <f t="shared" si="1026"/>
        <v>0</v>
      </c>
      <c r="AG1604" t="s">
        <v>6616</v>
      </c>
      <c r="AH1604" t="s">
        <v>6616</v>
      </c>
      <c r="AI1604" t="e">
        <f>NA()</f>
        <v>#N/A</v>
      </c>
      <c r="AJ1604" t="e">
        <f>NA()</f>
        <v>#N/A</v>
      </c>
      <c r="AK1604" t="e">
        <f>NA()</f>
        <v>#N/A</v>
      </c>
      <c r="AL1604" t="e">
        <f>NA()</f>
        <v>#N/A</v>
      </c>
      <c r="AM1604" t="e">
        <f>NA()</f>
        <v>#N/A</v>
      </c>
      <c r="AN1604" t="e">
        <f>NA()</f>
        <v>#N/A</v>
      </c>
      <c r="AO1604" t="e">
        <f>NA()</f>
        <v>#N/A</v>
      </c>
      <c r="AP1604" s="3" t="str">
        <f t="shared" si="1027"/>
        <v>No</v>
      </c>
      <c r="AQ1604" s="3" t="str">
        <f t="shared" si="1028"/>
        <v>No</v>
      </c>
      <c r="AR1604" s="3" t="str">
        <f t="shared" si="1029"/>
        <v>No</v>
      </c>
      <c r="AS1604" t="e">
        <f>NA()</f>
        <v>#N/A</v>
      </c>
      <c r="AT1604" t="e">
        <f>NA()</f>
        <v>#N/A</v>
      </c>
      <c r="AU1604" t="e">
        <f>NA()</f>
        <v>#N/A</v>
      </c>
      <c r="AV1604" t="e">
        <f>NA()</f>
        <v>#N/A</v>
      </c>
      <c r="AW1604" t="e">
        <f>NA()</f>
        <v>#N/A</v>
      </c>
      <c r="AX1604" t="e">
        <f>NA()</f>
        <v>#N/A</v>
      </c>
      <c r="AY1604" t="e">
        <f>NA()</f>
        <v>#N/A</v>
      </c>
      <c r="AZ1604" t="e">
        <f>NA()</f>
        <v>#N/A</v>
      </c>
      <c r="BA1604">
        <v>0</v>
      </c>
      <c r="BB1604" t="s">
        <v>6617</v>
      </c>
      <c r="BC1604" t="e">
        <f>NA()</f>
        <v>#N/A</v>
      </c>
      <c r="BD1604" s="4" t="str">
        <f t="shared" si="1030"/>
        <v>No</v>
      </c>
      <c r="BE1604" t="e">
        <f>NA()</f>
        <v>#N/A</v>
      </c>
      <c r="BF1604" s="3" t="str">
        <f t="shared" si="1031"/>
        <v>No</v>
      </c>
      <c r="BG1604" t="e">
        <f>NA()</f>
        <v>#N/A</v>
      </c>
      <c r="BH1604" s="3" t="e">
        <f t="shared" si="1032"/>
        <v>#N/A</v>
      </c>
      <c r="BI1604" s="3" t="e">
        <f t="shared" si="1033"/>
        <v>#N/A</v>
      </c>
      <c r="BJ1604" s="3" t="e">
        <f t="shared" si="1034"/>
        <v>#N/A</v>
      </c>
      <c r="BK1604" s="3" t="e">
        <f t="shared" si="1035"/>
        <v>#N/A</v>
      </c>
      <c r="BL1604" s="3" t="e">
        <f t="shared" si="1036"/>
        <v>#N/A</v>
      </c>
      <c r="BM1604" s="3" t="e">
        <f t="shared" si="1037"/>
        <v>#N/A</v>
      </c>
      <c r="BN1604" s="3" t="str">
        <f t="shared" si="1038"/>
        <v>Pass</v>
      </c>
      <c r="BO1604" s="3" t="e">
        <f t="shared" si="1039"/>
        <v>#N/A</v>
      </c>
      <c r="BP1604" s="3" t="str">
        <f t="shared" si="1040"/>
        <v>FV&lt;$10K</v>
      </c>
      <c r="BQ1604" t="s">
        <v>6650</v>
      </c>
      <c r="BR1604" s="3" t="str">
        <f t="shared" si="1041"/>
        <v>No, &lt; $20K Lien</v>
      </c>
      <c r="BS1604" s="3" t="str">
        <f t="shared" si="1042"/>
        <v>No, Lien &lt; $20K</v>
      </c>
      <c r="BT1604" t="s">
        <v>6650</v>
      </c>
      <c r="BU1604" s="3" t="str">
        <f t="shared" si="1043"/>
        <v>No</v>
      </c>
      <c r="BV1604" s="3" t="str">
        <f t="shared" si="1044"/>
        <v>No</v>
      </c>
      <c r="BW1604" s="3">
        <f t="shared" si="1045"/>
        <v>0</v>
      </c>
      <c r="BX1604" s="3" t="str">
        <f t="shared" si="1046"/>
        <v>No</v>
      </c>
      <c r="BY1604" s="3">
        <f t="shared" si="1047"/>
        <v>51011</v>
      </c>
      <c r="BZ1604">
        <v>1</v>
      </c>
      <c r="CA1604" s="3">
        <f t="shared" si="1048"/>
        <v>51011</v>
      </c>
      <c r="CC1604" s="3" t="e">
        <f t="shared" si="1049"/>
        <v>#N/A</v>
      </c>
      <c r="CD1604" s="3" t="e">
        <f t="shared" si="1050"/>
        <v>#N/A</v>
      </c>
      <c r="CE1604" s="3" t="str">
        <f t="shared" si="1051"/>
        <v/>
      </c>
      <c r="CF1604" s="3" t="e">
        <f>HLOOKUP(CE1604,'Valuation Data'!$D$2:$K$5,4,FALSE)</f>
        <v>#N/A</v>
      </c>
      <c r="CG1604" s="3">
        <f t="shared" si="1052"/>
        <v>51011</v>
      </c>
      <c r="CH1604" s="3" t="str">
        <f t="shared" si="1053"/>
        <v>No</v>
      </c>
      <c r="CI1604" s="3" t="str">
        <f>VLOOKUP(R1604,'Use Codes &amp; County Type'!A:D,4,FALSE)</f>
        <v>R</v>
      </c>
      <c r="CJ1604" s="3" t="str">
        <f t="shared" si="1054"/>
        <v>No</v>
      </c>
      <c r="CK1604" s="3" t="str">
        <f t="shared" si="1055"/>
        <v>Yes</v>
      </c>
      <c r="CL1604" s="3">
        <f t="shared" si="1056"/>
        <v>0.67</v>
      </c>
      <c r="CM1604" s="3">
        <f t="shared" si="1057"/>
        <v>34177.370000000003</v>
      </c>
      <c r="CN1604" s="3" t="e">
        <f t="shared" si="1058"/>
        <v>#N/A</v>
      </c>
      <c r="CO1604" s="3" t="e">
        <f t="shared" si="1059"/>
        <v>#N/A</v>
      </c>
      <c r="CP1604" s="3" t="e">
        <f t="shared" si="1060"/>
        <v>#N/A</v>
      </c>
      <c r="CR1604" s="3" t="e">
        <f t="shared" si="1061"/>
        <v>#N/A</v>
      </c>
      <c r="CV1604" s="3" t="e">
        <f t="shared" si="1062"/>
        <v>#N/A</v>
      </c>
      <c r="CW1604" s="3">
        <f t="shared" si="1063"/>
        <v>1603</v>
      </c>
      <c r="CX1604" s="3">
        <f t="shared" si="1064"/>
        <v>448.54</v>
      </c>
      <c r="CY1604" s="3" t="e">
        <f t="shared" si="1065"/>
        <v>#N/A</v>
      </c>
      <c r="CZ1604" t="e">
        <f>NA()</f>
        <v>#N/A</v>
      </c>
      <c r="DA1604" t="e">
        <f>NA()</f>
        <v>#N/A</v>
      </c>
    </row>
    <row r="1605" spans="1:105" x14ac:dyDescent="0.25">
      <c r="A1605">
        <v>1604</v>
      </c>
      <c r="B1605" t="s">
        <v>3</v>
      </c>
      <c r="C1605" t="s">
        <v>1713</v>
      </c>
      <c r="D1605">
        <v>1923.54</v>
      </c>
      <c r="E1605">
        <v>2017</v>
      </c>
      <c r="F1605">
        <v>1923.54</v>
      </c>
      <c r="G1605">
        <v>1923.54</v>
      </c>
      <c r="H1605" s="3">
        <f t="shared" si="1025"/>
        <v>0</v>
      </c>
      <c r="I1605">
        <v>87115</v>
      </c>
      <c r="J1605" t="s">
        <v>2734</v>
      </c>
      <c r="K1605" t="s">
        <v>2738</v>
      </c>
      <c r="L1605">
        <v>32097</v>
      </c>
      <c r="M1605" t="s">
        <v>3925</v>
      </c>
      <c r="N1605" t="s">
        <v>4758</v>
      </c>
      <c r="O1605">
        <v>-81.563371834175797</v>
      </c>
      <c r="P1605">
        <v>30.684401353769701</v>
      </c>
      <c r="Q1605" t="s">
        <v>5929</v>
      </c>
      <c r="R1605">
        <v>0</v>
      </c>
      <c r="S1605" t="s">
        <v>6538</v>
      </c>
      <c r="T1605">
        <v>8001</v>
      </c>
      <c r="U1605" t="s">
        <v>6581</v>
      </c>
      <c r="V1605">
        <v>2017</v>
      </c>
      <c r="W1605">
        <v>115531</v>
      </c>
      <c r="X1605">
        <v>2017</v>
      </c>
      <c r="Y1605">
        <v>115531</v>
      </c>
      <c r="Z1605">
        <v>1749</v>
      </c>
      <c r="AA1605" s="3">
        <f t="shared" si="1026"/>
        <v>0.90926104993917467</v>
      </c>
      <c r="AB1605" t="s">
        <v>6616</v>
      </c>
      <c r="AC1605" t="s">
        <v>6616</v>
      </c>
      <c r="AE1605" t="s">
        <v>6616</v>
      </c>
      <c r="AF1605" t="s">
        <v>6616</v>
      </c>
      <c r="AI1605" t="s">
        <v>6618</v>
      </c>
      <c r="AJ1605" t="s">
        <v>6618</v>
      </c>
      <c r="AK1605" t="s">
        <v>6618</v>
      </c>
      <c r="AL1605" t="s">
        <v>6618</v>
      </c>
      <c r="AM1605" t="s">
        <v>6618</v>
      </c>
      <c r="AN1605">
        <v>0</v>
      </c>
      <c r="AO1605">
        <v>0</v>
      </c>
      <c r="AP1605" s="3" t="str">
        <f t="shared" si="1027"/>
        <v>No</v>
      </c>
      <c r="AQ1605" s="3" t="str">
        <f t="shared" si="1028"/>
        <v>No</v>
      </c>
      <c r="AR1605" s="3" t="str">
        <f t="shared" si="1029"/>
        <v>No</v>
      </c>
      <c r="AS1605">
        <v>0</v>
      </c>
      <c r="AT1605">
        <v>0</v>
      </c>
      <c r="AU1605">
        <v>54000</v>
      </c>
      <c r="AV1605" t="s">
        <v>6622</v>
      </c>
      <c r="AW1605">
        <v>0</v>
      </c>
      <c r="AX1605">
        <v>0</v>
      </c>
      <c r="AY1605" t="s">
        <v>6634</v>
      </c>
      <c r="AZ1605" t="s">
        <v>6638</v>
      </c>
      <c r="BA1605">
        <v>0</v>
      </c>
      <c r="BB1605" t="s">
        <v>6616</v>
      </c>
      <c r="BC1605" t="s">
        <v>6616</v>
      </c>
      <c r="BD1605" s="4" t="str">
        <f t="shared" si="1030"/>
        <v>No</v>
      </c>
      <c r="BE1605" t="s">
        <v>6640</v>
      </c>
      <c r="BF1605" s="3" t="str">
        <f t="shared" si="1031"/>
        <v>No</v>
      </c>
      <c r="BG1605" t="s">
        <v>6645</v>
      </c>
      <c r="BH1605" s="3" t="str">
        <f t="shared" si="1032"/>
        <v>87115 BROOKER RD</v>
      </c>
      <c r="BI1605" s="3" t="str">
        <f t="shared" si="1033"/>
        <v>Yulee</v>
      </c>
      <c r="BJ1605" s="3" t="str">
        <f t="shared" si="1034"/>
        <v>Florida</v>
      </c>
      <c r="BK1605" s="3">
        <f t="shared" si="1035"/>
        <v>32097</v>
      </c>
      <c r="BL1605" s="3" t="str">
        <f t="shared" si="1036"/>
        <v>87115 BROOKER RD YULEE FL 32097</v>
      </c>
      <c r="BM1605" s="3" t="str">
        <f t="shared" si="1037"/>
        <v>L</v>
      </c>
      <c r="BN1605" s="3" t="str">
        <f t="shared" si="1038"/>
        <v>Pass</v>
      </c>
      <c r="BO1605" s="3" t="str">
        <f t="shared" si="1039"/>
        <v>No</v>
      </c>
      <c r="BP1605" s="3" t="str">
        <f t="shared" si="1040"/>
        <v>FV&lt;$10K</v>
      </c>
      <c r="BQ1605" t="s">
        <v>6650</v>
      </c>
      <c r="BR1605" s="3" t="str">
        <f t="shared" si="1041"/>
        <v>No, &lt; $20K Lien</v>
      </c>
      <c r="BS1605" s="3" t="str">
        <f t="shared" si="1042"/>
        <v>No, Lien &lt; $20K</v>
      </c>
      <c r="BT1605" t="s">
        <v>6650</v>
      </c>
      <c r="BU1605" s="3" t="str">
        <f t="shared" si="1043"/>
        <v>No</v>
      </c>
      <c r="BV1605" s="3" t="str">
        <f t="shared" si="1044"/>
        <v>No</v>
      </c>
      <c r="BW1605" s="3">
        <f t="shared" si="1045"/>
        <v>0</v>
      </c>
      <c r="BX1605" s="3" t="str">
        <f t="shared" si="1046"/>
        <v>No</v>
      </c>
      <c r="BY1605" s="3">
        <f t="shared" si="1047"/>
        <v>115531</v>
      </c>
      <c r="BZ1605">
        <v>1</v>
      </c>
      <c r="CA1605" s="3">
        <f t="shared" si="1048"/>
        <v>115531</v>
      </c>
      <c r="CC1605" s="3">
        <f t="shared" si="1049"/>
        <v>0</v>
      </c>
      <c r="CD1605" s="3">
        <f t="shared" si="1050"/>
        <v>0</v>
      </c>
      <c r="CE1605" s="3" t="str">
        <f t="shared" si="1051"/>
        <v/>
      </c>
      <c r="CF1605" s="3" t="e">
        <f>HLOOKUP(CE1605,'Valuation Data'!$D$2:$K$5,4,FALSE)</f>
        <v>#N/A</v>
      </c>
      <c r="CG1605" s="3">
        <f t="shared" si="1052"/>
        <v>115531</v>
      </c>
      <c r="CH1605" s="3" t="str">
        <f t="shared" si="1053"/>
        <v>No</v>
      </c>
      <c r="CI1605" s="3" t="str">
        <f>VLOOKUP(R1605,'Use Codes &amp; County Type'!A:D,4,FALSE)</f>
        <v>V</v>
      </c>
      <c r="CJ1605" s="3" t="str">
        <f t="shared" si="1054"/>
        <v>Yes</v>
      </c>
      <c r="CK1605" s="3" t="str">
        <f t="shared" si="1055"/>
        <v>No</v>
      </c>
      <c r="CL1605" s="3">
        <f t="shared" si="1056"/>
        <v>0</v>
      </c>
      <c r="CM1605" s="3">
        <f t="shared" si="1057"/>
        <v>0</v>
      </c>
      <c r="CN1605" s="3">
        <f t="shared" si="1058"/>
        <v>7694.16</v>
      </c>
      <c r="CO1605" s="3">
        <f t="shared" si="1059"/>
        <v>-7694.16</v>
      </c>
      <c r="CP1605" s="3">
        <f t="shared" si="1060"/>
        <v>6.6598229046749349E-2</v>
      </c>
      <c r="CR1605" s="3" t="str">
        <f t="shared" si="1061"/>
        <v>No</v>
      </c>
      <c r="CV1605" s="3" t="str">
        <f t="shared" si="1062"/>
        <v>Vacant, No Sales Data</v>
      </c>
      <c r="CW1605" s="3">
        <f t="shared" si="1063"/>
        <v>1604</v>
      </c>
      <c r="CX1605" s="3">
        <f t="shared" si="1064"/>
        <v>1923.54</v>
      </c>
      <c r="CY1605" s="3" t="str">
        <f t="shared" si="1065"/>
        <v>Ok</v>
      </c>
      <c r="CZ1605">
        <v>0</v>
      </c>
      <c r="DA1605">
        <v>0</v>
      </c>
    </row>
    <row r="1606" spans="1:105" x14ac:dyDescent="0.25">
      <c r="A1606">
        <v>1605</v>
      </c>
      <c r="B1606" t="s">
        <v>3</v>
      </c>
      <c r="C1606" t="s">
        <v>1714</v>
      </c>
      <c r="D1606">
        <v>624.69000000000005</v>
      </c>
      <c r="E1606">
        <v>2017</v>
      </c>
      <c r="F1606">
        <v>624.69000000000005</v>
      </c>
      <c r="G1606">
        <v>624.69000000000005</v>
      </c>
      <c r="H1606" s="3">
        <f t="shared" si="1025"/>
        <v>0</v>
      </c>
      <c r="I1606">
        <v>87270</v>
      </c>
      <c r="J1606" t="s">
        <v>2734</v>
      </c>
      <c r="K1606" t="s">
        <v>2738</v>
      </c>
      <c r="L1606">
        <v>32097</v>
      </c>
      <c r="M1606" t="s">
        <v>3926</v>
      </c>
      <c r="N1606" t="s">
        <v>4758</v>
      </c>
      <c r="O1606">
        <v>-81.565537927508302</v>
      </c>
      <c r="P1606">
        <v>30.685497420321301</v>
      </c>
      <c r="Q1606" t="s">
        <v>5930</v>
      </c>
      <c r="R1606">
        <v>0</v>
      </c>
      <c r="S1606" t="s">
        <v>6538</v>
      </c>
      <c r="T1606">
        <v>8001</v>
      </c>
      <c r="U1606" t="s">
        <v>6581</v>
      </c>
      <c r="V1606">
        <v>2017</v>
      </c>
      <c r="W1606">
        <v>36200</v>
      </c>
      <c r="X1606">
        <v>2017</v>
      </c>
      <c r="Y1606">
        <v>36200</v>
      </c>
      <c r="Z1606">
        <v>548.03</v>
      </c>
      <c r="AA1606" s="3">
        <f t="shared" si="1026"/>
        <v>0.87728313243368694</v>
      </c>
      <c r="AB1606" t="s">
        <v>6616</v>
      </c>
      <c r="AC1606" t="s">
        <v>6616</v>
      </c>
      <c r="AD1606" t="s">
        <v>6616</v>
      </c>
      <c r="AE1606" t="s">
        <v>6616</v>
      </c>
      <c r="AF1606" t="s">
        <v>6616</v>
      </c>
      <c r="AG1606" t="s">
        <v>6616</v>
      </c>
      <c r="AH1606" t="s">
        <v>6616</v>
      </c>
      <c r="AI1606" t="s">
        <v>6618</v>
      </c>
      <c r="AJ1606" t="s">
        <v>6618</v>
      </c>
      <c r="AK1606" t="s">
        <v>6618</v>
      </c>
      <c r="AL1606" t="s">
        <v>6618</v>
      </c>
      <c r="AM1606" t="s">
        <v>6618</v>
      </c>
      <c r="AN1606" t="s">
        <v>6618</v>
      </c>
      <c r="AO1606" t="s">
        <v>6618</v>
      </c>
      <c r="AP1606" s="3" t="str">
        <f t="shared" si="1027"/>
        <v>No</v>
      </c>
      <c r="AQ1606" s="3" t="str">
        <f t="shared" si="1028"/>
        <v>No</v>
      </c>
      <c r="AR1606" s="3" t="str">
        <f t="shared" si="1029"/>
        <v>No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 t="s">
        <v>6634</v>
      </c>
      <c r="AZ1606" t="s">
        <v>6638</v>
      </c>
      <c r="BA1606">
        <v>1</v>
      </c>
      <c r="BB1606" t="s">
        <v>6616</v>
      </c>
      <c r="BC1606" t="s">
        <v>6616</v>
      </c>
      <c r="BD1606" s="4" t="str">
        <f t="shared" si="1030"/>
        <v>No</v>
      </c>
      <c r="BE1606" t="s">
        <v>6640</v>
      </c>
      <c r="BF1606" s="3" t="str">
        <f t="shared" si="1031"/>
        <v>No</v>
      </c>
      <c r="BG1606" t="s">
        <v>6645</v>
      </c>
      <c r="BH1606" s="3" t="str">
        <f t="shared" si="1032"/>
        <v>87270 BELL RIVER EST RD</v>
      </c>
      <c r="BI1606" s="3" t="str">
        <f t="shared" si="1033"/>
        <v>Yulee</v>
      </c>
      <c r="BJ1606" s="3" t="str">
        <f t="shared" si="1034"/>
        <v>Florida</v>
      </c>
      <c r="BK1606" s="3">
        <f t="shared" si="1035"/>
        <v>32097</v>
      </c>
      <c r="BL1606" s="3" t="str">
        <f t="shared" si="1036"/>
        <v>87270 BELL RIVER EST RD YULEE FL 32097</v>
      </c>
      <c r="BM1606" s="3" t="str">
        <f t="shared" si="1037"/>
        <v/>
      </c>
      <c r="BN1606" s="3" t="str">
        <f t="shared" si="1038"/>
        <v>Pass</v>
      </c>
      <c r="BO1606" s="3" t="str">
        <f t="shared" si="1039"/>
        <v>No</v>
      </c>
      <c r="BP1606" s="3" t="str">
        <f t="shared" si="1040"/>
        <v>FV&lt;$10K</v>
      </c>
      <c r="BQ1606" t="s">
        <v>6650</v>
      </c>
      <c r="BR1606" s="3" t="str">
        <f t="shared" si="1041"/>
        <v>No, &lt; $20K Lien</v>
      </c>
      <c r="BS1606" s="3" t="str">
        <f t="shared" si="1042"/>
        <v>No, Lien &lt; $20K</v>
      </c>
      <c r="BT1606" t="s">
        <v>6650</v>
      </c>
      <c r="BU1606" s="3" t="str">
        <f t="shared" si="1043"/>
        <v>No</v>
      </c>
      <c r="BV1606" s="3" t="str">
        <f t="shared" si="1044"/>
        <v>No</v>
      </c>
      <c r="BW1606" s="3">
        <f t="shared" si="1045"/>
        <v>1</v>
      </c>
      <c r="BX1606" s="3" t="str">
        <f t="shared" si="1046"/>
        <v>No</v>
      </c>
      <c r="BY1606" s="3">
        <f t="shared" si="1047"/>
        <v>36200</v>
      </c>
      <c r="BZ1606">
        <v>1</v>
      </c>
      <c r="CA1606" s="3">
        <f t="shared" si="1048"/>
        <v>36200</v>
      </c>
      <c r="CC1606" s="3">
        <f t="shared" si="1049"/>
        <v>0</v>
      </c>
      <c r="CD1606" s="3">
        <f t="shared" si="1050"/>
        <v>0</v>
      </c>
      <c r="CE1606" s="3" t="str">
        <f t="shared" si="1051"/>
        <v/>
      </c>
      <c r="CF1606" s="3" t="e">
        <f>HLOOKUP(CE1606,'Valuation Data'!$D$2:$K$5,4,FALSE)</f>
        <v>#N/A</v>
      </c>
      <c r="CG1606" s="3">
        <f t="shared" si="1052"/>
        <v>36200</v>
      </c>
      <c r="CH1606" s="3" t="str">
        <f t="shared" si="1053"/>
        <v>No</v>
      </c>
      <c r="CI1606" s="3" t="str">
        <f>VLOOKUP(R1606,'Use Codes &amp; County Type'!A:D,4,FALSE)</f>
        <v>V</v>
      </c>
      <c r="CJ1606" s="3" t="str">
        <f t="shared" si="1054"/>
        <v>Yes</v>
      </c>
      <c r="CK1606" s="3" t="str">
        <f t="shared" si="1055"/>
        <v>No</v>
      </c>
      <c r="CL1606" s="3">
        <f t="shared" si="1056"/>
        <v>0</v>
      </c>
      <c r="CM1606" s="3">
        <f t="shared" si="1057"/>
        <v>0</v>
      </c>
      <c r="CN1606" s="3">
        <f t="shared" si="1058"/>
        <v>3123.4500000000003</v>
      </c>
      <c r="CO1606" s="3">
        <f t="shared" si="1059"/>
        <v>-3123.4500000000003</v>
      </c>
      <c r="CP1606" s="3">
        <f t="shared" si="1060"/>
        <v>8.6283149171270723E-2</v>
      </c>
      <c r="CR1606" s="3" t="str">
        <f t="shared" si="1061"/>
        <v>No</v>
      </c>
      <c r="CV1606" s="3" t="str">
        <f t="shared" si="1062"/>
        <v>Vacant, No Sales Data</v>
      </c>
      <c r="CW1606" s="3">
        <f t="shared" si="1063"/>
        <v>1605</v>
      </c>
      <c r="CX1606" s="3">
        <f t="shared" si="1064"/>
        <v>624.69000000000005</v>
      </c>
      <c r="CY1606" s="3" t="str">
        <f t="shared" si="1065"/>
        <v>Ok</v>
      </c>
      <c r="CZ1606">
        <v>0</v>
      </c>
      <c r="DA1606">
        <v>0</v>
      </c>
    </row>
    <row r="1607" spans="1:105" x14ac:dyDescent="0.25">
      <c r="A1607">
        <v>1606</v>
      </c>
      <c r="B1607" t="s">
        <v>3</v>
      </c>
      <c r="C1607" t="s">
        <v>1715</v>
      </c>
      <c r="D1607">
        <v>103.38</v>
      </c>
      <c r="E1607">
        <v>2017</v>
      </c>
      <c r="F1607" t="e">
        <f>NA()</f>
        <v>#N/A</v>
      </c>
      <c r="G1607" t="e">
        <f>NA()</f>
        <v>#N/A</v>
      </c>
      <c r="H1607" s="3" t="e">
        <f t="shared" si="1025"/>
        <v>#N/A</v>
      </c>
      <c r="I1607" t="e">
        <f>NA()</f>
        <v>#N/A</v>
      </c>
      <c r="J1607" t="e">
        <f>NA()</f>
        <v>#N/A</v>
      </c>
      <c r="K1607" t="e">
        <f>NA()</f>
        <v>#N/A</v>
      </c>
      <c r="L1607" t="e">
        <f>NA()</f>
        <v>#N/A</v>
      </c>
      <c r="M1607" t="e">
        <f>NA()</f>
        <v>#N/A</v>
      </c>
      <c r="N1607" t="e">
        <f>NA()</f>
        <v>#N/A</v>
      </c>
      <c r="O1607" t="e">
        <f>NA()</f>
        <v>#N/A</v>
      </c>
      <c r="P1607" t="e">
        <f>NA()</f>
        <v>#N/A</v>
      </c>
      <c r="Q1607" t="e">
        <f>NA()</f>
        <v>#N/A</v>
      </c>
      <c r="R1607">
        <v>2</v>
      </c>
      <c r="S1607" t="s">
        <v>6535</v>
      </c>
      <c r="T1607" t="e">
        <f>NA()</f>
        <v>#N/A</v>
      </c>
      <c r="U1607" t="e">
        <f>NA()</f>
        <v>#N/A</v>
      </c>
      <c r="V1607">
        <v>2017</v>
      </c>
      <c r="W1607">
        <v>29359</v>
      </c>
      <c r="X1607" t="e">
        <f>NA()</f>
        <v>#N/A</v>
      </c>
      <c r="Y1607" t="e">
        <f>NA()</f>
        <v>#N/A</v>
      </c>
      <c r="Z1607" t="e">
        <f>NA()</f>
        <v>#N/A</v>
      </c>
      <c r="AA1607" s="3">
        <f t="shared" si="1026"/>
        <v>0</v>
      </c>
      <c r="AC1607" t="s">
        <v>6616</v>
      </c>
      <c r="AE1607" t="s">
        <v>6616</v>
      </c>
      <c r="AF1607" t="s">
        <v>6616</v>
      </c>
      <c r="AG1607" t="s">
        <v>6616</v>
      </c>
      <c r="AH1607" t="s">
        <v>6616</v>
      </c>
      <c r="AI1607" t="e">
        <f>NA()</f>
        <v>#N/A</v>
      </c>
      <c r="AJ1607" t="e">
        <f>NA()</f>
        <v>#N/A</v>
      </c>
      <c r="AK1607" t="e">
        <f>NA()</f>
        <v>#N/A</v>
      </c>
      <c r="AL1607" t="e">
        <f>NA()</f>
        <v>#N/A</v>
      </c>
      <c r="AM1607" t="e">
        <f>NA()</f>
        <v>#N/A</v>
      </c>
      <c r="AN1607" t="e">
        <f>NA()</f>
        <v>#N/A</v>
      </c>
      <c r="AO1607" t="e">
        <f>NA()</f>
        <v>#N/A</v>
      </c>
      <c r="AP1607" s="3" t="str">
        <f t="shared" si="1027"/>
        <v>No</v>
      </c>
      <c r="AQ1607" s="3" t="str">
        <f t="shared" si="1028"/>
        <v>No</v>
      </c>
      <c r="AR1607" s="3" t="str">
        <f t="shared" si="1029"/>
        <v>No</v>
      </c>
      <c r="AS1607" t="e">
        <f>NA()</f>
        <v>#N/A</v>
      </c>
      <c r="AT1607" t="e">
        <f>NA()</f>
        <v>#N/A</v>
      </c>
      <c r="AU1607" t="e">
        <f>NA()</f>
        <v>#N/A</v>
      </c>
      <c r="AV1607" t="e">
        <f>NA()</f>
        <v>#N/A</v>
      </c>
      <c r="AW1607" t="e">
        <f>NA()</f>
        <v>#N/A</v>
      </c>
      <c r="AX1607" t="e">
        <f>NA()</f>
        <v>#N/A</v>
      </c>
      <c r="AY1607" t="e">
        <f>NA()</f>
        <v>#N/A</v>
      </c>
      <c r="AZ1607" t="e">
        <f>NA()</f>
        <v>#N/A</v>
      </c>
      <c r="BA1607">
        <v>0</v>
      </c>
      <c r="BB1607" t="s">
        <v>6617</v>
      </c>
      <c r="BC1607" t="e">
        <f>NA()</f>
        <v>#N/A</v>
      </c>
      <c r="BD1607" s="4" t="str">
        <f t="shared" si="1030"/>
        <v>No</v>
      </c>
      <c r="BE1607" t="e">
        <f>NA()</f>
        <v>#N/A</v>
      </c>
      <c r="BF1607" s="3" t="str">
        <f t="shared" si="1031"/>
        <v>No</v>
      </c>
      <c r="BG1607" t="e">
        <f>NA()</f>
        <v>#N/A</v>
      </c>
      <c r="BH1607" s="3" t="e">
        <f t="shared" si="1032"/>
        <v>#N/A</v>
      </c>
      <c r="BI1607" s="3" t="e">
        <f t="shared" si="1033"/>
        <v>#N/A</v>
      </c>
      <c r="BJ1607" s="3" t="e">
        <f t="shared" si="1034"/>
        <v>#N/A</v>
      </c>
      <c r="BK1607" s="3" t="e">
        <f t="shared" si="1035"/>
        <v>#N/A</v>
      </c>
      <c r="BL1607" s="3" t="e">
        <f t="shared" si="1036"/>
        <v>#N/A</v>
      </c>
      <c r="BM1607" s="3" t="e">
        <f t="shared" si="1037"/>
        <v>#N/A</v>
      </c>
      <c r="BN1607" s="3" t="str">
        <f t="shared" si="1038"/>
        <v>Lien&lt;$150</v>
      </c>
      <c r="BO1607" s="3" t="e">
        <f t="shared" si="1039"/>
        <v>#N/A</v>
      </c>
      <c r="BP1607" s="3" t="str">
        <f t="shared" si="1040"/>
        <v>FV&lt;$10K</v>
      </c>
      <c r="BQ1607" t="s">
        <v>6650</v>
      </c>
      <c r="BR1607" s="3" t="str">
        <f t="shared" si="1041"/>
        <v>No, &lt; $20K Lien</v>
      </c>
      <c r="BS1607" s="3" t="str">
        <f t="shared" si="1042"/>
        <v>No, Lien &lt; $20K</v>
      </c>
      <c r="BT1607" t="s">
        <v>6650</v>
      </c>
      <c r="BU1607" s="3" t="str">
        <f t="shared" si="1043"/>
        <v>No</v>
      </c>
      <c r="BV1607" s="3" t="str">
        <f t="shared" si="1044"/>
        <v>No</v>
      </c>
      <c r="BW1607" s="3">
        <f t="shared" si="1045"/>
        <v>0</v>
      </c>
      <c r="BX1607" s="3" t="str">
        <f t="shared" si="1046"/>
        <v>No</v>
      </c>
      <c r="BY1607" s="3">
        <f t="shared" si="1047"/>
        <v>29359</v>
      </c>
      <c r="BZ1607">
        <v>1</v>
      </c>
      <c r="CA1607" s="3">
        <f t="shared" si="1048"/>
        <v>29359</v>
      </c>
      <c r="CC1607" s="3" t="e">
        <f t="shared" si="1049"/>
        <v>#N/A</v>
      </c>
      <c r="CD1607" s="3" t="e">
        <f t="shared" si="1050"/>
        <v>#N/A</v>
      </c>
      <c r="CE1607" s="3" t="str">
        <f t="shared" si="1051"/>
        <v/>
      </c>
      <c r="CF1607" s="3" t="e">
        <f>HLOOKUP(CE1607,'Valuation Data'!$D$2:$K$5,4,FALSE)</f>
        <v>#N/A</v>
      </c>
      <c r="CG1607" s="3">
        <f t="shared" si="1052"/>
        <v>29359</v>
      </c>
      <c r="CH1607" s="3" t="str">
        <f t="shared" si="1053"/>
        <v>No</v>
      </c>
      <c r="CI1607" s="3" t="str">
        <f>VLOOKUP(R1607,'Use Codes &amp; County Type'!A:D,4,FALSE)</f>
        <v>R</v>
      </c>
      <c r="CJ1607" s="3" t="str">
        <f t="shared" si="1054"/>
        <v>No</v>
      </c>
      <c r="CK1607" s="3" t="str">
        <f t="shared" si="1055"/>
        <v>Yes</v>
      </c>
      <c r="CL1607" s="3">
        <f t="shared" si="1056"/>
        <v>0.67</v>
      </c>
      <c r="CM1607" s="3">
        <f t="shared" si="1057"/>
        <v>19670.530000000002</v>
      </c>
      <c r="CN1607" s="3" t="e">
        <f t="shared" si="1058"/>
        <v>#N/A</v>
      </c>
      <c r="CO1607" s="3" t="e">
        <f t="shared" si="1059"/>
        <v>#N/A</v>
      </c>
      <c r="CP1607" s="3" t="e">
        <f t="shared" si="1060"/>
        <v>#N/A</v>
      </c>
      <c r="CR1607" s="3" t="str">
        <f t="shared" si="1061"/>
        <v>No</v>
      </c>
      <c r="CV1607" s="3" t="str">
        <f t="shared" si="1062"/>
        <v>Lien&lt;$150</v>
      </c>
      <c r="CW1607" s="3">
        <f t="shared" si="1063"/>
        <v>1606</v>
      </c>
      <c r="CX1607" s="3">
        <f t="shared" si="1064"/>
        <v>103.38</v>
      </c>
      <c r="CY1607" s="3" t="str">
        <f t="shared" si="1065"/>
        <v>Ok</v>
      </c>
      <c r="CZ1607" t="e">
        <f>NA()</f>
        <v>#N/A</v>
      </c>
      <c r="DA1607" t="e">
        <f>NA()</f>
        <v>#N/A</v>
      </c>
    </row>
    <row r="1608" spans="1:105" x14ac:dyDescent="0.25">
      <c r="A1608">
        <v>1607</v>
      </c>
      <c r="B1608" t="s">
        <v>3</v>
      </c>
      <c r="C1608" t="s">
        <v>1716</v>
      </c>
      <c r="D1608">
        <v>3306.52</v>
      </c>
      <c r="E1608">
        <v>2017</v>
      </c>
      <c r="F1608">
        <v>3306.52</v>
      </c>
      <c r="G1608">
        <v>3306.52</v>
      </c>
      <c r="H1608" s="3">
        <f t="shared" si="1025"/>
        <v>0</v>
      </c>
      <c r="J1608" t="s">
        <v>2734</v>
      </c>
      <c r="K1608" t="s">
        <v>2738</v>
      </c>
      <c r="L1608">
        <v>32097</v>
      </c>
      <c r="M1608" t="s">
        <v>3657</v>
      </c>
      <c r="N1608" t="s">
        <v>4758</v>
      </c>
      <c r="O1608">
        <v>-81.617521552003893</v>
      </c>
      <c r="P1608">
        <v>30.647553247065801</v>
      </c>
      <c r="Q1608" t="s">
        <v>5931</v>
      </c>
      <c r="R1608">
        <v>0</v>
      </c>
      <c r="S1608" t="s">
        <v>6538</v>
      </c>
      <c r="T1608">
        <v>8001</v>
      </c>
      <c r="U1608" t="s">
        <v>6581</v>
      </c>
      <c r="V1608">
        <v>2017</v>
      </c>
      <c r="W1608">
        <v>200000</v>
      </c>
      <c r="X1608">
        <v>2017</v>
      </c>
      <c r="Y1608">
        <v>200000</v>
      </c>
      <c r="Z1608">
        <v>3027.76</v>
      </c>
      <c r="AA1608" s="3">
        <f t="shared" si="1026"/>
        <v>0.91569384125908815</v>
      </c>
      <c r="AD1608" t="s">
        <v>6616</v>
      </c>
      <c r="AI1608" t="s">
        <v>6618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 s="3" t="str">
        <f t="shared" si="1027"/>
        <v>No</v>
      </c>
      <c r="AQ1608" s="3" t="str">
        <f t="shared" si="1028"/>
        <v>No</v>
      </c>
      <c r="AR1608" s="3" t="str">
        <f t="shared" si="1029"/>
        <v>No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1</v>
      </c>
      <c r="AY1608" t="s">
        <v>6634</v>
      </c>
      <c r="AZ1608">
        <v>0</v>
      </c>
      <c r="BA1608">
        <v>0</v>
      </c>
      <c r="BB1608" t="s">
        <v>6616</v>
      </c>
      <c r="BC1608" t="s">
        <v>6616</v>
      </c>
      <c r="BD1608" s="4" t="str">
        <f t="shared" si="1030"/>
        <v>No</v>
      </c>
      <c r="BE1608" t="s">
        <v>6640</v>
      </c>
      <c r="BF1608" s="3" t="str">
        <f t="shared" si="1031"/>
        <v>No</v>
      </c>
      <c r="BG1608" t="s">
        <v>6645</v>
      </c>
      <c r="BH1608" s="3" t="str">
        <f t="shared" si="1032"/>
        <v>US HWY 17</v>
      </c>
      <c r="BI1608" s="3" t="str">
        <f t="shared" si="1033"/>
        <v>Yulee</v>
      </c>
      <c r="BJ1608" s="3" t="str">
        <f t="shared" si="1034"/>
        <v>Florida</v>
      </c>
      <c r="BK1608" s="3">
        <f t="shared" si="1035"/>
        <v>32097</v>
      </c>
      <c r="BL1608" s="3" t="str">
        <f t="shared" si="1036"/>
        <v>US HWY 17 YULEE FL 32097</v>
      </c>
      <c r="BM1608" s="3" t="str">
        <f t="shared" si="1037"/>
        <v/>
      </c>
      <c r="BN1608" s="3" t="str">
        <f t="shared" si="1038"/>
        <v>Pass</v>
      </c>
      <c r="BO1608" s="3" t="str">
        <f t="shared" si="1039"/>
        <v>No</v>
      </c>
      <c r="BP1608" s="3" t="str">
        <f t="shared" si="1040"/>
        <v>FV&lt;$10K</v>
      </c>
      <c r="BQ1608" t="s">
        <v>6650</v>
      </c>
      <c r="BR1608" s="3" t="str">
        <f t="shared" si="1041"/>
        <v>No, &lt; $20K Lien</v>
      </c>
      <c r="BS1608" s="3" t="str">
        <f t="shared" si="1042"/>
        <v>No, Lien &lt; $20K</v>
      </c>
      <c r="BT1608" t="s">
        <v>6650</v>
      </c>
      <c r="BU1608" s="3" t="str">
        <f t="shared" si="1043"/>
        <v>No</v>
      </c>
      <c r="BV1608" s="3" t="str">
        <f t="shared" si="1044"/>
        <v>No</v>
      </c>
      <c r="BW1608" s="3">
        <f t="shared" si="1045"/>
        <v>0</v>
      </c>
      <c r="BX1608" s="3" t="str">
        <f t="shared" si="1046"/>
        <v>No</v>
      </c>
      <c r="BY1608" s="3">
        <f t="shared" si="1047"/>
        <v>200000</v>
      </c>
      <c r="BZ1608">
        <v>1</v>
      </c>
      <c r="CA1608" s="3">
        <f t="shared" si="1048"/>
        <v>200000</v>
      </c>
      <c r="CC1608" s="3">
        <f t="shared" si="1049"/>
        <v>0</v>
      </c>
      <c r="CD1608" s="3">
        <f t="shared" si="1050"/>
        <v>0</v>
      </c>
      <c r="CE1608" s="3" t="str">
        <f t="shared" si="1051"/>
        <v/>
      </c>
      <c r="CF1608" s="3" t="e">
        <f>HLOOKUP(CE1608,'Valuation Data'!$D$2:$K$5,4,FALSE)</f>
        <v>#N/A</v>
      </c>
      <c r="CG1608" s="3">
        <f t="shared" si="1052"/>
        <v>200000</v>
      </c>
      <c r="CH1608" s="3" t="str">
        <f t="shared" si="1053"/>
        <v>No</v>
      </c>
      <c r="CI1608" s="3" t="str">
        <f>VLOOKUP(R1608,'Use Codes &amp; County Type'!A:D,4,FALSE)</f>
        <v>V</v>
      </c>
      <c r="CJ1608" s="3" t="str">
        <f t="shared" si="1054"/>
        <v>Yes</v>
      </c>
      <c r="CK1608" s="3" t="str">
        <f t="shared" si="1055"/>
        <v>No</v>
      </c>
      <c r="CL1608" s="3">
        <f t="shared" si="1056"/>
        <v>0</v>
      </c>
      <c r="CM1608" s="3">
        <f t="shared" si="1057"/>
        <v>0</v>
      </c>
      <c r="CN1608" s="3">
        <f t="shared" si="1058"/>
        <v>13226.08</v>
      </c>
      <c r="CO1608" s="3">
        <f t="shared" si="1059"/>
        <v>-13226.08</v>
      </c>
      <c r="CP1608" s="3">
        <f t="shared" si="1060"/>
        <v>6.6130400000000006E-2</v>
      </c>
      <c r="CR1608" s="3" t="str">
        <f t="shared" si="1061"/>
        <v>No</v>
      </c>
      <c r="CV1608" s="3" t="str">
        <f t="shared" si="1062"/>
        <v>Vacant, No Sales Data</v>
      </c>
      <c r="CW1608" s="3">
        <f t="shared" si="1063"/>
        <v>1607</v>
      </c>
      <c r="CX1608" s="3">
        <f t="shared" si="1064"/>
        <v>3306.52</v>
      </c>
      <c r="CY1608" s="3" t="str">
        <f t="shared" si="1065"/>
        <v>Ok</v>
      </c>
      <c r="CZ1608">
        <v>0</v>
      </c>
      <c r="DA1608">
        <v>0</v>
      </c>
    </row>
    <row r="1609" spans="1:105" x14ac:dyDescent="0.25">
      <c r="A1609">
        <v>1608</v>
      </c>
      <c r="B1609" t="s">
        <v>3</v>
      </c>
      <c r="C1609" t="s">
        <v>1717</v>
      </c>
      <c r="D1609">
        <v>1669.27</v>
      </c>
      <c r="E1609">
        <v>2017</v>
      </c>
      <c r="F1609">
        <v>1669.27</v>
      </c>
      <c r="G1609">
        <v>1669.27</v>
      </c>
      <c r="H1609" s="3">
        <f t="shared" si="1025"/>
        <v>0</v>
      </c>
      <c r="J1609" t="s">
        <v>2734</v>
      </c>
      <c r="K1609" t="s">
        <v>2738</v>
      </c>
      <c r="L1609">
        <v>32097</v>
      </c>
      <c r="M1609" t="s">
        <v>3927</v>
      </c>
      <c r="N1609" t="s">
        <v>4758</v>
      </c>
      <c r="O1609">
        <v>-81.612933304080101</v>
      </c>
      <c r="P1609">
        <v>30.644470563106498</v>
      </c>
      <c r="Q1609" t="s">
        <v>5932</v>
      </c>
      <c r="R1609">
        <v>0</v>
      </c>
      <c r="S1609" t="s">
        <v>6538</v>
      </c>
      <c r="T1609">
        <v>8001</v>
      </c>
      <c r="U1609" t="s">
        <v>6581</v>
      </c>
      <c r="V1609">
        <v>2017</v>
      </c>
      <c r="W1609">
        <v>100000</v>
      </c>
      <c r="X1609">
        <v>2017</v>
      </c>
      <c r="Y1609">
        <v>100000</v>
      </c>
      <c r="Z1609">
        <v>1513.88</v>
      </c>
      <c r="AA1609" s="3">
        <f t="shared" si="1026"/>
        <v>0.90691140438634865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 s="3" t="str">
        <f t="shared" si="1027"/>
        <v>No</v>
      </c>
      <c r="AQ1609" s="3" t="str">
        <f t="shared" si="1028"/>
        <v>No</v>
      </c>
      <c r="AR1609" s="3" t="str">
        <f t="shared" si="1029"/>
        <v>No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1</v>
      </c>
      <c r="AY1609" t="s">
        <v>6634</v>
      </c>
      <c r="AZ1609">
        <v>0</v>
      </c>
      <c r="BA1609">
        <v>0</v>
      </c>
      <c r="BB1609" t="s">
        <v>6616</v>
      </c>
      <c r="BC1609">
        <v>0</v>
      </c>
      <c r="BD1609" s="4" t="str">
        <f t="shared" si="1030"/>
        <v>No</v>
      </c>
      <c r="BE1609" t="s">
        <v>6640</v>
      </c>
      <c r="BF1609" s="3" t="str">
        <f t="shared" si="1031"/>
        <v>No</v>
      </c>
      <c r="BG1609" t="s">
        <v>6645</v>
      </c>
      <c r="BH1609" s="3" t="str">
        <f t="shared" si="1032"/>
        <v>GOODBREAD RD</v>
      </c>
      <c r="BI1609" s="3" t="str">
        <f t="shared" si="1033"/>
        <v>Yulee</v>
      </c>
      <c r="BJ1609" s="3" t="str">
        <f t="shared" si="1034"/>
        <v>Florida</v>
      </c>
      <c r="BK1609" s="3">
        <f t="shared" si="1035"/>
        <v>32097</v>
      </c>
      <c r="BL1609" s="3" t="str">
        <f t="shared" si="1036"/>
        <v>GOODBREAD RD YULEE FL 32097</v>
      </c>
      <c r="BM1609" s="3" t="str">
        <f t="shared" si="1037"/>
        <v/>
      </c>
      <c r="BN1609" s="3" t="str">
        <f t="shared" si="1038"/>
        <v>Pass</v>
      </c>
      <c r="BO1609" s="3" t="str">
        <f t="shared" si="1039"/>
        <v>No</v>
      </c>
      <c r="BP1609" s="3" t="str">
        <f t="shared" si="1040"/>
        <v>FV&lt;$10K</v>
      </c>
      <c r="BQ1609" t="s">
        <v>6650</v>
      </c>
      <c r="BR1609" s="3" t="str">
        <f t="shared" si="1041"/>
        <v>No, &lt; $20K Lien</v>
      </c>
      <c r="BS1609" s="3" t="str">
        <f t="shared" si="1042"/>
        <v>No, Lien &lt; $20K</v>
      </c>
      <c r="BT1609" t="s">
        <v>6650</v>
      </c>
      <c r="BU1609" s="3" t="str">
        <f t="shared" si="1043"/>
        <v>No</v>
      </c>
      <c r="BV1609" s="3" t="str">
        <f t="shared" si="1044"/>
        <v>No</v>
      </c>
      <c r="BW1609" s="3">
        <f t="shared" si="1045"/>
        <v>0</v>
      </c>
      <c r="BX1609" s="3" t="str">
        <f t="shared" si="1046"/>
        <v>No</v>
      </c>
      <c r="BY1609" s="3">
        <f t="shared" si="1047"/>
        <v>100000</v>
      </c>
      <c r="BZ1609">
        <v>1</v>
      </c>
      <c r="CA1609" s="3">
        <f t="shared" si="1048"/>
        <v>100000</v>
      </c>
      <c r="CC1609" s="3">
        <f t="shared" si="1049"/>
        <v>0</v>
      </c>
      <c r="CD1609" s="3">
        <f t="shared" si="1050"/>
        <v>0</v>
      </c>
      <c r="CE1609" s="3" t="str">
        <f t="shared" si="1051"/>
        <v/>
      </c>
      <c r="CF1609" s="3" t="e">
        <f>HLOOKUP(CE1609,'Valuation Data'!$D$2:$K$5,4,FALSE)</f>
        <v>#N/A</v>
      </c>
      <c r="CG1609" s="3">
        <f t="shared" si="1052"/>
        <v>100000</v>
      </c>
      <c r="CH1609" s="3" t="str">
        <f t="shared" si="1053"/>
        <v>No</v>
      </c>
      <c r="CI1609" s="3" t="str">
        <f>VLOOKUP(R1609,'Use Codes &amp; County Type'!A:D,4,FALSE)</f>
        <v>V</v>
      </c>
      <c r="CJ1609" s="3" t="str">
        <f t="shared" si="1054"/>
        <v>Yes</v>
      </c>
      <c r="CK1609" s="3" t="str">
        <f t="shared" si="1055"/>
        <v>No</v>
      </c>
      <c r="CL1609" s="3">
        <f t="shared" si="1056"/>
        <v>0</v>
      </c>
      <c r="CM1609" s="3">
        <f t="shared" si="1057"/>
        <v>0</v>
      </c>
      <c r="CN1609" s="3">
        <f t="shared" si="1058"/>
        <v>6677.08</v>
      </c>
      <c r="CO1609" s="3">
        <f t="shared" si="1059"/>
        <v>-6677.08</v>
      </c>
      <c r="CP1609" s="3">
        <f t="shared" si="1060"/>
        <v>6.6770800000000005E-2</v>
      </c>
      <c r="CR1609" s="3" t="str">
        <f t="shared" si="1061"/>
        <v>No</v>
      </c>
      <c r="CV1609" s="3" t="str">
        <f t="shared" si="1062"/>
        <v>Vacant, No Sales Data</v>
      </c>
      <c r="CW1609" s="3">
        <f t="shared" si="1063"/>
        <v>1608</v>
      </c>
      <c r="CX1609" s="3">
        <f t="shared" si="1064"/>
        <v>1669.27</v>
      </c>
      <c r="CY1609" s="3" t="str">
        <f t="shared" si="1065"/>
        <v>Ok</v>
      </c>
      <c r="CZ1609">
        <v>0</v>
      </c>
      <c r="DA1609">
        <v>0</v>
      </c>
    </row>
    <row r="1610" spans="1:105" x14ac:dyDescent="0.25">
      <c r="A1610">
        <v>1609</v>
      </c>
      <c r="B1610" t="s">
        <v>3</v>
      </c>
      <c r="C1610" t="s">
        <v>1718</v>
      </c>
      <c r="D1610">
        <v>981.35</v>
      </c>
      <c r="E1610">
        <v>2017</v>
      </c>
      <c r="F1610">
        <v>981.35</v>
      </c>
      <c r="G1610">
        <v>981.35</v>
      </c>
      <c r="H1610" s="3">
        <f t="shared" si="1025"/>
        <v>0</v>
      </c>
      <c r="I1610">
        <v>76044</v>
      </c>
      <c r="J1610" t="s">
        <v>2734</v>
      </c>
      <c r="K1610" t="s">
        <v>2738</v>
      </c>
      <c r="L1610">
        <v>32097</v>
      </c>
      <c r="M1610" t="s">
        <v>3928</v>
      </c>
      <c r="N1610" t="s">
        <v>4758</v>
      </c>
      <c r="O1610">
        <v>-81.6299448186967</v>
      </c>
      <c r="P1610">
        <v>30.658243893642101</v>
      </c>
      <c r="Q1610" t="s">
        <v>5933</v>
      </c>
      <c r="R1610">
        <v>2</v>
      </c>
      <c r="S1610" t="s">
        <v>6535</v>
      </c>
      <c r="T1610">
        <v>1006</v>
      </c>
      <c r="U1610" t="s">
        <v>6578</v>
      </c>
      <c r="V1610">
        <v>2017</v>
      </c>
      <c r="W1610">
        <v>97088</v>
      </c>
      <c r="X1610">
        <v>2017</v>
      </c>
      <c r="Y1610">
        <v>97088</v>
      </c>
      <c r="Z1610">
        <v>1469.8</v>
      </c>
      <c r="AA1610" s="3">
        <f t="shared" si="1026"/>
        <v>1.4977327151373108</v>
      </c>
      <c r="AB1610" t="s">
        <v>6616</v>
      </c>
      <c r="AC1610" t="s">
        <v>6616</v>
      </c>
      <c r="AG1610" t="s">
        <v>6616</v>
      </c>
      <c r="AI1610" t="s">
        <v>6618</v>
      </c>
      <c r="AJ1610" t="s">
        <v>6618</v>
      </c>
      <c r="AK1610" t="s">
        <v>6618</v>
      </c>
      <c r="AL1610" t="s">
        <v>6618</v>
      </c>
      <c r="AM1610" t="s">
        <v>6618</v>
      </c>
      <c r="AN1610">
        <v>0</v>
      </c>
      <c r="AO1610">
        <v>0</v>
      </c>
      <c r="AP1610" s="3" t="str">
        <f t="shared" si="1027"/>
        <v>No</v>
      </c>
      <c r="AQ1610" s="3" t="str">
        <f t="shared" si="1028"/>
        <v>No</v>
      </c>
      <c r="AR1610" s="3" t="str">
        <f t="shared" si="1029"/>
        <v>No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 t="s">
        <v>6634</v>
      </c>
      <c r="AZ1610" t="s">
        <v>6638</v>
      </c>
      <c r="BA1610">
        <v>1</v>
      </c>
      <c r="BB1610" t="s">
        <v>6617</v>
      </c>
      <c r="BC1610" t="s">
        <v>6616</v>
      </c>
      <c r="BD1610" s="4" t="str">
        <f t="shared" si="1030"/>
        <v>No</v>
      </c>
      <c r="BE1610" t="s">
        <v>6640</v>
      </c>
      <c r="BF1610" s="3" t="str">
        <f t="shared" si="1031"/>
        <v>No</v>
      </c>
      <c r="BG1610" t="s">
        <v>6645</v>
      </c>
      <c r="BH1610" s="3" t="str">
        <f t="shared" si="1032"/>
        <v>76044 QUAIL RIDGE RD</v>
      </c>
      <c r="BI1610" s="3" t="str">
        <f t="shared" si="1033"/>
        <v>Yulee</v>
      </c>
      <c r="BJ1610" s="3" t="str">
        <f t="shared" si="1034"/>
        <v>Florida</v>
      </c>
      <c r="BK1610" s="3">
        <f t="shared" si="1035"/>
        <v>32097</v>
      </c>
      <c r="BL1610" s="3" t="str">
        <f t="shared" si="1036"/>
        <v>76044 QUAIL RIDGE RD YULEE FL 32097</v>
      </c>
      <c r="BM1610" s="3" t="str">
        <f t="shared" si="1037"/>
        <v/>
      </c>
      <c r="BN1610" s="3" t="str">
        <f t="shared" si="1038"/>
        <v>Pass</v>
      </c>
      <c r="BO1610" s="3" t="str">
        <f t="shared" si="1039"/>
        <v>No</v>
      </c>
      <c r="BP1610" s="3" t="str">
        <f t="shared" si="1040"/>
        <v>FV&lt;$10K</v>
      </c>
      <c r="BQ1610" t="s">
        <v>6650</v>
      </c>
      <c r="BR1610" s="3" t="str">
        <f t="shared" si="1041"/>
        <v>No, &lt; $20K Lien</v>
      </c>
      <c r="BS1610" s="3" t="str">
        <f t="shared" si="1042"/>
        <v>No, Lien &lt; $20K</v>
      </c>
      <c r="BT1610" t="s">
        <v>6650</v>
      </c>
      <c r="BU1610" s="3" t="str">
        <f t="shared" si="1043"/>
        <v>No</v>
      </c>
      <c r="BV1610" s="3" t="str">
        <f t="shared" si="1044"/>
        <v>No</v>
      </c>
      <c r="BW1610" s="3">
        <f t="shared" si="1045"/>
        <v>1</v>
      </c>
      <c r="BX1610" s="3" t="str">
        <f t="shared" si="1046"/>
        <v>No</v>
      </c>
      <c r="BY1610" s="3">
        <f t="shared" si="1047"/>
        <v>97088</v>
      </c>
      <c r="BZ1610">
        <v>1</v>
      </c>
      <c r="CA1610" s="3">
        <f t="shared" si="1048"/>
        <v>97088</v>
      </c>
      <c r="CC1610" s="3">
        <f t="shared" si="1049"/>
        <v>0</v>
      </c>
      <c r="CD1610" s="3">
        <f t="shared" si="1050"/>
        <v>0</v>
      </c>
      <c r="CE1610" s="3" t="str">
        <f t="shared" si="1051"/>
        <v/>
      </c>
      <c r="CF1610" s="3" t="e">
        <f>HLOOKUP(CE1610,'Valuation Data'!$D$2:$K$5,4,FALSE)</f>
        <v>#N/A</v>
      </c>
      <c r="CG1610" s="3">
        <f t="shared" si="1052"/>
        <v>97088</v>
      </c>
      <c r="CH1610" s="3" t="str">
        <f t="shared" si="1053"/>
        <v>No</v>
      </c>
      <c r="CI1610" s="3" t="str">
        <f>VLOOKUP(R1610,'Use Codes &amp; County Type'!A:D,4,FALSE)</f>
        <v>R</v>
      </c>
      <c r="CJ1610" s="3" t="str">
        <f t="shared" si="1054"/>
        <v>No</v>
      </c>
      <c r="CK1610" s="3" t="str">
        <f t="shared" si="1055"/>
        <v>Yes</v>
      </c>
      <c r="CL1610" s="3">
        <f t="shared" si="1056"/>
        <v>0.67</v>
      </c>
      <c r="CM1610" s="3">
        <f t="shared" si="1057"/>
        <v>65048.960000000006</v>
      </c>
      <c r="CN1610" s="3">
        <f t="shared" si="1058"/>
        <v>6860.55</v>
      </c>
      <c r="CO1610" s="3">
        <f t="shared" si="1059"/>
        <v>58188.41</v>
      </c>
      <c r="CP1610" s="3">
        <f t="shared" si="1060"/>
        <v>7.0663212755438368E-2</v>
      </c>
      <c r="CR1610" s="3" t="str">
        <f t="shared" si="1061"/>
        <v>No</v>
      </c>
      <c r="CV1610" s="3" t="str">
        <f t="shared" si="1062"/>
        <v>*Bid</v>
      </c>
      <c r="CW1610" s="3">
        <f t="shared" si="1063"/>
        <v>1609</v>
      </c>
      <c r="CX1610" s="3">
        <f t="shared" si="1064"/>
        <v>981.35</v>
      </c>
      <c r="CY1610" s="3" t="str">
        <f t="shared" si="1065"/>
        <v>Ok</v>
      </c>
      <c r="CZ1610">
        <v>0</v>
      </c>
      <c r="DA1610">
        <v>0</v>
      </c>
    </row>
    <row r="1611" spans="1:105" x14ac:dyDescent="0.25">
      <c r="A1611">
        <v>1610</v>
      </c>
      <c r="B1611" t="s">
        <v>3</v>
      </c>
      <c r="C1611" t="s">
        <v>1719</v>
      </c>
      <c r="D1611">
        <v>1607.53</v>
      </c>
      <c r="E1611">
        <v>2017</v>
      </c>
      <c r="F1611">
        <v>1607.53</v>
      </c>
      <c r="G1611">
        <v>1607.53</v>
      </c>
      <c r="H1611" s="3">
        <f t="shared" si="1025"/>
        <v>0</v>
      </c>
      <c r="I1611">
        <v>86033</v>
      </c>
      <c r="J1611" t="s">
        <v>2734</v>
      </c>
      <c r="K1611" t="s">
        <v>2738</v>
      </c>
      <c r="L1611">
        <v>32097</v>
      </c>
      <c r="M1611" t="s">
        <v>3929</v>
      </c>
      <c r="N1611" t="s">
        <v>4758</v>
      </c>
      <c r="O1611">
        <v>-81.6068113677794</v>
      </c>
      <c r="P1611">
        <v>30.633041301437299</v>
      </c>
      <c r="Q1611" t="s">
        <v>5934</v>
      </c>
      <c r="R1611">
        <v>1</v>
      </c>
      <c r="S1611" t="s">
        <v>6539</v>
      </c>
      <c r="T1611">
        <v>1001</v>
      </c>
      <c r="U1611" t="s">
        <v>6582</v>
      </c>
      <c r="V1611">
        <v>2017</v>
      </c>
      <c r="W1611">
        <v>135334</v>
      </c>
      <c r="X1611">
        <v>2017</v>
      </c>
      <c r="Y1611">
        <v>156825</v>
      </c>
      <c r="Z1611">
        <v>1456.8</v>
      </c>
      <c r="AA1611" s="3">
        <f t="shared" si="1026"/>
        <v>0.9062350313835511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 s="3" t="str">
        <f t="shared" si="1027"/>
        <v>No</v>
      </c>
      <c r="AQ1611" s="3" t="str">
        <f t="shared" si="1028"/>
        <v>No</v>
      </c>
      <c r="AR1611" s="3" t="str">
        <f t="shared" si="1029"/>
        <v>No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3</v>
      </c>
      <c r="AY1611" t="s">
        <v>6636</v>
      </c>
      <c r="AZ1611">
        <v>0</v>
      </c>
      <c r="BA1611">
        <v>0</v>
      </c>
      <c r="BB1611" t="s">
        <v>6617</v>
      </c>
      <c r="BC1611">
        <v>0</v>
      </c>
      <c r="BD1611" s="4" t="str">
        <f t="shared" si="1030"/>
        <v>No</v>
      </c>
      <c r="BE1611" t="s">
        <v>6640</v>
      </c>
      <c r="BF1611" s="3" t="str">
        <f t="shared" si="1031"/>
        <v>No</v>
      </c>
      <c r="BG1611" t="s">
        <v>6645</v>
      </c>
      <c r="BH1611" s="3" t="str">
        <f t="shared" si="1032"/>
        <v>86033 MCKENDREE DR</v>
      </c>
      <c r="BI1611" s="3" t="str">
        <f t="shared" si="1033"/>
        <v>Yulee</v>
      </c>
      <c r="BJ1611" s="3" t="str">
        <f t="shared" si="1034"/>
        <v>Florida</v>
      </c>
      <c r="BK1611" s="3">
        <f t="shared" si="1035"/>
        <v>32097</v>
      </c>
      <c r="BL1611" s="3" t="str">
        <f t="shared" si="1036"/>
        <v>86033 MCKENDREE DR YULEE FL 32097</v>
      </c>
      <c r="BM1611" s="3" t="str">
        <f t="shared" si="1037"/>
        <v/>
      </c>
      <c r="BN1611" s="3" t="str">
        <f t="shared" si="1038"/>
        <v>Pass</v>
      </c>
      <c r="BO1611" s="3" t="str">
        <f t="shared" si="1039"/>
        <v>No</v>
      </c>
      <c r="BP1611" s="3" t="str">
        <f t="shared" si="1040"/>
        <v>FV&lt;$10K</v>
      </c>
      <c r="BQ1611" t="s">
        <v>6650</v>
      </c>
      <c r="BR1611" s="3" t="str">
        <f t="shared" si="1041"/>
        <v>No, &lt; $20K Lien</v>
      </c>
      <c r="BS1611" s="3" t="str">
        <f t="shared" si="1042"/>
        <v>No, Lien &lt; $20K</v>
      </c>
      <c r="BT1611" t="s">
        <v>6650</v>
      </c>
      <c r="BU1611" s="3" t="str">
        <f t="shared" si="1043"/>
        <v>No</v>
      </c>
      <c r="BV1611" s="3" t="str">
        <f t="shared" si="1044"/>
        <v>No</v>
      </c>
      <c r="BW1611" s="3">
        <f t="shared" si="1045"/>
        <v>0</v>
      </c>
      <c r="BX1611" s="3" t="str">
        <f t="shared" si="1046"/>
        <v>No</v>
      </c>
      <c r="BY1611" s="3">
        <f t="shared" si="1047"/>
        <v>135334</v>
      </c>
      <c r="BZ1611">
        <v>1</v>
      </c>
      <c r="CA1611" s="3">
        <f t="shared" si="1048"/>
        <v>135334</v>
      </c>
      <c r="CC1611" s="3">
        <f t="shared" si="1049"/>
        <v>0</v>
      </c>
      <c r="CD1611" s="3">
        <f t="shared" si="1050"/>
        <v>0</v>
      </c>
      <c r="CE1611" s="3" t="str">
        <f t="shared" si="1051"/>
        <v/>
      </c>
      <c r="CF1611" s="3" t="e">
        <f>HLOOKUP(CE1611,'Valuation Data'!$D$2:$K$5,4,FALSE)</f>
        <v>#N/A</v>
      </c>
      <c r="CG1611" s="3">
        <f t="shared" si="1052"/>
        <v>135334</v>
      </c>
      <c r="CH1611" s="3" t="str">
        <f t="shared" si="1053"/>
        <v>No</v>
      </c>
      <c r="CI1611" s="3" t="str">
        <f>VLOOKUP(R1611,'Use Codes &amp; County Type'!A:D,4,FALSE)</f>
        <v>S</v>
      </c>
      <c r="CJ1611" s="3" t="str">
        <f t="shared" si="1054"/>
        <v>No</v>
      </c>
      <c r="CK1611" s="3" t="str">
        <f t="shared" si="1055"/>
        <v>Yes</v>
      </c>
      <c r="CL1611" s="3">
        <f t="shared" si="1056"/>
        <v>0.67</v>
      </c>
      <c r="CM1611" s="3">
        <f t="shared" si="1057"/>
        <v>90673.78</v>
      </c>
      <c r="CN1611" s="3">
        <f t="shared" si="1058"/>
        <v>6430.12</v>
      </c>
      <c r="CO1611" s="3">
        <f t="shared" si="1059"/>
        <v>84243.66</v>
      </c>
      <c r="CP1611" s="3">
        <f t="shared" si="1060"/>
        <v>4.7512967916414205E-2</v>
      </c>
      <c r="CR1611" s="3" t="str">
        <f t="shared" si="1061"/>
        <v>No</v>
      </c>
      <c r="CV1611" s="3" t="str">
        <f t="shared" si="1062"/>
        <v>*Bid</v>
      </c>
      <c r="CW1611" s="3">
        <f t="shared" si="1063"/>
        <v>1610</v>
      </c>
      <c r="CX1611" s="3">
        <f t="shared" si="1064"/>
        <v>1607.53</v>
      </c>
      <c r="CY1611" s="3" t="str">
        <f t="shared" si="1065"/>
        <v>Ok</v>
      </c>
      <c r="CZ1611">
        <v>0</v>
      </c>
      <c r="DA1611">
        <v>0</v>
      </c>
    </row>
    <row r="1612" spans="1:105" x14ac:dyDescent="0.25">
      <c r="A1612">
        <v>1611</v>
      </c>
      <c r="B1612" t="s">
        <v>3</v>
      </c>
      <c r="C1612" t="s">
        <v>1720</v>
      </c>
      <c r="D1612">
        <v>2319.7199999999998</v>
      </c>
      <c r="E1612">
        <v>2017</v>
      </c>
      <c r="F1612">
        <v>2319.7199999999998</v>
      </c>
      <c r="G1612">
        <v>2319.7199999999998</v>
      </c>
      <c r="H1612" s="3">
        <f t="shared" si="1025"/>
        <v>0</v>
      </c>
      <c r="I1612">
        <v>463081</v>
      </c>
      <c r="J1612" t="s">
        <v>2734</v>
      </c>
      <c r="K1612" t="s">
        <v>2738</v>
      </c>
      <c r="L1612">
        <v>32097</v>
      </c>
      <c r="M1612" t="s">
        <v>3930</v>
      </c>
      <c r="N1612" t="s">
        <v>4758</v>
      </c>
      <c r="O1612">
        <v>-81.608049227489701</v>
      </c>
      <c r="P1612">
        <v>30.632008853822601</v>
      </c>
      <c r="Q1612" t="s">
        <v>5935</v>
      </c>
      <c r="R1612">
        <v>41</v>
      </c>
      <c r="S1612" t="s">
        <v>6552</v>
      </c>
      <c r="T1612">
        <v>5001</v>
      </c>
      <c r="U1612" t="s">
        <v>6589</v>
      </c>
      <c r="V1612">
        <v>2017</v>
      </c>
      <c r="W1612">
        <v>139729</v>
      </c>
      <c r="X1612">
        <v>2017</v>
      </c>
      <c r="Y1612">
        <v>139729</v>
      </c>
      <c r="Z1612">
        <v>2115.3200000000002</v>
      </c>
      <c r="AA1612" s="3">
        <f t="shared" si="1026"/>
        <v>0.91188591726587709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 s="3" t="str">
        <f t="shared" si="1027"/>
        <v>No</v>
      </c>
      <c r="AQ1612" s="3" t="str">
        <f t="shared" si="1028"/>
        <v>No</v>
      </c>
      <c r="AR1612" s="3" t="str">
        <f t="shared" si="1029"/>
        <v>No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3</v>
      </c>
      <c r="AY1612" t="s">
        <v>6636</v>
      </c>
      <c r="AZ1612">
        <v>0</v>
      </c>
      <c r="BA1612">
        <v>0</v>
      </c>
      <c r="BB1612" t="s">
        <v>6616</v>
      </c>
      <c r="BC1612">
        <v>0</v>
      </c>
      <c r="BD1612" s="4" t="str">
        <f t="shared" si="1030"/>
        <v>No</v>
      </c>
      <c r="BE1612" t="s">
        <v>6640</v>
      </c>
      <c r="BF1612" s="3" t="str">
        <f t="shared" si="1031"/>
        <v>No</v>
      </c>
      <c r="BG1612" t="s">
        <v>6645</v>
      </c>
      <c r="BH1612" s="3" t="str">
        <f t="shared" si="1032"/>
        <v>463081 SR 200</v>
      </c>
      <c r="BI1612" s="3" t="str">
        <f t="shared" si="1033"/>
        <v>Yulee</v>
      </c>
      <c r="BJ1612" s="3" t="str">
        <f t="shared" si="1034"/>
        <v>Florida</v>
      </c>
      <c r="BK1612" s="3">
        <f t="shared" si="1035"/>
        <v>32097</v>
      </c>
      <c r="BL1612" s="3" t="str">
        <f t="shared" si="1036"/>
        <v>463081 SR 200 YULEE FL 32097</v>
      </c>
      <c r="BM1612" s="3" t="str">
        <f t="shared" si="1037"/>
        <v/>
      </c>
      <c r="BN1612" s="3" t="str">
        <f t="shared" si="1038"/>
        <v>Pass</v>
      </c>
      <c r="BO1612" s="3" t="str">
        <f t="shared" si="1039"/>
        <v>No</v>
      </c>
      <c r="BP1612" s="3" t="str">
        <f t="shared" si="1040"/>
        <v>FV&lt;$10K</v>
      </c>
      <c r="BQ1612" t="s">
        <v>6650</v>
      </c>
      <c r="BR1612" s="3" t="str">
        <f t="shared" si="1041"/>
        <v>No, &lt; $20K Lien</v>
      </c>
      <c r="BS1612" s="3" t="str">
        <f t="shared" si="1042"/>
        <v>No, Lien &lt; $20K</v>
      </c>
      <c r="BT1612" t="s">
        <v>6650</v>
      </c>
      <c r="BU1612" s="3" t="str">
        <f t="shared" si="1043"/>
        <v>No</v>
      </c>
      <c r="BV1612" s="3" t="str">
        <f t="shared" si="1044"/>
        <v>No</v>
      </c>
      <c r="BW1612" s="3">
        <f t="shared" si="1045"/>
        <v>0</v>
      </c>
      <c r="BX1612" s="3" t="str">
        <f t="shared" si="1046"/>
        <v>No</v>
      </c>
      <c r="BY1612" s="3">
        <f t="shared" si="1047"/>
        <v>139729</v>
      </c>
      <c r="BZ1612">
        <v>1</v>
      </c>
      <c r="CA1612" s="3">
        <f t="shared" si="1048"/>
        <v>139729</v>
      </c>
      <c r="CC1612" s="3">
        <f t="shared" si="1049"/>
        <v>0</v>
      </c>
      <c r="CD1612" s="3">
        <f t="shared" si="1050"/>
        <v>0</v>
      </c>
      <c r="CE1612" s="3" t="str">
        <f t="shared" si="1051"/>
        <v/>
      </c>
      <c r="CF1612" s="3" t="e">
        <f>HLOOKUP(CE1612,'Valuation Data'!$D$2:$K$5,4,FALSE)</f>
        <v>#N/A</v>
      </c>
      <c r="CG1612" s="3">
        <f t="shared" si="1052"/>
        <v>139729</v>
      </c>
      <c r="CH1612" s="3" t="str">
        <f t="shared" si="1053"/>
        <v>No</v>
      </c>
      <c r="CI1612" s="3" t="str">
        <f>VLOOKUP(R1612,'Use Codes &amp; County Type'!A:D,4,FALSE)</f>
        <v>C</v>
      </c>
      <c r="CJ1612" s="3" t="str">
        <f t="shared" si="1054"/>
        <v>No</v>
      </c>
      <c r="CK1612" s="3" t="str">
        <f t="shared" si="1055"/>
        <v>No</v>
      </c>
      <c r="CL1612" s="3">
        <f t="shared" si="1056"/>
        <v>0.3</v>
      </c>
      <c r="CM1612" s="3">
        <f t="shared" si="1057"/>
        <v>41918.699999999997</v>
      </c>
      <c r="CN1612" s="3">
        <f t="shared" si="1058"/>
        <v>9278.8799999999992</v>
      </c>
      <c r="CO1612" s="3">
        <f t="shared" si="1059"/>
        <v>32639.82</v>
      </c>
      <c r="CP1612" s="3">
        <f t="shared" si="1060"/>
        <v>6.6406257827652096E-2</v>
      </c>
      <c r="CR1612" s="3" t="str">
        <f t="shared" si="1061"/>
        <v>No</v>
      </c>
      <c r="CV1612" s="3" t="str">
        <f t="shared" si="1062"/>
        <v>*Bid</v>
      </c>
      <c r="CW1612" s="3">
        <f t="shared" si="1063"/>
        <v>1611</v>
      </c>
      <c r="CX1612" s="3">
        <f t="shared" si="1064"/>
        <v>2319.7199999999998</v>
      </c>
      <c r="CY1612" s="3" t="str">
        <f t="shared" si="1065"/>
        <v>Ok</v>
      </c>
      <c r="CZ1612">
        <v>0</v>
      </c>
      <c r="DA1612">
        <v>0</v>
      </c>
    </row>
    <row r="1613" spans="1:105" x14ac:dyDescent="0.25">
      <c r="A1613">
        <v>1612</v>
      </c>
      <c r="B1613" t="s">
        <v>3</v>
      </c>
      <c r="C1613" t="s">
        <v>1721</v>
      </c>
      <c r="D1613">
        <v>1985.87</v>
      </c>
      <c r="E1613">
        <v>2017</v>
      </c>
      <c r="F1613">
        <v>1985.87</v>
      </c>
      <c r="G1613">
        <v>1985.87</v>
      </c>
      <c r="H1613" s="3">
        <f t="shared" si="1025"/>
        <v>0</v>
      </c>
      <c r="I1613">
        <v>851008</v>
      </c>
      <c r="J1613" t="s">
        <v>2734</v>
      </c>
      <c r="K1613" t="s">
        <v>2738</v>
      </c>
      <c r="L1613">
        <v>32097</v>
      </c>
      <c r="M1613" t="s">
        <v>3931</v>
      </c>
      <c r="N1613" t="s">
        <v>4758</v>
      </c>
      <c r="O1613">
        <v>-81.608819569707407</v>
      </c>
      <c r="P1613">
        <v>30.638892464754701</v>
      </c>
      <c r="Q1613" t="s">
        <v>5936</v>
      </c>
      <c r="R1613">
        <v>11</v>
      </c>
      <c r="S1613" t="s">
        <v>6554</v>
      </c>
      <c r="T1613">
        <v>2000</v>
      </c>
      <c r="U1613" t="s">
        <v>6591</v>
      </c>
      <c r="V1613">
        <v>2017</v>
      </c>
      <c r="W1613">
        <v>119338</v>
      </c>
      <c r="X1613">
        <v>2017</v>
      </c>
      <c r="Y1613">
        <v>119338</v>
      </c>
      <c r="Z1613">
        <v>1806.63</v>
      </c>
      <c r="AA1613" s="3">
        <f t="shared" si="1026"/>
        <v>0.90974232955832968</v>
      </c>
      <c r="AB1613" t="s">
        <v>6616</v>
      </c>
      <c r="AC1613" t="s">
        <v>6616</v>
      </c>
      <c r="AD1613" t="s">
        <v>6616</v>
      </c>
      <c r="AE1613" t="s">
        <v>6616</v>
      </c>
      <c r="AF1613" t="s">
        <v>6616</v>
      </c>
      <c r="AG1613" t="s">
        <v>6616</v>
      </c>
      <c r="AH1613" t="s">
        <v>6616</v>
      </c>
      <c r="AI1613" t="s">
        <v>6618</v>
      </c>
      <c r="AJ1613" t="s">
        <v>6618</v>
      </c>
      <c r="AK1613" t="s">
        <v>6618</v>
      </c>
      <c r="AL1613" t="s">
        <v>6618</v>
      </c>
      <c r="AM1613" t="s">
        <v>6618</v>
      </c>
      <c r="AN1613" t="s">
        <v>6618</v>
      </c>
      <c r="AO1613" t="s">
        <v>6618</v>
      </c>
      <c r="AP1613" s="3" t="str">
        <f t="shared" si="1027"/>
        <v>No</v>
      </c>
      <c r="AQ1613" s="3" t="str">
        <f t="shared" si="1028"/>
        <v>No</v>
      </c>
      <c r="AR1613" s="3" t="str">
        <f t="shared" si="1029"/>
        <v>No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1</v>
      </c>
      <c r="AY1613" t="s">
        <v>6636</v>
      </c>
      <c r="AZ1613" t="s">
        <v>6638</v>
      </c>
      <c r="BA1613">
        <v>0</v>
      </c>
      <c r="BB1613" t="s">
        <v>6616</v>
      </c>
      <c r="BC1613" t="s">
        <v>6616</v>
      </c>
      <c r="BD1613" s="4" t="str">
        <f t="shared" si="1030"/>
        <v>No</v>
      </c>
      <c r="BE1613" t="s">
        <v>6640</v>
      </c>
      <c r="BF1613" s="3" t="str">
        <f t="shared" si="1031"/>
        <v>No</v>
      </c>
      <c r="BG1613" t="s">
        <v>6645</v>
      </c>
      <c r="BH1613" s="3" t="str">
        <f t="shared" si="1032"/>
        <v>851008 US HWY 17</v>
      </c>
      <c r="BI1613" s="3" t="str">
        <f t="shared" si="1033"/>
        <v>Yulee</v>
      </c>
      <c r="BJ1613" s="3" t="str">
        <f t="shared" si="1034"/>
        <v>Florida</v>
      </c>
      <c r="BK1613" s="3">
        <f t="shared" si="1035"/>
        <v>32097</v>
      </c>
      <c r="BL1613" s="3" t="str">
        <f t="shared" si="1036"/>
        <v>851008 US HWY 17 YULEE FL 32097</v>
      </c>
      <c r="BM1613" s="3" t="str">
        <f t="shared" si="1037"/>
        <v/>
      </c>
      <c r="BN1613" s="3" t="str">
        <f t="shared" si="1038"/>
        <v>Pass</v>
      </c>
      <c r="BO1613" s="3" t="str">
        <f t="shared" si="1039"/>
        <v>No</v>
      </c>
      <c r="BP1613" s="3" t="str">
        <f t="shared" si="1040"/>
        <v>FV&lt;$10K</v>
      </c>
      <c r="BQ1613" t="s">
        <v>6650</v>
      </c>
      <c r="BR1613" s="3" t="str">
        <f t="shared" si="1041"/>
        <v>No, &lt; $20K Lien</v>
      </c>
      <c r="BS1613" s="3" t="str">
        <f t="shared" si="1042"/>
        <v>No, Lien &lt; $20K</v>
      </c>
      <c r="BT1613" t="s">
        <v>6650</v>
      </c>
      <c r="BU1613" s="3" t="str">
        <f t="shared" si="1043"/>
        <v>No</v>
      </c>
      <c r="BV1613" s="3" t="str">
        <f t="shared" si="1044"/>
        <v>No</v>
      </c>
      <c r="BW1613" s="3">
        <f t="shared" si="1045"/>
        <v>0</v>
      </c>
      <c r="BX1613" s="3" t="str">
        <f t="shared" si="1046"/>
        <v>No</v>
      </c>
      <c r="BY1613" s="3">
        <f t="shared" si="1047"/>
        <v>119338</v>
      </c>
      <c r="BZ1613">
        <v>1</v>
      </c>
      <c r="CA1613" s="3">
        <f t="shared" si="1048"/>
        <v>119338</v>
      </c>
      <c r="CC1613" s="3">
        <f t="shared" si="1049"/>
        <v>0</v>
      </c>
      <c r="CD1613" s="3">
        <f t="shared" si="1050"/>
        <v>0</v>
      </c>
      <c r="CE1613" s="3" t="str">
        <f t="shared" si="1051"/>
        <v/>
      </c>
      <c r="CF1613" s="3" t="e">
        <f>HLOOKUP(CE1613,'Valuation Data'!$D$2:$K$5,4,FALSE)</f>
        <v>#N/A</v>
      </c>
      <c r="CG1613" s="3">
        <f t="shared" si="1052"/>
        <v>119338</v>
      </c>
      <c r="CH1613" s="3" t="str">
        <f t="shared" si="1053"/>
        <v>No</v>
      </c>
      <c r="CI1613" s="3" t="str">
        <f>VLOOKUP(R1613,'Use Codes &amp; County Type'!A:D,4,FALSE)</f>
        <v>C</v>
      </c>
      <c r="CJ1613" s="3" t="str">
        <f t="shared" si="1054"/>
        <v>No</v>
      </c>
      <c r="CK1613" s="3" t="str">
        <f t="shared" si="1055"/>
        <v>No</v>
      </c>
      <c r="CL1613" s="3">
        <f t="shared" si="1056"/>
        <v>0.3</v>
      </c>
      <c r="CM1613" s="3">
        <f t="shared" si="1057"/>
        <v>35801.4</v>
      </c>
      <c r="CN1613" s="3">
        <f t="shared" si="1058"/>
        <v>7943.48</v>
      </c>
      <c r="CO1613" s="3">
        <f t="shared" si="1059"/>
        <v>27857.920000000002</v>
      </c>
      <c r="CP1613" s="3">
        <f t="shared" si="1060"/>
        <v>6.6562871843000554E-2</v>
      </c>
      <c r="CR1613" s="3" t="str">
        <f t="shared" si="1061"/>
        <v>No</v>
      </c>
      <c r="CV1613" s="3" t="str">
        <f t="shared" si="1062"/>
        <v>*Bid</v>
      </c>
      <c r="CW1613" s="3">
        <f t="shared" si="1063"/>
        <v>1612</v>
      </c>
      <c r="CX1613" s="3">
        <f t="shared" si="1064"/>
        <v>1985.87</v>
      </c>
      <c r="CY1613" s="3" t="str">
        <f t="shared" si="1065"/>
        <v>Ok</v>
      </c>
      <c r="CZ1613">
        <v>0</v>
      </c>
      <c r="DA1613">
        <v>0</v>
      </c>
    </row>
    <row r="1614" spans="1:105" x14ac:dyDescent="0.25">
      <c r="A1614">
        <v>1613</v>
      </c>
      <c r="B1614" t="s">
        <v>3</v>
      </c>
      <c r="C1614" t="s">
        <v>1722</v>
      </c>
      <c r="D1614">
        <v>2904.33</v>
      </c>
      <c r="E1614">
        <v>2017</v>
      </c>
      <c r="F1614">
        <v>2904.33</v>
      </c>
      <c r="G1614">
        <v>2904.33</v>
      </c>
      <c r="H1614" s="3">
        <f t="shared" si="1025"/>
        <v>0</v>
      </c>
      <c r="I1614">
        <v>851026</v>
      </c>
      <c r="J1614" t="s">
        <v>2734</v>
      </c>
      <c r="K1614" t="s">
        <v>2738</v>
      </c>
      <c r="L1614">
        <v>32097</v>
      </c>
      <c r="M1614" t="s">
        <v>3932</v>
      </c>
      <c r="N1614" t="s">
        <v>4758</v>
      </c>
      <c r="O1614">
        <v>-81.609740517303905</v>
      </c>
      <c r="P1614">
        <v>30.639650959112402</v>
      </c>
      <c r="Q1614" t="s">
        <v>5937</v>
      </c>
      <c r="R1614">
        <v>27</v>
      </c>
      <c r="S1614" t="s">
        <v>6556</v>
      </c>
      <c r="T1614">
        <v>2023</v>
      </c>
      <c r="U1614" t="s">
        <v>6593</v>
      </c>
      <c r="V1614">
        <v>2017</v>
      </c>
      <c r="W1614">
        <v>175435</v>
      </c>
      <c r="X1614">
        <v>2017</v>
      </c>
      <c r="Y1614">
        <v>175435</v>
      </c>
      <c r="Z1614">
        <v>2655.87</v>
      </c>
      <c r="AA1614" s="3">
        <f t="shared" si="1026"/>
        <v>0.91445187013872387</v>
      </c>
      <c r="AB1614" t="s">
        <v>6616</v>
      </c>
      <c r="AD1614" t="s">
        <v>6616</v>
      </c>
      <c r="AF1614" t="s">
        <v>6616</v>
      </c>
      <c r="AH1614" t="s">
        <v>6616</v>
      </c>
      <c r="AI1614" t="s">
        <v>6618</v>
      </c>
      <c r="AJ1614" t="s">
        <v>6618</v>
      </c>
      <c r="AK1614" t="s">
        <v>6618</v>
      </c>
      <c r="AL1614" t="s">
        <v>6618</v>
      </c>
      <c r="AM1614" t="s">
        <v>6618</v>
      </c>
      <c r="AN1614" t="s">
        <v>6618</v>
      </c>
      <c r="AO1614">
        <v>0</v>
      </c>
      <c r="AP1614" s="3" t="str">
        <f t="shared" si="1027"/>
        <v>No</v>
      </c>
      <c r="AQ1614" s="3" t="str">
        <f t="shared" si="1028"/>
        <v>No</v>
      </c>
      <c r="AR1614" s="3" t="str">
        <f t="shared" si="1029"/>
        <v>No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1</v>
      </c>
      <c r="AY1614" t="s">
        <v>6634</v>
      </c>
      <c r="AZ1614" t="s">
        <v>6638</v>
      </c>
      <c r="BA1614">
        <v>1</v>
      </c>
      <c r="BB1614" t="s">
        <v>6616</v>
      </c>
      <c r="BC1614" t="s">
        <v>6616</v>
      </c>
      <c r="BD1614" s="4" t="str">
        <f t="shared" si="1030"/>
        <v>No</v>
      </c>
      <c r="BE1614" t="s">
        <v>6640</v>
      </c>
      <c r="BF1614" s="3" t="str">
        <f t="shared" si="1031"/>
        <v>No</v>
      </c>
      <c r="BG1614" t="s">
        <v>6645</v>
      </c>
      <c r="BH1614" s="3" t="str">
        <f t="shared" si="1032"/>
        <v>851026 US HWY 17</v>
      </c>
      <c r="BI1614" s="3" t="str">
        <f t="shared" si="1033"/>
        <v>Yulee</v>
      </c>
      <c r="BJ1614" s="3" t="str">
        <f t="shared" si="1034"/>
        <v>Florida</v>
      </c>
      <c r="BK1614" s="3">
        <f t="shared" si="1035"/>
        <v>32097</v>
      </c>
      <c r="BL1614" s="3" t="str">
        <f t="shared" si="1036"/>
        <v>851026 US HWY 17 YULEE FL 32097</v>
      </c>
      <c r="BM1614" s="3" t="str">
        <f t="shared" si="1037"/>
        <v/>
      </c>
      <c r="BN1614" s="3" t="str">
        <f t="shared" si="1038"/>
        <v>Pass</v>
      </c>
      <c r="BO1614" s="3" t="str">
        <f t="shared" si="1039"/>
        <v>No</v>
      </c>
      <c r="BP1614" s="3" t="str">
        <f t="shared" si="1040"/>
        <v>FV&lt;$10K</v>
      </c>
      <c r="BQ1614" t="s">
        <v>6650</v>
      </c>
      <c r="BR1614" s="3" t="str">
        <f t="shared" si="1041"/>
        <v>No, &lt; $20K Lien</v>
      </c>
      <c r="BS1614" s="3" t="str">
        <f t="shared" si="1042"/>
        <v>No, Lien &lt; $20K</v>
      </c>
      <c r="BT1614" t="s">
        <v>6650</v>
      </c>
      <c r="BU1614" s="3" t="str">
        <f t="shared" si="1043"/>
        <v>No</v>
      </c>
      <c r="BV1614" s="3" t="str">
        <f t="shared" si="1044"/>
        <v>No</v>
      </c>
      <c r="BW1614" s="3">
        <f t="shared" si="1045"/>
        <v>1</v>
      </c>
      <c r="BX1614" s="3" t="str">
        <f t="shared" si="1046"/>
        <v>No</v>
      </c>
      <c r="BY1614" s="3">
        <f t="shared" si="1047"/>
        <v>175435</v>
      </c>
      <c r="BZ1614">
        <v>1</v>
      </c>
      <c r="CA1614" s="3">
        <f t="shared" si="1048"/>
        <v>175435</v>
      </c>
      <c r="CC1614" s="3">
        <f t="shared" si="1049"/>
        <v>0</v>
      </c>
      <c r="CD1614" s="3">
        <f t="shared" si="1050"/>
        <v>0</v>
      </c>
      <c r="CE1614" s="3" t="str">
        <f t="shared" si="1051"/>
        <v/>
      </c>
      <c r="CF1614" s="3" t="e">
        <f>HLOOKUP(CE1614,'Valuation Data'!$D$2:$K$5,4,FALSE)</f>
        <v>#N/A</v>
      </c>
      <c r="CG1614" s="3">
        <f t="shared" si="1052"/>
        <v>175435</v>
      </c>
      <c r="CH1614" s="3" t="str">
        <f t="shared" si="1053"/>
        <v>No</v>
      </c>
      <c r="CI1614" s="3" t="str">
        <f>VLOOKUP(R1614,'Use Codes &amp; County Type'!A:D,4,FALSE)</f>
        <v>C</v>
      </c>
      <c r="CJ1614" s="3" t="str">
        <f t="shared" si="1054"/>
        <v>No</v>
      </c>
      <c r="CK1614" s="3" t="str">
        <f t="shared" si="1055"/>
        <v>No</v>
      </c>
      <c r="CL1614" s="3">
        <f t="shared" si="1056"/>
        <v>0.3</v>
      </c>
      <c r="CM1614" s="3">
        <f t="shared" si="1057"/>
        <v>52630.5</v>
      </c>
      <c r="CN1614" s="3">
        <f t="shared" si="1058"/>
        <v>14521.65</v>
      </c>
      <c r="CO1614" s="3">
        <f t="shared" si="1059"/>
        <v>38108.85</v>
      </c>
      <c r="CP1614" s="3">
        <f t="shared" si="1060"/>
        <v>8.277510188958874E-2</v>
      </c>
      <c r="CR1614" s="3" t="str">
        <f t="shared" si="1061"/>
        <v>No</v>
      </c>
      <c r="CV1614" s="3" t="str">
        <f t="shared" si="1062"/>
        <v>*Bid</v>
      </c>
      <c r="CW1614" s="3">
        <f t="shared" si="1063"/>
        <v>1613</v>
      </c>
      <c r="CX1614" s="3">
        <f t="shared" si="1064"/>
        <v>2904.33</v>
      </c>
      <c r="CY1614" s="3" t="str">
        <f t="shared" si="1065"/>
        <v>Ok</v>
      </c>
      <c r="CZ1614">
        <v>0</v>
      </c>
      <c r="DA1614">
        <v>0</v>
      </c>
    </row>
    <row r="1615" spans="1:105" x14ac:dyDescent="0.25">
      <c r="A1615">
        <v>1614</v>
      </c>
      <c r="B1615" t="s">
        <v>3</v>
      </c>
      <c r="C1615" t="s">
        <v>1723</v>
      </c>
      <c r="D1615">
        <v>4574.2299999999996</v>
      </c>
      <c r="E1615">
        <v>2017</v>
      </c>
      <c r="F1615">
        <v>4574.2299999999996</v>
      </c>
      <c r="G1615">
        <v>4574.2299999999996</v>
      </c>
      <c r="H1615" s="3">
        <f t="shared" si="1025"/>
        <v>0</v>
      </c>
      <c r="I1615">
        <v>851036</v>
      </c>
      <c r="J1615" t="s">
        <v>2734</v>
      </c>
      <c r="K1615" t="s">
        <v>2738</v>
      </c>
      <c r="L1615">
        <v>32097</v>
      </c>
      <c r="M1615" t="s">
        <v>3933</v>
      </c>
      <c r="N1615" t="s">
        <v>4758</v>
      </c>
      <c r="O1615">
        <v>-81.609944700887397</v>
      </c>
      <c r="P1615">
        <v>30.640375314404899</v>
      </c>
      <c r="Q1615" t="s">
        <v>5932</v>
      </c>
      <c r="R1615">
        <v>12</v>
      </c>
      <c r="S1615" t="s">
        <v>6558</v>
      </c>
      <c r="T1615">
        <v>2003</v>
      </c>
      <c r="U1615" t="s">
        <v>6596</v>
      </c>
      <c r="V1615">
        <v>2017</v>
      </c>
      <c r="W1615">
        <v>277428</v>
      </c>
      <c r="X1615">
        <v>2017</v>
      </c>
      <c r="Y1615">
        <v>277428</v>
      </c>
      <c r="Z1615">
        <v>4199.93</v>
      </c>
      <c r="AA1615" s="3">
        <f t="shared" si="1026"/>
        <v>0.9181720202088659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 s="3" t="str">
        <f t="shared" si="1027"/>
        <v>No</v>
      </c>
      <c r="AQ1615" s="3" t="str">
        <f t="shared" si="1028"/>
        <v>No</v>
      </c>
      <c r="AR1615" s="3" t="str">
        <f t="shared" si="1029"/>
        <v>No</v>
      </c>
      <c r="AS1615">
        <v>0</v>
      </c>
      <c r="AT1615">
        <v>0</v>
      </c>
      <c r="AU1615">
        <v>213750</v>
      </c>
      <c r="AV1615" t="s">
        <v>6620</v>
      </c>
      <c r="AW1615">
        <v>0</v>
      </c>
      <c r="AX1615">
        <v>1</v>
      </c>
      <c r="AY1615" t="s">
        <v>6634</v>
      </c>
      <c r="AZ1615">
        <v>0</v>
      </c>
      <c r="BA1615">
        <v>0</v>
      </c>
      <c r="BB1615" t="s">
        <v>6616</v>
      </c>
      <c r="BC1615">
        <v>0</v>
      </c>
      <c r="BD1615" s="4" t="str">
        <f t="shared" si="1030"/>
        <v>No</v>
      </c>
      <c r="BE1615" t="s">
        <v>6640</v>
      </c>
      <c r="BF1615" s="3" t="str">
        <f t="shared" si="1031"/>
        <v>No</v>
      </c>
      <c r="BG1615" t="s">
        <v>6645</v>
      </c>
      <c r="BH1615" s="3" t="str">
        <f t="shared" si="1032"/>
        <v>851036 US HWY 17 DR</v>
      </c>
      <c r="BI1615" s="3" t="str">
        <f t="shared" si="1033"/>
        <v>Yulee</v>
      </c>
      <c r="BJ1615" s="3" t="str">
        <f t="shared" si="1034"/>
        <v>Florida</v>
      </c>
      <c r="BK1615" s="3">
        <f t="shared" si="1035"/>
        <v>32097</v>
      </c>
      <c r="BL1615" s="3" t="str">
        <f t="shared" si="1036"/>
        <v>851036 US HWY 17 DR YULEE FL 32097</v>
      </c>
      <c r="BM1615" s="3" t="str">
        <f t="shared" si="1037"/>
        <v>L</v>
      </c>
      <c r="BN1615" s="3" t="str">
        <f t="shared" si="1038"/>
        <v>Pass</v>
      </c>
      <c r="BO1615" s="3" t="str">
        <f t="shared" si="1039"/>
        <v>No</v>
      </c>
      <c r="BP1615" s="3" t="str">
        <f t="shared" si="1040"/>
        <v>FV&lt;$10K</v>
      </c>
      <c r="BQ1615" t="s">
        <v>6650</v>
      </c>
      <c r="BR1615" s="3" t="str">
        <f t="shared" si="1041"/>
        <v>No, &lt; $20K Lien</v>
      </c>
      <c r="BS1615" s="3" t="str">
        <f t="shared" si="1042"/>
        <v>No, Lien &lt; $20K</v>
      </c>
      <c r="BT1615" t="s">
        <v>6650</v>
      </c>
      <c r="BU1615" s="3" t="str">
        <f t="shared" si="1043"/>
        <v>No</v>
      </c>
      <c r="BV1615" s="3" t="str">
        <f t="shared" si="1044"/>
        <v>No</v>
      </c>
      <c r="BW1615" s="3">
        <f t="shared" si="1045"/>
        <v>0</v>
      </c>
      <c r="BX1615" s="3" t="str">
        <f t="shared" si="1046"/>
        <v>No</v>
      </c>
      <c r="BY1615" s="3">
        <f t="shared" si="1047"/>
        <v>277428</v>
      </c>
      <c r="BZ1615">
        <v>1</v>
      </c>
      <c r="CA1615" s="3">
        <f t="shared" si="1048"/>
        <v>277428</v>
      </c>
      <c r="CC1615" s="3">
        <f t="shared" si="1049"/>
        <v>0</v>
      </c>
      <c r="CD1615" s="3">
        <f t="shared" si="1050"/>
        <v>0</v>
      </c>
      <c r="CE1615" s="3" t="str">
        <f t="shared" si="1051"/>
        <v/>
      </c>
      <c r="CF1615" s="3" t="e">
        <f>HLOOKUP(CE1615,'Valuation Data'!$D$2:$K$5,4,FALSE)</f>
        <v>#N/A</v>
      </c>
      <c r="CG1615" s="3">
        <f t="shared" si="1052"/>
        <v>277428</v>
      </c>
      <c r="CH1615" s="3" t="str">
        <f t="shared" si="1053"/>
        <v>No</v>
      </c>
      <c r="CI1615" s="3" t="str">
        <f>VLOOKUP(R1615,'Use Codes &amp; County Type'!A:D,4,FALSE)</f>
        <v>C</v>
      </c>
      <c r="CJ1615" s="3" t="str">
        <f t="shared" si="1054"/>
        <v>No</v>
      </c>
      <c r="CK1615" s="3" t="str">
        <f t="shared" si="1055"/>
        <v>No</v>
      </c>
      <c r="CL1615" s="3">
        <f t="shared" si="1056"/>
        <v>0.3</v>
      </c>
      <c r="CM1615" s="3">
        <f t="shared" si="1057"/>
        <v>83228.399999999994</v>
      </c>
      <c r="CN1615" s="3">
        <f t="shared" si="1058"/>
        <v>18296.919999999998</v>
      </c>
      <c r="CO1615" s="3">
        <f t="shared" si="1059"/>
        <v>64931.479999999996</v>
      </c>
      <c r="CP1615" s="3">
        <f t="shared" si="1060"/>
        <v>6.5951958706403094E-2</v>
      </c>
      <c r="CR1615" s="3" t="str">
        <f t="shared" si="1061"/>
        <v>No</v>
      </c>
      <c r="CV1615" s="3" t="str">
        <f t="shared" si="1062"/>
        <v>*Bid</v>
      </c>
      <c r="CW1615" s="3">
        <f t="shared" si="1063"/>
        <v>1614</v>
      </c>
      <c r="CX1615" s="3">
        <f t="shared" si="1064"/>
        <v>4574.2299999999996</v>
      </c>
      <c r="CY1615" s="3" t="str">
        <f t="shared" si="1065"/>
        <v>Ok</v>
      </c>
      <c r="CZ1615">
        <v>0</v>
      </c>
      <c r="DA1615">
        <v>0</v>
      </c>
    </row>
    <row r="1616" spans="1:105" x14ac:dyDescent="0.25">
      <c r="A1616">
        <v>1615</v>
      </c>
      <c r="B1616" t="s">
        <v>3</v>
      </c>
      <c r="C1616" t="s">
        <v>1724</v>
      </c>
      <c r="D1616">
        <v>751.81</v>
      </c>
      <c r="E1616">
        <v>2017</v>
      </c>
      <c r="F1616">
        <v>751.81</v>
      </c>
      <c r="G1616">
        <v>751.81</v>
      </c>
      <c r="H1616" s="3">
        <f t="shared" si="1025"/>
        <v>0</v>
      </c>
      <c r="I1616">
        <v>86101</v>
      </c>
      <c r="J1616" t="s">
        <v>2734</v>
      </c>
      <c r="K1616" t="s">
        <v>2738</v>
      </c>
      <c r="L1616">
        <v>32097</v>
      </c>
      <c r="M1616" t="s">
        <v>3934</v>
      </c>
      <c r="N1616" t="s">
        <v>4758</v>
      </c>
      <c r="O1616">
        <v>-81.600948376093598</v>
      </c>
      <c r="P1616">
        <v>30.638064499615901</v>
      </c>
      <c r="Q1616" t="s">
        <v>5938</v>
      </c>
      <c r="R1616">
        <v>2</v>
      </c>
      <c r="S1616" t="s">
        <v>6535</v>
      </c>
      <c r="T1616">
        <v>1006</v>
      </c>
      <c r="U1616" t="s">
        <v>6578</v>
      </c>
      <c r="V1616">
        <v>2017</v>
      </c>
      <c r="W1616">
        <v>43963</v>
      </c>
      <c r="X1616">
        <v>2017</v>
      </c>
      <c r="Y1616">
        <v>43963</v>
      </c>
      <c r="Z1616">
        <v>665.56</v>
      </c>
      <c r="AA1616" s="3">
        <f t="shared" si="1026"/>
        <v>0.88527686516540083</v>
      </c>
      <c r="AB1616" t="s">
        <v>6616</v>
      </c>
      <c r="AI1616" t="s">
        <v>6618</v>
      </c>
      <c r="AJ1616" t="s">
        <v>6618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 s="3" t="str">
        <f t="shared" si="1027"/>
        <v>No</v>
      </c>
      <c r="AQ1616" s="3" t="str">
        <f t="shared" si="1028"/>
        <v>No</v>
      </c>
      <c r="AR1616" s="3" t="str">
        <f t="shared" si="1029"/>
        <v>No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 t="s">
        <v>6634</v>
      </c>
      <c r="AZ1616">
        <v>0</v>
      </c>
      <c r="BA1616">
        <v>1</v>
      </c>
      <c r="BB1616" t="s">
        <v>6616</v>
      </c>
      <c r="BC1616" t="s">
        <v>6616</v>
      </c>
      <c r="BD1616" s="4" t="str">
        <f t="shared" si="1030"/>
        <v>No</v>
      </c>
      <c r="BE1616" t="s">
        <v>6640</v>
      </c>
      <c r="BF1616" s="3" t="str">
        <f t="shared" si="1031"/>
        <v>No</v>
      </c>
      <c r="BG1616" t="s">
        <v>6645</v>
      </c>
      <c r="BH1616" s="3" t="str">
        <f t="shared" si="1032"/>
        <v>86101 PAGES DAIRY RD</v>
      </c>
      <c r="BI1616" s="3" t="str">
        <f t="shared" si="1033"/>
        <v>Yulee</v>
      </c>
      <c r="BJ1616" s="3" t="str">
        <f t="shared" si="1034"/>
        <v>Florida</v>
      </c>
      <c r="BK1616" s="3">
        <f t="shared" si="1035"/>
        <v>32097</v>
      </c>
      <c r="BL1616" s="3" t="str">
        <f t="shared" si="1036"/>
        <v>86101 PAGES DAIRY RD YULEE FL 32097</v>
      </c>
      <c r="BM1616" s="3" t="str">
        <f t="shared" si="1037"/>
        <v/>
      </c>
      <c r="BN1616" s="3" t="str">
        <f t="shared" si="1038"/>
        <v>Pass</v>
      </c>
      <c r="BO1616" s="3" t="str">
        <f t="shared" si="1039"/>
        <v>No</v>
      </c>
      <c r="BP1616" s="3" t="str">
        <f t="shared" si="1040"/>
        <v>FV&lt;$10K</v>
      </c>
      <c r="BQ1616" t="s">
        <v>6650</v>
      </c>
      <c r="BR1616" s="3" t="str">
        <f t="shared" si="1041"/>
        <v>No, &lt; $20K Lien</v>
      </c>
      <c r="BS1616" s="3" t="str">
        <f t="shared" si="1042"/>
        <v>No, Lien &lt; $20K</v>
      </c>
      <c r="BT1616" t="s">
        <v>6650</v>
      </c>
      <c r="BU1616" s="3" t="str">
        <f t="shared" si="1043"/>
        <v>No</v>
      </c>
      <c r="BV1616" s="3" t="str">
        <f t="shared" si="1044"/>
        <v>No</v>
      </c>
      <c r="BW1616" s="3">
        <f t="shared" si="1045"/>
        <v>1</v>
      </c>
      <c r="BX1616" s="3" t="str">
        <f t="shared" si="1046"/>
        <v>No</v>
      </c>
      <c r="BY1616" s="3">
        <f t="shared" si="1047"/>
        <v>43963</v>
      </c>
      <c r="BZ1616">
        <v>1</v>
      </c>
      <c r="CA1616" s="3">
        <f t="shared" si="1048"/>
        <v>43963</v>
      </c>
      <c r="CC1616" s="3">
        <f t="shared" si="1049"/>
        <v>0</v>
      </c>
      <c r="CD1616" s="3">
        <f t="shared" si="1050"/>
        <v>0</v>
      </c>
      <c r="CE1616" s="3" t="str">
        <f t="shared" si="1051"/>
        <v/>
      </c>
      <c r="CF1616" s="3" t="e">
        <f>HLOOKUP(CE1616,'Valuation Data'!$D$2:$K$5,4,FALSE)</f>
        <v>#N/A</v>
      </c>
      <c r="CG1616" s="3">
        <f t="shared" si="1052"/>
        <v>43963</v>
      </c>
      <c r="CH1616" s="3" t="str">
        <f t="shared" si="1053"/>
        <v>No</v>
      </c>
      <c r="CI1616" s="3" t="str">
        <f>VLOOKUP(R1616,'Use Codes &amp; County Type'!A:D,4,FALSE)</f>
        <v>R</v>
      </c>
      <c r="CJ1616" s="3" t="str">
        <f t="shared" si="1054"/>
        <v>No</v>
      </c>
      <c r="CK1616" s="3" t="str">
        <f t="shared" si="1055"/>
        <v>No</v>
      </c>
      <c r="CL1616" s="3">
        <f t="shared" si="1056"/>
        <v>0.35</v>
      </c>
      <c r="CM1616" s="3">
        <f t="shared" si="1057"/>
        <v>15387.05</v>
      </c>
      <c r="CN1616" s="3">
        <f t="shared" si="1058"/>
        <v>3759.0499999999997</v>
      </c>
      <c r="CO1616" s="3">
        <f t="shared" si="1059"/>
        <v>11628</v>
      </c>
      <c r="CP1616" s="3">
        <f t="shared" si="1060"/>
        <v>8.5504856356481584E-2</v>
      </c>
      <c r="CR1616" s="3" t="str">
        <f t="shared" si="1061"/>
        <v>No</v>
      </c>
      <c r="CV1616" s="3" t="str">
        <f t="shared" si="1062"/>
        <v>*Bid</v>
      </c>
      <c r="CW1616" s="3">
        <f t="shared" si="1063"/>
        <v>1615</v>
      </c>
      <c r="CX1616" s="3">
        <f t="shared" si="1064"/>
        <v>751.81</v>
      </c>
      <c r="CY1616" s="3" t="str">
        <f t="shared" si="1065"/>
        <v>Ok</v>
      </c>
      <c r="CZ1616">
        <v>0</v>
      </c>
      <c r="DA1616">
        <v>0</v>
      </c>
    </row>
    <row r="1617" spans="1:105" x14ac:dyDescent="0.25">
      <c r="A1617">
        <v>1616</v>
      </c>
      <c r="B1617" t="s">
        <v>3</v>
      </c>
      <c r="C1617" t="s">
        <v>1725</v>
      </c>
      <c r="D1617">
        <v>441.32</v>
      </c>
      <c r="E1617">
        <v>2017</v>
      </c>
      <c r="F1617">
        <v>441.32</v>
      </c>
      <c r="G1617">
        <v>441.32</v>
      </c>
      <c r="H1617" s="3">
        <f t="shared" si="1025"/>
        <v>0</v>
      </c>
      <c r="J1617" t="s">
        <v>2734</v>
      </c>
      <c r="K1617" t="s">
        <v>2738</v>
      </c>
      <c r="L1617">
        <v>32097</v>
      </c>
      <c r="M1617" t="s">
        <v>3657</v>
      </c>
      <c r="N1617" t="s">
        <v>4758</v>
      </c>
      <c r="O1617">
        <v>-81.614490264041095</v>
      </c>
      <c r="P1617">
        <v>30.6442175639867</v>
      </c>
      <c r="Q1617" t="s">
        <v>5932</v>
      </c>
      <c r="R1617">
        <v>0</v>
      </c>
      <c r="S1617" t="s">
        <v>6538</v>
      </c>
      <c r="T1617">
        <v>8001</v>
      </c>
      <c r="U1617" t="s">
        <v>6581</v>
      </c>
      <c r="V1617">
        <v>2017</v>
      </c>
      <c r="W1617">
        <v>25000</v>
      </c>
      <c r="X1617">
        <v>2017</v>
      </c>
      <c r="Y1617">
        <v>25000</v>
      </c>
      <c r="Z1617">
        <v>378.48</v>
      </c>
      <c r="AA1617" s="3">
        <f t="shared" si="1026"/>
        <v>0.85760899120819367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 s="3" t="str">
        <f t="shared" si="1027"/>
        <v>No</v>
      </c>
      <c r="AQ1617" s="3" t="str">
        <f t="shared" si="1028"/>
        <v>No</v>
      </c>
      <c r="AR1617" s="3" t="str">
        <f t="shared" si="1029"/>
        <v>No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1</v>
      </c>
      <c r="AY1617" t="s">
        <v>6634</v>
      </c>
      <c r="AZ1617">
        <v>0</v>
      </c>
      <c r="BA1617">
        <v>0</v>
      </c>
      <c r="BB1617" t="s">
        <v>6616</v>
      </c>
      <c r="BC1617">
        <v>0</v>
      </c>
      <c r="BD1617" s="4" t="str">
        <f t="shared" si="1030"/>
        <v>No</v>
      </c>
      <c r="BE1617" t="s">
        <v>6640</v>
      </c>
      <c r="BF1617" s="3" t="str">
        <f t="shared" si="1031"/>
        <v>No</v>
      </c>
      <c r="BG1617" t="s">
        <v>6645</v>
      </c>
      <c r="BH1617" s="3" t="str">
        <f t="shared" si="1032"/>
        <v>US HWY 17</v>
      </c>
      <c r="BI1617" s="3" t="str">
        <f t="shared" si="1033"/>
        <v>Yulee</v>
      </c>
      <c r="BJ1617" s="3" t="str">
        <f t="shared" si="1034"/>
        <v>Florida</v>
      </c>
      <c r="BK1617" s="3">
        <f t="shared" si="1035"/>
        <v>32097</v>
      </c>
      <c r="BL1617" s="3" t="str">
        <f t="shared" si="1036"/>
        <v>US HWY 17 YULEE FL 32097</v>
      </c>
      <c r="BM1617" s="3" t="str">
        <f t="shared" si="1037"/>
        <v/>
      </c>
      <c r="BN1617" s="3" t="str">
        <f t="shared" si="1038"/>
        <v>Pass</v>
      </c>
      <c r="BO1617" s="3" t="str">
        <f t="shared" si="1039"/>
        <v>No</v>
      </c>
      <c r="BP1617" s="3" t="str">
        <f t="shared" si="1040"/>
        <v>FV&lt;$10K</v>
      </c>
      <c r="BQ1617" t="s">
        <v>6650</v>
      </c>
      <c r="BR1617" s="3" t="str">
        <f t="shared" si="1041"/>
        <v>No, &lt; $20K Lien</v>
      </c>
      <c r="BS1617" s="3" t="str">
        <f t="shared" si="1042"/>
        <v>No, Lien &lt; $20K</v>
      </c>
      <c r="BT1617" t="s">
        <v>6650</v>
      </c>
      <c r="BU1617" s="3" t="str">
        <f t="shared" si="1043"/>
        <v>No</v>
      </c>
      <c r="BV1617" s="3" t="str">
        <f t="shared" si="1044"/>
        <v>No</v>
      </c>
      <c r="BW1617" s="3">
        <f t="shared" si="1045"/>
        <v>0</v>
      </c>
      <c r="BX1617" s="3" t="str">
        <f t="shared" si="1046"/>
        <v>No</v>
      </c>
      <c r="BY1617" s="3">
        <f t="shared" si="1047"/>
        <v>25000</v>
      </c>
      <c r="BZ1617">
        <v>1</v>
      </c>
      <c r="CA1617" s="3">
        <f t="shared" si="1048"/>
        <v>25000</v>
      </c>
      <c r="CC1617" s="3">
        <f t="shared" si="1049"/>
        <v>0</v>
      </c>
      <c r="CD1617" s="3">
        <f t="shared" si="1050"/>
        <v>0</v>
      </c>
      <c r="CE1617" s="3" t="str">
        <f t="shared" si="1051"/>
        <v/>
      </c>
      <c r="CF1617" s="3" t="e">
        <f>HLOOKUP(CE1617,'Valuation Data'!$D$2:$K$5,4,FALSE)</f>
        <v>#N/A</v>
      </c>
      <c r="CG1617" s="3">
        <f t="shared" si="1052"/>
        <v>25000</v>
      </c>
      <c r="CH1617" s="3" t="str">
        <f t="shared" si="1053"/>
        <v>No</v>
      </c>
      <c r="CI1617" s="3" t="str">
        <f>VLOOKUP(R1617,'Use Codes &amp; County Type'!A:D,4,FALSE)</f>
        <v>V</v>
      </c>
      <c r="CJ1617" s="3" t="str">
        <f t="shared" si="1054"/>
        <v>Yes</v>
      </c>
      <c r="CK1617" s="3" t="str">
        <f t="shared" si="1055"/>
        <v>No</v>
      </c>
      <c r="CL1617" s="3">
        <f t="shared" si="1056"/>
        <v>0</v>
      </c>
      <c r="CM1617" s="3">
        <f t="shared" si="1057"/>
        <v>0</v>
      </c>
      <c r="CN1617" s="3">
        <f t="shared" si="1058"/>
        <v>1765.28</v>
      </c>
      <c r="CO1617" s="3">
        <f t="shared" si="1059"/>
        <v>-1765.28</v>
      </c>
      <c r="CP1617" s="3">
        <f t="shared" si="1060"/>
        <v>7.0611199999999999E-2</v>
      </c>
      <c r="CR1617" s="3" t="str">
        <f t="shared" si="1061"/>
        <v>No</v>
      </c>
      <c r="CV1617" s="3" t="str">
        <f t="shared" si="1062"/>
        <v>FMV&lt;$30K</v>
      </c>
      <c r="CW1617" s="3">
        <f t="shared" si="1063"/>
        <v>1616</v>
      </c>
      <c r="CX1617" s="3">
        <f t="shared" si="1064"/>
        <v>441.32</v>
      </c>
      <c r="CY1617" s="3" t="str">
        <f t="shared" si="1065"/>
        <v>Ok</v>
      </c>
      <c r="CZ1617">
        <v>0</v>
      </c>
      <c r="DA1617">
        <v>0</v>
      </c>
    </row>
    <row r="1618" spans="1:105" x14ac:dyDescent="0.25">
      <c r="A1618">
        <v>1617</v>
      </c>
      <c r="B1618" t="s">
        <v>3</v>
      </c>
      <c r="C1618" t="s">
        <v>1726</v>
      </c>
      <c r="D1618">
        <v>378.13</v>
      </c>
      <c r="E1618">
        <v>2017</v>
      </c>
      <c r="F1618">
        <v>378.13</v>
      </c>
      <c r="G1618">
        <v>378.13</v>
      </c>
      <c r="H1618" s="3">
        <f t="shared" si="1025"/>
        <v>0</v>
      </c>
      <c r="I1618">
        <v>86015</v>
      </c>
      <c r="J1618" t="s">
        <v>2734</v>
      </c>
      <c r="K1618" t="s">
        <v>2738</v>
      </c>
      <c r="L1618">
        <v>32097</v>
      </c>
      <c r="M1618" t="s">
        <v>3935</v>
      </c>
      <c r="N1618" t="s">
        <v>4758</v>
      </c>
      <c r="O1618">
        <v>-81.559081441800799</v>
      </c>
      <c r="P1618">
        <v>30.638392159654099</v>
      </c>
      <c r="Q1618" t="s">
        <v>5939</v>
      </c>
      <c r="R1618">
        <v>2</v>
      </c>
      <c r="S1618" t="s">
        <v>6535</v>
      </c>
      <c r="T1618">
        <v>1006</v>
      </c>
      <c r="U1618" t="s">
        <v>6578</v>
      </c>
      <c r="V1618">
        <v>2017</v>
      </c>
      <c r="W1618">
        <v>40947</v>
      </c>
      <c r="X1618">
        <v>2017</v>
      </c>
      <c r="Y1618">
        <v>47388</v>
      </c>
      <c r="Z1618">
        <v>320.05</v>
      </c>
      <c r="AA1618" s="3">
        <f t="shared" si="1026"/>
        <v>0.84640203104752343</v>
      </c>
      <c r="AB1618" t="s">
        <v>6616</v>
      </c>
      <c r="AI1618" t="s">
        <v>6618</v>
      </c>
      <c r="AJ1618" t="s">
        <v>6618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 s="3" t="str">
        <f t="shared" si="1027"/>
        <v>No</v>
      </c>
      <c r="AQ1618" s="3" t="str">
        <f t="shared" si="1028"/>
        <v>No</v>
      </c>
      <c r="AR1618" s="3" t="str">
        <f t="shared" si="1029"/>
        <v>No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 t="s">
        <v>6634</v>
      </c>
      <c r="AZ1618">
        <v>0</v>
      </c>
      <c r="BA1618">
        <v>1</v>
      </c>
      <c r="BB1618" t="s">
        <v>6617</v>
      </c>
      <c r="BC1618" t="s">
        <v>6616</v>
      </c>
      <c r="BD1618" s="4" t="str">
        <f t="shared" si="1030"/>
        <v>No</v>
      </c>
      <c r="BE1618" t="s">
        <v>6642</v>
      </c>
      <c r="BF1618" s="3" t="str">
        <f t="shared" si="1031"/>
        <v>Yes</v>
      </c>
      <c r="BG1618" t="s">
        <v>6645</v>
      </c>
      <c r="BH1618" s="3" t="str">
        <f t="shared" si="1032"/>
        <v>86015 EZELL LN</v>
      </c>
      <c r="BI1618" s="3" t="str">
        <f t="shared" si="1033"/>
        <v>Yulee</v>
      </c>
      <c r="BJ1618" s="3" t="str">
        <f t="shared" si="1034"/>
        <v>Florida</v>
      </c>
      <c r="BK1618" s="3">
        <f t="shared" si="1035"/>
        <v>32097</v>
      </c>
      <c r="BL1618" s="3" t="str">
        <f t="shared" si="1036"/>
        <v>86015 EZELL LN YULEE FL 32097</v>
      </c>
      <c r="BM1618" s="3" t="str">
        <f t="shared" si="1037"/>
        <v/>
      </c>
      <c r="BN1618" s="3" t="str">
        <f t="shared" si="1038"/>
        <v>Pass</v>
      </c>
      <c r="BO1618" s="3" t="str">
        <f t="shared" si="1039"/>
        <v>No</v>
      </c>
      <c r="BP1618" s="3" t="str">
        <f t="shared" si="1040"/>
        <v>FV&lt;$10K</v>
      </c>
      <c r="BQ1618" t="s">
        <v>6650</v>
      </c>
      <c r="BR1618" s="3" t="str">
        <f t="shared" si="1041"/>
        <v>No, &lt; $20K Lien</v>
      </c>
      <c r="BS1618" s="3" t="str">
        <f t="shared" si="1042"/>
        <v>No, Lien &lt; $20K</v>
      </c>
      <c r="BT1618" t="s">
        <v>6650</v>
      </c>
      <c r="BU1618" s="3" t="str">
        <f t="shared" si="1043"/>
        <v>No</v>
      </c>
      <c r="BV1618" s="3" t="str">
        <f t="shared" si="1044"/>
        <v>No</v>
      </c>
      <c r="BW1618" s="3">
        <f t="shared" si="1045"/>
        <v>1</v>
      </c>
      <c r="BX1618" s="3" t="str">
        <f t="shared" si="1046"/>
        <v>No</v>
      </c>
      <c r="BY1618" s="3">
        <f t="shared" si="1047"/>
        <v>40947</v>
      </c>
      <c r="BZ1618">
        <v>1</v>
      </c>
      <c r="CA1618" s="3">
        <f t="shared" si="1048"/>
        <v>40947</v>
      </c>
      <c r="CC1618" s="3">
        <f t="shared" si="1049"/>
        <v>0</v>
      </c>
      <c r="CD1618" s="3">
        <f t="shared" si="1050"/>
        <v>0</v>
      </c>
      <c r="CE1618" s="3" t="str">
        <f t="shared" si="1051"/>
        <v/>
      </c>
      <c r="CF1618" s="3" t="e">
        <f>HLOOKUP(CE1618,'Valuation Data'!$D$2:$K$5,4,FALSE)</f>
        <v>#N/A</v>
      </c>
      <c r="CG1618" s="3">
        <f t="shared" si="1052"/>
        <v>40947</v>
      </c>
      <c r="CH1618" s="3" t="str">
        <f t="shared" si="1053"/>
        <v>No</v>
      </c>
      <c r="CI1618" s="3" t="str">
        <f>VLOOKUP(R1618,'Use Codes &amp; County Type'!A:D,4,FALSE)</f>
        <v>R</v>
      </c>
      <c r="CJ1618" s="3" t="str">
        <f t="shared" si="1054"/>
        <v>No</v>
      </c>
      <c r="CK1618" s="3" t="str">
        <f t="shared" si="1055"/>
        <v>Yes</v>
      </c>
      <c r="CL1618" s="3">
        <f t="shared" si="1056"/>
        <v>0.67</v>
      </c>
      <c r="CM1618" s="3">
        <f t="shared" si="1057"/>
        <v>27434.49</v>
      </c>
      <c r="CN1618" s="3">
        <f t="shared" si="1058"/>
        <v>1890.65</v>
      </c>
      <c r="CO1618" s="3">
        <f t="shared" si="1059"/>
        <v>25543.84</v>
      </c>
      <c r="CP1618" s="3">
        <f t="shared" si="1060"/>
        <v>4.6173101814540748E-2</v>
      </c>
      <c r="CR1618" s="3" t="str">
        <f t="shared" si="1061"/>
        <v>No</v>
      </c>
      <c r="CV1618" s="3" t="str">
        <f t="shared" si="1062"/>
        <v>*Bid</v>
      </c>
      <c r="CW1618" s="3">
        <f t="shared" si="1063"/>
        <v>1617</v>
      </c>
      <c r="CX1618" s="3">
        <f t="shared" si="1064"/>
        <v>378.13</v>
      </c>
      <c r="CY1618" s="3" t="str">
        <f t="shared" si="1065"/>
        <v>Ok</v>
      </c>
      <c r="CZ1618">
        <v>0</v>
      </c>
      <c r="DA1618">
        <v>0</v>
      </c>
    </row>
    <row r="1619" spans="1:105" x14ac:dyDescent="0.25">
      <c r="A1619">
        <v>1618</v>
      </c>
      <c r="B1619" t="s">
        <v>3</v>
      </c>
      <c r="C1619" t="s">
        <v>1727</v>
      </c>
      <c r="D1619">
        <v>470.08</v>
      </c>
      <c r="E1619">
        <v>2017</v>
      </c>
      <c r="F1619">
        <v>470.08</v>
      </c>
      <c r="G1619">
        <v>470.08</v>
      </c>
      <c r="H1619" s="3">
        <f t="shared" si="1025"/>
        <v>0</v>
      </c>
      <c r="I1619">
        <v>86055</v>
      </c>
      <c r="J1619" t="s">
        <v>2734</v>
      </c>
      <c r="K1619" t="s">
        <v>2738</v>
      </c>
      <c r="L1619">
        <v>32097</v>
      </c>
      <c r="M1619" t="s">
        <v>3936</v>
      </c>
      <c r="N1619" t="s">
        <v>4758</v>
      </c>
      <c r="O1619">
        <v>-81.558983036517603</v>
      </c>
      <c r="P1619">
        <v>30.638673471915801</v>
      </c>
      <c r="Q1619" t="s">
        <v>5940</v>
      </c>
      <c r="R1619">
        <v>2</v>
      </c>
      <c r="S1619" t="s">
        <v>6535</v>
      </c>
      <c r="T1619">
        <v>1006</v>
      </c>
      <c r="U1619" t="s">
        <v>6578</v>
      </c>
      <c r="V1619">
        <v>2017</v>
      </c>
      <c r="W1619">
        <v>54031</v>
      </c>
      <c r="X1619">
        <v>2017</v>
      </c>
      <c r="Y1619">
        <v>59694</v>
      </c>
      <c r="Z1619">
        <v>405.07</v>
      </c>
      <c r="AA1619" s="3">
        <f t="shared" si="1026"/>
        <v>0.86170439074200134</v>
      </c>
      <c r="AB1619" t="s">
        <v>6616</v>
      </c>
      <c r="AC1619" t="s">
        <v>6616</v>
      </c>
      <c r="AD1619" t="s">
        <v>6616</v>
      </c>
      <c r="AE1619" t="s">
        <v>6616</v>
      </c>
      <c r="AF1619" t="s">
        <v>6616</v>
      </c>
      <c r="AH1619" t="s">
        <v>6616</v>
      </c>
      <c r="AI1619" t="s">
        <v>6618</v>
      </c>
      <c r="AJ1619" t="s">
        <v>6618</v>
      </c>
      <c r="AK1619" t="s">
        <v>6618</v>
      </c>
      <c r="AL1619" t="s">
        <v>6618</v>
      </c>
      <c r="AM1619" t="s">
        <v>6618</v>
      </c>
      <c r="AN1619" t="s">
        <v>6618</v>
      </c>
      <c r="AO1619" t="s">
        <v>6618</v>
      </c>
      <c r="AP1619" s="3" t="str">
        <f t="shared" si="1027"/>
        <v>No</v>
      </c>
      <c r="AQ1619" s="3" t="str">
        <f t="shared" si="1028"/>
        <v>No</v>
      </c>
      <c r="AR1619" s="3" t="str">
        <f t="shared" si="1029"/>
        <v>No</v>
      </c>
      <c r="AS1619">
        <v>0</v>
      </c>
      <c r="AT1619">
        <v>0</v>
      </c>
      <c r="AU1619">
        <v>37700</v>
      </c>
      <c r="AV1619" t="s">
        <v>6622</v>
      </c>
      <c r="AW1619">
        <v>0</v>
      </c>
      <c r="AX1619">
        <v>0</v>
      </c>
      <c r="AY1619" t="s">
        <v>6634</v>
      </c>
      <c r="AZ1619" t="s">
        <v>6638</v>
      </c>
      <c r="BA1619">
        <v>1</v>
      </c>
      <c r="BB1619" t="s">
        <v>6617</v>
      </c>
      <c r="BC1619" t="s">
        <v>6616</v>
      </c>
      <c r="BD1619" s="4" t="str">
        <f t="shared" si="1030"/>
        <v>No</v>
      </c>
      <c r="BE1619" t="s">
        <v>6640</v>
      </c>
      <c r="BF1619" s="3" t="str">
        <f t="shared" si="1031"/>
        <v>No</v>
      </c>
      <c r="BG1619" t="s">
        <v>6645</v>
      </c>
      <c r="BH1619" s="3" t="str">
        <f t="shared" si="1032"/>
        <v>86055 EZELL LN</v>
      </c>
      <c r="BI1619" s="3" t="str">
        <f t="shared" si="1033"/>
        <v>Yulee</v>
      </c>
      <c r="BJ1619" s="3" t="str">
        <f t="shared" si="1034"/>
        <v>Florida</v>
      </c>
      <c r="BK1619" s="3">
        <f t="shared" si="1035"/>
        <v>32097</v>
      </c>
      <c r="BL1619" s="3" t="str">
        <f t="shared" si="1036"/>
        <v>86055 EZELL LN YULEE FL 32097</v>
      </c>
      <c r="BM1619" s="3" t="str">
        <f t="shared" si="1037"/>
        <v>L</v>
      </c>
      <c r="BN1619" s="3" t="str">
        <f t="shared" si="1038"/>
        <v>Pass</v>
      </c>
      <c r="BO1619" s="3" t="str">
        <f t="shared" si="1039"/>
        <v>No</v>
      </c>
      <c r="BP1619" s="3" t="str">
        <f t="shared" si="1040"/>
        <v>FV&lt;$10K</v>
      </c>
      <c r="BQ1619" t="s">
        <v>6650</v>
      </c>
      <c r="BR1619" s="3" t="str">
        <f t="shared" si="1041"/>
        <v>No, &lt; $20K Lien</v>
      </c>
      <c r="BS1619" s="3" t="str">
        <f t="shared" si="1042"/>
        <v>No, Lien &lt; $20K</v>
      </c>
      <c r="BT1619" t="s">
        <v>6650</v>
      </c>
      <c r="BU1619" s="3" t="str">
        <f t="shared" si="1043"/>
        <v>No</v>
      </c>
      <c r="BV1619" s="3" t="str">
        <f t="shared" si="1044"/>
        <v>No</v>
      </c>
      <c r="BW1619" s="3">
        <f t="shared" si="1045"/>
        <v>1</v>
      </c>
      <c r="BX1619" s="3" t="str">
        <f t="shared" si="1046"/>
        <v>No</v>
      </c>
      <c r="BY1619" s="3">
        <f t="shared" si="1047"/>
        <v>54031</v>
      </c>
      <c r="BZ1619">
        <v>1</v>
      </c>
      <c r="CA1619" s="3">
        <f t="shared" si="1048"/>
        <v>54031</v>
      </c>
      <c r="CC1619" s="3">
        <f t="shared" si="1049"/>
        <v>0</v>
      </c>
      <c r="CD1619" s="3">
        <f t="shared" si="1050"/>
        <v>0</v>
      </c>
      <c r="CE1619" s="3" t="str">
        <f t="shared" si="1051"/>
        <v/>
      </c>
      <c r="CF1619" s="3" t="e">
        <f>HLOOKUP(CE1619,'Valuation Data'!$D$2:$K$5,4,FALSE)</f>
        <v>#N/A</v>
      </c>
      <c r="CG1619" s="3">
        <f t="shared" si="1052"/>
        <v>54031</v>
      </c>
      <c r="CH1619" s="3" t="str">
        <f t="shared" si="1053"/>
        <v>No</v>
      </c>
      <c r="CI1619" s="3" t="str">
        <f>VLOOKUP(R1619,'Use Codes &amp; County Type'!A:D,4,FALSE)</f>
        <v>R</v>
      </c>
      <c r="CJ1619" s="3" t="str">
        <f t="shared" si="1054"/>
        <v>No</v>
      </c>
      <c r="CK1619" s="3" t="str">
        <f t="shared" si="1055"/>
        <v>Yes</v>
      </c>
      <c r="CL1619" s="3">
        <f t="shared" si="1056"/>
        <v>0.67</v>
      </c>
      <c r="CM1619" s="3">
        <f t="shared" si="1057"/>
        <v>36200.770000000004</v>
      </c>
      <c r="CN1619" s="3">
        <f t="shared" si="1058"/>
        <v>2350.4</v>
      </c>
      <c r="CO1619" s="3">
        <f t="shared" si="1059"/>
        <v>33850.370000000003</v>
      </c>
      <c r="CP1619" s="3">
        <f t="shared" si="1060"/>
        <v>4.3500953156521256E-2</v>
      </c>
      <c r="CR1619" s="3" t="str">
        <f t="shared" si="1061"/>
        <v>No</v>
      </c>
      <c r="CV1619" s="3" t="str">
        <f t="shared" si="1062"/>
        <v>*Bid</v>
      </c>
      <c r="CW1619" s="3">
        <f t="shared" si="1063"/>
        <v>1618</v>
      </c>
      <c r="CX1619" s="3">
        <f t="shared" si="1064"/>
        <v>470.08</v>
      </c>
      <c r="CY1619" s="3" t="str">
        <f t="shared" si="1065"/>
        <v>Ok</v>
      </c>
      <c r="CZ1619">
        <v>0</v>
      </c>
      <c r="DA1619">
        <v>0</v>
      </c>
    </row>
    <row r="1620" spans="1:105" x14ac:dyDescent="0.25">
      <c r="A1620">
        <v>1619</v>
      </c>
      <c r="B1620" t="s">
        <v>3</v>
      </c>
      <c r="C1620" t="s">
        <v>1728</v>
      </c>
      <c r="D1620">
        <v>2151.9</v>
      </c>
      <c r="E1620">
        <v>2017</v>
      </c>
      <c r="F1620">
        <v>2151.9</v>
      </c>
      <c r="G1620">
        <v>2151.9</v>
      </c>
      <c r="H1620" s="3">
        <f t="shared" si="1025"/>
        <v>0</v>
      </c>
      <c r="I1620">
        <v>86543</v>
      </c>
      <c r="J1620" t="s">
        <v>2734</v>
      </c>
      <c r="K1620" t="s">
        <v>2738</v>
      </c>
      <c r="L1620">
        <v>32097</v>
      </c>
      <c r="M1620" t="s">
        <v>3937</v>
      </c>
      <c r="N1620" t="s">
        <v>4758</v>
      </c>
      <c r="O1620">
        <v>-81.568610838937602</v>
      </c>
      <c r="P1620">
        <v>30.6449369607036</v>
      </c>
      <c r="Q1620" t="s">
        <v>5941</v>
      </c>
      <c r="R1620">
        <v>1</v>
      </c>
      <c r="S1620" t="s">
        <v>6539</v>
      </c>
      <c r="T1620">
        <v>1001</v>
      </c>
      <c r="U1620" t="s">
        <v>6582</v>
      </c>
      <c r="V1620">
        <v>2017</v>
      </c>
      <c r="W1620">
        <v>129479</v>
      </c>
      <c r="X1620">
        <v>2017</v>
      </c>
      <c r="Y1620">
        <v>129479</v>
      </c>
      <c r="Z1620">
        <v>1960.15</v>
      </c>
      <c r="AA1620" s="3">
        <f t="shared" si="1026"/>
        <v>0.91089269947488272</v>
      </c>
      <c r="AB1620" t="s">
        <v>6616</v>
      </c>
      <c r="AC1620" t="s">
        <v>6616</v>
      </c>
      <c r="AD1620" t="s">
        <v>6616</v>
      </c>
      <c r="AE1620" t="s">
        <v>6616</v>
      </c>
      <c r="AF1620" t="s">
        <v>6616</v>
      </c>
      <c r="AI1620" t="s">
        <v>6618</v>
      </c>
      <c r="AJ1620" t="s">
        <v>6618</v>
      </c>
      <c r="AK1620" t="s">
        <v>6618</v>
      </c>
      <c r="AL1620" t="s">
        <v>6618</v>
      </c>
      <c r="AM1620" t="s">
        <v>6618</v>
      </c>
      <c r="AN1620" t="s">
        <v>6618</v>
      </c>
      <c r="AO1620" t="s">
        <v>6618</v>
      </c>
      <c r="AP1620" s="3" t="str">
        <f t="shared" si="1027"/>
        <v>No</v>
      </c>
      <c r="AQ1620" s="3" t="str">
        <f t="shared" si="1028"/>
        <v>No</v>
      </c>
      <c r="AR1620" s="3" t="str">
        <f t="shared" si="1029"/>
        <v>No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 t="s">
        <v>6634</v>
      </c>
      <c r="AZ1620" t="s">
        <v>6638</v>
      </c>
      <c r="BA1620">
        <v>1</v>
      </c>
      <c r="BB1620" t="s">
        <v>6616</v>
      </c>
      <c r="BC1620" t="s">
        <v>6616</v>
      </c>
      <c r="BD1620" s="4" t="str">
        <f t="shared" si="1030"/>
        <v>No</v>
      </c>
      <c r="BE1620" t="s">
        <v>6640</v>
      </c>
      <c r="BF1620" s="3" t="str">
        <f t="shared" si="1031"/>
        <v>No</v>
      </c>
      <c r="BG1620" t="s">
        <v>6645</v>
      </c>
      <c r="BH1620" s="3" t="str">
        <f t="shared" si="1032"/>
        <v>86543 PAGES DAIRY RD</v>
      </c>
      <c r="BI1620" s="3" t="str">
        <f t="shared" si="1033"/>
        <v>Yulee</v>
      </c>
      <c r="BJ1620" s="3" t="str">
        <f t="shared" si="1034"/>
        <v>Florida</v>
      </c>
      <c r="BK1620" s="3">
        <f t="shared" si="1035"/>
        <v>32097</v>
      </c>
      <c r="BL1620" s="3" t="str">
        <f t="shared" si="1036"/>
        <v>86543 PAGES DAIRY RD YULEE FL 32097</v>
      </c>
      <c r="BM1620" s="3" t="str">
        <f t="shared" si="1037"/>
        <v/>
      </c>
      <c r="BN1620" s="3" t="str">
        <f t="shared" si="1038"/>
        <v>Pass</v>
      </c>
      <c r="BO1620" s="3" t="str">
        <f t="shared" si="1039"/>
        <v>No</v>
      </c>
      <c r="BP1620" s="3" t="str">
        <f t="shared" si="1040"/>
        <v>FV&lt;$10K</v>
      </c>
      <c r="BQ1620" t="s">
        <v>6650</v>
      </c>
      <c r="BR1620" s="3" t="str">
        <f t="shared" si="1041"/>
        <v>No, &lt; $20K Lien</v>
      </c>
      <c r="BS1620" s="3" t="str">
        <f t="shared" si="1042"/>
        <v>No, Lien &lt; $20K</v>
      </c>
      <c r="BT1620" t="s">
        <v>6650</v>
      </c>
      <c r="BU1620" s="3" t="str">
        <f t="shared" si="1043"/>
        <v>No</v>
      </c>
      <c r="BV1620" s="3" t="str">
        <f t="shared" si="1044"/>
        <v>No</v>
      </c>
      <c r="BW1620" s="3">
        <f t="shared" si="1045"/>
        <v>1</v>
      </c>
      <c r="BX1620" s="3" t="str">
        <f t="shared" si="1046"/>
        <v>No</v>
      </c>
      <c r="BY1620" s="3">
        <f t="shared" si="1047"/>
        <v>129479</v>
      </c>
      <c r="BZ1620">
        <v>1</v>
      </c>
      <c r="CA1620" s="3">
        <f t="shared" si="1048"/>
        <v>129479</v>
      </c>
      <c r="CC1620" s="3">
        <f t="shared" si="1049"/>
        <v>0</v>
      </c>
      <c r="CD1620" s="3">
        <f t="shared" si="1050"/>
        <v>0</v>
      </c>
      <c r="CE1620" s="3" t="str">
        <f t="shared" si="1051"/>
        <v/>
      </c>
      <c r="CF1620" s="3" t="e">
        <f>HLOOKUP(CE1620,'Valuation Data'!$D$2:$K$5,4,FALSE)</f>
        <v>#N/A</v>
      </c>
      <c r="CG1620" s="3">
        <f t="shared" si="1052"/>
        <v>129479</v>
      </c>
      <c r="CH1620" s="3" t="str">
        <f t="shared" si="1053"/>
        <v>No</v>
      </c>
      <c r="CI1620" s="3" t="str">
        <f>VLOOKUP(R1620,'Use Codes &amp; County Type'!A:D,4,FALSE)</f>
        <v>S</v>
      </c>
      <c r="CJ1620" s="3" t="str">
        <f t="shared" si="1054"/>
        <v>No</v>
      </c>
      <c r="CK1620" s="3" t="str">
        <f t="shared" si="1055"/>
        <v>No</v>
      </c>
      <c r="CL1620" s="3">
        <f t="shared" si="1056"/>
        <v>0.35</v>
      </c>
      <c r="CM1620" s="3">
        <f t="shared" si="1057"/>
        <v>45317.649999999994</v>
      </c>
      <c r="CN1620" s="3">
        <f t="shared" si="1058"/>
        <v>10759.5</v>
      </c>
      <c r="CO1620" s="3">
        <f t="shared" si="1059"/>
        <v>34558.149999999994</v>
      </c>
      <c r="CP1620" s="3">
        <f t="shared" si="1060"/>
        <v>8.3098417503996783E-2</v>
      </c>
      <c r="CR1620" s="3" t="str">
        <f t="shared" si="1061"/>
        <v>No</v>
      </c>
      <c r="CV1620" s="3" t="str">
        <f t="shared" si="1062"/>
        <v>*Bid</v>
      </c>
      <c r="CW1620" s="3">
        <f t="shared" si="1063"/>
        <v>1619</v>
      </c>
      <c r="CX1620" s="3">
        <f t="shared" si="1064"/>
        <v>2151.9</v>
      </c>
      <c r="CY1620" s="3" t="str">
        <f t="shared" si="1065"/>
        <v>Ok</v>
      </c>
      <c r="CZ1620">
        <v>0</v>
      </c>
      <c r="DA1620">
        <v>0</v>
      </c>
    </row>
    <row r="1621" spans="1:105" x14ac:dyDescent="0.25">
      <c r="A1621">
        <v>1620</v>
      </c>
      <c r="B1621" t="s">
        <v>3</v>
      </c>
      <c r="C1621" t="s">
        <v>1729</v>
      </c>
      <c r="D1621">
        <v>111.87</v>
      </c>
      <c r="E1621">
        <v>2017</v>
      </c>
      <c r="F1621">
        <v>111.87</v>
      </c>
      <c r="G1621">
        <v>111.87</v>
      </c>
      <c r="H1621" s="3">
        <f t="shared" si="1025"/>
        <v>0</v>
      </c>
      <c r="J1621" t="s">
        <v>2734</v>
      </c>
      <c r="K1621" t="s">
        <v>2738</v>
      </c>
      <c r="L1621">
        <v>32097</v>
      </c>
      <c r="M1621" t="s">
        <v>3744</v>
      </c>
      <c r="N1621" t="s">
        <v>4758</v>
      </c>
      <c r="O1621">
        <v>-81.605734530837097</v>
      </c>
      <c r="P1621">
        <v>30.6312017566271</v>
      </c>
      <c r="Q1621" t="s">
        <v>5942</v>
      </c>
      <c r="R1621">
        <v>10</v>
      </c>
      <c r="S1621" t="s">
        <v>6547</v>
      </c>
      <c r="T1621">
        <v>8002</v>
      </c>
      <c r="U1621" t="s">
        <v>6585</v>
      </c>
      <c r="V1621">
        <v>2017</v>
      </c>
      <c r="W1621">
        <v>4878</v>
      </c>
      <c r="X1621">
        <v>2017</v>
      </c>
      <c r="Y1621">
        <v>4878</v>
      </c>
      <c r="Z1621">
        <v>73.849999999999994</v>
      </c>
      <c r="AA1621" s="3">
        <f t="shared" si="1026"/>
        <v>0.66014123536247427</v>
      </c>
      <c r="AC1621" t="s">
        <v>6616</v>
      </c>
      <c r="AD1621" t="s">
        <v>6616</v>
      </c>
      <c r="AE1621" t="s">
        <v>6616</v>
      </c>
      <c r="AF1621" t="s">
        <v>6616</v>
      </c>
      <c r="AG1621" t="s">
        <v>6616</v>
      </c>
      <c r="AH1621" t="s">
        <v>6616</v>
      </c>
      <c r="AI1621" t="s">
        <v>6618</v>
      </c>
      <c r="AJ1621" t="s">
        <v>6618</v>
      </c>
      <c r="AK1621" t="s">
        <v>6618</v>
      </c>
      <c r="AL1621" t="s">
        <v>6618</v>
      </c>
      <c r="AM1621" t="s">
        <v>6618</v>
      </c>
      <c r="AN1621" t="s">
        <v>6618</v>
      </c>
      <c r="AO1621">
        <v>0</v>
      </c>
      <c r="AP1621" s="3" t="str">
        <f t="shared" si="1027"/>
        <v>No</v>
      </c>
      <c r="AQ1621" s="3" t="str">
        <f t="shared" si="1028"/>
        <v>No</v>
      </c>
      <c r="AR1621" s="3" t="str">
        <f t="shared" si="1029"/>
        <v>No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1</v>
      </c>
      <c r="AY1621" t="s">
        <v>6636</v>
      </c>
      <c r="AZ1621" t="s">
        <v>6638</v>
      </c>
      <c r="BA1621">
        <v>0</v>
      </c>
      <c r="BB1621" t="s">
        <v>6616</v>
      </c>
      <c r="BC1621" t="s">
        <v>6616</v>
      </c>
      <c r="BD1621" s="4" t="str">
        <f t="shared" si="1030"/>
        <v>No</v>
      </c>
      <c r="BE1621" t="s">
        <v>6640</v>
      </c>
      <c r="BF1621" s="3" t="str">
        <f t="shared" si="1031"/>
        <v>No</v>
      </c>
      <c r="BG1621" t="s">
        <v>6645</v>
      </c>
      <c r="BH1621" s="3" t="str">
        <f t="shared" si="1032"/>
        <v>EAST SR 200</v>
      </c>
      <c r="BI1621" s="3" t="str">
        <f t="shared" si="1033"/>
        <v>Yulee</v>
      </c>
      <c r="BJ1621" s="3" t="str">
        <f t="shared" si="1034"/>
        <v>Florida</v>
      </c>
      <c r="BK1621" s="3">
        <f t="shared" si="1035"/>
        <v>32097</v>
      </c>
      <c r="BL1621" s="3" t="str">
        <f t="shared" si="1036"/>
        <v>EAST SR 200 YULEE FL 32097</v>
      </c>
      <c r="BM1621" s="3" t="str">
        <f t="shared" si="1037"/>
        <v/>
      </c>
      <c r="BN1621" s="3" t="str">
        <f t="shared" si="1038"/>
        <v>Lien&lt;$150</v>
      </c>
      <c r="BO1621" s="3" t="str">
        <f t="shared" si="1039"/>
        <v>No</v>
      </c>
      <c r="BP1621" s="3" t="str">
        <f t="shared" si="1040"/>
        <v>FV&lt;$10K</v>
      </c>
      <c r="BQ1621" t="s">
        <v>6650</v>
      </c>
      <c r="BR1621" s="3" t="str">
        <f t="shared" si="1041"/>
        <v>No, &lt; $20K Lien</v>
      </c>
      <c r="BS1621" s="3" t="str">
        <f t="shared" si="1042"/>
        <v>No, Lien &lt; $20K</v>
      </c>
      <c r="BT1621" t="s">
        <v>6650</v>
      </c>
      <c r="BU1621" s="3" t="str">
        <f t="shared" si="1043"/>
        <v>No</v>
      </c>
      <c r="BV1621" s="3" t="str">
        <f t="shared" si="1044"/>
        <v>No</v>
      </c>
      <c r="BW1621" s="3">
        <f t="shared" si="1045"/>
        <v>0</v>
      </c>
      <c r="BX1621" s="3" t="str">
        <f t="shared" si="1046"/>
        <v>No</v>
      </c>
      <c r="BY1621" s="3">
        <f t="shared" si="1047"/>
        <v>4878</v>
      </c>
      <c r="BZ1621">
        <v>1</v>
      </c>
      <c r="CA1621" s="3">
        <f t="shared" si="1048"/>
        <v>4878</v>
      </c>
      <c r="CC1621" s="3">
        <f t="shared" si="1049"/>
        <v>0</v>
      </c>
      <c r="CD1621" s="3">
        <f t="shared" si="1050"/>
        <v>0</v>
      </c>
      <c r="CE1621" s="3" t="str">
        <f t="shared" si="1051"/>
        <v/>
      </c>
      <c r="CF1621" s="3" t="e">
        <f>HLOOKUP(CE1621,'Valuation Data'!$D$2:$K$5,4,FALSE)</f>
        <v>#N/A</v>
      </c>
      <c r="CG1621" s="3">
        <f t="shared" si="1052"/>
        <v>4878</v>
      </c>
      <c r="CH1621" s="3" t="str">
        <f t="shared" si="1053"/>
        <v>No</v>
      </c>
      <c r="CI1621" s="3" t="str">
        <f>VLOOKUP(R1621,'Use Codes &amp; County Type'!A:D,4,FALSE)</f>
        <v>V</v>
      </c>
      <c r="CJ1621" s="3" t="str">
        <f t="shared" si="1054"/>
        <v>Yes</v>
      </c>
      <c r="CK1621" s="3" t="str">
        <f t="shared" si="1055"/>
        <v>No</v>
      </c>
      <c r="CL1621" s="3">
        <f t="shared" si="1056"/>
        <v>0</v>
      </c>
      <c r="CM1621" s="3">
        <f t="shared" si="1057"/>
        <v>0</v>
      </c>
      <c r="CN1621" s="3">
        <f t="shared" si="1058"/>
        <v>447.48</v>
      </c>
      <c r="CO1621" s="3">
        <f t="shared" si="1059"/>
        <v>-447.48</v>
      </c>
      <c r="CP1621" s="3">
        <f t="shared" si="1060"/>
        <v>9.173431734317343E-2</v>
      </c>
      <c r="CR1621" s="3" t="str">
        <f t="shared" si="1061"/>
        <v>No</v>
      </c>
      <c r="CV1621" s="3" t="str">
        <f t="shared" si="1062"/>
        <v>Lien&lt;$150</v>
      </c>
      <c r="CW1621" s="3">
        <f t="shared" si="1063"/>
        <v>1620</v>
      </c>
      <c r="CX1621" s="3">
        <f t="shared" si="1064"/>
        <v>111.87</v>
      </c>
      <c r="CY1621" s="3" t="str">
        <f t="shared" si="1065"/>
        <v>Ok</v>
      </c>
      <c r="CZ1621">
        <v>0</v>
      </c>
      <c r="DA1621">
        <v>0</v>
      </c>
    </row>
    <row r="1622" spans="1:105" x14ac:dyDescent="0.25">
      <c r="A1622">
        <v>1621</v>
      </c>
      <c r="B1622" t="s">
        <v>3</v>
      </c>
      <c r="C1622" t="s">
        <v>1730</v>
      </c>
      <c r="D1622">
        <v>3251.84</v>
      </c>
      <c r="E1622">
        <v>2017</v>
      </c>
      <c r="F1622">
        <v>3251.84</v>
      </c>
      <c r="G1622">
        <v>3251.84</v>
      </c>
      <c r="H1622" s="3">
        <f t="shared" si="1025"/>
        <v>0</v>
      </c>
      <c r="I1622">
        <v>850914</v>
      </c>
      <c r="J1622" t="s">
        <v>2734</v>
      </c>
      <c r="K1622" t="s">
        <v>2738</v>
      </c>
      <c r="L1622">
        <v>32097</v>
      </c>
      <c r="M1622" t="s">
        <v>3938</v>
      </c>
      <c r="N1622" t="s">
        <v>4758</v>
      </c>
      <c r="O1622">
        <v>-81.603325695641601</v>
      </c>
      <c r="P1622">
        <v>30.634595101774899</v>
      </c>
      <c r="Q1622" t="s">
        <v>5943</v>
      </c>
      <c r="R1622">
        <v>11</v>
      </c>
      <c r="S1622" t="s">
        <v>6554</v>
      </c>
      <c r="T1622">
        <v>2000</v>
      </c>
      <c r="U1622" t="s">
        <v>6591</v>
      </c>
      <c r="V1622">
        <v>2017</v>
      </c>
      <c r="W1622">
        <v>196660</v>
      </c>
      <c r="X1622">
        <v>2017</v>
      </c>
      <c r="Y1622">
        <v>196660</v>
      </c>
      <c r="Z1622">
        <v>2977.19</v>
      </c>
      <c r="AA1622" s="3">
        <f t="shared" si="1026"/>
        <v>0.91554012497539849</v>
      </c>
      <c r="AB1622" t="s">
        <v>6616</v>
      </c>
      <c r="AD1622" t="s">
        <v>6616</v>
      </c>
      <c r="AE1622" t="s">
        <v>6616</v>
      </c>
      <c r="AF1622" t="s">
        <v>6616</v>
      </c>
      <c r="AG1622" t="s">
        <v>6616</v>
      </c>
      <c r="AH1622" t="s">
        <v>6616</v>
      </c>
      <c r="AI1622" t="s">
        <v>6618</v>
      </c>
      <c r="AJ1622" t="s">
        <v>6618</v>
      </c>
      <c r="AK1622" t="s">
        <v>6618</v>
      </c>
      <c r="AL1622" t="s">
        <v>6618</v>
      </c>
      <c r="AM1622" t="s">
        <v>6618</v>
      </c>
      <c r="AN1622" t="s">
        <v>6618</v>
      </c>
      <c r="AO1622" t="s">
        <v>6618</v>
      </c>
      <c r="AP1622" s="3" t="str">
        <f t="shared" si="1027"/>
        <v>No</v>
      </c>
      <c r="AQ1622" s="3" t="str">
        <f t="shared" si="1028"/>
        <v>No</v>
      </c>
      <c r="AR1622" s="3" t="str">
        <f t="shared" si="1029"/>
        <v>No</v>
      </c>
      <c r="AS1622">
        <v>0</v>
      </c>
      <c r="AT1622">
        <v>0</v>
      </c>
      <c r="AU1622">
        <v>285000</v>
      </c>
      <c r="AV1622" t="s">
        <v>6622</v>
      </c>
      <c r="AW1622">
        <v>0</v>
      </c>
      <c r="AX1622">
        <v>2</v>
      </c>
      <c r="AY1622" t="s">
        <v>6636</v>
      </c>
      <c r="AZ1622" t="s">
        <v>6638</v>
      </c>
      <c r="BA1622">
        <v>0</v>
      </c>
      <c r="BB1622" t="s">
        <v>6616</v>
      </c>
      <c r="BC1622" t="s">
        <v>6617</v>
      </c>
      <c r="BD1622" s="4" t="str">
        <f t="shared" si="1030"/>
        <v>No</v>
      </c>
      <c r="BE1622" t="s">
        <v>6640</v>
      </c>
      <c r="BF1622" s="3" t="str">
        <f t="shared" si="1031"/>
        <v>No</v>
      </c>
      <c r="BG1622" t="s">
        <v>6645</v>
      </c>
      <c r="BH1622" s="3" t="str">
        <f t="shared" si="1032"/>
        <v>850914 US HWY 17</v>
      </c>
      <c r="BI1622" s="3" t="str">
        <f t="shared" si="1033"/>
        <v>Yulee</v>
      </c>
      <c r="BJ1622" s="3" t="str">
        <f t="shared" si="1034"/>
        <v>Florida</v>
      </c>
      <c r="BK1622" s="3">
        <f t="shared" si="1035"/>
        <v>32097</v>
      </c>
      <c r="BL1622" s="3" t="str">
        <f t="shared" si="1036"/>
        <v>850914 US HWY 17 YULEE FL 32097</v>
      </c>
      <c r="BM1622" s="3" t="str">
        <f t="shared" si="1037"/>
        <v>L</v>
      </c>
      <c r="BN1622" s="3" t="str">
        <f t="shared" si="1038"/>
        <v>Pass</v>
      </c>
      <c r="BO1622" s="3" t="str">
        <f t="shared" si="1039"/>
        <v>Yes</v>
      </c>
      <c r="BP1622" s="3" t="str">
        <f t="shared" si="1040"/>
        <v>FV&lt;$10K</v>
      </c>
      <c r="BQ1622" t="s">
        <v>6650</v>
      </c>
      <c r="BR1622" s="3" t="str">
        <f t="shared" si="1041"/>
        <v>No, &lt; $20K Lien</v>
      </c>
      <c r="BS1622" s="3" t="str">
        <f t="shared" si="1042"/>
        <v>No, Lien &lt; $20K</v>
      </c>
      <c r="BT1622" t="s">
        <v>6650</v>
      </c>
      <c r="BU1622" s="3" t="str">
        <f t="shared" si="1043"/>
        <v>No</v>
      </c>
      <c r="BV1622" s="3" t="str">
        <f t="shared" si="1044"/>
        <v>No</v>
      </c>
      <c r="BW1622" s="3">
        <f t="shared" si="1045"/>
        <v>0</v>
      </c>
      <c r="BX1622" s="3" t="str">
        <f t="shared" si="1046"/>
        <v>No</v>
      </c>
      <c r="BY1622" s="3">
        <f t="shared" si="1047"/>
        <v>196660</v>
      </c>
      <c r="BZ1622">
        <v>1</v>
      </c>
      <c r="CA1622" s="3">
        <f t="shared" si="1048"/>
        <v>196660</v>
      </c>
      <c r="CC1622" s="3">
        <f t="shared" si="1049"/>
        <v>0</v>
      </c>
      <c r="CD1622" s="3">
        <f t="shared" si="1050"/>
        <v>0</v>
      </c>
      <c r="CE1622" s="3" t="str">
        <f t="shared" si="1051"/>
        <v/>
      </c>
      <c r="CF1622" s="3" t="e">
        <f>HLOOKUP(CE1622,'Valuation Data'!$D$2:$K$5,4,FALSE)</f>
        <v>#N/A</v>
      </c>
      <c r="CG1622" s="3">
        <f t="shared" si="1052"/>
        <v>196660</v>
      </c>
      <c r="CH1622" s="3" t="str">
        <f t="shared" si="1053"/>
        <v>No</v>
      </c>
      <c r="CI1622" s="3" t="str">
        <f>VLOOKUP(R1622,'Use Codes &amp; County Type'!A:D,4,FALSE)</f>
        <v>C</v>
      </c>
      <c r="CJ1622" s="3" t="str">
        <f t="shared" si="1054"/>
        <v>No</v>
      </c>
      <c r="CK1622" s="3" t="str">
        <f t="shared" si="1055"/>
        <v>No</v>
      </c>
      <c r="CL1622" s="3">
        <f t="shared" si="1056"/>
        <v>0.3</v>
      </c>
      <c r="CM1622" s="3">
        <f t="shared" si="1057"/>
        <v>58998</v>
      </c>
      <c r="CN1622" s="3">
        <f t="shared" si="1058"/>
        <v>13007.36</v>
      </c>
      <c r="CO1622" s="3">
        <f t="shared" si="1059"/>
        <v>45990.64</v>
      </c>
      <c r="CP1622" s="3">
        <f t="shared" si="1060"/>
        <v>6.6141360724092352E-2</v>
      </c>
      <c r="CR1622" s="3" t="str">
        <f t="shared" si="1061"/>
        <v>No</v>
      </c>
      <c r="CV1622" s="3" t="str">
        <f t="shared" si="1062"/>
        <v>*Bid</v>
      </c>
      <c r="CW1622" s="3">
        <f t="shared" si="1063"/>
        <v>1621</v>
      </c>
      <c r="CX1622" s="3">
        <f t="shared" si="1064"/>
        <v>3251.84</v>
      </c>
      <c r="CY1622" s="3" t="str">
        <f t="shared" si="1065"/>
        <v>Ok</v>
      </c>
      <c r="CZ1622">
        <v>0</v>
      </c>
      <c r="DA1622">
        <v>0</v>
      </c>
    </row>
    <row r="1623" spans="1:105" x14ac:dyDescent="0.25">
      <c r="A1623">
        <v>1622</v>
      </c>
      <c r="B1623" t="s">
        <v>3</v>
      </c>
      <c r="C1623" t="s">
        <v>1731</v>
      </c>
      <c r="D1623">
        <v>647.6</v>
      </c>
      <c r="E1623">
        <v>2017</v>
      </c>
      <c r="F1623">
        <v>647.6</v>
      </c>
      <c r="G1623">
        <v>647.6</v>
      </c>
      <c r="H1623" s="3">
        <f t="shared" si="1025"/>
        <v>0</v>
      </c>
      <c r="I1623">
        <v>86102</v>
      </c>
      <c r="J1623" t="s">
        <v>2734</v>
      </c>
      <c r="K1623" t="s">
        <v>2738</v>
      </c>
      <c r="L1623">
        <v>32097</v>
      </c>
      <c r="M1623" t="s">
        <v>3939</v>
      </c>
      <c r="N1623" t="s">
        <v>4758</v>
      </c>
      <c r="O1623">
        <v>-81.599433963560003</v>
      </c>
      <c r="P1623">
        <v>30.6333150327754</v>
      </c>
      <c r="Q1623" t="s">
        <v>5944</v>
      </c>
      <c r="R1623">
        <v>2</v>
      </c>
      <c r="S1623" t="s">
        <v>6535</v>
      </c>
      <c r="T1623">
        <v>1006</v>
      </c>
      <c r="U1623" t="s">
        <v>6578</v>
      </c>
      <c r="V1623">
        <v>2017</v>
      </c>
      <c r="W1623">
        <v>37600</v>
      </c>
      <c r="X1623">
        <v>2017</v>
      </c>
      <c r="Y1623">
        <v>37600</v>
      </c>
      <c r="Z1623">
        <v>569.21</v>
      </c>
      <c r="AA1623" s="3">
        <f t="shared" si="1026"/>
        <v>0.878953057442866</v>
      </c>
      <c r="AC1623" t="s">
        <v>6616</v>
      </c>
      <c r="AI1623" t="s">
        <v>6619</v>
      </c>
      <c r="AJ1623" t="s">
        <v>6618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 s="3" t="str">
        <f t="shared" si="1027"/>
        <v>No</v>
      </c>
      <c r="AQ1623" s="3" t="str">
        <f t="shared" si="1028"/>
        <v>Yes</v>
      </c>
      <c r="AR1623" s="3" t="str">
        <f t="shared" si="1029"/>
        <v>No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6</v>
      </c>
      <c r="AY1623" t="s">
        <v>6636</v>
      </c>
      <c r="AZ1623">
        <v>0</v>
      </c>
      <c r="BA1623">
        <v>0</v>
      </c>
      <c r="BB1623" t="s">
        <v>6616</v>
      </c>
      <c r="BC1623" t="s">
        <v>6616</v>
      </c>
      <c r="BD1623" s="4" t="str">
        <f t="shared" si="1030"/>
        <v>No</v>
      </c>
      <c r="BE1623" t="s">
        <v>6640</v>
      </c>
      <c r="BF1623" s="3" t="str">
        <f t="shared" si="1031"/>
        <v>No</v>
      </c>
      <c r="BG1623" t="s">
        <v>6645</v>
      </c>
      <c r="BH1623" s="3" t="str">
        <f t="shared" si="1032"/>
        <v>86102 HICKOX RD</v>
      </c>
      <c r="BI1623" s="3" t="str">
        <f t="shared" si="1033"/>
        <v>Yulee</v>
      </c>
      <c r="BJ1623" s="3" t="str">
        <f t="shared" si="1034"/>
        <v>Florida</v>
      </c>
      <c r="BK1623" s="3">
        <f t="shared" si="1035"/>
        <v>32097</v>
      </c>
      <c r="BL1623" s="3" t="str">
        <f t="shared" si="1036"/>
        <v>86102 HICKOX RD YULEE FL 32097</v>
      </c>
      <c r="BM1623" s="3" t="str">
        <f t="shared" si="1037"/>
        <v/>
      </c>
      <c r="BN1623" s="3" t="str">
        <f t="shared" si="1038"/>
        <v>Pass</v>
      </c>
      <c r="BO1623" s="3" t="str">
        <f t="shared" si="1039"/>
        <v>No</v>
      </c>
      <c r="BP1623" s="3" t="str">
        <f t="shared" si="1040"/>
        <v>FV&lt;$10K</v>
      </c>
      <c r="BQ1623" t="s">
        <v>6650</v>
      </c>
      <c r="BR1623" s="3" t="str">
        <f t="shared" si="1041"/>
        <v>No, &lt; $20K Lien</v>
      </c>
      <c r="BS1623" s="3" t="str">
        <f t="shared" si="1042"/>
        <v>No, Lien &lt; $20K</v>
      </c>
      <c r="BT1623" t="s">
        <v>6650</v>
      </c>
      <c r="BU1623" s="3" t="str">
        <f t="shared" si="1043"/>
        <v>No</v>
      </c>
      <c r="BV1623" s="3" t="str">
        <f t="shared" si="1044"/>
        <v>No</v>
      </c>
      <c r="BW1623" s="3">
        <f t="shared" si="1045"/>
        <v>0</v>
      </c>
      <c r="BX1623" s="3" t="str">
        <f t="shared" si="1046"/>
        <v>No</v>
      </c>
      <c r="BY1623" s="3">
        <f t="shared" si="1047"/>
        <v>37600</v>
      </c>
      <c r="BZ1623">
        <v>1</v>
      </c>
      <c r="CA1623" s="3">
        <f t="shared" si="1048"/>
        <v>37600</v>
      </c>
      <c r="CC1623" s="3">
        <f t="shared" si="1049"/>
        <v>0</v>
      </c>
      <c r="CD1623" s="3">
        <f t="shared" si="1050"/>
        <v>0</v>
      </c>
      <c r="CE1623" s="3" t="str">
        <f t="shared" si="1051"/>
        <v/>
      </c>
      <c r="CF1623" s="3" t="e">
        <f>HLOOKUP(CE1623,'Valuation Data'!$D$2:$K$5,4,FALSE)</f>
        <v>#N/A</v>
      </c>
      <c r="CG1623" s="3">
        <f t="shared" si="1052"/>
        <v>37600</v>
      </c>
      <c r="CH1623" s="3" t="str">
        <f t="shared" si="1053"/>
        <v>No</v>
      </c>
      <c r="CI1623" s="3" t="str">
        <f>VLOOKUP(R1623,'Use Codes &amp; County Type'!A:D,4,FALSE)</f>
        <v>R</v>
      </c>
      <c r="CJ1623" s="3" t="str">
        <f t="shared" si="1054"/>
        <v>No</v>
      </c>
      <c r="CK1623" s="3" t="str">
        <f t="shared" si="1055"/>
        <v>No</v>
      </c>
      <c r="CL1623" s="3">
        <f t="shared" si="1056"/>
        <v>0.35</v>
      </c>
      <c r="CM1623" s="3">
        <f t="shared" si="1057"/>
        <v>13160</v>
      </c>
      <c r="CN1623" s="3">
        <f t="shared" si="1058"/>
        <v>2590.4</v>
      </c>
      <c r="CO1623" s="3">
        <f t="shared" si="1059"/>
        <v>10569.6</v>
      </c>
      <c r="CP1623" s="3">
        <f t="shared" si="1060"/>
        <v>6.8893617021276596E-2</v>
      </c>
      <c r="CR1623" s="3" t="str">
        <f t="shared" si="1061"/>
        <v>No</v>
      </c>
      <c r="CV1623" s="3" t="str">
        <f t="shared" si="1062"/>
        <v>*Bid</v>
      </c>
      <c r="CW1623" s="3">
        <f t="shared" si="1063"/>
        <v>1622</v>
      </c>
      <c r="CX1623" s="3">
        <f t="shared" si="1064"/>
        <v>647.6</v>
      </c>
      <c r="CY1623" s="3" t="str">
        <f t="shared" si="1065"/>
        <v>Ok</v>
      </c>
      <c r="CZ1623">
        <v>0</v>
      </c>
      <c r="DA1623">
        <v>0</v>
      </c>
    </row>
    <row r="1624" spans="1:105" x14ac:dyDescent="0.25">
      <c r="A1624">
        <v>1623</v>
      </c>
      <c r="B1624" t="s">
        <v>3</v>
      </c>
      <c r="C1624" t="s">
        <v>1732</v>
      </c>
      <c r="D1624">
        <v>755.08</v>
      </c>
      <c r="E1624">
        <v>2017</v>
      </c>
      <c r="F1624">
        <v>755.08</v>
      </c>
      <c r="G1624">
        <v>755.08</v>
      </c>
      <c r="H1624" s="3">
        <f t="shared" si="1025"/>
        <v>0</v>
      </c>
      <c r="I1624">
        <v>86190</v>
      </c>
      <c r="J1624" t="s">
        <v>2734</v>
      </c>
      <c r="K1624" t="s">
        <v>2738</v>
      </c>
      <c r="L1624">
        <v>32097</v>
      </c>
      <c r="M1624" t="s">
        <v>3940</v>
      </c>
      <c r="N1624" t="s">
        <v>4758</v>
      </c>
      <c r="O1624">
        <v>-81.5941357597154</v>
      </c>
      <c r="P1624">
        <v>30.638442042648698</v>
      </c>
      <c r="Q1624" t="s">
        <v>5945</v>
      </c>
      <c r="R1624">
        <v>2</v>
      </c>
      <c r="S1624" t="s">
        <v>6535</v>
      </c>
      <c r="T1624">
        <v>1006</v>
      </c>
      <c r="U1624" t="s">
        <v>6578</v>
      </c>
      <c r="V1624">
        <v>2017</v>
      </c>
      <c r="W1624">
        <v>83768</v>
      </c>
      <c r="X1624">
        <v>2017</v>
      </c>
      <c r="Y1624">
        <v>91232</v>
      </c>
      <c r="Z1624">
        <v>668.59</v>
      </c>
      <c r="AA1624" s="3">
        <f t="shared" si="1026"/>
        <v>0.88545584573819991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 s="3" t="str">
        <f t="shared" si="1027"/>
        <v>No</v>
      </c>
      <c r="AQ1624" s="3" t="str">
        <f t="shared" si="1028"/>
        <v>No</v>
      </c>
      <c r="AR1624" s="3" t="str">
        <f t="shared" si="1029"/>
        <v>No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1</v>
      </c>
      <c r="AY1624" t="s">
        <v>6634</v>
      </c>
      <c r="AZ1624">
        <v>0</v>
      </c>
      <c r="BA1624">
        <v>0</v>
      </c>
      <c r="BB1624" t="s">
        <v>6617</v>
      </c>
      <c r="BC1624">
        <v>0</v>
      </c>
      <c r="BD1624" s="4" t="str">
        <f t="shared" si="1030"/>
        <v>No</v>
      </c>
      <c r="BE1624" t="s">
        <v>6640</v>
      </c>
      <c r="BF1624" s="3" t="str">
        <f t="shared" si="1031"/>
        <v>No</v>
      </c>
      <c r="BG1624" t="s">
        <v>6645</v>
      </c>
      <c r="BH1624" s="3" t="str">
        <f t="shared" si="1032"/>
        <v>86190 PAGES DAIRY RD</v>
      </c>
      <c r="BI1624" s="3" t="str">
        <f t="shared" si="1033"/>
        <v>Yulee</v>
      </c>
      <c r="BJ1624" s="3" t="str">
        <f t="shared" si="1034"/>
        <v>Florida</v>
      </c>
      <c r="BK1624" s="3">
        <f t="shared" si="1035"/>
        <v>32097</v>
      </c>
      <c r="BL1624" s="3" t="str">
        <f t="shared" si="1036"/>
        <v>86190 PAGES DAIRY RD YULEE FL 32097</v>
      </c>
      <c r="BM1624" s="3" t="str">
        <f t="shared" si="1037"/>
        <v/>
      </c>
      <c r="BN1624" s="3" t="str">
        <f t="shared" si="1038"/>
        <v>Pass</v>
      </c>
      <c r="BO1624" s="3" t="str">
        <f t="shared" si="1039"/>
        <v>No</v>
      </c>
      <c r="BP1624" s="3" t="str">
        <f t="shared" si="1040"/>
        <v>FV&lt;$10K</v>
      </c>
      <c r="BQ1624" t="s">
        <v>6650</v>
      </c>
      <c r="BR1624" s="3" t="str">
        <f t="shared" si="1041"/>
        <v>No, &lt; $20K Lien</v>
      </c>
      <c r="BS1624" s="3" t="str">
        <f t="shared" si="1042"/>
        <v>No, Lien &lt; $20K</v>
      </c>
      <c r="BT1624" t="s">
        <v>6650</v>
      </c>
      <c r="BU1624" s="3" t="str">
        <f t="shared" si="1043"/>
        <v>No</v>
      </c>
      <c r="BV1624" s="3" t="str">
        <f t="shared" si="1044"/>
        <v>No</v>
      </c>
      <c r="BW1624" s="3">
        <f t="shared" si="1045"/>
        <v>0</v>
      </c>
      <c r="BX1624" s="3" t="str">
        <f t="shared" si="1046"/>
        <v>No</v>
      </c>
      <c r="BY1624" s="3">
        <f t="shared" si="1047"/>
        <v>83768</v>
      </c>
      <c r="BZ1624">
        <v>1</v>
      </c>
      <c r="CA1624" s="3">
        <f t="shared" si="1048"/>
        <v>83768</v>
      </c>
      <c r="CC1624" s="3">
        <f t="shared" si="1049"/>
        <v>0</v>
      </c>
      <c r="CD1624" s="3">
        <f t="shared" si="1050"/>
        <v>0</v>
      </c>
      <c r="CE1624" s="3" t="str">
        <f t="shared" si="1051"/>
        <v/>
      </c>
      <c r="CF1624" s="3" t="e">
        <f>HLOOKUP(CE1624,'Valuation Data'!$D$2:$K$5,4,FALSE)</f>
        <v>#N/A</v>
      </c>
      <c r="CG1624" s="3">
        <f t="shared" si="1052"/>
        <v>83768</v>
      </c>
      <c r="CH1624" s="3" t="str">
        <f t="shared" si="1053"/>
        <v>No</v>
      </c>
      <c r="CI1624" s="3" t="str">
        <f>VLOOKUP(R1624,'Use Codes &amp; County Type'!A:D,4,FALSE)</f>
        <v>R</v>
      </c>
      <c r="CJ1624" s="3" t="str">
        <f t="shared" si="1054"/>
        <v>No</v>
      </c>
      <c r="CK1624" s="3" t="str">
        <f t="shared" si="1055"/>
        <v>Yes</v>
      </c>
      <c r="CL1624" s="3">
        <f t="shared" si="1056"/>
        <v>0.67</v>
      </c>
      <c r="CM1624" s="3">
        <f t="shared" si="1057"/>
        <v>56124.560000000005</v>
      </c>
      <c r="CN1624" s="3">
        <f t="shared" si="1058"/>
        <v>3020.32</v>
      </c>
      <c r="CO1624" s="3">
        <f t="shared" si="1059"/>
        <v>53104.240000000005</v>
      </c>
      <c r="CP1624" s="3">
        <f t="shared" si="1060"/>
        <v>3.605577308757521E-2</v>
      </c>
      <c r="CR1624" s="3" t="str">
        <f t="shared" si="1061"/>
        <v>No</v>
      </c>
      <c r="CV1624" s="3" t="str">
        <f t="shared" si="1062"/>
        <v>*Bid</v>
      </c>
      <c r="CW1624" s="3">
        <f t="shared" si="1063"/>
        <v>1623</v>
      </c>
      <c r="CX1624" s="3">
        <f t="shared" si="1064"/>
        <v>755.08</v>
      </c>
      <c r="CY1624" s="3" t="str">
        <f t="shared" si="1065"/>
        <v>Ok</v>
      </c>
      <c r="CZ1624">
        <v>0</v>
      </c>
      <c r="DA1624">
        <v>0</v>
      </c>
    </row>
    <row r="1625" spans="1:105" x14ac:dyDescent="0.25">
      <c r="A1625">
        <v>1624</v>
      </c>
      <c r="B1625" t="s">
        <v>3</v>
      </c>
      <c r="C1625" t="s">
        <v>1733</v>
      </c>
      <c r="D1625">
        <v>547.95000000000005</v>
      </c>
      <c r="E1625">
        <v>2017</v>
      </c>
      <c r="F1625">
        <v>547.95000000000005</v>
      </c>
      <c r="G1625">
        <v>547.95000000000005</v>
      </c>
      <c r="H1625" s="3">
        <f t="shared" si="1025"/>
        <v>0</v>
      </c>
      <c r="I1625">
        <v>86013</v>
      </c>
      <c r="J1625" t="s">
        <v>2734</v>
      </c>
      <c r="K1625" t="s">
        <v>2738</v>
      </c>
      <c r="L1625">
        <v>32097</v>
      </c>
      <c r="M1625" t="s">
        <v>3941</v>
      </c>
      <c r="N1625" t="s">
        <v>4758</v>
      </c>
      <c r="O1625">
        <v>-81.598254092742295</v>
      </c>
      <c r="P1625">
        <v>30.632295426807602</v>
      </c>
      <c r="Q1625" t="s">
        <v>5946</v>
      </c>
      <c r="R1625">
        <v>1</v>
      </c>
      <c r="S1625" t="s">
        <v>6539</v>
      </c>
      <c r="T1625">
        <v>1001</v>
      </c>
      <c r="U1625" t="s">
        <v>6582</v>
      </c>
      <c r="V1625">
        <v>2017</v>
      </c>
      <c r="W1625">
        <v>31513</v>
      </c>
      <c r="X1625">
        <v>2017</v>
      </c>
      <c r="Y1625">
        <v>31513</v>
      </c>
      <c r="Z1625">
        <v>477.07</v>
      </c>
      <c r="AA1625" s="3">
        <f t="shared" si="1026"/>
        <v>0.87064513185509618</v>
      </c>
      <c r="AC1625" t="s">
        <v>6616</v>
      </c>
      <c r="AD1625" t="s">
        <v>6616</v>
      </c>
      <c r="AE1625" t="s">
        <v>6616</v>
      </c>
      <c r="AF1625" t="s">
        <v>6616</v>
      </c>
      <c r="AG1625" t="s">
        <v>6616</v>
      </c>
      <c r="AH1625" t="s">
        <v>6616</v>
      </c>
      <c r="AI1625" t="s">
        <v>6618</v>
      </c>
      <c r="AJ1625" t="s">
        <v>6618</v>
      </c>
      <c r="AK1625" t="s">
        <v>6618</v>
      </c>
      <c r="AL1625" t="s">
        <v>6618</v>
      </c>
      <c r="AM1625" t="s">
        <v>6618</v>
      </c>
      <c r="AN1625" t="s">
        <v>6618</v>
      </c>
      <c r="AO1625" t="s">
        <v>6618</v>
      </c>
      <c r="AP1625" s="3" t="str">
        <f t="shared" si="1027"/>
        <v>No</v>
      </c>
      <c r="AQ1625" s="3" t="str">
        <f t="shared" si="1028"/>
        <v>No</v>
      </c>
      <c r="AR1625" s="3" t="str">
        <f t="shared" si="1029"/>
        <v>No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4</v>
      </c>
      <c r="AY1625" t="s">
        <v>6636</v>
      </c>
      <c r="AZ1625" t="s">
        <v>6638</v>
      </c>
      <c r="BA1625">
        <v>0</v>
      </c>
      <c r="BB1625" t="s">
        <v>6616</v>
      </c>
      <c r="BC1625" t="s">
        <v>6617</v>
      </c>
      <c r="BD1625" s="4" t="str">
        <f t="shared" si="1030"/>
        <v>No</v>
      </c>
      <c r="BE1625" t="s">
        <v>6640</v>
      </c>
      <c r="BF1625" s="3" t="str">
        <f t="shared" si="1031"/>
        <v>No</v>
      </c>
      <c r="BG1625" t="s">
        <v>6645</v>
      </c>
      <c r="BH1625" s="3" t="str">
        <f t="shared" si="1032"/>
        <v>86013 CHARMED WAY</v>
      </c>
      <c r="BI1625" s="3" t="str">
        <f t="shared" si="1033"/>
        <v>Yulee</v>
      </c>
      <c r="BJ1625" s="3" t="str">
        <f t="shared" si="1034"/>
        <v>Florida</v>
      </c>
      <c r="BK1625" s="3">
        <f t="shared" si="1035"/>
        <v>32097</v>
      </c>
      <c r="BL1625" s="3" t="str">
        <f t="shared" si="1036"/>
        <v>86013 CHARMED WAY YULEE FL 32097</v>
      </c>
      <c r="BM1625" s="3" t="str">
        <f t="shared" si="1037"/>
        <v/>
      </c>
      <c r="BN1625" s="3" t="str">
        <f t="shared" si="1038"/>
        <v>Pass</v>
      </c>
      <c r="BO1625" s="3" t="str">
        <f t="shared" si="1039"/>
        <v>Yes</v>
      </c>
      <c r="BP1625" s="3" t="str">
        <f t="shared" si="1040"/>
        <v>FV&lt;$10K</v>
      </c>
      <c r="BQ1625" t="s">
        <v>6650</v>
      </c>
      <c r="BR1625" s="3" t="str">
        <f t="shared" si="1041"/>
        <v>No, &lt; $20K Lien</v>
      </c>
      <c r="BS1625" s="3" t="str">
        <f t="shared" si="1042"/>
        <v>No, Lien &lt; $20K</v>
      </c>
      <c r="BT1625" t="s">
        <v>6650</v>
      </c>
      <c r="BU1625" s="3" t="str">
        <f t="shared" si="1043"/>
        <v>No</v>
      </c>
      <c r="BV1625" s="3" t="str">
        <f t="shared" si="1044"/>
        <v>No</v>
      </c>
      <c r="BW1625" s="3">
        <f t="shared" si="1045"/>
        <v>0</v>
      </c>
      <c r="BX1625" s="3" t="str">
        <f t="shared" si="1046"/>
        <v>No</v>
      </c>
      <c r="BY1625" s="3">
        <f t="shared" si="1047"/>
        <v>31513</v>
      </c>
      <c r="BZ1625">
        <v>1</v>
      </c>
      <c r="CA1625" s="3">
        <f t="shared" si="1048"/>
        <v>31513</v>
      </c>
      <c r="CC1625" s="3">
        <f t="shared" si="1049"/>
        <v>0</v>
      </c>
      <c r="CD1625" s="3">
        <f t="shared" si="1050"/>
        <v>0</v>
      </c>
      <c r="CE1625" s="3" t="str">
        <f t="shared" si="1051"/>
        <v/>
      </c>
      <c r="CF1625" s="3" t="e">
        <f>HLOOKUP(CE1625,'Valuation Data'!$D$2:$K$5,4,FALSE)</f>
        <v>#N/A</v>
      </c>
      <c r="CG1625" s="3">
        <f t="shared" si="1052"/>
        <v>31513</v>
      </c>
      <c r="CH1625" s="3" t="str">
        <f t="shared" si="1053"/>
        <v>No</v>
      </c>
      <c r="CI1625" s="3" t="str">
        <f>VLOOKUP(R1625,'Use Codes &amp; County Type'!A:D,4,FALSE)</f>
        <v>S</v>
      </c>
      <c r="CJ1625" s="3" t="str">
        <f t="shared" si="1054"/>
        <v>No</v>
      </c>
      <c r="CK1625" s="3" t="str">
        <f t="shared" si="1055"/>
        <v>No</v>
      </c>
      <c r="CL1625" s="3">
        <f t="shared" si="1056"/>
        <v>0.35</v>
      </c>
      <c r="CM1625" s="3">
        <f t="shared" si="1057"/>
        <v>11029.55</v>
      </c>
      <c r="CN1625" s="3">
        <f t="shared" si="1058"/>
        <v>2191.8000000000002</v>
      </c>
      <c r="CO1625" s="3">
        <f t="shared" si="1059"/>
        <v>8837.75</v>
      </c>
      <c r="CP1625" s="3">
        <f t="shared" si="1060"/>
        <v>6.9552248278488243E-2</v>
      </c>
      <c r="CR1625" s="3" t="str">
        <f t="shared" si="1061"/>
        <v>No</v>
      </c>
      <c r="CV1625" s="3" t="str">
        <f t="shared" si="1062"/>
        <v>*Bid</v>
      </c>
      <c r="CW1625" s="3">
        <f t="shared" si="1063"/>
        <v>1624</v>
      </c>
      <c r="CX1625" s="3">
        <f t="shared" si="1064"/>
        <v>547.95000000000005</v>
      </c>
      <c r="CY1625" s="3" t="str">
        <f t="shared" si="1065"/>
        <v>Ok</v>
      </c>
      <c r="CZ1625">
        <v>0</v>
      </c>
      <c r="DA1625">
        <v>0</v>
      </c>
    </row>
    <row r="1626" spans="1:105" x14ac:dyDescent="0.25">
      <c r="A1626">
        <v>1625</v>
      </c>
      <c r="B1626" t="s">
        <v>3</v>
      </c>
      <c r="C1626" t="s">
        <v>1734</v>
      </c>
      <c r="D1626">
        <v>1490.23</v>
      </c>
      <c r="E1626">
        <v>2017</v>
      </c>
      <c r="F1626">
        <v>1490.23</v>
      </c>
      <c r="G1626">
        <v>1490.23</v>
      </c>
      <c r="H1626" s="3">
        <f t="shared" si="1025"/>
        <v>0</v>
      </c>
      <c r="I1626">
        <v>86033</v>
      </c>
      <c r="J1626" t="s">
        <v>2734</v>
      </c>
      <c r="K1626" t="s">
        <v>2738</v>
      </c>
      <c r="L1626">
        <v>32097</v>
      </c>
      <c r="M1626" t="s">
        <v>3942</v>
      </c>
      <c r="N1626" t="s">
        <v>4758</v>
      </c>
      <c r="O1626">
        <v>-81.582459954875603</v>
      </c>
      <c r="P1626">
        <v>30.636264558270501</v>
      </c>
      <c r="Q1626" t="s">
        <v>5947</v>
      </c>
      <c r="R1626">
        <v>8</v>
      </c>
      <c r="S1626" t="s">
        <v>6551</v>
      </c>
      <c r="T1626">
        <v>1110</v>
      </c>
      <c r="U1626" t="s">
        <v>6595</v>
      </c>
      <c r="V1626">
        <v>2017</v>
      </c>
      <c r="W1626">
        <v>89065</v>
      </c>
      <c r="X1626">
        <v>2017</v>
      </c>
      <c r="Y1626">
        <v>89065</v>
      </c>
      <c r="Z1626">
        <v>1348.34</v>
      </c>
      <c r="AA1626" s="3">
        <f t="shared" si="1026"/>
        <v>0.90478650946498185</v>
      </c>
      <c r="AB1626" t="s">
        <v>6616</v>
      </c>
      <c r="AC1626" t="s">
        <v>6616</v>
      </c>
      <c r="AD1626" t="s">
        <v>6616</v>
      </c>
      <c r="AE1626" t="s">
        <v>6616</v>
      </c>
      <c r="AF1626" t="s">
        <v>6616</v>
      </c>
      <c r="AG1626" t="s">
        <v>6616</v>
      </c>
      <c r="AH1626" t="s">
        <v>6616</v>
      </c>
      <c r="AI1626" t="s">
        <v>6618</v>
      </c>
      <c r="AJ1626" t="s">
        <v>6618</v>
      </c>
      <c r="AK1626" t="s">
        <v>6618</v>
      </c>
      <c r="AL1626" t="s">
        <v>6618</v>
      </c>
      <c r="AM1626" t="s">
        <v>6618</v>
      </c>
      <c r="AN1626" t="s">
        <v>6618</v>
      </c>
      <c r="AO1626" t="s">
        <v>6618</v>
      </c>
      <c r="AP1626" s="3" t="str">
        <f t="shared" si="1027"/>
        <v>No</v>
      </c>
      <c r="AQ1626" s="3" t="str">
        <f t="shared" si="1028"/>
        <v>No</v>
      </c>
      <c r="AR1626" s="3" t="str">
        <f t="shared" si="1029"/>
        <v>No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 t="s">
        <v>6634</v>
      </c>
      <c r="AZ1626" t="s">
        <v>6638</v>
      </c>
      <c r="BA1626">
        <v>0</v>
      </c>
      <c r="BB1626" t="s">
        <v>6616</v>
      </c>
      <c r="BC1626" t="s">
        <v>6616</v>
      </c>
      <c r="BD1626" s="4" t="str">
        <f t="shared" si="1030"/>
        <v>No</v>
      </c>
      <c r="BE1626" t="s">
        <v>6640</v>
      </c>
      <c r="BF1626" s="3" t="str">
        <f t="shared" si="1031"/>
        <v>No</v>
      </c>
      <c r="BG1626" t="s">
        <v>6645</v>
      </c>
      <c r="BH1626" s="3" t="str">
        <f t="shared" si="1032"/>
        <v>86033 WAYLON ST</v>
      </c>
      <c r="BI1626" s="3" t="str">
        <f t="shared" si="1033"/>
        <v>Yulee</v>
      </c>
      <c r="BJ1626" s="3" t="str">
        <f t="shared" si="1034"/>
        <v>Florida</v>
      </c>
      <c r="BK1626" s="3">
        <f t="shared" si="1035"/>
        <v>32097</v>
      </c>
      <c r="BL1626" s="3" t="str">
        <f t="shared" si="1036"/>
        <v>86033 WAYLON ST YULEE FL 32097</v>
      </c>
      <c r="BM1626" s="3" t="str">
        <f t="shared" si="1037"/>
        <v/>
      </c>
      <c r="BN1626" s="3" t="str">
        <f t="shared" si="1038"/>
        <v>Pass</v>
      </c>
      <c r="BO1626" s="3" t="str">
        <f t="shared" si="1039"/>
        <v>No</v>
      </c>
      <c r="BP1626" s="3" t="str">
        <f t="shared" si="1040"/>
        <v>FV&lt;$10K</v>
      </c>
      <c r="BQ1626" t="s">
        <v>6650</v>
      </c>
      <c r="BR1626" s="3" t="str">
        <f t="shared" si="1041"/>
        <v>No, &lt; $20K Lien</v>
      </c>
      <c r="BS1626" s="3" t="str">
        <f t="shared" si="1042"/>
        <v>No, Lien &lt; $20K</v>
      </c>
      <c r="BT1626" t="s">
        <v>6650</v>
      </c>
      <c r="BU1626" s="3" t="str">
        <f t="shared" si="1043"/>
        <v>No</v>
      </c>
      <c r="BV1626" s="3" t="str">
        <f t="shared" si="1044"/>
        <v>No</v>
      </c>
      <c r="BW1626" s="3">
        <f t="shared" si="1045"/>
        <v>0</v>
      </c>
      <c r="BX1626" s="3" t="str">
        <f t="shared" si="1046"/>
        <v>No</v>
      </c>
      <c r="BY1626" s="3">
        <f t="shared" si="1047"/>
        <v>89065</v>
      </c>
      <c r="BZ1626">
        <v>1</v>
      </c>
      <c r="CA1626" s="3">
        <f t="shared" si="1048"/>
        <v>89065</v>
      </c>
      <c r="CC1626" s="3">
        <f t="shared" si="1049"/>
        <v>0</v>
      </c>
      <c r="CD1626" s="3">
        <f t="shared" si="1050"/>
        <v>0</v>
      </c>
      <c r="CE1626" s="3" t="str">
        <f t="shared" si="1051"/>
        <v/>
      </c>
      <c r="CF1626" s="3" t="e">
        <f>HLOOKUP(CE1626,'Valuation Data'!$D$2:$K$5,4,FALSE)</f>
        <v>#N/A</v>
      </c>
      <c r="CG1626" s="3">
        <f t="shared" si="1052"/>
        <v>89065</v>
      </c>
      <c r="CH1626" s="3" t="str">
        <f t="shared" si="1053"/>
        <v>No</v>
      </c>
      <c r="CI1626" s="3" t="str">
        <f>VLOOKUP(R1626,'Use Codes &amp; County Type'!A:D,4,FALSE)</f>
        <v>R</v>
      </c>
      <c r="CJ1626" s="3" t="str">
        <f t="shared" si="1054"/>
        <v>No</v>
      </c>
      <c r="CK1626" s="3" t="str">
        <f t="shared" si="1055"/>
        <v>No</v>
      </c>
      <c r="CL1626" s="3">
        <f t="shared" si="1056"/>
        <v>0.35</v>
      </c>
      <c r="CM1626" s="3">
        <f t="shared" si="1057"/>
        <v>31172.749999999996</v>
      </c>
      <c r="CN1626" s="3">
        <f t="shared" si="1058"/>
        <v>5960.92</v>
      </c>
      <c r="CO1626" s="3">
        <f t="shared" si="1059"/>
        <v>25211.829999999994</v>
      </c>
      <c r="CP1626" s="3">
        <f t="shared" si="1060"/>
        <v>6.6927749396508168E-2</v>
      </c>
      <c r="CR1626" s="3" t="str">
        <f t="shared" si="1061"/>
        <v>No</v>
      </c>
      <c r="CV1626" s="3" t="str">
        <f t="shared" si="1062"/>
        <v>*Bid</v>
      </c>
      <c r="CW1626" s="3">
        <f t="shared" si="1063"/>
        <v>1625</v>
      </c>
      <c r="CX1626" s="3">
        <f t="shared" si="1064"/>
        <v>1490.23</v>
      </c>
      <c r="CY1626" s="3" t="str">
        <f t="shared" si="1065"/>
        <v>Ok</v>
      </c>
      <c r="CZ1626">
        <v>0</v>
      </c>
      <c r="DA1626">
        <v>0</v>
      </c>
    </row>
    <row r="1627" spans="1:105" x14ac:dyDescent="0.25">
      <c r="A1627">
        <v>1626</v>
      </c>
      <c r="B1627" t="s">
        <v>3</v>
      </c>
      <c r="C1627" t="s">
        <v>1735</v>
      </c>
      <c r="D1627">
        <v>568.76</v>
      </c>
      <c r="E1627">
        <v>2017</v>
      </c>
      <c r="F1627">
        <v>568.76</v>
      </c>
      <c r="G1627">
        <v>568.76</v>
      </c>
      <c r="H1627" s="3">
        <f t="shared" si="1025"/>
        <v>0</v>
      </c>
      <c r="I1627">
        <v>86001</v>
      </c>
      <c r="J1627" t="s">
        <v>2734</v>
      </c>
      <c r="K1627" t="s">
        <v>2738</v>
      </c>
      <c r="L1627">
        <v>32097</v>
      </c>
      <c r="M1627" t="s">
        <v>3943</v>
      </c>
      <c r="N1627" t="s">
        <v>4758</v>
      </c>
      <c r="O1627">
        <v>-81.581810452190098</v>
      </c>
      <c r="P1627">
        <v>30.636470390083101</v>
      </c>
      <c r="Q1627" t="s">
        <v>5947</v>
      </c>
      <c r="R1627">
        <v>2</v>
      </c>
      <c r="S1627" t="s">
        <v>6535</v>
      </c>
      <c r="T1627">
        <v>1006</v>
      </c>
      <c r="U1627" t="s">
        <v>6578</v>
      </c>
      <c r="V1627">
        <v>2017</v>
      </c>
      <c r="W1627">
        <v>32783</v>
      </c>
      <c r="X1627">
        <v>2017</v>
      </c>
      <c r="Y1627">
        <v>32783</v>
      </c>
      <c r="Z1627">
        <v>496.31</v>
      </c>
      <c r="AA1627" s="3">
        <f t="shared" si="1026"/>
        <v>0.87261762430550671</v>
      </c>
      <c r="AB1627" t="s">
        <v>6616</v>
      </c>
      <c r="AC1627" t="s">
        <v>6616</v>
      </c>
      <c r="AD1627" t="s">
        <v>6616</v>
      </c>
      <c r="AE1627" t="s">
        <v>6616</v>
      </c>
      <c r="AF1627" t="s">
        <v>6616</v>
      </c>
      <c r="AG1627" t="s">
        <v>6616</v>
      </c>
      <c r="AH1627" t="s">
        <v>6616</v>
      </c>
      <c r="AI1627" t="s">
        <v>6618</v>
      </c>
      <c r="AJ1627" t="s">
        <v>6618</v>
      </c>
      <c r="AK1627" t="s">
        <v>6618</v>
      </c>
      <c r="AL1627" t="s">
        <v>6618</v>
      </c>
      <c r="AM1627" t="s">
        <v>6618</v>
      </c>
      <c r="AN1627" t="s">
        <v>6618</v>
      </c>
      <c r="AO1627" t="s">
        <v>6618</v>
      </c>
      <c r="AP1627" s="3" t="str">
        <f t="shared" si="1027"/>
        <v>No</v>
      </c>
      <c r="AQ1627" s="3" t="str">
        <f t="shared" si="1028"/>
        <v>No</v>
      </c>
      <c r="AR1627" s="3" t="str">
        <f t="shared" si="1029"/>
        <v>No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 t="s">
        <v>6634</v>
      </c>
      <c r="AZ1627" t="s">
        <v>6638</v>
      </c>
      <c r="BA1627">
        <v>0</v>
      </c>
      <c r="BB1627" t="s">
        <v>6616</v>
      </c>
      <c r="BC1627" t="s">
        <v>6616</v>
      </c>
      <c r="BD1627" s="4" t="str">
        <f t="shared" si="1030"/>
        <v>No</v>
      </c>
      <c r="BE1627" t="s">
        <v>6640</v>
      </c>
      <c r="BF1627" s="3" t="str">
        <f t="shared" si="1031"/>
        <v>No</v>
      </c>
      <c r="BG1627" t="s">
        <v>6645</v>
      </c>
      <c r="BH1627" s="3" t="str">
        <f t="shared" si="1032"/>
        <v>86001 WAYLON ST</v>
      </c>
      <c r="BI1627" s="3" t="str">
        <f t="shared" si="1033"/>
        <v>Yulee</v>
      </c>
      <c r="BJ1627" s="3" t="str">
        <f t="shared" si="1034"/>
        <v>Florida</v>
      </c>
      <c r="BK1627" s="3">
        <f t="shared" si="1035"/>
        <v>32097</v>
      </c>
      <c r="BL1627" s="3" t="str">
        <f t="shared" si="1036"/>
        <v>86001 WAYLON ST YULEE FL 32097</v>
      </c>
      <c r="BM1627" s="3" t="str">
        <f t="shared" si="1037"/>
        <v/>
      </c>
      <c r="BN1627" s="3" t="str">
        <f t="shared" si="1038"/>
        <v>Pass</v>
      </c>
      <c r="BO1627" s="3" t="str">
        <f t="shared" si="1039"/>
        <v>No</v>
      </c>
      <c r="BP1627" s="3" t="str">
        <f t="shared" si="1040"/>
        <v>FV&lt;$10K</v>
      </c>
      <c r="BQ1627" t="s">
        <v>6650</v>
      </c>
      <c r="BR1627" s="3" t="str">
        <f t="shared" si="1041"/>
        <v>No, &lt; $20K Lien</v>
      </c>
      <c r="BS1627" s="3" t="str">
        <f t="shared" si="1042"/>
        <v>No, Lien &lt; $20K</v>
      </c>
      <c r="BT1627" t="s">
        <v>6650</v>
      </c>
      <c r="BU1627" s="3" t="str">
        <f t="shared" si="1043"/>
        <v>No</v>
      </c>
      <c r="BV1627" s="3" t="str">
        <f t="shared" si="1044"/>
        <v>No</v>
      </c>
      <c r="BW1627" s="3">
        <f t="shared" si="1045"/>
        <v>0</v>
      </c>
      <c r="BX1627" s="3" t="str">
        <f t="shared" si="1046"/>
        <v>No</v>
      </c>
      <c r="BY1627" s="3">
        <f t="shared" si="1047"/>
        <v>32783</v>
      </c>
      <c r="BZ1627">
        <v>1</v>
      </c>
      <c r="CA1627" s="3">
        <f t="shared" si="1048"/>
        <v>32783</v>
      </c>
      <c r="CC1627" s="3">
        <f t="shared" si="1049"/>
        <v>0</v>
      </c>
      <c r="CD1627" s="3">
        <f t="shared" si="1050"/>
        <v>0</v>
      </c>
      <c r="CE1627" s="3" t="str">
        <f t="shared" si="1051"/>
        <v/>
      </c>
      <c r="CF1627" s="3" t="e">
        <f>HLOOKUP(CE1627,'Valuation Data'!$D$2:$K$5,4,FALSE)</f>
        <v>#N/A</v>
      </c>
      <c r="CG1627" s="3">
        <f t="shared" si="1052"/>
        <v>32783</v>
      </c>
      <c r="CH1627" s="3" t="str">
        <f t="shared" si="1053"/>
        <v>No</v>
      </c>
      <c r="CI1627" s="3" t="str">
        <f>VLOOKUP(R1627,'Use Codes &amp; County Type'!A:D,4,FALSE)</f>
        <v>R</v>
      </c>
      <c r="CJ1627" s="3" t="str">
        <f t="shared" si="1054"/>
        <v>No</v>
      </c>
      <c r="CK1627" s="3" t="str">
        <f t="shared" si="1055"/>
        <v>No</v>
      </c>
      <c r="CL1627" s="3">
        <f t="shared" si="1056"/>
        <v>0.35</v>
      </c>
      <c r="CM1627" s="3">
        <f t="shared" si="1057"/>
        <v>11474.05</v>
      </c>
      <c r="CN1627" s="3">
        <f t="shared" si="1058"/>
        <v>2275.04</v>
      </c>
      <c r="CO1627" s="3">
        <f t="shared" si="1059"/>
        <v>9199.0099999999984</v>
      </c>
      <c r="CP1627" s="3">
        <f t="shared" si="1060"/>
        <v>6.939694353780923E-2</v>
      </c>
      <c r="CR1627" s="3" t="str">
        <f t="shared" si="1061"/>
        <v>No</v>
      </c>
      <c r="CV1627" s="3" t="str">
        <f t="shared" si="1062"/>
        <v>*Bid</v>
      </c>
      <c r="CW1627" s="3">
        <f t="shared" si="1063"/>
        <v>1626</v>
      </c>
      <c r="CX1627" s="3">
        <f t="shared" si="1064"/>
        <v>568.76</v>
      </c>
      <c r="CY1627" s="3" t="str">
        <f t="shared" si="1065"/>
        <v>Ok</v>
      </c>
      <c r="CZ1627">
        <v>0</v>
      </c>
      <c r="DA1627">
        <v>0</v>
      </c>
    </row>
    <row r="1628" spans="1:105" x14ac:dyDescent="0.25">
      <c r="A1628">
        <v>1627</v>
      </c>
      <c r="B1628" t="s">
        <v>3</v>
      </c>
      <c r="C1628" t="s">
        <v>1736</v>
      </c>
      <c r="D1628">
        <v>154.80000000000001</v>
      </c>
      <c r="E1628">
        <v>2017</v>
      </c>
      <c r="F1628">
        <v>154.80000000000001</v>
      </c>
      <c r="G1628">
        <v>154.80000000000001</v>
      </c>
      <c r="H1628" s="3">
        <f t="shared" si="1025"/>
        <v>0</v>
      </c>
      <c r="J1628" t="s">
        <v>2734</v>
      </c>
      <c r="K1628" t="s">
        <v>2738</v>
      </c>
      <c r="L1628">
        <v>32097</v>
      </c>
      <c r="M1628" t="s">
        <v>3944</v>
      </c>
      <c r="N1628" t="s">
        <v>4758</v>
      </c>
      <c r="O1628">
        <v>-81.582223920010406</v>
      </c>
      <c r="P1628">
        <v>30.636674051728399</v>
      </c>
      <c r="Q1628" t="s">
        <v>5947</v>
      </c>
      <c r="R1628">
        <v>0</v>
      </c>
      <c r="S1628" t="s">
        <v>6538</v>
      </c>
      <c r="T1628">
        <v>8001</v>
      </c>
      <c r="U1628" t="s">
        <v>6581</v>
      </c>
      <c r="V1628">
        <v>2017</v>
      </c>
      <c r="W1628">
        <v>7500</v>
      </c>
      <c r="X1628">
        <v>2017</v>
      </c>
      <c r="Y1628">
        <v>7500</v>
      </c>
      <c r="Z1628">
        <v>113.54</v>
      </c>
      <c r="AA1628" s="3">
        <f t="shared" si="1026"/>
        <v>0.73346253229974157</v>
      </c>
      <c r="AB1628" t="s">
        <v>6616</v>
      </c>
      <c r="AC1628" t="s">
        <v>6616</v>
      </c>
      <c r="AD1628" t="s">
        <v>6616</v>
      </c>
      <c r="AE1628" t="s">
        <v>6616</v>
      </c>
      <c r="AF1628" t="s">
        <v>6616</v>
      </c>
      <c r="AG1628" t="s">
        <v>6616</v>
      </c>
      <c r="AH1628" t="s">
        <v>6616</v>
      </c>
      <c r="AI1628" t="s">
        <v>6618</v>
      </c>
      <c r="AJ1628" t="s">
        <v>6618</v>
      </c>
      <c r="AK1628" t="s">
        <v>6618</v>
      </c>
      <c r="AL1628" t="s">
        <v>6618</v>
      </c>
      <c r="AM1628" t="s">
        <v>6618</v>
      </c>
      <c r="AN1628" t="s">
        <v>6618</v>
      </c>
      <c r="AO1628" t="s">
        <v>6618</v>
      </c>
      <c r="AP1628" s="3" t="str">
        <f t="shared" si="1027"/>
        <v>No</v>
      </c>
      <c r="AQ1628" s="3" t="str">
        <f t="shared" si="1028"/>
        <v>No</v>
      </c>
      <c r="AR1628" s="3" t="str">
        <f t="shared" si="1029"/>
        <v>No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 t="s">
        <v>6634</v>
      </c>
      <c r="AZ1628" t="s">
        <v>6638</v>
      </c>
      <c r="BA1628">
        <v>0</v>
      </c>
      <c r="BB1628" t="s">
        <v>6616</v>
      </c>
      <c r="BC1628" t="s">
        <v>6616</v>
      </c>
      <c r="BD1628" s="4" t="str">
        <f t="shared" si="1030"/>
        <v>No</v>
      </c>
      <c r="BE1628" t="s">
        <v>6640</v>
      </c>
      <c r="BF1628" s="3" t="str">
        <f t="shared" si="1031"/>
        <v>No</v>
      </c>
      <c r="BG1628" t="s">
        <v>6645</v>
      </c>
      <c r="BH1628" s="3" t="str">
        <f t="shared" si="1032"/>
        <v>WAYLON ST</v>
      </c>
      <c r="BI1628" s="3" t="str">
        <f t="shared" si="1033"/>
        <v>Yulee</v>
      </c>
      <c r="BJ1628" s="3" t="str">
        <f t="shared" si="1034"/>
        <v>Florida</v>
      </c>
      <c r="BK1628" s="3">
        <f t="shared" si="1035"/>
        <v>32097</v>
      </c>
      <c r="BL1628" s="3" t="str">
        <f t="shared" si="1036"/>
        <v>WAYLON ST YULEE FL 32097</v>
      </c>
      <c r="BM1628" s="3" t="str">
        <f t="shared" si="1037"/>
        <v/>
      </c>
      <c r="BN1628" s="3" t="str">
        <f t="shared" si="1038"/>
        <v>Pass</v>
      </c>
      <c r="BO1628" s="3" t="str">
        <f t="shared" si="1039"/>
        <v>No</v>
      </c>
      <c r="BP1628" s="3" t="str">
        <f t="shared" si="1040"/>
        <v>FV&lt;$10K</v>
      </c>
      <c r="BQ1628" t="s">
        <v>6650</v>
      </c>
      <c r="BR1628" s="3" t="str">
        <f t="shared" si="1041"/>
        <v>No, &lt; $20K Lien</v>
      </c>
      <c r="BS1628" s="3" t="str">
        <f t="shared" si="1042"/>
        <v>No, Lien &lt; $20K</v>
      </c>
      <c r="BT1628" t="s">
        <v>6650</v>
      </c>
      <c r="BU1628" s="3" t="str">
        <f t="shared" si="1043"/>
        <v>No</v>
      </c>
      <c r="BV1628" s="3" t="str">
        <f t="shared" si="1044"/>
        <v>No</v>
      </c>
      <c r="BW1628" s="3">
        <f t="shared" si="1045"/>
        <v>0</v>
      </c>
      <c r="BX1628" s="3" t="str">
        <f t="shared" si="1046"/>
        <v>No</v>
      </c>
      <c r="BY1628" s="3">
        <f t="shared" si="1047"/>
        <v>7500</v>
      </c>
      <c r="BZ1628">
        <v>1</v>
      </c>
      <c r="CA1628" s="3">
        <f t="shared" si="1048"/>
        <v>7500</v>
      </c>
      <c r="CC1628" s="3">
        <f t="shared" si="1049"/>
        <v>0</v>
      </c>
      <c r="CD1628" s="3">
        <f t="shared" si="1050"/>
        <v>0</v>
      </c>
      <c r="CE1628" s="3" t="str">
        <f t="shared" si="1051"/>
        <v/>
      </c>
      <c r="CF1628" s="3" t="e">
        <f>HLOOKUP(CE1628,'Valuation Data'!$D$2:$K$5,4,FALSE)</f>
        <v>#N/A</v>
      </c>
      <c r="CG1628" s="3">
        <f t="shared" si="1052"/>
        <v>7500</v>
      </c>
      <c r="CH1628" s="3" t="str">
        <f t="shared" si="1053"/>
        <v>No</v>
      </c>
      <c r="CI1628" s="3" t="str">
        <f>VLOOKUP(R1628,'Use Codes &amp; County Type'!A:D,4,FALSE)</f>
        <v>V</v>
      </c>
      <c r="CJ1628" s="3" t="str">
        <f t="shared" si="1054"/>
        <v>Yes</v>
      </c>
      <c r="CK1628" s="3" t="str">
        <f t="shared" si="1055"/>
        <v>No</v>
      </c>
      <c r="CL1628" s="3">
        <f t="shared" si="1056"/>
        <v>0</v>
      </c>
      <c r="CM1628" s="3">
        <f t="shared" si="1057"/>
        <v>0</v>
      </c>
      <c r="CN1628" s="3">
        <f t="shared" si="1058"/>
        <v>619.20000000000005</v>
      </c>
      <c r="CO1628" s="3">
        <f t="shared" si="1059"/>
        <v>-619.20000000000005</v>
      </c>
      <c r="CP1628" s="3">
        <f t="shared" si="1060"/>
        <v>8.2560000000000008E-2</v>
      </c>
      <c r="CR1628" s="3" t="str">
        <f t="shared" si="1061"/>
        <v>No</v>
      </c>
      <c r="CV1628" s="3" t="str">
        <f t="shared" si="1062"/>
        <v>FMV&lt;$30K</v>
      </c>
      <c r="CW1628" s="3">
        <f t="shared" si="1063"/>
        <v>1627</v>
      </c>
      <c r="CX1628" s="3">
        <f t="shared" si="1064"/>
        <v>154.80000000000001</v>
      </c>
      <c r="CY1628" s="3" t="str">
        <f t="shared" si="1065"/>
        <v>Ok</v>
      </c>
      <c r="CZ1628">
        <v>0</v>
      </c>
      <c r="DA1628">
        <v>0</v>
      </c>
    </row>
    <row r="1629" spans="1:105" x14ac:dyDescent="0.25">
      <c r="A1629">
        <v>1628</v>
      </c>
      <c r="B1629" t="s">
        <v>3</v>
      </c>
      <c r="C1629" t="s">
        <v>1737</v>
      </c>
      <c r="D1629">
        <v>953.28</v>
      </c>
      <c r="E1629">
        <v>2017</v>
      </c>
      <c r="F1629">
        <v>953.28</v>
      </c>
      <c r="G1629">
        <v>953.28</v>
      </c>
      <c r="H1629" s="3">
        <f t="shared" si="1025"/>
        <v>0</v>
      </c>
      <c r="I1629">
        <v>86013</v>
      </c>
      <c r="J1629" t="s">
        <v>2734</v>
      </c>
      <c r="K1629" t="s">
        <v>2738</v>
      </c>
      <c r="L1629">
        <v>32097</v>
      </c>
      <c r="M1629" t="s">
        <v>3945</v>
      </c>
      <c r="N1629" t="s">
        <v>4758</v>
      </c>
      <c r="O1629">
        <v>-81.570181504115595</v>
      </c>
      <c r="P1629">
        <v>30.6427260014861</v>
      </c>
      <c r="Q1629" t="s">
        <v>5948</v>
      </c>
      <c r="R1629">
        <v>1</v>
      </c>
      <c r="S1629" t="s">
        <v>6539</v>
      </c>
      <c r="T1629">
        <v>1001</v>
      </c>
      <c r="U1629" t="s">
        <v>6582</v>
      </c>
      <c r="V1629">
        <v>2017</v>
      </c>
      <c r="W1629">
        <v>56269</v>
      </c>
      <c r="X1629">
        <v>2017</v>
      </c>
      <c r="Y1629">
        <v>56269</v>
      </c>
      <c r="Z1629">
        <v>851.85</v>
      </c>
      <c r="AA1629" s="3">
        <f t="shared" si="1026"/>
        <v>0.8935989425981874</v>
      </c>
      <c r="AB1629" t="s">
        <v>6616</v>
      </c>
      <c r="AC1629" t="s">
        <v>6616</v>
      </c>
      <c r="AD1629" t="s">
        <v>6616</v>
      </c>
      <c r="AE1629" t="s">
        <v>6616</v>
      </c>
      <c r="AF1629" t="s">
        <v>6616</v>
      </c>
      <c r="AG1629" t="s">
        <v>6616</v>
      </c>
      <c r="AH1629" t="s">
        <v>6616</v>
      </c>
      <c r="AI1629" t="s">
        <v>6618</v>
      </c>
      <c r="AJ1629" t="s">
        <v>6618</v>
      </c>
      <c r="AK1629" t="s">
        <v>6618</v>
      </c>
      <c r="AL1629" t="s">
        <v>6618</v>
      </c>
      <c r="AM1629" t="s">
        <v>6618</v>
      </c>
      <c r="AN1629" t="s">
        <v>6618</v>
      </c>
      <c r="AO1629" t="s">
        <v>6618</v>
      </c>
      <c r="AP1629" s="3" t="str">
        <f t="shared" si="1027"/>
        <v>No</v>
      </c>
      <c r="AQ1629" s="3" t="str">
        <f t="shared" si="1028"/>
        <v>No</v>
      </c>
      <c r="AR1629" s="3" t="str">
        <f t="shared" si="1029"/>
        <v>No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 t="s">
        <v>6634</v>
      </c>
      <c r="AZ1629" t="s">
        <v>6638</v>
      </c>
      <c r="BA1629">
        <v>1</v>
      </c>
      <c r="BB1629" t="s">
        <v>6616</v>
      </c>
      <c r="BC1629" t="s">
        <v>6616</v>
      </c>
      <c r="BD1629" s="4" t="str">
        <f t="shared" si="1030"/>
        <v>No</v>
      </c>
      <c r="BE1629" t="s">
        <v>6640</v>
      </c>
      <c r="BF1629" s="3" t="str">
        <f t="shared" si="1031"/>
        <v>No</v>
      </c>
      <c r="BG1629" t="s">
        <v>6645</v>
      </c>
      <c r="BH1629" s="3" t="str">
        <f t="shared" si="1032"/>
        <v>86013 BOBBY DR</v>
      </c>
      <c r="BI1629" s="3" t="str">
        <f t="shared" si="1033"/>
        <v>Yulee</v>
      </c>
      <c r="BJ1629" s="3" t="str">
        <f t="shared" si="1034"/>
        <v>Florida</v>
      </c>
      <c r="BK1629" s="3">
        <f t="shared" si="1035"/>
        <v>32097</v>
      </c>
      <c r="BL1629" s="3" t="str">
        <f t="shared" si="1036"/>
        <v>86013 BOBBY DR YULEE FL 32097</v>
      </c>
      <c r="BM1629" s="3" t="str">
        <f t="shared" si="1037"/>
        <v/>
      </c>
      <c r="BN1629" s="3" t="str">
        <f t="shared" si="1038"/>
        <v>Pass</v>
      </c>
      <c r="BO1629" s="3" t="str">
        <f t="shared" si="1039"/>
        <v>No</v>
      </c>
      <c r="BP1629" s="3" t="str">
        <f t="shared" si="1040"/>
        <v>FV&lt;$10K</v>
      </c>
      <c r="BQ1629" t="s">
        <v>6650</v>
      </c>
      <c r="BR1629" s="3" t="str">
        <f t="shared" si="1041"/>
        <v>No, &lt; $20K Lien</v>
      </c>
      <c r="BS1629" s="3" t="str">
        <f t="shared" si="1042"/>
        <v>No, Lien &lt; $20K</v>
      </c>
      <c r="BT1629" t="s">
        <v>6650</v>
      </c>
      <c r="BU1629" s="3" t="str">
        <f t="shared" si="1043"/>
        <v>No</v>
      </c>
      <c r="BV1629" s="3" t="str">
        <f t="shared" si="1044"/>
        <v>No</v>
      </c>
      <c r="BW1629" s="3">
        <f t="shared" si="1045"/>
        <v>1</v>
      </c>
      <c r="BX1629" s="3" t="str">
        <f t="shared" si="1046"/>
        <v>No</v>
      </c>
      <c r="BY1629" s="3">
        <f t="shared" si="1047"/>
        <v>56269</v>
      </c>
      <c r="BZ1629">
        <v>1</v>
      </c>
      <c r="CA1629" s="3">
        <f t="shared" si="1048"/>
        <v>56269</v>
      </c>
      <c r="CC1629" s="3">
        <f t="shared" si="1049"/>
        <v>0</v>
      </c>
      <c r="CD1629" s="3">
        <f t="shared" si="1050"/>
        <v>0</v>
      </c>
      <c r="CE1629" s="3" t="str">
        <f t="shared" si="1051"/>
        <v/>
      </c>
      <c r="CF1629" s="3" t="e">
        <f>HLOOKUP(CE1629,'Valuation Data'!$D$2:$K$5,4,FALSE)</f>
        <v>#N/A</v>
      </c>
      <c r="CG1629" s="3">
        <f t="shared" si="1052"/>
        <v>56269</v>
      </c>
      <c r="CH1629" s="3" t="str">
        <f t="shared" si="1053"/>
        <v>No</v>
      </c>
      <c r="CI1629" s="3" t="str">
        <f>VLOOKUP(R1629,'Use Codes &amp; County Type'!A:D,4,FALSE)</f>
        <v>S</v>
      </c>
      <c r="CJ1629" s="3" t="str">
        <f t="shared" si="1054"/>
        <v>No</v>
      </c>
      <c r="CK1629" s="3" t="str">
        <f t="shared" si="1055"/>
        <v>No</v>
      </c>
      <c r="CL1629" s="3">
        <f t="shared" si="1056"/>
        <v>0.35</v>
      </c>
      <c r="CM1629" s="3">
        <f t="shared" si="1057"/>
        <v>19694.149999999998</v>
      </c>
      <c r="CN1629" s="3">
        <f t="shared" si="1058"/>
        <v>4766.3999999999996</v>
      </c>
      <c r="CO1629" s="3">
        <f t="shared" si="1059"/>
        <v>14927.749999999998</v>
      </c>
      <c r="CP1629" s="3">
        <f t="shared" si="1060"/>
        <v>8.4707387726812272E-2</v>
      </c>
      <c r="CR1629" s="3" t="str">
        <f t="shared" si="1061"/>
        <v>No</v>
      </c>
      <c r="CV1629" s="3" t="str">
        <f t="shared" si="1062"/>
        <v>*Bid</v>
      </c>
      <c r="CW1629" s="3">
        <f t="shared" si="1063"/>
        <v>1628</v>
      </c>
      <c r="CX1629" s="3">
        <f t="shared" si="1064"/>
        <v>953.28</v>
      </c>
      <c r="CY1629" s="3" t="str">
        <f t="shared" si="1065"/>
        <v>Ok</v>
      </c>
      <c r="CZ1629">
        <v>0</v>
      </c>
      <c r="DA1629">
        <v>0</v>
      </c>
    </row>
    <row r="1630" spans="1:105" x14ac:dyDescent="0.25">
      <c r="A1630">
        <v>1629</v>
      </c>
      <c r="B1630" t="s">
        <v>3</v>
      </c>
      <c r="C1630" t="s">
        <v>1738</v>
      </c>
      <c r="D1630">
        <v>166.66</v>
      </c>
      <c r="E1630">
        <v>2017</v>
      </c>
      <c r="F1630">
        <v>166.66</v>
      </c>
      <c r="G1630">
        <v>166.66</v>
      </c>
      <c r="H1630" s="3">
        <f t="shared" si="1025"/>
        <v>0</v>
      </c>
      <c r="J1630" t="s">
        <v>2734</v>
      </c>
      <c r="K1630" t="s">
        <v>2738</v>
      </c>
      <c r="L1630">
        <v>32097</v>
      </c>
      <c r="M1630" t="s">
        <v>3946</v>
      </c>
      <c r="N1630" t="s">
        <v>4758</v>
      </c>
      <c r="O1630">
        <v>-81.567133609912602</v>
      </c>
      <c r="P1630">
        <v>30.642044118867499</v>
      </c>
      <c r="Q1630" t="s">
        <v>5949</v>
      </c>
      <c r="R1630">
        <v>0</v>
      </c>
      <c r="S1630" t="s">
        <v>6538</v>
      </c>
      <c r="T1630">
        <v>8001</v>
      </c>
      <c r="U1630" t="s">
        <v>6581</v>
      </c>
      <c r="V1630">
        <v>2017</v>
      </c>
      <c r="W1630">
        <v>8225</v>
      </c>
      <c r="X1630">
        <v>2017</v>
      </c>
      <c r="Y1630">
        <v>8225</v>
      </c>
      <c r="Z1630">
        <v>124.51</v>
      </c>
      <c r="AA1630" s="3">
        <f t="shared" si="1026"/>
        <v>0.7470898835953439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 s="3" t="str">
        <f t="shared" si="1027"/>
        <v>No</v>
      </c>
      <c r="AQ1630" s="3" t="str">
        <f t="shared" si="1028"/>
        <v>No</v>
      </c>
      <c r="AR1630" s="3" t="str">
        <f t="shared" si="1029"/>
        <v>No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 t="s">
        <v>6634</v>
      </c>
      <c r="AZ1630">
        <v>0</v>
      </c>
      <c r="BA1630">
        <v>0</v>
      </c>
      <c r="BB1630" t="s">
        <v>6616</v>
      </c>
      <c r="BC1630">
        <v>0</v>
      </c>
      <c r="BD1630" s="4" t="str">
        <f t="shared" si="1030"/>
        <v>No</v>
      </c>
      <c r="BE1630" t="s">
        <v>6640</v>
      </c>
      <c r="BF1630" s="3" t="str">
        <f t="shared" si="1031"/>
        <v>No</v>
      </c>
      <c r="BG1630" t="s">
        <v>6645</v>
      </c>
      <c r="BH1630" s="3" t="str">
        <f t="shared" si="1032"/>
        <v>OFF PAGES DAIRY RD</v>
      </c>
      <c r="BI1630" s="3" t="str">
        <f t="shared" si="1033"/>
        <v>Yulee</v>
      </c>
      <c r="BJ1630" s="3" t="str">
        <f t="shared" si="1034"/>
        <v>Florida</v>
      </c>
      <c r="BK1630" s="3">
        <f t="shared" si="1035"/>
        <v>32097</v>
      </c>
      <c r="BL1630" s="3" t="str">
        <f t="shared" si="1036"/>
        <v>OFF PAGES DAIRY RD YULEE FL 32097</v>
      </c>
      <c r="BM1630" s="3" t="str">
        <f t="shared" si="1037"/>
        <v/>
      </c>
      <c r="BN1630" s="3" t="str">
        <f t="shared" si="1038"/>
        <v>Pass</v>
      </c>
      <c r="BO1630" s="3" t="str">
        <f t="shared" si="1039"/>
        <v>No</v>
      </c>
      <c r="BP1630" s="3" t="str">
        <f t="shared" si="1040"/>
        <v>FV&lt;$10K</v>
      </c>
      <c r="BQ1630" t="s">
        <v>6650</v>
      </c>
      <c r="BR1630" s="3" t="str">
        <f t="shared" si="1041"/>
        <v>No, &lt; $20K Lien</v>
      </c>
      <c r="BS1630" s="3" t="str">
        <f t="shared" si="1042"/>
        <v>No, Lien &lt; $20K</v>
      </c>
      <c r="BT1630" t="s">
        <v>6650</v>
      </c>
      <c r="BU1630" s="3" t="str">
        <f t="shared" si="1043"/>
        <v>No</v>
      </c>
      <c r="BV1630" s="3" t="str">
        <f t="shared" si="1044"/>
        <v>No</v>
      </c>
      <c r="BW1630" s="3">
        <f t="shared" si="1045"/>
        <v>0</v>
      </c>
      <c r="BX1630" s="3" t="str">
        <f t="shared" si="1046"/>
        <v>No</v>
      </c>
      <c r="BY1630" s="3">
        <f t="shared" si="1047"/>
        <v>8225</v>
      </c>
      <c r="BZ1630">
        <v>1</v>
      </c>
      <c r="CA1630" s="3">
        <f t="shared" si="1048"/>
        <v>8225</v>
      </c>
      <c r="CC1630" s="3">
        <f t="shared" si="1049"/>
        <v>0</v>
      </c>
      <c r="CD1630" s="3">
        <f t="shared" si="1050"/>
        <v>0</v>
      </c>
      <c r="CE1630" s="3" t="str">
        <f t="shared" si="1051"/>
        <v/>
      </c>
      <c r="CF1630" s="3" t="e">
        <f>HLOOKUP(CE1630,'Valuation Data'!$D$2:$K$5,4,FALSE)</f>
        <v>#N/A</v>
      </c>
      <c r="CG1630" s="3">
        <f t="shared" si="1052"/>
        <v>8225</v>
      </c>
      <c r="CH1630" s="3" t="str">
        <f t="shared" si="1053"/>
        <v>No</v>
      </c>
      <c r="CI1630" s="3" t="str">
        <f>VLOOKUP(R1630,'Use Codes &amp; County Type'!A:D,4,FALSE)</f>
        <v>V</v>
      </c>
      <c r="CJ1630" s="3" t="str">
        <f t="shared" si="1054"/>
        <v>Yes</v>
      </c>
      <c r="CK1630" s="3" t="str">
        <f t="shared" si="1055"/>
        <v>No</v>
      </c>
      <c r="CL1630" s="3">
        <f t="shared" si="1056"/>
        <v>0</v>
      </c>
      <c r="CM1630" s="3">
        <f t="shared" si="1057"/>
        <v>0</v>
      </c>
      <c r="CN1630" s="3">
        <f t="shared" si="1058"/>
        <v>666.64</v>
      </c>
      <c r="CO1630" s="3">
        <f t="shared" si="1059"/>
        <v>-666.64</v>
      </c>
      <c r="CP1630" s="3">
        <f t="shared" si="1060"/>
        <v>8.1050455927051665E-2</v>
      </c>
      <c r="CR1630" s="3" t="str">
        <f t="shared" si="1061"/>
        <v>No</v>
      </c>
      <c r="CV1630" s="3" t="str">
        <f t="shared" si="1062"/>
        <v>FMV&lt;$30K</v>
      </c>
      <c r="CW1630" s="3">
        <f t="shared" si="1063"/>
        <v>1629</v>
      </c>
      <c r="CX1630" s="3">
        <f t="shared" si="1064"/>
        <v>166.66</v>
      </c>
      <c r="CY1630" s="3" t="str">
        <f t="shared" si="1065"/>
        <v>Ok</v>
      </c>
      <c r="CZ1630">
        <v>0</v>
      </c>
      <c r="DA1630">
        <v>0</v>
      </c>
    </row>
    <row r="1631" spans="1:105" x14ac:dyDescent="0.25">
      <c r="A1631">
        <v>1630</v>
      </c>
      <c r="B1631" t="s">
        <v>3</v>
      </c>
      <c r="C1631" t="s">
        <v>1739</v>
      </c>
      <c r="D1631">
        <v>899.02</v>
      </c>
      <c r="E1631">
        <v>2017</v>
      </c>
      <c r="F1631">
        <v>899.02</v>
      </c>
      <c r="G1631">
        <v>899.02</v>
      </c>
      <c r="H1631" s="3">
        <f t="shared" si="1025"/>
        <v>0</v>
      </c>
      <c r="I1631">
        <v>86570</v>
      </c>
      <c r="J1631" t="s">
        <v>2734</v>
      </c>
      <c r="K1631" t="s">
        <v>2738</v>
      </c>
      <c r="L1631">
        <v>32097</v>
      </c>
      <c r="M1631" t="s">
        <v>3947</v>
      </c>
      <c r="N1631" t="s">
        <v>4758</v>
      </c>
      <c r="O1631">
        <v>-81.566860686898096</v>
      </c>
      <c r="P1631">
        <v>30.641964772211601</v>
      </c>
      <c r="Q1631" t="s">
        <v>5950</v>
      </c>
      <c r="R1631">
        <v>1</v>
      </c>
      <c r="S1631" t="s">
        <v>6539</v>
      </c>
      <c r="T1631">
        <v>1001</v>
      </c>
      <c r="U1631" t="s">
        <v>6582</v>
      </c>
      <c r="V1631">
        <v>2017</v>
      </c>
      <c r="W1631">
        <v>92059</v>
      </c>
      <c r="X1631">
        <v>2017</v>
      </c>
      <c r="Y1631">
        <v>135973</v>
      </c>
      <c r="Z1631">
        <v>801.68</v>
      </c>
      <c r="AA1631" s="3">
        <f t="shared" si="1026"/>
        <v>0.89172654668416718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 s="3" t="str">
        <f t="shared" si="1027"/>
        <v>No</v>
      </c>
      <c r="AQ1631" s="3" t="str">
        <f t="shared" si="1028"/>
        <v>No</v>
      </c>
      <c r="AR1631" s="3" t="str">
        <f t="shared" si="1029"/>
        <v>No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 t="s">
        <v>6634</v>
      </c>
      <c r="AZ1631">
        <v>0</v>
      </c>
      <c r="BA1631">
        <v>0</v>
      </c>
      <c r="BB1631" t="s">
        <v>6617</v>
      </c>
      <c r="BC1631">
        <v>0</v>
      </c>
      <c r="BD1631" s="4" t="str">
        <f t="shared" si="1030"/>
        <v>No</v>
      </c>
      <c r="BE1631" t="s">
        <v>6640</v>
      </c>
      <c r="BF1631" s="3" t="str">
        <f t="shared" si="1031"/>
        <v>No</v>
      </c>
      <c r="BG1631" t="s">
        <v>6645</v>
      </c>
      <c r="BH1631" s="3" t="str">
        <f t="shared" si="1032"/>
        <v>86570 PAGES DAIRY RD</v>
      </c>
      <c r="BI1631" s="3" t="str">
        <f t="shared" si="1033"/>
        <v>Yulee</v>
      </c>
      <c r="BJ1631" s="3" t="str">
        <f t="shared" si="1034"/>
        <v>Florida</v>
      </c>
      <c r="BK1631" s="3">
        <f t="shared" si="1035"/>
        <v>32097</v>
      </c>
      <c r="BL1631" s="3" t="str">
        <f t="shared" si="1036"/>
        <v>86570 PAGES DAIRY RD YULEE FL 32097</v>
      </c>
      <c r="BM1631" s="3" t="str">
        <f t="shared" si="1037"/>
        <v/>
      </c>
      <c r="BN1631" s="3" t="str">
        <f t="shared" si="1038"/>
        <v>Pass</v>
      </c>
      <c r="BO1631" s="3" t="str">
        <f t="shared" si="1039"/>
        <v>No</v>
      </c>
      <c r="BP1631" s="3" t="str">
        <f t="shared" si="1040"/>
        <v>FV&lt;$10K</v>
      </c>
      <c r="BQ1631" t="s">
        <v>6650</v>
      </c>
      <c r="BR1631" s="3" t="str">
        <f t="shared" si="1041"/>
        <v>No, &lt; $20K Lien</v>
      </c>
      <c r="BS1631" s="3" t="str">
        <f t="shared" si="1042"/>
        <v>No, Lien &lt; $20K</v>
      </c>
      <c r="BT1631" t="s">
        <v>6650</v>
      </c>
      <c r="BU1631" s="3" t="str">
        <f t="shared" si="1043"/>
        <v>No</v>
      </c>
      <c r="BV1631" s="3" t="str">
        <f t="shared" si="1044"/>
        <v>No</v>
      </c>
      <c r="BW1631" s="3">
        <f t="shared" si="1045"/>
        <v>0</v>
      </c>
      <c r="BX1631" s="3" t="str">
        <f t="shared" si="1046"/>
        <v>No</v>
      </c>
      <c r="BY1631" s="3">
        <f t="shared" si="1047"/>
        <v>92059</v>
      </c>
      <c r="BZ1631">
        <v>1</v>
      </c>
      <c r="CA1631" s="3">
        <f t="shared" si="1048"/>
        <v>92059</v>
      </c>
      <c r="CC1631" s="3">
        <f t="shared" si="1049"/>
        <v>0</v>
      </c>
      <c r="CD1631" s="3">
        <f t="shared" si="1050"/>
        <v>0</v>
      </c>
      <c r="CE1631" s="3" t="str">
        <f t="shared" si="1051"/>
        <v/>
      </c>
      <c r="CF1631" s="3" t="e">
        <f>HLOOKUP(CE1631,'Valuation Data'!$D$2:$K$5,4,FALSE)</f>
        <v>#N/A</v>
      </c>
      <c r="CG1631" s="3">
        <f t="shared" si="1052"/>
        <v>92059</v>
      </c>
      <c r="CH1631" s="3" t="str">
        <f t="shared" si="1053"/>
        <v>No</v>
      </c>
      <c r="CI1631" s="3" t="str">
        <f>VLOOKUP(R1631,'Use Codes &amp; County Type'!A:D,4,FALSE)</f>
        <v>S</v>
      </c>
      <c r="CJ1631" s="3" t="str">
        <f t="shared" si="1054"/>
        <v>No</v>
      </c>
      <c r="CK1631" s="3" t="str">
        <f t="shared" si="1055"/>
        <v>Yes</v>
      </c>
      <c r="CL1631" s="3">
        <f t="shared" si="1056"/>
        <v>0.67</v>
      </c>
      <c r="CM1631" s="3">
        <f t="shared" si="1057"/>
        <v>61679.530000000006</v>
      </c>
      <c r="CN1631" s="3">
        <f t="shared" si="1058"/>
        <v>3596.08</v>
      </c>
      <c r="CO1631" s="3">
        <f t="shared" si="1059"/>
        <v>58083.450000000004</v>
      </c>
      <c r="CP1631" s="3">
        <f t="shared" si="1060"/>
        <v>3.906277495953682E-2</v>
      </c>
      <c r="CR1631" s="3" t="str">
        <f t="shared" si="1061"/>
        <v>No</v>
      </c>
      <c r="CV1631" s="3" t="str">
        <f t="shared" si="1062"/>
        <v>*Bid</v>
      </c>
      <c r="CW1631" s="3">
        <f t="shared" si="1063"/>
        <v>1630</v>
      </c>
      <c r="CX1631" s="3">
        <f t="shared" si="1064"/>
        <v>899.02</v>
      </c>
      <c r="CY1631" s="3" t="str">
        <f t="shared" si="1065"/>
        <v>Ok</v>
      </c>
      <c r="CZ1631">
        <v>0</v>
      </c>
      <c r="DA1631">
        <v>0</v>
      </c>
    </row>
    <row r="1632" spans="1:105" x14ac:dyDescent="0.25">
      <c r="A1632">
        <v>1631</v>
      </c>
      <c r="B1632" t="s">
        <v>3</v>
      </c>
      <c r="C1632" t="s">
        <v>1740</v>
      </c>
      <c r="D1632">
        <v>891.56</v>
      </c>
      <c r="E1632">
        <v>2017</v>
      </c>
      <c r="F1632">
        <v>891.56</v>
      </c>
      <c r="G1632">
        <v>891.56</v>
      </c>
      <c r="H1632" s="3">
        <f t="shared" si="1025"/>
        <v>0</v>
      </c>
      <c r="J1632" t="s">
        <v>2734</v>
      </c>
      <c r="K1632" t="s">
        <v>2738</v>
      </c>
      <c r="L1632">
        <v>32097</v>
      </c>
      <c r="M1632" t="s">
        <v>3948</v>
      </c>
      <c r="N1632" t="s">
        <v>4758</v>
      </c>
      <c r="O1632">
        <v>-81.566280326066206</v>
      </c>
      <c r="P1632">
        <v>30.641875028373398</v>
      </c>
      <c r="Q1632" t="s">
        <v>5949</v>
      </c>
      <c r="R1632">
        <v>0</v>
      </c>
      <c r="S1632" t="s">
        <v>6538</v>
      </c>
      <c r="T1632">
        <v>8001</v>
      </c>
      <c r="U1632" t="s">
        <v>6581</v>
      </c>
      <c r="V1632">
        <v>2017</v>
      </c>
      <c r="W1632">
        <v>52500</v>
      </c>
      <c r="X1632">
        <v>2017</v>
      </c>
      <c r="Y1632">
        <v>52500</v>
      </c>
      <c r="Z1632">
        <v>794.79</v>
      </c>
      <c r="AA1632" s="3">
        <f t="shared" si="1026"/>
        <v>0.89145991296155058</v>
      </c>
      <c r="AF1632" t="s">
        <v>6616</v>
      </c>
      <c r="AH1632" t="s">
        <v>6616</v>
      </c>
      <c r="AI1632" t="s">
        <v>6618</v>
      </c>
      <c r="AJ1632" t="s">
        <v>6618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 s="3" t="str">
        <f t="shared" si="1027"/>
        <v>No</v>
      </c>
      <c r="AQ1632" s="3" t="str">
        <f t="shared" si="1028"/>
        <v>No</v>
      </c>
      <c r="AR1632" s="3" t="str">
        <f t="shared" si="1029"/>
        <v>No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 t="s">
        <v>6634</v>
      </c>
      <c r="AZ1632">
        <v>0</v>
      </c>
      <c r="BA1632">
        <v>0</v>
      </c>
      <c r="BB1632" t="s">
        <v>6616</v>
      </c>
      <c r="BC1632" t="s">
        <v>6616</v>
      </c>
      <c r="BD1632" s="4" t="str">
        <f t="shared" si="1030"/>
        <v>No</v>
      </c>
      <c r="BE1632" t="s">
        <v>6640</v>
      </c>
      <c r="BF1632" s="3" t="str">
        <f t="shared" si="1031"/>
        <v>No</v>
      </c>
      <c r="BG1632" t="s">
        <v>6645</v>
      </c>
      <c r="BH1632" s="3" t="str">
        <f t="shared" si="1032"/>
        <v>PAGES DAIRY RD</v>
      </c>
      <c r="BI1632" s="3" t="str">
        <f t="shared" si="1033"/>
        <v>Yulee</v>
      </c>
      <c r="BJ1632" s="3" t="str">
        <f t="shared" si="1034"/>
        <v>Florida</v>
      </c>
      <c r="BK1632" s="3">
        <f t="shared" si="1035"/>
        <v>32097</v>
      </c>
      <c r="BL1632" s="3" t="str">
        <f t="shared" si="1036"/>
        <v>PAGES DAIRY RD YULEE FL 32097</v>
      </c>
      <c r="BM1632" s="3" t="str">
        <f t="shared" si="1037"/>
        <v/>
      </c>
      <c r="BN1632" s="3" t="str">
        <f t="shared" si="1038"/>
        <v>Pass</v>
      </c>
      <c r="BO1632" s="3" t="str">
        <f t="shared" si="1039"/>
        <v>No</v>
      </c>
      <c r="BP1632" s="3" t="str">
        <f t="shared" si="1040"/>
        <v>FV&lt;$10K</v>
      </c>
      <c r="BQ1632" t="s">
        <v>6650</v>
      </c>
      <c r="BR1632" s="3" t="str">
        <f t="shared" si="1041"/>
        <v>No, &lt; $20K Lien</v>
      </c>
      <c r="BS1632" s="3" t="str">
        <f t="shared" si="1042"/>
        <v>No, Lien &lt; $20K</v>
      </c>
      <c r="BT1632" t="s">
        <v>6650</v>
      </c>
      <c r="BU1632" s="3" t="str">
        <f t="shared" si="1043"/>
        <v>No</v>
      </c>
      <c r="BV1632" s="3" t="str">
        <f t="shared" si="1044"/>
        <v>No</v>
      </c>
      <c r="BW1632" s="3">
        <f t="shared" si="1045"/>
        <v>0</v>
      </c>
      <c r="BX1632" s="3" t="str">
        <f t="shared" si="1046"/>
        <v>No</v>
      </c>
      <c r="BY1632" s="3">
        <f t="shared" si="1047"/>
        <v>52500</v>
      </c>
      <c r="BZ1632">
        <v>1</v>
      </c>
      <c r="CA1632" s="3">
        <f t="shared" si="1048"/>
        <v>52500</v>
      </c>
      <c r="CC1632" s="3">
        <f t="shared" si="1049"/>
        <v>0</v>
      </c>
      <c r="CD1632" s="3">
        <f t="shared" si="1050"/>
        <v>0</v>
      </c>
      <c r="CE1632" s="3" t="str">
        <f t="shared" si="1051"/>
        <v/>
      </c>
      <c r="CF1632" s="3" t="e">
        <f>HLOOKUP(CE1632,'Valuation Data'!$D$2:$K$5,4,FALSE)</f>
        <v>#N/A</v>
      </c>
      <c r="CG1632" s="3">
        <f t="shared" si="1052"/>
        <v>52500</v>
      </c>
      <c r="CH1632" s="3" t="str">
        <f t="shared" si="1053"/>
        <v>No</v>
      </c>
      <c r="CI1632" s="3" t="str">
        <f>VLOOKUP(R1632,'Use Codes &amp; County Type'!A:D,4,FALSE)</f>
        <v>V</v>
      </c>
      <c r="CJ1632" s="3" t="str">
        <f t="shared" si="1054"/>
        <v>Yes</v>
      </c>
      <c r="CK1632" s="3" t="str">
        <f t="shared" si="1055"/>
        <v>No</v>
      </c>
      <c r="CL1632" s="3">
        <f t="shared" si="1056"/>
        <v>0</v>
      </c>
      <c r="CM1632" s="3">
        <f t="shared" si="1057"/>
        <v>0</v>
      </c>
      <c r="CN1632" s="3">
        <f t="shared" si="1058"/>
        <v>3566.24</v>
      </c>
      <c r="CO1632" s="3">
        <f t="shared" si="1059"/>
        <v>-3566.24</v>
      </c>
      <c r="CP1632" s="3">
        <f t="shared" si="1060"/>
        <v>6.7928380952380948E-2</v>
      </c>
      <c r="CR1632" s="3" t="str">
        <f t="shared" si="1061"/>
        <v>No</v>
      </c>
      <c r="CV1632" s="3" t="str">
        <f t="shared" si="1062"/>
        <v>Vacant, No Sales Data</v>
      </c>
      <c r="CW1632" s="3">
        <f t="shared" si="1063"/>
        <v>1631</v>
      </c>
      <c r="CX1632" s="3">
        <f t="shared" si="1064"/>
        <v>891.56</v>
      </c>
      <c r="CY1632" s="3" t="str">
        <f t="shared" si="1065"/>
        <v>Ok</v>
      </c>
      <c r="CZ1632">
        <v>0</v>
      </c>
      <c r="DA1632">
        <v>0</v>
      </c>
    </row>
    <row r="1633" spans="1:105" x14ac:dyDescent="0.25">
      <c r="A1633">
        <v>1632</v>
      </c>
      <c r="B1633" t="s">
        <v>3</v>
      </c>
      <c r="C1633" t="s">
        <v>1741</v>
      </c>
      <c r="D1633">
        <v>601.82000000000005</v>
      </c>
      <c r="E1633">
        <v>2017</v>
      </c>
      <c r="F1633">
        <v>601.82000000000005</v>
      </c>
      <c r="G1633">
        <v>601.82000000000005</v>
      </c>
      <c r="H1633" s="3">
        <f t="shared" si="1025"/>
        <v>0</v>
      </c>
      <c r="I1633">
        <v>86223</v>
      </c>
      <c r="J1633" t="s">
        <v>2734</v>
      </c>
      <c r="K1633" t="s">
        <v>2738</v>
      </c>
      <c r="L1633">
        <v>32097</v>
      </c>
      <c r="M1633" t="s">
        <v>3949</v>
      </c>
      <c r="N1633" t="s">
        <v>4758</v>
      </c>
      <c r="O1633">
        <v>-81.591658313641503</v>
      </c>
      <c r="P1633">
        <v>30.638649709793601</v>
      </c>
      <c r="Q1633" t="s">
        <v>5951</v>
      </c>
      <c r="R1633">
        <v>2</v>
      </c>
      <c r="S1633" t="s">
        <v>6535</v>
      </c>
      <c r="T1633">
        <v>1006</v>
      </c>
      <c r="U1633" t="s">
        <v>6578</v>
      </c>
      <c r="V1633">
        <v>2017</v>
      </c>
      <c r="W1633">
        <v>72492</v>
      </c>
      <c r="X1633">
        <v>2017</v>
      </c>
      <c r="Y1633">
        <v>91831</v>
      </c>
      <c r="Z1633">
        <v>526.88</v>
      </c>
      <c r="AA1633" s="3">
        <f t="shared" si="1026"/>
        <v>0.87547771758997694</v>
      </c>
      <c r="AC1633" t="s">
        <v>6616</v>
      </c>
      <c r="AD1633" t="s">
        <v>6616</v>
      </c>
      <c r="AE1633" t="s">
        <v>6616</v>
      </c>
      <c r="AF1633" t="s">
        <v>6616</v>
      </c>
      <c r="AH1633" t="s">
        <v>6616</v>
      </c>
      <c r="AI1633" t="s">
        <v>6618</v>
      </c>
      <c r="AJ1633" t="s">
        <v>6618</v>
      </c>
      <c r="AK1633" t="s">
        <v>6618</v>
      </c>
      <c r="AL1633" t="s">
        <v>6618</v>
      </c>
      <c r="AM1633" t="s">
        <v>6618</v>
      </c>
      <c r="AN1633" t="s">
        <v>6618</v>
      </c>
      <c r="AO1633" t="s">
        <v>6618</v>
      </c>
      <c r="AP1633" s="3" t="str">
        <f t="shared" si="1027"/>
        <v>No</v>
      </c>
      <c r="AQ1633" s="3" t="str">
        <f t="shared" si="1028"/>
        <v>No</v>
      </c>
      <c r="AR1633" s="3" t="str">
        <f t="shared" si="1029"/>
        <v>No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1</v>
      </c>
      <c r="AY1633" t="s">
        <v>6636</v>
      </c>
      <c r="AZ1633" t="s">
        <v>6638</v>
      </c>
      <c r="BA1633">
        <v>0</v>
      </c>
      <c r="BB1633" t="s">
        <v>6617</v>
      </c>
      <c r="BC1633" t="s">
        <v>6616</v>
      </c>
      <c r="BD1633" s="4" t="str">
        <f t="shared" si="1030"/>
        <v>No</v>
      </c>
      <c r="BE1633" t="s">
        <v>6640</v>
      </c>
      <c r="BF1633" s="3" t="str">
        <f t="shared" si="1031"/>
        <v>No</v>
      </c>
      <c r="BG1633" t="s">
        <v>6645</v>
      </c>
      <c r="BH1633" s="3" t="str">
        <f t="shared" si="1032"/>
        <v>86223 PAGES DAIRY RD</v>
      </c>
      <c r="BI1633" s="3" t="str">
        <f t="shared" si="1033"/>
        <v>Yulee</v>
      </c>
      <c r="BJ1633" s="3" t="str">
        <f t="shared" si="1034"/>
        <v>Florida</v>
      </c>
      <c r="BK1633" s="3">
        <f t="shared" si="1035"/>
        <v>32097</v>
      </c>
      <c r="BL1633" s="3" t="str">
        <f t="shared" si="1036"/>
        <v>86223 PAGES DAIRY RD YULEE FL 32097</v>
      </c>
      <c r="BM1633" s="3" t="str">
        <f t="shared" si="1037"/>
        <v/>
      </c>
      <c r="BN1633" s="3" t="str">
        <f t="shared" si="1038"/>
        <v>Pass</v>
      </c>
      <c r="BO1633" s="3" t="str">
        <f t="shared" si="1039"/>
        <v>No</v>
      </c>
      <c r="BP1633" s="3" t="str">
        <f t="shared" si="1040"/>
        <v>FV&lt;$10K</v>
      </c>
      <c r="BQ1633" t="s">
        <v>6650</v>
      </c>
      <c r="BR1633" s="3" t="str">
        <f t="shared" si="1041"/>
        <v>No, &lt; $20K Lien</v>
      </c>
      <c r="BS1633" s="3" t="str">
        <f t="shared" si="1042"/>
        <v>No, Lien &lt; $20K</v>
      </c>
      <c r="BT1633" t="s">
        <v>6650</v>
      </c>
      <c r="BU1633" s="3" t="str">
        <f t="shared" si="1043"/>
        <v>No</v>
      </c>
      <c r="BV1633" s="3" t="str">
        <f t="shared" si="1044"/>
        <v>No</v>
      </c>
      <c r="BW1633" s="3">
        <f t="shared" si="1045"/>
        <v>0</v>
      </c>
      <c r="BX1633" s="3" t="str">
        <f t="shared" si="1046"/>
        <v>No</v>
      </c>
      <c r="BY1633" s="3">
        <f t="shared" si="1047"/>
        <v>72492</v>
      </c>
      <c r="BZ1633">
        <v>1</v>
      </c>
      <c r="CA1633" s="3">
        <f t="shared" si="1048"/>
        <v>72492</v>
      </c>
      <c r="CC1633" s="3">
        <f t="shared" si="1049"/>
        <v>0</v>
      </c>
      <c r="CD1633" s="3">
        <f t="shared" si="1050"/>
        <v>0</v>
      </c>
      <c r="CE1633" s="3" t="str">
        <f t="shared" si="1051"/>
        <v/>
      </c>
      <c r="CF1633" s="3" t="e">
        <f>HLOOKUP(CE1633,'Valuation Data'!$D$2:$K$5,4,FALSE)</f>
        <v>#N/A</v>
      </c>
      <c r="CG1633" s="3">
        <f t="shared" si="1052"/>
        <v>72492</v>
      </c>
      <c r="CH1633" s="3" t="str">
        <f t="shared" si="1053"/>
        <v>No</v>
      </c>
      <c r="CI1633" s="3" t="str">
        <f>VLOOKUP(R1633,'Use Codes &amp; County Type'!A:D,4,FALSE)</f>
        <v>R</v>
      </c>
      <c r="CJ1633" s="3" t="str">
        <f t="shared" si="1054"/>
        <v>No</v>
      </c>
      <c r="CK1633" s="3" t="str">
        <f t="shared" si="1055"/>
        <v>Yes</v>
      </c>
      <c r="CL1633" s="3">
        <f t="shared" si="1056"/>
        <v>0.67</v>
      </c>
      <c r="CM1633" s="3">
        <f t="shared" si="1057"/>
        <v>48569.64</v>
      </c>
      <c r="CN1633" s="3">
        <f t="shared" si="1058"/>
        <v>2407.2800000000002</v>
      </c>
      <c r="CO1633" s="3">
        <f t="shared" si="1059"/>
        <v>46162.36</v>
      </c>
      <c r="CP1633" s="3">
        <f t="shared" si="1060"/>
        <v>3.3207526347734925E-2</v>
      </c>
      <c r="CR1633" s="3" t="str">
        <f t="shared" si="1061"/>
        <v>No</v>
      </c>
      <c r="CV1633" s="3" t="str">
        <f t="shared" si="1062"/>
        <v>*Bid</v>
      </c>
      <c r="CW1633" s="3">
        <f t="shared" si="1063"/>
        <v>1632</v>
      </c>
      <c r="CX1633" s="3">
        <f t="shared" si="1064"/>
        <v>601.82000000000005</v>
      </c>
      <c r="CY1633" s="3" t="str">
        <f t="shared" si="1065"/>
        <v>Ok</v>
      </c>
      <c r="CZ1633">
        <v>0</v>
      </c>
      <c r="DA1633">
        <v>0</v>
      </c>
    </row>
    <row r="1634" spans="1:105" x14ac:dyDescent="0.25">
      <c r="A1634">
        <v>1633</v>
      </c>
      <c r="B1634" t="s">
        <v>3</v>
      </c>
      <c r="C1634" t="s">
        <v>1742</v>
      </c>
      <c r="D1634">
        <v>510.89</v>
      </c>
      <c r="E1634">
        <v>2017</v>
      </c>
      <c r="F1634">
        <v>510.89</v>
      </c>
      <c r="G1634">
        <v>510.89</v>
      </c>
      <c r="H1634" s="3">
        <f t="shared" si="1025"/>
        <v>0</v>
      </c>
      <c r="J1634" t="s">
        <v>2734</v>
      </c>
      <c r="K1634" t="s">
        <v>2738</v>
      </c>
      <c r="L1634">
        <v>32097</v>
      </c>
      <c r="M1634" t="s">
        <v>3948</v>
      </c>
      <c r="N1634" t="s">
        <v>4758</v>
      </c>
      <c r="O1634">
        <v>-81.592020048850799</v>
      </c>
      <c r="P1634">
        <v>30.639148431048302</v>
      </c>
      <c r="Q1634" t="s">
        <v>5952</v>
      </c>
      <c r="R1634">
        <v>0</v>
      </c>
      <c r="S1634" t="s">
        <v>6538</v>
      </c>
      <c r="T1634">
        <v>8001</v>
      </c>
      <c r="U1634" t="s">
        <v>6581</v>
      </c>
      <c r="V1634">
        <v>2017</v>
      </c>
      <c r="W1634">
        <v>29250</v>
      </c>
      <c r="X1634">
        <v>2017</v>
      </c>
      <c r="Y1634">
        <v>29250</v>
      </c>
      <c r="Z1634">
        <v>442.81</v>
      </c>
      <c r="AA1634" s="3">
        <f t="shared" si="1026"/>
        <v>0.86674235158253243</v>
      </c>
      <c r="AB1634" t="s">
        <v>6616</v>
      </c>
      <c r="AC1634" t="s">
        <v>6616</v>
      </c>
      <c r="AD1634" t="s">
        <v>6616</v>
      </c>
      <c r="AE1634" t="s">
        <v>6616</v>
      </c>
      <c r="AF1634" t="s">
        <v>6616</v>
      </c>
      <c r="AG1634" t="s">
        <v>6616</v>
      </c>
      <c r="AH1634" t="s">
        <v>6616</v>
      </c>
      <c r="AI1634" t="s">
        <v>6618</v>
      </c>
      <c r="AJ1634" t="s">
        <v>6618</v>
      </c>
      <c r="AK1634" t="s">
        <v>6618</v>
      </c>
      <c r="AL1634" t="s">
        <v>6618</v>
      </c>
      <c r="AM1634" t="s">
        <v>6618</v>
      </c>
      <c r="AN1634" t="s">
        <v>6618</v>
      </c>
      <c r="AO1634" t="s">
        <v>6618</v>
      </c>
      <c r="AP1634" s="3" t="str">
        <f t="shared" si="1027"/>
        <v>No</v>
      </c>
      <c r="AQ1634" s="3" t="str">
        <f t="shared" si="1028"/>
        <v>No</v>
      </c>
      <c r="AR1634" s="3" t="str">
        <f t="shared" si="1029"/>
        <v>No</v>
      </c>
      <c r="AS1634">
        <v>0</v>
      </c>
      <c r="AT1634">
        <v>0</v>
      </c>
      <c r="AU1634">
        <v>32400</v>
      </c>
      <c r="AV1634" t="s">
        <v>5076</v>
      </c>
      <c r="AW1634">
        <v>0</v>
      </c>
      <c r="AX1634">
        <v>1</v>
      </c>
      <c r="AY1634" t="s">
        <v>6636</v>
      </c>
      <c r="AZ1634">
        <v>0</v>
      </c>
      <c r="BA1634">
        <v>7</v>
      </c>
      <c r="BB1634" t="s">
        <v>6616</v>
      </c>
      <c r="BC1634" t="s">
        <v>6616</v>
      </c>
      <c r="BD1634" s="4" t="str">
        <f t="shared" si="1030"/>
        <v>No</v>
      </c>
      <c r="BE1634" t="s">
        <v>6640</v>
      </c>
      <c r="BF1634" s="3" t="str">
        <f t="shared" si="1031"/>
        <v>No</v>
      </c>
      <c r="BG1634" t="s">
        <v>6645</v>
      </c>
      <c r="BH1634" s="3" t="str">
        <f t="shared" si="1032"/>
        <v>PAGES DAIRY RD</v>
      </c>
      <c r="BI1634" s="3" t="str">
        <f t="shared" si="1033"/>
        <v>Yulee</v>
      </c>
      <c r="BJ1634" s="3" t="str">
        <f t="shared" si="1034"/>
        <v>Florida</v>
      </c>
      <c r="BK1634" s="3">
        <f t="shared" si="1035"/>
        <v>32097</v>
      </c>
      <c r="BL1634" s="3" t="str">
        <f t="shared" si="1036"/>
        <v>PAGES DAIRY RD YULEE FL 32097</v>
      </c>
      <c r="BM1634" s="3" t="str">
        <f t="shared" si="1037"/>
        <v>L</v>
      </c>
      <c r="BN1634" s="3" t="str">
        <f t="shared" si="1038"/>
        <v>Pass</v>
      </c>
      <c r="BO1634" s="3" t="str">
        <f t="shared" si="1039"/>
        <v>No</v>
      </c>
      <c r="BP1634" s="3" t="str">
        <f t="shared" si="1040"/>
        <v>FV&lt;$10K</v>
      </c>
      <c r="BQ1634" t="s">
        <v>6650</v>
      </c>
      <c r="BR1634" s="3" t="str">
        <f t="shared" si="1041"/>
        <v>No, &lt; $20K Lien</v>
      </c>
      <c r="BS1634" s="3" t="str">
        <f t="shared" si="1042"/>
        <v>No, Lien &lt; $20K</v>
      </c>
      <c r="BT1634" t="s">
        <v>6650</v>
      </c>
      <c r="BU1634" s="3" t="str">
        <f t="shared" si="1043"/>
        <v>No</v>
      </c>
      <c r="BV1634" s="3" t="str">
        <f t="shared" si="1044"/>
        <v>No</v>
      </c>
      <c r="BW1634" s="3">
        <f t="shared" si="1045"/>
        <v>7</v>
      </c>
      <c r="BX1634" s="3" t="str">
        <f t="shared" si="1046"/>
        <v>No</v>
      </c>
      <c r="BY1634" s="3">
        <f t="shared" si="1047"/>
        <v>29250</v>
      </c>
      <c r="BZ1634">
        <v>1</v>
      </c>
      <c r="CA1634" s="3">
        <f t="shared" si="1048"/>
        <v>29250</v>
      </c>
      <c r="CC1634" s="3">
        <f t="shared" si="1049"/>
        <v>0</v>
      </c>
      <c r="CD1634" s="3">
        <f t="shared" si="1050"/>
        <v>0</v>
      </c>
      <c r="CE1634" s="3" t="str">
        <f t="shared" si="1051"/>
        <v/>
      </c>
      <c r="CF1634" s="3" t="e">
        <f>HLOOKUP(CE1634,'Valuation Data'!$D$2:$K$5,4,FALSE)</f>
        <v>#N/A</v>
      </c>
      <c r="CG1634" s="3">
        <f t="shared" si="1052"/>
        <v>29250</v>
      </c>
      <c r="CH1634" s="3" t="str">
        <f t="shared" si="1053"/>
        <v>No</v>
      </c>
      <c r="CI1634" s="3" t="str">
        <f>VLOOKUP(R1634,'Use Codes &amp; County Type'!A:D,4,FALSE)</f>
        <v>V</v>
      </c>
      <c r="CJ1634" s="3" t="str">
        <f t="shared" si="1054"/>
        <v>Yes</v>
      </c>
      <c r="CK1634" s="3" t="str">
        <f t="shared" si="1055"/>
        <v>No</v>
      </c>
      <c r="CL1634" s="3">
        <f t="shared" si="1056"/>
        <v>0</v>
      </c>
      <c r="CM1634" s="3">
        <f t="shared" si="1057"/>
        <v>0</v>
      </c>
      <c r="CN1634" s="3">
        <f t="shared" si="1058"/>
        <v>5619.79</v>
      </c>
      <c r="CO1634" s="3">
        <f t="shared" si="1059"/>
        <v>-5619.79</v>
      </c>
      <c r="CP1634" s="3">
        <f t="shared" si="1060"/>
        <v>0.19212957264957264</v>
      </c>
      <c r="CR1634" s="3" t="str">
        <f t="shared" si="1061"/>
        <v>No</v>
      </c>
      <c r="CV1634" s="3" t="str">
        <f t="shared" si="1062"/>
        <v>FMV&lt;$30K</v>
      </c>
      <c r="CW1634" s="3">
        <f t="shared" si="1063"/>
        <v>1633</v>
      </c>
      <c r="CX1634" s="3">
        <f t="shared" si="1064"/>
        <v>510.89</v>
      </c>
      <c r="CY1634" s="3" t="str">
        <f t="shared" si="1065"/>
        <v>Ok</v>
      </c>
      <c r="CZ1634">
        <v>0</v>
      </c>
      <c r="DA1634">
        <v>0</v>
      </c>
    </row>
    <row r="1635" spans="1:105" x14ac:dyDescent="0.25">
      <c r="A1635">
        <v>1634</v>
      </c>
      <c r="B1635" t="s">
        <v>3</v>
      </c>
      <c r="C1635" t="s">
        <v>1743</v>
      </c>
      <c r="D1635">
        <v>1504.78</v>
      </c>
      <c r="E1635">
        <v>2017</v>
      </c>
      <c r="F1635">
        <v>1504.78</v>
      </c>
      <c r="G1635">
        <v>1504.78</v>
      </c>
      <c r="H1635" s="3">
        <f t="shared" si="1025"/>
        <v>0</v>
      </c>
      <c r="I1635">
        <v>86209</v>
      </c>
      <c r="J1635" t="s">
        <v>2734</v>
      </c>
      <c r="K1635" t="s">
        <v>2738</v>
      </c>
      <c r="L1635">
        <v>32097</v>
      </c>
      <c r="M1635" t="s">
        <v>3950</v>
      </c>
      <c r="N1635" t="s">
        <v>4758</v>
      </c>
      <c r="O1635">
        <v>-81.592196991577694</v>
      </c>
      <c r="P1635">
        <v>30.639389792426599</v>
      </c>
      <c r="Q1635" t="s">
        <v>5861</v>
      </c>
      <c r="R1635">
        <v>2</v>
      </c>
      <c r="S1635" t="s">
        <v>6535</v>
      </c>
      <c r="T1635">
        <v>1006</v>
      </c>
      <c r="U1635" t="s">
        <v>6578</v>
      </c>
      <c r="V1635">
        <v>2017</v>
      </c>
      <c r="W1635">
        <v>87443</v>
      </c>
      <c r="X1635">
        <v>2017</v>
      </c>
      <c r="Y1635">
        <v>93205</v>
      </c>
      <c r="Z1635">
        <v>1361.8</v>
      </c>
      <c r="AA1635" s="3">
        <f t="shared" si="1026"/>
        <v>0.90498278818166111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 s="3" t="str">
        <f t="shared" si="1027"/>
        <v>No</v>
      </c>
      <c r="AQ1635" s="3" t="str">
        <f t="shared" si="1028"/>
        <v>No</v>
      </c>
      <c r="AR1635" s="3" t="str">
        <f t="shared" si="1029"/>
        <v>No</v>
      </c>
      <c r="AS1635">
        <v>0</v>
      </c>
      <c r="AT1635">
        <v>0</v>
      </c>
      <c r="AU1635">
        <v>0</v>
      </c>
      <c r="AV1635">
        <v>0</v>
      </c>
      <c r="AW1635">
        <v>1</v>
      </c>
      <c r="AX1635">
        <v>1</v>
      </c>
      <c r="AY1635" t="s">
        <v>6636</v>
      </c>
      <c r="AZ1635">
        <v>0</v>
      </c>
      <c r="BA1635">
        <v>0</v>
      </c>
      <c r="BB1635" t="s">
        <v>6616</v>
      </c>
      <c r="BC1635">
        <v>0</v>
      </c>
      <c r="BD1635" s="4" t="str">
        <f t="shared" si="1030"/>
        <v>Yes</v>
      </c>
      <c r="BE1635" t="s">
        <v>6640</v>
      </c>
      <c r="BF1635" s="3" t="str">
        <f t="shared" si="1031"/>
        <v>No</v>
      </c>
      <c r="BG1635" t="s">
        <v>6645</v>
      </c>
      <c r="BH1635" s="3" t="str">
        <f t="shared" si="1032"/>
        <v>86209 PAGES DAIRY RD</v>
      </c>
      <c r="BI1635" s="3" t="str">
        <f t="shared" si="1033"/>
        <v>Yulee</v>
      </c>
      <c r="BJ1635" s="3" t="str">
        <f t="shared" si="1034"/>
        <v>Florida</v>
      </c>
      <c r="BK1635" s="3">
        <f t="shared" si="1035"/>
        <v>32097</v>
      </c>
      <c r="BL1635" s="3" t="str">
        <f t="shared" si="1036"/>
        <v>86209 PAGES DAIRY RD YULEE FL 32097</v>
      </c>
      <c r="BM1635" s="3" t="str">
        <f t="shared" si="1037"/>
        <v/>
      </c>
      <c r="BN1635" s="3" t="str">
        <f t="shared" si="1038"/>
        <v>Pass</v>
      </c>
      <c r="BO1635" s="3" t="str">
        <f t="shared" si="1039"/>
        <v>No</v>
      </c>
      <c r="BP1635" s="3" t="str">
        <f t="shared" si="1040"/>
        <v>FV&lt;$10K</v>
      </c>
      <c r="BQ1635" t="s">
        <v>6650</v>
      </c>
      <c r="BR1635" s="3" t="str">
        <f t="shared" si="1041"/>
        <v>No, &lt; $20K Lien</v>
      </c>
      <c r="BS1635" s="3" t="str">
        <f t="shared" si="1042"/>
        <v>No, Lien &lt; $20K</v>
      </c>
      <c r="BT1635" t="s">
        <v>6650</v>
      </c>
      <c r="BU1635" s="3" t="str">
        <f t="shared" si="1043"/>
        <v>No</v>
      </c>
      <c r="BV1635" s="3" t="str">
        <f t="shared" si="1044"/>
        <v>No</v>
      </c>
      <c r="BW1635" s="3">
        <f t="shared" si="1045"/>
        <v>0</v>
      </c>
      <c r="BX1635" s="3" t="str">
        <f t="shared" si="1046"/>
        <v>No</v>
      </c>
      <c r="BY1635" s="3">
        <f t="shared" si="1047"/>
        <v>87443</v>
      </c>
      <c r="BZ1635">
        <v>1</v>
      </c>
      <c r="CA1635" s="3">
        <f t="shared" si="1048"/>
        <v>87443</v>
      </c>
      <c r="CC1635" s="3">
        <f t="shared" si="1049"/>
        <v>0</v>
      </c>
      <c r="CD1635" s="3">
        <f t="shared" si="1050"/>
        <v>0</v>
      </c>
      <c r="CE1635" s="3" t="str">
        <f t="shared" si="1051"/>
        <v/>
      </c>
      <c r="CF1635" s="3" t="e">
        <f>HLOOKUP(CE1635,'Valuation Data'!$D$2:$K$5,4,FALSE)</f>
        <v>#N/A</v>
      </c>
      <c r="CG1635" s="3">
        <f t="shared" si="1052"/>
        <v>87443</v>
      </c>
      <c r="CH1635" s="3" t="str">
        <f t="shared" si="1053"/>
        <v>No</v>
      </c>
      <c r="CI1635" s="3" t="str">
        <f>VLOOKUP(R1635,'Use Codes &amp; County Type'!A:D,4,FALSE)</f>
        <v>R</v>
      </c>
      <c r="CJ1635" s="3" t="str">
        <f t="shared" si="1054"/>
        <v>No</v>
      </c>
      <c r="CK1635" s="3" t="str">
        <f t="shared" si="1055"/>
        <v>No</v>
      </c>
      <c r="CL1635" s="3">
        <f t="shared" si="1056"/>
        <v>0.35</v>
      </c>
      <c r="CM1635" s="3">
        <f t="shared" si="1057"/>
        <v>30605.05</v>
      </c>
      <c r="CN1635" s="3">
        <f t="shared" si="1058"/>
        <v>6019.12</v>
      </c>
      <c r="CO1635" s="3">
        <f t="shared" si="1059"/>
        <v>24585.93</v>
      </c>
      <c r="CP1635" s="3">
        <f t="shared" si="1060"/>
        <v>6.88347838020196E-2</v>
      </c>
      <c r="CR1635" s="3" t="str">
        <f t="shared" si="1061"/>
        <v>No</v>
      </c>
      <c r="CV1635" s="3" t="str">
        <f t="shared" si="1062"/>
        <v>*Bid</v>
      </c>
      <c r="CW1635" s="3">
        <f t="shared" si="1063"/>
        <v>1634</v>
      </c>
      <c r="CX1635" s="3">
        <f t="shared" si="1064"/>
        <v>1504.78</v>
      </c>
      <c r="CY1635" s="3" t="str">
        <f t="shared" si="1065"/>
        <v>Ok</v>
      </c>
      <c r="CZ1635">
        <v>0</v>
      </c>
      <c r="DA1635">
        <v>0</v>
      </c>
    </row>
    <row r="1636" spans="1:105" x14ac:dyDescent="0.25">
      <c r="A1636">
        <v>1635</v>
      </c>
      <c r="B1636" t="s">
        <v>3</v>
      </c>
      <c r="C1636" t="s">
        <v>1744</v>
      </c>
      <c r="D1636">
        <v>566.74</v>
      </c>
      <c r="E1636">
        <v>2017</v>
      </c>
      <c r="F1636">
        <v>566.74</v>
      </c>
      <c r="G1636">
        <v>566.74</v>
      </c>
      <c r="H1636" s="3">
        <f t="shared" si="1025"/>
        <v>0</v>
      </c>
      <c r="I1636">
        <v>86375</v>
      </c>
      <c r="J1636" t="s">
        <v>2734</v>
      </c>
      <c r="K1636" t="s">
        <v>2738</v>
      </c>
      <c r="L1636">
        <v>32097</v>
      </c>
      <c r="M1636" t="s">
        <v>3951</v>
      </c>
      <c r="N1636" t="s">
        <v>4758</v>
      </c>
      <c r="O1636">
        <v>-81.565091919523496</v>
      </c>
      <c r="P1636">
        <v>30.647232583804399</v>
      </c>
      <c r="Q1636" t="s">
        <v>5953</v>
      </c>
      <c r="R1636">
        <v>0</v>
      </c>
      <c r="S1636" t="s">
        <v>6538</v>
      </c>
      <c r="T1636">
        <v>8001</v>
      </c>
      <c r="U1636" t="s">
        <v>6581</v>
      </c>
      <c r="V1636">
        <v>2017</v>
      </c>
      <c r="W1636">
        <v>30855</v>
      </c>
      <c r="X1636">
        <v>2017</v>
      </c>
      <c r="Y1636">
        <v>35000</v>
      </c>
      <c r="Z1636">
        <v>494.45</v>
      </c>
      <c r="AA1636" s="3">
        <f t="shared" si="1026"/>
        <v>0.87244591876345412</v>
      </c>
      <c r="AB1636" t="s">
        <v>6616</v>
      </c>
      <c r="AC1636" t="s">
        <v>6616</v>
      </c>
      <c r="AD1636" t="s">
        <v>6616</v>
      </c>
      <c r="AE1636" t="s">
        <v>6616</v>
      </c>
      <c r="AF1636" t="s">
        <v>6616</v>
      </c>
      <c r="AG1636" t="s">
        <v>6616</v>
      </c>
      <c r="AH1636" t="s">
        <v>6616</v>
      </c>
      <c r="AI1636" t="s">
        <v>6618</v>
      </c>
      <c r="AJ1636" t="s">
        <v>6619</v>
      </c>
      <c r="AK1636" t="s">
        <v>6618</v>
      </c>
      <c r="AL1636" t="s">
        <v>6618</v>
      </c>
      <c r="AM1636" t="s">
        <v>6618</v>
      </c>
      <c r="AN1636" t="s">
        <v>6618</v>
      </c>
      <c r="AO1636" t="s">
        <v>6618</v>
      </c>
      <c r="AP1636" s="3" t="str">
        <f t="shared" si="1027"/>
        <v>No</v>
      </c>
      <c r="AQ1636" s="3" t="str">
        <f t="shared" si="1028"/>
        <v>Yes</v>
      </c>
      <c r="AR1636" s="3" t="str">
        <f t="shared" si="1029"/>
        <v>No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 t="s">
        <v>6634</v>
      </c>
      <c r="AZ1636" t="s">
        <v>6638</v>
      </c>
      <c r="BA1636">
        <v>7</v>
      </c>
      <c r="BB1636" t="s">
        <v>6616</v>
      </c>
      <c r="BC1636" t="s">
        <v>6616</v>
      </c>
      <c r="BD1636" s="4" t="str">
        <f t="shared" si="1030"/>
        <v>No</v>
      </c>
      <c r="BE1636" t="s">
        <v>6640</v>
      </c>
      <c r="BF1636" s="3" t="str">
        <f t="shared" si="1031"/>
        <v>No</v>
      </c>
      <c r="BG1636" t="s">
        <v>6645</v>
      </c>
      <c r="BH1636" s="3" t="str">
        <f t="shared" si="1032"/>
        <v>86375 WORTHINGTON DR</v>
      </c>
      <c r="BI1636" s="3" t="str">
        <f t="shared" si="1033"/>
        <v>Yulee</v>
      </c>
      <c r="BJ1636" s="3" t="str">
        <f t="shared" si="1034"/>
        <v>Florida</v>
      </c>
      <c r="BK1636" s="3">
        <f t="shared" si="1035"/>
        <v>32097</v>
      </c>
      <c r="BL1636" s="3" t="str">
        <f t="shared" si="1036"/>
        <v>86375 WORTHINGTON DR YULEE FL 32097</v>
      </c>
      <c r="BM1636" s="3" t="str">
        <f t="shared" si="1037"/>
        <v/>
      </c>
      <c r="BN1636" s="3" t="str">
        <f t="shared" si="1038"/>
        <v>Pass</v>
      </c>
      <c r="BO1636" s="3" t="str">
        <f t="shared" si="1039"/>
        <v>No</v>
      </c>
      <c r="BP1636" s="3" t="str">
        <f t="shared" si="1040"/>
        <v>FV&lt;$10K</v>
      </c>
      <c r="BQ1636" t="s">
        <v>6650</v>
      </c>
      <c r="BR1636" s="3" t="str">
        <f t="shared" si="1041"/>
        <v>No, &lt; $20K Lien</v>
      </c>
      <c r="BS1636" s="3" t="str">
        <f t="shared" si="1042"/>
        <v>No, Lien &lt; $20K</v>
      </c>
      <c r="BT1636" t="s">
        <v>6650</v>
      </c>
      <c r="BU1636" s="3" t="str">
        <f t="shared" si="1043"/>
        <v>No</v>
      </c>
      <c r="BV1636" s="3" t="str">
        <f t="shared" si="1044"/>
        <v>No</v>
      </c>
      <c r="BW1636" s="3">
        <f t="shared" si="1045"/>
        <v>7</v>
      </c>
      <c r="BX1636" s="3" t="str">
        <f t="shared" si="1046"/>
        <v>No</v>
      </c>
      <c r="BY1636" s="3">
        <f t="shared" si="1047"/>
        <v>30855</v>
      </c>
      <c r="BZ1636">
        <v>1</v>
      </c>
      <c r="CA1636" s="3">
        <f t="shared" si="1048"/>
        <v>30855</v>
      </c>
      <c r="CC1636" s="3">
        <f t="shared" si="1049"/>
        <v>0</v>
      </c>
      <c r="CD1636" s="3">
        <f t="shared" si="1050"/>
        <v>0</v>
      </c>
      <c r="CE1636" s="3" t="str">
        <f t="shared" si="1051"/>
        <v/>
      </c>
      <c r="CF1636" s="3" t="e">
        <f>HLOOKUP(CE1636,'Valuation Data'!$D$2:$K$5,4,FALSE)</f>
        <v>#N/A</v>
      </c>
      <c r="CG1636" s="3">
        <f t="shared" si="1052"/>
        <v>30855</v>
      </c>
      <c r="CH1636" s="3" t="str">
        <f t="shared" si="1053"/>
        <v>No</v>
      </c>
      <c r="CI1636" s="3" t="str">
        <f>VLOOKUP(R1636,'Use Codes &amp; County Type'!A:D,4,FALSE)</f>
        <v>V</v>
      </c>
      <c r="CJ1636" s="3" t="str">
        <f t="shared" si="1054"/>
        <v>Yes</v>
      </c>
      <c r="CK1636" s="3" t="str">
        <f t="shared" si="1055"/>
        <v>No</v>
      </c>
      <c r="CL1636" s="3">
        <f t="shared" si="1056"/>
        <v>0</v>
      </c>
      <c r="CM1636" s="3">
        <f t="shared" si="1057"/>
        <v>0</v>
      </c>
      <c r="CN1636" s="3">
        <f t="shared" si="1058"/>
        <v>6234.1399999999994</v>
      </c>
      <c r="CO1636" s="3">
        <f t="shared" si="1059"/>
        <v>-6234.1399999999994</v>
      </c>
      <c r="CP1636" s="3">
        <f t="shared" si="1060"/>
        <v>0.20204634581105169</v>
      </c>
      <c r="CR1636" s="3" t="str">
        <f t="shared" si="1061"/>
        <v>No</v>
      </c>
      <c r="CV1636" s="3" t="str">
        <f t="shared" si="1062"/>
        <v>Vacant, No Sales Data</v>
      </c>
      <c r="CW1636" s="3">
        <f t="shared" si="1063"/>
        <v>1635</v>
      </c>
      <c r="CX1636" s="3">
        <f t="shared" si="1064"/>
        <v>566.74</v>
      </c>
      <c r="CY1636" s="3" t="str">
        <f t="shared" si="1065"/>
        <v>Ok</v>
      </c>
      <c r="CZ1636">
        <v>0</v>
      </c>
      <c r="DA1636">
        <v>0</v>
      </c>
    </row>
    <row r="1637" spans="1:105" x14ac:dyDescent="0.25">
      <c r="A1637">
        <v>1636</v>
      </c>
      <c r="B1637" t="s">
        <v>3</v>
      </c>
      <c r="C1637" t="s">
        <v>1745</v>
      </c>
      <c r="D1637">
        <v>3474.41</v>
      </c>
      <c r="E1637">
        <v>2017</v>
      </c>
      <c r="F1637">
        <v>3474.41</v>
      </c>
      <c r="G1637">
        <v>3474.41</v>
      </c>
      <c r="H1637" s="3">
        <f t="shared" si="1025"/>
        <v>0</v>
      </c>
      <c r="I1637">
        <v>86961</v>
      </c>
      <c r="J1637" t="s">
        <v>2734</v>
      </c>
      <c r="K1637" t="s">
        <v>2738</v>
      </c>
      <c r="L1637">
        <v>32097</v>
      </c>
      <c r="M1637" t="s">
        <v>3952</v>
      </c>
      <c r="N1637" t="s">
        <v>4758</v>
      </c>
      <c r="O1637">
        <v>-81.560726888488603</v>
      </c>
      <c r="P1637">
        <v>30.655120781232402</v>
      </c>
      <c r="Q1637" t="s">
        <v>5954</v>
      </c>
      <c r="R1637">
        <v>1</v>
      </c>
      <c r="S1637" t="s">
        <v>6539</v>
      </c>
      <c r="T1637">
        <v>1001</v>
      </c>
      <c r="U1637" t="s">
        <v>6582</v>
      </c>
      <c r="V1637">
        <v>2017</v>
      </c>
      <c r="W1637">
        <v>210255</v>
      </c>
      <c r="X1637">
        <v>2017</v>
      </c>
      <c r="Y1637">
        <v>210255</v>
      </c>
      <c r="Z1637">
        <v>3183</v>
      </c>
      <c r="AA1637" s="3">
        <f t="shared" si="1026"/>
        <v>0.91612676684674521</v>
      </c>
      <c r="AB1637" t="s">
        <v>6616</v>
      </c>
      <c r="AI1637" t="s">
        <v>6618</v>
      </c>
      <c r="AJ1637" t="s">
        <v>6618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 s="3" t="str">
        <f t="shared" si="1027"/>
        <v>No</v>
      </c>
      <c r="AQ1637" s="3" t="str">
        <f t="shared" si="1028"/>
        <v>No</v>
      </c>
      <c r="AR1637" s="3" t="str">
        <f t="shared" si="1029"/>
        <v>No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 t="s">
        <v>6634</v>
      </c>
      <c r="AZ1637">
        <v>0</v>
      </c>
      <c r="BA1637">
        <v>0</v>
      </c>
      <c r="BB1637" t="s">
        <v>6616</v>
      </c>
      <c r="BC1637" t="s">
        <v>6616</v>
      </c>
      <c r="BD1637" s="4" t="str">
        <f t="shared" si="1030"/>
        <v>No</v>
      </c>
      <c r="BE1637" t="s">
        <v>6640</v>
      </c>
      <c r="BF1637" s="3" t="str">
        <f t="shared" si="1031"/>
        <v>No</v>
      </c>
      <c r="BG1637" t="s">
        <v>6645</v>
      </c>
      <c r="BH1637" s="3" t="str">
        <f t="shared" si="1032"/>
        <v>86961 WORTHINGTON DR</v>
      </c>
      <c r="BI1637" s="3" t="str">
        <f t="shared" si="1033"/>
        <v>Yulee</v>
      </c>
      <c r="BJ1637" s="3" t="str">
        <f t="shared" si="1034"/>
        <v>Florida</v>
      </c>
      <c r="BK1637" s="3">
        <f t="shared" si="1035"/>
        <v>32097</v>
      </c>
      <c r="BL1637" s="3" t="str">
        <f t="shared" si="1036"/>
        <v>86961 WORTHINGTON DR YULEE FL 32097</v>
      </c>
      <c r="BM1637" s="3" t="str">
        <f t="shared" si="1037"/>
        <v/>
      </c>
      <c r="BN1637" s="3" t="str">
        <f t="shared" si="1038"/>
        <v>Pass</v>
      </c>
      <c r="BO1637" s="3" t="str">
        <f t="shared" si="1039"/>
        <v>No</v>
      </c>
      <c r="BP1637" s="3" t="str">
        <f t="shared" si="1040"/>
        <v>FV&lt;$10K</v>
      </c>
      <c r="BQ1637" t="s">
        <v>6650</v>
      </c>
      <c r="BR1637" s="3" t="str">
        <f t="shared" si="1041"/>
        <v>No, &lt; $20K Lien</v>
      </c>
      <c r="BS1637" s="3" t="str">
        <f t="shared" si="1042"/>
        <v>No, Lien &lt; $20K</v>
      </c>
      <c r="BT1637" t="s">
        <v>6650</v>
      </c>
      <c r="BU1637" s="3" t="str">
        <f t="shared" si="1043"/>
        <v>No</v>
      </c>
      <c r="BV1637" s="3" t="str">
        <f t="shared" si="1044"/>
        <v>No</v>
      </c>
      <c r="BW1637" s="3">
        <f t="shared" si="1045"/>
        <v>0</v>
      </c>
      <c r="BX1637" s="3" t="str">
        <f t="shared" si="1046"/>
        <v>No</v>
      </c>
      <c r="BY1637" s="3">
        <f t="shared" si="1047"/>
        <v>210255</v>
      </c>
      <c r="BZ1637">
        <v>1</v>
      </c>
      <c r="CA1637" s="3">
        <f t="shared" si="1048"/>
        <v>210255</v>
      </c>
      <c r="CC1637" s="3">
        <f t="shared" si="1049"/>
        <v>0</v>
      </c>
      <c r="CD1637" s="3">
        <f t="shared" si="1050"/>
        <v>0</v>
      </c>
      <c r="CE1637" s="3" t="str">
        <f t="shared" si="1051"/>
        <v/>
      </c>
      <c r="CF1637" s="3" t="e">
        <f>HLOOKUP(CE1637,'Valuation Data'!$D$2:$K$5,4,FALSE)</f>
        <v>#N/A</v>
      </c>
      <c r="CG1637" s="3">
        <f t="shared" si="1052"/>
        <v>210255</v>
      </c>
      <c r="CH1637" s="3" t="str">
        <f t="shared" si="1053"/>
        <v>No</v>
      </c>
      <c r="CI1637" s="3" t="str">
        <f>VLOOKUP(R1637,'Use Codes &amp; County Type'!A:D,4,FALSE)</f>
        <v>S</v>
      </c>
      <c r="CJ1637" s="3" t="str">
        <f t="shared" si="1054"/>
        <v>No</v>
      </c>
      <c r="CK1637" s="3" t="str">
        <f t="shared" si="1055"/>
        <v>No</v>
      </c>
      <c r="CL1637" s="3">
        <f t="shared" si="1056"/>
        <v>0.35</v>
      </c>
      <c r="CM1637" s="3">
        <f t="shared" si="1057"/>
        <v>73589.25</v>
      </c>
      <c r="CN1637" s="3">
        <f t="shared" si="1058"/>
        <v>13897.64</v>
      </c>
      <c r="CO1637" s="3">
        <f t="shared" si="1059"/>
        <v>59691.61</v>
      </c>
      <c r="CP1637" s="3">
        <f t="shared" si="1060"/>
        <v>6.6098975054100964E-2</v>
      </c>
      <c r="CR1637" s="3" t="str">
        <f t="shared" si="1061"/>
        <v>No</v>
      </c>
      <c r="CV1637" s="3" t="str">
        <f t="shared" si="1062"/>
        <v>*Bid</v>
      </c>
      <c r="CW1637" s="3">
        <f t="shared" si="1063"/>
        <v>1636</v>
      </c>
      <c r="CX1637" s="3">
        <f t="shared" si="1064"/>
        <v>3474.41</v>
      </c>
      <c r="CY1637" s="3" t="str">
        <f t="shared" si="1065"/>
        <v>Ok</v>
      </c>
      <c r="CZ1637">
        <v>0</v>
      </c>
      <c r="DA1637">
        <v>0</v>
      </c>
    </row>
    <row r="1638" spans="1:105" x14ac:dyDescent="0.25">
      <c r="A1638">
        <v>1637</v>
      </c>
      <c r="B1638" t="s">
        <v>3</v>
      </c>
      <c r="C1638" t="s">
        <v>1746</v>
      </c>
      <c r="D1638">
        <v>1177.3800000000001</v>
      </c>
      <c r="E1638">
        <v>2017</v>
      </c>
      <c r="F1638">
        <v>1177.3800000000001</v>
      </c>
      <c r="G1638">
        <v>1177.3800000000001</v>
      </c>
      <c r="H1638" s="3">
        <f t="shared" si="1025"/>
        <v>0</v>
      </c>
      <c r="I1638">
        <v>86842</v>
      </c>
      <c r="J1638" t="s">
        <v>2734</v>
      </c>
      <c r="K1638" t="s">
        <v>2738</v>
      </c>
      <c r="L1638">
        <v>32097</v>
      </c>
      <c r="M1638" t="s">
        <v>3953</v>
      </c>
      <c r="N1638" t="s">
        <v>4758</v>
      </c>
      <c r="O1638">
        <v>-81.562616765260501</v>
      </c>
      <c r="P1638">
        <v>30.6538368781389</v>
      </c>
      <c r="Q1638" t="s">
        <v>5955</v>
      </c>
      <c r="R1638">
        <v>1</v>
      </c>
      <c r="S1638" t="s">
        <v>6539</v>
      </c>
      <c r="T1638">
        <v>1001</v>
      </c>
      <c r="U1638" t="s">
        <v>6582</v>
      </c>
      <c r="V1638">
        <v>2017</v>
      </c>
      <c r="W1638">
        <v>109061</v>
      </c>
      <c r="X1638">
        <v>2017</v>
      </c>
      <c r="Y1638">
        <v>137814</v>
      </c>
      <c r="Z1638">
        <v>1059.07</v>
      </c>
      <c r="AA1638" s="3">
        <f t="shared" si="1026"/>
        <v>0.89951417554230562</v>
      </c>
      <c r="AB1638" t="s">
        <v>6616</v>
      </c>
      <c r="AF1638" t="s">
        <v>6616</v>
      </c>
      <c r="AG1638" t="s">
        <v>6616</v>
      </c>
      <c r="AH1638" t="s">
        <v>6616</v>
      </c>
      <c r="AI1638" t="s">
        <v>6618</v>
      </c>
      <c r="AJ1638" t="s">
        <v>6618</v>
      </c>
      <c r="AK1638" t="s">
        <v>6618</v>
      </c>
      <c r="AL1638" t="s">
        <v>6618</v>
      </c>
      <c r="AM1638" t="s">
        <v>6618</v>
      </c>
      <c r="AN1638">
        <v>0</v>
      </c>
      <c r="AO1638">
        <v>0</v>
      </c>
      <c r="AP1638" s="3" t="str">
        <f t="shared" si="1027"/>
        <v>No</v>
      </c>
      <c r="AQ1638" s="3" t="str">
        <f t="shared" si="1028"/>
        <v>No</v>
      </c>
      <c r="AR1638" s="3" t="str">
        <f t="shared" si="1029"/>
        <v>No</v>
      </c>
      <c r="AS1638">
        <v>0</v>
      </c>
      <c r="AT1638">
        <v>0</v>
      </c>
      <c r="AU1638">
        <v>64000</v>
      </c>
      <c r="AV1638" t="s">
        <v>5076</v>
      </c>
      <c r="AW1638">
        <v>0</v>
      </c>
      <c r="AX1638">
        <v>0</v>
      </c>
      <c r="AY1638" t="s">
        <v>6634</v>
      </c>
      <c r="AZ1638">
        <v>0</v>
      </c>
      <c r="BA1638">
        <v>1</v>
      </c>
      <c r="BB1638" t="s">
        <v>6617</v>
      </c>
      <c r="BC1638" t="s">
        <v>6616</v>
      </c>
      <c r="BD1638" s="4" t="str">
        <f t="shared" si="1030"/>
        <v>No</v>
      </c>
      <c r="BE1638" t="s">
        <v>6640</v>
      </c>
      <c r="BF1638" s="3" t="str">
        <f t="shared" si="1031"/>
        <v>No</v>
      </c>
      <c r="BG1638" t="s">
        <v>6645</v>
      </c>
      <c r="BH1638" s="3" t="str">
        <f t="shared" si="1032"/>
        <v>86842 WORTHINGTON DR</v>
      </c>
      <c r="BI1638" s="3" t="str">
        <f t="shared" si="1033"/>
        <v>Yulee</v>
      </c>
      <c r="BJ1638" s="3" t="str">
        <f t="shared" si="1034"/>
        <v>Florida</v>
      </c>
      <c r="BK1638" s="3">
        <f t="shared" si="1035"/>
        <v>32097</v>
      </c>
      <c r="BL1638" s="3" t="str">
        <f t="shared" si="1036"/>
        <v>86842 WORTHINGTON DR YULEE FL 32097</v>
      </c>
      <c r="BM1638" s="3" t="str">
        <f t="shared" si="1037"/>
        <v>L</v>
      </c>
      <c r="BN1638" s="3" t="str">
        <f t="shared" si="1038"/>
        <v>Pass</v>
      </c>
      <c r="BO1638" s="3" t="str">
        <f t="shared" si="1039"/>
        <v>No</v>
      </c>
      <c r="BP1638" s="3" t="str">
        <f t="shared" si="1040"/>
        <v>FV&lt;$10K</v>
      </c>
      <c r="BQ1638" t="s">
        <v>6650</v>
      </c>
      <c r="BR1638" s="3" t="str">
        <f t="shared" si="1041"/>
        <v>No, &lt; $20K Lien</v>
      </c>
      <c r="BS1638" s="3" t="str">
        <f t="shared" si="1042"/>
        <v>No, Lien &lt; $20K</v>
      </c>
      <c r="BT1638" t="s">
        <v>6650</v>
      </c>
      <c r="BU1638" s="3" t="str">
        <f t="shared" si="1043"/>
        <v>No</v>
      </c>
      <c r="BV1638" s="3" t="str">
        <f t="shared" si="1044"/>
        <v>No</v>
      </c>
      <c r="BW1638" s="3">
        <f t="shared" si="1045"/>
        <v>1</v>
      </c>
      <c r="BX1638" s="3" t="str">
        <f t="shared" si="1046"/>
        <v>No</v>
      </c>
      <c r="BY1638" s="3">
        <f t="shared" si="1047"/>
        <v>109061</v>
      </c>
      <c r="BZ1638">
        <v>1</v>
      </c>
      <c r="CA1638" s="3">
        <f t="shared" si="1048"/>
        <v>109061</v>
      </c>
      <c r="CC1638" s="3">
        <f t="shared" si="1049"/>
        <v>0</v>
      </c>
      <c r="CD1638" s="3">
        <f t="shared" si="1050"/>
        <v>0</v>
      </c>
      <c r="CE1638" s="3" t="str">
        <f t="shared" si="1051"/>
        <v/>
      </c>
      <c r="CF1638" s="3" t="e">
        <f>HLOOKUP(CE1638,'Valuation Data'!$D$2:$K$5,4,FALSE)</f>
        <v>#N/A</v>
      </c>
      <c r="CG1638" s="3">
        <f t="shared" si="1052"/>
        <v>109061</v>
      </c>
      <c r="CH1638" s="3" t="str">
        <f t="shared" si="1053"/>
        <v>No</v>
      </c>
      <c r="CI1638" s="3" t="str">
        <f>VLOOKUP(R1638,'Use Codes &amp; County Type'!A:D,4,FALSE)</f>
        <v>S</v>
      </c>
      <c r="CJ1638" s="3" t="str">
        <f t="shared" si="1054"/>
        <v>No</v>
      </c>
      <c r="CK1638" s="3" t="str">
        <f t="shared" si="1055"/>
        <v>Yes</v>
      </c>
      <c r="CL1638" s="3">
        <f t="shared" si="1056"/>
        <v>0.67</v>
      </c>
      <c r="CM1638" s="3">
        <f t="shared" si="1057"/>
        <v>73070.87000000001</v>
      </c>
      <c r="CN1638" s="3">
        <f t="shared" si="1058"/>
        <v>5886.9000000000005</v>
      </c>
      <c r="CO1638" s="3">
        <f t="shared" si="1059"/>
        <v>67183.970000000016</v>
      </c>
      <c r="CP1638" s="3">
        <f t="shared" si="1060"/>
        <v>5.3978048981762505E-2</v>
      </c>
      <c r="CR1638" s="3" t="str">
        <f t="shared" si="1061"/>
        <v>No</v>
      </c>
      <c r="CV1638" s="3" t="str">
        <f t="shared" si="1062"/>
        <v>*Bid</v>
      </c>
      <c r="CW1638" s="3">
        <f t="shared" si="1063"/>
        <v>1637</v>
      </c>
      <c r="CX1638" s="3">
        <f t="shared" si="1064"/>
        <v>1177.3800000000001</v>
      </c>
      <c r="CY1638" s="3" t="str">
        <f t="shared" si="1065"/>
        <v>Ok</v>
      </c>
      <c r="CZ1638">
        <v>0</v>
      </c>
      <c r="DA1638">
        <v>0</v>
      </c>
    </row>
    <row r="1639" spans="1:105" x14ac:dyDescent="0.25">
      <c r="A1639">
        <v>1638</v>
      </c>
      <c r="B1639" t="s">
        <v>3</v>
      </c>
      <c r="C1639" t="s">
        <v>1747</v>
      </c>
      <c r="D1639">
        <v>377.22</v>
      </c>
      <c r="E1639">
        <v>2017</v>
      </c>
      <c r="F1639">
        <v>377.22</v>
      </c>
      <c r="G1639">
        <v>377.22</v>
      </c>
      <c r="H1639" s="3">
        <f t="shared" si="1025"/>
        <v>0</v>
      </c>
      <c r="I1639">
        <v>86075</v>
      </c>
      <c r="J1639" t="s">
        <v>2734</v>
      </c>
      <c r="K1639" t="s">
        <v>2738</v>
      </c>
      <c r="L1639">
        <v>32097</v>
      </c>
      <c r="M1639" t="s">
        <v>3954</v>
      </c>
      <c r="N1639" t="s">
        <v>4758</v>
      </c>
      <c r="O1639">
        <v>-81.599836636819305</v>
      </c>
      <c r="P1639">
        <v>30.6366633067307</v>
      </c>
      <c r="Q1639" t="s">
        <v>5956</v>
      </c>
      <c r="R1639">
        <v>1</v>
      </c>
      <c r="S1639" t="s">
        <v>6539</v>
      </c>
      <c r="T1639">
        <v>1001</v>
      </c>
      <c r="U1639" t="s">
        <v>6582</v>
      </c>
      <c r="V1639">
        <v>2017</v>
      </c>
      <c r="W1639">
        <v>46085</v>
      </c>
      <c r="X1639">
        <v>2017</v>
      </c>
      <c r="Y1639">
        <v>74149</v>
      </c>
      <c r="Z1639">
        <v>319.2</v>
      </c>
      <c r="AA1639" s="3">
        <f t="shared" si="1026"/>
        <v>0.84619055193255921</v>
      </c>
      <c r="AB1639" t="s">
        <v>6616</v>
      </c>
      <c r="AD1639" t="s">
        <v>6616</v>
      </c>
      <c r="AE1639" t="s">
        <v>6616</v>
      </c>
      <c r="AF1639" t="s">
        <v>6616</v>
      </c>
      <c r="AG1639" t="s">
        <v>6616</v>
      </c>
      <c r="AH1639" t="s">
        <v>6616</v>
      </c>
      <c r="AI1639" t="s">
        <v>6618</v>
      </c>
      <c r="AJ1639" t="s">
        <v>6618</v>
      </c>
      <c r="AK1639" t="s">
        <v>6618</v>
      </c>
      <c r="AL1639" t="s">
        <v>6618</v>
      </c>
      <c r="AM1639" t="s">
        <v>6618</v>
      </c>
      <c r="AN1639" t="s">
        <v>6618</v>
      </c>
      <c r="AO1639" t="s">
        <v>6618</v>
      </c>
      <c r="AP1639" s="3" t="str">
        <f t="shared" si="1027"/>
        <v>No</v>
      </c>
      <c r="AQ1639" s="3" t="str">
        <f t="shared" si="1028"/>
        <v>No</v>
      </c>
      <c r="AR1639" s="3" t="str">
        <f t="shared" si="1029"/>
        <v>No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1</v>
      </c>
      <c r="AY1639" t="s">
        <v>6634</v>
      </c>
      <c r="AZ1639" t="s">
        <v>6638</v>
      </c>
      <c r="BA1639">
        <v>1</v>
      </c>
      <c r="BB1639" t="s">
        <v>6617</v>
      </c>
      <c r="BC1639" t="s">
        <v>6617</v>
      </c>
      <c r="BD1639" s="4" t="str">
        <f t="shared" si="1030"/>
        <v>No</v>
      </c>
      <c r="BE1639" t="s">
        <v>6640</v>
      </c>
      <c r="BF1639" s="3" t="str">
        <f t="shared" si="1031"/>
        <v>No</v>
      </c>
      <c r="BG1639" t="s">
        <v>6645</v>
      </c>
      <c r="BH1639" s="3" t="str">
        <f t="shared" si="1032"/>
        <v>86075 FLORIDA AVE</v>
      </c>
      <c r="BI1639" s="3" t="str">
        <f t="shared" si="1033"/>
        <v>Yulee</v>
      </c>
      <c r="BJ1639" s="3" t="str">
        <f t="shared" si="1034"/>
        <v>Florida</v>
      </c>
      <c r="BK1639" s="3">
        <f t="shared" si="1035"/>
        <v>32097</v>
      </c>
      <c r="BL1639" s="3" t="str">
        <f t="shared" si="1036"/>
        <v>86075 FLORIDA AVE YULEE FL 32097</v>
      </c>
      <c r="BM1639" s="3" t="str">
        <f t="shared" si="1037"/>
        <v/>
      </c>
      <c r="BN1639" s="3" t="str">
        <f t="shared" si="1038"/>
        <v>Pass</v>
      </c>
      <c r="BO1639" s="3" t="str">
        <f t="shared" si="1039"/>
        <v>Yes</v>
      </c>
      <c r="BP1639" s="3" t="str">
        <f t="shared" si="1040"/>
        <v>FV&lt;$10K</v>
      </c>
      <c r="BQ1639" t="s">
        <v>6650</v>
      </c>
      <c r="BR1639" s="3" t="str">
        <f t="shared" si="1041"/>
        <v>No, &lt; $20K Lien</v>
      </c>
      <c r="BS1639" s="3" t="str">
        <f t="shared" si="1042"/>
        <v>No, Lien &lt; $20K</v>
      </c>
      <c r="BT1639" t="s">
        <v>6650</v>
      </c>
      <c r="BU1639" s="3" t="str">
        <f t="shared" si="1043"/>
        <v>No</v>
      </c>
      <c r="BV1639" s="3" t="str">
        <f t="shared" si="1044"/>
        <v>No</v>
      </c>
      <c r="BW1639" s="3">
        <f t="shared" si="1045"/>
        <v>1</v>
      </c>
      <c r="BX1639" s="3" t="str">
        <f t="shared" si="1046"/>
        <v>No</v>
      </c>
      <c r="BY1639" s="3">
        <f t="shared" si="1047"/>
        <v>46085</v>
      </c>
      <c r="BZ1639">
        <v>1</v>
      </c>
      <c r="CA1639" s="3">
        <f t="shared" si="1048"/>
        <v>46085</v>
      </c>
      <c r="CC1639" s="3">
        <f t="shared" si="1049"/>
        <v>0</v>
      </c>
      <c r="CD1639" s="3">
        <f t="shared" si="1050"/>
        <v>0</v>
      </c>
      <c r="CE1639" s="3" t="str">
        <f t="shared" si="1051"/>
        <v/>
      </c>
      <c r="CF1639" s="3" t="e">
        <f>HLOOKUP(CE1639,'Valuation Data'!$D$2:$K$5,4,FALSE)</f>
        <v>#N/A</v>
      </c>
      <c r="CG1639" s="3">
        <f t="shared" si="1052"/>
        <v>46085</v>
      </c>
      <c r="CH1639" s="3" t="str">
        <f t="shared" si="1053"/>
        <v>No</v>
      </c>
      <c r="CI1639" s="3" t="str">
        <f>VLOOKUP(R1639,'Use Codes &amp; County Type'!A:D,4,FALSE)</f>
        <v>S</v>
      </c>
      <c r="CJ1639" s="3" t="str">
        <f t="shared" si="1054"/>
        <v>No</v>
      </c>
      <c r="CK1639" s="3" t="str">
        <f t="shared" si="1055"/>
        <v>Yes</v>
      </c>
      <c r="CL1639" s="3">
        <f t="shared" si="1056"/>
        <v>0.67</v>
      </c>
      <c r="CM1639" s="3">
        <f t="shared" si="1057"/>
        <v>30876.95</v>
      </c>
      <c r="CN1639" s="3">
        <f t="shared" si="1058"/>
        <v>1886.1000000000001</v>
      </c>
      <c r="CO1639" s="3">
        <f t="shared" si="1059"/>
        <v>28990.850000000002</v>
      </c>
      <c r="CP1639" s="3">
        <f t="shared" si="1060"/>
        <v>4.0926548768579804E-2</v>
      </c>
      <c r="CR1639" s="3" t="str">
        <f t="shared" si="1061"/>
        <v>No</v>
      </c>
      <c r="CV1639" s="3" t="str">
        <f t="shared" si="1062"/>
        <v>*Bid</v>
      </c>
      <c r="CW1639" s="3">
        <f t="shared" si="1063"/>
        <v>1638</v>
      </c>
      <c r="CX1639" s="3">
        <f t="shared" si="1064"/>
        <v>377.22</v>
      </c>
      <c r="CY1639" s="3" t="str">
        <f t="shared" si="1065"/>
        <v>Ok</v>
      </c>
      <c r="CZ1639">
        <v>0</v>
      </c>
      <c r="DA1639">
        <v>0</v>
      </c>
    </row>
    <row r="1640" spans="1:105" x14ac:dyDescent="0.25">
      <c r="A1640">
        <v>1639</v>
      </c>
      <c r="B1640" t="s">
        <v>3</v>
      </c>
      <c r="C1640" t="s">
        <v>1748</v>
      </c>
      <c r="D1640">
        <v>438.67</v>
      </c>
      <c r="E1640">
        <v>2017</v>
      </c>
      <c r="F1640" t="e">
        <f>NA()</f>
        <v>#N/A</v>
      </c>
      <c r="G1640" t="e">
        <f>NA()</f>
        <v>#N/A</v>
      </c>
      <c r="H1640" s="3" t="e">
        <f t="shared" si="1025"/>
        <v>#N/A</v>
      </c>
      <c r="I1640" t="e">
        <f>NA()</f>
        <v>#N/A</v>
      </c>
      <c r="J1640" t="e">
        <f>NA()</f>
        <v>#N/A</v>
      </c>
      <c r="K1640" t="e">
        <f>NA()</f>
        <v>#N/A</v>
      </c>
      <c r="L1640" t="e">
        <f>NA()</f>
        <v>#N/A</v>
      </c>
      <c r="M1640" t="e">
        <f>NA()</f>
        <v>#N/A</v>
      </c>
      <c r="N1640" t="e">
        <f>NA()</f>
        <v>#N/A</v>
      </c>
      <c r="O1640" t="e">
        <f>NA()</f>
        <v>#N/A</v>
      </c>
      <c r="P1640" t="e">
        <f>NA()</f>
        <v>#N/A</v>
      </c>
      <c r="Q1640" t="e">
        <f>NA()</f>
        <v>#N/A</v>
      </c>
      <c r="R1640">
        <v>0</v>
      </c>
      <c r="S1640" t="s">
        <v>6538</v>
      </c>
      <c r="T1640" t="e">
        <f>NA()</f>
        <v>#N/A</v>
      </c>
      <c r="U1640" t="e">
        <f>NA()</f>
        <v>#N/A</v>
      </c>
      <c r="V1640">
        <v>2017</v>
      </c>
      <c r="W1640">
        <v>24728</v>
      </c>
      <c r="X1640" t="e">
        <f>NA()</f>
        <v>#N/A</v>
      </c>
      <c r="Y1640" t="e">
        <f>NA()</f>
        <v>#N/A</v>
      </c>
      <c r="Z1640" t="e">
        <f>NA()</f>
        <v>#N/A</v>
      </c>
      <c r="AA1640" s="3">
        <f t="shared" si="1026"/>
        <v>0</v>
      </c>
      <c r="AB1640" t="s">
        <v>6616</v>
      </c>
      <c r="AE1640" t="s">
        <v>6616</v>
      </c>
      <c r="AF1640" t="s">
        <v>6616</v>
      </c>
      <c r="AG1640" t="s">
        <v>6616</v>
      </c>
      <c r="AH1640" t="s">
        <v>6616</v>
      </c>
      <c r="AI1640" t="e">
        <f>NA()</f>
        <v>#N/A</v>
      </c>
      <c r="AJ1640" t="e">
        <f>NA()</f>
        <v>#N/A</v>
      </c>
      <c r="AK1640" t="e">
        <f>NA()</f>
        <v>#N/A</v>
      </c>
      <c r="AL1640" t="e">
        <f>NA()</f>
        <v>#N/A</v>
      </c>
      <c r="AM1640" t="e">
        <f>NA()</f>
        <v>#N/A</v>
      </c>
      <c r="AN1640" t="e">
        <f>NA()</f>
        <v>#N/A</v>
      </c>
      <c r="AO1640" t="e">
        <f>NA()</f>
        <v>#N/A</v>
      </c>
      <c r="AP1640" s="3" t="str">
        <f t="shared" si="1027"/>
        <v>No</v>
      </c>
      <c r="AQ1640" s="3" t="str">
        <f t="shared" si="1028"/>
        <v>No</v>
      </c>
      <c r="AR1640" s="3" t="str">
        <f t="shared" si="1029"/>
        <v>No</v>
      </c>
      <c r="AS1640" t="e">
        <f>NA()</f>
        <v>#N/A</v>
      </c>
      <c r="AT1640" t="e">
        <f>NA()</f>
        <v>#N/A</v>
      </c>
      <c r="AU1640" t="e">
        <f>NA()</f>
        <v>#N/A</v>
      </c>
      <c r="AV1640" t="e">
        <f>NA()</f>
        <v>#N/A</v>
      </c>
      <c r="AW1640" t="e">
        <f>NA()</f>
        <v>#N/A</v>
      </c>
      <c r="AX1640" t="e">
        <f>NA()</f>
        <v>#N/A</v>
      </c>
      <c r="AY1640" t="e">
        <f>NA()</f>
        <v>#N/A</v>
      </c>
      <c r="AZ1640" t="e">
        <f>NA()</f>
        <v>#N/A</v>
      </c>
      <c r="BA1640">
        <v>0</v>
      </c>
      <c r="BB1640" t="s">
        <v>6616</v>
      </c>
      <c r="BC1640" t="e">
        <f>NA()</f>
        <v>#N/A</v>
      </c>
      <c r="BD1640" s="4" t="str">
        <f t="shared" si="1030"/>
        <v>No</v>
      </c>
      <c r="BE1640" t="e">
        <f>NA()</f>
        <v>#N/A</v>
      </c>
      <c r="BF1640" s="3" t="str">
        <f t="shared" si="1031"/>
        <v>No</v>
      </c>
      <c r="BG1640" t="e">
        <f>NA()</f>
        <v>#N/A</v>
      </c>
      <c r="BH1640" s="3" t="e">
        <f t="shared" si="1032"/>
        <v>#N/A</v>
      </c>
      <c r="BI1640" s="3" t="e">
        <f t="shared" si="1033"/>
        <v>#N/A</v>
      </c>
      <c r="BJ1640" s="3" t="e">
        <f t="shared" si="1034"/>
        <v>#N/A</v>
      </c>
      <c r="BK1640" s="3" t="e">
        <f t="shared" si="1035"/>
        <v>#N/A</v>
      </c>
      <c r="BL1640" s="3" t="e">
        <f t="shared" si="1036"/>
        <v>#N/A</v>
      </c>
      <c r="BM1640" s="3" t="e">
        <f t="shared" si="1037"/>
        <v>#N/A</v>
      </c>
      <c r="BN1640" s="3" t="str">
        <f t="shared" si="1038"/>
        <v>Pass</v>
      </c>
      <c r="BO1640" s="3" t="e">
        <f t="shared" si="1039"/>
        <v>#N/A</v>
      </c>
      <c r="BP1640" s="3" t="str">
        <f t="shared" si="1040"/>
        <v>FV&lt;$10K</v>
      </c>
      <c r="BQ1640" t="s">
        <v>6650</v>
      </c>
      <c r="BR1640" s="3" t="str">
        <f t="shared" si="1041"/>
        <v>No, &lt; $20K Lien</v>
      </c>
      <c r="BS1640" s="3" t="str">
        <f t="shared" si="1042"/>
        <v>No, Lien &lt; $20K</v>
      </c>
      <c r="BT1640" t="s">
        <v>6650</v>
      </c>
      <c r="BU1640" s="3" t="str">
        <f t="shared" si="1043"/>
        <v>No</v>
      </c>
      <c r="BV1640" s="3" t="str">
        <f t="shared" si="1044"/>
        <v>No</v>
      </c>
      <c r="BW1640" s="3">
        <f t="shared" si="1045"/>
        <v>0</v>
      </c>
      <c r="BX1640" s="3" t="str">
        <f t="shared" si="1046"/>
        <v>No</v>
      </c>
      <c r="BY1640" s="3">
        <f t="shared" si="1047"/>
        <v>24728</v>
      </c>
      <c r="BZ1640">
        <v>1</v>
      </c>
      <c r="CA1640" s="3">
        <f t="shared" si="1048"/>
        <v>24728</v>
      </c>
      <c r="CC1640" s="3" t="e">
        <f t="shared" si="1049"/>
        <v>#N/A</v>
      </c>
      <c r="CD1640" s="3" t="e">
        <f t="shared" si="1050"/>
        <v>#N/A</v>
      </c>
      <c r="CE1640" s="3" t="str">
        <f t="shared" si="1051"/>
        <v/>
      </c>
      <c r="CF1640" s="3" t="e">
        <f>HLOOKUP(CE1640,'Valuation Data'!$D$2:$K$5,4,FALSE)</f>
        <v>#N/A</v>
      </c>
      <c r="CG1640" s="3">
        <f t="shared" si="1052"/>
        <v>24728</v>
      </c>
      <c r="CH1640" s="3" t="str">
        <f t="shared" si="1053"/>
        <v>No</v>
      </c>
      <c r="CI1640" s="3" t="str">
        <f>VLOOKUP(R1640,'Use Codes &amp; County Type'!A:D,4,FALSE)</f>
        <v>V</v>
      </c>
      <c r="CJ1640" s="3" t="str">
        <f t="shared" si="1054"/>
        <v>Yes</v>
      </c>
      <c r="CK1640" s="3" t="str">
        <f t="shared" si="1055"/>
        <v>No</v>
      </c>
      <c r="CL1640" s="3">
        <f t="shared" si="1056"/>
        <v>0</v>
      </c>
      <c r="CM1640" s="3">
        <f t="shared" si="1057"/>
        <v>0</v>
      </c>
      <c r="CN1640" s="3" t="e">
        <f t="shared" si="1058"/>
        <v>#N/A</v>
      </c>
      <c r="CO1640" s="3" t="e">
        <f t="shared" si="1059"/>
        <v>#N/A</v>
      </c>
      <c r="CP1640" s="3" t="e">
        <f t="shared" si="1060"/>
        <v>#N/A</v>
      </c>
      <c r="CR1640" s="3" t="str">
        <f t="shared" si="1061"/>
        <v>No</v>
      </c>
      <c r="CV1640" s="3" t="str">
        <f t="shared" si="1062"/>
        <v>FMV&lt;$30K</v>
      </c>
      <c r="CW1640" s="3">
        <f t="shared" si="1063"/>
        <v>1639</v>
      </c>
      <c r="CX1640" s="3">
        <f t="shared" si="1064"/>
        <v>438.67</v>
      </c>
      <c r="CY1640" s="3" t="str">
        <f t="shared" si="1065"/>
        <v>Ok</v>
      </c>
      <c r="CZ1640" t="e">
        <f>NA()</f>
        <v>#N/A</v>
      </c>
      <c r="DA1640" t="e">
        <f>NA()</f>
        <v>#N/A</v>
      </c>
    </row>
    <row r="1641" spans="1:105" x14ac:dyDescent="0.25">
      <c r="A1641">
        <v>1640</v>
      </c>
      <c r="B1641" t="s">
        <v>3</v>
      </c>
      <c r="C1641" t="s">
        <v>1749</v>
      </c>
      <c r="D1641">
        <v>301.82</v>
      </c>
      <c r="E1641">
        <v>2017</v>
      </c>
      <c r="F1641" t="e">
        <f>NA()</f>
        <v>#N/A</v>
      </c>
      <c r="G1641" t="e">
        <f>NA()</f>
        <v>#N/A</v>
      </c>
      <c r="H1641" s="3" t="e">
        <f t="shared" si="1025"/>
        <v>#N/A</v>
      </c>
      <c r="I1641" t="e">
        <f>NA()</f>
        <v>#N/A</v>
      </c>
      <c r="J1641" t="e">
        <f>NA()</f>
        <v>#N/A</v>
      </c>
      <c r="K1641" t="e">
        <f>NA()</f>
        <v>#N/A</v>
      </c>
      <c r="L1641" t="e">
        <f>NA()</f>
        <v>#N/A</v>
      </c>
      <c r="M1641" t="e">
        <f>NA()</f>
        <v>#N/A</v>
      </c>
      <c r="N1641" t="e">
        <f>NA()</f>
        <v>#N/A</v>
      </c>
      <c r="O1641" t="e">
        <f>NA()</f>
        <v>#N/A</v>
      </c>
      <c r="P1641" t="e">
        <f>NA()</f>
        <v>#N/A</v>
      </c>
      <c r="Q1641" t="e">
        <f>NA()</f>
        <v>#N/A</v>
      </c>
      <c r="R1641">
        <v>0</v>
      </c>
      <c r="S1641" t="s">
        <v>6538</v>
      </c>
      <c r="T1641" t="e">
        <f>NA()</f>
        <v>#N/A</v>
      </c>
      <c r="U1641" t="e">
        <f>NA()</f>
        <v>#N/A</v>
      </c>
      <c r="V1641">
        <v>2017</v>
      </c>
      <c r="W1641">
        <v>16480</v>
      </c>
      <c r="X1641" t="e">
        <f>NA()</f>
        <v>#N/A</v>
      </c>
      <c r="Y1641" t="e">
        <f>NA()</f>
        <v>#N/A</v>
      </c>
      <c r="Z1641" t="e">
        <f>NA()</f>
        <v>#N/A</v>
      </c>
      <c r="AA1641" s="3">
        <f t="shared" si="1026"/>
        <v>0</v>
      </c>
      <c r="AB1641" t="s">
        <v>6616</v>
      </c>
      <c r="AE1641" t="s">
        <v>6616</v>
      </c>
      <c r="AF1641" t="s">
        <v>6616</v>
      </c>
      <c r="AG1641" t="s">
        <v>6616</v>
      </c>
      <c r="AH1641" t="s">
        <v>6616</v>
      </c>
      <c r="AI1641" t="e">
        <f>NA()</f>
        <v>#N/A</v>
      </c>
      <c r="AJ1641" t="e">
        <f>NA()</f>
        <v>#N/A</v>
      </c>
      <c r="AK1641" t="e">
        <f>NA()</f>
        <v>#N/A</v>
      </c>
      <c r="AL1641" t="e">
        <f>NA()</f>
        <v>#N/A</v>
      </c>
      <c r="AM1641" t="e">
        <f>NA()</f>
        <v>#N/A</v>
      </c>
      <c r="AN1641" t="e">
        <f>NA()</f>
        <v>#N/A</v>
      </c>
      <c r="AO1641" t="e">
        <f>NA()</f>
        <v>#N/A</v>
      </c>
      <c r="AP1641" s="3" t="str">
        <f t="shared" si="1027"/>
        <v>No</v>
      </c>
      <c r="AQ1641" s="3" t="str">
        <f t="shared" si="1028"/>
        <v>No</v>
      </c>
      <c r="AR1641" s="3" t="str">
        <f t="shared" si="1029"/>
        <v>No</v>
      </c>
      <c r="AS1641" t="e">
        <f>NA()</f>
        <v>#N/A</v>
      </c>
      <c r="AT1641" t="e">
        <f>NA()</f>
        <v>#N/A</v>
      </c>
      <c r="AU1641" t="e">
        <f>NA()</f>
        <v>#N/A</v>
      </c>
      <c r="AV1641" t="e">
        <f>NA()</f>
        <v>#N/A</v>
      </c>
      <c r="AW1641" t="e">
        <f>NA()</f>
        <v>#N/A</v>
      </c>
      <c r="AX1641" t="e">
        <f>NA()</f>
        <v>#N/A</v>
      </c>
      <c r="AY1641" t="e">
        <f>NA()</f>
        <v>#N/A</v>
      </c>
      <c r="AZ1641" t="e">
        <f>NA()</f>
        <v>#N/A</v>
      </c>
      <c r="BA1641">
        <v>0</v>
      </c>
      <c r="BB1641" t="s">
        <v>6616</v>
      </c>
      <c r="BC1641" t="e">
        <f>NA()</f>
        <v>#N/A</v>
      </c>
      <c r="BD1641" s="4" t="str">
        <f t="shared" si="1030"/>
        <v>No</v>
      </c>
      <c r="BE1641" t="e">
        <f>NA()</f>
        <v>#N/A</v>
      </c>
      <c r="BF1641" s="3" t="str">
        <f t="shared" si="1031"/>
        <v>No</v>
      </c>
      <c r="BG1641" t="e">
        <f>NA()</f>
        <v>#N/A</v>
      </c>
      <c r="BH1641" s="3" t="e">
        <f t="shared" si="1032"/>
        <v>#N/A</v>
      </c>
      <c r="BI1641" s="3" t="e">
        <f t="shared" si="1033"/>
        <v>#N/A</v>
      </c>
      <c r="BJ1641" s="3" t="e">
        <f t="shared" si="1034"/>
        <v>#N/A</v>
      </c>
      <c r="BK1641" s="3" t="e">
        <f t="shared" si="1035"/>
        <v>#N/A</v>
      </c>
      <c r="BL1641" s="3" t="e">
        <f t="shared" si="1036"/>
        <v>#N/A</v>
      </c>
      <c r="BM1641" s="3" t="e">
        <f t="shared" si="1037"/>
        <v>#N/A</v>
      </c>
      <c r="BN1641" s="3" t="str">
        <f t="shared" si="1038"/>
        <v>Pass</v>
      </c>
      <c r="BO1641" s="3" t="e">
        <f t="shared" si="1039"/>
        <v>#N/A</v>
      </c>
      <c r="BP1641" s="3" t="str">
        <f t="shared" si="1040"/>
        <v>FV&lt;$10K</v>
      </c>
      <c r="BQ1641" t="s">
        <v>6650</v>
      </c>
      <c r="BR1641" s="3" t="str">
        <f t="shared" si="1041"/>
        <v>No, &lt; $20K Lien</v>
      </c>
      <c r="BS1641" s="3" t="str">
        <f t="shared" si="1042"/>
        <v>No, Lien &lt; $20K</v>
      </c>
      <c r="BT1641" t="s">
        <v>6650</v>
      </c>
      <c r="BU1641" s="3" t="str">
        <f t="shared" si="1043"/>
        <v>No</v>
      </c>
      <c r="BV1641" s="3" t="str">
        <f t="shared" si="1044"/>
        <v>No</v>
      </c>
      <c r="BW1641" s="3">
        <f t="shared" si="1045"/>
        <v>0</v>
      </c>
      <c r="BX1641" s="3" t="str">
        <f t="shared" si="1046"/>
        <v>No</v>
      </c>
      <c r="BY1641" s="3">
        <f t="shared" si="1047"/>
        <v>16480</v>
      </c>
      <c r="BZ1641">
        <v>1</v>
      </c>
      <c r="CA1641" s="3">
        <f t="shared" si="1048"/>
        <v>16480</v>
      </c>
      <c r="CC1641" s="3" t="e">
        <f t="shared" si="1049"/>
        <v>#N/A</v>
      </c>
      <c r="CD1641" s="3" t="e">
        <f t="shared" si="1050"/>
        <v>#N/A</v>
      </c>
      <c r="CE1641" s="3" t="str">
        <f t="shared" si="1051"/>
        <v/>
      </c>
      <c r="CF1641" s="3" t="e">
        <f>HLOOKUP(CE1641,'Valuation Data'!$D$2:$K$5,4,FALSE)</f>
        <v>#N/A</v>
      </c>
      <c r="CG1641" s="3">
        <f t="shared" si="1052"/>
        <v>16480</v>
      </c>
      <c r="CH1641" s="3" t="str">
        <f t="shared" si="1053"/>
        <v>No</v>
      </c>
      <c r="CI1641" s="3" t="str">
        <f>VLOOKUP(R1641,'Use Codes &amp; County Type'!A:D,4,FALSE)</f>
        <v>V</v>
      </c>
      <c r="CJ1641" s="3" t="str">
        <f t="shared" si="1054"/>
        <v>Yes</v>
      </c>
      <c r="CK1641" s="3" t="str">
        <f t="shared" si="1055"/>
        <v>No</v>
      </c>
      <c r="CL1641" s="3">
        <f t="shared" si="1056"/>
        <v>0</v>
      </c>
      <c r="CM1641" s="3">
        <f t="shared" si="1057"/>
        <v>0</v>
      </c>
      <c r="CN1641" s="3" t="e">
        <f t="shared" si="1058"/>
        <v>#N/A</v>
      </c>
      <c r="CO1641" s="3" t="e">
        <f t="shared" si="1059"/>
        <v>#N/A</v>
      </c>
      <c r="CP1641" s="3" t="e">
        <f t="shared" si="1060"/>
        <v>#N/A</v>
      </c>
      <c r="CR1641" s="3" t="str">
        <f t="shared" si="1061"/>
        <v>No</v>
      </c>
      <c r="CV1641" s="3" t="str">
        <f t="shared" si="1062"/>
        <v>FMV&lt;$30K</v>
      </c>
      <c r="CW1641" s="3">
        <f t="shared" si="1063"/>
        <v>1640</v>
      </c>
      <c r="CX1641" s="3">
        <f t="shared" si="1064"/>
        <v>301.82</v>
      </c>
      <c r="CY1641" s="3" t="str">
        <f t="shared" si="1065"/>
        <v>Ok</v>
      </c>
      <c r="CZ1641" t="e">
        <f>NA()</f>
        <v>#N/A</v>
      </c>
      <c r="DA1641" t="e">
        <f>NA()</f>
        <v>#N/A</v>
      </c>
    </row>
    <row r="1642" spans="1:105" x14ac:dyDescent="0.25">
      <c r="A1642">
        <v>1641</v>
      </c>
      <c r="B1642" t="s">
        <v>3</v>
      </c>
      <c r="C1642" t="s">
        <v>1750</v>
      </c>
      <c r="D1642">
        <v>318.68</v>
      </c>
      <c r="E1642">
        <v>2017</v>
      </c>
      <c r="F1642">
        <v>318.68</v>
      </c>
      <c r="G1642">
        <v>318.68</v>
      </c>
      <c r="H1642" s="3">
        <f t="shared" si="1025"/>
        <v>0</v>
      </c>
      <c r="J1642" t="s">
        <v>2734</v>
      </c>
      <c r="K1642" t="s">
        <v>2738</v>
      </c>
      <c r="L1642">
        <v>32097</v>
      </c>
      <c r="M1642" t="s">
        <v>3096</v>
      </c>
      <c r="N1642" t="s">
        <v>4758</v>
      </c>
      <c r="O1642">
        <v>-81.6017090084773</v>
      </c>
      <c r="P1642">
        <v>30.633724778840701</v>
      </c>
      <c r="Q1642" t="s">
        <v>5957</v>
      </c>
      <c r="R1642">
        <v>0</v>
      </c>
      <c r="S1642" t="s">
        <v>6538</v>
      </c>
      <c r="T1642">
        <v>8001</v>
      </c>
      <c r="U1642" t="s">
        <v>6581</v>
      </c>
      <c r="V1642">
        <v>2017</v>
      </c>
      <c r="W1642">
        <v>17510</v>
      </c>
      <c r="X1642">
        <v>2017</v>
      </c>
      <c r="Y1642">
        <v>17510</v>
      </c>
      <c r="Z1642">
        <v>265.08</v>
      </c>
      <c r="AA1642" s="3">
        <f t="shared" si="1026"/>
        <v>0.83180620057738164</v>
      </c>
      <c r="AB1642" t="s">
        <v>6616</v>
      </c>
      <c r="AE1642" t="s">
        <v>6616</v>
      </c>
      <c r="AF1642" t="s">
        <v>6616</v>
      </c>
      <c r="AG1642" t="s">
        <v>6616</v>
      </c>
      <c r="AH1642" t="s">
        <v>6616</v>
      </c>
      <c r="AI1642" t="s">
        <v>6618</v>
      </c>
      <c r="AJ1642" t="s">
        <v>6618</v>
      </c>
      <c r="AK1642" t="s">
        <v>6618</v>
      </c>
      <c r="AL1642" t="s">
        <v>6618</v>
      </c>
      <c r="AM1642" t="s">
        <v>6618</v>
      </c>
      <c r="AN1642">
        <v>0</v>
      </c>
      <c r="AO1642">
        <v>0</v>
      </c>
      <c r="AP1642" s="3" t="str">
        <f t="shared" si="1027"/>
        <v>No</v>
      </c>
      <c r="AQ1642" s="3" t="str">
        <f t="shared" si="1028"/>
        <v>No</v>
      </c>
      <c r="AR1642" s="3" t="str">
        <f t="shared" si="1029"/>
        <v>No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3</v>
      </c>
      <c r="AY1642" t="s">
        <v>6636</v>
      </c>
      <c r="AZ1642">
        <v>0</v>
      </c>
      <c r="BA1642">
        <v>0</v>
      </c>
      <c r="BB1642" t="s">
        <v>6616</v>
      </c>
      <c r="BC1642" t="s">
        <v>6616</v>
      </c>
      <c r="BD1642" s="4" t="str">
        <f t="shared" si="1030"/>
        <v>No</v>
      </c>
      <c r="BE1642" t="s">
        <v>6640</v>
      </c>
      <c r="BF1642" s="3" t="str">
        <f t="shared" si="1031"/>
        <v>No</v>
      </c>
      <c r="BG1642" t="s">
        <v>6645</v>
      </c>
      <c r="BH1642" s="3" t="str">
        <f t="shared" si="1032"/>
        <v>OAK ST</v>
      </c>
      <c r="BI1642" s="3" t="str">
        <f t="shared" si="1033"/>
        <v>Yulee</v>
      </c>
      <c r="BJ1642" s="3" t="str">
        <f t="shared" si="1034"/>
        <v>Florida</v>
      </c>
      <c r="BK1642" s="3">
        <f t="shared" si="1035"/>
        <v>32097</v>
      </c>
      <c r="BL1642" s="3" t="str">
        <f t="shared" si="1036"/>
        <v>OAK ST YULEE FL 32097</v>
      </c>
      <c r="BM1642" s="3" t="str">
        <f t="shared" si="1037"/>
        <v/>
      </c>
      <c r="BN1642" s="3" t="str">
        <f t="shared" si="1038"/>
        <v>Pass</v>
      </c>
      <c r="BO1642" s="3" t="str">
        <f t="shared" si="1039"/>
        <v>No</v>
      </c>
      <c r="BP1642" s="3" t="str">
        <f t="shared" si="1040"/>
        <v>FV&lt;$10K</v>
      </c>
      <c r="BQ1642" t="s">
        <v>6650</v>
      </c>
      <c r="BR1642" s="3" t="str">
        <f t="shared" si="1041"/>
        <v>No, &lt; $20K Lien</v>
      </c>
      <c r="BS1642" s="3" t="str">
        <f t="shared" si="1042"/>
        <v>No, Lien &lt; $20K</v>
      </c>
      <c r="BT1642" t="s">
        <v>6650</v>
      </c>
      <c r="BU1642" s="3" t="str">
        <f t="shared" si="1043"/>
        <v>No</v>
      </c>
      <c r="BV1642" s="3" t="str">
        <f t="shared" si="1044"/>
        <v>No</v>
      </c>
      <c r="BW1642" s="3">
        <f t="shared" si="1045"/>
        <v>0</v>
      </c>
      <c r="BX1642" s="3" t="str">
        <f t="shared" si="1046"/>
        <v>No</v>
      </c>
      <c r="BY1642" s="3">
        <f t="shared" si="1047"/>
        <v>17510</v>
      </c>
      <c r="BZ1642">
        <v>1</v>
      </c>
      <c r="CA1642" s="3">
        <f t="shared" si="1048"/>
        <v>17510</v>
      </c>
      <c r="CC1642" s="3">
        <f t="shared" si="1049"/>
        <v>0</v>
      </c>
      <c r="CD1642" s="3">
        <f t="shared" si="1050"/>
        <v>0</v>
      </c>
      <c r="CE1642" s="3" t="str">
        <f t="shared" si="1051"/>
        <v/>
      </c>
      <c r="CF1642" s="3" t="e">
        <f>HLOOKUP(CE1642,'Valuation Data'!$D$2:$K$5,4,FALSE)</f>
        <v>#N/A</v>
      </c>
      <c r="CG1642" s="3">
        <f t="shared" si="1052"/>
        <v>17510</v>
      </c>
      <c r="CH1642" s="3" t="str">
        <f t="shared" si="1053"/>
        <v>No</v>
      </c>
      <c r="CI1642" s="3" t="str">
        <f>VLOOKUP(R1642,'Use Codes &amp; County Type'!A:D,4,FALSE)</f>
        <v>V</v>
      </c>
      <c r="CJ1642" s="3" t="str">
        <f t="shared" si="1054"/>
        <v>Yes</v>
      </c>
      <c r="CK1642" s="3" t="str">
        <f t="shared" si="1055"/>
        <v>No</v>
      </c>
      <c r="CL1642" s="3">
        <f t="shared" si="1056"/>
        <v>0</v>
      </c>
      <c r="CM1642" s="3">
        <f t="shared" si="1057"/>
        <v>0</v>
      </c>
      <c r="CN1642" s="3">
        <f t="shared" si="1058"/>
        <v>1274.72</v>
      </c>
      <c r="CO1642" s="3">
        <f t="shared" si="1059"/>
        <v>-1274.72</v>
      </c>
      <c r="CP1642" s="3">
        <f t="shared" si="1060"/>
        <v>7.2799543118218166E-2</v>
      </c>
      <c r="CR1642" s="3" t="str">
        <f t="shared" si="1061"/>
        <v>No</v>
      </c>
      <c r="CV1642" s="3" t="str">
        <f t="shared" si="1062"/>
        <v>FMV&lt;$30K</v>
      </c>
      <c r="CW1642" s="3">
        <f t="shared" si="1063"/>
        <v>1641</v>
      </c>
      <c r="CX1642" s="3">
        <f t="shared" si="1064"/>
        <v>318.68</v>
      </c>
      <c r="CY1642" s="3" t="str">
        <f t="shared" si="1065"/>
        <v>Ok</v>
      </c>
      <c r="CZ1642">
        <v>0</v>
      </c>
      <c r="DA1642">
        <v>0</v>
      </c>
    </row>
    <row r="1643" spans="1:105" x14ac:dyDescent="0.25">
      <c r="A1643">
        <v>1642</v>
      </c>
      <c r="B1643" t="s">
        <v>3</v>
      </c>
      <c r="C1643" t="s">
        <v>1751</v>
      </c>
      <c r="D1643">
        <v>549.04999999999995</v>
      </c>
      <c r="E1643">
        <v>2017</v>
      </c>
      <c r="F1643">
        <v>549.04999999999995</v>
      </c>
      <c r="G1643">
        <v>549.04999999999995</v>
      </c>
      <c r="H1643" s="3">
        <f t="shared" si="1025"/>
        <v>0</v>
      </c>
      <c r="I1643">
        <v>86054</v>
      </c>
      <c r="J1643" t="s">
        <v>2734</v>
      </c>
      <c r="K1643" t="s">
        <v>2738</v>
      </c>
      <c r="L1643">
        <v>32097</v>
      </c>
      <c r="M1643" t="s">
        <v>3955</v>
      </c>
      <c r="N1643" t="s">
        <v>4758</v>
      </c>
      <c r="O1643">
        <v>-81.600512495743899</v>
      </c>
      <c r="P1643">
        <v>30.634092783277801</v>
      </c>
      <c r="Q1643" t="s">
        <v>5958</v>
      </c>
      <c r="R1643">
        <v>2</v>
      </c>
      <c r="S1643" t="s">
        <v>6535</v>
      </c>
      <c r="T1643">
        <v>1006</v>
      </c>
      <c r="U1643" t="s">
        <v>6578</v>
      </c>
      <c r="V1643">
        <v>2017</v>
      </c>
      <c r="W1643">
        <v>66247</v>
      </c>
      <c r="X1643">
        <v>2017</v>
      </c>
      <c r="Y1643">
        <v>75432</v>
      </c>
      <c r="Z1643">
        <v>478.09</v>
      </c>
      <c r="AA1643" s="3">
        <f t="shared" si="1026"/>
        <v>0.87075858300701214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 s="3" t="str">
        <f t="shared" si="1027"/>
        <v>No</v>
      </c>
      <c r="AQ1643" s="3" t="str">
        <f t="shared" si="1028"/>
        <v>No</v>
      </c>
      <c r="AR1643" s="3" t="str">
        <f t="shared" si="1029"/>
        <v>No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 t="s">
        <v>6634</v>
      </c>
      <c r="AZ1643">
        <v>0</v>
      </c>
      <c r="BA1643">
        <v>0</v>
      </c>
      <c r="BB1643" t="s">
        <v>6617</v>
      </c>
      <c r="BC1643">
        <v>0</v>
      </c>
      <c r="BD1643" s="4" t="str">
        <f t="shared" si="1030"/>
        <v>No</v>
      </c>
      <c r="BE1643" t="s">
        <v>6640</v>
      </c>
      <c r="BF1643" s="3" t="str">
        <f t="shared" si="1031"/>
        <v>No</v>
      </c>
      <c r="BG1643" t="s">
        <v>6645</v>
      </c>
      <c r="BH1643" s="3" t="str">
        <f t="shared" si="1032"/>
        <v>86054 OAK ST</v>
      </c>
      <c r="BI1643" s="3" t="str">
        <f t="shared" si="1033"/>
        <v>Yulee</v>
      </c>
      <c r="BJ1643" s="3" t="str">
        <f t="shared" si="1034"/>
        <v>Florida</v>
      </c>
      <c r="BK1643" s="3">
        <f t="shared" si="1035"/>
        <v>32097</v>
      </c>
      <c r="BL1643" s="3" t="str">
        <f t="shared" si="1036"/>
        <v>86054 OAK ST YULEE FL 32097</v>
      </c>
      <c r="BM1643" s="3" t="str">
        <f t="shared" si="1037"/>
        <v/>
      </c>
      <c r="BN1643" s="3" t="str">
        <f t="shared" si="1038"/>
        <v>Pass</v>
      </c>
      <c r="BO1643" s="3" t="str">
        <f t="shared" si="1039"/>
        <v>No</v>
      </c>
      <c r="BP1643" s="3" t="str">
        <f t="shared" si="1040"/>
        <v>FV&lt;$10K</v>
      </c>
      <c r="BQ1643" t="s">
        <v>6650</v>
      </c>
      <c r="BR1643" s="3" t="str">
        <f t="shared" si="1041"/>
        <v>No, &lt; $20K Lien</v>
      </c>
      <c r="BS1643" s="3" t="str">
        <f t="shared" si="1042"/>
        <v>No, Lien &lt; $20K</v>
      </c>
      <c r="BT1643" t="s">
        <v>6650</v>
      </c>
      <c r="BU1643" s="3" t="str">
        <f t="shared" si="1043"/>
        <v>No</v>
      </c>
      <c r="BV1643" s="3" t="str">
        <f t="shared" si="1044"/>
        <v>No</v>
      </c>
      <c r="BW1643" s="3">
        <f t="shared" si="1045"/>
        <v>0</v>
      </c>
      <c r="BX1643" s="3" t="str">
        <f t="shared" si="1046"/>
        <v>No</v>
      </c>
      <c r="BY1643" s="3">
        <f t="shared" si="1047"/>
        <v>66247</v>
      </c>
      <c r="BZ1643">
        <v>1</v>
      </c>
      <c r="CA1643" s="3">
        <f t="shared" si="1048"/>
        <v>66247</v>
      </c>
      <c r="CC1643" s="3">
        <f t="shared" si="1049"/>
        <v>0</v>
      </c>
      <c r="CD1643" s="3">
        <f t="shared" si="1050"/>
        <v>0</v>
      </c>
      <c r="CE1643" s="3" t="str">
        <f t="shared" si="1051"/>
        <v/>
      </c>
      <c r="CF1643" s="3" t="e">
        <f>HLOOKUP(CE1643,'Valuation Data'!$D$2:$K$5,4,FALSE)</f>
        <v>#N/A</v>
      </c>
      <c r="CG1643" s="3">
        <f t="shared" si="1052"/>
        <v>66247</v>
      </c>
      <c r="CH1643" s="3" t="str">
        <f t="shared" si="1053"/>
        <v>No</v>
      </c>
      <c r="CI1643" s="3" t="str">
        <f>VLOOKUP(R1643,'Use Codes &amp; County Type'!A:D,4,FALSE)</f>
        <v>R</v>
      </c>
      <c r="CJ1643" s="3" t="str">
        <f t="shared" si="1054"/>
        <v>No</v>
      </c>
      <c r="CK1643" s="3" t="str">
        <f t="shared" si="1055"/>
        <v>Yes</v>
      </c>
      <c r="CL1643" s="3">
        <f t="shared" si="1056"/>
        <v>0.67</v>
      </c>
      <c r="CM1643" s="3">
        <f t="shared" si="1057"/>
        <v>44385.490000000005</v>
      </c>
      <c r="CN1643" s="3">
        <f t="shared" si="1058"/>
        <v>2196.1999999999998</v>
      </c>
      <c r="CO1643" s="3">
        <f t="shared" si="1059"/>
        <v>42189.290000000008</v>
      </c>
      <c r="CP1643" s="3">
        <f t="shared" si="1060"/>
        <v>3.3151689887843977E-2</v>
      </c>
      <c r="CR1643" s="3" t="str">
        <f t="shared" si="1061"/>
        <v>No</v>
      </c>
      <c r="CV1643" s="3" t="str">
        <f t="shared" si="1062"/>
        <v>*Bid</v>
      </c>
      <c r="CW1643" s="3">
        <f t="shared" si="1063"/>
        <v>1642</v>
      </c>
      <c r="CX1643" s="3">
        <f t="shared" si="1064"/>
        <v>549.04999999999995</v>
      </c>
      <c r="CY1643" s="3" t="str">
        <f t="shared" si="1065"/>
        <v>Ok</v>
      </c>
      <c r="CZ1643">
        <v>0</v>
      </c>
      <c r="DA1643">
        <v>0</v>
      </c>
    </row>
    <row r="1644" spans="1:105" x14ac:dyDescent="0.25">
      <c r="A1644">
        <v>1643</v>
      </c>
      <c r="B1644" t="s">
        <v>3</v>
      </c>
      <c r="C1644" t="s">
        <v>1752</v>
      </c>
      <c r="D1644">
        <v>365.61</v>
      </c>
      <c r="E1644">
        <v>2017</v>
      </c>
      <c r="F1644">
        <v>365.61</v>
      </c>
      <c r="G1644">
        <v>365.61</v>
      </c>
      <c r="H1644" s="3">
        <f t="shared" si="1025"/>
        <v>0</v>
      </c>
      <c r="I1644">
        <v>86067</v>
      </c>
      <c r="J1644" t="s">
        <v>2734</v>
      </c>
      <c r="K1644" t="s">
        <v>2738</v>
      </c>
      <c r="L1644">
        <v>32097</v>
      </c>
      <c r="M1644" t="s">
        <v>3956</v>
      </c>
      <c r="N1644" t="s">
        <v>4758</v>
      </c>
      <c r="O1644">
        <v>-81.600340939262907</v>
      </c>
      <c r="P1644">
        <v>30.634560065662299</v>
      </c>
      <c r="Q1644" t="s">
        <v>5959</v>
      </c>
      <c r="R1644">
        <v>1</v>
      </c>
      <c r="S1644" t="s">
        <v>6539</v>
      </c>
      <c r="T1644">
        <v>1001</v>
      </c>
      <c r="U1644" t="s">
        <v>6582</v>
      </c>
      <c r="V1644">
        <v>2017</v>
      </c>
      <c r="W1644">
        <v>54901</v>
      </c>
      <c r="X1644">
        <v>2017</v>
      </c>
      <c r="Y1644">
        <v>72989</v>
      </c>
      <c r="Z1644">
        <v>410.82</v>
      </c>
      <c r="AA1644" s="3">
        <f t="shared" si="1026"/>
        <v>1.1236563551325183</v>
      </c>
      <c r="AC1644" t="s">
        <v>6616</v>
      </c>
      <c r="AH1644" t="s">
        <v>6616</v>
      </c>
      <c r="AI1644" t="s">
        <v>6619</v>
      </c>
      <c r="AJ1644" t="s">
        <v>6618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 s="3" t="str">
        <f t="shared" si="1027"/>
        <v>No</v>
      </c>
      <c r="AQ1644" s="3" t="str">
        <f t="shared" si="1028"/>
        <v>Yes</v>
      </c>
      <c r="AR1644" s="3" t="str">
        <f t="shared" si="1029"/>
        <v>No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 t="s">
        <v>6634</v>
      </c>
      <c r="AZ1644">
        <v>0</v>
      </c>
      <c r="BA1644">
        <v>0</v>
      </c>
      <c r="BB1644" t="s">
        <v>6617</v>
      </c>
      <c r="BC1644" t="s">
        <v>6616</v>
      </c>
      <c r="BD1644" s="4" t="str">
        <f t="shared" si="1030"/>
        <v>No</v>
      </c>
      <c r="BE1644" t="s">
        <v>6640</v>
      </c>
      <c r="BF1644" s="3" t="str">
        <f t="shared" si="1031"/>
        <v>No</v>
      </c>
      <c r="BG1644" t="s">
        <v>6645</v>
      </c>
      <c r="BH1644" s="3" t="str">
        <f t="shared" si="1032"/>
        <v>86067 OAK ST</v>
      </c>
      <c r="BI1644" s="3" t="str">
        <f t="shared" si="1033"/>
        <v>Yulee</v>
      </c>
      <c r="BJ1644" s="3" t="str">
        <f t="shared" si="1034"/>
        <v>Florida</v>
      </c>
      <c r="BK1644" s="3">
        <f t="shared" si="1035"/>
        <v>32097</v>
      </c>
      <c r="BL1644" s="3" t="str">
        <f t="shared" si="1036"/>
        <v>86067 OAK ST YULEE FL 32097</v>
      </c>
      <c r="BM1644" s="3" t="str">
        <f t="shared" si="1037"/>
        <v/>
      </c>
      <c r="BN1644" s="3" t="str">
        <f t="shared" si="1038"/>
        <v>Pass</v>
      </c>
      <c r="BO1644" s="3" t="str">
        <f t="shared" si="1039"/>
        <v>No</v>
      </c>
      <c r="BP1644" s="3" t="str">
        <f t="shared" si="1040"/>
        <v>FV&lt;$10K</v>
      </c>
      <c r="BQ1644" t="s">
        <v>6650</v>
      </c>
      <c r="BR1644" s="3" t="str">
        <f t="shared" si="1041"/>
        <v>No, &lt; $20K Lien</v>
      </c>
      <c r="BS1644" s="3" t="str">
        <f t="shared" si="1042"/>
        <v>No, Lien &lt; $20K</v>
      </c>
      <c r="BT1644" t="s">
        <v>6650</v>
      </c>
      <c r="BU1644" s="3" t="str">
        <f t="shared" si="1043"/>
        <v>No</v>
      </c>
      <c r="BV1644" s="3" t="str">
        <f t="shared" si="1044"/>
        <v>No</v>
      </c>
      <c r="BW1644" s="3">
        <f t="shared" si="1045"/>
        <v>0</v>
      </c>
      <c r="BX1644" s="3" t="str">
        <f t="shared" si="1046"/>
        <v>No</v>
      </c>
      <c r="BY1644" s="3">
        <f t="shared" si="1047"/>
        <v>54901</v>
      </c>
      <c r="BZ1644">
        <v>1</v>
      </c>
      <c r="CA1644" s="3">
        <f t="shared" si="1048"/>
        <v>54901</v>
      </c>
      <c r="CC1644" s="3">
        <f t="shared" si="1049"/>
        <v>0</v>
      </c>
      <c r="CD1644" s="3">
        <f t="shared" si="1050"/>
        <v>0</v>
      </c>
      <c r="CE1644" s="3" t="str">
        <f t="shared" si="1051"/>
        <v/>
      </c>
      <c r="CF1644" s="3" t="e">
        <f>HLOOKUP(CE1644,'Valuation Data'!$D$2:$K$5,4,FALSE)</f>
        <v>#N/A</v>
      </c>
      <c r="CG1644" s="3">
        <f t="shared" si="1052"/>
        <v>54901</v>
      </c>
      <c r="CH1644" s="3" t="str">
        <f t="shared" si="1053"/>
        <v>No</v>
      </c>
      <c r="CI1644" s="3" t="str">
        <f>VLOOKUP(R1644,'Use Codes &amp; County Type'!A:D,4,FALSE)</f>
        <v>S</v>
      </c>
      <c r="CJ1644" s="3" t="str">
        <f t="shared" si="1054"/>
        <v>No</v>
      </c>
      <c r="CK1644" s="3" t="str">
        <f t="shared" si="1055"/>
        <v>Yes</v>
      </c>
      <c r="CL1644" s="3">
        <f t="shared" si="1056"/>
        <v>0.67</v>
      </c>
      <c r="CM1644" s="3">
        <f t="shared" si="1057"/>
        <v>36783.670000000006</v>
      </c>
      <c r="CN1644" s="3">
        <f t="shared" si="1058"/>
        <v>1598.0700000000002</v>
      </c>
      <c r="CO1644" s="3">
        <f t="shared" si="1059"/>
        <v>35185.600000000006</v>
      </c>
      <c r="CP1644" s="3">
        <f t="shared" si="1060"/>
        <v>2.9108212965155464E-2</v>
      </c>
      <c r="CR1644" s="3" t="str">
        <f t="shared" si="1061"/>
        <v>No</v>
      </c>
      <c r="CV1644" s="3" t="str">
        <f t="shared" si="1062"/>
        <v>*Bid</v>
      </c>
      <c r="CW1644" s="3">
        <f t="shared" si="1063"/>
        <v>1643</v>
      </c>
      <c r="CX1644" s="3">
        <f t="shared" si="1064"/>
        <v>365.61</v>
      </c>
      <c r="CY1644" s="3" t="str">
        <f t="shared" si="1065"/>
        <v>Ok</v>
      </c>
      <c r="CZ1644">
        <v>0</v>
      </c>
      <c r="DA1644">
        <v>0</v>
      </c>
    </row>
    <row r="1645" spans="1:105" x14ac:dyDescent="0.25">
      <c r="A1645">
        <v>1644</v>
      </c>
      <c r="B1645" t="s">
        <v>3</v>
      </c>
      <c r="C1645" t="s">
        <v>1753</v>
      </c>
      <c r="D1645">
        <v>14813.11</v>
      </c>
      <c r="E1645">
        <v>2017</v>
      </c>
      <c r="F1645">
        <v>14813.11</v>
      </c>
      <c r="G1645">
        <v>14813.11</v>
      </c>
      <c r="H1645" s="3">
        <f t="shared" si="1025"/>
        <v>0</v>
      </c>
      <c r="I1645">
        <v>463152</v>
      </c>
      <c r="J1645" t="s">
        <v>2734</v>
      </c>
      <c r="K1645" t="s">
        <v>2738</v>
      </c>
      <c r="L1645">
        <v>32097</v>
      </c>
      <c r="M1645" t="s">
        <v>3957</v>
      </c>
      <c r="N1645" t="s">
        <v>4758</v>
      </c>
      <c r="O1645">
        <v>-81.601462950169307</v>
      </c>
      <c r="P1645">
        <v>30.631529699476499</v>
      </c>
      <c r="Q1645" t="s">
        <v>5960</v>
      </c>
      <c r="R1645">
        <v>14</v>
      </c>
      <c r="S1645" t="s">
        <v>6555</v>
      </c>
      <c r="T1645">
        <v>2006</v>
      </c>
      <c r="U1645" t="s">
        <v>6592</v>
      </c>
      <c r="V1645">
        <v>2017</v>
      </c>
      <c r="W1645">
        <v>902795</v>
      </c>
      <c r="X1645">
        <v>2017</v>
      </c>
      <c r="Y1645">
        <v>902795</v>
      </c>
      <c r="Z1645">
        <v>13667.23</v>
      </c>
      <c r="AA1645" s="3">
        <f t="shared" si="1026"/>
        <v>0.9226441982811171</v>
      </c>
      <c r="AC1645" t="s">
        <v>6616</v>
      </c>
      <c r="AI1645" t="s">
        <v>6618</v>
      </c>
      <c r="AJ1645" t="s">
        <v>6618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 s="3" t="str">
        <f t="shared" si="1027"/>
        <v>No</v>
      </c>
      <c r="AQ1645" s="3" t="str">
        <f t="shared" si="1028"/>
        <v>No</v>
      </c>
      <c r="AR1645" s="3" t="str">
        <f t="shared" si="1029"/>
        <v>No</v>
      </c>
      <c r="AS1645">
        <v>0</v>
      </c>
      <c r="AT1645">
        <v>0</v>
      </c>
      <c r="AU1645">
        <v>1755000</v>
      </c>
      <c r="AV1645" t="s">
        <v>6624</v>
      </c>
      <c r="AW1645">
        <v>0</v>
      </c>
      <c r="AX1645">
        <v>17</v>
      </c>
      <c r="AY1645" t="s">
        <v>6635</v>
      </c>
      <c r="AZ1645" t="s">
        <v>6638</v>
      </c>
      <c r="BA1645">
        <v>0</v>
      </c>
      <c r="BB1645" t="s">
        <v>6616</v>
      </c>
      <c r="BC1645" t="s">
        <v>6616</v>
      </c>
      <c r="BD1645" s="4" t="str">
        <f t="shared" si="1030"/>
        <v>No</v>
      </c>
      <c r="BE1645" t="s">
        <v>6640</v>
      </c>
      <c r="BF1645" s="3" t="str">
        <f t="shared" si="1031"/>
        <v>No</v>
      </c>
      <c r="BG1645" t="s">
        <v>6645</v>
      </c>
      <c r="BH1645" s="3" t="str">
        <f t="shared" si="1032"/>
        <v>463152 SR 200</v>
      </c>
      <c r="BI1645" s="3" t="str">
        <f t="shared" si="1033"/>
        <v>Yulee</v>
      </c>
      <c r="BJ1645" s="3" t="str">
        <f t="shared" si="1034"/>
        <v>Florida</v>
      </c>
      <c r="BK1645" s="3">
        <f t="shared" si="1035"/>
        <v>32097</v>
      </c>
      <c r="BL1645" s="3" t="str">
        <f t="shared" si="1036"/>
        <v>463152 SR 200 YULEE FL 32097</v>
      </c>
      <c r="BM1645" s="3" t="str">
        <f t="shared" si="1037"/>
        <v>L</v>
      </c>
      <c r="BN1645" s="3" t="str">
        <f t="shared" si="1038"/>
        <v>Pass</v>
      </c>
      <c r="BO1645" s="3" t="str">
        <f t="shared" si="1039"/>
        <v>No</v>
      </c>
      <c r="BP1645" s="3" t="str">
        <f t="shared" si="1040"/>
        <v>Pass</v>
      </c>
      <c r="BQ1645" t="s">
        <v>6650</v>
      </c>
      <c r="BR1645" s="3" t="str">
        <f t="shared" si="1041"/>
        <v>No, &lt; $20K Lien</v>
      </c>
      <c r="BS1645" s="3" t="str">
        <f t="shared" si="1042"/>
        <v>No, Lien &lt; $20K</v>
      </c>
      <c r="BT1645" t="s">
        <v>6650</v>
      </c>
      <c r="BU1645" s="3" t="str">
        <f t="shared" si="1043"/>
        <v>No</v>
      </c>
      <c r="BV1645" s="3" t="str">
        <f t="shared" si="1044"/>
        <v>No</v>
      </c>
      <c r="BW1645" s="3">
        <f t="shared" si="1045"/>
        <v>0</v>
      </c>
      <c r="BX1645" s="3" t="str">
        <f t="shared" si="1046"/>
        <v>No</v>
      </c>
      <c r="BY1645" s="3">
        <f t="shared" si="1047"/>
        <v>902795</v>
      </c>
      <c r="BZ1645">
        <v>1</v>
      </c>
      <c r="CA1645" s="3">
        <f t="shared" si="1048"/>
        <v>902795</v>
      </c>
      <c r="CC1645" s="3">
        <f t="shared" si="1049"/>
        <v>0</v>
      </c>
      <c r="CD1645" s="3">
        <f t="shared" si="1050"/>
        <v>0</v>
      </c>
      <c r="CE1645" s="3" t="str">
        <f t="shared" si="1051"/>
        <v/>
      </c>
      <c r="CF1645" s="3" t="e">
        <f>HLOOKUP(CE1645,'Valuation Data'!$D$2:$K$5,4,FALSE)</f>
        <v>#N/A</v>
      </c>
      <c r="CG1645" s="3">
        <f t="shared" si="1052"/>
        <v>902795</v>
      </c>
      <c r="CH1645" s="3" t="str">
        <f t="shared" si="1053"/>
        <v>No</v>
      </c>
      <c r="CI1645" s="3" t="str">
        <f>VLOOKUP(R1645,'Use Codes &amp; County Type'!A:D,4,FALSE)</f>
        <v>C</v>
      </c>
      <c r="CJ1645" s="3" t="str">
        <f t="shared" si="1054"/>
        <v>No</v>
      </c>
      <c r="CK1645" s="3" t="str">
        <f t="shared" si="1055"/>
        <v>No</v>
      </c>
      <c r="CL1645" s="3">
        <f t="shared" si="1056"/>
        <v>0.3</v>
      </c>
      <c r="CM1645" s="3">
        <f t="shared" si="1057"/>
        <v>270838.5</v>
      </c>
      <c r="CN1645" s="3">
        <f t="shared" si="1058"/>
        <v>59252.44</v>
      </c>
      <c r="CO1645" s="3">
        <f t="shared" si="1059"/>
        <v>211586.06</v>
      </c>
      <c r="CP1645" s="3">
        <f t="shared" si="1060"/>
        <v>6.5632219939188857E-2</v>
      </c>
      <c r="CR1645" s="3" t="str">
        <f t="shared" si="1061"/>
        <v>No</v>
      </c>
      <c r="CV1645" s="3" t="str">
        <f t="shared" si="1062"/>
        <v>*Bid</v>
      </c>
      <c r="CW1645" s="3">
        <f t="shared" si="1063"/>
        <v>1644</v>
      </c>
      <c r="CX1645" s="3">
        <f t="shared" si="1064"/>
        <v>14813.11</v>
      </c>
      <c r="CY1645" s="3" t="str">
        <f t="shared" si="1065"/>
        <v>Ok</v>
      </c>
      <c r="CZ1645">
        <v>0</v>
      </c>
      <c r="DA1645">
        <v>0</v>
      </c>
    </row>
    <row r="1646" spans="1:105" x14ac:dyDescent="0.25">
      <c r="A1646">
        <v>1645</v>
      </c>
      <c r="B1646" t="s">
        <v>3</v>
      </c>
      <c r="C1646" t="s">
        <v>1754</v>
      </c>
      <c r="D1646">
        <v>526.84</v>
      </c>
      <c r="E1646">
        <v>2017</v>
      </c>
      <c r="F1646">
        <v>526.84</v>
      </c>
      <c r="G1646">
        <v>526.84</v>
      </c>
      <c r="H1646" s="3">
        <f t="shared" si="1025"/>
        <v>0</v>
      </c>
      <c r="I1646">
        <v>86078</v>
      </c>
      <c r="J1646" t="s">
        <v>2734</v>
      </c>
      <c r="K1646" t="s">
        <v>2738</v>
      </c>
      <c r="L1646">
        <v>32097</v>
      </c>
      <c r="M1646" t="s">
        <v>3958</v>
      </c>
      <c r="N1646" t="s">
        <v>4758</v>
      </c>
      <c r="O1646">
        <v>-81.588458781908798</v>
      </c>
      <c r="P1646">
        <v>30.6354216113482</v>
      </c>
      <c r="Q1646" t="s">
        <v>5961</v>
      </c>
      <c r="R1646">
        <v>2</v>
      </c>
      <c r="S1646" t="s">
        <v>6535</v>
      </c>
      <c r="T1646">
        <v>1006</v>
      </c>
      <c r="U1646" t="s">
        <v>6578</v>
      </c>
      <c r="V1646">
        <v>2017</v>
      </c>
      <c r="W1646">
        <v>30224</v>
      </c>
      <c r="X1646">
        <v>2017</v>
      </c>
      <c r="Y1646">
        <v>30224</v>
      </c>
      <c r="Z1646">
        <v>457.55</v>
      </c>
      <c r="AA1646" s="3">
        <f t="shared" si="1026"/>
        <v>0.86847999392604958</v>
      </c>
      <c r="AC1646" t="s">
        <v>6616</v>
      </c>
      <c r="AD1646" t="s">
        <v>6616</v>
      </c>
      <c r="AF1646" t="s">
        <v>6616</v>
      </c>
      <c r="AG1646" t="s">
        <v>6616</v>
      </c>
      <c r="AH1646" t="s">
        <v>6616</v>
      </c>
      <c r="AI1646" t="s">
        <v>6618</v>
      </c>
      <c r="AJ1646" t="s">
        <v>6618</v>
      </c>
      <c r="AK1646" t="s">
        <v>6618</v>
      </c>
      <c r="AL1646" t="s">
        <v>6618</v>
      </c>
      <c r="AM1646" t="s">
        <v>6618</v>
      </c>
      <c r="AN1646">
        <v>0</v>
      </c>
      <c r="AO1646">
        <v>0</v>
      </c>
      <c r="AP1646" s="3" t="str">
        <f t="shared" si="1027"/>
        <v>No</v>
      </c>
      <c r="AQ1646" s="3" t="str">
        <f t="shared" si="1028"/>
        <v>No</v>
      </c>
      <c r="AR1646" s="3" t="str">
        <f t="shared" si="1029"/>
        <v>No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1</v>
      </c>
      <c r="AY1646" t="s">
        <v>6636</v>
      </c>
      <c r="AZ1646" t="s">
        <v>6638</v>
      </c>
      <c r="BA1646">
        <v>0</v>
      </c>
      <c r="BB1646" t="s">
        <v>6616</v>
      </c>
      <c r="BC1646" t="s">
        <v>6616</v>
      </c>
      <c r="BD1646" s="4" t="str">
        <f t="shared" si="1030"/>
        <v>No</v>
      </c>
      <c r="BE1646" t="s">
        <v>6640</v>
      </c>
      <c r="BF1646" s="3" t="str">
        <f t="shared" si="1031"/>
        <v>No</v>
      </c>
      <c r="BG1646" t="s">
        <v>6645</v>
      </c>
      <c r="BH1646" s="3" t="str">
        <f t="shared" si="1032"/>
        <v>86078 CLYDE ST</v>
      </c>
      <c r="BI1646" s="3" t="str">
        <f t="shared" si="1033"/>
        <v>Yulee</v>
      </c>
      <c r="BJ1646" s="3" t="str">
        <f t="shared" si="1034"/>
        <v>Florida</v>
      </c>
      <c r="BK1646" s="3">
        <f t="shared" si="1035"/>
        <v>32097</v>
      </c>
      <c r="BL1646" s="3" t="str">
        <f t="shared" si="1036"/>
        <v>86078 CLYDE ST YULEE FL 32097</v>
      </c>
      <c r="BM1646" s="3" t="str">
        <f t="shared" si="1037"/>
        <v/>
      </c>
      <c r="BN1646" s="3" t="str">
        <f t="shared" si="1038"/>
        <v>Pass</v>
      </c>
      <c r="BO1646" s="3" t="str">
        <f t="shared" si="1039"/>
        <v>No</v>
      </c>
      <c r="BP1646" s="3" t="str">
        <f t="shared" si="1040"/>
        <v>FV&lt;$10K</v>
      </c>
      <c r="BQ1646" t="s">
        <v>6650</v>
      </c>
      <c r="BR1646" s="3" t="str">
        <f t="shared" si="1041"/>
        <v>No, &lt; $20K Lien</v>
      </c>
      <c r="BS1646" s="3" t="str">
        <f t="shared" si="1042"/>
        <v>No, Lien &lt; $20K</v>
      </c>
      <c r="BT1646" t="s">
        <v>6650</v>
      </c>
      <c r="BU1646" s="3" t="str">
        <f t="shared" si="1043"/>
        <v>No</v>
      </c>
      <c r="BV1646" s="3" t="str">
        <f t="shared" si="1044"/>
        <v>No</v>
      </c>
      <c r="BW1646" s="3">
        <f t="shared" si="1045"/>
        <v>0</v>
      </c>
      <c r="BX1646" s="3" t="str">
        <f t="shared" si="1046"/>
        <v>No</v>
      </c>
      <c r="BY1646" s="3">
        <f t="shared" si="1047"/>
        <v>30224</v>
      </c>
      <c r="BZ1646">
        <v>1</v>
      </c>
      <c r="CA1646" s="3">
        <f t="shared" si="1048"/>
        <v>30224</v>
      </c>
      <c r="CC1646" s="3">
        <f t="shared" si="1049"/>
        <v>0</v>
      </c>
      <c r="CD1646" s="3">
        <f t="shared" si="1050"/>
        <v>0</v>
      </c>
      <c r="CE1646" s="3" t="str">
        <f t="shared" si="1051"/>
        <v/>
      </c>
      <c r="CF1646" s="3" t="e">
        <f>HLOOKUP(CE1646,'Valuation Data'!$D$2:$K$5,4,FALSE)</f>
        <v>#N/A</v>
      </c>
      <c r="CG1646" s="3">
        <f t="shared" si="1052"/>
        <v>30224</v>
      </c>
      <c r="CH1646" s="3" t="str">
        <f t="shared" si="1053"/>
        <v>No</v>
      </c>
      <c r="CI1646" s="3" t="str">
        <f>VLOOKUP(R1646,'Use Codes &amp; County Type'!A:D,4,FALSE)</f>
        <v>R</v>
      </c>
      <c r="CJ1646" s="3" t="str">
        <f t="shared" si="1054"/>
        <v>No</v>
      </c>
      <c r="CK1646" s="3" t="str">
        <f t="shared" si="1055"/>
        <v>No</v>
      </c>
      <c r="CL1646" s="3">
        <f t="shared" si="1056"/>
        <v>0.35</v>
      </c>
      <c r="CM1646" s="3">
        <f t="shared" si="1057"/>
        <v>10578.4</v>
      </c>
      <c r="CN1646" s="3">
        <f t="shared" si="1058"/>
        <v>2107.36</v>
      </c>
      <c r="CO1646" s="3">
        <f t="shared" si="1059"/>
        <v>8471.0399999999991</v>
      </c>
      <c r="CP1646" s="3">
        <f t="shared" si="1060"/>
        <v>6.9724722075172052E-2</v>
      </c>
      <c r="CR1646" s="3" t="str">
        <f t="shared" si="1061"/>
        <v>No</v>
      </c>
      <c r="CV1646" s="3" t="str">
        <f t="shared" si="1062"/>
        <v>*Bid</v>
      </c>
      <c r="CW1646" s="3">
        <f t="shared" si="1063"/>
        <v>1645</v>
      </c>
      <c r="CX1646" s="3">
        <f t="shared" si="1064"/>
        <v>526.84</v>
      </c>
      <c r="CY1646" s="3" t="str">
        <f t="shared" si="1065"/>
        <v>Ok</v>
      </c>
      <c r="CZ1646">
        <v>0</v>
      </c>
      <c r="DA1646">
        <v>0</v>
      </c>
    </row>
    <row r="1647" spans="1:105" x14ac:dyDescent="0.25">
      <c r="A1647">
        <v>1646</v>
      </c>
      <c r="B1647" t="s">
        <v>3</v>
      </c>
      <c r="C1647" t="s">
        <v>1755</v>
      </c>
      <c r="D1647">
        <v>482.25</v>
      </c>
      <c r="E1647">
        <v>2017</v>
      </c>
      <c r="F1647">
        <v>482.25</v>
      </c>
      <c r="G1647">
        <v>482.25</v>
      </c>
      <c r="H1647" s="3">
        <f t="shared" si="1025"/>
        <v>0</v>
      </c>
      <c r="I1647">
        <v>86018</v>
      </c>
      <c r="J1647" t="s">
        <v>2734</v>
      </c>
      <c r="K1647" t="s">
        <v>2738</v>
      </c>
      <c r="L1647">
        <v>32097</v>
      </c>
      <c r="M1647" t="s">
        <v>3959</v>
      </c>
      <c r="N1647" t="s">
        <v>4758</v>
      </c>
      <c r="O1647">
        <v>-81.589354238382498</v>
      </c>
      <c r="P1647">
        <v>30.635137490326098</v>
      </c>
      <c r="Q1647" t="s">
        <v>5962</v>
      </c>
      <c r="R1647">
        <v>0</v>
      </c>
      <c r="S1647" t="s">
        <v>6538</v>
      </c>
      <c r="T1647">
        <v>8001</v>
      </c>
      <c r="U1647" t="s">
        <v>6581</v>
      </c>
      <c r="V1647">
        <v>2017</v>
      </c>
      <c r="W1647">
        <v>27500</v>
      </c>
      <c r="X1647">
        <v>2017</v>
      </c>
      <c r="Y1647">
        <v>27500</v>
      </c>
      <c r="Z1647">
        <v>416.32</v>
      </c>
      <c r="AA1647" s="3">
        <f t="shared" si="1026"/>
        <v>0.86328667703473305</v>
      </c>
      <c r="AB1647" t="s">
        <v>6616</v>
      </c>
      <c r="AC1647" t="s">
        <v>6616</v>
      </c>
      <c r="AD1647" t="s">
        <v>6616</v>
      </c>
      <c r="AE1647" t="s">
        <v>6616</v>
      </c>
      <c r="AF1647" t="s">
        <v>6616</v>
      </c>
      <c r="AG1647" t="s">
        <v>6616</v>
      </c>
      <c r="AH1647" t="s">
        <v>6616</v>
      </c>
      <c r="AI1647" t="s">
        <v>6618</v>
      </c>
      <c r="AJ1647" t="s">
        <v>6619</v>
      </c>
      <c r="AK1647" t="s">
        <v>6618</v>
      </c>
      <c r="AL1647" t="s">
        <v>6618</v>
      </c>
      <c r="AM1647" t="s">
        <v>6618</v>
      </c>
      <c r="AN1647" t="s">
        <v>6618</v>
      </c>
      <c r="AO1647" t="s">
        <v>6618</v>
      </c>
      <c r="AP1647" s="3" t="str">
        <f t="shared" si="1027"/>
        <v>No</v>
      </c>
      <c r="AQ1647" s="3" t="str">
        <f t="shared" si="1028"/>
        <v>Yes</v>
      </c>
      <c r="AR1647" s="3" t="str">
        <f t="shared" si="1029"/>
        <v>No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1</v>
      </c>
      <c r="AY1647" t="s">
        <v>6636</v>
      </c>
      <c r="AZ1647" t="s">
        <v>6638</v>
      </c>
      <c r="BA1647">
        <v>7</v>
      </c>
      <c r="BB1647" t="s">
        <v>6616</v>
      </c>
      <c r="BC1647" t="s">
        <v>6616</v>
      </c>
      <c r="BD1647" s="4" t="str">
        <f t="shared" si="1030"/>
        <v>No</v>
      </c>
      <c r="BE1647" t="s">
        <v>6640</v>
      </c>
      <c r="BF1647" s="3" t="str">
        <f t="shared" si="1031"/>
        <v>No</v>
      </c>
      <c r="BG1647" t="s">
        <v>6645</v>
      </c>
      <c r="BH1647" s="3" t="str">
        <f t="shared" si="1032"/>
        <v>86018 CLYDE ST</v>
      </c>
      <c r="BI1647" s="3" t="str">
        <f t="shared" si="1033"/>
        <v>Yulee</v>
      </c>
      <c r="BJ1647" s="3" t="str">
        <f t="shared" si="1034"/>
        <v>Florida</v>
      </c>
      <c r="BK1647" s="3">
        <f t="shared" si="1035"/>
        <v>32097</v>
      </c>
      <c r="BL1647" s="3" t="str">
        <f t="shared" si="1036"/>
        <v>86018 CLYDE ST YULEE FL 32097</v>
      </c>
      <c r="BM1647" s="3" t="str">
        <f t="shared" si="1037"/>
        <v/>
      </c>
      <c r="BN1647" s="3" t="str">
        <f t="shared" si="1038"/>
        <v>Pass</v>
      </c>
      <c r="BO1647" s="3" t="str">
        <f t="shared" si="1039"/>
        <v>No</v>
      </c>
      <c r="BP1647" s="3" t="str">
        <f t="shared" si="1040"/>
        <v>FV&lt;$10K</v>
      </c>
      <c r="BQ1647" t="s">
        <v>6650</v>
      </c>
      <c r="BR1647" s="3" t="str">
        <f t="shared" si="1041"/>
        <v>No, &lt; $20K Lien</v>
      </c>
      <c r="BS1647" s="3" t="str">
        <f t="shared" si="1042"/>
        <v>No, Lien &lt; $20K</v>
      </c>
      <c r="BT1647" t="s">
        <v>6650</v>
      </c>
      <c r="BU1647" s="3" t="str">
        <f t="shared" si="1043"/>
        <v>No</v>
      </c>
      <c r="BV1647" s="3" t="str">
        <f t="shared" si="1044"/>
        <v>No</v>
      </c>
      <c r="BW1647" s="3">
        <f t="shared" si="1045"/>
        <v>7</v>
      </c>
      <c r="BX1647" s="3" t="str">
        <f t="shared" si="1046"/>
        <v>No</v>
      </c>
      <c r="BY1647" s="3">
        <f t="shared" si="1047"/>
        <v>27500</v>
      </c>
      <c r="BZ1647">
        <v>1</v>
      </c>
      <c r="CA1647" s="3">
        <f t="shared" si="1048"/>
        <v>27500</v>
      </c>
      <c r="CC1647" s="3">
        <f t="shared" si="1049"/>
        <v>0</v>
      </c>
      <c r="CD1647" s="3">
        <f t="shared" si="1050"/>
        <v>0</v>
      </c>
      <c r="CE1647" s="3" t="str">
        <f t="shared" si="1051"/>
        <v/>
      </c>
      <c r="CF1647" s="3" t="e">
        <f>HLOOKUP(CE1647,'Valuation Data'!$D$2:$K$5,4,FALSE)</f>
        <v>#N/A</v>
      </c>
      <c r="CG1647" s="3">
        <f t="shared" si="1052"/>
        <v>27500</v>
      </c>
      <c r="CH1647" s="3" t="str">
        <f t="shared" si="1053"/>
        <v>No</v>
      </c>
      <c r="CI1647" s="3" t="str">
        <f>VLOOKUP(R1647,'Use Codes &amp; County Type'!A:D,4,FALSE)</f>
        <v>V</v>
      </c>
      <c r="CJ1647" s="3" t="str">
        <f t="shared" si="1054"/>
        <v>Yes</v>
      </c>
      <c r="CK1647" s="3" t="str">
        <f t="shared" si="1055"/>
        <v>No</v>
      </c>
      <c r="CL1647" s="3">
        <f t="shared" si="1056"/>
        <v>0</v>
      </c>
      <c r="CM1647" s="3">
        <f t="shared" si="1057"/>
        <v>0</v>
      </c>
      <c r="CN1647" s="3">
        <f t="shared" si="1058"/>
        <v>5304.75</v>
      </c>
      <c r="CO1647" s="3">
        <f t="shared" si="1059"/>
        <v>-5304.75</v>
      </c>
      <c r="CP1647" s="3">
        <f t="shared" si="1060"/>
        <v>0.19289999999999999</v>
      </c>
      <c r="CR1647" s="3" t="str">
        <f t="shared" si="1061"/>
        <v>No</v>
      </c>
      <c r="CV1647" s="3" t="str">
        <f t="shared" si="1062"/>
        <v>FMV&lt;$30K</v>
      </c>
      <c r="CW1647" s="3">
        <f t="shared" si="1063"/>
        <v>1646</v>
      </c>
      <c r="CX1647" s="3">
        <f t="shared" si="1064"/>
        <v>482.25</v>
      </c>
      <c r="CY1647" s="3" t="str">
        <f t="shared" si="1065"/>
        <v>Ok</v>
      </c>
      <c r="CZ1647">
        <v>0</v>
      </c>
      <c r="DA1647">
        <v>0</v>
      </c>
    </row>
    <row r="1648" spans="1:105" x14ac:dyDescent="0.25">
      <c r="A1648">
        <v>1647</v>
      </c>
      <c r="B1648" t="s">
        <v>3</v>
      </c>
      <c r="C1648" t="s">
        <v>1756</v>
      </c>
      <c r="D1648">
        <v>509.29</v>
      </c>
      <c r="E1648">
        <v>2017</v>
      </c>
      <c r="F1648" t="e">
        <f>NA()</f>
        <v>#N/A</v>
      </c>
      <c r="G1648" t="e">
        <f>NA()</f>
        <v>#N/A</v>
      </c>
      <c r="H1648" s="3" t="e">
        <f t="shared" si="1025"/>
        <v>#N/A</v>
      </c>
      <c r="I1648" t="e">
        <f>NA()</f>
        <v>#N/A</v>
      </c>
      <c r="J1648" t="e">
        <f>NA()</f>
        <v>#N/A</v>
      </c>
      <c r="K1648" t="e">
        <f>NA()</f>
        <v>#N/A</v>
      </c>
      <c r="L1648" t="e">
        <f>NA()</f>
        <v>#N/A</v>
      </c>
      <c r="M1648" t="e">
        <f>NA()</f>
        <v>#N/A</v>
      </c>
      <c r="N1648" t="e">
        <f>NA()</f>
        <v>#N/A</v>
      </c>
      <c r="O1648" t="e">
        <f>NA()</f>
        <v>#N/A</v>
      </c>
      <c r="P1648" t="e">
        <f>NA()</f>
        <v>#N/A</v>
      </c>
      <c r="Q1648" t="e">
        <f>NA()</f>
        <v>#N/A</v>
      </c>
      <c r="R1648">
        <v>2</v>
      </c>
      <c r="S1648" t="s">
        <v>6535</v>
      </c>
      <c r="T1648" t="e">
        <f>NA()</f>
        <v>#N/A</v>
      </c>
      <c r="U1648" t="e">
        <f>NA()</f>
        <v>#N/A</v>
      </c>
      <c r="V1648">
        <v>2017</v>
      </c>
      <c r="W1648">
        <v>29152</v>
      </c>
      <c r="X1648" t="e">
        <f>NA()</f>
        <v>#N/A</v>
      </c>
      <c r="Y1648" t="e">
        <f>NA()</f>
        <v>#N/A</v>
      </c>
      <c r="Z1648" t="e">
        <f>NA()</f>
        <v>#N/A</v>
      </c>
      <c r="AA1648" s="3">
        <f t="shared" si="1026"/>
        <v>0</v>
      </c>
      <c r="AI1648" t="e">
        <f>NA()</f>
        <v>#N/A</v>
      </c>
      <c r="AJ1648" t="e">
        <f>NA()</f>
        <v>#N/A</v>
      </c>
      <c r="AK1648" t="e">
        <f>NA()</f>
        <v>#N/A</v>
      </c>
      <c r="AL1648" t="e">
        <f>NA()</f>
        <v>#N/A</v>
      </c>
      <c r="AM1648" t="e">
        <f>NA()</f>
        <v>#N/A</v>
      </c>
      <c r="AN1648" t="e">
        <f>NA()</f>
        <v>#N/A</v>
      </c>
      <c r="AO1648" t="e">
        <f>NA()</f>
        <v>#N/A</v>
      </c>
      <c r="AP1648" s="3" t="str">
        <f t="shared" si="1027"/>
        <v>No</v>
      </c>
      <c r="AQ1648" s="3" t="str">
        <f t="shared" si="1028"/>
        <v>No</v>
      </c>
      <c r="AR1648" s="3" t="str">
        <f t="shared" si="1029"/>
        <v>No</v>
      </c>
      <c r="AS1648" t="e">
        <f>NA()</f>
        <v>#N/A</v>
      </c>
      <c r="AT1648" t="e">
        <f>NA()</f>
        <v>#N/A</v>
      </c>
      <c r="AU1648" t="e">
        <f>NA()</f>
        <v>#N/A</v>
      </c>
      <c r="AV1648" t="e">
        <f>NA()</f>
        <v>#N/A</v>
      </c>
      <c r="AW1648" t="e">
        <f>NA()</f>
        <v>#N/A</v>
      </c>
      <c r="AX1648" t="e">
        <f>NA()</f>
        <v>#N/A</v>
      </c>
      <c r="AY1648" t="e">
        <f>NA()</f>
        <v>#N/A</v>
      </c>
      <c r="AZ1648" t="e">
        <f>NA()</f>
        <v>#N/A</v>
      </c>
      <c r="BA1648">
        <v>0</v>
      </c>
      <c r="BB1648" t="s">
        <v>6616</v>
      </c>
      <c r="BC1648" t="e">
        <f>NA()</f>
        <v>#N/A</v>
      </c>
      <c r="BD1648" s="4" t="str">
        <f t="shared" si="1030"/>
        <v>No</v>
      </c>
      <c r="BE1648" t="e">
        <f>NA()</f>
        <v>#N/A</v>
      </c>
      <c r="BF1648" s="3" t="str">
        <f t="shared" si="1031"/>
        <v>No</v>
      </c>
      <c r="BG1648" t="e">
        <f>NA()</f>
        <v>#N/A</v>
      </c>
      <c r="BH1648" s="3" t="e">
        <f t="shared" si="1032"/>
        <v>#N/A</v>
      </c>
      <c r="BI1648" s="3" t="e">
        <f t="shared" si="1033"/>
        <v>#N/A</v>
      </c>
      <c r="BJ1648" s="3" t="e">
        <f t="shared" si="1034"/>
        <v>#N/A</v>
      </c>
      <c r="BK1648" s="3" t="e">
        <f t="shared" si="1035"/>
        <v>#N/A</v>
      </c>
      <c r="BL1648" s="3" t="e">
        <f t="shared" si="1036"/>
        <v>#N/A</v>
      </c>
      <c r="BM1648" s="3" t="e">
        <f t="shared" si="1037"/>
        <v>#N/A</v>
      </c>
      <c r="BN1648" s="3" t="str">
        <f t="shared" si="1038"/>
        <v>Pass</v>
      </c>
      <c r="BO1648" s="3" t="e">
        <f t="shared" si="1039"/>
        <v>#N/A</v>
      </c>
      <c r="BP1648" s="3" t="str">
        <f t="shared" si="1040"/>
        <v>FV&lt;$10K</v>
      </c>
      <c r="BQ1648" t="s">
        <v>6650</v>
      </c>
      <c r="BR1648" s="3" t="str">
        <f t="shared" si="1041"/>
        <v>No, &lt; $20K Lien</v>
      </c>
      <c r="BS1648" s="3" t="str">
        <f t="shared" si="1042"/>
        <v>No, Lien &lt; $20K</v>
      </c>
      <c r="BT1648" t="s">
        <v>6650</v>
      </c>
      <c r="BU1648" s="3" t="str">
        <f t="shared" si="1043"/>
        <v>No</v>
      </c>
      <c r="BV1648" s="3" t="str">
        <f t="shared" si="1044"/>
        <v>No</v>
      </c>
      <c r="BW1648" s="3">
        <f t="shared" si="1045"/>
        <v>0</v>
      </c>
      <c r="BX1648" s="3" t="str">
        <f t="shared" si="1046"/>
        <v>No</v>
      </c>
      <c r="BY1648" s="3">
        <f t="shared" si="1047"/>
        <v>29152</v>
      </c>
      <c r="BZ1648">
        <v>1</v>
      </c>
      <c r="CA1648" s="3">
        <f t="shared" si="1048"/>
        <v>29152</v>
      </c>
      <c r="CC1648" s="3" t="e">
        <f t="shared" si="1049"/>
        <v>#N/A</v>
      </c>
      <c r="CD1648" s="3" t="e">
        <f t="shared" si="1050"/>
        <v>#N/A</v>
      </c>
      <c r="CE1648" s="3" t="str">
        <f t="shared" si="1051"/>
        <v/>
      </c>
      <c r="CF1648" s="3" t="e">
        <f>HLOOKUP(CE1648,'Valuation Data'!$D$2:$K$5,4,FALSE)</f>
        <v>#N/A</v>
      </c>
      <c r="CG1648" s="3">
        <f t="shared" si="1052"/>
        <v>29152</v>
      </c>
      <c r="CH1648" s="3" t="str">
        <f t="shared" si="1053"/>
        <v>No</v>
      </c>
      <c r="CI1648" s="3" t="str">
        <f>VLOOKUP(R1648,'Use Codes &amp; County Type'!A:D,4,FALSE)</f>
        <v>R</v>
      </c>
      <c r="CJ1648" s="3" t="str">
        <f t="shared" si="1054"/>
        <v>No</v>
      </c>
      <c r="CK1648" s="3" t="str">
        <f t="shared" si="1055"/>
        <v>No</v>
      </c>
      <c r="CL1648" s="3">
        <f t="shared" si="1056"/>
        <v>0.35</v>
      </c>
      <c r="CM1648" s="3">
        <f t="shared" si="1057"/>
        <v>10203.199999999999</v>
      </c>
      <c r="CN1648" s="3" t="e">
        <f t="shared" si="1058"/>
        <v>#N/A</v>
      </c>
      <c r="CO1648" s="3" t="e">
        <f t="shared" si="1059"/>
        <v>#N/A</v>
      </c>
      <c r="CP1648" s="3" t="e">
        <f t="shared" si="1060"/>
        <v>#N/A</v>
      </c>
      <c r="CR1648" s="3" t="str">
        <f t="shared" si="1061"/>
        <v>No</v>
      </c>
      <c r="CV1648" s="3" t="str">
        <f t="shared" si="1062"/>
        <v>FMV&lt;$30K</v>
      </c>
      <c r="CW1648" s="3">
        <f t="shared" si="1063"/>
        <v>1647</v>
      </c>
      <c r="CX1648" s="3">
        <f t="shared" si="1064"/>
        <v>509.29</v>
      </c>
      <c r="CY1648" s="3" t="str">
        <f t="shared" si="1065"/>
        <v>Ok</v>
      </c>
      <c r="CZ1648" t="e">
        <f>NA()</f>
        <v>#N/A</v>
      </c>
      <c r="DA1648" t="e">
        <f>NA()</f>
        <v>#N/A</v>
      </c>
    </row>
    <row r="1649" spans="1:105" x14ac:dyDescent="0.25">
      <c r="A1649">
        <v>1648</v>
      </c>
      <c r="B1649" t="s">
        <v>3</v>
      </c>
      <c r="C1649" t="s">
        <v>1757</v>
      </c>
      <c r="D1649">
        <v>565.49</v>
      </c>
      <c r="E1649">
        <v>2017</v>
      </c>
      <c r="F1649">
        <v>565.49</v>
      </c>
      <c r="G1649">
        <v>565.49</v>
      </c>
      <c r="H1649" s="3">
        <f t="shared" si="1025"/>
        <v>0</v>
      </c>
      <c r="I1649">
        <v>86209</v>
      </c>
      <c r="J1649" t="s">
        <v>2734</v>
      </c>
      <c r="K1649" t="s">
        <v>2738</v>
      </c>
      <c r="L1649">
        <v>32097</v>
      </c>
      <c r="M1649" t="s">
        <v>3960</v>
      </c>
      <c r="N1649" t="s">
        <v>4758</v>
      </c>
      <c r="O1649">
        <v>-81.580418652994496</v>
      </c>
      <c r="P1649">
        <v>30.6552837602135</v>
      </c>
      <c r="Q1649" t="s">
        <v>5963</v>
      </c>
      <c r="R1649">
        <v>2</v>
      </c>
      <c r="S1649" t="s">
        <v>6535</v>
      </c>
      <c r="T1649">
        <v>1006</v>
      </c>
      <c r="U1649" t="s">
        <v>6578</v>
      </c>
      <c r="V1649">
        <v>2017</v>
      </c>
      <c r="W1649">
        <v>32584</v>
      </c>
      <c r="X1649">
        <v>2017</v>
      </c>
      <c r="Y1649">
        <v>32584</v>
      </c>
      <c r="Z1649">
        <v>493.29</v>
      </c>
      <c r="AA1649" s="3">
        <f t="shared" si="1026"/>
        <v>0.87232311800385509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 s="3" t="str">
        <f t="shared" si="1027"/>
        <v>No</v>
      </c>
      <c r="AQ1649" s="3" t="str">
        <f t="shared" si="1028"/>
        <v>No</v>
      </c>
      <c r="AR1649" s="3" t="str">
        <f t="shared" si="1029"/>
        <v>No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 t="s">
        <v>6634</v>
      </c>
      <c r="AZ1649">
        <v>0</v>
      </c>
      <c r="BA1649">
        <v>0</v>
      </c>
      <c r="BB1649" t="s">
        <v>6616</v>
      </c>
      <c r="BC1649">
        <v>0</v>
      </c>
      <c r="BD1649" s="4" t="str">
        <f t="shared" si="1030"/>
        <v>No</v>
      </c>
      <c r="BE1649" t="s">
        <v>6640</v>
      </c>
      <c r="BF1649" s="3" t="str">
        <f t="shared" si="1031"/>
        <v>No</v>
      </c>
      <c r="BG1649" t="s">
        <v>6645</v>
      </c>
      <c r="BH1649" s="3" t="str">
        <f t="shared" si="1032"/>
        <v>86209 HILL VALLEY AVE</v>
      </c>
      <c r="BI1649" s="3" t="str">
        <f t="shared" si="1033"/>
        <v>Yulee</v>
      </c>
      <c r="BJ1649" s="3" t="str">
        <f t="shared" si="1034"/>
        <v>Florida</v>
      </c>
      <c r="BK1649" s="3">
        <f t="shared" si="1035"/>
        <v>32097</v>
      </c>
      <c r="BL1649" s="3" t="str">
        <f t="shared" si="1036"/>
        <v>86209 HILL VALLEY AVE YULEE FL 32097</v>
      </c>
      <c r="BM1649" s="3" t="str">
        <f t="shared" si="1037"/>
        <v/>
      </c>
      <c r="BN1649" s="3" t="str">
        <f t="shared" si="1038"/>
        <v>Pass</v>
      </c>
      <c r="BO1649" s="3" t="str">
        <f t="shared" si="1039"/>
        <v>No</v>
      </c>
      <c r="BP1649" s="3" t="str">
        <f t="shared" si="1040"/>
        <v>FV&lt;$10K</v>
      </c>
      <c r="BQ1649" t="s">
        <v>6650</v>
      </c>
      <c r="BR1649" s="3" t="str">
        <f t="shared" si="1041"/>
        <v>No, &lt; $20K Lien</v>
      </c>
      <c r="BS1649" s="3" t="str">
        <f t="shared" si="1042"/>
        <v>No, Lien &lt; $20K</v>
      </c>
      <c r="BT1649" t="s">
        <v>6650</v>
      </c>
      <c r="BU1649" s="3" t="str">
        <f t="shared" si="1043"/>
        <v>No</v>
      </c>
      <c r="BV1649" s="3" t="str">
        <f t="shared" si="1044"/>
        <v>No</v>
      </c>
      <c r="BW1649" s="3">
        <f t="shared" si="1045"/>
        <v>0</v>
      </c>
      <c r="BX1649" s="3" t="str">
        <f t="shared" si="1046"/>
        <v>No</v>
      </c>
      <c r="BY1649" s="3">
        <f t="shared" si="1047"/>
        <v>32584</v>
      </c>
      <c r="BZ1649">
        <v>1</v>
      </c>
      <c r="CA1649" s="3">
        <f t="shared" si="1048"/>
        <v>32584</v>
      </c>
      <c r="CC1649" s="3">
        <f t="shared" si="1049"/>
        <v>0</v>
      </c>
      <c r="CD1649" s="3">
        <f t="shared" si="1050"/>
        <v>0</v>
      </c>
      <c r="CE1649" s="3" t="str">
        <f t="shared" si="1051"/>
        <v/>
      </c>
      <c r="CF1649" s="3" t="e">
        <f>HLOOKUP(CE1649,'Valuation Data'!$D$2:$K$5,4,FALSE)</f>
        <v>#N/A</v>
      </c>
      <c r="CG1649" s="3">
        <f t="shared" si="1052"/>
        <v>32584</v>
      </c>
      <c r="CH1649" s="3" t="str">
        <f t="shared" si="1053"/>
        <v>No</v>
      </c>
      <c r="CI1649" s="3" t="str">
        <f>VLOOKUP(R1649,'Use Codes &amp; County Type'!A:D,4,FALSE)</f>
        <v>R</v>
      </c>
      <c r="CJ1649" s="3" t="str">
        <f t="shared" si="1054"/>
        <v>No</v>
      </c>
      <c r="CK1649" s="3" t="str">
        <f t="shared" si="1055"/>
        <v>No</v>
      </c>
      <c r="CL1649" s="3">
        <f t="shared" si="1056"/>
        <v>0.35</v>
      </c>
      <c r="CM1649" s="3">
        <f t="shared" si="1057"/>
        <v>11404.4</v>
      </c>
      <c r="CN1649" s="3">
        <f t="shared" si="1058"/>
        <v>2261.96</v>
      </c>
      <c r="CO1649" s="3">
        <f t="shared" si="1059"/>
        <v>9142.4399999999987</v>
      </c>
      <c r="CP1649" s="3">
        <f t="shared" si="1060"/>
        <v>6.9419346918733124E-2</v>
      </c>
      <c r="CR1649" s="3" t="str">
        <f t="shared" si="1061"/>
        <v>No</v>
      </c>
      <c r="CV1649" s="3" t="str">
        <f t="shared" si="1062"/>
        <v>*Bid</v>
      </c>
      <c r="CW1649" s="3">
        <f t="shared" si="1063"/>
        <v>1648</v>
      </c>
      <c r="CX1649" s="3">
        <f t="shared" si="1064"/>
        <v>565.49</v>
      </c>
      <c r="CY1649" s="3" t="str">
        <f t="shared" si="1065"/>
        <v>Ok</v>
      </c>
      <c r="CZ1649">
        <v>0</v>
      </c>
      <c r="DA1649">
        <v>0</v>
      </c>
    </row>
    <row r="1650" spans="1:105" x14ac:dyDescent="0.25">
      <c r="A1650">
        <v>1649</v>
      </c>
      <c r="B1650" t="s">
        <v>3</v>
      </c>
      <c r="C1650" t="s">
        <v>1758</v>
      </c>
      <c r="D1650">
        <v>689.59</v>
      </c>
      <c r="E1650">
        <v>2017</v>
      </c>
      <c r="F1650">
        <v>689.59</v>
      </c>
      <c r="G1650">
        <v>689.59</v>
      </c>
      <c r="H1650" s="3">
        <f t="shared" si="1025"/>
        <v>0</v>
      </c>
      <c r="I1650">
        <v>86063</v>
      </c>
      <c r="J1650" t="s">
        <v>2734</v>
      </c>
      <c r="K1650" t="s">
        <v>2738</v>
      </c>
      <c r="L1650">
        <v>32097</v>
      </c>
      <c r="M1650" t="s">
        <v>3961</v>
      </c>
      <c r="N1650" t="s">
        <v>4758</v>
      </c>
      <c r="O1650">
        <v>-81.582089720346104</v>
      </c>
      <c r="P1650">
        <v>30.653774137074599</v>
      </c>
      <c r="Q1650" t="s">
        <v>5964</v>
      </c>
      <c r="R1650">
        <v>2</v>
      </c>
      <c r="S1650" t="s">
        <v>6535</v>
      </c>
      <c r="T1650">
        <v>1006</v>
      </c>
      <c r="U1650" t="s">
        <v>6578</v>
      </c>
      <c r="V1650">
        <v>2017</v>
      </c>
      <c r="W1650">
        <v>38913</v>
      </c>
      <c r="X1650">
        <v>2017</v>
      </c>
      <c r="Y1650">
        <v>41783</v>
      </c>
      <c r="Z1650">
        <v>608.04</v>
      </c>
      <c r="AA1650" s="3">
        <f t="shared" si="1026"/>
        <v>0.8817413245551704</v>
      </c>
      <c r="AB1650" t="s">
        <v>6616</v>
      </c>
      <c r="AC1650" t="s">
        <v>6616</v>
      </c>
      <c r="AI1650" t="s">
        <v>6618</v>
      </c>
      <c r="AJ1650" t="s">
        <v>6618</v>
      </c>
      <c r="AK1650" t="s">
        <v>6618</v>
      </c>
      <c r="AL1650" t="s">
        <v>6618</v>
      </c>
      <c r="AM1650">
        <v>0</v>
      </c>
      <c r="AN1650">
        <v>0</v>
      </c>
      <c r="AO1650">
        <v>0</v>
      </c>
      <c r="AP1650" s="3" t="str">
        <f t="shared" si="1027"/>
        <v>No</v>
      </c>
      <c r="AQ1650" s="3" t="str">
        <f t="shared" si="1028"/>
        <v>No</v>
      </c>
      <c r="AR1650" s="3" t="str">
        <f t="shared" si="1029"/>
        <v>No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1</v>
      </c>
      <c r="AY1650" t="s">
        <v>6636</v>
      </c>
      <c r="AZ1650" t="s">
        <v>6638</v>
      </c>
      <c r="BA1650">
        <v>1</v>
      </c>
      <c r="BB1650" t="s">
        <v>6616</v>
      </c>
      <c r="BC1650" t="s">
        <v>6616</v>
      </c>
      <c r="BD1650" s="4" t="str">
        <f t="shared" si="1030"/>
        <v>No</v>
      </c>
      <c r="BE1650" t="s">
        <v>6640</v>
      </c>
      <c r="BF1650" s="3" t="str">
        <f t="shared" si="1031"/>
        <v>No</v>
      </c>
      <c r="BG1650" t="s">
        <v>6645</v>
      </c>
      <c r="BH1650" s="3" t="str">
        <f t="shared" si="1032"/>
        <v>86063 HILL VALLEY AVE</v>
      </c>
      <c r="BI1650" s="3" t="str">
        <f t="shared" si="1033"/>
        <v>Yulee</v>
      </c>
      <c r="BJ1650" s="3" t="str">
        <f t="shared" si="1034"/>
        <v>Florida</v>
      </c>
      <c r="BK1650" s="3">
        <f t="shared" si="1035"/>
        <v>32097</v>
      </c>
      <c r="BL1650" s="3" t="str">
        <f t="shared" si="1036"/>
        <v>86063 HILL VALLEY AVE YULEE FL 32097</v>
      </c>
      <c r="BM1650" s="3" t="str">
        <f t="shared" si="1037"/>
        <v/>
      </c>
      <c r="BN1650" s="3" t="str">
        <f t="shared" si="1038"/>
        <v>Pass</v>
      </c>
      <c r="BO1650" s="3" t="str">
        <f t="shared" si="1039"/>
        <v>No</v>
      </c>
      <c r="BP1650" s="3" t="str">
        <f t="shared" si="1040"/>
        <v>FV&lt;$10K</v>
      </c>
      <c r="BQ1650" t="s">
        <v>6650</v>
      </c>
      <c r="BR1650" s="3" t="str">
        <f t="shared" si="1041"/>
        <v>No, &lt; $20K Lien</v>
      </c>
      <c r="BS1650" s="3" t="str">
        <f t="shared" si="1042"/>
        <v>No, Lien &lt; $20K</v>
      </c>
      <c r="BT1650" t="s">
        <v>6650</v>
      </c>
      <c r="BU1650" s="3" t="str">
        <f t="shared" si="1043"/>
        <v>No</v>
      </c>
      <c r="BV1650" s="3" t="str">
        <f t="shared" si="1044"/>
        <v>No</v>
      </c>
      <c r="BW1650" s="3">
        <f t="shared" si="1045"/>
        <v>1</v>
      </c>
      <c r="BX1650" s="3" t="str">
        <f t="shared" si="1046"/>
        <v>No</v>
      </c>
      <c r="BY1650" s="3">
        <f t="shared" si="1047"/>
        <v>38913</v>
      </c>
      <c r="BZ1650">
        <v>1</v>
      </c>
      <c r="CA1650" s="3">
        <f t="shared" si="1048"/>
        <v>38913</v>
      </c>
      <c r="CC1650" s="3">
        <f t="shared" si="1049"/>
        <v>0</v>
      </c>
      <c r="CD1650" s="3">
        <f t="shared" si="1050"/>
        <v>0</v>
      </c>
      <c r="CE1650" s="3" t="str">
        <f t="shared" si="1051"/>
        <v/>
      </c>
      <c r="CF1650" s="3" t="e">
        <f>HLOOKUP(CE1650,'Valuation Data'!$D$2:$K$5,4,FALSE)</f>
        <v>#N/A</v>
      </c>
      <c r="CG1650" s="3">
        <f t="shared" si="1052"/>
        <v>38913</v>
      </c>
      <c r="CH1650" s="3" t="str">
        <f t="shared" si="1053"/>
        <v>No</v>
      </c>
      <c r="CI1650" s="3" t="str">
        <f>VLOOKUP(R1650,'Use Codes &amp; County Type'!A:D,4,FALSE)</f>
        <v>R</v>
      </c>
      <c r="CJ1650" s="3" t="str">
        <f t="shared" si="1054"/>
        <v>No</v>
      </c>
      <c r="CK1650" s="3" t="str">
        <f t="shared" si="1055"/>
        <v>No</v>
      </c>
      <c r="CL1650" s="3">
        <f t="shared" si="1056"/>
        <v>0.35</v>
      </c>
      <c r="CM1650" s="3">
        <f t="shared" si="1057"/>
        <v>13619.55</v>
      </c>
      <c r="CN1650" s="3">
        <f t="shared" si="1058"/>
        <v>3447.9500000000003</v>
      </c>
      <c r="CO1650" s="3">
        <f t="shared" si="1059"/>
        <v>10171.599999999999</v>
      </c>
      <c r="CP1650" s="3">
        <f t="shared" si="1060"/>
        <v>8.860663531467633E-2</v>
      </c>
      <c r="CR1650" s="3" t="str">
        <f t="shared" si="1061"/>
        <v>No</v>
      </c>
      <c r="CV1650" s="3" t="str">
        <f t="shared" si="1062"/>
        <v>*Bid</v>
      </c>
      <c r="CW1650" s="3">
        <f t="shared" si="1063"/>
        <v>1649</v>
      </c>
      <c r="CX1650" s="3">
        <f t="shared" si="1064"/>
        <v>689.59</v>
      </c>
      <c r="CY1650" s="3" t="str">
        <f t="shared" si="1065"/>
        <v>Ok</v>
      </c>
      <c r="CZ1650">
        <v>0</v>
      </c>
      <c r="DA1650">
        <v>0</v>
      </c>
    </row>
    <row r="1651" spans="1:105" x14ac:dyDescent="0.25">
      <c r="A1651">
        <v>1650</v>
      </c>
      <c r="B1651" t="s">
        <v>3</v>
      </c>
      <c r="C1651" t="s">
        <v>1759</v>
      </c>
      <c r="D1651">
        <v>1016.9</v>
      </c>
      <c r="E1651">
        <v>2017</v>
      </c>
      <c r="F1651">
        <v>1016.9</v>
      </c>
      <c r="G1651">
        <v>1016.9</v>
      </c>
      <c r="H1651" s="3">
        <f t="shared" si="1025"/>
        <v>0</v>
      </c>
      <c r="I1651">
        <v>86112</v>
      </c>
      <c r="J1651" t="s">
        <v>2734</v>
      </c>
      <c r="K1651" t="s">
        <v>2738</v>
      </c>
      <c r="L1651">
        <v>32097</v>
      </c>
      <c r="M1651" t="s">
        <v>3962</v>
      </c>
      <c r="N1651" t="s">
        <v>4758</v>
      </c>
      <c r="O1651">
        <v>-81.580661195945396</v>
      </c>
      <c r="P1651">
        <v>30.653685915011199</v>
      </c>
      <c r="Q1651" t="s">
        <v>5965</v>
      </c>
      <c r="R1651">
        <v>2</v>
      </c>
      <c r="S1651" t="s">
        <v>6535</v>
      </c>
      <c r="T1651">
        <v>1006</v>
      </c>
      <c r="U1651" t="s">
        <v>6578</v>
      </c>
      <c r="V1651">
        <v>2017</v>
      </c>
      <c r="W1651">
        <v>60156</v>
      </c>
      <c r="X1651">
        <v>2017</v>
      </c>
      <c r="Y1651">
        <v>60156</v>
      </c>
      <c r="Z1651">
        <v>910.68</v>
      </c>
      <c r="AA1651" s="3">
        <f t="shared" si="1026"/>
        <v>0.89554528468875993</v>
      </c>
      <c r="AB1651" t="s">
        <v>6616</v>
      </c>
      <c r="AI1651" t="s">
        <v>6618</v>
      </c>
      <c r="AJ1651" t="s">
        <v>6618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 s="3" t="str">
        <f t="shared" si="1027"/>
        <v>No</v>
      </c>
      <c r="AQ1651" s="3" t="str">
        <f t="shared" si="1028"/>
        <v>No</v>
      </c>
      <c r="AR1651" s="3" t="str">
        <f t="shared" si="1029"/>
        <v>No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1</v>
      </c>
      <c r="AY1651" t="s">
        <v>6636</v>
      </c>
      <c r="AZ1651">
        <v>0</v>
      </c>
      <c r="BA1651">
        <v>1</v>
      </c>
      <c r="BB1651" t="s">
        <v>6616</v>
      </c>
      <c r="BC1651" t="s">
        <v>6616</v>
      </c>
      <c r="BD1651" s="4" t="str">
        <f t="shared" si="1030"/>
        <v>No</v>
      </c>
      <c r="BE1651" t="s">
        <v>6640</v>
      </c>
      <c r="BF1651" s="3" t="str">
        <f t="shared" si="1031"/>
        <v>No</v>
      </c>
      <c r="BG1651" t="s">
        <v>6645</v>
      </c>
      <c r="BH1651" s="3" t="str">
        <f t="shared" si="1032"/>
        <v>86112 HILL VALLEY AVE</v>
      </c>
      <c r="BI1651" s="3" t="str">
        <f t="shared" si="1033"/>
        <v>Yulee</v>
      </c>
      <c r="BJ1651" s="3" t="str">
        <f t="shared" si="1034"/>
        <v>Florida</v>
      </c>
      <c r="BK1651" s="3">
        <f t="shared" si="1035"/>
        <v>32097</v>
      </c>
      <c r="BL1651" s="3" t="str">
        <f t="shared" si="1036"/>
        <v>86112 HILL VALLEY AVE YULEE FL 32097</v>
      </c>
      <c r="BM1651" s="3" t="str">
        <f t="shared" si="1037"/>
        <v/>
      </c>
      <c r="BN1651" s="3" t="str">
        <f t="shared" si="1038"/>
        <v>Pass</v>
      </c>
      <c r="BO1651" s="3" t="str">
        <f t="shared" si="1039"/>
        <v>No</v>
      </c>
      <c r="BP1651" s="3" t="str">
        <f t="shared" si="1040"/>
        <v>FV&lt;$10K</v>
      </c>
      <c r="BQ1651" t="s">
        <v>6650</v>
      </c>
      <c r="BR1651" s="3" t="str">
        <f t="shared" si="1041"/>
        <v>No, &lt; $20K Lien</v>
      </c>
      <c r="BS1651" s="3" t="str">
        <f t="shared" si="1042"/>
        <v>No, Lien &lt; $20K</v>
      </c>
      <c r="BT1651" t="s">
        <v>6650</v>
      </c>
      <c r="BU1651" s="3" t="str">
        <f t="shared" si="1043"/>
        <v>No</v>
      </c>
      <c r="BV1651" s="3" t="str">
        <f t="shared" si="1044"/>
        <v>No</v>
      </c>
      <c r="BW1651" s="3">
        <f t="shared" si="1045"/>
        <v>1</v>
      </c>
      <c r="BX1651" s="3" t="str">
        <f t="shared" si="1046"/>
        <v>No</v>
      </c>
      <c r="BY1651" s="3">
        <f t="shared" si="1047"/>
        <v>60156</v>
      </c>
      <c r="BZ1651">
        <v>1</v>
      </c>
      <c r="CA1651" s="3">
        <f t="shared" si="1048"/>
        <v>60156</v>
      </c>
      <c r="CC1651" s="3">
        <f t="shared" si="1049"/>
        <v>0</v>
      </c>
      <c r="CD1651" s="3">
        <f t="shared" si="1050"/>
        <v>0</v>
      </c>
      <c r="CE1651" s="3" t="str">
        <f t="shared" si="1051"/>
        <v/>
      </c>
      <c r="CF1651" s="3" t="e">
        <f>HLOOKUP(CE1651,'Valuation Data'!$D$2:$K$5,4,FALSE)</f>
        <v>#N/A</v>
      </c>
      <c r="CG1651" s="3">
        <f t="shared" si="1052"/>
        <v>60156</v>
      </c>
      <c r="CH1651" s="3" t="str">
        <f t="shared" si="1053"/>
        <v>No</v>
      </c>
      <c r="CI1651" s="3" t="str">
        <f>VLOOKUP(R1651,'Use Codes &amp; County Type'!A:D,4,FALSE)</f>
        <v>R</v>
      </c>
      <c r="CJ1651" s="3" t="str">
        <f t="shared" si="1054"/>
        <v>No</v>
      </c>
      <c r="CK1651" s="3" t="str">
        <f t="shared" si="1055"/>
        <v>No</v>
      </c>
      <c r="CL1651" s="3">
        <f t="shared" si="1056"/>
        <v>0.35</v>
      </c>
      <c r="CM1651" s="3">
        <f t="shared" si="1057"/>
        <v>21054.6</v>
      </c>
      <c r="CN1651" s="3">
        <f t="shared" si="1058"/>
        <v>5084.5</v>
      </c>
      <c r="CO1651" s="3">
        <f t="shared" si="1059"/>
        <v>15970.099999999999</v>
      </c>
      <c r="CP1651" s="3">
        <f t="shared" si="1060"/>
        <v>8.452190970144291E-2</v>
      </c>
      <c r="CR1651" s="3" t="str">
        <f t="shared" si="1061"/>
        <v>No</v>
      </c>
      <c r="CV1651" s="3" t="str">
        <f t="shared" si="1062"/>
        <v>*Bid</v>
      </c>
      <c r="CW1651" s="3">
        <f t="shared" si="1063"/>
        <v>1650</v>
      </c>
      <c r="CX1651" s="3">
        <f t="shared" si="1064"/>
        <v>1016.9</v>
      </c>
      <c r="CY1651" s="3" t="str">
        <f t="shared" si="1065"/>
        <v>Ok</v>
      </c>
      <c r="CZ1651">
        <v>0</v>
      </c>
      <c r="DA1651">
        <v>0</v>
      </c>
    </row>
    <row r="1652" spans="1:105" x14ac:dyDescent="0.25">
      <c r="A1652">
        <v>1651</v>
      </c>
      <c r="B1652" t="s">
        <v>3</v>
      </c>
      <c r="C1652" t="s">
        <v>1760</v>
      </c>
      <c r="D1652">
        <v>253.83</v>
      </c>
      <c r="E1652">
        <v>2017</v>
      </c>
      <c r="F1652">
        <v>253.83</v>
      </c>
      <c r="G1652">
        <v>253.83</v>
      </c>
      <c r="H1652" s="3">
        <f t="shared" si="1025"/>
        <v>0</v>
      </c>
      <c r="I1652">
        <v>86326</v>
      </c>
      <c r="J1652" t="s">
        <v>2734</v>
      </c>
      <c r="K1652" t="s">
        <v>2738</v>
      </c>
      <c r="L1652">
        <v>32097</v>
      </c>
      <c r="M1652" t="s">
        <v>3963</v>
      </c>
      <c r="N1652" t="s">
        <v>4758</v>
      </c>
      <c r="O1652">
        <v>-81.578306640176294</v>
      </c>
      <c r="P1652">
        <v>30.655813554874602</v>
      </c>
      <c r="Q1652" t="s">
        <v>5966</v>
      </c>
      <c r="R1652">
        <v>2</v>
      </c>
      <c r="S1652" t="s">
        <v>6535</v>
      </c>
      <c r="T1652">
        <v>1006</v>
      </c>
      <c r="U1652" t="s">
        <v>6578</v>
      </c>
      <c r="V1652">
        <v>2017</v>
      </c>
      <c r="W1652">
        <v>39050</v>
      </c>
      <c r="X1652">
        <v>2017</v>
      </c>
      <c r="Y1652">
        <v>45204</v>
      </c>
      <c r="Z1652">
        <v>205.12</v>
      </c>
      <c r="AA1652" s="3">
        <f t="shared" si="1026"/>
        <v>0.80809990938817311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 s="3" t="str">
        <f t="shared" si="1027"/>
        <v>No</v>
      </c>
      <c r="AQ1652" s="3" t="str">
        <f t="shared" si="1028"/>
        <v>No</v>
      </c>
      <c r="AR1652" s="3" t="str">
        <f t="shared" si="1029"/>
        <v>No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 t="s">
        <v>6634</v>
      </c>
      <c r="AZ1652">
        <v>0</v>
      </c>
      <c r="BA1652">
        <v>0</v>
      </c>
      <c r="BB1652" t="s">
        <v>6617</v>
      </c>
      <c r="BC1652">
        <v>0</v>
      </c>
      <c r="BD1652" s="4" t="str">
        <f t="shared" si="1030"/>
        <v>No</v>
      </c>
      <c r="BE1652" t="s">
        <v>6640</v>
      </c>
      <c r="BF1652" s="3" t="str">
        <f t="shared" si="1031"/>
        <v>No</v>
      </c>
      <c r="BG1652" t="s">
        <v>6645</v>
      </c>
      <c r="BH1652" s="3" t="str">
        <f t="shared" si="1032"/>
        <v>86326 HILL VALLEY AVE</v>
      </c>
      <c r="BI1652" s="3" t="str">
        <f t="shared" si="1033"/>
        <v>Yulee</v>
      </c>
      <c r="BJ1652" s="3" t="str">
        <f t="shared" si="1034"/>
        <v>Florida</v>
      </c>
      <c r="BK1652" s="3">
        <f t="shared" si="1035"/>
        <v>32097</v>
      </c>
      <c r="BL1652" s="3" t="str">
        <f t="shared" si="1036"/>
        <v>86326 HILL VALLEY AVE YULEE FL 32097</v>
      </c>
      <c r="BM1652" s="3" t="str">
        <f t="shared" si="1037"/>
        <v/>
      </c>
      <c r="BN1652" s="3" t="str">
        <f t="shared" si="1038"/>
        <v>Pass</v>
      </c>
      <c r="BO1652" s="3" t="str">
        <f t="shared" si="1039"/>
        <v>No</v>
      </c>
      <c r="BP1652" s="3" t="str">
        <f t="shared" si="1040"/>
        <v>FV&lt;$10K</v>
      </c>
      <c r="BQ1652" t="s">
        <v>6650</v>
      </c>
      <c r="BR1652" s="3" t="str">
        <f t="shared" si="1041"/>
        <v>No, &lt; $20K Lien</v>
      </c>
      <c r="BS1652" s="3" t="str">
        <f t="shared" si="1042"/>
        <v>No, Lien &lt; $20K</v>
      </c>
      <c r="BT1652" t="s">
        <v>6650</v>
      </c>
      <c r="BU1652" s="3" t="str">
        <f t="shared" si="1043"/>
        <v>No</v>
      </c>
      <c r="BV1652" s="3" t="str">
        <f t="shared" si="1044"/>
        <v>No</v>
      </c>
      <c r="BW1652" s="3">
        <f t="shared" si="1045"/>
        <v>0</v>
      </c>
      <c r="BX1652" s="3" t="str">
        <f t="shared" si="1046"/>
        <v>No</v>
      </c>
      <c r="BY1652" s="3">
        <f t="shared" si="1047"/>
        <v>39050</v>
      </c>
      <c r="BZ1652">
        <v>1</v>
      </c>
      <c r="CA1652" s="3">
        <f t="shared" si="1048"/>
        <v>39050</v>
      </c>
      <c r="CC1652" s="3">
        <f t="shared" si="1049"/>
        <v>0</v>
      </c>
      <c r="CD1652" s="3">
        <f t="shared" si="1050"/>
        <v>0</v>
      </c>
      <c r="CE1652" s="3" t="str">
        <f t="shared" si="1051"/>
        <v/>
      </c>
      <c r="CF1652" s="3" t="e">
        <f>HLOOKUP(CE1652,'Valuation Data'!$D$2:$K$5,4,FALSE)</f>
        <v>#N/A</v>
      </c>
      <c r="CG1652" s="3">
        <f t="shared" si="1052"/>
        <v>39050</v>
      </c>
      <c r="CH1652" s="3" t="str">
        <f t="shared" si="1053"/>
        <v>No</v>
      </c>
      <c r="CI1652" s="3" t="str">
        <f>VLOOKUP(R1652,'Use Codes &amp; County Type'!A:D,4,FALSE)</f>
        <v>R</v>
      </c>
      <c r="CJ1652" s="3" t="str">
        <f t="shared" si="1054"/>
        <v>No</v>
      </c>
      <c r="CK1652" s="3" t="str">
        <f t="shared" si="1055"/>
        <v>Yes</v>
      </c>
      <c r="CL1652" s="3">
        <f t="shared" si="1056"/>
        <v>0.67</v>
      </c>
      <c r="CM1652" s="3">
        <f t="shared" si="1057"/>
        <v>26163.5</v>
      </c>
      <c r="CN1652" s="3">
        <f t="shared" si="1058"/>
        <v>1015.32</v>
      </c>
      <c r="CO1652" s="3">
        <f t="shared" si="1059"/>
        <v>25148.18</v>
      </c>
      <c r="CP1652" s="3">
        <f t="shared" si="1060"/>
        <v>2.6000512163892448E-2</v>
      </c>
      <c r="CR1652" s="3" t="str">
        <f t="shared" si="1061"/>
        <v>No</v>
      </c>
      <c r="CV1652" s="3" t="str">
        <f t="shared" si="1062"/>
        <v>*Bid</v>
      </c>
      <c r="CW1652" s="3">
        <f t="shared" si="1063"/>
        <v>1651</v>
      </c>
      <c r="CX1652" s="3">
        <f t="shared" si="1064"/>
        <v>253.83</v>
      </c>
      <c r="CY1652" s="3" t="str">
        <f t="shared" si="1065"/>
        <v>Ok</v>
      </c>
      <c r="CZ1652">
        <v>0</v>
      </c>
      <c r="DA1652">
        <v>0</v>
      </c>
    </row>
    <row r="1653" spans="1:105" x14ac:dyDescent="0.25">
      <c r="A1653">
        <v>1652</v>
      </c>
      <c r="B1653" t="s">
        <v>3</v>
      </c>
      <c r="C1653" t="s">
        <v>1761</v>
      </c>
      <c r="D1653">
        <v>943</v>
      </c>
      <c r="E1653">
        <v>2017</v>
      </c>
      <c r="F1653">
        <v>943</v>
      </c>
      <c r="G1653">
        <v>943</v>
      </c>
      <c r="H1653" s="3">
        <f t="shared" si="1025"/>
        <v>0</v>
      </c>
      <c r="I1653">
        <v>86423</v>
      </c>
      <c r="J1653" t="s">
        <v>2734</v>
      </c>
      <c r="K1653" t="s">
        <v>2738</v>
      </c>
      <c r="L1653">
        <v>32097</v>
      </c>
      <c r="M1653" t="s">
        <v>3964</v>
      </c>
      <c r="N1653" t="s">
        <v>4758</v>
      </c>
      <c r="O1653">
        <v>-81.576309144711203</v>
      </c>
      <c r="P1653">
        <v>30.656480378163501</v>
      </c>
      <c r="Q1653" t="s">
        <v>5967</v>
      </c>
      <c r="R1653">
        <v>2</v>
      </c>
      <c r="S1653" t="s">
        <v>6535</v>
      </c>
      <c r="T1653">
        <v>1006</v>
      </c>
      <c r="U1653" t="s">
        <v>6578</v>
      </c>
      <c r="V1653">
        <v>2017</v>
      </c>
      <c r="W1653">
        <v>55642</v>
      </c>
      <c r="X1653">
        <v>2017</v>
      </c>
      <c r="Y1653">
        <v>55642</v>
      </c>
      <c r="Z1653">
        <v>842.35</v>
      </c>
      <c r="AA1653" s="3">
        <f t="shared" si="1026"/>
        <v>0.89326617179215273</v>
      </c>
      <c r="AC1653" t="s">
        <v>6616</v>
      </c>
      <c r="AD1653" t="s">
        <v>6616</v>
      </c>
      <c r="AE1653" t="s">
        <v>6616</v>
      </c>
      <c r="AH1653" t="s">
        <v>6616</v>
      </c>
      <c r="AI1653" t="s">
        <v>6618</v>
      </c>
      <c r="AJ1653" t="s">
        <v>6618</v>
      </c>
      <c r="AK1653" t="s">
        <v>6618</v>
      </c>
      <c r="AL1653" t="s">
        <v>6618</v>
      </c>
      <c r="AM1653" t="s">
        <v>6618</v>
      </c>
      <c r="AN1653" t="s">
        <v>6618</v>
      </c>
      <c r="AO1653">
        <v>0</v>
      </c>
      <c r="AP1653" s="3" t="str">
        <f t="shared" si="1027"/>
        <v>No</v>
      </c>
      <c r="AQ1653" s="3" t="str">
        <f t="shared" si="1028"/>
        <v>No</v>
      </c>
      <c r="AR1653" s="3" t="str">
        <f t="shared" si="1029"/>
        <v>No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 t="s">
        <v>6634</v>
      </c>
      <c r="AZ1653" t="s">
        <v>6638</v>
      </c>
      <c r="BA1653">
        <v>0</v>
      </c>
      <c r="BB1653" t="s">
        <v>6616</v>
      </c>
      <c r="BC1653" t="s">
        <v>6616</v>
      </c>
      <c r="BD1653" s="4" t="str">
        <f t="shared" si="1030"/>
        <v>No</v>
      </c>
      <c r="BE1653" t="s">
        <v>6640</v>
      </c>
      <c r="BF1653" s="3" t="str">
        <f t="shared" si="1031"/>
        <v>No</v>
      </c>
      <c r="BG1653" t="s">
        <v>6645</v>
      </c>
      <c r="BH1653" s="3" t="str">
        <f t="shared" si="1032"/>
        <v>86423 JEAN RD</v>
      </c>
      <c r="BI1653" s="3" t="str">
        <f t="shared" si="1033"/>
        <v>Yulee</v>
      </c>
      <c r="BJ1653" s="3" t="str">
        <f t="shared" si="1034"/>
        <v>Florida</v>
      </c>
      <c r="BK1653" s="3">
        <f t="shared" si="1035"/>
        <v>32097</v>
      </c>
      <c r="BL1653" s="3" t="str">
        <f t="shared" si="1036"/>
        <v>86423 JEAN RD YULEE FL 32097</v>
      </c>
      <c r="BM1653" s="3" t="str">
        <f t="shared" si="1037"/>
        <v/>
      </c>
      <c r="BN1653" s="3" t="str">
        <f t="shared" si="1038"/>
        <v>Pass</v>
      </c>
      <c r="BO1653" s="3" t="str">
        <f t="shared" si="1039"/>
        <v>No</v>
      </c>
      <c r="BP1653" s="3" t="str">
        <f t="shared" si="1040"/>
        <v>FV&lt;$10K</v>
      </c>
      <c r="BQ1653" t="s">
        <v>6650</v>
      </c>
      <c r="BR1653" s="3" t="str">
        <f t="shared" si="1041"/>
        <v>No, &lt; $20K Lien</v>
      </c>
      <c r="BS1653" s="3" t="str">
        <f t="shared" si="1042"/>
        <v>No, Lien &lt; $20K</v>
      </c>
      <c r="BT1653" t="s">
        <v>6650</v>
      </c>
      <c r="BU1653" s="3" t="str">
        <f t="shared" si="1043"/>
        <v>No</v>
      </c>
      <c r="BV1653" s="3" t="str">
        <f t="shared" si="1044"/>
        <v>No</v>
      </c>
      <c r="BW1653" s="3">
        <f t="shared" si="1045"/>
        <v>0</v>
      </c>
      <c r="BX1653" s="3" t="str">
        <f t="shared" si="1046"/>
        <v>No</v>
      </c>
      <c r="BY1653" s="3">
        <f t="shared" si="1047"/>
        <v>55642</v>
      </c>
      <c r="BZ1653">
        <v>1</v>
      </c>
      <c r="CA1653" s="3">
        <f t="shared" si="1048"/>
        <v>55642</v>
      </c>
      <c r="CC1653" s="3">
        <f t="shared" si="1049"/>
        <v>0</v>
      </c>
      <c r="CD1653" s="3">
        <f t="shared" si="1050"/>
        <v>0</v>
      </c>
      <c r="CE1653" s="3" t="str">
        <f t="shared" si="1051"/>
        <v/>
      </c>
      <c r="CF1653" s="3" t="e">
        <f>HLOOKUP(CE1653,'Valuation Data'!$D$2:$K$5,4,FALSE)</f>
        <v>#N/A</v>
      </c>
      <c r="CG1653" s="3">
        <f t="shared" si="1052"/>
        <v>55642</v>
      </c>
      <c r="CH1653" s="3" t="str">
        <f t="shared" si="1053"/>
        <v>No</v>
      </c>
      <c r="CI1653" s="3" t="str">
        <f>VLOOKUP(R1653,'Use Codes &amp; County Type'!A:D,4,FALSE)</f>
        <v>R</v>
      </c>
      <c r="CJ1653" s="3" t="str">
        <f t="shared" si="1054"/>
        <v>No</v>
      </c>
      <c r="CK1653" s="3" t="str">
        <f t="shared" si="1055"/>
        <v>No</v>
      </c>
      <c r="CL1653" s="3">
        <f t="shared" si="1056"/>
        <v>0.35</v>
      </c>
      <c r="CM1653" s="3">
        <f t="shared" si="1057"/>
        <v>19474.699999999997</v>
      </c>
      <c r="CN1653" s="3">
        <f t="shared" si="1058"/>
        <v>3772</v>
      </c>
      <c r="CO1653" s="3">
        <f t="shared" si="1059"/>
        <v>15702.699999999997</v>
      </c>
      <c r="CP1653" s="3">
        <f t="shared" si="1060"/>
        <v>6.7790517954063476E-2</v>
      </c>
      <c r="CR1653" s="3" t="str">
        <f t="shared" si="1061"/>
        <v>No</v>
      </c>
      <c r="CV1653" s="3" t="str">
        <f t="shared" si="1062"/>
        <v>*Bid</v>
      </c>
      <c r="CW1653" s="3">
        <f t="shared" si="1063"/>
        <v>1652</v>
      </c>
      <c r="CX1653" s="3">
        <f t="shared" si="1064"/>
        <v>943</v>
      </c>
      <c r="CY1653" s="3" t="str">
        <f t="shared" si="1065"/>
        <v>Ok</v>
      </c>
      <c r="CZ1653">
        <v>0</v>
      </c>
      <c r="DA1653">
        <v>0</v>
      </c>
    </row>
    <row r="1654" spans="1:105" x14ac:dyDescent="0.25">
      <c r="A1654">
        <v>1653</v>
      </c>
      <c r="B1654" t="s">
        <v>3</v>
      </c>
      <c r="C1654" t="s">
        <v>1762</v>
      </c>
      <c r="D1654">
        <v>585.20000000000005</v>
      </c>
      <c r="E1654">
        <v>2017</v>
      </c>
      <c r="F1654">
        <v>585.20000000000005</v>
      </c>
      <c r="G1654">
        <v>585.20000000000005</v>
      </c>
      <c r="H1654" s="3">
        <f t="shared" si="1025"/>
        <v>0</v>
      </c>
      <c r="I1654">
        <v>86313</v>
      </c>
      <c r="J1654" t="s">
        <v>2734</v>
      </c>
      <c r="K1654" t="s">
        <v>2738</v>
      </c>
      <c r="L1654">
        <v>32097</v>
      </c>
      <c r="M1654" t="s">
        <v>3965</v>
      </c>
      <c r="N1654" t="s">
        <v>4758</v>
      </c>
      <c r="O1654">
        <v>-81.5776546477355</v>
      </c>
      <c r="P1654">
        <v>30.6552645840686</v>
      </c>
      <c r="Q1654" t="s">
        <v>5968</v>
      </c>
      <c r="R1654">
        <v>2</v>
      </c>
      <c r="S1654" t="s">
        <v>6535</v>
      </c>
      <c r="T1654">
        <v>1006</v>
      </c>
      <c r="U1654" t="s">
        <v>6578</v>
      </c>
      <c r="V1654">
        <v>2017</v>
      </c>
      <c r="W1654">
        <v>71312</v>
      </c>
      <c r="X1654">
        <v>2017</v>
      </c>
      <c r="Y1654">
        <v>83279</v>
      </c>
      <c r="Z1654">
        <v>511.51</v>
      </c>
      <c r="AA1654" s="3">
        <f t="shared" si="1026"/>
        <v>0.87407723855092267</v>
      </c>
      <c r="AC1654" t="s">
        <v>6616</v>
      </c>
      <c r="AE1654" t="s">
        <v>6616</v>
      </c>
      <c r="AH1654" t="s">
        <v>6616</v>
      </c>
      <c r="AI1654" t="s">
        <v>6618</v>
      </c>
      <c r="AJ1654" t="s">
        <v>6618</v>
      </c>
      <c r="AK1654" t="s">
        <v>6618</v>
      </c>
      <c r="AL1654" t="s">
        <v>6618</v>
      </c>
      <c r="AM1654">
        <v>0</v>
      </c>
      <c r="AN1654">
        <v>0</v>
      </c>
      <c r="AO1654">
        <v>0</v>
      </c>
      <c r="AP1654" s="3" t="str">
        <f t="shared" si="1027"/>
        <v>No</v>
      </c>
      <c r="AQ1654" s="3" t="str">
        <f t="shared" si="1028"/>
        <v>No</v>
      </c>
      <c r="AR1654" s="3" t="str">
        <f t="shared" si="1029"/>
        <v>No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 t="s">
        <v>6634</v>
      </c>
      <c r="AZ1654" t="s">
        <v>6638</v>
      </c>
      <c r="BA1654">
        <v>0</v>
      </c>
      <c r="BB1654" t="s">
        <v>6617</v>
      </c>
      <c r="BC1654" t="s">
        <v>6616</v>
      </c>
      <c r="BD1654" s="4" t="str">
        <f t="shared" si="1030"/>
        <v>No</v>
      </c>
      <c r="BE1654" t="s">
        <v>6640</v>
      </c>
      <c r="BF1654" s="3" t="str">
        <f t="shared" si="1031"/>
        <v>No</v>
      </c>
      <c r="BG1654" t="s">
        <v>6645</v>
      </c>
      <c r="BH1654" s="3" t="str">
        <f t="shared" si="1032"/>
        <v>86313 JEAN RD</v>
      </c>
      <c r="BI1654" s="3" t="str">
        <f t="shared" si="1033"/>
        <v>Yulee</v>
      </c>
      <c r="BJ1654" s="3" t="str">
        <f t="shared" si="1034"/>
        <v>Florida</v>
      </c>
      <c r="BK1654" s="3">
        <f t="shared" si="1035"/>
        <v>32097</v>
      </c>
      <c r="BL1654" s="3" t="str">
        <f t="shared" si="1036"/>
        <v>86313 JEAN RD YULEE FL 32097</v>
      </c>
      <c r="BM1654" s="3" t="str">
        <f t="shared" si="1037"/>
        <v/>
      </c>
      <c r="BN1654" s="3" t="str">
        <f t="shared" si="1038"/>
        <v>Pass</v>
      </c>
      <c r="BO1654" s="3" t="str">
        <f t="shared" si="1039"/>
        <v>No</v>
      </c>
      <c r="BP1654" s="3" t="str">
        <f t="shared" si="1040"/>
        <v>FV&lt;$10K</v>
      </c>
      <c r="BQ1654" t="s">
        <v>6650</v>
      </c>
      <c r="BR1654" s="3" t="str">
        <f t="shared" si="1041"/>
        <v>No, &lt; $20K Lien</v>
      </c>
      <c r="BS1654" s="3" t="str">
        <f t="shared" si="1042"/>
        <v>No, Lien &lt; $20K</v>
      </c>
      <c r="BT1654" t="s">
        <v>6650</v>
      </c>
      <c r="BU1654" s="3" t="str">
        <f t="shared" si="1043"/>
        <v>No</v>
      </c>
      <c r="BV1654" s="3" t="str">
        <f t="shared" si="1044"/>
        <v>No</v>
      </c>
      <c r="BW1654" s="3">
        <f t="shared" si="1045"/>
        <v>0</v>
      </c>
      <c r="BX1654" s="3" t="str">
        <f t="shared" si="1046"/>
        <v>No</v>
      </c>
      <c r="BY1654" s="3">
        <f t="shared" si="1047"/>
        <v>71312</v>
      </c>
      <c r="BZ1654">
        <v>1</v>
      </c>
      <c r="CA1654" s="3">
        <f t="shared" si="1048"/>
        <v>71312</v>
      </c>
      <c r="CC1654" s="3">
        <f t="shared" si="1049"/>
        <v>0</v>
      </c>
      <c r="CD1654" s="3">
        <f t="shared" si="1050"/>
        <v>0</v>
      </c>
      <c r="CE1654" s="3" t="str">
        <f t="shared" si="1051"/>
        <v/>
      </c>
      <c r="CF1654" s="3" t="e">
        <f>HLOOKUP(CE1654,'Valuation Data'!$D$2:$K$5,4,FALSE)</f>
        <v>#N/A</v>
      </c>
      <c r="CG1654" s="3">
        <f t="shared" si="1052"/>
        <v>71312</v>
      </c>
      <c r="CH1654" s="3" t="str">
        <f t="shared" si="1053"/>
        <v>No</v>
      </c>
      <c r="CI1654" s="3" t="str">
        <f>VLOOKUP(R1654,'Use Codes &amp; County Type'!A:D,4,FALSE)</f>
        <v>R</v>
      </c>
      <c r="CJ1654" s="3" t="str">
        <f t="shared" si="1054"/>
        <v>No</v>
      </c>
      <c r="CK1654" s="3" t="str">
        <f t="shared" si="1055"/>
        <v>Yes</v>
      </c>
      <c r="CL1654" s="3">
        <f t="shared" si="1056"/>
        <v>0.67</v>
      </c>
      <c r="CM1654" s="3">
        <f t="shared" si="1057"/>
        <v>47779.040000000001</v>
      </c>
      <c r="CN1654" s="3">
        <f t="shared" si="1058"/>
        <v>2340.8000000000002</v>
      </c>
      <c r="CO1654" s="3">
        <f t="shared" si="1059"/>
        <v>45438.239999999998</v>
      </c>
      <c r="CP1654" s="3">
        <f t="shared" si="1060"/>
        <v>3.2824770024680282E-2</v>
      </c>
      <c r="CR1654" s="3" t="str">
        <f t="shared" si="1061"/>
        <v>No</v>
      </c>
      <c r="CV1654" s="3" t="str">
        <f t="shared" si="1062"/>
        <v>*Bid</v>
      </c>
      <c r="CW1654" s="3">
        <f t="shared" si="1063"/>
        <v>1653</v>
      </c>
      <c r="CX1654" s="3">
        <f t="shared" si="1064"/>
        <v>585.20000000000005</v>
      </c>
      <c r="CY1654" s="3" t="str">
        <f t="shared" si="1065"/>
        <v>Ok</v>
      </c>
      <c r="CZ1654">
        <v>0</v>
      </c>
      <c r="DA1654">
        <v>0</v>
      </c>
    </row>
    <row r="1655" spans="1:105" x14ac:dyDescent="0.25">
      <c r="A1655">
        <v>1654</v>
      </c>
      <c r="B1655" t="s">
        <v>3</v>
      </c>
      <c r="C1655" t="s">
        <v>1763</v>
      </c>
      <c r="D1655">
        <v>486.32</v>
      </c>
      <c r="E1655">
        <v>2017</v>
      </c>
      <c r="F1655">
        <v>486.32</v>
      </c>
      <c r="G1655">
        <v>486.32</v>
      </c>
      <c r="H1655" s="3">
        <f t="shared" si="1025"/>
        <v>0</v>
      </c>
      <c r="I1655">
        <v>86277</v>
      </c>
      <c r="J1655" t="s">
        <v>2734</v>
      </c>
      <c r="K1655" t="s">
        <v>2738</v>
      </c>
      <c r="L1655">
        <v>32097</v>
      </c>
      <c r="M1655" t="s">
        <v>3966</v>
      </c>
      <c r="N1655" t="s">
        <v>4758</v>
      </c>
      <c r="O1655">
        <v>-81.5779910255701</v>
      </c>
      <c r="P1655">
        <v>30.654960646940498</v>
      </c>
      <c r="Q1655" t="s">
        <v>5969</v>
      </c>
      <c r="R1655">
        <v>2</v>
      </c>
      <c r="S1655" t="s">
        <v>6535</v>
      </c>
      <c r="T1655">
        <v>1006</v>
      </c>
      <c r="U1655" t="s">
        <v>6578</v>
      </c>
      <c r="V1655">
        <v>2017</v>
      </c>
      <c r="W1655">
        <v>55341</v>
      </c>
      <c r="X1655">
        <v>2017</v>
      </c>
      <c r="Y1655">
        <v>69065</v>
      </c>
      <c r="Z1655">
        <v>420.09</v>
      </c>
      <c r="AA1655" s="3">
        <f t="shared" si="1026"/>
        <v>0.86381394966277347</v>
      </c>
      <c r="AB1655" t="s">
        <v>6616</v>
      </c>
      <c r="AC1655" t="s">
        <v>6616</v>
      </c>
      <c r="AD1655" t="s">
        <v>6616</v>
      </c>
      <c r="AE1655" t="s">
        <v>6616</v>
      </c>
      <c r="AF1655" t="s">
        <v>6616</v>
      </c>
      <c r="AG1655" t="s">
        <v>6616</v>
      </c>
      <c r="AH1655" t="s">
        <v>6616</v>
      </c>
      <c r="AI1655" t="s">
        <v>6618</v>
      </c>
      <c r="AJ1655" t="s">
        <v>6618</v>
      </c>
      <c r="AK1655" t="s">
        <v>6618</v>
      </c>
      <c r="AL1655" t="s">
        <v>6618</v>
      </c>
      <c r="AM1655" t="s">
        <v>6618</v>
      </c>
      <c r="AN1655" t="s">
        <v>6618</v>
      </c>
      <c r="AO1655" t="s">
        <v>6618</v>
      </c>
      <c r="AP1655" s="3" t="str">
        <f t="shared" si="1027"/>
        <v>No</v>
      </c>
      <c r="AQ1655" s="3" t="str">
        <f t="shared" si="1028"/>
        <v>No</v>
      </c>
      <c r="AR1655" s="3" t="str">
        <f t="shared" si="1029"/>
        <v>No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 t="s">
        <v>6634</v>
      </c>
      <c r="AZ1655" t="s">
        <v>6638</v>
      </c>
      <c r="BA1655">
        <v>1</v>
      </c>
      <c r="BB1655" t="s">
        <v>6617</v>
      </c>
      <c r="BC1655" t="s">
        <v>6616</v>
      </c>
      <c r="BD1655" s="4" t="str">
        <f t="shared" si="1030"/>
        <v>No</v>
      </c>
      <c r="BE1655" t="s">
        <v>6640</v>
      </c>
      <c r="BF1655" s="3" t="str">
        <f t="shared" si="1031"/>
        <v>No</v>
      </c>
      <c r="BG1655" t="s">
        <v>6645</v>
      </c>
      <c r="BH1655" s="3" t="str">
        <f t="shared" si="1032"/>
        <v>86277 JEAN RD</v>
      </c>
      <c r="BI1655" s="3" t="str">
        <f t="shared" si="1033"/>
        <v>Yulee</v>
      </c>
      <c r="BJ1655" s="3" t="str">
        <f t="shared" si="1034"/>
        <v>Florida</v>
      </c>
      <c r="BK1655" s="3">
        <f t="shared" si="1035"/>
        <v>32097</v>
      </c>
      <c r="BL1655" s="3" t="str">
        <f t="shared" si="1036"/>
        <v>86277 JEAN RD YULEE FL 32097</v>
      </c>
      <c r="BM1655" s="3" t="str">
        <f t="shared" si="1037"/>
        <v/>
      </c>
      <c r="BN1655" s="3" t="str">
        <f t="shared" si="1038"/>
        <v>Pass</v>
      </c>
      <c r="BO1655" s="3" t="str">
        <f t="shared" si="1039"/>
        <v>No</v>
      </c>
      <c r="BP1655" s="3" t="str">
        <f t="shared" si="1040"/>
        <v>FV&lt;$10K</v>
      </c>
      <c r="BQ1655" t="s">
        <v>6650</v>
      </c>
      <c r="BR1655" s="3" t="str">
        <f t="shared" si="1041"/>
        <v>No, &lt; $20K Lien</v>
      </c>
      <c r="BS1655" s="3" t="str">
        <f t="shared" si="1042"/>
        <v>No, Lien &lt; $20K</v>
      </c>
      <c r="BT1655" t="s">
        <v>6650</v>
      </c>
      <c r="BU1655" s="3" t="str">
        <f t="shared" si="1043"/>
        <v>No</v>
      </c>
      <c r="BV1655" s="3" t="str">
        <f t="shared" si="1044"/>
        <v>No</v>
      </c>
      <c r="BW1655" s="3">
        <f t="shared" si="1045"/>
        <v>1</v>
      </c>
      <c r="BX1655" s="3" t="str">
        <f t="shared" si="1046"/>
        <v>No</v>
      </c>
      <c r="BY1655" s="3">
        <f t="shared" si="1047"/>
        <v>55341</v>
      </c>
      <c r="BZ1655">
        <v>1</v>
      </c>
      <c r="CA1655" s="3">
        <f t="shared" si="1048"/>
        <v>55341</v>
      </c>
      <c r="CC1655" s="3">
        <f t="shared" si="1049"/>
        <v>0</v>
      </c>
      <c r="CD1655" s="3">
        <f t="shared" si="1050"/>
        <v>0</v>
      </c>
      <c r="CE1655" s="3" t="str">
        <f t="shared" si="1051"/>
        <v/>
      </c>
      <c r="CF1655" s="3" t="e">
        <f>HLOOKUP(CE1655,'Valuation Data'!$D$2:$K$5,4,FALSE)</f>
        <v>#N/A</v>
      </c>
      <c r="CG1655" s="3">
        <f t="shared" si="1052"/>
        <v>55341</v>
      </c>
      <c r="CH1655" s="3" t="str">
        <f t="shared" si="1053"/>
        <v>No</v>
      </c>
      <c r="CI1655" s="3" t="str">
        <f>VLOOKUP(R1655,'Use Codes &amp; County Type'!A:D,4,FALSE)</f>
        <v>R</v>
      </c>
      <c r="CJ1655" s="3" t="str">
        <f t="shared" si="1054"/>
        <v>No</v>
      </c>
      <c r="CK1655" s="3" t="str">
        <f t="shared" si="1055"/>
        <v>Yes</v>
      </c>
      <c r="CL1655" s="3">
        <f t="shared" si="1056"/>
        <v>0.67</v>
      </c>
      <c r="CM1655" s="3">
        <f t="shared" si="1057"/>
        <v>37078.47</v>
      </c>
      <c r="CN1655" s="3">
        <f t="shared" si="1058"/>
        <v>2431.6</v>
      </c>
      <c r="CO1655" s="3">
        <f t="shared" si="1059"/>
        <v>34646.870000000003</v>
      </c>
      <c r="CP1655" s="3">
        <f t="shared" si="1060"/>
        <v>4.3938490450118356E-2</v>
      </c>
      <c r="CR1655" s="3" t="str">
        <f t="shared" si="1061"/>
        <v>No</v>
      </c>
      <c r="CV1655" s="3" t="str">
        <f t="shared" si="1062"/>
        <v>*Bid</v>
      </c>
      <c r="CW1655" s="3">
        <f t="shared" si="1063"/>
        <v>1654</v>
      </c>
      <c r="CX1655" s="3">
        <f t="shared" si="1064"/>
        <v>486.32</v>
      </c>
      <c r="CY1655" s="3" t="str">
        <f t="shared" si="1065"/>
        <v>Ok</v>
      </c>
      <c r="CZ1655">
        <v>0</v>
      </c>
      <c r="DA1655">
        <v>0</v>
      </c>
    </row>
    <row r="1656" spans="1:105" x14ac:dyDescent="0.25">
      <c r="A1656">
        <v>1655</v>
      </c>
      <c r="B1656" t="s">
        <v>3</v>
      </c>
      <c r="C1656" t="s">
        <v>1764</v>
      </c>
      <c r="D1656">
        <v>431.06</v>
      </c>
      <c r="E1656">
        <v>2017</v>
      </c>
      <c r="F1656">
        <v>431.06</v>
      </c>
      <c r="G1656">
        <v>431.06</v>
      </c>
      <c r="H1656" s="3">
        <f t="shared" si="1025"/>
        <v>0</v>
      </c>
      <c r="I1656">
        <v>86204</v>
      </c>
      <c r="J1656" t="s">
        <v>2734</v>
      </c>
      <c r="K1656" t="s">
        <v>2738</v>
      </c>
      <c r="L1656">
        <v>32097</v>
      </c>
      <c r="M1656" t="s">
        <v>3967</v>
      </c>
      <c r="N1656" t="s">
        <v>4758</v>
      </c>
      <c r="O1656">
        <v>-81.578116902028995</v>
      </c>
      <c r="P1656">
        <v>30.653472649891899</v>
      </c>
      <c r="Q1656" t="s">
        <v>5970</v>
      </c>
      <c r="R1656">
        <v>2</v>
      </c>
      <c r="S1656" t="s">
        <v>6535</v>
      </c>
      <c r="T1656">
        <v>1006</v>
      </c>
      <c r="U1656" t="s">
        <v>6578</v>
      </c>
      <c r="V1656">
        <v>2017</v>
      </c>
      <c r="W1656">
        <v>49874</v>
      </c>
      <c r="X1656">
        <v>2017</v>
      </c>
      <c r="Y1656">
        <v>56164</v>
      </c>
      <c r="Z1656">
        <v>368.99</v>
      </c>
      <c r="AA1656" s="3">
        <f t="shared" si="1026"/>
        <v>0.85600612443743329</v>
      </c>
      <c r="AB1656" t="s">
        <v>6616</v>
      </c>
      <c r="AI1656" t="s">
        <v>6618</v>
      </c>
      <c r="AJ1656" t="s">
        <v>6618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 s="3" t="str">
        <f t="shared" si="1027"/>
        <v>No</v>
      </c>
      <c r="AQ1656" s="3" t="str">
        <f t="shared" si="1028"/>
        <v>No</v>
      </c>
      <c r="AR1656" s="3" t="str">
        <f t="shared" si="1029"/>
        <v>No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 t="s">
        <v>6634</v>
      </c>
      <c r="AZ1656">
        <v>0</v>
      </c>
      <c r="BA1656">
        <v>1</v>
      </c>
      <c r="BB1656" t="s">
        <v>6617</v>
      </c>
      <c r="BC1656" t="s">
        <v>6616</v>
      </c>
      <c r="BD1656" s="4" t="str">
        <f t="shared" si="1030"/>
        <v>No</v>
      </c>
      <c r="BE1656" t="s">
        <v>6640</v>
      </c>
      <c r="BF1656" s="3" t="str">
        <f t="shared" si="1031"/>
        <v>No</v>
      </c>
      <c r="BG1656" t="s">
        <v>6645</v>
      </c>
      <c r="BH1656" s="3" t="str">
        <f t="shared" si="1032"/>
        <v>86204 JEAN RD</v>
      </c>
      <c r="BI1656" s="3" t="str">
        <f t="shared" si="1033"/>
        <v>Yulee</v>
      </c>
      <c r="BJ1656" s="3" t="str">
        <f t="shared" si="1034"/>
        <v>Florida</v>
      </c>
      <c r="BK1656" s="3">
        <f t="shared" si="1035"/>
        <v>32097</v>
      </c>
      <c r="BL1656" s="3" t="str">
        <f t="shared" si="1036"/>
        <v>86204 JEAN RD YULEE FL 32097</v>
      </c>
      <c r="BM1656" s="3" t="str">
        <f t="shared" si="1037"/>
        <v/>
      </c>
      <c r="BN1656" s="3" t="str">
        <f t="shared" si="1038"/>
        <v>Pass</v>
      </c>
      <c r="BO1656" s="3" t="str">
        <f t="shared" si="1039"/>
        <v>No</v>
      </c>
      <c r="BP1656" s="3" t="str">
        <f t="shared" si="1040"/>
        <v>FV&lt;$10K</v>
      </c>
      <c r="BQ1656" t="s">
        <v>6650</v>
      </c>
      <c r="BR1656" s="3" t="str">
        <f t="shared" si="1041"/>
        <v>No, &lt; $20K Lien</v>
      </c>
      <c r="BS1656" s="3" t="str">
        <f t="shared" si="1042"/>
        <v>No, Lien &lt; $20K</v>
      </c>
      <c r="BT1656" t="s">
        <v>6650</v>
      </c>
      <c r="BU1656" s="3" t="str">
        <f t="shared" si="1043"/>
        <v>No</v>
      </c>
      <c r="BV1656" s="3" t="str">
        <f t="shared" si="1044"/>
        <v>No</v>
      </c>
      <c r="BW1656" s="3">
        <f t="shared" si="1045"/>
        <v>1</v>
      </c>
      <c r="BX1656" s="3" t="str">
        <f t="shared" si="1046"/>
        <v>No</v>
      </c>
      <c r="BY1656" s="3">
        <f t="shared" si="1047"/>
        <v>49874</v>
      </c>
      <c r="BZ1656">
        <v>1</v>
      </c>
      <c r="CA1656" s="3">
        <f t="shared" si="1048"/>
        <v>49874</v>
      </c>
      <c r="CC1656" s="3">
        <f t="shared" si="1049"/>
        <v>0</v>
      </c>
      <c r="CD1656" s="3">
        <f t="shared" si="1050"/>
        <v>0</v>
      </c>
      <c r="CE1656" s="3" t="str">
        <f t="shared" si="1051"/>
        <v/>
      </c>
      <c r="CF1656" s="3" t="e">
        <f>HLOOKUP(CE1656,'Valuation Data'!$D$2:$K$5,4,FALSE)</f>
        <v>#N/A</v>
      </c>
      <c r="CG1656" s="3">
        <f t="shared" si="1052"/>
        <v>49874</v>
      </c>
      <c r="CH1656" s="3" t="str">
        <f t="shared" si="1053"/>
        <v>No</v>
      </c>
      <c r="CI1656" s="3" t="str">
        <f>VLOOKUP(R1656,'Use Codes &amp; County Type'!A:D,4,FALSE)</f>
        <v>R</v>
      </c>
      <c r="CJ1656" s="3" t="str">
        <f t="shared" si="1054"/>
        <v>No</v>
      </c>
      <c r="CK1656" s="3" t="str">
        <f t="shared" si="1055"/>
        <v>Yes</v>
      </c>
      <c r="CL1656" s="3">
        <f t="shared" si="1056"/>
        <v>0.67</v>
      </c>
      <c r="CM1656" s="3">
        <f t="shared" si="1057"/>
        <v>33415.58</v>
      </c>
      <c r="CN1656" s="3">
        <f t="shared" si="1058"/>
        <v>2155.3000000000002</v>
      </c>
      <c r="CO1656" s="3">
        <f t="shared" si="1059"/>
        <v>31260.280000000002</v>
      </c>
      <c r="CP1656" s="3">
        <f t="shared" si="1060"/>
        <v>4.3214901551910816E-2</v>
      </c>
      <c r="CR1656" s="3" t="str">
        <f t="shared" si="1061"/>
        <v>No</v>
      </c>
      <c r="CV1656" s="3" t="str">
        <f t="shared" si="1062"/>
        <v>*Bid</v>
      </c>
      <c r="CW1656" s="3">
        <f t="shared" si="1063"/>
        <v>1655</v>
      </c>
      <c r="CX1656" s="3">
        <f t="shared" si="1064"/>
        <v>431.06</v>
      </c>
      <c r="CY1656" s="3" t="str">
        <f t="shared" si="1065"/>
        <v>Ok</v>
      </c>
      <c r="CZ1656">
        <v>0</v>
      </c>
      <c r="DA1656">
        <v>0</v>
      </c>
    </row>
    <row r="1657" spans="1:105" x14ac:dyDescent="0.25">
      <c r="A1657">
        <v>1656</v>
      </c>
      <c r="B1657" t="s">
        <v>3</v>
      </c>
      <c r="C1657" t="s">
        <v>1765</v>
      </c>
      <c r="D1657">
        <v>635.27</v>
      </c>
      <c r="E1657">
        <v>2017</v>
      </c>
      <c r="F1657">
        <v>635.27</v>
      </c>
      <c r="G1657">
        <v>635.27</v>
      </c>
      <c r="H1657" s="3">
        <f t="shared" si="1025"/>
        <v>0</v>
      </c>
      <c r="I1657">
        <v>86294</v>
      </c>
      <c r="J1657" t="s">
        <v>2734</v>
      </c>
      <c r="K1657" t="s">
        <v>2738</v>
      </c>
      <c r="L1657">
        <v>32097</v>
      </c>
      <c r="M1657" t="s">
        <v>3968</v>
      </c>
      <c r="N1657" t="s">
        <v>4758</v>
      </c>
      <c r="O1657">
        <v>-81.577107643884901</v>
      </c>
      <c r="P1657">
        <v>30.6543843447112</v>
      </c>
      <c r="Q1657" t="s">
        <v>5971</v>
      </c>
      <c r="R1657">
        <v>2</v>
      </c>
      <c r="S1657" t="s">
        <v>6535</v>
      </c>
      <c r="T1657">
        <v>1006</v>
      </c>
      <c r="U1657" t="s">
        <v>6578</v>
      </c>
      <c r="V1657">
        <v>2017</v>
      </c>
      <c r="W1657">
        <v>36846</v>
      </c>
      <c r="X1657">
        <v>2017</v>
      </c>
      <c r="Y1657">
        <v>36846</v>
      </c>
      <c r="Z1657">
        <v>557.80999999999995</v>
      </c>
      <c r="AA1657" s="3">
        <f t="shared" si="1026"/>
        <v>0.87806759330678286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 s="3" t="str">
        <f t="shared" si="1027"/>
        <v>No</v>
      </c>
      <c r="AQ1657" s="3" t="str">
        <f t="shared" si="1028"/>
        <v>No</v>
      </c>
      <c r="AR1657" s="3" t="str">
        <f t="shared" si="1029"/>
        <v>No</v>
      </c>
      <c r="AS1657">
        <v>0</v>
      </c>
      <c r="AT1657">
        <v>0</v>
      </c>
      <c r="AU1657">
        <v>43956</v>
      </c>
      <c r="AV1657" t="s">
        <v>6628</v>
      </c>
      <c r="AW1657">
        <v>0</v>
      </c>
      <c r="AX1657">
        <v>0</v>
      </c>
      <c r="AY1657" t="s">
        <v>6634</v>
      </c>
      <c r="AZ1657">
        <v>0</v>
      </c>
      <c r="BA1657">
        <v>0</v>
      </c>
      <c r="BB1657" t="s">
        <v>6616</v>
      </c>
      <c r="BC1657">
        <v>0</v>
      </c>
      <c r="BD1657" s="4" t="str">
        <f t="shared" si="1030"/>
        <v>No</v>
      </c>
      <c r="BE1657" t="s">
        <v>6640</v>
      </c>
      <c r="BF1657" s="3" t="str">
        <f t="shared" si="1031"/>
        <v>No</v>
      </c>
      <c r="BG1657" t="s">
        <v>6645</v>
      </c>
      <c r="BH1657" s="3" t="str">
        <f t="shared" si="1032"/>
        <v>86294 JEAN RD</v>
      </c>
      <c r="BI1657" s="3" t="str">
        <f t="shared" si="1033"/>
        <v>Yulee</v>
      </c>
      <c r="BJ1657" s="3" t="str">
        <f t="shared" si="1034"/>
        <v>Florida</v>
      </c>
      <c r="BK1657" s="3">
        <f t="shared" si="1035"/>
        <v>32097</v>
      </c>
      <c r="BL1657" s="3" t="str">
        <f t="shared" si="1036"/>
        <v>86294 JEAN RD YULEE FL 32097</v>
      </c>
      <c r="BM1657" s="3" t="str">
        <f t="shared" si="1037"/>
        <v>L</v>
      </c>
      <c r="BN1657" s="3" t="str">
        <f t="shared" si="1038"/>
        <v>Pass</v>
      </c>
      <c r="BO1657" s="3" t="str">
        <f t="shared" si="1039"/>
        <v>No</v>
      </c>
      <c r="BP1657" s="3" t="str">
        <f t="shared" si="1040"/>
        <v>FV&lt;$10K</v>
      </c>
      <c r="BQ1657" t="s">
        <v>6650</v>
      </c>
      <c r="BR1657" s="3" t="str">
        <f t="shared" si="1041"/>
        <v>No, &lt; $20K Lien</v>
      </c>
      <c r="BS1657" s="3" t="str">
        <f t="shared" si="1042"/>
        <v>No, Lien &lt; $20K</v>
      </c>
      <c r="BT1657" t="s">
        <v>6650</v>
      </c>
      <c r="BU1657" s="3" t="str">
        <f t="shared" si="1043"/>
        <v>No</v>
      </c>
      <c r="BV1657" s="3" t="str">
        <f t="shared" si="1044"/>
        <v>No</v>
      </c>
      <c r="BW1657" s="3">
        <f t="shared" si="1045"/>
        <v>0</v>
      </c>
      <c r="BX1657" s="3" t="str">
        <f t="shared" si="1046"/>
        <v>No</v>
      </c>
      <c r="BY1657" s="3">
        <f t="shared" si="1047"/>
        <v>36846</v>
      </c>
      <c r="BZ1657">
        <v>1</v>
      </c>
      <c r="CA1657" s="3">
        <f t="shared" si="1048"/>
        <v>36846</v>
      </c>
      <c r="CC1657" s="3">
        <f t="shared" si="1049"/>
        <v>0</v>
      </c>
      <c r="CD1657" s="3">
        <f t="shared" si="1050"/>
        <v>0</v>
      </c>
      <c r="CE1657" s="3" t="str">
        <f t="shared" si="1051"/>
        <v/>
      </c>
      <c r="CF1657" s="3" t="e">
        <f>HLOOKUP(CE1657,'Valuation Data'!$D$2:$K$5,4,FALSE)</f>
        <v>#N/A</v>
      </c>
      <c r="CG1657" s="3">
        <f t="shared" si="1052"/>
        <v>36846</v>
      </c>
      <c r="CH1657" s="3" t="str">
        <f t="shared" si="1053"/>
        <v>No</v>
      </c>
      <c r="CI1657" s="3" t="str">
        <f>VLOOKUP(R1657,'Use Codes &amp; County Type'!A:D,4,FALSE)</f>
        <v>R</v>
      </c>
      <c r="CJ1657" s="3" t="str">
        <f t="shared" si="1054"/>
        <v>No</v>
      </c>
      <c r="CK1657" s="3" t="str">
        <f t="shared" si="1055"/>
        <v>No</v>
      </c>
      <c r="CL1657" s="3">
        <f t="shared" si="1056"/>
        <v>0.35</v>
      </c>
      <c r="CM1657" s="3">
        <f t="shared" si="1057"/>
        <v>12896.099999999999</v>
      </c>
      <c r="CN1657" s="3">
        <f t="shared" si="1058"/>
        <v>2541.08</v>
      </c>
      <c r="CO1657" s="3">
        <f t="shared" si="1059"/>
        <v>10355.019999999999</v>
      </c>
      <c r="CP1657" s="3">
        <f t="shared" si="1060"/>
        <v>6.8964880855452423E-2</v>
      </c>
      <c r="CR1657" s="3" t="str">
        <f t="shared" si="1061"/>
        <v>No</v>
      </c>
      <c r="CV1657" s="3" t="str">
        <f t="shared" si="1062"/>
        <v>*Bid</v>
      </c>
      <c r="CW1657" s="3">
        <f t="shared" si="1063"/>
        <v>1656</v>
      </c>
      <c r="CX1657" s="3">
        <f t="shared" si="1064"/>
        <v>635.27</v>
      </c>
      <c r="CY1657" s="3" t="str">
        <f t="shared" si="1065"/>
        <v>Ok</v>
      </c>
      <c r="CZ1657">
        <v>0</v>
      </c>
      <c r="DA1657">
        <v>0</v>
      </c>
    </row>
    <row r="1658" spans="1:105" x14ac:dyDescent="0.25">
      <c r="A1658">
        <v>1657</v>
      </c>
      <c r="B1658" t="s">
        <v>3</v>
      </c>
      <c r="C1658" t="s">
        <v>1766</v>
      </c>
      <c r="D1658">
        <v>568.55999999999995</v>
      </c>
      <c r="E1658">
        <v>2017</v>
      </c>
      <c r="F1658">
        <v>568.55999999999995</v>
      </c>
      <c r="G1658">
        <v>568.55999999999995</v>
      </c>
      <c r="H1658" s="3">
        <f t="shared" si="1025"/>
        <v>0</v>
      </c>
      <c r="I1658">
        <v>86258</v>
      </c>
      <c r="J1658" t="s">
        <v>2734</v>
      </c>
      <c r="K1658" t="s">
        <v>2738</v>
      </c>
      <c r="L1658">
        <v>32097</v>
      </c>
      <c r="M1658" t="s">
        <v>3969</v>
      </c>
      <c r="N1658" t="s">
        <v>4758</v>
      </c>
      <c r="O1658">
        <v>-81.5795020227755</v>
      </c>
      <c r="P1658">
        <v>30.651101916067802</v>
      </c>
      <c r="Q1658" t="s">
        <v>5972</v>
      </c>
      <c r="R1658">
        <v>2</v>
      </c>
      <c r="S1658" t="s">
        <v>6535</v>
      </c>
      <c r="T1658">
        <v>1006</v>
      </c>
      <c r="U1658" t="s">
        <v>6578</v>
      </c>
      <c r="V1658">
        <v>2017</v>
      </c>
      <c r="W1658">
        <v>32772</v>
      </c>
      <c r="X1658">
        <v>2017</v>
      </c>
      <c r="Y1658">
        <v>32772</v>
      </c>
      <c r="Z1658">
        <v>496.13</v>
      </c>
      <c r="AA1658" s="3">
        <f t="shared" si="1026"/>
        <v>0.87260799212044471</v>
      </c>
      <c r="AB1658" t="s">
        <v>6616</v>
      </c>
      <c r="AC1658" t="s">
        <v>6616</v>
      </c>
      <c r="AI1658" t="s">
        <v>6618</v>
      </c>
      <c r="AJ1658" t="s">
        <v>6618</v>
      </c>
      <c r="AK1658" t="s">
        <v>6618</v>
      </c>
      <c r="AL1658" t="s">
        <v>6618</v>
      </c>
      <c r="AM1658">
        <v>0</v>
      </c>
      <c r="AN1658">
        <v>0</v>
      </c>
      <c r="AO1658">
        <v>0</v>
      </c>
      <c r="AP1658" s="3" t="str">
        <f t="shared" si="1027"/>
        <v>No</v>
      </c>
      <c r="AQ1658" s="3" t="str">
        <f t="shared" si="1028"/>
        <v>No</v>
      </c>
      <c r="AR1658" s="3" t="str">
        <f t="shared" si="1029"/>
        <v>No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 t="s">
        <v>6634</v>
      </c>
      <c r="AZ1658" t="s">
        <v>6638</v>
      </c>
      <c r="BA1658">
        <v>2</v>
      </c>
      <c r="BB1658" t="s">
        <v>6616</v>
      </c>
      <c r="BC1658" t="s">
        <v>6616</v>
      </c>
      <c r="BD1658" s="4" t="str">
        <f t="shared" si="1030"/>
        <v>No</v>
      </c>
      <c r="BE1658" t="s">
        <v>6640</v>
      </c>
      <c r="BF1658" s="3" t="str">
        <f t="shared" si="1031"/>
        <v>No</v>
      </c>
      <c r="BG1658" t="s">
        <v>6645</v>
      </c>
      <c r="BH1658" s="3" t="str">
        <f t="shared" si="1032"/>
        <v>86258 TIMBER RIDGE ST</v>
      </c>
      <c r="BI1658" s="3" t="str">
        <f t="shared" si="1033"/>
        <v>Yulee</v>
      </c>
      <c r="BJ1658" s="3" t="str">
        <f t="shared" si="1034"/>
        <v>Florida</v>
      </c>
      <c r="BK1658" s="3">
        <f t="shared" si="1035"/>
        <v>32097</v>
      </c>
      <c r="BL1658" s="3" t="str">
        <f t="shared" si="1036"/>
        <v>86258 TIMBER RIDGE ST YULEE FL 32097</v>
      </c>
      <c r="BM1658" s="3" t="str">
        <f t="shared" si="1037"/>
        <v/>
      </c>
      <c r="BN1658" s="3" t="str">
        <f t="shared" si="1038"/>
        <v>Pass</v>
      </c>
      <c r="BO1658" s="3" t="str">
        <f t="shared" si="1039"/>
        <v>No</v>
      </c>
      <c r="BP1658" s="3" t="str">
        <f t="shared" si="1040"/>
        <v>FV&lt;$10K</v>
      </c>
      <c r="BQ1658" t="s">
        <v>6650</v>
      </c>
      <c r="BR1658" s="3" t="str">
        <f t="shared" si="1041"/>
        <v>No, &lt; $20K Lien</v>
      </c>
      <c r="BS1658" s="3" t="str">
        <f t="shared" si="1042"/>
        <v>No, Lien &lt; $20K</v>
      </c>
      <c r="BT1658" t="s">
        <v>6650</v>
      </c>
      <c r="BU1658" s="3" t="str">
        <f t="shared" si="1043"/>
        <v>No</v>
      </c>
      <c r="BV1658" s="3" t="str">
        <f t="shared" si="1044"/>
        <v>No</v>
      </c>
      <c r="BW1658" s="3">
        <f t="shared" si="1045"/>
        <v>2</v>
      </c>
      <c r="BX1658" s="3" t="str">
        <f t="shared" si="1046"/>
        <v>Yes</v>
      </c>
      <c r="BY1658" s="3">
        <f t="shared" si="1047"/>
        <v>32772</v>
      </c>
      <c r="BZ1658">
        <v>1</v>
      </c>
      <c r="CA1658" s="3">
        <f t="shared" si="1048"/>
        <v>32772</v>
      </c>
      <c r="CC1658" s="3">
        <f t="shared" si="1049"/>
        <v>0</v>
      </c>
      <c r="CD1658" s="3">
        <f t="shared" si="1050"/>
        <v>0</v>
      </c>
      <c r="CE1658" s="3" t="str">
        <f t="shared" si="1051"/>
        <v/>
      </c>
      <c r="CF1658" s="3" t="e">
        <f>HLOOKUP(CE1658,'Valuation Data'!$D$2:$K$5,4,FALSE)</f>
        <v>#N/A</v>
      </c>
      <c r="CG1658" s="3">
        <f t="shared" si="1052"/>
        <v>32772</v>
      </c>
      <c r="CH1658" s="3" t="str">
        <f t="shared" si="1053"/>
        <v>No</v>
      </c>
      <c r="CI1658" s="3" t="str">
        <f>VLOOKUP(R1658,'Use Codes &amp; County Type'!A:D,4,FALSE)</f>
        <v>R</v>
      </c>
      <c r="CJ1658" s="3" t="str">
        <f t="shared" si="1054"/>
        <v>No</v>
      </c>
      <c r="CK1658" s="3" t="str">
        <f t="shared" si="1055"/>
        <v>No</v>
      </c>
      <c r="CL1658" s="3">
        <f t="shared" si="1056"/>
        <v>0.35</v>
      </c>
      <c r="CM1658" s="3">
        <f t="shared" si="1057"/>
        <v>11470.199999999999</v>
      </c>
      <c r="CN1658" s="3">
        <f t="shared" si="1058"/>
        <v>3411.3599999999997</v>
      </c>
      <c r="CO1658" s="3">
        <f t="shared" si="1059"/>
        <v>8058.8399999999992</v>
      </c>
      <c r="CP1658" s="3">
        <f t="shared" si="1060"/>
        <v>0.10409373855730501</v>
      </c>
      <c r="CR1658" s="3" t="str">
        <f t="shared" si="1061"/>
        <v>No</v>
      </c>
      <c r="CV1658" s="3" t="str">
        <f t="shared" si="1062"/>
        <v>Too Many Priors</v>
      </c>
      <c r="CW1658" s="3">
        <f t="shared" si="1063"/>
        <v>1657</v>
      </c>
      <c r="CX1658" s="3">
        <f t="shared" si="1064"/>
        <v>568.55999999999995</v>
      </c>
      <c r="CY1658" s="3" t="str">
        <f t="shared" si="1065"/>
        <v>Ok</v>
      </c>
      <c r="CZ1658">
        <v>0</v>
      </c>
      <c r="DA1658">
        <v>0</v>
      </c>
    </row>
    <row r="1659" spans="1:105" x14ac:dyDescent="0.25">
      <c r="A1659">
        <v>1658</v>
      </c>
      <c r="B1659" t="s">
        <v>3</v>
      </c>
      <c r="C1659" t="s">
        <v>1767</v>
      </c>
      <c r="D1659">
        <v>225.13</v>
      </c>
      <c r="E1659">
        <v>2017</v>
      </c>
      <c r="F1659" t="e">
        <f>NA()</f>
        <v>#N/A</v>
      </c>
      <c r="G1659" t="e">
        <f>NA()</f>
        <v>#N/A</v>
      </c>
      <c r="H1659" s="3" t="e">
        <f t="shared" si="1025"/>
        <v>#N/A</v>
      </c>
      <c r="I1659" t="e">
        <f>NA()</f>
        <v>#N/A</v>
      </c>
      <c r="J1659" t="e">
        <f>NA()</f>
        <v>#N/A</v>
      </c>
      <c r="K1659" t="e">
        <f>NA()</f>
        <v>#N/A</v>
      </c>
      <c r="L1659" t="e">
        <f>NA()</f>
        <v>#N/A</v>
      </c>
      <c r="M1659" t="e">
        <f>NA()</f>
        <v>#N/A</v>
      </c>
      <c r="N1659" t="e">
        <f>NA()</f>
        <v>#N/A</v>
      </c>
      <c r="O1659" t="e">
        <f>NA()</f>
        <v>#N/A</v>
      </c>
      <c r="P1659" t="e">
        <f>NA()</f>
        <v>#N/A</v>
      </c>
      <c r="Q1659" t="e">
        <f>NA()</f>
        <v>#N/A</v>
      </c>
      <c r="R1659">
        <v>2</v>
      </c>
      <c r="S1659" t="s">
        <v>6535</v>
      </c>
      <c r="T1659" t="e">
        <f>NA()</f>
        <v>#N/A</v>
      </c>
      <c r="U1659" t="e">
        <f>NA()</f>
        <v>#N/A</v>
      </c>
      <c r="V1659">
        <v>2017</v>
      </c>
      <c r="W1659">
        <v>36795</v>
      </c>
      <c r="X1659" t="e">
        <f>NA()</f>
        <v>#N/A</v>
      </c>
      <c r="Y1659" t="e">
        <f>NA()</f>
        <v>#N/A</v>
      </c>
      <c r="Z1659" t="e">
        <f>NA()</f>
        <v>#N/A</v>
      </c>
      <c r="AA1659" s="3">
        <f t="shared" si="1026"/>
        <v>0</v>
      </c>
      <c r="AB1659" t="s">
        <v>6617</v>
      </c>
      <c r="AC1659" t="s">
        <v>6616</v>
      </c>
      <c r="AD1659" t="s">
        <v>6616</v>
      </c>
      <c r="AE1659" t="s">
        <v>6616</v>
      </c>
      <c r="AF1659" t="s">
        <v>6616</v>
      </c>
      <c r="AG1659" t="s">
        <v>6616</v>
      </c>
      <c r="AH1659" t="s">
        <v>6616</v>
      </c>
      <c r="AI1659" t="e">
        <f>NA()</f>
        <v>#N/A</v>
      </c>
      <c r="AJ1659" t="e">
        <f>NA()</f>
        <v>#N/A</v>
      </c>
      <c r="AK1659" t="e">
        <f>NA()</f>
        <v>#N/A</v>
      </c>
      <c r="AL1659" t="e">
        <f>NA()</f>
        <v>#N/A</v>
      </c>
      <c r="AM1659" t="e">
        <f>NA()</f>
        <v>#N/A</v>
      </c>
      <c r="AN1659" t="e">
        <f>NA()</f>
        <v>#N/A</v>
      </c>
      <c r="AO1659" t="e">
        <f>NA()</f>
        <v>#N/A</v>
      </c>
      <c r="AP1659" s="3" t="str">
        <f t="shared" si="1027"/>
        <v>Yes</v>
      </c>
      <c r="AQ1659" s="3" t="str">
        <f t="shared" si="1028"/>
        <v>No</v>
      </c>
      <c r="AR1659" s="3" t="str">
        <f t="shared" si="1029"/>
        <v>Yes</v>
      </c>
      <c r="AS1659" t="e">
        <f>NA()</f>
        <v>#N/A</v>
      </c>
      <c r="AT1659" t="e">
        <f>NA()</f>
        <v>#N/A</v>
      </c>
      <c r="AU1659" t="e">
        <f>NA()</f>
        <v>#N/A</v>
      </c>
      <c r="AV1659" t="e">
        <f>NA()</f>
        <v>#N/A</v>
      </c>
      <c r="AW1659" t="e">
        <f>NA()</f>
        <v>#N/A</v>
      </c>
      <c r="AX1659" t="e">
        <f>NA()</f>
        <v>#N/A</v>
      </c>
      <c r="AY1659" t="e">
        <f>NA()</f>
        <v>#N/A</v>
      </c>
      <c r="AZ1659" t="e">
        <f>NA()</f>
        <v>#N/A</v>
      </c>
      <c r="BA1659">
        <v>1</v>
      </c>
      <c r="BB1659" t="s">
        <v>6617</v>
      </c>
      <c r="BC1659" t="e">
        <f>NA()</f>
        <v>#N/A</v>
      </c>
      <c r="BD1659" s="4" t="str">
        <f t="shared" si="1030"/>
        <v>No</v>
      </c>
      <c r="BE1659" t="e">
        <f>NA()</f>
        <v>#N/A</v>
      </c>
      <c r="BF1659" s="3" t="str">
        <f t="shared" si="1031"/>
        <v>No</v>
      </c>
      <c r="BG1659" t="e">
        <f>NA()</f>
        <v>#N/A</v>
      </c>
      <c r="BH1659" s="3" t="e">
        <f t="shared" si="1032"/>
        <v>#N/A</v>
      </c>
      <c r="BI1659" s="3" t="e">
        <f t="shared" si="1033"/>
        <v>#N/A</v>
      </c>
      <c r="BJ1659" s="3" t="e">
        <f t="shared" si="1034"/>
        <v>#N/A</v>
      </c>
      <c r="BK1659" s="3" t="e">
        <f t="shared" si="1035"/>
        <v>#N/A</v>
      </c>
      <c r="BL1659" s="3" t="e">
        <f t="shared" si="1036"/>
        <v>#N/A</v>
      </c>
      <c r="BM1659" s="3" t="e">
        <f t="shared" si="1037"/>
        <v>#N/A</v>
      </c>
      <c r="BN1659" s="3" t="str">
        <f t="shared" si="1038"/>
        <v>Pass</v>
      </c>
      <c r="BO1659" s="3" t="e">
        <f t="shared" si="1039"/>
        <v>#N/A</v>
      </c>
      <c r="BP1659" s="3" t="str">
        <f t="shared" si="1040"/>
        <v>FV&lt;$10K</v>
      </c>
      <c r="BQ1659" t="s">
        <v>6650</v>
      </c>
      <c r="BR1659" s="3" t="str">
        <f t="shared" si="1041"/>
        <v>No, &lt; $20K Lien</v>
      </c>
      <c r="BS1659" s="3" t="str">
        <f t="shared" si="1042"/>
        <v>No, Lien &lt; $20K</v>
      </c>
      <c r="BT1659" t="s">
        <v>6650</v>
      </c>
      <c r="BU1659" s="3" t="str">
        <f t="shared" si="1043"/>
        <v>Yes</v>
      </c>
      <c r="BV1659" s="3" t="str">
        <f t="shared" si="1044"/>
        <v>No</v>
      </c>
      <c r="BW1659" s="3">
        <f t="shared" si="1045"/>
        <v>1</v>
      </c>
      <c r="BX1659" s="3" t="str">
        <f t="shared" si="1046"/>
        <v>No</v>
      </c>
      <c r="BY1659" s="3">
        <f t="shared" si="1047"/>
        <v>36795</v>
      </c>
      <c r="BZ1659">
        <v>1</v>
      </c>
      <c r="CA1659" s="3">
        <f t="shared" si="1048"/>
        <v>36795</v>
      </c>
      <c r="CC1659" s="3" t="e">
        <f t="shared" si="1049"/>
        <v>#N/A</v>
      </c>
      <c r="CD1659" s="3" t="e">
        <f t="shared" si="1050"/>
        <v>#N/A</v>
      </c>
      <c r="CE1659" s="3" t="str">
        <f t="shared" si="1051"/>
        <v/>
      </c>
      <c r="CF1659" s="3" t="e">
        <f>HLOOKUP(CE1659,'Valuation Data'!$D$2:$K$5,4,FALSE)</f>
        <v>#N/A</v>
      </c>
      <c r="CG1659" s="3">
        <f t="shared" si="1052"/>
        <v>36795</v>
      </c>
      <c r="CH1659" s="3" t="str">
        <f t="shared" si="1053"/>
        <v>No</v>
      </c>
      <c r="CI1659" s="3" t="str">
        <f>VLOOKUP(R1659,'Use Codes &amp; County Type'!A:D,4,FALSE)</f>
        <v>R</v>
      </c>
      <c r="CJ1659" s="3" t="str">
        <f t="shared" si="1054"/>
        <v>No</v>
      </c>
      <c r="CK1659" s="3" t="str">
        <f t="shared" si="1055"/>
        <v>Yes</v>
      </c>
      <c r="CL1659" s="3">
        <f t="shared" si="1056"/>
        <v>0.67</v>
      </c>
      <c r="CM1659" s="3">
        <f t="shared" si="1057"/>
        <v>24652.65</v>
      </c>
      <c r="CN1659" s="3" t="e">
        <f t="shared" si="1058"/>
        <v>#N/A</v>
      </c>
      <c r="CO1659" s="3" t="e">
        <f t="shared" si="1059"/>
        <v>#N/A</v>
      </c>
      <c r="CP1659" s="3" t="e">
        <f t="shared" si="1060"/>
        <v>#N/A</v>
      </c>
      <c r="CR1659" s="3" t="str">
        <f t="shared" si="1061"/>
        <v>No</v>
      </c>
      <c r="CV1659" s="3" t="str">
        <f t="shared" si="1062"/>
        <v>County Held Lien</v>
      </c>
      <c r="CW1659" s="3">
        <f t="shared" si="1063"/>
        <v>1658</v>
      </c>
      <c r="CX1659" s="3">
        <f t="shared" si="1064"/>
        <v>225.13</v>
      </c>
      <c r="CY1659" s="3" t="str">
        <f t="shared" si="1065"/>
        <v>Ok</v>
      </c>
      <c r="CZ1659" t="e">
        <f>NA()</f>
        <v>#N/A</v>
      </c>
      <c r="DA1659" t="e">
        <f>NA()</f>
        <v>#N/A</v>
      </c>
    </row>
    <row r="1660" spans="1:105" x14ac:dyDescent="0.25">
      <c r="A1660">
        <v>1659</v>
      </c>
      <c r="B1660" t="s">
        <v>3</v>
      </c>
      <c r="C1660" t="s">
        <v>1768</v>
      </c>
      <c r="D1660">
        <v>236.45</v>
      </c>
      <c r="E1660">
        <v>2017</v>
      </c>
      <c r="F1660" t="e">
        <f>NA()</f>
        <v>#N/A</v>
      </c>
      <c r="G1660" t="e">
        <f>NA()</f>
        <v>#N/A</v>
      </c>
      <c r="H1660" s="3" t="e">
        <f t="shared" si="1025"/>
        <v>#N/A</v>
      </c>
      <c r="I1660" t="e">
        <f>NA()</f>
        <v>#N/A</v>
      </c>
      <c r="J1660" t="e">
        <f>NA()</f>
        <v>#N/A</v>
      </c>
      <c r="K1660" t="e">
        <f>NA()</f>
        <v>#N/A</v>
      </c>
      <c r="L1660" t="e">
        <f>NA()</f>
        <v>#N/A</v>
      </c>
      <c r="M1660" t="e">
        <f>NA()</f>
        <v>#N/A</v>
      </c>
      <c r="N1660" t="e">
        <f>NA()</f>
        <v>#N/A</v>
      </c>
      <c r="O1660" t="e">
        <f>NA()</f>
        <v>#N/A</v>
      </c>
      <c r="P1660" t="e">
        <f>NA()</f>
        <v>#N/A</v>
      </c>
      <c r="Q1660" t="e">
        <f>NA()</f>
        <v>#N/A</v>
      </c>
      <c r="R1660">
        <v>2</v>
      </c>
      <c r="S1660" t="s">
        <v>6535</v>
      </c>
      <c r="T1660" t="e">
        <f>NA()</f>
        <v>#N/A</v>
      </c>
      <c r="U1660" t="e">
        <f>NA()</f>
        <v>#N/A</v>
      </c>
      <c r="V1660">
        <v>2017</v>
      </c>
      <c r="W1660">
        <v>37487</v>
      </c>
      <c r="X1660" t="e">
        <f>NA()</f>
        <v>#N/A</v>
      </c>
      <c r="Y1660" t="e">
        <f>NA()</f>
        <v>#N/A</v>
      </c>
      <c r="Z1660" t="e">
        <f>NA()</f>
        <v>#N/A</v>
      </c>
      <c r="AA1660" s="3">
        <f t="shared" si="1026"/>
        <v>0</v>
      </c>
      <c r="AB1660" t="s">
        <v>6616</v>
      </c>
      <c r="AC1660" t="s">
        <v>6616</v>
      </c>
      <c r="AI1660" t="e">
        <f>NA()</f>
        <v>#N/A</v>
      </c>
      <c r="AJ1660" t="e">
        <f>NA()</f>
        <v>#N/A</v>
      </c>
      <c r="AK1660" t="e">
        <f>NA()</f>
        <v>#N/A</v>
      </c>
      <c r="AL1660" t="e">
        <f>NA()</f>
        <v>#N/A</v>
      </c>
      <c r="AM1660" t="e">
        <f>NA()</f>
        <v>#N/A</v>
      </c>
      <c r="AN1660" t="e">
        <f>NA()</f>
        <v>#N/A</v>
      </c>
      <c r="AO1660" t="e">
        <f>NA()</f>
        <v>#N/A</v>
      </c>
      <c r="AP1660" s="3" t="str">
        <f t="shared" si="1027"/>
        <v>No</v>
      </c>
      <c r="AQ1660" s="3" t="str">
        <f t="shared" si="1028"/>
        <v>No</v>
      </c>
      <c r="AR1660" s="3" t="str">
        <f t="shared" si="1029"/>
        <v>No</v>
      </c>
      <c r="AS1660" t="e">
        <f>NA()</f>
        <v>#N/A</v>
      </c>
      <c r="AT1660" t="e">
        <f>NA()</f>
        <v>#N/A</v>
      </c>
      <c r="AU1660" t="e">
        <f>NA()</f>
        <v>#N/A</v>
      </c>
      <c r="AV1660" t="e">
        <f>NA()</f>
        <v>#N/A</v>
      </c>
      <c r="AW1660" t="e">
        <f>NA()</f>
        <v>#N/A</v>
      </c>
      <c r="AX1660" t="e">
        <f>NA()</f>
        <v>#N/A</v>
      </c>
      <c r="AY1660" t="e">
        <f>NA()</f>
        <v>#N/A</v>
      </c>
      <c r="AZ1660" t="e">
        <f>NA()</f>
        <v>#N/A</v>
      </c>
      <c r="BA1660">
        <v>0</v>
      </c>
      <c r="BB1660" t="s">
        <v>6617</v>
      </c>
      <c r="BC1660" t="e">
        <f>NA()</f>
        <v>#N/A</v>
      </c>
      <c r="BD1660" s="4" t="str">
        <f t="shared" si="1030"/>
        <v>No</v>
      </c>
      <c r="BE1660" t="e">
        <f>NA()</f>
        <v>#N/A</v>
      </c>
      <c r="BF1660" s="3" t="str">
        <f t="shared" si="1031"/>
        <v>No</v>
      </c>
      <c r="BG1660" t="e">
        <f>NA()</f>
        <v>#N/A</v>
      </c>
      <c r="BH1660" s="3" t="e">
        <f t="shared" si="1032"/>
        <v>#N/A</v>
      </c>
      <c r="BI1660" s="3" t="e">
        <f t="shared" si="1033"/>
        <v>#N/A</v>
      </c>
      <c r="BJ1660" s="3" t="e">
        <f t="shared" si="1034"/>
        <v>#N/A</v>
      </c>
      <c r="BK1660" s="3" t="e">
        <f t="shared" si="1035"/>
        <v>#N/A</v>
      </c>
      <c r="BL1660" s="3" t="e">
        <f t="shared" si="1036"/>
        <v>#N/A</v>
      </c>
      <c r="BM1660" s="3" t="e">
        <f t="shared" si="1037"/>
        <v>#N/A</v>
      </c>
      <c r="BN1660" s="3" t="str">
        <f t="shared" si="1038"/>
        <v>Pass</v>
      </c>
      <c r="BO1660" s="3" t="e">
        <f t="shared" si="1039"/>
        <v>#N/A</v>
      </c>
      <c r="BP1660" s="3" t="str">
        <f t="shared" si="1040"/>
        <v>FV&lt;$10K</v>
      </c>
      <c r="BQ1660" t="s">
        <v>6650</v>
      </c>
      <c r="BR1660" s="3" t="str">
        <f t="shared" si="1041"/>
        <v>No, &lt; $20K Lien</v>
      </c>
      <c r="BS1660" s="3" t="str">
        <f t="shared" si="1042"/>
        <v>No, Lien &lt; $20K</v>
      </c>
      <c r="BT1660" t="s">
        <v>6650</v>
      </c>
      <c r="BU1660" s="3" t="str">
        <f t="shared" si="1043"/>
        <v>No</v>
      </c>
      <c r="BV1660" s="3" t="str">
        <f t="shared" si="1044"/>
        <v>No</v>
      </c>
      <c r="BW1660" s="3">
        <f t="shared" si="1045"/>
        <v>0</v>
      </c>
      <c r="BX1660" s="3" t="str">
        <f t="shared" si="1046"/>
        <v>No</v>
      </c>
      <c r="BY1660" s="3">
        <f t="shared" si="1047"/>
        <v>37487</v>
      </c>
      <c r="BZ1660">
        <v>1</v>
      </c>
      <c r="CA1660" s="3">
        <f t="shared" si="1048"/>
        <v>37487</v>
      </c>
      <c r="CC1660" s="3" t="e">
        <f t="shared" si="1049"/>
        <v>#N/A</v>
      </c>
      <c r="CD1660" s="3" t="e">
        <f t="shared" si="1050"/>
        <v>#N/A</v>
      </c>
      <c r="CE1660" s="3" t="str">
        <f t="shared" si="1051"/>
        <v/>
      </c>
      <c r="CF1660" s="3" t="e">
        <f>HLOOKUP(CE1660,'Valuation Data'!$D$2:$K$5,4,FALSE)</f>
        <v>#N/A</v>
      </c>
      <c r="CG1660" s="3">
        <f t="shared" si="1052"/>
        <v>37487</v>
      </c>
      <c r="CH1660" s="3" t="str">
        <f t="shared" si="1053"/>
        <v>No</v>
      </c>
      <c r="CI1660" s="3" t="str">
        <f>VLOOKUP(R1660,'Use Codes &amp; County Type'!A:D,4,FALSE)</f>
        <v>R</v>
      </c>
      <c r="CJ1660" s="3" t="str">
        <f t="shared" si="1054"/>
        <v>No</v>
      </c>
      <c r="CK1660" s="3" t="str">
        <f t="shared" si="1055"/>
        <v>Yes</v>
      </c>
      <c r="CL1660" s="3">
        <f t="shared" si="1056"/>
        <v>0.67</v>
      </c>
      <c r="CM1660" s="3">
        <f t="shared" si="1057"/>
        <v>25116.29</v>
      </c>
      <c r="CN1660" s="3" t="e">
        <f t="shared" si="1058"/>
        <v>#N/A</v>
      </c>
      <c r="CO1660" s="3" t="e">
        <f t="shared" si="1059"/>
        <v>#N/A</v>
      </c>
      <c r="CP1660" s="3" t="e">
        <f t="shared" si="1060"/>
        <v>#N/A</v>
      </c>
      <c r="CR1660" s="3" t="e">
        <f t="shared" si="1061"/>
        <v>#N/A</v>
      </c>
      <c r="CV1660" s="3" t="e">
        <f t="shared" si="1062"/>
        <v>#N/A</v>
      </c>
      <c r="CW1660" s="3">
        <f t="shared" si="1063"/>
        <v>1659</v>
      </c>
      <c r="CX1660" s="3">
        <f t="shared" si="1064"/>
        <v>236.45</v>
      </c>
      <c r="CY1660" s="3" t="e">
        <f t="shared" si="1065"/>
        <v>#N/A</v>
      </c>
      <c r="CZ1660" t="e">
        <f>NA()</f>
        <v>#N/A</v>
      </c>
      <c r="DA1660" t="e">
        <f>NA()</f>
        <v>#N/A</v>
      </c>
    </row>
    <row r="1661" spans="1:105" x14ac:dyDescent="0.25">
      <c r="A1661">
        <v>1660</v>
      </c>
      <c r="B1661" t="s">
        <v>3</v>
      </c>
      <c r="C1661" t="s">
        <v>1769</v>
      </c>
      <c r="D1661">
        <v>564.12</v>
      </c>
      <c r="E1661">
        <v>2017</v>
      </c>
      <c r="F1661">
        <v>564.12</v>
      </c>
      <c r="G1661">
        <v>564.12</v>
      </c>
      <c r="H1661" s="3">
        <f t="shared" si="1025"/>
        <v>0</v>
      </c>
      <c r="I1661">
        <v>86262</v>
      </c>
      <c r="J1661" t="s">
        <v>2734</v>
      </c>
      <c r="K1661" t="s">
        <v>2738</v>
      </c>
      <c r="L1661">
        <v>32097</v>
      </c>
      <c r="M1661" t="s">
        <v>3970</v>
      </c>
      <c r="N1661" t="s">
        <v>4758</v>
      </c>
      <c r="O1661">
        <v>-81.574208126652394</v>
      </c>
      <c r="P1661">
        <v>30.651158423053701</v>
      </c>
      <c r="Q1661" t="s">
        <v>5973</v>
      </c>
      <c r="R1661">
        <v>0</v>
      </c>
      <c r="S1661" t="s">
        <v>6538</v>
      </c>
      <c r="T1661">
        <v>8001</v>
      </c>
      <c r="U1661" t="s">
        <v>6581</v>
      </c>
      <c r="V1661">
        <v>2017</v>
      </c>
      <c r="W1661">
        <v>32500</v>
      </c>
      <c r="X1661">
        <v>2017</v>
      </c>
      <c r="Y1661">
        <v>32500</v>
      </c>
      <c r="Z1661">
        <v>492.02</v>
      </c>
      <c r="AA1661" s="3">
        <f t="shared" si="1026"/>
        <v>0.87219031411756365</v>
      </c>
      <c r="AB1661" t="s">
        <v>6616</v>
      </c>
      <c r="AD1661" t="s">
        <v>6616</v>
      </c>
      <c r="AE1661" t="s">
        <v>6616</v>
      </c>
      <c r="AF1661" t="s">
        <v>6616</v>
      </c>
      <c r="AG1661" t="s">
        <v>6616</v>
      </c>
      <c r="AH1661" t="s">
        <v>6616</v>
      </c>
      <c r="AI1661" t="s">
        <v>6618</v>
      </c>
      <c r="AJ1661" t="s">
        <v>6618</v>
      </c>
      <c r="AK1661" t="s">
        <v>6618</v>
      </c>
      <c r="AL1661" t="s">
        <v>6618</v>
      </c>
      <c r="AM1661" t="s">
        <v>6618</v>
      </c>
      <c r="AN1661" t="s">
        <v>6618</v>
      </c>
      <c r="AO1661" t="s">
        <v>6618</v>
      </c>
      <c r="AP1661" s="3" t="str">
        <f t="shared" si="1027"/>
        <v>No</v>
      </c>
      <c r="AQ1661" s="3" t="str">
        <f t="shared" si="1028"/>
        <v>No</v>
      </c>
      <c r="AR1661" s="3" t="str">
        <f t="shared" si="1029"/>
        <v>No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 t="s">
        <v>6634</v>
      </c>
      <c r="AZ1661" t="s">
        <v>6638</v>
      </c>
      <c r="BA1661">
        <v>1</v>
      </c>
      <c r="BB1661" t="s">
        <v>6616</v>
      </c>
      <c r="BC1661" t="s">
        <v>6617</v>
      </c>
      <c r="BD1661" s="4" t="str">
        <f t="shared" si="1030"/>
        <v>No</v>
      </c>
      <c r="BE1661" t="s">
        <v>6640</v>
      </c>
      <c r="BF1661" s="3" t="str">
        <f t="shared" si="1031"/>
        <v>No</v>
      </c>
      <c r="BG1661" t="s">
        <v>6645</v>
      </c>
      <c r="BH1661" s="3" t="str">
        <f t="shared" si="1032"/>
        <v>86262 YULEE HILLS RD</v>
      </c>
      <c r="BI1661" s="3" t="str">
        <f t="shared" si="1033"/>
        <v>Yulee</v>
      </c>
      <c r="BJ1661" s="3" t="str">
        <f t="shared" si="1034"/>
        <v>Florida</v>
      </c>
      <c r="BK1661" s="3">
        <f t="shared" si="1035"/>
        <v>32097</v>
      </c>
      <c r="BL1661" s="3" t="str">
        <f t="shared" si="1036"/>
        <v>86262 YULEE HILLS RD YULEE FL 32097</v>
      </c>
      <c r="BM1661" s="3" t="str">
        <f t="shared" si="1037"/>
        <v/>
      </c>
      <c r="BN1661" s="3" t="str">
        <f t="shared" si="1038"/>
        <v>Pass</v>
      </c>
      <c r="BO1661" s="3" t="str">
        <f t="shared" si="1039"/>
        <v>Yes</v>
      </c>
      <c r="BP1661" s="3" t="str">
        <f t="shared" si="1040"/>
        <v>FV&lt;$10K</v>
      </c>
      <c r="BQ1661" t="s">
        <v>6650</v>
      </c>
      <c r="BR1661" s="3" t="str">
        <f t="shared" si="1041"/>
        <v>No, &lt; $20K Lien</v>
      </c>
      <c r="BS1661" s="3" t="str">
        <f t="shared" si="1042"/>
        <v>No, Lien &lt; $20K</v>
      </c>
      <c r="BT1661" t="s">
        <v>6650</v>
      </c>
      <c r="BU1661" s="3" t="str">
        <f t="shared" si="1043"/>
        <v>No</v>
      </c>
      <c r="BV1661" s="3" t="str">
        <f t="shared" si="1044"/>
        <v>No</v>
      </c>
      <c r="BW1661" s="3">
        <f t="shared" si="1045"/>
        <v>1</v>
      </c>
      <c r="BX1661" s="3" t="str">
        <f t="shared" si="1046"/>
        <v>No</v>
      </c>
      <c r="BY1661" s="3">
        <f t="shared" si="1047"/>
        <v>32500</v>
      </c>
      <c r="BZ1661">
        <v>1</v>
      </c>
      <c r="CA1661" s="3">
        <f t="shared" si="1048"/>
        <v>32500</v>
      </c>
      <c r="CC1661" s="3">
        <f t="shared" si="1049"/>
        <v>0</v>
      </c>
      <c r="CD1661" s="3">
        <f t="shared" si="1050"/>
        <v>0</v>
      </c>
      <c r="CE1661" s="3" t="str">
        <f t="shared" si="1051"/>
        <v/>
      </c>
      <c r="CF1661" s="3" t="e">
        <f>HLOOKUP(CE1661,'Valuation Data'!$D$2:$K$5,4,FALSE)</f>
        <v>#N/A</v>
      </c>
      <c r="CG1661" s="3">
        <f t="shared" si="1052"/>
        <v>32500</v>
      </c>
      <c r="CH1661" s="3" t="str">
        <f t="shared" si="1053"/>
        <v>No</v>
      </c>
      <c r="CI1661" s="3" t="str">
        <f>VLOOKUP(R1661,'Use Codes &amp; County Type'!A:D,4,FALSE)</f>
        <v>V</v>
      </c>
      <c r="CJ1661" s="3" t="str">
        <f t="shared" si="1054"/>
        <v>Yes</v>
      </c>
      <c r="CK1661" s="3" t="str">
        <f t="shared" si="1055"/>
        <v>No</v>
      </c>
      <c r="CL1661" s="3">
        <f t="shared" si="1056"/>
        <v>0</v>
      </c>
      <c r="CM1661" s="3">
        <f t="shared" si="1057"/>
        <v>0</v>
      </c>
      <c r="CN1661" s="3">
        <f t="shared" si="1058"/>
        <v>2820.6</v>
      </c>
      <c r="CO1661" s="3">
        <f t="shared" si="1059"/>
        <v>-2820.6</v>
      </c>
      <c r="CP1661" s="3">
        <f t="shared" si="1060"/>
        <v>8.6787692307692302E-2</v>
      </c>
      <c r="CR1661" s="3" t="str">
        <f t="shared" si="1061"/>
        <v>No</v>
      </c>
      <c r="CV1661" s="3" t="str">
        <f t="shared" si="1062"/>
        <v>Vacant, No Sales Data</v>
      </c>
      <c r="CW1661" s="3">
        <f t="shared" si="1063"/>
        <v>1660</v>
      </c>
      <c r="CX1661" s="3">
        <f t="shared" si="1064"/>
        <v>564.12</v>
      </c>
      <c r="CY1661" s="3" t="str">
        <f t="shared" si="1065"/>
        <v>Ok</v>
      </c>
      <c r="CZ1661">
        <v>0</v>
      </c>
      <c r="DA1661">
        <v>0</v>
      </c>
    </row>
    <row r="1662" spans="1:105" x14ac:dyDescent="0.25">
      <c r="A1662">
        <v>1661</v>
      </c>
      <c r="B1662" t="s">
        <v>3</v>
      </c>
      <c r="C1662" t="s">
        <v>1770</v>
      </c>
      <c r="D1662">
        <v>125.95</v>
      </c>
      <c r="E1662">
        <v>2017</v>
      </c>
      <c r="F1662" t="e">
        <f>NA()</f>
        <v>#N/A</v>
      </c>
      <c r="G1662" t="e">
        <f>NA()</f>
        <v>#N/A</v>
      </c>
      <c r="H1662" s="3" t="e">
        <f t="shared" si="1025"/>
        <v>#N/A</v>
      </c>
      <c r="I1662" t="e">
        <f>NA()</f>
        <v>#N/A</v>
      </c>
      <c r="J1662" t="e">
        <f>NA()</f>
        <v>#N/A</v>
      </c>
      <c r="K1662" t="e">
        <f>NA()</f>
        <v>#N/A</v>
      </c>
      <c r="L1662" t="e">
        <f>NA()</f>
        <v>#N/A</v>
      </c>
      <c r="M1662" t="e">
        <f>NA()</f>
        <v>#N/A</v>
      </c>
      <c r="N1662" t="e">
        <f>NA()</f>
        <v>#N/A</v>
      </c>
      <c r="O1662" t="e">
        <f>NA()</f>
        <v>#N/A</v>
      </c>
      <c r="P1662" t="e">
        <f>NA()</f>
        <v>#N/A</v>
      </c>
      <c r="Q1662" t="e">
        <f>NA()</f>
        <v>#N/A</v>
      </c>
      <c r="R1662">
        <v>2</v>
      </c>
      <c r="S1662" t="s">
        <v>6535</v>
      </c>
      <c r="T1662" t="e">
        <f>NA()</f>
        <v>#N/A</v>
      </c>
      <c r="U1662" t="e">
        <f>NA()</f>
        <v>#N/A</v>
      </c>
      <c r="V1662">
        <v>2017</v>
      </c>
      <c r="W1662">
        <v>30739</v>
      </c>
      <c r="X1662" t="e">
        <f>NA()</f>
        <v>#N/A</v>
      </c>
      <c r="Y1662" t="e">
        <f>NA()</f>
        <v>#N/A</v>
      </c>
      <c r="Z1662" t="e">
        <f>NA()</f>
        <v>#N/A</v>
      </c>
      <c r="AA1662" s="3">
        <f t="shared" si="1026"/>
        <v>0</v>
      </c>
      <c r="AD1662" t="s">
        <v>6616</v>
      </c>
      <c r="AG1662" t="s">
        <v>6616</v>
      </c>
      <c r="AH1662" t="s">
        <v>6616</v>
      </c>
      <c r="AI1662" t="e">
        <f>NA()</f>
        <v>#N/A</v>
      </c>
      <c r="AJ1662" t="e">
        <f>NA()</f>
        <v>#N/A</v>
      </c>
      <c r="AK1662" t="e">
        <f>NA()</f>
        <v>#N/A</v>
      </c>
      <c r="AL1662" t="e">
        <f>NA()</f>
        <v>#N/A</v>
      </c>
      <c r="AM1662" t="e">
        <f>NA()</f>
        <v>#N/A</v>
      </c>
      <c r="AN1662" t="e">
        <f>NA()</f>
        <v>#N/A</v>
      </c>
      <c r="AO1662" t="e">
        <f>NA()</f>
        <v>#N/A</v>
      </c>
      <c r="AP1662" s="3" t="str">
        <f t="shared" si="1027"/>
        <v>No</v>
      </c>
      <c r="AQ1662" s="3" t="str">
        <f t="shared" si="1028"/>
        <v>No</v>
      </c>
      <c r="AR1662" s="3" t="str">
        <f t="shared" si="1029"/>
        <v>No</v>
      </c>
      <c r="AS1662" t="e">
        <f>NA()</f>
        <v>#N/A</v>
      </c>
      <c r="AT1662" t="e">
        <f>NA()</f>
        <v>#N/A</v>
      </c>
      <c r="AU1662" t="e">
        <f>NA()</f>
        <v>#N/A</v>
      </c>
      <c r="AV1662" t="e">
        <f>NA()</f>
        <v>#N/A</v>
      </c>
      <c r="AW1662" t="e">
        <f>NA()</f>
        <v>#N/A</v>
      </c>
      <c r="AX1662" t="e">
        <f>NA()</f>
        <v>#N/A</v>
      </c>
      <c r="AY1662" t="e">
        <f>NA()</f>
        <v>#N/A</v>
      </c>
      <c r="AZ1662" t="e">
        <f>NA()</f>
        <v>#N/A</v>
      </c>
      <c r="BA1662">
        <v>0</v>
      </c>
      <c r="BB1662" t="s">
        <v>6617</v>
      </c>
      <c r="BC1662" t="e">
        <f>NA()</f>
        <v>#N/A</v>
      </c>
      <c r="BD1662" s="4" t="str">
        <f t="shared" si="1030"/>
        <v>No</v>
      </c>
      <c r="BE1662" t="e">
        <f>NA()</f>
        <v>#N/A</v>
      </c>
      <c r="BF1662" s="3" t="str">
        <f t="shared" si="1031"/>
        <v>No</v>
      </c>
      <c r="BG1662" t="e">
        <f>NA()</f>
        <v>#N/A</v>
      </c>
      <c r="BH1662" s="3" t="e">
        <f t="shared" si="1032"/>
        <v>#N/A</v>
      </c>
      <c r="BI1662" s="3" t="e">
        <f t="shared" si="1033"/>
        <v>#N/A</v>
      </c>
      <c r="BJ1662" s="3" t="e">
        <f t="shared" si="1034"/>
        <v>#N/A</v>
      </c>
      <c r="BK1662" s="3" t="e">
        <f t="shared" si="1035"/>
        <v>#N/A</v>
      </c>
      <c r="BL1662" s="3" t="e">
        <f t="shared" si="1036"/>
        <v>#N/A</v>
      </c>
      <c r="BM1662" s="3" t="e">
        <f t="shared" si="1037"/>
        <v>#N/A</v>
      </c>
      <c r="BN1662" s="3" t="str">
        <f t="shared" si="1038"/>
        <v>Lien&lt;$150</v>
      </c>
      <c r="BO1662" s="3" t="e">
        <f t="shared" si="1039"/>
        <v>#N/A</v>
      </c>
      <c r="BP1662" s="3" t="str">
        <f t="shared" si="1040"/>
        <v>FV&lt;$10K</v>
      </c>
      <c r="BQ1662" t="s">
        <v>6650</v>
      </c>
      <c r="BR1662" s="3" t="str">
        <f t="shared" si="1041"/>
        <v>No, &lt; $20K Lien</v>
      </c>
      <c r="BS1662" s="3" t="str">
        <f t="shared" si="1042"/>
        <v>No, Lien &lt; $20K</v>
      </c>
      <c r="BT1662" t="s">
        <v>6650</v>
      </c>
      <c r="BU1662" s="3" t="str">
        <f t="shared" si="1043"/>
        <v>No</v>
      </c>
      <c r="BV1662" s="3" t="str">
        <f t="shared" si="1044"/>
        <v>No</v>
      </c>
      <c r="BW1662" s="3">
        <f t="shared" si="1045"/>
        <v>0</v>
      </c>
      <c r="BX1662" s="3" t="str">
        <f t="shared" si="1046"/>
        <v>No</v>
      </c>
      <c r="BY1662" s="3">
        <f t="shared" si="1047"/>
        <v>30739</v>
      </c>
      <c r="BZ1662">
        <v>1</v>
      </c>
      <c r="CA1662" s="3">
        <f t="shared" si="1048"/>
        <v>30739</v>
      </c>
      <c r="CC1662" s="3" t="e">
        <f t="shared" si="1049"/>
        <v>#N/A</v>
      </c>
      <c r="CD1662" s="3" t="e">
        <f t="shared" si="1050"/>
        <v>#N/A</v>
      </c>
      <c r="CE1662" s="3" t="str">
        <f t="shared" si="1051"/>
        <v/>
      </c>
      <c r="CF1662" s="3" t="e">
        <f>HLOOKUP(CE1662,'Valuation Data'!$D$2:$K$5,4,FALSE)</f>
        <v>#N/A</v>
      </c>
      <c r="CG1662" s="3">
        <f t="shared" si="1052"/>
        <v>30739</v>
      </c>
      <c r="CH1662" s="3" t="str">
        <f t="shared" si="1053"/>
        <v>No</v>
      </c>
      <c r="CI1662" s="3" t="str">
        <f>VLOOKUP(R1662,'Use Codes &amp; County Type'!A:D,4,FALSE)</f>
        <v>R</v>
      </c>
      <c r="CJ1662" s="3" t="str">
        <f t="shared" si="1054"/>
        <v>No</v>
      </c>
      <c r="CK1662" s="3" t="str">
        <f t="shared" si="1055"/>
        <v>Yes</v>
      </c>
      <c r="CL1662" s="3">
        <f t="shared" si="1056"/>
        <v>0.67</v>
      </c>
      <c r="CM1662" s="3">
        <f t="shared" si="1057"/>
        <v>20595.13</v>
      </c>
      <c r="CN1662" s="3" t="e">
        <f t="shared" si="1058"/>
        <v>#N/A</v>
      </c>
      <c r="CO1662" s="3" t="e">
        <f t="shared" si="1059"/>
        <v>#N/A</v>
      </c>
      <c r="CP1662" s="3" t="e">
        <f t="shared" si="1060"/>
        <v>#N/A</v>
      </c>
      <c r="CR1662" s="3" t="str">
        <f t="shared" si="1061"/>
        <v>No</v>
      </c>
      <c r="CV1662" s="3" t="str">
        <f t="shared" si="1062"/>
        <v>Lien&lt;$150</v>
      </c>
      <c r="CW1662" s="3">
        <f t="shared" si="1063"/>
        <v>1661</v>
      </c>
      <c r="CX1662" s="3">
        <f t="shared" si="1064"/>
        <v>125.95</v>
      </c>
      <c r="CY1662" s="3" t="str">
        <f t="shared" si="1065"/>
        <v>Ok</v>
      </c>
      <c r="CZ1662" t="e">
        <f>NA()</f>
        <v>#N/A</v>
      </c>
      <c r="DA1662" t="e">
        <f>NA()</f>
        <v>#N/A</v>
      </c>
    </row>
    <row r="1663" spans="1:105" x14ac:dyDescent="0.25">
      <c r="A1663">
        <v>1662</v>
      </c>
      <c r="B1663" t="s">
        <v>3</v>
      </c>
      <c r="C1663" t="s">
        <v>1771</v>
      </c>
      <c r="D1663">
        <v>341.96</v>
      </c>
      <c r="E1663">
        <v>2017</v>
      </c>
      <c r="F1663">
        <v>341.96</v>
      </c>
      <c r="G1663">
        <v>341.96</v>
      </c>
      <c r="H1663" s="3">
        <f t="shared" si="1025"/>
        <v>0</v>
      </c>
      <c r="I1663">
        <v>86419</v>
      </c>
      <c r="J1663" t="s">
        <v>2734</v>
      </c>
      <c r="K1663" t="s">
        <v>2738</v>
      </c>
      <c r="L1663">
        <v>32097</v>
      </c>
      <c r="M1663" t="s">
        <v>3971</v>
      </c>
      <c r="N1663" t="s">
        <v>4758</v>
      </c>
      <c r="O1663">
        <v>-81.583828626019297</v>
      </c>
      <c r="P1663">
        <v>30.650133363064501</v>
      </c>
      <c r="Q1663" t="s">
        <v>5974</v>
      </c>
      <c r="R1663">
        <v>2</v>
      </c>
      <c r="S1663" t="s">
        <v>6535</v>
      </c>
      <c r="T1663">
        <v>1006</v>
      </c>
      <c r="U1663" t="s">
        <v>6578</v>
      </c>
      <c r="V1663">
        <v>2017</v>
      </c>
      <c r="W1663">
        <v>43931</v>
      </c>
      <c r="X1663">
        <v>2017</v>
      </c>
      <c r="Y1663">
        <v>47349</v>
      </c>
      <c r="Z1663">
        <v>286.60000000000002</v>
      </c>
      <c r="AA1663" s="3">
        <f t="shared" si="1026"/>
        <v>0.83810972043513876</v>
      </c>
      <c r="AB1663" t="s">
        <v>6616</v>
      </c>
      <c r="AD1663" t="s">
        <v>6616</v>
      </c>
      <c r="AE1663" t="s">
        <v>6616</v>
      </c>
      <c r="AF1663" t="s">
        <v>6616</v>
      </c>
      <c r="AI1663" t="s">
        <v>6618</v>
      </c>
      <c r="AJ1663" t="s">
        <v>6618</v>
      </c>
      <c r="AK1663" t="s">
        <v>6618</v>
      </c>
      <c r="AL1663" t="s">
        <v>6618</v>
      </c>
      <c r="AM1663" t="s">
        <v>6618</v>
      </c>
      <c r="AN1663" t="s">
        <v>6618</v>
      </c>
      <c r="AO1663">
        <v>0</v>
      </c>
      <c r="AP1663" s="3" t="str">
        <f t="shared" si="1027"/>
        <v>No</v>
      </c>
      <c r="AQ1663" s="3" t="str">
        <f t="shared" si="1028"/>
        <v>No</v>
      </c>
      <c r="AR1663" s="3" t="str">
        <f t="shared" si="1029"/>
        <v>No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 t="s">
        <v>6634</v>
      </c>
      <c r="AZ1663" t="s">
        <v>6637</v>
      </c>
      <c r="BA1663">
        <v>1</v>
      </c>
      <c r="BB1663" t="s">
        <v>6617</v>
      </c>
      <c r="BC1663" t="s">
        <v>6616</v>
      </c>
      <c r="BD1663" s="4" t="str">
        <f t="shared" si="1030"/>
        <v>No</v>
      </c>
      <c r="BE1663" t="s">
        <v>6640</v>
      </c>
      <c r="BF1663" s="3" t="str">
        <f t="shared" si="1031"/>
        <v>No</v>
      </c>
      <c r="BG1663" t="s">
        <v>6645</v>
      </c>
      <c r="BH1663" s="3" t="str">
        <f t="shared" si="1032"/>
        <v>86419 TIMBER RIDGE ST</v>
      </c>
      <c r="BI1663" s="3" t="str">
        <f t="shared" si="1033"/>
        <v>Yulee</v>
      </c>
      <c r="BJ1663" s="3" t="str">
        <f t="shared" si="1034"/>
        <v>Florida</v>
      </c>
      <c r="BK1663" s="3">
        <f t="shared" si="1035"/>
        <v>32097</v>
      </c>
      <c r="BL1663" s="3" t="str">
        <f t="shared" si="1036"/>
        <v>86419 TIMBER RIDGE ST YULEE FL 32097</v>
      </c>
      <c r="BM1663" s="3" t="str">
        <f t="shared" si="1037"/>
        <v/>
      </c>
      <c r="BN1663" s="3" t="str">
        <f t="shared" si="1038"/>
        <v>Pass</v>
      </c>
      <c r="BO1663" s="3" t="str">
        <f t="shared" si="1039"/>
        <v>No</v>
      </c>
      <c r="BP1663" s="3" t="str">
        <f t="shared" si="1040"/>
        <v>FV&lt;$10K</v>
      </c>
      <c r="BQ1663" t="s">
        <v>6650</v>
      </c>
      <c r="BR1663" s="3" t="str">
        <f t="shared" si="1041"/>
        <v>No, &lt; $20K Lien</v>
      </c>
      <c r="BS1663" s="3" t="str">
        <f t="shared" si="1042"/>
        <v>No, Lien &lt; $20K</v>
      </c>
      <c r="BT1663" t="s">
        <v>6650</v>
      </c>
      <c r="BU1663" s="3" t="str">
        <f t="shared" si="1043"/>
        <v>No</v>
      </c>
      <c r="BV1663" s="3" t="str">
        <f t="shared" si="1044"/>
        <v>No</v>
      </c>
      <c r="BW1663" s="3">
        <f t="shared" si="1045"/>
        <v>1</v>
      </c>
      <c r="BX1663" s="3" t="str">
        <f t="shared" si="1046"/>
        <v>No</v>
      </c>
      <c r="BY1663" s="3">
        <f t="shared" si="1047"/>
        <v>43931</v>
      </c>
      <c r="BZ1663">
        <v>1</v>
      </c>
      <c r="CA1663" s="3">
        <f t="shared" si="1048"/>
        <v>43931</v>
      </c>
      <c r="CC1663" s="3">
        <f t="shared" si="1049"/>
        <v>0</v>
      </c>
      <c r="CD1663" s="3">
        <f t="shared" si="1050"/>
        <v>0</v>
      </c>
      <c r="CE1663" s="3" t="str">
        <f t="shared" si="1051"/>
        <v/>
      </c>
      <c r="CF1663" s="3" t="e">
        <f>HLOOKUP(CE1663,'Valuation Data'!$D$2:$K$5,4,FALSE)</f>
        <v>#N/A</v>
      </c>
      <c r="CG1663" s="3">
        <f t="shared" si="1052"/>
        <v>43931</v>
      </c>
      <c r="CH1663" s="3" t="str">
        <f t="shared" si="1053"/>
        <v>No</v>
      </c>
      <c r="CI1663" s="3" t="str">
        <f>VLOOKUP(R1663,'Use Codes &amp; County Type'!A:D,4,FALSE)</f>
        <v>R</v>
      </c>
      <c r="CJ1663" s="3" t="str">
        <f t="shared" si="1054"/>
        <v>No</v>
      </c>
      <c r="CK1663" s="3" t="str">
        <f t="shared" si="1055"/>
        <v>Yes</v>
      </c>
      <c r="CL1663" s="3">
        <f t="shared" si="1056"/>
        <v>0.67</v>
      </c>
      <c r="CM1663" s="3">
        <f t="shared" si="1057"/>
        <v>29433.77</v>
      </c>
      <c r="CN1663" s="3">
        <f t="shared" si="1058"/>
        <v>1709.8</v>
      </c>
      <c r="CO1663" s="3">
        <f t="shared" si="1059"/>
        <v>27723.97</v>
      </c>
      <c r="CP1663" s="3">
        <f t="shared" si="1060"/>
        <v>3.8920124741071226E-2</v>
      </c>
      <c r="CR1663" s="3" t="str">
        <f t="shared" si="1061"/>
        <v>No</v>
      </c>
      <c r="CV1663" s="3" t="str">
        <f t="shared" si="1062"/>
        <v>*Bid</v>
      </c>
      <c r="CW1663" s="3">
        <f t="shared" si="1063"/>
        <v>1662</v>
      </c>
      <c r="CX1663" s="3">
        <f t="shared" si="1064"/>
        <v>341.96</v>
      </c>
      <c r="CY1663" s="3" t="str">
        <f t="shared" si="1065"/>
        <v>Ok</v>
      </c>
      <c r="CZ1663">
        <v>0</v>
      </c>
      <c r="DA1663">
        <v>0</v>
      </c>
    </row>
    <row r="1664" spans="1:105" x14ac:dyDescent="0.25">
      <c r="A1664">
        <v>1663</v>
      </c>
      <c r="B1664" t="s">
        <v>3</v>
      </c>
      <c r="C1664" t="s">
        <v>1772</v>
      </c>
      <c r="D1664">
        <v>666.44</v>
      </c>
      <c r="E1664">
        <v>2017</v>
      </c>
      <c r="F1664" t="e">
        <f>NA()</f>
        <v>#N/A</v>
      </c>
      <c r="G1664" t="e">
        <f>NA()</f>
        <v>#N/A</v>
      </c>
      <c r="H1664" s="3" t="e">
        <f t="shared" si="1025"/>
        <v>#N/A</v>
      </c>
      <c r="I1664" t="e">
        <f>NA()</f>
        <v>#N/A</v>
      </c>
      <c r="J1664" t="e">
        <f>NA()</f>
        <v>#N/A</v>
      </c>
      <c r="K1664" t="e">
        <f>NA()</f>
        <v>#N/A</v>
      </c>
      <c r="L1664" t="e">
        <f>NA()</f>
        <v>#N/A</v>
      </c>
      <c r="M1664" t="e">
        <f>NA()</f>
        <v>#N/A</v>
      </c>
      <c r="N1664" t="e">
        <f>NA()</f>
        <v>#N/A</v>
      </c>
      <c r="O1664" t="e">
        <f>NA()</f>
        <v>#N/A</v>
      </c>
      <c r="P1664" t="e">
        <f>NA()</f>
        <v>#N/A</v>
      </c>
      <c r="Q1664" t="e">
        <f>NA()</f>
        <v>#N/A</v>
      </c>
      <c r="R1664">
        <v>0</v>
      </c>
      <c r="S1664" t="s">
        <v>6538</v>
      </c>
      <c r="T1664" t="e">
        <f>NA()</f>
        <v>#N/A</v>
      </c>
      <c r="U1664" t="e">
        <f>NA()</f>
        <v>#N/A</v>
      </c>
      <c r="V1664">
        <v>2017</v>
      </c>
      <c r="W1664">
        <v>38750</v>
      </c>
      <c r="X1664" t="e">
        <f>NA()</f>
        <v>#N/A</v>
      </c>
      <c r="Y1664" t="e">
        <f>NA()</f>
        <v>#N/A</v>
      </c>
      <c r="Z1664" t="e">
        <f>NA()</f>
        <v>#N/A</v>
      </c>
      <c r="AA1664" s="3">
        <f t="shared" si="1026"/>
        <v>0</v>
      </c>
      <c r="AB1664" t="s">
        <v>6616</v>
      </c>
      <c r="AC1664" t="s">
        <v>6616</v>
      </c>
      <c r="AD1664" t="s">
        <v>6616</v>
      </c>
      <c r="AE1664" t="s">
        <v>6616</v>
      </c>
      <c r="AF1664" t="s">
        <v>6616</v>
      </c>
      <c r="AG1664" t="s">
        <v>6616</v>
      </c>
      <c r="AH1664" t="s">
        <v>6616</v>
      </c>
      <c r="AI1664" t="e">
        <f>NA()</f>
        <v>#N/A</v>
      </c>
      <c r="AJ1664" t="e">
        <f>NA()</f>
        <v>#N/A</v>
      </c>
      <c r="AK1664" t="e">
        <f>NA()</f>
        <v>#N/A</v>
      </c>
      <c r="AL1664" t="e">
        <f>NA()</f>
        <v>#N/A</v>
      </c>
      <c r="AM1664" t="e">
        <f>NA()</f>
        <v>#N/A</v>
      </c>
      <c r="AN1664" t="e">
        <f>NA()</f>
        <v>#N/A</v>
      </c>
      <c r="AO1664" t="e">
        <f>NA()</f>
        <v>#N/A</v>
      </c>
      <c r="AP1664" s="3" t="str">
        <f t="shared" si="1027"/>
        <v>No</v>
      </c>
      <c r="AQ1664" s="3" t="str">
        <f t="shared" si="1028"/>
        <v>No</v>
      </c>
      <c r="AR1664" s="3" t="str">
        <f t="shared" si="1029"/>
        <v>No</v>
      </c>
      <c r="AS1664" t="e">
        <f>NA()</f>
        <v>#N/A</v>
      </c>
      <c r="AT1664" t="e">
        <f>NA()</f>
        <v>#N/A</v>
      </c>
      <c r="AU1664" t="e">
        <f>NA()</f>
        <v>#N/A</v>
      </c>
      <c r="AV1664" t="e">
        <f>NA()</f>
        <v>#N/A</v>
      </c>
      <c r="AW1664" t="e">
        <f>NA()</f>
        <v>#N/A</v>
      </c>
      <c r="AX1664" t="e">
        <f>NA()</f>
        <v>#N/A</v>
      </c>
      <c r="AY1664" t="e">
        <f>NA()</f>
        <v>#N/A</v>
      </c>
      <c r="AZ1664" t="e">
        <f>NA()</f>
        <v>#N/A</v>
      </c>
      <c r="BA1664">
        <v>0</v>
      </c>
      <c r="BB1664" t="s">
        <v>6616</v>
      </c>
      <c r="BC1664" t="e">
        <f>NA()</f>
        <v>#N/A</v>
      </c>
      <c r="BD1664" s="4" t="str">
        <f t="shared" si="1030"/>
        <v>No</v>
      </c>
      <c r="BE1664" t="e">
        <f>NA()</f>
        <v>#N/A</v>
      </c>
      <c r="BF1664" s="3" t="str">
        <f t="shared" si="1031"/>
        <v>No</v>
      </c>
      <c r="BG1664" t="e">
        <f>NA()</f>
        <v>#N/A</v>
      </c>
      <c r="BH1664" s="3" t="e">
        <f t="shared" si="1032"/>
        <v>#N/A</v>
      </c>
      <c r="BI1664" s="3" t="e">
        <f t="shared" si="1033"/>
        <v>#N/A</v>
      </c>
      <c r="BJ1664" s="3" t="e">
        <f t="shared" si="1034"/>
        <v>#N/A</v>
      </c>
      <c r="BK1664" s="3" t="e">
        <f t="shared" si="1035"/>
        <v>#N/A</v>
      </c>
      <c r="BL1664" s="3" t="e">
        <f t="shared" si="1036"/>
        <v>#N/A</v>
      </c>
      <c r="BM1664" s="3" t="e">
        <f t="shared" si="1037"/>
        <v>#N/A</v>
      </c>
      <c r="BN1664" s="3" t="str">
        <f t="shared" si="1038"/>
        <v>Pass</v>
      </c>
      <c r="BO1664" s="3" t="e">
        <f t="shared" si="1039"/>
        <v>#N/A</v>
      </c>
      <c r="BP1664" s="3" t="str">
        <f t="shared" si="1040"/>
        <v>FV&lt;$10K</v>
      </c>
      <c r="BQ1664" t="s">
        <v>6650</v>
      </c>
      <c r="BR1664" s="3" t="str">
        <f t="shared" si="1041"/>
        <v>No, &lt; $20K Lien</v>
      </c>
      <c r="BS1664" s="3" t="str">
        <f t="shared" si="1042"/>
        <v>No, Lien &lt; $20K</v>
      </c>
      <c r="BT1664" t="s">
        <v>6650</v>
      </c>
      <c r="BU1664" s="3" t="str">
        <f t="shared" si="1043"/>
        <v>No</v>
      </c>
      <c r="BV1664" s="3" t="str">
        <f t="shared" si="1044"/>
        <v>No</v>
      </c>
      <c r="BW1664" s="3">
        <f t="shared" si="1045"/>
        <v>0</v>
      </c>
      <c r="BX1664" s="3" t="str">
        <f t="shared" si="1046"/>
        <v>No</v>
      </c>
      <c r="BY1664" s="3">
        <f t="shared" si="1047"/>
        <v>38750</v>
      </c>
      <c r="BZ1664">
        <v>1</v>
      </c>
      <c r="CA1664" s="3">
        <f t="shared" si="1048"/>
        <v>38750</v>
      </c>
      <c r="CC1664" s="3" t="e">
        <f t="shared" si="1049"/>
        <v>#N/A</v>
      </c>
      <c r="CD1664" s="3" t="e">
        <f t="shared" si="1050"/>
        <v>#N/A</v>
      </c>
      <c r="CE1664" s="3" t="str">
        <f t="shared" si="1051"/>
        <v/>
      </c>
      <c r="CF1664" s="3" t="e">
        <f>HLOOKUP(CE1664,'Valuation Data'!$D$2:$K$5,4,FALSE)</f>
        <v>#N/A</v>
      </c>
      <c r="CG1664" s="3">
        <f t="shared" si="1052"/>
        <v>38750</v>
      </c>
      <c r="CH1664" s="3" t="str">
        <f t="shared" si="1053"/>
        <v>No</v>
      </c>
      <c r="CI1664" s="3" t="str">
        <f>VLOOKUP(R1664,'Use Codes &amp; County Type'!A:D,4,FALSE)</f>
        <v>V</v>
      </c>
      <c r="CJ1664" s="3" t="str">
        <f t="shared" si="1054"/>
        <v>Yes</v>
      </c>
      <c r="CK1664" s="3" t="str">
        <f t="shared" si="1055"/>
        <v>No</v>
      </c>
      <c r="CL1664" s="3">
        <f t="shared" si="1056"/>
        <v>0</v>
      </c>
      <c r="CM1664" s="3">
        <f t="shared" si="1057"/>
        <v>0</v>
      </c>
      <c r="CN1664" s="3" t="e">
        <f t="shared" si="1058"/>
        <v>#N/A</v>
      </c>
      <c r="CO1664" s="3" t="e">
        <f t="shared" si="1059"/>
        <v>#N/A</v>
      </c>
      <c r="CP1664" s="3" t="e">
        <f t="shared" si="1060"/>
        <v>#N/A</v>
      </c>
      <c r="CR1664" s="3" t="str">
        <f t="shared" si="1061"/>
        <v>No</v>
      </c>
      <c r="CV1664" s="3" t="str">
        <f t="shared" si="1062"/>
        <v>Vacant, No Sales Data</v>
      </c>
      <c r="CW1664" s="3">
        <f t="shared" si="1063"/>
        <v>1663</v>
      </c>
      <c r="CX1664" s="3">
        <f t="shared" si="1064"/>
        <v>666.44</v>
      </c>
      <c r="CY1664" s="3" t="str">
        <f t="shared" si="1065"/>
        <v>Ok</v>
      </c>
      <c r="CZ1664" t="e">
        <f>NA()</f>
        <v>#N/A</v>
      </c>
      <c r="DA1664" t="e">
        <f>NA()</f>
        <v>#N/A</v>
      </c>
    </row>
    <row r="1665" spans="1:105" x14ac:dyDescent="0.25">
      <c r="A1665">
        <v>1664</v>
      </c>
      <c r="B1665" t="s">
        <v>3</v>
      </c>
      <c r="C1665" t="s">
        <v>1773</v>
      </c>
      <c r="D1665">
        <v>543.64</v>
      </c>
      <c r="E1665">
        <v>2017</v>
      </c>
      <c r="F1665">
        <v>543.64</v>
      </c>
      <c r="G1665">
        <v>543.64</v>
      </c>
      <c r="H1665" s="3">
        <f t="shared" si="1025"/>
        <v>0</v>
      </c>
      <c r="I1665">
        <v>897</v>
      </c>
      <c r="J1665" t="s">
        <v>2734</v>
      </c>
      <c r="K1665" t="s">
        <v>2738</v>
      </c>
      <c r="L1665">
        <v>32097</v>
      </c>
      <c r="M1665" t="s">
        <v>3972</v>
      </c>
      <c r="N1665" t="s">
        <v>4758</v>
      </c>
      <c r="O1665">
        <v>-81.576530197489703</v>
      </c>
      <c r="P1665">
        <v>30.644219134149601</v>
      </c>
      <c r="Q1665" t="s">
        <v>5975</v>
      </c>
      <c r="R1665">
        <v>0</v>
      </c>
      <c r="S1665" t="s">
        <v>6538</v>
      </c>
      <c r="T1665">
        <v>8001</v>
      </c>
      <c r="U1665" t="s">
        <v>6581</v>
      </c>
      <c r="V1665">
        <v>2017</v>
      </c>
      <c r="W1665">
        <v>31250</v>
      </c>
      <c r="X1665">
        <v>2017</v>
      </c>
      <c r="Y1665">
        <v>31250</v>
      </c>
      <c r="Z1665">
        <v>473.09</v>
      </c>
      <c r="AA1665" s="3">
        <f t="shared" si="1026"/>
        <v>0.87022662055772204</v>
      </c>
      <c r="AB1665" t="s">
        <v>6616</v>
      </c>
      <c r="AC1665" t="s">
        <v>6616</v>
      </c>
      <c r="AD1665" t="s">
        <v>6616</v>
      </c>
      <c r="AE1665" t="s">
        <v>6616</v>
      </c>
      <c r="AF1665" t="s">
        <v>6616</v>
      </c>
      <c r="AG1665" t="s">
        <v>6616</v>
      </c>
      <c r="AH1665" t="s">
        <v>6616</v>
      </c>
      <c r="AI1665" t="s">
        <v>6618</v>
      </c>
      <c r="AJ1665" t="s">
        <v>6618</v>
      </c>
      <c r="AK1665" t="s">
        <v>6618</v>
      </c>
      <c r="AL1665" t="s">
        <v>6618</v>
      </c>
      <c r="AM1665" t="s">
        <v>6618</v>
      </c>
      <c r="AN1665" t="s">
        <v>6618</v>
      </c>
      <c r="AO1665" t="s">
        <v>6618</v>
      </c>
      <c r="AP1665" s="3" t="str">
        <f t="shared" si="1027"/>
        <v>No</v>
      </c>
      <c r="AQ1665" s="3" t="str">
        <f t="shared" si="1028"/>
        <v>No</v>
      </c>
      <c r="AR1665" s="3" t="str">
        <f t="shared" si="1029"/>
        <v>No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 t="s">
        <v>6634</v>
      </c>
      <c r="AZ1665" t="s">
        <v>6637</v>
      </c>
      <c r="BA1665">
        <v>1</v>
      </c>
      <c r="BB1665" t="s">
        <v>6616</v>
      </c>
      <c r="BC1665" t="s">
        <v>6616</v>
      </c>
      <c r="BD1665" s="4" t="str">
        <f t="shared" si="1030"/>
        <v>No</v>
      </c>
      <c r="BE1665" t="s">
        <v>6640</v>
      </c>
      <c r="BF1665" s="3" t="str">
        <f t="shared" si="1031"/>
        <v>No</v>
      </c>
      <c r="BG1665" t="s">
        <v>6645</v>
      </c>
      <c r="BH1665" s="3" t="str">
        <f t="shared" si="1032"/>
        <v>897 YULEE HILLS RD</v>
      </c>
      <c r="BI1665" s="3" t="str">
        <f t="shared" si="1033"/>
        <v>Yulee</v>
      </c>
      <c r="BJ1665" s="3" t="str">
        <f t="shared" si="1034"/>
        <v>Florida</v>
      </c>
      <c r="BK1665" s="3">
        <f t="shared" si="1035"/>
        <v>32097</v>
      </c>
      <c r="BL1665" s="3" t="str">
        <f t="shared" si="1036"/>
        <v>897 YULEE HILLS RD YULEE FL 32097</v>
      </c>
      <c r="BM1665" s="3" t="str">
        <f t="shared" si="1037"/>
        <v/>
      </c>
      <c r="BN1665" s="3" t="str">
        <f t="shared" si="1038"/>
        <v>Pass</v>
      </c>
      <c r="BO1665" s="3" t="str">
        <f t="shared" si="1039"/>
        <v>No</v>
      </c>
      <c r="BP1665" s="3" t="str">
        <f t="shared" si="1040"/>
        <v>FV&lt;$10K</v>
      </c>
      <c r="BQ1665" t="s">
        <v>6650</v>
      </c>
      <c r="BR1665" s="3" t="str">
        <f t="shared" si="1041"/>
        <v>No, &lt; $20K Lien</v>
      </c>
      <c r="BS1665" s="3" t="str">
        <f t="shared" si="1042"/>
        <v>No, Lien &lt; $20K</v>
      </c>
      <c r="BT1665" t="s">
        <v>6650</v>
      </c>
      <c r="BU1665" s="3" t="str">
        <f t="shared" si="1043"/>
        <v>No</v>
      </c>
      <c r="BV1665" s="3" t="str">
        <f t="shared" si="1044"/>
        <v>No</v>
      </c>
      <c r="BW1665" s="3">
        <f t="shared" si="1045"/>
        <v>1</v>
      </c>
      <c r="BX1665" s="3" t="str">
        <f t="shared" si="1046"/>
        <v>No</v>
      </c>
      <c r="BY1665" s="3">
        <f t="shared" si="1047"/>
        <v>31250</v>
      </c>
      <c r="BZ1665">
        <v>1</v>
      </c>
      <c r="CA1665" s="3">
        <f t="shared" si="1048"/>
        <v>31250</v>
      </c>
      <c r="CC1665" s="3">
        <f t="shared" si="1049"/>
        <v>0</v>
      </c>
      <c r="CD1665" s="3">
        <f t="shared" si="1050"/>
        <v>0</v>
      </c>
      <c r="CE1665" s="3" t="str">
        <f t="shared" si="1051"/>
        <v/>
      </c>
      <c r="CF1665" s="3" t="e">
        <f>HLOOKUP(CE1665,'Valuation Data'!$D$2:$K$5,4,FALSE)</f>
        <v>#N/A</v>
      </c>
      <c r="CG1665" s="3">
        <f t="shared" si="1052"/>
        <v>31250</v>
      </c>
      <c r="CH1665" s="3" t="str">
        <f t="shared" si="1053"/>
        <v>No</v>
      </c>
      <c r="CI1665" s="3" t="str">
        <f>VLOOKUP(R1665,'Use Codes &amp; County Type'!A:D,4,FALSE)</f>
        <v>V</v>
      </c>
      <c r="CJ1665" s="3" t="str">
        <f t="shared" si="1054"/>
        <v>Yes</v>
      </c>
      <c r="CK1665" s="3" t="str">
        <f t="shared" si="1055"/>
        <v>No</v>
      </c>
      <c r="CL1665" s="3">
        <f t="shared" si="1056"/>
        <v>0</v>
      </c>
      <c r="CM1665" s="3">
        <f t="shared" si="1057"/>
        <v>0</v>
      </c>
      <c r="CN1665" s="3">
        <f t="shared" si="1058"/>
        <v>2718.2</v>
      </c>
      <c r="CO1665" s="3">
        <f t="shared" si="1059"/>
        <v>-2718.2</v>
      </c>
      <c r="CP1665" s="3">
        <f t="shared" si="1060"/>
        <v>8.6982399999999988E-2</v>
      </c>
      <c r="CR1665" s="3" t="str">
        <f t="shared" si="1061"/>
        <v>No</v>
      </c>
      <c r="CV1665" s="3" t="str">
        <f t="shared" si="1062"/>
        <v>Vacant, No Sales Data</v>
      </c>
      <c r="CW1665" s="3">
        <f t="shared" si="1063"/>
        <v>1664</v>
      </c>
      <c r="CX1665" s="3">
        <f t="shared" si="1064"/>
        <v>543.64</v>
      </c>
      <c r="CY1665" s="3" t="str">
        <f t="shared" si="1065"/>
        <v>Ok</v>
      </c>
      <c r="CZ1665">
        <v>0</v>
      </c>
      <c r="DA1665">
        <v>0</v>
      </c>
    </row>
    <row r="1666" spans="1:105" x14ac:dyDescent="0.25">
      <c r="A1666">
        <v>1665</v>
      </c>
      <c r="B1666" t="s">
        <v>3</v>
      </c>
      <c r="C1666" t="s">
        <v>1774</v>
      </c>
      <c r="D1666">
        <v>1490.95</v>
      </c>
      <c r="E1666">
        <v>2017</v>
      </c>
      <c r="F1666">
        <v>1490.95</v>
      </c>
      <c r="G1666">
        <v>1490.95</v>
      </c>
      <c r="H1666" s="3">
        <f t="shared" ref="H1666:H1729" si="1066">D1666+D1666-F1666-G1666</f>
        <v>0</v>
      </c>
      <c r="I1666">
        <v>86016</v>
      </c>
      <c r="J1666" t="s">
        <v>2734</v>
      </c>
      <c r="K1666" t="s">
        <v>2738</v>
      </c>
      <c r="L1666">
        <v>32097</v>
      </c>
      <c r="M1666" t="s">
        <v>3973</v>
      </c>
      <c r="N1666" t="s">
        <v>4758</v>
      </c>
      <c r="O1666">
        <v>-81.574903623467094</v>
      </c>
      <c r="P1666">
        <v>30.635735124687098</v>
      </c>
      <c r="Q1666" t="s">
        <v>5741</v>
      </c>
      <c r="R1666">
        <v>2</v>
      </c>
      <c r="S1666" t="s">
        <v>6535</v>
      </c>
      <c r="T1666">
        <v>1006</v>
      </c>
      <c r="U1666" t="s">
        <v>6578</v>
      </c>
      <c r="V1666">
        <v>2017</v>
      </c>
      <c r="W1666">
        <v>88259</v>
      </c>
      <c r="X1666">
        <v>2017</v>
      </c>
      <c r="Y1666">
        <v>90211</v>
      </c>
      <c r="Z1666">
        <v>1349.01</v>
      </c>
      <c r="AA1666" s="3">
        <f t="shared" ref="AA1666:AA1729" si="1067">IFERROR(Z1666/D1666,)</f>
        <v>0.90479895368724639</v>
      </c>
      <c r="AG1666" t="s">
        <v>6616</v>
      </c>
      <c r="AI1666" t="s">
        <v>6618</v>
      </c>
      <c r="AJ1666" t="s">
        <v>6618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 s="3" t="str">
        <f t="shared" ref="AP1666:AP1729" si="1068">IF(OR(COUNTIF(AB1666:AH1666,"Yes")&gt;0,COUNTIF(AB1666:AH1666,"C")&gt;0),"Yes","No")</f>
        <v>No</v>
      </c>
      <c r="AQ1666" s="3" t="str">
        <f t="shared" ref="AQ1666:AQ1729" si="1069">IF(COUNTIF(AI1666:AO1666,"C")&gt;0,"Yes","No")</f>
        <v>No</v>
      </c>
      <c r="AR1666" s="3" t="str">
        <f t="shared" ref="AR1666:AR1729" si="1070">IF(AP1666="Yes","Yes","No")</f>
        <v>No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 t="s">
        <v>6634</v>
      </c>
      <c r="AZ1666">
        <v>0</v>
      </c>
      <c r="BA1666">
        <v>0</v>
      </c>
      <c r="BB1666" t="s">
        <v>6616</v>
      </c>
      <c r="BC1666" t="s">
        <v>6616</v>
      </c>
      <c r="BD1666" s="4" t="str">
        <f t="shared" ref="BD1666:BD1729" si="1071">IFERROR(IF(AW1666&gt;0,"Yes","No"),"No")</f>
        <v>No</v>
      </c>
      <c r="BE1666" t="s">
        <v>6640</v>
      </c>
      <c r="BF1666" s="3" t="str">
        <f t="shared" ref="BF1666:BF1729" si="1072">IFERROR(IF(BE1666="Without Environmental Issues","No","Yes"),"No")</f>
        <v>No</v>
      </c>
      <c r="BG1666" t="s">
        <v>6645</v>
      </c>
      <c r="BH1666" s="3" t="str">
        <f t="shared" ref="BH1666:BH1729" si="1073">M1666</f>
        <v>86016 RUSH RD</v>
      </c>
      <c r="BI1666" s="3" t="str">
        <f t="shared" ref="BI1666:BI1729" si="1074">PROPER(J1666)</f>
        <v>Yulee</v>
      </c>
      <c r="BJ1666" s="3" t="str">
        <f t="shared" ref="BJ1666:BJ1729" si="1075">PROPER(K1666)</f>
        <v>Florida</v>
      </c>
      <c r="BK1666" s="3">
        <f t="shared" ref="BK1666:BK1729" si="1076">L1666</f>
        <v>32097</v>
      </c>
      <c r="BL1666" s="3" t="str">
        <f t="shared" ref="BL1666:BL1729" si="1077">CONCATENATE(M1666," ",N1666)</f>
        <v>86016 RUSH RD YULEE FL 32097</v>
      </c>
      <c r="BM1666" s="3" t="str">
        <f t="shared" ref="BM1666:BM1729" si="1078">IF(AU1666&gt;0,"L","")</f>
        <v/>
      </c>
      <c r="BN1666" s="3" t="str">
        <f t="shared" ref="BN1666:BN1729" si="1079">IF(D1666&lt;150,"Lien&lt;$150","Pass")</f>
        <v>Pass</v>
      </c>
      <c r="BO1666" s="3" t="str">
        <f t="shared" ref="BO1666:BO1729" si="1080">IF(BC1666="Yes","Yes","No")</f>
        <v>No</v>
      </c>
      <c r="BP1666" s="3" t="str">
        <f t="shared" ref="BP1666:BP1729" si="1081">IF(D1666&gt;10000,IF(OR(I1666="",I1666=0,BI1666="",BI1666=0,BK1666=0),"Bad Address","Pass"),"FV&lt;$10K")</f>
        <v>FV&lt;$10K</v>
      </c>
      <c r="BQ1666" t="s">
        <v>6650</v>
      </c>
      <c r="BR1666" s="3" t="str">
        <f t="shared" ref="BR1666:BR1729" si="1082">IF(D1666&gt;20000,IF(OR(BD1666="Yes",BF1666="Yes"),"Yes","No"),"No, &lt; $20K Lien")</f>
        <v>No, &lt; $20K Lien</v>
      </c>
      <c r="BS1666" s="3" t="str">
        <f t="shared" ref="BS1666:BS1729" si="1083">IF(D1666&gt;20000,IF(IFERROR(IF(BG1666="None","No","Yes"),"No")="Yes","Yes","No"),"No, Lien &lt; $20K")</f>
        <v>No, Lien &lt; $20K</v>
      </c>
      <c r="BT1666" t="s">
        <v>6650</v>
      </c>
      <c r="BU1666" s="3" t="str">
        <f t="shared" ref="BU1666:BU1729" si="1084">IF(E1666="","N/A",IF(OR(E1666&lt;2014,AR1666="Yes"),"Yes","No"))</f>
        <v>No</v>
      </c>
      <c r="BV1666" s="3" t="str">
        <f t="shared" ref="BV1666:BV1729" si="1085">IFERROR(IF(COUNTIF(C:C,C1666)&gt;1,"Yes","No"),"No")</f>
        <v>No</v>
      </c>
      <c r="BW1666" s="3">
        <f t="shared" ref="BW1666:BW1729" si="1086">BA1666</f>
        <v>0</v>
      </c>
      <c r="BX1666" s="3" t="str">
        <f t="shared" ref="BX1666:BX1729" si="1087">IF(AND(OR(CI1666="S",CI1666="R",CI1666="C"),CH1666="Yes",BW1666&gt;2),"Yes",IF(AND(OR(CI1666="S",CI1666="R",CI1666="C"),CH1666="No",BW1666&gt;1),"Yes",IF(AND(CI1666="V",CH1666="Yes",BW1666&gt;0),"Yes","No")))</f>
        <v>No</v>
      </c>
      <c r="BY1666" s="3">
        <f t="shared" ref="BY1666:BY1729" si="1088">VALUE(W1666)</f>
        <v>88259</v>
      </c>
      <c r="BZ1666">
        <v>1</v>
      </c>
      <c r="CA1666" s="3">
        <f t="shared" ref="CA1666:CA1729" si="1089">BY1666/BZ1666</f>
        <v>88259</v>
      </c>
      <c r="CC1666" s="3">
        <f t="shared" ref="CC1666:CC1729" si="1090">AS1666</f>
        <v>0</v>
      </c>
      <c r="CD1666" s="3">
        <f t="shared" ref="CD1666:CD1729" si="1091">VALUE(AT1666)</f>
        <v>0</v>
      </c>
      <c r="CE1666" s="3" t="str">
        <f t="shared" ref="CE1666:CE1729" si="1092">IFERROR(IF(CD1666&gt;1000,YEAR(CC1666),""),"")</f>
        <v/>
      </c>
      <c r="CF1666" s="3" t="e">
        <f>HLOOKUP(CE1666,'Valuation Data'!$D$2:$K$5,4,FALSE)</f>
        <v>#N/A</v>
      </c>
      <c r="CG1666" s="3">
        <f t="shared" ref="CG1666:CG1729" si="1093">IF(CB1666&gt;0,MIN(IFERROR(MIN(CD1666*CF1666,CA1666),CA1666),CB1666),IFERROR(MIN(CD1666*CF1666,CA1666),CA1666))</f>
        <v>88259</v>
      </c>
      <c r="CH1666" s="3" t="str">
        <f t="shared" ref="CH1666:CH1729" si="1094">IFERROR(IF(AND(OR(CI1666="S",CI1666="R",CI1666="C",CI1666="V"),CF1666&gt;0),"Yes","No"),"No")</f>
        <v>No</v>
      </c>
      <c r="CI1666" s="3" t="str">
        <f>VLOOKUP(R1666,'Use Codes &amp; County Type'!A:D,4,FALSE)</f>
        <v>R</v>
      </c>
      <c r="CJ1666" s="3" t="str">
        <f t="shared" ref="CJ1666:CJ1729" si="1095">IF(AND(CH1666="No",CI1666="V"),"Yes","No")</f>
        <v>No</v>
      </c>
      <c r="CK1666" s="3" t="str">
        <f t="shared" ref="CK1666:CK1729" si="1096">IF(OR(BB1666="Yes",BB1666=""),"Yes","No")</f>
        <v>No</v>
      </c>
      <c r="CL1666" s="3">
        <f t="shared" ref="CL1666:CL1729" si="1097">IF(AND(OR(CI1666="S",CI1666="R",CI1666="C"),CH1666="Yes",CK1666="Yes"),75%,IF(AND(OR(CI1666="S",CI1666="R"),CH1666="Yes",CK1666="No"),40%,IF(AND(OR(CI1666="S",CI1666="R",CI1666="C"),CH1666="No",CK1666="Yes"),67%,IF(AND(OR(CI1666="S",CI1666="R"),CH1666="No",CK1666="No"),35%,IF(AND(CI1666="C",CH1666="Yes"),35%,IF(AND(CI1666="C",CH1666="No"),30%,IF(AND(CH1666="Yes",CI1666="V"),10%,0%)))))))</f>
        <v>0.35</v>
      </c>
      <c r="CM1666" s="3">
        <f t="shared" ref="CM1666:CM1729" si="1098">CG1666*CL1666</f>
        <v>30890.649999999998</v>
      </c>
      <c r="CN1666" s="3">
        <f t="shared" ref="CN1666:CN1729" si="1099">D1666+(BA1666+3)*MAX(D1666,Z1666)</f>
        <v>5963.8</v>
      </c>
      <c r="CO1666" s="3">
        <f t="shared" ref="CO1666:CO1729" si="1100">CM1666-CN1666</f>
        <v>24926.85</v>
      </c>
      <c r="CP1666" s="3">
        <f t="shared" ref="CP1666:CP1729" si="1101">+CN1666/CG1666</f>
        <v>6.7571579102414486E-2</v>
      </c>
      <c r="CR1666" s="3" t="str">
        <f t="shared" ref="CR1666:CR1729" si="1102">IF(AND(CV1666="*Bid",D1666&gt;49999),"Google","No")</f>
        <v>No</v>
      </c>
      <c r="CV1666" s="3" t="str">
        <f t="shared" ref="CV1666:CV1729" si="1103">IF(BN1666="Lien&lt;$150","Lien&lt;$150",IF(OR(BU1666="Yes",BV1666="Yes"),"County Held Lien",IF(CG1666&lt;30000,"FMV&lt;$30K",IF(BR1666="Yes","EPA",IF(BS1666="Yes","CDD",IF(BT1666="High","Flood",IF(BX1666="Yes","Too Many Priors",IF(CJ1666="Yes","Vacant, No Sales Data",IF(CO1666&lt;0,"Neg Solv Premium",IF(BP1666="Bad Address","Bad Address",IF(CQ1666="Bad","Bad Data",IF(CS1666="Bad","Bad Google",IF(CT1666="Redeemed","Redeemed",IF(CU1666="Data Change","Data Change","*Bid"))))))))))))))</f>
        <v>*Bid</v>
      </c>
      <c r="CW1666" s="3">
        <f t="shared" ref="CW1666:CW1729" si="1104">VALUE(A1666)</f>
        <v>1665</v>
      </c>
      <c r="CX1666" s="3">
        <f t="shared" ref="CX1666:CX1729" si="1105">VALUE(D1666)</f>
        <v>1490.95</v>
      </c>
      <c r="CY1666" s="3" t="str">
        <f t="shared" ref="CY1666:CY1729" si="1106">IF(AND(CV1666="*Bid",CX1666&gt;75000),"Check","Ok")</f>
        <v>Ok</v>
      </c>
      <c r="CZ1666">
        <v>0</v>
      </c>
      <c r="DA1666">
        <v>0</v>
      </c>
    </row>
    <row r="1667" spans="1:105" x14ac:dyDescent="0.25">
      <c r="A1667">
        <v>1666</v>
      </c>
      <c r="B1667" t="s">
        <v>3</v>
      </c>
      <c r="C1667" t="s">
        <v>1775</v>
      </c>
      <c r="D1667">
        <v>2747.18</v>
      </c>
      <c r="E1667">
        <v>2017</v>
      </c>
      <c r="F1667">
        <v>2747.18</v>
      </c>
      <c r="G1667">
        <v>2747.18</v>
      </c>
      <c r="H1667" s="3">
        <f t="shared" si="1066"/>
        <v>0</v>
      </c>
      <c r="I1667">
        <v>86100</v>
      </c>
      <c r="J1667" t="s">
        <v>2734</v>
      </c>
      <c r="K1667" t="s">
        <v>2738</v>
      </c>
      <c r="L1667">
        <v>32097</v>
      </c>
      <c r="M1667" t="s">
        <v>3974</v>
      </c>
      <c r="N1667" t="s">
        <v>4758</v>
      </c>
      <c r="O1667">
        <v>-81.578998260581301</v>
      </c>
      <c r="P1667">
        <v>30.637074335121</v>
      </c>
      <c r="Q1667" t="s">
        <v>5976</v>
      </c>
      <c r="R1667">
        <v>1</v>
      </c>
      <c r="S1667" t="s">
        <v>6539</v>
      </c>
      <c r="T1667">
        <v>1001</v>
      </c>
      <c r="U1667" t="s">
        <v>6582</v>
      </c>
      <c r="V1667">
        <v>2017</v>
      </c>
      <c r="W1667">
        <v>165837</v>
      </c>
      <c r="X1667">
        <v>2017</v>
      </c>
      <c r="Y1667">
        <v>165837</v>
      </c>
      <c r="Z1667">
        <v>2510.5700000000002</v>
      </c>
      <c r="AA1667" s="3">
        <f t="shared" si="1067"/>
        <v>0.91387167932206859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 s="3" t="str">
        <f t="shared" si="1068"/>
        <v>No</v>
      </c>
      <c r="AQ1667" s="3" t="str">
        <f t="shared" si="1069"/>
        <v>No</v>
      </c>
      <c r="AR1667" s="3" t="str">
        <f t="shared" si="1070"/>
        <v>No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 t="s">
        <v>6634</v>
      </c>
      <c r="AZ1667">
        <v>0</v>
      </c>
      <c r="BA1667">
        <v>0</v>
      </c>
      <c r="BB1667" t="s">
        <v>6616</v>
      </c>
      <c r="BC1667">
        <v>0</v>
      </c>
      <c r="BD1667" s="4" t="str">
        <f t="shared" si="1071"/>
        <v>No</v>
      </c>
      <c r="BE1667" t="s">
        <v>6640</v>
      </c>
      <c r="BF1667" s="3" t="str">
        <f t="shared" si="1072"/>
        <v>No</v>
      </c>
      <c r="BG1667" t="s">
        <v>6645</v>
      </c>
      <c r="BH1667" s="3" t="str">
        <f t="shared" si="1073"/>
        <v>86100 RON NELSON LN</v>
      </c>
      <c r="BI1667" s="3" t="str">
        <f t="shared" si="1074"/>
        <v>Yulee</v>
      </c>
      <c r="BJ1667" s="3" t="str">
        <f t="shared" si="1075"/>
        <v>Florida</v>
      </c>
      <c r="BK1667" s="3">
        <f t="shared" si="1076"/>
        <v>32097</v>
      </c>
      <c r="BL1667" s="3" t="str">
        <f t="shared" si="1077"/>
        <v>86100 RON NELSON LN YULEE FL 32097</v>
      </c>
      <c r="BM1667" s="3" t="str">
        <f t="shared" si="1078"/>
        <v/>
      </c>
      <c r="BN1667" s="3" t="str">
        <f t="shared" si="1079"/>
        <v>Pass</v>
      </c>
      <c r="BO1667" s="3" t="str">
        <f t="shared" si="1080"/>
        <v>No</v>
      </c>
      <c r="BP1667" s="3" t="str">
        <f t="shared" si="1081"/>
        <v>FV&lt;$10K</v>
      </c>
      <c r="BQ1667" t="s">
        <v>6650</v>
      </c>
      <c r="BR1667" s="3" t="str">
        <f t="shared" si="1082"/>
        <v>No, &lt; $20K Lien</v>
      </c>
      <c r="BS1667" s="3" t="str">
        <f t="shared" si="1083"/>
        <v>No, Lien &lt; $20K</v>
      </c>
      <c r="BT1667" t="s">
        <v>6650</v>
      </c>
      <c r="BU1667" s="3" t="str">
        <f t="shared" si="1084"/>
        <v>No</v>
      </c>
      <c r="BV1667" s="3" t="str">
        <f t="shared" si="1085"/>
        <v>No</v>
      </c>
      <c r="BW1667" s="3">
        <f t="shared" si="1086"/>
        <v>0</v>
      </c>
      <c r="BX1667" s="3" t="str">
        <f t="shared" si="1087"/>
        <v>No</v>
      </c>
      <c r="BY1667" s="3">
        <f t="shared" si="1088"/>
        <v>165837</v>
      </c>
      <c r="BZ1667">
        <v>1</v>
      </c>
      <c r="CA1667" s="3">
        <f t="shared" si="1089"/>
        <v>165837</v>
      </c>
      <c r="CC1667" s="3">
        <f t="shared" si="1090"/>
        <v>0</v>
      </c>
      <c r="CD1667" s="3">
        <f t="shared" si="1091"/>
        <v>0</v>
      </c>
      <c r="CE1667" s="3" t="str">
        <f t="shared" si="1092"/>
        <v/>
      </c>
      <c r="CF1667" s="3" t="e">
        <f>HLOOKUP(CE1667,'Valuation Data'!$D$2:$K$5,4,FALSE)</f>
        <v>#N/A</v>
      </c>
      <c r="CG1667" s="3">
        <f t="shared" si="1093"/>
        <v>165837</v>
      </c>
      <c r="CH1667" s="3" t="str">
        <f t="shared" si="1094"/>
        <v>No</v>
      </c>
      <c r="CI1667" s="3" t="str">
        <f>VLOOKUP(R1667,'Use Codes &amp; County Type'!A:D,4,FALSE)</f>
        <v>S</v>
      </c>
      <c r="CJ1667" s="3" t="str">
        <f t="shared" si="1095"/>
        <v>No</v>
      </c>
      <c r="CK1667" s="3" t="str">
        <f t="shared" si="1096"/>
        <v>No</v>
      </c>
      <c r="CL1667" s="3">
        <f t="shared" si="1097"/>
        <v>0.35</v>
      </c>
      <c r="CM1667" s="3">
        <f t="shared" si="1098"/>
        <v>58042.95</v>
      </c>
      <c r="CN1667" s="3">
        <f t="shared" si="1099"/>
        <v>10988.72</v>
      </c>
      <c r="CO1667" s="3">
        <f t="shared" si="1100"/>
        <v>47054.229999999996</v>
      </c>
      <c r="CP1667" s="3">
        <f t="shared" si="1101"/>
        <v>6.6262173097680246E-2</v>
      </c>
      <c r="CR1667" s="3" t="str">
        <f t="shared" si="1102"/>
        <v>No</v>
      </c>
      <c r="CV1667" s="3" t="str">
        <f t="shared" si="1103"/>
        <v>*Bid</v>
      </c>
      <c r="CW1667" s="3">
        <f t="shared" si="1104"/>
        <v>1666</v>
      </c>
      <c r="CX1667" s="3">
        <f t="shared" si="1105"/>
        <v>2747.18</v>
      </c>
      <c r="CY1667" s="3" t="str">
        <f t="shared" si="1106"/>
        <v>Ok</v>
      </c>
      <c r="CZ1667">
        <v>0</v>
      </c>
      <c r="DA1667">
        <v>0</v>
      </c>
    </row>
    <row r="1668" spans="1:105" x14ac:dyDescent="0.25">
      <c r="A1668">
        <v>1667</v>
      </c>
      <c r="B1668" t="s">
        <v>3</v>
      </c>
      <c r="C1668" t="s">
        <v>1776</v>
      </c>
      <c r="D1668">
        <v>1937.93</v>
      </c>
      <c r="E1668">
        <v>2017</v>
      </c>
      <c r="F1668" t="e">
        <f>NA()</f>
        <v>#N/A</v>
      </c>
      <c r="G1668" t="e">
        <f>NA()</f>
        <v>#N/A</v>
      </c>
      <c r="H1668" s="3" t="e">
        <f t="shared" si="1066"/>
        <v>#N/A</v>
      </c>
      <c r="I1668" t="e">
        <f>NA()</f>
        <v>#N/A</v>
      </c>
      <c r="J1668" t="e">
        <f>NA()</f>
        <v>#N/A</v>
      </c>
      <c r="K1668" t="e">
        <f>NA()</f>
        <v>#N/A</v>
      </c>
      <c r="L1668" t="e">
        <f>NA()</f>
        <v>#N/A</v>
      </c>
      <c r="M1668" t="e">
        <f>NA()</f>
        <v>#N/A</v>
      </c>
      <c r="N1668" t="e">
        <f>NA()</f>
        <v>#N/A</v>
      </c>
      <c r="O1668" t="e">
        <f>NA()</f>
        <v>#N/A</v>
      </c>
      <c r="P1668" t="e">
        <f>NA()</f>
        <v>#N/A</v>
      </c>
      <c r="Q1668" t="e">
        <f>NA()</f>
        <v>#N/A</v>
      </c>
      <c r="R1668">
        <v>2</v>
      </c>
      <c r="S1668" t="s">
        <v>6535</v>
      </c>
      <c r="T1668" t="e">
        <f>NA()</f>
        <v>#N/A</v>
      </c>
      <c r="U1668" t="e">
        <f>NA()</f>
        <v>#N/A</v>
      </c>
      <c r="V1668">
        <v>2017</v>
      </c>
      <c r="W1668">
        <v>116409</v>
      </c>
      <c r="X1668" t="e">
        <f>NA()</f>
        <v>#N/A</v>
      </c>
      <c r="Y1668" t="e">
        <f>NA()</f>
        <v>#N/A</v>
      </c>
      <c r="Z1668" t="e">
        <f>NA()</f>
        <v>#N/A</v>
      </c>
      <c r="AA1668" s="3">
        <f t="shared" si="1067"/>
        <v>0</v>
      </c>
      <c r="AB1668" t="s">
        <v>6616</v>
      </c>
      <c r="AC1668" t="s">
        <v>6616</v>
      </c>
      <c r="AD1668" t="s">
        <v>6616</v>
      </c>
      <c r="AI1668" t="e">
        <f>NA()</f>
        <v>#N/A</v>
      </c>
      <c r="AJ1668" t="e">
        <f>NA()</f>
        <v>#N/A</v>
      </c>
      <c r="AK1668" t="e">
        <f>NA()</f>
        <v>#N/A</v>
      </c>
      <c r="AL1668" t="e">
        <f>NA()</f>
        <v>#N/A</v>
      </c>
      <c r="AM1668" t="e">
        <f>NA()</f>
        <v>#N/A</v>
      </c>
      <c r="AN1668" t="e">
        <f>NA()</f>
        <v>#N/A</v>
      </c>
      <c r="AO1668" t="e">
        <f>NA()</f>
        <v>#N/A</v>
      </c>
      <c r="AP1668" s="3" t="str">
        <f t="shared" si="1068"/>
        <v>No</v>
      </c>
      <c r="AQ1668" s="3" t="str">
        <f t="shared" si="1069"/>
        <v>No</v>
      </c>
      <c r="AR1668" s="3" t="str">
        <f t="shared" si="1070"/>
        <v>No</v>
      </c>
      <c r="AS1668" t="e">
        <f>NA()</f>
        <v>#N/A</v>
      </c>
      <c r="AT1668" t="e">
        <f>NA()</f>
        <v>#N/A</v>
      </c>
      <c r="AU1668" t="e">
        <f>NA()</f>
        <v>#N/A</v>
      </c>
      <c r="AV1668" t="e">
        <f>NA()</f>
        <v>#N/A</v>
      </c>
      <c r="AW1668" t="e">
        <f>NA()</f>
        <v>#N/A</v>
      </c>
      <c r="AX1668" t="e">
        <f>NA()</f>
        <v>#N/A</v>
      </c>
      <c r="AY1668" t="e">
        <f>NA()</f>
        <v>#N/A</v>
      </c>
      <c r="AZ1668" t="e">
        <f>NA()</f>
        <v>#N/A</v>
      </c>
      <c r="BA1668">
        <v>0</v>
      </c>
      <c r="BB1668" t="s">
        <v>6616</v>
      </c>
      <c r="BC1668" t="e">
        <f>NA()</f>
        <v>#N/A</v>
      </c>
      <c r="BD1668" s="4" t="str">
        <f t="shared" si="1071"/>
        <v>No</v>
      </c>
      <c r="BE1668" t="e">
        <f>NA()</f>
        <v>#N/A</v>
      </c>
      <c r="BF1668" s="3" t="str">
        <f t="shared" si="1072"/>
        <v>No</v>
      </c>
      <c r="BG1668" t="e">
        <f>NA()</f>
        <v>#N/A</v>
      </c>
      <c r="BH1668" s="3" t="e">
        <f t="shared" si="1073"/>
        <v>#N/A</v>
      </c>
      <c r="BI1668" s="3" t="e">
        <f t="shared" si="1074"/>
        <v>#N/A</v>
      </c>
      <c r="BJ1668" s="3" t="e">
        <f t="shared" si="1075"/>
        <v>#N/A</v>
      </c>
      <c r="BK1668" s="3" t="e">
        <f t="shared" si="1076"/>
        <v>#N/A</v>
      </c>
      <c r="BL1668" s="3" t="e">
        <f t="shared" si="1077"/>
        <v>#N/A</v>
      </c>
      <c r="BM1668" s="3" t="e">
        <f t="shared" si="1078"/>
        <v>#N/A</v>
      </c>
      <c r="BN1668" s="3" t="str">
        <f t="shared" si="1079"/>
        <v>Pass</v>
      </c>
      <c r="BO1668" s="3" t="e">
        <f t="shared" si="1080"/>
        <v>#N/A</v>
      </c>
      <c r="BP1668" s="3" t="str">
        <f t="shared" si="1081"/>
        <v>FV&lt;$10K</v>
      </c>
      <c r="BQ1668" t="s">
        <v>6650</v>
      </c>
      <c r="BR1668" s="3" t="str">
        <f t="shared" si="1082"/>
        <v>No, &lt; $20K Lien</v>
      </c>
      <c r="BS1668" s="3" t="str">
        <f t="shared" si="1083"/>
        <v>No, Lien &lt; $20K</v>
      </c>
      <c r="BT1668" t="s">
        <v>6650</v>
      </c>
      <c r="BU1668" s="3" t="str">
        <f t="shared" si="1084"/>
        <v>No</v>
      </c>
      <c r="BV1668" s="3" t="str">
        <f t="shared" si="1085"/>
        <v>No</v>
      </c>
      <c r="BW1668" s="3">
        <f t="shared" si="1086"/>
        <v>0</v>
      </c>
      <c r="BX1668" s="3" t="str">
        <f t="shared" si="1087"/>
        <v>No</v>
      </c>
      <c r="BY1668" s="3">
        <f t="shared" si="1088"/>
        <v>116409</v>
      </c>
      <c r="BZ1668">
        <v>1</v>
      </c>
      <c r="CA1668" s="3">
        <f t="shared" si="1089"/>
        <v>116409</v>
      </c>
      <c r="CC1668" s="3" t="e">
        <f t="shared" si="1090"/>
        <v>#N/A</v>
      </c>
      <c r="CD1668" s="3" t="e">
        <f t="shared" si="1091"/>
        <v>#N/A</v>
      </c>
      <c r="CE1668" s="3" t="str">
        <f t="shared" si="1092"/>
        <v/>
      </c>
      <c r="CF1668" s="3" t="e">
        <f>HLOOKUP(CE1668,'Valuation Data'!$D$2:$K$5,4,FALSE)</f>
        <v>#N/A</v>
      </c>
      <c r="CG1668" s="3">
        <f t="shared" si="1093"/>
        <v>116409</v>
      </c>
      <c r="CH1668" s="3" t="str">
        <f t="shared" si="1094"/>
        <v>No</v>
      </c>
      <c r="CI1668" s="3" t="str">
        <f>VLOOKUP(R1668,'Use Codes &amp; County Type'!A:D,4,FALSE)</f>
        <v>R</v>
      </c>
      <c r="CJ1668" s="3" t="str">
        <f t="shared" si="1095"/>
        <v>No</v>
      </c>
      <c r="CK1668" s="3" t="str">
        <f t="shared" si="1096"/>
        <v>No</v>
      </c>
      <c r="CL1668" s="3">
        <f t="shared" si="1097"/>
        <v>0.35</v>
      </c>
      <c r="CM1668" s="3">
        <f t="shared" si="1098"/>
        <v>40743.149999999994</v>
      </c>
      <c r="CN1668" s="3" t="e">
        <f t="shared" si="1099"/>
        <v>#N/A</v>
      </c>
      <c r="CO1668" s="3" t="e">
        <f t="shared" si="1100"/>
        <v>#N/A</v>
      </c>
      <c r="CP1668" s="3" t="e">
        <f t="shared" si="1101"/>
        <v>#N/A</v>
      </c>
      <c r="CR1668" s="3" t="e">
        <f t="shared" si="1102"/>
        <v>#N/A</v>
      </c>
      <c r="CV1668" s="3" t="e">
        <f t="shared" si="1103"/>
        <v>#N/A</v>
      </c>
      <c r="CW1668" s="3">
        <f t="shared" si="1104"/>
        <v>1667</v>
      </c>
      <c r="CX1668" s="3">
        <f t="shared" si="1105"/>
        <v>1937.93</v>
      </c>
      <c r="CY1668" s="3" t="e">
        <f t="shared" si="1106"/>
        <v>#N/A</v>
      </c>
      <c r="CZ1668" t="e">
        <f>NA()</f>
        <v>#N/A</v>
      </c>
      <c r="DA1668" t="e">
        <f>NA()</f>
        <v>#N/A</v>
      </c>
    </row>
    <row r="1669" spans="1:105" x14ac:dyDescent="0.25">
      <c r="A1669">
        <v>1668</v>
      </c>
      <c r="B1669" t="s">
        <v>3</v>
      </c>
      <c r="C1669" t="s">
        <v>1777</v>
      </c>
      <c r="D1669">
        <v>480.05</v>
      </c>
      <c r="E1669">
        <v>2017</v>
      </c>
      <c r="F1669" t="e">
        <f>NA()</f>
        <v>#N/A</v>
      </c>
      <c r="G1669" t="e">
        <f>NA()</f>
        <v>#N/A</v>
      </c>
      <c r="H1669" s="3" t="e">
        <f t="shared" si="1066"/>
        <v>#N/A</v>
      </c>
      <c r="I1669" t="e">
        <f>NA()</f>
        <v>#N/A</v>
      </c>
      <c r="J1669" t="e">
        <f>NA()</f>
        <v>#N/A</v>
      </c>
      <c r="K1669" t="e">
        <f>NA()</f>
        <v>#N/A</v>
      </c>
      <c r="L1669" t="e">
        <f>NA()</f>
        <v>#N/A</v>
      </c>
      <c r="M1669" t="e">
        <f>NA()</f>
        <v>#N/A</v>
      </c>
      <c r="N1669" t="e">
        <f>NA()</f>
        <v>#N/A</v>
      </c>
      <c r="O1669" t="e">
        <f>NA()</f>
        <v>#N/A</v>
      </c>
      <c r="P1669" t="e">
        <f>NA()</f>
        <v>#N/A</v>
      </c>
      <c r="Q1669" t="e">
        <f>NA()</f>
        <v>#N/A</v>
      </c>
      <c r="R1669">
        <v>2</v>
      </c>
      <c r="S1669" t="s">
        <v>6535</v>
      </c>
      <c r="T1669" t="e">
        <f>NA()</f>
        <v>#N/A</v>
      </c>
      <c r="U1669" t="e">
        <f>NA()</f>
        <v>#N/A</v>
      </c>
      <c r="V1669">
        <v>2017</v>
      </c>
      <c r="W1669">
        <v>27366</v>
      </c>
      <c r="X1669" t="e">
        <f>NA()</f>
        <v>#N/A</v>
      </c>
      <c r="Y1669" t="e">
        <f>NA()</f>
        <v>#N/A</v>
      </c>
      <c r="Z1669" t="e">
        <f>NA()</f>
        <v>#N/A</v>
      </c>
      <c r="AA1669" s="3">
        <f t="shared" si="1067"/>
        <v>0</v>
      </c>
      <c r="AI1669" t="e">
        <f>NA()</f>
        <v>#N/A</v>
      </c>
      <c r="AJ1669" t="e">
        <f>NA()</f>
        <v>#N/A</v>
      </c>
      <c r="AK1669" t="e">
        <f>NA()</f>
        <v>#N/A</v>
      </c>
      <c r="AL1669" t="e">
        <f>NA()</f>
        <v>#N/A</v>
      </c>
      <c r="AM1669" t="e">
        <f>NA()</f>
        <v>#N/A</v>
      </c>
      <c r="AN1669" t="e">
        <f>NA()</f>
        <v>#N/A</v>
      </c>
      <c r="AO1669" t="e">
        <f>NA()</f>
        <v>#N/A</v>
      </c>
      <c r="AP1669" s="3" t="str">
        <f t="shared" si="1068"/>
        <v>No</v>
      </c>
      <c r="AQ1669" s="3" t="str">
        <f t="shared" si="1069"/>
        <v>No</v>
      </c>
      <c r="AR1669" s="3" t="str">
        <f t="shared" si="1070"/>
        <v>No</v>
      </c>
      <c r="AS1669" t="e">
        <f>NA()</f>
        <v>#N/A</v>
      </c>
      <c r="AT1669" t="e">
        <f>NA()</f>
        <v>#N/A</v>
      </c>
      <c r="AU1669" t="e">
        <f>NA()</f>
        <v>#N/A</v>
      </c>
      <c r="AV1669" t="e">
        <f>NA()</f>
        <v>#N/A</v>
      </c>
      <c r="AW1669" t="e">
        <f>NA()</f>
        <v>#N/A</v>
      </c>
      <c r="AX1669" t="e">
        <f>NA()</f>
        <v>#N/A</v>
      </c>
      <c r="AY1669" t="e">
        <f>NA()</f>
        <v>#N/A</v>
      </c>
      <c r="AZ1669" t="e">
        <f>NA()</f>
        <v>#N/A</v>
      </c>
      <c r="BA1669">
        <v>0</v>
      </c>
      <c r="BB1669" t="s">
        <v>6616</v>
      </c>
      <c r="BC1669" t="e">
        <f>NA()</f>
        <v>#N/A</v>
      </c>
      <c r="BD1669" s="4" t="str">
        <f t="shared" si="1071"/>
        <v>No</v>
      </c>
      <c r="BE1669" t="e">
        <f>NA()</f>
        <v>#N/A</v>
      </c>
      <c r="BF1669" s="3" t="str">
        <f t="shared" si="1072"/>
        <v>No</v>
      </c>
      <c r="BG1669" t="e">
        <f>NA()</f>
        <v>#N/A</v>
      </c>
      <c r="BH1669" s="3" t="e">
        <f t="shared" si="1073"/>
        <v>#N/A</v>
      </c>
      <c r="BI1669" s="3" t="e">
        <f t="shared" si="1074"/>
        <v>#N/A</v>
      </c>
      <c r="BJ1669" s="3" t="e">
        <f t="shared" si="1075"/>
        <v>#N/A</v>
      </c>
      <c r="BK1669" s="3" t="e">
        <f t="shared" si="1076"/>
        <v>#N/A</v>
      </c>
      <c r="BL1669" s="3" t="e">
        <f t="shared" si="1077"/>
        <v>#N/A</v>
      </c>
      <c r="BM1669" s="3" t="e">
        <f t="shared" si="1078"/>
        <v>#N/A</v>
      </c>
      <c r="BN1669" s="3" t="str">
        <f t="shared" si="1079"/>
        <v>Pass</v>
      </c>
      <c r="BO1669" s="3" t="e">
        <f t="shared" si="1080"/>
        <v>#N/A</v>
      </c>
      <c r="BP1669" s="3" t="str">
        <f t="shared" si="1081"/>
        <v>FV&lt;$10K</v>
      </c>
      <c r="BQ1669" t="s">
        <v>6650</v>
      </c>
      <c r="BR1669" s="3" t="str">
        <f t="shared" si="1082"/>
        <v>No, &lt; $20K Lien</v>
      </c>
      <c r="BS1669" s="3" t="str">
        <f t="shared" si="1083"/>
        <v>No, Lien &lt; $20K</v>
      </c>
      <c r="BT1669" t="s">
        <v>6650</v>
      </c>
      <c r="BU1669" s="3" t="str">
        <f t="shared" si="1084"/>
        <v>No</v>
      </c>
      <c r="BV1669" s="3" t="str">
        <f t="shared" si="1085"/>
        <v>No</v>
      </c>
      <c r="BW1669" s="3">
        <f t="shared" si="1086"/>
        <v>0</v>
      </c>
      <c r="BX1669" s="3" t="str">
        <f t="shared" si="1087"/>
        <v>No</v>
      </c>
      <c r="BY1669" s="3">
        <f t="shared" si="1088"/>
        <v>27366</v>
      </c>
      <c r="BZ1669">
        <v>1</v>
      </c>
      <c r="CA1669" s="3">
        <f t="shared" si="1089"/>
        <v>27366</v>
      </c>
      <c r="CC1669" s="3" t="e">
        <f t="shared" si="1090"/>
        <v>#N/A</v>
      </c>
      <c r="CD1669" s="3" t="e">
        <f t="shared" si="1091"/>
        <v>#N/A</v>
      </c>
      <c r="CE1669" s="3" t="str">
        <f t="shared" si="1092"/>
        <v/>
      </c>
      <c r="CF1669" s="3" t="e">
        <f>HLOOKUP(CE1669,'Valuation Data'!$D$2:$K$5,4,FALSE)</f>
        <v>#N/A</v>
      </c>
      <c r="CG1669" s="3">
        <f t="shared" si="1093"/>
        <v>27366</v>
      </c>
      <c r="CH1669" s="3" t="str">
        <f t="shared" si="1094"/>
        <v>No</v>
      </c>
      <c r="CI1669" s="3" t="str">
        <f>VLOOKUP(R1669,'Use Codes &amp; County Type'!A:D,4,FALSE)</f>
        <v>R</v>
      </c>
      <c r="CJ1669" s="3" t="str">
        <f t="shared" si="1095"/>
        <v>No</v>
      </c>
      <c r="CK1669" s="3" t="str">
        <f t="shared" si="1096"/>
        <v>No</v>
      </c>
      <c r="CL1669" s="3">
        <f t="shared" si="1097"/>
        <v>0.35</v>
      </c>
      <c r="CM1669" s="3">
        <f t="shared" si="1098"/>
        <v>9578.0999999999985</v>
      </c>
      <c r="CN1669" s="3" t="e">
        <f t="shared" si="1099"/>
        <v>#N/A</v>
      </c>
      <c r="CO1669" s="3" t="e">
        <f t="shared" si="1100"/>
        <v>#N/A</v>
      </c>
      <c r="CP1669" s="3" t="e">
        <f t="shared" si="1101"/>
        <v>#N/A</v>
      </c>
      <c r="CR1669" s="3" t="str">
        <f t="shared" si="1102"/>
        <v>No</v>
      </c>
      <c r="CV1669" s="3" t="str">
        <f t="shared" si="1103"/>
        <v>FMV&lt;$30K</v>
      </c>
      <c r="CW1669" s="3">
        <f t="shared" si="1104"/>
        <v>1668</v>
      </c>
      <c r="CX1669" s="3">
        <f t="shared" si="1105"/>
        <v>480.05</v>
      </c>
      <c r="CY1669" s="3" t="str">
        <f t="shared" si="1106"/>
        <v>Ok</v>
      </c>
      <c r="CZ1669" t="e">
        <f>NA()</f>
        <v>#N/A</v>
      </c>
      <c r="DA1669" t="e">
        <f>NA()</f>
        <v>#N/A</v>
      </c>
    </row>
    <row r="1670" spans="1:105" x14ac:dyDescent="0.25">
      <c r="A1670">
        <v>1669</v>
      </c>
      <c r="B1670" t="s">
        <v>3</v>
      </c>
      <c r="C1670" t="s">
        <v>1778</v>
      </c>
      <c r="D1670">
        <v>517.35</v>
      </c>
      <c r="E1670">
        <v>2017</v>
      </c>
      <c r="F1670" t="e">
        <f>NA()</f>
        <v>#N/A</v>
      </c>
      <c r="G1670" t="e">
        <f>NA()</f>
        <v>#N/A</v>
      </c>
      <c r="H1670" s="3" t="e">
        <f t="shared" si="1066"/>
        <v>#N/A</v>
      </c>
      <c r="I1670" t="e">
        <f>NA()</f>
        <v>#N/A</v>
      </c>
      <c r="J1670" t="e">
        <f>NA()</f>
        <v>#N/A</v>
      </c>
      <c r="K1670" t="e">
        <f>NA()</f>
        <v>#N/A</v>
      </c>
      <c r="L1670" t="e">
        <f>NA()</f>
        <v>#N/A</v>
      </c>
      <c r="M1670" t="e">
        <f>NA()</f>
        <v>#N/A</v>
      </c>
      <c r="N1670" t="e">
        <f>NA()</f>
        <v>#N/A</v>
      </c>
      <c r="O1670" t="e">
        <f>NA()</f>
        <v>#N/A</v>
      </c>
      <c r="P1670" t="e">
        <f>NA()</f>
        <v>#N/A</v>
      </c>
      <c r="Q1670" t="e">
        <f>NA()</f>
        <v>#N/A</v>
      </c>
      <c r="R1670">
        <v>2</v>
      </c>
      <c r="S1670" t="s">
        <v>6535</v>
      </c>
      <c r="T1670" t="e">
        <f>NA()</f>
        <v>#N/A</v>
      </c>
      <c r="U1670" t="e">
        <f>NA()</f>
        <v>#N/A</v>
      </c>
      <c r="V1670">
        <v>2017</v>
      </c>
      <c r="W1670">
        <v>61805</v>
      </c>
      <c r="X1670" t="e">
        <f>NA()</f>
        <v>#N/A</v>
      </c>
      <c r="Y1670" t="e">
        <f>NA()</f>
        <v>#N/A</v>
      </c>
      <c r="Z1670" t="e">
        <f>NA()</f>
        <v>#N/A</v>
      </c>
      <c r="AA1670" s="3">
        <f t="shared" si="1067"/>
        <v>0</v>
      </c>
      <c r="AB1670" t="s">
        <v>6616</v>
      </c>
      <c r="AC1670" t="s">
        <v>6616</v>
      </c>
      <c r="AD1670" t="s">
        <v>6616</v>
      </c>
      <c r="AE1670" t="s">
        <v>6616</v>
      </c>
      <c r="AF1670" t="s">
        <v>6616</v>
      </c>
      <c r="AG1670" t="s">
        <v>6616</v>
      </c>
      <c r="AH1670" t="s">
        <v>6616</v>
      </c>
      <c r="AI1670" t="e">
        <f>NA()</f>
        <v>#N/A</v>
      </c>
      <c r="AJ1670" t="e">
        <f>NA()</f>
        <v>#N/A</v>
      </c>
      <c r="AK1670" t="e">
        <f>NA()</f>
        <v>#N/A</v>
      </c>
      <c r="AL1670" t="e">
        <f>NA()</f>
        <v>#N/A</v>
      </c>
      <c r="AM1670" t="e">
        <f>NA()</f>
        <v>#N/A</v>
      </c>
      <c r="AN1670" t="e">
        <f>NA()</f>
        <v>#N/A</v>
      </c>
      <c r="AO1670" t="e">
        <f>NA()</f>
        <v>#N/A</v>
      </c>
      <c r="AP1670" s="3" t="str">
        <f t="shared" si="1068"/>
        <v>No</v>
      </c>
      <c r="AQ1670" s="3" t="str">
        <f t="shared" si="1069"/>
        <v>No</v>
      </c>
      <c r="AR1670" s="3" t="str">
        <f t="shared" si="1070"/>
        <v>No</v>
      </c>
      <c r="AS1670" t="e">
        <f>NA()</f>
        <v>#N/A</v>
      </c>
      <c r="AT1670" t="e">
        <f>NA()</f>
        <v>#N/A</v>
      </c>
      <c r="AU1670" t="e">
        <f>NA()</f>
        <v>#N/A</v>
      </c>
      <c r="AV1670" t="e">
        <f>NA()</f>
        <v>#N/A</v>
      </c>
      <c r="AW1670" t="e">
        <f>NA()</f>
        <v>#N/A</v>
      </c>
      <c r="AX1670" t="e">
        <f>NA()</f>
        <v>#N/A</v>
      </c>
      <c r="AY1670" t="e">
        <f>NA()</f>
        <v>#N/A</v>
      </c>
      <c r="AZ1670" t="e">
        <f>NA()</f>
        <v>#N/A</v>
      </c>
      <c r="BA1670">
        <v>0</v>
      </c>
      <c r="BB1670" t="s">
        <v>6617</v>
      </c>
      <c r="BC1670" t="e">
        <f>NA()</f>
        <v>#N/A</v>
      </c>
      <c r="BD1670" s="4" t="str">
        <f t="shared" si="1071"/>
        <v>No</v>
      </c>
      <c r="BE1670" t="e">
        <f>NA()</f>
        <v>#N/A</v>
      </c>
      <c r="BF1670" s="3" t="str">
        <f t="shared" si="1072"/>
        <v>No</v>
      </c>
      <c r="BG1670" t="e">
        <f>NA()</f>
        <v>#N/A</v>
      </c>
      <c r="BH1670" s="3" t="e">
        <f t="shared" si="1073"/>
        <v>#N/A</v>
      </c>
      <c r="BI1670" s="3" t="e">
        <f t="shared" si="1074"/>
        <v>#N/A</v>
      </c>
      <c r="BJ1670" s="3" t="e">
        <f t="shared" si="1075"/>
        <v>#N/A</v>
      </c>
      <c r="BK1670" s="3" t="e">
        <f t="shared" si="1076"/>
        <v>#N/A</v>
      </c>
      <c r="BL1670" s="3" t="e">
        <f t="shared" si="1077"/>
        <v>#N/A</v>
      </c>
      <c r="BM1670" s="3" t="e">
        <f t="shared" si="1078"/>
        <v>#N/A</v>
      </c>
      <c r="BN1670" s="3" t="str">
        <f t="shared" si="1079"/>
        <v>Pass</v>
      </c>
      <c r="BO1670" s="3" t="e">
        <f t="shared" si="1080"/>
        <v>#N/A</v>
      </c>
      <c r="BP1670" s="3" t="str">
        <f t="shared" si="1081"/>
        <v>FV&lt;$10K</v>
      </c>
      <c r="BQ1670" t="s">
        <v>6650</v>
      </c>
      <c r="BR1670" s="3" t="str">
        <f t="shared" si="1082"/>
        <v>No, &lt; $20K Lien</v>
      </c>
      <c r="BS1670" s="3" t="str">
        <f t="shared" si="1083"/>
        <v>No, Lien &lt; $20K</v>
      </c>
      <c r="BT1670" t="s">
        <v>6650</v>
      </c>
      <c r="BU1670" s="3" t="str">
        <f t="shared" si="1084"/>
        <v>No</v>
      </c>
      <c r="BV1670" s="3" t="str">
        <f t="shared" si="1085"/>
        <v>No</v>
      </c>
      <c r="BW1670" s="3">
        <f t="shared" si="1086"/>
        <v>0</v>
      </c>
      <c r="BX1670" s="3" t="str">
        <f t="shared" si="1087"/>
        <v>No</v>
      </c>
      <c r="BY1670" s="3">
        <f t="shared" si="1088"/>
        <v>61805</v>
      </c>
      <c r="BZ1670">
        <v>1</v>
      </c>
      <c r="CA1670" s="3">
        <f t="shared" si="1089"/>
        <v>61805</v>
      </c>
      <c r="CC1670" s="3" t="e">
        <f t="shared" si="1090"/>
        <v>#N/A</v>
      </c>
      <c r="CD1670" s="3" t="e">
        <f t="shared" si="1091"/>
        <v>#N/A</v>
      </c>
      <c r="CE1670" s="3" t="str">
        <f t="shared" si="1092"/>
        <v/>
      </c>
      <c r="CF1670" s="3" t="e">
        <f>HLOOKUP(CE1670,'Valuation Data'!$D$2:$K$5,4,FALSE)</f>
        <v>#N/A</v>
      </c>
      <c r="CG1670" s="3">
        <f t="shared" si="1093"/>
        <v>61805</v>
      </c>
      <c r="CH1670" s="3" t="str">
        <f t="shared" si="1094"/>
        <v>No</v>
      </c>
      <c r="CI1670" s="3" t="str">
        <f>VLOOKUP(R1670,'Use Codes &amp; County Type'!A:D,4,FALSE)</f>
        <v>R</v>
      </c>
      <c r="CJ1670" s="3" t="str">
        <f t="shared" si="1095"/>
        <v>No</v>
      </c>
      <c r="CK1670" s="3" t="str">
        <f t="shared" si="1096"/>
        <v>Yes</v>
      </c>
      <c r="CL1670" s="3">
        <f t="shared" si="1097"/>
        <v>0.67</v>
      </c>
      <c r="CM1670" s="3">
        <f t="shared" si="1098"/>
        <v>41409.350000000006</v>
      </c>
      <c r="CN1670" s="3" t="e">
        <f t="shared" si="1099"/>
        <v>#N/A</v>
      </c>
      <c r="CO1670" s="3" t="e">
        <f t="shared" si="1100"/>
        <v>#N/A</v>
      </c>
      <c r="CP1670" s="3" t="e">
        <f t="shared" si="1101"/>
        <v>#N/A</v>
      </c>
      <c r="CR1670" s="3" t="e">
        <f t="shared" si="1102"/>
        <v>#N/A</v>
      </c>
      <c r="CV1670" s="3" t="e">
        <f t="shared" si="1103"/>
        <v>#N/A</v>
      </c>
      <c r="CW1670" s="3">
        <f t="shared" si="1104"/>
        <v>1669</v>
      </c>
      <c r="CX1670" s="3">
        <f t="shared" si="1105"/>
        <v>517.35</v>
      </c>
      <c r="CY1670" s="3" t="e">
        <f t="shared" si="1106"/>
        <v>#N/A</v>
      </c>
      <c r="CZ1670" t="e">
        <f>NA()</f>
        <v>#N/A</v>
      </c>
      <c r="DA1670" t="e">
        <f>NA()</f>
        <v>#N/A</v>
      </c>
    </row>
    <row r="1671" spans="1:105" x14ac:dyDescent="0.25">
      <c r="A1671">
        <v>1670</v>
      </c>
      <c r="B1671" t="s">
        <v>3</v>
      </c>
      <c r="C1671" t="s">
        <v>1779</v>
      </c>
      <c r="D1671">
        <v>1009.21</v>
      </c>
      <c r="E1671">
        <v>2017</v>
      </c>
      <c r="F1671" t="e">
        <f>NA()</f>
        <v>#N/A</v>
      </c>
      <c r="G1671" t="e">
        <f>NA()</f>
        <v>#N/A</v>
      </c>
      <c r="H1671" s="3" t="e">
        <f t="shared" si="1066"/>
        <v>#N/A</v>
      </c>
      <c r="I1671" t="e">
        <f>NA()</f>
        <v>#N/A</v>
      </c>
      <c r="J1671" t="e">
        <f>NA()</f>
        <v>#N/A</v>
      </c>
      <c r="K1671" t="e">
        <f>NA()</f>
        <v>#N/A</v>
      </c>
      <c r="L1671" t="e">
        <f>NA()</f>
        <v>#N/A</v>
      </c>
      <c r="M1671" t="e">
        <f>NA()</f>
        <v>#N/A</v>
      </c>
      <c r="N1671" t="e">
        <f>NA()</f>
        <v>#N/A</v>
      </c>
      <c r="O1671" t="e">
        <f>NA()</f>
        <v>#N/A</v>
      </c>
      <c r="P1671" t="e">
        <f>NA()</f>
        <v>#N/A</v>
      </c>
      <c r="Q1671" t="e">
        <f>NA()</f>
        <v>#N/A</v>
      </c>
      <c r="R1671">
        <v>1</v>
      </c>
      <c r="S1671" t="s">
        <v>6539</v>
      </c>
      <c r="T1671" t="e">
        <f>NA()</f>
        <v>#N/A</v>
      </c>
      <c r="U1671" t="e">
        <f>NA()</f>
        <v>#N/A</v>
      </c>
      <c r="V1671">
        <v>2017</v>
      </c>
      <c r="W1671">
        <v>59686</v>
      </c>
      <c r="X1671" t="e">
        <f>NA()</f>
        <v>#N/A</v>
      </c>
      <c r="Y1671" t="e">
        <f>NA()</f>
        <v>#N/A</v>
      </c>
      <c r="Z1671" t="e">
        <f>NA()</f>
        <v>#N/A</v>
      </c>
      <c r="AA1671" s="3">
        <f t="shared" si="1067"/>
        <v>0</v>
      </c>
      <c r="AB1671" t="s">
        <v>6616</v>
      </c>
      <c r="AC1671" t="s">
        <v>6616</v>
      </c>
      <c r="AD1671" t="s">
        <v>6616</v>
      </c>
      <c r="AE1671" t="s">
        <v>6616</v>
      </c>
      <c r="AF1671" t="s">
        <v>6616</v>
      </c>
      <c r="AG1671" t="s">
        <v>6616</v>
      </c>
      <c r="AI1671" t="e">
        <f>NA()</f>
        <v>#N/A</v>
      </c>
      <c r="AJ1671" t="e">
        <f>NA()</f>
        <v>#N/A</v>
      </c>
      <c r="AK1671" t="e">
        <f>NA()</f>
        <v>#N/A</v>
      </c>
      <c r="AL1671" t="e">
        <f>NA()</f>
        <v>#N/A</v>
      </c>
      <c r="AM1671" t="e">
        <f>NA()</f>
        <v>#N/A</v>
      </c>
      <c r="AN1671" t="e">
        <f>NA()</f>
        <v>#N/A</v>
      </c>
      <c r="AO1671" t="e">
        <f>NA()</f>
        <v>#N/A</v>
      </c>
      <c r="AP1671" s="3" t="str">
        <f t="shared" si="1068"/>
        <v>No</v>
      </c>
      <c r="AQ1671" s="3" t="str">
        <f t="shared" si="1069"/>
        <v>No</v>
      </c>
      <c r="AR1671" s="3" t="str">
        <f t="shared" si="1070"/>
        <v>No</v>
      </c>
      <c r="AS1671" t="e">
        <f>NA()</f>
        <v>#N/A</v>
      </c>
      <c r="AT1671" t="e">
        <f>NA()</f>
        <v>#N/A</v>
      </c>
      <c r="AU1671" t="e">
        <f>NA()</f>
        <v>#N/A</v>
      </c>
      <c r="AV1671" t="e">
        <f>NA()</f>
        <v>#N/A</v>
      </c>
      <c r="AW1671" t="e">
        <f>NA()</f>
        <v>#N/A</v>
      </c>
      <c r="AX1671" t="e">
        <f>NA()</f>
        <v>#N/A</v>
      </c>
      <c r="AY1671" t="e">
        <f>NA()</f>
        <v>#N/A</v>
      </c>
      <c r="AZ1671" t="e">
        <f>NA()</f>
        <v>#N/A</v>
      </c>
      <c r="BA1671">
        <v>0</v>
      </c>
      <c r="BB1671" t="s">
        <v>6616</v>
      </c>
      <c r="BC1671" t="e">
        <f>NA()</f>
        <v>#N/A</v>
      </c>
      <c r="BD1671" s="4" t="str">
        <f t="shared" si="1071"/>
        <v>No</v>
      </c>
      <c r="BE1671" t="e">
        <f>NA()</f>
        <v>#N/A</v>
      </c>
      <c r="BF1671" s="3" t="str">
        <f t="shared" si="1072"/>
        <v>No</v>
      </c>
      <c r="BG1671" t="e">
        <f>NA()</f>
        <v>#N/A</v>
      </c>
      <c r="BH1671" s="3" t="e">
        <f t="shared" si="1073"/>
        <v>#N/A</v>
      </c>
      <c r="BI1671" s="3" t="e">
        <f t="shared" si="1074"/>
        <v>#N/A</v>
      </c>
      <c r="BJ1671" s="3" t="e">
        <f t="shared" si="1075"/>
        <v>#N/A</v>
      </c>
      <c r="BK1671" s="3" t="e">
        <f t="shared" si="1076"/>
        <v>#N/A</v>
      </c>
      <c r="BL1671" s="3" t="e">
        <f t="shared" si="1077"/>
        <v>#N/A</v>
      </c>
      <c r="BM1671" s="3" t="e">
        <f t="shared" si="1078"/>
        <v>#N/A</v>
      </c>
      <c r="BN1671" s="3" t="str">
        <f t="shared" si="1079"/>
        <v>Pass</v>
      </c>
      <c r="BO1671" s="3" t="e">
        <f t="shared" si="1080"/>
        <v>#N/A</v>
      </c>
      <c r="BP1671" s="3" t="str">
        <f t="shared" si="1081"/>
        <v>FV&lt;$10K</v>
      </c>
      <c r="BQ1671" t="s">
        <v>6650</v>
      </c>
      <c r="BR1671" s="3" t="str">
        <f t="shared" si="1082"/>
        <v>No, &lt; $20K Lien</v>
      </c>
      <c r="BS1671" s="3" t="str">
        <f t="shared" si="1083"/>
        <v>No, Lien &lt; $20K</v>
      </c>
      <c r="BT1671" t="s">
        <v>6650</v>
      </c>
      <c r="BU1671" s="3" t="str">
        <f t="shared" si="1084"/>
        <v>No</v>
      </c>
      <c r="BV1671" s="3" t="str">
        <f t="shared" si="1085"/>
        <v>No</v>
      </c>
      <c r="BW1671" s="3">
        <f t="shared" si="1086"/>
        <v>0</v>
      </c>
      <c r="BX1671" s="3" t="str">
        <f t="shared" si="1087"/>
        <v>No</v>
      </c>
      <c r="BY1671" s="3">
        <f t="shared" si="1088"/>
        <v>59686</v>
      </c>
      <c r="BZ1671">
        <v>1</v>
      </c>
      <c r="CA1671" s="3">
        <f t="shared" si="1089"/>
        <v>59686</v>
      </c>
      <c r="CC1671" s="3" t="e">
        <f t="shared" si="1090"/>
        <v>#N/A</v>
      </c>
      <c r="CD1671" s="3" t="e">
        <f t="shared" si="1091"/>
        <v>#N/A</v>
      </c>
      <c r="CE1671" s="3" t="str">
        <f t="shared" si="1092"/>
        <v/>
      </c>
      <c r="CF1671" s="3" t="e">
        <f>HLOOKUP(CE1671,'Valuation Data'!$D$2:$K$5,4,FALSE)</f>
        <v>#N/A</v>
      </c>
      <c r="CG1671" s="3">
        <f t="shared" si="1093"/>
        <v>59686</v>
      </c>
      <c r="CH1671" s="3" t="str">
        <f t="shared" si="1094"/>
        <v>No</v>
      </c>
      <c r="CI1671" s="3" t="str">
        <f>VLOOKUP(R1671,'Use Codes &amp; County Type'!A:D,4,FALSE)</f>
        <v>S</v>
      </c>
      <c r="CJ1671" s="3" t="str">
        <f t="shared" si="1095"/>
        <v>No</v>
      </c>
      <c r="CK1671" s="3" t="str">
        <f t="shared" si="1096"/>
        <v>No</v>
      </c>
      <c r="CL1671" s="3">
        <f t="shared" si="1097"/>
        <v>0.35</v>
      </c>
      <c r="CM1671" s="3">
        <f t="shared" si="1098"/>
        <v>20890.099999999999</v>
      </c>
      <c r="CN1671" s="3" t="e">
        <f t="shared" si="1099"/>
        <v>#N/A</v>
      </c>
      <c r="CO1671" s="3" t="e">
        <f t="shared" si="1100"/>
        <v>#N/A</v>
      </c>
      <c r="CP1671" s="3" t="e">
        <f t="shared" si="1101"/>
        <v>#N/A</v>
      </c>
      <c r="CR1671" s="3" t="e">
        <f t="shared" si="1102"/>
        <v>#N/A</v>
      </c>
      <c r="CV1671" s="3" t="e">
        <f t="shared" si="1103"/>
        <v>#N/A</v>
      </c>
      <c r="CW1671" s="3">
        <f t="shared" si="1104"/>
        <v>1670</v>
      </c>
      <c r="CX1671" s="3">
        <f t="shared" si="1105"/>
        <v>1009.21</v>
      </c>
      <c r="CY1671" s="3" t="e">
        <f t="shared" si="1106"/>
        <v>#N/A</v>
      </c>
      <c r="CZ1671" t="e">
        <f>NA()</f>
        <v>#N/A</v>
      </c>
      <c r="DA1671" t="e">
        <f>NA()</f>
        <v>#N/A</v>
      </c>
    </row>
    <row r="1672" spans="1:105" x14ac:dyDescent="0.25">
      <c r="A1672">
        <v>1671</v>
      </c>
      <c r="B1672" t="s">
        <v>3</v>
      </c>
      <c r="C1672" t="s">
        <v>1780</v>
      </c>
      <c r="D1672">
        <v>791.97</v>
      </c>
      <c r="E1672">
        <v>2017</v>
      </c>
      <c r="F1672">
        <v>791.97</v>
      </c>
      <c r="G1672">
        <v>791.97</v>
      </c>
      <c r="H1672" s="3">
        <f t="shared" si="1066"/>
        <v>0</v>
      </c>
      <c r="I1672">
        <v>86385</v>
      </c>
      <c r="J1672" t="s">
        <v>2734</v>
      </c>
      <c r="K1672" t="s">
        <v>2738</v>
      </c>
      <c r="L1672">
        <v>32097</v>
      </c>
      <c r="M1672" t="s">
        <v>3975</v>
      </c>
      <c r="N1672" t="s">
        <v>4758</v>
      </c>
      <c r="O1672">
        <v>-81.581616491663198</v>
      </c>
      <c r="P1672">
        <v>30.635853640380201</v>
      </c>
      <c r="Q1672" t="s">
        <v>5977</v>
      </c>
      <c r="R1672">
        <v>2</v>
      </c>
      <c r="S1672" t="s">
        <v>6535</v>
      </c>
      <c r="T1672">
        <v>1006</v>
      </c>
      <c r="U1672" t="s">
        <v>6578</v>
      </c>
      <c r="V1672">
        <v>2017</v>
      </c>
      <c r="W1672">
        <v>46417</v>
      </c>
      <c r="X1672">
        <v>2017</v>
      </c>
      <c r="Y1672">
        <v>46417</v>
      </c>
      <c r="Z1672">
        <v>702.7</v>
      </c>
      <c r="AA1672" s="3">
        <f t="shared" si="1067"/>
        <v>0.88728108387943994</v>
      </c>
      <c r="AC1672" t="s">
        <v>6616</v>
      </c>
      <c r="AD1672" t="s">
        <v>6616</v>
      </c>
      <c r="AE1672" t="s">
        <v>6616</v>
      </c>
      <c r="AF1672" t="s">
        <v>6616</v>
      </c>
      <c r="AG1672" t="s">
        <v>6616</v>
      </c>
      <c r="AH1672" t="s">
        <v>6616</v>
      </c>
      <c r="AI1672" t="s">
        <v>6618</v>
      </c>
      <c r="AJ1672" t="s">
        <v>6618</v>
      </c>
      <c r="AK1672" t="s">
        <v>6618</v>
      </c>
      <c r="AL1672" t="s">
        <v>6618</v>
      </c>
      <c r="AM1672" t="s">
        <v>6618</v>
      </c>
      <c r="AN1672" t="s">
        <v>6618</v>
      </c>
      <c r="AO1672" t="s">
        <v>6618</v>
      </c>
      <c r="AP1672" s="3" t="str">
        <f t="shared" si="1068"/>
        <v>No</v>
      </c>
      <c r="AQ1672" s="3" t="str">
        <f t="shared" si="1069"/>
        <v>No</v>
      </c>
      <c r="AR1672" s="3" t="str">
        <f t="shared" si="1070"/>
        <v>No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 t="s">
        <v>6634</v>
      </c>
      <c r="AZ1672" t="s">
        <v>6638</v>
      </c>
      <c r="BA1672">
        <v>0</v>
      </c>
      <c r="BB1672" t="s">
        <v>6616</v>
      </c>
      <c r="BC1672" t="s">
        <v>6616</v>
      </c>
      <c r="BD1672" s="4" t="str">
        <f t="shared" si="1071"/>
        <v>No</v>
      </c>
      <c r="BE1672" t="s">
        <v>6640</v>
      </c>
      <c r="BF1672" s="3" t="str">
        <f t="shared" si="1072"/>
        <v>No</v>
      </c>
      <c r="BG1672" t="s">
        <v>6645</v>
      </c>
      <c r="BH1672" s="3" t="str">
        <f t="shared" si="1073"/>
        <v>86385 HARRY GREEN RD</v>
      </c>
      <c r="BI1672" s="3" t="str">
        <f t="shared" si="1074"/>
        <v>Yulee</v>
      </c>
      <c r="BJ1672" s="3" t="str">
        <f t="shared" si="1075"/>
        <v>Florida</v>
      </c>
      <c r="BK1672" s="3">
        <f t="shared" si="1076"/>
        <v>32097</v>
      </c>
      <c r="BL1672" s="3" t="str">
        <f t="shared" si="1077"/>
        <v>86385 HARRY GREEN RD YULEE FL 32097</v>
      </c>
      <c r="BM1672" s="3" t="str">
        <f t="shared" si="1078"/>
        <v/>
      </c>
      <c r="BN1672" s="3" t="str">
        <f t="shared" si="1079"/>
        <v>Pass</v>
      </c>
      <c r="BO1672" s="3" t="str">
        <f t="shared" si="1080"/>
        <v>No</v>
      </c>
      <c r="BP1672" s="3" t="str">
        <f t="shared" si="1081"/>
        <v>FV&lt;$10K</v>
      </c>
      <c r="BQ1672" t="s">
        <v>6650</v>
      </c>
      <c r="BR1672" s="3" t="str">
        <f t="shared" si="1082"/>
        <v>No, &lt; $20K Lien</v>
      </c>
      <c r="BS1672" s="3" t="str">
        <f t="shared" si="1083"/>
        <v>No, Lien &lt; $20K</v>
      </c>
      <c r="BT1672" t="s">
        <v>6650</v>
      </c>
      <c r="BU1672" s="3" t="str">
        <f t="shared" si="1084"/>
        <v>No</v>
      </c>
      <c r="BV1672" s="3" t="str">
        <f t="shared" si="1085"/>
        <v>No</v>
      </c>
      <c r="BW1672" s="3">
        <f t="shared" si="1086"/>
        <v>0</v>
      </c>
      <c r="BX1672" s="3" t="str">
        <f t="shared" si="1087"/>
        <v>No</v>
      </c>
      <c r="BY1672" s="3">
        <f t="shared" si="1088"/>
        <v>46417</v>
      </c>
      <c r="BZ1672">
        <v>1</v>
      </c>
      <c r="CA1672" s="3">
        <f t="shared" si="1089"/>
        <v>46417</v>
      </c>
      <c r="CC1672" s="3">
        <f t="shared" si="1090"/>
        <v>0</v>
      </c>
      <c r="CD1672" s="3">
        <f t="shared" si="1091"/>
        <v>0</v>
      </c>
      <c r="CE1672" s="3" t="str">
        <f t="shared" si="1092"/>
        <v/>
      </c>
      <c r="CF1672" s="3" t="e">
        <f>HLOOKUP(CE1672,'Valuation Data'!$D$2:$K$5,4,FALSE)</f>
        <v>#N/A</v>
      </c>
      <c r="CG1672" s="3">
        <f t="shared" si="1093"/>
        <v>46417</v>
      </c>
      <c r="CH1672" s="3" t="str">
        <f t="shared" si="1094"/>
        <v>No</v>
      </c>
      <c r="CI1672" s="3" t="str">
        <f>VLOOKUP(R1672,'Use Codes &amp; County Type'!A:D,4,FALSE)</f>
        <v>R</v>
      </c>
      <c r="CJ1672" s="3" t="str">
        <f t="shared" si="1095"/>
        <v>No</v>
      </c>
      <c r="CK1672" s="3" t="str">
        <f t="shared" si="1096"/>
        <v>No</v>
      </c>
      <c r="CL1672" s="3">
        <f t="shared" si="1097"/>
        <v>0.35</v>
      </c>
      <c r="CM1672" s="3">
        <f t="shared" si="1098"/>
        <v>16245.949999999999</v>
      </c>
      <c r="CN1672" s="3">
        <f t="shared" si="1099"/>
        <v>3167.88</v>
      </c>
      <c r="CO1672" s="3">
        <f t="shared" si="1100"/>
        <v>13078.07</v>
      </c>
      <c r="CP1672" s="3">
        <f t="shared" si="1101"/>
        <v>6.8248271107568356E-2</v>
      </c>
      <c r="CR1672" s="3" t="str">
        <f t="shared" si="1102"/>
        <v>No</v>
      </c>
      <c r="CV1672" s="3" t="str">
        <f t="shared" si="1103"/>
        <v>*Bid</v>
      </c>
      <c r="CW1672" s="3">
        <f t="shared" si="1104"/>
        <v>1671</v>
      </c>
      <c r="CX1672" s="3">
        <f t="shared" si="1105"/>
        <v>791.97</v>
      </c>
      <c r="CY1672" s="3" t="str">
        <f t="shared" si="1106"/>
        <v>Ok</v>
      </c>
      <c r="CZ1672">
        <v>0</v>
      </c>
      <c r="DA1672">
        <v>0</v>
      </c>
    </row>
    <row r="1673" spans="1:105" x14ac:dyDescent="0.25">
      <c r="A1673">
        <v>1672</v>
      </c>
      <c r="B1673" t="s">
        <v>3</v>
      </c>
      <c r="C1673" t="s">
        <v>1781</v>
      </c>
      <c r="D1673">
        <v>100.5</v>
      </c>
      <c r="E1673">
        <v>2017</v>
      </c>
      <c r="F1673" t="e">
        <f>NA()</f>
        <v>#N/A</v>
      </c>
      <c r="G1673" t="e">
        <f>NA()</f>
        <v>#N/A</v>
      </c>
      <c r="H1673" s="3" t="e">
        <f t="shared" si="1066"/>
        <v>#N/A</v>
      </c>
      <c r="I1673" t="e">
        <f>NA()</f>
        <v>#N/A</v>
      </c>
      <c r="J1673" t="e">
        <f>NA()</f>
        <v>#N/A</v>
      </c>
      <c r="K1673" t="e">
        <f>NA()</f>
        <v>#N/A</v>
      </c>
      <c r="L1673" t="e">
        <f>NA()</f>
        <v>#N/A</v>
      </c>
      <c r="M1673" t="e">
        <f>NA()</f>
        <v>#N/A</v>
      </c>
      <c r="N1673" t="e">
        <f>NA()</f>
        <v>#N/A</v>
      </c>
      <c r="O1673" t="e">
        <f>NA()</f>
        <v>#N/A</v>
      </c>
      <c r="P1673" t="e">
        <f>NA()</f>
        <v>#N/A</v>
      </c>
      <c r="Q1673" t="e">
        <f>NA()</f>
        <v>#N/A</v>
      </c>
      <c r="R1673">
        <v>2</v>
      </c>
      <c r="S1673" t="s">
        <v>6535</v>
      </c>
      <c r="T1673" t="e">
        <f>NA()</f>
        <v>#N/A</v>
      </c>
      <c r="U1673" t="e">
        <f>NA()</f>
        <v>#N/A</v>
      </c>
      <c r="V1673">
        <v>2017</v>
      </c>
      <c r="W1673">
        <v>29184</v>
      </c>
      <c r="X1673" t="e">
        <f>NA()</f>
        <v>#N/A</v>
      </c>
      <c r="Y1673" t="e">
        <f>NA()</f>
        <v>#N/A</v>
      </c>
      <c r="Z1673" t="e">
        <f>NA()</f>
        <v>#N/A</v>
      </c>
      <c r="AA1673" s="3">
        <f t="shared" si="1067"/>
        <v>0</v>
      </c>
      <c r="AG1673" t="s">
        <v>6616</v>
      </c>
      <c r="AI1673" t="e">
        <f>NA()</f>
        <v>#N/A</v>
      </c>
      <c r="AJ1673" t="e">
        <f>NA()</f>
        <v>#N/A</v>
      </c>
      <c r="AK1673" t="e">
        <f>NA()</f>
        <v>#N/A</v>
      </c>
      <c r="AL1673" t="e">
        <f>NA()</f>
        <v>#N/A</v>
      </c>
      <c r="AM1673" t="e">
        <f>NA()</f>
        <v>#N/A</v>
      </c>
      <c r="AN1673" t="e">
        <f>NA()</f>
        <v>#N/A</v>
      </c>
      <c r="AO1673" t="e">
        <f>NA()</f>
        <v>#N/A</v>
      </c>
      <c r="AP1673" s="3" t="str">
        <f t="shared" si="1068"/>
        <v>No</v>
      </c>
      <c r="AQ1673" s="3" t="str">
        <f t="shared" si="1069"/>
        <v>No</v>
      </c>
      <c r="AR1673" s="3" t="str">
        <f t="shared" si="1070"/>
        <v>No</v>
      </c>
      <c r="AS1673" t="e">
        <f>NA()</f>
        <v>#N/A</v>
      </c>
      <c r="AT1673" t="e">
        <f>NA()</f>
        <v>#N/A</v>
      </c>
      <c r="AU1673" t="e">
        <f>NA()</f>
        <v>#N/A</v>
      </c>
      <c r="AV1673" t="e">
        <f>NA()</f>
        <v>#N/A</v>
      </c>
      <c r="AW1673" t="e">
        <f>NA()</f>
        <v>#N/A</v>
      </c>
      <c r="AX1673" t="e">
        <f>NA()</f>
        <v>#N/A</v>
      </c>
      <c r="AY1673" t="e">
        <f>NA()</f>
        <v>#N/A</v>
      </c>
      <c r="AZ1673" t="e">
        <f>NA()</f>
        <v>#N/A</v>
      </c>
      <c r="BA1673">
        <v>0</v>
      </c>
      <c r="BB1673" t="s">
        <v>6617</v>
      </c>
      <c r="BC1673" t="e">
        <f>NA()</f>
        <v>#N/A</v>
      </c>
      <c r="BD1673" s="4" t="str">
        <f t="shared" si="1071"/>
        <v>No</v>
      </c>
      <c r="BE1673" t="e">
        <f>NA()</f>
        <v>#N/A</v>
      </c>
      <c r="BF1673" s="3" t="str">
        <f t="shared" si="1072"/>
        <v>No</v>
      </c>
      <c r="BG1673" t="e">
        <f>NA()</f>
        <v>#N/A</v>
      </c>
      <c r="BH1673" s="3" t="e">
        <f t="shared" si="1073"/>
        <v>#N/A</v>
      </c>
      <c r="BI1673" s="3" t="e">
        <f t="shared" si="1074"/>
        <v>#N/A</v>
      </c>
      <c r="BJ1673" s="3" t="e">
        <f t="shared" si="1075"/>
        <v>#N/A</v>
      </c>
      <c r="BK1673" s="3" t="e">
        <f t="shared" si="1076"/>
        <v>#N/A</v>
      </c>
      <c r="BL1673" s="3" t="e">
        <f t="shared" si="1077"/>
        <v>#N/A</v>
      </c>
      <c r="BM1673" s="3" t="e">
        <f t="shared" si="1078"/>
        <v>#N/A</v>
      </c>
      <c r="BN1673" s="3" t="str">
        <f t="shared" si="1079"/>
        <v>Lien&lt;$150</v>
      </c>
      <c r="BO1673" s="3" t="e">
        <f t="shared" si="1080"/>
        <v>#N/A</v>
      </c>
      <c r="BP1673" s="3" t="str">
        <f t="shared" si="1081"/>
        <v>FV&lt;$10K</v>
      </c>
      <c r="BQ1673" t="s">
        <v>6650</v>
      </c>
      <c r="BR1673" s="3" t="str">
        <f t="shared" si="1082"/>
        <v>No, &lt; $20K Lien</v>
      </c>
      <c r="BS1673" s="3" t="str">
        <f t="shared" si="1083"/>
        <v>No, Lien &lt; $20K</v>
      </c>
      <c r="BT1673" t="s">
        <v>6650</v>
      </c>
      <c r="BU1673" s="3" t="str">
        <f t="shared" si="1084"/>
        <v>No</v>
      </c>
      <c r="BV1673" s="3" t="str">
        <f t="shared" si="1085"/>
        <v>No</v>
      </c>
      <c r="BW1673" s="3">
        <f t="shared" si="1086"/>
        <v>0</v>
      </c>
      <c r="BX1673" s="3" t="str">
        <f t="shared" si="1087"/>
        <v>No</v>
      </c>
      <c r="BY1673" s="3">
        <f t="shared" si="1088"/>
        <v>29184</v>
      </c>
      <c r="BZ1673">
        <v>1</v>
      </c>
      <c r="CA1673" s="3">
        <f t="shared" si="1089"/>
        <v>29184</v>
      </c>
      <c r="CC1673" s="3" t="e">
        <f t="shared" si="1090"/>
        <v>#N/A</v>
      </c>
      <c r="CD1673" s="3" t="e">
        <f t="shared" si="1091"/>
        <v>#N/A</v>
      </c>
      <c r="CE1673" s="3" t="str">
        <f t="shared" si="1092"/>
        <v/>
      </c>
      <c r="CF1673" s="3" t="e">
        <f>HLOOKUP(CE1673,'Valuation Data'!$D$2:$K$5,4,FALSE)</f>
        <v>#N/A</v>
      </c>
      <c r="CG1673" s="3">
        <f t="shared" si="1093"/>
        <v>29184</v>
      </c>
      <c r="CH1673" s="3" t="str">
        <f t="shared" si="1094"/>
        <v>No</v>
      </c>
      <c r="CI1673" s="3" t="str">
        <f>VLOOKUP(R1673,'Use Codes &amp; County Type'!A:D,4,FALSE)</f>
        <v>R</v>
      </c>
      <c r="CJ1673" s="3" t="str">
        <f t="shared" si="1095"/>
        <v>No</v>
      </c>
      <c r="CK1673" s="3" t="str">
        <f t="shared" si="1096"/>
        <v>Yes</v>
      </c>
      <c r="CL1673" s="3">
        <f t="shared" si="1097"/>
        <v>0.67</v>
      </c>
      <c r="CM1673" s="3">
        <f t="shared" si="1098"/>
        <v>19553.280000000002</v>
      </c>
      <c r="CN1673" s="3" t="e">
        <f t="shared" si="1099"/>
        <v>#N/A</v>
      </c>
      <c r="CO1673" s="3" t="e">
        <f t="shared" si="1100"/>
        <v>#N/A</v>
      </c>
      <c r="CP1673" s="3" t="e">
        <f t="shared" si="1101"/>
        <v>#N/A</v>
      </c>
      <c r="CR1673" s="3" t="str">
        <f t="shared" si="1102"/>
        <v>No</v>
      </c>
      <c r="CV1673" s="3" t="str">
        <f t="shared" si="1103"/>
        <v>Lien&lt;$150</v>
      </c>
      <c r="CW1673" s="3">
        <f t="shared" si="1104"/>
        <v>1672</v>
      </c>
      <c r="CX1673" s="3">
        <f t="shared" si="1105"/>
        <v>100.5</v>
      </c>
      <c r="CY1673" s="3" t="str">
        <f t="shared" si="1106"/>
        <v>Ok</v>
      </c>
      <c r="CZ1673" t="e">
        <f>NA()</f>
        <v>#N/A</v>
      </c>
      <c r="DA1673" t="e">
        <f>NA()</f>
        <v>#N/A</v>
      </c>
    </row>
    <row r="1674" spans="1:105" x14ac:dyDescent="0.25">
      <c r="A1674">
        <v>1673</v>
      </c>
      <c r="B1674" t="s">
        <v>3</v>
      </c>
      <c r="C1674" t="s">
        <v>1782</v>
      </c>
      <c r="D1674">
        <v>53.32</v>
      </c>
      <c r="E1674">
        <v>2017</v>
      </c>
      <c r="F1674">
        <v>53.32</v>
      </c>
      <c r="G1674">
        <v>53.32</v>
      </c>
      <c r="H1674" s="3">
        <f t="shared" si="1066"/>
        <v>0</v>
      </c>
      <c r="J1674" t="s">
        <v>2736</v>
      </c>
      <c r="K1674" t="s">
        <v>2738</v>
      </c>
      <c r="L1674">
        <v>32034</v>
      </c>
      <c r="M1674" t="s">
        <v>3976</v>
      </c>
      <c r="N1674" t="s">
        <v>4761</v>
      </c>
      <c r="O1674">
        <v>-81.448232755764295</v>
      </c>
      <c r="P1674">
        <v>30.5985209219252</v>
      </c>
      <c r="Q1674" t="s">
        <v>5978</v>
      </c>
      <c r="R1674">
        <v>0</v>
      </c>
      <c r="S1674" t="s">
        <v>6538</v>
      </c>
      <c r="T1674">
        <v>8001</v>
      </c>
      <c r="U1674" t="s">
        <v>6581</v>
      </c>
      <c r="V1674">
        <v>2017</v>
      </c>
      <c r="W1674">
        <v>1280</v>
      </c>
      <c r="X1674">
        <v>2017</v>
      </c>
      <c r="Y1674">
        <v>1280</v>
      </c>
      <c r="Z1674">
        <v>19.71</v>
      </c>
      <c r="AA1674" s="3">
        <f t="shared" si="1067"/>
        <v>0.36965491372843212</v>
      </c>
      <c r="AB1674" t="s">
        <v>6616</v>
      </c>
      <c r="AC1674" t="s">
        <v>6616</v>
      </c>
      <c r="AD1674" t="s">
        <v>6616</v>
      </c>
      <c r="AE1674" t="s">
        <v>6616</v>
      </c>
      <c r="AF1674" t="s">
        <v>6616</v>
      </c>
      <c r="AG1674" t="s">
        <v>6616</v>
      </c>
      <c r="AH1674" t="s">
        <v>6616</v>
      </c>
      <c r="AI1674" t="s">
        <v>6618</v>
      </c>
      <c r="AJ1674" t="s">
        <v>6618</v>
      </c>
      <c r="AK1674" t="s">
        <v>6619</v>
      </c>
      <c r="AL1674" t="s">
        <v>6618</v>
      </c>
      <c r="AM1674" t="s">
        <v>6618</v>
      </c>
      <c r="AN1674" t="s">
        <v>6618</v>
      </c>
      <c r="AO1674" t="s">
        <v>6618</v>
      </c>
      <c r="AP1674" s="3" t="str">
        <f t="shared" si="1068"/>
        <v>No</v>
      </c>
      <c r="AQ1674" s="3" t="str">
        <f t="shared" si="1069"/>
        <v>Yes</v>
      </c>
      <c r="AR1674" s="3" t="str">
        <f t="shared" si="1070"/>
        <v>No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 t="s">
        <v>6634</v>
      </c>
      <c r="AZ1674" t="s">
        <v>6638</v>
      </c>
      <c r="BA1674">
        <v>7</v>
      </c>
      <c r="BB1674" t="s">
        <v>6616</v>
      </c>
      <c r="BC1674" t="s">
        <v>6616</v>
      </c>
      <c r="BD1674" s="4" t="str">
        <f t="shared" si="1071"/>
        <v>No</v>
      </c>
      <c r="BE1674" t="s">
        <v>6640</v>
      </c>
      <c r="BF1674" s="3" t="str">
        <f t="shared" si="1072"/>
        <v>No</v>
      </c>
      <c r="BG1674" t="s">
        <v>6645</v>
      </c>
      <c r="BH1674" s="3" t="str">
        <f t="shared" si="1073"/>
        <v>AMELIA ISLAND PKWY</v>
      </c>
      <c r="BI1674" s="3" t="str">
        <f t="shared" si="1074"/>
        <v>Fernandina Beach</v>
      </c>
      <c r="BJ1674" s="3" t="str">
        <f t="shared" si="1075"/>
        <v>Florida</v>
      </c>
      <c r="BK1674" s="3">
        <f t="shared" si="1076"/>
        <v>32034</v>
      </c>
      <c r="BL1674" s="3" t="str">
        <f t="shared" si="1077"/>
        <v>AMELIA ISLAND PKWY FERNANDINA BEACH FL 32034</v>
      </c>
      <c r="BM1674" s="3" t="str">
        <f t="shared" si="1078"/>
        <v/>
      </c>
      <c r="BN1674" s="3" t="str">
        <f t="shared" si="1079"/>
        <v>Lien&lt;$150</v>
      </c>
      <c r="BO1674" s="3" t="str">
        <f t="shared" si="1080"/>
        <v>No</v>
      </c>
      <c r="BP1674" s="3" t="str">
        <f t="shared" si="1081"/>
        <v>FV&lt;$10K</v>
      </c>
      <c r="BQ1674" t="s">
        <v>6650</v>
      </c>
      <c r="BR1674" s="3" t="str">
        <f t="shared" si="1082"/>
        <v>No, &lt; $20K Lien</v>
      </c>
      <c r="BS1674" s="3" t="str">
        <f t="shared" si="1083"/>
        <v>No, Lien &lt; $20K</v>
      </c>
      <c r="BT1674" t="s">
        <v>6650</v>
      </c>
      <c r="BU1674" s="3" t="str">
        <f t="shared" si="1084"/>
        <v>No</v>
      </c>
      <c r="BV1674" s="3" t="str">
        <f t="shared" si="1085"/>
        <v>No</v>
      </c>
      <c r="BW1674" s="3">
        <f t="shared" si="1086"/>
        <v>7</v>
      </c>
      <c r="BX1674" s="3" t="str">
        <f t="shared" si="1087"/>
        <v>No</v>
      </c>
      <c r="BY1674" s="3">
        <f t="shared" si="1088"/>
        <v>1280</v>
      </c>
      <c r="BZ1674">
        <v>1</v>
      </c>
      <c r="CA1674" s="3">
        <f t="shared" si="1089"/>
        <v>1280</v>
      </c>
      <c r="CC1674" s="3">
        <f t="shared" si="1090"/>
        <v>0</v>
      </c>
      <c r="CD1674" s="3">
        <f t="shared" si="1091"/>
        <v>0</v>
      </c>
      <c r="CE1674" s="3" t="str">
        <f t="shared" si="1092"/>
        <v/>
      </c>
      <c r="CF1674" s="3" t="e">
        <f>HLOOKUP(CE1674,'Valuation Data'!$D$2:$K$5,4,FALSE)</f>
        <v>#N/A</v>
      </c>
      <c r="CG1674" s="3">
        <f t="shared" si="1093"/>
        <v>1280</v>
      </c>
      <c r="CH1674" s="3" t="str">
        <f t="shared" si="1094"/>
        <v>No</v>
      </c>
      <c r="CI1674" s="3" t="str">
        <f>VLOOKUP(R1674,'Use Codes &amp; County Type'!A:D,4,FALSE)</f>
        <v>V</v>
      </c>
      <c r="CJ1674" s="3" t="str">
        <f t="shared" si="1095"/>
        <v>Yes</v>
      </c>
      <c r="CK1674" s="3" t="str">
        <f t="shared" si="1096"/>
        <v>No</v>
      </c>
      <c r="CL1674" s="3">
        <f t="shared" si="1097"/>
        <v>0</v>
      </c>
      <c r="CM1674" s="3">
        <f t="shared" si="1098"/>
        <v>0</v>
      </c>
      <c r="CN1674" s="3">
        <f t="shared" si="1099"/>
        <v>586.5200000000001</v>
      </c>
      <c r="CO1674" s="3">
        <f t="shared" si="1100"/>
        <v>-586.5200000000001</v>
      </c>
      <c r="CP1674" s="3">
        <f t="shared" si="1101"/>
        <v>0.45821875000000006</v>
      </c>
      <c r="CR1674" s="3" t="str">
        <f t="shared" si="1102"/>
        <v>No</v>
      </c>
      <c r="CV1674" s="3" t="str">
        <f t="shared" si="1103"/>
        <v>Lien&lt;$150</v>
      </c>
      <c r="CW1674" s="3">
        <f t="shared" si="1104"/>
        <v>1673</v>
      </c>
      <c r="CX1674" s="3">
        <f t="shared" si="1105"/>
        <v>53.32</v>
      </c>
      <c r="CY1674" s="3" t="str">
        <f t="shared" si="1106"/>
        <v>Ok</v>
      </c>
      <c r="CZ1674">
        <v>0</v>
      </c>
      <c r="DA1674">
        <v>0</v>
      </c>
    </row>
    <row r="1675" spans="1:105" x14ac:dyDescent="0.25">
      <c r="A1675">
        <v>1674</v>
      </c>
      <c r="B1675" t="s">
        <v>3</v>
      </c>
      <c r="C1675" t="s">
        <v>1783</v>
      </c>
      <c r="D1675">
        <v>3680.78</v>
      </c>
      <c r="E1675">
        <v>2017</v>
      </c>
      <c r="F1675">
        <v>3680.78</v>
      </c>
      <c r="G1675">
        <v>3680.78</v>
      </c>
      <c r="H1675" s="3">
        <f t="shared" si="1066"/>
        <v>0</v>
      </c>
      <c r="I1675">
        <v>5162</v>
      </c>
      <c r="J1675" t="s">
        <v>2736</v>
      </c>
      <c r="K1675" t="s">
        <v>2738</v>
      </c>
      <c r="L1675">
        <v>32034</v>
      </c>
      <c r="M1675" t="s">
        <v>3977</v>
      </c>
      <c r="N1675" t="s">
        <v>4761</v>
      </c>
      <c r="O1675">
        <v>-81.451535126119396</v>
      </c>
      <c r="P1675">
        <v>30.580229462220199</v>
      </c>
      <c r="Q1675" t="s">
        <v>5979</v>
      </c>
      <c r="R1675">
        <v>1</v>
      </c>
      <c r="S1675" t="s">
        <v>6539</v>
      </c>
      <c r="T1675">
        <v>1001</v>
      </c>
      <c r="U1675" t="s">
        <v>6582</v>
      </c>
      <c r="V1675">
        <v>2017</v>
      </c>
      <c r="W1675">
        <v>258498</v>
      </c>
      <c r="X1675">
        <v>2017</v>
      </c>
      <c r="Y1675">
        <v>579296</v>
      </c>
      <c r="Z1675">
        <v>3373.82</v>
      </c>
      <c r="AA1675" s="3">
        <f t="shared" si="1067"/>
        <v>0.91660463271371828</v>
      </c>
      <c r="AB1675" t="s">
        <v>6616</v>
      </c>
      <c r="AC1675" t="s">
        <v>6616</v>
      </c>
      <c r="AD1675" t="s">
        <v>6616</v>
      </c>
      <c r="AE1675" t="s">
        <v>6616</v>
      </c>
      <c r="AF1675" t="s">
        <v>6616</v>
      </c>
      <c r="AI1675" t="s">
        <v>6618</v>
      </c>
      <c r="AJ1675" t="s">
        <v>6618</v>
      </c>
      <c r="AK1675" t="s">
        <v>6618</v>
      </c>
      <c r="AL1675" t="s">
        <v>6618</v>
      </c>
      <c r="AM1675" t="s">
        <v>6618</v>
      </c>
      <c r="AN1675" t="s">
        <v>6618</v>
      </c>
      <c r="AO1675" t="s">
        <v>6618</v>
      </c>
      <c r="AP1675" s="3" t="str">
        <f t="shared" si="1068"/>
        <v>No</v>
      </c>
      <c r="AQ1675" s="3" t="str">
        <f t="shared" si="1069"/>
        <v>No</v>
      </c>
      <c r="AR1675" s="3" t="str">
        <f t="shared" si="1070"/>
        <v>No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3</v>
      </c>
      <c r="AY1675" t="s">
        <v>6634</v>
      </c>
      <c r="AZ1675" t="s">
        <v>6638</v>
      </c>
      <c r="BA1675">
        <v>0</v>
      </c>
      <c r="BB1675" t="s">
        <v>6617</v>
      </c>
      <c r="BC1675" t="s">
        <v>6616</v>
      </c>
      <c r="BD1675" s="4" t="str">
        <f t="shared" si="1071"/>
        <v>No</v>
      </c>
      <c r="BE1675" t="s">
        <v>6640</v>
      </c>
      <c r="BF1675" s="3" t="str">
        <f t="shared" si="1072"/>
        <v>No</v>
      </c>
      <c r="BG1675" t="s">
        <v>6645</v>
      </c>
      <c r="BH1675" s="3" t="str">
        <f t="shared" si="1073"/>
        <v>5162 FIRST COAST HWY</v>
      </c>
      <c r="BI1675" s="3" t="str">
        <f t="shared" si="1074"/>
        <v>Fernandina Beach</v>
      </c>
      <c r="BJ1675" s="3" t="str">
        <f t="shared" si="1075"/>
        <v>Florida</v>
      </c>
      <c r="BK1675" s="3">
        <f t="shared" si="1076"/>
        <v>32034</v>
      </c>
      <c r="BL1675" s="3" t="str">
        <f t="shared" si="1077"/>
        <v>5162 FIRST COAST HWY FERNANDINA BEACH FL 32034</v>
      </c>
      <c r="BM1675" s="3" t="str">
        <f t="shared" si="1078"/>
        <v/>
      </c>
      <c r="BN1675" s="3" t="str">
        <f t="shared" si="1079"/>
        <v>Pass</v>
      </c>
      <c r="BO1675" s="3" t="str">
        <f t="shared" si="1080"/>
        <v>No</v>
      </c>
      <c r="BP1675" s="3" t="str">
        <f t="shared" si="1081"/>
        <v>FV&lt;$10K</v>
      </c>
      <c r="BQ1675" t="s">
        <v>6650</v>
      </c>
      <c r="BR1675" s="3" t="str">
        <f t="shared" si="1082"/>
        <v>No, &lt; $20K Lien</v>
      </c>
      <c r="BS1675" s="3" t="str">
        <f t="shared" si="1083"/>
        <v>No, Lien &lt; $20K</v>
      </c>
      <c r="BT1675" t="s">
        <v>6650</v>
      </c>
      <c r="BU1675" s="3" t="str">
        <f t="shared" si="1084"/>
        <v>No</v>
      </c>
      <c r="BV1675" s="3" t="str">
        <f t="shared" si="1085"/>
        <v>No</v>
      </c>
      <c r="BW1675" s="3">
        <f t="shared" si="1086"/>
        <v>0</v>
      </c>
      <c r="BX1675" s="3" t="str">
        <f t="shared" si="1087"/>
        <v>No</v>
      </c>
      <c r="BY1675" s="3">
        <f t="shared" si="1088"/>
        <v>258498</v>
      </c>
      <c r="BZ1675">
        <v>1</v>
      </c>
      <c r="CA1675" s="3">
        <f t="shared" si="1089"/>
        <v>258498</v>
      </c>
      <c r="CC1675" s="3">
        <f t="shared" si="1090"/>
        <v>0</v>
      </c>
      <c r="CD1675" s="3">
        <f t="shared" si="1091"/>
        <v>0</v>
      </c>
      <c r="CE1675" s="3" t="str">
        <f t="shared" si="1092"/>
        <v/>
      </c>
      <c r="CF1675" s="3" t="e">
        <f>HLOOKUP(CE1675,'Valuation Data'!$D$2:$K$5,4,FALSE)</f>
        <v>#N/A</v>
      </c>
      <c r="CG1675" s="3">
        <f t="shared" si="1093"/>
        <v>258498</v>
      </c>
      <c r="CH1675" s="3" t="str">
        <f t="shared" si="1094"/>
        <v>No</v>
      </c>
      <c r="CI1675" s="3" t="str">
        <f>VLOOKUP(R1675,'Use Codes &amp; County Type'!A:D,4,FALSE)</f>
        <v>S</v>
      </c>
      <c r="CJ1675" s="3" t="str">
        <f t="shared" si="1095"/>
        <v>No</v>
      </c>
      <c r="CK1675" s="3" t="str">
        <f t="shared" si="1096"/>
        <v>Yes</v>
      </c>
      <c r="CL1675" s="3">
        <f t="shared" si="1097"/>
        <v>0.67</v>
      </c>
      <c r="CM1675" s="3">
        <f t="shared" si="1098"/>
        <v>173193.66</v>
      </c>
      <c r="CN1675" s="3">
        <f t="shared" si="1099"/>
        <v>14723.12</v>
      </c>
      <c r="CO1675" s="3">
        <f t="shared" si="1100"/>
        <v>158470.54</v>
      </c>
      <c r="CP1675" s="3">
        <f t="shared" si="1101"/>
        <v>5.6956417457775306E-2</v>
      </c>
      <c r="CR1675" s="3" t="str">
        <f t="shared" si="1102"/>
        <v>No</v>
      </c>
      <c r="CV1675" s="3" t="str">
        <f t="shared" si="1103"/>
        <v>*Bid</v>
      </c>
      <c r="CW1675" s="3">
        <f t="shared" si="1104"/>
        <v>1674</v>
      </c>
      <c r="CX1675" s="3">
        <f t="shared" si="1105"/>
        <v>3680.78</v>
      </c>
      <c r="CY1675" s="3" t="str">
        <f t="shared" si="1106"/>
        <v>Ok</v>
      </c>
      <c r="CZ1675">
        <v>0</v>
      </c>
      <c r="DA1675">
        <v>0</v>
      </c>
    </row>
    <row r="1676" spans="1:105" x14ac:dyDescent="0.25">
      <c r="A1676">
        <v>1675</v>
      </c>
      <c r="B1676" t="s">
        <v>3</v>
      </c>
      <c r="C1676" t="s">
        <v>1784</v>
      </c>
      <c r="D1676">
        <v>215.09</v>
      </c>
      <c r="E1676">
        <v>2017</v>
      </c>
      <c r="F1676">
        <v>215.09</v>
      </c>
      <c r="G1676">
        <v>215.09</v>
      </c>
      <c r="H1676" s="3">
        <f t="shared" si="1066"/>
        <v>0</v>
      </c>
      <c r="J1676" t="s">
        <v>2736</v>
      </c>
      <c r="K1676" t="s">
        <v>2738</v>
      </c>
      <c r="L1676">
        <v>32034</v>
      </c>
      <c r="M1676" t="s">
        <v>3978</v>
      </c>
      <c r="N1676" t="s">
        <v>4761</v>
      </c>
      <c r="O1676">
        <v>-81.449834414651207</v>
      </c>
      <c r="P1676">
        <v>30.579190596871701</v>
      </c>
      <c r="Q1676" t="s">
        <v>5980</v>
      </c>
      <c r="R1676">
        <v>0</v>
      </c>
      <c r="S1676" t="s">
        <v>6538</v>
      </c>
      <c r="T1676">
        <v>8001</v>
      </c>
      <c r="U1676" t="s">
        <v>6581</v>
      </c>
      <c r="V1676">
        <v>2017</v>
      </c>
      <c r="W1676">
        <v>11000</v>
      </c>
      <c r="X1676">
        <v>2017</v>
      </c>
      <c r="Y1676">
        <v>11000</v>
      </c>
      <c r="Z1676">
        <v>169.29</v>
      </c>
      <c r="AA1676" s="3">
        <f t="shared" si="1067"/>
        <v>0.78706587939932116</v>
      </c>
      <c r="AB1676" t="s">
        <v>6616</v>
      </c>
      <c r="AC1676" t="s">
        <v>6616</v>
      </c>
      <c r="AD1676" t="s">
        <v>6616</v>
      </c>
      <c r="AE1676" t="s">
        <v>6616</v>
      </c>
      <c r="AF1676" t="s">
        <v>6616</v>
      </c>
      <c r="AG1676" t="s">
        <v>6616</v>
      </c>
      <c r="AI1676" t="s">
        <v>6618</v>
      </c>
      <c r="AJ1676" t="s">
        <v>6618</v>
      </c>
      <c r="AK1676" t="s">
        <v>6618</v>
      </c>
      <c r="AL1676" t="s">
        <v>6618</v>
      </c>
      <c r="AM1676" t="s">
        <v>6618</v>
      </c>
      <c r="AN1676" t="s">
        <v>6618</v>
      </c>
      <c r="AO1676">
        <v>0</v>
      </c>
      <c r="AP1676" s="3" t="str">
        <f t="shared" si="1068"/>
        <v>No</v>
      </c>
      <c r="AQ1676" s="3" t="str">
        <f t="shared" si="1069"/>
        <v>No</v>
      </c>
      <c r="AR1676" s="3" t="str">
        <f t="shared" si="1070"/>
        <v>No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 t="s">
        <v>6634</v>
      </c>
      <c r="AZ1676" t="s">
        <v>6638</v>
      </c>
      <c r="BA1676">
        <v>1</v>
      </c>
      <c r="BB1676" t="s">
        <v>6616</v>
      </c>
      <c r="BC1676" t="s">
        <v>6616</v>
      </c>
      <c r="BD1676" s="4" t="str">
        <f t="shared" si="1071"/>
        <v>No</v>
      </c>
      <c r="BE1676" t="s">
        <v>6640</v>
      </c>
      <c r="BF1676" s="3" t="str">
        <f t="shared" si="1072"/>
        <v>No</v>
      </c>
      <c r="BG1676" t="s">
        <v>6645</v>
      </c>
      <c r="BH1676" s="3" t="str">
        <f t="shared" si="1073"/>
        <v>STEWART AV</v>
      </c>
      <c r="BI1676" s="3" t="str">
        <f t="shared" si="1074"/>
        <v>Fernandina Beach</v>
      </c>
      <c r="BJ1676" s="3" t="str">
        <f t="shared" si="1075"/>
        <v>Florida</v>
      </c>
      <c r="BK1676" s="3">
        <f t="shared" si="1076"/>
        <v>32034</v>
      </c>
      <c r="BL1676" s="3" t="str">
        <f t="shared" si="1077"/>
        <v>STEWART AV FERNANDINA BEACH FL 32034</v>
      </c>
      <c r="BM1676" s="3" t="str">
        <f t="shared" si="1078"/>
        <v/>
      </c>
      <c r="BN1676" s="3" t="str">
        <f t="shared" si="1079"/>
        <v>Pass</v>
      </c>
      <c r="BO1676" s="3" t="str">
        <f t="shared" si="1080"/>
        <v>No</v>
      </c>
      <c r="BP1676" s="3" t="str">
        <f t="shared" si="1081"/>
        <v>FV&lt;$10K</v>
      </c>
      <c r="BQ1676" t="s">
        <v>6650</v>
      </c>
      <c r="BR1676" s="3" t="str">
        <f t="shared" si="1082"/>
        <v>No, &lt; $20K Lien</v>
      </c>
      <c r="BS1676" s="3" t="str">
        <f t="shared" si="1083"/>
        <v>No, Lien &lt; $20K</v>
      </c>
      <c r="BT1676" t="s">
        <v>6650</v>
      </c>
      <c r="BU1676" s="3" t="str">
        <f t="shared" si="1084"/>
        <v>No</v>
      </c>
      <c r="BV1676" s="3" t="str">
        <f t="shared" si="1085"/>
        <v>No</v>
      </c>
      <c r="BW1676" s="3">
        <f t="shared" si="1086"/>
        <v>1</v>
      </c>
      <c r="BX1676" s="3" t="str">
        <f t="shared" si="1087"/>
        <v>No</v>
      </c>
      <c r="BY1676" s="3">
        <f t="shared" si="1088"/>
        <v>11000</v>
      </c>
      <c r="BZ1676">
        <v>1</v>
      </c>
      <c r="CA1676" s="3">
        <f t="shared" si="1089"/>
        <v>11000</v>
      </c>
      <c r="CC1676" s="3">
        <f t="shared" si="1090"/>
        <v>0</v>
      </c>
      <c r="CD1676" s="3">
        <f t="shared" si="1091"/>
        <v>0</v>
      </c>
      <c r="CE1676" s="3" t="str">
        <f t="shared" si="1092"/>
        <v/>
      </c>
      <c r="CF1676" s="3" t="e">
        <f>HLOOKUP(CE1676,'Valuation Data'!$D$2:$K$5,4,FALSE)</f>
        <v>#N/A</v>
      </c>
      <c r="CG1676" s="3">
        <f t="shared" si="1093"/>
        <v>11000</v>
      </c>
      <c r="CH1676" s="3" t="str">
        <f t="shared" si="1094"/>
        <v>No</v>
      </c>
      <c r="CI1676" s="3" t="str">
        <f>VLOOKUP(R1676,'Use Codes &amp; County Type'!A:D,4,FALSE)</f>
        <v>V</v>
      </c>
      <c r="CJ1676" s="3" t="str">
        <f t="shared" si="1095"/>
        <v>Yes</v>
      </c>
      <c r="CK1676" s="3" t="str">
        <f t="shared" si="1096"/>
        <v>No</v>
      </c>
      <c r="CL1676" s="3">
        <f t="shared" si="1097"/>
        <v>0</v>
      </c>
      <c r="CM1676" s="3">
        <f t="shared" si="1098"/>
        <v>0</v>
      </c>
      <c r="CN1676" s="3">
        <f t="shared" si="1099"/>
        <v>1075.45</v>
      </c>
      <c r="CO1676" s="3">
        <f t="shared" si="1100"/>
        <v>-1075.45</v>
      </c>
      <c r="CP1676" s="3">
        <f t="shared" si="1101"/>
        <v>9.7768181818181824E-2</v>
      </c>
      <c r="CR1676" s="3" t="str">
        <f t="shared" si="1102"/>
        <v>No</v>
      </c>
      <c r="CV1676" s="3" t="str">
        <f t="shared" si="1103"/>
        <v>FMV&lt;$30K</v>
      </c>
      <c r="CW1676" s="3">
        <f t="shared" si="1104"/>
        <v>1675</v>
      </c>
      <c r="CX1676" s="3">
        <f t="shared" si="1105"/>
        <v>215.09</v>
      </c>
      <c r="CY1676" s="3" t="str">
        <f t="shared" si="1106"/>
        <v>Ok</v>
      </c>
      <c r="CZ1676">
        <v>0</v>
      </c>
      <c r="DA1676">
        <v>0</v>
      </c>
    </row>
    <row r="1677" spans="1:105" x14ac:dyDescent="0.25">
      <c r="A1677">
        <v>1676</v>
      </c>
      <c r="B1677" t="s">
        <v>3</v>
      </c>
      <c r="C1677" t="s">
        <v>1785</v>
      </c>
      <c r="D1677">
        <v>561.67999999999995</v>
      </c>
      <c r="E1677">
        <v>2017</v>
      </c>
      <c r="F1677">
        <v>561.67999999999995</v>
      </c>
      <c r="G1677">
        <v>561.67999999999995</v>
      </c>
      <c r="H1677" s="3">
        <f t="shared" si="1066"/>
        <v>0</v>
      </c>
      <c r="I1677">
        <v>1510</v>
      </c>
      <c r="J1677" t="s">
        <v>2736</v>
      </c>
      <c r="K1677" t="s">
        <v>2738</v>
      </c>
      <c r="L1677">
        <v>32034</v>
      </c>
      <c r="M1677" t="s">
        <v>3979</v>
      </c>
      <c r="N1677" t="s">
        <v>4761</v>
      </c>
      <c r="O1677">
        <v>-81.452039083098498</v>
      </c>
      <c r="P1677">
        <v>30.579032373640299</v>
      </c>
      <c r="Q1677" t="s">
        <v>5981</v>
      </c>
      <c r="R1677">
        <v>1</v>
      </c>
      <c r="S1677" t="s">
        <v>6539</v>
      </c>
      <c r="T1677">
        <v>1001</v>
      </c>
      <c r="U1677" t="s">
        <v>6582</v>
      </c>
      <c r="V1677">
        <v>2017</v>
      </c>
      <c r="W1677">
        <v>31398</v>
      </c>
      <c r="X1677">
        <v>2017</v>
      </c>
      <c r="Y1677">
        <v>32391</v>
      </c>
      <c r="Z1677">
        <v>489.77</v>
      </c>
      <c r="AA1677" s="3">
        <f t="shared" si="1067"/>
        <v>0.87197336561743344</v>
      </c>
      <c r="AB1677" t="s">
        <v>6616</v>
      </c>
      <c r="AC1677" t="s">
        <v>6616</v>
      </c>
      <c r="AD1677" t="s">
        <v>6616</v>
      </c>
      <c r="AE1677" t="s">
        <v>6616</v>
      </c>
      <c r="AF1677" t="s">
        <v>6616</v>
      </c>
      <c r="AG1677" t="s">
        <v>6616</v>
      </c>
      <c r="AI1677" t="s">
        <v>6618</v>
      </c>
      <c r="AJ1677" t="s">
        <v>6618</v>
      </c>
      <c r="AK1677" t="s">
        <v>6618</v>
      </c>
      <c r="AL1677" t="s">
        <v>6618</v>
      </c>
      <c r="AM1677" t="s">
        <v>6618</v>
      </c>
      <c r="AN1677" t="s">
        <v>6618</v>
      </c>
      <c r="AO1677" t="s">
        <v>6618</v>
      </c>
      <c r="AP1677" s="3" t="str">
        <f t="shared" si="1068"/>
        <v>No</v>
      </c>
      <c r="AQ1677" s="3" t="str">
        <f t="shared" si="1069"/>
        <v>No</v>
      </c>
      <c r="AR1677" s="3" t="str">
        <f t="shared" si="1070"/>
        <v>No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3</v>
      </c>
      <c r="AY1677" t="s">
        <v>6636</v>
      </c>
      <c r="AZ1677" t="s">
        <v>6638</v>
      </c>
      <c r="BA1677">
        <v>1</v>
      </c>
      <c r="BB1677" t="s">
        <v>6616</v>
      </c>
      <c r="BC1677" t="s">
        <v>6616</v>
      </c>
      <c r="BD1677" s="4" t="str">
        <f t="shared" si="1071"/>
        <v>No</v>
      </c>
      <c r="BE1677" t="s">
        <v>6640</v>
      </c>
      <c r="BF1677" s="3" t="str">
        <f t="shared" si="1072"/>
        <v>No</v>
      </c>
      <c r="BG1677" t="s">
        <v>6645</v>
      </c>
      <c r="BH1677" s="3" t="str">
        <f t="shared" si="1073"/>
        <v>1510 STEWART AVE</v>
      </c>
      <c r="BI1677" s="3" t="str">
        <f t="shared" si="1074"/>
        <v>Fernandina Beach</v>
      </c>
      <c r="BJ1677" s="3" t="str">
        <f t="shared" si="1075"/>
        <v>Florida</v>
      </c>
      <c r="BK1677" s="3">
        <f t="shared" si="1076"/>
        <v>32034</v>
      </c>
      <c r="BL1677" s="3" t="str">
        <f t="shared" si="1077"/>
        <v>1510 STEWART AVE FERNANDINA BEACH FL 32034</v>
      </c>
      <c r="BM1677" s="3" t="str">
        <f t="shared" si="1078"/>
        <v/>
      </c>
      <c r="BN1677" s="3" t="str">
        <f t="shared" si="1079"/>
        <v>Pass</v>
      </c>
      <c r="BO1677" s="3" t="str">
        <f t="shared" si="1080"/>
        <v>No</v>
      </c>
      <c r="BP1677" s="3" t="str">
        <f t="shared" si="1081"/>
        <v>FV&lt;$10K</v>
      </c>
      <c r="BQ1677" t="s">
        <v>6650</v>
      </c>
      <c r="BR1677" s="3" t="str">
        <f t="shared" si="1082"/>
        <v>No, &lt; $20K Lien</v>
      </c>
      <c r="BS1677" s="3" t="str">
        <f t="shared" si="1083"/>
        <v>No, Lien &lt; $20K</v>
      </c>
      <c r="BT1677" t="s">
        <v>6650</v>
      </c>
      <c r="BU1677" s="3" t="str">
        <f t="shared" si="1084"/>
        <v>No</v>
      </c>
      <c r="BV1677" s="3" t="str">
        <f t="shared" si="1085"/>
        <v>No</v>
      </c>
      <c r="BW1677" s="3">
        <f t="shared" si="1086"/>
        <v>1</v>
      </c>
      <c r="BX1677" s="3" t="str">
        <f t="shared" si="1087"/>
        <v>No</v>
      </c>
      <c r="BY1677" s="3">
        <f t="shared" si="1088"/>
        <v>31398</v>
      </c>
      <c r="BZ1677">
        <v>1</v>
      </c>
      <c r="CA1677" s="3">
        <f t="shared" si="1089"/>
        <v>31398</v>
      </c>
      <c r="CC1677" s="3">
        <f t="shared" si="1090"/>
        <v>0</v>
      </c>
      <c r="CD1677" s="3">
        <f t="shared" si="1091"/>
        <v>0</v>
      </c>
      <c r="CE1677" s="3" t="str">
        <f t="shared" si="1092"/>
        <v/>
      </c>
      <c r="CF1677" s="3" t="e">
        <f>HLOOKUP(CE1677,'Valuation Data'!$D$2:$K$5,4,FALSE)</f>
        <v>#N/A</v>
      </c>
      <c r="CG1677" s="3">
        <f t="shared" si="1093"/>
        <v>31398</v>
      </c>
      <c r="CH1677" s="3" t="str">
        <f t="shared" si="1094"/>
        <v>No</v>
      </c>
      <c r="CI1677" s="3" t="str">
        <f>VLOOKUP(R1677,'Use Codes &amp; County Type'!A:D,4,FALSE)</f>
        <v>S</v>
      </c>
      <c r="CJ1677" s="3" t="str">
        <f t="shared" si="1095"/>
        <v>No</v>
      </c>
      <c r="CK1677" s="3" t="str">
        <f t="shared" si="1096"/>
        <v>No</v>
      </c>
      <c r="CL1677" s="3">
        <f t="shared" si="1097"/>
        <v>0.35</v>
      </c>
      <c r="CM1677" s="3">
        <f t="shared" si="1098"/>
        <v>10989.3</v>
      </c>
      <c r="CN1677" s="3">
        <f t="shared" si="1099"/>
        <v>2808.3999999999996</v>
      </c>
      <c r="CO1677" s="3">
        <f t="shared" si="1100"/>
        <v>8180.9</v>
      </c>
      <c r="CP1677" s="3">
        <f t="shared" si="1101"/>
        <v>8.9445187591566333E-2</v>
      </c>
      <c r="CR1677" s="3" t="str">
        <f t="shared" si="1102"/>
        <v>No</v>
      </c>
      <c r="CV1677" s="3" t="str">
        <f t="shared" si="1103"/>
        <v>*Bid</v>
      </c>
      <c r="CW1677" s="3">
        <f t="shared" si="1104"/>
        <v>1676</v>
      </c>
      <c r="CX1677" s="3">
        <f t="shared" si="1105"/>
        <v>561.67999999999995</v>
      </c>
      <c r="CY1677" s="3" t="str">
        <f t="shared" si="1106"/>
        <v>Ok</v>
      </c>
      <c r="CZ1677">
        <v>0</v>
      </c>
      <c r="DA1677">
        <v>0</v>
      </c>
    </row>
    <row r="1678" spans="1:105" x14ac:dyDescent="0.25">
      <c r="A1678">
        <v>1677</v>
      </c>
      <c r="B1678" t="s">
        <v>3</v>
      </c>
      <c r="C1678" t="s">
        <v>1786</v>
      </c>
      <c r="D1678">
        <v>640.07000000000005</v>
      </c>
      <c r="E1678">
        <v>2017</v>
      </c>
      <c r="F1678" t="e">
        <f>NA()</f>
        <v>#N/A</v>
      </c>
      <c r="G1678" t="e">
        <f>NA()</f>
        <v>#N/A</v>
      </c>
      <c r="H1678" s="3" t="e">
        <f t="shared" si="1066"/>
        <v>#N/A</v>
      </c>
      <c r="I1678" t="e">
        <f>NA()</f>
        <v>#N/A</v>
      </c>
      <c r="J1678" t="e">
        <f>NA()</f>
        <v>#N/A</v>
      </c>
      <c r="K1678" t="e">
        <f>NA()</f>
        <v>#N/A</v>
      </c>
      <c r="L1678" t="e">
        <f>NA()</f>
        <v>#N/A</v>
      </c>
      <c r="M1678" t="e">
        <f>NA()</f>
        <v>#N/A</v>
      </c>
      <c r="N1678" t="e">
        <f>NA()</f>
        <v>#N/A</v>
      </c>
      <c r="O1678" t="e">
        <f>NA()</f>
        <v>#N/A</v>
      </c>
      <c r="P1678" t="e">
        <f>NA()</f>
        <v>#N/A</v>
      </c>
      <c r="Q1678" t="e">
        <f>NA()</f>
        <v>#N/A</v>
      </c>
      <c r="R1678">
        <v>1</v>
      </c>
      <c r="S1678" t="s">
        <v>6539</v>
      </c>
      <c r="T1678" t="e">
        <f>NA()</f>
        <v>#N/A</v>
      </c>
      <c r="U1678" t="e">
        <f>NA()</f>
        <v>#N/A</v>
      </c>
      <c r="V1678">
        <v>2017</v>
      </c>
      <c r="W1678">
        <v>36532</v>
      </c>
      <c r="X1678" t="e">
        <f>NA()</f>
        <v>#N/A</v>
      </c>
      <c r="Y1678" t="e">
        <f>NA()</f>
        <v>#N/A</v>
      </c>
      <c r="Z1678" t="e">
        <f>NA()</f>
        <v>#N/A</v>
      </c>
      <c r="AA1678" s="3">
        <f t="shared" si="1067"/>
        <v>0</v>
      </c>
      <c r="AB1678" t="s">
        <v>6616</v>
      </c>
      <c r="AC1678" t="s">
        <v>6616</v>
      </c>
      <c r="AD1678" t="s">
        <v>6616</v>
      </c>
      <c r="AE1678" t="s">
        <v>6616</v>
      </c>
      <c r="AF1678" t="s">
        <v>6616</v>
      </c>
      <c r="AI1678" t="e">
        <f>NA()</f>
        <v>#N/A</v>
      </c>
      <c r="AJ1678" t="e">
        <f>NA()</f>
        <v>#N/A</v>
      </c>
      <c r="AK1678" t="e">
        <f>NA()</f>
        <v>#N/A</v>
      </c>
      <c r="AL1678" t="e">
        <f>NA()</f>
        <v>#N/A</v>
      </c>
      <c r="AM1678" t="e">
        <f>NA()</f>
        <v>#N/A</v>
      </c>
      <c r="AN1678" t="e">
        <f>NA()</f>
        <v>#N/A</v>
      </c>
      <c r="AO1678" t="e">
        <f>NA()</f>
        <v>#N/A</v>
      </c>
      <c r="AP1678" s="3" t="str">
        <f t="shared" si="1068"/>
        <v>No</v>
      </c>
      <c r="AQ1678" s="3" t="str">
        <f t="shared" si="1069"/>
        <v>No</v>
      </c>
      <c r="AR1678" s="3" t="str">
        <f t="shared" si="1070"/>
        <v>No</v>
      </c>
      <c r="AS1678" t="e">
        <f>NA()</f>
        <v>#N/A</v>
      </c>
      <c r="AT1678" t="e">
        <f>NA()</f>
        <v>#N/A</v>
      </c>
      <c r="AU1678" t="e">
        <f>NA()</f>
        <v>#N/A</v>
      </c>
      <c r="AV1678" t="e">
        <f>NA()</f>
        <v>#N/A</v>
      </c>
      <c r="AW1678" t="e">
        <f>NA()</f>
        <v>#N/A</v>
      </c>
      <c r="AX1678" t="e">
        <f>NA()</f>
        <v>#N/A</v>
      </c>
      <c r="AY1678" t="e">
        <f>NA()</f>
        <v>#N/A</v>
      </c>
      <c r="AZ1678" t="e">
        <f>NA()</f>
        <v>#N/A</v>
      </c>
      <c r="BA1678">
        <v>0</v>
      </c>
      <c r="BB1678" t="s">
        <v>6616</v>
      </c>
      <c r="BC1678" t="e">
        <f>NA()</f>
        <v>#N/A</v>
      </c>
      <c r="BD1678" s="4" t="str">
        <f t="shared" si="1071"/>
        <v>No</v>
      </c>
      <c r="BE1678" t="e">
        <f>NA()</f>
        <v>#N/A</v>
      </c>
      <c r="BF1678" s="3" t="str">
        <f t="shared" si="1072"/>
        <v>No</v>
      </c>
      <c r="BG1678" t="e">
        <f>NA()</f>
        <v>#N/A</v>
      </c>
      <c r="BH1678" s="3" t="e">
        <f t="shared" si="1073"/>
        <v>#N/A</v>
      </c>
      <c r="BI1678" s="3" t="e">
        <f t="shared" si="1074"/>
        <v>#N/A</v>
      </c>
      <c r="BJ1678" s="3" t="e">
        <f t="shared" si="1075"/>
        <v>#N/A</v>
      </c>
      <c r="BK1678" s="3" t="e">
        <f t="shared" si="1076"/>
        <v>#N/A</v>
      </c>
      <c r="BL1678" s="3" t="e">
        <f t="shared" si="1077"/>
        <v>#N/A</v>
      </c>
      <c r="BM1678" s="3" t="e">
        <f t="shared" si="1078"/>
        <v>#N/A</v>
      </c>
      <c r="BN1678" s="3" t="str">
        <f t="shared" si="1079"/>
        <v>Pass</v>
      </c>
      <c r="BO1678" s="3" t="e">
        <f t="shared" si="1080"/>
        <v>#N/A</v>
      </c>
      <c r="BP1678" s="3" t="str">
        <f t="shared" si="1081"/>
        <v>FV&lt;$10K</v>
      </c>
      <c r="BQ1678" t="s">
        <v>6650</v>
      </c>
      <c r="BR1678" s="3" t="str">
        <f t="shared" si="1082"/>
        <v>No, &lt; $20K Lien</v>
      </c>
      <c r="BS1678" s="3" t="str">
        <f t="shared" si="1083"/>
        <v>No, Lien &lt; $20K</v>
      </c>
      <c r="BT1678" t="s">
        <v>6650</v>
      </c>
      <c r="BU1678" s="3" t="str">
        <f t="shared" si="1084"/>
        <v>No</v>
      </c>
      <c r="BV1678" s="3" t="str">
        <f t="shared" si="1085"/>
        <v>No</v>
      </c>
      <c r="BW1678" s="3">
        <f t="shared" si="1086"/>
        <v>0</v>
      </c>
      <c r="BX1678" s="3" t="str">
        <f t="shared" si="1087"/>
        <v>No</v>
      </c>
      <c r="BY1678" s="3">
        <f t="shared" si="1088"/>
        <v>36532</v>
      </c>
      <c r="BZ1678">
        <v>1</v>
      </c>
      <c r="CA1678" s="3">
        <f t="shared" si="1089"/>
        <v>36532</v>
      </c>
      <c r="CC1678" s="3" t="e">
        <f t="shared" si="1090"/>
        <v>#N/A</v>
      </c>
      <c r="CD1678" s="3" t="e">
        <f t="shared" si="1091"/>
        <v>#N/A</v>
      </c>
      <c r="CE1678" s="3" t="str">
        <f t="shared" si="1092"/>
        <v/>
      </c>
      <c r="CF1678" s="3" t="e">
        <f>HLOOKUP(CE1678,'Valuation Data'!$D$2:$K$5,4,FALSE)</f>
        <v>#N/A</v>
      </c>
      <c r="CG1678" s="3">
        <f t="shared" si="1093"/>
        <v>36532</v>
      </c>
      <c r="CH1678" s="3" t="str">
        <f t="shared" si="1094"/>
        <v>No</v>
      </c>
      <c r="CI1678" s="3" t="str">
        <f>VLOOKUP(R1678,'Use Codes &amp; County Type'!A:D,4,FALSE)</f>
        <v>S</v>
      </c>
      <c r="CJ1678" s="3" t="str">
        <f t="shared" si="1095"/>
        <v>No</v>
      </c>
      <c r="CK1678" s="3" t="str">
        <f t="shared" si="1096"/>
        <v>No</v>
      </c>
      <c r="CL1678" s="3">
        <f t="shared" si="1097"/>
        <v>0.35</v>
      </c>
      <c r="CM1678" s="3">
        <f t="shared" si="1098"/>
        <v>12786.199999999999</v>
      </c>
      <c r="CN1678" s="3" t="e">
        <f t="shared" si="1099"/>
        <v>#N/A</v>
      </c>
      <c r="CO1678" s="3" t="e">
        <f t="shared" si="1100"/>
        <v>#N/A</v>
      </c>
      <c r="CP1678" s="3" t="e">
        <f t="shared" si="1101"/>
        <v>#N/A</v>
      </c>
      <c r="CR1678" s="3" t="e">
        <f t="shared" si="1102"/>
        <v>#N/A</v>
      </c>
      <c r="CV1678" s="3" t="e">
        <f t="shared" si="1103"/>
        <v>#N/A</v>
      </c>
      <c r="CW1678" s="3">
        <f t="shared" si="1104"/>
        <v>1677</v>
      </c>
      <c r="CX1678" s="3">
        <f t="shared" si="1105"/>
        <v>640.07000000000005</v>
      </c>
      <c r="CY1678" s="3" t="e">
        <f t="shared" si="1106"/>
        <v>#N/A</v>
      </c>
      <c r="CZ1678" t="e">
        <f>NA()</f>
        <v>#N/A</v>
      </c>
      <c r="DA1678" t="e">
        <f>NA()</f>
        <v>#N/A</v>
      </c>
    </row>
    <row r="1679" spans="1:105" x14ac:dyDescent="0.25">
      <c r="A1679">
        <v>1678</v>
      </c>
      <c r="B1679" t="s">
        <v>3</v>
      </c>
      <c r="C1679" t="s">
        <v>1787</v>
      </c>
      <c r="D1679">
        <v>215.09</v>
      </c>
      <c r="E1679">
        <v>2017</v>
      </c>
      <c r="F1679">
        <v>215.09</v>
      </c>
      <c r="G1679">
        <v>215.09</v>
      </c>
      <c r="H1679" s="3">
        <f t="shared" si="1066"/>
        <v>0</v>
      </c>
      <c r="I1679">
        <v>1428</v>
      </c>
      <c r="J1679" t="s">
        <v>2736</v>
      </c>
      <c r="K1679" t="s">
        <v>2738</v>
      </c>
      <c r="L1679">
        <v>32034</v>
      </c>
      <c r="M1679" t="s">
        <v>3980</v>
      </c>
      <c r="N1679" t="s">
        <v>4761</v>
      </c>
      <c r="O1679">
        <v>-81.452752234942594</v>
      </c>
      <c r="P1679">
        <v>30.578981197529298</v>
      </c>
      <c r="Q1679" t="s">
        <v>5981</v>
      </c>
      <c r="R1679">
        <v>0</v>
      </c>
      <c r="S1679" t="s">
        <v>6538</v>
      </c>
      <c r="T1679">
        <v>8001</v>
      </c>
      <c r="U1679" t="s">
        <v>6581</v>
      </c>
      <c r="V1679">
        <v>2017</v>
      </c>
      <c r="W1679">
        <v>11000</v>
      </c>
      <c r="X1679">
        <v>2017</v>
      </c>
      <c r="Y1679">
        <v>11000</v>
      </c>
      <c r="Z1679">
        <v>169.29</v>
      </c>
      <c r="AA1679" s="3">
        <f t="shared" si="1067"/>
        <v>0.78706587939932116</v>
      </c>
      <c r="AB1679" t="s">
        <v>6616</v>
      </c>
      <c r="AC1679" t="s">
        <v>6616</v>
      </c>
      <c r="AD1679" t="s">
        <v>6616</v>
      </c>
      <c r="AE1679" t="s">
        <v>6616</v>
      </c>
      <c r="AG1679" t="s">
        <v>6616</v>
      </c>
      <c r="AI1679" t="s">
        <v>6618</v>
      </c>
      <c r="AJ1679" t="s">
        <v>6618</v>
      </c>
      <c r="AK1679" t="s">
        <v>6618</v>
      </c>
      <c r="AL1679" t="s">
        <v>6618</v>
      </c>
      <c r="AM1679" t="s">
        <v>6618</v>
      </c>
      <c r="AN1679">
        <v>0</v>
      </c>
      <c r="AO1679">
        <v>0</v>
      </c>
      <c r="AP1679" s="3" t="str">
        <f t="shared" si="1068"/>
        <v>No</v>
      </c>
      <c r="AQ1679" s="3" t="str">
        <f t="shared" si="1069"/>
        <v>No</v>
      </c>
      <c r="AR1679" s="3" t="str">
        <f t="shared" si="1070"/>
        <v>No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4</v>
      </c>
      <c r="AY1679" t="s">
        <v>6635</v>
      </c>
      <c r="AZ1679" t="s">
        <v>6638</v>
      </c>
      <c r="BA1679">
        <v>1</v>
      </c>
      <c r="BB1679" t="s">
        <v>6616</v>
      </c>
      <c r="BC1679" t="s">
        <v>6616</v>
      </c>
      <c r="BD1679" s="4" t="str">
        <f t="shared" si="1071"/>
        <v>No</v>
      </c>
      <c r="BE1679" t="s">
        <v>6640</v>
      </c>
      <c r="BF1679" s="3" t="str">
        <f t="shared" si="1072"/>
        <v>No</v>
      </c>
      <c r="BG1679" t="s">
        <v>6645</v>
      </c>
      <c r="BH1679" s="3" t="str">
        <f t="shared" si="1073"/>
        <v>1428 STEWART AVE</v>
      </c>
      <c r="BI1679" s="3" t="str">
        <f t="shared" si="1074"/>
        <v>Fernandina Beach</v>
      </c>
      <c r="BJ1679" s="3" t="str">
        <f t="shared" si="1075"/>
        <v>Florida</v>
      </c>
      <c r="BK1679" s="3">
        <f t="shared" si="1076"/>
        <v>32034</v>
      </c>
      <c r="BL1679" s="3" t="str">
        <f t="shared" si="1077"/>
        <v>1428 STEWART AVE FERNANDINA BEACH FL 32034</v>
      </c>
      <c r="BM1679" s="3" t="str">
        <f t="shared" si="1078"/>
        <v/>
      </c>
      <c r="BN1679" s="3" t="str">
        <f t="shared" si="1079"/>
        <v>Pass</v>
      </c>
      <c r="BO1679" s="3" t="str">
        <f t="shared" si="1080"/>
        <v>No</v>
      </c>
      <c r="BP1679" s="3" t="str">
        <f t="shared" si="1081"/>
        <v>FV&lt;$10K</v>
      </c>
      <c r="BQ1679" t="s">
        <v>6650</v>
      </c>
      <c r="BR1679" s="3" t="str">
        <f t="shared" si="1082"/>
        <v>No, &lt; $20K Lien</v>
      </c>
      <c r="BS1679" s="3" t="str">
        <f t="shared" si="1083"/>
        <v>No, Lien &lt; $20K</v>
      </c>
      <c r="BT1679" t="s">
        <v>6650</v>
      </c>
      <c r="BU1679" s="3" t="str">
        <f t="shared" si="1084"/>
        <v>No</v>
      </c>
      <c r="BV1679" s="3" t="str">
        <f t="shared" si="1085"/>
        <v>No</v>
      </c>
      <c r="BW1679" s="3">
        <f t="shared" si="1086"/>
        <v>1</v>
      </c>
      <c r="BX1679" s="3" t="str">
        <f t="shared" si="1087"/>
        <v>No</v>
      </c>
      <c r="BY1679" s="3">
        <f t="shared" si="1088"/>
        <v>11000</v>
      </c>
      <c r="BZ1679">
        <v>1</v>
      </c>
      <c r="CA1679" s="3">
        <f t="shared" si="1089"/>
        <v>11000</v>
      </c>
      <c r="CC1679" s="3">
        <f t="shared" si="1090"/>
        <v>0</v>
      </c>
      <c r="CD1679" s="3">
        <f t="shared" si="1091"/>
        <v>0</v>
      </c>
      <c r="CE1679" s="3" t="str">
        <f t="shared" si="1092"/>
        <v/>
      </c>
      <c r="CF1679" s="3" t="e">
        <f>HLOOKUP(CE1679,'Valuation Data'!$D$2:$K$5,4,FALSE)</f>
        <v>#N/A</v>
      </c>
      <c r="CG1679" s="3">
        <f t="shared" si="1093"/>
        <v>11000</v>
      </c>
      <c r="CH1679" s="3" t="str">
        <f t="shared" si="1094"/>
        <v>No</v>
      </c>
      <c r="CI1679" s="3" t="str">
        <f>VLOOKUP(R1679,'Use Codes &amp; County Type'!A:D,4,FALSE)</f>
        <v>V</v>
      </c>
      <c r="CJ1679" s="3" t="str">
        <f t="shared" si="1095"/>
        <v>Yes</v>
      </c>
      <c r="CK1679" s="3" t="str">
        <f t="shared" si="1096"/>
        <v>No</v>
      </c>
      <c r="CL1679" s="3">
        <f t="shared" si="1097"/>
        <v>0</v>
      </c>
      <c r="CM1679" s="3">
        <f t="shared" si="1098"/>
        <v>0</v>
      </c>
      <c r="CN1679" s="3">
        <f t="shared" si="1099"/>
        <v>1075.45</v>
      </c>
      <c r="CO1679" s="3">
        <f t="shared" si="1100"/>
        <v>-1075.45</v>
      </c>
      <c r="CP1679" s="3">
        <f t="shared" si="1101"/>
        <v>9.7768181818181824E-2</v>
      </c>
      <c r="CR1679" s="3" t="str">
        <f t="shared" si="1102"/>
        <v>No</v>
      </c>
      <c r="CV1679" s="3" t="str">
        <f t="shared" si="1103"/>
        <v>FMV&lt;$30K</v>
      </c>
      <c r="CW1679" s="3">
        <f t="shared" si="1104"/>
        <v>1678</v>
      </c>
      <c r="CX1679" s="3">
        <f t="shared" si="1105"/>
        <v>215.09</v>
      </c>
      <c r="CY1679" s="3" t="str">
        <f t="shared" si="1106"/>
        <v>Ok</v>
      </c>
      <c r="CZ1679">
        <v>0</v>
      </c>
      <c r="DA1679">
        <v>0</v>
      </c>
    </row>
    <row r="1680" spans="1:105" x14ac:dyDescent="0.25">
      <c r="A1680">
        <v>1679</v>
      </c>
      <c r="B1680" t="s">
        <v>3</v>
      </c>
      <c r="C1680" t="s">
        <v>1788</v>
      </c>
      <c r="D1680">
        <v>215.09</v>
      </c>
      <c r="E1680">
        <v>2017</v>
      </c>
      <c r="F1680">
        <v>215.09</v>
      </c>
      <c r="G1680">
        <v>215.09</v>
      </c>
      <c r="H1680" s="3">
        <f t="shared" si="1066"/>
        <v>0</v>
      </c>
      <c r="J1680" t="s">
        <v>2736</v>
      </c>
      <c r="K1680" t="s">
        <v>2738</v>
      </c>
      <c r="L1680">
        <v>32034</v>
      </c>
      <c r="M1680" t="s">
        <v>3978</v>
      </c>
      <c r="N1680" t="s">
        <v>4761</v>
      </c>
      <c r="O1680">
        <v>-81.450785435589694</v>
      </c>
      <c r="P1680">
        <v>30.579122353190002</v>
      </c>
      <c r="Q1680" t="s">
        <v>5982</v>
      </c>
      <c r="R1680">
        <v>0</v>
      </c>
      <c r="S1680" t="s">
        <v>6538</v>
      </c>
      <c r="T1680">
        <v>8001</v>
      </c>
      <c r="U1680" t="s">
        <v>6581</v>
      </c>
      <c r="V1680">
        <v>2017</v>
      </c>
      <c r="W1680">
        <v>11000</v>
      </c>
      <c r="X1680">
        <v>2017</v>
      </c>
      <c r="Y1680">
        <v>11000</v>
      </c>
      <c r="Z1680">
        <v>169.29</v>
      </c>
      <c r="AA1680" s="3">
        <f t="shared" si="1067"/>
        <v>0.78706587939932116</v>
      </c>
      <c r="AB1680" t="s">
        <v>6616</v>
      </c>
      <c r="AC1680" t="s">
        <v>6616</v>
      </c>
      <c r="AE1680" t="s">
        <v>6616</v>
      </c>
      <c r="AH1680" t="s">
        <v>6616</v>
      </c>
      <c r="AI1680" t="s">
        <v>6618</v>
      </c>
      <c r="AJ1680" t="s">
        <v>6618</v>
      </c>
      <c r="AK1680" t="s">
        <v>6618</v>
      </c>
      <c r="AL1680" t="s">
        <v>6618</v>
      </c>
      <c r="AM1680" t="s">
        <v>6618</v>
      </c>
      <c r="AN1680">
        <v>0</v>
      </c>
      <c r="AO1680">
        <v>0</v>
      </c>
      <c r="AP1680" s="3" t="str">
        <f t="shared" si="1068"/>
        <v>No</v>
      </c>
      <c r="AQ1680" s="3" t="str">
        <f t="shared" si="1069"/>
        <v>No</v>
      </c>
      <c r="AR1680" s="3" t="str">
        <f t="shared" si="1070"/>
        <v>No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 t="s">
        <v>6634</v>
      </c>
      <c r="AZ1680">
        <v>0</v>
      </c>
      <c r="BA1680">
        <v>1</v>
      </c>
      <c r="BB1680" t="s">
        <v>6616</v>
      </c>
      <c r="BC1680" t="s">
        <v>6616</v>
      </c>
      <c r="BD1680" s="4" t="str">
        <f t="shared" si="1071"/>
        <v>No</v>
      </c>
      <c r="BE1680" t="s">
        <v>6640</v>
      </c>
      <c r="BF1680" s="3" t="str">
        <f t="shared" si="1072"/>
        <v>No</v>
      </c>
      <c r="BG1680" t="s">
        <v>6645</v>
      </c>
      <c r="BH1680" s="3" t="str">
        <f t="shared" si="1073"/>
        <v>STEWART AV</v>
      </c>
      <c r="BI1680" s="3" t="str">
        <f t="shared" si="1074"/>
        <v>Fernandina Beach</v>
      </c>
      <c r="BJ1680" s="3" t="str">
        <f t="shared" si="1075"/>
        <v>Florida</v>
      </c>
      <c r="BK1680" s="3">
        <f t="shared" si="1076"/>
        <v>32034</v>
      </c>
      <c r="BL1680" s="3" t="str">
        <f t="shared" si="1077"/>
        <v>STEWART AV FERNANDINA BEACH FL 32034</v>
      </c>
      <c r="BM1680" s="3" t="str">
        <f t="shared" si="1078"/>
        <v/>
      </c>
      <c r="BN1680" s="3" t="str">
        <f t="shared" si="1079"/>
        <v>Pass</v>
      </c>
      <c r="BO1680" s="3" t="str">
        <f t="shared" si="1080"/>
        <v>No</v>
      </c>
      <c r="BP1680" s="3" t="str">
        <f t="shared" si="1081"/>
        <v>FV&lt;$10K</v>
      </c>
      <c r="BQ1680" t="s">
        <v>6650</v>
      </c>
      <c r="BR1680" s="3" t="str">
        <f t="shared" si="1082"/>
        <v>No, &lt; $20K Lien</v>
      </c>
      <c r="BS1680" s="3" t="str">
        <f t="shared" si="1083"/>
        <v>No, Lien &lt; $20K</v>
      </c>
      <c r="BT1680" t="s">
        <v>6650</v>
      </c>
      <c r="BU1680" s="3" t="str">
        <f t="shared" si="1084"/>
        <v>No</v>
      </c>
      <c r="BV1680" s="3" t="str">
        <f t="shared" si="1085"/>
        <v>No</v>
      </c>
      <c r="BW1680" s="3">
        <f t="shared" si="1086"/>
        <v>1</v>
      </c>
      <c r="BX1680" s="3" t="str">
        <f t="shared" si="1087"/>
        <v>No</v>
      </c>
      <c r="BY1680" s="3">
        <f t="shared" si="1088"/>
        <v>11000</v>
      </c>
      <c r="BZ1680">
        <v>1</v>
      </c>
      <c r="CA1680" s="3">
        <f t="shared" si="1089"/>
        <v>11000</v>
      </c>
      <c r="CC1680" s="3">
        <f t="shared" si="1090"/>
        <v>0</v>
      </c>
      <c r="CD1680" s="3">
        <f t="shared" si="1091"/>
        <v>0</v>
      </c>
      <c r="CE1680" s="3" t="str">
        <f t="shared" si="1092"/>
        <v/>
      </c>
      <c r="CF1680" s="3" t="e">
        <f>HLOOKUP(CE1680,'Valuation Data'!$D$2:$K$5,4,FALSE)</f>
        <v>#N/A</v>
      </c>
      <c r="CG1680" s="3">
        <f t="shared" si="1093"/>
        <v>11000</v>
      </c>
      <c r="CH1680" s="3" t="str">
        <f t="shared" si="1094"/>
        <v>No</v>
      </c>
      <c r="CI1680" s="3" t="str">
        <f>VLOOKUP(R1680,'Use Codes &amp; County Type'!A:D,4,FALSE)</f>
        <v>V</v>
      </c>
      <c r="CJ1680" s="3" t="str">
        <f t="shared" si="1095"/>
        <v>Yes</v>
      </c>
      <c r="CK1680" s="3" t="str">
        <f t="shared" si="1096"/>
        <v>No</v>
      </c>
      <c r="CL1680" s="3">
        <f t="shared" si="1097"/>
        <v>0</v>
      </c>
      <c r="CM1680" s="3">
        <f t="shared" si="1098"/>
        <v>0</v>
      </c>
      <c r="CN1680" s="3">
        <f t="shared" si="1099"/>
        <v>1075.45</v>
      </c>
      <c r="CO1680" s="3">
        <f t="shared" si="1100"/>
        <v>-1075.45</v>
      </c>
      <c r="CP1680" s="3">
        <f t="shared" si="1101"/>
        <v>9.7768181818181824E-2</v>
      </c>
      <c r="CR1680" s="3" t="str">
        <f t="shared" si="1102"/>
        <v>No</v>
      </c>
      <c r="CV1680" s="3" t="str">
        <f t="shared" si="1103"/>
        <v>FMV&lt;$30K</v>
      </c>
      <c r="CW1680" s="3">
        <f t="shared" si="1104"/>
        <v>1679</v>
      </c>
      <c r="CX1680" s="3">
        <f t="shared" si="1105"/>
        <v>215.09</v>
      </c>
      <c r="CY1680" s="3" t="str">
        <f t="shared" si="1106"/>
        <v>Ok</v>
      </c>
      <c r="CZ1680">
        <v>0</v>
      </c>
      <c r="DA1680">
        <v>0</v>
      </c>
    </row>
    <row r="1681" spans="1:105" x14ac:dyDescent="0.25">
      <c r="A1681">
        <v>1680</v>
      </c>
      <c r="B1681" t="s">
        <v>3</v>
      </c>
      <c r="C1681" t="s">
        <v>1789</v>
      </c>
      <c r="D1681">
        <v>215.09</v>
      </c>
      <c r="E1681">
        <v>2017</v>
      </c>
      <c r="F1681">
        <v>215.09</v>
      </c>
      <c r="G1681">
        <v>215.09</v>
      </c>
      <c r="H1681" s="3">
        <f t="shared" si="1066"/>
        <v>0</v>
      </c>
      <c r="I1681">
        <v>1618</v>
      </c>
      <c r="J1681" t="s">
        <v>2736</v>
      </c>
      <c r="K1681" t="s">
        <v>2738</v>
      </c>
      <c r="L1681">
        <v>32034</v>
      </c>
      <c r="M1681" t="s">
        <v>3981</v>
      </c>
      <c r="N1681" t="s">
        <v>4761</v>
      </c>
      <c r="O1681">
        <v>-81.450627024173997</v>
      </c>
      <c r="P1681">
        <v>30.5791337210885</v>
      </c>
      <c r="Q1681" t="s">
        <v>5982</v>
      </c>
      <c r="R1681">
        <v>0</v>
      </c>
      <c r="S1681" t="s">
        <v>6538</v>
      </c>
      <c r="T1681">
        <v>8001</v>
      </c>
      <c r="U1681" t="s">
        <v>6581</v>
      </c>
      <c r="V1681">
        <v>2017</v>
      </c>
      <c r="W1681">
        <v>11000</v>
      </c>
      <c r="X1681">
        <v>2017</v>
      </c>
      <c r="Y1681">
        <v>11000</v>
      </c>
      <c r="Z1681">
        <v>169.29</v>
      </c>
      <c r="AA1681" s="3">
        <f t="shared" si="1067"/>
        <v>0.78706587939932116</v>
      </c>
      <c r="AB1681" t="s">
        <v>6616</v>
      </c>
      <c r="AC1681" t="s">
        <v>6616</v>
      </c>
      <c r="AI1681" t="s">
        <v>6618</v>
      </c>
      <c r="AJ1681" t="s">
        <v>6618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 s="3" t="str">
        <f t="shared" si="1068"/>
        <v>No</v>
      </c>
      <c r="AQ1681" s="3" t="str">
        <f t="shared" si="1069"/>
        <v>No</v>
      </c>
      <c r="AR1681" s="3" t="str">
        <f t="shared" si="1070"/>
        <v>No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 t="s">
        <v>6634</v>
      </c>
      <c r="AZ1681" t="s">
        <v>6638</v>
      </c>
      <c r="BA1681">
        <v>1</v>
      </c>
      <c r="BB1681" t="s">
        <v>6616</v>
      </c>
      <c r="BC1681" t="s">
        <v>6616</v>
      </c>
      <c r="BD1681" s="4" t="str">
        <f t="shared" si="1071"/>
        <v>No</v>
      </c>
      <c r="BE1681" t="s">
        <v>6640</v>
      </c>
      <c r="BF1681" s="3" t="str">
        <f t="shared" si="1072"/>
        <v>No</v>
      </c>
      <c r="BG1681" t="s">
        <v>6645</v>
      </c>
      <c r="BH1681" s="3" t="str">
        <f t="shared" si="1073"/>
        <v>1618 STEWART AVE</v>
      </c>
      <c r="BI1681" s="3" t="str">
        <f t="shared" si="1074"/>
        <v>Fernandina Beach</v>
      </c>
      <c r="BJ1681" s="3" t="str">
        <f t="shared" si="1075"/>
        <v>Florida</v>
      </c>
      <c r="BK1681" s="3">
        <f t="shared" si="1076"/>
        <v>32034</v>
      </c>
      <c r="BL1681" s="3" t="str">
        <f t="shared" si="1077"/>
        <v>1618 STEWART AVE FERNANDINA BEACH FL 32034</v>
      </c>
      <c r="BM1681" s="3" t="str">
        <f t="shared" si="1078"/>
        <v/>
      </c>
      <c r="BN1681" s="3" t="str">
        <f t="shared" si="1079"/>
        <v>Pass</v>
      </c>
      <c r="BO1681" s="3" t="str">
        <f t="shared" si="1080"/>
        <v>No</v>
      </c>
      <c r="BP1681" s="3" t="str">
        <f t="shared" si="1081"/>
        <v>FV&lt;$10K</v>
      </c>
      <c r="BQ1681" t="s">
        <v>6650</v>
      </c>
      <c r="BR1681" s="3" t="str">
        <f t="shared" si="1082"/>
        <v>No, &lt; $20K Lien</v>
      </c>
      <c r="BS1681" s="3" t="str">
        <f t="shared" si="1083"/>
        <v>No, Lien &lt; $20K</v>
      </c>
      <c r="BT1681" t="s">
        <v>6650</v>
      </c>
      <c r="BU1681" s="3" t="str">
        <f t="shared" si="1084"/>
        <v>No</v>
      </c>
      <c r="BV1681" s="3" t="str">
        <f t="shared" si="1085"/>
        <v>No</v>
      </c>
      <c r="BW1681" s="3">
        <f t="shared" si="1086"/>
        <v>1</v>
      </c>
      <c r="BX1681" s="3" t="str">
        <f t="shared" si="1087"/>
        <v>No</v>
      </c>
      <c r="BY1681" s="3">
        <f t="shared" si="1088"/>
        <v>11000</v>
      </c>
      <c r="BZ1681">
        <v>1</v>
      </c>
      <c r="CA1681" s="3">
        <f t="shared" si="1089"/>
        <v>11000</v>
      </c>
      <c r="CC1681" s="3">
        <f t="shared" si="1090"/>
        <v>0</v>
      </c>
      <c r="CD1681" s="3">
        <f t="shared" si="1091"/>
        <v>0</v>
      </c>
      <c r="CE1681" s="3" t="str">
        <f t="shared" si="1092"/>
        <v/>
      </c>
      <c r="CF1681" s="3" t="e">
        <f>HLOOKUP(CE1681,'Valuation Data'!$D$2:$K$5,4,FALSE)</f>
        <v>#N/A</v>
      </c>
      <c r="CG1681" s="3">
        <f t="shared" si="1093"/>
        <v>11000</v>
      </c>
      <c r="CH1681" s="3" t="str">
        <f t="shared" si="1094"/>
        <v>No</v>
      </c>
      <c r="CI1681" s="3" t="str">
        <f>VLOOKUP(R1681,'Use Codes &amp; County Type'!A:D,4,FALSE)</f>
        <v>V</v>
      </c>
      <c r="CJ1681" s="3" t="str">
        <f t="shared" si="1095"/>
        <v>Yes</v>
      </c>
      <c r="CK1681" s="3" t="str">
        <f t="shared" si="1096"/>
        <v>No</v>
      </c>
      <c r="CL1681" s="3">
        <f t="shared" si="1097"/>
        <v>0</v>
      </c>
      <c r="CM1681" s="3">
        <f t="shared" si="1098"/>
        <v>0</v>
      </c>
      <c r="CN1681" s="3">
        <f t="shared" si="1099"/>
        <v>1075.45</v>
      </c>
      <c r="CO1681" s="3">
        <f t="shared" si="1100"/>
        <v>-1075.45</v>
      </c>
      <c r="CP1681" s="3">
        <f t="shared" si="1101"/>
        <v>9.7768181818181824E-2</v>
      </c>
      <c r="CR1681" s="3" t="str">
        <f t="shared" si="1102"/>
        <v>No</v>
      </c>
      <c r="CV1681" s="3" t="str">
        <f t="shared" si="1103"/>
        <v>FMV&lt;$30K</v>
      </c>
      <c r="CW1681" s="3">
        <f t="shared" si="1104"/>
        <v>1680</v>
      </c>
      <c r="CX1681" s="3">
        <f t="shared" si="1105"/>
        <v>215.09</v>
      </c>
      <c r="CY1681" s="3" t="str">
        <f t="shared" si="1106"/>
        <v>Ok</v>
      </c>
      <c r="CZ1681">
        <v>0</v>
      </c>
      <c r="DA1681">
        <v>0</v>
      </c>
    </row>
    <row r="1682" spans="1:105" x14ac:dyDescent="0.25">
      <c r="A1682">
        <v>1681</v>
      </c>
      <c r="B1682" t="s">
        <v>3</v>
      </c>
      <c r="C1682" t="s">
        <v>1790</v>
      </c>
      <c r="D1682">
        <v>232.08</v>
      </c>
      <c r="E1682">
        <v>2017</v>
      </c>
      <c r="F1682">
        <v>232.08</v>
      </c>
      <c r="G1682">
        <v>232.08</v>
      </c>
      <c r="H1682" s="3">
        <f t="shared" si="1066"/>
        <v>0</v>
      </c>
      <c r="J1682" t="s">
        <v>2736</v>
      </c>
      <c r="K1682" t="s">
        <v>2738</v>
      </c>
      <c r="L1682">
        <v>32034</v>
      </c>
      <c r="M1682" t="s">
        <v>3978</v>
      </c>
      <c r="N1682" t="s">
        <v>4761</v>
      </c>
      <c r="O1682">
        <v>-81.452376000000001</v>
      </c>
      <c r="P1682">
        <v>30.579008000000002</v>
      </c>
      <c r="Q1682" t="s">
        <v>5981</v>
      </c>
      <c r="R1682">
        <v>0</v>
      </c>
      <c r="S1682" t="s">
        <v>6538</v>
      </c>
      <c r="T1682">
        <v>8001</v>
      </c>
      <c r="U1682" t="s">
        <v>6581</v>
      </c>
      <c r="V1682">
        <v>2017</v>
      </c>
      <c r="W1682">
        <v>12100</v>
      </c>
      <c r="X1682">
        <v>2017</v>
      </c>
      <c r="Y1682">
        <v>12100</v>
      </c>
      <c r="Z1682">
        <v>185</v>
      </c>
      <c r="AA1682" s="3">
        <f t="shared" si="1067"/>
        <v>0.79713891761461564</v>
      </c>
      <c r="AB1682" t="s">
        <v>6616</v>
      </c>
      <c r="AC1682" t="s">
        <v>6616</v>
      </c>
      <c r="AD1682" t="s">
        <v>6616</v>
      </c>
      <c r="AI1682" t="s">
        <v>6618</v>
      </c>
      <c r="AJ1682" t="s">
        <v>6618</v>
      </c>
      <c r="AK1682" t="s">
        <v>6618</v>
      </c>
      <c r="AL1682">
        <v>0</v>
      </c>
      <c r="AM1682">
        <v>0</v>
      </c>
      <c r="AN1682">
        <v>0</v>
      </c>
      <c r="AO1682">
        <v>0</v>
      </c>
      <c r="AP1682" s="3" t="str">
        <f t="shared" si="1068"/>
        <v>No</v>
      </c>
      <c r="AQ1682" s="3" t="str">
        <f t="shared" si="1069"/>
        <v>No</v>
      </c>
      <c r="AR1682" s="3" t="str">
        <f t="shared" si="1070"/>
        <v>No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3</v>
      </c>
      <c r="AY1682" t="s">
        <v>6635</v>
      </c>
      <c r="AZ1682">
        <v>0</v>
      </c>
      <c r="BA1682">
        <v>2</v>
      </c>
      <c r="BB1682" t="s">
        <v>6616</v>
      </c>
      <c r="BC1682" t="s">
        <v>6616</v>
      </c>
      <c r="BD1682" s="4" t="str">
        <f t="shared" si="1071"/>
        <v>No</v>
      </c>
      <c r="BE1682" t="s">
        <v>6640</v>
      </c>
      <c r="BF1682" s="3" t="str">
        <f t="shared" si="1072"/>
        <v>No</v>
      </c>
      <c r="BG1682" t="s">
        <v>6645</v>
      </c>
      <c r="BH1682" s="3" t="str">
        <f t="shared" si="1073"/>
        <v>STEWART AV</v>
      </c>
      <c r="BI1682" s="3" t="str">
        <f t="shared" si="1074"/>
        <v>Fernandina Beach</v>
      </c>
      <c r="BJ1682" s="3" t="str">
        <f t="shared" si="1075"/>
        <v>Florida</v>
      </c>
      <c r="BK1682" s="3">
        <f t="shared" si="1076"/>
        <v>32034</v>
      </c>
      <c r="BL1682" s="3" t="str">
        <f t="shared" si="1077"/>
        <v>STEWART AV FERNANDINA BEACH FL 32034</v>
      </c>
      <c r="BM1682" s="3" t="str">
        <f t="shared" si="1078"/>
        <v/>
      </c>
      <c r="BN1682" s="3" t="str">
        <f t="shared" si="1079"/>
        <v>Pass</v>
      </c>
      <c r="BO1682" s="3" t="str">
        <f t="shared" si="1080"/>
        <v>No</v>
      </c>
      <c r="BP1682" s="3" t="str">
        <f t="shared" si="1081"/>
        <v>FV&lt;$10K</v>
      </c>
      <c r="BQ1682" t="s">
        <v>6650</v>
      </c>
      <c r="BR1682" s="3" t="str">
        <f t="shared" si="1082"/>
        <v>No, &lt; $20K Lien</v>
      </c>
      <c r="BS1682" s="3" t="str">
        <f t="shared" si="1083"/>
        <v>No, Lien &lt; $20K</v>
      </c>
      <c r="BT1682" t="s">
        <v>6650</v>
      </c>
      <c r="BU1682" s="3" t="str">
        <f t="shared" si="1084"/>
        <v>No</v>
      </c>
      <c r="BV1682" s="3" t="str">
        <f t="shared" si="1085"/>
        <v>No</v>
      </c>
      <c r="BW1682" s="3">
        <f t="shared" si="1086"/>
        <v>2</v>
      </c>
      <c r="BX1682" s="3" t="str">
        <f t="shared" si="1087"/>
        <v>No</v>
      </c>
      <c r="BY1682" s="3">
        <f t="shared" si="1088"/>
        <v>12100</v>
      </c>
      <c r="BZ1682">
        <v>1</v>
      </c>
      <c r="CA1682" s="3">
        <f t="shared" si="1089"/>
        <v>12100</v>
      </c>
      <c r="CC1682" s="3">
        <f t="shared" si="1090"/>
        <v>0</v>
      </c>
      <c r="CD1682" s="3">
        <f t="shared" si="1091"/>
        <v>0</v>
      </c>
      <c r="CE1682" s="3" t="str">
        <f t="shared" si="1092"/>
        <v/>
      </c>
      <c r="CF1682" s="3" t="e">
        <f>HLOOKUP(CE1682,'Valuation Data'!$D$2:$K$5,4,FALSE)</f>
        <v>#N/A</v>
      </c>
      <c r="CG1682" s="3">
        <f t="shared" si="1093"/>
        <v>12100</v>
      </c>
      <c r="CH1682" s="3" t="str">
        <f t="shared" si="1094"/>
        <v>No</v>
      </c>
      <c r="CI1682" s="3" t="str">
        <f>VLOOKUP(R1682,'Use Codes &amp; County Type'!A:D,4,FALSE)</f>
        <v>V</v>
      </c>
      <c r="CJ1682" s="3" t="str">
        <f t="shared" si="1095"/>
        <v>Yes</v>
      </c>
      <c r="CK1682" s="3" t="str">
        <f t="shared" si="1096"/>
        <v>No</v>
      </c>
      <c r="CL1682" s="3">
        <f t="shared" si="1097"/>
        <v>0</v>
      </c>
      <c r="CM1682" s="3">
        <f t="shared" si="1098"/>
        <v>0</v>
      </c>
      <c r="CN1682" s="3">
        <f t="shared" si="1099"/>
        <v>1392.48</v>
      </c>
      <c r="CO1682" s="3">
        <f t="shared" si="1100"/>
        <v>-1392.48</v>
      </c>
      <c r="CP1682" s="3">
        <f t="shared" si="1101"/>
        <v>0.11508099173553719</v>
      </c>
      <c r="CR1682" s="3" t="str">
        <f t="shared" si="1102"/>
        <v>No</v>
      </c>
      <c r="CV1682" s="3" t="str">
        <f t="shared" si="1103"/>
        <v>FMV&lt;$30K</v>
      </c>
      <c r="CW1682" s="3">
        <f t="shared" si="1104"/>
        <v>1681</v>
      </c>
      <c r="CX1682" s="3">
        <f t="shared" si="1105"/>
        <v>232.08</v>
      </c>
      <c r="CY1682" s="3" t="str">
        <f t="shared" si="1106"/>
        <v>Ok</v>
      </c>
      <c r="CZ1682">
        <v>0</v>
      </c>
      <c r="DA1682">
        <v>0</v>
      </c>
    </row>
    <row r="1683" spans="1:105" x14ac:dyDescent="0.25">
      <c r="A1683">
        <v>1682</v>
      </c>
      <c r="B1683" t="s">
        <v>3</v>
      </c>
      <c r="C1683" t="s">
        <v>1791</v>
      </c>
      <c r="D1683">
        <v>200.58</v>
      </c>
      <c r="E1683">
        <v>2017</v>
      </c>
      <c r="F1683">
        <v>200.58</v>
      </c>
      <c r="G1683">
        <v>200.58</v>
      </c>
      <c r="H1683" s="3">
        <f t="shared" si="1066"/>
        <v>0</v>
      </c>
      <c r="I1683">
        <v>96142</v>
      </c>
      <c r="J1683" t="s">
        <v>2734</v>
      </c>
      <c r="K1683" t="s">
        <v>2738</v>
      </c>
      <c r="L1683">
        <v>32097</v>
      </c>
      <c r="M1683" t="s">
        <v>3982</v>
      </c>
      <c r="N1683" t="s">
        <v>4758</v>
      </c>
      <c r="O1683">
        <v>-81.528972960165703</v>
      </c>
      <c r="P1683">
        <v>30.631813235271402</v>
      </c>
      <c r="Q1683" t="s">
        <v>5983</v>
      </c>
      <c r="R1683">
        <v>2</v>
      </c>
      <c r="S1683" t="s">
        <v>6535</v>
      </c>
      <c r="T1683">
        <v>1006</v>
      </c>
      <c r="U1683" t="s">
        <v>6578</v>
      </c>
      <c r="V1683">
        <v>2017</v>
      </c>
      <c r="W1683">
        <v>40592</v>
      </c>
      <c r="X1683">
        <v>2017</v>
      </c>
      <c r="Y1683">
        <v>40592</v>
      </c>
      <c r="Z1683">
        <v>614.52</v>
      </c>
      <c r="AA1683" s="3">
        <f t="shared" si="1067"/>
        <v>3.0637152258450491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 s="3" t="str">
        <f t="shared" si="1068"/>
        <v>No</v>
      </c>
      <c r="AQ1683" s="3" t="str">
        <f t="shared" si="1069"/>
        <v>No</v>
      </c>
      <c r="AR1683" s="3" t="str">
        <f t="shared" si="1070"/>
        <v>No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 t="s">
        <v>6634</v>
      </c>
      <c r="AZ1683">
        <v>0</v>
      </c>
      <c r="BA1683">
        <v>0</v>
      </c>
      <c r="BB1683" t="s">
        <v>6616</v>
      </c>
      <c r="BC1683">
        <v>0</v>
      </c>
      <c r="BD1683" s="4" t="str">
        <f t="shared" si="1071"/>
        <v>No</v>
      </c>
      <c r="BE1683" t="s">
        <v>6640</v>
      </c>
      <c r="BF1683" s="3" t="str">
        <f t="shared" si="1072"/>
        <v>No</v>
      </c>
      <c r="BG1683" t="s">
        <v>6645</v>
      </c>
      <c r="BH1683" s="3" t="str">
        <f t="shared" si="1073"/>
        <v>96142 BLACKROCK RD</v>
      </c>
      <c r="BI1683" s="3" t="str">
        <f t="shared" si="1074"/>
        <v>Yulee</v>
      </c>
      <c r="BJ1683" s="3" t="str">
        <f t="shared" si="1075"/>
        <v>Florida</v>
      </c>
      <c r="BK1683" s="3">
        <f t="shared" si="1076"/>
        <v>32097</v>
      </c>
      <c r="BL1683" s="3" t="str">
        <f t="shared" si="1077"/>
        <v>96142 BLACKROCK RD YULEE FL 32097</v>
      </c>
      <c r="BM1683" s="3" t="str">
        <f t="shared" si="1078"/>
        <v/>
      </c>
      <c r="BN1683" s="3" t="str">
        <f t="shared" si="1079"/>
        <v>Pass</v>
      </c>
      <c r="BO1683" s="3" t="str">
        <f t="shared" si="1080"/>
        <v>No</v>
      </c>
      <c r="BP1683" s="3" t="str">
        <f t="shared" si="1081"/>
        <v>FV&lt;$10K</v>
      </c>
      <c r="BQ1683" t="s">
        <v>6650</v>
      </c>
      <c r="BR1683" s="3" t="str">
        <f t="shared" si="1082"/>
        <v>No, &lt; $20K Lien</v>
      </c>
      <c r="BS1683" s="3" t="str">
        <f t="shared" si="1083"/>
        <v>No, Lien &lt; $20K</v>
      </c>
      <c r="BT1683" t="s">
        <v>6650</v>
      </c>
      <c r="BU1683" s="3" t="str">
        <f t="shared" si="1084"/>
        <v>No</v>
      </c>
      <c r="BV1683" s="3" t="str">
        <f t="shared" si="1085"/>
        <v>No</v>
      </c>
      <c r="BW1683" s="3">
        <f t="shared" si="1086"/>
        <v>0</v>
      </c>
      <c r="BX1683" s="3" t="str">
        <f t="shared" si="1087"/>
        <v>No</v>
      </c>
      <c r="BY1683" s="3">
        <f t="shared" si="1088"/>
        <v>40592</v>
      </c>
      <c r="BZ1683">
        <v>1</v>
      </c>
      <c r="CA1683" s="3">
        <f t="shared" si="1089"/>
        <v>40592</v>
      </c>
      <c r="CC1683" s="3">
        <f t="shared" si="1090"/>
        <v>0</v>
      </c>
      <c r="CD1683" s="3">
        <f t="shared" si="1091"/>
        <v>0</v>
      </c>
      <c r="CE1683" s="3" t="str">
        <f t="shared" si="1092"/>
        <v/>
      </c>
      <c r="CF1683" s="3" t="e">
        <f>HLOOKUP(CE1683,'Valuation Data'!$D$2:$K$5,4,FALSE)</f>
        <v>#N/A</v>
      </c>
      <c r="CG1683" s="3">
        <f t="shared" si="1093"/>
        <v>40592</v>
      </c>
      <c r="CH1683" s="3" t="str">
        <f t="shared" si="1094"/>
        <v>No</v>
      </c>
      <c r="CI1683" s="3" t="str">
        <f>VLOOKUP(R1683,'Use Codes &amp; County Type'!A:D,4,FALSE)</f>
        <v>R</v>
      </c>
      <c r="CJ1683" s="3" t="str">
        <f t="shared" si="1095"/>
        <v>No</v>
      </c>
      <c r="CK1683" s="3" t="str">
        <f t="shared" si="1096"/>
        <v>No</v>
      </c>
      <c r="CL1683" s="3">
        <f t="shared" si="1097"/>
        <v>0.35</v>
      </c>
      <c r="CM1683" s="3">
        <f t="shared" si="1098"/>
        <v>14207.199999999999</v>
      </c>
      <c r="CN1683" s="3">
        <f t="shared" si="1099"/>
        <v>2044.1399999999999</v>
      </c>
      <c r="CO1683" s="3">
        <f t="shared" si="1100"/>
        <v>12163.06</v>
      </c>
      <c r="CP1683" s="3">
        <f t="shared" si="1101"/>
        <v>5.0358198659834444E-2</v>
      </c>
      <c r="CR1683" s="3" t="str">
        <f t="shared" si="1102"/>
        <v>No</v>
      </c>
      <c r="CV1683" s="3" t="str">
        <f t="shared" si="1103"/>
        <v>*Bid</v>
      </c>
      <c r="CW1683" s="3">
        <f t="shared" si="1104"/>
        <v>1682</v>
      </c>
      <c r="CX1683" s="3">
        <f t="shared" si="1105"/>
        <v>200.58</v>
      </c>
      <c r="CY1683" s="3" t="str">
        <f t="shared" si="1106"/>
        <v>Ok</v>
      </c>
      <c r="CZ1683">
        <v>0</v>
      </c>
      <c r="DA1683">
        <v>0</v>
      </c>
    </row>
    <row r="1684" spans="1:105" x14ac:dyDescent="0.25">
      <c r="A1684">
        <v>1683</v>
      </c>
      <c r="B1684" t="s">
        <v>3</v>
      </c>
      <c r="C1684" t="s">
        <v>1792</v>
      </c>
      <c r="D1684">
        <v>947.81</v>
      </c>
      <c r="E1684">
        <v>2017</v>
      </c>
      <c r="F1684">
        <v>947.81</v>
      </c>
      <c r="G1684">
        <v>947.81</v>
      </c>
      <c r="H1684" s="3">
        <f t="shared" si="1066"/>
        <v>0</v>
      </c>
      <c r="J1684" t="s">
        <v>2736</v>
      </c>
      <c r="K1684" t="s">
        <v>2738</v>
      </c>
      <c r="L1684">
        <v>32034</v>
      </c>
      <c r="M1684" t="s">
        <v>3983</v>
      </c>
      <c r="N1684" t="s">
        <v>4761</v>
      </c>
      <c r="O1684">
        <v>-81.524433343142903</v>
      </c>
      <c r="P1684">
        <v>30.621807598487599</v>
      </c>
      <c r="Q1684" t="s">
        <v>5984</v>
      </c>
      <c r="R1684">
        <v>0</v>
      </c>
      <c r="S1684" t="s">
        <v>6538</v>
      </c>
      <c r="T1684">
        <v>8001</v>
      </c>
      <c r="U1684" t="s">
        <v>6581</v>
      </c>
      <c r="V1684">
        <v>2017</v>
      </c>
      <c r="W1684">
        <v>55935</v>
      </c>
      <c r="X1684">
        <v>2017</v>
      </c>
      <c r="Y1684">
        <v>55935</v>
      </c>
      <c r="Z1684">
        <v>846.8</v>
      </c>
      <c r="AA1684" s="3">
        <f t="shared" si="1067"/>
        <v>0.89342800772306685</v>
      </c>
      <c r="AB1684" t="s">
        <v>6616</v>
      </c>
      <c r="AC1684" t="s">
        <v>6616</v>
      </c>
      <c r="AD1684" t="s">
        <v>6616</v>
      </c>
      <c r="AE1684" t="s">
        <v>6616</v>
      </c>
      <c r="AF1684" t="s">
        <v>6616</v>
      </c>
      <c r="AG1684" t="s">
        <v>6616</v>
      </c>
      <c r="AI1684" t="s">
        <v>6618</v>
      </c>
      <c r="AJ1684" t="s">
        <v>6618</v>
      </c>
      <c r="AK1684" t="s">
        <v>6618</v>
      </c>
      <c r="AL1684" t="s">
        <v>6618</v>
      </c>
      <c r="AM1684" t="s">
        <v>6618</v>
      </c>
      <c r="AN1684" t="s">
        <v>6618</v>
      </c>
      <c r="AO1684">
        <v>0</v>
      </c>
      <c r="AP1684" s="3" t="str">
        <f t="shared" si="1068"/>
        <v>No</v>
      </c>
      <c r="AQ1684" s="3" t="str">
        <f t="shared" si="1069"/>
        <v>No</v>
      </c>
      <c r="AR1684" s="3" t="str">
        <f t="shared" si="1070"/>
        <v>No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 t="s">
        <v>6634</v>
      </c>
      <c r="AZ1684" t="s">
        <v>6637</v>
      </c>
      <c r="BA1684">
        <v>1</v>
      </c>
      <c r="BB1684" t="s">
        <v>6616</v>
      </c>
      <c r="BC1684" t="s">
        <v>6616</v>
      </c>
      <c r="BD1684" s="4" t="str">
        <f t="shared" si="1071"/>
        <v>No</v>
      </c>
      <c r="BE1684" t="s">
        <v>6640</v>
      </c>
      <c r="BF1684" s="3" t="str">
        <f t="shared" si="1072"/>
        <v>No</v>
      </c>
      <c r="BG1684" t="s">
        <v>6645</v>
      </c>
      <c r="BH1684" s="3" t="str">
        <f t="shared" si="1073"/>
        <v>PRINCE DR OFF A1A</v>
      </c>
      <c r="BI1684" s="3" t="str">
        <f t="shared" si="1074"/>
        <v>Fernandina Beach</v>
      </c>
      <c r="BJ1684" s="3" t="str">
        <f t="shared" si="1075"/>
        <v>Florida</v>
      </c>
      <c r="BK1684" s="3">
        <f t="shared" si="1076"/>
        <v>32034</v>
      </c>
      <c r="BL1684" s="3" t="str">
        <f t="shared" si="1077"/>
        <v>PRINCE DR OFF A1A FERNANDINA BEACH FL 32034</v>
      </c>
      <c r="BM1684" s="3" t="str">
        <f t="shared" si="1078"/>
        <v/>
      </c>
      <c r="BN1684" s="3" t="str">
        <f t="shared" si="1079"/>
        <v>Pass</v>
      </c>
      <c r="BO1684" s="3" t="str">
        <f t="shared" si="1080"/>
        <v>No</v>
      </c>
      <c r="BP1684" s="3" t="str">
        <f t="shared" si="1081"/>
        <v>FV&lt;$10K</v>
      </c>
      <c r="BQ1684" t="s">
        <v>6650</v>
      </c>
      <c r="BR1684" s="3" t="str">
        <f t="shared" si="1082"/>
        <v>No, &lt; $20K Lien</v>
      </c>
      <c r="BS1684" s="3" t="str">
        <f t="shared" si="1083"/>
        <v>No, Lien &lt; $20K</v>
      </c>
      <c r="BT1684" t="s">
        <v>6650</v>
      </c>
      <c r="BU1684" s="3" t="str">
        <f t="shared" si="1084"/>
        <v>No</v>
      </c>
      <c r="BV1684" s="3" t="str">
        <f t="shared" si="1085"/>
        <v>No</v>
      </c>
      <c r="BW1684" s="3">
        <f t="shared" si="1086"/>
        <v>1</v>
      </c>
      <c r="BX1684" s="3" t="str">
        <f t="shared" si="1087"/>
        <v>No</v>
      </c>
      <c r="BY1684" s="3">
        <f t="shared" si="1088"/>
        <v>55935</v>
      </c>
      <c r="BZ1684">
        <v>1</v>
      </c>
      <c r="CA1684" s="3">
        <f t="shared" si="1089"/>
        <v>55935</v>
      </c>
      <c r="CC1684" s="3">
        <f t="shared" si="1090"/>
        <v>0</v>
      </c>
      <c r="CD1684" s="3">
        <f t="shared" si="1091"/>
        <v>0</v>
      </c>
      <c r="CE1684" s="3" t="str">
        <f t="shared" si="1092"/>
        <v/>
      </c>
      <c r="CF1684" s="3" t="e">
        <f>HLOOKUP(CE1684,'Valuation Data'!$D$2:$K$5,4,FALSE)</f>
        <v>#N/A</v>
      </c>
      <c r="CG1684" s="3">
        <f t="shared" si="1093"/>
        <v>55935</v>
      </c>
      <c r="CH1684" s="3" t="str">
        <f t="shared" si="1094"/>
        <v>No</v>
      </c>
      <c r="CI1684" s="3" t="str">
        <f>VLOOKUP(R1684,'Use Codes &amp; County Type'!A:D,4,FALSE)</f>
        <v>V</v>
      </c>
      <c r="CJ1684" s="3" t="str">
        <f t="shared" si="1095"/>
        <v>Yes</v>
      </c>
      <c r="CK1684" s="3" t="str">
        <f t="shared" si="1096"/>
        <v>No</v>
      </c>
      <c r="CL1684" s="3">
        <f t="shared" si="1097"/>
        <v>0</v>
      </c>
      <c r="CM1684" s="3">
        <f t="shared" si="1098"/>
        <v>0</v>
      </c>
      <c r="CN1684" s="3">
        <f t="shared" si="1099"/>
        <v>4739.0499999999993</v>
      </c>
      <c r="CO1684" s="3">
        <f t="shared" si="1100"/>
        <v>-4739.0499999999993</v>
      </c>
      <c r="CP1684" s="3">
        <f t="shared" si="1101"/>
        <v>8.4724233485295425E-2</v>
      </c>
      <c r="CR1684" s="3" t="str">
        <f t="shared" si="1102"/>
        <v>No</v>
      </c>
      <c r="CV1684" s="3" t="str">
        <f t="shared" si="1103"/>
        <v>Vacant, No Sales Data</v>
      </c>
      <c r="CW1684" s="3">
        <f t="shared" si="1104"/>
        <v>1683</v>
      </c>
      <c r="CX1684" s="3">
        <f t="shared" si="1105"/>
        <v>947.81</v>
      </c>
      <c r="CY1684" s="3" t="str">
        <f t="shared" si="1106"/>
        <v>Ok</v>
      </c>
      <c r="CZ1684">
        <v>0</v>
      </c>
      <c r="DA1684">
        <v>0</v>
      </c>
    </row>
    <row r="1685" spans="1:105" x14ac:dyDescent="0.25">
      <c r="A1685">
        <v>1684</v>
      </c>
      <c r="B1685" t="s">
        <v>3</v>
      </c>
      <c r="C1685" t="s">
        <v>1793</v>
      </c>
      <c r="D1685">
        <v>285.45999999999998</v>
      </c>
      <c r="E1685">
        <v>2017</v>
      </c>
      <c r="F1685">
        <v>285.45999999999998</v>
      </c>
      <c r="G1685">
        <v>285.45999999999998</v>
      </c>
      <c r="H1685" s="3">
        <f t="shared" si="1066"/>
        <v>0</v>
      </c>
      <c r="I1685">
        <v>69</v>
      </c>
      <c r="J1685" t="s">
        <v>2734</v>
      </c>
      <c r="K1685" t="s">
        <v>2738</v>
      </c>
      <c r="L1685">
        <v>32097</v>
      </c>
      <c r="M1685" t="s">
        <v>3984</v>
      </c>
      <c r="N1685" t="s">
        <v>4758</v>
      </c>
      <c r="O1685">
        <v>-81.525160553769098</v>
      </c>
      <c r="P1685">
        <v>30.621980931539898</v>
      </c>
      <c r="Q1685" t="s">
        <v>5984</v>
      </c>
      <c r="R1685">
        <v>1</v>
      </c>
      <c r="S1685" t="s">
        <v>6539</v>
      </c>
      <c r="T1685">
        <v>1001</v>
      </c>
      <c r="U1685" t="s">
        <v>6582</v>
      </c>
      <c r="V1685">
        <v>2017</v>
      </c>
      <c r="W1685">
        <v>40481</v>
      </c>
      <c r="X1685">
        <v>2017</v>
      </c>
      <c r="Y1685">
        <v>43744</v>
      </c>
      <c r="Z1685">
        <v>234.36</v>
      </c>
      <c r="AA1685" s="3">
        <f t="shared" si="1067"/>
        <v>0.82099068170671907</v>
      </c>
      <c r="AB1685" t="s">
        <v>6616</v>
      </c>
      <c r="AC1685" t="s">
        <v>6616</v>
      </c>
      <c r="AD1685" t="s">
        <v>6616</v>
      </c>
      <c r="AE1685" t="s">
        <v>6616</v>
      </c>
      <c r="AF1685" t="s">
        <v>6616</v>
      </c>
      <c r="AI1685" t="s">
        <v>6618</v>
      </c>
      <c r="AJ1685" t="s">
        <v>6618</v>
      </c>
      <c r="AK1685" t="s">
        <v>6618</v>
      </c>
      <c r="AL1685" t="s">
        <v>6618</v>
      </c>
      <c r="AM1685" t="s">
        <v>6618</v>
      </c>
      <c r="AN1685" t="s">
        <v>6618</v>
      </c>
      <c r="AO1685" t="s">
        <v>6619</v>
      </c>
      <c r="AP1685" s="3" t="str">
        <f t="shared" si="1068"/>
        <v>No</v>
      </c>
      <c r="AQ1685" s="3" t="str">
        <f t="shared" si="1069"/>
        <v>Yes</v>
      </c>
      <c r="AR1685" s="3" t="str">
        <f t="shared" si="1070"/>
        <v>No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 t="s">
        <v>6634</v>
      </c>
      <c r="AZ1685" t="s">
        <v>6639</v>
      </c>
      <c r="BA1685">
        <v>0</v>
      </c>
      <c r="BB1685" t="s">
        <v>6617</v>
      </c>
      <c r="BC1685" t="s">
        <v>6616</v>
      </c>
      <c r="BD1685" s="4" t="str">
        <f t="shared" si="1071"/>
        <v>No</v>
      </c>
      <c r="BE1685" t="s">
        <v>6640</v>
      </c>
      <c r="BF1685" s="3" t="str">
        <f t="shared" si="1072"/>
        <v>No</v>
      </c>
      <c r="BG1685" t="s">
        <v>6645</v>
      </c>
      <c r="BH1685" s="3" t="str">
        <f t="shared" si="1073"/>
        <v>69 PRINCE DR</v>
      </c>
      <c r="BI1685" s="3" t="str">
        <f t="shared" si="1074"/>
        <v>Yulee</v>
      </c>
      <c r="BJ1685" s="3" t="str">
        <f t="shared" si="1075"/>
        <v>Florida</v>
      </c>
      <c r="BK1685" s="3">
        <f t="shared" si="1076"/>
        <v>32097</v>
      </c>
      <c r="BL1685" s="3" t="str">
        <f t="shared" si="1077"/>
        <v>69 PRINCE DR YULEE FL 32097</v>
      </c>
      <c r="BM1685" s="3" t="str">
        <f t="shared" si="1078"/>
        <v/>
      </c>
      <c r="BN1685" s="3" t="str">
        <f t="shared" si="1079"/>
        <v>Pass</v>
      </c>
      <c r="BO1685" s="3" t="str">
        <f t="shared" si="1080"/>
        <v>No</v>
      </c>
      <c r="BP1685" s="3" t="str">
        <f t="shared" si="1081"/>
        <v>FV&lt;$10K</v>
      </c>
      <c r="BQ1685" t="s">
        <v>6650</v>
      </c>
      <c r="BR1685" s="3" t="str">
        <f t="shared" si="1082"/>
        <v>No, &lt; $20K Lien</v>
      </c>
      <c r="BS1685" s="3" t="str">
        <f t="shared" si="1083"/>
        <v>No, Lien &lt; $20K</v>
      </c>
      <c r="BT1685" t="s">
        <v>6650</v>
      </c>
      <c r="BU1685" s="3" t="str">
        <f t="shared" si="1084"/>
        <v>No</v>
      </c>
      <c r="BV1685" s="3" t="str">
        <f t="shared" si="1085"/>
        <v>No</v>
      </c>
      <c r="BW1685" s="3">
        <f t="shared" si="1086"/>
        <v>0</v>
      </c>
      <c r="BX1685" s="3" t="str">
        <f t="shared" si="1087"/>
        <v>No</v>
      </c>
      <c r="BY1685" s="3">
        <f t="shared" si="1088"/>
        <v>40481</v>
      </c>
      <c r="BZ1685">
        <v>1</v>
      </c>
      <c r="CA1685" s="3">
        <f t="shared" si="1089"/>
        <v>40481</v>
      </c>
      <c r="CC1685" s="3">
        <f t="shared" si="1090"/>
        <v>0</v>
      </c>
      <c r="CD1685" s="3">
        <f t="shared" si="1091"/>
        <v>0</v>
      </c>
      <c r="CE1685" s="3" t="str">
        <f t="shared" si="1092"/>
        <v/>
      </c>
      <c r="CF1685" s="3" t="e">
        <f>HLOOKUP(CE1685,'Valuation Data'!$D$2:$K$5,4,FALSE)</f>
        <v>#N/A</v>
      </c>
      <c r="CG1685" s="3">
        <f t="shared" si="1093"/>
        <v>40481</v>
      </c>
      <c r="CH1685" s="3" t="str">
        <f t="shared" si="1094"/>
        <v>No</v>
      </c>
      <c r="CI1685" s="3" t="str">
        <f>VLOOKUP(R1685,'Use Codes &amp; County Type'!A:D,4,FALSE)</f>
        <v>S</v>
      </c>
      <c r="CJ1685" s="3" t="str">
        <f t="shared" si="1095"/>
        <v>No</v>
      </c>
      <c r="CK1685" s="3" t="str">
        <f t="shared" si="1096"/>
        <v>Yes</v>
      </c>
      <c r="CL1685" s="3">
        <f t="shared" si="1097"/>
        <v>0.67</v>
      </c>
      <c r="CM1685" s="3">
        <f t="shared" si="1098"/>
        <v>27122.27</v>
      </c>
      <c r="CN1685" s="3">
        <f t="shared" si="1099"/>
        <v>1141.8399999999999</v>
      </c>
      <c r="CO1685" s="3">
        <f t="shared" si="1100"/>
        <v>25980.43</v>
      </c>
      <c r="CP1685" s="3">
        <f t="shared" si="1101"/>
        <v>2.8206813072799583E-2</v>
      </c>
      <c r="CR1685" s="3" t="str">
        <f t="shared" si="1102"/>
        <v>No</v>
      </c>
      <c r="CV1685" s="3" t="str">
        <f t="shared" si="1103"/>
        <v>*Bid</v>
      </c>
      <c r="CW1685" s="3">
        <f t="shared" si="1104"/>
        <v>1684</v>
      </c>
      <c r="CX1685" s="3">
        <f t="shared" si="1105"/>
        <v>285.45999999999998</v>
      </c>
      <c r="CY1685" s="3" t="str">
        <f t="shared" si="1106"/>
        <v>Ok</v>
      </c>
      <c r="CZ1685">
        <v>0</v>
      </c>
      <c r="DA1685">
        <v>0</v>
      </c>
    </row>
    <row r="1686" spans="1:105" x14ac:dyDescent="0.25">
      <c r="A1686">
        <v>1685</v>
      </c>
      <c r="B1686" t="s">
        <v>3</v>
      </c>
      <c r="C1686" t="s">
        <v>1794</v>
      </c>
      <c r="D1686">
        <v>175.25</v>
      </c>
      <c r="E1686">
        <v>2017</v>
      </c>
      <c r="F1686">
        <v>175.25</v>
      </c>
      <c r="G1686">
        <v>175.25</v>
      </c>
      <c r="H1686" s="3">
        <f t="shared" si="1066"/>
        <v>0</v>
      </c>
      <c r="J1686" t="s">
        <v>2736</v>
      </c>
      <c r="K1686" t="s">
        <v>2738</v>
      </c>
      <c r="L1686">
        <v>32034</v>
      </c>
      <c r="M1686" t="s">
        <v>3985</v>
      </c>
      <c r="N1686" t="s">
        <v>4761</v>
      </c>
      <c r="O1686">
        <v>-81.525515462358797</v>
      </c>
      <c r="P1686">
        <v>30.6219196331311</v>
      </c>
      <c r="Q1686" t="s">
        <v>5985</v>
      </c>
      <c r="R1686">
        <v>0</v>
      </c>
      <c r="S1686" t="s">
        <v>6538</v>
      </c>
      <c r="T1686">
        <v>8001</v>
      </c>
      <c r="U1686" t="s">
        <v>6581</v>
      </c>
      <c r="V1686">
        <v>2017</v>
      </c>
      <c r="W1686">
        <v>8750</v>
      </c>
      <c r="X1686">
        <v>2017</v>
      </c>
      <c r="Y1686">
        <v>8750</v>
      </c>
      <c r="Z1686">
        <v>132.46</v>
      </c>
      <c r="AA1686" s="3">
        <f t="shared" si="1067"/>
        <v>0.75583452211126967</v>
      </c>
      <c r="AB1686" t="s">
        <v>6616</v>
      </c>
      <c r="AC1686" t="s">
        <v>6616</v>
      </c>
      <c r="AD1686" t="s">
        <v>6616</v>
      </c>
      <c r="AE1686" t="s">
        <v>6616</v>
      </c>
      <c r="AF1686" t="s">
        <v>6616</v>
      </c>
      <c r="AG1686" t="s">
        <v>6616</v>
      </c>
      <c r="AH1686" t="s">
        <v>6616</v>
      </c>
      <c r="AI1686" t="s">
        <v>6618</v>
      </c>
      <c r="AJ1686" t="s">
        <v>6619</v>
      </c>
      <c r="AK1686" t="s">
        <v>6618</v>
      </c>
      <c r="AL1686" t="s">
        <v>6618</v>
      </c>
      <c r="AM1686" t="s">
        <v>6618</v>
      </c>
      <c r="AN1686" t="s">
        <v>6618</v>
      </c>
      <c r="AO1686" t="s">
        <v>6618</v>
      </c>
      <c r="AP1686" s="3" t="str">
        <f t="shared" si="1068"/>
        <v>No</v>
      </c>
      <c r="AQ1686" s="3" t="str">
        <f t="shared" si="1069"/>
        <v>Yes</v>
      </c>
      <c r="AR1686" s="3" t="str">
        <f t="shared" si="1070"/>
        <v>No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 t="s">
        <v>6634</v>
      </c>
      <c r="AZ1686" t="s">
        <v>6638</v>
      </c>
      <c r="BA1686">
        <v>1</v>
      </c>
      <c r="BB1686" t="s">
        <v>6616</v>
      </c>
      <c r="BC1686" t="s">
        <v>6617</v>
      </c>
      <c r="BD1686" s="4" t="str">
        <f t="shared" si="1071"/>
        <v>No</v>
      </c>
      <c r="BE1686" t="s">
        <v>6640</v>
      </c>
      <c r="BF1686" s="3" t="str">
        <f t="shared" si="1072"/>
        <v>No</v>
      </c>
      <c r="BG1686" t="s">
        <v>6645</v>
      </c>
      <c r="BH1686" s="3" t="str">
        <f t="shared" si="1073"/>
        <v>PRINCE DR</v>
      </c>
      <c r="BI1686" s="3" t="str">
        <f t="shared" si="1074"/>
        <v>Fernandina Beach</v>
      </c>
      <c r="BJ1686" s="3" t="str">
        <f t="shared" si="1075"/>
        <v>Florida</v>
      </c>
      <c r="BK1686" s="3">
        <f t="shared" si="1076"/>
        <v>32034</v>
      </c>
      <c r="BL1686" s="3" t="str">
        <f t="shared" si="1077"/>
        <v>PRINCE DR FERNANDINA BEACH FL 32034</v>
      </c>
      <c r="BM1686" s="3" t="str">
        <f t="shared" si="1078"/>
        <v/>
      </c>
      <c r="BN1686" s="3" t="str">
        <f t="shared" si="1079"/>
        <v>Pass</v>
      </c>
      <c r="BO1686" s="3" t="str">
        <f t="shared" si="1080"/>
        <v>Yes</v>
      </c>
      <c r="BP1686" s="3" t="str">
        <f t="shared" si="1081"/>
        <v>FV&lt;$10K</v>
      </c>
      <c r="BQ1686" t="s">
        <v>6650</v>
      </c>
      <c r="BR1686" s="3" t="str">
        <f t="shared" si="1082"/>
        <v>No, &lt; $20K Lien</v>
      </c>
      <c r="BS1686" s="3" t="str">
        <f t="shared" si="1083"/>
        <v>No, Lien &lt; $20K</v>
      </c>
      <c r="BT1686" t="s">
        <v>6650</v>
      </c>
      <c r="BU1686" s="3" t="str">
        <f t="shared" si="1084"/>
        <v>No</v>
      </c>
      <c r="BV1686" s="3" t="str">
        <f t="shared" si="1085"/>
        <v>No</v>
      </c>
      <c r="BW1686" s="3">
        <f t="shared" si="1086"/>
        <v>1</v>
      </c>
      <c r="BX1686" s="3" t="str">
        <f t="shared" si="1087"/>
        <v>No</v>
      </c>
      <c r="BY1686" s="3">
        <f t="shared" si="1088"/>
        <v>8750</v>
      </c>
      <c r="BZ1686">
        <v>1</v>
      </c>
      <c r="CA1686" s="3">
        <f t="shared" si="1089"/>
        <v>8750</v>
      </c>
      <c r="CC1686" s="3">
        <f t="shared" si="1090"/>
        <v>0</v>
      </c>
      <c r="CD1686" s="3">
        <f t="shared" si="1091"/>
        <v>0</v>
      </c>
      <c r="CE1686" s="3" t="str">
        <f t="shared" si="1092"/>
        <v/>
      </c>
      <c r="CF1686" s="3" t="e">
        <f>HLOOKUP(CE1686,'Valuation Data'!$D$2:$K$5,4,FALSE)</f>
        <v>#N/A</v>
      </c>
      <c r="CG1686" s="3">
        <f t="shared" si="1093"/>
        <v>8750</v>
      </c>
      <c r="CH1686" s="3" t="str">
        <f t="shared" si="1094"/>
        <v>No</v>
      </c>
      <c r="CI1686" s="3" t="str">
        <f>VLOOKUP(R1686,'Use Codes &amp; County Type'!A:D,4,FALSE)</f>
        <v>V</v>
      </c>
      <c r="CJ1686" s="3" t="str">
        <f t="shared" si="1095"/>
        <v>Yes</v>
      </c>
      <c r="CK1686" s="3" t="str">
        <f t="shared" si="1096"/>
        <v>No</v>
      </c>
      <c r="CL1686" s="3">
        <f t="shared" si="1097"/>
        <v>0</v>
      </c>
      <c r="CM1686" s="3">
        <f t="shared" si="1098"/>
        <v>0</v>
      </c>
      <c r="CN1686" s="3">
        <f t="shared" si="1099"/>
        <v>876.25</v>
      </c>
      <c r="CO1686" s="3">
        <f t="shared" si="1100"/>
        <v>-876.25</v>
      </c>
      <c r="CP1686" s="3">
        <f t="shared" si="1101"/>
        <v>0.10014285714285714</v>
      </c>
      <c r="CR1686" s="3" t="str">
        <f t="shared" si="1102"/>
        <v>No</v>
      </c>
      <c r="CV1686" s="3" t="str">
        <f t="shared" si="1103"/>
        <v>FMV&lt;$30K</v>
      </c>
      <c r="CW1686" s="3">
        <f t="shared" si="1104"/>
        <v>1685</v>
      </c>
      <c r="CX1686" s="3">
        <f t="shared" si="1105"/>
        <v>175.25</v>
      </c>
      <c r="CY1686" s="3" t="str">
        <f t="shared" si="1106"/>
        <v>Ok</v>
      </c>
      <c r="CZ1686">
        <v>0</v>
      </c>
      <c r="DA1686">
        <v>0</v>
      </c>
    </row>
    <row r="1687" spans="1:105" x14ac:dyDescent="0.25">
      <c r="A1687">
        <v>1686</v>
      </c>
      <c r="B1687" t="s">
        <v>3</v>
      </c>
      <c r="C1687" t="s">
        <v>1795</v>
      </c>
      <c r="D1687">
        <v>614.67999999999995</v>
      </c>
      <c r="E1687">
        <v>2017</v>
      </c>
      <c r="F1687">
        <v>614.67999999999995</v>
      </c>
      <c r="G1687">
        <v>614.67999999999995</v>
      </c>
      <c r="H1687" s="3">
        <f t="shared" si="1066"/>
        <v>0</v>
      </c>
      <c r="I1687">
        <v>96101</v>
      </c>
      <c r="J1687" t="s">
        <v>2734</v>
      </c>
      <c r="K1687" t="s">
        <v>2738</v>
      </c>
      <c r="L1687">
        <v>32097</v>
      </c>
      <c r="M1687" t="s">
        <v>3986</v>
      </c>
      <c r="N1687" t="s">
        <v>4758</v>
      </c>
      <c r="O1687">
        <v>-81.525833326528797</v>
      </c>
      <c r="P1687">
        <v>30.621906439760199</v>
      </c>
      <c r="Q1687" t="s">
        <v>5986</v>
      </c>
      <c r="R1687">
        <v>1</v>
      </c>
      <c r="S1687" t="s">
        <v>6539</v>
      </c>
      <c r="T1687">
        <v>1001</v>
      </c>
      <c r="U1687" t="s">
        <v>6582</v>
      </c>
      <c r="V1687">
        <v>2017</v>
      </c>
      <c r="W1687">
        <v>74294</v>
      </c>
      <c r="X1687">
        <v>2017</v>
      </c>
      <c r="Y1687">
        <v>80936</v>
      </c>
      <c r="Z1687">
        <v>538.77</v>
      </c>
      <c r="AA1687" s="3">
        <f t="shared" si="1067"/>
        <v>0.87650484805101847</v>
      </c>
      <c r="AB1687" t="s">
        <v>6616</v>
      </c>
      <c r="AC1687" t="s">
        <v>6616</v>
      </c>
      <c r="AD1687" t="s">
        <v>6616</v>
      </c>
      <c r="AF1687" t="s">
        <v>6616</v>
      </c>
      <c r="AI1687" t="s">
        <v>6618</v>
      </c>
      <c r="AJ1687" t="s">
        <v>6618</v>
      </c>
      <c r="AK1687" t="s">
        <v>6618</v>
      </c>
      <c r="AL1687" t="s">
        <v>6618</v>
      </c>
      <c r="AM1687" t="s">
        <v>6618</v>
      </c>
      <c r="AN1687" t="s">
        <v>6618</v>
      </c>
      <c r="AO1687" t="s">
        <v>6618</v>
      </c>
      <c r="AP1687" s="3" t="str">
        <f t="shared" si="1068"/>
        <v>No</v>
      </c>
      <c r="AQ1687" s="3" t="str">
        <f t="shared" si="1069"/>
        <v>No</v>
      </c>
      <c r="AR1687" s="3" t="str">
        <f t="shared" si="1070"/>
        <v>No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 t="s">
        <v>6634</v>
      </c>
      <c r="AZ1687" t="s">
        <v>6638</v>
      </c>
      <c r="BA1687">
        <v>3</v>
      </c>
      <c r="BB1687" t="s">
        <v>6617</v>
      </c>
      <c r="BC1687" t="s">
        <v>6616</v>
      </c>
      <c r="BD1687" s="4" t="str">
        <f t="shared" si="1071"/>
        <v>No</v>
      </c>
      <c r="BE1687" t="s">
        <v>6640</v>
      </c>
      <c r="BF1687" s="3" t="str">
        <f t="shared" si="1072"/>
        <v>No</v>
      </c>
      <c r="BG1687" t="s">
        <v>6645</v>
      </c>
      <c r="BH1687" s="3" t="str">
        <f t="shared" si="1073"/>
        <v>96101 NORTH PRINCE DR</v>
      </c>
      <c r="BI1687" s="3" t="str">
        <f t="shared" si="1074"/>
        <v>Yulee</v>
      </c>
      <c r="BJ1687" s="3" t="str">
        <f t="shared" si="1075"/>
        <v>Florida</v>
      </c>
      <c r="BK1687" s="3">
        <f t="shared" si="1076"/>
        <v>32097</v>
      </c>
      <c r="BL1687" s="3" t="str">
        <f t="shared" si="1077"/>
        <v>96101 NORTH PRINCE DR YULEE FL 32097</v>
      </c>
      <c r="BM1687" s="3" t="str">
        <f t="shared" si="1078"/>
        <v/>
      </c>
      <c r="BN1687" s="3" t="str">
        <f t="shared" si="1079"/>
        <v>Pass</v>
      </c>
      <c r="BO1687" s="3" t="str">
        <f t="shared" si="1080"/>
        <v>No</v>
      </c>
      <c r="BP1687" s="3" t="str">
        <f t="shared" si="1081"/>
        <v>FV&lt;$10K</v>
      </c>
      <c r="BQ1687" t="s">
        <v>6650</v>
      </c>
      <c r="BR1687" s="3" t="str">
        <f t="shared" si="1082"/>
        <v>No, &lt; $20K Lien</v>
      </c>
      <c r="BS1687" s="3" t="str">
        <f t="shared" si="1083"/>
        <v>No, Lien &lt; $20K</v>
      </c>
      <c r="BT1687" t="s">
        <v>6650</v>
      </c>
      <c r="BU1687" s="3" t="str">
        <f t="shared" si="1084"/>
        <v>No</v>
      </c>
      <c r="BV1687" s="3" t="str">
        <f t="shared" si="1085"/>
        <v>No</v>
      </c>
      <c r="BW1687" s="3">
        <f t="shared" si="1086"/>
        <v>3</v>
      </c>
      <c r="BX1687" s="3" t="str">
        <f t="shared" si="1087"/>
        <v>Yes</v>
      </c>
      <c r="BY1687" s="3">
        <f t="shared" si="1088"/>
        <v>74294</v>
      </c>
      <c r="BZ1687">
        <v>1</v>
      </c>
      <c r="CA1687" s="3">
        <f t="shared" si="1089"/>
        <v>74294</v>
      </c>
      <c r="CC1687" s="3">
        <f t="shared" si="1090"/>
        <v>0</v>
      </c>
      <c r="CD1687" s="3">
        <f t="shared" si="1091"/>
        <v>0</v>
      </c>
      <c r="CE1687" s="3" t="str">
        <f t="shared" si="1092"/>
        <v/>
      </c>
      <c r="CF1687" s="3" t="e">
        <f>HLOOKUP(CE1687,'Valuation Data'!$D$2:$K$5,4,FALSE)</f>
        <v>#N/A</v>
      </c>
      <c r="CG1687" s="3">
        <f t="shared" si="1093"/>
        <v>74294</v>
      </c>
      <c r="CH1687" s="3" t="str">
        <f t="shared" si="1094"/>
        <v>No</v>
      </c>
      <c r="CI1687" s="3" t="str">
        <f>VLOOKUP(R1687,'Use Codes &amp; County Type'!A:D,4,FALSE)</f>
        <v>S</v>
      </c>
      <c r="CJ1687" s="3" t="str">
        <f t="shared" si="1095"/>
        <v>No</v>
      </c>
      <c r="CK1687" s="3" t="str">
        <f t="shared" si="1096"/>
        <v>Yes</v>
      </c>
      <c r="CL1687" s="3">
        <f t="shared" si="1097"/>
        <v>0.67</v>
      </c>
      <c r="CM1687" s="3">
        <f t="shared" si="1098"/>
        <v>49776.98</v>
      </c>
      <c r="CN1687" s="3">
        <f t="shared" si="1099"/>
        <v>4302.76</v>
      </c>
      <c r="CO1687" s="3">
        <f t="shared" si="1100"/>
        <v>45474.22</v>
      </c>
      <c r="CP1687" s="3">
        <f t="shared" si="1101"/>
        <v>5.7915309446254074E-2</v>
      </c>
      <c r="CR1687" s="3" t="str">
        <f t="shared" si="1102"/>
        <v>No</v>
      </c>
      <c r="CV1687" s="3" t="str">
        <f t="shared" si="1103"/>
        <v>Too Many Priors</v>
      </c>
      <c r="CW1687" s="3">
        <f t="shared" si="1104"/>
        <v>1686</v>
      </c>
      <c r="CX1687" s="3">
        <f t="shared" si="1105"/>
        <v>614.67999999999995</v>
      </c>
      <c r="CY1687" s="3" t="str">
        <f t="shared" si="1106"/>
        <v>Ok</v>
      </c>
      <c r="CZ1687">
        <v>0</v>
      </c>
      <c r="DA1687">
        <v>0</v>
      </c>
    </row>
    <row r="1688" spans="1:105" x14ac:dyDescent="0.25">
      <c r="A1688">
        <v>1687</v>
      </c>
      <c r="B1688" t="s">
        <v>3</v>
      </c>
      <c r="C1688" t="s">
        <v>1796</v>
      </c>
      <c r="D1688">
        <v>1093.77</v>
      </c>
      <c r="E1688">
        <v>2017</v>
      </c>
      <c r="F1688">
        <v>1093.77</v>
      </c>
      <c r="G1688">
        <v>1093.77</v>
      </c>
      <c r="H1688" s="3">
        <f t="shared" si="1066"/>
        <v>0</v>
      </c>
      <c r="I1688">
        <v>96079</v>
      </c>
      <c r="J1688" t="s">
        <v>2734</v>
      </c>
      <c r="K1688" t="s">
        <v>2738</v>
      </c>
      <c r="L1688">
        <v>32097</v>
      </c>
      <c r="M1688" t="s">
        <v>3987</v>
      </c>
      <c r="N1688" t="s">
        <v>4758</v>
      </c>
      <c r="O1688">
        <v>-81.526524235689607</v>
      </c>
      <c r="P1688">
        <v>30.6217636841175</v>
      </c>
      <c r="Q1688" t="s">
        <v>5987</v>
      </c>
      <c r="R1688">
        <v>1</v>
      </c>
      <c r="S1688" t="s">
        <v>6539</v>
      </c>
      <c r="T1688">
        <v>1001</v>
      </c>
      <c r="U1688" t="s">
        <v>6582</v>
      </c>
      <c r="V1688">
        <v>2017</v>
      </c>
      <c r="W1688">
        <v>64850</v>
      </c>
      <c r="X1688">
        <v>2017</v>
      </c>
      <c r="Y1688">
        <v>64850</v>
      </c>
      <c r="Z1688">
        <v>981.76</v>
      </c>
      <c r="AA1688" s="3">
        <f t="shared" si="1067"/>
        <v>0.89759272973294202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 s="3" t="str">
        <f t="shared" si="1068"/>
        <v>No</v>
      </c>
      <c r="AQ1688" s="3" t="str">
        <f t="shared" si="1069"/>
        <v>No</v>
      </c>
      <c r="AR1688" s="3" t="str">
        <f t="shared" si="1070"/>
        <v>No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 t="s">
        <v>6634</v>
      </c>
      <c r="AZ1688" t="s">
        <v>6638</v>
      </c>
      <c r="BA1688">
        <v>0</v>
      </c>
      <c r="BB1688" t="s">
        <v>6616</v>
      </c>
      <c r="BC1688">
        <v>0</v>
      </c>
      <c r="BD1688" s="4" t="str">
        <f t="shared" si="1071"/>
        <v>No</v>
      </c>
      <c r="BE1688" t="s">
        <v>6640</v>
      </c>
      <c r="BF1688" s="3" t="str">
        <f t="shared" si="1072"/>
        <v>No</v>
      </c>
      <c r="BG1688" t="s">
        <v>6645</v>
      </c>
      <c r="BH1688" s="3" t="str">
        <f t="shared" si="1073"/>
        <v>96079 NORTH PRINCE DR</v>
      </c>
      <c r="BI1688" s="3" t="str">
        <f t="shared" si="1074"/>
        <v>Yulee</v>
      </c>
      <c r="BJ1688" s="3" t="str">
        <f t="shared" si="1075"/>
        <v>Florida</v>
      </c>
      <c r="BK1688" s="3">
        <f t="shared" si="1076"/>
        <v>32097</v>
      </c>
      <c r="BL1688" s="3" t="str">
        <f t="shared" si="1077"/>
        <v>96079 NORTH PRINCE DR YULEE FL 32097</v>
      </c>
      <c r="BM1688" s="3" t="str">
        <f t="shared" si="1078"/>
        <v/>
      </c>
      <c r="BN1688" s="3" t="str">
        <f t="shared" si="1079"/>
        <v>Pass</v>
      </c>
      <c r="BO1688" s="3" t="str">
        <f t="shared" si="1080"/>
        <v>No</v>
      </c>
      <c r="BP1688" s="3" t="str">
        <f t="shared" si="1081"/>
        <v>FV&lt;$10K</v>
      </c>
      <c r="BQ1688" t="s">
        <v>6650</v>
      </c>
      <c r="BR1688" s="3" t="str">
        <f t="shared" si="1082"/>
        <v>No, &lt; $20K Lien</v>
      </c>
      <c r="BS1688" s="3" t="str">
        <f t="shared" si="1083"/>
        <v>No, Lien &lt; $20K</v>
      </c>
      <c r="BT1688" t="s">
        <v>6650</v>
      </c>
      <c r="BU1688" s="3" t="str">
        <f t="shared" si="1084"/>
        <v>No</v>
      </c>
      <c r="BV1688" s="3" t="str">
        <f t="shared" si="1085"/>
        <v>No</v>
      </c>
      <c r="BW1688" s="3">
        <f t="shared" si="1086"/>
        <v>0</v>
      </c>
      <c r="BX1688" s="3" t="str">
        <f t="shared" si="1087"/>
        <v>No</v>
      </c>
      <c r="BY1688" s="3">
        <f t="shared" si="1088"/>
        <v>64850</v>
      </c>
      <c r="BZ1688">
        <v>1</v>
      </c>
      <c r="CA1688" s="3">
        <f t="shared" si="1089"/>
        <v>64850</v>
      </c>
      <c r="CC1688" s="3">
        <f t="shared" si="1090"/>
        <v>0</v>
      </c>
      <c r="CD1688" s="3">
        <f t="shared" si="1091"/>
        <v>0</v>
      </c>
      <c r="CE1688" s="3" t="str">
        <f t="shared" si="1092"/>
        <v/>
      </c>
      <c r="CF1688" s="3" t="e">
        <f>HLOOKUP(CE1688,'Valuation Data'!$D$2:$K$5,4,FALSE)</f>
        <v>#N/A</v>
      </c>
      <c r="CG1688" s="3">
        <f t="shared" si="1093"/>
        <v>64850</v>
      </c>
      <c r="CH1688" s="3" t="str">
        <f t="shared" si="1094"/>
        <v>No</v>
      </c>
      <c r="CI1688" s="3" t="str">
        <f>VLOOKUP(R1688,'Use Codes &amp; County Type'!A:D,4,FALSE)</f>
        <v>S</v>
      </c>
      <c r="CJ1688" s="3" t="str">
        <f t="shared" si="1095"/>
        <v>No</v>
      </c>
      <c r="CK1688" s="3" t="str">
        <f t="shared" si="1096"/>
        <v>No</v>
      </c>
      <c r="CL1688" s="3">
        <f t="shared" si="1097"/>
        <v>0.35</v>
      </c>
      <c r="CM1688" s="3">
        <f t="shared" si="1098"/>
        <v>22697.5</v>
      </c>
      <c r="CN1688" s="3">
        <f t="shared" si="1099"/>
        <v>4375.08</v>
      </c>
      <c r="CO1688" s="3">
        <f t="shared" si="1100"/>
        <v>18322.419999999998</v>
      </c>
      <c r="CP1688" s="3">
        <f t="shared" si="1101"/>
        <v>6.7464610639938319E-2</v>
      </c>
      <c r="CR1688" s="3" t="str">
        <f t="shared" si="1102"/>
        <v>No</v>
      </c>
      <c r="CV1688" s="3" t="str">
        <f t="shared" si="1103"/>
        <v>*Bid</v>
      </c>
      <c r="CW1688" s="3">
        <f t="shared" si="1104"/>
        <v>1687</v>
      </c>
      <c r="CX1688" s="3">
        <f t="shared" si="1105"/>
        <v>1093.77</v>
      </c>
      <c r="CY1688" s="3" t="str">
        <f t="shared" si="1106"/>
        <v>Ok</v>
      </c>
      <c r="CZ1688">
        <v>0</v>
      </c>
      <c r="DA1688">
        <v>0</v>
      </c>
    </row>
    <row r="1689" spans="1:105" x14ac:dyDescent="0.25">
      <c r="A1689">
        <v>1688</v>
      </c>
      <c r="B1689" t="s">
        <v>3</v>
      </c>
      <c r="C1689" t="s">
        <v>1797</v>
      </c>
      <c r="D1689">
        <v>1177.78</v>
      </c>
      <c r="E1689">
        <v>2017</v>
      </c>
      <c r="F1689">
        <v>1177.78</v>
      </c>
      <c r="G1689">
        <v>1177.78</v>
      </c>
      <c r="H1689" s="3">
        <f t="shared" si="1066"/>
        <v>0</v>
      </c>
      <c r="I1689">
        <v>464101</v>
      </c>
      <c r="J1689" t="s">
        <v>2734</v>
      </c>
      <c r="K1689" t="s">
        <v>2738</v>
      </c>
      <c r="L1689">
        <v>32097</v>
      </c>
      <c r="M1689" t="s">
        <v>3988</v>
      </c>
      <c r="N1689" t="s">
        <v>4758</v>
      </c>
      <c r="O1689">
        <v>-81.527241723225302</v>
      </c>
      <c r="P1689">
        <v>30.621301584805199</v>
      </c>
      <c r="Q1689" t="s">
        <v>5988</v>
      </c>
      <c r="R1689">
        <v>1</v>
      </c>
      <c r="S1689" t="s">
        <v>6539</v>
      </c>
      <c r="T1689">
        <v>1001</v>
      </c>
      <c r="U1689" t="s">
        <v>6582</v>
      </c>
      <c r="V1689">
        <v>2017</v>
      </c>
      <c r="W1689">
        <v>69981</v>
      </c>
      <c r="X1689">
        <v>2017</v>
      </c>
      <c r="Y1689">
        <v>69981</v>
      </c>
      <c r="Z1689">
        <v>1059.44</v>
      </c>
      <c r="AA1689" s="3">
        <f t="shared" si="1067"/>
        <v>0.899522831088998</v>
      </c>
      <c r="AB1689" t="s">
        <v>6616</v>
      </c>
      <c r="AC1689" t="s">
        <v>6616</v>
      </c>
      <c r="AD1689" t="s">
        <v>6616</v>
      </c>
      <c r="AE1689" t="s">
        <v>6616</v>
      </c>
      <c r="AF1689" t="s">
        <v>6616</v>
      </c>
      <c r="AI1689" t="s">
        <v>6618</v>
      </c>
      <c r="AJ1689" t="s">
        <v>6618</v>
      </c>
      <c r="AK1689" t="s">
        <v>6618</v>
      </c>
      <c r="AL1689" t="s">
        <v>6618</v>
      </c>
      <c r="AM1689" t="s">
        <v>6618</v>
      </c>
      <c r="AN1689" t="s">
        <v>6618</v>
      </c>
      <c r="AO1689" t="s">
        <v>6618</v>
      </c>
      <c r="AP1689" s="3" t="str">
        <f t="shared" si="1068"/>
        <v>No</v>
      </c>
      <c r="AQ1689" s="3" t="str">
        <f t="shared" si="1069"/>
        <v>No</v>
      </c>
      <c r="AR1689" s="3" t="str">
        <f t="shared" si="1070"/>
        <v>No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 t="s">
        <v>6634</v>
      </c>
      <c r="AZ1689" t="s">
        <v>6638</v>
      </c>
      <c r="BA1689">
        <v>1</v>
      </c>
      <c r="BB1689" t="s">
        <v>6616</v>
      </c>
      <c r="BC1689" t="s">
        <v>6616</v>
      </c>
      <c r="BD1689" s="4" t="str">
        <f t="shared" si="1071"/>
        <v>No</v>
      </c>
      <c r="BE1689" t="s">
        <v>6640</v>
      </c>
      <c r="BF1689" s="3" t="str">
        <f t="shared" si="1072"/>
        <v>No</v>
      </c>
      <c r="BG1689" t="s">
        <v>6645</v>
      </c>
      <c r="BH1689" s="3" t="str">
        <f t="shared" si="1073"/>
        <v>464101 SR 200</v>
      </c>
      <c r="BI1689" s="3" t="str">
        <f t="shared" si="1074"/>
        <v>Yulee</v>
      </c>
      <c r="BJ1689" s="3" t="str">
        <f t="shared" si="1075"/>
        <v>Florida</v>
      </c>
      <c r="BK1689" s="3">
        <f t="shared" si="1076"/>
        <v>32097</v>
      </c>
      <c r="BL1689" s="3" t="str">
        <f t="shared" si="1077"/>
        <v>464101 SR 200 YULEE FL 32097</v>
      </c>
      <c r="BM1689" s="3" t="str">
        <f t="shared" si="1078"/>
        <v/>
      </c>
      <c r="BN1689" s="3" t="str">
        <f t="shared" si="1079"/>
        <v>Pass</v>
      </c>
      <c r="BO1689" s="3" t="str">
        <f t="shared" si="1080"/>
        <v>No</v>
      </c>
      <c r="BP1689" s="3" t="str">
        <f t="shared" si="1081"/>
        <v>FV&lt;$10K</v>
      </c>
      <c r="BQ1689" t="s">
        <v>6650</v>
      </c>
      <c r="BR1689" s="3" t="str">
        <f t="shared" si="1082"/>
        <v>No, &lt; $20K Lien</v>
      </c>
      <c r="BS1689" s="3" t="str">
        <f t="shared" si="1083"/>
        <v>No, Lien &lt; $20K</v>
      </c>
      <c r="BT1689" t="s">
        <v>6650</v>
      </c>
      <c r="BU1689" s="3" t="str">
        <f t="shared" si="1084"/>
        <v>No</v>
      </c>
      <c r="BV1689" s="3" t="str">
        <f t="shared" si="1085"/>
        <v>No</v>
      </c>
      <c r="BW1689" s="3">
        <f t="shared" si="1086"/>
        <v>1</v>
      </c>
      <c r="BX1689" s="3" t="str">
        <f t="shared" si="1087"/>
        <v>No</v>
      </c>
      <c r="BY1689" s="3">
        <f t="shared" si="1088"/>
        <v>69981</v>
      </c>
      <c r="BZ1689">
        <v>1</v>
      </c>
      <c r="CA1689" s="3">
        <f t="shared" si="1089"/>
        <v>69981</v>
      </c>
      <c r="CC1689" s="3">
        <f t="shared" si="1090"/>
        <v>0</v>
      </c>
      <c r="CD1689" s="3">
        <f t="shared" si="1091"/>
        <v>0</v>
      </c>
      <c r="CE1689" s="3" t="str">
        <f t="shared" si="1092"/>
        <v/>
      </c>
      <c r="CF1689" s="3" t="e">
        <f>HLOOKUP(CE1689,'Valuation Data'!$D$2:$K$5,4,FALSE)</f>
        <v>#N/A</v>
      </c>
      <c r="CG1689" s="3">
        <f t="shared" si="1093"/>
        <v>69981</v>
      </c>
      <c r="CH1689" s="3" t="str">
        <f t="shared" si="1094"/>
        <v>No</v>
      </c>
      <c r="CI1689" s="3" t="str">
        <f>VLOOKUP(R1689,'Use Codes &amp; County Type'!A:D,4,FALSE)</f>
        <v>S</v>
      </c>
      <c r="CJ1689" s="3" t="str">
        <f t="shared" si="1095"/>
        <v>No</v>
      </c>
      <c r="CK1689" s="3" t="str">
        <f t="shared" si="1096"/>
        <v>No</v>
      </c>
      <c r="CL1689" s="3">
        <f t="shared" si="1097"/>
        <v>0.35</v>
      </c>
      <c r="CM1689" s="3">
        <f t="shared" si="1098"/>
        <v>24493.35</v>
      </c>
      <c r="CN1689" s="3">
        <f t="shared" si="1099"/>
        <v>5888.9</v>
      </c>
      <c r="CO1689" s="3">
        <f t="shared" si="1100"/>
        <v>18604.449999999997</v>
      </c>
      <c r="CP1689" s="3">
        <f t="shared" si="1101"/>
        <v>8.4149983566968178E-2</v>
      </c>
      <c r="CR1689" s="3" t="str">
        <f t="shared" si="1102"/>
        <v>No</v>
      </c>
      <c r="CV1689" s="3" t="str">
        <f t="shared" si="1103"/>
        <v>*Bid</v>
      </c>
      <c r="CW1689" s="3">
        <f t="shared" si="1104"/>
        <v>1688</v>
      </c>
      <c r="CX1689" s="3">
        <f t="shared" si="1105"/>
        <v>1177.78</v>
      </c>
      <c r="CY1689" s="3" t="str">
        <f t="shared" si="1106"/>
        <v>Ok</v>
      </c>
      <c r="CZ1689">
        <v>0</v>
      </c>
      <c r="DA1689">
        <v>0</v>
      </c>
    </row>
    <row r="1690" spans="1:105" x14ac:dyDescent="0.25">
      <c r="A1690">
        <v>1689</v>
      </c>
      <c r="B1690" t="s">
        <v>3</v>
      </c>
      <c r="C1690" t="s">
        <v>1798</v>
      </c>
      <c r="D1690">
        <v>3394.53</v>
      </c>
      <c r="E1690">
        <v>2017</v>
      </c>
      <c r="F1690">
        <v>3394.53</v>
      </c>
      <c r="G1690">
        <v>3394.53</v>
      </c>
      <c r="H1690" s="3">
        <f t="shared" si="1066"/>
        <v>0</v>
      </c>
      <c r="I1690">
        <v>96053</v>
      </c>
      <c r="J1690" t="s">
        <v>2734</v>
      </c>
      <c r="K1690" t="s">
        <v>2738</v>
      </c>
      <c r="L1690">
        <v>32097</v>
      </c>
      <c r="M1690" t="s">
        <v>3989</v>
      </c>
      <c r="N1690" t="s">
        <v>4758</v>
      </c>
      <c r="O1690">
        <v>-81.528667661767898</v>
      </c>
      <c r="P1690">
        <v>30.6205829427285</v>
      </c>
      <c r="Q1690" t="s">
        <v>5989</v>
      </c>
      <c r="R1690">
        <v>1</v>
      </c>
      <c r="S1690" t="s">
        <v>6539</v>
      </c>
      <c r="T1690">
        <v>1001</v>
      </c>
      <c r="U1690" t="s">
        <v>6582</v>
      </c>
      <c r="V1690">
        <v>2017</v>
      </c>
      <c r="W1690">
        <v>230876</v>
      </c>
      <c r="X1690">
        <v>2017</v>
      </c>
      <c r="Y1690">
        <v>230876</v>
      </c>
      <c r="Z1690">
        <v>3109.14</v>
      </c>
      <c r="AA1690" s="3">
        <f t="shared" si="1067"/>
        <v>0.91592650528939201</v>
      </c>
      <c r="AB1690" t="s">
        <v>6616</v>
      </c>
      <c r="AC1690" t="s">
        <v>6616</v>
      </c>
      <c r="AD1690" t="s">
        <v>6616</v>
      </c>
      <c r="AE1690" t="s">
        <v>6616</v>
      </c>
      <c r="AF1690" t="s">
        <v>6616</v>
      </c>
      <c r="AG1690" t="s">
        <v>6616</v>
      </c>
      <c r="AH1690" t="s">
        <v>6616</v>
      </c>
      <c r="AI1690" t="s">
        <v>6618</v>
      </c>
      <c r="AJ1690" t="s">
        <v>6618</v>
      </c>
      <c r="AK1690" t="s">
        <v>6618</v>
      </c>
      <c r="AL1690" t="s">
        <v>6618</v>
      </c>
      <c r="AM1690" t="s">
        <v>6618</v>
      </c>
      <c r="AN1690" t="s">
        <v>6618</v>
      </c>
      <c r="AO1690" t="s">
        <v>6618</v>
      </c>
      <c r="AP1690" s="3" t="str">
        <f t="shared" si="1068"/>
        <v>No</v>
      </c>
      <c r="AQ1690" s="3" t="str">
        <f t="shared" si="1069"/>
        <v>No</v>
      </c>
      <c r="AR1690" s="3" t="str">
        <f t="shared" si="1070"/>
        <v>No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3</v>
      </c>
      <c r="AY1690" t="s">
        <v>6634</v>
      </c>
      <c r="AZ1690" t="s">
        <v>6638</v>
      </c>
      <c r="BA1690">
        <v>1</v>
      </c>
      <c r="BB1690" t="s">
        <v>6617</v>
      </c>
      <c r="BC1690" t="s">
        <v>6616</v>
      </c>
      <c r="BD1690" s="4" t="str">
        <f t="shared" si="1071"/>
        <v>No</v>
      </c>
      <c r="BE1690" t="s">
        <v>6640</v>
      </c>
      <c r="BF1690" s="3" t="str">
        <f t="shared" si="1072"/>
        <v>No</v>
      </c>
      <c r="BG1690" t="s">
        <v>6645</v>
      </c>
      <c r="BH1690" s="3" t="str">
        <f t="shared" si="1073"/>
        <v>96053 MT ZION LOOP</v>
      </c>
      <c r="BI1690" s="3" t="str">
        <f t="shared" si="1074"/>
        <v>Yulee</v>
      </c>
      <c r="BJ1690" s="3" t="str">
        <f t="shared" si="1075"/>
        <v>Florida</v>
      </c>
      <c r="BK1690" s="3">
        <f t="shared" si="1076"/>
        <v>32097</v>
      </c>
      <c r="BL1690" s="3" t="str">
        <f t="shared" si="1077"/>
        <v>96053 MT ZION LOOP YULEE FL 32097</v>
      </c>
      <c r="BM1690" s="3" t="str">
        <f t="shared" si="1078"/>
        <v/>
      </c>
      <c r="BN1690" s="3" t="str">
        <f t="shared" si="1079"/>
        <v>Pass</v>
      </c>
      <c r="BO1690" s="3" t="str">
        <f t="shared" si="1080"/>
        <v>No</v>
      </c>
      <c r="BP1690" s="3" t="str">
        <f t="shared" si="1081"/>
        <v>FV&lt;$10K</v>
      </c>
      <c r="BQ1690" t="s">
        <v>6650</v>
      </c>
      <c r="BR1690" s="3" t="str">
        <f t="shared" si="1082"/>
        <v>No, &lt; $20K Lien</v>
      </c>
      <c r="BS1690" s="3" t="str">
        <f t="shared" si="1083"/>
        <v>No, Lien &lt; $20K</v>
      </c>
      <c r="BT1690" t="s">
        <v>6650</v>
      </c>
      <c r="BU1690" s="3" t="str">
        <f t="shared" si="1084"/>
        <v>No</v>
      </c>
      <c r="BV1690" s="3" t="str">
        <f t="shared" si="1085"/>
        <v>No</v>
      </c>
      <c r="BW1690" s="3">
        <f t="shared" si="1086"/>
        <v>1</v>
      </c>
      <c r="BX1690" s="3" t="str">
        <f t="shared" si="1087"/>
        <v>No</v>
      </c>
      <c r="BY1690" s="3">
        <f t="shared" si="1088"/>
        <v>230876</v>
      </c>
      <c r="BZ1690">
        <v>1</v>
      </c>
      <c r="CA1690" s="3">
        <f t="shared" si="1089"/>
        <v>230876</v>
      </c>
      <c r="CC1690" s="3">
        <f t="shared" si="1090"/>
        <v>0</v>
      </c>
      <c r="CD1690" s="3">
        <f t="shared" si="1091"/>
        <v>0</v>
      </c>
      <c r="CE1690" s="3" t="str">
        <f t="shared" si="1092"/>
        <v/>
      </c>
      <c r="CF1690" s="3" t="e">
        <f>HLOOKUP(CE1690,'Valuation Data'!$D$2:$K$5,4,FALSE)</f>
        <v>#N/A</v>
      </c>
      <c r="CG1690" s="3">
        <f t="shared" si="1093"/>
        <v>230876</v>
      </c>
      <c r="CH1690" s="3" t="str">
        <f t="shared" si="1094"/>
        <v>No</v>
      </c>
      <c r="CI1690" s="3" t="str">
        <f>VLOOKUP(R1690,'Use Codes &amp; County Type'!A:D,4,FALSE)</f>
        <v>S</v>
      </c>
      <c r="CJ1690" s="3" t="str">
        <f t="shared" si="1095"/>
        <v>No</v>
      </c>
      <c r="CK1690" s="3" t="str">
        <f t="shared" si="1096"/>
        <v>Yes</v>
      </c>
      <c r="CL1690" s="3">
        <f t="shared" si="1097"/>
        <v>0.67</v>
      </c>
      <c r="CM1690" s="3">
        <f t="shared" si="1098"/>
        <v>154686.92000000001</v>
      </c>
      <c r="CN1690" s="3">
        <f t="shared" si="1099"/>
        <v>16972.650000000001</v>
      </c>
      <c r="CO1690" s="3">
        <f t="shared" si="1100"/>
        <v>137714.27000000002</v>
      </c>
      <c r="CP1690" s="3">
        <f t="shared" si="1101"/>
        <v>7.3514137459068943E-2</v>
      </c>
      <c r="CR1690" s="3" t="str">
        <f t="shared" si="1102"/>
        <v>No</v>
      </c>
      <c r="CV1690" s="3" t="str">
        <f t="shared" si="1103"/>
        <v>*Bid</v>
      </c>
      <c r="CW1690" s="3">
        <f t="shared" si="1104"/>
        <v>1689</v>
      </c>
      <c r="CX1690" s="3">
        <f t="shared" si="1105"/>
        <v>3394.53</v>
      </c>
      <c r="CY1690" s="3" t="str">
        <f t="shared" si="1106"/>
        <v>Ok</v>
      </c>
      <c r="CZ1690">
        <v>0</v>
      </c>
      <c r="DA1690">
        <v>0</v>
      </c>
    </row>
    <row r="1691" spans="1:105" x14ac:dyDescent="0.25">
      <c r="A1691">
        <v>1690</v>
      </c>
      <c r="B1691" t="s">
        <v>3</v>
      </c>
      <c r="C1691" t="s">
        <v>1799</v>
      </c>
      <c r="D1691">
        <v>280.86</v>
      </c>
      <c r="E1691">
        <v>2017</v>
      </c>
      <c r="F1691">
        <v>280.86</v>
      </c>
      <c r="G1691">
        <v>280.86</v>
      </c>
      <c r="H1691" s="3">
        <f t="shared" si="1066"/>
        <v>0</v>
      </c>
      <c r="I1691" t="s">
        <v>2728</v>
      </c>
      <c r="J1691" t="s">
        <v>2736</v>
      </c>
      <c r="K1691" t="s">
        <v>2738</v>
      </c>
      <c r="L1691">
        <v>32034</v>
      </c>
      <c r="M1691" t="s">
        <v>2728</v>
      </c>
      <c r="N1691" t="s">
        <v>4761</v>
      </c>
      <c r="O1691">
        <v>-81.525101377383905</v>
      </c>
      <c r="P1691">
        <v>30.619864455995799</v>
      </c>
      <c r="Q1691" t="s">
        <v>5990</v>
      </c>
      <c r="R1691">
        <v>0</v>
      </c>
      <c r="S1691" t="s">
        <v>6538</v>
      </c>
      <c r="T1691">
        <v>8001</v>
      </c>
      <c r="U1691" t="s">
        <v>6581</v>
      </c>
      <c r="V1691">
        <v>2017</v>
      </c>
      <c r="W1691">
        <v>15200</v>
      </c>
      <c r="X1691">
        <v>2017</v>
      </c>
      <c r="Y1691">
        <v>15200</v>
      </c>
      <c r="Z1691">
        <v>230.11</v>
      </c>
      <c r="AA1691" s="3">
        <f t="shared" si="1067"/>
        <v>0.81930499181086658</v>
      </c>
      <c r="AB1691" t="s">
        <v>6616</v>
      </c>
      <c r="AC1691" t="s">
        <v>6616</v>
      </c>
      <c r="AD1691" t="s">
        <v>6616</v>
      </c>
      <c r="AF1691" t="s">
        <v>6616</v>
      </c>
      <c r="AG1691" t="s">
        <v>6616</v>
      </c>
      <c r="AH1691" t="s">
        <v>6616</v>
      </c>
      <c r="AI1691" t="s">
        <v>6618</v>
      </c>
      <c r="AJ1691" t="s">
        <v>6618</v>
      </c>
      <c r="AK1691" t="s">
        <v>6618</v>
      </c>
      <c r="AL1691" t="s">
        <v>6618</v>
      </c>
      <c r="AM1691" t="s">
        <v>6618</v>
      </c>
      <c r="AN1691" t="s">
        <v>6618</v>
      </c>
      <c r="AO1691" t="s">
        <v>6618</v>
      </c>
      <c r="AP1691" s="3" t="str">
        <f t="shared" si="1068"/>
        <v>No</v>
      </c>
      <c r="AQ1691" s="3" t="str">
        <f t="shared" si="1069"/>
        <v>No</v>
      </c>
      <c r="AR1691" s="3" t="str">
        <f t="shared" si="1070"/>
        <v>No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 t="s">
        <v>6634</v>
      </c>
      <c r="AZ1691" t="s">
        <v>6638</v>
      </c>
      <c r="BA1691">
        <v>3</v>
      </c>
      <c r="BB1691" t="s">
        <v>6616</v>
      </c>
      <c r="BC1691" t="s">
        <v>6616</v>
      </c>
      <c r="BD1691" s="4" t="str">
        <f t="shared" si="1071"/>
        <v>No</v>
      </c>
      <c r="BE1691" t="s">
        <v>6640</v>
      </c>
      <c r="BF1691" s="3" t="str">
        <f t="shared" si="1072"/>
        <v>No</v>
      </c>
      <c r="BG1691" t="s">
        <v>6645</v>
      </c>
      <c r="BH1691" s="3" t="str">
        <f t="shared" si="1073"/>
        <v>A1A</v>
      </c>
      <c r="BI1691" s="3" t="str">
        <f t="shared" si="1074"/>
        <v>Fernandina Beach</v>
      </c>
      <c r="BJ1691" s="3" t="str">
        <f t="shared" si="1075"/>
        <v>Florida</v>
      </c>
      <c r="BK1691" s="3">
        <f t="shared" si="1076"/>
        <v>32034</v>
      </c>
      <c r="BL1691" s="3" t="str">
        <f t="shared" si="1077"/>
        <v>A1A FERNANDINA BEACH FL 32034</v>
      </c>
      <c r="BM1691" s="3" t="str">
        <f t="shared" si="1078"/>
        <v/>
      </c>
      <c r="BN1691" s="3" t="str">
        <f t="shared" si="1079"/>
        <v>Pass</v>
      </c>
      <c r="BO1691" s="3" t="str">
        <f t="shared" si="1080"/>
        <v>No</v>
      </c>
      <c r="BP1691" s="3" t="str">
        <f t="shared" si="1081"/>
        <v>FV&lt;$10K</v>
      </c>
      <c r="BQ1691" t="s">
        <v>6650</v>
      </c>
      <c r="BR1691" s="3" t="str">
        <f t="shared" si="1082"/>
        <v>No, &lt; $20K Lien</v>
      </c>
      <c r="BS1691" s="3" t="str">
        <f t="shared" si="1083"/>
        <v>No, Lien &lt; $20K</v>
      </c>
      <c r="BT1691" t="s">
        <v>6650</v>
      </c>
      <c r="BU1691" s="3" t="str">
        <f t="shared" si="1084"/>
        <v>No</v>
      </c>
      <c r="BV1691" s="3" t="str">
        <f t="shared" si="1085"/>
        <v>No</v>
      </c>
      <c r="BW1691" s="3">
        <f t="shared" si="1086"/>
        <v>3</v>
      </c>
      <c r="BX1691" s="3" t="str">
        <f t="shared" si="1087"/>
        <v>No</v>
      </c>
      <c r="BY1691" s="3">
        <f t="shared" si="1088"/>
        <v>15200</v>
      </c>
      <c r="BZ1691">
        <v>1</v>
      </c>
      <c r="CA1691" s="3">
        <f t="shared" si="1089"/>
        <v>15200</v>
      </c>
      <c r="CC1691" s="3">
        <f t="shared" si="1090"/>
        <v>0</v>
      </c>
      <c r="CD1691" s="3">
        <f t="shared" si="1091"/>
        <v>0</v>
      </c>
      <c r="CE1691" s="3" t="str">
        <f t="shared" si="1092"/>
        <v/>
      </c>
      <c r="CF1691" s="3" t="e">
        <f>HLOOKUP(CE1691,'Valuation Data'!$D$2:$K$5,4,FALSE)</f>
        <v>#N/A</v>
      </c>
      <c r="CG1691" s="3">
        <f t="shared" si="1093"/>
        <v>15200</v>
      </c>
      <c r="CH1691" s="3" t="str">
        <f t="shared" si="1094"/>
        <v>No</v>
      </c>
      <c r="CI1691" s="3" t="str">
        <f>VLOOKUP(R1691,'Use Codes &amp; County Type'!A:D,4,FALSE)</f>
        <v>V</v>
      </c>
      <c r="CJ1691" s="3" t="str">
        <f t="shared" si="1095"/>
        <v>Yes</v>
      </c>
      <c r="CK1691" s="3" t="str">
        <f t="shared" si="1096"/>
        <v>No</v>
      </c>
      <c r="CL1691" s="3">
        <f t="shared" si="1097"/>
        <v>0</v>
      </c>
      <c r="CM1691" s="3">
        <f t="shared" si="1098"/>
        <v>0</v>
      </c>
      <c r="CN1691" s="3">
        <f t="shared" si="1099"/>
        <v>1966.02</v>
      </c>
      <c r="CO1691" s="3">
        <f t="shared" si="1100"/>
        <v>-1966.02</v>
      </c>
      <c r="CP1691" s="3">
        <f t="shared" si="1101"/>
        <v>0.12934342105263158</v>
      </c>
      <c r="CR1691" s="3" t="str">
        <f t="shared" si="1102"/>
        <v>No</v>
      </c>
      <c r="CV1691" s="3" t="str">
        <f t="shared" si="1103"/>
        <v>FMV&lt;$30K</v>
      </c>
      <c r="CW1691" s="3">
        <f t="shared" si="1104"/>
        <v>1690</v>
      </c>
      <c r="CX1691" s="3">
        <f t="shared" si="1105"/>
        <v>280.86</v>
      </c>
      <c r="CY1691" s="3" t="str">
        <f t="shared" si="1106"/>
        <v>Ok</v>
      </c>
      <c r="CZ1691">
        <v>0</v>
      </c>
      <c r="DA1691">
        <v>0</v>
      </c>
    </row>
    <row r="1692" spans="1:105" x14ac:dyDescent="0.25">
      <c r="A1692">
        <v>1691</v>
      </c>
      <c r="B1692" t="s">
        <v>3</v>
      </c>
      <c r="C1692" t="s">
        <v>1800</v>
      </c>
      <c r="D1692">
        <v>253.32</v>
      </c>
      <c r="E1692">
        <v>2017</v>
      </c>
      <c r="F1692">
        <v>253.32</v>
      </c>
      <c r="G1692">
        <v>253.32</v>
      </c>
      <c r="H1692" s="3">
        <f t="shared" si="1066"/>
        <v>0</v>
      </c>
      <c r="J1692" t="s">
        <v>2736</v>
      </c>
      <c r="K1692" t="s">
        <v>2738</v>
      </c>
      <c r="L1692">
        <v>32034</v>
      </c>
      <c r="M1692" t="s">
        <v>3990</v>
      </c>
      <c r="N1692" t="s">
        <v>4761</v>
      </c>
      <c r="O1692">
        <v>-81.525200224798198</v>
      </c>
      <c r="P1692">
        <v>30.619516376756099</v>
      </c>
      <c r="Q1692" t="s">
        <v>5991</v>
      </c>
      <c r="R1692">
        <v>0</v>
      </c>
      <c r="S1692" t="s">
        <v>6538</v>
      </c>
      <c r="T1692">
        <v>8001</v>
      </c>
      <c r="U1692" t="s">
        <v>6581</v>
      </c>
      <c r="V1692">
        <v>2017</v>
      </c>
      <c r="W1692">
        <v>13518</v>
      </c>
      <c r="X1692">
        <v>2017</v>
      </c>
      <c r="Y1692">
        <v>13518</v>
      </c>
      <c r="Z1692">
        <v>204.64</v>
      </c>
      <c r="AA1692" s="3">
        <f t="shared" si="1067"/>
        <v>0.80783199115742932</v>
      </c>
      <c r="AB1692" t="s">
        <v>6616</v>
      </c>
      <c r="AC1692" t="s">
        <v>6616</v>
      </c>
      <c r="AD1692" t="s">
        <v>6616</v>
      </c>
      <c r="AE1692" t="s">
        <v>6616</v>
      </c>
      <c r="AI1692" t="s">
        <v>6618</v>
      </c>
      <c r="AJ1692" t="s">
        <v>6618</v>
      </c>
      <c r="AK1692" t="s">
        <v>6618</v>
      </c>
      <c r="AL1692" t="s">
        <v>6618</v>
      </c>
      <c r="AM1692">
        <v>0</v>
      </c>
      <c r="AN1692">
        <v>0</v>
      </c>
      <c r="AO1692">
        <v>0</v>
      </c>
      <c r="AP1692" s="3" t="str">
        <f t="shared" si="1068"/>
        <v>No</v>
      </c>
      <c r="AQ1692" s="3" t="str">
        <f t="shared" si="1069"/>
        <v>No</v>
      </c>
      <c r="AR1692" s="3" t="str">
        <f t="shared" si="1070"/>
        <v>No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 t="s">
        <v>6634</v>
      </c>
      <c r="AZ1692" t="s">
        <v>6638</v>
      </c>
      <c r="BA1692">
        <v>1</v>
      </c>
      <c r="BB1692" t="s">
        <v>6616</v>
      </c>
      <c r="BC1692" t="s">
        <v>6617</v>
      </c>
      <c r="BD1692" s="4" t="str">
        <f t="shared" si="1071"/>
        <v>No</v>
      </c>
      <c r="BE1692" t="s">
        <v>6640</v>
      </c>
      <c r="BF1692" s="3" t="str">
        <f t="shared" si="1072"/>
        <v>No</v>
      </c>
      <c r="BG1692" t="s">
        <v>6645</v>
      </c>
      <c r="BH1692" s="3" t="str">
        <f t="shared" si="1073"/>
        <v>MT ZION AV</v>
      </c>
      <c r="BI1692" s="3" t="str">
        <f t="shared" si="1074"/>
        <v>Fernandina Beach</v>
      </c>
      <c r="BJ1692" s="3" t="str">
        <f t="shared" si="1075"/>
        <v>Florida</v>
      </c>
      <c r="BK1692" s="3">
        <f t="shared" si="1076"/>
        <v>32034</v>
      </c>
      <c r="BL1692" s="3" t="str">
        <f t="shared" si="1077"/>
        <v>MT ZION AV FERNANDINA BEACH FL 32034</v>
      </c>
      <c r="BM1692" s="3" t="str">
        <f t="shared" si="1078"/>
        <v/>
      </c>
      <c r="BN1692" s="3" t="str">
        <f t="shared" si="1079"/>
        <v>Pass</v>
      </c>
      <c r="BO1692" s="3" t="str">
        <f t="shared" si="1080"/>
        <v>Yes</v>
      </c>
      <c r="BP1692" s="3" t="str">
        <f t="shared" si="1081"/>
        <v>FV&lt;$10K</v>
      </c>
      <c r="BQ1692" t="s">
        <v>6650</v>
      </c>
      <c r="BR1692" s="3" t="str">
        <f t="shared" si="1082"/>
        <v>No, &lt; $20K Lien</v>
      </c>
      <c r="BS1692" s="3" t="str">
        <f t="shared" si="1083"/>
        <v>No, Lien &lt; $20K</v>
      </c>
      <c r="BT1692" t="s">
        <v>6650</v>
      </c>
      <c r="BU1692" s="3" t="str">
        <f t="shared" si="1084"/>
        <v>No</v>
      </c>
      <c r="BV1692" s="3" t="str">
        <f t="shared" si="1085"/>
        <v>No</v>
      </c>
      <c r="BW1692" s="3">
        <f t="shared" si="1086"/>
        <v>1</v>
      </c>
      <c r="BX1692" s="3" t="str">
        <f t="shared" si="1087"/>
        <v>No</v>
      </c>
      <c r="BY1692" s="3">
        <f t="shared" si="1088"/>
        <v>13518</v>
      </c>
      <c r="BZ1692">
        <v>1</v>
      </c>
      <c r="CA1692" s="3">
        <f t="shared" si="1089"/>
        <v>13518</v>
      </c>
      <c r="CC1692" s="3">
        <f t="shared" si="1090"/>
        <v>0</v>
      </c>
      <c r="CD1692" s="3">
        <f t="shared" si="1091"/>
        <v>0</v>
      </c>
      <c r="CE1692" s="3" t="str">
        <f t="shared" si="1092"/>
        <v/>
      </c>
      <c r="CF1692" s="3" t="e">
        <f>HLOOKUP(CE1692,'Valuation Data'!$D$2:$K$5,4,FALSE)</f>
        <v>#N/A</v>
      </c>
      <c r="CG1692" s="3">
        <f t="shared" si="1093"/>
        <v>13518</v>
      </c>
      <c r="CH1692" s="3" t="str">
        <f t="shared" si="1094"/>
        <v>No</v>
      </c>
      <c r="CI1692" s="3" t="str">
        <f>VLOOKUP(R1692,'Use Codes &amp; County Type'!A:D,4,FALSE)</f>
        <v>V</v>
      </c>
      <c r="CJ1692" s="3" t="str">
        <f t="shared" si="1095"/>
        <v>Yes</v>
      </c>
      <c r="CK1692" s="3" t="str">
        <f t="shared" si="1096"/>
        <v>No</v>
      </c>
      <c r="CL1692" s="3">
        <f t="shared" si="1097"/>
        <v>0</v>
      </c>
      <c r="CM1692" s="3">
        <f t="shared" si="1098"/>
        <v>0</v>
      </c>
      <c r="CN1692" s="3">
        <f t="shared" si="1099"/>
        <v>1266.5999999999999</v>
      </c>
      <c r="CO1692" s="3">
        <f t="shared" si="1100"/>
        <v>-1266.5999999999999</v>
      </c>
      <c r="CP1692" s="3">
        <f t="shared" si="1101"/>
        <v>9.3697292498890361E-2</v>
      </c>
      <c r="CR1692" s="3" t="str">
        <f t="shared" si="1102"/>
        <v>No</v>
      </c>
      <c r="CV1692" s="3" t="str">
        <f t="shared" si="1103"/>
        <v>FMV&lt;$30K</v>
      </c>
      <c r="CW1692" s="3">
        <f t="shared" si="1104"/>
        <v>1691</v>
      </c>
      <c r="CX1692" s="3">
        <f t="shared" si="1105"/>
        <v>253.32</v>
      </c>
      <c r="CY1692" s="3" t="str">
        <f t="shared" si="1106"/>
        <v>Ok</v>
      </c>
      <c r="CZ1692">
        <v>0</v>
      </c>
      <c r="DA1692">
        <v>0</v>
      </c>
    </row>
    <row r="1693" spans="1:105" x14ac:dyDescent="0.25">
      <c r="A1693">
        <v>1692</v>
      </c>
      <c r="B1693" t="s">
        <v>3</v>
      </c>
      <c r="C1693" t="s">
        <v>1801</v>
      </c>
      <c r="D1693">
        <v>436.83</v>
      </c>
      <c r="E1693">
        <v>2017</v>
      </c>
      <c r="F1693">
        <v>436.83</v>
      </c>
      <c r="G1693">
        <v>436.83</v>
      </c>
      <c r="H1693" s="3">
        <f t="shared" si="1066"/>
        <v>0</v>
      </c>
      <c r="I1693">
        <v>96025</v>
      </c>
      <c r="J1693" t="s">
        <v>2734</v>
      </c>
      <c r="K1693" t="s">
        <v>2738</v>
      </c>
      <c r="L1693">
        <v>32097</v>
      </c>
      <c r="M1693" t="s">
        <v>3991</v>
      </c>
      <c r="N1693" t="s">
        <v>4758</v>
      </c>
      <c r="O1693">
        <v>-81.523918855361103</v>
      </c>
      <c r="P1693">
        <v>30.619064389777101</v>
      </c>
      <c r="Q1693" t="s">
        <v>5992</v>
      </c>
      <c r="R1693">
        <v>1</v>
      </c>
      <c r="S1693" t="s">
        <v>6539</v>
      </c>
      <c r="T1693">
        <v>1001</v>
      </c>
      <c r="U1693" t="s">
        <v>6582</v>
      </c>
      <c r="V1693">
        <v>2017</v>
      </c>
      <c r="W1693">
        <v>87581</v>
      </c>
      <c r="X1693">
        <v>2017</v>
      </c>
      <c r="Y1693">
        <v>90544</v>
      </c>
      <c r="Z1693">
        <v>733.88</v>
      </c>
      <c r="AA1693" s="3">
        <f t="shared" si="1067"/>
        <v>1.6800128196323514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 s="3" t="str">
        <f t="shared" si="1068"/>
        <v>No</v>
      </c>
      <c r="AQ1693" s="3" t="str">
        <f t="shared" si="1069"/>
        <v>No</v>
      </c>
      <c r="AR1693" s="3" t="str">
        <f t="shared" si="1070"/>
        <v>No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 t="s">
        <v>6634</v>
      </c>
      <c r="AZ1693">
        <v>0</v>
      </c>
      <c r="BA1693">
        <v>0</v>
      </c>
      <c r="BB1693" t="s">
        <v>6617</v>
      </c>
      <c r="BC1693">
        <v>0</v>
      </c>
      <c r="BD1693" s="4" t="str">
        <f t="shared" si="1071"/>
        <v>No</v>
      </c>
      <c r="BE1693" t="s">
        <v>6640</v>
      </c>
      <c r="BF1693" s="3" t="str">
        <f t="shared" si="1072"/>
        <v>No</v>
      </c>
      <c r="BG1693" t="s">
        <v>6645</v>
      </c>
      <c r="BH1693" s="3" t="str">
        <f t="shared" si="1073"/>
        <v>96025 ZION CT</v>
      </c>
      <c r="BI1693" s="3" t="str">
        <f t="shared" si="1074"/>
        <v>Yulee</v>
      </c>
      <c r="BJ1693" s="3" t="str">
        <f t="shared" si="1075"/>
        <v>Florida</v>
      </c>
      <c r="BK1693" s="3">
        <f t="shared" si="1076"/>
        <v>32097</v>
      </c>
      <c r="BL1693" s="3" t="str">
        <f t="shared" si="1077"/>
        <v>96025 ZION CT YULEE FL 32097</v>
      </c>
      <c r="BM1693" s="3" t="str">
        <f t="shared" si="1078"/>
        <v/>
      </c>
      <c r="BN1693" s="3" t="str">
        <f t="shared" si="1079"/>
        <v>Pass</v>
      </c>
      <c r="BO1693" s="3" t="str">
        <f t="shared" si="1080"/>
        <v>No</v>
      </c>
      <c r="BP1693" s="3" t="str">
        <f t="shared" si="1081"/>
        <v>FV&lt;$10K</v>
      </c>
      <c r="BQ1693" t="s">
        <v>6650</v>
      </c>
      <c r="BR1693" s="3" t="str">
        <f t="shared" si="1082"/>
        <v>No, &lt; $20K Lien</v>
      </c>
      <c r="BS1693" s="3" t="str">
        <f t="shared" si="1083"/>
        <v>No, Lien &lt; $20K</v>
      </c>
      <c r="BT1693" t="s">
        <v>6650</v>
      </c>
      <c r="BU1693" s="3" t="str">
        <f t="shared" si="1084"/>
        <v>No</v>
      </c>
      <c r="BV1693" s="3" t="str">
        <f t="shared" si="1085"/>
        <v>No</v>
      </c>
      <c r="BW1693" s="3">
        <f t="shared" si="1086"/>
        <v>0</v>
      </c>
      <c r="BX1693" s="3" t="str">
        <f t="shared" si="1087"/>
        <v>No</v>
      </c>
      <c r="BY1693" s="3">
        <f t="shared" si="1088"/>
        <v>87581</v>
      </c>
      <c r="BZ1693">
        <v>1</v>
      </c>
      <c r="CA1693" s="3">
        <f t="shared" si="1089"/>
        <v>87581</v>
      </c>
      <c r="CC1693" s="3">
        <f t="shared" si="1090"/>
        <v>0</v>
      </c>
      <c r="CD1693" s="3">
        <f t="shared" si="1091"/>
        <v>0</v>
      </c>
      <c r="CE1693" s="3" t="str">
        <f t="shared" si="1092"/>
        <v/>
      </c>
      <c r="CF1693" s="3" t="e">
        <f>HLOOKUP(CE1693,'Valuation Data'!$D$2:$K$5,4,FALSE)</f>
        <v>#N/A</v>
      </c>
      <c r="CG1693" s="3">
        <f t="shared" si="1093"/>
        <v>87581</v>
      </c>
      <c r="CH1693" s="3" t="str">
        <f t="shared" si="1094"/>
        <v>No</v>
      </c>
      <c r="CI1693" s="3" t="str">
        <f>VLOOKUP(R1693,'Use Codes &amp; County Type'!A:D,4,FALSE)</f>
        <v>S</v>
      </c>
      <c r="CJ1693" s="3" t="str">
        <f t="shared" si="1095"/>
        <v>No</v>
      </c>
      <c r="CK1693" s="3" t="str">
        <f t="shared" si="1096"/>
        <v>Yes</v>
      </c>
      <c r="CL1693" s="3">
        <f t="shared" si="1097"/>
        <v>0.67</v>
      </c>
      <c r="CM1693" s="3">
        <f t="shared" si="1098"/>
        <v>58679.270000000004</v>
      </c>
      <c r="CN1693" s="3">
        <f t="shared" si="1099"/>
        <v>2638.47</v>
      </c>
      <c r="CO1693" s="3">
        <f t="shared" si="1100"/>
        <v>56040.800000000003</v>
      </c>
      <c r="CP1693" s="3">
        <f t="shared" si="1101"/>
        <v>3.0126054737899772E-2</v>
      </c>
      <c r="CR1693" s="3" t="str">
        <f t="shared" si="1102"/>
        <v>No</v>
      </c>
      <c r="CV1693" s="3" t="str">
        <f t="shared" si="1103"/>
        <v>*Bid</v>
      </c>
      <c r="CW1693" s="3">
        <f t="shared" si="1104"/>
        <v>1692</v>
      </c>
      <c r="CX1693" s="3">
        <f t="shared" si="1105"/>
        <v>436.83</v>
      </c>
      <c r="CY1693" s="3" t="str">
        <f t="shared" si="1106"/>
        <v>Ok</v>
      </c>
      <c r="CZ1693">
        <v>0</v>
      </c>
      <c r="DA1693">
        <v>0</v>
      </c>
    </row>
    <row r="1694" spans="1:105" x14ac:dyDescent="0.25">
      <c r="A1694">
        <v>1693</v>
      </c>
      <c r="B1694" t="s">
        <v>3</v>
      </c>
      <c r="C1694" t="s">
        <v>1802</v>
      </c>
      <c r="D1694">
        <v>175.25</v>
      </c>
      <c r="E1694">
        <v>2017</v>
      </c>
      <c r="F1694">
        <v>175.25</v>
      </c>
      <c r="G1694">
        <v>175.25</v>
      </c>
      <c r="H1694" s="3">
        <f t="shared" si="1066"/>
        <v>0</v>
      </c>
      <c r="I1694">
        <v>96466</v>
      </c>
      <c r="J1694" t="s">
        <v>2734</v>
      </c>
      <c r="K1694" t="s">
        <v>2738</v>
      </c>
      <c r="L1694">
        <v>32097</v>
      </c>
      <c r="M1694" t="s">
        <v>3992</v>
      </c>
      <c r="N1694" t="s">
        <v>4758</v>
      </c>
      <c r="O1694">
        <v>-81.523373435413504</v>
      </c>
      <c r="P1694">
        <v>30.6191888432806</v>
      </c>
      <c r="Q1694" t="s">
        <v>5993</v>
      </c>
      <c r="R1694">
        <v>0</v>
      </c>
      <c r="S1694" t="s">
        <v>6538</v>
      </c>
      <c r="T1694">
        <v>8001</v>
      </c>
      <c r="U1694" t="s">
        <v>6581</v>
      </c>
      <c r="V1694">
        <v>2017</v>
      </c>
      <c r="W1694">
        <v>8750</v>
      </c>
      <c r="X1694">
        <v>2017</v>
      </c>
      <c r="Y1694">
        <v>8750</v>
      </c>
      <c r="Z1694">
        <v>132.46</v>
      </c>
      <c r="AA1694" s="3">
        <f t="shared" si="1067"/>
        <v>0.75583452211126967</v>
      </c>
      <c r="AB1694" t="s">
        <v>6616</v>
      </c>
      <c r="AD1694" t="s">
        <v>6616</v>
      </c>
      <c r="AE1694" t="s">
        <v>6616</v>
      </c>
      <c r="AF1694" t="s">
        <v>6616</v>
      </c>
      <c r="AG1694" t="s">
        <v>6616</v>
      </c>
      <c r="AH1694" t="s">
        <v>6616</v>
      </c>
      <c r="AI1694" t="s">
        <v>6618</v>
      </c>
      <c r="AJ1694" t="s">
        <v>6618</v>
      </c>
      <c r="AK1694" t="s">
        <v>6618</v>
      </c>
      <c r="AL1694" t="s">
        <v>6618</v>
      </c>
      <c r="AM1694" t="s">
        <v>6618</v>
      </c>
      <c r="AN1694" t="s">
        <v>6618</v>
      </c>
      <c r="AO1694">
        <v>0</v>
      </c>
      <c r="AP1694" s="3" t="str">
        <f t="shared" si="1068"/>
        <v>No</v>
      </c>
      <c r="AQ1694" s="3" t="str">
        <f t="shared" si="1069"/>
        <v>No</v>
      </c>
      <c r="AR1694" s="3" t="str">
        <f t="shared" si="1070"/>
        <v>No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 t="s">
        <v>6634</v>
      </c>
      <c r="AZ1694">
        <v>0</v>
      </c>
      <c r="BA1694">
        <v>1</v>
      </c>
      <c r="BB1694" t="s">
        <v>6616</v>
      </c>
      <c r="BC1694" t="s">
        <v>6616</v>
      </c>
      <c r="BD1694" s="4" t="str">
        <f t="shared" si="1071"/>
        <v>No</v>
      </c>
      <c r="BE1694" t="s">
        <v>6640</v>
      </c>
      <c r="BF1694" s="3" t="str">
        <f t="shared" si="1072"/>
        <v>No</v>
      </c>
      <c r="BG1694" t="s">
        <v>6645</v>
      </c>
      <c r="BH1694" s="3" t="str">
        <f t="shared" si="1073"/>
        <v>96466 MT ZION LOOP</v>
      </c>
      <c r="BI1694" s="3" t="str">
        <f t="shared" si="1074"/>
        <v>Yulee</v>
      </c>
      <c r="BJ1694" s="3" t="str">
        <f t="shared" si="1075"/>
        <v>Florida</v>
      </c>
      <c r="BK1694" s="3">
        <f t="shared" si="1076"/>
        <v>32097</v>
      </c>
      <c r="BL1694" s="3" t="str">
        <f t="shared" si="1077"/>
        <v>96466 MT ZION LOOP YULEE FL 32097</v>
      </c>
      <c r="BM1694" s="3" t="str">
        <f t="shared" si="1078"/>
        <v/>
      </c>
      <c r="BN1694" s="3" t="str">
        <f t="shared" si="1079"/>
        <v>Pass</v>
      </c>
      <c r="BO1694" s="3" t="str">
        <f t="shared" si="1080"/>
        <v>No</v>
      </c>
      <c r="BP1694" s="3" t="str">
        <f t="shared" si="1081"/>
        <v>FV&lt;$10K</v>
      </c>
      <c r="BQ1694" t="s">
        <v>6650</v>
      </c>
      <c r="BR1694" s="3" t="str">
        <f t="shared" si="1082"/>
        <v>No, &lt; $20K Lien</v>
      </c>
      <c r="BS1694" s="3" t="str">
        <f t="shared" si="1083"/>
        <v>No, Lien &lt; $20K</v>
      </c>
      <c r="BT1694" t="s">
        <v>6650</v>
      </c>
      <c r="BU1694" s="3" t="str">
        <f t="shared" si="1084"/>
        <v>No</v>
      </c>
      <c r="BV1694" s="3" t="str">
        <f t="shared" si="1085"/>
        <v>No</v>
      </c>
      <c r="BW1694" s="3">
        <f t="shared" si="1086"/>
        <v>1</v>
      </c>
      <c r="BX1694" s="3" t="str">
        <f t="shared" si="1087"/>
        <v>No</v>
      </c>
      <c r="BY1694" s="3">
        <f t="shared" si="1088"/>
        <v>8750</v>
      </c>
      <c r="BZ1694">
        <v>1</v>
      </c>
      <c r="CA1694" s="3">
        <f t="shared" si="1089"/>
        <v>8750</v>
      </c>
      <c r="CC1694" s="3">
        <f t="shared" si="1090"/>
        <v>0</v>
      </c>
      <c r="CD1694" s="3">
        <f t="shared" si="1091"/>
        <v>0</v>
      </c>
      <c r="CE1694" s="3" t="str">
        <f t="shared" si="1092"/>
        <v/>
      </c>
      <c r="CF1694" s="3" t="e">
        <f>HLOOKUP(CE1694,'Valuation Data'!$D$2:$K$5,4,FALSE)</f>
        <v>#N/A</v>
      </c>
      <c r="CG1694" s="3">
        <f t="shared" si="1093"/>
        <v>8750</v>
      </c>
      <c r="CH1694" s="3" t="str">
        <f t="shared" si="1094"/>
        <v>No</v>
      </c>
      <c r="CI1694" s="3" t="str">
        <f>VLOOKUP(R1694,'Use Codes &amp; County Type'!A:D,4,FALSE)</f>
        <v>V</v>
      </c>
      <c r="CJ1694" s="3" t="str">
        <f t="shared" si="1095"/>
        <v>Yes</v>
      </c>
      <c r="CK1694" s="3" t="str">
        <f t="shared" si="1096"/>
        <v>No</v>
      </c>
      <c r="CL1694" s="3">
        <f t="shared" si="1097"/>
        <v>0</v>
      </c>
      <c r="CM1694" s="3">
        <f t="shared" si="1098"/>
        <v>0</v>
      </c>
      <c r="CN1694" s="3">
        <f t="shared" si="1099"/>
        <v>876.25</v>
      </c>
      <c r="CO1694" s="3">
        <f t="shared" si="1100"/>
        <v>-876.25</v>
      </c>
      <c r="CP1694" s="3">
        <f t="shared" si="1101"/>
        <v>0.10014285714285714</v>
      </c>
      <c r="CR1694" s="3" t="str">
        <f t="shared" si="1102"/>
        <v>No</v>
      </c>
      <c r="CV1694" s="3" t="str">
        <f t="shared" si="1103"/>
        <v>FMV&lt;$30K</v>
      </c>
      <c r="CW1694" s="3">
        <f t="shared" si="1104"/>
        <v>1693</v>
      </c>
      <c r="CX1694" s="3">
        <f t="shared" si="1105"/>
        <v>175.25</v>
      </c>
      <c r="CY1694" s="3" t="str">
        <f t="shared" si="1106"/>
        <v>Ok</v>
      </c>
      <c r="CZ1694">
        <v>0</v>
      </c>
      <c r="DA1694">
        <v>0</v>
      </c>
    </row>
    <row r="1695" spans="1:105" x14ac:dyDescent="0.25">
      <c r="A1695">
        <v>1694</v>
      </c>
      <c r="B1695" t="s">
        <v>3</v>
      </c>
      <c r="C1695" t="s">
        <v>1803</v>
      </c>
      <c r="D1695">
        <v>175.25</v>
      </c>
      <c r="E1695">
        <v>2017</v>
      </c>
      <c r="F1695">
        <v>175.25</v>
      </c>
      <c r="G1695">
        <v>175.25</v>
      </c>
      <c r="H1695" s="3">
        <f t="shared" si="1066"/>
        <v>0</v>
      </c>
      <c r="J1695" t="s">
        <v>2736</v>
      </c>
      <c r="K1695" t="s">
        <v>2738</v>
      </c>
      <c r="L1695">
        <v>32034</v>
      </c>
      <c r="M1695" t="s">
        <v>3993</v>
      </c>
      <c r="N1695" t="s">
        <v>4761</v>
      </c>
      <c r="O1695">
        <v>-81.523380847336</v>
      </c>
      <c r="P1695">
        <v>30.619326076857</v>
      </c>
      <c r="Q1695" t="s">
        <v>5993</v>
      </c>
      <c r="R1695">
        <v>0</v>
      </c>
      <c r="S1695" t="s">
        <v>6538</v>
      </c>
      <c r="T1695">
        <v>8001</v>
      </c>
      <c r="U1695" t="s">
        <v>6581</v>
      </c>
      <c r="V1695">
        <v>2017</v>
      </c>
      <c r="W1695">
        <v>8750</v>
      </c>
      <c r="X1695">
        <v>2017</v>
      </c>
      <c r="Y1695">
        <v>8750</v>
      </c>
      <c r="Z1695">
        <v>132.46</v>
      </c>
      <c r="AA1695" s="3">
        <f t="shared" si="1067"/>
        <v>0.75583452211126967</v>
      </c>
      <c r="AB1695" t="s">
        <v>6616</v>
      </c>
      <c r="AD1695" t="s">
        <v>6616</v>
      </c>
      <c r="AE1695" t="s">
        <v>6616</v>
      </c>
      <c r="AF1695" t="s">
        <v>6616</v>
      </c>
      <c r="AG1695" t="s">
        <v>6616</v>
      </c>
      <c r="AH1695" t="s">
        <v>6616</v>
      </c>
      <c r="AI1695" t="s">
        <v>6618</v>
      </c>
      <c r="AJ1695" t="s">
        <v>6618</v>
      </c>
      <c r="AK1695" t="s">
        <v>6618</v>
      </c>
      <c r="AL1695" t="s">
        <v>6618</v>
      </c>
      <c r="AM1695" t="s">
        <v>6618</v>
      </c>
      <c r="AN1695" t="s">
        <v>6618</v>
      </c>
      <c r="AO1695">
        <v>0</v>
      </c>
      <c r="AP1695" s="3" t="str">
        <f t="shared" si="1068"/>
        <v>No</v>
      </c>
      <c r="AQ1695" s="3" t="str">
        <f t="shared" si="1069"/>
        <v>No</v>
      </c>
      <c r="AR1695" s="3" t="str">
        <f t="shared" si="1070"/>
        <v>No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 t="s">
        <v>6634</v>
      </c>
      <c r="AZ1695">
        <v>0</v>
      </c>
      <c r="BA1695">
        <v>1</v>
      </c>
      <c r="BB1695" t="s">
        <v>6616</v>
      </c>
      <c r="BC1695" t="s">
        <v>6616</v>
      </c>
      <c r="BD1695" s="4" t="str">
        <f t="shared" si="1071"/>
        <v>No</v>
      </c>
      <c r="BE1695" t="s">
        <v>6640</v>
      </c>
      <c r="BF1695" s="3" t="str">
        <f t="shared" si="1072"/>
        <v>No</v>
      </c>
      <c r="BG1695" t="s">
        <v>6645</v>
      </c>
      <c r="BH1695" s="3" t="str">
        <f t="shared" si="1073"/>
        <v>ZION CIR</v>
      </c>
      <c r="BI1695" s="3" t="str">
        <f t="shared" si="1074"/>
        <v>Fernandina Beach</v>
      </c>
      <c r="BJ1695" s="3" t="str">
        <f t="shared" si="1075"/>
        <v>Florida</v>
      </c>
      <c r="BK1695" s="3">
        <f t="shared" si="1076"/>
        <v>32034</v>
      </c>
      <c r="BL1695" s="3" t="str">
        <f t="shared" si="1077"/>
        <v>ZION CIR FERNANDINA BEACH FL 32034</v>
      </c>
      <c r="BM1695" s="3" t="str">
        <f t="shared" si="1078"/>
        <v/>
      </c>
      <c r="BN1695" s="3" t="str">
        <f t="shared" si="1079"/>
        <v>Pass</v>
      </c>
      <c r="BO1695" s="3" t="str">
        <f t="shared" si="1080"/>
        <v>No</v>
      </c>
      <c r="BP1695" s="3" t="str">
        <f t="shared" si="1081"/>
        <v>FV&lt;$10K</v>
      </c>
      <c r="BQ1695" t="s">
        <v>6650</v>
      </c>
      <c r="BR1695" s="3" t="str">
        <f t="shared" si="1082"/>
        <v>No, &lt; $20K Lien</v>
      </c>
      <c r="BS1695" s="3" t="str">
        <f t="shared" si="1083"/>
        <v>No, Lien &lt; $20K</v>
      </c>
      <c r="BT1695" t="s">
        <v>6650</v>
      </c>
      <c r="BU1695" s="3" t="str">
        <f t="shared" si="1084"/>
        <v>No</v>
      </c>
      <c r="BV1695" s="3" t="str">
        <f t="shared" si="1085"/>
        <v>No</v>
      </c>
      <c r="BW1695" s="3">
        <f t="shared" si="1086"/>
        <v>1</v>
      </c>
      <c r="BX1695" s="3" t="str">
        <f t="shared" si="1087"/>
        <v>No</v>
      </c>
      <c r="BY1695" s="3">
        <f t="shared" si="1088"/>
        <v>8750</v>
      </c>
      <c r="BZ1695">
        <v>1</v>
      </c>
      <c r="CA1695" s="3">
        <f t="shared" si="1089"/>
        <v>8750</v>
      </c>
      <c r="CC1695" s="3">
        <f t="shared" si="1090"/>
        <v>0</v>
      </c>
      <c r="CD1695" s="3">
        <f t="shared" si="1091"/>
        <v>0</v>
      </c>
      <c r="CE1695" s="3" t="str">
        <f t="shared" si="1092"/>
        <v/>
      </c>
      <c r="CF1695" s="3" t="e">
        <f>HLOOKUP(CE1695,'Valuation Data'!$D$2:$K$5,4,FALSE)</f>
        <v>#N/A</v>
      </c>
      <c r="CG1695" s="3">
        <f t="shared" si="1093"/>
        <v>8750</v>
      </c>
      <c r="CH1695" s="3" t="str">
        <f t="shared" si="1094"/>
        <v>No</v>
      </c>
      <c r="CI1695" s="3" t="str">
        <f>VLOOKUP(R1695,'Use Codes &amp; County Type'!A:D,4,FALSE)</f>
        <v>V</v>
      </c>
      <c r="CJ1695" s="3" t="str">
        <f t="shared" si="1095"/>
        <v>Yes</v>
      </c>
      <c r="CK1695" s="3" t="str">
        <f t="shared" si="1096"/>
        <v>No</v>
      </c>
      <c r="CL1695" s="3">
        <f t="shared" si="1097"/>
        <v>0</v>
      </c>
      <c r="CM1695" s="3">
        <f t="shared" si="1098"/>
        <v>0</v>
      </c>
      <c r="CN1695" s="3">
        <f t="shared" si="1099"/>
        <v>876.25</v>
      </c>
      <c r="CO1695" s="3">
        <f t="shared" si="1100"/>
        <v>-876.25</v>
      </c>
      <c r="CP1695" s="3">
        <f t="shared" si="1101"/>
        <v>0.10014285714285714</v>
      </c>
      <c r="CR1695" s="3" t="str">
        <f t="shared" si="1102"/>
        <v>No</v>
      </c>
      <c r="CV1695" s="3" t="str">
        <f t="shared" si="1103"/>
        <v>FMV&lt;$30K</v>
      </c>
      <c r="CW1695" s="3">
        <f t="shared" si="1104"/>
        <v>1694</v>
      </c>
      <c r="CX1695" s="3">
        <f t="shared" si="1105"/>
        <v>175.25</v>
      </c>
      <c r="CY1695" s="3" t="str">
        <f t="shared" si="1106"/>
        <v>Ok</v>
      </c>
      <c r="CZ1695">
        <v>0</v>
      </c>
      <c r="DA1695">
        <v>0</v>
      </c>
    </row>
    <row r="1696" spans="1:105" x14ac:dyDescent="0.25">
      <c r="A1696">
        <v>1695</v>
      </c>
      <c r="B1696" t="s">
        <v>3</v>
      </c>
      <c r="C1696" t="s">
        <v>1804</v>
      </c>
      <c r="D1696">
        <v>670.53</v>
      </c>
      <c r="E1696">
        <v>2017</v>
      </c>
      <c r="F1696">
        <v>670.53</v>
      </c>
      <c r="G1696">
        <v>670.53</v>
      </c>
      <c r="H1696" s="3">
        <f t="shared" si="1066"/>
        <v>0</v>
      </c>
      <c r="J1696" t="s">
        <v>2736</v>
      </c>
      <c r="K1696" t="s">
        <v>2738</v>
      </c>
      <c r="L1696">
        <v>32034</v>
      </c>
      <c r="M1696" t="s">
        <v>3994</v>
      </c>
      <c r="N1696" t="s">
        <v>4761</v>
      </c>
      <c r="O1696">
        <v>-81.523486517670904</v>
      </c>
      <c r="P1696">
        <v>30.6194551033716</v>
      </c>
      <c r="Q1696" t="s">
        <v>5993</v>
      </c>
      <c r="R1696">
        <v>0</v>
      </c>
      <c r="S1696" t="s">
        <v>6538</v>
      </c>
      <c r="T1696">
        <v>8001</v>
      </c>
      <c r="U1696" t="s">
        <v>6581</v>
      </c>
      <c r="V1696">
        <v>2017</v>
      </c>
      <c r="W1696">
        <v>39000</v>
      </c>
      <c r="X1696">
        <v>2017</v>
      </c>
      <c r="Y1696">
        <v>39000</v>
      </c>
      <c r="Z1696">
        <v>590.41</v>
      </c>
      <c r="AA1696" s="3">
        <f t="shared" si="1067"/>
        <v>0.88051243046545269</v>
      </c>
      <c r="AB1696" t="s">
        <v>6616</v>
      </c>
      <c r="AD1696" t="s">
        <v>6616</v>
      </c>
      <c r="AE1696" t="s">
        <v>6616</v>
      </c>
      <c r="AF1696" t="s">
        <v>6616</v>
      </c>
      <c r="AG1696" t="s">
        <v>6616</v>
      </c>
      <c r="AH1696" t="s">
        <v>6616</v>
      </c>
      <c r="AI1696" t="s">
        <v>6618</v>
      </c>
      <c r="AJ1696" t="s">
        <v>6618</v>
      </c>
      <c r="AK1696" t="s">
        <v>6618</v>
      </c>
      <c r="AL1696" t="s">
        <v>6618</v>
      </c>
      <c r="AM1696" t="s">
        <v>6618</v>
      </c>
      <c r="AN1696" t="s">
        <v>6618</v>
      </c>
      <c r="AO1696">
        <v>0</v>
      </c>
      <c r="AP1696" s="3" t="str">
        <f t="shared" si="1068"/>
        <v>No</v>
      </c>
      <c r="AQ1696" s="3" t="str">
        <f t="shared" si="1069"/>
        <v>No</v>
      </c>
      <c r="AR1696" s="3" t="str">
        <f t="shared" si="1070"/>
        <v>No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 t="s">
        <v>6634</v>
      </c>
      <c r="AZ1696">
        <v>0</v>
      </c>
      <c r="BA1696">
        <v>1</v>
      </c>
      <c r="BB1696" t="s">
        <v>6616</v>
      </c>
      <c r="BC1696" t="s">
        <v>6616</v>
      </c>
      <c r="BD1696" s="4" t="str">
        <f t="shared" si="1071"/>
        <v>No</v>
      </c>
      <c r="BE1696" t="s">
        <v>6640</v>
      </c>
      <c r="BF1696" s="3" t="str">
        <f t="shared" si="1072"/>
        <v>No</v>
      </c>
      <c r="BG1696" t="s">
        <v>6645</v>
      </c>
      <c r="BH1696" s="3" t="str">
        <f t="shared" si="1073"/>
        <v>A1A/ZION CR</v>
      </c>
      <c r="BI1696" s="3" t="str">
        <f t="shared" si="1074"/>
        <v>Fernandina Beach</v>
      </c>
      <c r="BJ1696" s="3" t="str">
        <f t="shared" si="1075"/>
        <v>Florida</v>
      </c>
      <c r="BK1696" s="3">
        <f t="shared" si="1076"/>
        <v>32034</v>
      </c>
      <c r="BL1696" s="3" t="str">
        <f t="shared" si="1077"/>
        <v>A1A/ZION CR FERNANDINA BEACH FL 32034</v>
      </c>
      <c r="BM1696" s="3" t="str">
        <f t="shared" si="1078"/>
        <v/>
      </c>
      <c r="BN1696" s="3" t="str">
        <f t="shared" si="1079"/>
        <v>Pass</v>
      </c>
      <c r="BO1696" s="3" t="str">
        <f t="shared" si="1080"/>
        <v>No</v>
      </c>
      <c r="BP1696" s="3" t="str">
        <f t="shared" si="1081"/>
        <v>FV&lt;$10K</v>
      </c>
      <c r="BQ1696" t="s">
        <v>6650</v>
      </c>
      <c r="BR1696" s="3" t="str">
        <f t="shared" si="1082"/>
        <v>No, &lt; $20K Lien</v>
      </c>
      <c r="BS1696" s="3" t="str">
        <f t="shared" si="1083"/>
        <v>No, Lien &lt; $20K</v>
      </c>
      <c r="BT1696" t="s">
        <v>6650</v>
      </c>
      <c r="BU1696" s="3" t="str">
        <f t="shared" si="1084"/>
        <v>No</v>
      </c>
      <c r="BV1696" s="3" t="str">
        <f t="shared" si="1085"/>
        <v>No</v>
      </c>
      <c r="BW1696" s="3">
        <f t="shared" si="1086"/>
        <v>1</v>
      </c>
      <c r="BX1696" s="3" t="str">
        <f t="shared" si="1087"/>
        <v>No</v>
      </c>
      <c r="BY1696" s="3">
        <f t="shared" si="1088"/>
        <v>39000</v>
      </c>
      <c r="BZ1696">
        <v>1</v>
      </c>
      <c r="CA1696" s="3">
        <f t="shared" si="1089"/>
        <v>39000</v>
      </c>
      <c r="CC1696" s="3">
        <f t="shared" si="1090"/>
        <v>0</v>
      </c>
      <c r="CD1696" s="3">
        <f t="shared" si="1091"/>
        <v>0</v>
      </c>
      <c r="CE1696" s="3" t="str">
        <f t="shared" si="1092"/>
        <v/>
      </c>
      <c r="CF1696" s="3" t="e">
        <f>HLOOKUP(CE1696,'Valuation Data'!$D$2:$K$5,4,FALSE)</f>
        <v>#N/A</v>
      </c>
      <c r="CG1696" s="3">
        <f t="shared" si="1093"/>
        <v>39000</v>
      </c>
      <c r="CH1696" s="3" t="str">
        <f t="shared" si="1094"/>
        <v>No</v>
      </c>
      <c r="CI1696" s="3" t="str">
        <f>VLOOKUP(R1696,'Use Codes &amp; County Type'!A:D,4,FALSE)</f>
        <v>V</v>
      </c>
      <c r="CJ1696" s="3" t="str">
        <f t="shared" si="1095"/>
        <v>Yes</v>
      </c>
      <c r="CK1696" s="3" t="str">
        <f t="shared" si="1096"/>
        <v>No</v>
      </c>
      <c r="CL1696" s="3">
        <f t="shared" si="1097"/>
        <v>0</v>
      </c>
      <c r="CM1696" s="3">
        <f t="shared" si="1098"/>
        <v>0</v>
      </c>
      <c r="CN1696" s="3">
        <f t="shared" si="1099"/>
        <v>3352.6499999999996</v>
      </c>
      <c r="CO1696" s="3">
        <f t="shared" si="1100"/>
        <v>-3352.6499999999996</v>
      </c>
      <c r="CP1696" s="3">
        <f t="shared" si="1101"/>
        <v>8.596538461538461E-2</v>
      </c>
      <c r="CR1696" s="3" t="str">
        <f t="shared" si="1102"/>
        <v>No</v>
      </c>
      <c r="CV1696" s="3" t="str">
        <f t="shared" si="1103"/>
        <v>Vacant, No Sales Data</v>
      </c>
      <c r="CW1696" s="3">
        <f t="shared" si="1104"/>
        <v>1695</v>
      </c>
      <c r="CX1696" s="3">
        <f t="shared" si="1105"/>
        <v>670.53</v>
      </c>
      <c r="CY1696" s="3" t="str">
        <f t="shared" si="1106"/>
        <v>Ok</v>
      </c>
      <c r="CZ1696">
        <v>0</v>
      </c>
      <c r="DA1696">
        <v>0</v>
      </c>
    </row>
    <row r="1697" spans="1:105" x14ac:dyDescent="0.25">
      <c r="A1697">
        <v>1696</v>
      </c>
      <c r="B1697" t="s">
        <v>3</v>
      </c>
      <c r="C1697" t="s">
        <v>1805</v>
      </c>
      <c r="D1697">
        <v>620.88</v>
      </c>
      <c r="E1697">
        <v>2017</v>
      </c>
      <c r="F1697">
        <v>620.88</v>
      </c>
      <c r="G1697">
        <v>620.88</v>
      </c>
      <c r="H1697" s="3">
        <f t="shared" si="1066"/>
        <v>0</v>
      </c>
      <c r="J1697" t="s">
        <v>2736</v>
      </c>
      <c r="K1697" t="s">
        <v>2738</v>
      </c>
      <c r="L1697">
        <v>32034</v>
      </c>
      <c r="M1697" t="s">
        <v>3995</v>
      </c>
      <c r="N1697" t="s">
        <v>4761</v>
      </c>
      <c r="O1697">
        <v>-81.523331450066607</v>
      </c>
      <c r="P1697">
        <v>30.619424043212302</v>
      </c>
      <c r="Q1697" t="s">
        <v>5994</v>
      </c>
      <c r="R1697">
        <v>0</v>
      </c>
      <c r="S1697" t="s">
        <v>6538</v>
      </c>
      <c r="T1697">
        <v>8001</v>
      </c>
      <c r="U1697" t="s">
        <v>6581</v>
      </c>
      <c r="V1697">
        <v>2017</v>
      </c>
      <c r="W1697">
        <v>35967</v>
      </c>
      <c r="X1697">
        <v>2017</v>
      </c>
      <c r="Y1697">
        <v>35967</v>
      </c>
      <c r="Z1697">
        <v>544.5</v>
      </c>
      <c r="AA1697" s="3">
        <f t="shared" si="1067"/>
        <v>0.8769810591418632</v>
      </c>
      <c r="AB1697" t="s">
        <v>6616</v>
      </c>
      <c r="AD1697" t="s">
        <v>6616</v>
      </c>
      <c r="AE1697" t="s">
        <v>6616</v>
      </c>
      <c r="AF1697" t="s">
        <v>6616</v>
      </c>
      <c r="AG1697" t="s">
        <v>6616</v>
      </c>
      <c r="AH1697" t="s">
        <v>6616</v>
      </c>
      <c r="AI1697" t="s">
        <v>6618</v>
      </c>
      <c r="AJ1697" t="s">
        <v>6618</v>
      </c>
      <c r="AK1697" t="s">
        <v>6618</v>
      </c>
      <c r="AL1697" t="s">
        <v>6618</v>
      </c>
      <c r="AM1697" t="s">
        <v>6618</v>
      </c>
      <c r="AN1697" t="s">
        <v>6618</v>
      </c>
      <c r="AO1697">
        <v>0</v>
      </c>
      <c r="AP1697" s="3" t="str">
        <f t="shared" si="1068"/>
        <v>No</v>
      </c>
      <c r="AQ1697" s="3" t="str">
        <f t="shared" si="1069"/>
        <v>No</v>
      </c>
      <c r="AR1697" s="3" t="str">
        <f t="shared" si="1070"/>
        <v>No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 t="s">
        <v>6634</v>
      </c>
      <c r="AZ1697">
        <v>0</v>
      </c>
      <c r="BA1697">
        <v>1</v>
      </c>
      <c r="BB1697" t="s">
        <v>6616</v>
      </c>
      <c r="BC1697" t="s">
        <v>6616</v>
      </c>
      <c r="BD1697" s="4" t="str">
        <f t="shared" si="1071"/>
        <v>No</v>
      </c>
      <c r="BE1697" t="s">
        <v>6640</v>
      </c>
      <c r="BF1697" s="3" t="str">
        <f t="shared" si="1072"/>
        <v>No</v>
      </c>
      <c r="BG1697" t="s">
        <v>6645</v>
      </c>
      <c r="BH1697" s="3" t="str">
        <f t="shared" si="1073"/>
        <v>A1A/ ZION CR</v>
      </c>
      <c r="BI1697" s="3" t="str">
        <f t="shared" si="1074"/>
        <v>Fernandina Beach</v>
      </c>
      <c r="BJ1697" s="3" t="str">
        <f t="shared" si="1075"/>
        <v>Florida</v>
      </c>
      <c r="BK1697" s="3">
        <f t="shared" si="1076"/>
        <v>32034</v>
      </c>
      <c r="BL1697" s="3" t="str">
        <f t="shared" si="1077"/>
        <v>A1A/ ZION CR FERNANDINA BEACH FL 32034</v>
      </c>
      <c r="BM1697" s="3" t="str">
        <f t="shared" si="1078"/>
        <v/>
      </c>
      <c r="BN1697" s="3" t="str">
        <f t="shared" si="1079"/>
        <v>Pass</v>
      </c>
      <c r="BO1697" s="3" t="str">
        <f t="shared" si="1080"/>
        <v>No</v>
      </c>
      <c r="BP1697" s="3" t="str">
        <f t="shared" si="1081"/>
        <v>FV&lt;$10K</v>
      </c>
      <c r="BQ1697" t="s">
        <v>6650</v>
      </c>
      <c r="BR1697" s="3" t="str">
        <f t="shared" si="1082"/>
        <v>No, &lt; $20K Lien</v>
      </c>
      <c r="BS1697" s="3" t="str">
        <f t="shared" si="1083"/>
        <v>No, Lien &lt; $20K</v>
      </c>
      <c r="BT1697" t="s">
        <v>6650</v>
      </c>
      <c r="BU1697" s="3" t="str">
        <f t="shared" si="1084"/>
        <v>No</v>
      </c>
      <c r="BV1697" s="3" t="str">
        <f t="shared" si="1085"/>
        <v>No</v>
      </c>
      <c r="BW1697" s="3">
        <f t="shared" si="1086"/>
        <v>1</v>
      </c>
      <c r="BX1697" s="3" t="str">
        <f t="shared" si="1087"/>
        <v>No</v>
      </c>
      <c r="BY1697" s="3">
        <f t="shared" si="1088"/>
        <v>35967</v>
      </c>
      <c r="BZ1697">
        <v>1</v>
      </c>
      <c r="CA1697" s="3">
        <f t="shared" si="1089"/>
        <v>35967</v>
      </c>
      <c r="CC1697" s="3">
        <f t="shared" si="1090"/>
        <v>0</v>
      </c>
      <c r="CD1697" s="3">
        <f t="shared" si="1091"/>
        <v>0</v>
      </c>
      <c r="CE1697" s="3" t="str">
        <f t="shared" si="1092"/>
        <v/>
      </c>
      <c r="CF1697" s="3" t="e">
        <f>HLOOKUP(CE1697,'Valuation Data'!$D$2:$K$5,4,FALSE)</f>
        <v>#N/A</v>
      </c>
      <c r="CG1697" s="3">
        <f t="shared" si="1093"/>
        <v>35967</v>
      </c>
      <c r="CH1697" s="3" t="str">
        <f t="shared" si="1094"/>
        <v>No</v>
      </c>
      <c r="CI1697" s="3" t="str">
        <f>VLOOKUP(R1697,'Use Codes &amp; County Type'!A:D,4,FALSE)</f>
        <v>V</v>
      </c>
      <c r="CJ1697" s="3" t="str">
        <f t="shared" si="1095"/>
        <v>Yes</v>
      </c>
      <c r="CK1697" s="3" t="str">
        <f t="shared" si="1096"/>
        <v>No</v>
      </c>
      <c r="CL1697" s="3">
        <f t="shared" si="1097"/>
        <v>0</v>
      </c>
      <c r="CM1697" s="3">
        <f t="shared" si="1098"/>
        <v>0</v>
      </c>
      <c r="CN1697" s="3">
        <f t="shared" si="1099"/>
        <v>3104.4</v>
      </c>
      <c r="CO1697" s="3">
        <f t="shared" si="1100"/>
        <v>-3104.4</v>
      </c>
      <c r="CP1697" s="3">
        <f t="shared" si="1101"/>
        <v>8.6312453081991827E-2</v>
      </c>
      <c r="CR1697" s="3" t="str">
        <f t="shared" si="1102"/>
        <v>No</v>
      </c>
      <c r="CV1697" s="3" t="str">
        <f t="shared" si="1103"/>
        <v>Vacant, No Sales Data</v>
      </c>
      <c r="CW1697" s="3">
        <f t="shared" si="1104"/>
        <v>1696</v>
      </c>
      <c r="CX1697" s="3">
        <f t="shared" si="1105"/>
        <v>620.88</v>
      </c>
      <c r="CY1697" s="3" t="str">
        <f t="shared" si="1106"/>
        <v>Ok</v>
      </c>
      <c r="CZ1697">
        <v>0</v>
      </c>
      <c r="DA1697">
        <v>0</v>
      </c>
    </row>
    <row r="1698" spans="1:105" x14ac:dyDescent="0.25">
      <c r="A1698">
        <v>1697</v>
      </c>
      <c r="B1698" t="s">
        <v>3</v>
      </c>
      <c r="C1698" t="s">
        <v>1806</v>
      </c>
      <c r="D1698">
        <v>3538.03</v>
      </c>
      <c r="E1698">
        <v>2017</v>
      </c>
      <c r="F1698">
        <v>3538.03</v>
      </c>
      <c r="G1698">
        <v>3538.03</v>
      </c>
      <c r="H1698" s="3">
        <f t="shared" si="1066"/>
        <v>0</v>
      </c>
      <c r="J1698" t="s">
        <v>2736</v>
      </c>
      <c r="K1698" t="s">
        <v>2738</v>
      </c>
      <c r="L1698">
        <v>32034</v>
      </c>
      <c r="M1698" t="s">
        <v>3996</v>
      </c>
      <c r="N1698" t="s">
        <v>4761</v>
      </c>
      <c r="O1698">
        <v>-81.533779037719597</v>
      </c>
      <c r="P1698">
        <v>30.631332208748098</v>
      </c>
      <c r="Q1698" t="s">
        <v>5995</v>
      </c>
      <c r="R1698">
        <v>0</v>
      </c>
      <c r="S1698" t="s">
        <v>6538</v>
      </c>
      <c r="T1698">
        <v>8001</v>
      </c>
      <c r="U1698" t="s">
        <v>6581</v>
      </c>
      <c r="V1698">
        <v>2017</v>
      </c>
      <c r="W1698">
        <v>197082</v>
      </c>
      <c r="X1698">
        <v>2017</v>
      </c>
      <c r="Y1698">
        <v>236220</v>
      </c>
      <c r="Z1698">
        <v>3241.83</v>
      </c>
      <c r="AA1698" s="3">
        <f t="shared" si="1067"/>
        <v>0.91628109428128079</v>
      </c>
      <c r="AB1698" t="s">
        <v>6616</v>
      </c>
      <c r="AI1698" t="s">
        <v>6618</v>
      </c>
      <c r="AJ1698" t="s">
        <v>6618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 s="3" t="str">
        <f t="shared" si="1068"/>
        <v>No</v>
      </c>
      <c r="AQ1698" s="3" t="str">
        <f t="shared" si="1069"/>
        <v>No</v>
      </c>
      <c r="AR1698" s="3" t="str">
        <f t="shared" si="1070"/>
        <v>No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 t="s">
        <v>6634</v>
      </c>
      <c r="AZ1698">
        <v>0</v>
      </c>
      <c r="BA1698">
        <v>0</v>
      </c>
      <c r="BB1698" t="s">
        <v>6616</v>
      </c>
      <c r="BC1698" t="s">
        <v>6616</v>
      </c>
      <c r="BD1698" s="4" t="str">
        <f t="shared" si="1071"/>
        <v>No</v>
      </c>
      <c r="BE1698" t="s">
        <v>6640</v>
      </c>
      <c r="BF1698" s="3" t="str">
        <f t="shared" si="1072"/>
        <v>No</v>
      </c>
      <c r="BG1698" t="s">
        <v>6645</v>
      </c>
      <c r="BH1698" s="3" t="str">
        <f t="shared" si="1073"/>
        <v>BLACKROCK RD</v>
      </c>
      <c r="BI1698" s="3" t="str">
        <f t="shared" si="1074"/>
        <v>Fernandina Beach</v>
      </c>
      <c r="BJ1698" s="3" t="str">
        <f t="shared" si="1075"/>
        <v>Florida</v>
      </c>
      <c r="BK1698" s="3">
        <f t="shared" si="1076"/>
        <v>32034</v>
      </c>
      <c r="BL1698" s="3" t="str">
        <f t="shared" si="1077"/>
        <v>BLACKROCK RD FERNANDINA BEACH FL 32034</v>
      </c>
      <c r="BM1698" s="3" t="str">
        <f t="shared" si="1078"/>
        <v/>
      </c>
      <c r="BN1698" s="3" t="str">
        <f t="shared" si="1079"/>
        <v>Pass</v>
      </c>
      <c r="BO1698" s="3" t="str">
        <f t="shared" si="1080"/>
        <v>No</v>
      </c>
      <c r="BP1698" s="3" t="str">
        <f t="shared" si="1081"/>
        <v>FV&lt;$10K</v>
      </c>
      <c r="BQ1698" t="s">
        <v>6650</v>
      </c>
      <c r="BR1698" s="3" t="str">
        <f t="shared" si="1082"/>
        <v>No, &lt; $20K Lien</v>
      </c>
      <c r="BS1698" s="3" t="str">
        <f t="shared" si="1083"/>
        <v>No, Lien &lt; $20K</v>
      </c>
      <c r="BT1698" t="s">
        <v>6650</v>
      </c>
      <c r="BU1698" s="3" t="str">
        <f t="shared" si="1084"/>
        <v>No</v>
      </c>
      <c r="BV1698" s="3" t="str">
        <f t="shared" si="1085"/>
        <v>No</v>
      </c>
      <c r="BW1698" s="3">
        <f t="shared" si="1086"/>
        <v>0</v>
      </c>
      <c r="BX1698" s="3" t="str">
        <f t="shared" si="1087"/>
        <v>No</v>
      </c>
      <c r="BY1698" s="3">
        <f t="shared" si="1088"/>
        <v>197082</v>
      </c>
      <c r="BZ1698">
        <v>1</v>
      </c>
      <c r="CA1698" s="3">
        <f t="shared" si="1089"/>
        <v>197082</v>
      </c>
      <c r="CC1698" s="3">
        <f t="shared" si="1090"/>
        <v>0</v>
      </c>
      <c r="CD1698" s="3">
        <f t="shared" si="1091"/>
        <v>0</v>
      </c>
      <c r="CE1698" s="3" t="str">
        <f t="shared" si="1092"/>
        <v/>
      </c>
      <c r="CF1698" s="3" t="e">
        <f>HLOOKUP(CE1698,'Valuation Data'!$D$2:$K$5,4,FALSE)</f>
        <v>#N/A</v>
      </c>
      <c r="CG1698" s="3">
        <f t="shared" si="1093"/>
        <v>197082</v>
      </c>
      <c r="CH1698" s="3" t="str">
        <f t="shared" si="1094"/>
        <v>No</v>
      </c>
      <c r="CI1698" s="3" t="str">
        <f>VLOOKUP(R1698,'Use Codes &amp; County Type'!A:D,4,FALSE)</f>
        <v>V</v>
      </c>
      <c r="CJ1698" s="3" t="str">
        <f t="shared" si="1095"/>
        <v>Yes</v>
      </c>
      <c r="CK1698" s="3" t="str">
        <f t="shared" si="1096"/>
        <v>No</v>
      </c>
      <c r="CL1698" s="3">
        <f t="shared" si="1097"/>
        <v>0</v>
      </c>
      <c r="CM1698" s="3">
        <f t="shared" si="1098"/>
        <v>0</v>
      </c>
      <c r="CN1698" s="3">
        <f t="shared" si="1099"/>
        <v>14152.12</v>
      </c>
      <c r="CO1698" s="3">
        <f t="shared" si="1100"/>
        <v>-14152.12</v>
      </c>
      <c r="CP1698" s="3">
        <f t="shared" si="1101"/>
        <v>7.1808282846733851E-2</v>
      </c>
      <c r="CR1698" s="3" t="str">
        <f t="shared" si="1102"/>
        <v>No</v>
      </c>
      <c r="CV1698" s="3" t="str">
        <f t="shared" si="1103"/>
        <v>Vacant, No Sales Data</v>
      </c>
      <c r="CW1698" s="3">
        <f t="shared" si="1104"/>
        <v>1697</v>
      </c>
      <c r="CX1698" s="3">
        <f t="shared" si="1105"/>
        <v>3538.03</v>
      </c>
      <c r="CY1698" s="3" t="str">
        <f t="shared" si="1106"/>
        <v>Ok</v>
      </c>
      <c r="CZ1698">
        <v>0</v>
      </c>
      <c r="DA1698">
        <v>0</v>
      </c>
    </row>
    <row r="1699" spans="1:105" x14ac:dyDescent="0.25">
      <c r="A1699">
        <v>1698</v>
      </c>
      <c r="B1699" t="s">
        <v>3</v>
      </c>
      <c r="C1699" t="s">
        <v>1807</v>
      </c>
      <c r="D1699">
        <v>87.55</v>
      </c>
      <c r="E1699">
        <v>2017</v>
      </c>
      <c r="F1699">
        <v>87.55</v>
      </c>
      <c r="G1699">
        <v>87.55</v>
      </c>
      <c r="H1699" s="3">
        <f t="shared" si="1066"/>
        <v>0</v>
      </c>
      <c r="I1699">
        <v>96063</v>
      </c>
      <c r="J1699" t="s">
        <v>2734</v>
      </c>
      <c r="K1699" t="s">
        <v>2738</v>
      </c>
      <c r="L1699">
        <v>32097</v>
      </c>
      <c r="M1699" t="s">
        <v>3997</v>
      </c>
      <c r="N1699" t="s">
        <v>4758</v>
      </c>
      <c r="O1699">
        <v>-81.532535122917906</v>
      </c>
      <c r="P1699">
        <v>30.627615941148299</v>
      </c>
      <c r="Q1699" t="s">
        <v>5996</v>
      </c>
      <c r="R1699">
        <v>56</v>
      </c>
      <c r="S1699" t="s">
        <v>6536</v>
      </c>
      <c r="T1699">
        <v>7009</v>
      </c>
      <c r="U1699" t="s">
        <v>6579</v>
      </c>
      <c r="V1699">
        <v>2017</v>
      </c>
      <c r="W1699">
        <v>3392</v>
      </c>
      <c r="X1699">
        <v>2017</v>
      </c>
      <c r="Y1699">
        <v>174900</v>
      </c>
      <c r="Z1699">
        <v>51.36</v>
      </c>
      <c r="AA1699" s="3">
        <f t="shared" si="1067"/>
        <v>0.58663620788121074</v>
      </c>
      <c r="AB1699" t="s">
        <v>6616</v>
      </c>
      <c r="AD1699" t="s">
        <v>6616</v>
      </c>
      <c r="AF1699" t="s">
        <v>6616</v>
      </c>
      <c r="AG1699" t="s">
        <v>6616</v>
      </c>
      <c r="AI1699" t="s">
        <v>6618</v>
      </c>
      <c r="AJ1699" t="s">
        <v>6618</v>
      </c>
      <c r="AK1699" t="s">
        <v>6618</v>
      </c>
      <c r="AL1699" t="s">
        <v>6618</v>
      </c>
      <c r="AM1699">
        <v>0</v>
      </c>
      <c r="AN1699">
        <v>0</v>
      </c>
      <c r="AO1699">
        <v>0</v>
      </c>
      <c r="AP1699" s="3" t="str">
        <f t="shared" si="1068"/>
        <v>No</v>
      </c>
      <c r="AQ1699" s="3" t="str">
        <f t="shared" si="1069"/>
        <v>No</v>
      </c>
      <c r="AR1699" s="3" t="str">
        <f t="shared" si="1070"/>
        <v>No</v>
      </c>
      <c r="AS1699">
        <v>0</v>
      </c>
      <c r="AT1699">
        <v>0</v>
      </c>
      <c r="AU1699">
        <v>206750</v>
      </c>
      <c r="AV1699" t="s">
        <v>6624</v>
      </c>
      <c r="AW1699">
        <v>0</v>
      </c>
      <c r="AX1699">
        <v>2</v>
      </c>
      <c r="AY1699" t="s">
        <v>6634</v>
      </c>
      <c r="AZ1699" t="s">
        <v>6638</v>
      </c>
      <c r="BA1699">
        <v>1</v>
      </c>
      <c r="BB1699" t="s">
        <v>6616</v>
      </c>
      <c r="BC1699" t="s">
        <v>6616</v>
      </c>
      <c r="BD1699" s="4" t="str">
        <f t="shared" si="1071"/>
        <v>No</v>
      </c>
      <c r="BE1699" t="s">
        <v>6640</v>
      </c>
      <c r="BF1699" s="3" t="str">
        <f t="shared" si="1072"/>
        <v>No</v>
      </c>
      <c r="BG1699" t="s">
        <v>6645</v>
      </c>
      <c r="BH1699" s="3" t="str">
        <f t="shared" si="1073"/>
        <v>96063 BLACKROCK RD</v>
      </c>
      <c r="BI1699" s="3" t="str">
        <f t="shared" si="1074"/>
        <v>Yulee</v>
      </c>
      <c r="BJ1699" s="3" t="str">
        <f t="shared" si="1075"/>
        <v>Florida</v>
      </c>
      <c r="BK1699" s="3">
        <f t="shared" si="1076"/>
        <v>32097</v>
      </c>
      <c r="BL1699" s="3" t="str">
        <f t="shared" si="1077"/>
        <v>96063 BLACKROCK RD YULEE FL 32097</v>
      </c>
      <c r="BM1699" s="3" t="str">
        <f t="shared" si="1078"/>
        <v>L</v>
      </c>
      <c r="BN1699" s="3" t="str">
        <f t="shared" si="1079"/>
        <v>Lien&lt;$150</v>
      </c>
      <c r="BO1699" s="3" t="str">
        <f t="shared" si="1080"/>
        <v>No</v>
      </c>
      <c r="BP1699" s="3" t="str">
        <f t="shared" si="1081"/>
        <v>FV&lt;$10K</v>
      </c>
      <c r="BQ1699" t="s">
        <v>6650</v>
      </c>
      <c r="BR1699" s="3" t="str">
        <f t="shared" si="1082"/>
        <v>No, &lt; $20K Lien</v>
      </c>
      <c r="BS1699" s="3" t="str">
        <f t="shared" si="1083"/>
        <v>No, Lien &lt; $20K</v>
      </c>
      <c r="BT1699" t="s">
        <v>6650</v>
      </c>
      <c r="BU1699" s="3" t="str">
        <f t="shared" si="1084"/>
        <v>No</v>
      </c>
      <c r="BV1699" s="3" t="str">
        <f t="shared" si="1085"/>
        <v>No</v>
      </c>
      <c r="BW1699" s="3">
        <f t="shared" si="1086"/>
        <v>1</v>
      </c>
      <c r="BX1699" s="3" t="str">
        <f t="shared" si="1087"/>
        <v>No</v>
      </c>
      <c r="BY1699" s="3">
        <f t="shared" si="1088"/>
        <v>3392</v>
      </c>
      <c r="BZ1699">
        <v>1</v>
      </c>
      <c r="CA1699" s="3">
        <f t="shared" si="1089"/>
        <v>3392</v>
      </c>
      <c r="CC1699" s="3">
        <f t="shared" si="1090"/>
        <v>0</v>
      </c>
      <c r="CD1699" s="3">
        <f t="shared" si="1091"/>
        <v>0</v>
      </c>
      <c r="CE1699" s="3" t="str">
        <f t="shared" si="1092"/>
        <v/>
      </c>
      <c r="CF1699" s="3" t="e">
        <f>HLOOKUP(CE1699,'Valuation Data'!$D$2:$K$5,4,FALSE)</f>
        <v>#N/A</v>
      </c>
      <c r="CG1699" s="3">
        <f t="shared" si="1093"/>
        <v>3392</v>
      </c>
      <c r="CH1699" s="3" t="str">
        <f t="shared" si="1094"/>
        <v>No</v>
      </c>
      <c r="CI1699" s="3" t="str">
        <f>VLOOKUP(R1699,'Use Codes &amp; County Type'!A:D,4,FALSE)</f>
        <v>V</v>
      </c>
      <c r="CJ1699" s="3" t="str">
        <f t="shared" si="1095"/>
        <v>Yes</v>
      </c>
      <c r="CK1699" s="3" t="str">
        <f t="shared" si="1096"/>
        <v>No</v>
      </c>
      <c r="CL1699" s="3">
        <f t="shared" si="1097"/>
        <v>0</v>
      </c>
      <c r="CM1699" s="3">
        <f t="shared" si="1098"/>
        <v>0</v>
      </c>
      <c r="CN1699" s="3">
        <f t="shared" si="1099"/>
        <v>437.75</v>
      </c>
      <c r="CO1699" s="3">
        <f t="shared" si="1100"/>
        <v>-437.75</v>
      </c>
      <c r="CP1699" s="3">
        <f t="shared" si="1101"/>
        <v>0.12905365566037735</v>
      </c>
      <c r="CR1699" s="3" t="str">
        <f t="shared" si="1102"/>
        <v>No</v>
      </c>
      <c r="CV1699" s="3" t="str">
        <f t="shared" si="1103"/>
        <v>Lien&lt;$150</v>
      </c>
      <c r="CW1699" s="3">
        <f t="shared" si="1104"/>
        <v>1698</v>
      </c>
      <c r="CX1699" s="3">
        <f t="shared" si="1105"/>
        <v>87.55</v>
      </c>
      <c r="CY1699" s="3" t="str">
        <f t="shared" si="1106"/>
        <v>Ok</v>
      </c>
      <c r="CZ1699">
        <v>0</v>
      </c>
      <c r="DA1699">
        <v>0</v>
      </c>
    </row>
    <row r="1700" spans="1:105" x14ac:dyDescent="0.25">
      <c r="A1700">
        <v>1699</v>
      </c>
      <c r="B1700" t="s">
        <v>3</v>
      </c>
      <c r="C1700" t="s">
        <v>1808</v>
      </c>
      <c r="D1700">
        <v>403.26</v>
      </c>
      <c r="E1700">
        <v>2017</v>
      </c>
      <c r="F1700">
        <v>403.26</v>
      </c>
      <c r="G1700">
        <v>403.26</v>
      </c>
      <c r="H1700" s="3">
        <f t="shared" si="1066"/>
        <v>0</v>
      </c>
      <c r="J1700" t="s">
        <v>2736</v>
      </c>
      <c r="K1700" t="s">
        <v>2738</v>
      </c>
      <c r="L1700">
        <v>32034</v>
      </c>
      <c r="M1700" t="s">
        <v>3998</v>
      </c>
      <c r="N1700" t="s">
        <v>4761</v>
      </c>
      <c r="O1700">
        <v>-81.543633470165204</v>
      </c>
      <c r="P1700">
        <v>30.620535686928498</v>
      </c>
      <c r="Q1700" t="s">
        <v>5689</v>
      </c>
      <c r="R1700">
        <v>0</v>
      </c>
      <c r="S1700" t="s">
        <v>6538</v>
      </c>
      <c r="T1700">
        <v>8001</v>
      </c>
      <c r="U1700" t="s">
        <v>6581</v>
      </c>
      <c r="V1700">
        <v>2017</v>
      </c>
      <c r="W1700">
        <v>22675</v>
      </c>
      <c r="X1700">
        <v>2017</v>
      </c>
      <c r="Y1700">
        <v>22675</v>
      </c>
      <c r="Z1700">
        <v>343.28</v>
      </c>
      <c r="AA1700" s="3">
        <f t="shared" si="1067"/>
        <v>0.85126221296434057</v>
      </c>
      <c r="AB1700" t="s">
        <v>6616</v>
      </c>
      <c r="AC1700" t="s">
        <v>6616</v>
      </c>
      <c r="AD1700" t="s">
        <v>6616</v>
      </c>
      <c r="AE1700" t="s">
        <v>6616</v>
      </c>
      <c r="AF1700" t="s">
        <v>6616</v>
      </c>
      <c r="AG1700" t="s">
        <v>6616</v>
      </c>
      <c r="AH1700" t="s">
        <v>6616</v>
      </c>
      <c r="AI1700" t="s">
        <v>6618</v>
      </c>
      <c r="AJ1700" t="s">
        <v>6618</v>
      </c>
      <c r="AK1700" t="s">
        <v>6618</v>
      </c>
      <c r="AL1700" t="s">
        <v>6618</v>
      </c>
      <c r="AM1700" t="s">
        <v>6618</v>
      </c>
      <c r="AN1700" t="s">
        <v>6618</v>
      </c>
      <c r="AO1700" t="s">
        <v>6618</v>
      </c>
      <c r="AP1700" s="3" t="str">
        <f t="shared" si="1068"/>
        <v>No</v>
      </c>
      <c r="AQ1700" s="3" t="str">
        <f t="shared" si="1069"/>
        <v>No</v>
      </c>
      <c r="AR1700" s="3" t="str">
        <f t="shared" si="1070"/>
        <v>No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2</v>
      </c>
      <c r="AY1700" t="s">
        <v>6634</v>
      </c>
      <c r="AZ1700" t="s">
        <v>6638</v>
      </c>
      <c r="BA1700">
        <v>7</v>
      </c>
      <c r="BB1700" t="s">
        <v>6616</v>
      </c>
      <c r="BC1700" t="s">
        <v>6616</v>
      </c>
      <c r="BD1700" s="4" t="str">
        <f t="shared" si="1071"/>
        <v>No</v>
      </c>
      <c r="BE1700" t="s">
        <v>6640</v>
      </c>
      <c r="BF1700" s="3" t="str">
        <f t="shared" si="1072"/>
        <v>No</v>
      </c>
      <c r="BG1700" t="s">
        <v>6645</v>
      </c>
      <c r="BH1700" s="3" t="str">
        <f t="shared" si="1073"/>
        <v>AMELIA CONCOURSE</v>
      </c>
      <c r="BI1700" s="3" t="str">
        <f t="shared" si="1074"/>
        <v>Fernandina Beach</v>
      </c>
      <c r="BJ1700" s="3" t="str">
        <f t="shared" si="1075"/>
        <v>Florida</v>
      </c>
      <c r="BK1700" s="3">
        <f t="shared" si="1076"/>
        <v>32034</v>
      </c>
      <c r="BL1700" s="3" t="str">
        <f t="shared" si="1077"/>
        <v>AMELIA CONCOURSE FERNANDINA BEACH FL 32034</v>
      </c>
      <c r="BM1700" s="3" t="str">
        <f t="shared" si="1078"/>
        <v/>
      </c>
      <c r="BN1700" s="3" t="str">
        <f t="shared" si="1079"/>
        <v>Pass</v>
      </c>
      <c r="BO1700" s="3" t="str">
        <f t="shared" si="1080"/>
        <v>No</v>
      </c>
      <c r="BP1700" s="3" t="str">
        <f t="shared" si="1081"/>
        <v>FV&lt;$10K</v>
      </c>
      <c r="BQ1700" t="s">
        <v>6650</v>
      </c>
      <c r="BR1700" s="3" t="str">
        <f t="shared" si="1082"/>
        <v>No, &lt; $20K Lien</v>
      </c>
      <c r="BS1700" s="3" t="str">
        <f t="shared" si="1083"/>
        <v>No, Lien &lt; $20K</v>
      </c>
      <c r="BT1700" t="s">
        <v>6650</v>
      </c>
      <c r="BU1700" s="3" t="str">
        <f t="shared" si="1084"/>
        <v>No</v>
      </c>
      <c r="BV1700" s="3" t="str">
        <f t="shared" si="1085"/>
        <v>No</v>
      </c>
      <c r="BW1700" s="3">
        <f t="shared" si="1086"/>
        <v>7</v>
      </c>
      <c r="BX1700" s="3" t="str">
        <f t="shared" si="1087"/>
        <v>No</v>
      </c>
      <c r="BY1700" s="3">
        <f t="shared" si="1088"/>
        <v>22675</v>
      </c>
      <c r="BZ1700">
        <v>1</v>
      </c>
      <c r="CA1700" s="3">
        <f t="shared" si="1089"/>
        <v>22675</v>
      </c>
      <c r="CC1700" s="3">
        <f t="shared" si="1090"/>
        <v>0</v>
      </c>
      <c r="CD1700" s="3">
        <f t="shared" si="1091"/>
        <v>0</v>
      </c>
      <c r="CE1700" s="3" t="str">
        <f t="shared" si="1092"/>
        <v/>
      </c>
      <c r="CF1700" s="3" t="e">
        <f>HLOOKUP(CE1700,'Valuation Data'!$D$2:$K$5,4,FALSE)</f>
        <v>#N/A</v>
      </c>
      <c r="CG1700" s="3">
        <f t="shared" si="1093"/>
        <v>22675</v>
      </c>
      <c r="CH1700" s="3" t="str">
        <f t="shared" si="1094"/>
        <v>No</v>
      </c>
      <c r="CI1700" s="3" t="str">
        <f>VLOOKUP(R1700,'Use Codes &amp; County Type'!A:D,4,FALSE)</f>
        <v>V</v>
      </c>
      <c r="CJ1700" s="3" t="str">
        <f t="shared" si="1095"/>
        <v>Yes</v>
      </c>
      <c r="CK1700" s="3" t="str">
        <f t="shared" si="1096"/>
        <v>No</v>
      </c>
      <c r="CL1700" s="3">
        <f t="shared" si="1097"/>
        <v>0</v>
      </c>
      <c r="CM1700" s="3">
        <f t="shared" si="1098"/>
        <v>0</v>
      </c>
      <c r="CN1700" s="3">
        <f t="shared" si="1099"/>
        <v>4435.8599999999997</v>
      </c>
      <c r="CO1700" s="3">
        <f t="shared" si="1100"/>
        <v>-4435.8599999999997</v>
      </c>
      <c r="CP1700" s="3">
        <f t="shared" si="1101"/>
        <v>0.19562778390297683</v>
      </c>
      <c r="CR1700" s="3" t="str">
        <f t="shared" si="1102"/>
        <v>No</v>
      </c>
      <c r="CV1700" s="3" t="str">
        <f t="shared" si="1103"/>
        <v>FMV&lt;$30K</v>
      </c>
      <c r="CW1700" s="3">
        <f t="shared" si="1104"/>
        <v>1699</v>
      </c>
      <c r="CX1700" s="3">
        <f t="shared" si="1105"/>
        <v>403.26</v>
      </c>
      <c r="CY1700" s="3" t="str">
        <f t="shared" si="1106"/>
        <v>Ok</v>
      </c>
      <c r="CZ1700">
        <v>0</v>
      </c>
      <c r="DA1700">
        <v>0</v>
      </c>
    </row>
    <row r="1701" spans="1:105" x14ac:dyDescent="0.25">
      <c r="A1701">
        <v>1700</v>
      </c>
      <c r="B1701" t="s">
        <v>3</v>
      </c>
      <c r="C1701" t="s">
        <v>1809</v>
      </c>
      <c r="D1701">
        <v>5717.26</v>
      </c>
      <c r="E1701">
        <v>2017</v>
      </c>
      <c r="F1701">
        <v>5717.26</v>
      </c>
      <c r="G1701">
        <v>5717.26</v>
      </c>
      <c r="H1701" s="3">
        <f t="shared" si="1066"/>
        <v>0</v>
      </c>
      <c r="I1701">
        <v>463949</v>
      </c>
      <c r="J1701" t="s">
        <v>2734</v>
      </c>
      <c r="K1701" t="s">
        <v>2738</v>
      </c>
      <c r="L1701">
        <v>32097</v>
      </c>
      <c r="M1701" t="s">
        <v>3999</v>
      </c>
      <c r="N1701" t="s">
        <v>4758</v>
      </c>
      <c r="O1701">
        <v>-81.538974274673294</v>
      </c>
      <c r="P1701">
        <v>30.624430034665099</v>
      </c>
      <c r="Q1701" t="s">
        <v>5997</v>
      </c>
      <c r="R1701">
        <v>21</v>
      </c>
      <c r="S1701" t="s">
        <v>6572</v>
      </c>
      <c r="T1701">
        <v>2012</v>
      </c>
      <c r="U1701" t="s">
        <v>6608</v>
      </c>
      <c r="V1701">
        <v>2017</v>
      </c>
      <c r="W1701">
        <v>347242</v>
      </c>
      <c r="X1701">
        <v>2017</v>
      </c>
      <c r="Y1701">
        <v>347242</v>
      </c>
      <c r="Z1701">
        <v>5256.83</v>
      </c>
      <c r="AA1701" s="3">
        <f t="shared" si="1067"/>
        <v>0.91946666759951445</v>
      </c>
      <c r="AB1701" t="s">
        <v>6616</v>
      </c>
      <c r="AC1701" t="s">
        <v>6616</v>
      </c>
      <c r="AD1701" t="s">
        <v>6616</v>
      </c>
      <c r="AE1701" t="s">
        <v>6616</v>
      </c>
      <c r="AF1701" t="s">
        <v>6616</v>
      </c>
      <c r="AG1701" t="s">
        <v>6616</v>
      </c>
      <c r="AI1701" t="s">
        <v>6618</v>
      </c>
      <c r="AJ1701" t="s">
        <v>6618</v>
      </c>
      <c r="AK1701" t="s">
        <v>6618</v>
      </c>
      <c r="AL1701" t="s">
        <v>6618</v>
      </c>
      <c r="AM1701" t="s">
        <v>6618</v>
      </c>
      <c r="AN1701" t="s">
        <v>6618</v>
      </c>
      <c r="AO1701" t="s">
        <v>6618</v>
      </c>
      <c r="AP1701" s="3" t="str">
        <f t="shared" si="1068"/>
        <v>No</v>
      </c>
      <c r="AQ1701" s="3" t="str">
        <f t="shared" si="1069"/>
        <v>No</v>
      </c>
      <c r="AR1701" s="3" t="str">
        <f t="shared" si="1070"/>
        <v>No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2</v>
      </c>
      <c r="AY1701" t="s">
        <v>6636</v>
      </c>
      <c r="AZ1701" t="s">
        <v>6638</v>
      </c>
      <c r="BA1701">
        <v>1</v>
      </c>
      <c r="BB1701" t="s">
        <v>6616</v>
      </c>
      <c r="BC1701" t="s">
        <v>6616</v>
      </c>
      <c r="BD1701" s="4" t="str">
        <f t="shared" si="1071"/>
        <v>No</v>
      </c>
      <c r="BE1701" t="s">
        <v>6640</v>
      </c>
      <c r="BF1701" s="3" t="str">
        <f t="shared" si="1072"/>
        <v>No</v>
      </c>
      <c r="BG1701" t="s">
        <v>6645</v>
      </c>
      <c r="BH1701" s="3" t="str">
        <f t="shared" si="1073"/>
        <v>463949 SR 200</v>
      </c>
      <c r="BI1701" s="3" t="str">
        <f t="shared" si="1074"/>
        <v>Yulee</v>
      </c>
      <c r="BJ1701" s="3" t="str">
        <f t="shared" si="1075"/>
        <v>Florida</v>
      </c>
      <c r="BK1701" s="3">
        <f t="shared" si="1076"/>
        <v>32097</v>
      </c>
      <c r="BL1701" s="3" t="str">
        <f t="shared" si="1077"/>
        <v>463949 SR 200 YULEE FL 32097</v>
      </c>
      <c r="BM1701" s="3" t="str">
        <f t="shared" si="1078"/>
        <v/>
      </c>
      <c r="BN1701" s="3" t="str">
        <f t="shared" si="1079"/>
        <v>Pass</v>
      </c>
      <c r="BO1701" s="3" t="str">
        <f t="shared" si="1080"/>
        <v>No</v>
      </c>
      <c r="BP1701" s="3" t="str">
        <f t="shared" si="1081"/>
        <v>FV&lt;$10K</v>
      </c>
      <c r="BQ1701" t="s">
        <v>6650</v>
      </c>
      <c r="BR1701" s="3" t="str">
        <f t="shared" si="1082"/>
        <v>No, &lt; $20K Lien</v>
      </c>
      <c r="BS1701" s="3" t="str">
        <f t="shared" si="1083"/>
        <v>No, Lien &lt; $20K</v>
      </c>
      <c r="BT1701" t="s">
        <v>6650</v>
      </c>
      <c r="BU1701" s="3" t="str">
        <f t="shared" si="1084"/>
        <v>No</v>
      </c>
      <c r="BV1701" s="3" t="str">
        <f t="shared" si="1085"/>
        <v>No</v>
      </c>
      <c r="BW1701" s="3">
        <f t="shared" si="1086"/>
        <v>1</v>
      </c>
      <c r="BX1701" s="3" t="str">
        <f t="shared" si="1087"/>
        <v>No</v>
      </c>
      <c r="BY1701" s="3">
        <f t="shared" si="1088"/>
        <v>347242</v>
      </c>
      <c r="BZ1701">
        <v>1</v>
      </c>
      <c r="CA1701" s="3">
        <f t="shared" si="1089"/>
        <v>347242</v>
      </c>
      <c r="CC1701" s="3">
        <f t="shared" si="1090"/>
        <v>0</v>
      </c>
      <c r="CD1701" s="3">
        <f t="shared" si="1091"/>
        <v>0</v>
      </c>
      <c r="CE1701" s="3" t="str">
        <f t="shared" si="1092"/>
        <v/>
      </c>
      <c r="CF1701" s="3" t="e">
        <f>HLOOKUP(CE1701,'Valuation Data'!$D$2:$K$5,4,FALSE)</f>
        <v>#N/A</v>
      </c>
      <c r="CG1701" s="3">
        <f t="shared" si="1093"/>
        <v>347242</v>
      </c>
      <c r="CH1701" s="3" t="str">
        <f t="shared" si="1094"/>
        <v>No</v>
      </c>
      <c r="CI1701" s="3" t="str">
        <f>VLOOKUP(R1701,'Use Codes &amp; County Type'!A:D,4,FALSE)</f>
        <v>C</v>
      </c>
      <c r="CJ1701" s="3" t="str">
        <f t="shared" si="1095"/>
        <v>No</v>
      </c>
      <c r="CK1701" s="3" t="str">
        <f t="shared" si="1096"/>
        <v>No</v>
      </c>
      <c r="CL1701" s="3">
        <f t="shared" si="1097"/>
        <v>0.3</v>
      </c>
      <c r="CM1701" s="3">
        <f t="shared" si="1098"/>
        <v>104172.59999999999</v>
      </c>
      <c r="CN1701" s="3">
        <f t="shared" si="1099"/>
        <v>28586.300000000003</v>
      </c>
      <c r="CO1701" s="3">
        <f t="shared" si="1100"/>
        <v>75586.299999999988</v>
      </c>
      <c r="CP1701" s="3">
        <f t="shared" si="1101"/>
        <v>8.232385483322871E-2</v>
      </c>
      <c r="CR1701" s="3" t="str">
        <f t="shared" si="1102"/>
        <v>No</v>
      </c>
      <c r="CV1701" s="3" t="str">
        <f t="shared" si="1103"/>
        <v>*Bid</v>
      </c>
      <c r="CW1701" s="3">
        <f t="shared" si="1104"/>
        <v>1700</v>
      </c>
      <c r="CX1701" s="3">
        <f t="shared" si="1105"/>
        <v>5717.26</v>
      </c>
      <c r="CY1701" s="3" t="str">
        <f t="shared" si="1106"/>
        <v>Ok</v>
      </c>
      <c r="CZ1701">
        <v>0</v>
      </c>
      <c r="DA1701">
        <v>0</v>
      </c>
    </row>
    <row r="1702" spans="1:105" x14ac:dyDescent="0.25">
      <c r="A1702">
        <v>1701</v>
      </c>
      <c r="B1702" t="s">
        <v>3</v>
      </c>
      <c r="C1702" t="s">
        <v>1810</v>
      </c>
      <c r="D1702">
        <v>471.12</v>
      </c>
      <c r="E1702">
        <v>2017</v>
      </c>
      <c r="F1702">
        <v>471.12</v>
      </c>
      <c r="G1702">
        <v>471.12</v>
      </c>
      <c r="H1702" s="3">
        <f t="shared" si="1066"/>
        <v>0</v>
      </c>
      <c r="J1702" t="s">
        <v>2736</v>
      </c>
      <c r="K1702" t="s">
        <v>2738</v>
      </c>
      <c r="L1702">
        <v>32034</v>
      </c>
      <c r="M1702" t="s">
        <v>3998</v>
      </c>
      <c r="N1702" t="s">
        <v>4761</v>
      </c>
      <c r="O1702">
        <v>-81.544947573968798</v>
      </c>
      <c r="P1702">
        <v>30.622289617799201</v>
      </c>
      <c r="Q1702" t="s">
        <v>5688</v>
      </c>
      <c r="R1702">
        <v>0</v>
      </c>
      <c r="S1702" t="s">
        <v>6538</v>
      </c>
      <c r="T1702">
        <v>8001</v>
      </c>
      <c r="U1702" t="s">
        <v>6581</v>
      </c>
      <c r="V1702">
        <v>2017</v>
      </c>
      <c r="W1702">
        <v>26820</v>
      </c>
      <c r="X1702">
        <v>2017</v>
      </c>
      <c r="Y1702">
        <v>26820</v>
      </c>
      <c r="Z1702">
        <v>406.03</v>
      </c>
      <c r="AA1702" s="3">
        <f t="shared" si="1067"/>
        <v>0.86183987094583114</v>
      </c>
      <c r="AB1702" t="s">
        <v>6616</v>
      </c>
      <c r="AD1702" t="s">
        <v>6616</v>
      </c>
      <c r="AE1702" t="s">
        <v>6616</v>
      </c>
      <c r="AF1702" t="s">
        <v>6616</v>
      </c>
      <c r="AG1702" t="s">
        <v>6616</v>
      </c>
      <c r="AH1702" t="s">
        <v>6616</v>
      </c>
      <c r="AI1702" t="s">
        <v>6618</v>
      </c>
      <c r="AJ1702" t="s">
        <v>6618</v>
      </c>
      <c r="AK1702" t="s">
        <v>6618</v>
      </c>
      <c r="AL1702" t="s">
        <v>6618</v>
      </c>
      <c r="AM1702" t="s">
        <v>6618</v>
      </c>
      <c r="AN1702" t="s">
        <v>6618</v>
      </c>
      <c r="AO1702" t="s">
        <v>6618</v>
      </c>
      <c r="AP1702" s="3" t="str">
        <f t="shared" si="1068"/>
        <v>No</v>
      </c>
      <c r="AQ1702" s="3" t="str">
        <f t="shared" si="1069"/>
        <v>No</v>
      </c>
      <c r="AR1702" s="3" t="str">
        <f t="shared" si="1070"/>
        <v>No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2</v>
      </c>
      <c r="AY1702" t="s">
        <v>6634</v>
      </c>
      <c r="AZ1702">
        <v>0</v>
      </c>
      <c r="BA1702">
        <v>1</v>
      </c>
      <c r="BB1702" t="s">
        <v>6616</v>
      </c>
      <c r="BC1702" t="s">
        <v>6617</v>
      </c>
      <c r="BD1702" s="4" t="str">
        <f t="shared" si="1071"/>
        <v>No</v>
      </c>
      <c r="BE1702" t="s">
        <v>6640</v>
      </c>
      <c r="BF1702" s="3" t="str">
        <f t="shared" si="1072"/>
        <v>No</v>
      </c>
      <c r="BG1702" t="s">
        <v>6645</v>
      </c>
      <c r="BH1702" s="3" t="str">
        <f t="shared" si="1073"/>
        <v>AMELIA CONCOURSE</v>
      </c>
      <c r="BI1702" s="3" t="str">
        <f t="shared" si="1074"/>
        <v>Fernandina Beach</v>
      </c>
      <c r="BJ1702" s="3" t="str">
        <f t="shared" si="1075"/>
        <v>Florida</v>
      </c>
      <c r="BK1702" s="3">
        <f t="shared" si="1076"/>
        <v>32034</v>
      </c>
      <c r="BL1702" s="3" t="str">
        <f t="shared" si="1077"/>
        <v>AMELIA CONCOURSE FERNANDINA BEACH FL 32034</v>
      </c>
      <c r="BM1702" s="3" t="str">
        <f t="shared" si="1078"/>
        <v/>
      </c>
      <c r="BN1702" s="3" t="str">
        <f t="shared" si="1079"/>
        <v>Pass</v>
      </c>
      <c r="BO1702" s="3" t="str">
        <f t="shared" si="1080"/>
        <v>Yes</v>
      </c>
      <c r="BP1702" s="3" t="str">
        <f t="shared" si="1081"/>
        <v>FV&lt;$10K</v>
      </c>
      <c r="BQ1702" t="s">
        <v>6650</v>
      </c>
      <c r="BR1702" s="3" t="str">
        <f t="shared" si="1082"/>
        <v>No, &lt; $20K Lien</v>
      </c>
      <c r="BS1702" s="3" t="str">
        <f t="shared" si="1083"/>
        <v>No, Lien &lt; $20K</v>
      </c>
      <c r="BT1702" t="s">
        <v>6650</v>
      </c>
      <c r="BU1702" s="3" t="str">
        <f t="shared" si="1084"/>
        <v>No</v>
      </c>
      <c r="BV1702" s="3" t="str">
        <f t="shared" si="1085"/>
        <v>No</v>
      </c>
      <c r="BW1702" s="3">
        <f t="shared" si="1086"/>
        <v>1</v>
      </c>
      <c r="BX1702" s="3" t="str">
        <f t="shared" si="1087"/>
        <v>No</v>
      </c>
      <c r="BY1702" s="3">
        <f t="shared" si="1088"/>
        <v>26820</v>
      </c>
      <c r="BZ1702">
        <v>1</v>
      </c>
      <c r="CA1702" s="3">
        <f t="shared" si="1089"/>
        <v>26820</v>
      </c>
      <c r="CC1702" s="3">
        <f t="shared" si="1090"/>
        <v>0</v>
      </c>
      <c r="CD1702" s="3">
        <f t="shared" si="1091"/>
        <v>0</v>
      </c>
      <c r="CE1702" s="3" t="str">
        <f t="shared" si="1092"/>
        <v/>
      </c>
      <c r="CF1702" s="3" t="e">
        <f>HLOOKUP(CE1702,'Valuation Data'!$D$2:$K$5,4,FALSE)</f>
        <v>#N/A</v>
      </c>
      <c r="CG1702" s="3">
        <f t="shared" si="1093"/>
        <v>26820</v>
      </c>
      <c r="CH1702" s="3" t="str">
        <f t="shared" si="1094"/>
        <v>No</v>
      </c>
      <c r="CI1702" s="3" t="str">
        <f>VLOOKUP(R1702,'Use Codes &amp; County Type'!A:D,4,FALSE)</f>
        <v>V</v>
      </c>
      <c r="CJ1702" s="3" t="str">
        <f t="shared" si="1095"/>
        <v>Yes</v>
      </c>
      <c r="CK1702" s="3" t="str">
        <f t="shared" si="1096"/>
        <v>No</v>
      </c>
      <c r="CL1702" s="3">
        <f t="shared" si="1097"/>
        <v>0</v>
      </c>
      <c r="CM1702" s="3">
        <f t="shared" si="1098"/>
        <v>0</v>
      </c>
      <c r="CN1702" s="3">
        <f t="shared" si="1099"/>
        <v>2355.6</v>
      </c>
      <c r="CO1702" s="3">
        <f t="shared" si="1100"/>
        <v>-2355.6</v>
      </c>
      <c r="CP1702" s="3">
        <f t="shared" si="1101"/>
        <v>8.7829977628635342E-2</v>
      </c>
      <c r="CR1702" s="3" t="str">
        <f t="shared" si="1102"/>
        <v>No</v>
      </c>
      <c r="CV1702" s="3" t="str">
        <f t="shared" si="1103"/>
        <v>FMV&lt;$30K</v>
      </c>
      <c r="CW1702" s="3">
        <f t="shared" si="1104"/>
        <v>1701</v>
      </c>
      <c r="CX1702" s="3">
        <f t="shared" si="1105"/>
        <v>471.12</v>
      </c>
      <c r="CY1702" s="3" t="str">
        <f t="shared" si="1106"/>
        <v>Ok</v>
      </c>
      <c r="CZ1702">
        <v>0</v>
      </c>
      <c r="DA1702">
        <v>0</v>
      </c>
    </row>
    <row r="1703" spans="1:105" x14ac:dyDescent="0.25">
      <c r="A1703">
        <v>1702</v>
      </c>
      <c r="B1703" t="s">
        <v>3</v>
      </c>
      <c r="C1703" t="s">
        <v>1811</v>
      </c>
      <c r="D1703">
        <v>800.2</v>
      </c>
      <c r="E1703">
        <v>2017</v>
      </c>
      <c r="F1703">
        <v>800.2</v>
      </c>
      <c r="G1703">
        <v>800.2</v>
      </c>
      <c r="H1703" s="3">
        <f t="shared" si="1066"/>
        <v>0</v>
      </c>
      <c r="J1703" t="s">
        <v>2736</v>
      </c>
      <c r="K1703" t="s">
        <v>2738</v>
      </c>
      <c r="L1703">
        <v>32034</v>
      </c>
      <c r="M1703" t="s">
        <v>3998</v>
      </c>
      <c r="N1703" t="s">
        <v>4761</v>
      </c>
      <c r="O1703">
        <v>-81.543784569009702</v>
      </c>
      <c r="P1703">
        <v>30.621551771486299</v>
      </c>
      <c r="Q1703" t="s">
        <v>5688</v>
      </c>
      <c r="R1703">
        <v>0</v>
      </c>
      <c r="S1703" t="s">
        <v>6538</v>
      </c>
      <c r="T1703">
        <v>8001</v>
      </c>
      <c r="U1703" t="s">
        <v>6581</v>
      </c>
      <c r="V1703">
        <v>2017</v>
      </c>
      <c r="W1703">
        <v>46920</v>
      </c>
      <c r="X1703">
        <v>2017</v>
      </c>
      <c r="Y1703">
        <v>46920</v>
      </c>
      <c r="Z1703">
        <v>710.31</v>
      </c>
      <c r="AA1703" s="3">
        <f t="shared" si="1067"/>
        <v>0.88766558360409886</v>
      </c>
      <c r="AB1703" t="s">
        <v>6616</v>
      </c>
      <c r="AD1703" t="s">
        <v>6616</v>
      </c>
      <c r="AE1703" t="s">
        <v>6616</v>
      </c>
      <c r="AF1703" t="s">
        <v>6616</v>
      </c>
      <c r="AG1703" t="s">
        <v>6616</v>
      </c>
      <c r="AH1703" t="s">
        <v>6616</v>
      </c>
      <c r="AI1703" t="s">
        <v>6618</v>
      </c>
      <c r="AJ1703" t="s">
        <v>6618</v>
      </c>
      <c r="AK1703" t="s">
        <v>6618</v>
      </c>
      <c r="AL1703" t="s">
        <v>6618</v>
      </c>
      <c r="AM1703" t="s">
        <v>6618</v>
      </c>
      <c r="AN1703" t="s">
        <v>6618</v>
      </c>
      <c r="AO1703" t="s">
        <v>6618</v>
      </c>
      <c r="AP1703" s="3" t="str">
        <f t="shared" si="1068"/>
        <v>No</v>
      </c>
      <c r="AQ1703" s="3" t="str">
        <f t="shared" si="1069"/>
        <v>No</v>
      </c>
      <c r="AR1703" s="3" t="str">
        <f t="shared" si="1070"/>
        <v>No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2</v>
      </c>
      <c r="AY1703" t="s">
        <v>6634</v>
      </c>
      <c r="AZ1703">
        <v>0</v>
      </c>
      <c r="BA1703">
        <v>1</v>
      </c>
      <c r="BB1703" t="s">
        <v>6616</v>
      </c>
      <c r="BC1703" t="s">
        <v>6617</v>
      </c>
      <c r="BD1703" s="4" t="str">
        <f t="shared" si="1071"/>
        <v>No</v>
      </c>
      <c r="BE1703" t="s">
        <v>6640</v>
      </c>
      <c r="BF1703" s="3" t="str">
        <f t="shared" si="1072"/>
        <v>No</v>
      </c>
      <c r="BG1703" t="s">
        <v>6645</v>
      </c>
      <c r="BH1703" s="3" t="str">
        <f t="shared" si="1073"/>
        <v>AMELIA CONCOURSE</v>
      </c>
      <c r="BI1703" s="3" t="str">
        <f t="shared" si="1074"/>
        <v>Fernandina Beach</v>
      </c>
      <c r="BJ1703" s="3" t="str">
        <f t="shared" si="1075"/>
        <v>Florida</v>
      </c>
      <c r="BK1703" s="3">
        <f t="shared" si="1076"/>
        <v>32034</v>
      </c>
      <c r="BL1703" s="3" t="str">
        <f t="shared" si="1077"/>
        <v>AMELIA CONCOURSE FERNANDINA BEACH FL 32034</v>
      </c>
      <c r="BM1703" s="3" t="str">
        <f t="shared" si="1078"/>
        <v/>
      </c>
      <c r="BN1703" s="3" t="str">
        <f t="shared" si="1079"/>
        <v>Pass</v>
      </c>
      <c r="BO1703" s="3" t="str">
        <f t="shared" si="1080"/>
        <v>Yes</v>
      </c>
      <c r="BP1703" s="3" t="str">
        <f t="shared" si="1081"/>
        <v>FV&lt;$10K</v>
      </c>
      <c r="BQ1703" t="s">
        <v>6650</v>
      </c>
      <c r="BR1703" s="3" t="str">
        <f t="shared" si="1082"/>
        <v>No, &lt; $20K Lien</v>
      </c>
      <c r="BS1703" s="3" t="str">
        <f t="shared" si="1083"/>
        <v>No, Lien &lt; $20K</v>
      </c>
      <c r="BT1703" t="s">
        <v>6650</v>
      </c>
      <c r="BU1703" s="3" t="str">
        <f t="shared" si="1084"/>
        <v>No</v>
      </c>
      <c r="BV1703" s="3" t="str">
        <f t="shared" si="1085"/>
        <v>No</v>
      </c>
      <c r="BW1703" s="3">
        <f t="shared" si="1086"/>
        <v>1</v>
      </c>
      <c r="BX1703" s="3" t="str">
        <f t="shared" si="1087"/>
        <v>No</v>
      </c>
      <c r="BY1703" s="3">
        <f t="shared" si="1088"/>
        <v>46920</v>
      </c>
      <c r="BZ1703">
        <v>1</v>
      </c>
      <c r="CA1703" s="3">
        <f t="shared" si="1089"/>
        <v>46920</v>
      </c>
      <c r="CC1703" s="3">
        <f t="shared" si="1090"/>
        <v>0</v>
      </c>
      <c r="CD1703" s="3">
        <f t="shared" si="1091"/>
        <v>0</v>
      </c>
      <c r="CE1703" s="3" t="str">
        <f t="shared" si="1092"/>
        <v/>
      </c>
      <c r="CF1703" s="3" t="e">
        <f>HLOOKUP(CE1703,'Valuation Data'!$D$2:$K$5,4,FALSE)</f>
        <v>#N/A</v>
      </c>
      <c r="CG1703" s="3">
        <f t="shared" si="1093"/>
        <v>46920</v>
      </c>
      <c r="CH1703" s="3" t="str">
        <f t="shared" si="1094"/>
        <v>No</v>
      </c>
      <c r="CI1703" s="3" t="str">
        <f>VLOOKUP(R1703,'Use Codes &amp; County Type'!A:D,4,FALSE)</f>
        <v>V</v>
      </c>
      <c r="CJ1703" s="3" t="str">
        <f t="shared" si="1095"/>
        <v>Yes</v>
      </c>
      <c r="CK1703" s="3" t="str">
        <f t="shared" si="1096"/>
        <v>No</v>
      </c>
      <c r="CL1703" s="3">
        <f t="shared" si="1097"/>
        <v>0</v>
      </c>
      <c r="CM1703" s="3">
        <f t="shared" si="1098"/>
        <v>0</v>
      </c>
      <c r="CN1703" s="3">
        <f t="shared" si="1099"/>
        <v>4001</v>
      </c>
      <c r="CO1703" s="3">
        <f t="shared" si="1100"/>
        <v>-4001</v>
      </c>
      <c r="CP1703" s="3">
        <f t="shared" si="1101"/>
        <v>8.5272804774083541E-2</v>
      </c>
      <c r="CR1703" s="3" t="str">
        <f t="shared" si="1102"/>
        <v>No</v>
      </c>
      <c r="CV1703" s="3" t="str">
        <f t="shared" si="1103"/>
        <v>Vacant, No Sales Data</v>
      </c>
      <c r="CW1703" s="3">
        <f t="shared" si="1104"/>
        <v>1702</v>
      </c>
      <c r="CX1703" s="3">
        <f t="shared" si="1105"/>
        <v>800.2</v>
      </c>
      <c r="CY1703" s="3" t="str">
        <f t="shared" si="1106"/>
        <v>Ok</v>
      </c>
      <c r="CZ1703">
        <v>0</v>
      </c>
      <c r="DA1703">
        <v>0</v>
      </c>
    </row>
    <row r="1704" spans="1:105" x14ac:dyDescent="0.25">
      <c r="A1704">
        <v>1703</v>
      </c>
      <c r="B1704" t="s">
        <v>3</v>
      </c>
      <c r="C1704" t="s">
        <v>1812</v>
      </c>
      <c r="D1704">
        <v>2127.6999999999998</v>
      </c>
      <c r="E1704">
        <v>2017</v>
      </c>
      <c r="F1704">
        <v>2127.6999999999998</v>
      </c>
      <c r="G1704">
        <v>2127.6999999999998</v>
      </c>
      <c r="H1704" s="3">
        <f t="shared" si="1066"/>
        <v>0</v>
      </c>
      <c r="I1704">
        <v>96062</v>
      </c>
      <c r="J1704" t="s">
        <v>2736</v>
      </c>
      <c r="K1704" t="s">
        <v>2738</v>
      </c>
      <c r="L1704">
        <v>32034</v>
      </c>
      <c r="M1704" t="s">
        <v>4000</v>
      </c>
      <c r="N1704" t="s">
        <v>4761</v>
      </c>
      <c r="O1704">
        <v>-81.533325780921402</v>
      </c>
      <c r="P1704">
        <v>30.6142724728902</v>
      </c>
      <c r="Q1704" t="s">
        <v>5998</v>
      </c>
      <c r="R1704">
        <v>4</v>
      </c>
      <c r="S1704" t="s">
        <v>6573</v>
      </c>
      <c r="T1704">
        <v>1004</v>
      </c>
      <c r="U1704" t="s">
        <v>6609</v>
      </c>
      <c r="V1704">
        <v>2017</v>
      </c>
      <c r="W1704">
        <v>128000</v>
      </c>
      <c r="X1704">
        <v>2017</v>
      </c>
      <c r="Y1704">
        <v>128000</v>
      </c>
      <c r="Z1704">
        <v>1937.77</v>
      </c>
      <c r="AA1704" s="3">
        <f t="shared" si="1067"/>
        <v>0.91073459604267526</v>
      </c>
      <c r="AC1704" t="s">
        <v>6616</v>
      </c>
      <c r="AD1704" t="s">
        <v>6616</v>
      </c>
      <c r="AE1704" t="s">
        <v>6616</v>
      </c>
      <c r="AH1704" t="s">
        <v>6616</v>
      </c>
      <c r="AI1704" t="s">
        <v>6618</v>
      </c>
      <c r="AJ1704" t="s">
        <v>6618</v>
      </c>
      <c r="AK1704" t="s">
        <v>6618</v>
      </c>
      <c r="AL1704" t="s">
        <v>6618</v>
      </c>
      <c r="AM1704" t="s">
        <v>6618</v>
      </c>
      <c r="AN1704" t="s">
        <v>6618</v>
      </c>
      <c r="AO1704" t="s">
        <v>6618</v>
      </c>
      <c r="AP1704" s="3" t="str">
        <f t="shared" si="1068"/>
        <v>No</v>
      </c>
      <c r="AQ1704" s="3" t="str">
        <f t="shared" si="1069"/>
        <v>No</v>
      </c>
      <c r="AR1704" s="3" t="str">
        <f t="shared" si="1070"/>
        <v>No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9</v>
      </c>
      <c r="AY1704" t="s">
        <v>6634</v>
      </c>
      <c r="AZ1704" t="s">
        <v>6638</v>
      </c>
      <c r="BA1704">
        <v>0</v>
      </c>
      <c r="BB1704" t="s">
        <v>6616</v>
      </c>
      <c r="BC1704" t="s">
        <v>6616</v>
      </c>
      <c r="BD1704" s="4" t="str">
        <f t="shared" si="1071"/>
        <v>No</v>
      </c>
      <c r="BE1704" t="s">
        <v>6640</v>
      </c>
      <c r="BF1704" s="3" t="str">
        <f t="shared" si="1072"/>
        <v>No</v>
      </c>
      <c r="BG1704" t="s">
        <v>6645</v>
      </c>
      <c r="BH1704" s="3" t="str">
        <f t="shared" si="1073"/>
        <v>96062 STONEY CREEK PKWY</v>
      </c>
      <c r="BI1704" s="3" t="str">
        <f t="shared" si="1074"/>
        <v>Fernandina Beach</v>
      </c>
      <c r="BJ1704" s="3" t="str">
        <f t="shared" si="1075"/>
        <v>Florida</v>
      </c>
      <c r="BK1704" s="3">
        <f t="shared" si="1076"/>
        <v>32034</v>
      </c>
      <c r="BL1704" s="3" t="str">
        <f t="shared" si="1077"/>
        <v>96062 STONEY CREEK PKWY FERNANDINA BEACH FL 32034</v>
      </c>
      <c r="BM1704" s="3" t="str">
        <f t="shared" si="1078"/>
        <v/>
      </c>
      <c r="BN1704" s="3" t="str">
        <f t="shared" si="1079"/>
        <v>Pass</v>
      </c>
      <c r="BO1704" s="3" t="str">
        <f t="shared" si="1080"/>
        <v>No</v>
      </c>
      <c r="BP1704" s="3" t="str">
        <f t="shared" si="1081"/>
        <v>FV&lt;$10K</v>
      </c>
      <c r="BQ1704" t="s">
        <v>6650</v>
      </c>
      <c r="BR1704" s="3" t="str">
        <f t="shared" si="1082"/>
        <v>No, &lt; $20K Lien</v>
      </c>
      <c r="BS1704" s="3" t="str">
        <f t="shared" si="1083"/>
        <v>No, Lien &lt; $20K</v>
      </c>
      <c r="BT1704" t="s">
        <v>6650</v>
      </c>
      <c r="BU1704" s="3" t="str">
        <f t="shared" si="1084"/>
        <v>No</v>
      </c>
      <c r="BV1704" s="3" t="str">
        <f t="shared" si="1085"/>
        <v>No</v>
      </c>
      <c r="BW1704" s="3">
        <f t="shared" si="1086"/>
        <v>0</v>
      </c>
      <c r="BX1704" s="3" t="str">
        <f t="shared" si="1087"/>
        <v>No</v>
      </c>
      <c r="BY1704" s="3">
        <f t="shared" si="1088"/>
        <v>128000</v>
      </c>
      <c r="BZ1704">
        <v>1</v>
      </c>
      <c r="CA1704" s="3">
        <f t="shared" si="1089"/>
        <v>128000</v>
      </c>
      <c r="CC1704" s="3">
        <f t="shared" si="1090"/>
        <v>0</v>
      </c>
      <c r="CD1704" s="3">
        <f t="shared" si="1091"/>
        <v>0</v>
      </c>
      <c r="CE1704" s="3" t="str">
        <f t="shared" si="1092"/>
        <v/>
      </c>
      <c r="CF1704" s="3" t="e">
        <f>HLOOKUP(CE1704,'Valuation Data'!$D$2:$K$5,4,FALSE)</f>
        <v>#N/A</v>
      </c>
      <c r="CG1704" s="3">
        <f t="shared" si="1093"/>
        <v>128000</v>
      </c>
      <c r="CH1704" s="3" t="str">
        <f t="shared" si="1094"/>
        <v>No</v>
      </c>
      <c r="CI1704" s="3" t="str">
        <f>VLOOKUP(R1704,'Use Codes &amp; County Type'!A:D,4,FALSE)</f>
        <v>R</v>
      </c>
      <c r="CJ1704" s="3" t="str">
        <f t="shared" si="1095"/>
        <v>No</v>
      </c>
      <c r="CK1704" s="3" t="str">
        <f t="shared" si="1096"/>
        <v>No</v>
      </c>
      <c r="CL1704" s="3">
        <f t="shared" si="1097"/>
        <v>0.35</v>
      </c>
      <c r="CM1704" s="3">
        <f t="shared" si="1098"/>
        <v>44800</v>
      </c>
      <c r="CN1704" s="3">
        <f t="shared" si="1099"/>
        <v>8510.7999999999993</v>
      </c>
      <c r="CO1704" s="3">
        <f t="shared" si="1100"/>
        <v>36289.199999999997</v>
      </c>
      <c r="CP1704" s="3">
        <f t="shared" si="1101"/>
        <v>6.6490624999999998E-2</v>
      </c>
      <c r="CR1704" s="3" t="str">
        <f t="shared" si="1102"/>
        <v>No</v>
      </c>
      <c r="CV1704" s="3" t="str">
        <f t="shared" si="1103"/>
        <v>*Bid</v>
      </c>
      <c r="CW1704" s="3">
        <f t="shared" si="1104"/>
        <v>1703</v>
      </c>
      <c r="CX1704" s="3">
        <f t="shared" si="1105"/>
        <v>2127.6999999999998</v>
      </c>
      <c r="CY1704" s="3" t="str">
        <f t="shared" si="1106"/>
        <v>Ok</v>
      </c>
      <c r="CZ1704">
        <v>0</v>
      </c>
      <c r="DA1704">
        <v>0</v>
      </c>
    </row>
    <row r="1705" spans="1:105" x14ac:dyDescent="0.25">
      <c r="A1705">
        <v>1704</v>
      </c>
      <c r="B1705" t="s">
        <v>3</v>
      </c>
      <c r="C1705" t="s">
        <v>1813</v>
      </c>
      <c r="D1705">
        <v>2127.6999999999998</v>
      </c>
      <c r="E1705">
        <v>2017</v>
      </c>
      <c r="F1705">
        <v>2127.6999999999998</v>
      </c>
      <c r="G1705">
        <v>2127.6999999999998</v>
      </c>
      <c r="H1705" s="3">
        <f t="shared" si="1066"/>
        <v>0</v>
      </c>
      <c r="I1705">
        <v>96041</v>
      </c>
      <c r="J1705" t="s">
        <v>2736</v>
      </c>
      <c r="K1705" t="s">
        <v>2738</v>
      </c>
      <c r="L1705">
        <v>32034</v>
      </c>
      <c r="M1705" t="s">
        <v>4001</v>
      </c>
      <c r="N1705" t="s">
        <v>4761</v>
      </c>
      <c r="O1705">
        <v>-81.533325780921402</v>
      </c>
      <c r="P1705">
        <v>30.6142724728902</v>
      </c>
      <c r="Q1705" t="s">
        <v>5999</v>
      </c>
      <c r="R1705">
        <v>4</v>
      </c>
      <c r="S1705" t="s">
        <v>6573</v>
      </c>
      <c r="T1705">
        <v>1004</v>
      </c>
      <c r="U1705" t="s">
        <v>6609</v>
      </c>
      <c r="V1705">
        <v>2017</v>
      </c>
      <c r="W1705">
        <v>128000</v>
      </c>
      <c r="X1705">
        <v>2017</v>
      </c>
      <c r="Y1705">
        <v>128000</v>
      </c>
      <c r="Z1705">
        <v>1937.77</v>
      </c>
      <c r="AA1705" s="3">
        <f t="shared" si="1067"/>
        <v>0.91073459604267526</v>
      </c>
      <c r="AB1705" t="s">
        <v>6616</v>
      </c>
      <c r="AC1705" t="s">
        <v>6616</v>
      </c>
      <c r="AD1705" t="s">
        <v>6616</v>
      </c>
      <c r="AI1705" t="s">
        <v>6618</v>
      </c>
      <c r="AJ1705" t="s">
        <v>6618</v>
      </c>
      <c r="AK1705" t="s">
        <v>6618</v>
      </c>
      <c r="AL1705" t="s">
        <v>6618</v>
      </c>
      <c r="AM1705" t="s">
        <v>6618</v>
      </c>
      <c r="AN1705" t="s">
        <v>6618</v>
      </c>
      <c r="AO1705" t="s">
        <v>6618</v>
      </c>
      <c r="AP1705" s="3" t="str">
        <f t="shared" si="1068"/>
        <v>No</v>
      </c>
      <c r="AQ1705" s="3" t="str">
        <f t="shared" si="1069"/>
        <v>No</v>
      </c>
      <c r="AR1705" s="3" t="str">
        <f t="shared" si="1070"/>
        <v>No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9</v>
      </c>
      <c r="AY1705" t="s">
        <v>6634</v>
      </c>
      <c r="AZ1705" t="s">
        <v>6638</v>
      </c>
      <c r="BA1705">
        <v>0</v>
      </c>
      <c r="BB1705" t="s">
        <v>6616</v>
      </c>
      <c r="BC1705" t="s">
        <v>6616</v>
      </c>
      <c r="BD1705" s="4" t="str">
        <f t="shared" si="1071"/>
        <v>No</v>
      </c>
      <c r="BE1705" t="s">
        <v>6640</v>
      </c>
      <c r="BF1705" s="3" t="str">
        <f t="shared" si="1072"/>
        <v>No</v>
      </c>
      <c r="BG1705" t="s">
        <v>6645</v>
      </c>
      <c r="BH1705" s="3" t="str">
        <f t="shared" si="1073"/>
        <v>96041 COTTAGE CT</v>
      </c>
      <c r="BI1705" s="3" t="str">
        <f t="shared" si="1074"/>
        <v>Fernandina Beach</v>
      </c>
      <c r="BJ1705" s="3" t="str">
        <f t="shared" si="1075"/>
        <v>Florida</v>
      </c>
      <c r="BK1705" s="3">
        <f t="shared" si="1076"/>
        <v>32034</v>
      </c>
      <c r="BL1705" s="3" t="str">
        <f t="shared" si="1077"/>
        <v>96041 COTTAGE CT FERNANDINA BEACH FL 32034</v>
      </c>
      <c r="BM1705" s="3" t="str">
        <f t="shared" si="1078"/>
        <v/>
      </c>
      <c r="BN1705" s="3" t="str">
        <f t="shared" si="1079"/>
        <v>Pass</v>
      </c>
      <c r="BO1705" s="3" t="str">
        <f t="shared" si="1080"/>
        <v>No</v>
      </c>
      <c r="BP1705" s="3" t="str">
        <f t="shared" si="1081"/>
        <v>FV&lt;$10K</v>
      </c>
      <c r="BQ1705" t="s">
        <v>6650</v>
      </c>
      <c r="BR1705" s="3" t="str">
        <f t="shared" si="1082"/>
        <v>No, &lt; $20K Lien</v>
      </c>
      <c r="BS1705" s="3" t="str">
        <f t="shared" si="1083"/>
        <v>No, Lien &lt; $20K</v>
      </c>
      <c r="BT1705" t="s">
        <v>6650</v>
      </c>
      <c r="BU1705" s="3" t="str">
        <f t="shared" si="1084"/>
        <v>No</v>
      </c>
      <c r="BV1705" s="3" t="str">
        <f t="shared" si="1085"/>
        <v>No</v>
      </c>
      <c r="BW1705" s="3">
        <f t="shared" si="1086"/>
        <v>0</v>
      </c>
      <c r="BX1705" s="3" t="str">
        <f t="shared" si="1087"/>
        <v>No</v>
      </c>
      <c r="BY1705" s="3">
        <f t="shared" si="1088"/>
        <v>128000</v>
      </c>
      <c r="BZ1705">
        <v>1</v>
      </c>
      <c r="CA1705" s="3">
        <f t="shared" si="1089"/>
        <v>128000</v>
      </c>
      <c r="CC1705" s="3">
        <f t="shared" si="1090"/>
        <v>0</v>
      </c>
      <c r="CD1705" s="3">
        <f t="shared" si="1091"/>
        <v>0</v>
      </c>
      <c r="CE1705" s="3" t="str">
        <f t="shared" si="1092"/>
        <v/>
      </c>
      <c r="CF1705" s="3" t="e">
        <f>HLOOKUP(CE1705,'Valuation Data'!$D$2:$K$5,4,FALSE)</f>
        <v>#N/A</v>
      </c>
      <c r="CG1705" s="3">
        <f t="shared" si="1093"/>
        <v>128000</v>
      </c>
      <c r="CH1705" s="3" t="str">
        <f t="shared" si="1094"/>
        <v>No</v>
      </c>
      <c r="CI1705" s="3" t="str">
        <f>VLOOKUP(R1705,'Use Codes &amp; County Type'!A:D,4,FALSE)</f>
        <v>R</v>
      </c>
      <c r="CJ1705" s="3" t="str">
        <f t="shared" si="1095"/>
        <v>No</v>
      </c>
      <c r="CK1705" s="3" t="str">
        <f t="shared" si="1096"/>
        <v>No</v>
      </c>
      <c r="CL1705" s="3">
        <f t="shared" si="1097"/>
        <v>0.35</v>
      </c>
      <c r="CM1705" s="3">
        <f t="shared" si="1098"/>
        <v>44800</v>
      </c>
      <c r="CN1705" s="3">
        <f t="shared" si="1099"/>
        <v>8510.7999999999993</v>
      </c>
      <c r="CO1705" s="3">
        <f t="shared" si="1100"/>
        <v>36289.199999999997</v>
      </c>
      <c r="CP1705" s="3">
        <f t="shared" si="1101"/>
        <v>6.6490624999999998E-2</v>
      </c>
      <c r="CR1705" s="3" t="str">
        <f t="shared" si="1102"/>
        <v>No</v>
      </c>
      <c r="CV1705" s="3" t="str">
        <f t="shared" si="1103"/>
        <v>*Bid</v>
      </c>
      <c r="CW1705" s="3">
        <f t="shared" si="1104"/>
        <v>1704</v>
      </c>
      <c r="CX1705" s="3">
        <f t="shared" si="1105"/>
        <v>2127.6999999999998</v>
      </c>
      <c r="CY1705" s="3" t="str">
        <f t="shared" si="1106"/>
        <v>Ok</v>
      </c>
      <c r="CZ1705">
        <v>0</v>
      </c>
      <c r="DA1705">
        <v>0</v>
      </c>
    </row>
    <row r="1706" spans="1:105" x14ac:dyDescent="0.25">
      <c r="A1706">
        <v>1705</v>
      </c>
      <c r="B1706" t="s">
        <v>3</v>
      </c>
      <c r="C1706" t="s">
        <v>1814</v>
      </c>
      <c r="D1706">
        <v>2078.59</v>
      </c>
      <c r="E1706">
        <v>2017</v>
      </c>
      <c r="F1706">
        <v>2078.59</v>
      </c>
      <c r="G1706">
        <v>2078.59</v>
      </c>
      <c r="H1706" s="3">
        <f t="shared" si="1066"/>
        <v>0</v>
      </c>
      <c r="I1706">
        <v>96013</v>
      </c>
      <c r="J1706" t="s">
        <v>2736</v>
      </c>
      <c r="K1706" t="s">
        <v>2738</v>
      </c>
      <c r="L1706">
        <v>32034</v>
      </c>
      <c r="M1706" t="s">
        <v>4002</v>
      </c>
      <c r="N1706" t="s">
        <v>4761</v>
      </c>
      <c r="O1706">
        <v>-81.533325780921402</v>
      </c>
      <c r="P1706">
        <v>30.6142724728902</v>
      </c>
      <c r="Q1706" t="s">
        <v>5999</v>
      </c>
      <c r="R1706">
        <v>4</v>
      </c>
      <c r="S1706" t="s">
        <v>6573</v>
      </c>
      <c r="T1706">
        <v>1004</v>
      </c>
      <c r="U1706" t="s">
        <v>6609</v>
      </c>
      <c r="V1706">
        <v>2017</v>
      </c>
      <c r="W1706">
        <v>125000</v>
      </c>
      <c r="X1706">
        <v>2017</v>
      </c>
      <c r="Y1706">
        <v>125000</v>
      </c>
      <c r="Z1706">
        <v>1892.36</v>
      </c>
      <c r="AA1706" s="3">
        <f t="shared" si="1067"/>
        <v>0.91040561149625454</v>
      </c>
      <c r="AB1706" t="s">
        <v>6616</v>
      </c>
      <c r="AD1706" t="s">
        <v>6616</v>
      </c>
      <c r="AI1706" t="s">
        <v>6618</v>
      </c>
      <c r="AJ1706" t="s">
        <v>6618</v>
      </c>
      <c r="AK1706" t="s">
        <v>6618</v>
      </c>
      <c r="AL1706" t="s">
        <v>6618</v>
      </c>
      <c r="AM1706">
        <v>0</v>
      </c>
      <c r="AN1706">
        <v>0</v>
      </c>
      <c r="AO1706">
        <v>0</v>
      </c>
      <c r="AP1706" s="3" t="str">
        <f t="shared" si="1068"/>
        <v>No</v>
      </c>
      <c r="AQ1706" s="3" t="str">
        <f t="shared" si="1069"/>
        <v>No</v>
      </c>
      <c r="AR1706" s="3" t="str">
        <f t="shared" si="1070"/>
        <v>No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9</v>
      </c>
      <c r="AY1706" t="s">
        <v>6634</v>
      </c>
      <c r="AZ1706" t="s">
        <v>6638</v>
      </c>
      <c r="BA1706">
        <v>0</v>
      </c>
      <c r="BB1706" t="s">
        <v>6616</v>
      </c>
      <c r="BC1706" t="s">
        <v>6616</v>
      </c>
      <c r="BD1706" s="4" t="str">
        <f t="shared" si="1071"/>
        <v>No</v>
      </c>
      <c r="BE1706" t="s">
        <v>6640</v>
      </c>
      <c r="BF1706" s="3" t="str">
        <f t="shared" si="1072"/>
        <v>No</v>
      </c>
      <c r="BG1706" t="s">
        <v>6645</v>
      </c>
      <c r="BH1706" s="3" t="str">
        <f t="shared" si="1073"/>
        <v>96013 COTTAGE CT</v>
      </c>
      <c r="BI1706" s="3" t="str">
        <f t="shared" si="1074"/>
        <v>Fernandina Beach</v>
      </c>
      <c r="BJ1706" s="3" t="str">
        <f t="shared" si="1075"/>
        <v>Florida</v>
      </c>
      <c r="BK1706" s="3">
        <f t="shared" si="1076"/>
        <v>32034</v>
      </c>
      <c r="BL1706" s="3" t="str">
        <f t="shared" si="1077"/>
        <v>96013 COTTAGE CT FERNANDINA BEACH FL 32034</v>
      </c>
      <c r="BM1706" s="3" t="str">
        <f t="shared" si="1078"/>
        <v/>
      </c>
      <c r="BN1706" s="3" t="str">
        <f t="shared" si="1079"/>
        <v>Pass</v>
      </c>
      <c r="BO1706" s="3" t="str">
        <f t="shared" si="1080"/>
        <v>No</v>
      </c>
      <c r="BP1706" s="3" t="str">
        <f t="shared" si="1081"/>
        <v>FV&lt;$10K</v>
      </c>
      <c r="BQ1706" t="s">
        <v>6650</v>
      </c>
      <c r="BR1706" s="3" t="str">
        <f t="shared" si="1082"/>
        <v>No, &lt; $20K Lien</v>
      </c>
      <c r="BS1706" s="3" t="str">
        <f t="shared" si="1083"/>
        <v>No, Lien &lt; $20K</v>
      </c>
      <c r="BT1706" t="s">
        <v>6650</v>
      </c>
      <c r="BU1706" s="3" t="str">
        <f t="shared" si="1084"/>
        <v>No</v>
      </c>
      <c r="BV1706" s="3" t="str">
        <f t="shared" si="1085"/>
        <v>No</v>
      </c>
      <c r="BW1706" s="3">
        <f t="shared" si="1086"/>
        <v>0</v>
      </c>
      <c r="BX1706" s="3" t="str">
        <f t="shared" si="1087"/>
        <v>No</v>
      </c>
      <c r="BY1706" s="3">
        <f t="shared" si="1088"/>
        <v>125000</v>
      </c>
      <c r="BZ1706">
        <v>1</v>
      </c>
      <c r="CA1706" s="3">
        <f t="shared" si="1089"/>
        <v>125000</v>
      </c>
      <c r="CC1706" s="3">
        <f t="shared" si="1090"/>
        <v>0</v>
      </c>
      <c r="CD1706" s="3">
        <f t="shared" si="1091"/>
        <v>0</v>
      </c>
      <c r="CE1706" s="3" t="str">
        <f t="shared" si="1092"/>
        <v/>
      </c>
      <c r="CF1706" s="3" t="e">
        <f>HLOOKUP(CE1706,'Valuation Data'!$D$2:$K$5,4,FALSE)</f>
        <v>#N/A</v>
      </c>
      <c r="CG1706" s="3">
        <f t="shared" si="1093"/>
        <v>125000</v>
      </c>
      <c r="CH1706" s="3" t="str">
        <f t="shared" si="1094"/>
        <v>No</v>
      </c>
      <c r="CI1706" s="3" t="str">
        <f>VLOOKUP(R1706,'Use Codes &amp; County Type'!A:D,4,FALSE)</f>
        <v>R</v>
      </c>
      <c r="CJ1706" s="3" t="str">
        <f t="shared" si="1095"/>
        <v>No</v>
      </c>
      <c r="CK1706" s="3" t="str">
        <f t="shared" si="1096"/>
        <v>No</v>
      </c>
      <c r="CL1706" s="3">
        <f t="shared" si="1097"/>
        <v>0.35</v>
      </c>
      <c r="CM1706" s="3">
        <f t="shared" si="1098"/>
        <v>43750</v>
      </c>
      <c r="CN1706" s="3">
        <f t="shared" si="1099"/>
        <v>8314.36</v>
      </c>
      <c r="CO1706" s="3">
        <f t="shared" si="1100"/>
        <v>35435.64</v>
      </c>
      <c r="CP1706" s="3">
        <f t="shared" si="1101"/>
        <v>6.6514879999999998E-2</v>
      </c>
      <c r="CR1706" s="3" t="str">
        <f t="shared" si="1102"/>
        <v>No</v>
      </c>
      <c r="CV1706" s="3" t="str">
        <f t="shared" si="1103"/>
        <v>*Bid</v>
      </c>
      <c r="CW1706" s="3">
        <f t="shared" si="1104"/>
        <v>1705</v>
      </c>
      <c r="CX1706" s="3">
        <f t="shared" si="1105"/>
        <v>2078.59</v>
      </c>
      <c r="CY1706" s="3" t="str">
        <f t="shared" si="1106"/>
        <v>Ok</v>
      </c>
      <c r="CZ1706">
        <v>0</v>
      </c>
      <c r="DA1706">
        <v>0</v>
      </c>
    </row>
    <row r="1707" spans="1:105" x14ac:dyDescent="0.25">
      <c r="A1707">
        <v>1706</v>
      </c>
      <c r="B1707" t="s">
        <v>3</v>
      </c>
      <c r="C1707" t="s">
        <v>1815</v>
      </c>
      <c r="D1707">
        <v>2127.6999999999998</v>
      </c>
      <c r="E1707">
        <v>2017</v>
      </c>
      <c r="F1707">
        <v>2127.6999999999998</v>
      </c>
      <c r="G1707">
        <v>2127.6999999999998</v>
      </c>
      <c r="H1707" s="3">
        <f t="shared" si="1066"/>
        <v>0</v>
      </c>
      <c r="I1707">
        <v>96022</v>
      </c>
      <c r="J1707" t="s">
        <v>2736</v>
      </c>
      <c r="K1707" t="s">
        <v>2738</v>
      </c>
      <c r="L1707">
        <v>32034</v>
      </c>
      <c r="M1707" t="s">
        <v>4003</v>
      </c>
      <c r="N1707" t="s">
        <v>4761</v>
      </c>
      <c r="O1707">
        <v>-81.533325780921402</v>
      </c>
      <c r="P1707">
        <v>30.6142724728902</v>
      </c>
      <c r="Q1707" t="s">
        <v>6000</v>
      </c>
      <c r="R1707">
        <v>4</v>
      </c>
      <c r="S1707" t="s">
        <v>6573</v>
      </c>
      <c r="T1707">
        <v>1004</v>
      </c>
      <c r="U1707" t="s">
        <v>6609</v>
      </c>
      <c r="V1707">
        <v>2017</v>
      </c>
      <c r="W1707">
        <v>128000</v>
      </c>
      <c r="X1707">
        <v>2017</v>
      </c>
      <c r="Y1707">
        <v>128000</v>
      </c>
      <c r="Z1707">
        <v>1937.77</v>
      </c>
      <c r="AA1707" s="3">
        <f t="shared" si="1067"/>
        <v>0.91073459604267526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 s="3" t="str">
        <f t="shared" si="1068"/>
        <v>No</v>
      </c>
      <c r="AQ1707" s="3" t="str">
        <f t="shared" si="1069"/>
        <v>No</v>
      </c>
      <c r="AR1707" s="3" t="str">
        <f t="shared" si="1070"/>
        <v>No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9</v>
      </c>
      <c r="AY1707" t="s">
        <v>6634</v>
      </c>
      <c r="AZ1707">
        <v>0</v>
      </c>
      <c r="BA1707">
        <v>0</v>
      </c>
      <c r="BB1707" t="s">
        <v>6616</v>
      </c>
      <c r="BC1707">
        <v>0</v>
      </c>
      <c r="BD1707" s="4" t="str">
        <f t="shared" si="1071"/>
        <v>No</v>
      </c>
      <c r="BE1707" t="s">
        <v>6640</v>
      </c>
      <c r="BF1707" s="3" t="str">
        <f t="shared" si="1072"/>
        <v>No</v>
      </c>
      <c r="BG1707" t="s">
        <v>6645</v>
      </c>
      <c r="BH1707" s="3" t="str">
        <f t="shared" si="1073"/>
        <v>96022 COTTAGE CT</v>
      </c>
      <c r="BI1707" s="3" t="str">
        <f t="shared" si="1074"/>
        <v>Fernandina Beach</v>
      </c>
      <c r="BJ1707" s="3" t="str">
        <f t="shared" si="1075"/>
        <v>Florida</v>
      </c>
      <c r="BK1707" s="3">
        <f t="shared" si="1076"/>
        <v>32034</v>
      </c>
      <c r="BL1707" s="3" t="str">
        <f t="shared" si="1077"/>
        <v>96022 COTTAGE CT FERNANDINA BEACH FL 32034</v>
      </c>
      <c r="BM1707" s="3" t="str">
        <f t="shared" si="1078"/>
        <v/>
      </c>
      <c r="BN1707" s="3" t="str">
        <f t="shared" si="1079"/>
        <v>Pass</v>
      </c>
      <c r="BO1707" s="3" t="str">
        <f t="shared" si="1080"/>
        <v>No</v>
      </c>
      <c r="BP1707" s="3" t="str">
        <f t="shared" si="1081"/>
        <v>FV&lt;$10K</v>
      </c>
      <c r="BQ1707" t="s">
        <v>6650</v>
      </c>
      <c r="BR1707" s="3" t="str">
        <f t="shared" si="1082"/>
        <v>No, &lt; $20K Lien</v>
      </c>
      <c r="BS1707" s="3" t="str">
        <f t="shared" si="1083"/>
        <v>No, Lien &lt; $20K</v>
      </c>
      <c r="BT1707" t="s">
        <v>6650</v>
      </c>
      <c r="BU1707" s="3" t="str">
        <f t="shared" si="1084"/>
        <v>No</v>
      </c>
      <c r="BV1707" s="3" t="str">
        <f t="shared" si="1085"/>
        <v>No</v>
      </c>
      <c r="BW1707" s="3">
        <f t="shared" si="1086"/>
        <v>0</v>
      </c>
      <c r="BX1707" s="3" t="str">
        <f t="shared" si="1087"/>
        <v>No</v>
      </c>
      <c r="BY1707" s="3">
        <f t="shared" si="1088"/>
        <v>128000</v>
      </c>
      <c r="BZ1707">
        <v>1</v>
      </c>
      <c r="CA1707" s="3">
        <f t="shared" si="1089"/>
        <v>128000</v>
      </c>
      <c r="CC1707" s="3">
        <f t="shared" si="1090"/>
        <v>0</v>
      </c>
      <c r="CD1707" s="3">
        <f t="shared" si="1091"/>
        <v>0</v>
      </c>
      <c r="CE1707" s="3" t="str">
        <f t="shared" si="1092"/>
        <v/>
      </c>
      <c r="CF1707" s="3" t="e">
        <f>HLOOKUP(CE1707,'Valuation Data'!$D$2:$K$5,4,FALSE)</f>
        <v>#N/A</v>
      </c>
      <c r="CG1707" s="3">
        <f t="shared" si="1093"/>
        <v>128000</v>
      </c>
      <c r="CH1707" s="3" t="str">
        <f t="shared" si="1094"/>
        <v>No</v>
      </c>
      <c r="CI1707" s="3" t="str">
        <f>VLOOKUP(R1707,'Use Codes &amp; County Type'!A:D,4,FALSE)</f>
        <v>R</v>
      </c>
      <c r="CJ1707" s="3" t="str">
        <f t="shared" si="1095"/>
        <v>No</v>
      </c>
      <c r="CK1707" s="3" t="str">
        <f t="shared" si="1096"/>
        <v>No</v>
      </c>
      <c r="CL1707" s="3">
        <f t="shared" si="1097"/>
        <v>0.35</v>
      </c>
      <c r="CM1707" s="3">
        <f t="shared" si="1098"/>
        <v>44800</v>
      </c>
      <c r="CN1707" s="3">
        <f t="shared" si="1099"/>
        <v>8510.7999999999993</v>
      </c>
      <c r="CO1707" s="3">
        <f t="shared" si="1100"/>
        <v>36289.199999999997</v>
      </c>
      <c r="CP1707" s="3">
        <f t="shared" si="1101"/>
        <v>6.6490624999999998E-2</v>
      </c>
      <c r="CR1707" s="3" t="str">
        <f t="shared" si="1102"/>
        <v>No</v>
      </c>
      <c r="CV1707" s="3" t="str">
        <f t="shared" si="1103"/>
        <v>*Bid</v>
      </c>
      <c r="CW1707" s="3">
        <f t="shared" si="1104"/>
        <v>1706</v>
      </c>
      <c r="CX1707" s="3">
        <f t="shared" si="1105"/>
        <v>2127.6999999999998</v>
      </c>
      <c r="CY1707" s="3" t="str">
        <f t="shared" si="1106"/>
        <v>Ok</v>
      </c>
      <c r="CZ1707">
        <v>0</v>
      </c>
      <c r="DA1707">
        <v>0</v>
      </c>
    </row>
    <row r="1708" spans="1:105" x14ac:dyDescent="0.25">
      <c r="A1708">
        <v>1707</v>
      </c>
      <c r="B1708" t="s">
        <v>3</v>
      </c>
      <c r="C1708" t="s">
        <v>1816</v>
      </c>
      <c r="D1708">
        <v>2078.59</v>
      </c>
      <c r="E1708">
        <v>2017</v>
      </c>
      <c r="F1708">
        <v>2078.59</v>
      </c>
      <c r="G1708">
        <v>2078.59</v>
      </c>
      <c r="H1708" s="3">
        <f t="shared" si="1066"/>
        <v>0</v>
      </c>
      <c r="I1708">
        <v>96094</v>
      </c>
      <c r="J1708" t="s">
        <v>2736</v>
      </c>
      <c r="K1708" t="s">
        <v>2738</v>
      </c>
      <c r="L1708">
        <v>32034</v>
      </c>
      <c r="M1708" t="s">
        <v>4004</v>
      </c>
      <c r="N1708" t="s">
        <v>4761</v>
      </c>
      <c r="O1708">
        <v>-81.533325780921402</v>
      </c>
      <c r="P1708">
        <v>30.6142724728902</v>
      </c>
      <c r="Q1708" t="s">
        <v>5999</v>
      </c>
      <c r="R1708">
        <v>4</v>
      </c>
      <c r="S1708" t="s">
        <v>6573</v>
      </c>
      <c r="T1708">
        <v>1004</v>
      </c>
      <c r="U1708" t="s">
        <v>6609</v>
      </c>
      <c r="V1708">
        <v>2017</v>
      </c>
      <c r="W1708">
        <v>125000</v>
      </c>
      <c r="X1708">
        <v>2017</v>
      </c>
      <c r="Y1708">
        <v>125000</v>
      </c>
      <c r="Z1708">
        <v>1892.36</v>
      </c>
      <c r="AA1708" s="3">
        <f t="shared" si="1067"/>
        <v>0.91040561149625454</v>
      </c>
      <c r="AB1708" t="s">
        <v>6616</v>
      </c>
      <c r="AC1708" t="s">
        <v>6616</v>
      </c>
      <c r="AD1708" t="s">
        <v>6616</v>
      </c>
      <c r="AE1708" t="s">
        <v>6616</v>
      </c>
      <c r="AI1708" t="s">
        <v>6618</v>
      </c>
      <c r="AJ1708" t="s">
        <v>6618</v>
      </c>
      <c r="AK1708" t="s">
        <v>6618</v>
      </c>
      <c r="AL1708" t="s">
        <v>6618</v>
      </c>
      <c r="AM1708" t="s">
        <v>6618</v>
      </c>
      <c r="AN1708" t="s">
        <v>6618</v>
      </c>
      <c r="AO1708" t="s">
        <v>6618</v>
      </c>
      <c r="AP1708" s="3" t="str">
        <f t="shared" si="1068"/>
        <v>No</v>
      </c>
      <c r="AQ1708" s="3" t="str">
        <f t="shared" si="1069"/>
        <v>No</v>
      </c>
      <c r="AR1708" s="3" t="str">
        <f t="shared" si="1070"/>
        <v>No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9</v>
      </c>
      <c r="AY1708" t="s">
        <v>6634</v>
      </c>
      <c r="AZ1708" t="s">
        <v>6638</v>
      </c>
      <c r="BA1708">
        <v>0</v>
      </c>
      <c r="BB1708" t="s">
        <v>6616</v>
      </c>
      <c r="BC1708" t="s">
        <v>6616</v>
      </c>
      <c r="BD1708" s="4" t="str">
        <f t="shared" si="1071"/>
        <v>No</v>
      </c>
      <c r="BE1708" t="s">
        <v>6640</v>
      </c>
      <c r="BF1708" s="3" t="str">
        <f t="shared" si="1072"/>
        <v>No</v>
      </c>
      <c r="BG1708" t="s">
        <v>6645</v>
      </c>
      <c r="BH1708" s="3" t="str">
        <f t="shared" si="1073"/>
        <v>96094 STONEY DR</v>
      </c>
      <c r="BI1708" s="3" t="str">
        <f t="shared" si="1074"/>
        <v>Fernandina Beach</v>
      </c>
      <c r="BJ1708" s="3" t="str">
        <f t="shared" si="1075"/>
        <v>Florida</v>
      </c>
      <c r="BK1708" s="3">
        <f t="shared" si="1076"/>
        <v>32034</v>
      </c>
      <c r="BL1708" s="3" t="str">
        <f t="shared" si="1077"/>
        <v>96094 STONEY DR FERNANDINA BEACH FL 32034</v>
      </c>
      <c r="BM1708" s="3" t="str">
        <f t="shared" si="1078"/>
        <v/>
      </c>
      <c r="BN1708" s="3" t="str">
        <f t="shared" si="1079"/>
        <v>Pass</v>
      </c>
      <c r="BO1708" s="3" t="str">
        <f t="shared" si="1080"/>
        <v>No</v>
      </c>
      <c r="BP1708" s="3" t="str">
        <f t="shared" si="1081"/>
        <v>FV&lt;$10K</v>
      </c>
      <c r="BQ1708" t="s">
        <v>6650</v>
      </c>
      <c r="BR1708" s="3" t="str">
        <f t="shared" si="1082"/>
        <v>No, &lt; $20K Lien</v>
      </c>
      <c r="BS1708" s="3" t="str">
        <f t="shared" si="1083"/>
        <v>No, Lien &lt; $20K</v>
      </c>
      <c r="BT1708" t="s">
        <v>6650</v>
      </c>
      <c r="BU1708" s="3" t="str">
        <f t="shared" si="1084"/>
        <v>No</v>
      </c>
      <c r="BV1708" s="3" t="str">
        <f t="shared" si="1085"/>
        <v>No</v>
      </c>
      <c r="BW1708" s="3">
        <f t="shared" si="1086"/>
        <v>0</v>
      </c>
      <c r="BX1708" s="3" t="str">
        <f t="shared" si="1087"/>
        <v>No</v>
      </c>
      <c r="BY1708" s="3">
        <f t="shared" si="1088"/>
        <v>125000</v>
      </c>
      <c r="BZ1708">
        <v>1</v>
      </c>
      <c r="CA1708" s="3">
        <f t="shared" si="1089"/>
        <v>125000</v>
      </c>
      <c r="CC1708" s="3">
        <f t="shared" si="1090"/>
        <v>0</v>
      </c>
      <c r="CD1708" s="3">
        <f t="shared" si="1091"/>
        <v>0</v>
      </c>
      <c r="CE1708" s="3" t="str">
        <f t="shared" si="1092"/>
        <v/>
      </c>
      <c r="CF1708" s="3" t="e">
        <f>HLOOKUP(CE1708,'Valuation Data'!$D$2:$K$5,4,FALSE)</f>
        <v>#N/A</v>
      </c>
      <c r="CG1708" s="3">
        <f t="shared" si="1093"/>
        <v>125000</v>
      </c>
      <c r="CH1708" s="3" t="str">
        <f t="shared" si="1094"/>
        <v>No</v>
      </c>
      <c r="CI1708" s="3" t="str">
        <f>VLOOKUP(R1708,'Use Codes &amp; County Type'!A:D,4,FALSE)</f>
        <v>R</v>
      </c>
      <c r="CJ1708" s="3" t="str">
        <f t="shared" si="1095"/>
        <v>No</v>
      </c>
      <c r="CK1708" s="3" t="str">
        <f t="shared" si="1096"/>
        <v>No</v>
      </c>
      <c r="CL1708" s="3">
        <f t="shared" si="1097"/>
        <v>0.35</v>
      </c>
      <c r="CM1708" s="3">
        <f t="shared" si="1098"/>
        <v>43750</v>
      </c>
      <c r="CN1708" s="3">
        <f t="shared" si="1099"/>
        <v>8314.36</v>
      </c>
      <c r="CO1708" s="3">
        <f t="shared" si="1100"/>
        <v>35435.64</v>
      </c>
      <c r="CP1708" s="3">
        <f t="shared" si="1101"/>
        <v>6.6514879999999998E-2</v>
      </c>
      <c r="CR1708" s="3" t="str">
        <f t="shared" si="1102"/>
        <v>No</v>
      </c>
      <c r="CV1708" s="3" t="str">
        <f t="shared" si="1103"/>
        <v>*Bid</v>
      </c>
      <c r="CW1708" s="3">
        <f t="shared" si="1104"/>
        <v>1707</v>
      </c>
      <c r="CX1708" s="3">
        <f t="shared" si="1105"/>
        <v>2078.59</v>
      </c>
      <c r="CY1708" s="3" t="str">
        <f t="shared" si="1106"/>
        <v>Ok</v>
      </c>
      <c r="CZ1708">
        <v>0</v>
      </c>
      <c r="DA1708">
        <v>0</v>
      </c>
    </row>
    <row r="1709" spans="1:105" x14ac:dyDescent="0.25">
      <c r="A1709">
        <v>1708</v>
      </c>
      <c r="B1709" t="s">
        <v>3</v>
      </c>
      <c r="C1709" t="s">
        <v>1817</v>
      </c>
      <c r="D1709">
        <v>2078.59</v>
      </c>
      <c r="E1709">
        <v>2017</v>
      </c>
      <c r="F1709">
        <v>2078.59</v>
      </c>
      <c r="G1709">
        <v>2078.59</v>
      </c>
      <c r="H1709" s="3">
        <f t="shared" si="1066"/>
        <v>0</v>
      </c>
      <c r="I1709">
        <v>96138</v>
      </c>
      <c r="J1709" t="s">
        <v>2736</v>
      </c>
      <c r="K1709" t="s">
        <v>2738</v>
      </c>
      <c r="L1709">
        <v>32034</v>
      </c>
      <c r="M1709" t="s">
        <v>4005</v>
      </c>
      <c r="N1709" t="s">
        <v>4761</v>
      </c>
      <c r="O1709">
        <v>-81.533325780921402</v>
      </c>
      <c r="P1709">
        <v>30.6142724728902</v>
      </c>
      <c r="Q1709" t="s">
        <v>5998</v>
      </c>
      <c r="R1709">
        <v>4</v>
      </c>
      <c r="S1709" t="s">
        <v>6573</v>
      </c>
      <c r="T1709">
        <v>1004</v>
      </c>
      <c r="U1709" t="s">
        <v>6609</v>
      </c>
      <c r="V1709">
        <v>2017</v>
      </c>
      <c r="W1709">
        <v>125000</v>
      </c>
      <c r="X1709">
        <v>2017</v>
      </c>
      <c r="Y1709">
        <v>125000</v>
      </c>
      <c r="Z1709">
        <v>1892.36</v>
      </c>
      <c r="AA1709" s="3">
        <f t="shared" si="1067"/>
        <v>0.91040561149625454</v>
      </c>
      <c r="AB1709" t="s">
        <v>6616</v>
      </c>
      <c r="AC1709" t="s">
        <v>6616</v>
      </c>
      <c r="AD1709" t="s">
        <v>6616</v>
      </c>
      <c r="AE1709" t="s">
        <v>6616</v>
      </c>
      <c r="AI1709" t="s">
        <v>6618</v>
      </c>
      <c r="AJ1709" t="s">
        <v>6618</v>
      </c>
      <c r="AK1709" t="s">
        <v>6618</v>
      </c>
      <c r="AL1709" t="s">
        <v>6618</v>
      </c>
      <c r="AM1709" t="s">
        <v>6618</v>
      </c>
      <c r="AN1709" t="s">
        <v>6618</v>
      </c>
      <c r="AO1709" t="s">
        <v>6618</v>
      </c>
      <c r="AP1709" s="3" t="str">
        <f t="shared" si="1068"/>
        <v>No</v>
      </c>
      <c r="AQ1709" s="3" t="str">
        <f t="shared" si="1069"/>
        <v>No</v>
      </c>
      <c r="AR1709" s="3" t="str">
        <f t="shared" si="1070"/>
        <v>No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9</v>
      </c>
      <c r="AY1709" t="s">
        <v>6634</v>
      </c>
      <c r="AZ1709" t="s">
        <v>6638</v>
      </c>
      <c r="BA1709">
        <v>1</v>
      </c>
      <c r="BB1709" t="s">
        <v>6616</v>
      </c>
      <c r="BC1709" t="s">
        <v>6616</v>
      </c>
      <c r="BD1709" s="4" t="str">
        <f t="shared" si="1071"/>
        <v>No</v>
      </c>
      <c r="BE1709" t="s">
        <v>6640</v>
      </c>
      <c r="BF1709" s="3" t="str">
        <f t="shared" si="1072"/>
        <v>No</v>
      </c>
      <c r="BG1709" t="s">
        <v>6645</v>
      </c>
      <c r="BH1709" s="3" t="str">
        <f t="shared" si="1073"/>
        <v>96138 STONEY DR</v>
      </c>
      <c r="BI1709" s="3" t="str">
        <f t="shared" si="1074"/>
        <v>Fernandina Beach</v>
      </c>
      <c r="BJ1709" s="3" t="str">
        <f t="shared" si="1075"/>
        <v>Florida</v>
      </c>
      <c r="BK1709" s="3">
        <f t="shared" si="1076"/>
        <v>32034</v>
      </c>
      <c r="BL1709" s="3" t="str">
        <f t="shared" si="1077"/>
        <v>96138 STONEY DR FERNANDINA BEACH FL 32034</v>
      </c>
      <c r="BM1709" s="3" t="str">
        <f t="shared" si="1078"/>
        <v/>
      </c>
      <c r="BN1709" s="3" t="str">
        <f t="shared" si="1079"/>
        <v>Pass</v>
      </c>
      <c r="BO1709" s="3" t="str">
        <f t="shared" si="1080"/>
        <v>No</v>
      </c>
      <c r="BP1709" s="3" t="str">
        <f t="shared" si="1081"/>
        <v>FV&lt;$10K</v>
      </c>
      <c r="BQ1709" t="s">
        <v>6650</v>
      </c>
      <c r="BR1709" s="3" t="str">
        <f t="shared" si="1082"/>
        <v>No, &lt; $20K Lien</v>
      </c>
      <c r="BS1709" s="3" t="str">
        <f t="shared" si="1083"/>
        <v>No, Lien &lt; $20K</v>
      </c>
      <c r="BT1709" t="s">
        <v>6650</v>
      </c>
      <c r="BU1709" s="3" t="str">
        <f t="shared" si="1084"/>
        <v>No</v>
      </c>
      <c r="BV1709" s="3" t="str">
        <f t="shared" si="1085"/>
        <v>No</v>
      </c>
      <c r="BW1709" s="3">
        <f t="shared" si="1086"/>
        <v>1</v>
      </c>
      <c r="BX1709" s="3" t="str">
        <f t="shared" si="1087"/>
        <v>No</v>
      </c>
      <c r="BY1709" s="3">
        <f t="shared" si="1088"/>
        <v>125000</v>
      </c>
      <c r="BZ1709">
        <v>1</v>
      </c>
      <c r="CA1709" s="3">
        <f t="shared" si="1089"/>
        <v>125000</v>
      </c>
      <c r="CC1709" s="3">
        <f t="shared" si="1090"/>
        <v>0</v>
      </c>
      <c r="CD1709" s="3">
        <f t="shared" si="1091"/>
        <v>0</v>
      </c>
      <c r="CE1709" s="3" t="str">
        <f t="shared" si="1092"/>
        <v/>
      </c>
      <c r="CF1709" s="3" t="e">
        <f>HLOOKUP(CE1709,'Valuation Data'!$D$2:$K$5,4,FALSE)</f>
        <v>#N/A</v>
      </c>
      <c r="CG1709" s="3">
        <f t="shared" si="1093"/>
        <v>125000</v>
      </c>
      <c r="CH1709" s="3" t="str">
        <f t="shared" si="1094"/>
        <v>No</v>
      </c>
      <c r="CI1709" s="3" t="str">
        <f>VLOOKUP(R1709,'Use Codes &amp; County Type'!A:D,4,FALSE)</f>
        <v>R</v>
      </c>
      <c r="CJ1709" s="3" t="str">
        <f t="shared" si="1095"/>
        <v>No</v>
      </c>
      <c r="CK1709" s="3" t="str">
        <f t="shared" si="1096"/>
        <v>No</v>
      </c>
      <c r="CL1709" s="3">
        <f t="shared" si="1097"/>
        <v>0.35</v>
      </c>
      <c r="CM1709" s="3">
        <f t="shared" si="1098"/>
        <v>43750</v>
      </c>
      <c r="CN1709" s="3">
        <f t="shared" si="1099"/>
        <v>10392.950000000001</v>
      </c>
      <c r="CO1709" s="3">
        <f t="shared" si="1100"/>
        <v>33357.050000000003</v>
      </c>
      <c r="CP1709" s="3">
        <f t="shared" si="1101"/>
        <v>8.3143600000000012E-2</v>
      </c>
      <c r="CR1709" s="3" t="str">
        <f t="shared" si="1102"/>
        <v>No</v>
      </c>
      <c r="CV1709" s="3" t="str">
        <f t="shared" si="1103"/>
        <v>*Bid</v>
      </c>
      <c r="CW1709" s="3">
        <f t="shared" si="1104"/>
        <v>1708</v>
      </c>
      <c r="CX1709" s="3">
        <f t="shared" si="1105"/>
        <v>2078.59</v>
      </c>
      <c r="CY1709" s="3" t="str">
        <f t="shared" si="1106"/>
        <v>Ok</v>
      </c>
      <c r="CZ1709">
        <v>0</v>
      </c>
      <c r="DA1709">
        <v>0</v>
      </c>
    </row>
    <row r="1710" spans="1:105" x14ac:dyDescent="0.25">
      <c r="A1710">
        <v>1709</v>
      </c>
      <c r="B1710" t="s">
        <v>3</v>
      </c>
      <c r="C1710" t="s">
        <v>1818</v>
      </c>
      <c r="D1710">
        <v>4178.96</v>
      </c>
      <c r="E1710">
        <v>2017</v>
      </c>
      <c r="F1710">
        <v>4178.96</v>
      </c>
      <c r="G1710">
        <v>4178.96</v>
      </c>
      <c r="H1710" s="3">
        <f t="shared" si="1066"/>
        <v>0</v>
      </c>
      <c r="I1710">
        <v>33119</v>
      </c>
      <c r="J1710" t="s">
        <v>2736</v>
      </c>
      <c r="K1710" t="s">
        <v>2738</v>
      </c>
      <c r="L1710">
        <v>32034</v>
      </c>
      <c r="M1710" t="s">
        <v>4006</v>
      </c>
      <c r="N1710" t="s">
        <v>4761</v>
      </c>
      <c r="O1710">
        <v>-81.538250200636696</v>
      </c>
      <c r="P1710">
        <v>30.6140699318678</v>
      </c>
      <c r="Q1710" t="s">
        <v>6001</v>
      </c>
      <c r="R1710">
        <v>1</v>
      </c>
      <c r="S1710" t="s">
        <v>6539</v>
      </c>
      <c r="T1710">
        <v>1001</v>
      </c>
      <c r="U1710" t="s">
        <v>6582</v>
      </c>
      <c r="V1710">
        <v>2017</v>
      </c>
      <c r="W1710">
        <v>253286</v>
      </c>
      <c r="X1710">
        <v>2017</v>
      </c>
      <c r="Y1710">
        <v>253286</v>
      </c>
      <c r="Z1710">
        <v>3834.46</v>
      </c>
      <c r="AA1710" s="3">
        <f t="shared" si="1067"/>
        <v>0.91756322147137082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 s="3" t="str">
        <f t="shared" si="1068"/>
        <v>No</v>
      </c>
      <c r="AQ1710" s="3" t="str">
        <f t="shared" si="1069"/>
        <v>No</v>
      </c>
      <c r="AR1710" s="3" t="str">
        <f t="shared" si="1070"/>
        <v>No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 t="s">
        <v>6634</v>
      </c>
      <c r="AZ1710">
        <v>0</v>
      </c>
      <c r="BA1710">
        <v>0</v>
      </c>
      <c r="BB1710" t="s">
        <v>6616</v>
      </c>
      <c r="BC1710">
        <v>0</v>
      </c>
      <c r="BD1710" s="4" t="str">
        <f t="shared" si="1071"/>
        <v>No</v>
      </c>
      <c r="BE1710" t="s">
        <v>6640</v>
      </c>
      <c r="BF1710" s="3" t="str">
        <f t="shared" si="1072"/>
        <v>No</v>
      </c>
      <c r="BG1710" t="s">
        <v>6645</v>
      </c>
      <c r="BH1710" s="3" t="str">
        <f t="shared" si="1073"/>
        <v>33119 SUNNY PARKE CIR</v>
      </c>
      <c r="BI1710" s="3" t="str">
        <f t="shared" si="1074"/>
        <v>Fernandina Beach</v>
      </c>
      <c r="BJ1710" s="3" t="str">
        <f t="shared" si="1075"/>
        <v>Florida</v>
      </c>
      <c r="BK1710" s="3">
        <f t="shared" si="1076"/>
        <v>32034</v>
      </c>
      <c r="BL1710" s="3" t="str">
        <f t="shared" si="1077"/>
        <v>33119 SUNNY PARKE CIR FERNANDINA BEACH FL 32034</v>
      </c>
      <c r="BM1710" s="3" t="str">
        <f t="shared" si="1078"/>
        <v/>
      </c>
      <c r="BN1710" s="3" t="str">
        <f t="shared" si="1079"/>
        <v>Pass</v>
      </c>
      <c r="BO1710" s="3" t="str">
        <f t="shared" si="1080"/>
        <v>No</v>
      </c>
      <c r="BP1710" s="3" t="str">
        <f t="shared" si="1081"/>
        <v>FV&lt;$10K</v>
      </c>
      <c r="BQ1710" t="s">
        <v>6650</v>
      </c>
      <c r="BR1710" s="3" t="str">
        <f t="shared" si="1082"/>
        <v>No, &lt; $20K Lien</v>
      </c>
      <c r="BS1710" s="3" t="str">
        <f t="shared" si="1083"/>
        <v>No, Lien &lt; $20K</v>
      </c>
      <c r="BT1710" t="s">
        <v>6650</v>
      </c>
      <c r="BU1710" s="3" t="str">
        <f t="shared" si="1084"/>
        <v>No</v>
      </c>
      <c r="BV1710" s="3" t="str">
        <f t="shared" si="1085"/>
        <v>No</v>
      </c>
      <c r="BW1710" s="3">
        <f t="shared" si="1086"/>
        <v>0</v>
      </c>
      <c r="BX1710" s="3" t="str">
        <f t="shared" si="1087"/>
        <v>No</v>
      </c>
      <c r="BY1710" s="3">
        <f t="shared" si="1088"/>
        <v>253286</v>
      </c>
      <c r="BZ1710">
        <v>1</v>
      </c>
      <c r="CA1710" s="3">
        <f t="shared" si="1089"/>
        <v>253286</v>
      </c>
      <c r="CC1710" s="3">
        <f t="shared" si="1090"/>
        <v>0</v>
      </c>
      <c r="CD1710" s="3">
        <f t="shared" si="1091"/>
        <v>0</v>
      </c>
      <c r="CE1710" s="3" t="str">
        <f t="shared" si="1092"/>
        <v/>
      </c>
      <c r="CF1710" s="3" t="e">
        <f>HLOOKUP(CE1710,'Valuation Data'!$D$2:$K$5,4,FALSE)</f>
        <v>#N/A</v>
      </c>
      <c r="CG1710" s="3">
        <f t="shared" si="1093"/>
        <v>253286</v>
      </c>
      <c r="CH1710" s="3" t="str">
        <f t="shared" si="1094"/>
        <v>No</v>
      </c>
      <c r="CI1710" s="3" t="str">
        <f>VLOOKUP(R1710,'Use Codes &amp; County Type'!A:D,4,FALSE)</f>
        <v>S</v>
      </c>
      <c r="CJ1710" s="3" t="str">
        <f t="shared" si="1095"/>
        <v>No</v>
      </c>
      <c r="CK1710" s="3" t="str">
        <f t="shared" si="1096"/>
        <v>No</v>
      </c>
      <c r="CL1710" s="3">
        <f t="shared" si="1097"/>
        <v>0.35</v>
      </c>
      <c r="CM1710" s="3">
        <f t="shared" si="1098"/>
        <v>88650.099999999991</v>
      </c>
      <c r="CN1710" s="3">
        <f t="shared" si="1099"/>
        <v>16715.84</v>
      </c>
      <c r="CO1710" s="3">
        <f t="shared" si="1100"/>
        <v>71934.259999999995</v>
      </c>
      <c r="CP1710" s="3">
        <f t="shared" si="1101"/>
        <v>6.5995909762087121E-2</v>
      </c>
      <c r="CR1710" s="3" t="str">
        <f t="shared" si="1102"/>
        <v>No</v>
      </c>
      <c r="CV1710" s="3" t="str">
        <f t="shared" si="1103"/>
        <v>*Bid</v>
      </c>
      <c r="CW1710" s="3">
        <f t="shared" si="1104"/>
        <v>1709</v>
      </c>
      <c r="CX1710" s="3">
        <f t="shared" si="1105"/>
        <v>4178.96</v>
      </c>
      <c r="CY1710" s="3" t="str">
        <f t="shared" si="1106"/>
        <v>Ok</v>
      </c>
      <c r="CZ1710">
        <v>0</v>
      </c>
      <c r="DA1710">
        <v>0</v>
      </c>
    </row>
    <row r="1711" spans="1:105" x14ac:dyDescent="0.25">
      <c r="A1711">
        <v>1710</v>
      </c>
      <c r="B1711" t="s">
        <v>3</v>
      </c>
      <c r="C1711" t="s">
        <v>1819</v>
      </c>
      <c r="D1711">
        <v>2720.65</v>
      </c>
      <c r="E1711">
        <v>2017</v>
      </c>
      <c r="F1711">
        <v>2720.65</v>
      </c>
      <c r="G1711">
        <v>2720.65</v>
      </c>
      <c r="H1711" s="3">
        <f t="shared" si="1066"/>
        <v>0</v>
      </c>
      <c r="I1711">
        <v>95092</v>
      </c>
      <c r="J1711" t="s">
        <v>2736</v>
      </c>
      <c r="K1711" t="s">
        <v>2738</v>
      </c>
      <c r="L1711">
        <v>32034</v>
      </c>
      <c r="M1711" t="s">
        <v>4007</v>
      </c>
      <c r="N1711" t="s">
        <v>4761</v>
      </c>
      <c r="O1711">
        <v>-81.535099193644797</v>
      </c>
      <c r="P1711">
        <v>30.5959037106051</v>
      </c>
      <c r="Q1711" t="s">
        <v>6002</v>
      </c>
      <c r="R1711">
        <v>0</v>
      </c>
      <c r="S1711" t="s">
        <v>6538</v>
      </c>
      <c r="T1711">
        <v>8001</v>
      </c>
      <c r="U1711" t="s">
        <v>6581</v>
      </c>
      <c r="V1711">
        <v>2017</v>
      </c>
      <c r="W1711">
        <v>50000</v>
      </c>
      <c r="X1711">
        <v>2017</v>
      </c>
      <c r="Y1711">
        <v>50000</v>
      </c>
      <c r="Z1711">
        <v>2486.04</v>
      </c>
      <c r="AA1711" s="3">
        <f t="shared" si="1067"/>
        <v>0.91376693069670845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 s="3" t="str">
        <f t="shared" si="1068"/>
        <v>No</v>
      </c>
      <c r="AQ1711" s="3" t="str">
        <f t="shared" si="1069"/>
        <v>No</v>
      </c>
      <c r="AR1711" s="3" t="str">
        <f t="shared" si="1070"/>
        <v>No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 t="s">
        <v>6634</v>
      </c>
      <c r="AZ1711">
        <v>0</v>
      </c>
      <c r="BA1711">
        <v>0</v>
      </c>
      <c r="BB1711" t="s">
        <v>6616</v>
      </c>
      <c r="BC1711">
        <v>0</v>
      </c>
      <c r="BD1711" s="4" t="str">
        <f t="shared" si="1071"/>
        <v>No</v>
      </c>
      <c r="BE1711" t="s">
        <v>6640</v>
      </c>
      <c r="BF1711" s="3" t="str">
        <f t="shared" si="1072"/>
        <v>No</v>
      </c>
      <c r="BG1711" t="s">
        <v>6645</v>
      </c>
      <c r="BH1711" s="3" t="str">
        <f t="shared" si="1073"/>
        <v>95092 BUCKEYE CT</v>
      </c>
      <c r="BI1711" s="3" t="str">
        <f t="shared" si="1074"/>
        <v>Fernandina Beach</v>
      </c>
      <c r="BJ1711" s="3" t="str">
        <f t="shared" si="1075"/>
        <v>Florida</v>
      </c>
      <c r="BK1711" s="3">
        <f t="shared" si="1076"/>
        <v>32034</v>
      </c>
      <c r="BL1711" s="3" t="str">
        <f t="shared" si="1077"/>
        <v>95092 BUCKEYE CT FERNANDINA BEACH FL 32034</v>
      </c>
      <c r="BM1711" s="3" t="str">
        <f t="shared" si="1078"/>
        <v/>
      </c>
      <c r="BN1711" s="3" t="str">
        <f t="shared" si="1079"/>
        <v>Pass</v>
      </c>
      <c r="BO1711" s="3" t="str">
        <f t="shared" si="1080"/>
        <v>No</v>
      </c>
      <c r="BP1711" s="3" t="str">
        <f t="shared" si="1081"/>
        <v>FV&lt;$10K</v>
      </c>
      <c r="BQ1711" t="s">
        <v>6650</v>
      </c>
      <c r="BR1711" s="3" t="str">
        <f t="shared" si="1082"/>
        <v>No, &lt; $20K Lien</v>
      </c>
      <c r="BS1711" s="3" t="str">
        <f t="shared" si="1083"/>
        <v>No, Lien &lt; $20K</v>
      </c>
      <c r="BT1711" t="s">
        <v>6650</v>
      </c>
      <c r="BU1711" s="3" t="str">
        <f t="shared" si="1084"/>
        <v>No</v>
      </c>
      <c r="BV1711" s="3" t="str">
        <f t="shared" si="1085"/>
        <v>No</v>
      </c>
      <c r="BW1711" s="3">
        <f t="shared" si="1086"/>
        <v>0</v>
      </c>
      <c r="BX1711" s="3" t="str">
        <f t="shared" si="1087"/>
        <v>No</v>
      </c>
      <c r="BY1711" s="3">
        <f t="shared" si="1088"/>
        <v>50000</v>
      </c>
      <c r="BZ1711">
        <v>1</v>
      </c>
      <c r="CA1711" s="3">
        <f t="shared" si="1089"/>
        <v>50000</v>
      </c>
      <c r="CC1711" s="3">
        <f t="shared" si="1090"/>
        <v>0</v>
      </c>
      <c r="CD1711" s="3">
        <f t="shared" si="1091"/>
        <v>0</v>
      </c>
      <c r="CE1711" s="3" t="str">
        <f t="shared" si="1092"/>
        <v/>
      </c>
      <c r="CF1711" s="3" t="e">
        <f>HLOOKUP(CE1711,'Valuation Data'!$D$2:$K$5,4,FALSE)</f>
        <v>#N/A</v>
      </c>
      <c r="CG1711" s="3">
        <f t="shared" si="1093"/>
        <v>50000</v>
      </c>
      <c r="CH1711" s="3" t="str">
        <f t="shared" si="1094"/>
        <v>No</v>
      </c>
      <c r="CI1711" s="3" t="str">
        <f>VLOOKUP(R1711,'Use Codes &amp; County Type'!A:D,4,FALSE)</f>
        <v>V</v>
      </c>
      <c r="CJ1711" s="3" t="str">
        <f t="shared" si="1095"/>
        <v>Yes</v>
      </c>
      <c r="CK1711" s="3" t="str">
        <f t="shared" si="1096"/>
        <v>No</v>
      </c>
      <c r="CL1711" s="3">
        <f t="shared" si="1097"/>
        <v>0</v>
      </c>
      <c r="CM1711" s="3">
        <f t="shared" si="1098"/>
        <v>0</v>
      </c>
      <c r="CN1711" s="3">
        <f t="shared" si="1099"/>
        <v>10882.6</v>
      </c>
      <c r="CO1711" s="3">
        <f t="shared" si="1100"/>
        <v>-10882.6</v>
      </c>
      <c r="CP1711" s="3">
        <f t="shared" si="1101"/>
        <v>0.21765200000000001</v>
      </c>
      <c r="CR1711" s="3" t="str">
        <f t="shared" si="1102"/>
        <v>No</v>
      </c>
      <c r="CV1711" s="3" t="str">
        <f t="shared" si="1103"/>
        <v>Vacant, No Sales Data</v>
      </c>
      <c r="CW1711" s="3">
        <f t="shared" si="1104"/>
        <v>1710</v>
      </c>
      <c r="CX1711" s="3">
        <f t="shared" si="1105"/>
        <v>2720.65</v>
      </c>
      <c r="CY1711" s="3" t="str">
        <f t="shared" si="1106"/>
        <v>Ok</v>
      </c>
      <c r="CZ1711">
        <v>0</v>
      </c>
      <c r="DA1711">
        <v>0</v>
      </c>
    </row>
    <row r="1712" spans="1:105" x14ac:dyDescent="0.25">
      <c r="A1712">
        <v>1711</v>
      </c>
      <c r="B1712" t="s">
        <v>3</v>
      </c>
      <c r="C1712" t="s">
        <v>1820</v>
      </c>
      <c r="D1712">
        <v>2761.59</v>
      </c>
      <c r="E1712">
        <v>2017</v>
      </c>
      <c r="F1712">
        <v>2761.59</v>
      </c>
      <c r="G1712">
        <v>2761.59</v>
      </c>
      <c r="H1712" s="3">
        <f t="shared" si="1066"/>
        <v>0</v>
      </c>
      <c r="I1712">
        <v>95034</v>
      </c>
      <c r="J1712" t="s">
        <v>2736</v>
      </c>
      <c r="K1712" t="s">
        <v>2738</v>
      </c>
      <c r="L1712">
        <v>32034</v>
      </c>
      <c r="M1712" t="s">
        <v>4008</v>
      </c>
      <c r="N1712" t="s">
        <v>4761</v>
      </c>
      <c r="O1712">
        <v>-81.540305681549398</v>
      </c>
      <c r="P1712">
        <v>30.5982354986415</v>
      </c>
      <c r="Q1712" t="s">
        <v>6002</v>
      </c>
      <c r="R1712">
        <v>0</v>
      </c>
      <c r="S1712" t="s">
        <v>6538</v>
      </c>
      <c r="T1712">
        <v>8001</v>
      </c>
      <c r="U1712" t="s">
        <v>6581</v>
      </c>
      <c r="V1712">
        <v>2017</v>
      </c>
      <c r="W1712">
        <v>52500</v>
      </c>
      <c r="X1712">
        <v>2017</v>
      </c>
      <c r="Y1712">
        <v>52500</v>
      </c>
      <c r="Z1712">
        <v>2523.89</v>
      </c>
      <c r="AA1712" s="3">
        <f t="shared" si="1067"/>
        <v>0.91392639747391891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 s="3" t="str">
        <f t="shared" si="1068"/>
        <v>No</v>
      </c>
      <c r="AQ1712" s="3" t="str">
        <f t="shared" si="1069"/>
        <v>No</v>
      </c>
      <c r="AR1712" s="3" t="str">
        <f t="shared" si="1070"/>
        <v>No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 t="s">
        <v>6634</v>
      </c>
      <c r="AZ1712">
        <v>0</v>
      </c>
      <c r="BA1712">
        <v>0</v>
      </c>
      <c r="BB1712" t="s">
        <v>6616</v>
      </c>
      <c r="BC1712">
        <v>0</v>
      </c>
      <c r="BD1712" s="4" t="str">
        <f t="shared" si="1071"/>
        <v>No</v>
      </c>
      <c r="BE1712" t="s">
        <v>6640</v>
      </c>
      <c r="BF1712" s="3" t="str">
        <f t="shared" si="1072"/>
        <v>No</v>
      </c>
      <c r="BG1712" t="s">
        <v>6645</v>
      </c>
      <c r="BH1712" s="3" t="str">
        <f t="shared" si="1073"/>
        <v>95034 BERMUDA DR</v>
      </c>
      <c r="BI1712" s="3" t="str">
        <f t="shared" si="1074"/>
        <v>Fernandina Beach</v>
      </c>
      <c r="BJ1712" s="3" t="str">
        <f t="shared" si="1075"/>
        <v>Florida</v>
      </c>
      <c r="BK1712" s="3">
        <f t="shared" si="1076"/>
        <v>32034</v>
      </c>
      <c r="BL1712" s="3" t="str">
        <f t="shared" si="1077"/>
        <v>95034 BERMUDA DR FERNANDINA BEACH FL 32034</v>
      </c>
      <c r="BM1712" s="3" t="str">
        <f t="shared" si="1078"/>
        <v/>
      </c>
      <c r="BN1712" s="3" t="str">
        <f t="shared" si="1079"/>
        <v>Pass</v>
      </c>
      <c r="BO1712" s="3" t="str">
        <f t="shared" si="1080"/>
        <v>No</v>
      </c>
      <c r="BP1712" s="3" t="str">
        <f t="shared" si="1081"/>
        <v>FV&lt;$10K</v>
      </c>
      <c r="BQ1712" t="s">
        <v>6650</v>
      </c>
      <c r="BR1712" s="3" t="str">
        <f t="shared" si="1082"/>
        <v>No, &lt; $20K Lien</v>
      </c>
      <c r="BS1712" s="3" t="str">
        <f t="shared" si="1083"/>
        <v>No, Lien &lt; $20K</v>
      </c>
      <c r="BT1712" t="s">
        <v>6650</v>
      </c>
      <c r="BU1712" s="3" t="str">
        <f t="shared" si="1084"/>
        <v>No</v>
      </c>
      <c r="BV1712" s="3" t="str">
        <f t="shared" si="1085"/>
        <v>No</v>
      </c>
      <c r="BW1712" s="3">
        <f t="shared" si="1086"/>
        <v>0</v>
      </c>
      <c r="BX1712" s="3" t="str">
        <f t="shared" si="1087"/>
        <v>No</v>
      </c>
      <c r="BY1712" s="3">
        <f t="shared" si="1088"/>
        <v>52500</v>
      </c>
      <c r="BZ1712">
        <v>1</v>
      </c>
      <c r="CA1712" s="3">
        <f t="shared" si="1089"/>
        <v>52500</v>
      </c>
      <c r="CC1712" s="3">
        <f t="shared" si="1090"/>
        <v>0</v>
      </c>
      <c r="CD1712" s="3">
        <f t="shared" si="1091"/>
        <v>0</v>
      </c>
      <c r="CE1712" s="3" t="str">
        <f t="shared" si="1092"/>
        <v/>
      </c>
      <c r="CF1712" s="3" t="e">
        <f>HLOOKUP(CE1712,'Valuation Data'!$D$2:$K$5,4,FALSE)</f>
        <v>#N/A</v>
      </c>
      <c r="CG1712" s="3">
        <f t="shared" si="1093"/>
        <v>52500</v>
      </c>
      <c r="CH1712" s="3" t="str">
        <f t="shared" si="1094"/>
        <v>No</v>
      </c>
      <c r="CI1712" s="3" t="str">
        <f>VLOOKUP(R1712,'Use Codes &amp; County Type'!A:D,4,FALSE)</f>
        <v>V</v>
      </c>
      <c r="CJ1712" s="3" t="str">
        <f t="shared" si="1095"/>
        <v>Yes</v>
      </c>
      <c r="CK1712" s="3" t="str">
        <f t="shared" si="1096"/>
        <v>No</v>
      </c>
      <c r="CL1712" s="3">
        <f t="shared" si="1097"/>
        <v>0</v>
      </c>
      <c r="CM1712" s="3">
        <f t="shared" si="1098"/>
        <v>0</v>
      </c>
      <c r="CN1712" s="3">
        <f t="shared" si="1099"/>
        <v>11046.36</v>
      </c>
      <c r="CO1712" s="3">
        <f t="shared" si="1100"/>
        <v>-11046.36</v>
      </c>
      <c r="CP1712" s="3">
        <f t="shared" si="1101"/>
        <v>0.21040685714285715</v>
      </c>
      <c r="CR1712" s="3" t="str">
        <f t="shared" si="1102"/>
        <v>No</v>
      </c>
      <c r="CV1712" s="3" t="str">
        <f t="shared" si="1103"/>
        <v>Vacant, No Sales Data</v>
      </c>
      <c r="CW1712" s="3">
        <f t="shared" si="1104"/>
        <v>1711</v>
      </c>
      <c r="CX1712" s="3">
        <f t="shared" si="1105"/>
        <v>2761.59</v>
      </c>
      <c r="CY1712" s="3" t="str">
        <f t="shared" si="1106"/>
        <v>Ok</v>
      </c>
      <c r="CZ1712">
        <v>0</v>
      </c>
      <c r="DA1712">
        <v>0</v>
      </c>
    </row>
    <row r="1713" spans="1:105" x14ac:dyDescent="0.25">
      <c r="A1713">
        <v>1712</v>
      </c>
      <c r="B1713" t="s">
        <v>3</v>
      </c>
      <c r="C1713" t="s">
        <v>1821</v>
      </c>
      <c r="D1713">
        <v>4156.3500000000004</v>
      </c>
      <c r="E1713">
        <v>2017</v>
      </c>
      <c r="F1713">
        <v>4156.3500000000004</v>
      </c>
      <c r="G1713">
        <v>4156.3500000000004</v>
      </c>
      <c r="H1713" s="3">
        <f t="shared" si="1066"/>
        <v>0</v>
      </c>
      <c r="I1713">
        <v>95012</v>
      </c>
      <c r="J1713" t="s">
        <v>2736</v>
      </c>
      <c r="K1713" t="s">
        <v>2738</v>
      </c>
      <c r="L1713">
        <v>32034</v>
      </c>
      <c r="M1713" t="s">
        <v>4009</v>
      </c>
      <c r="N1713" t="s">
        <v>4761</v>
      </c>
      <c r="O1713">
        <v>-81.542774660022005</v>
      </c>
      <c r="P1713">
        <v>30.59981581161</v>
      </c>
      <c r="Q1713" t="s">
        <v>6003</v>
      </c>
      <c r="R1713">
        <v>1</v>
      </c>
      <c r="S1713" t="s">
        <v>6539</v>
      </c>
      <c r="T1713">
        <v>1001</v>
      </c>
      <c r="U1713" t="s">
        <v>6582</v>
      </c>
      <c r="V1713">
        <v>2017</v>
      </c>
      <c r="W1713">
        <v>176792</v>
      </c>
      <c r="X1713">
        <v>2017</v>
      </c>
      <c r="Y1713">
        <v>267748</v>
      </c>
      <c r="Z1713">
        <v>3813.54</v>
      </c>
      <c r="AA1713" s="3">
        <f t="shared" si="1067"/>
        <v>0.91752138294416963</v>
      </c>
      <c r="AB1713" t="s">
        <v>6616</v>
      </c>
      <c r="AC1713" t="s">
        <v>6616</v>
      </c>
      <c r="AD1713" t="s">
        <v>6616</v>
      </c>
      <c r="AE1713" t="s">
        <v>6616</v>
      </c>
      <c r="AI1713" t="s">
        <v>6618</v>
      </c>
      <c r="AJ1713" t="s">
        <v>6618</v>
      </c>
      <c r="AK1713" t="s">
        <v>6618</v>
      </c>
      <c r="AL1713" t="s">
        <v>6618</v>
      </c>
      <c r="AM1713" t="s">
        <v>6618</v>
      </c>
      <c r="AN1713" t="s">
        <v>6618</v>
      </c>
      <c r="AO1713" t="s">
        <v>6618</v>
      </c>
      <c r="AP1713" s="3" t="str">
        <f t="shared" si="1068"/>
        <v>No</v>
      </c>
      <c r="AQ1713" s="3" t="str">
        <f t="shared" si="1069"/>
        <v>No</v>
      </c>
      <c r="AR1713" s="3" t="str">
        <f t="shared" si="1070"/>
        <v>No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 t="s">
        <v>6634</v>
      </c>
      <c r="AZ1713" t="s">
        <v>6638</v>
      </c>
      <c r="BA1713">
        <v>1</v>
      </c>
      <c r="BB1713" t="s">
        <v>6617</v>
      </c>
      <c r="BC1713" t="s">
        <v>6616</v>
      </c>
      <c r="BD1713" s="4" t="str">
        <f t="shared" si="1071"/>
        <v>No</v>
      </c>
      <c r="BE1713" t="s">
        <v>6640</v>
      </c>
      <c r="BF1713" s="3" t="str">
        <f t="shared" si="1072"/>
        <v>No</v>
      </c>
      <c r="BG1713" t="s">
        <v>6647</v>
      </c>
      <c r="BH1713" s="3" t="str">
        <f t="shared" si="1073"/>
        <v>95012 SUNFLOWER CT</v>
      </c>
      <c r="BI1713" s="3" t="str">
        <f t="shared" si="1074"/>
        <v>Fernandina Beach</v>
      </c>
      <c r="BJ1713" s="3" t="str">
        <f t="shared" si="1075"/>
        <v>Florida</v>
      </c>
      <c r="BK1713" s="3">
        <f t="shared" si="1076"/>
        <v>32034</v>
      </c>
      <c r="BL1713" s="3" t="str">
        <f t="shared" si="1077"/>
        <v>95012 SUNFLOWER CT FERNANDINA BEACH FL 32034</v>
      </c>
      <c r="BM1713" s="3" t="str">
        <f t="shared" si="1078"/>
        <v/>
      </c>
      <c r="BN1713" s="3" t="str">
        <f t="shared" si="1079"/>
        <v>Pass</v>
      </c>
      <c r="BO1713" s="3" t="str">
        <f t="shared" si="1080"/>
        <v>No</v>
      </c>
      <c r="BP1713" s="3" t="str">
        <f t="shared" si="1081"/>
        <v>FV&lt;$10K</v>
      </c>
      <c r="BQ1713" t="s">
        <v>6650</v>
      </c>
      <c r="BR1713" s="3" t="str">
        <f t="shared" si="1082"/>
        <v>No, &lt; $20K Lien</v>
      </c>
      <c r="BS1713" s="3" t="str">
        <f t="shared" si="1083"/>
        <v>No, Lien &lt; $20K</v>
      </c>
      <c r="BT1713" t="s">
        <v>6650</v>
      </c>
      <c r="BU1713" s="3" t="str">
        <f t="shared" si="1084"/>
        <v>No</v>
      </c>
      <c r="BV1713" s="3" t="str">
        <f t="shared" si="1085"/>
        <v>No</v>
      </c>
      <c r="BW1713" s="3">
        <f t="shared" si="1086"/>
        <v>1</v>
      </c>
      <c r="BX1713" s="3" t="str">
        <f t="shared" si="1087"/>
        <v>No</v>
      </c>
      <c r="BY1713" s="3">
        <f t="shared" si="1088"/>
        <v>176792</v>
      </c>
      <c r="BZ1713">
        <v>1</v>
      </c>
      <c r="CA1713" s="3">
        <f t="shared" si="1089"/>
        <v>176792</v>
      </c>
      <c r="CC1713" s="3">
        <f t="shared" si="1090"/>
        <v>0</v>
      </c>
      <c r="CD1713" s="3">
        <f t="shared" si="1091"/>
        <v>0</v>
      </c>
      <c r="CE1713" s="3" t="str">
        <f t="shared" si="1092"/>
        <v/>
      </c>
      <c r="CF1713" s="3" t="e">
        <f>HLOOKUP(CE1713,'Valuation Data'!$D$2:$K$5,4,FALSE)</f>
        <v>#N/A</v>
      </c>
      <c r="CG1713" s="3">
        <f t="shared" si="1093"/>
        <v>176792</v>
      </c>
      <c r="CH1713" s="3" t="str">
        <f t="shared" si="1094"/>
        <v>No</v>
      </c>
      <c r="CI1713" s="3" t="str">
        <f>VLOOKUP(R1713,'Use Codes &amp; County Type'!A:D,4,FALSE)</f>
        <v>S</v>
      </c>
      <c r="CJ1713" s="3" t="str">
        <f t="shared" si="1095"/>
        <v>No</v>
      </c>
      <c r="CK1713" s="3" t="str">
        <f t="shared" si="1096"/>
        <v>Yes</v>
      </c>
      <c r="CL1713" s="3">
        <f t="shared" si="1097"/>
        <v>0.67</v>
      </c>
      <c r="CM1713" s="3">
        <f t="shared" si="1098"/>
        <v>118450.64000000001</v>
      </c>
      <c r="CN1713" s="3">
        <f t="shared" si="1099"/>
        <v>20781.75</v>
      </c>
      <c r="CO1713" s="3">
        <f t="shared" si="1100"/>
        <v>97668.890000000014</v>
      </c>
      <c r="CP1713" s="3">
        <f t="shared" si="1101"/>
        <v>0.11754915380786461</v>
      </c>
      <c r="CR1713" s="3" t="str">
        <f t="shared" si="1102"/>
        <v>No</v>
      </c>
      <c r="CV1713" s="3" t="str">
        <f t="shared" si="1103"/>
        <v>*Bid</v>
      </c>
      <c r="CW1713" s="3">
        <f t="shared" si="1104"/>
        <v>1712</v>
      </c>
      <c r="CX1713" s="3">
        <f t="shared" si="1105"/>
        <v>4156.3500000000004</v>
      </c>
      <c r="CY1713" s="3" t="str">
        <f t="shared" si="1106"/>
        <v>Ok</v>
      </c>
      <c r="CZ1713">
        <v>0</v>
      </c>
      <c r="DA1713">
        <v>0</v>
      </c>
    </row>
    <row r="1714" spans="1:105" x14ac:dyDescent="0.25">
      <c r="A1714">
        <v>1713</v>
      </c>
      <c r="B1714" t="s">
        <v>3</v>
      </c>
      <c r="C1714" t="s">
        <v>1822</v>
      </c>
      <c r="D1714">
        <v>6814.52</v>
      </c>
      <c r="E1714">
        <v>2017</v>
      </c>
      <c r="F1714">
        <v>6814.52</v>
      </c>
      <c r="G1714">
        <v>6814.52</v>
      </c>
      <c r="H1714" s="3">
        <f t="shared" si="1066"/>
        <v>0</v>
      </c>
      <c r="I1714">
        <v>95048</v>
      </c>
      <c r="J1714" t="s">
        <v>2736</v>
      </c>
      <c r="K1714" t="s">
        <v>2738</v>
      </c>
      <c r="L1714">
        <v>32034</v>
      </c>
      <c r="M1714" t="s">
        <v>4010</v>
      </c>
      <c r="N1714" t="s">
        <v>4761</v>
      </c>
      <c r="O1714">
        <v>-81.530354473535894</v>
      </c>
      <c r="P1714">
        <v>30.595246399508198</v>
      </c>
      <c r="Q1714" t="s">
        <v>6004</v>
      </c>
      <c r="R1714">
        <v>1</v>
      </c>
      <c r="S1714" t="s">
        <v>6539</v>
      </c>
      <c r="T1714">
        <v>1001</v>
      </c>
      <c r="U1714" t="s">
        <v>6582</v>
      </c>
      <c r="V1714">
        <v>2017</v>
      </c>
      <c r="W1714">
        <v>300044</v>
      </c>
      <c r="X1714">
        <v>2017</v>
      </c>
      <c r="Y1714">
        <v>300044</v>
      </c>
      <c r="Z1714">
        <v>6271.4</v>
      </c>
      <c r="AA1714" s="3">
        <f t="shared" si="1067"/>
        <v>0.92029959556946039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 s="3" t="str">
        <f t="shared" si="1068"/>
        <v>No</v>
      </c>
      <c r="AQ1714" s="3" t="str">
        <f t="shared" si="1069"/>
        <v>No</v>
      </c>
      <c r="AR1714" s="3" t="str">
        <f t="shared" si="1070"/>
        <v>No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 t="s">
        <v>6634</v>
      </c>
      <c r="AZ1714">
        <v>0</v>
      </c>
      <c r="BA1714">
        <v>0</v>
      </c>
      <c r="BB1714" t="s">
        <v>6616</v>
      </c>
      <c r="BC1714">
        <v>0</v>
      </c>
      <c r="BD1714" s="4" t="str">
        <f t="shared" si="1071"/>
        <v>No</v>
      </c>
      <c r="BE1714" t="s">
        <v>6640</v>
      </c>
      <c r="BF1714" s="3" t="str">
        <f t="shared" si="1072"/>
        <v>No</v>
      </c>
      <c r="BG1714" t="s">
        <v>6645</v>
      </c>
      <c r="BH1714" s="3" t="str">
        <f t="shared" si="1073"/>
        <v>95048 SUGARBERRY CT</v>
      </c>
      <c r="BI1714" s="3" t="str">
        <f t="shared" si="1074"/>
        <v>Fernandina Beach</v>
      </c>
      <c r="BJ1714" s="3" t="str">
        <f t="shared" si="1075"/>
        <v>Florida</v>
      </c>
      <c r="BK1714" s="3">
        <f t="shared" si="1076"/>
        <v>32034</v>
      </c>
      <c r="BL1714" s="3" t="str">
        <f t="shared" si="1077"/>
        <v>95048 SUGARBERRY CT FERNANDINA BEACH FL 32034</v>
      </c>
      <c r="BM1714" s="3" t="str">
        <f t="shared" si="1078"/>
        <v/>
      </c>
      <c r="BN1714" s="3" t="str">
        <f t="shared" si="1079"/>
        <v>Pass</v>
      </c>
      <c r="BO1714" s="3" t="str">
        <f t="shared" si="1080"/>
        <v>No</v>
      </c>
      <c r="BP1714" s="3" t="str">
        <f t="shared" si="1081"/>
        <v>FV&lt;$10K</v>
      </c>
      <c r="BQ1714" t="s">
        <v>6650</v>
      </c>
      <c r="BR1714" s="3" t="str">
        <f t="shared" si="1082"/>
        <v>No, &lt; $20K Lien</v>
      </c>
      <c r="BS1714" s="3" t="str">
        <f t="shared" si="1083"/>
        <v>No, Lien &lt; $20K</v>
      </c>
      <c r="BT1714" t="s">
        <v>6650</v>
      </c>
      <c r="BU1714" s="3" t="str">
        <f t="shared" si="1084"/>
        <v>No</v>
      </c>
      <c r="BV1714" s="3" t="str">
        <f t="shared" si="1085"/>
        <v>No</v>
      </c>
      <c r="BW1714" s="3">
        <f t="shared" si="1086"/>
        <v>0</v>
      </c>
      <c r="BX1714" s="3" t="str">
        <f t="shared" si="1087"/>
        <v>No</v>
      </c>
      <c r="BY1714" s="3">
        <f t="shared" si="1088"/>
        <v>300044</v>
      </c>
      <c r="BZ1714">
        <v>1</v>
      </c>
      <c r="CA1714" s="3">
        <f t="shared" si="1089"/>
        <v>300044</v>
      </c>
      <c r="CC1714" s="3">
        <f t="shared" si="1090"/>
        <v>0</v>
      </c>
      <c r="CD1714" s="3">
        <f t="shared" si="1091"/>
        <v>0</v>
      </c>
      <c r="CE1714" s="3" t="str">
        <f t="shared" si="1092"/>
        <v/>
      </c>
      <c r="CF1714" s="3" t="e">
        <f>HLOOKUP(CE1714,'Valuation Data'!$D$2:$K$5,4,FALSE)</f>
        <v>#N/A</v>
      </c>
      <c r="CG1714" s="3">
        <f t="shared" si="1093"/>
        <v>300044</v>
      </c>
      <c r="CH1714" s="3" t="str">
        <f t="shared" si="1094"/>
        <v>No</v>
      </c>
      <c r="CI1714" s="3" t="str">
        <f>VLOOKUP(R1714,'Use Codes &amp; County Type'!A:D,4,FALSE)</f>
        <v>S</v>
      </c>
      <c r="CJ1714" s="3" t="str">
        <f t="shared" si="1095"/>
        <v>No</v>
      </c>
      <c r="CK1714" s="3" t="str">
        <f t="shared" si="1096"/>
        <v>No</v>
      </c>
      <c r="CL1714" s="3">
        <f t="shared" si="1097"/>
        <v>0.35</v>
      </c>
      <c r="CM1714" s="3">
        <f t="shared" si="1098"/>
        <v>105015.4</v>
      </c>
      <c r="CN1714" s="3">
        <f t="shared" si="1099"/>
        <v>27258.080000000002</v>
      </c>
      <c r="CO1714" s="3">
        <f t="shared" si="1100"/>
        <v>77757.319999999992</v>
      </c>
      <c r="CP1714" s="3">
        <f t="shared" si="1101"/>
        <v>9.0846942448440896E-2</v>
      </c>
      <c r="CR1714" s="3" t="str">
        <f t="shared" si="1102"/>
        <v>No</v>
      </c>
      <c r="CV1714" s="3" t="str">
        <f t="shared" si="1103"/>
        <v>*Bid</v>
      </c>
      <c r="CW1714" s="3">
        <f t="shared" si="1104"/>
        <v>1713</v>
      </c>
      <c r="CX1714" s="3">
        <f t="shared" si="1105"/>
        <v>6814.52</v>
      </c>
      <c r="CY1714" s="3" t="str">
        <f t="shared" si="1106"/>
        <v>Ok</v>
      </c>
      <c r="CZ1714">
        <v>0</v>
      </c>
      <c r="DA1714">
        <v>0</v>
      </c>
    </row>
    <row r="1715" spans="1:105" x14ac:dyDescent="0.25">
      <c r="A1715">
        <v>1714</v>
      </c>
      <c r="B1715" t="s">
        <v>3</v>
      </c>
      <c r="C1715" t="s">
        <v>1823</v>
      </c>
      <c r="D1715">
        <v>2570.0500000000002</v>
      </c>
      <c r="E1715">
        <v>2017</v>
      </c>
      <c r="F1715">
        <v>2570.0500000000002</v>
      </c>
      <c r="G1715">
        <v>2570.0500000000002</v>
      </c>
      <c r="H1715" s="3">
        <f t="shared" si="1066"/>
        <v>0</v>
      </c>
      <c r="I1715">
        <v>95040</v>
      </c>
      <c r="J1715" t="s">
        <v>2736</v>
      </c>
      <c r="K1715" t="s">
        <v>2738</v>
      </c>
      <c r="L1715">
        <v>32034</v>
      </c>
      <c r="M1715" t="s">
        <v>4011</v>
      </c>
      <c r="N1715" t="s">
        <v>4761</v>
      </c>
      <c r="O1715">
        <v>-81.525157116172693</v>
      </c>
      <c r="P1715">
        <v>30.595269313231999</v>
      </c>
      <c r="Q1715" t="s">
        <v>6005</v>
      </c>
      <c r="R1715">
        <v>0</v>
      </c>
      <c r="S1715" t="s">
        <v>6538</v>
      </c>
      <c r="T1715">
        <v>8001</v>
      </c>
      <c r="U1715" t="s">
        <v>6581</v>
      </c>
      <c r="V1715">
        <v>2017</v>
      </c>
      <c r="W1715">
        <v>31763</v>
      </c>
      <c r="X1715">
        <v>2017</v>
      </c>
      <c r="Y1715">
        <v>52500</v>
      </c>
      <c r="Z1715">
        <v>2346.79</v>
      </c>
      <c r="AA1715" s="3">
        <f t="shared" si="1067"/>
        <v>0.91313009474523832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 s="3" t="str">
        <f t="shared" si="1068"/>
        <v>No</v>
      </c>
      <c r="AQ1715" s="3" t="str">
        <f t="shared" si="1069"/>
        <v>No</v>
      </c>
      <c r="AR1715" s="3" t="str">
        <f t="shared" si="1070"/>
        <v>No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 t="s">
        <v>6634</v>
      </c>
      <c r="AZ1715">
        <v>0</v>
      </c>
      <c r="BA1715">
        <v>0</v>
      </c>
      <c r="BB1715" t="s">
        <v>6616</v>
      </c>
      <c r="BC1715">
        <v>0</v>
      </c>
      <c r="BD1715" s="4" t="str">
        <f t="shared" si="1071"/>
        <v>No</v>
      </c>
      <c r="BE1715" t="s">
        <v>6640</v>
      </c>
      <c r="BF1715" s="3" t="str">
        <f t="shared" si="1072"/>
        <v>No</v>
      </c>
      <c r="BG1715" t="s">
        <v>6645</v>
      </c>
      <c r="BH1715" s="3" t="str">
        <f t="shared" si="1073"/>
        <v>95040 KESTREL CT</v>
      </c>
      <c r="BI1715" s="3" t="str">
        <f t="shared" si="1074"/>
        <v>Fernandina Beach</v>
      </c>
      <c r="BJ1715" s="3" t="str">
        <f t="shared" si="1075"/>
        <v>Florida</v>
      </c>
      <c r="BK1715" s="3">
        <f t="shared" si="1076"/>
        <v>32034</v>
      </c>
      <c r="BL1715" s="3" t="str">
        <f t="shared" si="1077"/>
        <v>95040 KESTREL CT FERNANDINA BEACH FL 32034</v>
      </c>
      <c r="BM1715" s="3" t="str">
        <f t="shared" si="1078"/>
        <v/>
      </c>
      <c r="BN1715" s="3" t="str">
        <f t="shared" si="1079"/>
        <v>Pass</v>
      </c>
      <c r="BO1715" s="3" t="str">
        <f t="shared" si="1080"/>
        <v>No</v>
      </c>
      <c r="BP1715" s="3" t="str">
        <f t="shared" si="1081"/>
        <v>FV&lt;$10K</v>
      </c>
      <c r="BQ1715" t="s">
        <v>6650</v>
      </c>
      <c r="BR1715" s="3" t="str">
        <f t="shared" si="1082"/>
        <v>No, &lt; $20K Lien</v>
      </c>
      <c r="BS1715" s="3" t="str">
        <f t="shared" si="1083"/>
        <v>No, Lien &lt; $20K</v>
      </c>
      <c r="BT1715" t="s">
        <v>6650</v>
      </c>
      <c r="BU1715" s="3" t="str">
        <f t="shared" si="1084"/>
        <v>No</v>
      </c>
      <c r="BV1715" s="3" t="str">
        <f t="shared" si="1085"/>
        <v>No</v>
      </c>
      <c r="BW1715" s="3">
        <f t="shared" si="1086"/>
        <v>0</v>
      </c>
      <c r="BX1715" s="3" t="str">
        <f t="shared" si="1087"/>
        <v>No</v>
      </c>
      <c r="BY1715" s="3">
        <f t="shared" si="1088"/>
        <v>31763</v>
      </c>
      <c r="BZ1715">
        <v>1</v>
      </c>
      <c r="CA1715" s="3">
        <f t="shared" si="1089"/>
        <v>31763</v>
      </c>
      <c r="CC1715" s="3">
        <f t="shared" si="1090"/>
        <v>0</v>
      </c>
      <c r="CD1715" s="3">
        <f t="shared" si="1091"/>
        <v>0</v>
      </c>
      <c r="CE1715" s="3" t="str">
        <f t="shared" si="1092"/>
        <v/>
      </c>
      <c r="CF1715" s="3" t="e">
        <f>HLOOKUP(CE1715,'Valuation Data'!$D$2:$K$5,4,FALSE)</f>
        <v>#N/A</v>
      </c>
      <c r="CG1715" s="3">
        <f t="shared" si="1093"/>
        <v>31763</v>
      </c>
      <c r="CH1715" s="3" t="str">
        <f t="shared" si="1094"/>
        <v>No</v>
      </c>
      <c r="CI1715" s="3" t="str">
        <f>VLOOKUP(R1715,'Use Codes &amp; County Type'!A:D,4,FALSE)</f>
        <v>V</v>
      </c>
      <c r="CJ1715" s="3" t="str">
        <f t="shared" si="1095"/>
        <v>Yes</v>
      </c>
      <c r="CK1715" s="3" t="str">
        <f t="shared" si="1096"/>
        <v>No</v>
      </c>
      <c r="CL1715" s="3">
        <f t="shared" si="1097"/>
        <v>0</v>
      </c>
      <c r="CM1715" s="3">
        <f t="shared" si="1098"/>
        <v>0</v>
      </c>
      <c r="CN1715" s="3">
        <f t="shared" si="1099"/>
        <v>10280.200000000001</v>
      </c>
      <c r="CO1715" s="3">
        <f t="shared" si="1100"/>
        <v>-10280.200000000001</v>
      </c>
      <c r="CP1715" s="3">
        <f t="shared" si="1101"/>
        <v>0.32365330730724429</v>
      </c>
      <c r="CR1715" s="3" t="str">
        <f t="shared" si="1102"/>
        <v>No</v>
      </c>
      <c r="CV1715" s="3" t="str">
        <f t="shared" si="1103"/>
        <v>Vacant, No Sales Data</v>
      </c>
      <c r="CW1715" s="3">
        <f t="shared" si="1104"/>
        <v>1714</v>
      </c>
      <c r="CX1715" s="3">
        <f t="shared" si="1105"/>
        <v>2570.0500000000002</v>
      </c>
      <c r="CY1715" s="3" t="str">
        <f t="shared" si="1106"/>
        <v>Ok</v>
      </c>
      <c r="CZ1715">
        <v>0</v>
      </c>
      <c r="DA1715">
        <v>0</v>
      </c>
    </row>
    <row r="1716" spans="1:105" x14ac:dyDescent="0.25">
      <c r="A1716">
        <v>1715</v>
      </c>
      <c r="B1716" t="s">
        <v>3</v>
      </c>
      <c r="C1716" t="s">
        <v>1824</v>
      </c>
      <c r="D1716">
        <v>2475.0700000000002</v>
      </c>
      <c r="E1716">
        <v>2017</v>
      </c>
      <c r="F1716">
        <v>2475.0700000000002</v>
      </c>
      <c r="G1716">
        <v>2475.0700000000002</v>
      </c>
      <c r="H1716" s="3">
        <f t="shared" si="1066"/>
        <v>0</v>
      </c>
      <c r="I1716">
        <v>94006</v>
      </c>
      <c r="J1716" t="s">
        <v>2736</v>
      </c>
      <c r="K1716" t="s">
        <v>2738</v>
      </c>
      <c r="L1716">
        <v>32034</v>
      </c>
      <c r="M1716" t="s">
        <v>4012</v>
      </c>
      <c r="N1716" t="s">
        <v>4761</v>
      </c>
      <c r="O1716">
        <v>-81.541983434498206</v>
      </c>
      <c r="P1716">
        <v>30.6043774964227</v>
      </c>
      <c r="Q1716" t="s">
        <v>6006</v>
      </c>
      <c r="R1716">
        <v>0</v>
      </c>
      <c r="S1716" t="s">
        <v>6538</v>
      </c>
      <c r="T1716">
        <v>8001</v>
      </c>
      <c r="U1716" t="s">
        <v>6581</v>
      </c>
      <c r="V1716">
        <v>2017</v>
      </c>
      <c r="W1716">
        <v>35000</v>
      </c>
      <c r="X1716">
        <v>2017</v>
      </c>
      <c r="Y1716">
        <v>35000</v>
      </c>
      <c r="Z1716">
        <v>2258.96</v>
      </c>
      <c r="AA1716" s="3">
        <f t="shared" si="1067"/>
        <v>0.91268529778955743</v>
      </c>
      <c r="AB1716" t="s">
        <v>6616</v>
      </c>
      <c r="AC1716" t="s">
        <v>6616</v>
      </c>
      <c r="AI1716" t="s">
        <v>6618</v>
      </c>
      <c r="AJ1716" t="s">
        <v>6618</v>
      </c>
      <c r="AK1716" t="s">
        <v>6618</v>
      </c>
      <c r="AL1716">
        <v>0</v>
      </c>
      <c r="AM1716">
        <v>0</v>
      </c>
      <c r="AN1716">
        <v>0</v>
      </c>
      <c r="AO1716">
        <v>0</v>
      </c>
      <c r="AP1716" s="3" t="str">
        <f t="shared" si="1068"/>
        <v>No</v>
      </c>
      <c r="AQ1716" s="3" t="str">
        <f t="shared" si="1069"/>
        <v>No</v>
      </c>
      <c r="AR1716" s="3" t="str">
        <f t="shared" si="1070"/>
        <v>No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 t="s">
        <v>6634</v>
      </c>
      <c r="AZ1716" t="s">
        <v>6638</v>
      </c>
      <c r="BA1716">
        <v>1</v>
      </c>
      <c r="BB1716" t="s">
        <v>6616</v>
      </c>
      <c r="BC1716" t="s">
        <v>6616</v>
      </c>
      <c r="BD1716" s="4" t="str">
        <f t="shared" si="1071"/>
        <v>No</v>
      </c>
      <c r="BE1716" t="s">
        <v>6640</v>
      </c>
      <c r="BF1716" s="3" t="str">
        <f t="shared" si="1072"/>
        <v>No</v>
      </c>
      <c r="BG1716" t="s">
        <v>6645</v>
      </c>
      <c r="BH1716" s="3" t="str">
        <f t="shared" si="1073"/>
        <v>94006 HEMLOCK CT</v>
      </c>
      <c r="BI1716" s="3" t="str">
        <f t="shared" si="1074"/>
        <v>Fernandina Beach</v>
      </c>
      <c r="BJ1716" s="3" t="str">
        <f t="shared" si="1075"/>
        <v>Florida</v>
      </c>
      <c r="BK1716" s="3">
        <f t="shared" si="1076"/>
        <v>32034</v>
      </c>
      <c r="BL1716" s="3" t="str">
        <f t="shared" si="1077"/>
        <v>94006 HEMLOCK CT FERNANDINA BEACH FL 32034</v>
      </c>
      <c r="BM1716" s="3" t="str">
        <f t="shared" si="1078"/>
        <v/>
      </c>
      <c r="BN1716" s="3" t="str">
        <f t="shared" si="1079"/>
        <v>Pass</v>
      </c>
      <c r="BO1716" s="3" t="str">
        <f t="shared" si="1080"/>
        <v>No</v>
      </c>
      <c r="BP1716" s="3" t="str">
        <f t="shared" si="1081"/>
        <v>FV&lt;$10K</v>
      </c>
      <c r="BQ1716" t="s">
        <v>6650</v>
      </c>
      <c r="BR1716" s="3" t="str">
        <f t="shared" si="1082"/>
        <v>No, &lt; $20K Lien</v>
      </c>
      <c r="BS1716" s="3" t="str">
        <f t="shared" si="1083"/>
        <v>No, Lien &lt; $20K</v>
      </c>
      <c r="BT1716" t="s">
        <v>6650</v>
      </c>
      <c r="BU1716" s="3" t="str">
        <f t="shared" si="1084"/>
        <v>No</v>
      </c>
      <c r="BV1716" s="3" t="str">
        <f t="shared" si="1085"/>
        <v>No</v>
      </c>
      <c r="BW1716" s="3">
        <f t="shared" si="1086"/>
        <v>1</v>
      </c>
      <c r="BX1716" s="3" t="str">
        <f t="shared" si="1087"/>
        <v>No</v>
      </c>
      <c r="BY1716" s="3">
        <f t="shared" si="1088"/>
        <v>35000</v>
      </c>
      <c r="BZ1716">
        <v>1</v>
      </c>
      <c r="CA1716" s="3">
        <f t="shared" si="1089"/>
        <v>35000</v>
      </c>
      <c r="CC1716" s="3">
        <f t="shared" si="1090"/>
        <v>0</v>
      </c>
      <c r="CD1716" s="3">
        <f t="shared" si="1091"/>
        <v>0</v>
      </c>
      <c r="CE1716" s="3" t="str">
        <f t="shared" si="1092"/>
        <v/>
      </c>
      <c r="CF1716" s="3" t="e">
        <f>HLOOKUP(CE1716,'Valuation Data'!$D$2:$K$5,4,FALSE)</f>
        <v>#N/A</v>
      </c>
      <c r="CG1716" s="3">
        <f t="shared" si="1093"/>
        <v>35000</v>
      </c>
      <c r="CH1716" s="3" t="str">
        <f t="shared" si="1094"/>
        <v>No</v>
      </c>
      <c r="CI1716" s="3" t="str">
        <f>VLOOKUP(R1716,'Use Codes &amp; County Type'!A:D,4,FALSE)</f>
        <v>V</v>
      </c>
      <c r="CJ1716" s="3" t="str">
        <f t="shared" si="1095"/>
        <v>Yes</v>
      </c>
      <c r="CK1716" s="3" t="str">
        <f t="shared" si="1096"/>
        <v>No</v>
      </c>
      <c r="CL1716" s="3">
        <f t="shared" si="1097"/>
        <v>0</v>
      </c>
      <c r="CM1716" s="3">
        <f t="shared" si="1098"/>
        <v>0</v>
      </c>
      <c r="CN1716" s="3">
        <f t="shared" si="1099"/>
        <v>12375.35</v>
      </c>
      <c r="CO1716" s="3">
        <f t="shared" si="1100"/>
        <v>-12375.35</v>
      </c>
      <c r="CP1716" s="3">
        <f t="shared" si="1101"/>
        <v>0.3535814285714286</v>
      </c>
      <c r="CR1716" s="3" t="str">
        <f t="shared" si="1102"/>
        <v>No</v>
      </c>
      <c r="CV1716" s="3" t="str">
        <f t="shared" si="1103"/>
        <v>Vacant, No Sales Data</v>
      </c>
      <c r="CW1716" s="3">
        <f t="shared" si="1104"/>
        <v>1715</v>
      </c>
      <c r="CX1716" s="3">
        <f t="shared" si="1105"/>
        <v>2475.0700000000002</v>
      </c>
      <c r="CY1716" s="3" t="str">
        <f t="shared" si="1106"/>
        <v>Ok</v>
      </c>
      <c r="CZ1716">
        <v>0</v>
      </c>
      <c r="DA1716">
        <v>0</v>
      </c>
    </row>
    <row r="1717" spans="1:105" x14ac:dyDescent="0.25">
      <c r="A1717">
        <v>1716</v>
      </c>
      <c r="B1717" t="s">
        <v>3</v>
      </c>
      <c r="C1717" t="s">
        <v>1825</v>
      </c>
      <c r="D1717">
        <v>2475.0700000000002</v>
      </c>
      <c r="E1717">
        <v>2017</v>
      </c>
      <c r="F1717">
        <v>2475.0700000000002</v>
      </c>
      <c r="G1717">
        <v>2475.0700000000002</v>
      </c>
      <c r="H1717" s="3">
        <f t="shared" si="1066"/>
        <v>0</v>
      </c>
      <c r="I1717">
        <v>94008</v>
      </c>
      <c r="J1717" t="s">
        <v>2736</v>
      </c>
      <c r="K1717" t="s">
        <v>2738</v>
      </c>
      <c r="L1717">
        <v>32034</v>
      </c>
      <c r="M1717" t="s">
        <v>4013</v>
      </c>
      <c r="N1717" t="s">
        <v>4761</v>
      </c>
      <c r="O1717">
        <v>-81.542083031267396</v>
      </c>
      <c r="P1717">
        <v>30.604539207624001</v>
      </c>
      <c r="Q1717" t="s">
        <v>6006</v>
      </c>
      <c r="R1717">
        <v>0</v>
      </c>
      <c r="S1717" t="s">
        <v>6538</v>
      </c>
      <c r="T1717">
        <v>8001</v>
      </c>
      <c r="U1717" t="s">
        <v>6581</v>
      </c>
      <c r="V1717">
        <v>2017</v>
      </c>
      <c r="W1717">
        <v>35000</v>
      </c>
      <c r="X1717">
        <v>2017</v>
      </c>
      <c r="Y1717">
        <v>35000</v>
      </c>
      <c r="Z1717">
        <v>2258.96</v>
      </c>
      <c r="AA1717" s="3">
        <f t="shared" si="1067"/>
        <v>0.91268529778955743</v>
      </c>
      <c r="AB1717" t="s">
        <v>6616</v>
      </c>
      <c r="AC1717" t="s">
        <v>6616</v>
      </c>
      <c r="AI1717" t="s">
        <v>6618</v>
      </c>
      <c r="AJ1717" t="s">
        <v>6618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 s="3" t="str">
        <f t="shared" si="1068"/>
        <v>No</v>
      </c>
      <c r="AQ1717" s="3" t="str">
        <f t="shared" si="1069"/>
        <v>No</v>
      </c>
      <c r="AR1717" s="3" t="str">
        <f t="shared" si="1070"/>
        <v>No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 t="s">
        <v>6634</v>
      </c>
      <c r="AZ1717" t="s">
        <v>6638</v>
      </c>
      <c r="BA1717">
        <v>1</v>
      </c>
      <c r="BB1717" t="s">
        <v>6616</v>
      </c>
      <c r="BC1717" t="s">
        <v>6616</v>
      </c>
      <c r="BD1717" s="4" t="str">
        <f t="shared" si="1071"/>
        <v>No</v>
      </c>
      <c r="BE1717" t="s">
        <v>6640</v>
      </c>
      <c r="BF1717" s="3" t="str">
        <f t="shared" si="1072"/>
        <v>No</v>
      </c>
      <c r="BG1717" t="s">
        <v>6645</v>
      </c>
      <c r="BH1717" s="3" t="str">
        <f t="shared" si="1073"/>
        <v>94008 HEMLOCK CT</v>
      </c>
      <c r="BI1717" s="3" t="str">
        <f t="shared" si="1074"/>
        <v>Fernandina Beach</v>
      </c>
      <c r="BJ1717" s="3" t="str">
        <f t="shared" si="1075"/>
        <v>Florida</v>
      </c>
      <c r="BK1717" s="3">
        <f t="shared" si="1076"/>
        <v>32034</v>
      </c>
      <c r="BL1717" s="3" t="str">
        <f t="shared" si="1077"/>
        <v>94008 HEMLOCK CT FERNANDINA BEACH FL 32034</v>
      </c>
      <c r="BM1717" s="3" t="str">
        <f t="shared" si="1078"/>
        <v/>
      </c>
      <c r="BN1717" s="3" t="str">
        <f t="shared" si="1079"/>
        <v>Pass</v>
      </c>
      <c r="BO1717" s="3" t="str">
        <f t="shared" si="1080"/>
        <v>No</v>
      </c>
      <c r="BP1717" s="3" t="str">
        <f t="shared" si="1081"/>
        <v>FV&lt;$10K</v>
      </c>
      <c r="BQ1717" t="s">
        <v>6650</v>
      </c>
      <c r="BR1717" s="3" t="str">
        <f t="shared" si="1082"/>
        <v>No, &lt; $20K Lien</v>
      </c>
      <c r="BS1717" s="3" t="str">
        <f t="shared" si="1083"/>
        <v>No, Lien &lt; $20K</v>
      </c>
      <c r="BT1717" t="s">
        <v>6650</v>
      </c>
      <c r="BU1717" s="3" t="str">
        <f t="shared" si="1084"/>
        <v>No</v>
      </c>
      <c r="BV1717" s="3" t="str">
        <f t="shared" si="1085"/>
        <v>No</v>
      </c>
      <c r="BW1717" s="3">
        <f t="shared" si="1086"/>
        <v>1</v>
      </c>
      <c r="BX1717" s="3" t="str">
        <f t="shared" si="1087"/>
        <v>No</v>
      </c>
      <c r="BY1717" s="3">
        <f t="shared" si="1088"/>
        <v>35000</v>
      </c>
      <c r="BZ1717">
        <v>1</v>
      </c>
      <c r="CA1717" s="3">
        <f t="shared" si="1089"/>
        <v>35000</v>
      </c>
      <c r="CC1717" s="3">
        <f t="shared" si="1090"/>
        <v>0</v>
      </c>
      <c r="CD1717" s="3">
        <f t="shared" si="1091"/>
        <v>0</v>
      </c>
      <c r="CE1717" s="3" t="str">
        <f t="shared" si="1092"/>
        <v/>
      </c>
      <c r="CF1717" s="3" t="e">
        <f>HLOOKUP(CE1717,'Valuation Data'!$D$2:$K$5,4,FALSE)</f>
        <v>#N/A</v>
      </c>
      <c r="CG1717" s="3">
        <f t="shared" si="1093"/>
        <v>35000</v>
      </c>
      <c r="CH1717" s="3" t="str">
        <f t="shared" si="1094"/>
        <v>No</v>
      </c>
      <c r="CI1717" s="3" t="str">
        <f>VLOOKUP(R1717,'Use Codes &amp; County Type'!A:D,4,FALSE)</f>
        <v>V</v>
      </c>
      <c r="CJ1717" s="3" t="str">
        <f t="shared" si="1095"/>
        <v>Yes</v>
      </c>
      <c r="CK1717" s="3" t="str">
        <f t="shared" si="1096"/>
        <v>No</v>
      </c>
      <c r="CL1717" s="3">
        <f t="shared" si="1097"/>
        <v>0</v>
      </c>
      <c r="CM1717" s="3">
        <f t="shared" si="1098"/>
        <v>0</v>
      </c>
      <c r="CN1717" s="3">
        <f t="shared" si="1099"/>
        <v>12375.35</v>
      </c>
      <c r="CO1717" s="3">
        <f t="shared" si="1100"/>
        <v>-12375.35</v>
      </c>
      <c r="CP1717" s="3">
        <f t="shared" si="1101"/>
        <v>0.3535814285714286</v>
      </c>
      <c r="CR1717" s="3" t="str">
        <f t="shared" si="1102"/>
        <v>No</v>
      </c>
      <c r="CV1717" s="3" t="str">
        <f t="shared" si="1103"/>
        <v>Vacant, No Sales Data</v>
      </c>
      <c r="CW1717" s="3">
        <f t="shared" si="1104"/>
        <v>1716</v>
      </c>
      <c r="CX1717" s="3">
        <f t="shared" si="1105"/>
        <v>2475.0700000000002</v>
      </c>
      <c r="CY1717" s="3" t="str">
        <f t="shared" si="1106"/>
        <v>Ok</v>
      </c>
      <c r="CZ1717">
        <v>0</v>
      </c>
      <c r="DA1717">
        <v>0</v>
      </c>
    </row>
    <row r="1718" spans="1:105" x14ac:dyDescent="0.25">
      <c r="A1718">
        <v>1717</v>
      </c>
      <c r="B1718" t="s">
        <v>3</v>
      </c>
      <c r="C1718" t="s">
        <v>1826</v>
      </c>
      <c r="D1718">
        <v>2475.0700000000002</v>
      </c>
      <c r="E1718">
        <v>2017</v>
      </c>
      <c r="F1718">
        <v>2475.0700000000002</v>
      </c>
      <c r="G1718">
        <v>2475.0700000000002</v>
      </c>
      <c r="H1718" s="3">
        <f t="shared" si="1066"/>
        <v>0</v>
      </c>
      <c r="I1718">
        <v>94010</v>
      </c>
      <c r="J1718" t="s">
        <v>2736</v>
      </c>
      <c r="K1718" t="s">
        <v>2738</v>
      </c>
      <c r="L1718">
        <v>32034</v>
      </c>
      <c r="M1718" t="s">
        <v>4014</v>
      </c>
      <c r="N1718" t="s">
        <v>4761</v>
      </c>
      <c r="O1718">
        <v>-81.542312792954107</v>
      </c>
      <c r="P1718">
        <v>30.604534497511999</v>
      </c>
      <c r="Q1718" t="s">
        <v>6006</v>
      </c>
      <c r="R1718">
        <v>0</v>
      </c>
      <c r="S1718" t="s">
        <v>6538</v>
      </c>
      <c r="T1718">
        <v>8001</v>
      </c>
      <c r="U1718" t="s">
        <v>6581</v>
      </c>
      <c r="V1718">
        <v>2017</v>
      </c>
      <c r="W1718">
        <v>35000</v>
      </c>
      <c r="X1718">
        <v>2017</v>
      </c>
      <c r="Y1718">
        <v>35000</v>
      </c>
      <c r="Z1718">
        <v>2258.96</v>
      </c>
      <c r="AA1718" s="3">
        <f t="shared" si="1067"/>
        <v>0.91268529778955743</v>
      </c>
      <c r="AB1718" t="s">
        <v>6616</v>
      </c>
      <c r="AC1718" t="s">
        <v>6616</v>
      </c>
      <c r="AI1718" t="s">
        <v>6618</v>
      </c>
      <c r="AJ1718" t="s">
        <v>6618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 s="3" t="str">
        <f t="shared" si="1068"/>
        <v>No</v>
      </c>
      <c r="AQ1718" s="3" t="str">
        <f t="shared" si="1069"/>
        <v>No</v>
      </c>
      <c r="AR1718" s="3" t="str">
        <f t="shared" si="1070"/>
        <v>No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 t="s">
        <v>6634</v>
      </c>
      <c r="AZ1718" t="s">
        <v>6638</v>
      </c>
      <c r="BA1718">
        <v>1</v>
      </c>
      <c r="BB1718" t="s">
        <v>6616</v>
      </c>
      <c r="BC1718" t="s">
        <v>6616</v>
      </c>
      <c r="BD1718" s="4" t="str">
        <f t="shared" si="1071"/>
        <v>No</v>
      </c>
      <c r="BE1718" t="s">
        <v>6640</v>
      </c>
      <c r="BF1718" s="3" t="str">
        <f t="shared" si="1072"/>
        <v>No</v>
      </c>
      <c r="BG1718" t="s">
        <v>6645</v>
      </c>
      <c r="BH1718" s="3" t="str">
        <f t="shared" si="1073"/>
        <v>94010 HEMLOCK CT</v>
      </c>
      <c r="BI1718" s="3" t="str">
        <f t="shared" si="1074"/>
        <v>Fernandina Beach</v>
      </c>
      <c r="BJ1718" s="3" t="str">
        <f t="shared" si="1075"/>
        <v>Florida</v>
      </c>
      <c r="BK1718" s="3">
        <f t="shared" si="1076"/>
        <v>32034</v>
      </c>
      <c r="BL1718" s="3" t="str">
        <f t="shared" si="1077"/>
        <v>94010 HEMLOCK CT FERNANDINA BEACH FL 32034</v>
      </c>
      <c r="BM1718" s="3" t="str">
        <f t="shared" si="1078"/>
        <v/>
      </c>
      <c r="BN1718" s="3" t="str">
        <f t="shared" si="1079"/>
        <v>Pass</v>
      </c>
      <c r="BO1718" s="3" t="str">
        <f t="shared" si="1080"/>
        <v>No</v>
      </c>
      <c r="BP1718" s="3" t="str">
        <f t="shared" si="1081"/>
        <v>FV&lt;$10K</v>
      </c>
      <c r="BQ1718" t="s">
        <v>6650</v>
      </c>
      <c r="BR1718" s="3" t="str">
        <f t="shared" si="1082"/>
        <v>No, &lt; $20K Lien</v>
      </c>
      <c r="BS1718" s="3" t="str">
        <f t="shared" si="1083"/>
        <v>No, Lien &lt; $20K</v>
      </c>
      <c r="BT1718" t="s">
        <v>6650</v>
      </c>
      <c r="BU1718" s="3" t="str">
        <f t="shared" si="1084"/>
        <v>No</v>
      </c>
      <c r="BV1718" s="3" t="str">
        <f t="shared" si="1085"/>
        <v>No</v>
      </c>
      <c r="BW1718" s="3">
        <f t="shared" si="1086"/>
        <v>1</v>
      </c>
      <c r="BX1718" s="3" t="str">
        <f t="shared" si="1087"/>
        <v>No</v>
      </c>
      <c r="BY1718" s="3">
        <f t="shared" si="1088"/>
        <v>35000</v>
      </c>
      <c r="BZ1718">
        <v>1</v>
      </c>
      <c r="CA1718" s="3">
        <f t="shared" si="1089"/>
        <v>35000</v>
      </c>
      <c r="CC1718" s="3">
        <f t="shared" si="1090"/>
        <v>0</v>
      </c>
      <c r="CD1718" s="3">
        <f t="shared" si="1091"/>
        <v>0</v>
      </c>
      <c r="CE1718" s="3" t="str">
        <f t="shared" si="1092"/>
        <v/>
      </c>
      <c r="CF1718" s="3" t="e">
        <f>HLOOKUP(CE1718,'Valuation Data'!$D$2:$K$5,4,FALSE)</f>
        <v>#N/A</v>
      </c>
      <c r="CG1718" s="3">
        <f t="shared" si="1093"/>
        <v>35000</v>
      </c>
      <c r="CH1718" s="3" t="str">
        <f t="shared" si="1094"/>
        <v>No</v>
      </c>
      <c r="CI1718" s="3" t="str">
        <f>VLOOKUP(R1718,'Use Codes &amp; County Type'!A:D,4,FALSE)</f>
        <v>V</v>
      </c>
      <c r="CJ1718" s="3" t="str">
        <f t="shared" si="1095"/>
        <v>Yes</v>
      </c>
      <c r="CK1718" s="3" t="str">
        <f t="shared" si="1096"/>
        <v>No</v>
      </c>
      <c r="CL1718" s="3">
        <f t="shared" si="1097"/>
        <v>0</v>
      </c>
      <c r="CM1718" s="3">
        <f t="shared" si="1098"/>
        <v>0</v>
      </c>
      <c r="CN1718" s="3">
        <f t="shared" si="1099"/>
        <v>12375.35</v>
      </c>
      <c r="CO1718" s="3">
        <f t="shared" si="1100"/>
        <v>-12375.35</v>
      </c>
      <c r="CP1718" s="3">
        <f t="shared" si="1101"/>
        <v>0.3535814285714286</v>
      </c>
      <c r="CR1718" s="3" t="str">
        <f t="shared" si="1102"/>
        <v>No</v>
      </c>
      <c r="CV1718" s="3" t="str">
        <f t="shared" si="1103"/>
        <v>Vacant, No Sales Data</v>
      </c>
      <c r="CW1718" s="3">
        <f t="shared" si="1104"/>
        <v>1717</v>
      </c>
      <c r="CX1718" s="3">
        <f t="shared" si="1105"/>
        <v>2475.0700000000002</v>
      </c>
      <c r="CY1718" s="3" t="str">
        <f t="shared" si="1106"/>
        <v>Ok</v>
      </c>
      <c r="CZ1718">
        <v>0</v>
      </c>
      <c r="DA1718">
        <v>0</v>
      </c>
    </row>
    <row r="1719" spans="1:105" x14ac:dyDescent="0.25">
      <c r="A1719">
        <v>1718</v>
      </c>
      <c r="B1719" t="s">
        <v>3</v>
      </c>
      <c r="C1719" t="s">
        <v>1827</v>
      </c>
      <c r="D1719">
        <v>2475.0700000000002</v>
      </c>
      <c r="E1719">
        <v>2017</v>
      </c>
      <c r="F1719">
        <v>2475.0700000000002</v>
      </c>
      <c r="G1719">
        <v>2475.0700000000002</v>
      </c>
      <c r="H1719" s="3">
        <f t="shared" si="1066"/>
        <v>0</v>
      </c>
      <c r="I1719">
        <v>94012</v>
      </c>
      <c r="J1719" t="s">
        <v>2736</v>
      </c>
      <c r="K1719" t="s">
        <v>2738</v>
      </c>
      <c r="L1719">
        <v>32034</v>
      </c>
      <c r="M1719" t="s">
        <v>4015</v>
      </c>
      <c r="N1719" t="s">
        <v>4761</v>
      </c>
      <c r="O1719">
        <v>-81.542619304333101</v>
      </c>
      <c r="P1719">
        <v>30.6045130365546</v>
      </c>
      <c r="Q1719" t="s">
        <v>6006</v>
      </c>
      <c r="R1719">
        <v>0</v>
      </c>
      <c r="S1719" t="s">
        <v>6538</v>
      </c>
      <c r="T1719">
        <v>8001</v>
      </c>
      <c r="U1719" t="s">
        <v>6581</v>
      </c>
      <c r="V1719">
        <v>2017</v>
      </c>
      <c r="W1719">
        <v>35000</v>
      </c>
      <c r="X1719">
        <v>2017</v>
      </c>
      <c r="Y1719">
        <v>35000</v>
      </c>
      <c r="Z1719">
        <v>2258.96</v>
      </c>
      <c r="AA1719" s="3">
        <f t="shared" si="1067"/>
        <v>0.91268529778955743</v>
      </c>
      <c r="AB1719" t="s">
        <v>6616</v>
      </c>
      <c r="AC1719" t="s">
        <v>6616</v>
      </c>
      <c r="AI1719" t="s">
        <v>6618</v>
      </c>
      <c r="AJ1719" t="s">
        <v>6618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 s="3" t="str">
        <f t="shared" si="1068"/>
        <v>No</v>
      </c>
      <c r="AQ1719" s="3" t="str">
        <f t="shared" si="1069"/>
        <v>No</v>
      </c>
      <c r="AR1719" s="3" t="str">
        <f t="shared" si="1070"/>
        <v>No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 t="s">
        <v>6634</v>
      </c>
      <c r="AZ1719" t="s">
        <v>6638</v>
      </c>
      <c r="BA1719">
        <v>1</v>
      </c>
      <c r="BB1719" t="s">
        <v>6616</v>
      </c>
      <c r="BC1719" t="s">
        <v>6616</v>
      </c>
      <c r="BD1719" s="4" t="str">
        <f t="shared" si="1071"/>
        <v>No</v>
      </c>
      <c r="BE1719" t="s">
        <v>6640</v>
      </c>
      <c r="BF1719" s="3" t="str">
        <f t="shared" si="1072"/>
        <v>No</v>
      </c>
      <c r="BG1719" t="s">
        <v>6645</v>
      </c>
      <c r="BH1719" s="3" t="str">
        <f t="shared" si="1073"/>
        <v>94012 HEMLOCK CT</v>
      </c>
      <c r="BI1719" s="3" t="str">
        <f t="shared" si="1074"/>
        <v>Fernandina Beach</v>
      </c>
      <c r="BJ1719" s="3" t="str">
        <f t="shared" si="1075"/>
        <v>Florida</v>
      </c>
      <c r="BK1719" s="3">
        <f t="shared" si="1076"/>
        <v>32034</v>
      </c>
      <c r="BL1719" s="3" t="str">
        <f t="shared" si="1077"/>
        <v>94012 HEMLOCK CT FERNANDINA BEACH FL 32034</v>
      </c>
      <c r="BM1719" s="3" t="str">
        <f t="shared" si="1078"/>
        <v/>
      </c>
      <c r="BN1719" s="3" t="str">
        <f t="shared" si="1079"/>
        <v>Pass</v>
      </c>
      <c r="BO1719" s="3" t="str">
        <f t="shared" si="1080"/>
        <v>No</v>
      </c>
      <c r="BP1719" s="3" t="str">
        <f t="shared" si="1081"/>
        <v>FV&lt;$10K</v>
      </c>
      <c r="BQ1719" t="s">
        <v>6650</v>
      </c>
      <c r="BR1719" s="3" t="str">
        <f t="shared" si="1082"/>
        <v>No, &lt; $20K Lien</v>
      </c>
      <c r="BS1719" s="3" t="str">
        <f t="shared" si="1083"/>
        <v>No, Lien &lt; $20K</v>
      </c>
      <c r="BT1719" t="s">
        <v>6650</v>
      </c>
      <c r="BU1719" s="3" t="str">
        <f t="shared" si="1084"/>
        <v>No</v>
      </c>
      <c r="BV1719" s="3" t="str">
        <f t="shared" si="1085"/>
        <v>No</v>
      </c>
      <c r="BW1719" s="3">
        <f t="shared" si="1086"/>
        <v>1</v>
      </c>
      <c r="BX1719" s="3" t="str">
        <f t="shared" si="1087"/>
        <v>No</v>
      </c>
      <c r="BY1719" s="3">
        <f t="shared" si="1088"/>
        <v>35000</v>
      </c>
      <c r="BZ1719">
        <v>1</v>
      </c>
      <c r="CA1719" s="3">
        <f t="shared" si="1089"/>
        <v>35000</v>
      </c>
      <c r="CC1719" s="3">
        <f t="shared" si="1090"/>
        <v>0</v>
      </c>
      <c r="CD1719" s="3">
        <f t="shared" si="1091"/>
        <v>0</v>
      </c>
      <c r="CE1719" s="3" t="str">
        <f t="shared" si="1092"/>
        <v/>
      </c>
      <c r="CF1719" s="3" t="e">
        <f>HLOOKUP(CE1719,'Valuation Data'!$D$2:$K$5,4,FALSE)</f>
        <v>#N/A</v>
      </c>
      <c r="CG1719" s="3">
        <f t="shared" si="1093"/>
        <v>35000</v>
      </c>
      <c r="CH1719" s="3" t="str">
        <f t="shared" si="1094"/>
        <v>No</v>
      </c>
      <c r="CI1719" s="3" t="str">
        <f>VLOOKUP(R1719,'Use Codes &amp; County Type'!A:D,4,FALSE)</f>
        <v>V</v>
      </c>
      <c r="CJ1719" s="3" t="str">
        <f t="shared" si="1095"/>
        <v>Yes</v>
      </c>
      <c r="CK1719" s="3" t="str">
        <f t="shared" si="1096"/>
        <v>No</v>
      </c>
      <c r="CL1719" s="3">
        <f t="shared" si="1097"/>
        <v>0</v>
      </c>
      <c r="CM1719" s="3">
        <f t="shared" si="1098"/>
        <v>0</v>
      </c>
      <c r="CN1719" s="3">
        <f t="shared" si="1099"/>
        <v>12375.35</v>
      </c>
      <c r="CO1719" s="3">
        <f t="shared" si="1100"/>
        <v>-12375.35</v>
      </c>
      <c r="CP1719" s="3">
        <f t="shared" si="1101"/>
        <v>0.3535814285714286</v>
      </c>
      <c r="CR1719" s="3" t="str">
        <f t="shared" si="1102"/>
        <v>No</v>
      </c>
      <c r="CV1719" s="3" t="str">
        <f t="shared" si="1103"/>
        <v>Vacant, No Sales Data</v>
      </c>
      <c r="CW1719" s="3">
        <f t="shared" si="1104"/>
        <v>1718</v>
      </c>
      <c r="CX1719" s="3">
        <f t="shared" si="1105"/>
        <v>2475.0700000000002</v>
      </c>
      <c r="CY1719" s="3" t="str">
        <f t="shared" si="1106"/>
        <v>Ok</v>
      </c>
      <c r="CZ1719">
        <v>0</v>
      </c>
      <c r="DA1719">
        <v>0</v>
      </c>
    </row>
    <row r="1720" spans="1:105" x14ac:dyDescent="0.25">
      <c r="A1720">
        <v>1719</v>
      </c>
      <c r="B1720" t="s">
        <v>3</v>
      </c>
      <c r="C1720" t="s">
        <v>1828</v>
      </c>
      <c r="D1720">
        <v>2475.0700000000002</v>
      </c>
      <c r="E1720">
        <v>2017</v>
      </c>
      <c r="F1720">
        <v>2475.0700000000002</v>
      </c>
      <c r="G1720">
        <v>2475.0700000000002</v>
      </c>
      <c r="H1720" s="3">
        <f t="shared" si="1066"/>
        <v>0</v>
      </c>
      <c r="I1720">
        <v>94014</v>
      </c>
      <c r="J1720" t="s">
        <v>2736</v>
      </c>
      <c r="K1720" t="s">
        <v>2738</v>
      </c>
      <c r="L1720">
        <v>32034</v>
      </c>
      <c r="M1720" t="s">
        <v>4016</v>
      </c>
      <c r="N1720" t="s">
        <v>4761</v>
      </c>
      <c r="O1720">
        <v>-81.542798749922198</v>
      </c>
      <c r="P1720">
        <v>30.604759835471299</v>
      </c>
      <c r="Q1720" t="s">
        <v>6006</v>
      </c>
      <c r="R1720">
        <v>0</v>
      </c>
      <c r="S1720" t="s">
        <v>6538</v>
      </c>
      <c r="T1720">
        <v>8001</v>
      </c>
      <c r="U1720" t="s">
        <v>6581</v>
      </c>
      <c r="V1720">
        <v>2017</v>
      </c>
      <c r="W1720">
        <v>35000</v>
      </c>
      <c r="X1720">
        <v>2017</v>
      </c>
      <c r="Y1720">
        <v>35000</v>
      </c>
      <c r="Z1720">
        <v>2258.96</v>
      </c>
      <c r="AA1720" s="3">
        <f t="shared" si="1067"/>
        <v>0.91268529778955743</v>
      </c>
      <c r="AB1720" t="s">
        <v>6616</v>
      </c>
      <c r="AC1720" t="s">
        <v>6616</v>
      </c>
      <c r="AI1720" t="s">
        <v>6618</v>
      </c>
      <c r="AJ1720" t="s">
        <v>6618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 s="3" t="str">
        <f t="shared" si="1068"/>
        <v>No</v>
      </c>
      <c r="AQ1720" s="3" t="str">
        <f t="shared" si="1069"/>
        <v>No</v>
      </c>
      <c r="AR1720" s="3" t="str">
        <f t="shared" si="1070"/>
        <v>No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 t="s">
        <v>6634</v>
      </c>
      <c r="AZ1720" t="s">
        <v>6638</v>
      </c>
      <c r="BA1720">
        <v>1</v>
      </c>
      <c r="BB1720" t="s">
        <v>6616</v>
      </c>
      <c r="BC1720" t="s">
        <v>6616</v>
      </c>
      <c r="BD1720" s="4" t="str">
        <f t="shared" si="1071"/>
        <v>No</v>
      </c>
      <c r="BE1720" t="s">
        <v>6640</v>
      </c>
      <c r="BF1720" s="3" t="str">
        <f t="shared" si="1072"/>
        <v>No</v>
      </c>
      <c r="BG1720" t="s">
        <v>6645</v>
      </c>
      <c r="BH1720" s="3" t="str">
        <f t="shared" si="1073"/>
        <v>94014 HEMLOCK CT</v>
      </c>
      <c r="BI1720" s="3" t="str">
        <f t="shared" si="1074"/>
        <v>Fernandina Beach</v>
      </c>
      <c r="BJ1720" s="3" t="str">
        <f t="shared" si="1075"/>
        <v>Florida</v>
      </c>
      <c r="BK1720" s="3">
        <f t="shared" si="1076"/>
        <v>32034</v>
      </c>
      <c r="BL1720" s="3" t="str">
        <f t="shared" si="1077"/>
        <v>94014 HEMLOCK CT FERNANDINA BEACH FL 32034</v>
      </c>
      <c r="BM1720" s="3" t="str">
        <f t="shared" si="1078"/>
        <v/>
      </c>
      <c r="BN1720" s="3" t="str">
        <f t="shared" si="1079"/>
        <v>Pass</v>
      </c>
      <c r="BO1720" s="3" t="str">
        <f t="shared" si="1080"/>
        <v>No</v>
      </c>
      <c r="BP1720" s="3" t="str">
        <f t="shared" si="1081"/>
        <v>FV&lt;$10K</v>
      </c>
      <c r="BQ1720" t="s">
        <v>6650</v>
      </c>
      <c r="BR1720" s="3" t="str">
        <f t="shared" si="1082"/>
        <v>No, &lt; $20K Lien</v>
      </c>
      <c r="BS1720" s="3" t="str">
        <f t="shared" si="1083"/>
        <v>No, Lien &lt; $20K</v>
      </c>
      <c r="BT1720" t="s">
        <v>6650</v>
      </c>
      <c r="BU1720" s="3" t="str">
        <f t="shared" si="1084"/>
        <v>No</v>
      </c>
      <c r="BV1720" s="3" t="str">
        <f t="shared" si="1085"/>
        <v>No</v>
      </c>
      <c r="BW1720" s="3">
        <f t="shared" si="1086"/>
        <v>1</v>
      </c>
      <c r="BX1720" s="3" t="str">
        <f t="shared" si="1087"/>
        <v>No</v>
      </c>
      <c r="BY1720" s="3">
        <f t="shared" si="1088"/>
        <v>35000</v>
      </c>
      <c r="BZ1720">
        <v>1</v>
      </c>
      <c r="CA1720" s="3">
        <f t="shared" si="1089"/>
        <v>35000</v>
      </c>
      <c r="CC1720" s="3">
        <f t="shared" si="1090"/>
        <v>0</v>
      </c>
      <c r="CD1720" s="3">
        <f t="shared" si="1091"/>
        <v>0</v>
      </c>
      <c r="CE1720" s="3" t="str">
        <f t="shared" si="1092"/>
        <v/>
      </c>
      <c r="CF1720" s="3" t="e">
        <f>HLOOKUP(CE1720,'Valuation Data'!$D$2:$K$5,4,FALSE)</f>
        <v>#N/A</v>
      </c>
      <c r="CG1720" s="3">
        <f t="shared" si="1093"/>
        <v>35000</v>
      </c>
      <c r="CH1720" s="3" t="str">
        <f t="shared" si="1094"/>
        <v>No</v>
      </c>
      <c r="CI1720" s="3" t="str">
        <f>VLOOKUP(R1720,'Use Codes &amp; County Type'!A:D,4,FALSE)</f>
        <v>V</v>
      </c>
      <c r="CJ1720" s="3" t="str">
        <f t="shared" si="1095"/>
        <v>Yes</v>
      </c>
      <c r="CK1720" s="3" t="str">
        <f t="shared" si="1096"/>
        <v>No</v>
      </c>
      <c r="CL1720" s="3">
        <f t="shared" si="1097"/>
        <v>0</v>
      </c>
      <c r="CM1720" s="3">
        <f t="shared" si="1098"/>
        <v>0</v>
      </c>
      <c r="CN1720" s="3">
        <f t="shared" si="1099"/>
        <v>12375.35</v>
      </c>
      <c r="CO1720" s="3">
        <f t="shared" si="1100"/>
        <v>-12375.35</v>
      </c>
      <c r="CP1720" s="3">
        <f t="shared" si="1101"/>
        <v>0.3535814285714286</v>
      </c>
      <c r="CR1720" s="3" t="str">
        <f t="shared" si="1102"/>
        <v>No</v>
      </c>
      <c r="CV1720" s="3" t="str">
        <f t="shared" si="1103"/>
        <v>Vacant, No Sales Data</v>
      </c>
      <c r="CW1720" s="3">
        <f t="shared" si="1104"/>
        <v>1719</v>
      </c>
      <c r="CX1720" s="3">
        <f t="shared" si="1105"/>
        <v>2475.0700000000002</v>
      </c>
      <c r="CY1720" s="3" t="str">
        <f t="shared" si="1106"/>
        <v>Ok</v>
      </c>
      <c r="CZ1720">
        <v>0</v>
      </c>
      <c r="DA1720">
        <v>0</v>
      </c>
    </row>
    <row r="1721" spans="1:105" x14ac:dyDescent="0.25">
      <c r="A1721">
        <v>1720</v>
      </c>
      <c r="B1721" t="s">
        <v>3</v>
      </c>
      <c r="C1721" t="s">
        <v>1829</v>
      </c>
      <c r="D1721">
        <v>2475.0700000000002</v>
      </c>
      <c r="E1721">
        <v>2017</v>
      </c>
      <c r="F1721">
        <v>2475.0700000000002</v>
      </c>
      <c r="G1721">
        <v>2475.0700000000002</v>
      </c>
      <c r="H1721" s="3">
        <f t="shared" si="1066"/>
        <v>0</v>
      </c>
      <c r="I1721">
        <v>94016</v>
      </c>
      <c r="J1721" t="s">
        <v>2736</v>
      </c>
      <c r="K1721" t="s">
        <v>2738</v>
      </c>
      <c r="L1721">
        <v>32034</v>
      </c>
      <c r="M1721" t="s">
        <v>4017</v>
      </c>
      <c r="N1721" t="s">
        <v>4761</v>
      </c>
      <c r="O1721">
        <v>-81.542729601942099</v>
      </c>
      <c r="P1721">
        <v>30.605004853912799</v>
      </c>
      <c r="Q1721" t="s">
        <v>6006</v>
      </c>
      <c r="R1721">
        <v>0</v>
      </c>
      <c r="S1721" t="s">
        <v>6538</v>
      </c>
      <c r="T1721">
        <v>8001</v>
      </c>
      <c r="U1721" t="s">
        <v>6581</v>
      </c>
      <c r="V1721">
        <v>2017</v>
      </c>
      <c r="W1721">
        <v>35000</v>
      </c>
      <c r="X1721">
        <v>2017</v>
      </c>
      <c r="Y1721">
        <v>35000</v>
      </c>
      <c r="Z1721">
        <v>2258.96</v>
      </c>
      <c r="AA1721" s="3">
        <f t="shared" si="1067"/>
        <v>0.91268529778955743</v>
      </c>
      <c r="AB1721" t="s">
        <v>6616</v>
      </c>
      <c r="AC1721" t="s">
        <v>6616</v>
      </c>
      <c r="AI1721" t="s">
        <v>6618</v>
      </c>
      <c r="AJ1721" t="s">
        <v>6618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 s="3" t="str">
        <f t="shared" si="1068"/>
        <v>No</v>
      </c>
      <c r="AQ1721" s="3" t="str">
        <f t="shared" si="1069"/>
        <v>No</v>
      </c>
      <c r="AR1721" s="3" t="str">
        <f t="shared" si="1070"/>
        <v>No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 t="s">
        <v>6634</v>
      </c>
      <c r="AZ1721" t="s">
        <v>6638</v>
      </c>
      <c r="BA1721">
        <v>1</v>
      </c>
      <c r="BB1721" t="s">
        <v>6616</v>
      </c>
      <c r="BC1721" t="s">
        <v>6616</v>
      </c>
      <c r="BD1721" s="4" t="str">
        <f t="shared" si="1071"/>
        <v>No</v>
      </c>
      <c r="BE1721" t="s">
        <v>6640</v>
      </c>
      <c r="BF1721" s="3" t="str">
        <f t="shared" si="1072"/>
        <v>No</v>
      </c>
      <c r="BG1721" t="s">
        <v>6645</v>
      </c>
      <c r="BH1721" s="3" t="str">
        <f t="shared" si="1073"/>
        <v>94016 HEMLOCK CT</v>
      </c>
      <c r="BI1721" s="3" t="str">
        <f t="shared" si="1074"/>
        <v>Fernandina Beach</v>
      </c>
      <c r="BJ1721" s="3" t="str">
        <f t="shared" si="1075"/>
        <v>Florida</v>
      </c>
      <c r="BK1721" s="3">
        <f t="shared" si="1076"/>
        <v>32034</v>
      </c>
      <c r="BL1721" s="3" t="str">
        <f t="shared" si="1077"/>
        <v>94016 HEMLOCK CT FERNANDINA BEACH FL 32034</v>
      </c>
      <c r="BM1721" s="3" t="str">
        <f t="shared" si="1078"/>
        <v/>
      </c>
      <c r="BN1721" s="3" t="str">
        <f t="shared" si="1079"/>
        <v>Pass</v>
      </c>
      <c r="BO1721" s="3" t="str">
        <f t="shared" si="1080"/>
        <v>No</v>
      </c>
      <c r="BP1721" s="3" t="str">
        <f t="shared" si="1081"/>
        <v>FV&lt;$10K</v>
      </c>
      <c r="BQ1721" t="s">
        <v>6650</v>
      </c>
      <c r="BR1721" s="3" t="str">
        <f t="shared" si="1082"/>
        <v>No, &lt; $20K Lien</v>
      </c>
      <c r="BS1721" s="3" t="str">
        <f t="shared" si="1083"/>
        <v>No, Lien &lt; $20K</v>
      </c>
      <c r="BT1721" t="s">
        <v>6650</v>
      </c>
      <c r="BU1721" s="3" t="str">
        <f t="shared" si="1084"/>
        <v>No</v>
      </c>
      <c r="BV1721" s="3" t="str">
        <f t="shared" si="1085"/>
        <v>No</v>
      </c>
      <c r="BW1721" s="3">
        <f t="shared" si="1086"/>
        <v>1</v>
      </c>
      <c r="BX1721" s="3" t="str">
        <f t="shared" si="1087"/>
        <v>No</v>
      </c>
      <c r="BY1721" s="3">
        <f t="shared" si="1088"/>
        <v>35000</v>
      </c>
      <c r="BZ1721">
        <v>1</v>
      </c>
      <c r="CA1721" s="3">
        <f t="shared" si="1089"/>
        <v>35000</v>
      </c>
      <c r="CC1721" s="3">
        <f t="shared" si="1090"/>
        <v>0</v>
      </c>
      <c r="CD1721" s="3">
        <f t="shared" si="1091"/>
        <v>0</v>
      </c>
      <c r="CE1721" s="3" t="str">
        <f t="shared" si="1092"/>
        <v/>
      </c>
      <c r="CF1721" s="3" t="e">
        <f>HLOOKUP(CE1721,'Valuation Data'!$D$2:$K$5,4,FALSE)</f>
        <v>#N/A</v>
      </c>
      <c r="CG1721" s="3">
        <f t="shared" si="1093"/>
        <v>35000</v>
      </c>
      <c r="CH1721" s="3" t="str">
        <f t="shared" si="1094"/>
        <v>No</v>
      </c>
      <c r="CI1721" s="3" t="str">
        <f>VLOOKUP(R1721,'Use Codes &amp; County Type'!A:D,4,FALSE)</f>
        <v>V</v>
      </c>
      <c r="CJ1721" s="3" t="str">
        <f t="shared" si="1095"/>
        <v>Yes</v>
      </c>
      <c r="CK1721" s="3" t="str">
        <f t="shared" si="1096"/>
        <v>No</v>
      </c>
      <c r="CL1721" s="3">
        <f t="shared" si="1097"/>
        <v>0</v>
      </c>
      <c r="CM1721" s="3">
        <f t="shared" si="1098"/>
        <v>0</v>
      </c>
      <c r="CN1721" s="3">
        <f t="shared" si="1099"/>
        <v>12375.35</v>
      </c>
      <c r="CO1721" s="3">
        <f t="shared" si="1100"/>
        <v>-12375.35</v>
      </c>
      <c r="CP1721" s="3">
        <f t="shared" si="1101"/>
        <v>0.3535814285714286</v>
      </c>
      <c r="CR1721" s="3" t="str">
        <f t="shared" si="1102"/>
        <v>No</v>
      </c>
      <c r="CV1721" s="3" t="str">
        <f t="shared" si="1103"/>
        <v>Vacant, No Sales Data</v>
      </c>
      <c r="CW1721" s="3">
        <f t="shared" si="1104"/>
        <v>1720</v>
      </c>
      <c r="CX1721" s="3">
        <f t="shared" si="1105"/>
        <v>2475.0700000000002</v>
      </c>
      <c r="CY1721" s="3" t="str">
        <f t="shared" si="1106"/>
        <v>Ok</v>
      </c>
      <c r="CZ1721">
        <v>0</v>
      </c>
      <c r="DA1721">
        <v>0</v>
      </c>
    </row>
    <row r="1722" spans="1:105" x14ac:dyDescent="0.25">
      <c r="A1722">
        <v>1721</v>
      </c>
      <c r="B1722" t="s">
        <v>3</v>
      </c>
      <c r="C1722" t="s">
        <v>1830</v>
      </c>
      <c r="D1722">
        <v>2802.52</v>
      </c>
      <c r="E1722">
        <v>2017</v>
      </c>
      <c r="F1722">
        <v>2802.52</v>
      </c>
      <c r="G1722">
        <v>2802.52</v>
      </c>
      <c r="H1722" s="3">
        <f t="shared" si="1066"/>
        <v>0</v>
      </c>
      <c r="I1722">
        <v>94022</v>
      </c>
      <c r="J1722" t="s">
        <v>2736</v>
      </c>
      <c r="K1722" t="s">
        <v>2738</v>
      </c>
      <c r="L1722">
        <v>32034</v>
      </c>
      <c r="M1722" t="s">
        <v>4018</v>
      </c>
      <c r="N1722" t="s">
        <v>4761</v>
      </c>
      <c r="O1722">
        <v>-81.542025332510505</v>
      </c>
      <c r="P1722">
        <v>30.605247734918599</v>
      </c>
      <c r="Q1722" t="s">
        <v>6006</v>
      </c>
      <c r="R1722">
        <v>0</v>
      </c>
      <c r="S1722" t="s">
        <v>6538</v>
      </c>
      <c r="T1722">
        <v>8001</v>
      </c>
      <c r="U1722" t="s">
        <v>6581</v>
      </c>
      <c r="V1722">
        <v>2017</v>
      </c>
      <c r="W1722">
        <v>55000</v>
      </c>
      <c r="X1722">
        <v>2017</v>
      </c>
      <c r="Y1722">
        <v>55000</v>
      </c>
      <c r="Z1722">
        <v>2561.7399999999998</v>
      </c>
      <c r="AA1722" s="3">
        <f t="shared" si="1067"/>
        <v>0.91408446683698952</v>
      </c>
      <c r="AB1722" t="s">
        <v>6616</v>
      </c>
      <c r="AC1722" t="s">
        <v>6616</v>
      </c>
      <c r="AI1722" t="s">
        <v>6618</v>
      </c>
      <c r="AJ1722" t="s">
        <v>6618</v>
      </c>
      <c r="AK1722" t="s">
        <v>6618</v>
      </c>
      <c r="AL1722">
        <v>0</v>
      </c>
      <c r="AM1722">
        <v>0</v>
      </c>
      <c r="AN1722">
        <v>0</v>
      </c>
      <c r="AO1722">
        <v>0</v>
      </c>
      <c r="AP1722" s="3" t="str">
        <f t="shared" si="1068"/>
        <v>No</v>
      </c>
      <c r="AQ1722" s="3" t="str">
        <f t="shared" si="1069"/>
        <v>No</v>
      </c>
      <c r="AR1722" s="3" t="str">
        <f t="shared" si="1070"/>
        <v>No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 t="s">
        <v>6634</v>
      </c>
      <c r="AZ1722" t="s">
        <v>6638</v>
      </c>
      <c r="BA1722">
        <v>1</v>
      </c>
      <c r="BB1722" t="s">
        <v>6616</v>
      </c>
      <c r="BC1722" t="s">
        <v>6616</v>
      </c>
      <c r="BD1722" s="4" t="str">
        <f t="shared" si="1071"/>
        <v>No</v>
      </c>
      <c r="BE1722" t="s">
        <v>6640</v>
      </c>
      <c r="BF1722" s="3" t="str">
        <f t="shared" si="1072"/>
        <v>No</v>
      </c>
      <c r="BG1722" t="s">
        <v>6645</v>
      </c>
      <c r="BH1722" s="3" t="str">
        <f t="shared" si="1073"/>
        <v>94022 HEMLOCK CT</v>
      </c>
      <c r="BI1722" s="3" t="str">
        <f t="shared" si="1074"/>
        <v>Fernandina Beach</v>
      </c>
      <c r="BJ1722" s="3" t="str">
        <f t="shared" si="1075"/>
        <v>Florida</v>
      </c>
      <c r="BK1722" s="3">
        <f t="shared" si="1076"/>
        <v>32034</v>
      </c>
      <c r="BL1722" s="3" t="str">
        <f t="shared" si="1077"/>
        <v>94022 HEMLOCK CT FERNANDINA BEACH FL 32034</v>
      </c>
      <c r="BM1722" s="3" t="str">
        <f t="shared" si="1078"/>
        <v/>
      </c>
      <c r="BN1722" s="3" t="str">
        <f t="shared" si="1079"/>
        <v>Pass</v>
      </c>
      <c r="BO1722" s="3" t="str">
        <f t="shared" si="1080"/>
        <v>No</v>
      </c>
      <c r="BP1722" s="3" t="str">
        <f t="shared" si="1081"/>
        <v>FV&lt;$10K</v>
      </c>
      <c r="BQ1722" t="s">
        <v>6650</v>
      </c>
      <c r="BR1722" s="3" t="str">
        <f t="shared" si="1082"/>
        <v>No, &lt; $20K Lien</v>
      </c>
      <c r="BS1722" s="3" t="str">
        <f t="shared" si="1083"/>
        <v>No, Lien &lt; $20K</v>
      </c>
      <c r="BT1722" t="s">
        <v>6650</v>
      </c>
      <c r="BU1722" s="3" t="str">
        <f t="shared" si="1084"/>
        <v>No</v>
      </c>
      <c r="BV1722" s="3" t="str">
        <f t="shared" si="1085"/>
        <v>No</v>
      </c>
      <c r="BW1722" s="3">
        <f t="shared" si="1086"/>
        <v>1</v>
      </c>
      <c r="BX1722" s="3" t="str">
        <f t="shared" si="1087"/>
        <v>No</v>
      </c>
      <c r="BY1722" s="3">
        <f t="shared" si="1088"/>
        <v>55000</v>
      </c>
      <c r="BZ1722">
        <v>1</v>
      </c>
      <c r="CA1722" s="3">
        <f t="shared" si="1089"/>
        <v>55000</v>
      </c>
      <c r="CC1722" s="3">
        <f t="shared" si="1090"/>
        <v>0</v>
      </c>
      <c r="CD1722" s="3">
        <f t="shared" si="1091"/>
        <v>0</v>
      </c>
      <c r="CE1722" s="3" t="str">
        <f t="shared" si="1092"/>
        <v/>
      </c>
      <c r="CF1722" s="3" t="e">
        <f>HLOOKUP(CE1722,'Valuation Data'!$D$2:$K$5,4,FALSE)</f>
        <v>#N/A</v>
      </c>
      <c r="CG1722" s="3">
        <f t="shared" si="1093"/>
        <v>55000</v>
      </c>
      <c r="CH1722" s="3" t="str">
        <f t="shared" si="1094"/>
        <v>No</v>
      </c>
      <c r="CI1722" s="3" t="str">
        <f>VLOOKUP(R1722,'Use Codes &amp; County Type'!A:D,4,FALSE)</f>
        <v>V</v>
      </c>
      <c r="CJ1722" s="3" t="str">
        <f t="shared" si="1095"/>
        <v>Yes</v>
      </c>
      <c r="CK1722" s="3" t="str">
        <f t="shared" si="1096"/>
        <v>No</v>
      </c>
      <c r="CL1722" s="3">
        <f t="shared" si="1097"/>
        <v>0</v>
      </c>
      <c r="CM1722" s="3">
        <f t="shared" si="1098"/>
        <v>0</v>
      </c>
      <c r="CN1722" s="3">
        <f t="shared" si="1099"/>
        <v>14012.6</v>
      </c>
      <c r="CO1722" s="3">
        <f t="shared" si="1100"/>
        <v>-14012.6</v>
      </c>
      <c r="CP1722" s="3">
        <f t="shared" si="1101"/>
        <v>0.25477454545454548</v>
      </c>
      <c r="CR1722" s="3" t="str">
        <f t="shared" si="1102"/>
        <v>No</v>
      </c>
      <c r="CV1722" s="3" t="str">
        <f t="shared" si="1103"/>
        <v>Vacant, No Sales Data</v>
      </c>
      <c r="CW1722" s="3">
        <f t="shared" si="1104"/>
        <v>1721</v>
      </c>
      <c r="CX1722" s="3">
        <f t="shared" si="1105"/>
        <v>2802.52</v>
      </c>
      <c r="CY1722" s="3" t="str">
        <f t="shared" si="1106"/>
        <v>Ok</v>
      </c>
      <c r="CZ1722">
        <v>0</v>
      </c>
      <c r="DA1722">
        <v>0</v>
      </c>
    </row>
    <row r="1723" spans="1:105" x14ac:dyDescent="0.25">
      <c r="A1723">
        <v>1722</v>
      </c>
      <c r="B1723" t="s">
        <v>3</v>
      </c>
      <c r="C1723" t="s">
        <v>1831</v>
      </c>
      <c r="D1723">
        <v>2802.52</v>
      </c>
      <c r="E1723">
        <v>2017</v>
      </c>
      <c r="F1723">
        <v>2802.52</v>
      </c>
      <c r="G1723">
        <v>2802.52</v>
      </c>
      <c r="H1723" s="3">
        <f t="shared" si="1066"/>
        <v>0</v>
      </c>
      <c r="I1723">
        <v>94024</v>
      </c>
      <c r="J1723" t="s">
        <v>2736</v>
      </c>
      <c r="K1723" t="s">
        <v>2738</v>
      </c>
      <c r="L1723">
        <v>32034</v>
      </c>
      <c r="M1723" t="s">
        <v>4019</v>
      </c>
      <c r="N1723" t="s">
        <v>4761</v>
      </c>
      <c r="O1723">
        <v>-81.541654556856699</v>
      </c>
      <c r="P1723">
        <v>30.6051698290334</v>
      </c>
      <c r="Q1723" t="s">
        <v>6006</v>
      </c>
      <c r="R1723">
        <v>0</v>
      </c>
      <c r="S1723" t="s">
        <v>6538</v>
      </c>
      <c r="T1723">
        <v>8001</v>
      </c>
      <c r="U1723" t="s">
        <v>6581</v>
      </c>
      <c r="V1723">
        <v>2017</v>
      </c>
      <c r="W1723">
        <v>55000</v>
      </c>
      <c r="X1723">
        <v>2017</v>
      </c>
      <c r="Y1723">
        <v>55000</v>
      </c>
      <c r="Z1723">
        <v>2561.7399999999998</v>
      </c>
      <c r="AA1723" s="3">
        <f t="shared" si="1067"/>
        <v>0.91408446683698952</v>
      </c>
      <c r="AB1723" t="s">
        <v>6616</v>
      </c>
      <c r="AC1723" t="s">
        <v>6616</v>
      </c>
      <c r="AI1723" t="s">
        <v>6618</v>
      </c>
      <c r="AJ1723" t="s">
        <v>6618</v>
      </c>
      <c r="AK1723" t="s">
        <v>6618</v>
      </c>
      <c r="AL1723">
        <v>0</v>
      </c>
      <c r="AM1723">
        <v>0</v>
      </c>
      <c r="AN1723">
        <v>0</v>
      </c>
      <c r="AO1723">
        <v>0</v>
      </c>
      <c r="AP1723" s="3" t="str">
        <f t="shared" si="1068"/>
        <v>No</v>
      </c>
      <c r="AQ1723" s="3" t="str">
        <f t="shared" si="1069"/>
        <v>No</v>
      </c>
      <c r="AR1723" s="3" t="str">
        <f t="shared" si="1070"/>
        <v>No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 t="s">
        <v>6634</v>
      </c>
      <c r="AZ1723" t="s">
        <v>6638</v>
      </c>
      <c r="BA1723">
        <v>1</v>
      </c>
      <c r="BB1723" t="s">
        <v>6616</v>
      </c>
      <c r="BC1723" t="s">
        <v>6616</v>
      </c>
      <c r="BD1723" s="4" t="str">
        <f t="shared" si="1071"/>
        <v>No</v>
      </c>
      <c r="BE1723" t="s">
        <v>6640</v>
      </c>
      <c r="BF1723" s="3" t="str">
        <f t="shared" si="1072"/>
        <v>No</v>
      </c>
      <c r="BG1723" t="s">
        <v>6645</v>
      </c>
      <c r="BH1723" s="3" t="str">
        <f t="shared" si="1073"/>
        <v>94024 HEMLOCK CT</v>
      </c>
      <c r="BI1723" s="3" t="str">
        <f t="shared" si="1074"/>
        <v>Fernandina Beach</v>
      </c>
      <c r="BJ1723" s="3" t="str">
        <f t="shared" si="1075"/>
        <v>Florida</v>
      </c>
      <c r="BK1723" s="3">
        <f t="shared" si="1076"/>
        <v>32034</v>
      </c>
      <c r="BL1723" s="3" t="str">
        <f t="shared" si="1077"/>
        <v>94024 HEMLOCK CT FERNANDINA BEACH FL 32034</v>
      </c>
      <c r="BM1723" s="3" t="str">
        <f t="shared" si="1078"/>
        <v/>
      </c>
      <c r="BN1723" s="3" t="str">
        <f t="shared" si="1079"/>
        <v>Pass</v>
      </c>
      <c r="BO1723" s="3" t="str">
        <f t="shared" si="1080"/>
        <v>No</v>
      </c>
      <c r="BP1723" s="3" t="str">
        <f t="shared" si="1081"/>
        <v>FV&lt;$10K</v>
      </c>
      <c r="BQ1723" t="s">
        <v>6650</v>
      </c>
      <c r="BR1723" s="3" t="str">
        <f t="shared" si="1082"/>
        <v>No, &lt; $20K Lien</v>
      </c>
      <c r="BS1723" s="3" t="str">
        <f t="shared" si="1083"/>
        <v>No, Lien &lt; $20K</v>
      </c>
      <c r="BT1723" t="s">
        <v>6650</v>
      </c>
      <c r="BU1723" s="3" t="str">
        <f t="shared" si="1084"/>
        <v>No</v>
      </c>
      <c r="BV1723" s="3" t="str">
        <f t="shared" si="1085"/>
        <v>No</v>
      </c>
      <c r="BW1723" s="3">
        <f t="shared" si="1086"/>
        <v>1</v>
      </c>
      <c r="BX1723" s="3" t="str">
        <f t="shared" si="1087"/>
        <v>No</v>
      </c>
      <c r="BY1723" s="3">
        <f t="shared" si="1088"/>
        <v>55000</v>
      </c>
      <c r="BZ1723">
        <v>1</v>
      </c>
      <c r="CA1723" s="3">
        <f t="shared" si="1089"/>
        <v>55000</v>
      </c>
      <c r="CC1723" s="3">
        <f t="shared" si="1090"/>
        <v>0</v>
      </c>
      <c r="CD1723" s="3">
        <f t="shared" si="1091"/>
        <v>0</v>
      </c>
      <c r="CE1723" s="3" t="str">
        <f t="shared" si="1092"/>
        <v/>
      </c>
      <c r="CF1723" s="3" t="e">
        <f>HLOOKUP(CE1723,'Valuation Data'!$D$2:$K$5,4,FALSE)</f>
        <v>#N/A</v>
      </c>
      <c r="CG1723" s="3">
        <f t="shared" si="1093"/>
        <v>55000</v>
      </c>
      <c r="CH1723" s="3" t="str">
        <f t="shared" si="1094"/>
        <v>No</v>
      </c>
      <c r="CI1723" s="3" t="str">
        <f>VLOOKUP(R1723,'Use Codes &amp; County Type'!A:D,4,FALSE)</f>
        <v>V</v>
      </c>
      <c r="CJ1723" s="3" t="str">
        <f t="shared" si="1095"/>
        <v>Yes</v>
      </c>
      <c r="CK1723" s="3" t="str">
        <f t="shared" si="1096"/>
        <v>No</v>
      </c>
      <c r="CL1723" s="3">
        <f t="shared" si="1097"/>
        <v>0</v>
      </c>
      <c r="CM1723" s="3">
        <f t="shared" si="1098"/>
        <v>0</v>
      </c>
      <c r="CN1723" s="3">
        <f t="shared" si="1099"/>
        <v>14012.6</v>
      </c>
      <c r="CO1723" s="3">
        <f t="shared" si="1100"/>
        <v>-14012.6</v>
      </c>
      <c r="CP1723" s="3">
        <f t="shared" si="1101"/>
        <v>0.25477454545454548</v>
      </c>
      <c r="CR1723" s="3" t="str">
        <f t="shared" si="1102"/>
        <v>No</v>
      </c>
      <c r="CV1723" s="3" t="str">
        <f t="shared" si="1103"/>
        <v>Vacant, No Sales Data</v>
      </c>
      <c r="CW1723" s="3">
        <f t="shared" si="1104"/>
        <v>1722</v>
      </c>
      <c r="CX1723" s="3">
        <f t="shared" si="1105"/>
        <v>2802.52</v>
      </c>
      <c r="CY1723" s="3" t="str">
        <f t="shared" si="1106"/>
        <v>Ok</v>
      </c>
      <c r="CZ1723">
        <v>0</v>
      </c>
      <c r="DA1723">
        <v>0</v>
      </c>
    </row>
    <row r="1724" spans="1:105" x14ac:dyDescent="0.25">
      <c r="A1724">
        <v>1723</v>
      </c>
      <c r="B1724" t="s">
        <v>3</v>
      </c>
      <c r="C1724" t="s">
        <v>1832</v>
      </c>
      <c r="D1724">
        <v>2475.0700000000002</v>
      </c>
      <c r="E1724">
        <v>2017</v>
      </c>
      <c r="F1724">
        <v>2475.0700000000002</v>
      </c>
      <c r="G1724">
        <v>2475.0700000000002</v>
      </c>
      <c r="H1724" s="3">
        <f t="shared" si="1066"/>
        <v>0</v>
      </c>
      <c r="I1724">
        <v>94028</v>
      </c>
      <c r="J1724" t="s">
        <v>2736</v>
      </c>
      <c r="K1724" t="s">
        <v>2738</v>
      </c>
      <c r="L1724">
        <v>32034</v>
      </c>
      <c r="M1724" t="s">
        <v>4020</v>
      </c>
      <c r="N1724" t="s">
        <v>4761</v>
      </c>
      <c r="O1724">
        <v>-81.540965722591693</v>
      </c>
      <c r="P1724">
        <v>30.604609036044</v>
      </c>
      <c r="Q1724" t="s">
        <v>6006</v>
      </c>
      <c r="R1724">
        <v>0</v>
      </c>
      <c r="S1724" t="s">
        <v>6538</v>
      </c>
      <c r="T1724">
        <v>8001</v>
      </c>
      <c r="U1724" t="s">
        <v>6581</v>
      </c>
      <c r="V1724">
        <v>2017</v>
      </c>
      <c r="W1724">
        <v>35000</v>
      </c>
      <c r="X1724">
        <v>2017</v>
      </c>
      <c r="Y1724">
        <v>35000</v>
      </c>
      <c r="Z1724">
        <v>2258.96</v>
      </c>
      <c r="AA1724" s="3">
        <f t="shared" si="1067"/>
        <v>0.91268529778955743</v>
      </c>
      <c r="AB1724" t="s">
        <v>6616</v>
      </c>
      <c r="AC1724" t="s">
        <v>6616</v>
      </c>
      <c r="AI1724" t="s">
        <v>6618</v>
      </c>
      <c r="AJ1724" t="s">
        <v>6618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 s="3" t="str">
        <f t="shared" si="1068"/>
        <v>No</v>
      </c>
      <c r="AQ1724" s="3" t="str">
        <f t="shared" si="1069"/>
        <v>No</v>
      </c>
      <c r="AR1724" s="3" t="str">
        <f t="shared" si="1070"/>
        <v>No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 t="s">
        <v>6634</v>
      </c>
      <c r="AZ1724" t="s">
        <v>6638</v>
      </c>
      <c r="BA1724">
        <v>1</v>
      </c>
      <c r="BB1724" t="s">
        <v>6616</v>
      </c>
      <c r="BC1724" t="s">
        <v>6616</v>
      </c>
      <c r="BD1724" s="4" t="str">
        <f t="shared" si="1071"/>
        <v>No</v>
      </c>
      <c r="BE1724" t="s">
        <v>6640</v>
      </c>
      <c r="BF1724" s="3" t="str">
        <f t="shared" si="1072"/>
        <v>No</v>
      </c>
      <c r="BG1724" t="s">
        <v>6645</v>
      </c>
      <c r="BH1724" s="3" t="str">
        <f t="shared" si="1073"/>
        <v>94028 HEMLOCK CT</v>
      </c>
      <c r="BI1724" s="3" t="str">
        <f t="shared" si="1074"/>
        <v>Fernandina Beach</v>
      </c>
      <c r="BJ1724" s="3" t="str">
        <f t="shared" si="1075"/>
        <v>Florida</v>
      </c>
      <c r="BK1724" s="3">
        <f t="shared" si="1076"/>
        <v>32034</v>
      </c>
      <c r="BL1724" s="3" t="str">
        <f t="shared" si="1077"/>
        <v>94028 HEMLOCK CT FERNANDINA BEACH FL 32034</v>
      </c>
      <c r="BM1724" s="3" t="str">
        <f t="shared" si="1078"/>
        <v/>
      </c>
      <c r="BN1724" s="3" t="str">
        <f t="shared" si="1079"/>
        <v>Pass</v>
      </c>
      <c r="BO1724" s="3" t="str">
        <f t="shared" si="1080"/>
        <v>No</v>
      </c>
      <c r="BP1724" s="3" t="str">
        <f t="shared" si="1081"/>
        <v>FV&lt;$10K</v>
      </c>
      <c r="BQ1724" t="s">
        <v>6650</v>
      </c>
      <c r="BR1724" s="3" t="str">
        <f t="shared" si="1082"/>
        <v>No, &lt; $20K Lien</v>
      </c>
      <c r="BS1724" s="3" t="str">
        <f t="shared" si="1083"/>
        <v>No, Lien &lt; $20K</v>
      </c>
      <c r="BT1724" t="s">
        <v>6650</v>
      </c>
      <c r="BU1724" s="3" t="str">
        <f t="shared" si="1084"/>
        <v>No</v>
      </c>
      <c r="BV1724" s="3" t="str">
        <f t="shared" si="1085"/>
        <v>No</v>
      </c>
      <c r="BW1724" s="3">
        <f t="shared" si="1086"/>
        <v>1</v>
      </c>
      <c r="BX1724" s="3" t="str">
        <f t="shared" si="1087"/>
        <v>No</v>
      </c>
      <c r="BY1724" s="3">
        <f t="shared" si="1088"/>
        <v>35000</v>
      </c>
      <c r="BZ1724">
        <v>1</v>
      </c>
      <c r="CA1724" s="3">
        <f t="shared" si="1089"/>
        <v>35000</v>
      </c>
      <c r="CC1724" s="3">
        <f t="shared" si="1090"/>
        <v>0</v>
      </c>
      <c r="CD1724" s="3">
        <f t="shared" si="1091"/>
        <v>0</v>
      </c>
      <c r="CE1724" s="3" t="str">
        <f t="shared" si="1092"/>
        <v/>
      </c>
      <c r="CF1724" s="3" t="e">
        <f>HLOOKUP(CE1724,'Valuation Data'!$D$2:$K$5,4,FALSE)</f>
        <v>#N/A</v>
      </c>
      <c r="CG1724" s="3">
        <f t="shared" si="1093"/>
        <v>35000</v>
      </c>
      <c r="CH1724" s="3" t="str">
        <f t="shared" si="1094"/>
        <v>No</v>
      </c>
      <c r="CI1724" s="3" t="str">
        <f>VLOOKUP(R1724,'Use Codes &amp; County Type'!A:D,4,FALSE)</f>
        <v>V</v>
      </c>
      <c r="CJ1724" s="3" t="str">
        <f t="shared" si="1095"/>
        <v>Yes</v>
      </c>
      <c r="CK1724" s="3" t="str">
        <f t="shared" si="1096"/>
        <v>No</v>
      </c>
      <c r="CL1724" s="3">
        <f t="shared" si="1097"/>
        <v>0</v>
      </c>
      <c r="CM1724" s="3">
        <f t="shared" si="1098"/>
        <v>0</v>
      </c>
      <c r="CN1724" s="3">
        <f t="shared" si="1099"/>
        <v>12375.35</v>
      </c>
      <c r="CO1724" s="3">
        <f t="shared" si="1100"/>
        <v>-12375.35</v>
      </c>
      <c r="CP1724" s="3">
        <f t="shared" si="1101"/>
        <v>0.3535814285714286</v>
      </c>
      <c r="CR1724" s="3" t="str">
        <f t="shared" si="1102"/>
        <v>No</v>
      </c>
      <c r="CV1724" s="3" t="str">
        <f t="shared" si="1103"/>
        <v>Vacant, No Sales Data</v>
      </c>
      <c r="CW1724" s="3">
        <f t="shared" si="1104"/>
        <v>1723</v>
      </c>
      <c r="CX1724" s="3">
        <f t="shared" si="1105"/>
        <v>2475.0700000000002</v>
      </c>
      <c r="CY1724" s="3" t="str">
        <f t="shared" si="1106"/>
        <v>Ok</v>
      </c>
      <c r="CZ1724">
        <v>0</v>
      </c>
      <c r="DA1724">
        <v>0</v>
      </c>
    </row>
    <row r="1725" spans="1:105" x14ac:dyDescent="0.25">
      <c r="A1725">
        <v>1724</v>
      </c>
      <c r="B1725" t="s">
        <v>3</v>
      </c>
      <c r="C1725" t="s">
        <v>1833</v>
      </c>
      <c r="D1725">
        <v>2475.0700000000002</v>
      </c>
      <c r="E1725">
        <v>2017</v>
      </c>
      <c r="F1725">
        <v>2475.0700000000002</v>
      </c>
      <c r="G1725">
        <v>2475.0700000000002</v>
      </c>
      <c r="H1725" s="3">
        <f t="shared" si="1066"/>
        <v>0</v>
      </c>
      <c r="I1725">
        <v>94030</v>
      </c>
      <c r="J1725" t="s">
        <v>2736</v>
      </c>
      <c r="K1725" t="s">
        <v>2738</v>
      </c>
      <c r="L1725">
        <v>32034</v>
      </c>
      <c r="M1725" t="s">
        <v>4021</v>
      </c>
      <c r="N1725" t="s">
        <v>4761</v>
      </c>
      <c r="O1725">
        <v>-81.540819660104702</v>
      </c>
      <c r="P1725">
        <v>30.604810582908399</v>
      </c>
      <c r="Q1725" t="s">
        <v>6006</v>
      </c>
      <c r="R1725">
        <v>0</v>
      </c>
      <c r="S1725" t="s">
        <v>6538</v>
      </c>
      <c r="T1725">
        <v>8001</v>
      </c>
      <c r="U1725" t="s">
        <v>6581</v>
      </c>
      <c r="V1725">
        <v>2017</v>
      </c>
      <c r="W1725">
        <v>35000</v>
      </c>
      <c r="X1725">
        <v>2017</v>
      </c>
      <c r="Y1725">
        <v>35000</v>
      </c>
      <c r="Z1725">
        <v>2258.96</v>
      </c>
      <c r="AA1725" s="3">
        <f t="shared" si="1067"/>
        <v>0.91268529778955743</v>
      </c>
      <c r="AB1725" t="s">
        <v>6616</v>
      </c>
      <c r="AC1725" t="s">
        <v>6616</v>
      </c>
      <c r="AI1725" t="s">
        <v>6618</v>
      </c>
      <c r="AJ1725" t="s">
        <v>6618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 s="3" t="str">
        <f t="shared" si="1068"/>
        <v>No</v>
      </c>
      <c r="AQ1725" s="3" t="str">
        <f t="shared" si="1069"/>
        <v>No</v>
      </c>
      <c r="AR1725" s="3" t="str">
        <f t="shared" si="1070"/>
        <v>No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 t="s">
        <v>6634</v>
      </c>
      <c r="AZ1725" t="s">
        <v>6638</v>
      </c>
      <c r="BA1725">
        <v>1</v>
      </c>
      <c r="BB1725" t="s">
        <v>6616</v>
      </c>
      <c r="BC1725" t="s">
        <v>6616</v>
      </c>
      <c r="BD1725" s="4" t="str">
        <f t="shared" si="1071"/>
        <v>No</v>
      </c>
      <c r="BE1725" t="s">
        <v>6640</v>
      </c>
      <c r="BF1725" s="3" t="str">
        <f t="shared" si="1072"/>
        <v>No</v>
      </c>
      <c r="BG1725" t="s">
        <v>6645</v>
      </c>
      <c r="BH1725" s="3" t="str">
        <f t="shared" si="1073"/>
        <v>94030 HEMLOCK CT</v>
      </c>
      <c r="BI1725" s="3" t="str">
        <f t="shared" si="1074"/>
        <v>Fernandina Beach</v>
      </c>
      <c r="BJ1725" s="3" t="str">
        <f t="shared" si="1075"/>
        <v>Florida</v>
      </c>
      <c r="BK1725" s="3">
        <f t="shared" si="1076"/>
        <v>32034</v>
      </c>
      <c r="BL1725" s="3" t="str">
        <f t="shared" si="1077"/>
        <v>94030 HEMLOCK CT FERNANDINA BEACH FL 32034</v>
      </c>
      <c r="BM1725" s="3" t="str">
        <f t="shared" si="1078"/>
        <v/>
      </c>
      <c r="BN1725" s="3" t="str">
        <f t="shared" si="1079"/>
        <v>Pass</v>
      </c>
      <c r="BO1725" s="3" t="str">
        <f t="shared" si="1080"/>
        <v>No</v>
      </c>
      <c r="BP1725" s="3" t="str">
        <f t="shared" si="1081"/>
        <v>FV&lt;$10K</v>
      </c>
      <c r="BQ1725" t="s">
        <v>6650</v>
      </c>
      <c r="BR1725" s="3" t="str">
        <f t="shared" si="1082"/>
        <v>No, &lt; $20K Lien</v>
      </c>
      <c r="BS1725" s="3" t="str">
        <f t="shared" si="1083"/>
        <v>No, Lien &lt; $20K</v>
      </c>
      <c r="BT1725" t="s">
        <v>6650</v>
      </c>
      <c r="BU1725" s="3" t="str">
        <f t="shared" si="1084"/>
        <v>No</v>
      </c>
      <c r="BV1725" s="3" t="str">
        <f t="shared" si="1085"/>
        <v>No</v>
      </c>
      <c r="BW1725" s="3">
        <f t="shared" si="1086"/>
        <v>1</v>
      </c>
      <c r="BX1725" s="3" t="str">
        <f t="shared" si="1087"/>
        <v>No</v>
      </c>
      <c r="BY1725" s="3">
        <f t="shared" si="1088"/>
        <v>35000</v>
      </c>
      <c r="BZ1725">
        <v>1</v>
      </c>
      <c r="CA1725" s="3">
        <f t="shared" si="1089"/>
        <v>35000</v>
      </c>
      <c r="CC1725" s="3">
        <f t="shared" si="1090"/>
        <v>0</v>
      </c>
      <c r="CD1725" s="3">
        <f t="shared" si="1091"/>
        <v>0</v>
      </c>
      <c r="CE1725" s="3" t="str">
        <f t="shared" si="1092"/>
        <v/>
      </c>
      <c r="CF1725" s="3" t="e">
        <f>HLOOKUP(CE1725,'Valuation Data'!$D$2:$K$5,4,FALSE)</f>
        <v>#N/A</v>
      </c>
      <c r="CG1725" s="3">
        <f t="shared" si="1093"/>
        <v>35000</v>
      </c>
      <c r="CH1725" s="3" t="str">
        <f t="shared" si="1094"/>
        <v>No</v>
      </c>
      <c r="CI1725" s="3" t="str">
        <f>VLOOKUP(R1725,'Use Codes &amp; County Type'!A:D,4,FALSE)</f>
        <v>V</v>
      </c>
      <c r="CJ1725" s="3" t="str">
        <f t="shared" si="1095"/>
        <v>Yes</v>
      </c>
      <c r="CK1725" s="3" t="str">
        <f t="shared" si="1096"/>
        <v>No</v>
      </c>
      <c r="CL1725" s="3">
        <f t="shared" si="1097"/>
        <v>0</v>
      </c>
      <c r="CM1725" s="3">
        <f t="shared" si="1098"/>
        <v>0</v>
      </c>
      <c r="CN1725" s="3">
        <f t="shared" si="1099"/>
        <v>12375.35</v>
      </c>
      <c r="CO1725" s="3">
        <f t="shared" si="1100"/>
        <v>-12375.35</v>
      </c>
      <c r="CP1725" s="3">
        <f t="shared" si="1101"/>
        <v>0.3535814285714286</v>
      </c>
      <c r="CR1725" s="3" t="str">
        <f t="shared" si="1102"/>
        <v>No</v>
      </c>
      <c r="CV1725" s="3" t="str">
        <f t="shared" si="1103"/>
        <v>Vacant, No Sales Data</v>
      </c>
      <c r="CW1725" s="3">
        <f t="shared" si="1104"/>
        <v>1724</v>
      </c>
      <c r="CX1725" s="3">
        <f t="shared" si="1105"/>
        <v>2475.0700000000002</v>
      </c>
      <c r="CY1725" s="3" t="str">
        <f t="shared" si="1106"/>
        <v>Ok</v>
      </c>
      <c r="CZ1725">
        <v>0</v>
      </c>
      <c r="DA1725">
        <v>0</v>
      </c>
    </row>
    <row r="1726" spans="1:105" x14ac:dyDescent="0.25">
      <c r="A1726">
        <v>1725</v>
      </c>
      <c r="B1726" t="s">
        <v>3</v>
      </c>
      <c r="C1726" t="s">
        <v>1834</v>
      </c>
      <c r="D1726">
        <v>5406.24</v>
      </c>
      <c r="E1726">
        <v>2017</v>
      </c>
      <c r="F1726">
        <v>5406.24</v>
      </c>
      <c r="G1726">
        <v>5406.24</v>
      </c>
      <c r="H1726" s="3">
        <f t="shared" si="1066"/>
        <v>0</v>
      </c>
      <c r="I1726">
        <v>942699</v>
      </c>
      <c r="J1726" t="s">
        <v>2736</v>
      </c>
      <c r="K1726" t="s">
        <v>2738</v>
      </c>
      <c r="L1726">
        <v>32034</v>
      </c>
      <c r="M1726" t="s">
        <v>4022</v>
      </c>
      <c r="N1726" t="s">
        <v>4761</v>
      </c>
      <c r="O1726">
        <v>-81.516088691726793</v>
      </c>
      <c r="P1726">
        <v>30.616767374258298</v>
      </c>
      <c r="Q1726" t="s">
        <v>5489</v>
      </c>
      <c r="R1726">
        <v>21</v>
      </c>
      <c r="S1726" t="s">
        <v>6572</v>
      </c>
      <c r="T1726">
        <v>2012</v>
      </c>
      <c r="U1726" t="s">
        <v>6608</v>
      </c>
      <c r="V1726">
        <v>2017</v>
      </c>
      <c r="W1726">
        <v>303547</v>
      </c>
      <c r="X1726">
        <v>2017</v>
      </c>
      <c r="Y1726">
        <v>360216</v>
      </c>
      <c r="Z1726">
        <v>4969.24</v>
      </c>
      <c r="AA1726" s="3">
        <f t="shared" si="1067"/>
        <v>0.9191674805410045</v>
      </c>
      <c r="AB1726" t="s">
        <v>6616</v>
      </c>
      <c r="AD1726" t="s">
        <v>6616</v>
      </c>
      <c r="AF1726" t="s">
        <v>6616</v>
      </c>
      <c r="AG1726" t="s">
        <v>6616</v>
      </c>
      <c r="AH1726" t="s">
        <v>6616</v>
      </c>
      <c r="AI1726" t="s">
        <v>6618</v>
      </c>
      <c r="AJ1726" t="s">
        <v>6618</v>
      </c>
      <c r="AK1726" t="s">
        <v>6618</v>
      </c>
      <c r="AL1726" t="s">
        <v>6618</v>
      </c>
      <c r="AM1726" t="s">
        <v>6618</v>
      </c>
      <c r="AN1726" t="s">
        <v>6618</v>
      </c>
      <c r="AO1726" t="s">
        <v>6618</v>
      </c>
      <c r="AP1726" s="3" t="str">
        <f t="shared" si="1068"/>
        <v>No</v>
      </c>
      <c r="AQ1726" s="3" t="str">
        <f t="shared" si="1069"/>
        <v>No</v>
      </c>
      <c r="AR1726" s="3" t="str">
        <f t="shared" si="1070"/>
        <v>No</v>
      </c>
      <c r="AS1726">
        <v>0</v>
      </c>
      <c r="AT1726">
        <v>0</v>
      </c>
      <c r="AU1726">
        <v>325000</v>
      </c>
      <c r="AV1726" t="s">
        <v>6622</v>
      </c>
      <c r="AW1726">
        <v>0</v>
      </c>
      <c r="AX1726">
        <v>4</v>
      </c>
      <c r="AY1726" t="s">
        <v>6635</v>
      </c>
      <c r="AZ1726" t="s">
        <v>6639</v>
      </c>
      <c r="BA1726">
        <v>1</v>
      </c>
      <c r="BB1726" t="s">
        <v>6616</v>
      </c>
      <c r="BC1726" t="s">
        <v>6616</v>
      </c>
      <c r="BD1726" s="4" t="str">
        <f t="shared" si="1071"/>
        <v>No</v>
      </c>
      <c r="BE1726" t="s">
        <v>6640</v>
      </c>
      <c r="BF1726" s="3" t="str">
        <f t="shared" si="1072"/>
        <v>No</v>
      </c>
      <c r="BG1726" t="s">
        <v>6645</v>
      </c>
      <c r="BH1726" s="3" t="str">
        <f t="shared" si="1073"/>
        <v>942699 OLD NASSAUVILLE RD</v>
      </c>
      <c r="BI1726" s="3" t="str">
        <f t="shared" si="1074"/>
        <v>Fernandina Beach</v>
      </c>
      <c r="BJ1726" s="3" t="str">
        <f t="shared" si="1075"/>
        <v>Florida</v>
      </c>
      <c r="BK1726" s="3">
        <f t="shared" si="1076"/>
        <v>32034</v>
      </c>
      <c r="BL1726" s="3" t="str">
        <f t="shared" si="1077"/>
        <v>942699 OLD NASSAUVILLE RD FERNANDINA BEACH FL 32034</v>
      </c>
      <c r="BM1726" s="3" t="str">
        <f t="shared" si="1078"/>
        <v>L</v>
      </c>
      <c r="BN1726" s="3" t="str">
        <f t="shared" si="1079"/>
        <v>Pass</v>
      </c>
      <c r="BO1726" s="3" t="str">
        <f t="shared" si="1080"/>
        <v>No</v>
      </c>
      <c r="BP1726" s="3" t="str">
        <f t="shared" si="1081"/>
        <v>FV&lt;$10K</v>
      </c>
      <c r="BQ1726" t="s">
        <v>6650</v>
      </c>
      <c r="BR1726" s="3" t="str">
        <f t="shared" si="1082"/>
        <v>No, &lt; $20K Lien</v>
      </c>
      <c r="BS1726" s="3" t="str">
        <f t="shared" si="1083"/>
        <v>No, Lien &lt; $20K</v>
      </c>
      <c r="BT1726" t="s">
        <v>6650</v>
      </c>
      <c r="BU1726" s="3" t="str">
        <f t="shared" si="1084"/>
        <v>No</v>
      </c>
      <c r="BV1726" s="3" t="str">
        <f t="shared" si="1085"/>
        <v>No</v>
      </c>
      <c r="BW1726" s="3">
        <f t="shared" si="1086"/>
        <v>1</v>
      </c>
      <c r="BX1726" s="3" t="str">
        <f t="shared" si="1087"/>
        <v>No</v>
      </c>
      <c r="BY1726" s="3">
        <f t="shared" si="1088"/>
        <v>303547</v>
      </c>
      <c r="BZ1726">
        <v>1</v>
      </c>
      <c r="CA1726" s="3">
        <f t="shared" si="1089"/>
        <v>303547</v>
      </c>
      <c r="CC1726" s="3">
        <f t="shared" si="1090"/>
        <v>0</v>
      </c>
      <c r="CD1726" s="3">
        <f t="shared" si="1091"/>
        <v>0</v>
      </c>
      <c r="CE1726" s="3" t="str">
        <f t="shared" si="1092"/>
        <v/>
      </c>
      <c r="CF1726" s="3" t="e">
        <f>HLOOKUP(CE1726,'Valuation Data'!$D$2:$K$5,4,FALSE)</f>
        <v>#N/A</v>
      </c>
      <c r="CG1726" s="3">
        <f t="shared" si="1093"/>
        <v>303547</v>
      </c>
      <c r="CH1726" s="3" t="str">
        <f t="shared" si="1094"/>
        <v>No</v>
      </c>
      <c r="CI1726" s="3" t="str">
        <f>VLOOKUP(R1726,'Use Codes &amp; County Type'!A:D,4,FALSE)</f>
        <v>C</v>
      </c>
      <c r="CJ1726" s="3" t="str">
        <f t="shared" si="1095"/>
        <v>No</v>
      </c>
      <c r="CK1726" s="3" t="str">
        <f t="shared" si="1096"/>
        <v>No</v>
      </c>
      <c r="CL1726" s="3">
        <f t="shared" si="1097"/>
        <v>0.3</v>
      </c>
      <c r="CM1726" s="3">
        <f t="shared" si="1098"/>
        <v>91064.099999999991</v>
      </c>
      <c r="CN1726" s="3">
        <f t="shared" si="1099"/>
        <v>27031.199999999997</v>
      </c>
      <c r="CO1726" s="3">
        <f t="shared" si="1100"/>
        <v>64032.899999999994</v>
      </c>
      <c r="CP1726" s="3">
        <f t="shared" si="1101"/>
        <v>8.905111893710034E-2</v>
      </c>
      <c r="CR1726" s="3" t="str">
        <f t="shared" si="1102"/>
        <v>No</v>
      </c>
      <c r="CV1726" s="3" t="str">
        <f t="shared" si="1103"/>
        <v>*Bid</v>
      </c>
      <c r="CW1726" s="3">
        <f t="shared" si="1104"/>
        <v>1725</v>
      </c>
      <c r="CX1726" s="3">
        <f t="shared" si="1105"/>
        <v>5406.24</v>
      </c>
      <c r="CY1726" s="3" t="str">
        <f t="shared" si="1106"/>
        <v>Ok</v>
      </c>
      <c r="CZ1726">
        <v>0</v>
      </c>
      <c r="DA1726">
        <v>0</v>
      </c>
    </row>
    <row r="1727" spans="1:105" x14ac:dyDescent="0.25">
      <c r="A1727">
        <v>1726</v>
      </c>
      <c r="B1727" t="s">
        <v>3</v>
      </c>
      <c r="C1727" t="s">
        <v>1835</v>
      </c>
      <c r="D1727">
        <v>1192.17</v>
      </c>
      <c r="E1727">
        <v>2017</v>
      </c>
      <c r="F1727" t="e">
        <f>NA()</f>
        <v>#N/A</v>
      </c>
      <c r="G1727" t="e">
        <f>NA()</f>
        <v>#N/A</v>
      </c>
      <c r="H1727" s="3" t="e">
        <f t="shared" si="1066"/>
        <v>#N/A</v>
      </c>
      <c r="I1727" t="e">
        <f>NA()</f>
        <v>#N/A</v>
      </c>
      <c r="J1727" t="e">
        <f>NA()</f>
        <v>#N/A</v>
      </c>
      <c r="K1727" t="e">
        <f>NA()</f>
        <v>#N/A</v>
      </c>
      <c r="L1727" t="e">
        <f>NA()</f>
        <v>#N/A</v>
      </c>
      <c r="M1727" t="e">
        <f>NA()</f>
        <v>#N/A</v>
      </c>
      <c r="N1727" t="e">
        <f>NA()</f>
        <v>#N/A</v>
      </c>
      <c r="O1727" t="e">
        <f>NA()</f>
        <v>#N/A</v>
      </c>
      <c r="P1727" t="e">
        <f>NA()</f>
        <v>#N/A</v>
      </c>
      <c r="Q1727" t="e">
        <f>NA()</f>
        <v>#N/A</v>
      </c>
      <c r="R1727">
        <v>4</v>
      </c>
      <c r="S1727" t="s">
        <v>6573</v>
      </c>
      <c r="T1727" t="e">
        <f>NA()</f>
        <v>#N/A</v>
      </c>
      <c r="U1727" t="e">
        <f>NA()</f>
        <v>#N/A</v>
      </c>
      <c r="V1727">
        <v>2017</v>
      </c>
      <c r="W1727">
        <v>63800</v>
      </c>
      <c r="X1727" t="e">
        <f>NA()</f>
        <v>#N/A</v>
      </c>
      <c r="Y1727" t="e">
        <f>NA()</f>
        <v>#N/A</v>
      </c>
      <c r="Z1727" t="e">
        <f>NA()</f>
        <v>#N/A</v>
      </c>
      <c r="AA1727" s="3">
        <f t="shared" si="1067"/>
        <v>0</v>
      </c>
      <c r="AI1727" t="e">
        <f>NA()</f>
        <v>#N/A</v>
      </c>
      <c r="AJ1727" t="e">
        <f>NA()</f>
        <v>#N/A</v>
      </c>
      <c r="AK1727" t="e">
        <f>NA()</f>
        <v>#N/A</v>
      </c>
      <c r="AL1727" t="e">
        <f>NA()</f>
        <v>#N/A</v>
      </c>
      <c r="AM1727" t="e">
        <f>NA()</f>
        <v>#N/A</v>
      </c>
      <c r="AN1727" t="e">
        <f>NA()</f>
        <v>#N/A</v>
      </c>
      <c r="AO1727" t="e">
        <f>NA()</f>
        <v>#N/A</v>
      </c>
      <c r="AP1727" s="3" t="str">
        <f t="shared" si="1068"/>
        <v>No</v>
      </c>
      <c r="AQ1727" s="3" t="str">
        <f t="shared" si="1069"/>
        <v>No</v>
      </c>
      <c r="AR1727" s="3" t="str">
        <f t="shared" si="1070"/>
        <v>No</v>
      </c>
      <c r="AS1727" t="e">
        <f>NA()</f>
        <v>#N/A</v>
      </c>
      <c r="AT1727" t="e">
        <f>NA()</f>
        <v>#N/A</v>
      </c>
      <c r="AU1727" t="e">
        <f>NA()</f>
        <v>#N/A</v>
      </c>
      <c r="AV1727" t="e">
        <f>NA()</f>
        <v>#N/A</v>
      </c>
      <c r="AW1727" t="e">
        <f>NA()</f>
        <v>#N/A</v>
      </c>
      <c r="AX1727" t="e">
        <f>NA()</f>
        <v>#N/A</v>
      </c>
      <c r="AY1727" t="e">
        <f>NA()</f>
        <v>#N/A</v>
      </c>
      <c r="AZ1727" t="e">
        <f>NA()</f>
        <v>#N/A</v>
      </c>
      <c r="BA1727">
        <v>0</v>
      </c>
      <c r="BB1727" t="s">
        <v>6616</v>
      </c>
      <c r="BC1727" t="e">
        <f>NA()</f>
        <v>#N/A</v>
      </c>
      <c r="BD1727" s="4" t="str">
        <f t="shared" si="1071"/>
        <v>No</v>
      </c>
      <c r="BE1727" t="e">
        <f>NA()</f>
        <v>#N/A</v>
      </c>
      <c r="BF1727" s="3" t="str">
        <f t="shared" si="1072"/>
        <v>No</v>
      </c>
      <c r="BG1727" t="e">
        <f>NA()</f>
        <v>#N/A</v>
      </c>
      <c r="BH1727" s="3" t="e">
        <f t="shared" si="1073"/>
        <v>#N/A</v>
      </c>
      <c r="BI1727" s="3" t="e">
        <f t="shared" si="1074"/>
        <v>#N/A</v>
      </c>
      <c r="BJ1727" s="3" t="e">
        <f t="shared" si="1075"/>
        <v>#N/A</v>
      </c>
      <c r="BK1727" s="3" t="e">
        <f t="shared" si="1076"/>
        <v>#N/A</v>
      </c>
      <c r="BL1727" s="3" t="e">
        <f t="shared" si="1077"/>
        <v>#N/A</v>
      </c>
      <c r="BM1727" s="3" t="e">
        <f t="shared" si="1078"/>
        <v>#N/A</v>
      </c>
      <c r="BN1727" s="3" t="str">
        <f t="shared" si="1079"/>
        <v>Pass</v>
      </c>
      <c r="BO1727" s="3" t="e">
        <f t="shared" si="1080"/>
        <v>#N/A</v>
      </c>
      <c r="BP1727" s="3" t="str">
        <f t="shared" si="1081"/>
        <v>FV&lt;$10K</v>
      </c>
      <c r="BQ1727" t="s">
        <v>6650</v>
      </c>
      <c r="BR1727" s="3" t="str">
        <f t="shared" si="1082"/>
        <v>No, &lt; $20K Lien</v>
      </c>
      <c r="BS1727" s="3" t="str">
        <f t="shared" si="1083"/>
        <v>No, Lien &lt; $20K</v>
      </c>
      <c r="BT1727" t="s">
        <v>6650</v>
      </c>
      <c r="BU1727" s="3" t="str">
        <f t="shared" si="1084"/>
        <v>No</v>
      </c>
      <c r="BV1727" s="3" t="str">
        <f t="shared" si="1085"/>
        <v>No</v>
      </c>
      <c r="BW1727" s="3">
        <f t="shared" si="1086"/>
        <v>0</v>
      </c>
      <c r="BX1727" s="3" t="str">
        <f t="shared" si="1087"/>
        <v>No</v>
      </c>
      <c r="BY1727" s="3">
        <f t="shared" si="1088"/>
        <v>63800</v>
      </c>
      <c r="BZ1727">
        <v>1</v>
      </c>
      <c r="CA1727" s="3">
        <f t="shared" si="1089"/>
        <v>63800</v>
      </c>
      <c r="CC1727" s="3" t="e">
        <f t="shared" si="1090"/>
        <v>#N/A</v>
      </c>
      <c r="CD1727" s="3" t="e">
        <f t="shared" si="1091"/>
        <v>#N/A</v>
      </c>
      <c r="CE1727" s="3" t="str">
        <f t="shared" si="1092"/>
        <v/>
      </c>
      <c r="CF1727" s="3" t="e">
        <f>HLOOKUP(CE1727,'Valuation Data'!$D$2:$K$5,4,FALSE)</f>
        <v>#N/A</v>
      </c>
      <c r="CG1727" s="3">
        <f t="shared" si="1093"/>
        <v>63800</v>
      </c>
      <c r="CH1727" s="3" t="str">
        <f t="shared" si="1094"/>
        <v>No</v>
      </c>
      <c r="CI1727" s="3" t="str">
        <f>VLOOKUP(R1727,'Use Codes &amp; County Type'!A:D,4,FALSE)</f>
        <v>R</v>
      </c>
      <c r="CJ1727" s="3" t="str">
        <f t="shared" si="1095"/>
        <v>No</v>
      </c>
      <c r="CK1727" s="3" t="str">
        <f t="shared" si="1096"/>
        <v>No</v>
      </c>
      <c r="CL1727" s="3">
        <f t="shared" si="1097"/>
        <v>0.35</v>
      </c>
      <c r="CM1727" s="3">
        <f t="shared" si="1098"/>
        <v>22330</v>
      </c>
      <c r="CN1727" s="3" t="e">
        <f t="shared" si="1099"/>
        <v>#N/A</v>
      </c>
      <c r="CO1727" s="3" t="e">
        <f t="shared" si="1100"/>
        <v>#N/A</v>
      </c>
      <c r="CP1727" s="3" t="e">
        <f t="shared" si="1101"/>
        <v>#N/A</v>
      </c>
      <c r="CR1727" s="3" t="e">
        <f t="shared" si="1102"/>
        <v>#N/A</v>
      </c>
      <c r="CV1727" s="3" t="e">
        <f t="shared" si="1103"/>
        <v>#N/A</v>
      </c>
      <c r="CW1727" s="3">
        <f t="shared" si="1104"/>
        <v>1726</v>
      </c>
      <c r="CX1727" s="3">
        <f t="shared" si="1105"/>
        <v>1192.17</v>
      </c>
      <c r="CY1727" s="3" t="e">
        <f t="shared" si="1106"/>
        <v>#N/A</v>
      </c>
      <c r="CZ1727" t="e">
        <f>NA()</f>
        <v>#N/A</v>
      </c>
      <c r="DA1727" t="e">
        <f>NA()</f>
        <v>#N/A</v>
      </c>
    </row>
    <row r="1728" spans="1:105" x14ac:dyDescent="0.25">
      <c r="A1728">
        <v>1727</v>
      </c>
      <c r="B1728" t="s">
        <v>3</v>
      </c>
      <c r="C1728" t="s">
        <v>1836</v>
      </c>
      <c r="D1728">
        <v>113.87</v>
      </c>
      <c r="E1728">
        <v>2017</v>
      </c>
      <c r="F1728">
        <v>113.87</v>
      </c>
      <c r="G1728">
        <v>113.87</v>
      </c>
      <c r="H1728" s="3">
        <f t="shared" si="1066"/>
        <v>0</v>
      </c>
      <c r="J1728" t="s">
        <v>2736</v>
      </c>
      <c r="K1728" t="s">
        <v>2738</v>
      </c>
      <c r="L1728">
        <v>32034</v>
      </c>
      <c r="M1728" t="s">
        <v>4023</v>
      </c>
      <c r="N1728" t="s">
        <v>4761</v>
      </c>
      <c r="O1728">
        <v>-81.526905598080006</v>
      </c>
      <c r="P1728">
        <v>30.6168609622997</v>
      </c>
      <c r="Q1728" t="s">
        <v>6007</v>
      </c>
      <c r="R1728">
        <v>4</v>
      </c>
      <c r="S1728" t="s">
        <v>6573</v>
      </c>
      <c r="T1728">
        <v>1004</v>
      </c>
      <c r="U1728" t="s">
        <v>6609</v>
      </c>
      <c r="V1728">
        <v>2017</v>
      </c>
      <c r="W1728">
        <v>5000</v>
      </c>
      <c r="X1728">
        <v>2017</v>
      </c>
      <c r="Y1728">
        <v>5000</v>
      </c>
      <c r="Z1728">
        <v>75.7</v>
      </c>
      <c r="AA1728" s="3">
        <f t="shared" si="1067"/>
        <v>0.66479318521120578</v>
      </c>
      <c r="AE1728" t="s">
        <v>6616</v>
      </c>
      <c r="AG1728" t="s">
        <v>6616</v>
      </c>
      <c r="AH1728" t="s">
        <v>6616</v>
      </c>
      <c r="AI1728" t="s">
        <v>6618</v>
      </c>
      <c r="AJ1728" t="s">
        <v>6618</v>
      </c>
      <c r="AK1728" t="s">
        <v>6618</v>
      </c>
      <c r="AL1728">
        <v>0</v>
      </c>
      <c r="AM1728">
        <v>0</v>
      </c>
      <c r="AN1728">
        <v>0</v>
      </c>
      <c r="AO1728">
        <v>0</v>
      </c>
      <c r="AP1728" s="3" t="str">
        <f t="shared" si="1068"/>
        <v>No</v>
      </c>
      <c r="AQ1728" s="3" t="str">
        <f t="shared" si="1069"/>
        <v>No</v>
      </c>
      <c r="AR1728" s="3" t="str">
        <f t="shared" si="1070"/>
        <v>No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3</v>
      </c>
      <c r="AY1728" t="s">
        <v>6634</v>
      </c>
      <c r="AZ1728">
        <v>0</v>
      </c>
      <c r="BA1728">
        <v>0</v>
      </c>
      <c r="BB1728" t="s">
        <v>6616</v>
      </c>
      <c r="BC1728" t="s">
        <v>6616</v>
      </c>
      <c r="BD1728" s="4" t="str">
        <f t="shared" si="1071"/>
        <v>No</v>
      </c>
      <c r="BE1728" t="s">
        <v>6640</v>
      </c>
      <c r="BF1728" s="3" t="str">
        <f t="shared" si="1072"/>
        <v>No</v>
      </c>
      <c r="BG1728" t="s">
        <v>6645</v>
      </c>
      <c r="BH1728" s="3" t="str">
        <f t="shared" si="1073"/>
        <v>PARADISE COMMONS</v>
      </c>
      <c r="BI1728" s="3" t="str">
        <f t="shared" si="1074"/>
        <v>Fernandina Beach</v>
      </c>
      <c r="BJ1728" s="3" t="str">
        <f t="shared" si="1075"/>
        <v>Florida</v>
      </c>
      <c r="BK1728" s="3">
        <f t="shared" si="1076"/>
        <v>32034</v>
      </c>
      <c r="BL1728" s="3" t="str">
        <f t="shared" si="1077"/>
        <v>PARADISE COMMONS FERNANDINA BEACH FL 32034</v>
      </c>
      <c r="BM1728" s="3" t="str">
        <f t="shared" si="1078"/>
        <v/>
      </c>
      <c r="BN1728" s="3" t="str">
        <f t="shared" si="1079"/>
        <v>Lien&lt;$150</v>
      </c>
      <c r="BO1728" s="3" t="str">
        <f t="shared" si="1080"/>
        <v>No</v>
      </c>
      <c r="BP1728" s="3" t="str">
        <f t="shared" si="1081"/>
        <v>FV&lt;$10K</v>
      </c>
      <c r="BQ1728" t="s">
        <v>6650</v>
      </c>
      <c r="BR1728" s="3" t="str">
        <f t="shared" si="1082"/>
        <v>No, &lt; $20K Lien</v>
      </c>
      <c r="BS1728" s="3" t="str">
        <f t="shared" si="1083"/>
        <v>No, Lien &lt; $20K</v>
      </c>
      <c r="BT1728" t="s">
        <v>6650</v>
      </c>
      <c r="BU1728" s="3" t="str">
        <f t="shared" si="1084"/>
        <v>No</v>
      </c>
      <c r="BV1728" s="3" t="str">
        <f t="shared" si="1085"/>
        <v>No</v>
      </c>
      <c r="BW1728" s="3">
        <f t="shared" si="1086"/>
        <v>0</v>
      </c>
      <c r="BX1728" s="3" t="str">
        <f t="shared" si="1087"/>
        <v>No</v>
      </c>
      <c r="BY1728" s="3">
        <f t="shared" si="1088"/>
        <v>5000</v>
      </c>
      <c r="BZ1728">
        <v>1</v>
      </c>
      <c r="CA1728" s="3">
        <f t="shared" si="1089"/>
        <v>5000</v>
      </c>
      <c r="CC1728" s="3">
        <f t="shared" si="1090"/>
        <v>0</v>
      </c>
      <c r="CD1728" s="3">
        <f t="shared" si="1091"/>
        <v>0</v>
      </c>
      <c r="CE1728" s="3" t="str">
        <f t="shared" si="1092"/>
        <v/>
      </c>
      <c r="CF1728" s="3" t="e">
        <f>HLOOKUP(CE1728,'Valuation Data'!$D$2:$K$5,4,FALSE)</f>
        <v>#N/A</v>
      </c>
      <c r="CG1728" s="3">
        <f t="shared" si="1093"/>
        <v>5000</v>
      </c>
      <c r="CH1728" s="3" t="str">
        <f t="shared" si="1094"/>
        <v>No</v>
      </c>
      <c r="CI1728" s="3" t="str">
        <f>VLOOKUP(R1728,'Use Codes &amp; County Type'!A:D,4,FALSE)</f>
        <v>R</v>
      </c>
      <c r="CJ1728" s="3" t="str">
        <f t="shared" si="1095"/>
        <v>No</v>
      </c>
      <c r="CK1728" s="3" t="str">
        <f t="shared" si="1096"/>
        <v>No</v>
      </c>
      <c r="CL1728" s="3">
        <f t="shared" si="1097"/>
        <v>0.35</v>
      </c>
      <c r="CM1728" s="3">
        <f t="shared" si="1098"/>
        <v>1750</v>
      </c>
      <c r="CN1728" s="3">
        <f t="shared" si="1099"/>
        <v>455.48</v>
      </c>
      <c r="CO1728" s="3">
        <f t="shared" si="1100"/>
        <v>1294.52</v>
      </c>
      <c r="CP1728" s="3">
        <f t="shared" si="1101"/>
        <v>9.109600000000001E-2</v>
      </c>
      <c r="CR1728" s="3" t="str">
        <f t="shared" si="1102"/>
        <v>No</v>
      </c>
      <c r="CV1728" s="3" t="str">
        <f t="shared" si="1103"/>
        <v>Lien&lt;$150</v>
      </c>
      <c r="CW1728" s="3">
        <f t="shared" si="1104"/>
        <v>1727</v>
      </c>
      <c r="CX1728" s="3">
        <f t="shared" si="1105"/>
        <v>113.87</v>
      </c>
      <c r="CY1728" s="3" t="str">
        <f t="shared" si="1106"/>
        <v>Ok</v>
      </c>
      <c r="CZ1728">
        <v>0</v>
      </c>
      <c r="DA1728">
        <v>0</v>
      </c>
    </row>
    <row r="1729" spans="1:105" x14ac:dyDescent="0.25">
      <c r="A1729">
        <v>1728</v>
      </c>
      <c r="B1729" t="s">
        <v>3</v>
      </c>
      <c r="C1729" t="s">
        <v>1837</v>
      </c>
      <c r="D1729">
        <v>113.87</v>
      </c>
      <c r="E1729">
        <v>2017</v>
      </c>
      <c r="F1729">
        <v>113.87</v>
      </c>
      <c r="G1729">
        <v>113.87</v>
      </c>
      <c r="H1729" s="3">
        <f t="shared" si="1066"/>
        <v>0</v>
      </c>
      <c r="J1729" t="s">
        <v>2736</v>
      </c>
      <c r="K1729" t="s">
        <v>2738</v>
      </c>
      <c r="L1729">
        <v>32034</v>
      </c>
      <c r="M1729" t="s">
        <v>4023</v>
      </c>
      <c r="N1729" t="s">
        <v>4761</v>
      </c>
      <c r="O1729">
        <v>-81.526905598080006</v>
      </c>
      <c r="P1729">
        <v>30.6168609622997</v>
      </c>
      <c r="Q1729" t="s">
        <v>6007</v>
      </c>
      <c r="R1729">
        <v>4</v>
      </c>
      <c r="S1729" t="s">
        <v>6573</v>
      </c>
      <c r="T1729">
        <v>1004</v>
      </c>
      <c r="U1729" t="s">
        <v>6609</v>
      </c>
      <c r="V1729">
        <v>2017</v>
      </c>
      <c r="W1729">
        <v>5000</v>
      </c>
      <c r="X1729">
        <v>2017</v>
      </c>
      <c r="Y1729">
        <v>5000</v>
      </c>
      <c r="Z1729">
        <v>75.7</v>
      </c>
      <c r="AA1729" s="3">
        <f t="shared" si="1067"/>
        <v>0.66479318521120578</v>
      </c>
      <c r="AB1729" t="s">
        <v>6616</v>
      </c>
      <c r="AG1729" t="s">
        <v>6616</v>
      </c>
      <c r="AH1729" t="s">
        <v>6616</v>
      </c>
      <c r="AI1729" t="s">
        <v>6618</v>
      </c>
      <c r="AJ1729" t="s">
        <v>6618</v>
      </c>
      <c r="AK1729" t="s">
        <v>6618</v>
      </c>
      <c r="AL1729">
        <v>0</v>
      </c>
      <c r="AM1729">
        <v>0</v>
      </c>
      <c r="AN1729">
        <v>0</v>
      </c>
      <c r="AO1729">
        <v>0</v>
      </c>
      <c r="AP1729" s="3" t="str">
        <f t="shared" si="1068"/>
        <v>No</v>
      </c>
      <c r="AQ1729" s="3" t="str">
        <f t="shared" si="1069"/>
        <v>No</v>
      </c>
      <c r="AR1729" s="3" t="str">
        <f t="shared" si="1070"/>
        <v>No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3</v>
      </c>
      <c r="AY1729" t="s">
        <v>6634</v>
      </c>
      <c r="AZ1729">
        <v>0</v>
      </c>
      <c r="BA1729">
        <v>1</v>
      </c>
      <c r="BB1729" t="s">
        <v>6616</v>
      </c>
      <c r="BC1729" t="s">
        <v>6616</v>
      </c>
      <c r="BD1729" s="4" t="str">
        <f t="shared" si="1071"/>
        <v>No</v>
      </c>
      <c r="BE1729" t="s">
        <v>6640</v>
      </c>
      <c r="BF1729" s="3" t="str">
        <f t="shared" si="1072"/>
        <v>No</v>
      </c>
      <c r="BG1729" t="s">
        <v>6645</v>
      </c>
      <c r="BH1729" s="3" t="str">
        <f t="shared" si="1073"/>
        <v>PARADISE COMMONS</v>
      </c>
      <c r="BI1729" s="3" t="str">
        <f t="shared" si="1074"/>
        <v>Fernandina Beach</v>
      </c>
      <c r="BJ1729" s="3" t="str">
        <f t="shared" si="1075"/>
        <v>Florida</v>
      </c>
      <c r="BK1729" s="3">
        <f t="shared" si="1076"/>
        <v>32034</v>
      </c>
      <c r="BL1729" s="3" t="str">
        <f t="shared" si="1077"/>
        <v>PARADISE COMMONS FERNANDINA BEACH FL 32034</v>
      </c>
      <c r="BM1729" s="3" t="str">
        <f t="shared" si="1078"/>
        <v/>
      </c>
      <c r="BN1729" s="3" t="str">
        <f t="shared" si="1079"/>
        <v>Lien&lt;$150</v>
      </c>
      <c r="BO1729" s="3" t="str">
        <f t="shared" si="1080"/>
        <v>No</v>
      </c>
      <c r="BP1729" s="3" t="str">
        <f t="shared" si="1081"/>
        <v>FV&lt;$10K</v>
      </c>
      <c r="BQ1729" t="s">
        <v>6650</v>
      </c>
      <c r="BR1729" s="3" t="str">
        <f t="shared" si="1082"/>
        <v>No, &lt; $20K Lien</v>
      </c>
      <c r="BS1729" s="3" t="str">
        <f t="shared" si="1083"/>
        <v>No, Lien &lt; $20K</v>
      </c>
      <c r="BT1729" t="s">
        <v>6650</v>
      </c>
      <c r="BU1729" s="3" t="str">
        <f t="shared" si="1084"/>
        <v>No</v>
      </c>
      <c r="BV1729" s="3" t="str">
        <f t="shared" si="1085"/>
        <v>No</v>
      </c>
      <c r="BW1729" s="3">
        <f t="shared" si="1086"/>
        <v>1</v>
      </c>
      <c r="BX1729" s="3" t="str">
        <f t="shared" si="1087"/>
        <v>No</v>
      </c>
      <c r="BY1729" s="3">
        <f t="shared" si="1088"/>
        <v>5000</v>
      </c>
      <c r="BZ1729">
        <v>1</v>
      </c>
      <c r="CA1729" s="3">
        <f t="shared" si="1089"/>
        <v>5000</v>
      </c>
      <c r="CC1729" s="3">
        <f t="shared" si="1090"/>
        <v>0</v>
      </c>
      <c r="CD1729" s="3">
        <f t="shared" si="1091"/>
        <v>0</v>
      </c>
      <c r="CE1729" s="3" t="str">
        <f t="shared" si="1092"/>
        <v/>
      </c>
      <c r="CF1729" s="3" t="e">
        <f>HLOOKUP(CE1729,'Valuation Data'!$D$2:$K$5,4,FALSE)</f>
        <v>#N/A</v>
      </c>
      <c r="CG1729" s="3">
        <f t="shared" si="1093"/>
        <v>5000</v>
      </c>
      <c r="CH1729" s="3" t="str">
        <f t="shared" si="1094"/>
        <v>No</v>
      </c>
      <c r="CI1729" s="3" t="str">
        <f>VLOOKUP(R1729,'Use Codes &amp; County Type'!A:D,4,FALSE)</f>
        <v>R</v>
      </c>
      <c r="CJ1729" s="3" t="str">
        <f t="shared" si="1095"/>
        <v>No</v>
      </c>
      <c r="CK1729" s="3" t="str">
        <f t="shared" si="1096"/>
        <v>No</v>
      </c>
      <c r="CL1729" s="3">
        <f t="shared" si="1097"/>
        <v>0.35</v>
      </c>
      <c r="CM1729" s="3">
        <f t="shared" si="1098"/>
        <v>1750</v>
      </c>
      <c r="CN1729" s="3">
        <f t="shared" si="1099"/>
        <v>569.35</v>
      </c>
      <c r="CO1729" s="3">
        <f t="shared" si="1100"/>
        <v>1180.6500000000001</v>
      </c>
      <c r="CP1729" s="3">
        <f t="shared" si="1101"/>
        <v>0.11387</v>
      </c>
      <c r="CR1729" s="3" t="str">
        <f t="shared" si="1102"/>
        <v>No</v>
      </c>
      <c r="CV1729" s="3" t="str">
        <f t="shared" si="1103"/>
        <v>Lien&lt;$150</v>
      </c>
      <c r="CW1729" s="3">
        <f t="shared" si="1104"/>
        <v>1728</v>
      </c>
      <c r="CX1729" s="3">
        <f t="shared" si="1105"/>
        <v>113.87</v>
      </c>
      <c r="CY1729" s="3" t="str">
        <f t="shared" si="1106"/>
        <v>Ok</v>
      </c>
      <c r="CZ1729">
        <v>0</v>
      </c>
      <c r="DA1729">
        <v>0</v>
      </c>
    </row>
    <row r="1730" spans="1:105" x14ac:dyDescent="0.25">
      <c r="A1730">
        <v>1729</v>
      </c>
      <c r="B1730" t="s">
        <v>3</v>
      </c>
      <c r="C1730" t="s">
        <v>1838</v>
      </c>
      <c r="D1730">
        <v>1278.6500000000001</v>
      </c>
      <c r="E1730">
        <v>2017</v>
      </c>
      <c r="F1730">
        <v>1278.6500000000001</v>
      </c>
      <c r="G1730">
        <v>1278.6500000000001</v>
      </c>
      <c r="H1730" s="3">
        <f t="shared" ref="H1730:H1793" si="1107">D1730+D1730-F1730-G1730</f>
        <v>0</v>
      </c>
      <c r="I1730">
        <v>23671</v>
      </c>
      <c r="J1730" t="s">
        <v>2736</v>
      </c>
      <c r="K1730" t="s">
        <v>2738</v>
      </c>
      <c r="L1730">
        <v>32034</v>
      </c>
      <c r="M1730" t="s">
        <v>4024</v>
      </c>
      <c r="N1730" t="s">
        <v>4761</v>
      </c>
      <c r="O1730">
        <v>-81.526905598080006</v>
      </c>
      <c r="P1730">
        <v>30.6168609622997</v>
      </c>
      <c r="Q1730" t="s">
        <v>6008</v>
      </c>
      <c r="R1730">
        <v>4</v>
      </c>
      <c r="S1730" t="s">
        <v>6573</v>
      </c>
      <c r="T1730">
        <v>1004</v>
      </c>
      <c r="U1730" t="s">
        <v>6609</v>
      </c>
      <c r="V1730">
        <v>2017</v>
      </c>
      <c r="W1730">
        <v>69300</v>
      </c>
      <c r="X1730">
        <v>2017</v>
      </c>
      <c r="Y1730">
        <v>85000</v>
      </c>
      <c r="Z1730">
        <v>1152.71</v>
      </c>
      <c r="AA1730" s="3">
        <f t="shared" ref="AA1730:AA1793" si="1108">IFERROR(Z1730/D1730,)</f>
        <v>0.90150549407578306</v>
      </c>
      <c r="AB1730" t="s">
        <v>6616</v>
      </c>
      <c r="AD1730" t="s">
        <v>6616</v>
      </c>
      <c r="AE1730" t="s">
        <v>6616</v>
      </c>
      <c r="AF1730" t="s">
        <v>6616</v>
      </c>
      <c r="AG1730" t="s">
        <v>6616</v>
      </c>
      <c r="AI1730" t="s">
        <v>6618</v>
      </c>
      <c r="AJ1730" t="s">
        <v>6618</v>
      </c>
      <c r="AK1730" t="s">
        <v>6618</v>
      </c>
      <c r="AL1730" t="s">
        <v>6618</v>
      </c>
      <c r="AM1730" t="s">
        <v>6618</v>
      </c>
      <c r="AN1730" t="s">
        <v>6618</v>
      </c>
      <c r="AO1730" t="s">
        <v>6618</v>
      </c>
      <c r="AP1730" s="3" t="str">
        <f t="shared" ref="AP1730:AP1793" si="1109">IF(OR(COUNTIF(AB1730:AH1730,"Yes")&gt;0,COUNTIF(AB1730:AH1730,"C")&gt;0),"Yes","No")</f>
        <v>No</v>
      </c>
      <c r="AQ1730" s="3" t="str">
        <f t="shared" ref="AQ1730:AQ1793" si="1110">IF(COUNTIF(AI1730:AO1730,"C")&gt;0,"Yes","No")</f>
        <v>No</v>
      </c>
      <c r="AR1730" s="3" t="str">
        <f t="shared" ref="AR1730:AR1793" si="1111">IF(AP1730="Yes","Yes","No")</f>
        <v>No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3</v>
      </c>
      <c r="AY1730" t="s">
        <v>6634</v>
      </c>
      <c r="AZ1730" t="s">
        <v>6638</v>
      </c>
      <c r="BA1730">
        <v>1</v>
      </c>
      <c r="BB1730" t="s">
        <v>6616</v>
      </c>
      <c r="BC1730" t="s">
        <v>6617</v>
      </c>
      <c r="BD1730" s="4" t="str">
        <f t="shared" ref="BD1730:BD1793" si="1112">IFERROR(IF(AW1730&gt;0,"Yes","No"),"No")</f>
        <v>No</v>
      </c>
      <c r="BE1730" t="s">
        <v>6640</v>
      </c>
      <c r="BF1730" s="3" t="str">
        <f t="shared" ref="BF1730:BF1793" si="1113">IFERROR(IF(BE1730="Without Environmental Issues","No","Yes"),"No")</f>
        <v>No</v>
      </c>
      <c r="BG1730" t="s">
        <v>6645</v>
      </c>
      <c r="BH1730" s="3" t="str">
        <f t="shared" ref="BH1730:BH1793" si="1114">M1730</f>
        <v>23671 BAHAMA PT 1222</v>
      </c>
      <c r="BI1730" s="3" t="str">
        <f t="shared" ref="BI1730:BI1793" si="1115">PROPER(J1730)</f>
        <v>Fernandina Beach</v>
      </c>
      <c r="BJ1730" s="3" t="str">
        <f t="shared" ref="BJ1730:BJ1793" si="1116">PROPER(K1730)</f>
        <v>Florida</v>
      </c>
      <c r="BK1730" s="3">
        <f t="shared" ref="BK1730:BK1793" si="1117">L1730</f>
        <v>32034</v>
      </c>
      <c r="BL1730" s="3" t="str">
        <f t="shared" ref="BL1730:BL1793" si="1118">CONCATENATE(M1730," ",N1730)</f>
        <v>23671 BAHAMA PT 1222 FERNANDINA BEACH FL 32034</v>
      </c>
      <c r="BM1730" s="3" t="str">
        <f t="shared" ref="BM1730:BM1793" si="1119">IF(AU1730&gt;0,"L","")</f>
        <v/>
      </c>
      <c r="BN1730" s="3" t="str">
        <f t="shared" ref="BN1730:BN1793" si="1120">IF(D1730&lt;150,"Lien&lt;$150","Pass")</f>
        <v>Pass</v>
      </c>
      <c r="BO1730" s="3" t="str">
        <f t="shared" ref="BO1730:BO1793" si="1121">IF(BC1730="Yes","Yes","No")</f>
        <v>Yes</v>
      </c>
      <c r="BP1730" s="3" t="str">
        <f t="shared" ref="BP1730:BP1793" si="1122">IF(D1730&gt;10000,IF(OR(I1730="",I1730=0,BI1730="",BI1730=0,BK1730=0),"Bad Address","Pass"),"FV&lt;$10K")</f>
        <v>FV&lt;$10K</v>
      </c>
      <c r="BQ1730" t="s">
        <v>6650</v>
      </c>
      <c r="BR1730" s="3" t="str">
        <f t="shared" ref="BR1730:BR1793" si="1123">IF(D1730&gt;20000,IF(OR(BD1730="Yes",BF1730="Yes"),"Yes","No"),"No, &lt; $20K Lien")</f>
        <v>No, &lt; $20K Lien</v>
      </c>
      <c r="BS1730" s="3" t="str">
        <f t="shared" ref="BS1730:BS1793" si="1124">IF(D1730&gt;20000,IF(IFERROR(IF(BG1730="None","No","Yes"),"No")="Yes","Yes","No"),"No, Lien &lt; $20K")</f>
        <v>No, Lien &lt; $20K</v>
      </c>
      <c r="BT1730" t="s">
        <v>6650</v>
      </c>
      <c r="BU1730" s="3" t="str">
        <f t="shared" ref="BU1730:BU1793" si="1125">IF(E1730="","N/A",IF(OR(E1730&lt;2014,AR1730="Yes"),"Yes","No"))</f>
        <v>No</v>
      </c>
      <c r="BV1730" s="3" t="str">
        <f t="shared" ref="BV1730:BV1793" si="1126">IFERROR(IF(COUNTIF(C:C,C1730)&gt;1,"Yes","No"),"No")</f>
        <v>No</v>
      </c>
      <c r="BW1730" s="3">
        <f t="shared" ref="BW1730:BW1793" si="1127">BA1730</f>
        <v>1</v>
      </c>
      <c r="BX1730" s="3" t="str">
        <f t="shared" ref="BX1730:BX1793" si="1128">IF(AND(OR(CI1730="S",CI1730="R",CI1730="C"),CH1730="Yes",BW1730&gt;2),"Yes",IF(AND(OR(CI1730="S",CI1730="R",CI1730="C"),CH1730="No",BW1730&gt;1),"Yes",IF(AND(CI1730="V",CH1730="Yes",BW1730&gt;0),"Yes","No")))</f>
        <v>No</v>
      </c>
      <c r="BY1730" s="3">
        <f t="shared" ref="BY1730:BY1793" si="1129">VALUE(W1730)</f>
        <v>69300</v>
      </c>
      <c r="BZ1730">
        <v>1</v>
      </c>
      <c r="CA1730" s="3">
        <f t="shared" ref="CA1730:CA1793" si="1130">BY1730/BZ1730</f>
        <v>69300</v>
      </c>
      <c r="CC1730" s="3">
        <f t="shared" ref="CC1730:CC1793" si="1131">AS1730</f>
        <v>0</v>
      </c>
      <c r="CD1730" s="3">
        <f t="shared" ref="CD1730:CD1793" si="1132">VALUE(AT1730)</f>
        <v>0</v>
      </c>
      <c r="CE1730" s="3" t="str">
        <f t="shared" ref="CE1730:CE1793" si="1133">IFERROR(IF(CD1730&gt;1000,YEAR(CC1730),""),"")</f>
        <v/>
      </c>
      <c r="CF1730" s="3" t="e">
        <f>HLOOKUP(CE1730,'Valuation Data'!$D$2:$K$5,4,FALSE)</f>
        <v>#N/A</v>
      </c>
      <c r="CG1730" s="3">
        <f t="shared" ref="CG1730:CG1793" si="1134">IF(CB1730&gt;0,MIN(IFERROR(MIN(CD1730*CF1730,CA1730),CA1730),CB1730),IFERROR(MIN(CD1730*CF1730,CA1730),CA1730))</f>
        <v>69300</v>
      </c>
      <c r="CH1730" s="3" t="str">
        <f t="shared" ref="CH1730:CH1793" si="1135">IFERROR(IF(AND(OR(CI1730="S",CI1730="R",CI1730="C",CI1730="V"),CF1730&gt;0),"Yes","No"),"No")</f>
        <v>No</v>
      </c>
      <c r="CI1730" s="3" t="str">
        <f>VLOOKUP(R1730,'Use Codes &amp; County Type'!A:D,4,FALSE)</f>
        <v>R</v>
      </c>
      <c r="CJ1730" s="3" t="str">
        <f t="shared" ref="CJ1730:CJ1793" si="1136">IF(AND(CH1730="No",CI1730="V"),"Yes","No")</f>
        <v>No</v>
      </c>
      <c r="CK1730" s="3" t="str">
        <f t="shared" ref="CK1730:CK1793" si="1137">IF(OR(BB1730="Yes",BB1730=""),"Yes","No")</f>
        <v>No</v>
      </c>
      <c r="CL1730" s="3">
        <f t="shared" ref="CL1730:CL1793" si="1138">IF(AND(OR(CI1730="S",CI1730="R",CI1730="C"),CH1730="Yes",CK1730="Yes"),75%,IF(AND(OR(CI1730="S",CI1730="R"),CH1730="Yes",CK1730="No"),40%,IF(AND(OR(CI1730="S",CI1730="R",CI1730="C"),CH1730="No",CK1730="Yes"),67%,IF(AND(OR(CI1730="S",CI1730="R"),CH1730="No",CK1730="No"),35%,IF(AND(CI1730="C",CH1730="Yes"),35%,IF(AND(CI1730="C",CH1730="No"),30%,IF(AND(CH1730="Yes",CI1730="V"),10%,0%)))))))</f>
        <v>0.35</v>
      </c>
      <c r="CM1730" s="3">
        <f t="shared" ref="CM1730:CM1793" si="1139">CG1730*CL1730</f>
        <v>24255</v>
      </c>
      <c r="CN1730" s="3">
        <f t="shared" ref="CN1730:CN1793" si="1140">D1730+(BA1730+3)*MAX(D1730,Z1730)</f>
        <v>6393.25</v>
      </c>
      <c r="CO1730" s="3">
        <f t="shared" ref="CO1730:CO1793" si="1141">CM1730-CN1730</f>
        <v>17861.75</v>
      </c>
      <c r="CP1730" s="3">
        <f t="shared" ref="CP1730:CP1793" si="1142">+CN1730/CG1730</f>
        <v>9.2254689754689756E-2</v>
      </c>
      <c r="CR1730" s="3" t="str">
        <f t="shared" ref="CR1730:CR1793" si="1143">IF(AND(CV1730="*Bid",D1730&gt;49999),"Google","No")</f>
        <v>No</v>
      </c>
      <c r="CV1730" s="3" t="str">
        <f t="shared" ref="CV1730:CV1793" si="1144">IF(BN1730="Lien&lt;$150","Lien&lt;$150",IF(OR(BU1730="Yes",BV1730="Yes"),"County Held Lien",IF(CG1730&lt;30000,"FMV&lt;$30K",IF(BR1730="Yes","EPA",IF(BS1730="Yes","CDD",IF(BT1730="High","Flood",IF(BX1730="Yes","Too Many Priors",IF(CJ1730="Yes","Vacant, No Sales Data",IF(CO1730&lt;0,"Neg Solv Premium",IF(BP1730="Bad Address","Bad Address",IF(CQ1730="Bad","Bad Data",IF(CS1730="Bad","Bad Google",IF(CT1730="Redeemed","Redeemed",IF(CU1730="Data Change","Data Change","*Bid"))))))))))))))</f>
        <v>*Bid</v>
      </c>
      <c r="CW1730" s="3">
        <f t="shared" ref="CW1730:CW1793" si="1145">VALUE(A1730)</f>
        <v>1729</v>
      </c>
      <c r="CX1730" s="3">
        <f t="shared" ref="CX1730:CX1793" si="1146">VALUE(D1730)</f>
        <v>1278.6500000000001</v>
      </c>
      <c r="CY1730" s="3" t="str">
        <f t="shared" ref="CY1730:CY1793" si="1147">IF(AND(CV1730="*Bid",CX1730&gt;75000),"Check","Ok")</f>
        <v>Ok</v>
      </c>
      <c r="CZ1730">
        <v>0</v>
      </c>
      <c r="DA1730">
        <v>0</v>
      </c>
    </row>
    <row r="1731" spans="1:105" x14ac:dyDescent="0.25">
      <c r="A1731">
        <v>1730</v>
      </c>
      <c r="B1731" t="s">
        <v>3</v>
      </c>
      <c r="C1731" t="s">
        <v>1839</v>
      </c>
      <c r="D1731">
        <v>1423.67</v>
      </c>
      <c r="E1731">
        <v>2017</v>
      </c>
      <c r="F1731">
        <v>1423.67</v>
      </c>
      <c r="G1731">
        <v>1423.67</v>
      </c>
      <c r="H1731" s="3">
        <f t="shared" si="1107"/>
        <v>0</v>
      </c>
      <c r="I1731">
        <v>23583</v>
      </c>
      <c r="J1731" t="s">
        <v>2736</v>
      </c>
      <c r="K1731" t="s">
        <v>2738</v>
      </c>
      <c r="L1731">
        <v>32034</v>
      </c>
      <c r="M1731" t="s">
        <v>4025</v>
      </c>
      <c r="N1731" t="s">
        <v>4761</v>
      </c>
      <c r="O1731">
        <v>-81.526905598080006</v>
      </c>
      <c r="P1731">
        <v>30.6168609622997</v>
      </c>
      <c r="Q1731" t="s">
        <v>6009</v>
      </c>
      <c r="R1731">
        <v>4</v>
      </c>
      <c r="S1731" t="s">
        <v>6573</v>
      </c>
      <c r="T1731">
        <v>1004</v>
      </c>
      <c r="U1731" t="s">
        <v>6609</v>
      </c>
      <c r="V1731">
        <v>2017</v>
      </c>
      <c r="W1731">
        <v>85000</v>
      </c>
      <c r="X1731">
        <v>2017</v>
      </c>
      <c r="Y1731">
        <v>85000</v>
      </c>
      <c r="Z1731">
        <v>1286.8</v>
      </c>
      <c r="AA1731" s="3">
        <f t="shared" si="1108"/>
        <v>0.90386114759740666</v>
      </c>
      <c r="AB1731" t="s">
        <v>6616</v>
      </c>
      <c r="AI1731" t="s">
        <v>6618</v>
      </c>
      <c r="AJ1731" t="s">
        <v>6618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 s="3" t="str">
        <f t="shared" si="1109"/>
        <v>No</v>
      </c>
      <c r="AQ1731" s="3" t="str">
        <f t="shared" si="1110"/>
        <v>No</v>
      </c>
      <c r="AR1731" s="3" t="str">
        <f t="shared" si="1111"/>
        <v>No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3</v>
      </c>
      <c r="AY1731" t="s">
        <v>6634</v>
      </c>
      <c r="AZ1731">
        <v>0</v>
      </c>
      <c r="BA1731">
        <v>1</v>
      </c>
      <c r="BB1731" t="s">
        <v>6616</v>
      </c>
      <c r="BC1731" t="s">
        <v>6616</v>
      </c>
      <c r="BD1731" s="4" t="str">
        <f t="shared" si="1112"/>
        <v>No</v>
      </c>
      <c r="BE1731" t="s">
        <v>6640</v>
      </c>
      <c r="BF1731" s="3" t="str">
        <f t="shared" si="1113"/>
        <v>No</v>
      </c>
      <c r="BG1731" t="s">
        <v>6645</v>
      </c>
      <c r="BH1731" s="3" t="str">
        <f t="shared" si="1114"/>
        <v>23583 BAHAMA PT 1524</v>
      </c>
      <c r="BI1731" s="3" t="str">
        <f t="shared" si="1115"/>
        <v>Fernandina Beach</v>
      </c>
      <c r="BJ1731" s="3" t="str">
        <f t="shared" si="1116"/>
        <v>Florida</v>
      </c>
      <c r="BK1731" s="3">
        <f t="shared" si="1117"/>
        <v>32034</v>
      </c>
      <c r="BL1731" s="3" t="str">
        <f t="shared" si="1118"/>
        <v>23583 BAHAMA PT 1524 FERNANDINA BEACH FL 32034</v>
      </c>
      <c r="BM1731" s="3" t="str">
        <f t="shared" si="1119"/>
        <v/>
      </c>
      <c r="BN1731" s="3" t="str">
        <f t="shared" si="1120"/>
        <v>Pass</v>
      </c>
      <c r="BO1731" s="3" t="str">
        <f t="shared" si="1121"/>
        <v>No</v>
      </c>
      <c r="BP1731" s="3" t="str">
        <f t="shared" si="1122"/>
        <v>FV&lt;$10K</v>
      </c>
      <c r="BQ1731" t="s">
        <v>6650</v>
      </c>
      <c r="BR1731" s="3" t="str">
        <f t="shared" si="1123"/>
        <v>No, &lt; $20K Lien</v>
      </c>
      <c r="BS1731" s="3" t="str">
        <f t="shared" si="1124"/>
        <v>No, Lien &lt; $20K</v>
      </c>
      <c r="BT1731" t="s">
        <v>6650</v>
      </c>
      <c r="BU1731" s="3" t="str">
        <f t="shared" si="1125"/>
        <v>No</v>
      </c>
      <c r="BV1731" s="3" t="str">
        <f t="shared" si="1126"/>
        <v>No</v>
      </c>
      <c r="BW1731" s="3">
        <f t="shared" si="1127"/>
        <v>1</v>
      </c>
      <c r="BX1731" s="3" t="str">
        <f t="shared" si="1128"/>
        <v>No</v>
      </c>
      <c r="BY1731" s="3">
        <f t="shared" si="1129"/>
        <v>85000</v>
      </c>
      <c r="BZ1731">
        <v>1</v>
      </c>
      <c r="CA1731" s="3">
        <f t="shared" si="1130"/>
        <v>85000</v>
      </c>
      <c r="CC1731" s="3">
        <f t="shared" si="1131"/>
        <v>0</v>
      </c>
      <c r="CD1731" s="3">
        <f t="shared" si="1132"/>
        <v>0</v>
      </c>
      <c r="CE1731" s="3" t="str">
        <f t="shared" si="1133"/>
        <v/>
      </c>
      <c r="CF1731" s="3" t="e">
        <f>HLOOKUP(CE1731,'Valuation Data'!$D$2:$K$5,4,FALSE)</f>
        <v>#N/A</v>
      </c>
      <c r="CG1731" s="3">
        <f t="shared" si="1134"/>
        <v>85000</v>
      </c>
      <c r="CH1731" s="3" t="str">
        <f t="shared" si="1135"/>
        <v>No</v>
      </c>
      <c r="CI1731" s="3" t="str">
        <f>VLOOKUP(R1731,'Use Codes &amp; County Type'!A:D,4,FALSE)</f>
        <v>R</v>
      </c>
      <c r="CJ1731" s="3" t="str">
        <f t="shared" si="1136"/>
        <v>No</v>
      </c>
      <c r="CK1731" s="3" t="str">
        <f t="shared" si="1137"/>
        <v>No</v>
      </c>
      <c r="CL1731" s="3">
        <f t="shared" si="1138"/>
        <v>0.35</v>
      </c>
      <c r="CM1731" s="3">
        <f t="shared" si="1139"/>
        <v>29749.999999999996</v>
      </c>
      <c r="CN1731" s="3">
        <f t="shared" si="1140"/>
        <v>7118.35</v>
      </c>
      <c r="CO1731" s="3">
        <f t="shared" si="1141"/>
        <v>22631.649999999994</v>
      </c>
      <c r="CP1731" s="3">
        <f t="shared" si="1142"/>
        <v>8.3745294117647057E-2</v>
      </c>
      <c r="CR1731" s="3" t="str">
        <f t="shared" si="1143"/>
        <v>No</v>
      </c>
      <c r="CV1731" s="3" t="str">
        <f t="shared" si="1144"/>
        <v>*Bid</v>
      </c>
      <c r="CW1731" s="3">
        <f t="shared" si="1145"/>
        <v>1730</v>
      </c>
      <c r="CX1731" s="3">
        <f t="shared" si="1146"/>
        <v>1423.67</v>
      </c>
      <c r="CY1731" s="3" t="str">
        <f t="shared" si="1147"/>
        <v>Ok</v>
      </c>
      <c r="CZ1731">
        <v>0</v>
      </c>
      <c r="DA1731">
        <v>0</v>
      </c>
    </row>
    <row r="1732" spans="1:105" x14ac:dyDescent="0.25">
      <c r="A1732">
        <v>1731</v>
      </c>
      <c r="B1732" t="s">
        <v>3</v>
      </c>
      <c r="C1732" t="s">
        <v>1840</v>
      </c>
      <c r="D1732">
        <v>350.34</v>
      </c>
      <c r="E1732">
        <v>2017</v>
      </c>
      <c r="F1732">
        <v>350.34</v>
      </c>
      <c r="G1732">
        <v>350.34</v>
      </c>
      <c r="H1732" s="3">
        <f t="shared" si="1107"/>
        <v>0</v>
      </c>
      <c r="I1732">
        <v>23722</v>
      </c>
      <c r="J1732" t="s">
        <v>2736</v>
      </c>
      <c r="K1732" t="s">
        <v>2738</v>
      </c>
      <c r="L1732">
        <v>32034</v>
      </c>
      <c r="M1732" t="s">
        <v>4026</v>
      </c>
      <c r="N1732" t="s">
        <v>4761</v>
      </c>
      <c r="O1732">
        <v>-81.530086363956002</v>
      </c>
      <c r="P1732">
        <v>30.6160926484893</v>
      </c>
      <c r="Q1732" t="s">
        <v>6010</v>
      </c>
      <c r="R1732">
        <v>1</v>
      </c>
      <c r="S1732" t="s">
        <v>6539</v>
      </c>
      <c r="T1732">
        <v>1001</v>
      </c>
      <c r="U1732" t="s">
        <v>6582</v>
      </c>
      <c r="V1732">
        <v>2017</v>
      </c>
      <c r="W1732">
        <v>115711</v>
      </c>
      <c r="X1732">
        <v>2017</v>
      </c>
      <c r="Y1732">
        <v>155892</v>
      </c>
      <c r="Z1732">
        <v>1159.73</v>
      </c>
      <c r="AA1732" s="3">
        <f t="shared" si="1108"/>
        <v>3.3102985671062402</v>
      </c>
      <c r="AC1732" t="s">
        <v>6616</v>
      </c>
      <c r="AD1732" t="s">
        <v>6616</v>
      </c>
      <c r="AE1732" t="s">
        <v>6616</v>
      </c>
      <c r="AI1732" t="s">
        <v>6618</v>
      </c>
      <c r="AJ1732" t="s">
        <v>6618</v>
      </c>
      <c r="AK1732" t="s">
        <v>6618</v>
      </c>
      <c r="AL1732" t="s">
        <v>6618</v>
      </c>
      <c r="AM1732" t="s">
        <v>6618</v>
      </c>
      <c r="AN1732">
        <v>0</v>
      </c>
      <c r="AO1732">
        <v>0</v>
      </c>
      <c r="AP1732" s="3" t="str">
        <f t="shared" si="1109"/>
        <v>No</v>
      </c>
      <c r="AQ1732" s="3" t="str">
        <f t="shared" si="1110"/>
        <v>No</v>
      </c>
      <c r="AR1732" s="3" t="str">
        <f t="shared" si="1111"/>
        <v>No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 t="s">
        <v>6634</v>
      </c>
      <c r="AZ1732" t="s">
        <v>6638</v>
      </c>
      <c r="BA1732">
        <v>0</v>
      </c>
      <c r="BB1732" t="s">
        <v>6617</v>
      </c>
      <c r="BC1732" t="s">
        <v>6616</v>
      </c>
      <c r="BD1732" s="4" t="str">
        <f t="shared" si="1112"/>
        <v>No</v>
      </c>
      <c r="BE1732" t="s">
        <v>6640</v>
      </c>
      <c r="BF1732" s="3" t="str">
        <f t="shared" si="1113"/>
        <v>No</v>
      </c>
      <c r="BG1732" t="s">
        <v>6645</v>
      </c>
      <c r="BH1732" s="3" t="str">
        <f t="shared" si="1114"/>
        <v>23722 ARRIGO BLVD</v>
      </c>
      <c r="BI1732" s="3" t="str">
        <f t="shared" si="1115"/>
        <v>Fernandina Beach</v>
      </c>
      <c r="BJ1732" s="3" t="str">
        <f t="shared" si="1116"/>
        <v>Florida</v>
      </c>
      <c r="BK1732" s="3">
        <f t="shared" si="1117"/>
        <v>32034</v>
      </c>
      <c r="BL1732" s="3" t="str">
        <f t="shared" si="1118"/>
        <v>23722 ARRIGO BLVD FERNANDINA BEACH FL 32034</v>
      </c>
      <c r="BM1732" s="3" t="str">
        <f t="shared" si="1119"/>
        <v/>
      </c>
      <c r="BN1732" s="3" t="str">
        <f t="shared" si="1120"/>
        <v>Pass</v>
      </c>
      <c r="BO1732" s="3" t="str">
        <f t="shared" si="1121"/>
        <v>No</v>
      </c>
      <c r="BP1732" s="3" t="str">
        <f t="shared" si="1122"/>
        <v>FV&lt;$10K</v>
      </c>
      <c r="BQ1732" t="s">
        <v>6650</v>
      </c>
      <c r="BR1732" s="3" t="str">
        <f t="shared" si="1123"/>
        <v>No, &lt; $20K Lien</v>
      </c>
      <c r="BS1732" s="3" t="str">
        <f t="shared" si="1124"/>
        <v>No, Lien &lt; $20K</v>
      </c>
      <c r="BT1732" t="s">
        <v>6650</v>
      </c>
      <c r="BU1732" s="3" t="str">
        <f t="shared" si="1125"/>
        <v>No</v>
      </c>
      <c r="BV1732" s="3" t="str">
        <f t="shared" si="1126"/>
        <v>No</v>
      </c>
      <c r="BW1732" s="3">
        <f t="shared" si="1127"/>
        <v>0</v>
      </c>
      <c r="BX1732" s="3" t="str">
        <f t="shared" si="1128"/>
        <v>No</v>
      </c>
      <c r="BY1732" s="3">
        <f t="shared" si="1129"/>
        <v>115711</v>
      </c>
      <c r="BZ1732">
        <v>1</v>
      </c>
      <c r="CA1732" s="3">
        <f t="shared" si="1130"/>
        <v>115711</v>
      </c>
      <c r="CC1732" s="3">
        <f t="shared" si="1131"/>
        <v>0</v>
      </c>
      <c r="CD1732" s="3">
        <f t="shared" si="1132"/>
        <v>0</v>
      </c>
      <c r="CE1732" s="3" t="str">
        <f t="shared" si="1133"/>
        <v/>
      </c>
      <c r="CF1732" s="3" t="e">
        <f>HLOOKUP(CE1732,'Valuation Data'!$D$2:$K$5,4,FALSE)</f>
        <v>#N/A</v>
      </c>
      <c r="CG1732" s="3">
        <f t="shared" si="1134"/>
        <v>115711</v>
      </c>
      <c r="CH1732" s="3" t="str">
        <f t="shared" si="1135"/>
        <v>No</v>
      </c>
      <c r="CI1732" s="3" t="str">
        <f>VLOOKUP(R1732,'Use Codes &amp; County Type'!A:D,4,FALSE)</f>
        <v>S</v>
      </c>
      <c r="CJ1732" s="3" t="str">
        <f t="shared" si="1136"/>
        <v>No</v>
      </c>
      <c r="CK1732" s="3" t="str">
        <f t="shared" si="1137"/>
        <v>Yes</v>
      </c>
      <c r="CL1732" s="3">
        <f t="shared" si="1138"/>
        <v>0.67</v>
      </c>
      <c r="CM1732" s="3">
        <f t="shared" si="1139"/>
        <v>77526.37000000001</v>
      </c>
      <c r="CN1732" s="3">
        <f t="shared" si="1140"/>
        <v>3829.53</v>
      </c>
      <c r="CO1732" s="3">
        <f t="shared" si="1141"/>
        <v>73696.840000000011</v>
      </c>
      <c r="CP1732" s="3">
        <f t="shared" si="1142"/>
        <v>3.3095643456542596E-2</v>
      </c>
      <c r="CR1732" s="3" t="str">
        <f t="shared" si="1143"/>
        <v>No</v>
      </c>
      <c r="CV1732" s="3" t="str">
        <f t="shared" si="1144"/>
        <v>*Bid</v>
      </c>
      <c r="CW1732" s="3">
        <f t="shared" si="1145"/>
        <v>1731</v>
      </c>
      <c r="CX1732" s="3">
        <f t="shared" si="1146"/>
        <v>350.34</v>
      </c>
      <c r="CY1732" s="3" t="str">
        <f t="shared" si="1147"/>
        <v>Ok</v>
      </c>
      <c r="CZ1732">
        <v>0</v>
      </c>
      <c r="DA1732">
        <v>0</v>
      </c>
    </row>
    <row r="1733" spans="1:105" x14ac:dyDescent="0.25">
      <c r="A1733">
        <v>1732</v>
      </c>
      <c r="B1733" t="s">
        <v>3</v>
      </c>
      <c r="C1733" t="s">
        <v>1841</v>
      </c>
      <c r="D1733">
        <v>59.02</v>
      </c>
      <c r="E1733">
        <v>2017</v>
      </c>
      <c r="F1733">
        <v>59.02</v>
      </c>
      <c r="G1733">
        <v>59.02</v>
      </c>
      <c r="H1733" s="3">
        <f t="shared" si="1107"/>
        <v>0</v>
      </c>
      <c r="J1733" t="s">
        <v>2736</v>
      </c>
      <c r="K1733" t="s">
        <v>2738</v>
      </c>
      <c r="L1733">
        <v>32034</v>
      </c>
      <c r="M1733" t="s">
        <v>4027</v>
      </c>
      <c r="N1733" t="s">
        <v>4761</v>
      </c>
      <c r="O1733">
        <v>-81.531122017166396</v>
      </c>
      <c r="P1733">
        <v>30.618091509530601</v>
      </c>
      <c r="Q1733" t="s">
        <v>6011</v>
      </c>
      <c r="R1733">
        <v>0</v>
      </c>
      <c r="S1733" t="s">
        <v>6538</v>
      </c>
      <c r="T1733">
        <v>8001</v>
      </c>
      <c r="U1733" t="s">
        <v>6581</v>
      </c>
      <c r="V1733">
        <v>2017</v>
      </c>
      <c r="W1733">
        <v>1650</v>
      </c>
      <c r="X1733">
        <v>2017</v>
      </c>
      <c r="Y1733">
        <v>1650</v>
      </c>
      <c r="Z1733">
        <v>24.98</v>
      </c>
      <c r="AA1733" s="3">
        <f t="shared" si="1108"/>
        <v>0.42324635716706199</v>
      </c>
      <c r="AC1733" t="s">
        <v>6616</v>
      </c>
      <c r="AD1733" t="s">
        <v>6616</v>
      </c>
      <c r="AI1733" t="s">
        <v>6618</v>
      </c>
      <c r="AJ1733" t="s">
        <v>6618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 s="3" t="str">
        <f t="shared" si="1109"/>
        <v>No</v>
      </c>
      <c r="AQ1733" s="3" t="str">
        <f t="shared" si="1110"/>
        <v>No</v>
      </c>
      <c r="AR1733" s="3" t="str">
        <f t="shared" si="1111"/>
        <v>No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3</v>
      </c>
      <c r="AY1733" t="s">
        <v>6634</v>
      </c>
      <c r="AZ1733" t="s">
        <v>6638</v>
      </c>
      <c r="BA1733">
        <v>0</v>
      </c>
      <c r="BB1733" t="s">
        <v>6616</v>
      </c>
      <c r="BC1733" t="s">
        <v>6616</v>
      </c>
      <c r="BD1733" s="4" t="str">
        <f t="shared" si="1112"/>
        <v>No</v>
      </c>
      <c r="BE1733" t="s">
        <v>6640</v>
      </c>
      <c r="BF1733" s="3" t="str">
        <f t="shared" si="1113"/>
        <v>No</v>
      </c>
      <c r="BG1733" t="s">
        <v>6645</v>
      </c>
      <c r="BH1733" s="3" t="str">
        <f t="shared" si="1114"/>
        <v>ARRIGO BLVD</v>
      </c>
      <c r="BI1733" s="3" t="str">
        <f t="shared" si="1115"/>
        <v>Fernandina Beach</v>
      </c>
      <c r="BJ1733" s="3" t="str">
        <f t="shared" si="1116"/>
        <v>Florida</v>
      </c>
      <c r="BK1733" s="3">
        <f t="shared" si="1117"/>
        <v>32034</v>
      </c>
      <c r="BL1733" s="3" t="str">
        <f t="shared" si="1118"/>
        <v>ARRIGO BLVD FERNANDINA BEACH FL 32034</v>
      </c>
      <c r="BM1733" s="3" t="str">
        <f t="shared" si="1119"/>
        <v/>
      </c>
      <c r="BN1733" s="3" t="str">
        <f t="shared" si="1120"/>
        <v>Lien&lt;$150</v>
      </c>
      <c r="BO1733" s="3" t="str">
        <f t="shared" si="1121"/>
        <v>No</v>
      </c>
      <c r="BP1733" s="3" t="str">
        <f t="shared" si="1122"/>
        <v>FV&lt;$10K</v>
      </c>
      <c r="BQ1733" t="s">
        <v>6650</v>
      </c>
      <c r="BR1733" s="3" t="str">
        <f t="shared" si="1123"/>
        <v>No, &lt; $20K Lien</v>
      </c>
      <c r="BS1733" s="3" t="str">
        <f t="shared" si="1124"/>
        <v>No, Lien &lt; $20K</v>
      </c>
      <c r="BT1733" t="s">
        <v>6650</v>
      </c>
      <c r="BU1733" s="3" t="str">
        <f t="shared" si="1125"/>
        <v>No</v>
      </c>
      <c r="BV1733" s="3" t="str">
        <f t="shared" si="1126"/>
        <v>No</v>
      </c>
      <c r="BW1733" s="3">
        <f t="shared" si="1127"/>
        <v>0</v>
      </c>
      <c r="BX1733" s="3" t="str">
        <f t="shared" si="1128"/>
        <v>No</v>
      </c>
      <c r="BY1733" s="3">
        <f t="shared" si="1129"/>
        <v>1650</v>
      </c>
      <c r="BZ1733">
        <v>1</v>
      </c>
      <c r="CA1733" s="3">
        <f t="shared" si="1130"/>
        <v>1650</v>
      </c>
      <c r="CC1733" s="3">
        <f t="shared" si="1131"/>
        <v>0</v>
      </c>
      <c r="CD1733" s="3">
        <f t="shared" si="1132"/>
        <v>0</v>
      </c>
      <c r="CE1733" s="3" t="str">
        <f t="shared" si="1133"/>
        <v/>
      </c>
      <c r="CF1733" s="3" t="e">
        <f>HLOOKUP(CE1733,'Valuation Data'!$D$2:$K$5,4,FALSE)</f>
        <v>#N/A</v>
      </c>
      <c r="CG1733" s="3">
        <f t="shared" si="1134"/>
        <v>1650</v>
      </c>
      <c r="CH1733" s="3" t="str">
        <f t="shared" si="1135"/>
        <v>No</v>
      </c>
      <c r="CI1733" s="3" t="str">
        <f>VLOOKUP(R1733,'Use Codes &amp; County Type'!A:D,4,FALSE)</f>
        <v>V</v>
      </c>
      <c r="CJ1733" s="3" t="str">
        <f t="shared" si="1136"/>
        <v>Yes</v>
      </c>
      <c r="CK1733" s="3" t="str">
        <f t="shared" si="1137"/>
        <v>No</v>
      </c>
      <c r="CL1733" s="3">
        <f t="shared" si="1138"/>
        <v>0</v>
      </c>
      <c r="CM1733" s="3">
        <f t="shared" si="1139"/>
        <v>0</v>
      </c>
      <c r="CN1733" s="3">
        <f t="shared" si="1140"/>
        <v>236.08</v>
      </c>
      <c r="CO1733" s="3">
        <f t="shared" si="1141"/>
        <v>-236.08</v>
      </c>
      <c r="CP1733" s="3">
        <f t="shared" si="1142"/>
        <v>0.14307878787878789</v>
      </c>
      <c r="CR1733" s="3" t="str">
        <f t="shared" si="1143"/>
        <v>No</v>
      </c>
      <c r="CV1733" s="3" t="str">
        <f t="shared" si="1144"/>
        <v>Lien&lt;$150</v>
      </c>
      <c r="CW1733" s="3">
        <f t="shared" si="1145"/>
        <v>1732</v>
      </c>
      <c r="CX1733" s="3">
        <f t="shared" si="1146"/>
        <v>59.02</v>
      </c>
      <c r="CY1733" s="3" t="str">
        <f t="shared" si="1147"/>
        <v>Ok</v>
      </c>
      <c r="CZ1733">
        <v>0</v>
      </c>
      <c r="DA1733">
        <v>0</v>
      </c>
    </row>
    <row r="1734" spans="1:105" x14ac:dyDescent="0.25">
      <c r="A1734">
        <v>1733</v>
      </c>
      <c r="B1734" t="s">
        <v>3</v>
      </c>
      <c r="C1734" t="s">
        <v>1842</v>
      </c>
      <c r="D1734">
        <v>74.08</v>
      </c>
      <c r="E1734">
        <v>2017</v>
      </c>
      <c r="F1734">
        <v>74.08</v>
      </c>
      <c r="G1734">
        <v>74.08</v>
      </c>
      <c r="H1734" s="3">
        <f t="shared" si="1107"/>
        <v>0</v>
      </c>
      <c r="J1734" t="s">
        <v>2736</v>
      </c>
      <c r="K1734" t="s">
        <v>2738</v>
      </c>
      <c r="L1734">
        <v>32034</v>
      </c>
      <c r="M1734" t="s">
        <v>4028</v>
      </c>
      <c r="N1734" t="s">
        <v>4761</v>
      </c>
      <c r="O1734">
        <v>-81.531557948222499</v>
      </c>
      <c r="P1734">
        <v>30.6174559904243</v>
      </c>
      <c r="Q1734" t="s">
        <v>6011</v>
      </c>
      <c r="R1734">
        <v>0</v>
      </c>
      <c r="S1734" t="s">
        <v>6538</v>
      </c>
      <c r="T1734">
        <v>8001</v>
      </c>
      <c r="U1734" t="s">
        <v>6581</v>
      </c>
      <c r="V1734">
        <v>2017</v>
      </c>
      <c r="W1734">
        <v>2570</v>
      </c>
      <c r="X1734">
        <v>2017</v>
      </c>
      <c r="Y1734">
        <v>2570</v>
      </c>
      <c r="Z1734">
        <v>38.909999999999997</v>
      </c>
      <c r="AA1734" s="3">
        <f t="shared" si="1108"/>
        <v>0.52524298056155505</v>
      </c>
      <c r="AC1734" t="s">
        <v>6616</v>
      </c>
      <c r="AD1734" t="s">
        <v>6616</v>
      </c>
      <c r="AI1734" t="s">
        <v>6618</v>
      </c>
      <c r="AJ1734" t="s">
        <v>6618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 s="3" t="str">
        <f t="shared" si="1109"/>
        <v>No</v>
      </c>
      <c r="AQ1734" s="3" t="str">
        <f t="shared" si="1110"/>
        <v>No</v>
      </c>
      <c r="AR1734" s="3" t="str">
        <f t="shared" si="1111"/>
        <v>No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 t="s">
        <v>6634</v>
      </c>
      <c r="AZ1734" t="s">
        <v>6638</v>
      </c>
      <c r="BA1734">
        <v>0</v>
      </c>
      <c r="BB1734" t="s">
        <v>6616</v>
      </c>
      <c r="BC1734" t="s">
        <v>6616</v>
      </c>
      <c r="BD1734" s="4" t="str">
        <f t="shared" si="1112"/>
        <v>No</v>
      </c>
      <c r="BE1734" t="s">
        <v>6640</v>
      </c>
      <c r="BF1734" s="3" t="str">
        <f t="shared" si="1113"/>
        <v>No</v>
      </c>
      <c r="BG1734" t="s">
        <v>6645</v>
      </c>
      <c r="BH1734" s="3" t="str">
        <f t="shared" si="1114"/>
        <v>ARRIGO BV</v>
      </c>
      <c r="BI1734" s="3" t="str">
        <f t="shared" si="1115"/>
        <v>Fernandina Beach</v>
      </c>
      <c r="BJ1734" s="3" t="str">
        <f t="shared" si="1116"/>
        <v>Florida</v>
      </c>
      <c r="BK1734" s="3">
        <f t="shared" si="1117"/>
        <v>32034</v>
      </c>
      <c r="BL1734" s="3" t="str">
        <f t="shared" si="1118"/>
        <v>ARRIGO BV FERNANDINA BEACH FL 32034</v>
      </c>
      <c r="BM1734" s="3" t="str">
        <f t="shared" si="1119"/>
        <v/>
      </c>
      <c r="BN1734" s="3" t="str">
        <f t="shared" si="1120"/>
        <v>Lien&lt;$150</v>
      </c>
      <c r="BO1734" s="3" t="str">
        <f t="shared" si="1121"/>
        <v>No</v>
      </c>
      <c r="BP1734" s="3" t="str">
        <f t="shared" si="1122"/>
        <v>FV&lt;$10K</v>
      </c>
      <c r="BQ1734" t="s">
        <v>6650</v>
      </c>
      <c r="BR1734" s="3" t="str">
        <f t="shared" si="1123"/>
        <v>No, &lt; $20K Lien</v>
      </c>
      <c r="BS1734" s="3" t="str">
        <f t="shared" si="1124"/>
        <v>No, Lien &lt; $20K</v>
      </c>
      <c r="BT1734" t="s">
        <v>6650</v>
      </c>
      <c r="BU1734" s="3" t="str">
        <f t="shared" si="1125"/>
        <v>No</v>
      </c>
      <c r="BV1734" s="3" t="str">
        <f t="shared" si="1126"/>
        <v>No</v>
      </c>
      <c r="BW1734" s="3">
        <f t="shared" si="1127"/>
        <v>0</v>
      </c>
      <c r="BX1734" s="3" t="str">
        <f t="shared" si="1128"/>
        <v>No</v>
      </c>
      <c r="BY1734" s="3">
        <f t="shared" si="1129"/>
        <v>2570</v>
      </c>
      <c r="BZ1734">
        <v>1</v>
      </c>
      <c r="CA1734" s="3">
        <f t="shared" si="1130"/>
        <v>2570</v>
      </c>
      <c r="CC1734" s="3">
        <f t="shared" si="1131"/>
        <v>0</v>
      </c>
      <c r="CD1734" s="3">
        <f t="shared" si="1132"/>
        <v>0</v>
      </c>
      <c r="CE1734" s="3" t="str">
        <f t="shared" si="1133"/>
        <v/>
      </c>
      <c r="CF1734" s="3" t="e">
        <f>HLOOKUP(CE1734,'Valuation Data'!$D$2:$K$5,4,FALSE)</f>
        <v>#N/A</v>
      </c>
      <c r="CG1734" s="3">
        <f t="shared" si="1134"/>
        <v>2570</v>
      </c>
      <c r="CH1734" s="3" t="str">
        <f t="shared" si="1135"/>
        <v>No</v>
      </c>
      <c r="CI1734" s="3" t="str">
        <f>VLOOKUP(R1734,'Use Codes &amp; County Type'!A:D,4,FALSE)</f>
        <v>V</v>
      </c>
      <c r="CJ1734" s="3" t="str">
        <f t="shared" si="1136"/>
        <v>Yes</v>
      </c>
      <c r="CK1734" s="3" t="str">
        <f t="shared" si="1137"/>
        <v>No</v>
      </c>
      <c r="CL1734" s="3">
        <f t="shared" si="1138"/>
        <v>0</v>
      </c>
      <c r="CM1734" s="3">
        <f t="shared" si="1139"/>
        <v>0</v>
      </c>
      <c r="CN1734" s="3">
        <f t="shared" si="1140"/>
        <v>296.32</v>
      </c>
      <c r="CO1734" s="3">
        <f t="shared" si="1141"/>
        <v>-296.32</v>
      </c>
      <c r="CP1734" s="3">
        <f t="shared" si="1142"/>
        <v>0.11529961089494163</v>
      </c>
      <c r="CR1734" s="3" t="str">
        <f t="shared" si="1143"/>
        <v>No</v>
      </c>
      <c r="CV1734" s="3" t="str">
        <f t="shared" si="1144"/>
        <v>Lien&lt;$150</v>
      </c>
      <c r="CW1734" s="3">
        <f t="shared" si="1145"/>
        <v>1733</v>
      </c>
      <c r="CX1734" s="3">
        <f t="shared" si="1146"/>
        <v>74.08</v>
      </c>
      <c r="CY1734" s="3" t="str">
        <f t="shared" si="1147"/>
        <v>Ok</v>
      </c>
      <c r="CZ1734">
        <v>0</v>
      </c>
      <c r="DA1734">
        <v>0</v>
      </c>
    </row>
    <row r="1735" spans="1:105" x14ac:dyDescent="0.25">
      <c r="A1735">
        <v>1734</v>
      </c>
      <c r="B1735" t="s">
        <v>3</v>
      </c>
      <c r="C1735" t="s">
        <v>1843</v>
      </c>
      <c r="D1735">
        <v>1383.13</v>
      </c>
      <c r="E1735">
        <v>2017</v>
      </c>
      <c r="F1735">
        <v>1383.13</v>
      </c>
      <c r="G1735">
        <v>1383.13</v>
      </c>
      <c r="H1735" s="3">
        <f t="shared" si="1107"/>
        <v>0</v>
      </c>
      <c r="I1735">
        <v>96029</v>
      </c>
      <c r="J1735" t="s">
        <v>2736</v>
      </c>
      <c r="K1735" t="s">
        <v>2738</v>
      </c>
      <c r="L1735">
        <v>32034</v>
      </c>
      <c r="M1735" t="s">
        <v>4029</v>
      </c>
      <c r="N1735" t="s">
        <v>4761</v>
      </c>
      <c r="O1735">
        <v>-81.526524837382695</v>
      </c>
      <c r="P1735">
        <v>30.611477566557902</v>
      </c>
      <c r="Q1735" t="s">
        <v>6012</v>
      </c>
      <c r="R1735">
        <v>1</v>
      </c>
      <c r="S1735" t="s">
        <v>6539</v>
      </c>
      <c r="T1735">
        <v>1001</v>
      </c>
      <c r="U1735" t="s">
        <v>6582</v>
      </c>
      <c r="V1735">
        <v>2017</v>
      </c>
      <c r="W1735">
        <v>121628</v>
      </c>
      <c r="X1735">
        <v>2017</v>
      </c>
      <c r="Y1735">
        <v>168934</v>
      </c>
      <c r="Z1735">
        <v>1249.31</v>
      </c>
      <c r="AA1735" s="3">
        <f t="shared" si="1108"/>
        <v>0.90324842928719629</v>
      </c>
      <c r="AH1735" t="s">
        <v>6616</v>
      </c>
      <c r="AI1735" t="s">
        <v>6618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 s="3" t="str">
        <f t="shared" si="1109"/>
        <v>No</v>
      </c>
      <c r="AQ1735" s="3" t="str">
        <f t="shared" si="1110"/>
        <v>No</v>
      </c>
      <c r="AR1735" s="3" t="str">
        <f t="shared" si="1111"/>
        <v>No</v>
      </c>
      <c r="AS1735">
        <v>0</v>
      </c>
      <c r="AT1735">
        <v>0</v>
      </c>
      <c r="AU1735">
        <v>70000</v>
      </c>
      <c r="AV1735" t="s">
        <v>6632</v>
      </c>
      <c r="AW1735">
        <v>0</v>
      </c>
      <c r="AX1735">
        <v>0</v>
      </c>
      <c r="AY1735" t="s">
        <v>6634</v>
      </c>
      <c r="AZ1735">
        <v>0</v>
      </c>
      <c r="BA1735">
        <v>0</v>
      </c>
      <c r="BB1735" t="s">
        <v>6617</v>
      </c>
      <c r="BC1735" t="s">
        <v>6616</v>
      </c>
      <c r="BD1735" s="4" t="str">
        <f t="shared" si="1112"/>
        <v>No</v>
      </c>
      <c r="BE1735" t="s">
        <v>6640</v>
      </c>
      <c r="BF1735" s="3" t="str">
        <f t="shared" si="1113"/>
        <v>No</v>
      </c>
      <c r="BG1735" t="s">
        <v>6645</v>
      </c>
      <c r="BH1735" s="3" t="str">
        <f t="shared" si="1114"/>
        <v>96029 PARLIAMENT DR</v>
      </c>
      <c r="BI1735" s="3" t="str">
        <f t="shared" si="1115"/>
        <v>Fernandina Beach</v>
      </c>
      <c r="BJ1735" s="3" t="str">
        <f t="shared" si="1116"/>
        <v>Florida</v>
      </c>
      <c r="BK1735" s="3">
        <f t="shared" si="1117"/>
        <v>32034</v>
      </c>
      <c r="BL1735" s="3" t="str">
        <f t="shared" si="1118"/>
        <v>96029 PARLIAMENT DR FERNANDINA BEACH FL 32034</v>
      </c>
      <c r="BM1735" s="3" t="str">
        <f t="shared" si="1119"/>
        <v>L</v>
      </c>
      <c r="BN1735" s="3" t="str">
        <f t="shared" si="1120"/>
        <v>Pass</v>
      </c>
      <c r="BO1735" s="3" t="str">
        <f t="shared" si="1121"/>
        <v>No</v>
      </c>
      <c r="BP1735" s="3" t="str">
        <f t="shared" si="1122"/>
        <v>FV&lt;$10K</v>
      </c>
      <c r="BQ1735" t="s">
        <v>6650</v>
      </c>
      <c r="BR1735" s="3" t="str">
        <f t="shared" si="1123"/>
        <v>No, &lt; $20K Lien</v>
      </c>
      <c r="BS1735" s="3" t="str">
        <f t="shared" si="1124"/>
        <v>No, Lien &lt; $20K</v>
      </c>
      <c r="BT1735" t="s">
        <v>6650</v>
      </c>
      <c r="BU1735" s="3" t="str">
        <f t="shared" si="1125"/>
        <v>No</v>
      </c>
      <c r="BV1735" s="3" t="str">
        <f t="shared" si="1126"/>
        <v>No</v>
      </c>
      <c r="BW1735" s="3">
        <f t="shared" si="1127"/>
        <v>0</v>
      </c>
      <c r="BX1735" s="3" t="str">
        <f t="shared" si="1128"/>
        <v>No</v>
      </c>
      <c r="BY1735" s="3">
        <f t="shared" si="1129"/>
        <v>121628</v>
      </c>
      <c r="BZ1735">
        <v>1</v>
      </c>
      <c r="CA1735" s="3">
        <f t="shared" si="1130"/>
        <v>121628</v>
      </c>
      <c r="CC1735" s="3">
        <f t="shared" si="1131"/>
        <v>0</v>
      </c>
      <c r="CD1735" s="3">
        <f t="shared" si="1132"/>
        <v>0</v>
      </c>
      <c r="CE1735" s="3" t="str">
        <f t="shared" si="1133"/>
        <v/>
      </c>
      <c r="CF1735" s="3" t="e">
        <f>HLOOKUP(CE1735,'Valuation Data'!$D$2:$K$5,4,FALSE)</f>
        <v>#N/A</v>
      </c>
      <c r="CG1735" s="3">
        <f t="shared" si="1134"/>
        <v>121628</v>
      </c>
      <c r="CH1735" s="3" t="str">
        <f t="shared" si="1135"/>
        <v>No</v>
      </c>
      <c r="CI1735" s="3" t="str">
        <f>VLOOKUP(R1735,'Use Codes &amp; County Type'!A:D,4,FALSE)</f>
        <v>S</v>
      </c>
      <c r="CJ1735" s="3" t="str">
        <f t="shared" si="1136"/>
        <v>No</v>
      </c>
      <c r="CK1735" s="3" t="str">
        <f t="shared" si="1137"/>
        <v>Yes</v>
      </c>
      <c r="CL1735" s="3">
        <f t="shared" si="1138"/>
        <v>0.67</v>
      </c>
      <c r="CM1735" s="3">
        <f t="shared" si="1139"/>
        <v>81490.760000000009</v>
      </c>
      <c r="CN1735" s="3">
        <f t="shared" si="1140"/>
        <v>5532.52</v>
      </c>
      <c r="CO1735" s="3">
        <f t="shared" si="1141"/>
        <v>75958.240000000005</v>
      </c>
      <c r="CP1735" s="3">
        <f t="shared" si="1142"/>
        <v>4.5487223336731678E-2</v>
      </c>
      <c r="CR1735" s="3" t="str">
        <f t="shared" si="1143"/>
        <v>No</v>
      </c>
      <c r="CV1735" s="3" t="str">
        <f t="shared" si="1144"/>
        <v>*Bid</v>
      </c>
      <c r="CW1735" s="3">
        <f t="shared" si="1145"/>
        <v>1734</v>
      </c>
      <c r="CX1735" s="3">
        <f t="shared" si="1146"/>
        <v>1383.13</v>
      </c>
      <c r="CY1735" s="3" t="str">
        <f t="shared" si="1147"/>
        <v>Ok</v>
      </c>
      <c r="CZ1735">
        <v>0</v>
      </c>
      <c r="DA1735">
        <v>0</v>
      </c>
    </row>
    <row r="1736" spans="1:105" x14ac:dyDescent="0.25">
      <c r="A1736">
        <v>1735</v>
      </c>
      <c r="B1736" t="s">
        <v>3</v>
      </c>
      <c r="C1736" t="s">
        <v>1844</v>
      </c>
      <c r="D1736">
        <v>1410.99</v>
      </c>
      <c r="E1736">
        <v>2017</v>
      </c>
      <c r="F1736">
        <v>1410.99</v>
      </c>
      <c r="G1736">
        <v>1410.99</v>
      </c>
      <c r="H1736" s="3">
        <f t="shared" si="1107"/>
        <v>0</v>
      </c>
      <c r="I1736">
        <v>95139</v>
      </c>
      <c r="J1736" t="s">
        <v>2736</v>
      </c>
      <c r="K1736" t="s">
        <v>2738</v>
      </c>
      <c r="L1736">
        <v>32034</v>
      </c>
      <c r="M1736" t="s">
        <v>4030</v>
      </c>
      <c r="N1736" t="s">
        <v>4761</v>
      </c>
      <c r="O1736">
        <v>-81.511289357631696</v>
      </c>
      <c r="P1736">
        <v>30.590201314741702</v>
      </c>
      <c r="Q1736" t="s">
        <v>6013</v>
      </c>
      <c r="R1736">
        <v>2</v>
      </c>
      <c r="S1736" t="s">
        <v>6535</v>
      </c>
      <c r="T1736">
        <v>1006</v>
      </c>
      <c r="U1736" t="s">
        <v>6578</v>
      </c>
      <c r="V1736">
        <v>2017</v>
      </c>
      <c r="W1736">
        <v>108341</v>
      </c>
      <c r="X1736">
        <v>2017</v>
      </c>
      <c r="Y1736">
        <v>122165</v>
      </c>
      <c r="Z1736">
        <v>1275.07</v>
      </c>
      <c r="AA1736" s="3">
        <f t="shared" si="1108"/>
        <v>0.90367047250512045</v>
      </c>
      <c r="AB1736" t="s">
        <v>6616</v>
      </c>
      <c r="AC1736" t="s">
        <v>6616</v>
      </c>
      <c r="AI1736" t="s">
        <v>6618</v>
      </c>
      <c r="AJ1736" t="s">
        <v>6618</v>
      </c>
      <c r="AK1736" t="s">
        <v>6618</v>
      </c>
      <c r="AL1736" t="s">
        <v>6618</v>
      </c>
      <c r="AM1736">
        <v>0</v>
      </c>
      <c r="AN1736">
        <v>0</v>
      </c>
      <c r="AO1736">
        <v>0</v>
      </c>
      <c r="AP1736" s="3" t="str">
        <f t="shared" si="1109"/>
        <v>No</v>
      </c>
      <c r="AQ1736" s="3" t="str">
        <f t="shared" si="1110"/>
        <v>No</v>
      </c>
      <c r="AR1736" s="3" t="str">
        <f t="shared" si="1111"/>
        <v>No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 t="s">
        <v>6634</v>
      </c>
      <c r="AZ1736" t="s">
        <v>6639</v>
      </c>
      <c r="BA1736">
        <v>1</v>
      </c>
      <c r="BB1736" t="s">
        <v>6617</v>
      </c>
      <c r="BC1736" t="s">
        <v>6616</v>
      </c>
      <c r="BD1736" s="4" t="str">
        <f t="shared" si="1112"/>
        <v>No</v>
      </c>
      <c r="BE1736" t="s">
        <v>6640</v>
      </c>
      <c r="BF1736" s="3" t="str">
        <f t="shared" si="1113"/>
        <v>No</v>
      </c>
      <c r="BG1736" t="s">
        <v>6645</v>
      </c>
      <c r="BH1736" s="3" t="str">
        <f t="shared" si="1114"/>
        <v>95139 RANCH WAY</v>
      </c>
      <c r="BI1736" s="3" t="str">
        <f t="shared" si="1115"/>
        <v>Fernandina Beach</v>
      </c>
      <c r="BJ1736" s="3" t="str">
        <f t="shared" si="1116"/>
        <v>Florida</v>
      </c>
      <c r="BK1736" s="3">
        <f t="shared" si="1117"/>
        <v>32034</v>
      </c>
      <c r="BL1736" s="3" t="str">
        <f t="shared" si="1118"/>
        <v>95139 RANCH WAY FERNANDINA BEACH FL 32034</v>
      </c>
      <c r="BM1736" s="3" t="str">
        <f t="shared" si="1119"/>
        <v/>
      </c>
      <c r="BN1736" s="3" t="str">
        <f t="shared" si="1120"/>
        <v>Pass</v>
      </c>
      <c r="BO1736" s="3" t="str">
        <f t="shared" si="1121"/>
        <v>No</v>
      </c>
      <c r="BP1736" s="3" t="str">
        <f t="shared" si="1122"/>
        <v>FV&lt;$10K</v>
      </c>
      <c r="BQ1736" t="s">
        <v>6650</v>
      </c>
      <c r="BR1736" s="3" t="str">
        <f t="shared" si="1123"/>
        <v>No, &lt; $20K Lien</v>
      </c>
      <c r="BS1736" s="3" t="str">
        <f t="shared" si="1124"/>
        <v>No, Lien &lt; $20K</v>
      </c>
      <c r="BT1736" t="s">
        <v>6650</v>
      </c>
      <c r="BU1736" s="3" t="str">
        <f t="shared" si="1125"/>
        <v>No</v>
      </c>
      <c r="BV1736" s="3" t="str">
        <f t="shared" si="1126"/>
        <v>No</v>
      </c>
      <c r="BW1736" s="3">
        <f t="shared" si="1127"/>
        <v>1</v>
      </c>
      <c r="BX1736" s="3" t="str">
        <f t="shared" si="1128"/>
        <v>No</v>
      </c>
      <c r="BY1736" s="3">
        <f t="shared" si="1129"/>
        <v>108341</v>
      </c>
      <c r="BZ1736">
        <v>1</v>
      </c>
      <c r="CA1736" s="3">
        <f t="shared" si="1130"/>
        <v>108341</v>
      </c>
      <c r="CC1736" s="3">
        <f t="shared" si="1131"/>
        <v>0</v>
      </c>
      <c r="CD1736" s="3">
        <f t="shared" si="1132"/>
        <v>0</v>
      </c>
      <c r="CE1736" s="3" t="str">
        <f t="shared" si="1133"/>
        <v/>
      </c>
      <c r="CF1736" s="3" t="e">
        <f>HLOOKUP(CE1736,'Valuation Data'!$D$2:$K$5,4,FALSE)</f>
        <v>#N/A</v>
      </c>
      <c r="CG1736" s="3">
        <f t="shared" si="1134"/>
        <v>108341</v>
      </c>
      <c r="CH1736" s="3" t="str">
        <f t="shared" si="1135"/>
        <v>No</v>
      </c>
      <c r="CI1736" s="3" t="str">
        <f>VLOOKUP(R1736,'Use Codes &amp; County Type'!A:D,4,FALSE)</f>
        <v>R</v>
      </c>
      <c r="CJ1736" s="3" t="str">
        <f t="shared" si="1136"/>
        <v>No</v>
      </c>
      <c r="CK1736" s="3" t="str">
        <f t="shared" si="1137"/>
        <v>Yes</v>
      </c>
      <c r="CL1736" s="3">
        <f t="shared" si="1138"/>
        <v>0.67</v>
      </c>
      <c r="CM1736" s="3">
        <f t="shared" si="1139"/>
        <v>72588.47</v>
      </c>
      <c r="CN1736" s="3">
        <f t="shared" si="1140"/>
        <v>7054.95</v>
      </c>
      <c r="CO1736" s="3">
        <f t="shared" si="1141"/>
        <v>65533.520000000004</v>
      </c>
      <c r="CP1736" s="3">
        <f t="shared" si="1142"/>
        <v>6.5118007033348413E-2</v>
      </c>
      <c r="CR1736" s="3" t="str">
        <f t="shared" si="1143"/>
        <v>No</v>
      </c>
      <c r="CV1736" s="3" t="str">
        <f t="shared" si="1144"/>
        <v>*Bid</v>
      </c>
      <c r="CW1736" s="3">
        <f t="shared" si="1145"/>
        <v>1735</v>
      </c>
      <c r="CX1736" s="3">
        <f t="shared" si="1146"/>
        <v>1410.99</v>
      </c>
      <c r="CY1736" s="3" t="str">
        <f t="shared" si="1147"/>
        <v>Ok</v>
      </c>
      <c r="CZ1736">
        <v>0</v>
      </c>
      <c r="DA1736">
        <v>0</v>
      </c>
    </row>
    <row r="1737" spans="1:105" x14ac:dyDescent="0.25">
      <c r="A1737">
        <v>1736</v>
      </c>
      <c r="B1737" t="s">
        <v>3</v>
      </c>
      <c r="C1737" t="s">
        <v>1845</v>
      </c>
      <c r="D1737">
        <v>1341.8</v>
      </c>
      <c r="E1737">
        <v>2017</v>
      </c>
      <c r="F1737">
        <v>1341.8</v>
      </c>
      <c r="G1737">
        <v>1341.8</v>
      </c>
      <c r="H1737" s="3">
        <f t="shared" si="1107"/>
        <v>0</v>
      </c>
      <c r="J1737" t="s">
        <v>2736</v>
      </c>
      <c r="K1737" t="s">
        <v>2738</v>
      </c>
      <c r="L1737">
        <v>32034</v>
      </c>
      <c r="M1737" t="s">
        <v>3998</v>
      </c>
      <c r="N1737" t="s">
        <v>4761</v>
      </c>
      <c r="O1737">
        <v>-81.523176500000005</v>
      </c>
      <c r="P1737">
        <v>30.594887</v>
      </c>
      <c r="Q1737" t="s">
        <v>6014</v>
      </c>
      <c r="R1737">
        <v>0</v>
      </c>
      <c r="S1737" t="s">
        <v>6538</v>
      </c>
      <c r="T1737">
        <v>8001</v>
      </c>
      <c r="U1737" t="s">
        <v>6581</v>
      </c>
      <c r="V1737">
        <v>2017</v>
      </c>
      <c r="W1737">
        <v>80000</v>
      </c>
      <c r="X1737">
        <v>2017</v>
      </c>
      <c r="Y1737">
        <v>80000</v>
      </c>
      <c r="Z1737">
        <v>1211.0999999999999</v>
      </c>
      <c r="AA1737" s="3">
        <f t="shared" si="1108"/>
        <v>0.90259353107765683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 s="3" t="str">
        <f t="shared" si="1109"/>
        <v>No</v>
      </c>
      <c r="AQ1737" s="3" t="str">
        <f t="shared" si="1110"/>
        <v>No</v>
      </c>
      <c r="AR1737" s="3" t="str">
        <f t="shared" si="1111"/>
        <v>No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 t="s">
        <v>6634</v>
      </c>
      <c r="AZ1737">
        <v>0</v>
      </c>
      <c r="BA1737">
        <v>0</v>
      </c>
      <c r="BB1737" t="s">
        <v>6616</v>
      </c>
      <c r="BC1737">
        <v>0</v>
      </c>
      <c r="BD1737" s="4" t="str">
        <f t="shared" si="1112"/>
        <v>No</v>
      </c>
      <c r="BE1737" t="s">
        <v>6640</v>
      </c>
      <c r="BF1737" s="3" t="str">
        <f t="shared" si="1113"/>
        <v>No</v>
      </c>
      <c r="BG1737" t="s">
        <v>6645</v>
      </c>
      <c r="BH1737" s="3" t="str">
        <f t="shared" si="1114"/>
        <v>AMELIA CONCOURSE</v>
      </c>
      <c r="BI1737" s="3" t="str">
        <f t="shared" si="1115"/>
        <v>Fernandina Beach</v>
      </c>
      <c r="BJ1737" s="3" t="str">
        <f t="shared" si="1116"/>
        <v>Florida</v>
      </c>
      <c r="BK1737" s="3">
        <f t="shared" si="1117"/>
        <v>32034</v>
      </c>
      <c r="BL1737" s="3" t="str">
        <f t="shared" si="1118"/>
        <v>AMELIA CONCOURSE FERNANDINA BEACH FL 32034</v>
      </c>
      <c r="BM1737" s="3" t="str">
        <f t="shared" si="1119"/>
        <v/>
      </c>
      <c r="BN1737" s="3" t="str">
        <f t="shared" si="1120"/>
        <v>Pass</v>
      </c>
      <c r="BO1737" s="3" t="str">
        <f t="shared" si="1121"/>
        <v>No</v>
      </c>
      <c r="BP1737" s="3" t="str">
        <f t="shared" si="1122"/>
        <v>FV&lt;$10K</v>
      </c>
      <c r="BQ1737" t="s">
        <v>6650</v>
      </c>
      <c r="BR1737" s="3" t="str">
        <f t="shared" si="1123"/>
        <v>No, &lt; $20K Lien</v>
      </c>
      <c r="BS1737" s="3" t="str">
        <f t="shared" si="1124"/>
        <v>No, Lien &lt; $20K</v>
      </c>
      <c r="BT1737" t="s">
        <v>6650</v>
      </c>
      <c r="BU1737" s="3" t="str">
        <f t="shared" si="1125"/>
        <v>No</v>
      </c>
      <c r="BV1737" s="3" t="str">
        <f t="shared" si="1126"/>
        <v>No</v>
      </c>
      <c r="BW1737" s="3">
        <f t="shared" si="1127"/>
        <v>0</v>
      </c>
      <c r="BX1737" s="3" t="str">
        <f t="shared" si="1128"/>
        <v>No</v>
      </c>
      <c r="BY1737" s="3">
        <f t="shared" si="1129"/>
        <v>80000</v>
      </c>
      <c r="BZ1737">
        <v>1</v>
      </c>
      <c r="CA1737" s="3">
        <f t="shared" si="1130"/>
        <v>80000</v>
      </c>
      <c r="CC1737" s="3">
        <f t="shared" si="1131"/>
        <v>0</v>
      </c>
      <c r="CD1737" s="3">
        <f t="shared" si="1132"/>
        <v>0</v>
      </c>
      <c r="CE1737" s="3" t="str">
        <f t="shared" si="1133"/>
        <v/>
      </c>
      <c r="CF1737" s="3" t="e">
        <f>HLOOKUP(CE1737,'Valuation Data'!$D$2:$K$5,4,FALSE)</f>
        <v>#N/A</v>
      </c>
      <c r="CG1737" s="3">
        <f t="shared" si="1134"/>
        <v>80000</v>
      </c>
      <c r="CH1737" s="3" t="str">
        <f t="shared" si="1135"/>
        <v>No</v>
      </c>
      <c r="CI1737" s="3" t="str">
        <f>VLOOKUP(R1737,'Use Codes &amp; County Type'!A:D,4,FALSE)</f>
        <v>V</v>
      </c>
      <c r="CJ1737" s="3" t="str">
        <f t="shared" si="1136"/>
        <v>Yes</v>
      </c>
      <c r="CK1737" s="3" t="str">
        <f t="shared" si="1137"/>
        <v>No</v>
      </c>
      <c r="CL1737" s="3">
        <f t="shared" si="1138"/>
        <v>0</v>
      </c>
      <c r="CM1737" s="3">
        <f t="shared" si="1139"/>
        <v>0</v>
      </c>
      <c r="CN1737" s="3">
        <f t="shared" si="1140"/>
        <v>5367.2</v>
      </c>
      <c r="CO1737" s="3">
        <f t="shared" si="1141"/>
        <v>-5367.2</v>
      </c>
      <c r="CP1737" s="3">
        <f t="shared" si="1142"/>
        <v>6.7089999999999997E-2</v>
      </c>
      <c r="CR1737" s="3" t="str">
        <f t="shared" si="1143"/>
        <v>No</v>
      </c>
      <c r="CV1737" s="3" t="str">
        <f t="shared" si="1144"/>
        <v>Vacant, No Sales Data</v>
      </c>
      <c r="CW1737" s="3">
        <f t="shared" si="1145"/>
        <v>1736</v>
      </c>
      <c r="CX1737" s="3">
        <f t="shared" si="1146"/>
        <v>1341.8</v>
      </c>
      <c r="CY1737" s="3" t="str">
        <f t="shared" si="1147"/>
        <v>Ok</v>
      </c>
      <c r="CZ1737">
        <v>0</v>
      </c>
      <c r="DA1737">
        <v>0</v>
      </c>
    </row>
    <row r="1738" spans="1:105" x14ac:dyDescent="0.25">
      <c r="A1738">
        <v>1737</v>
      </c>
      <c r="B1738" t="s">
        <v>3</v>
      </c>
      <c r="C1738" t="s">
        <v>1846</v>
      </c>
      <c r="D1738">
        <v>686.07</v>
      </c>
      <c r="E1738">
        <v>2017</v>
      </c>
      <c r="F1738">
        <v>686.07</v>
      </c>
      <c r="G1738">
        <v>686.07</v>
      </c>
      <c r="H1738" s="3">
        <f t="shared" si="1107"/>
        <v>0</v>
      </c>
      <c r="I1738">
        <v>95199</v>
      </c>
      <c r="J1738" t="s">
        <v>2736</v>
      </c>
      <c r="K1738" t="s">
        <v>2738</v>
      </c>
      <c r="L1738">
        <v>32034</v>
      </c>
      <c r="M1738" t="s">
        <v>4031</v>
      </c>
      <c r="N1738" t="s">
        <v>4761</v>
      </c>
      <c r="O1738">
        <v>-81.519737704572805</v>
      </c>
      <c r="P1738">
        <v>30.597012824128001</v>
      </c>
      <c r="Q1738" t="s">
        <v>6015</v>
      </c>
      <c r="R1738">
        <v>2</v>
      </c>
      <c r="S1738" t="s">
        <v>6535</v>
      </c>
      <c r="T1738">
        <v>1006</v>
      </c>
      <c r="U1738" t="s">
        <v>6578</v>
      </c>
      <c r="V1738">
        <v>2017</v>
      </c>
      <c r="W1738">
        <v>79054</v>
      </c>
      <c r="X1738">
        <v>2017</v>
      </c>
      <c r="Y1738">
        <v>95864</v>
      </c>
      <c r="Z1738">
        <v>604.78</v>
      </c>
      <c r="AA1738" s="3">
        <f t="shared" si="1108"/>
        <v>0.88151354818021477</v>
      </c>
      <c r="AB1738" t="s">
        <v>6616</v>
      </c>
      <c r="AC1738" t="s">
        <v>6616</v>
      </c>
      <c r="AD1738" t="s">
        <v>6616</v>
      </c>
      <c r="AE1738" t="s">
        <v>6616</v>
      </c>
      <c r="AG1738" t="s">
        <v>6616</v>
      </c>
      <c r="AI1738" t="s">
        <v>6618</v>
      </c>
      <c r="AJ1738" t="s">
        <v>6618</v>
      </c>
      <c r="AK1738" t="s">
        <v>6618</v>
      </c>
      <c r="AL1738" t="s">
        <v>6618</v>
      </c>
      <c r="AM1738" t="s">
        <v>6618</v>
      </c>
      <c r="AN1738" t="s">
        <v>6618</v>
      </c>
      <c r="AO1738" t="s">
        <v>6618</v>
      </c>
      <c r="AP1738" s="3" t="str">
        <f t="shared" si="1109"/>
        <v>No</v>
      </c>
      <c r="AQ1738" s="3" t="str">
        <f t="shared" si="1110"/>
        <v>No</v>
      </c>
      <c r="AR1738" s="3" t="str">
        <f t="shared" si="1111"/>
        <v>No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 t="s">
        <v>6634</v>
      </c>
      <c r="AZ1738" t="s">
        <v>6638</v>
      </c>
      <c r="BA1738">
        <v>1</v>
      </c>
      <c r="BB1738" t="s">
        <v>6617</v>
      </c>
      <c r="BC1738" t="s">
        <v>6616</v>
      </c>
      <c r="BD1738" s="4" t="str">
        <f t="shared" si="1112"/>
        <v>No</v>
      </c>
      <c r="BE1738" t="s">
        <v>6640</v>
      </c>
      <c r="BF1738" s="3" t="str">
        <f t="shared" si="1113"/>
        <v>No</v>
      </c>
      <c r="BG1738" t="s">
        <v>6645</v>
      </c>
      <c r="BH1738" s="3" t="str">
        <f t="shared" si="1114"/>
        <v>95199 MARC ANTHONY RD</v>
      </c>
      <c r="BI1738" s="3" t="str">
        <f t="shared" si="1115"/>
        <v>Fernandina Beach</v>
      </c>
      <c r="BJ1738" s="3" t="str">
        <f t="shared" si="1116"/>
        <v>Florida</v>
      </c>
      <c r="BK1738" s="3">
        <f t="shared" si="1117"/>
        <v>32034</v>
      </c>
      <c r="BL1738" s="3" t="str">
        <f t="shared" si="1118"/>
        <v>95199 MARC ANTHONY RD FERNANDINA BEACH FL 32034</v>
      </c>
      <c r="BM1738" s="3" t="str">
        <f t="shared" si="1119"/>
        <v/>
      </c>
      <c r="BN1738" s="3" t="str">
        <f t="shared" si="1120"/>
        <v>Pass</v>
      </c>
      <c r="BO1738" s="3" t="str">
        <f t="shared" si="1121"/>
        <v>No</v>
      </c>
      <c r="BP1738" s="3" t="str">
        <f t="shared" si="1122"/>
        <v>FV&lt;$10K</v>
      </c>
      <c r="BQ1738" t="s">
        <v>6650</v>
      </c>
      <c r="BR1738" s="3" t="str">
        <f t="shared" si="1123"/>
        <v>No, &lt; $20K Lien</v>
      </c>
      <c r="BS1738" s="3" t="str">
        <f t="shared" si="1124"/>
        <v>No, Lien &lt; $20K</v>
      </c>
      <c r="BT1738" t="s">
        <v>6650</v>
      </c>
      <c r="BU1738" s="3" t="str">
        <f t="shared" si="1125"/>
        <v>No</v>
      </c>
      <c r="BV1738" s="3" t="str">
        <f t="shared" si="1126"/>
        <v>No</v>
      </c>
      <c r="BW1738" s="3">
        <f t="shared" si="1127"/>
        <v>1</v>
      </c>
      <c r="BX1738" s="3" t="str">
        <f t="shared" si="1128"/>
        <v>No</v>
      </c>
      <c r="BY1738" s="3">
        <f t="shared" si="1129"/>
        <v>79054</v>
      </c>
      <c r="BZ1738">
        <v>1</v>
      </c>
      <c r="CA1738" s="3">
        <f t="shared" si="1130"/>
        <v>79054</v>
      </c>
      <c r="CC1738" s="3">
        <f t="shared" si="1131"/>
        <v>0</v>
      </c>
      <c r="CD1738" s="3">
        <f t="shared" si="1132"/>
        <v>0</v>
      </c>
      <c r="CE1738" s="3" t="str">
        <f t="shared" si="1133"/>
        <v/>
      </c>
      <c r="CF1738" s="3" t="e">
        <f>HLOOKUP(CE1738,'Valuation Data'!$D$2:$K$5,4,FALSE)</f>
        <v>#N/A</v>
      </c>
      <c r="CG1738" s="3">
        <f t="shared" si="1134"/>
        <v>79054</v>
      </c>
      <c r="CH1738" s="3" t="str">
        <f t="shared" si="1135"/>
        <v>No</v>
      </c>
      <c r="CI1738" s="3" t="str">
        <f>VLOOKUP(R1738,'Use Codes &amp; County Type'!A:D,4,FALSE)</f>
        <v>R</v>
      </c>
      <c r="CJ1738" s="3" t="str">
        <f t="shared" si="1136"/>
        <v>No</v>
      </c>
      <c r="CK1738" s="3" t="str">
        <f t="shared" si="1137"/>
        <v>Yes</v>
      </c>
      <c r="CL1738" s="3">
        <f t="shared" si="1138"/>
        <v>0.67</v>
      </c>
      <c r="CM1738" s="3">
        <f t="shared" si="1139"/>
        <v>52966.18</v>
      </c>
      <c r="CN1738" s="3">
        <f t="shared" si="1140"/>
        <v>3430.3500000000004</v>
      </c>
      <c r="CO1738" s="3">
        <f t="shared" si="1141"/>
        <v>49535.83</v>
      </c>
      <c r="CP1738" s="3">
        <f t="shared" si="1142"/>
        <v>4.3392491208541002E-2</v>
      </c>
      <c r="CR1738" s="3" t="str">
        <f t="shared" si="1143"/>
        <v>No</v>
      </c>
      <c r="CV1738" s="3" t="str">
        <f t="shared" si="1144"/>
        <v>*Bid</v>
      </c>
      <c r="CW1738" s="3">
        <f t="shared" si="1145"/>
        <v>1737</v>
      </c>
      <c r="CX1738" s="3">
        <f t="shared" si="1146"/>
        <v>686.07</v>
      </c>
      <c r="CY1738" s="3" t="str">
        <f t="shared" si="1147"/>
        <v>Ok</v>
      </c>
      <c r="CZ1738">
        <v>0</v>
      </c>
      <c r="DA1738">
        <v>0</v>
      </c>
    </row>
    <row r="1739" spans="1:105" x14ac:dyDescent="0.25">
      <c r="A1739">
        <v>1738</v>
      </c>
      <c r="B1739" t="s">
        <v>3</v>
      </c>
      <c r="C1739" t="s">
        <v>1847</v>
      </c>
      <c r="D1739">
        <v>4351.1099999999997</v>
      </c>
      <c r="E1739">
        <v>2017</v>
      </c>
      <c r="F1739">
        <v>4351.1099999999997</v>
      </c>
      <c r="G1739">
        <v>4351.1099999999997</v>
      </c>
      <c r="H1739" s="3">
        <f t="shared" si="1107"/>
        <v>0</v>
      </c>
      <c r="I1739">
        <v>85352</v>
      </c>
      <c r="J1739" t="s">
        <v>2736</v>
      </c>
      <c r="K1739" t="s">
        <v>2738</v>
      </c>
      <c r="L1739">
        <v>32034</v>
      </c>
      <c r="M1739" t="s">
        <v>4032</v>
      </c>
      <c r="N1739" t="s">
        <v>4761</v>
      </c>
      <c r="O1739">
        <v>-81.538784826930296</v>
      </c>
      <c r="P1739">
        <v>30.593173509911701</v>
      </c>
      <c r="Q1739" t="s">
        <v>6016</v>
      </c>
      <c r="R1739">
        <v>1</v>
      </c>
      <c r="S1739" t="s">
        <v>6539</v>
      </c>
      <c r="T1739">
        <v>1001</v>
      </c>
      <c r="U1739" t="s">
        <v>6582</v>
      </c>
      <c r="V1739">
        <v>2017</v>
      </c>
      <c r="W1739">
        <v>174319</v>
      </c>
      <c r="X1739">
        <v>2017</v>
      </c>
      <c r="Y1739">
        <v>174319</v>
      </c>
      <c r="Z1739">
        <v>3993.63</v>
      </c>
      <c r="AA1739" s="3">
        <f t="shared" si="1108"/>
        <v>0.91784165419858388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 s="3" t="str">
        <f t="shared" si="1109"/>
        <v>No</v>
      </c>
      <c r="AQ1739" s="3" t="str">
        <f t="shared" si="1110"/>
        <v>No</v>
      </c>
      <c r="AR1739" s="3" t="str">
        <f t="shared" si="1111"/>
        <v>No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 t="s">
        <v>6634</v>
      </c>
      <c r="AZ1739">
        <v>0</v>
      </c>
      <c r="BA1739">
        <v>0</v>
      </c>
      <c r="BB1739" t="s">
        <v>6617</v>
      </c>
      <c r="BC1739">
        <v>0</v>
      </c>
      <c r="BD1739" s="4" t="str">
        <f t="shared" si="1112"/>
        <v>No</v>
      </c>
      <c r="BE1739" t="s">
        <v>6640</v>
      </c>
      <c r="BF1739" s="3" t="str">
        <f t="shared" si="1113"/>
        <v>No</v>
      </c>
      <c r="BG1739" t="s">
        <v>6648</v>
      </c>
      <c r="BH1739" s="3" t="str">
        <f t="shared" si="1114"/>
        <v>85352 AMARYLLIS CT</v>
      </c>
      <c r="BI1739" s="3" t="str">
        <f t="shared" si="1115"/>
        <v>Fernandina Beach</v>
      </c>
      <c r="BJ1739" s="3" t="str">
        <f t="shared" si="1116"/>
        <v>Florida</v>
      </c>
      <c r="BK1739" s="3">
        <f t="shared" si="1117"/>
        <v>32034</v>
      </c>
      <c r="BL1739" s="3" t="str">
        <f t="shared" si="1118"/>
        <v>85352 AMARYLLIS CT FERNANDINA BEACH FL 32034</v>
      </c>
      <c r="BM1739" s="3" t="str">
        <f t="shared" si="1119"/>
        <v/>
      </c>
      <c r="BN1739" s="3" t="str">
        <f t="shared" si="1120"/>
        <v>Pass</v>
      </c>
      <c r="BO1739" s="3" t="str">
        <f t="shared" si="1121"/>
        <v>No</v>
      </c>
      <c r="BP1739" s="3" t="str">
        <f t="shared" si="1122"/>
        <v>FV&lt;$10K</v>
      </c>
      <c r="BQ1739" t="s">
        <v>6650</v>
      </c>
      <c r="BR1739" s="3" t="str">
        <f t="shared" si="1123"/>
        <v>No, &lt; $20K Lien</v>
      </c>
      <c r="BS1739" s="3" t="str">
        <f t="shared" si="1124"/>
        <v>No, Lien &lt; $20K</v>
      </c>
      <c r="BT1739" t="s">
        <v>6650</v>
      </c>
      <c r="BU1739" s="3" t="str">
        <f t="shared" si="1125"/>
        <v>No</v>
      </c>
      <c r="BV1739" s="3" t="str">
        <f t="shared" si="1126"/>
        <v>No</v>
      </c>
      <c r="BW1739" s="3">
        <f t="shared" si="1127"/>
        <v>0</v>
      </c>
      <c r="BX1739" s="3" t="str">
        <f t="shared" si="1128"/>
        <v>No</v>
      </c>
      <c r="BY1739" s="3">
        <f t="shared" si="1129"/>
        <v>174319</v>
      </c>
      <c r="BZ1739">
        <v>1</v>
      </c>
      <c r="CA1739" s="3">
        <f t="shared" si="1130"/>
        <v>174319</v>
      </c>
      <c r="CC1739" s="3">
        <f t="shared" si="1131"/>
        <v>0</v>
      </c>
      <c r="CD1739" s="3">
        <f t="shared" si="1132"/>
        <v>0</v>
      </c>
      <c r="CE1739" s="3" t="str">
        <f t="shared" si="1133"/>
        <v/>
      </c>
      <c r="CF1739" s="3" t="e">
        <f>HLOOKUP(CE1739,'Valuation Data'!$D$2:$K$5,4,FALSE)</f>
        <v>#N/A</v>
      </c>
      <c r="CG1739" s="3">
        <f t="shared" si="1134"/>
        <v>174319</v>
      </c>
      <c r="CH1739" s="3" t="str">
        <f t="shared" si="1135"/>
        <v>No</v>
      </c>
      <c r="CI1739" s="3" t="str">
        <f>VLOOKUP(R1739,'Use Codes &amp; County Type'!A:D,4,FALSE)</f>
        <v>S</v>
      </c>
      <c r="CJ1739" s="3" t="str">
        <f t="shared" si="1136"/>
        <v>No</v>
      </c>
      <c r="CK1739" s="3" t="str">
        <f t="shared" si="1137"/>
        <v>Yes</v>
      </c>
      <c r="CL1739" s="3">
        <f t="shared" si="1138"/>
        <v>0.67</v>
      </c>
      <c r="CM1739" s="3">
        <f t="shared" si="1139"/>
        <v>116793.73000000001</v>
      </c>
      <c r="CN1739" s="3">
        <f t="shared" si="1140"/>
        <v>17404.439999999999</v>
      </c>
      <c r="CO1739" s="3">
        <f t="shared" si="1141"/>
        <v>99389.290000000008</v>
      </c>
      <c r="CP1739" s="3">
        <f t="shared" si="1142"/>
        <v>9.9842472708081151E-2</v>
      </c>
      <c r="CR1739" s="3" t="str">
        <f t="shared" si="1143"/>
        <v>No</v>
      </c>
      <c r="CV1739" s="3" t="str">
        <f t="shared" si="1144"/>
        <v>*Bid</v>
      </c>
      <c r="CW1739" s="3">
        <f t="shared" si="1145"/>
        <v>1738</v>
      </c>
      <c r="CX1739" s="3">
        <f t="shared" si="1146"/>
        <v>4351.1099999999997</v>
      </c>
      <c r="CY1739" s="3" t="str">
        <f t="shared" si="1147"/>
        <v>Ok</v>
      </c>
      <c r="CZ1739">
        <v>0</v>
      </c>
      <c r="DA1739">
        <v>0</v>
      </c>
    </row>
    <row r="1740" spans="1:105" x14ac:dyDescent="0.25">
      <c r="A1740">
        <v>1739</v>
      </c>
      <c r="B1740" t="s">
        <v>3</v>
      </c>
      <c r="C1740" t="s">
        <v>1848</v>
      </c>
      <c r="D1740">
        <v>736.4</v>
      </c>
      <c r="E1740">
        <v>2017</v>
      </c>
      <c r="F1740">
        <v>736.4</v>
      </c>
      <c r="G1740">
        <v>736.4</v>
      </c>
      <c r="H1740" s="3">
        <f t="shared" si="1107"/>
        <v>0</v>
      </c>
      <c r="I1740">
        <v>95274</v>
      </c>
      <c r="J1740" t="s">
        <v>2736</v>
      </c>
      <c r="K1740" t="s">
        <v>2738</v>
      </c>
      <c r="L1740">
        <v>32034</v>
      </c>
      <c r="M1740" t="s">
        <v>4033</v>
      </c>
      <c r="N1740" t="s">
        <v>4761</v>
      </c>
      <c r="O1740">
        <v>-81.541885207897096</v>
      </c>
      <c r="P1740">
        <v>30.5754585423538</v>
      </c>
      <c r="Q1740" t="s">
        <v>6017</v>
      </c>
      <c r="R1740">
        <v>2</v>
      </c>
      <c r="S1740" t="s">
        <v>6535</v>
      </c>
      <c r="T1740">
        <v>1006</v>
      </c>
      <c r="U1740" t="s">
        <v>6578</v>
      </c>
      <c r="V1740">
        <v>2017</v>
      </c>
      <c r="W1740">
        <v>82128</v>
      </c>
      <c r="X1740">
        <v>2017</v>
      </c>
      <c r="Y1740">
        <v>99542</v>
      </c>
      <c r="Z1740">
        <v>651.32000000000005</v>
      </c>
      <c r="AA1740" s="3">
        <f t="shared" si="1108"/>
        <v>0.88446496469310165</v>
      </c>
      <c r="AB1740" t="s">
        <v>6616</v>
      </c>
      <c r="AC1740" t="s">
        <v>6616</v>
      </c>
      <c r="AE1740" t="s">
        <v>6616</v>
      </c>
      <c r="AI1740" t="s">
        <v>6618</v>
      </c>
      <c r="AJ1740" t="s">
        <v>6618</v>
      </c>
      <c r="AK1740" t="s">
        <v>6619</v>
      </c>
      <c r="AL1740" t="s">
        <v>6618</v>
      </c>
      <c r="AM1740" t="s">
        <v>6618</v>
      </c>
      <c r="AN1740">
        <v>0</v>
      </c>
      <c r="AO1740">
        <v>0</v>
      </c>
      <c r="AP1740" s="3" t="str">
        <f t="shared" si="1109"/>
        <v>No</v>
      </c>
      <c r="AQ1740" s="3" t="str">
        <f t="shared" si="1110"/>
        <v>Yes</v>
      </c>
      <c r="AR1740" s="3" t="str">
        <f t="shared" si="1111"/>
        <v>No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 t="s">
        <v>6634</v>
      </c>
      <c r="AZ1740">
        <v>0</v>
      </c>
      <c r="BA1740">
        <v>1</v>
      </c>
      <c r="BB1740" t="s">
        <v>6617</v>
      </c>
      <c r="BC1740" t="s">
        <v>6616</v>
      </c>
      <c r="BD1740" s="4" t="str">
        <f t="shared" si="1112"/>
        <v>No</v>
      </c>
      <c r="BE1740" t="s">
        <v>6640</v>
      </c>
      <c r="BF1740" s="3" t="str">
        <f t="shared" si="1113"/>
        <v>No</v>
      </c>
      <c r="BG1740" t="s">
        <v>6645</v>
      </c>
      <c r="BH1740" s="3" t="str">
        <f t="shared" si="1114"/>
        <v>95274 CATALINA DR</v>
      </c>
      <c r="BI1740" s="3" t="str">
        <f t="shared" si="1115"/>
        <v>Fernandina Beach</v>
      </c>
      <c r="BJ1740" s="3" t="str">
        <f t="shared" si="1116"/>
        <v>Florida</v>
      </c>
      <c r="BK1740" s="3">
        <f t="shared" si="1117"/>
        <v>32034</v>
      </c>
      <c r="BL1740" s="3" t="str">
        <f t="shared" si="1118"/>
        <v>95274 CATALINA DR FERNANDINA BEACH FL 32034</v>
      </c>
      <c r="BM1740" s="3" t="str">
        <f t="shared" si="1119"/>
        <v/>
      </c>
      <c r="BN1740" s="3" t="str">
        <f t="shared" si="1120"/>
        <v>Pass</v>
      </c>
      <c r="BO1740" s="3" t="str">
        <f t="shared" si="1121"/>
        <v>No</v>
      </c>
      <c r="BP1740" s="3" t="str">
        <f t="shared" si="1122"/>
        <v>FV&lt;$10K</v>
      </c>
      <c r="BQ1740" t="s">
        <v>6650</v>
      </c>
      <c r="BR1740" s="3" t="str">
        <f t="shared" si="1123"/>
        <v>No, &lt; $20K Lien</v>
      </c>
      <c r="BS1740" s="3" t="str">
        <f t="shared" si="1124"/>
        <v>No, Lien &lt; $20K</v>
      </c>
      <c r="BT1740" t="s">
        <v>6650</v>
      </c>
      <c r="BU1740" s="3" t="str">
        <f t="shared" si="1125"/>
        <v>No</v>
      </c>
      <c r="BV1740" s="3" t="str">
        <f t="shared" si="1126"/>
        <v>No</v>
      </c>
      <c r="BW1740" s="3">
        <f t="shared" si="1127"/>
        <v>1</v>
      </c>
      <c r="BX1740" s="3" t="str">
        <f t="shared" si="1128"/>
        <v>No</v>
      </c>
      <c r="BY1740" s="3">
        <f t="shared" si="1129"/>
        <v>82128</v>
      </c>
      <c r="BZ1740">
        <v>1</v>
      </c>
      <c r="CA1740" s="3">
        <f t="shared" si="1130"/>
        <v>82128</v>
      </c>
      <c r="CC1740" s="3">
        <f t="shared" si="1131"/>
        <v>0</v>
      </c>
      <c r="CD1740" s="3">
        <f t="shared" si="1132"/>
        <v>0</v>
      </c>
      <c r="CE1740" s="3" t="str">
        <f t="shared" si="1133"/>
        <v/>
      </c>
      <c r="CF1740" s="3" t="e">
        <f>HLOOKUP(CE1740,'Valuation Data'!$D$2:$K$5,4,FALSE)</f>
        <v>#N/A</v>
      </c>
      <c r="CG1740" s="3">
        <f t="shared" si="1134"/>
        <v>82128</v>
      </c>
      <c r="CH1740" s="3" t="str">
        <f t="shared" si="1135"/>
        <v>No</v>
      </c>
      <c r="CI1740" s="3" t="str">
        <f>VLOOKUP(R1740,'Use Codes &amp; County Type'!A:D,4,FALSE)</f>
        <v>R</v>
      </c>
      <c r="CJ1740" s="3" t="str">
        <f t="shared" si="1136"/>
        <v>No</v>
      </c>
      <c r="CK1740" s="3" t="str">
        <f t="shared" si="1137"/>
        <v>Yes</v>
      </c>
      <c r="CL1740" s="3">
        <f t="shared" si="1138"/>
        <v>0.67</v>
      </c>
      <c r="CM1740" s="3">
        <f t="shared" si="1139"/>
        <v>55025.760000000002</v>
      </c>
      <c r="CN1740" s="3">
        <f t="shared" si="1140"/>
        <v>3682</v>
      </c>
      <c r="CO1740" s="3">
        <f t="shared" si="1141"/>
        <v>51343.76</v>
      </c>
      <c r="CP1740" s="3">
        <f t="shared" si="1142"/>
        <v>4.4832456653029415E-2</v>
      </c>
      <c r="CR1740" s="3" t="str">
        <f t="shared" si="1143"/>
        <v>No</v>
      </c>
      <c r="CV1740" s="3" t="str">
        <f t="shared" si="1144"/>
        <v>*Bid</v>
      </c>
      <c r="CW1740" s="3">
        <f t="shared" si="1145"/>
        <v>1739</v>
      </c>
      <c r="CX1740" s="3">
        <f t="shared" si="1146"/>
        <v>736.4</v>
      </c>
      <c r="CY1740" s="3" t="str">
        <f t="shared" si="1147"/>
        <v>Ok</v>
      </c>
      <c r="CZ1740">
        <v>0</v>
      </c>
      <c r="DA1740">
        <v>0</v>
      </c>
    </row>
    <row r="1741" spans="1:105" x14ac:dyDescent="0.25">
      <c r="A1741">
        <v>1740</v>
      </c>
      <c r="B1741" t="s">
        <v>3</v>
      </c>
      <c r="C1741" t="s">
        <v>1849</v>
      </c>
      <c r="D1741">
        <v>658.17</v>
      </c>
      <c r="E1741">
        <v>2017</v>
      </c>
      <c r="F1741">
        <v>658.17</v>
      </c>
      <c r="G1741">
        <v>658.17</v>
      </c>
      <c r="H1741" s="3">
        <f t="shared" si="1107"/>
        <v>0</v>
      </c>
      <c r="I1741">
        <v>95323</v>
      </c>
      <c r="J1741" t="s">
        <v>2736</v>
      </c>
      <c r="K1741" t="s">
        <v>2738</v>
      </c>
      <c r="L1741">
        <v>32034</v>
      </c>
      <c r="M1741" t="s">
        <v>4034</v>
      </c>
      <c r="N1741" t="s">
        <v>4761</v>
      </c>
      <c r="O1741">
        <v>-81.540756521643601</v>
      </c>
      <c r="P1741">
        <v>30.575465940428</v>
      </c>
      <c r="Q1741" t="s">
        <v>6018</v>
      </c>
      <c r="R1741">
        <v>2</v>
      </c>
      <c r="S1741" t="s">
        <v>6535</v>
      </c>
      <c r="T1741">
        <v>1006</v>
      </c>
      <c r="U1741" t="s">
        <v>6578</v>
      </c>
      <c r="V1741">
        <v>2017</v>
      </c>
      <c r="W1741">
        <v>36736</v>
      </c>
      <c r="X1741">
        <v>2017</v>
      </c>
      <c r="Y1741">
        <v>40196</v>
      </c>
      <c r="Z1741">
        <v>578.98</v>
      </c>
      <c r="AA1741" s="3">
        <f t="shared" si="1108"/>
        <v>0.87968154124314391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 s="3" t="str">
        <f t="shared" si="1109"/>
        <v>No</v>
      </c>
      <c r="AQ1741" s="3" t="str">
        <f t="shared" si="1110"/>
        <v>No</v>
      </c>
      <c r="AR1741" s="3" t="str">
        <f t="shared" si="1111"/>
        <v>No</v>
      </c>
      <c r="AS1741">
        <v>0</v>
      </c>
      <c r="AT1741">
        <v>0</v>
      </c>
      <c r="AU1741">
        <v>108567</v>
      </c>
      <c r="AV1741" t="s">
        <v>6629</v>
      </c>
      <c r="AW1741">
        <v>0</v>
      </c>
      <c r="AX1741">
        <v>0</v>
      </c>
      <c r="AY1741" t="s">
        <v>6634</v>
      </c>
      <c r="AZ1741">
        <v>0</v>
      </c>
      <c r="BA1741">
        <v>0</v>
      </c>
      <c r="BB1741" t="s">
        <v>6616</v>
      </c>
      <c r="BC1741">
        <v>0</v>
      </c>
      <c r="BD1741" s="4" t="str">
        <f t="shared" si="1112"/>
        <v>No</v>
      </c>
      <c r="BE1741" t="s">
        <v>6640</v>
      </c>
      <c r="BF1741" s="3" t="str">
        <f t="shared" si="1113"/>
        <v>No</v>
      </c>
      <c r="BG1741" t="s">
        <v>6645</v>
      </c>
      <c r="BH1741" s="3" t="str">
        <f t="shared" si="1114"/>
        <v>95323 KAREN WALK</v>
      </c>
      <c r="BI1741" s="3" t="str">
        <f t="shared" si="1115"/>
        <v>Fernandina Beach</v>
      </c>
      <c r="BJ1741" s="3" t="str">
        <f t="shared" si="1116"/>
        <v>Florida</v>
      </c>
      <c r="BK1741" s="3">
        <f t="shared" si="1117"/>
        <v>32034</v>
      </c>
      <c r="BL1741" s="3" t="str">
        <f t="shared" si="1118"/>
        <v>95323 KAREN WALK FERNANDINA BEACH FL 32034</v>
      </c>
      <c r="BM1741" s="3" t="str">
        <f t="shared" si="1119"/>
        <v>L</v>
      </c>
      <c r="BN1741" s="3" t="str">
        <f t="shared" si="1120"/>
        <v>Pass</v>
      </c>
      <c r="BO1741" s="3" t="str">
        <f t="shared" si="1121"/>
        <v>No</v>
      </c>
      <c r="BP1741" s="3" t="str">
        <f t="shared" si="1122"/>
        <v>FV&lt;$10K</v>
      </c>
      <c r="BQ1741" t="s">
        <v>6650</v>
      </c>
      <c r="BR1741" s="3" t="str">
        <f t="shared" si="1123"/>
        <v>No, &lt; $20K Lien</v>
      </c>
      <c r="BS1741" s="3" t="str">
        <f t="shared" si="1124"/>
        <v>No, Lien &lt; $20K</v>
      </c>
      <c r="BT1741" t="s">
        <v>6650</v>
      </c>
      <c r="BU1741" s="3" t="str">
        <f t="shared" si="1125"/>
        <v>No</v>
      </c>
      <c r="BV1741" s="3" t="str">
        <f t="shared" si="1126"/>
        <v>No</v>
      </c>
      <c r="BW1741" s="3">
        <f t="shared" si="1127"/>
        <v>0</v>
      </c>
      <c r="BX1741" s="3" t="str">
        <f t="shared" si="1128"/>
        <v>No</v>
      </c>
      <c r="BY1741" s="3">
        <f t="shared" si="1129"/>
        <v>36736</v>
      </c>
      <c r="BZ1741">
        <v>1</v>
      </c>
      <c r="CA1741" s="3">
        <f t="shared" si="1130"/>
        <v>36736</v>
      </c>
      <c r="CC1741" s="3">
        <f t="shared" si="1131"/>
        <v>0</v>
      </c>
      <c r="CD1741" s="3">
        <f t="shared" si="1132"/>
        <v>0</v>
      </c>
      <c r="CE1741" s="3" t="str">
        <f t="shared" si="1133"/>
        <v/>
      </c>
      <c r="CF1741" s="3" t="e">
        <f>HLOOKUP(CE1741,'Valuation Data'!$D$2:$K$5,4,FALSE)</f>
        <v>#N/A</v>
      </c>
      <c r="CG1741" s="3">
        <f t="shared" si="1134"/>
        <v>36736</v>
      </c>
      <c r="CH1741" s="3" t="str">
        <f t="shared" si="1135"/>
        <v>No</v>
      </c>
      <c r="CI1741" s="3" t="str">
        <f>VLOOKUP(R1741,'Use Codes &amp; County Type'!A:D,4,FALSE)</f>
        <v>R</v>
      </c>
      <c r="CJ1741" s="3" t="str">
        <f t="shared" si="1136"/>
        <v>No</v>
      </c>
      <c r="CK1741" s="3" t="str">
        <f t="shared" si="1137"/>
        <v>No</v>
      </c>
      <c r="CL1741" s="3">
        <f t="shared" si="1138"/>
        <v>0.35</v>
      </c>
      <c r="CM1741" s="3">
        <f t="shared" si="1139"/>
        <v>12857.599999999999</v>
      </c>
      <c r="CN1741" s="3">
        <f t="shared" si="1140"/>
        <v>2632.68</v>
      </c>
      <c r="CO1741" s="3">
        <f t="shared" si="1141"/>
        <v>10224.919999999998</v>
      </c>
      <c r="CP1741" s="3">
        <f t="shared" si="1142"/>
        <v>7.1664851916376296E-2</v>
      </c>
      <c r="CR1741" s="3" t="str">
        <f t="shared" si="1143"/>
        <v>No</v>
      </c>
      <c r="CV1741" s="3" t="str">
        <f t="shared" si="1144"/>
        <v>*Bid</v>
      </c>
      <c r="CW1741" s="3">
        <f t="shared" si="1145"/>
        <v>1740</v>
      </c>
      <c r="CX1741" s="3">
        <f t="shared" si="1146"/>
        <v>658.17</v>
      </c>
      <c r="CY1741" s="3" t="str">
        <f t="shared" si="1147"/>
        <v>Ok</v>
      </c>
      <c r="CZ1741">
        <v>0</v>
      </c>
      <c r="DA1741">
        <v>0</v>
      </c>
    </row>
    <row r="1742" spans="1:105" x14ac:dyDescent="0.25">
      <c r="A1742">
        <v>1741</v>
      </c>
      <c r="B1742" t="s">
        <v>3</v>
      </c>
      <c r="C1742" t="s">
        <v>1850</v>
      </c>
      <c r="D1742">
        <v>130.71</v>
      </c>
      <c r="E1742">
        <v>2017</v>
      </c>
      <c r="F1742" t="e">
        <f>NA()</f>
        <v>#N/A</v>
      </c>
      <c r="G1742" t="e">
        <f>NA()</f>
        <v>#N/A</v>
      </c>
      <c r="H1742" s="3" t="e">
        <f t="shared" si="1107"/>
        <v>#N/A</v>
      </c>
      <c r="I1742" t="e">
        <f>NA()</f>
        <v>#N/A</v>
      </c>
      <c r="J1742" t="e">
        <f>NA()</f>
        <v>#N/A</v>
      </c>
      <c r="K1742" t="e">
        <f>NA()</f>
        <v>#N/A</v>
      </c>
      <c r="L1742" t="e">
        <f>NA()</f>
        <v>#N/A</v>
      </c>
      <c r="M1742" t="e">
        <f>NA()</f>
        <v>#N/A</v>
      </c>
      <c r="N1742" t="e">
        <f>NA()</f>
        <v>#N/A</v>
      </c>
      <c r="O1742" t="e">
        <f>NA()</f>
        <v>#N/A</v>
      </c>
      <c r="P1742" t="e">
        <f>NA()</f>
        <v>#N/A</v>
      </c>
      <c r="Q1742" t="e">
        <f>NA()</f>
        <v>#N/A</v>
      </c>
      <c r="R1742">
        <v>2</v>
      </c>
      <c r="S1742" t="s">
        <v>6535</v>
      </c>
      <c r="T1742" t="e">
        <f>NA()</f>
        <v>#N/A</v>
      </c>
      <c r="U1742" t="e">
        <f>NA()</f>
        <v>#N/A</v>
      </c>
      <c r="V1742">
        <v>2017</v>
      </c>
      <c r="W1742">
        <v>48924</v>
      </c>
      <c r="X1742" t="e">
        <f>NA()</f>
        <v>#N/A</v>
      </c>
      <c r="Y1742" t="e">
        <f>NA()</f>
        <v>#N/A</v>
      </c>
      <c r="Z1742" t="e">
        <f>NA()</f>
        <v>#N/A</v>
      </c>
      <c r="AA1742" s="3">
        <f t="shared" si="1108"/>
        <v>0</v>
      </c>
      <c r="AH1742" t="s">
        <v>6616</v>
      </c>
      <c r="AI1742" t="e">
        <f>NA()</f>
        <v>#N/A</v>
      </c>
      <c r="AJ1742" t="e">
        <f>NA()</f>
        <v>#N/A</v>
      </c>
      <c r="AK1742" t="e">
        <f>NA()</f>
        <v>#N/A</v>
      </c>
      <c r="AL1742" t="e">
        <f>NA()</f>
        <v>#N/A</v>
      </c>
      <c r="AM1742" t="e">
        <f>NA()</f>
        <v>#N/A</v>
      </c>
      <c r="AN1742" t="e">
        <f>NA()</f>
        <v>#N/A</v>
      </c>
      <c r="AO1742" t="e">
        <f>NA()</f>
        <v>#N/A</v>
      </c>
      <c r="AP1742" s="3" t="str">
        <f t="shared" si="1109"/>
        <v>No</v>
      </c>
      <c r="AQ1742" s="3" t="str">
        <f t="shared" si="1110"/>
        <v>No</v>
      </c>
      <c r="AR1742" s="3" t="str">
        <f t="shared" si="1111"/>
        <v>No</v>
      </c>
      <c r="AS1742" t="e">
        <f>NA()</f>
        <v>#N/A</v>
      </c>
      <c r="AT1742" t="e">
        <f>NA()</f>
        <v>#N/A</v>
      </c>
      <c r="AU1742" t="e">
        <f>NA()</f>
        <v>#N/A</v>
      </c>
      <c r="AV1742" t="e">
        <f>NA()</f>
        <v>#N/A</v>
      </c>
      <c r="AW1742" t="e">
        <f>NA()</f>
        <v>#N/A</v>
      </c>
      <c r="AX1742" t="e">
        <f>NA()</f>
        <v>#N/A</v>
      </c>
      <c r="AY1742" t="e">
        <f>NA()</f>
        <v>#N/A</v>
      </c>
      <c r="AZ1742" t="e">
        <f>NA()</f>
        <v>#N/A</v>
      </c>
      <c r="BA1742">
        <v>0</v>
      </c>
      <c r="BB1742" t="s">
        <v>6617</v>
      </c>
      <c r="BC1742" t="e">
        <f>NA()</f>
        <v>#N/A</v>
      </c>
      <c r="BD1742" s="4" t="str">
        <f t="shared" si="1112"/>
        <v>No</v>
      </c>
      <c r="BE1742" t="e">
        <f>NA()</f>
        <v>#N/A</v>
      </c>
      <c r="BF1742" s="3" t="str">
        <f t="shared" si="1113"/>
        <v>No</v>
      </c>
      <c r="BG1742" t="e">
        <f>NA()</f>
        <v>#N/A</v>
      </c>
      <c r="BH1742" s="3" t="e">
        <f t="shared" si="1114"/>
        <v>#N/A</v>
      </c>
      <c r="BI1742" s="3" t="e">
        <f t="shared" si="1115"/>
        <v>#N/A</v>
      </c>
      <c r="BJ1742" s="3" t="e">
        <f t="shared" si="1116"/>
        <v>#N/A</v>
      </c>
      <c r="BK1742" s="3" t="e">
        <f t="shared" si="1117"/>
        <v>#N/A</v>
      </c>
      <c r="BL1742" s="3" t="e">
        <f t="shared" si="1118"/>
        <v>#N/A</v>
      </c>
      <c r="BM1742" s="3" t="e">
        <f t="shared" si="1119"/>
        <v>#N/A</v>
      </c>
      <c r="BN1742" s="3" t="str">
        <f t="shared" si="1120"/>
        <v>Lien&lt;$150</v>
      </c>
      <c r="BO1742" s="3" t="e">
        <f t="shared" si="1121"/>
        <v>#N/A</v>
      </c>
      <c r="BP1742" s="3" t="str">
        <f t="shared" si="1122"/>
        <v>FV&lt;$10K</v>
      </c>
      <c r="BQ1742" t="s">
        <v>6650</v>
      </c>
      <c r="BR1742" s="3" t="str">
        <f t="shared" si="1123"/>
        <v>No, &lt; $20K Lien</v>
      </c>
      <c r="BS1742" s="3" t="str">
        <f t="shared" si="1124"/>
        <v>No, Lien &lt; $20K</v>
      </c>
      <c r="BT1742" t="s">
        <v>6650</v>
      </c>
      <c r="BU1742" s="3" t="str">
        <f t="shared" si="1125"/>
        <v>No</v>
      </c>
      <c r="BV1742" s="3" t="str">
        <f t="shared" si="1126"/>
        <v>No</v>
      </c>
      <c r="BW1742" s="3">
        <f t="shared" si="1127"/>
        <v>0</v>
      </c>
      <c r="BX1742" s="3" t="str">
        <f t="shared" si="1128"/>
        <v>No</v>
      </c>
      <c r="BY1742" s="3">
        <f t="shared" si="1129"/>
        <v>48924</v>
      </c>
      <c r="BZ1742">
        <v>1</v>
      </c>
      <c r="CA1742" s="3">
        <f t="shared" si="1130"/>
        <v>48924</v>
      </c>
      <c r="CC1742" s="3" t="e">
        <f t="shared" si="1131"/>
        <v>#N/A</v>
      </c>
      <c r="CD1742" s="3" t="e">
        <f t="shared" si="1132"/>
        <v>#N/A</v>
      </c>
      <c r="CE1742" s="3" t="str">
        <f t="shared" si="1133"/>
        <v/>
      </c>
      <c r="CF1742" s="3" t="e">
        <f>HLOOKUP(CE1742,'Valuation Data'!$D$2:$K$5,4,FALSE)</f>
        <v>#N/A</v>
      </c>
      <c r="CG1742" s="3">
        <f t="shared" si="1134"/>
        <v>48924</v>
      </c>
      <c r="CH1742" s="3" t="str">
        <f t="shared" si="1135"/>
        <v>No</v>
      </c>
      <c r="CI1742" s="3" t="str">
        <f>VLOOKUP(R1742,'Use Codes &amp; County Type'!A:D,4,FALSE)</f>
        <v>R</v>
      </c>
      <c r="CJ1742" s="3" t="str">
        <f t="shared" si="1136"/>
        <v>No</v>
      </c>
      <c r="CK1742" s="3" t="str">
        <f t="shared" si="1137"/>
        <v>Yes</v>
      </c>
      <c r="CL1742" s="3">
        <f t="shared" si="1138"/>
        <v>0.67</v>
      </c>
      <c r="CM1742" s="3">
        <f t="shared" si="1139"/>
        <v>32779.08</v>
      </c>
      <c r="CN1742" s="3" t="e">
        <f t="shared" si="1140"/>
        <v>#N/A</v>
      </c>
      <c r="CO1742" s="3" t="e">
        <f t="shared" si="1141"/>
        <v>#N/A</v>
      </c>
      <c r="CP1742" s="3" t="e">
        <f t="shared" si="1142"/>
        <v>#N/A</v>
      </c>
      <c r="CR1742" s="3" t="str">
        <f t="shared" si="1143"/>
        <v>No</v>
      </c>
      <c r="CV1742" s="3" t="str">
        <f t="shared" si="1144"/>
        <v>Lien&lt;$150</v>
      </c>
      <c r="CW1742" s="3">
        <f t="shared" si="1145"/>
        <v>1741</v>
      </c>
      <c r="CX1742" s="3">
        <f t="shared" si="1146"/>
        <v>130.71</v>
      </c>
      <c r="CY1742" s="3" t="str">
        <f t="shared" si="1147"/>
        <v>Ok</v>
      </c>
      <c r="CZ1742" t="e">
        <f>NA()</f>
        <v>#N/A</v>
      </c>
      <c r="DA1742" t="e">
        <f>NA()</f>
        <v>#N/A</v>
      </c>
    </row>
    <row r="1743" spans="1:105" x14ac:dyDescent="0.25">
      <c r="A1743">
        <v>1742</v>
      </c>
      <c r="B1743" t="s">
        <v>3</v>
      </c>
      <c r="C1743" t="s">
        <v>1851</v>
      </c>
      <c r="D1743">
        <v>508.85</v>
      </c>
      <c r="E1743">
        <v>2017</v>
      </c>
      <c r="F1743">
        <v>508.85</v>
      </c>
      <c r="G1743">
        <v>508.85</v>
      </c>
      <c r="H1743" s="3">
        <f t="shared" si="1107"/>
        <v>0</v>
      </c>
      <c r="I1743">
        <v>95232</v>
      </c>
      <c r="J1743" t="s">
        <v>2736</v>
      </c>
      <c r="K1743" t="s">
        <v>2738</v>
      </c>
      <c r="L1743">
        <v>32034</v>
      </c>
      <c r="M1743" t="s">
        <v>4035</v>
      </c>
      <c r="N1743" t="s">
        <v>4761</v>
      </c>
      <c r="O1743">
        <v>-81.536642564697502</v>
      </c>
      <c r="P1743">
        <v>30.573530672518299</v>
      </c>
      <c r="Q1743" t="s">
        <v>6019</v>
      </c>
      <c r="R1743">
        <v>2</v>
      </c>
      <c r="S1743" t="s">
        <v>6535</v>
      </c>
      <c r="T1743">
        <v>1006</v>
      </c>
      <c r="U1743" t="s">
        <v>6578</v>
      </c>
      <c r="V1743">
        <v>2017</v>
      </c>
      <c r="W1743">
        <v>59462</v>
      </c>
      <c r="X1743">
        <v>2017</v>
      </c>
      <c r="Y1743">
        <v>70894</v>
      </c>
      <c r="Z1743">
        <v>440.91</v>
      </c>
      <c r="AA1743" s="3">
        <f t="shared" si="1108"/>
        <v>0.86648324653630737</v>
      </c>
      <c r="AB1743" t="s">
        <v>6616</v>
      </c>
      <c r="AC1743" t="s">
        <v>6616</v>
      </c>
      <c r="AD1743" t="s">
        <v>6616</v>
      </c>
      <c r="AE1743" t="s">
        <v>6616</v>
      </c>
      <c r="AF1743" t="s">
        <v>6616</v>
      </c>
      <c r="AG1743" t="s">
        <v>6616</v>
      </c>
      <c r="AH1743" t="s">
        <v>6616</v>
      </c>
      <c r="AI1743" t="s">
        <v>6618</v>
      </c>
      <c r="AJ1743" t="s">
        <v>6618</v>
      </c>
      <c r="AK1743" t="s">
        <v>6618</v>
      </c>
      <c r="AL1743" t="s">
        <v>6618</v>
      </c>
      <c r="AM1743" t="s">
        <v>6618</v>
      </c>
      <c r="AN1743" t="s">
        <v>6618</v>
      </c>
      <c r="AO1743" t="s">
        <v>6618</v>
      </c>
      <c r="AP1743" s="3" t="str">
        <f t="shared" si="1109"/>
        <v>No</v>
      </c>
      <c r="AQ1743" s="3" t="str">
        <f t="shared" si="1110"/>
        <v>No</v>
      </c>
      <c r="AR1743" s="3" t="str">
        <f t="shared" si="1111"/>
        <v>No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 t="s">
        <v>6634</v>
      </c>
      <c r="AZ1743" t="s">
        <v>6638</v>
      </c>
      <c r="BA1743">
        <v>2</v>
      </c>
      <c r="BB1743" t="s">
        <v>6617</v>
      </c>
      <c r="BC1743" t="s">
        <v>6616</v>
      </c>
      <c r="BD1743" s="4" t="str">
        <f t="shared" si="1112"/>
        <v>No</v>
      </c>
      <c r="BE1743" t="s">
        <v>6640</v>
      </c>
      <c r="BF1743" s="3" t="str">
        <f t="shared" si="1113"/>
        <v>No</v>
      </c>
      <c r="BG1743" t="s">
        <v>6645</v>
      </c>
      <c r="BH1743" s="3" t="str">
        <f t="shared" si="1114"/>
        <v>95232 BARBARAS PL</v>
      </c>
      <c r="BI1743" s="3" t="str">
        <f t="shared" si="1115"/>
        <v>Fernandina Beach</v>
      </c>
      <c r="BJ1743" s="3" t="str">
        <f t="shared" si="1116"/>
        <v>Florida</v>
      </c>
      <c r="BK1743" s="3">
        <f t="shared" si="1117"/>
        <v>32034</v>
      </c>
      <c r="BL1743" s="3" t="str">
        <f t="shared" si="1118"/>
        <v>95232 BARBARAS PL FERNANDINA BEACH FL 32034</v>
      </c>
      <c r="BM1743" s="3" t="str">
        <f t="shared" si="1119"/>
        <v/>
      </c>
      <c r="BN1743" s="3" t="str">
        <f t="shared" si="1120"/>
        <v>Pass</v>
      </c>
      <c r="BO1743" s="3" t="str">
        <f t="shared" si="1121"/>
        <v>No</v>
      </c>
      <c r="BP1743" s="3" t="str">
        <f t="shared" si="1122"/>
        <v>FV&lt;$10K</v>
      </c>
      <c r="BQ1743" t="s">
        <v>6650</v>
      </c>
      <c r="BR1743" s="3" t="str">
        <f t="shared" si="1123"/>
        <v>No, &lt; $20K Lien</v>
      </c>
      <c r="BS1743" s="3" t="str">
        <f t="shared" si="1124"/>
        <v>No, Lien &lt; $20K</v>
      </c>
      <c r="BT1743" t="s">
        <v>6650</v>
      </c>
      <c r="BU1743" s="3" t="str">
        <f t="shared" si="1125"/>
        <v>No</v>
      </c>
      <c r="BV1743" s="3" t="str">
        <f t="shared" si="1126"/>
        <v>No</v>
      </c>
      <c r="BW1743" s="3">
        <f t="shared" si="1127"/>
        <v>2</v>
      </c>
      <c r="BX1743" s="3" t="str">
        <f t="shared" si="1128"/>
        <v>Yes</v>
      </c>
      <c r="BY1743" s="3">
        <f t="shared" si="1129"/>
        <v>59462</v>
      </c>
      <c r="BZ1743">
        <v>1</v>
      </c>
      <c r="CA1743" s="3">
        <f t="shared" si="1130"/>
        <v>59462</v>
      </c>
      <c r="CC1743" s="3">
        <f t="shared" si="1131"/>
        <v>0</v>
      </c>
      <c r="CD1743" s="3">
        <f t="shared" si="1132"/>
        <v>0</v>
      </c>
      <c r="CE1743" s="3" t="str">
        <f t="shared" si="1133"/>
        <v/>
      </c>
      <c r="CF1743" s="3" t="e">
        <f>HLOOKUP(CE1743,'Valuation Data'!$D$2:$K$5,4,FALSE)</f>
        <v>#N/A</v>
      </c>
      <c r="CG1743" s="3">
        <f t="shared" si="1134"/>
        <v>59462</v>
      </c>
      <c r="CH1743" s="3" t="str">
        <f t="shared" si="1135"/>
        <v>No</v>
      </c>
      <c r="CI1743" s="3" t="str">
        <f>VLOOKUP(R1743,'Use Codes &amp; County Type'!A:D,4,FALSE)</f>
        <v>R</v>
      </c>
      <c r="CJ1743" s="3" t="str">
        <f t="shared" si="1136"/>
        <v>No</v>
      </c>
      <c r="CK1743" s="3" t="str">
        <f t="shared" si="1137"/>
        <v>Yes</v>
      </c>
      <c r="CL1743" s="3">
        <f t="shared" si="1138"/>
        <v>0.67</v>
      </c>
      <c r="CM1743" s="3">
        <f t="shared" si="1139"/>
        <v>39839.54</v>
      </c>
      <c r="CN1743" s="3">
        <f t="shared" si="1140"/>
        <v>3053.1</v>
      </c>
      <c r="CO1743" s="3">
        <f t="shared" si="1141"/>
        <v>36786.44</v>
      </c>
      <c r="CP1743" s="3">
        <f t="shared" si="1142"/>
        <v>5.134539706030742E-2</v>
      </c>
      <c r="CR1743" s="3" t="str">
        <f t="shared" si="1143"/>
        <v>No</v>
      </c>
      <c r="CV1743" s="3" t="str">
        <f t="shared" si="1144"/>
        <v>Too Many Priors</v>
      </c>
      <c r="CW1743" s="3">
        <f t="shared" si="1145"/>
        <v>1742</v>
      </c>
      <c r="CX1743" s="3">
        <f t="shared" si="1146"/>
        <v>508.85</v>
      </c>
      <c r="CY1743" s="3" t="str">
        <f t="shared" si="1147"/>
        <v>Ok</v>
      </c>
      <c r="CZ1743">
        <v>0</v>
      </c>
      <c r="DA1743">
        <v>0</v>
      </c>
    </row>
    <row r="1744" spans="1:105" x14ac:dyDescent="0.25">
      <c r="A1744">
        <v>1743</v>
      </c>
      <c r="B1744" t="s">
        <v>3</v>
      </c>
      <c r="C1744" t="s">
        <v>1852</v>
      </c>
      <c r="D1744">
        <v>875.86</v>
      </c>
      <c r="E1744">
        <v>2017</v>
      </c>
      <c r="F1744">
        <v>875.86</v>
      </c>
      <c r="G1744">
        <v>875.86</v>
      </c>
      <c r="H1744" s="3">
        <f t="shared" si="1107"/>
        <v>0</v>
      </c>
      <c r="I1744">
        <v>95260</v>
      </c>
      <c r="J1744" t="s">
        <v>2736</v>
      </c>
      <c r="K1744" t="s">
        <v>2738</v>
      </c>
      <c r="L1744">
        <v>32034</v>
      </c>
      <c r="M1744" t="s">
        <v>4036</v>
      </c>
      <c r="N1744" t="s">
        <v>4761</v>
      </c>
      <c r="O1744">
        <v>-81.536191470698199</v>
      </c>
      <c r="P1744">
        <v>30.573946544497701</v>
      </c>
      <c r="Q1744" t="s">
        <v>6020</v>
      </c>
      <c r="R1744">
        <v>2</v>
      </c>
      <c r="S1744" t="s">
        <v>6535</v>
      </c>
      <c r="T1744">
        <v>1006</v>
      </c>
      <c r="U1744" t="s">
        <v>6578</v>
      </c>
      <c r="V1744">
        <v>2017</v>
      </c>
      <c r="W1744">
        <v>90645</v>
      </c>
      <c r="X1744">
        <v>2017</v>
      </c>
      <c r="Y1744">
        <v>105419</v>
      </c>
      <c r="Z1744">
        <v>780.27</v>
      </c>
      <c r="AA1744" s="3">
        <f t="shared" si="1108"/>
        <v>0.89086155321626737</v>
      </c>
      <c r="AE1744" t="s">
        <v>6616</v>
      </c>
      <c r="AF1744" t="s">
        <v>6616</v>
      </c>
      <c r="AG1744" t="s">
        <v>6616</v>
      </c>
      <c r="AI1744" t="s">
        <v>6618</v>
      </c>
      <c r="AJ1744" t="s">
        <v>6618</v>
      </c>
      <c r="AK1744" t="s">
        <v>6618</v>
      </c>
      <c r="AL1744" t="s">
        <v>6618</v>
      </c>
      <c r="AM1744" t="s">
        <v>6618</v>
      </c>
      <c r="AN1744">
        <v>0</v>
      </c>
      <c r="AO1744">
        <v>0</v>
      </c>
      <c r="AP1744" s="3" t="str">
        <f t="shared" si="1109"/>
        <v>No</v>
      </c>
      <c r="AQ1744" s="3" t="str">
        <f t="shared" si="1110"/>
        <v>No</v>
      </c>
      <c r="AR1744" s="3" t="str">
        <f t="shared" si="1111"/>
        <v>No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 t="s">
        <v>6634</v>
      </c>
      <c r="AZ1744">
        <v>0</v>
      </c>
      <c r="BA1744">
        <v>2</v>
      </c>
      <c r="BB1744" t="s">
        <v>6617</v>
      </c>
      <c r="BC1744" t="s">
        <v>6616</v>
      </c>
      <c r="BD1744" s="4" t="str">
        <f t="shared" si="1112"/>
        <v>No</v>
      </c>
      <c r="BE1744" t="s">
        <v>6640</v>
      </c>
      <c r="BF1744" s="3" t="str">
        <f t="shared" si="1113"/>
        <v>No</v>
      </c>
      <c r="BG1744" t="s">
        <v>6645</v>
      </c>
      <c r="BH1744" s="3" t="str">
        <f t="shared" si="1114"/>
        <v>95260 BARBARAS PL</v>
      </c>
      <c r="BI1744" s="3" t="str">
        <f t="shared" si="1115"/>
        <v>Fernandina Beach</v>
      </c>
      <c r="BJ1744" s="3" t="str">
        <f t="shared" si="1116"/>
        <v>Florida</v>
      </c>
      <c r="BK1744" s="3">
        <f t="shared" si="1117"/>
        <v>32034</v>
      </c>
      <c r="BL1744" s="3" t="str">
        <f t="shared" si="1118"/>
        <v>95260 BARBARAS PL FERNANDINA BEACH FL 32034</v>
      </c>
      <c r="BM1744" s="3" t="str">
        <f t="shared" si="1119"/>
        <v/>
      </c>
      <c r="BN1744" s="3" t="str">
        <f t="shared" si="1120"/>
        <v>Pass</v>
      </c>
      <c r="BO1744" s="3" t="str">
        <f t="shared" si="1121"/>
        <v>No</v>
      </c>
      <c r="BP1744" s="3" t="str">
        <f t="shared" si="1122"/>
        <v>FV&lt;$10K</v>
      </c>
      <c r="BQ1744" t="s">
        <v>6650</v>
      </c>
      <c r="BR1744" s="3" t="str">
        <f t="shared" si="1123"/>
        <v>No, &lt; $20K Lien</v>
      </c>
      <c r="BS1744" s="3" t="str">
        <f t="shared" si="1124"/>
        <v>No, Lien &lt; $20K</v>
      </c>
      <c r="BT1744" t="s">
        <v>6650</v>
      </c>
      <c r="BU1744" s="3" t="str">
        <f t="shared" si="1125"/>
        <v>No</v>
      </c>
      <c r="BV1744" s="3" t="str">
        <f t="shared" si="1126"/>
        <v>Yes</v>
      </c>
      <c r="BW1744" s="3">
        <f t="shared" si="1127"/>
        <v>2</v>
      </c>
      <c r="BX1744" s="3" t="str">
        <f t="shared" si="1128"/>
        <v>Yes</v>
      </c>
      <c r="BY1744" s="3">
        <f t="shared" si="1129"/>
        <v>90645</v>
      </c>
      <c r="BZ1744">
        <v>1</v>
      </c>
      <c r="CA1744" s="3">
        <f t="shared" si="1130"/>
        <v>90645</v>
      </c>
      <c r="CC1744" s="3">
        <f t="shared" si="1131"/>
        <v>0</v>
      </c>
      <c r="CD1744" s="3">
        <f t="shared" si="1132"/>
        <v>0</v>
      </c>
      <c r="CE1744" s="3" t="str">
        <f t="shared" si="1133"/>
        <v/>
      </c>
      <c r="CF1744" s="3" t="e">
        <f>HLOOKUP(CE1744,'Valuation Data'!$D$2:$K$5,4,FALSE)</f>
        <v>#N/A</v>
      </c>
      <c r="CG1744" s="3">
        <f t="shared" si="1134"/>
        <v>90645</v>
      </c>
      <c r="CH1744" s="3" t="str">
        <f t="shared" si="1135"/>
        <v>No</v>
      </c>
      <c r="CI1744" s="3" t="str">
        <f>VLOOKUP(R1744,'Use Codes &amp; County Type'!A:D,4,FALSE)</f>
        <v>R</v>
      </c>
      <c r="CJ1744" s="3" t="str">
        <f t="shared" si="1136"/>
        <v>No</v>
      </c>
      <c r="CK1744" s="3" t="str">
        <f t="shared" si="1137"/>
        <v>Yes</v>
      </c>
      <c r="CL1744" s="3">
        <f t="shared" si="1138"/>
        <v>0.67</v>
      </c>
      <c r="CM1744" s="3">
        <f t="shared" si="1139"/>
        <v>60732.15</v>
      </c>
      <c r="CN1744" s="3">
        <f t="shared" si="1140"/>
        <v>5255.16</v>
      </c>
      <c r="CO1744" s="3">
        <f t="shared" si="1141"/>
        <v>55476.990000000005</v>
      </c>
      <c r="CP1744" s="3">
        <f t="shared" si="1142"/>
        <v>5.7975177891775607E-2</v>
      </c>
      <c r="CR1744" s="3" t="str">
        <f t="shared" si="1143"/>
        <v>No</v>
      </c>
      <c r="CV1744" s="3" t="str">
        <f t="shared" si="1144"/>
        <v>County Held Lien</v>
      </c>
      <c r="CW1744" s="3">
        <f t="shared" si="1145"/>
        <v>1743</v>
      </c>
      <c r="CX1744" s="3">
        <f t="shared" si="1146"/>
        <v>875.86</v>
      </c>
      <c r="CY1744" s="3" t="str">
        <f t="shared" si="1147"/>
        <v>Ok</v>
      </c>
      <c r="CZ1744">
        <v>0</v>
      </c>
      <c r="DA1744">
        <v>0</v>
      </c>
    </row>
    <row r="1745" spans="1:105" x14ac:dyDescent="0.25">
      <c r="A1745">
        <v>1744</v>
      </c>
      <c r="B1745" t="s">
        <v>3</v>
      </c>
      <c r="C1745" t="s">
        <v>1853</v>
      </c>
      <c r="D1745">
        <v>1140.98</v>
      </c>
      <c r="E1745">
        <v>2017</v>
      </c>
      <c r="F1745">
        <v>1140.98</v>
      </c>
      <c r="G1745">
        <v>1140.98</v>
      </c>
      <c r="H1745" s="3">
        <f t="shared" si="1107"/>
        <v>0</v>
      </c>
      <c r="I1745">
        <v>95466</v>
      </c>
      <c r="J1745" t="s">
        <v>2736</v>
      </c>
      <c r="K1745" t="s">
        <v>2738</v>
      </c>
      <c r="L1745">
        <v>32034</v>
      </c>
      <c r="M1745" t="s">
        <v>4037</v>
      </c>
      <c r="N1745" t="s">
        <v>4761</v>
      </c>
      <c r="O1745">
        <v>-81.536727361410101</v>
      </c>
      <c r="P1745">
        <v>30.576829242753199</v>
      </c>
      <c r="Q1745" t="s">
        <v>6021</v>
      </c>
      <c r="R1745">
        <v>2</v>
      </c>
      <c r="S1745" t="s">
        <v>6535</v>
      </c>
      <c r="T1745">
        <v>1006</v>
      </c>
      <c r="U1745" t="s">
        <v>6578</v>
      </c>
      <c r="V1745">
        <v>2017</v>
      </c>
      <c r="W1745">
        <v>62681</v>
      </c>
      <c r="X1745">
        <v>2017</v>
      </c>
      <c r="Y1745">
        <v>74274</v>
      </c>
      <c r="Z1745">
        <v>1025.4100000000001</v>
      </c>
      <c r="AA1745" s="3">
        <f t="shared" si="1108"/>
        <v>0.89870988097950888</v>
      </c>
      <c r="AC1745" t="s">
        <v>6616</v>
      </c>
      <c r="AD1745" t="s">
        <v>6616</v>
      </c>
      <c r="AE1745" t="s">
        <v>6616</v>
      </c>
      <c r="AF1745" t="s">
        <v>6616</v>
      </c>
      <c r="AG1745" t="s">
        <v>6616</v>
      </c>
      <c r="AH1745" t="s">
        <v>6616</v>
      </c>
      <c r="AI1745" t="s">
        <v>6618</v>
      </c>
      <c r="AJ1745" t="s">
        <v>6618</v>
      </c>
      <c r="AK1745" t="s">
        <v>6618</v>
      </c>
      <c r="AL1745" t="s">
        <v>6618</v>
      </c>
      <c r="AM1745" t="s">
        <v>6618</v>
      </c>
      <c r="AN1745" t="s">
        <v>6618</v>
      </c>
      <c r="AO1745" t="s">
        <v>6618</v>
      </c>
      <c r="AP1745" s="3" t="str">
        <f t="shared" si="1109"/>
        <v>No</v>
      </c>
      <c r="AQ1745" s="3" t="str">
        <f t="shared" si="1110"/>
        <v>No</v>
      </c>
      <c r="AR1745" s="3" t="str">
        <f t="shared" si="1111"/>
        <v>No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 t="s">
        <v>6634</v>
      </c>
      <c r="AZ1745" t="s">
        <v>6638</v>
      </c>
      <c r="BA1745">
        <v>0</v>
      </c>
      <c r="BB1745" t="s">
        <v>6616</v>
      </c>
      <c r="BC1745" t="s">
        <v>6617</v>
      </c>
      <c r="BD1745" s="4" t="str">
        <f t="shared" si="1112"/>
        <v>No</v>
      </c>
      <c r="BE1745" t="s">
        <v>6640</v>
      </c>
      <c r="BF1745" s="3" t="str">
        <f t="shared" si="1113"/>
        <v>No</v>
      </c>
      <c r="BG1745" t="s">
        <v>6645</v>
      </c>
      <c r="BH1745" s="3" t="str">
        <f t="shared" si="1114"/>
        <v>95466 BARBARAS PL</v>
      </c>
      <c r="BI1745" s="3" t="str">
        <f t="shared" si="1115"/>
        <v>Fernandina Beach</v>
      </c>
      <c r="BJ1745" s="3" t="str">
        <f t="shared" si="1116"/>
        <v>Florida</v>
      </c>
      <c r="BK1745" s="3">
        <f t="shared" si="1117"/>
        <v>32034</v>
      </c>
      <c r="BL1745" s="3" t="str">
        <f t="shared" si="1118"/>
        <v>95466 BARBARAS PL FERNANDINA BEACH FL 32034</v>
      </c>
      <c r="BM1745" s="3" t="str">
        <f t="shared" si="1119"/>
        <v/>
      </c>
      <c r="BN1745" s="3" t="str">
        <f t="shared" si="1120"/>
        <v>Pass</v>
      </c>
      <c r="BO1745" s="3" t="str">
        <f t="shared" si="1121"/>
        <v>Yes</v>
      </c>
      <c r="BP1745" s="3" t="str">
        <f t="shared" si="1122"/>
        <v>FV&lt;$10K</v>
      </c>
      <c r="BQ1745" t="s">
        <v>6650</v>
      </c>
      <c r="BR1745" s="3" t="str">
        <f t="shared" si="1123"/>
        <v>No, &lt; $20K Lien</v>
      </c>
      <c r="BS1745" s="3" t="str">
        <f t="shared" si="1124"/>
        <v>No, Lien &lt; $20K</v>
      </c>
      <c r="BT1745" t="s">
        <v>6650</v>
      </c>
      <c r="BU1745" s="3" t="str">
        <f t="shared" si="1125"/>
        <v>No</v>
      </c>
      <c r="BV1745" s="3" t="str">
        <f t="shared" si="1126"/>
        <v>No</v>
      </c>
      <c r="BW1745" s="3">
        <f t="shared" si="1127"/>
        <v>0</v>
      </c>
      <c r="BX1745" s="3" t="str">
        <f t="shared" si="1128"/>
        <v>No</v>
      </c>
      <c r="BY1745" s="3">
        <f t="shared" si="1129"/>
        <v>62681</v>
      </c>
      <c r="BZ1745">
        <v>1</v>
      </c>
      <c r="CA1745" s="3">
        <f t="shared" si="1130"/>
        <v>62681</v>
      </c>
      <c r="CC1745" s="3">
        <f t="shared" si="1131"/>
        <v>0</v>
      </c>
      <c r="CD1745" s="3">
        <f t="shared" si="1132"/>
        <v>0</v>
      </c>
      <c r="CE1745" s="3" t="str">
        <f t="shared" si="1133"/>
        <v/>
      </c>
      <c r="CF1745" s="3" t="e">
        <f>HLOOKUP(CE1745,'Valuation Data'!$D$2:$K$5,4,FALSE)</f>
        <v>#N/A</v>
      </c>
      <c r="CG1745" s="3">
        <f t="shared" si="1134"/>
        <v>62681</v>
      </c>
      <c r="CH1745" s="3" t="str">
        <f t="shared" si="1135"/>
        <v>No</v>
      </c>
      <c r="CI1745" s="3" t="str">
        <f>VLOOKUP(R1745,'Use Codes &amp; County Type'!A:D,4,FALSE)</f>
        <v>R</v>
      </c>
      <c r="CJ1745" s="3" t="str">
        <f t="shared" si="1136"/>
        <v>No</v>
      </c>
      <c r="CK1745" s="3" t="str">
        <f t="shared" si="1137"/>
        <v>No</v>
      </c>
      <c r="CL1745" s="3">
        <f t="shared" si="1138"/>
        <v>0.35</v>
      </c>
      <c r="CM1745" s="3">
        <f t="shared" si="1139"/>
        <v>21938.35</v>
      </c>
      <c r="CN1745" s="3">
        <f t="shared" si="1140"/>
        <v>4563.92</v>
      </c>
      <c r="CO1745" s="3">
        <f t="shared" si="1141"/>
        <v>17374.43</v>
      </c>
      <c r="CP1745" s="3">
        <f t="shared" si="1142"/>
        <v>7.2811856862526128E-2</v>
      </c>
      <c r="CR1745" s="3" t="str">
        <f t="shared" si="1143"/>
        <v>No</v>
      </c>
      <c r="CV1745" s="3" t="str">
        <f t="shared" si="1144"/>
        <v>*Bid</v>
      </c>
      <c r="CW1745" s="3">
        <f t="shared" si="1145"/>
        <v>1744</v>
      </c>
      <c r="CX1745" s="3">
        <f t="shared" si="1146"/>
        <v>1140.98</v>
      </c>
      <c r="CY1745" s="3" t="str">
        <f t="shared" si="1147"/>
        <v>Ok</v>
      </c>
      <c r="CZ1745">
        <v>0</v>
      </c>
      <c r="DA1745">
        <v>0</v>
      </c>
    </row>
    <row r="1746" spans="1:105" x14ac:dyDescent="0.25">
      <c r="A1746">
        <v>1745</v>
      </c>
      <c r="B1746" t="s">
        <v>3</v>
      </c>
      <c r="C1746" t="s">
        <v>1854</v>
      </c>
      <c r="D1746">
        <v>677.59</v>
      </c>
      <c r="E1746">
        <v>2017</v>
      </c>
      <c r="F1746">
        <v>677.59</v>
      </c>
      <c r="G1746">
        <v>677.59</v>
      </c>
      <c r="H1746" s="3">
        <f t="shared" si="1107"/>
        <v>0</v>
      </c>
      <c r="I1746">
        <v>95272</v>
      </c>
      <c r="J1746" t="s">
        <v>2736</v>
      </c>
      <c r="K1746" t="s">
        <v>2738</v>
      </c>
      <c r="L1746">
        <v>32034</v>
      </c>
      <c r="M1746" t="s">
        <v>4038</v>
      </c>
      <c r="N1746" t="s">
        <v>4761</v>
      </c>
      <c r="O1746">
        <v>-81.5396106979818</v>
      </c>
      <c r="P1746">
        <v>30.574874093327502</v>
      </c>
      <c r="Q1746" t="s">
        <v>6022</v>
      </c>
      <c r="R1746">
        <v>2</v>
      </c>
      <c r="S1746" t="s">
        <v>6535</v>
      </c>
      <c r="T1746">
        <v>1006</v>
      </c>
      <c r="U1746" t="s">
        <v>6578</v>
      </c>
      <c r="V1746">
        <v>2017</v>
      </c>
      <c r="W1746">
        <v>39411</v>
      </c>
      <c r="X1746">
        <v>2017</v>
      </c>
      <c r="Y1746">
        <v>39458</v>
      </c>
      <c r="Z1746">
        <v>596.94000000000005</v>
      </c>
      <c r="AA1746" s="3">
        <f t="shared" si="1108"/>
        <v>0.88097522100385195</v>
      </c>
      <c r="AF1746" t="s">
        <v>6616</v>
      </c>
      <c r="AI1746" t="s">
        <v>6618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 s="3" t="str">
        <f t="shared" si="1109"/>
        <v>No</v>
      </c>
      <c r="AQ1746" s="3" t="str">
        <f t="shared" si="1110"/>
        <v>No</v>
      </c>
      <c r="AR1746" s="3" t="str">
        <f t="shared" si="1111"/>
        <v>No</v>
      </c>
      <c r="AS1746">
        <v>0</v>
      </c>
      <c r="AT1746">
        <v>0</v>
      </c>
      <c r="AU1746">
        <v>60000</v>
      </c>
      <c r="AV1746" t="s">
        <v>6628</v>
      </c>
      <c r="AW1746">
        <v>0</v>
      </c>
      <c r="AX1746">
        <v>0</v>
      </c>
      <c r="AY1746" t="s">
        <v>6634</v>
      </c>
      <c r="AZ1746">
        <v>0</v>
      </c>
      <c r="BA1746">
        <v>0</v>
      </c>
      <c r="BB1746" t="s">
        <v>6616</v>
      </c>
      <c r="BC1746" t="s">
        <v>6616</v>
      </c>
      <c r="BD1746" s="4" t="str">
        <f t="shared" si="1112"/>
        <v>No</v>
      </c>
      <c r="BE1746" t="s">
        <v>6644</v>
      </c>
      <c r="BF1746" s="3" t="str">
        <f t="shared" si="1113"/>
        <v>Yes</v>
      </c>
      <c r="BG1746" t="s">
        <v>6645</v>
      </c>
      <c r="BH1746" s="3" t="str">
        <f t="shared" si="1114"/>
        <v>95272 KAREN WALK</v>
      </c>
      <c r="BI1746" s="3" t="str">
        <f t="shared" si="1115"/>
        <v>Fernandina Beach</v>
      </c>
      <c r="BJ1746" s="3" t="str">
        <f t="shared" si="1116"/>
        <v>Florida</v>
      </c>
      <c r="BK1746" s="3">
        <f t="shared" si="1117"/>
        <v>32034</v>
      </c>
      <c r="BL1746" s="3" t="str">
        <f t="shared" si="1118"/>
        <v>95272 KAREN WALK FERNANDINA BEACH FL 32034</v>
      </c>
      <c r="BM1746" s="3" t="str">
        <f t="shared" si="1119"/>
        <v>L</v>
      </c>
      <c r="BN1746" s="3" t="str">
        <f t="shared" si="1120"/>
        <v>Pass</v>
      </c>
      <c r="BO1746" s="3" t="str">
        <f t="shared" si="1121"/>
        <v>No</v>
      </c>
      <c r="BP1746" s="3" t="str">
        <f t="shared" si="1122"/>
        <v>FV&lt;$10K</v>
      </c>
      <c r="BQ1746" t="s">
        <v>6650</v>
      </c>
      <c r="BR1746" s="3" t="str">
        <f t="shared" si="1123"/>
        <v>No, &lt; $20K Lien</v>
      </c>
      <c r="BS1746" s="3" t="str">
        <f t="shared" si="1124"/>
        <v>No, Lien &lt; $20K</v>
      </c>
      <c r="BT1746" t="s">
        <v>6650</v>
      </c>
      <c r="BU1746" s="3" t="str">
        <f t="shared" si="1125"/>
        <v>No</v>
      </c>
      <c r="BV1746" s="3" t="str">
        <f t="shared" si="1126"/>
        <v>No</v>
      </c>
      <c r="BW1746" s="3">
        <f t="shared" si="1127"/>
        <v>0</v>
      </c>
      <c r="BX1746" s="3" t="str">
        <f t="shared" si="1128"/>
        <v>No</v>
      </c>
      <c r="BY1746" s="3">
        <f t="shared" si="1129"/>
        <v>39411</v>
      </c>
      <c r="BZ1746">
        <v>1</v>
      </c>
      <c r="CA1746" s="3">
        <f t="shared" si="1130"/>
        <v>39411</v>
      </c>
      <c r="CC1746" s="3">
        <f t="shared" si="1131"/>
        <v>0</v>
      </c>
      <c r="CD1746" s="3">
        <f t="shared" si="1132"/>
        <v>0</v>
      </c>
      <c r="CE1746" s="3" t="str">
        <f t="shared" si="1133"/>
        <v/>
      </c>
      <c r="CF1746" s="3" t="e">
        <f>HLOOKUP(CE1746,'Valuation Data'!$D$2:$K$5,4,FALSE)</f>
        <v>#N/A</v>
      </c>
      <c r="CG1746" s="3">
        <f t="shared" si="1134"/>
        <v>39411</v>
      </c>
      <c r="CH1746" s="3" t="str">
        <f t="shared" si="1135"/>
        <v>No</v>
      </c>
      <c r="CI1746" s="3" t="str">
        <f>VLOOKUP(R1746,'Use Codes &amp; County Type'!A:D,4,FALSE)</f>
        <v>R</v>
      </c>
      <c r="CJ1746" s="3" t="str">
        <f t="shared" si="1136"/>
        <v>No</v>
      </c>
      <c r="CK1746" s="3" t="str">
        <f t="shared" si="1137"/>
        <v>No</v>
      </c>
      <c r="CL1746" s="3">
        <f t="shared" si="1138"/>
        <v>0.35</v>
      </c>
      <c r="CM1746" s="3">
        <f t="shared" si="1139"/>
        <v>13793.849999999999</v>
      </c>
      <c r="CN1746" s="3">
        <f t="shared" si="1140"/>
        <v>2710.36</v>
      </c>
      <c r="CO1746" s="3">
        <f t="shared" si="1141"/>
        <v>11083.489999999998</v>
      </c>
      <c r="CP1746" s="3">
        <f t="shared" si="1142"/>
        <v>6.8771662733754541E-2</v>
      </c>
      <c r="CR1746" s="3" t="str">
        <f t="shared" si="1143"/>
        <v>No</v>
      </c>
      <c r="CV1746" s="3" t="str">
        <f t="shared" si="1144"/>
        <v>*Bid</v>
      </c>
      <c r="CW1746" s="3">
        <f t="shared" si="1145"/>
        <v>1745</v>
      </c>
      <c r="CX1746" s="3">
        <f t="shared" si="1146"/>
        <v>677.59</v>
      </c>
      <c r="CY1746" s="3" t="str">
        <f t="shared" si="1147"/>
        <v>Ok</v>
      </c>
      <c r="CZ1746">
        <v>0</v>
      </c>
      <c r="DA1746">
        <v>0</v>
      </c>
    </row>
    <row r="1747" spans="1:105" x14ac:dyDescent="0.25">
      <c r="A1747">
        <v>1746</v>
      </c>
      <c r="B1747" t="s">
        <v>3</v>
      </c>
      <c r="C1747" t="s">
        <v>1855</v>
      </c>
      <c r="D1747">
        <v>208.03</v>
      </c>
      <c r="E1747">
        <v>2017</v>
      </c>
      <c r="F1747" t="e">
        <f>NA()</f>
        <v>#N/A</v>
      </c>
      <c r="G1747" t="e">
        <f>NA()</f>
        <v>#N/A</v>
      </c>
      <c r="H1747" s="3" t="e">
        <f t="shared" si="1107"/>
        <v>#N/A</v>
      </c>
      <c r="I1747" t="e">
        <f>NA()</f>
        <v>#N/A</v>
      </c>
      <c r="J1747" t="e">
        <f>NA()</f>
        <v>#N/A</v>
      </c>
      <c r="K1747" t="e">
        <f>NA()</f>
        <v>#N/A</v>
      </c>
      <c r="L1747" t="e">
        <f>NA()</f>
        <v>#N/A</v>
      </c>
      <c r="M1747" t="e">
        <f>NA()</f>
        <v>#N/A</v>
      </c>
      <c r="N1747" t="e">
        <f>NA()</f>
        <v>#N/A</v>
      </c>
      <c r="O1747" t="e">
        <f>NA()</f>
        <v>#N/A</v>
      </c>
      <c r="P1747" t="e">
        <f>NA()</f>
        <v>#N/A</v>
      </c>
      <c r="Q1747" t="e">
        <f>NA()</f>
        <v>#N/A</v>
      </c>
      <c r="R1747">
        <v>2</v>
      </c>
      <c r="S1747" t="s">
        <v>6535</v>
      </c>
      <c r="T1747" t="e">
        <f>NA()</f>
        <v>#N/A</v>
      </c>
      <c r="U1747" t="e">
        <f>NA()</f>
        <v>#N/A</v>
      </c>
      <c r="V1747">
        <v>2017</v>
      </c>
      <c r="W1747">
        <v>35752</v>
      </c>
      <c r="X1747" t="e">
        <f>NA()</f>
        <v>#N/A</v>
      </c>
      <c r="Y1747" t="e">
        <f>NA()</f>
        <v>#N/A</v>
      </c>
      <c r="Z1747" t="e">
        <f>NA()</f>
        <v>#N/A</v>
      </c>
      <c r="AA1747" s="3">
        <f t="shared" si="1108"/>
        <v>0</v>
      </c>
      <c r="AI1747" t="e">
        <f>NA()</f>
        <v>#N/A</v>
      </c>
      <c r="AJ1747" t="e">
        <f>NA()</f>
        <v>#N/A</v>
      </c>
      <c r="AK1747" t="e">
        <f>NA()</f>
        <v>#N/A</v>
      </c>
      <c r="AL1747" t="e">
        <f>NA()</f>
        <v>#N/A</v>
      </c>
      <c r="AM1747" t="e">
        <f>NA()</f>
        <v>#N/A</v>
      </c>
      <c r="AN1747" t="e">
        <f>NA()</f>
        <v>#N/A</v>
      </c>
      <c r="AO1747" t="e">
        <f>NA()</f>
        <v>#N/A</v>
      </c>
      <c r="AP1747" s="3" t="str">
        <f t="shared" si="1109"/>
        <v>No</v>
      </c>
      <c r="AQ1747" s="3" t="str">
        <f t="shared" si="1110"/>
        <v>No</v>
      </c>
      <c r="AR1747" s="3" t="str">
        <f t="shared" si="1111"/>
        <v>No</v>
      </c>
      <c r="AS1747" t="e">
        <f>NA()</f>
        <v>#N/A</v>
      </c>
      <c r="AT1747" t="e">
        <f>NA()</f>
        <v>#N/A</v>
      </c>
      <c r="AU1747" t="e">
        <f>NA()</f>
        <v>#N/A</v>
      </c>
      <c r="AV1747" t="e">
        <f>NA()</f>
        <v>#N/A</v>
      </c>
      <c r="AW1747" t="e">
        <f>NA()</f>
        <v>#N/A</v>
      </c>
      <c r="AX1747" t="e">
        <f>NA()</f>
        <v>#N/A</v>
      </c>
      <c r="AY1747" t="e">
        <f>NA()</f>
        <v>#N/A</v>
      </c>
      <c r="AZ1747" t="e">
        <f>NA()</f>
        <v>#N/A</v>
      </c>
      <c r="BA1747">
        <v>0</v>
      </c>
      <c r="BB1747" t="s">
        <v>6617</v>
      </c>
      <c r="BC1747" t="e">
        <f>NA()</f>
        <v>#N/A</v>
      </c>
      <c r="BD1747" s="4" t="str">
        <f t="shared" si="1112"/>
        <v>No</v>
      </c>
      <c r="BE1747" t="e">
        <f>NA()</f>
        <v>#N/A</v>
      </c>
      <c r="BF1747" s="3" t="str">
        <f t="shared" si="1113"/>
        <v>No</v>
      </c>
      <c r="BG1747" t="e">
        <f>NA()</f>
        <v>#N/A</v>
      </c>
      <c r="BH1747" s="3" t="e">
        <f t="shared" si="1114"/>
        <v>#N/A</v>
      </c>
      <c r="BI1747" s="3" t="e">
        <f t="shared" si="1115"/>
        <v>#N/A</v>
      </c>
      <c r="BJ1747" s="3" t="e">
        <f t="shared" si="1116"/>
        <v>#N/A</v>
      </c>
      <c r="BK1747" s="3" t="e">
        <f t="shared" si="1117"/>
        <v>#N/A</v>
      </c>
      <c r="BL1747" s="3" t="e">
        <f t="shared" si="1118"/>
        <v>#N/A</v>
      </c>
      <c r="BM1747" s="3" t="e">
        <f t="shared" si="1119"/>
        <v>#N/A</v>
      </c>
      <c r="BN1747" s="3" t="str">
        <f t="shared" si="1120"/>
        <v>Pass</v>
      </c>
      <c r="BO1747" s="3" t="e">
        <f t="shared" si="1121"/>
        <v>#N/A</v>
      </c>
      <c r="BP1747" s="3" t="str">
        <f t="shared" si="1122"/>
        <v>FV&lt;$10K</v>
      </c>
      <c r="BQ1747" t="s">
        <v>6650</v>
      </c>
      <c r="BR1747" s="3" t="str">
        <f t="shared" si="1123"/>
        <v>No, &lt; $20K Lien</v>
      </c>
      <c r="BS1747" s="3" t="str">
        <f t="shared" si="1124"/>
        <v>No, Lien &lt; $20K</v>
      </c>
      <c r="BT1747" t="s">
        <v>6650</v>
      </c>
      <c r="BU1747" s="3" t="str">
        <f t="shared" si="1125"/>
        <v>No</v>
      </c>
      <c r="BV1747" s="3" t="str">
        <f t="shared" si="1126"/>
        <v>No</v>
      </c>
      <c r="BW1747" s="3">
        <f t="shared" si="1127"/>
        <v>0</v>
      </c>
      <c r="BX1747" s="3" t="str">
        <f t="shared" si="1128"/>
        <v>No</v>
      </c>
      <c r="BY1747" s="3">
        <f t="shared" si="1129"/>
        <v>35752</v>
      </c>
      <c r="BZ1747">
        <v>1</v>
      </c>
      <c r="CA1747" s="3">
        <f t="shared" si="1130"/>
        <v>35752</v>
      </c>
      <c r="CC1747" s="3" t="e">
        <f t="shared" si="1131"/>
        <v>#N/A</v>
      </c>
      <c r="CD1747" s="3" t="e">
        <f t="shared" si="1132"/>
        <v>#N/A</v>
      </c>
      <c r="CE1747" s="3" t="str">
        <f t="shared" si="1133"/>
        <v/>
      </c>
      <c r="CF1747" s="3" t="e">
        <f>HLOOKUP(CE1747,'Valuation Data'!$D$2:$K$5,4,FALSE)</f>
        <v>#N/A</v>
      </c>
      <c r="CG1747" s="3">
        <f t="shared" si="1134"/>
        <v>35752</v>
      </c>
      <c r="CH1747" s="3" t="str">
        <f t="shared" si="1135"/>
        <v>No</v>
      </c>
      <c r="CI1747" s="3" t="str">
        <f>VLOOKUP(R1747,'Use Codes &amp; County Type'!A:D,4,FALSE)</f>
        <v>R</v>
      </c>
      <c r="CJ1747" s="3" t="str">
        <f t="shared" si="1136"/>
        <v>No</v>
      </c>
      <c r="CK1747" s="3" t="str">
        <f t="shared" si="1137"/>
        <v>Yes</v>
      </c>
      <c r="CL1747" s="3">
        <f t="shared" si="1138"/>
        <v>0.67</v>
      </c>
      <c r="CM1747" s="3">
        <f t="shared" si="1139"/>
        <v>23953.84</v>
      </c>
      <c r="CN1747" s="3" t="e">
        <f t="shared" si="1140"/>
        <v>#N/A</v>
      </c>
      <c r="CO1747" s="3" t="e">
        <f t="shared" si="1141"/>
        <v>#N/A</v>
      </c>
      <c r="CP1747" s="3" t="e">
        <f t="shared" si="1142"/>
        <v>#N/A</v>
      </c>
      <c r="CR1747" s="3" t="e">
        <f t="shared" si="1143"/>
        <v>#N/A</v>
      </c>
      <c r="CV1747" s="3" t="e">
        <f t="shared" si="1144"/>
        <v>#N/A</v>
      </c>
      <c r="CW1747" s="3">
        <f t="shared" si="1145"/>
        <v>1746</v>
      </c>
      <c r="CX1747" s="3">
        <f t="shared" si="1146"/>
        <v>208.03</v>
      </c>
      <c r="CY1747" s="3" t="e">
        <f t="shared" si="1147"/>
        <v>#N/A</v>
      </c>
      <c r="CZ1747" t="e">
        <f>NA()</f>
        <v>#N/A</v>
      </c>
      <c r="DA1747" t="e">
        <f>NA()</f>
        <v>#N/A</v>
      </c>
    </row>
    <row r="1748" spans="1:105" x14ac:dyDescent="0.25">
      <c r="A1748">
        <v>1747</v>
      </c>
      <c r="B1748" t="s">
        <v>3</v>
      </c>
      <c r="C1748" t="s">
        <v>1856</v>
      </c>
      <c r="D1748">
        <v>149.13</v>
      </c>
      <c r="E1748">
        <v>2017</v>
      </c>
      <c r="F1748" t="e">
        <f>NA()</f>
        <v>#N/A</v>
      </c>
      <c r="G1748" t="e">
        <f>NA()</f>
        <v>#N/A</v>
      </c>
      <c r="H1748" s="3" t="e">
        <f t="shared" si="1107"/>
        <v>#N/A</v>
      </c>
      <c r="I1748" t="e">
        <f>NA()</f>
        <v>#N/A</v>
      </c>
      <c r="J1748" t="e">
        <f>NA()</f>
        <v>#N/A</v>
      </c>
      <c r="K1748" t="e">
        <f>NA()</f>
        <v>#N/A</v>
      </c>
      <c r="L1748" t="e">
        <f>NA()</f>
        <v>#N/A</v>
      </c>
      <c r="M1748" t="e">
        <f>NA()</f>
        <v>#N/A</v>
      </c>
      <c r="N1748" t="e">
        <f>NA()</f>
        <v>#N/A</v>
      </c>
      <c r="O1748" t="e">
        <f>NA()</f>
        <v>#N/A</v>
      </c>
      <c r="P1748" t="e">
        <f>NA()</f>
        <v>#N/A</v>
      </c>
      <c r="Q1748" t="e">
        <f>NA()</f>
        <v>#N/A</v>
      </c>
      <c r="R1748">
        <v>2</v>
      </c>
      <c r="S1748" t="s">
        <v>6535</v>
      </c>
      <c r="T1748" t="e">
        <f>NA()</f>
        <v>#N/A</v>
      </c>
      <c r="U1748" t="e">
        <f>NA()</f>
        <v>#N/A</v>
      </c>
      <c r="V1748">
        <v>2017</v>
      </c>
      <c r="W1748">
        <v>32654</v>
      </c>
      <c r="X1748" t="e">
        <f>NA()</f>
        <v>#N/A</v>
      </c>
      <c r="Y1748" t="e">
        <f>NA()</f>
        <v>#N/A</v>
      </c>
      <c r="Z1748" t="e">
        <f>NA()</f>
        <v>#N/A</v>
      </c>
      <c r="AA1748" s="3">
        <f t="shared" si="1108"/>
        <v>0</v>
      </c>
      <c r="AB1748" t="s">
        <v>6616</v>
      </c>
      <c r="AC1748" t="s">
        <v>6616</v>
      </c>
      <c r="AD1748" t="s">
        <v>6616</v>
      </c>
      <c r="AF1748" t="s">
        <v>6616</v>
      </c>
      <c r="AI1748" t="e">
        <f>NA()</f>
        <v>#N/A</v>
      </c>
      <c r="AJ1748" t="e">
        <f>NA()</f>
        <v>#N/A</v>
      </c>
      <c r="AK1748" t="e">
        <f>NA()</f>
        <v>#N/A</v>
      </c>
      <c r="AL1748" t="e">
        <f>NA()</f>
        <v>#N/A</v>
      </c>
      <c r="AM1748" t="e">
        <f>NA()</f>
        <v>#N/A</v>
      </c>
      <c r="AN1748" t="e">
        <f>NA()</f>
        <v>#N/A</v>
      </c>
      <c r="AO1748" t="e">
        <f>NA()</f>
        <v>#N/A</v>
      </c>
      <c r="AP1748" s="3" t="str">
        <f t="shared" si="1109"/>
        <v>No</v>
      </c>
      <c r="AQ1748" s="3" t="str">
        <f t="shared" si="1110"/>
        <v>No</v>
      </c>
      <c r="AR1748" s="3" t="str">
        <f t="shared" si="1111"/>
        <v>No</v>
      </c>
      <c r="AS1748" t="e">
        <f>NA()</f>
        <v>#N/A</v>
      </c>
      <c r="AT1748" t="e">
        <f>NA()</f>
        <v>#N/A</v>
      </c>
      <c r="AU1748" t="e">
        <f>NA()</f>
        <v>#N/A</v>
      </c>
      <c r="AV1748" t="e">
        <f>NA()</f>
        <v>#N/A</v>
      </c>
      <c r="AW1748" t="e">
        <f>NA()</f>
        <v>#N/A</v>
      </c>
      <c r="AX1748" t="e">
        <f>NA()</f>
        <v>#N/A</v>
      </c>
      <c r="AY1748" t="e">
        <f>NA()</f>
        <v>#N/A</v>
      </c>
      <c r="AZ1748" t="e">
        <f>NA()</f>
        <v>#N/A</v>
      </c>
      <c r="BA1748">
        <v>0</v>
      </c>
      <c r="BB1748" t="s">
        <v>6617</v>
      </c>
      <c r="BC1748" t="e">
        <f>NA()</f>
        <v>#N/A</v>
      </c>
      <c r="BD1748" s="4" t="str">
        <f t="shared" si="1112"/>
        <v>No</v>
      </c>
      <c r="BE1748" t="e">
        <f>NA()</f>
        <v>#N/A</v>
      </c>
      <c r="BF1748" s="3" t="str">
        <f t="shared" si="1113"/>
        <v>No</v>
      </c>
      <c r="BG1748" t="e">
        <f>NA()</f>
        <v>#N/A</v>
      </c>
      <c r="BH1748" s="3" t="e">
        <f t="shared" si="1114"/>
        <v>#N/A</v>
      </c>
      <c r="BI1748" s="3" t="e">
        <f t="shared" si="1115"/>
        <v>#N/A</v>
      </c>
      <c r="BJ1748" s="3" t="e">
        <f t="shared" si="1116"/>
        <v>#N/A</v>
      </c>
      <c r="BK1748" s="3" t="e">
        <f t="shared" si="1117"/>
        <v>#N/A</v>
      </c>
      <c r="BL1748" s="3" t="e">
        <f t="shared" si="1118"/>
        <v>#N/A</v>
      </c>
      <c r="BM1748" s="3" t="e">
        <f t="shared" si="1119"/>
        <v>#N/A</v>
      </c>
      <c r="BN1748" s="3" t="str">
        <f t="shared" si="1120"/>
        <v>Lien&lt;$150</v>
      </c>
      <c r="BO1748" s="3" t="e">
        <f t="shared" si="1121"/>
        <v>#N/A</v>
      </c>
      <c r="BP1748" s="3" t="str">
        <f t="shared" si="1122"/>
        <v>FV&lt;$10K</v>
      </c>
      <c r="BQ1748" t="s">
        <v>6650</v>
      </c>
      <c r="BR1748" s="3" t="str">
        <f t="shared" si="1123"/>
        <v>No, &lt; $20K Lien</v>
      </c>
      <c r="BS1748" s="3" t="str">
        <f t="shared" si="1124"/>
        <v>No, Lien &lt; $20K</v>
      </c>
      <c r="BT1748" t="s">
        <v>6650</v>
      </c>
      <c r="BU1748" s="3" t="str">
        <f t="shared" si="1125"/>
        <v>No</v>
      </c>
      <c r="BV1748" s="3" t="str">
        <f t="shared" si="1126"/>
        <v>No</v>
      </c>
      <c r="BW1748" s="3">
        <f t="shared" si="1127"/>
        <v>0</v>
      </c>
      <c r="BX1748" s="3" t="str">
        <f t="shared" si="1128"/>
        <v>No</v>
      </c>
      <c r="BY1748" s="3">
        <f t="shared" si="1129"/>
        <v>32654</v>
      </c>
      <c r="BZ1748">
        <v>1</v>
      </c>
      <c r="CA1748" s="3">
        <f t="shared" si="1130"/>
        <v>32654</v>
      </c>
      <c r="CC1748" s="3" t="e">
        <f t="shared" si="1131"/>
        <v>#N/A</v>
      </c>
      <c r="CD1748" s="3" t="e">
        <f t="shared" si="1132"/>
        <v>#N/A</v>
      </c>
      <c r="CE1748" s="3" t="str">
        <f t="shared" si="1133"/>
        <v/>
      </c>
      <c r="CF1748" s="3" t="e">
        <f>HLOOKUP(CE1748,'Valuation Data'!$D$2:$K$5,4,FALSE)</f>
        <v>#N/A</v>
      </c>
      <c r="CG1748" s="3">
        <f t="shared" si="1134"/>
        <v>32654</v>
      </c>
      <c r="CH1748" s="3" t="str">
        <f t="shared" si="1135"/>
        <v>No</v>
      </c>
      <c r="CI1748" s="3" t="str">
        <f>VLOOKUP(R1748,'Use Codes &amp; County Type'!A:D,4,FALSE)</f>
        <v>R</v>
      </c>
      <c r="CJ1748" s="3" t="str">
        <f t="shared" si="1136"/>
        <v>No</v>
      </c>
      <c r="CK1748" s="3" t="str">
        <f t="shared" si="1137"/>
        <v>Yes</v>
      </c>
      <c r="CL1748" s="3">
        <f t="shared" si="1138"/>
        <v>0.67</v>
      </c>
      <c r="CM1748" s="3">
        <f t="shared" si="1139"/>
        <v>21878.18</v>
      </c>
      <c r="CN1748" s="3" t="e">
        <f t="shared" si="1140"/>
        <v>#N/A</v>
      </c>
      <c r="CO1748" s="3" t="e">
        <f t="shared" si="1141"/>
        <v>#N/A</v>
      </c>
      <c r="CP1748" s="3" t="e">
        <f t="shared" si="1142"/>
        <v>#N/A</v>
      </c>
      <c r="CR1748" s="3" t="str">
        <f t="shared" si="1143"/>
        <v>No</v>
      </c>
      <c r="CV1748" s="3" t="str">
        <f t="shared" si="1144"/>
        <v>Lien&lt;$150</v>
      </c>
      <c r="CW1748" s="3">
        <f t="shared" si="1145"/>
        <v>1747</v>
      </c>
      <c r="CX1748" s="3">
        <f t="shared" si="1146"/>
        <v>149.13</v>
      </c>
      <c r="CY1748" s="3" t="str">
        <f t="shared" si="1147"/>
        <v>Ok</v>
      </c>
      <c r="CZ1748" t="e">
        <f>NA()</f>
        <v>#N/A</v>
      </c>
      <c r="DA1748" t="e">
        <f>NA()</f>
        <v>#N/A</v>
      </c>
    </row>
    <row r="1749" spans="1:105" x14ac:dyDescent="0.25">
      <c r="A1749">
        <v>1748</v>
      </c>
      <c r="B1749" t="s">
        <v>3</v>
      </c>
      <c r="C1749" t="s">
        <v>1857</v>
      </c>
      <c r="D1749">
        <v>772.99</v>
      </c>
      <c r="E1749">
        <v>2017</v>
      </c>
      <c r="F1749">
        <v>772.99</v>
      </c>
      <c r="G1749">
        <v>772.99</v>
      </c>
      <c r="H1749" s="3">
        <f t="shared" si="1107"/>
        <v>0</v>
      </c>
      <c r="I1749">
        <v>95587</v>
      </c>
      <c r="J1749" t="s">
        <v>2736</v>
      </c>
      <c r="K1749" t="s">
        <v>2738</v>
      </c>
      <c r="L1749">
        <v>32034</v>
      </c>
      <c r="M1749" t="s">
        <v>4039</v>
      </c>
      <c r="N1749" t="s">
        <v>4761</v>
      </c>
      <c r="O1749">
        <v>-81.529931225285694</v>
      </c>
      <c r="P1749">
        <v>30.579015703465299</v>
      </c>
      <c r="Q1749" t="s">
        <v>6023</v>
      </c>
      <c r="R1749">
        <v>0</v>
      </c>
      <c r="S1749" t="s">
        <v>6538</v>
      </c>
      <c r="T1749">
        <v>8001</v>
      </c>
      <c r="U1749" t="s">
        <v>6581</v>
      </c>
      <c r="V1749">
        <v>2017</v>
      </c>
      <c r="W1749">
        <v>43140</v>
      </c>
      <c r="X1749">
        <v>2017</v>
      </c>
      <c r="Y1749">
        <v>48000</v>
      </c>
      <c r="Z1749">
        <v>685.15</v>
      </c>
      <c r="AA1749" s="3">
        <f t="shared" si="1108"/>
        <v>0.88636334234595526</v>
      </c>
      <c r="AB1749" t="s">
        <v>6616</v>
      </c>
      <c r="AC1749" t="s">
        <v>6616</v>
      </c>
      <c r="AE1749" t="s">
        <v>6616</v>
      </c>
      <c r="AG1749" t="s">
        <v>6616</v>
      </c>
      <c r="AH1749" t="s">
        <v>6616</v>
      </c>
      <c r="AI1749" t="s">
        <v>6618</v>
      </c>
      <c r="AJ1749" t="s">
        <v>6618</v>
      </c>
      <c r="AK1749" t="s">
        <v>6618</v>
      </c>
      <c r="AL1749" t="s">
        <v>6618</v>
      </c>
      <c r="AM1749" t="s">
        <v>6618</v>
      </c>
      <c r="AN1749" t="s">
        <v>6618</v>
      </c>
      <c r="AO1749" t="s">
        <v>6618</v>
      </c>
      <c r="AP1749" s="3" t="str">
        <f t="shared" si="1109"/>
        <v>No</v>
      </c>
      <c r="AQ1749" s="3" t="str">
        <f t="shared" si="1110"/>
        <v>No</v>
      </c>
      <c r="AR1749" s="3" t="str">
        <f t="shared" si="1111"/>
        <v>No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 t="s">
        <v>6634</v>
      </c>
      <c r="AZ1749" t="s">
        <v>6638</v>
      </c>
      <c r="BA1749">
        <v>2</v>
      </c>
      <c r="BB1749" t="s">
        <v>6616</v>
      </c>
      <c r="BC1749" t="s">
        <v>6616</v>
      </c>
      <c r="BD1749" s="4" t="str">
        <f t="shared" si="1112"/>
        <v>No</v>
      </c>
      <c r="BE1749" t="s">
        <v>6640</v>
      </c>
      <c r="BF1749" s="3" t="str">
        <f t="shared" si="1113"/>
        <v>No</v>
      </c>
      <c r="BG1749" t="s">
        <v>6645</v>
      </c>
      <c r="BH1749" s="3" t="str">
        <f t="shared" si="1114"/>
        <v>95587 LEO DR</v>
      </c>
      <c r="BI1749" s="3" t="str">
        <f t="shared" si="1115"/>
        <v>Fernandina Beach</v>
      </c>
      <c r="BJ1749" s="3" t="str">
        <f t="shared" si="1116"/>
        <v>Florida</v>
      </c>
      <c r="BK1749" s="3">
        <f t="shared" si="1117"/>
        <v>32034</v>
      </c>
      <c r="BL1749" s="3" t="str">
        <f t="shared" si="1118"/>
        <v>95587 LEO DR FERNANDINA BEACH FL 32034</v>
      </c>
      <c r="BM1749" s="3" t="str">
        <f t="shared" si="1119"/>
        <v/>
      </c>
      <c r="BN1749" s="3" t="str">
        <f t="shared" si="1120"/>
        <v>Pass</v>
      </c>
      <c r="BO1749" s="3" t="str">
        <f t="shared" si="1121"/>
        <v>No</v>
      </c>
      <c r="BP1749" s="3" t="str">
        <f t="shared" si="1122"/>
        <v>FV&lt;$10K</v>
      </c>
      <c r="BQ1749" t="s">
        <v>6650</v>
      </c>
      <c r="BR1749" s="3" t="str">
        <f t="shared" si="1123"/>
        <v>No, &lt; $20K Lien</v>
      </c>
      <c r="BS1749" s="3" t="str">
        <f t="shared" si="1124"/>
        <v>No, Lien &lt; $20K</v>
      </c>
      <c r="BT1749" t="s">
        <v>6650</v>
      </c>
      <c r="BU1749" s="3" t="str">
        <f t="shared" si="1125"/>
        <v>No</v>
      </c>
      <c r="BV1749" s="3" t="str">
        <f t="shared" si="1126"/>
        <v>No</v>
      </c>
      <c r="BW1749" s="3">
        <f t="shared" si="1127"/>
        <v>2</v>
      </c>
      <c r="BX1749" s="3" t="str">
        <f t="shared" si="1128"/>
        <v>No</v>
      </c>
      <c r="BY1749" s="3">
        <f t="shared" si="1129"/>
        <v>43140</v>
      </c>
      <c r="BZ1749">
        <v>1</v>
      </c>
      <c r="CA1749" s="3">
        <f t="shared" si="1130"/>
        <v>43140</v>
      </c>
      <c r="CC1749" s="3">
        <f t="shared" si="1131"/>
        <v>0</v>
      </c>
      <c r="CD1749" s="3">
        <f t="shared" si="1132"/>
        <v>0</v>
      </c>
      <c r="CE1749" s="3" t="str">
        <f t="shared" si="1133"/>
        <v/>
      </c>
      <c r="CF1749" s="3" t="e">
        <f>HLOOKUP(CE1749,'Valuation Data'!$D$2:$K$5,4,FALSE)</f>
        <v>#N/A</v>
      </c>
      <c r="CG1749" s="3">
        <f t="shared" si="1134"/>
        <v>43140</v>
      </c>
      <c r="CH1749" s="3" t="str">
        <f t="shared" si="1135"/>
        <v>No</v>
      </c>
      <c r="CI1749" s="3" t="str">
        <f>VLOOKUP(R1749,'Use Codes &amp; County Type'!A:D,4,FALSE)</f>
        <v>V</v>
      </c>
      <c r="CJ1749" s="3" t="str">
        <f t="shared" si="1136"/>
        <v>Yes</v>
      </c>
      <c r="CK1749" s="3" t="str">
        <f t="shared" si="1137"/>
        <v>No</v>
      </c>
      <c r="CL1749" s="3">
        <f t="shared" si="1138"/>
        <v>0</v>
      </c>
      <c r="CM1749" s="3">
        <f t="shared" si="1139"/>
        <v>0</v>
      </c>
      <c r="CN1749" s="3">
        <f t="shared" si="1140"/>
        <v>4637.9399999999996</v>
      </c>
      <c r="CO1749" s="3">
        <f t="shared" si="1141"/>
        <v>-4637.9399999999996</v>
      </c>
      <c r="CP1749" s="3">
        <f t="shared" si="1142"/>
        <v>0.10750904033379693</v>
      </c>
      <c r="CR1749" s="3" t="str">
        <f t="shared" si="1143"/>
        <v>No</v>
      </c>
      <c r="CV1749" s="3" t="str">
        <f t="shared" si="1144"/>
        <v>Vacant, No Sales Data</v>
      </c>
      <c r="CW1749" s="3">
        <f t="shared" si="1145"/>
        <v>1748</v>
      </c>
      <c r="CX1749" s="3">
        <f t="shared" si="1146"/>
        <v>772.99</v>
      </c>
      <c r="CY1749" s="3" t="str">
        <f t="shared" si="1147"/>
        <v>Ok</v>
      </c>
      <c r="CZ1749">
        <v>0</v>
      </c>
      <c r="DA1749">
        <v>0</v>
      </c>
    </row>
    <row r="1750" spans="1:105" x14ac:dyDescent="0.25">
      <c r="A1750">
        <v>1749</v>
      </c>
      <c r="B1750" t="s">
        <v>3</v>
      </c>
      <c r="C1750" t="s">
        <v>1858</v>
      </c>
      <c r="D1750">
        <v>606.07000000000005</v>
      </c>
      <c r="E1750">
        <v>2017</v>
      </c>
      <c r="F1750">
        <v>606.07000000000005</v>
      </c>
      <c r="G1750">
        <v>606.07000000000005</v>
      </c>
      <c r="H1750" s="3">
        <f t="shared" si="1107"/>
        <v>0</v>
      </c>
      <c r="I1750">
        <v>95304</v>
      </c>
      <c r="J1750" t="s">
        <v>2736</v>
      </c>
      <c r="K1750" t="s">
        <v>2738</v>
      </c>
      <c r="L1750">
        <v>32034</v>
      </c>
      <c r="M1750" t="s">
        <v>4040</v>
      </c>
      <c r="N1750" t="s">
        <v>4761</v>
      </c>
      <c r="O1750">
        <v>-81.534972895520099</v>
      </c>
      <c r="P1750">
        <v>30.578399804318501</v>
      </c>
      <c r="Q1750" t="s">
        <v>6024</v>
      </c>
      <c r="R1750">
        <v>2</v>
      </c>
      <c r="S1750" t="s">
        <v>6535</v>
      </c>
      <c r="T1750">
        <v>1006</v>
      </c>
      <c r="U1750" t="s">
        <v>6578</v>
      </c>
      <c r="V1750">
        <v>2017</v>
      </c>
      <c r="W1750">
        <v>73088</v>
      </c>
      <c r="X1750">
        <v>2017</v>
      </c>
      <c r="Y1750">
        <v>94704</v>
      </c>
      <c r="Z1750">
        <v>530.80999999999995</v>
      </c>
      <c r="AA1750" s="3">
        <f t="shared" si="1108"/>
        <v>0.87582292474466628</v>
      </c>
      <c r="AB1750" t="s">
        <v>6617</v>
      </c>
      <c r="AI1750" t="s">
        <v>6619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 s="3" t="str">
        <f t="shared" si="1109"/>
        <v>Yes</v>
      </c>
      <c r="AQ1750" s="3" t="str">
        <f t="shared" si="1110"/>
        <v>Yes</v>
      </c>
      <c r="AR1750" s="3" t="str">
        <f t="shared" si="1111"/>
        <v>Yes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 t="s">
        <v>6634</v>
      </c>
      <c r="AZ1750">
        <v>0</v>
      </c>
      <c r="BA1750">
        <v>1</v>
      </c>
      <c r="BB1750" t="s">
        <v>6617</v>
      </c>
      <c r="BC1750" t="s">
        <v>6616</v>
      </c>
      <c r="BD1750" s="4" t="str">
        <f t="shared" si="1112"/>
        <v>No</v>
      </c>
      <c r="BE1750" t="s">
        <v>6640</v>
      </c>
      <c r="BF1750" s="3" t="str">
        <f t="shared" si="1113"/>
        <v>No</v>
      </c>
      <c r="BG1750" t="s">
        <v>6645</v>
      </c>
      <c r="BH1750" s="3" t="str">
        <f t="shared" si="1114"/>
        <v>95304 LEO DR</v>
      </c>
      <c r="BI1750" s="3" t="str">
        <f t="shared" si="1115"/>
        <v>Fernandina Beach</v>
      </c>
      <c r="BJ1750" s="3" t="str">
        <f t="shared" si="1116"/>
        <v>Florida</v>
      </c>
      <c r="BK1750" s="3">
        <f t="shared" si="1117"/>
        <v>32034</v>
      </c>
      <c r="BL1750" s="3" t="str">
        <f t="shared" si="1118"/>
        <v>95304 LEO DR FERNANDINA BEACH FL 32034</v>
      </c>
      <c r="BM1750" s="3" t="str">
        <f t="shared" si="1119"/>
        <v/>
      </c>
      <c r="BN1750" s="3" t="str">
        <f t="shared" si="1120"/>
        <v>Pass</v>
      </c>
      <c r="BO1750" s="3" t="str">
        <f t="shared" si="1121"/>
        <v>No</v>
      </c>
      <c r="BP1750" s="3" t="str">
        <f t="shared" si="1122"/>
        <v>FV&lt;$10K</v>
      </c>
      <c r="BQ1750" t="s">
        <v>6650</v>
      </c>
      <c r="BR1750" s="3" t="str">
        <f t="shared" si="1123"/>
        <v>No, &lt; $20K Lien</v>
      </c>
      <c r="BS1750" s="3" t="str">
        <f t="shared" si="1124"/>
        <v>No, Lien &lt; $20K</v>
      </c>
      <c r="BT1750" t="s">
        <v>6650</v>
      </c>
      <c r="BU1750" s="3" t="str">
        <f t="shared" si="1125"/>
        <v>Yes</v>
      </c>
      <c r="BV1750" s="3" t="str">
        <f t="shared" si="1126"/>
        <v>No</v>
      </c>
      <c r="BW1750" s="3">
        <f t="shared" si="1127"/>
        <v>1</v>
      </c>
      <c r="BX1750" s="3" t="str">
        <f t="shared" si="1128"/>
        <v>No</v>
      </c>
      <c r="BY1750" s="3">
        <f t="shared" si="1129"/>
        <v>73088</v>
      </c>
      <c r="BZ1750">
        <v>1</v>
      </c>
      <c r="CA1750" s="3">
        <f t="shared" si="1130"/>
        <v>73088</v>
      </c>
      <c r="CC1750" s="3">
        <f t="shared" si="1131"/>
        <v>0</v>
      </c>
      <c r="CD1750" s="3">
        <f t="shared" si="1132"/>
        <v>0</v>
      </c>
      <c r="CE1750" s="3" t="str">
        <f t="shared" si="1133"/>
        <v/>
      </c>
      <c r="CF1750" s="3" t="e">
        <f>HLOOKUP(CE1750,'Valuation Data'!$D$2:$K$5,4,FALSE)</f>
        <v>#N/A</v>
      </c>
      <c r="CG1750" s="3">
        <f t="shared" si="1134"/>
        <v>73088</v>
      </c>
      <c r="CH1750" s="3" t="str">
        <f t="shared" si="1135"/>
        <v>No</v>
      </c>
      <c r="CI1750" s="3" t="str">
        <f>VLOOKUP(R1750,'Use Codes &amp; County Type'!A:D,4,FALSE)</f>
        <v>R</v>
      </c>
      <c r="CJ1750" s="3" t="str">
        <f t="shared" si="1136"/>
        <v>No</v>
      </c>
      <c r="CK1750" s="3" t="str">
        <f t="shared" si="1137"/>
        <v>Yes</v>
      </c>
      <c r="CL1750" s="3">
        <f t="shared" si="1138"/>
        <v>0.67</v>
      </c>
      <c r="CM1750" s="3">
        <f t="shared" si="1139"/>
        <v>48968.960000000006</v>
      </c>
      <c r="CN1750" s="3">
        <f t="shared" si="1140"/>
        <v>3030.3500000000004</v>
      </c>
      <c r="CO1750" s="3">
        <f t="shared" si="1141"/>
        <v>45938.610000000008</v>
      </c>
      <c r="CP1750" s="3">
        <f t="shared" si="1142"/>
        <v>4.1461662653239938E-2</v>
      </c>
      <c r="CR1750" s="3" t="str">
        <f t="shared" si="1143"/>
        <v>No</v>
      </c>
      <c r="CV1750" s="3" t="str">
        <f t="shared" si="1144"/>
        <v>County Held Lien</v>
      </c>
      <c r="CW1750" s="3">
        <f t="shared" si="1145"/>
        <v>1749</v>
      </c>
      <c r="CX1750" s="3">
        <f t="shared" si="1146"/>
        <v>606.07000000000005</v>
      </c>
      <c r="CY1750" s="3" t="str">
        <f t="shared" si="1147"/>
        <v>Ok</v>
      </c>
      <c r="CZ1750">
        <v>0</v>
      </c>
      <c r="DA1750">
        <v>0</v>
      </c>
    </row>
    <row r="1751" spans="1:105" x14ac:dyDescent="0.25">
      <c r="A1751">
        <v>1750</v>
      </c>
      <c r="B1751" t="s">
        <v>3</v>
      </c>
      <c r="C1751" t="s">
        <v>1859</v>
      </c>
      <c r="D1751">
        <v>516.11</v>
      </c>
      <c r="E1751">
        <v>2017</v>
      </c>
      <c r="F1751">
        <v>516.11</v>
      </c>
      <c r="G1751">
        <v>516.11</v>
      </c>
      <c r="H1751" s="3">
        <f t="shared" si="1107"/>
        <v>0</v>
      </c>
      <c r="I1751">
        <v>95160</v>
      </c>
      <c r="J1751" t="s">
        <v>2736</v>
      </c>
      <c r="K1751" t="s">
        <v>2738</v>
      </c>
      <c r="L1751">
        <v>32034</v>
      </c>
      <c r="M1751" t="s">
        <v>4041</v>
      </c>
      <c r="N1751" t="s">
        <v>4761</v>
      </c>
      <c r="O1751">
        <v>-81.537401578082395</v>
      </c>
      <c r="P1751">
        <v>30.578377996848101</v>
      </c>
      <c r="Q1751" t="s">
        <v>6025</v>
      </c>
      <c r="R1751">
        <v>2</v>
      </c>
      <c r="S1751" t="s">
        <v>6535</v>
      </c>
      <c r="T1751">
        <v>1006</v>
      </c>
      <c r="U1751" t="s">
        <v>6578</v>
      </c>
      <c r="V1751">
        <v>2017</v>
      </c>
      <c r="W1751">
        <v>27933</v>
      </c>
      <c r="X1751">
        <v>2017</v>
      </c>
      <c r="Y1751">
        <v>31684</v>
      </c>
      <c r="Z1751">
        <v>447.63</v>
      </c>
      <c r="AA1751" s="3">
        <f t="shared" si="1108"/>
        <v>0.86731510724457961</v>
      </c>
      <c r="AH1751" t="s">
        <v>6616</v>
      </c>
      <c r="AI1751" t="s">
        <v>6618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 s="3" t="str">
        <f t="shared" si="1109"/>
        <v>No</v>
      </c>
      <c r="AQ1751" s="3" t="str">
        <f t="shared" si="1110"/>
        <v>No</v>
      </c>
      <c r="AR1751" s="3" t="str">
        <f t="shared" si="1111"/>
        <v>No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 t="s">
        <v>6634</v>
      </c>
      <c r="AZ1751">
        <v>0</v>
      </c>
      <c r="BA1751">
        <v>0</v>
      </c>
      <c r="BB1751" t="s">
        <v>6616</v>
      </c>
      <c r="BC1751" t="s">
        <v>6616</v>
      </c>
      <c r="BD1751" s="4" t="str">
        <f t="shared" si="1112"/>
        <v>No</v>
      </c>
      <c r="BE1751" t="s">
        <v>6640</v>
      </c>
      <c r="BF1751" s="3" t="str">
        <f t="shared" si="1113"/>
        <v>No</v>
      </c>
      <c r="BG1751" t="s">
        <v>6645</v>
      </c>
      <c r="BH1751" s="3" t="str">
        <f t="shared" si="1114"/>
        <v>95160 LEO DR</v>
      </c>
      <c r="BI1751" s="3" t="str">
        <f t="shared" si="1115"/>
        <v>Fernandina Beach</v>
      </c>
      <c r="BJ1751" s="3" t="str">
        <f t="shared" si="1116"/>
        <v>Florida</v>
      </c>
      <c r="BK1751" s="3">
        <f t="shared" si="1117"/>
        <v>32034</v>
      </c>
      <c r="BL1751" s="3" t="str">
        <f t="shared" si="1118"/>
        <v>95160 LEO DR FERNANDINA BEACH FL 32034</v>
      </c>
      <c r="BM1751" s="3" t="str">
        <f t="shared" si="1119"/>
        <v/>
      </c>
      <c r="BN1751" s="3" t="str">
        <f t="shared" si="1120"/>
        <v>Pass</v>
      </c>
      <c r="BO1751" s="3" t="str">
        <f t="shared" si="1121"/>
        <v>No</v>
      </c>
      <c r="BP1751" s="3" t="str">
        <f t="shared" si="1122"/>
        <v>FV&lt;$10K</v>
      </c>
      <c r="BQ1751" t="s">
        <v>6650</v>
      </c>
      <c r="BR1751" s="3" t="str">
        <f t="shared" si="1123"/>
        <v>No, &lt; $20K Lien</v>
      </c>
      <c r="BS1751" s="3" t="str">
        <f t="shared" si="1124"/>
        <v>No, Lien &lt; $20K</v>
      </c>
      <c r="BT1751" t="s">
        <v>6650</v>
      </c>
      <c r="BU1751" s="3" t="str">
        <f t="shared" si="1125"/>
        <v>No</v>
      </c>
      <c r="BV1751" s="3" t="str">
        <f t="shared" si="1126"/>
        <v>No</v>
      </c>
      <c r="BW1751" s="3">
        <f t="shared" si="1127"/>
        <v>0</v>
      </c>
      <c r="BX1751" s="3" t="str">
        <f t="shared" si="1128"/>
        <v>No</v>
      </c>
      <c r="BY1751" s="3">
        <f t="shared" si="1129"/>
        <v>27933</v>
      </c>
      <c r="BZ1751">
        <v>1</v>
      </c>
      <c r="CA1751" s="3">
        <f t="shared" si="1130"/>
        <v>27933</v>
      </c>
      <c r="CC1751" s="3">
        <f t="shared" si="1131"/>
        <v>0</v>
      </c>
      <c r="CD1751" s="3">
        <f t="shared" si="1132"/>
        <v>0</v>
      </c>
      <c r="CE1751" s="3" t="str">
        <f t="shared" si="1133"/>
        <v/>
      </c>
      <c r="CF1751" s="3" t="e">
        <f>HLOOKUP(CE1751,'Valuation Data'!$D$2:$K$5,4,FALSE)</f>
        <v>#N/A</v>
      </c>
      <c r="CG1751" s="3">
        <f t="shared" si="1134"/>
        <v>27933</v>
      </c>
      <c r="CH1751" s="3" t="str">
        <f t="shared" si="1135"/>
        <v>No</v>
      </c>
      <c r="CI1751" s="3" t="str">
        <f>VLOOKUP(R1751,'Use Codes &amp; County Type'!A:D,4,FALSE)</f>
        <v>R</v>
      </c>
      <c r="CJ1751" s="3" t="str">
        <f t="shared" si="1136"/>
        <v>No</v>
      </c>
      <c r="CK1751" s="3" t="str">
        <f t="shared" si="1137"/>
        <v>No</v>
      </c>
      <c r="CL1751" s="3">
        <f t="shared" si="1138"/>
        <v>0.35</v>
      </c>
      <c r="CM1751" s="3">
        <f t="shared" si="1139"/>
        <v>9776.5499999999993</v>
      </c>
      <c r="CN1751" s="3">
        <f t="shared" si="1140"/>
        <v>2064.44</v>
      </c>
      <c r="CO1751" s="3">
        <f t="shared" si="1141"/>
        <v>7712.1099999999988</v>
      </c>
      <c r="CP1751" s="3">
        <f t="shared" si="1142"/>
        <v>7.3906848530412059E-2</v>
      </c>
      <c r="CR1751" s="3" t="str">
        <f t="shared" si="1143"/>
        <v>No</v>
      </c>
      <c r="CV1751" s="3" t="str">
        <f t="shared" si="1144"/>
        <v>FMV&lt;$30K</v>
      </c>
      <c r="CW1751" s="3">
        <f t="shared" si="1145"/>
        <v>1750</v>
      </c>
      <c r="CX1751" s="3">
        <f t="shared" si="1146"/>
        <v>516.11</v>
      </c>
      <c r="CY1751" s="3" t="str">
        <f t="shared" si="1147"/>
        <v>Ok</v>
      </c>
      <c r="CZ1751">
        <v>0</v>
      </c>
      <c r="DA1751">
        <v>0</v>
      </c>
    </row>
    <row r="1752" spans="1:105" x14ac:dyDescent="0.25">
      <c r="A1752">
        <v>1751</v>
      </c>
      <c r="B1752" t="s">
        <v>3</v>
      </c>
      <c r="C1752" t="s">
        <v>1860</v>
      </c>
      <c r="D1752">
        <v>120.95</v>
      </c>
      <c r="E1752">
        <v>2017</v>
      </c>
      <c r="F1752" t="e">
        <f>NA()</f>
        <v>#N/A</v>
      </c>
      <c r="G1752" t="e">
        <f>NA()</f>
        <v>#N/A</v>
      </c>
      <c r="H1752" s="3" t="e">
        <f t="shared" si="1107"/>
        <v>#N/A</v>
      </c>
      <c r="I1752" t="e">
        <f>NA()</f>
        <v>#N/A</v>
      </c>
      <c r="J1752" t="e">
        <f>NA()</f>
        <v>#N/A</v>
      </c>
      <c r="K1752" t="e">
        <f>NA()</f>
        <v>#N/A</v>
      </c>
      <c r="L1752" t="e">
        <f>NA()</f>
        <v>#N/A</v>
      </c>
      <c r="M1752" t="e">
        <f>NA()</f>
        <v>#N/A</v>
      </c>
      <c r="N1752" t="e">
        <f>NA()</f>
        <v>#N/A</v>
      </c>
      <c r="O1752" t="e">
        <f>NA()</f>
        <v>#N/A</v>
      </c>
      <c r="P1752" t="e">
        <f>NA()</f>
        <v>#N/A</v>
      </c>
      <c r="Q1752" t="e">
        <f>NA()</f>
        <v>#N/A</v>
      </c>
      <c r="R1752">
        <v>2</v>
      </c>
      <c r="S1752" t="s">
        <v>6535</v>
      </c>
      <c r="T1752" t="e">
        <f>NA()</f>
        <v>#N/A</v>
      </c>
      <c r="U1752" t="e">
        <f>NA()</f>
        <v>#N/A</v>
      </c>
      <c r="V1752">
        <v>2017</v>
      </c>
      <c r="W1752">
        <v>30433</v>
      </c>
      <c r="X1752" t="e">
        <f>NA()</f>
        <v>#N/A</v>
      </c>
      <c r="Y1752" t="e">
        <f>NA()</f>
        <v>#N/A</v>
      </c>
      <c r="Z1752" t="e">
        <f>NA()</f>
        <v>#N/A</v>
      </c>
      <c r="AA1752" s="3">
        <f t="shared" si="1108"/>
        <v>0</v>
      </c>
      <c r="AC1752" t="s">
        <v>6616</v>
      </c>
      <c r="AD1752" t="s">
        <v>6616</v>
      </c>
      <c r="AE1752" t="s">
        <v>6616</v>
      </c>
      <c r="AF1752" t="s">
        <v>6616</v>
      </c>
      <c r="AG1752" t="s">
        <v>6616</v>
      </c>
      <c r="AI1752" t="e">
        <f>NA()</f>
        <v>#N/A</v>
      </c>
      <c r="AJ1752" t="e">
        <f>NA()</f>
        <v>#N/A</v>
      </c>
      <c r="AK1752" t="e">
        <f>NA()</f>
        <v>#N/A</v>
      </c>
      <c r="AL1752" t="e">
        <f>NA()</f>
        <v>#N/A</v>
      </c>
      <c r="AM1752" t="e">
        <f>NA()</f>
        <v>#N/A</v>
      </c>
      <c r="AN1752" t="e">
        <f>NA()</f>
        <v>#N/A</v>
      </c>
      <c r="AO1752" t="e">
        <f>NA()</f>
        <v>#N/A</v>
      </c>
      <c r="AP1752" s="3" t="str">
        <f t="shared" si="1109"/>
        <v>No</v>
      </c>
      <c r="AQ1752" s="3" t="str">
        <f t="shared" si="1110"/>
        <v>No</v>
      </c>
      <c r="AR1752" s="3" t="str">
        <f t="shared" si="1111"/>
        <v>No</v>
      </c>
      <c r="AS1752" t="e">
        <f>NA()</f>
        <v>#N/A</v>
      </c>
      <c r="AT1752" t="e">
        <f>NA()</f>
        <v>#N/A</v>
      </c>
      <c r="AU1752" t="e">
        <f>NA()</f>
        <v>#N/A</v>
      </c>
      <c r="AV1752" t="e">
        <f>NA()</f>
        <v>#N/A</v>
      </c>
      <c r="AW1752" t="e">
        <f>NA()</f>
        <v>#N/A</v>
      </c>
      <c r="AX1752" t="e">
        <f>NA()</f>
        <v>#N/A</v>
      </c>
      <c r="AY1752" t="e">
        <f>NA()</f>
        <v>#N/A</v>
      </c>
      <c r="AZ1752" t="e">
        <f>NA()</f>
        <v>#N/A</v>
      </c>
      <c r="BA1752">
        <v>0</v>
      </c>
      <c r="BB1752" t="s">
        <v>6617</v>
      </c>
      <c r="BC1752" t="e">
        <f>NA()</f>
        <v>#N/A</v>
      </c>
      <c r="BD1752" s="4" t="str">
        <f t="shared" si="1112"/>
        <v>No</v>
      </c>
      <c r="BE1752" t="e">
        <f>NA()</f>
        <v>#N/A</v>
      </c>
      <c r="BF1752" s="3" t="str">
        <f t="shared" si="1113"/>
        <v>No</v>
      </c>
      <c r="BG1752" t="e">
        <f>NA()</f>
        <v>#N/A</v>
      </c>
      <c r="BH1752" s="3" t="e">
        <f t="shared" si="1114"/>
        <v>#N/A</v>
      </c>
      <c r="BI1752" s="3" t="e">
        <f t="shared" si="1115"/>
        <v>#N/A</v>
      </c>
      <c r="BJ1752" s="3" t="e">
        <f t="shared" si="1116"/>
        <v>#N/A</v>
      </c>
      <c r="BK1752" s="3" t="e">
        <f t="shared" si="1117"/>
        <v>#N/A</v>
      </c>
      <c r="BL1752" s="3" t="e">
        <f t="shared" si="1118"/>
        <v>#N/A</v>
      </c>
      <c r="BM1752" s="3" t="e">
        <f t="shared" si="1119"/>
        <v>#N/A</v>
      </c>
      <c r="BN1752" s="3" t="str">
        <f t="shared" si="1120"/>
        <v>Lien&lt;$150</v>
      </c>
      <c r="BO1752" s="3" t="e">
        <f t="shared" si="1121"/>
        <v>#N/A</v>
      </c>
      <c r="BP1752" s="3" t="str">
        <f t="shared" si="1122"/>
        <v>FV&lt;$10K</v>
      </c>
      <c r="BQ1752" t="s">
        <v>6650</v>
      </c>
      <c r="BR1752" s="3" t="str">
        <f t="shared" si="1123"/>
        <v>No, &lt; $20K Lien</v>
      </c>
      <c r="BS1752" s="3" t="str">
        <f t="shared" si="1124"/>
        <v>No, Lien &lt; $20K</v>
      </c>
      <c r="BT1752" t="s">
        <v>6650</v>
      </c>
      <c r="BU1752" s="3" t="str">
        <f t="shared" si="1125"/>
        <v>No</v>
      </c>
      <c r="BV1752" s="3" t="str">
        <f t="shared" si="1126"/>
        <v>No</v>
      </c>
      <c r="BW1752" s="3">
        <f t="shared" si="1127"/>
        <v>0</v>
      </c>
      <c r="BX1752" s="3" t="str">
        <f t="shared" si="1128"/>
        <v>No</v>
      </c>
      <c r="BY1752" s="3">
        <f t="shared" si="1129"/>
        <v>30433</v>
      </c>
      <c r="BZ1752">
        <v>1</v>
      </c>
      <c r="CA1752" s="3">
        <f t="shared" si="1130"/>
        <v>30433</v>
      </c>
      <c r="CC1752" s="3" t="e">
        <f t="shared" si="1131"/>
        <v>#N/A</v>
      </c>
      <c r="CD1752" s="3" t="e">
        <f t="shared" si="1132"/>
        <v>#N/A</v>
      </c>
      <c r="CE1752" s="3" t="str">
        <f t="shared" si="1133"/>
        <v/>
      </c>
      <c r="CF1752" s="3" t="e">
        <f>HLOOKUP(CE1752,'Valuation Data'!$D$2:$K$5,4,FALSE)</f>
        <v>#N/A</v>
      </c>
      <c r="CG1752" s="3">
        <f t="shared" si="1134"/>
        <v>30433</v>
      </c>
      <c r="CH1752" s="3" t="str">
        <f t="shared" si="1135"/>
        <v>No</v>
      </c>
      <c r="CI1752" s="3" t="str">
        <f>VLOOKUP(R1752,'Use Codes &amp; County Type'!A:D,4,FALSE)</f>
        <v>R</v>
      </c>
      <c r="CJ1752" s="3" t="str">
        <f t="shared" si="1136"/>
        <v>No</v>
      </c>
      <c r="CK1752" s="3" t="str">
        <f t="shared" si="1137"/>
        <v>Yes</v>
      </c>
      <c r="CL1752" s="3">
        <f t="shared" si="1138"/>
        <v>0.67</v>
      </c>
      <c r="CM1752" s="3">
        <f t="shared" si="1139"/>
        <v>20390.11</v>
      </c>
      <c r="CN1752" s="3" t="e">
        <f t="shared" si="1140"/>
        <v>#N/A</v>
      </c>
      <c r="CO1752" s="3" t="e">
        <f t="shared" si="1141"/>
        <v>#N/A</v>
      </c>
      <c r="CP1752" s="3" t="e">
        <f t="shared" si="1142"/>
        <v>#N/A</v>
      </c>
      <c r="CR1752" s="3" t="str">
        <f t="shared" si="1143"/>
        <v>No</v>
      </c>
      <c r="CV1752" s="3" t="str">
        <f t="shared" si="1144"/>
        <v>Lien&lt;$150</v>
      </c>
      <c r="CW1752" s="3">
        <f t="shared" si="1145"/>
        <v>1751</v>
      </c>
      <c r="CX1752" s="3">
        <f t="shared" si="1146"/>
        <v>120.95</v>
      </c>
      <c r="CY1752" s="3" t="str">
        <f t="shared" si="1147"/>
        <v>Ok</v>
      </c>
      <c r="CZ1752" t="e">
        <f>NA()</f>
        <v>#N/A</v>
      </c>
      <c r="DA1752" t="e">
        <f>NA()</f>
        <v>#N/A</v>
      </c>
    </row>
    <row r="1753" spans="1:105" x14ac:dyDescent="0.25">
      <c r="A1753">
        <v>1752</v>
      </c>
      <c r="B1753" t="s">
        <v>3</v>
      </c>
      <c r="C1753" t="s">
        <v>1861</v>
      </c>
      <c r="D1753">
        <v>201.48</v>
      </c>
      <c r="E1753">
        <v>2017</v>
      </c>
      <c r="F1753" t="e">
        <f>NA()</f>
        <v>#N/A</v>
      </c>
      <c r="G1753" t="e">
        <f>NA()</f>
        <v>#N/A</v>
      </c>
      <c r="H1753" s="3" t="e">
        <f t="shared" si="1107"/>
        <v>#N/A</v>
      </c>
      <c r="I1753" t="e">
        <f>NA()</f>
        <v>#N/A</v>
      </c>
      <c r="J1753" t="e">
        <f>NA()</f>
        <v>#N/A</v>
      </c>
      <c r="K1753" t="e">
        <f>NA()</f>
        <v>#N/A</v>
      </c>
      <c r="L1753" t="e">
        <f>NA()</f>
        <v>#N/A</v>
      </c>
      <c r="M1753" t="e">
        <f>NA()</f>
        <v>#N/A</v>
      </c>
      <c r="N1753" t="e">
        <f>NA()</f>
        <v>#N/A</v>
      </c>
      <c r="O1753" t="e">
        <f>NA()</f>
        <v>#N/A</v>
      </c>
      <c r="P1753" t="e">
        <f>NA()</f>
        <v>#N/A</v>
      </c>
      <c r="Q1753" t="e">
        <f>NA()</f>
        <v>#N/A</v>
      </c>
      <c r="R1753">
        <v>2</v>
      </c>
      <c r="S1753" t="s">
        <v>6535</v>
      </c>
      <c r="T1753" t="e">
        <f>NA()</f>
        <v>#N/A</v>
      </c>
      <c r="U1753" t="e">
        <f>NA()</f>
        <v>#N/A</v>
      </c>
      <c r="V1753">
        <v>2017</v>
      </c>
      <c r="W1753">
        <v>35852</v>
      </c>
      <c r="X1753" t="e">
        <f>NA()</f>
        <v>#N/A</v>
      </c>
      <c r="Y1753" t="e">
        <f>NA()</f>
        <v>#N/A</v>
      </c>
      <c r="Z1753" t="e">
        <f>NA()</f>
        <v>#N/A</v>
      </c>
      <c r="AA1753" s="3">
        <f t="shared" si="1108"/>
        <v>0</v>
      </c>
      <c r="AB1753" t="s">
        <v>6617</v>
      </c>
      <c r="AC1753" t="s">
        <v>6616</v>
      </c>
      <c r="AD1753" t="s">
        <v>6616</v>
      </c>
      <c r="AF1753" t="s">
        <v>6616</v>
      </c>
      <c r="AG1753" t="s">
        <v>6616</v>
      </c>
      <c r="AH1753" t="s">
        <v>6616</v>
      </c>
      <c r="AI1753" t="e">
        <f>NA()</f>
        <v>#N/A</v>
      </c>
      <c r="AJ1753" t="e">
        <f>NA()</f>
        <v>#N/A</v>
      </c>
      <c r="AK1753" t="e">
        <f>NA()</f>
        <v>#N/A</v>
      </c>
      <c r="AL1753" t="e">
        <f>NA()</f>
        <v>#N/A</v>
      </c>
      <c r="AM1753" t="e">
        <f>NA()</f>
        <v>#N/A</v>
      </c>
      <c r="AN1753" t="e">
        <f>NA()</f>
        <v>#N/A</v>
      </c>
      <c r="AO1753" t="e">
        <f>NA()</f>
        <v>#N/A</v>
      </c>
      <c r="AP1753" s="3" t="str">
        <f t="shared" si="1109"/>
        <v>Yes</v>
      </c>
      <c r="AQ1753" s="3" t="str">
        <f t="shared" si="1110"/>
        <v>No</v>
      </c>
      <c r="AR1753" s="3" t="str">
        <f t="shared" si="1111"/>
        <v>Yes</v>
      </c>
      <c r="AS1753" t="e">
        <f>NA()</f>
        <v>#N/A</v>
      </c>
      <c r="AT1753" t="e">
        <f>NA()</f>
        <v>#N/A</v>
      </c>
      <c r="AU1753" t="e">
        <f>NA()</f>
        <v>#N/A</v>
      </c>
      <c r="AV1753" t="e">
        <f>NA()</f>
        <v>#N/A</v>
      </c>
      <c r="AW1753" t="e">
        <f>NA()</f>
        <v>#N/A</v>
      </c>
      <c r="AX1753" t="e">
        <f>NA()</f>
        <v>#N/A</v>
      </c>
      <c r="AY1753" t="e">
        <f>NA()</f>
        <v>#N/A</v>
      </c>
      <c r="AZ1753" t="e">
        <f>NA()</f>
        <v>#N/A</v>
      </c>
      <c r="BA1753">
        <v>1</v>
      </c>
      <c r="BB1753" t="s">
        <v>6617</v>
      </c>
      <c r="BC1753" t="e">
        <f>NA()</f>
        <v>#N/A</v>
      </c>
      <c r="BD1753" s="4" t="str">
        <f t="shared" si="1112"/>
        <v>No</v>
      </c>
      <c r="BE1753" t="e">
        <f>NA()</f>
        <v>#N/A</v>
      </c>
      <c r="BF1753" s="3" t="str">
        <f t="shared" si="1113"/>
        <v>No</v>
      </c>
      <c r="BG1753" t="e">
        <f>NA()</f>
        <v>#N/A</v>
      </c>
      <c r="BH1753" s="3" t="e">
        <f t="shared" si="1114"/>
        <v>#N/A</v>
      </c>
      <c r="BI1753" s="3" t="e">
        <f t="shared" si="1115"/>
        <v>#N/A</v>
      </c>
      <c r="BJ1753" s="3" t="e">
        <f t="shared" si="1116"/>
        <v>#N/A</v>
      </c>
      <c r="BK1753" s="3" t="e">
        <f t="shared" si="1117"/>
        <v>#N/A</v>
      </c>
      <c r="BL1753" s="3" t="e">
        <f t="shared" si="1118"/>
        <v>#N/A</v>
      </c>
      <c r="BM1753" s="3" t="e">
        <f t="shared" si="1119"/>
        <v>#N/A</v>
      </c>
      <c r="BN1753" s="3" t="str">
        <f t="shared" si="1120"/>
        <v>Pass</v>
      </c>
      <c r="BO1753" s="3" t="e">
        <f t="shared" si="1121"/>
        <v>#N/A</v>
      </c>
      <c r="BP1753" s="3" t="str">
        <f t="shared" si="1122"/>
        <v>FV&lt;$10K</v>
      </c>
      <c r="BQ1753" t="s">
        <v>6650</v>
      </c>
      <c r="BR1753" s="3" t="str">
        <f t="shared" si="1123"/>
        <v>No, &lt; $20K Lien</v>
      </c>
      <c r="BS1753" s="3" t="str">
        <f t="shared" si="1124"/>
        <v>No, Lien &lt; $20K</v>
      </c>
      <c r="BT1753" t="s">
        <v>6650</v>
      </c>
      <c r="BU1753" s="3" t="str">
        <f t="shared" si="1125"/>
        <v>Yes</v>
      </c>
      <c r="BV1753" s="3" t="str">
        <f t="shared" si="1126"/>
        <v>No</v>
      </c>
      <c r="BW1753" s="3">
        <f t="shared" si="1127"/>
        <v>1</v>
      </c>
      <c r="BX1753" s="3" t="str">
        <f t="shared" si="1128"/>
        <v>No</v>
      </c>
      <c r="BY1753" s="3">
        <f t="shared" si="1129"/>
        <v>35852</v>
      </c>
      <c r="BZ1753">
        <v>1</v>
      </c>
      <c r="CA1753" s="3">
        <f t="shared" si="1130"/>
        <v>35852</v>
      </c>
      <c r="CC1753" s="3" t="e">
        <f t="shared" si="1131"/>
        <v>#N/A</v>
      </c>
      <c r="CD1753" s="3" t="e">
        <f t="shared" si="1132"/>
        <v>#N/A</v>
      </c>
      <c r="CE1753" s="3" t="str">
        <f t="shared" si="1133"/>
        <v/>
      </c>
      <c r="CF1753" s="3" t="e">
        <f>HLOOKUP(CE1753,'Valuation Data'!$D$2:$K$5,4,FALSE)</f>
        <v>#N/A</v>
      </c>
      <c r="CG1753" s="3">
        <f t="shared" si="1134"/>
        <v>35852</v>
      </c>
      <c r="CH1753" s="3" t="str">
        <f t="shared" si="1135"/>
        <v>No</v>
      </c>
      <c r="CI1753" s="3" t="str">
        <f>VLOOKUP(R1753,'Use Codes &amp; County Type'!A:D,4,FALSE)</f>
        <v>R</v>
      </c>
      <c r="CJ1753" s="3" t="str">
        <f t="shared" si="1136"/>
        <v>No</v>
      </c>
      <c r="CK1753" s="3" t="str">
        <f t="shared" si="1137"/>
        <v>Yes</v>
      </c>
      <c r="CL1753" s="3">
        <f t="shared" si="1138"/>
        <v>0.67</v>
      </c>
      <c r="CM1753" s="3">
        <f t="shared" si="1139"/>
        <v>24020.84</v>
      </c>
      <c r="CN1753" s="3" t="e">
        <f t="shared" si="1140"/>
        <v>#N/A</v>
      </c>
      <c r="CO1753" s="3" t="e">
        <f t="shared" si="1141"/>
        <v>#N/A</v>
      </c>
      <c r="CP1753" s="3" t="e">
        <f t="shared" si="1142"/>
        <v>#N/A</v>
      </c>
      <c r="CR1753" s="3" t="str">
        <f t="shared" si="1143"/>
        <v>No</v>
      </c>
      <c r="CV1753" s="3" t="str">
        <f t="shared" si="1144"/>
        <v>County Held Lien</v>
      </c>
      <c r="CW1753" s="3">
        <f t="shared" si="1145"/>
        <v>1752</v>
      </c>
      <c r="CX1753" s="3">
        <f t="shared" si="1146"/>
        <v>201.48</v>
      </c>
      <c r="CY1753" s="3" t="str">
        <f t="shared" si="1147"/>
        <v>Ok</v>
      </c>
      <c r="CZ1753" t="e">
        <f>NA()</f>
        <v>#N/A</v>
      </c>
      <c r="DA1753" t="e">
        <f>NA()</f>
        <v>#N/A</v>
      </c>
    </row>
    <row r="1754" spans="1:105" x14ac:dyDescent="0.25">
      <c r="A1754">
        <v>1753</v>
      </c>
      <c r="B1754" t="s">
        <v>3</v>
      </c>
      <c r="C1754" t="s">
        <v>1862</v>
      </c>
      <c r="D1754">
        <v>66.95</v>
      </c>
      <c r="E1754">
        <v>2017</v>
      </c>
      <c r="F1754" t="e">
        <f>NA()</f>
        <v>#N/A</v>
      </c>
      <c r="G1754" t="e">
        <f>NA()</f>
        <v>#N/A</v>
      </c>
      <c r="H1754" s="3" t="e">
        <f t="shared" si="1107"/>
        <v>#N/A</v>
      </c>
      <c r="I1754" t="e">
        <f>NA()</f>
        <v>#N/A</v>
      </c>
      <c r="J1754" t="e">
        <f>NA()</f>
        <v>#N/A</v>
      </c>
      <c r="K1754" t="e">
        <f>NA()</f>
        <v>#N/A</v>
      </c>
      <c r="L1754" t="e">
        <f>NA()</f>
        <v>#N/A</v>
      </c>
      <c r="M1754" t="e">
        <f>NA()</f>
        <v>#N/A</v>
      </c>
      <c r="N1754" t="e">
        <f>NA()</f>
        <v>#N/A</v>
      </c>
      <c r="O1754" t="e">
        <f>NA()</f>
        <v>#N/A</v>
      </c>
      <c r="P1754" t="e">
        <f>NA()</f>
        <v>#N/A</v>
      </c>
      <c r="Q1754" t="e">
        <f>NA()</f>
        <v>#N/A</v>
      </c>
      <c r="R1754">
        <v>2</v>
      </c>
      <c r="S1754" t="s">
        <v>6535</v>
      </c>
      <c r="T1754" t="e">
        <f>NA()</f>
        <v>#N/A</v>
      </c>
      <c r="U1754" t="e">
        <f>NA()</f>
        <v>#N/A</v>
      </c>
      <c r="V1754">
        <v>2017</v>
      </c>
      <c r="W1754">
        <v>27135</v>
      </c>
      <c r="X1754" t="e">
        <f>NA()</f>
        <v>#N/A</v>
      </c>
      <c r="Y1754" t="e">
        <f>NA()</f>
        <v>#N/A</v>
      </c>
      <c r="Z1754" t="e">
        <f>NA()</f>
        <v>#N/A</v>
      </c>
      <c r="AA1754" s="3">
        <f t="shared" si="1108"/>
        <v>0</v>
      </c>
      <c r="AC1754" t="s">
        <v>6616</v>
      </c>
      <c r="AD1754" t="s">
        <v>6616</v>
      </c>
      <c r="AE1754" t="s">
        <v>6616</v>
      </c>
      <c r="AI1754" t="e">
        <f>NA()</f>
        <v>#N/A</v>
      </c>
      <c r="AJ1754" t="e">
        <f>NA()</f>
        <v>#N/A</v>
      </c>
      <c r="AK1754" t="e">
        <f>NA()</f>
        <v>#N/A</v>
      </c>
      <c r="AL1754" t="e">
        <f>NA()</f>
        <v>#N/A</v>
      </c>
      <c r="AM1754" t="e">
        <f>NA()</f>
        <v>#N/A</v>
      </c>
      <c r="AN1754" t="e">
        <f>NA()</f>
        <v>#N/A</v>
      </c>
      <c r="AO1754" t="e">
        <f>NA()</f>
        <v>#N/A</v>
      </c>
      <c r="AP1754" s="3" t="str">
        <f t="shared" si="1109"/>
        <v>No</v>
      </c>
      <c r="AQ1754" s="3" t="str">
        <f t="shared" si="1110"/>
        <v>No</v>
      </c>
      <c r="AR1754" s="3" t="str">
        <f t="shared" si="1111"/>
        <v>No</v>
      </c>
      <c r="AS1754" t="e">
        <f>NA()</f>
        <v>#N/A</v>
      </c>
      <c r="AT1754" t="e">
        <f>NA()</f>
        <v>#N/A</v>
      </c>
      <c r="AU1754" t="e">
        <f>NA()</f>
        <v>#N/A</v>
      </c>
      <c r="AV1754" t="e">
        <f>NA()</f>
        <v>#N/A</v>
      </c>
      <c r="AW1754" t="e">
        <f>NA()</f>
        <v>#N/A</v>
      </c>
      <c r="AX1754" t="e">
        <f>NA()</f>
        <v>#N/A</v>
      </c>
      <c r="AY1754" t="e">
        <f>NA()</f>
        <v>#N/A</v>
      </c>
      <c r="AZ1754" t="e">
        <f>NA()</f>
        <v>#N/A</v>
      </c>
      <c r="BA1754">
        <v>0</v>
      </c>
      <c r="BB1754" t="s">
        <v>6617</v>
      </c>
      <c r="BC1754" t="e">
        <f>NA()</f>
        <v>#N/A</v>
      </c>
      <c r="BD1754" s="4" t="str">
        <f t="shared" si="1112"/>
        <v>No</v>
      </c>
      <c r="BE1754" t="e">
        <f>NA()</f>
        <v>#N/A</v>
      </c>
      <c r="BF1754" s="3" t="str">
        <f t="shared" si="1113"/>
        <v>No</v>
      </c>
      <c r="BG1754" t="e">
        <f>NA()</f>
        <v>#N/A</v>
      </c>
      <c r="BH1754" s="3" t="e">
        <f t="shared" si="1114"/>
        <v>#N/A</v>
      </c>
      <c r="BI1754" s="3" t="e">
        <f t="shared" si="1115"/>
        <v>#N/A</v>
      </c>
      <c r="BJ1754" s="3" t="e">
        <f t="shared" si="1116"/>
        <v>#N/A</v>
      </c>
      <c r="BK1754" s="3" t="e">
        <f t="shared" si="1117"/>
        <v>#N/A</v>
      </c>
      <c r="BL1754" s="3" t="e">
        <f t="shared" si="1118"/>
        <v>#N/A</v>
      </c>
      <c r="BM1754" s="3" t="e">
        <f t="shared" si="1119"/>
        <v>#N/A</v>
      </c>
      <c r="BN1754" s="3" t="str">
        <f t="shared" si="1120"/>
        <v>Lien&lt;$150</v>
      </c>
      <c r="BO1754" s="3" t="e">
        <f t="shared" si="1121"/>
        <v>#N/A</v>
      </c>
      <c r="BP1754" s="3" t="str">
        <f t="shared" si="1122"/>
        <v>FV&lt;$10K</v>
      </c>
      <c r="BQ1754" t="s">
        <v>6650</v>
      </c>
      <c r="BR1754" s="3" t="str">
        <f t="shared" si="1123"/>
        <v>No, &lt; $20K Lien</v>
      </c>
      <c r="BS1754" s="3" t="str">
        <f t="shared" si="1124"/>
        <v>No, Lien &lt; $20K</v>
      </c>
      <c r="BT1754" t="s">
        <v>6650</v>
      </c>
      <c r="BU1754" s="3" t="str">
        <f t="shared" si="1125"/>
        <v>No</v>
      </c>
      <c r="BV1754" s="3" t="str">
        <f t="shared" si="1126"/>
        <v>No</v>
      </c>
      <c r="BW1754" s="3">
        <f t="shared" si="1127"/>
        <v>0</v>
      </c>
      <c r="BX1754" s="3" t="str">
        <f t="shared" si="1128"/>
        <v>No</v>
      </c>
      <c r="BY1754" s="3">
        <f t="shared" si="1129"/>
        <v>27135</v>
      </c>
      <c r="BZ1754">
        <v>1</v>
      </c>
      <c r="CA1754" s="3">
        <f t="shared" si="1130"/>
        <v>27135</v>
      </c>
      <c r="CC1754" s="3" t="e">
        <f t="shared" si="1131"/>
        <v>#N/A</v>
      </c>
      <c r="CD1754" s="3" t="e">
        <f t="shared" si="1132"/>
        <v>#N/A</v>
      </c>
      <c r="CE1754" s="3" t="str">
        <f t="shared" si="1133"/>
        <v/>
      </c>
      <c r="CF1754" s="3" t="e">
        <f>HLOOKUP(CE1754,'Valuation Data'!$D$2:$K$5,4,FALSE)</f>
        <v>#N/A</v>
      </c>
      <c r="CG1754" s="3">
        <f t="shared" si="1134"/>
        <v>27135</v>
      </c>
      <c r="CH1754" s="3" t="str">
        <f t="shared" si="1135"/>
        <v>No</v>
      </c>
      <c r="CI1754" s="3" t="str">
        <f>VLOOKUP(R1754,'Use Codes &amp; County Type'!A:D,4,FALSE)</f>
        <v>R</v>
      </c>
      <c r="CJ1754" s="3" t="str">
        <f t="shared" si="1136"/>
        <v>No</v>
      </c>
      <c r="CK1754" s="3" t="str">
        <f t="shared" si="1137"/>
        <v>Yes</v>
      </c>
      <c r="CL1754" s="3">
        <f t="shared" si="1138"/>
        <v>0.67</v>
      </c>
      <c r="CM1754" s="3">
        <f t="shared" si="1139"/>
        <v>18180.45</v>
      </c>
      <c r="CN1754" s="3" t="e">
        <f t="shared" si="1140"/>
        <v>#N/A</v>
      </c>
      <c r="CO1754" s="3" t="e">
        <f t="shared" si="1141"/>
        <v>#N/A</v>
      </c>
      <c r="CP1754" s="3" t="e">
        <f t="shared" si="1142"/>
        <v>#N/A</v>
      </c>
      <c r="CR1754" s="3" t="str">
        <f t="shared" si="1143"/>
        <v>No</v>
      </c>
      <c r="CV1754" s="3" t="str">
        <f t="shared" si="1144"/>
        <v>Lien&lt;$150</v>
      </c>
      <c r="CW1754" s="3">
        <f t="shared" si="1145"/>
        <v>1753</v>
      </c>
      <c r="CX1754" s="3">
        <f t="shared" si="1146"/>
        <v>66.95</v>
      </c>
      <c r="CY1754" s="3" t="str">
        <f t="shared" si="1147"/>
        <v>Ok</v>
      </c>
      <c r="CZ1754" t="e">
        <f>NA()</f>
        <v>#N/A</v>
      </c>
      <c r="DA1754" t="e">
        <f>NA()</f>
        <v>#N/A</v>
      </c>
    </row>
    <row r="1755" spans="1:105" x14ac:dyDescent="0.25">
      <c r="A1755">
        <v>1754</v>
      </c>
      <c r="B1755" t="s">
        <v>3</v>
      </c>
      <c r="C1755" t="s">
        <v>1863</v>
      </c>
      <c r="D1755">
        <v>556.04</v>
      </c>
      <c r="E1755">
        <v>2017</v>
      </c>
      <c r="F1755">
        <v>556.04</v>
      </c>
      <c r="G1755">
        <v>556.04</v>
      </c>
      <c r="H1755" s="3">
        <f t="shared" si="1107"/>
        <v>0</v>
      </c>
      <c r="I1755">
        <v>95118</v>
      </c>
      <c r="J1755" t="s">
        <v>2736</v>
      </c>
      <c r="K1755" t="s">
        <v>2738</v>
      </c>
      <c r="L1755">
        <v>32034</v>
      </c>
      <c r="M1755" t="s">
        <v>4042</v>
      </c>
      <c r="N1755" t="s">
        <v>4761</v>
      </c>
      <c r="O1755">
        <v>-81.537965148613694</v>
      </c>
      <c r="P1755">
        <v>30.581866244012101</v>
      </c>
      <c r="Q1755" t="s">
        <v>6026</v>
      </c>
      <c r="R1755">
        <v>2</v>
      </c>
      <c r="S1755" t="s">
        <v>6535</v>
      </c>
      <c r="T1755">
        <v>1006</v>
      </c>
      <c r="U1755" t="s">
        <v>6578</v>
      </c>
      <c r="V1755">
        <v>2017</v>
      </c>
      <c r="W1755">
        <v>27011</v>
      </c>
      <c r="X1755">
        <v>2017</v>
      </c>
      <c r="Y1755">
        <v>38475</v>
      </c>
      <c r="Z1755">
        <v>484.55</v>
      </c>
      <c r="AA1755" s="3">
        <f t="shared" si="1108"/>
        <v>0.87143011294151507</v>
      </c>
      <c r="AB1755" t="s">
        <v>6616</v>
      </c>
      <c r="AC1755" t="s">
        <v>6616</v>
      </c>
      <c r="AD1755" t="s">
        <v>6616</v>
      </c>
      <c r="AE1755" t="s">
        <v>6616</v>
      </c>
      <c r="AF1755" t="s">
        <v>6616</v>
      </c>
      <c r="AG1755" t="s">
        <v>6616</v>
      </c>
      <c r="AH1755" t="s">
        <v>6616</v>
      </c>
      <c r="AI1755" t="s">
        <v>6618</v>
      </c>
      <c r="AJ1755" t="s">
        <v>6618</v>
      </c>
      <c r="AK1755" t="s">
        <v>6619</v>
      </c>
      <c r="AL1755" t="s">
        <v>6618</v>
      </c>
      <c r="AM1755" t="s">
        <v>6619</v>
      </c>
      <c r="AN1755" t="s">
        <v>6619</v>
      </c>
      <c r="AO1755" t="s">
        <v>6619</v>
      </c>
      <c r="AP1755" s="3" t="str">
        <f t="shared" si="1109"/>
        <v>No</v>
      </c>
      <c r="AQ1755" s="3" t="str">
        <f t="shared" si="1110"/>
        <v>Yes</v>
      </c>
      <c r="AR1755" s="3" t="str">
        <f t="shared" si="1111"/>
        <v>No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 t="s">
        <v>6634</v>
      </c>
      <c r="AZ1755" t="s">
        <v>6638</v>
      </c>
      <c r="BA1755">
        <v>1</v>
      </c>
      <c r="BB1755" t="s">
        <v>6616</v>
      </c>
      <c r="BC1755" t="s">
        <v>6616</v>
      </c>
      <c r="BD1755" s="4" t="str">
        <f t="shared" si="1112"/>
        <v>No</v>
      </c>
      <c r="BE1755" t="s">
        <v>6640</v>
      </c>
      <c r="BF1755" s="3" t="str">
        <f t="shared" si="1113"/>
        <v>No</v>
      </c>
      <c r="BG1755" t="s">
        <v>6645</v>
      </c>
      <c r="BH1755" s="3" t="str">
        <f t="shared" si="1114"/>
        <v>95118 LOUISE CT</v>
      </c>
      <c r="BI1755" s="3" t="str">
        <f t="shared" si="1115"/>
        <v>Fernandina Beach</v>
      </c>
      <c r="BJ1755" s="3" t="str">
        <f t="shared" si="1116"/>
        <v>Florida</v>
      </c>
      <c r="BK1755" s="3">
        <f t="shared" si="1117"/>
        <v>32034</v>
      </c>
      <c r="BL1755" s="3" t="str">
        <f t="shared" si="1118"/>
        <v>95118 LOUISE CT FERNANDINA BEACH FL 32034</v>
      </c>
      <c r="BM1755" s="3" t="str">
        <f t="shared" si="1119"/>
        <v/>
      </c>
      <c r="BN1755" s="3" t="str">
        <f t="shared" si="1120"/>
        <v>Pass</v>
      </c>
      <c r="BO1755" s="3" t="str">
        <f t="shared" si="1121"/>
        <v>No</v>
      </c>
      <c r="BP1755" s="3" t="str">
        <f t="shared" si="1122"/>
        <v>FV&lt;$10K</v>
      </c>
      <c r="BQ1755" t="s">
        <v>6650</v>
      </c>
      <c r="BR1755" s="3" t="str">
        <f t="shared" si="1123"/>
        <v>No, &lt; $20K Lien</v>
      </c>
      <c r="BS1755" s="3" t="str">
        <f t="shared" si="1124"/>
        <v>No, Lien &lt; $20K</v>
      </c>
      <c r="BT1755" t="s">
        <v>6650</v>
      </c>
      <c r="BU1755" s="3" t="str">
        <f t="shared" si="1125"/>
        <v>No</v>
      </c>
      <c r="BV1755" s="3" t="str">
        <f t="shared" si="1126"/>
        <v>No</v>
      </c>
      <c r="BW1755" s="3">
        <f t="shared" si="1127"/>
        <v>1</v>
      </c>
      <c r="BX1755" s="3" t="str">
        <f t="shared" si="1128"/>
        <v>No</v>
      </c>
      <c r="BY1755" s="3">
        <f t="shared" si="1129"/>
        <v>27011</v>
      </c>
      <c r="BZ1755">
        <v>1</v>
      </c>
      <c r="CA1755" s="3">
        <f t="shared" si="1130"/>
        <v>27011</v>
      </c>
      <c r="CC1755" s="3">
        <f t="shared" si="1131"/>
        <v>0</v>
      </c>
      <c r="CD1755" s="3">
        <f t="shared" si="1132"/>
        <v>0</v>
      </c>
      <c r="CE1755" s="3" t="str">
        <f t="shared" si="1133"/>
        <v/>
      </c>
      <c r="CF1755" s="3" t="e">
        <f>HLOOKUP(CE1755,'Valuation Data'!$D$2:$K$5,4,FALSE)</f>
        <v>#N/A</v>
      </c>
      <c r="CG1755" s="3">
        <f t="shared" si="1134"/>
        <v>27011</v>
      </c>
      <c r="CH1755" s="3" t="str">
        <f t="shared" si="1135"/>
        <v>No</v>
      </c>
      <c r="CI1755" s="3" t="str">
        <f>VLOOKUP(R1755,'Use Codes &amp; County Type'!A:D,4,FALSE)</f>
        <v>R</v>
      </c>
      <c r="CJ1755" s="3" t="str">
        <f t="shared" si="1136"/>
        <v>No</v>
      </c>
      <c r="CK1755" s="3" t="str">
        <f t="shared" si="1137"/>
        <v>No</v>
      </c>
      <c r="CL1755" s="3">
        <f t="shared" si="1138"/>
        <v>0.35</v>
      </c>
      <c r="CM1755" s="3">
        <f t="shared" si="1139"/>
        <v>9453.8499999999985</v>
      </c>
      <c r="CN1755" s="3">
        <f t="shared" si="1140"/>
        <v>2780.2</v>
      </c>
      <c r="CO1755" s="3">
        <f t="shared" si="1141"/>
        <v>6673.6499999999987</v>
      </c>
      <c r="CP1755" s="3">
        <f t="shared" si="1142"/>
        <v>0.10292843656288178</v>
      </c>
      <c r="CR1755" s="3" t="str">
        <f t="shared" si="1143"/>
        <v>No</v>
      </c>
      <c r="CV1755" s="3" t="str">
        <f t="shared" si="1144"/>
        <v>FMV&lt;$30K</v>
      </c>
      <c r="CW1755" s="3">
        <f t="shared" si="1145"/>
        <v>1754</v>
      </c>
      <c r="CX1755" s="3">
        <f t="shared" si="1146"/>
        <v>556.04</v>
      </c>
      <c r="CY1755" s="3" t="str">
        <f t="shared" si="1147"/>
        <v>Ok</v>
      </c>
      <c r="CZ1755">
        <v>0</v>
      </c>
      <c r="DA1755">
        <v>0</v>
      </c>
    </row>
    <row r="1756" spans="1:105" x14ac:dyDescent="0.25">
      <c r="A1756">
        <v>1755</v>
      </c>
      <c r="B1756" t="s">
        <v>3</v>
      </c>
      <c r="C1756" t="s">
        <v>1864</v>
      </c>
      <c r="D1756">
        <v>103</v>
      </c>
      <c r="E1756">
        <v>2017</v>
      </c>
      <c r="F1756" t="e">
        <f>NA()</f>
        <v>#N/A</v>
      </c>
      <c r="G1756" t="e">
        <f>NA()</f>
        <v>#N/A</v>
      </c>
      <c r="H1756" s="3" t="e">
        <f t="shared" si="1107"/>
        <v>#N/A</v>
      </c>
      <c r="I1756" t="e">
        <f>NA()</f>
        <v>#N/A</v>
      </c>
      <c r="J1756" t="e">
        <f>NA()</f>
        <v>#N/A</v>
      </c>
      <c r="K1756" t="e">
        <f>NA()</f>
        <v>#N/A</v>
      </c>
      <c r="L1756" t="e">
        <f>NA()</f>
        <v>#N/A</v>
      </c>
      <c r="M1756" t="e">
        <f>NA()</f>
        <v>#N/A</v>
      </c>
      <c r="N1756" t="e">
        <f>NA()</f>
        <v>#N/A</v>
      </c>
      <c r="O1756" t="e">
        <f>NA()</f>
        <v>#N/A</v>
      </c>
      <c r="P1756" t="e">
        <f>NA()</f>
        <v>#N/A</v>
      </c>
      <c r="Q1756" t="e">
        <f>NA()</f>
        <v>#N/A</v>
      </c>
      <c r="R1756">
        <v>2</v>
      </c>
      <c r="S1756" t="s">
        <v>6535</v>
      </c>
      <c r="T1756" t="e">
        <f>NA()</f>
        <v>#N/A</v>
      </c>
      <c r="U1756" t="e">
        <f>NA()</f>
        <v>#N/A</v>
      </c>
      <c r="V1756">
        <v>2017</v>
      </c>
      <c r="W1756">
        <v>41790</v>
      </c>
      <c r="X1756" t="e">
        <f>NA()</f>
        <v>#N/A</v>
      </c>
      <c r="Y1756" t="e">
        <f>NA()</f>
        <v>#N/A</v>
      </c>
      <c r="Z1756" t="e">
        <f>NA()</f>
        <v>#N/A</v>
      </c>
      <c r="AA1756" s="3">
        <f t="shared" si="1108"/>
        <v>0</v>
      </c>
      <c r="AI1756" t="e">
        <f>NA()</f>
        <v>#N/A</v>
      </c>
      <c r="AJ1756" t="e">
        <f>NA()</f>
        <v>#N/A</v>
      </c>
      <c r="AK1756" t="e">
        <f>NA()</f>
        <v>#N/A</v>
      </c>
      <c r="AL1756" t="e">
        <f>NA()</f>
        <v>#N/A</v>
      </c>
      <c r="AM1756" t="e">
        <f>NA()</f>
        <v>#N/A</v>
      </c>
      <c r="AN1756" t="e">
        <f>NA()</f>
        <v>#N/A</v>
      </c>
      <c r="AO1756" t="e">
        <f>NA()</f>
        <v>#N/A</v>
      </c>
      <c r="AP1756" s="3" t="str">
        <f t="shared" si="1109"/>
        <v>No</v>
      </c>
      <c r="AQ1756" s="3" t="str">
        <f t="shared" si="1110"/>
        <v>No</v>
      </c>
      <c r="AR1756" s="3" t="str">
        <f t="shared" si="1111"/>
        <v>No</v>
      </c>
      <c r="AS1756" t="e">
        <f>NA()</f>
        <v>#N/A</v>
      </c>
      <c r="AT1756" t="e">
        <f>NA()</f>
        <v>#N/A</v>
      </c>
      <c r="AU1756" t="e">
        <f>NA()</f>
        <v>#N/A</v>
      </c>
      <c r="AV1756" t="e">
        <f>NA()</f>
        <v>#N/A</v>
      </c>
      <c r="AW1756" t="e">
        <f>NA()</f>
        <v>#N/A</v>
      </c>
      <c r="AX1756" t="e">
        <f>NA()</f>
        <v>#N/A</v>
      </c>
      <c r="AY1756" t="e">
        <f>NA()</f>
        <v>#N/A</v>
      </c>
      <c r="AZ1756" t="e">
        <f>NA()</f>
        <v>#N/A</v>
      </c>
      <c r="BA1756">
        <v>0</v>
      </c>
      <c r="BB1756" t="s">
        <v>6617</v>
      </c>
      <c r="BC1756" t="e">
        <f>NA()</f>
        <v>#N/A</v>
      </c>
      <c r="BD1756" s="4" t="str">
        <f t="shared" si="1112"/>
        <v>No</v>
      </c>
      <c r="BE1756" t="e">
        <f>NA()</f>
        <v>#N/A</v>
      </c>
      <c r="BF1756" s="3" t="str">
        <f t="shared" si="1113"/>
        <v>No</v>
      </c>
      <c r="BG1756" t="e">
        <f>NA()</f>
        <v>#N/A</v>
      </c>
      <c r="BH1756" s="3" t="e">
        <f t="shared" si="1114"/>
        <v>#N/A</v>
      </c>
      <c r="BI1756" s="3" t="e">
        <f t="shared" si="1115"/>
        <v>#N/A</v>
      </c>
      <c r="BJ1756" s="3" t="e">
        <f t="shared" si="1116"/>
        <v>#N/A</v>
      </c>
      <c r="BK1756" s="3" t="e">
        <f t="shared" si="1117"/>
        <v>#N/A</v>
      </c>
      <c r="BL1756" s="3" t="e">
        <f t="shared" si="1118"/>
        <v>#N/A</v>
      </c>
      <c r="BM1756" s="3" t="e">
        <f t="shared" si="1119"/>
        <v>#N/A</v>
      </c>
      <c r="BN1756" s="3" t="str">
        <f t="shared" si="1120"/>
        <v>Lien&lt;$150</v>
      </c>
      <c r="BO1756" s="3" t="e">
        <f t="shared" si="1121"/>
        <v>#N/A</v>
      </c>
      <c r="BP1756" s="3" t="str">
        <f t="shared" si="1122"/>
        <v>FV&lt;$10K</v>
      </c>
      <c r="BQ1756" t="s">
        <v>6650</v>
      </c>
      <c r="BR1756" s="3" t="str">
        <f t="shared" si="1123"/>
        <v>No, &lt; $20K Lien</v>
      </c>
      <c r="BS1756" s="3" t="str">
        <f t="shared" si="1124"/>
        <v>No, Lien &lt; $20K</v>
      </c>
      <c r="BT1756" t="s">
        <v>6650</v>
      </c>
      <c r="BU1756" s="3" t="str">
        <f t="shared" si="1125"/>
        <v>No</v>
      </c>
      <c r="BV1756" s="3" t="str">
        <f t="shared" si="1126"/>
        <v>No</v>
      </c>
      <c r="BW1756" s="3">
        <f t="shared" si="1127"/>
        <v>0</v>
      </c>
      <c r="BX1756" s="3" t="str">
        <f t="shared" si="1128"/>
        <v>No</v>
      </c>
      <c r="BY1756" s="3">
        <f t="shared" si="1129"/>
        <v>41790</v>
      </c>
      <c r="BZ1756">
        <v>1</v>
      </c>
      <c r="CA1756" s="3">
        <f t="shared" si="1130"/>
        <v>41790</v>
      </c>
      <c r="CC1756" s="3" t="e">
        <f t="shared" si="1131"/>
        <v>#N/A</v>
      </c>
      <c r="CD1756" s="3" t="e">
        <f t="shared" si="1132"/>
        <v>#N/A</v>
      </c>
      <c r="CE1756" s="3" t="str">
        <f t="shared" si="1133"/>
        <v/>
      </c>
      <c r="CF1756" s="3" t="e">
        <f>HLOOKUP(CE1756,'Valuation Data'!$D$2:$K$5,4,FALSE)</f>
        <v>#N/A</v>
      </c>
      <c r="CG1756" s="3">
        <f t="shared" si="1134"/>
        <v>41790</v>
      </c>
      <c r="CH1756" s="3" t="str">
        <f t="shared" si="1135"/>
        <v>No</v>
      </c>
      <c r="CI1756" s="3" t="str">
        <f>VLOOKUP(R1756,'Use Codes &amp; County Type'!A:D,4,FALSE)</f>
        <v>R</v>
      </c>
      <c r="CJ1756" s="3" t="str">
        <f t="shared" si="1136"/>
        <v>No</v>
      </c>
      <c r="CK1756" s="3" t="str">
        <f t="shared" si="1137"/>
        <v>Yes</v>
      </c>
      <c r="CL1756" s="3">
        <f t="shared" si="1138"/>
        <v>0.67</v>
      </c>
      <c r="CM1756" s="3">
        <f t="shared" si="1139"/>
        <v>27999.300000000003</v>
      </c>
      <c r="CN1756" s="3" t="e">
        <f t="shared" si="1140"/>
        <v>#N/A</v>
      </c>
      <c r="CO1756" s="3" t="e">
        <f t="shared" si="1141"/>
        <v>#N/A</v>
      </c>
      <c r="CP1756" s="3" t="e">
        <f t="shared" si="1142"/>
        <v>#N/A</v>
      </c>
      <c r="CR1756" s="3" t="str">
        <f t="shared" si="1143"/>
        <v>No</v>
      </c>
      <c r="CV1756" s="3" t="str">
        <f t="shared" si="1144"/>
        <v>Lien&lt;$150</v>
      </c>
      <c r="CW1756" s="3">
        <f t="shared" si="1145"/>
        <v>1755</v>
      </c>
      <c r="CX1756" s="3">
        <f t="shared" si="1146"/>
        <v>103</v>
      </c>
      <c r="CY1756" s="3" t="str">
        <f t="shared" si="1147"/>
        <v>Ok</v>
      </c>
      <c r="CZ1756" t="e">
        <f>NA()</f>
        <v>#N/A</v>
      </c>
      <c r="DA1756" t="e">
        <f>NA()</f>
        <v>#N/A</v>
      </c>
    </row>
    <row r="1757" spans="1:105" x14ac:dyDescent="0.25">
      <c r="A1757">
        <v>1756</v>
      </c>
      <c r="B1757" t="s">
        <v>3</v>
      </c>
      <c r="C1757" t="s">
        <v>1865</v>
      </c>
      <c r="D1757">
        <v>1123.46</v>
      </c>
      <c r="E1757">
        <v>2017</v>
      </c>
      <c r="F1757">
        <v>1123.46</v>
      </c>
      <c r="G1757">
        <v>1123.46</v>
      </c>
      <c r="H1757" s="3">
        <f t="shared" si="1107"/>
        <v>0</v>
      </c>
      <c r="I1757">
        <v>95135</v>
      </c>
      <c r="J1757" t="s">
        <v>2736</v>
      </c>
      <c r="K1757" t="s">
        <v>2738</v>
      </c>
      <c r="L1757">
        <v>32034</v>
      </c>
      <c r="M1757" t="s">
        <v>4043</v>
      </c>
      <c r="N1757" t="s">
        <v>4761</v>
      </c>
      <c r="O1757">
        <v>-81.533261974231706</v>
      </c>
      <c r="P1757">
        <v>30.579963126996301</v>
      </c>
      <c r="Q1757" t="s">
        <v>6027</v>
      </c>
      <c r="R1757">
        <v>1</v>
      </c>
      <c r="S1757" t="s">
        <v>6539</v>
      </c>
      <c r="T1757">
        <v>1001</v>
      </c>
      <c r="U1757" t="s">
        <v>6582</v>
      </c>
      <c r="V1757">
        <v>2017</v>
      </c>
      <c r="W1757">
        <v>105768</v>
      </c>
      <c r="X1757">
        <v>2017</v>
      </c>
      <c r="Y1757">
        <v>118790</v>
      </c>
      <c r="Z1757">
        <v>1009.21</v>
      </c>
      <c r="AA1757" s="3">
        <f t="shared" si="1108"/>
        <v>0.89830523561141473</v>
      </c>
      <c r="AB1757" t="s">
        <v>6616</v>
      </c>
      <c r="AC1757" t="s">
        <v>6616</v>
      </c>
      <c r="AD1757" t="s">
        <v>6616</v>
      </c>
      <c r="AE1757" t="s">
        <v>6616</v>
      </c>
      <c r="AF1757" t="s">
        <v>6616</v>
      </c>
      <c r="AG1757" t="s">
        <v>6616</v>
      </c>
      <c r="AH1757" t="s">
        <v>6616</v>
      </c>
      <c r="AI1757" t="s">
        <v>6618</v>
      </c>
      <c r="AJ1757" t="s">
        <v>6618</v>
      </c>
      <c r="AK1757" t="s">
        <v>6618</v>
      </c>
      <c r="AL1757" t="s">
        <v>6618</v>
      </c>
      <c r="AM1757" t="s">
        <v>6618</v>
      </c>
      <c r="AN1757" t="s">
        <v>6618</v>
      </c>
      <c r="AO1757" t="s">
        <v>6618</v>
      </c>
      <c r="AP1757" s="3" t="str">
        <f t="shared" si="1109"/>
        <v>No</v>
      </c>
      <c r="AQ1757" s="3" t="str">
        <f t="shared" si="1110"/>
        <v>No</v>
      </c>
      <c r="AR1757" s="3" t="str">
        <f t="shared" si="1111"/>
        <v>No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 t="s">
        <v>6634</v>
      </c>
      <c r="AZ1757" t="s">
        <v>6638</v>
      </c>
      <c r="BA1757">
        <v>1</v>
      </c>
      <c r="BB1757" t="s">
        <v>6617</v>
      </c>
      <c r="BC1757" t="s">
        <v>6616</v>
      </c>
      <c r="BD1757" s="4" t="str">
        <f t="shared" si="1112"/>
        <v>No</v>
      </c>
      <c r="BE1757" t="s">
        <v>6640</v>
      </c>
      <c r="BF1757" s="3" t="str">
        <f t="shared" si="1113"/>
        <v>No</v>
      </c>
      <c r="BG1757" t="s">
        <v>6645</v>
      </c>
      <c r="BH1757" s="3" t="str">
        <f t="shared" si="1114"/>
        <v>95135 WILDWOOD CIR</v>
      </c>
      <c r="BI1757" s="3" t="str">
        <f t="shared" si="1115"/>
        <v>Fernandina Beach</v>
      </c>
      <c r="BJ1757" s="3" t="str">
        <f t="shared" si="1116"/>
        <v>Florida</v>
      </c>
      <c r="BK1757" s="3">
        <f t="shared" si="1117"/>
        <v>32034</v>
      </c>
      <c r="BL1757" s="3" t="str">
        <f t="shared" si="1118"/>
        <v>95135 WILDWOOD CIR FERNANDINA BEACH FL 32034</v>
      </c>
      <c r="BM1757" s="3" t="str">
        <f t="shared" si="1119"/>
        <v/>
      </c>
      <c r="BN1757" s="3" t="str">
        <f t="shared" si="1120"/>
        <v>Pass</v>
      </c>
      <c r="BO1757" s="3" t="str">
        <f t="shared" si="1121"/>
        <v>No</v>
      </c>
      <c r="BP1757" s="3" t="str">
        <f t="shared" si="1122"/>
        <v>FV&lt;$10K</v>
      </c>
      <c r="BQ1757" t="s">
        <v>6650</v>
      </c>
      <c r="BR1757" s="3" t="str">
        <f t="shared" si="1123"/>
        <v>No, &lt; $20K Lien</v>
      </c>
      <c r="BS1757" s="3" t="str">
        <f t="shared" si="1124"/>
        <v>No, Lien &lt; $20K</v>
      </c>
      <c r="BT1757" t="s">
        <v>6650</v>
      </c>
      <c r="BU1757" s="3" t="str">
        <f t="shared" si="1125"/>
        <v>No</v>
      </c>
      <c r="BV1757" s="3" t="str">
        <f t="shared" si="1126"/>
        <v>No</v>
      </c>
      <c r="BW1757" s="3">
        <f t="shared" si="1127"/>
        <v>1</v>
      </c>
      <c r="BX1757" s="3" t="str">
        <f t="shared" si="1128"/>
        <v>No</v>
      </c>
      <c r="BY1757" s="3">
        <f t="shared" si="1129"/>
        <v>105768</v>
      </c>
      <c r="BZ1757">
        <v>1</v>
      </c>
      <c r="CA1757" s="3">
        <f t="shared" si="1130"/>
        <v>105768</v>
      </c>
      <c r="CC1757" s="3">
        <f t="shared" si="1131"/>
        <v>0</v>
      </c>
      <c r="CD1757" s="3">
        <f t="shared" si="1132"/>
        <v>0</v>
      </c>
      <c r="CE1757" s="3" t="str">
        <f t="shared" si="1133"/>
        <v/>
      </c>
      <c r="CF1757" s="3" t="e">
        <f>HLOOKUP(CE1757,'Valuation Data'!$D$2:$K$5,4,FALSE)</f>
        <v>#N/A</v>
      </c>
      <c r="CG1757" s="3">
        <f t="shared" si="1134"/>
        <v>105768</v>
      </c>
      <c r="CH1757" s="3" t="str">
        <f t="shared" si="1135"/>
        <v>No</v>
      </c>
      <c r="CI1757" s="3" t="str">
        <f>VLOOKUP(R1757,'Use Codes &amp; County Type'!A:D,4,FALSE)</f>
        <v>S</v>
      </c>
      <c r="CJ1757" s="3" t="str">
        <f t="shared" si="1136"/>
        <v>No</v>
      </c>
      <c r="CK1757" s="3" t="str">
        <f t="shared" si="1137"/>
        <v>Yes</v>
      </c>
      <c r="CL1757" s="3">
        <f t="shared" si="1138"/>
        <v>0.67</v>
      </c>
      <c r="CM1757" s="3">
        <f t="shared" si="1139"/>
        <v>70864.56</v>
      </c>
      <c r="CN1757" s="3">
        <f t="shared" si="1140"/>
        <v>5617.3</v>
      </c>
      <c r="CO1757" s="3">
        <f t="shared" si="1141"/>
        <v>65247.259999999995</v>
      </c>
      <c r="CP1757" s="3">
        <f t="shared" si="1142"/>
        <v>5.3109636184857423E-2</v>
      </c>
      <c r="CR1757" s="3" t="str">
        <f t="shared" si="1143"/>
        <v>No</v>
      </c>
      <c r="CV1757" s="3" t="str">
        <f t="shared" si="1144"/>
        <v>*Bid</v>
      </c>
      <c r="CW1757" s="3">
        <f t="shared" si="1145"/>
        <v>1756</v>
      </c>
      <c r="CX1757" s="3">
        <f t="shared" si="1146"/>
        <v>1123.46</v>
      </c>
      <c r="CY1757" s="3" t="str">
        <f t="shared" si="1147"/>
        <v>Ok</v>
      </c>
      <c r="CZ1757">
        <v>0</v>
      </c>
      <c r="DA1757">
        <v>0</v>
      </c>
    </row>
    <row r="1758" spans="1:105" x14ac:dyDescent="0.25">
      <c r="A1758">
        <v>1757</v>
      </c>
      <c r="B1758" t="s">
        <v>3</v>
      </c>
      <c r="C1758" t="s">
        <v>1866</v>
      </c>
      <c r="D1758">
        <v>1182.3699999999999</v>
      </c>
      <c r="E1758">
        <v>2017</v>
      </c>
      <c r="F1758">
        <v>1182.3699999999999</v>
      </c>
      <c r="G1758">
        <v>1182.3699999999999</v>
      </c>
      <c r="H1758" s="3">
        <f t="shared" si="1107"/>
        <v>0</v>
      </c>
      <c r="I1758">
        <v>95025</v>
      </c>
      <c r="J1758" t="s">
        <v>2736</v>
      </c>
      <c r="K1758" t="s">
        <v>2738</v>
      </c>
      <c r="L1758">
        <v>32034</v>
      </c>
      <c r="M1758" t="s">
        <v>4044</v>
      </c>
      <c r="N1758" t="s">
        <v>4761</v>
      </c>
      <c r="O1758">
        <v>-81.534065265002596</v>
      </c>
      <c r="P1758">
        <v>30.581827095463598</v>
      </c>
      <c r="Q1758" t="s">
        <v>6028</v>
      </c>
      <c r="R1758">
        <v>1</v>
      </c>
      <c r="S1758" t="s">
        <v>6539</v>
      </c>
      <c r="T1758">
        <v>1001</v>
      </c>
      <c r="U1758" t="s">
        <v>6582</v>
      </c>
      <c r="V1758">
        <v>2017</v>
      </c>
      <c r="W1758">
        <v>109366</v>
      </c>
      <c r="X1758">
        <v>2017</v>
      </c>
      <c r="Y1758">
        <v>119846</v>
      </c>
      <c r="Z1758">
        <v>1063.68</v>
      </c>
      <c r="AA1758" s="3">
        <f t="shared" si="1108"/>
        <v>0.89961687119937084</v>
      </c>
      <c r="AB1758" t="s">
        <v>6616</v>
      </c>
      <c r="AC1758" t="s">
        <v>6616</v>
      </c>
      <c r="AD1758" t="s">
        <v>6616</v>
      </c>
      <c r="AE1758" t="s">
        <v>6616</v>
      </c>
      <c r="AI1758" t="s">
        <v>6618</v>
      </c>
      <c r="AJ1758" t="s">
        <v>6618</v>
      </c>
      <c r="AK1758" t="s">
        <v>6618</v>
      </c>
      <c r="AL1758" t="s">
        <v>6618</v>
      </c>
      <c r="AM1758" t="s">
        <v>6618</v>
      </c>
      <c r="AN1758" t="s">
        <v>6618</v>
      </c>
      <c r="AO1758" t="s">
        <v>6618</v>
      </c>
      <c r="AP1758" s="3" t="str">
        <f t="shared" si="1109"/>
        <v>No</v>
      </c>
      <c r="AQ1758" s="3" t="str">
        <f t="shared" si="1110"/>
        <v>No</v>
      </c>
      <c r="AR1758" s="3" t="str">
        <f t="shared" si="1111"/>
        <v>No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 t="s">
        <v>6634</v>
      </c>
      <c r="AZ1758" t="s">
        <v>6638</v>
      </c>
      <c r="BA1758">
        <v>1</v>
      </c>
      <c r="BB1758" t="s">
        <v>6617</v>
      </c>
      <c r="BC1758" t="s">
        <v>6616</v>
      </c>
      <c r="BD1758" s="4" t="str">
        <f t="shared" si="1112"/>
        <v>No</v>
      </c>
      <c r="BE1758" t="s">
        <v>6640</v>
      </c>
      <c r="BF1758" s="3" t="str">
        <f t="shared" si="1113"/>
        <v>No</v>
      </c>
      <c r="BG1758" t="s">
        <v>6645</v>
      </c>
      <c r="BH1758" s="3" t="str">
        <f t="shared" si="1114"/>
        <v>95025 GREENBERRY RD</v>
      </c>
      <c r="BI1758" s="3" t="str">
        <f t="shared" si="1115"/>
        <v>Fernandina Beach</v>
      </c>
      <c r="BJ1758" s="3" t="str">
        <f t="shared" si="1116"/>
        <v>Florida</v>
      </c>
      <c r="BK1758" s="3">
        <f t="shared" si="1117"/>
        <v>32034</v>
      </c>
      <c r="BL1758" s="3" t="str">
        <f t="shared" si="1118"/>
        <v>95025 GREENBERRY RD FERNANDINA BEACH FL 32034</v>
      </c>
      <c r="BM1758" s="3" t="str">
        <f t="shared" si="1119"/>
        <v/>
      </c>
      <c r="BN1758" s="3" t="str">
        <f t="shared" si="1120"/>
        <v>Pass</v>
      </c>
      <c r="BO1758" s="3" t="str">
        <f t="shared" si="1121"/>
        <v>No</v>
      </c>
      <c r="BP1758" s="3" t="str">
        <f t="shared" si="1122"/>
        <v>FV&lt;$10K</v>
      </c>
      <c r="BQ1758" t="s">
        <v>6650</v>
      </c>
      <c r="BR1758" s="3" t="str">
        <f t="shared" si="1123"/>
        <v>No, &lt; $20K Lien</v>
      </c>
      <c r="BS1758" s="3" t="str">
        <f t="shared" si="1124"/>
        <v>No, Lien &lt; $20K</v>
      </c>
      <c r="BT1758" t="s">
        <v>6650</v>
      </c>
      <c r="BU1758" s="3" t="str">
        <f t="shared" si="1125"/>
        <v>No</v>
      </c>
      <c r="BV1758" s="3" t="str">
        <f t="shared" si="1126"/>
        <v>No</v>
      </c>
      <c r="BW1758" s="3">
        <f t="shared" si="1127"/>
        <v>1</v>
      </c>
      <c r="BX1758" s="3" t="str">
        <f t="shared" si="1128"/>
        <v>No</v>
      </c>
      <c r="BY1758" s="3">
        <f t="shared" si="1129"/>
        <v>109366</v>
      </c>
      <c r="BZ1758">
        <v>1</v>
      </c>
      <c r="CA1758" s="3">
        <f t="shared" si="1130"/>
        <v>109366</v>
      </c>
      <c r="CC1758" s="3">
        <f t="shared" si="1131"/>
        <v>0</v>
      </c>
      <c r="CD1758" s="3">
        <f t="shared" si="1132"/>
        <v>0</v>
      </c>
      <c r="CE1758" s="3" t="str">
        <f t="shared" si="1133"/>
        <v/>
      </c>
      <c r="CF1758" s="3" t="e">
        <f>HLOOKUP(CE1758,'Valuation Data'!$D$2:$K$5,4,FALSE)</f>
        <v>#N/A</v>
      </c>
      <c r="CG1758" s="3">
        <f t="shared" si="1134"/>
        <v>109366</v>
      </c>
      <c r="CH1758" s="3" t="str">
        <f t="shared" si="1135"/>
        <v>No</v>
      </c>
      <c r="CI1758" s="3" t="str">
        <f>VLOOKUP(R1758,'Use Codes &amp; County Type'!A:D,4,FALSE)</f>
        <v>S</v>
      </c>
      <c r="CJ1758" s="3" t="str">
        <f t="shared" si="1136"/>
        <v>No</v>
      </c>
      <c r="CK1758" s="3" t="str">
        <f t="shared" si="1137"/>
        <v>Yes</v>
      </c>
      <c r="CL1758" s="3">
        <f t="shared" si="1138"/>
        <v>0.67</v>
      </c>
      <c r="CM1758" s="3">
        <f t="shared" si="1139"/>
        <v>73275.22</v>
      </c>
      <c r="CN1758" s="3">
        <f t="shared" si="1140"/>
        <v>5911.8499999999995</v>
      </c>
      <c r="CO1758" s="3">
        <f t="shared" si="1141"/>
        <v>67363.37</v>
      </c>
      <c r="CP1758" s="3">
        <f t="shared" si="1142"/>
        <v>5.4055648007607475E-2</v>
      </c>
      <c r="CR1758" s="3" t="str">
        <f t="shared" si="1143"/>
        <v>No</v>
      </c>
      <c r="CV1758" s="3" t="str">
        <f t="shared" si="1144"/>
        <v>*Bid</v>
      </c>
      <c r="CW1758" s="3">
        <f t="shared" si="1145"/>
        <v>1757</v>
      </c>
      <c r="CX1758" s="3">
        <f t="shared" si="1146"/>
        <v>1182.3699999999999</v>
      </c>
      <c r="CY1758" s="3" t="str">
        <f t="shared" si="1147"/>
        <v>Ok</v>
      </c>
      <c r="CZ1758">
        <v>0</v>
      </c>
      <c r="DA1758">
        <v>0</v>
      </c>
    </row>
    <row r="1759" spans="1:105" x14ac:dyDescent="0.25">
      <c r="A1759">
        <v>1758</v>
      </c>
      <c r="B1759" t="s">
        <v>3</v>
      </c>
      <c r="C1759" t="s">
        <v>1867</v>
      </c>
      <c r="D1759">
        <v>258.13</v>
      </c>
      <c r="E1759">
        <v>2017</v>
      </c>
      <c r="F1759">
        <v>258.13</v>
      </c>
      <c r="G1759">
        <v>258.13</v>
      </c>
      <c r="H1759" s="3">
        <f t="shared" si="1107"/>
        <v>0</v>
      </c>
      <c r="I1759">
        <v>95066</v>
      </c>
      <c r="J1759" t="s">
        <v>2736</v>
      </c>
      <c r="K1759" t="s">
        <v>2738</v>
      </c>
      <c r="L1759">
        <v>32034</v>
      </c>
      <c r="M1759" t="s">
        <v>4045</v>
      </c>
      <c r="N1759" t="s">
        <v>4761</v>
      </c>
      <c r="O1759">
        <v>-81.528945811430305</v>
      </c>
      <c r="P1759">
        <v>30.581116214696799</v>
      </c>
      <c r="Q1759" t="s">
        <v>6029</v>
      </c>
      <c r="R1759">
        <v>2</v>
      </c>
      <c r="S1759" t="s">
        <v>6535</v>
      </c>
      <c r="T1759">
        <v>1006</v>
      </c>
      <c r="U1759" t="s">
        <v>6578</v>
      </c>
      <c r="V1759">
        <v>2017</v>
      </c>
      <c r="W1759">
        <v>38811</v>
      </c>
      <c r="X1759">
        <v>2017</v>
      </c>
      <c r="Y1759">
        <v>45459</v>
      </c>
      <c r="Z1759">
        <v>209.09</v>
      </c>
      <c r="AA1759" s="3">
        <f t="shared" si="1108"/>
        <v>0.81001820787975054</v>
      </c>
      <c r="AB1759" t="s">
        <v>6616</v>
      </c>
      <c r="AC1759" t="s">
        <v>6616</v>
      </c>
      <c r="AE1759" t="s">
        <v>6616</v>
      </c>
      <c r="AF1759" t="s">
        <v>6616</v>
      </c>
      <c r="AH1759" t="s">
        <v>6616</v>
      </c>
      <c r="AI1759" t="s">
        <v>6619</v>
      </c>
      <c r="AJ1759" t="s">
        <v>6619</v>
      </c>
      <c r="AK1759" t="s">
        <v>6618</v>
      </c>
      <c r="AL1759" t="s">
        <v>6618</v>
      </c>
      <c r="AM1759" t="s">
        <v>6618</v>
      </c>
      <c r="AN1759" t="s">
        <v>6618</v>
      </c>
      <c r="AO1759">
        <v>0</v>
      </c>
      <c r="AP1759" s="3" t="str">
        <f t="shared" si="1109"/>
        <v>No</v>
      </c>
      <c r="AQ1759" s="3" t="str">
        <f t="shared" si="1110"/>
        <v>Yes</v>
      </c>
      <c r="AR1759" s="3" t="str">
        <f t="shared" si="1111"/>
        <v>No</v>
      </c>
      <c r="AS1759">
        <v>0</v>
      </c>
      <c r="AT1759">
        <v>0</v>
      </c>
      <c r="AU1759">
        <v>65000</v>
      </c>
      <c r="AV1759" t="s">
        <v>6622</v>
      </c>
      <c r="AW1759">
        <v>0</v>
      </c>
      <c r="AX1759">
        <v>0</v>
      </c>
      <c r="AY1759" t="s">
        <v>6634</v>
      </c>
      <c r="AZ1759">
        <v>0</v>
      </c>
      <c r="BA1759">
        <v>0</v>
      </c>
      <c r="BB1759" t="s">
        <v>6617</v>
      </c>
      <c r="BC1759" t="s">
        <v>6616</v>
      </c>
      <c r="BD1759" s="4" t="str">
        <f t="shared" si="1112"/>
        <v>No</v>
      </c>
      <c r="BE1759" t="s">
        <v>6640</v>
      </c>
      <c r="BF1759" s="3" t="str">
        <f t="shared" si="1113"/>
        <v>No</v>
      </c>
      <c r="BG1759" t="s">
        <v>6645</v>
      </c>
      <c r="BH1759" s="3" t="str">
        <f t="shared" si="1114"/>
        <v>95066 JUSTIN CT</v>
      </c>
      <c r="BI1759" s="3" t="str">
        <f t="shared" si="1115"/>
        <v>Fernandina Beach</v>
      </c>
      <c r="BJ1759" s="3" t="str">
        <f t="shared" si="1116"/>
        <v>Florida</v>
      </c>
      <c r="BK1759" s="3">
        <f t="shared" si="1117"/>
        <v>32034</v>
      </c>
      <c r="BL1759" s="3" t="str">
        <f t="shared" si="1118"/>
        <v>95066 JUSTIN CT FERNANDINA BEACH FL 32034</v>
      </c>
      <c r="BM1759" s="3" t="str">
        <f t="shared" si="1119"/>
        <v>L</v>
      </c>
      <c r="BN1759" s="3" t="str">
        <f t="shared" si="1120"/>
        <v>Pass</v>
      </c>
      <c r="BO1759" s="3" t="str">
        <f t="shared" si="1121"/>
        <v>No</v>
      </c>
      <c r="BP1759" s="3" t="str">
        <f t="shared" si="1122"/>
        <v>FV&lt;$10K</v>
      </c>
      <c r="BQ1759" t="s">
        <v>6650</v>
      </c>
      <c r="BR1759" s="3" t="str">
        <f t="shared" si="1123"/>
        <v>No, &lt; $20K Lien</v>
      </c>
      <c r="BS1759" s="3" t="str">
        <f t="shared" si="1124"/>
        <v>No, Lien &lt; $20K</v>
      </c>
      <c r="BT1759" t="s">
        <v>6650</v>
      </c>
      <c r="BU1759" s="3" t="str">
        <f t="shared" si="1125"/>
        <v>No</v>
      </c>
      <c r="BV1759" s="3" t="str">
        <f t="shared" si="1126"/>
        <v>No</v>
      </c>
      <c r="BW1759" s="3">
        <f t="shared" si="1127"/>
        <v>0</v>
      </c>
      <c r="BX1759" s="3" t="str">
        <f t="shared" si="1128"/>
        <v>No</v>
      </c>
      <c r="BY1759" s="3">
        <f t="shared" si="1129"/>
        <v>38811</v>
      </c>
      <c r="BZ1759">
        <v>1</v>
      </c>
      <c r="CA1759" s="3">
        <f t="shared" si="1130"/>
        <v>38811</v>
      </c>
      <c r="CC1759" s="3">
        <f t="shared" si="1131"/>
        <v>0</v>
      </c>
      <c r="CD1759" s="3">
        <f t="shared" si="1132"/>
        <v>0</v>
      </c>
      <c r="CE1759" s="3" t="str">
        <f t="shared" si="1133"/>
        <v/>
      </c>
      <c r="CF1759" s="3" t="e">
        <f>HLOOKUP(CE1759,'Valuation Data'!$D$2:$K$5,4,FALSE)</f>
        <v>#N/A</v>
      </c>
      <c r="CG1759" s="3">
        <f t="shared" si="1134"/>
        <v>38811</v>
      </c>
      <c r="CH1759" s="3" t="str">
        <f t="shared" si="1135"/>
        <v>No</v>
      </c>
      <c r="CI1759" s="3" t="str">
        <f>VLOOKUP(R1759,'Use Codes &amp; County Type'!A:D,4,FALSE)</f>
        <v>R</v>
      </c>
      <c r="CJ1759" s="3" t="str">
        <f t="shared" si="1136"/>
        <v>No</v>
      </c>
      <c r="CK1759" s="3" t="str">
        <f t="shared" si="1137"/>
        <v>Yes</v>
      </c>
      <c r="CL1759" s="3">
        <f t="shared" si="1138"/>
        <v>0.67</v>
      </c>
      <c r="CM1759" s="3">
        <f t="shared" si="1139"/>
        <v>26003.370000000003</v>
      </c>
      <c r="CN1759" s="3">
        <f t="shared" si="1140"/>
        <v>1032.52</v>
      </c>
      <c r="CO1759" s="3">
        <f t="shared" si="1141"/>
        <v>24970.850000000002</v>
      </c>
      <c r="CP1759" s="3">
        <f t="shared" si="1142"/>
        <v>2.6603797892350105E-2</v>
      </c>
      <c r="CR1759" s="3" t="str">
        <f t="shared" si="1143"/>
        <v>No</v>
      </c>
      <c r="CV1759" s="3" t="str">
        <f t="shared" si="1144"/>
        <v>*Bid</v>
      </c>
      <c r="CW1759" s="3">
        <f t="shared" si="1145"/>
        <v>1758</v>
      </c>
      <c r="CX1759" s="3">
        <f t="shared" si="1146"/>
        <v>258.13</v>
      </c>
      <c r="CY1759" s="3" t="str">
        <f t="shared" si="1147"/>
        <v>Ok</v>
      </c>
      <c r="CZ1759">
        <v>0</v>
      </c>
      <c r="DA1759">
        <v>0</v>
      </c>
    </row>
    <row r="1760" spans="1:105" x14ac:dyDescent="0.25">
      <c r="A1760">
        <v>1759</v>
      </c>
      <c r="B1760" t="s">
        <v>3</v>
      </c>
      <c r="C1760" t="s">
        <v>1868</v>
      </c>
      <c r="D1760">
        <v>638.55999999999995</v>
      </c>
      <c r="E1760">
        <v>2017</v>
      </c>
      <c r="F1760">
        <v>638.55999999999995</v>
      </c>
      <c r="G1760">
        <v>638.55999999999995</v>
      </c>
      <c r="H1760" s="3">
        <f t="shared" si="1107"/>
        <v>0</v>
      </c>
      <c r="J1760" t="s">
        <v>2736</v>
      </c>
      <c r="K1760" t="s">
        <v>2738</v>
      </c>
      <c r="L1760">
        <v>32034</v>
      </c>
      <c r="M1760" t="s">
        <v>4046</v>
      </c>
      <c r="N1760" t="s">
        <v>4761</v>
      </c>
      <c r="O1760">
        <v>-81.529912961630203</v>
      </c>
      <c r="P1760">
        <v>30.581556199024899</v>
      </c>
      <c r="Q1760" t="s">
        <v>6030</v>
      </c>
      <c r="R1760">
        <v>0</v>
      </c>
      <c r="S1760" t="s">
        <v>6538</v>
      </c>
      <c r="T1760">
        <v>8001</v>
      </c>
      <c r="U1760" t="s">
        <v>6581</v>
      </c>
      <c r="V1760">
        <v>2017</v>
      </c>
      <c r="W1760">
        <v>35411</v>
      </c>
      <c r="X1760">
        <v>2017</v>
      </c>
      <c r="Y1760">
        <v>39165</v>
      </c>
      <c r="Z1760">
        <v>560.85</v>
      </c>
      <c r="AA1760" s="3">
        <f t="shared" si="1108"/>
        <v>0.87830430969681794</v>
      </c>
      <c r="AH1760" t="s">
        <v>6616</v>
      </c>
      <c r="AI1760" t="s">
        <v>6618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 s="3" t="str">
        <f t="shared" si="1109"/>
        <v>No</v>
      </c>
      <c r="AQ1760" s="3" t="str">
        <f t="shared" si="1110"/>
        <v>No</v>
      </c>
      <c r="AR1760" s="3" t="str">
        <f t="shared" si="1111"/>
        <v>No</v>
      </c>
      <c r="AS1760">
        <v>0</v>
      </c>
      <c r="AT1760">
        <v>0</v>
      </c>
      <c r="AU1760">
        <v>31500</v>
      </c>
      <c r="AV1760" t="s">
        <v>6622</v>
      </c>
      <c r="AW1760">
        <v>0</v>
      </c>
      <c r="AX1760">
        <v>0</v>
      </c>
      <c r="AY1760" t="s">
        <v>6634</v>
      </c>
      <c r="AZ1760">
        <v>0</v>
      </c>
      <c r="BA1760">
        <v>0</v>
      </c>
      <c r="BB1760" t="s">
        <v>6616</v>
      </c>
      <c r="BC1760" t="s">
        <v>6616</v>
      </c>
      <c r="BD1760" s="4" t="str">
        <f t="shared" si="1112"/>
        <v>No</v>
      </c>
      <c r="BE1760" t="s">
        <v>6640</v>
      </c>
      <c r="BF1760" s="3" t="str">
        <f t="shared" si="1113"/>
        <v>No</v>
      </c>
      <c r="BG1760" t="s">
        <v>6645</v>
      </c>
      <c r="BH1760" s="3" t="str">
        <f t="shared" si="1114"/>
        <v>JUSTIN CT</v>
      </c>
      <c r="BI1760" s="3" t="str">
        <f t="shared" si="1115"/>
        <v>Fernandina Beach</v>
      </c>
      <c r="BJ1760" s="3" t="str">
        <f t="shared" si="1116"/>
        <v>Florida</v>
      </c>
      <c r="BK1760" s="3">
        <f t="shared" si="1117"/>
        <v>32034</v>
      </c>
      <c r="BL1760" s="3" t="str">
        <f t="shared" si="1118"/>
        <v>JUSTIN CT FERNANDINA BEACH FL 32034</v>
      </c>
      <c r="BM1760" s="3" t="str">
        <f t="shared" si="1119"/>
        <v>L</v>
      </c>
      <c r="BN1760" s="3" t="str">
        <f t="shared" si="1120"/>
        <v>Pass</v>
      </c>
      <c r="BO1760" s="3" t="str">
        <f t="shared" si="1121"/>
        <v>No</v>
      </c>
      <c r="BP1760" s="3" t="str">
        <f t="shared" si="1122"/>
        <v>FV&lt;$10K</v>
      </c>
      <c r="BQ1760" t="s">
        <v>6650</v>
      </c>
      <c r="BR1760" s="3" t="str">
        <f t="shared" si="1123"/>
        <v>No, &lt; $20K Lien</v>
      </c>
      <c r="BS1760" s="3" t="str">
        <f t="shared" si="1124"/>
        <v>No, Lien &lt; $20K</v>
      </c>
      <c r="BT1760" t="s">
        <v>6650</v>
      </c>
      <c r="BU1760" s="3" t="str">
        <f t="shared" si="1125"/>
        <v>No</v>
      </c>
      <c r="BV1760" s="3" t="str">
        <f t="shared" si="1126"/>
        <v>No</v>
      </c>
      <c r="BW1760" s="3">
        <f t="shared" si="1127"/>
        <v>0</v>
      </c>
      <c r="BX1760" s="3" t="str">
        <f t="shared" si="1128"/>
        <v>No</v>
      </c>
      <c r="BY1760" s="3">
        <f t="shared" si="1129"/>
        <v>35411</v>
      </c>
      <c r="BZ1760">
        <v>1</v>
      </c>
      <c r="CA1760" s="3">
        <f t="shared" si="1130"/>
        <v>35411</v>
      </c>
      <c r="CC1760" s="3">
        <f t="shared" si="1131"/>
        <v>0</v>
      </c>
      <c r="CD1760" s="3">
        <f t="shared" si="1132"/>
        <v>0</v>
      </c>
      <c r="CE1760" s="3" t="str">
        <f t="shared" si="1133"/>
        <v/>
      </c>
      <c r="CF1760" s="3" t="e">
        <f>HLOOKUP(CE1760,'Valuation Data'!$D$2:$K$5,4,FALSE)</f>
        <v>#N/A</v>
      </c>
      <c r="CG1760" s="3">
        <f t="shared" si="1134"/>
        <v>35411</v>
      </c>
      <c r="CH1760" s="3" t="str">
        <f t="shared" si="1135"/>
        <v>No</v>
      </c>
      <c r="CI1760" s="3" t="str">
        <f>VLOOKUP(R1760,'Use Codes &amp; County Type'!A:D,4,FALSE)</f>
        <v>V</v>
      </c>
      <c r="CJ1760" s="3" t="str">
        <f t="shared" si="1136"/>
        <v>Yes</v>
      </c>
      <c r="CK1760" s="3" t="str">
        <f t="shared" si="1137"/>
        <v>No</v>
      </c>
      <c r="CL1760" s="3">
        <f t="shared" si="1138"/>
        <v>0</v>
      </c>
      <c r="CM1760" s="3">
        <f t="shared" si="1139"/>
        <v>0</v>
      </c>
      <c r="CN1760" s="3">
        <f t="shared" si="1140"/>
        <v>2554.2399999999998</v>
      </c>
      <c r="CO1760" s="3">
        <f t="shared" si="1141"/>
        <v>-2554.2399999999998</v>
      </c>
      <c r="CP1760" s="3">
        <f t="shared" si="1142"/>
        <v>7.2131258648442567E-2</v>
      </c>
      <c r="CR1760" s="3" t="str">
        <f t="shared" si="1143"/>
        <v>No</v>
      </c>
      <c r="CV1760" s="3" t="str">
        <f t="shared" si="1144"/>
        <v>Vacant, No Sales Data</v>
      </c>
      <c r="CW1760" s="3">
        <f t="shared" si="1145"/>
        <v>1759</v>
      </c>
      <c r="CX1760" s="3">
        <f t="shared" si="1146"/>
        <v>638.55999999999995</v>
      </c>
      <c r="CY1760" s="3" t="str">
        <f t="shared" si="1147"/>
        <v>Ok</v>
      </c>
      <c r="CZ1760">
        <v>0</v>
      </c>
      <c r="DA1760">
        <v>0</v>
      </c>
    </row>
    <row r="1761" spans="1:105" x14ac:dyDescent="0.25">
      <c r="A1761">
        <v>1760</v>
      </c>
      <c r="B1761" t="s">
        <v>3</v>
      </c>
      <c r="C1761" t="s">
        <v>1869</v>
      </c>
      <c r="D1761">
        <v>658.42</v>
      </c>
      <c r="E1761">
        <v>2017</v>
      </c>
      <c r="F1761">
        <v>658.42</v>
      </c>
      <c r="G1761">
        <v>658.42</v>
      </c>
      <c r="H1761" s="3">
        <f t="shared" si="1107"/>
        <v>0</v>
      </c>
      <c r="I1761">
        <v>95320</v>
      </c>
      <c r="J1761" t="s">
        <v>2736</v>
      </c>
      <c r="K1761" t="s">
        <v>2738</v>
      </c>
      <c r="L1761">
        <v>32034</v>
      </c>
      <c r="M1761" t="s">
        <v>4047</v>
      </c>
      <c r="N1761" t="s">
        <v>4761</v>
      </c>
      <c r="O1761">
        <v>-81.530234438402601</v>
      </c>
      <c r="P1761">
        <v>30.5846611125206</v>
      </c>
      <c r="Q1761" t="s">
        <v>6031</v>
      </c>
      <c r="R1761">
        <v>2</v>
      </c>
      <c r="S1761" t="s">
        <v>6535</v>
      </c>
      <c r="T1761">
        <v>1006</v>
      </c>
      <c r="U1761" t="s">
        <v>6578</v>
      </c>
      <c r="V1761">
        <v>2017</v>
      </c>
      <c r="W1761">
        <v>35002</v>
      </c>
      <c r="X1761">
        <v>2017</v>
      </c>
      <c r="Y1761">
        <v>42479</v>
      </c>
      <c r="Z1761">
        <v>579.21</v>
      </c>
      <c r="AA1761" s="3">
        <f t="shared" si="1108"/>
        <v>0.87969685003493225</v>
      </c>
      <c r="AB1761" t="s">
        <v>6616</v>
      </c>
      <c r="AC1761" t="s">
        <v>6616</v>
      </c>
      <c r="AD1761" t="s">
        <v>6616</v>
      </c>
      <c r="AE1761" t="s">
        <v>6616</v>
      </c>
      <c r="AF1761" t="s">
        <v>6616</v>
      </c>
      <c r="AG1761" t="s">
        <v>6616</v>
      </c>
      <c r="AH1761" t="s">
        <v>6616</v>
      </c>
      <c r="AI1761" t="s">
        <v>6618</v>
      </c>
      <c r="AJ1761" t="s">
        <v>6618</v>
      </c>
      <c r="AK1761" t="s">
        <v>6618</v>
      </c>
      <c r="AL1761" t="s">
        <v>6618</v>
      </c>
      <c r="AM1761" t="s">
        <v>6618</v>
      </c>
      <c r="AN1761" t="s">
        <v>6618</v>
      </c>
      <c r="AO1761" t="s">
        <v>6618</v>
      </c>
      <c r="AP1761" s="3" t="str">
        <f t="shared" si="1109"/>
        <v>No</v>
      </c>
      <c r="AQ1761" s="3" t="str">
        <f t="shared" si="1110"/>
        <v>No</v>
      </c>
      <c r="AR1761" s="3" t="str">
        <f t="shared" si="1111"/>
        <v>No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 t="s">
        <v>6634</v>
      </c>
      <c r="AZ1761" t="s">
        <v>6638</v>
      </c>
      <c r="BA1761">
        <v>0</v>
      </c>
      <c r="BB1761" t="s">
        <v>6616</v>
      </c>
      <c r="BC1761" t="s">
        <v>6616</v>
      </c>
      <c r="BD1761" s="4" t="str">
        <f t="shared" si="1112"/>
        <v>No</v>
      </c>
      <c r="BE1761" t="s">
        <v>6640</v>
      </c>
      <c r="BF1761" s="3" t="str">
        <f t="shared" si="1113"/>
        <v>No</v>
      </c>
      <c r="BG1761" t="s">
        <v>6645</v>
      </c>
      <c r="BH1761" s="3" t="str">
        <f t="shared" si="1114"/>
        <v>95320 PLUM LOOP</v>
      </c>
      <c r="BI1761" s="3" t="str">
        <f t="shared" si="1115"/>
        <v>Fernandina Beach</v>
      </c>
      <c r="BJ1761" s="3" t="str">
        <f t="shared" si="1116"/>
        <v>Florida</v>
      </c>
      <c r="BK1761" s="3">
        <f t="shared" si="1117"/>
        <v>32034</v>
      </c>
      <c r="BL1761" s="3" t="str">
        <f t="shared" si="1118"/>
        <v>95320 PLUM LOOP FERNANDINA BEACH FL 32034</v>
      </c>
      <c r="BM1761" s="3" t="str">
        <f t="shared" si="1119"/>
        <v/>
      </c>
      <c r="BN1761" s="3" t="str">
        <f t="shared" si="1120"/>
        <v>Pass</v>
      </c>
      <c r="BO1761" s="3" t="str">
        <f t="shared" si="1121"/>
        <v>No</v>
      </c>
      <c r="BP1761" s="3" t="str">
        <f t="shared" si="1122"/>
        <v>FV&lt;$10K</v>
      </c>
      <c r="BQ1761" t="s">
        <v>6650</v>
      </c>
      <c r="BR1761" s="3" t="str">
        <f t="shared" si="1123"/>
        <v>No, &lt; $20K Lien</v>
      </c>
      <c r="BS1761" s="3" t="str">
        <f t="shared" si="1124"/>
        <v>No, Lien &lt; $20K</v>
      </c>
      <c r="BT1761" t="s">
        <v>6650</v>
      </c>
      <c r="BU1761" s="3" t="str">
        <f t="shared" si="1125"/>
        <v>No</v>
      </c>
      <c r="BV1761" s="3" t="str">
        <f t="shared" si="1126"/>
        <v>No</v>
      </c>
      <c r="BW1761" s="3">
        <f t="shared" si="1127"/>
        <v>0</v>
      </c>
      <c r="BX1761" s="3" t="str">
        <f t="shared" si="1128"/>
        <v>No</v>
      </c>
      <c r="BY1761" s="3">
        <f t="shared" si="1129"/>
        <v>35002</v>
      </c>
      <c r="BZ1761">
        <v>1</v>
      </c>
      <c r="CA1761" s="3">
        <f t="shared" si="1130"/>
        <v>35002</v>
      </c>
      <c r="CC1761" s="3">
        <f t="shared" si="1131"/>
        <v>0</v>
      </c>
      <c r="CD1761" s="3">
        <f t="shared" si="1132"/>
        <v>0</v>
      </c>
      <c r="CE1761" s="3" t="str">
        <f t="shared" si="1133"/>
        <v/>
      </c>
      <c r="CF1761" s="3" t="e">
        <f>HLOOKUP(CE1761,'Valuation Data'!$D$2:$K$5,4,FALSE)</f>
        <v>#N/A</v>
      </c>
      <c r="CG1761" s="3">
        <f t="shared" si="1134"/>
        <v>35002</v>
      </c>
      <c r="CH1761" s="3" t="str">
        <f t="shared" si="1135"/>
        <v>No</v>
      </c>
      <c r="CI1761" s="3" t="str">
        <f>VLOOKUP(R1761,'Use Codes &amp; County Type'!A:D,4,FALSE)</f>
        <v>R</v>
      </c>
      <c r="CJ1761" s="3" t="str">
        <f t="shared" si="1136"/>
        <v>No</v>
      </c>
      <c r="CK1761" s="3" t="str">
        <f t="shared" si="1137"/>
        <v>No</v>
      </c>
      <c r="CL1761" s="3">
        <f t="shared" si="1138"/>
        <v>0.35</v>
      </c>
      <c r="CM1761" s="3">
        <f t="shared" si="1139"/>
        <v>12250.699999999999</v>
      </c>
      <c r="CN1761" s="3">
        <f t="shared" si="1140"/>
        <v>2633.68</v>
      </c>
      <c r="CO1761" s="3">
        <f t="shared" si="1141"/>
        <v>9617.0199999999986</v>
      </c>
      <c r="CP1761" s="3">
        <f t="shared" si="1142"/>
        <v>7.5243700359979432E-2</v>
      </c>
      <c r="CR1761" s="3" t="str">
        <f t="shared" si="1143"/>
        <v>No</v>
      </c>
      <c r="CV1761" s="3" t="str">
        <f t="shared" si="1144"/>
        <v>*Bid</v>
      </c>
      <c r="CW1761" s="3">
        <f t="shared" si="1145"/>
        <v>1760</v>
      </c>
      <c r="CX1761" s="3">
        <f t="shared" si="1146"/>
        <v>658.42</v>
      </c>
      <c r="CY1761" s="3" t="str">
        <f t="shared" si="1147"/>
        <v>Ok</v>
      </c>
      <c r="CZ1761">
        <v>0</v>
      </c>
      <c r="DA1761">
        <v>0</v>
      </c>
    </row>
    <row r="1762" spans="1:105" x14ac:dyDescent="0.25">
      <c r="A1762">
        <v>1761</v>
      </c>
      <c r="B1762" t="s">
        <v>3</v>
      </c>
      <c r="C1762" t="s">
        <v>1870</v>
      </c>
      <c r="D1762">
        <v>398.82</v>
      </c>
      <c r="E1762">
        <v>2017</v>
      </c>
      <c r="F1762">
        <v>398.82</v>
      </c>
      <c r="G1762">
        <v>398.82</v>
      </c>
      <c r="H1762" s="3">
        <f t="shared" si="1107"/>
        <v>0</v>
      </c>
      <c r="I1762">
        <v>95398</v>
      </c>
      <c r="J1762" t="s">
        <v>2736</v>
      </c>
      <c r="K1762" t="s">
        <v>2738</v>
      </c>
      <c r="L1762">
        <v>32034</v>
      </c>
      <c r="M1762" t="s">
        <v>4048</v>
      </c>
      <c r="N1762" t="s">
        <v>4761</v>
      </c>
      <c r="O1762">
        <v>-81.530101293454706</v>
      </c>
      <c r="P1762">
        <v>30.5838526116436</v>
      </c>
      <c r="Q1762" t="s">
        <v>6032</v>
      </c>
      <c r="R1762">
        <v>2</v>
      </c>
      <c r="S1762" t="s">
        <v>6535</v>
      </c>
      <c r="T1762">
        <v>1006</v>
      </c>
      <c r="U1762" t="s">
        <v>6578</v>
      </c>
      <c r="V1762">
        <v>2017</v>
      </c>
      <c r="W1762">
        <v>47404</v>
      </c>
      <c r="X1762">
        <v>2017</v>
      </c>
      <c r="Y1762">
        <v>51260</v>
      </c>
      <c r="Z1762">
        <v>339.17</v>
      </c>
      <c r="AA1762" s="3">
        <f t="shared" si="1108"/>
        <v>0.85043377964996747</v>
      </c>
      <c r="AD1762" t="s">
        <v>6616</v>
      </c>
      <c r="AI1762" t="s">
        <v>6618</v>
      </c>
      <c r="AJ1762" t="s">
        <v>6618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 s="3" t="str">
        <f t="shared" si="1109"/>
        <v>No</v>
      </c>
      <c r="AQ1762" s="3" t="str">
        <f t="shared" si="1110"/>
        <v>No</v>
      </c>
      <c r="AR1762" s="3" t="str">
        <f t="shared" si="1111"/>
        <v>No</v>
      </c>
      <c r="AS1762">
        <v>0</v>
      </c>
      <c r="AT1762">
        <v>0</v>
      </c>
      <c r="AU1762">
        <v>53113</v>
      </c>
      <c r="AV1762" t="s">
        <v>5076</v>
      </c>
      <c r="AW1762">
        <v>0</v>
      </c>
      <c r="AX1762">
        <v>0</v>
      </c>
      <c r="AY1762" t="s">
        <v>6634</v>
      </c>
      <c r="AZ1762" t="s">
        <v>6638</v>
      </c>
      <c r="BA1762">
        <v>0</v>
      </c>
      <c r="BB1762" t="s">
        <v>6617</v>
      </c>
      <c r="BC1762" t="s">
        <v>6616</v>
      </c>
      <c r="BD1762" s="4" t="str">
        <f t="shared" si="1112"/>
        <v>No</v>
      </c>
      <c r="BE1762" t="s">
        <v>6640</v>
      </c>
      <c r="BF1762" s="3" t="str">
        <f t="shared" si="1113"/>
        <v>No</v>
      </c>
      <c r="BG1762" t="s">
        <v>6645</v>
      </c>
      <c r="BH1762" s="3" t="str">
        <f t="shared" si="1114"/>
        <v>95398 PLUM LOOP</v>
      </c>
      <c r="BI1762" s="3" t="str">
        <f t="shared" si="1115"/>
        <v>Fernandina Beach</v>
      </c>
      <c r="BJ1762" s="3" t="str">
        <f t="shared" si="1116"/>
        <v>Florida</v>
      </c>
      <c r="BK1762" s="3">
        <f t="shared" si="1117"/>
        <v>32034</v>
      </c>
      <c r="BL1762" s="3" t="str">
        <f t="shared" si="1118"/>
        <v>95398 PLUM LOOP FERNANDINA BEACH FL 32034</v>
      </c>
      <c r="BM1762" s="3" t="str">
        <f t="shared" si="1119"/>
        <v>L</v>
      </c>
      <c r="BN1762" s="3" t="str">
        <f t="shared" si="1120"/>
        <v>Pass</v>
      </c>
      <c r="BO1762" s="3" t="str">
        <f t="shared" si="1121"/>
        <v>No</v>
      </c>
      <c r="BP1762" s="3" t="str">
        <f t="shared" si="1122"/>
        <v>FV&lt;$10K</v>
      </c>
      <c r="BQ1762" t="s">
        <v>6650</v>
      </c>
      <c r="BR1762" s="3" t="str">
        <f t="shared" si="1123"/>
        <v>No, &lt; $20K Lien</v>
      </c>
      <c r="BS1762" s="3" t="str">
        <f t="shared" si="1124"/>
        <v>No, Lien &lt; $20K</v>
      </c>
      <c r="BT1762" t="s">
        <v>6650</v>
      </c>
      <c r="BU1762" s="3" t="str">
        <f t="shared" si="1125"/>
        <v>No</v>
      </c>
      <c r="BV1762" s="3" t="str">
        <f t="shared" si="1126"/>
        <v>No</v>
      </c>
      <c r="BW1762" s="3">
        <f t="shared" si="1127"/>
        <v>0</v>
      </c>
      <c r="BX1762" s="3" t="str">
        <f t="shared" si="1128"/>
        <v>No</v>
      </c>
      <c r="BY1762" s="3">
        <f t="shared" si="1129"/>
        <v>47404</v>
      </c>
      <c r="BZ1762">
        <v>1</v>
      </c>
      <c r="CA1762" s="3">
        <f t="shared" si="1130"/>
        <v>47404</v>
      </c>
      <c r="CC1762" s="3">
        <f t="shared" si="1131"/>
        <v>0</v>
      </c>
      <c r="CD1762" s="3">
        <f t="shared" si="1132"/>
        <v>0</v>
      </c>
      <c r="CE1762" s="3" t="str">
        <f t="shared" si="1133"/>
        <v/>
      </c>
      <c r="CF1762" s="3" t="e">
        <f>HLOOKUP(CE1762,'Valuation Data'!$D$2:$K$5,4,FALSE)</f>
        <v>#N/A</v>
      </c>
      <c r="CG1762" s="3">
        <f t="shared" si="1134"/>
        <v>47404</v>
      </c>
      <c r="CH1762" s="3" t="str">
        <f t="shared" si="1135"/>
        <v>No</v>
      </c>
      <c r="CI1762" s="3" t="str">
        <f>VLOOKUP(R1762,'Use Codes &amp; County Type'!A:D,4,FALSE)</f>
        <v>R</v>
      </c>
      <c r="CJ1762" s="3" t="str">
        <f t="shared" si="1136"/>
        <v>No</v>
      </c>
      <c r="CK1762" s="3" t="str">
        <f t="shared" si="1137"/>
        <v>Yes</v>
      </c>
      <c r="CL1762" s="3">
        <f t="shared" si="1138"/>
        <v>0.67</v>
      </c>
      <c r="CM1762" s="3">
        <f t="shared" si="1139"/>
        <v>31760.68</v>
      </c>
      <c r="CN1762" s="3">
        <f t="shared" si="1140"/>
        <v>1595.28</v>
      </c>
      <c r="CO1762" s="3">
        <f t="shared" si="1141"/>
        <v>30165.4</v>
      </c>
      <c r="CP1762" s="3">
        <f t="shared" si="1142"/>
        <v>3.3652856299046491E-2</v>
      </c>
      <c r="CR1762" s="3" t="str">
        <f t="shared" si="1143"/>
        <v>No</v>
      </c>
      <c r="CV1762" s="3" t="str">
        <f t="shared" si="1144"/>
        <v>*Bid</v>
      </c>
      <c r="CW1762" s="3">
        <f t="shared" si="1145"/>
        <v>1761</v>
      </c>
      <c r="CX1762" s="3">
        <f t="shared" si="1146"/>
        <v>398.82</v>
      </c>
      <c r="CY1762" s="3" t="str">
        <f t="shared" si="1147"/>
        <v>Ok</v>
      </c>
      <c r="CZ1762">
        <v>0</v>
      </c>
      <c r="DA1762">
        <v>0</v>
      </c>
    </row>
    <row r="1763" spans="1:105" x14ac:dyDescent="0.25">
      <c r="A1763">
        <v>1762</v>
      </c>
      <c r="B1763" t="s">
        <v>3</v>
      </c>
      <c r="C1763" t="s">
        <v>1871</v>
      </c>
      <c r="D1763">
        <v>216.66</v>
      </c>
      <c r="E1763">
        <v>2017</v>
      </c>
      <c r="F1763" t="e">
        <f>NA()</f>
        <v>#N/A</v>
      </c>
      <c r="G1763" t="e">
        <f>NA()</f>
        <v>#N/A</v>
      </c>
      <c r="H1763" s="3" t="e">
        <f t="shared" si="1107"/>
        <v>#N/A</v>
      </c>
      <c r="I1763" t="e">
        <f>NA()</f>
        <v>#N/A</v>
      </c>
      <c r="J1763" t="e">
        <f>NA()</f>
        <v>#N/A</v>
      </c>
      <c r="K1763" t="e">
        <f>NA()</f>
        <v>#N/A</v>
      </c>
      <c r="L1763" t="e">
        <f>NA()</f>
        <v>#N/A</v>
      </c>
      <c r="M1763" t="e">
        <f>NA()</f>
        <v>#N/A</v>
      </c>
      <c r="N1763" t="e">
        <f>NA()</f>
        <v>#N/A</v>
      </c>
      <c r="O1763" t="e">
        <f>NA()</f>
        <v>#N/A</v>
      </c>
      <c r="P1763" t="e">
        <f>NA()</f>
        <v>#N/A</v>
      </c>
      <c r="Q1763" t="e">
        <f>NA()</f>
        <v>#N/A</v>
      </c>
      <c r="R1763">
        <v>2</v>
      </c>
      <c r="S1763" t="s">
        <v>6535</v>
      </c>
      <c r="T1763" t="e">
        <f>NA()</f>
        <v>#N/A</v>
      </c>
      <c r="U1763" t="e">
        <f>NA()</f>
        <v>#N/A</v>
      </c>
      <c r="V1763">
        <v>2017</v>
      </c>
      <c r="W1763">
        <v>36279</v>
      </c>
      <c r="X1763" t="e">
        <f>NA()</f>
        <v>#N/A</v>
      </c>
      <c r="Y1763" t="e">
        <f>NA()</f>
        <v>#N/A</v>
      </c>
      <c r="Z1763" t="e">
        <f>NA()</f>
        <v>#N/A</v>
      </c>
      <c r="AA1763" s="3">
        <f t="shared" si="1108"/>
        <v>0</v>
      </c>
      <c r="AI1763" t="e">
        <f>NA()</f>
        <v>#N/A</v>
      </c>
      <c r="AJ1763" t="e">
        <f>NA()</f>
        <v>#N/A</v>
      </c>
      <c r="AK1763" t="e">
        <f>NA()</f>
        <v>#N/A</v>
      </c>
      <c r="AL1763" t="e">
        <f>NA()</f>
        <v>#N/A</v>
      </c>
      <c r="AM1763" t="e">
        <f>NA()</f>
        <v>#N/A</v>
      </c>
      <c r="AN1763" t="e">
        <f>NA()</f>
        <v>#N/A</v>
      </c>
      <c r="AO1763" t="e">
        <f>NA()</f>
        <v>#N/A</v>
      </c>
      <c r="AP1763" s="3" t="str">
        <f t="shared" si="1109"/>
        <v>No</v>
      </c>
      <c r="AQ1763" s="3" t="str">
        <f t="shared" si="1110"/>
        <v>No</v>
      </c>
      <c r="AR1763" s="3" t="str">
        <f t="shared" si="1111"/>
        <v>No</v>
      </c>
      <c r="AS1763" t="e">
        <f>NA()</f>
        <v>#N/A</v>
      </c>
      <c r="AT1763" t="e">
        <f>NA()</f>
        <v>#N/A</v>
      </c>
      <c r="AU1763" t="e">
        <f>NA()</f>
        <v>#N/A</v>
      </c>
      <c r="AV1763" t="e">
        <f>NA()</f>
        <v>#N/A</v>
      </c>
      <c r="AW1763" t="e">
        <f>NA()</f>
        <v>#N/A</v>
      </c>
      <c r="AX1763" t="e">
        <f>NA()</f>
        <v>#N/A</v>
      </c>
      <c r="AY1763" t="e">
        <f>NA()</f>
        <v>#N/A</v>
      </c>
      <c r="AZ1763" t="e">
        <f>NA()</f>
        <v>#N/A</v>
      </c>
      <c r="BA1763">
        <v>0</v>
      </c>
      <c r="BB1763" t="s">
        <v>6617</v>
      </c>
      <c r="BC1763" t="e">
        <f>NA()</f>
        <v>#N/A</v>
      </c>
      <c r="BD1763" s="4" t="str">
        <f t="shared" si="1112"/>
        <v>No</v>
      </c>
      <c r="BE1763" t="e">
        <f>NA()</f>
        <v>#N/A</v>
      </c>
      <c r="BF1763" s="3" t="str">
        <f t="shared" si="1113"/>
        <v>No</v>
      </c>
      <c r="BG1763" t="e">
        <f>NA()</f>
        <v>#N/A</v>
      </c>
      <c r="BH1763" s="3" t="e">
        <f t="shared" si="1114"/>
        <v>#N/A</v>
      </c>
      <c r="BI1763" s="3" t="e">
        <f t="shared" si="1115"/>
        <v>#N/A</v>
      </c>
      <c r="BJ1763" s="3" t="e">
        <f t="shared" si="1116"/>
        <v>#N/A</v>
      </c>
      <c r="BK1763" s="3" t="e">
        <f t="shared" si="1117"/>
        <v>#N/A</v>
      </c>
      <c r="BL1763" s="3" t="e">
        <f t="shared" si="1118"/>
        <v>#N/A</v>
      </c>
      <c r="BM1763" s="3" t="e">
        <f t="shared" si="1119"/>
        <v>#N/A</v>
      </c>
      <c r="BN1763" s="3" t="str">
        <f t="shared" si="1120"/>
        <v>Pass</v>
      </c>
      <c r="BO1763" s="3" t="e">
        <f t="shared" si="1121"/>
        <v>#N/A</v>
      </c>
      <c r="BP1763" s="3" t="str">
        <f t="shared" si="1122"/>
        <v>FV&lt;$10K</v>
      </c>
      <c r="BQ1763" t="s">
        <v>6650</v>
      </c>
      <c r="BR1763" s="3" t="str">
        <f t="shared" si="1123"/>
        <v>No, &lt; $20K Lien</v>
      </c>
      <c r="BS1763" s="3" t="str">
        <f t="shared" si="1124"/>
        <v>No, Lien &lt; $20K</v>
      </c>
      <c r="BT1763" t="s">
        <v>6650</v>
      </c>
      <c r="BU1763" s="3" t="str">
        <f t="shared" si="1125"/>
        <v>No</v>
      </c>
      <c r="BV1763" s="3" t="str">
        <f t="shared" si="1126"/>
        <v>No</v>
      </c>
      <c r="BW1763" s="3">
        <f t="shared" si="1127"/>
        <v>0</v>
      </c>
      <c r="BX1763" s="3" t="str">
        <f t="shared" si="1128"/>
        <v>No</v>
      </c>
      <c r="BY1763" s="3">
        <f t="shared" si="1129"/>
        <v>36279</v>
      </c>
      <c r="BZ1763">
        <v>1</v>
      </c>
      <c r="CA1763" s="3">
        <f t="shared" si="1130"/>
        <v>36279</v>
      </c>
      <c r="CC1763" s="3" t="e">
        <f t="shared" si="1131"/>
        <v>#N/A</v>
      </c>
      <c r="CD1763" s="3" t="e">
        <f t="shared" si="1132"/>
        <v>#N/A</v>
      </c>
      <c r="CE1763" s="3" t="str">
        <f t="shared" si="1133"/>
        <v/>
      </c>
      <c r="CF1763" s="3" t="e">
        <f>HLOOKUP(CE1763,'Valuation Data'!$D$2:$K$5,4,FALSE)</f>
        <v>#N/A</v>
      </c>
      <c r="CG1763" s="3">
        <f t="shared" si="1134"/>
        <v>36279</v>
      </c>
      <c r="CH1763" s="3" t="str">
        <f t="shared" si="1135"/>
        <v>No</v>
      </c>
      <c r="CI1763" s="3" t="str">
        <f>VLOOKUP(R1763,'Use Codes &amp; County Type'!A:D,4,FALSE)</f>
        <v>R</v>
      </c>
      <c r="CJ1763" s="3" t="str">
        <f t="shared" si="1136"/>
        <v>No</v>
      </c>
      <c r="CK1763" s="3" t="str">
        <f t="shared" si="1137"/>
        <v>Yes</v>
      </c>
      <c r="CL1763" s="3">
        <f t="shared" si="1138"/>
        <v>0.67</v>
      </c>
      <c r="CM1763" s="3">
        <f t="shared" si="1139"/>
        <v>24306.93</v>
      </c>
      <c r="CN1763" s="3" t="e">
        <f t="shared" si="1140"/>
        <v>#N/A</v>
      </c>
      <c r="CO1763" s="3" t="e">
        <f t="shared" si="1141"/>
        <v>#N/A</v>
      </c>
      <c r="CP1763" s="3" t="e">
        <f t="shared" si="1142"/>
        <v>#N/A</v>
      </c>
      <c r="CR1763" s="3" t="e">
        <f t="shared" si="1143"/>
        <v>#N/A</v>
      </c>
      <c r="CV1763" s="3" t="e">
        <f t="shared" si="1144"/>
        <v>#N/A</v>
      </c>
      <c r="CW1763" s="3">
        <f t="shared" si="1145"/>
        <v>1762</v>
      </c>
      <c r="CX1763" s="3">
        <f t="shared" si="1146"/>
        <v>216.66</v>
      </c>
      <c r="CY1763" s="3" t="e">
        <f t="shared" si="1147"/>
        <v>#N/A</v>
      </c>
      <c r="CZ1763" t="e">
        <f>NA()</f>
        <v>#N/A</v>
      </c>
      <c r="DA1763" t="e">
        <f>NA()</f>
        <v>#N/A</v>
      </c>
    </row>
    <row r="1764" spans="1:105" x14ac:dyDescent="0.25">
      <c r="A1764">
        <v>1763</v>
      </c>
      <c r="B1764" t="s">
        <v>3</v>
      </c>
      <c r="C1764" t="s">
        <v>1872</v>
      </c>
      <c r="D1764">
        <v>543.76</v>
      </c>
      <c r="E1764">
        <v>2017</v>
      </c>
      <c r="F1764">
        <v>543.76</v>
      </c>
      <c r="G1764">
        <v>543.76</v>
      </c>
      <c r="H1764" s="3">
        <f t="shared" si="1107"/>
        <v>0</v>
      </c>
      <c r="I1764">
        <v>95083</v>
      </c>
      <c r="J1764" t="s">
        <v>2736</v>
      </c>
      <c r="K1764" t="s">
        <v>2738</v>
      </c>
      <c r="L1764">
        <v>32034</v>
      </c>
      <c r="M1764" t="s">
        <v>4049</v>
      </c>
      <c r="N1764" t="s">
        <v>4761</v>
      </c>
      <c r="O1764">
        <v>-81.520593141130604</v>
      </c>
      <c r="P1764">
        <v>30.5842016615129</v>
      </c>
      <c r="Q1764" t="s">
        <v>6033</v>
      </c>
      <c r="R1764">
        <v>2</v>
      </c>
      <c r="S1764" t="s">
        <v>6535</v>
      </c>
      <c r="T1764">
        <v>1006</v>
      </c>
      <c r="U1764" t="s">
        <v>6578</v>
      </c>
      <c r="V1764">
        <v>2017</v>
      </c>
      <c r="W1764">
        <v>64355</v>
      </c>
      <c r="X1764">
        <v>2017</v>
      </c>
      <c r="Y1764">
        <v>77703</v>
      </c>
      <c r="Z1764">
        <v>473.19</v>
      </c>
      <c r="AA1764" s="3">
        <f t="shared" si="1108"/>
        <v>0.87021847874062086</v>
      </c>
      <c r="AC1764" t="s">
        <v>6616</v>
      </c>
      <c r="AD1764" t="s">
        <v>6616</v>
      </c>
      <c r="AE1764" t="s">
        <v>6616</v>
      </c>
      <c r="AF1764" t="s">
        <v>6616</v>
      </c>
      <c r="AG1764" t="s">
        <v>6616</v>
      </c>
      <c r="AH1764" t="s">
        <v>6616</v>
      </c>
      <c r="AI1764" t="s">
        <v>6618</v>
      </c>
      <c r="AJ1764" t="s">
        <v>6618</v>
      </c>
      <c r="AK1764" t="s">
        <v>6618</v>
      </c>
      <c r="AL1764" t="s">
        <v>6618</v>
      </c>
      <c r="AM1764" t="s">
        <v>6618</v>
      </c>
      <c r="AN1764" t="s">
        <v>6618</v>
      </c>
      <c r="AO1764" t="s">
        <v>6618</v>
      </c>
      <c r="AP1764" s="3" t="str">
        <f t="shared" si="1109"/>
        <v>No</v>
      </c>
      <c r="AQ1764" s="3" t="str">
        <f t="shared" si="1110"/>
        <v>No</v>
      </c>
      <c r="AR1764" s="3" t="str">
        <f t="shared" si="1111"/>
        <v>No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 t="s">
        <v>6634</v>
      </c>
      <c r="AZ1764" t="s">
        <v>6638</v>
      </c>
      <c r="BA1764">
        <v>0</v>
      </c>
      <c r="BB1764" t="s">
        <v>6617</v>
      </c>
      <c r="BC1764" t="s">
        <v>6617</v>
      </c>
      <c r="BD1764" s="4" t="str">
        <f t="shared" si="1112"/>
        <v>No</v>
      </c>
      <c r="BE1764" t="s">
        <v>6640</v>
      </c>
      <c r="BF1764" s="3" t="str">
        <f t="shared" si="1113"/>
        <v>No</v>
      </c>
      <c r="BG1764" t="s">
        <v>6645</v>
      </c>
      <c r="BH1764" s="3" t="str">
        <f t="shared" si="1114"/>
        <v>95083 BLUE LN</v>
      </c>
      <c r="BI1764" s="3" t="str">
        <f t="shared" si="1115"/>
        <v>Fernandina Beach</v>
      </c>
      <c r="BJ1764" s="3" t="str">
        <f t="shared" si="1116"/>
        <v>Florida</v>
      </c>
      <c r="BK1764" s="3">
        <f t="shared" si="1117"/>
        <v>32034</v>
      </c>
      <c r="BL1764" s="3" t="str">
        <f t="shared" si="1118"/>
        <v>95083 BLUE LN FERNANDINA BEACH FL 32034</v>
      </c>
      <c r="BM1764" s="3" t="str">
        <f t="shared" si="1119"/>
        <v/>
      </c>
      <c r="BN1764" s="3" t="str">
        <f t="shared" si="1120"/>
        <v>Pass</v>
      </c>
      <c r="BO1764" s="3" t="str">
        <f t="shared" si="1121"/>
        <v>Yes</v>
      </c>
      <c r="BP1764" s="3" t="str">
        <f t="shared" si="1122"/>
        <v>FV&lt;$10K</v>
      </c>
      <c r="BQ1764" t="s">
        <v>6650</v>
      </c>
      <c r="BR1764" s="3" t="str">
        <f t="shared" si="1123"/>
        <v>No, &lt; $20K Lien</v>
      </c>
      <c r="BS1764" s="3" t="str">
        <f t="shared" si="1124"/>
        <v>No, Lien &lt; $20K</v>
      </c>
      <c r="BT1764" t="s">
        <v>6650</v>
      </c>
      <c r="BU1764" s="3" t="str">
        <f t="shared" si="1125"/>
        <v>No</v>
      </c>
      <c r="BV1764" s="3" t="str">
        <f t="shared" si="1126"/>
        <v>No</v>
      </c>
      <c r="BW1764" s="3">
        <f t="shared" si="1127"/>
        <v>0</v>
      </c>
      <c r="BX1764" s="3" t="str">
        <f t="shared" si="1128"/>
        <v>No</v>
      </c>
      <c r="BY1764" s="3">
        <f t="shared" si="1129"/>
        <v>64355</v>
      </c>
      <c r="BZ1764">
        <v>1</v>
      </c>
      <c r="CA1764" s="3">
        <f t="shared" si="1130"/>
        <v>64355</v>
      </c>
      <c r="CC1764" s="3">
        <f t="shared" si="1131"/>
        <v>0</v>
      </c>
      <c r="CD1764" s="3">
        <f t="shared" si="1132"/>
        <v>0</v>
      </c>
      <c r="CE1764" s="3" t="str">
        <f t="shared" si="1133"/>
        <v/>
      </c>
      <c r="CF1764" s="3" t="e">
        <f>HLOOKUP(CE1764,'Valuation Data'!$D$2:$K$5,4,FALSE)</f>
        <v>#N/A</v>
      </c>
      <c r="CG1764" s="3">
        <f t="shared" si="1134"/>
        <v>64355</v>
      </c>
      <c r="CH1764" s="3" t="str">
        <f t="shared" si="1135"/>
        <v>No</v>
      </c>
      <c r="CI1764" s="3" t="str">
        <f>VLOOKUP(R1764,'Use Codes &amp; County Type'!A:D,4,FALSE)</f>
        <v>R</v>
      </c>
      <c r="CJ1764" s="3" t="str">
        <f t="shared" si="1136"/>
        <v>No</v>
      </c>
      <c r="CK1764" s="3" t="str">
        <f t="shared" si="1137"/>
        <v>Yes</v>
      </c>
      <c r="CL1764" s="3">
        <f t="shared" si="1138"/>
        <v>0.67</v>
      </c>
      <c r="CM1764" s="3">
        <f t="shared" si="1139"/>
        <v>43117.850000000006</v>
      </c>
      <c r="CN1764" s="3">
        <f t="shared" si="1140"/>
        <v>2175.04</v>
      </c>
      <c r="CO1764" s="3">
        <f t="shared" si="1141"/>
        <v>40942.810000000005</v>
      </c>
      <c r="CP1764" s="3">
        <f t="shared" si="1142"/>
        <v>3.3797529329500427E-2</v>
      </c>
      <c r="CR1764" s="3" t="str">
        <f t="shared" si="1143"/>
        <v>No</v>
      </c>
      <c r="CV1764" s="3" t="str">
        <f t="shared" si="1144"/>
        <v>*Bid</v>
      </c>
      <c r="CW1764" s="3">
        <f t="shared" si="1145"/>
        <v>1763</v>
      </c>
      <c r="CX1764" s="3">
        <f t="shared" si="1146"/>
        <v>543.76</v>
      </c>
      <c r="CY1764" s="3" t="str">
        <f t="shared" si="1147"/>
        <v>Ok</v>
      </c>
      <c r="CZ1764">
        <v>0</v>
      </c>
      <c r="DA1764">
        <v>0</v>
      </c>
    </row>
    <row r="1765" spans="1:105" x14ac:dyDescent="0.25">
      <c r="A1765">
        <v>1764</v>
      </c>
      <c r="B1765" t="s">
        <v>3</v>
      </c>
      <c r="C1765" t="s">
        <v>1873</v>
      </c>
      <c r="D1765">
        <v>417.33</v>
      </c>
      <c r="E1765">
        <v>2017</v>
      </c>
      <c r="F1765">
        <v>417.33</v>
      </c>
      <c r="G1765">
        <v>417.33</v>
      </c>
      <c r="H1765" s="3">
        <f t="shared" si="1107"/>
        <v>0</v>
      </c>
      <c r="I1765">
        <v>95054</v>
      </c>
      <c r="J1765" t="s">
        <v>2736</v>
      </c>
      <c r="K1765" t="s">
        <v>2738</v>
      </c>
      <c r="L1765">
        <v>32034</v>
      </c>
      <c r="M1765" t="s">
        <v>4050</v>
      </c>
      <c r="N1765" t="s">
        <v>4761</v>
      </c>
      <c r="O1765">
        <v>-81.520481680345199</v>
      </c>
      <c r="P1765">
        <v>30.582799883896801</v>
      </c>
      <c r="Q1765" t="s">
        <v>6034</v>
      </c>
      <c r="R1765">
        <v>2</v>
      </c>
      <c r="S1765" t="s">
        <v>6535</v>
      </c>
      <c r="T1765">
        <v>1006</v>
      </c>
      <c r="U1765" t="s">
        <v>6578</v>
      </c>
      <c r="V1765">
        <v>2017</v>
      </c>
      <c r="W1765">
        <v>48535</v>
      </c>
      <c r="X1765">
        <v>2017</v>
      </c>
      <c r="Y1765">
        <v>51537</v>
      </c>
      <c r="Z1765">
        <v>356.29</v>
      </c>
      <c r="AA1765" s="3">
        <f t="shared" si="1108"/>
        <v>0.8537368509333142</v>
      </c>
      <c r="AB1765" t="s">
        <v>6616</v>
      </c>
      <c r="AC1765" t="s">
        <v>6616</v>
      </c>
      <c r="AD1765" t="s">
        <v>6616</v>
      </c>
      <c r="AE1765" t="s">
        <v>6616</v>
      </c>
      <c r="AF1765" t="s">
        <v>6616</v>
      </c>
      <c r="AG1765" t="s">
        <v>6616</v>
      </c>
      <c r="AI1765" t="s">
        <v>6618</v>
      </c>
      <c r="AJ1765" t="s">
        <v>6618</v>
      </c>
      <c r="AK1765" t="s">
        <v>6618</v>
      </c>
      <c r="AL1765" t="s">
        <v>6618</v>
      </c>
      <c r="AM1765" t="s">
        <v>6618</v>
      </c>
      <c r="AN1765" t="s">
        <v>6618</v>
      </c>
      <c r="AO1765" t="s">
        <v>6618</v>
      </c>
      <c r="AP1765" s="3" t="str">
        <f t="shared" si="1109"/>
        <v>No</v>
      </c>
      <c r="AQ1765" s="3" t="str">
        <f t="shared" si="1110"/>
        <v>No</v>
      </c>
      <c r="AR1765" s="3" t="str">
        <f t="shared" si="1111"/>
        <v>No</v>
      </c>
      <c r="AS1765">
        <v>0</v>
      </c>
      <c r="AT1765">
        <v>0</v>
      </c>
      <c r="AU1765">
        <v>37500</v>
      </c>
      <c r="AV1765">
        <v>0</v>
      </c>
      <c r="AW1765">
        <v>0</v>
      </c>
      <c r="AX1765">
        <v>0</v>
      </c>
      <c r="AY1765" t="s">
        <v>6634</v>
      </c>
      <c r="AZ1765" t="s">
        <v>6638</v>
      </c>
      <c r="BA1765">
        <v>1</v>
      </c>
      <c r="BB1765" t="s">
        <v>6617</v>
      </c>
      <c r="BC1765" t="s">
        <v>6617</v>
      </c>
      <c r="BD1765" s="4" t="str">
        <f t="shared" si="1112"/>
        <v>No</v>
      </c>
      <c r="BE1765" t="s">
        <v>6640</v>
      </c>
      <c r="BF1765" s="3" t="str">
        <f t="shared" si="1113"/>
        <v>No</v>
      </c>
      <c r="BG1765" t="s">
        <v>6645</v>
      </c>
      <c r="BH1765" s="3" t="str">
        <f t="shared" si="1114"/>
        <v>95054 ORIOLE ST</v>
      </c>
      <c r="BI1765" s="3" t="str">
        <f t="shared" si="1115"/>
        <v>Fernandina Beach</v>
      </c>
      <c r="BJ1765" s="3" t="str">
        <f t="shared" si="1116"/>
        <v>Florida</v>
      </c>
      <c r="BK1765" s="3">
        <f t="shared" si="1117"/>
        <v>32034</v>
      </c>
      <c r="BL1765" s="3" t="str">
        <f t="shared" si="1118"/>
        <v>95054 ORIOLE ST FERNANDINA BEACH FL 32034</v>
      </c>
      <c r="BM1765" s="3" t="str">
        <f t="shared" si="1119"/>
        <v>L</v>
      </c>
      <c r="BN1765" s="3" t="str">
        <f t="shared" si="1120"/>
        <v>Pass</v>
      </c>
      <c r="BO1765" s="3" t="str">
        <f t="shared" si="1121"/>
        <v>Yes</v>
      </c>
      <c r="BP1765" s="3" t="str">
        <f t="shared" si="1122"/>
        <v>FV&lt;$10K</v>
      </c>
      <c r="BQ1765" t="s">
        <v>6650</v>
      </c>
      <c r="BR1765" s="3" t="str">
        <f t="shared" si="1123"/>
        <v>No, &lt; $20K Lien</v>
      </c>
      <c r="BS1765" s="3" t="str">
        <f t="shared" si="1124"/>
        <v>No, Lien &lt; $20K</v>
      </c>
      <c r="BT1765" t="s">
        <v>6650</v>
      </c>
      <c r="BU1765" s="3" t="str">
        <f t="shared" si="1125"/>
        <v>No</v>
      </c>
      <c r="BV1765" s="3" t="str">
        <f t="shared" si="1126"/>
        <v>No</v>
      </c>
      <c r="BW1765" s="3">
        <f t="shared" si="1127"/>
        <v>1</v>
      </c>
      <c r="BX1765" s="3" t="str">
        <f t="shared" si="1128"/>
        <v>No</v>
      </c>
      <c r="BY1765" s="3">
        <f t="shared" si="1129"/>
        <v>48535</v>
      </c>
      <c r="BZ1765">
        <v>1</v>
      </c>
      <c r="CA1765" s="3">
        <f t="shared" si="1130"/>
        <v>48535</v>
      </c>
      <c r="CC1765" s="3">
        <f t="shared" si="1131"/>
        <v>0</v>
      </c>
      <c r="CD1765" s="3">
        <f t="shared" si="1132"/>
        <v>0</v>
      </c>
      <c r="CE1765" s="3" t="str">
        <f t="shared" si="1133"/>
        <v/>
      </c>
      <c r="CF1765" s="3" t="e">
        <f>HLOOKUP(CE1765,'Valuation Data'!$D$2:$K$5,4,FALSE)</f>
        <v>#N/A</v>
      </c>
      <c r="CG1765" s="3">
        <f t="shared" si="1134"/>
        <v>48535</v>
      </c>
      <c r="CH1765" s="3" t="str">
        <f t="shared" si="1135"/>
        <v>No</v>
      </c>
      <c r="CI1765" s="3" t="str">
        <f>VLOOKUP(R1765,'Use Codes &amp; County Type'!A:D,4,FALSE)</f>
        <v>R</v>
      </c>
      <c r="CJ1765" s="3" t="str">
        <f t="shared" si="1136"/>
        <v>No</v>
      </c>
      <c r="CK1765" s="3" t="str">
        <f t="shared" si="1137"/>
        <v>Yes</v>
      </c>
      <c r="CL1765" s="3">
        <f t="shared" si="1138"/>
        <v>0.67</v>
      </c>
      <c r="CM1765" s="3">
        <f t="shared" si="1139"/>
        <v>32518.45</v>
      </c>
      <c r="CN1765" s="3">
        <f t="shared" si="1140"/>
        <v>2086.65</v>
      </c>
      <c r="CO1765" s="3">
        <f t="shared" si="1141"/>
        <v>30431.8</v>
      </c>
      <c r="CP1765" s="3">
        <f t="shared" si="1142"/>
        <v>4.2992685690738643E-2</v>
      </c>
      <c r="CR1765" s="3" t="str">
        <f t="shared" si="1143"/>
        <v>No</v>
      </c>
      <c r="CV1765" s="3" t="str">
        <f t="shared" si="1144"/>
        <v>*Bid</v>
      </c>
      <c r="CW1765" s="3">
        <f t="shared" si="1145"/>
        <v>1764</v>
      </c>
      <c r="CX1765" s="3">
        <f t="shared" si="1146"/>
        <v>417.33</v>
      </c>
      <c r="CY1765" s="3" t="str">
        <f t="shared" si="1147"/>
        <v>Ok</v>
      </c>
      <c r="CZ1765">
        <v>0</v>
      </c>
      <c r="DA1765">
        <v>0</v>
      </c>
    </row>
    <row r="1766" spans="1:105" x14ac:dyDescent="0.25">
      <c r="A1766">
        <v>1765</v>
      </c>
      <c r="B1766" t="s">
        <v>3</v>
      </c>
      <c r="C1766" t="s">
        <v>1874</v>
      </c>
      <c r="D1766">
        <v>326.75</v>
      </c>
      <c r="E1766">
        <v>2017</v>
      </c>
      <c r="F1766">
        <v>326.75</v>
      </c>
      <c r="G1766">
        <v>326.75</v>
      </c>
      <c r="H1766" s="3">
        <f t="shared" si="1107"/>
        <v>0</v>
      </c>
      <c r="J1766" t="s">
        <v>2736</v>
      </c>
      <c r="K1766" t="s">
        <v>2738</v>
      </c>
      <c r="L1766">
        <v>32034</v>
      </c>
      <c r="M1766" t="s">
        <v>4051</v>
      </c>
      <c r="N1766" t="s">
        <v>4761</v>
      </c>
      <c r="O1766">
        <v>-81.5240789561675</v>
      </c>
      <c r="P1766">
        <v>30.581699629888899</v>
      </c>
      <c r="Q1766" t="s">
        <v>6035</v>
      </c>
      <c r="R1766">
        <v>70</v>
      </c>
      <c r="S1766" t="s">
        <v>6560</v>
      </c>
      <c r="T1766">
        <v>8005</v>
      </c>
      <c r="U1766" t="s">
        <v>6610</v>
      </c>
      <c r="V1766">
        <v>2017</v>
      </c>
      <c r="W1766">
        <v>17424</v>
      </c>
      <c r="X1766">
        <v>2017</v>
      </c>
      <c r="Y1766">
        <v>18750</v>
      </c>
      <c r="Z1766">
        <v>272.52999999999997</v>
      </c>
      <c r="AA1766" s="3">
        <f t="shared" si="1108"/>
        <v>0.83406273909716899</v>
      </c>
      <c r="AB1766" t="s">
        <v>6616</v>
      </c>
      <c r="AI1766" t="s">
        <v>6618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 s="3" t="str">
        <f t="shared" si="1109"/>
        <v>No</v>
      </c>
      <c r="AQ1766" s="3" t="str">
        <f t="shared" si="1110"/>
        <v>No</v>
      </c>
      <c r="AR1766" s="3" t="str">
        <f t="shared" si="1111"/>
        <v>No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 t="s">
        <v>6634</v>
      </c>
      <c r="AZ1766" t="s">
        <v>6638</v>
      </c>
      <c r="BA1766">
        <v>1</v>
      </c>
      <c r="BB1766" t="s">
        <v>6616</v>
      </c>
      <c r="BC1766" t="s">
        <v>6616</v>
      </c>
      <c r="BD1766" s="4" t="str">
        <f t="shared" si="1112"/>
        <v>No</v>
      </c>
      <c r="BE1766" t="s">
        <v>6640</v>
      </c>
      <c r="BF1766" s="3" t="str">
        <f t="shared" si="1113"/>
        <v>No</v>
      </c>
      <c r="BG1766" t="s">
        <v>6645</v>
      </c>
      <c r="BH1766" s="3" t="str">
        <f t="shared" si="1114"/>
        <v>HENDRICKS RD</v>
      </c>
      <c r="BI1766" s="3" t="str">
        <f t="shared" si="1115"/>
        <v>Fernandina Beach</v>
      </c>
      <c r="BJ1766" s="3" t="str">
        <f t="shared" si="1116"/>
        <v>Florida</v>
      </c>
      <c r="BK1766" s="3">
        <f t="shared" si="1117"/>
        <v>32034</v>
      </c>
      <c r="BL1766" s="3" t="str">
        <f t="shared" si="1118"/>
        <v>HENDRICKS RD FERNANDINA BEACH FL 32034</v>
      </c>
      <c r="BM1766" s="3" t="str">
        <f t="shared" si="1119"/>
        <v/>
      </c>
      <c r="BN1766" s="3" t="str">
        <f t="shared" si="1120"/>
        <v>Pass</v>
      </c>
      <c r="BO1766" s="3" t="str">
        <f t="shared" si="1121"/>
        <v>No</v>
      </c>
      <c r="BP1766" s="3" t="str">
        <f t="shared" si="1122"/>
        <v>FV&lt;$10K</v>
      </c>
      <c r="BQ1766" t="s">
        <v>6650</v>
      </c>
      <c r="BR1766" s="3" t="str">
        <f t="shared" si="1123"/>
        <v>No, &lt; $20K Lien</v>
      </c>
      <c r="BS1766" s="3" t="str">
        <f t="shared" si="1124"/>
        <v>No, Lien &lt; $20K</v>
      </c>
      <c r="BT1766" t="s">
        <v>6650</v>
      </c>
      <c r="BU1766" s="3" t="str">
        <f t="shared" si="1125"/>
        <v>No</v>
      </c>
      <c r="BV1766" s="3" t="str">
        <f t="shared" si="1126"/>
        <v>No</v>
      </c>
      <c r="BW1766" s="3">
        <f t="shared" si="1127"/>
        <v>1</v>
      </c>
      <c r="BX1766" s="3" t="str">
        <f t="shared" si="1128"/>
        <v>No</v>
      </c>
      <c r="BY1766" s="3">
        <f t="shared" si="1129"/>
        <v>17424</v>
      </c>
      <c r="BZ1766">
        <v>1</v>
      </c>
      <c r="CA1766" s="3">
        <f t="shared" si="1130"/>
        <v>17424</v>
      </c>
      <c r="CC1766" s="3">
        <f t="shared" si="1131"/>
        <v>0</v>
      </c>
      <c r="CD1766" s="3">
        <f t="shared" si="1132"/>
        <v>0</v>
      </c>
      <c r="CE1766" s="3" t="str">
        <f t="shared" si="1133"/>
        <v/>
      </c>
      <c r="CF1766" s="3" t="e">
        <f>HLOOKUP(CE1766,'Valuation Data'!$D$2:$K$5,4,FALSE)</f>
        <v>#N/A</v>
      </c>
      <c r="CG1766" s="3">
        <f t="shared" si="1134"/>
        <v>17424</v>
      </c>
      <c r="CH1766" s="3" t="str">
        <f t="shared" si="1135"/>
        <v>No</v>
      </c>
      <c r="CI1766" s="3" t="str">
        <f>VLOOKUP(R1766,'Use Codes &amp; County Type'!A:D,4,FALSE)</f>
        <v>V</v>
      </c>
      <c r="CJ1766" s="3" t="str">
        <f t="shared" si="1136"/>
        <v>Yes</v>
      </c>
      <c r="CK1766" s="3" t="str">
        <f t="shared" si="1137"/>
        <v>No</v>
      </c>
      <c r="CL1766" s="3">
        <f t="shared" si="1138"/>
        <v>0</v>
      </c>
      <c r="CM1766" s="3">
        <f t="shared" si="1139"/>
        <v>0</v>
      </c>
      <c r="CN1766" s="3">
        <f t="shared" si="1140"/>
        <v>1633.75</v>
      </c>
      <c r="CO1766" s="3">
        <f t="shared" si="1141"/>
        <v>-1633.75</v>
      </c>
      <c r="CP1766" s="3">
        <f t="shared" si="1142"/>
        <v>9.3764348025711666E-2</v>
      </c>
      <c r="CR1766" s="3" t="str">
        <f t="shared" si="1143"/>
        <v>No</v>
      </c>
      <c r="CV1766" s="3" t="str">
        <f t="shared" si="1144"/>
        <v>FMV&lt;$30K</v>
      </c>
      <c r="CW1766" s="3">
        <f t="shared" si="1145"/>
        <v>1765</v>
      </c>
      <c r="CX1766" s="3">
        <f t="shared" si="1146"/>
        <v>326.75</v>
      </c>
      <c r="CY1766" s="3" t="str">
        <f t="shared" si="1147"/>
        <v>Ok</v>
      </c>
      <c r="CZ1766">
        <v>0</v>
      </c>
      <c r="DA1766">
        <v>0</v>
      </c>
    </row>
    <row r="1767" spans="1:105" x14ac:dyDescent="0.25">
      <c r="A1767">
        <v>1766</v>
      </c>
      <c r="B1767" t="s">
        <v>3</v>
      </c>
      <c r="C1767" t="s">
        <v>1875</v>
      </c>
      <c r="D1767">
        <v>248.31</v>
      </c>
      <c r="E1767">
        <v>2017</v>
      </c>
      <c r="F1767" t="e">
        <f>NA()</f>
        <v>#N/A</v>
      </c>
      <c r="G1767" t="e">
        <f>NA()</f>
        <v>#N/A</v>
      </c>
      <c r="H1767" s="3" t="e">
        <f t="shared" si="1107"/>
        <v>#N/A</v>
      </c>
      <c r="I1767" t="e">
        <f>NA()</f>
        <v>#N/A</v>
      </c>
      <c r="J1767" t="e">
        <f>NA()</f>
        <v>#N/A</v>
      </c>
      <c r="K1767" t="e">
        <f>NA()</f>
        <v>#N/A</v>
      </c>
      <c r="L1767" t="e">
        <f>NA()</f>
        <v>#N/A</v>
      </c>
      <c r="M1767" t="e">
        <f>NA()</f>
        <v>#N/A</v>
      </c>
      <c r="N1767" t="e">
        <f>NA()</f>
        <v>#N/A</v>
      </c>
      <c r="O1767" t="e">
        <f>NA()</f>
        <v>#N/A</v>
      </c>
      <c r="P1767" t="e">
        <f>NA()</f>
        <v>#N/A</v>
      </c>
      <c r="Q1767" t="e">
        <f>NA()</f>
        <v>#N/A</v>
      </c>
      <c r="R1767">
        <v>2</v>
      </c>
      <c r="S1767" t="s">
        <v>6535</v>
      </c>
      <c r="T1767" t="e">
        <f>NA()</f>
        <v>#N/A</v>
      </c>
      <c r="U1767" t="e">
        <f>NA()</f>
        <v>#N/A</v>
      </c>
      <c r="V1767">
        <v>2017</v>
      </c>
      <c r="W1767">
        <v>38212</v>
      </c>
      <c r="X1767" t="e">
        <f>NA()</f>
        <v>#N/A</v>
      </c>
      <c r="Y1767" t="e">
        <f>NA()</f>
        <v>#N/A</v>
      </c>
      <c r="Z1767" t="e">
        <f>NA()</f>
        <v>#N/A</v>
      </c>
      <c r="AA1767" s="3">
        <f t="shared" si="1108"/>
        <v>0</v>
      </c>
      <c r="AB1767" t="s">
        <v>6617</v>
      </c>
      <c r="AD1767" t="s">
        <v>6616</v>
      </c>
      <c r="AI1767" t="e">
        <f>NA()</f>
        <v>#N/A</v>
      </c>
      <c r="AJ1767" t="e">
        <f>NA()</f>
        <v>#N/A</v>
      </c>
      <c r="AK1767" t="e">
        <f>NA()</f>
        <v>#N/A</v>
      </c>
      <c r="AL1767" t="e">
        <f>NA()</f>
        <v>#N/A</v>
      </c>
      <c r="AM1767" t="e">
        <f>NA()</f>
        <v>#N/A</v>
      </c>
      <c r="AN1767" t="e">
        <f>NA()</f>
        <v>#N/A</v>
      </c>
      <c r="AO1767" t="e">
        <f>NA()</f>
        <v>#N/A</v>
      </c>
      <c r="AP1767" s="3" t="str">
        <f t="shared" si="1109"/>
        <v>Yes</v>
      </c>
      <c r="AQ1767" s="3" t="str">
        <f t="shared" si="1110"/>
        <v>No</v>
      </c>
      <c r="AR1767" s="3" t="str">
        <f t="shared" si="1111"/>
        <v>Yes</v>
      </c>
      <c r="AS1767" t="e">
        <f>NA()</f>
        <v>#N/A</v>
      </c>
      <c r="AT1767" t="e">
        <f>NA()</f>
        <v>#N/A</v>
      </c>
      <c r="AU1767" t="e">
        <f>NA()</f>
        <v>#N/A</v>
      </c>
      <c r="AV1767" t="e">
        <f>NA()</f>
        <v>#N/A</v>
      </c>
      <c r="AW1767" t="e">
        <f>NA()</f>
        <v>#N/A</v>
      </c>
      <c r="AX1767" t="e">
        <f>NA()</f>
        <v>#N/A</v>
      </c>
      <c r="AY1767" t="e">
        <f>NA()</f>
        <v>#N/A</v>
      </c>
      <c r="AZ1767" t="e">
        <f>NA()</f>
        <v>#N/A</v>
      </c>
      <c r="BA1767">
        <v>1</v>
      </c>
      <c r="BB1767" t="s">
        <v>6617</v>
      </c>
      <c r="BC1767" t="e">
        <f>NA()</f>
        <v>#N/A</v>
      </c>
      <c r="BD1767" s="4" t="str">
        <f t="shared" si="1112"/>
        <v>No</v>
      </c>
      <c r="BE1767" t="e">
        <f>NA()</f>
        <v>#N/A</v>
      </c>
      <c r="BF1767" s="3" t="str">
        <f t="shared" si="1113"/>
        <v>No</v>
      </c>
      <c r="BG1767" t="e">
        <f>NA()</f>
        <v>#N/A</v>
      </c>
      <c r="BH1767" s="3" t="e">
        <f t="shared" si="1114"/>
        <v>#N/A</v>
      </c>
      <c r="BI1767" s="3" t="e">
        <f t="shared" si="1115"/>
        <v>#N/A</v>
      </c>
      <c r="BJ1767" s="3" t="e">
        <f t="shared" si="1116"/>
        <v>#N/A</v>
      </c>
      <c r="BK1767" s="3" t="e">
        <f t="shared" si="1117"/>
        <v>#N/A</v>
      </c>
      <c r="BL1767" s="3" t="e">
        <f t="shared" si="1118"/>
        <v>#N/A</v>
      </c>
      <c r="BM1767" s="3" t="e">
        <f t="shared" si="1119"/>
        <v>#N/A</v>
      </c>
      <c r="BN1767" s="3" t="str">
        <f t="shared" si="1120"/>
        <v>Pass</v>
      </c>
      <c r="BO1767" s="3" t="e">
        <f t="shared" si="1121"/>
        <v>#N/A</v>
      </c>
      <c r="BP1767" s="3" t="str">
        <f t="shared" si="1122"/>
        <v>FV&lt;$10K</v>
      </c>
      <c r="BQ1767" t="s">
        <v>6650</v>
      </c>
      <c r="BR1767" s="3" t="str">
        <f t="shared" si="1123"/>
        <v>No, &lt; $20K Lien</v>
      </c>
      <c r="BS1767" s="3" t="str">
        <f t="shared" si="1124"/>
        <v>No, Lien &lt; $20K</v>
      </c>
      <c r="BT1767" t="s">
        <v>6650</v>
      </c>
      <c r="BU1767" s="3" t="str">
        <f t="shared" si="1125"/>
        <v>Yes</v>
      </c>
      <c r="BV1767" s="3" t="str">
        <f t="shared" si="1126"/>
        <v>No</v>
      </c>
      <c r="BW1767" s="3">
        <f t="shared" si="1127"/>
        <v>1</v>
      </c>
      <c r="BX1767" s="3" t="str">
        <f t="shared" si="1128"/>
        <v>No</v>
      </c>
      <c r="BY1767" s="3">
        <f t="shared" si="1129"/>
        <v>38212</v>
      </c>
      <c r="BZ1767">
        <v>1</v>
      </c>
      <c r="CA1767" s="3">
        <f t="shared" si="1130"/>
        <v>38212</v>
      </c>
      <c r="CC1767" s="3" t="e">
        <f t="shared" si="1131"/>
        <v>#N/A</v>
      </c>
      <c r="CD1767" s="3" t="e">
        <f t="shared" si="1132"/>
        <v>#N/A</v>
      </c>
      <c r="CE1767" s="3" t="str">
        <f t="shared" si="1133"/>
        <v/>
      </c>
      <c r="CF1767" s="3" t="e">
        <f>HLOOKUP(CE1767,'Valuation Data'!$D$2:$K$5,4,FALSE)</f>
        <v>#N/A</v>
      </c>
      <c r="CG1767" s="3">
        <f t="shared" si="1134"/>
        <v>38212</v>
      </c>
      <c r="CH1767" s="3" t="str">
        <f t="shared" si="1135"/>
        <v>No</v>
      </c>
      <c r="CI1767" s="3" t="str">
        <f>VLOOKUP(R1767,'Use Codes &amp; County Type'!A:D,4,FALSE)</f>
        <v>R</v>
      </c>
      <c r="CJ1767" s="3" t="str">
        <f t="shared" si="1136"/>
        <v>No</v>
      </c>
      <c r="CK1767" s="3" t="str">
        <f t="shared" si="1137"/>
        <v>Yes</v>
      </c>
      <c r="CL1767" s="3">
        <f t="shared" si="1138"/>
        <v>0.67</v>
      </c>
      <c r="CM1767" s="3">
        <f t="shared" si="1139"/>
        <v>25602.04</v>
      </c>
      <c r="CN1767" s="3" t="e">
        <f t="shared" si="1140"/>
        <v>#N/A</v>
      </c>
      <c r="CO1767" s="3" t="e">
        <f t="shared" si="1141"/>
        <v>#N/A</v>
      </c>
      <c r="CP1767" s="3" t="e">
        <f t="shared" si="1142"/>
        <v>#N/A</v>
      </c>
      <c r="CR1767" s="3" t="str">
        <f t="shared" si="1143"/>
        <v>No</v>
      </c>
      <c r="CV1767" s="3" t="str">
        <f t="shared" si="1144"/>
        <v>County Held Lien</v>
      </c>
      <c r="CW1767" s="3">
        <f t="shared" si="1145"/>
        <v>1766</v>
      </c>
      <c r="CX1767" s="3">
        <f t="shared" si="1146"/>
        <v>248.31</v>
      </c>
      <c r="CY1767" s="3" t="str">
        <f t="shared" si="1147"/>
        <v>Ok</v>
      </c>
      <c r="CZ1767" t="e">
        <f>NA()</f>
        <v>#N/A</v>
      </c>
      <c r="DA1767" t="e">
        <f>NA()</f>
        <v>#N/A</v>
      </c>
    </row>
    <row r="1768" spans="1:105" x14ac:dyDescent="0.25">
      <c r="A1768">
        <v>1767</v>
      </c>
      <c r="B1768" t="s">
        <v>3</v>
      </c>
      <c r="C1768" t="s">
        <v>1876</v>
      </c>
      <c r="D1768">
        <v>795.21</v>
      </c>
      <c r="E1768">
        <v>2017</v>
      </c>
      <c r="F1768">
        <v>795.21</v>
      </c>
      <c r="G1768">
        <v>795.21</v>
      </c>
      <c r="H1768" s="3">
        <f t="shared" si="1107"/>
        <v>0</v>
      </c>
      <c r="J1768" t="s">
        <v>2736</v>
      </c>
      <c r="K1768" t="s">
        <v>2738</v>
      </c>
      <c r="L1768">
        <v>32034</v>
      </c>
      <c r="M1768" t="s">
        <v>4051</v>
      </c>
      <c r="N1768" t="s">
        <v>4761</v>
      </c>
      <c r="O1768">
        <v>-81.524570414555797</v>
      </c>
      <c r="P1768">
        <v>30.581093761080499</v>
      </c>
      <c r="Q1768" t="s">
        <v>6036</v>
      </c>
      <c r="R1768">
        <v>0</v>
      </c>
      <c r="S1768" t="s">
        <v>6538</v>
      </c>
      <c r="T1768">
        <v>8001</v>
      </c>
      <c r="U1768" t="s">
        <v>6581</v>
      </c>
      <c r="V1768">
        <v>2017</v>
      </c>
      <c r="W1768">
        <v>44000</v>
      </c>
      <c r="X1768">
        <v>2017</v>
      </c>
      <c r="Y1768">
        <v>50000</v>
      </c>
      <c r="Z1768">
        <v>705.7</v>
      </c>
      <c r="AA1768" s="3">
        <f t="shared" si="1108"/>
        <v>0.88743853824775842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 s="3" t="str">
        <f t="shared" si="1109"/>
        <v>No</v>
      </c>
      <c r="AQ1768" s="3" t="str">
        <f t="shared" si="1110"/>
        <v>No</v>
      </c>
      <c r="AR1768" s="3" t="str">
        <f t="shared" si="1111"/>
        <v>No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 t="s">
        <v>6634</v>
      </c>
      <c r="AZ1768" t="s">
        <v>6638</v>
      </c>
      <c r="BA1768">
        <v>0</v>
      </c>
      <c r="BB1768" t="s">
        <v>6616</v>
      </c>
      <c r="BC1768">
        <v>0</v>
      </c>
      <c r="BD1768" s="4" t="str">
        <f t="shared" si="1112"/>
        <v>No</v>
      </c>
      <c r="BE1768" t="s">
        <v>6640</v>
      </c>
      <c r="BF1768" s="3" t="str">
        <f t="shared" si="1113"/>
        <v>No</v>
      </c>
      <c r="BG1768" t="s">
        <v>6645</v>
      </c>
      <c r="BH1768" s="3" t="str">
        <f t="shared" si="1114"/>
        <v>HENDRICKS RD</v>
      </c>
      <c r="BI1768" s="3" t="str">
        <f t="shared" si="1115"/>
        <v>Fernandina Beach</v>
      </c>
      <c r="BJ1768" s="3" t="str">
        <f t="shared" si="1116"/>
        <v>Florida</v>
      </c>
      <c r="BK1768" s="3">
        <f t="shared" si="1117"/>
        <v>32034</v>
      </c>
      <c r="BL1768" s="3" t="str">
        <f t="shared" si="1118"/>
        <v>HENDRICKS RD FERNANDINA BEACH FL 32034</v>
      </c>
      <c r="BM1768" s="3" t="str">
        <f t="shared" si="1119"/>
        <v/>
      </c>
      <c r="BN1768" s="3" t="str">
        <f t="shared" si="1120"/>
        <v>Pass</v>
      </c>
      <c r="BO1768" s="3" t="str">
        <f t="shared" si="1121"/>
        <v>No</v>
      </c>
      <c r="BP1768" s="3" t="str">
        <f t="shared" si="1122"/>
        <v>FV&lt;$10K</v>
      </c>
      <c r="BQ1768" t="s">
        <v>6650</v>
      </c>
      <c r="BR1768" s="3" t="str">
        <f t="shared" si="1123"/>
        <v>No, &lt; $20K Lien</v>
      </c>
      <c r="BS1768" s="3" t="str">
        <f t="shared" si="1124"/>
        <v>No, Lien &lt; $20K</v>
      </c>
      <c r="BT1768" t="s">
        <v>6650</v>
      </c>
      <c r="BU1768" s="3" t="str">
        <f t="shared" si="1125"/>
        <v>No</v>
      </c>
      <c r="BV1768" s="3" t="str">
        <f t="shared" si="1126"/>
        <v>No</v>
      </c>
      <c r="BW1768" s="3">
        <f t="shared" si="1127"/>
        <v>0</v>
      </c>
      <c r="BX1768" s="3" t="str">
        <f t="shared" si="1128"/>
        <v>No</v>
      </c>
      <c r="BY1768" s="3">
        <f t="shared" si="1129"/>
        <v>44000</v>
      </c>
      <c r="BZ1768">
        <v>1</v>
      </c>
      <c r="CA1768" s="3">
        <f t="shared" si="1130"/>
        <v>44000</v>
      </c>
      <c r="CC1768" s="3">
        <f t="shared" si="1131"/>
        <v>0</v>
      </c>
      <c r="CD1768" s="3">
        <f t="shared" si="1132"/>
        <v>0</v>
      </c>
      <c r="CE1768" s="3" t="str">
        <f t="shared" si="1133"/>
        <v/>
      </c>
      <c r="CF1768" s="3" t="e">
        <f>HLOOKUP(CE1768,'Valuation Data'!$D$2:$K$5,4,FALSE)</f>
        <v>#N/A</v>
      </c>
      <c r="CG1768" s="3">
        <f t="shared" si="1134"/>
        <v>44000</v>
      </c>
      <c r="CH1768" s="3" t="str">
        <f t="shared" si="1135"/>
        <v>No</v>
      </c>
      <c r="CI1768" s="3" t="str">
        <f>VLOOKUP(R1768,'Use Codes &amp; County Type'!A:D,4,FALSE)</f>
        <v>V</v>
      </c>
      <c r="CJ1768" s="3" t="str">
        <f t="shared" si="1136"/>
        <v>Yes</v>
      </c>
      <c r="CK1768" s="3" t="str">
        <f t="shared" si="1137"/>
        <v>No</v>
      </c>
      <c r="CL1768" s="3">
        <f t="shared" si="1138"/>
        <v>0</v>
      </c>
      <c r="CM1768" s="3">
        <f t="shared" si="1139"/>
        <v>0</v>
      </c>
      <c r="CN1768" s="3">
        <f t="shared" si="1140"/>
        <v>3180.84</v>
      </c>
      <c r="CO1768" s="3">
        <f t="shared" si="1141"/>
        <v>-3180.84</v>
      </c>
      <c r="CP1768" s="3">
        <f t="shared" si="1142"/>
        <v>7.2291818181818179E-2</v>
      </c>
      <c r="CR1768" s="3" t="str">
        <f t="shared" si="1143"/>
        <v>No</v>
      </c>
      <c r="CV1768" s="3" t="str">
        <f t="shared" si="1144"/>
        <v>Vacant, No Sales Data</v>
      </c>
      <c r="CW1768" s="3">
        <f t="shared" si="1145"/>
        <v>1767</v>
      </c>
      <c r="CX1768" s="3">
        <f t="shared" si="1146"/>
        <v>795.21</v>
      </c>
      <c r="CY1768" s="3" t="str">
        <f t="shared" si="1147"/>
        <v>Ok</v>
      </c>
      <c r="CZ1768">
        <v>0</v>
      </c>
      <c r="DA1768">
        <v>0</v>
      </c>
    </row>
    <row r="1769" spans="1:105" x14ac:dyDescent="0.25">
      <c r="A1769">
        <v>1768</v>
      </c>
      <c r="B1769" t="s">
        <v>3</v>
      </c>
      <c r="C1769" t="s">
        <v>1877</v>
      </c>
      <c r="D1769">
        <v>2306.5500000000002</v>
      </c>
      <c r="E1769">
        <v>2017</v>
      </c>
      <c r="F1769">
        <v>2306.5500000000002</v>
      </c>
      <c r="G1769">
        <v>2306.5500000000002</v>
      </c>
      <c r="H1769" s="3">
        <f t="shared" si="1107"/>
        <v>0</v>
      </c>
      <c r="J1769" t="s">
        <v>2736</v>
      </c>
      <c r="K1769" t="s">
        <v>2738</v>
      </c>
      <c r="L1769">
        <v>32034</v>
      </c>
      <c r="M1769" t="s">
        <v>4051</v>
      </c>
      <c r="N1769" t="s">
        <v>4761</v>
      </c>
      <c r="O1769">
        <v>-81.5264185684252</v>
      </c>
      <c r="P1769">
        <v>30.5778281492471</v>
      </c>
      <c r="Q1769" t="s">
        <v>6037</v>
      </c>
      <c r="R1769">
        <v>0</v>
      </c>
      <c r="S1769" t="s">
        <v>6538</v>
      </c>
      <c r="T1769">
        <v>8001</v>
      </c>
      <c r="U1769" t="s">
        <v>6581</v>
      </c>
      <c r="V1769">
        <v>2017</v>
      </c>
      <c r="W1769">
        <v>131131</v>
      </c>
      <c r="X1769">
        <v>2017</v>
      </c>
      <c r="Y1769">
        <v>149012</v>
      </c>
      <c r="Z1769">
        <v>2103.15</v>
      </c>
      <c r="AA1769" s="3">
        <f t="shared" si="1108"/>
        <v>0.91181634909280085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 s="3" t="str">
        <f t="shared" si="1109"/>
        <v>No</v>
      </c>
      <c r="AQ1769" s="3" t="str">
        <f t="shared" si="1110"/>
        <v>No</v>
      </c>
      <c r="AR1769" s="3" t="str">
        <f t="shared" si="1111"/>
        <v>No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 t="s">
        <v>6634</v>
      </c>
      <c r="AZ1769" t="s">
        <v>6638</v>
      </c>
      <c r="BA1769">
        <v>0</v>
      </c>
      <c r="BB1769" t="s">
        <v>6616</v>
      </c>
      <c r="BC1769">
        <v>0</v>
      </c>
      <c r="BD1769" s="4" t="str">
        <f t="shared" si="1112"/>
        <v>No</v>
      </c>
      <c r="BE1769" t="s">
        <v>6640</v>
      </c>
      <c r="BF1769" s="3" t="str">
        <f t="shared" si="1113"/>
        <v>No</v>
      </c>
      <c r="BG1769" t="s">
        <v>6645</v>
      </c>
      <c r="BH1769" s="3" t="str">
        <f t="shared" si="1114"/>
        <v>HENDRICKS RD</v>
      </c>
      <c r="BI1769" s="3" t="str">
        <f t="shared" si="1115"/>
        <v>Fernandina Beach</v>
      </c>
      <c r="BJ1769" s="3" t="str">
        <f t="shared" si="1116"/>
        <v>Florida</v>
      </c>
      <c r="BK1769" s="3">
        <f t="shared" si="1117"/>
        <v>32034</v>
      </c>
      <c r="BL1769" s="3" t="str">
        <f t="shared" si="1118"/>
        <v>HENDRICKS RD FERNANDINA BEACH FL 32034</v>
      </c>
      <c r="BM1769" s="3" t="str">
        <f t="shared" si="1119"/>
        <v/>
      </c>
      <c r="BN1769" s="3" t="str">
        <f t="shared" si="1120"/>
        <v>Pass</v>
      </c>
      <c r="BO1769" s="3" t="str">
        <f t="shared" si="1121"/>
        <v>No</v>
      </c>
      <c r="BP1769" s="3" t="str">
        <f t="shared" si="1122"/>
        <v>FV&lt;$10K</v>
      </c>
      <c r="BQ1769" t="s">
        <v>6650</v>
      </c>
      <c r="BR1769" s="3" t="str">
        <f t="shared" si="1123"/>
        <v>No, &lt; $20K Lien</v>
      </c>
      <c r="BS1769" s="3" t="str">
        <f t="shared" si="1124"/>
        <v>No, Lien &lt; $20K</v>
      </c>
      <c r="BT1769" t="s">
        <v>6650</v>
      </c>
      <c r="BU1769" s="3" t="str">
        <f t="shared" si="1125"/>
        <v>No</v>
      </c>
      <c r="BV1769" s="3" t="str">
        <f t="shared" si="1126"/>
        <v>No</v>
      </c>
      <c r="BW1769" s="3">
        <f t="shared" si="1127"/>
        <v>0</v>
      </c>
      <c r="BX1769" s="3" t="str">
        <f t="shared" si="1128"/>
        <v>No</v>
      </c>
      <c r="BY1769" s="3">
        <f t="shared" si="1129"/>
        <v>131131</v>
      </c>
      <c r="BZ1769">
        <v>1</v>
      </c>
      <c r="CA1769" s="3">
        <f t="shared" si="1130"/>
        <v>131131</v>
      </c>
      <c r="CC1769" s="3">
        <f t="shared" si="1131"/>
        <v>0</v>
      </c>
      <c r="CD1769" s="3">
        <f t="shared" si="1132"/>
        <v>0</v>
      </c>
      <c r="CE1769" s="3" t="str">
        <f t="shared" si="1133"/>
        <v/>
      </c>
      <c r="CF1769" s="3" t="e">
        <f>HLOOKUP(CE1769,'Valuation Data'!$D$2:$K$5,4,FALSE)</f>
        <v>#N/A</v>
      </c>
      <c r="CG1769" s="3">
        <f t="shared" si="1134"/>
        <v>131131</v>
      </c>
      <c r="CH1769" s="3" t="str">
        <f t="shared" si="1135"/>
        <v>No</v>
      </c>
      <c r="CI1769" s="3" t="str">
        <f>VLOOKUP(R1769,'Use Codes &amp; County Type'!A:D,4,FALSE)</f>
        <v>V</v>
      </c>
      <c r="CJ1769" s="3" t="str">
        <f t="shared" si="1136"/>
        <v>Yes</v>
      </c>
      <c r="CK1769" s="3" t="str">
        <f t="shared" si="1137"/>
        <v>No</v>
      </c>
      <c r="CL1769" s="3">
        <f t="shared" si="1138"/>
        <v>0</v>
      </c>
      <c r="CM1769" s="3">
        <f t="shared" si="1139"/>
        <v>0</v>
      </c>
      <c r="CN1769" s="3">
        <f t="shared" si="1140"/>
        <v>9226.2000000000007</v>
      </c>
      <c r="CO1769" s="3">
        <f t="shared" si="1141"/>
        <v>-9226.2000000000007</v>
      </c>
      <c r="CP1769" s="3">
        <f t="shared" si="1142"/>
        <v>7.0358648984603187E-2</v>
      </c>
      <c r="CR1769" s="3" t="str">
        <f t="shared" si="1143"/>
        <v>No</v>
      </c>
      <c r="CV1769" s="3" t="str">
        <f t="shared" si="1144"/>
        <v>Vacant, No Sales Data</v>
      </c>
      <c r="CW1769" s="3">
        <f t="shared" si="1145"/>
        <v>1768</v>
      </c>
      <c r="CX1769" s="3">
        <f t="shared" si="1146"/>
        <v>2306.5500000000002</v>
      </c>
      <c r="CY1769" s="3" t="str">
        <f t="shared" si="1147"/>
        <v>Ok</v>
      </c>
      <c r="CZ1769">
        <v>0</v>
      </c>
      <c r="DA1769">
        <v>0</v>
      </c>
    </row>
    <row r="1770" spans="1:105" x14ac:dyDescent="0.25">
      <c r="A1770">
        <v>1769</v>
      </c>
      <c r="B1770" t="s">
        <v>3</v>
      </c>
      <c r="C1770" t="s">
        <v>1878</v>
      </c>
      <c r="D1770">
        <v>359.13</v>
      </c>
      <c r="E1770">
        <v>2017</v>
      </c>
      <c r="F1770">
        <v>359.13</v>
      </c>
      <c r="G1770">
        <v>359.13</v>
      </c>
      <c r="H1770" s="3">
        <f t="shared" si="1107"/>
        <v>0</v>
      </c>
      <c r="I1770">
        <v>95124</v>
      </c>
      <c r="J1770" t="s">
        <v>2736</v>
      </c>
      <c r="K1770" t="s">
        <v>2738</v>
      </c>
      <c r="L1770">
        <v>32034</v>
      </c>
      <c r="M1770" t="s">
        <v>4052</v>
      </c>
      <c r="N1770" t="s">
        <v>4761</v>
      </c>
      <c r="O1770">
        <v>-81.515123305811699</v>
      </c>
      <c r="P1770">
        <v>30.587456023766698</v>
      </c>
      <c r="Q1770" t="s">
        <v>6038</v>
      </c>
      <c r="R1770">
        <v>0</v>
      </c>
      <c r="S1770" t="s">
        <v>6538</v>
      </c>
      <c r="T1770">
        <v>8001</v>
      </c>
      <c r="U1770" t="s">
        <v>6581</v>
      </c>
      <c r="V1770">
        <v>2017</v>
      </c>
      <c r="W1770">
        <v>19965</v>
      </c>
      <c r="X1770">
        <v>2017</v>
      </c>
      <c r="Y1770">
        <v>20000</v>
      </c>
      <c r="Z1770">
        <v>302.48</v>
      </c>
      <c r="AA1770" s="3">
        <f t="shared" si="1108"/>
        <v>0.84225767827806097</v>
      </c>
      <c r="AB1770" t="s">
        <v>6616</v>
      </c>
      <c r="AI1770" t="s">
        <v>6618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 s="3" t="str">
        <f t="shared" si="1109"/>
        <v>No</v>
      </c>
      <c r="AQ1770" s="3" t="str">
        <f t="shared" si="1110"/>
        <v>No</v>
      </c>
      <c r="AR1770" s="3" t="str">
        <f t="shared" si="1111"/>
        <v>No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 t="s">
        <v>6634</v>
      </c>
      <c r="AZ1770">
        <v>0</v>
      </c>
      <c r="BA1770">
        <v>1</v>
      </c>
      <c r="BB1770" t="s">
        <v>6616</v>
      </c>
      <c r="BC1770" t="s">
        <v>6616</v>
      </c>
      <c r="BD1770" s="4" t="str">
        <f t="shared" si="1112"/>
        <v>No</v>
      </c>
      <c r="BE1770" t="s">
        <v>6640</v>
      </c>
      <c r="BF1770" s="3" t="str">
        <f t="shared" si="1113"/>
        <v>No</v>
      </c>
      <c r="BG1770" t="s">
        <v>6645</v>
      </c>
      <c r="BH1770" s="3" t="str">
        <f t="shared" si="1114"/>
        <v>95124 BROOKHILL PL</v>
      </c>
      <c r="BI1770" s="3" t="str">
        <f t="shared" si="1115"/>
        <v>Fernandina Beach</v>
      </c>
      <c r="BJ1770" s="3" t="str">
        <f t="shared" si="1116"/>
        <v>Florida</v>
      </c>
      <c r="BK1770" s="3">
        <f t="shared" si="1117"/>
        <v>32034</v>
      </c>
      <c r="BL1770" s="3" t="str">
        <f t="shared" si="1118"/>
        <v>95124 BROOKHILL PL FERNANDINA BEACH FL 32034</v>
      </c>
      <c r="BM1770" s="3" t="str">
        <f t="shared" si="1119"/>
        <v/>
      </c>
      <c r="BN1770" s="3" t="str">
        <f t="shared" si="1120"/>
        <v>Pass</v>
      </c>
      <c r="BO1770" s="3" t="str">
        <f t="shared" si="1121"/>
        <v>No</v>
      </c>
      <c r="BP1770" s="3" t="str">
        <f t="shared" si="1122"/>
        <v>FV&lt;$10K</v>
      </c>
      <c r="BQ1770" t="s">
        <v>6650</v>
      </c>
      <c r="BR1770" s="3" t="str">
        <f t="shared" si="1123"/>
        <v>No, &lt; $20K Lien</v>
      </c>
      <c r="BS1770" s="3" t="str">
        <f t="shared" si="1124"/>
        <v>No, Lien &lt; $20K</v>
      </c>
      <c r="BT1770" t="s">
        <v>6650</v>
      </c>
      <c r="BU1770" s="3" t="str">
        <f t="shared" si="1125"/>
        <v>No</v>
      </c>
      <c r="BV1770" s="3" t="str">
        <f t="shared" si="1126"/>
        <v>No</v>
      </c>
      <c r="BW1770" s="3">
        <f t="shared" si="1127"/>
        <v>1</v>
      </c>
      <c r="BX1770" s="3" t="str">
        <f t="shared" si="1128"/>
        <v>No</v>
      </c>
      <c r="BY1770" s="3">
        <f t="shared" si="1129"/>
        <v>19965</v>
      </c>
      <c r="BZ1770">
        <v>1</v>
      </c>
      <c r="CA1770" s="3">
        <f t="shared" si="1130"/>
        <v>19965</v>
      </c>
      <c r="CC1770" s="3">
        <f t="shared" si="1131"/>
        <v>0</v>
      </c>
      <c r="CD1770" s="3">
        <f t="shared" si="1132"/>
        <v>0</v>
      </c>
      <c r="CE1770" s="3" t="str">
        <f t="shared" si="1133"/>
        <v/>
      </c>
      <c r="CF1770" s="3" t="e">
        <f>HLOOKUP(CE1770,'Valuation Data'!$D$2:$K$5,4,FALSE)</f>
        <v>#N/A</v>
      </c>
      <c r="CG1770" s="3">
        <f t="shared" si="1134"/>
        <v>19965</v>
      </c>
      <c r="CH1770" s="3" t="str">
        <f t="shared" si="1135"/>
        <v>No</v>
      </c>
      <c r="CI1770" s="3" t="str">
        <f>VLOOKUP(R1770,'Use Codes &amp; County Type'!A:D,4,FALSE)</f>
        <v>V</v>
      </c>
      <c r="CJ1770" s="3" t="str">
        <f t="shared" si="1136"/>
        <v>Yes</v>
      </c>
      <c r="CK1770" s="3" t="str">
        <f t="shared" si="1137"/>
        <v>No</v>
      </c>
      <c r="CL1770" s="3">
        <f t="shared" si="1138"/>
        <v>0</v>
      </c>
      <c r="CM1770" s="3">
        <f t="shared" si="1139"/>
        <v>0</v>
      </c>
      <c r="CN1770" s="3">
        <f t="shared" si="1140"/>
        <v>1795.65</v>
      </c>
      <c r="CO1770" s="3">
        <f t="shared" si="1141"/>
        <v>-1795.65</v>
      </c>
      <c r="CP1770" s="3">
        <f t="shared" si="1142"/>
        <v>8.9939894815927873E-2</v>
      </c>
      <c r="CR1770" s="3" t="str">
        <f t="shared" si="1143"/>
        <v>No</v>
      </c>
      <c r="CV1770" s="3" t="str">
        <f t="shared" si="1144"/>
        <v>FMV&lt;$30K</v>
      </c>
      <c r="CW1770" s="3">
        <f t="shared" si="1145"/>
        <v>1769</v>
      </c>
      <c r="CX1770" s="3">
        <f t="shared" si="1146"/>
        <v>359.13</v>
      </c>
      <c r="CY1770" s="3" t="str">
        <f t="shared" si="1147"/>
        <v>Ok</v>
      </c>
      <c r="CZ1770">
        <v>0</v>
      </c>
      <c r="DA1770">
        <v>0</v>
      </c>
    </row>
    <row r="1771" spans="1:105" x14ac:dyDescent="0.25">
      <c r="A1771">
        <v>1770</v>
      </c>
      <c r="B1771" t="s">
        <v>3</v>
      </c>
      <c r="C1771" t="s">
        <v>1879</v>
      </c>
      <c r="D1771">
        <v>768.77</v>
      </c>
      <c r="E1771">
        <v>2017</v>
      </c>
      <c r="F1771">
        <v>768.77</v>
      </c>
      <c r="G1771">
        <v>768.77</v>
      </c>
      <c r="H1771" s="3">
        <f t="shared" si="1107"/>
        <v>0</v>
      </c>
      <c r="I1771">
        <v>95276</v>
      </c>
      <c r="J1771" t="s">
        <v>2736</v>
      </c>
      <c r="K1771" t="s">
        <v>2738</v>
      </c>
      <c r="L1771">
        <v>32034</v>
      </c>
      <c r="M1771" t="s">
        <v>4053</v>
      </c>
      <c r="N1771" t="s">
        <v>4761</v>
      </c>
      <c r="O1771">
        <v>-81.513118241411703</v>
      </c>
      <c r="P1771">
        <v>30.5854753434736</v>
      </c>
      <c r="Q1771" t="s">
        <v>6039</v>
      </c>
      <c r="R1771">
        <v>0</v>
      </c>
      <c r="S1771" t="s">
        <v>6538</v>
      </c>
      <c r="T1771">
        <v>8001</v>
      </c>
      <c r="U1771" t="s">
        <v>6581</v>
      </c>
      <c r="V1771">
        <v>2017</v>
      </c>
      <c r="W1771">
        <v>45000</v>
      </c>
      <c r="X1771">
        <v>2017</v>
      </c>
      <c r="Y1771">
        <v>45000</v>
      </c>
      <c r="Z1771">
        <v>681.25</v>
      </c>
      <c r="AA1771" s="3">
        <f t="shared" si="1108"/>
        <v>0.8861558073285899</v>
      </c>
      <c r="AD1771" t="s">
        <v>6616</v>
      </c>
      <c r="AE1771" t="s">
        <v>6616</v>
      </c>
      <c r="AF1771" t="s">
        <v>6616</v>
      </c>
      <c r="AG1771" t="s">
        <v>6616</v>
      </c>
      <c r="AH1771" t="s">
        <v>6616</v>
      </c>
      <c r="AI1771" t="s">
        <v>6618</v>
      </c>
      <c r="AJ1771" t="s">
        <v>6618</v>
      </c>
      <c r="AK1771" t="s">
        <v>6618</v>
      </c>
      <c r="AL1771" t="s">
        <v>6618</v>
      </c>
      <c r="AM1771" t="s">
        <v>6618</v>
      </c>
      <c r="AN1771" t="s">
        <v>6618</v>
      </c>
      <c r="AO1771" t="s">
        <v>6618</v>
      </c>
      <c r="AP1771" s="3" t="str">
        <f t="shared" si="1109"/>
        <v>No</v>
      </c>
      <c r="AQ1771" s="3" t="str">
        <f t="shared" si="1110"/>
        <v>No</v>
      </c>
      <c r="AR1771" s="3" t="str">
        <f t="shared" si="1111"/>
        <v>No</v>
      </c>
      <c r="AS1771">
        <v>0</v>
      </c>
      <c r="AT1771">
        <v>0</v>
      </c>
      <c r="AU1771">
        <v>60000</v>
      </c>
      <c r="AV1771" t="s">
        <v>6622</v>
      </c>
      <c r="AW1771">
        <v>0</v>
      </c>
      <c r="AX1771">
        <v>0</v>
      </c>
      <c r="AY1771" t="s">
        <v>6634</v>
      </c>
      <c r="AZ1771" t="s">
        <v>6639</v>
      </c>
      <c r="BA1771">
        <v>0</v>
      </c>
      <c r="BB1771" t="s">
        <v>6616</v>
      </c>
      <c r="BC1771" t="s">
        <v>6616</v>
      </c>
      <c r="BD1771" s="4" t="str">
        <f t="shared" si="1112"/>
        <v>No</v>
      </c>
      <c r="BE1771" t="s">
        <v>6640</v>
      </c>
      <c r="BF1771" s="3" t="str">
        <f t="shared" si="1113"/>
        <v>No</v>
      </c>
      <c r="BG1771" t="s">
        <v>6645</v>
      </c>
      <c r="BH1771" s="3" t="str">
        <f t="shared" si="1114"/>
        <v>95276 AMBERWOOD LN</v>
      </c>
      <c r="BI1771" s="3" t="str">
        <f t="shared" si="1115"/>
        <v>Fernandina Beach</v>
      </c>
      <c r="BJ1771" s="3" t="str">
        <f t="shared" si="1116"/>
        <v>Florida</v>
      </c>
      <c r="BK1771" s="3">
        <f t="shared" si="1117"/>
        <v>32034</v>
      </c>
      <c r="BL1771" s="3" t="str">
        <f t="shared" si="1118"/>
        <v>95276 AMBERWOOD LN FERNANDINA BEACH FL 32034</v>
      </c>
      <c r="BM1771" s="3" t="str">
        <f t="shared" si="1119"/>
        <v>L</v>
      </c>
      <c r="BN1771" s="3" t="str">
        <f t="shared" si="1120"/>
        <v>Pass</v>
      </c>
      <c r="BO1771" s="3" t="str">
        <f t="shared" si="1121"/>
        <v>No</v>
      </c>
      <c r="BP1771" s="3" t="str">
        <f t="shared" si="1122"/>
        <v>FV&lt;$10K</v>
      </c>
      <c r="BQ1771" t="s">
        <v>6650</v>
      </c>
      <c r="BR1771" s="3" t="str">
        <f t="shared" si="1123"/>
        <v>No, &lt; $20K Lien</v>
      </c>
      <c r="BS1771" s="3" t="str">
        <f t="shared" si="1124"/>
        <v>No, Lien &lt; $20K</v>
      </c>
      <c r="BT1771" t="s">
        <v>6650</v>
      </c>
      <c r="BU1771" s="3" t="str">
        <f t="shared" si="1125"/>
        <v>No</v>
      </c>
      <c r="BV1771" s="3" t="str">
        <f t="shared" si="1126"/>
        <v>No</v>
      </c>
      <c r="BW1771" s="3">
        <f t="shared" si="1127"/>
        <v>0</v>
      </c>
      <c r="BX1771" s="3" t="str">
        <f t="shared" si="1128"/>
        <v>No</v>
      </c>
      <c r="BY1771" s="3">
        <f t="shared" si="1129"/>
        <v>45000</v>
      </c>
      <c r="BZ1771">
        <v>1</v>
      </c>
      <c r="CA1771" s="3">
        <f t="shared" si="1130"/>
        <v>45000</v>
      </c>
      <c r="CC1771" s="3">
        <f t="shared" si="1131"/>
        <v>0</v>
      </c>
      <c r="CD1771" s="3">
        <f t="shared" si="1132"/>
        <v>0</v>
      </c>
      <c r="CE1771" s="3" t="str">
        <f t="shared" si="1133"/>
        <v/>
      </c>
      <c r="CF1771" s="3" t="e">
        <f>HLOOKUP(CE1771,'Valuation Data'!$D$2:$K$5,4,FALSE)</f>
        <v>#N/A</v>
      </c>
      <c r="CG1771" s="3">
        <f t="shared" si="1134"/>
        <v>45000</v>
      </c>
      <c r="CH1771" s="3" t="str">
        <f t="shared" si="1135"/>
        <v>No</v>
      </c>
      <c r="CI1771" s="3" t="str">
        <f>VLOOKUP(R1771,'Use Codes &amp; County Type'!A:D,4,FALSE)</f>
        <v>V</v>
      </c>
      <c r="CJ1771" s="3" t="str">
        <f t="shared" si="1136"/>
        <v>Yes</v>
      </c>
      <c r="CK1771" s="3" t="str">
        <f t="shared" si="1137"/>
        <v>No</v>
      </c>
      <c r="CL1771" s="3">
        <f t="shared" si="1138"/>
        <v>0</v>
      </c>
      <c r="CM1771" s="3">
        <f t="shared" si="1139"/>
        <v>0</v>
      </c>
      <c r="CN1771" s="3">
        <f t="shared" si="1140"/>
        <v>3075.08</v>
      </c>
      <c r="CO1771" s="3">
        <f t="shared" si="1141"/>
        <v>-3075.08</v>
      </c>
      <c r="CP1771" s="3">
        <f t="shared" si="1142"/>
        <v>6.833511111111111E-2</v>
      </c>
      <c r="CR1771" s="3" t="str">
        <f t="shared" si="1143"/>
        <v>No</v>
      </c>
      <c r="CV1771" s="3" t="str">
        <f t="shared" si="1144"/>
        <v>Vacant, No Sales Data</v>
      </c>
      <c r="CW1771" s="3">
        <f t="shared" si="1145"/>
        <v>1770</v>
      </c>
      <c r="CX1771" s="3">
        <f t="shared" si="1146"/>
        <v>768.77</v>
      </c>
      <c r="CY1771" s="3" t="str">
        <f t="shared" si="1147"/>
        <v>Ok</v>
      </c>
      <c r="CZ1771">
        <v>0</v>
      </c>
      <c r="DA1771">
        <v>0</v>
      </c>
    </row>
    <row r="1772" spans="1:105" x14ac:dyDescent="0.25">
      <c r="A1772">
        <v>1771</v>
      </c>
      <c r="B1772" t="s">
        <v>3</v>
      </c>
      <c r="C1772" t="s">
        <v>1880</v>
      </c>
      <c r="D1772">
        <v>506.67</v>
      </c>
      <c r="E1772">
        <v>2017</v>
      </c>
      <c r="F1772">
        <v>506.67</v>
      </c>
      <c r="G1772">
        <v>506.67</v>
      </c>
      <c r="H1772" s="3">
        <f t="shared" si="1107"/>
        <v>0</v>
      </c>
      <c r="I1772">
        <v>95129</v>
      </c>
      <c r="J1772" t="s">
        <v>2736</v>
      </c>
      <c r="K1772" t="s">
        <v>2738</v>
      </c>
      <c r="L1772">
        <v>32034</v>
      </c>
      <c r="M1772" t="s">
        <v>4054</v>
      </c>
      <c r="N1772" t="s">
        <v>4761</v>
      </c>
      <c r="O1772">
        <v>-81.521010212556007</v>
      </c>
      <c r="P1772">
        <v>30.5778665167425</v>
      </c>
      <c r="Q1772" t="s">
        <v>6040</v>
      </c>
      <c r="R1772">
        <v>2</v>
      </c>
      <c r="S1772" t="s">
        <v>6535</v>
      </c>
      <c r="T1772">
        <v>1006</v>
      </c>
      <c r="U1772" t="s">
        <v>6578</v>
      </c>
      <c r="V1772">
        <v>2017</v>
      </c>
      <c r="W1772">
        <v>58985</v>
      </c>
      <c r="X1772">
        <v>2017</v>
      </c>
      <c r="Y1772">
        <v>78660</v>
      </c>
      <c r="Z1772">
        <v>438.9</v>
      </c>
      <c r="AA1772" s="3">
        <f t="shared" si="1108"/>
        <v>0.86624430102433525</v>
      </c>
      <c r="AB1772" t="s">
        <v>6616</v>
      </c>
      <c r="AC1772" t="s">
        <v>6616</v>
      </c>
      <c r="AD1772" t="s">
        <v>6616</v>
      </c>
      <c r="AE1772" t="s">
        <v>6616</v>
      </c>
      <c r="AI1772" t="s">
        <v>6618</v>
      </c>
      <c r="AJ1772" t="s">
        <v>6618</v>
      </c>
      <c r="AK1772" t="s">
        <v>6618</v>
      </c>
      <c r="AL1772" t="s">
        <v>6618</v>
      </c>
      <c r="AM1772" t="s">
        <v>6618</v>
      </c>
      <c r="AN1772" t="s">
        <v>6618</v>
      </c>
      <c r="AO1772" t="s">
        <v>6618</v>
      </c>
      <c r="AP1772" s="3" t="str">
        <f t="shared" si="1109"/>
        <v>No</v>
      </c>
      <c r="AQ1772" s="3" t="str">
        <f t="shared" si="1110"/>
        <v>No</v>
      </c>
      <c r="AR1772" s="3" t="str">
        <f t="shared" si="1111"/>
        <v>No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 t="s">
        <v>6634</v>
      </c>
      <c r="AZ1772" t="s">
        <v>6638</v>
      </c>
      <c r="BA1772">
        <v>0</v>
      </c>
      <c r="BB1772" t="s">
        <v>6617</v>
      </c>
      <c r="BC1772" t="s">
        <v>6616</v>
      </c>
      <c r="BD1772" s="4" t="str">
        <f t="shared" si="1112"/>
        <v>No</v>
      </c>
      <c r="BE1772" t="s">
        <v>6640</v>
      </c>
      <c r="BF1772" s="3" t="str">
        <f t="shared" si="1113"/>
        <v>No</v>
      </c>
      <c r="BG1772" t="s">
        <v>6645</v>
      </c>
      <c r="BH1772" s="3" t="str">
        <f t="shared" si="1114"/>
        <v>95129 BIG OAK AVE</v>
      </c>
      <c r="BI1772" s="3" t="str">
        <f t="shared" si="1115"/>
        <v>Fernandina Beach</v>
      </c>
      <c r="BJ1772" s="3" t="str">
        <f t="shared" si="1116"/>
        <v>Florida</v>
      </c>
      <c r="BK1772" s="3">
        <f t="shared" si="1117"/>
        <v>32034</v>
      </c>
      <c r="BL1772" s="3" t="str">
        <f t="shared" si="1118"/>
        <v>95129 BIG OAK AVE FERNANDINA BEACH FL 32034</v>
      </c>
      <c r="BM1772" s="3" t="str">
        <f t="shared" si="1119"/>
        <v/>
      </c>
      <c r="BN1772" s="3" t="str">
        <f t="shared" si="1120"/>
        <v>Pass</v>
      </c>
      <c r="BO1772" s="3" t="str">
        <f t="shared" si="1121"/>
        <v>No</v>
      </c>
      <c r="BP1772" s="3" t="str">
        <f t="shared" si="1122"/>
        <v>FV&lt;$10K</v>
      </c>
      <c r="BQ1772" t="s">
        <v>6650</v>
      </c>
      <c r="BR1772" s="3" t="str">
        <f t="shared" si="1123"/>
        <v>No, &lt; $20K Lien</v>
      </c>
      <c r="BS1772" s="3" t="str">
        <f t="shared" si="1124"/>
        <v>No, Lien &lt; $20K</v>
      </c>
      <c r="BT1772" t="s">
        <v>6650</v>
      </c>
      <c r="BU1772" s="3" t="str">
        <f t="shared" si="1125"/>
        <v>No</v>
      </c>
      <c r="BV1772" s="3" t="str">
        <f t="shared" si="1126"/>
        <v>No</v>
      </c>
      <c r="BW1772" s="3">
        <f t="shared" si="1127"/>
        <v>0</v>
      </c>
      <c r="BX1772" s="3" t="str">
        <f t="shared" si="1128"/>
        <v>No</v>
      </c>
      <c r="BY1772" s="3">
        <f t="shared" si="1129"/>
        <v>58985</v>
      </c>
      <c r="BZ1772">
        <v>1</v>
      </c>
      <c r="CA1772" s="3">
        <f t="shared" si="1130"/>
        <v>58985</v>
      </c>
      <c r="CC1772" s="3">
        <f t="shared" si="1131"/>
        <v>0</v>
      </c>
      <c r="CD1772" s="3">
        <f t="shared" si="1132"/>
        <v>0</v>
      </c>
      <c r="CE1772" s="3" t="str">
        <f t="shared" si="1133"/>
        <v/>
      </c>
      <c r="CF1772" s="3" t="e">
        <f>HLOOKUP(CE1772,'Valuation Data'!$D$2:$K$5,4,FALSE)</f>
        <v>#N/A</v>
      </c>
      <c r="CG1772" s="3">
        <f t="shared" si="1134"/>
        <v>58985</v>
      </c>
      <c r="CH1772" s="3" t="str">
        <f t="shared" si="1135"/>
        <v>No</v>
      </c>
      <c r="CI1772" s="3" t="str">
        <f>VLOOKUP(R1772,'Use Codes &amp; County Type'!A:D,4,FALSE)</f>
        <v>R</v>
      </c>
      <c r="CJ1772" s="3" t="str">
        <f t="shared" si="1136"/>
        <v>No</v>
      </c>
      <c r="CK1772" s="3" t="str">
        <f t="shared" si="1137"/>
        <v>Yes</v>
      </c>
      <c r="CL1772" s="3">
        <f t="shared" si="1138"/>
        <v>0.67</v>
      </c>
      <c r="CM1772" s="3">
        <f t="shared" si="1139"/>
        <v>39519.950000000004</v>
      </c>
      <c r="CN1772" s="3">
        <f t="shared" si="1140"/>
        <v>2026.68</v>
      </c>
      <c r="CO1772" s="3">
        <f t="shared" si="1141"/>
        <v>37493.270000000004</v>
      </c>
      <c r="CP1772" s="3">
        <f t="shared" si="1142"/>
        <v>3.4359243875561586E-2</v>
      </c>
      <c r="CR1772" s="3" t="str">
        <f t="shared" si="1143"/>
        <v>No</v>
      </c>
      <c r="CV1772" s="3" t="str">
        <f t="shared" si="1144"/>
        <v>*Bid</v>
      </c>
      <c r="CW1772" s="3">
        <f t="shared" si="1145"/>
        <v>1771</v>
      </c>
      <c r="CX1772" s="3">
        <f t="shared" si="1146"/>
        <v>506.67</v>
      </c>
      <c r="CY1772" s="3" t="str">
        <f t="shared" si="1147"/>
        <v>Ok</v>
      </c>
      <c r="CZ1772">
        <v>0</v>
      </c>
      <c r="DA1772">
        <v>0</v>
      </c>
    </row>
    <row r="1773" spans="1:105" x14ac:dyDescent="0.25">
      <c r="A1773">
        <v>1772</v>
      </c>
      <c r="B1773" t="s">
        <v>3</v>
      </c>
      <c r="C1773" t="s">
        <v>1881</v>
      </c>
      <c r="D1773">
        <v>413.6</v>
      </c>
      <c r="E1773">
        <v>2017</v>
      </c>
      <c r="F1773">
        <v>413.6</v>
      </c>
      <c r="G1773">
        <v>413.6</v>
      </c>
      <c r="H1773" s="3">
        <f t="shared" si="1107"/>
        <v>0</v>
      </c>
      <c r="J1773" t="s">
        <v>2736</v>
      </c>
      <c r="K1773" t="s">
        <v>2738</v>
      </c>
      <c r="L1773">
        <v>32034</v>
      </c>
      <c r="M1773" t="s">
        <v>4055</v>
      </c>
      <c r="N1773" t="s">
        <v>4761</v>
      </c>
      <c r="O1773">
        <v>-81.521471610279207</v>
      </c>
      <c r="P1773">
        <v>30.577863323564301</v>
      </c>
      <c r="Q1773" t="s">
        <v>6041</v>
      </c>
      <c r="R1773">
        <v>0</v>
      </c>
      <c r="S1773" t="s">
        <v>6538</v>
      </c>
      <c r="T1773">
        <v>8001</v>
      </c>
      <c r="U1773" t="s">
        <v>6581</v>
      </c>
      <c r="V1773">
        <v>2017</v>
      </c>
      <c r="W1773">
        <v>22000</v>
      </c>
      <c r="X1773">
        <v>2017</v>
      </c>
      <c r="Y1773">
        <v>25000</v>
      </c>
      <c r="Z1773">
        <v>352.84</v>
      </c>
      <c r="AA1773" s="3">
        <f t="shared" si="1108"/>
        <v>0.85309477756286256</v>
      </c>
      <c r="AC1773" t="s">
        <v>6616</v>
      </c>
      <c r="AD1773" t="s">
        <v>6616</v>
      </c>
      <c r="AE1773" t="s">
        <v>6616</v>
      </c>
      <c r="AI1773" t="s">
        <v>6618</v>
      </c>
      <c r="AJ1773" t="s">
        <v>6618</v>
      </c>
      <c r="AK1773" t="s">
        <v>6618</v>
      </c>
      <c r="AL1773" t="s">
        <v>6618</v>
      </c>
      <c r="AM1773" t="s">
        <v>6618</v>
      </c>
      <c r="AN1773">
        <v>0</v>
      </c>
      <c r="AO1773">
        <v>0</v>
      </c>
      <c r="AP1773" s="3" t="str">
        <f t="shared" si="1109"/>
        <v>No</v>
      </c>
      <c r="AQ1773" s="3" t="str">
        <f t="shared" si="1110"/>
        <v>No</v>
      </c>
      <c r="AR1773" s="3" t="str">
        <f t="shared" si="1111"/>
        <v>No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 t="s">
        <v>6634</v>
      </c>
      <c r="AZ1773" t="s">
        <v>6638</v>
      </c>
      <c r="BA1773">
        <v>0</v>
      </c>
      <c r="BB1773" t="s">
        <v>6616</v>
      </c>
      <c r="BC1773" t="s">
        <v>6616</v>
      </c>
      <c r="BD1773" s="4" t="str">
        <f t="shared" si="1112"/>
        <v>No</v>
      </c>
      <c r="BE1773" t="s">
        <v>6640</v>
      </c>
      <c r="BF1773" s="3" t="str">
        <f t="shared" si="1113"/>
        <v>No</v>
      </c>
      <c r="BG1773" t="s">
        <v>6645</v>
      </c>
      <c r="BH1773" s="3" t="str">
        <f t="shared" si="1114"/>
        <v>BIG OAK AV</v>
      </c>
      <c r="BI1773" s="3" t="str">
        <f t="shared" si="1115"/>
        <v>Fernandina Beach</v>
      </c>
      <c r="BJ1773" s="3" t="str">
        <f t="shared" si="1116"/>
        <v>Florida</v>
      </c>
      <c r="BK1773" s="3">
        <f t="shared" si="1117"/>
        <v>32034</v>
      </c>
      <c r="BL1773" s="3" t="str">
        <f t="shared" si="1118"/>
        <v>BIG OAK AV FERNANDINA BEACH FL 32034</v>
      </c>
      <c r="BM1773" s="3" t="str">
        <f t="shared" si="1119"/>
        <v/>
      </c>
      <c r="BN1773" s="3" t="str">
        <f t="shared" si="1120"/>
        <v>Pass</v>
      </c>
      <c r="BO1773" s="3" t="str">
        <f t="shared" si="1121"/>
        <v>No</v>
      </c>
      <c r="BP1773" s="3" t="str">
        <f t="shared" si="1122"/>
        <v>FV&lt;$10K</v>
      </c>
      <c r="BQ1773" t="s">
        <v>6650</v>
      </c>
      <c r="BR1773" s="3" t="str">
        <f t="shared" si="1123"/>
        <v>No, &lt; $20K Lien</v>
      </c>
      <c r="BS1773" s="3" t="str">
        <f t="shared" si="1124"/>
        <v>No, Lien &lt; $20K</v>
      </c>
      <c r="BT1773" t="s">
        <v>6650</v>
      </c>
      <c r="BU1773" s="3" t="str">
        <f t="shared" si="1125"/>
        <v>No</v>
      </c>
      <c r="BV1773" s="3" t="str">
        <f t="shared" si="1126"/>
        <v>No</v>
      </c>
      <c r="BW1773" s="3">
        <f t="shared" si="1127"/>
        <v>0</v>
      </c>
      <c r="BX1773" s="3" t="str">
        <f t="shared" si="1128"/>
        <v>No</v>
      </c>
      <c r="BY1773" s="3">
        <f t="shared" si="1129"/>
        <v>22000</v>
      </c>
      <c r="BZ1773">
        <v>1</v>
      </c>
      <c r="CA1773" s="3">
        <f t="shared" si="1130"/>
        <v>22000</v>
      </c>
      <c r="CC1773" s="3">
        <f t="shared" si="1131"/>
        <v>0</v>
      </c>
      <c r="CD1773" s="3">
        <f t="shared" si="1132"/>
        <v>0</v>
      </c>
      <c r="CE1773" s="3" t="str">
        <f t="shared" si="1133"/>
        <v/>
      </c>
      <c r="CF1773" s="3" t="e">
        <f>HLOOKUP(CE1773,'Valuation Data'!$D$2:$K$5,4,FALSE)</f>
        <v>#N/A</v>
      </c>
      <c r="CG1773" s="3">
        <f t="shared" si="1134"/>
        <v>22000</v>
      </c>
      <c r="CH1773" s="3" t="str">
        <f t="shared" si="1135"/>
        <v>No</v>
      </c>
      <c r="CI1773" s="3" t="str">
        <f>VLOOKUP(R1773,'Use Codes &amp; County Type'!A:D,4,FALSE)</f>
        <v>V</v>
      </c>
      <c r="CJ1773" s="3" t="str">
        <f t="shared" si="1136"/>
        <v>Yes</v>
      </c>
      <c r="CK1773" s="3" t="str">
        <f t="shared" si="1137"/>
        <v>No</v>
      </c>
      <c r="CL1773" s="3">
        <f t="shared" si="1138"/>
        <v>0</v>
      </c>
      <c r="CM1773" s="3">
        <f t="shared" si="1139"/>
        <v>0</v>
      </c>
      <c r="CN1773" s="3">
        <f t="shared" si="1140"/>
        <v>1654.4</v>
      </c>
      <c r="CO1773" s="3">
        <f t="shared" si="1141"/>
        <v>-1654.4</v>
      </c>
      <c r="CP1773" s="3">
        <f t="shared" si="1142"/>
        <v>7.5200000000000003E-2</v>
      </c>
      <c r="CR1773" s="3" t="str">
        <f t="shared" si="1143"/>
        <v>No</v>
      </c>
      <c r="CV1773" s="3" t="str">
        <f t="shared" si="1144"/>
        <v>FMV&lt;$30K</v>
      </c>
      <c r="CW1773" s="3">
        <f t="shared" si="1145"/>
        <v>1772</v>
      </c>
      <c r="CX1773" s="3">
        <f t="shared" si="1146"/>
        <v>413.6</v>
      </c>
      <c r="CY1773" s="3" t="str">
        <f t="shared" si="1147"/>
        <v>Ok</v>
      </c>
      <c r="CZ1773">
        <v>0</v>
      </c>
      <c r="DA1773">
        <v>0</v>
      </c>
    </row>
    <row r="1774" spans="1:105" x14ac:dyDescent="0.25">
      <c r="A1774">
        <v>1773</v>
      </c>
      <c r="B1774" t="s">
        <v>3</v>
      </c>
      <c r="C1774" t="s">
        <v>1882</v>
      </c>
      <c r="D1774">
        <v>553.04</v>
      </c>
      <c r="E1774">
        <v>2017</v>
      </c>
      <c r="F1774">
        <v>553.04</v>
      </c>
      <c r="G1774">
        <v>553.04</v>
      </c>
      <c r="H1774" s="3">
        <f t="shared" si="1107"/>
        <v>0</v>
      </c>
      <c r="I1774">
        <v>95027</v>
      </c>
      <c r="J1774" t="s">
        <v>2736</v>
      </c>
      <c r="K1774" t="s">
        <v>2738</v>
      </c>
      <c r="L1774">
        <v>32034</v>
      </c>
      <c r="M1774" t="s">
        <v>4056</v>
      </c>
      <c r="N1774" t="s">
        <v>4761</v>
      </c>
      <c r="O1774">
        <v>-81.523815289688002</v>
      </c>
      <c r="P1774">
        <v>30.5753585628179</v>
      </c>
      <c r="Q1774" t="s">
        <v>6042</v>
      </c>
      <c r="R1774">
        <v>2</v>
      </c>
      <c r="S1774" t="s">
        <v>6535</v>
      </c>
      <c r="T1774">
        <v>1006</v>
      </c>
      <c r="U1774" t="s">
        <v>6578</v>
      </c>
      <c r="V1774">
        <v>2017</v>
      </c>
      <c r="W1774">
        <v>30298</v>
      </c>
      <c r="X1774">
        <v>2017</v>
      </c>
      <c r="Y1774">
        <v>33801</v>
      </c>
      <c r="Z1774">
        <v>481.78</v>
      </c>
      <c r="AA1774" s="3">
        <f t="shared" si="1108"/>
        <v>0.87114856068277158</v>
      </c>
      <c r="AB1774" t="s">
        <v>6616</v>
      </c>
      <c r="AC1774" t="s">
        <v>6616</v>
      </c>
      <c r="AD1774" t="s">
        <v>6616</v>
      </c>
      <c r="AE1774" t="s">
        <v>6616</v>
      </c>
      <c r="AG1774" t="s">
        <v>6616</v>
      </c>
      <c r="AH1774" t="s">
        <v>6616</v>
      </c>
      <c r="AI1774" t="s">
        <v>6618</v>
      </c>
      <c r="AJ1774" t="s">
        <v>6618</v>
      </c>
      <c r="AK1774" t="s">
        <v>6618</v>
      </c>
      <c r="AL1774" t="s">
        <v>6618</v>
      </c>
      <c r="AM1774" t="s">
        <v>6618</v>
      </c>
      <c r="AN1774" t="s">
        <v>6618</v>
      </c>
      <c r="AO1774">
        <v>0</v>
      </c>
      <c r="AP1774" s="3" t="str">
        <f t="shared" si="1109"/>
        <v>No</v>
      </c>
      <c r="AQ1774" s="3" t="str">
        <f t="shared" si="1110"/>
        <v>No</v>
      </c>
      <c r="AR1774" s="3" t="str">
        <f t="shared" si="1111"/>
        <v>No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 t="s">
        <v>6634</v>
      </c>
      <c r="AZ1774" t="s">
        <v>6638</v>
      </c>
      <c r="BA1774">
        <v>1</v>
      </c>
      <c r="BB1774" t="s">
        <v>6616</v>
      </c>
      <c r="BC1774" t="s">
        <v>6616</v>
      </c>
      <c r="BD1774" s="4" t="str">
        <f t="shared" si="1112"/>
        <v>No</v>
      </c>
      <c r="BE1774" t="s">
        <v>6640</v>
      </c>
      <c r="BF1774" s="3" t="str">
        <f t="shared" si="1113"/>
        <v>No</v>
      </c>
      <c r="BG1774" t="s">
        <v>6645</v>
      </c>
      <c r="BH1774" s="3" t="str">
        <f t="shared" si="1114"/>
        <v>95027 PETUNIA CT</v>
      </c>
      <c r="BI1774" s="3" t="str">
        <f t="shared" si="1115"/>
        <v>Fernandina Beach</v>
      </c>
      <c r="BJ1774" s="3" t="str">
        <f t="shared" si="1116"/>
        <v>Florida</v>
      </c>
      <c r="BK1774" s="3">
        <f t="shared" si="1117"/>
        <v>32034</v>
      </c>
      <c r="BL1774" s="3" t="str">
        <f t="shared" si="1118"/>
        <v>95027 PETUNIA CT FERNANDINA BEACH FL 32034</v>
      </c>
      <c r="BM1774" s="3" t="str">
        <f t="shared" si="1119"/>
        <v/>
      </c>
      <c r="BN1774" s="3" t="str">
        <f t="shared" si="1120"/>
        <v>Pass</v>
      </c>
      <c r="BO1774" s="3" t="str">
        <f t="shared" si="1121"/>
        <v>No</v>
      </c>
      <c r="BP1774" s="3" t="str">
        <f t="shared" si="1122"/>
        <v>FV&lt;$10K</v>
      </c>
      <c r="BQ1774" t="s">
        <v>6650</v>
      </c>
      <c r="BR1774" s="3" t="str">
        <f t="shared" si="1123"/>
        <v>No, &lt; $20K Lien</v>
      </c>
      <c r="BS1774" s="3" t="str">
        <f t="shared" si="1124"/>
        <v>No, Lien &lt; $20K</v>
      </c>
      <c r="BT1774" t="s">
        <v>6650</v>
      </c>
      <c r="BU1774" s="3" t="str">
        <f t="shared" si="1125"/>
        <v>No</v>
      </c>
      <c r="BV1774" s="3" t="str">
        <f t="shared" si="1126"/>
        <v>No</v>
      </c>
      <c r="BW1774" s="3">
        <f t="shared" si="1127"/>
        <v>1</v>
      </c>
      <c r="BX1774" s="3" t="str">
        <f t="shared" si="1128"/>
        <v>No</v>
      </c>
      <c r="BY1774" s="3">
        <f t="shared" si="1129"/>
        <v>30298</v>
      </c>
      <c r="BZ1774">
        <v>1</v>
      </c>
      <c r="CA1774" s="3">
        <f t="shared" si="1130"/>
        <v>30298</v>
      </c>
      <c r="CC1774" s="3">
        <f t="shared" si="1131"/>
        <v>0</v>
      </c>
      <c r="CD1774" s="3">
        <f t="shared" si="1132"/>
        <v>0</v>
      </c>
      <c r="CE1774" s="3" t="str">
        <f t="shared" si="1133"/>
        <v/>
      </c>
      <c r="CF1774" s="3" t="e">
        <f>HLOOKUP(CE1774,'Valuation Data'!$D$2:$K$5,4,FALSE)</f>
        <v>#N/A</v>
      </c>
      <c r="CG1774" s="3">
        <f t="shared" si="1134"/>
        <v>30298</v>
      </c>
      <c r="CH1774" s="3" t="str">
        <f t="shared" si="1135"/>
        <v>No</v>
      </c>
      <c r="CI1774" s="3" t="str">
        <f>VLOOKUP(R1774,'Use Codes &amp; County Type'!A:D,4,FALSE)</f>
        <v>R</v>
      </c>
      <c r="CJ1774" s="3" t="str">
        <f t="shared" si="1136"/>
        <v>No</v>
      </c>
      <c r="CK1774" s="3" t="str">
        <f t="shared" si="1137"/>
        <v>No</v>
      </c>
      <c r="CL1774" s="3">
        <f t="shared" si="1138"/>
        <v>0.35</v>
      </c>
      <c r="CM1774" s="3">
        <f t="shared" si="1139"/>
        <v>10604.3</v>
      </c>
      <c r="CN1774" s="3">
        <f t="shared" si="1140"/>
        <v>2765.2</v>
      </c>
      <c r="CO1774" s="3">
        <f t="shared" si="1141"/>
        <v>7839.0999999999995</v>
      </c>
      <c r="CP1774" s="3">
        <f t="shared" si="1142"/>
        <v>9.1266750280546566E-2</v>
      </c>
      <c r="CR1774" s="3" t="str">
        <f t="shared" si="1143"/>
        <v>No</v>
      </c>
      <c r="CV1774" s="3" t="str">
        <f t="shared" si="1144"/>
        <v>*Bid</v>
      </c>
      <c r="CW1774" s="3">
        <f t="shared" si="1145"/>
        <v>1773</v>
      </c>
      <c r="CX1774" s="3">
        <f t="shared" si="1146"/>
        <v>553.04</v>
      </c>
      <c r="CY1774" s="3" t="str">
        <f t="shared" si="1147"/>
        <v>Ok</v>
      </c>
      <c r="CZ1774">
        <v>0</v>
      </c>
      <c r="DA1774">
        <v>0</v>
      </c>
    </row>
    <row r="1775" spans="1:105" x14ac:dyDescent="0.25">
      <c r="A1775">
        <v>1774</v>
      </c>
      <c r="B1775" t="s">
        <v>3</v>
      </c>
      <c r="C1775" t="s">
        <v>1883</v>
      </c>
      <c r="D1775">
        <v>1135.3800000000001</v>
      </c>
      <c r="E1775">
        <v>2017</v>
      </c>
      <c r="F1775">
        <v>1135.3800000000001</v>
      </c>
      <c r="G1775">
        <v>1135.3800000000001</v>
      </c>
      <c r="H1775" s="3">
        <f t="shared" si="1107"/>
        <v>0</v>
      </c>
      <c r="I1775">
        <v>95003</v>
      </c>
      <c r="J1775" t="s">
        <v>2736</v>
      </c>
      <c r="K1775" t="s">
        <v>2738</v>
      </c>
      <c r="L1775">
        <v>32034</v>
      </c>
      <c r="M1775" t="s">
        <v>4057</v>
      </c>
      <c r="N1775" t="s">
        <v>4761</v>
      </c>
      <c r="O1775">
        <v>-81.523862498746198</v>
      </c>
      <c r="P1775">
        <v>30.574910076761199</v>
      </c>
      <c r="Q1775" t="s">
        <v>6042</v>
      </c>
      <c r="R1775">
        <v>2</v>
      </c>
      <c r="S1775" t="s">
        <v>6535</v>
      </c>
      <c r="T1775">
        <v>1006</v>
      </c>
      <c r="U1775" t="s">
        <v>6578</v>
      </c>
      <c r="V1775">
        <v>2017</v>
      </c>
      <c r="W1775">
        <v>58554</v>
      </c>
      <c r="X1775">
        <v>2017</v>
      </c>
      <c r="Y1775">
        <v>78833</v>
      </c>
      <c r="Z1775">
        <v>1020.23</v>
      </c>
      <c r="AA1775" s="3">
        <f t="shared" si="1108"/>
        <v>0.8985802110306681</v>
      </c>
      <c r="AB1775" t="s">
        <v>6616</v>
      </c>
      <c r="AC1775" t="s">
        <v>6616</v>
      </c>
      <c r="AD1775" t="s">
        <v>6616</v>
      </c>
      <c r="AE1775" t="s">
        <v>6616</v>
      </c>
      <c r="AF1775" t="s">
        <v>6616</v>
      </c>
      <c r="AG1775" t="s">
        <v>6616</v>
      </c>
      <c r="AH1775" t="s">
        <v>6616</v>
      </c>
      <c r="AI1775" t="s">
        <v>6618</v>
      </c>
      <c r="AJ1775" t="s">
        <v>6618</v>
      </c>
      <c r="AK1775" t="s">
        <v>6618</v>
      </c>
      <c r="AL1775" t="s">
        <v>6618</v>
      </c>
      <c r="AM1775" t="s">
        <v>6618</v>
      </c>
      <c r="AN1775" t="s">
        <v>6618</v>
      </c>
      <c r="AO1775" t="s">
        <v>6618</v>
      </c>
      <c r="AP1775" s="3" t="str">
        <f t="shared" si="1109"/>
        <v>No</v>
      </c>
      <c r="AQ1775" s="3" t="str">
        <f t="shared" si="1110"/>
        <v>No</v>
      </c>
      <c r="AR1775" s="3" t="str">
        <f t="shared" si="1111"/>
        <v>No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 t="s">
        <v>6634</v>
      </c>
      <c r="AZ1775" t="s">
        <v>6638</v>
      </c>
      <c r="BA1775">
        <v>0</v>
      </c>
      <c r="BB1775" t="s">
        <v>6616</v>
      </c>
      <c r="BC1775" t="s">
        <v>6616</v>
      </c>
      <c r="BD1775" s="4" t="str">
        <f t="shared" si="1112"/>
        <v>No</v>
      </c>
      <c r="BE1775" t="s">
        <v>6640</v>
      </c>
      <c r="BF1775" s="3" t="str">
        <f t="shared" si="1113"/>
        <v>No</v>
      </c>
      <c r="BG1775" t="s">
        <v>6645</v>
      </c>
      <c r="BH1775" s="3" t="str">
        <f t="shared" si="1114"/>
        <v>95003 PETUNIA CT</v>
      </c>
      <c r="BI1775" s="3" t="str">
        <f t="shared" si="1115"/>
        <v>Fernandina Beach</v>
      </c>
      <c r="BJ1775" s="3" t="str">
        <f t="shared" si="1116"/>
        <v>Florida</v>
      </c>
      <c r="BK1775" s="3">
        <f t="shared" si="1117"/>
        <v>32034</v>
      </c>
      <c r="BL1775" s="3" t="str">
        <f t="shared" si="1118"/>
        <v>95003 PETUNIA CT FERNANDINA BEACH FL 32034</v>
      </c>
      <c r="BM1775" s="3" t="str">
        <f t="shared" si="1119"/>
        <v/>
      </c>
      <c r="BN1775" s="3" t="str">
        <f t="shared" si="1120"/>
        <v>Pass</v>
      </c>
      <c r="BO1775" s="3" t="str">
        <f t="shared" si="1121"/>
        <v>No</v>
      </c>
      <c r="BP1775" s="3" t="str">
        <f t="shared" si="1122"/>
        <v>FV&lt;$10K</v>
      </c>
      <c r="BQ1775" t="s">
        <v>6650</v>
      </c>
      <c r="BR1775" s="3" t="str">
        <f t="shared" si="1123"/>
        <v>No, &lt; $20K Lien</v>
      </c>
      <c r="BS1775" s="3" t="str">
        <f t="shared" si="1124"/>
        <v>No, Lien &lt; $20K</v>
      </c>
      <c r="BT1775" t="s">
        <v>6650</v>
      </c>
      <c r="BU1775" s="3" t="str">
        <f t="shared" si="1125"/>
        <v>No</v>
      </c>
      <c r="BV1775" s="3" t="str">
        <f t="shared" si="1126"/>
        <v>No</v>
      </c>
      <c r="BW1775" s="3">
        <f t="shared" si="1127"/>
        <v>0</v>
      </c>
      <c r="BX1775" s="3" t="str">
        <f t="shared" si="1128"/>
        <v>No</v>
      </c>
      <c r="BY1775" s="3">
        <f t="shared" si="1129"/>
        <v>58554</v>
      </c>
      <c r="BZ1775">
        <v>1</v>
      </c>
      <c r="CA1775" s="3">
        <f t="shared" si="1130"/>
        <v>58554</v>
      </c>
      <c r="CC1775" s="3">
        <f t="shared" si="1131"/>
        <v>0</v>
      </c>
      <c r="CD1775" s="3">
        <f t="shared" si="1132"/>
        <v>0</v>
      </c>
      <c r="CE1775" s="3" t="str">
        <f t="shared" si="1133"/>
        <v/>
      </c>
      <c r="CF1775" s="3" t="e">
        <f>HLOOKUP(CE1775,'Valuation Data'!$D$2:$K$5,4,FALSE)</f>
        <v>#N/A</v>
      </c>
      <c r="CG1775" s="3">
        <f t="shared" si="1134"/>
        <v>58554</v>
      </c>
      <c r="CH1775" s="3" t="str">
        <f t="shared" si="1135"/>
        <v>No</v>
      </c>
      <c r="CI1775" s="3" t="str">
        <f>VLOOKUP(R1775,'Use Codes &amp; County Type'!A:D,4,FALSE)</f>
        <v>R</v>
      </c>
      <c r="CJ1775" s="3" t="str">
        <f t="shared" si="1136"/>
        <v>No</v>
      </c>
      <c r="CK1775" s="3" t="str">
        <f t="shared" si="1137"/>
        <v>No</v>
      </c>
      <c r="CL1775" s="3">
        <f t="shared" si="1138"/>
        <v>0.35</v>
      </c>
      <c r="CM1775" s="3">
        <f t="shared" si="1139"/>
        <v>20493.899999999998</v>
      </c>
      <c r="CN1775" s="3">
        <f t="shared" si="1140"/>
        <v>4541.5200000000004</v>
      </c>
      <c r="CO1775" s="3">
        <f t="shared" si="1141"/>
        <v>15952.379999999997</v>
      </c>
      <c r="CP1775" s="3">
        <f t="shared" si="1142"/>
        <v>7.7561225535403219E-2</v>
      </c>
      <c r="CR1775" s="3" t="str">
        <f t="shared" si="1143"/>
        <v>No</v>
      </c>
      <c r="CV1775" s="3" t="str">
        <f t="shared" si="1144"/>
        <v>*Bid</v>
      </c>
      <c r="CW1775" s="3">
        <f t="shared" si="1145"/>
        <v>1774</v>
      </c>
      <c r="CX1775" s="3">
        <f t="shared" si="1146"/>
        <v>1135.3800000000001</v>
      </c>
      <c r="CY1775" s="3" t="str">
        <f t="shared" si="1147"/>
        <v>Ok</v>
      </c>
      <c r="CZ1775">
        <v>0</v>
      </c>
      <c r="DA1775">
        <v>0</v>
      </c>
    </row>
    <row r="1776" spans="1:105" x14ac:dyDescent="0.25">
      <c r="A1776">
        <v>1775</v>
      </c>
      <c r="B1776" t="s">
        <v>3</v>
      </c>
      <c r="C1776" t="s">
        <v>1884</v>
      </c>
      <c r="D1776">
        <v>579.66</v>
      </c>
      <c r="E1776">
        <v>2017</v>
      </c>
      <c r="F1776">
        <v>579.66</v>
      </c>
      <c r="G1776">
        <v>579.66</v>
      </c>
      <c r="H1776" s="3">
        <f t="shared" si="1107"/>
        <v>0</v>
      </c>
      <c r="I1776">
        <v>95184</v>
      </c>
      <c r="J1776" t="s">
        <v>2736</v>
      </c>
      <c r="K1776" t="s">
        <v>2738</v>
      </c>
      <c r="L1776">
        <v>32034</v>
      </c>
      <c r="M1776" t="s">
        <v>4058</v>
      </c>
      <c r="N1776" t="s">
        <v>4761</v>
      </c>
      <c r="O1776">
        <v>-81.520140662062204</v>
      </c>
      <c r="P1776">
        <v>30.576831571304499</v>
      </c>
      <c r="Q1776" t="s">
        <v>6043</v>
      </c>
      <c r="R1776">
        <v>2</v>
      </c>
      <c r="S1776" t="s">
        <v>6535</v>
      </c>
      <c r="T1776">
        <v>1006</v>
      </c>
      <c r="U1776" t="s">
        <v>6578</v>
      </c>
      <c r="V1776">
        <v>2017</v>
      </c>
      <c r="W1776">
        <v>69386</v>
      </c>
      <c r="X1776">
        <v>2017</v>
      </c>
      <c r="Y1776">
        <v>90122</v>
      </c>
      <c r="Z1776">
        <v>506.39</v>
      </c>
      <c r="AA1776" s="3">
        <f t="shared" si="1108"/>
        <v>0.87359831625435602</v>
      </c>
      <c r="AC1776" t="s">
        <v>6616</v>
      </c>
      <c r="AE1776" t="s">
        <v>6616</v>
      </c>
      <c r="AF1776" t="s">
        <v>6616</v>
      </c>
      <c r="AG1776" t="s">
        <v>6616</v>
      </c>
      <c r="AH1776" t="s">
        <v>6616</v>
      </c>
      <c r="AI1776" t="s">
        <v>6618</v>
      </c>
      <c r="AJ1776" t="s">
        <v>6618</v>
      </c>
      <c r="AK1776" t="s">
        <v>6618</v>
      </c>
      <c r="AL1776" t="s">
        <v>6618</v>
      </c>
      <c r="AM1776" t="s">
        <v>6618</v>
      </c>
      <c r="AN1776" t="s">
        <v>6618</v>
      </c>
      <c r="AO1776" t="s">
        <v>6618</v>
      </c>
      <c r="AP1776" s="3" t="str">
        <f t="shared" si="1109"/>
        <v>No</v>
      </c>
      <c r="AQ1776" s="3" t="str">
        <f t="shared" si="1110"/>
        <v>No</v>
      </c>
      <c r="AR1776" s="3" t="str">
        <f t="shared" si="1111"/>
        <v>No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5</v>
      </c>
      <c r="AY1776" t="s">
        <v>6636</v>
      </c>
      <c r="AZ1776" t="s">
        <v>6638</v>
      </c>
      <c r="BA1776">
        <v>0</v>
      </c>
      <c r="BB1776" t="s">
        <v>6617</v>
      </c>
      <c r="BC1776" t="s">
        <v>6616</v>
      </c>
      <c r="BD1776" s="4" t="str">
        <f t="shared" si="1112"/>
        <v>No</v>
      </c>
      <c r="BE1776" t="s">
        <v>6640</v>
      </c>
      <c r="BF1776" s="3" t="str">
        <f t="shared" si="1113"/>
        <v>No</v>
      </c>
      <c r="BG1776" t="s">
        <v>6645</v>
      </c>
      <c r="BH1776" s="3" t="str">
        <f t="shared" si="1114"/>
        <v>95184 BIG OAK AVE</v>
      </c>
      <c r="BI1776" s="3" t="str">
        <f t="shared" si="1115"/>
        <v>Fernandina Beach</v>
      </c>
      <c r="BJ1776" s="3" t="str">
        <f t="shared" si="1116"/>
        <v>Florida</v>
      </c>
      <c r="BK1776" s="3">
        <f t="shared" si="1117"/>
        <v>32034</v>
      </c>
      <c r="BL1776" s="3" t="str">
        <f t="shared" si="1118"/>
        <v>95184 BIG OAK AVE FERNANDINA BEACH FL 32034</v>
      </c>
      <c r="BM1776" s="3" t="str">
        <f t="shared" si="1119"/>
        <v/>
      </c>
      <c r="BN1776" s="3" t="str">
        <f t="shared" si="1120"/>
        <v>Pass</v>
      </c>
      <c r="BO1776" s="3" t="str">
        <f t="shared" si="1121"/>
        <v>No</v>
      </c>
      <c r="BP1776" s="3" t="str">
        <f t="shared" si="1122"/>
        <v>FV&lt;$10K</v>
      </c>
      <c r="BQ1776" t="s">
        <v>6650</v>
      </c>
      <c r="BR1776" s="3" t="str">
        <f t="shared" si="1123"/>
        <v>No, &lt; $20K Lien</v>
      </c>
      <c r="BS1776" s="3" t="str">
        <f t="shared" si="1124"/>
        <v>No, Lien &lt; $20K</v>
      </c>
      <c r="BT1776" t="s">
        <v>6650</v>
      </c>
      <c r="BU1776" s="3" t="str">
        <f t="shared" si="1125"/>
        <v>No</v>
      </c>
      <c r="BV1776" s="3" t="str">
        <f t="shared" si="1126"/>
        <v>No</v>
      </c>
      <c r="BW1776" s="3">
        <f t="shared" si="1127"/>
        <v>0</v>
      </c>
      <c r="BX1776" s="3" t="str">
        <f t="shared" si="1128"/>
        <v>No</v>
      </c>
      <c r="BY1776" s="3">
        <f t="shared" si="1129"/>
        <v>69386</v>
      </c>
      <c r="BZ1776">
        <v>1</v>
      </c>
      <c r="CA1776" s="3">
        <f t="shared" si="1130"/>
        <v>69386</v>
      </c>
      <c r="CC1776" s="3">
        <f t="shared" si="1131"/>
        <v>0</v>
      </c>
      <c r="CD1776" s="3">
        <f t="shared" si="1132"/>
        <v>0</v>
      </c>
      <c r="CE1776" s="3" t="str">
        <f t="shared" si="1133"/>
        <v/>
      </c>
      <c r="CF1776" s="3" t="e">
        <f>HLOOKUP(CE1776,'Valuation Data'!$D$2:$K$5,4,FALSE)</f>
        <v>#N/A</v>
      </c>
      <c r="CG1776" s="3">
        <f t="shared" si="1134"/>
        <v>69386</v>
      </c>
      <c r="CH1776" s="3" t="str">
        <f t="shared" si="1135"/>
        <v>No</v>
      </c>
      <c r="CI1776" s="3" t="str">
        <f>VLOOKUP(R1776,'Use Codes &amp; County Type'!A:D,4,FALSE)</f>
        <v>R</v>
      </c>
      <c r="CJ1776" s="3" t="str">
        <f t="shared" si="1136"/>
        <v>No</v>
      </c>
      <c r="CK1776" s="3" t="str">
        <f t="shared" si="1137"/>
        <v>Yes</v>
      </c>
      <c r="CL1776" s="3">
        <f t="shared" si="1138"/>
        <v>0.67</v>
      </c>
      <c r="CM1776" s="3">
        <f t="shared" si="1139"/>
        <v>46488.62</v>
      </c>
      <c r="CN1776" s="3">
        <f t="shared" si="1140"/>
        <v>2318.64</v>
      </c>
      <c r="CO1776" s="3">
        <f t="shared" si="1141"/>
        <v>44169.98</v>
      </c>
      <c r="CP1776" s="3">
        <f t="shared" si="1142"/>
        <v>3.3416539359524974E-2</v>
      </c>
      <c r="CR1776" s="3" t="str">
        <f t="shared" si="1143"/>
        <v>No</v>
      </c>
      <c r="CV1776" s="3" t="str">
        <f t="shared" si="1144"/>
        <v>*Bid</v>
      </c>
      <c r="CW1776" s="3">
        <f t="shared" si="1145"/>
        <v>1775</v>
      </c>
      <c r="CX1776" s="3">
        <f t="shared" si="1146"/>
        <v>579.66</v>
      </c>
      <c r="CY1776" s="3" t="str">
        <f t="shared" si="1147"/>
        <v>Ok</v>
      </c>
      <c r="CZ1776">
        <v>0</v>
      </c>
      <c r="DA1776">
        <v>0</v>
      </c>
    </row>
    <row r="1777" spans="1:105" x14ac:dyDescent="0.25">
      <c r="A1777">
        <v>1776</v>
      </c>
      <c r="B1777" t="s">
        <v>3</v>
      </c>
      <c r="C1777" t="s">
        <v>1885</v>
      </c>
      <c r="D1777">
        <v>696.42</v>
      </c>
      <c r="E1777">
        <v>2017</v>
      </c>
      <c r="F1777">
        <v>696.42</v>
      </c>
      <c r="G1777">
        <v>696.42</v>
      </c>
      <c r="H1777" s="3">
        <f t="shared" si="1107"/>
        <v>0</v>
      </c>
      <c r="I1777">
        <v>95024</v>
      </c>
      <c r="J1777" t="s">
        <v>2736</v>
      </c>
      <c r="K1777" t="s">
        <v>2738</v>
      </c>
      <c r="L1777">
        <v>32034</v>
      </c>
      <c r="M1777" t="s">
        <v>4059</v>
      </c>
      <c r="N1777" t="s">
        <v>4761</v>
      </c>
      <c r="O1777">
        <v>-81.5177160082863</v>
      </c>
      <c r="P1777">
        <v>30.571207512767501</v>
      </c>
      <c r="Q1777" t="s">
        <v>6044</v>
      </c>
      <c r="R1777">
        <v>0</v>
      </c>
      <c r="S1777" t="s">
        <v>6538</v>
      </c>
      <c r="T1777">
        <v>8001</v>
      </c>
      <c r="U1777" t="s">
        <v>6581</v>
      </c>
      <c r="V1777">
        <v>2017</v>
      </c>
      <c r="W1777">
        <v>38326</v>
      </c>
      <c r="X1777">
        <v>2017</v>
      </c>
      <c r="Y1777">
        <v>43499</v>
      </c>
      <c r="Z1777">
        <v>614.35</v>
      </c>
      <c r="AA1777" s="3">
        <f t="shared" si="1108"/>
        <v>0.88215444702909174</v>
      </c>
      <c r="AB1777" t="s">
        <v>6616</v>
      </c>
      <c r="AC1777" t="s">
        <v>6616</v>
      </c>
      <c r="AD1777" t="s">
        <v>6616</v>
      </c>
      <c r="AE1777" t="s">
        <v>6616</v>
      </c>
      <c r="AI1777" t="s">
        <v>6618</v>
      </c>
      <c r="AJ1777" t="s">
        <v>6618</v>
      </c>
      <c r="AK1777" t="s">
        <v>6618</v>
      </c>
      <c r="AL1777" t="s">
        <v>6618</v>
      </c>
      <c r="AM1777" t="s">
        <v>6618</v>
      </c>
      <c r="AN1777">
        <v>0</v>
      </c>
      <c r="AO1777">
        <v>0</v>
      </c>
      <c r="AP1777" s="3" t="str">
        <f t="shared" si="1109"/>
        <v>No</v>
      </c>
      <c r="AQ1777" s="3" t="str">
        <f t="shared" si="1110"/>
        <v>No</v>
      </c>
      <c r="AR1777" s="3" t="str">
        <f t="shared" si="1111"/>
        <v>No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 t="s">
        <v>6634</v>
      </c>
      <c r="AZ1777" t="s">
        <v>6638</v>
      </c>
      <c r="BA1777">
        <v>1</v>
      </c>
      <c r="BB1777" t="s">
        <v>6616</v>
      </c>
      <c r="BC1777" t="s">
        <v>6616</v>
      </c>
      <c r="BD1777" s="4" t="str">
        <f t="shared" si="1112"/>
        <v>No</v>
      </c>
      <c r="BE1777" t="s">
        <v>6640</v>
      </c>
      <c r="BF1777" s="3" t="str">
        <f t="shared" si="1113"/>
        <v>No</v>
      </c>
      <c r="BG1777" t="s">
        <v>6645</v>
      </c>
      <c r="BH1777" s="3" t="str">
        <f t="shared" si="1114"/>
        <v>95024 DENISE ST</v>
      </c>
      <c r="BI1777" s="3" t="str">
        <f t="shared" si="1115"/>
        <v>Fernandina Beach</v>
      </c>
      <c r="BJ1777" s="3" t="str">
        <f t="shared" si="1116"/>
        <v>Florida</v>
      </c>
      <c r="BK1777" s="3">
        <f t="shared" si="1117"/>
        <v>32034</v>
      </c>
      <c r="BL1777" s="3" t="str">
        <f t="shared" si="1118"/>
        <v>95024 DENISE ST FERNANDINA BEACH FL 32034</v>
      </c>
      <c r="BM1777" s="3" t="str">
        <f t="shared" si="1119"/>
        <v/>
      </c>
      <c r="BN1777" s="3" t="str">
        <f t="shared" si="1120"/>
        <v>Pass</v>
      </c>
      <c r="BO1777" s="3" t="str">
        <f t="shared" si="1121"/>
        <v>No</v>
      </c>
      <c r="BP1777" s="3" t="str">
        <f t="shared" si="1122"/>
        <v>FV&lt;$10K</v>
      </c>
      <c r="BQ1777" t="s">
        <v>6650</v>
      </c>
      <c r="BR1777" s="3" t="str">
        <f t="shared" si="1123"/>
        <v>No, &lt; $20K Lien</v>
      </c>
      <c r="BS1777" s="3" t="str">
        <f t="shared" si="1124"/>
        <v>No, Lien &lt; $20K</v>
      </c>
      <c r="BT1777" t="s">
        <v>6650</v>
      </c>
      <c r="BU1777" s="3" t="str">
        <f t="shared" si="1125"/>
        <v>No</v>
      </c>
      <c r="BV1777" s="3" t="str">
        <f t="shared" si="1126"/>
        <v>No</v>
      </c>
      <c r="BW1777" s="3">
        <f t="shared" si="1127"/>
        <v>1</v>
      </c>
      <c r="BX1777" s="3" t="str">
        <f t="shared" si="1128"/>
        <v>No</v>
      </c>
      <c r="BY1777" s="3">
        <f t="shared" si="1129"/>
        <v>38326</v>
      </c>
      <c r="BZ1777">
        <v>1</v>
      </c>
      <c r="CA1777" s="3">
        <f t="shared" si="1130"/>
        <v>38326</v>
      </c>
      <c r="CC1777" s="3">
        <f t="shared" si="1131"/>
        <v>0</v>
      </c>
      <c r="CD1777" s="3">
        <f t="shared" si="1132"/>
        <v>0</v>
      </c>
      <c r="CE1777" s="3" t="str">
        <f t="shared" si="1133"/>
        <v/>
      </c>
      <c r="CF1777" s="3" t="e">
        <f>HLOOKUP(CE1777,'Valuation Data'!$D$2:$K$5,4,FALSE)</f>
        <v>#N/A</v>
      </c>
      <c r="CG1777" s="3">
        <f t="shared" si="1134"/>
        <v>38326</v>
      </c>
      <c r="CH1777" s="3" t="str">
        <f t="shared" si="1135"/>
        <v>No</v>
      </c>
      <c r="CI1777" s="3" t="str">
        <f>VLOOKUP(R1777,'Use Codes &amp; County Type'!A:D,4,FALSE)</f>
        <v>V</v>
      </c>
      <c r="CJ1777" s="3" t="str">
        <f t="shared" si="1136"/>
        <v>Yes</v>
      </c>
      <c r="CK1777" s="3" t="str">
        <f t="shared" si="1137"/>
        <v>No</v>
      </c>
      <c r="CL1777" s="3">
        <f t="shared" si="1138"/>
        <v>0</v>
      </c>
      <c r="CM1777" s="3">
        <f t="shared" si="1139"/>
        <v>0</v>
      </c>
      <c r="CN1777" s="3">
        <f t="shared" si="1140"/>
        <v>3482.1</v>
      </c>
      <c r="CO1777" s="3">
        <f t="shared" si="1141"/>
        <v>-3482.1</v>
      </c>
      <c r="CP1777" s="3">
        <f t="shared" si="1142"/>
        <v>9.0854772217293739E-2</v>
      </c>
      <c r="CR1777" s="3" t="str">
        <f t="shared" si="1143"/>
        <v>No</v>
      </c>
      <c r="CV1777" s="3" t="str">
        <f t="shared" si="1144"/>
        <v>Vacant, No Sales Data</v>
      </c>
      <c r="CW1777" s="3">
        <f t="shared" si="1145"/>
        <v>1776</v>
      </c>
      <c r="CX1777" s="3">
        <f t="shared" si="1146"/>
        <v>696.42</v>
      </c>
      <c r="CY1777" s="3" t="str">
        <f t="shared" si="1147"/>
        <v>Ok</v>
      </c>
      <c r="CZ1777">
        <v>0</v>
      </c>
      <c r="DA1777">
        <v>0</v>
      </c>
    </row>
    <row r="1778" spans="1:105" x14ac:dyDescent="0.25">
      <c r="A1778">
        <v>1777</v>
      </c>
      <c r="B1778" t="s">
        <v>3</v>
      </c>
      <c r="C1778" t="s">
        <v>1886</v>
      </c>
      <c r="D1778">
        <v>51.07</v>
      </c>
      <c r="E1778">
        <v>2017</v>
      </c>
      <c r="F1778" t="e">
        <f>NA()</f>
        <v>#N/A</v>
      </c>
      <c r="G1778" t="e">
        <f>NA()</f>
        <v>#N/A</v>
      </c>
      <c r="H1778" s="3" t="e">
        <f t="shared" si="1107"/>
        <v>#N/A</v>
      </c>
      <c r="I1778" t="e">
        <f>NA()</f>
        <v>#N/A</v>
      </c>
      <c r="J1778" t="e">
        <f>NA()</f>
        <v>#N/A</v>
      </c>
      <c r="K1778" t="e">
        <f>NA()</f>
        <v>#N/A</v>
      </c>
      <c r="L1778" t="e">
        <f>NA()</f>
        <v>#N/A</v>
      </c>
      <c r="M1778" t="e">
        <f>NA()</f>
        <v>#N/A</v>
      </c>
      <c r="N1778" t="e">
        <f>NA()</f>
        <v>#N/A</v>
      </c>
      <c r="O1778" t="e">
        <f>NA()</f>
        <v>#N/A</v>
      </c>
      <c r="P1778" t="e">
        <f>NA()</f>
        <v>#N/A</v>
      </c>
      <c r="Q1778" t="e">
        <f>NA()</f>
        <v>#N/A</v>
      </c>
      <c r="R1778">
        <v>2</v>
      </c>
      <c r="S1778" t="s">
        <v>6535</v>
      </c>
      <c r="T1778" t="e">
        <f>NA()</f>
        <v>#N/A</v>
      </c>
      <c r="U1778" t="e">
        <f>NA()</f>
        <v>#N/A</v>
      </c>
      <c r="V1778">
        <v>2017</v>
      </c>
      <c r="W1778">
        <v>27555</v>
      </c>
      <c r="X1778" t="e">
        <f>NA()</f>
        <v>#N/A</v>
      </c>
      <c r="Y1778" t="e">
        <f>NA()</f>
        <v>#N/A</v>
      </c>
      <c r="Z1778" t="e">
        <f>NA()</f>
        <v>#N/A</v>
      </c>
      <c r="AA1778" s="3">
        <f t="shared" si="1108"/>
        <v>0</v>
      </c>
      <c r="AI1778" t="e">
        <f>NA()</f>
        <v>#N/A</v>
      </c>
      <c r="AJ1778" t="e">
        <f>NA()</f>
        <v>#N/A</v>
      </c>
      <c r="AK1778" t="e">
        <f>NA()</f>
        <v>#N/A</v>
      </c>
      <c r="AL1778" t="e">
        <f>NA()</f>
        <v>#N/A</v>
      </c>
      <c r="AM1778" t="e">
        <f>NA()</f>
        <v>#N/A</v>
      </c>
      <c r="AN1778" t="e">
        <f>NA()</f>
        <v>#N/A</v>
      </c>
      <c r="AO1778" t="e">
        <f>NA()</f>
        <v>#N/A</v>
      </c>
      <c r="AP1778" s="3" t="str">
        <f t="shared" si="1109"/>
        <v>No</v>
      </c>
      <c r="AQ1778" s="3" t="str">
        <f t="shared" si="1110"/>
        <v>No</v>
      </c>
      <c r="AR1778" s="3" t="str">
        <f t="shared" si="1111"/>
        <v>No</v>
      </c>
      <c r="AS1778" t="e">
        <f>NA()</f>
        <v>#N/A</v>
      </c>
      <c r="AT1778" t="e">
        <f>NA()</f>
        <v>#N/A</v>
      </c>
      <c r="AU1778" t="e">
        <f>NA()</f>
        <v>#N/A</v>
      </c>
      <c r="AV1778" t="e">
        <f>NA()</f>
        <v>#N/A</v>
      </c>
      <c r="AW1778" t="e">
        <f>NA()</f>
        <v>#N/A</v>
      </c>
      <c r="AX1778" t="e">
        <f>NA()</f>
        <v>#N/A</v>
      </c>
      <c r="AY1778" t="e">
        <f>NA()</f>
        <v>#N/A</v>
      </c>
      <c r="AZ1778" t="e">
        <f>NA()</f>
        <v>#N/A</v>
      </c>
      <c r="BA1778">
        <v>0</v>
      </c>
      <c r="BB1778" t="s">
        <v>6617</v>
      </c>
      <c r="BC1778" t="e">
        <f>NA()</f>
        <v>#N/A</v>
      </c>
      <c r="BD1778" s="4" t="str">
        <f t="shared" si="1112"/>
        <v>No</v>
      </c>
      <c r="BE1778" t="e">
        <f>NA()</f>
        <v>#N/A</v>
      </c>
      <c r="BF1778" s="3" t="str">
        <f t="shared" si="1113"/>
        <v>No</v>
      </c>
      <c r="BG1778" t="e">
        <f>NA()</f>
        <v>#N/A</v>
      </c>
      <c r="BH1778" s="3" t="e">
        <f t="shared" si="1114"/>
        <v>#N/A</v>
      </c>
      <c r="BI1778" s="3" t="e">
        <f t="shared" si="1115"/>
        <v>#N/A</v>
      </c>
      <c r="BJ1778" s="3" t="e">
        <f t="shared" si="1116"/>
        <v>#N/A</v>
      </c>
      <c r="BK1778" s="3" t="e">
        <f t="shared" si="1117"/>
        <v>#N/A</v>
      </c>
      <c r="BL1778" s="3" t="e">
        <f t="shared" si="1118"/>
        <v>#N/A</v>
      </c>
      <c r="BM1778" s="3" t="e">
        <f t="shared" si="1119"/>
        <v>#N/A</v>
      </c>
      <c r="BN1778" s="3" t="str">
        <f t="shared" si="1120"/>
        <v>Lien&lt;$150</v>
      </c>
      <c r="BO1778" s="3" t="e">
        <f t="shared" si="1121"/>
        <v>#N/A</v>
      </c>
      <c r="BP1778" s="3" t="str">
        <f t="shared" si="1122"/>
        <v>FV&lt;$10K</v>
      </c>
      <c r="BQ1778" t="s">
        <v>6650</v>
      </c>
      <c r="BR1778" s="3" t="str">
        <f t="shared" si="1123"/>
        <v>No, &lt; $20K Lien</v>
      </c>
      <c r="BS1778" s="3" t="str">
        <f t="shared" si="1124"/>
        <v>No, Lien &lt; $20K</v>
      </c>
      <c r="BT1778" t="s">
        <v>6650</v>
      </c>
      <c r="BU1778" s="3" t="str">
        <f t="shared" si="1125"/>
        <v>No</v>
      </c>
      <c r="BV1778" s="3" t="str">
        <f t="shared" si="1126"/>
        <v>No</v>
      </c>
      <c r="BW1778" s="3">
        <f t="shared" si="1127"/>
        <v>0</v>
      </c>
      <c r="BX1778" s="3" t="str">
        <f t="shared" si="1128"/>
        <v>No</v>
      </c>
      <c r="BY1778" s="3">
        <f t="shared" si="1129"/>
        <v>27555</v>
      </c>
      <c r="BZ1778">
        <v>1</v>
      </c>
      <c r="CA1778" s="3">
        <f t="shared" si="1130"/>
        <v>27555</v>
      </c>
      <c r="CC1778" s="3" t="e">
        <f t="shared" si="1131"/>
        <v>#N/A</v>
      </c>
      <c r="CD1778" s="3" t="e">
        <f t="shared" si="1132"/>
        <v>#N/A</v>
      </c>
      <c r="CE1778" s="3" t="str">
        <f t="shared" si="1133"/>
        <v/>
      </c>
      <c r="CF1778" s="3" t="e">
        <f>HLOOKUP(CE1778,'Valuation Data'!$D$2:$K$5,4,FALSE)</f>
        <v>#N/A</v>
      </c>
      <c r="CG1778" s="3">
        <f t="shared" si="1134"/>
        <v>27555</v>
      </c>
      <c r="CH1778" s="3" t="str">
        <f t="shared" si="1135"/>
        <v>No</v>
      </c>
      <c r="CI1778" s="3" t="str">
        <f>VLOOKUP(R1778,'Use Codes &amp; County Type'!A:D,4,FALSE)</f>
        <v>R</v>
      </c>
      <c r="CJ1778" s="3" t="str">
        <f t="shared" si="1136"/>
        <v>No</v>
      </c>
      <c r="CK1778" s="3" t="str">
        <f t="shared" si="1137"/>
        <v>Yes</v>
      </c>
      <c r="CL1778" s="3">
        <f t="shared" si="1138"/>
        <v>0.67</v>
      </c>
      <c r="CM1778" s="3">
        <f t="shared" si="1139"/>
        <v>18461.850000000002</v>
      </c>
      <c r="CN1778" s="3" t="e">
        <f t="shared" si="1140"/>
        <v>#N/A</v>
      </c>
      <c r="CO1778" s="3" t="e">
        <f t="shared" si="1141"/>
        <v>#N/A</v>
      </c>
      <c r="CP1778" s="3" t="e">
        <f t="shared" si="1142"/>
        <v>#N/A</v>
      </c>
      <c r="CR1778" s="3" t="str">
        <f t="shared" si="1143"/>
        <v>No</v>
      </c>
      <c r="CV1778" s="3" t="str">
        <f t="shared" si="1144"/>
        <v>Lien&lt;$150</v>
      </c>
      <c r="CW1778" s="3">
        <f t="shared" si="1145"/>
        <v>1777</v>
      </c>
      <c r="CX1778" s="3">
        <f t="shared" si="1146"/>
        <v>51.07</v>
      </c>
      <c r="CY1778" s="3" t="str">
        <f t="shared" si="1147"/>
        <v>Ok</v>
      </c>
      <c r="CZ1778" t="e">
        <f>NA()</f>
        <v>#N/A</v>
      </c>
      <c r="DA1778" t="e">
        <f>NA()</f>
        <v>#N/A</v>
      </c>
    </row>
    <row r="1779" spans="1:105" x14ac:dyDescent="0.25">
      <c r="A1779">
        <v>1778</v>
      </c>
      <c r="B1779" t="s">
        <v>3</v>
      </c>
      <c r="C1779" t="s">
        <v>1887</v>
      </c>
      <c r="D1779">
        <v>912.07</v>
      </c>
      <c r="E1779">
        <v>2017</v>
      </c>
      <c r="F1779">
        <v>912.07</v>
      </c>
      <c r="G1779">
        <v>912.07</v>
      </c>
      <c r="H1779" s="3">
        <f t="shared" si="1107"/>
        <v>0</v>
      </c>
      <c r="I1779">
        <v>95177</v>
      </c>
      <c r="J1779" t="s">
        <v>2736</v>
      </c>
      <c r="K1779" t="s">
        <v>2738</v>
      </c>
      <c r="L1779">
        <v>32034</v>
      </c>
      <c r="M1779" t="s">
        <v>4060</v>
      </c>
      <c r="N1779" t="s">
        <v>4761</v>
      </c>
      <c r="O1779">
        <v>-81.521115555697406</v>
      </c>
      <c r="P1779">
        <v>30.569135191489998</v>
      </c>
      <c r="Q1779" t="s">
        <v>6045</v>
      </c>
      <c r="R1779">
        <v>1</v>
      </c>
      <c r="S1779" t="s">
        <v>6539</v>
      </c>
      <c r="T1779">
        <v>1001</v>
      </c>
      <c r="U1779" t="s">
        <v>6582</v>
      </c>
      <c r="V1779">
        <v>2017</v>
      </c>
      <c r="W1779">
        <v>92857</v>
      </c>
      <c r="X1779">
        <v>2017</v>
      </c>
      <c r="Y1779">
        <v>123355</v>
      </c>
      <c r="Z1779">
        <v>813.75</v>
      </c>
      <c r="AA1779" s="3">
        <f t="shared" si="1108"/>
        <v>0.89220125648250681</v>
      </c>
      <c r="AB1779" t="s">
        <v>6616</v>
      </c>
      <c r="AC1779" t="s">
        <v>6616</v>
      </c>
      <c r="AD1779" t="s">
        <v>6616</v>
      </c>
      <c r="AE1779" t="s">
        <v>6616</v>
      </c>
      <c r="AF1779" t="s">
        <v>6616</v>
      </c>
      <c r="AH1779" t="s">
        <v>6616</v>
      </c>
      <c r="AI1779" t="s">
        <v>6618</v>
      </c>
      <c r="AJ1779" t="s">
        <v>6618</v>
      </c>
      <c r="AK1779" t="s">
        <v>6618</v>
      </c>
      <c r="AL1779" t="s">
        <v>6618</v>
      </c>
      <c r="AM1779" t="s">
        <v>6618</v>
      </c>
      <c r="AN1779" t="s">
        <v>6618</v>
      </c>
      <c r="AO1779" t="s">
        <v>6618</v>
      </c>
      <c r="AP1779" s="3" t="str">
        <f t="shared" si="1109"/>
        <v>No</v>
      </c>
      <c r="AQ1779" s="3" t="str">
        <f t="shared" si="1110"/>
        <v>No</v>
      </c>
      <c r="AR1779" s="3" t="str">
        <f t="shared" si="1111"/>
        <v>No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 t="s">
        <v>6634</v>
      </c>
      <c r="AZ1779" t="s">
        <v>6639</v>
      </c>
      <c r="BA1779">
        <v>1</v>
      </c>
      <c r="BB1779" t="s">
        <v>6617</v>
      </c>
      <c r="BC1779" t="s">
        <v>6616</v>
      </c>
      <c r="BD1779" s="4" t="str">
        <f t="shared" si="1112"/>
        <v>No</v>
      </c>
      <c r="BE1779" t="s">
        <v>6640</v>
      </c>
      <c r="BF1779" s="3" t="str">
        <f t="shared" si="1113"/>
        <v>No</v>
      </c>
      <c r="BG1779" t="s">
        <v>6645</v>
      </c>
      <c r="BH1779" s="3" t="str">
        <f t="shared" si="1114"/>
        <v>95177 WILDER BLVD</v>
      </c>
      <c r="BI1779" s="3" t="str">
        <f t="shared" si="1115"/>
        <v>Fernandina Beach</v>
      </c>
      <c r="BJ1779" s="3" t="str">
        <f t="shared" si="1116"/>
        <v>Florida</v>
      </c>
      <c r="BK1779" s="3">
        <f t="shared" si="1117"/>
        <v>32034</v>
      </c>
      <c r="BL1779" s="3" t="str">
        <f t="shared" si="1118"/>
        <v>95177 WILDER BLVD FERNANDINA BEACH FL 32034</v>
      </c>
      <c r="BM1779" s="3" t="str">
        <f t="shared" si="1119"/>
        <v/>
      </c>
      <c r="BN1779" s="3" t="str">
        <f t="shared" si="1120"/>
        <v>Pass</v>
      </c>
      <c r="BO1779" s="3" t="str">
        <f t="shared" si="1121"/>
        <v>No</v>
      </c>
      <c r="BP1779" s="3" t="str">
        <f t="shared" si="1122"/>
        <v>FV&lt;$10K</v>
      </c>
      <c r="BQ1779" t="s">
        <v>6650</v>
      </c>
      <c r="BR1779" s="3" t="str">
        <f t="shared" si="1123"/>
        <v>No, &lt; $20K Lien</v>
      </c>
      <c r="BS1779" s="3" t="str">
        <f t="shared" si="1124"/>
        <v>No, Lien &lt; $20K</v>
      </c>
      <c r="BT1779" t="s">
        <v>6650</v>
      </c>
      <c r="BU1779" s="3" t="str">
        <f t="shared" si="1125"/>
        <v>No</v>
      </c>
      <c r="BV1779" s="3" t="str">
        <f t="shared" si="1126"/>
        <v>No</v>
      </c>
      <c r="BW1779" s="3">
        <f t="shared" si="1127"/>
        <v>1</v>
      </c>
      <c r="BX1779" s="3" t="str">
        <f t="shared" si="1128"/>
        <v>No</v>
      </c>
      <c r="BY1779" s="3">
        <f t="shared" si="1129"/>
        <v>92857</v>
      </c>
      <c r="BZ1779">
        <v>1</v>
      </c>
      <c r="CA1779" s="3">
        <f t="shared" si="1130"/>
        <v>92857</v>
      </c>
      <c r="CC1779" s="3">
        <f t="shared" si="1131"/>
        <v>0</v>
      </c>
      <c r="CD1779" s="3">
        <f t="shared" si="1132"/>
        <v>0</v>
      </c>
      <c r="CE1779" s="3" t="str">
        <f t="shared" si="1133"/>
        <v/>
      </c>
      <c r="CF1779" s="3" t="e">
        <f>HLOOKUP(CE1779,'Valuation Data'!$D$2:$K$5,4,FALSE)</f>
        <v>#N/A</v>
      </c>
      <c r="CG1779" s="3">
        <f t="shared" si="1134"/>
        <v>92857</v>
      </c>
      <c r="CH1779" s="3" t="str">
        <f t="shared" si="1135"/>
        <v>No</v>
      </c>
      <c r="CI1779" s="3" t="str">
        <f>VLOOKUP(R1779,'Use Codes &amp; County Type'!A:D,4,FALSE)</f>
        <v>S</v>
      </c>
      <c r="CJ1779" s="3" t="str">
        <f t="shared" si="1136"/>
        <v>No</v>
      </c>
      <c r="CK1779" s="3" t="str">
        <f t="shared" si="1137"/>
        <v>Yes</v>
      </c>
      <c r="CL1779" s="3">
        <f t="shared" si="1138"/>
        <v>0.67</v>
      </c>
      <c r="CM1779" s="3">
        <f t="shared" si="1139"/>
        <v>62214.19</v>
      </c>
      <c r="CN1779" s="3">
        <f t="shared" si="1140"/>
        <v>4560.3500000000004</v>
      </c>
      <c r="CO1779" s="3">
        <f t="shared" si="1141"/>
        <v>57653.840000000004</v>
      </c>
      <c r="CP1779" s="3">
        <f t="shared" si="1142"/>
        <v>4.9111537094672454E-2</v>
      </c>
      <c r="CR1779" s="3" t="str">
        <f t="shared" si="1143"/>
        <v>No</v>
      </c>
      <c r="CV1779" s="3" t="str">
        <f t="shared" si="1144"/>
        <v>*Bid</v>
      </c>
      <c r="CW1779" s="3">
        <f t="shared" si="1145"/>
        <v>1778</v>
      </c>
      <c r="CX1779" s="3">
        <f t="shared" si="1146"/>
        <v>912.07</v>
      </c>
      <c r="CY1779" s="3" t="str">
        <f t="shared" si="1147"/>
        <v>Ok</v>
      </c>
      <c r="CZ1779">
        <v>0</v>
      </c>
      <c r="DA1779">
        <v>0</v>
      </c>
    </row>
    <row r="1780" spans="1:105" x14ac:dyDescent="0.25">
      <c r="A1780">
        <v>1779</v>
      </c>
      <c r="B1780" t="s">
        <v>3</v>
      </c>
      <c r="C1780" t="s">
        <v>1888</v>
      </c>
      <c r="D1780">
        <v>1451.42</v>
      </c>
      <c r="E1780">
        <v>2017</v>
      </c>
      <c r="F1780">
        <v>1451.42</v>
      </c>
      <c r="G1780">
        <v>1451.42</v>
      </c>
      <c r="H1780" s="3">
        <f t="shared" si="1107"/>
        <v>0</v>
      </c>
      <c r="I1780">
        <v>941046</v>
      </c>
      <c r="J1780" t="s">
        <v>2736</v>
      </c>
      <c r="K1780" t="s">
        <v>2738</v>
      </c>
      <c r="L1780">
        <v>32034</v>
      </c>
      <c r="M1780" t="s">
        <v>4061</v>
      </c>
      <c r="N1780" t="s">
        <v>4761</v>
      </c>
      <c r="O1780">
        <v>-81.519897538018796</v>
      </c>
      <c r="P1780">
        <v>30.570988644480298</v>
      </c>
      <c r="Q1780" t="s">
        <v>6046</v>
      </c>
      <c r="R1780">
        <v>0</v>
      </c>
      <c r="S1780" t="s">
        <v>6538</v>
      </c>
      <c r="T1780">
        <v>8001</v>
      </c>
      <c r="U1780" t="s">
        <v>6581</v>
      </c>
      <c r="V1780">
        <v>2017</v>
      </c>
      <c r="W1780">
        <v>76610</v>
      </c>
      <c r="X1780">
        <v>2017</v>
      </c>
      <c r="Y1780">
        <v>99750</v>
      </c>
      <c r="Z1780">
        <v>1312.46</v>
      </c>
      <c r="AA1780" s="3">
        <f t="shared" si="1108"/>
        <v>0.90425927712171528</v>
      </c>
      <c r="AC1780" t="s">
        <v>6616</v>
      </c>
      <c r="AG1780" t="s">
        <v>6616</v>
      </c>
      <c r="AH1780" t="s">
        <v>6616</v>
      </c>
      <c r="AI1780" t="s">
        <v>6618</v>
      </c>
      <c r="AJ1780" t="s">
        <v>6618</v>
      </c>
      <c r="AK1780" t="s">
        <v>6618</v>
      </c>
      <c r="AL1780" t="s">
        <v>6618</v>
      </c>
      <c r="AM1780">
        <v>0</v>
      </c>
      <c r="AN1780">
        <v>0</v>
      </c>
      <c r="AO1780">
        <v>0</v>
      </c>
      <c r="AP1780" s="3" t="str">
        <f t="shared" si="1109"/>
        <v>No</v>
      </c>
      <c r="AQ1780" s="3" t="str">
        <f t="shared" si="1110"/>
        <v>No</v>
      </c>
      <c r="AR1780" s="3" t="str">
        <f t="shared" si="1111"/>
        <v>No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 t="s">
        <v>6634</v>
      </c>
      <c r="AZ1780" t="s">
        <v>6638</v>
      </c>
      <c r="BA1780">
        <v>0</v>
      </c>
      <c r="BB1780" t="s">
        <v>6616</v>
      </c>
      <c r="BC1780" t="s">
        <v>6616</v>
      </c>
      <c r="BD1780" s="4" t="str">
        <f t="shared" si="1112"/>
        <v>No</v>
      </c>
      <c r="BE1780" t="s">
        <v>6640</v>
      </c>
      <c r="BF1780" s="3" t="str">
        <f t="shared" si="1113"/>
        <v>No</v>
      </c>
      <c r="BG1780" t="s">
        <v>6645</v>
      </c>
      <c r="BH1780" s="3" t="str">
        <f t="shared" si="1114"/>
        <v>941046 OLD NASSAUVILLE RD</v>
      </c>
      <c r="BI1780" s="3" t="str">
        <f t="shared" si="1115"/>
        <v>Fernandina Beach</v>
      </c>
      <c r="BJ1780" s="3" t="str">
        <f t="shared" si="1116"/>
        <v>Florida</v>
      </c>
      <c r="BK1780" s="3">
        <f t="shared" si="1117"/>
        <v>32034</v>
      </c>
      <c r="BL1780" s="3" t="str">
        <f t="shared" si="1118"/>
        <v>941046 OLD NASSAUVILLE RD FERNANDINA BEACH FL 32034</v>
      </c>
      <c r="BM1780" s="3" t="str">
        <f t="shared" si="1119"/>
        <v/>
      </c>
      <c r="BN1780" s="3" t="str">
        <f t="shared" si="1120"/>
        <v>Pass</v>
      </c>
      <c r="BO1780" s="3" t="str">
        <f t="shared" si="1121"/>
        <v>No</v>
      </c>
      <c r="BP1780" s="3" t="str">
        <f t="shared" si="1122"/>
        <v>FV&lt;$10K</v>
      </c>
      <c r="BQ1780" t="s">
        <v>6650</v>
      </c>
      <c r="BR1780" s="3" t="str">
        <f t="shared" si="1123"/>
        <v>No, &lt; $20K Lien</v>
      </c>
      <c r="BS1780" s="3" t="str">
        <f t="shared" si="1124"/>
        <v>No, Lien &lt; $20K</v>
      </c>
      <c r="BT1780" t="s">
        <v>6650</v>
      </c>
      <c r="BU1780" s="3" t="str">
        <f t="shared" si="1125"/>
        <v>No</v>
      </c>
      <c r="BV1780" s="3" t="str">
        <f t="shared" si="1126"/>
        <v>No</v>
      </c>
      <c r="BW1780" s="3">
        <f t="shared" si="1127"/>
        <v>0</v>
      </c>
      <c r="BX1780" s="3" t="str">
        <f t="shared" si="1128"/>
        <v>No</v>
      </c>
      <c r="BY1780" s="3">
        <f t="shared" si="1129"/>
        <v>76610</v>
      </c>
      <c r="BZ1780">
        <v>1</v>
      </c>
      <c r="CA1780" s="3">
        <f t="shared" si="1130"/>
        <v>76610</v>
      </c>
      <c r="CC1780" s="3">
        <f t="shared" si="1131"/>
        <v>0</v>
      </c>
      <c r="CD1780" s="3">
        <f t="shared" si="1132"/>
        <v>0</v>
      </c>
      <c r="CE1780" s="3" t="str">
        <f t="shared" si="1133"/>
        <v/>
      </c>
      <c r="CF1780" s="3" t="e">
        <f>HLOOKUP(CE1780,'Valuation Data'!$D$2:$K$5,4,FALSE)</f>
        <v>#N/A</v>
      </c>
      <c r="CG1780" s="3">
        <f t="shared" si="1134"/>
        <v>76610</v>
      </c>
      <c r="CH1780" s="3" t="str">
        <f t="shared" si="1135"/>
        <v>No</v>
      </c>
      <c r="CI1780" s="3" t="str">
        <f>VLOOKUP(R1780,'Use Codes &amp; County Type'!A:D,4,FALSE)</f>
        <v>V</v>
      </c>
      <c r="CJ1780" s="3" t="str">
        <f t="shared" si="1136"/>
        <v>Yes</v>
      </c>
      <c r="CK1780" s="3" t="str">
        <f t="shared" si="1137"/>
        <v>No</v>
      </c>
      <c r="CL1780" s="3">
        <f t="shared" si="1138"/>
        <v>0</v>
      </c>
      <c r="CM1780" s="3">
        <f t="shared" si="1139"/>
        <v>0</v>
      </c>
      <c r="CN1780" s="3">
        <f t="shared" si="1140"/>
        <v>5805.68</v>
      </c>
      <c r="CO1780" s="3">
        <f t="shared" si="1141"/>
        <v>-5805.68</v>
      </c>
      <c r="CP1780" s="3">
        <f t="shared" si="1142"/>
        <v>7.5782273854588175E-2</v>
      </c>
      <c r="CR1780" s="3" t="str">
        <f t="shared" si="1143"/>
        <v>No</v>
      </c>
      <c r="CV1780" s="3" t="str">
        <f t="shared" si="1144"/>
        <v>Vacant, No Sales Data</v>
      </c>
      <c r="CW1780" s="3">
        <f t="shared" si="1145"/>
        <v>1779</v>
      </c>
      <c r="CX1780" s="3">
        <f t="shared" si="1146"/>
        <v>1451.42</v>
      </c>
      <c r="CY1780" s="3" t="str">
        <f t="shared" si="1147"/>
        <v>Ok</v>
      </c>
      <c r="CZ1780">
        <v>0</v>
      </c>
      <c r="DA1780">
        <v>0</v>
      </c>
    </row>
    <row r="1781" spans="1:105" x14ac:dyDescent="0.25">
      <c r="A1781">
        <v>1780</v>
      </c>
      <c r="B1781" t="s">
        <v>3</v>
      </c>
      <c r="C1781" t="s">
        <v>1889</v>
      </c>
      <c r="D1781">
        <v>628.41</v>
      </c>
      <c r="E1781">
        <v>2017</v>
      </c>
      <c r="F1781">
        <v>628.41</v>
      </c>
      <c r="G1781">
        <v>628.41</v>
      </c>
      <c r="H1781" s="3">
        <f t="shared" si="1107"/>
        <v>0</v>
      </c>
      <c r="J1781" t="s">
        <v>2736</v>
      </c>
      <c r="K1781" t="s">
        <v>2738</v>
      </c>
      <c r="L1781">
        <v>32034</v>
      </c>
      <c r="M1781" t="s">
        <v>4062</v>
      </c>
      <c r="N1781" t="s">
        <v>4761</v>
      </c>
      <c r="O1781">
        <v>-81.518034534593795</v>
      </c>
      <c r="P1781">
        <v>30.570670442839798</v>
      </c>
      <c r="Q1781" t="s">
        <v>6047</v>
      </c>
      <c r="R1781">
        <v>0</v>
      </c>
      <c r="S1781" t="s">
        <v>6538</v>
      </c>
      <c r="T1781">
        <v>8001</v>
      </c>
      <c r="U1781" t="s">
        <v>6581</v>
      </c>
      <c r="V1781">
        <v>2017</v>
      </c>
      <c r="W1781">
        <v>36428</v>
      </c>
      <c r="X1781">
        <v>2017</v>
      </c>
      <c r="Y1781">
        <v>36428</v>
      </c>
      <c r="Z1781">
        <v>551.47</v>
      </c>
      <c r="AA1781" s="3">
        <f t="shared" si="1108"/>
        <v>0.87756401075730817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 s="3" t="str">
        <f t="shared" si="1109"/>
        <v>No</v>
      </c>
      <c r="AQ1781" s="3" t="str">
        <f t="shared" si="1110"/>
        <v>No</v>
      </c>
      <c r="AR1781" s="3" t="str">
        <f t="shared" si="1111"/>
        <v>No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 t="s">
        <v>6634</v>
      </c>
      <c r="AZ1781">
        <v>0</v>
      </c>
      <c r="BA1781">
        <v>0</v>
      </c>
      <c r="BB1781" t="s">
        <v>6616</v>
      </c>
      <c r="BC1781">
        <v>0</v>
      </c>
      <c r="BD1781" s="4" t="str">
        <f t="shared" si="1112"/>
        <v>No</v>
      </c>
      <c r="BE1781" t="s">
        <v>6640</v>
      </c>
      <c r="BF1781" s="3" t="str">
        <f t="shared" si="1113"/>
        <v>No</v>
      </c>
      <c r="BG1781" t="s">
        <v>6645</v>
      </c>
      <c r="BH1781" s="3" t="str">
        <f t="shared" si="1114"/>
        <v>WILDER RD</v>
      </c>
      <c r="BI1781" s="3" t="str">
        <f t="shared" si="1115"/>
        <v>Fernandina Beach</v>
      </c>
      <c r="BJ1781" s="3" t="str">
        <f t="shared" si="1116"/>
        <v>Florida</v>
      </c>
      <c r="BK1781" s="3">
        <f t="shared" si="1117"/>
        <v>32034</v>
      </c>
      <c r="BL1781" s="3" t="str">
        <f t="shared" si="1118"/>
        <v>WILDER RD FERNANDINA BEACH FL 32034</v>
      </c>
      <c r="BM1781" s="3" t="str">
        <f t="shared" si="1119"/>
        <v/>
      </c>
      <c r="BN1781" s="3" t="str">
        <f t="shared" si="1120"/>
        <v>Pass</v>
      </c>
      <c r="BO1781" s="3" t="str">
        <f t="shared" si="1121"/>
        <v>No</v>
      </c>
      <c r="BP1781" s="3" t="str">
        <f t="shared" si="1122"/>
        <v>FV&lt;$10K</v>
      </c>
      <c r="BQ1781" t="s">
        <v>6650</v>
      </c>
      <c r="BR1781" s="3" t="str">
        <f t="shared" si="1123"/>
        <v>No, &lt; $20K Lien</v>
      </c>
      <c r="BS1781" s="3" t="str">
        <f t="shared" si="1124"/>
        <v>No, Lien &lt; $20K</v>
      </c>
      <c r="BT1781" t="s">
        <v>6650</v>
      </c>
      <c r="BU1781" s="3" t="str">
        <f t="shared" si="1125"/>
        <v>No</v>
      </c>
      <c r="BV1781" s="3" t="str">
        <f t="shared" si="1126"/>
        <v>No</v>
      </c>
      <c r="BW1781" s="3">
        <f t="shared" si="1127"/>
        <v>0</v>
      </c>
      <c r="BX1781" s="3" t="str">
        <f t="shared" si="1128"/>
        <v>No</v>
      </c>
      <c r="BY1781" s="3">
        <f t="shared" si="1129"/>
        <v>36428</v>
      </c>
      <c r="BZ1781">
        <v>1</v>
      </c>
      <c r="CA1781" s="3">
        <f t="shared" si="1130"/>
        <v>36428</v>
      </c>
      <c r="CC1781" s="3">
        <f t="shared" si="1131"/>
        <v>0</v>
      </c>
      <c r="CD1781" s="3">
        <f t="shared" si="1132"/>
        <v>0</v>
      </c>
      <c r="CE1781" s="3" t="str">
        <f t="shared" si="1133"/>
        <v/>
      </c>
      <c r="CF1781" s="3" t="e">
        <f>HLOOKUP(CE1781,'Valuation Data'!$D$2:$K$5,4,FALSE)</f>
        <v>#N/A</v>
      </c>
      <c r="CG1781" s="3">
        <f t="shared" si="1134"/>
        <v>36428</v>
      </c>
      <c r="CH1781" s="3" t="str">
        <f t="shared" si="1135"/>
        <v>No</v>
      </c>
      <c r="CI1781" s="3" t="str">
        <f>VLOOKUP(R1781,'Use Codes &amp; County Type'!A:D,4,FALSE)</f>
        <v>V</v>
      </c>
      <c r="CJ1781" s="3" t="str">
        <f t="shared" si="1136"/>
        <v>Yes</v>
      </c>
      <c r="CK1781" s="3" t="str">
        <f t="shared" si="1137"/>
        <v>No</v>
      </c>
      <c r="CL1781" s="3">
        <f t="shared" si="1138"/>
        <v>0</v>
      </c>
      <c r="CM1781" s="3">
        <f t="shared" si="1139"/>
        <v>0</v>
      </c>
      <c r="CN1781" s="3">
        <f t="shared" si="1140"/>
        <v>2513.64</v>
      </c>
      <c r="CO1781" s="3">
        <f t="shared" si="1141"/>
        <v>-2513.64</v>
      </c>
      <c r="CP1781" s="3">
        <f t="shared" si="1142"/>
        <v>6.9002964752388263E-2</v>
      </c>
      <c r="CR1781" s="3" t="str">
        <f t="shared" si="1143"/>
        <v>No</v>
      </c>
      <c r="CV1781" s="3" t="str">
        <f t="shared" si="1144"/>
        <v>Vacant, No Sales Data</v>
      </c>
      <c r="CW1781" s="3">
        <f t="shared" si="1145"/>
        <v>1780</v>
      </c>
      <c r="CX1781" s="3">
        <f t="shared" si="1146"/>
        <v>628.41</v>
      </c>
      <c r="CY1781" s="3" t="str">
        <f t="shared" si="1147"/>
        <v>Ok</v>
      </c>
      <c r="CZ1781">
        <v>0</v>
      </c>
      <c r="DA1781">
        <v>0</v>
      </c>
    </row>
    <row r="1782" spans="1:105" x14ac:dyDescent="0.25">
      <c r="A1782">
        <v>1781</v>
      </c>
      <c r="B1782" t="s">
        <v>3</v>
      </c>
      <c r="C1782" t="s">
        <v>1890</v>
      </c>
      <c r="D1782">
        <v>2575.81</v>
      </c>
      <c r="E1782">
        <v>2017</v>
      </c>
      <c r="F1782">
        <v>2575.81</v>
      </c>
      <c r="G1782">
        <v>2575.81</v>
      </c>
      <c r="H1782" s="3">
        <f t="shared" si="1107"/>
        <v>0</v>
      </c>
      <c r="I1782">
        <v>95085</v>
      </c>
      <c r="J1782" t="s">
        <v>2736</v>
      </c>
      <c r="K1782" t="s">
        <v>2738</v>
      </c>
      <c r="L1782">
        <v>32034</v>
      </c>
      <c r="M1782" t="s">
        <v>4063</v>
      </c>
      <c r="N1782" t="s">
        <v>4761</v>
      </c>
      <c r="O1782">
        <v>-81.521478732844201</v>
      </c>
      <c r="P1782">
        <v>30.567802390077599</v>
      </c>
      <c r="Q1782" t="s">
        <v>6048</v>
      </c>
      <c r="R1782">
        <v>1</v>
      </c>
      <c r="S1782" t="s">
        <v>6539</v>
      </c>
      <c r="T1782">
        <v>1001</v>
      </c>
      <c r="U1782" t="s">
        <v>6582</v>
      </c>
      <c r="V1782">
        <v>2017</v>
      </c>
      <c r="W1782">
        <v>155371</v>
      </c>
      <c r="X1782">
        <v>2017</v>
      </c>
      <c r="Y1782">
        <v>155371</v>
      </c>
      <c r="Z1782">
        <v>2352.12</v>
      </c>
      <c r="AA1782" s="3">
        <f t="shared" si="1108"/>
        <v>0.91315741456085653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 s="3" t="str">
        <f t="shared" si="1109"/>
        <v>No</v>
      </c>
      <c r="AQ1782" s="3" t="str">
        <f t="shared" si="1110"/>
        <v>No</v>
      </c>
      <c r="AR1782" s="3" t="str">
        <f t="shared" si="1111"/>
        <v>No</v>
      </c>
      <c r="AS1782">
        <v>0</v>
      </c>
      <c r="AT1782">
        <v>0</v>
      </c>
      <c r="AU1782">
        <v>186115</v>
      </c>
      <c r="AV1782" t="s">
        <v>6623</v>
      </c>
      <c r="AW1782">
        <v>0</v>
      </c>
      <c r="AX1782">
        <v>0</v>
      </c>
      <c r="AY1782" t="s">
        <v>6634</v>
      </c>
      <c r="AZ1782">
        <v>0</v>
      </c>
      <c r="BA1782">
        <v>0</v>
      </c>
      <c r="BB1782" t="s">
        <v>6616</v>
      </c>
      <c r="BC1782">
        <v>0</v>
      </c>
      <c r="BD1782" s="4" t="str">
        <f t="shared" si="1112"/>
        <v>No</v>
      </c>
      <c r="BE1782" t="s">
        <v>6640</v>
      </c>
      <c r="BF1782" s="3" t="str">
        <f t="shared" si="1113"/>
        <v>No</v>
      </c>
      <c r="BG1782" t="s">
        <v>6645</v>
      </c>
      <c r="BH1782" s="3" t="str">
        <f t="shared" si="1114"/>
        <v>95085 WILDER BV</v>
      </c>
      <c r="BI1782" s="3" t="str">
        <f t="shared" si="1115"/>
        <v>Fernandina Beach</v>
      </c>
      <c r="BJ1782" s="3" t="str">
        <f t="shared" si="1116"/>
        <v>Florida</v>
      </c>
      <c r="BK1782" s="3">
        <f t="shared" si="1117"/>
        <v>32034</v>
      </c>
      <c r="BL1782" s="3" t="str">
        <f t="shared" si="1118"/>
        <v>95085 WILDER BV FERNANDINA BEACH FL 32034</v>
      </c>
      <c r="BM1782" s="3" t="str">
        <f t="shared" si="1119"/>
        <v>L</v>
      </c>
      <c r="BN1782" s="3" t="str">
        <f t="shared" si="1120"/>
        <v>Pass</v>
      </c>
      <c r="BO1782" s="3" t="str">
        <f t="shared" si="1121"/>
        <v>No</v>
      </c>
      <c r="BP1782" s="3" t="str">
        <f t="shared" si="1122"/>
        <v>FV&lt;$10K</v>
      </c>
      <c r="BQ1782" t="s">
        <v>6650</v>
      </c>
      <c r="BR1782" s="3" t="str">
        <f t="shared" si="1123"/>
        <v>No, &lt; $20K Lien</v>
      </c>
      <c r="BS1782" s="3" t="str">
        <f t="shared" si="1124"/>
        <v>No, Lien &lt; $20K</v>
      </c>
      <c r="BT1782" t="s">
        <v>6650</v>
      </c>
      <c r="BU1782" s="3" t="str">
        <f t="shared" si="1125"/>
        <v>No</v>
      </c>
      <c r="BV1782" s="3" t="str">
        <f t="shared" si="1126"/>
        <v>No</v>
      </c>
      <c r="BW1782" s="3">
        <f t="shared" si="1127"/>
        <v>0</v>
      </c>
      <c r="BX1782" s="3" t="str">
        <f t="shared" si="1128"/>
        <v>No</v>
      </c>
      <c r="BY1782" s="3">
        <f t="shared" si="1129"/>
        <v>155371</v>
      </c>
      <c r="BZ1782">
        <v>1</v>
      </c>
      <c r="CA1782" s="3">
        <f t="shared" si="1130"/>
        <v>155371</v>
      </c>
      <c r="CC1782" s="3">
        <f t="shared" si="1131"/>
        <v>0</v>
      </c>
      <c r="CD1782" s="3">
        <f t="shared" si="1132"/>
        <v>0</v>
      </c>
      <c r="CE1782" s="3" t="str">
        <f t="shared" si="1133"/>
        <v/>
      </c>
      <c r="CF1782" s="3" t="e">
        <f>HLOOKUP(CE1782,'Valuation Data'!$D$2:$K$5,4,FALSE)</f>
        <v>#N/A</v>
      </c>
      <c r="CG1782" s="3">
        <f t="shared" si="1134"/>
        <v>155371</v>
      </c>
      <c r="CH1782" s="3" t="str">
        <f t="shared" si="1135"/>
        <v>No</v>
      </c>
      <c r="CI1782" s="3" t="str">
        <f>VLOOKUP(R1782,'Use Codes &amp; County Type'!A:D,4,FALSE)</f>
        <v>S</v>
      </c>
      <c r="CJ1782" s="3" t="str">
        <f t="shared" si="1136"/>
        <v>No</v>
      </c>
      <c r="CK1782" s="3" t="str">
        <f t="shared" si="1137"/>
        <v>No</v>
      </c>
      <c r="CL1782" s="3">
        <f t="shared" si="1138"/>
        <v>0.35</v>
      </c>
      <c r="CM1782" s="3">
        <f t="shared" si="1139"/>
        <v>54379.85</v>
      </c>
      <c r="CN1782" s="3">
        <f t="shared" si="1140"/>
        <v>10303.24</v>
      </c>
      <c r="CO1782" s="3">
        <f t="shared" si="1141"/>
        <v>44076.61</v>
      </c>
      <c r="CP1782" s="3">
        <f t="shared" si="1142"/>
        <v>6.6313790861872543E-2</v>
      </c>
      <c r="CR1782" s="3" t="str">
        <f t="shared" si="1143"/>
        <v>No</v>
      </c>
      <c r="CV1782" s="3" t="str">
        <f t="shared" si="1144"/>
        <v>*Bid</v>
      </c>
      <c r="CW1782" s="3">
        <f t="shared" si="1145"/>
        <v>1781</v>
      </c>
      <c r="CX1782" s="3">
        <f t="shared" si="1146"/>
        <v>2575.81</v>
      </c>
      <c r="CY1782" s="3" t="str">
        <f t="shared" si="1147"/>
        <v>Ok</v>
      </c>
      <c r="CZ1782">
        <v>0</v>
      </c>
      <c r="DA1782">
        <v>0</v>
      </c>
    </row>
    <row r="1783" spans="1:105" x14ac:dyDescent="0.25">
      <c r="A1783">
        <v>1782</v>
      </c>
      <c r="B1783" t="s">
        <v>3</v>
      </c>
      <c r="C1783" t="s">
        <v>1891</v>
      </c>
      <c r="D1783">
        <v>137.91999999999999</v>
      </c>
      <c r="E1783">
        <v>2017</v>
      </c>
      <c r="F1783" t="e">
        <f>NA()</f>
        <v>#N/A</v>
      </c>
      <c r="G1783" t="e">
        <f>NA()</f>
        <v>#N/A</v>
      </c>
      <c r="H1783" s="3" t="e">
        <f t="shared" si="1107"/>
        <v>#N/A</v>
      </c>
      <c r="I1783" t="e">
        <f>NA()</f>
        <v>#N/A</v>
      </c>
      <c r="J1783" t="e">
        <f>NA()</f>
        <v>#N/A</v>
      </c>
      <c r="K1783" t="e">
        <f>NA()</f>
        <v>#N/A</v>
      </c>
      <c r="L1783" t="e">
        <f>NA()</f>
        <v>#N/A</v>
      </c>
      <c r="M1783" t="e">
        <f>NA()</f>
        <v>#N/A</v>
      </c>
      <c r="N1783" t="e">
        <f>NA()</f>
        <v>#N/A</v>
      </c>
      <c r="O1783" t="e">
        <f>NA()</f>
        <v>#N/A</v>
      </c>
      <c r="P1783" t="e">
        <f>NA()</f>
        <v>#N/A</v>
      </c>
      <c r="Q1783" t="e">
        <f>NA()</f>
        <v>#N/A</v>
      </c>
      <c r="R1783">
        <v>2</v>
      </c>
      <c r="S1783" t="s">
        <v>6535</v>
      </c>
      <c r="T1783" t="e">
        <f>NA()</f>
        <v>#N/A</v>
      </c>
      <c r="U1783" t="e">
        <f>NA()</f>
        <v>#N/A</v>
      </c>
      <c r="V1783">
        <v>2017</v>
      </c>
      <c r="W1783">
        <v>52482</v>
      </c>
      <c r="X1783" t="e">
        <f>NA()</f>
        <v>#N/A</v>
      </c>
      <c r="Y1783" t="e">
        <f>NA()</f>
        <v>#N/A</v>
      </c>
      <c r="Z1783" t="e">
        <f>NA()</f>
        <v>#N/A</v>
      </c>
      <c r="AA1783" s="3">
        <f t="shared" si="1108"/>
        <v>0</v>
      </c>
      <c r="AC1783" t="s">
        <v>6616</v>
      </c>
      <c r="AD1783" t="s">
        <v>6616</v>
      </c>
      <c r="AE1783" t="s">
        <v>6616</v>
      </c>
      <c r="AF1783" t="s">
        <v>6616</v>
      </c>
      <c r="AG1783" t="s">
        <v>6616</v>
      </c>
      <c r="AH1783" t="s">
        <v>6616</v>
      </c>
      <c r="AI1783" t="e">
        <f>NA()</f>
        <v>#N/A</v>
      </c>
      <c r="AJ1783" t="e">
        <f>NA()</f>
        <v>#N/A</v>
      </c>
      <c r="AK1783" t="e">
        <f>NA()</f>
        <v>#N/A</v>
      </c>
      <c r="AL1783" t="e">
        <f>NA()</f>
        <v>#N/A</v>
      </c>
      <c r="AM1783" t="e">
        <f>NA()</f>
        <v>#N/A</v>
      </c>
      <c r="AN1783" t="e">
        <f>NA()</f>
        <v>#N/A</v>
      </c>
      <c r="AO1783" t="e">
        <f>NA()</f>
        <v>#N/A</v>
      </c>
      <c r="AP1783" s="3" t="str">
        <f t="shared" si="1109"/>
        <v>No</v>
      </c>
      <c r="AQ1783" s="3" t="str">
        <f t="shared" si="1110"/>
        <v>No</v>
      </c>
      <c r="AR1783" s="3" t="str">
        <f t="shared" si="1111"/>
        <v>No</v>
      </c>
      <c r="AS1783" t="e">
        <f>NA()</f>
        <v>#N/A</v>
      </c>
      <c r="AT1783" t="e">
        <f>NA()</f>
        <v>#N/A</v>
      </c>
      <c r="AU1783" t="e">
        <f>NA()</f>
        <v>#N/A</v>
      </c>
      <c r="AV1783" t="e">
        <f>NA()</f>
        <v>#N/A</v>
      </c>
      <c r="AW1783" t="e">
        <f>NA()</f>
        <v>#N/A</v>
      </c>
      <c r="AX1783" t="e">
        <f>NA()</f>
        <v>#N/A</v>
      </c>
      <c r="AY1783" t="e">
        <f>NA()</f>
        <v>#N/A</v>
      </c>
      <c r="AZ1783" t="e">
        <f>NA()</f>
        <v>#N/A</v>
      </c>
      <c r="BA1783">
        <v>0</v>
      </c>
      <c r="BB1783" t="s">
        <v>6617</v>
      </c>
      <c r="BC1783" t="e">
        <f>NA()</f>
        <v>#N/A</v>
      </c>
      <c r="BD1783" s="4" t="str">
        <f t="shared" si="1112"/>
        <v>No</v>
      </c>
      <c r="BE1783" t="e">
        <f>NA()</f>
        <v>#N/A</v>
      </c>
      <c r="BF1783" s="3" t="str">
        <f t="shared" si="1113"/>
        <v>No</v>
      </c>
      <c r="BG1783" t="e">
        <f>NA()</f>
        <v>#N/A</v>
      </c>
      <c r="BH1783" s="3" t="e">
        <f t="shared" si="1114"/>
        <v>#N/A</v>
      </c>
      <c r="BI1783" s="3" t="e">
        <f t="shared" si="1115"/>
        <v>#N/A</v>
      </c>
      <c r="BJ1783" s="3" t="e">
        <f t="shared" si="1116"/>
        <v>#N/A</v>
      </c>
      <c r="BK1783" s="3" t="e">
        <f t="shared" si="1117"/>
        <v>#N/A</v>
      </c>
      <c r="BL1783" s="3" t="e">
        <f t="shared" si="1118"/>
        <v>#N/A</v>
      </c>
      <c r="BM1783" s="3" t="e">
        <f t="shared" si="1119"/>
        <v>#N/A</v>
      </c>
      <c r="BN1783" s="3" t="str">
        <f t="shared" si="1120"/>
        <v>Lien&lt;$150</v>
      </c>
      <c r="BO1783" s="3" t="e">
        <f t="shared" si="1121"/>
        <v>#N/A</v>
      </c>
      <c r="BP1783" s="3" t="str">
        <f t="shared" si="1122"/>
        <v>FV&lt;$10K</v>
      </c>
      <c r="BQ1783" t="s">
        <v>6650</v>
      </c>
      <c r="BR1783" s="3" t="str">
        <f t="shared" si="1123"/>
        <v>No, &lt; $20K Lien</v>
      </c>
      <c r="BS1783" s="3" t="str">
        <f t="shared" si="1124"/>
        <v>No, Lien &lt; $20K</v>
      </c>
      <c r="BT1783" t="s">
        <v>6650</v>
      </c>
      <c r="BU1783" s="3" t="str">
        <f t="shared" si="1125"/>
        <v>No</v>
      </c>
      <c r="BV1783" s="3" t="str">
        <f t="shared" si="1126"/>
        <v>No</v>
      </c>
      <c r="BW1783" s="3">
        <f t="shared" si="1127"/>
        <v>0</v>
      </c>
      <c r="BX1783" s="3" t="str">
        <f t="shared" si="1128"/>
        <v>No</v>
      </c>
      <c r="BY1783" s="3">
        <f t="shared" si="1129"/>
        <v>52482</v>
      </c>
      <c r="BZ1783">
        <v>1</v>
      </c>
      <c r="CA1783" s="3">
        <f t="shared" si="1130"/>
        <v>52482</v>
      </c>
      <c r="CC1783" s="3" t="e">
        <f t="shared" si="1131"/>
        <v>#N/A</v>
      </c>
      <c r="CD1783" s="3" t="e">
        <f t="shared" si="1132"/>
        <v>#N/A</v>
      </c>
      <c r="CE1783" s="3" t="str">
        <f t="shared" si="1133"/>
        <v/>
      </c>
      <c r="CF1783" s="3" t="e">
        <f>HLOOKUP(CE1783,'Valuation Data'!$D$2:$K$5,4,FALSE)</f>
        <v>#N/A</v>
      </c>
      <c r="CG1783" s="3">
        <f t="shared" si="1134"/>
        <v>52482</v>
      </c>
      <c r="CH1783" s="3" t="str">
        <f t="shared" si="1135"/>
        <v>No</v>
      </c>
      <c r="CI1783" s="3" t="str">
        <f>VLOOKUP(R1783,'Use Codes &amp; County Type'!A:D,4,FALSE)</f>
        <v>R</v>
      </c>
      <c r="CJ1783" s="3" t="str">
        <f t="shared" si="1136"/>
        <v>No</v>
      </c>
      <c r="CK1783" s="3" t="str">
        <f t="shared" si="1137"/>
        <v>Yes</v>
      </c>
      <c r="CL1783" s="3">
        <f t="shared" si="1138"/>
        <v>0.67</v>
      </c>
      <c r="CM1783" s="3">
        <f t="shared" si="1139"/>
        <v>35162.94</v>
      </c>
      <c r="CN1783" s="3" t="e">
        <f t="shared" si="1140"/>
        <v>#N/A</v>
      </c>
      <c r="CO1783" s="3" t="e">
        <f t="shared" si="1141"/>
        <v>#N/A</v>
      </c>
      <c r="CP1783" s="3" t="e">
        <f t="shared" si="1142"/>
        <v>#N/A</v>
      </c>
      <c r="CR1783" s="3" t="str">
        <f t="shared" si="1143"/>
        <v>No</v>
      </c>
      <c r="CV1783" s="3" t="str">
        <f t="shared" si="1144"/>
        <v>Lien&lt;$150</v>
      </c>
      <c r="CW1783" s="3">
        <f t="shared" si="1145"/>
        <v>1782</v>
      </c>
      <c r="CX1783" s="3">
        <f t="shared" si="1146"/>
        <v>137.91999999999999</v>
      </c>
      <c r="CY1783" s="3" t="str">
        <f t="shared" si="1147"/>
        <v>Ok</v>
      </c>
      <c r="CZ1783" t="e">
        <f>NA()</f>
        <v>#N/A</v>
      </c>
      <c r="DA1783" t="e">
        <f>NA()</f>
        <v>#N/A</v>
      </c>
    </row>
    <row r="1784" spans="1:105" x14ac:dyDescent="0.25">
      <c r="A1784">
        <v>1783</v>
      </c>
      <c r="B1784" t="s">
        <v>3</v>
      </c>
      <c r="C1784" t="s">
        <v>1892</v>
      </c>
      <c r="D1784">
        <v>1963.66</v>
      </c>
      <c r="E1784">
        <v>2017</v>
      </c>
      <c r="F1784">
        <v>1963.66</v>
      </c>
      <c r="G1784">
        <v>1963.66</v>
      </c>
      <c r="H1784" s="3">
        <f t="shared" si="1107"/>
        <v>0</v>
      </c>
      <c r="I1784">
        <v>95133</v>
      </c>
      <c r="J1784" t="s">
        <v>2736</v>
      </c>
      <c r="K1784" t="s">
        <v>2738</v>
      </c>
      <c r="L1784">
        <v>32034</v>
      </c>
      <c r="M1784" t="s">
        <v>4064</v>
      </c>
      <c r="N1784" t="s">
        <v>4761</v>
      </c>
      <c r="O1784">
        <v>-81.521790904666204</v>
      </c>
      <c r="P1784">
        <v>30.568411381620798</v>
      </c>
      <c r="Q1784" t="s">
        <v>6049</v>
      </c>
      <c r="R1784">
        <v>1</v>
      </c>
      <c r="S1784" t="s">
        <v>6539</v>
      </c>
      <c r="T1784">
        <v>1001</v>
      </c>
      <c r="U1784" t="s">
        <v>6582</v>
      </c>
      <c r="V1784">
        <v>2017</v>
      </c>
      <c r="W1784">
        <v>117981</v>
      </c>
      <c r="X1784">
        <v>2017</v>
      </c>
      <c r="Y1784">
        <v>117981</v>
      </c>
      <c r="Z1784">
        <v>1786.1</v>
      </c>
      <c r="AA1784" s="3">
        <f t="shared" si="1108"/>
        <v>0.90957701435075311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 s="3" t="str">
        <f t="shared" si="1109"/>
        <v>No</v>
      </c>
      <c r="AQ1784" s="3" t="str">
        <f t="shared" si="1110"/>
        <v>No</v>
      </c>
      <c r="AR1784" s="3" t="str">
        <f t="shared" si="1111"/>
        <v>No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 t="s">
        <v>6634</v>
      </c>
      <c r="AZ1784">
        <v>0</v>
      </c>
      <c r="BA1784">
        <v>0</v>
      </c>
      <c r="BB1784" t="s">
        <v>6616</v>
      </c>
      <c r="BC1784">
        <v>0</v>
      </c>
      <c r="BD1784" s="4" t="str">
        <f t="shared" si="1112"/>
        <v>No</v>
      </c>
      <c r="BE1784" t="s">
        <v>6640</v>
      </c>
      <c r="BF1784" s="3" t="str">
        <f t="shared" si="1113"/>
        <v>No</v>
      </c>
      <c r="BG1784" t="s">
        <v>6645</v>
      </c>
      <c r="BH1784" s="3" t="str">
        <f t="shared" si="1114"/>
        <v>95133 WILDER BLVD</v>
      </c>
      <c r="BI1784" s="3" t="str">
        <f t="shared" si="1115"/>
        <v>Fernandina Beach</v>
      </c>
      <c r="BJ1784" s="3" t="str">
        <f t="shared" si="1116"/>
        <v>Florida</v>
      </c>
      <c r="BK1784" s="3">
        <f t="shared" si="1117"/>
        <v>32034</v>
      </c>
      <c r="BL1784" s="3" t="str">
        <f t="shared" si="1118"/>
        <v>95133 WILDER BLVD FERNANDINA BEACH FL 32034</v>
      </c>
      <c r="BM1784" s="3" t="str">
        <f t="shared" si="1119"/>
        <v/>
      </c>
      <c r="BN1784" s="3" t="str">
        <f t="shared" si="1120"/>
        <v>Pass</v>
      </c>
      <c r="BO1784" s="3" t="str">
        <f t="shared" si="1121"/>
        <v>No</v>
      </c>
      <c r="BP1784" s="3" t="str">
        <f t="shared" si="1122"/>
        <v>FV&lt;$10K</v>
      </c>
      <c r="BQ1784" t="s">
        <v>6650</v>
      </c>
      <c r="BR1784" s="3" t="str">
        <f t="shared" si="1123"/>
        <v>No, &lt; $20K Lien</v>
      </c>
      <c r="BS1784" s="3" t="str">
        <f t="shared" si="1124"/>
        <v>No, Lien &lt; $20K</v>
      </c>
      <c r="BT1784" t="s">
        <v>6650</v>
      </c>
      <c r="BU1784" s="3" t="str">
        <f t="shared" si="1125"/>
        <v>No</v>
      </c>
      <c r="BV1784" s="3" t="str">
        <f t="shared" si="1126"/>
        <v>No</v>
      </c>
      <c r="BW1784" s="3">
        <f t="shared" si="1127"/>
        <v>0</v>
      </c>
      <c r="BX1784" s="3" t="str">
        <f t="shared" si="1128"/>
        <v>No</v>
      </c>
      <c r="BY1784" s="3">
        <f t="shared" si="1129"/>
        <v>117981</v>
      </c>
      <c r="BZ1784">
        <v>1</v>
      </c>
      <c r="CA1784" s="3">
        <f t="shared" si="1130"/>
        <v>117981</v>
      </c>
      <c r="CC1784" s="3">
        <f t="shared" si="1131"/>
        <v>0</v>
      </c>
      <c r="CD1784" s="3">
        <f t="shared" si="1132"/>
        <v>0</v>
      </c>
      <c r="CE1784" s="3" t="str">
        <f t="shared" si="1133"/>
        <v/>
      </c>
      <c r="CF1784" s="3" t="e">
        <f>HLOOKUP(CE1784,'Valuation Data'!$D$2:$K$5,4,FALSE)</f>
        <v>#N/A</v>
      </c>
      <c r="CG1784" s="3">
        <f t="shared" si="1134"/>
        <v>117981</v>
      </c>
      <c r="CH1784" s="3" t="str">
        <f t="shared" si="1135"/>
        <v>No</v>
      </c>
      <c r="CI1784" s="3" t="str">
        <f>VLOOKUP(R1784,'Use Codes &amp; County Type'!A:D,4,FALSE)</f>
        <v>S</v>
      </c>
      <c r="CJ1784" s="3" t="str">
        <f t="shared" si="1136"/>
        <v>No</v>
      </c>
      <c r="CK1784" s="3" t="str">
        <f t="shared" si="1137"/>
        <v>No</v>
      </c>
      <c r="CL1784" s="3">
        <f t="shared" si="1138"/>
        <v>0.35</v>
      </c>
      <c r="CM1784" s="3">
        <f t="shared" si="1139"/>
        <v>41293.35</v>
      </c>
      <c r="CN1784" s="3">
        <f t="shared" si="1140"/>
        <v>7854.64</v>
      </c>
      <c r="CO1784" s="3">
        <f t="shared" si="1141"/>
        <v>33438.71</v>
      </c>
      <c r="CP1784" s="3">
        <f t="shared" si="1142"/>
        <v>6.6575465541061696E-2</v>
      </c>
      <c r="CR1784" s="3" t="str">
        <f t="shared" si="1143"/>
        <v>No</v>
      </c>
      <c r="CV1784" s="3" t="str">
        <f t="shared" si="1144"/>
        <v>*Bid</v>
      </c>
      <c r="CW1784" s="3">
        <f t="shared" si="1145"/>
        <v>1783</v>
      </c>
      <c r="CX1784" s="3">
        <f t="shared" si="1146"/>
        <v>1963.66</v>
      </c>
      <c r="CY1784" s="3" t="str">
        <f t="shared" si="1147"/>
        <v>Ok</v>
      </c>
      <c r="CZ1784">
        <v>0</v>
      </c>
      <c r="DA1784">
        <v>0</v>
      </c>
    </row>
    <row r="1785" spans="1:105" x14ac:dyDescent="0.25">
      <c r="A1785">
        <v>1784</v>
      </c>
      <c r="B1785" t="s">
        <v>3</v>
      </c>
      <c r="C1785" t="s">
        <v>1893</v>
      </c>
      <c r="D1785">
        <v>617.41999999999996</v>
      </c>
      <c r="E1785">
        <v>2017</v>
      </c>
      <c r="F1785">
        <v>617.41999999999996</v>
      </c>
      <c r="G1785">
        <v>617.41999999999996</v>
      </c>
      <c r="H1785" s="3">
        <f t="shared" si="1107"/>
        <v>0</v>
      </c>
      <c r="J1785" t="s">
        <v>2736</v>
      </c>
      <c r="K1785" t="s">
        <v>2738</v>
      </c>
      <c r="L1785">
        <v>32034</v>
      </c>
      <c r="M1785" t="s">
        <v>4065</v>
      </c>
      <c r="N1785" t="s">
        <v>4761</v>
      </c>
      <c r="O1785">
        <v>-81.521672839248794</v>
      </c>
      <c r="P1785">
        <v>30.5681253897788</v>
      </c>
      <c r="Q1785" t="s">
        <v>6050</v>
      </c>
      <c r="R1785">
        <v>0</v>
      </c>
      <c r="S1785" t="s">
        <v>6538</v>
      </c>
      <c r="T1785">
        <v>8001</v>
      </c>
      <c r="U1785" t="s">
        <v>6581</v>
      </c>
      <c r="V1785">
        <v>2017</v>
      </c>
      <c r="W1785">
        <v>33250</v>
      </c>
      <c r="X1785">
        <v>2017</v>
      </c>
      <c r="Y1785">
        <v>39000</v>
      </c>
      <c r="Z1785">
        <v>541.29999999999995</v>
      </c>
      <c r="AA1785" s="3">
        <f t="shared" si="1108"/>
        <v>0.87671277250493984</v>
      </c>
      <c r="AB1785" t="s">
        <v>6616</v>
      </c>
      <c r="AC1785" t="s">
        <v>6616</v>
      </c>
      <c r="AD1785" t="s">
        <v>6616</v>
      </c>
      <c r="AI1785" t="s">
        <v>6618</v>
      </c>
      <c r="AJ1785" t="s">
        <v>6618</v>
      </c>
      <c r="AK1785" t="s">
        <v>6618</v>
      </c>
      <c r="AL1785">
        <v>0</v>
      </c>
      <c r="AM1785">
        <v>0</v>
      </c>
      <c r="AN1785">
        <v>0</v>
      </c>
      <c r="AO1785">
        <v>0</v>
      </c>
      <c r="AP1785" s="3" t="str">
        <f t="shared" si="1109"/>
        <v>No</v>
      </c>
      <c r="AQ1785" s="3" t="str">
        <f t="shared" si="1110"/>
        <v>No</v>
      </c>
      <c r="AR1785" s="3" t="str">
        <f t="shared" si="1111"/>
        <v>No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 t="s">
        <v>6634</v>
      </c>
      <c r="AZ1785" t="s">
        <v>6637</v>
      </c>
      <c r="BA1785">
        <v>0</v>
      </c>
      <c r="BB1785" t="s">
        <v>6616</v>
      </c>
      <c r="BC1785" t="s">
        <v>6616</v>
      </c>
      <c r="BD1785" s="4" t="str">
        <f t="shared" si="1112"/>
        <v>No</v>
      </c>
      <c r="BE1785" t="s">
        <v>6640</v>
      </c>
      <c r="BF1785" s="3" t="str">
        <f t="shared" si="1113"/>
        <v>No</v>
      </c>
      <c r="BG1785" t="s">
        <v>6645</v>
      </c>
      <c r="BH1785" s="3" t="str">
        <f t="shared" si="1114"/>
        <v>WILDER PL</v>
      </c>
      <c r="BI1785" s="3" t="str">
        <f t="shared" si="1115"/>
        <v>Fernandina Beach</v>
      </c>
      <c r="BJ1785" s="3" t="str">
        <f t="shared" si="1116"/>
        <v>Florida</v>
      </c>
      <c r="BK1785" s="3">
        <f t="shared" si="1117"/>
        <v>32034</v>
      </c>
      <c r="BL1785" s="3" t="str">
        <f t="shared" si="1118"/>
        <v>WILDER PL FERNANDINA BEACH FL 32034</v>
      </c>
      <c r="BM1785" s="3" t="str">
        <f t="shared" si="1119"/>
        <v/>
      </c>
      <c r="BN1785" s="3" t="str">
        <f t="shared" si="1120"/>
        <v>Pass</v>
      </c>
      <c r="BO1785" s="3" t="str">
        <f t="shared" si="1121"/>
        <v>No</v>
      </c>
      <c r="BP1785" s="3" t="str">
        <f t="shared" si="1122"/>
        <v>FV&lt;$10K</v>
      </c>
      <c r="BQ1785" t="s">
        <v>6650</v>
      </c>
      <c r="BR1785" s="3" t="str">
        <f t="shared" si="1123"/>
        <v>No, &lt; $20K Lien</v>
      </c>
      <c r="BS1785" s="3" t="str">
        <f t="shared" si="1124"/>
        <v>No, Lien &lt; $20K</v>
      </c>
      <c r="BT1785" t="s">
        <v>6650</v>
      </c>
      <c r="BU1785" s="3" t="str">
        <f t="shared" si="1125"/>
        <v>No</v>
      </c>
      <c r="BV1785" s="3" t="str">
        <f t="shared" si="1126"/>
        <v>No</v>
      </c>
      <c r="BW1785" s="3">
        <f t="shared" si="1127"/>
        <v>0</v>
      </c>
      <c r="BX1785" s="3" t="str">
        <f t="shared" si="1128"/>
        <v>No</v>
      </c>
      <c r="BY1785" s="3">
        <f t="shared" si="1129"/>
        <v>33250</v>
      </c>
      <c r="BZ1785">
        <v>1</v>
      </c>
      <c r="CA1785" s="3">
        <f t="shared" si="1130"/>
        <v>33250</v>
      </c>
      <c r="CC1785" s="3">
        <f t="shared" si="1131"/>
        <v>0</v>
      </c>
      <c r="CD1785" s="3">
        <f t="shared" si="1132"/>
        <v>0</v>
      </c>
      <c r="CE1785" s="3" t="str">
        <f t="shared" si="1133"/>
        <v/>
      </c>
      <c r="CF1785" s="3" t="e">
        <f>HLOOKUP(CE1785,'Valuation Data'!$D$2:$K$5,4,FALSE)</f>
        <v>#N/A</v>
      </c>
      <c r="CG1785" s="3">
        <f t="shared" si="1134"/>
        <v>33250</v>
      </c>
      <c r="CH1785" s="3" t="str">
        <f t="shared" si="1135"/>
        <v>No</v>
      </c>
      <c r="CI1785" s="3" t="str">
        <f>VLOOKUP(R1785,'Use Codes &amp; County Type'!A:D,4,FALSE)</f>
        <v>V</v>
      </c>
      <c r="CJ1785" s="3" t="str">
        <f t="shared" si="1136"/>
        <v>Yes</v>
      </c>
      <c r="CK1785" s="3" t="str">
        <f t="shared" si="1137"/>
        <v>No</v>
      </c>
      <c r="CL1785" s="3">
        <f t="shared" si="1138"/>
        <v>0</v>
      </c>
      <c r="CM1785" s="3">
        <f t="shared" si="1139"/>
        <v>0</v>
      </c>
      <c r="CN1785" s="3">
        <f t="shared" si="1140"/>
        <v>2469.6799999999998</v>
      </c>
      <c r="CO1785" s="3">
        <f t="shared" si="1141"/>
        <v>-2469.6799999999998</v>
      </c>
      <c r="CP1785" s="3">
        <f t="shared" si="1142"/>
        <v>7.4276090225563904E-2</v>
      </c>
      <c r="CR1785" s="3" t="str">
        <f t="shared" si="1143"/>
        <v>No</v>
      </c>
      <c r="CV1785" s="3" t="str">
        <f t="shared" si="1144"/>
        <v>Vacant, No Sales Data</v>
      </c>
      <c r="CW1785" s="3">
        <f t="shared" si="1145"/>
        <v>1784</v>
      </c>
      <c r="CX1785" s="3">
        <f t="shared" si="1146"/>
        <v>617.41999999999996</v>
      </c>
      <c r="CY1785" s="3" t="str">
        <f t="shared" si="1147"/>
        <v>Ok</v>
      </c>
      <c r="CZ1785">
        <v>0</v>
      </c>
      <c r="DA1785">
        <v>0</v>
      </c>
    </row>
    <row r="1786" spans="1:105" x14ac:dyDescent="0.25">
      <c r="A1786">
        <v>1785</v>
      </c>
      <c r="B1786" t="s">
        <v>3</v>
      </c>
      <c r="C1786" t="s">
        <v>1894</v>
      </c>
      <c r="D1786">
        <v>1359.81</v>
      </c>
      <c r="E1786">
        <v>2017</v>
      </c>
      <c r="F1786">
        <v>1359.81</v>
      </c>
      <c r="G1786">
        <v>1359.81</v>
      </c>
      <c r="H1786" s="3">
        <f t="shared" si="1107"/>
        <v>0</v>
      </c>
      <c r="I1786">
        <v>85581</v>
      </c>
      <c r="J1786" t="s">
        <v>2736</v>
      </c>
      <c r="K1786" t="s">
        <v>2738</v>
      </c>
      <c r="L1786">
        <v>32034</v>
      </c>
      <c r="M1786" t="s">
        <v>4066</v>
      </c>
      <c r="N1786" t="s">
        <v>4761</v>
      </c>
      <c r="O1786">
        <v>-81.542604566939801</v>
      </c>
      <c r="P1786">
        <v>30.5671819553354</v>
      </c>
      <c r="Q1786" t="s">
        <v>6051</v>
      </c>
      <c r="R1786">
        <v>2</v>
      </c>
      <c r="S1786" t="s">
        <v>6535</v>
      </c>
      <c r="T1786">
        <v>1006</v>
      </c>
      <c r="U1786" t="s">
        <v>6578</v>
      </c>
      <c r="V1786">
        <v>2017</v>
      </c>
      <c r="W1786">
        <v>81099</v>
      </c>
      <c r="X1786">
        <v>2017</v>
      </c>
      <c r="Y1786">
        <v>81099</v>
      </c>
      <c r="Z1786">
        <v>1227.75</v>
      </c>
      <c r="AA1786" s="3">
        <f t="shared" si="1108"/>
        <v>0.90288349107595922</v>
      </c>
      <c r="AB1786" t="s">
        <v>6616</v>
      </c>
      <c r="AC1786" t="s">
        <v>6616</v>
      </c>
      <c r="AI1786" t="s">
        <v>6618</v>
      </c>
      <c r="AJ1786" t="s">
        <v>6618</v>
      </c>
      <c r="AK1786" t="s">
        <v>6618</v>
      </c>
      <c r="AL1786" t="s">
        <v>6618</v>
      </c>
      <c r="AM1786">
        <v>0</v>
      </c>
      <c r="AN1786">
        <v>0</v>
      </c>
      <c r="AO1786">
        <v>0</v>
      </c>
      <c r="AP1786" s="3" t="str">
        <f t="shared" si="1109"/>
        <v>No</v>
      </c>
      <c r="AQ1786" s="3" t="str">
        <f t="shared" si="1110"/>
        <v>No</v>
      </c>
      <c r="AR1786" s="3" t="str">
        <f t="shared" si="1111"/>
        <v>No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 t="s">
        <v>6634</v>
      </c>
      <c r="AZ1786" t="s">
        <v>6638</v>
      </c>
      <c r="BA1786">
        <v>2</v>
      </c>
      <c r="BB1786" t="s">
        <v>6616</v>
      </c>
      <c r="BC1786" t="s">
        <v>6616</v>
      </c>
      <c r="BD1786" s="4" t="str">
        <f t="shared" si="1112"/>
        <v>No</v>
      </c>
      <c r="BE1786" t="s">
        <v>6640</v>
      </c>
      <c r="BF1786" s="3" t="str">
        <f t="shared" si="1113"/>
        <v>No</v>
      </c>
      <c r="BG1786" t="s">
        <v>6645</v>
      </c>
      <c r="BH1786" s="3" t="str">
        <f t="shared" si="1114"/>
        <v>85581 LONNIE CREWS RD</v>
      </c>
      <c r="BI1786" s="3" t="str">
        <f t="shared" si="1115"/>
        <v>Fernandina Beach</v>
      </c>
      <c r="BJ1786" s="3" t="str">
        <f t="shared" si="1116"/>
        <v>Florida</v>
      </c>
      <c r="BK1786" s="3">
        <f t="shared" si="1117"/>
        <v>32034</v>
      </c>
      <c r="BL1786" s="3" t="str">
        <f t="shared" si="1118"/>
        <v>85581 LONNIE CREWS RD FERNANDINA BEACH FL 32034</v>
      </c>
      <c r="BM1786" s="3" t="str">
        <f t="shared" si="1119"/>
        <v/>
      </c>
      <c r="BN1786" s="3" t="str">
        <f t="shared" si="1120"/>
        <v>Pass</v>
      </c>
      <c r="BO1786" s="3" t="str">
        <f t="shared" si="1121"/>
        <v>No</v>
      </c>
      <c r="BP1786" s="3" t="str">
        <f t="shared" si="1122"/>
        <v>FV&lt;$10K</v>
      </c>
      <c r="BQ1786" t="s">
        <v>6650</v>
      </c>
      <c r="BR1786" s="3" t="str">
        <f t="shared" si="1123"/>
        <v>No, &lt; $20K Lien</v>
      </c>
      <c r="BS1786" s="3" t="str">
        <f t="shared" si="1124"/>
        <v>No, Lien &lt; $20K</v>
      </c>
      <c r="BT1786" t="s">
        <v>6650</v>
      </c>
      <c r="BU1786" s="3" t="str">
        <f t="shared" si="1125"/>
        <v>No</v>
      </c>
      <c r="BV1786" s="3" t="str">
        <f t="shared" si="1126"/>
        <v>No</v>
      </c>
      <c r="BW1786" s="3">
        <f t="shared" si="1127"/>
        <v>2</v>
      </c>
      <c r="BX1786" s="3" t="str">
        <f t="shared" si="1128"/>
        <v>Yes</v>
      </c>
      <c r="BY1786" s="3">
        <f t="shared" si="1129"/>
        <v>81099</v>
      </c>
      <c r="BZ1786">
        <v>1</v>
      </c>
      <c r="CA1786" s="3">
        <f t="shared" si="1130"/>
        <v>81099</v>
      </c>
      <c r="CC1786" s="3">
        <f t="shared" si="1131"/>
        <v>0</v>
      </c>
      <c r="CD1786" s="3">
        <f t="shared" si="1132"/>
        <v>0</v>
      </c>
      <c r="CE1786" s="3" t="str">
        <f t="shared" si="1133"/>
        <v/>
      </c>
      <c r="CF1786" s="3" t="e">
        <f>HLOOKUP(CE1786,'Valuation Data'!$D$2:$K$5,4,FALSE)</f>
        <v>#N/A</v>
      </c>
      <c r="CG1786" s="3">
        <f t="shared" si="1134"/>
        <v>81099</v>
      </c>
      <c r="CH1786" s="3" t="str">
        <f t="shared" si="1135"/>
        <v>No</v>
      </c>
      <c r="CI1786" s="3" t="str">
        <f>VLOOKUP(R1786,'Use Codes &amp; County Type'!A:D,4,FALSE)</f>
        <v>R</v>
      </c>
      <c r="CJ1786" s="3" t="str">
        <f t="shared" si="1136"/>
        <v>No</v>
      </c>
      <c r="CK1786" s="3" t="str">
        <f t="shared" si="1137"/>
        <v>No</v>
      </c>
      <c r="CL1786" s="3">
        <f t="shared" si="1138"/>
        <v>0.35</v>
      </c>
      <c r="CM1786" s="3">
        <f t="shared" si="1139"/>
        <v>28384.649999999998</v>
      </c>
      <c r="CN1786" s="3">
        <f t="shared" si="1140"/>
        <v>8158.8599999999988</v>
      </c>
      <c r="CO1786" s="3">
        <f t="shared" si="1141"/>
        <v>20225.79</v>
      </c>
      <c r="CP1786" s="3">
        <f t="shared" si="1142"/>
        <v>0.10060370658084562</v>
      </c>
      <c r="CR1786" s="3" t="str">
        <f t="shared" si="1143"/>
        <v>No</v>
      </c>
      <c r="CV1786" s="3" t="str">
        <f t="shared" si="1144"/>
        <v>Too Many Priors</v>
      </c>
      <c r="CW1786" s="3">
        <f t="shared" si="1145"/>
        <v>1785</v>
      </c>
      <c r="CX1786" s="3">
        <f t="shared" si="1146"/>
        <v>1359.81</v>
      </c>
      <c r="CY1786" s="3" t="str">
        <f t="shared" si="1147"/>
        <v>Ok</v>
      </c>
      <c r="CZ1786">
        <v>0</v>
      </c>
      <c r="DA1786">
        <v>0</v>
      </c>
    </row>
    <row r="1787" spans="1:105" x14ac:dyDescent="0.25">
      <c r="A1787">
        <v>1786</v>
      </c>
      <c r="B1787" t="s">
        <v>3</v>
      </c>
      <c r="C1787" t="s">
        <v>1895</v>
      </c>
      <c r="D1787">
        <v>1684.29</v>
      </c>
      <c r="E1787">
        <v>2017</v>
      </c>
      <c r="F1787">
        <v>1684.29</v>
      </c>
      <c r="G1787">
        <v>1684.29</v>
      </c>
      <c r="H1787" s="3">
        <f t="shared" si="1107"/>
        <v>0</v>
      </c>
      <c r="I1787">
        <v>95379</v>
      </c>
      <c r="J1787" t="s">
        <v>2736</v>
      </c>
      <c r="K1787" t="s">
        <v>2738</v>
      </c>
      <c r="L1787">
        <v>32034</v>
      </c>
      <c r="M1787" t="s">
        <v>4067</v>
      </c>
      <c r="N1787" t="s">
        <v>4761</v>
      </c>
      <c r="O1787">
        <v>-81.531186023950795</v>
      </c>
      <c r="P1787">
        <v>30.572270126728</v>
      </c>
      <c r="Q1787" t="s">
        <v>6052</v>
      </c>
      <c r="R1787">
        <v>1</v>
      </c>
      <c r="S1787" t="s">
        <v>6539</v>
      </c>
      <c r="T1787">
        <v>1001</v>
      </c>
      <c r="U1787" t="s">
        <v>6582</v>
      </c>
      <c r="V1787">
        <v>2017</v>
      </c>
      <c r="W1787">
        <v>140023</v>
      </c>
      <c r="X1787">
        <v>2017</v>
      </c>
      <c r="Y1787">
        <v>156210</v>
      </c>
      <c r="Z1787">
        <v>1527.78</v>
      </c>
      <c r="AA1787" s="3">
        <f t="shared" si="1108"/>
        <v>0.90707657232424344</v>
      </c>
      <c r="AB1787" t="s">
        <v>6616</v>
      </c>
      <c r="AI1787" t="s">
        <v>6618</v>
      </c>
      <c r="AJ1787" t="s">
        <v>6618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 s="3" t="str">
        <f t="shared" si="1109"/>
        <v>No</v>
      </c>
      <c r="AQ1787" s="3" t="str">
        <f t="shared" si="1110"/>
        <v>No</v>
      </c>
      <c r="AR1787" s="3" t="str">
        <f t="shared" si="1111"/>
        <v>No</v>
      </c>
      <c r="AS1787">
        <v>0</v>
      </c>
      <c r="AT1787">
        <v>0</v>
      </c>
      <c r="AU1787">
        <v>101600</v>
      </c>
      <c r="AV1787">
        <v>0</v>
      </c>
      <c r="AW1787">
        <v>0</v>
      </c>
      <c r="AX1787">
        <v>0</v>
      </c>
      <c r="AY1787" t="s">
        <v>6634</v>
      </c>
      <c r="AZ1787">
        <v>0</v>
      </c>
      <c r="BA1787">
        <v>0</v>
      </c>
      <c r="BB1787" t="s">
        <v>6617</v>
      </c>
      <c r="BC1787" t="s">
        <v>6616</v>
      </c>
      <c r="BD1787" s="4" t="str">
        <f t="shared" si="1112"/>
        <v>No</v>
      </c>
      <c r="BE1787" t="s">
        <v>6640</v>
      </c>
      <c r="BF1787" s="3" t="str">
        <f t="shared" si="1113"/>
        <v>No</v>
      </c>
      <c r="BG1787" t="s">
        <v>6645</v>
      </c>
      <c r="BH1787" s="3" t="str">
        <f t="shared" si="1114"/>
        <v>95379 DOUGLAS RD</v>
      </c>
      <c r="BI1787" s="3" t="str">
        <f t="shared" si="1115"/>
        <v>Fernandina Beach</v>
      </c>
      <c r="BJ1787" s="3" t="str">
        <f t="shared" si="1116"/>
        <v>Florida</v>
      </c>
      <c r="BK1787" s="3">
        <f t="shared" si="1117"/>
        <v>32034</v>
      </c>
      <c r="BL1787" s="3" t="str">
        <f t="shared" si="1118"/>
        <v>95379 DOUGLAS RD FERNANDINA BEACH FL 32034</v>
      </c>
      <c r="BM1787" s="3" t="str">
        <f t="shared" si="1119"/>
        <v>L</v>
      </c>
      <c r="BN1787" s="3" t="str">
        <f t="shared" si="1120"/>
        <v>Pass</v>
      </c>
      <c r="BO1787" s="3" t="str">
        <f t="shared" si="1121"/>
        <v>No</v>
      </c>
      <c r="BP1787" s="3" t="str">
        <f t="shared" si="1122"/>
        <v>FV&lt;$10K</v>
      </c>
      <c r="BQ1787" t="s">
        <v>6650</v>
      </c>
      <c r="BR1787" s="3" t="str">
        <f t="shared" si="1123"/>
        <v>No, &lt; $20K Lien</v>
      </c>
      <c r="BS1787" s="3" t="str">
        <f t="shared" si="1124"/>
        <v>No, Lien &lt; $20K</v>
      </c>
      <c r="BT1787" t="s">
        <v>6650</v>
      </c>
      <c r="BU1787" s="3" t="str">
        <f t="shared" si="1125"/>
        <v>No</v>
      </c>
      <c r="BV1787" s="3" t="str">
        <f t="shared" si="1126"/>
        <v>No</v>
      </c>
      <c r="BW1787" s="3">
        <f t="shared" si="1127"/>
        <v>0</v>
      </c>
      <c r="BX1787" s="3" t="str">
        <f t="shared" si="1128"/>
        <v>No</v>
      </c>
      <c r="BY1787" s="3">
        <f t="shared" si="1129"/>
        <v>140023</v>
      </c>
      <c r="BZ1787">
        <v>1</v>
      </c>
      <c r="CA1787" s="3">
        <f t="shared" si="1130"/>
        <v>140023</v>
      </c>
      <c r="CC1787" s="3">
        <f t="shared" si="1131"/>
        <v>0</v>
      </c>
      <c r="CD1787" s="3">
        <f t="shared" si="1132"/>
        <v>0</v>
      </c>
      <c r="CE1787" s="3" t="str">
        <f t="shared" si="1133"/>
        <v/>
      </c>
      <c r="CF1787" s="3" t="e">
        <f>HLOOKUP(CE1787,'Valuation Data'!$D$2:$K$5,4,FALSE)</f>
        <v>#N/A</v>
      </c>
      <c r="CG1787" s="3">
        <f t="shared" si="1134"/>
        <v>140023</v>
      </c>
      <c r="CH1787" s="3" t="str">
        <f t="shared" si="1135"/>
        <v>No</v>
      </c>
      <c r="CI1787" s="3" t="str">
        <f>VLOOKUP(R1787,'Use Codes &amp; County Type'!A:D,4,FALSE)</f>
        <v>S</v>
      </c>
      <c r="CJ1787" s="3" t="str">
        <f t="shared" si="1136"/>
        <v>No</v>
      </c>
      <c r="CK1787" s="3" t="str">
        <f t="shared" si="1137"/>
        <v>Yes</v>
      </c>
      <c r="CL1787" s="3">
        <f t="shared" si="1138"/>
        <v>0.67</v>
      </c>
      <c r="CM1787" s="3">
        <f t="shared" si="1139"/>
        <v>93815.41</v>
      </c>
      <c r="CN1787" s="3">
        <f t="shared" si="1140"/>
        <v>6737.16</v>
      </c>
      <c r="CO1787" s="3">
        <f t="shared" si="1141"/>
        <v>87078.25</v>
      </c>
      <c r="CP1787" s="3">
        <f t="shared" si="1142"/>
        <v>4.8114666876156058E-2</v>
      </c>
      <c r="CR1787" s="3" t="str">
        <f t="shared" si="1143"/>
        <v>No</v>
      </c>
      <c r="CV1787" s="3" t="str">
        <f t="shared" si="1144"/>
        <v>*Bid</v>
      </c>
      <c r="CW1787" s="3">
        <f t="shared" si="1145"/>
        <v>1786</v>
      </c>
      <c r="CX1787" s="3">
        <f t="shared" si="1146"/>
        <v>1684.29</v>
      </c>
      <c r="CY1787" s="3" t="str">
        <f t="shared" si="1147"/>
        <v>Ok</v>
      </c>
      <c r="CZ1787">
        <v>0</v>
      </c>
      <c r="DA1787">
        <v>0</v>
      </c>
    </row>
    <row r="1788" spans="1:105" x14ac:dyDescent="0.25">
      <c r="A1788">
        <v>1787</v>
      </c>
      <c r="B1788" t="s">
        <v>3</v>
      </c>
      <c r="C1788" t="s">
        <v>1896</v>
      </c>
      <c r="D1788">
        <v>1335.33</v>
      </c>
      <c r="E1788">
        <v>2017</v>
      </c>
      <c r="F1788">
        <v>1335.33</v>
      </c>
      <c r="G1788">
        <v>1335.33</v>
      </c>
      <c r="H1788" s="3">
        <f t="shared" si="1107"/>
        <v>0</v>
      </c>
      <c r="I1788">
        <v>85044</v>
      </c>
      <c r="J1788" t="s">
        <v>2736</v>
      </c>
      <c r="K1788" t="s">
        <v>2738</v>
      </c>
      <c r="L1788">
        <v>32034</v>
      </c>
      <c r="M1788" t="s">
        <v>4068</v>
      </c>
      <c r="N1788" t="s">
        <v>4761</v>
      </c>
      <c r="O1788">
        <v>-81.542990081187497</v>
      </c>
      <c r="P1788">
        <v>30.569146640259401</v>
      </c>
      <c r="Q1788" t="s">
        <v>6053</v>
      </c>
      <c r="R1788">
        <v>1</v>
      </c>
      <c r="S1788" t="s">
        <v>6539</v>
      </c>
      <c r="T1788">
        <v>1001</v>
      </c>
      <c r="U1788" t="s">
        <v>6582</v>
      </c>
      <c r="V1788">
        <v>2017</v>
      </c>
      <c r="W1788">
        <v>118709</v>
      </c>
      <c r="X1788">
        <v>2017</v>
      </c>
      <c r="Y1788">
        <v>148189</v>
      </c>
      <c r="Z1788">
        <v>1205.1199999999999</v>
      </c>
      <c r="AA1788" s="3">
        <f t="shared" si="1108"/>
        <v>0.90248852343615438</v>
      </c>
      <c r="AD1788" t="s">
        <v>6616</v>
      </c>
      <c r="AF1788" t="s">
        <v>6616</v>
      </c>
      <c r="AG1788" t="s">
        <v>6616</v>
      </c>
      <c r="AI1788" t="s">
        <v>6618</v>
      </c>
      <c r="AJ1788" t="s">
        <v>6618</v>
      </c>
      <c r="AK1788" t="s">
        <v>6618</v>
      </c>
      <c r="AL1788" t="s">
        <v>6618</v>
      </c>
      <c r="AM1788">
        <v>0</v>
      </c>
      <c r="AN1788">
        <v>0</v>
      </c>
      <c r="AO1788">
        <v>0</v>
      </c>
      <c r="AP1788" s="3" t="str">
        <f t="shared" si="1109"/>
        <v>No</v>
      </c>
      <c r="AQ1788" s="3" t="str">
        <f t="shared" si="1110"/>
        <v>No</v>
      </c>
      <c r="AR1788" s="3" t="str">
        <f t="shared" si="1111"/>
        <v>No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 t="s">
        <v>6634</v>
      </c>
      <c r="AZ1788" t="s">
        <v>6638</v>
      </c>
      <c r="BA1788">
        <v>0</v>
      </c>
      <c r="BB1788" t="s">
        <v>6617</v>
      </c>
      <c r="BC1788" t="s">
        <v>6616</v>
      </c>
      <c r="BD1788" s="4" t="str">
        <f t="shared" si="1112"/>
        <v>No</v>
      </c>
      <c r="BE1788" t="s">
        <v>6640</v>
      </c>
      <c r="BF1788" s="3" t="str">
        <f t="shared" si="1113"/>
        <v>No</v>
      </c>
      <c r="BG1788" t="s">
        <v>6645</v>
      </c>
      <c r="BH1788" s="3" t="str">
        <f t="shared" si="1114"/>
        <v>85044 CREWS RD</v>
      </c>
      <c r="BI1788" s="3" t="str">
        <f t="shared" si="1115"/>
        <v>Fernandina Beach</v>
      </c>
      <c r="BJ1788" s="3" t="str">
        <f t="shared" si="1116"/>
        <v>Florida</v>
      </c>
      <c r="BK1788" s="3">
        <f t="shared" si="1117"/>
        <v>32034</v>
      </c>
      <c r="BL1788" s="3" t="str">
        <f t="shared" si="1118"/>
        <v>85044 CREWS RD FERNANDINA BEACH FL 32034</v>
      </c>
      <c r="BM1788" s="3" t="str">
        <f t="shared" si="1119"/>
        <v/>
      </c>
      <c r="BN1788" s="3" t="str">
        <f t="shared" si="1120"/>
        <v>Pass</v>
      </c>
      <c r="BO1788" s="3" t="str">
        <f t="shared" si="1121"/>
        <v>No</v>
      </c>
      <c r="BP1788" s="3" t="str">
        <f t="shared" si="1122"/>
        <v>FV&lt;$10K</v>
      </c>
      <c r="BQ1788" t="s">
        <v>6650</v>
      </c>
      <c r="BR1788" s="3" t="str">
        <f t="shared" si="1123"/>
        <v>No, &lt; $20K Lien</v>
      </c>
      <c r="BS1788" s="3" t="str">
        <f t="shared" si="1124"/>
        <v>No, Lien &lt; $20K</v>
      </c>
      <c r="BT1788" t="s">
        <v>6650</v>
      </c>
      <c r="BU1788" s="3" t="str">
        <f t="shared" si="1125"/>
        <v>No</v>
      </c>
      <c r="BV1788" s="3" t="str">
        <f t="shared" si="1126"/>
        <v>No</v>
      </c>
      <c r="BW1788" s="3">
        <f t="shared" si="1127"/>
        <v>0</v>
      </c>
      <c r="BX1788" s="3" t="str">
        <f t="shared" si="1128"/>
        <v>No</v>
      </c>
      <c r="BY1788" s="3">
        <f t="shared" si="1129"/>
        <v>118709</v>
      </c>
      <c r="BZ1788">
        <v>1</v>
      </c>
      <c r="CA1788" s="3">
        <f t="shared" si="1130"/>
        <v>118709</v>
      </c>
      <c r="CC1788" s="3">
        <f t="shared" si="1131"/>
        <v>0</v>
      </c>
      <c r="CD1788" s="3">
        <f t="shared" si="1132"/>
        <v>0</v>
      </c>
      <c r="CE1788" s="3" t="str">
        <f t="shared" si="1133"/>
        <v/>
      </c>
      <c r="CF1788" s="3" t="e">
        <f>HLOOKUP(CE1788,'Valuation Data'!$D$2:$K$5,4,FALSE)</f>
        <v>#N/A</v>
      </c>
      <c r="CG1788" s="3">
        <f t="shared" si="1134"/>
        <v>118709</v>
      </c>
      <c r="CH1788" s="3" t="str">
        <f t="shared" si="1135"/>
        <v>No</v>
      </c>
      <c r="CI1788" s="3" t="str">
        <f>VLOOKUP(R1788,'Use Codes &amp; County Type'!A:D,4,FALSE)</f>
        <v>S</v>
      </c>
      <c r="CJ1788" s="3" t="str">
        <f t="shared" si="1136"/>
        <v>No</v>
      </c>
      <c r="CK1788" s="3" t="str">
        <f t="shared" si="1137"/>
        <v>Yes</v>
      </c>
      <c r="CL1788" s="3">
        <f t="shared" si="1138"/>
        <v>0.67</v>
      </c>
      <c r="CM1788" s="3">
        <f t="shared" si="1139"/>
        <v>79535.03</v>
      </c>
      <c r="CN1788" s="3">
        <f t="shared" si="1140"/>
        <v>5341.32</v>
      </c>
      <c r="CO1788" s="3">
        <f t="shared" si="1141"/>
        <v>74193.709999999992</v>
      </c>
      <c r="CP1788" s="3">
        <f t="shared" si="1142"/>
        <v>4.4995071982747728E-2</v>
      </c>
      <c r="CR1788" s="3" t="str">
        <f t="shared" si="1143"/>
        <v>No</v>
      </c>
      <c r="CV1788" s="3" t="str">
        <f t="shared" si="1144"/>
        <v>*Bid</v>
      </c>
      <c r="CW1788" s="3">
        <f t="shared" si="1145"/>
        <v>1787</v>
      </c>
      <c r="CX1788" s="3">
        <f t="shared" si="1146"/>
        <v>1335.33</v>
      </c>
      <c r="CY1788" s="3" t="str">
        <f t="shared" si="1147"/>
        <v>Ok</v>
      </c>
      <c r="CZ1788">
        <v>0</v>
      </c>
      <c r="DA1788">
        <v>0</v>
      </c>
    </row>
    <row r="1789" spans="1:105" x14ac:dyDescent="0.25">
      <c r="A1789">
        <v>1788</v>
      </c>
      <c r="B1789" t="s">
        <v>3</v>
      </c>
      <c r="C1789" t="s">
        <v>1897</v>
      </c>
      <c r="D1789">
        <v>1487.81</v>
      </c>
      <c r="E1789">
        <v>2017</v>
      </c>
      <c r="F1789">
        <v>1487.81</v>
      </c>
      <c r="G1789">
        <v>1487.81</v>
      </c>
      <c r="H1789" s="3">
        <f t="shared" si="1107"/>
        <v>0</v>
      </c>
      <c r="I1789">
        <v>95525</v>
      </c>
      <c r="J1789" t="s">
        <v>2736</v>
      </c>
      <c r="K1789" t="s">
        <v>2738</v>
      </c>
      <c r="L1789">
        <v>32034</v>
      </c>
      <c r="M1789" t="s">
        <v>4069</v>
      </c>
      <c r="N1789" t="s">
        <v>4761</v>
      </c>
      <c r="O1789">
        <v>-81.529247077990306</v>
      </c>
      <c r="P1789">
        <v>30.573686019737</v>
      </c>
      <c r="Q1789" t="s">
        <v>6054</v>
      </c>
      <c r="R1789">
        <v>1</v>
      </c>
      <c r="S1789" t="s">
        <v>6539</v>
      </c>
      <c r="T1789">
        <v>1001</v>
      </c>
      <c r="U1789" t="s">
        <v>6582</v>
      </c>
      <c r="V1789">
        <v>2017</v>
      </c>
      <c r="W1789">
        <v>128522</v>
      </c>
      <c r="X1789">
        <v>2017</v>
      </c>
      <c r="Y1789">
        <v>132453</v>
      </c>
      <c r="Z1789">
        <v>1346.11</v>
      </c>
      <c r="AA1789" s="3">
        <f t="shared" si="1108"/>
        <v>0.90475934427110982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 s="3" t="str">
        <f t="shared" si="1109"/>
        <v>No</v>
      </c>
      <c r="AQ1789" s="3" t="str">
        <f t="shared" si="1110"/>
        <v>No</v>
      </c>
      <c r="AR1789" s="3" t="str">
        <f t="shared" si="1111"/>
        <v>No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 t="s">
        <v>6634</v>
      </c>
      <c r="AZ1789">
        <v>0</v>
      </c>
      <c r="BA1789">
        <v>0</v>
      </c>
      <c r="BB1789" t="s">
        <v>6617</v>
      </c>
      <c r="BC1789">
        <v>0</v>
      </c>
      <c r="BD1789" s="4" t="str">
        <f t="shared" si="1112"/>
        <v>No</v>
      </c>
      <c r="BE1789" t="s">
        <v>6640</v>
      </c>
      <c r="BF1789" s="3" t="str">
        <f t="shared" si="1113"/>
        <v>No</v>
      </c>
      <c r="BG1789" t="s">
        <v>6645</v>
      </c>
      <c r="BH1789" s="3" t="str">
        <f t="shared" si="1114"/>
        <v>95525 DOUGLAS RD</v>
      </c>
      <c r="BI1789" s="3" t="str">
        <f t="shared" si="1115"/>
        <v>Fernandina Beach</v>
      </c>
      <c r="BJ1789" s="3" t="str">
        <f t="shared" si="1116"/>
        <v>Florida</v>
      </c>
      <c r="BK1789" s="3">
        <f t="shared" si="1117"/>
        <v>32034</v>
      </c>
      <c r="BL1789" s="3" t="str">
        <f t="shared" si="1118"/>
        <v>95525 DOUGLAS RD FERNANDINA BEACH FL 32034</v>
      </c>
      <c r="BM1789" s="3" t="str">
        <f t="shared" si="1119"/>
        <v/>
      </c>
      <c r="BN1789" s="3" t="str">
        <f t="shared" si="1120"/>
        <v>Pass</v>
      </c>
      <c r="BO1789" s="3" t="str">
        <f t="shared" si="1121"/>
        <v>No</v>
      </c>
      <c r="BP1789" s="3" t="str">
        <f t="shared" si="1122"/>
        <v>FV&lt;$10K</v>
      </c>
      <c r="BQ1789" t="s">
        <v>6650</v>
      </c>
      <c r="BR1789" s="3" t="str">
        <f t="shared" si="1123"/>
        <v>No, &lt; $20K Lien</v>
      </c>
      <c r="BS1789" s="3" t="str">
        <f t="shared" si="1124"/>
        <v>No, Lien &lt; $20K</v>
      </c>
      <c r="BT1789" t="s">
        <v>6650</v>
      </c>
      <c r="BU1789" s="3" t="str">
        <f t="shared" si="1125"/>
        <v>No</v>
      </c>
      <c r="BV1789" s="3" t="str">
        <f t="shared" si="1126"/>
        <v>No</v>
      </c>
      <c r="BW1789" s="3">
        <f t="shared" si="1127"/>
        <v>0</v>
      </c>
      <c r="BX1789" s="3" t="str">
        <f t="shared" si="1128"/>
        <v>No</v>
      </c>
      <c r="BY1789" s="3">
        <f t="shared" si="1129"/>
        <v>128522</v>
      </c>
      <c r="BZ1789">
        <v>1</v>
      </c>
      <c r="CA1789" s="3">
        <f t="shared" si="1130"/>
        <v>128522</v>
      </c>
      <c r="CC1789" s="3">
        <f t="shared" si="1131"/>
        <v>0</v>
      </c>
      <c r="CD1789" s="3">
        <f t="shared" si="1132"/>
        <v>0</v>
      </c>
      <c r="CE1789" s="3" t="str">
        <f t="shared" si="1133"/>
        <v/>
      </c>
      <c r="CF1789" s="3" t="e">
        <f>HLOOKUP(CE1789,'Valuation Data'!$D$2:$K$5,4,FALSE)</f>
        <v>#N/A</v>
      </c>
      <c r="CG1789" s="3">
        <f t="shared" si="1134"/>
        <v>128522</v>
      </c>
      <c r="CH1789" s="3" t="str">
        <f t="shared" si="1135"/>
        <v>No</v>
      </c>
      <c r="CI1789" s="3" t="str">
        <f>VLOOKUP(R1789,'Use Codes &amp; County Type'!A:D,4,FALSE)</f>
        <v>S</v>
      </c>
      <c r="CJ1789" s="3" t="str">
        <f t="shared" si="1136"/>
        <v>No</v>
      </c>
      <c r="CK1789" s="3" t="str">
        <f t="shared" si="1137"/>
        <v>Yes</v>
      </c>
      <c r="CL1789" s="3">
        <f t="shared" si="1138"/>
        <v>0.67</v>
      </c>
      <c r="CM1789" s="3">
        <f t="shared" si="1139"/>
        <v>86109.74</v>
      </c>
      <c r="CN1789" s="3">
        <f t="shared" si="1140"/>
        <v>5951.24</v>
      </c>
      <c r="CO1789" s="3">
        <f t="shared" si="1141"/>
        <v>80158.5</v>
      </c>
      <c r="CP1789" s="3">
        <f t="shared" si="1142"/>
        <v>4.630522400834098E-2</v>
      </c>
      <c r="CR1789" s="3" t="str">
        <f t="shared" si="1143"/>
        <v>No</v>
      </c>
      <c r="CV1789" s="3" t="str">
        <f t="shared" si="1144"/>
        <v>*Bid</v>
      </c>
      <c r="CW1789" s="3">
        <f t="shared" si="1145"/>
        <v>1788</v>
      </c>
      <c r="CX1789" s="3">
        <f t="shared" si="1146"/>
        <v>1487.81</v>
      </c>
      <c r="CY1789" s="3" t="str">
        <f t="shared" si="1147"/>
        <v>Ok</v>
      </c>
      <c r="CZ1789">
        <v>0</v>
      </c>
      <c r="DA1789">
        <v>0</v>
      </c>
    </row>
    <row r="1790" spans="1:105" x14ac:dyDescent="0.25">
      <c r="A1790">
        <v>1789</v>
      </c>
      <c r="B1790" t="s">
        <v>3</v>
      </c>
      <c r="C1790" t="s">
        <v>1898</v>
      </c>
      <c r="D1790">
        <v>561.58000000000004</v>
      </c>
      <c r="E1790">
        <v>2017</v>
      </c>
      <c r="F1790">
        <v>561.58000000000004</v>
      </c>
      <c r="G1790">
        <v>561.58000000000004</v>
      </c>
      <c r="H1790" s="3">
        <f t="shared" si="1107"/>
        <v>0</v>
      </c>
      <c r="I1790">
        <v>95003</v>
      </c>
      <c r="J1790" t="s">
        <v>2736</v>
      </c>
      <c r="K1790" t="s">
        <v>2738</v>
      </c>
      <c r="L1790">
        <v>32034</v>
      </c>
      <c r="M1790" t="s">
        <v>4070</v>
      </c>
      <c r="N1790" t="s">
        <v>4761</v>
      </c>
      <c r="O1790">
        <v>-81.542998601708007</v>
      </c>
      <c r="P1790">
        <v>30.568117757860701</v>
      </c>
      <c r="Q1790" t="s">
        <v>6055</v>
      </c>
      <c r="R1790">
        <v>2</v>
      </c>
      <c r="S1790" t="s">
        <v>6535</v>
      </c>
      <c r="T1790">
        <v>1006</v>
      </c>
      <c r="U1790" t="s">
        <v>6578</v>
      </c>
      <c r="V1790">
        <v>2017</v>
      </c>
      <c r="W1790">
        <v>65826</v>
      </c>
      <c r="X1790">
        <v>2017</v>
      </c>
      <c r="Y1790">
        <v>90938</v>
      </c>
      <c r="Z1790">
        <v>489.67</v>
      </c>
      <c r="AA1790" s="3">
        <f t="shared" si="1108"/>
        <v>0.87195056804017235</v>
      </c>
      <c r="AB1790" t="s">
        <v>6616</v>
      </c>
      <c r="AC1790" t="s">
        <v>6616</v>
      </c>
      <c r="AD1790" t="s">
        <v>6616</v>
      </c>
      <c r="AE1790" t="s">
        <v>6616</v>
      </c>
      <c r="AF1790" t="s">
        <v>6616</v>
      </c>
      <c r="AH1790" t="s">
        <v>6616</v>
      </c>
      <c r="AI1790" t="s">
        <v>6618</v>
      </c>
      <c r="AJ1790" t="s">
        <v>6618</v>
      </c>
      <c r="AK1790" t="s">
        <v>6618</v>
      </c>
      <c r="AL1790" t="s">
        <v>6618</v>
      </c>
      <c r="AM1790" t="s">
        <v>6618</v>
      </c>
      <c r="AN1790" t="s">
        <v>6618</v>
      </c>
      <c r="AO1790" t="s">
        <v>6618</v>
      </c>
      <c r="AP1790" s="3" t="str">
        <f t="shared" si="1109"/>
        <v>No</v>
      </c>
      <c r="AQ1790" s="3" t="str">
        <f t="shared" si="1110"/>
        <v>No</v>
      </c>
      <c r="AR1790" s="3" t="str">
        <f t="shared" si="1111"/>
        <v>No</v>
      </c>
      <c r="AS1790">
        <v>0</v>
      </c>
      <c r="AT1790">
        <v>0</v>
      </c>
      <c r="AU1790">
        <v>90000</v>
      </c>
      <c r="AV1790" t="s">
        <v>6622</v>
      </c>
      <c r="AW1790">
        <v>0</v>
      </c>
      <c r="AX1790">
        <v>0</v>
      </c>
      <c r="AY1790" t="s">
        <v>6634</v>
      </c>
      <c r="AZ1790" t="s">
        <v>6638</v>
      </c>
      <c r="BA1790">
        <v>0</v>
      </c>
      <c r="BB1790" t="s">
        <v>6617</v>
      </c>
      <c r="BC1790" t="s">
        <v>6616</v>
      </c>
      <c r="BD1790" s="4" t="str">
        <f t="shared" si="1112"/>
        <v>No</v>
      </c>
      <c r="BE1790" t="s">
        <v>6640</v>
      </c>
      <c r="BF1790" s="3" t="str">
        <f t="shared" si="1113"/>
        <v>No</v>
      </c>
      <c r="BG1790" t="s">
        <v>6645</v>
      </c>
      <c r="BH1790" s="3" t="str">
        <f t="shared" si="1114"/>
        <v>95003 ACORN LN</v>
      </c>
      <c r="BI1790" s="3" t="str">
        <f t="shared" si="1115"/>
        <v>Fernandina Beach</v>
      </c>
      <c r="BJ1790" s="3" t="str">
        <f t="shared" si="1116"/>
        <v>Florida</v>
      </c>
      <c r="BK1790" s="3">
        <f t="shared" si="1117"/>
        <v>32034</v>
      </c>
      <c r="BL1790" s="3" t="str">
        <f t="shared" si="1118"/>
        <v>95003 ACORN LN FERNANDINA BEACH FL 32034</v>
      </c>
      <c r="BM1790" s="3" t="str">
        <f t="shared" si="1119"/>
        <v>L</v>
      </c>
      <c r="BN1790" s="3" t="str">
        <f t="shared" si="1120"/>
        <v>Pass</v>
      </c>
      <c r="BO1790" s="3" t="str">
        <f t="shared" si="1121"/>
        <v>No</v>
      </c>
      <c r="BP1790" s="3" t="str">
        <f t="shared" si="1122"/>
        <v>FV&lt;$10K</v>
      </c>
      <c r="BQ1790" t="s">
        <v>6650</v>
      </c>
      <c r="BR1790" s="3" t="str">
        <f t="shared" si="1123"/>
        <v>No, &lt; $20K Lien</v>
      </c>
      <c r="BS1790" s="3" t="str">
        <f t="shared" si="1124"/>
        <v>No, Lien &lt; $20K</v>
      </c>
      <c r="BT1790" t="s">
        <v>6650</v>
      </c>
      <c r="BU1790" s="3" t="str">
        <f t="shared" si="1125"/>
        <v>No</v>
      </c>
      <c r="BV1790" s="3" t="str">
        <f t="shared" si="1126"/>
        <v>No</v>
      </c>
      <c r="BW1790" s="3">
        <f t="shared" si="1127"/>
        <v>0</v>
      </c>
      <c r="BX1790" s="3" t="str">
        <f t="shared" si="1128"/>
        <v>No</v>
      </c>
      <c r="BY1790" s="3">
        <f t="shared" si="1129"/>
        <v>65826</v>
      </c>
      <c r="BZ1790">
        <v>1</v>
      </c>
      <c r="CA1790" s="3">
        <f t="shared" si="1130"/>
        <v>65826</v>
      </c>
      <c r="CC1790" s="3">
        <f t="shared" si="1131"/>
        <v>0</v>
      </c>
      <c r="CD1790" s="3">
        <f t="shared" si="1132"/>
        <v>0</v>
      </c>
      <c r="CE1790" s="3" t="str">
        <f t="shared" si="1133"/>
        <v/>
      </c>
      <c r="CF1790" s="3" t="e">
        <f>HLOOKUP(CE1790,'Valuation Data'!$D$2:$K$5,4,FALSE)</f>
        <v>#N/A</v>
      </c>
      <c r="CG1790" s="3">
        <f t="shared" si="1134"/>
        <v>65826</v>
      </c>
      <c r="CH1790" s="3" t="str">
        <f t="shared" si="1135"/>
        <v>No</v>
      </c>
      <c r="CI1790" s="3" t="str">
        <f>VLOOKUP(R1790,'Use Codes &amp; County Type'!A:D,4,FALSE)</f>
        <v>R</v>
      </c>
      <c r="CJ1790" s="3" t="str">
        <f t="shared" si="1136"/>
        <v>No</v>
      </c>
      <c r="CK1790" s="3" t="str">
        <f t="shared" si="1137"/>
        <v>Yes</v>
      </c>
      <c r="CL1790" s="3">
        <f t="shared" si="1138"/>
        <v>0.67</v>
      </c>
      <c r="CM1790" s="3">
        <f t="shared" si="1139"/>
        <v>44103.420000000006</v>
      </c>
      <c r="CN1790" s="3">
        <f t="shared" si="1140"/>
        <v>2246.3200000000002</v>
      </c>
      <c r="CO1790" s="3">
        <f t="shared" si="1141"/>
        <v>41857.100000000006</v>
      </c>
      <c r="CP1790" s="3">
        <f t="shared" si="1142"/>
        <v>3.4125117734633732E-2</v>
      </c>
      <c r="CR1790" s="3" t="str">
        <f t="shared" si="1143"/>
        <v>No</v>
      </c>
      <c r="CV1790" s="3" t="str">
        <f t="shared" si="1144"/>
        <v>*Bid</v>
      </c>
      <c r="CW1790" s="3">
        <f t="shared" si="1145"/>
        <v>1789</v>
      </c>
      <c r="CX1790" s="3">
        <f t="shared" si="1146"/>
        <v>561.58000000000004</v>
      </c>
      <c r="CY1790" s="3" t="str">
        <f t="shared" si="1147"/>
        <v>Ok</v>
      </c>
      <c r="CZ1790">
        <v>0</v>
      </c>
      <c r="DA1790">
        <v>0</v>
      </c>
    </row>
    <row r="1791" spans="1:105" x14ac:dyDescent="0.25">
      <c r="A1791">
        <v>1790</v>
      </c>
      <c r="B1791" t="s">
        <v>3</v>
      </c>
      <c r="C1791" t="s">
        <v>1899</v>
      </c>
      <c r="D1791">
        <v>884.44</v>
      </c>
      <c r="E1791">
        <v>2017</v>
      </c>
      <c r="F1791">
        <v>884.44</v>
      </c>
      <c r="G1791">
        <v>884.44</v>
      </c>
      <c r="H1791" s="3">
        <f t="shared" si="1107"/>
        <v>0</v>
      </c>
      <c r="I1791">
        <v>85072</v>
      </c>
      <c r="J1791" t="s">
        <v>2736</v>
      </c>
      <c r="K1791" t="s">
        <v>2738</v>
      </c>
      <c r="L1791">
        <v>32034</v>
      </c>
      <c r="M1791" t="s">
        <v>4071</v>
      </c>
      <c r="N1791" t="s">
        <v>4761</v>
      </c>
      <c r="O1791">
        <v>-81.542178639263696</v>
      </c>
      <c r="P1791">
        <v>30.564281982792799</v>
      </c>
      <c r="Q1791" t="s">
        <v>6056</v>
      </c>
      <c r="R1791">
        <v>2</v>
      </c>
      <c r="S1791" t="s">
        <v>6535</v>
      </c>
      <c r="T1791">
        <v>1006</v>
      </c>
      <c r="U1791" t="s">
        <v>6578</v>
      </c>
      <c r="V1791">
        <v>2017</v>
      </c>
      <c r="W1791">
        <v>50150</v>
      </c>
      <c r="X1791">
        <v>2017</v>
      </c>
      <c r="Y1791">
        <v>54544</v>
      </c>
      <c r="Z1791">
        <v>788.2</v>
      </c>
      <c r="AA1791" s="3">
        <f t="shared" si="1108"/>
        <v>0.89118538284111981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 s="3" t="str">
        <f t="shared" si="1109"/>
        <v>No</v>
      </c>
      <c r="AQ1791" s="3" t="str">
        <f t="shared" si="1110"/>
        <v>No</v>
      </c>
      <c r="AR1791" s="3" t="str">
        <f t="shared" si="1111"/>
        <v>No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 t="s">
        <v>6634</v>
      </c>
      <c r="AZ1791">
        <v>0</v>
      </c>
      <c r="BA1791">
        <v>0</v>
      </c>
      <c r="BB1791" t="s">
        <v>6616</v>
      </c>
      <c r="BC1791">
        <v>0</v>
      </c>
      <c r="BD1791" s="4" t="str">
        <f t="shared" si="1112"/>
        <v>No</v>
      </c>
      <c r="BE1791" t="s">
        <v>6640</v>
      </c>
      <c r="BF1791" s="3" t="str">
        <f t="shared" si="1113"/>
        <v>No</v>
      </c>
      <c r="BG1791" t="s">
        <v>6645</v>
      </c>
      <c r="BH1791" s="3" t="str">
        <f t="shared" si="1114"/>
        <v>85072 PATRICIA CT</v>
      </c>
      <c r="BI1791" s="3" t="str">
        <f t="shared" si="1115"/>
        <v>Fernandina Beach</v>
      </c>
      <c r="BJ1791" s="3" t="str">
        <f t="shared" si="1116"/>
        <v>Florida</v>
      </c>
      <c r="BK1791" s="3">
        <f t="shared" si="1117"/>
        <v>32034</v>
      </c>
      <c r="BL1791" s="3" t="str">
        <f t="shared" si="1118"/>
        <v>85072 PATRICIA CT FERNANDINA BEACH FL 32034</v>
      </c>
      <c r="BM1791" s="3" t="str">
        <f t="shared" si="1119"/>
        <v/>
      </c>
      <c r="BN1791" s="3" t="str">
        <f t="shared" si="1120"/>
        <v>Pass</v>
      </c>
      <c r="BO1791" s="3" t="str">
        <f t="shared" si="1121"/>
        <v>No</v>
      </c>
      <c r="BP1791" s="3" t="str">
        <f t="shared" si="1122"/>
        <v>FV&lt;$10K</v>
      </c>
      <c r="BQ1791" t="s">
        <v>6650</v>
      </c>
      <c r="BR1791" s="3" t="str">
        <f t="shared" si="1123"/>
        <v>No, &lt; $20K Lien</v>
      </c>
      <c r="BS1791" s="3" t="str">
        <f t="shared" si="1124"/>
        <v>No, Lien &lt; $20K</v>
      </c>
      <c r="BT1791" t="s">
        <v>6650</v>
      </c>
      <c r="BU1791" s="3" t="str">
        <f t="shared" si="1125"/>
        <v>No</v>
      </c>
      <c r="BV1791" s="3" t="str">
        <f t="shared" si="1126"/>
        <v>No</v>
      </c>
      <c r="BW1791" s="3">
        <f t="shared" si="1127"/>
        <v>0</v>
      </c>
      <c r="BX1791" s="3" t="str">
        <f t="shared" si="1128"/>
        <v>No</v>
      </c>
      <c r="BY1791" s="3">
        <f t="shared" si="1129"/>
        <v>50150</v>
      </c>
      <c r="BZ1791">
        <v>1</v>
      </c>
      <c r="CA1791" s="3">
        <f t="shared" si="1130"/>
        <v>50150</v>
      </c>
      <c r="CC1791" s="3">
        <f t="shared" si="1131"/>
        <v>0</v>
      </c>
      <c r="CD1791" s="3">
        <f t="shared" si="1132"/>
        <v>0</v>
      </c>
      <c r="CE1791" s="3" t="str">
        <f t="shared" si="1133"/>
        <v/>
      </c>
      <c r="CF1791" s="3" t="e">
        <f>HLOOKUP(CE1791,'Valuation Data'!$D$2:$K$5,4,FALSE)</f>
        <v>#N/A</v>
      </c>
      <c r="CG1791" s="3">
        <f t="shared" si="1134"/>
        <v>50150</v>
      </c>
      <c r="CH1791" s="3" t="str">
        <f t="shared" si="1135"/>
        <v>No</v>
      </c>
      <c r="CI1791" s="3" t="str">
        <f>VLOOKUP(R1791,'Use Codes &amp; County Type'!A:D,4,FALSE)</f>
        <v>R</v>
      </c>
      <c r="CJ1791" s="3" t="str">
        <f t="shared" si="1136"/>
        <v>No</v>
      </c>
      <c r="CK1791" s="3" t="str">
        <f t="shared" si="1137"/>
        <v>No</v>
      </c>
      <c r="CL1791" s="3">
        <f t="shared" si="1138"/>
        <v>0.35</v>
      </c>
      <c r="CM1791" s="3">
        <f t="shared" si="1139"/>
        <v>17552.5</v>
      </c>
      <c r="CN1791" s="3">
        <f t="shared" si="1140"/>
        <v>3537.76</v>
      </c>
      <c r="CO1791" s="3">
        <f t="shared" si="1141"/>
        <v>14014.74</v>
      </c>
      <c r="CP1791" s="3">
        <f t="shared" si="1142"/>
        <v>7.0543569292123631E-2</v>
      </c>
      <c r="CR1791" s="3" t="str">
        <f t="shared" si="1143"/>
        <v>No</v>
      </c>
      <c r="CV1791" s="3" t="str">
        <f t="shared" si="1144"/>
        <v>*Bid</v>
      </c>
      <c r="CW1791" s="3">
        <f t="shared" si="1145"/>
        <v>1790</v>
      </c>
      <c r="CX1791" s="3">
        <f t="shared" si="1146"/>
        <v>884.44</v>
      </c>
      <c r="CY1791" s="3" t="str">
        <f t="shared" si="1147"/>
        <v>Ok</v>
      </c>
      <c r="CZ1791">
        <v>0</v>
      </c>
      <c r="DA1791">
        <v>0</v>
      </c>
    </row>
    <row r="1792" spans="1:105" x14ac:dyDescent="0.25">
      <c r="A1792">
        <v>1791</v>
      </c>
      <c r="B1792" t="s">
        <v>3</v>
      </c>
      <c r="C1792" t="s">
        <v>1900</v>
      </c>
      <c r="D1792">
        <v>1476.88</v>
      </c>
      <c r="E1792">
        <v>2017</v>
      </c>
      <c r="F1792">
        <v>1476.88</v>
      </c>
      <c r="G1792">
        <v>1476.88</v>
      </c>
      <c r="H1792" s="3">
        <f t="shared" si="1107"/>
        <v>0</v>
      </c>
      <c r="J1792" t="s">
        <v>2736</v>
      </c>
      <c r="K1792" t="s">
        <v>2738</v>
      </c>
      <c r="L1792">
        <v>32034</v>
      </c>
      <c r="M1792" t="s">
        <v>4072</v>
      </c>
      <c r="N1792" t="s">
        <v>4761</v>
      </c>
      <c r="O1792">
        <v>-81.541441972364794</v>
      </c>
      <c r="P1792">
        <v>30.568468295803701</v>
      </c>
      <c r="Q1792" t="s">
        <v>6057</v>
      </c>
      <c r="R1792">
        <v>0</v>
      </c>
      <c r="S1792" t="s">
        <v>6538</v>
      </c>
      <c r="T1792">
        <v>8001</v>
      </c>
      <c r="U1792" t="s">
        <v>6581</v>
      </c>
      <c r="V1792">
        <v>2017</v>
      </c>
      <c r="W1792">
        <v>83382</v>
      </c>
      <c r="X1792">
        <v>2017</v>
      </c>
      <c r="Y1792">
        <v>94552</v>
      </c>
      <c r="Z1792">
        <v>1336</v>
      </c>
      <c r="AA1792" s="3">
        <f t="shared" si="1108"/>
        <v>0.90460971778343524</v>
      </c>
      <c r="AD1792" t="s">
        <v>6616</v>
      </c>
      <c r="AE1792" t="s">
        <v>6616</v>
      </c>
      <c r="AG1792" t="s">
        <v>6616</v>
      </c>
      <c r="AI1792" t="s">
        <v>6618</v>
      </c>
      <c r="AJ1792" t="s">
        <v>6618</v>
      </c>
      <c r="AK1792" t="s">
        <v>6618</v>
      </c>
      <c r="AL1792">
        <v>0</v>
      </c>
      <c r="AM1792">
        <v>0</v>
      </c>
      <c r="AN1792">
        <v>0</v>
      </c>
      <c r="AO1792">
        <v>0</v>
      </c>
      <c r="AP1792" s="3" t="str">
        <f t="shared" si="1109"/>
        <v>No</v>
      </c>
      <c r="AQ1792" s="3" t="str">
        <f t="shared" si="1110"/>
        <v>No</v>
      </c>
      <c r="AR1792" s="3" t="str">
        <f t="shared" si="1111"/>
        <v>No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 t="s">
        <v>6634</v>
      </c>
      <c r="AZ1792" t="s">
        <v>6639</v>
      </c>
      <c r="BA1792">
        <v>0</v>
      </c>
      <c r="BB1792" t="s">
        <v>6616</v>
      </c>
      <c r="BC1792" t="s">
        <v>6616</v>
      </c>
      <c r="BD1792" s="4" t="str">
        <f t="shared" si="1112"/>
        <v>No</v>
      </c>
      <c r="BE1792" t="s">
        <v>6640</v>
      </c>
      <c r="BF1792" s="3" t="str">
        <f t="shared" si="1113"/>
        <v>No</v>
      </c>
      <c r="BG1792" t="s">
        <v>6645</v>
      </c>
      <c r="BH1792" s="3" t="str">
        <f t="shared" si="1114"/>
        <v>CREWS RD</v>
      </c>
      <c r="BI1792" s="3" t="str">
        <f t="shared" si="1115"/>
        <v>Fernandina Beach</v>
      </c>
      <c r="BJ1792" s="3" t="str">
        <f t="shared" si="1116"/>
        <v>Florida</v>
      </c>
      <c r="BK1792" s="3">
        <f t="shared" si="1117"/>
        <v>32034</v>
      </c>
      <c r="BL1792" s="3" t="str">
        <f t="shared" si="1118"/>
        <v>CREWS RD FERNANDINA BEACH FL 32034</v>
      </c>
      <c r="BM1792" s="3" t="str">
        <f t="shared" si="1119"/>
        <v/>
      </c>
      <c r="BN1792" s="3" t="str">
        <f t="shared" si="1120"/>
        <v>Pass</v>
      </c>
      <c r="BO1792" s="3" t="str">
        <f t="shared" si="1121"/>
        <v>No</v>
      </c>
      <c r="BP1792" s="3" t="str">
        <f t="shared" si="1122"/>
        <v>FV&lt;$10K</v>
      </c>
      <c r="BQ1792" t="s">
        <v>6650</v>
      </c>
      <c r="BR1792" s="3" t="str">
        <f t="shared" si="1123"/>
        <v>No, &lt; $20K Lien</v>
      </c>
      <c r="BS1792" s="3" t="str">
        <f t="shared" si="1124"/>
        <v>No, Lien &lt; $20K</v>
      </c>
      <c r="BT1792" t="s">
        <v>6650</v>
      </c>
      <c r="BU1792" s="3" t="str">
        <f t="shared" si="1125"/>
        <v>No</v>
      </c>
      <c r="BV1792" s="3" t="str">
        <f t="shared" si="1126"/>
        <v>No</v>
      </c>
      <c r="BW1792" s="3">
        <f t="shared" si="1127"/>
        <v>0</v>
      </c>
      <c r="BX1792" s="3" t="str">
        <f t="shared" si="1128"/>
        <v>No</v>
      </c>
      <c r="BY1792" s="3">
        <f t="shared" si="1129"/>
        <v>83382</v>
      </c>
      <c r="BZ1792">
        <v>1</v>
      </c>
      <c r="CA1792" s="3">
        <f t="shared" si="1130"/>
        <v>83382</v>
      </c>
      <c r="CC1792" s="3">
        <f t="shared" si="1131"/>
        <v>0</v>
      </c>
      <c r="CD1792" s="3">
        <f t="shared" si="1132"/>
        <v>0</v>
      </c>
      <c r="CE1792" s="3" t="str">
        <f t="shared" si="1133"/>
        <v/>
      </c>
      <c r="CF1792" s="3" t="e">
        <f>HLOOKUP(CE1792,'Valuation Data'!$D$2:$K$5,4,FALSE)</f>
        <v>#N/A</v>
      </c>
      <c r="CG1792" s="3">
        <f t="shared" si="1134"/>
        <v>83382</v>
      </c>
      <c r="CH1792" s="3" t="str">
        <f t="shared" si="1135"/>
        <v>No</v>
      </c>
      <c r="CI1792" s="3" t="str">
        <f>VLOOKUP(R1792,'Use Codes &amp; County Type'!A:D,4,FALSE)</f>
        <v>V</v>
      </c>
      <c r="CJ1792" s="3" t="str">
        <f t="shared" si="1136"/>
        <v>Yes</v>
      </c>
      <c r="CK1792" s="3" t="str">
        <f t="shared" si="1137"/>
        <v>No</v>
      </c>
      <c r="CL1792" s="3">
        <f t="shared" si="1138"/>
        <v>0</v>
      </c>
      <c r="CM1792" s="3">
        <f t="shared" si="1139"/>
        <v>0</v>
      </c>
      <c r="CN1792" s="3">
        <f t="shared" si="1140"/>
        <v>5907.52</v>
      </c>
      <c r="CO1792" s="3">
        <f t="shared" si="1141"/>
        <v>-5907.52</v>
      </c>
      <c r="CP1792" s="3">
        <f t="shared" si="1142"/>
        <v>7.084886426327025E-2</v>
      </c>
      <c r="CR1792" s="3" t="str">
        <f t="shared" si="1143"/>
        <v>No</v>
      </c>
      <c r="CV1792" s="3" t="str">
        <f t="shared" si="1144"/>
        <v>Vacant, No Sales Data</v>
      </c>
      <c r="CW1792" s="3">
        <f t="shared" si="1145"/>
        <v>1791</v>
      </c>
      <c r="CX1792" s="3">
        <f t="shared" si="1146"/>
        <v>1476.88</v>
      </c>
      <c r="CY1792" s="3" t="str">
        <f t="shared" si="1147"/>
        <v>Ok</v>
      </c>
      <c r="CZ1792">
        <v>0</v>
      </c>
      <c r="DA1792">
        <v>0</v>
      </c>
    </row>
    <row r="1793" spans="1:105" x14ac:dyDescent="0.25">
      <c r="A1793">
        <v>1792</v>
      </c>
      <c r="B1793" t="s">
        <v>3</v>
      </c>
      <c r="C1793" t="s">
        <v>1901</v>
      </c>
      <c r="D1793">
        <v>1681.99</v>
      </c>
      <c r="E1793">
        <v>2017</v>
      </c>
      <c r="F1793" t="e">
        <f>NA()</f>
        <v>#N/A</v>
      </c>
      <c r="G1793" t="e">
        <f>NA()</f>
        <v>#N/A</v>
      </c>
      <c r="H1793" s="3" t="e">
        <f t="shared" si="1107"/>
        <v>#N/A</v>
      </c>
      <c r="I1793" t="e">
        <f>NA()</f>
        <v>#N/A</v>
      </c>
      <c r="J1793" t="e">
        <f>NA()</f>
        <v>#N/A</v>
      </c>
      <c r="K1793" t="e">
        <f>NA()</f>
        <v>#N/A</v>
      </c>
      <c r="L1793" t="e">
        <f>NA()</f>
        <v>#N/A</v>
      </c>
      <c r="M1793" t="e">
        <f>NA()</f>
        <v>#N/A</v>
      </c>
      <c r="N1793" t="e">
        <f>NA()</f>
        <v>#N/A</v>
      </c>
      <c r="O1793" t="e">
        <f>NA()</f>
        <v>#N/A</v>
      </c>
      <c r="P1793" t="e">
        <f>NA()</f>
        <v>#N/A</v>
      </c>
      <c r="Q1793" t="e">
        <f>NA()</f>
        <v>#N/A</v>
      </c>
      <c r="R1793">
        <v>1</v>
      </c>
      <c r="S1793" t="s">
        <v>6539</v>
      </c>
      <c r="T1793" t="e">
        <f>NA()</f>
        <v>#N/A</v>
      </c>
      <c r="U1793" t="e">
        <f>NA()</f>
        <v>#N/A</v>
      </c>
      <c r="V1793">
        <v>2017</v>
      </c>
      <c r="W1793">
        <v>100778</v>
      </c>
      <c r="X1793" t="e">
        <f>NA()</f>
        <v>#N/A</v>
      </c>
      <c r="Y1793" t="e">
        <f>NA()</f>
        <v>#N/A</v>
      </c>
      <c r="Z1793" t="e">
        <f>NA()</f>
        <v>#N/A</v>
      </c>
      <c r="AA1793" s="3">
        <f t="shared" si="1108"/>
        <v>0</v>
      </c>
      <c r="AI1793" t="e">
        <f>NA()</f>
        <v>#N/A</v>
      </c>
      <c r="AJ1793" t="e">
        <f>NA()</f>
        <v>#N/A</v>
      </c>
      <c r="AK1793" t="e">
        <f>NA()</f>
        <v>#N/A</v>
      </c>
      <c r="AL1793" t="e">
        <f>NA()</f>
        <v>#N/A</v>
      </c>
      <c r="AM1793" t="e">
        <f>NA()</f>
        <v>#N/A</v>
      </c>
      <c r="AN1793" t="e">
        <f>NA()</f>
        <v>#N/A</v>
      </c>
      <c r="AO1793" t="e">
        <f>NA()</f>
        <v>#N/A</v>
      </c>
      <c r="AP1793" s="3" t="str">
        <f t="shared" si="1109"/>
        <v>No</v>
      </c>
      <c r="AQ1793" s="3" t="str">
        <f t="shared" si="1110"/>
        <v>No</v>
      </c>
      <c r="AR1793" s="3" t="str">
        <f t="shared" si="1111"/>
        <v>No</v>
      </c>
      <c r="AS1793" t="e">
        <f>NA()</f>
        <v>#N/A</v>
      </c>
      <c r="AT1793" t="e">
        <f>NA()</f>
        <v>#N/A</v>
      </c>
      <c r="AU1793" t="e">
        <f>NA()</f>
        <v>#N/A</v>
      </c>
      <c r="AV1793" t="e">
        <f>NA()</f>
        <v>#N/A</v>
      </c>
      <c r="AW1793" t="e">
        <f>NA()</f>
        <v>#N/A</v>
      </c>
      <c r="AX1793" t="e">
        <f>NA()</f>
        <v>#N/A</v>
      </c>
      <c r="AY1793" t="e">
        <f>NA()</f>
        <v>#N/A</v>
      </c>
      <c r="AZ1793" t="e">
        <f>NA()</f>
        <v>#N/A</v>
      </c>
      <c r="BA1793">
        <v>0</v>
      </c>
      <c r="BB1793" t="s">
        <v>6616</v>
      </c>
      <c r="BC1793" t="e">
        <f>NA()</f>
        <v>#N/A</v>
      </c>
      <c r="BD1793" s="4" t="str">
        <f t="shared" si="1112"/>
        <v>No</v>
      </c>
      <c r="BE1793" t="e">
        <f>NA()</f>
        <v>#N/A</v>
      </c>
      <c r="BF1793" s="3" t="str">
        <f t="shared" si="1113"/>
        <v>No</v>
      </c>
      <c r="BG1793" t="e">
        <f>NA()</f>
        <v>#N/A</v>
      </c>
      <c r="BH1793" s="3" t="e">
        <f t="shared" si="1114"/>
        <v>#N/A</v>
      </c>
      <c r="BI1793" s="3" t="e">
        <f t="shared" si="1115"/>
        <v>#N/A</v>
      </c>
      <c r="BJ1793" s="3" t="e">
        <f t="shared" si="1116"/>
        <v>#N/A</v>
      </c>
      <c r="BK1793" s="3" t="e">
        <f t="shared" si="1117"/>
        <v>#N/A</v>
      </c>
      <c r="BL1793" s="3" t="e">
        <f t="shared" si="1118"/>
        <v>#N/A</v>
      </c>
      <c r="BM1793" s="3" t="e">
        <f t="shared" si="1119"/>
        <v>#N/A</v>
      </c>
      <c r="BN1793" s="3" t="str">
        <f t="shared" si="1120"/>
        <v>Pass</v>
      </c>
      <c r="BO1793" s="3" t="e">
        <f t="shared" si="1121"/>
        <v>#N/A</v>
      </c>
      <c r="BP1793" s="3" t="str">
        <f t="shared" si="1122"/>
        <v>FV&lt;$10K</v>
      </c>
      <c r="BQ1793" t="s">
        <v>6650</v>
      </c>
      <c r="BR1793" s="3" t="str">
        <f t="shared" si="1123"/>
        <v>No, &lt; $20K Lien</v>
      </c>
      <c r="BS1793" s="3" t="str">
        <f t="shared" si="1124"/>
        <v>No, Lien &lt; $20K</v>
      </c>
      <c r="BT1793" t="s">
        <v>6650</v>
      </c>
      <c r="BU1793" s="3" t="str">
        <f t="shared" si="1125"/>
        <v>No</v>
      </c>
      <c r="BV1793" s="3" t="str">
        <f t="shared" si="1126"/>
        <v>No</v>
      </c>
      <c r="BW1793" s="3">
        <f t="shared" si="1127"/>
        <v>0</v>
      </c>
      <c r="BX1793" s="3" t="str">
        <f t="shared" si="1128"/>
        <v>No</v>
      </c>
      <c r="BY1793" s="3">
        <f t="shared" si="1129"/>
        <v>100778</v>
      </c>
      <c r="BZ1793">
        <v>1</v>
      </c>
      <c r="CA1793" s="3">
        <f t="shared" si="1130"/>
        <v>100778</v>
      </c>
      <c r="CC1793" s="3" t="e">
        <f t="shared" si="1131"/>
        <v>#N/A</v>
      </c>
      <c r="CD1793" s="3" t="e">
        <f t="shared" si="1132"/>
        <v>#N/A</v>
      </c>
      <c r="CE1793" s="3" t="str">
        <f t="shared" si="1133"/>
        <v/>
      </c>
      <c r="CF1793" s="3" t="e">
        <f>HLOOKUP(CE1793,'Valuation Data'!$D$2:$K$5,4,FALSE)</f>
        <v>#N/A</v>
      </c>
      <c r="CG1793" s="3">
        <f t="shared" si="1134"/>
        <v>100778</v>
      </c>
      <c r="CH1793" s="3" t="str">
        <f t="shared" si="1135"/>
        <v>No</v>
      </c>
      <c r="CI1793" s="3" t="str">
        <f>VLOOKUP(R1793,'Use Codes &amp; County Type'!A:D,4,FALSE)</f>
        <v>S</v>
      </c>
      <c r="CJ1793" s="3" t="str">
        <f t="shared" si="1136"/>
        <v>No</v>
      </c>
      <c r="CK1793" s="3" t="str">
        <f t="shared" si="1137"/>
        <v>No</v>
      </c>
      <c r="CL1793" s="3">
        <f t="shared" si="1138"/>
        <v>0.35</v>
      </c>
      <c r="CM1793" s="3">
        <f t="shared" si="1139"/>
        <v>35272.299999999996</v>
      </c>
      <c r="CN1793" s="3" t="e">
        <f t="shared" si="1140"/>
        <v>#N/A</v>
      </c>
      <c r="CO1793" s="3" t="e">
        <f t="shared" si="1141"/>
        <v>#N/A</v>
      </c>
      <c r="CP1793" s="3" t="e">
        <f t="shared" si="1142"/>
        <v>#N/A</v>
      </c>
      <c r="CR1793" s="3" t="e">
        <f t="shared" si="1143"/>
        <v>#N/A</v>
      </c>
      <c r="CV1793" s="3" t="e">
        <f t="shared" si="1144"/>
        <v>#N/A</v>
      </c>
      <c r="CW1793" s="3">
        <f t="shared" si="1145"/>
        <v>1792</v>
      </c>
      <c r="CX1793" s="3">
        <f t="shared" si="1146"/>
        <v>1681.99</v>
      </c>
      <c r="CY1793" s="3" t="e">
        <f t="shared" si="1147"/>
        <v>#N/A</v>
      </c>
      <c r="CZ1793" t="e">
        <f>NA()</f>
        <v>#N/A</v>
      </c>
      <c r="DA1793" t="e">
        <f>NA()</f>
        <v>#N/A</v>
      </c>
    </row>
    <row r="1794" spans="1:105" x14ac:dyDescent="0.25">
      <c r="A1794">
        <v>1793</v>
      </c>
      <c r="B1794" t="s">
        <v>3</v>
      </c>
      <c r="C1794" t="s">
        <v>1902</v>
      </c>
      <c r="D1794">
        <v>848.2</v>
      </c>
      <c r="E1794">
        <v>2017</v>
      </c>
      <c r="F1794">
        <v>848.2</v>
      </c>
      <c r="G1794">
        <v>848.2</v>
      </c>
      <c r="H1794" s="3">
        <f t="shared" ref="H1794:H1857" si="1148">D1794+D1794-F1794-G1794</f>
        <v>0</v>
      </c>
      <c r="I1794">
        <v>85142</v>
      </c>
      <c r="J1794" t="s">
        <v>2736</v>
      </c>
      <c r="K1794" t="s">
        <v>2738</v>
      </c>
      <c r="L1794">
        <v>32034</v>
      </c>
      <c r="M1794" t="s">
        <v>4073</v>
      </c>
      <c r="N1794" t="s">
        <v>4761</v>
      </c>
      <c r="O1794">
        <v>-81.541530816963203</v>
      </c>
      <c r="P1794">
        <v>30.568784789013499</v>
      </c>
      <c r="Q1794" t="s">
        <v>6057</v>
      </c>
      <c r="R1794">
        <v>1</v>
      </c>
      <c r="S1794" t="s">
        <v>6539</v>
      </c>
      <c r="T1794">
        <v>1001</v>
      </c>
      <c r="U1794" t="s">
        <v>6582</v>
      </c>
      <c r="V1794">
        <v>2017</v>
      </c>
      <c r="W1794">
        <v>88956</v>
      </c>
      <c r="X1794">
        <v>2017</v>
      </c>
      <c r="Y1794">
        <v>104341</v>
      </c>
      <c r="Z1794">
        <v>754.69</v>
      </c>
      <c r="AA1794" s="3">
        <f t="shared" ref="AA1794:AA1857" si="1149">IFERROR(Z1794/D1794,)</f>
        <v>0.88975477481726006</v>
      </c>
      <c r="AD1794" t="s">
        <v>6616</v>
      </c>
      <c r="AE1794" t="s">
        <v>6616</v>
      </c>
      <c r="AG1794" t="s">
        <v>6616</v>
      </c>
      <c r="AI1794" t="s">
        <v>6618</v>
      </c>
      <c r="AJ1794" t="s">
        <v>6618</v>
      </c>
      <c r="AK1794" t="s">
        <v>6618</v>
      </c>
      <c r="AL1794" t="s">
        <v>6618</v>
      </c>
      <c r="AM1794" t="s">
        <v>6618</v>
      </c>
      <c r="AN1794">
        <v>0</v>
      </c>
      <c r="AO1794">
        <v>0</v>
      </c>
      <c r="AP1794" s="3" t="str">
        <f t="shared" ref="AP1794:AP1857" si="1150">IF(OR(COUNTIF(AB1794:AH1794,"Yes")&gt;0,COUNTIF(AB1794:AH1794,"C")&gt;0),"Yes","No")</f>
        <v>No</v>
      </c>
      <c r="AQ1794" s="3" t="str">
        <f t="shared" ref="AQ1794:AQ1857" si="1151">IF(COUNTIF(AI1794:AO1794,"C")&gt;0,"Yes","No")</f>
        <v>No</v>
      </c>
      <c r="AR1794" s="3" t="str">
        <f t="shared" ref="AR1794:AR1857" si="1152">IF(AP1794="Yes","Yes","No")</f>
        <v>No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 t="s">
        <v>6634</v>
      </c>
      <c r="AZ1794" t="s">
        <v>6638</v>
      </c>
      <c r="BA1794">
        <v>0</v>
      </c>
      <c r="BB1794" t="s">
        <v>6617</v>
      </c>
      <c r="BC1794" t="s">
        <v>6616</v>
      </c>
      <c r="BD1794" s="4" t="str">
        <f t="shared" ref="BD1794:BD1857" si="1153">IFERROR(IF(AW1794&gt;0,"Yes","No"),"No")</f>
        <v>No</v>
      </c>
      <c r="BE1794" t="s">
        <v>6640</v>
      </c>
      <c r="BF1794" s="3" t="str">
        <f t="shared" ref="BF1794:BF1857" si="1154">IFERROR(IF(BE1794="Without Environmental Issues","No","Yes"),"No")</f>
        <v>No</v>
      </c>
      <c r="BG1794" t="s">
        <v>6645</v>
      </c>
      <c r="BH1794" s="3" t="str">
        <f t="shared" ref="BH1794:BH1857" si="1155">M1794</f>
        <v>85142 CREWS RD</v>
      </c>
      <c r="BI1794" s="3" t="str">
        <f t="shared" ref="BI1794:BI1857" si="1156">PROPER(J1794)</f>
        <v>Fernandina Beach</v>
      </c>
      <c r="BJ1794" s="3" t="str">
        <f t="shared" ref="BJ1794:BJ1857" si="1157">PROPER(K1794)</f>
        <v>Florida</v>
      </c>
      <c r="BK1794" s="3">
        <f t="shared" ref="BK1794:BK1857" si="1158">L1794</f>
        <v>32034</v>
      </c>
      <c r="BL1794" s="3" t="str">
        <f t="shared" ref="BL1794:BL1857" si="1159">CONCATENATE(M1794," ",N1794)</f>
        <v>85142 CREWS RD FERNANDINA BEACH FL 32034</v>
      </c>
      <c r="BM1794" s="3" t="str">
        <f t="shared" ref="BM1794:BM1857" si="1160">IF(AU1794&gt;0,"L","")</f>
        <v/>
      </c>
      <c r="BN1794" s="3" t="str">
        <f t="shared" ref="BN1794:BN1857" si="1161">IF(D1794&lt;150,"Lien&lt;$150","Pass")</f>
        <v>Pass</v>
      </c>
      <c r="BO1794" s="3" t="str">
        <f t="shared" ref="BO1794:BO1857" si="1162">IF(BC1794="Yes","Yes","No")</f>
        <v>No</v>
      </c>
      <c r="BP1794" s="3" t="str">
        <f t="shared" ref="BP1794:BP1857" si="1163">IF(D1794&gt;10000,IF(OR(I1794="",I1794=0,BI1794="",BI1794=0,BK1794=0),"Bad Address","Pass"),"FV&lt;$10K")</f>
        <v>FV&lt;$10K</v>
      </c>
      <c r="BQ1794" t="s">
        <v>6650</v>
      </c>
      <c r="BR1794" s="3" t="str">
        <f t="shared" ref="BR1794:BR1857" si="1164">IF(D1794&gt;20000,IF(OR(BD1794="Yes",BF1794="Yes"),"Yes","No"),"No, &lt; $20K Lien")</f>
        <v>No, &lt; $20K Lien</v>
      </c>
      <c r="BS1794" s="3" t="str">
        <f t="shared" ref="BS1794:BS1857" si="1165">IF(D1794&gt;20000,IF(IFERROR(IF(BG1794="None","No","Yes"),"No")="Yes","Yes","No"),"No, Lien &lt; $20K")</f>
        <v>No, Lien &lt; $20K</v>
      </c>
      <c r="BT1794" t="s">
        <v>6650</v>
      </c>
      <c r="BU1794" s="3" t="str">
        <f t="shared" ref="BU1794:BU1857" si="1166">IF(E1794="","N/A",IF(OR(E1794&lt;2014,AR1794="Yes"),"Yes","No"))</f>
        <v>No</v>
      </c>
      <c r="BV1794" s="3" t="str">
        <f t="shared" ref="BV1794:BV1857" si="1167">IFERROR(IF(COUNTIF(C:C,C1794)&gt;1,"Yes","No"),"No")</f>
        <v>No</v>
      </c>
      <c r="BW1794" s="3">
        <f t="shared" ref="BW1794:BW1857" si="1168">BA1794</f>
        <v>0</v>
      </c>
      <c r="BX1794" s="3" t="str">
        <f t="shared" ref="BX1794:BX1857" si="1169">IF(AND(OR(CI1794="S",CI1794="R",CI1794="C"),CH1794="Yes",BW1794&gt;2),"Yes",IF(AND(OR(CI1794="S",CI1794="R",CI1794="C"),CH1794="No",BW1794&gt;1),"Yes",IF(AND(CI1794="V",CH1794="Yes",BW1794&gt;0),"Yes","No")))</f>
        <v>No</v>
      </c>
      <c r="BY1794" s="3">
        <f t="shared" ref="BY1794:BY1857" si="1170">VALUE(W1794)</f>
        <v>88956</v>
      </c>
      <c r="BZ1794">
        <v>1</v>
      </c>
      <c r="CA1794" s="3">
        <f t="shared" ref="CA1794:CA1857" si="1171">BY1794/BZ1794</f>
        <v>88956</v>
      </c>
      <c r="CC1794" s="3">
        <f t="shared" ref="CC1794:CC1857" si="1172">AS1794</f>
        <v>0</v>
      </c>
      <c r="CD1794" s="3">
        <f t="shared" ref="CD1794:CD1857" si="1173">VALUE(AT1794)</f>
        <v>0</v>
      </c>
      <c r="CE1794" s="3" t="str">
        <f t="shared" ref="CE1794:CE1857" si="1174">IFERROR(IF(CD1794&gt;1000,YEAR(CC1794),""),"")</f>
        <v/>
      </c>
      <c r="CF1794" s="3" t="e">
        <f>HLOOKUP(CE1794,'Valuation Data'!$D$2:$K$5,4,FALSE)</f>
        <v>#N/A</v>
      </c>
      <c r="CG1794" s="3">
        <f t="shared" ref="CG1794:CG1857" si="1175">IF(CB1794&gt;0,MIN(IFERROR(MIN(CD1794*CF1794,CA1794),CA1794),CB1794),IFERROR(MIN(CD1794*CF1794,CA1794),CA1794))</f>
        <v>88956</v>
      </c>
      <c r="CH1794" s="3" t="str">
        <f t="shared" ref="CH1794:CH1857" si="1176">IFERROR(IF(AND(OR(CI1794="S",CI1794="R",CI1794="C",CI1794="V"),CF1794&gt;0),"Yes","No"),"No")</f>
        <v>No</v>
      </c>
      <c r="CI1794" s="3" t="str">
        <f>VLOOKUP(R1794,'Use Codes &amp; County Type'!A:D,4,FALSE)</f>
        <v>S</v>
      </c>
      <c r="CJ1794" s="3" t="str">
        <f t="shared" ref="CJ1794:CJ1857" si="1177">IF(AND(CH1794="No",CI1794="V"),"Yes","No")</f>
        <v>No</v>
      </c>
      <c r="CK1794" s="3" t="str">
        <f t="shared" ref="CK1794:CK1857" si="1178">IF(OR(BB1794="Yes",BB1794=""),"Yes","No")</f>
        <v>Yes</v>
      </c>
      <c r="CL1794" s="3">
        <f t="shared" ref="CL1794:CL1857" si="1179">IF(AND(OR(CI1794="S",CI1794="R",CI1794="C"),CH1794="Yes",CK1794="Yes"),75%,IF(AND(OR(CI1794="S",CI1794="R"),CH1794="Yes",CK1794="No"),40%,IF(AND(OR(CI1794="S",CI1794="R",CI1794="C"),CH1794="No",CK1794="Yes"),67%,IF(AND(OR(CI1794="S",CI1794="R"),CH1794="No",CK1794="No"),35%,IF(AND(CI1794="C",CH1794="Yes"),35%,IF(AND(CI1794="C",CH1794="No"),30%,IF(AND(CH1794="Yes",CI1794="V"),10%,0%)))))))</f>
        <v>0.67</v>
      </c>
      <c r="CM1794" s="3">
        <f t="shared" ref="CM1794:CM1857" si="1180">CG1794*CL1794</f>
        <v>59600.520000000004</v>
      </c>
      <c r="CN1794" s="3">
        <f t="shared" ref="CN1794:CN1857" si="1181">D1794+(BA1794+3)*MAX(D1794,Z1794)</f>
        <v>3392.8</v>
      </c>
      <c r="CO1794" s="3">
        <f t="shared" ref="CO1794:CO1857" si="1182">CM1794-CN1794</f>
        <v>56207.72</v>
      </c>
      <c r="CP1794" s="3">
        <f t="shared" ref="CP1794:CP1857" si="1183">+CN1794/CG1794</f>
        <v>3.8140204145869869E-2</v>
      </c>
      <c r="CR1794" s="3" t="str">
        <f t="shared" ref="CR1794:CR1857" si="1184">IF(AND(CV1794="*Bid",D1794&gt;49999),"Google","No")</f>
        <v>No</v>
      </c>
      <c r="CV1794" s="3" t="str">
        <f t="shared" ref="CV1794:CV1857" si="1185">IF(BN1794="Lien&lt;$150","Lien&lt;$150",IF(OR(BU1794="Yes",BV1794="Yes"),"County Held Lien",IF(CG1794&lt;30000,"FMV&lt;$30K",IF(BR1794="Yes","EPA",IF(BS1794="Yes","CDD",IF(BT1794="High","Flood",IF(BX1794="Yes","Too Many Priors",IF(CJ1794="Yes","Vacant, No Sales Data",IF(CO1794&lt;0,"Neg Solv Premium",IF(BP1794="Bad Address","Bad Address",IF(CQ1794="Bad","Bad Data",IF(CS1794="Bad","Bad Google",IF(CT1794="Redeemed","Redeemed",IF(CU1794="Data Change","Data Change","*Bid"))))))))))))))</f>
        <v>*Bid</v>
      </c>
      <c r="CW1794" s="3">
        <f t="shared" ref="CW1794:CW1857" si="1186">VALUE(A1794)</f>
        <v>1793</v>
      </c>
      <c r="CX1794" s="3">
        <f t="shared" ref="CX1794:CX1857" si="1187">VALUE(D1794)</f>
        <v>848.2</v>
      </c>
      <c r="CY1794" s="3" t="str">
        <f t="shared" ref="CY1794:CY1857" si="1188">IF(AND(CV1794="*Bid",CX1794&gt;75000),"Check","Ok")</f>
        <v>Ok</v>
      </c>
      <c r="CZ1794">
        <v>0</v>
      </c>
      <c r="DA1794">
        <v>0</v>
      </c>
    </row>
    <row r="1795" spans="1:105" x14ac:dyDescent="0.25">
      <c r="A1795">
        <v>1794</v>
      </c>
      <c r="B1795" t="s">
        <v>3</v>
      </c>
      <c r="C1795" t="s">
        <v>1903</v>
      </c>
      <c r="D1795">
        <v>156.96</v>
      </c>
      <c r="E1795">
        <v>2017</v>
      </c>
      <c r="F1795" t="e">
        <f>NA()</f>
        <v>#N/A</v>
      </c>
      <c r="G1795" t="e">
        <f>NA()</f>
        <v>#N/A</v>
      </c>
      <c r="H1795" s="3" t="e">
        <f t="shared" si="1148"/>
        <v>#N/A</v>
      </c>
      <c r="I1795" t="e">
        <f>NA()</f>
        <v>#N/A</v>
      </c>
      <c r="J1795" t="e">
        <f>NA()</f>
        <v>#N/A</v>
      </c>
      <c r="K1795" t="e">
        <f>NA()</f>
        <v>#N/A</v>
      </c>
      <c r="L1795" t="e">
        <f>NA()</f>
        <v>#N/A</v>
      </c>
      <c r="M1795" t="e">
        <f>NA()</f>
        <v>#N/A</v>
      </c>
      <c r="N1795" t="e">
        <f>NA()</f>
        <v>#N/A</v>
      </c>
      <c r="O1795" t="e">
        <f>NA()</f>
        <v>#N/A</v>
      </c>
      <c r="P1795" t="e">
        <f>NA()</f>
        <v>#N/A</v>
      </c>
      <c r="Q1795" t="e">
        <f>NA()</f>
        <v>#N/A</v>
      </c>
      <c r="R1795">
        <v>2</v>
      </c>
      <c r="S1795" t="s">
        <v>6535</v>
      </c>
      <c r="T1795" t="e">
        <f>NA()</f>
        <v>#N/A</v>
      </c>
      <c r="U1795" t="e">
        <f>NA()</f>
        <v>#N/A</v>
      </c>
      <c r="V1795">
        <v>2017</v>
      </c>
      <c r="W1795">
        <v>32632</v>
      </c>
      <c r="X1795" t="e">
        <f>NA()</f>
        <v>#N/A</v>
      </c>
      <c r="Y1795" t="e">
        <f>NA()</f>
        <v>#N/A</v>
      </c>
      <c r="Z1795" t="e">
        <f>NA()</f>
        <v>#N/A</v>
      </c>
      <c r="AA1795" s="3">
        <f t="shared" si="1149"/>
        <v>0</v>
      </c>
      <c r="AB1795" t="s">
        <v>6617</v>
      </c>
      <c r="AC1795" t="s">
        <v>6616</v>
      </c>
      <c r="AD1795" t="s">
        <v>6616</v>
      </c>
      <c r="AE1795" t="s">
        <v>6616</v>
      </c>
      <c r="AF1795" t="s">
        <v>6616</v>
      </c>
      <c r="AI1795" t="e">
        <f>NA()</f>
        <v>#N/A</v>
      </c>
      <c r="AJ1795" t="e">
        <f>NA()</f>
        <v>#N/A</v>
      </c>
      <c r="AK1795" t="e">
        <f>NA()</f>
        <v>#N/A</v>
      </c>
      <c r="AL1795" t="e">
        <f>NA()</f>
        <v>#N/A</v>
      </c>
      <c r="AM1795" t="e">
        <f>NA()</f>
        <v>#N/A</v>
      </c>
      <c r="AN1795" t="e">
        <f>NA()</f>
        <v>#N/A</v>
      </c>
      <c r="AO1795" t="e">
        <f>NA()</f>
        <v>#N/A</v>
      </c>
      <c r="AP1795" s="3" t="str">
        <f t="shared" si="1150"/>
        <v>Yes</v>
      </c>
      <c r="AQ1795" s="3" t="str">
        <f t="shared" si="1151"/>
        <v>No</v>
      </c>
      <c r="AR1795" s="3" t="str">
        <f t="shared" si="1152"/>
        <v>Yes</v>
      </c>
      <c r="AS1795" t="e">
        <f>NA()</f>
        <v>#N/A</v>
      </c>
      <c r="AT1795" t="e">
        <f>NA()</f>
        <v>#N/A</v>
      </c>
      <c r="AU1795" t="e">
        <f>NA()</f>
        <v>#N/A</v>
      </c>
      <c r="AV1795" t="e">
        <f>NA()</f>
        <v>#N/A</v>
      </c>
      <c r="AW1795" t="e">
        <f>NA()</f>
        <v>#N/A</v>
      </c>
      <c r="AX1795" t="e">
        <f>NA()</f>
        <v>#N/A</v>
      </c>
      <c r="AY1795" t="e">
        <f>NA()</f>
        <v>#N/A</v>
      </c>
      <c r="AZ1795" t="e">
        <f>NA()</f>
        <v>#N/A</v>
      </c>
      <c r="BA1795">
        <v>1</v>
      </c>
      <c r="BB1795" t="s">
        <v>6617</v>
      </c>
      <c r="BC1795" t="e">
        <f>NA()</f>
        <v>#N/A</v>
      </c>
      <c r="BD1795" s="4" t="str">
        <f t="shared" si="1153"/>
        <v>No</v>
      </c>
      <c r="BE1795" t="e">
        <f>NA()</f>
        <v>#N/A</v>
      </c>
      <c r="BF1795" s="3" t="str">
        <f t="shared" si="1154"/>
        <v>No</v>
      </c>
      <c r="BG1795" t="e">
        <f>NA()</f>
        <v>#N/A</v>
      </c>
      <c r="BH1795" s="3" t="e">
        <f t="shared" si="1155"/>
        <v>#N/A</v>
      </c>
      <c r="BI1795" s="3" t="e">
        <f t="shared" si="1156"/>
        <v>#N/A</v>
      </c>
      <c r="BJ1795" s="3" t="e">
        <f t="shared" si="1157"/>
        <v>#N/A</v>
      </c>
      <c r="BK1795" s="3" t="e">
        <f t="shared" si="1158"/>
        <v>#N/A</v>
      </c>
      <c r="BL1795" s="3" t="e">
        <f t="shared" si="1159"/>
        <v>#N/A</v>
      </c>
      <c r="BM1795" s="3" t="e">
        <f t="shared" si="1160"/>
        <v>#N/A</v>
      </c>
      <c r="BN1795" s="3" t="str">
        <f t="shared" si="1161"/>
        <v>Pass</v>
      </c>
      <c r="BO1795" s="3" t="e">
        <f t="shared" si="1162"/>
        <v>#N/A</v>
      </c>
      <c r="BP1795" s="3" t="str">
        <f t="shared" si="1163"/>
        <v>FV&lt;$10K</v>
      </c>
      <c r="BQ1795" t="s">
        <v>6650</v>
      </c>
      <c r="BR1795" s="3" t="str">
        <f t="shared" si="1164"/>
        <v>No, &lt; $20K Lien</v>
      </c>
      <c r="BS1795" s="3" t="str">
        <f t="shared" si="1165"/>
        <v>No, Lien &lt; $20K</v>
      </c>
      <c r="BT1795" t="s">
        <v>6650</v>
      </c>
      <c r="BU1795" s="3" t="str">
        <f t="shared" si="1166"/>
        <v>Yes</v>
      </c>
      <c r="BV1795" s="3" t="str">
        <f t="shared" si="1167"/>
        <v>No</v>
      </c>
      <c r="BW1795" s="3">
        <f t="shared" si="1168"/>
        <v>1</v>
      </c>
      <c r="BX1795" s="3" t="str">
        <f t="shared" si="1169"/>
        <v>No</v>
      </c>
      <c r="BY1795" s="3">
        <f t="shared" si="1170"/>
        <v>32632</v>
      </c>
      <c r="BZ1795">
        <v>1</v>
      </c>
      <c r="CA1795" s="3">
        <f t="shared" si="1171"/>
        <v>32632</v>
      </c>
      <c r="CC1795" s="3" t="e">
        <f t="shared" si="1172"/>
        <v>#N/A</v>
      </c>
      <c r="CD1795" s="3" t="e">
        <f t="shared" si="1173"/>
        <v>#N/A</v>
      </c>
      <c r="CE1795" s="3" t="str">
        <f t="shared" si="1174"/>
        <v/>
      </c>
      <c r="CF1795" s="3" t="e">
        <f>HLOOKUP(CE1795,'Valuation Data'!$D$2:$K$5,4,FALSE)</f>
        <v>#N/A</v>
      </c>
      <c r="CG1795" s="3">
        <f t="shared" si="1175"/>
        <v>32632</v>
      </c>
      <c r="CH1795" s="3" t="str">
        <f t="shared" si="1176"/>
        <v>No</v>
      </c>
      <c r="CI1795" s="3" t="str">
        <f>VLOOKUP(R1795,'Use Codes &amp; County Type'!A:D,4,FALSE)</f>
        <v>R</v>
      </c>
      <c r="CJ1795" s="3" t="str">
        <f t="shared" si="1177"/>
        <v>No</v>
      </c>
      <c r="CK1795" s="3" t="str">
        <f t="shared" si="1178"/>
        <v>Yes</v>
      </c>
      <c r="CL1795" s="3">
        <f t="shared" si="1179"/>
        <v>0.67</v>
      </c>
      <c r="CM1795" s="3">
        <f t="shared" si="1180"/>
        <v>21863.440000000002</v>
      </c>
      <c r="CN1795" s="3" t="e">
        <f t="shared" si="1181"/>
        <v>#N/A</v>
      </c>
      <c r="CO1795" s="3" t="e">
        <f t="shared" si="1182"/>
        <v>#N/A</v>
      </c>
      <c r="CP1795" s="3" t="e">
        <f t="shared" si="1183"/>
        <v>#N/A</v>
      </c>
      <c r="CR1795" s="3" t="str">
        <f t="shared" si="1184"/>
        <v>No</v>
      </c>
      <c r="CV1795" s="3" t="str">
        <f t="shared" si="1185"/>
        <v>County Held Lien</v>
      </c>
      <c r="CW1795" s="3">
        <f t="shared" si="1186"/>
        <v>1794</v>
      </c>
      <c r="CX1795" s="3">
        <f t="shared" si="1187"/>
        <v>156.96</v>
      </c>
      <c r="CY1795" s="3" t="str">
        <f t="shared" si="1188"/>
        <v>Ok</v>
      </c>
      <c r="CZ1795" t="e">
        <f>NA()</f>
        <v>#N/A</v>
      </c>
      <c r="DA1795" t="e">
        <f>NA()</f>
        <v>#N/A</v>
      </c>
    </row>
    <row r="1796" spans="1:105" x14ac:dyDescent="0.25">
      <c r="A1796">
        <v>1795</v>
      </c>
      <c r="B1796" t="s">
        <v>3</v>
      </c>
      <c r="C1796" t="s">
        <v>1904</v>
      </c>
      <c r="D1796">
        <v>195.72</v>
      </c>
      <c r="E1796">
        <v>2017</v>
      </c>
      <c r="F1796">
        <v>195.72</v>
      </c>
      <c r="G1796">
        <v>195.72</v>
      </c>
      <c r="H1796" s="3">
        <f t="shared" si="1148"/>
        <v>0</v>
      </c>
      <c r="J1796" t="s">
        <v>2736</v>
      </c>
      <c r="K1796" t="s">
        <v>2738</v>
      </c>
      <c r="L1796">
        <v>32034</v>
      </c>
      <c r="M1796" t="s">
        <v>4072</v>
      </c>
      <c r="N1796" t="s">
        <v>4761</v>
      </c>
      <c r="O1796">
        <v>-81.542712167918296</v>
      </c>
      <c r="P1796">
        <v>30.564907315785501</v>
      </c>
      <c r="Q1796" t="s">
        <v>6058</v>
      </c>
      <c r="R1796">
        <v>0</v>
      </c>
      <c r="S1796" t="s">
        <v>6538</v>
      </c>
      <c r="T1796">
        <v>8001</v>
      </c>
      <c r="U1796" t="s">
        <v>6581</v>
      </c>
      <c r="V1796">
        <v>2017</v>
      </c>
      <c r="W1796">
        <v>10000</v>
      </c>
      <c r="X1796">
        <v>2017</v>
      </c>
      <c r="Y1796">
        <v>10000</v>
      </c>
      <c r="Z1796">
        <v>151.38</v>
      </c>
      <c r="AA1796" s="3">
        <f t="shared" si="1149"/>
        <v>0.77345187001839355</v>
      </c>
      <c r="AB1796" t="s">
        <v>6616</v>
      </c>
      <c r="AC1796" t="s">
        <v>6616</v>
      </c>
      <c r="AF1796" t="s">
        <v>6616</v>
      </c>
      <c r="AG1796" t="s">
        <v>6616</v>
      </c>
      <c r="AH1796" t="s">
        <v>6616</v>
      </c>
      <c r="AI1796" t="s">
        <v>6618</v>
      </c>
      <c r="AJ1796" t="s">
        <v>6618</v>
      </c>
      <c r="AK1796" t="s">
        <v>6618</v>
      </c>
      <c r="AL1796" t="s">
        <v>6618</v>
      </c>
      <c r="AM1796" t="s">
        <v>6618</v>
      </c>
      <c r="AN1796" t="s">
        <v>6618</v>
      </c>
      <c r="AO1796" t="s">
        <v>6618</v>
      </c>
      <c r="AP1796" s="3" t="str">
        <f t="shared" si="1150"/>
        <v>No</v>
      </c>
      <c r="AQ1796" s="3" t="str">
        <f t="shared" si="1151"/>
        <v>No</v>
      </c>
      <c r="AR1796" s="3" t="str">
        <f t="shared" si="1152"/>
        <v>No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 t="s">
        <v>6634</v>
      </c>
      <c r="AZ1796" t="s">
        <v>6638</v>
      </c>
      <c r="BA1796">
        <v>2</v>
      </c>
      <c r="BB1796" t="s">
        <v>6616</v>
      </c>
      <c r="BC1796" t="s">
        <v>6616</v>
      </c>
      <c r="BD1796" s="4" t="str">
        <f t="shared" si="1153"/>
        <v>No</v>
      </c>
      <c r="BE1796" t="s">
        <v>6640</v>
      </c>
      <c r="BF1796" s="3" t="str">
        <f t="shared" si="1154"/>
        <v>No</v>
      </c>
      <c r="BG1796" t="s">
        <v>6645</v>
      </c>
      <c r="BH1796" s="3" t="str">
        <f t="shared" si="1155"/>
        <v>CREWS RD</v>
      </c>
      <c r="BI1796" s="3" t="str">
        <f t="shared" si="1156"/>
        <v>Fernandina Beach</v>
      </c>
      <c r="BJ1796" s="3" t="str">
        <f t="shared" si="1157"/>
        <v>Florida</v>
      </c>
      <c r="BK1796" s="3">
        <f t="shared" si="1158"/>
        <v>32034</v>
      </c>
      <c r="BL1796" s="3" t="str">
        <f t="shared" si="1159"/>
        <v>CREWS RD FERNANDINA BEACH FL 32034</v>
      </c>
      <c r="BM1796" s="3" t="str">
        <f t="shared" si="1160"/>
        <v/>
      </c>
      <c r="BN1796" s="3" t="str">
        <f t="shared" si="1161"/>
        <v>Pass</v>
      </c>
      <c r="BO1796" s="3" t="str">
        <f t="shared" si="1162"/>
        <v>No</v>
      </c>
      <c r="BP1796" s="3" t="str">
        <f t="shared" si="1163"/>
        <v>FV&lt;$10K</v>
      </c>
      <c r="BQ1796" t="s">
        <v>6650</v>
      </c>
      <c r="BR1796" s="3" t="str">
        <f t="shared" si="1164"/>
        <v>No, &lt; $20K Lien</v>
      </c>
      <c r="BS1796" s="3" t="str">
        <f t="shared" si="1165"/>
        <v>No, Lien &lt; $20K</v>
      </c>
      <c r="BT1796" t="s">
        <v>6650</v>
      </c>
      <c r="BU1796" s="3" t="str">
        <f t="shared" si="1166"/>
        <v>No</v>
      </c>
      <c r="BV1796" s="3" t="str">
        <f t="shared" si="1167"/>
        <v>No</v>
      </c>
      <c r="BW1796" s="3">
        <f t="shared" si="1168"/>
        <v>2</v>
      </c>
      <c r="BX1796" s="3" t="str">
        <f t="shared" si="1169"/>
        <v>No</v>
      </c>
      <c r="BY1796" s="3">
        <f t="shared" si="1170"/>
        <v>10000</v>
      </c>
      <c r="BZ1796">
        <v>1</v>
      </c>
      <c r="CA1796" s="3">
        <f t="shared" si="1171"/>
        <v>10000</v>
      </c>
      <c r="CC1796" s="3">
        <f t="shared" si="1172"/>
        <v>0</v>
      </c>
      <c r="CD1796" s="3">
        <f t="shared" si="1173"/>
        <v>0</v>
      </c>
      <c r="CE1796" s="3" t="str">
        <f t="shared" si="1174"/>
        <v/>
      </c>
      <c r="CF1796" s="3" t="e">
        <f>HLOOKUP(CE1796,'Valuation Data'!$D$2:$K$5,4,FALSE)</f>
        <v>#N/A</v>
      </c>
      <c r="CG1796" s="3">
        <f t="shared" si="1175"/>
        <v>10000</v>
      </c>
      <c r="CH1796" s="3" t="str">
        <f t="shared" si="1176"/>
        <v>No</v>
      </c>
      <c r="CI1796" s="3" t="str">
        <f>VLOOKUP(R1796,'Use Codes &amp; County Type'!A:D,4,FALSE)</f>
        <v>V</v>
      </c>
      <c r="CJ1796" s="3" t="str">
        <f t="shared" si="1177"/>
        <v>Yes</v>
      </c>
      <c r="CK1796" s="3" t="str">
        <f t="shared" si="1178"/>
        <v>No</v>
      </c>
      <c r="CL1796" s="3">
        <f t="shared" si="1179"/>
        <v>0</v>
      </c>
      <c r="CM1796" s="3">
        <f t="shared" si="1180"/>
        <v>0</v>
      </c>
      <c r="CN1796" s="3">
        <f t="shared" si="1181"/>
        <v>1174.32</v>
      </c>
      <c r="CO1796" s="3">
        <f t="shared" si="1182"/>
        <v>-1174.32</v>
      </c>
      <c r="CP1796" s="3">
        <f t="shared" si="1183"/>
        <v>0.11743199999999999</v>
      </c>
      <c r="CR1796" s="3" t="str">
        <f t="shared" si="1184"/>
        <v>No</v>
      </c>
      <c r="CV1796" s="3" t="str">
        <f t="shared" si="1185"/>
        <v>FMV&lt;$30K</v>
      </c>
      <c r="CW1796" s="3">
        <f t="shared" si="1186"/>
        <v>1795</v>
      </c>
      <c r="CX1796" s="3">
        <f t="shared" si="1187"/>
        <v>195.72</v>
      </c>
      <c r="CY1796" s="3" t="str">
        <f t="shared" si="1188"/>
        <v>Ok</v>
      </c>
      <c r="CZ1796">
        <v>0</v>
      </c>
      <c r="DA1796">
        <v>0</v>
      </c>
    </row>
    <row r="1797" spans="1:105" x14ac:dyDescent="0.25">
      <c r="A1797">
        <v>1796</v>
      </c>
      <c r="B1797" t="s">
        <v>3</v>
      </c>
      <c r="C1797" t="s">
        <v>1905</v>
      </c>
      <c r="D1797">
        <v>857.48</v>
      </c>
      <c r="E1797">
        <v>2017</v>
      </c>
      <c r="F1797">
        <v>857.48</v>
      </c>
      <c r="G1797">
        <v>857.48</v>
      </c>
      <c r="H1797" s="3">
        <f t="shared" si="1148"/>
        <v>0</v>
      </c>
      <c r="I1797">
        <v>85551</v>
      </c>
      <c r="J1797" t="s">
        <v>2736</v>
      </c>
      <c r="K1797" t="s">
        <v>2738</v>
      </c>
      <c r="L1797">
        <v>32034</v>
      </c>
      <c r="M1797" t="s">
        <v>4074</v>
      </c>
      <c r="N1797" t="s">
        <v>4761</v>
      </c>
      <c r="O1797">
        <v>-81.543579434877799</v>
      </c>
      <c r="P1797">
        <v>30.5674141393343</v>
      </c>
      <c r="Q1797" t="s">
        <v>6059</v>
      </c>
      <c r="R1797">
        <v>2</v>
      </c>
      <c r="S1797" t="s">
        <v>6535</v>
      </c>
      <c r="T1797">
        <v>1006</v>
      </c>
      <c r="U1797" t="s">
        <v>6578</v>
      </c>
      <c r="V1797">
        <v>2017</v>
      </c>
      <c r="W1797">
        <v>50418</v>
      </c>
      <c r="X1797">
        <v>2017</v>
      </c>
      <c r="Y1797">
        <v>50418</v>
      </c>
      <c r="Z1797">
        <v>763.27</v>
      </c>
      <c r="AA1797" s="3">
        <f t="shared" si="1149"/>
        <v>0.89013154825768526</v>
      </c>
      <c r="AB1797" t="s">
        <v>6616</v>
      </c>
      <c r="AE1797" t="s">
        <v>6616</v>
      </c>
      <c r="AI1797" t="s">
        <v>6618</v>
      </c>
      <c r="AJ1797" t="s">
        <v>6618</v>
      </c>
      <c r="AK1797" t="s">
        <v>6618</v>
      </c>
      <c r="AL1797">
        <v>0</v>
      </c>
      <c r="AM1797">
        <v>0</v>
      </c>
      <c r="AN1797">
        <v>0</v>
      </c>
      <c r="AO1797">
        <v>0</v>
      </c>
      <c r="AP1797" s="3" t="str">
        <f t="shared" si="1150"/>
        <v>No</v>
      </c>
      <c r="AQ1797" s="3" t="str">
        <f t="shared" si="1151"/>
        <v>No</v>
      </c>
      <c r="AR1797" s="3" t="str">
        <f t="shared" si="1152"/>
        <v>No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 t="s">
        <v>6634</v>
      </c>
      <c r="AZ1797" t="s">
        <v>6638</v>
      </c>
      <c r="BA1797">
        <v>1</v>
      </c>
      <c r="BB1797" t="s">
        <v>6616</v>
      </c>
      <c r="BC1797" t="s">
        <v>6616</v>
      </c>
      <c r="BD1797" s="4" t="str">
        <f t="shared" si="1153"/>
        <v>No</v>
      </c>
      <c r="BE1797" t="s">
        <v>6640</v>
      </c>
      <c r="BF1797" s="3" t="str">
        <f t="shared" si="1154"/>
        <v>No</v>
      </c>
      <c r="BG1797" t="s">
        <v>6645</v>
      </c>
      <c r="BH1797" s="3" t="str">
        <f t="shared" si="1155"/>
        <v>85551 LONNIE CREWS RD</v>
      </c>
      <c r="BI1797" s="3" t="str">
        <f t="shared" si="1156"/>
        <v>Fernandina Beach</v>
      </c>
      <c r="BJ1797" s="3" t="str">
        <f t="shared" si="1157"/>
        <v>Florida</v>
      </c>
      <c r="BK1797" s="3">
        <f t="shared" si="1158"/>
        <v>32034</v>
      </c>
      <c r="BL1797" s="3" t="str">
        <f t="shared" si="1159"/>
        <v>85551 LONNIE CREWS RD FERNANDINA BEACH FL 32034</v>
      </c>
      <c r="BM1797" s="3" t="str">
        <f t="shared" si="1160"/>
        <v/>
      </c>
      <c r="BN1797" s="3" t="str">
        <f t="shared" si="1161"/>
        <v>Pass</v>
      </c>
      <c r="BO1797" s="3" t="str">
        <f t="shared" si="1162"/>
        <v>No</v>
      </c>
      <c r="BP1797" s="3" t="str">
        <f t="shared" si="1163"/>
        <v>FV&lt;$10K</v>
      </c>
      <c r="BQ1797" t="s">
        <v>6650</v>
      </c>
      <c r="BR1797" s="3" t="str">
        <f t="shared" si="1164"/>
        <v>No, &lt; $20K Lien</v>
      </c>
      <c r="BS1797" s="3" t="str">
        <f t="shared" si="1165"/>
        <v>No, Lien &lt; $20K</v>
      </c>
      <c r="BT1797" t="s">
        <v>6650</v>
      </c>
      <c r="BU1797" s="3" t="str">
        <f t="shared" si="1166"/>
        <v>No</v>
      </c>
      <c r="BV1797" s="3" t="str">
        <f t="shared" si="1167"/>
        <v>No</v>
      </c>
      <c r="BW1797" s="3">
        <f t="shared" si="1168"/>
        <v>1</v>
      </c>
      <c r="BX1797" s="3" t="str">
        <f t="shared" si="1169"/>
        <v>No</v>
      </c>
      <c r="BY1797" s="3">
        <f t="shared" si="1170"/>
        <v>50418</v>
      </c>
      <c r="BZ1797">
        <v>1</v>
      </c>
      <c r="CA1797" s="3">
        <f t="shared" si="1171"/>
        <v>50418</v>
      </c>
      <c r="CC1797" s="3">
        <f t="shared" si="1172"/>
        <v>0</v>
      </c>
      <c r="CD1797" s="3">
        <f t="shared" si="1173"/>
        <v>0</v>
      </c>
      <c r="CE1797" s="3" t="str">
        <f t="shared" si="1174"/>
        <v/>
      </c>
      <c r="CF1797" s="3" t="e">
        <f>HLOOKUP(CE1797,'Valuation Data'!$D$2:$K$5,4,FALSE)</f>
        <v>#N/A</v>
      </c>
      <c r="CG1797" s="3">
        <f t="shared" si="1175"/>
        <v>50418</v>
      </c>
      <c r="CH1797" s="3" t="str">
        <f t="shared" si="1176"/>
        <v>No</v>
      </c>
      <c r="CI1797" s="3" t="str">
        <f>VLOOKUP(R1797,'Use Codes &amp; County Type'!A:D,4,FALSE)</f>
        <v>R</v>
      </c>
      <c r="CJ1797" s="3" t="str">
        <f t="shared" si="1177"/>
        <v>No</v>
      </c>
      <c r="CK1797" s="3" t="str">
        <f t="shared" si="1178"/>
        <v>No</v>
      </c>
      <c r="CL1797" s="3">
        <f t="shared" si="1179"/>
        <v>0.35</v>
      </c>
      <c r="CM1797" s="3">
        <f t="shared" si="1180"/>
        <v>17646.3</v>
      </c>
      <c r="CN1797" s="3">
        <f t="shared" si="1181"/>
        <v>4287.3999999999996</v>
      </c>
      <c r="CO1797" s="3">
        <f t="shared" si="1182"/>
        <v>13358.9</v>
      </c>
      <c r="CP1797" s="3">
        <f t="shared" si="1183"/>
        <v>8.5037089928200235E-2</v>
      </c>
      <c r="CR1797" s="3" t="str">
        <f t="shared" si="1184"/>
        <v>No</v>
      </c>
      <c r="CV1797" s="3" t="str">
        <f t="shared" si="1185"/>
        <v>*Bid</v>
      </c>
      <c r="CW1797" s="3">
        <f t="shared" si="1186"/>
        <v>1796</v>
      </c>
      <c r="CX1797" s="3">
        <f t="shared" si="1187"/>
        <v>857.48</v>
      </c>
      <c r="CY1797" s="3" t="str">
        <f t="shared" si="1188"/>
        <v>Ok</v>
      </c>
      <c r="CZ1797">
        <v>0</v>
      </c>
      <c r="DA1797">
        <v>0</v>
      </c>
    </row>
    <row r="1798" spans="1:105" x14ac:dyDescent="0.25">
      <c r="A1798">
        <v>1797</v>
      </c>
      <c r="B1798" t="s">
        <v>3</v>
      </c>
      <c r="C1798" t="s">
        <v>1906</v>
      </c>
      <c r="D1798">
        <v>1351.52</v>
      </c>
      <c r="E1798">
        <v>2017</v>
      </c>
      <c r="F1798">
        <v>1351.52</v>
      </c>
      <c r="G1798">
        <v>1351.52</v>
      </c>
      <c r="H1798" s="3">
        <f t="shared" si="1148"/>
        <v>0</v>
      </c>
      <c r="I1798">
        <v>85042</v>
      </c>
      <c r="J1798" t="s">
        <v>2736</v>
      </c>
      <c r="K1798" t="s">
        <v>2738</v>
      </c>
      <c r="L1798">
        <v>32034</v>
      </c>
      <c r="M1798" t="s">
        <v>4075</v>
      </c>
      <c r="N1798" t="s">
        <v>4761</v>
      </c>
      <c r="O1798">
        <v>-81.542373549147101</v>
      </c>
      <c r="P1798">
        <v>30.5639180748143</v>
      </c>
      <c r="Q1798" t="s">
        <v>6056</v>
      </c>
      <c r="R1798">
        <v>2</v>
      </c>
      <c r="S1798" t="s">
        <v>6535</v>
      </c>
      <c r="T1798">
        <v>1006</v>
      </c>
      <c r="U1798" t="s">
        <v>6578</v>
      </c>
      <c r="V1798">
        <v>2017</v>
      </c>
      <c r="W1798">
        <v>80594</v>
      </c>
      <c r="X1798">
        <v>2017</v>
      </c>
      <c r="Y1798">
        <v>80594</v>
      </c>
      <c r="Z1798">
        <v>1220.0899999999999</v>
      </c>
      <c r="AA1798" s="3">
        <f t="shared" si="1149"/>
        <v>0.90275393630874867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 s="3" t="str">
        <f t="shared" si="1150"/>
        <v>No</v>
      </c>
      <c r="AQ1798" s="3" t="str">
        <f t="shared" si="1151"/>
        <v>No</v>
      </c>
      <c r="AR1798" s="3" t="str">
        <f t="shared" si="1152"/>
        <v>No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 t="s">
        <v>6634</v>
      </c>
      <c r="AZ1798">
        <v>0</v>
      </c>
      <c r="BA1798">
        <v>0</v>
      </c>
      <c r="BB1798" t="s">
        <v>6616</v>
      </c>
      <c r="BC1798">
        <v>0</v>
      </c>
      <c r="BD1798" s="4" t="str">
        <f t="shared" si="1153"/>
        <v>No</v>
      </c>
      <c r="BE1798" t="s">
        <v>6640</v>
      </c>
      <c r="BF1798" s="3" t="str">
        <f t="shared" si="1154"/>
        <v>No</v>
      </c>
      <c r="BG1798" t="s">
        <v>6645</v>
      </c>
      <c r="BH1798" s="3" t="str">
        <f t="shared" si="1155"/>
        <v>85042 PATRICIA CT</v>
      </c>
      <c r="BI1798" s="3" t="str">
        <f t="shared" si="1156"/>
        <v>Fernandina Beach</v>
      </c>
      <c r="BJ1798" s="3" t="str">
        <f t="shared" si="1157"/>
        <v>Florida</v>
      </c>
      <c r="BK1798" s="3">
        <f t="shared" si="1158"/>
        <v>32034</v>
      </c>
      <c r="BL1798" s="3" t="str">
        <f t="shared" si="1159"/>
        <v>85042 PATRICIA CT FERNANDINA BEACH FL 32034</v>
      </c>
      <c r="BM1798" s="3" t="str">
        <f t="shared" si="1160"/>
        <v/>
      </c>
      <c r="BN1798" s="3" t="str">
        <f t="shared" si="1161"/>
        <v>Pass</v>
      </c>
      <c r="BO1798" s="3" t="str">
        <f t="shared" si="1162"/>
        <v>No</v>
      </c>
      <c r="BP1798" s="3" t="str">
        <f t="shared" si="1163"/>
        <v>FV&lt;$10K</v>
      </c>
      <c r="BQ1798" t="s">
        <v>6650</v>
      </c>
      <c r="BR1798" s="3" t="str">
        <f t="shared" si="1164"/>
        <v>No, &lt; $20K Lien</v>
      </c>
      <c r="BS1798" s="3" t="str">
        <f t="shared" si="1165"/>
        <v>No, Lien &lt; $20K</v>
      </c>
      <c r="BT1798" t="s">
        <v>6650</v>
      </c>
      <c r="BU1798" s="3" t="str">
        <f t="shared" si="1166"/>
        <v>No</v>
      </c>
      <c r="BV1798" s="3" t="str">
        <f t="shared" si="1167"/>
        <v>No</v>
      </c>
      <c r="BW1798" s="3">
        <f t="shared" si="1168"/>
        <v>0</v>
      </c>
      <c r="BX1798" s="3" t="str">
        <f t="shared" si="1169"/>
        <v>No</v>
      </c>
      <c r="BY1798" s="3">
        <f t="shared" si="1170"/>
        <v>80594</v>
      </c>
      <c r="BZ1798">
        <v>1</v>
      </c>
      <c r="CA1798" s="3">
        <f t="shared" si="1171"/>
        <v>80594</v>
      </c>
      <c r="CC1798" s="3">
        <f t="shared" si="1172"/>
        <v>0</v>
      </c>
      <c r="CD1798" s="3">
        <f t="shared" si="1173"/>
        <v>0</v>
      </c>
      <c r="CE1798" s="3" t="str">
        <f t="shared" si="1174"/>
        <v/>
      </c>
      <c r="CF1798" s="3" t="e">
        <f>HLOOKUP(CE1798,'Valuation Data'!$D$2:$K$5,4,FALSE)</f>
        <v>#N/A</v>
      </c>
      <c r="CG1798" s="3">
        <f t="shared" si="1175"/>
        <v>80594</v>
      </c>
      <c r="CH1798" s="3" t="str">
        <f t="shared" si="1176"/>
        <v>No</v>
      </c>
      <c r="CI1798" s="3" t="str">
        <f>VLOOKUP(R1798,'Use Codes &amp; County Type'!A:D,4,FALSE)</f>
        <v>R</v>
      </c>
      <c r="CJ1798" s="3" t="str">
        <f t="shared" si="1177"/>
        <v>No</v>
      </c>
      <c r="CK1798" s="3" t="str">
        <f t="shared" si="1178"/>
        <v>No</v>
      </c>
      <c r="CL1798" s="3">
        <f t="shared" si="1179"/>
        <v>0.35</v>
      </c>
      <c r="CM1798" s="3">
        <f t="shared" si="1180"/>
        <v>28207.899999999998</v>
      </c>
      <c r="CN1798" s="3">
        <f t="shared" si="1181"/>
        <v>5406.08</v>
      </c>
      <c r="CO1798" s="3">
        <f t="shared" si="1182"/>
        <v>22801.82</v>
      </c>
      <c r="CP1798" s="3">
        <f t="shared" si="1183"/>
        <v>6.7077946249100434E-2</v>
      </c>
      <c r="CR1798" s="3" t="str">
        <f t="shared" si="1184"/>
        <v>No</v>
      </c>
      <c r="CV1798" s="3" t="str">
        <f t="shared" si="1185"/>
        <v>*Bid</v>
      </c>
      <c r="CW1798" s="3">
        <f t="shared" si="1186"/>
        <v>1797</v>
      </c>
      <c r="CX1798" s="3">
        <f t="shared" si="1187"/>
        <v>1351.52</v>
      </c>
      <c r="CY1798" s="3" t="str">
        <f t="shared" si="1188"/>
        <v>Ok</v>
      </c>
      <c r="CZ1798">
        <v>0</v>
      </c>
      <c r="DA1798">
        <v>0</v>
      </c>
    </row>
    <row r="1799" spans="1:105" x14ac:dyDescent="0.25">
      <c r="A1799">
        <v>1798</v>
      </c>
      <c r="B1799" t="s">
        <v>3</v>
      </c>
      <c r="C1799" t="s">
        <v>1907</v>
      </c>
      <c r="D1799">
        <v>649.75</v>
      </c>
      <c r="E1799">
        <v>2017</v>
      </c>
      <c r="F1799">
        <v>649.75</v>
      </c>
      <c r="G1799">
        <v>649.75</v>
      </c>
      <c r="H1799" s="3">
        <f t="shared" si="1148"/>
        <v>0</v>
      </c>
      <c r="I1799">
        <v>85086</v>
      </c>
      <c r="J1799" t="s">
        <v>2736</v>
      </c>
      <c r="K1799" t="s">
        <v>2738</v>
      </c>
      <c r="L1799">
        <v>32034</v>
      </c>
      <c r="M1799" t="s">
        <v>4076</v>
      </c>
      <c r="N1799" t="s">
        <v>4761</v>
      </c>
      <c r="O1799">
        <v>-81.542030267781897</v>
      </c>
      <c r="P1799">
        <v>30.564712140900099</v>
      </c>
      <c r="Q1799" t="s">
        <v>6056</v>
      </c>
      <c r="R1799">
        <v>2</v>
      </c>
      <c r="S1799" t="s">
        <v>6535</v>
      </c>
      <c r="T1799">
        <v>1006</v>
      </c>
      <c r="U1799" t="s">
        <v>6578</v>
      </c>
      <c r="V1799">
        <v>2017</v>
      </c>
      <c r="W1799">
        <v>36579</v>
      </c>
      <c r="X1799">
        <v>2017</v>
      </c>
      <c r="Y1799">
        <v>39222</v>
      </c>
      <c r="Z1799">
        <v>571.19000000000005</v>
      </c>
      <c r="AA1799" s="3">
        <f t="shared" si="1149"/>
        <v>0.8790919584455561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 s="3" t="str">
        <f t="shared" si="1150"/>
        <v>No</v>
      </c>
      <c r="AQ1799" s="3" t="str">
        <f t="shared" si="1151"/>
        <v>No</v>
      </c>
      <c r="AR1799" s="3" t="str">
        <f t="shared" si="1152"/>
        <v>No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 t="s">
        <v>6634</v>
      </c>
      <c r="AZ1799">
        <v>0</v>
      </c>
      <c r="BA1799">
        <v>0</v>
      </c>
      <c r="BB1799" t="s">
        <v>6616</v>
      </c>
      <c r="BC1799">
        <v>0</v>
      </c>
      <c r="BD1799" s="4" t="str">
        <f t="shared" si="1153"/>
        <v>No</v>
      </c>
      <c r="BE1799" t="s">
        <v>6640</v>
      </c>
      <c r="BF1799" s="3" t="str">
        <f t="shared" si="1154"/>
        <v>No</v>
      </c>
      <c r="BG1799" t="s">
        <v>6645</v>
      </c>
      <c r="BH1799" s="3" t="str">
        <f t="shared" si="1155"/>
        <v>85086 PATRICIA CT</v>
      </c>
      <c r="BI1799" s="3" t="str">
        <f t="shared" si="1156"/>
        <v>Fernandina Beach</v>
      </c>
      <c r="BJ1799" s="3" t="str">
        <f t="shared" si="1157"/>
        <v>Florida</v>
      </c>
      <c r="BK1799" s="3">
        <f t="shared" si="1158"/>
        <v>32034</v>
      </c>
      <c r="BL1799" s="3" t="str">
        <f t="shared" si="1159"/>
        <v>85086 PATRICIA CT FERNANDINA BEACH FL 32034</v>
      </c>
      <c r="BM1799" s="3" t="str">
        <f t="shared" si="1160"/>
        <v/>
      </c>
      <c r="BN1799" s="3" t="str">
        <f t="shared" si="1161"/>
        <v>Pass</v>
      </c>
      <c r="BO1799" s="3" t="str">
        <f t="shared" si="1162"/>
        <v>No</v>
      </c>
      <c r="BP1799" s="3" t="str">
        <f t="shared" si="1163"/>
        <v>FV&lt;$10K</v>
      </c>
      <c r="BQ1799" t="s">
        <v>6650</v>
      </c>
      <c r="BR1799" s="3" t="str">
        <f t="shared" si="1164"/>
        <v>No, &lt; $20K Lien</v>
      </c>
      <c r="BS1799" s="3" t="str">
        <f t="shared" si="1165"/>
        <v>No, Lien &lt; $20K</v>
      </c>
      <c r="BT1799" t="s">
        <v>6650</v>
      </c>
      <c r="BU1799" s="3" t="str">
        <f t="shared" si="1166"/>
        <v>No</v>
      </c>
      <c r="BV1799" s="3" t="str">
        <f t="shared" si="1167"/>
        <v>No</v>
      </c>
      <c r="BW1799" s="3">
        <f t="shared" si="1168"/>
        <v>0</v>
      </c>
      <c r="BX1799" s="3" t="str">
        <f t="shared" si="1169"/>
        <v>No</v>
      </c>
      <c r="BY1799" s="3">
        <f t="shared" si="1170"/>
        <v>36579</v>
      </c>
      <c r="BZ1799">
        <v>1</v>
      </c>
      <c r="CA1799" s="3">
        <f t="shared" si="1171"/>
        <v>36579</v>
      </c>
      <c r="CC1799" s="3">
        <f t="shared" si="1172"/>
        <v>0</v>
      </c>
      <c r="CD1799" s="3">
        <f t="shared" si="1173"/>
        <v>0</v>
      </c>
      <c r="CE1799" s="3" t="str">
        <f t="shared" si="1174"/>
        <v/>
      </c>
      <c r="CF1799" s="3" t="e">
        <f>HLOOKUP(CE1799,'Valuation Data'!$D$2:$K$5,4,FALSE)</f>
        <v>#N/A</v>
      </c>
      <c r="CG1799" s="3">
        <f t="shared" si="1175"/>
        <v>36579</v>
      </c>
      <c r="CH1799" s="3" t="str">
        <f t="shared" si="1176"/>
        <v>No</v>
      </c>
      <c r="CI1799" s="3" t="str">
        <f>VLOOKUP(R1799,'Use Codes &amp; County Type'!A:D,4,FALSE)</f>
        <v>R</v>
      </c>
      <c r="CJ1799" s="3" t="str">
        <f t="shared" si="1177"/>
        <v>No</v>
      </c>
      <c r="CK1799" s="3" t="str">
        <f t="shared" si="1178"/>
        <v>No</v>
      </c>
      <c r="CL1799" s="3">
        <f t="shared" si="1179"/>
        <v>0.35</v>
      </c>
      <c r="CM1799" s="3">
        <f t="shared" si="1180"/>
        <v>12802.65</v>
      </c>
      <c r="CN1799" s="3">
        <f t="shared" si="1181"/>
        <v>2599</v>
      </c>
      <c r="CO1799" s="3">
        <f t="shared" si="1182"/>
        <v>10203.65</v>
      </c>
      <c r="CP1799" s="3">
        <f t="shared" si="1183"/>
        <v>7.1051696328494493E-2</v>
      </c>
      <c r="CR1799" s="3" t="str">
        <f t="shared" si="1184"/>
        <v>No</v>
      </c>
      <c r="CV1799" s="3" t="str">
        <f t="shared" si="1185"/>
        <v>*Bid</v>
      </c>
      <c r="CW1799" s="3">
        <f t="shared" si="1186"/>
        <v>1798</v>
      </c>
      <c r="CX1799" s="3">
        <f t="shared" si="1187"/>
        <v>649.75</v>
      </c>
      <c r="CY1799" s="3" t="str">
        <f t="shared" si="1188"/>
        <v>Ok</v>
      </c>
      <c r="CZ1799">
        <v>0</v>
      </c>
      <c r="DA1799">
        <v>0</v>
      </c>
    </row>
    <row r="1800" spans="1:105" x14ac:dyDescent="0.25">
      <c r="A1800">
        <v>1799</v>
      </c>
      <c r="B1800" t="s">
        <v>3</v>
      </c>
      <c r="C1800" t="s">
        <v>1908</v>
      </c>
      <c r="D1800">
        <v>3349.24</v>
      </c>
      <c r="E1800">
        <v>2017</v>
      </c>
      <c r="F1800">
        <v>3349.24</v>
      </c>
      <c r="G1800">
        <v>3349.24</v>
      </c>
      <c r="H1800" s="3">
        <f t="shared" si="1148"/>
        <v>0</v>
      </c>
      <c r="I1800">
        <v>85072</v>
      </c>
      <c r="J1800" t="s">
        <v>2736</v>
      </c>
      <c r="K1800" t="s">
        <v>2738</v>
      </c>
      <c r="L1800">
        <v>32034</v>
      </c>
      <c r="M1800" t="s">
        <v>4077</v>
      </c>
      <c r="N1800" t="s">
        <v>4761</v>
      </c>
      <c r="O1800">
        <v>-81.542533192909005</v>
      </c>
      <c r="P1800">
        <v>30.5693838862897</v>
      </c>
      <c r="Q1800" t="s">
        <v>6060</v>
      </c>
      <c r="R1800">
        <v>1</v>
      </c>
      <c r="S1800" t="s">
        <v>6539</v>
      </c>
      <c r="T1800">
        <v>1001</v>
      </c>
      <c r="U1800" t="s">
        <v>6582</v>
      </c>
      <c r="V1800">
        <v>2017</v>
      </c>
      <c r="W1800">
        <v>202609</v>
      </c>
      <c r="X1800">
        <v>2017</v>
      </c>
      <c r="Y1800">
        <v>202609</v>
      </c>
      <c r="Z1800">
        <v>3067.26</v>
      </c>
      <c r="AA1800" s="3">
        <f t="shared" si="1149"/>
        <v>0.91580776534377961</v>
      </c>
      <c r="AD1800" t="s">
        <v>6616</v>
      </c>
      <c r="AF1800" t="s">
        <v>6616</v>
      </c>
      <c r="AG1800" t="s">
        <v>6616</v>
      </c>
      <c r="AI1800" t="s">
        <v>6618</v>
      </c>
      <c r="AJ1800" t="s">
        <v>6618</v>
      </c>
      <c r="AK1800" t="s">
        <v>6618</v>
      </c>
      <c r="AL1800" t="s">
        <v>6618</v>
      </c>
      <c r="AM1800">
        <v>0</v>
      </c>
      <c r="AN1800">
        <v>0</v>
      </c>
      <c r="AO1800">
        <v>0</v>
      </c>
      <c r="AP1800" s="3" t="str">
        <f t="shared" si="1150"/>
        <v>No</v>
      </c>
      <c r="AQ1800" s="3" t="str">
        <f t="shared" si="1151"/>
        <v>No</v>
      </c>
      <c r="AR1800" s="3" t="str">
        <f t="shared" si="1152"/>
        <v>No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 t="s">
        <v>6634</v>
      </c>
      <c r="AZ1800" t="s">
        <v>6638</v>
      </c>
      <c r="BA1800">
        <v>0</v>
      </c>
      <c r="BB1800" t="s">
        <v>6616</v>
      </c>
      <c r="BC1800" t="s">
        <v>6616</v>
      </c>
      <c r="BD1800" s="4" t="str">
        <f t="shared" si="1153"/>
        <v>No</v>
      </c>
      <c r="BE1800" t="s">
        <v>6640</v>
      </c>
      <c r="BF1800" s="3" t="str">
        <f t="shared" si="1154"/>
        <v>No</v>
      </c>
      <c r="BG1800" t="s">
        <v>6645</v>
      </c>
      <c r="BH1800" s="3" t="str">
        <f t="shared" si="1155"/>
        <v>85072 CREWS RD</v>
      </c>
      <c r="BI1800" s="3" t="str">
        <f t="shared" si="1156"/>
        <v>Fernandina Beach</v>
      </c>
      <c r="BJ1800" s="3" t="str">
        <f t="shared" si="1157"/>
        <v>Florida</v>
      </c>
      <c r="BK1800" s="3">
        <f t="shared" si="1158"/>
        <v>32034</v>
      </c>
      <c r="BL1800" s="3" t="str">
        <f t="shared" si="1159"/>
        <v>85072 CREWS RD FERNANDINA BEACH FL 32034</v>
      </c>
      <c r="BM1800" s="3" t="str">
        <f t="shared" si="1160"/>
        <v/>
      </c>
      <c r="BN1800" s="3" t="str">
        <f t="shared" si="1161"/>
        <v>Pass</v>
      </c>
      <c r="BO1800" s="3" t="str">
        <f t="shared" si="1162"/>
        <v>No</v>
      </c>
      <c r="BP1800" s="3" t="str">
        <f t="shared" si="1163"/>
        <v>FV&lt;$10K</v>
      </c>
      <c r="BQ1800" t="s">
        <v>6650</v>
      </c>
      <c r="BR1800" s="3" t="str">
        <f t="shared" si="1164"/>
        <v>No, &lt; $20K Lien</v>
      </c>
      <c r="BS1800" s="3" t="str">
        <f t="shared" si="1165"/>
        <v>No, Lien &lt; $20K</v>
      </c>
      <c r="BT1800" t="s">
        <v>6650</v>
      </c>
      <c r="BU1800" s="3" t="str">
        <f t="shared" si="1166"/>
        <v>No</v>
      </c>
      <c r="BV1800" s="3" t="str">
        <f t="shared" si="1167"/>
        <v>No</v>
      </c>
      <c r="BW1800" s="3">
        <f t="shared" si="1168"/>
        <v>0</v>
      </c>
      <c r="BX1800" s="3" t="str">
        <f t="shared" si="1169"/>
        <v>No</v>
      </c>
      <c r="BY1800" s="3">
        <f t="shared" si="1170"/>
        <v>202609</v>
      </c>
      <c r="BZ1800">
        <v>1</v>
      </c>
      <c r="CA1800" s="3">
        <f t="shared" si="1171"/>
        <v>202609</v>
      </c>
      <c r="CC1800" s="3">
        <f t="shared" si="1172"/>
        <v>0</v>
      </c>
      <c r="CD1800" s="3">
        <f t="shared" si="1173"/>
        <v>0</v>
      </c>
      <c r="CE1800" s="3" t="str">
        <f t="shared" si="1174"/>
        <v/>
      </c>
      <c r="CF1800" s="3" t="e">
        <f>HLOOKUP(CE1800,'Valuation Data'!$D$2:$K$5,4,FALSE)</f>
        <v>#N/A</v>
      </c>
      <c r="CG1800" s="3">
        <f t="shared" si="1175"/>
        <v>202609</v>
      </c>
      <c r="CH1800" s="3" t="str">
        <f t="shared" si="1176"/>
        <v>No</v>
      </c>
      <c r="CI1800" s="3" t="str">
        <f>VLOOKUP(R1800,'Use Codes &amp; County Type'!A:D,4,FALSE)</f>
        <v>S</v>
      </c>
      <c r="CJ1800" s="3" t="str">
        <f t="shared" si="1177"/>
        <v>No</v>
      </c>
      <c r="CK1800" s="3" t="str">
        <f t="shared" si="1178"/>
        <v>No</v>
      </c>
      <c r="CL1800" s="3">
        <f t="shared" si="1179"/>
        <v>0.35</v>
      </c>
      <c r="CM1800" s="3">
        <f t="shared" si="1180"/>
        <v>70913.149999999994</v>
      </c>
      <c r="CN1800" s="3">
        <f t="shared" si="1181"/>
        <v>13396.96</v>
      </c>
      <c r="CO1800" s="3">
        <f t="shared" si="1182"/>
        <v>57516.189999999995</v>
      </c>
      <c r="CP1800" s="3">
        <f t="shared" si="1183"/>
        <v>6.6122235438702132E-2</v>
      </c>
      <c r="CR1800" s="3" t="str">
        <f t="shared" si="1184"/>
        <v>No</v>
      </c>
      <c r="CV1800" s="3" t="str">
        <f t="shared" si="1185"/>
        <v>*Bid</v>
      </c>
      <c r="CW1800" s="3">
        <f t="shared" si="1186"/>
        <v>1799</v>
      </c>
      <c r="CX1800" s="3">
        <f t="shared" si="1187"/>
        <v>3349.24</v>
      </c>
      <c r="CY1800" s="3" t="str">
        <f t="shared" si="1188"/>
        <v>Ok</v>
      </c>
      <c r="CZ1800">
        <v>0</v>
      </c>
      <c r="DA1800">
        <v>0</v>
      </c>
    </row>
    <row r="1801" spans="1:105" x14ac:dyDescent="0.25">
      <c r="A1801">
        <v>1800</v>
      </c>
      <c r="B1801" t="s">
        <v>3</v>
      </c>
      <c r="C1801" t="s">
        <v>1909</v>
      </c>
      <c r="D1801">
        <v>442.12</v>
      </c>
      <c r="E1801">
        <v>2017</v>
      </c>
      <c r="F1801" t="e">
        <f>NA()</f>
        <v>#N/A</v>
      </c>
      <c r="G1801" t="e">
        <f>NA()</f>
        <v>#N/A</v>
      </c>
      <c r="H1801" s="3" t="e">
        <f t="shared" si="1148"/>
        <v>#N/A</v>
      </c>
      <c r="I1801" t="e">
        <f>NA()</f>
        <v>#N/A</v>
      </c>
      <c r="J1801" t="e">
        <f>NA()</f>
        <v>#N/A</v>
      </c>
      <c r="K1801" t="e">
        <f>NA()</f>
        <v>#N/A</v>
      </c>
      <c r="L1801" t="e">
        <f>NA()</f>
        <v>#N/A</v>
      </c>
      <c r="M1801" t="e">
        <f>NA()</f>
        <v>#N/A</v>
      </c>
      <c r="N1801" t="e">
        <f>NA()</f>
        <v>#N/A</v>
      </c>
      <c r="O1801" t="e">
        <f>NA()</f>
        <v>#N/A</v>
      </c>
      <c r="P1801" t="e">
        <f>NA()</f>
        <v>#N/A</v>
      </c>
      <c r="Q1801" t="e">
        <f>NA()</f>
        <v>#N/A</v>
      </c>
      <c r="R1801">
        <v>2</v>
      </c>
      <c r="S1801" t="s">
        <v>6535</v>
      </c>
      <c r="T1801" t="e">
        <f>NA()</f>
        <v>#N/A</v>
      </c>
      <c r="U1801" t="e">
        <f>NA()</f>
        <v>#N/A</v>
      </c>
      <c r="V1801">
        <v>2017</v>
      </c>
      <c r="W1801">
        <v>50111</v>
      </c>
      <c r="X1801" t="e">
        <f>NA()</f>
        <v>#N/A</v>
      </c>
      <c r="Y1801" t="e">
        <f>NA()</f>
        <v>#N/A</v>
      </c>
      <c r="Z1801" t="e">
        <f>NA()</f>
        <v>#N/A</v>
      </c>
      <c r="AA1801" s="3">
        <f t="shared" si="1149"/>
        <v>0</v>
      </c>
      <c r="AI1801" t="e">
        <f>NA()</f>
        <v>#N/A</v>
      </c>
      <c r="AJ1801" t="e">
        <f>NA()</f>
        <v>#N/A</v>
      </c>
      <c r="AK1801" t="e">
        <f>NA()</f>
        <v>#N/A</v>
      </c>
      <c r="AL1801" t="e">
        <f>NA()</f>
        <v>#N/A</v>
      </c>
      <c r="AM1801" t="e">
        <f>NA()</f>
        <v>#N/A</v>
      </c>
      <c r="AN1801" t="e">
        <f>NA()</f>
        <v>#N/A</v>
      </c>
      <c r="AO1801" t="e">
        <f>NA()</f>
        <v>#N/A</v>
      </c>
      <c r="AP1801" s="3" t="str">
        <f t="shared" si="1150"/>
        <v>No</v>
      </c>
      <c r="AQ1801" s="3" t="str">
        <f t="shared" si="1151"/>
        <v>No</v>
      </c>
      <c r="AR1801" s="3" t="str">
        <f t="shared" si="1152"/>
        <v>No</v>
      </c>
      <c r="AS1801" t="e">
        <f>NA()</f>
        <v>#N/A</v>
      </c>
      <c r="AT1801" t="e">
        <f>NA()</f>
        <v>#N/A</v>
      </c>
      <c r="AU1801" t="e">
        <f>NA()</f>
        <v>#N/A</v>
      </c>
      <c r="AV1801" t="e">
        <f>NA()</f>
        <v>#N/A</v>
      </c>
      <c r="AW1801" t="e">
        <f>NA()</f>
        <v>#N/A</v>
      </c>
      <c r="AX1801" t="e">
        <f>NA()</f>
        <v>#N/A</v>
      </c>
      <c r="AY1801" t="e">
        <f>NA()</f>
        <v>#N/A</v>
      </c>
      <c r="AZ1801" t="e">
        <f>NA()</f>
        <v>#N/A</v>
      </c>
      <c r="BA1801">
        <v>0</v>
      </c>
      <c r="BB1801" t="s">
        <v>6617</v>
      </c>
      <c r="BC1801" t="e">
        <f>NA()</f>
        <v>#N/A</v>
      </c>
      <c r="BD1801" s="4" t="str">
        <f t="shared" si="1153"/>
        <v>No</v>
      </c>
      <c r="BE1801" t="e">
        <f>NA()</f>
        <v>#N/A</v>
      </c>
      <c r="BF1801" s="3" t="str">
        <f t="shared" si="1154"/>
        <v>No</v>
      </c>
      <c r="BG1801" t="e">
        <f>NA()</f>
        <v>#N/A</v>
      </c>
      <c r="BH1801" s="3" t="e">
        <f t="shared" si="1155"/>
        <v>#N/A</v>
      </c>
      <c r="BI1801" s="3" t="e">
        <f t="shared" si="1156"/>
        <v>#N/A</v>
      </c>
      <c r="BJ1801" s="3" t="e">
        <f t="shared" si="1157"/>
        <v>#N/A</v>
      </c>
      <c r="BK1801" s="3" t="e">
        <f t="shared" si="1158"/>
        <v>#N/A</v>
      </c>
      <c r="BL1801" s="3" t="e">
        <f t="shared" si="1159"/>
        <v>#N/A</v>
      </c>
      <c r="BM1801" s="3" t="e">
        <f t="shared" si="1160"/>
        <v>#N/A</v>
      </c>
      <c r="BN1801" s="3" t="str">
        <f t="shared" si="1161"/>
        <v>Pass</v>
      </c>
      <c r="BO1801" s="3" t="e">
        <f t="shared" si="1162"/>
        <v>#N/A</v>
      </c>
      <c r="BP1801" s="3" t="str">
        <f t="shared" si="1163"/>
        <v>FV&lt;$10K</v>
      </c>
      <c r="BQ1801" t="s">
        <v>6650</v>
      </c>
      <c r="BR1801" s="3" t="str">
        <f t="shared" si="1164"/>
        <v>No, &lt; $20K Lien</v>
      </c>
      <c r="BS1801" s="3" t="str">
        <f t="shared" si="1165"/>
        <v>No, Lien &lt; $20K</v>
      </c>
      <c r="BT1801" t="s">
        <v>6650</v>
      </c>
      <c r="BU1801" s="3" t="str">
        <f t="shared" si="1166"/>
        <v>No</v>
      </c>
      <c r="BV1801" s="3" t="str">
        <f t="shared" si="1167"/>
        <v>No</v>
      </c>
      <c r="BW1801" s="3">
        <f t="shared" si="1168"/>
        <v>0</v>
      </c>
      <c r="BX1801" s="3" t="str">
        <f t="shared" si="1169"/>
        <v>No</v>
      </c>
      <c r="BY1801" s="3">
        <f t="shared" si="1170"/>
        <v>50111</v>
      </c>
      <c r="BZ1801">
        <v>1</v>
      </c>
      <c r="CA1801" s="3">
        <f t="shared" si="1171"/>
        <v>50111</v>
      </c>
      <c r="CC1801" s="3" t="e">
        <f t="shared" si="1172"/>
        <v>#N/A</v>
      </c>
      <c r="CD1801" s="3" t="e">
        <f t="shared" si="1173"/>
        <v>#N/A</v>
      </c>
      <c r="CE1801" s="3" t="str">
        <f t="shared" si="1174"/>
        <v/>
      </c>
      <c r="CF1801" s="3" t="e">
        <f>HLOOKUP(CE1801,'Valuation Data'!$D$2:$K$5,4,FALSE)</f>
        <v>#N/A</v>
      </c>
      <c r="CG1801" s="3">
        <f t="shared" si="1175"/>
        <v>50111</v>
      </c>
      <c r="CH1801" s="3" t="str">
        <f t="shared" si="1176"/>
        <v>No</v>
      </c>
      <c r="CI1801" s="3" t="str">
        <f>VLOOKUP(R1801,'Use Codes &amp; County Type'!A:D,4,FALSE)</f>
        <v>R</v>
      </c>
      <c r="CJ1801" s="3" t="str">
        <f t="shared" si="1177"/>
        <v>No</v>
      </c>
      <c r="CK1801" s="3" t="str">
        <f t="shared" si="1178"/>
        <v>Yes</v>
      </c>
      <c r="CL1801" s="3">
        <f t="shared" si="1179"/>
        <v>0.67</v>
      </c>
      <c r="CM1801" s="3">
        <f t="shared" si="1180"/>
        <v>33574.370000000003</v>
      </c>
      <c r="CN1801" s="3" t="e">
        <f t="shared" si="1181"/>
        <v>#N/A</v>
      </c>
      <c r="CO1801" s="3" t="e">
        <f t="shared" si="1182"/>
        <v>#N/A</v>
      </c>
      <c r="CP1801" s="3" t="e">
        <f t="shared" si="1183"/>
        <v>#N/A</v>
      </c>
      <c r="CR1801" s="3" t="e">
        <f t="shared" si="1184"/>
        <v>#N/A</v>
      </c>
      <c r="CV1801" s="3" t="e">
        <f t="shared" si="1185"/>
        <v>#N/A</v>
      </c>
      <c r="CW1801" s="3">
        <f t="shared" si="1186"/>
        <v>1800</v>
      </c>
      <c r="CX1801" s="3">
        <f t="shared" si="1187"/>
        <v>442.12</v>
      </c>
      <c r="CY1801" s="3" t="e">
        <f t="shared" si="1188"/>
        <v>#N/A</v>
      </c>
      <c r="CZ1801" t="e">
        <f>NA()</f>
        <v>#N/A</v>
      </c>
      <c r="DA1801" t="e">
        <f>NA()</f>
        <v>#N/A</v>
      </c>
    </row>
    <row r="1802" spans="1:105" x14ac:dyDescent="0.25">
      <c r="A1802">
        <v>1801</v>
      </c>
      <c r="B1802" t="s">
        <v>3</v>
      </c>
      <c r="C1802" t="s">
        <v>1910</v>
      </c>
      <c r="D1802">
        <v>1022.9</v>
      </c>
      <c r="E1802">
        <v>2017</v>
      </c>
      <c r="F1802">
        <v>1022.9</v>
      </c>
      <c r="G1802">
        <v>1022.9</v>
      </c>
      <c r="H1802" s="3">
        <f t="shared" si="1148"/>
        <v>0</v>
      </c>
      <c r="I1802">
        <v>95206</v>
      </c>
      <c r="J1802" t="s">
        <v>2736</v>
      </c>
      <c r="K1802" t="s">
        <v>2738</v>
      </c>
      <c r="L1802">
        <v>32034</v>
      </c>
      <c r="M1802" t="s">
        <v>4078</v>
      </c>
      <c r="N1802" t="s">
        <v>4761</v>
      </c>
      <c r="O1802">
        <v>-81.539135583427594</v>
      </c>
      <c r="P1802">
        <v>30.573894790267001</v>
      </c>
      <c r="Q1802" t="s">
        <v>6061</v>
      </c>
      <c r="R1802">
        <v>2</v>
      </c>
      <c r="S1802" t="s">
        <v>6535</v>
      </c>
      <c r="T1802">
        <v>1006</v>
      </c>
      <c r="U1802" t="s">
        <v>6578</v>
      </c>
      <c r="V1802">
        <v>2017</v>
      </c>
      <c r="W1802">
        <v>54945</v>
      </c>
      <c r="X1802">
        <v>2017</v>
      </c>
      <c r="Y1802">
        <v>67739</v>
      </c>
      <c r="Z1802">
        <v>916.22</v>
      </c>
      <c r="AA1802" s="3">
        <f t="shared" si="1149"/>
        <v>0.89570828037931371</v>
      </c>
      <c r="AF1802" t="s">
        <v>6616</v>
      </c>
      <c r="AG1802" t="s">
        <v>6616</v>
      </c>
      <c r="AI1802" t="s">
        <v>6618</v>
      </c>
      <c r="AJ1802" t="s">
        <v>6618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 s="3" t="str">
        <f t="shared" si="1150"/>
        <v>No</v>
      </c>
      <c r="AQ1802" s="3" t="str">
        <f t="shared" si="1151"/>
        <v>No</v>
      </c>
      <c r="AR1802" s="3" t="str">
        <f t="shared" si="1152"/>
        <v>No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 t="s">
        <v>6634</v>
      </c>
      <c r="AZ1802">
        <v>0</v>
      </c>
      <c r="BA1802">
        <v>0</v>
      </c>
      <c r="BB1802" t="s">
        <v>6616</v>
      </c>
      <c r="BC1802" t="s">
        <v>6616</v>
      </c>
      <c r="BD1802" s="4" t="str">
        <f t="shared" si="1153"/>
        <v>No</v>
      </c>
      <c r="BE1802" t="s">
        <v>6640</v>
      </c>
      <c r="BF1802" s="3" t="str">
        <f t="shared" si="1154"/>
        <v>No</v>
      </c>
      <c r="BG1802" t="s">
        <v>6645</v>
      </c>
      <c r="BH1802" s="3" t="str">
        <f t="shared" si="1155"/>
        <v>95206 KAREN WALK</v>
      </c>
      <c r="BI1802" s="3" t="str">
        <f t="shared" si="1156"/>
        <v>Fernandina Beach</v>
      </c>
      <c r="BJ1802" s="3" t="str">
        <f t="shared" si="1157"/>
        <v>Florida</v>
      </c>
      <c r="BK1802" s="3">
        <f t="shared" si="1158"/>
        <v>32034</v>
      </c>
      <c r="BL1802" s="3" t="str">
        <f t="shared" si="1159"/>
        <v>95206 KAREN WALK FERNANDINA BEACH FL 32034</v>
      </c>
      <c r="BM1802" s="3" t="str">
        <f t="shared" si="1160"/>
        <v/>
      </c>
      <c r="BN1802" s="3" t="str">
        <f t="shared" si="1161"/>
        <v>Pass</v>
      </c>
      <c r="BO1802" s="3" t="str">
        <f t="shared" si="1162"/>
        <v>No</v>
      </c>
      <c r="BP1802" s="3" t="str">
        <f t="shared" si="1163"/>
        <v>FV&lt;$10K</v>
      </c>
      <c r="BQ1802" t="s">
        <v>6650</v>
      </c>
      <c r="BR1802" s="3" t="str">
        <f t="shared" si="1164"/>
        <v>No, &lt; $20K Lien</v>
      </c>
      <c r="BS1802" s="3" t="str">
        <f t="shared" si="1165"/>
        <v>No, Lien &lt; $20K</v>
      </c>
      <c r="BT1802" t="s">
        <v>6650</v>
      </c>
      <c r="BU1802" s="3" t="str">
        <f t="shared" si="1166"/>
        <v>No</v>
      </c>
      <c r="BV1802" s="3" t="str">
        <f t="shared" si="1167"/>
        <v>No</v>
      </c>
      <c r="BW1802" s="3">
        <f t="shared" si="1168"/>
        <v>0</v>
      </c>
      <c r="BX1802" s="3" t="str">
        <f t="shared" si="1169"/>
        <v>No</v>
      </c>
      <c r="BY1802" s="3">
        <f t="shared" si="1170"/>
        <v>54945</v>
      </c>
      <c r="BZ1802">
        <v>1</v>
      </c>
      <c r="CA1802" s="3">
        <f t="shared" si="1171"/>
        <v>54945</v>
      </c>
      <c r="CC1802" s="3">
        <f t="shared" si="1172"/>
        <v>0</v>
      </c>
      <c r="CD1802" s="3">
        <f t="shared" si="1173"/>
        <v>0</v>
      </c>
      <c r="CE1802" s="3" t="str">
        <f t="shared" si="1174"/>
        <v/>
      </c>
      <c r="CF1802" s="3" t="e">
        <f>HLOOKUP(CE1802,'Valuation Data'!$D$2:$K$5,4,FALSE)</f>
        <v>#N/A</v>
      </c>
      <c r="CG1802" s="3">
        <f t="shared" si="1175"/>
        <v>54945</v>
      </c>
      <c r="CH1802" s="3" t="str">
        <f t="shared" si="1176"/>
        <v>No</v>
      </c>
      <c r="CI1802" s="3" t="str">
        <f>VLOOKUP(R1802,'Use Codes &amp; County Type'!A:D,4,FALSE)</f>
        <v>R</v>
      </c>
      <c r="CJ1802" s="3" t="str">
        <f t="shared" si="1177"/>
        <v>No</v>
      </c>
      <c r="CK1802" s="3" t="str">
        <f t="shared" si="1178"/>
        <v>No</v>
      </c>
      <c r="CL1802" s="3">
        <f t="shared" si="1179"/>
        <v>0.35</v>
      </c>
      <c r="CM1802" s="3">
        <f t="shared" si="1180"/>
        <v>19230.75</v>
      </c>
      <c r="CN1802" s="3">
        <f t="shared" si="1181"/>
        <v>4091.6</v>
      </c>
      <c r="CO1802" s="3">
        <f t="shared" si="1182"/>
        <v>15139.15</v>
      </c>
      <c r="CP1802" s="3">
        <f t="shared" si="1183"/>
        <v>7.4467194467194464E-2</v>
      </c>
      <c r="CR1802" s="3" t="str">
        <f t="shared" si="1184"/>
        <v>No</v>
      </c>
      <c r="CV1802" s="3" t="str">
        <f t="shared" si="1185"/>
        <v>*Bid</v>
      </c>
      <c r="CW1802" s="3">
        <f t="shared" si="1186"/>
        <v>1801</v>
      </c>
      <c r="CX1802" s="3">
        <f t="shared" si="1187"/>
        <v>1022.9</v>
      </c>
      <c r="CY1802" s="3" t="str">
        <f t="shared" si="1188"/>
        <v>Ok</v>
      </c>
      <c r="CZ1802">
        <v>0</v>
      </c>
      <c r="DA1802">
        <v>0</v>
      </c>
    </row>
    <row r="1803" spans="1:105" x14ac:dyDescent="0.25">
      <c r="A1803">
        <v>1802</v>
      </c>
      <c r="B1803" t="s">
        <v>3</v>
      </c>
      <c r="C1803" t="s">
        <v>1911</v>
      </c>
      <c r="D1803">
        <v>582.4</v>
      </c>
      <c r="E1803">
        <v>2017</v>
      </c>
      <c r="F1803">
        <v>582.4</v>
      </c>
      <c r="G1803">
        <v>582.4</v>
      </c>
      <c r="H1803" s="3">
        <f t="shared" si="1148"/>
        <v>0</v>
      </c>
      <c r="I1803">
        <v>95180</v>
      </c>
      <c r="J1803" t="s">
        <v>2736</v>
      </c>
      <c r="K1803" t="s">
        <v>2738</v>
      </c>
      <c r="L1803">
        <v>32034</v>
      </c>
      <c r="M1803" t="s">
        <v>4079</v>
      </c>
      <c r="N1803" t="s">
        <v>4761</v>
      </c>
      <c r="O1803">
        <v>-81.53912427905</v>
      </c>
      <c r="P1803">
        <v>30.573482493661398</v>
      </c>
      <c r="Q1803" t="s">
        <v>6062</v>
      </c>
      <c r="R1803">
        <v>2</v>
      </c>
      <c r="S1803" t="s">
        <v>6535</v>
      </c>
      <c r="T1803">
        <v>1006</v>
      </c>
      <c r="U1803" t="s">
        <v>6578</v>
      </c>
      <c r="V1803">
        <v>2017</v>
      </c>
      <c r="W1803">
        <v>67890</v>
      </c>
      <c r="X1803">
        <v>2017</v>
      </c>
      <c r="Y1803">
        <v>80742</v>
      </c>
      <c r="Z1803">
        <v>508.92</v>
      </c>
      <c r="AA1803" s="3">
        <f t="shared" si="1149"/>
        <v>0.8738324175824177</v>
      </c>
      <c r="AC1803" t="s">
        <v>6616</v>
      </c>
      <c r="AI1803" t="s">
        <v>6618</v>
      </c>
      <c r="AJ1803" t="s">
        <v>6618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 s="3" t="str">
        <f t="shared" si="1150"/>
        <v>No</v>
      </c>
      <c r="AQ1803" s="3" t="str">
        <f t="shared" si="1151"/>
        <v>No</v>
      </c>
      <c r="AR1803" s="3" t="str">
        <f t="shared" si="1152"/>
        <v>No</v>
      </c>
      <c r="AS1803">
        <v>0</v>
      </c>
      <c r="AT1803">
        <v>0</v>
      </c>
      <c r="AU1803">
        <v>23937</v>
      </c>
      <c r="AV1803" t="s">
        <v>5076</v>
      </c>
      <c r="AW1803">
        <v>0</v>
      </c>
      <c r="AX1803">
        <v>0</v>
      </c>
      <c r="AY1803" t="s">
        <v>6634</v>
      </c>
      <c r="AZ1803" t="s">
        <v>6638</v>
      </c>
      <c r="BA1803">
        <v>0</v>
      </c>
      <c r="BB1803" t="s">
        <v>6617</v>
      </c>
      <c r="BC1803" t="s">
        <v>6616</v>
      </c>
      <c r="BD1803" s="4" t="str">
        <f t="shared" si="1153"/>
        <v>No</v>
      </c>
      <c r="BE1803" t="s">
        <v>6640</v>
      </c>
      <c r="BF1803" s="3" t="str">
        <f t="shared" si="1154"/>
        <v>No</v>
      </c>
      <c r="BG1803" t="s">
        <v>6645</v>
      </c>
      <c r="BH1803" s="3" t="str">
        <f t="shared" si="1155"/>
        <v>95180 KAREN WALK</v>
      </c>
      <c r="BI1803" s="3" t="str">
        <f t="shared" si="1156"/>
        <v>Fernandina Beach</v>
      </c>
      <c r="BJ1803" s="3" t="str">
        <f t="shared" si="1157"/>
        <v>Florida</v>
      </c>
      <c r="BK1803" s="3">
        <f t="shared" si="1158"/>
        <v>32034</v>
      </c>
      <c r="BL1803" s="3" t="str">
        <f t="shared" si="1159"/>
        <v>95180 KAREN WALK FERNANDINA BEACH FL 32034</v>
      </c>
      <c r="BM1803" s="3" t="str">
        <f t="shared" si="1160"/>
        <v>L</v>
      </c>
      <c r="BN1803" s="3" t="str">
        <f t="shared" si="1161"/>
        <v>Pass</v>
      </c>
      <c r="BO1803" s="3" t="str">
        <f t="shared" si="1162"/>
        <v>No</v>
      </c>
      <c r="BP1803" s="3" t="str">
        <f t="shared" si="1163"/>
        <v>FV&lt;$10K</v>
      </c>
      <c r="BQ1803" t="s">
        <v>6650</v>
      </c>
      <c r="BR1803" s="3" t="str">
        <f t="shared" si="1164"/>
        <v>No, &lt; $20K Lien</v>
      </c>
      <c r="BS1803" s="3" t="str">
        <f t="shared" si="1165"/>
        <v>No, Lien &lt; $20K</v>
      </c>
      <c r="BT1803" t="s">
        <v>6650</v>
      </c>
      <c r="BU1803" s="3" t="str">
        <f t="shared" si="1166"/>
        <v>No</v>
      </c>
      <c r="BV1803" s="3" t="str">
        <f t="shared" si="1167"/>
        <v>No</v>
      </c>
      <c r="BW1803" s="3">
        <f t="shared" si="1168"/>
        <v>0</v>
      </c>
      <c r="BX1803" s="3" t="str">
        <f t="shared" si="1169"/>
        <v>No</v>
      </c>
      <c r="BY1803" s="3">
        <f t="shared" si="1170"/>
        <v>67890</v>
      </c>
      <c r="BZ1803">
        <v>1</v>
      </c>
      <c r="CA1803" s="3">
        <f t="shared" si="1171"/>
        <v>67890</v>
      </c>
      <c r="CC1803" s="3">
        <f t="shared" si="1172"/>
        <v>0</v>
      </c>
      <c r="CD1803" s="3">
        <f t="shared" si="1173"/>
        <v>0</v>
      </c>
      <c r="CE1803" s="3" t="str">
        <f t="shared" si="1174"/>
        <v/>
      </c>
      <c r="CF1803" s="3" t="e">
        <f>HLOOKUP(CE1803,'Valuation Data'!$D$2:$K$5,4,FALSE)</f>
        <v>#N/A</v>
      </c>
      <c r="CG1803" s="3">
        <f t="shared" si="1175"/>
        <v>67890</v>
      </c>
      <c r="CH1803" s="3" t="str">
        <f t="shared" si="1176"/>
        <v>No</v>
      </c>
      <c r="CI1803" s="3" t="str">
        <f>VLOOKUP(R1803,'Use Codes &amp; County Type'!A:D,4,FALSE)</f>
        <v>R</v>
      </c>
      <c r="CJ1803" s="3" t="str">
        <f t="shared" si="1177"/>
        <v>No</v>
      </c>
      <c r="CK1803" s="3" t="str">
        <f t="shared" si="1178"/>
        <v>Yes</v>
      </c>
      <c r="CL1803" s="3">
        <f t="shared" si="1179"/>
        <v>0.67</v>
      </c>
      <c r="CM1803" s="3">
        <f t="shared" si="1180"/>
        <v>45486.3</v>
      </c>
      <c r="CN1803" s="3">
        <f t="shared" si="1181"/>
        <v>2329.6</v>
      </c>
      <c r="CO1803" s="3">
        <f t="shared" si="1182"/>
        <v>43156.700000000004</v>
      </c>
      <c r="CP1803" s="3">
        <f t="shared" si="1183"/>
        <v>3.4314332007659445E-2</v>
      </c>
      <c r="CR1803" s="3" t="str">
        <f t="shared" si="1184"/>
        <v>No</v>
      </c>
      <c r="CV1803" s="3" t="str">
        <f t="shared" si="1185"/>
        <v>*Bid</v>
      </c>
      <c r="CW1803" s="3">
        <f t="shared" si="1186"/>
        <v>1802</v>
      </c>
      <c r="CX1803" s="3">
        <f t="shared" si="1187"/>
        <v>582.4</v>
      </c>
      <c r="CY1803" s="3" t="str">
        <f t="shared" si="1188"/>
        <v>Ok</v>
      </c>
      <c r="CZ1803">
        <v>0</v>
      </c>
      <c r="DA1803">
        <v>0</v>
      </c>
    </row>
    <row r="1804" spans="1:105" x14ac:dyDescent="0.25">
      <c r="A1804">
        <v>1803</v>
      </c>
      <c r="B1804" t="s">
        <v>3</v>
      </c>
      <c r="C1804" t="s">
        <v>1912</v>
      </c>
      <c r="D1804">
        <v>528.46</v>
      </c>
      <c r="E1804">
        <v>2017</v>
      </c>
      <c r="F1804">
        <v>528.46</v>
      </c>
      <c r="G1804">
        <v>528.46</v>
      </c>
      <c r="H1804" s="3">
        <f t="shared" si="1148"/>
        <v>0</v>
      </c>
      <c r="I1804">
        <v>95154</v>
      </c>
      <c r="J1804" t="s">
        <v>2736</v>
      </c>
      <c r="K1804" t="s">
        <v>2738</v>
      </c>
      <c r="L1804">
        <v>32034</v>
      </c>
      <c r="M1804" t="s">
        <v>4080</v>
      </c>
      <c r="N1804" t="s">
        <v>4761</v>
      </c>
      <c r="O1804">
        <v>-81.538775284337902</v>
      </c>
      <c r="P1804">
        <v>30.573117819053699</v>
      </c>
      <c r="Q1804" t="s">
        <v>6063</v>
      </c>
      <c r="R1804">
        <v>2</v>
      </c>
      <c r="S1804" t="s">
        <v>6535</v>
      </c>
      <c r="T1804">
        <v>1006</v>
      </c>
      <c r="U1804" t="s">
        <v>6578</v>
      </c>
      <c r="V1804">
        <v>2017</v>
      </c>
      <c r="W1804">
        <v>62212</v>
      </c>
      <c r="X1804">
        <v>2017</v>
      </c>
      <c r="Y1804">
        <v>62212</v>
      </c>
      <c r="Z1804">
        <v>459.05</v>
      </c>
      <c r="AA1804" s="3">
        <f t="shared" si="1149"/>
        <v>0.86865609506869013</v>
      </c>
      <c r="AE1804" t="s">
        <v>6616</v>
      </c>
      <c r="AG1804" t="s">
        <v>6616</v>
      </c>
      <c r="AI1804" t="s">
        <v>6618</v>
      </c>
      <c r="AJ1804" t="s">
        <v>6618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 s="3" t="str">
        <f t="shared" si="1150"/>
        <v>No</v>
      </c>
      <c r="AQ1804" s="3" t="str">
        <f t="shared" si="1151"/>
        <v>No</v>
      </c>
      <c r="AR1804" s="3" t="str">
        <f t="shared" si="1152"/>
        <v>No</v>
      </c>
      <c r="AS1804">
        <v>0</v>
      </c>
      <c r="AT1804">
        <v>0</v>
      </c>
      <c r="AU1804">
        <v>66500</v>
      </c>
      <c r="AV1804" t="s">
        <v>6622</v>
      </c>
      <c r="AW1804">
        <v>0</v>
      </c>
      <c r="AX1804">
        <v>0</v>
      </c>
      <c r="AY1804" t="s">
        <v>6634</v>
      </c>
      <c r="AZ1804">
        <v>0</v>
      </c>
      <c r="BA1804">
        <v>0</v>
      </c>
      <c r="BB1804" t="s">
        <v>6617</v>
      </c>
      <c r="BC1804" t="s">
        <v>6616</v>
      </c>
      <c r="BD1804" s="4" t="str">
        <f t="shared" si="1153"/>
        <v>No</v>
      </c>
      <c r="BE1804" t="s">
        <v>6640</v>
      </c>
      <c r="BF1804" s="3" t="str">
        <f t="shared" si="1154"/>
        <v>No</v>
      </c>
      <c r="BG1804" t="s">
        <v>6645</v>
      </c>
      <c r="BH1804" s="3" t="str">
        <f t="shared" si="1155"/>
        <v>95154 KAREN WALK</v>
      </c>
      <c r="BI1804" s="3" t="str">
        <f t="shared" si="1156"/>
        <v>Fernandina Beach</v>
      </c>
      <c r="BJ1804" s="3" t="str">
        <f t="shared" si="1157"/>
        <v>Florida</v>
      </c>
      <c r="BK1804" s="3">
        <f t="shared" si="1158"/>
        <v>32034</v>
      </c>
      <c r="BL1804" s="3" t="str">
        <f t="shared" si="1159"/>
        <v>95154 KAREN WALK FERNANDINA BEACH FL 32034</v>
      </c>
      <c r="BM1804" s="3" t="str">
        <f t="shared" si="1160"/>
        <v>L</v>
      </c>
      <c r="BN1804" s="3" t="str">
        <f t="shared" si="1161"/>
        <v>Pass</v>
      </c>
      <c r="BO1804" s="3" t="str">
        <f t="shared" si="1162"/>
        <v>No</v>
      </c>
      <c r="BP1804" s="3" t="str">
        <f t="shared" si="1163"/>
        <v>FV&lt;$10K</v>
      </c>
      <c r="BQ1804" t="s">
        <v>6650</v>
      </c>
      <c r="BR1804" s="3" t="str">
        <f t="shared" si="1164"/>
        <v>No, &lt; $20K Lien</v>
      </c>
      <c r="BS1804" s="3" t="str">
        <f t="shared" si="1165"/>
        <v>No, Lien &lt; $20K</v>
      </c>
      <c r="BT1804" t="s">
        <v>6650</v>
      </c>
      <c r="BU1804" s="3" t="str">
        <f t="shared" si="1166"/>
        <v>No</v>
      </c>
      <c r="BV1804" s="3" t="str">
        <f t="shared" si="1167"/>
        <v>No</v>
      </c>
      <c r="BW1804" s="3">
        <f t="shared" si="1168"/>
        <v>0</v>
      </c>
      <c r="BX1804" s="3" t="str">
        <f t="shared" si="1169"/>
        <v>No</v>
      </c>
      <c r="BY1804" s="3">
        <f t="shared" si="1170"/>
        <v>62212</v>
      </c>
      <c r="BZ1804">
        <v>1</v>
      </c>
      <c r="CA1804" s="3">
        <f t="shared" si="1171"/>
        <v>62212</v>
      </c>
      <c r="CC1804" s="3">
        <f t="shared" si="1172"/>
        <v>0</v>
      </c>
      <c r="CD1804" s="3">
        <f t="shared" si="1173"/>
        <v>0</v>
      </c>
      <c r="CE1804" s="3" t="str">
        <f t="shared" si="1174"/>
        <v/>
      </c>
      <c r="CF1804" s="3" t="e">
        <f>HLOOKUP(CE1804,'Valuation Data'!$D$2:$K$5,4,FALSE)</f>
        <v>#N/A</v>
      </c>
      <c r="CG1804" s="3">
        <f t="shared" si="1175"/>
        <v>62212</v>
      </c>
      <c r="CH1804" s="3" t="str">
        <f t="shared" si="1176"/>
        <v>No</v>
      </c>
      <c r="CI1804" s="3" t="str">
        <f>VLOOKUP(R1804,'Use Codes &amp; County Type'!A:D,4,FALSE)</f>
        <v>R</v>
      </c>
      <c r="CJ1804" s="3" t="str">
        <f t="shared" si="1177"/>
        <v>No</v>
      </c>
      <c r="CK1804" s="3" t="str">
        <f t="shared" si="1178"/>
        <v>Yes</v>
      </c>
      <c r="CL1804" s="3">
        <f t="shared" si="1179"/>
        <v>0.67</v>
      </c>
      <c r="CM1804" s="3">
        <f t="shared" si="1180"/>
        <v>41682.04</v>
      </c>
      <c r="CN1804" s="3">
        <f t="shared" si="1181"/>
        <v>2113.84</v>
      </c>
      <c r="CO1804" s="3">
        <f t="shared" si="1182"/>
        <v>39568.199999999997</v>
      </c>
      <c r="CP1804" s="3">
        <f t="shared" si="1183"/>
        <v>3.3978010673182027E-2</v>
      </c>
      <c r="CR1804" s="3" t="str">
        <f t="shared" si="1184"/>
        <v>No</v>
      </c>
      <c r="CV1804" s="3" t="str">
        <f t="shared" si="1185"/>
        <v>*Bid</v>
      </c>
      <c r="CW1804" s="3">
        <f t="shared" si="1186"/>
        <v>1803</v>
      </c>
      <c r="CX1804" s="3">
        <f t="shared" si="1187"/>
        <v>528.46</v>
      </c>
      <c r="CY1804" s="3" t="str">
        <f t="shared" si="1188"/>
        <v>Ok</v>
      </c>
      <c r="CZ1804">
        <v>0</v>
      </c>
      <c r="DA1804">
        <v>0</v>
      </c>
    </row>
    <row r="1805" spans="1:105" x14ac:dyDescent="0.25">
      <c r="A1805">
        <v>1804</v>
      </c>
      <c r="B1805" t="s">
        <v>3</v>
      </c>
      <c r="C1805" t="s">
        <v>1913</v>
      </c>
      <c r="D1805">
        <v>1252.79</v>
      </c>
      <c r="E1805">
        <v>2017</v>
      </c>
      <c r="F1805">
        <v>1252.79</v>
      </c>
      <c r="G1805">
        <v>1252.79</v>
      </c>
      <c r="H1805" s="3">
        <f t="shared" si="1148"/>
        <v>0</v>
      </c>
      <c r="I1805">
        <v>474639</v>
      </c>
      <c r="J1805" t="s">
        <v>2736</v>
      </c>
      <c r="K1805" t="s">
        <v>2738</v>
      </c>
      <c r="L1805">
        <v>32034</v>
      </c>
      <c r="M1805" t="s">
        <v>4081</v>
      </c>
      <c r="N1805" t="s">
        <v>4761</v>
      </c>
      <c r="O1805">
        <v>-81.495814687947899</v>
      </c>
      <c r="P1805">
        <v>30.622586867117899</v>
      </c>
      <c r="Q1805" t="s">
        <v>6064</v>
      </c>
      <c r="R1805">
        <v>10</v>
      </c>
      <c r="S1805" t="s">
        <v>6547</v>
      </c>
      <c r="T1805">
        <v>8002</v>
      </c>
      <c r="U1805" t="s">
        <v>6585</v>
      </c>
      <c r="V1805">
        <v>2017</v>
      </c>
      <c r="W1805">
        <v>73834</v>
      </c>
      <c r="X1805">
        <v>2017</v>
      </c>
      <c r="Y1805">
        <v>73834</v>
      </c>
      <c r="Z1805">
        <v>1128.8</v>
      </c>
      <c r="AA1805" s="3">
        <f t="shared" si="1149"/>
        <v>0.90102890348741604</v>
      </c>
      <c r="AB1805" t="s">
        <v>6616</v>
      </c>
      <c r="AC1805" t="s">
        <v>6616</v>
      </c>
      <c r="AD1805" t="s">
        <v>6616</v>
      </c>
      <c r="AE1805" t="s">
        <v>6616</v>
      </c>
      <c r="AF1805" t="s">
        <v>6616</v>
      </c>
      <c r="AG1805" t="s">
        <v>6616</v>
      </c>
      <c r="AH1805" t="s">
        <v>6616</v>
      </c>
      <c r="AI1805" t="s">
        <v>6618</v>
      </c>
      <c r="AJ1805" t="s">
        <v>6618</v>
      </c>
      <c r="AK1805" t="s">
        <v>6618</v>
      </c>
      <c r="AL1805" t="s">
        <v>6618</v>
      </c>
      <c r="AM1805" t="s">
        <v>6618</v>
      </c>
      <c r="AN1805" t="s">
        <v>6618</v>
      </c>
      <c r="AO1805" t="s">
        <v>6618</v>
      </c>
      <c r="AP1805" s="3" t="str">
        <f t="shared" si="1150"/>
        <v>No</v>
      </c>
      <c r="AQ1805" s="3" t="str">
        <f t="shared" si="1151"/>
        <v>No</v>
      </c>
      <c r="AR1805" s="3" t="str">
        <f t="shared" si="1152"/>
        <v>No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 t="s">
        <v>6634</v>
      </c>
      <c r="AZ1805" t="s">
        <v>6637</v>
      </c>
      <c r="BA1805">
        <v>1</v>
      </c>
      <c r="BB1805" t="s">
        <v>6616</v>
      </c>
      <c r="BC1805" t="s">
        <v>6616</v>
      </c>
      <c r="BD1805" s="4" t="str">
        <f t="shared" si="1153"/>
        <v>No</v>
      </c>
      <c r="BE1805" t="s">
        <v>6640</v>
      </c>
      <c r="BF1805" s="3" t="str">
        <f t="shared" si="1154"/>
        <v>No</v>
      </c>
      <c r="BG1805" t="s">
        <v>6645</v>
      </c>
      <c r="BH1805" s="3" t="str">
        <f t="shared" si="1155"/>
        <v>474639 SR 200</v>
      </c>
      <c r="BI1805" s="3" t="str">
        <f t="shared" si="1156"/>
        <v>Fernandina Beach</v>
      </c>
      <c r="BJ1805" s="3" t="str">
        <f t="shared" si="1157"/>
        <v>Florida</v>
      </c>
      <c r="BK1805" s="3">
        <f t="shared" si="1158"/>
        <v>32034</v>
      </c>
      <c r="BL1805" s="3" t="str">
        <f t="shared" si="1159"/>
        <v>474639 SR 200 FERNANDINA BEACH FL 32034</v>
      </c>
      <c r="BM1805" s="3" t="str">
        <f t="shared" si="1160"/>
        <v/>
      </c>
      <c r="BN1805" s="3" t="str">
        <f t="shared" si="1161"/>
        <v>Pass</v>
      </c>
      <c r="BO1805" s="3" t="str">
        <f t="shared" si="1162"/>
        <v>No</v>
      </c>
      <c r="BP1805" s="3" t="str">
        <f t="shared" si="1163"/>
        <v>FV&lt;$10K</v>
      </c>
      <c r="BQ1805" t="s">
        <v>6650</v>
      </c>
      <c r="BR1805" s="3" t="str">
        <f t="shared" si="1164"/>
        <v>No, &lt; $20K Lien</v>
      </c>
      <c r="BS1805" s="3" t="str">
        <f t="shared" si="1165"/>
        <v>No, Lien &lt; $20K</v>
      </c>
      <c r="BT1805" t="s">
        <v>6650</v>
      </c>
      <c r="BU1805" s="3" t="str">
        <f t="shared" si="1166"/>
        <v>No</v>
      </c>
      <c r="BV1805" s="3" t="str">
        <f t="shared" si="1167"/>
        <v>No</v>
      </c>
      <c r="BW1805" s="3">
        <f t="shared" si="1168"/>
        <v>1</v>
      </c>
      <c r="BX1805" s="3" t="str">
        <f t="shared" si="1169"/>
        <v>No</v>
      </c>
      <c r="BY1805" s="3">
        <f t="shared" si="1170"/>
        <v>73834</v>
      </c>
      <c r="BZ1805">
        <v>1</v>
      </c>
      <c r="CA1805" s="3">
        <f t="shared" si="1171"/>
        <v>73834</v>
      </c>
      <c r="CC1805" s="3">
        <f t="shared" si="1172"/>
        <v>0</v>
      </c>
      <c r="CD1805" s="3">
        <f t="shared" si="1173"/>
        <v>0</v>
      </c>
      <c r="CE1805" s="3" t="str">
        <f t="shared" si="1174"/>
        <v/>
      </c>
      <c r="CF1805" s="3" t="e">
        <f>HLOOKUP(CE1805,'Valuation Data'!$D$2:$K$5,4,FALSE)</f>
        <v>#N/A</v>
      </c>
      <c r="CG1805" s="3">
        <f t="shared" si="1175"/>
        <v>73834</v>
      </c>
      <c r="CH1805" s="3" t="str">
        <f t="shared" si="1176"/>
        <v>No</v>
      </c>
      <c r="CI1805" s="3" t="str">
        <f>VLOOKUP(R1805,'Use Codes &amp; County Type'!A:D,4,FALSE)</f>
        <v>V</v>
      </c>
      <c r="CJ1805" s="3" t="str">
        <f t="shared" si="1177"/>
        <v>Yes</v>
      </c>
      <c r="CK1805" s="3" t="str">
        <f t="shared" si="1178"/>
        <v>No</v>
      </c>
      <c r="CL1805" s="3">
        <f t="shared" si="1179"/>
        <v>0</v>
      </c>
      <c r="CM1805" s="3">
        <f t="shared" si="1180"/>
        <v>0</v>
      </c>
      <c r="CN1805" s="3">
        <f t="shared" si="1181"/>
        <v>6263.95</v>
      </c>
      <c r="CO1805" s="3">
        <f t="shared" si="1182"/>
        <v>-6263.95</v>
      </c>
      <c r="CP1805" s="3">
        <f t="shared" si="1183"/>
        <v>8.4838285884551834E-2</v>
      </c>
      <c r="CR1805" s="3" t="str">
        <f t="shared" si="1184"/>
        <v>No</v>
      </c>
      <c r="CV1805" s="3" t="str">
        <f t="shared" si="1185"/>
        <v>Vacant, No Sales Data</v>
      </c>
      <c r="CW1805" s="3">
        <f t="shared" si="1186"/>
        <v>1804</v>
      </c>
      <c r="CX1805" s="3">
        <f t="shared" si="1187"/>
        <v>1252.79</v>
      </c>
      <c r="CY1805" s="3" t="str">
        <f t="shared" si="1188"/>
        <v>Ok</v>
      </c>
      <c r="CZ1805">
        <v>0</v>
      </c>
      <c r="DA1805">
        <v>0</v>
      </c>
    </row>
    <row r="1806" spans="1:105" x14ac:dyDescent="0.25">
      <c r="A1806">
        <v>1805</v>
      </c>
      <c r="B1806" t="s">
        <v>3</v>
      </c>
      <c r="C1806" t="s">
        <v>1914</v>
      </c>
      <c r="D1806">
        <v>7376.4</v>
      </c>
      <c r="E1806">
        <v>2017</v>
      </c>
      <c r="F1806">
        <v>7376.4</v>
      </c>
      <c r="G1806">
        <v>7376.4</v>
      </c>
      <c r="H1806" s="3">
        <f t="shared" si="1148"/>
        <v>0</v>
      </c>
      <c r="I1806">
        <v>96144</v>
      </c>
      <c r="J1806" t="s">
        <v>2736</v>
      </c>
      <c r="K1806" t="s">
        <v>2738</v>
      </c>
      <c r="L1806">
        <v>32034</v>
      </c>
      <c r="M1806" t="s">
        <v>4082</v>
      </c>
      <c r="N1806" t="s">
        <v>4761</v>
      </c>
      <c r="O1806">
        <v>-81.495709189501198</v>
      </c>
      <c r="P1806">
        <v>30.613693886252701</v>
      </c>
      <c r="Q1806" t="s">
        <v>6065</v>
      </c>
      <c r="R1806">
        <v>1</v>
      </c>
      <c r="S1806" t="s">
        <v>6539</v>
      </c>
      <c r="T1806">
        <v>1001</v>
      </c>
      <c r="U1806" t="s">
        <v>6582</v>
      </c>
      <c r="V1806">
        <v>2017</v>
      </c>
      <c r="W1806">
        <v>444192</v>
      </c>
      <c r="X1806">
        <v>2017</v>
      </c>
      <c r="Y1806">
        <v>444192</v>
      </c>
      <c r="Z1806">
        <v>6790.94</v>
      </c>
      <c r="AA1806" s="3">
        <f t="shared" si="1149"/>
        <v>0.92063065994251936</v>
      </c>
      <c r="AB1806" t="s">
        <v>6616</v>
      </c>
      <c r="AC1806" t="s">
        <v>6616</v>
      </c>
      <c r="AE1806" t="s">
        <v>6616</v>
      </c>
      <c r="AF1806" t="s">
        <v>6616</v>
      </c>
      <c r="AG1806" t="s">
        <v>6616</v>
      </c>
      <c r="AH1806" t="s">
        <v>6616</v>
      </c>
      <c r="AI1806" t="s">
        <v>6618</v>
      </c>
      <c r="AJ1806" t="s">
        <v>6618</v>
      </c>
      <c r="AK1806" t="s">
        <v>6618</v>
      </c>
      <c r="AL1806" t="s">
        <v>6618</v>
      </c>
      <c r="AM1806" t="s">
        <v>6618</v>
      </c>
      <c r="AN1806" t="s">
        <v>6618</v>
      </c>
      <c r="AO1806" t="s">
        <v>6618</v>
      </c>
      <c r="AP1806" s="3" t="str">
        <f t="shared" si="1150"/>
        <v>No</v>
      </c>
      <c r="AQ1806" s="3" t="str">
        <f t="shared" si="1151"/>
        <v>No</v>
      </c>
      <c r="AR1806" s="3" t="str">
        <f t="shared" si="1152"/>
        <v>No</v>
      </c>
      <c r="AS1806">
        <v>0</v>
      </c>
      <c r="AT1806">
        <v>0</v>
      </c>
      <c r="AU1806">
        <v>324000</v>
      </c>
      <c r="AV1806">
        <v>0</v>
      </c>
      <c r="AW1806">
        <v>0</v>
      </c>
      <c r="AX1806">
        <v>0</v>
      </c>
      <c r="AY1806" t="s">
        <v>6634</v>
      </c>
      <c r="AZ1806" t="s">
        <v>6637</v>
      </c>
      <c r="BA1806">
        <v>1</v>
      </c>
      <c r="BB1806" t="s">
        <v>6616</v>
      </c>
      <c r="BC1806" t="s">
        <v>6617</v>
      </c>
      <c r="BD1806" s="4" t="str">
        <f t="shared" si="1153"/>
        <v>No</v>
      </c>
      <c r="BE1806" t="s">
        <v>6640</v>
      </c>
      <c r="BF1806" s="3" t="str">
        <f t="shared" si="1154"/>
        <v>No</v>
      </c>
      <c r="BG1806" t="s">
        <v>6645</v>
      </c>
      <c r="BH1806" s="3" t="str">
        <f t="shared" si="1155"/>
        <v>96144 MARSH LAKES DR</v>
      </c>
      <c r="BI1806" s="3" t="str">
        <f t="shared" si="1156"/>
        <v>Fernandina Beach</v>
      </c>
      <c r="BJ1806" s="3" t="str">
        <f t="shared" si="1157"/>
        <v>Florida</v>
      </c>
      <c r="BK1806" s="3">
        <f t="shared" si="1158"/>
        <v>32034</v>
      </c>
      <c r="BL1806" s="3" t="str">
        <f t="shared" si="1159"/>
        <v>96144 MARSH LAKES DR FERNANDINA BEACH FL 32034</v>
      </c>
      <c r="BM1806" s="3" t="str">
        <f t="shared" si="1160"/>
        <v>L</v>
      </c>
      <c r="BN1806" s="3" t="str">
        <f t="shared" si="1161"/>
        <v>Pass</v>
      </c>
      <c r="BO1806" s="3" t="str">
        <f t="shared" si="1162"/>
        <v>Yes</v>
      </c>
      <c r="BP1806" s="3" t="str">
        <f t="shared" si="1163"/>
        <v>FV&lt;$10K</v>
      </c>
      <c r="BQ1806" t="s">
        <v>6650</v>
      </c>
      <c r="BR1806" s="3" t="str">
        <f t="shared" si="1164"/>
        <v>No, &lt; $20K Lien</v>
      </c>
      <c r="BS1806" s="3" t="str">
        <f t="shared" si="1165"/>
        <v>No, Lien &lt; $20K</v>
      </c>
      <c r="BT1806" t="s">
        <v>6650</v>
      </c>
      <c r="BU1806" s="3" t="str">
        <f t="shared" si="1166"/>
        <v>No</v>
      </c>
      <c r="BV1806" s="3" t="str">
        <f t="shared" si="1167"/>
        <v>No</v>
      </c>
      <c r="BW1806" s="3">
        <f t="shared" si="1168"/>
        <v>1</v>
      </c>
      <c r="BX1806" s="3" t="str">
        <f t="shared" si="1169"/>
        <v>No</v>
      </c>
      <c r="BY1806" s="3">
        <f t="shared" si="1170"/>
        <v>444192</v>
      </c>
      <c r="BZ1806">
        <v>1</v>
      </c>
      <c r="CA1806" s="3">
        <f t="shared" si="1171"/>
        <v>444192</v>
      </c>
      <c r="CC1806" s="3">
        <f t="shared" si="1172"/>
        <v>0</v>
      </c>
      <c r="CD1806" s="3">
        <f t="shared" si="1173"/>
        <v>0</v>
      </c>
      <c r="CE1806" s="3" t="str">
        <f t="shared" si="1174"/>
        <v/>
      </c>
      <c r="CF1806" s="3" t="e">
        <f>HLOOKUP(CE1806,'Valuation Data'!$D$2:$K$5,4,FALSE)</f>
        <v>#N/A</v>
      </c>
      <c r="CG1806" s="3">
        <f t="shared" si="1175"/>
        <v>444192</v>
      </c>
      <c r="CH1806" s="3" t="str">
        <f t="shared" si="1176"/>
        <v>No</v>
      </c>
      <c r="CI1806" s="3" t="str">
        <f>VLOOKUP(R1806,'Use Codes &amp; County Type'!A:D,4,FALSE)</f>
        <v>S</v>
      </c>
      <c r="CJ1806" s="3" t="str">
        <f t="shared" si="1177"/>
        <v>No</v>
      </c>
      <c r="CK1806" s="3" t="str">
        <f t="shared" si="1178"/>
        <v>No</v>
      </c>
      <c r="CL1806" s="3">
        <f t="shared" si="1179"/>
        <v>0.35</v>
      </c>
      <c r="CM1806" s="3">
        <f t="shared" si="1180"/>
        <v>155467.19999999998</v>
      </c>
      <c r="CN1806" s="3">
        <f t="shared" si="1181"/>
        <v>36882</v>
      </c>
      <c r="CO1806" s="3">
        <f t="shared" si="1182"/>
        <v>118585.19999999998</v>
      </c>
      <c r="CP1806" s="3">
        <f t="shared" si="1183"/>
        <v>8.303166198400691E-2</v>
      </c>
      <c r="CR1806" s="3" t="str">
        <f t="shared" si="1184"/>
        <v>No</v>
      </c>
      <c r="CV1806" s="3" t="str">
        <f t="shared" si="1185"/>
        <v>*Bid</v>
      </c>
      <c r="CW1806" s="3">
        <f t="shared" si="1186"/>
        <v>1805</v>
      </c>
      <c r="CX1806" s="3">
        <f t="shared" si="1187"/>
        <v>7376.4</v>
      </c>
      <c r="CY1806" s="3" t="str">
        <f t="shared" si="1188"/>
        <v>Ok</v>
      </c>
      <c r="CZ1806">
        <v>0</v>
      </c>
      <c r="DA1806">
        <v>0</v>
      </c>
    </row>
    <row r="1807" spans="1:105" x14ac:dyDescent="0.25">
      <c r="A1807">
        <v>1806</v>
      </c>
      <c r="B1807" t="s">
        <v>3</v>
      </c>
      <c r="C1807" t="s">
        <v>1915</v>
      </c>
      <c r="D1807">
        <v>310.55</v>
      </c>
      <c r="E1807">
        <v>2017</v>
      </c>
      <c r="F1807">
        <v>310.55</v>
      </c>
      <c r="G1807">
        <v>310.55</v>
      </c>
      <c r="H1807" s="3">
        <f t="shared" si="1148"/>
        <v>0</v>
      </c>
      <c r="I1807">
        <v>96121</v>
      </c>
      <c r="J1807" t="s">
        <v>2736</v>
      </c>
      <c r="K1807" t="s">
        <v>2738</v>
      </c>
      <c r="L1807">
        <v>32034</v>
      </c>
      <c r="M1807" t="s">
        <v>4083</v>
      </c>
      <c r="N1807" t="s">
        <v>4761</v>
      </c>
      <c r="O1807">
        <v>-81.494230192484494</v>
      </c>
      <c r="P1807">
        <v>30.621382183420899</v>
      </c>
      <c r="Q1807" t="s">
        <v>6066</v>
      </c>
      <c r="R1807">
        <v>4</v>
      </c>
      <c r="S1807" t="s">
        <v>6573</v>
      </c>
      <c r="T1807">
        <v>1004</v>
      </c>
      <c r="U1807" t="s">
        <v>6609</v>
      </c>
      <c r="V1807">
        <v>2017</v>
      </c>
      <c r="W1807">
        <v>15972</v>
      </c>
      <c r="X1807">
        <v>2017</v>
      </c>
      <c r="Y1807">
        <v>18000</v>
      </c>
      <c r="Z1807">
        <v>257.56</v>
      </c>
      <c r="AA1807" s="3">
        <f t="shared" si="1149"/>
        <v>0.82936725165029779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 s="3" t="str">
        <f t="shared" si="1150"/>
        <v>No</v>
      </c>
      <c r="AQ1807" s="3" t="str">
        <f t="shared" si="1151"/>
        <v>No</v>
      </c>
      <c r="AR1807" s="3" t="str">
        <f t="shared" si="1152"/>
        <v>No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 t="s">
        <v>6634</v>
      </c>
      <c r="AZ1807">
        <v>0</v>
      </c>
      <c r="BA1807">
        <v>0</v>
      </c>
      <c r="BB1807" t="s">
        <v>6616</v>
      </c>
      <c r="BC1807">
        <v>0</v>
      </c>
      <c r="BD1807" s="4" t="str">
        <f t="shared" si="1153"/>
        <v>No</v>
      </c>
      <c r="BE1807" t="s">
        <v>6640</v>
      </c>
      <c r="BF1807" s="3" t="str">
        <f t="shared" si="1154"/>
        <v>No</v>
      </c>
      <c r="BG1807" t="s">
        <v>6645</v>
      </c>
      <c r="BH1807" s="3" t="str">
        <f t="shared" si="1155"/>
        <v>96121 TUSCANY WAY</v>
      </c>
      <c r="BI1807" s="3" t="str">
        <f t="shared" si="1156"/>
        <v>Fernandina Beach</v>
      </c>
      <c r="BJ1807" s="3" t="str">
        <f t="shared" si="1157"/>
        <v>Florida</v>
      </c>
      <c r="BK1807" s="3">
        <f t="shared" si="1158"/>
        <v>32034</v>
      </c>
      <c r="BL1807" s="3" t="str">
        <f t="shared" si="1159"/>
        <v>96121 TUSCANY WAY FERNANDINA BEACH FL 32034</v>
      </c>
      <c r="BM1807" s="3" t="str">
        <f t="shared" si="1160"/>
        <v/>
      </c>
      <c r="BN1807" s="3" t="str">
        <f t="shared" si="1161"/>
        <v>Pass</v>
      </c>
      <c r="BO1807" s="3" t="str">
        <f t="shared" si="1162"/>
        <v>No</v>
      </c>
      <c r="BP1807" s="3" t="str">
        <f t="shared" si="1163"/>
        <v>FV&lt;$10K</v>
      </c>
      <c r="BQ1807" t="s">
        <v>6650</v>
      </c>
      <c r="BR1807" s="3" t="str">
        <f t="shared" si="1164"/>
        <v>No, &lt; $20K Lien</v>
      </c>
      <c r="BS1807" s="3" t="str">
        <f t="shared" si="1165"/>
        <v>No, Lien &lt; $20K</v>
      </c>
      <c r="BT1807" t="s">
        <v>6650</v>
      </c>
      <c r="BU1807" s="3" t="str">
        <f t="shared" si="1166"/>
        <v>No</v>
      </c>
      <c r="BV1807" s="3" t="str">
        <f t="shared" si="1167"/>
        <v>No</v>
      </c>
      <c r="BW1807" s="3">
        <f t="shared" si="1168"/>
        <v>0</v>
      </c>
      <c r="BX1807" s="3" t="str">
        <f t="shared" si="1169"/>
        <v>No</v>
      </c>
      <c r="BY1807" s="3">
        <f t="shared" si="1170"/>
        <v>15972</v>
      </c>
      <c r="BZ1807">
        <v>1</v>
      </c>
      <c r="CA1807" s="3">
        <f t="shared" si="1171"/>
        <v>15972</v>
      </c>
      <c r="CC1807" s="3">
        <f t="shared" si="1172"/>
        <v>0</v>
      </c>
      <c r="CD1807" s="3">
        <f t="shared" si="1173"/>
        <v>0</v>
      </c>
      <c r="CE1807" s="3" t="str">
        <f t="shared" si="1174"/>
        <v/>
      </c>
      <c r="CF1807" s="3" t="e">
        <f>HLOOKUP(CE1807,'Valuation Data'!$D$2:$K$5,4,FALSE)</f>
        <v>#N/A</v>
      </c>
      <c r="CG1807" s="3">
        <f t="shared" si="1175"/>
        <v>15972</v>
      </c>
      <c r="CH1807" s="3" t="str">
        <f t="shared" si="1176"/>
        <v>No</v>
      </c>
      <c r="CI1807" s="3" t="str">
        <f>VLOOKUP(R1807,'Use Codes &amp; County Type'!A:D,4,FALSE)</f>
        <v>R</v>
      </c>
      <c r="CJ1807" s="3" t="str">
        <f t="shared" si="1177"/>
        <v>No</v>
      </c>
      <c r="CK1807" s="3" t="str">
        <f t="shared" si="1178"/>
        <v>No</v>
      </c>
      <c r="CL1807" s="3">
        <f t="shared" si="1179"/>
        <v>0.35</v>
      </c>
      <c r="CM1807" s="3">
        <f t="shared" si="1180"/>
        <v>5590.2</v>
      </c>
      <c r="CN1807" s="3">
        <f t="shared" si="1181"/>
        <v>1242.2</v>
      </c>
      <c r="CO1807" s="3">
        <f t="shared" si="1182"/>
        <v>4348</v>
      </c>
      <c r="CP1807" s="3">
        <f t="shared" si="1183"/>
        <v>7.7773603806661665E-2</v>
      </c>
      <c r="CR1807" s="3" t="str">
        <f t="shared" si="1184"/>
        <v>No</v>
      </c>
      <c r="CV1807" s="3" t="str">
        <f t="shared" si="1185"/>
        <v>FMV&lt;$30K</v>
      </c>
      <c r="CW1807" s="3">
        <f t="shared" si="1186"/>
        <v>1806</v>
      </c>
      <c r="CX1807" s="3">
        <f t="shared" si="1187"/>
        <v>310.55</v>
      </c>
      <c r="CY1807" s="3" t="str">
        <f t="shared" si="1188"/>
        <v>Ok</v>
      </c>
      <c r="CZ1807">
        <v>0</v>
      </c>
      <c r="DA1807">
        <v>0</v>
      </c>
    </row>
    <row r="1808" spans="1:105" x14ac:dyDescent="0.25">
      <c r="A1808">
        <v>1807</v>
      </c>
      <c r="B1808" t="s">
        <v>3</v>
      </c>
      <c r="C1808" t="s">
        <v>1916</v>
      </c>
      <c r="D1808">
        <v>310.55</v>
      </c>
      <c r="E1808">
        <v>2017</v>
      </c>
      <c r="F1808">
        <v>310.55</v>
      </c>
      <c r="G1808">
        <v>310.55</v>
      </c>
      <c r="H1808" s="3">
        <f t="shared" si="1148"/>
        <v>0</v>
      </c>
      <c r="I1808">
        <v>96122</v>
      </c>
      <c r="J1808" t="s">
        <v>2736</v>
      </c>
      <c r="K1808" t="s">
        <v>2738</v>
      </c>
      <c r="L1808">
        <v>32034</v>
      </c>
      <c r="M1808" t="s">
        <v>4084</v>
      </c>
      <c r="N1808" t="s">
        <v>4761</v>
      </c>
      <c r="O1808">
        <v>-81.494230192484494</v>
      </c>
      <c r="P1808">
        <v>30.621382183420899</v>
      </c>
      <c r="Q1808" t="s">
        <v>6066</v>
      </c>
      <c r="R1808">
        <v>4</v>
      </c>
      <c r="S1808" t="s">
        <v>6573</v>
      </c>
      <c r="T1808">
        <v>1004</v>
      </c>
      <c r="U1808" t="s">
        <v>6609</v>
      </c>
      <c r="V1808">
        <v>2017</v>
      </c>
      <c r="W1808">
        <v>15972</v>
      </c>
      <c r="X1808">
        <v>2017</v>
      </c>
      <c r="Y1808">
        <v>18000</v>
      </c>
      <c r="Z1808">
        <v>257.56</v>
      </c>
      <c r="AA1808" s="3">
        <f t="shared" si="1149"/>
        <v>0.82936725165029779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 s="3" t="str">
        <f t="shared" si="1150"/>
        <v>No</v>
      </c>
      <c r="AQ1808" s="3" t="str">
        <f t="shared" si="1151"/>
        <v>No</v>
      </c>
      <c r="AR1808" s="3" t="str">
        <f t="shared" si="1152"/>
        <v>No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 t="s">
        <v>6634</v>
      </c>
      <c r="AZ1808">
        <v>0</v>
      </c>
      <c r="BA1808">
        <v>0</v>
      </c>
      <c r="BB1808" t="s">
        <v>6616</v>
      </c>
      <c r="BC1808">
        <v>0</v>
      </c>
      <c r="BD1808" s="4" t="str">
        <f t="shared" si="1153"/>
        <v>No</v>
      </c>
      <c r="BE1808" t="s">
        <v>6640</v>
      </c>
      <c r="BF1808" s="3" t="str">
        <f t="shared" si="1154"/>
        <v>No</v>
      </c>
      <c r="BG1808" t="s">
        <v>6645</v>
      </c>
      <c r="BH1808" s="3" t="str">
        <f t="shared" si="1155"/>
        <v>96122 TUSCANY WAY</v>
      </c>
      <c r="BI1808" s="3" t="str">
        <f t="shared" si="1156"/>
        <v>Fernandina Beach</v>
      </c>
      <c r="BJ1808" s="3" t="str">
        <f t="shared" si="1157"/>
        <v>Florida</v>
      </c>
      <c r="BK1808" s="3">
        <f t="shared" si="1158"/>
        <v>32034</v>
      </c>
      <c r="BL1808" s="3" t="str">
        <f t="shared" si="1159"/>
        <v>96122 TUSCANY WAY FERNANDINA BEACH FL 32034</v>
      </c>
      <c r="BM1808" s="3" t="str">
        <f t="shared" si="1160"/>
        <v/>
      </c>
      <c r="BN1808" s="3" t="str">
        <f t="shared" si="1161"/>
        <v>Pass</v>
      </c>
      <c r="BO1808" s="3" t="str">
        <f t="shared" si="1162"/>
        <v>No</v>
      </c>
      <c r="BP1808" s="3" t="str">
        <f t="shared" si="1163"/>
        <v>FV&lt;$10K</v>
      </c>
      <c r="BQ1808" t="s">
        <v>6650</v>
      </c>
      <c r="BR1808" s="3" t="str">
        <f t="shared" si="1164"/>
        <v>No, &lt; $20K Lien</v>
      </c>
      <c r="BS1808" s="3" t="str">
        <f t="shared" si="1165"/>
        <v>No, Lien &lt; $20K</v>
      </c>
      <c r="BT1808" t="s">
        <v>6650</v>
      </c>
      <c r="BU1808" s="3" t="str">
        <f t="shared" si="1166"/>
        <v>No</v>
      </c>
      <c r="BV1808" s="3" t="str">
        <f t="shared" si="1167"/>
        <v>No</v>
      </c>
      <c r="BW1808" s="3">
        <f t="shared" si="1168"/>
        <v>0</v>
      </c>
      <c r="BX1808" s="3" t="str">
        <f t="shared" si="1169"/>
        <v>No</v>
      </c>
      <c r="BY1808" s="3">
        <f t="shared" si="1170"/>
        <v>15972</v>
      </c>
      <c r="BZ1808">
        <v>1</v>
      </c>
      <c r="CA1808" s="3">
        <f t="shared" si="1171"/>
        <v>15972</v>
      </c>
      <c r="CC1808" s="3">
        <f t="shared" si="1172"/>
        <v>0</v>
      </c>
      <c r="CD1808" s="3">
        <f t="shared" si="1173"/>
        <v>0</v>
      </c>
      <c r="CE1808" s="3" t="str">
        <f t="shared" si="1174"/>
        <v/>
      </c>
      <c r="CF1808" s="3" t="e">
        <f>HLOOKUP(CE1808,'Valuation Data'!$D$2:$K$5,4,FALSE)</f>
        <v>#N/A</v>
      </c>
      <c r="CG1808" s="3">
        <f t="shared" si="1175"/>
        <v>15972</v>
      </c>
      <c r="CH1808" s="3" t="str">
        <f t="shared" si="1176"/>
        <v>No</v>
      </c>
      <c r="CI1808" s="3" t="str">
        <f>VLOOKUP(R1808,'Use Codes &amp; County Type'!A:D,4,FALSE)</f>
        <v>R</v>
      </c>
      <c r="CJ1808" s="3" t="str">
        <f t="shared" si="1177"/>
        <v>No</v>
      </c>
      <c r="CK1808" s="3" t="str">
        <f t="shared" si="1178"/>
        <v>No</v>
      </c>
      <c r="CL1808" s="3">
        <f t="shared" si="1179"/>
        <v>0.35</v>
      </c>
      <c r="CM1808" s="3">
        <f t="shared" si="1180"/>
        <v>5590.2</v>
      </c>
      <c r="CN1808" s="3">
        <f t="shared" si="1181"/>
        <v>1242.2</v>
      </c>
      <c r="CO1808" s="3">
        <f t="shared" si="1182"/>
        <v>4348</v>
      </c>
      <c r="CP1808" s="3">
        <f t="shared" si="1183"/>
        <v>7.7773603806661665E-2</v>
      </c>
      <c r="CR1808" s="3" t="str">
        <f t="shared" si="1184"/>
        <v>No</v>
      </c>
      <c r="CV1808" s="3" t="str">
        <f t="shared" si="1185"/>
        <v>FMV&lt;$30K</v>
      </c>
      <c r="CW1808" s="3">
        <f t="shared" si="1186"/>
        <v>1807</v>
      </c>
      <c r="CX1808" s="3">
        <f t="shared" si="1187"/>
        <v>310.55</v>
      </c>
      <c r="CY1808" s="3" t="str">
        <f t="shared" si="1188"/>
        <v>Ok</v>
      </c>
      <c r="CZ1808">
        <v>0</v>
      </c>
      <c r="DA1808">
        <v>0</v>
      </c>
    </row>
    <row r="1809" spans="1:105" x14ac:dyDescent="0.25">
      <c r="A1809">
        <v>1808</v>
      </c>
      <c r="B1809" t="s">
        <v>3</v>
      </c>
      <c r="C1809" t="s">
        <v>1917</v>
      </c>
      <c r="D1809">
        <v>310.55</v>
      </c>
      <c r="E1809">
        <v>2017</v>
      </c>
      <c r="F1809">
        <v>310.55</v>
      </c>
      <c r="G1809">
        <v>310.55</v>
      </c>
      <c r="H1809" s="3">
        <f t="shared" si="1148"/>
        <v>0</v>
      </c>
      <c r="I1809">
        <v>96123</v>
      </c>
      <c r="J1809" t="s">
        <v>2736</v>
      </c>
      <c r="K1809" t="s">
        <v>2738</v>
      </c>
      <c r="L1809">
        <v>32034</v>
      </c>
      <c r="M1809" t="s">
        <v>4085</v>
      </c>
      <c r="N1809" t="s">
        <v>4761</v>
      </c>
      <c r="O1809">
        <v>-81.494230192484494</v>
      </c>
      <c r="P1809">
        <v>30.621382183420899</v>
      </c>
      <c r="Q1809" t="s">
        <v>6066</v>
      </c>
      <c r="R1809">
        <v>4</v>
      </c>
      <c r="S1809" t="s">
        <v>6573</v>
      </c>
      <c r="T1809">
        <v>1004</v>
      </c>
      <c r="U1809" t="s">
        <v>6609</v>
      </c>
      <c r="V1809">
        <v>2017</v>
      </c>
      <c r="W1809">
        <v>15972</v>
      </c>
      <c r="X1809">
        <v>2017</v>
      </c>
      <c r="Y1809">
        <v>18000</v>
      </c>
      <c r="Z1809">
        <v>257.56</v>
      </c>
      <c r="AA1809" s="3">
        <f t="shared" si="1149"/>
        <v>0.82936725165029779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 s="3" t="str">
        <f t="shared" si="1150"/>
        <v>No</v>
      </c>
      <c r="AQ1809" s="3" t="str">
        <f t="shared" si="1151"/>
        <v>No</v>
      </c>
      <c r="AR1809" s="3" t="str">
        <f t="shared" si="1152"/>
        <v>No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 t="s">
        <v>6634</v>
      </c>
      <c r="AZ1809">
        <v>0</v>
      </c>
      <c r="BA1809">
        <v>0</v>
      </c>
      <c r="BB1809" t="s">
        <v>6616</v>
      </c>
      <c r="BC1809">
        <v>0</v>
      </c>
      <c r="BD1809" s="4" t="str">
        <f t="shared" si="1153"/>
        <v>No</v>
      </c>
      <c r="BE1809" t="s">
        <v>6640</v>
      </c>
      <c r="BF1809" s="3" t="str">
        <f t="shared" si="1154"/>
        <v>No</v>
      </c>
      <c r="BG1809" t="s">
        <v>6645</v>
      </c>
      <c r="BH1809" s="3" t="str">
        <f t="shared" si="1155"/>
        <v>96123 TUSCANY WAY</v>
      </c>
      <c r="BI1809" s="3" t="str">
        <f t="shared" si="1156"/>
        <v>Fernandina Beach</v>
      </c>
      <c r="BJ1809" s="3" t="str">
        <f t="shared" si="1157"/>
        <v>Florida</v>
      </c>
      <c r="BK1809" s="3">
        <f t="shared" si="1158"/>
        <v>32034</v>
      </c>
      <c r="BL1809" s="3" t="str">
        <f t="shared" si="1159"/>
        <v>96123 TUSCANY WAY FERNANDINA BEACH FL 32034</v>
      </c>
      <c r="BM1809" s="3" t="str">
        <f t="shared" si="1160"/>
        <v/>
      </c>
      <c r="BN1809" s="3" t="str">
        <f t="shared" si="1161"/>
        <v>Pass</v>
      </c>
      <c r="BO1809" s="3" t="str">
        <f t="shared" si="1162"/>
        <v>No</v>
      </c>
      <c r="BP1809" s="3" t="str">
        <f t="shared" si="1163"/>
        <v>FV&lt;$10K</v>
      </c>
      <c r="BQ1809" t="s">
        <v>6650</v>
      </c>
      <c r="BR1809" s="3" t="str">
        <f t="shared" si="1164"/>
        <v>No, &lt; $20K Lien</v>
      </c>
      <c r="BS1809" s="3" t="str">
        <f t="shared" si="1165"/>
        <v>No, Lien &lt; $20K</v>
      </c>
      <c r="BT1809" t="s">
        <v>6650</v>
      </c>
      <c r="BU1809" s="3" t="str">
        <f t="shared" si="1166"/>
        <v>No</v>
      </c>
      <c r="BV1809" s="3" t="str">
        <f t="shared" si="1167"/>
        <v>No</v>
      </c>
      <c r="BW1809" s="3">
        <f t="shared" si="1168"/>
        <v>0</v>
      </c>
      <c r="BX1809" s="3" t="str">
        <f t="shared" si="1169"/>
        <v>No</v>
      </c>
      <c r="BY1809" s="3">
        <f t="shared" si="1170"/>
        <v>15972</v>
      </c>
      <c r="BZ1809">
        <v>1</v>
      </c>
      <c r="CA1809" s="3">
        <f t="shared" si="1171"/>
        <v>15972</v>
      </c>
      <c r="CC1809" s="3">
        <f t="shared" si="1172"/>
        <v>0</v>
      </c>
      <c r="CD1809" s="3">
        <f t="shared" si="1173"/>
        <v>0</v>
      </c>
      <c r="CE1809" s="3" t="str">
        <f t="shared" si="1174"/>
        <v/>
      </c>
      <c r="CF1809" s="3" t="e">
        <f>HLOOKUP(CE1809,'Valuation Data'!$D$2:$K$5,4,FALSE)</f>
        <v>#N/A</v>
      </c>
      <c r="CG1809" s="3">
        <f t="shared" si="1175"/>
        <v>15972</v>
      </c>
      <c r="CH1809" s="3" t="str">
        <f t="shared" si="1176"/>
        <v>No</v>
      </c>
      <c r="CI1809" s="3" t="str">
        <f>VLOOKUP(R1809,'Use Codes &amp; County Type'!A:D,4,FALSE)</f>
        <v>R</v>
      </c>
      <c r="CJ1809" s="3" t="str">
        <f t="shared" si="1177"/>
        <v>No</v>
      </c>
      <c r="CK1809" s="3" t="str">
        <f t="shared" si="1178"/>
        <v>No</v>
      </c>
      <c r="CL1809" s="3">
        <f t="shared" si="1179"/>
        <v>0.35</v>
      </c>
      <c r="CM1809" s="3">
        <f t="shared" si="1180"/>
        <v>5590.2</v>
      </c>
      <c r="CN1809" s="3">
        <f t="shared" si="1181"/>
        <v>1242.2</v>
      </c>
      <c r="CO1809" s="3">
        <f t="shared" si="1182"/>
        <v>4348</v>
      </c>
      <c r="CP1809" s="3">
        <f t="shared" si="1183"/>
        <v>7.7773603806661665E-2</v>
      </c>
      <c r="CR1809" s="3" t="str">
        <f t="shared" si="1184"/>
        <v>No</v>
      </c>
      <c r="CV1809" s="3" t="str">
        <f t="shared" si="1185"/>
        <v>FMV&lt;$30K</v>
      </c>
      <c r="CW1809" s="3">
        <f t="shared" si="1186"/>
        <v>1808</v>
      </c>
      <c r="CX1809" s="3">
        <f t="shared" si="1187"/>
        <v>310.55</v>
      </c>
      <c r="CY1809" s="3" t="str">
        <f t="shared" si="1188"/>
        <v>Ok</v>
      </c>
      <c r="CZ1809">
        <v>0</v>
      </c>
      <c r="DA1809">
        <v>0</v>
      </c>
    </row>
    <row r="1810" spans="1:105" x14ac:dyDescent="0.25">
      <c r="A1810">
        <v>1809</v>
      </c>
      <c r="B1810" t="s">
        <v>3</v>
      </c>
      <c r="C1810" t="s">
        <v>1918</v>
      </c>
      <c r="D1810">
        <v>310.55</v>
      </c>
      <c r="E1810">
        <v>2017</v>
      </c>
      <c r="F1810">
        <v>310.55</v>
      </c>
      <c r="G1810">
        <v>310.55</v>
      </c>
      <c r="H1810" s="3">
        <f t="shared" si="1148"/>
        <v>0</v>
      </c>
      <c r="I1810">
        <v>96124</v>
      </c>
      <c r="J1810" t="s">
        <v>2736</v>
      </c>
      <c r="K1810" t="s">
        <v>2738</v>
      </c>
      <c r="L1810">
        <v>32034</v>
      </c>
      <c r="M1810" t="s">
        <v>4086</v>
      </c>
      <c r="N1810" t="s">
        <v>4761</v>
      </c>
      <c r="O1810">
        <v>-81.494230192484494</v>
      </c>
      <c r="P1810">
        <v>30.621382183420899</v>
      </c>
      <c r="Q1810" t="s">
        <v>6066</v>
      </c>
      <c r="R1810">
        <v>4</v>
      </c>
      <c r="S1810" t="s">
        <v>6573</v>
      </c>
      <c r="T1810">
        <v>1004</v>
      </c>
      <c r="U1810" t="s">
        <v>6609</v>
      </c>
      <c r="V1810">
        <v>2017</v>
      </c>
      <c r="W1810">
        <v>15972</v>
      </c>
      <c r="X1810">
        <v>2017</v>
      </c>
      <c r="Y1810">
        <v>18000</v>
      </c>
      <c r="Z1810">
        <v>257.56</v>
      </c>
      <c r="AA1810" s="3">
        <f t="shared" si="1149"/>
        <v>0.82936725165029779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 s="3" t="str">
        <f t="shared" si="1150"/>
        <v>No</v>
      </c>
      <c r="AQ1810" s="3" t="str">
        <f t="shared" si="1151"/>
        <v>No</v>
      </c>
      <c r="AR1810" s="3" t="str">
        <f t="shared" si="1152"/>
        <v>No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 t="s">
        <v>6634</v>
      </c>
      <c r="AZ1810">
        <v>0</v>
      </c>
      <c r="BA1810">
        <v>0</v>
      </c>
      <c r="BB1810" t="s">
        <v>6616</v>
      </c>
      <c r="BC1810">
        <v>0</v>
      </c>
      <c r="BD1810" s="4" t="str">
        <f t="shared" si="1153"/>
        <v>No</v>
      </c>
      <c r="BE1810" t="s">
        <v>6640</v>
      </c>
      <c r="BF1810" s="3" t="str">
        <f t="shared" si="1154"/>
        <v>No</v>
      </c>
      <c r="BG1810" t="s">
        <v>6645</v>
      </c>
      <c r="BH1810" s="3" t="str">
        <f t="shared" si="1155"/>
        <v>96124 TUSCANY WAY</v>
      </c>
      <c r="BI1810" s="3" t="str">
        <f t="shared" si="1156"/>
        <v>Fernandina Beach</v>
      </c>
      <c r="BJ1810" s="3" t="str">
        <f t="shared" si="1157"/>
        <v>Florida</v>
      </c>
      <c r="BK1810" s="3">
        <f t="shared" si="1158"/>
        <v>32034</v>
      </c>
      <c r="BL1810" s="3" t="str">
        <f t="shared" si="1159"/>
        <v>96124 TUSCANY WAY FERNANDINA BEACH FL 32034</v>
      </c>
      <c r="BM1810" s="3" t="str">
        <f t="shared" si="1160"/>
        <v/>
      </c>
      <c r="BN1810" s="3" t="str">
        <f t="shared" si="1161"/>
        <v>Pass</v>
      </c>
      <c r="BO1810" s="3" t="str">
        <f t="shared" si="1162"/>
        <v>No</v>
      </c>
      <c r="BP1810" s="3" t="str">
        <f t="shared" si="1163"/>
        <v>FV&lt;$10K</v>
      </c>
      <c r="BQ1810" t="s">
        <v>6650</v>
      </c>
      <c r="BR1810" s="3" t="str">
        <f t="shared" si="1164"/>
        <v>No, &lt; $20K Lien</v>
      </c>
      <c r="BS1810" s="3" t="str">
        <f t="shared" si="1165"/>
        <v>No, Lien &lt; $20K</v>
      </c>
      <c r="BT1810" t="s">
        <v>6650</v>
      </c>
      <c r="BU1810" s="3" t="str">
        <f t="shared" si="1166"/>
        <v>No</v>
      </c>
      <c r="BV1810" s="3" t="str">
        <f t="shared" si="1167"/>
        <v>No</v>
      </c>
      <c r="BW1810" s="3">
        <f t="shared" si="1168"/>
        <v>0</v>
      </c>
      <c r="BX1810" s="3" t="str">
        <f t="shared" si="1169"/>
        <v>No</v>
      </c>
      <c r="BY1810" s="3">
        <f t="shared" si="1170"/>
        <v>15972</v>
      </c>
      <c r="BZ1810">
        <v>1</v>
      </c>
      <c r="CA1810" s="3">
        <f t="shared" si="1171"/>
        <v>15972</v>
      </c>
      <c r="CC1810" s="3">
        <f t="shared" si="1172"/>
        <v>0</v>
      </c>
      <c r="CD1810" s="3">
        <f t="shared" si="1173"/>
        <v>0</v>
      </c>
      <c r="CE1810" s="3" t="str">
        <f t="shared" si="1174"/>
        <v/>
      </c>
      <c r="CF1810" s="3" t="e">
        <f>HLOOKUP(CE1810,'Valuation Data'!$D$2:$K$5,4,FALSE)</f>
        <v>#N/A</v>
      </c>
      <c r="CG1810" s="3">
        <f t="shared" si="1175"/>
        <v>15972</v>
      </c>
      <c r="CH1810" s="3" t="str">
        <f t="shared" si="1176"/>
        <v>No</v>
      </c>
      <c r="CI1810" s="3" t="str">
        <f>VLOOKUP(R1810,'Use Codes &amp; County Type'!A:D,4,FALSE)</f>
        <v>R</v>
      </c>
      <c r="CJ1810" s="3" t="str">
        <f t="shared" si="1177"/>
        <v>No</v>
      </c>
      <c r="CK1810" s="3" t="str">
        <f t="shared" si="1178"/>
        <v>No</v>
      </c>
      <c r="CL1810" s="3">
        <f t="shared" si="1179"/>
        <v>0.35</v>
      </c>
      <c r="CM1810" s="3">
        <f t="shared" si="1180"/>
        <v>5590.2</v>
      </c>
      <c r="CN1810" s="3">
        <f t="shared" si="1181"/>
        <v>1242.2</v>
      </c>
      <c r="CO1810" s="3">
        <f t="shared" si="1182"/>
        <v>4348</v>
      </c>
      <c r="CP1810" s="3">
        <f t="shared" si="1183"/>
        <v>7.7773603806661665E-2</v>
      </c>
      <c r="CR1810" s="3" t="str">
        <f t="shared" si="1184"/>
        <v>No</v>
      </c>
      <c r="CV1810" s="3" t="str">
        <f t="shared" si="1185"/>
        <v>FMV&lt;$30K</v>
      </c>
      <c r="CW1810" s="3">
        <f t="shared" si="1186"/>
        <v>1809</v>
      </c>
      <c r="CX1810" s="3">
        <f t="shared" si="1187"/>
        <v>310.55</v>
      </c>
      <c r="CY1810" s="3" t="str">
        <f t="shared" si="1188"/>
        <v>Ok</v>
      </c>
      <c r="CZ1810">
        <v>0</v>
      </c>
      <c r="DA1810">
        <v>0</v>
      </c>
    </row>
    <row r="1811" spans="1:105" x14ac:dyDescent="0.25">
      <c r="A1811">
        <v>1810</v>
      </c>
      <c r="B1811" t="s">
        <v>3</v>
      </c>
      <c r="C1811" t="s">
        <v>1919</v>
      </c>
      <c r="D1811">
        <v>310.55</v>
      </c>
      <c r="E1811">
        <v>2017</v>
      </c>
      <c r="F1811">
        <v>310.55</v>
      </c>
      <c r="G1811">
        <v>310.55</v>
      </c>
      <c r="H1811" s="3">
        <f t="shared" si="1148"/>
        <v>0</v>
      </c>
      <c r="I1811">
        <v>96131</v>
      </c>
      <c r="J1811" t="s">
        <v>2736</v>
      </c>
      <c r="K1811" t="s">
        <v>2738</v>
      </c>
      <c r="L1811">
        <v>32034</v>
      </c>
      <c r="M1811" t="s">
        <v>4087</v>
      </c>
      <c r="N1811" t="s">
        <v>4761</v>
      </c>
      <c r="O1811">
        <v>-81.494230192484494</v>
      </c>
      <c r="P1811">
        <v>30.621382183420899</v>
      </c>
      <c r="Q1811" t="s">
        <v>6066</v>
      </c>
      <c r="R1811">
        <v>4</v>
      </c>
      <c r="S1811" t="s">
        <v>6573</v>
      </c>
      <c r="T1811">
        <v>1004</v>
      </c>
      <c r="U1811" t="s">
        <v>6609</v>
      </c>
      <c r="V1811">
        <v>2017</v>
      </c>
      <c r="W1811">
        <v>15972</v>
      </c>
      <c r="X1811">
        <v>2017</v>
      </c>
      <c r="Y1811">
        <v>18000</v>
      </c>
      <c r="Z1811">
        <v>257.56</v>
      </c>
      <c r="AA1811" s="3">
        <f t="shared" si="1149"/>
        <v>0.82936725165029779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 s="3" t="str">
        <f t="shared" si="1150"/>
        <v>No</v>
      </c>
      <c r="AQ1811" s="3" t="str">
        <f t="shared" si="1151"/>
        <v>No</v>
      </c>
      <c r="AR1811" s="3" t="str">
        <f t="shared" si="1152"/>
        <v>No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 t="s">
        <v>6634</v>
      </c>
      <c r="AZ1811">
        <v>0</v>
      </c>
      <c r="BA1811">
        <v>0</v>
      </c>
      <c r="BB1811" t="s">
        <v>6616</v>
      </c>
      <c r="BC1811">
        <v>0</v>
      </c>
      <c r="BD1811" s="4" t="str">
        <f t="shared" si="1153"/>
        <v>No</v>
      </c>
      <c r="BE1811" t="s">
        <v>6640</v>
      </c>
      <c r="BF1811" s="3" t="str">
        <f t="shared" si="1154"/>
        <v>No</v>
      </c>
      <c r="BG1811" t="s">
        <v>6645</v>
      </c>
      <c r="BH1811" s="3" t="str">
        <f t="shared" si="1155"/>
        <v>96131 TUSCANY WAY</v>
      </c>
      <c r="BI1811" s="3" t="str">
        <f t="shared" si="1156"/>
        <v>Fernandina Beach</v>
      </c>
      <c r="BJ1811" s="3" t="str">
        <f t="shared" si="1157"/>
        <v>Florida</v>
      </c>
      <c r="BK1811" s="3">
        <f t="shared" si="1158"/>
        <v>32034</v>
      </c>
      <c r="BL1811" s="3" t="str">
        <f t="shared" si="1159"/>
        <v>96131 TUSCANY WAY FERNANDINA BEACH FL 32034</v>
      </c>
      <c r="BM1811" s="3" t="str">
        <f t="shared" si="1160"/>
        <v/>
      </c>
      <c r="BN1811" s="3" t="str">
        <f t="shared" si="1161"/>
        <v>Pass</v>
      </c>
      <c r="BO1811" s="3" t="str">
        <f t="shared" si="1162"/>
        <v>No</v>
      </c>
      <c r="BP1811" s="3" t="str">
        <f t="shared" si="1163"/>
        <v>FV&lt;$10K</v>
      </c>
      <c r="BQ1811" t="s">
        <v>6650</v>
      </c>
      <c r="BR1811" s="3" t="str">
        <f t="shared" si="1164"/>
        <v>No, &lt; $20K Lien</v>
      </c>
      <c r="BS1811" s="3" t="str">
        <f t="shared" si="1165"/>
        <v>No, Lien &lt; $20K</v>
      </c>
      <c r="BT1811" t="s">
        <v>6650</v>
      </c>
      <c r="BU1811" s="3" t="str">
        <f t="shared" si="1166"/>
        <v>No</v>
      </c>
      <c r="BV1811" s="3" t="str">
        <f t="shared" si="1167"/>
        <v>No</v>
      </c>
      <c r="BW1811" s="3">
        <f t="shared" si="1168"/>
        <v>0</v>
      </c>
      <c r="BX1811" s="3" t="str">
        <f t="shared" si="1169"/>
        <v>No</v>
      </c>
      <c r="BY1811" s="3">
        <f t="shared" si="1170"/>
        <v>15972</v>
      </c>
      <c r="BZ1811">
        <v>1</v>
      </c>
      <c r="CA1811" s="3">
        <f t="shared" si="1171"/>
        <v>15972</v>
      </c>
      <c r="CC1811" s="3">
        <f t="shared" si="1172"/>
        <v>0</v>
      </c>
      <c r="CD1811" s="3">
        <f t="shared" si="1173"/>
        <v>0</v>
      </c>
      <c r="CE1811" s="3" t="str">
        <f t="shared" si="1174"/>
        <v/>
      </c>
      <c r="CF1811" s="3" t="e">
        <f>HLOOKUP(CE1811,'Valuation Data'!$D$2:$K$5,4,FALSE)</f>
        <v>#N/A</v>
      </c>
      <c r="CG1811" s="3">
        <f t="shared" si="1175"/>
        <v>15972</v>
      </c>
      <c r="CH1811" s="3" t="str">
        <f t="shared" si="1176"/>
        <v>No</v>
      </c>
      <c r="CI1811" s="3" t="str">
        <f>VLOOKUP(R1811,'Use Codes &amp; County Type'!A:D,4,FALSE)</f>
        <v>R</v>
      </c>
      <c r="CJ1811" s="3" t="str">
        <f t="shared" si="1177"/>
        <v>No</v>
      </c>
      <c r="CK1811" s="3" t="str">
        <f t="shared" si="1178"/>
        <v>No</v>
      </c>
      <c r="CL1811" s="3">
        <f t="shared" si="1179"/>
        <v>0.35</v>
      </c>
      <c r="CM1811" s="3">
        <f t="shared" si="1180"/>
        <v>5590.2</v>
      </c>
      <c r="CN1811" s="3">
        <f t="shared" si="1181"/>
        <v>1242.2</v>
      </c>
      <c r="CO1811" s="3">
        <f t="shared" si="1182"/>
        <v>4348</v>
      </c>
      <c r="CP1811" s="3">
        <f t="shared" si="1183"/>
        <v>7.7773603806661665E-2</v>
      </c>
      <c r="CR1811" s="3" t="str">
        <f t="shared" si="1184"/>
        <v>No</v>
      </c>
      <c r="CV1811" s="3" t="str">
        <f t="shared" si="1185"/>
        <v>FMV&lt;$30K</v>
      </c>
      <c r="CW1811" s="3">
        <f t="shared" si="1186"/>
        <v>1810</v>
      </c>
      <c r="CX1811" s="3">
        <f t="shared" si="1187"/>
        <v>310.55</v>
      </c>
      <c r="CY1811" s="3" t="str">
        <f t="shared" si="1188"/>
        <v>Ok</v>
      </c>
      <c r="CZ1811">
        <v>0</v>
      </c>
      <c r="DA1811">
        <v>0</v>
      </c>
    </row>
    <row r="1812" spans="1:105" x14ac:dyDescent="0.25">
      <c r="A1812">
        <v>1811</v>
      </c>
      <c r="B1812" t="s">
        <v>3</v>
      </c>
      <c r="C1812" t="s">
        <v>1920</v>
      </c>
      <c r="D1812">
        <v>310.55</v>
      </c>
      <c r="E1812">
        <v>2017</v>
      </c>
      <c r="F1812">
        <v>310.55</v>
      </c>
      <c r="G1812">
        <v>310.55</v>
      </c>
      <c r="H1812" s="3">
        <f t="shared" si="1148"/>
        <v>0</v>
      </c>
      <c r="I1812">
        <v>96132</v>
      </c>
      <c r="J1812" t="s">
        <v>2736</v>
      </c>
      <c r="K1812" t="s">
        <v>2738</v>
      </c>
      <c r="L1812">
        <v>32034</v>
      </c>
      <c r="M1812" t="s">
        <v>4088</v>
      </c>
      <c r="N1812" t="s">
        <v>4761</v>
      </c>
      <c r="O1812">
        <v>-81.494230192484494</v>
      </c>
      <c r="P1812">
        <v>30.621382183420899</v>
      </c>
      <c r="Q1812" t="s">
        <v>6066</v>
      </c>
      <c r="R1812">
        <v>4</v>
      </c>
      <c r="S1812" t="s">
        <v>6573</v>
      </c>
      <c r="T1812">
        <v>1004</v>
      </c>
      <c r="U1812" t="s">
        <v>6609</v>
      </c>
      <c r="V1812">
        <v>2017</v>
      </c>
      <c r="W1812">
        <v>15972</v>
      </c>
      <c r="X1812">
        <v>2017</v>
      </c>
      <c r="Y1812">
        <v>18000</v>
      </c>
      <c r="Z1812">
        <v>257.56</v>
      </c>
      <c r="AA1812" s="3">
        <f t="shared" si="1149"/>
        <v>0.82936725165029779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 s="3" t="str">
        <f t="shared" si="1150"/>
        <v>No</v>
      </c>
      <c r="AQ1812" s="3" t="str">
        <f t="shared" si="1151"/>
        <v>No</v>
      </c>
      <c r="AR1812" s="3" t="str">
        <f t="shared" si="1152"/>
        <v>No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 t="s">
        <v>6634</v>
      </c>
      <c r="AZ1812">
        <v>0</v>
      </c>
      <c r="BA1812">
        <v>0</v>
      </c>
      <c r="BB1812" t="s">
        <v>6616</v>
      </c>
      <c r="BC1812">
        <v>0</v>
      </c>
      <c r="BD1812" s="4" t="str">
        <f t="shared" si="1153"/>
        <v>No</v>
      </c>
      <c r="BE1812" t="s">
        <v>6640</v>
      </c>
      <c r="BF1812" s="3" t="str">
        <f t="shared" si="1154"/>
        <v>No</v>
      </c>
      <c r="BG1812" t="s">
        <v>6645</v>
      </c>
      <c r="BH1812" s="3" t="str">
        <f t="shared" si="1155"/>
        <v>96132 TUSCANY WAY</v>
      </c>
      <c r="BI1812" s="3" t="str">
        <f t="shared" si="1156"/>
        <v>Fernandina Beach</v>
      </c>
      <c r="BJ1812" s="3" t="str">
        <f t="shared" si="1157"/>
        <v>Florida</v>
      </c>
      <c r="BK1812" s="3">
        <f t="shared" si="1158"/>
        <v>32034</v>
      </c>
      <c r="BL1812" s="3" t="str">
        <f t="shared" si="1159"/>
        <v>96132 TUSCANY WAY FERNANDINA BEACH FL 32034</v>
      </c>
      <c r="BM1812" s="3" t="str">
        <f t="shared" si="1160"/>
        <v/>
      </c>
      <c r="BN1812" s="3" t="str">
        <f t="shared" si="1161"/>
        <v>Pass</v>
      </c>
      <c r="BO1812" s="3" t="str">
        <f t="shared" si="1162"/>
        <v>No</v>
      </c>
      <c r="BP1812" s="3" t="str">
        <f t="shared" si="1163"/>
        <v>FV&lt;$10K</v>
      </c>
      <c r="BQ1812" t="s">
        <v>6650</v>
      </c>
      <c r="BR1812" s="3" t="str">
        <f t="shared" si="1164"/>
        <v>No, &lt; $20K Lien</v>
      </c>
      <c r="BS1812" s="3" t="str">
        <f t="shared" si="1165"/>
        <v>No, Lien &lt; $20K</v>
      </c>
      <c r="BT1812" t="s">
        <v>6650</v>
      </c>
      <c r="BU1812" s="3" t="str">
        <f t="shared" si="1166"/>
        <v>No</v>
      </c>
      <c r="BV1812" s="3" t="str">
        <f t="shared" si="1167"/>
        <v>No</v>
      </c>
      <c r="BW1812" s="3">
        <f t="shared" si="1168"/>
        <v>0</v>
      </c>
      <c r="BX1812" s="3" t="str">
        <f t="shared" si="1169"/>
        <v>No</v>
      </c>
      <c r="BY1812" s="3">
        <f t="shared" si="1170"/>
        <v>15972</v>
      </c>
      <c r="BZ1812">
        <v>1</v>
      </c>
      <c r="CA1812" s="3">
        <f t="shared" si="1171"/>
        <v>15972</v>
      </c>
      <c r="CC1812" s="3">
        <f t="shared" si="1172"/>
        <v>0</v>
      </c>
      <c r="CD1812" s="3">
        <f t="shared" si="1173"/>
        <v>0</v>
      </c>
      <c r="CE1812" s="3" t="str">
        <f t="shared" si="1174"/>
        <v/>
      </c>
      <c r="CF1812" s="3" t="e">
        <f>HLOOKUP(CE1812,'Valuation Data'!$D$2:$K$5,4,FALSE)</f>
        <v>#N/A</v>
      </c>
      <c r="CG1812" s="3">
        <f t="shared" si="1175"/>
        <v>15972</v>
      </c>
      <c r="CH1812" s="3" t="str">
        <f t="shared" si="1176"/>
        <v>No</v>
      </c>
      <c r="CI1812" s="3" t="str">
        <f>VLOOKUP(R1812,'Use Codes &amp; County Type'!A:D,4,FALSE)</f>
        <v>R</v>
      </c>
      <c r="CJ1812" s="3" t="str">
        <f t="shared" si="1177"/>
        <v>No</v>
      </c>
      <c r="CK1812" s="3" t="str">
        <f t="shared" si="1178"/>
        <v>No</v>
      </c>
      <c r="CL1812" s="3">
        <f t="shared" si="1179"/>
        <v>0.35</v>
      </c>
      <c r="CM1812" s="3">
        <f t="shared" si="1180"/>
        <v>5590.2</v>
      </c>
      <c r="CN1812" s="3">
        <f t="shared" si="1181"/>
        <v>1242.2</v>
      </c>
      <c r="CO1812" s="3">
        <f t="shared" si="1182"/>
        <v>4348</v>
      </c>
      <c r="CP1812" s="3">
        <f t="shared" si="1183"/>
        <v>7.7773603806661665E-2</v>
      </c>
      <c r="CR1812" s="3" t="str">
        <f t="shared" si="1184"/>
        <v>No</v>
      </c>
      <c r="CV1812" s="3" t="str">
        <f t="shared" si="1185"/>
        <v>FMV&lt;$30K</v>
      </c>
      <c r="CW1812" s="3">
        <f t="shared" si="1186"/>
        <v>1811</v>
      </c>
      <c r="CX1812" s="3">
        <f t="shared" si="1187"/>
        <v>310.55</v>
      </c>
      <c r="CY1812" s="3" t="str">
        <f t="shared" si="1188"/>
        <v>Ok</v>
      </c>
      <c r="CZ1812">
        <v>0</v>
      </c>
      <c r="DA1812">
        <v>0</v>
      </c>
    </row>
    <row r="1813" spans="1:105" x14ac:dyDescent="0.25">
      <c r="A1813">
        <v>1812</v>
      </c>
      <c r="B1813" t="s">
        <v>3</v>
      </c>
      <c r="C1813" t="s">
        <v>1921</v>
      </c>
      <c r="D1813">
        <v>310.55</v>
      </c>
      <c r="E1813">
        <v>2017</v>
      </c>
      <c r="F1813">
        <v>310.55</v>
      </c>
      <c r="G1813">
        <v>310.55</v>
      </c>
      <c r="H1813" s="3">
        <f t="shared" si="1148"/>
        <v>0</v>
      </c>
      <c r="I1813">
        <v>96133</v>
      </c>
      <c r="J1813" t="s">
        <v>2736</v>
      </c>
      <c r="K1813" t="s">
        <v>2738</v>
      </c>
      <c r="L1813">
        <v>32034</v>
      </c>
      <c r="M1813" t="s">
        <v>4089</v>
      </c>
      <c r="N1813" t="s">
        <v>4761</v>
      </c>
      <c r="O1813">
        <v>-81.494230192484494</v>
      </c>
      <c r="P1813">
        <v>30.621382183420899</v>
      </c>
      <c r="Q1813" t="s">
        <v>6066</v>
      </c>
      <c r="R1813">
        <v>4</v>
      </c>
      <c r="S1813" t="s">
        <v>6573</v>
      </c>
      <c r="T1813">
        <v>1004</v>
      </c>
      <c r="U1813" t="s">
        <v>6609</v>
      </c>
      <c r="V1813">
        <v>2017</v>
      </c>
      <c r="W1813">
        <v>15972</v>
      </c>
      <c r="X1813">
        <v>2017</v>
      </c>
      <c r="Y1813">
        <v>18000</v>
      </c>
      <c r="Z1813">
        <v>257.56</v>
      </c>
      <c r="AA1813" s="3">
        <f t="shared" si="1149"/>
        <v>0.82936725165029779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 s="3" t="str">
        <f t="shared" si="1150"/>
        <v>No</v>
      </c>
      <c r="AQ1813" s="3" t="str">
        <f t="shared" si="1151"/>
        <v>No</v>
      </c>
      <c r="AR1813" s="3" t="str">
        <f t="shared" si="1152"/>
        <v>No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 t="s">
        <v>6634</v>
      </c>
      <c r="AZ1813">
        <v>0</v>
      </c>
      <c r="BA1813">
        <v>0</v>
      </c>
      <c r="BB1813" t="s">
        <v>6616</v>
      </c>
      <c r="BC1813">
        <v>0</v>
      </c>
      <c r="BD1813" s="4" t="str">
        <f t="shared" si="1153"/>
        <v>No</v>
      </c>
      <c r="BE1813" t="s">
        <v>6640</v>
      </c>
      <c r="BF1813" s="3" t="str">
        <f t="shared" si="1154"/>
        <v>No</v>
      </c>
      <c r="BG1813" t="s">
        <v>6645</v>
      </c>
      <c r="BH1813" s="3" t="str">
        <f t="shared" si="1155"/>
        <v>96133 TUSCANY WAY</v>
      </c>
      <c r="BI1813" s="3" t="str">
        <f t="shared" si="1156"/>
        <v>Fernandina Beach</v>
      </c>
      <c r="BJ1813" s="3" t="str">
        <f t="shared" si="1157"/>
        <v>Florida</v>
      </c>
      <c r="BK1813" s="3">
        <f t="shared" si="1158"/>
        <v>32034</v>
      </c>
      <c r="BL1813" s="3" t="str">
        <f t="shared" si="1159"/>
        <v>96133 TUSCANY WAY FERNANDINA BEACH FL 32034</v>
      </c>
      <c r="BM1813" s="3" t="str">
        <f t="shared" si="1160"/>
        <v/>
      </c>
      <c r="BN1813" s="3" t="str">
        <f t="shared" si="1161"/>
        <v>Pass</v>
      </c>
      <c r="BO1813" s="3" t="str">
        <f t="shared" si="1162"/>
        <v>No</v>
      </c>
      <c r="BP1813" s="3" t="str">
        <f t="shared" si="1163"/>
        <v>FV&lt;$10K</v>
      </c>
      <c r="BQ1813" t="s">
        <v>6650</v>
      </c>
      <c r="BR1813" s="3" t="str">
        <f t="shared" si="1164"/>
        <v>No, &lt; $20K Lien</v>
      </c>
      <c r="BS1813" s="3" t="str">
        <f t="shared" si="1165"/>
        <v>No, Lien &lt; $20K</v>
      </c>
      <c r="BT1813" t="s">
        <v>6650</v>
      </c>
      <c r="BU1813" s="3" t="str">
        <f t="shared" si="1166"/>
        <v>No</v>
      </c>
      <c r="BV1813" s="3" t="str">
        <f t="shared" si="1167"/>
        <v>No</v>
      </c>
      <c r="BW1813" s="3">
        <f t="shared" si="1168"/>
        <v>0</v>
      </c>
      <c r="BX1813" s="3" t="str">
        <f t="shared" si="1169"/>
        <v>No</v>
      </c>
      <c r="BY1813" s="3">
        <f t="shared" si="1170"/>
        <v>15972</v>
      </c>
      <c r="BZ1813">
        <v>1</v>
      </c>
      <c r="CA1813" s="3">
        <f t="shared" si="1171"/>
        <v>15972</v>
      </c>
      <c r="CC1813" s="3">
        <f t="shared" si="1172"/>
        <v>0</v>
      </c>
      <c r="CD1813" s="3">
        <f t="shared" si="1173"/>
        <v>0</v>
      </c>
      <c r="CE1813" s="3" t="str">
        <f t="shared" si="1174"/>
        <v/>
      </c>
      <c r="CF1813" s="3" t="e">
        <f>HLOOKUP(CE1813,'Valuation Data'!$D$2:$K$5,4,FALSE)</f>
        <v>#N/A</v>
      </c>
      <c r="CG1813" s="3">
        <f t="shared" si="1175"/>
        <v>15972</v>
      </c>
      <c r="CH1813" s="3" t="str">
        <f t="shared" si="1176"/>
        <v>No</v>
      </c>
      <c r="CI1813" s="3" t="str">
        <f>VLOOKUP(R1813,'Use Codes &amp; County Type'!A:D,4,FALSE)</f>
        <v>R</v>
      </c>
      <c r="CJ1813" s="3" t="str">
        <f t="shared" si="1177"/>
        <v>No</v>
      </c>
      <c r="CK1813" s="3" t="str">
        <f t="shared" si="1178"/>
        <v>No</v>
      </c>
      <c r="CL1813" s="3">
        <f t="shared" si="1179"/>
        <v>0.35</v>
      </c>
      <c r="CM1813" s="3">
        <f t="shared" si="1180"/>
        <v>5590.2</v>
      </c>
      <c r="CN1813" s="3">
        <f t="shared" si="1181"/>
        <v>1242.2</v>
      </c>
      <c r="CO1813" s="3">
        <f t="shared" si="1182"/>
        <v>4348</v>
      </c>
      <c r="CP1813" s="3">
        <f t="shared" si="1183"/>
        <v>7.7773603806661665E-2</v>
      </c>
      <c r="CR1813" s="3" t="str">
        <f t="shared" si="1184"/>
        <v>No</v>
      </c>
      <c r="CV1813" s="3" t="str">
        <f t="shared" si="1185"/>
        <v>FMV&lt;$30K</v>
      </c>
      <c r="CW1813" s="3">
        <f t="shared" si="1186"/>
        <v>1812</v>
      </c>
      <c r="CX1813" s="3">
        <f t="shared" si="1187"/>
        <v>310.55</v>
      </c>
      <c r="CY1813" s="3" t="str">
        <f t="shared" si="1188"/>
        <v>Ok</v>
      </c>
      <c r="CZ1813">
        <v>0</v>
      </c>
      <c r="DA1813">
        <v>0</v>
      </c>
    </row>
    <row r="1814" spans="1:105" x14ac:dyDescent="0.25">
      <c r="A1814">
        <v>1813</v>
      </c>
      <c r="B1814" t="s">
        <v>3</v>
      </c>
      <c r="C1814" t="s">
        <v>1922</v>
      </c>
      <c r="D1814">
        <v>310.55</v>
      </c>
      <c r="E1814">
        <v>2017</v>
      </c>
      <c r="F1814">
        <v>310.55</v>
      </c>
      <c r="G1814">
        <v>310.55</v>
      </c>
      <c r="H1814" s="3">
        <f t="shared" si="1148"/>
        <v>0</v>
      </c>
      <c r="I1814">
        <v>96134</v>
      </c>
      <c r="J1814" t="s">
        <v>2736</v>
      </c>
      <c r="K1814" t="s">
        <v>2738</v>
      </c>
      <c r="L1814">
        <v>32034</v>
      </c>
      <c r="M1814" t="s">
        <v>4090</v>
      </c>
      <c r="N1814" t="s">
        <v>4761</v>
      </c>
      <c r="O1814">
        <v>-81.494230192484494</v>
      </c>
      <c r="P1814">
        <v>30.621382183420899</v>
      </c>
      <c r="Q1814" t="s">
        <v>6066</v>
      </c>
      <c r="R1814">
        <v>4</v>
      </c>
      <c r="S1814" t="s">
        <v>6573</v>
      </c>
      <c r="T1814">
        <v>1004</v>
      </c>
      <c r="U1814" t="s">
        <v>6609</v>
      </c>
      <c r="V1814">
        <v>2017</v>
      </c>
      <c r="W1814">
        <v>15972</v>
      </c>
      <c r="X1814">
        <v>2017</v>
      </c>
      <c r="Y1814">
        <v>18000</v>
      </c>
      <c r="Z1814">
        <v>257.56</v>
      </c>
      <c r="AA1814" s="3">
        <f t="shared" si="1149"/>
        <v>0.82936725165029779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 s="3" t="str">
        <f t="shared" si="1150"/>
        <v>No</v>
      </c>
      <c r="AQ1814" s="3" t="str">
        <f t="shared" si="1151"/>
        <v>No</v>
      </c>
      <c r="AR1814" s="3" t="str">
        <f t="shared" si="1152"/>
        <v>No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 t="s">
        <v>6634</v>
      </c>
      <c r="AZ1814">
        <v>0</v>
      </c>
      <c r="BA1814">
        <v>0</v>
      </c>
      <c r="BB1814" t="s">
        <v>6616</v>
      </c>
      <c r="BC1814">
        <v>0</v>
      </c>
      <c r="BD1814" s="4" t="str">
        <f t="shared" si="1153"/>
        <v>No</v>
      </c>
      <c r="BE1814" t="s">
        <v>6640</v>
      </c>
      <c r="BF1814" s="3" t="str">
        <f t="shared" si="1154"/>
        <v>No</v>
      </c>
      <c r="BG1814" t="s">
        <v>6645</v>
      </c>
      <c r="BH1814" s="3" t="str">
        <f t="shared" si="1155"/>
        <v>96134 TUSCANY WAY</v>
      </c>
      <c r="BI1814" s="3" t="str">
        <f t="shared" si="1156"/>
        <v>Fernandina Beach</v>
      </c>
      <c r="BJ1814" s="3" t="str">
        <f t="shared" si="1157"/>
        <v>Florida</v>
      </c>
      <c r="BK1814" s="3">
        <f t="shared" si="1158"/>
        <v>32034</v>
      </c>
      <c r="BL1814" s="3" t="str">
        <f t="shared" si="1159"/>
        <v>96134 TUSCANY WAY FERNANDINA BEACH FL 32034</v>
      </c>
      <c r="BM1814" s="3" t="str">
        <f t="shared" si="1160"/>
        <v/>
      </c>
      <c r="BN1814" s="3" t="str">
        <f t="shared" si="1161"/>
        <v>Pass</v>
      </c>
      <c r="BO1814" s="3" t="str">
        <f t="shared" si="1162"/>
        <v>No</v>
      </c>
      <c r="BP1814" s="3" t="str">
        <f t="shared" si="1163"/>
        <v>FV&lt;$10K</v>
      </c>
      <c r="BQ1814" t="s">
        <v>6650</v>
      </c>
      <c r="BR1814" s="3" t="str">
        <f t="shared" si="1164"/>
        <v>No, &lt; $20K Lien</v>
      </c>
      <c r="BS1814" s="3" t="str">
        <f t="shared" si="1165"/>
        <v>No, Lien &lt; $20K</v>
      </c>
      <c r="BT1814" t="s">
        <v>6650</v>
      </c>
      <c r="BU1814" s="3" t="str">
        <f t="shared" si="1166"/>
        <v>No</v>
      </c>
      <c r="BV1814" s="3" t="str">
        <f t="shared" si="1167"/>
        <v>No</v>
      </c>
      <c r="BW1814" s="3">
        <f t="shared" si="1168"/>
        <v>0</v>
      </c>
      <c r="BX1814" s="3" t="str">
        <f t="shared" si="1169"/>
        <v>No</v>
      </c>
      <c r="BY1814" s="3">
        <f t="shared" si="1170"/>
        <v>15972</v>
      </c>
      <c r="BZ1814">
        <v>1</v>
      </c>
      <c r="CA1814" s="3">
        <f t="shared" si="1171"/>
        <v>15972</v>
      </c>
      <c r="CC1814" s="3">
        <f t="shared" si="1172"/>
        <v>0</v>
      </c>
      <c r="CD1814" s="3">
        <f t="shared" si="1173"/>
        <v>0</v>
      </c>
      <c r="CE1814" s="3" t="str">
        <f t="shared" si="1174"/>
        <v/>
      </c>
      <c r="CF1814" s="3" t="e">
        <f>HLOOKUP(CE1814,'Valuation Data'!$D$2:$K$5,4,FALSE)</f>
        <v>#N/A</v>
      </c>
      <c r="CG1814" s="3">
        <f t="shared" si="1175"/>
        <v>15972</v>
      </c>
      <c r="CH1814" s="3" t="str">
        <f t="shared" si="1176"/>
        <v>No</v>
      </c>
      <c r="CI1814" s="3" t="str">
        <f>VLOOKUP(R1814,'Use Codes &amp; County Type'!A:D,4,FALSE)</f>
        <v>R</v>
      </c>
      <c r="CJ1814" s="3" t="str">
        <f t="shared" si="1177"/>
        <v>No</v>
      </c>
      <c r="CK1814" s="3" t="str">
        <f t="shared" si="1178"/>
        <v>No</v>
      </c>
      <c r="CL1814" s="3">
        <f t="shared" si="1179"/>
        <v>0.35</v>
      </c>
      <c r="CM1814" s="3">
        <f t="shared" si="1180"/>
        <v>5590.2</v>
      </c>
      <c r="CN1814" s="3">
        <f t="shared" si="1181"/>
        <v>1242.2</v>
      </c>
      <c r="CO1814" s="3">
        <f t="shared" si="1182"/>
        <v>4348</v>
      </c>
      <c r="CP1814" s="3">
        <f t="shared" si="1183"/>
        <v>7.7773603806661665E-2</v>
      </c>
      <c r="CR1814" s="3" t="str">
        <f t="shared" si="1184"/>
        <v>No</v>
      </c>
      <c r="CV1814" s="3" t="str">
        <f t="shared" si="1185"/>
        <v>FMV&lt;$30K</v>
      </c>
      <c r="CW1814" s="3">
        <f t="shared" si="1186"/>
        <v>1813</v>
      </c>
      <c r="CX1814" s="3">
        <f t="shared" si="1187"/>
        <v>310.55</v>
      </c>
      <c r="CY1814" s="3" t="str">
        <f t="shared" si="1188"/>
        <v>Ok</v>
      </c>
      <c r="CZ1814">
        <v>0</v>
      </c>
      <c r="DA1814">
        <v>0</v>
      </c>
    </row>
    <row r="1815" spans="1:105" x14ac:dyDescent="0.25">
      <c r="A1815">
        <v>1814</v>
      </c>
      <c r="B1815" t="s">
        <v>3</v>
      </c>
      <c r="C1815" t="s">
        <v>1923</v>
      </c>
      <c r="D1815">
        <v>310.55</v>
      </c>
      <c r="E1815">
        <v>2017</v>
      </c>
      <c r="F1815">
        <v>310.55</v>
      </c>
      <c r="G1815">
        <v>310.55</v>
      </c>
      <c r="H1815" s="3">
        <f t="shared" si="1148"/>
        <v>0</v>
      </c>
      <c r="I1815">
        <v>96141</v>
      </c>
      <c r="J1815" t="s">
        <v>2736</v>
      </c>
      <c r="K1815" t="s">
        <v>2738</v>
      </c>
      <c r="L1815">
        <v>32034</v>
      </c>
      <c r="M1815" t="s">
        <v>4091</v>
      </c>
      <c r="N1815" t="s">
        <v>4761</v>
      </c>
      <c r="O1815">
        <v>-81.494230192484494</v>
      </c>
      <c r="P1815">
        <v>30.621382183420899</v>
      </c>
      <c r="Q1815" t="s">
        <v>6066</v>
      </c>
      <c r="R1815">
        <v>4</v>
      </c>
      <c r="S1815" t="s">
        <v>6573</v>
      </c>
      <c r="T1815">
        <v>1004</v>
      </c>
      <c r="U1815" t="s">
        <v>6609</v>
      </c>
      <c r="V1815">
        <v>2017</v>
      </c>
      <c r="W1815">
        <v>15972</v>
      </c>
      <c r="X1815">
        <v>2017</v>
      </c>
      <c r="Y1815">
        <v>18000</v>
      </c>
      <c r="Z1815">
        <v>257.56</v>
      </c>
      <c r="AA1815" s="3">
        <f t="shared" si="1149"/>
        <v>0.82936725165029779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 s="3" t="str">
        <f t="shared" si="1150"/>
        <v>No</v>
      </c>
      <c r="AQ1815" s="3" t="str">
        <f t="shared" si="1151"/>
        <v>No</v>
      </c>
      <c r="AR1815" s="3" t="str">
        <f t="shared" si="1152"/>
        <v>No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 t="s">
        <v>6634</v>
      </c>
      <c r="AZ1815">
        <v>0</v>
      </c>
      <c r="BA1815">
        <v>0</v>
      </c>
      <c r="BB1815" t="s">
        <v>6616</v>
      </c>
      <c r="BC1815">
        <v>0</v>
      </c>
      <c r="BD1815" s="4" t="str">
        <f t="shared" si="1153"/>
        <v>No</v>
      </c>
      <c r="BE1815" t="s">
        <v>6640</v>
      </c>
      <c r="BF1815" s="3" t="str">
        <f t="shared" si="1154"/>
        <v>No</v>
      </c>
      <c r="BG1815" t="s">
        <v>6645</v>
      </c>
      <c r="BH1815" s="3" t="str">
        <f t="shared" si="1155"/>
        <v>96141 TUSCANY WAY</v>
      </c>
      <c r="BI1815" s="3" t="str">
        <f t="shared" si="1156"/>
        <v>Fernandina Beach</v>
      </c>
      <c r="BJ1815" s="3" t="str">
        <f t="shared" si="1157"/>
        <v>Florida</v>
      </c>
      <c r="BK1815" s="3">
        <f t="shared" si="1158"/>
        <v>32034</v>
      </c>
      <c r="BL1815" s="3" t="str">
        <f t="shared" si="1159"/>
        <v>96141 TUSCANY WAY FERNANDINA BEACH FL 32034</v>
      </c>
      <c r="BM1815" s="3" t="str">
        <f t="shared" si="1160"/>
        <v/>
      </c>
      <c r="BN1815" s="3" t="str">
        <f t="shared" si="1161"/>
        <v>Pass</v>
      </c>
      <c r="BO1815" s="3" t="str">
        <f t="shared" si="1162"/>
        <v>No</v>
      </c>
      <c r="BP1815" s="3" t="str">
        <f t="shared" si="1163"/>
        <v>FV&lt;$10K</v>
      </c>
      <c r="BQ1815" t="s">
        <v>6650</v>
      </c>
      <c r="BR1815" s="3" t="str">
        <f t="shared" si="1164"/>
        <v>No, &lt; $20K Lien</v>
      </c>
      <c r="BS1815" s="3" t="str">
        <f t="shared" si="1165"/>
        <v>No, Lien &lt; $20K</v>
      </c>
      <c r="BT1815" t="s">
        <v>6650</v>
      </c>
      <c r="BU1815" s="3" t="str">
        <f t="shared" si="1166"/>
        <v>No</v>
      </c>
      <c r="BV1815" s="3" t="str">
        <f t="shared" si="1167"/>
        <v>No</v>
      </c>
      <c r="BW1815" s="3">
        <f t="shared" si="1168"/>
        <v>0</v>
      </c>
      <c r="BX1815" s="3" t="str">
        <f t="shared" si="1169"/>
        <v>No</v>
      </c>
      <c r="BY1815" s="3">
        <f t="shared" si="1170"/>
        <v>15972</v>
      </c>
      <c r="BZ1815">
        <v>1</v>
      </c>
      <c r="CA1815" s="3">
        <f t="shared" si="1171"/>
        <v>15972</v>
      </c>
      <c r="CC1815" s="3">
        <f t="shared" si="1172"/>
        <v>0</v>
      </c>
      <c r="CD1815" s="3">
        <f t="shared" si="1173"/>
        <v>0</v>
      </c>
      <c r="CE1815" s="3" t="str">
        <f t="shared" si="1174"/>
        <v/>
      </c>
      <c r="CF1815" s="3" t="e">
        <f>HLOOKUP(CE1815,'Valuation Data'!$D$2:$K$5,4,FALSE)</f>
        <v>#N/A</v>
      </c>
      <c r="CG1815" s="3">
        <f t="shared" si="1175"/>
        <v>15972</v>
      </c>
      <c r="CH1815" s="3" t="str">
        <f t="shared" si="1176"/>
        <v>No</v>
      </c>
      <c r="CI1815" s="3" t="str">
        <f>VLOOKUP(R1815,'Use Codes &amp; County Type'!A:D,4,FALSE)</f>
        <v>R</v>
      </c>
      <c r="CJ1815" s="3" t="str">
        <f t="shared" si="1177"/>
        <v>No</v>
      </c>
      <c r="CK1815" s="3" t="str">
        <f t="shared" si="1178"/>
        <v>No</v>
      </c>
      <c r="CL1815" s="3">
        <f t="shared" si="1179"/>
        <v>0.35</v>
      </c>
      <c r="CM1815" s="3">
        <f t="shared" si="1180"/>
        <v>5590.2</v>
      </c>
      <c r="CN1815" s="3">
        <f t="shared" si="1181"/>
        <v>1242.2</v>
      </c>
      <c r="CO1815" s="3">
        <f t="shared" si="1182"/>
        <v>4348</v>
      </c>
      <c r="CP1815" s="3">
        <f t="shared" si="1183"/>
        <v>7.7773603806661665E-2</v>
      </c>
      <c r="CR1815" s="3" t="str">
        <f t="shared" si="1184"/>
        <v>No</v>
      </c>
      <c r="CV1815" s="3" t="str">
        <f t="shared" si="1185"/>
        <v>FMV&lt;$30K</v>
      </c>
      <c r="CW1815" s="3">
        <f t="shared" si="1186"/>
        <v>1814</v>
      </c>
      <c r="CX1815" s="3">
        <f t="shared" si="1187"/>
        <v>310.55</v>
      </c>
      <c r="CY1815" s="3" t="str">
        <f t="shared" si="1188"/>
        <v>Ok</v>
      </c>
      <c r="CZ1815">
        <v>0</v>
      </c>
      <c r="DA1815">
        <v>0</v>
      </c>
    </row>
    <row r="1816" spans="1:105" x14ac:dyDescent="0.25">
      <c r="A1816">
        <v>1815</v>
      </c>
      <c r="B1816" t="s">
        <v>3</v>
      </c>
      <c r="C1816" t="s">
        <v>1924</v>
      </c>
      <c r="D1816">
        <v>310.55</v>
      </c>
      <c r="E1816">
        <v>2017</v>
      </c>
      <c r="F1816">
        <v>310.55</v>
      </c>
      <c r="G1816">
        <v>310.55</v>
      </c>
      <c r="H1816" s="3">
        <f t="shared" si="1148"/>
        <v>0</v>
      </c>
      <c r="I1816">
        <v>96142</v>
      </c>
      <c r="J1816" t="s">
        <v>2736</v>
      </c>
      <c r="K1816" t="s">
        <v>2738</v>
      </c>
      <c r="L1816">
        <v>32034</v>
      </c>
      <c r="M1816" t="s">
        <v>4092</v>
      </c>
      <c r="N1816" t="s">
        <v>4761</v>
      </c>
      <c r="O1816">
        <v>-81.494230192484494</v>
      </c>
      <c r="P1816">
        <v>30.621382183420899</v>
      </c>
      <c r="Q1816" t="s">
        <v>6066</v>
      </c>
      <c r="R1816">
        <v>4</v>
      </c>
      <c r="S1816" t="s">
        <v>6573</v>
      </c>
      <c r="T1816">
        <v>1004</v>
      </c>
      <c r="U1816" t="s">
        <v>6609</v>
      </c>
      <c r="V1816">
        <v>2017</v>
      </c>
      <c r="W1816">
        <v>15972</v>
      </c>
      <c r="X1816">
        <v>2017</v>
      </c>
      <c r="Y1816">
        <v>18000</v>
      </c>
      <c r="Z1816">
        <v>257.56</v>
      </c>
      <c r="AA1816" s="3">
        <f t="shared" si="1149"/>
        <v>0.82936725165029779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 s="3" t="str">
        <f t="shared" si="1150"/>
        <v>No</v>
      </c>
      <c r="AQ1816" s="3" t="str">
        <f t="shared" si="1151"/>
        <v>No</v>
      </c>
      <c r="AR1816" s="3" t="str">
        <f t="shared" si="1152"/>
        <v>No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 t="s">
        <v>6634</v>
      </c>
      <c r="AZ1816">
        <v>0</v>
      </c>
      <c r="BA1816">
        <v>0</v>
      </c>
      <c r="BB1816" t="s">
        <v>6616</v>
      </c>
      <c r="BC1816">
        <v>0</v>
      </c>
      <c r="BD1816" s="4" t="str">
        <f t="shared" si="1153"/>
        <v>No</v>
      </c>
      <c r="BE1816" t="s">
        <v>6640</v>
      </c>
      <c r="BF1816" s="3" t="str">
        <f t="shared" si="1154"/>
        <v>No</v>
      </c>
      <c r="BG1816" t="s">
        <v>6645</v>
      </c>
      <c r="BH1816" s="3" t="str">
        <f t="shared" si="1155"/>
        <v>96142 TUSCANY WAY</v>
      </c>
      <c r="BI1816" s="3" t="str">
        <f t="shared" si="1156"/>
        <v>Fernandina Beach</v>
      </c>
      <c r="BJ1816" s="3" t="str">
        <f t="shared" si="1157"/>
        <v>Florida</v>
      </c>
      <c r="BK1816" s="3">
        <f t="shared" si="1158"/>
        <v>32034</v>
      </c>
      <c r="BL1816" s="3" t="str">
        <f t="shared" si="1159"/>
        <v>96142 TUSCANY WAY FERNANDINA BEACH FL 32034</v>
      </c>
      <c r="BM1816" s="3" t="str">
        <f t="shared" si="1160"/>
        <v/>
      </c>
      <c r="BN1816" s="3" t="str">
        <f t="shared" si="1161"/>
        <v>Pass</v>
      </c>
      <c r="BO1816" s="3" t="str">
        <f t="shared" si="1162"/>
        <v>No</v>
      </c>
      <c r="BP1816" s="3" t="str">
        <f t="shared" si="1163"/>
        <v>FV&lt;$10K</v>
      </c>
      <c r="BQ1816" t="s">
        <v>6650</v>
      </c>
      <c r="BR1816" s="3" t="str">
        <f t="shared" si="1164"/>
        <v>No, &lt; $20K Lien</v>
      </c>
      <c r="BS1816" s="3" t="str">
        <f t="shared" si="1165"/>
        <v>No, Lien &lt; $20K</v>
      </c>
      <c r="BT1816" t="s">
        <v>6650</v>
      </c>
      <c r="BU1816" s="3" t="str">
        <f t="shared" si="1166"/>
        <v>No</v>
      </c>
      <c r="BV1816" s="3" t="str">
        <f t="shared" si="1167"/>
        <v>No</v>
      </c>
      <c r="BW1816" s="3">
        <f t="shared" si="1168"/>
        <v>0</v>
      </c>
      <c r="BX1816" s="3" t="str">
        <f t="shared" si="1169"/>
        <v>No</v>
      </c>
      <c r="BY1816" s="3">
        <f t="shared" si="1170"/>
        <v>15972</v>
      </c>
      <c r="BZ1816">
        <v>1</v>
      </c>
      <c r="CA1816" s="3">
        <f t="shared" si="1171"/>
        <v>15972</v>
      </c>
      <c r="CC1816" s="3">
        <f t="shared" si="1172"/>
        <v>0</v>
      </c>
      <c r="CD1816" s="3">
        <f t="shared" si="1173"/>
        <v>0</v>
      </c>
      <c r="CE1816" s="3" t="str">
        <f t="shared" si="1174"/>
        <v/>
      </c>
      <c r="CF1816" s="3" t="e">
        <f>HLOOKUP(CE1816,'Valuation Data'!$D$2:$K$5,4,FALSE)</f>
        <v>#N/A</v>
      </c>
      <c r="CG1816" s="3">
        <f t="shared" si="1175"/>
        <v>15972</v>
      </c>
      <c r="CH1816" s="3" t="str">
        <f t="shared" si="1176"/>
        <v>No</v>
      </c>
      <c r="CI1816" s="3" t="str">
        <f>VLOOKUP(R1816,'Use Codes &amp; County Type'!A:D,4,FALSE)</f>
        <v>R</v>
      </c>
      <c r="CJ1816" s="3" t="str">
        <f t="shared" si="1177"/>
        <v>No</v>
      </c>
      <c r="CK1816" s="3" t="str">
        <f t="shared" si="1178"/>
        <v>No</v>
      </c>
      <c r="CL1816" s="3">
        <f t="shared" si="1179"/>
        <v>0.35</v>
      </c>
      <c r="CM1816" s="3">
        <f t="shared" si="1180"/>
        <v>5590.2</v>
      </c>
      <c r="CN1816" s="3">
        <f t="shared" si="1181"/>
        <v>1242.2</v>
      </c>
      <c r="CO1816" s="3">
        <f t="shared" si="1182"/>
        <v>4348</v>
      </c>
      <c r="CP1816" s="3">
        <f t="shared" si="1183"/>
        <v>7.7773603806661665E-2</v>
      </c>
      <c r="CR1816" s="3" t="str">
        <f t="shared" si="1184"/>
        <v>No</v>
      </c>
      <c r="CV1816" s="3" t="str">
        <f t="shared" si="1185"/>
        <v>FMV&lt;$30K</v>
      </c>
      <c r="CW1816" s="3">
        <f t="shared" si="1186"/>
        <v>1815</v>
      </c>
      <c r="CX1816" s="3">
        <f t="shared" si="1187"/>
        <v>310.55</v>
      </c>
      <c r="CY1816" s="3" t="str">
        <f t="shared" si="1188"/>
        <v>Ok</v>
      </c>
      <c r="CZ1816">
        <v>0</v>
      </c>
      <c r="DA1816">
        <v>0</v>
      </c>
    </row>
    <row r="1817" spans="1:105" x14ac:dyDescent="0.25">
      <c r="A1817">
        <v>1816</v>
      </c>
      <c r="B1817" t="s">
        <v>3</v>
      </c>
      <c r="C1817" t="s">
        <v>1925</v>
      </c>
      <c r="D1817">
        <v>310.55</v>
      </c>
      <c r="E1817">
        <v>2017</v>
      </c>
      <c r="F1817">
        <v>310.55</v>
      </c>
      <c r="G1817">
        <v>310.55</v>
      </c>
      <c r="H1817" s="3">
        <f t="shared" si="1148"/>
        <v>0</v>
      </c>
      <c r="I1817">
        <v>96143</v>
      </c>
      <c r="J1817" t="s">
        <v>2736</v>
      </c>
      <c r="K1817" t="s">
        <v>2738</v>
      </c>
      <c r="L1817">
        <v>32034</v>
      </c>
      <c r="M1817" t="s">
        <v>4093</v>
      </c>
      <c r="N1817" t="s">
        <v>4761</v>
      </c>
      <c r="O1817">
        <v>-81.494230192484494</v>
      </c>
      <c r="P1817">
        <v>30.621382183420899</v>
      </c>
      <c r="Q1817" t="s">
        <v>6066</v>
      </c>
      <c r="R1817">
        <v>4</v>
      </c>
      <c r="S1817" t="s">
        <v>6573</v>
      </c>
      <c r="T1817">
        <v>1004</v>
      </c>
      <c r="U1817" t="s">
        <v>6609</v>
      </c>
      <c r="V1817">
        <v>2017</v>
      </c>
      <c r="W1817">
        <v>15972</v>
      </c>
      <c r="X1817">
        <v>2017</v>
      </c>
      <c r="Y1817">
        <v>18000</v>
      </c>
      <c r="Z1817">
        <v>257.56</v>
      </c>
      <c r="AA1817" s="3">
        <f t="shared" si="1149"/>
        <v>0.82936725165029779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 s="3" t="str">
        <f t="shared" si="1150"/>
        <v>No</v>
      </c>
      <c r="AQ1817" s="3" t="str">
        <f t="shared" si="1151"/>
        <v>No</v>
      </c>
      <c r="AR1817" s="3" t="str">
        <f t="shared" si="1152"/>
        <v>No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 t="s">
        <v>6634</v>
      </c>
      <c r="AZ1817">
        <v>0</v>
      </c>
      <c r="BA1817">
        <v>0</v>
      </c>
      <c r="BB1817" t="s">
        <v>6616</v>
      </c>
      <c r="BC1817">
        <v>0</v>
      </c>
      <c r="BD1817" s="4" t="str">
        <f t="shared" si="1153"/>
        <v>No</v>
      </c>
      <c r="BE1817" t="s">
        <v>6640</v>
      </c>
      <c r="BF1817" s="3" t="str">
        <f t="shared" si="1154"/>
        <v>No</v>
      </c>
      <c r="BG1817" t="s">
        <v>6645</v>
      </c>
      <c r="BH1817" s="3" t="str">
        <f t="shared" si="1155"/>
        <v>96143 TUSCANY WAY</v>
      </c>
      <c r="BI1817" s="3" t="str">
        <f t="shared" si="1156"/>
        <v>Fernandina Beach</v>
      </c>
      <c r="BJ1817" s="3" t="str">
        <f t="shared" si="1157"/>
        <v>Florida</v>
      </c>
      <c r="BK1817" s="3">
        <f t="shared" si="1158"/>
        <v>32034</v>
      </c>
      <c r="BL1817" s="3" t="str">
        <f t="shared" si="1159"/>
        <v>96143 TUSCANY WAY FERNANDINA BEACH FL 32034</v>
      </c>
      <c r="BM1817" s="3" t="str">
        <f t="shared" si="1160"/>
        <v/>
      </c>
      <c r="BN1817" s="3" t="str">
        <f t="shared" si="1161"/>
        <v>Pass</v>
      </c>
      <c r="BO1817" s="3" t="str">
        <f t="shared" si="1162"/>
        <v>No</v>
      </c>
      <c r="BP1817" s="3" t="str">
        <f t="shared" si="1163"/>
        <v>FV&lt;$10K</v>
      </c>
      <c r="BQ1817" t="s">
        <v>6650</v>
      </c>
      <c r="BR1817" s="3" t="str">
        <f t="shared" si="1164"/>
        <v>No, &lt; $20K Lien</v>
      </c>
      <c r="BS1817" s="3" t="str">
        <f t="shared" si="1165"/>
        <v>No, Lien &lt; $20K</v>
      </c>
      <c r="BT1817" t="s">
        <v>6650</v>
      </c>
      <c r="BU1817" s="3" t="str">
        <f t="shared" si="1166"/>
        <v>No</v>
      </c>
      <c r="BV1817" s="3" t="str">
        <f t="shared" si="1167"/>
        <v>No</v>
      </c>
      <c r="BW1817" s="3">
        <f t="shared" si="1168"/>
        <v>0</v>
      </c>
      <c r="BX1817" s="3" t="str">
        <f t="shared" si="1169"/>
        <v>No</v>
      </c>
      <c r="BY1817" s="3">
        <f t="shared" si="1170"/>
        <v>15972</v>
      </c>
      <c r="BZ1817">
        <v>1</v>
      </c>
      <c r="CA1817" s="3">
        <f t="shared" si="1171"/>
        <v>15972</v>
      </c>
      <c r="CC1817" s="3">
        <f t="shared" si="1172"/>
        <v>0</v>
      </c>
      <c r="CD1817" s="3">
        <f t="shared" si="1173"/>
        <v>0</v>
      </c>
      <c r="CE1817" s="3" t="str">
        <f t="shared" si="1174"/>
        <v/>
      </c>
      <c r="CF1817" s="3" t="e">
        <f>HLOOKUP(CE1817,'Valuation Data'!$D$2:$K$5,4,FALSE)</f>
        <v>#N/A</v>
      </c>
      <c r="CG1817" s="3">
        <f t="shared" si="1175"/>
        <v>15972</v>
      </c>
      <c r="CH1817" s="3" t="str">
        <f t="shared" si="1176"/>
        <v>No</v>
      </c>
      <c r="CI1817" s="3" t="str">
        <f>VLOOKUP(R1817,'Use Codes &amp; County Type'!A:D,4,FALSE)</f>
        <v>R</v>
      </c>
      <c r="CJ1817" s="3" t="str">
        <f t="shared" si="1177"/>
        <v>No</v>
      </c>
      <c r="CK1817" s="3" t="str">
        <f t="shared" si="1178"/>
        <v>No</v>
      </c>
      <c r="CL1817" s="3">
        <f t="shared" si="1179"/>
        <v>0.35</v>
      </c>
      <c r="CM1817" s="3">
        <f t="shared" si="1180"/>
        <v>5590.2</v>
      </c>
      <c r="CN1817" s="3">
        <f t="shared" si="1181"/>
        <v>1242.2</v>
      </c>
      <c r="CO1817" s="3">
        <f t="shared" si="1182"/>
        <v>4348</v>
      </c>
      <c r="CP1817" s="3">
        <f t="shared" si="1183"/>
        <v>7.7773603806661665E-2</v>
      </c>
      <c r="CR1817" s="3" t="str">
        <f t="shared" si="1184"/>
        <v>No</v>
      </c>
      <c r="CV1817" s="3" t="str">
        <f t="shared" si="1185"/>
        <v>FMV&lt;$30K</v>
      </c>
      <c r="CW1817" s="3">
        <f t="shared" si="1186"/>
        <v>1816</v>
      </c>
      <c r="CX1817" s="3">
        <f t="shared" si="1187"/>
        <v>310.55</v>
      </c>
      <c r="CY1817" s="3" t="str">
        <f t="shared" si="1188"/>
        <v>Ok</v>
      </c>
      <c r="CZ1817">
        <v>0</v>
      </c>
      <c r="DA1817">
        <v>0</v>
      </c>
    </row>
    <row r="1818" spans="1:105" x14ac:dyDescent="0.25">
      <c r="A1818">
        <v>1817</v>
      </c>
      <c r="B1818" t="s">
        <v>3</v>
      </c>
      <c r="C1818" t="s">
        <v>1926</v>
      </c>
      <c r="D1818">
        <v>310.55</v>
      </c>
      <c r="E1818">
        <v>2017</v>
      </c>
      <c r="F1818">
        <v>310.55</v>
      </c>
      <c r="G1818">
        <v>310.55</v>
      </c>
      <c r="H1818" s="3">
        <f t="shared" si="1148"/>
        <v>0</v>
      </c>
      <c r="I1818">
        <v>96144</v>
      </c>
      <c r="J1818" t="s">
        <v>2736</v>
      </c>
      <c r="K1818" t="s">
        <v>2738</v>
      </c>
      <c r="L1818">
        <v>32034</v>
      </c>
      <c r="M1818" t="s">
        <v>4094</v>
      </c>
      <c r="N1818" t="s">
        <v>4761</v>
      </c>
      <c r="O1818">
        <v>-81.494230192484494</v>
      </c>
      <c r="P1818">
        <v>30.621382183420899</v>
      </c>
      <c r="Q1818" t="s">
        <v>6066</v>
      </c>
      <c r="R1818">
        <v>4</v>
      </c>
      <c r="S1818" t="s">
        <v>6573</v>
      </c>
      <c r="T1818">
        <v>1004</v>
      </c>
      <c r="U1818" t="s">
        <v>6609</v>
      </c>
      <c r="V1818">
        <v>2017</v>
      </c>
      <c r="W1818">
        <v>15972</v>
      </c>
      <c r="X1818">
        <v>2017</v>
      </c>
      <c r="Y1818">
        <v>18000</v>
      </c>
      <c r="Z1818">
        <v>257.56</v>
      </c>
      <c r="AA1818" s="3">
        <f t="shared" si="1149"/>
        <v>0.82936725165029779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 s="3" t="str">
        <f t="shared" si="1150"/>
        <v>No</v>
      </c>
      <c r="AQ1818" s="3" t="str">
        <f t="shared" si="1151"/>
        <v>No</v>
      </c>
      <c r="AR1818" s="3" t="str">
        <f t="shared" si="1152"/>
        <v>No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 t="s">
        <v>6634</v>
      </c>
      <c r="AZ1818">
        <v>0</v>
      </c>
      <c r="BA1818">
        <v>0</v>
      </c>
      <c r="BB1818" t="s">
        <v>6616</v>
      </c>
      <c r="BC1818">
        <v>0</v>
      </c>
      <c r="BD1818" s="4" t="str">
        <f t="shared" si="1153"/>
        <v>No</v>
      </c>
      <c r="BE1818" t="s">
        <v>6640</v>
      </c>
      <c r="BF1818" s="3" t="str">
        <f t="shared" si="1154"/>
        <v>No</v>
      </c>
      <c r="BG1818" t="s">
        <v>6645</v>
      </c>
      <c r="BH1818" s="3" t="str">
        <f t="shared" si="1155"/>
        <v>96144 TUSCANY WAY</v>
      </c>
      <c r="BI1818" s="3" t="str">
        <f t="shared" si="1156"/>
        <v>Fernandina Beach</v>
      </c>
      <c r="BJ1818" s="3" t="str">
        <f t="shared" si="1157"/>
        <v>Florida</v>
      </c>
      <c r="BK1818" s="3">
        <f t="shared" si="1158"/>
        <v>32034</v>
      </c>
      <c r="BL1818" s="3" t="str">
        <f t="shared" si="1159"/>
        <v>96144 TUSCANY WAY FERNANDINA BEACH FL 32034</v>
      </c>
      <c r="BM1818" s="3" t="str">
        <f t="shared" si="1160"/>
        <v/>
      </c>
      <c r="BN1818" s="3" t="str">
        <f t="shared" si="1161"/>
        <v>Pass</v>
      </c>
      <c r="BO1818" s="3" t="str">
        <f t="shared" si="1162"/>
        <v>No</v>
      </c>
      <c r="BP1818" s="3" t="str">
        <f t="shared" si="1163"/>
        <v>FV&lt;$10K</v>
      </c>
      <c r="BQ1818" t="s">
        <v>6650</v>
      </c>
      <c r="BR1818" s="3" t="str">
        <f t="shared" si="1164"/>
        <v>No, &lt; $20K Lien</v>
      </c>
      <c r="BS1818" s="3" t="str">
        <f t="shared" si="1165"/>
        <v>No, Lien &lt; $20K</v>
      </c>
      <c r="BT1818" t="s">
        <v>6650</v>
      </c>
      <c r="BU1818" s="3" t="str">
        <f t="shared" si="1166"/>
        <v>No</v>
      </c>
      <c r="BV1818" s="3" t="str">
        <f t="shared" si="1167"/>
        <v>No</v>
      </c>
      <c r="BW1818" s="3">
        <f t="shared" si="1168"/>
        <v>0</v>
      </c>
      <c r="BX1818" s="3" t="str">
        <f t="shared" si="1169"/>
        <v>No</v>
      </c>
      <c r="BY1818" s="3">
        <f t="shared" si="1170"/>
        <v>15972</v>
      </c>
      <c r="BZ1818">
        <v>1</v>
      </c>
      <c r="CA1818" s="3">
        <f t="shared" si="1171"/>
        <v>15972</v>
      </c>
      <c r="CC1818" s="3">
        <f t="shared" si="1172"/>
        <v>0</v>
      </c>
      <c r="CD1818" s="3">
        <f t="shared" si="1173"/>
        <v>0</v>
      </c>
      <c r="CE1818" s="3" t="str">
        <f t="shared" si="1174"/>
        <v/>
      </c>
      <c r="CF1818" s="3" t="e">
        <f>HLOOKUP(CE1818,'Valuation Data'!$D$2:$K$5,4,FALSE)</f>
        <v>#N/A</v>
      </c>
      <c r="CG1818" s="3">
        <f t="shared" si="1175"/>
        <v>15972</v>
      </c>
      <c r="CH1818" s="3" t="str">
        <f t="shared" si="1176"/>
        <v>No</v>
      </c>
      <c r="CI1818" s="3" t="str">
        <f>VLOOKUP(R1818,'Use Codes &amp; County Type'!A:D,4,FALSE)</f>
        <v>R</v>
      </c>
      <c r="CJ1818" s="3" t="str">
        <f t="shared" si="1177"/>
        <v>No</v>
      </c>
      <c r="CK1818" s="3" t="str">
        <f t="shared" si="1178"/>
        <v>No</v>
      </c>
      <c r="CL1818" s="3">
        <f t="shared" si="1179"/>
        <v>0.35</v>
      </c>
      <c r="CM1818" s="3">
        <f t="shared" si="1180"/>
        <v>5590.2</v>
      </c>
      <c r="CN1818" s="3">
        <f t="shared" si="1181"/>
        <v>1242.2</v>
      </c>
      <c r="CO1818" s="3">
        <f t="shared" si="1182"/>
        <v>4348</v>
      </c>
      <c r="CP1818" s="3">
        <f t="shared" si="1183"/>
        <v>7.7773603806661665E-2</v>
      </c>
      <c r="CR1818" s="3" t="str">
        <f t="shared" si="1184"/>
        <v>No</v>
      </c>
      <c r="CV1818" s="3" t="str">
        <f t="shared" si="1185"/>
        <v>FMV&lt;$30K</v>
      </c>
      <c r="CW1818" s="3">
        <f t="shared" si="1186"/>
        <v>1817</v>
      </c>
      <c r="CX1818" s="3">
        <f t="shared" si="1187"/>
        <v>310.55</v>
      </c>
      <c r="CY1818" s="3" t="str">
        <f t="shared" si="1188"/>
        <v>Ok</v>
      </c>
      <c r="CZ1818">
        <v>0</v>
      </c>
      <c r="DA1818">
        <v>0</v>
      </c>
    </row>
    <row r="1819" spans="1:105" x14ac:dyDescent="0.25">
      <c r="A1819">
        <v>1818</v>
      </c>
      <c r="B1819" t="s">
        <v>3</v>
      </c>
      <c r="C1819" t="s">
        <v>1927</v>
      </c>
      <c r="D1819">
        <v>310.55</v>
      </c>
      <c r="E1819">
        <v>2017</v>
      </c>
      <c r="F1819">
        <v>310.55</v>
      </c>
      <c r="G1819">
        <v>310.55</v>
      </c>
      <c r="H1819" s="3">
        <f t="shared" si="1148"/>
        <v>0</v>
      </c>
      <c r="I1819">
        <v>96221</v>
      </c>
      <c r="J1819" t="s">
        <v>2736</v>
      </c>
      <c r="K1819" t="s">
        <v>2738</v>
      </c>
      <c r="L1819">
        <v>32034</v>
      </c>
      <c r="M1819" t="s">
        <v>4095</v>
      </c>
      <c r="N1819" t="s">
        <v>4761</v>
      </c>
      <c r="O1819">
        <v>-81.494230192484494</v>
      </c>
      <c r="P1819">
        <v>30.621382183420899</v>
      </c>
      <c r="Q1819" t="s">
        <v>6066</v>
      </c>
      <c r="R1819">
        <v>4</v>
      </c>
      <c r="S1819" t="s">
        <v>6573</v>
      </c>
      <c r="T1819">
        <v>1004</v>
      </c>
      <c r="U1819" t="s">
        <v>6609</v>
      </c>
      <c r="V1819">
        <v>2017</v>
      </c>
      <c r="W1819">
        <v>15972</v>
      </c>
      <c r="X1819">
        <v>2017</v>
      </c>
      <c r="Y1819">
        <v>18000</v>
      </c>
      <c r="Z1819">
        <v>257.56</v>
      </c>
      <c r="AA1819" s="3">
        <f t="shared" si="1149"/>
        <v>0.82936725165029779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 s="3" t="str">
        <f t="shared" si="1150"/>
        <v>No</v>
      </c>
      <c r="AQ1819" s="3" t="str">
        <f t="shared" si="1151"/>
        <v>No</v>
      </c>
      <c r="AR1819" s="3" t="str">
        <f t="shared" si="1152"/>
        <v>No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 t="s">
        <v>6634</v>
      </c>
      <c r="AZ1819">
        <v>0</v>
      </c>
      <c r="BA1819">
        <v>0</v>
      </c>
      <c r="BB1819" t="s">
        <v>6616</v>
      </c>
      <c r="BC1819">
        <v>0</v>
      </c>
      <c r="BD1819" s="4" t="str">
        <f t="shared" si="1153"/>
        <v>No</v>
      </c>
      <c r="BE1819" t="s">
        <v>6640</v>
      </c>
      <c r="BF1819" s="3" t="str">
        <f t="shared" si="1154"/>
        <v>No</v>
      </c>
      <c r="BG1819" t="s">
        <v>6645</v>
      </c>
      <c r="BH1819" s="3" t="str">
        <f t="shared" si="1155"/>
        <v>96221 TUSCANY WAY</v>
      </c>
      <c r="BI1819" s="3" t="str">
        <f t="shared" si="1156"/>
        <v>Fernandina Beach</v>
      </c>
      <c r="BJ1819" s="3" t="str">
        <f t="shared" si="1157"/>
        <v>Florida</v>
      </c>
      <c r="BK1819" s="3">
        <f t="shared" si="1158"/>
        <v>32034</v>
      </c>
      <c r="BL1819" s="3" t="str">
        <f t="shared" si="1159"/>
        <v>96221 TUSCANY WAY FERNANDINA BEACH FL 32034</v>
      </c>
      <c r="BM1819" s="3" t="str">
        <f t="shared" si="1160"/>
        <v/>
      </c>
      <c r="BN1819" s="3" t="str">
        <f t="shared" si="1161"/>
        <v>Pass</v>
      </c>
      <c r="BO1819" s="3" t="str">
        <f t="shared" si="1162"/>
        <v>No</v>
      </c>
      <c r="BP1819" s="3" t="str">
        <f t="shared" si="1163"/>
        <v>FV&lt;$10K</v>
      </c>
      <c r="BQ1819" t="s">
        <v>6650</v>
      </c>
      <c r="BR1819" s="3" t="str">
        <f t="shared" si="1164"/>
        <v>No, &lt; $20K Lien</v>
      </c>
      <c r="BS1819" s="3" t="str">
        <f t="shared" si="1165"/>
        <v>No, Lien &lt; $20K</v>
      </c>
      <c r="BT1819" t="s">
        <v>6650</v>
      </c>
      <c r="BU1819" s="3" t="str">
        <f t="shared" si="1166"/>
        <v>No</v>
      </c>
      <c r="BV1819" s="3" t="str">
        <f t="shared" si="1167"/>
        <v>No</v>
      </c>
      <c r="BW1819" s="3">
        <f t="shared" si="1168"/>
        <v>0</v>
      </c>
      <c r="BX1819" s="3" t="str">
        <f t="shared" si="1169"/>
        <v>No</v>
      </c>
      <c r="BY1819" s="3">
        <f t="shared" si="1170"/>
        <v>15972</v>
      </c>
      <c r="BZ1819">
        <v>1</v>
      </c>
      <c r="CA1819" s="3">
        <f t="shared" si="1171"/>
        <v>15972</v>
      </c>
      <c r="CC1819" s="3">
        <f t="shared" si="1172"/>
        <v>0</v>
      </c>
      <c r="CD1819" s="3">
        <f t="shared" si="1173"/>
        <v>0</v>
      </c>
      <c r="CE1819" s="3" t="str">
        <f t="shared" si="1174"/>
        <v/>
      </c>
      <c r="CF1819" s="3" t="e">
        <f>HLOOKUP(CE1819,'Valuation Data'!$D$2:$K$5,4,FALSE)</f>
        <v>#N/A</v>
      </c>
      <c r="CG1819" s="3">
        <f t="shared" si="1175"/>
        <v>15972</v>
      </c>
      <c r="CH1819" s="3" t="str">
        <f t="shared" si="1176"/>
        <v>No</v>
      </c>
      <c r="CI1819" s="3" t="str">
        <f>VLOOKUP(R1819,'Use Codes &amp; County Type'!A:D,4,FALSE)</f>
        <v>R</v>
      </c>
      <c r="CJ1819" s="3" t="str">
        <f t="shared" si="1177"/>
        <v>No</v>
      </c>
      <c r="CK1819" s="3" t="str">
        <f t="shared" si="1178"/>
        <v>No</v>
      </c>
      <c r="CL1819" s="3">
        <f t="shared" si="1179"/>
        <v>0.35</v>
      </c>
      <c r="CM1819" s="3">
        <f t="shared" si="1180"/>
        <v>5590.2</v>
      </c>
      <c r="CN1819" s="3">
        <f t="shared" si="1181"/>
        <v>1242.2</v>
      </c>
      <c r="CO1819" s="3">
        <f t="shared" si="1182"/>
        <v>4348</v>
      </c>
      <c r="CP1819" s="3">
        <f t="shared" si="1183"/>
        <v>7.7773603806661665E-2</v>
      </c>
      <c r="CR1819" s="3" t="str">
        <f t="shared" si="1184"/>
        <v>No</v>
      </c>
      <c r="CV1819" s="3" t="str">
        <f t="shared" si="1185"/>
        <v>FMV&lt;$30K</v>
      </c>
      <c r="CW1819" s="3">
        <f t="shared" si="1186"/>
        <v>1818</v>
      </c>
      <c r="CX1819" s="3">
        <f t="shared" si="1187"/>
        <v>310.55</v>
      </c>
      <c r="CY1819" s="3" t="str">
        <f t="shared" si="1188"/>
        <v>Ok</v>
      </c>
      <c r="CZ1819">
        <v>0</v>
      </c>
      <c r="DA1819">
        <v>0</v>
      </c>
    </row>
    <row r="1820" spans="1:105" x14ac:dyDescent="0.25">
      <c r="A1820">
        <v>1819</v>
      </c>
      <c r="B1820" t="s">
        <v>3</v>
      </c>
      <c r="C1820" t="s">
        <v>1928</v>
      </c>
      <c r="D1820">
        <v>310.55</v>
      </c>
      <c r="E1820">
        <v>2017</v>
      </c>
      <c r="F1820">
        <v>310.55</v>
      </c>
      <c r="G1820">
        <v>310.55</v>
      </c>
      <c r="H1820" s="3">
        <f t="shared" si="1148"/>
        <v>0</v>
      </c>
      <c r="I1820">
        <v>96222</v>
      </c>
      <c r="J1820" t="s">
        <v>2736</v>
      </c>
      <c r="K1820" t="s">
        <v>2738</v>
      </c>
      <c r="L1820">
        <v>32034</v>
      </c>
      <c r="M1820" t="s">
        <v>4096</v>
      </c>
      <c r="N1820" t="s">
        <v>4761</v>
      </c>
      <c r="O1820">
        <v>-81.494230192484494</v>
      </c>
      <c r="P1820">
        <v>30.621382183420899</v>
      </c>
      <c r="Q1820" t="s">
        <v>6066</v>
      </c>
      <c r="R1820">
        <v>4</v>
      </c>
      <c r="S1820" t="s">
        <v>6573</v>
      </c>
      <c r="T1820">
        <v>1004</v>
      </c>
      <c r="U1820" t="s">
        <v>6609</v>
      </c>
      <c r="V1820">
        <v>2017</v>
      </c>
      <c r="W1820">
        <v>15972</v>
      </c>
      <c r="X1820">
        <v>2017</v>
      </c>
      <c r="Y1820">
        <v>18000</v>
      </c>
      <c r="Z1820">
        <v>257.56</v>
      </c>
      <c r="AA1820" s="3">
        <f t="shared" si="1149"/>
        <v>0.82936725165029779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 s="3" t="str">
        <f t="shared" si="1150"/>
        <v>No</v>
      </c>
      <c r="AQ1820" s="3" t="str">
        <f t="shared" si="1151"/>
        <v>No</v>
      </c>
      <c r="AR1820" s="3" t="str">
        <f t="shared" si="1152"/>
        <v>No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 t="s">
        <v>6634</v>
      </c>
      <c r="AZ1820">
        <v>0</v>
      </c>
      <c r="BA1820">
        <v>0</v>
      </c>
      <c r="BB1820" t="s">
        <v>6616</v>
      </c>
      <c r="BC1820">
        <v>0</v>
      </c>
      <c r="BD1820" s="4" t="str">
        <f t="shared" si="1153"/>
        <v>No</v>
      </c>
      <c r="BE1820" t="s">
        <v>6640</v>
      </c>
      <c r="BF1820" s="3" t="str">
        <f t="shared" si="1154"/>
        <v>No</v>
      </c>
      <c r="BG1820" t="s">
        <v>6645</v>
      </c>
      <c r="BH1820" s="3" t="str">
        <f t="shared" si="1155"/>
        <v>96222 TUSCANY WAY</v>
      </c>
      <c r="BI1820" s="3" t="str">
        <f t="shared" si="1156"/>
        <v>Fernandina Beach</v>
      </c>
      <c r="BJ1820" s="3" t="str">
        <f t="shared" si="1157"/>
        <v>Florida</v>
      </c>
      <c r="BK1820" s="3">
        <f t="shared" si="1158"/>
        <v>32034</v>
      </c>
      <c r="BL1820" s="3" t="str">
        <f t="shared" si="1159"/>
        <v>96222 TUSCANY WAY FERNANDINA BEACH FL 32034</v>
      </c>
      <c r="BM1820" s="3" t="str">
        <f t="shared" si="1160"/>
        <v/>
      </c>
      <c r="BN1820" s="3" t="str">
        <f t="shared" si="1161"/>
        <v>Pass</v>
      </c>
      <c r="BO1820" s="3" t="str">
        <f t="shared" si="1162"/>
        <v>No</v>
      </c>
      <c r="BP1820" s="3" t="str">
        <f t="shared" si="1163"/>
        <v>FV&lt;$10K</v>
      </c>
      <c r="BQ1820" t="s">
        <v>6650</v>
      </c>
      <c r="BR1820" s="3" t="str">
        <f t="shared" si="1164"/>
        <v>No, &lt; $20K Lien</v>
      </c>
      <c r="BS1820" s="3" t="str">
        <f t="shared" si="1165"/>
        <v>No, Lien &lt; $20K</v>
      </c>
      <c r="BT1820" t="s">
        <v>6650</v>
      </c>
      <c r="BU1820" s="3" t="str">
        <f t="shared" si="1166"/>
        <v>No</v>
      </c>
      <c r="BV1820" s="3" t="str">
        <f t="shared" si="1167"/>
        <v>No</v>
      </c>
      <c r="BW1820" s="3">
        <f t="shared" si="1168"/>
        <v>0</v>
      </c>
      <c r="BX1820" s="3" t="str">
        <f t="shared" si="1169"/>
        <v>No</v>
      </c>
      <c r="BY1820" s="3">
        <f t="shared" si="1170"/>
        <v>15972</v>
      </c>
      <c r="BZ1820">
        <v>1</v>
      </c>
      <c r="CA1820" s="3">
        <f t="shared" si="1171"/>
        <v>15972</v>
      </c>
      <c r="CC1820" s="3">
        <f t="shared" si="1172"/>
        <v>0</v>
      </c>
      <c r="CD1820" s="3">
        <f t="shared" si="1173"/>
        <v>0</v>
      </c>
      <c r="CE1820" s="3" t="str">
        <f t="shared" si="1174"/>
        <v/>
      </c>
      <c r="CF1820" s="3" t="e">
        <f>HLOOKUP(CE1820,'Valuation Data'!$D$2:$K$5,4,FALSE)</f>
        <v>#N/A</v>
      </c>
      <c r="CG1820" s="3">
        <f t="shared" si="1175"/>
        <v>15972</v>
      </c>
      <c r="CH1820" s="3" t="str">
        <f t="shared" si="1176"/>
        <v>No</v>
      </c>
      <c r="CI1820" s="3" t="str">
        <f>VLOOKUP(R1820,'Use Codes &amp; County Type'!A:D,4,FALSE)</f>
        <v>R</v>
      </c>
      <c r="CJ1820" s="3" t="str">
        <f t="shared" si="1177"/>
        <v>No</v>
      </c>
      <c r="CK1820" s="3" t="str">
        <f t="shared" si="1178"/>
        <v>No</v>
      </c>
      <c r="CL1820" s="3">
        <f t="shared" si="1179"/>
        <v>0.35</v>
      </c>
      <c r="CM1820" s="3">
        <f t="shared" si="1180"/>
        <v>5590.2</v>
      </c>
      <c r="CN1820" s="3">
        <f t="shared" si="1181"/>
        <v>1242.2</v>
      </c>
      <c r="CO1820" s="3">
        <f t="shared" si="1182"/>
        <v>4348</v>
      </c>
      <c r="CP1820" s="3">
        <f t="shared" si="1183"/>
        <v>7.7773603806661665E-2</v>
      </c>
      <c r="CR1820" s="3" t="str">
        <f t="shared" si="1184"/>
        <v>No</v>
      </c>
      <c r="CV1820" s="3" t="str">
        <f t="shared" si="1185"/>
        <v>FMV&lt;$30K</v>
      </c>
      <c r="CW1820" s="3">
        <f t="shared" si="1186"/>
        <v>1819</v>
      </c>
      <c r="CX1820" s="3">
        <f t="shared" si="1187"/>
        <v>310.55</v>
      </c>
      <c r="CY1820" s="3" t="str">
        <f t="shared" si="1188"/>
        <v>Ok</v>
      </c>
      <c r="CZ1820">
        <v>0</v>
      </c>
      <c r="DA1820">
        <v>0</v>
      </c>
    </row>
    <row r="1821" spans="1:105" x14ac:dyDescent="0.25">
      <c r="A1821">
        <v>1820</v>
      </c>
      <c r="B1821" t="s">
        <v>3</v>
      </c>
      <c r="C1821" t="s">
        <v>1929</v>
      </c>
      <c r="D1821">
        <v>310.55</v>
      </c>
      <c r="E1821">
        <v>2017</v>
      </c>
      <c r="F1821">
        <v>310.55</v>
      </c>
      <c r="G1821">
        <v>310.55</v>
      </c>
      <c r="H1821" s="3">
        <f t="shared" si="1148"/>
        <v>0</v>
      </c>
      <c r="I1821">
        <v>96223</v>
      </c>
      <c r="J1821" t="s">
        <v>2736</v>
      </c>
      <c r="K1821" t="s">
        <v>2738</v>
      </c>
      <c r="L1821">
        <v>32034</v>
      </c>
      <c r="M1821" t="s">
        <v>4097</v>
      </c>
      <c r="N1821" t="s">
        <v>4761</v>
      </c>
      <c r="O1821">
        <v>-81.494230192484494</v>
      </c>
      <c r="P1821">
        <v>30.621382183420899</v>
      </c>
      <c r="Q1821" t="s">
        <v>6066</v>
      </c>
      <c r="R1821">
        <v>4</v>
      </c>
      <c r="S1821" t="s">
        <v>6573</v>
      </c>
      <c r="T1821">
        <v>1004</v>
      </c>
      <c r="U1821" t="s">
        <v>6609</v>
      </c>
      <c r="V1821">
        <v>2017</v>
      </c>
      <c r="W1821">
        <v>15972</v>
      </c>
      <c r="X1821">
        <v>2017</v>
      </c>
      <c r="Y1821">
        <v>18000</v>
      </c>
      <c r="Z1821">
        <v>257.56</v>
      </c>
      <c r="AA1821" s="3">
        <f t="shared" si="1149"/>
        <v>0.82936725165029779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 s="3" t="str">
        <f t="shared" si="1150"/>
        <v>No</v>
      </c>
      <c r="AQ1821" s="3" t="str">
        <f t="shared" si="1151"/>
        <v>No</v>
      </c>
      <c r="AR1821" s="3" t="str">
        <f t="shared" si="1152"/>
        <v>No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 t="s">
        <v>6634</v>
      </c>
      <c r="AZ1821">
        <v>0</v>
      </c>
      <c r="BA1821">
        <v>0</v>
      </c>
      <c r="BB1821" t="s">
        <v>6616</v>
      </c>
      <c r="BC1821">
        <v>0</v>
      </c>
      <c r="BD1821" s="4" t="str">
        <f t="shared" si="1153"/>
        <v>No</v>
      </c>
      <c r="BE1821" t="s">
        <v>6640</v>
      </c>
      <c r="BF1821" s="3" t="str">
        <f t="shared" si="1154"/>
        <v>No</v>
      </c>
      <c r="BG1821" t="s">
        <v>6645</v>
      </c>
      <c r="BH1821" s="3" t="str">
        <f t="shared" si="1155"/>
        <v>96223 TUSCANY WAY</v>
      </c>
      <c r="BI1821" s="3" t="str">
        <f t="shared" si="1156"/>
        <v>Fernandina Beach</v>
      </c>
      <c r="BJ1821" s="3" t="str">
        <f t="shared" si="1157"/>
        <v>Florida</v>
      </c>
      <c r="BK1821" s="3">
        <f t="shared" si="1158"/>
        <v>32034</v>
      </c>
      <c r="BL1821" s="3" t="str">
        <f t="shared" si="1159"/>
        <v>96223 TUSCANY WAY FERNANDINA BEACH FL 32034</v>
      </c>
      <c r="BM1821" s="3" t="str">
        <f t="shared" si="1160"/>
        <v/>
      </c>
      <c r="BN1821" s="3" t="str">
        <f t="shared" si="1161"/>
        <v>Pass</v>
      </c>
      <c r="BO1821" s="3" t="str">
        <f t="shared" si="1162"/>
        <v>No</v>
      </c>
      <c r="BP1821" s="3" t="str">
        <f t="shared" si="1163"/>
        <v>FV&lt;$10K</v>
      </c>
      <c r="BQ1821" t="s">
        <v>6650</v>
      </c>
      <c r="BR1821" s="3" t="str">
        <f t="shared" si="1164"/>
        <v>No, &lt; $20K Lien</v>
      </c>
      <c r="BS1821" s="3" t="str">
        <f t="shared" si="1165"/>
        <v>No, Lien &lt; $20K</v>
      </c>
      <c r="BT1821" t="s">
        <v>6650</v>
      </c>
      <c r="BU1821" s="3" t="str">
        <f t="shared" si="1166"/>
        <v>No</v>
      </c>
      <c r="BV1821" s="3" t="str">
        <f t="shared" si="1167"/>
        <v>No</v>
      </c>
      <c r="BW1821" s="3">
        <f t="shared" si="1168"/>
        <v>0</v>
      </c>
      <c r="BX1821" s="3" t="str">
        <f t="shared" si="1169"/>
        <v>No</v>
      </c>
      <c r="BY1821" s="3">
        <f t="shared" si="1170"/>
        <v>15972</v>
      </c>
      <c r="BZ1821">
        <v>1</v>
      </c>
      <c r="CA1821" s="3">
        <f t="shared" si="1171"/>
        <v>15972</v>
      </c>
      <c r="CC1821" s="3">
        <f t="shared" si="1172"/>
        <v>0</v>
      </c>
      <c r="CD1821" s="3">
        <f t="shared" si="1173"/>
        <v>0</v>
      </c>
      <c r="CE1821" s="3" t="str">
        <f t="shared" si="1174"/>
        <v/>
      </c>
      <c r="CF1821" s="3" t="e">
        <f>HLOOKUP(CE1821,'Valuation Data'!$D$2:$K$5,4,FALSE)</f>
        <v>#N/A</v>
      </c>
      <c r="CG1821" s="3">
        <f t="shared" si="1175"/>
        <v>15972</v>
      </c>
      <c r="CH1821" s="3" t="str">
        <f t="shared" si="1176"/>
        <v>No</v>
      </c>
      <c r="CI1821" s="3" t="str">
        <f>VLOOKUP(R1821,'Use Codes &amp; County Type'!A:D,4,FALSE)</f>
        <v>R</v>
      </c>
      <c r="CJ1821" s="3" t="str">
        <f t="shared" si="1177"/>
        <v>No</v>
      </c>
      <c r="CK1821" s="3" t="str">
        <f t="shared" si="1178"/>
        <v>No</v>
      </c>
      <c r="CL1821" s="3">
        <f t="shared" si="1179"/>
        <v>0.35</v>
      </c>
      <c r="CM1821" s="3">
        <f t="shared" si="1180"/>
        <v>5590.2</v>
      </c>
      <c r="CN1821" s="3">
        <f t="shared" si="1181"/>
        <v>1242.2</v>
      </c>
      <c r="CO1821" s="3">
        <f t="shared" si="1182"/>
        <v>4348</v>
      </c>
      <c r="CP1821" s="3">
        <f t="shared" si="1183"/>
        <v>7.7773603806661665E-2</v>
      </c>
      <c r="CR1821" s="3" t="str">
        <f t="shared" si="1184"/>
        <v>No</v>
      </c>
      <c r="CV1821" s="3" t="str">
        <f t="shared" si="1185"/>
        <v>FMV&lt;$30K</v>
      </c>
      <c r="CW1821" s="3">
        <f t="shared" si="1186"/>
        <v>1820</v>
      </c>
      <c r="CX1821" s="3">
        <f t="shared" si="1187"/>
        <v>310.55</v>
      </c>
      <c r="CY1821" s="3" t="str">
        <f t="shared" si="1188"/>
        <v>Ok</v>
      </c>
      <c r="CZ1821">
        <v>0</v>
      </c>
      <c r="DA1821">
        <v>0</v>
      </c>
    </row>
    <row r="1822" spans="1:105" x14ac:dyDescent="0.25">
      <c r="A1822">
        <v>1821</v>
      </c>
      <c r="B1822" t="s">
        <v>3</v>
      </c>
      <c r="C1822" t="s">
        <v>1930</v>
      </c>
      <c r="D1822">
        <v>310.55</v>
      </c>
      <c r="E1822">
        <v>2017</v>
      </c>
      <c r="F1822">
        <v>310.55</v>
      </c>
      <c r="G1822">
        <v>310.55</v>
      </c>
      <c r="H1822" s="3">
        <f t="shared" si="1148"/>
        <v>0</v>
      </c>
      <c r="I1822">
        <v>96224</v>
      </c>
      <c r="J1822" t="s">
        <v>2736</v>
      </c>
      <c r="K1822" t="s">
        <v>2738</v>
      </c>
      <c r="L1822">
        <v>32034</v>
      </c>
      <c r="M1822" t="s">
        <v>4098</v>
      </c>
      <c r="N1822" t="s">
        <v>4761</v>
      </c>
      <c r="O1822">
        <v>-81.494230192484494</v>
      </c>
      <c r="P1822">
        <v>30.621382183420899</v>
      </c>
      <c r="Q1822" t="s">
        <v>6066</v>
      </c>
      <c r="R1822">
        <v>4</v>
      </c>
      <c r="S1822" t="s">
        <v>6573</v>
      </c>
      <c r="T1822">
        <v>1004</v>
      </c>
      <c r="U1822" t="s">
        <v>6609</v>
      </c>
      <c r="V1822">
        <v>2017</v>
      </c>
      <c r="W1822">
        <v>15972</v>
      </c>
      <c r="X1822">
        <v>2017</v>
      </c>
      <c r="Y1822">
        <v>18000</v>
      </c>
      <c r="Z1822">
        <v>257.56</v>
      </c>
      <c r="AA1822" s="3">
        <f t="shared" si="1149"/>
        <v>0.82936725165029779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 s="3" t="str">
        <f t="shared" si="1150"/>
        <v>No</v>
      </c>
      <c r="AQ1822" s="3" t="str">
        <f t="shared" si="1151"/>
        <v>No</v>
      </c>
      <c r="AR1822" s="3" t="str">
        <f t="shared" si="1152"/>
        <v>No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 t="s">
        <v>6634</v>
      </c>
      <c r="AZ1822">
        <v>0</v>
      </c>
      <c r="BA1822">
        <v>0</v>
      </c>
      <c r="BB1822" t="s">
        <v>6616</v>
      </c>
      <c r="BC1822">
        <v>0</v>
      </c>
      <c r="BD1822" s="4" t="str">
        <f t="shared" si="1153"/>
        <v>No</v>
      </c>
      <c r="BE1822" t="s">
        <v>6640</v>
      </c>
      <c r="BF1822" s="3" t="str">
        <f t="shared" si="1154"/>
        <v>No</v>
      </c>
      <c r="BG1822" t="s">
        <v>6645</v>
      </c>
      <c r="BH1822" s="3" t="str">
        <f t="shared" si="1155"/>
        <v>96224 TUSCANY WAY</v>
      </c>
      <c r="BI1822" s="3" t="str">
        <f t="shared" si="1156"/>
        <v>Fernandina Beach</v>
      </c>
      <c r="BJ1822" s="3" t="str">
        <f t="shared" si="1157"/>
        <v>Florida</v>
      </c>
      <c r="BK1822" s="3">
        <f t="shared" si="1158"/>
        <v>32034</v>
      </c>
      <c r="BL1822" s="3" t="str">
        <f t="shared" si="1159"/>
        <v>96224 TUSCANY WAY FERNANDINA BEACH FL 32034</v>
      </c>
      <c r="BM1822" s="3" t="str">
        <f t="shared" si="1160"/>
        <v/>
      </c>
      <c r="BN1822" s="3" t="str">
        <f t="shared" si="1161"/>
        <v>Pass</v>
      </c>
      <c r="BO1822" s="3" t="str">
        <f t="shared" si="1162"/>
        <v>No</v>
      </c>
      <c r="BP1822" s="3" t="str">
        <f t="shared" si="1163"/>
        <v>FV&lt;$10K</v>
      </c>
      <c r="BQ1822" t="s">
        <v>6650</v>
      </c>
      <c r="BR1822" s="3" t="str">
        <f t="shared" si="1164"/>
        <v>No, &lt; $20K Lien</v>
      </c>
      <c r="BS1822" s="3" t="str">
        <f t="shared" si="1165"/>
        <v>No, Lien &lt; $20K</v>
      </c>
      <c r="BT1822" t="s">
        <v>6650</v>
      </c>
      <c r="BU1822" s="3" t="str">
        <f t="shared" si="1166"/>
        <v>No</v>
      </c>
      <c r="BV1822" s="3" t="str">
        <f t="shared" si="1167"/>
        <v>No</v>
      </c>
      <c r="BW1822" s="3">
        <f t="shared" si="1168"/>
        <v>0</v>
      </c>
      <c r="BX1822" s="3" t="str">
        <f t="shared" si="1169"/>
        <v>No</v>
      </c>
      <c r="BY1822" s="3">
        <f t="shared" si="1170"/>
        <v>15972</v>
      </c>
      <c r="BZ1822">
        <v>1</v>
      </c>
      <c r="CA1822" s="3">
        <f t="shared" si="1171"/>
        <v>15972</v>
      </c>
      <c r="CC1822" s="3">
        <f t="shared" si="1172"/>
        <v>0</v>
      </c>
      <c r="CD1822" s="3">
        <f t="shared" si="1173"/>
        <v>0</v>
      </c>
      <c r="CE1822" s="3" t="str">
        <f t="shared" si="1174"/>
        <v/>
      </c>
      <c r="CF1822" s="3" t="e">
        <f>HLOOKUP(CE1822,'Valuation Data'!$D$2:$K$5,4,FALSE)</f>
        <v>#N/A</v>
      </c>
      <c r="CG1822" s="3">
        <f t="shared" si="1175"/>
        <v>15972</v>
      </c>
      <c r="CH1822" s="3" t="str">
        <f t="shared" si="1176"/>
        <v>No</v>
      </c>
      <c r="CI1822" s="3" t="str">
        <f>VLOOKUP(R1822,'Use Codes &amp; County Type'!A:D,4,FALSE)</f>
        <v>R</v>
      </c>
      <c r="CJ1822" s="3" t="str">
        <f t="shared" si="1177"/>
        <v>No</v>
      </c>
      <c r="CK1822" s="3" t="str">
        <f t="shared" si="1178"/>
        <v>No</v>
      </c>
      <c r="CL1822" s="3">
        <f t="shared" si="1179"/>
        <v>0.35</v>
      </c>
      <c r="CM1822" s="3">
        <f t="shared" si="1180"/>
        <v>5590.2</v>
      </c>
      <c r="CN1822" s="3">
        <f t="shared" si="1181"/>
        <v>1242.2</v>
      </c>
      <c r="CO1822" s="3">
        <f t="shared" si="1182"/>
        <v>4348</v>
      </c>
      <c r="CP1822" s="3">
        <f t="shared" si="1183"/>
        <v>7.7773603806661665E-2</v>
      </c>
      <c r="CR1822" s="3" t="str">
        <f t="shared" si="1184"/>
        <v>No</v>
      </c>
      <c r="CV1822" s="3" t="str">
        <f t="shared" si="1185"/>
        <v>FMV&lt;$30K</v>
      </c>
      <c r="CW1822" s="3">
        <f t="shared" si="1186"/>
        <v>1821</v>
      </c>
      <c r="CX1822" s="3">
        <f t="shared" si="1187"/>
        <v>310.55</v>
      </c>
      <c r="CY1822" s="3" t="str">
        <f t="shared" si="1188"/>
        <v>Ok</v>
      </c>
      <c r="CZ1822">
        <v>0</v>
      </c>
      <c r="DA1822">
        <v>0</v>
      </c>
    </row>
    <row r="1823" spans="1:105" x14ac:dyDescent="0.25">
      <c r="A1823">
        <v>1822</v>
      </c>
      <c r="B1823" t="s">
        <v>3</v>
      </c>
      <c r="C1823" t="s">
        <v>1931</v>
      </c>
      <c r="D1823">
        <v>310.55</v>
      </c>
      <c r="E1823">
        <v>2017</v>
      </c>
      <c r="F1823">
        <v>310.55</v>
      </c>
      <c r="G1823">
        <v>310.55</v>
      </c>
      <c r="H1823" s="3">
        <f t="shared" si="1148"/>
        <v>0</v>
      </c>
      <c r="I1823">
        <v>96231</v>
      </c>
      <c r="J1823" t="s">
        <v>2736</v>
      </c>
      <c r="K1823" t="s">
        <v>2738</v>
      </c>
      <c r="L1823">
        <v>32034</v>
      </c>
      <c r="M1823" t="s">
        <v>4099</v>
      </c>
      <c r="N1823" t="s">
        <v>4761</v>
      </c>
      <c r="O1823">
        <v>-81.494230192484494</v>
      </c>
      <c r="P1823">
        <v>30.621382183420899</v>
      </c>
      <c r="Q1823" t="s">
        <v>6066</v>
      </c>
      <c r="R1823">
        <v>4</v>
      </c>
      <c r="S1823" t="s">
        <v>6573</v>
      </c>
      <c r="T1823">
        <v>1004</v>
      </c>
      <c r="U1823" t="s">
        <v>6609</v>
      </c>
      <c r="V1823">
        <v>2017</v>
      </c>
      <c r="W1823">
        <v>15972</v>
      </c>
      <c r="X1823">
        <v>2017</v>
      </c>
      <c r="Y1823">
        <v>18000</v>
      </c>
      <c r="Z1823">
        <v>257.56</v>
      </c>
      <c r="AA1823" s="3">
        <f t="shared" si="1149"/>
        <v>0.82936725165029779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 s="3" t="str">
        <f t="shared" si="1150"/>
        <v>No</v>
      </c>
      <c r="AQ1823" s="3" t="str">
        <f t="shared" si="1151"/>
        <v>No</v>
      </c>
      <c r="AR1823" s="3" t="str">
        <f t="shared" si="1152"/>
        <v>No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 t="s">
        <v>6634</v>
      </c>
      <c r="AZ1823">
        <v>0</v>
      </c>
      <c r="BA1823">
        <v>0</v>
      </c>
      <c r="BB1823" t="s">
        <v>6616</v>
      </c>
      <c r="BC1823">
        <v>0</v>
      </c>
      <c r="BD1823" s="4" t="str">
        <f t="shared" si="1153"/>
        <v>No</v>
      </c>
      <c r="BE1823" t="s">
        <v>6640</v>
      </c>
      <c r="BF1823" s="3" t="str">
        <f t="shared" si="1154"/>
        <v>No</v>
      </c>
      <c r="BG1823" t="s">
        <v>6645</v>
      </c>
      <c r="BH1823" s="3" t="str">
        <f t="shared" si="1155"/>
        <v>96231 TUSCANY WAY</v>
      </c>
      <c r="BI1823" s="3" t="str">
        <f t="shared" si="1156"/>
        <v>Fernandina Beach</v>
      </c>
      <c r="BJ1823" s="3" t="str">
        <f t="shared" si="1157"/>
        <v>Florida</v>
      </c>
      <c r="BK1823" s="3">
        <f t="shared" si="1158"/>
        <v>32034</v>
      </c>
      <c r="BL1823" s="3" t="str">
        <f t="shared" si="1159"/>
        <v>96231 TUSCANY WAY FERNANDINA BEACH FL 32034</v>
      </c>
      <c r="BM1823" s="3" t="str">
        <f t="shared" si="1160"/>
        <v/>
      </c>
      <c r="BN1823" s="3" t="str">
        <f t="shared" si="1161"/>
        <v>Pass</v>
      </c>
      <c r="BO1823" s="3" t="str">
        <f t="shared" si="1162"/>
        <v>No</v>
      </c>
      <c r="BP1823" s="3" t="str">
        <f t="shared" si="1163"/>
        <v>FV&lt;$10K</v>
      </c>
      <c r="BQ1823" t="s">
        <v>6650</v>
      </c>
      <c r="BR1823" s="3" t="str">
        <f t="shared" si="1164"/>
        <v>No, &lt; $20K Lien</v>
      </c>
      <c r="BS1823" s="3" t="str">
        <f t="shared" si="1165"/>
        <v>No, Lien &lt; $20K</v>
      </c>
      <c r="BT1823" t="s">
        <v>6650</v>
      </c>
      <c r="BU1823" s="3" t="str">
        <f t="shared" si="1166"/>
        <v>No</v>
      </c>
      <c r="BV1823" s="3" t="str">
        <f t="shared" si="1167"/>
        <v>No</v>
      </c>
      <c r="BW1823" s="3">
        <f t="shared" si="1168"/>
        <v>0</v>
      </c>
      <c r="BX1823" s="3" t="str">
        <f t="shared" si="1169"/>
        <v>No</v>
      </c>
      <c r="BY1823" s="3">
        <f t="shared" si="1170"/>
        <v>15972</v>
      </c>
      <c r="BZ1823">
        <v>1</v>
      </c>
      <c r="CA1823" s="3">
        <f t="shared" si="1171"/>
        <v>15972</v>
      </c>
      <c r="CC1823" s="3">
        <f t="shared" si="1172"/>
        <v>0</v>
      </c>
      <c r="CD1823" s="3">
        <f t="shared" si="1173"/>
        <v>0</v>
      </c>
      <c r="CE1823" s="3" t="str">
        <f t="shared" si="1174"/>
        <v/>
      </c>
      <c r="CF1823" s="3" t="e">
        <f>HLOOKUP(CE1823,'Valuation Data'!$D$2:$K$5,4,FALSE)</f>
        <v>#N/A</v>
      </c>
      <c r="CG1823" s="3">
        <f t="shared" si="1175"/>
        <v>15972</v>
      </c>
      <c r="CH1823" s="3" t="str">
        <f t="shared" si="1176"/>
        <v>No</v>
      </c>
      <c r="CI1823" s="3" t="str">
        <f>VLOOKUP(R1823,'Use Codes &amp; County Type'!A:D,4,FALSE)</f>
        <v>R</v>
      </c>
      <c r="CJ1823" s="3" t="str">
        <f t="shared" si="1177"/>
        <v>No</v>
      </c>
      <c r="CK1823" s="3" t="str">
        <f t="shared" si="1178"/>
        <v>No</v>
      </c>
      <c r="CL1823" s="3">
        <f t="shared" si="1179"/>
        <v>0.35</v>
      </c>
      <c r="CM1823" s="3">
        <f t="shared" si="1180"/>
        <v>5590.2</v>
      </c>
      <c r="CN1823" s="3">
        <f t="shared" si="1181"/>
        <v>1242.2</v>
      </c>
      <c r="CO1823" s="3">
        <f t="shared" si="1182"/>
        <v>4348</v>
      </c>
      <c r="CP1823" s="3">
        <f t="shared" si="1183"/>
        <v>7.7773603806661665E-2</v>
      </c>
      <c r="CR1823" s="3" t="str">
        <f t="shared" si="1184"/>
        <v>No</v>
      </c>
      <c r="CV1823" s="3" t="str">
        <f t="shared" si="1185"/>
        <v>FMV&lt;$30K</v>
      </c>
      <c r="CW1823" s="3">
        <f t="shared" si="1186"/>
        <v>1822</v>
      </c>
      <c r="CX1823" s="3">
        <f t="shared" si="1187"/>
        <v>310.55</v>
      </c>
      <c r="CY1823" s="3" t="str">
        <f t="shared" si="1188"/>
        <v>Ok</v>
      </c>
      <c r="CZ1823">
        <v>0</v>
      </c>
      <c r="DA1823">
        <v>0</v>
      </c>
    </row>
    <row r="1824" spans="1:105" x14ac:dyDescent="0.25">
      <c r="A1824">
        <v>1823</v>
      </c>
      <c r="B1824" t="s">
        <v>3</v>
      </c>
      <c r="C1824" t="s">
        <v>1932</v>
      </c>
      <c r="D1824">
        <v>310.55</v>
      </c>
      <c r="E1824">
        <v>2017</v>
      </c>
      <c r="F1824">
        <v>310.55</v>
      </c>
      <c r="G1824">
        <v>310.55</v>
      </c>
      <c r="H1824" s="3">
        <f t="shared" si="1148"/>
        <v>0</v>
      </c>
      <c r="I1824">
        <v>96232</v>
      </c>
      <c r="J1824" t="s">
        <v>2736</v>
      </c>
      <c r="K1824" t="s">
        <v>2738</v>
      </c>
      <c r="L1824">
        <v>32034</v>
      </c>
      <c r="M1824" t="s">
        <v>4100</v>
      </c>
      <c r="N1824" t="s">
        <v>4761</v>
      </c>
      <c r="O1824">
        <v>-81.494230192484494</v>
      </c>
      <c r="P1824">
        <v>30.621382183420899</v>
      </c>
      <c r="Q1824" t="s">
        <v>6066</v>
      </c>
      <c r="R1824">
        <v>4</v>
      </c>
      <c r="S1824" t="s">
        <v>6573</v>
      </c>
      <c r="T1824">
        <v>1004</v>
      </c>
      <c r="U1824" t="s">
        <v>6609</v>
      </c>
      <c r="V1824">
        <v>2017</v>
      </c>
      <c r="W1824">
        <v>15972</v>
      </c>
      <c r="X1824">
        <v>2017</v>
      </c>
      <c r="Y1824">
        <v>18000</v>
      </c>
      <c r="Z1824">
        <v>257.56</v>
      </c>
      <c r="AA1824" s="3">
        <f t="shared" si="1149"/>
        <v>0.82936725165029779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 s="3" t="str">
        <f t="shared" si="1150"/>
        <v>No</v>
      </c>
      <c r="AQ1824" s="3" t="str">
        <f t="shared" si="1151"/>
        <v>No</v>
      </c>
      <c r="AR1824" s="3" t="str">
        <f t="shared" si="1152"/>
        <v>No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 t="s">
        <v>6634</v>
      </c>
      <c r="AZ1824">
        <v>0</v>
      </c>
      <c r="BA1824">
        <v>0</v>
      </c>
      <c r="BB1824" t="s">
        <v>6616</v>
      </c>
      <c r="BC1824">
        <v>0</v>
      </c>
      <c r="BD1824" s="4" t="str">
        <f t="shared" si="1153"/>
        <v>No</v>
      </c>
      <c r="BE1824" t="s">
        <v>6640</v>
      </c>
      <c r="BF1824" s="3" t="str">
        <f t="shared" si="1154"/>
        <v>No</v>
      </c>
      <c r="BG1824" t="s">
        <v>6645</v>
      </c>
      <c r="BH1824" s="3" t="str">
        <f t="shared" si="1155"/>
        <v>96232 TUSCANY WAY</v>
      </c>
      <c r="BI1824" s="3" t="str">
        <f t="shared" si="1156"/>
        <v>Fernandina Beach</v>
      </c>
      <c r="BJ1824" s="3" t="str">
        <f t="shared" si="1157"/>
        <v>Florida</v>
      </c>
      <c r="BK1824" s="3">
        <f t="shared" si="1158"/>
        <v>32034</v>
      </c>
      <c r="BL1824" s="3" t="str">
        <f t="shared" si="1159"/>
        <v>96232 TUSCANY WAY FERNANDINA BEACH FL 32034</v>
      </c>
      <c r="BM1824" s="3" t="str">
        <f t="shared" si="1160"/>
        <v/>
      </c>
      <c r="BN1824" s="3" t="str">
        <f t="shared" si="1161"/>
        <v>Pass</v>
      </c>
      <c r="BO1824" s="3" t="str">
        <f t="shared" si="1162"/>
        <v>No</v>
      </c>
      <c r="BP1824" s="3" t="str">
        <f t="shared" si="1163"/>
        <v>FV&lt;$10K</v>
      </c>
      <c r="BQ1824" t="s">
        <v>6650</v>
      </c>
      <c r="BR1824" s="3" t="str">
        <f t="shared" si="1164"/>
        <v>No, &lt; $20K Lien</v>
      </c>
      <c r="BS1824" s="3" t="str">
        <f t="shared" si="1165"/>
        <v>No, Lien &lt; $20K</v>
      </c>
      <c r="BT1824" t="s">
        <v>6650</v>
      </c>
      <c r="BU1824" s="3" t="str">
        <f t="shared" si="1166"/>
        <v>No</v>
      </c>
      <c r="BV1824" s="3" t="str">
        <f t="shared" si="1167"/>
        <v>No</v>
      </c>
      <c r="BW1824" s="3">
        <f t="shared" si="1168"/>
        <v>0</v>
      </c>
      <c r="BX1824" s="3" t="str">
        <f t="shared" si="1169"/>
        <v>No</v>
      </c>
      <c r="BY1824" s="3">
        <f t="shared" si="1170"/>
        <v>15972</v>
      </c>
      <c r="BZ1824">
        <v>1</v>
      </c>
      <c r="CA1824" s="3">
        <f t="shared" si="1171"/>
        <v>15972</v>
      </c>
      <c r="CC1824" s="3">
        <f t="shared" si="1172"/>
        <v>0</v>
      </c>
      <c r="CD1824" s="3">
        <f t="shared" si="1173"/>
        <v>0</v>
      </c>
      <c r="CE1824" s="3" t="str">
        <f t="shared" si="1174"/>
        <v/>
      </c>
      <c r="CF1824" s="3" t="e">
        <f>HLOOKUP(CE1824,'Valuation Data'!$D$2:$K$5,4,FALSE)</f>
        <v>#N/A</v>
      </c>
      <c r="CG1824" s="3">
        <f t="shared" si="1175"/>
        <v>15972</v>
      </c>
      <c r="CH1824" s="3" t="str">
        <f t="shared" si="1176"/>
        <v>No</v>
      </c>
      <c r="CI1824" s="3" t="str">
        <f>VLOOKUP(R1824,'Use Codes &amp; County Type'!A:D,4,FALSE)</f>
        <v>R</v>
      </c>
      <c r="CJ1824" s="3" t="str">
        <f t="shared" si="1177"/>
        <v>No</v>
      </c>
      <c r="CK1824" s="3" t="str">
        <f t="shared" si="1178"/>
        <v>No</v>
      </c>
      <c r="CL1824" s="3">
        <f t="shared" si="1179"/>
        <v>0.35</v>
      </c>
      <c r="CM1824" s="3">
        <f t="shared" si="1180"/>
        <v>5590.2</v>
      </c>
      <c r="CN1824" s="3">
        <f t="shared" si="1181"/>
        <v>1242.2</v>
      </c>
      <c r="CO1824" s="3">
        <f t="shared" si="1182"/>
        <v>4348</v>
      </c>
      <c r="CP1824" s="3">
        <f t="shared" si="1183"/>
        <v>7.7773603806661665E-2</v>
      </c>
      <c r="CR1824" s="3" t="str">
        <f t="shared" si="1184"/>
        <v>No</v>
      </c>
      <c r="CV1824" s="3" t="str">
        <f t="shared" si="1185"/>
        <v>FMV&lt;$30K</v>
      </c>
      <c r="CW1824" s="3">
        <f t="shared" si="1186"/>
        <v>1823</v>
      </c>
      <c r="CX1824" s="3">
        <f t="shared" si="1187"/>
        <v>310.55</v>
      </c>
      <c r="CY1824" s="3" t="str">
        <f t="shared" si="1188"/>
        <v>Ok</v>
      </c>
      <c r="CZ1824">
        <v>0</v>
      </c>
      <c r="DA1824">
        <v>0</v>
      </c>
    </row>
    <row r="1825" spans="1:105" x14ac:dyDescent="0.25">
      <c r="A1825">
        <v>1824</v>
      </c>
      <c r="B1825" t="s">
        <v>3</v>
      </c>
      <c r="C1825" t="s">
        <v>1933</v>
      </c>
      <c r="D1825">
        <v>310.55</v>
      </c>
      <c r="E1825">
        <v>2017</v>
      </c>
      <c r="F1825">
        <v>310.55</v>
      </c>
      <c r="G1825">
        <v>310.55</v>
      </c>
      <c r="H1825" s="3">
        <f t="shared" si="1148"/>
        <v>0</v>
      </c>
      <c r="I1825">
        <v>96233</v>
      </c>
      <c r="J1825" t="s">
        <v>2736</v>
      </c>
      <c r="K1825" t="s">
        <v>2738</v>
      </c>
      <c r="L1825">
        <v>32034</v>
      </c>
      <c r="M1825" t="s">
        <v>4101</v>
      </c>
      <c r="N1825" t="s">
        <v>4761</v>
      </c>
      <c r="O1825">
        <v>-81.494230192484494</v>
      </c>
      <c r="P1825">
        <v>30.621382183420899</v>
      </c>
      <c r="Q1825" t="s">
        <v>6066</v>
      </c>
      <c r="R1825">
        <v>4</v>
      </c>
      <c r="S1825" t="s">
        <v>6573</v>
      </c>
      <c r="T1825">
        <v>1004</v>
      </c>
      <c r="U1825" t="s">
        <v>6609</v>
      </c>
      <c r="V1825">
        <v>2017</v>
      </c>
      <c r="W1825">
        <v>15972</v>
      </c>
      <c r="X1825">
        <v>2017</v>
      </c>
      <c r="Y1825">
        <v>18000</v>
      </c>
      <c r="Z1825">
        <v>257.56</v>
      </c>
      <c r="AA1825" s="3">
        <f t="shared" si="1149"/>
        <v>0.82936725165029779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 s="3" t="str">
        <f t="shared" si="1150"/>
        <v>No</v>
      </c>
      <c r="AQ1825" s="3" t="str">
        <f t="shared" si="1151"/>
        <v>No</v>
      </c>
      <c r="AR1825" s="3" t="str">
        <f t="shared" si="1152"/>
        <v>No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 t="s">
        <v>6634</v>
      </c>
      <c r="AZ1825">
        <v>0</v>
      </c>
      <c r="BA1825">
        <v>0</v>
      </c>
      <c r="BB1825" t="s">
        <v>6616</v>
      </c>
      <c r="BC1825">
        <v>0</v>
      </c>
      <c r="BD1825" s="4" t="str">
        <f t="shared" si="1153"/>
        <v>No</v>
      </c>
      <c r="BE1825" t="s">
        <v>6640</v>
      </c>
      <c r="BF1825" s="3" t="str">
        <f t="shared" si="1154"/>
        <v>No</v>
      </c>
      <c r="BG1825" t="s">
        <v>6645</v>
      </c>
      <c r="BH1825" s="3" t="str">
        <f t="shared" si="1155"/>
        <v>96233 TUSCANY WAY</v>
      </c>
      <c r="BI1825" s="3" t="str">
        <f t="shared" si="1156"/>
        <v>Fernandina Beach</v>
      </c>
      <c r="BJ1825" s="3" t="str">
        <f t="shared" si="1157"/>
        <v>Florida</v>
      </c>
      <c r="BK1825" s="3">
        <f t="shared" si="1158"/>
        <v>32034</v>
      </c>
      <c r="BL1825" s="3" t="str">
        <f t="shared" si="1159"/>
        <v>96233 TUSCANY WAY FERNANDINA BEACH FL 32034</v>
      </c>
      <c r="BM1825" s="3" t="str">
        <f t="shared" si="1160"/>
        <v/>
      </c>
      <c r="BN1825" s="3" t="str">
        <f t="shared" si="1161"/>
        <v>Pass</v>
      </c>
      <c r="BO1825" s="3" t="str">
        <f t="shared" si="1162"/>
        <v>No</v>
      </c>
      <c r="BP1825" s="3" t="str">
        <f t="shared" si="1163"/>
        <v>FV&lt;$10K</v>
      </c>
      <c r="BQ1825" t="s">
        <v>6650</v>
      </c>
      <c r="BR1825" s="3" t="str">
        <f t="shared" si="1164"/>
        <v>No, &lt; $20K Lien</v>
      </c>
      <c r="BS1825" s="3" t="str">
        <f t="shared" si="1165"/>
        <v>No, Lien &lt; $20K</v>
      </c>
      <c r="BT1825" t="s">
        <v>6650</v>
      </c>
      <c r="BU1825" s="3" t="str">
        <f t="shared" si="1166"/>
        <v>No</v>
      </c>
      <c r="BV1825" s="3" t="str">
        <f t="shared" si="1167"/>
        <v>No</v>
      </c>
      <c r="BW1825" s="3">
        <f t="shared" si="1168"/>
        <v>0</v>
      </c>
      <c r="BX1825" s="3" t="str">
        <f t="shared" si="1169"/>
        <v>No</v>
      </c>
      <c r="BY1825" s="3">
        <f t="shared" si="1170"/>
        <v>15972</v>
      </c>
      <c r="BZ1825">
        <v>1</v>
      </c>
      <c r="CA1825" s="3">
        <f t="shared" si="1171"/>
        <v>15972</v>
      </c>
      <c r="CC1825" s="3">
        <f t="shared" si="1172"/>
        <v>0</v>
      </c>
      <c r="CD1825" s="3">
        <f t="shared" si="1173"/>
        <v>0</v>
      </c>
      <c r="CE1825" s="3" t="str">
        <f t="shared" si="1174"/>
        <v/>
      </c>
      <c r="CF1825" s="3" t="e">
        <f>HLOOKUP(CE1825,'Valuation Data'!$D$2:$K$5,4,FALSE)</f>
        <v>#N/A</v>
      </c>
      <c r="CG1825" s="3">
        <f t="shared" si="1175"/>
        <v>15972</v>
      </c>
      <c r="CH1825" s="3" t="str">
        <f t="shared" si="1176"/>
        <v>No</v>
      </c>
      <c r="CI1825" s="3" t="str">
        <f>VLOOKUP(R1825,'Use Codes &amp; County Type'!A:D,4,FALSE)</f>
        <v>R</v>
      </c>
      <c r="CJ1825" s="3" t="str">
        <f t="shared" si="1177"/>
        <v>No</v>
      </c>
      <c r="CK1825" s="3" t="str">
        <f t="shared" si="1178"/>
        <v>No</v>
      </c>
      <c r="CL1825" s="3">
        <f t="shared" si="1179"/>
        <v>0.35</v>
      </c>
      <c r="CM1825" s="3">
        <f t="shared" si="1180"/>
        <v>5590.2</v>
      </c>
      <c r="CN1825" s="3">
        <f t="shared" si="1181"/>
        <v>1242.2</v>
      </c>
      <c r="CO1825" s="3">
        <f t="shared" si="1182"/>
        <v>4348</v>
      </c>
      <c r="CP1825" s="3">
        <f t="shared" si="1183"/>
        <v>7.7773603806661665E-2</v>
      </c>
      <c r="CR1825" s="3" t="str">
        <f t="shared" si="1184"/>
        <v>No</v>
      </c>
      <c r="CV1825" s="3" t="str">
        <f t="shared" si="1185"/>
        <v>FMV&lt;$30K</v>
      </c>
      <c r="CW1825" s="3">
        <f t="shared" si="1186"/>
        <v>1824</v>
      </c>
      <c r="CX1825" s="3">
        <f t="shared" si="1187"/>
        <v>310.55</v>
      </c>
      <c r="CY1825" s="3" t="str">
        <f t="shared" si="1188"/>
        <v>Ok</v>
      </c>
      <c r="CZ1825">
        <v>0</v>
      </c>
      <c r="DA1825">
        <v>0</v>
      </c>
    </row>
    <row r="1826" spans="1:105" x14ac:dyDescent="0.25">
      <c r="A1826">
        <v>1825</v>
      </c>
      <c r="B1826" t="s">
        <v>3</v>
      </c>
      <c r="C1826" t="s">
        <v>1934</v>
      </c>
      <c r="D1826">
        <v>310.55</v>
      </c>
      <c r="E1826">
        <v>2017</v>
      </c>
      <c r="F1826">
        <v>310.55</v>
      </c>
      <c r="G1826">
        <v>310.55</v>
      </c>
      <c r="H1826" s="3">
        <f t="shared" si="1148"/>
        <v>0</v>
      </c>
      <c r="I1826">
        <v>96234</v>
      </c>
      <c r="J1826" t="s">
        <v>2736</v>
      </c>
      <c r="K1826" t="s">
        <v>2738</v>
      </c>
      <c r="L1826">
        <v>32034</v>
      </c>
      <c r="M1826" t="s">
        <v>4102</v>
      </c>
      <c r="N1826" t="s">
        <v>4761</v>
      </c>
      <c r="O1826">
        <v>-81.494230192484494</v>
      </c>
      <c r="P1826">
        <v>30.621382183420899</v>
      </c>
      <c r="Q1826" t="s">
        <v>6066</v>
      </c>
      <c r="R1826">
        <v>4</v>
      </c>
      <c r="S1826" t="s">
        <v>6573</v>
      </c>
      <c r="T1826">
        <v>1004</v>
      </c>
      <c r="U1826" t="s">
        <v>6609</v>
      </c>
      <c r="V1826">
        <v>2017</v>
      </c>
      <c r="W1826">
        <v>15972</v>
      </c>
      <c r="X1826">
        <v>2017</v>
      </c>
      <c r="Y1826">
        <v>18000</v>
      </c>
      <c r="Z1826">
        <v>257.56</v>
      </c>
      <c r="AA1826" s="3">
        <f t="shared" si="1149"/>
        <v>0.82936725165029779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 s="3" t="str">
        <f t="shared" si="1150"/>
        <v>No</v>
      </c>
      <c r="AQ1826" s="3" t="str">
        <f t="shared" si="1151"/>
        <v>No</v>
      </c>
      <c r="AR1826" s="3" t="str">
        <f t="shared" si="1152"/>
        <v>No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 t="s">
        <v>6634</v>
      </c>
      <c r="AZ1826">
        <v>0</v>
      </c>
      <c r="BA1826">
        <v>0</v>
      </c>
      <c r="BB1826" t="s">
        <v>6616</v>
      </c>
      <c r="BC1826">
        <v>0</v>
      </c>
      <c r="BD1826" s="4" t="str">
        <f t="shared" si="1153"/>
        <v>No</v>
      </c>
      <c r="BE1826" t="s">
        <v>6640</v>
      </c>
      <c r="BF1826" s="3" t="str">
        <f t="shared" si="1154"/>
        <v>No</v>
      </c>
      <c r="BG1826" t="s">
        <v>6645</v>
      </c>
      <c r="BH1826" s="3" t="str">
        <f t="shared" si="1155"/>
        <v>96234 TUSCANY WAY</v>
      </c>
      <c r="BI1826" s="3" t="str">
        <f t="shared" si="1156"/>
        <v>Fernandina Beach</v>
      </c>
      <c r="BJ1826" s="3" t="str">
        <f t="shared" si="1157"/>
        <v>Florida</v>
      </c>
      <c r="BK1826" s="3">
        <f t="shared" si="1158"/>
        <v>32034</v>
      </c>
      <c r="BL1826" s="3" t="str">
        <f t="shared" si="1159"/>
        <v>96234 TUSCANY WAY FERNANDINA BEACH FL 32034</v>
      </c>
      <c r="BM1826" s="3" t="str">
        <f t="shared" si="1160"/>
        <v/>
      </c>
      <c r="BN1826" s="3" t="str">
        <f t="shared" si="1161"/>
        <v>Pass</v>
      </c>
      <c r="BO1826" s="3" t="str">
        <f t="shared" si="1162"/>
        <v>No</v>
      </c>
      <c r="BP1826" s="3" t="str">
        <f t="shared" si="1163"/>
        <v>FV&lt;$10K</v>
      </c>
      <c r="BQ1826" t="s">
        <v>6650</v>
      </c>
      <c r="BR1826" s="3" t="str">
        <f t="shared" si="1164"/>
        <v>No, &lt; $20K Lien</v>
      </c>
      <c r="BS1826" s="3" t="str">
        <f t="shared" si="1165"/>
        <v>No, Lien &lt; $20K</v>
      </c>
      <c r="BT1826" t="s">
        <v>6650</v>
      </c>
      <c r="BU1826" s="3" t="str">
        <f t="shared" si="1166"/>
        <v>No</v>
      </c>
      <c r="BV1826" s="3" t="str">
        <f t="shared" si="1167"/>
        <v>No</v>
      </c>
      <c r="BW1826" s="3">
        <f t="shared" si="1168"/>
        <v>0</v>
      </c>
      <c r="BX1826" s="3" t="str">
        <f t="shared" si="1169"/>
        <v>No</v>
      </c>
      <c r="BY1826" s="3">
        <f t="shared" si="1170"/>
        <v>15972</v>
      </c>
      <c r="BZ1826">
        <v>1</v>
      </c>
      <c r="CA1826" s="3">
        <f t="shared" si="1171"/>
        <v>15972</v>
      </c>
      <c r="CC1826" s="3">
        <f t="shared" si="1172"/>
        <v>0</v>
      </c>
      <c r="CD1826" s="3">
        <f t="shared" si="1173"/>
        <v>0</v>
      </c>
      <c r="CE1826" s="3" t="str">
        <f t="shared" si="1174"/>
        <v/>
      </c>
      <c r="CF1826" s="3" t="e">
        <f>HLOOKUP(CE1826,'Valuation Data'!$D$2:$K$5,4,FALSE)</f>
        <v>#N/A</v>
      </c>
      <c r="CG1826" s="3">
        <f t="shared" si="1175"/>
        <v>15972</v>
      </c>
      <c r="CH1826" s="3" t="str">
        <f t="shared" si="1176"/>
        <v>No</v>
      </c>
      <c r="CI1826" s="3" t="str">
        <f>VLOOKUP(R1826,'Use Codes &amp; County Type'!A:D,4,FALSE)</f>
        <v>R</v>
      </c>
      <c r="CJ1826" s="3" t="str">
        <f t="shared" si="1177"/>
        <v>No</v>
      </c>
      <c r="CK1826" s="3" t="str">
        <f t="shared" si="1178"/>
        <v>No</v>
      </c>
      <c r="CL1826" s="3">
        <f t="shared" si="1179"/>
        <v>0.35</v>
      </c>
      <c r="CM1826" s="3">
        <f t="shared" si="1180"/>
        <v>5590.2</v>
      </c>
      <c r="CN1826" s="3">
        <f t="shared" si="1181"/>
        <v>1242.2</v>
      </c>
      <c r="CO1826" s="3">
        <f t="shared" si="1182"/>
        <v>4348</v>
      </c>
      <c r="CP1826" s="3">
        <f t="shared" si="1183"/>
        <v>7.7773603806661665E-2</v>
      </c>
      <c r="CR1826" s="3" t="str">
        <f t="shared" si="1184"/>
        <v>No</v>
      </c>
      <c r="CV1826" s="3" t="str">
        <f t="shared" si="1185"/>
        <v>FMV&lt;$30K</v>
      </c>
      <c r="CW1826" s="3">
        <f t="shared" si="1186"/>
        <v>1825</v>
      </c>
      <c r="CX1826" s="3">
        <f t="shared" si="1187"/>
        <v>310.55</v>
      </c>
      <c r="CY1826" s="3" t="str">
        <f t="shared" si="1188"/>
        <v>Ok</v>
      </c>
      <c r="CZ1826">
        <v>0</v>
      </c>
      <c r="DA1826">
        <v>0</v>
      </c>
    </row>
    <row r="1827" spans="1:105" x14ac:dyDescent="0.25">
      <c r="A1827">
        <v>1826</v>
      </c>
      <c r="B1827" t="s">
        <v>3</v>
      </c>
      <c r="C1827" t="s">
        <v>1935</v>
      </c>
      <c r="D1827">
        <v>310.55</v>
      </c>
      <c r="E1827">
        <v>2017</v>
      </c>
      <c r="F1827">
        <v>310.55</v>
      </c>
      <c r="G1827">
        <v>310.55</v>
      </c>
      <c r="H1827" s="3">
        <f t="shared" si="1148"/>
        <v>0</v>
      </c>
      <c r="I1827">
        <v>96241</v>
      </c>
      <c r="J1827" t="s">
        <v>2736</v>
      </c>
      <c r="K1827" t="s">
        <v>2738</v>
      </c>
      <c r="L1827">
        <v>32034</v>
      </c>
      <c r="M1827" t="s">
        <v>4103</v>
      </c>
      <c r="N1827" t="s">
        <v>4761</v>
      </c>
      <c r="O1827">
        <v>-81.494230192484494</v>
      </c>
      <c r="P1827">
        <v>30.621382183420899</v>
      </c>
      <c r="Q1827" t="s">
        <v>6066</v>
      </c>
      <c r="R1827">
        <v>4</v>
      </c>
      <c r="S1827" t="s">
        <v>6573</v>
      </c>
      <c r="T1827">
        <v>1004</v>
      </c>
      <c r="U1827" t="s">
        <v>6609</v>
      </c>
      <c r="V1827">
        <v>2017</v>
      </c>
      <c r="W1827">
        <v>15972</v>
      </c>
      <c r="X1827">
        <v>2017</v>
      </c>
      <c r="Y1827">
        <v>18000</v>
      </c>
      <c r="Z1827">
        <v>257.56</v>
      </c>
      <c r="AA1827" s="3">
        <f t="shared" si="1149"/>
        <v>0.82936725165029779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 s="3" t="str">
        <f t="shared" si="1150"/>
        <v>No</v>
      </c>
      <c r="AQ1827" s="3" t="str">
        <f t="shared" si="1151"/>
        <v>No</v>
      </c>
      <c r="AR1827" s="3" t="str">
        <f t="shared" si="1152"/>
        <v>No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 t="s">
        <v>6634</v>
      </c>
      <c r="AZ1827">
        <v>0</v>
      </c>
      <c r="BA1827">
        <v>0</v>
      </c>
      <c r="BB1827" t="s">
        <v>6616</v>
      </c>
      <c r="BC1827">
        <v>0</v>
      </c>
      <c r="BD1827" s="4" t="str">
        <f t="shared" si="1153"/>
        <v>No</v>
      </c>
      <c r="BE1827" t="s">
        <v>6640</v>
      </c>
      <c r="BF1827" s="3" t="str">
        <f t="shared" si="1154"/>
        <v>No</v>
      </c>
      <c r="BG1827" t="s">
        <v>6645</v>
      </c>
      <c r="BH1827" s="3" t="str">
        <f t="shared" si="1155"/>
        <v>96241 TUSCANY WAY</v>
      </c>
      <c r="BI1827" s="3" t="str">
        <f t="shared" si="1156"/>
        <v>Fernandina Beach</v>
      </c>
      <c r="BJ1827" s="3" t="str">
        <f t="shared" si="1157"/>
        <v>Florida</v>
      </c>
      <c r="BK1827" s="3">
        <f t="shared" si="1158"/>
        <v>32034</v>
      </c>
      <c r="BL1827" s="3" t="str">
        <f t="shared" si="1159"/>
        <v>96241 TUSCANY WAY FERNANDINA BEACH FL 32034</v>
      </c>
      <c r="BM1827" s="3" t="str">
        <f t="shared" si="1160"/>
        <v/>
      </c>
      <c r="BN1827" s="3" t="str">
        <f t="shared" si="1161"/>
        <v>Pass</v>
      </c>
      <c r="BO1827" s="3" t="str">
        <f t="shared" si="1162"/>
        <v>No</v>
      </c>
      <c r="BP1827" s="3" t="str">
        <f t="shared" si="1163"/>
        <v>FV&lt;$10K</v>
      </c>
      <c r="BQ1827" t="s">
        <v>6650</v>
      </c>
      <c r="BR1827" s="3" t="str">
        <f t="shared" si="1164"/>
        <v>No, &lt; $20K Lien</v>
      </c>
      <c r="BS1827" s="3" t="str">
        <f t="shared" si="1165"/>
        <v>No, Lien &lt; $20K</v>
      </c>
      <c r="BT1827" t="s">
        <v>6650</v>
      </c>
      <c r="BU1827" s="3" t="str">
        <f t="shared" si="1166"/>
        <v>No</v>
      </c>
      <c r="BV1827" s="3" t="str">
        <f t="shared" si="1167"/>
        <v>No</v>
      </c>
      <c r="BW1827" s="3">
        <f t="shared" si="1168"/>
        <v>0</v>
      </c>
      <c r="BX1827" s="3" t="str">
        <f t="shared" si="1169"/>
        <v>No</v>
      </c>
      <c r="BY1827" s="3">
        <f t="shared" si="1170"/>
        <v>15972</v>
      </c>
      <c r="BZ1827">
        <v>1</v>
      </c>
      <c r="CA1827" s="3">
        <f t="shared" si="1171"/>
        <v>15972</v>
      </c>
      <c r="CC1827" s="3">
        <f t="shared" si="1172"/>
        <v>0</v>
      </c>
      <c r="CD1827" s="3">
        <f t="shared" si="1173"/>
        <v>0</v>
      </c>
      <c r="CE1827" s="3" t="str">
        <f t="shared" si="1174"/>
        <v/>
      </c>
      <c r="CF1827" s="3" t="e">
        <f>HLOOKUP(CE1827,'Valuation Data'!$D$2:$K$5,4,FALSE)</f>
        <v>#N/A</v>
      </c>
      <c r="CG1827" s="3">
        <f t="shared" si="1175"/>
        <v>15972</v>
      </c>
      <c r="CH1827" s="3" t="str">
        <f t="shared" si="1176"/>
        <v>No</v>
      </c>
      <c r="CI1827" s="3" t="str">
        <f>VLOOKUP(R1827,'Use Codes &amp; County Type'!A:D,4,FALSE)</f>
        <v>R</v>
      </c>
      <c r="CJ1827" s="3" t="str">
        <f t="shared" si="1177"/>
        <v>No</v>
      </c>
      <c r="CK1827" s="3" t="str">
        <f t="shared" si="1178"/>
        <v>No</v>
      </c>
      <c r="CL1827" s="3">
        <f t="shared" si="1179"/>
        <v>0.35</v>
      </c>
      <c r="CM1827" s="3">
        <f t="shared" si="1180"/>
        <v>5590.2</v>
      </c>
      <c r="CN1827" s="3">
        <f t="shared" si="1181"/>
        <v>1242.2</v>
      </c>
      <c r="CO1827" s="3">
        <f t="shared" si="1182"/>
        <v>4348</v>
      </c>
      <c r="CP1827" s="3">
        <f t="shared" si="1183"/>
        <v>7.7773603806661665E-2</v>
      </c>
      <c r="CR1827" s="3" t="str">
        <f t="shared" si="1184"/>
        <v>No</v>
      </c>
      <c r="CV1827" s="3" t="str">
        <f t="shared" si="1185"/>
        <v>FMV&lt;$30K</v>
      </c>
      <c r="CW1827" s="3">
        <f t="shared" si="1186"/>
        <v>1826</v>
      </c>
      <c r="CX1827" s="3">
        <f t="shared" si="1187"/>
        <v>310.55</v>
      </c>
      <c r="CY1827" s="3" t="str">
        <f t="shared" si="1188"/>
        <v>Ok</v>
      </c>
      <c r="CZ1827">
        <v>0</v>
      </c>
      <c r="DA1827">
        <v>0</v>
      </c>
    </row>
    <row r="1828" spans="1:105" x14ac:dyDescent="0.25">
      <c r="A1828">
        <v>1827</v>
      </c>
      <c r="B1828" t="s">
        <v>3</v>
      </c>
      <c r="C1828" t="s">
        <v>1936</v>
      </c>
      <c r="D1828">
        <v>310.55</v>
      </c>
      <c r="E1828">
        <v>2017</v>
      </c>
      <c r="F1828">
        <v>310.55</v>
      </c>
      <c r="G1828">
        <v>310.55</v>
      </c>
      <c r="H1828" s="3">
        <f t="shared" si="1148"/>
        <v>0</v>
      </c>
      <c r="I1828">
        <v>96242</v>
      </c>
      <c r="J1828" t="s">
        <v>2736</v>
      </c>
      <c r="K1828" t="s">
        <v>2738</v>
      </c>
      <c r="L1828">
        <v>32034</v>
      </c>
      <c r="M1828" t="s">
        <v>4104</v>
      </c>
      <c r="N1828" t="s">
        <v>4761</v>
      </c>
      <c r="O1828">
        <v>-81.494230192484494</v>
      </c>
      <c r="P1828">
        <v>30.621382183420899</v>
      </c>
      <c r="Q1828" t="s">
        <v>6066</v>
      </c>
      <c r="R1828">
        <v>4</v>
      </c>
      <c r="S1828" t="s">
        <v>6573</v>
      </c>
      <c r="T1828">
        <v>1004</v>
      </c>
      <c r="U1828" t="s">
        <v>6609</v>
      </c>
      <c r="V1828">
        <v>2017</v>
      </c>
      <c r="W1828">
        <v>15972</v>
      </c>
      <c r="X1828">
        <v>2017</v>
      </c>
      <c r="Y1828">
        <v>18000</v>
      </c>
      <c r="Z1828">
        <v>257.56</v>
      </c>
      <c r="AA1828" s="3">
        <f t="shared" si="1149"/>
        <v>0.82936725165029779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 s="3" t="str">
        <f t="shared" si="1150"/>
        <v>No</v>
      </c>
      <c r="AQ1828" s="3" t="str">
        <f t="shared" si="1151"/>
        <v>No</v>
      </c>
      <c r="AR1828" s="3" t="str">
        <f t="shared" si="1152"/>
        <v>No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 t="s">
        <v>6634</v>
      </c>
      <c r="AZ1828">
        <v>0</v>
      </c>
      <c r="BA1828">
        <v>0</v>
      </c>
      <c r="BB1828" t="s">
        <v>6616</v>
      </c>
      <c r="BC1828">
        <v>0</v>
      </c>
      <c r="BD1828" s="4" t="str">
        <f t="shared" si="1153"/>
        <v>No</v>
      </c>
      <c r="BE1828" t="s">
        <v>6640</v>
      </c>
      <c r="BF1828" s="3" t="str">
        <f t="shared" si="1154"/>
        <v>No</v>
      </c>
      <c r="BG1828" t="s">
        <v>6645</v>
      </c>
      <c r="BH1828" s="3" t="str">
        <f t="shared" si="1155"/>
        <v>96242 TUSCANY WAY</v>
      </c>
      <c r="BI1828" s="3" t="str">
        <f t="shared" si="1156"/>
        <v>Fernandina Beach</v>
      </c>
      <c r="BJ1828" s="3" t="str">
        <f t="shared" si="1157"/>
        <v>Florida</v>
      </c>
      <c r="BK1828" s="3">
        <f t="shared" si="1158"/>
        <v>32034</v>
      </c>
      <c r="BL1828" s="3" t="str">
        <f t="shared" si="1159"/>
        <v>96242 TUSCANY WAY FERNANDINA BEACH FL 32034</v>
      </c>
      <c r="BM1828" s="3" t="str">
        <f t="shared" si="1160"/>
        <v/>
      </c>
      <c r="BN1828" s="3" t="str">
        <f t="shared" si="1161"/>
        <v>Pass</v>
      </c>
      <c r="BO1828" s="3" t="str">
        <f t="shared" si="1162"/>
        <v>No</v>
      </c>
      <c r="BP1828" s="3" t="str">
        <f t="shared" si="1163"/>
        <v>FV&lt;$10K</v>
      </c>
      <c r="BQ1828" t="s">
        <v>6650</v>
      </c>
      <c r="BR1828" s="3" t="str">
        <f t="shared" si="1164"/>
        <v>No, &lt; $20K Lien</v>
      </c>
      <c r="BS1828" s="3" t="str">
        <f t="shared" si="1165"/>
        <v>No, Lien &lt; $20K</v>
      </c>
      <c r="BT1828" t="s">
        <v>6650</v>
      </c>
      <c r="BU1828" s="3" t="str">
        <f t="shared" si="1166"/>
        <v>No</v>
      </c>
      <c r="BV1828" s="3" t="str">
        <f t="shared" si="1167"/>
        <v>No</v>
      </c>
      <c r="BW1828" s="3">
        <f t="shared" si="1168"/>
        <v>0</v>
      </c>
      <c r="BX1828" s="3" t="str">
        <f t="shared" si="1169"/>
        <v>No</v>
      </c>
      <c r="BY1828" s="3">
        <f t="shared" si="1170"/>
        <v>15972</v>
      </c>
      <c r="BZ1828">
        <v>1</v>
      </c>
      <c r="CA1828" s="3">
        <f t="shared" si="1171"/>
        <v>15972</v>
      </c>
      <c r="CC1828" s="3">
        <f t="shared" si="1172"/>
        <v>0</v>
      </c>
      <c r="CD1828" s="3">
        <f t="shared" si="1173"/>
        <v>0</v>
      </c>
      <c r="CE1828" s="3" t="str">
        <f t="shared" si="1174"/>
        <v/>
      </c>
      <c r="CF1828" s="3" t="e">
        <f>HLOOKUP(CE1828,'Valuation Data'!$D$2:$K$5,4,FALSE)</f>
        <v>#N/A</v>
      </c>
      <c r="CG1828" s="3">
        <f t="shared" si="1175"/>
        <v>15972</v>
      </c>
      <c r="CH1828" s="3" t="str">
        <f t="shared" si="1176"/>
        <v>No</v>
      </c>
      <c r="CI1828" s="3" t="str">
        <f>VLOOKUP(R1828,'Use Codes &amp; County Type'!A:D,4,FALSE)</f>
        <v>R</v>
      </c>
      <c r="CJ1828" s="3" t="str">
        <f t="shared" si="1177"/>
        <v>No</v>
      </c>
      <c r="CK1828" s="3" t="str">
        <f t="shared" si="1178"/>
        <v>No</v>
      </c>
      <c r="CL1828" s="3">
        <f t="shared" si="1179"/>
        <v>0.35</v>
      </c>
      <c r="CM1828" s="3">
        <f t="shared" si="1180"/>
        <v>5590.2</v>
      </c>
      <c r="CN1828" s="3">
        <f t="shared" si="1181"/>
        <v>1242.2</v>
      </c>
      <c r="CO1828" s="3">
        <f t="shared" si="1182"/>
        <v>4348</v>
      </c>
      <c r="CP1828" s="3">
        <f t="shared" si="1183"/>
        <v>7.7773603806661665E-2</v>
      </c>
      <c r="CR1828" s="3" t="str">
        <f t="shared" si="1184"/>
        <v>No</v>
      </c>
      <c r="CV1828" s="3" t="str">
        <f t="shared" si="1185"/>
        <v>FMV&lt;$30K</v>
      </c>
      <c r="CW1828" s="3">
        <f t="shared" si="1186"/>
        <v>1827</v>
      </c>
      <c r="CX1828" s="3">
        <f t="shared" si="1187"/>
        <v>310.55</v>
      </c>
      <c r="CY1828" s="3" t="str">
        <f t="shared" si="1188"/>
        <v>Ok</v>
      </c>
      <c r="CZ1828">
        <v>0</v>
      </c>
      <c r="DA1828">
        <v>0</v>
      </c>
    </row>
    <row r="1829" spans="1:105" x14ac:dyDescent="0.25">
      <c r="A1829">
        <v>1828</v>
      </c>
      <c r="B1829" t="s">
        <v>3</v>
      </c>
      <c r="C1829" t="s">
        <v>1937</v>
      </c>
      <c r="D1829">
        <v>310.55</v>
      </c>
      <c r="E1829">
        <v>2017</v>
      </c>
      <c r="F1829">
        <v>310.55</v>
      </c>
      <c r="G1829">
        <v>310.55</v>
      </c>
      <c r="H1829" s="3">
        <f t="shared" si="1148"/>
        <v>0</v>
      </c>
      <c r="I1829">
        <v>96243</v>
      </c>
      <c r="J1829" t="s">
        <v>2736</v>
      </c>
      <c r="K1829" t="s">
        <v>2738</v>
      </c>
      <c r="L1829">
        <v>32034</v>
      </c>
      <c r="M1829" t="s">
        <v>4105</v>
      </c>
      <c r="N1829" t="s">
        <v>4761</v>
      </c>
      <c r="O1829">
        <v>-81.494230192484494</v>
      </c>
      <c r="P1829">
        <v>30.621382183420899</v>
      </c>
      <c r="Q1829" t="s">
        <v>6066</v>
      </c>
      <c r="R1829">
        <v>4</v>
      </c>
      <c r="S1829" t="s">
        <v>6573</v>
      </c>
      <c r="T1829">
        <v>1004</v>
      </c>
      <c r="U1829" t="s">
        <v>6609</v>
      </c>
      <c r="V1829">
        <v>2017</v>
      </c>
      <c r="W1829">
        <v>15972</v>
      </c>
      <c r="X1829">
        <v>2017</v>
      </c>
      <c r="Y1829">
        <v>18000</v>
      </c>
      <c r="Z1829">
        <v>257.56</v>
      </c>
      <c r="AA1829" s="3">
        <f t="shared" si="1149"/>
        <v>0.82936725165029779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 s="3" t="str">
        <f t="shared" si="1150"/>
        <v>No</v>
      </c>
      <c r="AQ1829" s="3" t="str">
        <f t="shared" si="1151"/>
        <v>No</v>
      </c>
      <c r="AR1829" s="3" t="str">
        <f t="shared" si="1152"/>
        <v>No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 t="s">
        <v>6634</v>
      </c>
      <c r="AZ1829">
        <v>0</v>
      </c>
      <c r="BA1829">
        <v>0</v>
      </c>
      <c r="BB1829" t="s">
        <v>6616</v>
      </c>
      <c r="BC1829">
        <v>0</v>
      </c>
      <c r="BD1829" s="4" t="str">
        <f t="shared" si="1153"/>
        <v>No</v>
      </c>
      <c r="BE1829" t="s">
        <v>6640</v>
      </c>
      <c r="BF1829" s="3" t="str">
        <f t="shared" si="1154"/>
        <v>No</v>
      </c>
      <c r="BG1829" t="s">
        <v>6645</v>
      </c>
      <c r="BH1829" s="3" t="str">
        <f t="shared" si="1155"/>
        <v>96243 TUSCANY WAY</v>
      </c>
      <c r="BI1829" s="3" t="str">
        <f t="shared" si="1156"/>
        <v>Fernandina Beach</v>
      </c>
      <c r="BJ1829" s="3" t="str">
        <f t="shared" si="1157"/>
        <v>Florida</v>
      </c>
      <c r="BK1829" s="3">
        <f t="shared" si="1158"/>
        <v>32034</v>
      </c>
      <c r="BL1829" s="3" t="str">
        <f t="shared" si="1159"/>
        <v>96243 TUSCANY WAY FERNANDINA BEACH FL 32034</v>
      </c>
      <c r="BM1829" s="3" t="str">
        <f t="shared" si="1160"/>
        <v/>
      </c>
      <c r="BN1829" s="3" t="str">
        <f t="shared" si="1161"/>
        <v>Pass</v>
      </c>
      <c r="BO1829" s="3" t="str">
        <f t="shared" si="1162"/>
        <v>No</v>
      </c>
      <c r="BP1829" s="3" t="str">
        <f t="shared" si="1163"/>
        <v>FV&lt;$10K</v>
      </c>
      <c r="BQ1829" t="s">
        <v>6650</v>
      </c>
      <c r="BR1829" s="3" t="str">
        <f t="shared" si="1164"/>
        <v>No, &lt; $20K Lien</v>
      </c>
      <c r="BS1829" s="3" t="str">
        <f t="shared" si="1165"/>
        <v>No, Lien &lt; $20K</v>
      </c>
      <c r="BT1829" t="s">
        <v>6650</v>
      </c>
      <c r="BU1829" s="3" t="str">
        <f t="shared" si="1166"/>
        <v>No</v>
      </c>
      <c r="BV1829" s="3" t="str">
        <f t="shared" si="1167"/>
        <v>No</v>
      </c>
      <c r="BW1829" s="3">
        <f t="shared" si="1168"/>
        <v>0</v>
      </c>
      <c r="BX1829" s="3" t="str">
        <f t="shared" si="1169"/>
        <v>No</v>
      </c>
      <c r="BY1829" s="3">
        <f t="shared" si="1170"/>
        <v>15972</v>
      </c>
      <c r="BZ1829">
        <v>1</v>
      </c>
      <c r="CA1829" s="3">
        <f t="shared" si="1171"/>
        <v>15972</v>
      </c>
      <c r="CC1829" s="3">
        <f t="shared" si="1172"/>
        <v>0</v>
      </c>
      <c r="CD1829" s="3">
        <f t="shared" si="1173"/>
        <v>0</v>
      </c>
      <c r="CE1829" s="3" t="str">
        <f t="shared" si="1174"/>
        <v/>
      </c>
      <c r="CF1829" s="3" t="e">
        <f>HLOOKUP(CE1829,'Valuation Data'!$D$2:$K$5,4,FALSE)</f>
        <v>#N/A</v>
      </c>
      <c r="CG1829" s="3">
        <f t="shared" si="1175"/>
        <v>15972</v>
      </c>
      <c r="CH1829" s="3" t="str">
        <f t="shared" si="1176"/>
        <v>No</v>
      </c>
      <c r="CI1829" s="3" t="str">
        <f>VLOOKUP(R1829,'Use Codes &amp; County Type'!A:D,4,FALSE)</f>
        <v>R</v>
      </c>
      <c r="CJ1829" s="3" t="str">
        <f t="shared" si="1177"/>
        <v>No</v>
      </c>
      <c r="CK1829" s="3" t="str">
        <f t="shared" si="1178"/>
        <v>No</v>
      </c>
      <c r="CL1829" s="3">
        <f t="shared" si="1179"/>
        <v>0.35</v>
      </c>
      <c r="CM1829" s="3">
        <f t="shared" si="1180"/>
        <v>5590.2</v>
      </c>
      <c r="CN1829" s="3">
        <f t="shared" si="1181"/>
        <v>1242.2</v>
      </c>
      <c r="CO1829" s="3">
        <f t="shared" si="1182"/>
        <v>4348</v>
      </c>
      <c r="CP1829" s="3">
        <f t="shared" si="1183"/>
        <v>7.7773603806661665E-2</v>
      </c>
      <c r="CR1829" s="3" t="str">
        <f t="shared" si="1184"/>
        <v>No</v>
      </c>
      <c r="CV1829" s="3" t="str">
        <f t="shared" si="1185"/>
        <v>FMV&lt;$30K</v>
      </c>
      <c r="CW1829" s="3">
        <f t="shared" si="1186"/>
        <v>1828</v>
      </c>
      <c r="CX1829" s="3">
        <f t="shared" si="1187"/>
        <v>310.55</v>
      </c>
      <c r="CY1829" s="3" t="str">
        <f t="shared" si="1188"/>
        <v>Ok</v>
      </c>
      <c r="CZ1829">
        <v>0</v>
      </c>
      <c r="DA1829">
        <v>0</v>
      </c>
    </row>
    <row r="1830" spans="1:105" x14ac:dyDescent="0.25">
      <c r="A1830">
        <v>1829</v>
      </c>
      <c r="B1830" t="s">
        <v>3</v>
      </c>
      <c r="C1830" t="s">
        <v>1938</v>
      </c>
      <c r="D1830">
        <v>310.55</v>
      </c>
      <c r="E1830">
        <v>2017</v>
      </c>
      <c r="F1830">
        <v>310.55</v>
      </c>
      <c r="G1830">
        <v>310.55</v>
      </c>
      <c r="H1830" s="3">
        <f t="shared" si="1148"/>
        <v>0</v>
      </c>
      <c r="I1830">
        <v>96244</v>
      </c>
      <c r="J1830" t="s">
        <v>2736</v>
      </c>
      <c r="K1830" t="s">
        <v>2738</v>
      </c>
      <c r="L1830">
        <v>32034</v>
      </c>
      <c r="M1830" t="s">
        <v>4106</v>
      </c>
      <c r="N1830" t="s">
        <v>4761</v>
      </c>
      <c r="O1830">
        <v>-81.494230192484494</v>
      </c>
      <c r="P1830">
        <v>30.621382183420899</v>
      </c>
      <c r="Q1830" t="s">
        <v>6066</v>
      </c>
      <c r="R1830">
        <v>4</v>
      </c>
      <c r="S1830" t="s">
        <v>6573</v>
      </c>
      <c r="T1830">
        <v>1004</v>
      </c>
      <c r="U1830" t="s">
        <v>6609</v>
      </c>
      <c r="V1830">
        <v>2017</v>
      </c>
      <c r="W1830">
        <v>15972</v>
      </c>
      <c r="X1830">
        <v>2017</v>
      </c>
      <c r="Y1830">
        <v>18000</v>
      </c>
      <c r="Z1830">
        <v>257.56</v>
      </c>
      <c r="AA1830" s="3">
        <f t="shared" si="1149"/>
        <v>0.82936725165029779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 s="3" t="str">
        <f t="shared" si="1150"/>
        <v>No</v>
      </c>
      <c r="AQ1830" s="3" t="str">
        <f t="shared" si="1151"/>
        <v>No</v>
      </c>
      <c r="AR1830" s="3" t="str">
        <f t="shared" si="1152"/>
        <v>No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 t="s">
        <v>6634</v>
      </c>
      <c r="AZ1830">
        <v>0</v>
      </c>
      <c r="BA1830">
        <v>0</v>
      </c>
      <c r="BB1830" t="s">
        <v>6616</v>
      </c>
      <c r="BC1830">
        <v>0</v>
      </c>
      <c r="BD1830" s="4" t="str">
        <f t="shared" si="1153"/>
        <v>No</v>
      </c>
      <c r="BE1830" t="s">
        <v>6640</v>
      </c>
      <c r="BF1830" s="3" t="str">
        <f t="shared" si="1154"/>
        <v>No</v>
      </c>
      <c r="BG1830" t="s">
        <v>6645</v>
      </c>
      <c r="BH1830" s="3" t="str">
        <f t="shared" si="1155"/>
        <v>96244 TUSCANY WAY</v>
      </c>
      <c r="BI1830" s="3" t="str">
        <f t="shared" si="1156"/>
        <v>Fernandina Beach</v>
      </c>
      <c r="BJ1830" s="3" t="str">
        <f t="shared" si="1157"/>
        <v>Florida</v>
      </c>
      <c r="BK1830" s="3">
        <f t="shared" si="1158"/>
        <v>32034</v>
      </c>
      <c r="BL1830" s="3" t="str">
        <f t="shared" si="1159"/>
        <v>96244 TUSCANY WAY FERNANDINA BEACH FL 32034</v>
      </c>
      <c r="BM1830" s="3" t="str">
        <f t="shared" si="1160"/>
        <v/>
      </c>
      <c r="BN1830" s="3" t="str">
        <f t="shared" si="1161"/>
        <v>Pass</v>
      </c>
      <c r="BO1830" s="3" t="str">
        <f t="shared" si="1162"/>
        <v>No</v>
      </c>
      <c r="BP1830" s="3" t="str">
        <f t="shared" si="1163"/>
        <v>FV&lt;$10K</v>
      </c>
      <c r="BQ1830" t="s">
        <v>6650</v>
      </c>
      <c r="BR1830" s="3" t="str">
        <f t="shared" si="1164"/>
        <v>No, &lt; $20K Lien</v>
      </c>
      <c r="BS1830" s="3" t="str">
        <f t="shared" si="1165"/>
        <v>No, Lien &lt; $20K</v>
      </c>
      <c r="BT1830" t="s">
        <v>6650</v>
      </c>
      <c r="BU1830" s="3" t="str">
        <f t="shared" si="1166"/>
        <v>No</v>
      </c>
      <c r="BV1830" s="3" t="str">
        <f t="shared" si="1167"/>
        <v>No</v>
      </c>
      <c r="BW1830" s="3">
        <f t="shared" si="1168"/>
        <v>0</v>
      </c>
      <c r="BX1830" s="3" t="str">
        <f t="shared" si="1169"/>
        <v>No</v>
      </c>
      <c r="BY1830" s="3">
        <f t="shared" si="1170"/>
        <v>15972</v>
      </c>
      <c r="BZ1830">
        <v>1</v>
      </c>
      <c r="CA1830" s="3">
        <f t="shared" si="1171"/>
        <v>15972</v>
      </c>
      <c r="CC1830" s="3">
        <f t="shared" si="1172"/>
        <v>0</v>
      </c>
      <c r="CD1830" s="3">
        <f t="shared" si="1173"/>
        <v>0</v>
      </c>
      <c r="CE1830" s="3" t="str">
        <f t="shared" si="1174"/>
        <v/>
      </c>
      <c r="CF1830" s="3" t="e">
        <f>HLOOKUP(CE1830,'Valuation Data'!$D$2:$K$5,4,FALSE)</f>
        <v>#N/A</v>
      </c>
      <c r="CG1830" s="3">
        <f t="shared" si="1175"/>
        <v>15972</v>
      </c>
      <c r="CH1830" s="3" t="str">
        <f t="shared" si="1176"/>
        <v>No</v>
      </c>
      <c r="CI1830" s="3" t="str">
        <f>VLOOKUP(R1830,'Use Codes &amp; County Type'!A:D,4,FALSE)</f>
        <v>R</v>
      </c>
      <c r="CJ1830" s="3" t="str">
        <f t="shared" si="1177"/>
        <v>No</v>
      </c>
      <c r="CK1830" s="3" t="str">
        <f t="shared" si="1178"/>
        <v>No</v>
      </c>
      <c r="CL1830" s="3">
        <f t="shared" si="1179"/>
        <v>0.35</v>
      </c>
      <c r="CM1830" s="3">
        <f t="shared" si="1180"/>
        <v>5590.2</v>
      </c>
      <c r="CN1830" s="3">
        <f t="shared" si="1181"/>
        <v>1242.2</v>
      </c>
      <c r="CO1830" s="3">
        <f t="shared" si="1182"/>
        <v>4348</v>
      </c>
      <c r="CP1830" s="3">
        <f t="shared" si="1183"/>
        <v>7.7773603806661665E-2</v>
      </c>
      <c r="CR1830" s="3" t="str">
        <f t="shared" si="1184"/>
        <v>No</v>
      </c>
      <c r="CV1830" s="3" t="str">
        <f t="shared" si="1185"/>
        <v>FMV&lt;$30K</v>
      </c>
      <c r="CW1830" s="3">
        <f t="shared" si="1186"/>
        <v>1829</v>
      </c>
      <c r="CX1830" s="3">
        <f t="shared" si="1187"/>
        <v>310.55</v>
      </c>
      <c r="CY1830" s="3" t="str">
        <f t="shared" si="1188"/>
        <v>Ok</v>
      </c>
      <c r="CZ1830">
        <v>0</v>
      </c>
      <c r="DA1830">
        <v>0</v>
      </c>
    </row>
    <row r="1831" spans="1:105" x14ac:dyDescent="0.25">
      <c r="A1831">
        <v>1830</v>
      </c>
      <c r="B1831" t="s">
        <v>3</v>
      </c>
      <c r="C1831" t="s">
        <v>1939</v>
      </c>
      <c r="D1831">
        <v>310.55</v>
      </c>
      <c r="E1831">
        <v>2017</v>
      </c>
      <c r="F1831">
        <v>310.55</v>
      </c>
      <c r="G1831">
        <v>310.55</v>
      </c>
      <c r="H1831" s="3">
        <f t="shared" si="1148"/>
        <v>0</v>
      </c>
      <c r="I1831">
        <v>96321</v>
      </c>
      <c r="J1831" t="s">
        <v>2736</v>
      </c>
      <c r="K1831" t="s">
        <v>2738</v>
      </c>
      <c r="L1831">
        <v>32034</v>
      </c>
      <c r="M1831" t="s">
        <v>4107</v>
      </c>
      <c r="N1831" t="s">
        <v>4761</v>
      </c>
      <c r="O1831">
        <v>-81.494230192484494</v>
      </c>
      <c r="P1831">
        <v>30.621382183420899</v>
      </c>
      <c r="Q1831" t="s">
        <v>6066</v>
      </c>
      <c r="R1831">
        <v>4</v>
      </c>
      <c r="S1831" t="s">
        <v>6573</v>
      </c>
      <c r="T1831">
        <v>1004</v>
      </c>
      <c r="U1831" t="s">
        <v>6609</v>
      </c>
      <c r="V1831">
        <v>2017</v>
      </c>
      <c r="W1831">
        <v>15972</v>
      </c>
      <c r="X1831">
        <v>2017</v>
      </c>
      <c r="Y1831">
        <v>18000</v>
      </c>
      <c r="Z1831">
        <v>257.56</v>
      </c>
      <c r="AA1831" s="3">
        <f t="shared" si="1149"/>
        <v>0.82936725165029779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 s="3" t="str">
        <f t="shared" si="1150"/>
        <v>No</v>
      </c>
      <c r="AQ1831" s="3" t="str">
        <f t="shared" si="1151"/>
        <v>No</v>
      </c>
      <c r="AR1831" s="3" t="str">
        <f t="shared" si="1152"/>
        <v>No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 t="s">
        <v>6634</v>
      </c>
      <c r="AZ1831">
        <v>0</v>
      </c>
      <c r="BA1831">
        <v>0</v>
      </c>
      <c r="BB1831" t="s">
        <v>6616</v>
      </c>
      <c r="BC1831">
        <v>0</v>
      </c>
      <c r="BD1831" s="4" t="str">
        <f t="shared" si="1153"/>
        <v>No</v>
      </c>
      <c r="BE1831" t="s">
        <v>6640</v>
      </c>
      <c r="BF1831" s="3" t="str">
        <f t="shared" si="1154"/>
        <v>No</v>
      </c>
      <c r="BG1831" t="s">
        <v>6645</v>
      </c>
      <c r="BH1831" s="3" t="str">
        <f t="shared" si="1155"/>
        <v>96321 TUSCANY WAY</v>
      </c>
      <c r="BI1831" s="3" t="str">
        <f t="shared" si="1156"/>
        <v>Fernandina Beach</v>
      </c>
      <c r="BJ1831" s="3" t="str">
        <f t="shared" si="1157"/>
        <v>Florida</v>
      </c>
      <c r="BK1831" s="3">
        <f t="shared" si="1158"/>
        <v>32034</v>
      </c>
      <c r="BL1831" s="3" t="str">
        <f t="shared" si="1159"/>
        <v>96321 TUSCANY WAY FERNANDINA BEACH FL 32034</v>
      </c>
      <c r="BM1831" s="3" t="str">
        <f t="shared" si="1160"/>
        <v/>
      </c>
      <c r="BN1831" s="3" t="str">
        <f t="shared" si="1161"/>
        <v>Pass</v>
      </c>
      <c r="BO1831" s="3" t="str">
        <f t="shared" si="1162"/>
        <v>No</v>
      </c>
      <c r="BP1831" s="3" t="str">
        <f t="shared" si="1163"/>
        <v>FV&lt;$10K</v>
      </c>
      <c r="BQ1831" t="s">
        <v>6650</v>
      </c>
      <c r="BR1831" s="3" t="str">
        <f t="shared" si="1164"/>
        <v>No, &lt; $20K Lien</v>
      </c>
      <c r="BS1831" s="3" t="str">
        <f t="shared" si="1165"/>
        <v>No, Lien &lt; $20K</v>
      </c>
      <c r="BT1831" t="s">
        <v>6650</v>
      </c>
      <c r="BU1831" s="3" t="str">
        <f t="shared" si="1166"/>
        <v>No</v>
      </c>
      <c r="BV1831" s="3" t="str">
        <f t="shared" si="1167"/>
        <v>No</v>
      </c>
      <c r="BW1831" s="3">
        <f t="shared" si="1168"/>
        <v>0</v>
      </c>
      <c r="BX1831" s="3" t="str">
        <f t="shared" si="1169"/>
        <v>No</v>
      </c>
      <c r="BY1831" s="3">
        <f t="shared" si="1170"/>
        <v>15972</v>
      </c>
      <c r="BZ1831">
        <v>1</v>
      </c>
      <c r="CA1831" s="3">
        <f t="shared" si="1171"/>
        <v>15972</v>
      </c>
      <c r="CC1831" s="3">
        <f t="shared" si="1172"/>
        <v>0</v>
      </c>
      <c r="CD1831" s="3">
        <f t="shared" si="1173"/>
        <v>0</v>
      </c>
      <c r="CE1831" s="3" t="str">
        <f t="shared" si="1174"/>
        <v/>
      </c>
      <c r="CF1831" s="3" t="e">
        <f>HLOOKUP(CE1831,'Valuation Data'!$D$2:$K$5,4,FALSE)</f>
        <v>#N/A</v>
      </c>
      <c r="CG1831" s="3">
        <f t="shared" si="1175"/>
        <v>15972</v>
      </c>
      <c r="CH1831" s="3" t="str">
        <f t="shared" si="1176"/>
        <v>No</v>
      </c>
      <c r="CI1831" s="3" t="str">
        <f>VLOOKUP(R1831,'Use Codes &amp; County Type'!A:D,4,FALSE)</f>
        <v>R</v>
      </c>
      <c r="CJ1831" s="3" t="str">
        <f t="shared" si="1177"/>
        <v>No</v>
      </c>
      <c r="CK1831" s="3" t="str">
        <f t="shared" si="1178"/>
        <v>No</v>
      </c>
      <c r="CL1831" s="3">
        <f t="shared" si="1179"/>
        <v>0.35</v>
      </c>
      <c r="CM1831" s="3">
        <f t="shared" si="1180"/>
        <v>5590.2</v>
      </c>
      <c r="CN1831" s="3">
        <f t="shared" si="1181"/>
        <v>1242.2</v>
      </c>
      <c r="CO1831" s="3">
        <f t="shared" si="1182"/>
        <v>4348</v>
      </c>
      <c r="CP1831" s="3">
        <f t="shared" si="1183"/>
        <v>7.7773603806661665E-2</v>
      </c>
      <c r="CR1831" s="3" t="str">
        <f t="shared" si="1184"/>
        <v>No</v>
      </c>
      <c r="CV1831" s="3" t="str">
        <f t="shared" si="1185"/>
        <v>FMV&lt;$30K</v>
      </c>
      <c r="CW1831" s="3">
        <f t="shared" si="1186"/>
        <v>1830</v>
      </c>
      <c r="CX1831" s="3">
        <f t="shared" si="1187"/>
        <v>310.55</v>
      </c>
      <c r="CY1831" s="3" t="str">
        <f t="shared" si="1188"/>
        <v>Ok</v>
      </c>
      <c r="CZ1831">
        <v>0</v>
      </c>
      <c r="DA1831">
        <v>0</v>
      </c>
    </row>
    <row r="1832" spans="1:105" x14ac:dyDescent="0.25">
      <c r="A1832">
        <v>1831</v>
      </c>
      <c r="B1832" t="s">
        <v>3</v>
      </c>
      <c r="C1832" t="s">
        <v>1940</v>
      </c>
      <c r="D1832">
        <v>310.55</v>
      </c>
      <c r="E1832">
        <v>2017</v>
      </c>
      <c r="F1832">
        <v>310.55</v>
      </c>
      <c r="G1832">
        <v>310.55</v>
      </c>
      <c r="H1832" s="3">
        <f t="shared" si="1148"/>
        <v>0</v>
      </c>
      <c r="I1832">
        <v>96322</v>
      </c>
      <c r="J1832" t="s">
        <v>2736</v>
      </c>
      <c r="K1832" t="s">
        <v>2738</v>
      </c>
      <c r="L1832">
        <v>32034</v>
      </c>
      <c r="M1832" t="s">
        <v>4108</v>
      </c>
      <c r="N1832" t="s">
        <v>4761</v>
      </c>
      <c r="O1832">
        <v>-81.494230192484494</v>
      </c>
      <c r="P1832">
        <v>30.621382183420899</v>
      </c>
      <c r="Q1832" t="s">
        <v>6066</v>
      </c>
      <c r="R1832">
        <v>4</v>
      </c>
      <c r="S1832" t="s">
        <v>6573</v>
      </c>
      <c r="T1832">
        <v>1004</v>
      </c>
      <c r="U1832" t="s">
        <v>6609</v>
      </c>
      <c r="V1832">
        <v>2017</v>
      </c>
      <c r="W1832">
        <v>15972</v>
      </c>
      <c r="X1832">
        <v>2017</v>
      </c>
      <c r="Y1832">
        <v>18000</v>
      </c>
      <c r="Z1832">
        <v>257.56</v>
      </c>
      <c r="AA1832" s="3">
        <f t="shared" si="1149"/>
        <v>0.82936725165029779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 s="3" t="str">
        <f t="shared" si="1150"/>
        <v>No</v>
      </c>
      <c r="AQ1832" s="3" t="str">
        <f t="shared" si="1151"/>
        <v>No</v>
      </c>
      <c r="AR1832" s="3" t="str">
        <f t="shared" si="1152"/>
        <v>No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 t="s">
        <v>6634</v>
      </c>
      <c r="AZ1832">
        <v>0</v>
      </c>
      <c r="BA1832">
        <v>0</v>
      </c>
      <c r="BB1832" t="s">
        <v>6616</v>
      </c>
      <c r="BC1832">
        <v>0</v>
      </c>
      <c r="BD1832" s="4" t="str">
        <f t="shared" si="1153"/>
        <v>No</v>
      </c>
      <c r="BE1832" t="s">
        <v>6640</v>
      </c>
      <c r="BF1832" s="3" t="str">
        <f t="shared" si="1154"/>
        <v>No</v>
      </c>
      <c r="BG1832" t="s">
        <v>6645</v>
      </c>
      <c r="BH1832" s="3" t="str">
        <f t="shared" si="1155"/>
        <v>96322 TUSCANY WAY</v>
      </c>
      <c r="BI1832" s="3" t="str">
        <f t="shared" si="1156"/>
        <v>Fernandina Beach</v>
      </c>
      <c r="BJ1832" s="3" t="str">
        <f t="shared" si="1157"/>
        <v>Florida</v>
      </c>
      <c r="BK1832" s="3">
        <f t="shared" si="1158"/>
        <v>32034</v>
      </c>
      <c r="BL1832" s="3" t="str">
        <f t="shared" si="1159"/>
        <v>96322 TUSCANY WAY FERNANDINA BEACH FL 32034</v>
      </c>
      <c r="BM1832" s="3" t="str">
        <f t="shared" si="1160"/>
        <v/>
      </c>
      <c r="BN1832" s="3" t="str">
        <f t="shared" si="1161"/>
        <v>Pass</v>
      </c>
      <c r="BO1832" s="3" t="str">
        <f t="shared" si="1162"/>
        <v>No</v>
      </c>
      <c r="BP1832" s="3" t="str">
        <f t="shared" si="1163"/>
        <v>FV&lt;$10K</v>
      </c>
      <c r="BQ1832" t="s">
        <v>6650</v>
      </c>
      <c r="BR1832" s="3" t="str">
        <f t="shared" si="1164"/>
        <v>No, &lt; $20K Lien</v>
      </c>
      <c r="BS1832" s="3" t="str">
        <f t="shared" si="1165"/>
        <v>No, Lien &lt; $20K</v>
      </c>
      <c r="BT1832" t="s">
        <v>6650</v>
      </c>
      <c r="BU1832" s="3" t="str">
        <f t="shared" si="1166"/>
        <v>No</v>
      </c>
      <c r="BV1832" s="3" t="str">
        <f t="shared" si="1167"/>
        <v>No</v>
      </c>
      <c r="BW1832" s="3">
        <f t="shared" si="1168"/>
        <v>0</v>
      </c>
      <c r="BX1832" s="3" t="str">
        <f t="shared" si="1169"/>
        <v>No</v>
      </c>
      <c r="BY1832" s="3">
        <f t="shared" si="1170"/>
        <v>15972</v>
      </c>
      <c r="BZ1832">
        <v>1</v>
      </c>
      <c r="CA1832" s="3">
        <f t="shared" si="1171"/>
        <v>15972</v>
      </c>
      <c r="CC1832" s="3">
        <f t="shared" si="1172"/>
        <v>0</v>
      </c>
      <c r="CD1832" s="3">
        <f t="shared" si="1173"/>
        <v>0</v>
      </c>
      <c r="CE1832" s="3" t="str">
        <f t="shared" si="1174"/>
        <v/>
      </c>
      <c r="CF1832" s="3" t="e">
        <f>HLOOKUP(CE1832,'Valuation Data'!$D$2:$K$5,4,FALSE)</f>
        <v>#N/A</v>
      </c>
      <c r="CG1832" s="3">
        <f t="shared" si="1175"/>
        <v>15972</v>
      </c>
      <c r="CH1832" s="3" t="str">
        <f t="shared" si="1176"/>
        <v>No</v>
      </c>
      <c r="CI1832" s="3" t="str">
        <f>VLOOKUP(R1832,'Use Codes &amp; County Type'!A:D,4,FALSE)</f>
        <v>R</v>
      </c>
      <c r="CJ1832" s="3" t="str">
        <f t="shared" si="1177"/>
        <v>No</v>
      </c>
      <c r="CK1832" s="3" t="str">
        <f t="shared" si="1178"/>
        <v>No</v>
      </c>
      <c r="CL1832" s="3">
        <f t="shared" si="1179"/>
        <v>0.35</v>
      </c>
      <c r="CM1832" s="3">
        <f t="shared" si="1180"/>
        <v>5590.2</v>
      </c>
      <c r="CN1832" s="3">
        <f t="shared" si="1181"/>
        <v>1242.2</v>
      </c>
      <c r="CO1832" s="3">
        <f t="shared" si="1182"/>
        <v>4348</v>
      </c>
      <c r="CP1832" s="3">
        <f t="shared" si="1183"/>
        <v>7.7773603806661665E-2</v>
      </c>
      <c r="CR1832" s="3" t="str">
        <f t="shared" si="1184"/>
        <v>No</v>
      </c>
      <c r="CV1832" s="3" t="str">
        <f t="shared" si="1185"/>
        <v>FMV&lt;$30K</v>
      </c>
      <c r="CW1832" s="3">
        <f t="shared" si="1186"/>
        <v>1831</v>
      </c>
      <c r="CX1832" s="3">
        <f t="shared" si="1187"/>
        <v>310.55</v>
      </c>
      <c r="CY1832" s="3" t="str">
        <f t="shared" si="1188"/>
        <v>Ok</v>
      </c>
      <c r="CZ1832">
        <v>0</v>
      </c>
      <c r="DA1832">
        <v>0</v>
      </c>
    </row>
    <row r="1833" spans="1:105" x14ac:dyDescent="0.25">
      <c r="A1833">
        <v>1832</v>
      </c>
      <c r="B1833" t="s">
        <v>3</v>
      </c>
      <c r="C1833" t="s">
        <v>1941</v>
      </c>
      <c r="D1833">
        <v>310.55</v>
      </c>
      <c r="E1833">
        <v>2017</v>
      </c>
      <c r="F1833">
        <v>310.55</v>
      </c>
      <c r="G1833">
        <v>310.55</v>
      </c>
      <c r="H1833" s="3">
        <f t="shared" si="1148"/>
        <v>0</v>
      </c>
      <c r="I1833">
        <v>96323</v>
      </c>
      <c r="J1833" t="s">
        <v>2736</v>
      </c>
      <c r="K1833" t="s">
        <v>2738</v>
      </c>
      <c r="L1833">
        <v>32034</v>
      </c>
      <c r="M1833" t="s">
        <v>4109</v>
      </c>
      <c r="N1833" t="s">
        <v>4761</v>
      </c>
      <c r="O1833">
        <v>-81.494230192484494</v>
      </c>
      <c r="P1833">
        <v>30.621382183420899</v>
      </c>
      <c r="Q1833" t="s">
        <v>6066</v>
      </c>
      <c r="R1833">
        <v>4</v>
      </c>
      <c r="S1833" t="s">
        <v>6573</v>
      </c>
      <c r="T1833">
        <v>1004</v>
      </c>
      <c r="U1833" t="s">
        <v>6609</v>
      </c>
      <c r="V1833">
        <v>2017</v>
      </c>
      <c r="W1833">
        <v>15972</v>
      </c>
      <c r="X1833">
        <v>2017</v>
      </c>
      <c r="Y1833">
        <v>18000</v>
      </c>
      <c r="Z1833">
        <v>257.56</v>
      </c>
      <c r="AA1833" s="3">
        <f t="shared" si="1149"/>
        <v>0.82936725165029779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 s="3" t="str">
        <f t="shared" si="1150"/>
        <v>No</v>
      </c>
      <c r="AQ1833" s="3" t="str">
        <f t="shared" si="1151"/>
        <v>No</v>
      </c>
      <c r="AR1833" s="3" t="str">
        <f t="shared" si="1152"/>
        <v>No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 t="s">
        <v>6634</v>
      </c>
      <c r="AZ1833">
        <v>0</v>
      </c>
      <c r="BA1833">
        <v>0</v>
      </c>
      <c r="BB1833" t="s">
        <v>6616</v>
      </c>
      <c r="BC1833">
        <v>0</v>
      </c>
      <c r="BD1833" s="4" t="str">
        <f t="shared" si="1153"/>
        <v>No</v>
      </c>
      <c r="BE1833" t="s">
        <v>6640</v>
      </c>
      <c r="BF1833" s="3" t="str">
        <f t="shared" si="1154"/>
        <v>No</v>
      </c>
      <c r="BG1833" t="s">
        <v>6645</v>
      </c>
      <c r="BH1833" s="3" t="str">
        <f t="shared" si="1155"/>
        <v>96323 TUSCANY WAY</v>
      </c>
      <c r="BI1833" s="3" t="str">
        <f t="shared" si="1156"/>
        <v>Fernandina Beach</v>
      </c>
      <c r="BJ1833" s="3" t="str">
        <f t="shared" si="1157"/>
        <v>Florida</v>
      </c>
      <c r="BK1833" s="3">
        <f t="shared" si="1158"/>
        <v>32034</v>
      </c>
      <c r="BL1833" s="3" t="str">
        <f t="shared" si="1159"/>
        <v>96323 TUSCANY WAY FERNANDINA BEACH FL 32034</v>
      </c>
      <c r="BM1833" s="3" t="str">
        <f t="shared" si="1160"/>
        <v/>
      </c>
      <c r="BN1833" s="3" t="str">
        <f t="shared" si="1161"/>
        <v>Pass</v>
      </c>
      <c r="BO1833" s="3" t="str">
        <f t="shared" si="1162"/>
        <v>No</v>
      </c>
      <c r="BP1833" s="3" t="str">
        <f t="shared" si="1163"/>
        <v>FV&lt;$10K</v>
      </c>
      <c r="BQ1833" t="s">
        <v>6650</v>
      </c>
      <c r="BR1833" s="3" t="str">
        <f t="shared" si="1164"/>
        <v>No, &lt; $20K Lien</v>
      </c>
      <c r="BS1833" s="3" t="str">
        <f t="shared" si="1165"/>
        <v>No, Lien &lt; $20K</v>
      </c>
      <c r="BT1833" t="s">
        <v>6650</v>
      </c>
      <c r="BU1833" s="3" t="str">
        <f t="shared" si="1166"/>
        <v>No</v>
      </c>
      <c r="BV1833" s="3" t="str">
        <f t="shared" si="1167"/>
        <v>No</v>
      </c>
      <c r="BW1833" s="3">
        <f t="shared" si="1168"/>
        <v>0</v>
      </c>
      <c r="BX1833" s="3" t="str">
        <f t="shared" si="1169"/>
        <v>No</v>
      </c>
      <c r="BY1833" s="3">
        <f t="shared" si="1170"/>
        <v>15972</v>
      </c>
      <c r="BZ1833">
        <v>1</v>
      </c>
      <c r="CA1833" s="3">
        <f t="shared" si="1171"/>
        <v>15972</v>
      </c>
      <c r="CC1833" s="3">
        <f t="shared" si="1172"/>
        <v>0</v>
      </c>
      <c r="CD1833" s="3">
        <f t="shared" si="1173"/>
        <v>0</v>
      </c>
      <c r="CE1833" s="3" t="str">
        <f t="shared" si="1174"/>
        <v/>
      </c>
      <c r="CF1833" s="3" t="e">
        <f>HLOOKUP(CE1833,'Valuation Data'!$D$2:$K$5,4,FALSE)</f>
        <v>#N/A</v>
      </c>
      <c r="CG1833" s="3">
        <f t="shared" si="1175"/>
        <v>15972</v>
      </c>
      <c r="CH1833" s="3" t="str">
        <f t="shared" si="1176"/>
        <v>No</v>
      </c>
      <c r="CI1833" s="3" t="str">
        <f>VLOOKUP(R1833,'Use Codes &amp; County Type'!A:D,4,FALSE)</f>
        <v>R</v>
      </c>
      <c r="CJ1833" s="3" t="str">
        <f t="shared" si="1177"/>
        <v>No</v>
      </c>
      <c r="CK1833" s="3" t="str">
        <f t="shared" si="1178"/>
        <v>No</v>
      </c>
      <c r="CL1833" s="3">
        <f t="shared" si="1179"/>
        <v>0.35</v>
      </c>
      <c r="CM1833" s="3">
        <f t="shared" si="1180"/>
        <v>5590.2</v>
      </c>
      <c r="CN1833" s="3">
        <f t="shared" si="1181"/>
        <v>1242.2</v>
      </c>
      <c r="CO1833" s="3">
        <f t="shared" si="1182"/>
        <v>4348</v>
      </c>
      <c r="CP1833" s="3">
        <f t="shared" si="1183"/>
        <v>7.7773603806661665E-2</v>
      </c>
      <c r="CR1833" s="3" t="str">
        <f t="shared" si="1184"/>
        <v>No</v>
      </c>
      <c r="CV1833" s="3" t="str">
        <f t="shared" si="1185"/>
        <v>FMV&lt;$30K</v>
      </c>
      <c r="CW1833" s="3">
        <f t="shared" si="1186"/>
        <v>1832</v>
      </c>
      <c r="CX1833" s="3">
        <f t="shared" si="1187"/>
        <v>310.55</v>
      </c>
      <c r="CY1833" s="3" t="str">
        <f t="shared" si="1188"/>
        <v>Ok</v>
      </c>
      <c r="CZ1833">
        <v>0</v>
      </c>
      <c r="DA1833">
        <v>0</v>
      </c>
    </row>
    <row r="1834" spans="1:105" x14ac:dyDescent="0.25">
      <c r="A1834">
        <v>1833</v>
      </c>
      <c r="B1834" t="s">
        <v>3</v>
      </c>
      <c r="C1834" t="s">
        <v>1942</v>
      </c>
      <c r="D1834">
        <v>310.55</v>
      </c>
      <c r="E1834">
        <v>2017</v>
      </c>
      <c r="F1834">
        <v>310.55</v>
      </c>
      <c r="G1834">
        <v>310.55</v>
      </c>
      <c r="H1834" s="3">
        <f t="shared" si="1148"/>
        <v>0</v>
      </c>
      <c r="I1834">
        <v>96324</v>
      </c>
      <c r="J1834" t="s">
        <v>2736</v>
      </c>
      <c r="K1834" t="s">
        <v>2738</v>
      </c>
      <c r="L1834">
        <v>32034</v>
      </c>
      <c r="M1834" t="s">
        <v>4110</v>
      </c>
      <c r="N1834" t="s">
        <v>4761</v>
      </c>
      <c r="O1834">
        <v>-81.494230192484494</v>
      </c>
      <c r="P1834">
        <v>30.621382183420899</v>
      </c>
      <c r="Q1834" t="s">
        <v>6066</v>
      </c>
      <c r="R1834">
        <v>4</v>
      </c>
      <c r="S1834" t="s">
        <v>6573</v>
      </c>
      <c r="T1834">
        <v>1004</v>
      </c>
      <c r="U1834" t="s">
        <v>6609</v>
      </c>
      <c r="V1834">
        <v>2017</v>
      </c>
      <c r="W1834">
        <v>15972</v>
      </c>
      <c r="X1834">
        <v>2017</v>
      </c>
      <c r="Y1834">
        <v>18000</v>
      </c>
      <c r="Z1834">
        <v>257.56</v>
      </c>
      <c r="AA1834" s="3">
        <f t="shared" si="1149"/>
        <v>0.82936725165029779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 s="3" t="str">
        <f t="shared" si="1150"/>
        <v>No</v>
      </c>
      <c r="AQ1834" s="3" t="str">
        <f t="shared" si="1151"/>
        <v>No</v>
      </c>
      <c r="AR1834" s="3" t="str">
        <f t="shared" si="1152"/>
        <v>No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 t="s">
        <v>6634</v>
      </c>
      <c r="AZ1834">
        <v>0</v>
      </c>
      <c r="BA1834">
        <v>0</v>
      </c>
      <c r="BB1834" t="s">
        <v>6616</v>
      </c>
      <c r="BC1834">
        <v>0</v>
      </c>
      <c r="BD1834" s="4" t="str">
        <f t="shared" si="1153"/>
        <v>No</v>
      </c>
      <c r="BE1834" t="s">
        <v>6640</v>
      </c>
      <c r="BF1834" s="3" t="str">
        <f t="shared" si="1154"/>
        <v>No</v>
      </c>
      <c r="BG1834" t="s">
        <v>6645</v>
      </c>
      <c r="BH1834" s="3" t="str">
        <f t="shared" si="1155"/>
        <v>96324 TUSCANY WAY</v>
      </c>
      <c r="BI1834" s="3" t="str">
        <f t="shared" si="1156"/>
        <v>Fernandina Beach</v>
      </c>
      <c r="BJ1834" s="3" t="str">
        <f t="shared" si="1157"/>
        <v>Florida</v>
      </c>
      <c r="BK1834" s="3">
        <f t="shared" si="1158"/>
        <v>32034</v>
      </c>
      <c r="BL1834" s="3" t="str">
        <f t="shared" si="1159"/>
        <v>96324 TUSCANY WAY FERNANDINA BEACH FL 32034</v>
      </c>
      <c r="BM1834" s="3" t="str">
        <f t="shared" si="1160"/>
        <v/>
      </c>
      <c r="BN1834" s="3" t="str">
        <f t="shared" si="1161"/>
        <v>Pass</v>
      </c>
      <c r="BO1834" s="3" t="str">
        <f t="shared" si="1162"/>
        <v>No</v>
      </c>
      <c r="BP1834" s="3" t="str">
        <f t="shared" si="1163"/>
        <v>FV&lt;$10K</v>
      </c>
      <c r="BQ1834" t="s">
        <v>6650</v>
      </c>
      <c r="BR1834" s="3" t="str">
        <f t="shared" si="1164"/>
        <v>No, &lt; $20K Lien</v>
      </c>
      <c r="BS1834" s="3" t="str">
        <f t="shared" si="1165"/>
        <v>No, Lien &lt; $20K</v>
      </c>
      <c r="BT1834" t="s">
        <v>6650</v>
      </c>
      <c r="BU1834" s="3" t="str">
        <f t="shared" si="1166"/>
        <v>No</v>
      </c>
      <c r="BV1834" s="3" t="str">
        <f t="shared" si="1167"/>
        <v>No</v>
      </c>
      <c r="BW1834" s="3">
        <f t="shared" si="1168"/>
        <v>0</v>
      </c>
      <c r="BX1834" s="3" t="str">
        <f t="shared" si="1169"/>
        <v>No</v>
      </c>
      <c r="BY1834" s="3">
        <f t="shared" si="1170"/>
        <v>15972</v>
      </c>
      <c r="BZ1834">
        <v>1</v>
      </c>
      <c r="CA1834" s="3">
        <f t="shared" si="1171"/>
        <v>15972</v>
      </c>
      <c r="CC1834" s="3">
        <f t="shared" si="1172"/>
        <v>0</v>
      </c>
      <c r="CD1834" s="3">
        <f t="shared" si="1173"/>
        <v>0</v>
      </c>
      <c r="CE1834" s="3" t="str">
        <f t="shared" si="1174"/>
        <v/>
      </c>
      <c r="CF1834" s="3" t="e">
        <f>HLOOKUP(CE1834,'Valuation Data'!$D$2:$K$5,4,FALSE)</f>
        <v>#N/A</v>
      </c>
      <c r="CG1834" s="3">
        <f t="shared" si="1175"/>
        <v>15972</v>
      </c>
      <c r="CH1834" s="3" t="str">
        <f t="shared" si="1176"/>
        <v>No</v>
      </c>
      <c r="CI1834" s="3" t="str">
        <f>VLOOKUP(R1834,'Use Codes &amp; County Type'!A:D,4,FALSE)</f>
        <v>R</v>
      </c>
      <c r="CJ1834" s="3" t="str">
        <f t="shared" si="1177"/>
        <v>No</v>
      </c>
      <c r="CK1834" s="3" t="str">
        <f t="shared" si="1178"/>
        <v>No</v>
      </c>
      <c r="CL1834" s="3">
        <f t="shared" si="1179"/>
        <v>0.35</v>
      </c>
      <c r="CM1834" s="3">
        <f t="shared" si="1180"/>
        <v>5590.2</v>
      </c>
      <c r="CN1834" s="3">
        <f t="shared" si="1181"/>
        <v>1242.2</v>
      </c>
      <c r="CO1834" s="3">
        <f t="shared" si="1182"/>
        <v>4348</v>
      </c>
      <c r="CP1834" s="3">
        <f t="shared" si="1183"/>
        <v>7.7773603806661665E-2</v>
      </c>
      <c r="CR1834" s="3" t="str">
        <f t="shared" si="1184"/>
        <v>No</v>
      </c>
      <c r="CV1834" s="3" t="str">
        <f t="shared" si="1185"/>
        <v>FMV&lt;$30K</v>
      </c>
      <c r="CW1834" s="3">
        <f t="shared" si="1186"/>
        <v>1833</v>
      </c>
      <c r="CX1834" s="3">
        <f t="shared" si="1187"/>
        <v>310.55</v>
      </c>
      <c r="CY1834" s="3" t="str">
        <f t="shared" si="1188"/>
        <v>Ok</v>
      </c>
      <c r="CZ1834">
        <v>0</v>
      </c>
      <c r="DA1834">
        <v>0</v>
      </c>
    </row>
    <row r="1835" spans="1:105" x14ac:dyDescent="0.25">
      <c r="A1835">
        <v>1834</v>
      </c>
      <c r="B1835" t="s">
        <v>3</v>
      </c>
      <c r="C1835" t="s">
        <v>1943</v>
      </c>
      <c r="D1835">
        <v>310.55</v>
      </c>
      <c r="E1835">
        <v>2017</v>
      </c>
      <c r="F1835">
        <v>310.55</v>
      </c>
      <c r="G1835">
        <v>310.55</v>
      </c>
      <c r="H1835" s="3">
        <f t="shared" si="1148"/>
        <v>0</v>
      </c>
      <c r="I1835">
        <v>96331</v>
      </c>
      <c r="J1835" t="s">
        <v>2736</v>
      </c>
      <c r="K1835" t="s">
        <v>2738</v>
      </c>
      <c r="L1835">
        <v>32034</v>
      </c>
      <c r="M1835" t="s">
        <v>4111</v>
      </c>
      <c r="N1835" t="s">
        <v>4761</v>
      </c>
      <c r="O1835">
        <v>-81.494230192484494</v>
      </c>
      <c r="P1835">
        <v>30.621382183420899</v>
      </c>
      <c r="Q1835" t="s">
        <v>6066</v>
      </c>
      <c r="R1835">
        <v>4</v>
      </c>
      <c r="S1835" t="s">
        <v>6573</v>
      </c>
      <c r="T1835">
        <v>1004</v>
      </c>
      <c r="U1835" t="s">
        <v>6609</v>
      </c>
      <c r="V1835">
        <v>2017</v>
      </c>
      <c r="W1835">
        <v>15972</v>
      </c>
      <c r="X1835">
        <v>2017</v>
      </c>
      <c r="Y1835">
        <v>18000</v>
      </c>
      <c r="Z1835">
        <v>257.56</v>
      </c>
      <c r="AA1835" s="3">
        <f t="shared" si="1149"/>
        <v>0.82936725165029779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 s="3" t="str">
        <f t="shared" si="1150"/>
        <v>No</v>
      </c>
      <c r="AQ1835" s="3" t="str">
        <f t="shared" si="1151"/>
        <v>No</v>
      </c>
      <c r="AR1835" s="3" t="str">
        <f t="shared" si="1152"/>
        <v>No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 t="s">
        <v>6634</v>
      </c>
      <c r="AZ1835">
        <v>0</v>
      </c>
      <c r="BA1835">
        <v>0</v>
      </c>
      <c r="BB1835" t="s">
        <v>6616</v>
      </c>
      <c r="BC1835">
        <v>0</v>
      </c>
      <c r="BD1835" s="4" t="str">
        <f t="shared" si="1153"/>
        <v>No</v>
      </c>
      <c r="BE1835" t="s">
        <v>6640</v>
      </c>
      <c r="BF1835" s="3" t="str">
        <f t="shared" si="1154"/>
        <v>No</v>
      </c>
      <c r="BG1835" t="s">
        <v>6645</v>
      </c>
      <c r="BH1835" s="3" t="str">
        <f t="shared" si="1155"/>
        <v>96331 TUSCANY WAY</v>
      </c>
      <c r="BI1835" s="3" t="str">
        <f t="shared" si="1156"/>
        <v>Fernandina Beach</v>
      </c>
      <c r="BJ1835" s="3" t="str">
        <f t="shared" si="1157"/>
        <v>Florida</v>
      </c>
      <c r="BK1835" s="3">
        <f t="shared" si="1158"/>
        <v>32034</v>
      </c>
      <c r="BL1835" s="3" t="str">
        <f t="shared" si="1159"/>
        <v>96331 TUSCANY WAY FERNANDINA BEACH FL 32034</v>
      </c>
      <c r="BM1835" s="3" t="str">
        <f t="shared" si="1160"/>
        <v/>
      </c>
      <c r="BN1835" s="3" t="str">
        <f t="shared" si="1161"/>
        <v>Pass</v>
      </c>
      <c r="BO1835" s="3" t="str">
        <f t="shared" si="1162"/>
        <v>No</v>
      </c>
      <c r="BP1835" s="3" t="str">
        <f t="shared" si="1163"/>
        <v>FV&lt;$10K</v>
      </c>
      <c r="BQ1835" t="s">
        <v>6650</v>
      </c>
      <c r="BR1835" s="3" t="str">
        <f t="shared" si="1164"/>
        <v>No, &lt; $20K Lien</v>
      </c>
      <c r="BS1835" s="3" t="str">
        <f t="shared" si="1165"/>
        <v>No, Lien &lt; $20K</v>
      </c>
      <c r="BT1835" t="s">
        <v>6650</v>
      </c>
      <c r="BU1835" s="3" t="str">
        <f t="shared" si="1166"/>
        <v>No</v>
      </c>
      <c r="BV1835" s="3" t="str">
        <f t="shared" si="1167"/>
        <v>No</v>
      </c>
      <c r="BW1835" s="3">
        <f t="shared" si="1168"/>
        <v>0</v>
      </c>
      <c r="BX1835" s="3" t="str">
        <f t="shared" si="1169"/>
        <v>No</v>
      </c>
      <c r="BY1835" s="3">
        <f t="shared" si="1170"/>
        <v>15972</v>
      </c>
      <c r="BZ1835">
        <v>1</v>
      </c>
      <c r="CA1835" s="3">
        <f t="shared" si="1171"/>
        <v>15972</v>
      </c>
      <c r="CC1835" s="3">
        <f t="shared" si="1172"/>
        <v>0</v>
      </c>
      <c r="CD1835" s="3">
        <f t="shared" si="1173"/>
        <v>0</v>
      </c>
      <c r="CE1835" s="3" t="str">
        <f t="shared" si="1174"/>
        <v/>
      </c>
      <c r="CF1835" s="3" t="e">
        <f>HLOOKUP(CE1835,'Valuation Data'!$D$2:$K$5,4,FALSE)</f>
        <v>#N/A</v>
      </c>
      <c r="CG1835" s="3">
        <f t="shared" si="1175"/>
        <v>15972</v>
      </c>
      <c r="CH1835" s="3" t="str">
        <f t="shared" si="1176"/>
        <v>No</v>
      </c>
      <c r="CI1835" s="3" t="str">
        <f>VLOOKUP(R1835,'Use Codes &amp; County Type'!A:D,4,FALSE)</f>
        <v>R</v>
      </c>
      <c r="CJ1835" s="3" t="str">
        <f t="shared" si="1177"/>
        <v>No</v>
      </c>
      <c r="CK1835" s="3" t="str">
        <f t="shared" si="1178"/>
        <v>No</v>
      </c>
      <c r="CL1835" s="3">
        <f t="shared" si="1179"/>
        <v>0.35</v>
      </c>
      <c r="CM1835" s="3">
        <f t="shared" si="1180"/>
        <v>5590.2</v>
      </c>
      <c r="CN1835" s="3">
        <f t="shared" si="1181"/>
        <v>1242.2</v>
      </c>
      <c r="CO1835" s="3">
        <f t="shared" si="1182"/>
        <v>4348</v>
      </c>
      <c r="CP1835" s="3">
        <f t="shared" si="1183"/>
        <v>7.7773603806661665E-2</v>
      </c>
      <c r="CR1835" s="3" t="str">
        <f t="shared" si="1184"/>
        <v>No</v>
      </c>
      <c r="CV1835" s="3" t="str">
        <f t="shared" si="1185"/>
        <v>FMV&lt;$30K</v>
      </c>
      <c r="CW1835" s="3">
        <f t="shared" si="1186"/>
        <v>1834</v>
      </c>
      <c r="CX1835" s="3">
        <f t="shared" si="1187"/>
        <v>310.55</v>
      </c>
      <c r="CY1835" s="3" t="str">
        <f t="shared" si="1188"/>
        <v>Ok</v>
      </c>
      <c r="CZ1835">
        <v>0</v>
      </c>
      <c r="DA1835">
        <v>0</v>
      </c>
    </row>
    <row r="1836" spans="1:105" x14ac:dyDescent="0.25">
      <c r="A1836">
        <v>1835</v>
      </c>
      <c r="B1836" t="s">
        <v>3</v>
      </c>
      <c r="C1836" t="s">
        <v>1944</v>
      </c>
      <c r="D1836">
        <v>310.55</v>
      </c>
      <c r="E1836">
        <v>2017</v>
      </c>
      <c r="F1836">
        <v>310.55</v>
      </c>
      <c r="G1836">
        <v>310.55</v>
      </c>
      <c r="H1836" s="3">
        <f t="shared" si="1148"/>
        <v>0</v>
      </c>
      <c r="I1836">
        <v>96332</v>
      </c>
      <c r="J1836" t="s">
        <v>2736</v>
      </c>
      <c r="K1836" t="s">
        <v>2738</v>
      </c>
      <c r="L1836">
        <v>32034</v>
      </c>
      <c r="M1836" t="s">
        <v>4112</v>
      </c>
      <c r="N1836" t="s">
        <v>4761</v>
      </c>
      <c r="O1836">
        <v>-81.494230192484494</v>
      </c>
      <c r="P1836">
        <v>30.621382183420899</v>
      </c>
      <c r="Q1836" t="s">
        <v>6066</v>
      </c>
      <c r="R1836">
        <v>4</v>
      </c>
      <c r="S1836" t="s">
        <v>6573</v>
      </c>
      <c r="T1836">
        <v>1004</v>
      </c>
      <c r="U1836" t="s">
        <v>6609</v>
      </c>
      <c r="V1836">
        <v>2017</v>
      </c>
      <c r="W1836">
        <v>15972</v>
      </c>
      <c r="X1836">
        <v>2017</v>
      </c>
      <c r="Y1836">
        <v>18000</v>
      </c>
      <c r="Z1836">
        <v>257.56</v>
      </c>
      <c r="AA1836" s="3">
        <f t="shared" si="1149"/>
        <v>0.82936725165029779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 s="3" t="str">
        <f t="shared" si="1150"/>
        <v>No</v>
      </c>
      <c r="AQ1836" s="3" t="str">
        <f t="shared" si="1151"/>
        <v>No</v>
      </c>
      <c r="AR1836" s="3" t="str">
        <f t="shared" si="1152"/>
        <v>No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 t="s">
        <v>6634</v>
      </c>
      <c r="AZ1836">
        <v>0</v>
      </c>
      <c r="BA1836">
        <v>0</v>
      </c>
      <c r="BB1836" t="s">
        <v>6616</v>
      </c>
      <c r="BC1836">
        <v>0</v>
      </c>
      <c r="BD1836" s="4" t="str">
        <f t="shared" si="1153"/>
        <v>No</v>
      </c>
      <c r="BE1836" t="s">
        <v>6640</v>
      </c>
      <c r="BF1836" s="3" t="str">
        <f t="shared" si="1154"/>
        <v>No</v>
      </c>
      <c r="BG1836" t="s">
        <v>6645</v>
      </c>
      <c r="BH1836" s="3" t="str">
        <f t="shared" si="1155"/>
        <v>96332 TUSCANY WAY</v>
      </c>
      <c r="BI1836" s="3" t="str">
        <f t="shared" si="1156"/>
        <v>Fernandina Beach</v>
      </c>
      <c r="BJ1836" s="3" t="str">
        <f t="shared" si="1157"/>
        <v>Florida</v>
      </c>
      <c r="BK1836" s="3">
        <f t="shared" si="1158"/>
        <v>32034</v>
      </c>
      <c r="BL1836" s="3" t="str">
        <f t="shared" si="1159"/>
        <v>96332 TUSCANY WAY FERNANDINA BEACH FL 32034</v>
      </c>
      <c r="BM1836" s="3" t="str">
        <f t="shared" si="1160"/>
        <v/>
      </c>
      <c r="BN1836" s="3" t="str">
        <f t="shared" si="1161"/>
        <v>Pass</v>
      </c>
      <c r="BO1836" s="3" t="str">
        <f t="shared" si="1162"/>
        <v>No</v>
      </c>
      <c r="BP1836" s="3" t="str">
        <f t="shared" si="1163"/>
        <v>FV&lt;$10K</v>
      </c>
      <c r="BQ1836" t="s">
        <v>6650</v>
      </c>
      <c r="BR1836" s="3" t="str">
        <f t="shared" si="1164"/>
        <v>No, &lt; $20K Lien</v>
      </c>
      <c r="BS1836" s="3" t="str">
        <f t="shared" si="1165"/>
        <v>No, Lien &lt; $20K</v>
      </c>
      <c r="BT1836" t="s">
        <v>6650</v>
      </c>
      <c r="BU1836" s="3" t="str">
        <f t="shared" si="1166"/>
        <v>No</v>
      </c>
      <c r="BV1836" s="3" t="str">
        <f t="shared" si="1167"/>
        <v>No</v>
      </c>
      <c r="BW1836" s="3">
        <f t="shared" si="1168"/>
        <v>0</v>
      </c>
      <c r="BX1836" s="3" t="str">
        <f t="shared" si="1169"/>
        <v>No</v>
      </c>
      <c r="BY1836" s="3">
        <f t="shared" si="1170"/>
        <v>15972</v>
      </c>
      <c r="BZ1836">
        <v>1</v>
      </c>
      <c r="CA1836" s="3">
        <f t="shared" si="1171"/>
        <v>15972</v>
      </c>
      <c r="CC1836" s="3">
        <f t="shared" si="1172"/>
        <v>0</v>
      </c>
      <c r="CD1836" s="3">
        <f t="shared" si="1173"/>
        <v>0</v>
      </c>
      <c r="CE1836" s="3" t="str">
        <f t="shared" si="1174"/>
        <v/>
      </c>
      <c r="CF1836" s="3" t="e">
        <f>HLOOKUP(CE1836,'Valuation Data'!$D$2:$K$5,4,FALSE)</f>
        <v>#N/A</v>
      </c>
      <c r="CG1836" s="3">
        <f t="shared" si="1175"/>
        <v>15972</v>
      </c>
      <c r="CH1836" s="3" t="str">
        <f t="shared" si="1176"/>
        <v>No</v>
      </c>
      <c r="CI1836" s="3" t="str">
        <f>VLOOKUP(R1836,'Use Codes &amp; County Type'!A:D,4,FALSE)</f>
        <v>R</v>
      </c>
      <c r="CJ1836" s="3" t="str">
        <f t="shared" si="1177"/>
        <v>No</v>
      </c>
      <c r="CK1836" s="3" t="str">
        <f t="shared" si="1178"/>
        <v>No</v>
      </c>
      <c r="CL1836" s="3">
        <f t="shared" si="1179"/>
        <v>0.35</v>
      </c>
      <c r="CM1836" s="3">
        <f t="shared" si="1180"/>
        <v>5590.2</v>
      </c>
      <c r="CN1836" s="3">
        <f t="shared" si="1181"/>
        <v>1242.2</v>
      </c>
      <c r="CO1836" s="3">
        <f t="shared" si="1182"/>
        <v>4348</v>
      </c>
      <c r="CP1836" s="3">
        <f t="shared" si="1183"/>
        <v>7.7773603806661665E-2</v>
      </c>
      <c r="CR1836" s="3" t="str">
        <f t="shared" si="1184"/>
        <v>No</v>
      </c>
      <c r="CV1836" s="3" t="str">
        <f t="shared" si="1185"/>
        <v>FMV&lt;$30K</v>
      </c>
      <c r="CW1836" s="3">
        <f t="shared" si="1186"/>
        <v>1835</v>
      </c>
      <c r="CX1836" s="3">
        <f t="shared" si="1187"/>
        <v>310.55</v>
      </c>
      <c r="CY1836" s="3" t="str">
        <f t="shared" si="1188"/>
        <v>Ok</v>
      </c>
      <c r="CZ1836">
        <v>0</v>
      </c>
      <c r="DA1836">
        <v>0</v>
      </c>
    </row>
    <row r="1837" spans="1:105" x14ac:dyDescent="0.25">
      <c r="A1837">
        <v>1836</v>
      </c>
      <c r="B1837" t="s">
        <v>3</v>
      </c>
      <c r="C1837" t="s">
        <v>1945</v>
      </c>
      <c r="D1837">
        <v>310.55</v>
      </c>
      <c r="E1837">
        <v>2017</v>
      </c>
      <c r="F1837">
        <v>310.55</v>
      </c>
      <c r="G1837">
        <v>310.55</v>
      </c>
      <c r="H1837" s="3">
        <f t="shared" si="1148"/>
        <v>0</v>
      </c>
      <c r="I1837">
        <v>96333</v>
      </c>
      <c r="J1837" t="s">
        <v>2736</v>
      </c>
      <c r="K1837" t="s">
        <v>2738</v>
      </c>
      <c r="L1837">
        <v>32034</v>
      </c>
      <c r="M1837" t="s">
        <v>4113</v>
      </c>
      <c r="N1837" t="s">
        <v>4761</v>
      </c>
      <c r="O1837">
        <v>-81.494230192484494</v>
      </c>
      <c r="P1837">
        <v>30.621382183420899</v>
      </c>
      <c r="Q1837" t="s">
        <v>6066</v>
      </c>
      <c r="R1837">
        <v>4</v>
      </c>
      <c r="S1837" t="s">
        <v>6573</v>
      </c>
      <c r="T1837">
        <v>1004</v>
      </c>
      <c r="U1837" t="s">
        <v>6609</v>
      </c>
      <c r="V1837">
        <v>2017</v>
      </c>
      <c r="W1837">
        <v>15972</v>
      </c>
      <c r="X1837">
        <v>2017</v>
      </c>
      <c r="Y1837">
        <v>18000</v>
      </c>
      <c r="Z1837">
        <v>257.56</v>
      </c>
      <c r="AA1837" s="3">
        <f t="shared" si="1149"/>
        <v>0.82936725165029779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 s="3" t="str">
        <f t="shared" si="1150"/>
        <v>No</v>
      </c>
      <c r="AQ1837" s="3" t="str">
        <f t="shared" si="1151"/>
        <v>No</v>
      </c>
      <c r="AR1837" s="3" t="str">
        <f t="shared" si="1152"/>
        <v>No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 t="s">
        <v>6634</v>
      </c>
      <c r="AZ1837">
        <v>0</v>
      </c>
      <c r="BA1837">
        <v>0</v>
      </c>
      <c r="BB1837" t="s">
        <v>6616</v>
      </c>
      <c r="BC1837">
        <v>0</v>
      </c>
      <c r="BD1837" s="4" t="str">
        <f t="shared" si="1153"/>
        <v>No</v>
      </c>
      <c r="BE1837" t="s">
        <v>6640</v>
      </c>
      <c r="BF1837" s="3" t="str">
        <f t="shared" si="1154"/>
        <v>No</v>
      </c>
      <c r="BG1837" t="s">
        <v>6645</v>
      </c>
      <c r="BH1837" s="3" t="str">
        <f t="shared" si="1155"/>
        <v>96333 TUSCANY WAY</v>
      </c>
      <c r="BI1837" s="3" t="str">
        <f t="shared" si="1156"/>
        <v>Fernandina Beach</v>
      </c>
      <c r="BJ1837" s="3" t="str">
        <f t="shared" si="1157"/>
        <v>Florida</v>
      </c>
      <c r="BK1837" s="3">
        <f t="shared" si="1158"/>
        <v>32034</v>
      </c>
      <c r="BL1837" s="3" t="str">
        <f t="shared" si="1159"/>
        <v>96333 TUSCANY WAY FERNANDINA BEACH FL 32034</v>
      </c>
      <c r="BM1837" s="3" t="str">
        <f t="shared" si="1160"/>
        <v/>
      </c>
      <c r="BN1837" s="3" t="str">
        <f t="shared" si="1161"/>
        <v>Pass</v>
      </c>
      <c r="BO1837" s="3" t="str">
        <f t="shared" si="1162"/>
        <v>No</v>
      </c>
      <c r="BP1837" s="3" t="str">
        <f t="shared" si="1163"/>
        <v>FV&lt;$10K</v>
      </c>
      <c r="BQ1837" t="s">
        <v>6650</v>
      </c>
      <c r="BR1837" s="3" t="str">
        <f t="shared" si="1164"/>
        <v>No, &lt; $20K Lien</v>
      </c>
      <c r="BS1837" s="3" t="str">
        <f t="shared" si="1165"/>
        <v>No, Lien &lt; $20K</v>
      </c>
      <c r="BT1837" t="s">
        <v>6650</v>
      </c>
      <c r="BU1837" s="3" t="str">
        <f t="shared" si="1166"/>
        <v>No</v>
      </c>
      <c r="BV1837" s="3" t="str">
        <f t="shared" si="1167"/>
        <v>No</v>
      </c>
      <c r="BW1837" s="3">
        <f t="shared" si="1168"/>
        <v>0</v>
      </c>
      <c r="BX1837" s="3" t="str">
        <f t="shared" si="1169"/>
        <v>No</v>
      </c>
      <c r="BY1837" s="3">
        <f t="shared" si="1170"/>
        <v>15972</v>
      </c>
      <c r="BZ1837">
        <v>1</v>
      </c>
      <c r="CA1837" s="3">
        <f t="shared" si="1171"/>
        <v>15972</v>
      </c>
      <c r="CC1837" s="3">
        <f t="shared" si="1172"/>
        <v>0</v>
      </c>
      <c r="CD1837" s="3">
        <f t="shared" si="1173"/>
        <v>0</v>
      </c>
      <c r="CE1837" s="3" t="str">
        <f t="shared" si="1174"/>
        <v/>
      </c>
      <c r="CF1837" s="3" t="e">
        <f>HLOOKUP(CE1837,'Valuation Data'!$D$2:$K$5,4,FALSE)</f>
        <v>#N/A</v>
      </c>
      <c r="CG1837" s="3">
        <f t="shared" si="1175"/>
        <v>15972</v>
      </c>
      <c r="CH1837" s="3" t="str">
        <f t="shared" si="1176"/>
        <v>No</v>
      </c>
      <c r="CI1837" s="3" t="str">
        <f>VLOOKUP(R1837,'Use Codes &amp; County Type'!A:D,4,FALSE)</f>
        <v>R</v>
      </c>
      <c r="CJ1837" s="3" t="str">
        <f t="shared" si="1177"/>
        <v>No</v>
      </c>
      <c r="CK1837" s="3" t="str">
        <f t="shared" si="1178"/>
        <v>No</v>
      </c>
      <c r="CL1837" s="3">
        <f t="shared" si="1179"/>
        <v>0.35</v>
      </c>
      <c r="CM1837" s="3">
        <f t="shared" si="1180"/>
        <v>5590.2</v>
      </c>
      <c r="CN1837" s="3">
        <f t="shared" si="1181"/>
        <v>1242.2</v>
      </c>
      <c r="CO1837" s="3">
        <f t="shared" si="1182"/>
        <v>4348</v>
      </c>
      <c r="CP1837" s="3">
        <f t="shared" si="1183"/>
        <v>7.7773603806661665E-2</v>
      </c>
      <c r="CR1837" s="3" t="str">
        <f t="shared" si="1184"/>
        <v>No</v>
      </c>
      <c r="CV1837" s="3" t="str">
        <f t="shared" si="1185"/>
        <v>FMV&lt;$30K</v>
      </c>
      <c r="CW1837" s="3">
        <f t="shared" si="1186"/>
        <v>1836</v>
      </c>
      <c r="CX1837" s="3">
        <f t="shared" si="1187"/>
        <v>310.55</v>
      </c>
      <c r="CY1837" s="3" t="str">
        <f t="shared" si="1188"/>
        <v>Ok</v>
      </c>
      <c r="CZ1837">
        <v>0</v>
      </c>
      <c r="DA1837">
        <v>0</v>
      </c>
    </row>
    <row r="1838" spans="1:105" x14ac:dyDescent="0.25">
      <c r="A1838">
        <v>1837</v>
      </c>
      <c r="B1838" t="s">
        <v>3</v>
      </c>
      <c r="C1838" t="s">
        <v>1946</v>
      </c>
      <c r="D1838">
        <v>310.55</v>
      </c>
      <c r="E1838">
        <v>2017</v>
      </c>
      <c r="F1838">
        <v>310.55</v>
      </c>
      <c r="G1838">
        <v>310.55</v>
      </c>
      <c r="H1838" s="3">
        <f t="shared" si="1148"/>
        <v>0</v>
      </c>
      <c r="I1838">
        <v>96334</v>
      </c>
      <c r="J1838" t="s">
        <v>2736</v>
      </c>
      <c r="K1838" t="s">
        <v>2738</v>
      </c>
      <c r="L1838">
        <v>32034</v>
      </c>
      <c r="M1838" t="s">
        <v>4114</v>
      </c>
      <c r="N1838" t="s">
        <v>4761</v>
      </c>
      <c r="O1838">
        <v>-81.494230192484494</v>
      </c>
      <c r="P1838">
        <v>30.621382183420899</v>
      </c>
      <c r="Q1838" t="s">
        <v>6066</v>
      </c>
      <c r="R1838">
        <v>4</v>
      </c>
      <c r="S1838" t="s">
        <v>6573</v>
      </c>
      <c r="T1838">
        <v>1004</v>
      </c>
      <c r="U1838" t="s">
        <v>6609</v>
      </c>
      <c r="V1838">
        <v>2017</v>
      </c>
      <c r="W1838">
        <v>15972</v>
      </c>
      <c r="X1838">
        <v>2017</v>
      </c>
      <c r="Y1838">
        <v>18000</v>
      </c>
      <c r="Z1838">
        <v>257.56</v>
      </c>
      <c r="AA1838" s="3">
        <f t="shared" si="1149"/>
        <v>0.82936725165029779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 s="3" t="str">
        <f t="shared" si="1150"/>
        <v>No</v>
      </c>
      <c r="AQ1838" s="3" t="str">
        <f t="shared" si="1151"/>
        <v>No</v>
      </c>
      <c r="AR1838" s="3" t="str">
        <f t="shared" si="1152"/>
        <v>No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 t="s">
        <v>6634</v>
      </c>
      <c r="AZ1838">
        <v>0</v>
      </c>
      <c r="BA1838">
        <v>0</v>
      </c>
      <c r="BB1838" t="s">
        <v>6616</v>
      </c>
      <c r="BC1838">
        <v>0</v>
      </c>
      <c r="BD1838" s="4" t="str">
        <f t="shared" si="1153"/>
        <v>No</v>
      </c>
      <c r="BE1838" t="s">
        <v>6640</v>
      </c>
      <c r="BF1838" s="3" t="str">
        <f t="shared" si="1154"/>
        <v>No</v>
      </c>
      <c r="BG1838" t="s">
        <v>6645</v>
      </c>
      <c r="BH1838" s="3" t="str">
        <f t="shared" si="1155"/>
        <v>96334 TUSCANY WAY</v>
      </c>
      <c r="BI1838" s="3" t="str">
        <f t="shared" si="1156"/>
        <v>Fernandina Beach</v>
      </c>
      <c r="BJ1838" s="3" t="str">
        <f t="shared" si="1157"/>
        <v>Florida</v>
      </c>
      <c r="BK1838" s="3">
        <f t="shared" si="1158"/>
        <v>32034</v>
      </c>
      <c r="BL1838" s="3" t="str">
        <f t="shared" si="1159"/>
        <v>96334 TUSCANY WAY FERNANDINA BEACH FL 32034</v>
      </c>
      <c r="BM1838" s="3" t="str">
        <f t="shared" si="1160"/>
        <v/>
      </c>
      <c r="BN1838" s="3" t="str">
        <f t="shared" si="1161"/>
        <v>Pass</v>
      </c>
      <c r="BO1838" s="3" t="str">
        <f t="shared" si="1162"/>
        <v>No</v>
      </c>
      <c r="BP1838" s="3" t="str">
        <f t="shared" si="1163"/>
        <v>FV&lt;$10K</v>
      </c>
      <c r="BQ1838" t="s">
        <v>6650</v>
      </c>
      <c r="BR1838" s="3" t="str">
        <f t="shared" si="1164"/>
        <v>No, &lt; $20K Lien</v>
      </c>
      <c r="BS1838" s="3" t="str">
        <f t="shared" si="1165"/>
        <v>No, Lien &lt; $20K</v>
      </c>
      <c r="BT1838" t="s">
        <v>6650</v>
      </c>
      <c r="BU1838" s="3" t="str">
        <f t="shared" si="1166"/>
        <v>No</v>
      </c>
      <c r="BV1838" s="3" t="str">
        <f t="shared" si="1167"/>
        <v>No</v>
      </c>
      <c r="BW1838" s="3">
        <f t="shared" si="1168"/>
        <v>0</v>
      </c>
      <c r="BX1838" s="3" t="str">
        <f t="shared" si="1169"/>
        <v>No</v>
      </c>
      <c r="BY1838" s="3">
        <f t="shared" si="1170"/>
        <v>15972</v>
      </c>
      <c r="BZ1838">
        <v>1</v>
      </c>
      <c r="CA1838" s="3">
        <f t="shared" si="1171"/>
        <v>15972</v>
      </c>
      <c r="CC1838" s="3">
        <f t="shared" si="1172"/>
        <v>0</v>
      </c>
      <c r="CD1838" s="3">
        <f t="shared" si="1173"/>
        <v>0</v>
      </c>
      <c r="CE1838" s="3" t="str">
        <f t="shared" si="1174"/>
        <v/>
      </c>
      <c r="CF1838" s="3" t="e">
        <f>HLOOKUP(CE1838,'Valuation Data'!$D$2:$K$5,4,FALSE)</f>
        <v>#N/A</v>
      </c>
      <c r="CG1838" s="3">
        <f t="shared" si="1175"/>
        <v>15972</v>
      </c>
      <c r="CH1838" s="3" t="str">
        <f t="shared" si="1176"/>
        <v>No</v>
      </c>
      <c r="CI1838" s="3" t="str">
        <f>VLOOKUP(R1838,'Use Codes &amp; County Type'!A:D,4,FALSE)</f>
        <v>R</v>
      </c>
      <c r="CJ1838" s="3" t="str">
        <f t="shared" si="1177"/>
        <v>No</v>
      </c>
      <c r="CK1838" s="3" t="str">
        <f t="shared" si="1178"/>
        <v>No</v>
      </c>
      <c r="CL1838" s="3">
        <f t="shared" si="1179"/>
        <v>0.35</v>
      </c>
      <c r="CM1838" s="3">
        <f t="shared" si="1180"/>
        <v>5590.2</v>
      </c>
      <c r="CN1838" s="3">
        <f t="shared" si="1181"/>
        <v>1242.2</v>
      </c>
      <c r="CO1838" s="3">
        <f t="shared" si="1182"/>
        <v>4348</v>
      </c>
      <c r="CP1838" s="3">
        <f t="shared" si="1183"/>
        <v>7.7773603806661665E-2</v>
      </c>
      <c r="CR1838" s="3" t="str">
        <f t="shared" si="1184"/>
        <v>No</v>
      </c>
      <c r="CV1838" s="3" t="str">
        <f t="shared" si="1185"/>
        <v>FMV&lt;$30K</v>
      </c>
      <c r="CW1838" s="3">
        <f t="shared" si="1186"/>
        <v>1837</v>
      </c>
      <c r="CX1838" s="3">
        <f t="shared" si="1187"/>
        <v>310.55</v>
      </c>
      <c r="CY1838" s="3" t="str">
        <f t="shared" si="1188"/>
        <v>Ok</v>
      </c>
      <c r="CZ1838">
        <v>0</v>
      </c>
      <c r="DA1838">
        <v>0</v>
      </c>
    </row>
    <row r="1839" spans="1:105" x14ac:dyDescent="0.25">
      <c r="A1839">
        <v>1838</v>
      </c>
      <c r="B1839" t="s">
        <v>3</v>
      </c>
      <c r="C1839" t="s">
        <v>1947</v>
      </c>
      <c r="D1839">
        <v>310.55</v>
      </c>
      <c r="E1839">
        <v>2017</v>
      </c>
      <c r="F1839">
        <v>310.55</v>
      </c>
      <c r="G1839">
        <v>310.55</v>
      </c>
      <c r="H1839" s="3">
        <f t="shared" si="1148"/>
        <v>0</v>
      </c>
      <c r="I1839">
        <v>96341</v>
      </c>
      <c r="J1839" t="s">
        <v>2736</v>
      </c>
      <c r="K1839" t="s">
        <v>2738</v>
      </c>
      <c r="L1839">
        <v>32034</v>
      </c>
      <c r="M1839" t="s">
        <v>4115</v>
      </c>
      <c r="N1839" t="s">
        <v>4761</v>
      </c>
      <c r="O1839">
        <v>-81.494230192484494</v>
      </c>
      <c r="P1839">
        <v>30.621382183420899</v>
      </c>
      <c r="Q1839" t="s">
        <v>6066</v>
      </c>
      <c r="R1839">
        <v>4</v>
      </c>
      <c r="S1839" t="s">
        <v>6573</v>
      </c>
      <c r="T1839">
        <v>1004</v>
      </c>
      <c r="U1839" t="s">
        <v>6609</v>
      </c>
      <c r="V1839">
        <v>2017</v>
      </c>
      <c r="W1839">
        <v>15972</v>
      </c>
      <c r="X1839">
        <v>2017</v>
      </c>
      <c r="Y1839">
        <v>18000</v>
      </c>
      <c r="Z1839">
        <v>257.56</v>
      </c>
      <c r="AA1839" s="3">
        <f t="shared" si="1149"/>
        <v>0.82936725165029779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 s="3" t="str">
        <f t="shared" si="1150"/>
        <v>No</v>
      </c>
      <c r="AQ1839" s="3" t="str">
        <f t="shared" si="1151"/>
        <v>No</v>
      </c>
      <c r="AR1839" s="3" t="str">
        <f t="shared" si="1152"/>
        <v>No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 t="s">
        <v>6634</v>
      </c>
      <c r="AZ1839">
        <v>0</v>
      </c>
      <c r="BA1839">
        <v>0</v>
      </c>
      <c r="BB1839" t="s">
        <v>6616</v>
      </c>
      <c r="BC1839">
        <v>0</v>
      </c>
      <c r="BD1839" s="4" t="str">
        <f t="shared" si="1153"/>
        <v>No</v>
      </c>
      <c r="BE1839" t="s">
        <v>6640</v>
      </c>
      <c r="BF1839" s="3" t="str">
        <f t="shared" si="1154"/>
        <v>No</v>
      </c>
      <c r="BG1839" t="s">
        <v>6645</v>
      </c>
      <c r="BH1839" s="3" t="str">
        <f t="shared" si="1155"/>
        <v>96341 TUSCANY WAY</v>
      </c>
      <c r="BI1839" s="3" t="str">
        <f t="shared" si="1156"/>
        <v>Fernandina Beach</v>
      </c>
      <c r="BJ1839" s="3" t="str">
        <f t="shared" si="1157"/>
        <v>Florida</v>
      </c>
      <c r="BK1839" s="3">
        <f t="shared" si="1158"/>
        <v>32034</v>
      </c>
      <c r="BL1839" s="3" t="str">
        <f t="shared" si="1159"/>
        <v>96341 TUSCANY WAY FERNANDINA BEACH FL 32034</v>
      </c>
      <c r="BM1839" s="3" t="str">
        <f t="shared" si="1160"/>
        <v/>
      </c>
      <c r="BN1839" s="3" t="str">
        <f t="shared" si="1161"/>
        <v>Pass</v>
      </c>
      <c r="BO1839" s="3" t="str">
        <f t="shared" si="1162"/>
        <v>No</v>
      </c>
      <c r="BP1839" s="3" t="str">
        <f t="shared" si="1163"/>
        <v>FV&lt;$10K</v>
      </c>
      <c r="BQ1839" t="s">
        <v>6650</v>
      </c>
      <c r="BR1839" s="3" t="str">
        <f t="shared" si="1164"/>
        <v>No, &lt; $20K Lien</v>
      </c>
      <c r="BS1839" s="3" t="str">
        <f t="shared" si="1165"/>
        <v>No, Lien &lt; $20K</v>
      </c>
      <c r="BT1839" t="s">
        <v>6650</v>
      </c>
      <c r="BU1839" s="3" t="str">
        <f t="shared" si="1166"/>
        <v>No</v>
      </c>
      <c r="BV1839" s="3" t="str">
        <f t="shared" si="1167"/>
        <v>No</v>
      </c>
      <c r="BW1839" s="3">
        <f t="shared" si="1168"/>
        <v>0</v>
      </c>
      <c r="BX1839" s="3" t="str">
        <f t="shared" si="1169"/>
        <v>No</v>
      </c>
      <c r="BY1839" s="3">
        <f t="shared" si="1170"/>
        <v>15972</v>
      </c>
      <c r="BZ1839">
        <v>1</v>
      </c>
      <c r="CA1839" s="3">
        <f t="shared" si="1171"/>
        <v>15972</v>
      </c>
      <c r="CC1839" s="3">
        <f t="shared" si="1172"/>
        <v>0</v>
      </c>
      <c r="CD1839" s="3">
        <f t="shared" si="1173"/>
        <v>0</v>
      </c>
      <c r="CE1839" s="3" t="str">
        <f t="shared" si="1174"/>
        <v/>
      </c>
      <c r="CF1839" s="3" t="e">
        <f>HLOOKUP(CE1839,'Valuation Data'!$D$2:$K$5,4,FALSE)</f>
        <v>#N/A</v>
      </c>
      <c r="CG1839" s="3">
        <f t="shared" si="1175"/>
        <v>15972</v>
      </c>
      <c r="CH1839" s="3" t="str">
        <f t="shared" si="1176"/>
        <v>No</v>
      </c>
      <c r="CI1839" s="3" t="str">
        <f>VLOOKUP(R1839,'Use Codes &amp; County Type'!A:D,4,FALSE)</f>
        <v>R</v>
      </c>
      <c r="CJ1839" s="3" t="str">
        <f t="shared" si="1177"/>
        <v>No</v>
      </c>
      <c r="CK1839" s="3" t="str">
        <f t="shared" si="1178"/>
        <v>No</v>
      </c>
      <c r="CL1839" s="3">
        <f t="shared" si="1179"/>
        <v>0.35</v>
      </c>
      <c r="CM1839" s="3">
        <f t="shared" si="1180"/>
        <v>5590.2</v>
      </c>
      <c r="CN1839" s="3">
        <f t="shared" si="1181"/>
        <v>1242.2</v>
      </c>
      <c r="CO1839" s="3">
        <f t="shared" si="1182"/>
        <v>4348</v>
      </c>
      <c r="CP1839" s="3">
        <f t="shared" si="1183"/>
        <v>7.7773603806661665E-2</v>
      </c>
      <c r="CR1839" s="3" t="str">
        <f t="shared" si="1184"/>
        <v>No</v>
      </c>
      <c r="CV1839" s="3" t="str">
        <f t="shared" si="1185"/>
        <v>FMV&lt;$30K</v>
      </c>
      <c r="CW1839" s="3">
        <f t="shared" si="1186"/>
        <v>1838</v>
      </c>
      <c r="CX1839" s="3">
        <f t="shared" si="1187"/>
        <v>310.55</v>
      </c>
      <c r="CY1839" s="3" t="str">
        <f t="shared" si="1188"/>
        <v>Ok</v>
      </c>
      <c r="CZ1839">
        <v>0</v>
      </c>
      <c r="DA1839">
        <v>0</v>
      </c>
    </row>
    <row r="1840" spans="1:105" x14ac:dyDescent="0.25">
      <c r="A1840">
        <v>1839</v>
      </c>
      <c r="B1840" t="s">
        <v>3</v>
      </c>
      <c r="C1840" t="s">
        <v>1948</v>
      </c>
      <c r="D1840">
        <v>310.55</v>
      </c>
      <c r="E1840">
        <v>2017</v>
      </c>
      <c r="F1840">
        <v>310.55</v>
      </c>
      <c r="G1840">
        <v>310.55</v>
      </c>
      <c r="H1840" s="3">
        <f t="shared" si="1148"/>
        <v>0</v>
      </c>
      <c r="I1840">
        <v>96342</v>
      </c>
      <c r="J1840" t="s">
        <v>2736</v>
      </c>
      <c r="K1840" t="s">
        <v>2738</v>
      </c>
      <c r="L1840">
        <v>32034</v>
      </c>
      <c r="M1840" t="s">
        <v>4116</v>
      </c>
      <c r="N1840" t="s">
        <v>4761</v>
      </c>
      <c r="O1840">
        <v>-81.494230192484494</v>
      </c>
      <c r="P1840">
        <v>30.621382183420899</v>
      </c>
      <c r="Q1840" t="s">
        <v>6066</v>
      </c>
      <c r="R1840">
        <v>4</v>
      </c>
      <c r="S1840" t="s">
        <v>6573</v>
      </c>
      <c r="T1840">
        <v>1004</v>
      </c>
      <c r="U1840" t="s">
        <v>6609</v>
      </c>
      <c r="V1840">
        <v>2017</v>
      </c>
      <c r="W1840">
        <v>15972</v>
      </c>
      <c r="X1840">
        <v>2017</v>
      </c>
      <c r="Y1840">
        <v>18000</v>
      </c>
      <c r="Z1840">
        <v>257.56</v>
      </c>
      <c r="AA1840" s="3">
        <f t="shared" si="1149"/>
        <v>0.82936725165029779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 s="3" t="str">
        <f t="shared" si="1150"/>
        <v>No</v>
      </c>
      <c r="AQ1840" s="3" t="str">
        <f t="shared" si="1151"/>
        <v>No</v>
      </c>
      <c r="AR1840" s="3" t="str">
        <f t="shared" si="1152"/>
        <v>No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 t="s">
        <v>6634</v>
      </c>
      <c r="AZ1840">
        <v>0</v>
      </c>
      <c r="BA1840">
        <v>0</v>
      </c>
      <c r="BB1840" t="s">
        <v>6616</v>
      </c>
      <c r="BC1840">
        <v>0</v>
      </c>
      <c r="BD1840" s="4" t="str">
        <f t="shared" si="1153"/>
        <v>No</v>
      </c>
      <c r="BE1840" t="s">
        <v>6640</v>
      </c>
      <c r="BF1840" s="3" t="str">
        <f t="shared" si="1154"/>
        <v>No</v>
      </c>
      <c r="BG1840" t="s">
        <v>6645</v>
      </c>
      <c r="BH1840" s="3" t="str">
        <f t="shared" si="1155"/>
        <v>96342 TUSCANY WAY</v>
      </c>
      <c r="BI1840" s="3" t="str">
        <f t="shared" si="1156"/>
        <v>Fernandina Beach</v>
      </c>
      <c r="BJ1840" s="3" t="str">
        <f t="shared" si="1157"/>
        <v>Florida</v>
      </c>
      <c r="BK1840" s="3">
        <f t="shared" si="1158"/>
        <v>32034</v>
      </c>
      <c r="BL1840" s="3" t="str">
        <f t="shared" si="1159"/>
        <v>96342 TUSCANY WAY FERNANDINA BEACH FL 32034</v>
      </c>
      <c r="BM1840" s="3" t="str">
        <f t="shared" si="1160"/>
        <v/>
      </c>
      <c r="BN1840" s="3" t="str">
        <f t="shared" si="1161"/>
        <v>Pass</v>
      </c>
      <c r="BO1840" s="3" t="str">
        <f t="shared" si="1162"/>
        <v>No</v>
      </c>
      <c r="BP1840" s="3" t="str">
        <f t="shared" si="1163"/>
        <v>FV&lt;$10K</v>
      </c>
      <c r="BQ1840" t="s">
        <v>6650</v>
      </c>
      <c r="BR1840" s="3" t="str">
        <f t="shared" si="1164"/>
        <v>No, &lt; $20K Lien</v>
      </c>
      <c r="BS1840" s="3" t="str">
        <f t="shared" si="1165"/>
        <v>No, Lien &lt; $20K</v>
      </c>
      <c r="BT1840" t="s">
        <v>6650</v>
      </c>
      <c r="BU1840" s="3" t="str">
        <f t="shared" si="1166"/>
        <v>No</v>
      </c>
      <c r="BV1840" s="3" t="str">
        <f t="shared" si="1167"/>
        <v>No</v>
      </c>
      <c r="BW1840" s="3">
        <f t="shared" si="1168"/>
        <v>0</v>
      </c>
      <c r="BX1840" s="3" t="str">
        <f t="shared" si="1169"/>
        <v>No</v>
      </c>
      <c r="BY1840" s="3">
        <f t="shared" si="1170"/>
        <v>15972</v>
      </c>
      <c r="BZ1840">
        <v>1</v>
      </c>
      <c r="CA1840" s="3">
        <f t="shared" si="1171"/>
        <v>15972</v>
      </c>
      <c r="CC1840" s="3">
        <f t="shared" si="1172"/>
        <v>0</v>
      </c>
      <c r="CD1840" s="3">
        <f t="shared" si="1173"/>
        <v>0</v>
      </c>
      <c r="CE1840" s="3" t="str">
        <f t="shared" si="1174"/>
        <v/>
      </c>
      <c r="CF1840" s="3" t="e">
        <f>HLOOKUP(CE1840,'Valuation Data'!$D$2:$K$5,4,FALSE)</f>
        <v>#N/A</v>
      </c>
      <c r="CG1840" s="3">
        <f t="shared" si="1175"/>
        <v>15972</v>
      </c>
      <c r="CH1840" s="3" t="str">
        <f t="shared" si="1176"/>
        <v>No</v>
      </c>
      <c r="CI1840" s="3" t="str">
        <f>VLOOKUP(R1840,'Use Codes &amp; County Type'!A:D,4,FALSE)</f>
        <v>R</v>
      </c>
      <c r="CJ1840" s="3" t="str">
        <f t="shared" si="1177"/>
        <v>No</v>
      </c>
      <c r="CK1840" s="3" t="str">
        <f t="shared" si="1178"/>
        <v>No</v>
      </c>
      <c r="CL1840" s="3">
        <f t="shared" si="1179"/>
        <v>0.35</v>
      </c>
      <c r="CM1840" s="3">
        <f t="shared" si="1180"/>
        <v>5590.2</v>
      </c>
      <c r="CN1840" s="3">
        <f t="shared" si="1181"/>
        <v>1242.2</v>
      </c>
      <c r="CO1840" s="3">
        <f t="shared" si="1182"/>
        <v>4348</v>
      </c>
      <c r="CP1840" s="3">
        <f t="shared" si="1183"/>
        <v>7.7773603806661665E-2</v>
      </c>
      <c r="CR1840" s="3" t="str">
        <f t="shared" si="1184"/>
        <v>No</v>
      </c>
      <c r="CV1840" s="3" t="str">
        <f t="shared" si="1185"/>
        <v>FMV&lt;$30K</v>
      </c>
      <c r="CW1840" s="3">
        <f t="shared" si="1186"/>
        <v>1839</v>
      </c>
      <c r="CX1840" s="3">
        <f t="shared" si="1187"/>
        <v>310.55</v>
      </c>
      <c r="CY1840" s="3" t="str">
        <f t="shared" si="1188"/>
        <v>Ok</v>
      </c>
      <c r="CZ1840">
        <v>0</v>
      </c>
      <c r="DA1840">
        <v>0</v>
      </c>
    </row>
    <row r="1841" spans="1:105" x14ac:dyDescent="0.25">
      <c r="A1841">
        <v>1840</v>
      </c>
      <c r="B1841" t="s">
        <v>3</v>
      </c>
      <c r="C1841" t="s">
        <v>1949</v>
      </c>
      <c r="D1841">
        <v>310.55</v>
      </c>
      <c r="E1841">
        <v>2017</v>
      </c>
      <c r="F1841">
        <v>310.55</v>
      </c>
      <c r="G1841">
        <v>310.55</v>
      </c>
      <c r="H1841" s="3">
        <f t="shared" si="1148"/>
        <v>0</v>
      </c>
      <c r="I1841">
        <v>96343</v>
      </c>
      <c r="J1841" t="s">
        <v>2736</v>
      </c>
      <c r="K1841" t="s">
        <v>2738</v>
      </c>
      <c r="L1841">
        <v>32034</v>
      </c>
      <c r="M1841" t="s">
        <v>4117</v>
      </c>
      <c r="N1841" t="s">
        <v>4761</v>
      </c>
      <c r="O1841">
        <v>-81.494230192484494</v>
      </c>
      <c r="P1841">
        <v>30.621382183420899</v>
      </c>
      <c r="Q1841" t="s">
        <v>6066</v>
      </c>
      <c r="R1841">
        <v>4</v>
      </c>
      <c r="S1841" t="s">
        <v>6573</v>
      </c>
      <c r="T1841">
        <v>1004</v>
      </c>
      <c r="U1841" t="s">
        <v>6609</v>
      </c>
      <c r="V1841">
        <v>2017</v>
      </c>
      <c r="W1841">
        <v>15972</v>
      </c>
      <c r="X1841">
        <v>2017</v>
      </c>
      <c r="Y1841">
        <v>18000</v>
      </c>
      <c r="Z1841">
        <v>257.56</v>
      </c>
      <c r="AA1841" s="3">
        <f t="shared" si="1149"/>
        <v>0.82936725165029779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 s="3" t="str">
        <f t="shared" si="1150"/>
        <v>No</v>
      </c>
      <c r="AQ1841" s="3" t="str">
        <f t="shared" si="1151"/>
        <v>No</v>
      </c>
      <c r="AR1841" s="3" t="str">
        <f t="shared" si="1152"/>
        <v>No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 t="s">
        <v>6634</v>
      </c>
      <c r="AZ1841">
        <v>0</v>
      </c>
      <c r="BA1841">
        <v>0</v>
      </c>
      <c r="BB1841" t="s">
        <v>6616</v>
      </c>
      <c r="BC1841">
        <v>0</v>
      </c>
      <c r="BD1841" s="4" t="str">
        <f t="shared" si="1153"/>
        <v>No</v>
      </c>
      <c r="BE1841" t="s">
        <v>6640</v>
      </c>
      <c r="BF1841" s="3" t="str">
        <f t="shared" si="1154"/>
        <v>No</v>
      </c>
      <c r="BG1841" t="s">
        <v>6645</v>
      </c>
      <c r="BH1841" s="3" t="str">
        <f t="shared" si="1155"/>
        <v>96343 TUSCANY WAY</v>
      </c>
      <c r="BI1841" s="3" t="str">
        <f t="shared" si="1156"/>
        <v>Fernandina Beach</v>
      </c>
      <c r="BJ1841" s="3" t="str">
        <f t="shared" si="1157"/>
        <v>Florida</v>
      </c>
      <c r="BK1841" s="3">
        <f t="shared" si="1158"/>
        <v>32034</v>
      </c>
      <c r="BL1841" s="3" t="str">
        <f t="shared" si="1159"/>
        <v>96343 TUSCANY WAY FERNANDINA BEACH FL 32034</v>
      </c>
      <c r="BM1841" s="3" t="str">
        <f t="shared" si="1160"/>
        <v/>
      </c>
      <c r="BN1841" s="3" t="str">
        <f t="shared" si="1161"/>
        <v>Pass</v>
      </c>
      <c r="BO1841" s="3" t="str">
        <f t="shared" si="1162"/>
        <v>No</v>
      </c>
      <c r="BP1841" s="3" t="str">
        <f t="shared" si="1163"/>
        <v>FV&lt;$10K</v>
      </c>
      <c r="BQ1841" t="s">
        <v>6650</v>
      </c>
      <c r="BR1841" s="3" t="str">
        <f t="shared" si="1164"/>
        <v>No, &lt; $20K Lien</v>
      </c>
      <c r="BS1841" s="3" t="str">
        <f t="shared" si="1165"/>
        <v>No, Lien &lt; $20K</v>
      </c>
      <c r="BT1841" t="s">
        <v>6650</v>
      </c>
      <c r="BU1841" s="3" t="str">
        <f t="shared" si="1166"/>
        <v>No</v>
      </c>
      <c r="BV1841" s="3" t="str">
        <f t="shared" si="1167"/>
        <v>No</v>
      </c>
      <c r="BW1841" s="3">
        <f t="shared" si="1168"/>
        <v>0</v>
      </c>
      <c r="BX1841" s="3" t="str">
        <f t="shared" si="1169"/>
        <v>No</v>
      </c>
      <c r="BY1841" s="3">
        <f t="shared" si="1170"/>
        <v>15972</v>
      </c>
      <c r="BZ1841">
        <v>1</v>
      </c>
      <c r="CA1841" s="3">
        <f t="shared" si="1171"/>
        <v>15972</v>
      </c>
      <c r="CC1841" s="3">
        <f t="shared" si="1172"/>
        <v>0</v>
      </c>
      <c r="CD1841" s="3">
        <f t="shared" si="1173"/>
        <v>0</v>
      </c>
      <c r="CE1841" s="3" t="str">
        <f t="shared" si="1174"/>
        <v/>
      </c>
      <c r="CF1841" s="3" t="e">
        <f>HLOOKUP(CE1841,'Valuation Data'!$D$2:$K$5,4,FALSE)</f>
        <v>#N/A</v>
      </c>
      <c r="CG1841" s="3">
        <f t="shared" si="1175"/>
        <v>15972</v>
      </c>
      <c r="CH1841" s="3" t="str">
        <f t="shared" si="1176"/>
        <v>No</v>
      </c>
      <c r="CI1841" s="3" t="str">
        <f>VLOOKUP(R1841,'Use Codes &amp; County Type'!A:D,4,FALSE)</f>
        <v>R</v>
      </c>
      <c r="CJ1841" s="3" t="str">
        <f t="shared" si="1177"/>
        <v>No</v>
      </c>
      <c r="CK1841" s="3" t="str">
        <f t="shared" si="1178"/>
        <v>No</v>
      </c>
      <c r="CL1841" s="3">
        <f t="shared" si="1179"/>
        <v>0.35</v>
      </c>
      <c r="CM1841" s="3">
        <f t="shared" si="1180"/>
        <v>5590.2</v>
      </c>
      <c r="CN1841" s="3">
        <f t="shared" si="1181"/>
        <v>1242.2</v>
      </c>
      <c r="CO1841" s="3">
        <f t="shared" si="1182"/>
        <v>4348</v>
      </c>
      <c r="CP1841" s="3">
        <f t="shared" si="1183"/>
        <v>7.7773603806661665E-2</v>
      </c>
      <c r="CR1841" s="3" t="str">
        <f t="shared" si="1184"/>
        <v>No</v>
      </c>
      <c r="CV1841" s="3" t="str">
        <f t="shared" si="1185"/>
        <v>FMV&lt;$30K</v>
      </c>
      <c r="CW1841" s="3">
        <f t="shared" si="1186"/>
        <v>1840</v>
      </c>
      <c r="CX1841" s="3">
        <f t="shared" si="1187"/>
        <v>310.55</v>
      </c>
      <c r="CY1841" s="3" t="str">
        <f t="shared" si="1188"/>
        <v>Ok</v>
      </c>
      <c r="CZ1841">
        <v>0</v>
      </c>
      <c r="DA1841">
        <v>0</v>
      </c>
    </row>
    <row r="1842" spans="1:105" x14ac:dyDescent="0.25">
      <c r="A1842">
        <v>1841</v>
      </c>
      <c r="B1842" t="s">
        <v>3</v>
      </c>
      <c r="C1842" t="s">
        <v>1950</v>
      </c>
      <c r="D1842">
        <v>310.55</v>
      </c>
      <c r="E1842">
        <v>2017</v>
      </c>
      <c r="F1842">
        <v>310.55</v>
      </c>
      <c r="G1842">
        <v>310.55</v>
      </c>
      <c r="H1842" s="3">
        <f t="shared" si="1148"/>
        <v>0</v>
      </c>
      <c r="I1842">
        <v>96344</v>
      </c>
      <c r="J1842" t="s">
        <v>2736</v>
      </c>
      <c r="K1842" t="s">
        <v>2738</v>
      </c>
      <c r="L1842">
        <v>32034</v>
      </c>
      <c r="M1842" t="s">
        <v>4118</v>
      </c>
      <c r="N1842" t="s">
        <v>4761</v>
      </c>
      <c r="O1842">
        <v>-81.494230192484494</v>
      </c>
      <c r="P1842">
        <v>30.621382183420899</v>
      </c>
      <c r="Q1842" t="s">
        <v>6066</v>
      </c>
      <c r="R1842">
        <v>4</v>
      </c>
      <c r="S1842" t="s">
        <v>6573</v>
      </c>
      <c r="T1842">
        <v>1004</v>
      </c>
      <c r="U1842" t="s">
        <v>6609</v>
      </c>
      <c r="V1842">
        <v>2017</v>
      </c>
      <c r="W1842">
        <v>15972</v>
      </c>
      <c r="X1842">
        <v>2017</v>
      </c>
      <c r="Y1842">
        <v>18000</v>
      </c>
      <c r="Z1842">
        <v>257.56</v>
      </c>
      <c r="AA1842" s="3">
        <f t="shared" si="1149"/>
        <v>0.82936725165029779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 s="3" t="str">
        <f t="shared" si="1150"/>
        <v>No</v>
      </c>
      <c r="AQ1842" s="3" t="str">
        <f t="shared" si="1151"/>
        <v>No</v>
      </c>
      <c r="AR1842" s="3" t="str">
        <f t="shared" si="1152"/>
        <v>No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 t="s">
        <v>6634</v>
      </c>
      <c r="AZ1842">
        <v>0</v>
      </c>
      <c r="BA1842">
        <v>0</v>
      </c>
      <c r="BB1842" t="s">
        <v>6616</v>
      </c>
      <c r="BC1842">
        <v>0</v>
      </c>
      <c r="BD1842" s="4" t="str">
        <f t="shared" si="1153"/>
        <v>No</v>
      </c>
      <c r="BE1842" t="s">
        <v>6640</v>
      </c>
      <c r="BF1842" s="3" t="str">
        <f t="shared" si="1154"/>
        <v>No</v>
      </c>
      <c r="BG1842" t="s">
        <v>6645</v>
      </c>
      <c r="BH1842" s="3" t="str">
        <f t="shared" si="1155"/>
        <v>96344 TUSCANY WAY</v>
      </c>
      <c r="BI1842" s="3" t="str">
        <f t="shared" si="1156"/>
        <v>Fernandina Beach</v>
      </c>
      <c r="BJ1842" s="3" t="str">
        <f t="shared" si="1157"/>
        <v>Florida</v>
      </c>
      <c r="BK1842" s="3">
        <f t="shared" si="1158"/>
        <v>32034</v>
      </c>
      <c r="BL1842" s="3" t="str">
        <f t="shared" si="1159"/>
        <v>96344 TUSCANY WAY FERNANDINA BEACH FL 32034</v>
      </c>
      <c r="BM1842" s="3" t="str">
        <f t="shared" si="1160"/>
        <v/>
      </c>
      <c r="BN1842" s="3" t="str">
        <f t="shared" si="1161"/>
        <v>Pass</v>
      </c>
      <c r="BO1842" s="3" t="str">
        <f t="shared" si="1162"/>
        <v>No</v>
      </c>
      <c r="BP1842" s="3" t="str">
        <f t="shared" si="1163"/>
        <v>FV&lt;$10K</v>
      </c>
      <c r="BQ1842" t="s">
        <v>6650</v>
      </c>
      <c r="BR1842" s="3" t="str">
        <f t="shared" si="1164"/>
        <v>No, &lt; $20K Lien</v>
      </c>
      <c r="BS1842" s="3" t="str">
        <f t="shared" si="1165"/>
        <v>No, Lien &lt; $20K</v>
      </c>
      <c r="BT1842" t="s">
        <v>6650</v>
      </c>
      <c r="BU1842" s="3" t="str">
        <f t="shared" si="1166"/>
        <v>No</v>
      </c>
      <c r="BV1842" s="3" t="str">
        <f t="shared" si="1167"/>
        <v>No</v>
      </c>
      <c r="BW1842" s="3">
        <f t="shared" si="1168"/>
        <v>0</v>
      </c>
      <c r="BX1842" s="3" t="str">
        <f t="shared" si="1169"/>
        <v>No</v>
      </c>
      <c r="BY1842" s="3">
        <f t="shared" si="1170"/>
        <v>15972</v>
      </c>
      <c r="BZ1842">
        <v>1</v>
      </c>
      <c r="CA1842" s="3">
        <f t="shared" si="1171"/>
        <v>15972</v>
      </c>
      <c r="CC1842" s="3">
        <f t="shared" si="1172"/>
        <v>0</v>
      </c>
      <c r="CD1842" s="3">
        <f t="shared" si="1173"/>
        <v>0</v>
      </c>
      <c r="CE1842" s="3" t="str">
        <f t="shared" si="1174"/>
        <v/>
      </c>
      <c r="CF1842" s="3" t="e">
        <f>HLOOKUP(CE1842,'Valuation Data'!$D$2:$K$5,4,FALSE)</f>
        <v>#N/A</v>
      </c>
      <c r="CG1842" s="3">
        <f t="shared" si="1175"/>
        <v>15972</v>
      </c>
      <c r="CH1842" s="3" t="str">
        <f t="shared" si="1176"/>
        <v>No</v>
      </c>
      <c r="CI1842" s="3" t="str">
        <f>VLOOKUP(R1842,'Use Codes &amp; County Type'!A:D,4,FALSE)</f>
        <v>R</v>
      </c>
      <c r="CJ1842" s="3" t="str">
        <f t="shared" si="1177"/>
        <v>No</v>
      </c>
      <c r="CK1842" s="3" t="str">
        <f t="shared" si="1178"/>
        <v>No</v>
      </c>
      <c r="CL1842" s="3">
        <f t="shared" si="1179"/>
        <v>0.35</v>
      </c>
      <c r="CM1842" s="3">
        <f t="shared" si="1180"/>
        <v>5590.2</v>
      </c>
      <c r="CN1842" s="3">
        <f t="shared" si="1181"/>
        <v>1242.2</v>
      </c>
      <c r="CO1842" s="3">
        <f t="shared" si="1182"/>
        <v>4348</v>
      </c>
      <c r="CP1842" s="3">
        <f t="shared" si="1183"/>
        <v>7.7773603806661665E-2</v>
      </c>
      <c r="CR1842" s="3" t="str">
        <f t="shared" si="1184"/>
        <v>No</v>
      </c>
      <c r="CV1842" s="3" t="str">
        <f t="shared" si="1185"/>
        <v>FMV&lt;$30K</v>
      </c>
      <c r="CW1842" s="3">
        <f t="shared" si="1186"/>
        <v>1841</v>
      </c>
      <c r="CX1842" s="3">
        <f t="shared" si="1187"/>
        <v>310.55</v>
      </c>
      <c r="CY1842" s="3" t="str">
        <f t="shared" si="1188"/>
        <v>Ok</v>
      </c>
      <c r="CZ1842">
        <v>0</v>
      </c>
      <c r="DA1842">
        <v>0</v>
      </c>
    </row>
    <row r="1843" spans="1:105" x14ac:dyDescent="0.25">
      <c r="A1843">
        <v>1842</v>
      </c>
      <c r="B1843" t="s">
        <v>3</v>
      </c>
      <c r="C1843" t="s">
        <v>1951</v>
      </c>
      <c r="D1843">
        <v>2677.07</v>
      </c>
      <c r="E1843">
        <v>2017</v>
      </c>
      <c r="F1843">
        <v>2677.07</v>
      </c>
      <c r="G1843">
        <v>2677.07</v>
      </c>
      <c r="H1843" s="3">
        <f t="shared" si="1148"/>
        <v>0</v>
      </c>
      <c r="I1843">
        <v>95158</v>
      </c>
      <c r="J1843" t="s">
        <v>2736</v>
      </c>
      <c r="K1843" t="s">
        <v>2738</v>
      </c>
      <c r="L1843">
        <v>32034</v>
      </c>
      <c r="M1843" t="s">
        <v>4119</v>
      </c>
      <c r="N1843" t="s">
        <v>4761</v>
      </c>
      <c r="O1843">
        <v>-81.4982983235587</v>
      </c>
      <c r="P1843">
        <v>30.618650879079102</v>
      </c>
      <c r="Q1843" t="s">
        <v>6067</v>
      </c>
      <c r="R1843">
        <v>1</v>
      </c>
      <c r="S1843" t="s">
        <v>6539</v>
      </c>
      <c r="T1843">
        <v>1001</v>
      </c>
      <c r="U1843" t="s">
        <v>6582</v>
      </c>
      <c r="V1843">
        <v>2017</v>
      </c>
      <c r="W1843">
        <v>159974</v>
      </c>
      <c r="X1843">
        <v>2017</v>
      </c>
      <c r="Y1843">
        <v>159974</v>
      </c>
      <c r="Z1843">
        <v>2445.7399999999998</v>
      </c>
      <c r="AA1843" s="3">
        <f t="shared" si="1149"/>
        <v>0.91358836339729621</v>
      </c>
      <c r="AB1843" t="s">
        <v>6616</v>
      </c>
      <c r="AD1843" t="s">
        <v>6616</v>
      </c>
      <c r="AI1843" t="s">
        <v>6618</v>
      </c>
      <c r="AJ1843" t="s">
        <v>6618</v>
      </c>
      <c r="AK1843" t="s">
        <v>6618</v>
      </c>
      <c r="AL1843" t="s">
        <v>6618</v>
      </c>
      <c r="AM1843">
        <v>0</v>
      </c>
      <c r="AN1843">
        <v>0</v>
      </c>
      <c r="AO1843">
        <v>0</v>
      </c>
      <c r="AP1843" s="3" t="str">
        <f t="shared" si="1150"/>
        <v>No</v>
      </c>
      <c r="AQ1843" s="3" t="str">
        <f t="shared" si="1151"/>
        <v>No</v>
      </c>
      <c r="AR1843" s="3" t="str">
        <f t="shared" si="1152"/>
        <v>No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 t="s">
        <v>6634</v>
      </c>
      <c r="AZ1843" t="s">
        <v>6639</v>
      </c>
      <c r="BA1843">
        <v>1</v>
      </c>
      <c r="BB1843" t="s">
        <v>6616</v>
      </c>
      <c r="BC1843" t="s">
        <v>6616</v>
      </c>
      <c r="BD1843" s="4" t="str">
        <f t="shared" si="1153"/>
        <v>No</v>
      </c>
      <c r="BE1843" t="s">
        <v>6640</v>
      </c>
      <c r="BF1843" s="3" t="str">
        <f t="shared" si="1154"/>
        <v>No</v>
      </c>
      <c r="BG1843" t="s">
        <v>6645</v>
      </c>
      <c r="BH1843" s="3" t="str">
        <f t="shared" si="1155"/>
        <v>95158 VILLAGE DR</v>
      </c>
      <c r="BI1843" s="3" t="str">
        <f t="shared" si="1156"/>
        <v>Fernandina Beach</v>
      </c>
      <c r="BJ1843" s="3" t="str">
        <f t="shared" si="1157"/>
        <v>Florida</v>
      </c>
      <c r="BK1843" s="3">
        <f t="shared" si="1158"/>
        <v>32034</v>
      </c>
      <c r="BL1843" s="3" t="str">
        <f t="shared" si="1159"/>
        <v>95158 VILLAGE DR FERNANDINA BEACH FL 32034</v>
      </c>
      <c r="BM1843" s="3" t="str">
        <f t="shared" si="1160"/>
        <v/>
      </c>
      <c r="BN1843" s="3" t="str">
        <f t="shared" si="1161"/>
        <v>Pass</v>
      </c>
      <c r="BO1843" s="3" t="str">
        <f t="shared" si="1162"/>
        <v>No</v>
      </c>
      <c r="BP1843" s="3" t="str">
        <f t="shared" si="1163"/>
        <v>FV&lt;$10K</v>
      </c>
      <c r="BQ1843" t="s">
        <v>6650</v>
      </c>
      <c r="BR1843" s="3" t="str">
        <f t="shared" si="1164"/>
        <v>No, &lt; $20K Lien</v>
      </c>
      <c r="BS1843" s="3" t="str">
        <f t="shared" si="1165"/>
        <v>No, Lien &lt; $20K</v>
      </c>
      <c r="BT1843" t="s">
        <v>6650</v>
      </c>
      <c r="BU1843" s="3" t="str">
        <f t="shared" si="1166"/>
        <v>No</v>
      </c>
      <c r="BV1843" s="3" t="str">
        <f t="shared" si="1167"/>
        <v>No</v>
      </c>
      <c r="BW1843" s="3">
        <f t="shared" si="1168"/>
        <v>1</v>
      </c>
      <c r="BX1843" s="3" t="str">
        <f t="shared" si="1169"/>
        <v>No</v>
      </c>
      <c r="BY1843" s="3">
        <f t="shared" si="1170"/>
        <v>159974</v>
      </c>
      <c r="BZ1843">
        <v>1</v>
      </c>
      <c r="CA1843" s="3">
        <f t="shared" si="1171"/>
        <v>159974</v>
      </c>
      <c r="CC1843" s="3">
        <f t="shared" si="1172"/>
        <v>0</v>
      </c>
      <c r="CD1843" s="3">
        <f t="shared" si="1173"/>
        <v>0</v>
      </c>
      <c r="CE1843" s="3" t="str">
        <f t="shared" si="1174"/>
        <v/>
      </c>
      <c r="CF1843" s="3" t="e">
        <f>HLOOKUP(CE1843,'Valuation Data'!$D$2:$K$5,4,FALSE)</f>
        <v>#N/A</v>
      </c>
      <c r="CG1843" s="3">
        <f t="shared" si="1175"/>
        <v>159974</v>
      </c>
      <c r="CH1843" s="3" t="str">
        <f t="shared" si="1176"/>
        <v>No</v>
      </c>
      <c r="CI1843" s="3" t="str">
        <f>VLOOKUP(R1843,'Use Codes &amp; County Type'!A:D,4,FALSE)</f>
        <v>S</v>
      </c>
      <c r="CJ1843" s="3" t="str">
        <f t="shared" si="1177"/>
        <v>No</v>
      </c>
      <c r="CK1843" s="3" t="str">
        <f t="shared" si="1178"/>
        <v>No</v>
      </c>
      <c r="CL1843" s="3">
        <f t="shared" si="1179"/>
        <v>0.35</v>
      </c>
      <c r="CM1843" s="3">
        <f t="shared" si="1180"/>
        <v>55990.899999999994</v>
      </c>
      <c r="CN1843" s="3">
        <f t="shared" si="1181"/>
        <v>13385.35</v>
      </c>
      <c r="CO1843" s="3">
        <f t="shared" si="1182"/>
        <v>42605.549999999996</v>
      </c>
      <c r="CP1843" s="3">
        <f t="shared" si="1183"/>
        <v>8.367203420555841E-2</v>
      </c>
      <c r="CR1843" s="3" t="str">
        <f t="shared" si="1184"/>
        <v>No</v>
      </c>
      <c r="CV1843" s="3" t="str">
        <f t="shared" si="1185"/>
        <v>*Bid</v>
      </c>
      <c r="CW1843" s="3">
        <f t="shared" si="1186"/>
        <v>1842</v>
      </c>
      <c r="CX1843" s="3">
        <f t="shared" si="1187"/>
        <v>2677.07</v>
      </c>
      <c r="CY1843" s="3" t="str">
        <f t="shared" si="1188"/>
        <v>Ok</v>
      </c>
      <c r="CZ1843">
        <v>0</v>
      </c>
      <c r="DA1843">
        <v>0</v>
      </c>
    </row>
    <row r="1844" spans="1:105" x14ac:dyDescent="0.25">
      <c r="A1844">
        <v>1843</v>
      </c>
      <c r="B1844" t="s">
        <v>3</v>
      </c>
      <c r="C1844" t="s">
        <v>1952</v>
      </c>
      <c r="D1844">
        <v>3490.37</v>
      </c>
      <c r="E1844">
        <v>2017</v>
      </c>
      <c r="F1844">
        <v>3490.37</v>
      </c>
      <c r="G1844">
        <v>3490.37</v>
      </c>
      <c r="H1844" s="3">
        <f t="shared" si="1148"/>
        <v>0</v>
      </c>
      <c r="I1844">
        <v>95287</v>
      </c>
      <c r="J1844" t="s">
        <v>2736</v>
      </c>
      <c r="K1844" t="s">
        <v>2738</v>
      </c>
      <c r="L1844">
        <v>32034</v>
      </c>
      <c r="M1844" t="s">
        <v>4120</v>
      </c>
      <c r="N1844" t="s">
        <v>4761</v>
      </c>
      <c r="O1844">
        <v>-81.496566827190506</v>
      </c>
      <c r="P1844">
        <v>30.619906052317301</v>
      </c>
      <c r="Q1844" t="s">
        <v>6068</v>
      </c>
      <c r="R1844">
        <v>1</v>
      </c>
      <c r="S1844" t="s">
        <v>6539</v>
      </c>
      <c r="T1844">
        <v>1001</v>
      </c>
      <c r="U1844" t="s">
        <v>6582</v>
      </c>
      <c r="V1844">
        <v>2017</v>
      </c>
      <c r="W1844">
        <v>204031</v>
      </c>
      <c r="X1844">
        <v>2017</v>
      </c>
      <c r="Y1844">
        <v>215924</v>
      </c>
      <c r="Z1844">
        <v>3197.76</v>
      </c>
      <c r="AA1844" s="3">
        <f t="shared" si="1149"/>
        <v>0.91616648091749597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 s="3" t="str">
        <f t="shared" si="1150"/>
        <v>No</v>
      </c>
      <c r="AQ1844" s="3" t="str">
        <f t="shared" si="1151"/>
        <v>No</v>
      </c>
      <c r="AR1844" s="3" t="str">
        <f t="shared" si="1152"/>
        <v>No</v>
      </c>
      <c r="AS1844">
        <v>0</v>
      </c>
      <c r="AT1844">
        <v>0</v>
      </c>
      <c r="AU1844">
        <v>185600</v>
      </c>
      <c r="AV1844" t="s">
        <v>5076</v>
      </c>
      <c r="AW1844">
        <v>0</v>
      </c>
      <c r="AX1844">
        <v>0</v>
      </c>
      <c r="AY1844" t="s">
        <v>6634</v>
      </c>
      <c r="AZ1844">
        <v>0</v>
      </c>
      <c r="BA1844">
        <v>0</v>
      </c>
      <c r="BB1844" t="s">
        <v>6616</v>
      </c>
      <c r="BC1844">
        <v>0</v>
      </c>
      <c r="BD1844" s="4" t="str">
        <f t="shared" si="1153"/>
        <v>No</v>
      </c>
      <c r="BE1844" t="s">
        <v>6640</v>
      </c>
      <c r="BF1844" s="3" t="str">
        <f t="shared" si="1154"/>
        <v>No</v>
      </c>
      <c r="BG1844" t="s">
        <v>6645</v>
      </c>
      <c r="BH1844" s="3" t="str">
        <f t="shared" si="1155"/>
        <v>95287 VILLAGE DR</v>
      </c>
      <c r="BI1844" s="3" t="str">
        <f t="shared" si="1156"/>
        <v>Fernandina Beach</v>
      </c>
      <c r="BJ1844" s="3" t="str">
        <f t="shared" si="1157"/>
        <v>Florida</v>
      </c>
      <c r="BK1844" s="3">
        <f t="shared" si="1158"/>
        <v>32034</v>
      </c>
      <c r="BL1844" s="3" t="str">
        <f t="shared" si="1159"/>
        <v>95287 VILLAGE DR FERNANDINA BEACH FL 32034</v>
      </c>
      <c r="BM1844" s="3" t="str">
        <f t="shared" si="1160"/>
        <v>L</v>
      </c>
      <c r="BN1844" s="3" t="str">
        <f t="shared" si="1161"/>
        <v>Pass</v>
      </c>
      <c r="BO1844" s="3" t="str">
        <f t="shared" si="1162"/>
        <v>No</v>
      </c>
      <c r="BP1844" s="3" t="str">
        <f t="shared" si="1163"/>
        <v>FV&lt;$10K</v>
      </c>
      <c r="BQ1844" t="s">
        <v>6650</v>
      </c>
      <c r="BR1844" s="3" t="str">
        <f t="shared" si="1164"/>
        <v>No, &lt; $20K Lien</v>
      </c>
      <c r="BS1844" s="3" t="str">
        <f t="shared" si="1165"/>
        <v>No, Lien &lt; $20K</v>
      </c>
      <c r="BT1844" t="s">
        <v>6650</v>
      </c>
      <c r="BU1844" s="3" t="str">
        <f t="shared" si="1166"/>
        <v>No</v>
      </c>
      <c r="BV1844" s="3" t="str">
        <f t="shared" si="1167"/>
        <v>No</v>
      </c>
      <c r="BW1844" s="3">
        <f t="shared" si="1168"/>
        <v>0</v>
      </c>
      <c r="BX1844" s="3" t="str">
        <f t="shared" si="1169"/>
        <v>No</v>
      </c>
      <c r="BY1844" s="3">
        <f t="shared" si="1170"/>
        <v>204031</v>
      </c>
      <c r="BZ1844">
        <v>1</v>
      </c>
      <c r="CA1844" s="3">
        <f t="shared" si="1171"/>
        <v>204031</v>
      </c>
      <c r="CC1844" s="3">
        <f t="shared" si="1172"/>
        <v>0</v>
      </c>
      <c r="CD1844" s="3">
        <f t="shared" si="1173"/>
        <v>0</v>
      </c>
      <c r="CE1844" s="3" t="str">
        <f t="shared" si="1174"/>
        <v/>
      </c>
      <c r="CF1844" s="3" t="e">
        <f>HLOOKUP(CE1844,'Valuation Data'!$D$2:$K$5,4,FALSE)</f>
        <v>#N/A</v>
      </c>
      <c r="CG1844" s="3">
        <f t="shared" si="1175"/>
        <v>204031</v>
      </c>
      <c r="CH1844" s="3" t="str">
        <f t="shared" si="1176"/>
        <v>No</v>
      </c>
      <c r="CI1844" s="3" t="str">
        <f>VLOOKUP(R1844,'Use Codes &amp; County Type'!A:D,4,FALSE)</f>
        <v>S</v>
      </c>
      <c r="CJ1844" s="3" t="str">
        <f t="shared" si="1177"/>
        <v>No</v>
      </c>
      <c r="CK1844" s="3" t="str">
        <f t="shared" si="1178"/>
        <v>No</v>
      </c>
      <c r="CL1844" s="3">
        <f t="shared" si="1179"/>
        <v>0.35</v>
      </c>
      <c r="CM1844" s="3">
        <f t="shared" si="1180"/>
        <v>71410.849999999991</v>
      </c>
      <c r="CN1844" s="3">
        <f t="shared" si="1181"/>
        <v>13961.48</v>
      </c>
      <c r="CO1844" s="3">
        <f t="shared" si="1182"/>
        <v>57449.369999999995</v>
      </c>
      <c r="CP1844" s="3">
        <f t="shared" si="1183"/>
        <v>6.8428229043625721E-2</v>
      </c>
      <c r="CR1844" s="3" t="str">
        <f t="shared" si="1184"/>
        <v>No</v>
      </c>
      <c r="CV1844" s="3" t="str">
        <f t="shared" si="1185"/>
        <v>*Bid</v>
      </c>
      <c r="CW1844" s="3">
        <f t="shared" si="1186"/>
        <v>1843</v>
      </c>
      <c r="CX1844" s="3">
        <f t="shared" si="1187"/>
        <v>3490.37</v>
      </c>
      <c r="CY1844" s="3" t="str">
        <f t="shared" si="1188"/>
        <v>Ok</v>
      </c>
      <c r="CZ1844">
        <v>0</v>
      </c>
      <c r="DA1844">
        <v>0</v>
      </c>
    </row>
    <row r="1845" spans="1:105" x14ac:dyDescent="0.25">
      <c r="A1845">
        <v>1844</v>
      </c>
      <c r="B1845" t="s">
        <v>3</v>
      </c>
      <c r="C1845" t="s">
        <v>1953</v>
      </c>
      <c r="D1845">
        <v>17008.099999999999</v>
      </c>
      <c r="E1845">
        <v>2017</v>
      </c>
      <c r="F1845">
        <v>17008.099999999999</v>
      </c>
      <c r="G1845">
        <v>17008.099999999999</v>
      </c>
      <c r="H1845" s="3">
        <f t="shared" si="1148"/>
        <v>0</v>
      </c>
      <c r="J1845" t="s">
        <v>2736</v>
      </c>
      <c r="K1845" t="s">
        <v>2738</v>
      </c>
      <c r="L1845">
        <v>32034</v>
      </c>
      <c r="M1845" t="s">
        <v>3399</v>
      </c>
      <c r="N1845" t="s">
        <v>4761</v>
      </c>
      <c r="O1845">
        <v>-81.495488567710396</v>
      </c>
      <c r="P1845">
        <v>30.625230311779401</v>
      </c>
      <c r="Q1845" t="s">
        <v>6064</v>
      </c>
      <c r="R1845">
        <v>0</v>
      </c>
      <c r="S1845" t="s">
        <v>6538</v>
      </c>
      <c r="T1845">
        <v>8001</v>
      </c>
      <c r="U1845" t="s">
        <v>6581</v>
      </c>
      <c r="V1845">
        <v>2017</v>
      </c>
      <c r="W1845">
        <v>1026720</v>
      </c>
      <c r="X1845">
        <v>2017</v>
      </c>
      <c r="Y1845">
        <v>1026720</v>
      </c>
      <c r="Z1845">
        <v>15696.81</v>
      </c>
      <c r="AA1845" s="3">
        <f t="shared" si="1149"/>
        <v>0.92290202903322538</v>
      </c>
      <c r="AB1845" t="s">
        <v>6616</v>
      </c>
      <c r="AC1845" t="s">
        <v>6616</v>
      </c>
      <c r="AD1845" t="s">
        <v>6616</v>
      </c>
      <c r="AE1845" t="s">
        <v>6616</v>
      </c>
      <c r="AF1845" t="s">
        <v>6616</v>
      </c>
      <c r="AG1845" t="s">
        <v>6616</v>
      </c>
      <c r="AH1845" t="s">
        <v>6616</v>
      </c>
      <c r="AI1845" t="s">
        <v>6618</v>
      </c>
      <c r="AJ1845" t="s">
        <v>6618</v>
      </c>
      <c r="AK1845" t="s">
        <v>6618</v>
      </c>
      <c r="AL1845" t="s">
        <v>6618</v>
      </c>
      <c r="AM1845" t="s">
        <v>6618</v>
      </c>
      <c r="AN1845" t="s">
        <v>6618</v>
      </c>
      <c r="AO1845" t="s">
        <v>6618</v>
      </c>
      <c r="AP1845" s="3" t="str">
        <f t="shared" si="1150"/>
        <v>No</v>
      </c>
      <c r="AQ1845" s="3" t="str">
        <f t="shared" si="1151"/>
        <v>No</v>
      </c>
      <c r="AR1845" s="3" t="str">
        <f t="shared" si="1152"/>
        <v>No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 t="s">
        <v>6634</v>
      </c>
      <c r="AZ1845" t="s">
        <v>6637</v>
      </c>
      <c r="BA1845">
        <v>1</v>
      </c>
      <c r="BB1845" t="s">
        <v>6616</v>
      </c>
      <c r="BC1845" t="s">
        <v>6617</v>
      </c>
      <c r="BD1845" s="4" t="str">
        <f t="shared" si="1153"/>
        <v>No</v>
      </c>
      <c r="BE1845" t="s">
        <v>6640</v>
      </c>
      <c r="BF1845" s="3" t="str">
        <f t="shared" si="1154"/>
        <v>No</v>
      </c>
      <c r="BG1845" t="s">
        <v>6645</v>
      </c>
      <c r="BH1845" s="3" t="str">
        <f t="shared" si="1155"/>
        <v>SR 200</v>
      </c>
      <c r="BI1845" s="3" t="str">
        <f t="shared" si="1156"/>
        <v>Fernandina Beach</v>
      </c>
      <c r="BJ1845" s="3" t="str">
        <f t="shared" si="1157"/>
        <v>Florida</v>
      </c>
      <c r="BK1845" s="3">
        <f t="shared" si="1158"/>
        <v>32034</v>
      </c>
      <c r="BL1845" s="3" t="str">
        <f t="shared" si="1159"/>
        <v>SR 200 FERNANDINA BEACH FL 32034</v>
      </c>
      <c r="BM1845" s="3" t="str">
        <f t="shared" si="1160"/>
        <v/>
      </c>
      <c r="BN1845" s="3" t="str">
        <f t="shared" si="1161"/>
        <v>Pass</v>
      </c>
      <c r="BO1845" s="3" t="str">
        <f t="shared" si="1162"/>
        <v>Yes</v>
      </c>
      <c r="BP1845" s="3" t="str">
        <f t="shared" si="1163"/>
        <v>Bad Address</v>
      </c>
      <c r="BQ1845" t="s">
        <v>6650</v>
      </c>
      <c r="BR1845" s="3" t="str">
        <f t="shared" si="1164"/>
        <v>No, &lt; $20K Lien</v>
      </c>
      <c r="BS1845" s="3" t="str">
        <f t="shared" si="1165"/>
        <v>No, Lien &lt; $20K</v>
      </c>
      <c r="BT1845" t="s">
        <v>6650</v>
      </c>
      <c r="BU1845" s="3" t="str">
        <f t="shared" si="1166"/>
        <v>No</v>
      </c>
      <c r="BV1845" s="3" t="str">
        <f t="shared" si="1167"/>
        <v>No</v>
      </c>
      <c r="BW1845" s="3">
        <f t="shared" si="1168"/>
        <v>1</v>
      </c>
      <c r="BX1845" s="3" t="str">
        <f t="shared" si="1169"/>
        <v>No</v>
      </c>
      <c r="BY1845" s="3">
        <f t="shared" si="1170"/>
        <v>1026720</v>
      </c>
      <c r="BZ1845">
        <v>1</v>
      </c>
      <c r="CA1845" s="3">
        <f t="shared" si="1171"/>
        <v>1026720</v>
      </c>
      <c r="CC1845" s="3">
        <f t="shared" si="1172"/>
        <v>0</v>
      </c>
      <c r="CD1845" s="3">
        <f t="shared" si="1173"/>
        <v>0</v>
      </c>
      <c r="CE1845" s="3" t="str">
        <f t="shared" si="1174"/>
        <v/>
      </c>
      <c r="CF1845" s="3" t="e">
        <f>HLOOKUP(CE1845,'Valuation Data'!$D$2:$K$5,4,FALSE)</f>
        <v>#N/A</v>
      </c>
      <c r="CG1845" s="3">
        <f t="shared" si="1175"/>
        <v>1026720</v>
      </c>
      <c r="CH1845" s="3" t="str">
        <f t="shared" si="1176"/>
        <v>No</v>
      </c>
      <c r="CI1845" s="3" t="str">
        <f>VLOOKUP(R1845,'Use Codes &amp; County Type'!A:D,4,FALSE)</f>
        <v>V</v>
      </c>
      <c r="CJ1845" s="3" t="str">
        <f t="shared" si="1177"/>
        <v>Yes</v>
      </c>
      <c r="CK1845" s="3" t="str">
        <f t="shared" si="1178"/>
        <v>No</v>
      </c>
      <c r="CL1845" s="3">
        <f t="shared" si="1179"/>
        <v>0</v>
      </c>
      <c r="CM1845" s="3">
        <f t="shared" si="1180"/>
        <v>0</v>
      </c>
      <c r="CN1845" s="3">
        <f t="shared" si="1181"/>
        <v>85040.5</v>
      </c>
      <c r="CO1845" s="3">
        <f t="shared" si="1182"/>
        <v>-85040.5</v>
      </c>
      <c r="CP1845" s="3">
        <f t="shared" si="1183"/>
        <v>8.2827353124513017E-2</v>
      </c>
      <c r="CR1845" s="3" t="str">
        <f t="shared" si="1184"/>
        <v>No</v>
      </c>
      <c r="CV1845" s="3" t="str">
        <f t="shared" si="1185"/>
        <v>Vacant, No Sales Data</v>
      </c>
      <c r="CW1845" s="3">
        <f t="shared" si="1186"/>
        <v>1844</v>
      </c>
      <c r="CX1845" s="3">
        <f t="shared" si="1187"/>
        <v>17008.099999999999</v>
      </c>
      <c r="CY1845" s="3" t="str">
        <f t="shared" si="1188"/>
        <v>Ok</v>
      </c>
      <c r="CZ1845">
        <v>0</v>
      </c>
      <c r="DA1845">
        <v>0</v>
      </c>
    </row>
    <row r="1846" spans="1:105" x14ac:dyDescent="0.25">
      <c r="A1846">
        <v>1845</v>
      </c>
      <c r="B1846" t="s">
        <v>3</v>
      </c>
      <c r="C1846" t="s">
        <v>1954</v>
      </c>
      <c r="D1846">
        <v>1065.4100000000001</v>
      </c>
      <c r="E1846">
        <v>2017</v>
      </c>
      <c r="F1846">
        <v>1065.4100000000001</v>
      </c>
      <c r="G1846">
        <v>1065.4100000000001</v>
      </c>
      <c r="H1846" s="3">
        <f t="shared" si="1148"/>
        <v>0</v>
      </c>
      <c r="J1846" t="s">
        <v>2736</v>
      </c>
      <c r="K1846" t="s">
        <v>2738</v>
      </c>
      <c r="L1846">
        <v>32034</v>
      </c>
      <c r="M1846" t="s">
        <v>4121</v>
      </c>
      <c r="N1846" t="s">
        <v>4761</v>
      </c>
      <c r="O1846">
        <v>-81.501266380699604</v>
      </c>
      <c r="P1846">
        <v>30.628090616196001</v>
      </c>
      <c r="Q1846" t="s">
        <v>6069</v>
      </c>
      <c r="R1846">
        <v>0</v>
      </c>
      <c r="S1846" t="s">
        <v>6538</v>
      </c>
      <c r="T1846">
        <v>8001</v>
      </c>
      <c r="U1846" t="s">
        <v>6581</v>
      </c>
      <c r="V1846">
        <v>2017</v>
      </c>
      <c r="W1846">
        <v>62500</v>
      </c>
      <c r="X1846">
        <v>2017</v>
      </c>
      <c r="Y1846">
        <v>62500</v>
      </c>
      <c r="Z1846">
        <v>955.53</v>
      </c>
      <c r="AA1846" s="3">
        <f t="shared" si="1149"/>
        <v>0.89686599525065458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 s="3" t="str">
        <f t="shared" si="1150"/>
        <v>No</v>
      </c>
      <c r="AQ1846" s="3" t="str">
        <f t="shared" si="1151"/>
        <v>No</v>
      </c>
      <c r="AR1846" s="3" t="str">
        <f t="shared" si="1152"/>
        <v>No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 t="s">
        <v>6634</v>
      </c>
      <c r="AZ1846" t="s">
        <v>6637</v>
      </c>
      <c r="BA1846">
        <v>0</v>
      </c>
      <c r="BB1846" t="s">
        <v>6616</v>
      </c>
      <c r="BC1846">
        <v>0</v>
      </c>
      <c r="BD1846" s="4" t="str">
        <f t="shared" si="1153"/>
        <v>No</v>
      </c>
      <c r="BE1846" t="s">
        <v>6640</v>
      </c>
      <c r="BF1846" s="3" t="str">
        <f t="shared" si="1154"/>
        <v>No</v>
      </c>
      <c r="BG1846" t="s">
        <v>6645</v>
      </c>
      <c r="BH1846" s="3" t="str">
        <f t="shared" si="1155"/>
        <v>LIMPKIN LN</v>
      </c>
      <c r="BI1846" s="3" t="str">
        <f t="shared" si="1156"/>
        <v>Fernandina Beach</v>
      </c>
      <c r="BJ1846" s="3" t="str">
        <f t="shared" si="1157"/>
        <v>Florida</v>
      </c>
      <c r="BK1846" s="3">
        <f t="shared" si="1158"/>
        <v>32034</v>
      </c>
      <c r="BL1846" s="3" t="str">
        <f t="shared" si="1159"/>
        <v>LIMPKIN LN FERNANDINA BEACH FL 32034</v>
      </c>
      <c r="BM1846" s="3" t="str">
        <f t="shared" si="1160"/>
        <v/>
      </c>
      <c r="BN1846" s="3" t="str">
        <f t="shared" si="1161"/>
        <v>Pass</v>
      </c>
      <c r="BO1846" s="3" t="str">
        <f t="shared" si="1162"/>
        <v>No</v>
      </c>
      <c r="BP1846" s="3" t="str">
        <f t="shared" si="1163"/>
        <v>FV&lt;$10K</v>
      </c>
      <c r="BQ1846" t="s">
        <v>6650</v>
      </c>
      <c r="BR1846" s="3" t="str">
        <f t="shared" si="1164"/>
        <v>No, &lt; $20K Lien</v>
      </c>
      <c r="BS1846" s="3" t="str">
        <f t="shared" si="1165"/>
        <v>No, Lien &lt; $20K</v>
      </c>
      <c r="BT1846" t="s">
        <v>6650</v>
      </c>
      <c r="BU1846" s="3" t="str">
        <f t="shared" si="1166"/>
        <v>No</v>
      </c>
      <c r="BV1846" s="3" t="str">
        <f t="shared" si="1167"/>
        <v>No</v>
      </c>
      <c r="BW1846" s="3">
        <f t="shared" si="1168"/>
        <v>0</v>
      </c>
      <c r="BX1846" s="3" t="str">
        <f t="shared" si="1169"/>
        <v>No</v>
      </c>
      <c r="BY1846" s="3">
        <f t="shared" si="1170"/>
        <v>62500</v>
      </c>
      <c r="BZ1846">
        <v>1</v>
      </c>
      <c r="CA1846" s="3">
        <f t="shared" si="1171"/>
        <v>62500</v>
      </c>
      <c r="CC1846" s="3">
        <f t="shared" si="1172"/>
        <v>0</v>
      </c>
      <c r="CD1846" s="3">
        <f t="shared" si="1173"/>
        <v>0</v>
      </c>
      <c r="CE1846" s="3" t="str">
        <f t="shared" si="1174"/>
        <v/>
      </c>
      <c r="CF1846" s="3" t="e">
        <f>HLOOKUP(CE1846,'Valuation Data'!$D$2:$K$5,4,FALSE)</f>
        <v>#N/A</v>
      </c>
      <c r="CG1846" s="3">
        <f t="shared" si="1175"/>
        <v>62500</v>
      </c>
      <c r="CH1846" s="3" t="str">
        <f t="shared" si="1176"/>
        <v>No</v>
      </c>
      <c r="CI1846" s="3" t="str">
        <f>VLOOKUP(R1846,'Use Codes &amp; County Type'!A:D,4,FALSE)</f>
        <v>V</v>
      </c>
      <c r="CJ1846" s="3" t="str">
        <f t="shared" si="1177"/>
        <v>Yes</v>
      </c>
      <c r="CK1846" s="3" t="str">
        <f t="shared" si="1178"/>
        <v>No</v>
      </c>
      <c r="CL1846" s="3">
        <f t="shared" si="1179"/>
        <v>0</v>
      </c>
      <c r="CM1846" s="3">
        <f t="shared" si="1180"/>
        <v>0</v>
      </c>
      <c r="CN1846" s="3">
        <f t="shared" si="1181"/>
        <v>4261.6400000000003</v>
      </c>
      <c r="CO1846" s="3">
        <f t="shared" si="1182"/>
        <v>-4261.6400000000003</v>
      </c>
      <c r="CP1846" s="3">
        <f t="shared" si="1183"/>
        <v>6.8186240000000009E-2</v>
      </c>
      <c r="CR1846" s="3" t="str">
        <f t="shared" si="1184"/>
        <v>No</v>
      </c>
      <c r="CV1846" s="3" t="str">
        <f t="shared" si="1185"/>
        <v>Vacant, No Sales Data</v>
      </c>
      <c r="CW1846" s="3">
        <f t="shared" si="1186"/>
        <v>1845</v>
      </c>
      <c r="CX1846" s="3">
        <f t="shared" si="1187"/>
        <v>1065.4100000000001</v>
      </c>
      <c r="CY1846" s="3" t="str">
        <f t="shared" si="1188"/>
        <v>Ok</v>
      </c>
      <c r="CZ1846">
        <v>0</v>
      </c>
      <c r="DA1846">
        <v>0</v>
      </c>
    </row>
    <row r="1847" spans="1:105" x14ac:dyDescent="0.25">
      <c r="A1847">
        <v>1846</v>
      </c>
      <c r="B1847" t="s">
        <v>3</v>
      </c>
      <c r="C1847" t="s">
        <v>1955</v>
      </c>
      <c r="D1847">
        <v>1266.0899999999999</v>
      </c>
      <c r="E1847">
        <v>2017</v>
      </c>
      <c r="F1847">
        <v>1266.0899999999999</v>
      </c>
      <c r="G1847">
        <v>1266.0899999999999</v>
      </c>
      <c r="H1847" s="3">
        <f t="shared" si="1148"/>
        <v>0</v>
      </c>
      <c r="J1847" t="s">
        <v>2736</v>
      </c>
      <c r="K1847" t="s">
        <v>2738</v>
      </c>
      <c r="L1847">
        <v>32034</v>
      </c>
      <c r="M1847" t="s">
        <v>4122</v>
      </c>
      <c r="N1847" t="s">
        <v>4761</v>
      </c>
      <c r="O1847">
        <v>-81.498330804905095</v>
      </c>
      <c r="P1847">
        <v>30.631249652634601</v>
      </c>
      <c r="Q1847" t="s">
        <v>6070</v>
      </c>
      <c r="R1847">
        <v>0</v>
      </c>
      <c r="S1847" t="s">
        <v>6538</v>
      </c>
      <c r="T1847">
        <v>8001</v>
      </c>
      <c r="U1847" t="s">
        <v>6581</v>
      </c>
      <c r="V1847">
        <v>2017</v>
      </c>
      <c r="W1847">
        <v>100000</v>
      </c>
      <c r="X1847">
        <v>2017</v>
      </c>
      <c r="Y1847">
        <v>100000</v>
      </c>
      <c r="Z1847">
        <v>1528.83</v>
      </c>
      <c r="AA1847" s="3">
        <f t="shared" si="1149"/>
        <v>1.2075207923607327</v>
      </c>
      <c r="AF1847" t="s">
        <v>6616</v>
      </c>
      <c r="AG1847" t="s">
        <v>6616</v>
      </c>
      <c r="AH1847" t="s">
        <v>6616</v>
      </c>
      <c r="AI1847" t="s">
        <v>6618</v>
      </c>
      <c r="AJ1847" t="s">
        <v>6618</v>
      </c>
      <c r="AK1847" t="s">
        <v>6618</v>
      </c>
      <c r="AL1847">
        <v>0</v>
      </c>
      <c r="AM1847">
        <v>0</v>
      </c>
      <c r="AN1847">
        <v>0</v>
      </c>
      <c r="AO1847">
        <v>0</v>
      </c>
      <c r="AP1847" s="3" t="str">
        <f t="shared" si="1150"/>
        <v>No</v>
      </c>
      <c r="AQ1847" s="3" t="str">
        <f t="shared" si="1151"/>
        <v>No</v>
      </c>
      <c r="AR1847" s="3" t="str">
        <f t="shared" si="1152"/>
        <v>No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 t="s">
        <v>6634</v>
      </c>
      <c r="AZ1847" t="s">
        <v>6637</v>
      </c>
      <c r="BA1847">
        <v>0</v>
      </c>
      <c r="BB1847" t="s">
        <v>6616</v>
      </c>
      <c r="BC1847" t="s">
        <v>6616</v>
      </c>
      <c r="BD1847" s="4" t="str">
        <f t="shared" si="1153"/>
        <v>No</v>
      </c>
      <c r="BE1847" t="s">
        <v>6640</v>
      </c>
      <c r="BF1847" s="3" t="str">
        <f t="shared" si="1154"/>
        <v>No</v>
      </c>
      <c r="BG1847" t="s">
        <v>6645</v>
      </c>
      <c r="BH1847" s="3" t="str">
        <f t="shared" si="1155"/>
        <v>PINEY ISLAND DR</v>
      </c>
      <c r="BI1847" s="3" t="str">
        <f t="shared" si="1156"/>
        <v>Fernandina Beach</v>
      </c>
      <c r="BJ1847" s="3" t="str">
        <f t="shared" si="1157"/>
        <v>Florida</v>
      </c>
      <c r="BK1847" s="3">
        <f t="shared" si="1158"/>
        <v>32034</v>
      </c>
      <c r="BL1847" s="3" t="str">
        <f t="shared" si="1159"/>
        <v>PINEY ISLAND DR FERNANDINA BEACH FL 32034</v>
      </c>
      <c r="BM1847" s="3" t="str">
        <f t="shared" si="1160"/>
        <v/>
      </c>
      <c r="BN1847" s="3" t="str">
        <f t="shared" si="1161"/>
        <v>Pass</v>
      </c>
      <c r="BO1847" s="3" t="str">
        <f t="shared" si="1162"/>
        <v>No</v>
      </c>
      <c r="BP1847" s="3" t="str">
        <f t="shared" si="1163"/>
        <v>FV&lt;$10K</v>
      </c>
      <c r="BQ1847" t="s">
        <v>6650</v>
      </c>
      <c r="BR1847" s="3" t="str">
        <f t="shared" si="1164"/>
        <v>No, &lt; $20K Lien</v>
      </c>
      <c r="BS1847" s="3" t="str">
        <f t="shared" si="1165"/>
        <v>No, Lien &lt; $20K</v>
      </c>
      <c r="BT1847" t="s">
        <v>6650</v>
      </c>
      <c r="BU1847" s="3" t="str">
        <f t="shared" si="1166"/>
        <v>No</v>
      </c>
      <c r="BV1847" s="3" t="str">
        <f t="shared" si="1167"/>
        <v>No</v>
      </c>
      <c r="BW1847" s="3">
        <f t="shared" si="1168"/>
        <v>0</v>
      </c>
      <c r="BX1847" s="3" t="str">
        <f t="shared" si="1169"/>
        <v>No</v>
      </c>
      <c r="BY1847" s="3">
        <f t="shared" si="1170"/>
        <v>100000</v>
      </c>
      <c r="BZ1847">
        <v>1</v>
      </c>
      <c r="CA1847" s="3">
        <f t="shared" si="1171"/>
        <v>100000</v>
      </c>
      <c r="CC1847" s="3">
        <f t="shared" si="1172"/>
        <v>0</v>
      </c>
      <c r="CD1847" s="3">
        <f t="shared" si="1173"/>
        <v>0</v>
      </c>
      <c r="CE1847" s="3" t="str">
        <f t="shared" si="1174"/>
        <v/>
      </c>
      <c r="CF1847" s="3" t="e">
        <f>HLOOKUP(CE1847,'Valuation Data'!$D$2:$K$5,4,FALSE)</f>
        <v>#N/A</v>
      </c>
      <c r="CG1847" s="3">
        <f t="shared" si="1175"/>
        <v>100000</v>
      </c>
      <c r="CH1847" s="3" t="str">
        <f t="shared" si="1176"/>
        <v>No</v>
      </c>
      <c r="CI1847" s="3" t="str">
        <f>VLOOKUP(R1847,'Use Codes &amp; County Type'!A:D,4,FALSE)</f>
        <v>V</v>
      </c>
      <c r="CJ1847" s="3" t="str">
        <f t="shared" si="1177"/>
        <v>Yes</v>
      </c>
      <c r="CK1847" s="3" t="str">
        <f t="shared" si="1178"/>
        <v>No</v>
      </c>
      <c r="CL1847" s="3">
        <f t="shared" si="1179"/>
        <v>0</v>
      </c>
      <c r="CM1847" s="3">
        <f t="shared" si="1180"/>
        <v>0</v>
      </c>
      <c r="CN1847" s="3">
        <f t="shared" si="1181"/>
        <v>5852.58</v>
      </c>
      <c r="CO1847" s="3">
        <f t="shared" si="1182"/>
        <v>-5852.58</v>
      </c>
      <c r="CP1847" s="3">
        <f t="shared" si="1183"/>
        <v>5.8525799999999996E-2</v>
      </c>
      <c r="CR1847" s="3" t="str">
        <f t="shared" si="1184"/>
        <v>No</v>
      </c>
      <c r="CV1847" s="3" t="str">
        <f t="shared" si="1185"/>
        <v>Vacant, No Sales Data</v>
      </c>
      <c r="CW1847" s="3">
        <f t="shared" si="1186"/>
        <v>1846</v>
      </c>
      <c r="CX1847" s="3">
        <f t="shared" si="1187"/>
        <v>1266.0899999999999</v>
      </c>
      <c r="CY1847" s="3" t="str">
        <f t="shared" si="1188"/>
        <v>Ok</v>
      </c>
      <c r="CZ1847">
        <v>0</v>
      </c>
      <c r="DA1847">
        <v>0</v>
      </c>
    </row>
    <row r="1848" spans="1:105" x14ac:dyDescent="0.25">
      <c r="A1848">
        <v>1847</v>
      </c>
      <c r="B1848" t="s">
        <v>3</v>
      </c>
      <c r="C1848" t="s">
        <v>1956</v>
      </c>
      <c r="D1848">
        <v>2238.81</v>
      </c>
      <c r="E1848">
        <v>2017</v>
      </c>
      <c r="F1848">
        <v>2238.81</v>
      </c>
      <c r="G1848">
        <v>2238.81</v>
      </c>
      <c r="H1848" s="3">
        <f t="shared" si="1148"/>
        <v>0</v>
      </c>
      <c r="I1848">
        <v>96044</v>
      </c>
      <c r="J1848" t="s">
        <v>2736</v>
      </c>
      <c r="K1848" t="s">
        <v>2738</v>
      </c>
      <c r="L1848">
        <v>32034</v>
      </c>
      <c r="M1848" t="s">
        <v>4123</v>
      </c>
      <c r="N1848" t="s">
        <v>4761</v>
      </c>
      <c r="O1848">
        <v>-81.498679126170799</v>
      </c>
      <c r="P1848">
        <v>30.623899038516299</v>
      </c>
      <c r="Q1848" t="s">
        <v>6071</v>
      </c>
      <c r="R1848">
        <v>1</v>
      </c>
      <c r="S1848" t="s">
        <v>6539</v>
      </c>
      <c r="T1848">
        <v>1001</v>
      </c>
      <c r="U1848" t="s">
        <v>6582</v>
      </c>
      <c r="V1848">
        <v>2017</v>
      </c>
      <c r="W1848">
        <v>172678</v>
      </c>
      <c r="X1848">
        <v>2017</v>
      </c>
      <c r="Y1848">
        <v>217167</v>
      </c>
      <c r="Z1848">
        <v>2040.5</v>
      </c>
      <c r="AA1848" s="3">
        <f t="shared" si="1149"/>
        <v>0.91142169277428631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 s="3" t="str">
        <f t="shared" si="1150"/>
        <v>No</v>
      </c>
      <c r="AQ1848" s="3" t="str">
        <f t="shared" si="1151"/>
        <v>No</v>
      </c>
      <c r="AR1848" s="3" t="str">
        <f t="shared" si="1152"/>
        <v>No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 t="s">
        <v>6634</v>
      </c>
      <c r="AZ1848">
        <v>0</v>
      </c>
      <c r="BA1848">
        <v>0</v>
      </c>
      <c r="BB1848" t="s">
        <v>6617</v>
      </c>
      <c r="BC1848">
        <v>0</v>
      </c>
      <c r="BD1848" s="4" t="str">
        <f t="shared" si="1153"/>
        <v>No</v>
      </c>
      <c r="BE1848" t="s">
        <v>6640</v>
      </c>
      <c r="BF1848" s="3" t="str">
        <f t="shared" si="1154"/>
        <v>No</v>
      </c>
      <c r="BG1848" t="s">
        <v>6645</v>
      </c>
      <c r="BH1848" s="3" t="str">
        <f t="shared" si="1155"/>
        <v>96044 PINEY ISLAND DR</v>
      </c>
      <c r="BI1848" s="3" t="str">
        <f t="shared" si="1156"/>
        <v>Fernandina Beach</v>
      </c>
      <c r="BJ1848" s="3" t="str">
        <f t="shared" si="1157"/>
        <v>Florida</v>
      </c>
      <c r="BK1848" s="3">
        <f t="shared" si="1158"/>
        <v>32034</v>
      </c>
      <c r="BL1848" s="3" t="str">
        <f t="shared" si="1159"/>
        <v>96044 PINEY ISLAND DR FERNANDINA BEACH FL 32034</v>
      </c>
      <c r="BM1848" s="3" t="str">
        <f t="shared" si="1160"/>
        <v/>
      </c>
      <c r="BN1848" s="3" t="str">
        <f t="shared" si="1161"/>
        <v>Pass</v>
      </c>
      <c r="BO1848" s="3" t="str">
        <f t="shared" si="1162"/>
        <v>No</v>
      </c>
      <c r="BP1848" s="3" t="str">
        <f t="shared" si="1163"/>
        <v>FV&lt;$10K</v>
      </c>
      <c r="BQ1848" t="s">
        <v>6650</v>
      </c>
      <c r="BR1848" s="3" t="str">
        <f t="shared" si="1164"/>
        <v>No, &lt; $20K Lien</v>
      </c>
      <c r="BS1848" s="3" t="str">
        <f t="shared" si="1165"/>
        <v>No, Lien &lt; $20K</v>
      </c>
      <c r="BT1848" t="s">
        <v>6650</v>
      </c>
      <c r="BU1848" s="3" t="str">
        <f t="shared" si="1166"/>
        <v>No</v>
      </c>
      <c r="BV1848" s="3" t="str">
        <f t="shared" si="1167"/>
        <v>No</v>
      </c>
      <c r="BW1848" s="3">
        <f t="shared" si="1168"/>
        <v>0</v>
      </c>
      <c r="BX1848" s="3" t="str">
        <f t="shared" si="1169"/>
        <v>No</v>
      </c>
      <c r="BY1848" s="3">
        <f t="shared" si="1170"/>
        <v>172678</v>
      </c>
      <c r="BZ1848">
        <v>1</v>
      </c>
      <c r="CA1848" s="3">
        <f t="shared" si="1171"/>
        <v>172678</v>
      </c>
      <c r="CC1848" s="3">
        <f t="shared" si="1172"/>
        <v>0</v>
      </c>
      <c r="CD1848" s="3">
        <f t="shared" si="1173"/>
        <v>0</v>
      </c>
      <c r="CE1848" s="3" t="str">
        <f t="shared" si="1174"/>
        <v/>
      </c>
      <c r="CF1848" s="3" t="e">
        <f>HLOOKUP(CE1848,'Valuation Data'!$D$2:$K$5,4,FALSE)</f>
        <v>#N/A</v>
      </c>
      <c r="CG1848" s="3">
        <f t="shared" si="1175"/>
        <v>172678</v>
      </c>
      <c r="CH1848" s="3" t="str">
        <f t="shared" si="1176"/>
        <v>No</v>
      </c>
      <c r="CI1848" s="3" t="str">
        <f>VLOOKUP(R1848,'Use Codes &amp; County Type'!A:D,4,FALSE)</f>
        <v>S</v>
      </c>
      <c r="CJ1848" s="3" t="str">
        <f t="shared" si="1177"/>
        <v>No</v>
      </c>
      <c r="CK1848" s="3" t="str">
        <f t="shared" si="1178"/>
        <v>Yes</v>
      </c>
      <c r="CL1848" s="3">
        <f t="shared" si="1179"/>
        <v>0.67</v>
      </c>
      <c r="CM1848" s="3">
        <f t="shared" si="1180"/>
        <v>115694.26000000001</v>
      </c>
      <c r="CN1848" s="3">
        <f t="shared" si="1181"/>
        <v>8955.24</v>
      </c>
      <c r="CO1848" s="3">
        <f t="shared" si="1182"/>
        <v>106739.02</v>
      </c>
      <c r="CP1848" s="3">
        <f t="shared" si="1183"/>
        <v>5.1860920325692908E-2</v>
      </c>
      <c r="CR1848" s="3" t="str">
        <f t="shared" si="1184"/>
        <v>No</v>
      </c>
      <c r="CV1848" s="3" t="str">
        <f t="shared" si="1185"/>
        <v>*Bid</v>
      </c>
      <c r="CW1848" s="3">
        <f t="shared" si="1186"/>
        <v>1847</v>
      </c>
      <c r="CX1848" s="3">
        <f t="shared" si="1187"/>
        <v>2238.81</v>
      </c>
      <c r="CY1848" s="3" t="str">
        <f t="shared" si="1188"/>
        <v>Ok</v>
      </c>
      <c r="CZ1848">
        <v>0</v>
      </c>
      <c r="DA1848">
        <v>0</v>
      </c>
    </row>
    <row r="1849" spans="1:105" x14ac:dyDescent="0.25">
      <c r="A1849">
        <v>1848</v>
      </c>
      <c r="B1849" t="s">
        <v>3</v>
      </c>
      <c r="C1849" t="s">
        <v>1957</v>
      </c>
      <c r="D1849">
        <v>2611.66</v>
      </c>
      <c r="E1849">
        <v>2017</v>
      </c>
      <c r="F1849">
        <v>2611.66</v>
      </c>
      <c r="G1849">
        <v>2611.66</v>
      </c>
      <c r="H1849" s="3">
        <f t="shared" si="1148"/>
        <v>0</v>
      </c>
      <c r="I1849">
        <v>96034</v>
      </c>
      <c r="J1849" t="s">
        <v>2736</v>
      </c>
      <c r="K1849" t="s">
        <v>2738</v>
      </c>
      <c r="L1849">
        <v>32034</v>
      </c>
      <c r="M1849" t="s">
        <v>4124</v>
      </c>
      <c r="N1849" t="s">
        <v>4761</v>
      </c>
      <c r="O1849">
        <v>-81.498559504525801</v>
      </c>
      <c r="P1849">
        <v>30.6232497983383</v>
      </c>
      <c r="Q1849" t="s">
        <v>6072</v>
      </c>
      <c r="R1849">
        <v>1</v>
      </c>
      <c r="S1849" t="s">
        <v>6539</v>
      </c>
      <c r="T1849">
        <v>1001</v>
      </c>
      <c r="U1849" t="s">
        <v>6582</v>
      </c>
      <c r="V1849">
        <v>2017</v>
      </c>
      <c r="W1849">
        <v>195229</v>
      </c>
      <c r="X1849">
        <v>2017</v>
      </c>
      <c r="Y1849">
        <v>245508</v>
      </c>
      <c r="Z1849">
        <v>2385.2600000000002</v>
      </c>
      <c r="AA1849" s="3">
        <f t="shared" si="1149"/>
        <v>0.91331183997917043</v>
      </c>
      <c r="AB1849" t="s">
        <v>6616</v>
      </c>
      <c r="AC1849" t="s">
        <v>6616</v>
      </c>
      <c r="AD1849" t="s">
        <v>6616</v>
      </c>
      <c r="AE1849" t="s">
        <v>6616</v>
      </c>
      <c r="AF1849" t="s">
        <v>6616</v>
      </c>
      <c r="AG1849" t="s">
        <v>6616</v>
      </c>
      <c r="AH1849" t="s">
        <v>6616</v>
      </c>
      <c r="AI1849" t="s">
        <v>6618</v>
      </c>
      <c r="AJ1849" t="s">
        <v>6618</v>
      </c>
      <c r="AK1849" t="s">
        <v>6618</v>
      </c>
      <c r="AL1849" t="s">
        <v>6618</v>
      </c>
      <c r="AM1849" t="s">
        <v>6618</v>
      </c>
      <c r="AN1849" t="s">
        <v>6618</v>
      </c>
      <c r="AO1849" t="s">
        <v>6618</v>
      </c>
      <c r="AP1849" s="3" t="str">
        <f t="shared" si="1150"/>
        <v>No</v>
      </c>
      <c r="AQ1849" s="3" t="str">
        <f t="shared" si="1151"/>
        <v>No</v>
      </c>
      <c r="AR1849" s="3" t="str">
        <f t="shared" si="1152"/>
        <v>No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 t="s">
        <v>6634</v>
      </c>
      <c r="AZ1849" t="s">
        <v>6637</v>
      </c>
      <c r="BA1849">
        <v>1</v>
      </c>
      <c r="BB1849" t="s">
        <v>6617</v>
      </c>
      <c r="BC1849" t="s">
        <v>6616</v>
      </c>
      <c r="BD1849" s="4" t="str">
        <f t="shared" si="1153"/>
        <v>No</v>
      </c>
      <c r="BE1849" t="s">
        <v>6640</v>
      </c>
      <c r="BF1849" s="3" t="str">
        <f t="shared" si="1154"/>
        <v>No</v>
      </c>
      <c r="BG1849" t="s">
        <v>6645</v>
      </c>
      <c r="BH1849" s="3" t="str">
        <f t="shared" si="1155"/>
        <v>96034 PINEY ISLAND DR</v>
      </c>
      <c r="BI1849" s="3" t="str">
        <f t="shared" si="1156"/>
        <v>Fernandina Beach</v>
      </c>
      <c r="BJ1849" s="3" t="str">
        <f t="shared" si="1157"/>
        <v>Florida</v>
      </c>
      <c r="BK1849" s="3">
        <f t="shared" si="1158"/>
        <v>32034</v>
      </c>
      <c r="BL1849" s="3" t="str">
        <f t="shared" si="1159"/>
        <v>96034 PINEY ISLAND DR FERNANDINA BEACH FL 32034</v>
      </c>
      <c r="BM1849" s="3" t="str">
        <f t="shared" si="1160"/>
        <v/>
      </c>
      <c r="BN1849" s="3" t="str">
        <f t="shared" si="1161"/>
        <v>Pass</v>
      </c>
      <c r="BO1849" s="3" t="str">
        <f t="shared" si="1162"/>
        <v>No</v>
      </c>
      <c r="BP1849" s="3" t="str">
        <f t="shared" si="1163"/>
        <v>FV&lt;$10K</v>
      </c>
      <c r="BQ1849" t="s">
        <v>6650</v>
      </c>
      <c r="BR1849" s="3" t="str">
        <f t="shared" si="1164"/>
        <v>No, &lt; $20K Lien</v>
      </c>
      <c r="BS1849" s="3" t="str">
        <f t="shared" si="1165"/>
        <v>No, Lien &lt; $20K</v>
      </c>
      <c r="BT1849" t="s">
        <v>6650</v>
      </c>
      <c r="BU1849" s="3" t="str">
        <f t="shared" si="1166"/>
        <v>No</v>
      </c>
      <c r="BV1849" s="3" t="str">
        <f t="shared" si="1167"/>
        <v>No</v>
      </c>
      <c r="BW1849" s="3">
        <f t="shared" si="1168"/>
        <v>1</v>
      </c>
      <c r="BX1849" s="3" t="str">
        <f t="shared" si="1169"/>
        <v>No</v>
      </c>
      <c r="BY1849" s="3">
        <f t="shared" si="1170"/>
        <v>195229</v>
      </c>
      <c r="BZ1849">
        <v>1</v>
      </c>
      <c r="CA1849" s="3">
        <f t="shared" si="1171"/>
        <v>195229</v>
      </c>
      <c r="CC1849" s="3">
        <f t="shared" si="1172"/>
        <v>0</v>
      </c>
      <c r="CD1849" s="3">
        <f t="shared" si="1173"/>
        <v>0</v>
      </c>
      <c r="CE1849" s="3" t="str">
        <f t="shared" si="1174"/>
        <v/>
      </c>
      <c r="CF1849" s="3" t="e">
        <f>HLOOKUP(CE1849,'Valuation Data'!$D$2:$K$5,4,FALSE)</f>
        <v>#N/A</v>
      </c>
      <c r="CG1849" s="3">
        <f t="shared" si="1175"/>
        <v>195229</v>
      </c>
      <c r="CH1849" s="3" t="str">
        <f t="shared" si="1176"/>
        <v>No</v>
      </c>
      <c r="CI1849" s="3" t="str">
        <f>VLOOKUP(R1849,'Use Codes &amp; County Type'!A:D,4,FALSE)</f>
        <v>S</v>
      </c>
      <c r="CJ1849" s="3" t="str">
        <f t="shared" si="1177"/>
        <v>No</v>
      </c>
      <c r="CK1849" s="3" t="str">
        <f t="shared" si="1178"/>
        <v>Yes</v>
      </c>
      <c r="CL1849" s="3">
        <f t="shared" si="1179"/>
        <v>0.67</v>
      </c>
      <c r="CM1849" s="3">
        <f t="shared" si="1180"/>
        <v>130803.43000000001</v>
      </c>
      <c r="CN1849" s="3">
        <f t="shared" si="1181"/>
        <v>13058.3</v>
      </c>
      <c r="CO1849" s="3">
        <f t="shared" si="1182"/>
        <v>117745.13</v>
      </c>
      <c r="CP1849" s="3">
        <f t="shared" si="1183"/>
        <v>6.6887091569387741E-2</v>
      </c>
      <c r="CR1849" s="3" t="str">
        <f t="shared" si="1184"/>
        <v>No</v>
      </c>
      <c r="CV1849" s="3" t="str">
        <f t="shared" si="1185"/>
        <v>*Bid</v>
      </c>
      <c r="CW1849" s="3">
        <f t="shared" si="1186"/>
        <v>1848</v>
      </c>
      <c r="CX1849" s="3">
        <f t="shared" si="1187"/>
        <v>2611.66</v>
      </c>
      <c r="CY1849" s="3" t="str">
        <f t="shared" si="1188"/>
        <v>Ok</v>
      </c>
      <c r="CZ1849">
        <v>0</v>
      </c>
      <c r="DA1849">
        <v>0</v>
      </c>
    </row>
    <row r="1850" spans="1:105" x14ac:dyDescent="0.25">
      <c r="A1850">
        <v>1849</v>
      </c>
      <c r="B1850" t="s">
        <v>3</v>
      </c>
      <c r="C1850" t="s">
        <v>1958</v>
      </c>
      <c r="D1850">
        <v>2196.41</v>
      </c>
      <c r="E1850">
        <v>2017</v>
      </c>
      <c r="F1850">
        <v>2196.41</v>
      </c>
      <c r="G1850">
        <v>2196.41</v>
      </c>
      <c r="H1850" s="3">
        <f t="shared" si="1148"/>
        <v>0</v>
      </c>
      <c r="I1850">
        <v>91006</v>
      </c>
      <c r="J1850" t="s">
        <v>2736</v>
      </c>
      <c r="K1850" t="s">
        <v>2738</v>
      </c>
      <c r="L1850">
        <v>32034</v>
      </c>
      <c r="M1850" t="s">
        <v>4125</v>
      </c>
      <c r="N1850" t="s">
        <v>4761</v>
      </c>
      <c r="O1850">
        <v>-81.500948367305398</v>
      </c>
      <c r="P1850">
        <v>30.620593435383501</v>
      </c>
      <c r="Q1850" t="s">
        <v>6073</v>
      </c>
      <c r="R1850">
        <v>1</v>
      </c>
      <c r="S1850" t="s">
        <v>6539</v>
      </c>
      <c r="T1850">
        <v>1001</v>
      </c>
      <c r="U1850" t="s">
        <v>6582</v>
      </c>
      <c r="V1850">
        <v>2017</v>
      </c>
      <c r="W1850">
        <v>130904</v>
      </c>
      <c r="X1850">
        <v>2017</v>
      </c>
      <c r="Y1850">
        <v>130904</v>
      </c>
      <c r="Z1850">
        <v>2001.3</v>
      </c>
      <c r="AA1850" s="3">
        <f t="shared" si="1149"/>
        <v>0.91116867980021954</v>
      </c>
      <c r="AB1850" t="s">
        <v>6616</v>
      </c>
      <c r="AC1850" t="s">
        <v>6616</v>
      </c>
      <c r="AD1850" t="s">
        <v>6616</v>
      </c>
      <c r="AF1850" t="s">
        <v>6616</v>
      </c>
      <c r="AG1850" t="s">
        <v>6616</v>
      </c>
      <c r="AI1850" t="s">
        <v>6618</v>
      </c>
      <c r="AJ1850" t="s">
        <v>6618</v>
      </c>
      <c r="AK1850" t="s">
        <v>6618</v>
      </c>
      <c r="AL1850" t="s">
        <v>6618</v>
      </c>
      <c r="AM1850" t="s">
        <v>6618</v>
      </c>
      <c r="AN1850" t="s">
        <v>6618</v>
      </c>
      <c r="AO1850" t="s">
        <v>6618</v>
      </c>
      <c r="AP1850" s="3" t="str">
        <f t="shared" si="1150"/>
        <v>No</v>
      </c>
      <c r="AQ1850" s="3" t="str">
        <f t="shared" si="1151"/>
        <v>No</v>
      </c>
      <c r="AR1850" s="3" t="str">
        <f t="shared" si="1152"/>
        <v>No</v>
      </c>
      <c r="AS1850">
        <v>0</v>
      </c>
      <c r="AT1850">
        <v>0</v>
      </c>
      <c r="AU1850">
        <v>241500</v>
      </c>
      <c r="AV1850" t="s">
        <v>5076</v>
      </c>
      <c r="AW1850">
        <v>0</v>
      </c>
      <c r="AX1850">
        <v>0</v>
      </c>
      <c r="AY1850" t="s">
        <v>6634</v>
      </c>
      <c r="AZ1850" t="s">
        <v>6637</v>
      </c>
      <c r="BA1850">
        <v>0</v>
      </c>
      <c r="BB1850" t="s">
        <v>6616</v>
      </c>
      <c r="BC1850" t="s">
        <v>6616</v>
      </c>
      <c r="BD1850" s="4" t="str">
        <f t="shared" si="1153"/>
        <v>No</v>
      </c>
      <c r="BE1850" t="s">
        <v>6640</v>
      </c>
      <c r="BF1850" s="3" t="str">
        <f t="shared" si="1154"/>
        <v>No</v>
      </c>
      <c r="BG1850" t="s">
        <v>6645</v>
      </c>
      <c r="BH1850" s="3" t="str">
        <f t="shared" si="1155"/>
        <v>91006 FIDDLER DR</v>
      </c>
      <c r="BI1850" s="3" t="str">
        <f t="shared" si="1156"/>
        <v>Fernandina Beach</v>
      </c>
      <c r="BJ1850" s="3" t="str">
        <f t="shared" si="1157"/>
        <v>Florida</v>
      </c>
      <c r="BK1850" s="3">
        <f t="shared" si="1158"/>
        <v>32034</v>
      </c>
      <c r="BL1850" s="3" t="str">
        <f t="shared" si="1159"/>
        <v>91006 FIDDLER DR FERNANDINA BEACH FL 32034</v>
      </c>
      <c r="BM1850" s="3" t="str">
        <f t="shared" si="1160"/>
        <v>L</v>
      </c>
      <c r="BN1850" s="3" t="str">
        <f t="shared" si="1161"/>
        <v>Pass</v>
      </c>
      <c r="BO1850" s="3" t="str">
        <f t="shared" si="1162"/>
        <v>No</v>
      </c>
      <c r="BP1850" s="3" t="str">
        <f t="shared" si="1163"/>
        <v>FV&lt;$10K</v>
      </c>
      <c r="BQ1850" t="s">
        <v>6650</v>
      </c>
      <c r="BR1850" s="3" t="str">
        <f t="shared" si="1164"/>
        <v>No, &lt; $20K Lien</v>
      </c>
      <c r="BS1850" s="3" t="str">
        <f t="shared" si="1165"/>
        <v>No, Lien &lt; $20K</v>
      </c>
      <c r="BT1850" t="s">
        <v>6650</v>
      </c>
      <c r="BU1850" s="3" t="str">
        <f t="shared" si="1166"/>
        <v>No</v>
      </c>
      <c r="BV1850" s="3" t="str">
        <f t="shared" si="1167"/>
        <v>No</v>
      </c>
      <c r="BW1850" s="3">
        <f t="shared" si="1168"/>
        <v>0</v>
      </c>
      <c r="BX1850" s="3" t="str">
        <f t="shared" si="1169"/>
        <v>No</v>
      </c>
      <c r="BY1850" s="3">
        <f t="shared" si="1170"/>
        <v>130904</v>
      </c>
      <c r="BZ1850">
        <v>1</v>
      </c>
      <c r="CA1850" s="3">
        <f t="shared" si="1171"/>
        <v>130904</v>
      </c>
      <c r="CC1850" s="3">
        <f t="shared" si="1172"/>
        <v>0</v>
      </c>
      <c r="CD1850" s="3">
        <f t="shared" si="1173"/>
        <v>0</v>
      </c>
      <c r="CE1850" s="3" t="str">
        <f t="shared" si="1174"/>
        <v/>
      </c>
      <c r="CF1850" s="3" t="e">
        <f>HLOOKUP(CE1850,'Valuation Data'!$D$2:$K$5,4,FALSE)</f>
        <v>#N/A</v>
      </c>
      <c r="CG1850" s="3">
        <f t="shared" si="1175"/>
        <v>130904</v>
      </c>
      <c r="CH1850" s="3" t="str">
        <f t="shared" si="1176"/>
        <v>No</v>
      </c>
      <c r="CI1850" s="3" t="str">
        <f>VLOOKUP(R1850,'Use Codes &amp; County Type'!A:D,4,FALSE)</f>
        <v>S</v>
      </c>
      <c r="CJ1850" s="3" t="str">
        <f t="shared" si="1177"/>
        <v>No</v>
      </c>
      <c r="CK1850" s="3" t="str">
        <f t="shared" si="1178"/>
        <v>No</v>
      </c>
      <c r="CL1850" s="3">
        <f t="shared" si="1179"/>
        <v>0.35</v>
      </c>
      <c r="CM1850" s="3">
        <f t="shared" si="1180"/>
        <v>45816.399999999994</v>
      </c>
      <c r="CN1850" s="3">
        <f t="shared" si="1181"/>
        <v>8785.64</v>
      </c>
      <c r="CO1850" s="3">
        <f t="shared" si="1182"/>
        <v>37030.759999999995</v>
      </c>
      <c r="CP1850" s="3">
        <f t="shared" si="1183"/>
        <v>6.7115137810914868E-2</v>
      </c>
      <c r="CR1850" s="3" t="str">
        <f t="shared" si="1184"/>
        <v>No</v>
      </c>
      <c r="CV1850" s="3" t="str">
        <f t="shared" si="1185"/>
        <v>*Bid</v>
      </c>
      <c r="CW1850" s="3">
        <f t="shared" si="1186"/>
        <v>1849</v>
      </c>
      <c r="CX1850" s="3">
        <f t="shared" si="1187"/>
        <v>2196.41</v>
      </c>
      <c r="CY1850" s="3" t="str">
        <f t="shared" si="1188"/>
        <v>Ok</v>
      </c>
      <c r="CZ1850">
        <v>0</v>
      </c>
      <c r="DA1850">
        <v>0</v>
      </c>
    </row>
    <row r="1851" spans="1:105" x14ac:dyDescent="0.25">
      <c r="A1851">
        <v>1850</v>
      </c>
      <c r="B1851" t="s">
        <v>3</v>
      </c>
      <c r="C1851" t="s">
        <v>1959</v>
      </c>
      <c r="D1851">
        <v>1354.74</v>
      </c>
      <c r="E1851">
        <v>2017</v>
      </c>
      <c r="F1851">
        <v>1354.74</v>
      </c>
      <c r="G1851">
        <v>1354.74</v>
      </c>
      <c r="H1851" s="3">
        <f t="shared" si="1148"/>
        <v>0</v>
      </c>
      <c r="J1851" t="s">
        <v>2736</v>
      </c>
      <c r="K1851" t="s">
        <v>2738</v>
      </c>
      <c r="L1851">
        <v>32034</v>
      </c>
      <c r="M1851" t="s">
        <v>4126</v>
      </c>
      <c r="N1851" t="s">
        <v>4761</v>
      </c>
      <c r="O1851">
        <v>-81.501003911480396</v>
      </c>
      <c r="P1851">
        <v>30.622990715264699</v>
      </c>
      <c r="Q1851" t="s">
        <v>6074</v>
      </c>
      <c r="R1851">
        <v>0</v>
      </c>
      <c r="S1851" t="s">
        <v>6538</v>
      </c>
      <c r="T1851">
        <v>8001</v>
      </c>
      <c r="U1851" t="s">
        <v>6581</v>
      </c>
      <c r="V1851">
        <v>2017</v>
      </c>
      <c r="W1851">
        <v>80000</v>
      </c>
      <c r="X1851">
        <v>2017</v>
      </c>
      <c r="Y1851">
        <v>80000</v>
      </c>
      <c r="Z1851">
        <v>1223.06</v>
      </c>
      <c r="AA1851" s="3">
        <f t="shared" si="1149"/>
        <v>0.90280053737248467</v>
      </c>
      <c r="AB1851" t="s">
        <v>6616</v>
      </c>
      <c r="AC1851" t="s">
        <v>6616</v>
      </c>
      <c r="AD1851" t="s">
        <v>6616</v>
      </c>
      <c r="AE1851" t="s">
        <v>6616</v>
      </c>
      <c r="AF1851" t="s">
        <v>6616</v>
      </c>
      <c r="AG1851" t="s">
        <v>6616</v>
      </c>
      <c r="AH1851" t="s">
        <v>6616</v>
      </c>
      <c r="AI1851" t="s">
        <v>6618</v>
      </c>
      <c r="AJ1851" t="s">
        <v>6618</v>
      </c>
      <c r="AK1851" t="s">
        <v>6618</v>
      </c>
      <c r="AL1851" t="s">
        <v>6618</v>
      </c>
      <c r="AM1851" t="s">
        <v>6618</v>
      </c>
      <c r="AN1851" t="s">
        <v>6618</v>
      </c>
      <c r="AO1851" t="s">
        <v>6618</v>
      </c>
      <c r="AP1851" s="3" t="str">
        <f t="shared" si="1150"/>
        <v>No</v>
      </c>
      <c r="AQ1851" s="3" t="str">
        <f t="shared" si="1151"/>
        <v>No</v>
      </c>
      <c r="AR1851" s="3" t="str">
        <f t="shared" si="1152"/>
        <v>No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 t="s">
        <v>6634</v>
      </c>
      <c r="AZ1851" t="s">
        <v>6637</v>
      </c>
      <c r="BA1851">
        <v>1</v>
      </c>
      <c r="BB1851" t="s">
        <v>6616</v>
      </c>
      <c r="BC1851" t="s">
        <v>6616</v>
      </c>
      <c r="BD1851" s="4" t="str">
        <f t="shared" si="1153"/>
        <v>No</v>
      </c>
      <c r="BE1851" t="s">
        <v>6640</v>
      </c>
      <c r="BF1851" s="3" t="str">
        <f t="shared" si="1154"/>
        <v>No</v>
      </c>
      <c r="BG1851" t="s">
        <v>6645</v>
      </c>
      <c r="BH1851" s="3" t="str">
        <f t="shared" si="1155"/>
        <v>CRANE DR</v>
      </c>
      <c r="BI1851" s="3" t="str">
        <f t="shared" si="1156"/>
        <v>Fernandina Beach</v>
      </c>
      <c r="BJ1851" s="3" t="str">
        <f t="shared" si="1157"/>
        <v>Florida</v>
      </c>
      <c r="BK1851" s="3">
        <f t="shared" si="1158"/>
        <v>32034</v>
      </c>
      <c r="BL1851" s="3" t="str">
        <f t="shared" si="1159"/>
        <v>CRANE DR FERNANDINA BEACH FL 32034</v>
      </c>
      <c r="BM1851" s="3" t="str">
        <f t="shared" si="1160"/>
        <v/>
      </c>
      <c r="BN1851" s="3" t="str">
        <f t="shared" si="1161"/>
        <v>Pass</v>
      </c>
      <c r="BO1851" s="3" t="str">
        <f t="shared" si="1162"/>
        <v>No</v>
      </c>
      <c r="BP1851" s="3" t="str">
        <f t="shared" si="1163"/>
        <v>FV&lt;$10K</v>
      </c>
      <c r="BQ1851" t="s">
        <v>6650</v>
      </c>
      <c r="BR1851" s="3" t="str">
        <f t="shared" si="1164"/>
        <v>No, &lt; $20K Lien</v>
      </c>
      <c r="BS1851" s="3" t="str">
        <f t="shared" si="1165"/>
        <v>No, Lien &lt; $20K</v>
      </c>
      <c r="BT1851" t="s">
        <v>6650</v>
      </c>
      <c r="BU1851" s="3" t="str">
        <f t="shared" si="1166"/>
        <v>No</v>
      </c>
      <c r="BV1851" s="3" t="str">
        <f t="shared" si="1167"/>
        <v>No</v>
      </c>
      <c r="BW1851" s="3">
        <f t="shared" si="1168"/>
        <v>1</v>
      </c>
      <c r="BX1851" s="3" t="str">
        <f t="shared" si="1169"/>
        <v>No</v>
      </c>
      <c r="BY1851" s="3">
        <f t="shared" si="1170"/>
        <v>80000</v>
      </c>
      <c r="BZ1851">
        <v>1</v>
      </c>
      <c r="CA1851" s="3">
        <f t="shared" si="1171"/>
        <v>80000</v>
      </c>
      <c r="CC1851" s="3">
        <f t="shared" si="1172"/>
        <v>0</v>
      </c>
      <c r="CD1851" s="3">
        <f t="shared" si="1173"/>
        <v>0</v>
      </c>
      <c r="CE1851" s="3" t="str">
        <f t="shared" si="1174"/>
        <v/>
      </c>
      <c r="CF1851" s="3" t="e">
        <f>HLOOKUP(CE1851,'Valuation Data'!$D$2:$K$5,4,FALSE)</f>
        <v>#N/A</v>
      </c>
      <c r="CG1851" s="3">
        <f t="shared" si="1175"/>
        <v>80000</v>
      </c>
      <c r="CH1851" s="3" t="str">
        <f t="shared" si="1176"/>
        <v>No</v>
      </c>
      <c r="CI1851" s="3" t="str">
        <f>VLOOKUP(R1851,'Use Codes &amp; County Type'!A:D,4,FALSE)</f>
        <v>V</v>
      </c>
      <c r="CJ1851" s="3" t="str">
        <f t="shared" si="1177"/>
        <v>Yes</v>
      </c>
      <c r="CK1851" s="3" t="str">
        <f t="shared" si="1178"/>
        <v>No</v>
      </c>
      <c r="CL1851" s="3">
        <f t="shared" si="1179"/>
        <v>0</v>
      </c>
      <c r="CM1851" s="3">
        <f t="shared" si="1180"/>
        <v>0</v>
      </c>
      <c r="CN1851" s="3">
        <f t="shared" si="1181"/>
        <v>6773.7</v>
      </c>
      <c r="CO1851" s="3">
        <f t="shared" si="1182"/>
        <v>-6773.7</v>
      </c>
      <c r="CP1851" s="3">
        <f t="shared" si="1183"/>
        <v>8.4671250000000003E-2</v>
      </c>
      <c r="CR1851" s="3" t="str">
        <f t="shared" si="1184"/>
        <v>No</v>
      </c>
      <c r="CV1851" s="3" t="str">
        <f t="shared" si="1185"/>
        <v>Vacant, No Sales Data</v>
      </c>
      <c r="CW1851" s="3">
        <f t="shared" si="1186"/>
        <v>1850</v>
      </c>
      <c r="CX1851" s="3">
        <f t="shared" si="1187"/>
        <v>1354.74</v>
      </c>
      <c r="CY1851" s="3" t="str">
        <f t="shared" si="1188"/>
        <v>Ok</v>
      </c>
      <c r="CZ1851">
        <v>0</v>
      </c>
      <c r="DA1851">
        <v>0</v>
      </c>
    </row>
    <row r="1852" spans="1:105" x14ac:dyDescent="0.25">
      <c r="A1852">
        <v>1851</v>
      </c>
      <c r="B1852" t="s">
        <v>3</v>
      </c>
      <c r="C1852" t="s">
        <v>1960</v>
      </c>
      <c r="D1852">
        <v>1487.03</v>
      </c>
      <c r="E1852">
        <v>2017</v>
      </c>
      <c r="F1852">
        <v>1487.03</v>
      </c>
      <c r="G1852">
        <v>1487.03</v>
      </c>
      <c r="H1852" s="3">
        <f t="shared" si="1148"/>
        <v>0</v>
      </c>
      <c r="J1852" t="s">
        <v>2736</v>
      </c>
      <c r="K1852" t="s">
        <v>2738</v>
      </c>
      <c r="L1852">
        <v>32034</v>
      </c>
      <c r="M1852" t="s">
        <v>4126</v>
      </c>
      <c r="N1852" t="s">
        <v>4761</v>
      </c>
      <c r="O1852">
        <v>-81.500878040969795</v>
      </c>
      <c r="P1852">
        <v>30.6225706171032</v>
      </c>
      <c r="Q1852" t="s">
        <v>6074</v>
      </c>
      <c r="R1852">
        <v>0</v>
      </c>
      <c r="S1852" t="s">
        <v>6538</v>
      </c>
      <c r="T1852">
        <v>8001</v>
      </c>
      <c r="U1852" t="s">
        <v>6581</v>
      </c>
      <c r="V1852">
        <v>2017</v>
      </c>
      <c r="W1852">
        <v>88000</v>
      </c>
      <c r="X1852">
        <v>2017</v>
      </c>
      <c r="Y1852">
        <v>88000</v>
      </c>
      <c r="Z1852">
        <v>1345.38</v>
      </c>
      <c r="AA1852" s="3">
        <f t="shared" si="1149"/>
        <v>0.90474301123716405</v>
      </c>
      <c r="AB1852" t="s">
        <v>6616</v>
      </c>
      <c r="AC1852" t="s">
        <v>6616</v>
      </c>
      <c r="AD1852" t="s">
        <v>6616</v>
      </c>
      <c r="AE1852" t="s">
        <v>6616</v>
      </c>
      <c r="AF1852" t="s">
        <v>6616</v>
      </c>
      <c r="AH1852" t="s">
        <v>6616</v>
      </c>
      <c r="AI1852" t="s">
        <v>6618</v>
      </c>
      <c r="AJ1852" t="s">
        <v>6618</v>
      </c>
      <c r="AK1852" t="s">
        <v>6618</v>
      </c>
      <c r="AL1852" t="s">
        <v>6618</v>
      </c>
      <c r="AM1852" t="s">
        <v>6618</v>
      </c>
      <c r="AN1852" t="s">
        <v>6618</v>
      </c>
      <c r="AO1852" t="s">
        <v>6618</v>
      </c>
      <c r="AP1852" s="3" t="str">
        <f t="shared" si="1150"/>
        <v>No</v>
      </c>
      <c r="AQ1852" s="3" t="str">
        <f t="shared" si="1151"/>
        <v>No</v>
      </c>
      <c r="AR1852" s="3" t="str">
        <f t="shared" si="1152"/>
        <v>No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 t="s">
        <v>6634</v>
      </c>
      <c r="AZ1852" t="s">
        <v>6637</v>
      </c>
      <c r="BA1852">
        <v>1</v>
      </c>
      <c r="BB1852" t="s">
        <v>6616</v>
      </c>
      <c r="BC1852" t="s">
        <v>6617</v>
      </c>
      <c r="BD1852" s="4" t="str">
        <f t="shared" si="1153"/>
        <v>No</v>
      </c>
      <c r="BE1852" t="s">
        <v>6640</v>
      </c>
      <c r="BF1852" s="3" t="str">
        <f t="shared" si="1154"/>
        <v>No</v>
      </c>
      <c r="BG1852" t="s">
        <v>6645</v>
      </c>
      <c r="BH1852" s="3" t="str">
        <f t="shared" si="1155"/>
        <v>CRANE DR</v>
      </c>
      <c r="BI1852" s="3" t="str">
        <f t="shared" si="1156"/>
        <v>Fernandina Beach</v>
      </c>
      <c r="BJ1852" s="3" t="str">
        <f t="shared" si="1157"/>
        <v>Florida</v>
      </c>
      <c r="BK1852" s="3">
        <f t="shared" si="1158"/>
        <v>32034</v>
      </c>
      <c r="BL1852" s="3" t="str">
        <f t="shared" si="1159"/>
        <v>CRANE DR FERNANDINA BEACH FL 32034</v>
      </c>
      <c r="BM1852" s="3" t="str">
        <f t="shared" si="1160"/>
        <v/>
      </c>
      <c r="BN1852" s="3" t="str">
        <f t="shared" si="1161"/>
        <v>Pass</v>
      </c>
      <c r="BO1852" s="3" t="str">
        <f t="shared" si="1162"/>
        <v>Yes</v>
      </c>
      <c r="BP1852" s="3" t="str">
        <f t="shared" si="1163"/>
        <v>FV&lt;$10K</v>
      </c>
      <c r="BQ1852" t="s">
        <v>6650</v>
      </c>
      <c r="BR1852" s="3" t="str">
        <f t="shared" si="1164"/>
        <v>No, &lt; $20K Lien</v>
      </c>
      <c r="BS1852" s="3" t="str">
        <f t="shared" si="1165"/>
        <v>No, Lien &lt; $20K</v>
      </c>
      <c r="BT1852" t="s">
        <v>6650</v>
      </c>
      <c r="BU1852" s="3" t="str">
        <f t="shared" si="1166"/>
        <v>No</v>
      </c>
      <c r="BV1852" s="3" t="str">
        <f t="shared" si="1167"/>
        <v>No</v>
      </c>
      <c r="BW1852" s="3">
        <f t="shared" si="1168"/>
        <v>1</v>
      </c>
      <c r="BX1852" s="3" t="str">
        <f t="shared" si="1169"/>
        <v>No</v>
      </c>
      <c r="BY1852" s="3">
        <f t="shared" si="1170"/>
        <v>88000</v>
      </c>
      <c r="BZ1852">
        <v>1</v>
      </c>
      <c r="CA1852" s="3">
        <f t="shared" si="1171"/>
        <v>88000</v>
      </c>
      <c r="CC1852" s="3">
        <f t="shared" si="1172"/>
        <v>0</v>
      </c>
      <c r="CD1852" s="3">
        <f t="shared" si="1173"/>
        <v>0</v>
      </c>
      <c r="CE1852" s="3" t="str">
        <f t="shared" si="1174"/>
        <v/>
      </c>
      <c r="CF1852" s="3" t="e">
        <f>HLOOKUP(CE1852,'Valuation Data'!$D$2:$K$5,4,FALSE)</f>
        <v>#N/A</v>
      </c>
      <c r="CG1852" s="3">
        <f t="shared" si="1175"/>
        <v>88000</v>
      </c>
      <c r="CH1852" s="3" t="str">
        <f t="shared" si="1176"/>
        <v>No</v>
      </c>
      <c r="CI1852" s="3" t="str">
        <f>VLOOKUP(R1852,'Use Codes &amp; County Type'!A:D,4,FALSE)</f>
        <v>V</v>
      </c>
      <c r="CJ1852" s="3" t="str">
        <f t="shared" si="1177"/>
        <v>Yes</v>
      </c>
      <c r="CK1852" s="3" t="str">
        <f t="shared" si="1178"/>
        <v>No</v>
      </c>
      <c r="CL1852" s="3">
        <f t="shared" si="1179"/>
        <v>0</v>
      </c>
      <c r="CM1852" s="3">
        <f t="shared" si="1180"/>
        <v>0</v>
      </c>
      <c r="CN1852" s="3">
        <f t="shared" si="1181"/>
        <v>7435.15</v>
      </c>
      <c r="CO1852" s="3">
        <f t="shared" si="1182"/>
        <v>-7435.15</v>
      </c>
      <c r="CP1852" s="3">
        <f t="shared" si="1183"/>
        <v>8.4490340909090911E-2</v>
      </c>
      <c r="CR1852" s="3" t="str">
        <f t="shared" si="1184"/>
        <v>No</v>
      </c>
      <c r="CV1852" s="3" t="str">
        <f t="shared" si="1185"/>
        <v>Vacant, No Sales Data</v>
      </c>
      <c r="CW1852" s="3">
        <f t="shared" si="1186"/>
        <v>1851</v>
      </c>
      <c r="CX1852" s="3">
        <f t="shared" si="1187"/>
        <v>1487.03</v>
      </c>
      <c r="CY1852" s="3" t="str">
        <f t="shared" si="1188"/>
        <v>Ok</v>
      </c>
      <c r="CZ1852">
        <v>0</v>
      </c>
      <c r="DA1852">
        <v>0</v>
      </c>
    </row>
    <row r="1853" spans="1:105" x14ac:dyDescent="0.25">
      <c r="A1853">
        <v>1852</v>
      </c>
      <c r="B1853" t="s">
        <v>3</v>
      </c>
      <c r="C1853" t="s">
        <v>1961</v>
      </c>
      <c r="D1853">
        <v>1594.11</v>
      </c>
      <c r="E1853">
        <v>2017</v>
      </c>
      <c r="F1853">
        <v>1594.11</v>
      </c>
      <c r="G1853">
        <v>1594.11</v>
      </c>
      <c r="H1853" s="3">
        <f t="shared" si="1148"/>
        <v>0</v>
      </c>
      <c r="I1853">
        <v>96067</v>
      </c>
      <c r="J1853" t="s">
        <v>2736</v>
      </c>
      <c r="K1853" t="s">
        <v>2738</v>
      </c>
      <c r="L1853">
        <v>32034</v>
      </c>
      <c r="M1853" t="s">
        <v>4127</v>
      </c>
      <c r="N1853" t="s">
        <v>4761</v>
      </c>
      <c r="O1853">
        <v>-81.496202283263997</v>
      </c>
      <c r="P1853">
        <v>30.606989886635699</v>
      </c>
      <c r="Q1853" t="s">
        <v>6075</v>
      </c>
      <c r="R1853">
        <v>0</v>
      </c>
      <c r="S1853" t="s">
        <v>6538</v>
      </c>
      <c r="T1853">
        <v>8001</v>
      </c>
      <c r="U1853" t="s">
        <v>6581</v>
      </c>
      <c r="V1853">
        <v>2017</v>
      </c>
      <c r="W1853">
        <v>88000</v>
      </c>
      <c r="X1853">
        <v>2017</v>
      </c>
      <c r="Y1853">
        <v>105000</v>
      </c>
      <c r="Z1853">
        <v>1444.39</v>
      </c>
      <c r="AA1853" s="3">
        <f t="shared" si="1149"/>
        <v>0.90607925425472535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 s="3" t="str">
        <f t="shared" si="1150"/>
        <v>No</v>
      </c>
      <c r="AQ1853" s="3" t="str">
        <f t="shared" si="1151"/>
        <v>No</v>
      </c>
      <c r="AR1853" s="3" t="str">
        <f t="shared" si="1152"/>
        <v>No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 t="s">
        <v>6634</v>
      </c>
      <c r="AZ1853">
        <v>0</v>
      </c>
      <c r="BA1853">
        <v>0</v>
      </c>
      <c r="BB1853" t="s">
        <v>6616</v>
      </c>
      <c r="BC1853">
        <v>0</v>
      </c>
      <c r="BD1853" s="4" t="str">
        <f t="shared" si="1153"/>
        <v>No</v>
      </c>
      <c r="BE1853" t="s">
        <v>6640</v>
      </c>
      <c r="BF1853" s="3" t="str">
        <f t="shared" si="1154"/>
        <v>No</v>
      </c>
      <c r="BG1853" t="s">
        <v>6645</v>
      </c>
      <c r="BH1853" s="3" t="str">
        <f t="shared" si="1155"/>
        <v>96067 BRADY POINT RD</v>
      </c>
      <c r="BI1853" s="3" t="str">
        <f t="shared" si="1156"/>
        <v>Fernandina Beach</v>
      </c>
      <c r="BJ1853" s="3" t="str">
        <f t="shared" si="1157"/>
        <v>Florida</v>
      </c>
      <c r="BK1853" s="3">
        <f t="shared" si="1158"/>
        <v>32034</v>
      </c>
      <c r="BL1853" s="3" t="str">
        <f t="shared" si="1159"/>
        <v>96067 BRADY POINT RD FERNANDINA BEACH FL 32034</v>
      </c>
      <c r="BM1853" s="3" t="str">
        <f t="shared" si="1160"/>
        <v/>
      </c>
      <c r="BN1853" s="3" t="str">
        <f t="shared" si="1161"/>
        <v>Pass</v>
      </c>
      <c r="BO1853" s="3" t="str">
        <f t="shared" si="1162"/>
        <v>No</v>
      </c>
      <c r="BP1853" s="3" t="str">
        <f t="shared" si="1163"/>
        <v>FV&lt;$10K</v>
      </c>
      <c r="BQ1853" t="s">
        <v>6650</v>
      </c>
      <c r="BR1853" s="3" t="str">
        <f t="shared" si="1164"/>
        <v>No, &lt; $20K Lien</v>
      </c>
      <c r="BS1853" s="3" t="str">
        <f t="shared" si="1165"/>
        <v>No, Lien &lt; $20K</v>
      </c>
      <c r="BT1853" t="s">
        <v>6650</v>
      </c>
      <c r="BU1853" s="3" t="str">
        <f t="shared" si="1166"/>
        <v>No</v>
      </c>
      <c r="BV1853" s="3" t="str">
        <f t="shared" si="1167"/>
        <v>No</v>
      </c>
      <c r="BW1853" s="3">
        <f t="shared" si="1168"/>
        <v>0</v>
      </c>
      <c r="BX1853" s="3" t="str">
        <f t="shared" si="1169"/>
        <v>No</v>
      </c>
      <c r="BY1853" s="3">
        <f t="shared" si="1170"/>
        <v>88000</v>
      </c>
      <c r="BZ1853">
        <v>1</v>
      </c>
      <c r="CA1853" s="3">
        <f t="shared" si="1171"/>
        <v>88000</v>
      </c>
      <c r="CC1853" s="3">
        <f t="shared" si="1172"/>
        <v>0</v>
      </c>
      <c r="CD1853" s="3">
        <f t="shared" si="1173"/>
        <v>0</v>
      </c>
      <c r="CE1853" s="3" t="str">
        <f t="shared" si="1174"/>
        <v/>
      </c>
      <c r="CF1853" s="3" t="e">
        <f>HLOOKUP(CE1853,'Valuation Data'!$D$2:$K$5,4,FALSE)</f>
        <v>#N/A</v>
      </c>
      <c r="CG1853" s="3">
        <f t="shared" si="1175"/>
        <v>88000</v>
      </c>
      <c r="CH1853" s="3" t="str">
        <f t="shared" si="1176"/>
        <v>No</v>
      </c>
      <c r="CI1853" s="3" t="str">
        <f>VLOOKUP(R1853,'Use Codes &amp; County Type'!A:D,4,FALSE)</f>
        <v>V</v>
      </c>
      <c r="CJ1853" s="3" t="str">
        <f t="shared" si="1177"/>
        <v>Yes</v>
      </c>
      <c r="CK1853" s="3" t="str">
        <f t="shared" si="1178"/>
        <v>No</v>
      </c>
      <c r="CL1853" s="3">
        <f t="shared" si="1179"/>
        <v>0</v>
      </c>
      <c r="CM1853" s="3">
        <f t="shared" si="1180"/>
        <v>0</v>
      </c>
      <c r="CN1853" s="3">
        <f t="shared" si="1181"/>
        <v>6376.44</v>
      </c>
      <c r="CO1853" s="3">
        <f t="shared" si="1182"/>
        <v>-6376.44</v>
      </c>
      <c r="CP1853" s="3">
        <f t="shared" si="1183"/>
        <v>7.2459545454545443E-2</v>
      </c>
      <c r="CR1853" s="3" t="str">
        <f t="shared" si="1184"/>
        <v>No</v>
      </c>
      <c r="CV1853" s="3" t="str">
        <f t="shared" si="1185"/>
        <v>Vacant, No Sales Data</v>
      </c>
      <c r="CW1853" s="3">
        <f t="shared" si="1186"/>
        <v>1852</v>
      </c>
      <c r="CX1853" s="3">
        <f t="shared" si="1187"/>
        <v>1594.11</v>
      </c>
      <c r="CY1853" s="3" t="str">
        <f t="shared" si="1188"/>
        <v>Ok</v>
      </c>
      <c r="CZ1853">
        <v>0</v>
      </c>
      <c r="DA1853">
        <v>0</v>
      </c>
    </row>
    <row r="1854" spans="1:105" x14ac:dyDescent="0.25">
      <c r="A1854">
        <v>1853</v>
      </c>
      <c r="B1854" t="s">
        <v>3</v>
      </c>
      <c r="C1854" t="s">
        <v>1962</v>
      </c>
      <c r="D1854">
        <v>1594.11</v>
      </c>
      <c r="E1854">
        <v>2017</v>
      </c>
      <c r="F1854">
        <v>1594.11</v>
      </c>
      <c r="G1854">
        <v>1594.11</v>
      </c>
      <c r="H1854" s="3">
        <f t="shared" si="1148"/>
        <v>0</v>
      </c>
      <c r="I1854">
        <v>96073</v>
      </c>
      <c r="J1854" t="s">
        <v>2736</v>
      </c>
      <c r="K1854" t="s">
        <v>2738</v>
      </c>
      <c r="L1854">
        <v>32034</v>
      </c>
      <c r="M1854" t="s">
        <v>4128</v>
      </c>
      <c r="N1854" t="s">
        <v>4761</v>
      </c>
      <c r="O1854">
        <v>-81.496585366193699</v>
      </c>
      <c r="P1854">
        <v>30.607304617641699</v>
      </c>
      <c r="Q1854" t="s">
        <v>6076</v>
      </c>
      <c r="R1854">
        <v>0</v>
      </c>
      <c r="S1854" t="s">
        <v>6538</v>
      </c>
      <c r="T1854">
        <v>8001</v>
      </c>
      <c r="U1854" t="s">
        <v>6581</v>
      </c>
      <c r="V1854">
        <v>2017</v>
      </c>
      <c r="W1854">
        <v>88000</v>
      </c>
      <c r="X1854">
        <v>2017</v>
      </c>
      <c r="Y1854">
        <v>105000</v>
      </c>
      <c r="Z1854">
        <v>1444.39</v>
      </c>
      <c r="AA1854" s="3">
        <f t="shared" si="1149"/>
        <v>0.90607925425472535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 s="3" t="str">
        <f t="shared" si="1150"/>
        <v>No</v>
      </c>
      <c r="AQ1854" s="3" t="str">
        <f t="shared" si="1151"/>
        <v>No</v>
      </c>
      <c r="AR1854" s="3" t="str">
        <f t="shared" si="1152"/>
        <v>No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 t="s">
        <v>6634</v>
      </c>
      <c r="AZ1854">
        <v>0</v>
      </c>
      <c r="BA1854">
        <v>0</v>
      </c>
      <c r="BB1854" t="s">
        <v>6616</v>
      </c>
      <c r="BC1854">
        <v>0</v>
      </c>
      <c r="BD1854" s="4" t="str">
        <f t="shared" si="1153"/>
        <v>No</v>
      </c>
      <c r="BE1854" t="s">
        <v>6640</v>
      </c>
      <c r="BF1854" s="3" t="str">
        <f t="shared" si="1154"/>
        <v>No</v>
      </c>
      <c r="BG1854" t="s">
        <v>6645</v>
      </c>
      <c r="BH1854" s="3" t="str">
        <f t="shared" si="1155"/>
        <v>96073 BRADY POINT RD</v>
      </c>
      <c r="BI1854" s="3" t="str">
        <f t="shared" si="1156"/>
        <v>Fernandina Beach</v>
      </c>
      <c r="BJ1854" s="3" t="str">
        <f t="shared" si="1157"/>
        <v>Florida</v>
      </c>
      <c r="BK1854" s="3">
        <f t="shared" si="1158"/>
        <v>32034</v>
      </c>
      <c r="BL1854" s="3" t="str">
        <f t="shared" si="1159"/>
        <v>96073 BRADY POINT RD FERNANDINA BEACH FL 32034</v>
      </c>
      <c r="BM1854" s="3" t="str">
        <f t="shared" si="1160"/>
        <v/>
      </c>
      <c r="BN1854" s="3" t="str">
        <f t="shared" si="1161"/>
        <v>Pass</v>
      </c>
      <c r="BO1854" s="3" t="str">
        <f t="shared" si="1162"/>
        <v>No</v>
      </c>
      <c r="BP1854" s="3" t="str">
        <f t="shared" si="1163"/>
        <v>FV&lt;$10K</v>
      </c>
      <c r="BQ1854" t="s">
        <v>6650</v>
      </c>
      <c r="BR1854" s="3" t="str">
        <f t="shared" si="1164"/>
        <v>No, &lt; $20K Lien</v>
      </c>
      <c r="BS1854" s="3" t="str">
        <f t="shared" si="1165"/>
        <v>No, Lien &lt; $20K</v>
      </c>
      <c r="BT1854" t="s">
        <v>6650</v>
      </c>
      <c r="BU1854" s="3" t="str">
        <f t="shared" si="1166"/>
        <v>No</v>
      </c>
      <c r="BV1854" s="3" t="str">
        <f t="shared" si="1167"/>
        <v>No</v>
      </c>
      <c r="BW1854" s="3">
        <f t="shared" si="1168"/>
        <v>0</v>
      </c>
      <c r="BX1854" s="3" t="str">
        <f t="shared" si="1169"/>
        <v>No</v>
      </c>
      <c r="BY1854" s="3">
        <f t="shared" si="1170"/>
        <v>88000</v>
      </c>
      <c r="BZ1854">
        <v>1</v>
      </c>
      <c r="CA1854" s="3">
        <f t="shared" si="1171"/>
        <v>88000</v>
      </c>
      <c r="CC1854" s="3">
        <f t="shared" si="1172"/>
        <v>0</v>
      </c>
      <c r="CD1854" s="3">
        <f t="shared" si="1173"/>
        <v>0</v>
      </c>
      <c r="CE1854" s="3" t="str">
        <f t="shared" si="1174"/>
        <v/>
      </c>
      <c r="CF1854" s="3" t="e">
        <f>HLOOKUP(CE1854,'Valuation Data'!$D$2:$K$5,4,FALSE)</f>
        <v>#N/A</v>
      </c>
      <c r="CG1854" s="3">
        <f t="shared" si="1175"/>
        <v>88000</v>
      </c>
      <c r="CH1854" s="3" t="str">
        <f t="shared" si="1176"/>
        <v>No</v>
      </c>
      <c r="CI1854" s="3" t="str">
        <f>VLOOKUP(R1854,'Use Codes &amp; County Type'!A:D,4,FALSE)</f>
        <v>V</v>
      </c>
      <c r="CJ1854" s="3" t="str">
        <f t="shared" si="1177"/>
        <v>Yes</v>
      </c>
      <c r="CK1854" s="3" t="str">
        <f t="shared" si="1178"/>
        <v>No</v>
      </c>
      <c r="CL1854" s="3">
        <f t="shared" si="1179"/>
        <v>0</v>
      </c>
      <c r="CM1854" s="3">
        <f t="shared" si="1180"/>
        <v>0</v>
      </c>
      <c r="CN1854" s="3">
        <f t="shared" si="1181"/>
        <v>6376.44</v>
      </c>
      <c r="CO1854" s="3">
        <f t="shared" si="1182"/>
        <v>-6376.44</v>
      </c>
      <c r="CP1854" s="3">
        <f t="shared" si="1183"/>
        <v>7.2459545454545443E-2</v>
      </c>
      <c r="CR1854" s="3" t="str">
        <f t="shared" si="1184"/>
        <v>No</v>
      </c>
      <c r="CV1854" s="3" t="str">
        <f t="shared" si="1185"/>
        <v>Vacant, No Sales Data</v>
      </c>
      <c r="CW1854" s="3">
        <f t="shared" si="1186"/>
        <v>1853</v>
      </c>
      <c r="CX1854" s="3">
        <f t="shared" si="1187"/>
        <v>1594.11</v>
      </c>
      <c r="CY1854" s="3" t="str">
        <f t="shared" si="1188"/>
        <v>Ok</v>
      </c>
      <c r="CZ1854">
        <v>0</v>
      </c>
      <c r="DA1854">
        <v>0</v>
      </c>
    </row>
    <row r="1855" spans="1:105" x14ac:dyDescent="0.25">
      <c r="A1855">
        <v>1854</v>
      </c>
      <c r="B1855" t="s">
        <v>3</v>
      </c>
      <c r="C1855" t="s">
        <v>1963</v>
      </c>
      <c r="D1855">
        <v>1471.94</v>
      </c>
      <c r="E1855">
        <v>2017</v>
      </c>
      <c r="F1855">
        <v>1471.99</v>
      </c>
      <c r="G1855">
        <v>1471.94</v>
      </c>
      <c r="H1855" s="3">
        <f t="shared" si="1148"/>
        <v>-4.9999999999954525E-2</v>
      </c>
      <c r="I1855">
        <v>96187</v>
      </c>
      <c r="J1855" t="s">
        <v>2736</v>
      </c>
      <c r="K1855" t="s">
        <v>2738</v>
      </c>
      <c r="L1855">
        <v>32034</v>
      </c>
      <c r="M1855" t="s">
        <v>4129</v>
      </c>
      <c r="N1855" t="s">
        <v>4761</v>
      </c>
      <c r="O1855">
        <v>-81.503771849423799</v>
      </c>
      <c r="P1855">
        <v>30.610789948749499</v>
      </c>
      <c r="Q1855" t="s">
        <v>6077</v>
      </c>
      <c r="R1855">
        <v>0</v>
      </c>
      <c r="S1855" t="s">
        <v>6538</v>
      </c>
      <c r="T1855">
        <v>8001</v>
      </c>
      <c r="U1855" t="s">
        <v>6581</v>
      </c>
      <c r="V1855">
        <v>2017</v>
      </c>
      <c r="W1855">
        <v>82500</v>
      </c>
      <c r="X1855">
        <v>2017</v>
      </c>
      <c r="Y1855">
        <v>95000</v>
      </c>
      <c r="Z1855">
        <v>1331.43</v>
      </c>
      <c r="AA1855" s="3">
        <f t="shared" si="1149"/>
        <v>0.90454094596247125</v>
      </c>
      <c r="AE1855" t="s">
        <v>6616</v>
      </c>
      <c r="AG1855" t="s">
        <v>6616</v>
      </c>
      <c r="AH1855" t="s">
        <v>6616</v>
      </c>
      <c r="AI1855" t="s">
        <v>6618</v>
      </c>
      <c r="AJ1855" t="s">
        <v>6618</v>
      </c>
      <c r="AK1855" t="s">
        <v>6618</v>
      </c>
      <c r="AL1855">
        <v>0</v>
      </c>
      <c r="AM1855">
        <v>0</v>
      </c>
      <c r="AN1855">
        <v>0</v>
      </c>
      <c r="AO1855">
        <v>0</v>
      </c>
      <c r="AP1855" s="3" t="str">
        <f t="shared" si="1150"/>
        <v>No</v>
      </c>
      <c r="AQ1855" s="3" t="str">
        <f t="shared" si="1151"/>
        <v>No</v>
      </c>
      <c r="AR1855" s="3" t="str">
        <f t="shared" si="1152"/>
        <v>No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 t="s">
        <v>6634</v>
      </c>
      <c r="AZ1855">
        <v>0</v>
      </c>
      <c r="BA1855">
        <v>0</v>
      </c>
      <c r="BB1855" t="s">
        <v>6616</v>
      </c>
      <c r="BC1855" t="s">
        <v>6617</v>
      </c>
      <c r="BD1855" s="4" t="str">
        <f t="shared" si="1153"/>
        <v>No</v>
      </c>
      <c r="BE1855" t="s">
        <v>6640</v>
      </c>
      <c r="BF1855" s="3" t="str">
        <f t="shared" si="1154"/>
        <v>No</v>
      </c>
      <c r="BG1855" t="s">
        <v>6645</v>
      </c>
      <c r="BH1855" s="3" t="str">
        <f t="shared" si="1155"/>
        <v>96187 BRADY POINT RD</v>
      </c>
      <c r="BI1855" s="3" t="str">
        <f t="shared" si="1156"/>
        <v>Fernandina Beach</v>
      </c>
      <c r="BJ1855" s="3" t="str">
        <f t="shared" si="1157"/>
        <v>Florida</v>
      </c>
      <c r="BK1855" s="3">
        <f t="shared" si="1158"/>
        <v>32034</v>
      </c>
      <c r="BL1855" s="3" t="str">
        <f t="shared" si="1159"/>
        <v>96187 BRADY POINT RD FERNANDINA BEACH FL 32034</v>
      </c>
      <c r="BM1855" s="3" t="str">
        <f t="shared" si="1160"/>
        <v/>
      </c>
      <c r="BN1855" s="3" t="str">
        <f t="shared" si="1161"/>
        <v>Pass</v>
      </c>
      <c r="BO1855" s="3" t="str">
        <f t="shared" si="1162"/>
        <v>Yes</v>
      </c>
      <c r="BP1855" s="3" t="str">
        <f t="shared" si="1163"/>
        <v>FV&lt;$10K</v>
      </c>
      <c r="BQ1855" t="s">
        <v>6650</v>
      </c>
      <c r="BR1855" s="3" t="str">
        <f t="shared" si="1164"/>
        <v>No, &lt; $20K Lien</v>
      </c>
      <c r="BS1855" s="3" t="str">
        <f t="shared" si="1165"/>
        <v>No, Lien &lt; $20K</v>
      </c>
      <c r="BT1855" t="s">
        <v>6650</v>
      </c>
      <c r="BU1855" s="3" t="str">
        <f t="shared" si="1166"/>
        <v>No</v>
      </c>
      <c r="BV1855" s="3" t="str">
        <f t="shared" si="1167"/>
        <v>No</v>
      </c>
      <c r="BW1855" s="3">
        <f t="shared" si="1168"/>
        <v>0</v>
      </c>
      <c r="BX1855" s="3" t="str">
        <f t="shared" si="1169"/>
        <v>No</v>
      </c>
      <c r="BY1855" s="3">
        <f t="shared" si="1170"/>
        <v>82500</v>
      </c>
      <c r="BZ1855">
        <v>1</v>
      </c>
      <c r="CA1855" s="3">
        <f t="shared" si="1171"/>
        <v>82500</v>
      </c>
      <c r="CC1855" s="3">
        <f t="shared" si="1172"/>
        <v>0</v>
      </c>
      <c r="CD1855" s="3">
        <f t="shared" si="1173"/>
        <v>0</v>
      </c>
      <c r="CE1855" s="3" t="str">
        <f t="shared" si="1174"/>
        <v/>
      </c>
      <c r="CF1855" s="3" t="e">
        <f>HLOOKUP(CE1855,'Valuation Data'!$D$2:$K$5,4,FALSE)</f>
        <v>#N/A</v>
      </c>
      <c r="CG1855" s="3">
        <f t="shared" si="1175"/>
        <v>82500</v>
      </c>
      <c r="CH1855" s="3" t="str">
        <f t="shared" si="1176"/>
        <v>No</v>
      </c>
      <c r="CI1855" s="3" t="str">
        <f>VLOOKUP(R1855,'Use Codes &amp; County Type'!A:D,4,FALSE)</f>
        <v>V</v>
      </c>
      <c r="CJ1855" s="3" t="str">
        <f t="shared" si="1177"/>
        <v>Yes</v>
      </c>
      <c r="CK1855" s="3" t="str">
        <f t="shared" si="1178"/>
        <v>No</v>
      </c>
      <c r="CL1855" s="3">
        <f t="shared" si="1179"/>
        <v>0</v>
      </c>
      <c r="CM1855" s="3">
        <f t="shared" si="1180"/>
        <v>0</v>
      </c>
      <c r="CN1855" s="3">
        <f t="shared" si="1181"/>
        <v>5887.76</v>
      </c>
      <c r="CO1855" s="3">
        <f t="shared" si="1182"/>
        <v>-5887.76</v>
      </c>
      <c r="CP1855" s="3">
        <f t="shared" si="1183"/>
        <v>7.1366787878787877E-2</v>
      </c>
      <c r="CR1855" s="3" t="str">
        <f t="shared" si="1184"/>
        <v>No</v>
      </c>
      <c r="CV1855" s="3" t="str">
        <f t="shared" si="1185"/>
        <v>Vacant, No Sales Data</v>
      </c>
      <c r="CW1855" s="3">
        <f t="shared" si="1186"/>
        <v>1854</v>
      </c>
      <c r="CX1855" s="3">
        <f t="shared" si="1187"/>
        <v>1471.94</v>
      </c>
      <c r="CY1855" s="3" t="str">
        <f t="shared" si="1188"/>
        <v>Ok</v>
      </c>
      <c r="CZ1855">
        <v>0</v>
      </c>
      <c r="DA1855">
        <v>0</v>
      </c>
    </row>
    <row r="1856" spans="1:105" x14ac:dyDescent="0.25">
      <c r="A1856">
        <v>1855</v>
      </c>
      <c r="B1856" t="s">
        <v>3</v>
      </c>
      <c r="C1856" t="s">
        <v>1964</v>
      </c>
      <c r="D1856">
        <v>212.51</v>
      </c>
      <c r="E1856">
        <v>2017</v>
      </c>
      <c r="F1856">
        <v>212.51</v>
      </c>
      <c r="G1856">
        <v>212.51</v>
      </c>
      <c r="H1856" s="3">
        <f t="shared" si="1148"/>
        <v>0</v>
      </c>
      <c r="J1856" t="s">
        <v>2736</v>
      </c>
      <c r="K1856" t="s">
        <v>2738</v>
      </c>
      <c r="L1856">
        <v>32034</v>
      </c>
      <c r="M1856" t="s">
        <v>4130</v>
      </c>
      <c r="N1856" t="s">
        <v>4761</v>
      </c>
      <c r="O1856">
        <v>-81.512632031104005</v>
      </c>
      <c r="P1856">
        <v>30.619817618704001</v>
      </c>
      <c r="Q1856" t="s">
        <v>6078</v>
      </c>
      <c r="R1856">
        <v>0</v>
      </c>
      <c r="S1856" t="s">
        <v>6538</v>
      </c>
      <c r="T1856">
        <v>8001</v>
      </c>
      <c r="U1856" t="s">
        <v>6581</v>
      </c>
      <c r="V1856">
        <v>2017</v>
      </c>
      <c r="W1856">
        <v>11025</v>
      </c>
      <c r="X1856">
        <v>2017</v>
      </c>
      <c r="Y1856">
        <v>11025</v>
      </c>
      <c r="Z1856">
        <v>166.9</v>
      </c>
      <c r="AA1856" s="3">
        <f t="shared" si="1149"/>
        <v>0.78537480589148756</v>
      </c>
      <c r="AB1856" t="s">
        <v>6616</v>
      </c>
      <c r="AD1856" t="s">
        <v>6616</v>
      </c>
      <c r="AE1856" t="s">
        <v>6616</v>
      </c>
      <c r="AF1856" t="s">
        <v>6616</v>
      </c>
      <c r="AG1856" t="s">
        <v>6616</v>
      </c>
      <c r="AH1856" t="s">
        <v>6616</v>
      </c>
      <c r="AI1856" t="s">
        <v>6618</v>
      </c>
      <c r="AJ1856" t="s">
        <v>6618</v>
      </c>
      <c r="AK1856" t="s">
        <v>6618</v>
      </c>
      <c r="AL1856" t="s">
        <v>6618</v>
      </c>
      <c r="AM1856" t="s">
        <v>6618</v>
      </c>
      <c r="AN1856" t="s">
        <v>6618</v>
      </c>
      <c r="AO1856">
        <v>0</v>
      </c>
      <c r="AP1856" s="3" t="str">
        <f t="shared" si="1150"/>
        <v>No</v>
      </c>
      <c r="AQ1856" s="3" t="str">
        <f t="shared" si="1151"/>
        <v>No</v>
      </c>
      <c r="AR1856" s="3" t="str">
        <f t="shared" si="1152"/>
        <v>No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 t="s">
        <v>6634</v>
      </c>
      <c r="AZ1856">
        <v>0</v>
      </c>
      <c r="BA1856">
        <v>1</v>
      </c>
      <c r="BB1856" t="s">
        <v>6616</v>
      </c>
      <c r="BC1856" t="s">
        <v>6617</v>
      </c>
      <c r="BD1856" s="4" t="str">
        <f t="shared" si="1153"/>
        <v>No</v>
      </c>
      <c r="BE1856" t="s">
        <v>6640</v>
      </c>
      <c r="BF1856" s="3" t="str">
        <f t="shared" si="1154"/>
        <v>No</v>
      </c>
      <c r="BG1856" t="s">
        <v>6645</v>
      </c>
      <c r="BH1856" s="3" t="str">
        <f t="shared" si="1155"/>
        <v>ONEIL SCOTT RD</v>
      </c>
      <c r="BI1856" s="3" t="str">
        <f t="shared" si="1156"/>
        <v>Fernandina Beach</v>
      </c>
      <c r="BJ1856" s="3" t="str">
        <f t="shared" si="1157"/>
        <v>Florida</v>
      </c>
      <c r="BK1856" s="3">
        <f t="shared" si="1158"/>
        <v>32034</v>
      </c>
      <c r="BL1856" s="3" t="str">
        <f t="shared" si="1159"/>
        <v>ONEIL SCOTT RD FERNANDINA BEACH FL 32034</v>
      </c>
      <c r="BM1856" s="3" t="str">
        <f t="shared" si="1160"/>
        <v/>
      </c>
      <c r="BN1856" s="3" t="str">
        <f t="shared" si="1161"/>
        <v>Pass</v>
      </c>
      <c r="BO1856" s="3" t="str">
        <f t="shared" si="1162"/>
        <v>Yes</v>
      </c>
      <c r="BP1856" s="3" t="str">
        <f t="shared" si="1163"/>
        <v>FV&lt;$10K</v>
      </c>
      <c r="BQ1856" t="s">
        <v>6650</v>
      </c>
      <c r="BR1856" s="3" t="str">
        <f t="shared" si="1164"/>
        <v>No, &lt; $20K Lien</v>
      </c>
      <c r="BS1856" s="3" t="str">
        <f t="shared" si="1165"/>
        <v>No, Lien &lt; $20K</v>
      </c>
      <c r="BT1856" t="s">
        <v>6650</v>
      </c>
      <c r="BU1856" s="3" t="str">
        <f t="shared" si="1166"/>
        <v>No</v>
      </c>
      <c r="BV1856" s="3" t="str">
        <f t="shared" si="1167"/>
        <v>No</v>
      </c>
      <c r="BW1856" s="3">
        <f t="shared" si="1168"/>
        <v>1</v>
      </c>
      <c r="BX1856" s="3" t="str">
        <f t="shared" si="1169"/>
        <v>No</v>
      </c>
      <c r="BY1856" s="3">
        <f t="shared" si="1170"/>
        <v>11025</v>
      </c>
      <c r="BZ1856">
        <v>1</v>
      </c>
      <c r="CA1856" s="3">
        <f t="shared" si="1171"/>
        <v>11025</v>
      </c>
      <c r="CC1856" s="3">
        <f t="shared" si="1172"/>
        <v>0</v>
      </c>
      <c r="CD1856" s="3">
        <f t="shared" si="1173"/>
        <v>0</v>
      </c>
      <c r="CE1856" s="3" t="str">
        <f t="shared" si="1174"/>
        <v/>
      </c>
      <c r="CF1856" s="3" t="e">
        <f>HLOOKUP(CE1856,'Valuation Data'!$D$2:$K$5,4,FALSE)</f>
        <v>#N/A</v>
      </c>
      <c r="CG1856" s="3">
        <f t="shared" si="1175"/>
        <v>11025</v>
      </c>
      <c r="CH1856" s="3" t="str">
        <f t="shared" si="1176"/>
        <v>No</v>
      </c>
      <c r="CI1856" s="3" t="str">
        <f>VLOOKUP(R1856,'Use Codes &amp; County Type'!A:D,4,FALSE)</f>
        <v>V</v>
      </c>
      <c r="CJ1856" s="3" t="str">
        <f t="shared" si="1177"/>
        <v>Yes</v>
      </c>
      <c r="CK1856" s="3" t="str">
        <f t="shared" si="1178"/>
        <v>No</v>
      </c>
      <c r="CL1856" s="3">
        <f t="shared" si="1179"/>
        <v>0</v>
      </c>
      <c r="CM1856" s="3">
        <f t="shared" si="1180"/>
        <v>0</v>
      </c>
      <c r="CN1856" s="3">
        <f t="shared" si="1181"/>
        <v>1062.55</v>
      </c>
      <c r="CO1856" s="3">
        <f t="shared" si="1182"/>
        <v>-1062.55</v>
      </c>
      <c r="CP1856" s="3">
        <f t="shared" si="1183"/>
        <v>9.637641723356008E-2</v>
      </c>
      <c r="CR1856" s="3" t="str">
        <f t="shared" si="1184"/>
        <v>No</v>
      </c>
      <c r="CV1856" s="3" t="str">
        <f t="shared" si="1185"/>
        <v>FMV&lt;$30K</v>
      </c>
      <c r="CW1856" s="3">
        <f t="shared" si="1186"/>
        <v>1855</v>
      </c>
      <c r="CX1856" s="3">
        <f t="shared" si="1187"/>
        <v>212.51</v>
      </c>
      <c r="CY1856" s="3" t="str">
        <f t="shared" si="1188"/>
        <v>Ok</v>
      </c>
      <c r="CZ1856">
        <v>0</v>
      </c>
      <c r="DA1856">
        <v>0</v>
      </c>
    </row>
    <row r="1857" spans="1:105" x14ac:dyDescent="0.25">
      <c r="A1857">
        <v>1856</v>
      </c>
      <c r="B1857" t="s">
        <v>3</v>
      </c>
      <c r="C1857" t="s">
        <v>1965</v>
      </c>
      <c r="D1857">
        <v>1800.25</v>
      </c>
      <c r="E1857">
        <v>2017</v>
      </c>
      <c r="F1857">
        <v>1800.25</v>
      </c>
      <c r="G1857">
        <v>1800.25</v>
      </c>
      <c r="H1857" s="3">
        <f t="shared" si="1148"/>
        <v>0</v>
      </c>
      <c r="J1857" t="s">
        <v>2736</v>
      </c>
      <c r="K1857" t="s">
        <v>2738</v>
      </c>
      <c r="L1857">
        <v>32034</v>
      </c>
      <c r="M1857" t="s">
        <v>4131</v>
      </c>
      <c r="N1857" t="s">
        <v>4761</v>
      </c>
      <c r="O1857">
        <v>-81.519312745086296</v>
      </c>
      <c r="P1857">
        <v>30.625236757323801</v>
      </c>
      <c r="Q1857" t="s">
        <v>6079</v>
      </c>
      <c r="R1857">
        <v>0</v>
      </c>
      <c r="S1857" t="s">
        <v>6538</v>
      </c>
      <c r="T1857">
        <v>8001</v>
      </c>
      <c r="U1857" t="s">
        <v>6581</v>
      </c>
      <c r="V1857">
        <v>2017</v>
      </c>
      <c r="W1857">
        <v>108000</v>
      </c>
      <c r="X1857">
        <v>2017</v>
      </c>
      <c r="Y1857">
        <v>108000</v>
      </c>
      <c r="Z1857">
        <v>1635</v>
      </c>
      <c r="AA1857" s="3">
        <f t="shared" si="1149"/>
        <v>0.90820719344535483</v>
      </c>
      <c r="AB1857" t="s">
        <v>6616</v>
      </c>
      <c r="AC1857" t="s">
        <v>6616</v>
      </c>
      <c r="AD1857" t="s">
        <v>6616</v>
      </c>
      <c r="AE1857" t="s">
        <v>6616</v>
      </c>
      <c r="AF1857" t="s">
        <v>6616</v>
      </c>
      <c r="AG1857" t="s">
        <v>6616</v>
      </c>
      <c r="AH1857" t="s">
        <v>6616</v>
      </c>
      <c r="AI1857" t="s">
        <v>6618</v>
      </c>
      <c r="AJ1857" t="s">
        <v>6618</v>
      </c>
      <c r="AK1857" t="s">
        <v>6618</v>
      </c>
      <c r="AL1857" t="s">
        <v>6618</v>
      </c>
      <c r="AM1857" t="s">
        <v>6618</v>
      </c>
      <c r="AN1857" t="s">
        <v>6618</v>
      </c>
      <c r="AO1857" t="s">
        <v>6618</v>
      </c>
      <c r="AP1857" s="3" t="str">
        <f t="shared" si="1150"/>
        <v>No</v>
      </c>
      <c r="AQ1857" s="3" t="str">
        <f t="shared" si="1151"/>
        <v>No</v>
      </c>
      <c r="AR1857" s="3" t="str">
        <f t="shared" si="1152"/>
        <v>No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 t="s">
        <v>6634</v>
      </c>
      <c r="AZ1857" t="s">
        <v>6639</v>
      </c>
      <c r="BA1857">
        <v>1</v>
      </c>
      <c r="BB1857" t="s">
        <v>6616</v>
      </c>
      <c r="BC1857" t="s">
        <v>6616</v>
      </c>
      <c r="BD1857" s="4" t="str">
        <f t="shared" si="1153"/>
        <v>No</v>
      </c>
      <c r="BE1857" t="s">
        <v>6640</v>
      </c>
      <c r="BF1857" s="3" t="str">
        <f t="shared" si="1154"/>
        <v>No</v>
      </c>
      <c r="BG1857" t="s">
        <v>6645</v>
      </c>
      <c r="BH1857" s="3" t="str">
        <f t="shared" si="1155"/>
        <v>BARNWELL RD</v>
      </c>
      <c r="BI1857" s="3" t="str">
        <f t="shared" si="1156"/>
        <v>Fernandina Beach</v>
      </c>
      <c r="BJ1857" s="3" t="str">
        <f t="shared" si="1157"/>
        <v>Florida</v>
      </c>
      <c r="BK1857" s="3">
        <f t="shared" si="1158"/>
        <v>32034</v>
      </c>
      <c r="BL1857" s="3" t="str">
        <f t="shared" si="1159"/>
        <v>BARNWELL RD FERNANDINA BEACH FL 32034</v>
      </c>
      <c r="BM1857" s="3" t="str">
        <f t="shared" si="1160"/>
        <v/>
      </c>
      <c r="BN1857" s="3" t="str">
        <f t="shared" si="1161"/>
        <v>Pass</v>
      </c>
      <c r="BO1857" s="3" t="str">
        <f t="shared" si="1162"/>
        <v>No</v>
      </c>
      <c r="BP1857" s="3" t="str">
        <f t="shared" si="1163"/>
        <v>FV&lt;$10K</v>
      </c>
      <c r="BQ1857" t="s">
        <v>6650</v>
      </c>
      <c r="BR1857" s="3" t="str">
        <f t="shared" si="1164"/>
        <v>No, &lt; $20K Lien</v>
      </c>
      <c r="BS1857" s="3" t="str">
        <f t="shared" si="1165"/>
        <v>No, Lien &lt; $20K</v>
      </c>
      <c r="BT1857" t="s">
        <v>6650</v>
      </c>
      <c r="BU1857" s="3" t="str">
        <f t="shared" si="1166"/>
        <v>No</v>
      </c>
      <c r="BV1857" s="3" t="str">
        <f t="shared" si="1167"/>
        <v>No</v>
      </c>
      <c r="BW1857" s="3">
        <f t="shared" si="1168"/>
        <v>1</v>
      </c>
      <c r="BX1857" s="3" t="str">
        <f t="shared" si="1169"/>
        <v>No</v>
      </c>
      <c r="BY1857" s="3">
        <f t="shared" si="1170"/>
        <v>108000</v>
      </c>
      <c r="BZ1857">
        <v>1</v>
      </c>
      <c r="CA1857" s="3">
        <f t="shared" si="1171"/>
        <v>108000</v>
      </c>
      <c r="CC1857" s="3">
        <f t="shared" si="1172"/>
        <v>0</v>
      </c>
      <c r="CD1857" s="3">
        <f t="shared" si="1173"/>
        <v>0</v>
      </c>
      <c r="CE1857" s="3" t="str">
        <f t="shared" si="1174"/>
        <v/>
      </c>
      <c r="CF1857" s="3" t="e">
        <f>HLOOKUP(CE1857,'Valuation Data'!$D$2:$K$5,4,FALSE)</f>
        <v>#N/A</v>
      </c>
      <c r="CG1857" s="3">
        <f t="shared" si="1175"/>
        <v>108000</v>
      </c>
      <c r="CH1857" s="3" t="str">
        <f t="shared" si="1176"/>
        <v>No</v>
      </c>
      <c r="CI1857" s="3" t="str">
        <f>VLOOKUP(R1857,'Use Codes &amp; County Type'!A:D,4,FALSE)</f>
        <v>V</v>
      </c>
      <c r="CJ1857" s="3" t="str">
        <f t="shared" si="1177"/>
        <v>Yes</v>
      </c>
      <c r="CK1857" s="3" t="str">
        <f t="shared" si="1178"/>
        <v>No</v>
      </c>
      <c r="CL1857" s="3">
        <f t="shared" si="1179"/>
        <v>0</v>
      </c>
      <c r="CM1857" s="3">
        <f t="shared" si="1180"/>
        <v>0</v>
      </c>
      <c r="CN1857" s="3">
        <f t="shared" si="1181"/>
        <v>9001.25</v>
      </c>
      <c r="CO1857" s="3">
        <f t="shared" si="1182"/>
        <v>-9001.25</v>
      </c>
      <c r="CP1857" s="3">
        <f t="shared" si="1183"/>
        <v>8.3344907407407409E-2</v>
      </c>
      <c r="CR1857" s="3" t="str">
        <f t="shared" si="1184"/>
        <v>No</v>
      </c>
      <c r="CV1857" s="3" t="str">
        <f t="shared" si="1185"/>
        <v>Vacant, No Sales Data</v>
      </c>
      <c r="CW1857" s="3">
        <f t="shared" si="1186"/>
        <v>1856</v>
      </c>
      <c r="CX1857" s="3">
        <f t="shared" si="1187"/>
        <v>1800.25</v>
      </c>
      <c r="CY1857" s="3" t="str">
        <f t="shared" si="1188"/>
        <v>Ok</v>
      </c>
      <c r="CZ1857">
        <v>0</v>
      </c>
      <c r="DA1857">
        <v>0</v>
      </c>
    </row>
    <row r="1858" spans="1:105" x14ac:dyDescent="0.25">
      <c r="A1858">
        <v>1857</v>
      </c>
      <c r="B1858" t="s">
        <v>3</v>
      </c>
      <c r="C1858" t="s">
        <v>1966</v>
      </c>
      <c r="D1858">
        <v>1652.89</v>
      </c>
      <c r="E1858">
        <v>2017</v>
      </c>
      <c r="F1858">
        <v>1652.89</v>
      </c>
      <c r="G1858">
        <v>1652.89</v>
      </c>
      <c r="H1858" s="3">
        <f t="shared" ref="H1858:H1921" si="1189">D1858+D1858-F1858-G1858</f>
        <v>0</v>
      </c>
      <c r="I1858">
        <v>95102</v>
      </c>
      <c r="J1858" t="s">
        <v>2736</v>
      </c>
      <c r="K1858" t="s">
        <v>2738</v>
      </c>
      <c r="L1858">
        <v>32034</v>
      </c>
      <c r="M1858" t="s">
        <v>4132</v>
      </c>
      <c r="N1858" t="s">
        <v>4761</v>
      </c>
      <c r="O1858">
        <v>-81.519183161476604</v>
      </c>
      <c r="P1858">
        <v>30.626040262861999</v>
      </c>
      <c r="Q1858" t="s">
        <v>6079</v>
      </c>
      <c r="R1858">
        <v>0</v>
      </c>
      <c r="S1858" t="s">
        <v>6538</v>
      </c>
      <c r="T1858">
        <v>8001</v>
      </c>
      <c r="U1858" t="s">
        <v>6581</v>
      </c>
      <c r="V1858">
        <v>2017</v>
      </c>
      <c r="W1858">
        <v>99000</v>
      </c>
      <c r="X1858">
        <v>2017</v>
      </c>
      <c r="Y1858">
        <v>99000</v>
      </c>
      <c r="Z1858">
        <v>1498.74</v>
      </c>
      <c r="AA1858" s="3">
        <f t="shared" ref="AA1858:AA1921" si="1190">IFERROR(Z1858/D1858,)</f>
        <v>0.90673910544561342</v>
      </c>
      <c r="AB1858" t="s">
        <v>6616</v>
      </c>
      <c r="AC1858" t="s">
        <v>6616</v>
      </c>
      <c r="AD1858" t="s">
        <v>6616</v>
      </c>
      <c r="AE1858" t="s">
        <v>6616</v>
      </c>
      <c r="AF1858" t="s">
        <v>6616</v>
      </c>
      <c r="AG1858" t="s">
        <v>6616</v>
      </c>
      <c r="AH1858" t="s">
        <v>6616</v>
      </c>
      <c r="AI1858" t="s">
        <v>6618</v>
      </c>
      <c r="AJ1858" t="s">
        <v>6618</v>
      </c>
      <c r="AK1858" t="s">
        <v>6618</v>
      </c>
      <c r="AL1858" t="s">
        <v>6618</v>
      </c>
      <c r="AM1858" t="s">
        <v>6618</v>
      </c>
      <c r="AN1858" t="s">
        <v>6618</v>
      </c>
      <c r="AO1858" t="s">
        <v>6618</v>
      </c>
      <c r="AP1858" s="3" t="str">
        <f t="shared" ref="AP1858:AP1921" si="1191">IF(OR(COUNTIF(AB1858:AH1858,"Yes")&gt;0,COUNTIF(AB1858:AH1858,"C")&gt;0),"Yes","No")</f>
        <v>No</v>
      </c>
      <c r="AQ1858" s="3" t="str">
        <f t="shared" ref="AQ1858:AQ1921" si="1192">IF(COUNTIF(AI1858:AO1858,"C")&gt;0,"Yes","No")</f>
        <v>No</v>
      </c>
      <c r="AR1858" s="3" t="str">
        <f t="shared" ref="AR1858:AR1921" si="1193">IF(AP1858="Yes","Yes","No")</f>
        <v>No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 t="s">
        <v>6634</v>
      </c>
      <c r="AZ1858" t="s">
        <v>6639</v>
      </c>
      <c r="BA1858">
        <v>1</v>
      </c>
      <c r="BB1858" t="s">
        <v>6616</v>
      </c>
      <c r="BC1858" t="s">
        <v>6616</v>
      </c>
      <c r="BD1858" s="4" t="str">
        <f t="shared" ref="BD1858:BD1921" si="1194">IFERROR(IF(AW1858&gt;0,"Yes","No"),"No")</f>
        <v>No</v>
      </c>
      <c r="BE1858" t="s">
        <v>6640</v>
      </c>
      <c r="BF1858" s="3" t="str">
        <f t="shared" ref="BF1858:BF1921" si="1195">IFERROR(IF(BE1858="Without Environmental Issues","No","Yes"),"No")</f>
        <v>No</v>
      </c>
      <c r="BG1858" t="s">
        <v>6645</v>
      </c>
      <c r="BH1858" s="3" t="str">
        <f t="shared" ref="BH1858:BH1921" si="1196">M1858</f>
        <v>95102 BARNWELL RD</v>
      </c>
      <c r="BI1858" s="3" t="str">
        <f t="shared" ref="BI1858:BI1921" si="1197">PROPER(J1858)</f>
        <v>Fernandina Beach</v>
      </c>
      <c r="BJ1858" s="3" t="str">
        <f t="shared" ref="BJ1858:BJ1921" si="1198">PROPER(K1858)</f>
        <v>Florida</v>
      </c>
      <c r="BK1858" s="3">
        <f t="shared" ref="BK1858:BK1921" si="1199">L1858</f>
        <v>32034</v>
      </c>
      <c r="BL1858" s="3" t="str">
        <f t="shared" ref="BL1858:BL1921" si="1200">CONCATENATE(M1858," ",N1858)</f>
        <v>95102 BARNWELL RD FERNANDINA BEACH FL 32034</v>
      </c>
      <c r="BM1858" s="3" t="str">
        <f t="shared" ref="BM1858:BM1921" si="1201">IF(AU1858&gt;0,"L","")</f>
        <v/>
      </c>
      <c r="BN1858" s="3" t="str">
        <f t="shared" ref="BN1858:BN1921" si="1202">IF(D1858&lt;150,"Lien&lt;$150","Pass")</f>
        <v>Pass</v>
      </c>
      <c r="BO1858" s="3" t="str">
        <f t="shared" ref="BO1858:BO1921" si="1203">IF(BC1858="Yes","Yes","No")</f>
        <v>No</v>
      </c>
      <c r="BP1858" s="3" t="str">
        <f t="shared" ref="BP1858:BP1921" si="1204">IF(D1858&gt;10000,IF(OR(I1858="",I1858=0,BI1858="",BI1858=0,BK1858=0),"Bad Address","Pass"),"FV&lt;$10K")</f>
        <v>FV&lt;$10K</v>
      </c>
      <c r="BQ1858" t="s">
        <v>6650</v>
      </c>
      <c r="BR1858" s="3" t="str">
        <f t="shared" ref="BR1858:BR1921" si="1205">IF(D1858&gt;20000,IF(OR(BD1858="Yes",BF1858="Yes"),"Yes","No"),"No, &lt; $20K Lien")</f>
        <v>No, &lt; $20K Lien</v>
      </c>
      <c r="BS1858" s="3" t="str">
        <f t="shared" ref="BS1858:BS1921" si="1206">IF(D1858&gt;20000,IF(IFERROR(IF(BG1858="None","No","Yes"),"No")="Yes","Yes","No"),"No, Lien &lt; $20K")</f>
        <v>No, Lien &lt; $20K</v>
      </c>
      <c r="BT1858" t="s">
        <v>6650</v>
      </c>
      <c r="BU1858" s="3" t="str">
        <f t="shared" ref="BU1858:BU1921" si="1207">IF(E1858="","N/A",IF(OR(E1858&lt;2014,AR1858="Yes"),"Yes","No"))</f>
        <v>No</v>
      </c>
      <c r="BV1858" s="3" t="str">
        <f t="shared" ref="BV1858:BV1921" si="1208">IFERROR(IF(COUNTIF(C:C,C1858)&gt;1,"Yes","No"),"No")</f>
        <v>No</v>
      </c>
      <c r="BW1858" s="3">
        <f t="shared" ref="BW1858:BW1921" si="1209">BA1858</f>
        <v>1</v>
      </c>
      <c r="BX1858" s="3" t="str">
        <f t="shared" ref="BX1858:BX1921" si="1210">IF(AND(OR(CI1858="S",CI1858="R",CI1858="C"),CH1858="Yes",BW1858&gt;2),"Yes",IF(AND(OR(CI1858="S",CI1858="R",CI1858="C"),CH1858="No",BW1858&gt;1),"Yes",IF(AND(CI1858="V",CH1858="Yes",BW1858&gt;0),"Yes","No")))</f>
        <v>No</v>
      </c>
      <c r="BY1858" s="3">
        <f t="shared" ref="BY1858:BY1921" si="1211">VALUE(W1858)</f>
        <v>99000</v>
      </c>
      <c r="BZ1858">
        <v>1</v>
      </c>
      <c r="CA1858" s="3">
        <f t="shared" ref="CA1858:CA1921" si="1212">BY1858/BZ1858</f>
        <v>99000</v>
      </c>
      <c r="CC1858" s="3">
        <f t="shared" ref="CC1858:CC1921" si="1213">AS1858</f>
        <v>0</v>
      </c>
      <c r="CD1858" s="3">
        <f t="shared" ref="CD1858:CD1921" si="1214">VALUE(AT1858)</f>
        <v>0</v>
      </c>
      <c r="CE1858" s="3" t="str">
        <f t="shared" ref="CE1858:CE1921" si="1215">IFERROR(IF(CD1858&gt;1000,YEAR(CC1858),""),"")</f>
        <v/>
      </c>
      <c r="CF1858" s="3" t="e">
        <f>HLOOKUP(CE1858,'Valuation Data'!$D$2:$K$5,4,FALSE)</f>
        <v>#N/A</v>
      </c>
      <c r="CG1858" s="3">
        <f t="shared" ref="CG1858:CG1921" si="1216">IF(CB1858&gt;0,MIN(IFERROR(MIN(CD1858*CF1858,CA1858),CA1858),CB1858),IFERROR(MIN(CD1858*CF1858,CA1858),CA1858))</f>
        <v>99000</v>
      </c>
      <c r="CH1858" s="3" t="str">
        <f t="shared" ref="CH1858:CH1921" si="1217">IFERROR(IF(AND(OR(CI1858="S",CI1858="R",CI1858="C",CI1858="V"),CF1858&gt;0),"Yes","No"),"No")</f>
        <v>No</v>
      </c>
      <c r="CI1858" s="3" t="str">
        <f>VLOOKUP(R1858,'Use Codes &amp; County Type'!A:D,4,FALSE)</f>
        <v>V</v>
      </c>
      <c r="CJ1858" s="3" t="str">
        <f t="shared" ref="CJ1858:CJ1921" si="1218">IF(AND(CH1858="No",CI1858="V"),"Yes","No")</f>
        <v>Yes</v>
      </c>
      <c r="CK1858" s="3" t="str">
        <f t="shared" ref="CK1858:CK1921" si="1219">IF(OR(BB1858="Yes",BB1858=""),"Yes","No")</f>
        <v>No</v>
      </c>
      <c r="CL1858" s="3">
        <f t="shared" ref="CL1858:CL1921" si="1220">IF(AND(OR(CI1858="S",CI1858="R",CI1858="C"),CH1858="Yes",CK1858="Yes"),75%,IF(AND(OR(CI1858="S",CI1858="R"),CH1858="Yes",CK1858="No"),40%,IF(AND(OR(CI1858="S",CI1858="R",CI1858="C"),CH1858="No",CK1858="Yes"),67%,IF(AND(OR(CI1858="S",CI1858="R"),CH1858="No",CK1858="No"),35%,IF(AND(CI1858="C",CH1858="Yes"),35%,IF(AND(CI1858="C",CH1858="No"),30%,IF(AND(CH1858="Yes",CI1858="V"),10%,0%)))))))</f>
        <v>0</v>
      </c>
      <c r="CM1858" s="3">
        <f t="shared" ref="CM1858:CM1921" si="1221">CG1858*CL1858</f>
        <v>0</v>
      </c>
      <c r="CN1858" s="3">
        <f t="shared" ref="CN1858:CN1921" si="1222">D1858+(BA1858+3)*MAX(D1858,Z1858)</f>
        <v>8264.4500000000007</v>
      </c>
      <c r="CO1858" s="3">
        <f t="shared" ref="CO1858:CO1921" si="1223">CM1858-CN1858</f>
        <v>-8264.4500000000007</v>
      </c>
      <c r="CP1858" s="3">
        <f t="shared" ref="CP1858:CP1921" si="1224">+CN1858/CG1858</f>
        <v>8.3479292929292931E-2</v>
      </c>
      <c r="CR1858" s="3" t="str">
        <f t="shared" ref="CR1858:CR1921" si="1225">IF(AND(CV1858="*Bid",D1858&gt;49999),"Google","No")</f>
        <v>No</v>
      </c>
      <c r="CV1858" s="3" t="str">
        <f t="shared" ref="CV1858:CV1921" si="1226">IF(BN1858="Lien&lt;$150","Lien&lt;$150",IF(OR(BU1858="Yes",BV1858="Yes"),"County Held Lien",IF(CG1858&lt;30000,"FMV&lt;$30K",IF(BR1858="Yes","EPA",IF(BS1858="Yes","CDD",IF(BT1858="High","Flood",IF(BX1858="Yes","Too Many Priors",IF(CJ1858="Yes","Vacant, No Sales Data",IF(CO1858&lt;0,"Neg Solv Premium",IF(BP1858="Bad Address","Bad Address",IF(CQ1858="Bad","Bad Data",IF(CS1858="Bad","Bad Google",IF(CT1858="Redeemed","Redeemed",IF(CU1858="Data Change","Data Change","*Bid"))))))))))))))</f>
        <v>Vacant, No Sales Data</v>
      </c>
      <c r="CW1858" s="3">
        <f t="shared" ref="CW1858:CW1921" si="1227">VALUE(A1858)</f>
        <v>1857</v>
      </c>
      <c r="CX1858" s="3">
        <f t="shared" ref="CX1858:CX1921" si="1228">VALUE(D1858)</f>
        <v>1652.89</v>
      </c>
      <c r="CY1858" s="3" t="str">
        <f t="shared" ref="CY1858:CY1921" si="1229">IF(AND(CV1858="*Bid",CX1858&gt;75000),"Check","Ok")</f>
        <v>Ok</v>
      </c>
      <c r="CZ1858">
        <v>0</v>
      </c>
      <c r="DA1858">
        <v>0</v>
      </c>
    </row>
    <row r="1859" spans="1:105" x14ac:dyDescent="0.25">
      <c r="A1859">
        <v>1858</v>
      </c>
      <c r="B1859" t="s">
        <v>3</v>
      </c>
      <c r="C1859" t="s">
        <v>1967</v>
      </c>
      <c r="D1859">
        <v>501.85</v>
      </c>
      <c r="E1859">
        <v>2017</v>
      </c>
      <c r="F1859">
        <v>501.85</v>
      </c>
      <c r="G1859">
        <v>501.85</v>
      </c>
      <c r="H1859" s="3">
        <f t="shared" si="1189"/>
        <v>0</v>
      </c>
      <c r="I1859">
        <v>96060</v>
      </c>
      <c r="J1859" t="s">
        <v>2736</v>
      </c>
      <c r="K1859" t="s">
        <v>2738</v>
      </c>
      <c r="L1859">
        <v>32034</v>
      </c>
      <c r="M1859" t="s">
        <v>4133</v>
      </c>
      <c r="N1859" t="s">
        <v>4761</v>
      </c>
      <c r="O1859">
        <v>-81.510719099925893</v>
      </c>
      <c r="P1859">
        <v>30.6271881759723</v>
      </c>
      <c r="Q1859" t="s">
        <v>6080</v>
      </c>
      <c r="R1859">
        <v>1</v>
      </c>
      <c r="S1859" t="s">
        <v>6539</v>
      </c>
      <c r="T1859">
        <v>1001</v>
      </c>
      <c r="U1859" t="s">
        <v>6582</v>
      </c>
      <c r="V1859">
        <v>2017</v>
      </c>
      <c r="W1859">
        <v>58483</v>
      </c>
      <c r="X1859">
        <v>2017</v>
      </c>
      <c r="Y1859">
        <v>85366</v>
      </c>
      <c r="Z1859">
        <v>434.45</v>
      </c>
      <c r="AA1859" s="3">
        <f t="shared" si="1190"/>
        <v>0.86569692139085375</v>
      </c>
      <c r="AB1859" t="s">
        <v>6616</v>
      </c>
      <c r="AC1859" t="s">
        <v>6616</v>
      </c>
      <c r="AD1859" t="s">
        <v>6616</v>
      </c>
      <c r="AI1859" t="s">
        <v>6618</v>
      </c>
      <c r="AJ1859" t="s">
        <v>6618</v>
      </c>
      <c r="AK1859" t="s">
        <v>6618</v>
      </c>
      <c r="AL1859" t="s">
        <v>6618</v>
      </c>
      <c r="AM1859" t="s">
        <v>6618</v>
      </c>
      <c r="AN1859" t="s">
        <v>6618</v>
      </c>
      <c r="AO1859">
        <v>0</v>
      </c>
      <c r="AP1859" s="3" t="str">
        <f t="shared" si="1191"/>
        <v>No</v>
      </c>
      <c r="AQ1859" s="3" t="str">
        <f t="shared" si="1192"/>
        <v>No</v>
      </c>
      <c r="AR1859" s="3" t="str">
        <f t="shared" si="1193"/>
        <v>No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 t="s">
        <v>6634</v>
      </c>
      <c r="AZ1859" t="s">
        <v>6639</v>
      </c>
      <c r="BA1859">
        <v>0</v>
      </c>
      <c r="BB1859" t="s">
        <v>6617</v>
      </c>
      <c r="BC1859" t="s">
        <v>6616</v>
      </c>
      <c r="BD1859" s="4" t="str">
        <f t="shared" si="1194"/>
        <v>No</v>
      </c>
      <c r="BE1859" t="s">
        <v>6640</v>
      </c>
      <c r="BF1859" s="3" t="str">
        <f t="shared" si="1195"/>
        <v>No</v>
      </c>
      <c r="BG1859" t="s">
        <v>6645</v>
      </c>
      <c r="BH1859" s="3" t="str">
        <f t="shared" si="1196"/>
        <v>96060 JASON WAY</v>
      </c>
      <c r="BI1859" s="3" t="str">
        <f t="shared" si="1197"/>
        <v>Fernandina Beach</v>
      </c>
      <c r="BJ1859" s="3" t="str">
        <f t="shared" si="1198"/>
        <v>Florida</v>
      </c>
      <c r="BK1859" s="3">
        <f t="shared" si="1199"/>
        <v>32034</v>
      </c>
      <c r="BL1859" s="3" t="str">
        <f t="shared" si="1200"/>
        <v>96060 JASON WAY FERNANDINA BEACH FL 32034</v>
      </c>
      <c r="BM1859" s="3" t="str">
        <f t="shared" si="1201"/>
        <v/>
      </c>
      <c r="BN1859" s="3" t="str">
        <f t="shared" si="1202"/>
        <v>Pass</v>
      </c>
      <c r="BO1859" s="3" t="str">
        <f t="shared" si="1203"/>
        <v>No</v>
      </c>
      <c r="BP1859" s="3" t="str">
        <f t="shared" si="1204"/>
        <v>FV&lt;$10K</v>
      </c>
      <c r="BQ1859" t="s">
        <v>6650</v>
      </c>
      <c r="BR1859" s="3" t="str">
        <f t="shared" si="1205"/>
        <v>No, &lt; $20K Lien</v>
      </c>
      <c r="BS1859" s="3" t="str">
        <f t="shared" si="1206"/>
        <v>No, Lien &lt; $20K</v>
      </c>
      <c r="BT1859" t="s">
        <v>6650</v>
      </c>
      <c r="BU1859" s="3" t="str">
        <f t="shared" si="1207"/>
        <v>No</v>
      </c>
      <c r="BV1859" s="3" t="str">
        <f t="shared" si="1208"/>
        <v>No</v>
      </c>
      <c r="BW1859" s="3">
        <f t="shared" si="1209"/>
        <v>0</v>
      </c>
      <c r="BX1859" s="3" t="str">
        <f t="shared" si="1210"/>
        <v>No</v>
      </c>
      <c r="BY1859" s="3">
        <f t="shared" si="1211"/>
        <v>58483</v>
      </c>
      <c r="BZ1859">
        <v>1</v>
      </c>
      <c r="CA1859" s="3">
        <f t="shared" si="1212"/>
        <v>58483</v>
      </c>
      <c r="CC1859" s="3">
        <f t="shared" si="1213"/>
        <v>0</v>
      </c>
      <c r="CD1859" s="3">
        <f t="shared" si="1214"/>
        <v>0</v>
      </c>
      <c r="CE1859" s="3" t="str">
        <f t="shared" si="1215"/>
        <v/>
      </c>
      <c r="CF1859" s="3" t="e">
        <f>HLOOKUP(CE1859,'Valuation Data'!$D$2:$K$5,4,FALSE)</f>
        <v>#N/A</v>
      </c>
      <c r="CG1859" s="3">
        <f t="shared" si="1216"/>
        <v>58483</v>
      </c>
      <c r="CH1859" s="3" t="str">
        <f t="shared" si="1217"/>
        <v>No</v>
      </c>
      <c r="CI1859" s="3" t="str">
        <f>VLOOKUP(R1859,'Use Codes &amp; County Type'!A:D,4,FALSE)</f>
        <v>S</v>
      </c>
      <c r="CJ1859" s="3" t="str">
        <f t="shared" si="1218"/>
        <v>No</v>
      </c>
      <c r="CK1859" s="3" t="str">
        <f t="shared" si="1219"/>
        <v>Yes</v>
      </c>
      <c r="CL1859" s="3">
        <f t="shared" si="1220"/>
        <v>0.67</v>
      </c>
      <c r="CM1859" s="3">
        <f t="shared" si="1221"/>
        <v>39183.61</v>
      </c>
      <c r="CN1859" s="3">
        <f t="shared" si="1222"/>
        <v>2007.4</v>
      </c>
      <c r="CO1859" s="3">
        <f t="shared" si="1223"/>
        <v>37176.21</v>
      </c>
      <c r="CP1859" s="3">
        <f t="shared" si="1224"/>
        <v>3.4324504556879777E-2</v>
      </c>
      <c r="CR1859" s="3" t="str">
        <f t="shared" si="1225"/>
        <v>No</v>
      </c>
      <c r="CV1859" s="3" t="str">
        <f t="shared" si="1226"/>
        <v>*Bid</v>
      </c>
      <c r="CW1859" s="3">
        <f t="shared" si="1227"/>
        <v>1858</v>
      </c>
      <c r="CX1859" s="3">
        <f t="shared" si="1228"/>
        <v>501.85</v>
      </c>
      <c r="CY1859" s="3" t="str">
        <f t="shared" si="1229"/>
        <v>Ok</v>
      </c>
      <c r="CZ1859">
        <v>0</v>
      </c>
      <c r="DA1859">
        <v>0</v>
      </c>
    </row>
    <row r="1860" spans="1:105" x14ac:dyDescent="0.25">
      <c r="A1860">
        <v>1859</v>
      </c>
      <c r="B1860" t="s">
        <v>3</v>
      </c>
      <c r="C1860" t="s">
        <v>1968</v>
      </c>
      <c r="D1860">
        <v>97.5</v>
      </c>
      <c r="E1860">
        <v>2017</v>
      </c>
      <c r="F1860">
        <v>97.5</v>
      </c>
      <c r="G1860">
        <v>97.5</v>
      </c>
      <c r="H1860" s="3">
        <f t="shared" si="1189"/>
        <v>0</v>
      </c>
      <c r="J1860" t="s">
        <v>2736</v>
      </c>
      <c r="K1860" t="s">
        <v>2738</v>
      </c>
      <c r="L1860">
        <v>32034</v>
      </c>
      <c r="M1860" t="s">
        <v>4134</v>
      </c>
      <c r="N1860" t="s">
        <v>4761</v>
      </c>
      <c r="O1860">
        <v>-81.510222061725599</v>
      </c>
      <c r="P1860">
        <v>30.625597350837001</v>
      </c>
      <c r="Q1860" t="s">
        <v>6081</v>
      </c>
      <c r="R1860">
        <v>0</v>
      </c>
      <c r="S1860" t="s">
        <v>6538</v>
      </c>
      <c r="T1860">
        <v>8001</v>
      </c>
      <c r="U1860" t="s">
        <v>6581</v>
      </c>
      <c r="V1860">
        <v>2017</v>
      </c>
      <c r="W1860">
        <v>4000</v>
      </c>
      <c r="X1860">
        <v>2017</v>
      </c>
      <c r="Y1860">
        <v>4000</v>
      </c>
      <c r="Z1860">
        <v>60.56</v>
      </c>
      <c r="AA1860" s="3">
        <f t="shared" si="1190"/>
        <v>0.6211282051282051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 s="3" t="str">
        <f t="shared" si="1191"/>
        <v>No</v>
      </c>
      <c r="AQ1860" s="3" t="str">
        <f t="shared" si="1192"/>
        <v>No</v>
      </c>
      <c r="AR1860" s="3" t="str">
        <f t="shared" si="1193"/>
        <v>No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 t="s">
        <v>6634</v>
      </c>
      <c r="AZ1860">
        <v>0</v>
      </c>
      <c r="BA1860">
        <v>0</v>
      </c>
      <c r="BB1860" t="s">
        <v>6616</v>
      </c>
      <c r="BC1860">
        <v>0</v>
      </c>
      <c r="BD1860" s="4" t="str">
        <f t="shared" si="1194"/>
        <v>No</v>
      </c>
      <c r="BE1860" t="s">
        <v>6640</v>
      </c>
      <c r="BF1860" s="3" t="str">
        <f t="shared" si="1195"/>
        <v>No</v>
      </c>
      <c r="BG1860" t="s">
        <v>6645</v>
      </c>
      <c r="BH1860" s="3" t="str">
        <f t="shared" si="1196"/>
        <v>ONEIL-SCOTT RD</v>
      </c>
      <c r="BI1860" s="3" t="str">
        <f t="shared" si="1197"/>
        <v>Fernandina Beach</v>
      </c>
      <c r="BJ1860" s="3" t="str">
        <f t="shared" si="1198"/>
        <v>Florida</v>
      </c>
      <c r="BK1860" s="3">
        <f t="shared" si="1199"/>
        <v>32034</v>
      </c>
      <c r="BL1860" s="3" t="str">
        <f t="shared" si="1200"/>
        <v>ONEIL-SCOTT RD FERNANDINA BEACH FL 32034</v>
      </c>
      <c r="BM1860" s="3" t="str">
        <f t="shared" si="1201"/>
        <v/>
      </c>
      <c r="BN1860" s="3" t="str">
        <f t="shared" si="1202"/>
        <v>Lien&lt;$150</v>
      </c>
      <c r="BO1860" s="3" t="str">
        <f t="shared" si="1203"/>
        <v>No</v>
      </c>
      <c r="BP1860" s="3" t="str">
        <f t="shared" si="1204"/>
        <v>FV&lt;$10K</v>
      </c>
      <c r="BQ1860" t="s">
        <v>6650</v>
      </c>
      <c r="BR1860" s="3" t="str">
        <f t="shared" si="1205"/>
        <v>No, &lt; $20K Lien</v>
      </c>
      <c r="BS1860" s="3" t="str">
        <f t="shared" si="1206"/>
        <v>No, Lien &lt; $20K</v>
      </c>
      <c r="BT1860" t="s">
        <v>6650</v>
      </c>
      <c r="BU1860" s="3" t="str">
        <f t="shared" si="1207"/>
        <v>No</v>
      </c>
      <c r="BV1860" s="3" t="str">
        <f t="shared" si="1208"/>
        <v>No</v>
      </c>
      <c r="BW1860" s="3">
        <f t="shared" si="1209"/>
        <v>0</v>
      </c>
      <c r="BX1860" s="3" t="str">
        <f t="shared" si="1210"/>
        <v>No</v>
      </c>
      <c r="BY1860" s="3">
        <f t="shared" si="1211"/>
        <v>4000</v>
      </c>
      <c r="BZ1860">
        <v>1</v>
      </c>
      <c r="CA1860" s="3">
        <f t="shared" si="1212"/>
        <v>4000</v>
      </c>
      <c r="CC1860" s="3">
        <f t="shared" si="1213"/>
        <v>0</v>
      </c>
      <c r="CD1860" s="3">
        <f t="shared" si="1214"/>
        <v>0</v>
      </c>
      <c r="CE1860" s="3" t="str">
        <f t="shared" si="1215"/>
        <v/>
      </c>
      <c r="CF1860" s="3" t="e">
        <f>HLOOKUP(CE1860,'Valuation Data'!$D$2:$K$5,4,FALSE)</f>
        <v>#N/A</v>
      </c>
      <c r="CG1860" s="3">
        <f t="shared" si="1216"/>
        <v>4000</v>
      </c>
      <c r="CH1860" s="3" t="str">
        <f t="shared" si="1217"/>
        <v>No</v>
      </c>
      <c r="CI1860" s="3" t="str">
        <f>VLOOKUP(R1860,'Use Codes &amp; County Type'!A:D,4,FALSE)</f>
        <v>V</v>
      </c>
      <c r="CJ1860" s="3" t="str">
        <f t="shared" si="1218"/>
        <v>Yes</v>
      </c>
      <c r="CK1860" s="3" t="str">
        <f t="shared" si="1219"/>
        <v>No</v>
      </c>
      <c r="CL1860" s="3">
        <f t="shared" si="1220"/>
        <v>0</v>
      </c>
      <c r="CM1860" s="3">
        <f t="shared" si="1221"/>
        <v>0</v>
      </c>
      <c r="CN1860" s="3">
        <f t="shared" si="1222"/>
        <v>390</v>
      </c>
      <c r="CO1860" s="3">
        <f t="shared" si="1223"/>
        <v>-390</v>
      </c>
      <c r="CP1860" s="3">
        <f t="shared" si="1224"/>
        <v>9.7500000000000003E-2</v>
      </c>
      <c r="CR1860" s="3" t="str">
        <f t="shared" si="1225"/>
        <v>No</v>
      </c>
      <c r="CV1860" s="3" t="str">
        <f t="shared" si="1226"/>
        <v>Lien&lt;$150</v>
      </c>
      <c r="CW1860" s="3">
        <f t="shared" si="1227"/>
        <v>1859</v>
      </c>
      <c r="CX1860" s="3">
        <f t="shared" si="1228"/>
        <v>97.5</v>
      </c>
      <c r="CY1860" s="3" t="str">
        <f t="shared" si="1229"/>
        <v>Ok</v>
      </c>
      <c r="CZ1860">
        <v>0</v>
      </c>
      <c r="DA1860">
        <v>0</v>
      </c>
    </row>
    <row r="1861" spans="1:105" x14ac:dyDescent="0.25">
      <c r="A1861">
        <v>1860</v>
      </c>
      <c r="B1861" t="s">
        <v>3</v>
      </c>
      <c r="C1861" t="s">
        <v>1969</v>
      </c>
      <c r="D1861">
        <v>370.14</v>
      </c>
      <c r="E1861">
        <v>2017</v>
      </c>
      <c r="F1861">
        <v>370.14</v>
      </c>
      <c r="G1861">
        <v>370.14</v>
      </c>
      <c r="H1861" s="3">
        <f t="shared" si="1189"/>
        <v>0</v>
      </c>
      <c r="I1861">
        <v>96302</v>
      </c>
      <c r="J1861" t="s">
        <v>2736</v>
      </c>
      <c r="K1861" t="s">
        <v>2738</v>
      </c>
      <c r="L1861">
        <v>32034</v>
      </c>
      <c r="M1861" t="s">
        <v>4135</v>
      </c>
      <c r="N1861" t="s">
        <v>4761</v>
      </c>
      <c r="O1861">
        <v>-81.5121286633632</v>
      </c>
      <c r="P1861">
        <v>30.6211355291031</v>
      </c>
      <c r="Q1861" t="s">
        <v>6082</v>
      </c>
      <c r="R1861">
        <v>0</v>
      </c>
      <c r="S1861" t="s">
        <v>6538</v>
      </c>
      <c r="T1861">
        <v>8001</v>
      </c>
      <c r="U1861" t="s">
        <v>6581</v>
      </c>
      <c r="V1861">
        <v>2017</v>
      </c>
      <c r="W1861">
        <v>20370</v>
      </c>
      <c r="X1861">
        <v>2017</v>
      </c>
      <c r="Y1861">
        <v>21018</v>
      </c>
      <c r="Z1861">
        <v>312.66000000000003</v>
      </c>
      <c r="AA1861" s="3">
        <f t="shared" si="1190"/>
        <v>0.84470740800778099</v>
      </c>
      <c r="AB1861" t="s">
        <v>6616</v>
      </c>
      <c r="AD1861" t="s">
        <v>6616</v>
      </c>
      <c r="AE1861" t="s">
        <v>6616</v>
      </c>
      <c r="AF1861" t="s">
        <v>6616</v>
      </c>
      <c r="AG1861" t="s">
        <v>6616</v>
      </c>
      <c r="AH1861" t="s">
        <v>6616</v>
      </c>
      <c r="AI1861" t="s">
        <v>6618</v>
      </c>
      <c r="AJ1861" t="s">
        <v>6618</v>
      </c>
      <c r="AK1861" t="s">
        <v>6618</v>
      </c>
      <c r="AL1861" t="s">
        <v>6618</v>
      </c>
      <c r="AM1861" t="s">
        <v>6618</v>
      </c>
      <c r="AN1861" t="s">
        <v>6618</v>
      </c>
      <c r="AO1861">
        <v>0</v>
      </c>
      <c r="AP1861" s="3" t="str">
        <f t="shared" si="1191"/>
        <v>No</v>
      </c>
      <c r="AQ1861" s="3" t="str">
        <f t="shared" si="1192"/>
        <v>No</v>
      </c>
      <c r="AR1861" s="3" t="str">
        <f t="shared" si="1193"/>
        <v>No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 t="s">
        <v>6634</v>
      </c>
      <c r="AZ1861" t="s">
        <v>6639</v>
      </c>
      <c r="BA1861">
        <v>0</v>
      </c>
      <c r="BB1861" t="s">
        <v>6616</v>
      </c>
      <c r="BC1861" t="s">
        <v>6616</v>
      </c>
      <c r="BD1861" s="4" t="str">
        <f t="shared" si="1194"/>
        <v>No</v>
      </c>
      <c r="BE1861" t="s">
        <v>6640</v>
      </c>
      <c r="BF1861" s="3" t="str">
        <f t="shared" si="1195"/>
        <v>No</v>
      </c>
      <c r="BG1861" t="s">
        <v>6645</v>
      </c>
      <c r="BH1861" s="3" t="str">
        <f t="shared" si="1196"/>
        <v>96302 ONEIL-SCOTT RD</v>
      </c>
      <c r="BI1861" s="3" t="str">
        <f t="shared" si="1197"/>
        <v>Fernandina Beach</v>
      </c>
      <c r="BJ1861" s="3" t="str">
        <f t="shared" si="1198"/>
        <v>Florida</v>
      </c>
      <c r="BK1861" s="3">
        <f t="shared" si="1199"/>
        <v>32034</v>
      </c>
      <c r="BL1861" s="3" t="str">
        <f t="shared" si="1200"/>
        <v>96302 ONEIL-SCOTT RD FERNANDINA BEACH FL 32034</v>
      </c>
      <c r="BM1861" s="3" t="str">
        <f t="shared" si="1201"/>
        <v/>
      </c>
      <c r="BN1861" s="3" t="str">
        <f t="shared" si="1202"/>
        <v>Pass</v>
      </c>
      <c r="BO1861" s="3" t="str">
        <f t="shared" si="1203"/>
        <v>No</v>
      </c>
      <c r="BP1861" s="3" t="str">
        <f t="shared" si="1204"/>
        <v>FV&lt;$10K</v>
      </c>
      <c r="BQ1861" t="s">
        <v>6650</v>
      </c>
      <c r="BR1861" s="3" t="str">
        <f t="shared" si="1205"/>
        <v>No, &lt; $20K Lien</v>
      </c>
      <c r="BS1861" s="3" t="str">
        <f t="shared" si="1206"/>
        <v>No, Lien &lt; $20K</v>
      </c>
      <c r="BT1861" t="s">
        <v>6650</v>
      </c>
      <c r="BU1861" s="3" t="str">
        <f t="shared" si="1207"/>
        <v>No</v>
      </c>
      <c r="BV1861" s="3" t="str">
        <f t="shared" si="1208"/>
        <v>No</v>
      </c>
      <c r="BW1861" s="3">
        <f t="shared" si="1209"/>
        <v>0</v>
      </c>
      <c r="BX1861" s="3" t="str">
        <f t="shared" si="1210"/>
        <v>No</v>
      </c>
      <c r="BY1861" s="3">
        <f t="shared" si="1211"/>
        <v>20370</v>
      </c>
      <c r="BZ1861">
        <v>1</v>
      </c>
      <c r="CA1861" s="3">
        <f t="shared" si="1212"/>
        <v>20370</v>
      </c>
      <c r="CC1861" s="3">
        <f t="shared" si="1213"/>
        <v>0</v>
      </c>
      <c r="CD1861" s="3">
        <f t="shared" si="1214"/>
        <v>0</v>
      </c>
      <c r="CE1861" s="3" t="str">
        <f t="shared" si="1215"/>
        <v/>
      </c>
      <c r="CF1861" s="3" t="e">
        <f>HLOOKUP(CE1861,'Valuation Data'!$D$2:$K$5,4,FALSE)</f>
        <v>#N/A</v>
      </c>
      <c r="CG1861" s="3">
        <f t="shared" si="1216"/>
        <v>20370</v>
      </c>
      <c r="CH1861" s="3" t="str">
        <f t="shared" si="1217"/>
        <v>No</v>
      </c>
      <c r="CI1861" s="3" t="str">
        <f>VLOOKUP(R1861,'Use Codes &amp; County Type'!A:D,4,FALSE)</f>
        <v>V</v>
      </c>
      <c r="CJ1861" s="3" t="str">
        <f t="shared" si="1218"/>
        <v>Yes</v>
      </c>
      <c r="CK1861" s="3" t="str">
        <f t="shared" si="1219"/>
        <v>No</v>
      </c>
      <c r="CL1861" s="3">
        <f t="shared" si="1220"/>
        <v>0</v>
      </c>
      <c r="CM1861" s="3">
        <f t="shared" si="1221"/>
        <v>0</v>
      </c>
      <c r="CN1861" s="3">
        <f t="shared" si="1222"/>
        <v>1480.56</v>
      </c>
      <c r="CO1861" s="3">
        <f t="shared" si="1223"/>
        <v>-1480.56</v>
      </c>
      <c r="CP1861" s="3">
        <f t="shared" si="1224"/>
        <v>7.2683357879234162E-2</v>
      </c>
      <c r="CR1861" s="3" t="str">
        <f t="shared" si="1225"/>
        <v>No</v>
      </c>
      <c r="CV1861" s="3" t="str">
        <f t="shared" si="1226"/>
        <v>FMV&lt;$30K</v>
      </c>
      <c r="CW1861" s="3">
        <f t="shared" si="1227"/>
        <v>1860</v>
      </c>
      <c r="CX1861" s="3">
        <f t="shared" si="1228"/>
        <v>370.14</v>
      </c>
      <c r="CY1861" s="3" t="str">
        <f t="shared" si="1229"/>
        <v>Ok</v>
      </c>
      <c r="CZ1861">
        <v>0</v>
      </c>
      <c r="DA1861">
        <v>0</v>
      </c>
    </row>
    <row r="1862" spans="1:105" x14ac:dyDescent="0.25">
      <c r="A1862">
        <v>1861</v>
      </c>
      <c r="B1862" t="s">
        <v>3</v>
      </c>
      <c r="C1862" t="s">
        <v>1970</v>
      </c>
      <c r="D1862">
        <v>497.42</v>
      </c>
      <c r="E1862">
        <v>2017</v>
      </c>
      <c r="F1862">
        <v>497.42</v>
      </c>
      <c r="G1862">
        <v>497.42</v>
      </c>
      <c r="H1862" s="3">
        <f t="shared" si="1189"/>
        <v>0</v>
      </c>
      <c r="I1862">
        <v>96101</v>
      </c>
      <c r="J1862" t="s">
        <v>2736</v>
      </c>
      <c r="K1862" t="s">
        <v>2738</v>
      </c>
      <c r="L1862">
        <v>32034</v>
      </c>
      <c r="M1862" t="s">
        <v>4136</v>
      </c>
      <c r="N1862" t="s">
        <v>4761</v>
      </c>
      <c r="O1862">
        <v>-81.511438875534097</v>
      </c>
      <c r="P1862">
        <v>30.620939672433</v>
      </c>
      <c r="Q1862" t="s">
        <v>6083</v>
      </c>
      <c r="R1862">
        <v>1</v>
      </c>
      <c r="S1862" t="s">
        <v>6539</v>
      </c>
      <c r="T1862">
        <v>1001</v>
      </c>
      <c r="U1862" t="s">
        <v>6582</v>
      </c>
      <c r="V1862">
        <v>2017</v>
      </c>
      <c r="W1862">
        <v>28427</v>
      </c>
      <c r="X1862">
        <v>2017</v>
      </c>
      <c r="Y1862">
        <v>28427</v>
      </c>
      <c r="Z1862">
        <v>430.35</v>
      </c>
      <c r="AA1862" s="3">
        <f t="shared" si="1190"/>
        <v>0.86516424751718868</v>
      </c>
      <c r="AB1862" t="s">
        <v>6616</v>
      </c>
      <c r="AG1862" t="s">
        <v>6616</v>
      </c>
      <c r="AI1862" t="s">
        <v>6618</v>
      </c>
      <c r="AJ1862" t="s">
        <v>6619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 s="3" t="str">
        <f t="shared" si="1191"/>
        <v>No</v>
      </c>
      <c r="AQ1862" s="3" t="str">
        <f t="shared" si="1192"/>
        <v>Yes</v>
      </c>
      <c r="AR1862" s="3" t="str">
        <f t="shared" si="1193"/>
        <v>No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 t="s">
        <v>6634</v>
      </c>
      <c r="AZ1862">
        <v>0</v>
      </c>
      <c r="BA1862">
        <v>1</v>
      </c>
      <c r="BB1862" t="s">
        <v>6616</v>
      </c>
      <c r="BC1862" t="s">
        <v>6616</v>
      </c>
      <c r="BD1862" s="4" t="str">
        <f t="shared" si="1194"/>
        <v>No</v>
      </c>
      <c r="BE1862" t="s">
        <v>6640</v>
      </c>
      <c r="BF1862" s="3" t="str">
        <f t="shared" si="1195"/>
        <v>No</v>
      </c>
      <c r="BG1862" t="s">
        <v>6645</v>
      </c>
      <c r="BH1862" s="3" t="str">
        <f t="shared" si="1196"/>
        <v>96101 LONNIES LN</v>
      </c>
      <c r="BI1862" s="3" t="str">
        <f t="shared" si="1197"/>
        <v>Fernandina Beach</v>
      </c>
      <c r="BJ1862" s="3" t="str">
        <f t="shared" si="1198"/>
        <v>Florida</v>
      </c>
      <c r="BK1862" s="3">
        <f t="shared" si="1199"/>
        <v>32034</v>
      </c>
      <c r="BL1862" s="3" t="str">
        <f t="shared" si="1200"/>
        <v>96101 LONNIES LN FERNANDINA BEACH FL 32034</v>
      </c>
      <c r="BM1862" s="3" t="str">
        <f t="shared" si="1201"/>
        <v/>
      </c>
      <c r="BN1862" s="3" t="str">
        <f t="shared" si="1202"/>
        <v>Pass</v>
      </c>
      <c r="BO1862" s="3" t="str">
        <f t="shared" si="1203"/>
        <v>No</v>
      </c>
      <c r="BP1862" s="3" t="str">
        <f t="shared" si="1204"/>
        <v>FV&lt;$10K</v>
      </c>
      <c r="BQ1862" t="s">
        <v>6650</v>
      </c>
      <c r="BR1862" s="3" t="str">
        <f t="shared" si="1205"/>
        <v>No, &lt; $20K Lien</v>
      </c>
      <c r="BS1862" s="3" t="str">
        <f t="shared" si="1206"/>
        <v>No, Lien &lt; $20K</v>
      </c>
      <c r="BT1862" t="s">
        <v>6650</v>
      </c>
      <c r="BU1862" s="3" t="str">
        <f t="shared" si="1207"/>
        <v>No</v>
      </c>
      <c r="BV1862" s="3" t="str">
        <f t="shared" si="1208"/>
        <v>No</v>
      </c>
      <c r="BW1862" s="3">
        <f t="shared" si="1209"/>
        <v>1</v>
      </c>
      <c r="BX1862" s="3" t="str">
        <f t="shared" si="1210"/>
        <v>No</v>
      </c>
      <c r="BY1862" s="3">
        <f t="shared" si="1211"/>
        <v>28427</v>
      </c>
      <c r="BZ1862">
        <v>1</v>
      </c>
      <c r="CA1862" s="3">
        <f t="shared" si="1212"/>
        <v>28427</v>
      </c>
      <c r="CC1862" s="3">
        <f t="shared" si="1213"/>
        <v>0</v>
      </c>
      <c r="CD1862" s="3">
        <f t="shared" si="1214"/>
        <v>0</v>
      </c>
      <c r="CE1862" s="3" t="str">
        <f t="shared" si="1215"/>
        <v/>
      </c>
      <c r="CF1862" s="3" t="e">
        <f>HLOOKUP(CE1862,'Valuation Data'!$D$2:$K$5,4,FALSE)</f>
        <v>#N/A</v>
      </c>
      <c r="CG1862" s="3">
        <f t="shared" si="1216"/>
        <v>28427</v>
      </c>
      <c r="CH1862" s="3" t="str">
        <f t="shared" si="1217"/>
        <v>No</v>
      </c>
      <c r="CI1862" s="3" t="str">
        <f>VLOOKUP(R1862,'Use Codes &amp; County Type'!A:D,4,FALSE)</f>
        <v>S</v>
      </c>
      <c r="CJ1862" s="3" t="str">
        <f t="shared" si="1218"/>
        <v>No</v>
      </c>
      <c r="CK1862" s="3" t="str">
        <f t="shared" si="1219"/>
        <v>No</v>
      </c>
      <c r="CL1862" s="3">
        <f t="shared" si="1220"/>
        <v>0.35</v>
      </c>
      <c r="CM1862" s="3">
        <f t="shared" si="1221"/>
        <v>9949.4499999999989</v>
      </c>
      <c r="CN1862" s="3">
        <f t="shared" si="1222"/>
        <v>2487.1</v>
      </c>
      <c r="CO1862" s="3">
        <f t="shared" si="1223"/>
        <v>7462.3499999999985</v>
      </c>
      <c r="CP1862" s="3">
        <f t="shared" si="1224"/>
        <v>8.7490765821226293E-2</v>
      </c>
      <c r="CR1862" s="3" t="str">
        <f t="shared" si="1225"/>
        <v>No</v>
      </c>
      <c r="CV1862" s="3" t="str">
        <f t="shared" si="1226"/>
        <v>FMV&lt;$30K</v>
      </c>
      <c r="CW1862" s="3">
        <f t="shared" si="1227"/>
        <v>1861</v>
      </c>
      <c r="CX1862" s="3">
        <f t="shared" si="1228"/>
        <v>497.42</v>
      </c>
      <c r="CY1862" s="3" t="str">
        <f t="shared" si="1229"/>
        <v>Ok</v>
      </c>
      <c r="CZ1862">
        <v>0</v>
      </c>
      <c r="DA1862">
        <v>0</v>
      </c>
    </row>
    <row r="1863" spans="1:105" x14ac:dyDescent="0.25">
      <c r="A1863">
        <v>1862</v>
      </c>
      <c r="B1863" t="s">
        <v>3</v>
      </c>
      <c r="C1863" t="s">
        <v>1971</v>
      </c>
      <c r="D1863">
        <v>979.96</v>
      </c>
      <c r="E1863">
        <v>2017</v>
      </c>
      <c r="F1863">
        <v>979.96</v>
      </c>
      <c r="G1863">
        <v>979.96</v>
      </c>
      <c r="H1863" s="3">
        <f t="shared" si="1189"/>
        <v>0</v>
      </c>
      <c r="I1863">
        <v>96059</v>
      </c>
      <c r="J1863" t="s">
        <v>2736</v>
      </c>
      <c r="K1863" t="s">
        <v>2738</v>
      </c>
      <c r="L1863">
        <v>32034</v>
      </c>
      <c r="M1863" t="s">
        <v>4137</v>
      </c>
      <c r="N1863" t="s">
        <v>4761</v>
      </c>
      <c r="O1863">
        <v>-81.512040902881594</v>
      </c>
      <c r="P1863">
        <v>30.6206670070945</v>
      </c>
      <c r="Q1863" t="s">
        <v>6084</v>
      </c>
      <c r="R1863">
        <v>2</v>
      </c>
      <c r="S1863" t="s">
        <v>6535</v>
      </c>
      <c r="T1863">
        <v>1006</v>
      </c>
      <c r="U1863" t="s">
        <v>6578</v>
      </c>
      <c r="V1863">
        <v>2017</v>
      </c>
      <c r="W1863">
        <v>54743</v>
      </c>
      <c r="X1863">
        <v>2017</v>
      </c>
      <c r="Y1863">
        <v>61984</v>
      </c>
      <c r="Z1863">
        <v>876.52</v>
      </c>
      <c r="AA1863" s="3">
        <f t="shared" si="1190"/>
        <v>0.89444467121106974</v>
      </c>
      <c r="AC1863" t="s">
        <v>6616</v>
      </c>
      <c r="AD1863" t="s">
        <v>6616</v>
      </c>
      <c r="AE1863" t="s">
        <v>6616</v>
      </c>
      <c r="AI1863" t="s">
        <v>6618</v>
      </c>
      <c r="AJ1863" t="s">
        <v>6618</v>
      </c>
      <c r="AK1863" t="s">
        <v>6618</v>
      </c>
      <c r="AL1863" t="s">
        <v>6618</v>
      </c>
      <c r="AM1863" t="s">
        <v>6618</v>
      </c>
      <c r="AN1863">
        <v>0</v>
      </c>
      <c r="AO1863">
        <v>0</v>
      </c>
      <c r="AP1863" s="3" t="str">
        <f t="shared" si="1191"/>
        <v>No</v>
      </c>
      <c r="AQ1863" s="3" t="str">
        <f t="shared" si="1192"/>
        <v>No</v>
      </c>
      <c r="AR1863" s="3" t="str">
        <f t="shared" si="1193"/>
        <v>No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 t="s">
        <v>6634</v>
      </c>
      <c r="AZ1863" t="s">
        <v>6639</v>
      </c>
      <c r="BA1863">
        <v>1</v>
      </c>
      <c r="BB1863" t="s">
        <v>6616</v>
      </c>
      <c r="BC1863" t="s">
        <v>6616</v>
      </c>
      <c r="BD1863" s="4" t="str">
        <f t="shared" si="1194"/>
        <v>No</v>
      </c>
      <c r="BE1863" t="s">
        <v>6640</v>
      </c>
      <c r="BF1863" s="3" t="str">
        <f t="shared" si="1195"/>
        <v>No</v>
      </c>
      <c r="BG1863" t="s">
        <v>6645</v>
      </c>
      <c r="BH1863" s="3" t="str">
        <f t="shared" si="1196"/>
        <v>96059 LONNIES LN</v>
      </c>
      <c r="BI1863" s="3" t="str">
        <f t="shared" si="1197"/>
        <v>Fernandina Beach</v>
      </c>
      <c r="BJ1863" s="3" t="str">
        <f t="shared" si="1198"/>
        <v>Florida</v>
      </c>
      <c r="BK1863" s="3">
        <f t="shared" si="1199"/>
        <v>32034</v>
      </c>
      <c r="BL1863" s="3" t="str">
        <f t="shared" si="1200"/>
        <v>96059 LONNIES LN FERNANDINA BEACH FL 32034</v>
      </c>
      <c r="BM1863" s="3" t="str">
        <f t="shared" si="1201"/>
        <v/>
      </c>
      <c r="BN1863" s="3" t="str">
        <f t="shared" si="1202"/>
        <v>Pass</v>
      </c>
      <c r="BO1863" s="3" t="str">
        <f t="shared" si="1203"/>
        <v>No</v>
      </c>
      <c r="BP1863" s="3" t="str">
        <f t="shared" si="1204"/>
        <v>FV&lt;$10K</v>
      </c>
      <c r="BQ1863" t="s">
        <v>6650</v>
      </c>
      <c r="BR1863" s="3" t="str">
        <f t="shared" si="1205"/>
        <v>No, &lt; $20K Lien</v>
      </c>
      <c r="BS1863" s="3" t="str">
        <f t="shared" si="1206"/>
        <v>No, Lien &lt; $20K</v>
      </c>
      <c r="BT1863" t="s">
        <v>6650</v>
      </c>
      <c r="BU1863" s="3" t="str">
        <f t="shared" si="1207"/>
        <v>No</v>
      </c>
      <c r="BV1863" s="3" t="str">
        <f t="shared" si="1208"/>
        <v>No</v>
      </c>
      <c r="BW1863" s="3">
        <f t="shared" si="1209"/>
        <v>1</v>
      </c>
      <c r="BX1863" s="3" t="str">
        <f t="shared" si="1210"/>
        <v>No</v>
      </c>
      <c r="BY1863" s="3">
        <f t="shared" si="1211"/>
        <v>54743</v>
      </c>
      <c r="BZ1863">
        <v>1</v>
      </c>
      <c r="CA1863" s="3">
        <f t="shared" si="1212"/>
        <v>54743</v>
      </c>
      <c r="CC1863" s="3">
        <f t="shared" si="1213"/>
        <v>0</v>
      </c>
      <c r="CD1863" s="3">
        <f t="shared" si="1214"/>
        <v>0</v>
      </c>
      <c r="CE1863" s="3" t="str">
        <f t="shared" si="1215"/>
        <v/>
      </c>
      <c r="CF1863" s="3" t="e">
        <f>HLOOKUP(CE1863,'Valuation Data'!$D$2:$K$5,4,FALSE)</f>
        <v>#N/A</v>
      </c>
      <c r="CG1863" s="3">
        <f t="shared" si="1216"/>
        <v>54743</v>
      </c>
      <c r="CH1863" s="3" t="str">
        <f t="shared" si="1217"/>
        <v>No</v>
      </c>
      <c r="CI1863" s="3" t="str">
        <f>VLOOKUP(R1863,'Use Codes &amp; County Type'!A:D,4,FALSE)</f>
        <v>R</v>
      </c>
      <c r="CJ1863" s="3" t="str">
        <f t="shared" si="1218"/>
        <v>No</v>
      </c>
      <c r="CK1863" s="3" t="str">
        <f t="shared" si="1219"/>
        <v>No</v>
      </c>
      <c r="CL1863" s="3">
        <f t="shared" si="1220"/>
        <v>0.35</v>
      </c>
      <c r="CM1863" s="3">
        <f t="shared" si="1221"/>
        <v>19160.05</v>
      </c>
      <c r="CN1863" s="3">
        <f t="shared" si="1222"/>
        <v>4899.8</v>
      </c>
      <c r="CO1863" s="3">
        <f t="shared" si="1223"/>
        <v>14260.25</v>
      </c>
      <c r="CP1863" s="3">
        <f t="shared" si="1224"/>
        <v>8.9505507553477165E-2</v>
      </c>
      <c r="CR1863" s="3" t="str">
        <f t="shared" si="1225"/>
        <v>No</v>
      </c>
      <c r="CV1863" s="3" t="str">
        <f t="shared" si="1226"/>
        <v>*Bid</v>
      </c>
      <c r="CW1863" s="3">
        <f t="shared" si="1227"/>
        <v>1862</v>
      </c>
      <c r="CX1863" s="3">
        <f t="shared" si="1228"/>
        <v>979.96</v>
      </c>
      <c r="CY1863" s="3" t="str">
        <f t="shared" si="1229"/>
        <v>Ok</v>
      </c>
      <c r="CZ1863">
        <v>0</v>
      </c>
      <c r="DA1863">
        <v>0</v>
      </c>
    </row>
    <row r="1864" spans="1:105" x14ac:dyDescent="0.25">
      <c r="A1864">
        <v>1863</v>
      </c>
      <c r="B1864" t="s">
        <v>3</v>
      </c>
      <c r="C1864" t="s">
        <v>1972</v>
      </c>
      <c r="D1864">
        <v>521.23</v>
      </c>
      <c r="E1864">
        <v>2017</v>
      </c>
      <c r="F1864">
        <v>521.23</v>
      </c>
      <c r="G1864">
        <v>521.23</v>
      </c>
      <c r="H1864" s="3">
        <f t="shared" si="1189"/>
        <v>0</v>
      </c>
      <c r="I1864">
        <v>96216</v>
      </c>
      <c r="J1864" t="s">
        <v>2736</v>
      </c>
      <c r="K1864" t="s">
        <v>2738</v>
      </c>
      <c r="L1864">
        <v>32034</v>
      </c>
      <c r="M1864" t="s">
        <v>4138</v>
      </c>
      <c r="N1864" t="s">
        <v>4761</v>
      </c>
      <c r="O1864">
        <v>-81.512504288363402</v>
      </c>
      <c r="P1864">
        <v>30.619999924024999</v>
      </c>
      <c r="Q1864" t="s">
        <v>6085</v>
      </c>
      <c r="R1864">
        <v>1</v>
      </c>
      <c r="S1864" t="s">
        <v>6539</v>
      </c>
      <c r="T1864">
        <v>1001</v>
      </c>
      <c r="U1864" t="s">
        <v>6582</v>
      </c>
      <c r="V1864">
        <v>2017</v>
      </c>
      <c r="W1864">
        <v>29881</v>
      </c>
      <c r="X1864">
        <v>2017</v>
      </c>
      <c r="Y1864">
        <v>29881</v>
      </c>
      <c r="Z1864">
        <v>452.36</v>
      </c>
      <c r="AA1864" s="3">
        <f t="shared" si="1190"/>
        <v>0.86787023003280706</v>
      </c>
      <c r="AC1864" t="s">
        <v>6616</v>
      </c>
      <c r="AD1864" t="s">
        <v>6616</v>
      </c>
      <c r="AF1864" t="s">
        <v>6616</v>
      </c>
      <c r="AG1864" t="s">
        <v>6616</v>
      </c>
      <c r="AH1864" t="s">
        <v>6616</v>
      </c>
      <c r="AI1864" t="s">
        <v>6618</v>
      </c>
      <c r="AJ1864" t="s">
        <v>6618</v>
      </c>
      <c r="AK1864" t="s">
        <v>6618</v>
      </c>
      <c r="AL1864" t="s">
        <v>6618</v>
      </c>
      <c r="AM1864" t="s">
        <v>6618</v>
      </c>
      <c r="AN1864" t="s">
        <v>6618</v>
      </c>
      <c r="AO1864">
        <v>0</v>
      </c>
      <c r="AP1864" s="3" t="str">
        <f t="shared" si="1191"/>
        <v>No</v>
      </c>
      <c r="AQ1864" s="3" t="str">
        <f t="shared" si="1192"/>
        <v>No</v>
      </c>
      <c r="AR1864" s="3" t="str">
        <f t="shared" si="1193"/>
        <v>No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 t="s">
        <v>6634</v>
      </c>
      <c r="AZ1864" t="s">
        <v>6639</v>
      </c>
      <c r="BA1864">
        <v>0</v>
      </c>
      <c r="BB1864" t="s">
        <v>6616</v>
      </c>
      <c r="BC1864" t="s">
        <v>6617</v>
      </c>
      <c r="BD1864" s="4" t="str">
        <f t="shared" si="1194"/>
        <v>No</v>
      </c>
      <c r="BE1864" t="s">
        <v>6640</v>
      </c>
      <c r="BF1864" s="3" t="str">
        <f t="shared" si="1195"/>
        <v>No</v>
      </c>
      <c r="BG1864" t="s">
        <v>6645</v>
      </c>
      <c r="BH1864" s="3" t="str">
        <f t="shared" si="1196"/>
        <v>96216 ONEIL-SCOTT RD</v>
      </c>
      <c r="BI1864" s="3" t="str">
        <f t="shared" si="1197"/>
        <v>Fernandina Beach</v>
      </c>
      <c r="BJ1864" s="3" t="str">
        <f t="shared" si="1198"/>
        <v>Florida</v>
      </c>
      <c r="BK1864" s="3">
        <f t="shared" si="1199"/>
        <v>32034</v>
      </c>
      <c r="BL1864" s="3" t="str">
        <f t="shared" si="1200"/>
        <v>96216 ONEIL-SCOTT RD FERNANDINA BEACH FL 32034</v>
      </c>
      <c r="BM1864" s="3" t="str">
        <f t="shared" si="1201"/>
        <v/>
      </c>
      <c r="BN1864" s="3" t="str">
        <f t="shared" si="1202"/>
        <v>Pass</v>
      </c>
      <c r="BO1864" s="3" t="str">
        <f t="shared" si="1203"/>
        <v>Yes</v>
      </c>
      <c r="BP1864" s="3" t="str">
        <f t="shared" si="1204"/>
        <v>FV&lt;$10K</v>
      </c>
      <c r="BQ1864" t="s">
        <v>6650</v>
      </c>
      <c r="BR1864" s="3" t="str">
        <f t="shared" si="1205"/>
        <v>No, &lt; $20K Lien</v>
      </c>
      <c r="BS1864" s="3" t="str">
        <f t="shared" si="1206"/>
        <v>No, Lien &lt; $20K</v>
      </c>
      <c r="BT1864" t="s">
        <v>6650</v>
      </c>
      <c r="BU1864" s="3" t="str">
        <f t="shared" si="1207"/>
        <v>No</v>
      </c>
      <c r="BV1864" s="3" t="str">
        <f t="shared" si="1208"/>
        <v>No</v>
      </c>
      <c r="BW1864" s="3">
        <f t="shared" si="1209"/>
        <v>0</v>
      </c>
      <c r="BX1864" s="3" t="str">
        <f t="shared" si="1210"/>
        <v>No</v>
      </c>
      <c r="BY1864" s="3">
        <f t="shared" si="1211"/>
        <v>29881</v>
      </c>
      <c r="BZ1864">
        <v>1</v>
      </c>
      <c r="CA1864" s="3">
        <f t="shared" si="1212"/>
        <v>29881</v>
      </c>
      <c r="CC1864" s="3">
        <f t="shared" si="1213"/>
        <v>0</v>
      </c>
      <c r="CD1864" s="3">
        <f t="shared" si="1214"/>
        <v>0</v>
      </c>
      <c r="CE1864" s="3" t="str">
        <f t="shared" si="1215"/>
        <v/>
      </c>
      <c r="CF1864" s="3" t="e">
        <f>HLOOKUP(CE1864,'Valuation Data'!$D$2:$K$5,4,FALSE)</f>
        <v>#N/A</v>
      </c>
      <c r="CG1864" s="3">
        <f t="shared" si="1216"/>
        <v>29881</v>
      </c>
      <c r="CH1864" s="3" t="str">
        <f t="shared" si="1217"/>
        <v>No</v>
      </c>
      <c r="CI1864" s="3" t="str">
        <f>VLOOKUP(R1864,'Use Codes &amp; County Type'!A:D,4,FALSE)</f>
        <v>S</v>
      </c>
      <c r="CJ1864" s="3" t="str">
        <f t="shared" si="1218"/>
        <v>No</v>
      </c>
      <c r="CK1864" s="3" t="str">
        <f t="shared" si="1219"/>
        <v>No</v>
      </c>
      <c r="CL1864" s="3">
        <f t="shared" si="1220"/>
        <v>0.35</v>
      </c>
      <c r="CM1864" s="3">
        <f t="shared" si="1221"/>
        <v>10458.349999999999</v>
      </c>
      <c r="CN1864" s="3">
        <f t="shared" si="1222"/>
        <v>2084.92</v>
      </c>
      <c r="CO1864" s="3">
        <f t="shared" si="1223"/>
        <v>8373.4299999999985</v>
      </c>
      <c r="CP1864" s="3">
        <f t="shared" si="1224"/>
        <v>6.9774103945651089E-2</v>
      </c>
      <c r="CR1864" s="3" t="str">
        <f t="shared" si="1225"/>
        <v>No</v>
      </c>
      <c r="CV1864" s="3" t="str">
        <f t="shared" si="1226"/>
        <v>FMV&lt;$30K</v>
      </c>
      <c r="CW1864" s="3">
        <f t="shared" si="1227"/>
        <v>1863</v>
      </c>
      <c r="CX1864" s="3">
        <f t="shared" si="1228"/>
        <v>521.23</v>
      </c>
      <c r="CY1864" s="3" t="str">
        <f t="shared" si="1229"/>
        <v>Ok</v>
      </c>
      <c r="CZ1864">
        <v>0</v>
      </c>
      <c r="DA1864">
        <v>0</v>
      </c>
    </row>
    <row r="1865" spans="1:105" x14ac:dyDescent="0.25">
      <c r="A1865">
        <v>1864</v>
      </c>
      <c r="B1865" t="s">
        <v>3</v>
      </c>
      <c r="C1865" t="s">
        <v>1973</v>
      </c>
      <c r="D1865">
        <v>563.04999999999995</v>
      </c>
      <c r="E1865">
        <v>2017</v>
      </c>
      <c r="F1865">
        <v>563.04999999999995</v>
      </c>
      <c r="G1865">
        <v>563.04999999999995</v>
      </c>
      <c r="H1865" s="3">
        <f t="shared" si="1189"/>
        <v>0</v>
      </c>
      <c r="I1865">
        <v>96299</v>
      </c>
      <c r="J1865" t="s">
        <v>2736</v>
      </c>
      <c r="K1865" t="s">
        <v>2738</v>
      </c>
      <c r="L1865">
        <v>32034</v>
      </c>
      <c r="M1865" t="s">
        <v>4139</v>
      </c>
      <c r="N1865" t="s">
        <v>4761</v>
      </c>
      <c r="O1865">
        <v>-81.5131120751673</v>
      </c>
      <c r="P1865">
        <v>30.621505741906201</v>
      </c>
      <c r="Q1865" t="s">
        <v>6086</v>
      </c>
      <c r="R1865">
        <v>2</v>
      </c>
      <c r="S1865" t="s">
        <v>6535</v>
      </c>
      <c r="T1865">
        <v>1006</v>
      </c>
      <c r="U1865" t="s">
        <v>6578</v>
      </c>
      <c r="V1865">
        <v>2017</v>
      </c>
      <c r="W1865">
        <v>32435</v>
      </c>
      <c r="X1865">
        <v>2017</v>
      </c>
      <c r="Y1865">
        <v>32435</v>
      </c>
      <c r="Z1865">
        <v>491.03</v>
      </c>
      <c r="AA1865" s="3">
        <f t="shared" si="1190"/>
        <v>0.87208951247668953</v>
      </c>
      <c r="AB1865" t="s">
        <v>6616</v>
      </c>
      <c r="AC1865" t="s">
        <v>6616</v>
      </c>
      <c r="AD1865" t="s">
        <v>6616</v>
      </c>
      <c r="AH1865" t="s">
        <v>6616</v>
      </c>
      <c r="AI1865" t="s">
        <v>6618</v>
      </c>
      <c r="AJ1865" t="s">
        <v>6618</v>
      </c>
      <c r="AK1865" t="s">
        <v>6618</v>
      </c>
      <c r="AL1865" t="s">
        <v>6618</v>
      </c>
      <c r="AM1865">
        <v>0</v>
      </c>
      <c r="AN1865">
        <v>0</v>
      </c>
      <c r="AO1865">
        <v>0</v>
      </c>
      <c r="AP1865" s="3" t="str">
        <f t="shared" si="1191"/>
        <v>No</v>
      </c>
      <c r="AQ1865" s="3" t="str">
        <f t="shared" si="1192"/>
        <v>No</v>
      </c>
      <c r="AR1865" s="3" t="str">
        <f t="shared" si="1193"/>
        <v>No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 t="s">
        <v>6634</v>
      </c>
      <c r="AZ1865" t="s">
        <v>6639</v>
      </c>
      <c r="BA1865">
        <v>1</v>
      </c>
      <c r="BB1865" t="s">
        <v>6616</v>
      </c>
      <c r="BC1865" t="s">
        <v>6617</v>
      </c>
      <c r="BD1865" s="4" t="str">
        <f t="shared" si="1194"/>
        <v>No</v>
      </c>
      <c r="BE1865" t="s">
        <v>6640</v>
      </c>
      <c r="BF1865" s="3" t="str">
        <f t="shared" si="1195"/>
        <v>No</v>
      </c>
      <c r="BG1865" t="s">
        <v>6645</v>
      </c>
      <c r="BH1865" s="3" t="str">
        <f t="shared" si="1196"/>
        <v>96299 ONEIL-SCOTT RD</v>
      </c>
      <c r="BI1865" s="3" t="str">
        <f t="shared" si="1197"/>
        <v>Fernandina Beach</v>
      </c>
      <c r="BJ1865" s="3" t="str">
        <f t="shared" si="1198"/>
        <v>Florida</v>
      </c>
      <c r="BK1865" s="3">
        <f t="shared" si="1199"/>
        <v>32034</v>
      </c>
      <c r="BL1865" s="3" t="str">
        <f t="shared" si="1200"/>
        <v>96299 ONEIL-SCOTT RD FERNANDINA BEACH FL 32034</v>
      </c>
      <c r="BM1865" s="3" t="str">
        <f t="shared" si="1201"/>
        <v/>
      </c>
      <c r="BN1865" s="3" t="str">
        <f t="shared" si="1202"/>
        <v>Pass</v>
      </c>
      <c r="BO1865" s="3" t="str">
        <f t="shared" si="1203"/>
        <v>Yes</v>
      </c>
      <c r="BP1865" s="3" t="str">
        <f t="shared" si="1204"/>
        <v>FV&lt;$10K</v>
      </c>
      <c r="BQ1865" t="s">
        <v>6650</v>
      </c>
      <c r="BR1865" s="3" t="str">
        <f t="shared" si="1205"/>
        <v>No, &lt; $20K Lien</v>
      </c>
      <c r="BS1865" s="3" t="str">
        <f t="shared" si="1206"/>
        <v>No, Lien &lt; $20K</v>
      </c>
      <c r="BT1865" t="s">
        <v>6650</v>
      </c>
      <c r="BU1865" s="3" t="str">
        <f t="shared" si="1207"/>
        <v>No</v>
      </c>
      <c r="BV1865" s="3" t="str">
        <f t="shared" si="1208"/>
        <v>No</v>
      </c>
      <c r="BW1865" s="3">
        <f t="shared" si="1209"/>
        <v>1</v>
      </c>
      <c r="BX1865" s="3" t="str">
        <f t="shared" si="1210"/>
        <v>No</v>
      </c>
      <c r="BY1865" s="3">
        <f t="shared" si="1211"/>
        <v>32435</v>
      </c>
      <c r="BZ1865">
        <v>1</v>
      </c>
      <c r="CA1865" s="3">
        <f t="shared" si="1212"/>
        <v>32435</v>
      </c>
      <c r="CC1865" s="3">
        <f t="shared" si="1213"/>
        <v>0</v>
      </c>
      <c r="CD1865" s="3">
        <f t="shared" si="1214"/>
        <v>0</v>
      </c>
      <c r="CE1865" s="3" t="str">
        <f t="shared" si="1215"/>
        <v/>
      </c>
      <c r="CF1865" s="3" t="e">
        <f>HLOOKUP(CE1865,'Valuation Data'!$D$2:$K$5,4,FALSE)</f>
        <v>#N/A</v>
      </c>
      <c r="CG1865" s="3">
        <f t="shared" si="1216"/>
        <v>32435</v>
      </c>
      <c r="CH1865" s="3" t="str">
        <f t="shared" si="1217"/>
        <v>No</v>
      </c>
      <c r="CI1865" s="3" t="str">
        <f>VLOOKUP(R1865,'Use Codes &amp; County Type'!A:D,4,FALSE)</f>
        <v>R</v>
      </c>
      <c r="CJ1865" s="3" t="str">
        <f t="shared" si="1218"/>
        <v>No</v>
      </c>
      <c r="CK1865" s="3" t="str">
        <f t="shared" si="1219"/>
        <v>No</v>
      </c>
      <c r="CL1865" s="3">
        <f t="shared" si="1220"/>
        <v>0.35</v>
      </c>
      <c r="CM1865" s="3">
        <f t="shared" si="1221"/>
        <v>11352.25</v>
      </c>
      <c r="CN1865" s="3">
        <f t="shared" si="1222"/>
        <v>2815.25</v>
      </c>
      <c r="CO1865" s="3">
        <f t="shared" si="1223"/>
        <v>8537</v>
      </c>
      <c r="CP1865" s="3">
        <f t="shared" si="1224"/>
        <v>8.6796670263604131E-2</v>
      </c>
      <c r="CR1865" s="3" t="str">
        <f t="shared" si="1225"/>
        <v>No</v>
      </c>
      <c r="CV1865" s="3" t="str">
        <f t="shared" si="1226"/>
        <v>*Bid</v>
      </c>
      <c r="CW1865" s="3">
        <f t="shared" si="1227"/>
        <v>1864</v>
      </c>
      <c r="CX1865" s="3">
        <f t="shared" si="1228"/>
        <v>563.04999999999995</v>
      </c>
      <c r="CY1865" s="3" t="str">
        <f t="shared" si="1229"/>
        <v>Ok</v>
      </c>
      <c r="CZ1865">
        <v>0</v>
      </c>
      <c r="DA1865">
        <v>0</v>
      </c>
    </row>
    <row r="1866" spans="1:105" x14ac:dyDescent="0.25">
      <c r="A1866">
        <v>1865</v>
      </c>
      <c r="B1866" t="s">
        <v>3</v>
      </c>
      <c r="C1866" t="s">
        <v>1974</v>
      </c>
      <c r="D1866">
        <v>517.48</v>
      </c>
      <c r="E1866">
        <v>2017</v>
      </c>
      <c r="F1866">
        <v>517.48</v>
      </c>
      <c r="G1866">
        <v>517.48</v>
      </c>
      <c r="H1866" s="3">
        <f t="shared" si="1189"/>
        <v>0</v>
      </c>
      <c r="I1866">
        <v>96275</v>
      </c>
      <c r="J1866" t="s">
        <v>2736</v>
      </c>
      <c r="K1866" t="s">
        <v>2738</v>
      </c>
      <c r="L1866">
        <v>32034</v>
      </c>
      <c r="M1866" t="s">
        <v>4140</v>
      </c>
      <c r="N1866" t="s">
        <v>4761</v>
      </c>
      <c r="O1866">
        <v>-81.512907051139507</v>
      </c>
      <c r="P1866">
        <v>30.6210989671969</v>
      </c>
      <c r="Q1866" t="s">
        <v>6086</v>
      </c>
      <c r="R1866">
        <v>1</v>
      </c>
      <c r="S1866" t="s">
        <v>6539</v>
      </c>
      <c r="T1866">
        <v>1001</v>
      </c>
      <c r="U1866" t="s">
        <v>6582</v>
      </c>
      <c r="V1866">
        <v>2017</v>
      </c>
      <c r="W1866">
        <v>29651</v>
      </c>
      <c r="X1866">
        <v>2017</v>
      </c>
      <c r="Y1866">
        <v>29651</v>
      </c>
      <c r="Z1866">
        <v>448.89</v>
      </c>
      <c r="AA1866" s="3">
        <f t="shared" si="1190"/>
        <v>0.86745381464017923</v>
      </c>
      <c r="AB1866" t="s">
        <v>6616</v>
      </c>
      <c r="AC1866" t="s">
        <v>6616</v>
      </c>
      <c r="AD1866" t="s">
        <v>6616</v>
      </c>
      <c r="AG1866" t="s">
        <v>6616</v>
      </c>
      <c r="AH1866" t="s">
        <v>6616</v>
      </c>
      <c r="AI1866" t="s">
        <v>6618</v>
      </c>
      <c r="AJ1866" t="s">
        <v>6618</v>
      </c>
      <c r="AK1866" t="s">
        <v>6618</v>
      </c>
      <c r="AL1866" t="s">
        <v>6618</v>
      </c>
      <c r="AM1866" t="s">
        <v>6618</v>
      </c>
      <c r="AN1866" t="s">
        <v>6618</v>
      </c>
      <c r="AO1866" t="s">
        <v>6618</v>
      </c>
      <c r="AP1866" s="3" t="str">
        <f t="shared" si="1191"/>
        <v>No</v>
      </c>
      <c r="AQ1866" s="3" t="str">
        <f t="shared" si="1192"/>
        <v>No</v>
      </c>
      <c r="AR1866" s="3" t="str">
        <f t="shared" si="1193"/>
        <v>No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 t="s">
        <v>6634</v>
      </c>
      <c r="AZ1866" t="s">
        <v>6639</v>
      </c>
      <c r="BA1866">
        <v>1</v>
      </c>
      <c r="BB1866" t="s">
        <v>6616</v>
      </c>
      <c r="BC1866" t="s">
        <v>6616</v>
      </c>
      <c r="BD1866" s="4" t="str">
        <f t="shared" si="1194"/>
        <v>No</v>
      </c>
      <c r="BE1866" t="s">
        <v>6640</v>
      </c>
      <c r="BF1866" s="3" t="str">
        <f t="shared" si="1195"/>
        <v>No</v>
      </c>
      <c r="BG1866" t="s">
        <v>6645</v>
      </c>
      <c r="BH1866" s="3" t="str">
        <f t="shared" si="1196"/>
        <v>96275 ONEIL-SCOTT RD</v>
      </c>
      <c r="BI1866" s="3" t="str">
        <f t="shared" si="1197"/>
        <v>Fernandina Beach</v>
      </c>
      <c r="BJ1866" s="3" t="str">
        <f t="shared" si="1198"/>
        <v>Florida</v>
      </c>
      <c r="BK1866" s="3">
        <f t="shared" si="1199"/>
        <v>32034</v>
      </c>
      <c r="BL1866" s="3" t="str">
        <f t="shared" si="1200"/>
        <v>96275 ONEIL-SCOTT RD FERNANDINA BEACH FL 32034</v>
      </c>
      <c r="BM1866" s="3" t="str">
        <f t="shared" si="1201"/>
        <v/>
      </c>
      <c r="BN1866" s="3" t="str">
        <f t="shared" si="1202"/>
        <v>Pass</v>
      </c>
      <c r="BO1866" s="3" t="str">
        <f t="shared" si="1203"/>
        <v>No</v>
      </c>
      <c r="BP1866" s="3" t="str">
        <f t="shared" si="1204"/>
        <v>FV&lt;$10K</v>
      </c>
      <c r="BQ1866" t="s">
        <v>6650</v>
      </c>
      <c r="BR1866" s="3" t="str">
        <f t="shared" si="1205"/>
        <v>No, &lt; $20K Lien</v>
      </c>
      <c r="BS1866" s="3" t="str">
        <f t="shared" si="1206"/>
        <v>No, Lien &lt; $20K</v>
      </c>
      <c r="BT1866" t="s">
        <v>6650</v>
      </c>
      <c r="BU1866" s="3" t="str">
        <f t="shared" si="1207"/>
        <v>No</v>
      </c>
      <c r="BV1866" s="3" t="str">
        <f t="shared" si="1208"/>
        <v>No</v>
      </c>
      <c r="BW1866" s="3">
        <f t="shared" si="1209"/>
        <v>1</v>
      </c>
      <c r="BX1866" s="3" t="str">
        <f t="shared" si="1210"/>
        <v>No</v>
      </c>
      <c r="BY1866" s="3">
        <f t="shared" si="1211"/>
        <v>29651</v>
      </c>
      <c r="BZ1866">
        <v>1</v>
      </c>
      <c r="CA1866" s="3">
        <f t="shared" si="1212"/>
        <v>29651</v>
      </c>
      <c r="CC1866" s="3">
        <f t="shared" si="1213"/>
        <v>0</v>
      </c>
      <c r="CD1866" s="3">
        <f t="shared" si="1214"/>
        <v>0</v>
      </c>
      <c r="CE1866" s="3" t="str">
        <f t="shared" si="1215"/>
        <v/>
      </c>
      <c r="CF1866" s="3" t="e">
        <f>HLOOKUP(CE1866,'Valuation Data'!$D$2:$K$5,4,FALSE)</f>
        <v>#N/A</v>
      </c>
      <c r="CG1866" s="3">
        <f t="shared" si="1216"/>
        <v>29651</v>
      </c>
      <c r="CH1866" s="3" t="str">
        <f t="shared" si="1217"/>
        <v>No</v>
      </c>
      <c r="CI1866" s="3" t="str">
        <f>VLOOKUP(R1866,'Use Codes &amp; County Type'!A:D,4,FALSE)</f>
        <v>S</v>
      </c>
      <c r="CJ1866" s="3" t="str">
        <f t="shared" si="1218"/>
        <v>No</v>
      </c>
      <c r="CK1866" s="3" t="str">
        <f t="shared" si="1219"/>
        <v>No</v>
      </c>
      <c r="CL1866" s="3">
        <f t="shared" si="1220"/>
        <v>0.35</v>
      </c>
      <c r="CM1866" s="3">
        <f t="shared" si="1221"/>
        <v>10377.849999999999</v>
      </c>
      <c r="CN1866" s="3">
        <f t="shared" si="1222"/>
        <v>2587.4</v>
      </c>
      <c r="CO1866" s="3">
        <f t="shared" si="1223"/>
        <v>7790.4499999999989</v>
      </c>
      <c r="CP1866" s="3">
        <f t="shared" si="1224"/>
        <v>8.7261812417793669E-2</v>
      </c>
      <c r="CR1866" s="3" t="str">
        <f t="shared" si="1225"/>
        <v>No</v>
      </c>
      <c r="CV1866" s="3" t="str">
        <f t="shared" si="1226"/>
        <v>FMV&lt;$30K</v>
      </c>
      <c r="CW1866" s="3">
        <f t="shared" si="1227"/>
        <v>1865</v>
      </c>
      <c r="CX1866" s="3">
        <f t="shared" si="1228"/>
        <v>517.48</v>
      </c>
      <c r="CY1866" s="3" t="str">
        <f t="shared" si="1229"/>
        <v>Ok</v>
      </c>
      <c r="CZ1866">
        <v>0</v>
      </c>
      <c r="DA1866">
        <v>0</v>
      </c>
    </row>
    <row r="1867" spans="1:105" x14ac:dyDescent="0.25">
      <c r="A1867">
        <v>1866</v>
      </c>
      <c r="B1867" t="s">
        <v>3</v>
      </c>
      <c r="C1867" t="s">
        <v>1975</v>
      </c>
      <c r="D1867">
        <v>260.94</v>
      </c>
      <c r="E1867">
        <v>2017</v>
      </c>
      <c r="F1867">
        <v>260.94</v>
      </c>
      <c r="G1867">
        <v>260.94</v>
      </c>
      <c r="H1867" s="3">
        <f t="shared" si="1189"/>
        <v>0</v>
      </c>
      <c r="J1867" t="s">
        <v>2736</v>
      </c>
      <c r="K1867" t="s">
        <v>2738</v>
      </c>
      <c r="L1867">
        <v>32034</v>
      </c>
      <c r="M1867" t="s">
        <v>4134</v>
      </c>
      <c r="N1867" t="s">
        <v>4761</v>
      </c>
      <c r="O1867">
        <v>-81.513537131648704</v>
      </c>
      <c r="P1867">
        <v>30.621363228673001</v>
      </c>
      <c r="Q1867" t="s">
        <v>6086</v>
      </c>
      <c r="R1867">
        <v>0</v>
      </c>
      <c r="S1867" t="s">
        <v>6538</v>
      </c>
      <c r="T1867">
        <v>8001</v>
      </c>
      <c r="U1867" t="s">
        <v>6581</v>
      </c>
      <c r="V1867">
        <v>2017</v>
      </c>
      <c r="W1867">
        <v>13983</v>
      </c>
      <c r="X1867">
        <v>2017</v>
      </c>
      <c r="Y1867">
        <v>13983</v>
      </c>
      <c r="Z1867">
        <v>211.69</v>
      </c>
      <c r="AA1867" s="3">
        <f t="shared" si="1190"/>
        <v>0.81125929332413582</v>
      </c>
      <c r="AB1867" t="s">
        <v>6616</v>
      </c>
      <c r="AC1867" t="s">
        <v>6616</v>
      </c>
      <c r="AD1867" t="s">
        <v>6616</v>
      </c>
      <c r="AG1867" t="s">
        <v>6616</v>
      </c>
      <c r="AH1867" t="s">
        <v>6616</v>
      </c>
      <c r="AI1867" t="s">
        <v>6618</v>
      </c>
      <c r="AJ1867" t="s">
        <v>6618</v>
      </c>
      <c r="AK1867" t="s">
        <v>6618</v>
      </c>
      <c r="AL1867" t="s">
        <v>6618</v>
      </c>
      <c r="AM1867" t="s">
        <v>6618</v>
      </c>
      <c r="AN1867" t="s">
        <v>6618</v>
      </c>
      <c r="AO1867" t="s">
        <v>6619</v>
      </c>
      <c r="AP1867" s="3" t="str">
        <f t="shared" si="1191"/>
        <v>No</v>
      </c>
      <c r="AQ1867" s="3" t="str">
        <f t="shared" si="1192"/>
        <v>Yes</v>
      </c>
      <c r="AR1867" s="3" t="str">
        <f t="shared" si="1193"/>
        <v>No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 t="s">
        <v>6634</v>
      </c>
      <c r="AZ1867" t="s">
        <v>6639</v>
      </c>
      <c r="BA1867">
        <v>1</v>
      </c>
      <c r="BB1867" t="s">
        <v>6616</v>
      </c>
      <c r="BC1867" t="s">
        <v>6616</v>
      </c>
      <c r="BD1867" s="4" t="str">
        <f t="shared" si="1194"/>
        <v>No</v>
      </c>
      <c r="BE1867" t="s">
        <v>6640</v>
      </c>
      <c r="BF1867" s="3" t="str">
        <f t="shared" si="1195"/>
        <v>No</v>
      </c>
      <c r="BG1867" t="s">
        <v>6645</v>
      </c>
      <c r="BH1867" s="3" t="str">
        <f t="shared" si="1196"/>
        <v>ONEIL-SCOTT RD</v>
      </c>
      <c r="BI1867" s="3" t="str">
        <f t="shared" si="1197"/>
        <v>Fernandina Beach</v>
      </c>
      <c r="BJ1867" s="3" t="str">
        <f t="shared" si="1198"/>
        <v>Florida</v>
      </c>
      <c r="BK1867" s="3">
        <f t="shared" si="1199"/>
        <v>32034</v>
      </c>
      <c r="BL1867" s="3" t="str">
        <f t="shared" si="1200"/>
        <v>ONEIL-SCOTT RD FERNANDINA BEACH FL 32034</v>
      </c>
      <c r="BM1867" s="3" t="str">
        <f t="shared" si="1201"/>
        <v/>
      </c>
      <c r="BN1867" s="3" t="str">
        <f t="shared" si="1202"/>
        <v>Pass</v>
      </c>
      <c r="BO1867" s="3" t="str">
        <f t="shared" si="1203"/>
        <v>No</v>
      </c>
      <c r="BP1867" s="3" t="str">
        <f t="shared" si="1204"/>
        <v>FV&lt;$10K</v>
      </c>
      <c r="BQ1867" t="s">
        <v>6650</v>
      </c>
      <c r="BR1867" s="3" t="str">
        <f t="shared" si="1205"/>
        <v>No, &lt; $20K Lien</v>
      </c>
      <c r="BS1867" s="3" t="str">
        <f t="shared" si="1206"/>
        <v>No, Lien &lt; $20K</v>
      </c>
      <c r="BT1867" t="s">
        <v>6650</v>
      </c>
      <c r="BU1867" s="3" t="str">
        <f t="shared" si="1207"/>
        <v>No</v>
      </c>
      <c r="BV1867" s="3" t="str">
        <f t="shared" si="1208"/>
        <v>No</v>
      </c>
      <c r="BW1867" s="3">
        <f t="shared" si="1209"/>
        <v>1</v>
      </c>
      <c r="BX1867" s="3" t="str">
        <f t="shared" si="1210"/>
        <v>No</v>
      </c>
      <c r="BY1867" s="3">
        <f t="shared" si="1211"/>
        <v>13983</v>
      </c>
      <c r="BZ1867">
        <v>1</v>
      </c>
      <c r="CA1867" s="3">
        <f t="shared" si="1212"/>
        <v>13983</v>
      </c>
      <c r="CC1867" s="3">
        <f t="shared" si="1213"/>
        <v>0</v>
      </c>
      <c r="CD1867" s="3">
        <f t="shared" si="1214"/>
        <v>0</v>
      </c>
      <c r="CE1867" s="3" t="str">
        <f t="shared" si="1215"/>
        <v/>
      </c>
      <c r="CF1867" s="3" t="e">
        <f>HLOOKUP(CE1867,'Valuation Data'!$D$2:$K$5,4,FALSE)</f>
        <v>#N/A</v>
      </c>
      <c r="CG1867" s="3">
        <f t="shared" si="1216"/>
        <v>13983</v>
      </c>
      <c r="CH1867" s="3" t="str">
        <f t="shared" si="1217"/>
        <v>No</v>
      </c>
      <c r="CI1867" s="3" t="str">
        <f>VLOOKUP(R1867,'Use Codes &amp; County Type'!A:D,4,FALSE)</f>
        <v>V</v>
      </c>
      <c r="CJ1867" s="3" t="str">
        <f t="shared" si="1218"/>
        <v>Yes</v>
      </c>
      <c r="CK1867" s="3" t="str">
        <f t="shared" si="1219"/>
        <v>No</v>
      </c>
      <c r="CL1867" s="3">
        <f t="shared" si="1220"/>
        <v>0</v>
      </c>
      <c r="CM1867" s="3">
        <f t="shared" si="1221"/>
        <v>0</v>
      </c>
      <c r="CN1867" s="3">
        <f t="shared" si="1222"/>
        <v>1304.7</v>
      </c>
      <c r="CO1867" s="3">
        <f t="shared" si="1223"/>
        <v>-1304.7</v>
      </c>
      <c r="CP1867" s="3">
        <f t="shared" si="1224"/>
        <v>9.3306157476936283E-2</v>
      </c>
      <c r="CR1867" s="3" t="str">
        <f t="shared" si="1225"/>
        <v>No</v>
      </c>
      <c r="CV1867" s="3" t="str">
        <f t="shared" si="1226"/>
        <v>FMV&lt;$30K</v>
      </c>
      <c r="CW1867" s="3">
        <f t="shared" si="1227"/>
        <v>1866</v>
      </c>
      <c r="CX1867" s="3">
        <f t="shared" si="1228"/>
        <v>260.94</v>
      </c>
      <c r="CY1867" s="3" t="str">
        <f t="shared" si="1229"/>
        <v>Ok</v>
      </c>
      <c r="CZ1867">
        <v>0</v>
      </c>
      <c r="DA1867">
        <v>0</v>
      </c>
    </row>
    <row r="1868" spans="1:105" x14ac:dyDescent="0.25">
      <c r="A1868">
        <v>1867</v>
      </c>
      <c r="B1868" t="s">
        <v>3</v>
      </c>
      <c r="C1868" t="s">
        <v>1976</v>
      </c>
      <c r="D1868">
        <v>72.94</v>
      </c>
      <c r="E1868">
        <v>2017</v>
      </c>
      <c r="F1868">
        <v>72.94</v>
      </c>
      <c r="G1868">
        <v>72.94</v>
      </c>
      <c r="H1868" s="3">
        <f t="shared" si="1189"/>
        <v>0</v>
      </c>
      <c r="J1868" t="s">
        <v>2736</v>
      </c>
      <c r="K1868" t="s">
        <v>2738</v>
      </c>
      <c r="L1868">
        <v>32034</v>
      </c>
      <c r="M1868" t="s">
        <v>4141</v>
      </c>
      <c r="N1868" t="s">
        <v>4761</v>
      </c>
      <c r="O1868">
        <v>-81.520851349338699</v>
      </c>
      <c r="P1868">
        <v>30.623985079158</v>
      </c>
      <c r="Q1868" t="s">
        <v>6087</v>
      </c>
      <c r="R1868">
        <v>96</v>
      </c>
      <c r="S1868" t="s">
        <v>6569</v>
      </c>
      <c r="T1868">
        <v>6013</v>
      </c>
      <c r="U1868" t="s">
        <v>6605</v>
      </c>
      <c r="V1868">
        <v>2017</v>
      </c>
      <c r="W1868">
        <v>2500</v>
      </c>
      <c r="X1868">
        <v>2017</v>
      </c>
      <c r="Y1868">
        <v>2500</v>
      </c>
      <c r="Z1868">
        <v>37.85</v>
      </c>
      <c r="AA1868" s="3">
        <f t="shared" si="1190"/>
        <v>0.51891965999451606</v>
      </c>
      <c r="AB1868" t="s">
        <v>6616</v>
      </c>
      <c r="AC1868" t="s">
        <v>6616</v>
      </c>
      <c r="AD1868" t="s">
        <v>6616</v>
      </c>
      <c r="AE1868" t="s">
        <v>6616</v>
      </c>
      <c r="AF1868" t="s">
        <v>6616</v>
      </c>
      <c r="AG1868" t="s">
        <v>6616</v>
      </c>
      <c r="AH1868" t="s">
        <v>6616</v>
      </c>
      <c r="AI1868" t="s">
        <v>6618</v>
      </c>
      <c r="AJ1868" t="s">
        <v>6619</v>
      </c>
      <c r="AK1868" t="s">
        <v>6618</v>
      </c>
      <c r="AL1868" t="s">
        <v>6618</v>
      </c>
      <c r="AM1868" t="s">
        <v>6619</v>
      </c>
      <c r="AN1868" t="s">
        <v>6618</v>
      </c>
      <c r="AO1868" t="s">
        <v>6618</v>
      </c>
      <c r="AP1868" s="3" t="str">
        <f t="shared" si="1191"/>
        <v>No</v>
      </c>
      <c r="AQ1868" s="3" t="str">
        <f t="shared" si="1192"/>
        <v>Yes</v>
      </c>
      <c r="AR1868" s="3" t="str">
        <f t="shared" si="1193"/>
        <v>No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 t="s">
        <v>6634</v>
      </c>
      <c r="AZ1868" t="s">
        <v>6637</v>
      </c>
      <c r="BA1868">
        <v>7</v>
      </c>
      <c r="BB1868" t="s">
        <v>6616</v>
      </c>
      <c r="BC1868" t="s">
        <v>6616</v>
      </c>
      <c r="BD1868" s="4" t="str">
        <f t="shared" si="1194"/>
        <v>No</v>
      </c>
      <c r="BE1868" t="s">
        <v>6640</v>
      </c>
      <c r="BF1868" s="3" t="str">
        <f t="shared" si="1195"/>
        <v>No</v>
      </c>
      <c r="BG1868" t="s">
        <v>6645</v>
      </c>
      <c r="BH1868" s="3" t="str">
        <f t="shared" si="1196"/>
        <v>BARNWELL CIR</v>
      </c>
      <c r="BI1868" s="3" t="str">
        <f t="shared" si="1197"/>
        <v>Fernandina Beach</v>
      </c>
      <c r="BJ1868" s="3" t="str">
        <f t="shared" si="1198"/>
        <v>Florida</v>
      </c>
      <c r="BK1868" s="3">
        <f t="shared" si="1199"/>
        <v>32034</v>
      </c>
      <c r="BL1868" s="3" t="str">
        <f t="shared" si="1200"/>
        <v>BARNWELL CIR FERNANDINA BEACH FL 32034</v>
      </c>
      <c r="BM1868" s="3" t="str">
        <f t="shared" si="1201"/>
        <v/>
      </c>
      <c r="BN1868" s="3" t="str">
        <f t="shared" si="1202"/>
        <v>Lien&lt;$150</v>
      </c>
      <c r="BO1868" s="3" t="str">
        <f t="shared" si="1203"/>
        <v>No</v>
      </c>
      <c r="BP1868" s="3" t="str">
        <f t="shared" si="1204"/>
        <v>FV&lt;$10K</v>
      </c>
      <c r="BQ1868" t="s">
        <v>6650</v>
      </c>
      <c r="BR1868" s="3" t="str">
        <f t="shared" si="1205"/>
        <v>No, &lt; $20K Lien</v>
      </c>
      <c r="BS1868" s="3" t="str">
        <f t="shared" si="1206"/>
        <v>No, Lien &lt; $20K</v>
      </c>
      <c r="BT1868" t="s">
        <v>6650</v>
      </c>
      <c r="BU1868" s="3" t="str">
        <f t="shared" si="1207"/>
        <v>No</v>
      </c>
      <c r="BV1868" s="3" t="str">
        <f t="shared" si="1208"/>
        <v>No</v>
      </c>
      <c r="BW1868" s="3">
        <f t="shared" si="1209"/>
        <v>7</v>
      </c>
      <c r="BX1868" s="3" t="str">
        <f t="shared" si="1210"/>
        <v>No</v>
      </c>
      <c r="BY1868" s="3">
        <f t="shared" si="1211"/>
        <v>2500</v>
      </c>
      <c r="BZ1868">
        <v>1</v>
      </c>
      <c r="CA1868" s="3">
        <f t="shared" si="1212"/>
        <v>2500</v>
      </c>
      <c r="CC1868" s="3">
        <f t="shared" si="1213"/>
        <v>0</v>
      </c>
      <c r="CD1868" s="3">
        <f t="shared" si="1214"/>
        <v>0</v>
      </c>
      <c r="CE1868" s="3" t="str">
        <f t="shared" si="1215"/>
        <v/>
      </c>
      <c r="CF1868" s="3" t="e">
        <f>HLOOKUP(CE1868,'Valuation Data'!$D$2:$K$5,4,FALSE)</f>
        <v>#N/A</v>
      </c>
      <c r="CG1868" s="3">
        <f t="shared" si="1216"/>
        <v>2500</v>
      </c>
      <c r="CH1868" s="3" t="str">
        <f t="shared" si="1217"/>
        <v>No</v>
      </c>
      <c r="CI1868" s="3" t="str">
        <f>VLOOKUP(R1868,'Use Codes &amp; County Type'!A:D,4,FALSE)</f>
        <v>V</v>
      </c>
      <c r="CJ1868" s="3" t="str">
        <f t="shared" si="1218"/>
        <v>Yes</v>
      </c>
      <c r="CK1868" s="3" t="str">
        <f t="shared" si="1219"/>
        <v>No</v>
      </c>
      <c r="CL1868" s="3">
        <f t="shared" si="1220"/>
        <v>0</v>
      </c>
      <c r="CM1868" s="3">
        <f t="shared" si="1221"/>
        <v>0</v>
      </c>
      <c r="CN1868" s="3">
        <f t="shared" si="1222"/>
        <v>802.33999999999992</v>
      </c>
      <c r="CO1868" s="3">
        <f t="shared" si="1223"/>
        <v>-802.33999999999992</v>
      </c>
      <c r="CP1868" s="3">
        <f t="shared" si="1224"/>
        <v>0.32093599999999994</v>
      </c>
      <c r="CR1868" s="3" t="str">
        <f t="shared" si="1225"/>
        <v>No</v>
      </c>
      <c r="CV1868" s="3" t="str">
        <f t="shared" si="1226"/>
        <v>Lien&lt;$150</v>
      </c>
      <c r="CW1868" s="3">
        <f t="shared" si="1227"/>
        <v>1867</v>
      </c>
      <c r="CX1868" s="3">
        <f t="shared" si="1228"/>
        <v>72.94</v>
      </c>
      <c r="CY1868" s="3" t="str">
        <f t="shared" si="1229"/>
        <v>Ok</v>
      </c>
      <c r="CZ1868">
        <v>0</v>
      </c>
      <c r="DA1868">
        <v>0</v>
      </c>
    </row>
    <row r="1869" spans="1:105" x14ac:dyDescent="0.25">
      <c r="A1869">
        <v>1868</v>
      </c>
      <c r="B1869" t="s">
        <v>3</v>
      </c>
      <c r="C1869" t="s">
        <v>1977</v>
      </c>
      <c r="D1869">
        <v>727.85</v>
      </c>
      <c r="E1869">
        <v>2017</v>
      </c>
      <c r="F1869">
        <v>727.85</v>
      </c>
      <c r="G1869">
        <v>727.85</v>
      </c>
      <c r="H1869" s="3">
        <f t="shared" si="1189"/>
        <v>0</v>
      </c>
      <c r="J1869" t="s">
        <v>2736</v>
      </c>
      <c r="K1869" t="s">
        <v>2738</v>
      </c>
      <c r="L1869">
        <v>32034</v>
      </c>
      <c r="M1869" t="s">
        <v>3399</v>
      </c>
      <c r="N1869" t="s">
        <v>4761</v>
      </c>
      <c r="O1869">
        <v>-81.520950676200897</v>
      </c>
      <c r="P1869">
        <v>30.619619081029601</v>
      </c>
      <c r="Q1869" t="s">
        <v>6088</v>
      </c>
      <c r="R1869">
        <v>0</v>
      </c>
      <c r="S1869" t="s">
        <v>6538</v>
      </c>
      <c r="T1869">
        <v>8001</v>
      </c>
      <c r="U1869" t="s">
        <v>6581</v>
      </c>
      <c r="V1869">
        <v>2017</v>
      </c>
      <c r="W1869">
        <v>42500</v>
      </c>
      <c r="X1869">
        <v>2017</v>
      </c>
      <c r="Y1869">
        <v>42500</v>
      </c>
      <c r="Z1869">
        <v>643.41</v>
      </c>
      <c r="AA1869" s="3">
        <f t="shared" si="1190"/>
        <v>0.88398708525108183</v>
      </c>
      <c r="AB1869" t="s">
        <v>6616</v>
      </c>
      <c r="AI1869" t="s">
        <v>6618</v>
      </c>
      <c r="AJ1869" t="s">
        <v>6618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 s="3" t="str">
        <f t="shared" si="1191"/>
        <v>No</v>
      </c>
      <c r="AQ1869" s="3" t="str">
        <f t="shared" si="1192"/>
        <v>No</v>
      </c>
      <c r="AR1869" s="3" t="str">
        <f t="shared" si="1193"/>
        <v>No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 t="s">
        <v>6634</v>
      </c>
      <c r="AZ1869" t="s">
        <v>6639</v>
      </c>
      <c r="BA1869">
        <v>0</v>
      </c>
      <c r="BB1869" t="s">
        <v>6616</v>
      </c>
      <c r="BC1869" t="s">
        <v>6616</v>
      </c>
      <c r="BD1869" s="4" t="str">
        <f t="shared" si="1194"/>
        <v>No</v>
      </c>
      <c r="BE1869" t="s">
        <v>6640</v>
      </c>
      <c r="BF1869" s="3" t="str">
        <f t="shared" si="1195"/>
        <v>No</v>
      </c>
      <c r="BG1869" t="s">
        <v>6645</v>
      </c>
      <c r="BH1869" s="3" t="str">
        <f t="shared" si="1196"/>
        <v>SR 200</v>
      </c>
      <c r="BI1869" s="3" t="str">
        <f t="shared" si="1197"/>
        <v>Fernandina Beach</v>
      </c>
      <c r="BJ1869" s="3" t="str">
        <f t="shared" si="1198"/>
        <v>Florida</v>
      </c>
      <c r="BK1869" s="3">
        <f t="shared" si="1199"/>
        <v>32034</v>
      </c>
      <c r="BL1869" s="3" t="str">
        <f t="shared" si="1200"/>
        <v>SR 200 FERNANDINA BEACH FL 32034</v>
      </c>
      <c r="BM1869" s="3" t="str">
        <f t="shared" si="1201"/>
        <v/>
      </c>
      <c r="BN1869" s="3" t="str">
        <f t="shared" si="1202"/>
        <v>Pass</v>
      </c>
      <c r="BO1869" s="3" t="str">
        <f t="shared" si="1203"/>
        <v>No</v>
      </c>
      <c r="BP1869" s="3" t="str">
        <f t="shared" si="1204"/>
        <v>FV&lt;$10K</v>
      </c>
      <c r="BQ1869" t="s">
        <v>6650</v>
      </c>
      <c r="BR1869" s="3" t="str">
        <f t="shared" si="1205"/>
        <v>No, &lt; $20K Lien</v>
      </c>
      <c r="BS1869" s="3" t="str">
        <f t="shared" si="1206"/>
        <v>No, Lien &lt; $20K</v>
      </c>
      <c r="BT1869" t="s">
        <v>6650</v>
      </c>
      <c r="BU1869" s="3" t="str">
        <f t="shared" si="1207"/>
        <v>No</v>
      </c>
      <c r="BV1869" s="3" t="str">
        <f t="shared" si="1208"/>
        <v>No</v>
      </c>
      <c r="BW1869" s="3">
        <f t="shared" si="1209"/>
        <v>0</v>
      </c>
      <c r="BX1869" s="3" t="str">
        <f t="shared" si="1210"/>
        <v>No</v>
      </c>
      <c r="BY1869" s="3">
        <f t="shared" si="1211"/>
        <v>42500</v>
      </c>
      <c r="BZ1869">
        <v>1</v>
      </c>
      <c r="CA1869" s="3">
        <f t="shared" si="1212"/>
        <v>42500</v>
      </c>
      <c r="CC1869" s="3">
        <f t="shared" si="1213"/>
        <v>0</v>
      </c>
      <c r="CD1869" s="3">
        <f t="shared" si="1214"/>
        <v>0</v>
      </c>
      <c r="CE1869" s="3" t="str">
        <f t="shared" si="1215"/>
        <v/>
      </c>
      <c r="CF1869" s="3" t="e">
        <f>HLOOKUP(CE1869,'Valuation Data'!$D$2:$K$5,4,FALSE)</f>
        <v>#N/A</v>
      </c>
      <c r="CG1869" s="3">
        <f t="shared" si="1216"/>
        <v>42500</v>
      </c>
      <c r="CH1869" s="3" t="str">
        <f t="shared" si="1217"/>
        <v>No</v>
      </c>
      <c r="CI1869" s="3" t="str">
        <f>VLOOKUP(R1869,'Use Codes &amp; County Type'!A:D,4,FALSE)</f>
        <v>V</v>
      </c>
      <c r="CJ1869" s="3" t="str">
        <f t="shared" si="1218"/>
        <v>Yes</v>
      </c>
      <c r="CK1869" s="3" t="str">
        <f t="shared" si="1219"/>
        <v>No</v>
      </c>
      <c r="CL1869" s="3">
        <f t="shared" si="1220"/>
        <v>0</v>
      </c>
      <c r="CM1869" s="3">
        <f t="shared" si="1221"/>
        <v>0</v>
      </c>
      <c r="CN1869" s="3">
        <f t="shared" si="1222"/>
        <v>2911.4</v>
      </c>
      <c r="CO1869" s="3">
        <f t="shared" si="1223"/>
        <v>-2911.4</v>
      </c>
      <c r="CP1869" s="3">
        <f t="shared" si="1224"/>
        <v>6.8503529411764713E-2</v>
      </c>
      <c r="CR1869" s="3" t="str">
        <f t="shared" si="1225"/>
        <v>No</v>
      </c>
      <c r="CV1869" s="3" t="str">
        <f t="shared" si="1226"/>
        <v>Vacant, No Sales Data</v>
      </c>
      <c r="CW1869" s="3">
        <f t="shared" si="1227"/>
        <v>1868</v>
      </c>
      <c r="CX1869" s="3">
        <f t="shared" si="1228"/>
        <v>727.85</v>
      </c>
      <c r="CY1869" s="3" t="str">
        <f t="shared" si="1229"/>
        <v>Ok</v>
      </c>
      <c r="CZ1869">
        <v>0</v>
      </c>
      <c r="DA1869">
        <v>0</v>
      </c>
    </row>
    <row r="1870" spans="1:105" x14ac:dyDescent="0.25">
      <c r="A1870">
        <v>1869</v>
      </c>
      <c r="B1870" t="s">
        <v>3</v>
      </c>
      <c r="C1870" t="s">
        <v>1978</v>
      </c>
      <c r="D1870">
        <v>3430.94</v>
      </c>
      <c r="E1870">
        <v>2017</v>
      </c>
      <c r="F1870">
        <v>3430.94</v>
      </c>
      <c r="G1870">
        <v>3430.94</v>
      </c>
      <c r="H1870" s="3">
        <f t="shared" si="1189"/>
        <v>0</v>
      </c>
      <c r="J1870" t="s">
        <v>2736</v>
      </c>
      <c r="K1870" t="s">
        <v>2738</v>
      </c>
      <c r="L1870">
        <v>32034</v>
      </c>
      <c r="M1870" t="s">
        <v>4142</v>
      </c>
      <c r="N1870" t="s">
        <v>4761</v>
      </c>
      <c r="O1870">
        <v>-81.522214151419803</v>
      </c>
      <c r="P1870">
        <v>30.621215650623299</v>
      </c>
      <c r="Q1870" t="s">
        <v>6089</v>
      </c>
      <c r="R1870">
        <v>0</v>
      </c>
      <c r="S1870" t="s">
        <v>6538</v>
      </c>
      <c r="T1870">
        <v>8001</v>
      </c>
      <c r="U1870" t="s">
        <v>6581</v>
      </c>
      <c r="V1870">
        <v>2017</v>
      </c>
      <c r="W1870">
        <v>207600</v>
      </c>
      <c r="X1870">
        <v>2017</v>
      </c>
      <c r="Y1870">
        <v>207600</v>
      </c>
      <c r="Z1870">
        <v>3142.81</v>
      </c>
      <c r="AA1870" s="3">
        <f t="shared" si="1190"/>
        <v>0.9160200994479647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 s="3" t="str">
        <f t="shared" si="1191"/>
        <v>No</v>
      </c>
      <c r="AQ1870" s="3" t="str">
        <f t="shared" si="1192"/>
        <v>No</v>
      </c>
      <c r="AR1870" s="3" t="str">
        <f t="shared" si="1193"/>
        <v>No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 t="s">
        <v>6634</v>
      </c>
      <c r="AZ1870">
        <v>0</v>
      </c>
      <c r="BA1870">
        <v>0</v>
      </c>
      <c r="BB1870" t="s">
        <v>6616</v>
      </c>
      <c r="BC1870">
        <v>0</v>
      </c>
      <c r="BD1870" s="4" t="str">
        <f t="shared" si="1194"/>
        <v>No</v>
      </c>
      <c r="BE1870" t="s">
        <v>6640</v>
      </c>
      <c r="BF1870" s="3" t="str">
        <f t="shared" si="1195"/>
        <v>No</v>
      </c>
      <c r="BG1870" t="s">
        <v>6645</v>
      </c>
      <c r="BH1870" s="3" t="str">
        <f t="shared" si="1196"/>
        <v>OFF BARNWELL RD</v>
      </c>
      <c r="BI1870" s="3" t="str">
        <f t="shared" si="1197"/>
        <v>Fernandina Beach</v>
      </c>
      <c r="BJ1870" s="3" t="str">
        <f t="shared" si="1198"/>
        <v>Florida</v>
      </c>
      <c r="BK1870" s="3">
        <f t="shared" si="1199"/>
        <v>32034</v>
      </c>
      <c r="BL1870" s="3" t="str">
        <f t="shared" si="1200"/>
        <v>OFF BARNWELL RD FERNANDINA BEACH FL 32034</v>
      </c>
      <c r="BM1870" s="3" t="str">
        <f t="shared" si="1201"/>
        <v/>
      </c>
      <c r="BN1870" s="3" t="str">
        <f t="shared" si="1202"/>
        <v>Pass</v>
      </c>
      <c r="BO1870" s="3" t="str">
        <f t="shared" si="1203"/>
        <v>No</v>
      </c>
      <c r="BP1870" s="3" t="str">
        <f t="shared" si="1204"/>
        <v>FV&lt;$10K</v>
      </c>
      <c r="BQ1870" t="s">
        <v>6650</v>
      </c>
      <c r="BR1870" s="3" t="str">
        <f t="shared" si="1205"/>
        <v>No, &lt; $20K Lien</v>
      </c>
      <c r="BS1870" s="3" t="str">
        <f t="shared" si="1206"/>
        <v>No, Lien &lt; $20K</v>
      </c>
      <c r="BT1870" t="s">
        <v>6650</v>
      </c>
      <c r="BU1870" s="3" t="str">
        <f t="shared" si="1207"/>
        <v>No</v>
      </c>
      <c r="BV1870" s="3" t="str">
        <f t="shared" si="1208"/>
        <v>No</v>
      </c>
      <c r="BW1870" s="3">
        <f t="shared" si="1209"/>
        <v>0</v>
      </c>
      <c r="BX1870" s="3" t="str">
        <f t="shared" si="1210"/>
        <v>No</v>
      </c>
      <c r="BY1870" s="3">
        <f t="shared" si="1211"/>
        <v>207600</v>
      </c>
      <c r="BZ1870">
        <v>1</v>
      </c>
      <c r="CA1870" s="3">
        <f t="shared" si="1212"/>
        <v>207600</v>
      </c>
      <c r="CC1870" s="3">
        <f t="shared" si="1213"/>
        <v>0</v>
      </c>
      <c r="CD1870" s="3">
        <f t="shared" si="1214"/>
        <v>0</v>
      </c>
      <c r="CE1870" s="3" t="str">
        <f t="shared" si="1215"/>
        <v/>
      </c>
      <c r="CF1870" s="3" t="e">
        <f>HLOOKUP(CE1870,'Valuation Data'!$D$2:$K$5,4,FALSE)</f>
        <v>#N/A</v>
      </c>
      <c r="CG1870" s="3">
        <f t="shared" si="1216"/>
        <v>207600</v>
      </c>
      <c r="CH1870" s="3" t="str">
        <f t="shared" si="1217"/>
        <v>No</v>
      </c>
      <c r="CI1870" s="3" t="str">
        <f>VLOOKUP(R1870,'Use Codes &amp; County Type'!A:D,4,FALSE)</f>
        <v>V</v>
      </c>
      <c r="CJ1870" s="3" t="str">
        <f t="shared" si="1218"/>
        <v>Yes</v>
      </c>
      <c r="CK1870" s="3" t="str">
        <f t="shared" si="1219"/>
        <v>No</v>
      </c>
      <c r="CL1870" s="3">
        <f t="shared" si="1220"/>
        <v>0</v>
      </c>
      <c r="CM1870" s="3">
        <f t="shared" si="1221"/>
        <v>0</v>
      </c>
      <c r="CN1870" s="3">
        <f t="shared" si="1222"/>
        <v>13723.76</v>
      </c>
      <c r="CO1870" s="3">
        <f t="shared" si="1223"/>
        <v>-13723.76</v>
      </c>
      <c r="CP1870" s="3">
        <f t="shared" si="1224"/>
        <v>6.6106743737957607E-2</v>
      </c>
      <c r="CR1870" s="3" t="str">
        <f t="shared" si="1225"/>
        <v>No</v>
      </c>
      <c r="CV1870" s="3" t="str">
        <f t="shared" si="1226"/>
        <v>Vacant, No Sales Data</v>
      </c>
      <c r="CW1870" s="3">
        <f t="shared" si="1227"/>
        <v>1869</v>
      </c>
      <c r="CX1870" s="3">
        <f t="shared" si="1228"/>
        <v>3430.94</v>
      </c>
      <c r="CY1870" s="3" t="str">
        <f t="shared" si="1229"/>
        <v>Ok</v>
      </c>
      <c r="CZ1870">
        <v>0</v>
      </c>
      <c r="DA1870">
        <v>0</v>
      </c>
    </row>
    <row r="1871" spans="1:105" x14ac:dyDescent="0.25">
      <c r="A1871">
        <v>1870</v>
      </c>
      <c r="B1871" t="s">
        <v>3</v>
      </c>
      <c r="C1871" t="s">
        <v>1979</v>
      </c>
      <c r="D1871">
        <v>325.56</v>
      </c>
      <c r="E1871">
        <v>2017</v>
      </c>
      <c r="F1871">
        <v>325.56</v>
      </c>
      <c r="G1871">
        <v>325.56</v>
      </c>
      <c r="H1871" s="3">
        <f t="shared" si="1189"/>
        <v>0</v>
      </c>
      <c r="J1871" t="s">
        <v>2736</v>
      </c>
      <c r="K1871" t="s">
        <v>2738</v>
      </c>
      <c r="L1871">
        <v>32034</v>
      </c>
      <c r="M1871" t="s">
        <v>4143</v>
      </c>
      <c r="N1871" t="s">
        <v>4761</v>
      </c>
      <c r="O1871">
        <v>-81.520681885456398</v>
      </c>
      <c r="P1871">
        <v>30.621135169815702</v>
      </c>
      <c r="Q1871" t="s">
        <v>6088</v>
      </c>
      <c r="R1871">
        <v>0</v>
      </c>
      <c r="S1871" t="s">
        <v>6538</v>
      </c>
      <c r="T1871">
        <v>8001</v>
      </c>
      <c r="U1871" t="s">
        <v>6581</v>
      </c>
      <c r="V1871">
        <v>2017</v>
      </c>
      <c r="W1871">
        <v>17930</v>
      </c>
      <c r="X1871">
        <v>2017</v>
      </c>
      <c r="Y1871">
        <v>17930</v>
      </c>
      <c r="Z1871">
        <v>271.44</v>
      </c>
      <c r="AA1871" s="3">
        <f t="shared" si="1190"/>
        <v>0.83376336159233322</v>
      </c>
      <c r="AB1871" t="s">
        <v>6616</v>
      </c>
      <c r="AI1871" t="s">
        <v>6618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 s="3" t="str">
        <f t="shared" si="1191"/>
        <v>No</v>
      </c>
      <c r="AQ1871" s="3" t="str">
        <f t="shared" si="1192"/>
        <v>No</v>
      </c>
      <c r="AR1871" s="3" t="str">
        <f t="shared" si="1193"/>
        <v>No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 t="s">
        <v>6634</v>
      </c>
      <c r="AZ1871" t="s">
        <v>6639</v>
      </c>
      <c r="BA1871">
        <v>0</v>
      </c>
      <c r="BB1871" t="s">
        <v>6616</v>
      </c>
      <c r="BC1871" t="s">
        <v>6616</v>
      </c>
      <c r="BD1871" s="4" t="str">
        <f t="shared" si="1194"/>
        <v>No</v>
      </c>
      <c r="BE1871" t="s">
        <v>6640</v>
      </c>
      <c r="BF1871" s="3" t="str">
        <f t="shared" si="1195"/>
        <v>No</v>
      </c>
      <c r="BG1871" t="s">
        <v>6645</v>
      </c>
      <c r="BH1871" s="3" t="str">
        <f t="shared" si="1196"/>
        <v>L S MORRISON DR</v>
      </c>
      <c r="BI1871" s="3" t="str">
        <f t="shared" si="1197"/>
        <v>Fernandina Beach</v>
      </c>
      <c r="BJ1871" s="3" t="str">
        <f t="shared" si="1198"/>
        <v>Florida</v>
      </c>
      <c r="BK1871" s="3">
        <f t="shared" si="1199"/>
        <v>32034</v>
      </c>
      <c r="BL1871" s="3" t="str">
        <f t="shared" si="1200"/>
        <v>L S MORRISON DR FERNANDINA BEACH FL 32034</v>
      </c>
      <c r="BM1871" s="3" t="str">
        <f t="shared" si="1201"/>
        <v/>
      </c>
      <c r="BN1871" s="3" t="str">
        <f t="shared" si="1202"/>
        <v>Pass</v>
      </c>
      <c r="BO1871" s="3" t="str">
        <f t="shared" si="1203"/>
        <v>No</v>
      </c>
      <c r="BP1871" s="3" t="str">
        <f t="shared" si="1204"/>
        <v>FV&lt;$10K</v>
      </c>
      <c r="BQ1871" t="s">
        <v>6650</v>
      </c>
      <c r="BR1871" s="3" t="str">
        <f t="shared" si="1205"/>
        <v>No, &lt; $20K Lien</v>
      </c>
      <c r="BS1871" s="3" t="str">
        <f t="shared" si="1206"/>
        <v>No, Lien &lt; $20K</v>
      </c>
      <c r="BT1871" t="s">
        <v>6650</v>
      </c>
      <c r="BU1871" s="3" t="str">
        <f t="shared" si="1207"/>
        <v>No</v>
      </c>
      <c r="BV1871" s="3" t="str">
        <f t="shared" si="1208"/>
        <v>No</v>
      </c>
      <c r="BW1871" s="3">
        <f t="shared" si="1209"/>
        <v>0</v>
      </c>
      <c r="BX1871" s="3" t="str">
        <f t="shared" si="1210"/>
        <v>No</v>
      </c>
      <c r="BY1871" s="3">
        <f t="shared" si="1211"/>
        <v>17930</v>
      </c>
      <c r="BZ1871">
        <v>1</v>
      </c>
      <c r="CA1871" s="3">
        <f t="shared" si="1212"/>
        <v>17930</v>
      </c>
      <c r="CC1871" s="3">
        <f t="shared" si="1213"/>
        <v>0</v>
      </c>
      <c r="CD1871" s="3">
        <f t="shared" si="1214"/>
        <v>0</v>
      </c>
      <c r="CE1871" s="3" t="str">
        <f t="shared" si="1215"/>
        <v/>
      </c>
      <c r="CF1871" s="3" t="e">
        <f>HLOOKUP(CE1871,'Valuation Data'!$D$2:$K$5,4,FALSE)</f>
        <v>#N/A</v>
      </c>
      <c r="CG1871" s="3">
        <f t="shared" si="1216"/>
        <v>17930</v>
      </c>
      <c r="CH1871" s="3" t="str">
        <f t="shared" si="1217"/>
        <v>No</v>
      </c>
      <c r="CI1871" s="3" t="str">
        <f>VLOOKUP(R1871,'Use Codes &amp; County Type'!A:D,4,FALSE)</f>
        <v>V</v>
      </c>
      <c r="CJ1871" s="3" t="str">
        <f t="shared" si="1218"/>
        <v>Yes</v>
      </c>
      <c r="CK1871" s="3" t="str">
        <f t="shared" si="1219"/>
        <v>No</v>
      </c>
      <c r="CL1871" s="3">
        <f t="shared" si="1220"/>
        <v>0</v>
      </c>
      <c r="CM1871" s="3">
        <f t="shared" si="1221"/>
        <v>0</v>
      </c>
      <c r="CN1871" s="3">
        <f t="shared" si="1222"/>
        <v>1302.24</v>
      </c>
      <c r="CO1871" s="3">
        <f t="shared" si="1223"/>
        <v>-1302.24</v>
      </c>
      <c r="CP1871" s="3">
        <f t="shared" si="1224"/>
        <v>7.2629113218070279E-2</v>
      </c>
      <c r="CR1871" s="3" t="str">
        <f t="shared" si="1225"/>
        <v>No</v>
      </c>
      <c r="CV1871" s="3" t="str">
        <f t="shared" si="1226"/>
        <v>FMV&lt;$30K</v>
      </c>
      <c r="CW1871" s="3">
        <f t="shared" si="1227"/>
        <v>1870</v>
      </c>
      <c r="CX1871" s="3">
        <f t="shared" si="1228"/>
        <v>325.56</v>
      </c>
      <c r="CY1871" s="3" t="str">
        <f t="shared" si="1229"/>
        <v>Ok</v>
      </c>
      <c r="CZ1871">
        <v>0</v>
      </c>
      <c r="DA1871">
        <v>0</v>
      </c>
    </row>
    <row r="1872" spans="1:105" x14ac:dyDescent="0.25">
      <c r="A1872">
        <v>1871</v>
      </c>
      <c r="B1872" t="s">
        <v>3</v>
      </c>
      <c r="C1872" t="s">
        <v>1980</v>
      </c>
      <c r="D1872">
        <v>2468.0500000000002</v>
      </c>
      <c r="E1872">
        <v>2017</v>
      </c>
      <c r="F1872">
        <v>2468.0500000000002</v>
      </c>
      <c r="G1872">
        <v>2468.0500000000002</v>
      </c>
      <c r="H1872" s="3">
        <f t="shared" si="1189"/>
        <v>0</v>
      </c>
      <c r="I1872" t="s">
        <v>2728</v>
      </c>
      <c r="J1872" t="s">
        <v>2736</v>
      </c>
      <c r="K1872" t="s">
        <v>2738</v>
      </c>
      <c r="L1872">
        <v>32034</v>
      </c>
      <c r="M1872" t="s">
        <v>2728</v>
      </c>
      <c r="N1872" t="s">
        <v>4761</v>
      </c>
      <c r="O1872">
        <v>-81.512121119085194</v>
      </c>
      <c r="P1872">
        <v>30.617447491930399</v>
      </c>
      <c r="Q1872" t="s">
        <v>6079</v>
      </c>
      <c r="R1872">
        <v>10</v>
      </c>
      <c r="S1872" t="s">
        <v>6547</v>
      </c>
      <c r="T1872">
        <v>8002</v>
      </c>
      <c r="U1872" t="s">
        <v>6585</v>
      </c>
      <c r="V1872">
        <v>2017</v>
      </c>
      <c r="W1872">
        <v>148788</v>
      </c>
      <c r="X1872">
        <v>2017</v>
      </c>
      <c r="Y1872">
        <v>148788</v>
      </c>
      <c r="Z1872">
        <v>2252.48</v>
      </c>
      <c r="AA1872" s="3">
        <f t="shared" si="1190"/>
        <v>0.91265574036182406</v>
      </c>
      <c r="AB1872" t="s">
        <v>6616</v>
      </c>
      <c r="AC1872" t="s">
        <v>6616</v>
      </c>
      <c r="AD1872" t="s">
        <v>6616</v>
      </c>
      <c r="AE1872" t="s">
        <v>6616</v>
      </c>
      <c r="AF1872" t="s">
        <v>6616</v>
      </c>
      <c r="AG1872" t="s">
        <v>6616</v>
      </c>
      <c r="AH1872" t="s">
        <v>6616</v>
      </c>
      <c r="AI1872" t="s">
        <v>6618</v>
      </c>
      <c r="AJ1872" t="s">
        <v>6618</v>
      </c>
      <c r="AK1872" t="s">
        <v>6618</v>
      </c>
      <c r="AL1872" t="s">
        <v>6618</v>
      </c>
      <c r="AM1872" t="s">
        <v>6618</v>
      </c>
      <c r="AN1872" t="s">
        <v>6618</v>
      </c>
      <c r="AO1872" t="s">
        <v>6618</v>
      </c>
      <c r="AP1872" s="3" t="str">
        <f t="shared" si="1191"/>
        <v>No</v>
      </c>
      <c r="AQ1872" s="3" t="str">
        <f t="shared" si="1192"/>
        <v>No</v>
      </c>
      <c r="AR1872" s="3" t="str">
        <f t="shared" si="1193"/>
        <v>No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3</v>
      </c>
      <c r="AY1872" t="s">
        <v>6634</v>
      </c>
      <c r="AZ1872" t="s">
        <v>6639</v>
      </c>
      <c r="BA1872">
        <v>1</v>
      </c>
      <c r="BB1872" t="s">
        <v>6616</v>
      </c>
      <c r="BC1872" t="s">
        <v>6616</v>
      </c>
      <c r="BD1872" s="4" t="str">
        <f t="shared" si="1194"/>
        <v>No</v>
      </c>
      <c r="BE1872" t="s">
        <v>6640</v>
      </c>
      <c r="BF1872" s="3" t="str">
        <f t="shared" si="1195"/>
        <v>No</v>
      </c>
      <c r="BG1872" t="s">
        <v>6645</v>
      </c>
      <c r="BH1872" s="3" t="str">
        <f t="shared" si="1196"/>
        <v>A1A</v>
      </c>
      <c r="BI1872" s="3" t="str">
        <f t="shared" si="1197"/>
        <v>Fernandina Beach</v>
      </c>
      <c r="BJ1872" s="3" t="str">
        <f t="shared" si="1198"/>
        <v>Florida</v>
      </c>
      <c r="BK1872" s="3">
        <f t="shared" si="1199"/>
        <v>32034</v>
      </c>
      <c r="BL1872" s="3" t="str">
        <f t="shared" si="1200"/>
        <v>A1A FERNANDINA BEACH FL 32034</v>
      </c>
      <c r="BM1872" s="3" t="str">
        <f t="shared" si="1201"/>
        <v/>
      </c>
      <c r="BN1872" s="3" t="str">
        <f t="shared" si="1202"/>
        <v>Pass</v>
      </c>
      <c r="BO1872" s="3" t="str">
        <f t="shared" si="1203"/>
        <v>No</v>
      </c>
      <c r="BP1872" s="3" t="str">
        <f t="shared" si="1204"/>
        <v>FV&lt;$10K</v>
      </c>
      <c r="BQ1872" t="s">
        <v>6650</v>
      </c>
      <c r="BR1872" s="3" t="str">
        <f t="shared" si="1205"/>
        <v>No, &lt; $20K Lien</v>
      </c>
      <c r="BS1872" s="3" t="str">
        <f t="shared" si="1206"/>
        <v>No, Lien &lt; $20K</v>
      </c>
      <c r="BT1872" t="s">
        <v>6650</v>
      </c>
      <c r="BU1872" s="3" t="str">
        <f t="shared" si="1207"/>
        <v>No</v>
      </c>
      <c r="BV1872" s="3" t="str">
        <f t="shared" si="1208"/>
        <v>No</v>
      </c>
      <c r="BW1872" s="3">
        <f t="shared" si="1209"/>
        <v>1</v>
      </c>
      <c r="BX1872" s="3" t="str">
        <f t="shared" si="1210"/>
        <v>No</v>
      </c>
      <c r="BY1872" s="3">
        <f t="shared" si="1211"/>
        <v>148788</v>
      </c>
      <c r="BZ1872">
        <v>1</v>
      </c>
      <c r="CA1872" s="3">
        <f t="shared" si="1212"/>
        <v>148788</v>
      </c>
      <c r="CC1872" s="3">
        <f t="shared" si="1213"/>
        <v>0</v>
      </c>
      <c r="CD1872" s="3">
        <f t="shared" si="1214"/>
        <v>0</v>
      </c>
      <c r="CE1872" s="3" t="str">
        <f t="shared" si="1215"/>
        <v/>
      </c>
      <c r="CF1872" s="3" t="e">
        <f>HLOOKUP(CE1872,'Valuation Data'!$D$2:$K$5,4,FALSE)</f>
        <v>#N/A</v>
      </c>
      <c r="CG1872" s="3">
        <f t="shared" si="1216"/>
        <v>148788</v>
      </c>
      <c r="CH1872" s="3" t="str">
        <f t="shared" si="1217"/>
        <v>No</v>
      </c>
      <c r="CI1872" s="3" t="str">
        <f>VLOOKUP(R1872,'Use Codes &amp; County Type'!A:D,4,FALSE)</f>
        <v>V</v>
      </c>
      <c r="CJ1872" s="3" t="str">
        <f t="shared" si="1218"/>
        <v>Yes</v>
      </c>
      <c r="CK1872" s="3" t="str">
        <f t="shared" si="1219"/>
        <v>No</v>
      </c>
      <c r="CL1872" s="3">
        <f t="shared" si="1220"/>
        <v>0</v>
      </c>
      <c r="CM1872" s="3">
        <f t="shared" si="1221"/>
        <v>0</v>
      </c>
      <c r="CN1872" s="3">
        <f t="shared" si="1222"/>
        <v>12340.25</v>
      </c>
      <c r="CO1872" s="3">
        <f t="shared" si="1223"/>
        <v>-12340.25</v>
      </c>
      <c r="CP1872" s="3">
        <f t="shared" si="1224"/>
        <v>8.2938476221200638E-2</v>
      </c>
      <c r="CR1872" s="3" t="str">
        <f t="shared" si="1225"/>
        <v>No</v>
      </c>
      <c r="CV1872" s="3" t="str">
        <f t="shared" si="1226"/>
        <v>Vacant, No Sales Data</v>
      </c>
      <c r="CW1872" s="3">
        <f t="shared" si="1227"/>
        <v>1871</v>
      </c>
      <c r="CX1872" s="3">
        <f t="shared" si="1228"/>
        <v>2468.0500000000002</v>
      </c>
      <c r="CY1872" s="3" t="str">
        <f t="shared" si="1229"/>
        <v>Ok</v>
      </c>
      <c r="CZ1872">
        <v>0</v>
      </c>
      <c r="DA1872">
        <v>0</v>
      </c>
    </row>
    <row r="1873" spans="1:105" x14ac:dyDescent="0.25">
      <c r="A1873">
        <v>1872</v>
      </c>
      <c r="B1873" t="s">
        <v>3</v>
      </c>
      <c r="C1873" t="s">
        <v>1981</v>
      </c>
      <c r="D1873">
        <v>3140.12</v>
      </c>
      <c r="E1873">
        <v>2017</v>
      </c>
      <c r="F1873" t="e">
        <f>NA()</f>
        <v>#N/A</v>
      </c>
      <c r="G1873" t="e">
        <f>NA()</f>
        <v>#N/A</v>
      </c>
      <c r="H1873" s="3" t="e">
        <f t="shared" si="1189"/>
        <v>#N/A</v>
      </c>
      <c r="I1873" t="e">
        <f>NA()</f>
        <v>#N/A</v>
      </c>
      <c r="J1873" t="e">
        <f>NA()</f>
        <v>#N/A</v>
      </c>
      <c r="K1873" t="e">
        <f>NA()</f>
        <v>#N/A</v>
      </c>
      <c r="L1873" t="e">
        <f>NA()</f>
        <v>#N/A</v>
      </c>
      <c r="M1873" t="e">
        <f>NA()</f>
        <v>#N/A</v>
      </c>
      <c r="N1873" t="e">
        <f>NA()</f>
        <v>#N/A</v>
      </c>
      <c r="O1873" t="e">
        <f>NA()</f>
        <v>#N/A</v>
      </c>
      <c r="P1873" t="e">
        <f>NA()</f>
        <v>#N/A</v>
      </c>
      <c r="Q1873" t="e">
        <f>NA()</f>
        <v>#N/A</v>
      </c>
      <c r="R1873">
        <v>1</v>
      </c>
      <c r="S1873" t="s">
        <v>6539</v>
      </c>
      <c r="T1873" t="e">
        <f>NA()</f>
        <v>#N/A</v>
      </c>
      <c r="U1873" t="e">
        <f>NA()</f>
        <v>#N/A</v>
      </c>
      <c r="V1873">
        <v>2017</v>
      </c>
      <c r="W1873">
        <v>189837</v>
      </c>
      <c r="X1873" t="e">
        <f>NA()</f>
        <v>#N/A</v>
      </c>
      <c r="Y1873" t="e">
        <f>NA()</f>
        <v>#N/A</v>
      </c>
      <c r="Z1873" t="e">
        <f>NA()</f>
        <v>#N/A</v>
      </c>
      <c r="AA1873" s="3">
        <f t="shared" si="1190"/>
        <v>0</v>
      </c>
      <c r="AI1873" t="e">
        <f>NA()</f>
        <v>#N/A</v>
      </c>
      <c r="AJ1873" t="e">
        <f>NA()</f>
        <v>#N/A</v>
      </c>
      <c r="AK1873" t="e">
        <f>NA()</f>
        <v>#N/A</v>
      </c>
      <c r="AL1873" t="e">
        <f>NA()</f>
        <v>#N/A</v>
      </c>
      <c r="AM1873" t="e">
        <f>NA()</f>
        <v>#N/A</v>
      </c>
      <c r="AN1873" t="e">
        <f>NA()</f>
        <v>#N/A</v>
      </c>
      <c r="AO1873" t="e">
        <f>NA()</f>
        <v>#N/A</v>
      </c>
      <c r="AP1873" s="3" t="str">
        <f t="shared" si="1191"/>
        <v>No</v>
      </c>
      <c r="AQ1873" s="3" t="str">
        <f t="shared" si="1192"/>
        <v>No</v>
      </c>
      <c r="AR1873" s="3" t="str">
        <f t="shared" si="1193"/>
        <v>No</v>
      </c>
      <c r="AS1873" t="e">
        <f>NA()</f>
        <v>#N/A</v>
      </c>
      <c r="AT1873" t="e">
        <f>NA()</f>
        <v>#N/A</v>
      </c>
      <c r="AU1873" t="e">
        <f>NA()</f>
        <v>#N/A</v>
      </c>
      <c r="AV1873" t="e">
        <f>NA()</f>
        <v>#N/A</v>
      </c>
      <c r="AW1873" t="e">
        <f>NA()</f>
        <v>#N/A</v>
      </c>
      <c r="AX1873" t="e">
        <f>NA()</f>
        <v>#N/A</v>
      </c>
      <c r="AY1873" t="e">
        <f>NA()</f>
        <v>#N/A</v>
      </c>
      <c r="AZ1873" t="e">
        <f>NA()</f>
        <v>#N/A</v>
      </c>
      <c r="BA1873">
        <v>0</v>
      </c>
      <c r="BB1873" t="s">
        <v>6616</v>
      </c>
      <c r="BC1873" t="e">
        <f>NA()</f>
        <v>#N/A</v>
      </c>
      <c r="BD1873" s="4" t="str">
        <f t="shared" si="1194"/>
        <v>No</v>
      </c>
      <c r="BE1873" t="e">
        <f>NA()</f>
        <v>#N/A</v>
      </c>
      <c r="BF1873" s="3" t="str">
        <f t="shared" si="1195"/>
        <v>No</v>
      </c>
      <c r="BG1873" t="e">
        <f>NA()</f>
        <v>#N/A</v>
      </c>
      <c r="BH1873" s="3" t="e">
        <f t="shared" si="1196"/>
        <v>#N/A</v>
      </c>
      <c r="BI1873" s="3" t="e">
        <f t="shared" si="1197"/>
        <v>#N/A</v>
      </c>
      <c r="BJ1873" s="3" t="e">
        <f t="shared" si="1198"/>
        <v>#N/A</v>
      </c>
      <c r="BK1873" s="3" t="e">
        <f t="shared" si="1199"/>
        <v>#N/A</v>
      </c>
      <c r="BL1873" s="3" t="e">
        <f t="shared" si="1200"/>
        <v>#N/A</v>
      </c>
      <c r="BM1873" s="3" t="e">
        <f t="shared" si="1201"/>
        <v>#N/A</v>
      </c>
      <c r="BN1873" s="3" t="str">
        <f t="shared" si="1202"/>
        <v>Pass</v>
      </c>
      <c r="BO1873" s="3" t="e">
        <f t="shared" si="1203"/>
        <v>#N/A</v>
      </c>
      <c r="BP1873" s="3" t="str">
        <f t="shared" si="1204"/>
        <v>FV&lt;$10K</v>
      </c>
      <c r="BQ1873" t="s">
        <v>6650</v>
      </c>
      <c r="BR1873" s="3" t="str">
        <f t="shared" si="1205"/>
        <v>No, &lt; $20K Lien</v>
      </c>
      <c r="BS1873" s="3" t="str">
        <f t="shared" si="1206"/>
        <v>No, Lien &lt; $20K</v>
      </c>
      <c r="BT1873" t="s">
        <v>6650</v>
      </c>
      <c r="BU1873" s="3" t="str">
        <f t="shared" si="1207"/>
        <v>No</v>
      </c>
      <c r="BV1873" s="3" t="str">
        <f t="shared" si="1208"/>
        <v>No</v>
      </c>
      <c r="BW1873" s="3">
        <f t="shared" si="1209"/>
        <v>0</v>
      </c>
      <c r="BX1873" s="3" t="str">
        <f t="shared" si="1210"/>
        <v>No</v>
      </c>
      <c r="BY1873" s="3">
        <f t="shared" si="1211"/>
        <v>189837</v>
      </c>
      <c r="BZ1873">
        <v>1</v>
      </c>
      <c r="CA1873" s="3">
        <f t="shared" si="1212"/>
        <v>189837</v>
      </c>
      <c r="CC1873" s="3" t="e">
        <f t="shared" si="1213"/>
        <v>#N/A</v>
      </c>
      <c r="CD1873" s="3" t="e">
        <f t="shared" si="1214"/>
        <v>#N/A</v>
      </c>
      <c r="CE1873" s="3" t="str">
        <f t="shared" si="1215"/>
        <v/>
      </c>
      <c r="CF1873" s="3" t="e">
        <f>HLOOKUP(CE1873,'Valuation Data'!$D$2:$K$5,4,FALSE)</f>
        <v>#N/A</v>
      </c>
      <c r="CG1873" s="3">
        <f t="shared" si="1216"/>
        <v>189837</v>
      </c>
      <c r="CH1873" s="3" t="str">
        <f t="shared" si="1217"/>
        <v>No</v>
      </c>
      <c r="CI1873" s="3" t="str">
        <f>VLOOKUP(R1873,'Use Codes &amp; County Type'!A:D,4,FALSE)</f>
        <v>S</v>
      </c>
      <c r="CJ1873" s="3" t="str">
        <f t="shared" si="1218"/>
        <v>No</v>
      </c>
      <c r="CK1873" s="3" t="str">
        <f t="shared" si="1219"/>
        <v>No</v>
      </c>
      <c r="CL1873" s="3">
        <f t="shared" si="1220"/>
        <v>0.35</v>
      </c>
      <c r="CM1873" s="3">
        <f t="shared" si="1221"/>
        <v>66442.95</v>
      </c>
      <c r="CN1873" s="3" t="e">
        <f t="shared" si="1222"/>
        <v>#N/A</v>
      </c>
      <c r="CO1873" s="3" t="e">
        <f t="shared" si="1223"/>
        <v>#N/A</v>
      </c>
      <c r="CP1873" s="3" t="e">
        <f t="shared" si="1224"/>
        <v>#N/A</v>
      </c>
      <c r="CR1873" s="3" t="e">
        <f t="shared" si="1225"/>
        <v>#N/A</v>
      </c>
      <c r="CV1873" s="3" t="e">
        <f t="shared" si="1226"/>
        <v>#N/A</v>
      </c>
      <c r="CW1873" s="3">
        <f t="shared" si="1227"/>
        <v>1872</v>
      </c>
      <c r="CX1873" s="3">
        <f t="shared" si="1228"/>
        <v>3140.12</v>
      </c>
      <c r="CY1873" s="3" t="e">
        <f t="shared" si="1229"/>
        <v>#N/A</v>
      </c>
      <c r="CZ1873" t="e">
        <f>NA()</f>
        <v>#N/A</v>
      </c>
      <c r="DA1873" t="e">
        <f>NA()</f>
        <v>#N/A</v>
      </c>
    </row>
    <row r="1874" spans="1:105" x14ac:dyDescent="0.25">
      <c r="A1874">
        <v>1873</v>
      </c>
      <c r="B1874" t="s">
        <v>3</v>
      </c>
      <c r="C1874" t="s">
        <v>1982</v>
      </c>
      <c r="D1874">
        <v>786.28</v>
      </c>
      <c r="E1874">
        <v>2017</v>
      </c>
      <c r="F1874">
        <v>786.28</v>
      </c>
      <c r="G1874">
        <v>786.28</v>
      </c>
      <c r="H1874" s="3">
        <f t="shared" si="1189"/>
        <v>0</v>
      </c>
      <c r="I1874">
        <v>96179</v>
      </c>
      <c r="J1874" t="s">
        <v>2736</v>
      </c>
      <c r="K1874" t="s">
        <v>2738</v>
      </c>
      <c r="L1874">
        <v>32034</v>
      </c>
      <c r="M1874" t="s">
        <v>4144</v>
      </c>
      <c r="N1874" t="s">
        <v>4761</v>
      </c>
      <c r="O1874">
        <v>-81.514468884820502</v>
      </c>
      <c r="P1874">
        <v>30.6125772659151</v>
      </c>
      <c r="Q1874" t="s">
        <v>6090</v>
      </c>
      <c r="R1874">
        <v>2</v>
      </c>
      <c r="S1874" t="s">
        <v>6535</v>
      </c>
      <c r="T1874">
        <v>1006</v>
      </c>
      <c r="U1874" t="s">
        <v>6578</v>
      </c>
      <c r="V1874">
        <v>2017</v>
      </c>
      <c r="W1874">
        <v>44567</v>
      </c>
      <c r="X1874">
        <v>2017</v>
      </c>
      <c r="Y1874">
        <v>48014</v>
      </c>
      <c r="Z1874">
        <v>697.44</v>
      </c>
      <c r="AA1874" s="3">
        <f t="shared" si="1190"/>
        <v>0.88701226026351943</v>
      </c>
      <c r="AB1874" t="s">
        <v>6616</v>
      </c>
      <c r="AC1874" t="s">
        <v>6616</v>
      </c>
      <c r="AD1874" t="s">
        <v>6616</v>
      </c>
      <c r="AE1874" t="s">
        <v>6616</v>
      </c>
      <c r="AF1874" t="s">
        <v>6616</v>
      </c>
      <c r="AG1874" t="s">
        <v>6616</v>
      </c>
      <c r="AH1874" t="s">
        <v>6616</v>
      </c>
      <c r="AI1874" t="s">
        <v>6618</v>
      </c>
      <c r="AJ1874" t="s">
        <v>6618</v>
      </c>
      <c r="AK1874" t="s">
        <v>6618</v>
      </c>
      <c r="AL1874" t="s">
        <v>6618</v>
      </c>
      <c r="AM1874" t="s">
        <v>6618</v>
      </c>
      <c r="AN1874" t="s">
        <v>6618</v>
      </c>
      <c r="AO1874" t="s">
        <v>6618</v>
      </c>
      <c r="AP1874" s="3" t="str">
        <f t="shared" si="1191"/>
        <v>No</v>
      </c>
      <c r="AQ1874" s="3" t="str">
        <f t="shared" si="1192"/>
        <v>No</v>
      </c>
      <c r="AR1874" s="3" t="str">
        <f t="shared" si="1193"/>
        <v>No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 t="s">
        <v>6634</v>
      </c>
      <c r="AZ1874" t="s">
        <v>6639</v>
      </c>
      <c r="BA1874">
        <v>1</v>
      </c>
      <c r="BB1874" t="s">
        <v>6616</v>
      </c>
      <c r="BC1874" t="s">
        <v>6616</v>
      </c>
      <c r="BD1874" s="4" t="str">
        <f t="shared" si="1194"/>
        <v>No</v>
      </c>
      <c r="BE1874" t="s">
        <v>6640</v>
      </c>
      <c r="BF1874" s="3" t="str">
        <f t="shared" si="1195"/>
        <v>No</v>
      </c>
      <c r="BG1874" t="s">
        <v>6645</v>
      </c>
      <c r="BH1874" s="3" t="str">
        <f t="shared" si="1196"/>
        <v>96179 HARDY ALLEN RD</v>
      </c>
      <c r="BI1874" s="3" t="str">
        <f t="shared" si="1197"/>
        <v>Fernandina Beach</v>
      </c>
      <c r="BJ1874" s="3" t="str">
        <f t="shared" si="1198"/>
        <v>Florida</v>
      </c>
      <c r="BK1874" s="3">
        <f t="shared" si="1199"/>
        <v>32034</v>
      </c>
      <c r="BL1874" s="3" t="str">
        <f t="shared" si="1200"/>
        <v>96179 HARDY ALLEN RD FERNANDINA BEACH FL 32034</v>
      </c>
      <c r="BM1874" s="3" t="str">
        <f t="shared" si="1201"/>
        <v/>
      </c>
      <c r="BN1874" s="3" t="str">
        <f t="shared" si="1202"/>
        <v>Pass</v>
      </c>
      <c r="BO1874" s="3" t="str">
        <f t="shared" si="1203"/>
        <v>No</v>
      </c>
      <c r="BP1874" s="3" t="str">
        <f t="shared" si="1204"/>
        <v>FV&lt;$10K</v>
      </c>
      <c r="BQ1874" t="s">
        <v>6650</v>
      </c>
      <c r="BR1874" s="3" t="str">
        <f t="shared" si="1205"/>
        <v>No, &lt; $20K Lien</v>
      </c>
      <c r="BS1874" s="3" t="str">
        <f t="shared" si="1206"/>
        <v>No, Lien &lt; $20K</v>
      </c>
      <c r="BT1874" t="s">
        <v>6650</v>
      </c>
      <c r="BU1874" s="3" t="str">
        <f t="shared" si="1207"/>
        <v>No</v>
      </c>
      <c r="BV1874" s="3" t="str">
        <f t="shared" si="1208"/>
        <v>No</v>
      </c>
      <c r="BW1874" s="3">
        <f t="shared" si="1209"/>
        <v>1</v>
      </c>
      <c r="BX1874" s="3" t="str">
        <f t="shared" si="1210"/>
        <v>No</v>
      </c>
      <c r="BY1874" s="3">
        <f t="shared" si="1211"/>
        <v>44567</v>
      </c>
      <c r="BZ1874">
        <v>1</v>
      </c>
      <c r="CA1874" s="3">
        <f t="shared" si="1212"/>
        <v>44567</v>
      </c>
      <c r="CC1874" s="3">
        <f t="shared" si="1213"/>
        <v>0</v>
      </c>
      <c r="CD1874" s="3">
        <f t="shared" si="1214"/>
        <v>0</v>
      </c>
      <c r="CE1874" s="3" t="str">
        <f t="shared" si="1215"/>
        <v/>
      </c>
      <c r="CF1874" s="3" t="e">
        <f>HLOOKUP(CE1874,'Valuation Data'!$D$2:$K$5,4,FALSE)</f>
        <v>#N/A</v>
      </c>
      <c r="CG1874" s="3">
        <f t="shared" si="1216"/>
        <v>44567</v>
      </c>
      <c r="CH1874" s="3" t="str">
        <f t="shared" si="1217"/>
        <v>No</v>
      </c>
      <c r="CI1874" s="3" t="str">
        <f>VLOOKUP(R1874,'Use Codes &amp; County Type'!A:D,4,FALSE)</f>
        <v>R</v>
      </c>
      <c r="CJ1874" s="3" t="str">
        <f t="shared" si="1218"/>
        <v>No</v>
      </c>
      <c r="CK1874" s="3" t="str">
        <f t="shared" si="1219"/>
        <v>No</v>
      </c>
      <c r="CL1874" s="3">
        <f t="shared" si="1220"/>
        <v>0.35</v>
      </c>
      <c r="CM1874" s="3">
        <f t="shared" si="1221"/>
        <v>15598.449999999999</v>
      </c>
      <c r="CN1874" s="3">
        <f t="shared" si="1222"/>
        <v>3931.3999999999996</v>
      </c>
      <c r="CO1874" s="3">
        <f t="shared" si="1223"/>
        <v>11667.05</v>
      </c>
      <c r="CP1874" s="3">
        <f t="shared" si="1224"/>
        <v>8.8213251957726557E-2</v>
      </c>
      <c r="CR1874" s="3" t="str">
        <f t="shared" si="1225"/>
        <v>No</v>
      </c>
      <c r="CV1874" s="3" t="str">
        <f t="shared" si="1226"/>
        <v>*Bid</v>
      </c>
      <c r="CW1874" s="3">
        <f t="shared" si="1227"/>
        <v>1873</v>
      </c>
      <c r="CX1874" s="3">
        <f t="shared" si="1228"/>
        <v>786.28</v>
      </c>
      <c r="CY1874" s="3" t="str">
        <f t="shared" si="1229"/>
        <v>Ok</v>
      </c>
      <c r="CZ1874">
        <v>0</v>
      </c>
      <c r="DA1874">
        <v>0</v>
      </c>
    </row>
    <row r="1875" spans="1:105" x14ac:dyDescent="0.25">
      <c r="A1875">
        <v>1874</v>
      </c>
      <c r="B1875" t="s">
        <v>3</v>
      </c>
      <c r="C1875" t="s">
        <v>1983</v>
      </c>
      <c r="D1875">
        <v>1660.53</v>
      </c>
      <c r="E1875">
        <v>2017</v>
      </c>
      <c r="F1875">
        <v>1660.53</v>
      </c>
      <c r="G1875">
        <v>1660.53</v>
      </c>
      <c r="H1875" s="3">
        <f t="shared" si="1189"/>
        <v>0</v>
      </c>
      <c r="I1875">
        <v>95096</v>
      </c>
      <c r="J1875" t="s">
        <v>2736</v>
      </c>
      <c r="K1875" t="s">
        <v>2738</v>
      </c>
      <c r="L1875">
        <v>32034</v>
      </c>
      <c r="M1875" t="s">
        <v>4145</v>
      </c>
      <c r="N1875" t="s">
        <v>4761</v>
      </c>
      <c r="O1875">
        <v>-81.506585073899998</v>
      </c>
      <c r="P1875">
        <v>30.6137398728332</v>
      </c>
      <c r="Q1875" t="s">
        <v>6091</v>
      </c>
      <c r="R1875">
        <v>1</v>
      </c>
      <c r="S1875" t="s">
        <v>6539</v>
      </c>
      <c r="T1875">
        <v>1001</v>
      </c>
      <c r="U1875" t="s">
        <v>6582</v>
      </c>
      <c r="V1875">
        <v>2017</v>
      </c>
      <c r="W1875">
        <v>138571</v>
      </c>
      <c r="X1875">
        <v>2017</v>
      </c>
      <c r="Y1875">
        <v>188549</v>
      </c>
      <c r="Z1875">
        <v>1505.81</v>
      </c>
      <c r="AA1875" s="3">
        <f t="shared" si="1190"/>
        <v>0.90682492939001402</v>
      </c>
      <c r="AB1875" t="s">
        <v>6616</v>
      </c>
      <c r="AC1875" t="s">
        <v>6616</v>
      </c>
      <c r="AD1875" t="s">
        <v>6616</v>
      </c>
      <c r="AE1875" t="s">
        <v>6616</v>
      </c>
      <c r="AG1875" t="s">
        <v>6616</v>
      </c>
      <c r="AH1875" t="s">
        <v>6616</v>
      </c>
      <c r="AI1875" t="s">
        <v>6618</v>
      </c>
      <c r="AJ1875" t="s">
        <v>6618</v>
      </c>
      <c r="AK1875" t="s">
        <v>6618</v>
      </c>
      <c r="AL1875" t="s">
        <v>6618</v>
      </c>
      <c r="AM1875" t="s">
        <v>6618</v>
      </c>
      <c r="AN1875" t="s">
        <v>6618</v>
      </c>
      <c r="AO1875" t="s">
        <v>6618</v>
      </c>
      <c r="AP1875" s="3" t="str">
        <f t="shared" si="1191"/>
        <v>No</v>
      </c>
      <c r="AQ1875" s="3" t="str">
        <f t="shared" si="1192"/>
        <v>No</v>
      </c>
      <c r="AR1875" s="3" t="str">
        <f t="shared" si="1193"/>
        <v>No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 t="s">
        <v>6634</v>
      </c>
      <c r="AZ1875" t="s">
        <v>6639</v>
      </c>
      <c r="BA1875">
        <v>1</v>
      </c>
      <c r="BB1875" t="s">
        <v>6617</v>
      </c>
      <c r="BC1875" t="s">
        <v>6616</v>
      </c>
      <c r="BD1875" s="4" t="str">
        <f t="shared" si="1194"/>
        <v>No</v>
      </c>
      <c r="BE1875" t="s">
        <v>6640</v>
      </c>
      <c r="BF1875" s="3" t="str">
        <f t="shared" si="1195"/>
        <v>No</v>
      </c>
      <c r="BG1875" t="s">
        <v>6645</v>
      </c>
      <c r="BH1875" s="3" t="str">
        <f t="shared" si="1196"/>
        <v>95096 PALMETTO TRL</v>
      </c>
      <c r="BI1875" s="3" t="str">
        <f t="shared" si="1197"/>
        <v>Fernandina Beach</v>
      </c>
      <c r="BJ1875" s="3" t="str">
        <f t="shared" si="1198"/>
        <v>Florida</v>
      </c>
      <c r="BK1875" s="3">
        <f t="shared" si="1199"/>
        <v>32034</v>
      </c>
      <c r="BL1875" s="3" t="str">
        <f t="shared" si="1200"/>
        <v>95096 PALMETTO TRL FERNANDINA BEACH FL 32034</v>
      </c>
      <c r="BM1875" s="3" t="str">
        <f t="shared" si="1201"/>
        <v/>
      </c>
      <c r="BN1875" s="3" t="str">
        <f t="shared" si="1202"/>
        <v>Pass</v>
      </c>
      <c r="BO1875" s="3" t="str">
        <f t="shared" si="1203"/>
        <v>No</v>
      </c>
      <c r="BP1875" s="3" t="str">
        <f t="shared" si="1204"/>
        <v>FV&lt;$10K</v>
      </c>
      <c r="BQ1875" t="s">
        <v>6650</v>
      </c>
      <c r="BR1875" s="3" t="str">
        <f t="shared" si="1205"/>
        <v>No, &lt; $20K Lien</v>
      </c>
      <c r="BS1875" s="3" t="str">
        <f t="shared" si="1206"/>
        <v>No, Lien &lt; $20K</v>
      </c>
      <c r="BT1875" t="s">
        <v>6650</v>
      </c>
      <c r="BU1875" s="3" t="str">
        <f t="shared" si="1207"/>
        <v>No</v>
      </c>
      <c r="BV1875" s="3" t="str">
        <f t="shared" si="1208"/>
        <v>No</v>
      </c>
      <c r="BW1875" s="3">
        <f t="shared" si="1209"/>
        <v>1</v>
      </c>
      <c r="BX1875" s="3" t="str">
        <f t="shared" si="1210"/>
        <v>No</v>
      </c>
      <c r="BY1875" s="3">
        <f t="shared" si="1211"/>
        <v>138571</v>
      </c>
      <c r="BZ1875">
        <v>1</v>
      </c>
      <c r="CA1875" s="3">
        <f t="shared" si="1212"/>
        <v>138571</v>
      </c>
      <c r="CC1875" s="3">
        <f t="shared" si="1213"/>
        <v>0</v>
      </c>
      <c r="CD1875" s="3">
        <f t="shared" si="1214"/>
        <v>0</v>
      </c>
      <c r="CE1875" s="3" t="str">
        <f t="shared" si="1215"/>
        <v/>
      </c>
      <c r="CF1875" s="3" t="e">
        <f>HLOOKUP(CE1875,'Valuation Data'!$D$2:$K$5,4,FALSE)</f>
        <v>#N/A</v>
      </c>
      <c r="CG1875" s="3">
        <f t="shared" si="1216"/>
        <v>138571</v>
      </c>
      <c r="CH1875" s="3" t="str">
        <f t="shared" si="1217"/>
        <v>No</v>
      </c>
      <c r="CI1875" s="3" t="str">
        <f>VLOOKUP(R1875,'Use Codes &amp; County Type'!A:D,4,FALSE)</f>
        <v>S</v>
      </c>
      <c r="CJ1875" s="3" t="str">
        <f t="shared" si="1218"/>
        <v>No</v>
      </c>
      <c r="CK1875" s="3" t="str">
        <f t="shared" si="1219"/>
        <v>Yes</v>
      </c>
      <c r="CL1875" s="3">
        <f t="shared" si="1220"/>
        <v>0.67</v>
      </c>
      <c r="CM1875" s="3">
        <f t="shared" si="1221"/>
        <v>92842.57</v>
      </c>
      <c r="CN1875" s="3">
        <f t="shared" si="1222"/>
        <v>8302.65</v>
      </c>
      <c r="CO1875" s="3">
        <f t="shared" si="1223"/>
        <v>84539.920000000013</v>
      </c>
      <c r="CP1875" s="3">
        <f t="shared" si="1224"/>
        <v>5.9916216235720313E-2</v>
      </c>
      <c r="CR1875" s="3" t="str">
        <f t="shared" si="1225"/>
        <v>No</v>
      </c>
      <c r="CV1875" s="3" t="str">
        <f t="shared" si="1226"/>
        <v>*Bid</v>
      </c>
      <c r="CW1875" s="3">
        <f t="shared" si="1227"/>
        <v>1874</v>
      </c>
      <c r="CX1875" s="3">
        <f t="shared" si="1228"/>
        <v>1660.53</v>
      </c>
      <c r="CY1875" s="3" t="str">
        <f t="shared" si="1229"/>
        <v>Ok</v>
      </c>
      <c r="CZ1875">
        <v>0</v>
      </c>
      <c r="DA1875">
        <v>0</v>
      </c>
    </row>
    <row r="1876" spans="1:105" x14ac:dyDescent="0.25">
      <c r="A1876">
        <v>1875</v>
      </c>
      <c r="B1876" t="s">
        <v>3</v>
      </c>
      <c r="C1876" t="s">
        <v>1984</v>
      </c>
      <c r="D1876">
        <v>5052.38</v>
      </c>
      <c r="E1876">
        <v>2017</v>
      </c>
      <c r="F1876">
        <v>5052.38</v>
      </c>
      <c r="G1876">
        <v>5052.38</v>
      </c>
      <c r="H1876" s="3">
        <f t="shared" si="1189"/>
        <v>0</v>
      </c>
      <c r="I1876">
        <v>96568</v>
      </c>
      <c r="J1876" t="s">
        <v>2736</v>
      </c>
      <c r="K1876" t="s">
        <v>2738</v>
      </c>
      <c r="L1876">
        <v>32034</v>
      </c>
      <c r="M1876" t="s">
        <v>4146</v>
      </c>
      <c r="N1876" t="s">
        <v>4761</v>
      </c>
      <c r="O1876">
        <v>-81.507250948794507</v>
      </c>
      <c r="P1876">
        <v>30.622499551339502</v>
      </c>
      <c r="Q1876" t="s">
        <v>5741</v>
      </c>
      <c r="R1876">
        <v>1</v>
      </c>
      <c r="S1876" t="s">
        <v>6539</v>
      </c>
      <c r="T1876">
        <v>1001</v>
      </c>
      <c r="U1876" t="s">
        <v>6582</v>
      </c>
      <c r="V1876">
        <v>2017</v>
      </c>
      <c r="W1876">
        <v>345737</v>
      </c>
      <c r="X1876">
        <v>2017</v>
      </c>
      <c r="Y1876">
        <v>413709</v>
      </c>
      <c r="Z1876">
        <v>4642.05</v>
      </c>
      <c r="AA1876" s="3">
        <f t="shared" si="1190"/>
        <v>0.9187848103270142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 s="3" t="str">
        <f t="shared" si="1191"/>
        <v>No</v>
      </c>
      <c r="AQ1876" s="3" t="str">
        <f t="shared" si="1192"/>
        <v>No</v>
      </c>
      <c r="AR1876" s="3" t="str">
        <f t="shared" si="1193"/>
        <v>No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 t="s">
        <v>6634</v>
      </c>
      <c r="AZ1876">
        <v>0</v>
      </c>
      <c r="BA1876">
        <v>0</v>
      </c>
      <c r="BB1876" t="s">
        <v>6617</v>
      </c>
      <c r="BC1876">
        <v>0</v>
      </c>
      <c r="BD1876" s="4" t="str">
        <f t="shared" si="1194"/>
        <v>No</v>
      </c>
      <c r="BE1876" t="s">
        <v>6640</v>
      </c>
      <c r="BF1876" s="3" t="str">
        <f t="shared" si="1195"/>
        <v>No</v>
      </c>
      <c r="BG1876" t="s">
        <v>6645</v>
      </c>
      <c r="BH1876" s="3" t="str">
        <f t="shared" si="1196"/>
        <v>96568 CALHOUN RD</v>
      </c>
      <c r="BI1876" s="3" t="str">
        <f t="shared" si="1197"/>
        <v>Fernandina Beach</v>
      </c>
      <c r="BJ1876" s="3" t="str">
        <f t="shared" si="1198"/>
        <v>Florida</v>
      </c>
      <c r="BK1876" s="3">
        <f t="shared" si="1199"/>
        <v>32034</v>
      </c>
      <c r="BL1876" s="3" t="str">
        <f t="shared" si="1200"/>
        <v>96568 CALHOUN RD FERNANDINA BEACH FL 32034</v>
      </c>
      <c r="BM1876" s="3" t="str">
        <f t="shared" si="1201"/>
        <v/>
      </c>
      <c r="BN1876" s="3" t="str">
        <f t="shared" si="1202"/>
        <v>Pass</v>
      </c>
      <c r="BO1876" s="3" t="str">
        <f t="shared" si="1203"/>
        <v>No</v>
      </c>
      <c r="BP1876" s="3" t="str">
        <f t="shared" si="1204"/>
        <v>FV&lt;$10K</v>
      </c>
      <c r="BQ1876" t="s">
        <v>6650</v>
      </c>
      <c r="BR1876" s="3" t="str">
        <f t="shared" si="1205"/>
        <v>No, &lt; $20K Lien</v>
      </c>
      <c r="BS1876" s="3" t="str">
        <f t="shared" si="1206"/>
        <v>No, Lien &lt; $20K</v>
      </c>
      <c r="BT1876" t="s">
        <v>6650</v>
      </c>
      <c r="BU1876" s="3" t="str">
        <f t="shared" si="1207"/>
        <v>No</v>
      </c>
      <c r="BV1876" s="3" t="str">
        <f t="shared" si="1208"/>
        <v>No</v>
      </c>
      <c r="BW1876" s="3">
        <f t="shared" si="1209"/>
        <v>0</v>
      </c>
      <c r="BX1876" s="3" t="str">
        <f t="shared" si="1210"/>
        <v>No</v>
      </c>
      <c r="BY1876" s="3">
        <f t="shared" si="1211"/>
        <v>345737</v>
      </c>
      <c r="BZ1876">
        <v>1</v>
      </c>
      <c r="CA1876" s="3">
        <f t="shared" si="1212"/>
        <v>345737</v>
      </c>
      <c r="CC1876" s="3">
        <f t="shared" si="1213"/>
        <v>0</v>
      </c>
      <c r="CD1876" s="3">
        <f t="shared" si="1214"/>
        <v>0</v>
      </c>
      <c r="CE1876" s="3" t="str">
        <f t="shared" si="1215"/>
        <v/>
      </c>
      <c r="CF1876" s="3" t="e">
        <f>HLOOKUP(CE1876,'Valuation Data'!$D$2:$K$5,4,FALSE)</f>
        <v>#N/A</v>
      </c>
      <c r="CG1876" s="3">
        <f t="shared" si="1216"/>
        <v>345737</v>
      </c>
      <c r="CH1876" s="3" t="str">
        <f t="shared" si="1217"/>
        <v>No</v>
      </c>
      <c r="CI1876" s="3" t="str">
        <f>VLOOKUP(R1876,'Use Codes &amp; County Type'!A:D,4,FALSE)</f>
        <v>S</v>
      </c>
      <c r="CJ1876" s="3" t="str">
        <f t="shared" si="1218"/>
        <v>No</v>
      </c>
      <c r="CK1876" s="3" t="str">
        <f t="shared" si="1219"/>
        <v>Yes</v>
      </c>
      <c r="CL1876" s="3">
        <f t="shared" si="1220"/>
        <v>0.67</v>
      </c>
      <c r="CM1876" s="3">
        <f t="shared" si="1221"/>
        <v>231643.79</v>
      </c>
      <c r="CN1876" s="3">
        <f t="shared" si="1222"/>
        <v>20209.52</v>
      </c>
      <c r="CO1876" s="3">
        <f t="shared" si="1223"/>
        <v>211434.27000000002</v>
      </c>
      <c r="CP1876" s="3">
        <f t="shared" si="1224"/>
        <v>5.8453448719691561E-2</v>
      </c>
      <c r="CR1876" s="3" t="str">
        <f t="shared" si="1225"/>
        <v>No</v>
      </c>
      <c r="CV1876" s="3" t="str">
        <f t="shared" si="1226"/>
        <v>*Bid</v>
      </c>
      <c r="CW1876" s="3">
        <f t="shared" si="1227"/>
        <v>1875</v>
      </c>
      <c r="CX1876" s="3">
        <f t="shared" si="1228"/>
        <v>5052.38</v>
      </c>
      <c r="CY1876" s="3" t="str">
        <f t="shared" si="1229"/>
        <v>Ok</v>
      </c>
      <c r="CZ1876">
        <v>0</v>
      </c>
      <c r="DA1876">
        <v>0</v>
      </c>
    </row>
    <row r="1877" spans="1:105" x14ac:dyDescent="0.25">
      <c r="A1877">
        <v>1876</v>
      </c>
      <c r="B1877" t="s">
        <v>3</v>
      </c>
      <c r="C1877" t="s">
        <v>1985</v>
      </c>
      <c r="D1877">
        <v>545.12</v>
      </c>
      <c r="E1877">
        <v>2017</v>
      </c>
      <c r="F1877">
        <v>545.12</v>
      </c>
      <c r="G1877">
        <v>545.12</v>
      </c>
      <c r="H1877" s="3">
        <f t="shared" si="1189"/>
        <v>0</v>
      </c>
      <c r="J1877" t="s">
        <v>2736</v>
      </c>
      <c r="K1877" t="s">
        <v>2738</v>
      </c>
      <c r="L1877">
        <v>32034</v>
      </c>
      <c r="M1877" t="s">
        <v>4147</v>
      </c>
      <c r="N1877" t="s">
        <v>4761</v>
      </c>
      <c r="O1877">
        <v>-81.505941570561603</v>
      </c>
      <c r="P1877">
        <v>30.607080589143099</v>
      </c>
      <c r="Q1877" t="s">
        <v>6077</v>
      </c>
      <c r="R1877">
        <v>56</v>
      </c>
      <c r="S1877" t="s">
        <v>6536</v>
      </c>
      <c r="T1877">
        <v>7009</v>
      </c>
      <c r="U1877" t="s">
        <v>6579</v>
      </c>
      <c r="V1877">
        <v>2017</v>
      </c>
      <c r="W1877">
        <v>31341</v>
      </c>
      <c r="X1877">
        <v>2017</v>
      </c>
      <c r="Y1877">
        <v>360700</v>
      </c>
      <c r="Z1877">
        <v>474.46</v>
      </c>
      <c r="AA1877" s="3">
        <f t="shared" si="1190"/>
        <v>0.87037716466099202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 s="3" t="str">
        <f t="shared" si="1191"/>
        <v>No</v>
      </c>
      <c r="AQ1877" s="3" t="str">
        <f t="shared" si="1192"/>
        <v>No</v>
      </c>
      <c r="AR1877" s="3" t="str">
        <f t="shared" si="1193"/>
        <v>No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 t="s">
        <v>6634</v>
      </c>
      <c r="AZ1877">
        <v>0</v>
      </c>
      <c r="BA1877">
        <v>0</v>
      </c>
      <c r="BB1877" t="s">
        <v>6616</v>
      </c>
      <c r="BC1877">
        <v>0</v>
      </c>
      <c r="BD1877" s="4" t="str">
        <f t="shared" si="1194"/>
        <v>No</v>
      </c>
      <c r="BE1877" t="s">
        <v>6640</v>
      </c>
      <c r="BF1877" s="3" t="str">
        <f t="shared" si="1195"/>
        <v>No</v>
      </c>
      <c r="BG1877" t="s">
        <v>6645</v>
      </c>
      <c r="BH1877" s="3" t="str">
        <f t="shared" si="1196"/>
        <v>LITTLEBERRY LN</v>
      </c>
      <c r="BI1877" s="3" t="str">
        <f t="shared" si="1197"/>
        <v>Fernandina Beach</v>
      </c>
      <c r="BJ1877" s="3" t="str">
        <f t="shared" si="1198"/>
        <v>Florida</v>
      </c>
      <c r="BK1877" s="3">
        <f t="shared" si="1199"/>
        <v>32034</v>
      </c>
      <c r="BL1877" s="3" t="str">
        <f t="shared" si="1200"/>
        <v>LITTLEBERRY LN FERNANDINA BEACH FL 32034</v>
      </c>
      <c r="BM1877" s="3" t="str">
        <f t="shared" si="1201"/>
        <v/>
      </c>
      <c r="BN1877" s="3" t="str">
        <f t="shared" si="1202"/>
        <v>Pass</v>
      </c>
      <c r="BO1877" s="3" t="str">
        <f t="shared" si="1203"/>
        <v>No</v>
      </c>
      <c r="BP1877" s="3" t="str">
        <f t="shared" si="1204"/>
        <v>FV&lt;$10K</v>
      </c>
      <c r="BQ1877" t="s">
        <v>6650</v>
      </c>
      <c r="BR1877" s="3" t="str">
        <f t="shared" si="1205"/>
        <v>No, &lt; $20K Lien</v>
      </c>
      <c r="BS1877" s="3" t="str">
        <f t="shared" si="1206"/>
        <v>No, Lien &lt; $20K</v>
      </c>
      <c r="BT1877" t="s">
        <v>6650</v>
      </c>
      <c r="BU1877" s="3" t="str">
        <f t="shared" si="1207"/>
        <v>No</v>
      </c>
      <c r="BV1877" s="3" t="str">
        <f t="shared" si="1208"/>
        <v>No</v>
      </c>
      <c r="BW1877" s="3">
        <f t="shared" si="1209"/>
        <v>0</v>
      </c>
      <c r="BX1877" s="3" t="str">
        <f t="shared" si="1210"/>
        <v>No</v>
      </c>
      <c r="BY1877" s="3">
        <f t="shared" si="1211"/>
        <v>31341</v>
      </c>
      <c r="BZ1877">
        <v>1</v>
      </c>
      <c r="CA1877" s="3">
        <f t="shared" si="1212"/>
        <v>31341</v>
      </c>
      <c r="CC1877" s="3">
        <f t="shared" si="1213"/>
        <v>0</v>
      </c>
      <c r="CD1877" s="3">
        <f t="shared" si="1214"/>
        <v>0</v>
      </c>
      <c r="CE1877" s="3" t="str">
        <f t="shared" si="1215"/>
        <v/>
      </c>
      <c r="CF1877" s="3" t="e">
        <f>HLOOKUP(CE1877,'Valuation Data'!$D$2:$K$5,4,FALSE)</f>
        <v>#N/A</v>
      </c>
      <c r="CG1877" s="3">
        <f t="shared" si="1216"/>
        <v>31341</v>
      </c>
      <c r="CH1877" s="3" t="str">
        <f t="shared" si="1217"/>
        <v>No</v>
      </c>
      <c r="CI1877" s="3" t="str">
        <f>VLOOKUP(R1877,'Use Codes &amp; County Type'!A:D,4,FALSE)</f>
        <v>V</v>
      </c>
      <c r="CJ1877" s="3" t="str">
        <f t="shared" si="1218"/>
        <v>Yes</v>
      </c>
      <c r="CK1877" s="3" t="str">
        <f t="shared" si="1219"/>
        <v>No</v>
      </c>
      <c r="CL1877" s="3">
        <f t="shared" si="1220"/>
        <v>0</v>
      </c>
      <c r="CM1877" s="3">
        <f t="shared" si="1221"/>
        <v>0</v>
      </c>
      <c r="CN1877" s="3">
        <f t="shared" si="1222"/>
        <v>2180.48</v>
      </c>
      <c r="CO1877" s="3">
        <f t="shared" si="1223"/>
        <v>-2180.48</v>
      </c>
      <c r="CP1877" s="3">
        <f t="shared" si="1224"/>
        <v>6.9572764110909027E-2</v>
      </c>
      <c r="CR1877" s="3" t="str">
        <f t="shared" si="1225"/>
        <v>No</v>
      </c>
      <c r="CV1877" s="3" t="str">
        <f t="shared" si="1226"/>
        <v>Vacant, No Sales Data</v>
      </c>
      <c r="CW1877" s="3">
        <f t="shared" si="1227"/>
        <v>1876</v>
      </c>
      <c r="CX1877" s="3">
        <f t="shared" si="1228"/>
        <v>545.12</v>
      </c>
      <c r="CY1877" s="3" t="str">
        <f t="shared" si="1229"/>
        <v>Ok</v>
      </c>
      <c r="CZ1877">
        <v>0</v>
      </c>
      <c r="DA1877">
        <v>0</v>
      </c>
    </row>
    <row r="1878" spans="1:105" x14ac:dyDescent="0.25">
      <c r="A1878">
        <v>1877</v>
      </c>
      <c r="B1878" t="s">
        <v>3</v>
      </c>
      <c r="C1878" t="s">
        <v>1986</v>
      </c>
      <c r="D1878">
        <v>565.74</v>
      </c>
      <c r="E1878">
        <v>2017</v>
      </c>
      <c r="F1878">
        <v>565.74</v>
      </c>
      <c r="G1878">
        <v>565.74</v>
      </c>
      <c r="H1878" s="3">
        <f t="shared" si="1189"/>
        <v>0</v>
      </c>
      <c r="I1878">
        <v>96044</v>
      </c>
      <c r="J1878" t="s">
        <v>2736</v>
      </c>
      <c r="K1878" t="s">
        <v>2738</v>
      </c>
      <c r="L1878">
        <v>32034</v>
      </c>
      <c r="M1878" t="s">
        <v>4148</v>
      </c>
      <c r="N1878" t="s">
        <v>4761</v>
      </c>
      <c r="O1878">
        <v>-81.503550260924598</v>
      </c>
      <c r="P1878">
        <v>30.6070773962098</v>
      </c>
      <c r="Q1878" t="s">
        <v>6092</v>
      </c>
      <c r="R1878">
        <v>2</v>
      </c>
      <c r="S1878" t="s">
        <v>6535</v>
      </c>
      <c r="T1878">
        <v>1006</v>
      </c>
      <c r="U1878" t="s">
        <v>6578</v>
      </c>
      <c r="V1878">
        <v>2017</v>
      </c>
      <c r="W1878">
        <v>32599</v>
      </c>
      <c r="X1878">
        <v>2017</v>
      </c>
      <c r="Y1878">
        <v>32599</v>
      </c>
      <c r="Z1878">
        <v>493.51</v>
      </c>
      <c r="AA1878" s="3">
        <f t="shared" si="1190"/>
        <v>0.87232651041114295</v>
      </c>
      <c r="AB1878" t="s">
        <v>6616</v>
      </c>
      <c r="AC1878" t="s">
        <v>6616</v>
      </c>
      <c r="AG1878" t="s">
        <v>6616</v>
      </c>
      <c r="AH1878" t="s">
        <v>6616</v>
      </c>
      <c r="AI1878" t="s">
        <v>6618</v>
      </c>
      <c r="AJ1878" t="s">
        <v>6618</v>
      </c>
      <c r="AK1878" t="s">
        <v>6618</v>
      </c>
      <c r="AL1878" t="s">
        <v>6618</v>
      </c>
      <c r="AM1878" t="s">
        <v>6618</v>
      </c>
      <c r="AN1878" t="s">
        <v>6618</v>
      </c>
      <c r="AO1878">
        <v>0</v>
      </c>
      <c r="AP1878" s="3" t="str">
        <f t="shared" si="1191"/>
        <v>No</v>
      </c>
      <c r="AQ1878" s="3" t="str">
        <f t="shared" si="1192"/>
        <v>No</v>
      </c>
      <c r="AR1878" s="3" t="str">
        <f t="shared" si="1193"/>
        <v>No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 t="s">
        <v>6634</v>
      </c>
      <c r="AZ1878" t="s">
        <v>6637</v>
      </c>
      <c r="BA1878">
        <v>1</v>
      </c>
      <c r="BB1878" t="s">
        <v>6616</v>
      </c>
      <c r="BC1878" t="s">
        <v>6616</v>
      </c>
      <c r="BD1878" s="4" t="str">
        <f t="shared" si="1194"/>
        <v>No</v>
      </c>
      <c r="BE1878" t="s">
        <v>6640</v>
      </c>
      <c r="BF1878" s="3" t="str">
        <f t="shared" si="1195"/>
        <v>No</v>
      </c>
      <c r="BG1878" t="s">
        <v>6645</v>
      </c>
      <c r="BH1878" s="3" t="str">
        <f t="shared" si="1196"/>
        <v>96044 LITTLEBERRY LN</v>
      </c>
      <c r="BI1878" s="3" t="str">
        <f t="shared" si="1197"/>
        <v>Fernandina Beach</v>
      </c>
      <c r="BJ1878" s="3" t="str">
        <f t="shared" si="1198"/>
        <v>Florida</v>
      </c>
      <c r="BK1878" s="3">
        <f t="shared" si="1199"/>
        <v>32034</v>
      </c>
      <c r="BL1878" s="3" t="str">
        <f t="shared" si="1200"/>
        <v>96044 LITTLEBERRY LN FERNANDINA BEACH FL 32034</v>
      </c>
      <c r="BM1878" s="3" t="str">
        <f t="shared" si="1201"/>
        <v/>
      </c>
      <c r="BN1878" s="3" t="str">
        <f t="shared" si="1202"/>
        <v>Pass</v>
      </c>
      <c r="BO1878" s="3" t="str">
        <f t="shared" si="1203"/>
        <v>No</v>
      </c>
      <c r="BP1878" s="3" t="str">
        <f t="shared" si="1204"/>
        <v>FV&lt;$10K</v>
      </c>
      <c r="BQ1878" t="s">
        <v>6650</v>
      </c>
      <c r="BR1878" s="3" t="str">
        <f t="shared" si="1205"/>
        <v>No, &lt; $20K Lien</v>
      </c>
      <c r="BS1878" s="3" t="str">
        <f t="shared" si="1206"/>
        <v>No, Lien &lt; $20K</v>
      </c>
      <c r="BT1878" t="s">
        <v>6650</v>
      </c>
      <c r="BU1878" s="3" t="str">
        <f t="shared" si="1207"/>
        <v>No</v>
      </c>
      <c r="BV1878" s="3" t="str">
        <f t="shared" si="1208"/>
        <v>No</v>
      </c>
      <c r="BW1878" s="3">
        <f t="shared" si="1209"/>
        <v>1</v>
      </c>
      <c r="BX1878" s="3" t="str">
        <f t="shared" si="1210"/>
        <v>No</v>
      </c>
      <c r="BY1878" s="3">
        <f t="shared" si="1211"/>
        <v>32599</v>
      </c>
      <c r="BZ1878">
        <v>1</v>
      </c>
      <c r="CA1878" s="3">
        <f t="shared" si="1212"/>
        <v>32599</v>
      </c>
      <c r="CC1878" s="3">
        <f t="shared" si="1213"/>
        <v>0</v>
      </c>
      <c r="CD1878" s="3">
        <f t="shared" si="1214"/>
        <v>0</v>
      </c>
      <c r="CE1878" s="3" t="str">
        <f t="shared" si="1215"/>
        <v/>
      </c>
      <c r="CF1878" s="3" t="e">
        <f>HLOOKUP(CE1878,'Valuation Data'!$D$2:$K$5,4,FALSE)</f>
        <v>#N/A</v>
      </c>
      <c r="CG1878" s="3">
        <f t="shared" si="1216"/>
        <v>32599</v>
      </c>
      <c r="CH1878" s="3" t="str">
        <f t="shared" si="1217"/>
        <v>No</v>
      </c>
      <c r="CI1878" s="3" t="str">
        <f>VLOOKUP(R1878,'Use Codes &amp; County Type'!A:D,4,FALSE)</f>
        <v>R</v>
      </c>
      <c r="CJ1878" s="3" t="str">
        <f t="shared" si="1218"/>
        <v>No</v>
      </c>
      <c r="CK1878" s="3" t="str">
        <f t="shared" si="1219"/>
        <v>No</v>
      </c>
      <c r="CL1878" s="3">
        <f t="shared" si="1220"/>
        <v>0.35</v>
      </c>
      <c r="CM1878" s="3">
        <f t="shared" si="1221"/>
        <v>11409.65</v>
      </c>
      <c r="CN1878" s="3">
        <f t="shared" si="1222"/>
        <v>2828.7</v>
      </c>
      <c r="CO1878" s="3">
        <f t="shared" si="1223"/>
        <v>8580.9500000000007</v>
      </c>
      <c r="CP1878" s="3">
        <f t="shared" si="1224"/>
        <v>8.6772600386514923E-2</v>
      </c>
      <c r="CR1878" s="3" t="str">
        <f t="shared" si="1225"/>
        <v>No</v>
      </c>
      <c r="CV1878" s="3" t="str">
        <f t="shared" si="1226"/>
        <v>*Bid</v>
      </c>
      <c r="CW1878" s="3">
        <f t="shared" si="1227"/>
        <v>1877</v>
      </c>
      <c r="CX1878" s="3">
        <f t="shared" si="1228"/>
        <v>565.74</v>
      </c>
      <c r="CY1878" s="3" t="str">
        <f t="shared" si="1229"/>
        <v>Ok</v>
      </c>
      <c r="CZ1878">
        <v>0</v>
      </c>
      <c r="DA1878">
        <v>0</v>
      </c>
    </row>
    <row r="1879" spans="1:105" x14ac:dyDescent="0.25">
      <c r="A1879">
        <v>1878</v>
      </c>
      <c r="B1879" t="s">
        <v>3</v>
      </c>
      <c r="C1879" t="s">
        <v>1987</v>
      </c>
      <c r="D1879">
        <v>560.02</v>
      </c>
      <c r="E1879">
        <v>2017</v>
      </c>
      <c r="F1879">
        <v>560.02</v>
      </c>
      <c r="G1879">
        <v>560.02</v>
      </c>
      <c r="H1879" s="3">
        <f t="shared" si="1189"/>
        <v>0</v>
      </c>
      <c r="J1879" t="s">
        <v>2736</v>
      </c>
      <c r="K1879" t="s">
        <v>2738</v>
      </c>
      <c r="L1879">
        <v>32034</v>
      </c>
      <c r="M1879" t="s">
        <v>4149</v>
      </c>
      <c r="N1879" t="s">
        <v>4761</v>
      </c>
      <c r="O1879">
        <v>-81.509099611107501</v>
      </c>
      <c r="P1879">
        <v>30.590348339502601</v>
      </c>
      <c r="Q1879" t="s">
        <v>6093</v>
      </c>
      <c r="R1879">
        <v>0</v>
      </c>
      <c r="S1879" t="s">
        <v>6538</v>
      </c>
      <c r="T1879">
        <v>8001</v>
      </c>
      <c r="U1879" t="s">
        <v>6581</v>
      </c>
      <c r="V1879">
        <v>2017</v>
      </c>
      <c r="W1879">
        <v>32250</v>
      </c>
      <c r="X1879">
        <v>2017</v>
      </c>
      <c r="Y1879">
        <v>32250</v>
      </c>
      <c r="Z1879">
        <v>488.23</v>
      </c>
      <c r="AA1879" s="3">
        <f t="shared" si="1190"/>
        <v>0.87180814970893905</v>
      </c>
      <c r="AC1879" t="s">
        <v>6616</v>
      </c>
      <c r="AD1879" t="s">
        <v>6616</v>
      </c>
      <c r="AE1879" t="s">
        <v>6616</v>
      </c>
      <c r="AI1879" t="s">
        <v>6618</v>
      </c>
      <c r="AJ1879" t="s">
        <v>6618</v>
      </c>
      <c r="AK1879" t="s">
        <v>6618</v>
      </c>
      <c r="AL1879">
        <v>0</v>
      </c>
      <c r="AM1879">
        <v>0</v>
      </c>
      <c r="AN1879">
        <v>0</v>
      </c>
      <c r="AO1879">
        <v>0</v>
      </c>
      <c r="AP1879" s="3" t="str">
        <f t="shared" si="1191"/>
        <v>No</v>
      </c>
      <c r="AQ1879" s="3" t="str">
        <f t="shared" si="1192"/>
        <v>No</v>
      </c>
      <c r="AR1879" s="3" t="str">
        <f t="shared" si="1193"/>
        <v>No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 t="s">
        <v>6634</v>
      </c>
      <c r="AZ1879" t="s">
        <v>6639</v>
      </c>
      <c r="BA1879">
        <v>0</v>
      </c>
      <c r="BB1879" t="s">
        <v>6616</v>
      </c>
      <c r="BC1879" t="s">
        <v>6616</v>
      </c>
      <c r="BD1879" s="4" t="str">
        <f t="shared" si="1194"/>
        <v>No</v>
      </c>
      <c r="BE1879" t="s">
        <v>6640</v>
      </c>
      <c r="BF1879" s="3" t="str">
        <f t="shared" si="1195"/>
        <v>No</v>
      </c>
      <c r="BG1879" t="s">
        <v>6645</v>
      </c>
      <c r="BH1879" s="3" t="str">
        <f t="shared" si="1196"/>
        <v>FRANK WARD RD</v>
      </c>
      <c r="BI1879" s="3" t="str">
        <f t="shared" si="1197"/>
        <v>Fernandina Beach</v>
      </c>
      <c r="BJ1879" s="3" t="str">
        <f t="shared" si="1198"/>
        <v>Florida</v>
      </c>
      <c r="BK1879" s="3">
        <f t="shared" si="1199"/>
        <v>32034</v>
      </c>
      <c r="BL1879" s="3" t="str">
        <f t="shared" si="1200"/>
        <v>FRANK WARD RD FERNANDINA BEACH FL 32034</v>
      </c>
      <c r="BM1879" s="3" t="str">
        <f t="shared" si="1201"/>
        <v/>
      </c>
      <c r="BN1879" s="3" t="str">
        <f t="shared" si="1202"/>
        <v>Pass</v>
      </c>
      <c r="BO1879" s="3" t="str">
        <f t="shared" si="1203"/>
        <v>No</v>
      </c>
      <c r="BP1879" s="3" t="str">
        <f t="shared" si="1204"/>
        <v>FV&lt;$10K</v>
      </c>
      <c r="BQ1879" t="s">
        <v>6650</v>
      </c>
      <c r="BR1879" s="3" t="str">
        <f t="shared" si="1205"/>
        <v>No, &lt; $20K Lien</v>
      </c>
      <c r="BS1879" s="3" t="str">
        <f t="shared" si="1206"/>
        <v>No, Lien &lt; $20K</v>
      </c>
      <c r="BT1879" t="s">
        <v>6650</v>
      </c>
      <c r="BU1879" s="3" t="str">
        <f t="shared" si="1207"/>
        <v>No</v>
      </c>
      <c r="BV1879" s="3" t="str">
        <f t="shared" si="1208"/>
        <v>No</v>
      </c>
      <c r="BW1879" s="3">
        <f t="shared" si="1209"/>
        <v>0</v>
      </c>
      <c r="BX1879" s="3" t="str">
        <f t="shared" si="1210"/>
        <v>No</v>
      </c>
      <c r="BY1879" s="3">
        <f t="shared" si="1211"/>
        <v>32250</v>
      </c>
      <c r="BZ1879">
        <v>1</v>
      </c>
      <c r="CA1879" s="3">
        <f t="shared" si="1212"/>
        <v>32250</v>
      </c>
      <c r="CC1879" s="3">
        <f t="shared" si="1213"/>
        <v>0</v>
      </c>
      <c r="CD1879" s="3">
        <f t="shared" si="1214"/>
        <v>0</v>
      </c>
      <c r="CE1879" s="3" t="str">
        <f t="shared" si="1215"/>
        <v/>
      </c>
      <c r="CF1879" s="3" t="e">
        <f>HLOOKUP(CE1879,'Valuation Data'!$D$2:$K$5,4,FALSE)</f>
        <v>#N/A</v>
      </c>
      <c r="CG1879" s="3">
        <f t="shared" si="1216"/>
        <v>32250</v>
      </c>
      <c r="CH1879" s="3" t="str">
        <f t="shared" si="1217"/>
        <v>No</v>
      </c>
      <c r="CI1879" s="3" t="str">
        <f>VLOOKUP(R1879,'Use Codes &amp; County Type'!A:D,4,FALSE)</f>
        <v>V</v>
      </c>
      <c r="CJ1879" s="3" t="str">
        <f t="shared" si="1218"/>
        <v>Yes</v>
      </c>
      <c r="CK1879" s="3" t="str">
        <f t="shared" si="1219"/>
        <v>No</v>
      </c>
      <c r="CL1879" s="3">
        <f t="shared" si="1220"/>
        <v>0</v>
      </c>
      <c r="CM1879" s="3">
        <f t="shared" si="1221"/>
        <v>0</v>
      </c>
      <c r="CN1879" s="3">
        <f t="shared" si="1222"/>
        <v>2240.08</v>
      </c>
      <c r="CO1879" s="3">
        <f t="shared" si="1223"/>
        <v>-2240.08</v>
      </c>
      <c r="CP1879" s="3">
        <f t="shared" si="1224"/>
        <v>6.9459844961240302E-2</v>
      </c>
      <c r="CR1879" s="3" t="str">
        <f t="shared" si="1225"/>
        <v>No</v>
      </c>
      <c r="CV1879" s="3" t="str">
        <f t="shared" si="1226"/>
        <v>Vacant, No Sales Data</v>
      </c>
      <c r="CW1879" s="3">
        <f t="shared" si="1227"/>
        <v>1878</v>
      </c>
      <c r="CX1879" s="3">
        <f t="shared" si="1228"/>
        <v>560.02</v>
      </c>
      <c r="CY1879" s="3" t="str">
        <f t="shared" si="1229"/>
        <v>Ok</v>
      </c>
      <c r="CZ1879">
        <v>0</v>
      </c>
      <c r="DA1879">
        <v>0</v>
      </c>
    </row>
    <row r="1880" spans="1:105" x14ac:dyDescent="0.25">
      <c r="A1880">
        <v>1879</v>
      </c>
      <c r="B1880" t="s">
        <v>3</v>
      </c>
      <c r="C1880" t="s">
        <v>1988</v>
      </c>
      <c r="D1880">
        <v>623.94000000000005</v>
      </c>
      <c r="E1880">
        <v>2017</v>
      </c>
      <c r="F1880">
        <v>623.94000000000005</v>
      </c>
      <c r="G1880">
        <v>623.94000000000005</v>
      </c>
      <c r="H1880" s="3">
        <f t="shared" si="1189"/>
        <v>0</v>
      </c>
      <c r="I1880">
        <v>95082</v>
      </c>
      <c r="J1880" t="s">
        <v>2736</v>
      </c>
      <c r="K1880" t="s">
        <v>2738</v>
      </c>
      <c r="L1880">
        <v>32034</v>
      </c>
      <c r="M1880" t="s">
        <v>4150</v>
      </c>
      <c r="N1880" t="s">
        <v>4761</v>
      </c>
      <c r="O1880">
        <v>-81.509403451028206</v>
      </c>
      <c r="P1880">
        <v>30.590627298271599</v>
      </c>
      <c r="Q1880" t="s">
        <v>6093</v>
      </c>
      <c r="R1880">
        <v>0</v>
      </c>
      <c r="S1880" t="s">
        <v>6538</v>
      </c>
      <c r="T1880">
        <v>8001</v>
      </c>
      <c r="U1880" t="s">
        <v>6581</v>
      </c>
      <c r="V1880">
        <v>2017</v>
      </c>
      <c r="W1880">
        <v>33229</v>
      </c>
      <c r="X1880">
        <v>2017</v>
      </c>
      <c r="Y1880">
        <v>39942</v>
      </c>
      <c r="Z1880">
        <v>547.33000000000004</v>
      </c>
      <c r="AA1880" s="3">
        <f t="shared" si="1190"/>
        <v>0.87721575792544149</v>
      </c>
      <c r="AB1880" t="s">
        <v>6616</v>
      </c>
      <c r="AC1880" t="s">
        <v>6616</v>
      </c>
      <c r="AD1880" t="s">
        <v>6616</v>
      </c>
      <c r="AE1880" t="s">
        <v>6616</v>
      </c>
      <c r="AF1880" t="s">
        <v>6616</v>
      </c>
      <c r="AG1880" t="s">
        <v>6616</v>
      </c>
      <c r="AI1880" t="s">
        <v>6618</v>
      </c>
      <c r="AJ1880" t="s">
        <v>6618</v>
      </c>
      <c r="AK1880" t="s">
        <v>6618</v>
      </c>
      <c r="AL1880" t="s">
        <v>6618</v>
      </c>
      <c r="AM1880" t="s">
        <v>6618</v>
      </c>
      <c r="AN1880" t="s">
        <v>6618</v>
      </c>
      <c r="AO1880" t="s">
        <v>6618</v>
      </c>
      <c r="AP1880" s="3" t="str">
        <f t="shared" si="1191"/>
        <v>No</v>
      </c>
      <c r="AQ1880" s="3" t="str">
        <f t="shared" si="1192"/>
        <v>No</v>
      </c>
      <c r="AR1880" s="3" t="str">
        <f t="shared" si="1193"/>
        <v>No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 t="s">
        <v>6634</v>
      </c>
      <c r="AZ1880" t="s">
        <v>6639</v>
      </c>
      <c r="BA1880">
        <v>1</v>
      </c>
      <c r="BB1880" t="s">
        <v>6616</v>
      </c>
      <c r="BC1880" t="s">
        <v>6616</v>
      </c>
      <c r="BD1880" s="4" t="str">
        <f t="shared" si="1194"/>
        <v>No</v>
      </c>
      <c r="BE1880" t="s">
        <v>6640</v>
      </c>
      <c r="BF1880" s="3" t="str">
        <f t="shared" si="1195"/>
        <v>No</v>
      </c>
      <c r="BG1880" t="s">
        <v>6645</v>
      </c>
      <c r="BH1880" s="3" t="str">
        <f t="shared" si="1196"/>
        <v>95082 FRANK WARD RD</v>
      </c>
      <c r="BI1880" s="3" t="str">
        <f t="shared" si="1197"/>
        <v>Fernandina Beach</v>
      </c>
      <c r="BJ1880" s="3" t="str">
        <f t="shared" si="1198"/>
        <v>Florida</v>
      </c>
      <c r="BK1880" s="3">
        <f t="shared" si="1199"/>
        <v>32034</v>
      </c>
      <c r="BL1880" s="3" t="str">
        <f t="shared" si="1200"/>
        <v>95082 FRANK WARD RD FERNANDINA BEACH FL 32034</v>
      </c>
      <c r="BM1880" s="3" t="str">
        <f t="shared" si="1201"/>
        <v/>
      </c>
      <c r="BN1880" s="3" t="str">
        <f t="shared" si="1202"/>
        <v>Pass</v>
      </c>
      <c r="BO1880" s="3" t="str">
        <f t="shared" si="1203"/>
        <v>No</v>
      </c>
      <c r="BP1880" s="3" t="str">
        <f t="shared" si="1204"/>
        <v>FV&lt;$10K</v>
      </c>
      <c r="BQ1880" t="s">
        <v>6650</v>
      </c>
      <c r="BR1880" s="3" t="str">
        <f t="shared" si="1205"/>
        <v>No, &lt; $20K Lien</v>
      </c>
      <c r="BS1880" s="3" t="str">
        <f t="shared" si="1206"/>
        <v>No, Lien &lt; $20K</v>
      </c>
      <c r="BT1880" t="s">
        <v>6650</v>
      </c>
      <c r="BU1880" s="3" t="str">
        <f t="shared" si="1207"/>
        <v>No</v>
      </c>
      <c r="BV1880" s="3" t="str">
        <f t="shared" si="1208"/>
        <v>No</v>
      </c>
      <c r="BW1880" s="3">
        <f t="shared" si="1209"/>
        <v>1</v>
      </c>
      <c r="BX1880" s="3" t="str">
        <f t="shared" si="1210"/>
        <v>No</v>
      </c>
      <c r="BY1880" s="3">
        <f t="shared" si="1211"/>
        <v>33229</v>
      </c>
      <c r="BZ1880">
        <v>1</v>
      </c>
      <c r="CA1880" s="3">
        <f t="shared" si="1212"/>
        <v>33229</v>
      </c>
      <c r="CC1880" s="3">
        <f t="shared" si="1213"/>
        <v>0</v>
      </c>
      <c r="CD1880" s="3">
        <f t="shared" si="1214"/>
        <v>0</v>
      </c>
      <c r="CE1880" s="3" t="str">
        <f t="shared" si="1215"/>
        <v/>
      </c>
      <c r="CF1880" s="3" t="e">
        <f>HLOOKUP(CE1880,'Valuation Data'!$D$2:$K$5,4,FALSE)</f>
        <v>#N/A</v>
      </c>
      <c r="CG1880" s="3">
        <f t="shared" si="1216"/>
        <v>33229</v>
      </c>
      <c r="CH1880" s="3" t="str">
        <f t="shared" si="1217"/>
        <v>No</v>
      </c>
      <c r="CI1880" s="3" t="str">
        <f>VLOOKUP(R1880,'Use Codes &amp; County Type'!A:D,4,FALSE)</f>
        <v>V</v>
      </c>
      <c r="CJ1880" s="3" t="str">
        <f t="shared" si="1218"/>
        <v>Yes</v>
      </c>
      <c r="CK1880" s="3" t="str">
        <f t="shared" si="1219"/>
        <v>No</v>
      </c>
      <c r="CL1880" s="3">
        <f t="shared" si="1220"/>
        <v>0</v>
      </c>
      <c r="CM1880" s="3">
        <f t="shared" si="1221"/>
        <v>0</v>
      </c>
      <c r="CN1880" s="3">
        <f t="shared" si="1222"/>
        <v>3119.7000000000003</v>
      </c>
      <c r="CO1880" s="3">
        <f t="shared" si="1223"/>
        <v>-3119.7000000000003</v>
      </c>
      <c r="CP1880" s="3">
        <f t="shared" si="1224"/>
        <v>9.3884859610581128E-2</v>
      </c>
      <c r="CR1880" s="3" t="str">
        <f t="shared" si="1225"/>
        <v>No</v>
      </c>
      <c r="CV1880" s="3" t="str">
        <f t="shared" si="1226"/>
        <v>Vacant, No Sales Data</v>
      </c>
      <c r="CW1880" s="3">
        <f t="shared" si="1227"/>
        <v>1879</v>
      </c>
      <c r="CX1880" s="3">
        <f t="shared" si="1228"/>
        <v>623.94000000000005</v>
      </c>
      <c r="CY1880" s="3" t="str">
        <f t="shared" si="1229"/>
        <v>Ok</v>
      </c>
      <c r="CZ1880">
        <v>0</v>
      </c>
      <c r="DA1880">
        <v>0</v>
      </c>
    </row>
    <row r="1881" spans="1:105" x14ac:dyDescent="0.25">
      <c r="A1881">
        <v>1880</v>
      </c>
      <c r="B1881" t="s">
        <v>3</v>
      </c>
      <c r="C1881" t="s">
        <v>1989</v>
      </c>
      <c r="D1881">
        <v>79.069999999999993</v>
      </c>
      <c r="E1881">
        <v>2017</v>
      </c>
      <c r="F1881">
        <v>79.069999999999993</v>
      </c>
      <c r="G1881">
        <v>79.069999999999993</v>
      </c>
      <c r="H1881" s="3">
        <f t="shared" si="1189"/>
        <v>0</v>
      </c>
      <c r="J1881" t="s">
        <v>2736</v>
      </c>
      <c r="K1881" t="s">
        <v>2738</v>
      </c>
      <c r="L1881">
        <v>32034</v>
      </c>
      <c r="M1881" t="s">
        <v>4151</v>
      </c>
      <c r="N1881" t="s">
        <v>4761</v>
      </c>
      <c r="O1881">
        <v>-81.507599793061601</v>
      </c>
      <c r="P1881">
        <v>30.589609709996601</v>
      </c>
      <c r="Q1881" t="s">
        <v>6094</v>
      </c>
      <c r="R1881">
        <v>0</v>
      </c>
      <c r="S1881" t="s">
        <v>6538</v>
      </c>
      <c r="T1881">
        <v>8001</v>
      </c>
      <c r="U1881" t="s">
        <v>6581</v>
      </c>
      <c r="V1881">
        <v>2017</v>
      </c>
      <c r="W1881">
        <v>2875</v>
      </c>
      <c r="X1881">
        <v>2017</v>
      </c>
      <c r="Y1881">
        <v>2875</v>
      </c>
      <c r="Z1881">
        <v>43.52</v>
      </c>
      <c r="AA1881" s="3">
        <f t="shared" si="1190"/>
        <v>0.55039838118123185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 s="3" t="str">
        <f t="shared" si="1191"/>
        <v>No</v>
      </c>
      <c r="AQ1881" s="3" t="str">
        <f t="shared" si="1192"/>
        <v>No</v>
      </c>
      <c r="AR1881" s="3" t="str">
        <f t="shared" si="1193"/>
        <v>No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 t="s">
        <v>6634</v>
      </c>
      <c r="AZ1881">
        <v>0</v>
      </c>
      <c r="BA1881">
        <v>0</v>
      </c>
      <c r="BB1881" t="s">
        <v>6616</v>
      </c>
      <c r="BC1881">
        <v>0</v>
      </c>
      <c r="BD1881" s="4" t="str">
        <f t="shared" si="1194"/>
        <v>No</v>
      </c>
      <c r="BE1881" t="s">
        <v>6640</v>
      </c>
      <c r="BF1881" s="3" t="str">
        <f t="shared" si="1195"/>
        <v>No</v>
      </c>
      <c r="BG1881" t="s">
        <v>6645</v>
      </c>
      <c r="BH1881" s="3" t="str">
        <f t="shared" si="1196"/>
        <v>TAMMY TL</v>
      </c>
      <c r="BI1881" s="3" t="str">
        <f t="shared" si="1197"/>
        <v>Fernandina Beach</v>
      </c>
      <c r="BJ1881" s="3" t="str">
        <f t="shared" si="1198"/>
        <v>Florida</v>
      </c>
      <c r="BK1881" s="3">
        <f t="shared" si="1199"/>
        <v>32034</v>
      </c>
      <c r="BL1881" s="3" t="str">
        <f t="shared" si="1200"/>
        <v>TAMMY TL FERNANDINA BEACH FL 32034</v>
      </c>
      <c r="BM1881" s="3" t="str">
        <f t="shared" si="1201"/>
        <v/>
      </c>
      <c r="BN1881" s="3" t="str">
        <f t="shared" si="1202"/>
        <v>Lien&lt;$150</v>
      </c>
      <c r="BO1881" s="3" t="str">
        <f t="shared" si="1203"/>
        <v>No</v>
      </c>
      <c r="BP1881" s="3" t="str">
        <f t="shared" si="1204"/>
        <v>FV&lt;$10K</v>
      </c>
      <c r="BQ1881" t="s">
        <v>6650</v>
      </c>
      <c r="BR1881" s="3" t="str">
        <f t="shared" si="1205"/>
        <v>No, &lt; $20K Lien</v>
      </c>
      <c r="BS1881" s="3" t="str">
        <f t="shared" si="1206"/>
        <v>No, Lien &lt; $20K</v>
      </c>
      <c r="BT1881" t="s">
        <v>6650</v>
      </c>
      <c r="BU1881" s="3" t="str">
        <f t="shared" si="1207"/>
        <v>No</v>
      </c>
      <c r="BV1881" s="3" t="str">
        <f t="shared" si="1208"/>
        <v>No</v>
      </c>
      <c r="BW1881" s="3">
        <f t="shared" si="1209"/>
        <v>0</v>
      </c>
      <c r="BX1881" s="3" t="str">
        <f t="shared" si="1210"/>
        <v>No</v>
      </c>
      <c r="BY1881" s="3">
        <f t="shared" si="1211"/>
        <v>2875</v>
      </c>
      <c r="BZ1881">
        <v>1</v>
      </c>
      <c r="CA1881" s="3">
        <f t="shared" si="1212"/>
        <v>2875</v>
      </c>
      <c r="CC1881" s="3">
        <f t="shared" si="1213"/>
        <v>0</v>
      </c>
      <c r="CD1881" s="3">
        <f t="shared" si="1214"/>
        <v>0</v>
      </c>
      <c r="CE1881" s="3" t="str">
        <f t="shared" si="1215"/>
        <v/>
      </c>
      <c r="CF1881" s="3" t="e">
        <f>HLOOKUP(CE1881,'Valuation Data'!$D$2:$K$5,4,FALSE)</f>
        <v>#N/A</v>
      </c>
      <c r="CG1881" s="3">
        <f t="shared" si="1216"/>
        <v>2875</v>
      </c>
      <c r="CH1881" s="3" t="str">
        <f t="shared" si="1217"/>
        <v>No</v>
      </c>
      <c r="CI1881" s="3" t="str">
        <f>VLOOKUP(R1881,'Use Codes &amp; County Type'!A:D,4,FALSE)</f>
        <v>V</v>
      </c>
      <c r="CJ1881" s="3" t="str">
        <f t="shared" si="1218"/>
        <v>Yes</v>
      </c>
      <c r="CK1881" s="3" t="str">
        <f t="shared" si="1219"/>
        <v>No</v>
      </c>
      <c r="CL1881" s="3">
        <f t="shared" si="1220"/>
        <v>0</v>
      </c>
      <c r="CM1881" s="3">
        <f t="shared" si="1221"/>
        <v>0</v>
      </c>
      <c r="CN1881" s="3">
        <f t="shared" si="1222"/>
        <v>316.27999999999997</v>
      </c>
      <c r="CO1881" s="3">
        <f t="shared" si="1223"/>
        <v>-316.27999999999997</v>
      </c>
      <c r="CP1881" s="3">
        <f t="shared" si="1224"/>
        <v>0.11001043478260869</v>
      </c>
      <c r="CR1881" s="3" t="str">
        <f t="shared" si="1225"/>
        <v>No</v>
      </c>
      <c r="CV1881" s="3" t="str">
        <f t="shared" si="1226"/>
        <v>Lien&lt;$150</v>
      </c>
      <c r="CW1881" s="3">
        <f t="shared" si="1227"/>
        <v>1880</v>
      </c>
      <c r="CX1881" s="3">
        <f t="shared" si="1228"/>
        <v>79.069999999999993</v>
      </c>
      <c r="CY1881" s="3" t="str">
        <f t="shared" si="1229"/>
        <v>Ok</v>
      </c>
      <c r="CZ1881">
        <v>0</v>
      </c>
      <c r="DA1881">
        <v>0</v>
      </c>
    </row>
    <row r="1882" spans="1:105" x14ac:dyDescent="0.25">
      <c r="A1882">
        <v>1881</v>
      </c>
      <c r="B1882" t="s">
        <v>3</v>
      </c>
      <c r="C1882" t="s">
        <v>1990</v>
      </c>
      <c r="D1882">
        <v>2539.44</v>
      </c>
      <c r="E1882">
        <v>2017</v>
      </c>
      <c r="F1882">
        <v>2539.44</v>
      </c>
      <c r="G1882">
        <v>2539.44</v>
      </c>
      <c r="H1882" s="3">
        <f t="shared" si="1189"/>
        <v>0</v>
      </c>
      <c r="I1882">
        <v>95098</v>
      </c>
      <c r="J1882" t="s">
        <v>2736</v>
      </c>
      <c r="K1882" t="s">
        <v>2738</v>
      </c>
      <c r="L1882">
        <v>32034</v>
      </c>
      <c r="M1882" t="s">
        <v>4152</v>
      </c>
      <c r="N1882" t="s">
        <v>4761</v>
      </c>
      <c r="O1882">
        <v>-81.510463066738097</v>
      </c>
      <c r="P1882">
        <v>30.5914457304095</v>
      </c>
      <c r="Q1882" t="s">
        <v>6093</v>
      </c>
      <c r="R1882">
        <v>1</v>
      </c>
      <c r="S1882" t="s">
        <v>6539</v>
      </c>
      <c r="T1882">
        <v>1001</v>
      </c>
      <c r="U1882" t="s">
        <v>6582</v>
      </c>
      <c r="V1882">
        <v>2017</v>
      </c>
      <c r="W1882">
        <v>192253</v>
      </c>
      <c r="X1882">
        <v>2017</v>
      </c>
      <c r="Y1882">
        <v>210559</v>
      </c>
      <c r="Z1882">
        <v>2318.4899999999998</v>
      </c>
      <c r="AA1882" s="3">
        <f t="shared" si="1190"/>
        <v>0.91299262829600214</v>
      </c>
      <c r="AB1882" t="s">
        <v>6616</v>
      </c>
      <c r="AC1882" t="s">
        <v>6616</v>
      </c>
      <c r="AD1882" t="s">
        <v>6616</v>
      </c>
      <c r="AE1882" t="s">
        <v>6616</v>
      </c>
      <c r="AF1882" t="s">
        <v>6616</v>
      </c>
      <c r="AI1882" t="s">
        <v>6618</v>
      </c>
      <c r="AJ1882" t="s">
        <v>6618</v>
      </c>
      <c r="AK1882" t="s">
        <v>6618</v>
      </c>
      <c r="AL1882" t="s">
        <v>6618</v>
      </c>
      <c r="AM1882" t="s">
        <v>6618</v>
      </c>
      <c r="AN1882" t="s">
        <v>6618</v>
      </c>
      <c r="AO1882" t="s">
        <v>6618</v>
      </c>
      <c r="AP1882" s="3" t="str">
        <f t="shared" si="1191"/>
        <v>No</v>
      </c>
      <c r="AQ1882" s="3" t="str">
        <f t="shared" si="1192"/>
        <v>No</v>
      </c>
      <c r="AR1882" s="3" t="str">
        <f t="shared" si="1193"/>
        <v>No</v>
      </c>
      <c r="AS1882">
        <v>0</v>
      </c>
      <c r="AT1882">
        <v>0</v>
      </c>
      <c r="AU1882">
        <v>46553</v>
      </c>
      <c r="AV1882" t="s">
        <v>6621</v>
      </c>
      <c r="AW1882">
        <v>0</v>
      </c>
      <c r="AX1882">
        <v>0</v>
      </c>
      <c r="AY1882" t="s">
        <v>6634</v>
      </c>
      <c r="AZ1882" t="s">
        <v>6638</v>
      </c>
      <c r="BA1882">
        <v>1</v>
      </c>
      <c r="BB1882" t="s">
        <v>6617</v>
      </c>
      <c r="BC1882" t="s">
        <v>6616</v>
      </c>
      <c r="BD1882" s="4" t="str">
        <f t="shared" si="1194"/>
        <v>No</v>
      </c>
      <c r="BE1882" t="s">
        <v>6640</v>
      </c>
      <c r="BF1882" s="3" t="str">
        <f t="shared" si="1195"/>
        <v>No</v>
      </c>
      <c r="BG1882" t="s">
        <v>6645</v>
      </c>
      <c r="BH1882" s="3" t="str">
        <f t="shared" si="1196"/>
        <v>95098 FRANK WARD RD</v>
      </c>
      <c r="BI1882" s="3" t="str">
        <f t="shared" si="1197"/>
        <v>Fernandina Beach</v>
      </c>
      <c r="BJ1882" s="3" t="str">
        <f t="shared" si="1198"/>
        <v>Florida</v>
      </c>
      <c r="BK1882" s="3">
        <f t="shared" si="1199"/>
        <v>32034</v>
      </c>
      <c r="BL1882" s="3" t="str">
        <f t="shared" si="1200"/>
        <v>95098 FRANK WARD RD FERNANDINA BEACH FL 32034</v>
      </c>
      <c r="BM1882" s="3" t="str">
        <f t="shared" si="1201"/>
        <v>L</v>
      </c>
      <c r="BN1882" s="3" t="str">
        <f t="shared" si="1202"/>
        <v>Pass</v>
      </c>
      <c r="BO1882" s="3" t="str">
        <f t="shared" si="1203"/>
        <v>No</v>
      </c>
      <c r="BP1882" s="3" t="str">
        <f t="shared" si="1204"/>
        <v>FV&lt;$10K</v>
      </c>
      <c r="BQ1882" t="s">
        <v>6650</v>
      </c>
      <c r="BR1882" s="3" t="str">
        <f t="shared" si="1205"/>
        <v>No, &lt; $20K Lien</v>
      </c>
      <c r="BS1882" s="3" t="str">
        <f t="shared" si="1206"/>
        <v>No, Lien &lt; $20K</v>
      </c>
      <c r="BT1882" t="s">
        <v>6650</v>
      </c>
      <c r="BU1882" s="3" t="str">
        <f t="shared" si="1207"/>
        <v>No</v>
      </c>
      <c r="BV1882" s="3" t="str">
        <f t="shared" si="1208"/>
        <v>No</v>
      </c>
      <c r="BW1882" s="3">
        <f t="shared" si="1209"/>
        <v>1</v>
      </c>
      <c r="BX1882" s="3" t="str">
        <f t="shared" si="1210"/>
        <v>No</v>
      </c>
      <c r="BY1882" s="3">
        <f t="shared" si="1211"/>
        <v>192253</v>
      </c>
      <c r="BZ1882">
        <v>1</v>
      </c>
      <c r="CA1882" s="3">
        <f t="shared" si="1212"/>
        <v>192253</v>
      </c>
      <c r="CC1882" s="3">
        <f t="shared" si="1213"/>
        <v>0</v>
      </c>
      <c r="CD1882" s="3">
        <f t="shared" si="1214"/>
        <v>0</v>
      </c>
      <c r="CE1882" s="3" t="str">
        <f t="shared" si="1215"/>
        <v/>
      </c>
      <c r="CF1882" s="3" t="e">
        <f>HLOOKUP(CE1882,'Valuation Data'!$D$2:$K$5,4,FALSE)</f>
        <v>#N/A</v>
      </c>
      <c r="CG1882" s="3">
        <f t="shared" si="1216"/>
        <v>192253</v>
      </c>
      <c r="CH1882" s="3" t="str">
        <f t="shared" si="1217"/>
        <v>No</v>
      </c>
      <c r="CI1882" s="3" t="str">
        <f>VLOOKUP(R1882,'Use Codes &amp; County Type'!A:D,4,FALSE)</f>
        <v>S</v>
      </c>
      <c r="CJ1882" s="3" t="str">
        <f t="shared" si="1218"/>
        <v>No</v>
      </c>
      <c r="CK1882" s="3" t="str">
        <f t="shared" si="1219"/>
        <v>Yes</v>
      </c>
      <c r="CL1882" s="3">
        <f t="shared" si="1220"/>
        <v>0.67</v>
      </c>
      <c r="CM1882" s="3">
        <f t="shared" si="1221"/>
        <v>128809.51000000001</v>
      </c>
      <c r="CN1882" s="3">
        <f t="shared" si="1222"/>
        <v>12697.2</v>
      </c>
      <c r="CO1882" s="3">
        <f t="shared" si="1223"/>
        <v>116112.31000000001</v>
      </c>
      <c r="CP1882" s="3">
        <f t="shared" si="1224"/>
        <v>6.6044222977014663E-2</v>
      </c>
      <c r="CR1882" s="3" t="str">
        <f t="shared" si="1225"/>
        <v>No</v>
      </c>
      <c r="CV1882" s="3" t="str">
        <f t="shared" si="1226"/>
        <v>*Bid</v>
      </c>
      <c r="CW1882" s="3">
        <f t="shared" si="1227"/>
        <v>1881</v>
      </c>
      <c r="CX1882" s="3">
        <f t="shared" si="1228"/>
        <v>2539.44</v>
      </c>
      <c r="CY1882" s="3" t="str">
        <f t="shared" si="1229"/>
        <v>Ok</v>
      </c>
      <c r="CZ1882">
        <v>0</v>
      </c>
      <c r="DA1882">
        <v>0</v>
      </c>
    </row>
    <row r="1883" spans="1:105" x14ac:dyDescent="0.25">
      <c r="A1883">
        <v>1882</v>
      </c>
      <c r="B1883" t="s">
        <v>3</v>
      </c>
      <c r="C1883" t="s">
        <v>1991</v>
      </c>
      <c r="D1883">
        <v>366.38</v>
      </c>
      <c r="E1883">
        <v>2017</v>
      </c>
      <c r="F1883">
        <v>366.38</v>
      </c>
      <c r="G1883">
        <v>366.38</v>
      </c>
      <c r="H1883" s="3">
        <f t="shared" si="1189"/>
        <v>0</v>
      </c>
      <c r="I1883">
        <v>95184</v>
      </c>
      <c r="J1883" t="s">
        <v>2736</v>
      </c>
      <c r="K1883" t="s">
        <v>2738</v>
      </c>
      <c r="L1883">
        <v>32034</v>
      </c>
      <c r="M1883" t="s">
        <v>4153</v>
      </c>
      <c r="N1883" t="s">
        <v>4761</v>
      </c>
      <c r="O1883">
        <v>-81.508051851402996</v>
      </c>
      <c r="P1883">
        <v>30.594920579386599</v>
      </c>
      <c r="Q1883" t="s">
        <v>6095</v>
      </c>
      <c r="R1883">
        <v>56</v>
      </c>
      <c r="S1883" t="s">
        <v>6536</v>
      </c>
      <c r="T1883">
        <v>7009</v>
      </c>
      <c r="U1883" t="s">
        <v>6579</v>
      </c>
      <c r="V1883">
        <v>2017</v>
      </c>
      <c r="W1883">
        <v>20424</v>
      </c>
      <c r="X1883">
        <v>2017</v>
      </c>
      <c r="Y1883">
        <v>170030</v>
      </c>
      <c r="Z1883">
        <v>309.18</v>
      </c>
      <c r="AA1883" s="3">
        <f t="shared" si="1190"/>
        <v>0.84387794093564061</v>
      </c>
      <c r="AB1883" t="s">
        <v>6616</v>
      </c>
      <c r="AC1883" t="s">
        <v>6616</v>
      </c>
      <c r="AF1883" t="s">
        <v>6616</v>
      </c>
      <c r="AG1883" t="s">
        <v>6616</v>
      </c>
      <c r="AH1883" t="s">
        <v>6616</v>
      </c>
      <c r="AI1883" t="s">
        <v>6618</v>
      </c>
      <c r="AJ1883" t="s">
        <v>6618</v>
      </c>
      <c r="AK1883" t="s">
        <v>6618</v>
      </c>
      <c r="AL1883" t="s">
        <v>6618</v>
      </c>
      <c r="AM1883" t="s">
        <v>6618</v>
      </c>
      <c r="AN1883" t="s">
        <v>6618</v>
      </c>
      <c r="AO1883">
        <v>0</v>
      </c>
      <c r="AP1883" s="3" t="str">
        <f t="shared" si="1191"/>
        <v>No</v>
      </c>
      <c r="AQ1883" s="3" t="str">
        <f t="shared" si="1192"/>
        <v>No</v>
      </c>
      <c r="AR1883" s="3" t="str">
        <f t="shared" si="1193"/>
        <v>No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 t="s">
        <v>6634</v>
      </c>
      <c r="AZ1883" t="s">
        <v>6639</v>
      </c>
      <c r="BA1883">
        <v>1</v>
      </c>
      <c r="BB1883" t="s">
        <v>6616</v>
      </c>
      <c r="BC1883" t="s">
        <v>6616</v>
      </c>
      <c r="BD1883" s="4" t="str">
        <f t="shared" si="1194"/>
        <v>No</v>
      </c>
      <c r="BE1883" t="s">
        <v>6640</v>
      </c>
      <c r="BF1883" s="3" t="str">
        <f t="shared" si="1195"/>
        <v>No</v>
      </c>
      <c r="BG1883" t="s">
        <v>6645</v>
      </c>
      <c r="BH1883" s="3" t="str">
        <f t="shared" si="1196"/>
        <v>95184 FLATWOODS TL</v>
      </c>
      <c r="BI1883" s="3" t="str">
        <f t="shared" si="1197"/>
        <v>Fernandina Beach</v>
      </c>
      <c r="BJ1883" s="3" t="str">
        <f t="shared" si="1198"/>
        <v>Florida</v>
      </c>
      <c r="BK1883" s="3">
        <f t="shared" si="1199"/>
        <v>32034</v>
      </c>
      <c r="BL1883" s="3" t="str">
        <f t="shared" si="1200"/>
        <v>95184 FLATWOODS TL FERNANDINA BEACH FL 32034</v>
      </c>
      <c r="BM1883" s="3" t="str">
        <f t="shared" si="1201"/>
        <v/>
      </c>
      <c r="BN1883" s="3" t="str">
        <f t="shared" si="1202"/>
        <v>Pass</v>
      </c>
      <c r="BO1883" s="3" t="str">
        <f t="shared" si="1203"/>
        <v>No</v>
      </c>
      <c r="BP1883" s="3" t="str">
        <f t="shared" si="1204"/>
        <v>FV&lt;$10K</v>
      </c>
      <c r="BQ1883" t="s">
        <v>6650</v>
      </c>
      <c r="BR1883" s="3" t="str">
        <f t="shared" si="1205"/>
        <v>No, &lt; $20K Lien</v>
      </c>
      <c r="BS1883" s="3" t="str">
        <f t="shared" si="1206"/>
        <v>No, Lien &lt; $20K</v>
      </c>
      <c r="BT1883" t="s">
        <v>6650</v>
      </c>
      <c r="BU1883" s="3" t="str">
        <f t="shared" si="1207"/>
        <v>No</v>
      </c>
      <c r="BV1883" s="3" t="str">
        <f t="shared" si="1208"/>
        <v>No</v>
      </c>
      <c r="BW1883" s="3">
        <f t="shared" si="1209"/>
        <v>1</v>
      </c>
      <c r="BX1883" s="3" t="str">
        <f t="shared" si="1210"/>
        <v>No</v>
      </c>
      <c r="BY1883" s="3">
        <f t="shared" si="1211"/>
        <v>20424</v>
      </c>
      <c r="BZ1883">
        <v>1</v>
      </c>
      <c r="CA1883" s="3">
        <f t="shared" si="1212"/>
        <v>20424</v>
      </c>
      <c r="CC1883" s="3">
        <f t="shared" si="1213"/>
        <v>0</v>
      </c>
      <c r="CD1883" s="3">
        <f t="shared" si="1214"/>
        <v>0</v>
      </c>
      <c r="CE1883" s="3" t="str">
        <f t="shared" si="1215"/>
        <v/>
      </c>
      <c r="CF1883" s="3" t="e">
        <f>HLOOKUP(CE1883,'Valuation Data'!$D$2:$K$5,4,FALSE)</f>
        <v>#N/A</v>
      </c>
      <c r="CG1883" s="3">
        <f t="shared" si="1216"/>
        <v>20424</v>
      </c>
      <c r="CH1883" s="3" t="str">
        <f t="shared" si="1217"/>
        <v>No</v>
      </c>
      <c r="CI1883" s="3" t="str">
        <f>VLOOKUP(R1883,'Use Codes &amp; County Type'!A:D,4,FALSE)</f>
        <v>V</v>
      </c>
      <c r="CJ1883" s="3" t="str">
        <f t="shared" si="1218"/>
        <v>Yes</v>
      </c>
      <c r="CK1883" s="3" t="str">
        <f t="shared" si="1219"/>
        <v>No</v>
      </c>
      <c r="CL1883" s="3">
        <f t="shared" si="1220"/>
        <v>0</v>
      </c>
      <c r="CM1883" s="3">
        <f t="shared" si="1221"/>
        <v>0</v>
      </c>
      <c r="CN1883" s="3">
        <f t="shared" si="1222"/>
        <v>1831.9</v>
      </c>
      <c r="CO1883" s="3">
        <f t="shared" si="1223"/>
        <v>-1831.9</v>
      </c>
      <c r="CP1883" s="3">
        <f t="shared" si="1224"/>
        <v>8.9693497845671766E-2</v>
      </c>
      <c r="CR1883" s="3" t="str">
        <f t="shared" si="1225"/>
        <v>No</v>
      </c>
      <c r="CV1883" s="3" t="str">
        <f t="shared" si="1226"/>
        <v>FMV&lt;$30K</v>
      </c>
      <c r="CW1883" s="3">
        <f t="shared" si="1227"/>
        <v>1882</v>
      </c>
      <c r="CX1883" s="3">
        <f t="shared" si="1228"/>
        <v>366.38</v>
      </c>
      <c r="CY1883" s="3" t="str">
        <f t="shared" si="1229"/>
        <v>Ok</v>
      </c>
      <c r="CZ1883">
        <v>0</v>
      </c>
      <c r="DA1883">
        <v>0</v>
      </c>
    </row>
    <row r="1884" spans="1:105" x14ac:dyDescent="0.25">
      <c r="A1884">
        <v>1883</v>
      </c>
      <c r="B1884" t="s">
        <v>3</v>
      </c>
      <c r="C1884" t="s">
        <v>1992</v>
      </c>
      <c r="D1884">
        <v>618.79999999999995</v>
      </c>
      <c r="E1884">
        <v>2017</v>
      </c>
      <c r="F1884">
        <v>618.79999999999995</v>
      </c>
      <c r="G1884">
        <v>618.79999999999995</v>
      </c>
      <c r="H1884" s="3">
        <f t="shared" si="1189"/>
        <v>0</v>
      </c>
      <c r="I1884">
        <v>95184</v>
      </c>
      <c r="J1884" t="s">
        <v>2736</v>
      </c>
      <c r="K1884" t="s">
        <v>2738</v>
      </c>
      <c r="L1884">
        <v>32034</v>
      </c>
      <c r="M1884" t="s">
        <v>4154</v>
      </c>
      <c r="N1884" t="s">
        <v>4761</v>
      </c>
      <c r="O1884">
        <v>-81.508156039257898</v>
      </c>
      <c r="P1884">
        <v>30.593582120960299</v>
      </c>
      <c r="Q1884" t="s">
        <v>6095</v>
      </c>
      <c r="R1884">
        <v>50</v>
      </c>
      <c r="S1884" t="s">
        <v>6540</v>
      </c>
      <c r="T1884">
        <v>7000</v>
      </c>
      <c r="U1884" t="s">
        <v>6583</v>
      </c>
      <c r="V1884">
        <v>2017</v>
      </c>
      <c r="W1884">
        <v>74872</v>
      </c>
      <c r="X1884">
        <v>2017</v>
      </c>
      <c r="Y1884">
        <v>108526</v>
      </c>
      <c r="Z1884">
        <v>542.58000000000004</v>
      </c>
      <c r="AA1884" s="3">
        <f t="shared" si="1190"/>
        <v>0.87682611506140928</v>
      </c>
      <c r="AB1884" t="s">
        <v>6616</v>
      </c>
      <c r="AC1884" t="s">
        <v>6616</v>
      </c>
      <c r="AF1884" t="s">
        <v>6616</v>
      </c>
      <c r="AG1884" t="s">
        <v>6616</v>
      </c>
      <c r="AH1884" t="s">
        <v>6616</v>
      </c>
      <c r="AI1884" t="s">
        <v>6618</v>
      </c>
      <c r="AJ1884" t="s">
        <v>6618</v>
      </c>
      <c r="AK1884" t="s">
        <v>6618</v>
      </c>
      <c r="AL1884" t="s">
        <v>6618</v>
      </c>
      <c r="AM1884" t="s">
        <v>6618</v>
      </c>
      <c r="AN1884" t="s">
        <v>6618</v>
      </c>
      <c r="AO1884" t="s">
        <v>6618</v>
      </c>
      <c r="AP1884" s="3" t="str">
        <f t="shared" si="1191"/>
        <v>No</v>
      </c>
      <c r="AQ1884" s="3" t="str">
        <f t="shared" si="1192"/>
        <v>No</v>
      </c>
      <c r="AR1884" s="3" t="str">
        <f t="shared" si="1193"/>
        <v>No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 t="s">
        <v>6634</v>
      </c>
      <c r="AZ1884" t="s">
        <v>6639</v>
      </c>
      <c r="BA1884">
        <v>1</v>
      </c>
      <c r="BB1884" t="s">
        <v>6617</v>
      </c>
      <c r="BC1884" t="s">
        <v>6616</v>
      </c>
      <c r="BD1884" s="4" t="str">
        <f t="shared" si="1194"/>
        <v>No</v>
      </c>
      <c r="BE1884" t="s">
        <v>6640</v>
      </c>
      <c r="BF1884" s="3" t="str">
        <f t="shared" si="1195"/>
        <v>No</v>
      </c>
      <c r="BG1884" t="s">
        <v>6645</v>
      </c>
      <c r="BH1884" s="3" t="str">
        <f t="shared" si="1196"/>
        <v>95184 FLATWOODS TRL</v>
      </c>
      <c r="BI1884" s="3" t="str">
        <f t="shared" si="1197"/>
        <v>Fernandina Beach</v>
      </c>
      <c r="BJ1884" s="3" t="str">
        <f t="shared" si="1198"/>
        <v>Florida</v>
      </c>
      <c r="BK1884" s="3">
        <f t="shared" si="1199"/>
        <v>32034</v>
      </c>
      <c r="BL1884" s="3" t="str">
        <f t="shared" si="1200"/>
        <v>95184 FLATWOODS TRL FERNANDINA BEACH FL 32034</v>
      </c>
      <c r="BM1884" s="3" t="str">
        <f t="shared" si="1201"/>
        <v/>
      </c>
      <c r="BN1884" s="3" t="str">
        <f t="shared" si="1202"/>
        <v>Pass</v>
      </c>
      <c r="BO1884" s="3" t="str">
        <f t="shared" si="1203"/>
        <v>No</v>
      </c>
      <c r="BP1884" s="3" t="str">
        <f t="shared" si="1204"/>
        <v>FV&lt;$10K</v>
      </c>
      <c r="BQ1884" t="s">
        <v>6650</v>
      </c>
      <c r="BR1884" s="3" t="str">
        <f t="shared" si="1205"/>
        <v>No, &lt; $20K Lien</v>
      </c>
      <c r="BS1884" s="3" t="str">
        <f t="shared" si="1206"/>
        <v>No, Lien &lt; $20K</v>
      </c>
      <c r="BT1884" t="s">
        <v>6650</v>
      </c>
      <c r="BU1884" s="3" t="str">
        <f t="shared" si="1207"/>
        <v>No</v>
      </c>
      <c r="BV1884" s="3" t="str">
        <f t="shared" si="1208"/>
        <v>No</v>
      </c>
      <c r="BW1884" s="3">
        <f t="shared" si="1209"/>
        <v>1</v>
      </c>
      <c r="BX1884" s="3" t="str">
        <f t="shared" si="1210"/>
        <v>No</v>
      </c>
      <c r="BY1884" s="3">
        <f t="shared" si="1211"/>
        <v>74872</v>
      </c>
      <c r="BZ1884">
        <v>1</v>
      </c>
      <c r="CA1884" s="3">
        <f t="shared" si="1212"/>
        <v>74872</v>
      </c>
      <c r="CC1884" s="3">
        <f t="shared" si="1213"/>
        <v>0</v>
      </c>
      <c r="CD1884" s="3">
        <f t="shared" si="1214"/>
        <v>0</v>
      </c>
      <c r="CE1884" s="3" t="str">
        <f t="shared" si="1215"/>
        <v/>
      </c>
      <c r="CF1884" s="3" t="e">
        <f>HLOOKUP(CE1884,'Valuation Data'!$D$2:$K$5,4,FALSE)</f>
        <v>#N/A</v>
      </c>
      <c r="CG1884" s="3">
        <f t="shared" si="1216"/>
        <v>74872</v>
      </c>
      <c r="CH1884" s="3" t="str">
        <f t="shared" si="1217"/>
        <v>No</v>
      </c>
      <c r="CI1884" s="3" t="str">
        <f>VLOOKUP(R1884,'Use Codes &amp; County Type'!A:D,4,FALSE)</f>
        <v>V</v>
      </c>
      <c r="CJ1884" s="3" t="str">
        <f t="shared" si="1218"/>
        <v>Yes</v>
      </c>
      <c r="CK1884" s="3" t="str">
        <f t="shared" si="1219"/>
        <v>Yes</v>
      </c>
      <c r="CL1884" s="3">
        <f t="shared" si="1220"/>
        <v>0</v>
      </c>
      <c r="CM1884" s="3">
        <f t="shared" si="1221"/>
        <v>0</v>
      </c>
      <c r="CN1884" s="3">
        <f t="shared" si="1222"/>
        <v>3094</v>
      </c>
      <c r="CO1884" s="3">
        <f t="shared" si="1223"/>
        <v>-3094</v>
      </c>
      <c r="CP1884" s="3">
        <f t="shared" si="1224"/>
        <v>4.1323859386686611E-2</v>
      </c>
      <c r="CR1884" s="3" t="str">
        <f t="shared" si="1225"/>
        <v>No</v>
      </c>
      <c r="CV1884" s="3" t="str">
        <f t="shared" si="1226"/>
        <v>Vacant, No Sales Data</v>
      </c>
      <c r="CW1884" s="3">
        <f t="shared" si="1227"/>
        <v>1883</v>
      </c>
      <c r="CX1884" s="3">
        <f t="shared" si="1228"/>
        <v>618.79999999999995</v>
      </c>
      <c r="CY1884" s="3" t="str">
        <f t="shared" si="1229"/>
        <v>Ok</v>
      </c>
      <c r="CZ1884">
        <v>0</v>
      </c>
      <c r="DA1884">
        <v>0</v>
      </c>
    </row>
    <row r="1885" spans="1:105" x14ac:dyDescent="0.25">
      <c r="A1885">
        <v>1884</v>
      </c>
      <c r="B1885" t="s">
        <v>3</v>
      </c>
      <c r="C1885" t="s">
        <v>1993</v>
      </c>
      <c r="D1885">
        <v>62.27</v>
      </c>
      <c r="E1885">
        <v>2017</v>
      </c>
      <c r="F1885">
        <v>62.27</v>
      </c>
      <c r="G1885">
        <v>62.27</v>
      </c>
      <c r="H1885" s="3">
        <f t="shared" si="1189"/>
        <v>0</v>
      </c>
      <c r="J1885" t="s">
        <v>2736</v>
      </c>
      <c r="K1885" t="s">
        <v>2738</v>
      </c>
      <c r="L1885">
        <v>32034</v>
      </c>
      <c r="M1885" t="s">
        <v>4155</v>
      </c>
      <c r="N1885" t="s">
        <v>4761</v>
      </c>
      <c r="O1885">
        <v>-81.509029443752794</v>
      </c>
      <c r="P1885">
        <v>30.592430491605</v>
      </c>
      <c r="Q1885" t="s">
        <v>6095</v>
      </c>
      <c r="R1885">
        <v>60</v>
      </c>
      <c r="S1885" t="s">
        <v>6537</v>
      </c>
      <c r="T1885">
        <v>7003</v>
      </c>
      <c r="U1885" t="s">
        <v>6580</v>
      </c>
      <c r="V1885">
        <v>2017</v>
      </c>
      <c r="W1885">
        <v>1849</v>
      </c>
      <c r="X1885">
        <v>2017</v>
      </c>
      <c r="Y1885">
        <v>110400</v>
      </c>
      <c r="Z1885">
        <v>27.99</v>
      </c>
      <c r="AA1885" s="3">
        <f t="shared" si="1190"/>
        <v>0.44949413842942021</v>
      </c>
      <c r="AB1885" t="s">
        <v>6616</v>
      </c>
      <c r="AC1885" t="s">
        <v>6616</v>
      </c>
      <c r="AI1885" t="s">
        <v>6618</v>
      </c>
      <c r="AJ1885" t="s">
        <v>6618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 s="3" t="str">
        <f t="shared" si="1191"/>
        <v>No</v>
      </c>
      <c r="AQ1885" s="3" t="str">
        <f t="shared" si="1192"/>
        <v>No</v>
      </c>
      <c r="AR1885" s="3" t="str">
        <f t="shared" si="1193"/>
        <v>No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 t="s">
        <v>6634</v>
      </c>
      <c r="AZ1885" t="s">
        <v>6639</v>
      </c>
      <c r="BA1885">
        <v>1</v>
      </c>
      <c r="BB1885" t="s">
        <v>6616</v>
      </c>
      <c r="BC1885" t="s">
        <v>6616</v>
      </c>
      <c r="BD1885" s="4" t="str">
        <f t="shared" si="1194"/>
        <v>No</v>
      </c>
      <c r="BE1885" t="s">
        <v>6640</v>
      </c>
      <c r="BF1885" s="3" t="str">
        <f t="shared" si="1195"/>
        <v>No</v>
      </c>
      <c r="BG1885" t="s">
        <v>6645</v>
      </c>
      <c r="BH1885" s="3" t="str">
        <f t="shared" si="1196"/>
        <v>OFF FRANK WARD RD</v>
      </c>
      <c r="BI1885" s="3" t="str">
        <f t="shared" si="1197"/>
        <v>Fernandina Beach</v>
      </c>
      <c r="BJ1885" s="3" t="str">
        <f t="shared" si="1198"/>
        <v>Florida</v>
      </c>
      <c r="BK1885" s="3">
        <f t="shared" si="1199"/>
        <v>32034</v>
      </c>
      <c r="BL1885" s="3" t="str">
        <f t="shared" si="1200"/>
        <v>OFF FRANK WARD RD FERNANDINA BEACH FL 32034</v>
      </c>
      <c r="BM1885" s="3" t="str">
        <f t="shared" si="1201"/>
        <v/>
      </c>
      <c r="BN1885" s="3" t="str">
        <f t="shared" si="1202"/>
        <v>Lien&lt;$150</v>
      </c>
      <c r="BO1885" s="3" t="str">
        <f t="shared" si="1203"/>
        <v>No</v>
      </c>
      <c r="BP1885" s="3" t="str">
        <f t="shared" si="1204"/>
        <v>FV&lt;$10K</v>
      </c>
      <c r="BQ1885" t="s">
        <v>6650</v>
      </c>
      <c r="BR1885" s="3" t="str">
        <f t="shared" si="1205"/>
        <v>No, &lt; $20K Lien</v>
      </c>
      <c r="BS1885" s="3" t="str">
        <f t="shared" si="1206"/>
        <v>No, Lien &lt; $20K</v>
      </c>
      <c r="BT1885" t="s">
        <v>6650</v>
      </c>
      <c r="BU1885" s="3" t="str">
        <f t="shared" si="1207"/>
        <v>No</v>
      </c>
      <c r="BV1885" s="3" t="str">
        <f t="shared" si="1208"/>
        <v>No</v>
      </c>
      <c r="BW1885" s="3">
        <f t="shared" si="1209"/>
        <v>1</v>
      </c>
      <c r="BX1885" s="3" t="str">
        <f t="shared" si="1210"/>
        <v>No</v>
      </c>
      <c r="BY1885" s="3">
        <f t="shared" si="1211"/>
        <v>1849</v>
      </c>
      <c r="BZ1885">
        <v>1</v>
      </c>
      <c r="CA1885" s="3">
        <f t="shared" si="1212"/>
        <v>1849</v>
      </c>
      <c r="CC1885" s="3">
        <f t="shared" si="1213"/>
        <v>0</v>
      </c>
      <c r="CD1885" s="3">
        <f t="shared" si="1214"/>
        <v>0</v>
      </c>
      <c r="CE1885" s="3" t="str">
        <f t="shared" si="1215"/>
        <v/>
      </c>
      <c r="CF1885" s="3" t="e">
        <f>HLOOKUP(CE1885,'Valuation Data'!$D$2:$K$5,4,FALSE)</f>
        <v>#N/A</v>
      </c>
      <c r="CG1885" s="3">
        <f t="shared" si="1216"/>
        <v>1849</v>
      </c>
      <c r="CH1885" s="3" t="str">
        <f t="shared" si="1217"/>
        <v>No</v>
      </c>
      <c r="CI1885" s="3" t="str">
        <f>VLOOKUP(R1885,'Use Codes &amp; County Type'!A:D,4,FALSE)</f>
        <v>V</v>
      </c>
      <c r="CJ1885" s="3" t="str">
        <f t="shared" si="1218"/>
        <v>Yes</v>
      </c>
      <c r="CK1885" s="3" t="str">
        <f t="shared" si="1219"/>
        <v>No</v>
      </c>
      <c r="CL1885" s="3">
        <f t="shared" si="1220"/>
        <v>0</v>
      </c>
      <c r="CM1885" s="3">
        <f t="shared" si="1221"/>
        <v>0</v>
      </c>
      <c r="CN1885" s="3">
        <f t="shared" si="1222"/>
        <v>311.35000000000002</v>
      </c>
      <c r="CO1885" s="3">
        <f t="shared" si="1223"/>
        <v>-311.35000000000002</v>
      </c>
      <c r="CP1885" s="3">
        <f t="shared" si="1224"/>
        <v>0.168388318009735</v>
      </c>
      <c r="CR1885" s="3" t="str">
        <f t="shared" si="1225"/>
        <v>No</v>
      </c>
      <c r="CV1885" s="3" t="str">
        <f t="shared" si="1226"/>
        <v>Lien&lt;$150</v>
      </c>
      <c r="CW1885" s="3">
        <f t="shared" si="1227"/>
        <v>1884</v>
      </c>
      <c r="CX1885" s="3">
        <f t="shared" si="1228"/>
        <v>62.27</v>
      </c>
      <c r="CY1885" s="3" t="str">
        <f t="shared" si="1229"/>
        <v>Ok</v>
      </c>
      <c r="CZ1885">
        <v>0</v>
      </c>
      <c r="DA1885">
        <v>0</v>
      </c>
    </row>
    <row r="1886" spans="1:105" x14ac:dyDescent="0.25">
      <c r="A1886">
        <v>1885</v>
      </c>
      <c r="B1886" t="s">
        <v>3</v>
      </c>
      <c r="C1886" t="s">
        <v>1994</v>
      </c>
      <c r="D1886">
        <v>2811.65</v>
      </c>
      <c r="E1886">
        <v>2017</v>
      </c>
      <c r="F1886">
        <v>2811.65</v>
      </c>
      <c r="G1886">
        <v>2811.65</v>
      </c>
      <c r="H1886" s="3">
        <f t="shared" si="1189"/>
        <v>0</v>
      </c>
      <c r="I1886">
        <v>95366</v>
      </c>
      <c r="J1886" t="s">
        <v>2736</v>
      </c>
      <c r="K1886" t="s">
        <v>2738</v>
      </c>
      <c r="L1886">
        <v>32034</v>
      </c>
      <c r="M1886" t="s">
        <v>4156</v>
      </c>
      <c r="N1886" t="s">
        <v>4761</v>
      </c>
      <c r="O1886">
        <v>-81.508052686259404</v>
      </c>
      <c r="P1886">
        <v>30.570365104458201</v>
      </c>
      <c r="Q1886" t="s">
        <v>6008</v>
      </c>
      <c r="R1886">
        <v>1</v>
      </c>
      <c r="S1886" t="s">
        <v>6539</v>
      </c>
      <c r="T1886">
        <v>1001</v>
      </c>
      <c r="U1886" t="s">
        <v>6582</v>
      </c>
      <c r="V1886">
        <v>2017</v>
      </c>
      <c r="W1886">
        <v>208879</v>
      </c>
      <c r="X1886">
        <v>2017</v>
      </c>
      <c r="Y1886">
        <v>224960</v>
      </c>
      <c r="Z1886">
        <v>2570.1799999999998</v>
      </c>
      <c r="AA1886" s="3">
        <f t="shared" si="1190"/>
        <v>0.91411804456457946</v>
      </c>
      <c r="AG1886" t="s">
        <v>6616</v>
      </c>
      <c r="AH1886" t="s">
        <v>6616</v>
      </c>
      <c r="AI1886" t="s">
        <v>6618</v>
      </c>
      <c r="AJ1886" t="s">
        <v>6618</v>
      </c>
      <c r="AK1886" t="s">
        <v>6618</v>
      </c>
      <c r="AL1886">
        <v>0</v>
      </c>
      <c r="AM1886">
        <v>0</v>
      </c>
      <c r="AN1886">
        <v>0</v>
      </c>
      <c r="AO1886">
        <v>0</v>
      </c>
      <c r="AP1886" s="3" t="str">
        <f t="shared" si="1191"/>
        <v>No</v>
      </c>
      <c r="AQ1886" s="3" t="str">
        <f t="shared" si="1192"/>
        <v>No</v>
      </c>
      <c r="AR1886" s="3" t="str">
        <f t="shared" si="1193"/>
        <v>No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 t="s">
        <v>6634</v>
      </c>
      <c r="AZ1886">
        <v>0</v>
      </c>
      <c r="BA1886">
        <v>0</v>
      </c>
      <c r="BB1886" t="s">
        <v>6617</v>
      </c>
      <c r="BC1886" t="s">
        <v>6616</v>
      </c>
      <c r="BD1886" s="4" t="str">
        <f t="shared" si="1194"/>
        <v>No</v>
      </c>
      <c r="BE1886" t="s">
        <v>6640</v>
      </c>
      <c r="BF1886" s="3" t="str">
        <f t="shared" si="1195"/>
        <v>No</v>
      </c>
      <c r="BG1886" t="s">
        <v>6645</v>
      </c>
      <c r="BH1886" s="3" t="str">
        <f t="shared" si="1196"/>
        <v>95366 ARBOR LN</v>
      </c>
      <c r="BI1886" s="3" t="str">
        <f t="shared" si="1197"/>
        <v>Fernandina Beach</v>
      </c>
      <c r="BJ1886" s="3" t="str">
        <f t="shared" si="1198"/>
        <v>Florida</v>
      </c>
      <c r="BK1886" s="3">
        <f t="shared" si="1199"/>
        <v>32034</v>
      </c>
      <c r="BL1886" s="3" t="str">
        <f t="shared" si="1200"/>
        <v>95366 ARBOR LN FERNANDINA BEACH FL 32034</v>
      </c>
      <c r="BM1886" s="3" t="str">
        <f t="shared" si="1201"/>
        <v/>
      </c>
      <c r="BN1886" s="3" t="str">
        <f t="shared" si="1202"/>
        <v>Pass</v>
      </c>
      <c r="BO1886" s="3" t="str">
        <f t="shared" si="1203"/>
        <v>No</v>
      </c>
      <c r="BP1886" s="3" t="str">
        <f t="shared" si="1204"/>
        <v>FV&lt;$10K</v>
      </c>
      <c r="BQ1886" t="s">
        <v>6650</v>
      </c>
      <c r="BR1886" s="3" t="str">
        <f t="shared" si="1205"/>
        <v>No, &lt; $20K Lien</v>
      </c>
      <c r="BS1886" s="3" t="str">
        <f t="shared" si="1206"/>
        <v>No, Lien &lt; $20K</v>
      </c>
      <c r="BT1886" t="s">
        <v>6650</v>
      </c>
      <c r="BU1886" s="3" t="str">
        <f t="shared" si="1207"/>
        <v>No</v>
      </c>
      <c r="BV1886" s="3" t="str">
        <f t="shared" si="1208"/>
        <v>No</v>
      </c>
      <c r="BW1886" s="3">
        <f t="shared" si="1209"/>
        <v>0</v>
      </c>
      <c r="BX1886" s="3" t="str">
        <f t="shared" si="1210"/>
        <v>No</v>
      </c>
      <c r="BY1886" s="3">
        <f t="shared" si="1211"/>
        <v>208879</v>
      </c>
      <c r="BZ1886">
        <v>1</v>
      </c>
      <c r="CA1886" s="3">
        <f t="shared" si="1212"/>
        <v>208879</v>
      </c>
      <c r="CC1886" s="3">
        <f t="shared" si="1213"/>
        <v>0</v>
      </c>
      <c r="CD1886" s="3">
        <f t="shared" si="1214"/>
        <v>0</v>
      </c>
      <c r="CE1886" s="3" t="str">
        <f t="shared" si="1215"/>
        <v/>
      </c>
      <c r="CF1886" s="3" t="e">
        <f>HLOOKUP(CE1886,'Valuation Data'!$D$2:$K$5,4,FALSE)</f>
        <v>#N/A</v>
      </c>
      <c r="CG1886" s="3">
        <f t="shared" si="1216"/>
        <v>208879</v>
      </c>
      <c r="CH1886" s="3" t="str">
        <f t="shared" si="1217"/>
        <v>No</v>
      </c>
      <c r="CI1886" s="3" t="str">
        <f>VLOOKUP(R1886,'Use Codes &amp; County Type'!A:D,4,FALSE)</f>
        <v>S</v>
      </c>
      <c r="CJ1886" s="3" t="str">
        <f t="shared" si="1218"/>
        <v>No</v>
      </c>
      <c r="CK1886" s="3" t="str">
        <f t="shared" si="1219"/>
        <v>Yes</v>
      </c>
      <c r="CL1886" s="3">
        <f t="shared" si="1220"/>
        <v>0.67</v>
      </c>
      <c r="CM1886" s="3">
        <f t="shared" si="1221"/>
        <v>139948.93000000002</v>
      </c>
      <c r="CN1886" s="3">
        <f t="shared" si="1222"/>
        <v>11246.6</v>
      </c>
      <c r="CO1886" s="3">
        <f t="shared" si="1223"/>
        <v>128702.33000000002</v>
      </c>
      <c r="CP1886" s="3">
        <f t="shared" si="1224"/>
        <v>5.3842655317193212E-2</v>
      </c>
      <c r="CR1886" s="3" t="str">
        <f t="shared" si="1225"/>
        <v>No</v>
      </c>
      <c r="CV1886" s="3" t="str">
        <f t="shared" si="1226"/>
        <v>*Bid</v>
      </c>
      <c r="CW1886" s="3">
        <f t="shared" si="1227"/>
        <v>1885</v>
      </c>
      <c r="CX1886" s="3">
        <f t="shared" si="1228"/>
        <v>2811.65</v>
      </c>
      <c r="CY1886" s="3" t="str">
        <f t="shared" si="1229"/>
        <v>Ok</v>
      </c>
      <c r="CZ1886">
        <v>0</v>
      </c>
      <c r="DA1886">
        <v>0</v>
      </c>
    </row>
    <row r="1887" spans="1:105" x14ac:dyDescent="0.25">
      <c r="A1887">
        <v>1886</v>
      </c>
      <c r="B1887" t="s">
        <v>3</v>
      </c>
      <c r="C1887" t="s">
        <v>1995</v>
      </c>
      <c r="D1887">
        <v>1233.7</v>
      </c>
      <c r="E1887">
        <v>2017</v>
      </c>
      <c r="F1887">
        <v>1233.7</v>
      </c>
      <c r="G1887">
        <v>1233.7</v>
      </c>
      <c r="H1887" s="3">
        <f t="shared" si="1189"/>
        <v>0</v>
      </c>
      <c r="I1887">
        <v>941490</v>
      </c>
      <c r="J1887" t="s">
        <v>2736</v>
      </c>
      <c r="K1887" t="s">
        <v>2738</v>
      </c>
      <c r="L1887">
        <v>32034</v>
      </c>
      <c r="M1887" t="s">
        <v>4157</v>
      </c>
      <c r="N1887" t="s">
        <v>4761</v>
      </c>
      <c r="O1887">
        <v>-81.518854599513901</v>
      </c>
      <c r="P1887">
        <v>30.583213917545098</v>
      </c>
      <c r="Q1887" t="s">
        <v>6096</v>
      </c>
      <c r="R1887">
        <v>1</v>
      </c>
      <c r="S1887" t="s">
        <v>6539</v>
      </c>
      <c r="T1887">
        <v>1001</v>
      </c>
      <c r="U1887" t="s">
        <v>6582</v>
      </c>
      <c r="V1887">
        <v>2017</v>
      </c>
      <c r="W1887">
        <v>72003</v>
      </c>
      <c r="X1887">
        <v>2017</v>
      </c>
      <c r="Y1887">
        <v>75204</v>
      </c>
      <c r="Z1887">
        <v>1111.1500000000001</v>
      </c>
      <c r="AA1887" s="3">
        <f t="shared" si="1190"/>
        <v>0.90066466726108463</v>
      </c>
      <c r="AE1887" t="s">
        <v>6616</v>
      </c>
      <c r="AF1887" t="s">
        <v>6616</v>
      </c>
      <c r="AG1887" t="s">
        <v>6616</v>
      </c>
      <c r="AI1887" t="s">
        <v>6618</v>
      </c>
      <c r="AJ1887" t="s">
        <v>6618</v>
      </c>
      <c r="AK1887" t="s">
        <v>6618</v>
      </c>
      <c r="AL1887" t="s">
        <v>6618</v>
      </c>
      <c r="AM1887">
        <v>0</v>
      </c>
      <c r="AN1887">
        <v>0</v>
      </c>
      <c r="AO1887">
        <v>0</v>
      </c>
      <c r="AP1887" s="3" t="str">
        <f t="shared" si="1191"/>
        <v>No</v>
      </c>
      <c r="AQ1887" s="3" t="str">
        <f t="shared" si="1192"/>
        <v>No</v>
      </c>
      <c r="AR1887" s="3" t="str">
        <f t="shared" si="1193"/>
        <v>No</v>
      </c>
      <c r="AS1887">
        <v>0</v>
      </c>
      <c r="AT1887">
        <v>0</v>
      </c>
      <c r="AU1887">
        <v>45069</v>
      </c>
      <c r="AV1887" t="s">
        <v>6622</v>
      </c>
      <c r="AW1887">
        <v>0</v>
      </c>
      <c r="AX1887">
        <v>0</v>
      </c>
      <c r="AY1887" t="s">
        <v>6634</v>
      </c>
      <c r="AZ1887" t="s">
        <v>6639</v>
      </c>
      <c r="BA1887">
        <v>0</v>
      </c>
      <c r="BB1887" t="s">
        <v>6616</v>
      </c>
      <c r="BC1887" t="s">
        <v>6616</v>
      </c>
      <c r="BD1887" s="4" t="str">
        <f t="shared" si="1194"/>
        <v>No</v>
      </c>
      <c r="BE1887" t="s">
        <v>6640</v>
      </c>
      <c r="BF1887" s="3" t="str">
        <f t="shared" si="1195"/>
        <v>No</v>
      </c>
      <c r="BG1887" t="s">
        <v>6645</v>
      </c>
      <c r="BH1887" s="3" t="str">
        <f t="shared" si="1196"/>
        <v>941490 OLD NASSAUVILLE RD</v>
      </c>
      <c r="BI1887" s="3" t="str">
        <f t="shared" si="1197"/>
        <v>Fernandina Beach</v>
      </c>
      <c r="BJ1887" s="3" t="str">
        <f t="shared" si="1198"/>
        <v>Florida</v>
      </c>
      <c r="BK1887" s="3">
        <f t="shared" si="1199"/>
        <v>32034</v>
      </c>
      <c r="BL1887" s="3" t="str">
        <f t="shared" si="1200"/>
        <v>941490 OLD NASSAUVILLE RD FERNANDINA BEACH FL 32034</v>
      </c>
      <c r="BM1887" s="3" t="str">
        <f t="shared" si="1201"/>
        <v>L</v>
      </c>
      <c r="BN1887" s="3" t="str">
        <f t="shared" si="1202"/>
        <v>Pass</v>
      </c>
      <c r="BO1887" s="3" t="str">
        <f t="shared" si="1203"/>
        <v>No</v>
      </c>
      <c r="BP1887" s="3" t="str">
        <f t="shared" si="1204"/>
        <v>FV&lt;$10K</v>
      </c>
      <c r="BQ1887" t="s">
        <v>6650</v>
      </c>
      <c r="BR1887" s="3" t="str">
        <f t="shared" si="1205"/>
        <v>No, &lt; $20K Lien</v>
      </c>
      <c r="BS1887" s="3" t="str">
        <f t="shared" si="1206"/>
        <v>No, Lien &lt; $20K</v>
      </c>
      <c r="BT1887" t="s">
        <v>6650</v>
      </c>
      <c r="BU1887" s="3" t="str">
        <f t="shared" si="1207"/>
        <v>No</v>
      </c>
      <c r="BV1887" s="3" t="str">
        <f t="shared" si="1208"/>
        <v>No</v>
      </c>
      <c r="BW1887" s="3">
        <f t="shared" si="1209"/>
        <v>0</v>
      </c>
      <c r="BX1887" s="3" t="str">
        <f t="shared" si="1210"/>
        <v>No</v>
      </c>
      <c r="BY1887" s="3">
        <f t="shared" si="1211"/>
        <v>72003</v>
      </c>
      <c r="BZ1887">
        <v>1</v>
      </c>
      <c r="CA1887" s="3">
        <f t="shared" si="1212"/>
        <v>72003</v>
      </c>
      <c r="CC1887" s="3">
        <f t="shared" si="1213"/>
        <v>0</v>
      </c>
      <c r="CD1887" s="3">
        <f t="shared" si="1214"/>
        <v>0</v>
      </c>
      <c r="CE1887" s="3" t="str">
        <f t="shared" si="1215"/>
        <v/>
      </c>
      <c r="CF1887" s="3" t="e">
        <f>HLOOKUP(CE1887,'Valuation Data'!$D$2:$K$5,4,FALSE)</f>
        <v>#N/A</v>
      </c>
      <c r="CG1887" s="3">
        <f t="shared" si="1216"/>
        <v>72003</v>
      </c>
      <c r="CH1887" s="3" t="str">
        <f t="shared" si="1217"/>
        <v>No</v>
      </c>
      <c r="CI1887" s="3" t="str">
        <f>VLOOKUP(R1887,'Use Codes &amp; County Type'!A:D,4,FALSE)</f>
        <v>S</v>
      </c>
      <c r="CJ1887" s="3" t="str">
        <f t="shared" si="1218"/>
        <v>No</v>
      </c>
      <c r="CK1887" s="3" t="str">
        <f t="shared" si="1219"/>
        <v>No</v>
      </c>
      <c r="CL1887" s="3">
        <f t="shared" si="1220"/>
        <v>0.35</v>
      </c>
      <c r="CM1887" s="3">
        <f t="shared" si="1221"/>
        <v>25201.05</v>
      </c>
      <c r="CN1887" s="3">
        <f t="shared" si="1222"/>
        <v>4934.8</v>
      </c>
      <c r="CO1887" s="3">
        <f t="shared" si="1223"/>
        <v>20266.25</v>
      </c>
      <c r="CP1887" s="3">
        <f t="shared" si="1224"/>
        <v>6.8536033220838025E-2</v>
      </c>
      <c r="CR1887" s="3" t="str">
        <f t="shared" si="1225"/>
        <v>No</v>
      </c>
      <c r="CV1887" s="3" t="str">
        <f t="shared" si="1226"/>
        <v>*Bid</v>
      </c>
      <c r="CW1887" s="3">
        <f t="shared" si="1227"/>
        <v>1886</v>
      </c>
      <c r="CX1887" s="3">
        <f t="shared" si="1228"/>
        <v>1233.7</v>
      </c>
      <c r="CY1887" s="3" t="str">
        <f t="shared" si="1229"/>
        <v>Ok</v>
      </c>
      <c r="CZ1887">
        <v>0</v>
      </c>
      <c r="DA1887">
        <v>0</v>
      </c>
    </row>
    <row r="1888" spans="1:105" x14ac:dyDescent="0.25">
      <c r="A1888">
        <v>1887</v>
      </c>
      <c r="B1888" t="s">
        <v>3</v>
      </c>
      <c r="C1888" t="s">
        <v>1996</v>
      </c>
      <c r="D1888">
        <v>3566.41</v>
      </c>
      <c r="E1888">
        <v>2017</v>
      </c>
      <c r="F1888">
        <v>3566.41</v>
      </c>
      <c r="G1888">
        <v>3566.41</v>
      </c>
      <c r="H1888" s="3">
        <f t="shared" si="1189"/>
        <v>0</v>
      </c>
      <c r="I1888">
        <v>95083</v>
      </c>
      <c r="J1888" t="s">
        <v>2736</v>
      </c>
      <c r="K1888" t="s">
        <v>2738</v>
      </c>
      <c r="L1888">
        <v>32034</v>
      </c>
      <c r="M1888" t="s">
        <v>4158</v>
      </c>
      <c r="N1888" t="s">
        <v>4761</v>
      </c>
      <c r="O1888">
        <v>-81.505297654636394</v>
      </c>
      <c r="P1888">
        <v>30.577367214176999</v>
      </c>
      <c r="Q1888" t="s">
        <v>6097</v>
      </c>
      <c r="R1888">
        <v>2</v>
      </c>
      <c r="S1888" t="s">
        <v>6535</v>
      </c>
      <c r="T1888">
        <v>1006</v>
      </c>
      <c r="U1888" t="s">
        <v>6578</v>
      </c>
      <c r="V1888">
        <v>2017</v>
      </c>
      <c r="W1888">
        <v>215874</v>
      </c>
      <c r="X1888">
        <v>2017</v>
      </c>
      <c r="Y1888">
        <v>215874</v>
      </c>
      <c r="Z1888">
        <v>3268.06</v>
      </c>
      <c r="AA1888" s="3">
        <f t="shared" si="1190"/>
        <v>0.91634444721722963</v>
      </c>
      <c r="AC1888" t="s">
        <v>6616</v>
      </c>
      <c r="AI1888" t="s">
        <v>6618</v>
      </c>
      <c r="AJ1888" t="s">
        <v>6618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 s="3" t="str">
        <f t="shared" si="1191"/>
        <v>No</v>
      </c>
      <c r="AQ1888" s="3" t="str">
        <f t="shared" si="1192"/>
        <v>No</v>
      </c>
      <c r="AR1888" s="3" t="str">
        <f t="shared" si="1193"/>
        <v>No</v>
      </c>
      <c r="AS1888">
        <v>0</v>
      </c>
      <c r="AT1888">
        <v>0</v>
      </c>
      <c r="AU1888">
        <v>84602</v>
      </c>
      <c r="AV1888" t="s">
        <v>6621</v>
      </c>
      <c r="AW1888">
        <v>0</v>
      </c>
      <c r="AX1888">
        <v>0</v>
      </c>
      <c r="AY1888" t="s">
        <v>6634</v>
      </c>
      <c r="AZ1888" t="s">
        <v>6637</v>
      </c>
      <c r="BA1888">
        <v>0</v>
      </c>
      <c r="BB1888" t="s">
        <v>6616</v>
      </c>
      <c r="BC1888" t="s">
        <v>6616</v>
      </c>
      <c r="BD1888" s="4" t="str">
        <f t="shared" si="1194"/>
        <v>No</v>
      </c>
      <c r="BE1888" t="s">
        <v>6640</v>
      </c>
      <c r="BF1888" s="3" t="str">
        <f t="shared" si="1195"/>
        <v>No</v>
      </c>
      <c r="BG1888" t="s">
        <v>6645</v>
      </c>
      <c r="BH1888" s="3" t="str">
        <f t="shared" si="1196"/>
        <v>95083 STINGRAY LN</v>
      </c>
      <c r="BI1888" s="3" t="str">
        <f t="shared" si="1197"/>
        <v>Fernandina Beach</v>
      </c>
      <c r="BJ1888" s="3" t="str">
        <f t="shared" si="1198"/>
        <v>Florida</v>
      </c>
      <c r="BK1888" s="3">
        <f t="shared" si="1199"/>
        <v>32034</v>
      </c>
      <c r="BL1888" s="3" t="str">
        <f t="shared" si="1200"/>
        <v>95083 STINGRAY LN FERNANDINA BEACH FL 32034</v>
      </c>
      <c r="BM1888" s="3" t="str">
        <f t="shared" si="1201"/>
        <v>L</v>
      </c>
      <c r="BN1888" s="3" t="str">
        <f t="shared" si="1202"/>
        <v>Pass</v>
      </c>
      <c r="BO1888" s="3" t="str">
        <f t="shared" si="1203"/>
        <v>No</v>
      </c>
      <c r="BP1888" s="3" t="str">
        <f t="shared" si="1204"/>
        <v>FV&lt;$10K</v>
      </c>
      <c r="BQ1888" t="s">
        <v>6650</v>
      </c>
      <c r="BR1888" s="3" t="str">
        <f t="shared" si="1205"/>
        <v>No, &lt; $20K Lien</v>
      </c>
      <c r="BS1888" s="3" t="str">
        <f t="shared" si="1206"/>
        <v>No, Lien &lt; $20K</v>
      </c>
      <c r="BT1888" t="s">
        <v>6650</v>
      </c>
      <c r="BU1888" s="3" t="str">
        <f t="shared" si="1207"/>
        <v>No</v>
      </c>
      <c r="BV1888" s="3" t="str">
        <f t="shared" si="1208"/>
        <v>No</v>
      </c>
      <c r="BW1888" s="3">
        <f t="shared" si="1209"/>
        <v>0</v>
      </c>
      <c r="BX1888" s="3" t="str">
        <f t="shared" si="1210"/>
        <v>No</v>
      </c>
      <c r="BY1888" s="3">
        <f t="shared" si="1211"/>
        <v>215874</v>
      </c>
      <c r="BZ1888">
        <v>1</v>
      </c>
      <c r="CA1888" s="3">
        <f t="shared" si="1212"/>
        <v>215874</v>
      </c>
      <c r="CC1888" s="3">
        <f t="shared" si="1213"/>
        <v>0</v>
      </c>
      <c r="CD1888" s="3">
        <f t="shared" si="1214"/>
        <v>0</v>
      </c>
      <c r="CE1888" s="3" t="str">
        <f t="shared" si="1215"/>
        <v/>
      </c>
      <c r="CF1888" s="3" t="e">
        <f>HLOOKUP(CE1888,'Valuation Data'!$D$2:$K$5,4,FALSE)</f>
        <v>#N/A</v>
      </c>
      <c r="CG1888" s="3">
        <f t="shared" si="1216"/>
        <v>215874</v>
      </c>
      <c r="CH1888" s="3" t="str">
        <f t="shared" si="1217"/>
        <v>No</v>
      </c>
      <c r="CI1888" s="3" t="str">
        <f>VLOOKUP(R1888,'Use Codes &amp; County Type'!A:D,4,FALSE)</f>
        <v>R</v>
      </c>
      <c r="CJ1888" s="3" t="str">
        <f t="shared" si="1218"/>
        <v>No</v>
      </c>
      <c r="CK1888" s="3" t="str">
        <f t="shared" si="1219"/>
        <v>No</v>
      </c>
      <c r="CL1888" s="3">
        <f t="shared" si="1220"/>
        <v>0.35</v>
      </c>
      <c r="CM1888" s="3">
        <f t="shared" si="1221"/>
        <v>75555.899999999994</v>
      </c>
      <c r="CN1888" s="3">
        <f t="shared" si="1222"/>
        <v>14265.64</v>
      </c>
      <c r="CO1888" s="3">
        <f t="shared" si="1223"/>
        <v>61290.259999999995</v>
      </c>
      <c r="CP1888" s="3">
        <f t="shared" si="1224"/>
        <v>6.6083178150217248E-2</v>
      </c>
      <c r="CR1888" s="3" t="str">
        <f t="shared" si="1225"/>
        <v>No</v>
      </c>
      <c r="CV1888" s="3" t="str">
        <f t="shared" si="1226"/>
        <v>*Bid</v>
      </c>
      <c r="CW1888" s="3">
        <f t="shared" si="1227"/>
        <v>1887</v>
      </c>
      <c r="CX1888" s="3">
        <f t="shared" si="1228"/>
        <v>3566.41</v>
      </c>
      <c r="CY1888" s="3" t="str">
        <f t="shared" si="1229"/>
        <v>Ok</v>
      </c>
      <c r="CZ1888">
        <v>0</v>
      </c>
      <c r="DA1888">
        <v>0</v>
      </c>
    </row>
    <row r="1889" spans="1:105" x14ac:dyDescent="0.25">
      <c r="A1889">
        <v>1888</v>
      </c>
      <c r="B1889" t="s">
        <v>3</v>
      </c>
      <c r="C1889" t="s">
        <v>1997</v>
      </c>
      <c r="D1889">
        <v>511.83</v>
      </c>
      <c r="E1889">
        <v>2017</v>
      </c>
      <c r="F1889">
        <v>511.83</v>
      </c>
      <c r="G1889">
        <v>511.83</v>
      </c>
      <c r="H1889" s="3">
        <f t="shared" si="1189"/>
        <v>0</v>
      </c>
      <c r="I1889">
        <v>95143</v>
      </c>
      <c r="J1889" t="s">
        <v>2736</v>
      </c>
      <c r="K1889" t="s">
        <v>2738</v>
      </c>
      <c r="L1889">
        <v>32034</v>
      </c>
      <c r="M1889" t="s">
        <v>4159</v>
      </c>
      <c r="N1889" t="s">
        <v>4761</v>
      </c>
      <c r="O1889">
        <v>-81.516909243297306</v>
      </c>
      <c r="P1889">
        <v>30.5715741865925</v>
      </c>
      <c r="Q1889" t="s">
        <v>6098</v>
      </c>
      <c r="R1889">
        <v>1</v>
      </c>
      <c r="S1889" t="s">
        <v>6539</v>
      </c>
      <c r="T1889">
        <v>1001</v>
      </c>
      <c r="U1889" t="s">
        <v>6582</v>
      </c>
      <c r="V1889">
        <v>2017</v>
      </c>
      <c r="W1889">
        <v>59881</v>
      </c>
      <c r="X1889">
        <v>2017</v>
      </c>
      <c r="Y1889">
        <v>82205</v>
      </c>
      <c r="Z1889">
        <v>443.67</v>
      </c>
      <c r="AA1889" s="3">
        <f t="shared" si="1190"/>
        <v>0.86683078365863675</v>
      </c>
      <c r="AB1889" t="s">
        <v>6616</v>
      </c>
      <c r="AC1889" t="s">
        <v>6616</v>
      </c>
      <c r="AD1889" t="s">
        <v>6616</v>
      </c>
      <c r="AE1889" t="s">
        <v>6616</v>
      </c>
      <c r="AF1889" t="s">
        <v>6616</v>
      </c>
      <c r="AG1889" t="s">
        <v>6616</v>
      </c>
      <c r="AH1889" t="s">
        <v>6616</v>
      </c>
      <c r="AI1889" t="s">
        <v>6618</v>
      </c>
      <c r="AJ1889" t="s">
        <v>6618</v>
      </c>
      <c r="AK1889" t="s">
        <v>6618</v>
      </c>
      <c r="AL1889" t="s">
        <v>6618</v>
      </c>
      <c r="AM1889" t="s">
        <v>6618</v>
      </c>
      <c r="AN1889" t="s">
        <v>6618</v>
      </c>
      <c r="AO1889" t="s">
        <v>6618</v>
      </c>
      <c r="AP1889" s="3" t="str">
        <f t="shared" si="1191"/>
        <v>No</v>
      </c>
      <c r="AQ1889" s="3" t="str">
        <f t="shared" si="1192"/>
        <v>No</v>
      </c>
      <c r="AR1889" s="3" t="str">
        <f t="shared" si="1193"/>
        <v>No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 t="s">
        <v>6634</v>
      </c>
      <c r="AZ1889" t="s">
        <v>6638</v>
      </c>
      <c r="BA1889">
        <v>0</v>
      </c>
      <c r="BB1889" t="s">
        <v>6617</v>
      </c>
      <c r="BC1889" t="s">
        <v>6616</v>
      </c>
      <c r="BD1889" s="4" t="str">
        <f t="shared" si="1194"/>
        <v>No</v>
      </c>
      <c r="BE1889" t="s">
        <v>6640</v>
      </c>
      <c r="BF1889" s="3" t="str">
        <f t="shared" si="1195"/>
        <v>No</v>
      </c>
      <c r="BG1889" t="s">
        <v>6645</v>
      </c>
      <c r="BH1889" s="3" t="str">
        <f t="shared" si="1196"/>
        <v>95143 ELLIS LANDING RD</v>
      </c>
      <c r="BI1889" s="3" t="str">
        <f t="shared" si="1197"/>
        <v>Fernandina Beach</v>
      </c>
      <c r="BJ1889" s="3" t="str">
        <f t="shared" si="1198"/>
        <v>Florida</v>
      </c>
      <c r="BK1889" s="3">
        <f t="shared" si="1199"/>
        <v>32034</v>
      </c>
      <c r="BL1889" s="3" t="str">
        <f t="shared" si="1200"/>
        <v>95143 ELLIS LANDING RD FERNANDINA BEACH FL 32034</v>
      </c>
      <c r="BM1889" s="3" t="str">
        <f t="shared" si="1201"/>
        <v/>
      </c>
      <c r="BN1889" s="3" t="str">
        <f t="shared" si="1202"/>
        <v>Pass</v>
      </c>
      <c r="BO1889" s="3" t="str">
        <f t="shared" si="1203"/>
        <v>No</v>
      </c>
      <c r="BP1889" s="3" t="str">
        <f t="shared" si="1204"/>
        <v>FV&lt;$10K</v>
      </c>
      <c r="BQ1889" t="s">
        <v>6650</v>
      </c>
      <c r="BR1889" s="3" t="str">
        <f t="shared" si="1205"/>
        <v>No, &lt; $20K Lien</v>
      </c>
      <c r="BS1889" s="3" t="str">
        <f t="shared" si="1206"/>
        <v>No, Lien &lt; $20K</v>
      </c>
      <c r="BT1889" t="s">
        <v>6650</v>
      </c>
      <c r="BU1889" s="3" t="str">
        <f t="shared" si="1207"/>
        <v>No</v>
      </c>
      <c r="BV1889" s="3" t="str">
        <f t="shared" si="1208"/>
        <v>No</v>
      </c>
      <c r="BW1889" s="3">
        <f t="shared" si="1209"/>
        <v>0</v>
      </c>
      <c r="BX1889" s="3" t="str">
        <f t="shared" si="1210"/>
        <v>No</v>
      </c>
      <c r="BY1889" s="3">
        <f t="shared" si="1211"/>
        <v>59881</v>
      </c>
      <c r="BZ1889">
        <v>1</v>
      </c>
      <c r="CA1889" s="3">
        <f t="shared" si="1212"/>
        <v>59881</v>
      </c>
      <c r="CC1889" s="3">
        <f t="shared" si="1213"/>
        <v>0</v>
      </c>
      <c r="CD1889" s="3">
        <f t="shared" si="1214"/>
        <v>0</v>
      </c>
      <c r="CE1889" s="3" t="str">
        <f t="shared" si="1215"/>
        <v/>
      </c>
      <c r="CF1889" s="3" t="e">
        <f>HLOOKUP(CE1889,'Valuation Data'!$D$2:$K$5,4,FALSE)</f>
        <v>#N/A</v>
      </c>
      <c r="CG1889" s="3">
        <f t="shared" si="1216"/>
        <v>59881</v>
      </c>
      <c r="CH1889" s="3" t="str">
        <f t="shared" si="1217"/>
        <v>No</v>
      </c>
      <c r="CI1889" s="3" t="str">
        <f>VLOOKUP(R1889,'Use Codes &amp; County Type'!A:D,4,FALSE)</f>
        <v>S</v>
      </c>
      <c r="CJ1889" s="3" t="str">
        <f t="shared" si="1218"/>
        <v>No</v>
      </c>
      <c r="CK1889" s="3" t="str">
        <f t="shared" si="1219"/>
        <v>Yes</v>
      </c>
      <c r="CL1889" s="3">
        <f t="shared" si="1220"/>
        <v>0.67</v>
      </c>
      <c r="CM1889" s="3">
        <f t="shared" si="1221"/>
        <v>40120.270000000004</v>
      </c>
      <c r="CN1889" s="3">
        <f t="shared" si="1222"/>
        <v>2047.32</v>
      </c>
      <c r="CO1889" s="3">
        <f t="shared" si="1223"/>
        <v>38072.950000000004</v>
      </c>
      <c r="CP1889" s="3">
        <f t="shared" si="1224"/>
        <v>3.4189809789415673E-2</v>
      </c>
      <c r="CR1889" s="3" t="str">
        <f t="shared" si="1225"/>
        <v>No</v>
      </c>
      <c r="CV1889" s="3" t="str">
        <f t="shared" si="1226"/>
        <v>*Bid</v>
      </c>
      <c r="CW1889" s="3">
        <f t="shared" si="1227"/>
        <v>1888</v>
      </c>
      <c r="CX1889" s="3">
        <f t="shared" si="1228"/>
        <v>511.83</v>
      </c>
      <c r="CY1889" s="3" t="str">
        <f t="shared" si="1229"/>
        <v>Ok</v>
      </c>
      <c r="CZ1889">
        <v>0</v>
      </c>
      <c r="DA1889">
        <v>0</v>
      </c>
    </row>
    <row r="1890" spans="1:105" x14ac:dyDescent="0.25">
      <c r="A1890">
        <v>1889</v>
      </c>
      <c r="B1890" t="s">
        <v>3</v>
      </c>
      <c r="C1890" t="s">
        <v>1998</v>
      </c>
      <c r="D1890">
        <v>588.85</v>
      </c>
      <c r="E1890">
        <v>2017</v>
      </c>
      <c r="F1890">
        <v>588.85</v>
      </c>
      <c r="G1890">
        <v>588.85</v>
      </c>
      <c r="H1890" s="3">
        <f t="shared" si="1189"/>
        <v>0</v>
      </c>
      <c r="I1890">
        <v>95084</v>
      </c>
      <c r="J1890" t="s">
        <v>2736</v>
      </c>
      <c r="K1890" t="s">
        <v>2738</v>
      </c>
      <c r="L1890">
        <v>32034</v>
      </c>
      <c r="M1890" t="s">
        <v>4160</v>
      </c>
      <c r="N1890" t="s">
        <v>4761</v>
      </c>
      <c r="O1890">
        <v>-81.514865775595496</v>
      </c>
      <c r="P1890">
        <v>30.570347360145199</v>
      </c>
      <c r="Q1890" t="s">
        <v>6099</v>
      </c>
      <c r="R1890">
        <v>2</v>
      </c>
      <c r="S1890" t="s">
        <v>6535</v>
      </c>
      <c r="T1890">
        <v>1006</v>
      </c>
      <c r="U1890" t="s">
        <v>6578</v>
      </c>
      <c r="V1890">
        <v>2017</v>
      </c>
      <c r="W1890">
        <v>31975</v>
      </c>
      <c r="X1890">
        <v>2017</v>
      </c>
      <c r="Y1890">
        <v>36647</v>
      </c>
      <c r="Z1890">
        <v>514.88</v>
      </c>
      <c r="AA1890" s="3">
        <f t="shared" si="1190"/>
        <v>0.87438227052729889</v>
      </c>
      <c r="AB1890" t="s">
        <v>6616</v>
      </c>
      <c r="AD1890" t="s">
        <v>6616</v>
      </c>
      <c r="AH1890" t="s">
        <v>6616</v>
      </c>
      <c r="AI1890" t="s">
        <v>6618</v>
      </c>
      <c r="AJ1890" t="s">
        <v>6618</v>
      </c>
      <c r="AK1890" t="s">
        <v>6618</v>
      </c>
      <c r="AL1890" t="s">
        <v>6618</v>
      </c>
      <c r="AM1890">
        <v>0</v>
      </c>
      <c r="AN1890">
        <v>0</v>
      </c>
      <c r="AO1890">
        <v>0</v>
      </c>
      <c r="AP1890" s="3" t="str">
        <f t="shared" si="1191"/>
        <v>No</v>
      </c>
      <c r="AQ1890" s="3" t="str">
        <f t="shared" si="1192"/>
        <v>No</v>
      </c>
      <c r="AR1890" s="3" t="str">
        <f t="shared" si="1193"/>
        <v>No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 t="s">
        <v>6634</v>
      </c>
      <c r="AZ1890" t="s">
        <v>6638</v>
      </c>
      <c r="BA1890">
        <v>1</v>
      </c>
      <c r="BB1890" t="s">
        <v>6616</v>
      </c>
      <c r="BC1890" t="s">
        <v>6616</v>
      </c>
      <c r="BD1890" s="4" t="str">
        <f t="shared" si="1194"/>
        <v>No</v>
      </c>
      <c r="BE1890" t="s">
        <v>6640</v>
      </c>
      <c r="BF1890" s="3" t="str">
        <f t="shared" si="1195"/>
        <v>No</v>
      </c>
      <c r="BG1890" t="s">
        <v>6645</v>
      </c>
      <c r="BH1890" s="3" t="str">
        <f t="shared" si="1196"/>
        <v>95084 GERALD CIR</v>
      </c>
      <c r="BI1890" s="3" t="str">
        <f t="shared" si="1197"/>
        <v>Fernandina Beach</v>
      </c>
      <c r="BJ1890" s="3" t="str">
        <f t="shared" si="1198"/>
        <v>Florida</v>
      </c>
      <c r="BK1890" s="3">
        <f t="shared" si="1199"/>
        <v>32034</v>
      </c>
      <c r="BL1890" s="3" t="str">
        <f t="shared" si="1200"/>
        <v>95084 GERALD CIR FERNANDINA BEACH FL 32034</v>
      </c>
      <c r="BM1890" s="3" t="str">
        <f t="shared" si="1201"/>
        <v/>
      </c>
      <c r="BN1890" s="3" t="str">
        <f t="shared" si="1202"/>
        <v>Pass</v>
      </c>
      <c r="BO1890" s="3" t="str">
        <f t="shared" si="1203"/>
        <v>No</v>
      </c>
      <c r="BP1890" s="3" t="str">
        <f t="shared" si="1204"/>
        <v>FV&lt;$10K</v>
      </c>
      <c r="BQ1890" t="s">
        <v>6650</v>
      </c>
      <c r="BR1890" s="3" t="str">
        <f t="shared" si="1205"/>
        <v>No, &lt; $20K Lien</v>
      </c>
      <c r="BS1890" s="3" t="str">
        <f t="shared" si="1206"/>
        <v>No, Lien &lt; $20K</v>
      </c>
      <c r="BT1890" t="s">
        <v>6650</v>
      </c>
      <c r="BU1890" s="3" t="str">
        <f t="shared" si="1207"/>
        <v>No</v>
      </c>
      <c r="BV1890" s="3" t="str">
        <f t="shared" si="1208"/>
        <v>No</v>
      </c>
      <c r="BW1890" s="3">
        <f t="shared" si="1209"/>
        <v>1</v>
      </c>
      <c r="BX1890" s="3" t="str">
        <f t="shared" si="1210"/>
        <v>No</v>
      </c>
      <c r="BY1890" s="3">
        <f t="shared" si="1211"/>
        <v>31975</v>
      </c>
      <c r="BZ1890">
        <v>1</v>
      </c>
      <c r="CA1890" s="3">
        <f t="shared" si="1212"/>
        <v>31975</v>
      </c>
      <c r="CC1890" s="3">
        <f t="shared" si="1213"/>
        <v>0</v>
      </c>
      <c r="CD1890" s="3">
        <f t="shared" si="1214"/>
        <v>0</v>
      </c>
      <c r="CE1890" s="3" t="str">
        <f t="shared" si="1215"/>
        <v/>
      </c>
      <c r="CF1890" s="3" t="e">
        <f>HLOOKUP(CE1890,'Valuation Data'!$D$2:$K$5,4,FALSE)</f>
        <v>#N/A</v>
      </c>
      <c r="CG1890" s="3">
        <f t="shared" si="1216"/>
        <v>31975</v>
      </c>
      <c r="CH1890" s="3" t="str">
        <f t="shared" si="1217"/>
        <v>No</v>
      </c>
      <c r="CI1890" s="3" t="str">
        <f>VLOOKUP(R1890,'Use Codes &amp; County Type'!A:D,4,FALSE)</f>
        <v>R</v>
      </c>
      <c r="CJ1890" s="3" t="str">
        <f t="shared" si="1218"/>
        <v>No</v>
      </c>
      <c r="CK1890" s="3" t="str">
        <f t="shared" si="1219"/>
        <v>No</v>
      </c>
      <c r="CL1890" s="3">
        <f t="shared" si="1220"/>
        <v>0.35</v>
      </c>
      <c r="CM1890" s="3">
        <f t="shared" si="1221"/>
        <v>11191.25</v>
      </c>
      <c r="CN1890" s="3">
        <f t="shared" si="1222"/>
        <v>2944.25</v>
      </c>
      <c r="CO1890" s="3">
        <f t="shared" si="1223"/>
        <v>8247</v>
      </c>
      <c r="CP1890" s="3">
        <f t="shared" si="1224"/>
        <v>9.2079749804534788E-2</v>
      </c>
      <c r="CR1890" s="3" t="str">
        <f t="shared" si="1225"/>
        <v>No</v>
      </c>
      <c r="CV1890" s="3" t="str">
        <f t="shared" si="1226"/>
        <v>*Bid</v>
      </c>
      <c r="CW1890" s="3">
        <f t="shared" si="1227"/>
        <v>1889</v>
      </c>
      <c r="CX1890" s="3">
        <f t="shared" si="1228"/>
        <v>588.85</v>
      </c>
      <c r="CY1890" s="3" t="str">
        <f t="shared" si="1229"/>
        <v>Ok</v>
      </c>
      <c r="CZ1890">
        <v>0</v>
      </c>
      <c r="DA1890">
        <v>0</v>
      </c>
    </row>
    <row r="1891" spans="1:105" x14ac:dyDescent="0.25">
      <c r="A1891">
        <v>1890</v>
      </c>
      <c r="B1891" t="s">
        <v>3</v>
      </c>
      <c r="C1891" t="s">
        <v>1999</v>
      </c>
      <c r="D1891">
        <v>1095.97</v>
      </c>
      <c r="E1891">
        <v>2017</v>
      </c>
      <c r="F1891">
        <v>1095.97</v>
      </c>
      <c r="G1891">
        <v>1095.97</v>
      </c>
      <c r="H1891" s="3">
        <f t="shared" si="1189"/>
        <v>0</v>
      </c>
      <c r="I1891">
        <v>95221</v>
      </c>
      <c r="J1891" t="s">
        <v>2736</v>
      </c>
      <c r="K1891" t="s">
        <v>2738</v>
      </c>
      <c r="L1891">
        <v>32034</v>
      </c>
      <c r="M1891" t="s">
        <v>4161</v>
      </c>
      <c r="N1891" t="s">
        <v>4761</v>
      </c>
      <c r="O1891">
        <v>-81.516007786893795</v>
      </c>
      <c r="P1891">
        <v>30.572126920099301</v>
      </c>
      <c r="Q1891" t="s">
        <v>5742</v>
      </c>
      <c r="R1891">
        <v>1</v>
      </c>
      <c r="S1891" t="s">
        <v>6539</v>
      </c>
      <c r="T1891">
        <v>1001</v>
      </c>
      <c r="U1891" t="s">
        <v>6582</v>
      </c>
      <c r="V1891">
        <v>2017</v>
      </c>
      <c r="W1891">
        <v>104089</v>
      </c>
      <c r="X1891">
        <v>2017</v>
      </c>
      <c r="Y1891">
        <v>136394</v>
      </c>
      <c r="Z1891">
        <v>983.79</v>
      </c>
      <c r="AA1891" s="3">
        <f t="shared" si="1190"/>
        <v>0.89764318366378637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 s="3" t="str">
        <f t="shared" si="1191"/>
        <v>No</v>
      </c>
      <c r="AQ1891" s="3" t="str">
        <f t="shared" si="1192"/>
        <v>No</v>
      </c>
      <c r="AR1891" s="3" t="str">
        <f t="shared" si="1193"/>
        <v>No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 t="s">
        <v>6634</v>
      </c>
      <c r="AZ1891">
        <v>0</v>
      </c>
      <c r="BA1891">
        <v>0</v>
      </c>
      <c r="BB1891" t="s">
        <v>6617</v>
      </c>
      <c r="BC1891">
        <v>0</v>
      </c>
      <c r="BD1891" s="4" t="str">
        <f t="shared" si="1194"/>
        <v>No</v>
      </c>
      <c r="BE1891" t="s">
        <v>6640</v>
      </c>
      <c r="BF1891" s="3" t="str">
        <f t="shared" si="1195"/>
        <v>No</v>
      </c>
      <c r="BG1891" t="s">
        <v>6645</v>
      </c>
      <c r="BH1891" s="3" t="str">
        <f t="shared" si="1196"/>
        <v>95221 GERALD CIR</v>
      </c>
      <c r="BI1891" s="3" t="str">
        <f t="shared" si="1197"/>
        <v>Fernandina Beach</v>
      </c>
      <c r="BJ1891" s="3" t="str">
        <f t="shared" si="1198"/>
        <v>Florida</v>
      </c>
      <c r="BK1891" s="3">
        <f t="shared" si="1199"/>
        <v>32034</v>
      </c>
      <c r="BL1891" s="3" t="str">
        <f t="shared" si="1200"/>
        <v>95221 GERALD CIR FERNANDINA BEACH FL 32034</v>
      </c>
      <c r="BM1891" s="3" t="str">
        <f t="shared" si="1201"/>
        <v/>
      </c>
      <c r="BN1891" s="3" t="str">
        <f t="shared" si="1202"/>
        <v>Pass</v>
      </c>
      <c r="BO1891" s="3" t="str">
        <f t="shared" si="1203"/>
        <v>No</v>
      </c>
      <c r="BP1891" s="3" t="str">
        <f t="shared" si="1204"/>
        <v>FV&lt;$10K</v>
      </c>
      <c r="BQ1891" t="s">
        <v>6650</v>
      </c>
      <c r="BR1891" s="3" t="str">
        <f t="shared" si="1205"/>
        <v>No, &lt; $20K Lien</v>
      </c>
      <c r="BS1891" s="3" t="str">
        <f t="shared" si="1206"/>
        <v>No, Lien &lt; $20K</v>
      </c>
      <c r="BT1891" t="s">
        <v>6650</v>
      </c>
      <c r="BU1891" s="3" t="str">
        <f t="shared" si="1207"/>
        <v>No</v>
      </c>
      <c r="BV1891" s="3" t="str">
        <f t="shared" si="1208"/>
        <v>No</v>
      </c>
      <c r="BW1891" s="3">
        <f t="shared" si="1209"/>
        <v>0</v>
      </c>
      <c r="BX1891" s="3" t="str">
        <f t="shared" si="1210"/>
        <v>No</v>
      </c>
      <c r="BY1891" s="3">
        <f t="shared" si="1211"/>
        <v>104089</v>
      </c>
      <c r="BZ1891">
        <v>1</v>
      </c>
      <c r="CA1891" s="3">
        <f t="shared" si="1212"/>
        <v>104089</v>
      </c>
      <c r="CC1891" s="3">
        <f t="shared" si="1213"/>
        <v>0</v>
      </c>
      <c r="CD1891" s="3">
        <f t="shared" si="1214"/>
        <v>0</v>
      </c>
      <c r="CE1891" s="3" t="str">
        <f t="shared" si="1215"/>
        <v/>
      </c>
      <c r="CF1891" s="3" t="e">
        <f>HLOOKUP(CE1891,'Valuation Data'!$D$2:$K$5,4,FALSE)</f>
        <v>#N/A</v>
      </c>
      <c r="CG1891" s="3">
        <f t="shared" si="1216"/>
        <v>104089</v>
      </c>
      <c r="CH1891" s="3" t="str">
        <f t="shared" si="1217"/>
        <v>No</v>
      </c>
      <c r="CI1891" s="3" t="str">
        <f>VLOOKUP(R1891,'Use Codes &amp; County Type'!A:D,4,FALSE)</f>
        <v>S</v>
      </c>
      <c r="CJ1891" s="3" t="str">
        <f t="shared" si="1218"/>
        <v>No</v>
      </c>
      <c r="CK1891" s="3" t="str">
        <f t="shared" si="1219"/>
        <v>Yes</v>
      </c>
      <c r="CL1891" s="3">
        <f t="shared" si="1220"/>
        <v>0.67</v>
      </c>
      <c r="CM1891" s="3">
        <f t="shared" si="1221"/>
        <v>69739.63</v>
      </c>
      <c r="CN1891" s="3">
        <f t="shared" si="1222"/>
        <v>4383.88</v>
      </c>
      <c r="CO1891" s="3">
        <f t="shared" si="1223"/>
        <v>65355.750000000007</v>
      </c>
      <c r="CP1891" s="3">
        <f t="shared" si="1224"/>
        <v>4.211665017437001E-2</v>
      </c>
      <c r="CR1891" s="3" t="str">
        <f t="shared" si="1225"/>
        <v>No</v>
      </c>
      <c r="CV1891" s="3" t="str">
        <f t="shared" si="1226"/>
        <v>*Bid</v>
      </c>
      <c r="CW1891" s="3">
        <f t="shared" si="1227"/>
        <v>1890</v>
      </c>
      <c r="CX1891" s="3">
        <f t="shared" si="1228"/>
        <v>1095.97</v>
      </c>
      <c r="CY1891" s="3" t="str">
        <f t="shared" si="1229"/>
        <v>Ok</v>
      </c>
      <c r="CZ1891">
        <v>0</v>
      </c>
      <c r="DA1891">
        <v>0</v>
      </c>
    </row>
    <row r="1892" spans="1:105" x14ac:dyDescent="0.25">
      <c r="A1892">
        <v>1891</v>
      </c>
      <c r="B1892" t="s">
        <v>3</v>
      </c>
      <c r="C1892" t="s">
        <v>2000</v>
      </c>
      <c r="D1892">
        <v>287.72000000000003</v>
      </c>
      <c r="E1892">
        <v>2017</v>
      </c>
      <c r="F1892">
        <v>287.72000000000003</v>
      </c>
      <c r="G1892">
        <v>287.72000000000003</v>
      </c>
      <c r="H1892" s="3">
        <f t="shared" si="1189"/>
        <v>0</v>
      </c>
      <c r="J1892" t="s">
        <v>2736</v>
      </c>
      <c r="K1892" t="s">
        <v>2738</v>
      </c>
      <c r="L1892">
        <v>32034</v>
      </c>
      <c r="M1892" t="s">
        <v>4162</v>
      </c>
      <c r="N1892" t="s">
        <v>4761</v>
      </c>
      <c r="O1892">
        <v>-81.516184868477296</v>
      </c>
      <c r="P1892">
        <v>30.571691744172799</v>
      </c>
      <c r="Q1892" t="s">
        <v>6100</v>
      </c>
      <c r="R1892">
        <v>0</v>
      </c>
      <c r="S1892" t="s">
        <v>6538</v>
      </c>
      <c r="T1892">
        <v>8001</v>
      </c>
      <c r="U1892" t="s">
        <v>6581</v>
      </c>
      <c r="V1892">
        <v>2017</v>
      </c>
      <c r="W1892">
        <v>13200</v>
      </c>
      <c r="X1892">
        <v>2017</v>
      </c>
      <c r="Y1892">
        <v>18750</v>
      </c>
      <c r="Z1892">
        <v>236.45</v>
      </c>
      <c r="AA1892" s="3">
        <f t="shared" si="1190"/>
        <v>0.82180592242457928</v>
      </c>
      <c r="AC1892" t="s">
        <v>6616</v>
      </c>
      <c r="AD1892" t="s">
        <v>6616</v>
      </c>
      <c r="AE1892" t="s">
        <v>6616</v>
      </c>
      <c r="AF1892" t="s">
        <v>6616</v>
      </c>
      <c r="AG1892" t="s">
        <v>6616</v>
      </c>
      <c r="AH1892" t="s">
        <v>6616</v>
      </c>
      <c r="AI1892" t="s">
        <v>6618</v>
      </c>
      <c r="AJ1892" t="s">
        <v>6618</v>
      </c>
      <c r="AK1892" t="s">
        <v>6618</v>
      </c>
      <c r="AL1892" t="s">
        <v>6618</v>
      </c>
      <c r="AM1892" t="s">
        <v>6618</v>
      </c>
      <c r="AN1892" t="s">
        <v>6618</v>
      </c>
      <c r="AO1892">
        <v>0</v>
      </c>
      <c r="AP1892" s="3" t="str">
        <f t="shared" si="1191"/>
        <v>No</v>
      </c>
      <c r="AQ1892" s="3" t="str">
        <f t="shared" si="1192"/>
        <v>No</v>
      </c>
      <c r="AR1892" s="3" t="str">
        <f t="shared" si="1193"/>
        <v>No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 t="s">
        <v>6634</v>
      </c>
      <c r="AZ1892" t="s">
        <v>6638</v>
      </c>
      <c r="BA1892">
        <v>0</v>
      </c>
      <c r="BB1892" t="s">
        <v>6616</v>
      </c>
      <c r="BC1892" t="s">
        <v>6616</v>
      </c>
      <c r="BD1892" s="4" t="str">
        <f t="shared" si="1194"/>
        <v>No</v>
      </c>
      <c r="BE1892" t="s">
        <v>6640</v>
      </c>
      <c r="BF1892" s="3" t="str">
        <f t="shared" si="1195"/>
        <v>No</v>
      </c>
      <c r="BG1892" t="s">
        <v>6645</v>
      </c>
      <c r="BH1892" s="3" t="str">
        <f t="shared" si="1196"/>
        <v>ELLIS LANDING RD</v>
      </c>
      <c r="BI1892" s="3" t="str">
        <f t="shared" si="1197"/>
        <v>Fernandina Beach</v>
      </c>
      <c r="BJ1892" s="3" t="str">
        <f t="shared" si="1198"/>
        <v>Florida</v>
      </c>
      <c r="BK1892" s="3">
        <f t="shared" si="1199"/>
        <v>32034</v>
      </c>
      <c r="BL1892" s="3" t="str">
        <f t="shared" si="1200"/>
        <v>ELLIS LANDING RD FERNANDINA BEACH FL 32034</v>
      </c>
      <c r="BM1892" s="3" t="str">
        <f t="shared" si="1201"/>
        <v/>
      </c>
      <c r="BN1892" s="3" t="str">
        <f t="shared" si="1202"/>
        <v>Pass</v>
      </c>
      <c r="BO1892" s="3" t="str">
        <f t="shared" si="1203"/>
        <v>No</v>
      </c>
      <c r="BP1892" s="3" t="str">
        <f t="shared" si="1204"/>
        <v>FV&lt;$10K</v>
      </c>
      <c r="BQ1892" t="s">
        <v>6650</v>
      </c>
      <c r="BR1892" s="3" t="str">
        <f t="shared" si="1205"/>
        <v>No, &lt; $20K Lien</v>
      </c>
      <c r="BS1892" s="3" t="str">
        <f t="shared" si="1206"/>
        <v>No, Lien &lt; $20K</v>
      </c>
      <c r="BT1892" t="s">
        <v>6650</v>
      </c>
      <c r="BU1892" s="3" t="str">
        <f t="shared" si="1207"/>
        <v>No</v>
      </c>
      <c r="BV1892" s="3" t="str">
        <f t="shared" si="1208"/>
        <v>No</v>
      </c>
      <c r="BW1892" s="3">
        <f t="shared" si="1209"/>
        <v>0</v>
      </c>
      <c r="BX1892" s="3" t="str">
        <f t="shared" si="1210"/>
        <v>No</v>
      </c>
      <c r="BY1892" s="3">
        <f t="shared" si="1211"/>
        <v>13200</v>
      </c>
      <c r="BZ1892">
        <v>1</v>
      </c>
      <c r="CA1892" s="3">
        <f t="shared" si="1212"/>
        <v>13200</v>
      </c>
      <c r="CC1892" s="3">
        <f t="shared" si="1213"/>
        <v>0</v>
      </c>
      <c r="CD1892" s="3">
        <f t="shared" si="1214"/>
        <v>0</v>
      </c>
      <c r="CE1892" s="3" t="str">
        <f t="shared" si="1215"/>
        <v/>
      </c>
      <c r="CF1892" s="3" t="e">
        <f>HLOOKUP(CE1892,'Valuation Data'!$D$2:$K$5,4,FALSE)</f>
        <v>#N/A</v>
      </c>
      <c r="CG1892" s="3">
        <f t="shared" si="1216"/>
        <v>13200</v>
      </c>
      <c r="CH1892" s="3" t="str">
        <f t="shared" si="1217"/>
        <v>No</v>
      </c>
      <c r="CI1892" s="3" t="str">
        <f>VLOOKUP(R1892,'Use Codes &amp; County Type'!A:D,4,FALSE)</f>
        <v>V</v>
      </c>
      <c r="CJ1892" s="3" t="str">
        <f t="shared" si="1218"/>
        <v>Yes</v>
      </c>
      <c r="CK1892" s="3" t="str">
        <f t="shared" si="1219"/>
        <v>No</v>
      </c>
      <c r="CL1892" s="3">
        <f t="shared" si="1220"/>
        <v>0</v>
      </c>
      <c r="CM1892" s="3">
        <f t="shared" si="1221"/>
        <v>0</v>
      </c>
      <c r="CN1892" s="3">
        <f t="shared" si="1222"/>
        <v>1150.8800000000001</v>
      </c>
      <c r="CO1892" s="3">
        <f t="shared" si="1223"/>
        <v>-1150.8800000000001</v>
      </c>
      <c r="CP1892" s="3">
        <f t="shared" si="1224"/>
        <v>8.71878787878788E-2</v>
      </c>
      <c r="CR1892" s="3" t="str">
        <f t="shared" si="1225"/>
        <v>No</v>
      </c>
      <c r="CV1892" s="3" t="str">
        <f t="shared" si="1226"/>
        <v>FMV&lt;$30K</v>
      </c>
      <c r="CW1892" s="3">
        <f t="shared" si="1227"/>
        <v>1891</v>
      </c>
      <c r="CX1892" s="3">
        <f t="shared" si="1228"/>
        <v>287.72000000000003</v>
      </c>
      <c r="CY1892" s="3" t="str">
        <f t="shared" si="1229"/>
        <v>Ok</v>
      </c>
      <c r="CZ1892">
        <v>0</v>
      </c>
      <c r="DA1892">
        <v>0</v>
      </c>
    </row>
    <row r="1893" spans="1:105" x14ac:dyDescent="0.25">
      <c r="A1893">
        <v>1892</v>
      </c>
      <c r="B1893" t="s">
        <v>3</v>
      </c>
      <c r="C1893" t="s">
        <v>2001</v>
      </c>
      <c r="D1893">
        <v>200.7</v>
      </c>
      <c r="E1893">
        <v>2017</v>
      </c>
      <c r="F1893" t="e">
        <f>NA()</f>
        <v>#N/A</v>
      </c>
      <c r="G1893" t="e">
        <f>NA()</f>
        <v>#N/A</v>
      </c>
      <c r="H1893" s="3" t="e">
        <f t="shared" si="1189"/>
        <v>#N/A</v>
      </c>
      <c r="I1893" t="e">
        <f>NA()</f>
        <v>#N/A</v>
      </c>
      <c r="J1893" t="e">
        <f>NA()</f>
        <v>#N/A</v>
      </c>
      <c r="K1893" t="e">
        <f>NA()</f>
        <v>#N/A</v>
      </c>
      <c r="L1893" t="e">
        <f>NA()</f>
        <v>#N/A</v>
      </c>
      <c r="M1893" t="e">
        <f>NA()</f>
        <v>#N/A</v>
      </c>
      <c r="N1893" t="e">
        <f>NA()</f>
        <v>#N/A</v>
      </c>
      <c r="O1893" t="e">
        <f>NA()</f>
        <v>#N/A</v>
      </c>
      <c r="P1893" t="e">
        <f>NA()</f>
        <v>#N/A</v>
      </c>
      <c r="Q1893" t="e">
        <f>NA()</f>
        <v>#N/A</v>
      </c>
      <c r="R1893">
        <v>2</v>
      </c>
      <c r="S1893" t="s">
        <v>6535</v>
      </c>
      <c r="T1893" t="e">
        <f>NA()</f>
        <v>#N/A</v>
      </c>
      <c r="U1893" t="e">
        <f>NA()</f>
        <v>#N/A</v>
      </c>
      <c r="V1893">
        <v>2017</v>
      </c>
      <c r="W1893">
        <v>35304</v>
      </c>
      <c r="X1893" t="e">
        <f>NA()</f>
        <v>#N/A</v>
      </c>
      <c r="Y1893" t="e">
        <f>NA()</f>
        <v>#N/A</v>
      </c>
      <c r="Z1893" t="e">
        <f>NA()</f>
        <v>#N/A</v>
      </c>
      <c r="AA1893" s="3">
        <f t="shared" si="1190"/>
        <v>0</v>
      </c>
      <c r="AB1893" t="s">
        <v>6616</v>
      </c>
      <c r="AD1893" t="s">
        <v>6616</v>
      </c>
      <c r="AG1893" t="s">
        <v>6616</v>
      </c>
      <c r="AH1893" t="s">
        <v>6616</v>
      </c>
      <c r="AI1893" t="e">
        <f>NA()</f>
        <v>#N/A</v>
      </c>
      <c r="AJ1893" t="e">
        <f>NA()</f>
        <v>#N/A</v>
      </c>
      <c r="AK1893" t="e">
        <f>NA()</f>
        <v>#N/A</v>
      </c>
      <c r="AL1893" t="e">
        <f>NA()</f>
        <v>#N/A</v>
      </c>
      <c r="AM1893" t="e">
        <f>NA()</f>
        <v>#N/A</v>
      </c>
      <c r="AN1893" t="e">
        <f>NA()</f>
        <v>#N/A</v>
      </c>
      <c r="AO1893" t="e">
        <f>NA()</f>
        <v>#N/A</v>
      </c>
      <c r="AP1893" s="3" t="str">
        <f t="shared" si="1191"/>
        <v>No</v>
      </c>
      <c r="AQ1893" s="3" t="str">
        <f t="shared" si="1192"/>
        <v>No</v>
      </c>
      <c r="AR1893" s="3" t="str">
        <f t="shared" si="1193"/>
        <v>No</v>
      </c>
      <c r="AS1893" t="e">
        <f>NA()</f>
        <v>#N/A</v>
      </c>
      <c r="AT1893" t="e">
        <f>NA()</f>
        <v>#N/A</v>
      </c>
      <c r="AU1893" t="e">
        <f>NA()</f>
        <v>#N/A</v>
      </c>
      <c r="AV1893" t="e">
        <f>NA()</f>
        <v>#N/A</v>
      </c>
      <c r="AW1893" t="e">
        <f>NA()</f>
        <v>#N/A</v>
      </c>
      <c r="AX1893" t="e">
        <f>NA()</f>
        <v>#N/A</v>
      </c>
      <c r="AY1893" t="e">
        <f>NA()</f>
        <v>#N/A</v>
      </c>
      <c r="AZ1893" t="e">
        <f>NA()</f>
        <v>#N/A</v>
      </c>
      <c r="BA1893">
        <v>0</v>
      </c>
      <c r="BB1893" t="s">
        <v>6617</v>
      </c>
      <c r="BC1893" t="e">
        <f>NA()</f>
        <v>#N/A</v>
      </c>
      <c r="BD1893" s="4" t="str">
        <f t="shared" si="1194"/>
        <v>No</v>
      </c>
      <c r="BE1893" t="e">
        <f>NA()</f>
        <v>#N/A</v>
      </c>
      <c r="BF1893" s="3" t="str">
        <f t="shared" si="1195"/>
        <v>No</v>
      </c>
      <c r="BG1893" t="e">
        <f>NA()</f>
        <v>#N/A</v>
      </c>
      <c r="BH1893" s="3" t="e">
        <f t="shared" si="1196"/>
        <v>#N/A</v>
      </c>
      <c r="BI1893" s="3" t="e">
        <f t="shared" si="1197"/>
        <v>#N/A</v>
      </c>
      <c r="BJ1893" s="3" t="e">
        <f t="shared" si="1198"/>
        <v>#N/A</v>
      </c>
      <c r="BK1893" s="3" t="e">
        <f t="shared" si="1199"/>
        <v>#N/A</v>
      </c>
      <c r="BL1893" s="3" t="e">
        <f t="shared" si="1200"/>
        <v>#N/A</v>
      </c>
      <c r="BM1893" s="3" t="e">
        <f t="shared" si="1201"/>
        <v>#N/A</v>
      </c>
      <c r="BN1893" s="3" t="str">
        <f t="shared" si="1202"/>
        <v>Pass</v>
      </c>
      <c r="BO1893" s="3" t="e">
        <f t="shared" si="1203"/>
        <v>#N/A</v>
      </c>
      <c r="BP1893" s="3" t="str">
        <f t="shared" si="1204"/>
        <v>FV&lt;$10K</v>
      </c>
      <c r="BQ1893" t="s">
        <v>6650</v>
      </c>
      <c r="BR1893" s="3" t="str">
        <f t="shared" si="1205"/>
        <v>No, &lt; $20K Lien</v>
      </c>
      <c r="BS1893" s="3" t="str">
        <f t="shared" si="1206"/>
        <v>No, Lien &lt; $20K</v>
      </c>
      <c r="BT1893" t="s">
        <v>6650</v>
      </c>
      <c r="BU1893" s="3" t="str">
        <f t="shared" si="1207"/>
        <v>No</v>
      </c>
      <c r="BV1893" s="3" t="str">
        <f t="shared" si="1208"/>
        <v>No</v>
      </c>
      <c r="BW1893" s="3">
        <f t="shared" si="1209"/>
        <v>0</v>
      </c>
      <c r="BX1893" s="3" t="str">
        <f t="shared" si="1210"/>
        <v>No</v>
      </c>
      <c r="BY1893" s="3">
        <f t="shared" si="1211"/>
        <v>35304</v>
      </c>
      <c r="BZ1893">
        <v>1</v>
      </c>
      <c r="CA1893" s="3">
        <f t="shared" si="1212"/>
        <v>35304</v>
      </c>
      <c r="CC1893" s="3" t="e">
        <f t="shared" si="1213"/>
        <v>#N/A</v>
      </c>
      <c r="CD1893" s="3" t="e">
        <f t="shared" si="1214"/>
        <v>#N/A</v>
      </c>
      <c r="CE1893" s="3" t="str">
        <f t="shared" si="1215"/>
        <v/>
      </c>
      <c r="CF1893" s="3" t="e">
        <f>HLOOKUP(CE1893,'Valuation Data'!$D$2:$K$5,4,FALSE)</f>
        <v>#N/A</v>
      </c>
      <c r="CG1893" s="3">
        <f t="shared" si="1216"/>
        <v>35304</v>
      </c>
      <c r="CH1893" s="3" t="str">
        <f t="shared" si="1217"/>
        <v>No</v>
      </c>
      <c r="CI1893" s="3" t="str">
        <f>VLOOKUP(R1893,'Use Codes &amp; County Type'!A:D,4,FALSE)</f>
        <v>R</v>
      </c>
      <c r="CJ1893" s="3" t="str">
        <f t="shared" si="1218"/>
        <v>No</v>
      </c>
      <c r="CK1893" s="3" t="str">
        <f t="shared" si="1219"/>
        <v>Yes</v>
      </c>
      <c r="CL1893" s="3">
        <f t="shared" si="1220"/>
        <v>0.67</v>
      </c>
      <c r="CM1893" s="3">
        <f t="shared" si="1221"/>
        <v>23653.68</v>
      </c>
      <c r="CN1893" s="3" t="e">
        <f t="shared" si="1222"/>
        <v>#N/A</v>
      </c>
      <c r="CO1893" s="3" t="e">
        <f t="shared" si="1223"/>
        <v>#N/A</v>
      </c>
      <c r="CP1893" s="3" t="e">
        <f t="shared" si="1224"/>
        <v>#N/A</v>
      </c>
      <c r="CR1893" s="3" t="e">
        <f t="shared" si="1225"/>
        <v>#N/A</v>
      </c>
      <c r="CV1893" s="3" t="e">
        <f t="shared" si="1226"/>
        <v>#N/A</v>
      </c>
      <c r="CW1893" s="3">
        <f t="shared" si="1227"/>
        <v>1892</v>
      </c>
      <c r="CX1893" s="3">
        <f t="shared" si="1228"/>
        <v>200.7</v>
      </c>
      <c r="CY1893" s="3" t="e">
        <f t="shared" si="1229"/>
        <v>#N/A</v>
      </c>
      <c r="CZ1893" t="e">
        <f>NA()</f>
        <v>#N/A</v>
      </c>
      <c r="DA1893" t="e">
        <f>NA()</f>
        <v>#N/A</v>
      </c>
    </row>
    <row r="1894" spans="1:105" x14ac:dyDescent="0.25">
      <c r="A1894">
        <v>1893</v>
      </c>
      <c r="B1894" t="s">
        <v>3</v>
      </c>
      <c r="C1894" t="s">
        <v>2002</v>
      </c>
      <c r="D1894">
        <v>1352.54</v>
      </c>
      <c r="E1894">
        <v>2017</v>
      </c>
      <c r="F1894">
        <v>1352.54</v>
      </c>
      <c r="G1894">
        <v>1352.54</v>
      </c>
      <c r="H1894" s="3">
        <f t="shared" si="1189"/>
        <v>0</v>
      </c>
      <c r="I1894">
        <v>95458</v>
      </c>
      <c r="J1894" t="s">
        <v>2736</v>
      </c>
      <c r="K1894" t="s">
        <v>2738</v>
      </c>
      <c r="L1894">
        <v>32034</v>
      </c>
      <c r="M1894" t="s">
        <v>4163</v>
      </c>
      <c r="N1894" t="s">
        <v>4761</v>
      </c>
      <c r="O1894">
        <v>-81.505192718579707</v>
      </c>
      <c r="P1894">
        <v>30.575635105337199</v>
      </c>
      <c r="Q1894" t="s">
        <v>6101</v>
      </c>
      <c r="R1894">
        <v>2</v>
      </c>
      <c r="S1894" t="s">
        <v>6535</v>
      </c>
      <c r="T1894">
        <v>1006</v>
      </c>
      <c r="U1894" t="s">
        <v>6578</v>
      </c>
      <c r="V1894">
        <v>2017</v>
      </c>
      <c r="W1894">
        <v>80656</v>
      </c>
      <c r="X1894">
        <v>2017</v>
      </c>
      <c r="Y1894">
        <v>80656</v>
      </c>
      <c r="Z1894">
        <v>1221.03</v>
      </c>
      <c r="AA1894" s="3">
        <f t="shared" si="1190"/>
        <v>0.9027681251571118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 s="3" t="str">
        <f t="shared" si="1191"/>
        <v>No</v>
      </c>
      <c r="AQ1894" s="3" t="str">
        <f t="shared" si="1192"/>
        <v>No</v>
      </c>
      <c r="AR1894" s="3" t="str">
        <f t="shared" si="1193"/>
        <v>No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 t="s">
        <v>6634</v>
      </c>
      <c r="AZ1894">
        <v>0</v>
      </c>
      <c r="BA1894">
        <v>0</v>
      </c>
      <c r="BB1894" t="s">
        <v>6616</v>
      </c>
      <c r="BC1894">
        <v>0</v>
      </c>
      <c r="BD1894" s="4" t="str">
        <f t="shared" si="1194"/>
        <v>No</v>
      </c>
      <c r="BE1894" t="s">
        <v>6640</v>
      </c>
      <c r="BF1894" s="3" t="str">
        <f t="shared" si="1195"/>
        <v>No</v>
      </c>
      <c r="BG1894" t="s">
        <v>6645</v>
      </c>
      <c r="BH1894" s="3" t="str">
        <f t="shared" si="1196"/>
        <v>95458 ALLIGATOR CREEK RD</v>
      </c>
      <c r="BI1894" s="3" t="str">
        <f t="shared" si="1197"/>
        <v>Fernandina Beach</v>
      </c>
      <c r="BJ1894" s="3" t="str">
        <f t="shared" si="1198"/>
        <v>Florida</v>
      </c>
      <c r="BK1894" s="3">
        <f t="shared" si="1199"/>
        <v>32034</v>
      </c>
      <c r="BL1894" s="3" t="str">
        <f t="shared" si="1200"/>
        <v>95458 ALLIGATOR CREEK RD FERNANDINA BEACH FL 32034</v>
      </c>
      <c r="BM1894" s="3" t="str">
        <f t="shared" si="1201"/>
        <v/>
      </c>
      <c r="BN1894" s="3" t="str">
        <f t="shared" si="1202"/>
        <v>Pass</v>
      </c>
      <c r="BO1894" s="3" t="str">
        <f t="shared" si="1203"/>
        <v>No</v>
      </c>
      <c r="BP1894" s="3" t="str">
        <f t="shared" si="1204"/>
        <v>FV&lt;$10K</v>
      </c>
      <c r="BQ1894" t="s">
        <v>6650</v>
      </c>
      <c r="BR1894" s="3" t="str">
        <f t="shared" si="1205"/>
        <v>No, &lt; $20K Lien</v>
      </c>
      <c r="BS1894" s="3" t="str">
        <f t="shared" si="1206"/>
        <v>No, Lien &lt; $20K</v>
      </c>
      <c r="BT1894" t="s">
        <v>6650</v>
      </c>
      <c r="BU1894" s="3" t="str">
        <f t="shared" si="1207"/>
        <v>No</v>
      </c>
      <c r="BV1894" s="3" t="str">
        <f t="shared" si="1208"/>
        <v>No</v>
      </c>
      <c r="BW1894" s="3">
        <f t="shared" si="1209"/>
        <v>0</v>
      </c>
      <c r="BX1894" s="3" t="str">
        <f t="shared" si="1210"/>
        <v>No</v>
      </c>
      <c r="BY1894" s="3">
        <f t="shared" si="1211"/>
        <v>80656</v>
      </c>
      <c r="BZ1894">
        <v>1</v>
      </c>
      <c r="CA1894" s="3">
        <f t="shared" si="1212"/>
        <v>80656</v>
      </c>
      <c r="CC1894" s="3">
        <f t="shared" si="1213"/>
        <v>0</v>
      </c>
      <c r="CD1894" s="3">
        <f t="shared" si="1214"/>
        <v>0</v>
      </c>
      <c r="CE1894" s="3" t="str">
        <f t="shared" si="1215"/>
        <v/>
      </c>
      <c r="CF1894" s="3" t="e">
        <f>HLOOKUP(CE1894,'Valuation Data'!$D$2:$K$5,4,FALSE)</f>
        <v>#N/A</v>
      </c>
      <c r="CG1894" s="3">
        <f t="shared" si="1216"/>
        <v>80656</v>
      </c>
      <c r="CH1894" s="3" t="str">
        <f t="shared" si="1217"/>
        <v>No</v>
      </c>
      <c r="CI1894" s="3" t="str">
        <f>VLOOKUP(R1894,'Use Codes &amp; County Type'!A:D,4,FALSE)</f>
        <v>R</v>
      </c>
      <c r="CJ1894" s="3" t="str">
        <f t="shared" si="1218"/>
        <v>No</v>
      </c>
      <c r="CK1894" s="3" t="str">
        <f t="shared" si="1219"/>
        <v>No</v>
      </c>
      <c r="CL1894" s="3">
        <f t="shared" si="1220"/>
        <v>0.35</v>
      </c>
      <c r="CM1894" s="3">
        <f t="shared" si="1221"/>
        <v>28229.599999999999</v>
      </c>
      <c r="CN1894" s="3">
        <f t="shared" si="1222"/>
        <v>5410.16</v>
      </c>
      <c r="CO1894" s="3">
        <f t="shared" si="1223"/>
        <v>22819.439999999999</v>
      </c>
      <c r="CP1894" s="3">
        <f t="shared" si="1224"/>
        <v>6.7076968855385832E-2</v>
      </c>
      <c r="CR1894" s="3" t="str">
        <f t="shared" si="1225"/>
        <v>No</v>
      </c>
      <c r="CV1894" s="3" t="str">
        <f t="shared" si="1226"/>
        <v>*Bid</v>
      </c>
      <c r="CW1894" s="3">
        <f t="shared" si="1227"/>
        <v>1893</v>
      </c>
      <c r="CX1894" s="3">
        <f t="shared" si="1228"/>
        <v>1352.54</v>
      </c>
      <c r="CY1894" s="3" t="str">
        <f t="shared" si="1229"/>
        <v>Ok</v>
      </c>
      <c r="CZ1894">
        <v>0</v>
      </c>
      <c r="DA1894">
        <v>0</v>
      </c>
    </row>
    <row r="1895" spans="1:105" x14ac:dyDescent="0.25">
      <c r="A1895">
        <v>1894</v>
      </c>
      <c r="B1895" t="s">
        <v>3</v>
      </c>
      <c r="C1895" t="s">
        <v>2003</v>
      </c>
      <c r="D1895">
        <v>778.92</v>
      </c>
      <c r="E1895">
        <v>2017</v>
      </c>
      <c r="F1895">
        <v>778.92</v>
      </c>
      <c r="G1895">
        <v>778.92</v>
      </c>
      <c r="H1895" s="3">
        <f t="shared" si="1189"/>
        <v>0</v>
      </c>
      <c r="I1895">
        <v>95145</v>
      </c>
      <c r="J1895" t="s">
        <v>2736</v>
      </c>
      <c r="K1895" t="s">
        <v>2738</v>
      </c>
      <c r="L1895">
        <v>32034</v>
      </c>
      <c r="M1895" t="s">
        <v>4164</v>
      </c>
      <c r="N1895" t="s">
        <v>4761</v>
      </c>
      <c r="O1895">
        <v>-81.500629675399907</v>
      </c>
      <c r="P1895">
        <v>30.569529078609602</v>
      </c>
      <c r="Q1895" t="s">
        <v>6102</v>
      </c>
      <c r="R1895">
        <v>1</v>
      </c>
      <c r="S1895" t="s">
        <v>6539</v>
      </c>
      <c r="T1895">
        <v>1001</v>
      </c>
      <c r="U1895" t="s">
        <v>6582</v>
      </c>
      <c r="V1895">
        <v>2017</v>
      </c>
      <c r="W1895">
        <v>84723</v>
      </c>
      <c r="X1895">
        <v>2017</v>
      </c>
      <c r="Y1895">
        <v>101748</v>
      </c>
      <c r="Z1895">
        <v>690.63</v>
      </c>
      <c r="AA1895" s="3">
        <f t="shared" si="1190"/>
        <v>0.88665074718841475</v>
      </c>
      <c r="AB1895" t="s">
        <v>6616</v>
      </c>
      <c r="AC1895" t="s">
        <v>6616</v>
      </c>
      <c r="AD1895" t="s">
        <v>6616</v>
      </c>
      <c r="AE1895" t="s">
        <v>6616</v>
      </c>
      <c r="AF1895" t="s">
        <v>6616</v>
      </c>
      <c r="AG1895" t="s">
        <v>6616</v>
      </c>
      <c r="AH1895" t="s">
        <v>6616</v>
      </c>
      <c r="AI1895" t="s">
        <v>6618</v>
      </c>
      <c r="AJ1895" t="s">
        <v>6618</v>
      </c>
      <c r="AK1895" t="s">
        <v>6618</v>
      </c>
      <c r="AL1895" t="s">
        <v>6618</v>
      </c>
      <c r="AM1895" t="s">
        <v>6618</v>
      </c>
      <c r="AN1895" t="s">
        <v>6618</v>
      </c>
      <c r="AO1895" t="s">
        <v>6618</v>
      </c>
      <c r="AP1895" s="3" t="str">
        <f t="shared" si="1191"/>
        <v>No</v>
      </c>
      <c r="AQ1895" s="3" t="str">
        <f t="shared" si="1192"/>
        <v>No</v>
      </c>
      <c r="AR1895" s="3" t="str">
        <f t="shared" si="1193"/>
        <v>No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 t="s">
        <v>6634</v>
      </c>
      <c r="AZ1895" t="s">
        <v>6639</v>
      </c>
      <c r="BA1895">
        <v>0</v>
      </c>
      <c r="BB1895" t="s">
        <v>6617</v>
      </c>
      <c r="BC1895" t="s">
        <v>6616</v>
      </c>
      <c r="BD1895" s="4" t="str">
        <f t="shared" si="1194"/>
        <v>No</v>
      </c>
      <c r="BE1895" t="s">
        <v>6640</v>
      </c>
      <c r="BF1895" s="3" t="str">
        <f t="shared" si="1195"/>
        <v>No</v>
      </c>
      <c r="BG1895" t="s">
        <v>6645</v>
      </c>
      <c r="BH1895" s="3" t="str">
        <f t="shared" si="1196"/>
        <v>95145 ARBOR LN</v>
      </c>
      <c r="BI1895" s="3" t="str">
        <f t="shared" si="1197"/>
        <v>Fernandina Beach</v>
      </c>
      <c r="BJ1895" s="3" t="str">
        <f t="shared" si="1198"/>
        <v>Florida</v>
      </c>
      <c r="BK1895" s="3">
        <f t="shared" si="1199"/>
        <v>32034</v>
      </c>
      <c r="BL1895" s="3" t="str">
        <f t="shared" si="1200"/>
        <v>95145 ARBOR LN FERNANDINA BEACH FL 32034</v>
      </c>
      <c r="BM1895" s="3" t="str">
        <f t="shared" si="1201"/>
        <v/>
      </c>
      <c r="BN1895" s="3" t="str">
        <f t="shared" si="1202"/>
        <v>Pass</v>
      </c>
      <c r="BO1895" s="3" t="str">
        <f t="shared" si="1203"/>
        <v>No</v>
      </c>
      <c r="BP1895" s="3" t="str">
        <f t="shared" si="1204"/>
        <v>FV&lt;$10K</v>
      </c>
      <c r="BQ1895" t="s">
        <v>6650</v>
      </c>
      <c r="BR1895" s="3" t="str">
        <f t="shared" si="1205"/>
        <v>No, &lt; $20K Lien</v>
      </c>
      <c r="BS1895" s="3" t="str">
        <f t="shared" si="1206"/>
        <v>No, Lien &lt; $20K</v>
      </c>
      <c r="BT1895" t="s">
        <v>6650</v>
      </c>
      <c r="BU1895" s="3" t="str">
        <f t="shared" si="1207"/>
        <v>No</v>
      </c>
      <c r="BV1895" s="3" t="str">
        <f t="shared" si="1208"/>
        <v>No</v>
      </c>
      <c r="BW1895" s="3">
        <f t="shared" si="1209"/>
        <v>0</v>
      </c>
      <c r="BX1895" s="3" t="str">
        <f t="shared" si="1210"/>
        <v>No</v>
      </c>
      <c r="BY1895" s="3">
        <f t="shared" si="1211"/>
        <v>84723</v>
      </c>
      <c r="BZ1895">
        <v>1</v>
      </c>
      <c r="CA1895" s="3">
        <f t="shared" si="1212"/>
        <v>84723</v>
      </c>
      <c r="CC1895" s="3">
        <f t="shared" si="1213"/>
        <v>0</v>
      </c>
      <c r="CD1895" s="3">
        <f t="shared" si="1214"/>
        <v>0</v>
      </c>
      <c r="CE1895" s="3" t="str">
        <f t="shared" si="1215"/>
        <v/>
      </c>
      <c r="CF1895" s="3" t="e">
        <f>HLOOKUP(CE1895,'Valuation Data'!$D$2:$K$5,4,FALSE)</f>
        <v>#N/A</v>
      </c>
      <c r="CG1895" s="3">
        <f t="shared" si="1216"/>
        <v>84723</v>
      </c>
      <c r="CH1895" s="3" t="str">
        <f t="shared" si="1217"/>
        <v>No</v>
      </c>
      <c r="CI1895" s="3" t="str">
        <f>VLOOKUP(R1895,'Use Codes &amp; County Type'!A:D,4,FALSE)</f>
        <v>S</v>
      </c>
      <c r="CJ1895" s="3" t="str">
        <f t="shared" si="1218"/>
        <v>No</v>
      </c>
      <c r="CK1895" s="3" t="str">
        <f t="shared" si="1219"/>
        <v>Yes</v>
      </c>
      <c r="CL1895" s="3">
        <f t="shared" si="1220"/>
        <v>0.67</v>
      </c>
      <c r="CM1895" s="3">
        <f t="shared" si="1221"/>
        <v>56764.41</v>
      </c>
      <c r="CN1895" s="3">
        <f t="shared" si="1222"/>
        <v>3115.68</v>
      </c>
      <c r="CO1895" s="3">
        <f t="shared" si="1223"/>
        <v>53648.73</v>
      </c>
      <c r="CP1895" s="3">
        <f t="shared" si="1224"/>
        <v>3.6774901738606987E-2</v>
      </c>
      <c r="CR1895" s="3" t="str">
        <f t="shared" si="1225"/>
        <v>No</v>
      </c>
      <c r="CV1895" s="3" t="str">
        <f t="shared" si="1226"/>
        <v>*Bid</v>
      </c>
      <c r="CW1895" s="3">
        <f t="shared" si="1227"/>
        <v>1894</v>
      </c>
      <c r="CX1895" s="3">
        <f t="shared" si="1228"/>
        <v>778.92</v>
      </c>
      <c r="CY1895" s="3" t="str">
        <f t="shared" si="1229"/>
        <v>Ok</v>
      </c>
      <c r="CZ1895">
        <v>0</v>
      </c>
      <c r="DA1895">
        <v>0</v>
      </c>
    </row>
    <row r="1896" spans="1:105" x14ac:dyDescent="0.25">
      <c r="A1896">
        <v>1895</v>
      </c>
      <c r="B1896" t="s">
        <v>3</v>
      </c>
      <c r="C1896" t="s">
        <v>2004</v>
      </c>
      <c r="D1896">
        <v>869.09</v>
      </c>
      <c r="E1896">
        <v>2017</v>
      </c>
      <c r="F1896">
        <v>869.09</v>
      </c>
      <c r="G1896">
        <v>869.09</v>
      </c>
      <c r="H1896" s="3">
        <f t="shared" si="1189"/>
        <v>0</v>
      </c>
      <c r="I1896">
        <v>95020</v>
      </c>
      <c r="J1896" t="s">
        <v>2736</v>
      </c>
      <c r="K1896" t="s">
        <v>2738</v>
      </c>
      <c r="L1896">
        <v>32034</v>
      </c>
      <c r="M1896" t="s">
        <v>4165</v>
      </c>
      <c r="N1896" t="s">
        <v>4761</v>
      </c>
      <c r="O1896">
        <v>-81.5048054917781</v>
      </c>
      <c r="P1896">
        <v>30.568167022066</v>
      </c>
      <c r="Q1896" t="s">
        <v>6103</v>
      </c>
      <c r="R1896">
        <v>1</v>
      </c>
      <c r="S1896" t="s">
        <v>6539</v>
      </c>
      <c r="T1896">
        <v>1001</v>
      </c>
      <c r="U1896" t="s">
        <v>6582</v>
      </c>
      <c r="V1896">
        <v>2017</v>
      </c>
      <c r="W1896">
        <v>90232</v>
      </c>
      <c r="X1896">
        <v>2017</v>
      </c>
      <c r="Y1896">
        <v>90597</v>
      </c>
      <c r="Z1896">
        <v>774.01</v>
      </c>
      <c r="AA1896" s="3">
        <f t="shared" si="1190"/>
        <v>0.89059821192281574</v>
      </c>
      <c r="AB1896" t="s">
        <v>6616</v>
      </c>
      <c r="AC1896" t="s">
        <v>6616</v>
      </c>
      <c r="AD1896" t="s">
        <v>6616</v>
      </c>
      <c r="AF1896" t="s">
        <v>6616</v>
      </c>
      <c r="AG1896" t="s">
        <v>6616</v>
      </c>
      <c r="AI1896" t="s">
        <v>6618</v>
      </c>
      <c r="AJ1896" t="s">
        <v>6618</v>
      </c>
      <c r="AK1896" t="s">
        <v>6618</v>
      </c>
      <c r="AL1896" t="s">
        <v>6618</v>
      </c>
      <c r="AM1896" t="s">
        <v>6618</v>
      </c>
      <c r="AN1896" t="s">
        <v>6618</v>
      </c>
      <c r="AO1896" t="s">
        <v>6618</v>
      </c>
      <c r="AP1896" s="3" t="str">
        <f t="shared" si="1191"/>
        <v>No</v>
      </c>
      <c r="AQ1896" s="3" t="str">
        <f t="shared" si="1192"/>
        <v>No</v>
      </c>
      <c r="AR1896" s="3" t="str">
        <f t="shared" si="1193"/>
        <v>No</v>
      </c>
      <c r="AS1896">
        <v>0</v>
      </c>
      <c r="AT1896">
        <v>0</v>
      </c>
      <c r="AU1896">
        <v>100000</v>
      </c>
      <c r="AV1896" t="s">
        <v>5076</v>
      </c>
      <c r="AW1896">
        <v>0</v>
      </c>
      <c r="AX1896">
        <v>0</v>
      </c>
      <c r="AY1896" t="s">
        <v>6634</v>
      </c>
      <c r="AZ1896" t="s">
        <v>6639</v>
      </c>
      <c r="BA1896">
        <v>1</v>
      </c>
      <c r="BB1896" t="s">
        <v>6617</v>
      </c>
      <c r="BC1896" t="s">
        <v>6616</v>
      </c>
      <c r="BD1896" s="4" t="str">
        <f t="shared" si="1194"/>
        <v>No</v>
      </c>
      <c r="BE1896" t="s">
        <v>6640</v>
      </c>
      <c r="BF1896" s="3" t="str">
        <f t="shared" si="1195"/>
        <v>No</v>
      </c>
      <c r="BG1896" t="s">
        <v>6645</v>
      </c>
      <c r="BH1896" s="3" t="str">
        <f t="shared" si="1196"/>
        <v>95020 LADYFISH LN</v>
      </c>
      <c r="BI1896" s="3" t="str">
        <f t="shared" si="1197"/>
        <v>Fernandina Beach</v>
      </c>
      <c r="BJ1896" s="3" t="str">
        <f t="shared" si="1198"/>
        <v>Florida</v>
      </c>
      <c r="BK1896" s="3">
        <f t="shared" si="1199"/>
        <v>32034</v>
      </c>
      <c r="BL1896" s="3" t="str">
        <f t="shared" si="1200"/>
        <v>95020 LADYFISH LN FERNANDINA BEACH FL 32034</v>
      </c>
      <c r="BM1896" s="3" t="str">
        <f t="shared" si="1201"/>
        <v>L</v>
      </c>
      <c r="BN1896" s="3" t="str">
        <f t="shared" si="1202"/>
        <v>Pass</v>
      </c>
      <c r="BO1896" s="3" t="str">
        <f t="shared" si="1203"/>
        <v>No</v>
      </c>
      <c r="BP1896" s="3" t="str">
        <f t="shared" si="1204"/>
        <v>FV&lt;$10K</v>
      </c>
      <c r="BQ1896" t="s">
        <v>6650</v>
      </c>
      <c r="BR1896" s="3" t="str">
        <f t="shared" si="1205"/>
        <v>No, &lt; $20K Lien</v>
      </c>
      <c r="BS1896" s="3" t="str">
        <f t="shared" si="1206"/>
        <v>No, Lien &lt; $20K</v>
      </c>
      <c r="BT1896" t="s">
        <v>6650</v>
      </c>
      <c r="BU1896" s="3" t="str">
        <f t="shared" si="1207"/>
        <v>No</v>
      </c>
      <c r="BV1896" s="3" t="str">
        <f t="shared" si="1208"/>
        <v>No</v>
      </c>
      <c r="BW1896" s="3">
        <f t="shared" si="1209"/>
        <v>1</v>
      </c>
      <c r="BX1896" s="3" t="str">
        <f t="shared" si="1210"/>
        <v>No</v>
      </c>
      <c r="BY1896" s="3">
        <f t="shared" si="1211"/>
        <v>90232</v>
      </c>
      <c r="BZ1896">
        <v>1</v>
      </c>
      <c r="CA1896" s="3">
        <f t="shared" si="1212"/>
        <v>90232</v>
      </c>
      <c r="CC1896" s="3">
        <f t="shared" si="1213"/>
        <v>0</v>
      </c>
      <c r="CD1896" s="3">
        <f t="shared" si="1214"/>
        <v>0</v>
      </c>
      <c r="CE1896" s="3" t="str">
        <f t="shared" si="1215"/>
        <v/>
      </c>
      <c r="CF1896" s="3" t="e">
        <f>HLOOKUP(CE1896,'Valuation Data'!$D$2:$K$5,4,FALSE)</f>
        <v>#N/A</v>
      </c>
      <c r="CG1896" s="3">
        <f t="shared" si="1216"/>
        <v>90232</v>
      </c>
      <c r="CH1896" s="3" t="str">
        <f t="shared" si="1217"/>
        <v>No</v>
      </c>
      <c r="CI1896" s="3" t="str">
        <f>VLOOKUP(R1896,'Use Codes &amp; County Type'!A:D,4,FALSE)</f>
        <v>S</v>
      </c>
      <c r="CJ1896" s="3" t="str">
        <f t="shared" si="1218"/>
        <v>No</v>
      </c>
      <c r="CK1896" s="3" t="str">
        <f t="shared" si="1219"/>
        <v>Yes</v>
      </c>
      <c r="CL1896" s="3">
        <f t="shared" si="1220"/>
        <v>0.67</v>
      </c>
      <c r="CM1896" s="3">
        <f t="shared" si="1221"/>
        <v>60455.44</v>
      </c>
      <c r="CN1896" s="3">
        <f t="shared" si="1222"/>
        <v>4345.45</v>
      </c>
      <c r="CO1896" s="3">
        <f t="shared" si="1223"/>
        <v>56109.990000000005</v>
      </c>
      <c r="CP1896" s="3">
        <f t="shared" si="1224"/>
        <v>4.8158635517333098E-2</v>
      </c>
      <c r="CR1896" s="3" t="str">
        <f t="shared" si="1225"/>
        <v>No</v>
      </c>
      <c r="CV1896" s="3" t="str">
        <f t="shared" si="1226"/>
        <v>*Bid</v>
      </c>
      <c r="CW1896" s="3">
        <f t="shared" si="1227"/>
        <v>1895</v>
      </c>
      <c r="CX1896" s="3">
        <f t="shared" si="1228"/>
        <v>869.09</v>
      </c>
      <c r="CY1896" s="3" t="str">
        <f t="shared" si="1229"/>
        <v>Ok</v>
      </c>
      <c r="CZ1896">
        <v>0</v>
      </c>
      <c r="DA1896">
        <v>0</v>
      </c>
    </row>
    <row r="1897" spans="1:105" x14ac:dyDescent="0.25">
      <c r="A1897">
        <v>1896</v>
      </c>
      <c r="B1897" t="s">
        <v>3</v>
      </c>
      <c r="C1897" t="s">
        <v>2005</v>
      </c>
      <c r="D1897">
        <v>1090.3399999999999</v>
      </c>
      <c r="E1897">
        <v>2017</v>
      </c>
      <c r="F1897">
        <v>1090.3399999999999</v>
      </c>
      <c r="G1897">
        <v>1090.3399999999999</v>
      </c>
      <c r="H1897" s="3">
        <f t="shared" si="1189"/>
        <v>0</v>
      </c>
      <c r="I1897">
        <v>1670</v>
      </c>
      <c r="J1897" t="s">
        <v>2736</v>
      </c>
      <c r="K1897" t="s">
        <v>2738</v>
      </c>
      <c r="L1897">
        <v>32034</v>
      </c>
      <c r="M1897" t="s">
        <v>4166</v>
      </c>
      <c r="N1897" t="s">
        <v>4761</v>
      </c>
      <c r="O1897">
        <v>-81.511158513520499</v>
      </c>
      <c r="P1897">
        <v>30.5713432562709</v>
      </c>
      <c r="Q1897" t="s">
        <v>6104</v>
      </c>
      <c r="R1897">
        <v>0</v>
      </c>
      <c r="S1897" t="s">
        <v>6538</v>
      </c>
      <c r="T1897">
        <v>8001</v>
      </c>
      <c r="U1897" t="s">
        <v>6581</v>
      </c>
      <c r="V1897">
        <v>2017</v>
      </c>
      <c r="W1897">
        <v>60500</v>
      </c>
      <c r="X1897">
        <v>2017</v>
      </c>
      <c r="Y1897">
        <v>70000</v>
      </c>
      <c r="Z1897">
        <v>978.58</v>
      </c>
      <c r="AA1897" s="3">
        <f t="shared" si="1190"/>
        <v>0.89749986242823354</v>
      </c>
      <c r="AB1897" t="s">
        <v>6616</v>
      </c>
      <c r="AC1897" t="s">
        <v>6616</v>
      </c>
      <c r="AD1897" t="s">
        <v>6616</v>
      </c>
      <c r="AE1897" t="s">
        <v>6616</v>
      </c>
      <c r="AF1897" t="s">
        <v>6616</v>
      </c>
      <c r="AG1897" t="s">
        <v>6616</v>
      </c>
      <c r="AH1897" t="s">
        <v>6616</v>
      </c>
      <c r="AI1897" t="s">
        <v>6618</v>
      </c>
      <c r="AJ1897" t="s">
        <v>6618</v>
      </c>
      <c r="AK1897" t="s">
        <v>6618</v>
      </c>
      <c r="AL1897" t="s">
        <v>6618</v>
      </c>
      <c r="AM1897" t="s">
        <v>6618</v>
      </c>
      <c r="AN1897" t="s">
        <v>6618</v>
      </c>
      <c r="AO1897" t="s">
        <v>6618</v>
      </c>
      <c r="AP1897" s="3" t="str">
        <f t="shared" si="1191"/>
        <v>No</v>
      </c>
      <c r="AQ1897" s="3" t="str">
        <f t="shared" si="1192"/>
        <v>No</v>
      </c>
      <c r="AR1897" s="3" t="str">
        <f t="shared" si="1193"/>
        <v>No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1</v>
      </c>
      <c r="AY1897" t="s">
        <v>6634</v>
      </c>
      <c r="AZ1897" t="s">
        <v>6637</v>
      </c>
      <c r="BA1897">
        <v>1</v>
      </c>
      <c r="BB1897" t="s">
        <v>6616</v>
      </c>
      <c r="BC1897" t="s">
        <v>6616</v>
      </c>
      <c r="BD1897" s="4" t="str">
        <f t="shared" si="1194"/>
        <v>No</v>
      </c>
      <c r="BE1897" t="s">
        <v>6640</v>
      </c>
      <c r="BF1897" s="3" t="str">
        <f t="shared" si="1195"/>
        <v>No</v>
      </c>
      <c r="BG1897" t="s">
        <v>6645</v>
      </c>
      <c r="BH1897" s="3" t="str">
        <f t="shared" si="1196"/>
        <v>1670 SR 107-A</v>
      </c>
      <c r="BI1897" s="3" t="str">
        <f t="shared" si="1197"/>
        <v>Fernandina Beach</v>
      </c>
      <c r="BJ1897" s="3" t="str">
        <f t="shared" si="1198"/>
        <v>Florida</v>
      </c>
      <c r="BK1897" s="3">
        <f t="shared" si="1199"/>
        <v>32034</v>
      </c>
      <c r="BL1897" s="3" t="str">
        <f t="shared" si="1200"/>
        <v>1670 SR 107-A FERNANDINA BEACH FL 32034</v>
      </c>
      <c r="BM1897" s="3" t="str">
        <f t="shared" si="1201"/>
        <v/>
      </c>
      <c r="BN1897" s="3" t="str">
        <f t="shared" si="1202"/>
        <v>Pass</v>
      </c>
      <c r="BO1897" s="3" t="str">
        <f t="shared" si="1203"/>
        <v>No</v>
      </c>
      <c r="BP1897" s="3" t="str">
        <f t="shared" si="1204"/>
        <v>FV&lt;$10K</v>
      </c>
      <c r="BQ1897" t="s">
        <v>6650</v>
      </c>
      <c r="BR1897" s="3" t="str">
        <f t="shared" si="1205"/>
        <v>No, &lt; $20K Lien</v>
      </c>
      <c r="BS1897" s="3" t="str">
        <f t="shared" si="1206"/>
        <v>No, Lien &lt; $20K</v>
      </c>
      <c r="BT1897" t="s">
        <v>6650</v>
      </c>
      <c r="BU1897" s="3" t="str">
        <f t="shared" si="1207"/>
        <v>No</v>
      </c>
      <c r="BV1897" s="3" t="str">
        <f t="shared" si="1208"/>
        <v>No</v>
      </c>
      <c r="BW1897" s="3">
        <f t="shared" si="1209"/>
        <v>1</v>
      </c>
      <c r="BX1897" s="3" t="str">
        <f t="shared" si="1210"/>
        <v>No</v>
      </c>
      <c r="BY1897" s="3">
        <f t="shared" si="1211"/>
        <v>60500</v>
      </c>
      <c r="BZ1897">
        <v>1</v>
      </c>
      <c r="CA1897" s="3">
        <f t="shared" si="1212"/>
        <v>60500</v>
      </c>
      <c r="CC1897" s="3">
        <f t="shared" si="1213"/>
        <v>0</v>
      </c>
      <c r="CD1897" s="3">
        <f t="shared" si="1214"/>
        <v>0</v>
      </c>
      <c r="CE1897" s="3" t="str">
        <f t="shared" si="1215"/>
        <v/>
      </c>
      <c r="CF1897" s="3" t="e">
        <f>HLOOKUP(CE1897,'Valuation Data'!$D$2:$K$5,4,FALSE)</f>
        <v>#N/A</v>
      </c>
      <c r="CG1897" s="3">
        <f t="shared" si="1216"/>
        <v>60500</v>
      </c>
      <c r="CH1897" s="3" t="str">
        <f t="shared" si="1217"/>
        <v>No</v>
      </c>
      <c r="CI1897" s="3" t="str">
        <f>VLOOKUP(R1897,'Use Codes &amp; County Type'!A:D,4,FALSE)</f>
        <v>V</v>
      </c>
      <c r="CJ1897" s="3" t="str">
        <f t="shared" si="1218"/>
        <v>Yes</v>
      </c>
      <c r="CK1897" s="3" t="str">
        <f t="shared" si="1219"/>
        <v>No</v>
      </c>
      <c r="CL1897" s="3">
        <f t="shared" si="1220"/>
        <v>0</v>
      </c>
      <c r="CM1897" s="3">
        <f t="shared" si="1221"/>
        <v>0</v>
      </c>
      <c r="CN1897" s="3">
        <f t="shared" si="1222"/>
        <v>5451.7</v>
      </c>
      <c r="CO1897" s="3">
        <f t="shared" si="1223"/>
        <v>-5451.7</v>
      </c>
      <c r="CP1897" s="3">
        <f t="shared" si="1224"/>
        <v>9.011074380165289E-2</v>
      </c>
      <c r="CR1897" s="3" t="str">
        <f t="shared" si="1225"/>
        <v>No</v>
      </c>
      <c r="CV1897" s="3" t="str">
        <f t="shared" si="1226"/>
        <v>Vacant, No Sales Data</v>
      </c>
      <c r="CW1897" s="3">
        <f t="shared" si="1227"/>
        <v>1896</v>
      </c>
      <c r="CX1897" s="3">
        <f t="shared" si="1228"/>
        <v>1090.3399999999999</v>
      </c>
      <c r="CY1897" s="3" t="str">
        <f t="shared" si="1229"/>
        <v>Ok</v>
      </c>
      <c r="CZ1897">
        <v>0</v>
      </c>
      <c r="DA1897">
        <v>0</v>
      </c>
    </row>
    <row r="1898" spans="1:105" x14ac:dyDescent="0.25">
      <c r="A1898">
        <v>1897</v>
      </c>
      <c r="B1898" t="s">
        <v>3</v>
      </c>
      <c r="C1898" t="s">
        <v>2006</v>
      </c>
      <c r="D1898">
        <v>2135.2399999999998</v>
      </c>
      <c r="E1898">
        <v>2017</v>
      </c>
      <c r="F1898">
        <v>2135.2399999999998</v>
      </c>
      <c r="G1898">
        <v>2135.2399999999998</v>
      </c>
      <c r="H1898" s="3">
        <f t="shared" si="1189"/>
        <v>0</v>
      </c>
      <c r="I1898">
        <v>95149</v>
      </c>
      <c r="J1898" t="s">
        <v>2736</v>
      </c>
      <c r="K1898" t="s">
        <v>2738</v>
      </c>
      <c r="L1898">
        <v>32034</v>
      </c>
      <c r="M1898" t="s">
        <v>4167</v>
      </c>
      <c r="N1898" t="s">
        <v>4761</v>
      </c>
      <c r="O1898">
        <v>-81.508265497811607</v>
      </c>
      <c r="P1898">
        <v>30.571621894632599</v>
      </c>
      <c r="Q1898" t="s">
        <v>6105</v>
      </c>
      <c r="R1898">
        <v>2</v>
      </c>
      <c r="S1898" t="s">
        <v>6535</v>
      </c>
      <c r="T1898">
        <v>1006</v>
      </c>
      <c r="U1898" t="s">
        <v>6578</v>
      </c>
      <c r="V1898">
        <v>2017</v>
      </c>
      <c r="W1898">
        <v>123520</v>
      </c>
      <c r="X1898">
        <v>2017</v>
      </c>
      <c r="Y1898">
        <v>134857</v>
      </c>
      <c r="Z1898">
        <v>1944.75</v>
      </c>
      <c r="AA1898" s="3">
        <f t="shared" si="1190"/>
        <v>0.91078754613064583</v>
      </c>
      <c r="AB1898" t="s">
        <v>6616</v>
      </c>
      <c r="AC1898" t="s">
        <v>6616</v>
      </c>
      <c r="AD1898" t="s">
        <v>6616</v>
      </c>
      <c r="AE1898" t="s">
        <v>6616</v>
      </c>
      <c r="AF1898" t="s">
        <v>6616</v>
      </c>
      <c r="AH1898" t="s">
        <v>6616</v>
      </c>
      <c r="AI1898" t="s">
        <v>6618</v>
      </c>
      <c r="AJ1898" t="s">
        <v>6618</v>
      </c>
      <c r="AK1898" t="s">
        <v>6618</v>
      </c>
      <c r="AL1898" t="s">
        <v>6618</v>
      </c>
      <c r="AM1898" t="s">
        <v>6618</v>
      </c>
      <c r="AN1898" t="s">
        <v>6618</v>
      </c>
      <c r="AO1898" t="s">
        <v>6618</v>
      </c>
      <c r="AP1898" s="3" t="str">
        <f t="shared" si="1191"/>
        <v>No</v>
      </c>
      <c r="AQ1898" s="3" t="str">
        <f t="shared" si="1192"/>
        <v>No</v>
      </c>
      <c r="AR1898" s="3" t="str">
        <f t="shared" si="1193"/>
        <v>No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 t="s">
        <v>6634</v>
      </c>
      <c r="AZ1898" t="s">
        <v>6639</v>
      </c>
      <c r="BA1898">
        <v>1</v>
      </c>
      <c r="BB1898" t="s">
        <v>6616</v>
      </c>
      <c r="BC1898" t="s">
        <v>6616</v>
      </c>
      <c r="BD1898" s="4" t="str">
        <f t="shared" si="1194"/>
        <v>No</v>
      </c>
      <c r="BE1898" t="s">
        <v>6640</v>
      </c>
      <c r="BF1898" s="3" t="str">
        <f t="shared" si="1195"/>
        <v>No</v>
      </c>
      <c r="BG1898" t="s">
        <v>6645</v>
      </c>
      <c r="BH1898" s="3" t="str">
        <f t="shared" si="1196"/>
        <v>95149 RAINBOW ACRES RD</v>
      </c>
      <c r="BI1898" s="3" t="str">
        <f t="shared" si="1197"/>
        <v>Fernandina Beach</v>
      </c>
      <c r="BJ1898" s="3" t="str">
        <f t="shared" si="1198"/>
        <v>Florida</v>
      </c>
      <c r="BK1898" s="3">
        <f t="shared" si="1199"/>
        <v>32034</v>
      </c>
      <c r="BL1898" s="3" t="str">
        <f t="shared" si="1200"/>
        <v>95149 RAINBOW ACRES RD FERNANDINA BEACH FL 32034</v>
      </c>
      <c r="BM1898" s="3" t="str">
        <f t="shared" si="1201"/>
        <v/>
      </c>
      <c r="BN1898" s="3" t="str">
        <f t="shared" si="1202"/>
        <v>Pass</v>
      </c>
      <c r="BO1898" s="3" t="str">
        <f t="shared" si="1203"/>
        <v>No</v>
      </c>
      <c r="BP1898" s="3" t="str">
        <f t="shared" si="1204"/>
        <v>FV&lt;$10K</v>
      </c>
      <c r="BQ1898" t="s">
        <v>6650</v>
      </c>
      <c r="BR1898" s="3" t="str">
        <f t="shared" si="1205"/>
        <v>No, &lt; $20K Lien</v>
      </c>
      <c r="BS1898" s="3" t="str">
        <f t="shared" si="1206"/>
        <v>No, Lien &lt; $20K</v>
      </c>
      <c r="BT1898" t="s">
        <v>6650</v>
      </c>
      <c r="BU1898" s="3" t="str">
        <f t="shared" si="1207"/>
        <v>No</v>
      </c>
      <c r="BV1898" s="3" t="str">
        <f t="shared" si="1208"/>
        <v>No</v>
      </c>
      <c r="BW1898" s="3">
        <f t="shared" si="1209"/>
        <v>1</v>
      </c>
      <c r="BX1898" s="3" t="str">
        <f t="shared" si="1210"/>
        <v>No</v>
      </c>
      <c r="BY1898" s="3">
        <f t="shared" si="1211"/>
        <v>123520</v>
      </c>
      <c r="BZ1898">
        <v>1</v>
      </c>
      <c r="CA1898" s="3">
        <f t="shared" si="1212"/>
        <v>123520</v>
      </c>
      <c r="CC1898" s="3">
        <f t="shared" si="1213"/>
        <v>0</v>
      </c>
      <c r="CD1898" s="3">
        <f t="shared" si="1214"/>
        <v>0</v>
      </c>
      <c r="CE1898" s="3" t="str">
        <f t="shared" si="1215"/>
        <v/>
      </c>
      <c r="CF1898" s="3" t="e">
        <f>HLOOKUP(CE1898,'Valuation Data'!$D$2:$K$5,4,FALSE)</f>
        <v>#N/A</v>
      </c>
      <c r="CG1898" s="3">
        <f t="shared" si="1216"/>
        <v>123520</v>
      </c>
      <c r="CH1898" s="3" t="str">
        <f t="shared" si="1217"/>
        <v>No</v>
      </c>
      <c r="CI1898" s="3" t="str">
        <f>VLOOKUP(R1898,'Use Codes &amp; County Type'!A:D,4,FALSE)</f>
        <v>R</v>
      </c>
      <c r="CJ1898" s="3" t="str">
        <f t="shared" si="1218"/>
        <v>No</v>
      </c>
      <c r="CK1898" s="3" t="str">
        <f t="shared" si="1219"/>
        <v>No</v>
      </c>
      <c r="CL1898" s="3">
        <f t="shared" si="1220"/>
        <v>0.35</v>
      </c>
      <c r="CM1898" s="3">
        <f t="shared" si="1221"/>
        <v>43232</v>
      </c>
      <c r="CN1898" s="3">
        <f t="shared" si="1222"/>
        <v>10676.199999999999</v>
      </c>
      <c r="CO1898" s="3">
        <f t="shared" si="1223"/>
        <v>32555.800000000003</v>
      </c>
      <c r="CP1898" s="3">
        <f t="shared" si="1224"/>
        <v>8.6432966321243518E-2</v>
      </c>
      <c r="CR1898" s="3" t="str">
        <f t="shared" si="1225"/>
        <v>No</v>
      </c>
      <c r="CV1898" s="3" t="str">
        <f t="shared" si="1226"/>
        <v>*Bid</v>
      </c>
      <c r="CW1898" s="3">
        <f t="shared" si="1227"/>
        <v>1897</v>
      </c>
      <c r="CX1898" s="3">
        <f t="shared" si="1228"/>
        <v>2135.2399999999998</v>
      </c>
      <c r="CY1898" s="3" t="str">
        <f t="shared" si="1229"/>
        <v>Ok</v>
      </c>
      <c r="CZ1898">
        <v>0</v>
      </c>
      <c r="DA1898">
        <v>0</v>
      </c>
    </row>
    <row r="1899" spans="1:105" x14ac:dyDescent="0.25">
      <c r="A1899">
        <v>1898</v>
      </c>
      <c r="B1899" t="s">
        <v>3</v>
      </c>
      <c r="C1899" t="s">
        <v>2007</v>
      </c>
      <c r="D1899">
        <v>460.91</v>
      </c>
      <c r="E1899">
        <v>2017</v>
      </c>
      <c r="F1899">
        <v>460.91</v>
      </c>
      <c r="G1899">
        <v>460.91</v>
      </c>
      <c r="H1899" s="3">
        <f t="shared" si="1189"/>
        <v>0</v>
      </c>
      <c r="I1899">
        <v>95237</v>
      </c>
      <c r="J1899" t="s">
        <v>2736</v>
      </c>
      <c r="K1899" t="s">
        <v>2738</v>
      </c>
      <c r="L1899">
        <v>32034</v>
      </c>
      <c r="M1899" t="s">
        <v>4168</v>
      </c>
      <c r="N1899" t="s">
        <v>4761</v>
      </c>
      <c r="O1899">
        <v>-81.508862453815993</v>
      </c>
      <c r="P1899">
        <v>30.572710771578301</v>
      </c>
      <c r="Q1899" t="s">
        <v>6106</v>
      </c>
      <c r="R1899">
        <v>2</v>
      </c>
      <c r="S1899" t="s">
        <v>6535</v>
      </c>
      <c r="T1899">
        <v>1006</v>
      </c>
      <c r="U1899" t="s">
        <v>6578</v>
      </c>
      <c r="V1899">
        <v>2017</v>
      </c>
      <c r="W1899">
        <v>52745</v>
      </c>
      <c r="X1899">
        <v>2017</v>
      </c>
      <c r="Y1899">
        <v>59278</v>
      </c>
      <c r="Z1899">
        <v>396.59</v>
      </c>
      <c r="AA1899" s="3">
        <f t="shared" si="1190"/>
        <v>0.86044997938860068</v>
      </c>
      <c r="AC1899" t="s">
        <v>6616</v>
      </c>
      <c r="AD1899" t="s">
        <v>6616</v>
      </c>
      <c r="AE1899" t="s">
        <v>6616</v>
      </c>
      <c r="AF1899" t="s">
        <v>6616</v>
      </c>
      <c r="AG1899" t="s">
        <v>6616</v>
      </c>
      <c r="AI1899" t="s">
        <v>6618</v>
      </c>
      <c r="AJ1899" t="s">
        <v>6618</v>
      </c>
      <c r="AK1899" t="s">
        <v>6618</v>
      </c>
      <c r="AL1899" t="s">
        <v>6618</v>
      </c>
      <c r="AM1899" t="s">
        <v>6618</v>
      </c>
      <c r="AN1899" t="s">
        <v>6618</v>
      </c>
      <c r="AO1899" t="s">
        <v>6619</v>
      </c>
      <c r="AP1899" s="3" t="str">
        <f t="shared" si="1191"/>
        <v>No</v>
      </c>
      <c r="AQ1899" s="3" t="str">
        <f t="shared" si="1192"/>
        <v>Yes</v>
      </c>
      <c r="AR1899" s="3" t="str">
        <f t="shared" si="1193"/>
        <v>No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 t="s">
        <v>6634</v>
      </c>
      <c r="AZ1899" t="s">
        <v>6639</v>
      </c>
      <c r="BA1899">
        <v>0</v>
      </c>
      <c r="BB1899" t="s">
        <v>6617</v>
      </c>
      <c r="BC1899" t="s">
        <v>6617</v>
      </c>
      <c r="BD1899" s="4" t="str">
        <f t="shared" si="1194"/>
        <v>No</v>
      </c>
      <c r="BE1899" t="s">
        <v>6640</v>
      </c>
      <c r="BF1899" s="3" t="str">
        <f t="shared" si="1195"/>
        <v>No</v>
      </c>
      <c r="BG1899" t="s">
        <v>6645</v>
      </c>
      <c r="BH1899" s="3" t="str">
        <f t="shared" si="1196"/>
        <v>95237 RAINBOW ACRES RD</v>
      </c>
      <c r="BI1899" s="3" t="str">
        <f t="shared" si="1197"/>
        <v>Fernandina Beach</v>
      </c>
      <c r="BJ1899" s="3" t="str">
        <f t="shared" si="1198"/>
        <v>Florida</v>
      </c>
      <c r="BK1899" s="3">
        <f t="shared" si="1199"/>
        <v>32034</v>
      </c>
      <c r="BL1899" s="3" t="str">
        <f t="shared" si="1200"/>
        <v>95237 RAINBOW ACRES RD FERNANDINA BEACH FL 32034</v>
      </c>
      <c r="BM1899" s="3" t="str">
        <f t="shared" si="1201"/>
        <v/>
      </c>
      <c r="BN1899" s="3" t="str">
        <f t="shared" si="1202"/>
        <v>Pass</v>
      </c>
      <c r="BO1899" s="3" t="str">
        <f t="shared" si="1203"/>
        <v>Yes</v>
      </c>
      <c r="BP1899" s="3" t="str">
        <f t="shared" si="1204"/>
        <v>FV&lt;$10K</v>
      </c>
      <c r="BQ1899" t="s">
        <v>6650</v>
      </c>
      <c r="BR1899" s="3" t="str">
        <f t="shared" si="1205"/>
        <v>No, &lt; $20K Lien</v>
      </c>
      <c r="BS1899" s="3" t="str">
        <f t="shared" si="1206"/>
        <v>No, Lien &lt; $20K</v>
      </c>
      <c r="BT1899" t="s">
        <v>6650</v>
      </c>
      <c r="BU1899" s="3" t="str">
        <f t="shared" si="1207"/>
        <v>No</v>
      </c>
      <c r="BV1899" s="3" t="str">
        <f t="shared" si="1208"/>
        <v>No</v>
      </c>
      <c r="BW1899" s="3">
        <f t="shared" si="1209"/>
        <v>0</v>
      </c>
      <c r="BX1899" s="3" t="str">
        <f t="shared" si="1210"/>
        <v>No</v>
      </c>
      <c r="BY1899" s="3">
        <f t="shared" si="1211"/>
        <v>52745</v>
      </c>
      <c r="BZ1899">
        <v>1</v>
      </c>
      <c r="CA1899" s="3">
        <f t="shared" si="1212"/>
        <v>52745</v>
      </c>
      <c r="CC1899" s="3">
        <f t="shared" si="1213"/>
        <v>0</v>
      </c>
      <c r="CD1899" s="3">
        <f t="shared" si="1214"/>
        <v>0</v>
      </c>
      <c r="CE1899" s="3" t="str">
        <f t="shared" si="1215"/>
        <v/>
      </c>
      <c r="CF1899" s="3" t="e">
        <f>HLOOKUP(CE1899,'Valuation Data'!$D$2:$K$5,4,FALSE)</f>
        <v>#N/A</v>
      </c>
      <c r="CG1899" s="3">
        <f t="shared" si="1216"/>
        <v>52745</v>
      </c>
      <c r="CH1899" s="3" t="str">
        <f t="shared" si="1217"/>
        <v>No</v>
      </c>
      <c r="CI1899" s="3" t="str">
        <f>VLOOKUP(R1899,'Use Codes &amp; County Type'!A:D,4,FALSE)</f>
        <v>R</v>
      </c>
      <c r="CJ1899" s="3" t="str">
        <f t="shared" si="1218"/>
        <v>No</v>
      </c>
      <c r="CK1899" s="3" t="str">
        <f t="shared" si="1219"/>
        <v>Yes</v>
      </c>
      <c r="CL1899" s="3">
        <f t="shared" si="1220"/>
        <v>0.67</v>
      </c>
      <c r="CM1899" s="3">
        <f t="shared" si="1221"/>
        <v>35339.15</v>
      </c>
      <c r="CN1899" s="3">
        <f t="shared" si="1222"/>
        <v>1843.64</v>
      </c>
      <c r="CO1899" s="3">
        <f t="shared" si="1223"/>
        <v>33495.51</v>
      </c>
      <c r="CP1899" s="3">
        <f t="shared" si="1224"/>
        <v>3.4953834486681205E-2</v>
      </c>
      <c r="CR1899" s="3" t="str">
        <f t="shared" si="1225"/>
        <v>No</v>
      </c>
      <c r="CV1899" s="3" t="str">
        <f t="shared" si="1226"/>
        <v>*Bid</v>
      </c>
      <c r="CW1899" s="3">
        <f t="shared" si="1227"/>
        <v>1898</v>
      </c>
      <c r="CX1899" s="3">
        <f t="shared" si="1228"/>
        <v>460.91</v>
      </c>
      <c r="CY1899" s="3" t="str">
        <f t="shared" si="1229"/>
        <v>Ok</v>
      </c>
      <c r="CZ1899">
        <v>0</v>
      </c>
      <c r="DA1899">
        <v>0</v>
      </c>
    </row>
    <row r="1900" spans="1:105" x14ac:dyDescent="0.25">
      <c r="A1900">
        <v>1899</v>
      </c>
      <c r="B1900" t="s">
        <v>3</v>
      </c>
      <c r="C1900" t="s">
        <v>2008</v>
      </c>
      <c r="D1900">
        <v>1036.99</v>
      </c>
      <c r="E1900">
        <v>2017</v>
      </c>
      <c r="F1900">
        <v>1036.99</v>
      </c>
      <c r="G1900">
        <v>1036.99</v>
      </c>
      <c r="H1900" s="3">
        <f t="shared" si="1189"/>
        <v>0</v>
      </c>
      <c r="I1900">
        <v>95379</v>
      </c>
      <c r="J1900" t="s">
        <v>2736</v>
      </c>
      <c r="K1900" t="s">
        <v>2738</v>
      </c>
      <c r="L1900">
        <v>32034</v>
      </c>
      <c r="M1900" t="s">
        <v>4169</v>
      </c>
      <c r="N1900" t="s">
        <v>4761</v>
      </c>
      <c r="O1900">
        <v>-81.506367514097604</v>
      </c>
      <c r="P1900">
        <v>30.573559945138001</v>
      </c>
      <c r="Q1900" t="s">
        <v>6107</v>
      </c>
      <c r="R1900">
        <v>2</v>
      </c>
      <c r="S1900" t="s">
        <v>6535</v>
      </c>
      <c r="T1900">
        <v>1006</v>
      </c>
      <c r="U1900" t="s">
        <v>6578</v>
      </c>
      <c r="V1900">
        <v>2017</v>
      </c>
      <c r="W1900">
        <v>61382</v>
      </c>
      <c r="X1900">
        <v>2017</v>
      </c>
      <c r="Y1900">
        <v>61382</v>
      </c>
      <c r="Z1900">
        <v>929.25</v>
      </c>
      <c r="AA1900" s="3">
        <f t="shared" si="1190"/>
        <v>0.89610314467834795</v>
      </c>
      <c r="AB1900" t="s">
        <v>6616</v>
      </c>
      <c r="AI1900" t="s">
        <v>6618</v>
      </c>
      <c r="AJ1900" t="s">
        <v>6618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 s="3" t="str">
        <f t="shared" si="1191"/>
        <v>No</v>
      </c>
      <c r="AQ1900" s="3" t="str">
        <f t="shared" si="1192"/>
        <v>No</v>
      </c>
      <c r="AR1900" s="3" t="str">
        <f t="shared" si="1193"/>
        <v>No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 t="s">
        <v>6634</v>
      </c>
      <c r="AZ1900">
        <v>0</v>
      </c>
      <c r="BA1900">
        <v>1</v>
      </c>
      <c r="BB1900" t="s">
        <v>6616</v>
      </c>
      <c r="BC1900" t="s">
        <v>6616</v>
      </c>
      <c r="BD1900" s="4" t="str">
        <f t="shared" si="1194"/>
        <v>No</v>
      </c>
      <c r="BE1900" t="s">
        <v>6640</v>
      </c>
      <c r="BF1900" s="3" t="str">
        <f t="shared" si="1195"/>
        <v>No</v>
      </c>
      <c r="BG1900" t="s">
        <v>6645</v>
      </c>
      <c r="BH1900" s="3" t="str">
        <f t="shared" si="1196"/>
        <v>95379 ALLIGATOR CREEK RD</v>
      </c>
      <c r="BI1900" s="3" t="str">
        <f t="shared" si="1197"/>
        <v>Fernandina Beach</v>
      </c>
      <c r="BJ1900" s="3" t="str">
        <f t="shared" si="1198"/>
        <v>Florida</v>
      </c>
      <c r="BK1900" s="3">
        <f t="shared" si="1199"/>
        <v>32034</v>
      </c>
      <c r="BL1900" s="3" t="str">
        <f t="shared" si="1200"/>
        <v>95379 ALLIGATOR CREEK RD FERNANDINA BEACH FL 32034</v>
      </c>
      <c r="BM1900" s="3" t="str">
        <f t="shared" si="1201"/>
        <v/>
      </c>
      <c r="BN1900" s="3" t="str">
        <f t="shared" si="1202"/>
        <v>Pass</v>
      </c>
      <c r="BO1900" s="3" t="str">
        <f t="shared" si="1203"/>
        <v>No</v>
      </c>
      <c r="BP1900" s="3" t="str">
        <f t="shared" si="1204"/>
        <v>FV&lt;$10K</v>
      </c>
      <c r="BQ1900" t="s">
        <v>6650</v>
      </c>
      <c r="BR1900" s="3" t="str">
        <f t="shared" si="1205"/>
        <v>No, &lt; $20K Lien</v>
      </c>
      <c r="BS1900" s="3" t="str">
        <f t="shared" si="1206"/>
        <v>No, Lien &lt; $20K</v>
      </c>
      <c r="BT1900" t="s">
        <v>6650</v>
      </c>
      <c r="BU1900" s="3" t="str">
        <f t="shared" si="1207"/>
        <v>No</v>
      </c>
      <c r="BV1900" s="3" t="str">
        <f t="shared" si="1208"/>
        <v>No</v>
      </c>
      <c r="BW1900" s="3">
        <f t="shared" si="1209"/>
        <v>1</v>
      </c>
      <c r="BX1900" s="3" t="str">
        <f t="shared" si="1210"/>
        <v>No</v>
      </c>
      <c r="BY1900" s="3">
        <f t="shared" si="1211"/>
        <v>61382</v>
      </c>
      <c r="BZ1900">
        <v>1</v>
      </c>
      <c r="CA1900" s="3">
        <f t="shared" si="1212"/>
        <v>61382</v>
      </c>
      <c r="CC1900" s="3">
        <f t="shared" si="1213"/>
        <v>0</v>
      </c>
      <c r="CD1900" s="3">
        <f t="shared" si="1214"/>
        <v>0</v>
      </c>
      <c r="CE1900" s="3" t="str">
        <f t="shared" si="1215"/>
        <v/>
      </c>
      <c r="CF1900" s="3" t="e">
        <f>HLOOKUP(CE1900,'Valuation Data'!$D$2:$K$5,4,FALSE)</f>
        <v>#N/A</v>
      </c>
      <c r="CG1900" s="3">
        <f t="shared" si="1216"/>
        <v>61382</v>
      </c>
      <c r="CH1900" s="3" t="str">
        <f t="shared" si="1217"/>
        <v>No</v>
      </c>
      <c r="CI1900" s="3" t="str">
        <f>VLOOKUP(R1900,'Use Codes &amp; County Type'!A:D,4,FALSE)</f>
        <v>R</v>
      </c>
      <c r="CJ1900" s="3" t="str">
        <f t="shared" si="1218"/>
        <v>No</v>
      </c>
      <c r="CK1900" s="3" t="str">
        <f t="shared" si="1219"/>
        <v>No</v>
      </c>
      <c r="CL1900" s="3">
        <f t="shared" si="1220"/>
        <v>0.35</v>
      </c>
      <c r="CM1900" s="3">
        <f t="shared" si="1221"/>
        <v>21483.699999999997</v>
      </c>
      <c r="CN1900" s="3">
        <f t="shared" si="1222"/>
        <v>5184.95</v>
      </c>
      <c r="CO1900" s="3">
        <f t="shared" si="1223"/>
        <v>16298.749999999996</v>
      </c>
      <c r="CP1900" s="3">
        <f t="shared" si="1224"/>
        <v>8.4470202991104887E-2</v>
      </c>
      <c r="CR1900" s="3" t="str">
        <f t="shared" si="1225"/>
        <v>No</v>
      </c>
      <c r="CV1900" s="3" t="str">
        <f t="shared" si="1226"/>
        <v>*Bid</v>
      </c>
      <c r="CW1900" s="3">
        <f t="shared" si="1227"/>
        <v>1899</v>
      </c>
      <c r="CX1900" s="3">
        <f t="shared" si="1228"/>
        <v>1036.99</v>
      </c>
      <c r="CY1900" s="3" t="str">
        <f t="shared" si="1229"/>
        <v>Ok</v>
      </c>
      <c r="CZ1900">
        <v>0</v>
      </c>
      <c r="DA1900">
        <v>0</v>
      </c>
    </row>
    <row r="1901" spans="1:105" x14ac:dyDescent="0.25">
      <c r="A1901">
        <v>1900</v>
      </c>
      <c r="B1901" t="s">
        <v>3</v>
      </c>
      <c r="C1901" t="s">
        <v>2009</v>
      </c>
      <c r="D1901">
        <v>804.64</v>
      </c>
      <c r="E1901">
        <v>2017</v>
      </c>
      <c r="F1901">
        <v>804.64</v>
      </c>
      <c r="G1901">
        <v>804.64</v>
      </c>
      <c r="H1901" s="3">
        <f t="shared" si="1189"/>
        <v>0</v>
      </c>
      <c r="I1901">
        <v>95002</v>
      </c>
      <c r="J1901" t="s">
        <v>2736</v>
      </c>
      <c r="K1901" t="s">
        <v>2738</v>
      </c>
      <c r="L1901">
        <v>32023</v>
      </c>
      <c r="M1901" t="s">
        <v>4170</v>
      </c>
      <c r="N1901" t="s">
        <v>4763</v>
      </c>
      <c r="O1901">
        <v>-81.508310352055602</v>
      </c>
      <c r="P1901">
        <v>30.575975747570102</v>
      </c>
      <c r="Q1901" t="s">
        <v>6108</v>
      </c>
      <c r="R1901">
        <v>2</v>
      </c>
      <c r="S1901" t="s">
        <v>6535</v>
      </c>
      <c r="T1901">
        <v>1006</v>
      </c>
      <c r="U1901" t="s">
        <v>6578</v>
      </c>
      <c r="V1901">
        <v>2017</v>
      </c>
      <c r="W1901">
        <v>41878</v>
      </c>
      <c r="X1901">
        <v>2017</v>
      </c>
      <c r="Y1901">
        <v>54069</v>
      </c>
      <c r="Z1901">
        <v>714.42</v>
      </c>
      <c r="AA1901" s="3">
        <f t="shared" si="1190"/>
        <v>0.88787532312586992</v>
      </c>
      <c r="AB1901" t="s">
        <v>6616</v>
      </c>
      <c r="AC1901" t="s">
        <v>6616</v>
      </c>
      <c r="AI1901" t="s">
        <v>6618</v>
      </c>
      <c r="AJ1901" t="s">
        <v>6618</v>
      </c>
      <c r="AK1901" t="s">
        <v>6618</v>
      </c>
      <c r="AL1901">
        <v>0</v>
      </c>
      <c r="AM1901">
        <v>0</v>
      </c>
      <c r="AN1901">
        <v>0</v>
      </c>
      <c r="AO1901">
        <v>0</v>
      </c>
      <c r="AP1901" s="3" t="str">
        <f t="shared" si="1191"/>
        <v>No</v>
      </c>
      <c r="AQ1901" s="3" t="str">
        <f t="shared" si="1192"/>
        <v>No</v>
      </c>
      <c r="AR1901" s="3" t="str">
        <f t="shared" si="1193"/>
        <v>No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 t="s">
        <v>6634</v>
      </c>
      <c r="AZ1901">
        <v>0</v>
      </c>
      <c r="BA1901">
        <v>0</v>
      </c>
      <c r="BB1901" t="s">
        <v>6616</v>
      </c>
      <c r="BC1901" t="s">
        <v>6616</v>
      </c>
      <c r="BD1901" s="4" t="str">
        <f t="shared" si="1194"/>
        <v>No</v>
      </c>
      <c r="BE1901" t="s">
        <v>6640</v>
      </c>
      <c r="BF1901" s="3" t="str">
        <f t="shared" si="1195"/>
        <v>No</v>
      </c>
      <c r="BG1901" t="s">
        <v>6645</v>
      </c>
      <c r="BH1901" s="3" t="str">
        <f t="shared" si="1196"/>
        <v>95002 CANOE LN</v>
      </c>
      <c r="BI1901" s="3" t="str">
        <f t="shared" si="1197"/>
        <v>Fernandina Beach</v>
      </c>
      <c r="BJ1901" s="3" t="str">
        <f t="shared" si="1198"/>
        <v>Florida</v>
      </c>
      <c r="BK1901" s="3">
        <f t="shared" si="1199"/>
        <v>32023</v>
      </c>
      <c r="BL1901" s="3" t="str">
        <f t="shared" si="1200"/>
        <v>95002 CANOE LN FERNANDINA BEACH FL 32023</v>
      </c>
      <c r="BM1901" s="3" t="str">
        <f t="shared" si="1201"/>
        <v/>
      </c>
      <c r="BN1901" s="3" t="str">
        <f t="shared" si="1202"/>
        <v>Pass</v>
      </c>
      <c r="BO1901" s="3" t="str">
        <f t="shared" si="1203"/>
        <v>No</v>
      </c>
      <c r="BP1901" s="3" t="str">
        <f t="shared" si="1204"/>
        <v>FV&lt;$10K</v>
      </c>
      <c r="BQ1901" t="s">
        <v>6650</v>
      </c>
      <c r="BR1901" s="3" t="str">
        <f t="shared" si="1205"/>
        <v>No, &lt; $20K Lien</v>
      </c>
      <c r="BS1901" s="3" t="str">
        <f t="shared" si="1206"/>
        <v>No, Lien &lt; $20K</v>
      </c>
      <c r="BT1901" t="s">
        <v>6650</v>
      </c>
      <c r="BU1901" s="3" t="str">
        <f t="shared" si="1207"/>
        <v>No</v>
      </c>
      <c r="BV1901" s="3" t="str">
        <f t="shared" si="1208"/>
        <v>No</v>
      </c>
      <c r="BW1901" s="3">
        <f t="shared" si="1209"/>
        <v>0</v>
      </c>
      <c r="BX1901" s="3" t="str">
        <f t="shared" si="1210"/>
        <v>No</v>
      </c>
      <c r="BY1901" s="3">
        <f t="shared" si="1211"/>
        <v>41878</v>
      </c>
      <c r="BZ1901">
        <v>1</v>
      </c>
      <c r="CA1901" s="3">
        <f t="shared" si="1212"/>
        <v>41878</v>
      </c>
      <c r="CC1901" s="3">
        <f t="shared" si="1213"/>
        <v>0</v>
      </c>
      <c r="CD1901" s="3">
        <f t="shared" si="1214"/>
        <v>0</v>
      </c>
      <c r="CE1901" s="3" t="str">
        <f t="shared" si="1215"/>
        <v/>
      </c>
      <c r="CF1901" s="3" t="e">
        <f>HLOOKUP(CE1901,'Valuation Data'!$D$2:$K$5,4,FALSE)</f>
        <v>#N/A</v>
      </c>
      <c r="CG1901" s="3">
        <f t="shared" si="1216"/>
        <v>41878</v>
      </c>
      <c r="CH1901" s="3" t="str">
        <f t="shared" si="1217"/>
        <v>No</v>
      </c>
      <c r="CI1901" s="3" t="str">
        <f>VLOOKUP(R1901,'Use Codes &amp; County Type'!A:D,4,FALSE)</f>
        <v>R</v>
      </c>
      <c r="CJ1901" s="3" t="str">
        <f t="shared" si="1218"/>
        <v>No</v>
      </c>
      <c r="CK1901" s="3" t="str">
        <f t="shared" si="1219"/>
        <v>No</v>
      </c>
      <c r="CL1901" s="3">
        <f t="shared" si="1220"/>
        <v>0.35</v>
      </c>
      <c r="CM1901" s="3">
        <f t="shared" si="1221"/>
        <v>14657.3</v>
      </c>
      <c r="CN1901" s="3">
        <f t="shared" si="1222"/>
        <v>3218.56</v>
      </c>
      <c r="CO1901" s="3">
        <f t="shared" si="1223"/>
        <v>11438.74</v>
      </c>
      <c r="CP1901" s="3">
        <f t="shared" si="1224"/>
        <v>7.6855628253498259E-2</v>
      </c>
      <c r="CR1901" s="3" t="str">
        <f t="shared" si="1225"/>
        <v>No</v>
      </c>
      <c r="CV1901" s="3" t="str">
        <f t="shared" si="1226"/>
        <v>*Bid</v>
      </c>
      <c r="CW1901" s="3">
        <f t="shared" si="1227"/>
        <v>1900</v>
      </c>
      <c r="CX1901" s="3">
        <f t="shared" si="1228"/>
        <v>804.64</v>
      </c>
      <c r="CY1901" s="3" t="str">
        <f t="shared" si="1229"/>
        <v>Ok</v>
      </c>
      <c r="CZ1901">
        <v>0</v>
      </c>
      <c r="DA1901">
        <v>0</v>
      </c>
    </row>
    <row r="1902" spans="1:105" x14ac:dyDescent="0.25">
      <c r="A1902">
        <v>1901</v>
      </c>
      <c r="B1902" t="s">
        <v>3</v>
      </c>
      <c r="C1902" t="s">
        <v>2010</v>
      </c>
      <c r="D1902">
        <v>72.94</v>
      </c>
      <c r="E1902">
        <v>2017</v>
      </c>
      <c r="F1902">
        <v>72.94</v>
      </c>
      <c r="G1902">
        <v>72.94</v>
      </c>
      <c r="H1902" s="3">
        <f t="shared" si="1189"/>
        <v>0</v>
      </c>
      <c r="J1902" t="s">
        <v>2736</v>
      </c>
      <c r="K1902" t="s">
        <v>2738</v>
      </c>
      <c r="L1902">
        <v>32034</v>
      </c>
      <c r="M1902" t="s">
        <v>4171</v>
      </c>
      <c r="N1902" t="s">
        <v>4761</v>
      </c>
      <c r="O1902">
        <v>-81.523435585193596</v>
      </c>
      <c r="P1902">
        <v>30.568350477049901</v>
      </c>
      <c r="Q1902" t="s">
        <v>6109</v>
      </c>
      <c r="R1902">
        <v>70</v>
      </c>
      <c r="S1902" t="s">
        <v>6560</v>
      </c>
      <c r="T1902">
        <v>8005</v>
      </c>
      <c r="U1902" t="s">
        <v>6610</v>
      </c>
      <c r="V1902">
        <v>2017</v>
      </c>
      <c r="W1902">
        <v>2500</v>
      </c>
      <c r="X1902">
        <v>2017</v>
      </c>
      <c r="Y1902">
        <v>2500</v>
      </c>
      <c r="Z1902">
        <v>37.85</v>
      </c>
      <c r="AA1902" s="3">
        <f t="shared" si="1190"/>
        <v>0.51891965999451606</v>
      </c>
      <c r="AC1902" t="s">
        <v>6616</v>
      </c>
      <c r="AF1902" t="s">
        <v>6616</v>
      </c>
      <c r="AH1902" t="s">
        <v>6616</v>
      </c>
      <c r="AI1902" t="s">
        <v>6619</v>
      </c>
      <c r="AJ1902" t="s">
        <v>6618</v>
      </c>
      <c r="AK1902" t="s">
        <v>6618</v>
      </c>
      <c r="AL1902" t="s">
        <v>6618</v>
      </c>
      <c r="AM1902" t="s">
        <v>6619</v>
      </c>
      <c r="AN1902">
        <v>0</v>
      </c>
      <c r="AO1902">
        <v>0</v>
      </c>
      <c r="AP1902" s="3" t="str">
        <f t="shared" si="1191"/>
        <v>No</v>
      </c>
      <c r="AQ1902" s="3" t="str">
        <f t="shared" si="1192"/>
        <v>Yes</v>
      </c>
      <c r="AR1902" s="3" t="str">
        <f t="shared" si="1193"/>
        <v>No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 t="s">
        <v>6634</v>
      </c>
      <c r="AZ1902" t="s">
        <v>6638</v>
      </c>
      <c r="BA1902">
        <v>0</v>
      </c>
      <c r="BB1902" t="s">
        <v>6616</v>
      </c>
      <c r="BC1902" t="s">
        <v>6616</v>
      </c>
      <c r="BD1902" s="4" t="str">
        <f t="shared" si="1194"/>
        <v>No</v>
      </c>
      <c r="BE1902" t="s">
        <v>6640</v>
      </c>
      <c r="BF1902" s="3" t="str">
        <f t="shared" si="1195"/>
        <v>No</v>
      </c>
      <c r="BG1902" t="s">
        <v>6645</v>
      </c>
      <c r="BH1902" s="3" t="str">
        <f t="shared" si="1196"/>
        <v>OFF SR 107</v>
      </c>
      <c r="BI1902" s="3" t="str">
        <f t="shared" si="1197"/>
        <v>Fernandina Beach</v>
      </c>
      <c r="BJ1902" s="3" t="str">
        <f t="shared" si="1198"/>
        <v>Florida</v>
      </c>
      <c r="BK1902" s="3">
        <f t="shared" si="1199"/>
        <v>32034</v>
      </c>
      <c r="BL1902" s="3" t="str">
        <f t="shared" si="1200"/>
        <v>OFF SR 107 FERNANDINA BEACH FL 32034</v>
      </c>
      <c r="BM1902" s="3" t="str">
        <f t="shared" si="1201"/>
        <v/>
      </c>
      <c r="BN1902" s="3" t="str">
        <f t="shared" si="1202"/>
        <v>Lien&lt;$150</v>
      </c>
      <c r="BO1902" s="3" t="str">
        <f t="shared" si="1203"/>
        <v>No</v>
      </c>
      <c r="BP1902" s="3" t="str">
        <f t="shared" si="1204"/>
        <v>FV&lt;$10K</v>
      </c>
      <c r="BQ1902" t="s">
        <v>6650</v>
      </c>
      <c r="BR1902" s="3" t="str">
        <f t="shared" si="1205"/>
        <v>No, &lt; $20K Lien</v>
      </c>
      <c r="BS1902" s="3" t="str">
        <f t="shared" si="1206"/>
        <v>No, Lien &lt; $20K</v>
      </c>
      <c r="BT1902" t="s">
        <v>6650</v>
      </c>
      <c r="BU1902" s="3" t="str">
        <f t="shared" si="1207"/>
        <v>No</v>
      </c>
      <c r="BV1902" s="3" t="str">
        <f t="shared" si="1208"/>
        <v>No</v>
      </c>
      <c r="BW1902" s="3">
        <f t="shared" si="1209"/>
        <v>0</v>
      </c>
      <c r="BX1902" s="3" t="str">
        <f t="shared" si="1210"/>
        <v>No</v>
      </c>
      <c r="BY1902" s="3">
        <f t="shared" si="1211"/>
        <v>2500</v>
      </c>
      <c r="BZ1902">
        <v>1</v>
      </c>
      <c r="CA1902" s="3">
        <f t="shared" si="1212"/>
        <v>2500</v>
      </c>
      <c r="CC1902" s="3">
        <f t="shared" si="1213"/>
        <v>0</v>
      </c>
      <c r="CD1902" s="3">
        <f t="shared" si="1214"/>
        <v>0</v>
      </c>
      <c r="CE1902" s="3" t="str">
        <f t="shared" si="1215"/>
        <v/>
      </c>
      <c r="CF1902" s="3" t="e">
        <f>HLOOKUP(CE1902,'Valuation Data'!$D$2:$K$5,4,FALSE)</f>
        <v>#N/A</v>
      </c>
      <c r="CG1902" s="3">
        <f t="shared" si="1216"/>
        <v>2500</v>
      </c>
      <c r="CH1902" s="3" t="str">
        <f t="shared" si="1217"/>
        <v>No</v>
      </c>
      <c r="CI1902" s="3" t="str">
        <f>VLOOKUP(R1902,'Use Codes &amp; County Type'!A:D,4,FALSE)</f>
        <v>V</v>
      </c>
      <c r="CJ1902" s="3" t="str">
        <f t="shared" si="1218"/>
        <v>Yes</v>
      </c>
      <c r="CK1902" s="3" t="str">
        <f t="shared" si="1219"/>
        <v>No</v>
      </c>
      <c r="CL1902" s="3">
        <f t="shared" si="1220"/>
        <v>0</v>
      </c>
      <c r="CM1902" s="3">
        <f t="shared" si="1221"/>
        <v>0</v>
      </c>
      <c r="CN1902" s="3">
        <f t="shared" si="1222"/>
        <v>291.76</v>
      </c>
      <c r="CO1902" s="3">
        <f t="shared" si="1223"/>
        <v>-291.76</v>
      </c>
      <c r="CP1902" s="3">
        <f t="shared" si="1224"/>
        <v>0.116704</v>
      </c>
      <c r="CR1902" s="3" t="str">
        <f t="shared" si="1225"/>
        <v>No</v>
      </c>
      <c r="CV1902" s="3" t="str">
        <f t="shared" si="1226"/>
        <v>Lien&lt;$150</v>
      </c>
      <c r="CW1902" s="3">
        <f t="shared" si="1227"/>
        <v>1901</v>
      </c>
      <c r="CX1902" s="3">
        <f t="shared" si="1228"/>
        <v>72.94</v>
      </c>
      <c r="CY1902" s="3" t="str">
        <f t="shared" si="1229"/>
        <v>Ok</v>
      </c>
      <c r="CZ1902">
        <v>0</v>
      </c>
      <c r="DA1902">
        <v>0</v>
      </c>
    </row>
    <row r="1903" spans="1:105" x14ac:dyDescent="0.25">
      <c r="A1903">
        <v>1902</v>
      </c>
      <c r="B1903" t="s">
        <v>3</v>
      </c>
      <c r="C1903" t="s">
        <v>2011</v>
      </c>
      <c r="D1903">
        <v>4267.2299999999996</v>
      </c>
      <c r="E1903">
        <v>2017</v>
      </c>
      <c r="F1903">
        <v>4267.2299999999996</v>
      </c>
      <c r="G1903">
        <v>4267.2299999999996</v>
      </c>
      <c r="H1903" s="3">
        <f t="shared" si="1189"/>
        <v>0</v>
      </c>
      <c r="I1903">
        <v>940261</v>
      </c>
      <c r="J1903" t="s">
        <v>2736</v>
      </c>
      <c r="K1903" t="s">
        <v>2738</v>
      </c>
      <c r="L1903">
        <v>32034</v>
      </c>
      <c r="M1903" t="s">
        <v>4172</v>
      </c>
      <c r="N1903" t="s">
        <v>4761</v>
      </c>
      <c r="O1903">
        <v>-81.537888609809698</v>
      </c>
      <c r="P1903">
        <v>30.556400357464</v>
      </c>
      <c r="Q1903" t="s">
        <v>6110</v>
      </c>
      <c r="R1903">
        <v>1</v>
      </c>
      <c r="S1903" t="s">
        <v>6539</v>
      </c>
      <c r="T1903">
        <v>1001</v>
      </c>
      <c r="U1903" t="s">
        <v>6582</v>
      </c>
      <c r="V1903">
        <v>2017</v>
      </c>
      <c r="W1903">
        <v>297781</v>
      </c>
      <c r="X1903">
        <v>2017</v>
      </c>
      <c r="Y1903">
        <v>366060</v>
      </c>
      <c r="Z1903">
        <v>3916.07</v>
      </c>
      <c r="AA1903" s="3">
        <f t="shared" si="1190"/>
        <v>0.9177077401499335</v>
      </c>
      <c r="AB1903" t="s">
        <v>6616</v>
      </c>
      <c r="AC1903" t="s">
        <v>6616</v>
      </c>
      <c r="AD1903" t="s">
        <v>6616</v>
      </c>
      <c r="AE1903" t="s">
        <v>6616</v>
      </c>
      <c r="AF1903" t="s">
        <v>6616</v>
      </c>
      <c r="AG1903" t="s">
        <v>6616</v>
      </c>
      <c r="AH1903" t="s">
        <v>6616</v>
      </c>
      <c r="AI1903" t="s">
        <v>6618</v>
      </c>
      <c r="AJ1903" t="s">
        <v>6618</v>
      </c>
      <c r="AK1903" t="s">
        <v>6618</v>
      </c>
      <c r="AL1903" t="s">
        <v>6618</v>
      </c>
      <c r="AM1903" t="s">
        <v>6618</v>
      </c>
      <c r="AN1903" t="s">
        <v>6618</v>
      </c>
      <c r="AO1903" t="s">
        <v>6618</v>
      </c>
      <c r="AP1903" s="3" t="str">
        <f t="shared" si="1191"/>
        <v>No</v>
      </c>
      <c r="AQ1903" s="3" t="str">
        <f t="shared" si="1192"/>
        <v>No</v>
      </c>
      <c r="AR1903" s="3" t="str">
        <f t="shared" si="1193"/>
        <v>No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 t="s">
        <v>6634</v>
      </c>
      <c r="AZ1903" t="s">
        <v>6637</v>
      </c>
      <c r="BA1903">
        <v>1</v>
      </c>
      <c r="BB1903" t="s">
        <v>6617</v>
      </c>
      <c r="BC1903" t="s">
        <v>6616</v>
      </c>
      <c r="BD1903" s="4" t="str">
        <f t="shared" si="1194"/>
        <v>No</v>
      </c>
      <c r="BE1903" t="s">
        <v>6640</v>
      </c>
      <c r="BF1903" s="3" t="str">
        <f t="shared" si="1195"/>
        <v>No</v>
      </c>
      <c r="BG1903" t="s">
        <v>6645</v>
      </c>
      <c r="BH1903" s="3" t="str">
        <f t="shared" si="1196"/>
        <v>940261 OLD NASSAUVILLE RD</v>
      </c>
      <c r="BI1903" s="3" t="str">
        <f t="shared" si="1197"/>
        <v>Fernandina Beach</v>
      </c>
      <c r="BJ1903" s="3" t="str">
        <f t="shared" si="1198"/>
        <v>Florida</v>
      </c>
      <c r="BK1903" s="3">
        <f t="shared" si="1199"/>
        <v>32034</v>
      </c>
      <c r="BL1903" s="3" t="str">
        <f t="shared" si="1200"/>
        <v>940261 OLD NASSAUVILLE RD FERNANDINA BEACH FL 32034</v>
      </c>
      <c r="BM1903" s="3" t="str">
        <f t="shared" si="1201"/>
        <v/>
      </c>
      <c r="BN1903" s="3" t="str">
        <f t="shared" si="1202"/>
        <v>Pass</v>
      </c>
      <c r="BO1903" s="3" t="str">
        <f t="shared" si="1203"/>
        <v>No</v>
      </c>
      <c r="BP1903" s="3" t="str">
        <f t="shared" si="1204"/>
        <v>FV&lt;$10K</v>
      </c>
      <c r="BQ1903" t="s">
        <v>6650</v>
      </c>
      <c r="BR1903" s="3" t="str">
        <f t="shared" si="1205"/>
        <v>No, &lt; $20K Lien</v>
      </c>
      <c r="BS1903" s="3" t="str">
        <f t="shared" si="1206"/>
        <v>No, Lien &lt; $20K</v>
      </c>
      <c r="BT1903" t="s">
        <v>6650</v>
      </c>
      <c r="BU1903" s="3" t="str">
        <f t="shared" si="1207"/>
        <v>No</v>
      </c>
      <c r="BV1903" s="3" t="str">
        <f t="shared" si="1208"/>
        <v>No</v>
      </c>
      <c r="BW1903" s="3">
        <f t="shared" si="1209"/>
        <v>1</v>
      </c>
      <c r="BX1903" s="3" t="str">
        <f t="shared" si="1210"/>
        <v>No</v>
      </c>
      <c r="BY1903" s="3">
        <f t="shared" si="1211"/>
        <v>297781</v>
      </c>
      <c r="BZ1903">
        <v>1</v>
      </c>
      <c r="CA1903" s="3">
        <f t="shared" si="1212"/>
        <v>297781</v>
      </c>
      <c r="CC1903" s="3">
        <f t="shared" si="1213"/>
        <v>0</v>
      </c>
      <c r="CD1903" s="3">
        <f t="shared" si="1214"/>
        <v>0</v>
      </c>
      <c r="CE1903" s="3" t="str">
        <f t="shared" si="1215"/>
        <v/>
      </c>
      <c r="CF1903" s="3" t="e">
        <f>HLOOKUP(CE1903,'Valuation Data'!$D$2:$K$5,4,FALSE)</f>
        <v>#N/A</v>
      </c>
      <c r="CG1903" s="3">
        <f t="shared" si="1216"/>
        <v>297781</v>
      </c>
      <c r="CH1903" s="3" t="str">
        <f t="shared" si="1217"/>
        <v>No</v>
      </c>
      <c r="CI1903" s="3" t="str">
        <f>VLOOKUP(R1903,'Use Codes &amp; County Type'!A:D,4,FALSE)</f>
        <v>S</v>
      </c>
      <c r="CJ1903" s="3" t="str">
        <f t="shared" si="1218"/>
        <v>No</v>
      </c>
      <c r="CK1903" s="3" t="str">
        <f t="shared" si="1219"/>
        <v>Yes</v>
      </c>
      <c r="CL1903" s="3">
        <f t="shared" si="1220"/>
        <v>0.67</v>
      </c>
      <c r="CM1903" s="3">
        <f t="shared" si="1221"/>
        <v>199513.27000000002</v>
      </c>
      <c r="CN1903" s="3">
        <f t="shared" si="1222"/>
        <v>21336.149999999998</v>
      </c>
      <c r="CO1903" s="3">
        <f t="shared" si="1223"/>
        <v>178177.12000000002</v>
      </c>
      <c r="CP1903" s="3">
        <f t="shared" si="1224"/>
        <v>7.1650474677699375E-2</v>
      </c>
      <c r="CR1903" s="3" t="str">
        <f t="shared" si="1225"/>
        <v>No</v>
      </c>
      <c r="CV1903" s="3" t="str">
        <f t="shared" si="1226"/>
        <v>*Bid</v>
      </c>
      <c r="CW1903" s="3">
        <f t="shared" si="1227"/>
        <v>1902</v>
      </c>
      <c r="CX1903" s="3">
        <f t="shared" si="1228"/>
        <v>4267.2299999999996</v>
      </c>
      <c r="CY1903" s="3" t="str">
        <f t="shared" si="1229"/>
        <v>Ok</v>
      </c>
      <c r="CZ1903">
        <v>0</v>
      </c>
      <c r="DA1903">
        <v>0</v>
      </c>
    </row>
    <row r="1904" spans="1:105" x14ac:dyDescent="0.25">
      <c r="A1904">
        <v>1903</v>
      </c>
      <c r="B1904" t="s">
        <v>3</v>
      </c>
      <c r="C1904" t="s">
        <v>2012</v>
      </c>
      <c r="D1904">
        <v>8558.2199999999993</v>
      </c>
      <c r="E1904">
        <v>2017</v>
      </c>
      <c r="F1904">
        <v>8558.2199999999993</v>
      </c>
      <c r="G1904">
        <v>8558.2199999999993</v>
      </c>
      <c r="H1904" s="3">
        <f t="shared" si="1189"/>
        <v>0</v>
      </c>
      <c r="I1904">
        <v>95050</v>
      </c>
      <c r="J1904" t="s">
        <v>2736</v>
      </c>
      <c r="K1904" t="s">
        <v>2738</v>
      </c>
      <c r="L1904">
        <v>32034</v>
      </c>
      <c r="M1904" t="s">
        <v>4173</v>
      </c>
      <c r="N1904" t="s">
        <v>4761</v>
      </c>
      <c r="O1904">
        <v>-81.533358718518002</v>
      </c>
      <c r="P1904">
        <v>30.557861456843401</v>
      </c>
      <c r="Q1904" t="s">
        <v>6111</v>
      </c>
      <c r="R1904">
        <v>1</v>
      </c>
      <c r="S1904" t="s">
        <v>6539</v>
      </c>
      <c r="T1904">
        <v>1001</v>
      </c>
      <c r="U1904" t="s">
        <v>6582</v>
      </c>
      <c r="V1904">
        <v>2017</v>
      </c>
      <c r="W1904">
        <v>508658</v>
      </c>
      <c r="X1904">
        <v>2017</v>
      </c>
      <c r="Y1904">
        <v>536427</v>
      </c>
      <c r="Z1904">
        <v>7883.7</v>
      </c>
      <c r="AA1904" s="3">
        <f t="shared" si="1190"/>
        <v>0.9211845453844375</v>
      </c>
      <c r="AB1904" t="s">
        <v>6616</v>
      </c>
      <c r="AC1904" t="s">
        <v>6616</v>
      </c>
      <c r="AD1904" t="s">
        <v>6616</v>
      </c>
      <c r="AE1904" t="s">
        <v>6616</v>
      </c>
      <c r="AF1904" t="s">
        <v>6616</v>
      </c>
      <c r="AG1904" t="s">
        <v>6616</v>
      </c>
      <c r="AH1904" t="s">
        <v>6616</v>
      </c>
      <c r="AI1904" t="s">
        <v>6618</v>
      </c>
      <c r="AJ1904" t="s">
        <v>6618</v>
      </c>
      <c r="AK1904" t="s">
        <v>6618</v>
      </c>
      <c r="AL1904" t="s">
        <v>6618</v>
      </c>
      <c r="AM1904" t="s">
        <v>6618</v>
      </c>
      <c r="AN1904" t="s">
        <v>6618</v>
      </c>
      <c r="AO1904" t="s">
        <v>6618</v>
      </c>
      <c r="AP1904" s="3" t="str">
        <f t="shared" si="1191"/>
        <v>No</v>
      </c>
      <c r="AQ1904" s="3" t="str">
        <f t="shared" si="1192"/>
        <v>No</v>
      </c>
      <c r="AR1904" s="3" t="str">
        <f t="shared" si="1193"/>
        <v>No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 t="s">
        <v>6634</v>
      </c>
      <c r="AZ1904" t="s">
        <v>6639</v>
      </c>
      <c r="BA1904">
        <v>1</v>
      </c>
      <c r="BB1904" t="s">
        <v>6616</v>
      </c>
      <c r="BC1904" t="s">
        <v>6616</v>
      </c>
      <c r="BD1904" s="4" t="str">
        <f t="shared" si="1194"/>
        <v>No</v>
      </c>
      <c r="BE1904" t="s">
        <v>6640</v>
      </c>
      <c r="BF1904" s="3" t="str">
        <f t="shared" si="1195"/>
        <v>No</v>
      </c>
      <c r="BG1904" t="s">
        <v>6645</v>
      </c>
      <c r="BH1904" s="3" t="str">
        <f t="shared" si="1196"/>
        <v>95050 ALBERT WAY</v>
      </c>
      <c r="BI1904" s="3" t="str">
        <f t="shared" si="1197"/>
        <v>Fernandina Beach</v>
      </c>
      <c r="BJ1904" s="3" t="str">
        <f t="shared" si="1198"/>
        <v>Florida</v>
      </c>
      <c r="BK1904" s="3">
        <f t="shared" si="1199"/>
        <v>32034</v>
      </c>
      <c r="BL1904" s="3" t="str">
        <f t="shared" si="1200"/>
        <v>95050 ALBERT WAY FERNANDINA BEACH FL 32034</v>
      </c>
      <c r="BM1904" s="3" t="str">
        <f t="shared" si="1201"/>
        <v/>
      </c>
      <c r="BN1904" s="3" t="str">
        <f t="shared" si="1202"/>
        <v>Pass</v>
      </c>
      <c r="BO1904" s="3" t="str">
        <f t="shared" si="1203"/>
        <v>No</v>
      </c>
      <c r="BP1904" s="3" t="str">
        <f t="shared" si="1204"/>
        <v>FV&lt;$10K</v>
      </c>
      <c r="BQ1904" t="s">
        <v>6650</v>
      </c>
      <c r="BR1904" s="3" t="str">
        <f t="shared" si="1205"/>
        <v>No, &lt; $20K Lien</v>
      </c>
      <c r="BS1904" s="3" t="str">
        <f t="shared" si="1206"/>
        <v>No, Lien &lt; $20K</v>
      </c>
      <c r="BT1904" t="s">
        <v>6650</v>
      </c>
      <c r="BU1904" s="3" t="str">
        <f t="shared" si="1207"/>
        <v>No</v>
      </c>
      <c r="BV1904" s="3" t="str">
        <f t="shared" si="1208"/>
        <v>No</v>
      </c>
      <c r="BW1904" s="3">
        <f t="shared" si="1209"/>
        <v>1</v>
      </c>
      <c r="BX1904" s="3" t="str">
        <f t="shared" si="1210"/>
        <v>No</v>
      </c>
      <c r="BY1904" s="3">
        <f t="shared" si="1211"/>
        <v>508658</v>
      </c>
      <c r="BZ1904">
        <v>1</v>
      </c>
      <c r="CA1904" s="3">
        <f t="shared" si="1212"/>
        <v>508658</v>
      </c>
      <c r="CC1904" s="3">
        <f t="shared" si="1213"/>
        <v>0</v>
      </c>
      <c r="CD1904" s="3">
        <f t="shared" si="1214"/>
        <v>0</v>
      </c>
      <c r="CE1904" s="3" t="str">
        <f t="shared" si="1215"/>
        <v/>
      </c>
      <c r="CF1904" s="3" t="e">
        <f>HLOOKUP(CE1904,'Valuation Data'!$D$2:$K$5,4,FALSE)</f>
        <v>#N/A</v>
      </c>
      <c r="CG1904" s="3">
        <f t="shared" si="1216"/>
        <v>508658</v>
      </c>
      <c r="CH1904" s="3" t="str">
        <f t="shared" si="1217"/>
        <v>No</v>
      </c>
      <c r="CI1904" s="3" t="str">
        <f>VLOOKUP(R1904,'Use Codes &amp; County Type'!A:D,4,FALSE)</f>
        <v>S</v>
      </c>
      <c r="CJ1904" s="3" t="str">
        <f t="shared" si="1218"/>
        <v>No</v>
      </c>
      <c r="CK1904" s="3" t="str">
        <f t="shared" si="1219"/>
        <v>No</v>
      </c>
      <c r="CL1904" s="3">
        <f t="shared" si="1220"/>
        <v>0.35</v>
      </c>
      <c r="CM1904" s="3">
        <f t="shared" si="1221"/>
        <v>178030.3</v>
      </c>
      <c r="CN1904" s="3">
        <f t="shared" si="1222"/>
        <v>42791.1</v>
      </c>
      <c r="CO1904" s="3">
        <f t="shared" si="1223"/>
        <v>135239.19999999998</v>
      </c>
      <c r="CP1904" s="3">
        <f t="shared" si="1224"/>
        <v>8.4125483134050771E-2</v>
      </c>
      <c r="CR1904" s="3" t="str">
        <f t="shared" si="1225"/>
        <v>No</v>
      </c>
      <c r="CV1904" s="3" t="str">
        <f t="shared" si="1226"/>
        <v>*Bid</v>
      </c>
      <c r="CW1904" s="3">
        <f t="shared" si="1227"/>
        <v>1903</v>
      </c>
      <c r="CX1904" s="3">
        <f t="shared" si="1228"/>
        <v>8558.2199999999993</v>
      </c>
      <c r="CY1904" s="3" t="str">
        <f t="shared" si="1229"/>
        <v>Ok</v>
      </c>
      <c r="CZ1904">
        <v>0</v>
      </c>
      <c r="DA1904">
        <v>0</v>
      </c>
    </row>
    <row r="1905" spans="1:105" x14ac:dyDescent="0.25">
      <c r="A1905">
        <v>1904</v>
      </c>
      <c r="B1905" t="s">
        <v>3</v>
      </c>
      <c r="C1905" t="s">
        <v>2013</v>
      </c>
      <c r="D1905">
        <v>13114.51</v>
      </c>
      <c r="E1905">
        <v>2017</v>
      </c>
      <c r="F1905">
        <v>13114.51</v>
      </c>
      <c r="G1905">
        <v>13114.51</v>
      </c>
      <c r="H1905" s="3">
        <f t="shared" si="1189"/>
        <v>0</v>
      </c>
      <c r="I1905">
        <v>940272</v>
      </c>
      <c r="J1905" t="s">
        <v>2736</v>
      </c>
      <c r="K1905" t="s">
        <v>2738</v>
      </c>
      <c r="L1905">
        <v>32034</v>
      </c>
      <c r="M1905" t="s">
        <v>4174</v>
      </c>
      <c r="N1905" t="s">
        <v>4761</v>
      </c>
      <c r="O1905">
        <v>-81.535239209875499</v>
      </c>
      <c r="P1905">
        <v>30.554819286630899</v>
      </c>
      <c r="Q1905" t="s">
        <v>6112</v>
      </c>
      <c r="R1905">
        <v>1</v>
      </c>
      <c r="S1905" t="s">
        <v>6539</v>
      </c>
      <c r="T1905">
        <v>1001</v>
      </c>
      <c r="U1905" t="s">
        <v>6582</v>
      </c>
      <c r="V1905">
        <v>2017</v>
      </c>
      <c r="W1905">
        <v>799048</v>
      </c>
      <c r="X1905">
        <v>2017</v>
      </c>
      <c r="Y1905">
        <v>799048</v>
      </c>
      <c r="Z1905">
        <v>12096.63</v>
      </c>
      <c r="AA1905" s="3">
        <f t="shared" si="1190"/>
        <v>0.92238520539463531</v>
      </c>
      <c r="AB1905" t="s">
        <v>6616</v>
      </c>
      <c r="AI1905" t="s">
        <v>6618</v>
      </c>
      <c r="AJ1905" t="s">
        <v>6618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 s="3" t="str">
        <f t="shared" si="1191"/>
        <v>No</v>
      </c>
      <c r="AQ1905" s="3" t="str">
        <f t="shared" si="1192"/>
        <v>No</v>
      </c>
      <c r="AR1905" s="3" t="str">
        <f t="shared" si="1193"/>
        <v>No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 t="s">
        <v>6634</v>
      </c>
      <c r="AZ1905">
        <v>0</v>
      </c>
      <c r="BA1905">
        <v>1</v>
      </c>
      <c r="BB1905" t="s">
        <v>6616</v>
      </c>
      <c r="BC1905" t="s">
        <v>6616</v>
      </c>
      <c r="BD1905" s="4" t="str">
        <f t="shared" si="1194"/>
        <v>No</v>
      </c>
      <c r="BE1905" t="s">
        <v>6640</v>
      </c>
      <c r="BF1905" s="3" t="str">
        <f t="shared" si="1195"/>
        <v>No</v>
      </c>
      <c r="BG1905" t="s">
        <v>6645</v>
      </c>
      <c r="BH1905" s="3" t="str">
        <f t="shared" si="1196"/>
        <v>940272 OLD NASSAUVILLE RD</v>
      </c>
      <c r="BI1905" s="3" t="str">
        <f t="shared" si="1197"/>
        <v>Fernandina Beach</v>
      </c>
      <c r="BJ1905" s="3" t="str">
        <f t="shared" si="1198"/>
        <v>Florida</v>
      </c>
      <c r="BK1905" s="3">
        <f t="shared" si="1199"/>
        <v>32034</v>
      </c>
      <c r="BL1905" s="3" t="str">
        <f t="shared" si="1200"/>
        <v>940272 OLD NASSAUVILLE RD FERNANDINA BEACH FL 32034</v>
      </c>
      <c r="BM1905" s="3" t="str">
        <f t="shared" si="1201"/>
        <v/>
      </c>
      <c r="BN1905" s="3" t="str">
        <f t="shared" si="1202"/>
        <v>Pass</v>
      </c>
      <c r="BO1905" s="3" t="str">
        <f t="shared" si="1203"/>
        <v>No</v>
      </c>
      <c r="BP1905" s="3" t="str">
        <f t="shared" si="1204"/>
        <v>Pass</v>
      </c>
      <c r="BQ1905" t="s">
        <v>6650</v>
      </c>
      <c r="BR1905" s="3" t="str">
        <f t="shared" si="1205"/>
        <v>No, &lt; $20K Lien</v>
      </c>
      <c r="BS1905" s="3" t="str">
        <f t="shared" si="1206"/>
        <v>No, Lien &lt; $20K</v>
      </c>
      <c r="BT1905" t="s">
        <v>6650</v>
      </c>
      <c r="BU1905" s="3" t="str">
        <f t="shared" si="1207"/>
        <v>No</v>
      </c>
      <c r="BV1905" s="3" t="str">
        <f t="shared" si="1208"/>
        <v>No</v>
      </c>
      <c r="BW1905" s="3">
        <f t="shared" si="1209"/>
        <v>1</v>
      </c>
      <c r="BX1905" s="3" t="str">
        <f t="shared" si="1210"/>
        <v>No</v>
      </c>
      <c r="BY1905" s="3">
        <f t="shared" si="1211"/>
        <v>799048</v>
      </c>
      <c r="BZ1905">
        <v>1</v>
      </c>
      <c r="CA1905" s="3">
        <f t="shared" si="1212"/>
        <v>799048</v>
      </c>
      <c r="CC1905" s="3">
        <f t="shared" si="1213"/>
        <v>0</v>
      </c>
      <c r="CD1905" s="3">
        <f t="shared" si="1214"/>
        <v>0</v>
      </c>
      <c r="CE1905" s="3" t="str">
        <f t="shared" si="1215"/>
        <v/>
      </c>
      <c r="CF1905" s="3" t="e">
        <f>HLOOKUP(CE1905,'Valuation Data'!$D$2:$K$5,4,FALSE)</f>
        <v>#N/A</v>
      </c>
      <c r="CG1905" s="3">
        <f t="shared" si="1216"/>
        <v>799048</v>
      </c>
      <c r="CH1905" s="3" t="str">
        <f t="shared" si="1217"/>
        <v>No</v>
      </c>
      <c r="CI1905" s="3" t="str">
        <f>VLOOKUP(R1905,'Use Codes &amp; County Type'!A:D,4,FALSE)</f>
        <v>S</v>
      </c>
      <c r="CJ1905" s="3" t="str">
        <f t="shared" si="1218"/>
        <v>No</v>
      </c>
      <c r="CK1905" s="3" t="str">
        <f t="shared" si="1219"/>
        <v>No</v>
      </c>
      <c r="CL1905" s="3">
        <f t="shared" si="1220"/>
        <v>0.35</v>
      </c>
      <c r="CM1905" s="3">
        <f t="shared" si="1221"/>
        <v>279666.8</v>
      </c>
      <c r="CN1905" s="3">
        <f t="shared" si="1222"/>
        <v>65572.55</v>
      </c>
      <c r="CO1905" s="3">
        <f t="shared" si="1223"/>
        <v>214094.25</v>
      </c>
      <c r="CP1905" s="3">
        <f t="shared" si="1224"/>
        <v>8.2063342878024859E-2</v>
      </c>
      <c r="CR1905" s="3" t="str">
        <f t="shared" si="1225"/>
        <v>No</v>
      </c>
      <c r="CV1905" s="3" t="str">
        <f t="shared" si="1226"/>
        <v>*Bid</v>
      </c>
      <c r="CW1905" s="3">
        <f t="shared" si="1227"/>
        <v>1904</v>
      </c>
      <c r="CX1905" s="3">
        <f t="shared" si="1228"/>
        <v>13114.51</v>
      </c>
      <c r="CY1905" s="3" t="str">
        <f t="shared" si="1229"/>
        <v>Ok</v>
      </c>
      <c r="CZ1905">
        <v>0</v>
      </c>
      <c r="DA1905">
        <v>0</v>
      </c>
    </row>
    <row r="1906" spans="1:105" x14ac:dyDescent="0.25">
      <c r="A1906">
        <v>1905</v>
      </c>
      <c r="B1906" t="s">
        <v>3</v>
      </c>
      <c r="C1906" t="s">
        <v>2014</v>
      </c>
      <c r="D1906">
        <v>2689.24</v>
      </c>
      <c r="E1906">
        <v>2017</v>
      </c>
      <c r="F1906">
        <v>2689.24</v>
      </c>
      <c r="G1906">
        <v>2689.24</v>
      </c>
      <c r="H1906" s="3">
        <f t="shared" si="1189"/>
        <v>0</v>
      </c>
      <c r="J1906" t="s">
        <v>2736</v>
      </c>
      <c r="K1906" t="s">
        <v>2738</v>
      </c>
      <c r="L1906">
        <v>32034</v>
      </c>
      <c r="M1906" t="s">
        <v>4175</v>
      </c>
      <c r="N1906" t="s">
        <v>4761</v>
      </c>
      <c r="O1906">
        <v>-81.536475757625496</v>
      </c>
      <c r="P1906">
        <v>30.550424134702801</v>
      </c>
      <c r="Q1906" t="s">
        <v>6113</v>
      </c>
      <c r="R1906">
        <v>0</v>
      </c>
      <c r="S1906" t="s">
        <v>6538</v>
      </c>
      <c r="T1906">
        <v>8001</v>
      </c>
      <c r="U1906" t="s">
        <v>6581</v>
      </c>
      <c r="V1906">
        <v>2017</v>
      </c>
      <c r="W1906">
        <v>137759</v>
      </c>
      <c r="X1906">
        <v>2017</v>
      </c>
      <c r="Y1906">
        <v>194062</v>
      </c>
      <c r="Z1906">
        <v>2456.9899999999998</v>
      </c>
      <c r="AA1906" s="3">
        <f t="shared" si="1190"/>
        <v>0.91363731016941585</v>
      </c>
      <c r="AB1906" t="s">
        <v>6616</v>
      </c>
      <c r="AC1906" t="s">
        <v>6616</v>
      </c>
      <c r="AD1906" t="s">
        <v>6616</v>
      </c>
      <c r="AE1906" t="s">
        <v>6616</v>
      </c>
      <c r="AF1906" t="s">
        <v>6616</v>
      </c>
      <c r="AG1906" t="s">
        <v>6616</v>
      </c>
      <c r="AI1906" t="s">
        <v>6618</v>
      </c>
      <c r="AJ1906" t="s">
        <v>6618</v>
      </c>
      <c r="AK1906" t="s">
        <v>6618</v>
      </c>
      <c r="AL1906" t="s">
        <v>6618</v>
      </c>
      <c r="AM1906" t="s">
        <v>6618</v>
      </c>
      <c r="AN1906" t="s">
        <v>6618</v>
      </c>
      <c r="AO1906" t="s">
        <v>6618</v>
      </c>
      <c r="AP1906" s="3" t="str">
        <f t="shared" si="1191"/>
        <v>No</v>
      </c>
      <c r="AQ1906" s="3" t="str">
        <f t="shared" si="1192"/>
        <v>No</v>
      </c>
      <c r="AR1906" s="3" t="str">
        <f t="shared" si="1193"/>
        <v>No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 t="s">
        <v>6634</v>
      </c>
      <c r="AZ1906" t="s">
        <v>6637</v>
      </c>
      <c r="BA1906">
        <v>1</v>
      </c>
      <c r="BB1906" t="s">
        <v>6616</v>
      </c>
      <c r="BC1906" t="s">
        <v>6616</v>
      </c>
      <c r="BD1906" s="4" t="str">
        <f t="shared" si="1194"/>
        <v>No</v>
      </c>
      <c r="BE1906" t="s">
        <v>6640</v>
      </c>
      <c r="BF1906" s="3" t="str">
        <f t="shared" si="1195"/>
        <v>No</v>
      </c>
      <c r="BG1906" t="s">
        <v>6645</v>
      </c>
      <c r="BH1906" s="3" t="str">
        <f t="shared" si="1196"/>
        <v>WINTERBERRY AV</v>
      </c>
      <c r="BI1906" s="3" t="str">
        <f t="shared" si="1197"/>
        <v>Fernandina Beach</v>
      </c>
      <c r="BJ1906" s="3" t="str">
        <f t="shared" si="1198"/>
        <v>Florida</v>
      </c>
      <c r="BK1906" s="3">
        <f t="shared" si="1199"/>
        <v>32034</v>
      </c>
      <c r="BL1906" s="3" t="str">
        <f t="shared" si="1200"/>
        <v>WINTERBERRY AV FERNANDINA BEACH FL 32034</v>
      </c>
      <c r="BM1906" s="3" t="str">
        <f t="shared" si="1201"/>
        <v/>
      </c>
      <c r="BN1906" s="3" t="str">
        <f t="shared" si="1202"/>
        <v>Pass</v>
      </c>
      <c r="BO1906" s="3" t="str">
        <f t="shared" si="1203"/>
        <v>No</v>
      </c>
      <c r="BP1906" s="3" t="str">
        <f t="shared" si="1204"/>
        <v>FV&lt;$10K</v>
      </c>
      <c r="BQ1906" t="s">
        <v>6650</v>
      </c>
      <c r="BR1906" s="3" t="str">
        <f t="shared" si="1205"/>
        <v>No, &lt; $20K Lien</v>
      </c>
      <c r="BS1906" s="3" t="str">
        <f t="shared" si="1206"/>
        <v>No, Lien &lt; $20K</v>
      </c>
      <c r="BT1906" t="s">
        <v>6650</v>
      </c>
      <c r="BU1906" s="3" t="str">
        <f t="shared" si="1207"/>
        <v>No</v>
      </c>
      <c r="BV1906" s="3" t="str">
        <f t="shared" si="1208"/>
        <v>No</v>
      </c>
      <c r="BW1906" s="3">
        <f t="shared" si="1209"/>
        <v>1</v>
      </c>
      <c r="BX1906" s="3" t="str">
        <f t="shared" si="1210"/>
        <v>No</v>
      </c>
      <c r="BY1906" s="3">
        <f t="shared" si="1211"/>
        <v>137759</v>
      </c>
      <c r="BZ1906">
        <v>1</v>
      </c>
      <c r="CA1906" s="3">
        <f t="shared" si="1212"/>
        <v>137759</v>
      </c>
      <c r="CC1906" s="3">
        <f t="shared" si="1213"/>
        <v>0</v>
      </c>
      <c r="CD1906" s="3">
        <f t="shared" si="1214"/>
        <v>0</v>
      </c>
      <c r="CE1906" s="3" t="str">
        <f t="shared" si="1215"/>
        <v/>
      </c>
      <c r="CF1906" s="3" t="e">
        <f>HLOOKUP(CE1906,'Valuation Data'!$D$2:$K$5,4,FALSE)</f>
        <v>#N/A</v>
      </c>
      <c r="CG1906" s="3">
        <f t="shared" si="1216"/>
        <v>137759</v>
      </c>
      <c r="CH1906" s="3" t="str">
        <f t="shared" si="1217"/>
        <v>No</v>
      </c>
      <c r="CI1906" s="3" t="str">
        <f>VLOOKUP(R1906,'Use Codes &amp; County Type'!A:D,4,FALSE)</f>
        <v>V</v>
      </c>
      <c r="CJ1906" s="3" t="str">
        <f t="shared" si="1218"/>
        <v>Yes</v>
      </c>
      <c r="CK1906" s="3" t="str">
        <f t="shared" si="1219"/>
        <v>No</v>
      </c>
      <c r="CL1906" s="3">
        <f t="shared" si="1220"/>
        <v>0</v>
      </c>
      <c r="CM1906" s="3">
        <f t="shared" si="1221"/>
        <v>0</v>
      </c>
      <c r="CN1906" s="3">
        <f t="shared" si="1222"/>
        <v>13446.199999999999</v>
      </c>
      <c r="CO1906" s="3">
        <f t="shared" si="1223"/>
        <v>-13446.199999999999</v>
      </c>
      <c r="CP1906" s="3">
        <f t="shared" si="1224"/>
        <v>9.7606689944032682E-2</v>
      </c>
      <c r="CR1906" s="3" t="str">
        <f t="shared" si="1225"/>
        <v>No</v>
      </c>
      <c r="CV1906" s="3" t="str">
        <f t="shared" si="1226"/>
        <v>Vacant, No Sales Data</v>
      </c>
      <c r="CW1906" s="3">
        <f t="shared" si="1227"/>
        <v>1905</v>
      </c>
      <c r="CX1906" s="3">
        <f t="shared" si="1228"/>
        <v>2689.24</v>
      </c>
      <c r="CY1906" s="3" t="str">
        <f t="shared" si="1229"/>
        <v>Ok</v>
      </c>
      <c r="CZ1906">
        <v>0</v>
      </c>
      <c r="DA1906">
        <v>0</v>
      </c>
    </row>
    <row r="1907" spans="1:105" x14ac:dyDescent="0.25">
      <c r="A1907">
        <v>1906</v>
      </c>
      <c r="B1907" t="s">
        <v>3</v>
      </c>
      <c r="C1907" t="s">
        <v>2015</v>
      </c>
      <c r="D1907">
        <v>662.06</v>
      </c>
      <c r="E1907">
        <v>2017</v>
      </c>
      <c r="F1907" t="e">
        <f>NA()</f>
        <v>#N/A</v>
      </c>
      <c r="G1907" t="e">
        <f>NA()</f>
        <v>#N/A</v>
      </c>
      <c r="H1907" s="3" t="e">
        <f t="shared" si="1189"/>
        <v>#N/A</v>
      </c>
      <c r="I1907" t="e">
        <f>NA()</f>
        <v>#N/A</v>
      </c>
      <c r="J1907" t="e">
        <f>NA()</f>
        <v>#N/A</v>
      </c>
      <c r="K1907" t="e">
        <f>NA()</f>
        <v>#N/A</v>
      </c>
      <c r="L1907" t="e">
        <f>NA()</f>
        <v>#N/A</v>
      </c>
      <c r="M1907" t="e">
        <f>NA()</f>
        <v>#N/A</v>
      </c>
      <c r="N1907" t="e">
        <f>NA()</f>
        <v>#N/A</v>
      </c>
      <c r="O1907" t="e">
        <f>NA()</f>
        <v>#N/A</v>
      </c>
      <c r="P1907" t="e">
        <f>NA()</f>
        <v>#N/A</v>
      </c>
      <c r="Q1907" t="e">
        <f>NA()</f>
        <v>#N/A</v>
      </c>
      <c r="R1907">
        <v>2</v>
      </c>
      <c r="S1907" t="s">
        <v>6535</v>
      </c>
      <c r="T1907" t="e">
        <f>NA()</f>
        <v>#N/A</v>
      </c>
      <c r="U1907" t="e">
        <f>NA()</f>
        <v>#N/A</v>
      </c>
      <c r="V1907">
        <v>2017</v>
      </c>
      <c r="W1907">
        <v>38483</v>
      </c>
      <c r="X1907" t="e">
        <f>NA()</f>
        <v>#N/A</v>
      </c>
      <c r="Y1907" t="e">
        <f>NA()</f>
        <v>#N/A</v>
      </c>
      <c r="Z1907" t="e">
        <f>NA()</f>
        <v>#N/A</v>
      </c>
      <c r="AA1907" s="3">
        <f t="shared" si="1190"/>
        <v>0</v>
      </c>
      <c r="AB1907" t="s">
        <v>6616</v>
      </c>
      <c r="AC1907" t="s">
        <v>6616</v>
      </c>
      <c r="AI1907" t="e">
        <f>NA()</f>
        <v>#N/A</v>
      </c>
      <c r="AJ1907" t="e">
        <f>NA()</f>
        <v>#N/A</v>
      </c>
      <c r="AK1907" t="e">
        <f>NA()</f>
        <v>#N/A</v>
      </c>
      <c r="AL1907" t="e">
        <f>NA()</f>
        <v>#N/A</v>
      </c>
      <c r="AM1907" t="e">
        <f>NA()</f>
        <v>#N/A</v>
      </c>
      <c r="AN1907" t="e">
        <f>NA()</f>
        <v>#N/A</v>
      </c>
      <c r="AO1907" t="e">
        <f>NA()</f>
        <v>#N/A</v>
      </c>
      <c r="AP1907" s="3" t="str">
        <f t="shared" si="1191"/>
        <v>No</v>
      </c>
      <c r="AQ1907" s="3" t="str">
        <f t="shared" si="1192"/>
        <v>No</v>
      </c>
      <c r="AR1907" s="3" t="str">
        <f t="shared" si="1193"/>
        <v>No</v>
      </c>
      <c r="AS1907" t="e">
        <f>NA()</f>
        <v>#N/A</v>
      </c>
      <c r="AT1907" t="e">
        <f>NA()</f>
        <v>#N/A</v>
      </c>
      <c r="AU1907" t="e">
        <f>NA()</f>
        <v>#N/A</v>
      </c>
      <c r="AV1907" t="e">
        <f>NA()</f>
        <v>#N/A</v>
      </c>
      <c r="AW1907" t="e">
        <f>NA()</f>
        <v>#N/A</v>
      </c>
      <c r="AX1907" t="e">
        <f>NA()</f>
        <v>#N/A</v>
      </c>
      <c r="AY1907" t="e">
        <f>NA()</f>
        <v>#N/A</v>
      </c>
      <c r="AZ1907" t="e">
        <f>NA()</f>
        <v>#N/A</v>
      </c>
      <c r="BA1907">
        <v>0</v>
      </c>
      <c r="BB1907" t="s">
        <v>6616</v>
      </c>
      <c r="BC1907" t="e">
        <f>NA()</f>
        <v>#N/A</v>
      </c>
      <c r="BD1907" s="4" t="str">
        <f t="shared" si="1194"/>
        <v>No</v>
      </c>
      <c r="BE1907" t="e">
        <f>NA()</f>
        <v>#N/A</v>
      </c>
      <c r="BF1907" s="3" t="str">
        <f t="shared" si="1195"/>
        <v>No</v>
      </c>
      <c r="BG1907" t="e">
        <f>NA()</f>
        <v>#N/A</v>
      </c>
      <c r="BH1907" s="3" t="e">
        <f t="shared" si="1196"/>
        <v>#N/A</v>
      </c>
      <c r="BI1907" s="3" t="e">
        <f t="shared" si="1197"/>
        <v>#N/A</v>
      </c>
      <c r="BJ1907" s="3" t="e">
        <f t="shared" si="1198"/>
        <v>#N/A</v>
      </c>
      <c r="BK1907" s="3" t="e">
        <f t="shared" si="1199"/>
        <v>#N/A</v>
      </c>
      <c r="BL1907" s="3" t="e">
        <f t="shared" si="1200"/>
        <v>#N/A</v>
      </c>
      <c r="BM1907" s="3" t="e">
        <f t="shared" si="1201"/>
        <v>#N/A</v>
      </c>
      <c r="BN1907" s="3" t="str">
        <f t="shared" si="1202"/>
        <v>Pass</v>
      </c>
      <c r="BO1907" s="3" t="e">
        <f t="shared" si="1203"/>
        <v>#N/A</v>
      </c>
      <c r="BP1907" s="3" t="str">
        <f t="shared" si="1204"/>
        <v>FV&lt;$10K</v>
      </c>
      <c r="BQ1907" t="s">
        <v>6650</v>
      </c>
      <c r="BR1907" s="3" t="str">
        <f t="shared" si="1205"/>
        <v>No, &lt; $20K Lien</v>
      </c>
      <c r="BS1907" s="3" t="str">
        <f t="shared" si="1206"/>
        <v>No, Lien &lt; $20K</v>
      </c>
      <c r="BT1907" t="s">
        <v>6650</v>
      </c>
      <c r="BU1907" s="3" t="str">
        <f t="shared" si="1207"/>
        <v>No</v>
      </c>
      <c r="BV1907" s="3" t="str">
        <f t="shared" si="1208"/>
        <v>No</v>
      </c>
      <c r="BW1907" s="3">
        <f t="shared" si="1209"/>
        <v>0</v>
      </c>
      <c r="BX1907" s="3" t="str">
        <f t="shared" si="1210"/>
        <v>No</v>
      </c>
      <c r="BY1907" s="3">
        <f t="shared" si="1211"/>
        <v>38483</v>
      </c>
      <c r="BZ1907">
        <v>1</v>
      </c>
      <c r="CA1907" s="3">
        <f t="shared" si="1212"/>
        <v>38483</v>
      </c>
      <c r="CC1907" s="3" t="e">
        <f t="shared" si="1213"/>
        <v>#N/A</v>
      </c>
      <c r="CD1907" s="3" t="e">
        <f t="shared" si="1214"/>
        <v>#N/A</v>
      </c>
      <c r="CE1907" s="3" t="str">
        <f t="shared" si="1215"/>
        <v/>
      </c>
      <c r="CF1907" s="3" t="e">
        <f>HLOOKUP(CE1907,'Valuation Data'!$D$2:$K$5,4,FALSE)</f>
        <v>#N/A</v>
      </c>
      <c r="CG1907" s="3">
        <f t="shared" si="1216"/>
        <v>38483</v>
      </c>
      <c r="CH1907" s="3" t="str">
        <f t="shared" si="1217"/>
        <v>No</v>
      </c>
      <c r="CI1907" s="3" t="str">
        <f>VLOOKUP(R1907,'Use Codes &amp; County Type'!A:D,4,FALSE)</f>
        <v>R</v>
      </c>
      <c r="CJ1907" s="3" t="str">
        <f t="shared" si="1218"/>
        <v>No</v>
      </c>
      <c r="CK1907" s="3" t="str">
        <f t="shared" si="1219"/>
        <v>No</v>
      </c>
      <c r="CL1907" s="3">
        <f t="shared" si="1220"/>
        <v>0.35</v>
      </c>
      <c r="CM1907" s="3">
        <f t="shared" si="1221"/>
        <v>13469.05</v>
      </c>
      <c r="CN1907" s="3" t="e">
        <f t="shared" si="1222"/>
        <v>#N/A</v>
      </c>
      <c r="CO1907" s="3" t="e">
        <f t="shared" si="1223"/>
        <v>#N/A</v>
      </c>
      <c r="CP1907" s="3" t="e">
        <f t="shared" si="1224"/>
        <v>#N/A</v>
      </c>
      <c r="CR1907" s="3" t="e">
        <f t="shared" si="1225"/>
        <v>#N/A</v>
      </c>
      <c r="CV1907" s="3" t="e">
        <f t="shared" si="1226"/>
        <v>#N/A</v>
      </c>
      <c r="CW1907" s="3">
        <f t="shared" si="1227"/>
        <v>1906</v>
      </c>
      <c r="CX1907" s="3">
        <f t="shared" si="1228"/>
        <v>662.06</v>
      </c>
      <c r="CY1907" s="3" t="e">
        <f t="shared" si="1229"/>
        <v>#N/A</v>
      </c>
      <c r="CZ1907" t="e">
        <f>NA()</f>
        <v>#N/A</v>
      </c>
      <c r="DA1907" t="e">
        <f>NA()</f>
        <v>#N/A</v>
      </c>
    </row>
    <row r="1908" spans="1:105" x14ac:dyDescent="0.25">
      <c r="A1908">
        <v>1907</v>
      </c>
      <c r="B1908" t="s">
        <v>3</v>
      </c>
      <c r="C1908" t="s">
        <v>2016</v>
      </c>
      <c r="D1908">
        <v>795.02</v>
      </c>
      <c r="E1908">
        <v>2017</v>
      </c>
      <c r="F1908" t="e">
        <f>NA()</f>
        <v>#N/A</v>
      </c>
      <c r="G1908" t="e">
        <f>NA()</f>
        <v>#N/A</v>
      </c>
      <c r="H1908" s="3" t="e">
        <f t="shared" si="1189"/>
        <v>#N/A</v>
      </c>
      <c r="I1908" t="e">
        <f>NA()</f>
        <v>#N/A</v>
      </c>
      <c r="J1908" t="e">
        <f>NA()</f>
        <v>#N/A</v>
      </c>
      <c r="K1908" t="e">
        <f>NA()</f>
        <v>#N/A</v>
      </c>
      <c r="L1908" t="e">
        <f>NA()</f>
        <v>#N/A</v>
      </c>
      <c r="M1908" t="e">
        <f>NA()</f>
        <v>#N/A</v>
      </c>
      <c r="N1908" t="e">
        <f>NA()</f>
        <v>#N/A</v>
      </c>
      <c r="O1908" t="e">
        <f>NA()</f>
        <v>#N/A</v>
      </c>
      <c r="P1908" t="e">
        <f>NA()</f>
        <v>#N/A</v>
      </c>
      <c r="Q1908" t="e">
        <f>NA()</f>
        <v>#N/A</v>
      </c>
      <c r="R1908">
        <v>1</v>
      </c>
      <c r="S1908" t="s">
        <v>6539</v>
      </c>
      <c r="T1908" t="e">
        <f>NA()</f>
        <v>#N/A</v>
      </c>
      <c r="U1908" t="e">
        <f>NA()</f>
        <v>#N/A</v>
      </c>
      <c r="V1908">
        <v>2017</v>
      </c>
      <c r="W1908">
        <v>85707</v>
      </c>
      <c r="X1908" t="e">
        <f>NA()</f>
        <v>#N/A</v>
      </c>
      <c r="Y1908" t="e">
        <f>NA()</f>
        <v>#N/A</v>
      </c>
      <c r="Z1908" t="e">
        <f>NA()</f>
        <v>#N/A</v>
      </c>
      <c r="AA1908" s="3">
        <f t="shared" si="1190"/>
        <v>0</v>
      </c>
      <c r="AB1908" t="s">
        <v>6616</v>
      </c>
      <c r="AC1908" t="s">
        <v>6616</v>
      </c>
      <c r="AE1908" t="s">
        <v>6616</v>
      </c>
      <c r="AI1908" t="e">
        <f>NA()</f>
        <v>#N/A</v>
      </c>
      <c r="AJ1908" t="e">
        <f>NA()</f>
        <v>#N/A</v>
      </c>
      <c r="AK1908" t="e">
        <f>NA()</f>
        <v>#N/A</v>
      </c>
      <c r="AL1908" t="e">
        <f>NA()</f>
        <v>#N/A</v>
      </c>
      <c r="AM1908" t="e">
        <f>NA()</f>
        <v>#N/A</v>
      </c>
      <c r="AN1908" t="e">
        <f>NA()</f>
        <v>#N/A</v>
      </c>
      <c r="AO1908" t="e">
        <f>NA()</f>
        <v>#N/A</v>
      </c>
      <c r="AP1908" s="3" t="str">
        <f t="shared" si="1191"/>
        <v>No</v>
      </c>
      <c r="AQ1908" s="3" t="str">
        <f t="shared" si="1192"/>
        <v>No</v>
      </c>
      <c r="AR1908" s="3" t="str">
        <f t="shared" si="1193"/>
        <v>No</v>
      </c>
      <c r="AS1908" t="e">
        <f>NA()</f>
        <v>#N/A</v>
      </c>
      <c r="AT1908" t="e">
        <f>NA()</f>
        <v>#N/A</v>
      </c>
      <c r="AU1908" t="e">
        <f>NA()</f>
        <v>#N/A</v>
      </c>
      <c r="AV1908" t="e">
        <f>NA()</f>
        <v>#N/A</v>
      </c>
      <c r="AW1908" t="e">
        <f>NA()</f>
        <v>#N/A</v>
      </c>
      <c r="AX1908" t="e">
        <f>NA()</f>
        <v>#N/A</v>
      </c>
      <c r="AY1908" t="e">
        <f>NA()</f>
        <v>#N/A</v>
      </c>
      <c r="AZ1908" t="e">
        <f>NA()</f>
        <v>#N/A</v>
      </c>
      <c r="BA1908">
        <v>0</v>
      </c>
      <c r="BB1908" t="s">
        <v>6617</v>
      </c>
      <c r="BC1908" t="e">
        <f>NA()</f>
        <v>#N/A</v>
      </c>
      <c r="BD1908" s="4" t="str">
        <f t="shared" si="1194"/>
        <v>No</v>
      </c>
      <c r="BE1908" t="e">
        <f>NA()</f>
        <v>#N/A</v>
      </c>
      <c r="BF1908" s="3" t="str">
        <f t="shared" si="1195"/>
        <v>No</v>
      </c>
      <c r="BG1908" t="e">
        <f>NA()</f>
        <v>#N/A</v>
      </c>
      <c r="BH1908" s="3" t="e">
        <f t="shared" si="1196"/>
        <v>#N/A</v>
      </c>
      <c r="BI1908" s="3" t="e">
        <f t="shared" si="1197"/>
        <v>#N/A</v>
      </c>
      <c r="BJ1908" s="3" t="e">
        <f t="shared" si="1198"/>
        <v>#N/A</v>
      </c>
      <c r="BK1908" s="3" t="e">
        <f t="shared" si="1199"/>
        <v>#N/A</v>
      </c>
      <c r="BL1908" s="3" t="e">
        <f t="shared" si="1200"/>
        <v>#N/A</v>
      </c>
      <c r="BM1908" s="3" t="e">
        <f t="shared" si="1201"/>
        <v>#N/A</v>
      </c>
      <c r="BN1908" s="3" t="str">
        <f t="shared" si="1202"/>
        <v>Pass</v>
      </c>
      <c r="BO1908" s="3" t="e">
        <f t="shared" si="1203"/>
        <v>#N/A</v>
      </c>
      <c r="BP1908" s="3" t="str">
        <f t="shared" si="1204"/>
        <v>FV&lt;$10K</v>
      </c>
      <c r="BQ1908" t="s">
        <v>6650</v>
      </c>
      <c r="BR1908" s="3" t="str">
        <f t="shared" si="1205"/>
        <v>No, &lt; $20K Lien</v>
      </c>
      <c r="BS1908" s="3" t="str">
        <f t="shared" si="1206"/>
        <v>No, Lien &lt; $20K</v>
      </c>
      <c r="BT1908" t="s">
        <v>6650</v>
      </c>
      <c r="BU1908" s="3" t="str">
        <f t="shared" si="1207"/>
        <v>No</v>
      </c>
      <c r="BV1908" s="3" t="str">
        <f t="shared" si="1208"/>
        <v>No</v>
      </c>
      <c r="BW1908" s="3">
        <f t="shared" si="1209"/>
        <v>0</v>
      </c>
      <c r="BX1908" s="3" t="str">
        <f t="shared" si="1210"/>
        <v>No</v>
      </c>
      <c r="BY1908" s="3">
        <f t="shared" si="1211"/>
        <v>85707</v>
      </c>
      <c r="BZ1908">
        <v>1</v>
      </c>
      <c r="CA1908" s="3">
        <f t="shared" si="1212"/>
        <v>85707</v>
      </c>
      <c r="CC1908" s="3" t="e">
        <f t="shared" si="1213"/>
        <v>#N/A</v>
      </c>
      <c r="CD1908" s="3" t="e">
        <f t="shared" si="1214"/>
        <v>#N/A</v>
      </c>
      <c r="CE1908" s="3" t="str">
        <f t="shared" si="1215"/>
        <v/>
      </c>
      <c r="CF1908" s="3" t="e">
        <f>HLOOKUP(CE1908,'Valuation Data'!$D$2:$K$5,4,FALSE)</f>
        <v>#N/A</v>
      </c>
      <c r="CG1908" s="3">
        <f t="shared" si="1216"/>
        <v>85707</v>
      </c>
      <c r="CH1908" s="3" t="str">
        <f t="shared" si="1217"/>
        <v>No</v>
      </c>
      <c r="CI1908" s="3" t="str">
        <f>VLOOKUP(R1908,'Use Codes &amp; County Type'!A:D,4,FALSE)</f>
        <v>S</v>
      </c>
      <c r="CJ1908" s="3" t="str">
        <f t="shared" si="1218"/>
        <v>No</v>
      </c>
      <c r="CK1908" s="3" t="str">
        <f t="shared" si="1219"/>
        <v>Yes</v>
      </c>
      <c r="CL1908" s="3">
        <f t="shared" si="1220"/>
        <v>0.67</v>
      </c>
      <c r="CM1908" s="3">
        <f t="shared" si="1221"/>
        <v>57423.69</v>
      </c>
      <c r="CN1908" s="3" t="e">
        <f t="shared" si="1222"/>
        <v>#N/A</v>
      </c>
      <c r="CO1908" s="3" t="e">
        <f t="shared" si="1223"/>
        <v>#N/A</v>
      </c>
      <c r="CP1908" s="3" t="e">
        <f t="shared" si="1224"/>
        <v>#N/A</v>
      </c>
      <c r="CR1908" s="3" t="e">
        <f t="shared" si="1225"/>
        <v>#N/A</v>
      </c>
      <c r="CV1908" s="3" t="e">
        <f t="shared" si="1226"/>
        <v>#N/A</v>
      </c>
      <c r="CW1908" s="3">
        <f t="shared" si="1227"/>
        <v>1907</v>
      </c>
      <c r="CX1908" s="3">
        <f t="shared" si="1228"/>
        <v>795.02</v>
      </c>
      <c r="CY1908" s="3" t="e">
        <f t="shared" si="1229"/>
        <v>#N/A</v>
      </c>
      <c r="CZ1908" t="e">
        <f>NA()</f>
        <v>#N/A</v>
      </c>
      <c r="DA1908" t="e">
        <f>NA()</f>
        <v>#N/A</v>
      </c>
    </row>
    <row r="1909" spans="1:105" x14ac:dyDescent="0.25">
      <c r="A1909">
        <v>1908</v>
      </c>
      <c r="B1909" t="s">
        <v>3</v>
      </c>
      <c r="C1909" t="s">
        <v>2017</v>
      </c>
      <c r="D1909">
        <v>4760.95</v>
      </c>
      <c r="E1909">
        <v>2017</v>
      </c>
      <c r="F1909">
        <v>4760.95</v>
      </c>
      <c r="G1909">
        <v>4760.95</v>
      </c>
      <c r="H1909" s="3">
        <f t="shared" si="1189"/>
        <v>0</v>
      </c>
      <c r="I1909">
        <v>940496</v>
      </c>
      <c r="J1909" t="s">
        <v>2736</v>
      </c>
      <c r="K1909" t="s">
        <v>2738</v>
      </c>
      <c r="L1909">
        <v>32034</v>
      </c>
      <c r="M1909" t="s">
        <v>4176</v>
      </c>
      <c r="N1909" t="s">
        <v>4761</v>
      </c>
      <c r="O1909">
        <v>-81.534333062040403</v>
      </c>
      <c r="P1909">
        <v>30.560369196513701</v>
      </c>
      <c r="Q1909" t="s">
        <v>6114</v>
      </c>
      <c r="R1909">
        <v>1</v>
      </c>
      <c r="S1909" t="s">
        <v>6539</v>
      </c>
      <c r="T1909">
        <v>1001</v>
      </c>
      <c r="U1909" t="s">
        <v>6582</v>
      </c>
      <c r="V1909">
        <v>2017</v>
      </c>
      <c r="W1909">
        <v>327937</v>
      </c>
      <c r="X1909">
        <v>2017</v>
      </c>
      <c r="Y1909">
        <v>408596</v>
      </c>
      <c r="Z1909">
        <v>4372.58</v>
      </c>
      <c r="AA1909" s="3">
        <f t="shared" si="1190"/>
        <v>0.91842594440185255</v>
      </c>
      <c r="AB1909" t="s">
        <v>6616</v>
      </c>
      <c r="AC1909" t="s">
        <v>6616</v>
      </c>
      <c r="AD1909" t="s">
        <v>6616</v>
      </c>
      <c r="AE1909" t="s">
        <v>6616</v>
      </c>
      <c r="AF1909" t="s">
        <v>6616</v>
      </c>
      <c r="AI1909" t="s">
        <v>6618</v>
      </c>
      <c r="AJ1909" t="s">
        <v>6618</v>
      </c>
      <c r="AK1909" t="s">
        <v>6618</v>
      </c>
      <c r="AL1909" t="s">
        <v>6618</v>
      </c>
      <c r="AM1909" t="s">
        <v>6618</v>
      </c>
      <c r="AN1909" t="s">
        <v>6618</v>
      </c>
      <c r="AO1909" t="s">
        <v>6618</v>
      </c>
      <c r="AP1909" s="3" t="str">
        <f t="shared" si="1191"/>
        <v>No</v>
      </c>
      <c r="AQ1909" s="3" t="str">
        <f t="shared" si="1192"/>
        <v>No</v>
      </c>
      <c r="AR1909" s="3" t="str">
        <f t="shared" si="1193"/>
        <v>No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 t="s">
        <v>6634</v>
      </c>
      <c r="AZ1909" t="s">
        <v>6638</v>
      </c>
      <c r="BA1909">
        <v>0</v>
      </c>
      <c r="BB1909" t="s">
        <v>6617</v>
      </c>
      <c r="BC1909" t="s">
        <v>6617</v>
      </c>
      <c r="BD1909" s="4" t="str">
        <f t="shared" si="1194"/>
        <v>No</v>
      </c>
      <c r="BE1909" t="s">
        <v>6640</v>
      </c>
      <c r="BF1909" s="3" t="str">
        <f t="shared" si="1195"/>
        <v>No</v>
      </c>
      <c r="BG1909" t="s">
        <v>6645</v>
      </c>
      <c r="BH1909" s="3" t="str">
        <f t="shared" si="1196"/>
        <v>940496 OLD NASSAUVILLE RD</v>
      </c>
      <c r="BI1909" s="3" t="str">
        <f t="shared" si="1197"/>
        <v>Fernandina Beach</v>
      </c>
      <c r="BJ1909" s="3" t="str">
        <f t="shared" si="1198"/>
        <v>Florida</v>
      </c>
      <c r="BK1909" s="3">
        <f t="shared" si="1199"/>
        <v>32034</v>
      </c>
      <c r="BL1909" s="3" t="str">
        <f t="shared" si="1200"/>
        <v>940496 OLD NASSAUVILLE RD FERNANDINA BEACH FL 32034</v>
      </c>
      <c r="BM1909" s="3" t="str">
        <f t="shared" si="1201"/>
        <v/>
      </c>
      <c r="BN1909" s="3" t="str">
        <f t="shared" si="1202"/>
        <v>Pass</v>
      </c>
      <c r="BO1909" s="3" t="str">
        <f t="shared" si="1203"/>
        <v>Yes</v>
      </c>
      <c r="BP1909" s="3" t="str">
        <f t="shared" si="1204"/>
        <v>FV&lt;$10K</v>
      </c>
      <c r="BQ1909" t="s">
        <v>6650</v>
      </c>
      <c r="BR1909" s="3" t="str">
        <f t="shared" si="1205"/>
        <v>No, &lt; $20K Lien</v>
      </c>
      <c r="BS1909" s="3" t="str">
        <f t="shared" si="1206"/>
        <v>No, Lien &lt; $20K</v>
      </c>
      <c r="BT1909" t="s">
        <v>6650</v>
      </c>
      <c r="BU1909" s="3" t="str">
        <f t="shared" si="1207"/>
        <v>No</v>
      </c>
      <c r="BV1909" s="3" t="str">
        <f t="shared" si="1208"/>
        <v>No</v>
      </c>
      <c r="BW1909" s="3">
        <f t="shared" si="1209"/>
        <v>0</v>
      </c>
      <c r="BX1909" s="3" t="str">
        <f t="shared" si="1210"/>
        <v>No</v>
      </c>
      <c r="BY1909" s="3">
        <f t="shared" si="1211"/>
        <v>327937</v>
      </c>
      <c r="BZ1909">
        <v>1</v>
      </c>
      <c r="CA1909" s="3">
        <f t="shared" si="1212"/>
        <v>327937</v>
      </c>
      <c r="CC1909" s="3">
        <f t="shared" si="1213"/>
        <v>0</v>
      </c>
      <c r="CD1909" s="3">
        <f t="shared" si="1214"/>
        <v>0</v>
      </c>
      <c r="CE1909" s="3" t="str">
        <f t="shared" si="1215"/>
        <v/>
      </c>
      <c r="CF1909" s="3" t="e">
        <f>HLOOKUP(CE1909,'Valuation Data'!$D$2:$K$5,4,FALSE)</f>
        <v>#N/A</v>
      </c>
      <c r="CG1909" s="3">
        <f t="shared" si="1216"/>
        <v>327937</v>
      </c>
      <c r="CH1909" s="3" t="str">
        <f t="shared" si="1217"/>
        <v>No</v>
      </c>
      <c r="CI1909" s="3" t="str">
        <f>VLOOKUP(R1909,'Use Codes &amp; County Type'!A:D,4,FALSE)</f>
        <v>S</v>
      </c>
      <c r="CJ1909" s="3" t="str">
        <f t="shared" si="1218"/>
        <v>No</v>
      </c>
      <c r="CK1909" s="3" t="str">
        <f t="shared" si="1219"/>
        <v>Yes</v>
      </c>
      <c r="CL1909" s="3">
        <f t="shared" si="1220"/>
        <v>0.67</v>
      </c>
      <c r="CM1909" s="3">
        <f t="shared" si="1221"/>
        <v>219717.79</v>
      </c>
      <c r="CN1909" s="3">
        <f t="shared" si="1222"/>
        <v>19043.8</v>
      </c>
      <c r="CO1909" s="3">
        <f t="shared" si="1223"/>
        <v>200673.99000000002</v>
      </c>
      <c r="CP1909" s="3">
        <f t="shared" si="1224"/>
        <v>5.8071519834602375E-2</v>
      </c>
      <c r="CR1909" s="3" t="str">
        <f t="shared" si="1225"/>
        <v>No</v>
      </c>
      <c r="CV1909" s="3" t="str">
        <f t="shared" si="1226"/>
        <v>*Bid</v>
      </c>
      <c r="CW1909" s="3">
        <f t="shared" si="1227"/>
        <v>1908</v>
      </c>
      <c r="CX1909" s="3">
        <f t="shared" si="1228"/>
        <v>4760.95</v>
      </c>
      <c r="CY1909" s="3" t="str">
        <f t="shared" si="1229"/>
        <v>Ok</v>
      </c>
      <c r="CZ1909">
        <v>0</v>
      </c>
      <c r="DA1909">
        <v>0</v>
      </c>
    </row>
    <row r="1910" spans="1:105" x14ac:dyDescent="0.25">
      <c r="A1910">
        <v>1909</v>
      </c>
      <c r="B1910" t="s">
        <v>3</v>
      </c>
      <c r="C1910" t="s">
        <v>2018</v>
      </c>
      <c r="D1910">
        <v>226.89</v>
      </c>
      <c r="E1910">
        <v>2017</v>
      </c>
      <c r="F1910" t="e">
        <f>NA()</f>
        <v>#N/A</v>
      </c>
      <c r="G1910" t="e">
        <f>NA()</f>
        <v>#N/A</v>
      </c>
      <c r="H1910" s="3" t="e">
        <f t="shared" si="1189"/>
        <v>#N/A</v>
      </c>
      <c r="I1910" t="e">
        <f>NA()</f>
        <v>#N/A</v>
      </c>
      <c r="J1910" t="e">
        <f>NA()</f>
        <v>#N/A</v>
      </c>
      <c r="K1910" t="e">
        <f>NA()</f>
        <v>#N/A</v>
      </c>
      <c r="L1910" t="e">
        <f>NA()</f>
        <v>#N/A</v>
      </c>
      <c r="M1910" t="e">
        <f>NA()</f>
        <v>#N/A</v>
      </c>
      <c r="N1910" t="e">
        <f>NA()</f>
        <v>#N/A</v>
      </c>
      <c r="O1910" t="e">
        <f>NA()</f>
        <v>#N/A</v>
      </c>
      <c r="P1910" t="e">
        <f>NA()</f>
        <v>#N/A</v>
      </c>
      <c r="Q1910" t="e">
        <f>NA()</f>
        <v>#N/A</v>
      </c>
      <c r="R1910">
        <v>2</v>
      </c>
      <c r="S1910" t="s">
        <v>6535</v>
      </c>
      <c r="T1910" t="e">
        <f>NA()</f>
        <v>#N/A</v>
      </c>
      <c r="U1910" t="e">
        <f>NA()</f>
        <v>#N/A</v>
      </c>
      <c r="V1910">
        <v>2017</v>
      </c>
      <c r="W1910">
        <v>36903</v>
      </c>
      <c r="X1910" t="e">
        <f>NA()</f>
        <v>#N/A</v>
      </c>
      <c r="Y1910" t="e">
        <f>NA()</f>
        <v>#N/A</v>
      </c>
      <c r="Z1910" t="e">
        <f>NA()</f>
        <v>#N/A</v>
      </c>
      <c r="AA1910" s="3">
        <f t="shared" si="1190"/>
        <v>0</v>
      </c>
      <c r="AB1910" t="s">
        <v>6617</v>
      </c>
      <c r="AC1910" t="s">
        <v>6616</v>
      </c>
      <c r="AD1910" t="s">
        <v>6616</v>
      </c>
      <c r="AE1910" t="s">
        <v>6616</v>
      </c>
      <c r="AI1910" t="e">
        <f>NA()</f>
        <v>#N/A</v>
      </c>
      <c r="AJ1910" t="e">
        <f>NA()</f>
        <v>#N/A</v>
      </c>
      <c r="AK1910" t="e">
        <f>NA()</f>
        <v>#N/A</v>
      </c>
      <c r="AL1910" t="e">
        <f>NA()</f>
        <v>#N/A</v>
      </c>
      <c r="AM1910" t="e">
        <f>NA()</f>
        <v>#N/A</v>
      </c>
      <c r="AN1910" t="e">
        <f>NA()</f>
        <v>#N/A</v>
      </c>
      <c r="AO1910" t="e">
        <f>NA()</f>
        <v>#N/A</v>
      </c>
      <c r="AP1910" s="3" t="str">
        <f t="shared" si="1191"/>
        <v>Yes</v>
      </c>
      <c r="AQ1910" s="3" t="str">
        <f t="shared" si="1192"/>
        <v>No</v>
      </c>
      <c r="AR1910" s="3" t="str">
        <f t="shared" si="1193"/>
        <v>Yes</v>
      </c>
      <c r="AS1910" t="e">
        <f>NA()</f>
        <v>#N/A</v>
      </c>
      <c r="AT1910" t="e">
        <f>NA()</f>
        <v>#N/A</v>
      </c>
      <c r="AU1910" t="e">
        <f>NA()</f>
        <v>#N/A</v>
      </c>
      <c r="AV1910" t="e">
        <f>NA()</f>
        <v>#N/A</v>
      </c>
      <c r="AW1910" t="e">
        <f>NA()</f>
        <v>#N/A</v>
      </c>
      <c r="AX1910" t="e">
        <f>NA()</f>
        <v>#N/A</v>
      </c>
      <c r="AY1910" t="e">
        <f>NA()</f>
        <v>#N/A</v>
      </c>
      <c r="AZ1910" t="e">
        <f>NA()</f>
        <v>#N/A</v>
      </c>
      <c r="BA1910">
        <v>1</v>
      </c>
      <c r="BB1910" t="s">
        <v>6617</v>
      </c>
      <c r="BC1910" t="e">
        <f>NA()</f>
        <v>#N/A</v>
      </c>
      <c r="BD1910" s="4" t="str">
        <f t="shared" si="1194"/>
        <v>No</v>
      </c>
      <c r="BE1910" t="e">
        <f>NA()</f>
        <v>#N/A</v>
      </c>
      <c r="BF1910" s="3" t="str">
        <f t="shared" si="1195"/>
        <v>No</v>
      </c>
      <c r="BG1910" t="e">
        <f>NA()</f>
        <v>#N/A</v>
      </c>
      <c r="BH1910" s="3" t="e">
        <f t="shared" si="1196"/>
        <v>#N/A</v>
      </c>
      <c r="BI1910" s="3" t="e">
        <f t="shared" si="1197"/>
        <v>#N/A</v>
      </c>
      <c r="BJ1910" s="3" t="e">
        <f t="shared" si="1198"/>
        <v>#N/A</v>
      </c>
      <c r="BK1910" s="3" t="e">
        <f t="shared" si="1199"/>
        <v>#N/A</v>
      </c>
      <c r="BL1910" s="3" t="e">
        <f t="shared" si="1200"/>
        <v>#N/A</v>
      </c>
      <c r="BM1910" s="3" t="e">
        <f t="shared" si="1201"/>
        <v>#N/A</v>
      </c>
      <c r="BN1910" s="3" t="str">
        <f t="shared" si="1202"/>
        <v>Pass</v>
      </c>
      <c r="BO1910" s="3" t="e">
        <f t="shared" si="1203"/>
        <v>#N/A</v>
      </c>
      <c r="BP1910" s="3" t="str">
        <f t="shared" si="1204"/>
        <v>FV&lt;$10K</v>
      </c>
      <c r="BQ1910" t="s">
        <v>6650</v>
      </c>
      <c r="BR1910" s="3" t="str">
        <f t="shared" si="1205"/>
        <v>No, &lt; $20K Lien</v>
      </c>
      <c r="BS1910" s="3" t="str">
        <f t="shared" si="1206"/>
        <v>No, Lien &lt; $20K</v>
      </c>
      <c r="BT1910" t="s">
        <v>6650</v>
      </c>
      <c r="BU1910" s="3" t="str">
        <f t="shared" si="1207"/>
        <v>Yes</v>
      </c>
      <c r="BV1910" s="3" t="str">
        <f t="shared" si="1208"/>
        <v>No</v>
      </c>
      <c r="BW1910" s="3">
        <f t="shared" si="1209"/>
        <v>1</v>
      </c>
      <c r="BX1910" s="3" t="str">
        <f t="shared" si="1210"/>
        <v>No</v>
      </c>
      <c r="BY1910" s="3">
        <f t="shared" si="1211"/>
        <v>36903</v>
      </c>
      <c r="BZ1910">
        <v>1</v>
      </c>
      <c r="CA1910" s="3">
        <f t="shared" si="1212"/>
        <v>36903</v>
      </c>
      <c r="CC1910" s="3" t="e">
        <f t="shared" si="1213"/>
        <v>#N/A</v>
      </c>
      <c r="CD1910" s="3" t="e">
        <f t="shared" si="1214"/>
        <v>#N/A</v>
      </c>
      <c r="CE1910" s="3" t="str">
        <f t="shared" si="1215"/>
        <v/>
      </c>
      <c r="CF1910" s="3" t="e">
        <f>HLOOKUP(CE1910,'Valuation Data'!$D$2:$K$5,4,FALSE)</f>
        <v>#N/A</v>
      </c>
      <c r="CG1910" s="3">
        <f t="shared" si="1216"/>
        <v>36903</v>
      </c>
      <c r="CH1910" s="3" t="str">
        <f t="shared" si="1217"/>
        <v>No</v>
      </c>
      <c r="CI1910" s="3" t="str">
        <f>VLOOKUP(R1910,'Use Codes &amp; County Type'!A:D,4,FALSE)</f>
        <v>R</v>
      </c>
      <c r="CJ1910" s="3" t="str">
        <f t="shared" si="1218"/>
        <v>No</v>
      </c>
      <c r="CK1910" s="3" t="str">
        <f t="shared" si="1219"/>
        <v>Yes</v>
      </c>
      <c r="CL1910" s="3">
        <f t="shared" si="1220"/>
        <v>0.67</v>
      </c>
      <c r="CM1910" s="3">
        <f t="shared" si="1221"/>
        <v>24725.010000000002</v>
      </c>
      <c r="CN1910" s="3" t="e">
        <f t="shared" si="1222"/>
        <v>#N/A</v>
      </c>
      <c r="CO1910" s="3" t="e">
        <f t="shared" si="1223"/>
        <v>#N/A</v>
      </c>
      <c r="CP1910" s="3" t="e">
        <f t="shared" si="1224"/>
        <v>#N/A</v>
      </c>
      <c r="CR1910" s="3" t="str">
        <f t="shared" si="1225"/>
        <v>No</v>
      </c>
      <c r="CV1910" s="3" t="str">
        <f t="shared" si="1226"/>
        <v>County Held Lien</v>
      </c>
      <c r="CW1910" s="3">
        <f t="shared" si="1227"/>
        <v>1909</v>
      </c>
      <c r="CX1910" s="3">
        <f t="shared" si="1228"/>
        <v>226.89</v>
      </c>
      <c r="CY1910" s="3" t="str">
        <f t="shared" si="1229"/>
        <v>Ok</v>
      </c>
      <c r="CZ1910" t="e">
        <f>NA()</f>
        <v>#N/A</v>
      </c>
      <c r="DA1910" t="e">
        <f>NA()</f>
        <v>#N/A</v>
      </c>
    </row>
    <row r="1911" spans="1:105" x14ac:dyDescent="0.25">
      <c r="A1911">
        <v>1910</v>
      </c>
      <c r="B1911" t="s">
        <v>3</v>
      </c>
      <c r="C1911" t="s">
        <v>2019</v>
      </c>
      <c r="D1911">
        <v>678.47</v>
      </c>
      <c r="E1911">
        <v>2017</v>
      </c>
      <c r="F1911">
        <v>678.47</v>
      </c>
      <c r="G1911">
        <v>678.47</v>
      </c>
      <c r="H1911" s="3">
        <f t="shared" si="1189"/>
        <v>0</v>
      </c>
      <c r="I1911">
        <v>94061</v>
      </c>
      <c r="J1911" t="s">
        <v>2736</v>
      </c>
      <c r="K1911" t="s">
        <v>2738</v>
      </c>
      <c r="L1911">
        <v>32034</v>
      </c>
      <c r="M1911" t="s">
        <v>4177</v>
      </c>
      <c r="N1911" t="s">
        <v>4761</v>
      </c>
      <c r="O1911">
        <v>-81.541123846824206</v>
      </c>
      <c r="P1911">
        <v>30.551056691889499</v>
      </c>
      <c r="Q1911" t="s">
        <v>6115</v>
      </c>
      <c r="R1911">
        <v>2</v>
      </c>
      <c r="S1911" t="s">
        <v>6535</v>
      </c>
      <c r="T1911">
        <v>1006</v>
      </c>
      <c r="U1911" t="s">
        <v>6578</v>
      </c>
      <c r="V1911">
        <v>2017</v>
      </c>
      <c r="W1911">
        <v>39486</v>
      </c>
      <c r="X1911">
        <v>2017</v>
      </c>
      <c r="Y1911">
        <v>39486</v>
      </c>
      <c r="Z1911">
        <v>597.76</v>
      </c>
      <c r="AA1911" s="3">
        <f t="shared" si="1190"/>
        <v>0.88104116615325656</v>
      </c>
      <c r="AB1911" t="s">
        <v>6616</v>
      </c>
      <c r="AI1911" t="s">
        <v>6618</v>
      </c>
      <c r="AJ1911" t="s">
        <v>6618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 s="3" t="str">
        <f t="shared" si="1191"/>
        <v>No</v>
      </c>
      <c r="AQ1911" s="3" t="str">
        <f t="shared" si="1192"/>
        <v>No</v>
      </c>
      <c r="AR1911" s="3" t="str">
        <f t="shared" si="1193"/>
        <v>No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 t="s">
        <v>6634</v>
      </c>
      <c r="AZ1911">
        <v>0</v>
      </c>
      <c r="BA1911">
        <v>0</v>
      </c>
      <c r="BB1911" t="s">
        <v>6616</v>
      </c>
      <c r="BC1911" t="s">
        <v>6616</v>
      </c>
      <c r="BD1911" s="4" t="str">
        <f t="shared" si="1194"/>
        <v>No</v>
      </c>
      <c r="BE1911" t="s">
        <v>6640</v>
      </c>
      <c r="BF1911" s="3" t="str">
        <f t="shared" si="1195"/>
        <v>No</v>
      </c>
      <c r="BG1911" t="s">
        <v>6645</v>
      </c>
      <c r="BH1911" s="3" t="str">
        <f t="shared" si="1196"/>
        <v>94061 DUCK LAKE DR</v>
      </c>
      <c r="BI1911" s="3" t="str">
        <f t="shared" si="1197"/>
        <v>Fernandina Beach</v>
      </c>
      <c r="BJ1911" s="3" t="str">
        <f t="shared" si="1198"/>
        <v>Florida</v>
      </c>
      <c r="BK1911" s="3">
        <f t="shared" si="1199"/>
        <v>32034</v>
      </c>
      <c r="BL1911" s="3" t="str">
        <f t="shared" si="1200"/>
        <v>94061 DUCK LAKE DR FERNANDINA BEACH FL 32034</v>
      </c>
      <c r="BM1911" s="3" t="str">
        <f t="shared" si="1201"/>
        <v/>
      </c>
      <c r="BN1911" s="3" t="str">
        <f t="shared" si="1202"/>
        <v>Pass</v>
      </c>
      <c r="BO1911" s="3" t="str">
        <f t="shared" si="1203"/>
        <v>No</v>
      </c>
      <c r="BP1911" s="3" t="str">
        <f t="shared" si="1204"/>
        <v>FV&lt;$10K</v>
      </c>
      <c r="BQ1911" t="s">
        <v>6650</v>
      </c>
      <c r="BR1911" s="3" t="str">
        <f t="shared" si="1205"/>
        <v>No, &lt; $20K Lien</v>
      </c>
      <c r="BS1911" s="3" t="str">
        <f t="shared" si="1206"/>
        <v>No, Lien &lt; $20K</v>
      </c>
      <c r="BT1911" t="s">
        <v>6650</v>
      </c>
      <c r="BU1911" s="3" t="str">
        <f t="shared" si="1207"/>
        <v>No</v>
      </c>
      <c r="BV1911" s="3" t="str">
        <f t="shared" si="1208"/>
        <v>No</v>
      </c>
      <c r="BW1911" s="3">
        <f t="shared" si="1209"/>
        <v>0</v>
      </c>
      <c r="BX1911" s="3" t="str">
        <f t="shared" si="1210"/>
        <v>No</v>
      </c>
      <c r="BY1911" s="3">
        <f t="shared" si="1211"/>
        <v>39486</v>
      </c>
      <c r="BZ1911">
        <v>1</v>
      </c>
      <c r="CA1911" s="3">
        <f t="shared" si="1212"/>
        <v>39486</v>
      </c>
      <c r="CC1911" s="3">
        <f t="shared" si="1213"/>
        <v>0</v>
      </c>
      <c r="CD1911" s="3">
        <f t="shared" si="1214"/>
        <v>0</v>
      </c>
      <c r="CE1911" s="3" t="str">
        <f t="shared" si="1215"/>
        <v/>
      </c>
      <c r="CF1911" s="3" t="e">
        <f>HLOOKUP(CE1911,'Valuation Data'!$D$2:$K$5,4,FALSE)</f>
        <v>#N/A</v>
      </c>
      <c r="CG1911" s="3">
        <f t="shared" si="1216"/>
        <v>39486</v>
      </c>
      <c r="CH1911" s="3" t="str">
        <f t="shared" si="1217"/>
        <v>No</v>
      </c>
      <c r="CI1911" s="3" t="str">
        <f>VLOOKUP(R1911,'Use Codes &amp; County Type'!A:D,4,FALSE)</f>
        <v>R</v>
      </c>
      <c r="CJ1911" s="3" t="str">
        <f t="shared" si="1218"/>
        <v>No</v>
      </c>
      <c r="CK1911" s="3" t="str">
        <f t="shared" si="1219"/>
        <v>No</v>
      </c>
      <c r="CL1911" s="3">
        <f t="shared" si="1220"/>
        <v>0.35</v>
      </c>
      <c r="CM1911" s="3">
        <f t="shared" si="1221"/>
        <v>13820.099999999999</v>
      </c>
      <c r="CN1911" s="3">
        <f t="shared" si="1222"/>
        <v>2713.88</v>
      </c>
      <c r="CO1911" s="3">
        <f t="shared" si="1223"/>
        <v>11106.219999999998</v>
      </c>
      <c r="CP1911" s="3">
        <f t="shared" si="1224"/>
        <v>6.8730182849617585E-2</v>
      </c>
      <c r="CR1911" s="3" t="str">
        <f t="shared" si="1225"/>
        <v>No</v>
      </c>
      <c r="CV1911" s="3" t="str">
        <f t="shared" si="1226"/>
        <v>*Bid</v>
      </c>
      <c r="CW1911" s="3">
        <f t="shared" si="1227"/>
        <v>1910</v>
      </c>
      <c r="CX1911" s="3">
        <f t="shared" si="1228"/>
        <v>678.47</v>
      </c>
      <c r="CY1911" s="3" t="str">
        <f t="shared" si="1229"/>
        <v>Ok</v>
      </c>
      <c r="CZ1911">
        <v>0</v>
      </c>
      <c r="DA1911">
        <v>0</v>
      </c>
    </row>
    <row r="1912" spans="1:105" x14ac:dyDescent="0.25">
      <c r="A1912">
        <v>1911</v>
      </c>
      <c r="B1912" t="s">
        <v>3</v>
      </c>
      <c r="C1912" t="s">
        <v>2020</v>
      </c>
      <c r="D1912">
        <v>1114.1199999999999</v>
      </c>
      <c r="E1912">
        <v>2017</v>
      </c>
      <c r="F1912">
        <v>1114.1199999999999</v>
      </c>
      <c r="G1912">
        <v>1114.1199999999999</v>
      </c>
      <c r="H1912" s="3">
        <f t="shared" si="1189"/>
        <v>0</v>
      </c>
      <c r="I1912">
        <v>94146</v>
      </c>
      <c r="J1912" t="s">
        <v>2736</v>
      </c>
      <c r="K1912" t="s">
        <v>2738</v>
      </c>
      <c r="L1912">
        <v>32034</v>
      </c>
      <c r="M1912" t="s">
        <v>4178</v>
      </c>
      <c r="N1912" t="s">
        <v>4761</v>
      </c>
      <c r="O1912">
        <v>-81.543724624582396</v>
      </c>
      <c r="P1912">
        <v>30.5528436522671</v>
      </c>
      <c r="Q1912" t="s">
        <v>5752</v>
      </c>
      <c r="R1912">
        <v>2</v>
      </c>
      <c r="S1912" t="s">
        <v>6535</v>
      </c>
      <c r="T1912">
        <v>1006</v>
      </c>
      <c r="U1912" t="s">
        <v>6578</v>
      </c>
      <c r="V1912">
        <v>2017</v>
      </c>
      <c r="W1912">
        <v>59645</v>
      </c>
      <c r="X1912">
        <v>2017</v>
      </c>
      <c r="Y1912">
        <v>74439</v>
      </c>
      <c r="Z1912">
        <v>1000.57</v>
      </c>
      <c r="AA1912" s="3">
        <f t="shared" si="1190"/>
        <v>0.89808099666104202</v>
      </c>
      <c r="AB1912" t="s">
        <v>6616</v>
      </c>
      <c r="AC1912" t="s">
        <v>6616</v>
      </c>
      <c r="AD1912" t="s">
        <v>6616</v>
      </c>
      <c r="AE1912" t="s">
        <v>6616</v>
      </c>
      <c r="AF1912" t="s">
        <v>6616</v>
      </c>
      <c r="AI1912" t="s">
        <v>6618</v>
      </c>
      <c r="AJ1912" t="s">
        <v>6618</v>
      </c>
      <c r="AK1912" t="s">
        <v>6618</v>
      </c>
      <c r="AL1912" t="s">
        <v>6618</v>
      </c>
      <c r="AM1912" t="s">
        <v>6618</v>
      </c>
      <c r="AN1912" t="s">
        <v>6618</v>
      </c>
      <c r="AO1912" t="s">
        <v>6618</v>
      </c>
      <c r="AP1912" s="3" t="str">
        <f t="shared" si="1191"/>
        <v>No</v>
      </c>
      <c r="AQ1912" s="3" t="str">
        <f t="shared" si="1192"/>
        <v>No</v>
      </c>
      <c r="AR1912" s="3" t="str">
        <f t="shared" si="1193"/>
        <v>No</v>
      </c>
      <c r="AS1912">
        <v>0</v>
      </c>
      <c r="AT1912">
        <v>0</v>
      </c>
      <c r="AU1912">
        <v>55000</v>
      </c>
      <c r="AV1912" t="s">
        <v>6621</v>
      </c>
      <c r="AW1912">
        <v>0</v>
      </c>
      <c r="AX1912">
        <v>0</v>
      </c>
      <c r="AY1912" t="s">
        <v>6634</v>
      </c>
      <c r="AZ1912" t="s">
        <v>6637</v>
      </c>
      <c r="BA1912">
        <v>1</v>
      </c>
      <c r="BB1912" t="s">
        <v>6616</v>
      </c>
      <c r="BC1912" t="s">
        <v>6616</v>
      </c>
      <c r="BD1912" s="4" t="str">
        <f t="shared" si="1194"/>
        <v>No</v>
      </c>
      <c r="BE1912" t="s">
        <v>6640</v>
      </c>
      <c r="BF1912" s="3" t="str">
        <f t="shared" si="1195"/>
        <v>No</v>
      </c>
      <c r="BG1912" t="s">
        <v>6645</v>
      </c>
      <c r="BH1912" s="3" t="str">
        <f t="shared" si="1196"/>
        <v>94146 DUCK LAKE DR</v>
      </c>
      <c r="BI1912" s="3" t="str">
        <f t="shared" si="1197"/>
        <v>Fernandina Beach</v>
      </c>
      <c r="BJ1912" s="3" t="str">
        <f t="shared" si="1198"/>
        <v>Florida</v>
      </c>
      <c r="BK1912" s="3">
        <f t="shared" si="1199"/>
        <v>32034</v>
      </c>
      <c r="BL1912" s="3" t="str">
        <f t="shared" si="1200"/>
        <v>94146 DUCK LAKE DR FERNANDINA BEACH FL 32034</v>
      </c>
      <c r="BM1912" s="3" t="str">
        <f t="shared" si="1201"/>
        <v>L</v>
      </c>
      <c r="BN1912" s="3" t="str">
        <f t="shared" si="1202"/>
        <v>Pass</v>
      </c>
      <c r="BO1912" s="3" t="str">
        <f t="shared" si="1203"/>
        <v>No</v>
      </c>
      <c r="BP1912" s="3" t="str">
        <f t="shared" si="1204"/>
        <v>FV&lt;$10K</v>
      </c>
      <c r="BQ1912" t="s">
        <v>6650</v>
      </c>
      <c r="BR1912" s="3" t="str">
        <f t="shared" si="1205"/>
        <v>No, &lt; $20K Lien</v>
      </c>
      <c r="BS1912" s="3" t="str">
        <f t="shared" si="1206"/>
        <v>No, Lien &lt; $20K</v>
      </c>
      <c r="BT1912" t="s">
        <v>6650</v>
      </c>
      <c r="BU1912" s="3" t="str">
        <f t="shared" si="1207"/>
        <v>No</v>
      </c>
      <c r="BV1912" s="3" t="str">
        <f t="shared" si="1208"/>
        <v>No</v>
      </c>
      <c r="BW1912" s="3">
        <f t="shared" si="1209"/>
        <v>1</v>
      </c>
      <c r="BX1912" s="3" t="str">
        <f t="shared" si="1210"/>
        <v>No</v>
      </c>
      <c r="BY1912" s="3">
        <f t="shared" si="1211"/>
        <v>59645</v>
      </c>
      <c r="BZ1912">
        <v>1</v>
      </c>
      <c r="CA1912" s="3">
        <f t="shared" si="1212"/>
        <v>59645</v>
      </c>
      <c r="CC1912" s="3">
        <f t="shared" si="1213"/>
        <v>0</v>
      </c>
      <c r="CD1912" s="3">
        <f t="shared" si="1214"/>
        <v>0</v>
      </c>
      <c r="CE1912" s="3" t="str">
        <f t="shared" si="1215"/>
        <v/>
      </c>
      <c r="CF1912" s="3" t="e">
        <f>HLOOKUP(CE1912,'Valuation Data'!$D$2:$K$5,4,FALSE)</f>
        <v>#N/A</v>
      </c>
      <c r="CG1912" s="3">
        <f t="shared" si="1216"/>
        <v>59645</v>
      </c>
      <c r="CH1912" s="3" t="str">
        <f t="shared" si="1217"/>
        <v>No</v>
      </c>
      <c r="CI1912" s="3" t="str">
        <f>VLOOKUP(R1912,'Use Codes &amp; County Type'!A:D,4,FALSE)</f>
        <v>R</v>
      </c>
      <c r="CJ1912" s="3" t="str">
        <f t="shared" si="1218"/>
        <v>No</v>
      </c>
      <c r="CK1912" s="3" t="str">
        <f t="shared" si="1219"/>
        <v>No</v>
      </c>
      <c r="CL1912" s="3">
        <f t="shared" si="1220"/>
        <v>0.35</v>
      </c>
      <c r="CM1912" s="3">
        <f t="shared" si="1221"/>
        <v>20875.75</v>
      </c>
      <c r="CN1912" s="3">
        <f t="shared" si="1222"/>
        <v>5570.5999999999995</v>
      </c>
      <c r="CO1912" s="3">
        <f t="shared" si="1223"/>
        <v>15305.150000000001</v>
      </c>
      <c r="CP1912" s="3">
        <f t="shared" si="1224"/>
        <v>9.3395925894878024E-2</v>
      </c>
      <c r="CR1912" s="3" t="str">
        <f t="shared" si="1225"/>
        <v>No</v>
      </c>
      <c r="CV1912" s="3" t="str">
        <f t="shared" si="1226"/>
        <v>*Bid</v>
      </c>
      <c r="CW1912" s="3">
        <f t="shared" si="1227"/>
        <v>1911</v>
      </c>
      <c r="CX1912" s="3">
        <f t="shared" si="1228"/>
        <v>1114.1199999999999</v>
      </c>
      <c r="CY1912" s="3" t="str">
        <f t="shared" si="1229"/>
        <v>Ok</v>
      </c>
      <c r="CZ1912">
        <v>0</v>
      </c>
      <c r="DA1912">
        <v>0</v>
      </c>
    </row>
    <row r="1913" spans="1:105" x14ac:dyDescent="0.25">
      <c r="A1913">
        <v>1912</v>
      </c>
      <c r="B1913" t="s">
        <v>3</v>
      </c>
      <c r="C1913" t="s">
        <v>2021</v>
      </c>
      <c r="D1913">
        <v>611.24</v>
      </c>
      <c r="E1913">
        <v>2017</v>
      </c>
      <c r="F1913">
        <v>611.24</v>
      </c>
      <c r="G1913">
        <v>611.24</v>
      </c>
      <c r="H1913" s="3">
        <f t="shared" si="1189"/>
        <v>0</v>
      </c>
      <c r="I1913">
        <v>94204</v>
      </c>
      <c r="J1913" t="s">
        <v>2736</v>
      </c>
      <c r="K1913" t="s">
        <v>2738</v>
      </c>
      <c r="L1913">
        <v>32034</v>
      </c>
      <c r="M1913" t="s">
        <v>4179</v>
      </c>
      <c r="N1913" t="s">
        <v>4761</v>
      </c>
      <c r="O1913">
        <v>-81.545634148324993</v>
      </c>
      <c r="P1913">
        <v>30.552276307455799</v>
      </c>
      <c r="Q1913" t="s">
        <v>6116</v>
      </c>
      <c r="R1913">
        <v>2</v>
      </c>
      <c r="S1913" t="s">
        <v>6535</v>
      </c>
      <c r="T1913">
        <v>1006</v>
      </c>
      <c r="U1913" t="s">
        <v>6578</v>
      </c>
      <c r="V1913">
        <v>2017</v>
      </c>
      <c r="W1913">
        <v>31884</v>
      </c>
      <c r="X1913">
        <v>2017</v>
      </c>
      <c r="Y1913">
        <v>39902</v>
      </c>
      <c r="Z1913">
        <v>535.59</v>
      </c>
      <c r="AA1913" s="3">
        <f t="shared" si="1190"/>
        <v>0.87623519403180428</v>
      </c>
      <c r="AC1913" t="s">
        <v>6616</v>
      </c>
      <c r="AD1913" t="s">
        <v>6616</v>
      </c>
      <c r="AE1913" t="s">
        <v>6616</v>
      </c>
      <c r="AF1913" t="s">
        <v>6616</v>
      </c>
      <c r="AH1913" t="s">
        <v>6616</v>
      </c>
      <c r="AI1913" t="s">
        <v>6618</v>
      </c>
      <c r="AJ1913" t="s">
        <v>6618</v>
      </c>
      <c r="AK1913" t="s">
        <v>6618</v>
      </c>
      <c r="AL1913" t="s">
        <v>6618</v>
      </c>
      <c r="AM1913" t="s">
        <v>6618</v>
      </c>
      <c r="AN1913" t="s">
        <v>6618</v>
      </c>
      <c r="AO1913" t="s">
        <v>6618</v>
      </c>
      <c r="AP1913" s="3" t="str">
        <f t="shared" si="1191"/>
        <v>No</v>
      </c>
      <c r="AQ1913" s="3" t="str">
        <f t="shared" si="1192"/>
        <v>No</v>
      </c>
      <c r="AR1913" s="3" t="str">
        <f t="shared" si="1193"/>
        <v>No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 t="s">
        <v>6634</v>
      </c>
      <c r="AZ1913" t="s">
        <v>6637</v>
      </c>
      <c r="BA1913">
        <v>0</v>
      </c>
      <c r="BB1913" t="s">
        <v>6616</v>
      </c>
      <c r="BC1913" t="s">
        <v>6617</v>
      </c>
      <c r="BD1913" s="4" t="str">
        <f t="shared" si="1194"/>
        <v>No</v>
      </c>
      <c r="BE1913" t="s">
        <v>6640</v>
      </c>
      <c r="BF1913" s="3" t="str">
        <f t="shared" si="1195"/>
        <v>No</v>
      </c>
      <c r="BG1913" t="s">
        <v>6645</v>
      </c>
      <c r="BH1913" s="3" t="str">
        <f t="shared" si="1196"/>
        <v>94204 DUCK LAKE DR</v>
      </c>
      <c r="BI1913" s="3" t="str">
        <f t="shared" si="1197"/>
        <v>Fernandina Beach</v>
      </c>
      <c r="BJ1913" s="3" t="str">
        <f t="shared" si="1198"/>
        <v>Florida</v>
      </c>
      <c r="BK1913" s="3">
        <f t="shared" si="1199"/>
        <v>32034</v>
      </c>
      <c r="BL1913" s="3" t="str">
        <f t="shared" si="1200"/>
        <v>94204 DUCK LAKE DR FERNANDINA BEACH FL 32034</v>
      </c>
      <c r="BM1913" s="3" t="str">
        <f t="shared" si="1201"/>
        <v/>
      </c>
      <c r="BN1913" s="3" t="str">
        <f t="shared" si="1202"/>
        <v>Pass</v>
      </c>
      <c r="BO1913" s="3" t="str">
        <f t="shared" si="1203"/>
        <v>Yes</v>
      </c>
      <c r="BP1913" s="3" t="str">
        <f t="shared" si="1204"/>
        <v>FV&lt;$10K</v>
      </c>
      <c r="BQ1913" t="s">
        <v>6650</v>
      </c>
      <c r="BR1913" s="3" t="str">
        <f t="shared" si="1205"/>
        <v>No, &lt; $20K Lien</v>
      </c>
      <c r="BS1913" s="3" t="str">
        <f t="shared" si="1206"/>
        <v>No, Lien &lt; $20K</v>
      </c>
      <c r="BT1913" t="s">
        <v>6650</v>
      </c>
      <c r="BU1913" s="3" t="str">
        <f t="shared" si="1207"/>
        <v>No</v>
      </c>
      <c r="BV1913" s="3" t="str">
        <f t="shared" si="1208"/>
        <v>No</v>
      </c>
      <c r="BW1913" s="3">
        <f t="shared" si="1209"/>
        <v>0</v>
      </c>
      <c r="BX1913" s="3" t="str">
        <f t="shared" si="1210"/>
        <v>No</v>
      </c>
      <c r="BY1913" s="3">
        <f t="shared" si="1211"/>
        <v>31884</v>
      </c>
      <c r="BZ1913">
        <v>1</v>
      </c>
      <c r="CA1913" s="3">
        <f t="shared" si="1212"/>
        <v>31884</v>
      </c>
      <c r="CC1913" s="3">
        <f t="shared" si="1213"/>
        <v>0</v>
      </c>
      <c r="CD1913" s="3">
        <f t="shared" si="1214"/>
        <v>0</v>
      </c>
      <c r="CE1913" s="3" t="str">
        <f t="shared" si="1215"/>
        <v/>
      </c>
      <c r="CF1913" s="3" t="e">
        <f>HLOOKUP(CE1913,'Valuation Data'!$D$2:$K$5,4,FALSE)</f>
        <v>#N/A</v>
      </c>
      <c r="CG1913" s="3">
        <f t="shared" si="1216"/>
        <v>31884</v>
      </c>
      <c r="CH1913" s="3" t="str">
        <f t="shared" si="1217"/>
        <v>No</v>
      </c>
      <c r="CI1913" s="3" t="str">
        <f>VLOOKUP(R1913,'Use Codes &amp; County Type'!A:D,4,FALSE)</f>
        <v>R</v>
      </c>
      <c r="CJ1913" s="3" t="str">
        <f t="shared" si="1218"/>
        <v>No</v>
      </c>
      <c r="CK1913" s="3" t="str">
        <f t="shared" si="1219"/>
        <v>No</v>
      </c>
      <c r="CL1913" s="3">
        <f t="shared" si="1220"/>
        <v>0.35</v>
      </c>
      <c r="CM1913" s="3">
        <f t="shared" si="1221"/>
        <v>11159.4</v>
      </c>
      <c r="CN1913" s="3">
        <f t="shared" si="1222"/>
        <v>2444.96</v>
      </c>
      <c r="CO1913" s="3">
        <f t="shared" si="1223"/>
        <v>8714.4399999999987</v>
      </c>
      <c r="CP1913" s="3">
        <f t="shared" si="1224"/>
        <v>7.6682975787228699E-2</v>
      </c>
      <c r="CR1913" s="3" t="str">
        <f t="shared" si="1225"/>
        <v>No</v>
      </c>
      <c r="CV1913" s="3" t="str">
        <f t="shared" si="1226"/>
        <v>*Bid</v>
      </c>
      <c r="CW1913" s="3">
        <f t="shared" si="1227"/>
        <v>1912</v>
      </c>
      <c r="CX1913" s="3">
        <f t="shared" si="1228"/>
        <v>611.24</v>
      </c>
      <c r="CY1913" s="3" t="str">
        <f t="shared" si="1229"/>
        <v>Ok</v>
      </c>
      <c r="CZ1913">
        <v>0</v>
      </c>
      <c r="DA1913">
        <v>0</v>
      </c>
    </row>
    <row r="1914" spans="1:105" x14ac:dyDescent="0.25">
      <c r="A1914">
        <v>1913</v>
      </c>
      <c r="B1914" t="s">
        <v>3</v>
      </c>
      <c r="C1914" t="s">
        <v>2022</v>
      </c>
      <c r="D1914">
        <v>1149.25</v>
      </c>
      <c r="E1914">
        <v>2017</v>
      </c>
      <c r="F1914">
        <v>1149.25</v>
      </c>
      <c r="G1914">
        <v>1149.25</v>
      </c>
      <c r="H1914" s="3">
        <f t="shared" si="1189"/>
        <v>0</v>
      </c>
      <c r="I1914">
        <v>94654</v>
      </c>
      <c r="J1914" t="s">
        <v>2736</v>
      </c>
      <c r="K1914" t="s">
        <v>2738</v>
      </c>
      <c r="L1914">
        <v>32034</v>
      </c>
      <c r="M1914" t="s">
        <v>4180</v>
      </c>
      <c r="N1914" t="s">
        <v>4761</v>
      </c>
      <c r="O1914">
        <v>-81.543058089908698</v>
      </c>
      <c r="P1914">
        <v>30.551510741799</v>
      </c>
      <c r="Q1914" t="s">
        <v>6115</v>
      </c>
      <c r="R1914">
        <v>2</v>
      </c>
      <c r="S1914" t="s">
        <v>6535</v>
      </c>
      <c r="T1914">
        <v>1006</v>
      </c>
      <c r="U1914" t="s">
        <v>6578</v>
      </c>
      <c r="V1914">
        <v>2017</v>
      </c>
      <c r="W1914">
        <v>68239</v>
      </c>
      <c r="X1914">
        <v>2017</v>
      </c>
      <c r="Y1914">
        <v>68239</v>
      </c>
      <c r="Z1914">
        <v>1033.06</v>
      </c>
      <c r="AA1914" s="3">
        <f t="shared" si="1190"/>
        <v>0.89889928214052639</v>
      </c>
      <c r="AB1914" t="s">
        <v>6616</v>
      </c>
      <c r="AC1914" t="s">
        <v>6616</v>
      </c>
      <c r="AD1914" t="s">
        <v>6616</v>
      </c>
      <c r="AE1914" t="s">
        <v>6616</v>
      </c>
      <c r="AF1914" t="s">
        <v>6616</v>
      </c>
      <c r="AG1914" t="s">
        <v>6616</v>
      </c>
      <c r="AH1914" t="s">
        <v>6616</v>
      </c>
      <c r="AI1914" t="s">
        <v>6618</v>
      </c>
      <c r="AJ1914" t="s">
        <v>6618</v>
      </c>
      <c r="AK1914" t="s">
        <v>6618</v>
      </c>
      <c r="AL1914" t="s">
        <v>6618</v>
      </c>
      <c r="AM1914" t="s">
        <v>6618</v>
      </c>
      <c r="AN1914" t="s">
        <v>6618</v>
      </c>
      <c r="AO1914" t="s">
        <v>6618</v>
      </c>
      <c r="AP1914" s="3" t="str">
        <f t="shared" si="1191"/>
        <v>No</v>
      </c>
      <c r="AQ1914" s="3" t="str">
        <f t="shared" si="1192"/>
        <v>No</v>
      </c>
      <c r="AR1914" s="3" t="str">
        <f t="shared" si="1193"/>
        <v>No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 t="s">
        <v>6634</v>
      </c>
      <c r="AZ1914" t="s">
        <v>6637</v>
      </c>
      <c r="BA1914">
        <v>0</v>
      </c>
      <c r="BB1914" t="s">
        <v>6616</v>
      </c>
      <c r="BC1914" t="s">
        <v>6616</v>
      </c>
      <c r="BD1914" s="4" t="str">
        <f t="shared" si="1194"/>
        <v>No</v>
      </c>
      <c r="BE1914" t="s">
        <v>6640</v>
      </c>
      <c r="BF1914" s="3" t="str">
        <f t="shared" si="1195"/>
        <v>No</v>
      </c>
      <c r="BG1914" t="s">
        <v>6645</v>
      </c>
      <c r="BH1914" s="3" t="str">
        <f t="shared" si="1196"/>
        <v>94654 DUCK LAKE DR</v>
      </c>
      <c r="BI1914" s="3" t="str">
        <f t="shared" si="1197"/>
        <v>Fernandina Beach</v>
      </c>
      <c r="BJ1914" s="3" t="str">
        <f t="shared" si="1198"/>
        <v>Florida</v>
      </c>
      <c r="BK1914" s="3">
        <f t="shared" si="1199"/>
        <v>32034</v>
      </c>
      <c r="BL1914" s="3" t="str">
        <f t="shared" si="1200"/>
        <v>94654 DUCK LAKE DR FERNANDINA BEACH FL 32034</v>
      </c>
      <c r="BM1914" s="3" t="str">
        <f t="shared" si="1201"/>
        <v/>
      </c>
      <c r="BN1914" s="3" t="str">
        <f t="shared" si="1202"/>
        <v>Pass</v>
      </c>
      <c r="BO1914" s="3" t="str">
        <f t="shared" si="1203"/>
        <v>No</v>
      </c>
      <c r="BP1914" s="3" t="str">
        <f t="shared" si="1204"/>
        <v>FV&lt;$10K</v>
      </c>
      <c r="BQ1914" t="s">
        <v>6650</v>
      </c>
      <c r="BR1914" s="3" t="str">
        <f t="shared" si="1205"/>
        <v>No, &lt; $20K Lien</v>
      </c>
      <c r="BS1914" s="3" t="str">
        <f t="shared" si="1206"/>
        <v>No, Lien &lt; $20K</v>
      </c>
      <c r="BT1914" t="s">
        <v>6650</v>
      </c>
      <c r="BU1914" s="3" t="str">
        <f t="shared" si="1207"/>
        <v>No</v>
      </c>
      <c r="BV1914" s="3" t="str">
        <f t="shared" si="1208"/>
        <v>No</v>
      </c>
      <c r="BW1914" s="3">
        <f t="shared" si="1209"/>
        <v>0</v>
      </c>
      <c r="BX1914" s="3" t="str">
        <f t="shared" si="1210"/>
        <v>No</v>
      </c>
      <c r="BY1914" s="3">
        <f t="shared" si="1211"/>
        <v>68239</v>
      </c>
      <c r="BZ1914">
        <v>1</v>
      </c>
      <c r="CA1914" s="3">
        <f t="shared" si="1212"/>
        <v>68239</v>
      </c>
      <c r="CC1914" s="3">
        <f t="shared" si="1213"/>
        <v>0</v>
      </c>
      <c r="CD1914" s="3">
        <f t="shared" si="1214"/>
        <v>0</v>
      </c>
      <c r="CE1914" s="3" t="str">
        <f t="shared" si="1215"/>
        <v/>
      </c>
      <c r="CF1914" s="3" t="e">
        <f>HLOOKUP(CE1914,'Valuation Data'!$D$2:$K$5,4,FALSE)</f>
        <v>#N/A</v>
      </c>
      <c r="CG1914" s="3">
        <f t="shared" si="1216"/>
        <v>68239</v>
      </c>
      <c r="CH1914" s="3" t="str">
        <f t="shared" si="1217"/>
        <v>No</v>
      </c>
      <c r="CI1914" s="3" t="str">
        <f>VLOOKUP(R1914,'Use Codes &amp; County Type'!A:D,4,FALSE)</f>
        <v>R</v>
      </c>
      <c r="CJ1914" s="3" t="str">
        <f t="shared" si="1218"/>
        <v>No</v>
      </c>
      <c r="CK1914" s="3" t="str">
        <f t="shared" si="1219"/>
        <v>No</v>
      </c>
      <c r="CL1914" s="3">
        <f t="shared" si="1220"/>
        <v>0.35</v>
      </c>
      <c r="CM1914" s="3">
        <f t="shared" si="1221"/>
        <v>23883.649999999998</v>
      </c>
      <c r="CN1914" s="3">
        <f t="shared" si="1222"/>
        <v>4597</v>
      </c>
      <c r="CO1914" s="3">
        <f t="shared" si="1223"/>
        <v>19286.649999999998</v>
      </c>
      <c r="CP1914" s="3">
        <f t="shared" si="1224"/>
        <v>6.7366168906343879E-2</v>
      </c>
      <c r="CR1914" s="3" t="str">
        <f t="shared" si="1225"/>
        <v>No</v>
      </c>
      <c r="CV1914" s="3" t="str">
        <f t="shared" si="1226"/>
        <v>*Bid</v>
      </c>
      <c r="CW1914" s="3">
        <f t="shared" si="1227"/>
        <v>1913</v>
      </c>
      <c r="CX1914" s="3">
        <f t="shared" si="1228"/>
        <v>1149.25</v>
      </c>
      <c r="CY1914" s="3" t="str">
        <f t="shared" si="1229"/>
        <v>Ok</v>
      </c>
      <c r="CZ1914">
        <v>0</v>
      </c>
      <c r="DA1914">
        <v>0</v>
      </c>
    </row>
    <row r="1915" spans="1:105" x14ac:dyDescent="0.25">
      <c r="A1915">
        <v>1914</v>
      </c>
      <c r="B1915" t="s">
        <v>3</v>
      </c>
      <c r="C1915" t="s">
        <v>2023</v>
      </c>
      <c r="D1915">
        <v>277.60000000000002</v>
      </c>
      <c r="E1915">
        <v>2017</v>
      </c>
      <c r="F1915">
        <v>277.60000000000002</v>
      </c>
      <c r="G1915">
        <v>277.60000000000002</v>
      </c>
      <c r="H1915" s="3">
        <f t="shared" si="1189"/>
        <v>0</v>
      </c>
      <c r="J1915" t="s">
        <v>2736</v>
      </c>
      <c r="K1915" t="s">
        <v>2738</v>
      </c>
      <c r="L1915">
        <v>32034</v>
      </c>
      <c r="M1915" t="s">
        <v>4181</v>
      </c>
      <c r="N1915" t="s">
        <v>4761</v>
      </c>
      <c r="O1915">
        <v>0</v>
      </c>
      <c r="P1915">
        <v>0</v>
      </c>
      <c r="Q1915" t="s">
        <v>6117</v>
      </c>
      <c r="R1915">
        <v>0</v>
      </c>
      <c r="S1915" t="s">
        <v>6538</v>
      </c>
      <c r="T1915">
        <v>8001</v>
      </c>
      <c r="U1915" t="s">
        <v>6581</v>
      </c>
      <c r="V1915">
        <v>2017</v>
      </c>
      <c r="W1915">
        <v>15000</v>
      </c>
      <c r="X1915">
        <v>2017</v>
      </c>
      <c r="Y1915">
        <v>15000</v>
      </c>
      <c r="Z1915">
        <v>227.09</v>
      </c>
      <c r="AA1915" s="3">
        <f t="shared" si="1190"/>
        <v>0.81804755043227662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 s="3" t="str">
        <f t="shared" si="1191"/>
        <v>No</v>
      </c>
      <c r="AQ1915" s="3" t="str">
        <f t="shared" si="1192"/>
        <v>No</v>
      </c>
      <c r="AR1915" s="3" t="str">
        <f t="shared" si="1193"/>
        <v>No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 t="s">
        <v>6616</v>
      </c>
      <c r="BC1915">
        <v>0</v>
      </c>
      <c r="BD1915" s="4" t="str">
        <f t="shared" si="1194"/>
        <v>No</v>
      </c>
      <c r="BE1915" t="s">
        <v>6640</v>
      </c>
      <c r="BF1915" s="3" t="str">
        <f t="shared" si="1195"/>
        <v>No</v>
      </c>
      <c r="BG1915" t="s">
        <v>6645</v>
      </c>
      <c r="BH1915" s="3" t="str">
        <f t="shared" si="1196"/>
        <v>DUCK LAKE DR</v>
      </c>
      <c r="BI1915" s="3" t="str">
        <f t="shared" si="1197"/>
        <v>Fernandina Beach</v>
      </c>
      <c r="BJ1915" s="3" t="str">
        <f t="shared" si="1198"/>
        <v>Florida</v>
      </c>
      <c r="BK1915" s="3">
        <f t="shared" si="1199"/>
        <v>32034</v>
      </c>
      <c r="BL1915" s="3" t="str">
        <f t="shared" si="1200"/>
        <v>DUCK LAKE DR FERNANDINA BEACH FL 32034</v>
      </c>
      <c r="BM1915" s="3" t="str">
        <f t="shared" si="1201"/>
        <v/>
      </c>
      <c r="BN1915" s="3" t="str">
        <f t="shared" si="1202"/>
        <v>Pass</v>
      </c>
      <c r="BO1915" s="3" t="str">
        <f t="shared" si="1203"/>
        <v>No</v>
      </c>
      <c r="BP1915" s="3" t="str">
        <f t="shared" si="1204"/>
        <v>FV&lt;$10K</v>
      </c>
      <c r="BQ1915" t="s">
        <v>6650</v>
      </c>
      <c r="BR1915" s="3" t="str">
        <f t="shared" si="1205"/>
        <v>No, &lt; $20K Lien</v>
      </c>
      <c r="BS1915" s="3" t="str">
        <f t="shared" si="1206"/>
        <v>No, Lien &lt; $20K</v>
      </c>
      <c r="BT1915" t="s">
        <v>6650</v>
      </c>
      <c r="BU1915" s="3" t="str">
        <f t="shared" si="1207"/>
        <v>No</v>
      </c>
      <c r="BV1915" s="3" t="str">
        <f t="shared" si="1208"/>
        <v>No</v>
      </c>
      <c r="BW1915" s="3">
        <f t="shared" si="1209"/>
        <v>0</v>
      </c>
      <c r="BX1915" s="3" t="str">
        <f t="shared" si="1210"/>
        <v>No</v>
      </c>
      <c r="BY1915" s="3">
        <f t="shared" si="1211"/>
        <v>15000</v>
      </c>
      <c r="BZ1915">
        <v>1</v>
      </c>
      <c r="CA1915" s="3">
        <f t="shared" si="1212"/>
        <v>15000</v>
      </c>
      <c r="CC1915" s="3">
        <f t="shared" si="1213"/>
        <v>0</v>
      </c>
      <c r="CD1915" s="3">
        <f t="shared" si="1214"/>
        <v>0</v>
      </c>
      <c r="CE1915" s="3" t="str">
        <f t="shared" si="1215"/>
        <v/>
      </c>
      <c r="CF1915" s="3" t="e">
        <f>HLOOKUP(CE1915,'Valuation Data'!$D$2:$K$5,4,FALSE)</f>
        <v>#N/A</v>
      </c>
      <c r="CG1915" s="3">
        <f t="shared" si="1216"/>
        <v>15000</v>
      </c>
      <c r="CH1915" s="3" t="str">
        <f t="shared" si="1217"/>
        <v>No</v>
      </c>
      <c r="CI1915" s="3" t="str">
        <f>VLOOKUP(R1915,'Use Codes &amp; County Type'!A:D,4,FALSE)</f>
        <v>V</v>
      </c>
      <c r="CJ1915" s="3" t="str">
        <f t="shared" si="1218"/>
        <v>Yes</v>
      </c>
      <c r="CK1915" s="3" t="str">
        <f t="shared" si="1219"/>
        <v>No</v>
      </c>
      <c r="CL1915" s="3">
        <f t="shared" si="1220"/>
        <v>0</v>
      </c>
      <c r="CM1915" s="3">
        <f t="shared" si="1221"/>
        <v>0</v>
      </c>
      <c r="CN1915" s="3">
        <f t="shared" si="1222"/>
        <v>1110.4000000000001</v>
      </c>
      <c r="CO1915" s="3">
        <f t="shared" si="1223"/>
        <v>-1110.4000000000001</v>
      </c>
      <c r="CP1915" s="3">
        <f t="shared" si="1224"/>
        <v>7.4026666666666671E-2</v>
      </c>
      <c r="CR1915" s="3" t="str">
        <f t="shared" si="1225"/>
        <v>No</v>
      </c>
      <c r="CV1915" s="3" t="str">
        <f t="shared" si="1226"/>
        <v>FMV&lt;$30K</v>
      </c>
      <c r="CW1915" s="3">
        <f t="shared" si="1227"/>
        <v>1914</v>
      </c>
      <c r="CX1915" s="3">
        <f t="shared" si="1228"/>
        <v>277.60000000000002</v>
      </c>
      <c r="CY1915" s="3" t="str">
        <f t="shared" si="1229"/>
        <v>Ok</v>
      </c>
      <c r="CZ1915">
        <v>0</v>
      </c>
      <c r="DA1915">
        <v>0</v>
      </c>
    </row>
    <row r="1916" spans="1:105" x14ac:dyDescent="0.25">
      <c r="A1916">
        <v>1915</v>
      </c>
      <c r="B1916" t="s">
        <v>3</v>
      </c>
      <c r="C1916" t="s">
        <v>2024</v>
      </c>
      <c r="D1916">
        <v>277.60000000000002</v>
      </c>
      <c r="E1916">
        <v>2017</v>
      </c>
      <c r="F1916">
        <v>277.60000000000002</v>
      </c>
      <c r="G1916">
        <v>277.60000000000002</v>
      </c>
      <c r="H1916" s="3">
        <f t="shared" si="1189"/>
        <v>0</v>
      </c>
      <c r="J1916" t="s">
        <v>2736</v>
      </c>
      <c r="K1916" t="s">
        <v>2738</v>
      </c>
      <c r="L1916">
        <v>32034</v>
      </c>
      <c r="M1916" t="s">
        <v>4175</v>
      </c>
      <c r="N1916" t="s">
        <v>4761</v>
      </c>
      <c r="O1916">
        <v>-81.539370732884095</v>
      </c>
      <c r="P1916">
        <v>30.549571994038502</v>
      </c>
      <c r="Q1916" t="s">
        <v>6118</v>
      </c>
      <c r="R1916">
        <v>0</v>
      </c>
      <c r="S1916" t="s">
        <v>6538</v>
      </c>
      <c r="T1916">
        <v>8001</v>
      </c>
      <c r="U1916" t="s">
        <v>6581</v>
      </c>
      <c r="V1916">
        <v>2017</v>
      </c>
      <c r="W1916">
        <v>15000</v>
      </c>
      <c r="X1916">
        <v>2017</v>
      </c>
      <c r="Y1916">
        <v>15000</v>
      </c>
      <c r="Z1916">
        <v>227.09</v>
      </c>
      <c r="AA1916" s="3">
        <f t="shared" si="1190"/>
        <v>0.81804755043227662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 s="3" t="str">
        <f t="shared" si="1191"/>
        <v>No</v>
      </c>
      <c r="AQ1916" s="3" t="str">
        <f t="shared" si="1192"/>
        <v>No</v>
      </c>
      <c r="AR1916" s="3" t="str">
        <f t="shared" si="1193"/>
        <v>No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 t="s">
        <v>6634</v>
      </c>
      <c r="AZ1916">
        <v>0</v>
      </c>
      <c r="BA1916">
        <v>0</v>
      </c>
      <c r="BB1916" t="s">
        <v>6616</v>
      </c>
      <c r="BC1916">
        <v>0</v>
      </c>
      <c r="BD1916" s="4" t="str">
        <f t="shared" si="1194"/>
        <v>No</v>
      </c>
      <c r="BE1916" t="s">
        <v>6640</v>
      </c>
      <c r="BF1916" s="3" t="str">
        <f t="shared" si="1195"/>
        <v>No</v>
      </c>
      <c r="BG1916" t="s">
        <v>6645</v>
      </c>
      <c r="BH1916" s="3" t="str">
        <f t="shared" si="1196"/>
        <v>WINTERBERRY AV</v>
      </c>
      <c r="BI1916" s="3" t="str">
        <f t="shared" si="1197"/>
        <v>Fernandina Beach</v>
      </c>
      <c r="BJ1916" s="3" t="str">
        <f t="shared" si="1198"/>
        <v>Florida</v>
      </c>
      <c r="BK1916" s="3">
        <f t="shared" si="1199"/>
        <v>32034</v>
      </c>
      <c r="BL1916" s="3" t="str">
        <f t="shared" si="1200"/>
        <v>WINTERBERRY AV FERNANDINA BEACH FL 32034</v>
      </c>
      <c r="BM1916" s="3" t="str">
        <f t="shared" si="1201"/>
        <v/>
      </c>
      <c r="BN1916" s="3" t="str">
        <f t="shared" si="1202"/>
        <v>Pass</v>
      </c>
      <c r="BO1916" s="3" t="str">
        <f t="shared" si="1203"/>
        <v>No</v>
      </c>
      <c r="BP1916" s="3" t="str">
        <f t="shared" si="1204"/>
        <v>FV&lt;$10K</v>
      </c>
      <c r="BQ1916" t="s">
        <v>6650</v>
      </c>
      <c r="BR1916" s="3" t="str">
        <f t="shared" si="1205"/>
        <v>No, &lt; $20K Lien</v>
      </c>
      <c r="BS1916" s="3" t="str">
        <f t="shared" si="1206"/>
        <v>No, Lien &lt; $20K</v>
      </c>
      <c r="BT1916" t="s">
        <v>6650</v>
      </c>
      <c r="BU1916" s="3" t="str">
        <f t="shared" si="1207"/>
        <v>No</v>
      </c>
      <c r="BV1916" s="3" t="str">
        <f t="shared" si="1208"/>
        <v>No</v>
      </c>
      <c r="BW1916" s="3">
        <f t="shared" si="1209"/>
        <v>0</v>
      </c>
      <c r="BX1916" s="3" t="str">
        <f t="shared" si="1210"/>
        <v>No</v>
      </c>
      <c r="BY1916" s="3">
        <f t="shared" si="1211"/>
        <v>15000</v>
      </c>
      <c r="BZ1916">
        <v>1</v>
      </c>
      <c r="CA1916" s="3">
        <f t="shared" si="1212"/>
        <v>15000</v>
      </c>
      <c r="CC1916" s="3">
        <f t="shared" si="1213"/>
        <v>0</v>
      </c>
      <c r="CD1916" s="3">
        <f t="shared" si="1214"/>
        <v>0</v>
      </c>
      <c r="CE1916" s="3" t="str">
        <f t="shared" si="1215"/>
        <v/>
      </c>
      <c r="CF1916" s="3" t="e">
        <f>HLOOKUP(CE1916,'Valuation Data'!$D$2:$K$5,4,FALSE)</f>
        <v>#N/A</v>
      </c>
      <c r="CG1916" s="3">
        <f t="shared" si="1216"/>
        <v>15000</v>
      </c>
      <c r="CH1916" s="3" t="str">
        <f t="shared" si="1217"/>
        <v>No</v>
      </c>
      <c r="CI1916" s="3" t="str">
        <f>VLOOKUP(R1916,'Use Codes &amp; County Type'!A:D,4,FALSE)</f>
        <v>V</v>
      </c>
      <c r="CJ1916" s="3" t="str">
        <f t="shared" si="1218"/>
        <v>Yes</v>
      </c>
      <c r="CK1916" s="3" t="str">
        <f t="shared" si="1219"/>
        <v>No</v>
      </c>
      <c r="CL1916" s="3">
        <f t="shared" si="1220"/>
        <v>0</v>
      </c>
      <c r="CM1916" s="3">
        <f t="shared" si="1221"/>
        <v>0</v>
      </c>
      <c r="CN1916" s="3">
        <f t="shared" si="1222"/>
        <v>1110.4000000000001</v>
      </c>
      <c r="CO1916" s="3">
        <f t="shared" si="1223"/>
        <v>-1110.4000000000001</v>
      </c>
      <c r="CP1916" s="3">
        <f t="shared" si="1224"/>
        <v>7.4026666666666671E-2</v>
      </c>
      <c r="CR1916" s="3" t="str">
        <f t="shared" si="1225"/>
        <v>No</v>
      </c>
      <c r="CV1916" s="3" t="str">
        <f t="shared" si="1226"/>
        <v>FMV&lt;$30K</v>
      </c>
      <c r="CW1916" s="3">
        <f t="shared" si="1227"/>
        <v>1915</v>
      </c>
      <c r="CX1916" s="3">
        <f t="shared" si="1228"/>
        <v>277.60000000000002</v>
      </c>
      <c r="CY1916" s="3" t="str">
        <f t="shared" si="1229"/>
        <v>Ok</v>
      </c>
      <c r="CZ1916">
        <v>0</v>
      </c>
      <c r="DA1916">
        <v>0</v>
      </c>
    </row>
    <row r="1917" spans="1:105" x14ac:dyDescent="0.25">
      <c r="A1917">
        <v>1916</v>
      </c>
      <c r="B1917" t="s">
        <v>3</v>
      </c>
      <c r="C1917" t="s">
        <v>2025</v>
      </c>
      <c r="D1917">
        <v>966.38</v>
      </c>
      <c r="E1917">
        <v>2017</v>
      </c>
      <c r="F1917">
        <v>966.38</v>
      </c>
      <c r="G1917">
        <v>966.38</v>
      </c>
      <c r="H1917" s="3">
        <f t="shared" si="1189"/>
        <v>0</v>
      </c>
      <c r="I1917">
        <v>94070</v>
      </c>
      <c r="J1917" t="s">
        <v>2736</v>
      </c>
      <c r="K1917" t="s">
        <v>2738</v>
      </c>
      <c r="L1917">
        <v>32034</v>
      </c>
      <c r="M1917" t="s">
        <v>4182</v>
      </c>
      <c r="N1917" t="s">
        <v>4761</v>
      </c>
      <c r="O1917">
        <v>-81.540142939566607</v>
      </c>
      <c r="P1917">
        <v>30.5486854531399</v>
      </c>
      <c r="Q1917" t="s">
        <v>6119</v>
      </c>
      <c r="R1917">
        <v>2</v>
      </c>
      <c r="S1917" t="s">
        <v>6535</v>
      </c>
      <c r="T1917">
        <v>1006</v>
      </c>
      <c r="U1917" t="s">
        <v>6578</v>
      </c>
      <c r="V1917">
        <v>2017</v>
      </c>
      <c r="W1917">
        <v>93278</v>
      </c>
      <c r="X1917">
        <v>2017</v>
      </c>
      <c r="Y1917">
        <v>117278</v>
      </c>
      <c r="Z1917">
        <v>863.97</v>
      </c>
      <c r="AA1917" s="3">
        <f t="shared" si="1190"/>
        <v>0.89402719427140465</v>
      </c>
      <c r="AB1917" t="s">
        <v>6616</v>
      </c>
      <c r="AC1917" t="s">
        <v>6616</v>
      </c>
      <c r="AD1917" t="s">
        <v>6616</v>
      </c>
      <c r="AE1917" t="s">
        <v>6616</v>
      </c>
      <c r="AI1917" t="s">
        <v>6618</v>
      </c>
      <c r="AJ1917" t="s">
        <v>6618</v>
      </c>
      <c r="AK1917" t="s">
        <v>6618</v>
      </c>
      <c r="AL1917" t="s">
        <v>6618</v>
      </c>
      <c r="AM1917" t="s">
        <v>6618</v>
      </c>
      <c r="AN1917" t="s">
        <v>6618</v>
      </c>
      <c r="AO1917" t="s">
        <v>6618</v>
      </c>
      <c r="AP1917" s="3" t="str">
        <f t="shared" si="1191"/>
        <v>No</v>
      </c>
      <c r="AQ1917" s="3" t="str">
        <f t="shared" si="1192"/>
        <v>No</v>
      </c>
      <c r="AR1917" s="3" t="str">
        <f t="shared" si="1193"/>
        <v>No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 t="s">
        <v>6634</v>
      </c>
      <c r="AZ1917" t="s">
        <v>6637</v>
      </c>
      <c r="BA1917">
        <v>0</v>
      </c>
      <c r="BB1917" t="s">
        <v>6617</v>
      </c>
      <c r="BC1917" t="s">
        <v>6616</v>
      </c>
      <c r="BD1917" s="4" t="str">
        <f t="shared" si="1194"/>
        <v>No</v>
      </c>
      <c r="BE1917" t="s">
        <v>6640</v>
      </c>
      <c r="BF1917" s="3" t="str">
        <f t="shared" si="1195"/>
        <v>No</v>
      </c>
      <c r="BG1917" t="s">
        <v>6645</v>
      </c>
      <c r="BH1917" s="3" t="str">
        <f t="shared" si="1196"/>
        <v>94070 WINTERBERRY AVE</v>
      </c>
      <c r="BI1917" s="3" t="str">
        <f t="shared" si="1197"/>
        <v>Fernandina Beach</v>
      </c>
      <c r="BJ1917" s="3" t="str">
        <f t="shared" si="1198"/>
        <v>Florida</v>
      </c>
      <c r="BK1917" s="3">
        <f t="shared" si="1199"/>
        <v>32034</v>
      </c>
      <c r="BL1917" s="3" t="str">
        <f t="shared" si="1200"/>
        <v>94070 WINTERBERRY AVE FERNANDINA BEACH FL 32034</v>
      </c>
      <c r="BM1917" s="3" t="str">
        <f t="shared" si="1201"/>
        <v/>
      </c>
      <c r="BN1917" s="3" t="str">
        <f t="shared" si="1202"/>
        <v>Pass</v>
      </c>
      <c r="BO1917" s="3" t="str">
        <f t="shared" si="1203"/>
        <v>No</v>
      </c>
      <c r="BP1917" s="3" t="str">
        <f t="shared" si="1204"/>
        <v>FV&lt;$10K</v>
      </c>
      <c r="BQ1917" t="s">
        <v>6650</v>
      </c>
      <c r="BR1917" s="3" t="str">
        <f t="shared" si="1205"/>
        <v>No, &lt; $20K Lien</v>
      </c>
      <c r="BS1917" s="3" t="str">
        <f t="shared" si="1206"/>
        <v>No, Lien &lt; $20K</v>
      </c>
      <c r="BT1917" t="s">
        <v>6650</v>
      </c>
      <c r="BU1917" s="3" t="str">
        <f t="shared" si="1207"/>
        <v>No</v>
      </c>
      <c r="BV1917" s="3" t="str">
        <f t="shared" si="1208"/>
        <v>No</v>
      </c>
      <c r="BW1917" s="3">
        <f t="shared" si="1209"/>
        <v>0</v>
      </c>
      <c r="BX1917" s="3" t="str">
        <f t="shared" si="1210"/>
        <v>No</v>
      </c>
      <c r="BY1917" s="3">
        <f t="shared" si="1211"/>
        <v>93278</v>
      </c>
      <c r="BZ1917">
        <v>1</v>
      </c>
      <c r="CA1917" s="3">
        <f t="shared" si="1212"/>
        <v>93278</v>
      </c>
      <c r="CC1917" s="3">
        <f t="shared" si="1213"/>
        <v>0</v>
      </c>
      <c r="CD1917" s="3">
        <f t="shared" si="1214"/>
        <v>0</v>
      </c>
      <c r="CE1917" s="3" t="str">
        <f t="shared" si="1215"/>
        <v/>
      </c>
      <c r="CF1917" s="3" t="e">
        <f>HLOOKUP(CE1917,'Valuation Data'!$D$2:$K$5,4,FALSE)</f>
        <v>#N/A</v>
      </c>
      <c r="CG1917" s="3">
        <f t="shared" si="1216"/>
        <v>93278</v>
      </c>
      <c r="CH1917" s="3" t="str">
        <f t="shared" si="1217"/>
        <v>No</v>
      </c>
      <c r="CI1917" s="3" t="str">
        <f>VLOOKUP(R1917,'Use Codes &amp; County Type'!A:D,4,FALSE)</f>
        <v>R</v>
      </c>
      <c r="CJ1917" s="3" t="str">
        <f t="shared" si="1218"/>
        <v>No</v>
      </c>
      <c r="CK1917" s="3" t="str">
        <f t="shared" si="1219"/>
        <v>Yes</v>
      </c>
      <c r="CL1917" s="3">
        <f t="shared" si="1220"/>
        <v>0.67</v>
      </c>
      <c r="CM1917" s="3">
        <f t="shared" si="1221"/>
        <v>62496.26</v>
      </c>
      <c r="CN1917" s="3">
        <f t="shared" si="1222"/>
        <v>3865.52</v>
      </c>
      <c r="CO1917" s="3">
        <f t="shared" si="1223"/>
        <v>58630.740000000005</v>
      </c>
      <c r="CP1917" s="3">
        <f t="shared" si="1224"/>
        <v>4.1440854220716569E-2</v>
      </c>
      <c r="CR1917" s="3" t="str">
        <f t="shared" si="1225"/>
        <v>No</v>
      </c>
      <c r="CV1917" s="3" t="str">
        <f t="shared" si="1226"/>
        <v>*Bid</v>
      </c>
      <c r="CW1917" s="3">
        <f t="shared" si="1227"/>
        <v>1916</v>
      </c>
      <c r="CX1917" s="3">
        <f t="shared" si="1228"/>
        <v>966.38</v>
      </c>
      <c r="CY1917" s="3" t="str">
        <f t="shared" si="1229"/>
        <v>Ok</v>
      </c>
      <c r="CZ1917">
        <v>0</v>
      </c>
      <c r="DA1917">
        <v>0</v>
      </c>
    </row>
    <row r="1918" spans="1:105" x14ac:dyDescent="0.25">
      <c r="A1918">
        <v>1917</v>
      </c>
      <c r="B1918" t="s">
        <v>3</v>
      </c>
      <c r="C1918" t="s">
        <v>2026</v>
      </c>
      <c r="D1918">
        <v>178.25</v>
      </c>
      <c r="E1918">
        <v>2017</v>
      </c>
      <c r="F1918" t="e">
        <f>NA()</f>
        <v>#N/A</v>
      </c>
      <c r="G1918" t="e">
        <f>NA()</f>
        <v>#N/A</v>
      </c>
      <c r="H1918" s="3" t="e">
        <f t="shared" si="1189"/>
        <v>#N/A</v>
      </c>
      <c r="I1918" t="e">
        <f>NA()</f>
        <v>#N/A</v>
      </c>
      <c r="J1918" t="e">
        <f>NA()</f>
        <v>#N/A</v>
      </c>
      <c r="K1918" t="e">
        <f>NA()</f>
        <v>#N/A</v>
      </c>
      <c r="L1918" t="e">
        <f>NA()</f>
        <v>#N/A</v>
      </c>
      <c r="M1918" t="e">
        <f>NA()</f>
        <v>#N/A</v>
      </c>
      <c r="N1918" t="e">
        <f>NA()</f>
        <v>#N/A</v>
      </c>
      <c r="O1918" t="e">
        <f>NA()</f>
        <v>#N/A</v>
      </c>
      <c r="P1918" t="e">
        <f>NA()</f>
        <v>#N/A</v>
      </c>
      <c r="Q1918" t="e">
        <f>NA()</f>
        <v>#N/A</v>
      </c>
      <c r="R1918">
        <v>2</v>
      </c>
      <c r="S1918" t="s">
        <v>6535</v>
      </c>
      <c r="T1918" t="e">
        <f>NA()</f>
        <v>#N/A</v>
      </c>
      <c r="U1918" t="e">
        <f>NA()</f>
        <v>#N/A</v>
      </c>
      <c r="V1918">
        <v>2017</v>
      </c>
      <c r="W1918">
        <v>33933</v>
      </c>
      <c r="X1918" t="e">
        <f>NA()</f>
        <v>#N/A</v>
      </c>
      <c r="Y1918" t="e">
        <f>NA()</f>
        <v>#N/A</v>
      </c>
      <c r="Z1918" t="e">
        <f>NA()</f>
        <v>#N/A</v>
      </c>
      <c r="AA1918" s="3">
        <f t="shared" si="1190"/>
        <v>0</v>
      </c>
      <c r="AD1918" t="s">
        <v>6616</v>
      </c>
      <c r="AG1918" t="s">
        <v>6616</v>
      </c>
      <c r="AI1918" t="e">
        <f>NA()</f>
        <v>#N/A</v>
      </c>
      <c r="AJ1918" t="e">
        <f>NA()</f>
        <v>#N/A</v>
      </c>
      <c r="AK1918" t="e">
        <f>NA()</f>
        <v>#N/A</v>
      </c>
      <c r="AL1918" t="e">
        <f>NA()</f>
        <v>#N/A</v>
      </c>
      <c r="AM1918" t="e">
        <f>NA()</f>
        <v>#N/A</v>
      </c>
      <c r="AN1918" t="e">
        <f>NA()</f>
        <v>#N/A</v>
      </c>
      <c r="AO1918" t="e">
        <f>NA()</f>
        <v>#N/A</v>
      </c>
      <c r="AP1918" s="3" t="str">
        <f t="shared" si="1191"/>
        <v>No</v>
      </c>
      <c r="AQ1918" s="3" t="str">
        <f t="shared" si="1192"/>
        <v>No</v>
      </c>
      <c r="AR1918" s="3" t="str">
        <f t="shared" si="1193"/>
        <v>No</v>
      </c>
      <c r="AS1918" t="e">
        <f>NA()</f>
        <v>#N/A</v>
      </c>
      <c r="AT1918" t="e">
        <f>NA()</f>
        <v>#N/A</v>
      </c>
      <c r="AU1918" t="e">
        <f>NA()</f>
        <v>#N/A</v>
      </c>
      <c r="AV1918" t="e">
        <f>NA()</f>
        <v>#N/A</v>
      </c>
      <c r="AW1918" t="e">
        <f>NA()</f>
        <v>#N/A</v>
      </c>
      <c r="AX1918" t="e">
        <f>NA()</f>
        <v>#N/A</v>
      </c>
      <c r="AY1918" t="e">
        <f>NA()</f>
        <v>#N/A</v>
      </c>
      <c r="AZ1918" t="e">
        <f>NA()</f>
        <v>#N/A</v>
      </c>
      <c r="BA1918">
        <v>0</v>
      </c>
      <c r="BB1918" t="s">
        <v>6617</v>
      </c>
      <c r="BC1918" t="e">
        <f>NA()</f>
        <v>#N/A</v>
      </c>
      <c r="BD1918" s="4" t="str">
        <f t="shared" si="1194"/>
        <v>No</v>
      </c>
      <c r="BE1918" t="e">
        <f>NA()</f>
        <v>#N/A</v>
      </c>
      <c r="BF1918" s="3" t="str">
        <f t="shared" si="1195"/>
        <v>No</v>
      </c>
      <c r="BG1918" t="e">
        <f>NA()</f>
        <v>#N/A</v>
      </c>
      <c r="BH1918" s="3" t="e">
        <f t="shared" si="1196"/>
        <v>#N/A</v>
      </c>
      <c r="BI1918" s="3" t="e">
        <f t="shared" si="1197"/>
        <v>#N/A</v>
      </c>
      <c r="BJ1918" s="3" t="e">
        <f t="shared" si="1198"/>
        <v>#N/A</v>
      </c>
      <c r="BK1918" s="3" t="e">
        <f t="shared" si="1199"/>
        <v>#N/A</v>
      </c>
      <c r="BL1918" s="3" t="e">
        <f t="shared" si="1200"/>
        <v>#N/A</v>
      </c>
      <c r="BM1918" s="3" t="e">
        <f t="shared" si="1201"/>
        <v>#N/A</v>
      </c>
      <c r="BN1918" s="3" t="str">
        <f t="shared" si="1202"/>
        <v>Pass</v>
      </c>
      <c r="BO1918" s="3" t="e">
        <f t="shared" si="1203"/>
        <v>#N/A</v>
      </c>
      <c r="BP1918" s="3" t="str">
        <f t="shared" si="1204"/>
        <v>FV&lt;$10K</v>
      </c>
      <c r="BQ1918" t="s">
        <v>6650</v>
      </c>
      <c r="BR1918" s="3" t="str">
        <f t="shared" si="1205"/>
        <v>No, &lt; $20K Lien</v>
      </c>
      <c r="BS1918" s="3" t="str">
        <f t="shared" si="1206"/>
        <v>No, Lien &lt; $20K</v>
      </c>
      <c r="BT1918" t="s">
        <v>6650</v>
      </c>
      <c r="BU1918" s="3" t="str">
        <f t="shared" si="1207"/>
        <v>No</v>
      </c>
      <c r="BV1918" s="3" t="str">
        <f t="shared" si="1208"/>
        <v>No</v>
      </c>
      <c r="BW1918" s="3">
        <f t="shared" si="1209"/>
        <v>0</v>
      </c>
      <c r="BX1918" s="3" t="str">
        <f t="shared" si="1210"/>
        <v>No</v>
      </c>
      <c r="BY1918" s="3">
        <f t="shared" si="1211"/>
        <v>33933</v>
      </c>
      <c r="BZ1918">
        <v>1</v>
      </c>
      <c r="CA1918" s="3">
        <f t="shared" si="1212"/>
        <v>33933</v>
      </c>
      <c r="CC1918" s="3" t="e">
        <f t="shared" si="1213"/>
        <v>#N/A</v>
      </c>
      <c r="CD1918" s="3" t="e">
        <f t="shared" si="1214"/>
        <v>#N/A</v>
      </c>
      <c r="CE1918" s="3" t="str">
        <f t="shared" si="1215"/>
        <v/>
      </c>
      <c r="CF1918" s="3" t="e">
        <f>HLOOKUP(CE1918,'Valuation Data'!$D$2:$K$5,4,FALSE)</f>
        <v>#N/A</v>
      </c>
      <c r="CG1918" s="3">
        <f t="shared" si="1216"/>
        <v>33933</v>
      </c>
      <c r="CH1918" s="3" t="str">
        <f t="shared" si="1217"/>
        <v>No</v>
      </c>
      <c r="CI1918" s="3" t="str">
        <f>VLOOKUP(R1918,'Use Codes &amp; County Type'!A:D,4,FALSE)</f>
        <v>R</v>
      </c>
      <c r="CJ1918" s="3" t="str">
        <f t="shared" si="1218"/>
        <v>No</v>
      </c>
      <c r="CK1918" s="3" t="str">
        <f t="shared" si="1219"/>
        <v>Yes</v>
      </c>
      <c r="CL1918" s="3">
        <f t="shared" si="1220"/>
        <v>0.67</v>
      </c>
      <c r="CM1918" s="3">
        <f t="shared" si="1221"/>
        <v>22735.11</v>
      </c>
      <c r="CN1918" s="3" t="e">
        <f t="shared" si="1222"/>
        <v>#N/A</v>
      </c>
      <c r="CO1918" s="3" t="e">
        <f t="shared" si="1223"/>
        <v>#N/A</v>
      </c>
      <c r="CP1918" s="3" t="e">
        <f t="shared" si="1224"/>
        <v>#N/A</v>
      </c>
      <c r="CR1918" s="3" t="e">
        <f t="shared" si="1225"/>
        <v>#N/A</v>
      </c>
      <c r="CV1918" s="3" t="e">
        <f t="shared" si="1226"/>
        <v>#N/A</v>
      </c>
      <c r="CW1918" s="3">
        <f t="shared" si="1227"/>
        <v>1917</v>
      </c>
      <c r="CX1918" s="3">
        <f t="shared" si="1228"/>
        <v>178.25</v>
      </c>
      <c r="CY1918" s="3" t="e">
        <f t="shared" si="1229"/>
        <v>#N/A</v>
      </c>
      <c r="CZ1918" t="e">
        <f>NA()</f>
        <v>#N/A</v>
      </c>
      <c r="DA1918" t="e">
        <f>NA()</f>
        <v>#N/A</v>
      </c>
    </row>
    <row r="1919" spans="1:105" x14ac:dyDescent="0.25">
      <c r="A1919">
        <v>1918</v>
      </c>
      <c r="B1919" t="s">
        <v>3</v>
      </c>
      <c r="C1919" t="s">
        <v>2027</v>
      </c>
      <c r="D1919">
        <v>312.85000000000002</v>
      </c>
      <c r="E1919">
        <v>2017</v>
      </c>
      <c r="F1919" t="e">
        <f>NA()</f>
        <v>#N/A</v>
      </c>
      <c r="G1919" t="e">
        <f>NA()</f>
        <v>#N/A</v>
      </c>
      <c r="H1919" s="3" t="e">
        <f t="shared" si="1189"/>
        <v>#N/A</v>
      </c>
      <c r="I1919" t="e">
        <f>NA()</f>
        <v>#N/A</v>
      </c>
      <c r="J1919" t="e">
        <f>NA()</f>
        <v>#N/A</v>
      </c>
      <c r="K1919" t="e">
        <f>NA()</f>
        <v>#N/A</v>
      </c>
      <c r="L1919" t="e">
        <f>NA()</f>
        <v>#N/A</v>
      </c>
      <c r="M1919" t="e">
        <f>NA()</f>
        <v>#N/A</v>
      </c>
      <c r="N1919" t="e">
        <f>NA()</f>
        <v>#N/A</v>
      </c>
      <c r="O1919" t="e">
        <f>NA()</f>
        <v>#N/A</v>
      </c>
      <c r="P1919" t="e">
        <f>NA()</f>
        <v>#N/A</v>
      </c>
      <c r="Q1919" t="e">
        <f>NA()</f>
        <v>#N/A</v>
      </c>
      <c r="R1919">
        <v>0</v>
      </c>
      <c r="S1919" t="s">
        <v>6538</v>
      </c>
      <c r="T1919" t="e">
        <f>NA()</f>
        <v>#N/A</v>
      </c>
      <c r="U1919" t="e">
        <f>NA()</f>
        <v>#N/A</v>
      </c>
      <c r="V1919">
        <v>2017</v>
      </c>
      <c r="W1919">
        <v>16500</v>
      </c>
      <c r="X1919" t="e">
        <f>NA()</f>
        <v>#N/A</v>
      </c>
      <c r="Y1919" t="e">
        <f>NA()</f>
        <v>#N/A</v>
      </c>
      <c r="Z1919" t="e">
        <f>NA()</f>
        <v>#N/A</v>
      </c>
      <c r="AA1919" s="3">
        <f t="shared" si="1190"/>
        <v>0</v>
      </c>
      <c r="AI1919" t="e">
        <f>NA()</f>
        <v>#N/A</v>
      </c>
      <c r="AJ1919" t="e">
        <f>NA()</f>
        <v>#N/A</v>
      </c>
      <c r="AK1919" t="e">
        <f>NA()</f>
        <v>#N/A</v>
      </c>
      <c r="AL1919" t="e">
        <f>NA()</f>
        <v>#N/A</v>
      </c>
      <c r="AM1919" t="e">
        <f>NA()</f>
        <v>#N/A</v>
      </c>
      <c r="AN1919" t="e">
        <f>NA()</f>
        <v>#N/A</v>
      </c>
      <c r="AO1919" t="e">
        <f>NA()</f>
        <v>#N/A</v>
      </c>
      <c r="AP1919" s="3" t="str">
        <f t="shared" si="1191"/>
        <v>No</v>
      </c>
      <c r="AQ1919" s="3" t="str">
        <f t="shared" si="1192"/>
        <v>No</v>
      </c>
      <c r="AR1919" s="3" t="str">
        <f t="shared" si="1193"/>
        <v>No</v>
      </c>
      <c r="AS1919" t="e">
        <f>NA()</f>
        <v>#N/A</v>
      </c>
      <c r="AT1919" t="e">
        <f>NA()</f>
        <v>#N/A</v>
      </c>
      <c r="AU1919" t="e">
        <f>NA()</f>
        <v>#N/A</v>
      </c>
      <c r="AV1919" t="e">
        <f>NA()</f>
        <v>#N/A</v>
      </c>
      <c r="AW1919" t="e">
        <f>NA()</f>
        <v>#N/A</v>
      </c>
      <c r="AX1919" t="e">
        <f>NA()</f>
        <v>#N/A</v>
      </c>
      <c r="AY1919" t="e">
        <f>NA()</f>
        <v>#N/A</v>
      </c>
      <c r="AZ1919" t="e">
        <f>NA()</f>
        <v>#N/A</v>
      </c>
      <c r="BA1919">
        <v>0</v>
      </c>
      <c r="BB1919" t="s">
        <v>6616</v>
      </c>
      <c r="BC1919" t="e">
        <f>NA()</f>
        <v>#N/A</v>
      </c>
      <c r="BD1919" s="4" t="str">
        <f t="shared" si="1194"/>
        <v>No</v>
      </c>
      <c r="BE1919" t="e">
        <f>NA()</f>
        <v>#N/A</v>
      </c>
      <c r="BF1919" s="3" t="str">
        <f t="shared" si="1195"/>
        <v>No</v>
      </c>
      <c r="BG1919" t="e">
        <f>NA()</f>
        <v>#N/A</v>
      </c>
      <c r="BH1919" s="3" t="e">
        <f t="shared" si="1196"/>
        <v>#N/A</v>
      </c>
      <c r="BI1919" s="3" t="e">
        <f t="shared" si="1197"/>
        <v>#N/A</v>
      </c>
      <c r="BJ1919" s="3" t="e">
        <f t="shared" si="1198"/>
        <v>#N/A</v>
      </c>
      <c r="BK1919" s="3" t="e">
        <f t="shared" si="1199"/>
        <v>#N/A</v>
      </c>
      <c r="BL1919" s="3" t="e">
        <f t="shared" si="1200"/>
        <v>#N/A</v>
      </c>
      <c r="BM1919" s="3" t="e">
        <f t="shared" si="1201"/>
        <v>#N/A</v>
      </c>
      <c r="BN1919" s="3" t="str">
        <f t="shared" si="1202"/>
        <v>Pass</v>
      </c>
      <c r="BO1919" s="3" t="e">
        <f t="shared" si="1203"/>
        <v>#N/A</v>
      </c>
      <c r="BP1919" s="3" t="str">
        <f t="shared" si="1204"/>
        <v>FV&lt;$10K</v>
      </c>
      <c r="BQ1919" t="s">
        <v>6650</v>
      </c>
      <c r="BR1919" s="3" t="str">
        <f t="shared" si="1205"/>
        <v>No, &lt; $20K Lien</v>
      </c>
      <c r="BS1919" s="3" t="str">
        <f t="shared" si="1206"/>
        <v>No, Lien &lt; $20K</v>
      </c>
      <c r="BT1919" t="s">
        <v>6650</v>
      </c>
      <c r="BU1919" s="3" t="str">
        <f t="shared" si="1207"/>
        <v>No</v>
      </c>
      <c r="BV1919" s="3" t="str">
        <f t="shared" si="1208"/>
        <v>No</v>
      </c>
      <c r="BW1919" s="3">
        <f t="shared" si="1209"/>
        <v>0</v>
      </c>
      <c r="BX1919" s="3" t="str">
        <f t="shared" si="1210"/>
        <v>No</v>
      </c>
      <c r="BY1919" s="3">
        <f t="shared" si="1211"/>
        <v>16500</v>
      </c>
      <c r="BZ1919">
        <v>1</v>
      </c>
      <c r="CA1919" s="3">
        <f t="shared" si="1212"/>
        <v>16500</v>
      </c>
      <c r="CC1919" s="3" t="e">
        <f t="shared" si="1213"/>
        <v>#N/A</v>
      </c>
      <c r="CD1919" s="3" t="e">
        <f t="shared" si="1214"/>
        <v>#N/A</v>
      </c>
      <c r="CE1919" s="3" t="str">
        <f t="shared" si="1215"/>
        <v/>
      </c>
      <c r="CF1919" s="3" t="e">
        <f>HLOOKUP(CE1919,'Valuation Data'!$D$2:$K$5,4,FALSE)</f>
        <v>#N/A</v>
      </c>
      <c r="CG1919" s="3">
        <f t="shared" si="1216"/>
        <v>16500</v>
      </c>
      <c r="CH1919" s="3" t="str">
        <f t="shared" si="1217"/>
        <v>No</v>
      </c>
      <c r="CI1919" s="3" t="str">
        <f>VLOOKUP(R1919,'Use Codes &amp; County Type'!A:D,4,FALSE)</f>
        <v>V</v>
      </c>
      <c r="CJ1919" s="3" t="str">
        <f t="shared" si="1218"/>
        <v>Yes</v>
      </c>
      <c r="CK1919" s="3" t="str">
        <f t="shared" si="1219"/>
        <v>No</v>
      </c>
      <c r="CL1919" s="3">
        <f t="shared" si="1220"/>
        <v>0</v>
      </c>
      <c r="CM1919" s="3">
        <f t="shared" si="1221"/>
        <v>0</v>
      </c>
      <c r="CN1919" s="3" t="e">
        <f t="shared" si="1222"/>
        <v>#N/A</v>
      </c>
      <c r="CO1919" s="3" t="e">
        <f t="shared" si="1223"/>
        <v>#N/A</v>
      </c>
      <c r="CP1919" s="3" t="e">
        <f t="shared" si="1224"/>
        <v>#N/A</v>
      </c>
      <c r="CR1919" s="3" t="str">
        <f t="shared" si="1225"/>
        <v>No</v>
      </c>
      <c r="CV1919" s="3" t="str">
        <f t="shared" si="1226"/>
        <v>FMV&lt;$30K</v>
      </c>
      <c r="CW1919" s="3">
        <f t="shared" si="1227"/>
        <v>1918</v>
      </c>
      <c r="CX1919" s="3">
        <f t="shared" si="1228"/>
        <v>312.85000000000002</v>
      </c>
      <c r="CY1919" s="3" t="str">
        <f t="shared" si="1229"/>
        <v>Ok</v>
      </c>
      <c r="CZ1919" t="e">
        <f>NA()</f>
        <v>#N/A</v>
      </c>
      <c r="DA1919" t="e">
        <f>NA()</f>
        <v>#N/A</v>
      </c>
    </row>
    <row r="1920" spans="1:105" x14ac:dyDescent="0.25">
      <c r="A1920">
        <v>1919</v>
      </c>
      <c r="B1920" t="s">
        <v>3</v>
      </c>
      <c r="C1920" t="s">
        <v>2028</v>
      </c>
      <c r="D1920">
        <v>850.63</v>
      </c>
      <c r="E1920">
        <v>2017</v>
      </c>
      <c r="F1920">
        <v>850.63</v>
      </c>
      <c r="G1920">
        <v>850.63</v>
      </c>
      <c r="H1920" s="3">
        <f t="shared" si="1189"/>
        <v>0</v>
      </c>
      <c r="J1920" t="s">
        <v>2736</v>
      </c>
      <c r="K1920" t="s">
        <v>2738</v>
      </c>
      <c r="L1920">
        <v>32034</v>
      </c>
      <c r="M1920" t="s">
        <v>4183</v>
      </c>
      <c r="N1920" t="s">
        <v>4761</v>
      </c>
      <c r="O1920">
        <v>-81.540146962535403</v>
      </c>
      <c r="P1920">
        <v>30.547311757482699</v>
      </c>
      <c r="Q1920" t="s">
        <v>6120</v>
      </c>
      <c r="R1920">
        <v>0</v>
      </c>
      <c r="S1920" t="s">
        <v>6538</v>
      </c>
      <c r="T1920">
        <v>8001</v>
      </c>
      <c r="U1920" t="s">
        <v>6581</v>
      </c>
      <c r="V1920">
        <v>2017</v>
      </c>
      <c r="W1920">
        <v>50000</v>
      </c>
      <c r="X1920">
        <v>2017</v>
      </c>
      <c r="Y1920">
        <v>50000</v>
      </c>
      <c r="Z1920">
        <v>756.94</v>
      </c>
      <c r="AA1920" s="3">
        <f t="shared" si="1190"/>
        <v>0.88985810516911001</v>
      </c>
      <c r="AB1920" t="s">
        <v>6616</v>
      </c>
      <c r="AC1920" t="s">
        <v>6616</v>
      </c>
      <c r="AD1920" t="s">
        <v>6616</v>
      </c>
      <c r="AE1920" t="s">
        <v>6616</v>
      </c>
      <c r="AI1920" t="s">
        <v>6618</v>
      </c>
      <c r="AJ1920" t="s">
        <v>6618</v>
      </c>
      <c r="AK1920" t="s">
        <v>6618</v>
      </c>
      <c r="AL1920" t="s">
        <v>6618</v>
      </c>
      <c r="AM1920" t="s">
        <v>6618</v>
      </c>
      <c r="AN1920">
        <v>0</v>
      </c>
      <c r="AO1920">
        <v>0</v>
      </c>
      <c r="AP1920" s="3" t="str">
        <f t="shared" si="1191"/>
        <v>No</v>
      </c>
      <c r="AQ1920" s="3" t="str">
        <f t="shared" si="1192"/>
        <v>No</v>
      </c>
      <c r="AR1920" s="3" t="str">
        <f t="shared" si="1193"/>
        <v>No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 t="s">
        <v>6634</v>
      </c>
      <c r="AZ1920" t="s">
        <v>6637</v>
      </c>
      <c r="BA1920">
        <v>1</v>
      </c>
      <c r="BB1920" t="s">
        <v>6616</v>
      </c>
      <c r="BC1920" t="s">
        <v>6617</v>
      </c>
      <c r="BD1920" s="4" t="str">
        <f t="shared" si="1194"/>
        <v>No</v>
      </c>
      <c r="BE1920" t="s">
        <v>6640</v>
      </c>
      <c r="BF1920" s="3" t="str">
        <f t="shared" si="1195"/>
        <v>No</v>
      </c>
      <c r="BG1920" t="s">
        <v>6645</v>
      </c>
      <c r="BH1920" s="3" t="str">
        <f t="shared" si="1196"/>
        <v>CHRISTOPHER LN</v>
      </c>
      <c r="BI1920" s="3" t="str">
        <f t="shared" si="1197"/>
        <v>Fernandina Beach</v>
      </c>
      <c r="BJ1920" s="3" t="str">
        <f t="shared" si="1198"/>
        <v>Florida</v>
      </c>
      <c r="BK1920" s="3">
        <f t="shared" si="1199"/>
        <v>32034</v>
      </c>
      <c r="BL1920" s="3" t="str">
        <f t="shared" si="1200"/>
        <v>CHRISTOPHER LN FERNANDINA BEACH FL 32034</v>
      </c>
      <c r="BM1920" s="3" t="str">
        <f t="shared" si="1201"/>
        <v/>
      </c>
      <c r="BN1920" s="3" t="str">
        <f t="shared" si="1202"/>
        <v>Pass</v>
      </c>
      <c r="BO1920" s="3" t="str">
        <f t="shared" si="1203"/>
        <v>Yes</v>
      </c>
      <c r="BP1920" s="3" t="str">
        <f t="shared" si="1204"/>
        <v>FV&lt;$10K</v>
      </c>
      <c r="BQ1920" t="s">
        <v>6650</v>
      </c>
      <c r="BR1920" s="3" t="str">
        <f t="shared" si="1205"/>
        <v>No, &lt; $20K Lien</v>
      </c>
      <c r="BS1920" s="3" t="str">
        <f t="shared" si="1206"/>
        <v>No, Lien &lt; $20K</v>
      </c>
      <c r="BT1920" t="s">
        <v>6650</v>
      </c>
      <c r="BU1920" s="3" t="str">
        <f t="shared" si="1207"/>
        <v>No</v>
      </c>
      <c r="BV1920" s="3" t="str">
        <f t="shared" si="1208"/>
        <v>No</v>
      </c>
      <c r="BW1920" s="3">
        <f t="shared" si="1209"/>
        <v>1</v>
      </c>
      <c r="BX1920" s="3" t="str">
        <f t="shared" si="1210"/>
        <v>No</v>
      </c>
      <c r="BY1920" s="3">
        <f t="shared" si="1211"/>
        <v>50000</v>
      </c>
      <c r="BZ1920">
        <v>1</v>
      </c>
      <c r="CA1920" s="3">
        <f t="shared" si="1212"/>
        <v>50000</v>
      </c>
      <c r="CC1920" s="3">
        <f t="shared" si="1213"/>
        <v>0</v>
      </c>
      <c r="CD1920" s="3">
        <f t="shared" si="1214"/>
        <v>0</v>
      </c>
      <c r="CE1920" s="3" t="str">
        <f t="shared" si="1215"/>
        <v/>
      </c>
      <c r="CF1920" s="3" t="e">
        <f>HLOOKUP(CE1920,'Valuation Data'!$D$2:$K$5,4,FALSE)</f>
        <v>#N/A</v>
      </c>
      <c r="CG1920" s="3">
        <f t="shared" si="1216"/>
        <v>50000</v>
      </c>
      <c r="CH1920" s="3" t="str">
        <f t="shared" si="1217"/>
        <v>No</v>
      </c>
      <c r="CI1920" s="3" t="str">
        <f>VLOOKUP(R1920,'Use Codes &amp; County Type'!A:D,4,FALSE)</f>
        <v>V</v>
      </c>
      <c r="CJ1920" s="3" t="str">
        <f t="shared" si="1218"/>
        <v>Yes</v>
      </c>
      <c r="CK1920" s="3" t="str">
        <f t="shared" si="1219"/>
        <v>No</v>
      </c>
      <c r="CL1920" s="3">
        <f t="shared" si="1220"/>
        <v>0</v>
      </c>
      <c r="CM1920" s="3">
        <f t="shared" si="1221"/>
        <v>0</v>
      </c>
      <c r="CN1920" s="3">
        <f t="shared" si="1222"/>
        <v>4253.1499999999996</v>
      </c>
      <c r="CO1920" s="3">
        <f t="shared" si="1223"/>
        <v>-4253.1499999999996</v>
      </c>
      <c r="CP1920" s="3">
        <f t="shared" si="1224"/>
        <v>8.5062999999999986E-2</v>
      </c>
      <c r="CR1920" s="3" t="str">
        <f t="shared" si="1225"/>
        <v>No</v>
      </c>
      <c r="CV1920" s="3" t="str">
        <f t="shared" si="1226"/>
        <v>Vacant, No Sales Data</v>
      </c>
      <c r="CW1920" s="3">
        <f t="shared" si="1227"/>
        <v>1919</v>
      </c>
      <c r="CX1920" s="3">
        <f t="shared" si="1228"/>
        <v>850.63</v>
      </c>
      <c r="CY1920" s="3" t="str">
        <f t="shared" si="1229"/>
        <v>Ok</v>
      </c>
      <c r="CZ1920">
        <v>0</v>
      </c>
      <c r="DA1920">
        <v>0</v>
      </c>
    </row>
    <row r="1921" spans="1:105" x14ac:dyDescent="0.25">
      <c r="A1921">
        <v>1920</v>
      </c>
      <c r="B1921" t="s">
        <v>3</v>
      </c>
      <c r="C1921" t="s">
        <v>2029</v>
      </c>
      <c r="D1921">
        <v>978.33</v>
      </c>
      <c r="E1921">
        <v>2017</v>
      </c>
      <c r="F1921" t="e">
        <f>NA()</f>
        <v>#N/A</v>
      </c>
      <c r="G1921" t="e">
        <f>NA()</f>
        <v>#N/A</v>
      </c>
      <c r="H1921" s="3" t="e">
        <f t="shared" si="1189"/>
        <v>#N/A</v>
      </c>
      <c r="I1921" t="e">
        <f>NA()</f>
        <v>#N/A</v>
      </c>
      <c r="J1921" t="e">
        <f>NA()</f>
        <v>#N/A</v>
      </c>
      <c r="K1921" t="e">
        <f>NA()</f>
        <v>#N/A</v>
      </c>
      <c r="L1921" t="e">
        <f>NA()</f>
        <v>#N/A</v>
      </c>
      <c r="M1921" t="e">
        <f>NA()</f>
        <v>#N/A</v>
      </c>
      <c r="N1921" t="e">
        <f>NA()</f>
        <v>#N/A</v>
      </c>
      <c r="O1921" t="e">
        <f>NA()</f>
        <v>#N/A</v>
      </c>
      <c r="P1921" t="e">
        <f>NA()</f>
        <v>#N/A</v>
      </c>
      <c r="Q1921" t="e">
        <f>NA()</f>
        <v>#N/A</v>
      </c>
      <c r="R1921">
        <v>0</v>
      </c>
      <c r="S1921" t="s">
        <v>6538</v>
      </c>
      <c r="T1921" t="e">
        <f>NA()</f>
        <v>#N/A</v>
      </c>
      <c r="U1921" t="e">
        <f>NA()</f>
        <v>#N/A</v>
      </c>
      <c r="V1921">
        <v>2017</v>
      </c>
      <c r="W1921">
        <v>56100</v>
      </c>
      <c r="X1921" t="e">
        <f>NA()</f>
        <v>#N/A</v>
      </c>
      <c r="Y1921" t="e">
        <f>NA()</f>
        <v>#N/A</v>
      </c>
      <c r="Z1921" t="e">
        <f>NA()</f>
        <v>#N/A</v>
      </c>
      <c r="AA1921" s="3">
        <f t="shared" si="1190"/>
        <v>0</v>
      </c>
      <c r="AI1921" t="e">
        <f>NA()</f>
        <v>#N/A</v>
      </c>
      <c r="AJ1921" t="e">
        <f>NA()</f>
        <v>#N/A</v>
      </c>
      <c r="AK1921" t="e">
        <f>NA()</f>
        <v>#N/A</v>
      </c>
      <c r="AL1921" t="e">
        <f>NA()</f>
        <v>#N/A</v>
      </c>
      <c r="AM1921" t="e">
        <f>NA()</f>
        <v>#N/A</v>
      </c>
      <c r="AN1921" t="e">
        <f>NA()</f>
        <v>#N/A</v>
      </c>
      <c r="AO1921" t="e">
        <f>NA()</f>
        <v>#N/A</v>
      </c>
      <c r="AP1921" s="3" t="str">
        <f t="shared" si="1191"/>
        <v>No</v>
      </c>
      <c r="AQ1921" s="3" t="str">
        <f t="shared" si="1192"/>
        <v>No</v>
      </c>
      <c r="AR1921" s="3" t="str">
        <f t="shared" si="1193"/>
        <v>No</v>
      </c>
      <c r="AS1921" t="e">
        <f>NA()</f>
        <v>#N/A</v>
      </c>
      <c r="AT1921" t="e">
        <f>NA()</f>
        <v>#N/A</v>
      </c>
      <c r="AU1921" t="e">
        <f>NA()</f>
        <v>#N/A</v>
      </c>
      <c r="AV1921" t="e">
        <f>NA()</f>
        <v>#N/A</v>
      </c>
      <c r="AW1921" t="e">
        <f>NA()</f>
        <v>#N/A</v>
      </c>
      <c r="AX1921" t="e">
        <f>NA()</f>
        <v>#N/A</v>
      </c>
      <c r="AY1921" t="e">
        <f>NA()</f>
        <v>#N/A</v>
      </c>
      <c r="AZ1921" t="e">
        <f>NA()</f>
        <v>#N/A</v>
      </c>
      <c r="BA1921">
        <v>0</v>
      </c>
      <c r="BB1921" t="s">
        <v>6616</v>
      </c>
      <c r="BC1921" t="e">
        <f>NA()</f>
        <v>#N/A</v>
      </c>
      <c r="BD1921" s="4" t="str">
        <f t="shared" si="1194"/>
        <v>No</v>
      </c>
      <c r="BE1921" t="e">
        <f>NA()</f>
        <v>#N/A</v>
      </c>
      <c r="BF1921" s="3" t="str">
        <f t="shared" si="1195"/>
        <v>No</v>
      </c>
      <c r="BG1921" t="e">
        <f>NA()</f>
        <v>#N/A</v>
      </c>
      <c r="BH1921" s="3" t="e">
        <f t="shared" si="1196"/>
        <v>#N/A</v>
      </c>
      <c r="BI1921" s="3" t="e">
        <f t="shared" si="1197"/>
        <v>#N/A</v>
      </c>
      <c r="BJ1921" s="3" t="e">
        <f t="shared" si="1198"/>
        <v>#N/A</v>
      </c>
      <c r="BK1921" s="3" t="e">
        <f t="shared" si="1199"/>
        <v>#N/A</v>
      </c>
      <c r="BL1921" s="3" t="e">
        <f t="shared" si="1200"/>
        <v>#N/A</v>
      </c>
      <c r="BM1921" s="3" t="e">
        <f t="shared" si="1201"/>
        <v>#N/A</v>
      </c>
      <c r="BN1921" s="3" t="str">
        <f t="shared" si="1202"/>
        <v>Pass</v>
      </c>
      <c r="BO1921" s="3" t="e">
        <f t="shared" si="1203"/>
        <v>#N/A</v>
      </c>
      <c r="BP1921" s="3" t="str">
        <f t="shared" si="1204"/>
        <v>FV&lt;$10K</v>
      </c>
      <c r="BQ1921" t="s">
        <v>6650</v>
      </c>
      <c r="BR1921" s="3" t="str">
        <f t="shared" si="1205"/>
        <v>No, &lt; $20K Lien</v>
      </c>
      <c r="BS1921" s="3" t="str">
        <f t="shared" si="1206"/>
        <v>No, Lien &lt; $20K</v>
      </c>
      <c r="BT1921" t="s">
        <v>6650</v>
      </c>
      <c r="BU1921" s="3" t="str">
        <f t="shared" si="1207"/>
        <v>No</v>
      </c>
      <c r="BV1921" s="3" t="str">
        <f t="shared" si="1208"/>
        <v>No</v>
      </c>
      <c r="BW1921" s="3">
        <f t="shared" si="1209"/>
        <v>0</v>
      </c>
      <c r="BX1921" s="3" t="str">
        <f t="shared" si="1210"/>
        <v>No</v>
      </c>
      <c r="BY1921" s="3">
        <f t="shared" si="1211"/>
        <v>56100</v>
      </c>
      <c r="BZ1921">
        <v>1</v>
      </c>
      <c r="CA1921" s="3">
        <f t="shared" si="1212"/>
        <v>56100</v>
      </c>
      <c r="CC1921" s="3" t="e">
        <f t="shared" si="1213"/>
        <v>#N/A</v>
      </c>
      <c r="CD1921" s="3" t="e">
        <f t="shared" si="1214"/>
        <v>#N/A</v>
      </c>
      <c r="CE1921" s="3" t="str">
        <f t="shared" si="1215"/>
        <v/>
      </c>
      <c r="CF1921" s="3" t="e">
        <f>HLOOKUP(CE1921,'Valuation Data'!$D$2:$K$5,4,FALSE)</f>
        <v>#N/A</v>
      </c>
      <c r="CG1921" s="3">
        <f t="shared" si="1216"/>
        <v>56100</v>
      </c>
      <c r="CH1921" s="3" t="str">
        <f t="shared" si="1217"/>
        <v>No</v>
      </c>
      <c r="CI1921" s="3" t="str">
        <f>VLOOKUP(R1921,'Use Codes &amp; County Type'!A:D,4,FALSE)</f>
        <v>V</v>
      </c>
      <c r="CJ1921" s="3" t="str">
        <f t="shared" si="1218"/>
        <v>Yes</v>
      </c>
      <c r="CK1921" s="3" t="str">
        <f t="shared" si="1219"/>
        <v>No</v>
      </c>
      <c r="CL1921" s="3">
        <f t="shared" si="1220"/>
        <v>0</v>
      </c>
      <c r="CM1921" s="3">
        <f t="shared" si="1221"/>
        <v>0</v>
      </c>
      <c r="CN1921" s="3" t="e">
        <f t="shared" si="1222"/>
        <v>#N/A</v>
      </c>
      <c r="CO1921" s="3" t="e">
        <f t="shared" si="1223"/>
        <v>#N/A</v>
      </c>
      <c r="CP1921" s="3" t="e">
        <f t="shared" si="1224"/>
        <v>#N/A</v>
      </c>
      <c r="CR1921" s="3" t="str">
        <f t="shared" si="1225"/>
        <v>No</v>
      </c>
      <c r="CV1921" s="3" t="str">
        <f t="shared" si="1226"/>
        <v>Vacant, No Sales Data</v>
      </c>
      <c r="CW1921" s="3">
        <f t="shared" si="1227"/>
        <v>1920</v>
      </c>
      <c r="CX1921" s="3">
        <f t="shared" si="1228"/>
        <v>978.33</v>
      </c>
      <c r="CY1921" s="3" t="str">
        <f t="shared" si="1229"/>
        <v>Ok</v>
      </c>
      <c r="CZ1921" t="e">
        <f>NA()</f>
        <v>#N/A</v>
      </c>
      <c r="DA1921" t="e">
        <f>NA()</f>
        <v>#N/A</v>
      </c>
    </row>
    <row r="1922" spans="1:105" x14ac:dyDescent="0.25">
      <c r="A1922">
        <v>1921</v>
      </c>
      <c r="B1922" t="s">
        <v>3</v>
      </c>
      <c r="C1922" t="s">
        <v>2030</v>
      </c>
      <c r="D1922">
        <v>888.29</v>
      </c>
      <c r="E1922">
        <v>2017</v>
      </c>
      <c r="F1922" t="e">
        <f>NA()</f>
        <v>#N/A</v>
      </c>
      <c r="G1922" t="e">
        <f>NA()</f>
        <v>#N/A</v>
      </c>
      <c r="H1922" s="3" t="e">
        <f t="shared" ref="H1922:H1985" si="1230">D1922+D1922-F1922-G1922</f>
        <v>#N/A</v>
      </c>
      <c r="I1922" t="e">
        <f>NA()</f>
        <v>#N/A</v>
      </c>
      <c r="J1922" t="e">
        <f>NA()</f>
        <v>#N/A</v>
      </c>
      <c r="K1922" t="e">
        <f>NA()</f>
        <v>#N/A</v>
      </c>
      <c r="L1922" t="e">
        <f>NA()</f>
        <v>#N/A</v>
      </c>
      <c r="M1922" t="e">
        <f>NA()</f>
        <v>#N/A</v>
      </c>
      <c r="N1922" t="e">
        <f>NA()</f>
        <v>#N/A</v>
      </c>
      <c r="O1922" t="e">
        <f>NA()</f>
        <v>#N/A</v>
      </c>
      <c r="P1922" t="e">
        <f>NA()</f>
        <v>#N/A</v>
      </c>
      <c r="Q1922" t="e">
        <f>NA()</f>
        <v>#N/A</v>
      </c>
      <c r="R1922">
        <v>0</v>
      </c>
      <c r="S1922" t="s">
        <v>6538</v>
      </c>
      <c r="T1922" t="e">
        <f>NA()</f>
        <v>#N/A</v>
      </c>
      <c r="U1922" t="e">
        <f>NA()</f>
        <v>#N/A</v>
      </c>
      <c r="V1922">
        <v>2017</v>
      </c>
      <c r="W1922">
        <v>50600</v>
      </c>
      <c r="X1922" t="e">
        <f>NA()</f>
        <v>#N/A</v>
      </c>
      <c r="Y1922" t="e">
        <f>NA()</f>
        <v>#N/A</v>
      </c>
      <c r="Z1922" t="e">
        <f>NA()</f>
        <v>#N/A</v>
      </c>
      <c r="AA1922" s="3">
        <f t="shared" ref="AA1922:AA1985" si="1231">IFERROR(Z1922/D1922,)</f>
        <v>0</v>
      </c>
      <c r="AI1922" t="e">
        <f>NA()</f>
        <v>#N/A</v>
      </c>
      <c r="AJ1922" t="e">
        <f>NA()</f>
        <v>#N/A</v>
      </c>
      <c r="AK1922" t="e">
        <f>NA()</f>
        <v>#N/A</v>
      </c>
      <c r="AL1922" t="e">
        <f>NA()</f>
        <v>#N/A</v>
      </c>
      <c r="AM1922" t="e">
        <f>NA()</f>
        <v>#N/A</v>
      </c>
      <c r="AN1922" t="e">
        <f>NA()</f>
        <v>#N/A</v>
      </c>
      <c r="AO1922" t="e">
        <f>NA()</f>
        <v>#N/A</v>
      </c>
      <c r="AP1922" s="3" t="str">
        <f t="shared" ref="AP1922:AP1985" si="1232">IF(OR(COUNTIF(AB1922:AH1922,"Yes")&gt;0,COUNTIF(AB1922:AH1922,"C")&gt;0),"Yes","No")</f>
        <v>No</v>
      </c>
      <c r="AQ1922" s="3" t="str">
        <f t="shared" ref="AQ1922:AQ1985" si="1233">IF(COUNTIF(AI1922:AO1922,"C")&gt;0,"Yes","No")</f>
        <v>No</v>
      </c>
      <c r="AR1922" s="3" t="str">
        <f t="shared" ref="AR1922:AR1985" si="1234">IF(AP1922="Yes","Yes","No")</f>
        <v>No</v>
      </c>
      <c r="AS1922" t="e">
        <f>NA()</f>
        <v>#N/A</v>
      </c>
      <c r="AT1922" t="e">
        <f>NA()</f>
        <v>#N/A</v>
      </c>
      <c r="AU1922" t="e">
        <f>NA()</f>
        <v>#N/A</v>
      </c>
      <c r="AV1922" t="e">
        <f>NA()</f>
        <v>#N/A</v>
      </c>
      <c r="AW1922" t="e">
        <f>NA()</f>
        <v>#N/A</v>
      </c>
      <c r="AX1922" t="e">
        <f>NA()</f>
        <v>#N/A</v>
      </c>
      <c r="AY1922" t="e">
        <f>NA()</f>
        <v>#N/A</v>
      </c>
      <c r="AZ1922" t="e">
        <f>NA()</f>
        <v>#N/A</v>
      </c>
      <c r="BA1922">
        <v>0</v>
      </c>
      <c r="BB1922" t="s">
        <v>6616</v>
      </c>
      <c r="BC1922" t="e">
        <f>NA()</f>
        <v>#N/A</v>
      </c>
      <c r="BD1922" s="4" t="str">
        <f t="shared" ref="BD1922:BD1985" si="1235">IFERROR(IF(AW1922&gt;0,"Yes","No"),"No")</f>
        <v>No</v>
      </c>
      <c r="BE1922" t="e">
        <f>NA()</f>
        <v>#N/A</v>
      </c>
      <c r="BF1922" s="3" t="str">
        <f t="shared" ref="BF1922:BF1985" si="1236">IFERROR(IF(BE1922="Without Environmental Issues","No","Yes"),"No")</f>
        <v>No</v>
      </c>
      <c r="BG1922" t="e">
        <f>NA()</f>
        <v>#N/A</v>
      </c>
      <c r="BH1922" s="3" t="e">
        <f t="shared" ref="BH1922:BH1985" si="1237">M1922</f>
        <v>#N/A</v>
      </c>
      <c r="BI1922" s="3" t="e">
        <f t="shared" ref="BI1922:BI1985" si="1238">PROPER(J1922)</f>
        <v>#N/A</v>
      </c>
      <c r="BJ1922" s="3" t="e">
        <f t="shared" ref="BJ1922:BJ1985" si="1239">PROPER(K1922)</f>
        <v>#N/A</v>
      </c>
      <c r="BK1922" s="3" t="e">
        <f t="shared" ref="BK1922:BK1985" si="1240">L1922</f>
        <v>#N/A</v>
      </c>
      <c r="BL1922" s="3" t="e">
        <f t="shared" ref="BL1922:BL1985" si="1241">CONCATENATE(M1922," ",N1922)</f>
        <v>#N/A</v>
      </c>
      <c r="BM1922" s="3" t="e">
        <f t="shared" ref="BM1922:BM1985" si="1242">IF(AU1922&gt;0,"L","")</f>
        <v>#N/A</v>
      </c>
      <c r="BN1922" s="3" t="str">
        <f t="shared" ref="BN1922:BN1985" si="1243">IF(D1922&lt;150,"Lien&lt;$150","Pass")</f>
        <v>Pass</v>
      </c>
      <c r="BO1922" s="3" t="e">
        <f t="shared" ref="BO1922:BO1985" si="1244">IF(BC1922="Yes","Yes","No")</f>
        <v>#N/A</v>
      </c>
      <c r="BP1922" s="3" t="str">
        <f t="shared" ref="BP1922:BP1985" si="1245">IF(D1922&gt;10000,IF(OR(I1922="",I1922=0,BI1922="",BI1922=0,BK1922=0),"Bad Address","Pass"),"FV&lt;$10K")</f>
        <v>FV&lt;$10K</v>
      </c>
      <c r="BQ1922" t="s">
        <v>6650</v>
      </c>
      <c r="BR1922" s="3" t="str">
        <f t="shared" ref="BR1922:BR1985" si="1246">IF(D1922&gt;20000,IF(OR(BD1922="Yes",BF1922="Yes"),"Yes","No"),"No, &lt; $20K Lien")</f>
        <v>No, &lt; $20K Lien</v>
      </c>
      <c r="BS1922" s="3" t="str">
        <f t="shared" ref="BS1922:BS1985" si="1247">IF(D1922&gt;20000,IF(IFERROR(IF(BG1922="None","No","Yes"),"No")="Yes","Yes","No"),"No, Lien &lt; $20K")</f>
        <v>No, Lien &lt; $20K</v>
      </c>
      <c r="BT1922" t="s">
        <v>6650</v>
      </c>
      <c r="BU1922" s="3" t="str">
        <f t="shared" ref="BU1922:BU1985" si="1248">IF(E1922="","N/A",IF(OR(E1922&lt;2014,AR1922="Yes"),"Yes","No"))</f>
        <v>No</v>
      </c>
      <c r="BV1922" s="3" t="str">
        <f t="shared" ref="BV1922:BV1985" si="1249">IFERROR(IF(COUNTIF(C:C,C1922)&gt;1,"Yes","No"),"No")</f>
        <v>No</v>
      </c>
      <c r="BW1922" s="3">
        <f t="shared" ref="BW1922:BW1985" si="1250">BA1922</f>
        <v>0</v>
      </c>
      <c r="BX1922" s="3" t="str">
        <f t="shared" ref="BX1922:BX1985" si="1251">IF(AND(OR(CI1922="S",CI1922="R",CI1922="C"),CH1922="Yes",BW1922&gt;2),"Yes",IF(AND(OR(CI1922="S",CI1922="R",CI1922="C"),CH1922="No",BW1922&gt;1),"Yes",IF(AND(CI1922="V",CH1922="Yes",BW1922&gt;0),"Yes","No")))</f>
        <v>No</v>
      </c>
      <c r="BY1922" s="3">
        <f t="shared" ref="BY1922:BY1985" si="1252">VALUE(W1922)</f>
        <v>50600</v>
      </c>
      <c r="BZ1922">
        <v>1</v>
      </c>
      <c r="CA1922" s="3">
        <f t="shared" ref="CA1922:CA1985" si="1253">BY1922/BZ1922</f>
        <v>50600</v>
      </c>
      <c r="CC1922" s="3" t="e">
        <f t="shared" ref="CC1922:CC1985" si="1254">AS1922</f>
        <v>#N/A</v>
      </c>
      <c r="CD1922" s="3" t="e">
        <f t="shared" ref="CD1922:CD1985" si="1255">VALUE(AT1922)</f>
        <v>#N/A</v>
      </c>
      <c r="CE1922" s="3" t="str">
        <f t="shared" ref="CE1922:CE1985" si="1256">IFERROR(IF(CD1922&gt;1000,YEAR(CC1922),""),"")</f>
        <v/>
      </c>
      <c r="CF1922" s="3" t="e">
        <f>HLOOKUP(CE1922,'Valuation Data'!$D$2:$K$5,4,FALSE)</f>
        <v>#N/A</v>
      </c>
      <c r="CG1922" s="3">
        <f t="shared" ref="CG1922:CG1985" si="1257">IF(CB1922&gt;0,MIN(IFERROR(MIN(CD1922*CF1922,CA1922),CA1922),CB1922),IFERROR(MIN(CD1922*CF1922,CA1922),CA1922))</f>
        <v>50600</v>
      </c>
      <c r="CH1922" s="3" t="str">
        <f t="shared" ref="CH1922:CH1985" si="1258">IFERROR(IF(AND(OR(CI1922="S",CI1922="R",CI1922="C",CI1922="V"),CF1922&gt;0),"Yes","No"),"No")</f>
        <v>No</v>
      </c>
      <c r="CI1922" s="3" t="str">
        <f>VLOOKUP(R1922,'Use Codes &amp; County Type'!A:D,4,FALSE)</f>
        <v>V</v>
      </c>
      <c r="CJ1922" s="3" t="str">
        <f t="shared" ref="CJ1922:CJ1985" si="1259">IF(AND(CH1922="No",CI1922="V"),"Yes","No")</f>
        <v>Yes</v>
      </c>
      <c r="CK1922" s="3" t="str">
        <f t="shared" ref="CK1922:CK1985" si="1260">IF(OR(BB1922="Yes",BB1922=""),"Yes","No")</f>
        <v>No</v>
      </c>
      <c r="CL1922" s="3">
        <f t="shared" ref="CL1922:CL1985" si="1261">IF(AND(OR(CI1922="S",CI1922="R",CI1922="C"),CH1922="Yes",CK1922="Yes"),75%,IF(AND(OR(CI1922="S",CI1922="R"),CH1922="Yes",CK1922="No"),40%,IF(AND(OR(CI1922="S",CI1922="R",CI1922="C"),CH1922="No",CK1922="Yes"),67%,IF(AND(OR(CI1922="S",CI1922="R"),CH1922="No",CK1922="No"),35%,IF(AND(CI1922="C",CH1922="Yes"),35%,IF(AND(CI1922="C",CH1922="No"),30%,IF(AND(CH1922="Yes",CI1922="V"),10%,0%)))))))</f>
        <v>0</v>
      </c>
      <c r="CM1922" s="3">
        <f t="shared" ref="CM1922:CM1985" si="1262">CG1922*CL1922</f>
        <v>0</v>
      </c>
      <c r="CN1922" s="3" t="e">
        <f t="shared" ref="CN1922:CN1985" si="1263">D1922+(BA1922+3)*MAX(D1922,Z1922)</f>
        <v>#N/A</v>
      </c>
      <c r="CO1922" s="3" t="e">
        <f t="shared" ref="CO1922:CO1985" si="1264">CM1922-CN1922</f>
        <v>#N/A</v>
      </c>
      <c r="CP1922" s="3" t="e">
        <f t="shared" ref="CP1922:CP1985" si="1265">+CN1922/CG1922</f>
        <v>#N/A</v>
      </c>
      <c r="CR1922" s="3" t="str">
        <f t="shared" ref="CR1922:CR1985" si="1266">IF(AND(CV1922="*Bid",D1922&gt;49999),"Google","No")</f>
        <v>No</v>
      </c>
      <c r="CV1922" s="3" t="str">
        <f t="shared" ref="CV1922:CV1985" si="1267">IF(BN1922="Lien&lt;$150","Lien&lt;$150",IF(OR(BU1922="Yes",BV1922="Yes"),"County Held Lien",IF(CG1922&lt;30000,"FMV&lt;$30K",IF(BR1922="Yes","EPA",IF(BS1922="Yes","CDD",IF(BT1922="High","Flood",IF(BX1922="Yes","Too Many Priors",IF(CJ1922="Yes","Vacant, No Sales Data",IF(CO1922&lt;0,"Neg Solv Premium",IF(BP1922="Bad Address","Bad Address",IF(CQ1922="Bad","Bad Data",IF(CS1922="Bad","Bad Google",IF(CT1922="Redeemed","Redeemed",IF(CU1922="Data Change","Data Change","*Bid"))))))))))))))</f>
        <v>Vacant, No Sales Data</v>
      </c>
      <c r="CW1922" s="3">
        <f t="shared" ref="CW1922:CW1985" si="1268">VALUE(A1922)</f>
        <v>1921</v>
      </c>
      <c r="CX1922" s="3">
        <f t="shared" ref="CX1922:CX1985" si="1269">VALUE(D1922)</f>
        <v>888.29</v>
      </c>
      <c r="CY1922" s="3" t="str">
        <f t="shared" ref="CY1922:CY1985" si="1270">IF(AND(CV1922="*Bid",CX1922&gt;75000),"Check","Ok")</f>
        <v>Ok</v>
      </c>
      <c r="CZ1922" t="e">
        <f>NA()</f>
        <v>#N/A</v>
      </c>
      <c r="DA1922" t="e">
        <f>NA()</f>
        <v>#N/A</v>
      </c>
    </row>
    <row r="1923" spans="1:105" x14ac:dyDescent="0.25">
      <c r="A1923">
        <v>1922</v>
      </c>
      <c r="B1923" t="s">
        <v>3</v>
      </c>
      <c r="C1923" t="s">
        <v>2031</v>
      </c>
      <c r="D1923">
        <v>530.62</v>
      </c>
      <c r="E1923">
        <v>2017</v>
      </c>
      <c r="F1923">
        <v>530.62</v>
      </c>
      <c r="G1923">
        <v>530.62</v>
      </c>
      <c r="H1923" s="3">
        <f t="shared" si="1230"/>
        <v>0</v>
      </c>
      <c r="I1923">
        <v>94390</v>
      </c>
      <c r="J1923" t="s">
        <v>2736</v>
      </c>
      <c r="K1923" t="s">
        <v>2738</v>
      </c>
      <c r="L1923">
        <v>32034</v>
      </c>
      <c r="M1923" t="s">
        <v>4184</v>
      </c>
      <c r="N1923" t="s">
        <v>4761</v>
      </c>
      <c r="O1923">
        <v>-81.545841414284993</v>
      </c>
      <c r="P1923">
        <v>30.546803193486198</v>
      </c>
      <c r="Q1923" t="s">
        <v>6121</v>
      </c>
      <c r="R1923">
        <v>0</v>
      </c>
      <c r="S1923" t="s">
        <v>6538</v>
      </c>
      <c r="T1923">
        <v>8001</v>
      </c>
      <c r="U1923" t="s">
        <v>6581</v>
      </c>
      <c r="V1923">
        <v>2017</v>
      </c>
      <c r="W1923">
        <v>28875</v>
      </c>
      <c r="X1923">
        <v>2017</v>
      </c>
      <c r="Y1923">
        <v>32500</v>
      </c>
      <c r="Z1923">
        <v>461.05</v>
      </c>
      <c r="AA1923" s="3">
        <f t="shared" si="1231"/>
        <v>0.86888922392672718</v>
      </c>
      <c r="AB1923" t="s">
        <v>6616</v>
      </c>
      <c r="AC1923" t="s">
        <v>6616</v>
      </c>
      <c r="AD1923" t="s">
        <v>6616</v>
      </c>
      <c r="AE1923" t="s">
        <v>6616</v>
      </c>
      <c r="AF1923" t="s">
        <v>6616</v>
      </c>
      <c r="AG1923" t="s">
        <v>6616</v>
      </c>
      <c r="AI1923" t="s">
        <v>6618</v>
      </c>
      <c r="AJ1923" t="s">
        <v>6618</v>
      </c>
      <c r="AK1923" t="s">
        <v>6618</v>
      </c>
      <c r="AL1923" t="s">
        <v>6618</v>
      </c>
      <c r="AM1923" t="s">
        <v>6618</v>
      </c>
      <c r="AN1923" t="s">
        <v>6618</v>
      </c>
      <c r="AO1923">
        <v>0</v>
      </c>
      <c r="AP1923" s="3" t="str">
        <f t="shared" si="1232"/>
        <v>No</v>
      </c>
      <c r="AQ1923" s="3" t="str">
        <f t="shared" si="1233"/>
        <v>No</v>
      </c>
      <c r="AR1923" s="3" t="str">
        <f t="shared" si="1234"/>
        <v>No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 t="s">
        <v>6634</v>
      </c>
      <c r="AZ1923" t="s">
        <v>6637</v>
      </c>
      <c r="BA1923">
        <v>1</v>
      </c>
      <c r="BB1923" t="s">
        <v>6616</v>
      </c>
      <c r="BC1923" t="s">
        <v>6616</v>
      </c>
      <c r="BD1923" s="4" t="str">
        <f t="shared" si="1235"/>
        <v>No</v>
      </c>
      <c r="BE1923" t="s">
        <v>6640</v>
      </c>
      <c r="BF1923" s="3" t="str">
        <f t="shared" si="1236"/>
        <v>No</v>
      </c>
      <c r="BG1923" t="s">
        <v>6645</v>
      </c>
      <c r="BH1923" s="3" t="str">
        <f t="shared" si="1237"/>
        <v>94390 DUCK LAKE DR</v>
      </c>
      <c r="BI1923" s="3" t="str">
        <f t="shared" si="1238"/>
        <v>Fernandina Beach</v>
      </c>
      <c r="BJ1923" s="3" t="str">
        <f t="shared" si="1239"/>
        <v>Florida</v>
      </c>
      <c r="BK1923" s="3">
        <f t="shared" si="1240"/>
        <v>32034</v>
      </c>
      <c r="BL1923" s="3" t="str">
        <f t="shared" si="1241"/>
        <v>94390 DUCK LAKE DR FERNANDINA BEACH FL 32034</v>
      </c>
      <c r="BM1923" s="3" t="str">
        <f t="shared" si="1242"/>
        <v/>
      </c>
      <c r="BN1923" s="3" t="str">
        <f t="shared" si="1243"/>
        <v>Pass</v>
      </c>
      <c r="BO1923" s="3" t="str">
        <f t="shared" si="1244"/>
        <v>No</v>
      </c>
      <c r="BP1923" s="3" t="str">
        <f t="shared" si="1245"/>
        <v>FV&lt;$10K</v>
      </c>
      <c r="BQ1923" t="s">
        <v>6650</v>
      </c>
      <c r="BR1923" s="3" t="str">
        <f t="shared" si="1246"/>
        <v>No, &lt; $20K Lien</v>
      </c>
      <c r="BS1923" s="3" t="str">
        <f t="shared" si="1247"/>
        <v>No, Lien &lt; $20K</v>
      </c>
      <c r="BT1923" t="s">
        <v>6650</v>
      </c>
      <c r="BU1923" s="3" t="str">
        <f t="shared" si="1248"/>
        <v>No</v>
      </c>
      <c r="BV1923" s="3" t="str">
        <f t="shared" si="1249"/>
        <v>No</v>
      </c>
      <c r="BW1923" s="3">
        <f t="shared" si="1250"/>
        <v>1</v>
      </c>
      <c r="BX1923" s="3" t="str">
        <f t="shared" si="1251"/>
        <v>No</v>
      </c>
      <c r="BY1923" s="3">
        <f t="shared" si="1252"/>
        <v>28875</v>
      </c>
      <c r="BZ1923">
        <v>1</v>
      </c>
      <c r="CA1923" s="3">
        <f t="shared" si="1253"/>
        <v>28875</v>
      </c>
      <c r="CC1923" s="3">
        <f t="shared" si="1254"/>
        <v>0</v>
      </c>
      <c r="CD1923" s="3">
        <f t="shared" si="1255"/>
        <v>0</v>
      </c>
      <c r="CE1923" s="3" t="str">
        <f t="shared" si="1256"/>
        <v/>
      </c>
      <c r="CF1923" s="3" t="e">
        <f>HLOOKUP(CE1923,'Valuation Data'!$D$2:$K$5,4,FALSE)</f>
        <v>#N/A</v>
      </c>
      <c r="CG1923" s="3">
        <f t="shared" si="1257"/>
        <v>28875</v>
      </c>
      <c r="CH1923" s="3" t="str">
        <f t="shared" si="1258"/>
        <v>No</v>
      </c>
      <c r="CI1923" s="3" t="str">
        <f>VLOOKUP(R1923,'Use Codes &amp; County Type'!A:D,4,FALSE)</f>
        <v>V</v>
      </c>
      <c r="CJ1923" s="3" t="str">
        <f t="shared" si="1259"/>
        <v>Yes</v>
      </c>
      <c r="CK1923" s="3" t="str">
        <f t="shared" si="1260"/>
        <v>No</v>
      </c>
      <c r="CL1923" s="3">
        <f t="shared" si="1261"/>
        <v>0</v>
      </c>
      <c r="CM1923" s="3">
        <f t="shared" si="1262"/>
        <v>0</v>
      </c>
      <c r="CN1923" s="3">
        <f t="shared" si="1263"/>
        <v>2653.1</v>
      </c>
      <c r="CO1923" s="3">
        <f t="shared" si="1264"/>
        <v>-2653.1</v>
      </c>
      <c r="CP1923" s="3">
        <f t="shared" si="1265"/>
        <v>9.1882251082251079E-2</v>
      </c>
      <c r="CR1923" s="3" t="str">
        <f t="shared" si="1266"/>
        <v>No</v>
      </c>
      <c r="CV1923" s="3" t="str">
        <f t="shared" si="1267"/>
        <v>FMV&lt;$30K</v>
      </c>
      <c r="CW1923" s="3">
        <f t="shared" si="1268"/>
        <v>1922</v>
      </c>
      <c r="CX1923" s="3">
        <f t="shared" si="1269"/>
        <v>530.62</v>
      </c>
      <c r="CY1923" s="3" t="str">
        <f t="shared" si="1270"/>
        <v>Ok</v>
      </c>
      <c r="CZ1923">
        <v>0</v>
      </c>
      <c r="DA1923">
        <v>0</v>
      </c>
    </row>
    <row r="1924" spans="1:105" x14ac:dyDescent="0.25">
      <c r="A1924">
        <v>1923</v>
      </c>
      <c r="B1924" t="s">
        <v>3</v>
      </c>
      <c r="C1924" t="s">
        <v>2032</v>
      </c>
      <c r="D1924">
        <v>651.71</v>
      </c>
      <c r="E1924">
        <v>2017</v>
      </c>
      <c r="F1924" t="e">
        <f>NA()</f>
        <v>#N/A</v>
      </c>
      <c r="G1924" t="e">
        <f>NA()</f>
        <v>#N/A</v>
      </c>
      <c r="H1924" s="3" t="e">
        <f t="shared" si="1230"/>
        <v>#N/A</v>
      </c>
      <c r="I1924" t="e">
        <f>NA()</f>
        <v>#N/A</v>
      </c>
      <c r="J1924" t="e">
        <f>NA()</f>
        <v>#N/A</v>
      </c>
      <c r="K1924" t="e">
        <f>NA()</f>
        <v>#N/A</v>
      </c>
      <c r="L1924" t="e">
        <f>NA()</f>
        <v>#N/A</v>
      </c>
      <c r="M1924" t="e">
        <f>NA()</f>
        <v>#N/A</v>
      </c>
      <c r="N1924" t="e">
        <f>NA()</f>
        <v>#N/A</v>
      </c>
      <c r="O1924" t="e">
        <f>NA()</f>
        <v>#N/A</v>
      </c>
      <c r="P1924" t="e">
        <f>NA()</f>
        <v>#N/A</v>
      </c>
      <c r="Q1924" t="e">
        <f>NA()</f>
        <v>#N/A</v>
      </c>
      <c r="R1924">
        <v>0</v>
      </c>
      <c r="S1924" t="s">
        <v>6538</v>
      </c>
      <c r="T1924" t="e">
        <f>NA()</f>
        <v>#N/A</v>
      </c>
      <c r="U1924" t="e">
        <f>NA()</f>
        <v>#N/A</v>
      </c>
      <c r="V1924">
        <v>2017</v>
      </c>
      <c r="W1924">
        <v>36575</v>
      </c>
      <c r="X1924" t="e">
        <f>NA()</f>
        <v>#N/A</v>
      </c>
      <c r="Y1924" t="e">
        <f>NA()</f>
        <v>#N/A</v>
      </c>
      <c r="Z1924" t="e">
        <f>NA()</f>
        <v>#N/A</v>
      </c>
      <c r="AA1924" s="3">
        <f t="shared" si="1231"/>
        <v>0</v>
      </c>
      <c r="AI1924" t="e">
        <f>NA()</f>
        <v>#N/A</v>
      </c>
      <c r="AJ1924" t="e">
        <f>NA()</f>
        <v>#N/A</v>
      </c>
      <c r="AK1924" t="e">
        <f>NA()</f>
        <v>#N/A</v>
      </c>
      <c r="AL1924" t="e">
        <f>NA()</f>
        <v>#N/A</v>
      </c>
      <c r="AM1924" t="e">
        <f>NA()</f>
        <v>#N/A</v>
      </c>
      <c r="AN1924" t="e">
        <f>NA()</f>
        <v>#N/A</v>
      </c>
      <c r="AO1924" t="e">
        <f>NA()</f>
        <v>#N/A</v>
      </c>
      <c r="AP1924" s="3" t="str">
        <f t="shared" si="1232"/>
        <v>No</v>
      </c>
      <c r="AQ1924" s="3" t="str">
        <f t="shared" si="1233"/>
        <v>No</v>
      </c>
      <c r="AR1924" s="3" t="str">
        <f t="shared" si="1234"/>
        <v>No</v>
      </c>
      <c r="AS1924" t="e">
        <f>NA()</f>
        <v>#N/A</v>
      </c>
      <c r="AT1924" t="e">
        <f>NA()</f>
        <v>#N/A</v>
      </c>
      <c r="AU1924" t="e">
        <f>NA()</f>
        <v>#N/A</v>
      </c>
      <c r="AV1924" t="e">
        <f>NA()</f>
        <v>#N/A</v>
      </c>
      <c r="AW1924" t="e">
        <f>NA()</f>
        <v>#N/A</v>
      </c>
      <c r="AX1924" t="e">
        <f>NA()</f>
        <v>#N/A</v>
      </c>
      <c r="AY1924" t="e">
        <f>NA()</f>
        <v>#N/A</v>
      </c>
      <c r="AZ1924" t="e">
        <f>NA()</f>
        <v>#N/A</v>
      </c>
      <c r="BA1924">
        <v>0</v>
      </c>
      <c r="BB1924" t="s">
        <v>6616</v>
      </c>
      <c r="BC1924" t="e">
        <f>NA()</f>
        <v>#N/A</v>
      </c>
      <c r="BD1924" s="4" t="str">
        <f t="shared" si="1235"/>
        <v>No</v>
      </c>
      <c r="BE1924" t="e">
        <f>NA()</f>
        <v>#N/A</v>
      </c>
      <c r="BF1924" s="3" t="str">
        <f t="shared" si="1236"/>
        <v>No</v>
      </c>
      <c r="BG1924" t="e">
        <f>NA()</f>
        <v>#N/A</v>
      </c>
      <c r="BH1924" s="3" t="e">
        <f t="shared" si="1237"/>
        <v>#N/A</v>
      </c>
      <c r="BI1924" s="3" t="e">
        <f t="shared" si="1238"/>
        <v>#N/A</v>
      </c>
      <c r="BJ1924" s="3" t="e">
        <f t="shared" si="1239"/>
        <v>#N/A</v>
      </c>
      <c r="BK1924" s="3" t="e">
        <f t="shared" si="1240"/>
        <v>#N/A</v>
      </c>
      <c r="BL1924" s="3" t="e">
        <f t="shared" si="1241"/>
        <v>#N/A</v>
      </c>
      <c r="BM1924" s="3" t="e">
        <f t="shared" si="1242"/>
        <v>#N/A</v>
      </c>
      <c r="BN1924" s="3" t="str">
        <f t="shared" si="1243"/>
        <v>Pass</v>
      </c>
      <c r="BO1924" s="3" t="e">
        <f t="shared" si="1244"/>
        <v>#N/A</v>
      </c>
      <c r="BP1924" s="3" t="str">
        <f t="shared" si="1245"/>
        <v>FV&lt;$10K</v>
      </c>
      <c r="BQ1924" t="s">
        <v>6650</v>
      </c>
      <c r="BR1924" s="3" t="str">
        <f t="shared" si="1246"/>
        <v>No, &lt; $20K Lien</v>
      </c>
      <c r="BS1924" s="3" t="str">
        <f t="shared" si="1247"/>
        <v>No, Lien &lt; $20K</v>
      </c>
      <c r="BT1924" t="s">
        <v>6650</v>
      </c>
      <c r="BU1924" s="3" t="str">
        <f t="shared" si="1248"/>
        <v>No</v>
      </c>
      <c r="BV1924" s="3" t="str">
        <f t="shared" si="1249"/>
        <v>No</v>
      </c>
      <c r="BW1924" s="3">
        <f t="shared" si="1250"/>
        <v>0</v>
      </c>
      <c r="BX1924" s="3" t="str">
        <f t="shared" si="1251"/>
        <v>No</v>
      </c>
      <c r="BY1924" s="3">
        <f t="shared" si="1252"/>
        <v>36575</v>
      </c>
      <c r="BZ1924">
        <v>1</v>
      </c>
      <c r="CA1924" s="3">
        <f t="shared" si="1253"/>
        <v>36575</v>
      </c>
      <c r="CC1924" s="3" t="e">
        <f t="shared" si="1254"/>
        <v>#N/A</v>
      </c>
      <c r="CD1924" s="3" t="e">
        <f t="shared" si="1255"/>
        <v>#N/A</v>
      </c>
      <c r="CE1924" s="3" t="str">
        <f t="shared" si="1256"/>
        <v/>
      </c>
      <c r="CF1924" s="3" t="e">
        <f>HLOOKUP(CE1924,'Valuation Data'!$D$2:$K$5,4,FALSE)</f>
        <v>#N/A</v>
      </c>
      <c r="CG1924" s="3">
        <f t="shared" si="1257"/>
        <v>36575</v>
      </c>
      <c r="CH1924" s="3" t="str">
        <f t="shared" si="1258"/>
        <v>No</v>
      </c>
      <c r="CI1924" s="3" t="str">
        <f>VLOOKUP(R1924,'Use Codes &amp; County Type'!A:D,4,FALSE)</f>
        <v>V</v>
      </c>
      <c r="CJ1924" s="3" t="str">
        <f t="shared" si="1259"/>
        <v>Yes</v>
      </c>
      <c r="CK1924" s="3" t="str">
        <f t="shared" si="1260"/>
        <v>No</v>
      </c>
      <c r="CL1924" s="3">
        <f t="shared" si="1261"/>
        <v>0</v>
      </c>
      <c r="CM1924" s="3">
        <f t="shared" si="1262"/>
        <v>0</v>
      </c>
      <c r="CN1924" s="3" t="e">
        <f t="shared" si="1263"/>
        <v>#N/A</v>
      </c>
      <c r="CO1924" s="3" t="e">
        <f t="shared" si="1264"/>
        <v>#N/A</v>
      </c>
      <c r="CP1924" s="3" t="e">
        <f t="shared" si="1265"/>
        <v>#N/A</v>
      </c>
      <c r="CR1924" s="3" t="str">
        <f t="shared" si="1266"/>
        <v>No</v>
      </c>
      <c r="CV1924" s="3" t="str">
        <f t="shared" si="1267"/>
        <v>Vacant, No Sales Data</v>
      </c>
      <c r="CW1924" s="3">
        <f t="shared" si="1268"/>
        <v>1923</v>
      </c>
      <c r="CX1924" s="3">
        <f t="shared" si="1269"/>
        <v>651.71</v>
      </c>
      <c r="CY1924" s="3" t="str">
        <f t="shared" si="1270"/>
        <v>Ok</v>
      </c>
      <c r="CZ1924" t="e">
        <f>NA()</f>
        <v>#N/A</v>
      </c>
      <c r="DA1924" t="e">
        <f>NA()</f>
        <v>#N/A</v>
      </c>
    </row>
    <row r="1925" spans="1:105" x14ac:dyDescent="0.25">
      <c r="A1925">
        <v>1924</v>
      </c>
      <c r="B1925" t="s">
        <v>3</v>
      </c>
      <c r="C1925" t="s">
        <v>2033</v>
      </c>
      <c r="D1925">
        <v>1548.29</v>
      </c>
      <c r="E1925">
        <v>2017</v>
      </c>
      <c r="F1925" t="e">
        <f>NA()</f>
        <v>#N/A</v>
      </c>
      <c r="G1925" t="e">
        <f>NA()</f>
        <v>#N/A</v>
      </c>
      <c r="H1925" s="3" t="e">
        <f t="shared" si="1230"/>
        <v>#N/A</v>
      </c>
      <c r="I1925" t="e">
        <f>NA()</f>
        <v>#N/A</v>
      </c>
      <c r="J1925" t="e">
        <f>NA()</f>
        <v>#N/A</v>
      </c>
      <c r="K1925" t="e">
        <f>NA()</f>
        <v>#N/A</v>
      </c>
      <c r="L1925" t="e">
        <f>NA()</f>
        <v>#N/A</v>
      </c>
      <c r="M1925" t="e">
        <f>NA()</f>
        <v>#N/A</v>
      </c>
      <c r="N1925" t="e">
        <f>NA()</f>
        <v>#N/A</v>
      </c>
      <c r="O1925" t="e">
        <f>NA()</f>
        <v>#N/A</v>
      </c>
      <c r="P1925" t="e">
        <f>NA()</f>
        <v>#N/A</v>
      </c>
      <c r="Q1925" t="e">
        <f>NA()</f>
        <v>#N/A</v>
      </c>
      <c r="R1925">
        <v>0</v>
      </c>
      <c r="S1925" t="s">
        <v>6538</v>
      </c>
      <c r="T1925" t="e">
        <f>NA()</f>
        <v>#N/A</v>
      </c>
      <c r="U1925" t="e">
        <f>NA()</f>
        <v>#N/A</v>
      </c>
      <c r="V1925">
        <v>2017</v>
      </c>
      <c r="W1925">
        <v>89705</v>
      </c>
      <c r="X1925" t="e">
        <f>NA()</f>
        <v>#N/A</v>
      </c>
      <c r="Y1925" t="e">
        <f>NA()</f>
        <v>#N/A</v>
      </c>
      <c r="Z1925" t="e">
        <f>NA()</f>
        <v>#N/A</v>
      </c>
      <c r="AA1925" s="3">
        <f t="shared" si="1231"/>
        <v>0</v>
      </c>
      <c r="AI1925" t="e">
        <f>NA()</f>
        <v>#N/A</v>
      </c>
      <c r="AJ1925" t="e">
        <f>NA()</f>
        <v>#N/A</v>
      </c>
      <c r="AK1925" t="e">
        <f>NA()</f>
        <v>#N/A</v>
      </c>
      <c r="AL1925" t="e">
        <f>NA()</f>
        <v>#N/A</v>
      </c>
      <c r="AM1925" t="e">
        <f>NA()</f>
        <v>#N/A</v>
      </c>
      <c r="AN1925" t="e">
        <f>NA()</f>
        <v>#N/A</v>
      </c>
      <c r="AO1925" t="e">
        <f>NA()</f>
        <v>#N/A</v>
      </c>
      <c r="AP1925" s="3" t="str">
        <f t="shared" si="1232"/>
        <v>No</v>
      </c>
      <c r="AQ1925" s="3" t="str">
        <f t="shared" si="1233"/>
        <v>No</v>
      </c>
      <c r="AR1925" s="3" t="str">
        <f t="shared" si="1234"/>
        <v>No</v>
      </c>
      <c r="AS1925" t="e">
        <f>NA()</f>
        <v>#N/A</v>
      </c>
      <c r="AT1925" t="e">
        <f>NA()</f>
        <v>#N/A</v>
      </c>
      <c r="AU1925" t="e">
        <f>NA()</f>
        <v>#N/A</v>
      </c>
      <c r="AV1925" t="e">
        <f>NA()</f>
        <v>#N/A</v>
      </c>
      <c r="AW1925" t="e">
        <f>NA()</f>
        <v>#N/A</v>
      </c>
      <c r="AX1925" t="e">
        <f>NA()</f>
        <v>#N/A</v>
      </c>
      <c r="AY1925" t="e">
        <f>NA()</f>
        <v>#N/A</v>
      </c>
      <c r="AZ1925" t="e">
        <f>NA()</f>
        <v>#N/A</v>
      </c>
      <c r="BA1925">
        <v>0</v>
      </c>
      <c r="BB1925" t="s">
        <v>6616</v>
      </c>
      <c r="BC1925" t="e">
        <f>NA()</f>
        <v>#N/A</v>
      </c>
      <c r="BD1925" s="4" t="str">
        <f t="shared" si="1235"/>
        <v>No</v>
      </c>
      <c r="BE1925" t="e">
        <f>NA()</f>
        <v>#N/A</v>
      </c>
      <c r="BF1925" s="3" t="str">
        <f t="shared" si="1236"/>
        <v>No</v>
      </c>
      <c r="BG1925" t="e">
        <f>NA()</f>
        <v>#N/A</v>
      </c>
      <c r="BH1925" s="3" t="e">
        <f t="shared" si="1237"/>
        <v>#N/A</v>
      </c>
      <c r="BI1925" s="3" t="e">
        <f t="shared" si="1238"/>
        <v>#N/A</v>
      </c>
      <c r="BJ1925" s="3" t="e">
        <f t="shared" si="1239"/>
        <v>#N/A</v>
      </c>
      <c r="BK1925" s="3" t="e">
        <f t="shared" si="1240"/>
        <v>#N/A</v>
      </c>
      <c r="BL1925" s="3" t="e">
        <f t="shared" si="1241"/>
        <v>#N/A</v>
      </c>
      <c r="BM1925" s="3" t="e">
        <f t="shared" si="1242"/>
        <v>#N/A</v>
      </c>
      <c r="BN1925" s="3" t="str">
        <f t="shared" si="1243"/>
        <v>Pass</v>
      </c>
      <c r="BO1925" s="3" t="e">
        <f t="shared" si="1244"/>
        <v>#N/A</v>
      </c>
      <c r="BP1925" s="3" t="str">
        <f t="shared" si="1245"/>
        <v>FV&lt;$10K</v>
      </c>
      <c r="BQ1925" t="s">
        <v>6650</v>
      </c>
      <c r="BR1925" s="3" t="str">
        <f t="shared" si="1246"/>
        <v>No, &lt; $20K Lien</v>
      </c>
      <c r="BS1925" s="3" t="str">
        <f t="shared" si="1247"/>
        <v>No, Lien &lt; $20K</v>
      </c>
      <c r="BT1925" t="s">
        <v>6650</v>
      </c>
      <c r="BU1925" s="3" t="str">
        <f t="shared" si="1248"/>
        <v>No</v>
      </c>
      <c r="BV1925" s="3" t="str">
        <f t="shared" si="1249"/>
        <v>No</v>
      </c>
      <c r="BW1925" s="3">
        <f t="shared" si="1250"/>
        <v>0</v>
      </c>
      <c r="BX1925" s="3" t="str">
        <f t="shared" si="1251"/>
        <v>No</v>
      </c>
      <c r="BY1925" s="3">
        <f t="shared" si="1252"/>
        <v>89705</v>
      </c>
      <c r="BZ1925">
        <v>1</v>
      </c>
      <c r="CA1925" s="3">
        <f t="shared" si="1253"/>
        <v>89705</v>
      </c>
      <c r="CC1925" s="3" t="e">
        <f t="shared" si="1254"/>
        <v>#N/A</v>
      </c>
      <c r="CD1925" s="3" t="e">
        <f t="shared" si="1255"/>
        <v>#N/A</v>
      </c>
      <c r="CE1925" s="3" t="str">
        <f t="shared" si="1256"/>
        <v/>
      </c>
      <c r="CF1925" s="3" t="e">
        <f>HLOOKUP(CE1925,'Valuation Data'!$D$2:$K$5,4,FALSE)</f>
        <v>#N/A</v>
      </c>
      <c r="CG1925" s="3">
        <f t="shared" si="1257"/>
        <v>89705</v>
      </c>
      <c r="CH1925" s="3" t="str">
        <f t="shared" si="1258"/>
        <v>No</v>
      </c>
      <c r="CI1925" s="3" t="str">
        <f>VLOOKUP(R1925,'Use Codes &amp; County Type'!A:D,4,FALSE)</f>
        <v>V</v>
      </c>
      <c r="CJ1925" s="3" t="str">
        <f t="shared" si="1259"/>
        <v>Yes</v>
      </c>
      <c r="CK1925" s="3" t="str">
        <f t="shared" si="1260"/>
        <v>No</v>
      </c>
      <c r="CL1925" s="3">
        <f t="shared" si="1261"/>
        <v>0</v>
      </c>
      <c r="CM1925" s="3">
        <f t="shared" si="1262"/>
        <v>0</v>
      </c>
      <c r="CN1925" s="3" t="e">
        <f t="shared" si="1263"/>
        <v>#N/A</v>
      </c>
      <c r="CO1925" s="3" t="e">
        <f t="shared" si="1264"/>
        <v>#N/A</v>
      </c>
      <c r="CP1925" s="3" t="e">
        <f t="shared" si="1265"/>
        <v>#N/A</v>
      </c>
      <c r="CR1925" s="3" t="str">
        <f t="shared" si="1266"/>
        <v>No</v>
      </c>
      <c r="CV1925" s="3" t="str">
        <f t="shared" si="1267"/>
        <v>Vacant, No Sales Data</v>
      </c>
      <c r="CW1925" s="3">
        <f t="shared" si="1268"/>
        <v>1924</v>
      </c>
      <c r="CX1925" s="3">
        <f t="shared" si="1269"/>
        <v>1548.29</v>
      </c>
      <c r="CY1925" s="3" t="str">
        <f t="shared" si="1270"/>
        <v>Ok</v>
      </c>
      <c r="CZ1925" t="e">
        <f>NA()</f>
        <v>#N/A</v>
      </c>
      <c r="DA1925" t="e">
        <f>NA()</f>
        <v>#N/A</v>
      </c>
    </row>
    <row r="1926" spans="1:105" x14ac:dyDescent="0.25">
      <c r="A1926">
        <v>1925</v>
      </c>
      <c r="B1926" t="s">
        <v>3</v>
      </c>
      <c r="C1926" t="s">
        <v>2034</v>
      </c>
      <c r="D1926">
        <v>970.45</v>
      </c>
      <c r="E1926">
        <v>2017</v>
      </c>
      <c r="F1926">
        <v>970.45</v>
      </c>
      <c r="G1926">
        <v>970.45</v>
      </c>
      <c r="H1926" s="3">
        <f t="shared" si="1230"/>
        <v>0</v>
      </c>
      <c r="J1926" t="s">
        <v>2736</v>
      </c>
      <c r="K1926" t="s">
        <v>2738</v>
      </c>
      <c r="L1926">
        <v>32034</v>
      </c>
      <c r="M1926" t="s">
        <v>4185</v>
      </c>
      <c r="N1926" t="s">
        <v>4761</v>
      </c>
      <c r="O1926">
        <v>-81.547956480410903</v>
      </c>
      <c r="P1926">
        <v>30.546670618297401</v>
      </c>
      <c r="Q1926" t="s">
        <v>6122</v>
      </c>
      <c r="R1926">
        <v>0</v>
      </c>
      <c r="S1926" t="s">
        <v>6538</v>
      </c>
      <c r="T1926">
        <v>8001</v>
      </c>
      <c r="U1926" t="s">
        <v>6581</v>
      </c>
      <c r="V1926">
        <v>2017</v>
      </c>
      <c r="W1926">
        <v>55633</v>
      </c>
      <c r="X1926">
        <v>2017</v>
      </c>
      <c r="Y1926">
        <v>59500</v>
      </c>
      <c r="Z1926">
        <v>867.73</v>
      </c>
      <c r="AA1926" s="3">
        <f t="shared" si="1231"/>
        <v>0.89415219743417995</v>
      </c>
      <c r="AC1926" t="s">
        <v>6616</v>
      </c>
      <c r="AD1926" t="s">
        <v>6616</v>
      </c>
      <c r="AF1926" t="s">
        <v>6616</v>
      </c>
      <c r="AG1926" t="s">
        <v>6616</v>
      </c>
      <c r="AH1926" t="s">
        <v>6616</v>
      </c>
      <c r="AI1926" t="s">
        <v>6618</v>
      </c>
      <c r="AJ1926" t="s">
        <v>6618</v>
      </c>
      <c r="AK1926" t="s">
        <v>6618</v>
      </c>
      <c r="AL1926" t="s">
        <v>6618</v>
      </c>
      <c r="AM1926" t="s">
        <v>6618</v>
      </c>
      <c r="AN1926" t="s">
        <v>6618</v>
      </c>
      <c r="AO1926">
        <v>0</v>
      </c>
      <c r="AP1926" s="3" t="str">
        <f t="shared" si="1232"/>
        <v>No</v>
      </c>
      <c r="AQ1926" s="3" t="str">
        <f t="shared" si="1233"/>
        <v>No</v>
      </c>
      <c r="AR1926" s="3" t="str">
        <f t="shared" si="1234"/>
        <v>No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 t="s">
        <v>6634</v>
      </c>
      <c r="AZ1926" t="s">
        <v>6637</v>
      </c>
      <c r="BA1926">
        <v>0</v>
      </c>
      <c r="BB1926" t="s">
        <v>6616</v>
      </c>
      <c r="BC1926" t="s">
        <v>6616</v>
      </c>
      <c r="BD1926" s="4" t="str">
        <f t="shared" si="1235"/>
        <v>No</v>
      </c>
      <c r="BE1926" t="s">
        <v>6640</v>
      </c>
      <c r="BF1926" s="3" t="str">
        <f t="shared" si="1236"/>
        <v>No</v>
      </c>
      <c r="BG1926" t="s">
        <v>6645</v>
      </c>
      <c r="BH1926" s="3" t="str">
        <f t="shared" si="1237"/>
        <v>PALM CR</v>
      </c>
      <c r="BI1926" s="3" t="str">
        <f t="shared" si="1238"/>
        <v>Fernandina Beach</v>
      </c>
      <c r="BJ1926" s="3" t="str">
        <f t="shared" si="1239"/>
        <v>Florida</v>
      </c>
      <c r="BK1926" s="3">
        <f t="shared" si="1240"/>
        <v>32034</v>
      </c>
      <c r="BL1926" s="3" t="str">
        <f t="shared" si="1241"/>
        <v>PALM CR FERNANDINA BEACH FL 32034</v>
      </c>
      <c r="BM1926" s="3" t="str">
        <f t="shared" si="1242"/>
        <v/>
      </c>
      <c r="BN1926" s="3" t="str">
        <f t="shared" si="1243"/>
        <v>Pass</v>
      </c>
      <c r="BO1926" s="3" t="str">
        <f t="shared" si="1244"/>
        <v>No</v>
      </c>
      <c r="BP1926" s="3" t="str">
        <f t="shared" si="1245"/>
        <v>FV&lt;$10K</v>
      </c>
      <c r="BQ1926" t="s">
        <v>6650</v>
      </c>
      <c r="BR1926" s="3" t="str">
        <f t="shared" si="1246"/>
        <v>No, &lt; $20K Lien</v>
      </c>
      <c r="BS1926" s="3" t="str">
        <f t="shared" si="1247"/>
        <v>No, Lien &lt; $20K</v>
      </c>
      <c r="BT1926" t="s">
        <v>6650</v>
      </c>
      <c r="BU1926" s="3" t="str">
        <f t="shared" si="1248"/>
        <v>No</v>
      </c>
      <c r="BV1926" s="3" t="str">
        <f t="shared" si="1249"/>
        <v>No</v>
      </c>
      <c r="BW1926" s="3">
        <f t="shared" si="1250"/>
        <v>0</v>
      </c>
      <c r="BX1926" s="3" t="str">
        <f t="shared" si="1251"/>
        <v>No</v>
      </c>
      <c r="BY1926" s="3">
        <f t="shared" si="1252"/>
        <v>55633</v>
      </c>
      <c r="BZ1926">
        <v>1</v>
      </c>
      <c r="CA1926" s="3">
        <f t="shared" si="1253"/>
        <v>55633</v>
      </c>
      <c r="CC1926" s="3">
        <f t="shared" si="1254"/>
        <v>0</v>
      </c>
      <c r="CD1926" s="3">
        <f t="shared" si="1255"/>
        <v>0</v>
      </c>
      <c r="CE1926" s="3" t="str">
        <f t="shared" si="1256"/>
        <v/>
      </c>
      <c r="CF1926" s="3" t="e">
        <f>HLOOKUP(CE1926,'Valuation Data'!$D$2:$K$5,4,FALSE)</f>
        <v>#N/A</v>
      </c>
      <c r="CG1926" s="3">
        <f t="shared" si="1257"/>
        <v>55633</v>
      </c>
      <c r="CH1926" s="3" t="str">
        <f t="shared" si="1258"/>
        <v>No</v>
      </c>
      <c r="CI1926" s="3" t="str">
        <f>VLOOKUP(R1926,'Use Codes &amp; County Type'!A:D,4,FALSE)</f>
        <v>V</v>
      </c>
      <c r="CJ1926" s="3" t="str">
        <f t="shared" si="1259"/>
        <v>Yes</v>
      </c>
      <c r="CK1926" s="3" t="str">
        <f t="shared" si="1260"/>
        <v>No</v>
      </c>
      <c r="CL1926" s="3">
        <f t="shared" si="1261"/>
        <v>0</v>
      </c>
      <c r="CM1926" s="3">
        <f t="shared" si="1262"/>
        <v>0</v>
      </c>
      <c r="CN1926" s="3">
        <f t="shared" si="1263"/>
        <v>3881.8</v>
      </c>
      <c r="CO1926" s="3">
        <f t="shared" si="1264"/>
        <v>-3881.8</v>
      </c>
      <c r="CP1926" s="3">
        <f t="shared" si="1265"/>
        <v>6.9775133463951255E-2</v>
      </c>
      <c r="CR1926" s="3" t="str">
        <f t="shared" si="1266"/>
        <v>No</v>
      </c>
      <c r="CV1926" s="3" t="str">
        <f t="shared" si="1267"/>
        <v>Vacant, No Sales Data</v>
      </c>
      <c r="CW1926" s="3">
        <f t="shared" si="1268"/>
        <v>1925</v>
      </c>
      <c r="CX1926" s="3">
        <f t="shared" si="1269"/>
        <v>970.45</v>
      </c>
      <c r="CY1926" s="3" t="str">
        <f t="shared" si="1270"/>
        <v>Ok</v>
      </c>
      <c r="CZ1926">
        <v>0</v>
      </c>
      <c r="DA1926">
        <v>0</v>
      </c>
    </row>
    <row r="1927" spans="1:105" x14ac:dyDescent="0.25">
      <c r="A1927">
        <v>1926</v>
      </c>
      <c r="B1927" t="s">
        <v>3</v>
      </c>
      <c r="C1927" t="s">
        <v>2035</v>
      </c>
      <c r="D1927">
        <v>1255.43</v>
      </c>
      <c r="E1927">
        <v>2017</v>
      </c>
      <c r="F1927">
        <v>1255.43</v>
      </c>
      <c r="G1927">
        <v>1255.43</v>
      </c>
      <c r="H1927" s="3">
        <f t="shared" si="1230"/>
        <v>0</v>
      </c>
      <c r="I1927">
        <v>94245</v>
      </c>
      <c r="J1927" t="s">
        <v>2736</v>
      </c>
      <c r="K1927" t="s">
        <v>2738</v>
      </c>
      <c r="L1927">
        <v>32034</v>
      </c>
      <c r="M1927" t="s">
        <v>4186</v>
      </c>
      <c r="N1927" t="s">
        <v>4761</v>
      </c>
      <c r="O1927">
        <v>0</v>
      </c>
      <c r="P1927">
        <v>0</v>
      </c>
      <c r="Q1927" t="s">
        <v>6123</v>
      </c>
      <c r="R1927">
        <v>1</v>
      </c>
      <c r="S1927" t="s">
        <v>6539</v>
      </c>
      <c r="T1927">
        <v>1001</v>
      </c>
      <c r="U1927" t="s">
        <v>6582</v>
      </c>
      <c r="V1927">
        <v>2017</v>
      </c>
      <c r="W1927">
        <v>113828</v>
      </c>
      <c r="X1927">
        <v>2017</v>
      </c>
      <c r="Y1927">
        <v>113828</v>
      </c>
      <c r="Z1927">
        <v>1131.23</v>
      </c>
      <c r="AA1927" s="3">
        <f t="shared" si="1231"/>
        <v>0.90106975299299841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 s="3" t="str">
        <f t="shared" si="1232"/>
        <v>No</v>
      </c>
      <c r="AQ1927" s="3" t="str">
        <f t="shared" si="1233"/>
        <v>No</v>
      </c>
      <c r="AR1927" s="3" t="str">
        <f t="shared" si="1234"/>
        <v>No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 t="s">
        <v>6617</v>
      </c>
      <c r="BC1927">
        <v>0</v>
      </c>
      <c r="BD1927" s="4" t="str">
        <f t="shared" si="1235"/>
        <v>No</v>
      </c>
      <c r="BE1927" t="s">
        <v>6640</v>
      </c>
      <c r="BF1927" s="3" t="str">
        <f t="shared" si="1236"/>
        <v>No</v>
      </c>
      <c r="BG1927" t="s">
        <v>6645</v>
      </c>
      <c r="BH1927" s="3" t="str">
        <f t="shared" si="1237"/>
        <v>94245 PALM CIR</v>
      </c>
      <c r="BI1927" s="3" t="str">
        <f t="shared" si="1238"/>
        <v>Fernandina Beach</v>
      </c>
      <c r="BJ1927" s="3" t="str">
        <f t="shared" si="1239"/>
        <v>Florida</v>
      </c>
      <c r="BK1927" s="3">
        <f t="shared" si="1240"/>
        <v>32034</v>
      </c>
      <c r="BL1927" s="3" t="str">
        <f t="shared" si="1241"/>
        <v>94245 PALM CIR FERNANDINA BEACH FL 32034</v>
      </c>
      <c r="BM1927" s="3" t="str">
        <f t="shared" si="1242"/>
        <v/>
      </c>
      <c r="BN1927" s="3" t="str">
        <f t="shared" si="1243"/>
        <v>Pass</v>
      </c>
      <c r="BO1927" s="3" t="str">
        <f t="shared" si="1244"/>
        <v>No</v>
      </c>
      <c r="BP1927" s="3" t="str">
        <f t="shared" si="1245"/>
        <v>FV&lt;$10K</v>
      </c>
      <c r="BQ1927" t="s">
        <v>6650</v>
      </c>
      <c r="BR1927" s="3" t="str">
        <f t="shared" si="1246"/>
        <v>No, &lt; $20K Lien</v>
      </c>
      <c r="BS1927" s="3" t="str">
        <f t="shared" si="1247"/>
        <v>No, Lien &lt; $20K</v>
      </c>
      <c r="BT1927" t="s">
        <v>6650</v>
      </c>
      <c r="BU1927" s="3" t="str">
        <f t="shared" si="1248"/>
        <v>No</v>
      </c>
      <c r="BV1927" s="3" t="str">
        <f t="shared" si="1249"/>
        <v>No</v>
      </c>
      <c r="BW1927" s="3">
        <f t="shared" si="1250"/>
        <v>0</v>
      </c>
      <c r="BX1927" s="3" t="str">
        <f t="shared" si="1251"/>
        <v>No</v>
      </c>
      <c r="BY1927" s="3">
        <f t="shared" si="1252"/>
        <v>113828</v>
      </c>
      <c r="BZ1927">
        <v>1</v>
      </c>
      <c r="CA1927" s="3">
        <f t="shared" si="1253"/>
        <v>113828</v>
      </c>
      <c r="CC1927" s="3">
        <f t="shared" si="1254"/>
        <v>0</v>
      </c>
      <c r="CD1927" s="3">
        <f t="shared" si="1255"/>
        <v>0</v>
      </c>
      <c r="CE1927" s="3" t="str">
        <f t="shared" si="1256"/>
        <v/>
      </c>
      <c r="CF1927" s="3" t="e">
        <f>HLOOKUP(CE1927,'Valuation Data'!$D$2:$K$5,4,FALSE)</f>
        <v>#N/A</v>
      </c>
      <c r="CG1927" s="3">
        <f t="shared" si="1257"/>
        <v>113828</v>
      </c>
      <c r="CH1927" s="3" t="str">
        <f t="shared" si="1258"/>
        <v>No</v>
      </c>
      <c r="CI1927" s="3" t="str">
        <f>VLOOKUP(R1927,'Use Codes &amp; County Type'!A:D,4,FALSE)</f>
        <v>S</v>
      </c>
      <c r="CJ1927" s="3" t="str">
        <f t="shared" si="1259"/>
        <v>No</v>
      </c>
      <c r="CK1927" s="3" t="str">
        <f t="shared" si="1260"/>
        <v>Yes</v>
      </c>
      <c r="CL1927" s="3">
        <f t="shared" si="1261"/>
        <v>0.67</v>
      </c>
      <c r="CM1927" s="3">
        <f t="shared" si="1262"/>
        <v>76264.760000000009</v>
      </c>
      <c r="CN1927" s="3">
        <f t="shared" si="1263"/>
        <v>5021.72</v>
      </c>
      <c r="CO1927" s="3">
        <f t="shared" si="1264"/>
        <v>71243.040000000008</v>
      </c>
      <c r="CP1927" s="3">
        <f t="shared" si="1265"/>
        <v>4.4116737533822961E-2</v>
      </c>
      <c r="CR1927" s="3" t="str">
        <f t="shared" si="1266"/>
        <v>No</v>
      </c>
      <c r="CV1927" s="3" t="str">
        <f t="shared" si="1267"/>
        <v>*Bid</v>
      </c>
      <c r="CW1927" s="3">
        <f t="shared" si="1268"/>
        <v>1926</v>
      </c>
      <c r="CX1927" s="3">
        <f t="shared" si="1269"/>
        <v>1255.43</v>
      </c>
      <c r="CY1927" s="3" t="str">
        <f t="shared" si="1270"/>
        <v>Ok</v>
      </c>
      <c r="CZ1927">
        <v>0</v>
      </c>
      <c r="DA1927">
        <v>0</v>
      </c>
    </row>
    <row r="1928" spans="1:105" x14ac:dyDescent="0.25">
      <c r="A1928">
        <v>1927</v>
      </c>
      <c r="B1928" t="s">
        <v>3</v>
      </c>
      <c r="C1928" t="s">
        <v>2036</v>
      </c>
      <c r="D1928">
        <v>494.57</v>
      </c>
      <c r="E1928">
        <v>2017</v>
      </c>
      <c r="F1928">
        <v>494.57</v>
      </c>
      <c r="G1928">
        <v>494.57</v>
      </c>
      <c r="H1928" s="3">
        <f t="shared" si="1230"/>
        <v>0</v>
      </c>
      <c r="I1928">
        <v>85766</v>
      </c>
      <c r="J1928" t="s">
        <v>2736</v>
      </c>
      <c r="K1928" t="s">
        <v>2738</v>
      </c>
      <c r="L1928">
        <v>32034</v>
      </c>
      <c r="M1928" t="s">
        <v>4187</v>
      </c>
      <c r="N1928" t="s">
        <v>4761</v>
      </c>
      <c r="O1928">
        <v>-81.535719886139105</v>
      </c>
      <c r="P1928">
        <v>30.563407227384399</v>
      </c>
      <c r="Q1928" t="s">
        <v>6062</v>
      </c>
      <c r="R1928">
        <v>2</v>
      </c>
      <c r="S1928" t="s">
        <v>6535</v>
      </c>
      <c r="T1928">
        <v>1006</v>
      </c>
      <c r="U1928" t="s">
        <v>6578</v>
      </c>
      <c r="V1928">
        <v>2017</v>
      </c>
      <c r="W1928">
        <v>27149</v>
      </c>
      <c r="X1928">
        <v>2017</v>
      </c>
      <c r="Y1928">
        <v>29681</v>
      </c>
      <c r="Z1928">
        <v>427.71</v>
      </c>
      <c r="AA1928" s="3">
        <f t="shared" si="1231"/>
        <v>0.86481185676446204</v>
      </c>
      <c r="AB1928" t="s">
        <v>6616</v>
      </c>
      <c r="AI1928" t="s">
        <v>6618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 s="3" t="str">
        <f t="shared" si="1232"/>
        <v>No</v>
      </c>
      <c r="AQ1928" s="3" t="str">
        <f t="shared" si="1233"/>
        <v>No</v>
      </c>
      <c r="AR1928" s="3" t="str">
        <f t="shared" si="1234"/>
        <v>No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 t="s">
        <v>6634</v>
      </c>
      <c r="AZ1928">
        <v>0</v>
      </c>
      <c r="BA1928">
        <v>0</v>
      </c>
      <c r="BB1928" t="s">
        <v>6616</v>
      </c>
      <c r="BC1928" t="s">
        <v>6616</v>
      </c>
      <c r="BD1928" s="4" t="str">
        <f t="shared" si="1235"/>
        <v>No</v>
      </c>
      <c r="BE1928" t="s">
        <v>6640</v>
      </c>
      <c r="BF1928" s="3" t="str">
        <f t="shared" si="1236"/>
        <v>No</v>
      </c>
      <c r="BG1928" t="s">
        <v>6645</v>
      </c>
      <c r="BH1928" s="3" t="str">
        <f t="shared" si="1237"/>
        <v>85766 OWENS RD</v>
      </c>
      <c r="BI1928" s="3" t="str">
        <f t="shared" si="1238"/>
        <v>Fernandina Beach</v>
      </c>
      <c r="BJ1928" s="3" t="str">
        <f t="shared" si="1239"/>
        <v>Florida</v>
      </c>
      <c r="BK1928" s="3">
        <f t="shared" si="1240"/>
        <v>32034</v>
      </c>
      <c r="BL1928" s="3" t="str">
        <f t="shared" si="1241"/>
        <v>85766 OWENS RD FERNANDINA BEACH FL 32034</v>
      </c>
      <c r="BM1928" s="3" t="str">
        <f t="shared" si="1242"/>
        <v/>
      </c>
      <c r="BN1928" s="3" t="str">
        <f t="shared" si="1243"/>
        <v>Pass</v>
      </c>
      <c r="BO1928" s="3" t="str">
        <f t="shared" si="1244"/>
        <v>No</v>
      </c>
      <c r="BP1928" s="3" t="str">
        <f t="shared" si="1245"/>
        <v>FV&lt;$10K</v>
      </c>
      <c r="BQ1928" t="s">
        <v>6650</v>
      </c>
      <c r="BR1928" s="3" t="str">
        <f t="shared" si="1246"/>
        <v>No, &lt; $20K Lien</v>
      </c>
      <c r="BS1928" s="3" t="str">
        <f t="shared" si="1247"/>
        <v>No, Lien &lt; $20K</v>
      </c>
      <c r="BT1928" t="s">
        <v>6650</v>
      </c>
      <c r="BU1928" s="3" t="str">
        <f t="shared" si="1248"/>
        <v>No</v>
      </c>
      <c r="BV1928" s="3" t="str">
        <f t="shared" si="1249"/>
        <v>No</v>
      </c>
      <c r="BW1928" s="3">
        <f t="shared" si="1250"/>
        <v>0</v>
      </c>
      <c r="BX1928" s="3" t="str">
        <f t="shared" si="1251"/>
        <v>No</v>
      </c>
      <c r="BY1928" s="3">
        <f t="shared" si="1252"/>
        <v>27149</v>
      </c>
      <c r="BZ1928">
        <v>1</v>
      </c>
      <c r="CA1928" s="3">
        <f t="shared" si="1253"/>
        <v>27149</v>
      </c>
      <c r="CC1928" s="3">
        <f t="shared" si="1254"/>
        <v>0</v>
      </c>
      <c r="CD1928" s="3">
        <f t="shared" si="1255"/>
        <v>0</v>
      </c>
      <c r="CE1928" s="3" t="str">
        <f t="shared" si="1256"/>
        <v/>
      </c>
      <c r="CF1928" s="3" t="e">
        <f>HLOOKUP(CE1928,'Valuation Data'!$D$2:$K$5,4,FALSE)</f>
        <v>#N/A</v>
      </c>
      <c r="CG1928" s="3">
        <f t="shared" si="1257"/>
        <v>27149</v>
      </c>
      <c r="CH1928" s="3" t="str">
        <f t="shared" si="1258"/>
        <v>No</v>
      </c>
      <c r="CI1928" s="3" t="str">
        <f>VLOOKUP(R1928,'Use Codes &amp; County Type'!A:D,4,FALSE)</f>
        <v>R</v>
      </c>
      <c r="CJ1928" s="3" t="str">
        <f t="shared" si="1259"/>
        <v>No</v>
      </c>
      <c r="CK1928" s="3" t="str">
        <f t="shared" si="1260"/>
        <v>No</v>
      </c>
      <c r="CL1928" s="3">
        <f t="shared" si="1261"/>
        <v>0.35</v>
      </c>
      <c r="CM1928" s="3">
        <f t="shared" si="1262"/>
        <v>9502.15</v>
      </c>
      <c r="CN1928" s="3">
        <f t="shared" si="1263"/>
        <v>1978.28</v>
      </c>
      <c r="CO1928" s="3">
        <f t="shared" si="1264"/>
        <v>7523.87</v>
      </c>
      <c r="CP1928" s="3">
        <f t="shared" si="1265"/>
        <v>7.2867508932189032E-2</v>
      </c>
      <c r="CR1928" s="3" t="str">
        <f t="shared" si="1266"/>
        <v>No</v>
      </c>
      <c r="CV1928" s="3" t="str">
        <f t="shared" si="1267"/>
        <v>FMV&lt;$30K</v>
      </c>
      <c r="CW1928" s="3">
        <f t="shared" si="1268"/>
        <v>1927</v>
      </c>
      <c r="CX1928" s="3">
        <f t="shared" si="1269"/>
        <v>494.57</v>
      </c>
      <c r="CY1928" s="3" t="str">
        <f t="shared" si="1270"/>
        <v>Ok</v>
      </c>
      <c r="CZ1928">
        <v>0</v>
      </c>
      <c r="DA1928">
        <v>0</v>
      </c>
    </row>
    <row r="1929" spans="1:105" x14ac:dyDescent="0.25">
      <c r="A1929">
        <v>1928</v>
      </c>
      <c r="B1929" t="s">
        <v>3</v>
      </c>
      <c r="C1929" t="s">
        <v>2037</v>
      </c>
      <c r="D1929">
        <v>1045.69</v>
      </c>
      <c r="E1929">
        <v>2017</v>
      </c>
      <c r="F1929">
        <v>1045.69</v>
      </c>
      <c r="G1929">
        <v>1045.69</v>
      </c>
      <c r="H1929" s="3">
        <f t="shared" si="1230"/>
        <v>0</v>
      </c>
      <c r="I1929">
        <v>85700</v>
      </c>
      <c r="J1929" t="s">
        <v>2736</v>
      </c>
      <c r="K1929" t="s">
        <v>2738</v>
      </c>
      <c r="L1929">
        <v>32034</v>
      </c>
      <c r="M1929" t="s">
        <v>4188</v>
      </c>
      <c r="N1929" t="s">
        <v>4761</v>
      </c>
      <c r="O1929">
        <v>-81.536580902996207</v>
      </c>
      <c r="P1929">
        <v>30.5628004908001</v>
      </c>
      <c r="Q1929" t="s">
        <v>5925</v>
      </c>
      <c r="R1929">
        <v>2</v>
      </c>
      <c r="S1929" t="s">
        <v>6535</v>
      </c>
      <c r="T1929">
        <v>1006</v>
      </c>
      <c r="U1929" t="s">
        <v>6578</v>
      </c>
      <c r="V1929">
        <v>2017</v>
      </c>
      <c r="W1929">
        <v>60963</v>
      </c>
      <c r="X1929">
        <v>2017</v>
      </c>
      <c r="Y1929">
        <v>63145</v>
      </c>
      <c r="Z1929">
        <v>937.3</v>
      </c>
      <c r="AA1929" s="3">
        <f t="shared" si="1231"/>
        <v>0.89634595338962786</v>
      </c>
      <c r="AB1929" t="s">
        <v>6616</v>
      </c>
      <c r="AC1929" t="s">
        <v>6616</v>
      </c>
      <c r="AD1929" t="s">
        <v>6616</v>
      </c>
      <c r="AE1929" t="s">
        <v>6616</v>
      </c>
      <c r="AI1929" t="s">
        <v>6618</v>
      </c>
      <c r="AJ1929" t="s">
        <v>6618</v>
      </c>
      <c r="AK1929" t="s">
        <v>6618</v>
      </c>
      <c r="AL1929" t="s">
        <v>6618</v>
      </c>
      <c r="AM1929" t="s">
        <v>6618</v>
      </c>
      <c r="AN1929" t="s">
        <v>6618</v>
      </c>
      <c r="AO1929" t="s">
        <v>6618</v>
      </c>
      <c r="AP1929" s="3" t="str">
        <f t="shared" si="1232"/>
        <v>No</v>
      </c>
      <c r="AQ1929" s="3" t="str">
        <f t="shared" si="1233"/>
        <v>No</v>
      </c>
      <c r="AR1929" s="3" t="str">
        <f t="shared" si="1234"/>
        <v>No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 t="s">
        <v>6634</v>
      </c>
      <c r="AZ1929" t="s">
        <v>6638</v>
      </c>
      <c r="BA1929">
        <v>1</v>
      </c>
      <c r="BB1929" t="s">
        <v>6616</v>
      </c>
      <c r="BC1929" t="s">
        <v>6616</v>
      </c>
      <c r="BD1929" s="4" t="str">
        <f t="shared" si="1235"/>
        <v>No</v>
      </c>
      <c r="BE1929" t="s">
        <v>6640</v>
      </c>
      <c r="BF1929" s="3" t="str">
        <f t="shared" si="1236"/>
        <v>No</v>
      </c>
      <c r="BG1929" t="s">
        <v>6645</v>
      </c>
      <c r="BH1929" s="3" t="str">
        <f t="shared" si="1237"/>
        <v>85700 OWENS RD</v>
      </c>
      <c r="BI1929" s="3" t="str">
        <f t="shared" si="1238"/>
        <v>Fernandina Beach</v>
      </c>
      <c r="BJ1929" s="3" t="str">
        <f t="shared" si="1239"/>
        <v>Florida</v>
      </c>
      <c r="BK1929" s="3">
        <f t="shared" si="1240"/>
        <v>32034</v>
      </c>
      <c r="BL1929" s="3" t="str">
        <f t="shared" si="1241"/>
        <v>85700 OWENS RD FERNANDINA BEACH FL 32034</v>
      </c>
      <c r="BM1929" s="3" t="str">
        <f t="shared" si="1242"/>
        <v/>
      </c>
      <c r="BN1929" s="3" t="str">
        <f t="shared" si="1243"/>
        <v>Pass</v>
      </c>
      <c r="BO1929" s="3" t="str">
        <f t="shared" si="1244"/>
        <v>No</v>
      </c>
      <c r="BP1929" s="3" t="str">
        <f t="shared" si="1245"/>
        <v>FV&lt;$10K</v>
      </c>
      <c r="BQ1929" t="s">
        <v>6650</v>
      </c>
      <c r="BR1929" s="3" t="str">
        <f t="shared" si="1246"/>
        <v>No, &lt; $20K Lien</v>
      </c>
      <c r="BS1929" s="3" t="str">
        <f t="shared" si="1247"/>
        <v>No, Lien &lt; $20K</v>
      </c>
      <c r="BT1929" t="s">
        <v>6650</v>
      </c>
      <c r="BU1929" s="3" t="str">
        <f t="shared" si="1248"/>
        <v>No</v>
      </c>
      <c r="BV1929" s="3" t="str">
        <f t="shared" si="1249"/>
        <v>No</v>
      </c>
      <c r="BW1929" s="3">
        <f t="shared" si="1250"/>
        <v>1</v>
      </c>
      <c r="BX1929" s="3" t="str">
        <f t="shared" si="1251"/>
        <v>No</v>
      </c>
      <c r="BY1929" s="3">
        <f t="shared" si="1252"/>
        <v>60963</v>
      </c>
      <c r="BZ1929">
        <v>1</v>
      </c>
      <c r="CA1929" s="3">
        <f t="shared" si="1253"/>
        <v>60963</v>
      </c>
      <c r="CC1929" s="3">
        <f t="shared" si="1254"/>
        <v>0</v>
      </c>
      <c r="CD1929" s="3">
        <f t="shared" si="1255"/>
        <v>0</v>
      </c>
      <c r="CE1929" s="3" t="str">
        <f t="shared" si="1256"/>
        <v/>
      </c>
      <c r="CF1929" s="3" t="e">
        <f>HLOOKUP(CE1929,'Valuation Data'!$D$2:$K$5,4,FALSE)</f>
        <v>#N/A</v>
      </c>
      <c r="CG1929" s="3">
        <f t="shared" si="1257"/>
        <v>60963</v>
      </c>
      <c r="CH1929" s="3" t="str">
        <f t="shared" si="1258"/>
        <v>No</v>
      </c>
      <c r="CI1929" s="3" t="str">
        <f>VLOOKUP(R1929,'Use Codes &amp; County Type'!A:D,4,FALSE)</f>
        <v>R</v>
      </c>
      <c r="CJ1929" s="3" t="str">
        <f t="shared" si="1259"/>
        <v>No</v>
      </c>
      <c r="CK1929" s="3" t="str">
        <f t="shared" si="1260"/>
        <v>No</v>
      </c>
      <c r="CL1929" s="3">
        <f t="shared" si="1261"/>
        <v>0.35</v>
      </c>
      <c r="CM1929" s="3">
        <f t="shared" si="1262"/>
        <v>21337.05</v>
      </c>
      <c r="CN1929" s="3">
        <f t="shared" si="1263"/>
        <v>5228.4500000000007</v>
      </c>
      <c r="CO1929" s="3">
        <f t="shared" si="1264"/>
        <v>16108.599999999999</v>
      </c>
      <c r="CP1929" s="3">
        <f t="shared" si="1265"/>
        <v>8.5764316060561341E-2</v>
      </c>
      <c r="CR1929" s="3" t="str">
        <f t="shared" si="1266"/>
        <v>No</v>
      </c>
      <c r="CV1929" s="3" t="str">
        <f t="shared" si="1267"/>
        <v>*Bid</v>
      </c>
      <c r="CW1929" s="3">
        <f t="shared" si="1268"/>
        <v>1928</v>
      </c>
      <c r="CX1929" s="3">
        <f t="shared" si="1269"/>
        <v>1045.69</v>
      </c>
      <c r="CY1929" s="3" t="str">
        <f t="shared" si="1270"/>
        <v>Ok</v>
      </c>
      <c r="CZ1929">
        <v>0</v>
      </c>
      <c r="DA1929">
        <v>0</v>
      </c>
    </row>
    <row r="1930" spans="1:105" x14ac:dyDescent="0.25">
      <c r="A1930">
        <v>1929</v>
      </c>
      <c r="B1930" t="s">
        <v>3</v>
      </c>
      <c r="C1930" t="s">
        <v>2038</v>
      </c>
      <c r="D1930">
        <v>428.46</v>
      </c>
      <c r="E1930">
        <v>2017</v>
      </c>
      <c r="F1930">
        <v>428.46</v>
      </c>
      <c r="G1930">
        <v>428.46</v>
      </c>
      <c r="H1930" s="3">
        <f t="shared" si="1230"/>
        <v>0</v>
      </c>
      <c r="I1930">
        <v>940732</v>
      </c>
      <c r="J1930" t="s">
        <v>2736</v>
      </c>
      <c r="K1930" t="s">
        <v>2738</v>
      </c>
      <c r="L1930">
        <v>32034</v>
      </c>
      <c r="M1930" t="s">
        <v>4189</v>
      </c>
      <c r="N1930" t="s">
        <v>4761</v>
      </c>
      <c r="O1930">
        <v>-81.528465497607201</v>
      </c>
      <c r="P1930">
        <v>30.564873093171201</v>
      </c>
      <c r="Q1930" t="s">
        <v>6124</v>
      </c>
      <c r="R1930">
        <v>1</v>
      </c>
      <c r="S1930" t="s">
        <v>6539</v>
      </c>
      <c r="T1930">
        <v>1001</v>
      </c>
      <c r="U1930" t="s">
        <v>6582</v>
      </c>
      <c r="V1930">
        <v>2017</v>
      </c>
      <c r="W1930">
        <v>135644</v>
      </c>
      <c r="X1930">
        <v>2017</v>
      </c>
      <c r="Y1930">
        <v>140315</v>
      </c>
      <c r="Z1930">
        <v>1446.36</v>
      </c>
      <c r="AA1930" s="3">
        <f t="shared" si="1231"/>
        <v>3.3757176865985157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 s="3" t="str">
        <f t="shared" si="1232"/>
        <v>No</v>
      </c>
      <c r="AQ1930" s="3" t="str">
        <f t="shared" si="1233"/>
        <v>No</v>
      </c>
      <c r="AR1930" s="3" t="str">
        <f t="shared" si="1234"/>
        <v>No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 t="s">
        <v>6634</v>
      </c>
      <c r="AZ1930">
        <v>0</v>
      </c>
      <c r="BA1930">
        <v>0</v>
      </c>
      <c r="BB1930" t="s">
        <v>6617</v>
      </c>
      <c r="BC1930">
        <v>0</v>
      </c>
      <c r="BD1930" s="4" t="str">
        <f t="shared" si="1235"/>
        <v>No</v>
      </c>
      <c r="BE1930" t="s">
        <v>6640</v>
      </c>
      <c r="BF1930" s="3" t="str">
        <f t="shared" si="1236"/>
        <v>No</v>
      </c>
      <c r="BG1930" t="s">
        <v>6645</v>
      </c>
      <c r="BH1930" s="3" t="str">
        <f t="shared" si="1237"/>
        <v>940732 OLD NASSAUVILLE RD</v>
      </c>
      <c r="BI1930" s="3" t="str">
        <f t="shared" si="1238"/>
        <v>Fernandina Beach</v>
      </c>
      <c r="BJ1930" s="3" t="str">
        <f t="shared" si="1239"/>
        <v>Florida</v>
      </c>
      <c r="BK1930" s="3">
        <f t="shared" si="1240"/>
        <v>32034</v>
      </c>
      <c r="BL1930" s="3" t="str">
        <f t="shared" si="1241"/>
        <v>940732 OLD NASSAUVILLE RD FERNANDINA BEACH FL 32034</v>
      </c>
      <c r="BM1930" s="3" t="str">
        <f t="shared" si="1242"/>
        <v/>
      </c>
      <c r="BN1930" s="3" t="str">
        <f t="shared" si="1243"/>
        <v>Pass</v>
      </c>
      <c r="BO1930" s="3" t="str">
        <f t="shared" si="1244"/>
        <v>No</v>
      </c>
      <c r="BP1930" s="3" t="str">
        <f t="shared" si="1245"/>
        <v>FV&lt;$10K</v>
      </c>
      <c r="BQ1930" t="s">
        <v>6650</v>
      </c>
      <c r="BR1930" s="3" t="str">
        <f t="shared" si="1246"/>
        <v>No, &lt; $20K Lien</v>
      </c>
      <c r="BS1930" s="3" t="str">
        <f t="shared" si="1247"/>
        <v>No, Lien &lt; $20K</v>
      </c>
      <c r="BT1930" t="s">
        <v>6650</v>
      </c>
      <c r="BU1930" s="3" t="str">
        <f t="shared" si="1248"/>
        <v>No</v>
      </c>
      <c r="BV1930" s="3" t="str">
        <f t="shared" si="1249"/>
        <v>No</v>
      </c>
      <c r="BW1930" s="3">
        <f t="shared" si="1250"/>
        <v>0</v>
      </c>
      <c r="BX1930" s="3" t="str">
        <f t="shared" si="1251"/>
        <v>No</v>
      </c>
      <c r="BY1930" s="3">
        <f t="shared" si="1252"/>
        <v>135644</v>
      </c>
      <c r="BZ1930">
        <v>1</v>
      </c>
      <c r="CA1930" s="3">
        <f t="shared" si="1253"/>
        <v>135644</v>
      </c>
      <c r="CC1930" s="3">
        <f t="shared" si="1254"/>
        <v>0</v>
      </c>
      <c r="CD1930" s="3">
        <f t="shared" si="1255"/>
        <v>0</v>
      </c>
      <c r="CE1930" s="3" t="str">
        <f t="shared" si="1256"/>
        <v/>
      </c>
      <c r="CF1930" s="3" t="e">
        <f>HLOOKUP(CE1930,'Valuation Data'!$D$2:$K$5,4,FALSE)</f>
        <v>#N/A</v>
      </c>
      <c r="CG1930" s="3">
        <f t="shared" si="1257"/>
        <v>135644</v>
      </c>
      <c r="CH1930" s="3" t="str">
        <f t="shared" si="1258"/>
        <v>No</v>
      </c>
      <c r="CI1930" s="3" t="str">
        <f>VLOOKUP(R1930,'Use Codes &amp; County Type'!A:D,4,FALSE)</f>
        <v>S</v>
      </c>
      <c r="CJ1930" s="3" t="str">
        <f t="shared" si="1259"/>
        <v>No</v>
      </c>
      <c r="CK1930" s="3" t="str">
        <f t="shared" si="1260"/>
        <v>Yes</v>
      </c>
      <c r="CL1930" s="3">
        <f t="shared" si="1261"/>
        <v>0.67</v>
      </c>
      <c r="CM1930" s="3">
        <f t="shared" si="1262"/>
        <v>90881.48000000001</v>
      </c>
      <c r="CN1930" s="3">
        <f t="shared" si="1263"/>
        <v>4767.54</v>
      </c>
      <c r="CO1930" s="3">
        <f t="shared" si="1264"/>
        <v>86113.940000000017</v>
      </c>
      <c r="CP1930" s="3">
        <f t="shared" si="1265"/>
        <v>3.5147444781929167E-2</v>
      </c>
      <c r="CR1930" s="3" t="str">
        <f t="shared" si="1266"/>
        <v>No</v>
      </c>
      <c r="CV1930" s="3" t="str">
        <f t="shared" si="1267"/>
        <v>*Bid</v>
      </c>
      <c r="CW1930" s="3">
        <f t="shared" si="1268"/>
        <v>1929</v>
      </c>
      <c r="CX1930" s="3">
        <f t="shared" si="1269"/>
        <v>428.46</v>
      </c>
      <c r="CY1930" s="3" t="str">
        <f t="shared" si="1270"/>
        <v>Ok</v>
      </c>
      <c r="CZ1930">
        <v>0</v>
      </c>
      <c r="DA1930">
        <v>0</v>
      </c>
    </row>
    <row r="1931" spans="1:105" x14ac:dyDescent="0.25">
      <c r="A1931">
        <v>1930</v>
      </c>
      <c r="B1931" t="s">
        <v>3</v>
      </c>
      <c r="C1931" t="s">
        <v>2039</v>
      </c>
      <c r="D1931">
        <v>495.95</v>
      </c>
      <c r="E1931">
        <v>2017</v>
      </c>
      <c r="F1931">
        <v>495.95</v>
      </c>
      <c r="G1931">
        <v>495.95</v>
      </c>
      <c r="H1931" s="3">
        <f t="shared" si="1230"/>
        <v>0</v>
      </c>
      <c r="I1931">
        <v>95297</v>
      </c>
      <c r="J1931" t="s">
        <v>2736</v>
      </c>
      <c r="K1931" t="s">
        <v>2738</v>
      </c>
      <c r="L1931">
        <v>32034</v>
      </c>
      <c r="M1931" t="s">
        <v>4190</v>
      </c>
      <c r="N1931" t="s">
        <v>4761</v>
      </c>
      <c r="O1931">
        <v>-81.526491009417597</v>
      </c>
      <c r="P1931">
        <v>30.5730593558952</v>
      </c>
      <c r="Q1931" t="s">
        <v>6125</v>
      </c>
      <c r="R1931">
        <v>2</v>
      </c>
      <c r="S1931" t="s">
        <v>6535</v>
      </c>
      <c r="T1931">
        <v>1006</v>
      </c>
      <c r="U1931" t="s">
        <v>6578</v>
      </c>
      <c r="V1931">
        <v>2017</v>
      </c>
      <c r="W1931">
        <v>27237</v>
      </c>
      <c r="X1931">
        <v>2017</v>
      </c>
      <c r="Y1931">
        <v>29761</v>
      </c>
      <c r="Z1931">
        <v>428.99</v>
      </c>
      <c r="AA1931" s="3">
        <f t="shared" si="1231"/>
        <v>0.86498638975703201</v>
      </c>
      <c r="AB1931" t="s">
        <v>6616</v>
      </c>
      <c r="AC1931" t="s">
        <v>6616</v>
      </c>
      <c r="AD1931" t="s">
        <v>6616</v>
      </c>
      <c r="AE1931" t="s">
        <v>6616</v>
      </c>
      <c r="AF1931" t="s">
        <v>6616</v>
      </c>
      <c r="AH1931" t="s">
        <v>6616</v>
      </c>
      <c r="AI1931" t="s">
        <v>6618</v>
      </c>
      <c r="AJ1931" t="s">
        <v>6618</v>
      </c>
      <c r="AK1931" t="s">
        <v>6618</v>
      </c>
      <c r="AL1931" t="s">
        <v>6618</v>
      </c>
      <c r="AM1931" t="s">
        <v>6618</v>
      </c>
      <c r="AN1931" t="s">
        <v>6618</v>
      </c>
      <c r="AO1931" t="s">
        <v>6618</v>
      </c>
      <c r="AP1931" s="3" t="str">
        <f t="shared" si="1232"/>
        <v>No</v>
      </c>
      <c r="AQ1931" s="3" t="str">
        <f t="shared" si="1233"/>
        <v>No</v>
      </c>
      <c r="AR1931" s="3" t="str">
        <f t="shared" si="1234"/>
        <v>No</v>
      </c>
      <c r="AS1931">
        <v>0</v>
      </c>
      <c r="AT1931">
        <v>0</v>
      </c>
      <c r="AU1931">
        <v>29900</v>
      </c>
      <c r="AV1931" t="s">
        <v>6622</v>
      </c>
      <c r="AW1931">
        <v>0</v>
      </c>
      <c r="AX1931">
        <v>1</v>
      </c>
      <c r="AY1931" t="s">
        <v>6634</v>
      </c>
      <c r="AZ1931" t="s">
        <v>6638</v>
      </c>
      <c r="BA1931">
        <v>0</v>
      </c>
      <c r="BB1931" t="s">
        <v>6616</v>
      </c>
      <c r="BC1931" t="s">
        <v>6616</v>
      </c>
      <c r="BD1931" s="4" t="str">
        <f t="shared" si="1235"/>
        <v>No</v>
      </c>
      <c r="BE1931" t="s">
        <v>6640</v>
      </c>
      <c r="BF1931" s="3" t="str">
        <f t="shared" si="1236"/>
        <v>No</v>
      </c>
      <c r="BG1931" t="s">
        <v>6645</v>
      </c>
      <c r="BH1931" s="3" t="str">
        <f t="shared" si="1237"/>
        <v>95297 SANTA JUANA RD</v>
      </c>
      <c r="BI1931" s="3" t="str">
        <f t="shared" si="1238"/>
        <v>Fernandina Beach</v>
      </c>
      <c r="BJ1931" s="3" t="str">
        <f t="shared" si="1239"/>
        <v>Florida</v>
      </c>
      <c r="BK1931" s="3">
        <f t="shared" si="1240"/>
        <v>32034</v>
      </c>
      <c r="BL1931" s="3" t="str">
        <f t="shared" si="1241"/>
        <v>95297 SANTA JUANA RD FERNANDINA BEACH FL 32034</v>
      </c>
      <c r="BM1931" s="3" t="str">
        <f t="shared" si="1242"/>
        <v>L</v>
      </c>
      <c r="BN1931" s="3" t="str">
        <f t="shared" si="1243"/>
        <v>Pass</v>
      </c>
      <c r="BO1931" s="3" t="str">
        <f t="shared" si="1244"/>
        <v>No</v>
      </c>
      <c r="BP1931" s="3" t="str">
        <f t="shared" si="1245"/>
        <v>FV&lt;$10K</v>
      </c>
      <c r="BQ1931" t="s">
        <v>6650</v>
      </c>
      <c r="BR1931" s="3" t="str">
        <f t="shared" si="1246"/>
        <v>No, &lt; $20K Lien</v>
      </c>
      <c r="BS1931" s="3" t="str">
        <f t="shared" si="1247"/>
        <v>No, Lien &lt; $20K</v>
      </c>
      <c r="BT1931" t="s">
        <v>6650</v>
      </c>
      <c r="BU1931" s="3" t="str">
        <f t="shared" si="1248"/>
        <v>No</v>
      </c>
      <c r="BV1931" s="3" t="str">
        <f t="shared" si="1249"/>
        <v>No</v>
      </c>
      <c r="BW1931" s="3">
        <f t="shared" si="1250"/>
        <v>0</v>
      </c>
      <c r="BX1931" s="3" t="str">
        <f t="shared" si="1251"/>
        <v>No</v>
      </c>
      <c r="BY1931" s="3">
        <f t="shared" si="1252"/>
        <v>27237</v>
      </c>
      <c r="BZ1931">
        <v>1</v>
      </c>
      <c r="CA1931" s="3">
        <f t="shared" si="1253"/>
        <v>27237</v>
      </c>
      <c r="CC1931" s="3">
        <f t="shared" si="1254"/>
        <v>0</v>
      </c>
      <c r="CD1931" s="3">
        <f t="shared" si="1255"/>
        <v>0</v>
      </c>
      <c r="CE1931" s="3" t="str">
        <f t="shared" si="1256"/>
        <v/>
      </c>
      <c r="CF1931" s="3" t="e">
        <f>HLOOKUP(CE1931,'Valuation Data'!$D$2:$K$5,4,FALSE)</f>
        <v>#N/A</v>
      </c>
      <c r="CG1931" s="3">
        <f t="shared" si="1257"/>
        <v>27237</v>
      </c>
      <c r="CH1931" s="3" t="str">
        <f t="shared" si="1258"/>
        <v>No</v>
      </c>
      <c r="CI1931" s="3" t="str">
        <f>VLOOKUP(R1931,'Use Codes &amp; County Type'!A:D,4,FALSE)</f>
        <v>R</v>
      </c>
      <c r="CJ1931" s="3" t="str">
        <f t="shared" si="1259"/>
        <v>No</v>
      </c>
      <c r="CK1931" s="3" t="str">
        <f t="shared" si="1260"/>
        <v>No</v>
      </c>
      <c r="CL1931" s="3">
        <f t="shared" si="1261"/>
        <v>0.35</v>
      </c>
      <c r="CM1931" s="3">
        <f t="shared" si="1262"/>
        <v>9532.9499999999989</v>
      </c>
      <c r="CN1931" s="3">
        <f t="shared" si="1263"/>
        <v>1983.8</v>
      </c>
      <c r="CO1931" s="3">
        <f t="shared" si="1264"/>
        <v>7549.1499999999987</v>
      </c>
      <c r="CP1931" s="3">
        <f t="shared" si="1265"/>
        <v>7.283474685170907E-2</v>
      </c>
      <c r="CR1931" s="3" t="str">
        <f t="shared" si="1266"/>
        <v>No</v>
      </c>
      <c r="CV1931" s="3" t="str">
        <f t="shared" si="1267"/>
        <v>FMV&lt;$30K</v>
      </c>
      <c r="CW1931" s="3">
        <f t="shared" si="1268"/>
        <v>1930</v>
      </c>
      <c r="CX1931" s="3">
        <f t="shared" si="1269"/>
        <v>495.95</v>
      </c>
      <c r="CY1931" s="3" t="str">
        <f t="shared" si="1270"/>
        <v>Ok</v>
      </c>
      <c r="CZ1931">
        <v>0</v>
      </c>
      <c r="DA1931">
        <v>0</v>
      </c>
    </row>
    <row r="1932" spans="1:105" x14ac:dyDescent="0.25">
      <c r="A1932">
        <v>1931</v>
      </c>
      <c r="B1932" t="s">
        <v>3</v>
      </c>
      <c r="C1932" t="s">
        <v>2040</v>
      </c>
      <c r="D1932">
        <v>857.56</v>
      </c>
      <c r="E1932">
        <v>2017</v>
      </c>
      <c r="F1932">
        <v>857.56</v>
      </c>
      <c r="G1932">
        <v>857.56</v>
      </c>
      <c r="H1932" s="3">
        <f t="shared" si="1230"/>
        <v>0</v>
      </c>
      <c r="I1932">
        <v>95363</v>
      </c>
      <c r="J1932" t="s">
        <v>2736</v>
      </c>
      <c r="K1932" t="s">
        <v>2738</v>
      </c>
      <c r="L1932">
        <v>32034</v>
      </c>
      <c r="M1932" t="s">
        <v>4191</v>
      </c>
      <c r="N1932" t="s">
        <v>4761</v>
      </c>
      <c r="O1932">
        <v>-81.526851132842907</v>
      </c>
      <c r="P1932">
        <v>30.573877635495901</v>
      </c>
      <c r="Q1932" t="s">
        <v>6126</v>
      </c>
      <c r="R1932">
        <v>2</v>
      </c>
      <c r="S1932" t="s">
        <v>6535</v>
      </c>
      <c r="T1932">
        <v>1006</v>
      </c>
      <c r="U1932" t="s">
        <v>6578</v>
      </c>
      <c r="V1932">
        <v>2017</v>
      </c>
      <c r="W1932">
        <v>50424</v>
      </c>
      <c r="X1932">
        <v>2017</v>
      </c>
      <c r="Y1932">
        <v>50424</v>
      </c>
      <c r="Z1932">
        <v>763.35</v>
      </c>
      <c r="AA1932" s="3">
        <f t="shared" si="1231"/>
        <v>0.89014179765847301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 s="3" t="str">
        <f t="shared" si="1232"/>
        <v>No</v>
      </c>
      <c r="AQ1932" s="3" t="str">
        <f t="shared" si="1233"/>
        <v>No</v>
      </c>
      <c r="AR1932" s="3" t="str">
        <f t="shared" si="1234"/>
        <v>No</v>
      </c>
      <c r="AS1932">
        <v>0</v>
      </c>
      <c r="AT1932">
        <v>0</v>
      </c>
      <c r="AU1932">
        <v>102393</v>
      </c>
      <c r="AV1932" t="s">
        <v>6629</v>
      </c>
      <c r="AW1932">
        <v>0</v>
      </c>
      <c r="AX1932">
        <v>0</v>
      </c>
      <c r="AY1932" t="s">
        <v>6634</v>
      </c>
      <c r="AZ1932">
        <v>0</v>
      </c>
      <c r="BA1932">
        <v>0</v>
      </c>
      <c r="BB1932" t="s">
        <v>6616</v>
      </c>
      <c r="BC1932">
        <v>0</v>
      </c>
      <c r="BD1932" s="4" t="str">
        <f t="shared" si="1235"/>
        <v>No</v>
      </c>
      <c r="BE1932" t="s">
        <v>6640</v>
      </c>
      <c r="BF1932" s="3" t="str">
        <f t="shared" si="1236"/>
        <v>No</v>
      </c>
      <c r="BG1932" t="s">
        <v>6645</v>
      </c>
      <c r="BH1932" s="3" t="str">
        <f t="shared" si="1237"/>
        <v>95363 SANTA JUANA RD</v>
      </c>
      <c r="BI1932" s="3" t="str">
        <f t="shared" si="1238"/>
        <v>Fernandina Beach</v>
      </c>
      <c r="BJ1932" s="3" t="str">
        <f t="shared" si="1239"/>
        <v>Florida</v>
      </c>
      <c r="BK1932" s="3">
        <f t="shared" si="1240"/>
        <v>32034</v>
      </c>
      <c r="BL1932" s="3" t="str">
        <f t="shared" si="1241"/>
        <v>95363 SANTA JUANA RD FERNANDINA BEACH FL 32034</v>
      </c>
      <c r="BM1932" s="3" t="str">
        <f t="shared" si="1242"/>
        <v>L</v>
      </c>
      <c r="BN1932" s="3" t="str">
        <f t="shared" si="1243"/>
        <v>Pass</v>
      </c>
      <c r="BO1932" s="3" t="str">
        <f t="shared" si="1244"/>
        <v>No</v>
      </c>
      <c r="BP1932" s="3" t="str">
        <f t="shared" si="1245"/>
        <v>FV&lt;$10K</v>
      </c>
      <c r="BQ1932" t="s">
        <v>6650</v>
      </c>
      <c r="BR1932" s="3" t="str">
        <f t="shared" si="1246"/>
        <v>No, &lt; $20K Lien</v>
      </c>
      <c r="BS1932" s="3" t="str">
        <f t="shared" si="1247"/>
        <v>No, Lien &lt; $20K</v>
      </c>
      <c r="BT1932" t="s">
        <v>6650</v>
      </c>
      <c r="BU1932" s="3" t="str">
        <f t="shared" si="1248"/>
        <v>No</v>
      </c>
      <c r="BV1932" s="3" t="str">
        <f t="shared" si="1249"/>
        <v>No</v>
      </c>
      <c r="BW1932" s="3">
        <f t="shared" si="1250"/>
        <v>0</v>
      </c>
      <c r="BX1932" s="3" t="str">
        <f t="shared" si="1251"/>
        <v>No</v>
      </c>
      <c r="BY1932" s="3">
        <f t="shared" si="1252"/>
        <v>50424</v>
      </c>
      <c r="BZ1932">
        <v>1</v>
      </c>
      <c r="CA1932" s="3">
        <f t="shared" si="1253"/>
        <v>50424</v>
      </c>
      <c r="CC1932" s="3">
        <f t="shared" si="1254"/>
        <v>0</v>
      </c>
      <c r="CD1932" s="3">
        <f t="shared" si="1255"/>
        <v>0</v>
      </c>
      <c r="CE1932" s="3" t="str">
        <f t="shared" si="1256"/>
        <v/>
      </c>
      <c r="CF1932" s="3" t="e">
        <f>HLOOKUP(CE1932,'Valuation Data'!$D$2:$K$5,4,FALSE)</f>
        <v>#N/A</v>
      </c>
      <c r="CG1932" s="3">
        <f t="shared" si="1257"/>
        <v>50424</v>
      </c>
      <c r="CH1932" s="3" t="str">
        <f t="shared" si="1258"/>
        <v>No</v>
      </c>
      <c r="CI1932" s="3" t="str">
        <f>VLOOKUP(R1932,'Use Codes &amp; County Type'!A:D,4,FALSE)</f>
        <v>R</v>
      </c>
      <c r="CJ1932" s="3" t="str">
        <f t="shared" si="1259"/>
        <v>No</v>
      </c>
      <c r="CK1932" s="3" t="str">
        <f t="shared" si="1260"/>
        <v>No</v>
      </c>
      <c r="CL1932" s="3">
        <f t="shared" si="1261"/>
        <v>0.35</v>
      </c>
      <c r="CM1932" s="3">
        <f t="shared" si="1262"/>
        <v>17648.399999999998</v>
      </c>
      <c r="CN1932" s="3">
        <f t="shared" si="1263"/>
        <v>3430.24</v>
      </c>
      <c r="CO1932" s="3">
        <f t="shared" si="1264"/>
        <v>14218.159999999998</v>
      </c>
      <c r="CP1932" s="3">
        <f t="shared" si="1265"/>
        <v>6.8027923211169281E-2</v>
      </c>
      <c r="CR1932" s="3" t="str">
        <f t="shared" si="1266"/>
        <v>No</v>
      </c>
      <c r="CV1932" s="3" t="str">
        <f t="shared" si="1267"/>
        <v>*Bid</v>
      </c>
      <c r="CW1932" s="3">
        <f t="shared" si="1268"/>
        <v>1931</v>
      </c>
      <c r="CX1932" s="3">
        <f t="shared" si="1269"/>
        <v>857.56</v>
      </c>
      <c r="CY1932" s="3" t="str">
        <f t="shared" si="1270"/>
        <v>Ok</v>
      </c>
      <c r="CZ1932">
        <v>0</v>
      </c>
      <c r="DA1932">
        <v>0</v>
      </c>
    </row>
    <row r="1933" spans="1:105" x14ac:dyDescent="0.25">
      <c r="A1933">
        <v>1932</v>
      </c>
      <c r="B1933" t="s">
        <v>3</v>
      </c>
      <c r="C1933" t="s">
        <v>2041</v>
      </c>
      <c r="D1933">
        <v>137.84</v>
      </c>
      <c r="E1933">
        <v>2017</v>
      </c>
      <c r="F1933" t="e">
        <f>NA()</f>
        <v>#N/A</v>
      </c>
      <c r="G1933" t="e">
        <f>NA()</f>
        <v>#N/A</v>
      </c>
      <c r="H1933" s="3" t="e">
        <f t="shared" si="1230"/>
        <v>#N/A</v>
      </c>
      <c r="I1933" t="e">
        <f>NA()</f>
        <v>#N/A</v>
      </c>
      <c r="J1933" t="e">
        <f>NA()</f>
        <v>#N/A</v>
      </c>
      <c r="K1933" t="e">
        <f>NA()</f>
        <v>#N/A</v>
      </c>
      <c r="L1933" t="e">
        <f>NA()</f>
        <v>#N/A</v>
      </c>
      <c r="M1933" t="e">
        <f>NA()</f>
        <v>#N/A</v>
      </c>
      <c r="N1933" t="e">
        <f>NA()</f>
        <v>#N/A</v>
      </c>
      <c r="O1933" t="e">
        <f>NA()</f>
        <v>#N/A</v>
      </c>
      <c r="P1933" t="e">
        <f>NA()</f>
        <v>#N/A</v>
      </c>
      <c r="Q1933" t="e">
        <f>NA()</f>
        <v>#N/A</v>
      </c>
      <c r="R1933">
        <v>2</v>
      </c>
      <c r="S1933" t="s">
        <v>6535</v>
      </c>
      <c r="T1933" t="e">
        <f>NA()</f>
        <v>#N/A</v>
      </c>
      <c r="U1933" t="e">
        <f>NA()</f>
        <v>#N/A</v>
      </c>
      <c r="V1933">
        <v>2017</v>
      </c>
      <c r="W1933">
        <v>31464</v>
      </c>
      <c r="X1933" t="e">
        <f>NA()</f>
        <v>#N/A</v>
      </c>
      <c r="Y1933" t="e">
        <f>NA()</f>
        <v>#N/A</v>
      </c>
      <c r="Z1933" t="e">
        <f>NA()</f>
        <v>#N/A</v>
      </c>
      <c r="AA1933" s="3">
        <f t="shared" si="1231"/>
        <v>0</v>
      </c>
      <c r="AB1933" t="s">
        <v>6617</v>
      </c>
      <c r="AC1933" t="s">
        <v>6616</v>
      </c>
      <c r="AD1933" t="s">
        <v>6616</v>
      </c>
      <c r="AE1933" t="s">
        <v>6616</v>
      </c>
      <c r="AI1933" t="e">
        <f>NA()</f>
        <v>#N/A</v>
      </c>
      <c r="AJ1933" t="e">
        <f>NA()</f>
        <v>#N/A</v>
      </c>
      <c r="AK1933" t="e">
        <f>NA()</f>
        <v>#N/A</v>
      </c>
      <c r="AL1933" t="e">
        <f>NA()</f>
        <v>#N/A</v>
      </c>
      <c r="AM1933" t="e">
        <f>NA()</f>
        <v>#N/A</v>
      </c>
      <c r="AN1933" t="e">
        <f>NA()</f>
        <v>#N/A</v>
      </c>
      <c r="AO1933" t="e">
        <f>NA()</f>
        <v>#N/A</v>
      </c>
      <c r="AP1933" s="3" t="str">
        <f t="shared" si="1232"/>
        <v>Yes</v>
      </c>
      <c r="AQ1933" s="3" t="str">
        <f t="shared" si="1233"/>
        <v>No</v>
      </c>
      <c r="AR1933" s="3" t="str">
        <f t="shared" si="1234"/>
        <v>Yes</v>
      </c>
      <c r="AS1933" t="e">
        <f>NA()</f>
        <v>#N/A</v>
      </c>
      <c r="AT1933" t="e">
        <f>NA()</f>
        <v>#N/A</v>
      </c>
      <c r="AU1933" t="e">
        <f>NA()</f>
        <v>#N/A</v>
      </c>
      <c r="AV1933" t="e">
        <f>NA()</f>
        <v>#N/A</v>
      </c>
      <c r="AW1933" t="e">
        <f>NA()</f>
        <v>#N/A</v>
      </c>
      <c r="AX1933" t="e">
        <f>NA()</f>
        <v>#N/A</v>
      </c>
      <c r="AY1933" t="e">
        <f>NA()</f>
        <v>#N/A</v>
      </c>
      <c r="AZ1933" t="e">
        <f>NA()</f>
        <v>#N/A</v>
      </c>
      <c r="BA1933">
        <v>1</v>
      </c>
      <c r="BB1933" t="s">
        <v>6617</v>
      </c>
      <c r="BC1933" t="e">
        <f>NA()</f>
        <v>#N/A</v>
      </c>
      <c r="BD1933" s="4" t="str">
        <f t="shared" si="1235"/>
        <v>No</v>
      </c>
      <c r="BE1933" t="e">
        <f>NA()</f>
        <v>#N/A</v>
      </c>
      <c r="BF1933" s="3" t="str">
        <f t="shared" si="1236"/>
        <v>No</v>
      </c>
      <c r="BG1933" t="e">
        <f>NA()</f>
        <v>#N/A</v>
      </c>
      <c r="BH1933" s="3" t="e">
        <f t="shared" si="1237"/>
        <v>#N/A</v>
      </c>
      <c r="BI1933" s="3" t="e">
        <f t="shared" si="1238"/>
        <v>#N/A</v>
      </c>
      <c r="BJ1933" s="3" t="e">
        <f t="shared" si="1239"/>
        <v>#N/A</v>
      </c>
      <c r="BK1933" s="3" t="e">
        <f t="shared" si="1240"/>
        <v>#N/A</v>
      </c>
      <c r="BL1933" s="3" t="e">
        <f t="shared" si="1241"/>
        <v>#N/A</v>
      </c>
      <c r="BM1933" s="3" t="e">
        <f t="shared" si="1242"/>
        <v>#N/A</v>
      </c>
      <c r="BN1933" s="3" t="str">
        <f t="shared" si="1243"/>
        <v>Lien&lt;$150</v>
      </c>
      <c r="BO1933" s="3" t="e">
        <f t="shared" si="1244"/>
        <v>#N/A</v>
      </c>
      <c r="BP1933" s="3" t="str">
        <f t="shared" si="1245"/>
        <v>FV&lt;$10K</v>
      </c>
      <c r="BQ1933" t="s">
        <v>6650</v>
      </c>
      <c r="BR1933" s="3" t="str">
        <f t="shared" si="1246"/>
        <v>No, &lt; $20K Lien</v>
      </c>
      <c r="BS1933" s="3" t="str">
        <f t="shared" si="1247"/>
        <v>No, Lien &lt; $20K</v>
      </c>
      <c r="BT1933" t="s">
        <v>6650</v>
      </c>
      <c r="BU1933" s="3" t="str">
        <f t="shared" si="1248"/>
        <v>Yes</v>
      </c>
      <c r="BV1933" s="3" t="str">
        <f t="shared" si="1249"/>
        <v>No</v>
      </c>
      <c r="BW1933" s="3">
        <f t="shared" si="1250"/>
        <v>1</v>
      </c>
      <c r="BX1933" s="3" t="str">
        <f t="shared" si="1251"/>
        <v>No</v>
      </c>
      <c r="BY1933" s="3">
        <f t="shared" si="1252"/>
        <v>31464</v>
      </c>
      <c r="BZ1933">
        <v>1</v>
      </c>
      <c r="CA1933" s="3">
        <f t="shared" si="1253"/>
        <v>31464</v>
      </c>
      <c r="CC1933" s="3" t="e">
        <f t="shared" si="1254"/>
        <v>#N/A</v>
      </c>
      <c r="CD1933" s="3" t="e">
        <f t="shared" si="1255"/>
        <v>#N/A</v>
      </c>
      <c r="CE1933" s="3" t="str">
        <f t="shared" si="1256"/>
        <v/>
      </c>
      <c r="CF1933" s="3" t="e">
        <f>HLOOKUP(CE1933,'Valuation Data'!$D$2:$K$5,4,FALSE)</f>
        <v>#N/A</v>
      </c>
      <c r="CG1933" s="3">
        <f t="shared" si="1257"/>
        <v>31464</v>
      </c>
      <c r="CH1933" s="3" t="str">
        <f t="shared" si="1258"/>
        <v>No</v>
      </c>
      <c r="CI1933" s="3" t="str">
        <f>VLOOKUP(R1933,'Use Codes &amp; County Type'!A:D,4,FALSE)</f>
        <v>R</v>
      </c>
      <c r="CJ1933" s="3" t="str">
        <f t="shared" si="1259"/>
        <v>No</v>
      </c>
      <c r="CK1933" s="3" t="str">
        <f t="shared" si="1260"/>
        <v>Yes</v>
      </c>
      <c r="CL1933" s="3">
        <f t="shared" si="1261"/>
        <v>0.67</v>
      </c>
      <c r="CM1933" s="3">
        <f t="shared" si="1262"/>
        <v>21080.880000000001</v>
      </c>
      <c r="CN1933" s="3" t="e">
        <f t="shared" si="1263"/>
        <v>#N/A</v>
      </c>
      <c r="CO1933" s="3" t="e">
        <f t="shared" si="1264"/>
        <v>#N/A</v>
      </c>
      <c r="CP1933" s="3" t="e">
        <f t="shared" si="1265"/>
        <v>#N/A</v>
      </c>
      <c r="CR1933" s="3" t="str">
        <f t="shared" si="1266"/>
        <v>No</v>
      </c>
      <c r="CV1933" s="3" t="str">
        <f t="shared" si="1267"/>
        <v>Lien&lt;$150</v>
      </c>
      <c r="CW1933" s="3">
        <f t="shared" si="1268"/>
        <v>1932</v>
      </c>
      <c r="CX1933" s="3">
        <f t="shared" si="1269"/>
        <v>137.84</v>
      </c>
      <c r="CY1933" s="3" t="str">
        <f t="shared" si="1270"/>
        <v>Ok</v>
      </c>
      <c r="CZ1933" t="e">
        <f>NA()</f>
        <v>#N/A</v>
      </c>
      <c r="DA1933" t="e">
        <f>NA()</f>
        <v>#N/A</v>
      </c>
    </row>
    <row r="1934" spans="1:105" x14ac:dyDescent="0.25">
      <c r="A1934">
        <v>1933</v>
      </c>
      <c r="B1934" t="s">
        <v>3</v>
      </c>
      <c r="C1934" t="s">
        <v>2042</v>
      </c>
      <c r="D1934">
        <v>279.72000000000003</v>
      </c>
      <c r="E1934">
        <v>2017</v>
      </c>
      <c r="F1934">
        <v>279.72000000000003</v>
      </c>
      <c r="G1934">
        <v>279.72000000000003</v>
      </c>
      <c r="H1934" s="3">
        <f t="shared" si="1230"/>
        <v>0</v>
      </c>
      <c r="I1934">
        <v>95364</v>
      </c>
      <c r="J1934" t="s">
        <v>2736</v>
      </c>
      <c r="K1934" t="s">
        <v>2738</v>
      </c>
      <c r="L1934">
        <v>32034</v>
      </c>
      <c r="M1934" t="s">
        <v>4192</v>
      </c>
      <c r="N1934" t="s">
        <v>4761</v>
      </c>
      <c r="O1934">
        <v>-81.529903244718099</v>
      </c>
      <c r="P1934">
        <v>30.569095556144301</v>
      </c>
      <c r="Q1934" t="s">
        <v>6127</v>
      </c>
      <c r="R1934">
        <v>2</v>
      </c>
      <c r="S1934" t="s">
        <v>6535</v>
      </c>
      <c r="T1934">
        <v>1006</v>
      </c>
      <c r="U1934" t="s">
        <v>6578</v>
      </c>
      <c r="V1934">
        <v>2017</v>
      </c>
      <c r="W1934">
        <v>41130</v>
      </c>
      <c r="X1934">
        <v>2017</v>
      </c>
      <c r="Y1934">
        <v>57522</v>
      </c>
      <c r="Z1934">
        <v>229.05</v>
      </c>
      <c r="AA1934" s="3">
        <f t="shared" si="1231"/>
        <v>0.81885456885456886</v>
      </c>
      <c r="AB1934" t="s">
        <v>6616</v>
      </c>
      <c r="AC1934" t="s">
        <v>6616</v>
      </c>
      <c r="AD1934" t="s">
        <v>6616</v>
      </c>
      <c r="AE1934" t="s">
        <v>6616</v>
      </c>
      <c r="AF1934" t="s">
        <v>6616</v>
      </c>
      <c r="AG1934" t="s">
        <v>6616</v>
      </c>
      <c r="AH1934" t="s">
        <v>6616</v>
      </c>
      <c r="AI1934" t="s">
        <v>6618</v>
      </c>
      <c r="AJ1934" t="s">
        <v>6618</v>
      </c>
      <c r="AK1934" t="s">
        <v>6618</v>
      </c>
      <c r="AL1934" t="s">
        <v>6618</v>
      </c>
      <c r="AM1934" t="s">
        <v>6618</v>
      </c>
      <c r="AN1934" t="s">
        <v>6618</v>
      </c>
      <c r="AO1934" t="s">
        <v>6618</v>
      </c>
      <c r="AP1934" s="3" t="str">
        <f t="shared" si="1232"/>
        <v>No</v>
      </c>
      <c r="AQ1934" s="3" t="str">
        <f t="shared" si="1233"/>
        <v>No</v>
      </c>
      <c r="AR1934" s="3" t="str">
        <f t="shared" si="1234"/>
        <v>No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 t="s">
        <v>6634</v>
      </c>
      <c r="AZ1934" t="s">
        <v>6638</v>
      </c>
      <c r="BA1934">
        <v>1</v>
      </c>
      <c r="BB1934" t="s">
        <v>6617</v>
      </c>
      <c r="BC1934" t="s">
        <v>6616</v>
      </c>
      <c r="BD1934" s="4" t="str">
        <f t="shared" si="1235"/>
        <v>No</v>
      </c>
      <c r="BE1934" t="s">
        <v>6640</v>
      </c>
      <c r="BF1934" s="3" t="str">
        <f t="shared" si="1236"/>
        <v>No</v>
      </c>
      <c r="BG1934" t="s">
        <v>6645</v>
      </c>
      <c r="BH1934" s="3" t="str">
        <f t="shared" si="1237"/>
        <v>95364 CLEARWATER RD</v>
      </c>
      <c r="BI1934" s="3" t="str">
        <f t="shared" si="1238"/>
        <v>Fernandina Beach</v>
      </c>
      <c r="BJ1934" s="3" t="str">
        <f t="shared" si="1239"/>
        <v>Florida</v>
      </c>
      <c r="BK1934" s="3">
        <f t="shared" si="1240"/>
        <v>32034</v>
      </c>
      <c r="BL1934" s="3" t="str">
        <f t="shared" si="1241"/>
        <v>95364 CLEARWATER RD FERNANDINA BEACH FL 32034</v>
      </c>
      <c r="BM1934" s="3" t="str">
        <f t="shared" si="1242"/>
        <v/>
      </c>
      <c r="BN1934" s="3" t="str">
        <f t="shared" si="1243"/>
        <v>Pass</v>
      </c>
      <c r="BO1934" s="3" t="str">
        <f t="shared" si="1244"/>
        <v>No</v>
      </c>
      <c r="BP1934" s="3" t="str">
        <f t="shared" si="1245"/>
        <v>FV&lt;$10K</v>
      </c>
      <c r="BQ1934" t="s">
        <v>6650</v>
      </c>
      <c r="BR1934" s="3" t="str">
        <f t="shared" si="1246"/>
        <v>No, &lt; $20K Lien</v>
      </c>
      <c r="BS1934" s="3" t="str">
        <f t="shared" si="1247"/>
        <v>No, Lien &lt; $20K</v>
      </c>
      <c r="BT1934" t="s">
        <v>6650</v>
      </c>
      <c r="BU1934" s="3" t="str">
        <f t="shared" si="1248"/>
        <v>No</v>
      </c>
      <c r="BV1934" s="3" t="str">
        <f t="shared" si="1249"/>
        <v>No</v>
      </c>
      <c r="BW1934" s="3">
        <f t="shared" si="1250"/>
        <v>1</v>
      </c>
      <c r="BX1934" s="3" t="str">
        <f t="shared" si="1251"/>
        <v>No</v>
      </c>
      <c r="BY1934" s="3">
        <f t="shared" si="1252"/>
        <v>41130</v>
      </c>
      <c r="BZ1934">
        <v>1</v>
      </c>
      <c r="CA1934" s="3">
        <f t="shared" si="1253"/>
        <v>41130</v>
      </c>
      <c r="CC1934" s="3">
        <f t="shared" si="1254"/>
        <v>0</v>
      </c>
      <c r="CD1934" s="3">
        <f t="shared" si="1255"/>
        <v>0</v>
      </c>
      <c r="CE1934" s="3" t="str">
        <f t="shared" si="1256"/>
        <v/>
      </c>
      <c r="CF1934" s="3" t="e">
        <f>HLOOKUP(CE1934,'Valuation Data'!$D$2:$K$5,4,FALSE)</f>
        <v>#N/A</v>
      </c>
      <c r="CG1934" s="3">
        <f t="shared" si="1257"/>
        <v>41130</v>
      </c>
      <c r="CH1934" s="3" t="str">
        <f t="shared" si="1258"/>
        <v>No</v>
      </c>
      <c r="CI1934" s="3" t="str">
        <f>VLOOKUP(R1934,'Use Codes &amp; County Type'!A:D,4,FALSE)</f>
        <v>R</v>
      </c>
      <c r="CJ1934" s="3" t="str">
        <f t="shared" si="1259"/>
        <v>No</v>
      </c>
      <c r="CK1934" s="3" t="str">
        <f t="shared" si="1260"/>
        <v>Yes</v>
      </c>
      <c r="CL1934" s="3">
        <f t="shared" si="1261"/>
        <v>0.67</v>
      </c>
      <c r="CM1934" s="3">
        <f t="shared" si="1262"/>
        <v>27557.100000000002</v>
      </c>
      <c r="CN1934" s="3">
        <f t="shared" si="1263"/>
        <v>1398.6000000000001</v>
      </c>
      <c r="CO1934" s="3">
        <f t="shared" si="1264"/>
        <v>26158.500000000004</v>
      </c>
      <c r="CP1934" s="3">
        <f t="shared" si="1265"/>
        <v>3.4004376367614886E-2</v>
      </c>
      <c r="CR1934" s="3" t="str">
        <f t="shared" si="1266"/>
        <v>No</v>
      </c>
      <c r="CV1934" s="3" t="str">
        <f t="shared" si="1267"/>
        <v>*Bid</v>
      </c>
      <c r="CW1934" s="3">
        <f t="shared" si="1268"/>
        <v>1933</v>
      </c>
      <c r="CX1934" s="3">
        <f t="shared" si="1269"/>
        <v>279.72000000000003</v>
      </c>
      <c r="CY1934" s="3" t="str">
        <f t="shared" si="1270"/>
        <v>Ok</v>
      </c>
      <c r="CZ1934">
        <v>0</v>
      </c>
      <c r="DA1934">
        <v>0</v>
      </c>
    </row>
    <row r="1935" spans="1:105" x14ac:dyDescent="0.25">
      <c r="A1935">
        <v>1934</v>
      </c>
      <c r="B1935" t="s">
        <v>3</v>
      </c>
      <c r="C1935" t="s">
        <v>2043</v>
      </c>
      <c r="D1935">
        <v>812.61</v>
      </c>
      <c r="E1935">
        <v>2017</v>
      </c>
      <c r="F1935">
        <v>812.61</v>
      </c>
      <c r="G1935">
        <v>812.61</v>
      </c>
      <c r="H1935" s="3">
        <f t="shared" si="1230"/>
        <v>0</v>
      </c>
      <c r="I1935">
        <v>95190</v>
      </c>
      <c r="J1935" t="s">
        <v>2736</v>
      </c>
      <c r="K1935" t="s">
        <v>2738</v>
      </c>
      <c r="L1935">
        <v>32034</v>
      </c>
      <c r="M1935" t="s">
        <v>4193</v>
      </c>
      <c r="N1935" t="s">
        <v>4761</v>
      </c>
      <c r="O1935">
        <v>-81.532035371396205</v>
      </c>
      <c r="P1935">
        <v>30.5674438267013</v>
      </c>
      <c r="Q1935" t="s">
        <v>6128</v>
      </c>
      <c r="R1935">
        <v>2</v>
      </c>
      <c r="S1935" t="s">
        <v>6535</v>
      </c>
      <c r="T1935">
        <v>1006</v>
      </c>
      <c r="U1935" t="s">
        <v>6578</v>
      </c>
      <c r="V1935">
        <v>2017</v>
      </c>
      <c r="W1935">
        <v>86782</v>
      </c>
      <c r="X1935">
        <v>2017</v>
      </c>
      <c r="Y1935">
        <v>94645</v>
      </c>
      <c r="Z1935">
        <v>721.79</v>
      </c>
      <c r="AA1935" s="3">
        <f t="shared" si="1231"/>
        <v>0.8882366694970526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 s="3" t="str">
        <f t="shared" si="1232"/>
        <v>No</v>
      </c>
      <c r="AQ1935" s="3" t="str">
        <f t="shared" si="1233"/>
        <v>No</v>
      </c>
      <c r="AR1935" s="3" t="str">
        <f t="shared" si="1234"/>
        <v>No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 t="s">
        <v>6634</v>
      </c>
      <c r="AZ1935" t="s">
        <v>6638</v>
      </c>
      <c r="BA1935">
        <v>0</v>
      </c>
      <c r="BB1935" t="s">
        <v>6617</v>
      </c>
      <c r="BC1935">
        <v>0</v>
      </c>
      <c r="BD1935" s="4" t="str">
        <f t="shared" si="1235"/>
        <v>No</v>
      </c>
      <c r="BE1935" t="s">
        <v>6640</v>
      </c>
      <c r="BF1935" s="3" t="str">
        <f t="shared" si="1236"/>
        <v>No</v>
      </c>
      <c r="BG1935" t="s">
        <v>6645</v>
      </c>
      <c r="BH1935" s="3" t="str">
        <f t="shared" si="1237"/>
        <v>95190 CLEARWATER RD</v>
      </c>
      <c r="BI1935" s="3" t="str">
        <f t="shared" si="1238"/>
        <v>Fernandina Beach</v>
      </c>
      <c r="BJ1935" s="3" t="str">
        <f t="shared" si="1239"/>
        <v>Florida</v>
      </c>
      <c r="BK1935" s="3">
        <f t="shared" si="1240"/>
        <v>32034</v>
      </c>
      <c r="BL1935" s="3" t="str">
        <f t="shared" si="1241"/>
        <v>95190 CLEARWATER RD FERNANDINA BEACH FL 32034</v>
      </c>
      <c r="BM1935" s="3" t="str">
        <f t="shared" si="1242"/>
        <v/>
      </c>
      <c r="BN1935" s="3" t="str">
        <f t="shared" si="1243"/>
        <v>Pass</v>
      </c>
      <c r="BO1935" s="3" t="str">
        <f t="shared" si="1244"/>
        <v>No</v>
      </c>
      <c r="BP1935" s="3" t="str">
        <f t="shared" si="1245"/>
        <v>FV&lt;$10K</v>
      </c>
      <c r="BQ1935" t="s">
        <v>6650</v>
      </c>
      <c r="BR1935" s="3" t="str">
        <f t="shared" si="1246"/>
        <v>No, &lt; $20K Lien</v>
      </c>
      <c r="BS1935" s="3" t="str">
        <f t="shared" si="1247"/>
        <v>No, Lien &lt; $20K</v>
      </c>
      <c r="BT1935" t="s">
        <v>6650</v>
      </c>
      <c r="BU1935" s="3" t="str">
        <f t="shared" si="1248"/>
        <v>No</v>
      </c>
      <c r="BV1935" s="3" t="str">
        <f t="shared" si="1249"/>
        <v>No</v>
      </c>
      <c r="BW1935" s="3">
        <f t="shared" si="1250"/>
        <v>0</v>
      </c>
      <c r="BX1935" s="3" t="str">
        <f t="shared" si="1251"/>
        <v>No</v>
      </c>
      <c r="BY1935" s="3">
        <f t="shared" si="1252"/>
        <v>86782</v>
      </c>
      <c r="BZ1935">
        <v>1</v>
      </c>
      <c r="CA1935" s="3">
        <f t="shared" si="1253"/>
        <v>86782</v>
      </c>
      <c r="CC1935" s="3">
        <f t="shared" si="1254"/>
        <v>0</v>
      </c>
      <c r="CD1935" s="3">
        <f t="shared" si="1255"/>
        <v>0</v>
      </c>
      <c r="CE1935" s="3" t="str">
        <f t="shared" si="1256"/>
        <v/>
      </c>
      <c r="CF1935" s="3" t="e">
        <f>HLOOKUP(CE1935,'Valuation Data'!$D$2:$K$5,4,FALSE)</f>
        <v>#N/A</v>
      </c>
      <c r="CG1935" s="3">
        <f t="shared" si="1257"/>
        <v>86782</v>
      </c>
      <c r="CH1935" s="3" t="str">
        <f t="shared" si="1258"/>
        <v>No</v>
      </c>
      <c r="CI1935" s="3" t="str">
        <f>VLOOKUP(R1935,'Use Codes &amp; County Type'!A:D,4,FALSE)</f>
        <v>R</v>
      </c>
      <c r="CJ1935" s="3" t="str">
        <f t="shared" si="1259"/>
        <v>No</v>
      </c>
      <c r="CK1935" s="3" t="str">
        <f t="shared" si="1260"/>
        <v>Yes</v>
      </c>
      <c r="CL1935" s="3">
        <f t="shared" si="1261"/>
        <v>0.67</v>
      </c>
      <c r="CM1935" s="3">
        <f t="shared" si="1262"/>
        <v>58143.94</v>
      </c>
      <c r="CN1935" s="3">
        <f t="shared" si="1263"/>
        <v>3250.44</v>
      </c>
      <c r="CO1935" s="3">
        <f t="shared" si="1264"/>
        <v>54893.5</v>
      </c>
      <c r="CP1935" s="3">
        <f t="shared" si="1265"/>
        <v>3.745523265193243E-2</v>
      </c>
      <c r="CR1935" s="3" t="str">
        <f t="shared" si="1266"/>
        <v>No</v>
      </c>
      <c r="CV1935" s="3" t="str">
        <f t="shared" si="1267"/>
        <v>*Bid</v>
      </c>
      <c r="CW1935" s="3">
        <f t="shared" si="1268"/>
        <v>1934</v>
      </c>
      <c r="CX1935" s="3">
        <f t="shared" si="1269"/>
        <v>812.61</v>
      </c>
      <c r="CY1935" s="3" t="str">
        <f t="shared" si="1270"/>
        <v>Ok</v>
      </c>
      <c r="CZ1935">
        <v>0</v>
      </c>
      <c r="DA1935">
        <v>0</v>
      </c>
    </row>
    <row r="1936" spans="1:105" x14ac:dyDescent="0.25">
      <c r="A1936">
        <v>1935</v>
      </c>
      <c r="B1936" t="s">
        <v>3</v>
      </c>
      <c r="C1936" t="s">
        <v>2044</v>
      </c>
      <c r="D1936">
        <v>618.94000000000005</v>
      </c>
      <c r="E1936">
        <v>2017</v>
      </c>
      <c r="F1936">
        <v>618.94000000000005</v>
      </c>
      <c r="G1936">
        <v>618.94000000000005</v>
      </c>
      <c r="H1936" s="3">
        <f t="shared" si="1230"/>
        <v>0</v>
      </c>
      <c r="I1936">
        <v>95096</v>
      </c>
      <c r="J1936" t="s">
        <v>2736</v>
      </c>
      <c r="K1936" t="s">
        <v>2738</v>
      </c>
      <c r="L1936">
        <v>32034</v>
      </c>
      <c r="M1936" t="s">
        <v>4194</v>
      </c>
      <c r="N1936" t="s">
        <v>4761</v>
      </c>
      <c r="O1936">
        <v>-81.533469193732998</v>
      </c>
      <c r="P1936">
        <v>30.564606921192201</v>
      </c>
      <c r="Q1936" t="s">
        <v>6129</v>
      </c>
      <c r="R1936">
        <v>2</v>
      </c>
      <c r="S1936" t="s">
        <v>6535</v>
      </c>
      <c r="T1936">
        <v>1006</v>
      </c>
      <c r="U1936" t="s">
        <v>6578</v>
      </c>
      <c r="V1936">
        <v>2017</v>
      </c>
      <c r="W1936">
        <v>72778</v>
      </c>
      <c r="X1936">
        <v>2017</v>
      </c>
      <c r="Y1936">
        <v>87604</v>
      </c>
      <c r="Z1936">
        <v>542.71</v>
      </c>
      <c r="AA1936" s="3">
        <f t="shared" si="1231"/>
        <v>0.87683781949785111</v>
      </c>
      <c r="AB1936" t="s">
        <v>6616</v>
      </c>
      <c r="AC1936" t="s">
        <v>6616</v>
      </c>
      <c r="AD1936" t="s">
        <v>6616</v>
      </c>
      <c r="AE1936" t="s">
        <v>6616</v>
      </c>
      <c r="AF1936" t="s">
        <v>6616</v>
      </c>
      <c r="AG1936" t="s">
        <v>6616</v>
      </c>
      <c r="AH1936" t="s">
        <v>6616</v>
      </c>
      <c r="AI1936" t="s">
        <v>6618</v>
      </c>
      <c r="AJ1936" t="s">
        <v>6618</v>
      </c>
      <c r="AK1936" t="s">
        <v>6618</v>
      </c>
      <c r="AL1936" t="s">
        <v>6618</v>
      </c>
      <c r="AM1936" t="s">
        <v>6618</v>
      </c>
      <c r="AN1936" t="s">
        <v>6618</v>
      </c>
      <c r="AO1936" t="s">
        <v>6618</v>
      </c>
      <c r="AP1936" s="3" t="str">
        <f t="shared" si="1232"/>
        <v>No</v>
      </c>
      <c r="AQ1936" s="3" t="str">
        <f t="shared" si="1233"/>
        <v>No</v>
      </c>
      <c r="AR1936" s="3" t="str">
        <f t="shared" si="1234"/>
        <v>No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 t="s">
        <v>6634</v>
      </c>
      <c r="AZ1936" t="s">
        <v>6638</v>
      </c>
      <c r="BA1936">
        <v>0</v>
      </c>
      <c r="BB1936" t="s">
        <v>6617</v>
      </c>
      <c r="BC1936" t="s">
        <v>6616</v>
      </c>
      <c r="BD1936" s="4" t="str">
        <f t="shared" si="1235"/>
        <v>No</v>
      </c>
      <c r="BE1936" t="s">
        <v>6640</v>
      </c>
      <c r="BF1936" s="3" t="str">
        <f t="shared" si="1236"/>
        <v>No</v>
      </c>
      <c r="BG1936" t="s">
        <v>6645</v>
      </c>
      <c r="BH1936" s="3" t="str">
        <f t="shared" si="1237"/>
        <v>95096 MOBLEY HEIGHTS RD</v>
      </c>
      <c r="BI1936" s="3" t="str">
        <f t="shared" si="1238"/>
        <v>Fernandina Beach</v>
      </c>
      <c r="BJ1936" s="3" t="str">
        <f t="shared" si="1239"/>
        <v>Florida</v>
      </c>
      <c r="BK1936" s="3">
        <f t="shared" si="1240"/>
        <v>32034</v>
      </c>
      <c r="BL1936" s="3" t="str">
        <f t="shared" si="1241"/>
        <v>95096 MOBLEY HEIGHTS RD FERNANDINA BEACH FL 32034</v>
      </c>
      <c r="BM1936" s="3" t="str">
        <f t="shared" si="1242"/>
        <v/>
      </c>
      <c r="BN1936" s="3" t="str">
        <f t="shared" si="1243"/>
        <v>Pass</v>
      </c>
      <c r="BO1936" s="3" t="str">
        <f t="shared" si="1244"/>
        <v>No</v>
      </c>
      <c r="BP1936" s="3" t="str">
        <f t="shared" si="1245"/>
        <v>FV&lt;$10K</v>
      </c>
      <c r="BQ1936" t="s">
        <v>6650</v>
      </c>
      <c r="BR1936" s="3" t="str">
        <f t="shared" si="1246"/>
        <v>No, &lt; $20K Lien</v>
      </c>
      <c r="BS1936" s="3" t="str">
        <f t="shared" si="1247"/>
        <v>No, Lien &lt; $20K</v>
      </c>
      <c r="BT1936" t="s">
        <v>6650</v>
      </c>
      <c r="BU1936" s="3" t="str">
        <f t="shared" si="1248"/>
        <v>No</v>
      </c>
      <c r="BV1936" s="3" t="str">
        <f t="shared" si="1249"/>
        <v>No</v>
      </c>
      <c r="BW1936" s="3">
        <f t="shared" si="1250"/>
        <v>0</v>
      </c>
      <c r="BX1936" s="3" t="str">
        <f t="shared" si="1251"/>
        <v>No</v>
      </c>
      <c r="BY1936" s="3">
        <f t="shared" si="1252"/>
        <v>72778</v>
      </c>
      <c r="BZ1936">
        <v>1</v>
      </c>
      <c r="CA1936" s="3">
        <f t="shared" si="1253"/>
        <v>72778</v>
      </c>
      <c r="CC1936" s="3">
        <f t="shared" si="1254"/>
        <v>0</v>
      </c>
      <c r="CD1936" s="3">
        <f t="shared" si="1255"/>
        <v>0</v>
      </c>
      <c r="CE1936" s="3" t="str">
        <f t="shared" si="1256"/>
        <v/>
      </c>
      <c r="CF1936" s="3" t="e">
        <f>HLOOKUP(CE1936,'Valuation Data'!$D$2:$K$5,4,FALSE)</f>
        <v>#N/A</v>
      </c>
      <c r="CG1936" s="3">
        <f t="shared" si="1257"/>
        <v>72778</v>
      </c>
      <c r="CH1936" s="3" t="str">
        <f t="shared" si="1258"/>
        <v>No</v>
      </c>
      <c r="CI1936" s="3" t="str">
        <f>VLOOKUP(R1936,'Use Codes &amp; County Type'!A:D,4,FALSE)</f>
        <v>R</v>
      </c>
      <c r="CJ1936" s="3" t="str">
        <f t="shared" si="1259"/>
        <v>No</v>
      </c>
      <c r="CK1936" s="3" t="str">
        <f t="shared" si="1260"/>
        <v>Yes</v>
      </c>
      <c r="CL1936" s="3">
        <f t="shared" si="1261"/>
        <v>0.67</v>
      </c>
      <c r="CM1936" s="3">
        <f t="shared" si="1262"/>
        <v>48761.26</v>
      </c>
      <c r="CN1936" s="3">
        <f t="shared" si="1263"/>
        <v>2475.7600000000002</v>
      </c>
      <c r="CO1936" s="3">
        <f t="shared" si="1264"/>
        <v>46285.5</v>
      </c>
      <c r="CP1936" s="3">
        <f t="shared" si="1265"/>
        <v>3.4017972464206223E-2</v>
      </c>
      <c r="CR1936" s="3" t="str">
        <f t="shared" si="1266"/>
        <v>No</v>
      </c>
      <c r="CV1936" s="3" t="str">
        <f t="shared" si="1267"/>
        <v>*Bid</v>
      </c>
      <c r="CW1936" s="3">
        <f t="shared" si="1268"/>
        <v>1935</v>
      </c>
      <c r="CX1936" s="3">
        <f t="shared" si="1269"/>
        <v>618.94000000000005</v>
      </c>
      <c r="CY1936" s="3" t="str">
        <f t="shared" si="1270"/>
        <v>Ok</v>
      </c>
      <c r="CZ1936">
        <v>0</v>
      </c>
      <c r="DA1936">
        <v>0</v>
      </c>
    </row>
    <row r="1937" spans="1:105" x14ac:dyDescent="0.25">
      <c r="A1937">
        <v>1936</v>
      </c>
      <c r="B1937" t="s">
        <v>3</v>
      </c>
      <c r="C1937" t="s">
        <v>2045</v>
      </c>
      <c r="D1937">
        <v>662.47</v>
      </c>
      <c r="E1937">
        <v>2017</v>
      </c>
      <c r="F1937">
        <v>662.47</v>
      </c>
      <c r="G1937">
        <v>662.47</v>
      </c>
      <c r="H1937" s="3">
        <f t="shared" si="1230"/>
        <v>0</v>
      </c>
      <c r="I1937">
        <v>95633</v>
      </c>
      <c r="J1937" t="s">
        <v>2736</v>
      </c>
      <c r="K1937" t="s">
        <v>2738</v>
      </c>
      <c r="L1937">
        <v>32034</v>
      </c>
      <c r="M1937" t="s">
        <v>4195</v>
      </c>
      <c r="N1937" t="s">
        <v>4761</v>
      </c>
      <c r="O1937">
        <v>-81.526728455127497</v>
      </c>
      <c r="P1937">
        <v>30.570371919600699</v>
      </c>
      <c r="Q1937" t="s">
        <v>6130</v>
      </c>
      <c r="R1937">
        <v>2</v>
      </c>
      <c r="S1937" t="s">
        <v>6535</v>
      </c>
      <c r="T1937">
        <v>1006</v>
      </c>
      <c r="U1937" t="s">
        <v>6578</v>
      </c>
      <c r="V1937">
        <v>2017</v>
      </c>
      <c r="W1937">
        <v>38413</v>
      </c>
      <c r="X1937">
        <v>2017</v>
      </c>
      <c r="Y1937">
        <v>38629</v>
      </c>
      <c r="Z1937">
        <v>582.96</v>
      </c>
      <c r="AA1937" s="3">
        <f t="shared" si="1231"/>
        <v>0.8799794707684877</v>
      </c>
      <c r="AC1937" t="s">
        <v>6616</v>
      </c>
      <c r="AF1937" t="s">
        <v>6616</v>
      </c>
      <c r="AG1937" t="s">
        <v>6616</v>
      </c>
      <c r="AH1937" t="s">
        <v>6616</v>
      </c>
      <c r="AI1937" t="s">
        <v>6618</v>
      </c>
      <c r="AJ1937" t="s">
        <v>6618</v>
      </c>
      <c r="AK1937" t="s">
        <v>6618</v>
      </c>
      <c r="AL1937" t="s">
        <v>6618</v>
      </c>
      <c r="AM1937" t="s">
        <v>6618</v>
      </c>
      <c r="AN1937" t="s">
        <v>6618</v>
      </c>
      <c r="AO1937">
        <v>0</v>
      </c>
      <c r="AP1937" s="3" t="str">
        <f t="shared" si="1232"/>
        <v>No</v>
      </c>
      <c r="AQ1937" s="3" t="str">
        <f t="shared" si="1233"/>
        <v>No</v>
      </c>
      <c r="AR1937" s="3" t="str">
        <f t="shared" si="1234"/>
        <v>No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1</v>
      </c>
      <c r="AY1937" t="s">
        <v>6636</v>
      </c>
      <c r="AZ1937" t="s">
        <v>6638</v>
      </c>
      <c r="BA1937">
        <v>0</v>
      </c>
      <c r="BB1937" t="s">
        <v>6616</v>
      </c>
      <c r="BC1937" t="s">
        <v>6616</v>
      </c>
      <c r="BD1937" s="4" t="str">
        <f t="shared" si="1235"/>
        <v>No</v>
      </c>
      <c r="BE1937" t="s">
        <v>6640</v>
      </c>
      <c r="BF1937" s="3" t="str">
        <f t="shared" si="1236"/>
        <v>No</v>
      </c>
      <c r="BG1937" t="s">
        <v>6645</v>
      </c>
      <c r="BH1937" s="3" t="str">
        <f t="shared" si="1237"/>
        <v>95633 SPRINGHILL RD</v>
      </c>
      <c r="BI1937" s="3" t="str">
        <f t="shared" si="1238"/>
        <v>Fernandina Beach</v>
      </c>
      <c r="BJ1937" s="3" t="str">
        <f t="shared" si="1239"/>
        <v>Florida</v>
      </c>
      <c r="BK1937" s="3">
        <f t="shared" si="1240"/>
        <v>32034</v>
      </c>
      <c r="BL1937" s="3" t="str">
        <f t="shared" si="1241"/>
        <v>95633 SPRINGHILL RD FERNANDINA BEACH FL 32034</v>
      </c>
      <c r="BM1937" s="3" t="str">
        <f t="shared" si="1242"/>
        <v/>
      </c>
      <c r="BN1937" s="3" t="str">
        <f t="shared" si="1243"/>
        <v>Pass</v>
      </c>
      <c r="BO1937" s="3" t="str">
        <f t="shared" si="1244"/>
        <v>No</v>
      </c>
      <c r="BP1937" s="3" t="str">
        <f t="shared" si="1245"/>
        <v>FV&lt;$10K</v>
      </c>
      <c r="BQ1937" t="s">
        <v>6650</v>
      </c>
      <c r="BR1937" s="3" t="str">
        <f t="shared" si="1246"/>
        <v>No, &lt; $20K Lien</v>
      </c>
      <c r="BS1937" s="3" t="str">
        <f t="shared" si="1247"/>
        <v>No, Lien &lt; $20K</v>
      </c>
      <c r="BT1937" t="s">
        <v>6650</v>
      </c>
      <c r="BU1937" s="3" t="str">
        <f t="shared" si="1248"/>
        <v>No</v>
      </c>
      <c r="BV1937" s="3" t="str">
        <f t="shared" si="1249"/>
        <v>No</v>
      </c>
      <c r="BW1937" s="3">
        <f t="shared" si="1250"/>
        <v>0</v>
      </c>
      <c r="BX1937" s="3" t="str">
        <f t="shared" si="1251"/>
        <v>No</v>
      </c>
      <c r="BY1937" s="3">
        <f t="shared" si="1252"/>
        <v>38413</v>
      </c>
      <c r="BZ1937">
        <v>1</v>
      </c>
      <c r="CA1937" s="3">
        <f t="shared" si="1253"/>
        <v>38413</v>
      </c>
      <c r="CC1937" s="3">
        <f t="shared" si="1254"/>
        <v>0</v>
      </c>
      <c r="CD1937" s="3">
        <f t="shared" si="1255"/>
        <v>0</v>
      </c>
      <c r="CE1937" s="3" t="str">
        <f t="shared" si="1256"/>
        <v/>
      </c>
      <c r="CF1937" s="3" t="e">
        <f>HLOOKUP(CE1937,'Valuation Data'!$D$2:$K$5,4,FALSE)</f>
        <v>#N/A</v>
      </c>
      <c r="CG1937" s="3">
        <f t="shared" si="1257"/>
        <v>38413</v>
      </c>
      <c r="CH1937" s="3" t="str">
        <f t="shared" si="1258"/>
        <v>No</v>
      </c>
      <c r="CI1937" s="3" t="str">
        <f>VLOOKUP(R1937,'Use Codes &amp; County Type'!A:D,4,FALSE)</f>
        <v>R</v>
      </c>
      <c r="CJ1937" s="3" t="str">
        <f t="shared" si="1259"/>
        <v>No</v>
      </c>
      <c r="CK1937" s="3" t="str">
        <f t="shared" si="1260"/>
        <v>No</v>
      </c>
      <c r="CL1937" s="3">
        <f t="shared" si="1261"/>
        <v>0.35</v>
      </c>
      <c r="CM1937" s="3">
        <f t="shared" si="1262"/>
        <v>13444.55</v>
      </c>
      <c r="CN1937" s="3">
        <f t="shared" si="1263"/>
        <v>2649.88</v>
      </c>
      <c r="CO1937" s="3">
        <f t="shared" si="1264"/>
        <v>10794.669999999998</v>
      </c>
      <c r="CP1937" s="3">
        <f t="shared" si="1265"/>
        <v>6.8983937729414524E-2</v>
      </c>
      <c r="CR1937" s="3" t="str">
        <f t="shared" si="1266"/>
        <v>No</v>
      </c>
      <c r="CV1937" s="3" t="str">
        <f t="shared" si="1267"/>
        <v>*Bid</v>
      </c>
      <c r="CW1937" s="3">
        <f t="shared" si="1268"/>
        <v>1936</v>
      </c>
      <c r="CX1937" s="3">
        <f t="shared" si="1269"/>
        <v>662.47</v>
      </c>
      <c r="CY1937" s="3" t="str">
        <f t="shared" si="1270"/>
        <v>Ok</v>
      </c>
      <c r="CZ1937">
        <v>0</v>
      </c>
      <c r="DA1937">
        <v>0</v>
      </c>
    </row>
    <row r="1938" spans="1:105" x14ac:dyDescent="0.25">
      <c r="A1938">
        <v>1937</v>
      </c>
      <c r="B1938" t="s">
        <v>3</v>
      </c>
      <c r="C1938" t="s">
        <v>2046</v>
      </c>
      <c r="D1938">
        <v>583.49</v>
      </c>
      <c r="E1938">
        <v>2017</v>
      </c>
      <c r="F1938">
        <v>583.49</v>
      </c>
      <c r="G1938">
        <v>583.49</v>
      </c>
      <c r="H1938" s="3">
        <f t="shared" si="1230"/>
        <v>0</v>
      </c>
      <c r="I1938">
        <v>940847</v>
      </c>
      <c r="J1938" t="s">
        <v>2736</v>
      </c>
      <c r="K1938" t="s">
        <v>2738</v>
      </c>
      <c r="L1938">
        <v>32034</v>
      </c>
      <c r="M1938" t="s">
        <v>4196</v>
      </c>
      <c r="N1938" t="s">
        <v>4761</v>
      </c>
      <c r="O1938">
        <v>-81.526456888737698</v>
      </c>
      <c r="P1938">
        <v>30.567940760948701</v>
      </c>
      <c r="Q1938" t="s">
        <v>6131</v>
      </c>
      <c r="R1938">
        <v>2</v>
      </c>
      <c r="S1938" t="s">
        <v>6535</v>
      </c>
      <c r="T1938">
        <v>1006</v>
      </c>
      <c r="U1938" t="s">
        <v>6578</v>
      </c>
      <c r="V1938">
        <v>2017</v>
      </c>
      <c r="W1938">
        <v>33683</v>
      </c>
      <c r="X1938">
        <v>2017</v>
      </c>
      <c r="Y1938">
        <v>33683</v>
      </c>
      <c r="Z1938">
        <v>509.93</v>
      </c>
      <c r="AA1938" s="3">
        <f t="shared" si="1231"/>
        <v>0.87393100138819857</v>
      </c>
      <c r="AB1938" t="s">
        <v>6616</v>
      </c>
      <c r="AI1938" t="s">
        <v>6618</v>
      </c>
      <c r="AJ1938" t="s">
        <v>6618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 s="3" t="str">
        <f t="shared" si="1232"/>
        <v>No</v>
      </c>
      <c r="AQ1938" s="3" t="str">
        <f t="shared" si="1233"/>
        <v>No</v>
      </c>
      <c r="AR1938" s="3" t="str">
        <f t="shared" si="1234"/>
        <v>No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 t="s">
        <v>6634</v>
      </c>
      <c r="AZ1938">
        <v>0</v>
      </c>
      <c r="BA1938">
        <v>1</v>
      </c>
      <c r="BB1938" t="s">
        <v>6616</v>
      </c>
      <c r="BC1938" t="s">
        <v>6616</v>
      </c>
      <c r="BD1938" s="4" t="str">
        <f t="shared" si="1235"/>
        <v>No</v>
      </c>
      <c r="BE1938" t="s">
        <v>6640</v>
      </c>
      <c r="BF1938" s="3" t="str">
        <f t="shared" si="1236"/>
        <v>No</v>
      </c>
      <c r="BG1938" t="s">
        <v>6645</v>
      </c>
      <c r="BH1938" s="3" t="str">
        <f t="shared" si="1237"/>
        <v>940847 OLD NASSAUVILLE RD</v>
      </c>
      <c r="BI1938" s="3" t="str">
        <f t="shared" si="1238"/>
        <v>Fernandina Beach</v>
      </c>
      <c r="BJ1938" s="3" t="str">
        <f t="shared" si="1239"/>
        <v>Florida</v>
      </c>
      <c r="BK1938" s="3">
        <f t="shared" si="1240"/>
        <v>32034</v>
      </c>
      <c r="BL1938" s="3" t="str">
        <f t="shared" si="1241"/>
        <v>940847 OLD NASSAUVILLE RD FERNANDINA BEACH FL 32034</v>
      </c>
      <c r="BM1938" s="3" t="str">
        <f t="shared" si="1242"/>
        <v/>
      </c>
      <c r="BN1938" s="3" t="str">
        <f t="shared" si="1243"/>
        <v>Pass</v>
      </c>
      <c r="BO1938" s="3" t="str">
        <f t="shared" si="1244"/>
        <v>No</v>
      </c>
      <c r="BP1938" s="3" t="str">
        <f t="shared" si="1245"/>
        <v>FV&lt;$10K</v>
      </c>
      <c r="BQ1938" t="s">
        <v>6650</v>
      </c>
      <c r="BR1938" s="3" t="str">
        <f t="shared" si="1246"/>
        <v>No, &lt; $20K Lien</v>
      </c>
      <c r="BS1938" s="3" t="str">
        <f t="shared" si="1247"/>
        <v>No, Lien &lt; $20K</v>
      </c>
      <c r="BT1938" t="s">
        <v>6650</v>
      </c>
      <c r="BU1938" s="3" t="str">
        <f t="shared" si="1248"/>
        <v>No</v>
      </c>
      <c r="BV1938" s="3" t="str">
        <f t="shared" si="1249"/>
        <v>No</v>
      </c>
      <c r="BW1938" s="3">
        <f t="shared" si="1250"/>
        <v>1</v>
      </c>
      <c r="BX1938" s="3" t="str">
        <f t="shared" si="1251"/>
        <v>No</v>
      </c>
      <c r="BY1938" s="3">
        <f t="shared" si="1252"/>
        <v>33683</v>
      </c>
      <c r="BZ1938">
        <v>1</v>
      </c>
      <c r="CA1938" s="3">
        <f t="shared" si="1253"/>
        <v>33683</v>
      </c>
      <c r="CC1938" s="3">
        <f t="shared" si="1254"/>
        <v>0</v>
      </c>
      <c r="CD1938" s="3">
        <f t="shared" si="1255"/>
        <v>0</v>
      </c>
      <c r="CE1938" s="3" t="str">
        <f t="shared" si="1256"/>
        <v/>
      </c>
      <c r="CF1938" s="3" t="e">
        <f>HLOOKUP(CE1938,'Valuation Data'!$D$2:$K$5,4,FALSE)</f>
        <v>#N/A</v>
      </c>
      <c r="CG1938" s="3">
        <f t="shared" si="1257"/>
        <v>33683</v>
      </c>
      <c r="CH1938" s="3" t="str">
        <f t="shared" si="1258"/>
        <v>No</v>
      </c>
      <c r="CI1938" s="3" t="str">
        <f>VLOOKUP(R1938,'Use Codes &amp; County Type'!A:D,4,FALSE)</f>
        <v>R</v>
      </c>
      <c r="CJ1938" s="3" t="str">
        <f t="shared" si="1259"/>
        <v>No</v>
      </c>
      <c r="CK1938" s="3" t="str">
        <f t="shared" si="1260"/>
        <v>No</v>
      </c>
      <c r="CL1938" s="3">
        <f t="shared" si="1261"/>
        <v>0.35</v>
      </c>
      <c r="CM1938" s="3">
        <f t="shared" si="1262"/>
        <v>11789.05</v>
      </c>
      <c r="CN1938" s="3">
        <f t="shared" si="1263"/>
        <v>2917.45</v>
      </c>
      <c r="CO1938" s="3">
        <f t="shared" si="1264"/>
        <v>8871.5999999999985</v>
      </c>
      <c r="CP1938" s="3">
        <f t="shared" si="1265"/>
        <v>8.661490959831368E-2</v>
      </c>
      <c r="CR1938" s="3" t="str">
        <f t="shared" si="1266"/>
        <v>No</v>
      </c>
      <c r="CV1938" s="3" t="str">
        <f t="shared" si="1267"/>
        <v>*Bid</v>
      </c>
      <c r="CW1938" s="3">
        <f t="shared" si="1268"/>
        <v>1937</v>
      </c>
      <c r="CX1938" s="3">
        <f t="shared" si="1269"/>
        <v>583.49</v>
      </c>
      <c r="CY1938" s="3" t="str">
        <f t="shared" si="1270"/>
        <v>Ok</v>
      </c>
      <c r="CZ1938">
        <v>0</v>
      </c>
      <c r="DA1938">
        <v>0</v>
      </c>
    </row>
    <row r="1939" spans="1:105" x14ac:dyDescent="0.25">
      <c r="A1939">
        <v>1938</v>
      </c>
      <c r="B1939" t="s">
        <v>3</v>
      </c>
      <c r="C1939" t="s">
        <v>2047</v>
      </c>
      <c r="D1939">
        <v>667.62</v>
      </c>
      <c r="E1939">
        <v>2017</v>
      </c>
      <c r="F1939">
        <v>667.62</v>
      </c>
      <c r="G1939">
        <v>667.62</v>
      </c>
      <c r="H1939" s="3">
        <f t="shared" si="1230"/>
        <v>0</v>
      </c>
      <c r="I1939">
        <v>940917</v>
      </c>
      <c r="J1939" t="s">
        <v>2736</v>
      </c>
      <c r="K1939" t="s">
        <v>2738</v>
      </c>
      <c r="L1939">
        <v>32034</v>
      </c>
      <c r="M1939" t="s">
        <v>4197</v>
      </c>
      <c r="N1939" t="s">
        <v>4761</v>
      </c>
      <c r="O1939">
        <v>-81.524836585305593</v>
      </c>
      <c r="P1939">
        <v>30.569448177056099</v>
      </c>
      <c r="Q1939" t="s">
        <v>6132</v>
      </c>
      <c r="R1939">
        <v>2</v>
      </c>
      <c r="S1939" t="s">
        <v>6535</v>
      </c>
      <c r="T1939">
        <v>1006</v>
      </c>
      <c r="U1939" t="s">
        <v>6578</v>
      </c>
      <c r="V1939">
        <v>2017</v>
      </c>
      <c r="W1939">
        <v>38822</v>
      </c>
      <c r="X1939">
        <v>2017</v>
      </c>
      <c r="Y1939">
        <v>38822</v>
      </c>
      <c r="Z1939">
        <v>587.72</v>
      </c>
      <c r="AA1939" s="3">
        <f t="shared" si="1231"/>
        <v>0.88032114076870083</v>
      </c>
      <c r="AC1939" t="s">
        <v>6616</v>
      </c>
      <c r="AD1939" t="s">
        <v>6616</v>
      </c>
      <c r="AE1939" t="s">
        <v>6616</v>
      </c>
      <c r="AI1939" t="s">
        <v>6618</v>
      </c>
      <c r="AJ1939" t="s">
        <v>6618</v>
      </c>
      <c r="AK1939" t="s">
        <v>6618</v>
      </c>
      <c r="AL1939" t="s">
        <v>6618</v>
      </c>
      <c r="AM1939" t="s">
        <v>6618</v>
      </c>
      <c r="AN1939">
        <v>0</v>
      </c>
      <c r="AO1939">
        <v>0</v>
      </c>
      <c r="AP1939" s="3" t="str">
        <f t="shared" si="1232"/>
        <v>No</v>
      </c>
      <c r="AQ1939" s="3" t="str">
        <f t="shared" si="1233"/>
        <v>No</v>
      </c>
      <c r="AR1939" s="3" t="str">
        <f t="shared" si="1234"/>
        <v>No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 t="s">
        <v>6634</v>
      </c>
      <c r="AZ1939" t="s">
        <v>6639</v>
      </c>
      <c r="BA1939">
        <v>0</v>
      </c>
      <c r="BB1939" t="s">
        <v>6616</v>
      </c>
      <c r="BC1939" t="s">
        <v>6616</v>
      </c>
      <c r="BD1939" s="4" t="str">
        <f t="shared" si="1235"/>
        <v>No</v>
      </c>
      <c r="BE1939" t="s">
        <v>6640</v>
      </c>
      <c r="BF1939" s="3" t="str">
        <f t="shared" si="1236"/>
        <v>No</v>
      </c>
      <c r="BG1939" t="s">
        <v>6645</v>
      </c>
      <c r="BH1939" s="3" t="str">
        <f t="shared" si="1237"/>
        <v>940917 OLD NASSAUVILLE RD</v>
      </c>
      <c r="BI1939" s="3" t="str">
        <f t="shared" si="1238"/>
        <v>Fernandina Beach</v>
      </c>
      <c r="BJ1939" s="3" t="str">
        <f t="shared" si="1239"/>
        <v>Florida</v>
      </c>
      <c r="BK1939" s="3">
        <f t="shared" si="1240"/>
        <v>32034</v>
      </c>
      <c r="BL1939" s="3" t="str">
        <f t="shared" si="1241"/>
        <v>940917 OLD NASSAUVILLE RD FERNANDINA BEACH FL 32034</v>
      </c>
      <c r="BM1939" s="3" t="str">
        <f t="shared" si="1242"/>
        <v/>
      </c>
      <c r="BN1939" s="3" t="str">
        <f t="shared" si="1243"/>
        <v>Pass</v>
      </c>
      <c r="BO1939" s="3" t="str">
        <f t="shared" si="1244"/>
        <v>No</v>
      </c>
      <c r="BP1939" s="3" t="str">
        <f t="shared" si="1245"/>
        <v>FV&lt;$10K</v>
      </c>
      <c r="BQ1939" t="s">
        <v>6650</v>
      </c>
      <c r="BR1939" s="3" t="str">
        <f t="shared" si="1246"/>
        <v>No, &lt; $20K Lien</v>
      </c>
      <c r="BS1939" s="3" t="str">
        <f t="shared" si="1247"/>
        <v>No, Lien &lt; $20K</v>
      </c>
      <c r="BT1939" t="s">
        <v>6650</v>
      </c>
      <c r="BU1939" s="3" t="str">
        <f t="shared" si="1248"/>
        <v>No</v>
      </c>
      <c r="BV1939" s="3" t="str">
        <f t="shared" si="1249"/>
        <v>No</v>
      </c>
      <c r="BW1939" s="3">
        <f t="shared" si="1250"/>
        <v>0</v>
      </c>
      <c r="BX1939" s="3" t="str">
        <f t="shared" si="1251"/>
        <v>No</v>
      </c>
      <c r="BY1939" s="3">
        <f t="shared" si="1252"/>
        <v>38822</v>
      </c>
      <c r="BZ1939">
        <v>1</v>
      </c>
      <c r="CA1939" s="3">
        <f t="shared" si="1253"/>
        <v>38822</v>
      </c>
      <c r="CC1939" s="3">
        <f t="shared" si="1254"/>
        <v>0</v>
      </c>
      <c r="CD1939" s="3">
        <f t="shared" si="1255"/>
        <v>0</v>
      </c>
      <c r="CE1939" s="3" t="str">
        <f t="shared" si="1256"/>
        <v/>
      </c>
      <c r="CF1939" s="3" t="e">
        <f>HLOOKUP(CE1939,'Valuation Data'!$D$2:$K$5,4,FALSE)</f>
        <v>#N/A</v>
      </c>
      <c r="CG1939" s="3">
        <f t="shared" si="1257"/>
        <v>38822</v>
      </c>
      <c r="CH1939" s="3" t="str">
        <f t="shared" si="1258"/>
        <v>No</v>
      </c>
      <c r="CI1939" s="3" t="str">
        <f>VLOOKUP(R1939,'Use Codes &amp; County Type'!A:D,4,FALSE)</f>
        <v>R</v>
      </c>
      <c r="CJ1939" s="3" t="str">
        <f t="shared" si="1259"/>
        <v>No</v>
      </c>
      <c r="CK1939" s="3" t="str">
        <f t="shared" si="1260"/>
        <v>No</v>
      </c>
      <c r="CL1939" s="3">
        <f t="shared" si="1261"/>
        <v>0.35</v>
      </c>
      <c r="CM1939" s="3">
        <f t="shared" si="1262"/>
        <v>13587.699999999999</v>
      </c>
      <c r="CN1939" s="3">
        <f t="shared" si="1263"/>
        <v>2670.48</v>
      </c>
      <c r="CO1939" s="3">
        <f t="shared" si="1264"/>
        <v>10917.22</v>
      </c>
      <c r="CP1939" s="3">
        <f t="shared" si="1265"/>
        <v>6.8787800731543974E-2</v>
      </c>
      <c r="CR1939" s="3" t="str">
        <f t="shared" si="1266"/>
        <v>No</v>
      </c>
      <c r="CV1939" s="3" t="str">
        <f t="shared" si="1267"/>
        <v>*Bid</v>
      </c>
      <c r="CW1939" s="3">
        <f t="shared" si="1268"/>
        <v>1938</v>
      </c>
      <c r="CX1939" s="3">
        <f t="shared" si="1269"/>
        <v>667.62</v>
      </c>
      <c r="CY1939" s="3" t="str">
        <f t="shared" si="1270"/>
        <v>Ok</v>
      </c>
      <c r="CZ1939">
        <v>0</v>
      </c>
      <c r="DA1939">
        <v>0</v>
      </c>
    </row>
    <row r="1940" spans="1:105" x14ac:dyDescent="0.25">
      <c r="A1940">
        <v>1939</v>
      </c>
      <c r="B1940" t="s">
        <v>3</v>
      </c>
      <c r="C1940" t="s">
        <v>2048</v>
      </c>
      <c r="D1940">
        <v>527.25</v>
      </c>
      <c r="E1940">
        <v>2017</v>
      </c>
      <c r="F1940">
        <v>527.25</v>
      </c>
      <c r="G1940">
        <v>527.25</v>
      </c>
      <c r="H1940" s="3">
        <f t="shared" si="1230"/>
        <v>0</v>
      </c>
      <c r="I1940">
        <v>95282</v>
      </c>
      <c r="J1940" t="s">
        <v>2736</v>
      </c>
      <c r="K1940" t="s">
        <v>2738</v>
      </c>
      <c r="L1940">
        <v>32034</v>
      </c>
      <c r="M1940" t="s">
        <v>4198</v>
      </c>
      <c r="N1940" t="s">
        <v>4761</v>
      </c>
      <c r="O1940">
        <v>-81.524944103691993</v>
      </c>
      <c r="P1940">
        <v>30.573219710265501</v>
      </c>
      <c r="Q1940" t="s">
        <v>6133</v>
      </c>
      <c r="R1940">
        <v>2</v>
      </c>
      <c r="S1940" t="s">
        <v>6535</v>
      </c>
      <c r="T1940">
        <v>1006</v>
      </c>
      <c r="U1940" t="s">
        <v>6578</v>
      </c>
      <c r="V1940">
        <v>2017</v>
      </c>
      <c r="W1940">
        <v>62042</v>
      </c>
      <c r="X1940">
        <v>2017</v>
      </c>
      <c r="Y1940">
        <v>84917</v>
      </c>
      <c r="Z1940">
        <v>457.93</v>
      </c>
      <c r="AA1940" s="3">
        <f t="shared" si="1231"/>
        <v>0.8685253674727359</v>
      </c>
      <c r="AE1940" t="s">
        <v>6616</v>
      </c>
      <c r="AF1940" t="s">
        <v>6616</v>
      </c>
      <c r="AG1940" t="s">
        <v>6616</v>
      </c>
      <c r="AH1940" t="s">
        <v>6616</v>
      </c>
      <c r="AI1940" t="s">
        <v>6618</v>
      </c>
      <c r="AJ1940" t="s">
        <v>6618</v>
      </c>
      <c r="AK1940" t="s">
        <v>6618</v>
      </c>
      <c r="AL1940" t="s">
        <v>6618</v>
      </c>
      <c r="AM1940">
        <v>0</v>
      </c>
      <c r="AN1940">
        <v>0</v>
      </c>
      <c r="AO1940">
        <v>0</v>
      </c>
      <c r="AP1940" s="3" t="str">
        <f t="shared" si="1232"/>
        <v>No</v>
      </c>
      <c r="AQ1940" s="3" t="str">
        <f t="shared" si="1233"/>
        <v>No</v>
      </c>
      <c r="AR1940" s="3" t="str">
        <f t="shared" si="1234"/>
        <v>No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1</v>
      </c>
      <c r="AY1940" t="s">
        <v>6634</v>
      </c>
      <c r="AZ1940">
        <v>0</v>
      </c>
      <c r="BA1940">
        <v>0</v>
      </c>
      <c r="BB1940" t="s">
        <v>6617</v>
      </c>
      <c r="BC1940" t="s">
        <v>6616</v>
      </c>
      <c r="BD1940" s="4" t="str">
        <f t="shared" si="1235"/>
        <v>No</v>
      </c>
      <c r="BE1940" t="s">
        <v>6640</v>
      </c>
      <c r="BF1940" s="3" t="str">
        <f t="shared" si="1236"/>
        <v>No</v>
      </c>
      <c r="BG1940" t="s">
        <v>6645</v>
      </c>
      <c r="BH1940" s="3" t="str">
        <f t="shared" si="1237"/>
        <v>95282 SANTA JUANA RD</v>
      </c>
      <c r="BI1940" s="3" t="str">
        <f t="shared" si="1238"/>
        <v>Fernandina Beach</v>
      </c>
      <c r="BJ1940" s="3" t="str">
        <f t="shared" si="1239"/>
        <v>Florida</v>
      </c>
      <c r="BK1940" s="3">
        <f t="shared" si="1240"/>
        <v>32034</v>
      </c>
      <c r="BL1940" s="3" t="str">
        <f t="shared" si="1241"/>
        <v>95282 SANTA JUANA RD FERNANDINA BEACH FL 32034</v>
      </c>
      <c r="BM1940" s="3" t="str">
        <f t="shared" si="1242"/>
        <v/>
      </c>
      <c r="BN1940" s="3" t="str">
        <f t="shared" si="1243"/>
        <v>Pass</v>
      </c>
      <c r="BO1940" s="3" t="str">
        <f t="shared" si="1244"/>
        <v>No</v>
      </c>
      <c r="BP1940" s="3" t="str">
        <f t="shared" si="1245"/>
        <v>FV&lt;$10K</v>
      </c>
      <c r="BQ1940" t="s">
        <v>6650</v>
      </c>
      <c r="BR1940" s="3" t="str">
        <f t="shared" si="1246"/>
        <v>No, &lt; $20K Lien</v>
      </c>
      <c r="BS1940" s="3" t="str">
        <f t="shared" si="1247"/>
        <v>No, Lien &lt; $20K</v>
      </c>
      <c r="BT1940" t="s">
        <v>6650</v>
      </c>
      <c r="BU1940" s="3" t="str">
        <f t="shared" si="1248"/>
        <v>No</v>
      </c>
      <c r="BV1940" s="3" t="str">
        <f t="shared" si="1249"/>
        <v>No</v>
      </c>
      <c r="BW1940" s="3">
        <f t="shared" si="1250"/>
        <v>0</v>
      </c>
      <c r="BX1940" s="3" t="str">
        <f t="shared" si="1251"/>
        <v>No</v>
      </c>
      <c r="BY1940" s="3">
        <f t="shared" si="1252"/>
        <v>62042</v>
      </c>
      <c r="BZ1940">
        <v>1</v>
      </c>
      <c r="CA1940" s="3">
        <f t="shared" si="1253"/>
        <v>62042</v>
      </c>
      <c r="CC1940" s="3">
        <f t="shared" si="1254"/>
        <v>0</v>
      </c>
      <c r="CD1940" s="3">
        <f t="shared" si="1255"/>
        <v>0</v>
      </c>
      <c r="CE1940" s="3" t="str">
        <f t="shared" si="1256"/>
        <v/>
      </c>
      <c r="CF1940" s="3" t="e">
        <f>HLOOKUP(CE1940,'Valuation Data'!$D$2:$K$5,4,FALSE)</f>
        <v>#N/A</v>
      </c>
      <c r="CG1940" s="3">
        <f t="shared" si="1257"/>
        <v>62042</v>
      </c>
      <c r="CH1940" s="3" t="str">
        <f t="shared" si="1258"/>
        <v>No</v>
      </c>
      <c r="CI1940" s="3" t="str">
        <f>VLOOKUP(R1940,'Use Codes &amp; County Type'!A:D,4,FALSE)</f>
        <v>R</v>
      </c>
      <c r="CJ1940" s="3" t="str">
        <f t="shared" si="1259"/>
        <v>No</v>
      </c>
      <c r="CK1940" s="3" t="str">
        <f t="shared" si="1260"/>
        <v>Yes</v>
      </c>
      <c r="CL1940" s="3">
        <f t="shared" si="1261"/>
        <v>0.67</v>
      </c>
      <c r="CM1940" s="3">
        <f t="shared" si="1262"/>
        <v>41568.14</v>
      </c>
      <c r="CN1940" s="3">
        <f t="shared" si="1263"/>
        <v>2109</v>
      </c>
      <c r="CO1940" s="3">
        <f t="shared" si="1264"/>
        <v>39459.14</v>
      </c>
      <c r="CP1940" s="3">
        <f t="shared" si="1265"/>
        <v>3.3993101447406596E-2</v>
      </c>
      <c r="CR1940" s="3" t="str">
        <f t="shared" si="1266"/>
        <v>No</v>
      </c>
      <c r="CV1940" s="3" t="str">
        <f t="shared" si="1267"/>
        <v>*Bid</v>
      </c>
      <c r="CW1940" s="3">
        <f t="shared" si="1268"/>
        <v>1939</v>
      </c>
      <c r="CX1940" s="3">
        <f t="shared" si="1269"/>
        <v>527.25</v>
      </c>
      <c r="CY1940" s="3" t="str">
        <f t="shared" si="1270"/>
        <v>Ok</v>
      </c>
      <c r="CZ1940">
        <v>0</v>
      </c>
      <c r="DA1940">
        <v>0</v>
      </c>
    </row>
    <row r="1941" spans="1:105" x14ac:dyDescent="0.25">
      <c r="A1941">
        <v>1940</v>
      </c>
      <c r="B1941" t="s">
        <v>3</v>
      </c>
      <c r="C1941" t="s">
        <v>2049</v>
      </c>
      <c r="D1941">
        <v>526.11</v>
      </c>
      <c r="E1941">
        <v>2017</v>
      </c>
      <c r="F1941">
        <v>526.11</v>
      </c>
      <c r="G1941">
        <v>526.11</v>
      </c>
      <c r="H1941" s="3">
        <f t="shared" si="1230"/>
        <v>0</v>
      </c>
      <c r="I1941">
        <v>85735</v>
      </c>
      <c r="J1941" t="s">
        <v>2736</v>
      </c>
      <c r="K1941" t="s">
        <v>2738</v>
      </c>
      <c r="L1941">
        <v>32034</v>
      </c>
      <c r="M1941" t="s">
        <v>4199</v>
      </c>
      <c r="N1941" t="s">
        <v>4761</v>
      </c>
      <c r="O1941">
        <v>-81.537689684020904</v>
      </c>
      <c r="P1941">
        <v>30.565091286386</v>
      </c>
      <c r="Q1941" t="s">
        <v>6134</v>
      </c>
      <c r="R1941">
        <v>2</v>
      </c>
      <c r="S1941" t="s">
        <v>6535</v>
      </c>
      <c r="T1941">
        <v>1006</v>
      </c>
      <c r="U1941" t="s">
        <v>6578</v>
      </c>
      <c r="V1941">
        <v>2017</v>
      </c>
      <c r="W1941">
        <v>61880</v>
      </c>
      <c r="X1941">
        <v>2017</v>
      </c>
      <c r="Y1941">
        <v>76482</v>
      </c>
      <c r="Z1941">
        <v>456.87</v>
      </c>
      <c r="AA1941" s="3">
        <f t="shared" si="1231"/>
        <v>0.86839254148372014</v>
      </c>
      <c r="AB1941" t="s">
        <v>6616</v>
      </c>
      <c r="AC1941" t="s">
        <v>6616</v>
      </c>
      <c r="AD1941" t="s">
        <v>6616</v>
      </c>
      <c r="AE1941" t="s">
        <v>6616</v>
      </c>
      <c r="AF1941" t="s">
        <v>6616</v>
      </c>
      <c r="AG1941" t="s">
        <v>6616</v>
      </c>
      <c r="AH1941" t="s">
        <v>6616</v>
      </c>
      <c r="AI1941" t="s">
        <v>6618</v>
      </c>
      <c r="AJ1941" t="s">
        <v>6618</v>
      </c>
      <c r="AK1941" t="s">
        <v>6618</v>
      </c>
      <c r="AL1941" t="s">
        <v>6618</v>
      </c>
      <c r="AM1941" t="s">
        <v>6618</v>
      </c>
      <c r="AN1941" t="s">
        <v>6618</v>
      </c>
      <c r="AO1941" t="s">
        <v>6618</v>
      </c>
      <c r="AP1941" s="3" t="str">
        <f t="shared" si="1232"/>
        <v>No</v>
      </c>
      <c r="AQ1941" s="3" t="str">
        <f t="shared" si="1233"/>
        <v>No</v>
      </c>
      <c r="AR1941" s="3" t="str">
        <f t="shared" si="1234"/>
        <v>No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 t="s">
        <v>6634</v>
      </c>
      <c r="AZ1941" t="s">
        <v>6638</v>
      </c>
      <c r="BA1941">
        <v>1</v>
      </c>
      <c r="BB1941" t="s">
        <v>6617</v>
      </c>
      <c r="BC1941" t="s">
        <v>6617</v>
      </c>
      <c r="BD1941" s="4" t="str">
        <f t="shared" si="1235"/>
        <v>No</v>
      </c>
      <c r="BE1941" t="s">
        <v>6640</v>
      </c>
      <c r="BF1941" s="3" t="str">
        <f t="shared" si="1236"/>
        <v>No</v>
      </c>
      <c r="BG1941" t="s">
        <v>6645</v>
      </c>
      <c r="BH1941" s="3" t="str">
        <f t="shared" si="1237"/>
        <v>85735 LONNIE CREWS RD</v>
      </c>
      <c r="BI1941" s="3" t="str">
        <f t="shared" si="1238"/>
        <v>Fernandina Beach</v>
      </c>
      <c r="BJ1941" s="3" t="str">
        <f t="shared" si="1239"/>
        <v>Florida</v>
      </c>
      <c r="BK1941" s="3">
        <f t="shared" si="1240"/>
        <v>32034</v>
      </c>
      <c r="BL1941" s="3" t="str">
        <f t="shared" si="1241"/>
        <v>85735 LONNIE CREWS RD FERNANDINA BEACH FL 32034</v>
      </c>
      <c r="BM1941" s="3" t="str">
        <f t="shared" si="1242"/>
        <v/>
      </c>
      <c r="BN1941" s="3" t="str">
        <f t="shared" si="1243"/>
        <v>Pass</v>
      </c>
      <c r="BO1941" s="3" t="str">
        <f t="shared" si="1244"/>
        <v>Yes</v>
      </c>
      <c r="BP1941" s="3" t="str">
        <f t="shared" si="1245"/>
        <v>FV&lt;$10K</v>
      </c>
      <c r="BQ1941" t="s">
        <v>6650</v>
      </c>
      <c r="BR1941" s="3" t="str">
        <f t="shared" si="1246"/>
        <v>No, &lt; $20K Lien</v>
      </c>
      <c r="BS1941" s="3" t="str">
        <f t="shared" si="1247"/>
        <v>No, Lien &lt; $20K</v>
      </c>
      <c r="BT1941" t="s">
        <v>6650</v>
      </c>
      <c r="BU1941" s="3" t="str">
        <f t="shared" si="1248"/>
        <v>No</v>
      </c>
      <c r="BV1941" s="3" t="str">
        <f t="shared" si="1249"/>
        <v>No</v>
      </c>
      <c r="BW1941" s="3">
        <f t="shared" si="1250"/>
        <v>1</v>
      </c>
      <c r="BX1941" s="3" t="str">
        <f t="shared" si="1251"/>
        <v>No</v>
      </c>
      <c r="BY1941" s="3">
        <f t="shared" si="1252"/>
        <v>61880</v>
      </c>
      <c r="BZ1941">
        <v>1</v>
      </c>
      <c r="CA1941" s="3">
        <f t="shared" si="1253"/>
        <v>61880</v>
      </c>
      <c r="CC1941" s="3">
        <f t="shared" si="1254"/>
        <v>0</v>
      </c>
      <c r="CD1941" s="3">
        <f t="shared" si="1255"/>
        <v>0</v>
      </c>
      <c r="CE1941" s="3" t="str">
        <f t="shared" si="1256"/>
        <v/>
      </c>
      <c r="CF1941" s="3" t="e">
        <f>HLOOKUP(CE1941,'Valuation Data'!$D$2:$K$5,4,FALSE)</f>
        <v>#N/A</v>
      </c>
      <c r="CG1941" s="3">
        <f t="shared" si="1257"/>
        <v>61880</v>
      </c>
      <c r="CH1941" s="3" t="str">
        <f t="shared" si="1258"/>
        <v>No</v>
      </c>
      <c r="CI1941" s="3" t="str">
        <f>VLOOKUP(R1941,'Use Codes &amp; County Type'!A:D,4,FALSE)</f>
        <v>R</v>
      </c>
      <c r="CJ1941" s="3" t="str">
        <f t="shared" si="1259"/>
        <v>No</v>
      </c>
      <c r="CK1941" s="3" t="str">
        <f t="shared" si="1260"/>
        <v>Yes</v>
      </c>
      <c r="CL1941" s="3">
        <f t="shared" si="1261"/>
        <v>0.67</v>
      </c>
      <c r="CM1941" s="3">
        <f t="shared" si="1262"/>
        <v>41459.600000000006</v>
      </c>
      <c r="CN1941" s="3">
        <f t="shared" si="1263"/>
        <v>2630.55</v>
      </c>
      <c r="CO1941" s="3">
        <f t="shared" si="1264"/>
        <v>38829.050000000003</v>
      </c>
      <c r="CP1941" s="3">
        <f t="shared" si="1265"/>
        <v>4.2510504201680677E-2</v>
      </c>
      <c r="CR1941" s="3" t="str">
        <f t="shared" si="1266"/>
        <v>No</v>
      </c>
      <c r="CV1941" s="3" t="str">
        <f t="shared" si="1267"/>
        <v>*Bid</v>
      </c>
      <c r="CW1941" s="3">
        <f t="shared" si="1268"/>
        <v>1940</v>
      </c>
      <c r="CX1941" s="3">
        <f t="shared" si="1269"/>
        <v>526.11</v>
      </c>
      <c r="CY1941" s="3" t="str">
        <f t="shared" si="1270"/>
        <v>Ok</v>
      </c>
      <c r="CZ1941">
        <v>0</v>
      </c>
      <c r="DA1941">
        <v>0</v>
      </c>
    </row>
    <row r="1942" spans="1:105" x14ac:dyDescent="0.25">
      <c r="A1942">
        <v>1941</v>
      </c>
      <c r="B1942" t="s">
        <v>3</v>
      </c>
      <c r="C1942" t="s">
        <v>2050</v>
      </c>
      <c r="D1942">
        <v>556.09</v>
      </c>
      <c r="E1942">
        <v>2017</v>
      </c>
      <c r="F1942">
        <v>556.09</v>
      </c>
      <c r="G1942">
        <v>556.09</v>
      </c>
      <c r="H1942" s="3">
        <f t="shared" si="1230"/>
        <v>0</v>
      </c>
      <c r="I1942">
        <v>85795</v>
      </c>
      <c r="J1942" t="s">
        <v>2736</v>
      </c>
      <c r="K1942" t="s">
        <v>2738</v>
      </c>
      <c r="L1942">
        <v>32034</v>
      </c>
      <c r="M1942" t="s">
        <v>4200</v>
      </c>
      <c r="N1942" t="s">
        <v>4761</v>
      </c>
      <c r="O1942">
        <v>-81.536177514784498</v>
      </c>
      <c r="P1942">
        <v>30.564608390092602</v>
      </c>
      <c r="Q1942" t="s">
        <v>6135</v>
      </c>
      <c r="R1942">
        <v>0</v>
      </c>
      <c r="S1942" t="s">
        <v>6538</v>
      </c>
      <c r="T1942">
        <v>8001</v>
      </c>
      <c r="U1942" t="s">
        <v>6581</v>
      </c>
      <c r="V1942">
        <v>2017</v>
      </c>
      <c r="W1942">
        <v>29700</v>
      </c>
      <c r="X1942">
        <v>2017</v>
      </c>
      <c r="Y1942">
        <v>35000</v>
      </c>
      <c r="Z1942">
        <v>484.59</v>
      </c>
      <c r="AA1942" s="3">
        <f t="shared" si="1231"/>
        <v>0.8714236904098257</v>
      </c>
      <c r="AB1942" t="s">
        <v>6616</v>
      </c>
      <c r="AC1942" t="s">
        <v>6616</v>
      </c>
      <c r="AD1942" t="s">
        <v>6616</v>
      </c>
      <c r="AE1942" t="s">
        <v>6616</v>
      </c>
      <c r="AF1942" t="s">
        <v>6616</v>
      </c>
      <c r="AG1942" t="s">
        <v>6616</v>
      </c>
      <c r="AH1942" t="s">
        <v>6616</v>
      </c>
      <c r="AI1942" t="s">
        <v>6618</v>
      </c>
      <c r="AJ1942" t="s">
        <v>6618</v>
      </c>
      <c r="AK1942" t="s">
        <v>6618</v>
      </c>
      <c r="AL1942" t="s">
        <v>6618</v>
      </c>
      <c r="AM1942" t="s">
        <v>6618</v>
      </c>
      <c r="AN1942" t="s">
        <v>6618</v>
      </c>
      <c r="AO1942" t="s">
        <v>6618</v>
      </c>
      <c r="AP1942" s="3" t="str">
        <f t="shared" si="1232"/>
        <v>No</v>
      </c>
      <c r="AQ1942" s="3" t="str">
        <f t="shared" si="1233"/>
        <v>No</v>
      </c>
      <c r="AR1942" s="3" t="str">
        <f t="shared" si="1234"/>
        <v>No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 t="s">
        <v>6634</v>
      </c>
      <c r="AZ1942" t="s">
        <v>6638</v>
      </c>
      <c r="BA1942">
        <v>0</v>
      </c>
      <c r="BB1942" t="s">
        <v>6616</v>
      </c>
      <c r="BC1942" t="s">
        <v>6616</v>
      </c>
      <c r="BD1942" s="4" t="str">
        <f t="shared" si="1235"/>
        <v>No</v>
      </c>
      <c r="BE1942" t="s">
        <v>6640</v>
      </c>
      <c r="BF1942" s="3" t="str">
        <f t="shared" si="1236"/>
        <v>No</v>
      </c>
      <c r="BG1942" t="s">
        <v>6645</v>
      </c>
      <c r="BH1942" s="3" t="str">
        <f t="shared" si="1237"/>
        <v>85795 OWENS RD</v>
      </c>
      <c r="BI1942" s="3" t="str">
        <f t="shared" si="1238"/>
        <v>Fernandina Beach</v>
      </c>
      <c r="BJ1942" s="3" t="str">
        <f t="shared" si="1239"/>
        <v>Florida</v>
      </c>
      <c r="BK1942" s="3">
        <f t="shared" si="1240"/>
        <v>32034</v>
      </c>
      <c r="BL1942" s="3" t="str">
        <f t="shared" si="1241"/>
        <v>85795 OWENS RD FERNANDINA BEACH FL 32034</v>
      </c>
      <c r="BM1942" s="3" t="str">
        <f t="shared" si="1242"/>
        <v/>
      </c>
      <c r="BN1942" s="3" t="str">
        <f t="shared" si="1243"/>
        <v>Pass</v>
      </c>
      <c r="BO1942" s="3" t="str">
        <f t="shared" si="1244"/>
        <v>No</v>
      </c>
      <c r="BP1942" s="3" t="str">
        <f t="shared" si="1245"/>
        <v>FV&lt;$10K</v>
      </c>
      <c r="BQ1942" t="s">
        <v>6650</v>
      </c>
      <c r="BR1942" s="3" t="str">
        <f t="shared" si="1246"/>
        <v>No, &lt; $20K Lien</v>
      </c>
      <c r="BS1942" s="3" t="str">
        <f t="shared" si="1247"/>
        <v>No, Lien &lt; $20K</v>
      </c>
      <c r="BT1942" t="s">
        <v>6650</v>
      </c>
      <c r="BU1942" s="3" t="str">
        <f t="shared" si="1248"/>
        <v>No</v>
      </c>
      <c r="BV1942" s="3" t="str">
        <f t="shared" si="1249"/>
        <v>No</v>
      </c>
      <c r="BW1942" s="3">
        <f t="shared" si="1250"/>
        <v>0</v>
      </c>
      <c r="BX1942" s="3" t="str">
        <f t="shared" si="1251"/>
        <v>No</v>
      </c>
      <c r="BY1942" s="3">
        <f t="shared" si="1252"/>
        <v>29700</v>
      </c>
      <c r="BZ1942">
        <v>1</v>
      </c>
      <c r="CA1942" s="3">
        <f t="shared" si="1253"/>
        <v>29700</v>
      </c>
      <c r="CC1942" s="3">
        <f t="shared" si="1254"/>
        <v>0</v>
      </c>
      <c r="CD1942" s="3">
        <f t="shared" si="1255"/>
        <v>0</v>
      </c>
      <c r="CE1942" s="3" t="str">
        <f t="shared" si="1256"/>
        <v/>
      </c>
      <c r="CF1942" s="3" t="e">
        <f>HLOOKUP(CE1942,'Valuation Data'!$D$2:$K$5,4,FALSE)</f>
        <v>#N/A</v>
      </c>
      <c r="CG1942" s="3">
        <f t="shared" si="1257"/>
        <v>29700</v>
      </c>
      <c r="CH1942" s="3" t="str">
        <f t="shared" si="1258"/>
        <v>No</v>
      </c>
      <c r="CI1942" s="3" t="str">
        <f>VLOOKUP(R1942,'Use Codes &amp; County Type'!A:D,4,FALSE)</f>
        <v>V</v>
      </c>
      <c r="CJ1942" s="3" t="str">
        <f t="shared" si="1259"/>
        <v>Yes</v>
      </c>
      <c r="CK1942" s="3" t="str">
        <f t="shared" si="1260"/>
        <v>No</v>
      </c>
      <c r="CL1942" s="3">
        <f t="shared" si="1261"/>
        <v>0</v>
      </c>
      <c r="CM1942" s="3">
        <f t="shared" si="1262"/>
        <v>0</v>
      </c>
      <c r="CN1942" s="3">
        <f t="shared" si="1263"/>
        <v>2224.36</v>
      </c>
      <c r="CO1942" s="3">
        <f t="shared" si="1264"/>
        <v>-2224.36</v>
      </c>
      <c r="CP1942" s="3">
        <f t="shared" si="1265"/>
        <v>7.4894276094276097E-2</v>
      </c>
      <c r="CR1942" s="3" t="str">
        <f t="shared" si="1266"/>
        <v>No</v>
      </c>
      <c r="CV1942" s="3" t="str">
        <f t="shared" si="1267"/>
        <v>FMV&lt;$30K</v>
      </c>
      <c r="CW1942" s="3">
        <f t="shared" si="1268"/>
        <v>1941</v>
      </c>
      <c r="CX1942" s="3">
        <f t="shared" si="1269"/>
        <v>556.09</v>
      </c>
      <c r="CY1942" s="3" t="str">
        <f t="shared" si="1270"/>
        <v>Ok</v>
      </c>
      <c r="CZ1942">
        <v>0</v>
      </c>
      <c r="DA1942">
        <v>0</v>
      </c>
    </row>
    <row r="1943" spans="1:105" x14ac:dyDescent="0.25">
      <c r="A1943">
        <v>1942</v>
      </c>
      <c r="B1943" t="s">
        <v>3</v>
      </c>
      <c r="C1943" t="s">
        <v>2051</v>
      </c>
      <c r="D1943">
        <v>503.32</v>
      </c>
      <c r="E1943">
        <v>2017</v>
      </c>
      <c r="F1943">
        <v>503.32</v>
      </c>
      <c r="G1943">
        <v>503.32</v>
      </c>
      <c r="H1943" s="3">
        <f t="shared" si="1230"/>
        <v>0</v>
      </c>
      <c r="I1943">
        <v>95147</v>
      </c>
      <c r="J1943" t="s">
        <v>2736</v>
      </c>
      <c r="K1943" t="s">
        <v>2738</v>
      </c>
      <c r="L1943">
        <v>32034</v>
      </c>
      <c r="M1943" t="s">
        <v>4201</v>
      </c>
      <c r="N1943" t="s">
        <v>4761</v>
      </c>
      <c r="O1943">
        <v>-81.535582163012705</v>
      </c>
      <c r="P1943">
        <v>30.5655093318761</v>
      </c>
      <c r="Q1943" t="s">
        <v>6136</v>
      </c>
      <c r="R1943">
        <v>2</v>
      </c>
      <c r="S1943" t="s">
        <v>6535</v>
      </c>
      <c r="T1943">
        <v>1006</v>
      </c>
      <c r="U1943" t="s">
        <v>6578</v>
      </c>
      <c r="V1943">
        <v>2017</v>
      </c>
      <c r="W1943">
        <v>58689</v>
      </c>
      <c r="X1943">
        <v>2017</v>
      </c>
      <c r="Y1943">
        <v>70583</v>
      </c>
      <c r="Z1943">
        <v>435.81</v>
      </c>
      <c r="AA1943" s="3">
        <f t="shared" si="1231"/>
        <v>0.86587061908924745</v>
      </c>
      <c r="AB1943" t="s">
        <v>6616</v>
      </c>
      <c r="AC1943" t="s">
        <v>6616</v>
      </c>
      <c r="AD1943" t="s">
        <v>6616</v>
      </c>
      <c r="AE1943" t="s">
        <v>6616</v>
      </c>
      <c r="AF1943" t="s">
        <v>6616</v>
      </c>
      <c r="AG1943" t="s">
        <v>6616</v>
      </c>
      <c r="AH1943" t="s">
        <v>6616</v>
      </c>
      <c r="AI1943" t="s">
        <v>6618</v>
      </c>
      <c r="AJ1943" t="s">
        <v>6618</v>
      </c>
      <c r="AK1943" t="s">
        <v>6618</v>
      </c>
      <c r="AL1943" t="s">
        <v>6618</v>
      </c>
      <c r="AM1943" t="s">
        <v>6618</v>
      </c>
      <c r="AN1943" t="s">
        <v>6618</v>
      </c>
      <c r="AO1943" t="s">
        <v>6618</v>
      </c>
      <c r="AP1943" s="3" t="str">
        <f t="shared" si="1232"/>
        <v>No</v>
      </c>
      <c r="AQ1943" s="3" t="str">
        <f t="shared" si="1233"/>
        <v>No</v>
      </c>
      <c r="AR1943" s="3" t="str">
        <f t="shared" si="1234"/>
        <v>No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 t="s">
        <v>6634</v>
      </c>
      <c r="AZ1943" t="s">
        <v>6638</v>
      </c>
      <c r="BA1943">
        <v>2</v>
      </c>
      <c r="BB1943" t="s">
        <v>6617</v>
      </c>
      <c r="BC1943" t="s">
        <v>6617</v>
      </c>
      <c r="BD1943" s="4" t="str">
        <f t="shared" si="1235"/>
        <v>No</v>
      </c>
      <c r="BE1943" t="s">
        <v>6640</v>
      </c>
      <c r="BF1943" s="3" t="str">
        <f t="shared" si="1236"/>
        <v>No</v>
      </c>
      <c r="BG1943" t="s">
        <v>6645</v>
      </c>
      <c r="BH1943" s="3" t="str">
        <f t="shared" si="1237"/>
        <v>95147 MOBLEY HEIGHTS RD</v>
      </c>
      <c r="BI1943" s="3" t="str">
        <f t="shared" si="1238"/>
        <v>Fernandina Beach</v>
      </c>
      <c r="BJ1943" s="3" t="str">
        <f t="shared" si="1239"/>
        <v>Florida</v>
      </c>
      <c r="BK1943" s="3">
        <f t="shared" si="1240"/>
        <v>32034</v>
      </c>
      <c r="BL1943" s="3" t="str">
        <f t="shared" si="1241"/>
        <v>95147 MOBLEY HEIGHTS RD FERNANDINA BEACH FL 32034</v>
      </c>
      <c r="BM1943" s="3" t="str">
        <f t="shared" si="1242"/>
        <v/>
      </c>
      <c r="BN1943" s="3" t="str">
        <f t="shared" si="1243"/>
        <v>Pass</v>
      </c>
      <c r="BO1943" s="3" t="str">
        <f t="shared" si="1244"/>
        <v>Yes</v>
      </c>
      <c r="BP1943" s="3" t="str">
        <f t="shared" si="1245"/>
        <v>FV&lt;$10K</v>
      </c>
      <c r="BQ1943" t="s">
        <v>6650</v>
      </c>
      <c r="BR1943" s="3" t="str">
        <f t="shared" si="1246"/>
        <v>No, &lt; $20K Lien</v>
      </c>
      <c r="BS1943" s="3" t="str">
        <f t="shared" si="1247"/>
        <v>No, Lien &lt; $20K</v>
      </c>
      <c r="BT1943" t="s">
        <v>6650</v>
      </c>
      <c r="BU1943" s="3" t="str">
        <f t="shared" si="1248"/>
        <v>No</v>
      </c>
      <c r="BV1943" s="3" t="str">
        <f t="shared" si="1249"/>
        <v>No</v>
      </c>
      <c r="BW1943" s="3">
        <f t="shared" si="1250"/>
        <v>2</v>
      </c>
      <c r="BX1943" s="3" t="str">
        <f t="shared" si="1251"/>
        <v>Yes</v>
      </c>
      <c r="BY1943" s="3">
        <f t="shared" si="1252"/>
        <v>58689</v>
      </c>
      <c r="BZ1943">
        <v>1</v>
      </c>
      <c r="CA1943" s="3">
        <f t="shared" si="1253"/>
        <v>58689</v>
      </c>
      <c r="CC1943" s="3">
        <f t="shared" si="1254"/>
        <v>0</v>
      </c>
      <c r="CD1943" s="3">
        <f t="shared" si="1255"/>
        <v>0</v>
      </c>
      <c r="CE1943" s="3" t="str">
        <f t="shared" si="1256"/>
        <v/>
      </c>
      <c r="CF1943" s="3" t="e">
        <f>HLOOKUP(CE1943,'Valuation Data'!$D$2:$K$5,4,FALSE)</f>
        <v>#N/A</v>
      </c>
      <c r="CG1943" s="3">
        <f t="shared" si="1257"/>
        <v>58689</v>
      </c>
      <c r="CH1943" s="3" t="str">
        <f t="shared" si="1258"/>
        <v>No</v>
      </c>
      <c r="CI1943" s="3" t="str">
        <f>VLOOKUP(R1943,'Use Codes &amp; County Type'!A:D,4,FALSE)</f>
        <v>R</v>
      </c>
      <c r="CJ1943" s="3" t="str">
        <f t="shared" si="1259"/>
        <v>No</v>
      </c>
      <c r="CK1943" s="3" t="str">
        <f t="shared" si="1260"/>
        <v>Yes</v>
      </c>
      <c r="CL1943" s="3">
        <f t="shared" si="1261"/>
        <v>0.67</v>
      </c>
      <c r="CM1943" s="3">
        <f t="shared" si="1262"/>
        <v>39321.630000000005</v>
      </c>
      <c r="CN1943" s="3">
        <f t="shared" si="1263"/>
        <v>3019.92</v>
      </c>
      <c r="CO1943" s="3">
        <f t="shared" si="1264"/>
        <v>36301.710000000006</v>
      </c>
      <c r="CP1943" s="3">
        <f t="shared" si="1265"/>
        <v>5.1456320605224148E-2</v>
      </c>
      <c r="CR1943" s="3" t="str">
        <f t="shared" si="1266"/>
        <v>No</v>
      </c>
      <c r="CV1943" s="3" t="str">
        <f t="shared" si="1267"/>
        <v>Too Many Priors</v>
      </c>
      <c r="CW1943" s="3">
        <f t="shared" si="1268"/>
        <v>1942</v>
      </c>
      <c r="CX1943" s="3">
        <f t="shared" si="1269"/>
        <v>503.32</v>
      </c>
      <c r="CY1943" s="3" t="str">
        <f t="shared" si="1270"/>
        <v>Ok</v>
      </c>
      <c r="CZ1943">
        <v>0</v>
      </c>
      <c r="DA1943">
        <v>0</v>
      </c>
    </row>
    <row r="1944" spans="1:105" x14ac:dyDescent="0.25">
      <c r="A1944">
        <v>1943</v>
      </c>
      <c r="B1944" t="s">
        <v>3</v>
      </c>
      <c r="C1944" t="s">
        <v>2052</v>
      </c>
      <c r="D1944">
        <v>860.86</v>
      </c>
      <c r="E1944">
        <v>2017</v>
      </c>
      <c r="F1944">
        <v>860.86</v>
      </c>
      <c r="G1944">
        <v>860.86</v>
      </c>
      <c r="H1944" s="3">
        <f t="shared" si="1230"/>
        <v>0</v>
      </c>
      <c r="I1944">
        <v>95187</v>
      </c>
      <c r="J1944" t="s">
        <v>2736</v>
      </c>
      <c r="K1944" t="s">
        <v>2738</v>
      </c>
      <c r="L1944">
        <v>32034</v>
      </c>
      <c r="M1944" t="s">
        <v>4202</v>
      </c>
      <c r="N1944" t="s">
        <v>4761</v>
      </c>
      <c r="O1944">
        <v>-81.536258533346697</v>
      </c>
      <c r="P1944">
        <v>30.5664302136244</v>
      </c>
      <c r="Q1944" t="s">
        <v>6137</v>
      </c>
      <c r="R1944">
        <v>2</v>
      </c>
      <c r="S1944" t="s">
        <v>6535</v>
      </c>
      <c r="T1944">
        <v>1006</v>
      </c>
      <c r="U1944" t="s">
        <v>6578</v>
      </c>
      <c r="V1944">
        <v>2017</v>
      </c>
      <c r="W1944">
        <v>50625</v>
      </c>
      <c r="X1944">
        <v>2017</v>
      </c>
      <c r="Y1944">
        <v>50625</v>
      </c>
      <c r="Z1944">
        <v>766.4</v>
      </c>
      <c r="AA1944" s="3">
        <f t="shared" si="1231"/>
        <v>0.89027251817949493</v>
      </c>
      <c r="AC1944" t="s">
        <v>6616</v>
      </c>
      <c r="AI1944" t="s">
        <v>6618</v>
      </c>
      <c r="AJ1944" t="s">
        <v>6618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 s="3" t="str">
        <f t="shared" si="1232"/>
        <v>No</v>
      </c>
      <c r="AQ1944" s="3" t="str">
        <f t="shared" si="1233"/>
        <v>No</v>
      </c>
      <c r="AR1944" s="3" t="str">
        <f t="shared" si="1234"/>
        <v>No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 t="s">
        <v>6634</v>
      </c>
      <c r="AZ1944" t="s">
        <v>6638</v>
      </c>
      <c r="BA1944">
        <v>0</v>
      </c>
      <c r="BB1944" t="s">
        <v>6616</v>
      </c>
      <c r="BC1944" t="s">
        <v>6616</v>
      </c>
      <c r="BD1944" s="4" t="str">
        <f t="shared" si="1235"/>
        <v>No</v>
      </c>
      <c r="BE1944" t="s">
        <v>6640</v>
      </c>
      <c r="BF1944" s="3" t="str">
        <f t="shared" si="1236"/>
        <v>No</v>
      </c>
      <c r="BG1944" t="s">
        <v>6645</v>
      </c>
      <c r="BH1944" s="3" t="str">
        <f t="shared" si="1237"/>
        <v>95187 MOBLEY HEIGHTS RD</v>
      </c>
      <c r="BI1944" s="3" t="str">
        <f t="shared" si="1238"/>
        <v>Fernandina Beach</v>
      </c>
      <c r="BJ1944" s="3" t="str">
        <f t="shared" si="1239"/>
        <v>Florida</v>
      </c>
      <c r="BK1944" s="3">
        <f t="shared" si="1240"/>
        <v>32034</v>
      </c>
      <c r="BL1944" s="3" t="str">
        <f t="shared" si="1241"/>
        <v>95187 MOBLEY HEIGHTS RD FERNANDINA BEACH FL 32034</v>
      </c>
      <c r="BM1944" s="3" t="str">
        <f t="shared" si="1242"/>
        <v/>
      </c>
      <c r="BN1944" s="3" t="str">
        <f t="shared" si="1243"/>
        <v>Pass</v>
      </c>
      <c r="BO1944" s="3" t="str">
        <f t="shared" si="1244"/>
        <v>No</v>
      </c>
      <c r="BP1944" s="3" t="str">
        <f t="shared" si="1245"/>
        <v>FV&lt;$10K</v>
      </c>
      <c r="BQ1944" t="s">
        <v>6650</v>
      </c>
      <c r="BR1944" s="3" t="str">
        <f t="shared" si="1246"/>
        <v>No, &lt; $20K Lien</v>
      </c>
      <c r="BS1944" s="3" t="str">
        <f t="shared" si="1247"/>
        <v>No, Lien &lt; $20K</v>
      </c>
      <c r="BT1944" t="s">
        <v>6650</v>
      </c>
      <c r="BU1944" s="3" t="str">
        <f t="shared" si="1248"/>
        <v>No</v>
      </c>
      <c r="BV1944" s="3" t="str">
        <f t="shared" si="1249"/>
        <v>No</v>
      </c>
      <c r="BW1944" s="3">
        <f t="shared" si="1250"/>
        <v>0</v>
      </c>
      <c r="BX1944" s="3" t="str">
        <f t="shared" si="1251"/>
        <v>No</v>
      </c>
      <c r="BY1944" s="3">
        <f t="shared" si="1252"/>
        <v>50625</v>
      </c>
      <c r="BZ1944">
        <v>1</v>
      </c>
      <c r="CA1944" s="3">
        <f t="shared" si="1253"/>
        <v>50625</v>
      </c>
      <c r="CC1944" s="3">
        <f t="shared" si="1254"/>
        <v>0</v>
      </c>
      <c r="CD1944" s="3">
        <f t="shared" si="1255"/>
        <v>0</v>
      </c>
      <c r="CE1944" s="3" t="str">
        <f t="shared" si="1256"/>
        <v/>
      </c>
      <c r="CF1944" s="3" t="e">
        <f>HLOOKUP(CE1944,'Valuation Data'!$D$2:$K$5,4,FALSE)</f>
        <v>#N/A</v>
      </c>
      <c r="CG1944" s="3">
        <f t="shared" si="1257"/>
        <v>50625</v>
      </c>
      <c r="CH1944" s="3" t="str">
        <f t="shared" si="1258"/>
        <v>No</v>
      </c>
      <c r="CI1944" s="3" t="str">
        <f>VLOOKUP(R1944,'Use Codes &amp; County Type'!A:D,4,FALSE)</f>
        <v>R</v>
      </c>
      <c r="CJ1944" s="3" t="str">
        <f t="shared" si="1259"/>
        <v>No</v>
      </c>
      <c r="CK1944" s="3" t="str">
        <f t="shared" si="1260"/>
        <v>No</v>
      </c>
      <c r="CL1944" s="3">
        <f t="shared" si="1261"/>
        <v>0.35</v>
      </c>
      <c r="CM1944" s="3">
        <f t="shared" si="1262"/>
        <v>17718.75</v>
      </c>
      <c r="CN1944" s="3">
        <f t="shared" si="1263"/>
        <v>3443.44</v>
      </c>
      <c r="CO1944" s="3">
        <f t="shared" si="1264"/>
        <v>14275.31</v>
      </c>
      <c r="CP1944" s="3">
        <f t="shared" si="1265"/>
        <v>6.8018567901234575E-2</v>
      </c>
      <c r="CR1944" s="3" t="str">
        <f t="shared" si="1266"/>
        <v>No</v>
      </c>
      <c r="CV1944" s="3" t="str">
        <f t="shared" si="1267"/>
        <v>*Bid</v>
      </c>
      <c r="CW1944" s="3">
        <f t="shared" si="1268"/>
        <v>1943</v>
      </c>
      <c r="CX1944" s="3">
        <f t="shared" si="1269"/>
        <v>860.86</v>
      </c>
      <c r="CY1944" s="3" t="str">
        <f t="shared" si="1270"/>
        <v>Ok</v>
      </c>
      <c r="CZ1944">
        <v>0</v>
      </c>
      <c r="DA1944">
        <v>0</v>
      </c>
    </row>
    <row r="1945" spans="1:105" x14ac:dyDescent="0.25">
      <c r="A1945">
        <v>1944</v>
      </c>
      <c r="B1945" t="s">
        <v>3</v>
      </c>
      <c r="C1945" t="s">
        <v>2053</v>
      </c>
      <c r="D1945">
        <v>628.97</v>
      </c>
      <c r="E1945">
        <v>2017</v>
      </c>
      <c r="F1945">
        <v>628.97</v>
      </c>
      <c r="G1945">
        <v>628.97</v>
      </c>
      <c r="H1945" s="3">
        <f t="shared" si="1230"/>
        <v>0</v>
      </c>
      <c r="I1945">
        <v>95077</v>
      </c>
      <c r="J1945" t="s">
        <v>2736</v>
      </c>
      <c r="K1945" t="s">
        <v>2738</v>
      </c>
      <c r="L1945">
        <v>32034</v>
      </c>
      <c r="M1945" t="s">
        <v>4203</v>
      </c>
      <c r="N1945" t="s">
        <v>4761</v>
      </c>
      <c r="O1945">
        <v>-81.540478817743903</v>
      </c>
      <c r="P1945">
        <v>30.5623042982401</v>
      </c>
      <c r="Q1945" t="s">
        <v>6138</v>
      </c>
      <c r="R1945">
        <v>2</v>
      </c>
      <c r="S1945" t="s">
        <v>6535</v>
      </c>
      <c r="T1945">
        <v>1006</v>
      </c>
      <c r="U1945" t="s">
        <v>6578</v>
      </c>
      <c r="V1945">
        <v>2017</v>
      </c>
      <c r="W1945">
        <v>75565</v>
      </c>
      <c r="X1945">
        <v>2017</v>
      </c>
      <c r="Y1945">
        <v>77758</v>
      </c>
      <c r="Z1945">
        <v>551.98</v>
      </c>
      <c r="AA1945" s="3">
        <f t="shared" si="1231"/>
        <v>0.87759352592333495</v>
      </c>
      <c r="AC1945" t="s">
        <v>6616</v>
      </c>
      <c r="AD1945" t="s">
        <v>6616</v>
      </c>
      <c r="AF1945" t="s">
        <v>6616</v>
      </c>
      <c r="AG1945" t="s">
        <v>6616</v>
      </c>
      <c r="AH1945" t="s">
        <v>6616</v>
      </c>
      <c r="AI1945" t="s">
        <v>6618</v>
      </c>
      <c r="AJ1945" t="s">
        <v>6618</v>
      </c>
      <c r="AK1945" t="s">
        <v>6618</v>
      </c>
      <c r="AL1945" t="s">
        <v>6618</v>
      </c>
      <c r="AM1945" t="s">
        <v>6618</v>
      </c>
      <c r="AN1945" t="s">
        <v>6618</v>
      </c>
      <c r="AO1945" t="s">
        <v>6618</v>
      </c>
      <c r="AP1945" s="3" t="str">
        <f t="shared" si="1232"/>
        <v>No</v>
      </c>
      <c r="AQ1945" s="3" t="str">
        <f t="shared" si="1233"/>
        <v>No</v>
      </c>
      <c r="AR1945" s="3" t="str">
        <f t="shared" si="1234"/>
        <v>No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 t="s">
        <v>6634</v>
      </c>
      <c r="AZ1945" t="s">
        <v>6638</v>
      </c>
      <c r="BA1945">
        <v>0</v>
      </c>
      <c r="BB1945" t="s">
        <v>6617</v>
      </c>
      <c r="BC1945" t="s">
        <v>6616</v>
      </c>
      <c r="BD1945" s="4" t="str">
        <f t="shared" si="1235"/>
        <v>No</v>
      </c>
      <c r="BE1945" t="s">
        <v>6640</v>
      </c>
      <c r="BF1945" s="3" t="str">
        <f t="shared" si="1236"/>
        <v>No</v>
      </c>
      <c r="BG1945" t="s">
        <v>6645</v>
      </c>
      <c r="BH1945" s="3" t="str">
        <f t="shared" si="1237"/>
        <v>95077 CAROLINE WAY</v>
      </c>
      <c r="BI1945" s="3" t="str">
        <f t="shared" si="1238"/>
        <v>Fernandina Beach</v>
      </c>
      <c r="BJ1945" s="3" t="str">
        <f t="shared" si="1239"/>
        <v>Florida</v>
      </c>
      <c r="BK1945" s="3">
        <f t="shared" si="1240"/>
        <v>32034</v>
      </c>
      <c r="BL1945" s="3" t="str">
        <f t="shared" si="1241"/>
        <v>95077 CAROLINE WAY FERNANDINA BEACH FL 32034</v>
      </c>
      <c r="BM1945" s="3" t="str">
        <f t="shared" si="1242"/>
        <v/>
      </c>
      <c r="BN1945" s="3" t="str">
        <f t="shared" si="1243"/>
        <v>Pass</v>
      </c>
      <c r="BO1945" s="3" t="str">
        <f t="shared" si="1244"/>
        <v>No</v>
      </c>
      <c r="BP1945" s="3" t="str">
        <f t="shared" si="1245"/>
        <v>FV&lt;$10K</v>
      </c>
      <c r="BQ1945" t="s">
        <v>6650</v>
      </c>
      <c r="BR1945" s="3" t="str">
        <f t="shared" si="1246"/>
        <v>No, &lt; $20K Lien</v>
      </c>
      <c r="BS1945" s="3" t="str">
        <f t="shared" si="1247"/>
        <v>No, Lien &lt; $20K</v>
      </c>
      <c r="BT1945" t="s">
        <v>6650</v>
      </c>
      <c r="BU1945" s="3" t="str">
        <f t="shared" si="1248"/>
        <v>No</v>
      </c>
      <c r="BV1945" s="3" t="str">
        <f t="shared" si="1249"/>
        <v>No</v>
      </c>
      <c r="BW1945" s="3">
        <f t="shared" si="1250"/>
        <v>0</v>
      </c>
      <c r="BX1945" s="3" t="str">
        <f t="shared" si="1251"/>
        <v>No</v>
      </c>
      <c r="BY1945" s="3">
        <f t="shared" si="1252"/>
        <v>75565</v>
      </c>
      <c r="BZ1945">
        <v>1</v>
      </c>
      <c r="CA1945" s="3">
        <f t="shared" si="1253"/>
        <v>75565</v>
      </c>
      <c r="CC1945" s="3">
        <f t="shared" si="1254"/>
        <v>0</v>
      </c>
      <c r="CD1945" s="3">
        <f t="shared" si="1255"/>
        <v>0</v>
      </c>
      <c r="CE1945" s="3" t="str">
        <f t="shared" si="1256"/>
        <v/>
      </c>
      <c r="CF1945" s="3" t="e">
        <f>HLOOKUP(CE1945,'Valuation Data'!$D$2:$K$5,4,FALSE)</f>
        <v>#N/A</v>
      </c>
      <c r="CG1945" s="3">
        <f t="shared" si="1257"/>
        <v>75565</v>
      </c>
      <c r="CH1945" s="3" t="str">
        <f t="shared" si="1258"/>
        <v>No</v>
      </c>
      <c r="CI1945" s="3" t="str">
        <f>VLOOKUP(R1945,'Use Codes &amp; County Type'!A:D,4,FALSE)</f>
        <v>R</v>
      </c>
      <c r="CJ1945" s="3" t="str">
        <f t="shared" si="1259"/>
        <v>No</v>
      </c>
      <c r="CK1945" s="3" t="str">
        <f t="shared" si="1260"/>
        <v>Yes</v>
      </c>
      <c r="CL1945" s="3">
        <f t="shared" si="1261"/>
        <v>0.67</v>
      </c>
      <c r="CM1945" s="3">
        <f t="shared" si="1262"/>
        <v>50628.55</v>
      </c>
      <c r="CN1945" s="3">
        <f t="shared" si="1263"/>
        <v>2515.88</v>
      </c>
      <c r="CO1945" s="3">
        <f t="shared" si="1264"/>
        <v>48112.670000000006</v>
      </c>
      <c r="CP1945" s="3">
        <f t="shared" si="1265"/>
        <v>3.3294249983457952E-2</v>
      </c>
      <c r="CR1945" s="3" t="str">
        <f t="shared" si="1266"/>
        <v>No</v>
      </c>
      <c r="CV1945" s="3" t="str">
        <f t="shared" si="1267"/>
        <v>*Bid</v>
      </c>
      <c r="CW1945" s="3">
        <f t="shared" si="1268"/>
        <v>1944</v>
      </c>
      <c r="CX1945" s="3">
        <f t="shared" si="1269"/>
        <v>628.97</v>
      </c>
      <c r="CY1945" s="3" t="str">
        <f t="shared" si="1270"/>
        <v>Ok</v>
      </c>
      <c r="CZ1945">
        <v>0</v>
      </c>
      <c r="DA1945">
        <v>0</v>
      </c>
    </row>
    <row r="1946" spans="1:105" x14ac:dyDescent="0.25">
      <c r="A1946">
        <v>1945</v>
      </c>
      <c r="B1946" t="s">
        <v>3</v>
      </c>
      <c r="C1946" t="s">
        <v>2054</v>
      </c>
      <c r="D1946">
        <v>1162.49</v>
      </c>
      <c r="E1946">
        <v>2017</v>
      </c>
      <c r="F1946">
        <v>1162.49</v>
      </c>
      <c r="G1946">
        <v>1162.49</v>
      </c>
      <c r="H1946" s="3">
        <f t="shared" si="1230"/>
        <v>0</v>
      </c>
      <c r="I1946">
        <v>95188</v>
      </c>
      <c r="J1946" t="s">
        <v>2736</v>
      </c>
      <c r="K1946" t="s">
        <v>2738</v>
      </c>
      <c r="L1946">
        <v>32034</v>
      </c>
      <c r="M1946" t="s">
        <v>4204</v>
      </c>
      <c r="N1946" t="s">
        <v>4761</v>
      </c>
      <c r="O1946">
        <v>-81.541342296954099</v>
      </c>
      <c r="P1946">
        <v>30.563284236751201</v>
      </c>
      <c r="Q1946" t="s">
        <v>6139</v>
      </c>
      <c r="R1946">
        <v>2</v>
      </c>
      <c r="S1946" t="s">
        <v>6535</v>
      </c>
      <c r="T1946">
        <v>1006</v>
      </c>
      <c r="U1946" t="s">
        <v>6578</v>
      </c>
      <c r="V1946">
        <v>2017</v>
      </c>
      <c r="W1946">
        <v>49981</v>
      </c>
      <c r="X1946">
        <v>2017</v>
      </c>
      <c r="Y1946">
        <v>93729</v>
      </c>
      <c r="Z1946">
        <v>1045.3</v>
      </c>
      <c r="AA1946" s="3">
        <f t="shared" si="1231"/>
        <v>0.89919053067123156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 s="3" t="str">
        <f t="shared" si="1232"/>
        <v>No</v>
      </c>
      <c r="AQ1946" s="3" t="str">
        <f t="shared" si="1233"/>
        <v>No</v>
      </c>
      <c r="AR1946" s="3" t="str">
        <f t="shared" si="1234"/>
        <v>No</v>
      </c>
      <c r="AS1946">
        <v>0</v>
      </c>
      <c r="AT1946">
        <v>0</v>
      </c>
      <c r="AU1946">
        <v>80000</v>
      </c>
      <c r="AV1946" t="s">
        <v>6622</v>
      </c>
      <c r="AW1946">
        <v>0</v>
      </c>
      <c r="AX1946">
        <v>0</v>
      </c>
      <c r="AY1946" t="s">
        <v>6634</v>
      </c>
      <c r="AZ1946">
        <v>0</v>
      </c>
      <c r="BA1946">
        <v>0</v>
      </c>
      <c r="BB1946" t="s">
        <v>6616</v>
      </c>
      <c r="BC1946">
        <v>0</v>
      </c>
      <c r="BD1946" s="4" t="str">
        <f t="shared" si="1235"/>
        <v>No</v>
      </c>
      <c r="BE1946" t="s">
        <v>6640</v>
      </c>
      <c r="BF1946" s="3" t="str">
        <f t="shared" si="1236"/>
        <v>No</v>
      </c>
      <c r="BG1946" t="s">
        <v>6645</v>
      </c>
      <c r="BH1946" s="3" t="str">
        <f t="shared" si="1237"/>
        <v>95188 CAROLINE WAY</v>
      </c>
      <c r="BI1946" s="3" t="str">
        <f t="shared" si="1238"/>
        <v>Fernandina Beach</v>
      </c>
      <c r="BJ1946" s="3" t="str">
        <f t="shared" si="1239"/>
        <v>Florida</v>
      </c>
      <c r="BK1946" s="3">
        <f t="shared" si="1240"/>
        <v>32034</v>
      </c>
      <c r="BL1946" s="3" t="str">
        <f t="shared" si="1241"/>
        <v>95188 CAROLINE WAY FERNANDINA BEACH FL 32034</v>
      </c>
      <c r="BM1946" s="3" t="str">
        <f t="shared" si="1242"/>
        <v>L</v>
      </c>
      <c r="BN1946" s="3" t="str">
        <f t="shared" si="1243"/>
        <v>Pass</v>
      </c>
      <c r="BO1946" s="3" t="str">
        <f t="shared" si="1244"/>
        <v>No</v>
      </c>
      <c r="BP1946" s="3" t="str">
        <f t="shared" si="1245"/>
        <v>FV&lt;$10K</v>
      </c>
      <c r="BQ1946" t="s">
        <v>6650</v>
      </c>
      <c r="BR1946" s="3" t="str">
        <f t="shared" si="1246"/>
        <v>No, &lt; $20K Lien</v>
      </c>
      <c r="BS1946" s="3" t="str">
        <f t="shared" si="1247"/>
        <v>No, Lien &lt; $20K</v>
      </c>
      <c r="BT1946" t="s">
        <v>6650</v>
      </c>
      <c r="BU1946" s="3" t="str">
        <f t="shared" si="1248"/>
        <v>No</v>
      </c>
      <c r="BV1946" s="3" t="str">
        <f t="shared" si="1249"/>
        <v>No</v>
      </c>
      <c r="BW1946" s="3">
        <f t="shared" si="1250"/>
        <v>0</v>
      </c>
      <c r="BX1946" s="3" t="str">
        <f t="shared" si="1251"/>
        <v>No</v>
      </c>
      <c r="BY1946" s="3">
        <f t="shared" si="1252"/>
        <v>49981</v>
      </c>
      <c r="BZ1946">
        <v>1</v>
      </c>
      <c r="CA1946" s="3">
        <f t="shared" si="1253"/>
        <v>49981</v>
      </c>
      <c r="CC1946" s="3">
        <f t="shared" si="1254"/>
        <v>0</v>
      </c>
      <c r="CD1946" s="3">
        <f t="shared" si="1255"/>
        <v>0</v>
      </c>
      <c r="CE1946" s="3" t="str">
        <f t="shared" si="1256"/>
        <v/>
      </c>
      <c r="CF1946" s="3" t="e">
        <f>HLOOKUP(CE1946,'Valuation Data'!$D$2:$K$5,4,FALSE)</f>
        <v>#N/A</v>
      </c>
      <c r="CG1946" s="3">
        <f t="shared" si="1257"/>
        <v>49981</v>
      </c>
      <c r="CH1946" s="3" t="str">
        <f t="shared" si="1258"/>
        <v>No</v>
      </c>
      <c r="CI1946" s="3" t="str">
        <f>VLOOKUP(R1946,'Use Codes &amp; County Type'!A:D,4,FALSE)</f>
        <v>R</v>
      </c>
      <c r="CJ1946" s="3" t="str">
        <f t="shared" si="1259"/>
        <v>No</v>
      </c>
      <c r="CK1946" s="3" t="str">
        <f t="shared" si="1260"/>
        <v>No</v>
      </c>
      <c r="CL1946" s="3">
        <f t="shared" si="1261"/>
        <v>0.35</v>
      </c>
      <c r="CM1946" s="3">
        <f t="shared" si="1262"/>
        <v>17493.349999999999</v>
      </c>
      <c r="CN1946" s="3">
        <f t="shared" si="1263"/>
        <v>4649.96</v>
      </c>
      <c r="CO1946" s="3">
        <f t="shared" si="1264"/>
        <v>12843.39</v>
      </c>
      <c r="CP1946" s="3">
        <f t="shared" si="1265"/>
        <v>9.3034553130189476E-2</v>
      </c>
      <c r="CR1946" s="3" t="str">
        <f t="shared" si="1266"/>
        <v>No</v>
      </c>
      <c r="CV1946" s="3" t="str">
        <f t="shared" si="1267"/>
        <v>*Bid</v>
      </c>
      <c r="CW1946" s="3">
        <f t="shared" si="1268"/>
        <v>1945</v>
      </c>
      <c r="CX1946" s="3">
        <f t="shared" si="1269"/>
        <v>1162.49</v>
      </c>
      <c r="CY1946" s="3" t="str">
        <f t="shared" si="1270"/>
        <v>Ok</v>
      </c>
      <c r="CZ1946">
        <v>0</v>
      </c>
      <c r="DA1946">
        <v>0</v>
      </c>
    </row>
    <row r="1947" spans="1:105" x14ac:dyDescent="0.25">
      <c r="A1947">
        <v>1946</v>
      </c>
      <c r="B1947" t="s">
        <v>3</v>
      </c>
      <c r="C1947" t="s">
        <v>2055</v>
      </c>
      <c r="D1947">
        <v>572.66</v>
      </c>
      <c r="E1947">
        <v>2017</v>
      </c>
      <c r="F1947">
        <v>572.66</v>
      </c>
      <c r="G1947">
        <v>572.66</v>
      </c>
      <c r="H1947" s="3">
        <f t="shared" si="1230"/>
        <v>0</v>
      </c>
      <c r="I1947">
        <v>95195</v>
      </c>
      <c r="J1947" t="s">
        <v>2736</v>
      </c>
      <c r="K1947" t="s">
        <v>2738</v>
      </c>
      <c r="L1947">
        <v>32034</v>
      </c>
      <c r="M1947" t="s">
        <v>4205</v>
      </c>
      <c r="N1947" t="s">
        <v>4761</v>
      </c>
      <c r="O1947">
        <v>-81.542872173188798</v>
      </c>
      <c r="P1947">
        <v>30.561130338021101</v>
      </c>
      <c r="Q1947" t="s">
        <v>6140</v>
      </c>
      <c r="R1947">
        <v>2</v>
      </c>
      <c r="S1947" t="s">
        <v>6535</v>
      </c>
      <c r="T1947">
        <v>1006</v>
      </c>
      <c r="U1947" t="s">
        <v>6578</v>
      </c>
      <c r="V1947">
        <v>2017</v>
      </c>
      <c r="W1947">
        <v>115671</v>
      </c>
      <c r="X1947">
        <v>2017</v>
      </c>
      <c r="Y1947">
        <v>120829</v>
      </c>
      <c r="Z1947">
        <v>1159.1300000000001</v>
      </c>
      <c r="AA1947" s="3">
        <f t="shared" si="1231"/>
        <v>2.0241155310306294</v>
      </c>
      <c r="AB1947" t="s">
        <v>6616</v>
      </c>
      <c r="AD1947" t="s">
        <v>6616</v>
      </c>
      <c r="AE1947" t="s">
        <v>6616</v>
      </c>
      <c r="AF1947" t="s">
        <v>6616</v>
      </c>
      <c r="AG1947" t="s">
        <v>6616</v>
      </c>
      <c r="AH1947" t="s">
        <v>6616</v>
      </c>
      <c r="AI1947" t="s">
        <v>6618</v>
      </c>
      <c r="AJ1947" t="s">
        <v>6618</v>
      </c>
      <c r="AK1947" t="s">
        <v>6618</v>
      </c>
      <c r="AL1947" t="s">
        <v>6618</v>
      </c>
      <c r="AM1947" t="s">
        <v>6618</v>
      </c>
      <c r="AN1947" t="s">
        <v>6618</v>
      </c>
      <c r="AO1947" t="s">
        <v>6618</v>
      </c>
      <c r="AP1947" s="3" t="str">
        <f t="shared" si="1232"/>
        <v>No</v>
      </c>
      <c r="AQ1947" s="3" t="str">
        <f t="shared" si="1233"/>
        <v>No</v>
      </c>
      <c r="AR1947" s="3" t="str">
        <f t="shared" si="1234"/>
        <v>No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 t="s">
        <v>6634</v>
      </c>
      <c r="AZ1947" t="s">
        <v>6638</v>
      </c>
      <c r="BA1947">
        <v>2</v>
      </c>
      <c r="BB1947" t="s">
        <v>6617</v>
      </c>
      <c r="BC1947" t="s">
        <v>6617</v>
      </c>
      <c r="BD1947" s="4" t="str">
        <f t="shared" si="1235"/>
        <v>No</v>
      </c>
      <c r="BE1947" t="s">
        <v>6640</v>
      </c>
      <c r="BF1947" s="3" t="str">
        <f t="shared" si="1236"/>
        <v>No</v>
      </c>
      <c r="BG1947" t="s">
        <v>6645</v>
      </c>
      <c r="BH1947" s="3" t="str">
        <f t="shared" si="1237"/>
        <v>95195 BOBCAT LN</v>
      </c>
      <c r="BI1947" s="3" t="str">
        <f t="shared" si="1238"/>
        <v>Fernandina Beach</v>
      </c>
      <c r="BJ1947" s="3" t="str">
        <f t="shared" si="1239"/>
        <v>Florida</v>
      </c>
      <c r="BK1947" s="3">
        <f t="shared" si="1240"/>
        <v>32034</v>
      </c>
      <c r="BL1947" s="3" t="str">
        <f t="shared" si="1241"/>
        <v>95195 BOBCAT LN FERNANDINA BEACH FL 32034</v>
      </c>
      <c r="BM1947" s="3" t="str">
        <f t="shared" si="1242"/>
        <v/>
      </c>
      <c r="BN1947" s="3" t="str">
        <f t="shared" si="1243"/>
        <v>Pass</v>
      </c>
      <c r="BO1947" s="3" t="str">
        <f t="shared" si="1244"/>
        <v>Yes</v>
      </c>
      <c r="BP1947" s="3" t="str">
        <f t="shared" si="1245"/>
        <v>FV&lt;$10K</v>
      </c>
      <c r="BQ1947" t="s">
        <v>6650</v>
      </c>
      <c r="BR1947" s="3" t="str">
        <f t="shared" si="1246"/>
        <v>No, &lt; $20K Lien</v>
      </c>
      <c r="BS1947" s="3" t="str">
        <f t="shared" si="1247"/>
        <v>No, Lien &lt; $20K</v>
      </c>
      <c r="BT1947" t="s">
        <v>6650</v>
      </c>
      <c r="BU1947" s="3" t="str">
        <f t="shared" si="1248"/>
        <v>No</v>
      </c>
      <c r="BV1947" s="3" t="str">
        <f t="shared" si="1249"/>
        <v>No</v>
      </c>
      <c r="BW1947" s="3">
        <f t="shared" si="1250"/>
        <v>2</v>
      </c>
      <c r="BX1947" s="3" t="str">
        <f t="shared" si="1251"/>
        <v>Yes</v>
      </c>
      <c r="BY1947" s="3">
        <f t="shared" si="1252"/>
        <v>115671</v>
      </c>
      <c r="BZ1947">
        <v>1</v>
      </c>
      <c r="CA1947" s="3">
        <f t="shared" si="1253"/>
        <v>115671</v>
      </c>
      <c r="CC1947" s="3">
        <f t="shared" si="1254"/>
        <v>0</v>
      </c>
      <c r="CD1947" s="3">
        <f t="shared" si="1255"/>
        <v>0</v>
      </c>
      <c r="CE1947" s="3" t="str">
        <f t="shared" si="1256"/>
        <v/>
      </c>
      <c r="CF1947" s="3" t="e">
        <f>HLOOKUP(CE1947,'Valuation Data'!$D$2:$K$5,4,FALSE)</f>
        <v>#N/A</v>
      </c>
      <c r="CG1947" s="3">
        <f t="shared" si="1257"/>
        <v>115671</v>
      </c>
      <c r="CH1947" s="3" t="str">
        <f t="shared" si="1258"/>
        <v>No</v>
      </c>
      <c r="CI1947" s="3" t="str">
        <f>VLOOKUP(R1947,'Use Codes &amp; County Type'!A:D,4,FALSE)</f>
        <v>R</v>
      </c>
      <c r="CJ1947" s="3" t="str">
        <f t="shared" si="1259"/>
        <v>No</v>
      </c>
      <c r="CK1947" s="3" t="str">
        <f t="shared" si="1260"/>
        <v>Yes</v>
      </c>
      <c r="CL1947" s="3">
        <f t="shared" si="1261"/>
        <v>0.67</v>
      </c>
      <c r="CM1947" s="3">
        <f t="shared" si="1262"/>
        <v>77499.570000000007</v>
      </c>
      <c r="CN1947" s="3">
        <f t="shared" si="1263"/>
        <v>6368.31</v>
      </c>
      <c r="CO1947" s="3">
        <f t="shared" si="1264"/>
        <v>71131.260000000009</v>
      </c>
      <c r="CP1947" s="3">
        <f t="shared" si="1265"/>
        <v>5.505537256529295E-2</v>
      </c>
      <c r="CR1947" s="3" t="str">
        <f t="shared" si="1266"/>
        <v>No</v>
      </c>
      <c r="CV1947" s="3" t="str">
        <f t="shared" si="1267"/>
        <v>Too Many Priors</v>
      </c>
      <c r="CW1947" s="3">
        <f t="shared" si="1268"/>
        <v>1946</v>
      </c>
      <c r="CX1947" s="3">
        <f t="shared" si="1269"/>
        <v>572.66</v>
      </c>
      <c r="CY1947" s="3" t="str">
        <f t="shared" si="1270"/>
        <v>Ok</v>
      </c>
      <c r="CZ1947">
        <v>0</v>
      </c>
      <c r="DA1947">
        <v>0</v>
      </c>
    </row>
    <row r="1948" spans="1:105" x14ac:dyDescent="0.25">
      <c r="A1948">
        <v>1947</v>
      </c>
      <c r="B1948" t="s">
        <v>3</v>
      </c>
      <c r="C1948" t="s">
        <v>2056</v>
      </c>
      <c r="D1948">
        <v>7195.87</v>
      </c>
      <c r="E1948">
        <v>2017</v>
      </c>
      <c r="F1948">
        <v>7195.87</v>
      </c>
      <c r="G1948">
        <v>7195.87</v>
      </c>
      <c r="H1948" s="3">
        <f t="shared" si="1230"/>
        <v>0</v>
      </c>
      <c r="I1948">
        <v>96008</v>
      </c>
      <c r="J1948" t="s">
        <v>2736</v>
      </c>
      <c r="K1948" t="s">
        <v>2738</v>
      </c>
      <c r="L1948">
        <v>32034</v>
      </c>
      <c r="M1948" t="s">
        <v>4206</v>
      </c>
      <c r="N1948" t="s">
        <v>4761</v>
      </c>
      <c r="O1948">
        <v>-81.490128651967396</v>
      </c>
      <c r="P1948">
        <v>30.623721061311201</v>
      </c>
      <c r="Q1948" t="s">
        <v>6141</v>
      </c>
      <c r="R1948">
        <v>33</v>
      </c>
      <c r="S1948" t="s">
        <v>6561</v>
      </c>
      <c r="T1948">
        <v>2048</v>
      </c>
      <c r="U1948" t="s">
        <v>6598</v>
      </c>
      <c r="V1948">
        <v>2017</v>
      </c>
      <c r="W1948">
        <v>433274</v>
      </c>
      <c r="X1948">
        <v>2017</v>
      </c>
      <c r="Y1948">
        <v>433274</v>
      </c>
      <c r="Z1948">
        <v>6624.01</v>
      </c>
      <c r="AA1948" s="3">
        <f t="shared" si="1231"/>
        <v>0.92052941478931671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 s="3" t="str">
        <f t="shared" si="1232"/>
        <v>No</v>
      </c>
      <c r="AQ1948" s="3" t="str">
        <f t="shared" si="1233"/>
        <v>No</v>
      </c>
      <c r="AR1948" s="3" t="str">
        <f t="shared" si="1234"/>
        <v>No</v>
      </c>
      <c r="AS1948">
        <v>0</v>
      </c>
      <c r="AT1948">
        <v>0</v>
      </c>
      <c r="AU1948">
        <v>250000</v>
      </c>
      <c r="AV1948" t="s">
        <v>6626</v>
      </c>
      <c r="AW1948">
        <v>0</v>
      </c>
      <c r="AX1948">
        <v>0</v>
      </c>
      <c r="AY1948" t="s">
        <v>6634</v>
      </c>
      <c r="AZ1948">
        <v>0</v>
      </c>
      <c r="BA1948">
        <v>0</v>
      </c>
      <c r="BB1948" t="s">
        <v>6616</v>
      </c>
      <c r="BC1948">
        <v>0</v>
      </c>
      <c r="BD1948" s="4" t="str">
        <f t="shared" si="1235"/>
        <v>No</v>
      </c>
      <c r="BE1948" t="s">
        <v>6640</v>
      </c>
      <c r="BF1948" s="3" t="str">
        <f t="shared" si="1236"/>
        <v>No</v>
      </c>
      <c r="BG1948" t="s">
        <v>6645</v>
      </c>
      <c r="BH1948" s="3" t="str">
        <f t="shared" si="1237"/>
        <v>96008 WADES PL</v>
      </c>
      <c r="BI1948" s="3" t="str">
        <f t="shared" si="1238"/>
        <v>Fernandina Beach</v>
      </c>
      <c r="BJ1948" s="3" t="str">
        <f t="shared" si="1239"/>
        <v>Florida</v>
      </c>
      <c r="BK1948" s="3">
        <f t="shared" si="1240"/>
        <v>32034</v>
      </c>
      <c r="BL1948" s="3" t="str">
        <f t="shared" si="1241"/>
        <v>96008 WADES PL FERNANDINA BEACH FL 32034</v>
      </c>
      <c r="BM1948" s="3" t="str">
        <f t="shared" si="1242"/>
        <v>L</v>
      </c>
      <c r="BN1948" s="3" t="str">
        <f t="shared" si="1243"/>
        <v>Pass</v>
      </c>
      <c r="BO1948" s="3" t="str">
        <f t="shared" si="1244"/>
        <v>No</v>
      </c>
      <c r="BP1948" s="3" t="str">
        <f t="shared" si="1245"/>
        <v>FV&lt;$10K</v>
      </c>
      <c r="BQ1948" t="s">
        <v>6650</v>
      </c>
      <c r="BR1948" s="3" t="str">
        <f t="shared" si="1246"/>
        <v>No, &lt; $20K Lien</v>
      </c>
      <c r="BS1948" s="3" t="str">
        <f t="shared" si="1247"/>
        <v>No, Lien &lt; $20K</v>
      </c>
      <c r="BT1948" t="s">
        <v>6650</v>
      </c>
      <c r="BU1948" s="3" t="str">
        <f t="shared" si="1248"/>
        <v>No</v>
      </c>
      <c r="BV1948" s="3" t="str">
        <f t="shared" si="1249"/>
        <v>No</v>
      </c>
      <c r="BW1948" s="3">
        <f t="shared" si="1250"/>
        <v>0</v>
      </c>
      <c r="BX1948" s="3" t="str">
        <f t="shared" si="1251"/>
        <v>No</v>
      </c>
      <c r="BY1948" s="3">
        <f t="shared" si="1252"/>
        <v>433274</v>
      </c>
      <c r="BZ1948">
        <v>1</v>
      </c>
      <c r="CA1948" s="3">
        <f t="shared" si="1253"/>
        <v>433274</v>
      </c>
      <c r="CC1948" s="3">
        <f t="shared" si="1254"/>
        <v>0</v>
      </c>
      <c r="CD1948" s="3">
        <f t="shared" si="1255"/>
        <v>0</v>
      </c>
      <c r="CE1948" s="3" t="str">
        <f t="shared" si="1256"/>
        <v/>
      </c>
      <c r="CF1948" s="3" t="e">
        <f>HLOOKUP(CE1948,'Valuation Data'!$D$2:$K$5,4,FALSE)</f>
        <v>#N/A</v>
      </c>
      <c r="CG1948" s="3">
        <f t="shared" si="1257"/>
        <v>433274</v>
      </c>
      <c r="CH1948" s="3" t="str">
        <f t="shared" si="1258"/>
        <v>No</v>
      </c>
      <c r="CI1948" s="3" t="str">
        <f>VLOOKUP(R1948,'Use Codes &amp; County Type'!A:D,4,FALSE)</f>
        <v>C</v>
      </c>
      <c r="CJ1948" s="3" t="str">
        <f t="shared" si="1259"/>
        <v>No</v>
      </c>
      <c r="CK1948" s="3" t="str">
        <f t="shared" si="1260"/>
        <v>No</v>
      </c>
      <c r="CL1948" s="3">
        <f t="shared" si="1261"/>
        <v>0.3</v>
      </c>
      <c r="CM1948" s="3">
        <f t="shared" si="1262"/>
        <v>129982.2</v>
      </c>
      <c r="CN1948" s="3">
        <f t="shared" si="1263"/>
        <v>28783.48</v>
      </c>
      <c r="CO1948" s="3">
        <f t="shared" si="1264"/>
        <v>101198.72</v>
      </c>
      <c r="CP1948" s="3">
        <f t="shared" si="1265"/>
        <v>6.6432511528501589E-2</v>
      </c>
      <c r="CR1948" s="3" t="str">
        <f t="shared" si="1266"/>
        <v>No</v>
      </c>
      <c r="CV1948" s="3" t="str">
        <f t="shared" si="1267"/>
        <v>*Bid</v>
      </c>
      <c r="CW1948" s="3">
        <f t="shared" si="1268"/>
        <v>1947</v>
      </c>
      <c r="CX1948" s="3">
        <f t="shared" si="1269"/>
        <v>7195.87</v>
      </c>
      <c r="CY1948" s="3" t="str">
        <f t="shared" si="1270"/>
        <v>Ok</v>
      </c>
      <c r="CZ1948">
        <v>0</v>
      </c>
      <c r="DA1948">
        <v>0</v>
      </c>
    </row>
    <row r="1949" spans="1:105" x14ac:dyDescent="0.25">
      <c r="A1949">
        <v>1948</v>
      </c>
      <c r="B1949" t="s">
        <v>3</v>
      </c>
      <c r="C1949" t="s">
        <v>2057</v>
      </c>
      <c r="D1949">
        <v>63.22</v>
      </c>
      <c r="E1949">
        <v>2017</v>
      </c>
      <c r="F1949">
        <v>63.22</v>
      </c>
      <c r="G1949">
        <v>63.22</v>
      </c>
      <c r="H1949" s="3">
        <f t="shared" si="1230"/>
        <v>0</v>
      </c>
      <c r="J1949" t="s">
        <v>2736</v>
      </c>
      <c r="K1949" t="s">
        <v>2738</v>
      </c>
      <c r="L1949">
        <v>32034</v>
      </c>
      <c r="M1949" t="s">
        <v>4207</v>
      </c>
      <c r="N1949" t="s">
        <v>4761</v>
      </c>
      <c r="O1949">
        <v>-81.4697313261277</v>
      </c>
      <c r="P1949">
        <v>30.594654937346402</v>
      </c>
      <c r="Q1949" t="s">
        <v>6142</v>
      </c>
      <c r="R1949">
        <v>95</v>
      </c>
      <c r="S1949" t="s">
        <v>6574</v>
      </c>
      <c r="T1949">
        <v>8009</v>
      </c>
      <c r="U1949" t="s">
        <v>6611</v>
      </c>
      <c r="V1949">
        <v>2017</v>
      </c>
      <c r="W1949">
        <v>1875</v>
      </c>
      <c r="X1949">
        <v>2017</v>
      </c>
      <c r="Y1949">
        <v>1875</v>
      </c>
      <c r="Z1949">
        <v>28.86</v>
      </c>
      <c r="AA1949" s="3">
        <f t="shared" si="1231"/>
        <v>0.45650110724454285</v>
      </c>
      <c r="AB1949" t="s">
        <v>6616</v>
      </c>
      <c r="AC1949" t="s">
        <v>6616</v>
      </c>
      <c r="AD1949" t="s">
        <v>6616</v>
      </c>
      <c r="AE1949" t="s">
        <v>6616</v>
      </c>
      <c r="AF1949" t="s">
        <v>6616</v>
      </c>
      <c r="AG1949" t="s">
        <v>6616</v>
      </c>
      <c r="AI1949" t="s">
        <v>6618</v>
      </c>
      <c r="AJ1949" t="s">
        <v>6618</v>
      </c>
      <c r="AK1949" t="s">
        <v>6618</v>
      </c>
      <c r="AL1949" t="s">
        <v>6618</v>
      </c>
      <c r="AM1949" t="s">
        <v>6618</v>
      </c>
      <c r="AN1949" t="s">
        <v>6618</v>
      </c>
      <c r="AO1949" t="s">
        <v>6618</v>
      </c>
      <c r="AP1949" s="3" t="str">
        <f t="shared" si="1232"/>
        <v>No</v>
      </c>
      <c r="AQ1949" s="3" t="str">
        <f t="shared" si="1233"/>
        <v>No</v>
      </c>
      <c r="AR1949" s="3" t="str">
        <f t="shared" si="1234"/>
        <v>No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2</v>
      </c>
      <c r="AY1949" t="s">
        <v>6634</v>
      </c>
      <c r="AZ1949" t="s">
        <v>6637</v>
      </c>
      <c r="BA1949">
        <v>6</v>
      </c>
      <c r="BB1949" t="s">
        <v>6616</v>
      </c>
      <c r="BC1949" t="s">
        <v>6616</v>
      </c>
      <c r="BD1949" s="4" t="str">
        <f t="shared" si="1235"/>
        <v>No</v>
      </c>
      <c r="BE1949" t="s">
        <v>6640</v>
      </c>
      <c r="BF1949" s="3" t="str">
        <f t="shared" si="1236"/>
        <v>No</v>
      </c>
      <c r="BG1949" t="s">
        <v>6645</v>
      </c>
      <c r="BH1949" s="3" t="str">
        <f t="shared" si="1237"/>
        <v>OFF AMELIA RD</v>
      </c>
      <c r="BI1949" s="3" t="str">
        <f t="shared" si="1238"/>
        <v>Fernandina Beach</v>
      </c>
      <c r="BJ1949" s="3" t="str">
        <f t="shared" si="1239"/>
        <v>Florida</v>
      </c>
      <c r="BK1949" s="3">
        <f t="shared" si="1240"/>
        <v>32034</v>
      </c>
      <c r="BL1949" s="3" t="str">
        <f t="shared" si="1241"/>
        <v>OFF AMELIA RD FERNANDINA BEACH FL 32034</v>
      </c>
      <c r="BM1949" s="3" t="str">
        <f t="shared" si="1242"/>
        <v/>
      </c>
      <c r="BN1949" s="3" t="str">
        <f t="shared" si="1243"/>
        <v>Lien&lt;$150</v>
      </c>
      <c r="BO1949" s="3" t="str">
        <f t="shared" si="1244"/>
        <v>No</v>
      </c>
      <c r="BP1949" s="3" t="str">
        <f t="shared" si="1245"/>
        <v>FV&lt;$10K</v>
      </c>
      <c r="BQ1949" t="s">
        <v>6650</v>
      </c>
      <c r="BR1949" s="3" t="str">
        <f t="shared" si="1246"/>
        <v>No, &lt; $20K Lien</v>
      </c>
      <c r="BS1949" s="3" t="str">
        <f t="shared" si="1247"/>
        <v>No, Lien &lt; $20K</v>
      </c>
      <c r="BT1949" t="s">
        <v>6650</v>
      </c>
      <c r="BU1949" s="3" t="str">
        <f t="shared" si="1248"/>
        <v>No</v>
      </c>
      <c r="BV1949" s="3" t="str">
        <f t="shared" si="1249"/>
        <v>No</v>
      </c>
      <c r="BW1949" s="3">
        <f t="shared" si="1250"/>
        <v>6</v>
      </c>
      <c r="BX1949" s="3" t="str">
        <f t="shared" si="1251"/>
        <v>No</v>
      </c>
      <c r="BY1949" s="3">
        <f t="shared" si="1252"/>
        <v>1875</v>
      </c>
      <c r="BZ1949">
        <v>1</v>
      </c>
      <c r="CA1949" s="3">
        <f t="shared" si="1253"/>
        <v>1875</v>
      </c>
      <c r="CC1949" s="3">
        <f t="shared" si="1254"/>
        <v>0</v>
      </c>
      <c r="CD1949" s="3">
        <f t="shared" si="1255"/>
        <v>0</v>
      </c>
      <c r="CE1949" s="3" t="str">
        <f t="shared" si="1256"/>
        <v/>
      </c>
      <c r="CF1949" s="3" t="e">
        <f>HLOOKUP(CE1949,'Valuation Data'!$D$2:$K$5,4,FALSE)</f>
        <v>#N/A</v>
      </c>
      <c r="CG1949" s="3">
        <f t="shared" si="1257"/>
        <v>1875</v>
      </c>
      <c r="CH1949" s="3" t="str">
        <f t="shared" si="1258"/>
        <v>No</v>
      </c>
      <c r="CI1949" s="3" t="str">
        <f>VLOOKUP(R1949,'Use Codes &amp; County Type'!A:D,4,FALSE)</f>
        <v>V</v>
      </c>
      <c r="CJ1949" s="3" t="str">
        <f t="shared" si="1259"/>
        <v>Yes</v>
      </c>
      <c r="CK1949" s="3" t="str">
        <f t="shared" si="1260"/>
        <v>No</v>
      </c>
      <c r="CL1949" s="3">
        <f t="shared" si="1261"/>
        <v>0</v>
      </c>
      <c r="CM1949" s="3">
        <f t="shared" si="1262"/>
        <v>0</v>
      </c>
      <c r="CN1949" s="3">
        <f t="shared" si="1263"/>
        <v>632.20000000000005</v>
      </c>
      <c r="CO1949" s="3">
        <f t="shared" si="1264"/>
        <v>-632.20000000000005</v>
      </c>
      <c r="CP1949" s="3">
        <f t="shared" si="1265"/>
        <v>0.33717333333333338</v>
      </c>
      <c r="CR1949" s="3" t="str">
        <f t="shared" si="1266"/>
        <v>No</v>
      </c>
      <c r="CV1949" s="3" t="str">
        <f t="shared" si="1267"/>
        <v>Lien&lt;$150</v>
      </c>
      <c r="CW1949" s="3">
        <f t="shared" si="1268"/>
        <v>1948</v>
      </c>
      <c r="CX1949" s="3">
        <f t="shared" si="1269"/>
        <v>63.22</v>
      </c>
      <c r="CY1949" s="3" t="str">
        <f t="shared" si="1270"/>
        <v>Ok</v>
      </c>
      <c r="CZ1949">
        <v>0</v>
      </c>
      <c r="DA1949">
        <v>0</v>
      </c>
    </row>
    <row r="1950" spans="1:105" x14ac:dyDescent="0.25">
      <c r="A1950">
        <v>1949</v>
      </c>
      <c r="B1950" t="s">
        <v>3</v>
      </c>
      <c r="C1950" t="s">
        <v>2058</v>
      </c>
      <c r="D1950">
        <v>49.6</v>
      </c>
      <c r="E1950">
        <v>2017</v>
      </c>
      <c r="F1950">
        <v>49.6</v>
      </c>
      <c r="G1950">
        <v>49.6</v>
      </c>
      <c r="H1950" s="3">
        <f t="shared" si="1230"/>
        <v>0</v>
      </c>
      <c r="J1950" t="s">
        <v>2736</v>
      </c>
      <c r="K1950" t="s">
        <v>2738</v>
      </c>
      <c r="L1950">
        <v>32034</v>
      </c>
      <c r="M1950" t="s">
        <v>4208</v>
      </c>
      <c r="N1950" t="s">
        <v>4761</v>
      </c>
      <c r="O1950">
        <v>-81.476832148947096</v>
      </c>
      <c r="P1950">
        <v>30.5960178770688</v>
      </c>
      <c r="Q1950" t="s">
        <v>6143</v>
      </c>
      <c r="R1950">
        <v>95</v>
      </c>
      <c r="S1950" t="s">
        <v>6574</v>
      </c>
      <c r="T1950">
        <v>8009</v>
      </c>
      <c r="U1950" t="s">
        <v>6611</v>
      </c>
      <c r="V1950">
        <v>2017</v>
      </c>
      <c r="W1950">
        <v>1075</v>
      </c>
      <c r="X1950">
        <v>2017</v>
      </c>
      <c r="Y1950">
        <v>1075</v>
      </c>
      <c r="Z1950">
        <v>16.27</v>
      </c>
      <c r="AA1950" s="3">
        <f t="shared" si="1231"/>
        <v>0.32802419354838708</v>
      </c>
      <c r="AB1950" t="s">
        <v>6616</v>
      </c>
      <c r="AC1950" t="s">
        <v>6616</v>
      </c>
      <c r="AD1950" t="s">
        <v>6616</v>
      </c>
      <c r="AE1950" t="s">
        <v>6616</v>
      </c>
      <c r="AF1950" t="s">
        <v>6616</v>
      </c>
      <c r="AG1950" t="s">
        <v>6616</v>
      </c>
      <c r="AI1950" t="s">
        <v>6618</v>
      </c>
      <c r="AJ1950" t="s">
        <v>6618</v>
      </c>
      <c r="AK1950" t="s">
        <v>6618</v>
      </c>
      <c r="AL1950" t="s">
        <v>6618</v>
      </c>
      <c r="AM1950" t="s">
        <v>6618</v>
      </c>
      <c r="AN1950" t="s">
        <v>6618</v>
      </c>
      <c r="AO1950" t="s">
        <v>6618</v>
      </c>
      <c r="AP1950" s="3" t="str">
        <f t="shared" si="1232"/>
        <v>No</v>
      </c>
      <c r="AQ1950" s="3" t="str">
        <f t="shared" si="1233"/>
        <v>No</v>
      </c>
      <c r="AR1950" s="3" t="str">
        <f t="shared" si="1234"/>
        <v>No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 t="s">
        <v>6634</v>
      </c>
      <c r="AZ1950">
        <v>0</v>
      </c>
      <c r="BA1950">
        <v>6</v>
      </c>
      <c r="BB1950" t="s">
        <v>6616</v>
      </c>
      <c r="BC1950" t="s">
        <v>6616</v>
      </c>
      <c r="BD1950" s="4" t="str">
        <f t="shared" si="1235"/>
        <v>No</v>
      </c>
      <c r="BE1950" t="s">
        <v>6640</v>
      </c>
      <c r="BF1950" s="3" t="str">
        <f t="shared" si="1236"/>
        <v>No</v>
      </c>
      <c r="BG1950" t="s">
        <v>6645</v>
      </c>
      <c r="BH1950" s="3" t="str">
        <f t="shared" si="1237"/>
        <v>OFF CLEMENTS RD</v>
      </c>
      <c r="BI1950" s="3" t="str">
        <f t="shared" si="1238"/>
        <v>Fernandina Beach</v>
      </c>
      <c r="BJ1950" s="3" t="str">
        <f t="shared" si="1239"/>
        <v>Florida</v>
      </c>
      <c r="BK1950" s="3">
        <f t="shared" si="1240"/>
        <v>32034</v>
      </c>
      <c r="BL1950" s="3" t="str">
        <f t="shared" si="1241"/>
        <v>OFF CLEMENTS RD FERNANDINA BEACH FL 32034</v>
      </c>
      <c r="BM1950" s="3" t="str">
        <f t="shared" si="1242"/>
        <v/>
      </c>
      <c r="BN1950" s="3" t="str">
        <f t="shared" si="1243"/>
        <v>Lien&lt;$150</v>
      </c>
      <c r="BO1950" s="3" t="str">
        <f t="shared" si="1244"/>
        <v>No</v>
      </c>
      <c r="BP1950" s="3" t="str">
        <f t="shared" si="1245"/>
        <v>FV&lt;$10K</v>
      </c>
      <c r="BQ1950" t="s">
        <v>6650</v>
      </c>
      <c r="BR1950" s="3" t="str">
        <f t="shared" si="1246"/>
        <v>No, &lt; $20K Lien</v>
      </c>
      <c r="BS1950" s="3" t="str">
        <f t="shared" si="1247"/>
        <v>No, Lien &lt; $20K</v>
      </c>
      <c r="BT1950" t="s">
        <v>6650</v>
      </c>
      <c r="BU1950" s="3" t="str">
        <f t="shared" si="1248"/>
        <v>No</v>
      </c>
      <c r="BV1950" s="3" t="str">
        <f t="shared" si="1249"/>
        <v>No</v>
      </c>
      <c r="BW1950" s="3">
        <f t="shared" si="1250"/>
        <v>6</v>
      </c>
      <c r="BX1950" s="3" t="str">
        <f t="shared" si="1251"/>
        <v>No</v>
      </c>
      <c r="BY1950" s="3">
        <f t="shared" si="1252"/>
        <v>1075</v>
      </c>
      <c r="BZ1950">
        <v>1</v>
      </c>
      <c r="CA1950" s="3">
        <f t="shared" si="1253"/>
        <v>1075</v>
      </c>
      <c r="CC1950" s="3">
        <f t="shared" si="1254"/>
        <v>0</v>
      </c>
      <c r="CD1950" s="3">
        <f t="shared" si="1255"/>
        <v>0</v>
      </c>
      <c r="CE1950" s="3" t="str">
        <f t="shared" si="1256"/>
        <v/>
      </c>
      <c r="CF1950" s="3" t="e">
        <f>HLOOKUP(CE1950,'Valuation Data'!$D$2:$K$5,4,FALSE)</f>
        <v>#N/A</v>
      </c>
      <c r="CG1950" s="3">
        <f t="shared" si="1257"/>
        <v>1075</v>
      </c>
      <c r="CH1950" s="3" t="str">
        <f t="shared" si="1258"/>
        <v>No</v>
      </c>
      <c r="CI1950" s="3" t="str">
        <f>VLOOKUP(R1950,'Use Codes &amp; County Type'!A:D,4,FALSE)</f>
        <v>V</v>
      </c>
      <c r="CJ1950" s="3" t="str">
        <f t="shared" si="1259"/>
        <v>Yes</v>
      </c>
      <c r="CK1950" s="3" t="str">
        <f t="shared" si="1260"/>
        <v>No</v>
      </c>
      <c r="CL1950" s="3">
        <f t="shared" si="1261"/>
        <v>0</v>
      </c>
      <c r="CM1950" s="3">
        <f t="shared" si="1262"/>
        <v>0</v>
      </c>
      <c r="CN1950" s="3">
        <f t="shared" si="1263"/>
        <v>496.00000000000006</v>
      </c>
      <c r="CO1950" s="3">
        <f t="shared" si="1264"/>
        <v>-496.00000000000006</v>
      </c>
      <c r="CP1950" s="3">
        <f t="shared" si="1265"/>
        <v>0.46139534883720934</v>
      </c>
      <c r="CR1950" s="3" t="str">
        <f t="shared" si="1266"/>
        <v>No</v>
      </c>
      <c r="CV1950" s="3" t="str">
        <f t="shared" si="1267"/>
        <v>Lien&lt;$150</v>
      </c>
      <c r="CW1950" s="3">
        <f t="shared" si="1268"/>
        <v>1949</v>
      </c>
      <c r="CX1950" s="3">
        <f t="shared" si="1269"/>
        <v>49.6</v>
      </c>
      <c r="CY1950" s="3" t="str">
        <f t="shared" si="1270"/>
        <v>Ok</v>
      </c>
      <c r="CZ1950">
        <v>0</v>
      </c>
      <c r="DA1950">
        <v>0</v>
      </c>
    </row>
    <row r="1951" spans="1:105" x14ac:dyDescent="0.25">
      <c r="A1951">
        <v>1950</v>
      </c>
      <c r="B1951" t="s">
        <v>3</v>
      </c>
      <c r="C1951" t="s">
        <v>2059</v>
      </c>
      <c r="D1951">
        <v>1282.19</v>
      </c>
      <c r="E1951">
        <v>2017</v>
      </c>
      <c r="F1951">
        <v>1282.19</v>
      </c>
      <c r="G1951">
        <v>1282.19</v>
      </c>
      <c r="H1951" s="3">
        <f t="shared" si="1230"/>
        <v>0</v>
      </c>
      <c r="I1951">
        <v>2178</v>
      </c>
      <c r="J1951" t="s">
        <v>2736</v>
      </c>
      <c r="K1951" t="s">
        <v>2738</v>
      </c>
      <c r="L1951">
        <v>32034</v>
      </c>
      <c r="M1951" t="s">
        <v>4209</v>
      </c>
      <c r="N1951" t="s">
        <v>4761</v>
      </c>
      <c r="O1951">
        <v>-81.443601744609595</v>
      </c>
      <c r="P1951">
        <v>30.6585664916967</v>
      </c>
      <c r="Q1951" t="s">
        <v>6144</v>
      </c>
      <c r="R1951">
        <v>0</v>
      </c>
      <c r="S1951" t="s">
        <v>6538</v>
      </c>
      <c r="T1951">
        <v>8001</v>
      </c>
      <c r="U1951" t="s">
        <v>6581</v>
      </c>
      <c r="V1951">
        <v>2017</v>
      </c>
      <c r="W1951">
        <v>58000</v>
      </c>
      <c r="X1951">
        <v>2017</v>
      </c>
      <c r="Y1951">
        <v>58000</v>
      </c>
      <c r="Z1951">
        <v>1155.98</v>
      </c>
      <c r="AA1951" s="3">
        <f t="shared" si="1231"/>
        <v>0.90156685046677942</v>
      </c>
      <c r="AB1951" t="s">
        <v>6616</v>
      </c>
      <c r="AI1951" t="s">
        <v>6618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 s="3" t="str">
        <f t="shared" si="1232"/>
        <v>No</v>
      </c>
      <c r="AQ1951" s="3" t="str">
        <f t="shared" si="1233"/>
        <v>No</v>
      </c>
      <c r="AR1951" s="3" t="str">
        <f t="shared" si="1234"/>
        <v>No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 t="s">
        <v>6634</v>
      </c>
      <c r="AZ1951">
        <v>0</v>
      </c>
      <c r="BA1951">
        <v>1</v>
      </c>
      <c r="BB1951" t="s">
        <v>6616</v>
      </c>
      <c r="BC1951" t="s">
        <v>6616</v>
      </c>
      <c r="BD1951" s="4" t="str">
        <f t="shared" si="1235"/>
        <v>No</v>
      </c>
      <c r="BE1951" t="s">
        <v>6640</v>
      </c>
      <c r="BF1951" s="3" t="str">
        <f t="shared" si="1236"/>
        <v>No</v>
      </c>
      <c r="BG1951" t="s">
        <v>6645</v>
      </c>
      <c r="BH1951" s="3" t="str">
        <f t="shared" si="1237"/>
        <v>2178 SHELL COVE CR</v>
      </c>
      <c r="BI1951" s="3" t="str">
        <f t="shared" si="1238"/>
        <v>Fernandina Beach</v>
      </c>
      <c r="BJ1951" s="3" t="str">
        <f t="shared" si="1239"/>
        <v>Florida</v>
      </c>
      <c r="BK1951" s="3">
        <f t="shared" si="1240"/>
        <v>32034</v>
      </c>
      <c r="BL1951" s="3" t="str">
        <f t="shared" si="1241"/>
        <v>2178 SHELL COVE CR FERNANDINA BEACH FL 32034</v>
      </c>
      <c r="BM1951" s="3" t="str">
        <f t="shared" si="1242"/>
        <v/>
      </c>
      <c r="BN1951" s="3" t="str">
        <f t="shared" si="1243"/>
        <v>Pass</v>
      </c>
      <c r="BO1951" s="3" t="str">
        <f t="shared" si="1244"/>
        <v>No</v>
      </c>
      <c r="BP1951" s="3" t="str">
        <f t="shared" si="1245"/>
        <v>FV&lt;$10K</v>
      </c>
      <c r="BQ1951" t="s">
        <v>6650</v>
      </c>
      <c r="BR1951" s="3" t="str">
        <f t="shared" si="1246"/>
        <v>No, &lt; $20K Lien</v>
      </c>
      <c r="BS1951" s="3" t="str">
        <f t="shared" si="1247"/>
        <v>No, Lien &lt; $20K</v>
      </c>
      <c r="BT1951" t="s">
        <v>6650</v>
      </c>
      <c r="BU1951" s="3" t="str">
        <f t="shared" si="1248"/>
        <v>No</v>
      </c>
      <c r="BV1951" s="3" t="str">
        <f t="shared" si="1249"/>
        <v>No</v>
      </c>
      <c r="BW1951" s="3">
        <f t="shared" si="1250"/>
        <v>1</v>
      </c>
      <c r="BX1951" s="3" t="str">
        <f t="shared" si="1251"/>
        <v>No</v>
      </c>
      <c r="BY1951" s="3">
        <f t="shared" si="1252"/>
        <v>58000</v>
      </c>
      <c r="BZ1951">
        <v>1</v>
      </c>
      <c r="CA1951" s="3">
        <f t="shared" si="1253"/>
        <v>58000</v>
      </c>
      <c r="CC1951" s="3">
        <f t="shared" si="1254"/>
        <v>0</v>
      </c>
      <c r="CD1951" s="3">
        <f t="shared" si="1255"/>
        <v>0</v>
      </c>
      <c r="CE1951" s="3" t="str">
        <f t="shared" si="1256"/>
        <v/>
      </c>
      <c r="CF1951" s="3" t="e">
        <f>HLOOKUP(CE1951,'Valuation Data'!$D$2:$K$5,4,FALSE)</f>
        <v>#N/A</v>
      </c>
      <c r="CG1951" s="3">
        <f t="shared" si="1257"/>
        <v>58000</v>
      </c>
      <c r="CH1951" s="3" t="str">
        <f t="shared" si="1258"/>
        <v>No</v>
      </c>
      <c r="CI1951" s="3" t="str">
        <f>VLOOKUP(R1951,'Use Codes &amp; County Type'!A:D,4,FALSE)</f>
        <v>V</v>
      </c>
      <c r="CJ1951" s="3" t="str">
        <f t="shared" si="1259"/>
        <v>Yes</v>
      </c>
      <c r="CK1951" s="3" t="str">
        <f t="shared" si="1260"/>
        <v>No</v>
      </c>
      <c r="CL1951" s="3">
        <f t="shared" si="1261"/>
        <v>0</v>
      </c>
      <c r="CM1951" s="3">
        <f t="shared" si="1262"/>
        <v>0</v>
      </c>
      <c r="CN1951" s="3">
        <f t="shared" si="1263"/>
        <v>6410.9500000000007</v>
      </c>
      <c r="CO1951" s="3">
        <f t="shared" si="1264"/>
        <v>-6410.9500000000007</v>
      </c>
      <c r="CP1951" s="3">
        <f t="shared" si="1265"/>
        <v>0.11053362068965518</v>
      </c>
      <c r="CR1951" s="3" t="str">
        <f t="shared" si="1266"/>
        <v>No</v>
      </c>
      <c r="CV1951" s="3" t="str">
        <f t="shared" si="1267"/>
        <v>Vacant, No Sales Data</v>
      </c>
      <c r="CW1951" s="3">
        <f t="shared" si="1268"/>
        <v>1950</v>
      </c>
      <c r="CX1951" s="3">
        <f t="shared" si="1269"/>
        <v>1282.19</v>
      </c>
      <c r="CY1951" s="3" t="str">
        <f t="shared" si="1270"/>
        <v>Ok</v>
      </c>
      <c r="CZ1951">
        <v>0</v>
      </c>
      <c r="DA1951">
        <v>0</v>
      </c>
    </row>
    <row r="1952" spans="1:105" x14ac:dyDescent="0.25">
      <c r="A1952">
        <v>1951</v>
      </c>
      <c r="B1952" t="s">
        <v>3</v>
      </c>
      <c r="C1952" t="s">
        <v>2060</v>
      </c>
      <c r="D1952">
        <v>1407.21</v>
      </c>
      <c r="E1952">
        <v>2017</v>
      </c>
      <c r="F1952">
        <v>1407.21</v>
      </c>
      <c r="G1952">
        <v>1407.21</v>
      </c>
      <c r="H1952" s="3">
        <f t="shared" si="1230"/>
        <v>0</v>
      </c>
      <c r="I1952">
        <v>2142</v>
      </c>
      <c r="J1952" t="s">
        <v>2736</v>
      </c>
      <c r="K1952" t="s">
        <v>2738</v>
      </c>
      <c r="L1952">
        <v>32034</v>
      </c>
      <c r="M1952" t="s">
        <v>4210</v>
      </c>
      <c r="N1952" t="s">
        <v>4761</v>
      </c>
      <c r="O1952">
        <v>-81.443378592475099</v>
      </c>
      <c r="P1952">
        <v>30.6576320792717</v>
      </c>
      <c r="Q1952" t="s">
        <v>6144</v>
      </c>
      <c r="R1952">
        <v>0</v>
      </c>
      <c r="S1952" t="s">
        <v>6538</v>
      </c>
      <c r="T1952">
        <v>8001</v>
      </c>
      <c r="U1952" t="s">
        <v>6581</v>
      </c>
      <c r="V1952">
        <v>2017</v>
      </c>
      <c r="W1952">
        <v>63800</v>
      </c>
      <c r="X1952">
        <v>2017</v>
      </c>
      <c r="Y1952">
        <v>63800</v>
      </c>
      <c r="Z1952">
        <v>1271.57</v>
      </c>
      <c r="AA1952" s="3">
        <f t="shared" si="1231"/>
        <v>0.90361069065740007</v>
      </c>
      <c r="AB1952" t="s">
        <v>6616</v>
      </c>
      <c r="AI1952" t="s">
        <v>6618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 s="3" t="str">
        <f t="shared" si="1232"/>
        <v>No</v>
      </c>
      <c r="AQ1952" s="3" t="str">
        <f t="shared" si="1233"/>
        <v>No</v>
      </c>
      <c r="AR1952" s="3" t="str">
        <f t="shared" si="1234"/>
        <v>No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1</v>
      </c>
      <c r="AY1952" t="s">
        <v>6635</v>
      </c>
      <c r="AZ1952">
        <v>0</v>
      </c>
      <c r="BA1952">
        <v>1</v>
      </c>
      <c r="BB1952" t="s">
        <v>6616</v>
      </c>
      <c r="BC1952" t="s">
        <v>6616</v>
      </c>
      <c r="BD1952" s="4" t="str">
        <f t="shared" si="1235"/>
        <v>No</v>
      </c>
      <c r="BE1952" t="s">
        <v>6640</v>
      </c>
      <c r="BF1952" s="3" t="str">
        <f t="shared" si="1236"/>
        <v>No</v>
      </c>
      <c r="BG1952" t="s">
        <v>6645</v>
      </c>
      <c r="BH1952" s="3" t="str">
        <f t="shared" si="1237"/>
        <v>2142 SHELL COVE CR</v>
      </c>
      <c r="BI1952" s="3" t="str">
        <f t="shared" si="1238"/>
        <v>Fernandina Beach</v>
      </c>
      <c r="BJ1952" s="3" t="str">
        <f t="shared" si="1239"/>
        <v>Florida</v>
      </c>
      <c r="BK1952" s="3">
        <f t="shared" si="1240"/>
        <v>32034</v>
      </c>
      <c r="BL1952" s="3" t="str">
        <f t="shared" si="1241"/>
        <v>2142 SHELL COVE CR FERNANDINA BEACH FL 32034</v>
      </c>
      <c r="BM1952" s="3" t="str">
        <f t="shared" si="1242"/>
        <v/>
      </c>
      <c r="BN1952" s="3" t="str">
        <f t="shared" si="1243"/>
        <v>Pass</v>
      </c>
      <c r="BO1952" s="3" t="str">
        <f t="shared" si="1244"/>
        <v>No</v>
      </c>
      <c r="BP1952" s="3" t="str">
        <f t="shared" si="1245"/>
        <v>FV&lt;$10K</v>
      </c>
      <c r="BQ1952" t="s">
        <v>6650</v>
      </c>
      <c r="BR1952" s="3" t="str">
        <f t="shared" si="1246"/>
        <v>No, &lt; $20K Lien</v>
      </c>
      <c r="BS1952" s="3" t="str">
        <f t="shared" si="1247"/>
        <v>No, Lien &lt; $20K</v>
      </c>
      <c r="BT1952" t="s">
        <v>6650</v>
      </c>
      <c r="BU1952" s="3" t="str">
        <f t="shared" si="1248"/>
        <v>No</v>
      </c>
      <c r="BV1952" s="3" t="str">
        <f t="shared" si="1249"/>
        <v>No</v>
      </c>
      <c r="BW1952" s="3">
        <f t="shared" si="1250"/>
        <v>1</v>
      </c>
      <c r="BX1952" s="3" t="str">
        <f t="shared" si="1251"/>
        <v>No</v>
      </c>
      <c r="BY1952" s="3">
        <f t="shared" si="1252"/>
        <v>63800</v>
      </c>
      <c r="BZ1952">
        <v>1</v>
      </c>
      <c r="CA1952" s="3">
        <f t="shared" si="1253"/>
        <v>63800</v>
      </c>
      <c r="CC1952" s="3">
        <f t="shared" si="1254"/>
        <v>0</v>
      </c>
      <c r="CD1952" s="3">
        <f t="shared" si="1255"/>
        <v>0</v>
      </c>
      <c r="CE1952" s="3" t="str">
        <f t="shared" si="1256"/>
        <v/>
      </c>
      <c r="CF1952" s="3" t="e">
        <f>HLOOKUP(CE1952,'Valuation Data'!$D$2:$K$5,4,FALSE)</f>
        <v>#N/A</v>
      </c>
      <c r="CG1952" s="3">
        <f t="shared" si="1257"/>
        <v>63800</v>
      </c>
      <c r="CH1952" s="3" t="str">
        <f t="shared" si="1258"/>
        <v>No</v>
      </c>
      <c r="CI1952" s="3" t="str">
        <f>VLOOKUP(R1952,'Use Codes &amp; County Type'!A:D,4,FALSE)</f>
        <v>V</v>
      </c>
      <c r="CJ1952" s="3" t="str">
        <f t="shared" si="1259"/>
        <v>Yes</v>
      </c>
      <c r="CK1952" s="3" t="str">
        <f t="shared" si="1260"/>
        <v>No</v>
      </c>
      <c r="CL1952" s="3">
        <f t="shared" si="1261"/>
        <v>0</v>
      </c>
      <c r="CM1952" s="3">
        <f t="shared" si="1262"/>
        <v>0</v>
      </c>
      <c r="CN1952" s="3">
        <f t="shared" si="1263"/>
        <v>7036.05</v>
      </c>
      <c r="CO1952" s="3">
        <f t="shared" si="1264"/>
        <v>-7036.05</v>
      </c>
      <c r="CP1952" s="3">
        <f t="shared" si="1265"/>
        <v>0.11028291536050157</v>
      </c>
      <c r="CR1952" s="3" t="str">
        <f t="shared" si="1266"/>
        <v>No</v>
      </c>
      <c r="CV1952" s="3" t="str">
        <f t="shared" si="1267"/>
        <v>Vacant, No Sales Data</v>
      </c>
      <c r="CW1952" s="3">
        <f t="shared" si="1268"/>
        <v>1951</v>
      </c>
      <c r="CX1952" s="3">
        <f t="shared" si="1269"/>
        <v>1407.21</v>
      </c>
      <c r="CY1952" s="3" t="str">
        <f t="shared" si="1270"/>
        <v>Ok</v>
      </c>
      <c r="CZ1952">
        <v>0</v>
      </c>
      <c r="DA1952">
        <v>0</v>
      </c>
    </row>
    <row r="1953" spans="1:105" x14ac:dyDescent="0.25">
      <c r="A1953">
        <v>1952</v>
      </c>
      <c r="B1953" t="s">
        <v>3</v>
      </c>
      <c r="C1953" t="s">
        <v>2061</v>
      </c>
      <c r="D1953">
        <v>1282.19</v>
      </c>
      <c r="E1953">
        <v>2017</v>
      </c>
      <c r="F1953">
        <v>1282.19</v>
      </c>
      <c r="G1953">
        <v>1282.19</v>
      </c>
      <c r="H1953" s="3">
        <f t="shared" si="1230"/>
        <v>0</v>
      </c>
      <c r="I1953">
        <v>2138</v>
      </c>
      <c r="J1953" t="s">
        <v>2736</v>
      </c>
      <c r="K1953" t="s">
        <v>2738</v>
      </c>
      <c r="L1953">
        <v>32034</v>
      </c>
      <c r="M1953" t="s">
        <v>4211</v>
      </c>
      <c r="N1953" t="s">
        <v>4761</v>
      </c>
      <c r="O1953">
        <v>-81.443547380878698</v>
      </c>
      <c r="P1953">
        <v>30.657663923388199</v>
      </c>
      <c r="Q1953" t="s">
        <v>6144</v>
      </c>
      <c r="R1953">
        <v>0</v>
      </c>
      <c r="S1953" t="s">
        <v>6538</v>
      </c>
      <c r="T1953">
        <v>8001</v>
      </c>
      <c r="U1953" t="s">
        <v>6581</v>
      </c>
      <c r="V1953">
        <v>2017</v>
      </c>
      <c r="W1953">
        <v>58000</v>
      </c>
      <c r="X1953">
        <v>2017</v>
      </c>
      <c r="Y1953">
        <v>58000</v>
      </c>
      <c r="Z1953">
        <v>1155.98</v>
      </c>
      <c r="AA1953" s="3">
        <f t="shared" si="1231"/>
        <v>0.90156685046677942</v>
      </c>
      <c r="AB1953" t="s">
        <v>6616</v>
      </c>
      <c r="AI1953" t="s">
        <v>6618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 s="3" t="str">
        <f t="shared" si="1232"/>
        <v>No</v>
      </c>
      <c r="AQ1953" s="3" t="str">
        <f t="shared" si="1233"/>
        <v>No</v>
      </c>
      <c r="AR1953" s="3" t="str">
        <f t="shared" si="1234"/>
        <v>No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1</v>
      </c>
      <c r="AY1953" t="s">
        <v>6635</v>
      </c>
      <c r="AZ1953">
        <v>0</v>
      </c>
      <c r="BA1953">
        <v>1</v>
      </c>
      <c r="BB1953" t="s">
        <v>6616</v>
      </c>
      <c r="BC1953" t="s">
        <v>6616</v>
      </c>
      <c r="BD1953" s="4" t="str">
        <f t="shared" si="1235"/>
        <v>No</v>
      </c>
      <c r="BE1953" t="s">
        <v>6640</v>
      </c>
      <c r="BF1953" s="3" t="str">
        <f t="shared" si="1236"/>
        <v>No</v>
      </c>
      <c r="BG1953" t="s">
        <v>6645</v>
      </c>
      <c r="BH1953" s="3" t="str">
        <f t="shared" si="1237"/>
        <v>2138 SHELL COVE CR</v>
      </c>
      <c r="BI1953" s="3" t="str">
        <f t="shared" si="1238"/>
        <v>Fernandina Beach</v>
      </c>
      <c r="BJ1953" s="3" t="str">
        <f t="shared" si="1239"/>
        <v>Florida</v>
      </c>
      <c r="BK1953" s="3">
        <f t="shared" si="1240"/>
        <v>32034</v>
      </c>
      <c r="BL1953" s="3" t="str">
        <f t="shared" si="1241"/>
        <v>2138 SHELL COVE CR FERNANDINA BEACH FL 32034</v>
      </c>
      <c r="BM1953" s="3" t="str">
        <f t="shared" si="1242"/>
        <v/>
      </c>
      <c r="BN1953" s="3" t="str">
        <f t="shared" si="1243"/>
        <v>Pass</v>
      </c>
      <c r="BO1953" s="3" t="str">
        <f t="shared" si="1244"/>
        <v>No</v>
      </c>
      <c r="BP1953" s="3" t="str">
        <f t="shared" si="1245"/>
        <v>FV&lt;$10K</v>
      </c>
      <c r="BQ1953" t="s">
        <v>6650</v>
      </c>
      <c r="BR1953" s="3" t="str">
        <f t="shared" si="1246"/>
        <v>No, &lt; $20K Lien</v>
      </c>
      <c r="BS1953" s="3" t="str">
        <f t="shared" si="1247"/>
        <v>No, Lien &lt; $20K</v>
      </c>
      <c r="BT1953" t="s">
        <v>6650</v>
      </c>
      <c r="BU1953" s="3" t="str">
        <f t="shared" si="1248"/>
        <v>No</v>
      </c>
      <c r="BV1953" s="3" t="str">
        <f t="shared" si="1249"/>
        <v>No</v>
      </c>
      <c r="BW1953" s="3">
        <f t="shared" si="1250"/>
        <v>1</v>
      </c>
      <c r="BX1953" s="3" t="str">
        <f t="shared" si="1251"/>
        <v>No</v>
      </c>
      <c r="BY1953" s="3">
        <f t="shared" si="1252"/>
        <v>58000</v>
      </c>
      <c r="BZ1953">
        <v>1</v>
      </c>
      <c r="CA1953" s="3">
        <f t="shared" si="1253"/>
        <v>58000</v>
      </c>
      <c r="CC1953" s="3">
        <f t="shared" si="1254"/>
        <v>0</v>
      </c>
      <c r="CD1953" s="3">
        <f t="shared" si="1255"/>
        <v>0</v>
      </c>
      <c r="CE1953" s="3" t="str">
        <f t="shared" si="1256"/>
        <v/>
      </c>
      <c r="CF1953" s="3" t="e">
        <f>HLOOKUP(CE1953,'Valuation Data'!$D$2:$K$5,4,FALSE)</f>
        <v>#N/A</v>
      </c>
      <c r="CG1953" s="3">
        <f t="shared" si="1257"/>
        <v>58000</v>
      </c>
      <c r="CH1953" s="3" t="str">
        <f t="shared" si="1258"/>
        <v>No</v>
      </c>
      <c r="CI1953" s="3" t="str">
        <f>VLOOKUP(R1953,'Use Codes &amp; County Type'!A:D,4,FALSE)</f>
        <v>V</v>
      </c>
      <c r="CJ1953" s="3" t="str">
        <f t="shared" si="1259"/>
        <v>Yes</v>
      </c>
      <c r="CK1953" s="3" t="str">
        <f t="shared" si="1260"/>
        <v>No</v>
      </c>
      <c r="CL1953" s="3">
        <f t="shared" si="1261"/>
        <v>0</v>
      </c>
      <c r="CM1953" s="3">
        <f t="shared" si="1262"/>
        <v>0</v>
      </c>
      <c r="CN1953" s="3">
        <f t="shared" si="1263"/>
        <v>6410.9500000000007</v>
      </c>
      <c r="CO1953" s="3">
        <f t="shared" si="1264"/>
        <v>-6410.9500000000007</v>
      </c>
      <c r="CP1953" s="3">
        <f t="shared" si="1265"/>
        <v>0.11053362068965518</v>
      </c>
      <c r="CR1953" s="3" t="str">
        <f t="shared" si="1266"/>
        <v>No</v>
      </c>
      <c r="CV1953" s="3" t="str">
        <f t="shared" si="1267"/>
        <v>Vacant, No Sales Data</v>
      </c>
      <c r="CW1953" s="3">
        <f t="shared" si="1268"/>
        <v>1952</v>
      </c>
      <c r="CX1953" s="3">
        <f t="shared" si="1269"/>
        <v>1282.19</v>
      </c>
      <c r="CY1953" s="3" t="str">
        <f t="shared" si="1270"/>
        <v>Ok</v>
      </c>
      <c r="CZ1953">
        <v>0</v>
      </c>
      <c r="DA1953">
        <v>0</v>
      </c>
    </row>
    <row r="1954" spans="1:105" x14ac:dyDescent="0.25">
      <c r="A1954">
        <v>1953</v>
      </c>
      <c r="B1954" t="s">
        <v>3</v>
      </c>
      <c r="C1954" t="s">
        <v>2062</v>
      </c>
      <c r="D1954">
        <v>1282.19</v>
      </c>
      <c r="E1954">
        <v>2017</v>
      </c>
      <c r="F1954">
        <v>1282.19</v>
      </c>
      <c r="G1954">
        <v>1282.19</v>
      </c>
      <c r="H1954" s="3">
        <f t="shared" si="1230"/>
        <v>0</v>
      </c>
      <c r="I1954">
        <v>2110</v>
      </c>
      <c r="J1954" t="s">
        <v>2736</v>
      </c>
      <c r="K1954" t="s">
        <v>2738</v>
      </c>
      <c r="L1954">
        <v>32034</v>
      </c>
      <c r="M1954" t="s">
        <v>4212</v>
      </c>
      <c r="N1954" t="s">
        <v>4761</v>
      </c>
      <c r="O1954">
        <v>-81.444559980764197</v>
      </c>
      <c r="P1954">
        <v>30.657792650500902</v>
      </c>
      <c r="Q1954" t="s">
        <v>6145</v>
      </c>
      <c r="R1954">
        <v>0</v>
      </c>
      <c r="S1954" t="s">
        <v>6538</v>
      </c>
      <c r="T1954">
        <v>8001</v>
      </c>
      <c r="U1954" t="s">
        <v>6581</v>
      </c>
      <c r="V1954">
        <v>2017</v>
      </c>
      <c r="W1954">
        <v>58000</v>
      </c>
      <c r="X1954">
        <v>2017</v>
      </c>
      <c r="Y1954">
        <v>58000</v>
      </c>
      <c r="Z1954">
        <v>1155.98</v>
      </c>
      <c r="AA1954" s="3">
        <f t="shared" si="1231"/>
        <v>0.90156685046677942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 s="3" t="str">
        <f t="shared" si="1232"/>
        <v>No</v>
      </c>
      <c r="AQ1954" s="3" t="str">
        <f t="shared" si="1233"/>
        <v>No</v>
      </c>
      <c r="AR1954" s="3" t="str">
        <f t="shared" si="1234"/>
        <v>No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 t="s">
        <v>6634</v>
      </c>
      <c r="AZ1954">
        <v>0</v>
      </c>
      <c r="BA1954">
        <v>0</v>
      </c>
      <c r="BB1954" t="s">
        <v>6616</v>
      </c>
      <c r="BC1954">
        <v>0</v>
      </c>
      <c r="BD1954" s="4" t="str">
        <f t="shared" si="1235"/>
        <v>No</v>
      </c>
      <c r="BE1954" t="s">
        <v>6640</v>
      </c>
      <c r="BF1954" s="3" t="str">
        <f t="shared" si="1236"/>
        <v>No</v>
      </c>
      <c r="BG1954" t="s">
        <v>6645</v>
      </c>
      <c r="BH1954" s="3" t="str">
        <f t="shared" si="1237"/>
        <v>2110 SHELL COVE CR</v>
      </c>
      <c r="BI1954" s="3" t="str">
        <f t="shared" si="1238"/>
        <v>Fernandina Beach</v>
      </c>
      <c r="BJ1954" s="3" t="str">
        <f t="shared" si="1239"/>
        <v>Florida</v>
      </c>
      <c r="BK1954" s="3">
        <f t="shared" si="1240"/>
        <v>32034</v>
      </c>
      <c r="BL1954" s="3" t="str">
        <f t="shared" si="1241"/>
        <v>2110 SHELL COVE CR FERNANDINA BEACH FL 32034</v>
      </c>
      <c r="BM1954" s="3" t="str">
        <f t="shared" si="1242"/>
        <v/>
      </c>
      <c r="BN1954" s="3" t="str">
        <f t="shared" si="1243"/>
        <v>Pass</v>
      </c>
      <c r="BO1954" s="3" t="str">
        <f t="shared" si="1244"/>
        <v>No</v>
      </c>
      <c r="BP1954" s="3" t="str">
        <f t="shared" si="1245"/>
        <v>FV&lt;$10K</v>
      </c>
      <c r="BQ1954" t="s">
        <v>6650</v>
      </c>
      <c r="BR1954" s="3" t="str">
        <f t="shared" si="1246"/>
        <v>No, &lt; $20K Lien</v>
      </c>
      <c r="BS1954" s="3" t="str">
        <f t="shared" si="1247"/>
        <v>No, Lien &lt; $20K</v>
      </c>
      <c r="BT1954" t="s">
        <v>6650</v>
      </c>
      <c r="BU1954" s="3" t="str">
        <f t="shared" si="1248"/>
        <v>No</v>
      </c>
      <c r="BV1954" s="3" t="str">
        <f t="shared" si="1249"/>
        <v>No</v>
      </c>
      <c r="BW1954" s="3">
        <f t="shared" si="1250"/>
        <v>0</v>
      </c>
      <c r="BX1954" s="3" t="str">
        <f t="shared" si="1251"/>
        <v>No</v>
      </c>
      <c r="BY1954" s="3">
        <f t="shared" si="1252"/>
        <v>58000</v>
      </c>
      <c r="BZ1954">
        <v>1</v>
      </c>
      <c r="CA1954" s="3">
        <f t="shared" si="1253"/>
        <v>58000</v>
      </c>
      <c r="CC1954" s="3">
        <f t="shared" si="1254"/>
        <v>0</v>
      </c>
      <c r="CD1954" s="3">
        <f t="shared" si="1255"/>
        <v>0</v>
      </c>
      <c r="CE1954" s="3" t="str">
        <f t="shared" si="1256"/>
        <v/>
      </c>
      <c r="CF1954" s="3" t="e">
        <f>HLOOKUP(CE1954,'Valuation Data'!$D$2:$K$5,4,FALSE)</f>
        <v>#N/A</v>
      </c>
      <c r="CG1954" s="3">
        <f t="shared" si="1257"/>
        <v>58000</v>
      </c>
      <c r="CH1954" s="3" t="str">
        <f t="shared" si="1258"/>
        <v>No</v>
      </c>
      <c r="CI1954" s="3" t="str">
        <f>VLOOKUP(R1954,'Use Codes &amp; County Type'!A:D,4,FALSE)</f>
        <v>V</v>
      </c>
      <c r="CJ1954" s="3" t="str">
        <f t="shared" si="1259"/>
        <v>Yes</v>
      </c>
      <c r="CK1954" s="3" t="str">
        <f t="shared" si="1260"/>
        <v>No</v>
      </c>
      <c r="CL1954" s="3">
        <f t="shared" si="1261"/>
        <v>0</v>
      </c>
      <c r="CM1954" s="3">
        <f t="shared" si="1262"/>
        <v>0</v>
      </c>
      <c r="CN1954" s="3">
        <f t="shared" si="1263"/>
        <v>5128.76</v>
      </c>
      <c r="CO1954" s="3">
        <f t="shared" si="1264"/>
        <v>-5128.76</v>
      </c>
      <c r="CP1954" s="3">
        <f t="shared" si="1265"/>
        <v>8.8426896551724143E-2</v>
      </c>
      <c r="CR1954" s="3" t="str">
        <f t="shared" si="1266"/>
        <v>No</v>
      </c>
      <c r="CV1954" s="3" t="str">
        <f t="shared" si="1267"/>
        <v>Vacant, No Sales Data</v>
      </c>
      <c r="CW1954" s="3">
        <f t="shared" si="1268"/>
        <v>1953</v>
      </c>
      <c r="CX1954" s="3">
        <f t="shared" si="1269"/>
        <v>1282.19</v>
      </c>
      <c r="CY1954" s="3" t="str">
        <f t="shared" si="1270"/>
        <v>Ok</v>
      </c>
      <c r="CZ1954">
        <v>0</v>
      </c>
      <c r="DA1954">
        <v>0</v>
      </c>
    </row>
    <row r="1955" spans="1:105" x14ac:dyDescent="0.25">
      <c r="A1955">
        <v>1954</v>
      </c>
      <c r="B1955" t="s">
        <v>3</v>
      </c>
      <c r="C1955" t="s">
        <v>2063</v>
      </c>
      <c r="D1955">
        <v>1282.19</v>
      </c>
      <c r="E1955">
        <v>2017</v>
      </c>
      <c r="F1955">
        <v>1282.19</v>
      </c>
      <c r="G1955">
        <v>1282.19</v>
      </c>
      <c r="H1955" s="3">
        <f t="shared" si="1230"/>
        <v>0</v>
      </c>
      <c r="I1955">
        <v>2106</v>
      </c>
      <c r="J1955" t="s">
        <v>2736</v>
      </c>
      <c r="K1955" t="s">
        <v>2738</v>
      </c>
      <c r="L1955">
        <v>32034</v>
      </c>
      <c r="M1955" t="s">
        <v>4213</v>
      </c>
      <c r="N1955" t="s">
        <v>4761</v>
      </c>
      <c r="O1955">
        <v>-81.444693875231593</v>
      </c>
      <c r="P1955">
        <v>30.657808622225499</v>
      </c>
      <c r="Q1955" t="s">
        <v>6145</v>
      </c>
      <c r="R1955">
        <v>0</v>
      </c>
      <c r="S1955" t="s">
        <v>6538</v>
      </c>
      <c r="T1955">
        <v>8001</v>
      </c>
      <c r="U1955" t="s">
        <v>6581</v>
      </c>
      <c r="V1955">
        <v>2017</v>
      </c>
      <c r="W1955">
        <v>58000</v>
      </c>
      <c r="X1955">
        <v>2017</v>
      </c>
      <c r="Y1955">
        <v>58000</v>
      </c>
      <c r="Z1955">
        <v>1155.98</v>
      </c>
      <c r="AA1955" s="3">
        <f t="shared" si="1231"/>
        <v>0.90156685046677942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 s="3" t="str">
        <f t="shared" si="1232"/>
        <v>No</v>
      </c>
      <c r="AQ1955" s="3" t="str">
        <f t="shared" si="1233"/>
        <v>No</v>
      </c>
      <c r="AR1955" s="3" t="str">
        <f t="shared" si="1234"/>
        <v>No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 t="s">
        <v>6634</v>
      </c>
      <c r="AZ1955">
        <v>0</v>
      </c>
      <c r="BA1955">
        <v>0</v>
      </c>
      <c r="BB1955" t="s">
        <v>6616</v>
      </c>
      <c r="BC1955">
        <v>0</v>
      </c>
      <c r="BD1955" s="4" t="str">
        <f t="shared" si="1235"/>
        <v>No</v>
      </c>
      <c r="BE1955" t="s">
        <v>6640</v>
      </c>
      <c r="BF1955" s="3" t="str">
        <f t="shared" si="1236"/>
        <v>No</v>
      </c>
      <c r="BG1955" t="s">
        <v>6645</v>
      </c>
      <c r="BH1955" s="3" t="str">
        <f t="shared" si="1237"/>
        <v>2106 SHELL COVE CR</v>
      </c>
      <c r="BI1955" s="3" t="str">
        <f t="shared" si="1238"/>
        <v>Fernandina Beach</v>
      </c>
      <c r="BJ1955" s="3" t="str">
        <f t="shared" si="1239"/>
        <v>Florida</v>
      </c>
      <c r="BK1955" s="3">
        <f t="shared" si="1240"/>
        <v>32034</v>
      </c>
      <c r="BL1955" s="3" t="str">
        <f t="shared" si="1241"/>
        <v>2106 SHELL COVE CR FERNANDINA BEACH FL 32034</v>
      </c>
      <c r="BM1955" s="3" t="str">
        <f t="shared" si="1242"/>
        <v/>
      </c>
      <c r="BN1955" s="3" t="str">
        <f t="shared" si="1243"/>
        <v>Pass</v>
      </c>
      <c r="BO1955" s="3" t="str">
        <f t="shared" si="1244"/>
        <v>No</v>
      </c>
      <c r="BP1955" s="3" t="str">
        <f t="shared" si="1245"/>
        <v>FV&lt;$10K</v>
      </c>
      <c r="BQ1955" t="s">
        <v>6650</v>
      </c>
      <c r="BR1955" s="3" t="str">
        <f t="shared" si="1246"/>
        <v>No, &lt; $20K Lien</v>
      </c>
      <c r="BS1955" s="3" t="str">
        <f t="shared" si="1247"/>
        <v>No, Lien &lt; $20K</v>
      </c>
      <c r="BT1955" t="s">
        <v>6650</v>
      </c>
      <c r="BU1955" s="3" t="str">
        <f t="shared" si="1248"/>
        <v>No</v>
      </c>
      <c r="BV1955" s="3" t="str">
        <f t="shared" si="1249"/>
        <v>No</v>
      </c>
      <c r="BW1955" s="3">
        <f t="shared" si="1250"/>
        <v>0</v>
      </c>
      <c r="BX1955" s="3" t="str">
        <f t="shared" si="1251"/>
        <v>No</v>
      </c>
      <c r="BY1955" s="3">
        <f t="shared" si="1252"/>
        <v>58000</v>
      </c>
      <c r="BZ1955">
        <v>1</v>
      </c>
      <c r="CA1955" s="3">
        <f t="shared" si="1253"/>
        <v>58000</v>
      </c>
      <c r="CC1955" s="3">
        <f t="shared" si="1254"/>
        <v>0</v>
      </c>
      <c r="CD1955" s="3">
        <f t="shared" si="1255"/>
        <v>0</v>
      </c>
      <c r="CE1955" s="3" t="str">
        <f t="shared" si="1256"/>
        <v/>
      </c>
      <c r="CF1955" s="3" t="e">
        <f>HLOOKUP(CE1955,'Valuation Data'!$D$2:$K$5,4,FALSE)</f>
        <v>#N/A</v>
      </c>
      <c r="CG1955" s="3">
        <f t="shared" si="1257"/>
        <v>58000</v>
      </c>
      <c r="CH1955" s="3" t="str">
        <f t="shared" si="1258"/>
        <v>No</v>
      </c>
      <c r="CI1955" s="3" t="str">
        <f>VLOOKUP(R1955,'Use Codes &amp; County Type'!A:D,4,FALSE)</f>
        <v>V</v>
      </c>
      <c r="CJ1955" s="3" t="str">
        <f t="shared" si="1259"/>
        <v>Yes</v>
      </c>
      <c r="CK1955" s="3" t="str">
        <f t="shared" si="1260"/>
        <v>No</v>
      </c>
      <c r="CL1955" s="3">
        <f t="shared" si="1261"/>
        <v>0</v>
      </c>
      <c r="CM1955" s="3">
        <f t="shared" si="1262"/>
        <v>0</v>
      </c>
      <c r="CN1955" s="3">
        <f t="shared" si="1263"/>
        <v>5128.76</v>
      </c>
      <c r="CO1955" s="3">
        <f t="shared" si="1264"/>
        <v>-5128.76</v>
      </c>
      <c r="CP1955" s="3">
        <f t="shared" si="1265"/>
        <v>8.8426896551724143E-2</v>
      </c>
      <c r="CR1955" s="3" t="str">
        <f t="shared" si="1266"/>
        <v>No</v>
      </c>
      <c r="CV1955" s="3" t="str">
        <f t="shared" si="1267"/>
        <v>Vacant, No Sales Data</v>
      </c>
      <c r="CW1955" s="3">
        <f t="shared" si="1268"/>
        <v>1954</v>
      </c>
      <c r="CX1955" s="3">
        <f t="shared" si="1269"/>
        <v>1282.19</v>
      </c>
      <c r="CY1955" s="3" t="str">
        <f t="shared" si="1270"/>
        <v>Ok</v>
      </c>
      <c r="CZ1955">
        <v>0</v>
      </c>
      <c r="DA1955">
        <v>0</v>
      </c>
    </row>
    <row r="1956" spans="1:105" x14ac:dyDescent="0.25">
      <c r="A1956">
        <v>1955</v>
      </c>
      <c r="B1956" t="s">
        <v>3</v>
      </c>
      <c r="C1956" t="s">
        <v>2064</v>
      </c>
      <c r="D1956">
        <v>1282.19</v>
      </c>
      <c r="E1956">
        <v>2017</v>
      </c>
      <c r="F1956">
        <v>1282.19</v>
      </c>
      <c r="G1956">
        <v>1282.19</v>
      </c>
      <c r="H1956" s="3">
        <f t="shared" si="1230"/>
        <v>0</v>
      </c>
      <c r="I1956">
        <v>2102</v>
      </c>
      <c r="J1956" t="s">
        <v>2736</v>
      </c>
      <c r="K1956" t="s">
        <v>2738</v>
      </c>
      <c r="L1956">
        <v>32034</v>
      </c>
      <c r="M1956" t="s">
        <v>4214</v>
      </c>
      <c r="N1956" t="s">
        <v>4761</v>
      </c>
      <c r="O1956">
        <v>-81.444827769159502</v>
      </c>
      <c r="P1956">
        <v>30.657824595017999</v>
      </c>
      <c r="Q1956" t="s">
        <v>6145</v>
      </c>
      <c r="R1956">
        <v>0</v>
      </c>
      <c r="S1956" t="s">
        <v>6538</v>
      </c>
      <c r="T1956">
        <v>8001</v>
      </c>
      <c r="U1956" t="s">
        <v>6581</v>
      </c>
      <c r="V1956">
        <v>2017</v>
      </c>
      <c r="W1956">
        <v>58000</v>
      </c>
      <c r="X1956">
        <v>2017</v>
      </c>
      <c r="Y1956">
        <v>58000</v>
      </c>
      <c r="Z1956">
        <v>1155.98</v>
      </c>
      <c r="AA1956" s="3">
        <f t="shared" si="1231"/>
        <v>0.90156685046677942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 s="3" t="str">
        <f t="shared" si="1232"/>
        <v>No</v>
      </c>
      <c r="AQ1956" s="3" t="str">
        <f t="shared" si="1233"/>
        <v>No</v>
      </c>
      <c r="AR1956" s="3" t="str">
        <f t="shared" si="1234"/>
        <v>No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 t="s">
        <v>6634</v>
      </c>
      <c r="AZ1956">
        <v>0</v>
      </c>
      <c r="BA1956">
        <v>0</v>
      </c>
      <c r="BB1956" t="s">
        <v>6616</v>
      </c>
      <c r="BC1956">
        <v>0</v>
      </c>
      <c r="BD1956" s="4" t="str">
        <f t="shared" si="1235"/>
        <v>No</v>
      </c>
      <c r="BE1956" t="s">
        <v>6640</v>
      </c>
      <c r="BF1956" s="3" t="str">
        <f t="shared" si="1236"/>
        <v>No</v>
      </c>
      <c r="BG1956" t="s">
        <v>6645</v>
      </c>
      <c r="BH1956" s="3" t="str">
        <f t="shared" si="1237"/>
        <v>2102 SHELL COVE CR</v>
      </c>
      <c r="BI1956" s="3" t="str">
        <f t="shared" si="1238"/>
        <v>Fernandina Beach</v>
      </c>
      <c r="BJ1956" s="3" t="str">
        <f t="shared" si="1239"/>
        <v>Florida</v>
      </c>
      <c r="BK1956" s="3">
        <f t="shared" si="1240"/>
        <v>32034</v>
      </c>
      <c r="BL1956" s="3" t="str">
        <f t="shared" si="1241"/>
        <v>2102 SHELL COVE CR FERNANDINA BEACH FL 32034</v>
      </c>
      <c r="BM1956" s="3" t="str">
        <f t="shared" si="1242"/>
        <v/>
      </c>
      <c r="BN1956" s="3" t="str">
        <f t="shared" si="1243"/>
        <v>Pass</v>
      </c>
      <c r="BO1956" s="3" t="str">
        <f t="shared" si="1244"/>
        <v>No</v>
      </c>
      <c r="BP1956" s="3" t="str">
        <f t="shared" si="1245"/>
        <v>FV&lt;$10K</v>
      </c>
      <c r="BQ1956" t="s">
        <v>6650</v>
      </c>
      <c r="BR1956" s="3" t="str">
        <f t="shared" si="1246"/>
        <v>No, &lt; $20K Lien</v>
      </c>
      <c r="BS1956" s="3" t="str">
        <f t="shared" si="1247"/>
        <v>No, Lien &lt; $20K</v>
      </c>
      <c r="BT1956" t="s">
        <v>6650</v>
      </c>
      <c r="BU1956" s="3" t="str">
        <f t="shared" si="1248"/>
        <v>No</v>
      </c>
      <c r="BV1956" s="3" t="str">
        <f t="shared" si="1249"/>
        <v>No</v>
      </c>
      <c r="BW1956" s="3">
        <f t="shared" si="1250"/>
        <v>0</v>
      </c>
      <c r="BX1956" s="3" t="str">
        <f t="shared" si="1251"/>
        <v>No</v>
      </c>
      <c r="BY1956" s="3">
        <f t="shared" si="1252"/>
        <v>58000</v>
      </c>
      <c r="BZ1956">
        <v>1</v>
      </c>
      <c r="CA1956" s="3">
        <f t="shared" si="1253"/>
        <v>58000</v>
      </c>
      <c r="CC1956" s="3">
        <f t="shared" si="1254"/>
        <v>0</v>
      </c>
      <c r="CD1956" s="3">
        <f t="shared" si="1255"/>
        <v>0</v>
      </c>
      <c r="CE1956" s="3" t="str">
        <f t="shared" si="1256"/>
        <v/>
      </c>
      <c r="CF1956" s="3" t="e">
        <f>HLOOKUP(CE1956,'Valuation Data'!$D$2:$K$5,4,FALSE)</f>
        <v>#N/A</v>
      </c>
      <c r="CG1956" s="3">
        <f t="shared" si="1257"/>
        <v>58000</v>
      </c>
      <c r="CH1956" s="3" t="str">
        <f t="shared" si="1258"/>
        <v>No</v>
      </c>
      <c r="CI1956" s="3" t="str">
        <f>VLOOKUP(R1956,'Use Codes &amp; County Type'!A:D,4,FALSE)</f>
        <v>V</v>
      </c>
      <c r="CJ1956" s="3" t="str">
        <f t="shared" si="1259"/>
        <v>Yes</v>
      </c>
      <c r="CK1956" s="3" t="str">
        <f t="shared" si="1260"/>
        <v>No</v>
      </c>
      <c r="CL1956" s="3">
        <f t="shared" si="1261"/>
        <v>0</v>
      </c>
      <c r="CM1956" s="3">
        <f t="shared" si="1262"/>
        <v>0</v>
      </c>
      <c r="CN1956" s="3">
        <f t="shared" si="1263"/>
        <v>5128.76</v>
      </c>
      <c r="CO1956" s="3">
        <f t="shared" si="1264"/>
        <v>-5128.76</v>
      </c>
      <c r="CP1956" s="3">
        <f t="shared" si="1265"/>
        <v>8.8426896551724143E-2</v>
      </c>
      <c r="CR1956" s="3" t="str">
        <f t="shared" si="1266"/>
        <v>No</v>
      </c>
      <c r="CV1956" s="3" t="str">
        <f t="shared" si="1267"/>
        <v>Vacant, No Sales Data</v>
      </c>
      <c r="CW1956" s="3">
        <f t="shared" si="1268"/>
        <v>1955</v>
      </c>
      <c r="CX1956" s="3">
        <f t="shared" si="1269"/>
        <v>1282.19</v>
      </c>
      <c r="CY1956" s="3" t="str">
        <f t="shared" si="1270"/>
        <v>Ok</v>
      </c>
      <c r="CZ1956">
        <v>0</v>
      </c>
      <c r="DA1956">
        <v>0</v>
      </c>
    </row>
    <row r="1957" spans="1:105" x14ac:dyDescent="0.25">
      <c r="A1957">
        <v>1956</v>
      </c>
      <c r="B1957" t="s">
        <v>3</v>
      </c>
      <c r="C1957" t="s">
        <v>2065</v>
      </c>
      <c r="D1957">
        <v>1282.19</v>
      </c>
      <c r="E1957">
        <v>2017</v>
      </c>
      <c r="F1957">
        <v>1282.19</v>
      </c>
      <c r="G1957">
        <v>1282.19</v>
      </c>
      <c r="H1957" s="3">
        <f t="shared" si="1230"/>
        <v>0</v>
      </c>
      <c r="I1957">
        <v>2101</v>
      </c>
      <c r="J1957" t="s">
        <v>2736</v>
      </c>
      <c r="K1957" t="s">
        <v>2738</v>
      </c>
      <c r="L1957">
        <v>32034</v>
      </c>
      <c r="M1957" t="s">
        <v>4215</v>
      </c>
      <c r="N1957" t="s">
        <v>4761</v>
      </c>
      <c r="O1957">
        <v>-81.444701188949693</v>
      </c>
      <c r="P1957">
        <v>30.658114798379199</v>
      </c>
      <c r="Q1957" t="s">
        <v>6146</v>
      </c>
      <c r="R1957">
        <v>0</v>
      </c>
      <c r="S1957" t="s">
        <v>6538</v>
      </c>
      <c r="T1957">
        <v>8001</v>
      </c>
      <c r="U1957" t="s">
        <v>6581</v>
      </c>
      <c r="V1957">
        <v>2017</v>
      </c>
      <c r="W1957">
        <v>58000</v>
      </c>
      <c r="X1957">
        <v>2017</v>
      </c>
      <c r="Y1957">
        <v>58000</v>
      </c>
      <c r="Z1957">
        <v>1155.98</v>
      </c>
      <c r="AA1957" s="3">
        <f t="shared" si="1231"/>
        <v>0.90156685046677942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 s="3" t="str">
        <f t="shared" si="1232"/>
        <v>No</v>
      </c>
      <c r="AQ1957" s="3" t="str">
        <f t="shared" si="1233"/>
        <v>No</v>
      </c>
      <c r="AR1957" s="3" t="str">
        <f t="shared" si="1234"/>
        <v>No</v>
      </c>
      <c r="AS1957">
        <v>0</v>
      </c>
      <c r="AT1957">
        <v>0</v>
      </c>
      <c r="AU1957">
        <v>220000</v>
      </c>
      <c r="AV1957" t="s">
        <v>6626</v>
      </c>
      <c r="AW1957">
        <v>0</v>
      </c>
      <c r="AX1957">
        <v>0</v>
      </c>
      <c r="AY1957" t="s">
        <v>6634</v>
      </c>
      <c r="AZ1957">
        <v>0</v>
      </c>
      <c r="BA1957">
        <v>0</v>
      </c>
      <c r="BB1957" t="s">
        <v>6616</v>
      </c>
      <c r="BC1957">
        <v>0</v>
      </c>
      <c r="BD1957" s="4" t="str">
        <f t="shared" si="1235"/>
        <v>No</v>
      </c>
      <c r="BE1957" t="s">
        <v>6640</v>
      </c>
      <c r="BF1957" s="3" t="str">
        <f t="shared" si="1236"/>
        <v>No</v>
      </c>
      <c r="BG1957" t="s">
        <v>6645</v>
      </c>
      <c r="BH1957" s="3" t="str">
        <f t="shared" si="1237"/>
        <v>2101 SHELL COVE CR</v>
      </c>
      <c r="BI1957" s="3" t="str">
        <f t="shared" si="1238"/>
        <v>Fernandina Beach</v>
      </c>
      <c r="BJ1957" s="3" t="str">
        <f t="shared" si="1239"/>
        <v>Florida</v>
      </c>
      <c r="BK1957" s="3">
        <f t="shared" si="1240"/>
        <v>32034</v>
      </c>
      <c r="BL1957" s="3" t="str">
        <f t="shared" si="1241"/>
        <v>2101 SHELL COVE CR FERNANDINA BEACH FL 32034</v>
      </c>
      <c r="BM1957" s="3" t="str">
        <f t="shared" si="1242"/>
        <v>L</v>
      </c>
      <c r="BN1957" s="3" t="str">
        <f t="shared" si="1243"/>
        <v>Pass</v>
      </c>
      <c r="BO1957" s="3" t="str">
        <f t="shared" si="1244"/>
        <v>No</v>
      </c>
      <c r="BP1957" s="3" t="str">
        <f t="shared" si="1245"/>
        <v>FV&lt;$10K</v>
      </c>
      <c r="BQ1957" t="s">
        <v>6650</v>
      </c>
      <c r="BR1957" s="3" t="str">
        <f t="shared" si="1246"/>
        <v>No, &lt; $20K Lien</v>
      </c>
      <c r="BS1957" s="3" t="str">
        <f t="shared" si="1247"/>
        <v>No, Lien &lt; $20K</v>
      </c>
      <c r="BT1957" t="s">
        <v>6650</v>
      </c>
      <c r="BU1957" s="3" t="str">
        <f t="shared" si="1248"/>
        <v>No</v>
      </c>
      <c r="BV1957" s="3" t="str">
        <f t="shared" si="1249"/>
        <v>No</v>
      </c>
      <c r="BW1957" s="3">
        <f t="shared" si="1250"/>
        <v>0</v>
      </c>
      <c r="BX1957" s="3" t="str">
        <f t="shared" si="1251"/>
        <v>No</v>
      </c>
      <c r="BY1957" s="3">
        <f t="shared" si="1252"/>
        <v>58000</v>
      </c>
      <c r="BZ1957">
        <v>1</v>
      </c>
      <c r="CA1957" s="3">
        <f t="shared" si="1253"/>
        <v>58000</v>
      </c>
      <c r="CC1957" s="3">
        <f t="shared" si="1254"/>
        <v>0</v>
      </c>
      <c r="CD1957" s="3">
        <f t="shared" si="1255"/>
        <v>0</v>
      </c>
      <c r="CE1957" s="3" t="str">
        <f t="shared" si="1256"/>
        <v/>
      </c>
      <c r="CF1957" s="3" t="e">
        <f>HLOOKUP(CE1957,'Valuation Data'!$D$2:$K$5,4,FALSE)</f>
        <v>#N/A</v>
      </c>
      <c r="CG1957" s="3">
        <f t="shared" si="1257"/>
        <v>58000</v>
      </c>
      <c r="CH1957" s="3" t="str">
        <f t="shared" si="1258"/>
        <v>No</v>
      </c>
      <c r="CI1957" s="3" t="str">
        <f>VLOOKUP(R1957,'Use Codes &amp; County Type'!A:D,4,FALSE)</f>
        <v>V</v>
      </c>
      <c r="CJ1957" s="3" t="str">
        <f t="shared" si="1259"/>
        <v>Yes</v>
      </c>
      <c r="CK1957" s="3" t="str">
        <f t="shared" si="1260"/>
        <v>No</v>
      </c>
      <c r="CL1957" s="3">
        <f t="shared" si="1261"/>
        <v>0</v>
      </c>
      <c r="CM1957" s="3">
        <f t="shared" si="1262"/>
        <v>0</v>
      </c>
      <c r="CN1957" s="3">
        <f t="shared" si="1263"/>
        <v>5128.76</v>
      </c>
      <c r="CO1957" s="3">
        <f t="shared" si="1264"/>
        <v>-5128.76</v>
      </c>
      <c r="CP1957" s="3">
        <f t="shared" si="1265"/>
        <v>8.8426896551724143E-2</v>
      </c>
      <c r="CR1957" s="3" t="str">
        <f t="shared" si="1266"/>
        <v>No</v>
      </c>
      <c r="CV1957" s="3" t="str">
        <f t="shared" si="1267"/>
        <v>Vacant, No Sales Data</v>
      </c>
      <c r="CW1957" s="3">
        <f t="shared" si="1268"/>
        <v>1956</v>
      </c>
      <c r="CX1957" s="3">
        <f t="shared" si="1269"/>
        <v>1282.19</v>
      </c>
      <c r="CY1957" s="3" t="str">
        <f t="shared" si="1270"/>
        <v>Ok</v>
      </c>
      <c r="CZ1957">
        <v>0</v>
      </c>
      <c r="DA1957">
        <v>0</v>
      </c>
    </row>
    <row r="1958" spans="1:105" x14ac:dyDescent="0.25">
      <c r="A1958">
        <v>1957</v>
      </c>
      <c r="B1958" t="s">
        <v>3</v>
      </c>
      <c r="C1958" t="s">
        <v>2066</v>
      </c>
      <c r="D1958">
        <v>1282.19</v>
      </c>
      <c r="E1958">
        <v>2017</v>
      </c>
      <c r="F1958">
        <v>1282.19</v>
      </c>
      <c r="G1958">
        <v>1282.19</v>
      </c>
      <c r="H1958" s="3">
        <f t="shared" si="1230"/>
        <v>0</v>
      </c>
      <c r="I1958">
        <v>2123</v>
      </c>
      <c r="J1958" t="s">
        <v>2736</v>
      </c>
      <c r="K1958" t="s">
        <v>2738</v>
      </c>
      <c r="L1958">
        <v>32034</v>
      </c>
      <c r="M1958" t="s">
        <v>4216</v>
      </c>
      <c r="N1958" t="s">
        <v>4761</v>
      </c>
      <c r="O1958">
        <v>-81.443897821685894</v>
      </c>
      <c r="P1958">
        <v>30.658018961196799</v>
      </c>
      <c r="Q1958" t="s">
        <v>6144</v>
      </c>
      <c r="R1958">
        <v>0</v>
      </c>
      <c r="S1958" t="s">
        <v>6538</v>
      </c>
      <c r="T1958">
        <v>8001</v>
      </c>
      <c r="U1958" t="s">
        <v>6581</v>
      </c>
      <c r="V1958">
        <v>2017</v>
      </c>
      <c r="W1958">
        <v>58000</v>
      </c>
      <c r="X1958">
        <v>2017</v>
      </c>
      <c r="Y1958">
        <v>58000</v>
      </c>
      <c r="Z1958">
        <v>1155.98</v>
      </c>
      <c r="AA1958" s="3">
        <f t="shared" si="1231"/>
        <v>0.90156685046677942</v>
      </c>
      <c r="AB1958" t="s">
        <v>6616</v>
      </c>
      <c r="AI1958" t="s">
        <v>6618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 s="3" t="str">
        <f t="shared" si="1232"/>
        <v>No</v>
      </c>
      <c r="AQ1958" s="3" t="str">
        <f t="shared" si="1233"/>
        <v>No</v>
      </c>
      <c r="AR1958" s="3" t="str">
        <f t="shared" si="1234"/>
        <v>No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1</v>
      </c>
      <c r="AY1958" t="s">
        <v>6636</v>
      </c>
      <c r="AZ1958">
        <v>0</v>
      </c>
      <c r="BA1958">
        <v>1</v>
      </c>
      <c r="BB1958" t="s">
        <v>6616</v>
      </c>
      <c r="BC1958" t="s">
        <v>6616</v>
      </c>
      <c r="BD1958" s="4" t="str">
        <f t="shared" si="1235"/>
        <v>No</v>
      </c>
      <c r="BE1958" t="s">
        <v>6640</v>
      </c>
      <c r="BF1958" s="3" t="str">
        <f t="shared" si="1236"/>
        <v>No</v>
      </c>
      <c r="BG1958" t="s">
        <v>6645</v>
      </c>
      <c r="BH1958" s="3" t="str">
        <f t="shared" si="1237"/>
        <v>2123 SHELL COVE CR</v>
      </c>
      <c r="BI1958" s="3" t="str">
        <f t="shared" si="1238"/>
        <v>Fernandina Beach</v>
      </c>
      <c r="BJ1958" s="3" t="str">
        <f t="shared" si="1239"/>
        <v>Florida</v>
      </c>
      <c r="BK1958" s="3">
        <f t="shared" si="1240"/>
        <v>32034</v>
      </c>
      <c r="BL1958" s="3" t="str">
        <f t="shared" si="1241"/>
        <v>2123 SHELL COVE CR FERNANDINA BEACH FL 32034</v>
      </c>
      <c r="BM1958" s="3" t="str">
        <f t="shared" si="1242"/>
        <v/>
      </c>
      <c r="BN1958" s="3" t="str">
        <f t="shared" si="1243"/>
        <v>Pass</v>
      </c>
      <c r="BO1958" s="3" t="str">
        <f t="shared" si="1244"/>
        <v>No</v>
      </c>
      <c r="BP1958" s="3" t="str">
        <f t="shared" si="1245"/>
        <v>FV&lt;$10K</v>
      </c>
      <c r="BQ1958" t="s">
        <v>6650</v>
      </c>
      <c r="BR1958" s="3" t="str">
        <f t="shared" si="1246"/>
        <v>No, &lt; $20K Lien</v>
      </c>
      <c r="BS1958" s="3" t="str">
        <f t="shared" si="1247"/>
        <v>No, Lien &lt; $20K</v>
      </c>
      <c r="BT1958" t="s">
        <v>6650</v>
      </c>
      <c r="BU1958" s="3" t="str">
        <f t="shared" si="1248"/>
        <v>No</v>
      </c>
      <c r="BV1958" s="3" t="str">
        <f t="shared" si="1249"/>
        <v>No</v>
      </c>
      <c r="BW1958" s="3">
        <f t="shared" si="1250"/>
        <v>1</v>
      </c>
      <c r="BX1958" s="3" t="str">
        <f t="shared" si="1251"/>
        <v>No</v>
      </c>
      <c r="BY1958" s="3">
        <f t="shared" si="1252"/>
        <v>58000</v>
      </c>
      <c r="BZ1958">
        <v>1</v>
      </c>
      <c r="CA1958" s="3">
        <f t="shared" si="1253"/>
        <v>58000</v>
      </c>
      <c r="CC1958" s="3">
        <f t="shared" si="1254"/>
        <v>0</v>
      </c>
      <c r="CD1958" s="3">
        <f t="shared" si="1255"/>
        <v>0</v>
      </c>
      <c r="CE1958" s="3" t="str">
        <f t="shared" si="1256"/>
        <v/>
      </c>
      <c r="CF1958" s="3" t="e">
        <f>HLOOKUP(CE1958,'Valuation Data'!$D$2:$K$5,4,FALSE)</f>
        <v>#N/A</v>
      </c>
      <c r="CG1958" s="3">
        <f t="shared" si="1257"/>
        <v>58000</v>
      </c>
      <c r="CH1958" s="3" t="str">
        <f t="shared" si="1258"/>
        <v>No</v>
      </c>
      <c r="CI1958" s="3" t="str">
        <f>VLOOKUP(R1958,'Use Codes &amp; County Type'!A:D,4,FALSE)</f>
        <v>V</v>
      </c>
      <c r="CJ1958" s="3" t="str">
        <f t="shared" si="1259"/>
        <v>Yes</v>
      </c>
      <c r="CK1958" s="3" t="str">
        <f t="shared" si="1260"/>
        <v>No</v>
      </c>
      <c r="CL1958" s="3">
        <f t="shared" si="1261"/>
        <v>0</v>
      </c>
      <c r="CM1958" s="3">
        <f t="shared" si="1262"/>
        <v>0</v>
      </c>
      <c r="CN1958" s="3">
        <f t="shared" si="1263"/>
        <v>6410.9500000000007</v>
      </c>
      <c r="CO1958" s="3">
        <f t="shared" si="1264"/>
        <v>-6410.9500000000007</v>
      </c>
      <c r="CP1958" s="3">
        <f t="shared" si="1265"/>
        <v>0.11053362068965518</v>
      </c>
      <c r="CR1958" s="3" t="str">
        <f t="shared" si="1266"/>
        <v>No</v>
      </c>
      <c r="CV1958" s="3" t="str">
        <f t="shared" si="1267"/>
        <v>Vacant, No Sales Data</v>
      </c>
      <c r="CW1958" s="3">
        <f t="shared" si="1268"/>
        <v>1957</v>
      </c>
      <c r="CX1958" s="3">
        <f t="shared" si="1269"/>
        <v>1282.19</v>
      </c>
      <c r="CY1958" s="3" t="str">
        <f t="shared" si="1270"/>
        <v>Ok</v>
      </c>
      <c r="CZ1958">
        <v>0</v>
      </c>
      <c r="DA1958">
        <v>0</v>
      </c>
    </row>
    <row r="1959" spans="1:105" x14ac:dyDescent="0.25">
      <c r="A1959">
        <v>1958</v>
      </c>
      <c r="B1959" t="s">
        <v>3</v>
      </c>
      <c r="C1959" t="s">
        <v>2067</v>
      </c>
      <c r="D1959">
        <v>2982.44</v>
      </c>
      <c r="E1959">
        <v>2017</v>
      </c>
      <c r="F1959">
        <v>2982.44</v>
      </c>
      <c r="G1959">
        <v>2982.44</v>
      </c>
      <c r="H1959" s="3">
        <f t="shared" si="1230"/>
        <v>0</v>
      </c>
      <c r="I1959">
        <v>96593</v>
      </c>
      <c r="J1959" t="s">
        <v>2734</v>
      </c>
      <c r="K1959" t="s">
        <v>2738</v>
      </c>
      <c r="L1959">
        <v>32097</v>
      </c>
      <c r="M1959" t="s">
        <v>4217</v>
      </c>
      <c r="N1959" t="s">
        <v>4758</v>
      </c>
      <c r="O1959">
        <v>-81.541095860698803</v>
      </c>
      <c r="P1959">
        <v>30.637977995304102</v>
      </c>
      <c r="Q1959" t="s">
        <v>6147</v>
      </c>
      <c r="R1959">
        <v>1</v>
      </c>
      <c r="S1959" t="s">
        <v>6539</v>
      </c>
      <c r="T1959">
        <v>1001</v>
      </c>
      <c r="U1959" t="s">
        <v>6582</v>
      </c>
      <c r="V1959">
        <v>2017</v>
      </c>
      <c r="W1959">
        <v>124000</v>
      </c>
      <c r="X1959">
        <v>2017</v>
      </c>
      <c r="Y1959">
        <v>124000</v>
      </c>
      <c r="Z1959">
        <v>2728.1</v>
      </c>
      <c r="AA1959" s="3">
        <f t="shared" si="1231"/>
        <v>0.91472083260685877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 s="3" t="str">
        <f t="shared" si="1232"/>
        <v>No</v>
      </c>
      <c r="AQ1959" s="3" t="str">
        <f t="shared" si="1233"/>
        <v>No</v>
      </c>
      <c r="AR1959" s="3" t="str">
        <f t="shared" si="1234"/>
        <v>No</v>
      </c>
      <c r="AS1959">
        <v>0</v>
      </c>
      <c r="AT1959">
        <v>0</v>
      </c>
      <c r="AU1959">
        <v>165000</v>
      </c>
      <c r="AV1959" t="s">
        <v>6631</v>
      </c>
      <c r="AW1959">
        <v>0</v>
      </c>
      <c r="AX1959">
        <v>0</v>
      </c>
      <c r="AY1959" t="s">
        <v>6634</v>
      </c>
      <c r="AZ1959">
        <v>0</v>
      </c>
      <c r="BA1959">
        <v>0</v>
      </c>
      <c r="BB1959" t="s">
        <v>6616</v>
      </c>
      <c r="BC1959">
        <v>0</v>
      </c>
      <c r="BD1959" s="4" t="str">
        <f t="shared" si="1235"/>
        <v>No</v>
      </c>
      <c r="BE1959" t="s">
        <v>6640</v>
      </c>
      <c r="BF1959" s="3" t="str">
        <f t="shared" si="1236"/>
        <v>No</v>
      </c>
      <c r="BG1959" t="s">
        <v>6645</v>
      </c>
      <c r="BH1959" s="3" t="str">
        <f t="shared" si="1237"/>
        <v>96593 COMMODORE POINT DR</v>
      </c>
      <c r="BI1959" s="3" t="str">
        <f t="shared" si="1238"/>
        <v>Yulee</v>
      </c>
      <c r="BJ1959" s="3" t="str">
        <f t="shared" si="1239"/>
        <v>Florida</v>
      </c>
      <c r="BK1959" s="3">
        <f t="shared" si="1240"/>
        <v>32097</v>
      </c>
      <c r="BL1959" s="3" t="str">
        <f t="shared" si="1241"/>
        <v>96593 COMMODORE POINT DR YULEE FL 32097</v>
      </c>
      <c r="BM1959" s="3" t="str">
        <f t="shared" si="1242"/>
        <v>L</v>
      </c>
      <c r="BN1959" s="3" t="str">
        <f t="shared" si="1243"/>
        <v>Pass</v>
      </c>
      <c r="BO1959" s="3" t="str">
        <f t="shared" si="1244"/>
        <v>No</v>
      </c>
      <c r="BP1959" s="3" t="str">
        <f t="shared" si="1245"/>
        <v>FV&lt;$10K</v>
      </c>
      <c r="BQ1959" t="s">
        <v>6650</v>
      </c>
      <c r="BR1959" s="3" t="str">
        <f t="shared" si="1246"/>
        <v>No, &lt; $20K Lien</v>
      </c>
      <c r="BS1959" s="3" t="str">
        <f t="shared" si="1247"/>
        <v>No, Lien &lt; $20K</v>
      </c>
      <c r="BT1959" t="s">
        <v>6650</v>
      </c>
      <c r="BU1959" s="3" t="str">
        <f t="shared" si="1248"/>
        <v>No</v>
      </c>
      <c r="BV1959" s="3" t="str">
        <f t="shared" si="1249"/>
        <v>No</v>
      </c>
      <c r="BW1959" s="3">
        <f t="shared" si="1250"/>
        <v>0</v>
      </c>
      <c r="BX1959" s="3" t="str">
        <f t="shared" si="1251"/>
        <v>No</v>
      </c>
      <c r="BY1959" s="3">
        <f t="shared" si="1252"/>
        <v>124000</v>
      </c>
      <c r="BZ1959">
        <v>1</v>
      </c>
      <c r="CA1959" s="3">
        <f t="shared" si="1253"/>
        <v>124000</v>
      </c>
      <c r="CC1959" s="3">
        <f t="shared" si="1254"/>
        <v>0</v>
      </c>
      <c r="CD1959" s="3">
        <f t="shared" si="1255"/>
        <v>0</v>
      </c>
      <c r="CE1959" s="3" t="str">
        <f t="shared" si="1256"/>
        <v/>
      </c>
      <c r="CF1959" s="3" t="e">
        <f>HLOOKUP(CE1959,'Valuation Data'!$D$2:$K$5,4,FALSE)</f>
        <v>#N/A</v>
      </c>
      <c r="CG1959" s="3">
        <f t="shared" si="1257"/>
        <v>124000</v>
      </c>
      <c r="CH1959" s="3" t="str">
        <f t="shared" si="1258"/>
        <v>No</v>
      </c>
      <c r="CI1959" s="3" t="str">
        <f>VLOOKUP(R1959,'Use Codes &amp; County Type'!A:D,4,FALSE)</f>
        <v>S</v>
      </c>
      <c r="CJ1959" s="3" t="str">
        <f t="shared" si="1259"/>
        <v>No</v>
      </c>
      <c r="CK1959" s="3" t="str">
        <f t="shared" si="1260"/>
        <v>No</v>
      </c>
      <c r="CL1959" s="3">
        <f t="shared" si="1261"/>
        <v>0.35</v>
      </c>
      <c r="CM1959" s="3">
        <f t="shared" si="1262"/>
        <v>43400</v>
      </c>
      <c r="CN1959" s="3">
        <f t="shared" si="1263"/>
        <v>11929.76</v>
      </c>
      <c r="CO1959" s="3">
        <f t="shared" si="1264"/>
        <v>31470.239999999998</v>
      </c>
      <c r="CP1959" s="3">
        <f t="shared" si="1265"/>
        <v>9.620774193548387E-2</v>
      </c>
      <c r="CR1959" s="3" t="str">
        <f t="shared" si="1266"/>
        <v>No</v>
      </c>
      <c r="CV1959" s="3" t="str">
        <f t="shared" si="1267"/>
        <v>*Bid</v>
      </c>
      <c r="CW1959" s="3">
        <f t="shared" si="1268"/>
        <v>1958</v>
      </c>
      <c r="CX1959" s="3">
        <f t="shared" si="1269"/>
        <v>2982.44</v>
      </c>
      <c r="CY1959" s="3" t="str">
        <f t="shared" si="1270"/>
        <v>Ok</v>
      </c>
      <c r="CZ1959">
        <v>0</v>
      </c>
      <c r="DA1959">
        <v>0</v>
      </c>
    </row>
    <row r="1960" spans="1:105" x14ac:dyDescent="0.25">
      <c r="A1960">
        <v>1959</v>
      </c>
      <c r="B1960" t="s">
        <v>3</v>
      </c>
      <c r="C1960" t="s">
        <v>2068</v>
      </c>
      <c r="D1960">
        <v>2708.01</v>
      </c>
      <c r="E1960">
        <v>2017</v>
      </c>
      <c r="F1960">
        <v>2708.01</v>
      </c>
      <c r="G1960">
        <v>2708.01</v>
      </c>
      <c r="H1960" s="3">
        <f t="shared" si="1230"/>
        <v>0</v>
      </c>
      <c r="I1960">
        <v>96080</v>
      </c>
      <c r="J1960" t="s">
        <v>2734</v>
      </c>
      <c r="K1960" t="s">
        <v>2738</v>
      </c>
      <c r="L1960">
        <v>32097</v>
      </c>
      <c r="M1960" t="s">
        <v>4218</v>
      </c>
      <c r="N1960" t="s">
        <v>4758</v>
      </c>
      <c r="O1960">
        <v>-81.538594960581605</v>
      </c>
      <c r="P1960">
        <v>30.635979422759601</v>
      </c>
      <c r="Q1960" t="s">
        <v>6148</v>
      </c>
      <c r="R1960">
        <v>1</v>
      </c>
      <c r="S1960" t="s">
        <v>6539</v>
      </c>
      <c r="T1960">
        <v>1001</v>
      </c>
      <c r="U1960" t="s">
        <v>6582</v>
      </c>
      <c r="V1960">
        <v>2017</v>
      </c>
      <c r="W1960">
        <v>136786</v>
      </c>
      <c r="X1960">
        <v>2017</v>
      </c>
      <c r="Y1960">
        <v>136786</v>
      </c>
      <c r="Z1960">
        <v>2474.35</v>
      </c>
      <c r="AA1960" s="3">
        <f t="shared" si="1231"/>
        <v>0.91371523738834037</v>
      </c>
      <c r="AB1960" t="s">
        <v>6616</v>
      </c>
      <c r="AC1960" t="s">
        <v>6616</v>
      </c>
      <c r="AF1960" t="s">
        <v>6616</v>
      </c>
      <c r="AG1960" t="s">
        <v>6616</v>
      </c>
      <c r="AI1960" t="s">
        <v>6618</v>
      </c>
      <c r="AJ1960" t="s">
        <v>6618</v>
      </c>
      <c r="AK1960" t="s">
        <v>6618</v>
      </c>
      <c r="AL1960" t="s">
        <v>6618</v>
      </c>
      <c r="AM1960" t="s">
        <v>6618</v>
      </c>
      <c r="AN1960" t="s">
        <v>6618</v>
      </c>
      <c r="AO1960">
        <v>0</v>
      </c>
      <c r="AP1960" s="3" t="str">
        <f t="shared" si="1232"/>
        <v>No</v>
      </c>
      <c r="AQ1960" s="3" t="str">
        <f t="shared" si="1233"/>
        <v>No</v>
      </c>
      <c r="AR1960" s="3" t="str">
        <f t="shared" si="1234"/>
        <v>No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 t="s">
        <v>6634</v>
      </c>
      <c r="AZ1960" t="s">
        <v>6638</v>
      </c>
      <c r="BA1960">
        <v>0</v>
      </c>
      <c r="BB1960" t="s">
        <v>6616</v>
      </c>
      <c r="BC1960" t="s">
        <v>6616</v>
      </c>
      <c r="BD1960" s="4" t="str">
        <f t="shared" si="1235"/>
        <v>No</v>
      </c>
      <c r="BE1960" t="s">
        <v>6640</v>
      </c>
      <c r="BF1960" s="3" t="str">
        <f t="shared" si="1236"/>
        <v>No</v>
      </c>
      <c r="BG1960" t="s">
        <v>6649</v>
      </c>
      <c r="BH1960" s="3" t="str">
        <f t="shared" si="1237"/>
        <v>96080 STONEY GLEN CT</v>
      </c>
      <c r="BI1960" s="3" t="str">
        <f t="shared" si="1238"/>
        <v>Yulee</v>
      </c>
      <c r="BJ1960" s="3" t="str">
        <f t="shared" si="1239"/>
        <v>Florida</v>
      </c>
      <c r="BK1960" s="3">
        <f t="shared" si="1240"/>
        <v>32097</v>
      </c>
      <c r="BL1960" s="3" t="str">
        <f t="shared" si="1241"/>
        <v>96080 STONEY GLEN CT YULEE FL 32097</v>
      </c>
      <c r="BM1960" s="3" t="str">
        <f t="shared" si="1242"/>
        <v/>
      </c>
      <c r="BN1960" s="3" t="str">
        <f t="shared" si="1243"/>
        <v>Pass</v>
      </c>
      <c r="BO1960" s="3" t="str">
        <f t="shared" si="1244"/>
        <v>No</v>
      </c>
      <c r="BP1960" s="3" t="str">
        <f t="shared" si="1245"/>
        <v>FV&lt;$10K</v>
      </c>
      <c r="BQ1960" t="s">
        <v>6650</v>
      </c>
      <c r="BR1960" s="3" t="str">
        <f t="shared" si="1246"/>
        <v>No, &lt; $20K Lien</v>
      </c>
      <c r="BS1960" s="3" t="str">
        <f t="shared" si="1247"/>
        <v>No, Lien &lt; $20K</v>
      </c>
      <c r="BT1960" t="s">
        <v>6650</v>
      </c>
      <c r="BU1960" s="3" t="str">
        <f t="shared" si="1248"/>
        <v>No</v>
      </c>
      <c r="BV1960" s="3" t="str">
        <f t="shared" si="1249"/>
        <v>No</v>
      </c>
      <c r="BW1960" s="3">
        <f t="shared" si="1250"/>
        <v>0</v>
      </c>
      <c r="BX1960" s="3" t="str">
        <f t="shared" si="1251"/>
        <v>No</v>
      </c>
      <c r="BY1960" s="3">
        <f t="shared" si="1252"/>
        <v>136786</v>
      </c>
      <c r="BZ1960">
        <v>1</v>
      </c>
      <c r="CA1960" s="3">
        <f t="shared" si="1253"/>
        <v>136786</v>
      </c>
      <c r="CC1960" s="3">
        <f t="shared" si="1254"/>
        <v>0</v>
      </c>
      <c r="CD1960" s="3">
        <f t="shared" si="1255"/>
        <v>0</v>
      </c>
      <c r="CE1960" s="3" t="str">
        <f t="shared" si="1256"/>
        <v/>
      </c>
      <c r="CF1960" s="3" t="e">
        <f>HLOOKUP(CE1960,'Valuation Data'!$D$2:$K$5,4,FALSE)</f>
        <v>#N/A</v>
      </c>
      <c r="CG1960" s="3">
        <f t="shared" si="1257"/>
        <v>136786</v>
      </c>
      <c r="CH1960" s="3" t="str">
        <f t="shared" si="1258"/>
        <v>No</v>
      </c>
      <c r="CI1960" s="3" t="str">
        <f>VLOOKUP(R1960,'Use Codes &amp; County Type'!A:D,4,FALSE)</f>
        <v>S</v>
      </c>
      <c r="CJ1960" s="3" t="str">
        <f t="shared" si="1259"/>
        <v>No</v>
      </c>
      <c r="CK1960" s="3" t="str">
        <f t="shared" si="1260"/>
        <v>No</v>
      </c>
      <c r="CL1960" s="3">
        <f t="shared" si="1261"/>
        <v>0.35</v>
      </c>
      <c r="CM1960" s="3">
        <f t="shared" si="1262"/>
        <v>47875.1</v>
      </c>
      <c r="CN1960" s="3">
        <f t="shared" si="1263"/>
        <v>10832.04</v>
      </c>
      <c r="CO1960" s="3">
        <f t="shared" si="1264"/>
        <v>37043.06</v>
      </c>
      <c r="CP1960" s="3">
        <f t="shared" si="1265"/>
        <v>7.9189683154708826E-2</v>
      </c>
      <c r="CR1960" s="3" t="str">
        <f t="shared" si="1266"/>
        <v>No</v>
      </c>
      <c r="CV1960" s="3" t="str">
        <f t="shared" si="1267"/>
        <v>*Bid</v>
      </c>
      <c r="CW1960" s="3">
        <f t="shared" si="1268"/>
        <v>1959</v>
      </c>
      <c r="CX1960" s="3">
        <f t="shared" si="1269"/>
        <v>2708.01</v>
      </c>
      <c r="CY1960" s="3" t="str">
        <f t="shared" si="1270"/>
        <v>Ok</v>
      </c>
      <c r="CZ1960">
        <v>0</v>
      </c>
      <c r="DA1960">
        <v>0</v>
      </c>
    </row>
    <row r="1961" spans="1:105" x14ac:dyDescent="0.25">
      <c r="A1961">
        <v>1960</v>
      </c>
      <c r="B1961" t="s">
        <v>3</v>
      </c>
      <c r="C1961" t="s">
        <v>2069</v>
      </c>
      <c r="D1961">
        <v>1420.31</v>
      </c>
      <c r="E1961">
        <v>2017</v>
      </c>
      <c r="F1961">
        <v>1420.31</v>
      </c>
      <c r="G1961">
        <v>1420.31</v>
      </c>
      <c r="H1961" s="3">
        <f t="shared" si="1230"/>
        <v>0</v>
      </c>
      <c r="I1961">
        <v>95962</v>
      </c>
      <c r="J1961" t="s">
        <v>2734</v>
      </c>
      <c r="K1961" t="s">
        <v>2738</v>
      </c>
      <c r="L1961">
        <v>32097</v>
      </c>
      <c r="M1961" t="s">
        <v>4219</v>
      </c>
      <c r="N1961" t="s">
        <v>4758</v>
      </c>
      <c r="O1961">
        <v>-81.5381969931925</v>
      </c>
      <c r="P1961">
        <v>30.644265747538299</v>
      </c>
      <c r="Q1961" t="s">
        <v>6077</v>
      </c>
      <c r="R1961">
        <v>0</v>
      </c>
      <c r="S1961" t="s">
        <v>6538</v>
      </c>
      <c r="T1961">
        <v>8001</v>
      </c>
      <c r="U1961" t="s">
        <v>6581</v>
      </c>
      <c r="V1961">
        <v>2017</v>
      </c>
      <c r="W1961">
        <v>27500</v>
      </c>
      <c r="X1961">
        <v>2017</v>
      </c>
      <c r="Y1961">
        <v>30000</v>
      </c>
      <c r="Z1961">
        <v>1283.69</v>
      </c>
      <c r="AA1961" s="3">
        <f t="shared" si="1231"/>
        <v>0.9038097316782957</v>
      </c>
      <c r="AC1961" t="s">
        <v>6616</v>
      </c>
      <c r="AI1961" t="s">
        <v>6618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 s="3" t="str">
        <f t="shared" si="1232"/>
        <v>No</v>
      </c>
      <c r="AQ1961" s="3" t="str">
        <f t="shared" si="1233"/>
        <v>No</v>
      </c>
      <c r="AR1961" s="3" t="str">
        <f t="shared" si="1234"/>
        <v>No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 t="s">
        <v>6634</v>
      </c>
      <c r="AZ1961" t="s">
        <v>6638</v>
      </c>
      <c r="BA1961">
        <v>0</v>
      </c>
      <c r="BB1961" t="s">
        <v>6616</v>
      </c>
      <c r="BC1961" t="s">
        <v>6616</v>
      </c>
      <c r="BD1961" s="4" t="str">
        <f t="shared" si="1235"/>
        <v>No</v>
      </c>
      <c r="BE1961" t="s">
        <v>6640</v>
      </c>
      <c r="BF1961" s="3" t="str">
        <f t="shared" si="1236"/>
        <v>No</v>
      </c>
      <c r="BG1961" t="s">
        <v>6645</v>
      </c>
      <c r="BH1961" s="3" t="str">
        <f t="shared" si="1237"/>
        <v>95962 GRAYLON DR</v>
      </c>
      <c r="BI1961" s="3" t="str">
        <f t="shared" si="1238"/>
        <v>Yulee</v>
      </c>
      <c r="BJ1961" s="3" t="str">
        <f t="shared" si="1239"/>
        <v>Florida</v>
      </c>
      <c r="BK1961" s="3">
        <f t="shared" si="1240"/>
        <v>32097</v>
      </c>
      <c r="BL1961" s="3" t="str">
        <f t="shared" si="1241"/>
        <v>95962 GRAYLON DR YULEE FL 32097</v>
      </c>
      <c r="BM1961" s="3" t="str">
        <f t="shared" si="1242"/>
        <v/>
      </c>
      <c r="BN1961" s="3" t="str">
        <f t="shared" si="1243"/>
        <v>Pass</v>
      </c>
      <c r="BO1961" s="3" t="str">
        <f t="shared" si="1244"/>
        <v>No</v>
      </c>
      <c r="BP1961" s="3" t="str">
        <f t="shared" si="1245"/>
        <v>FV&lt;$10K</v>
      </c>
      <c r="BQ1961" t="s">
        <v>6650</v>
      </c>
      <c r="BR1961" s="3" t="str">
        <f t="shared" si="1246"/>
        <v>No, &lt; $20K Lien</v>
      </c>
      <c r="BS1961" s="3" t="str">
        <f t="shared" si="1247"/>
        <v>No, Lien &lt; $20K</v>
      </c>
      <c r="BT1961" t="s">
        <v>6650</v>
      </c>
      <c r="BU1961" s="3" t="str">
        <f t="shared" si="1248"/>
        <v>No</v>
      </c>
      <c r="BV1961" s="3" t="str">
        <f t="shared" si="1249"/>
        <v>No</v>
      </c>
      <c r="BW1961" s="3">
        <f t="shared" si="1250"/>
        <v>0</v>
      </c>
      <c r="BX1961" s="3" t="str">
        <f t="shared" si="1251"/>
        <v>No</v>
      </c>
      <c r="BY1961" s="3">
        <f t="shared" si="1252"/>
        <v>27500</v>
      </c>
      <c r="BZ1961">
        <v>1</v>
      </c>
      <c r="CA1961" s="3">
        <f t="shared" si="1253"/>
        <v>27500</v>
      </c>
      <c r="CC1961" s="3">
        <f t="shared" si="1254"/>
        <v>0</v>
      </c>
      <c r="CD1961" s="3">
        <f t="shared" si="1255"/>
        <v>0</v>
      </c>
      <c r="CE1961" s="3" t="str">
        <f t="shared" si="1256"/>
        <v/>
      </c>
      <c r="CF1961" s="3" t="e">
        <f>HLOOKUP(CE1961,'Valuation Data'!$D$2:$K$5,4,FALSE)</f>
        <v>#N/A</v>
      </c>
      <c r="CG1961" s="3">
        <f t="shared" si="1257"/>
        <v>27500</v>
      </c>
      <c r="CH1961" s="3" t="str">
        <f t="shared" si="1258"/>
        <v>No</v>
      </c>
      <c r="CI1961" s="3" t="str">
        <f>VLOOKUP(R1961,'Use Codes &amp; County Type'!A:D,4,FALSE)</f>
        <v>V</v>
      </c>
      <c r="CJ1961" s="3" t="str">
        <f t="shared" si="1259"/>
        <v>Yes</v>
      </c>
      <c r="CK1961" s="3" t="str">
        <f t="shared" si="1260"/>
        <v>No</v>
      </c>
      <c r="CL1961" s="3">
        <f t="shared" si="1261"/>
        <v>0</v>
      </c>
      <c r="CM1961" s="3">
        <f t="shared" si="1262"/>
        <v>0</v>
      </c>
      <c r="CN1961" s="3">
        <f t="shared" si="1263"/>
        <v>5681.24</v>
      </c>
      <c r="CO1961" s="3">
        <f t="shared" si="1264"/>
        <v>-5681.24</v>
      </c>
      <c r="CP1961" s="3">
        <f t="shared" si="1265"/>
        <v>0.20659054545454544</v>
      </c>
      <c r="CR1961" s="3" t="str">
        <f t="shared" si="1266"/>
        <v>No</v>
      </c>
      <c r="CV1961" s="3" t="str">
        <f t="shared" si="1267"/>
        <v>FMV&lt;$30K</v>
      </c>
      <c r="CW1961" s="3">
        <f t="shared" si="1268"/>
        <v>1960</v>
      </c>
      <c r="CX1961" s="3">
        <f t="shared" si="1269"/>
        <v>1420.31</v>
      </c>
      <c r="CY1961" s="3" t="str">
        <f t="shared" si="1270"/>
        <v>Ok</v>
      </c>
      <c r="CZ1961">
        <v>0</v>
      </c>
      <c r="DA1961">
        <v>0</v>
      </c>
    </row>
    <row r="1962" spans="1:105" x14ac:dyDescent="0.25">
      <c r="A1962">
        <v>1961</v>
      </c>
      <c r="B1962" t="s">
        <v>3</v>
      </c>
      <c r="C1962" t="s">
        <v>2070</v>
      </c>
      <c r="D1962">
        <v>1420.31</v>
      </c>
      <c r="E1962">
        <v>2017</v>
      </c>
      <c r="F1962">
        <v>1420.31</v>
      </c>
      <c r="G1962">
        <v>1420.31</v>
      </c>
      <c r="H1962" s="3">
        <f t="shared" si="1230"/>
        <v>0</v>
      </c>
      <c r="I1962">
        <v>95974</v>
      </c>
      <c r="J1962" t="s">
        <v>2734</v>
      </c>
      <c r="K1962" t="s">
        <v>2738</v>
      </c>
      <c r="L1962">
        <v>32097</v>
      </c>
      <c r="M1962" t="s">
        <v>4220</v>
      </c>
      <c r="N1962" t="s">
        <v>4758</v>
      </c>
      <c r="O1962">
        <v>-81.538347587393304</v>
      </c>
      <c r="P1962">
        <v>30.644309833539999</v>
      </c>
      <c r="Q1962" t="s">
        <v>6077</v>
      </c>
      <c r="R1962">
        <v>0</v>
      </c>
      <c r="S1962" t="s">
        <v>6538</v>
      </c>
      <c r="T1962">
        <v>8001</v>
      </c>
      <c r="U1962" t="s">
        <v>6581</v>
      </c>
      <c r="V1962">
        <v>2017</v>
      </c>
      <c r="W1962">
        <v>27500</v>
      </c>
      <c r="X1962">
        <v>2017</v>
      </c>
      <c r="Y1962">
        <v>30000</v>
      </c>
      <c r="Z1962">
        <v>1283.69</v>
      </c>
      <c r="AA1962" s="3">
        <f t="shared" si="1231"/>
        <v>0.9038097316782957</v>
      </c>
      <c r="AC1962" t="s">
        <v>6616</v>
      </c>
      <c r="AI1962" t="s">
        <v>6618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 s="3" t="str">
        <f t="shared" si="1232"/>
        <v>No</v>
      </c>
      <c r="AQ1962" s="3" t="str">
        <f t="shared" si="1233"/>
        <v>No</v>
      </c>
      <c r="AR1962" s="3" t="str">
        <f t="shared" si="1234"/>
        <v>No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 t="s">
        <v>6634</v>
      </c>
      <c r="AZ1962" t="s">
        <v>6638</v>
      </c>
      <c r="BA1962">
        <v>0</v>
      </c>
      <c r="BB1962" t="s">
        <v>6616</v>
      </c>
      <c r="BC1962" t="s">
        <v>6616</v>
      </c>
      <c r="BD1962" s="4" t="str">
        <f t="shared" si="1235"/>
        <v>No</v>
      </c>
      <c r="BE1962" t="s">
        <v>6640</v>
      </c>
      <c r="BF1962" s="3" t="str">
        <f t="shared" si="1236"/>
        <v>No</v>
      </c>
      <c r="BG1962" t="s">
        <v>6645</v>
      </c>
      <c r="BH1962" s="3" t="str">
        <f t="shared" si="1237"/>
        <v>95974 GRAYLON DR</v>
      </c>
      <c r="BI1962" s="3" t="str">
        <f t="shared" si="1238"/>
        <v>Yulee</v>
      </c>
      <c r="BJ1962" s="3" t="str">
        <f t="shared" si="1239"/>
        <v>Florida</v>
      </c>
      <c r="BK1962" s="3">
        <f t="shared" si="1240"/>
        <v>32097</v>
      </c>
      <c r="BL1962" s="3" t="str">
        <f t="shared" si="1241"/>
        <v>95974 GRAYLON DR YULEE FL 32097</v>
      </c>
      <c r="BM1962" s="3" t="str">
        <f t="shared" si="1242"/>
        <v/>
      </c>
      <c r="BN1962" s="3" t="str">
        <f t="shared" si="1243"/>
        <v>Pass</v>
      </c>
      <c r="BO1962" s="3" t="str">
        <f t="shared" si="1244"/>
        <v>No</v>
      </c>
      <c r="BP1962" s="3" t="str">
        <f t="shared" si="1245"/>
        <v>FV&lt;$10K</v>
      </c>
      <c r="BQ1962" t="s">
        <v>6650</v>
      </c>
      <c r="BR1962" s="3" t="str">
        <f t="shared" si="1246"/>
        <v>No, &lt; $20K Lien</v>
      </c>
      <c r="BS1962" s="3" t="str">
        <f t="shared" si="1247"/>
        <v>No, Lien &lt; $20K</v>
      </c>
      <c r="BT1962" t="s">
        <v>6650</v>
      </c>
      <c r="BU1962" s="3" t="str">
        <f t="shared" si="1248"/>
        <v>No</v>
      </c>
      <c r="BV1962" s="3" t="str">
        <f t="shared" si="1249"/>
        <v>No</v>
      </c>
      <c r="BW1962" s="3">
        <f t="shared" si="1250"/>
        <v>0</v>
      </c>
      <c r="BX1962" s="3" t="str">
        <f t="shared" si="1251"/>
        <v>No</v>
      </c>
      <c r="BY1962" s="3">
        <f t="shared" si="1252"/>
        <v>27500</v>
      </c>
      <c r="BZ1962">
        <v>1</v>
      </c>
      <c r="CA1962" s="3">
        <f t="shared" si="1253"/>
        <v>27500</v>
      </c>
      <c r="CC1962" s="3">
        <f t="shared" si="1254"/>
        <v>0</v>
      </c>
      <c r="CD1962" s="3">
        <f t="shared" si="1255"/>
        <v>0</v>
      </c>
      <c r="CE1962" s="3" t="str">
        <f t="shared" si="1256"/>
        <v/>
      </c>
      <c r="CF1962" s="3" t="e">
        <f>HLOOKUP(CE1962,'Valuation Data'!$D$2:$K$5,4,FALSE)</f>
        <v>#N/A</v>
      </c>
      <c r="CG1962" s="3">
        <f t="shared" si="1257"/>
        <v>27500</v>
      </c>
      <c r="CH1962" s="3" t="str">
        <f t="shared" si="1258"/>
        <v>No</v>
      </c>
      <c r="CI1962" s="3" t="str">
        <f>VLOOKUP(R1962,'Use Codes &amp; County Type'!A:D,4,FALSE)</f>
        <v>V</v>
      </c>
      <c r="CJ1962" s="3" t="str">
        <f t="shared" si="1259"/>
        <v>Yes</v>
      </c>
      <c r="CK1962" s="3" t="str">
        <f t="shared" si="1260"/>
        <v>No</v>
      </c>
      <c r="CL1962" s="3">
        <f t="shared" si="1261"/>
        <v>0</v>
      </c>
      <c r="CM1962" s="3">
        <f t="shared" si="1262"/>
        <v>0</v>
      </c>
      <c r="CN1962" s="3">
        <f t="shared" si="1263"/>
        <v>5681.24</v>
      </c>
      <c r="CO1962" s="3">
        <f t="shared" si="1264"/>
        <v>-5681.24</v>
      </c>
      <c r="CP1962" s="3">
        <f t="shared" si="1265"/>
        <v>0.20659054545454544</v>
      </c>
      <c r="CR1962" s="3" t="str">
        <f t="shared" si="1266"/>
        <v>No</v>
      </c>
      <c r="CV1962" s="3" t="str">
        <f t="shared" si="1267"/>
        <v>FMV&lt;$30K</v>
      </c>
      <c r="CW1962" s="3">
        <f t="shared" si="1268"/>
        <v>1961</v>
      </c>
      <c r="CX1962" s="3">
        <f t="shared" si="1269"/>
        <v>1420.31</v>
      </c>
      <c r="CY1962" s="3" t="str">
        <f t="shared" si="1270"/>
        <v>Ok</v>
      </c>
      <c r="CZ1962">
        <v>0</v>
      </c>
      <c r="DA1962">
        <v>0</v>
      </c>
    </row>
    <row r="1963" spans="1:105" x14ac:dyDescent="0.25">
      <c r="A1963">
        <v>1962</v>
      </c>
      <c r="B1963" t="s">
        <v>3</v>
      </c>
      <c r="C1963" t="s">
        <v>2071</v>
      </c>
      <c r="D1963">
        <v>1420.31</v>
      </c>
      <c r="E1963">
        <v>2017</v>
      </c>
      <c r="F1963">
        <v>1420.31</v>
      </c>
      <c r="G1963">
        <v>1420.31</v>
      </c>
      <c r="H1963" s="3">
        <f t="shared" si="1230"/>
        <v>0</v>
      </c>
      <c r="I1963">
        <v>95986</v>
      </c>
      <c r="J1963" t="s">
        <v>2734</v>
      </c>
      <c r="K1963" t="s">
        <v>2738</v>
      </c>
      <c r="L1963">
        <v>32097</v>
      </c>
      <c r="M1963" t="s">
        <v>4221</v>
      </c>
      <c r="N1963" t="s">
        <v>4758</v>
      </c>
      <c r="O1963">
        <v>-81.538509106792105</v>
      </c>
      <c r="P1963">
        <v>30.644360828931699</v>
      </c>
      <c r="Q1963" t="s">
        <v>6077</v>
      </c>
      <c r="R1963">
        <v>0</v>
      </c>
      <c r="S1963" t="s">
        <v>6538</v>
      </c>
      <c r="T1963">
        <v>8001</v>
      </c>
      <c r="U1963" t="s">
        <v>6581</v>
      </c>
      <c r="V1963">
        <v>2017</v>
      </c>
      <c r="W1963">
        <v>27500</v>
      </c>
      <c r="X1963">
        <v>2017</v>
      </c>
      <c r="Y1963">
        <v>30000</v>
      </c>
      <c r="Z1963">
        <v>1283.69</v>
      </c>
      <c r="AA1963" s="3">
        <f t="shared" si="1231"/>
        <v>0.9038097316782957</v>
      </c>
      <c r="AC1963" t="s">
        <v>6616</v>
      </c>
      <c r="AI1963" t="s">
        <v>6618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 s="3" t="str">
        <f t="shared" si="1232"/>
        <v>No</v>
      </c>
      <c r="AQ1963" s="3" t="str">
        <f t="shared" si="1233"/>
        <v>No</v>
      </c>
      <c r="AR1963" s="3" t="str">
        <f t="shared" si="1234"/>
        <v>No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 t="s">
        <v>6634</v>
      </c>
      <c r="AZ1963" t="s">
        <v>6638</v>
      </c>
      <c r="BA1963">
        <v>0</v>
      </c>
      <c r="BB1963" t="s">
        <v>6616</v>
      </c>
      <c r="BC1963" t="s">
        <v>6616</v>
      </c>
      <c r="BD1963" s="4" t="str">
        <f t="shared" si="1235"/>
        <v>No</v>
      </c>
      <c r="BE1963" t="s">
        <v>6640</v>
      </c>
      <c r="BF1963" s="3" t="str">
        <f t="shared" si="1236"/>
        <v>No</v>
      </c>
      <c r="BG1963" t="s">
        <v>6645</v>
      </c>
      <c r="BH1963" s="3" t="str">
        <f t="shared" si="1237"/>
        <v>95986 GRAYLON DR</v>
      </c>
      <c r="BI1963" s="3" t="str">
        <f t="shared" si="1238"/>
        <v>Yulee</v>
      </c>
      <c r="BJ1963" s="3" t="str">
        <f t="shared" si="1239"/>
        <v>Florida</v>
      </c>
      <c r="BK1963" s="3">
        <f t="shared" si="1240"/>
        <v>32097</v>
      </c>
      <c r="BL1963" s="3" t="str">
        <f t="shared" si="1241"/>
        <v>95986 GRAYLON DR YULEE FL 32097</v>
      </c>
      <c r="BM1963" s="3" t="str">
        <f t="shared" si="1242"/>
        <v/>
      </c>
      <c r="BN1963" s="3" t="str">
        <f t="shared" si="1243"/>
        <v>Pass</v>
      </c>
      <c r="BO1963" s="3" t="str">
        <f t="shared" si="1244"/>
        <v>No</v>
      </c>
      <c r="BP1963" s="3" t="str">
        <f t="shared" si="1245"/>
        <v>FV&lt;$10K</v>
      </c>
      <c r="BQ1963" t="s">
        <v>6650</v>
      </c>
      <c r="BR1963" s="3" t="str">
        <f t="shared" si="1246"/>
        <v>No, &lt; $20K Lien</v>
      </c>
      <c r="BS1963" s="3" t="str">
        <f t="shared" si="1247"/>
        <v>No, Lien &lt; $20K</v>
      </c>
      <c r="BT1963" t="s">
        <v>6650</v>
      </c>
      <c r="BU1963" s="3" t="str">
        <f t="shared" si="1248"/>
        <v>No</v>
      </c>
      <c r="BV1963" s="3" t="str">
        <f t="shared" si="1249"/>
        <v>No</v>
      </c>
      <c r="BW1963" s="3">
        <f t="shared" si="1250"/>
        <v>0</v>
      </c>
      <c r="BX1963" s="3" t="str">
        <f t="shared" si="1251"/>
        <v>No</v>
      </c>
      <c r="BY1963" s="3">
        <f t="shared" si="1252"/>
        <v>27500</v>
      </c>
      <c r="BZ1963">
        <v>1</v>
      </c>
      <c r="CA1963" s="3">
        <f t="shared" si="1253"/>
        <v>27500</v>
      </c>
      <c r="CC1963" s="3">
        <f t="shared" si="1254"/>
        <v>0</v>
      </c>
      <c r="CD1963" s="3">
        <f t="shared" si="1255"/>
        <v>0</v>
      </c>
      <c r="CE1963" s="3" t="str">
        <f t="shared" si="1256"/>
        <v/>
      </c>
      <c r="CF1963" s="3" t="e">
        <f>HLOOKUP(CE1963,'Valuation Data'!$D$2:$K$5,4,FALSE)</f>
        <v>#N/A</v>
      </c>
      <c r="CG1963" s="3">
        <f t="shared" si="1257"/>
        <v>27500</v>
      </c>
      <c r="CH1963" s="3" t="str">
        <f t="shared" si="1258"/>
        <v>No</v>
      </c>
      <c r="CI1963" s="3" t="str">
        <f>VLOOKUP(R1963,'Use Codes &amp; County Type'!A:D,4,FALSE)</f>
        <v>V</v>
      </c>
      <c r="CJ1963" s="3" t="str">
        <f t="shared" si="1259"/>
        <v>Yes</v>
      </c>
      <c r="CK1963" s="3" t="str">
        <f t="shared" si="1260"/>
        <v>No</v>
      </c>
      <c r="CL1963" s="3">
        <f t="shared" si="1261"/>
        <v>0</v>
      </c>
      <c r="CM1963" s="3">
        <f t="shared" si="1262"/>
        <v>0</v>
      </c>
      <c r="CN1963" s="3">
        <f t="shared" si="1263"/>
        <v>5681.24</v>
      </c>
      <c r="CO1963" s="3">
        <f t="shared" si="1264"/>
        <v>-5681.24</v>
      </c>
      <c r="CP1963" s="3">
        <f t="shared" si="1265"/>
        <v>0.20659054545454544</v>
      </c>
      <c r="CR1963" s="3" t="str">
        <f t="shared" si="1266"/>
        <v>No</v>
      </c>
      <c r="CV1963" s="3" t="str">
        <f t="shared" si="1267"/>
        <v>FMV&lt;$30K</v>
      </c>
      <c r="CW1963" s="3">
        <f t="shared" si="1268"/>
        <v>1962</v>
      </c>
      <c r="CX1963" s="3">
        <f t="shared" si="1269"/>
        <v>1420.31</v>
      </c>
      <c r="CY1963" s="3" t="str">
        <f t="shared" si="1270"/>
        <v>Ok</v>
      </c>
      <c r="CZ1963">
        <v>0</v>
      </c>
      <c r="DA1963">
        <v>0</v>
      </c>
    </row>
    <row r="1964" spans="1:105" x14ac:dyDescent="0.25">
      <c r="A1964">
        <v>1963</v>
      </c>
      <c r="B1964" t="s">
        <v>3</v>
      </c>
      <c r="C1964" t="s">
        <v>2072</v>
      </c>
      <c r="D1964">
        <v>1420.31</v>
      </c>
      <c r="E1964">
        <v>2017</v>
      </c>
      <c r="F1964">
        <v>1420.31</v>
      </c>
      <c r="G1964">
        <v>1420.31</v>
      </c>
      <c r="H1964" s="3">
        <f t="shared" si="1230"/>
        <v>0</v>
      </c>
      <c r="I1964">
        <v>97597</v>
      </c>
      <c r="J1964" t="s">
        <v>2734</v>
      </c>
      <c r="K1964" t="s">
        <v>2738</v>
      </c>
      <c r="L1964">
        <v>32097</v>
      </c>
      <c r="M1964" t="s">
        <v>4222</v>
      </c>
      <c r="N1964" t="s">
        <v>4758</v>
      </c>
      <c r="O1964">
        <v>-81.536242177468907</v>
      </c>
      <c r="P1964">
        <v>30.642606275098299</v>
      </c>
      <c r="Q1964" t="s">
        <v>6077</v>
      </c>
      <c r="R1964">
        <v>0</v>
      </c>
      <c r="S1964" t="s">
        <v>6538</v>
      </c>
      <c r="T1964">
        <v>8001</v>
      </c>
      <c r="U1964" t="s">
        <v>6581</v>
      </c>
      <c r="V1964">
        <v>2017</v>
      </c>
      <c r="W1964">
        <v>27500</v>
      </c>
      <c r="X1964">
        <v>2017</v>
      </c>
      <c r="Y1964">
        <v>30000</v>
      </c>
      <c r="Z1964">
        <v>1283.69</v>
      </c>
      <c r="AA1964" s="3">
        <f t="shared" si="1231"/>
        <v>0.9038097316782957</v>
      </c>
      <c r="AC1964" t="s">
        <v>6616</v>
      </c>
      <c r="AI1964" t="s">
        <v>6618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 s="3" t="str">
        <f t="shared" si="1232"/>
        <v>No</v>
      </c>
      <c r="AQ1964" s="3" t="str">
        <f t="shared" si="1233"/>
        <v>No</v>
      </c>
      <c r="AR1964" s="3" t="str">
        <f t="shared" si="1234"/>
        <v>No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 t="s">
        <v>6634</v>
      </c>
      <c r="AZ1964" t="s">
        <v>6638</v>
      </c>
      <c r="BA1964">
        <v>0</v>
      </c>
      <c r="BB1964" t="s">
        <v>6616</v>
      </c>
      <c r="BC1964" t="s">
        <v>6616</v>
      </c>
      <c r="BD1964" s="4" t="str">
        <f t="shared" si="1235"/>
        <v>No</v>
      </c>
      <c r="BE1964" t="s">
        <v>6640</v>
      </c>
      <c r="BF1964" s="3" t="str">
        <f t="shared" si="1236"/>
        <v>No</v>
      </c>
      <c r="BG1964" t="s">
        <v>6645</v>
      </c>
      <c r="BH1964" s="3" t="str">
        <f t="shared" si="1237"/>
        <v>97597 ALBATROSS DR</v>
      </c>
      <c r="BI1964" s="3" t="str">
        <f t="shared" si="1238"/>
        <v>Yulee</v>
      </c>
      <c r="BJ1964" s="3" t="str">
        <f t="shared" si="1239"/>
        <v>Florida</v>
      </c>
      <c r="BK1964" s="3">
        <f t="shared" si="1240"/>
        <v>32097</v>
      </c>
      <c r="BL1964" s="3" t="str">
        <f t="shared" si="1241"/>
        <v>97597 ALBATROSS DR YULEE FL 32097</v>
      </c>
      <c r="BM1964" s="3" t="str">
        <f t="shared" si="1242"/>
        <v/>
      </c>
      <c r="BN1964" s="3" t="str">
        <f t="shared" si="1243"/>
        <v>Pass</v>
      </c>
      <c r="BO1964" s="3" t="str">
        <f t="shared" si="1244"/>
        <v>No</v>
      </c>
      <c r="BP1964" s="3" t="str">
        <f t="shared" si="1245"/>
        <v>FV&lt;$10K</v>
      </c>
      <c r="BQ1964" t="s">
        <v>6650</v>
      </c>
      <c r="BR1964" s="3" t="str">
        <f t="shared" si="1246"/>
        <v>No, &lt; $20K Lien</v>
      </c>
      <c r="BS1964" s="3" t="str">
        <f t="shared" si="1247"/>
        <v>No, Lien &lt; $20K</v>
      </c>
      <c r="BT1964" t="s">
        <v>6650</v>
      </c>
      <c r="BU1964" s="3" t="str">
        <f t="shared" si="1248"/>
        <v>No</v>
      </c>
      <c r="BV1964" s="3" t="str">
        <f t="shared" si="1249"/>
        <v>No</v>
      </c>
      <c r="BW1964" s="3">
        <f t="shared" si="1250"/>
        <v>0</v>
      </c>
      <c r="BX1964" s="3" t="str">
        <f t="shared" si="1251"/>
        <v>No</v>
      </c>
      <c r="BY1964" s="3">
        <f t="shared" si="1252"/>
        <v>27500</v>
      </c>
      <c r="BZ1964">
        <v>1</v>
      </c>
      <c r="CA1964" s="3">
        <f t="shared" si="1253"/>
        <v>27500</v>
      </c>
      <c r="CC1964" s="3">
        <f t="shared" si="1254"/>
        <v>0</v>
      </c>
      <c r="CD1964" s="3">
        <f t="shared" si="1255"/>
        <v>0</v>
      </c>
      <c r="CE1964" s="3" t="str">
        <f t="shared" si="1256"/>
        <v/>
      </c>
      <c r="CF1964" s="3" t="e">
        <f>HLOOKUP(CE1964,'Valuation Data'!$D$2:$K$5,4,FALSE)</f>
        <v>#N/A</v>
      </c>
      <c r="CG1964" s="3">
        <f t="shared" si="1257"/>
        <v>27500</v>
      </c>
      <c r="CH1964" s="3" t="str">
        <f t="shared" si="1258"/>
        <v>No</v>
      </c>
      <c r="CI1964" s="3" t="str">
        <f>VLOOKUP(R1964,'Use Codes &amp; County Type'!A:D,4,FALSE)</f>
        <v>V</v>
      </c>
      <c r="CJ1964" s="3" t="str">
        <f t="shared" si="1259"/>
        <v>Yes</v>
      </c>
      <c r="CK1964" s="3" t="str">
        <f t="shared" si="1260"/>
        <v>No</v>
      </c>
      <c r="CL1964" s="3">
        <f t="shared" si="1261"/>
        <v>0</v>
      </c>
      <c r="CM1964" s="3">
        <f t="shared" si="1262"/>
        <v>0</v>
      </c>
      <c r="CN1964" s="3">
        <f t="shared" si="1263"/>
        <v>5681.24</v>
      </c>
      <c r="CO1964" s="3">
        <f t="shared" si="1264"/>
        <v>-5681.24</v>
      </c>
      <c r="CP1964" s="3">
        <f t="shared" si="1265"/>
        <v>0.20659054545454544</v>
      </c>
      <c r="CR1964" s="3" t="str">
        <f t="shared" si="1266"/>
        <v>No</v>
      </c>
      <c r="CV1964" s="3" t="str">
        <f t="shared" si="1267"/>
        <v>FMV&lt;$30K</v>
      </c>
      <c r="CW1964" s="3">
        <f t="shared" si="1268"/>
        <v>1963</v>
      </c>
      <c r="CX1964" s="3">
        <f t="shared" si="1269"/>
        <v>1420.31</v>
      </c>
      <c r="CY1964" s="3" t="str">
        <f t="shared" si="1270"/>
        <v>Ok</v>
      </c>
      <c r="CZ1964">
        <v>0</v>
      </c>
      <c r="DA1964">
        <v>0</v>
      </c>
    </row>
    <row r="1965" spans="1:105" x14ac:dyDescent="0.25">
      <c r="A1965">
        <v>1964</v>
      </c>
      <c r="B1965" t="s">
        <v>3</v>
      </c>
      <c r="C1965" t="s">
        <v>2073</v>
      </c>
      <c r="D1965">
        <v>1443.4</v>
      </c>
      <c r="E1965">
        <v>2017</v>
      </c>
      <c r="F1965">
        <v>1443.4</v>
      </c>
      <c r="G1965">
        <v>1443.4</v>
      </c>
      <c r="H1965" s="3">
        <f t="shared" si="1230"/>
        <v>0</v>
      </c>
      <c r="I1965">
        <v>97612</v>
      </c>
      <c r="J1965" t="s">
        <v>2734</v>
      </c>
      <c r="K1965" t="s">
        <v>2738</v>
      </c>
      <c r="L1965">
        <v>32097</v>
      </c>
      <c r="M1965" t="s">
        <v>4223</v>
      </c>
      <c r="N1965" t="s">
        <v>4758</v>
      </c>
      <c r="O1965">
        <v>-81.535576932420696</v>
      </c>
      <c r="P1965">
        <v>30.642646275028099</v>
      </c>
      <c r="Q1965" t="s">
        <v>6077</v>
      </c>
      <c r="R1965">
        <v>0</v>
      </c>
      <c r="S1965" t="s">
        <v>6538</v>
      </c>
      <c r="T1965">
        <v>8001</v>
      </c>
      <c r="U1965" t="s">
        <v>6581</v>
      </c>
      <c r="V1965">
        <v>2017</v>
      </c>
      <c r="W1965">
        <v>30000</v>
      </c>
      <c r="X1965">
        <v>2017</v>
      </c>
      <c r="Y1965">
        <v>30000</v>
      </c>
      <c r="Z1965">
        <v>1305.04</v>
      </c>
      <c r="AA1965" s="3">
        <f t="shared" si="1231"/>
        <v>0.90414299570458634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 s="3" t="str">
        <f t="shared" si="1232"/>
        <v>No</v>
      </c>
      <c r="AQ1965" s="3" t="str">
        <f t="shared" si="1233"/>
        <v>No</v>
      </c>
      <c r="AR1965" s="3" t="str">
        <f t="shared" si="1234"/>
        <v>No</v>
      </c>
      <c r="AS1965">
        <v>0</v>
      </c>
      <c r="AT1965">
        <v>0</v>
      </c>
      <c r="AU1965">
        <v>171920</v>
      </c>
      <c r="AV1965" t="s">
        <v>6626</v>
      </c>
      <c r="AW1965">
        <v>0</v>
      </c>
      <c r="AX1965">
        <v>0</v>
      </c>
      <c r="AY1965" t="s">
        <v>6634</v>
      </c>
      <c r="AZ1965">
        <v>0</v>
      </c>
      <c r="BA1965">
        <v>0</v>
      </c>
      <c r="BB1965" t="s">
        <v>6616</v>
      </c>
      <c r="BC1965">
        <v>0</v>
      </c>
      <c r="BD1965" s="4" t="str">
        <f t="shared" si="1235"/>
        <v>No</v>
      </c>
      <c r="BE1965" t="s">
        <v>6640</v>
      </c>
      <c r="BF1965" s="3" t="str">
        <f t="shared" si="1236"/>
        <v>No</v>
      </c>
      <c r="BG1965" t="s">
        <v>6645</v>
      </c>
      <c r="BH1965" s="3" t="str">
        <f t="shared" si="1237"/>
        <v>97612 ALBATROSS DR</v>
      </c>
      <c r="BI1965" s="3" t="str">
        <f t="shared" si="1238"/>
        <v>Yulee</v>
      </c>
      <c r="BJ1965" s="3" t="str">
        <f t="shared" si="1239"/>
        <v>Florida</v>
      </c>
      <c r="BK1965" s="3">
        <f t="shared" si="1240"/>
        <v>32097</v>
      </c>
      <c r="BL1965" s="3" t="str">
        <f t="shared" si="1241"/>
        <v>97612 ALBATROSS DR YULEE FL 32097</v>
      </c>
      <c r="BM1965" s="3" t="str">
        <f t="shared" si="1242"/>
        <v>L</v>
      </c>
      <c r="BN1965" s="3" t="str">
        <f t="shared" si="1243"/>
        <v>Pass</v>
      </c>
      <c r="BO1965" s="3" t="str">
        <f t="shared" si="1244"/>
        <v>No</v>
      </c>
      <c r="BP1965" s="3" t="str">
        <f t="shared" si="1245"/>
        <v>FV&lt;$10K</v>
      </c>
      <c r="BQ1965" t="s">
        <v>6650</v>
      </c>
      <c r="BR1965" s="3" t="str">
        <f t="shared" si="1246"/>
        <v>No, &lt; $20K Lien</v>
      </c>
      <c r="BS1965" s="3" t="str">
        <f t="shared" si="1247"/>
        <v>No, Lien &lt; $20K</v>
      </c>
      <c r="BT1965" t="s">
        <v>6650</v>
      </c>
      <c r="BU1965" s="3" t="str">
        <f t="shared" si="1248"/>
        <v>No</v>
      </c>
      <c r="BV1965" s="3" t="str">
        <f t="shared" si="1249"/>
        <v>No</v>
      </c>
      <c r="BW1965" s="3">
        <f t="shared" si="1250"/>
        <v>0</v>
      </c>
      <c r="BX1965" s="3" t="str">
        <f t="shared" si="1251"/>
        <v>No</v>
      </c>
      <c r="BY1965" s="3">
        <f t="shared" si="1252"/>
        <v>30000</v>
      </c>
      <c r="BZ1965">
        <v>1</v>
      </c>
      <c r="CA1965" s="3">
        <f t="shared" si="1253"/>
        <v>30000</v>
      </c>
      <c r="CC1965" s="3">
        <f t="shared" si="1254"/>
        <v>0</v>
      </c>
      <c r="CD1965" s="3">
        <f t="shared" si="1255"/>
        <v>0</v>
      </c>
      <c r="CE1965" s="3" t="str">
        <f t="shared" si="1256"/>
        <v/>
      </c>
      <c r="CF1965" s="3" t="e">
        <f>HLOOKUP(CE1965,'Valuation Data'!$D$2:$K$5,4,FALSE)</f>
        <v>#N/A</v>
      </c>
      <c r="CG1965" s="3">
        <f t="shared" si="1257"/>
        <v>30000</v>
      </c>
      <c r="CH1965" s="3" t="str">
        <f t="shared" si="1258"/>
        <v>No</v>
      </c>
      <c r="CI1965" s="3" t="str">
        <f>VLOOKUP(R1965,'Use Codes &amp; County Type'!A:D,4,FALSE)</f>
        <v>V</v>
      </c>
      <c r="CJ1965" s="3" t="str">
        <f t="shared" si="1259"/>
        <v>Yes</v>
      </c>
      <c r="CK1965" s="3" t="str">
        <f t="shared" si="1260"/>
        <v>No</v>
      </c>
      <c r="CL1965" s="3">
        <f t="shared" si="1261"/>
        <v>0</v>
      </c>
      <c r="CM1965" s="3">
        <f t="shared" si="1262"/>
        <v>0</v>
      </c>
      <c r="CN1965" s="3">
        <f t="shared" si="1263"/>
        <v>5773.6</v>
      </c>
      <c r="CO1965" s="3">
        <f t="shared" si="1264"/>
        <v>-5773.6</v>
      </c>
      <c r="CP1965" s="3">
        <f t="shared" si="1265"/>
        <v>0.19245333333333334</v>
      </c>
      <c r="CR1965" s="3" t="str">
        <f t="shared" si="1266"/>
        <v>No</v>
      </c>
      <c r="CV1965" s="3" t="str">
        <f t="shared" si="1267"/>
        <v>Vacant, No Sales Data</v>
      </c>
      <c r="CW1965" s="3">
        <f t="shared" si="1268"/>
        <v>1964</v>
      </c>
      <c r="CX1965" s="3">
        <f t="shared" si="1269"/>
        <v>1443.4</v>
      </c>
      <c r="CY1965" s="3" t="str">
        <f t="shared" si="1270"/>
        <v>Ok</v>
      </c>
      <c r="CZ1965">
        <v>0</v>
      </c>
      <c r="DA1965">
        <v>0</v>
      </c>
    </row>
    <row r="1966" spans="1:105" x14ac:dyDescent="0.25">
      <c r="A1966">
        <v>1965</v>
      </c>
      <c r="B1966" t="s">
        <v>3</v>
      </c>
      <c r="C1966" t="s">
        <v>2074</v>
      </c>
      <c r="D1966">
        <v>1443.4</v>
      </c>
      <c r="E1966">
        <v>2017</v>
      </c>
      <c r="F1966">
        <v>1443.4</v>
      </c>
      <c r="G1966">
        <v>1443.4</v>
      </c>
      <c r="H1966" s="3">
        <f t="shared" si="1230"/>
        <v>0</v>
      </c>
      <c r="I1966">
        <v>97654</v>
      </c>
      <c r="J1966" t="s">
        <v>2734</v>
      </c>
      <c r="K1966" t="s">
        <v>2738</v>
      </c>
      <c r="L1966">
        <v>32097</v>
      </c>
      <c r="M1966" t="s">
        <v>4224</v>
      </c>
      <c r="N1966" t="s">
        <v>4758</v>
      </c>
      <c r="O1966">
        <v>-81.535477152337904</v>
      </c>
      <c r="P1966">
        <v>30.6436704366672</v>
      </c>
      <c r="Q1966" t="s">
        <v>6077</v>
      </c>
      <c r="R1966">
        <v>0</v>
      </c>
      <c r="S1966" t="s">
        <v>6538</v>
      </c>
      <c r="T1966">
        <v>8001</v>
      </c>
      <c r="U1966" t="s">
        <v>6581</v>
      </c>
      <c r="V1966">
        <v>2017</v>
      </c>
      <c r="W1966">
        <v>30000</v>
      </c>
      <c r="X1966">
        <v>2017</v>
      </c>
      <c r="Y1966">
        <v>30000</v>
      </c>
      <c r="Z1966">
        <v>1305.04</v>
      </c>
      <c r="AA1966" s="3">
        <f t="shared" si="1231"/>
        <v>0.90414299570458634</v>
      </c>
      <c r="AB1966" t="s">
        <v>6616</v>
      </c>
      <c r="AI1966" t="s">
        <v>6618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 s="3" t="str">
        <f t="shared" si="1232"/>
        <v>No</v>
      </c>
      <c r="AQ1966" s="3" t="str">
        <f t="shared" si="1233"/>
        <v>No</v>
      </c>
      <c r="AR1966" s="3" t="str">
        <f t="shared" si="1234"/>
        <v>No</v>
      </c>
      <c r="AS1966">
        <v>0</v>
      </c>
      <c r="AT1966">
        <v>0</v>
      </c>
      <c r="AU1966">
        <v>114300</v>
      </c>
      <c r="AV1966" t="s">
        <v>6626</v>
      </c>
      <c r="AW1966">
        <v>0</v>
      </c>
      <c r="AX1966">
        <v>0</v>
      </c>
      <c r="AY1966" t="s">
        <v>6634</v>
      </c>
      <c r="AZ1966">
        <v>0</v>
      </c>
      <c r="BA1966">
        <v>0</v>
      </c>
      <c r="BB1966" t="s">
        <v>6616</v>
      </c>
      <c r="BC1966" t="s">
        <v>6616</v>
      </c>
      <c r="BD1966" s="4" t="str">
        <f t="shared" si="1235"/>
        <v>No</v>
      </c>
      <c r="BE1966" t="s">
        <v>6640</v>
      </c>
      <c r="BF1966" s="3" t="str">
        <f t="shared" si="1236"/>
        <v>No</v>
      </c>
      <c r="BG1966" t="s">
        <v>6645</v>
      </c>
      <c r="BH1966" s="3" t="str">
        <f t="shared" si="1237"/>
        <v>97654 ALBATROSS DR</v>
      </c>
      <c r="BI1966" s="3" t="str">
        <f t="shared" si="1238"/>
        <v>Yulee</v>
      </c>
      <c r="BJ1966" s="3" t="str">
        <f t="shared" si="1239"/>
        <v>Florida</v>
      </c>
      <c r="BK1966" s="3">
        <f t="shared" si="1240"/>
        <v>32097</v>
      </c>
      <c r="BL1966" s="3" t="str">
        <f t="shared" si="1241"/>
        <v>97654 ALBATROSS DR YULEE FL 32097</v>
      </c>
      <c r="BM1966" s="3" t="str">
        <f t="shared" si="1242"/>
        <v>L</v>
      </c>
      <c r="BN1966" s="3" t="str">
        <f t="shared" si="1243"/>
        <v>Pass</v>
      </c>
      <c r="BO1966" s="3" t="str">
        <f t="shared" si="1244"/>
        <v>No</v>
      </c>
      <c r="BP1966" s="3" t="str">
        <f t="shared" si="1245"/>
        <v>FV&lt;$10K</v>
      </c>
      <c r="BQ1966" t="s">
        <v>6650</v>
      </c>
      <c r="BR1966" s="3" t="str">
        <f t="shared" si="1246"/>
        <v>No, &lt; $20K Lien</v>
      </c>
      <c r="BS1966" s="3" t="str">
        <f t="shared" si="1247"/>
        <v>No, Lien &lt; $20K</v>
      </c>
      <c r="BT1966" t="s">
        <v>6650</v>
      </c>
      <c r="BU1966" s="3" t="str">
        <f t="shared" si="1248"/>
        <v>No</v>
      </c>
      <c r="BV1966" s="3" t="str">
        <f t="shared" si="1249"/>
        <v>No</v>
      </c>
      <c r="BW1966" s="3">
        <f t="shared" si="1250"/>
        <v>0</v>
      </c>
      <c r="BX1966" s="3" t="str">
        <f t="shared" si="1251"/>
        <v>No</v>
      </c>
      <c r="BY1966" s="3">
        <f t="shared" si="1252"/>
        <v>30000</v>
      </c>
      <c r="BZ1966">
        <v>1</v>
      </c>
      <c r="CA1966" s="3">
        <f t="shared" si="1253"/>
        <v>30000</v>
      </c>
      <c r="CC1966" s="3">
        <f t="shared" si="1254"/>
        <v>0</v>
      </c>
      <c r="CD1966" s="3">
        <f t="shared" si="1255"/>
        <v>0</v>
      </c>
      <c r="CE1966" s="3" t="str">
        <f t="shared" si="1256"/>
        <v/>
      </c>
      <c r="CF1966" s="3" t="e">
        <f>HLOOKUP(CE1966,'Valuation Data'!$D$2:$K$5,4,FALSE)</f>
        <v>#N/A</v>
      </c>
      <c r="CG1966" s="3">
        <f t="shared" si="1257"/>
        <v>30000</v>
      </c>
      <c r="CH1966" s="3" t="str">
        <f t="shared" si="1258"/>
        <v>No</v>
      </c>
      <c r="CI1966" s="3" t="str">
        <f>VLOOKUP(R1966,'Use Codes &amp; County Type'!A:D,4,FALSE)</f>
        <v>V</v>
      </c>
      <c r="CJ1966" s="3" t="str">
        <f t="shared" si="1259"/>
        <v>Yes</v>
      </c>
      <c r="CK1966" s="3" t="str">
        <f t="shared" si="1260"/>
        <v>No</v>
      </c>
      <c r="CL1966" s="3">
        <f t="shared" si="1261"/>
        <v>0</v>
      </c>
      <c r="CM1966" s="3">
        <f t="shared" si="1262"/>
        <v>0</v>
      </c>
      <c r="CN1966" s="3">
        <f t="shared" si="1263"/>
        <v>5773.6</v>
      </c>
      <c r="CO1966" s="3">
        <f t="shared" si="1264"/>
        <v>-5773.6</v>
      </c>
      <c r="CP1966" s="3">
        <f t="shared" si="1265"/>
        <v>0.19245333333333334</v>
      </c>
      <c r="CR1966" s="3" t="str">
        <f t="shared" si="1266"/>
        <v>No</v>
      </c>
      <c r="CV1966" s="3" t="str">
        <f t="shared" si="1267"/>
        <v>Vacant, No Sales Data</v>
      </c>
      <c r="CW1966" s="3">
        <f t="shared" si="1268"/>
        <v>1965</v>
      </c>
      <c r="CX1966" s="3">
        <f t="shared" si="1269"/>
        <v>1443.4</v>
      </c>
      <c r="CY1966" s="3" t="str">
        <f t="shared" si="1270"/>
        <v>Ok</v>
      </c>
      <c r="CZ1966">
        <v>0</v>
      </c>
      <c r="DA1966">
        <v>0</v>
      </c>
    </row>
    <row r="1967" spans="1:105" x14ac:dyDescent="0.25">
      <c r="A1967">
        <v>1966</v>
      </c>
      <c r="B1967" t="s">
        <v>3</v>
      </c>
      <c r="C1967" t="s">
        <v>2075</v>
      </c>
      <c r="D1967">
        <v>1443.4</v>
      </c>
      <c r="E1967">
        <v>2017</v>
      </c>
      <c r="F1967">
        <v>1443.4</v>
      </c>
      <c r="G1967">
        <v>1443.4</v>
      </c>
      <c r="H1967" s="3">
        <f t="shared" si="1230"/>
        <v>0</v>
      </c>
      <c r="I1967">
        <v>97660</v>
      </c>
      <c r="J1967" t="s">
        <v>2734</v>
      </c>
      <c r="K1967" t="s">
        <v>2738</v>
      </c>
      <c r="L1967">
        <v>32097</v>
      </c>
      <c r="M1967" t="s">
        <v>4225</v>
      </c>
      <c r="N1967" t="s">
        <v>4758</v>
      </c>
      <c r="O1967">
        <v>-81.535552381677604</v>
      </c>
      <c r="P1967">
        <v>30.6438107060631</v>
      </c>
      <c r="Q1967" t="s">
        <v>6149</v>
      </c>
      <c r="R1967">
        <v>0</v>
      </c>
      <c r="S1967" t="s">
        <v>6538</v>
      </c>
      <c r="T1967">
        <v>8001</v>
      </c>
      <c r="U1967" t="s">
        <v>6581</v>
      </c>
      <c r="V1967">
        <v>2017</v>
      </c>
      <c r="W1967">
        <v>30000</v>
      </c>
      <c r="X1967">
        <v>2017</v>
      </c>
      <c r="Y1967">
        <v>30000</v>
      </c>
      <c r="Z1967">
        <v>1305.04</v>
      </c>
      <c r="AA1967" s="3">
        <f t="shared" si="1231"/>
        <v>0.90414299570458634</v>
      </c>
      <c r="AB1967" t="s">
        <v>6616</v>
      </c>
      <c r="AI1967" t="s">
        <v>6618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 s="3" t="str">
        <f t="shared" si="1232"/>
        <v>No</v>
      </c>
      <c r="AQ1967" s="3" t="str">
        <f t="shared" si="1233"/>
        <v>No</v>
      </c>
      <c r="AR1967" s="3" t="str">
        <f t="shared" si="1234"/>
        <v>No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 t="s">
        <v>6634</v>
      </c>
      <c r="AZ1967">
        <v>0</v>
      </c>
      <c r="BA1967">
        <v>0</v>
      </c>
      <c r="BB1967" t="s">
        <v>6616</v>
      </c>
      <c r="BC1967" t="s">
        <v>6616</v>
      </c>
      <c r="BD1967" s="4" t="str">
        <f t="shared" si="1235"/>
        <v>No</v>
      </c>
      <c r="BE1967" t="s">
        <v>6640</v>
      </c>
      <c r="BF1967" s="3" t="str">
        <f t="shared" si="1236"/>
        <v>No</v>
      </c>
      <c r="BG1967" t="s">
        <v>6645</v>
      </c>
      <c r="BH1967" s="3" t="str">
        <f t="shared" si="1237"/>
        <v>97660 ALBATROSS DR</v>
      </c>
      <c r="BI1967" s="3" t="str">
        <f t="shared" si="1238"/>
        <v>Yulee</v>
      </c>
      <c r="BJ1967" s="3" t="str">
        <f t="shared" si="1239"/>
        <v>Florida</v>
      </c>
      <c r="BK1967" s="3">
        <f t="shared" si="1240"/>
        <v>32097</v>
      </c>
      <c r="BL1967" s="3" t="str">
        <f t="shared" si="1241"/>
        <v>97660 ALBATROSS DR YULEE FL 32097</v>
      </c>
      <c r="BM1967" s="3" t="str">
        <f t="shared" si="1242"/>
        <v/>
      </c>
      <c r="BN1967" s="3" t="str">
        <f t="shared" si="1243"/>
        <v>Pass</v>
      </c>
      <c r="BO1967" s="3" t="str">
        <f t="shared" si="1244"/>
        <v>No</v>
      </c>
      <c r="BP1967" s="3" t="str">
        <f t="shared" si="1245"/>
        <v>FV&lt;$10K</v>
      </c>
      <c r="BQ1967" t="s">
        <v>6650</v>
      </c>
      <c r="BR1967" s="3" t="str">
        <f t="shared" si="1246"/>
        <v>No, &lt; $20K Lien</v>
      </c>
      <c r="BS1967" s="3" t="str">
        <f t="shared" si="1247"/>
        <v>No, Lien &lt; $20K</v>
      </c>
      <c r="BT1967" t="s">
        <v>6650</v>
      </c>
      <c r="BU1967" s="3" t="str">
        <f t="shared" si="1248"/>
        <v>No</v>
      </c>
      <c r="BV1967" s="3" t="str">
        <f t="shared" si="1249"/>
        <v>No</v>
      </c>
      <c r="BW1967" s="3">
        <f t="shared" si="1250"/>
        <v>0</v>
      </c>
      <c r="BX1967" s="3" t="str">
        <f t="shared" si="1251"/>
        <v>No</v>
      </c>
      <c r="BY1967" s="3">
        <f t="shared" si="1252"/>
        <v>30000</v>
      </c>
      <c r="BZ1967">
        <v>1</v>
      </c>
      <c r="CA1967" s="3">
        <f t="shared" si="1253"/>
        <v>30000</v>
      </c>
      <c r="CC1967" s="3">
        <f t="shared" si="1254"/>
        <v>0</v>
      </c>
      <c r="CD1967" s="3">
        <f t="shared" si="1255"/>
        <v>0</v>
      </c>
      <c r="CE1967" s="3" t="str">
        <f t="shared" si="1256"/>
        <v/>
      </c>
      <c r="CF1967" s="3" t="e">
        <f>HLOOKUP(CE1967,'Valuation Data'!$D$2:$K$5,4,FALSE)</f>
        <v>#N/A</v>
      </c>
      <c r="CG1967" s="3">
        <f t="shared" si="1257"/>
        <v>30000</v>
      </c>
      <c r="CH1967" s="3" t="str">
        <f t="shared" si="1258"/>
        <v>No</v>
      </c>
      <c r="CI1967" s="3" t="str">
        <f>VLOOKUP(R1967,'Use Codes &amp; County Type'!A:D,4,FALSE)</f>
        <v>V</v>
      </c>
      <c r="CJ1967" s="3" t="str">
        <f t="shared" si="1259"/>
        <v>Yes</v>
      </c>
      <c r="CK1967" s="3" t="str">
        <f t="shared" si="1260"/>
        <v>No</v>
      </c>
      <c r="CL1967" s="3">
        <f t="shared" si="1261"/>
        <v>0</v>
      </c>
      <c r="CM1967" s="3">
        <f t="shared" si="1262"/>
        <v>0</v>
      </c>
      <c r="CN1967" s="3">
        <f t="shared" si="1263"/>
        <v>5773.6</v>
      </c>
      <c r="CO1967" s="3">
        <f t="shared" si="1264"/>
        <v>-5773.6</v>
      </c>
      <c r="CP1967" s="3">
        <f t="shared" si="1265"/>
        <v>0.19245333333333334</v>
      </c>
      <c r="CR1967" s="3" t="str">
        <f t="shared" si="1266"/>
        <v>No</v>
      </c>
      <c r="CV1967" s="3" t="str">
        <f t="shared" si="1267"/>
        <v>Vacant, No Sales Data</v>
      </c>
      <c r="CW1967" s="3">
        <f t="shared" si="1268"/>
        <v>1966</v>
      </c>
      <c r="CX1967" s="3">
        <f t="shared" si="1269"/>
        <v>1443.4</v>
      </c>
      <c r="CY1967" s="3" t="str">
        <f t="shared" si="1270"/>
        <v>Ok</v>
      </c>
      <c r="CZ1967">
        <v>0</v>
      </c>
      <c r="DA1967">
        <v>0</v>
      </c>
    </row>
    <row r="1968" spans="1:105" x14ac:dyDescent="0.25">
      <c r="A1968">
        <v>1967</v>
      </c>
      <c r="B1968" t="s">
        <v>3</v>
      </c>
      <c r="C1968" t="s">
        <v>2076</v>
      </c>
      <c r="D1968">
        <v>1443.4</v>
      </c>
      <c r="E1968">
        <v>2017</v>
      </c>
      <c r="F1968">
        <v>1443.4</v>
      </c>
      <c r="G1968">
        <v>1443.4</v>
      </c>
      <c r="H1968" s="3">
        <f t="shared" si="1230"/>
        <v>0</v>
      </c>
      <c r="I1968">
        <v>97672</v>
      </c>
      <c r="J1968" t="s">
        <v>2734</v>
      </c>
      <c r="K1968" t="s">
        <v>2738</v>
      </c>
      <c r="L1968">
        <v>32097</v>
      </c>
      <c r="M1968" t="s">
        <v>4226</v>
      </c>
      <c r="N1968" t="s">
        <v>4758</v>
      </c>
      <c r="O1968">
        <v>-81.535739498916698</v>
      </c>
      <c r="P1968">
        <v>30.644067428334498</v>
      </c>
      <c r="Q1968" t="s">
        <v>6077</v>
      </c>
      <c r="R1968">
        <v>0</v>
      </c>
      <c r="S1968" t="s">
        <v>6538</v>
      </c>
      <c r="T1968">
        <v>8001</v>
      </c>
      <c r="U1968" t="s">
        <v>6581</v>
      </c>
      <c r="V1968">
        <v>2017</v>
      </c>
      <c r="W1968">
        <v>30000</v>
      </c>
      <c r="X1968">
        <v>2017</v>
      </c>
      <c r="Y1968">
        <v>30000</v>
      </c>
      <c r="Z1968">
        <v>1305.04</v>
      </c>
      <c r="AA1968" s="3">
        <f t="shared" si="1231"/>
        <v>0.90414299570458634</v>
      </c>
      <c r="AB1968" t="s">
        <v>6616</v>
      </c>
      <c r="AI1968" t="s">
        <v>6618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 s="3" t="str">
        <f t="shared" si="1232"/>
        <v>No</v>
      </c>
      <c r="AQ1968" s="3" t="str">
        <f t="shared" si="1233"/>
        <v>No</v>
      </c>
      <c r="AR1968" s="3" t="str">
        <f t="shared" si="1234"/>
        <v>No</v>
      </c>
      <c r="AS1968">
        <v>0</v>
      </c>
      <c r="AT1968">
        <v>0</v>
      </c>
      <c r="AU1968">
        <v>104400</v>
      </c>
      <c r="AV1968" t="s">
        <v>6625</v>
      </c>
      <c r="AW1968">
        <v>0</v>
      </c>
      <c r="AX1968">
        <v>0</v>
      </c>
      <c r="AY1968" t="s">
        <v>6634</v>
      </c>
      <c r="AZ1968">
        <v>0</v>
      </c>
      <c r="BA1968">
        <v>0</v>
      </c>
      <c r="BB1968" t="s">
        <v>6616</v>
      </c>
      <c r="BC1968" t="s">
        <v>6616</v>
      </c>
      <c r="BD1968" s="4" t="str">
        <f t="shared" si="1235"/>
        <v>No</v>
      </c>
      <c r="BE1968" t="s">
        <v>6640</v>
      </c>
      <c r="BF1968" s="3" t="str">
        <f t="shared" si="1236"/>
        <v>No</v>
      </c>
      <c r="BG1968" t="s">
        <v>6645</v>
      </c>
      <c r="BH1968" s="3" t="str">
        <f t="shared" si="1237"/>
        <v>97672 ALBATROSS DR</v>
      </c>
      <c r="BI1968" s="3" t="str">
        <f t="shared" si="1238"/>
        <v>Yulee</v>
      </c>
      <c r="BJ1968" s="3" t="str">
        <f t="shared" si="1239"/>
        <v>Florida</v>
      </c>
      <c r="BK1968" s="3">
        <f t="shared" si="1240"/>
        <v>32097</v>
      </c>
      <c r="BL1968" s="3" t="str">
        <f t="shared" si="1241"/>
        <v>97672 ALBATROSS DR YULEE FL 32097</v>
      </c>
      <c r="BM1968" s="3" t="str">
        <f t="shared" si="1242"/>
        <v>L</v>
      </c>
      <c r="BN1968" s="3" t="str">
        <f t="shared" si="1243"/>
        <v>Pass</v>
      </c>
      <c r="BO1968" s="3" t="str">
        <f t="shared" si="1244"/>
        <v>No</v>
      </c>
      <c r="BP1968" s="3" t="str">
        <f t="shared" si="1245"/>
        <v>FV&lt;$10K</v>
      </c>
      <c r="BQ1968" t="s">
        <v>6650</v>
      </c>
      <c r="BR1968" s="3" t="str">
        <f t="shared" si="1246"/>
        <v>No, &lt; $20K Lien</v>
      </c>
      <c r="BS1968" s="3" t="str">
        <f t="shared" si="1247"/>
        <v>No, Lien &lt; $20K</v>
      </c>
      <c r="BT1968" t="s">
        <v>6650</v>
      </c>
      <c r="BU1968" s="3" t="str">
        <f t="shared" si="1248"/>
        <v>No</v>
      </c>
      <c r="BV1968" s="3" t="str">
        <f t="shared" si="1249"/>
        <v>No</v>
      </c>
      <c r="BW1968" s="3">
        <f t="shared" si="1250"/>
        <v>0</v>
      </c>
      <c r="BX1968" s="3" t="str">
        <f t="shared" si="1251"/>
        <v>No</v>
      </c>
      <c r="BY1968" s="3">
        <f t="shared" si="1252"/>
        <v>30000</v>
      </c>
      <c r="BZ1968">
        <v>1</v>
      </c>
      <c r="CA1968" s="3">
        <f t="shared" si="1253"/>
        <v>30000</v>
      </c>
      <c r="CC1968" s="3">
        <f t="shared" si="1254"/>
        <v>0</v>
      </c>
      <c r="CD1968" s="3">
        <f t="shared" si="1255"/>
        <v>0</v>
      </c>
      <c r="CE1968" s="3" t="str">
        <f t="shared" si="1256"/>
        <v/>
      </c>
      <c r="CF1968" s="3" t="e">
        <f>HLOOKUP(CE1968,'Valuation Data'!$D$2:$K$5,4,FALSE)</f>
        <v>#N/A</v>
      </c>
      <c r="CG1968" s="3">
        <f t="shared" si="1257"/>
        <v>30000</v>
      </c>
      <c r="CH1968" s="3" t="str">
        <f t="shared" si="1258"/>
        <v>No</v>
      </c>
      <c r="CI1968" s="3" t="str">
        <f>VLOOKUP(R1968,'Use Codes &amp; County Type'!A:D,4,FALSE)</f>
        <v>V</v>
      </c>
      <c r="CJ1968" s="3" t="str">
        <f t="shared" si="1259"/>
        <v>Yes</v>
      </c>
      <c r="CK1968" s="3" t="str">
        <f t="shared" si="1260"/>
        <v>No</v>
      </c>
      <c r="CL1968" s="3">
        <f t="shared" si="1261"/>
        <v>0</v>
      </c>
      <c r="CM1968" s="3">
        <f t="shared" si="1262"/>
        <v>0</v>
      </c>
      <c r="CN1968" s="3">
        <f t="shared" si="1263"/>
        <v>5773.6</v>
      </c>
      <c r="CO1968" s="3">
        <f t="shared" si="1264"/>
        <v>-5773.6</v>
      </c>
      <c r="CP1968" s="3">
        <f t="shared" si="1265"/>
        <v>0.19245333333333334</v>
      </c>
      <c r="CR1968" s="3" t="str">
        <f t="shared" si="1266"/>
        <v>No</v>
      </c>
      <c r="CV1968" s="3" t="str">
        <f t="shared" si="1267"/>
        <v>Vacant, No Sales Data</v>
      </c>
      <c r="CW1968" s="3">
        <f t="shared" si="1268"/>
        <v>1967</v>
      </c>
      <c r="CX1968" s="3">
        <f t="shared" si="1269"/>
        <v>1443.4</v>
      </c>
      <c r="CY1968" s="3" t="str">
        <f t="shared" si="1270"/>
        <v>Ok</v>
      </c>
      <c r="CZ1968">
        <v>0</v>
      </c>
      <c r="DA1968">
        <v>0</v>
      </c>
    </row>
    <row r="1969" spans="1:105" x14ac:dyDescent="0.25">
      <c r="A1969">
        <v>1968</v>
      </c>
      <c r="B1969" t="s">
        <v>3</v>
      </c>
      <c r="C1969" t="s">
        <v>2077</v>
      </c>
      <c r="D1969">
        <v>1443.4</v>
      </c>
      <c r="E1969">
        <v>2017</v>
      </c>
      <c r="F1969" t="e">
        <f>NA()</f>
        <v>#N/A</v>
      </c>
      <c r="G1969" t="e">
        <f>NA()</f>
        <v>#N/A</v>
      </c>
      <c r="H1969" s="3" t="e">
        <f t="shared" si="1230"/>
        <v>#N/A</v>
      </c>
      <c r="I1969" t="e">
        <f>NA()</f>
        <v>#N/A</v>
      </c>
      <c r="J1969" t="e">
        <f>NA()</f>
        <v>#N/A</v>
      </c>
      <c r="K1969" t="e">
        <f>NA()</f>
        <v>#N/A</v>
      </c>
      <c r="L1969" t="e">
        <f>NA()</f>
        <v>#N/A</v>
      </c>
      <c r="M1969" t="e">
        <f>NA()</f>
        <v>#N/A</v>
      </c>
      <c r="N1969" t="e">
        <f>NA()</f>
        <v>#N/A</v>
      </c>
      <c r="O1969" t="e">
        <f>NA()</f>
        <v>#N/A</v>
      </c>
      <c r="P1969" t="e">
        <f>NA()</f>
        <v>#N/A</v>
      </c>
      <c r="Q1969" t="e">
        <f>NA()</f>
        <v>#N/A</v>
      </c>
      <c r="R1969">
        <v>0</v>
      </c>
      <c r="S1969" t="s">
        <v>6538</v>
      </c>
      <c r="T1969" t="e">
        <f>NA()</f>
        <v>#N/A</v>
      </c>
      <c r="U1969" t="e">
        <f>NA()</f>
        <v>#N/A</v>
      </c>
      <c r="V1969">
        <v>2017</v>
      </c>
      <c r="W1969">
        <v>30000</v>
      </c>
      <c r="X1969" t="e">
        <f>NA()</f>
        <v>#N/A</v>
      </c>
      <c r="Y1969" t="e">
        <f>NA()</f>
        <v>#N/A</v>
      </c>
      <c r="Z1969" t="e">
        <f>NA()</f>
        <v>#N/A</v>
      </c>
      <c r="AA1969" s="3">
        <f t="shared" si="1231"/>
        <v>0</v>
      </c>
      <c r="AI1969" t="e">
        <f>NA()</f>
        <v>#N/A</v>
      </c>
      <c r="AJ1969" t="e">
        <f>NA()</f>
        <v>#N/A</v>
      </c>
      <c r="AK1969" t="e">
        <f>NA()</f>
        <v>#N/A</v>
      </c>
      <c r="AL1969" t="e">
        <f>NA()</f>
        <v>#N/A</v>
      </c>
      <c r="AM1969" t="e">
        <f>NA()</f>
        <v>#N/A</v>
      </c>
      <c r="AN1969" t="e">
        <f>NA()</f>
        <v>#N/A</v>
      </c>
      <c r="AO1969" t="e">
        <f>NA()</f>
        <v>#N/A</v>
      </c>
      <c r="AP1969" s="3" t="str">
        <f t="shared" si="1232"/>
        <v>No</v>
      </c>
      <c r="AQ1969" s="3" t="str">
        <f t="shared" si="1233"/>
        <v>No</v>
      </c>
      <c r="AR1969" s="3" t="str">
        <f t="shared" si="1234"/>
        <v>No</v>
      </c>
      <c r="AS1969" t="e">
        <f>NA()</f>
        <v>#N/A</v>
      </c>
      <c r="AT1969" t="e">
        <f>NA()</f>
        <v>#N/A</v>
      </c>
      <c r="AU1969" t="e">
        <f>NA()</f>
        <v>#N/A</v>
      </c>
      <c r="AV1969" t="e">
        <f>NA()</f>
        <v>#N/A</v>
      </c>
      <c r="AW1969" t="e">
        <f>NA()</f>
        <v>#N/A</v>
      </c>
      <c r="AX1969" t="e">
        <f>NA()</f>
        <v>#N/A</v>
      </c>
      <c r="AY1969" t="e">
        <f>NA()</f>
        <v>#N/A</v>
      </c>
      <c r="AZ1969" t="e">
        <f>NA()</f>
        <v>#N/A</v>
      </c>
      <c r="BA1969">
        <v>0</v>
      </c>
      <c r="BB1969" t="s">
        <v>6616</v>
      </c>
      <c r="BC1969" t="e">
        <f>NA()</f>
        <v>#N/A</v>
      </c>
      <c r="BD1969" s="4" t="str">
        <f t="shared" si="1235"/>
        <v>No</v>
      </c>
      <c r="BE1969" t="e">
        <f>NA()</f>
        <v>#N/A</v>
      </c>
      <c r="BF1969" s="3" t="str">
        <f t="shared" si="1236"/>
        <v>No</v>
      </c>
      <c r="BG1969" t="e">
        <f>NA()</f>
        <v>#N/A</v>
      </c>
      <c r="BH1969" s="3" t="e">
        <f t="shared" si="1237"/>
        <v>#N/A</v>
      </c>
      <c r="BI1969" s="3" t="e">
        <f t="shared" si="1238"/>
        <v>#N/A</v>
      </c>
      <c r="BJ1969" s="3" t="e">
        <f t="shared" si="1239"/>
        <v>#N/A</v>
      </c>
      <c r="BK1969" s="3" t="e">
        <f t="shared" si="1240"/>
        <v>#N/A</v>
      </c>
      <c r="BL1969" s="3" t="e">
        <f t="shared" si="1241"/>
        <v>#N/A</v>
      </c>
      <c r="BM1969" s="3" t="e">
        <f t="shared" si="1242"/>
        <v>#N/A</v>
      </c>
      <c r="BN1969" s="3" t="str">
        <f t="shared" si="1243"/>
        <v>Pass</v>
      </c>
      <c r="BO1969" s="3" t="e">
        <f t="shared" si="1244"/>
        <v>#N/A</v>
      </c>
      <c r="BP1969" s="3" t="str">
        <f t="shared" si="1245"/>
        <v>FV&lt;$10K</v>
      </c>
      <c r="BQ1969" t="s">
        <v>6650</v>
      </c>
      <c r="BR1969" s="3" t="str">
        <f t="shared" si="1246"/>
        <v>No, &lt; $20K Lien</v>
      </c>
      <c r="BS1969" s="3" t="str">
        <f t="shared" si="1247"/>
        <v>No, Lien &lt; $20K</v>
      </c>
      <c r="BT1969" t="s">
        <v>6650</v>
      </c>
      <c r="BU1969" s="3" t="str">
        <f t="shared" si="1248"/>
        <v>No</v>
      </c>
      <c r="BV1969" s="3" t="str">
        <f t="shared" si="1249"/>
        <v>No</v>
      </c>
      <c r="BW1969" s="3">
        <f t="shared" si="1250"/>
        <v>0</v>
      </c>
      <c r="BX1969" s="3" t="str">
        <f t="shared" si="1251"/>
        <v>No</v>
      </c>
      <c r="BY1969" s="3">
        <f t="shared" si="1252"/>
        <v>30000</v>
      </c>
      <c r="BZ1969">
        <v>1</v>
      </c>
      <c r="CA1969" s="3">
        <f t="shared" si="1253"/>
        <v>30000</v>
      </c>
      <c r="CC1969" s="3" t="e">
        <f t="shared" si="1254"/>
        <v>#N/A</v>
      </c>
      <c r="CD1969" s="3" t="e">
        <f t="shared" si="1255"/>
        <v>#N/A</v>
      </c>
      <c r="CE1969" s="3" t="str">
        <f t="shared" si="1256"/>
        <v/>
      </c>
      <c r="CF1969" s="3" t="e">
        <f>HLOOKUP(CE1969,'Valuation Data'!$D$2:$K$5,4,FALSE)</f>
        <v>#N/A</v>
      </c>
      <c r="CG1969" s="3">
        <f t="shared" si="1257"/>
        <v>30000</v>
      </c>
      <c r="CH1969" s="3" t="str">
        <f t="shared" si="1258"/>
        <v>No</v>
      </c>
      <c r="CI1969" s="3" t="str">
        <f>VLOOKUP(R1969,'Use Codes &amp; County Type'!A:D,4,FALSE)</f>
        <v>V</v>
      </c>
      <c r="CJ1969" s="3" t="str">
        <f t="shared" si="1259"/>
        <v>Yes</v>
      </c>
      <c r="CK1969" s="3" t="str">
        <f t="shared" si="1260"/>
        <v>No</v>
      </c>
      <c r="CL1969" s="3">
        <f t="shared" si="1261"/>
        <v>0</v>
      </c>
      <c r="CM1969" s="3">
        <f t="shared" si="1262"/>
        <v>0</v>
      </c>
      <c r="CN1969" s="3" t="e">
        <f t="shared" si="1263"/>
        <v>#N/A</v>
      </c>
      <c r="CO1969" s="3" t="e">
        <f t="shared" si="1264"/>
        <v>#N/A</v>
      </c>
      <c r="CP1969" s="3" t="e">
        <f t="shared" si="1265"/>
        <v>#N/A</v>
      </c>
      <c r="CR1969" s="3" t="str">
        <f t="shared" si="1266"/>
        <v>No</v>
      </c>
      <c r="CV1969" s="3" t="str">
        <f t="shared" si="1267"/>
        <v>Vacant, No Sales Data</v>
      </c>
      <c r="CW1969" s="3">
        <f t="shared" si="1268"/>
        <v>1968</v>
      </c>
      <c r="CX1969" s="3">
        <f t="shared" si="1269"/>
        <v>1443.4</v>
      </c>
      <c r="CY1969" s="3" t="str">
        <f t="shared" si="1270"/>
        <v>Ok</v>
      </c>
      <c r="CZ1969" t="e">
        <f>NA()</f>
        <v>#N/A</v>
      </c>
      <c r="DA1969" t="e">
        <f>NA()</f>
        <v>#N/A</v>
      </c>
    </row>
    <row r="1970" spans="1:105" x14ac:dyDescent="0.25">
      <c r="A1970">
        <v>1969</v>
      </c>
      <c r="B1970" t="s">
        <v>3</v>
      </c>
      <c r="C1970" t="s">
        <v>2078</v>
      </c>
      <c r="D1970">
        <v>1443.4</v>
      </c>
      <c r="E1970">
        <v>2017</v>
      </c>
      <c r="F1970">
        <v>1443.4</v>
      </c>
      <c r="G1970">
        <v>1443.4</v>
      </c>
      <c r="H1970" s="3">
        <f t="shared" si="1230"/>
        <v>0</v>
      </c>
      <c r="I1970">
        <v>97708</v>
      </c>
      <c r="J1970" t="s">
        <v>2734</v>
      </c>
      <c r="K1970" t="s">
        <v>2738</v>
      </c>
      <c r="L1970">
        <v>32097</v>
      </c>
      <c r="M1970" t="s">
        <v>4227</v>
      </c>
      <c r="N1970" t="s">
        <v>4758</v>
      </c>
      <c r="O1970">
        <v>-81.536588526769506</v>
      </c>
      <c r="P1970">
        <v>30.644545204086999</v>
      </c>
      <c r="Q1970" t="s">
        <v>6150</v>
      </c>
      <c r="R1970">
        <v>0</v>
      </c>
      <c r="S1970" t="s">
        <v>6538</v>
      </c>
      <c r="T1970">
        <v>8001</v>
      </c>
      <c r="U1970" t="s">
        <v>6581</v>
      </c>
      <c r="V1970">
        <v>2017</v>
      </c>
      <c r="W1970">
        <v>30000</v>
      </c>
      <c r="X1970">
        <v>2017</v>
      </c>
      <c r="Y1970">
        <v>30000</v>
      </c>
      <c r="Z1970">
        <v>1305.04</v>
      </c>
      <c r="AA1970" s="3">
        <f t="shared" si="1231"/>
        <v>0.90414299570458634</v>
      </c>
      <c r="AB1970" t="s">
        <v>6616</v>
      </c>
      <c r="AI1970" t="s">
        <v>6618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 s="3" t="str">
        <f t="shared" si="1232"/>
        <v>No</v>
      </c>
      <c r="AQ1970" s="3" t="str">
        <f t="shared" si="1233"/>
        <v>No</v>
      </c>
      <c r="AR1970" s="3" t="str">
        <f t="shared" si="1234"/>
        <v>No</v>
      </c>
      <c r="AS1970">
        <v>0</v>
      </c>
      <c r="AT1970">
        <v>0</v>
      </c>
      <c r="AU1970">
        <v>174511</v>
      </c>
      <c r="AV1970" t="s">
        <v>5076</v>
      </c>
      <c r="AW1970">
        <v>0</v>
      </c>
      <c r="AX1970">
        <v>0</v>
      </c>
      <c r="AY1970" t="s">
        <v>6634</v>
      </c>
      <c r="AZ1970">
        <v>0</v>
      </c>
      <c r="BA1970">
        <v>0</v>
      </c>
      <c r="BB1970" t="s">
        <v>6616</v>
      </c>
      <c r="BC1970" t="s">
        <v>6616</v>
      </c>
      <c r="BD1970" s="4" t="str">
        <f t="shared" si="1235"/>
        <v>No</v>
      </c>
      <c r="BE1970" t="s">
        <v>6640</v>
      </c>
      <c r="BF1970" s="3" t="str">
        <f t="shared" si="1236"/>
        <v>No</v>
      </c>
      <c r="BG1970" t="s">
        <v>6645</v>
      </c>
      <c r="BH1970" s="3" t="str">
        <f t="shared" si="1237"/>
        <v>97708 ALBATROSS DR</v>
      </c>
      <c r="BI1970" s="3" t="str">
        <f t="shared" si="1238"/>
        <v>Yulee</v>
      </c>
      <c r="BJ1970" s="3" t="str">
        <f t="shared" si="1239"/>
        <v>Florida</v>
      </c>
      <c r="BK1970" s="3">
        <f t="shared" si="1240"/>
        <v>32097</v>
      </c>
      <c r="BL1970" s="3" t="str">
        <f t="shared" si="1241"/>
        <v>97708 ALBATROSS DR YULEE FL 32097</v>
      </c>
      <c r="BM1970" s="3" t="str">
        <f t="shared" si="1242"/>
        <v>L</v>
      </c>
      <c r="BN1970" s="3" t="str">
        <f t="shared" si="1243"/>
        <v>Pass</v>
      </c>
      <c r="BO1970" s="3" t="str">
        <f t="shared" si="1244"/>
        <v>No</v>
      </c>
      <c r="BP1970" s="3" t="str">
        <f t="shared" si="1245"/>
        <v>FV&lt;$10K</v>
      </c>
      <c r="BQ1970" t="s">
        <v>6650</v>
      </c>
      <c r="BR1970" s="3" t="str">
        <f t="shared" si="1246"/>
        <v>No, &lt; $20K Lien</v>
      </c>
      <c r="BS1970" s="3" t="str">
        <f t="shared" si="1247"/>
        <v>No, Lien &lt; $20K</v>
      </c>
      <c r="BT1970" t="s">
        <v>6650</v>
      </c>
      <c r="BU1970" s="3" t="str">
        <f t="shared" si="1248"/>
        <v>No</v>
      </c>
      <c r="BV1970" s="3" t="str">
        <f t="shared" si="1249"/>
        <v>No</v>
      </c>
      <c r="BW1970" s="3">
        <f t="shared" si="1250"/>
        <v>0</v>
      </c>
      <c r="BX1970" s="3" t="str">
        <f t="shared" si="1251"/>
        <v>No</v>
      </c>
      <c r="BY1970" s="3">
        <f t="shared" si="1252"/>
        <v>30000</v>
      </c>
      <c r="BZ1970">
        <v>1</v>
      </c>
      <c r="CA1970" s="3">
        <f t="shared" si="1253"/>
        <v>30000</v>
      </c>
      <c r="CC1970" s="3">
        <f t="shared" si="1254"/>
        <v>0</v>
      </c>
      <c r="CD1970" s="3">
        <f t="shared" si="1255"/>
        <v>0</v>
      </c>
      <c r="CE1970" s="3" t="str">
        <f t="shared" si="1256"/>
        <v/>
      </c>
      <c r="CF1970" s="3" t="e">
        <f>HLOOKUP(CE1970,'Valuation Data'!$D$2:$K$5,4,FALSE)</f>
        <v>#N/A</v>
      </c>
      <c r="CG1970" s="3">
        <f t="shared" si="1257"/>
        <v>30000</v>
      </c>
      <c r="CH1970" s="3" t="str">
        <f t="shared" si="1258"/>
        <v>No</v>
      </c>
      <c r="CI1970" s="3" t="str">
        <f>VLOOKUP(R1970,'Use Codes &amp; County Type'!A:D,4,FALSE)</f>
        <v>V</v>
      </c>
      <c r="CJ1970" s="3" t="str">
        <f t="shared" si="1259"/>
        <v>Yes</v>
      </c>
      <c r="CK1970" s="3" t="str">
        <f t="shared" si="1260"/>
        <v>No</v>
      </c>
      <c r="CL1970" s="3">
        <f t="shared" si="1261"/>
        <v>0</v>
      </c>
      <c r="CM1970" s="3">
        <f t="shared" si="1262"/>
        <v>0</v>
      </c>
      <c r="CN1970" s="3">
        <f t="shared" si="1263"/>
        <v>5773.6</v>
      </c>
      <c r="CO1970" s="3">
        <f t="shared" si="1264"/>
        <v>-5773.6</v>
      </c>
      <c r="CP1970" s="3">
        <f t="shared" si="1265"/>
        <v>0.19245333333333334</v>
      </c>
      <c r="CR1970" s="3" t="str">
        <f t="shared" si="1266"/>
        <v>No</v>
      </c>
      <c r="CV1970" s="3" t="str">
        <f t="shared" si="1267"/>
        <v>Vacant, No Sales Data</v>
      </c>
      <c r="CW1970" s="3">
        <f t="shared" si="1268"/>
        <v>1969</v>
      </c>
      <c r="CX1970" s="3">
        <f t="shared" si="1269"/>
        <v>1443.4</v>
      </c>
      <c r="CY1970" s="3" t="str">
        <f t="shared" si="1270"/>
        <v>Ok</v>
      </c>
      <c r="CZ1970">
        <v>0</v>
      </c>
      <c r="DA1970">
        <v>0</v>
      </c>
    </row>
    <row r="1971" spans="1:105" x14ac:dyDescent="0.25">
      <c r="A1971">
        <v>1970</v>
      </c>
      <c r="B1971" t="s">
        <v>3</v>
      </c>
      <c r="C1971" t="s">
        <v>2079</v>
      </c>
      <c r="D1971">
        <v>1443.4</v>
      </c>
      <c r="E1971">
        <v>2017</v>
      </c>
      <c r="F1971">
        <v>1443.4</v>
      </c>
      <c r="G1971">
        <v>1443.4</v>
      </c>
      <c r="H1971" s="3">
        <f t="shared" si="1230"/>
        <v>0</v>
      </c>
      <c r="I1971">
        <v>97756</v>
      </c>
      <c r="J1971" t="s">
        <v>2734</v>
      </c>
      <c r="K1971" t="s">
        <v>2738</v>
      </c>
      <c r="L1971">
        <v>32097</v>
      </c>
      <c r="M1971" t="s">
        <v>4228</v>
      </c>
      <c r="N1971" t="s">
        <v>4758</v>
      </c>
      <c r="O1971">
        <v>-81.537760894478495</v>
      </c>
      <c r="P1971">
        <v>30.644986749929501</v>
      </c>
      <c r="Q1971" t="s">
        <v>6077</v>
      </c>
      <c r="R1971">
        <v>0</v>
      </c>
      <c r="S1971" t="s">
        <v>6538</v>
      </c>
      <c r="T1971">
        <v>8001</v>
      </c>
      <c r="U1971" t="s">
        <v>6581</v>
      </c>
      <c r="V1971">
        <v>2017</v>
      </c>
      <c r="W1971">
        <v>30000</v>
      </c>
      <c r="X1971">
        <v>2017</v>
      </c>
      <c r="Y1971">
        <v>30000</v>
      </c>
      <c r="Z1971">
        <v>1305.04</v>
      </c>
      <c r="AA1971" s="3">
        <f t="shared" si="1231"/>
        <v>0.90414299570458634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 s="3" t="str">
        <f t="shared" si="1232"/>
        <v>No</v>
      </c>
      <c r="AQ1971" s="3" t="str">
        <f t="shared" si="1233"/>
        <v>No</v>
      </c>
      <c r="AR1971" s="3" t="str">
        <f t="shared" si="1234"/>
        <v>No</v>
      </c>
      <c r="AS1971">
        <v>0</v>
      </c>
      <c r="AT1971">
        <v>0</v>
      </c>
      <c r="AU1971">
        <v>171920</v>
      </c>
      <c r="AV1971" t="s">
        <v>6626</v>
      </c>
      <c r="AW1971">
        <v>0</v>
      </c>
      <c r="AX1971">
        <v>0</v>
      </c>
      <c r="AY1971" t="s">
        <v>6634</v>
      </c>
      <c r="AZ1971">
        <v>0</v>
      </c>
      <c r="BA1971">
        <v>0</v>
      </c>
      <c r="BB1971" t="s">
        <v>6616</v>
      </c>
      <c r="BC1971">
        <v>0</v>
      </c>
      <c r="BD1971" s="4" t="str">
        <f t="shared" si="1235"/>
        <v>No</v>
      </c>
      <c r="BE1971" t="s">
        <v>6640</v>
      </c>
      <c r="BF1971" s="3" t="str">
        <f t="shared" si="1236"/>
        <v>No</v>
      </c>
      <c r="BG1971" t="s">
        <v>6645</v>
      </c>
      <c r="BH1971" s="3" t="str">
        <f t="shared" si="1237"/>
        <v>97756 ALBATROSS DR</v>
      </c>
      <c r="BI1971" s="3" t="str">
        <f t="shared" si="1238"/>
        <v>Yulee</v>
      </c>
      <c r="BJ1971" s="3" t="str">
        <f t="shared" si="1239"/>
        <v>Florida</v>
      </c>
      <c r="BK1971" s="3">
        <f t="shared" si="1240"/>
        <v>32097</v>
      </c>
      <c r="BL1971" s="3" t="str">
        <f t="shared" si="1241"/>
        <v>97756 ALBATROSS DR YULEE FL 32097</v>
      </c>
      <c r="BM1971" s="3" t="str">
        <f t="shared" si="1242"/>
        <v>L</v>
      </c>
      <c r="BN1971" s="3" t="str">
        <f t="shared" si="1243"/>
        <v>Pass</v>
      </c>
      <c r="BO1971" s="3" t="str">
        <f t="shared" si="1244"/>
        <v>No</v>
      </c>
      <c r="BP1971" s="3" t="str">
        <f t="shared" si="1245"/>
        <v>FV&lt;$10K</v>
      </c>
      <c r="BQ1971" t="s">
        <v>6650</v>
      </c>
      <c r="BR1971" s="3" t="str">
        <f t="shared" si="1246"/>
        <v>No, &lt; $20K Lien</v>
      </c>
      <c r="BS1971" s="3" t="str">
        <f t="shared" si="1247"/>
        <v>No, Lien &lt; $20K</v>
      </c>
      <c r="BT1971" t="s">
        <v>6650</v>
      </c>
      <c r="BU1971" s="3" t="str">
        <f t="shared" si="1248"/>
        <v>No</v>
      </c>
      <c r="BV1971" s="3" t="str">
        <f t="shared" si="1249"/>
        <v>No</v>
      </c>
      <c r="BW1971" s="3">
        <f t="shared" si="1250"/>
        <v>0</v>
      </c>
      <c r="BX1971" s="3" t="str">
        <f t="shared" si="1251"/>
        <v>No</v>
      </c>
      <c r="BY1971" s="3">
        <f t="shared" si="1252"/>
        <v>30000</v>
      </c>
      <c r="BZ1971">
        <v>1</v>
      </c>
      <c r="CA1971" s="3">
        <f t="shared" si="1253"/>
        <v>30000</v>
      </c>
      <c r="CC1971" s="3">
        <f t="shared" si="1254"/>
        <v>0</v>
      </c>
      <c r="CD1971" s="3">
        <f t="shared" si="1255"/>
        <v>0</v>
      </c>
      <c r="CE1971" s="3" t="str">
        <f t="shared" si="1256"/>
        <v/>
      </c>
      <c r="CF1971" s="3" t="e">
        <f>HLOOKUP(CE1971,'Valuation Data'!$D$2:$K$5,4,FALSE)</f>
        <v>#N/A</v>
      </c>
      <c r="CG1971" s="3">
        <f t="shared" si="1257"/>
        <v>30000</v>
      </c>
      <c r="CH1971" s="3" t="str">
        <f t="shared" si="1258"/>
        <v>No</v>
      </c>
      <c r="CI1971" s="3" t="str">
        <f>VLOOKUP(R1971,'Use Codes &amp; County Type'!A:D,4,FALSE)</f>
        <v>V</v>
      </c>
      <c r="CJ1971" s="3" t="str">
        <f t="shared" si="1259"/>
        <v>Yes</v>
      </c>
      <c r="CK1971" s="3" t="str">
        <f t="shared" si="1260"/>
        <v>No</v>
      </c>
      <c r="CL1971" s="3">
        <f t="shared" si="1261"/>
        <v>0</v>
      </c>
      <c r="CM1971" s="3">
        <f t="shared" si="1262"/>
        <v>0</v>
      </c>
      <c r="CN1971" s="3">
        <f t="shared" si="1263"/>
        <v>5773.6</v>
      </c>
      <c r="CO1971" s="3">
        <f t="shared" si="1264"/>
        <v>-5773.6</v>
      </c>
      <c r="CP1971" s="3">
        <f t="shared" si="1265"/>
        <v>0.19245333333333334</v>
      </c>
      <c r="CR1971" s="3" t="str">
        <f t="shared" si="1266"/>
        <v>No</v>
      </c>
      <c r="CV1971" s="3" t="str">
        <f t="shared" si="1267"/>
        <v>Vacant, No Sales Data</v>
      </c>
      <c r="CW1971" s="3">
        <f t="shared" si="1268"/>
        <v>1970</v>
      </c>
      <c r="CX1971" s="3">
        <f t="shared" si="1269"/>
        <v>1443.4</v>
      </c>
      <c r="CY1971" s="3" t="str">
        <f t="shared" si="1270"/>
        <v>Ok</v>
      </c>
      <c r="CZ1971">
        <v>0</v>
      </c>
      <c r="DA1971">
        <v>0</v>
      </c>
    </row>
    <row r="1972" spans="1:105" x14ac:dyDescent="0.25">
      <c r="A1972">
        <v>1971</v>
      </c>
      <c r="B1972" t="s">
        <v>3</v>
      </c>
      <c r="C1972" t="s">
        <v>2080</v>
      </c>
      <c r="D1972">
        <v>1443.4</v>
      </c>
      <c r="E1972">
        <v>2017</v>
      </c>
      <c r="F1972">
        <v>1443.4</v>
      </c>
      <c r="G1972">
        <v>1443.4</v>
      </c>
      <c r="H1972" s="3">
        <f t="shared" si="1230"/>
        <v>0</v>
      </c>
      <c r="I1972">
        <v>97717</v>
      </c>
      <c r="J1972" t="s">
        <v>2734</v>
      </c>
      <c r="K1972" t="s">
        <v>2738</v>
      </c>
      <c r="L1972">
        <v>32097</v>
      </c>
      <c r="M1972" t="s">
        <v>4229</v>
      </c>
      <c r="N1972" t="s">
        <v>4758</v>
      </c>
      <c r="O1972">
        <v>-81.537039771358394</v>
      </c>
      <c r="P1972">
        <v>30.644218739453098</v>
      </c>
      <c r="Q1972" t="s">
        <v>6077</v>
      </c>
      <c r="R1972">
        <v>0</v>
      </c>
      <c r="S1972" t="s">
        <v>6538</v>
      </c>
      <c r="T1972">
        <v>8001</v>
      </c>
      <c r="U1972" t="s">
        <v>6581</v>
      </c>
      <c r="V1972">
        <v>2017</v>
      </c>
      <c r="W1972">
        <v>30000</v>
      </c>
      <c r="X1972">
        <v>2017</v>
      </c>
      <c r="Y1972">
        <v>30000</v>
      </c>
      <c r="Z1972">
        <v>1305.04</v>
      </c>
      <c r="AA1972" s="3">
        <f t="shared" si="1231"/>
        <v>0.90414299570458634</v>
      </c>
      <c r="AB1972" t="s">
        <v>6616</v>
      </c>
      <c r="AI1972" t="s">
        <v>6618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 s="3" t="str">
        <f t="shared" si="1232"/>
        <v>No</v>
      </c>
      <c r="AQ1972" s="3" t="str">
        <f t="shared" si="1233"/>
        <v>No</v>
      </c>
      <c r="AR1972" s="3" t="str">
        <f t="shared" si="1234"/>
        <v>No</v>
      </c>
      <c r="AS1972">
        <v>0</v>
      </c>
      <c r="AT1972">
        <v>0</v>
      </c>
      <c r="AU1972">
        <v>78170</v>
      </c>
      <c r="AV1972" t="s">
        <v>6626</v>
      </c>
      <c r="AW1972">
        <v>0</v>
      </c>
      <c r="AX1972">
        <v>0</v>
      </c>
      <c r="AY1972" t="s">
        <v>6634</v>
      </c>
      <c r="AZ1972">
        <v>0</v>
      </c>
      <c r="BA1972">
        <v>0</v>
      </c>
      <c r="BB1972" t="s">
        <v>6616</v>
      </c>
      <c r="BC1972" t="s">
        <v>6616</v>
      </c>
      <c r="BD1972" s="4" t="str">
        <f t="shared" si="1235"/>
        <v>No</v>
      </c>
      <c r="BE1972" t="s">
        <v>6640</v>
      </c>
      <c r="BF1972" s="3" t="str">
        <f t="shared" si="1236"/>
        <v>No</v>
      </c>
      <c r="BG1972" t="s">
        <v>6645</v>
      </c>
      <c r="BH1972" s="3" t="str">
        <f t="shared" si="1237"/>
        <v>97717 ALBATROSS DR</v>
      </c>
      <c r="BI1972" s="3" t="str">
        <f t="shared" si="1238"/>
        <v>Yulee</v>
      </c>
      <c r="BJ1972" s="3" t="str">
        <f t="shared" si="1239"/>
        <v>Florida</v>
      </c>
      <c r="BK1972" s="3">
        <f t="shared" si="1240"/>
        <v>32097</v>
      </c>
      <c r="BL1972" s="3" t="str">
        <f t="shared" si="1241"/>
        <v>97717 ALBATROSS DR YULEE FL 32097</v>
      </c>
      <c r="BM1972" s="3" t="str">
        <f t="shared" si="1242"/>
        <v>L</v>
      </c>
      <c r="BN1972" s="3" t="str">
        <f t="shared" si="1243"/>
        <v>Pass</v>
      </c>
      <c r="BO1972" s="3" t="str">
        <f t="shared" si="1244"/>
        <v>No</v>
      </c>
      <c r="BP1972" s="3" t="str">
        <f t="shared" si="1245"/>
        <v>FV&lt;$10K</v>
      </c>
      <c r="BQ1972" t="s">
        <v>6650</v>
      </c>
      <c r="BR1972" s="3" t="str">
        <f t="shared" si="1246"/>
        <v>No, &lt; $20K Lien</v>
      </c>
      <c r="BS1972" s="3" t="str">
        <f t="shared" si="1247"/>
        <v>No, Lien &lt; $20K</v>
      </c>
      <c r="BT1972" t="s">
        <v>6650</v>
      </c>
      <c r="BU1972" s="3" t="str">
        <f t="shared" si="1248"/>
        <v>No</v>
      </c>
      <c r="BV1972" s="3" t="str">
        <f t="shared" si="1249"/>
        <v>No</v>
      </c>
      <c r="BW1972" s="3">
        <f t="shared" si="1250"/>
        <v>0</v>
      </c>
      <c r="BX1972" s="3" t="str">
        <f t="shared" si="1251"/>
        <v>No</v>
      </c>
      <c r="BY1972" s="3">
        <f t="shared" si="1252"/>
        <v>30000</v>
      </c>
      <c r="BZ1972">
        <v>1</v>
      </c>
      <c r="CA1972" s="3">
        <f t="shared" si="1253"/>
        <v>30000</v>
      </c>
      <c r="CC1972" s="3">
        <f t="shared" si="1254"/>
        <v>0</v>
      </c>
      <c r="CD1972" s="3">
        <f t="shared" si="1255"/>
        <v>0</v>
      </c>
      <c r="CE1972" s="3" t="str">
        <f t="shared" si="1256"/>
        <v/>
      </c>
      <c r="CF1972" s="3" t="e">
        <f>HLOOKUP(CE1972,'Valuation Data'!$D$2:$K$5,4,FALSE)</f>
        <v>#N/A</v>
      </c>
      <c r="CG1972" s="3">
        <f t="shared" si="1257"/>
        <v>30000</v>
      </c>
      <c r="CH1972" s="3" t="str">
        <f t="shared" si="1258"/>
        <v>No</v>
      </c>
      <c r="CI1972" s="3" t="str">
        <f>VLOOKUP(R1972,'Use Codes &amp; County Type'!A:D,4,FALSE)</f>
        <v>V</v>
      </c>
      <c r="CJ1972" s="3" t="str">
        <f t="shared" si="1259"/>
        <v>Yes</v>
      </c>
      <c r="CK1972" s="3" t="str">
        <f t="shared" si="1260"/>
        <v>No</v>
      </c>
      <c r="CL1972" s="3">
        <f t="shared" si="1261"/>
        <v>0</v>
      </c>
      <c r="CM1972" s="3">
        <f t="shared" si="1262"/>
        <v>0</v>
      </c>
      <c r="CN1972" s="3">
        <f t="shared" si="1263"/>
        <v>5773.6</v>
      </c>
      <c r="CO1972" s="3">
        <f t="shared" si="1264"/>
        <v>-5773.6</v>
      </c>
      <c r="CP1972" s="3">
        <f t="shared" si="1265"/>
        <v>0.19245333333333334</v>
      </c>
      <c r="CR1972" s="3" t="str">
        <f t="shared" si="1266"/>
        <v>No</v>
      </c>
      <c r="CV1972" s="3" t="str">
        <f t="shared" si="1267"/>
        <v>Vacant, No Sales Data</v>
      </c>
      <c r="CW1972" s="3">
        <f t="shared" si="1268"/>
        <v>1971</v>
      </c>
      <c r="CX1972" s="3">
        <f t="shared" si="1269"/>
        <v>1443.4</v>
      </c>
      <c r="CY1972" s="3" t="str">
        <f t="shared" si="1270"/>
        <v>Ok</v>
      </c>
      <c r="CZ1972">
        <v>0</v>
      </c>
      <c r="DA1972">
        <v>0</v>
      </c>
    </row>
    <row r="1973" spans="1:105" x14ac:dyDescent="0.25">
      <c r="A1973">
        <v>1972</v>
      </c>
      <c r="B1973" t="s">
        <v>3</v>
      </c>
      <c r="C1973" t="s">
        <v>2081</v>
      </c>
      <c r="D1973">
        <v>1443.4</v>
      </c>
      <c r="E1973">
        <v>2017</v>
      </c>
      <c r="F1973">
        <v>1443.4</v>
      </c>
      <c r="G1973">
        <v>1443.4</v>
      </c>
      <c r="H1973" s="3">
        <f t="shared" si="1230"/>
        <v>0</v>
      </c>
      <c r="I1973">
        <v>97689</v>
      </c>
      <c r="J1973" t="s">
        <v>2734</v>
      </c>
      <c r="K1973" t="s">
        <v>2738</v>
      </c>
      <c r="L1973">
        <v>32097</v>
      </c>
      <c r="M1973" t="s">
        <v>4230</v>
      </c>
      <c r="N1973" t="s">
        <v>4758</v>
      </c>
      <c r="O1973">
        <v>-81.536416475949693</v>
      </c>
      <c r="P1973">
        <v>30.643973317180802</v>
      </c>
      <c r="Q1973" t="s">
        <v>6077</v>
      </c>
      <c r="R1973">
        <v>0</v>
      </c>
      <c r="S1973" t="s">
        <v>6538</v>
      </c>
      <c r="T1973">
        <v>8001</v>
      </c>
      <c r="U1973" t="s">
        <v>6581</v>
      </c>
      <c r="V1973">
        <v>2017</v>
      </c>
      <c r="W1973">
        <v>30000</v>
      </c>
      <c r="X1973">
        <v>2017</v>
      </c>
      <c r="Y1973">
        <v>30000</v>
      </c>
      <c r="Z1973">
        <v>1305.04</v>
      </c>
      <c r="AA1973" s="3">
        <f t="shared" si="1231"/>
        <v>0.90414299570458634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 s="3" t="str">
        <f t="shared" si="1232"/>
        <v>No</v>
      </c>
      <c r="AQ1973" s="3" t="str">
        <f t="shared" si="1233"/>
        <v>No</v>
      </c>
      <c r="AR1973" s="3" t="str">
        <f t="shared" si="1234"/>
        <v>No</v>
      </c>
      <c r="AS1973">
        <v>0</v>
      </c>
      <c r="AT1973">
        <v>0</v>
      </c>
      <c r="AU1973">
        <v>171920</v>
      </c>
      <c r="AV1973" t="s">
        <v>6626</v>
      </c>
      <c r="AW1973">
        <v>0</v>
      </c>
      <c r="AX1973">
        <v>0</v>
      </c>
      <c r="AY1973" t="s">
        <v>6634</v>
      </c>
      <c r="AZ1973">
        <v>0</v>
      </c>
      <c r="BA1973">
        <v>0</v>
      </c>
      <c r="BB1973" t="s">
        <v>6616</v>
      </c>
      <c r="BC1973">
        <v>0</v>
      </c>
      <c r="BD1973" s="4" t="str">
        <f t="shared" si="1235"/>
        <v>No</v>
      </c>
      <c r="BE1973" t="s">
        <v>6640</v>
      </c>
      <c r="BF1973" s="3" t="str">
        <f t="shared" si="1236"/>
        <v>No</v>
      </c>
      <c r="BG1973" t="s">
        <v>6645</v>
      </c>
      <c r="BH1973" s="3" t="str">
        <f t="shared" si="1237"/>
        <v>97689 ALBATROSS DR</v>
      </c>
      <c r="BI1973" s="3" t="str">
        <f t="shared" si="1238"/>
        <v>Yulee</v>
      </c>
      <c r="BJ1973" s="3" t="str">
        <f t="shared" si="1239"/>
        <v>Florida</v>
      </c>
      <c r="BK1973" s="3">
        <f t="shared" si="1240"/>
        <v>32097</v>
      </c>
      <c r="BL1973" s="3" t="str">
        <f t="shared" si="1241"/>
        <v>97689 ALBATROSS DR YULEE FL 32097</v>
      </c>
      <c r="BM1973" s="3" t="str">
        <f t="shared" si="1242"/>
        <v>L</v>
      </c>
      <c r="BN1973" s="3" t="str">
        <f t="shared" si="1243"/>
        <v>Pass</v>
      </c>
      <c r="BO1973" s="3" t="str">
        <f t="shared" si="1244"/>
        <v>No</v>
      </c>
      <c r="BP1973" s="3" t="str">
        <f t="shared" si="1245"/>
        <v>FV&lt;$10K</v>
      </c>
      <c r="BQ1973" t="s">
        <v>6650</v>
      </c>
      <c r="BR1973" s="3" t="str">
        <f t="shared" si="1246"/>
        <v>No, &lt; $20K Lien</v>
      </c>
      <c r="BS1973" s="3" t="str">
        <f t="shared" si="1247"/>
        <v>No, Lien &lt; $20K</v>
      </c>
      <c r="BT1973" t="s">
        <v>6650</v>
      </c>
      <c r="BU1973" s="3" t="str">
        <f t="shared" si="1248"/>
        <v>No</v>
      </c>
      <c r="BV1973" s="3" t="str">
        <f t="shared" si="1249"/>
        <v>No</v>
      </c>
      <c r="BW1973" s="3">
        <f t="shared" si="1250"/>
        <v>0</v>
      </c>
      <c r="BX1973" s="3" t="str">
        <f t="shared" si="1251"/>
        <v>No</v>
      </c>
      <c r="BY1973" s="3">
        <f t="shared" si="1252"/>
        <v>30000</v>
      </c>
      <c r="BZ1973">
        <v>1</v>
      </c>
      <c r="CA1973" s="3">
        <f t="shared" si="1253"/>
        <v>30000</v>
      </c>
      <c r="CC1973" s="3">
        <f t="shared" si="1254"/>
        <v>0</v>
      </c>
      <c r="CD1973" s="3">
        <f t="shared" si="1255"/>
        <v>0</v>
      </c>
      <c r="CE1973" s="3" t="str">
        <f t="shared" si="1256"/>
        <v/>
      </c>
      <c r="CF1973" s="3" t="e">
        <f>HLOOKUP(CE1973,'Valuation Data'!$D$2:$K$5,4,FALSE)</f>
        <v>#N/A</v>
      </c>
      <c r="CG1973" s="3">
        <f t="shared" si="1257"/>
        <v>30000</v>
      </c>
      <c r="CH1973" s="3" t="str">
        <f t="shared" si="1258"/>
        <v>No</v>
      </c>
      <c r="CI1973" s="3" t="str">
        <f>VLOOKUP(R1973,'Use Codes &amp; County Type'!A:D,4,FALSE)</f>
        <v>V</v>
      </c>
      <c r="CJ1973" s="3" t="str">
        <f t="shared" si="1259"/>
        <v>Yes</v>
      </c>
      <c r="CK1973" s="3" t="str">
        <f t="shared" si="1260"/>
        <v>No</v>
      </c>
      <c r="CL1973" s="3">
        <f t="shared" si="1261"/>
        <v>0</v>
      </c>
      <c r="CM1973" s="3">
        <f t="shared" si="1262"/>
        <v>0</v>
      </c>
      <c r="CN1973" s="3">
        <f t="shared" si="1263"/>
        <v>5773.6</v>
      </c>
      <c r="CO1973" s="3">
        <f t="shared" si="1264"/>
        <v>-5773.6</v>
      </c>
      <c r="CP1973" s="3">
        <f t="shared" si="1265"/>
        <v>0.19245333333333334</v>
      </c>
      <c r="CR1973" s="3" t="str">
        <f t="shared" si="1266"/>
        <v>No</v>
      </c>
      <c r="CV1973" s="3" t="str">
        <f t="shared" si="1267"/>
        <v>Vacant, No Sales Data</v>
      </c>
      <c r="CW1973" s="3">
        <f t="shared" si="1268"/>
        <v>1972</v>
      </c>
      <c r="CX1973" s="3">
        <f t="shared" si="1269"/>
        <v>1443.4</v>
      </c>
      <c r="CY1973" s="3" t="str">
        <f t="shared" si="1270"/>
        <v>Ok</v>
      </c>
      <c r="CZ1973">
        <v>0</v>
      </c>
      <c r="DA1973">
        <v>0</v>
      </c>
    </row>
    <row r="1974" spans="1:105" x14ac:dyDescent="0.25">
      <c r="A1974">
        <v>1973</v>
      </c>
      <c r="B1974" t="s">
        <v>3</v>
      </c>
      <c r="C1974" t="s">
        <v>2082</v>
      </c>
      <c r="D1974">
        <v>1443.4</v>
      </c>
      <c r="E1974">
        <v>2017</v>
      </c>
      <c r="F1974">
        <v>1443.4</v>
      </c>
      <c r="G1974">
        <v>1443.4</v>
      </c>
      <c r="H1974" s="3">
        <f t="shared" si="1230"/>
        <v>0</v>
      </c>
      <c r="I1974">
        <v>97681</v>
      </c>
      <c r="J1974" t="s">
        <v>2734</v>
      </c>
      <c r="K1974" t="s">
        <v>2738</v>
      </c>
      <c r="L1974">
        <v>32097</v>
      </c>
      <c r="M1974" t="s">
        <v>4231</v>
      </c>
      <c r="N1974" t="s">
        <v>4758</v>
      </c>
      <c r="O1974">
        <v>-81.536274264869704</v>
      </c>
      <c r="P1974">
        <v>30.643882067221</v>
      </c>
      <c r="Q1974" t="s">
        <v>6077</v>
      </c>
      <c r="R1974">
        <v>0</v>
      </c>
      <c r="S1974" t="s">
        <v>6538</v>
      </c>
      <c r="T1974">
        <v>8001</v>
      </c>
      <c r="U1974" t="s">
        <v>6581</v>
      </c>
      <c r="V1974">
        <v>2017</v>
      </c>
      <c r="W1974">
        <v>30000</v>
      </c>
      <c r="X1974">
        <v>2017</v>
      </c>
      <c r="Y1974">
        <v>30000</v>
      </c>
      <c r="Z1974">
        <v>1305.04</v>
      </c>
      <c r="AA1974" s="3">
        <f t="shared" si="1231"/>
        <v>0.90414299570458634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 s="3" t="str">
        <f t="shared" si="1232"/>
        <v>No</v>
      </c>
      <c r="AQ1974" s="3" t="str">
        <f t="shared" si="1233"/>
        <v>No</v>
      </c>
      <c r="AR1974" s="3" t="str">
        <f t="shared" si="1234"/>
        <v>No</v>
      </c>
      <c r="AS1974">
        <v>0</v>
      </c>
      <c r="AT1974">
        <v>0</v>
      </c>
      <c r="AU1974">
        <v>171920</v>
      </c>
      <c r="AV1974" t="s">
        <v>6626</v>
      </c>
      <c r="AW1974">
        <v>0</v>
      </c>
      <c r="AX1974">
        <v>0</v>
      </c>
      <c r="AY1974" t="s">
        <v>6634</v>
      </c>
      <c r="AZ1974">
        <v>0</v>
      </c>
      <c r="BA1974">
        <v>0</v>
      </c>
      <c r="BB1974" t="s">
        <v>6616</v>
      </c>
      <c r="BC1974">
        <v>0</v>
      </c>
      <c r="BD1974" s="4" t="str">
        <f t="shared" si="1235"/>
        <v>No</v>
      </c>
      <c r="BE1974" t="s">
        <v>6640</v>
      </c>
      <c r="BF1974" s="3" t="str">
        <f t="shared" si="1236"/>
        <v>No</v>
      </c>
      <c r="BG1974" t="s">
        <v>6645</v>
      </c>
      <c r="BH1974" s="3" t="str">
        <f t="shared" si="1237"/>
        <v>97681 ALBATROSS DR</v>
      </c>
      <c r="BI1974" s="3" t="str">
        <f t="shared" si="1238"/>
        <v>Yulee</v>
      </c>
      <c r="BJ1974" s="3" t="str">
        <f t="shared" si="1239"/>
        <v>Florida</v>
      </c>
      <c r="BK1974" s="3">
        <f t="shared" si="1240"/>
        <v>32097</v>
      </c>
      <c r="BL1974" s="3" t="str">
        <f t="shared" si="1241"/>
        <v>97681 ALBATROSS DR YULEE FL 32097</v>
      </c>
      <c r="BM1974" s="3" t="str">
        <f t="shared" si="1242"/>
        <v>L</v>
      </c>
      <c r="BN1974" s="3" t="str">
        <f t="shared" si="1243"/>
        <v>Pass</v>
      </c>
      <c r="BO1974" s="3" t="str">
        <f t="shared" si="1244"/>
        <v>No</v>
      </c>
      <c r="BP1974" s="3" t="str">
        <f t="shared" si="1245"/>
        <v>FV&lt;$10K</v>
      </c>
      <c r="BQ1974" t="s">
        <v>6650</v>
      </c>
      <c r="BR1974" s="3" t="str">
        <f t="shared" si="1246"/>
        <v>No, &lt; $20K Lien</v>
      </c>
      <c r="BS1974" s="3" t="str">
        <f t="shared" si="1247"/>
        <v>No, Lien &lt; $20K</v>
      </c>
      <c r="BT1974" t="s">
        <v>6650</v>
      </c>
      <c r="BU1974" s="3" t="str">
        <f t="shared" si="1248"/>
        <v>No</v>
      </c>
      <c r="BV1974" s="3" t="str">
        <f t="shared" si="1249"/>
        <v>No</v>
      </c>
      <c r="BW1974" s="3">
        <f t="shared" si="1250"/>
        <v>0</v>
      </c>
      <c r="BX1974" s="3" t="str">
        <f t="shared" si="1251"/>
        <v>No</v>
      </c>
      <c r="BY1974" s="3">
        <f t="shared" si="1252"/>
        <v>30000</v>
      </c>
      <c r="BZ1974">
        <v>1</v>
      </c>
      <c r="CA1974" s="3">
        <f t="shared" si="1253"/>
        <v>30000</v>
      </c>
      <c r="CC1974" s="3">
        <f t="shared" si="1254"/>
        <v>0</v>
      </c>
      <c r="CD1974" s="3">
        <f t="shared" si="1255"/>
        <v>0</v>
      </c>
      <c r="CE1974" s="3" t="str">
        <f t="shared" si="1256"/>
        <v/>
      </c>
      <c r="CF1974" s="3" t="e">
        <f>HLOOKUP(CE1974,'Valuation Data'!$D$2:$K$5,4,FALSE)</f>
        <v>#N/A</v>
      </c>
      <c r="CG1974" s="3">
        <f t="shared" si="1257"/>
        <v>30000</v>
      </c>
      <c r="CH1974" s="3" t="str">
        <f t="shared" si="1258"/>
        <v>No</v>
      </c>
      <c r="CI1974" s="3" t="str">
        <f>VLOOKUP(R1974,'Use Codes &amp; County Type'!A:D,4,FALSE)</f>
        <v>V</v>
      </c>
      <c r="CJ1974" s="3" t="str">
        <f t="shared" si="1259"/>
        <v>Yes</v>
      </c>
      <c r="CK1974" s="3" t="str">
        <f t="shared" si="1260"/>
        <v>No</v>
      </c>
      <c r="CL1974" s="3">
        <f t="shared" si="1261"/>
        <v>0</v>
      </c>
      <c r="CM1974" s="3">
        <f t="shared" si="1262"/>
        <v>0</v>
      </c>
      <c r="CN1974" s="3">
        <f t="shared" si="1263"/>
        <v>5773.6</v>
      </c>
      <c r="CO1974" s="3">
        <f t="shared" si="1264"/>
        <v>-5773.6</v>
      </c>
      <c r="CP1974" s="3">
        <f t="shared" si="1265"/>
        <v>0.19245333333333334</v>
      </c>
      <c r="CR1974" s="3" t="str">
        <f t="shared" si="1266"/>
        <v>No</v>
      </c>
      <c r="CV1974" s="3" t="str">
        <f t="shared" si="1267"/>
        <v>Vacant, No Sales Data</v>
      </c>
      <c r="CW1974" s="3">
        <f t="shared" si="1268"/>
        <v>1973</v>
      </c>
      <c r="CX1974" s="3">
        <f t="shared" si="1269"/>
        <v>1443.4</v>
      </c>
      <c r="CY1974" s="3" t="str">
        <f t="shared" si="1270"/>
        <v>Ok</v>
      </c>
      <c r="CZ1974">
        <v>0</v>
      </c>
      <c r="DA1974">
        <v>0</v>
      </c>
    </row>
    <row r="1975" spans="1:105" x14ac:dyDescent="0.25">
      <c r="A1975">
        <v>1974</v>
      </c>
      <c r="B1975" t="s">
        <v>3</v>
      </c>
      <c r="C1975" t="s">
        <v>2083</v>
      </c>
      <c r="D1975">
        <v>1443.4</v>
      </c>
      <c r="E1975">
        <v>2017</v>
      </c>
      <c r="F1975">
        <v>1443.4</v>
      </c>
      <c r="G1975">
        <v>1443.4</v>
      </c>
      <c r="H1975" s="3">
        <f t="shared" si="1230"/>
        <v>0</v>
      </c>
      <c r="I1975">
        <v>97669</v>
      </c>
      <c r="J1975" t="s">
        <v>2734</v>
      </c>
      <c r="K1975" t="s">
        <v>2738</v>
      </c>
      <c r="L1975">
        <v>32097</v>
      </c>
      <c r="M1975" t="s">
        <v>4232</v>
      </c>
      <c r="N1975" t="s">
        <v>4758</v>
      </c>
      <c r="O1975">
        <v>-81.536152216313994</v>
      </c>
      <c r="P1975">
        <v>30.643767659060401</v>
      </c>
      <c r="Q1975" t="s">
        <v>6077</v>
      </c>
      <c r="R1975">
        <v>0</v>
      </c>
      <c r="S1975" t="s">
        <v>6538</v>
      </c>
      <c r="T1975">
        <v>8001</v>
      </c>
      <c r="U1975" t="s">
        <v>6581</v>
      </c>
      <c r="V1975">
        <v>2017</v>
      </c>
      <c r="W1975">
        <v>30000</v>
      </c>
      <c r="X1975">
        <v>2017</v>
      </c>
      <c r="Y1975">
        <v>30000</v>
      </c>
      <c r="Z1975">
        <v>1305.04</v>
      </c>
      <c r="AA1975" s="3">
        <f t="shared" si="1231"/>
        <v>0.90414299570458634</v>
      </c>
      <c r="AB1975" t="s">
        <v>6616</v>
      </c>
      <c r="AI1975" t="s">
        <v>6618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 s="3" t="str">
        <f t="shared" si="1232"/>
        <v>No</v>
      </c>
      <c r="AQ1975" s="3" t="str">
        <f t="shared" si="1233"/>
        <v>No</v>
      </c>
      <c r="AR1975" s="3" t="str">
        <f t="shared" si="1234"/>
        <v>No</v>
      </c>
      <c r="AS1975">
        <v>0</v>
      </c>
      <c r="AT1975">
        <v>0</v>
      </c>
      <c r="AU1975">
        <v>78170</v>
      </c>
      <c r="AV1975" t="s">
        <v>6626</v>
      </c>
      <c r="AW1975">
        <v>0</v>
      </c>
      <c r="AX1975">
        <v>0</v>
      </c>
      <c r="AY1975" t="s">
        <v>6634</v>
      </c>
      <c r="AZ1975">
        <v>0</v>
      </c>
      <c r="BA1975">
        <v>0</v>
      </c>
      <c r="BB1975" t="s">
        <v>6616</v>
      </c>
      <c r="BC1975" t="s">
        <v>6616</v>
      </c>
      <c r="BD1975" s="4" t="str">
        <f t="shared" si="1235"/>
        <v>No</v>
      </c>
      <c r="BE1975" t="s">
        <v>6640</v>
      </c>
      <c r="BF1975" s="3" t="str">
        <f t="shared" si="1236"/>
        <v>No</v>
      </c>
      <c r="BG1975" t="s">
        <v>6645</v>
      </c>
      <c r="BH1975" s="3" t="str">
        <f t="shared" si="1237"/>
        <v>97669 ALBATROSS DR</v>
      </c>
      <c r="BI1975" s="3" t="str">
        <f t="shared" si="1238"/>
        <v>Yulee</v>
      </c>
      <c r="BJ1975" s="3" t="str">
        <f t="shared" si="1239"/>
        <v>Florida</v>
      </c>
      <c r="BK1975" s="3">
        <f t="shared" si="1240"/>
        <v>32097</v>
      </c>
      <c r="BL1975" s="3" t="str">
        <f t="shared" si="1241"/>
        <v>97669 ALBATROSS DR YULEE FL 32097</v>
      </c>
      <c r="BM1975" s="3" t="str">
        <f t="shared" si="1242"/>
        <v>L</v>
      </c>
      <c r="BN1975" s="3" t="str">
        <f t="shared" si="1243"/>
        <v>Pass</v>
      </c>
      <c r="BO1975" s="3" t="str">
        <f t="shared" si="1244"/>
        <v>No</v>
      </c>
      <c r="BP1975" s="3" t="str">
        <f t="shared" si="1245"/>
        <v>FV&lt;$10K</v>
      </c>
      <c r="BQ1975" t="s">
        <v>6650</v>
      </c>
      <c r="BR1975" s="3" t="str">
        <f t="shared" si="1246"/>
        <v>No, &lt; $20K Lien</v>
      </c>
      <c r="BS1975" s="3" t="str">
        <f t="shared" si="1247"/>
        <v>No, Lien &lt; $20K</v>
      </c>
      <c r="BT1975" t="s">
        <v>6650</v>
      </c>
      <c r="BU1975" s="3" t="str">
        <f t="shared" si="1248"/>
        <v>No</v>
      </c>
      <c r="BV1975" s="3" t="str">
        <f t="shared" si="1249"/>
        <v>No</v>
      </c>
      <c r="BW1975" s="3">
        <f t="shared" si="1250"/>
        <v>0</v>
      </c>
      <c r="BX1975" s="3" t="str">
        <f t="shared" si="1251"/>
        <v>No</v>
      </c>
      <c r="BY1975" s="3">
        <f t="shared" si="1252"/>
        <v>30000</v>
      </c>
      <c r="BZ1975">
        <v>1</v>
      </c>
      <c r="CA1975" s="3">
        <f t="shared" si="1253"/>
        <v>30000</v>
      </c>
      <c r="CC1975" s="3">
        <f t="shared" si="1254"/>
        <v>0</v>
      </c>
      <c r="CD1975" s="3">
        <f t="shared" si="1255"/>
        <v>0</v>
      </c>
      <c r="CE1975" s="3" t="str">
        <f t="shared" si="1256"/>
        <v/>
      </c>
      <c r="CF1975" s="3" t="e">
        <f>HLOOKUP(CE1975,'Valuation Data'!$D$2:$K$5,4,FALSE)</f>
        <v>#N/A</v>
      </c>
      <c r="CG1975" s="3">
        <f t="shared" si="1257"/>
        <v>30000</v>
      </c>
      <c r="CH1975" s="3" t="str">
        <f t="shared" si="1258"/>
        <v>No</v>
      </c>
      <c r="CI1975" s="3" t="str">
        <f>VLOOKUP(R1975,'Use Codes &amp; County Type'!A:D,4,FALSE)</f>
        <v>V</v>
      </c>
      <c r="CJ1975" s="3" t="str">
        <f t="shared" si="1259"/>
        <v>Yes</v>
      </c>
      <c r="CK1975" s="3" t="str">
        <f t="shared" si="1260"/>
        <v>No</v>
      </c>
      <c r="CL1975" s="3">
        <f t="shared" si="1261"/>
        <v>0</v>
      </c>
      <c r="CM1975" s="3">
        <f t="shared" si="1262"/>
        <v>0</v>
      </c>
      <c r="CN1975" s="3">
        <f t="shared" si="1263"/>
        <v>5773.6</v>
      </c>
      <c r="CO1975" s="3">
        <f t="shared" si="1264"/>
        <v>-5773.6</v>
      </c>
      <c r="CP1975" s="3">
        <f t="shared" si="1265"/>
        <v>0.19245333333333334</v>
      </c>
      <c r="CR1975" s="3" t="str">
        <f t="shared" si="1266"/>
        <v>No</v>
      </c>
      <c r="CV1975" s="3" t="str">
        <f t="shared" si="1267"/>
        <v>Vacant, No Sales Data</v>
      </c>
      <c r="CW1975" s="3">
        <f t="shared" si="1268"/>
        <v>1974</v>
      </c>
      <c r="CX1975" s="3">
        <f t="shared" si="1269"/>
        <v>1443.4</v>
      </c>
      <c r="CY1975" s="3" t="str">
        <f t="shared" si="1270"/>
        <v>Ok</v>
      </c>
      <c r="CZ1975">
        <v>0</v>
      </c>
      <c r="DA1975">
        <v>0</v>
      </c>
    </row>
    <row r="1976" spans="1:105" x14ac:dyDescent="0.25">
      <c r="A1976">
        <v>1975</v>
      </c>
      <c r="B1976" t="s">
        <v>3</v>
      </c>
      <c r="C1976" t="s">
        <v>2084</v>
      </c>
      <c r="D1976">
        <v>1001.35</v>
      </c>
      <c r="E1976">
        <v>2017</v>
      </c>
      <c r="F1976">
        <v>1001.35</v>
      </c>
      <c r="G1976">
        <v>1001.35</v>
      </c>
      <c r="H1976" s="3">
        <f t="shared" si="1230"/>
        <v>0</v>
      </c>
      <c r="I1976">
        <v>96060</v>
      </c>
      <c r="J1976" t="s">
        <v>2734</v>
      </c>
      <c r="K1976" t="s">
        <v>2738</v>
      </c>
      <c r="L1976">
        <v>32097</v>
      </c>
      <c r="M1976" t="s">
        <v>4233</v>
      </c>
      <c r="N1976" t="s">
        <v>4758</v>
      </c>
      <c r="O1976">
        <v>0</v>
      </c>
      <c r="P1976">
        <v>0</v>
      </c>
      <c r="Q1976" t="s">
        <v>6151</v>
      </c>
      <c r="R1976">
        <v>0</v>
      </c>
      <c r="S1976" t="s">
        <v>6538</v>
      </c>
      <c r="T1976">
        <v>8001</v>
      </c>
      <c r="U1976" t="s">
        <v>6581</v>
      </c>
      <c r="V1976">
        <v>2017</v>
      </c>
      <c r="W1976">
        <v>3000</v>
      </c>
      <c r="X1976">
        <v>2017</v>
      </c>
      <c r="Y1976">
        <v>3000</v>
      </c>
      <c r="Z1976">
        <v>896.3</v>
      </c>
      <c r="AA1976" s="3">
        <f t="shared" si="1231"/>
        <v>0.89509162630448891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 s="3" t="str">
        <f t="shared" si="1232"/>
        <v>No</v>
      </c>
      <c r="AQ1976" s="3" t="str">
        <f t="shared" si="1233"/>
        <v>No</v>
      </c>
      <c r="AR1976" s="3" t="str">
        <f t="shared" si="1234"/>
        <v>No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 t="s">
        <v>6616</v>
      </c>
      <c r="BC1976">
        <v>0</v>
      </c>
      <c r="BD1976" s="4" t="str">
        <f t="shared" si="1235"/>
        <v>No</v>
      </c>
      <c r="BE1976" t="s">
        <v>6640</v>
      </c>
      <c r="BF1976" s="3" t="str">
        <f t="shared" si="1236"/>
        <v>No</v>
      </c>
      <c r="BG1976" t="s">
        <v>6645</v>
      </c>
      <c r="BH1976" s="3" t="str">
        <f t="shared" si="1237"/>
        <v>96060 BREEZEWAY CT</v>
      </c>
      <c r="BI1976" s="3" t="str">
        <f t="shared" si="1238"/>
        <v>Yulee</v>
      </c>
      <c r="BJ1976" s="3" t="str">
        <f t="shared" si="1239"/>
        <v>Florida</v>
      </c>
      <c r="BK1976" s="3">
        <f t="shared" si="1240"/>
        <v>32097</v>
      </c>
      <c r="BL1976" s="3" t="str">
        <f t="shared" si="1241"/>
        <v>96060 BREEZEWAY CT YULEE FL 32097</v>
      </c>
      <c r="BM1976" s="3" t="str">
        <f t="shared" si="1242"/>
        <v/>
      </c>
      <c r="BN1976" s="3" t="str">
        <f t="shared" si="1243"/>
        <v>Pass</v>
      </c>
      <c r="BO1976" s="3" t="str">
        <f t="shared" si="1244"/>
        <v>No</v>
      </c>
      <c r="BP1976" s="3" t="str">
        <f t="shared" si="1245"/>
        <v>FV&lt;$10K</v>
      </c>
      <c r="BQ1976" t="s">
        <v>6650</v>
      </c>
      <c r="BR1976" s="3" t="str">
        <f t="shared" si="1246"/>
        <v>No, &lt; $20K Lien</v>
      </c>
      <c r="BS1976" s="3" t="str">
        <f t="shared" si="1247"/>
        <v>No, Lien &lt; $20K</v>
      </c>
      <c r="BT1976" t="s">
        <v>6650</v>
      </c>
      <c r="BU1976" s="3" t="str">
        <f t="shared" si="1248"/>
        <v>No</v>
      </c>
      <c r="BV1976" s="3" t="str">
        <f t="shared" si="1249"/>
        <v>No</v>
      </c>
      <c r="BW1976" s="3">
        <f t="shared" si="1250"/>
        <v>0</v>
      </c>
      <c r="BX1976" s="3" t="str">
        <f t="shared" si="1251"/>
        <v>No</v>
      </c>
      <c r="BY1976" s="3">
        <f t="shared" si="1252"/>
        <v>3000</v>
      </c>
      <c r="BZ1976">
        <v>1</v>
      </c>
      <c r="CA1976" s="3">
        <f t="shared" si="1253"/>
        <v>3000</v>
      </c>
      <c r="CC1976" s="3">
        <f t="shared" si="1254"/>
        <v>0</v>
      </c>
      <c r="CD1976" s="3">
        <f t="shared" si="1255"/>
        <v>0</v>
      </c>
      <c r="CE1976" s="3" t="str">
        <f t="shared" si="1256"/>
        <v/>
      </c>
      <c r="CF1976" s="3" t="e">
        <f>HLOOKUP(CE1976,'Valuation Data'!$D$2:$K$5,4,FALSE)</f>
        <v>#N/A</v>
      </c>
      <c r="CG1976" s="3">
        <f t="shared" si="1257"/>
        <v>3000</v>
      </c>
      <c r="CH1976" s="3" t="str">
        <f t="shared" si="1258"/>
        <v>No</v>
      </c>
      <c r="CI1976" s="3" t="str">
        <f>VLOOKUP(R1976,'Use Codes &amp; County Type'!A:D,4,FALSE)</f>
        <v>V</v>
      </c>
      <c r="CJ1976" s="3" t="str">
        <f t="shared" si="1259"/>
        <v>Yes</v>
      </c>
      <c r="CK1976" s="3" t="str">
        <f t="shared" si="1260"/>
        <v>No</v>
      </c>
      <c r="CL1976" s="3">
        <f t="shared" si="1261"/>
        <v>0</v>
      </c>
      <c r="CM1976" s="3">
        <f t="shared" si="1262"/>
        <v>0</v>
      </c>
      <c r="CN1976" s="3">
        <f t="shared" si="1263"/>
        <v>4005.4</v>
      </c>
      <c r="CO1976" s="3">
        <f t="shared" si="1264"/>
        <v>-4005.4</v>
      </c>
      <c r="CP1976" s="3">
        <f t="shared" si="1265"/>
        <v>1.3351333333333333</v>
      </c>
      <c r="CR1976" s="3" t="str">
        <f t="shared" si="1266"/>
        <v>No</v>
      </c>
      <c r="CV1976" s="3" t="str">
        <f t="shared" si="1267"/>
        <v>FMV&lt;$30K</v>
      </c>
      <c r="CW1976" s="3">
        <f t="shared" si="1268"/>
        <v>1975</v>
      </c>
      <c r="CX1976" s="3">
        <f t="shared" si="1269"/>
        <v>1001.35</v>
      </c>
      <c r="CY1976" s="3" t="str">
        <f t="shared" si="1270"/>
        <v>Ok</v>
      </c>
      <c r="CZ1976">
        <v>0</v>
      </c>
      <c r="DA1976">
        <v>0</v>
      </c>
    </row>
    <row r="1977" spans="1:105" x14ac:dyDescent="0.25">
      <c r="A1977">
        <v>1976</v>
      </c>
      <c r="B1977" t="s">
        <v>3</v>
      </c>
      <c r="C1977" t="s">
        <v>2085</v>
      </c>
      <c r="D1977">
        <v>1001.35</v>
      </c>
      <c r="E1977">
        <v>2017</v>
      </c>
      <c r="F1977">
        <v>1001.35</v>
      </c>
      <c r="G1977">
        <v>1001.35</v>
      </c>
      <c r="H1977" s="3">
        <f t="shared" si="1230"/>
        <v>0</v>
      </c>
      <c r="I1977">
        <v>96085</v>
      </c>
      <c r="J1977" t="s">
        <v>2734</v>
      </c>
      <c r="K1977" t="s">
        <v>2738</v>
      </c>
      <c r="L1977">
        <v>32097</v>
      </c>
      <c r="M1977" t="s">
        <v>4234</v>
      </c>
      <c r="N1977" t="s">
        <v>4758</v>
      </c>
      <c r="O1977">
        <v>0</v>
      </c>
      <c r="P1977">
        <v>0</v>
      </c>
      <c r="Q1977" t="s">
        <v>6151</v>
      </c>
      <c r="R1977">
        <v>0</v>
      </c>
      <c r="S1977" t="s">
        <v>6538</v>
      </c>
      <c r="T1977">
        <v>8001</v>
      </c>
      <c r="U1977" t="s">
        <v>6581</v>
      </c>
      <c r="V1977">
        <v>2017</v>
      </c>
      <c r="W1977">
        <v>3000</v>
      </c>
      <c r="X1977">
        <v>2017</v>
      </c>
      <c r="Y1977">
        <v>3000</v>
      </c>
      <c r="Z1977">
        <v>896.3</v>
      </c>
      <c r="AA1977" s="3">
        <f t="shared" si="1231"/>
        <v>0.89509162630448891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 s="3" t="str">
        <f t="shared" si="1232"/>
        <v>No</v>
      </c>
      <c r="AQ1977" s="3" t="str">
        <f t="shared" si="1233"/>
        <v>No</v>
      </c>
      <c r="AR1977" s="3" t="str">
        <f t="shared" si="1234"/>
        <v>No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 t="s">
        <v>6616</v>
      </c>
      <c r="BC1977">
        <v>0</v>
      </c>
      <c r="BD1977" s="4" t="str">
        <f t="shared" si="1235"/>
        <v>No</v>
      </c>
      <c r="BE1977" t="s">
        <v>6640</v>
      </c>
      <c r="BF1977" s="3" t="str">
        <f t="shared" si="1236"/>
        <v>No</v>
      </c>
      <c r="BG1977" t="s">
        <v>6645</v>
      </c>
      <c r="BH1977" s="3" t="str">
        <f t="shared" si="1237"/>
        <v>96085 BREEZEWAY CT</v>
      </c>
      <c r="BI1977" s="3" t="str">
        <f t="shared" si="1238"/>
        <v>Yulee</v>
      </c>
      <c r="BJ1977" s="3" t="str">
        <f t="shared" si="1239"/>
        <v>Florida</v>
      </c>
      <c r="BK1977" s="3">
        <f t="shared" si="1240"/>
        <v>32097</v>
      </c>
      <c r="BL1977" s="3" t="str">
        <f t="shared" si="1241"/>
        <v>96085 BREEZEWAY CT YULEE FL 32097</v>
      </c>
      <c r="BM1977" s="3" t="str">
        <f t="shared" si="1242"/>
        <v/>
      </c>
      <c r="BN1977" s="3" t="str">
        <f t="shared" si="1243"/>
        <v>Pass</v>
      </c>
      <c r="BO1977" s="3" t="str">
        <f t="shared" si="1244"/>
        <v>No</v>
      </c>
      <c r="BP1977" s="3" t="str">
        <f t="shared" si="1245"/>
        <v>FV&lt;$10K</v>
      </c>
      <c r="BQ1977" t="s">
        <v>6650</v>
      </c>
      <c r="BR1977" s="3" t="str">
        <f t="shared" si="1246"/>
        <v>No, &lt; $20K Lien</v>
      </c>
      <c r="BS1977" s="3" t="str">
        <f t="shared" si="1247"/>
        <v>No, Lien &lt; $20K</v>
      </c>
      <c r="BT1977" t="s">
        <v>6650</v>
      </c>
      <c r="BU1977" s="3" t="str">
        <f t="shared" si="1248"/>
        <v>No</v>
      </c>
      <c r="BV1977" s="3" t="str">
        <f t="shared" si="1249"/>
        <v>No</v>
      </c>
      <c r="BW1977" s="3">
        <f t="shared" si="1250"/>
        <v>0</v>
      </c>
      <c r="BX1977" s="3" t="str">
        <f t="shared" si="1251"/>
        <v>No</v>
      </c>
      <c r="BY1977" s="3">
        <f t="shared" si="1252"/>
        <v>3000</v>
      </c>
      <c r="BZ1977">
        <v>1</v>
      </c>
      <c r="CA1977" s="3">
        <f t="shared" si="1253"/>
        <v>3000</v>
      </c>
      <c r="CC1977" s="3">
        <f t="shared" si="1254"/>
        <v>0</v>
      </c>
      <c r="CD1977" s="3">
        <f t="shared" si="1255"/>
        <v>0</v>
      </c>
      <c r="CE1977" s="3" t="str">
        <f t="shared" si="1256"/>
        <v/>
      </c>
      <c r="CF1977" s="3" t="e">
        <f>HLOOKUP(CE1977,'Valuation Data'!$D$2:$K$5,4,FALSE)</f>
        <v>#N/A</v>
      </c>
      <c r="CG1977" s="3">
        <f t="shared" si="1257"/>
        <v>3000</v>
      </c>
      <c r="CH1977" s="3" t="str">
        <f t="shared" si="1258"/>
        <v>No</v>
      </c>
      <c r="CI1977" s="3" t="str">
        <f>VLOOKUP(R1977,'Use Codes &amp; County Type'!A:D,4,FALSE)</f>
        <v>V</v>
      </c>
      <c r="CJ1977" s="3" t="str">
        <f t="shared" si="1259"/>
        <v>Yes</v>
      </c>
      <c r="CK1977" s="3" t="str">
        <f t="shared" si="1260"/>
        <v>No</v>
      </c>
      <c r="CL1977" s="3">
        <f t="shared" si="1261"/>
        <v>0</v>
      </c>
      <c r="CM1977" s="3">
        <f t="shared" si="1262"/>
        <v>0</v>
      </c>
      <c r="CN1977" s="3">
        <f t="shared" si="1263"/>
        <v>4005.4</v>
      </c>
      <c r="CO1977" s="3">
        <f t="shared" si="1264"/>
        <v>-4005.4</v>
      </c>
      <c r="CP1977" s="3">
        <f t="shared" si="1265"/>
        <v>1.3351333333333333</v>
      </c>
      <c r="CR1977" s="3" t="str">
        <f t="shared" si="1266"/>
        <v>No</v>
      </c>
      <c r="CV1977" s="3" t="str">
        <f t="shared" si="1267"/>
        <v>FMV&lt;$30K</v>
      </c>
      <c r="CW1977" s="3">
        <f t="shared" si="1268"/>
        <v>1976</v>
      </c>
      <c r="CX1977" s="3">
        <f t="shared" si="1269"/>
        <v>1001.35</v>
      </c>
      <c r="CY1977" s="3" t="str">
        <f t="shared" si="1270"/>
        <v>Ok</v>
      </c>
      <c r="CZ1977">
        <v>0</v>
      </c>
      <c r="DA1977">
        <v>0</v>
      </c>
    </row>
    <row r="1978" spans="1:105" x14ac:dyDescent="0.25">
      <c r="A1978">
        <v>1977</v>
      </c>
      <c r="B1978" t="s">
        <v>3</v>
      </c>
      <c r="C1978" t="s">
        <v>2086</v>
      </c>
      <c r="D1978">
        <v>1001.35</v>
      </c>
      <c r="E1978">
        <v>2017</v>
      </c>
      <c r="F1978">
        <v>1001.35</v>
      </c>
      <c r="G1978">
        <v>1001.35</v>
      </c>
      <c r="H1978" s="3">
        <f t="shared" si="1230"/>
        <v>0</v>
      </c>
      <c r="I1978">
        <v>96079</v>
      </c>
      <c r="J1978" t="s">
        <v>2734</v>
      </c>
      <c r="K1978" t="s">
        <v>2738</v>
      </c>
      <c r="L1978">
        <v>32097</v>
      </c>
      <c r="M1978" t="s">
        <v>4235</v>
      </c>
      <c r="N1978" t="s">
        <v>4758</v>
      </c>
      <c r="O1978">
        <v>0</v>
      </c>
      <c r="P1978">
        <v>0</v>
      </c>
      <c r="Q1978" t="s">
        <v>6151</v>
      </c>
      <c r="R1978">
        <v>0</v>
      </c>
      <c r="S1978" t="s">
        <v>6538</v>
      </c>
      <c r="T1978">
        <v>8001</v>
      </c>
      <c r="U1978" t="s">
        <v>6581</v>
      </c>
      <c r="V1978">
        <v>2017</v>
      </c>
      <c r="W1978">
        <v>3000</v>
      </c>
      <c r="X1978">
        <v>2017</v>
      </c>
      <c r="Y1978">
        <v>3000</v>
      </c>
      <c r="Z1978">
        <v>896.3</v>
      </c>
      <c r="AA1978" s="3">
        <f t="shared" si="1231"/>
        <v>0.89509162630448891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 s="3" t="str">
        <f t="shared" si="1232"/>
        <v>No</v>
      </c>
      <c r="AQ1978" s="3" t="str">
        <f t="shared" si="1233"/>
        <v>No</v>
      </c>
      <c r="AR1978" s="3" t="str">
        <f t="shared" si="1234"/>
        <v>No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 t="s">
        <v>6616</v>
      </c>
      <c r="BC1978">
        <v>0</v>
      </c>
      <c r="BD1978" s="4" t="str">
        <f t="shared" si="1235"/>
        <v>No</v>
      </c>
      <c r="BE1978" t="s">
        <v>6640</v>
      </c>
      <c r="BF1978" s="3" t="str">
        <f t="shared" si="1236"/>
        <v>No</v>
      </c>
      <c r="BG1978" t="s">
        <v>6645</v>
      </c>
      <c r="BH1978" s="3" t="str">
        <f t="shared" si="1237"/>
        <v>96079 BREEZEWAY CT</v>
      </c>
      <c r="BI1978" s="3" t="str">
        <f t="shared" si="1238"/>
        <v>Yulee</v>
      </c>
      <c r="BJ1978" s="3" t="str">
        <f t="shared" si="1239"/>
        <v>Florida</v>
      </c>
      <c r="BK1978" s="3">
        <f t="shared" si="1240"/>
        <v>32097</v>
      </c>
      <c r="BL1978" s="3" t="str">
        <f t="shared" si="1241"/>
        <v>96079 BREEZEWAY CT YULEE FL 32097</v>
      </c>
      <c r="BM1978" s="3" t="str">
        <f t="shared" si="1242"/>
        <v/>
      </c>
      <c r="BN1978" s="3" t="str">
        <f t="shared" si="1243"/>
        <v>Pass</v>
      </c>
      <c r="BO1978" s="3" t="str">
        <f t="shared" si="1244"/>
        <v>No</v>
      </c>
      <c r="BP1978" s="3" t="str">
        <f t="shared" si="1245"/>
        <v>FV&lt;$10K</v>
      </c>
      <c r="BQ1978" t="s">
        <v>6650</v>
      </c>
      <c r="BR1978" s="3" t="str">
        <f t="shared" si="1246"/>
        <v>No, &lt; $20K Lien</v>
      </c>
      <c r="BS1978" s="3" t="str">
        <f t="shared" si="1247"/>
        <v>No, Lien &lt; $20K</v>
      </c>
      <c r="BT1978" t="s">
        <v>6650</v>
      </c>
      <c r="BU1978" s="3" t="str">
        <f t="shared" si="1248"/>
        <v>No</v>
      </c>
      <c r="BV1978" s="3" t="str">
        <f t="shared" si="1249"/>
        <v>No</v>
      </c>
      <c r="BW1978" s="3">
        <f t="shared" si="1250"/>
        <v>0</v>
      </c>
      <c r="BX1978" s="3" t="str">
        <f t="shared" si="1251"/>
        <v>No</v>
      </c>
      <c r="BY1978" s="3">
        <f t="shared" si="1252"/>
        <v>3000</v>
      </c>
      <c r="BZ1978">
        <v>1</v>
      </c>
      <c r="CA1978" s="3">
        <f t="shared" si="1253"/>
        <v>3000</v>
      </c>
      <c r="CC1978" s="3">
        <f t="shared" si="1254"/>
        <v>0</v>
      </c>
      <c r="CD1978" s="3">
        <f t="shared" si="1255"/>
        <v>0</v>
      </c>
      <c r="CE1978" s="3" t="str">
        <f t="shared" si="1256"/>
        <v/>
      </c>
      <c r="CF1978" s="3" t="e">
        <f>HLOOKUP(CE1978,'Valuation Data'!$D$2:$K$5,4,FALSE)</f>
        <v>#N/A</v>
      </c>
      <c r="CG1978" s="3">
        <f t="shared" si="1257"/>
        <v>3000</v>
      </c>
      <c r="CH1978" s="3" t="str">
        <f t="shared" si="1258"/>
        <v>No</v>
      </c>
      <c r="CI1978" s="3" t="str">
        <f>VLOOKUP(R1978,'Use Codes &amp; County Type'!A:D,4,FALSE)</f>
        <v>V</v>
      </c>
      <c r="CJ1978" s="3" t="str">
        <f t="shared" si="1259"/>
        <v>Yes</v>
      </c>
      <c r="CK1978" s="3" t="str">
        <f t="shared" si="1260"/>
        <v>No</v>
      </c>
      <c r="CL1978" s="3">
        <f t="shared" si="1261"/>
        <v>0</v>
      </c>
      <c r="CM1978" s="3">
        <f t="shared" si="1262"/>
        <v>0</v>
      </c>
      <c r="CN1978" s="3">
        <f t="shared" si="1263"/>
        <v>4005.4</v>
      </c>
      <c r="CO1978" s="3">
        <f t="shared" si="1264"/>
        <v>-4005.4</v>
      </c>
      <c r="CP1978" s="3">
        <f t="shared" si="1265"/>
        <v>1.3351333333333333</v>
      </c>
      <c r="CR1978" s="3" t="str">
        <f t="shared" si="1266"/>
        <v>No</v>
      </c>
      <c r="CV1978" s="3" t="str">
        <f t="shared" si="1267"/>
        <v>FMV&lt;$30K</v>
      </c>
      <c r="CW1978" s="3">
        <f t="shared" si="1268"/>
        <v>1977</v>
      </c>
      <c r="CX1978" s="3">
        <f t="shared" si="1269"/>
        <v>1001.35</v>
      </c>
      <c r="CY1978" s="3" t="str">
        <f t="shared" si="1270"/>
        <v>Ok</v>
      </c>
      <c r="CZ1978">
        <v>0</v>
      </c>
      <c r="DA1978">
        <v>0</v>
      </c>
    </row>
    <row r="1979" spans="1:105" x14ac:dyDescent="0.25">
      <c r="A1979">
        <v>1978</v>
      </c>
      <c r="B1979" t="s">
        <v>3</v>
      </c>
      <c r="C1979" t="s">
        <v>2087</v>
      </c>
      <c r="D1979">
        <v>1001.35</v>
      </c>
      <c r="E1979">
        <v>2017</v>
      </c>
      <c r="F1979">
        <v>1001.35</v>
      </c>
      <c r="G1979">
        <v>1001.35</v>
      </c>
      <c r="H1979" s="3">
        <f t="shared" si="1230"/>
        <v>0</v>
      </c>
      <c r="I1979">
        <v>96063</v>
      </c>
      <c r="J1979" t="s">
        <v>2734</v>
      </c>
      <c r="K1979" t="s">
        <v>2738</v>
      </c>
      <c r="L1979">
        <v>32097</v>
      </c>
      <c r="M1979" t="s">
        <v>4236</v>
      </c>
      <c r="N1979" t="s">
        <v>4758</v>
      </c>
      <c r="O1979">
        <v>0</v>
      </c>
      <c r="P1979">
        <v>0</v>
      </c>
      <c r="Q1979" t="s">
        <v>6151</v>
      </c>
      <c r="R1979">
        <v>0</v>
      </c>
      <c r="S1979" t="s">
        <v>6538</v>
      </c>
      <c r="T1979">
        <v>8001</v>
      </c>
      <c r="U1979" t="s">
        <v>6581</v>
      </c>
      <c r="V1979">
        <v>2017</v>
      </c>
      <c r="W1979">
        <v>3000</v>
      </c>
      <c r="X1979">
        <v>2017</v>
      </c>
      <c r="Y1979">
        <v>3000</v>
      </c>
      <c r="Z1979">
        <v>896.3</v>
      </c>
      <c r="AA1979" s="3">
        <f t="shared" si="1231"/>
        <v>0.89509162630448891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 s="3" t="str">
        <f t="shared" si="1232"/>
        <v>No</v>
      </c>
      <c r="AQ1979" s="3" t="str">
        <f t="shared" si="1233"/>
        <v>No</v>
      </c>
      <c r="AR1979" s="3" t="str">
        <f t="shared" si="1234"/>
        <v>No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 t="s">
        <v>6616</v>
      </c>
      <c r="BC1979">
        <v>0</v>
      </c>
      <c r="BD1979" s="4" t="str">
        <f t="shared" si="1235"/>
        <v>No</v>
      </c>
      <c r="BE1979" t="s">
        <v>6640</v>
      </c>
      <c r="BF1979" s="3" t="str">
        <f t="shared" si="1236"/>
        <v>No</v>
      </c>
      <c r="BG1979" t="s">
        <v>6645</v>
      </c>
      <c r="BH1979" s="3" t="str">
        <f t="shared" si="1237"/>
        <v>96063 BREEZEWAY CT</v>
      </c>
      <c r="BI1979" s="3" t="str">
        <f t="shared" si="1238"/>
        <v>Yulee</v>
      </c>
      <c r="BJ1979" s="3" t="str">
        <f t="shared" si="1239"/>
        <v>Florida</v>
      </c>
      <c r="BK1979" s="3">
        <f t="shared" si="1240"/>
        <v>32097</v>
      </c>
      <c r="BL1979" s="3" t="str">
        <f t="shared" si="1241"/>
        <v>96063 BREEZEWAY CT YULEE FL 32097</v>
      </c>
      <c r="BM1979" s="3" t="str">
        <f t="shared" si="1242"/>
        <v/>
      </c>
      <c r="BN1979" s="3" t="str">
        <f t="shared" si="1243"/>
        <v>Pass</v>
      </c>
      <c r="BO1979" s="3" t="str">
        <f t="shared" si="1244"/>
        <v>No</v>
      </c>
      <c r="BP1979" s="3" t="str">
        <f t="shared" si="1245"/>
        <v>FV&lt;$10K</v>
      </c>
      <c r="BQ1979" t="s">
        <v>6650</v>
      </c>
      <c r="BR1979" s="3" t="str">
        <f t="shared" si="1246"/>
        <v>No, &lt; $20K Lien</v>
      </c>
      <c r="BS1979" s="3" t="str">
        <f t="shared" si="1247"/>
        <v>No, Lien &lt; $20K</v>
      </c>
      <c r="BT1979" t="s">
        <v>6650</v>
      </c>
      <c r="BU1979" s="3" t="str">
        <f t="shared" si="1248"/>
        <v>No</v>
      </c>
      <c r="BV1979" s="3" t="str">
        <f t="shared" si="1249"/>
        <v>No</v>
      </c>
      <c r="BW1979" s="3">
        <f t="shared" si="1250"/>
        <v>0</v>
      </c>
      <c r="BX1979" s="3" t="str">
        <f t="shared" si="1251"/>
        <v>No</v>
      </c>
      <c r="BY1979" s="3">
        <f t="shared" si="1252"/>
        <v>3000</v>
      </c>
      <c r="BZ1979">
        <v>1</v>
      </c>
      <c r="CA1979" s="3">
        <f t="shared" si="1253"/>
        <v>3000</v>
      </c>
      <c r="CC1979" s="3">
        <f t="shared" si="1254"/>
        <v>0</v>
      </c>
      <c r="CD1979" s="3">
        <f t="shared" si="1255"/>
        <v>0</v>
      </c>
      <c r="CE1979" s="3" t="str">
        <f t="shared" si="1256"/>
        <v/>
      </c>
      <c r="CF1979" s="3" t="e">
        <f>HLOOKUP(CE1979,'Valuation Data'!$D$2:$K$5,4,FALSE)</f>
        <v>#N/A</v>
      </c>
      <c r="CG1979" s="3">
        <f t="shared" si="1257"/>
        <v>3000</v>
      </c>
      <c r="CH1979" s="3" t="str">
        <f t="shared" si="1258"/>
        <v>No</v>
      </c>
      <c r="CI1979" s="3" t="str">
        <f>VLOOKUP(R1979,'Use Codes &amp; County Type'!A:D,4,FALSE)</f>
        <v>V</v>
      </c>
      <c r="CJ1979" s="3" t="str">
        <f t="shared" si="1259"/>
        <v>Yes</v>
      </c>
      <c r="CK1979" s="3" t="str">
        <f t="shared" si="1260"/>
        <v>No</v>
      </c>
      <c r="CL1979" s="3">
        <f t="shared" si="1261"/>
        <v>0</v>
      </c>
      <c r="CM1979" s="3">
        <f t="shared" si="1262"/>
        <v>0</v>
      </c>
      <c r="CN1979" s="3">
        <f t="shared" si="1263"/>
        <v>4005.4</v>
      </c>
      <c r="CO1979" s="3">
        <f t="shared" si="1264"/>
        <v>-4005.4</v>
      </c>
      <c r="CP1979" s="3">
        <f t="shared" si="1265"/>
        <v>1.3351333333333333</v>
      </c>
      <c r="CR1979" s="3" t="str">
        <f t="shared" si="1266"/>
        <v>No</v>
      </c>
      <c r="CV1979" s="3" t="str">
        <f t="shared" si="1267"/>
        <v>FMV&lt;$30K</v>
      </c>
      <c r="CW1979" s="3">
        <f t="shared" si="1268"/>
        <v>1978</v>
      </c>
      <c r="CX1979" s="3">
        <f t="shared" si="1269"/>
        <v>1001.35</v>
      </c>
      <c r="CY1979" s="3" t="str">
        <f t="shared" si="1270"/>
        <v>Ok</v>
      </c>
      <c r="CZ1979">
        <v>0</v>
      </c>
      <c r="DA1979">
        <v>0</v>
      </c>
    </row>
    <row r="1980" spans="1:105" x14ac:dyDescent="0.25">
      <c r="A1980">
        <v>1979</v>
      </c>
      <c r="B1980" t="s">
        <v>3</v>
      </c>
      <c r="C1980" t="s">
        <v>2088</v>
      </c>
      <c r="D1980">
        <v>5423.76</v>
      </c>
      <c r="E1980">
        <v>2017</v>
      </c>
      <c r="F1980">
        <v>5423.76</v>
      </c>
      <c r="G1980">
        <v>5423.76</v>
      </c>
      <c r="H1980" s="3">
        <f t="shared" si="1230"/>
        <v>0</v>
      </c>
      <c r="I1980">
        <v>96275</v>
      </c>
      <c r="J1980" t="s">
        <v>2734</v>
      </c>
      <c r="K1980" t="s">
        <v>2738</v>
      </c>
      <c r="L1980">
        <v>32097</v>
      </c>
      <c r="M1980" t="s">
        <v>4237</v>
      </c>
      <c r="N1980" t="s">
        <v>4758</v>
      </c>
      <c r="O1980">
        <v>-81.5254867840613</v>
      </c>
      <c r="P1980">
        <v>30.644303654004599</v>
      </c>
      <c r="Q1980" t="s">
        <v>6152</v>
      </c>
      <c r="R1980">
        <v>1</v>
      </c>
      <c r="S1980" t="s">
        <v>6539</v>
      </c>
      <c r="T1980">
        <v>1001</v>
      </c>
      <c r="U1980" t="s">
        <v>6582</v>
      </c>
      <c r="V1980">
        <v>2017</v>
      </c>
      <c r="W1980">
        <v>368920</v>
      </c>
      <c r="X1980">
        <v>2017</v>
      </c>
      <c r="Y1980">
        <v>514202</v>
      </c>
      <c r="Z1980">
        <v>4985.45</v>
      </c>
      <c r="AA1980" s="3">
        <f t="shared" si="1231"/>
        <v>0.91918705842441395</v>
      </c>
      <c r="AB1980" t="s">
        <v>6616</v>
      </c>
      <c r="AC1980" t="s">
        <v>6616</v>
      </c>
      <c r="AD1980" t="s">
        <v>6616</v>
      </c>
      <c r="AE1980" t="s">
        <v>6616</v>
      </c>
      <c r="AF1980" t="s">
        <v>6616</v>
      </c>
      <c r="AG1980" t="s">
        <v>6616</v>
      </c>
      <c r="AH1980" t="s">
        <v>6616</v>
      </c>
      <c r="AI1980" t="s">
        <v>6618</v>
      </c>
      <c r="AJ1980" t="s">
        <v>6618</v>
      </c>
      <c r="AK1980" t="s">
        <v>6618</v>
      </c>
      <c r="AL1980" t="s">
        <v>6618</v>
      </c>
      <c r="AM1980" t="s">
        <v>6618</v>
      </c>
      <c r="AN1980" t="s">
        <v>6618</v>
      </c>
      <c r="AO1980" t="s">
        <v>6618</v>
      </c>
      <c r="AP1980" s="3" t="str">
        <f t="shared" si="1232"/>
        <v>No</v>
      </c>
      <c r="AQ1980" s="3" t="str">
        <f t="shared" si="1233"/>
        <v>No</v>
      </c>
      <c r="AR1980" s="3" t="str">
        <f t="shared" si="1234"/>
        <v>No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 t="s">
        <v>6634</v>
      </c>
      <c r="AZ1980" t="s">
        <v>6638</v>
      </c>
      <c r="BA1980">
        <v>1</v>
      </c>
      <c r="BB1980" t="s">
        <v>6617</v>
      </c>
      <c r="BC1980" t="s">
        <v>6616</v>
      </c>
      <c r="BD1980" s="4" t="str">
        <f t="shared" si="1235"/>
        <v>No</v>
      </c>
      <c r="BE1980" t="s">
        <v>6640</v>
      </c>
      <c r="BF1980" s="3" t="str">
        <f t="shared" si="1236"/>
        <v>No</v>
      </c>
      <c r="BG1980" t="s">
        <v>6645</v>
      </c>
      <c r="BH1980" s="3" t="str">
        <f t="shared" si="1237"/>
        <v>96275 YAHTZEE LN</v>
      </c>
      <c r="BI1980" s="3" t="str">
        <f t="shared" si="1238"/>
        <v>Yulee</v>
      </c>
      <c r="BJ1980" s="3" t="str">
        <f t="shared" si="1239"/>
        <v>Florida</v>
      </c>
      <c r="BK1980" s="3">
        <f t="shared" si="1240"/>
        <v>32097</v>
      </c>
      <c r="BL1980" s="3" t="str">
        <f t="shared" si="1241"/>
        <v>96275 YAHTZEE LN YULEE FL 32097</v>
      </c>
      <c r="BM1980" s="3" t="str">
        <f t="shared" si="1242"/>
        <v/>
      </c>
      <c r="BN1980" s="3" t="str">
        <f t="shared" si="1243"/>
        <v>Pass</v>
      </c>
      <c r="BO1980" s="3" t="str">
        <f t="shared" si="1244"/>
        <v>No</v>
      </c>
      <c r="BP1980" s="3" t="str">
        <f t="shared" si="1245"/>
        <v>FV&lt;$10K</v>
      </c>
      <c r="BQ1980" t="s">
        <v>6650</v>
      </c>
      <c r="BR1980" s="3" t="str">
        <f t="shared" si="1246"/>
        <v>No, &lt; $20K Lien</v>
      </c>
      <c r="BS1980" s="3" t="str">
        <f t="shared" si="1247"/>
        <v>No, Lien &lt; $20K</v>
      </c>
      <c r="BT1980" t="s">
        <v>6650</v>
      </c>
      <c r="BU1980" s="3" t="str">
        <f t="shared" si="1248"/>
        <v>No</v>
      </c>
      <c r="BV1980" s="3" t="str">
        <f t="shared" si="1249"/>
        <v>No</v>
      </c>
      <c r="BW1980" s="3">
        <f t="shared" si="1250"/>
        <v>1</v>
      </c>
      <c r="BX1980" s="3" t="str">
        <f t="shared" si="1251"/>
        <v>No</v>
      </c>
      <c r="BY1980" s="3">
        <f t="shared" si="1252"/>
        <v>368920</v>
      </c>
      <c r="BZ1980">
        <v>1</v>
      </c>
      <c r="CA1980" s="3">
        <f t="shared" si="1253"/>
        <v>368920</v>
      </c>
      <c r="CC1980" s="3">
        <f t="shared" si="1254"/>
        <v>0</v>
      </c>
      <c r="CD1980" s="3">
        <f t="shared" si="1255"/>
        <v>0</v>
      </c>
      <c r="CE1980" s="3" t="str">
        <f t="shared" si="1256"/>
        <v/>
      </c>
      <c r="CF1980" s="3" t="e">
        <f>HLOOKUP(CE1980,'Valuation Data'!$D$2:$K$5,4,FALSE)</f>
        <v>#N/A</v>
      </c>
      <c r="CG1980" s="3">
        <f t="shared" si="1257"/>
        <v>368920</v>
      </c>
      <c r="CH1980" s="3" t="str">
        <f t="shared" si="1258"/>
        <v>No</v>
      </c>
      <c r="CI1980" s="3" t="str">
        <f>VLOOKUP(R1980,'Use Codes &amp; County Type'!A:D,4,FALSE)</f>
        <v>S</v>
      </c>
      <c r="CJ1980" s="3" t="str">
        <f t="shared" si="1259"/>
        <v>No</v>
      </c>
      <c r="CK1980" s="3" t="str">
        <f t="shared" si="1260"/>
        <v>Yes</v>
      </c>
      <c r="CL1980" s="3">
        <f t="shared" si="1261"/>
        <v>0.67</v>
      </c>
      <c r="CM1980" s="3">
        <f t="shared" si="1262"/>
        <v>247176.40000000002</v>
      </c>
      <c r="CN1980" s="3">
        <f t="shared" si="1263"/>
        <v>27118.800000000003</v>
      </c>
      <c r="CO1980" s="3">
        <f t="shared" si="1264"/>
        <v>220057.60000000003</v>
      </c>
      <c r="CP1980" s="3">
        <f t="shared" si="1265"/>
        <v>7.3508619754960439E-2</v>
      </c>
      <c r="CR1980" s="3" t="str">
        <f t="shared" si="1266"/>
        <v>No</v>
      </c>
      <c r="CV1980" s="3" t="str">
        <f t="shared" si="1267"/>
        <v>*Bid</v>
      </c>
      <c r="CW1980" s="3">
        <f t="shared" si="1268"/>
        <v>1979</v>
      </c>
      <c r="CX1980" s="3">
        <f t="shared" si="1269"/>
        <v>5423.76</v>
      </c>
      <c r="CY1980" s="3" t="str">
        <f t="shared" si="1270"/>
        <v>Ok</v>
      </c>
      <c r="CZ1980">
        <v>0</v>
      </c>
      <c r="DA1980">
        <v>0</v>
      </c>
    </row>
    <row r="1981" spans="1:105" x14ac:dyDescent="0.25">
      <c r="A1981">
        <v>1980</v>
      </c>
      <c r="B1981" t="s">
        <v>3</v>
      </c>
      <c r="C1981" t="s">
        <v>2089</v>
      </c>
      <c r="D1981">
        <v>745.85</v>
      </c>
      <c r="E1981">
        <v>2017</v>
      </c>
      <c r="F1981">
        <v>745.85</v>
      </c>
      <c r="G1981">
        <v>745.85</v>
      </c>
      <c r="H1981" s="3">
        <f t="shared" si="1230"/>
        <v>0</v>
      </c>
      <c r="J1981" t="s">
        <v>2734</v>
      </c>
      <c r="K1981" t="s">
        <v>2738</v>
      </c>
      <c r="L1981">
        <v>32097</v>
      </c>
      <c r="M1981" t="s">
        <v>4238</v>
      </c>
      <c r="N1981" t="s">
        <v>4758</v>
      </c>
      <c r="O1981">
        <v>-81.527789584973306</v>
      </c>
      <c r="P1981">
        <v>30.644262994277401</v>
      </c>
      <c r="Q1981" t="s">
        <v>6153</v>
      </c>
      <c r="R1981">
        <v>0</v>
      </c>
      <c r="S1981" t="s">
        <v>6538</v>
      </c>
      <c r="T1981">
        <v>8001</v>
      </c>
      <c r="U1981" t="s">
        <v>6581</v>
      </c>
      <c r="V1981">
        <v>2017</v>
      </c>
      <c r="W1981">
        <v>43600</v>
      </c>
      <c r="X1981">
        <v>2017</v>
      </c>
      <c r="Y1981">
        <v>43600</v>
      </c>
      <c r="Z1981">
        <v>660.06</v>
      </c>
      <c r="AA1981" s="3">
        <f t="shared" si="1231"/>
        <v>0.88497687202520603</v>
      </c>
      <c r="AB1981" t="s">
        <v>6616</v>
      </c>
      <c r="AC1981" t="s">
        <v>6616</v>
      </c>
      <c r="AD1981" t="s">
        <v>6616</v>
      </c>
      <c r="AE1981" t="s">
        <v>6616</v>
      </c>
      <c r="AF1981" t="s">
        <v>6616</v>
      </c>
      <c r="AG1981" t="s">
        <v>6616</v>
      </c>
      <c r="AH1981" t="s">
        <v>6616</v>
      </c>
      <c r="AI1981" t="s">
        <v>6618</v>
      </c>
      <c r="AJ1981" t="s">
        <v>6618</v>
      </c>
      <c r="AK1981" t="s">
        <v>6618</v>
      </c>
      <c r="AL1981" t="s">
        <v>6618</v>
      </c>
      <c r="AM1981" t="s">
        <v>6618</v>
      </c>
      <c r="AN1981" t="s">
        <v>6618</v>
      </c>
      <c r="AO1981" t="s">
        <v>6618</v>
      </c>
      <c r="AP1981" s="3" t="str">
        <f t="shared" si="1232"/>
        <v>No</v>
      </c>
      <c r="AQ1981" s="3" t="str">
        <f t="shared" si="1233"/>
        <v>No</v>
      </c>
      <c r="AR1981" s="3" t="str">
        <f t="shared" si="1234"/>
        <v>No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 t="s">
        <v>6634</v>
      </c>
      <c r="AZ1981" t="s">
        <v>6638</v>
      </c>
      <c r="BA1981">
        <v>1</v>
      </c>
      <c r="BB1981" t="s">
        <v>6616</v>
      </c>
      <c r="BC1981" t="s">
        <v>6616</v>
      </c>
      <c r="BD1981" s="4" t="str">
        <f t="shared" si="1235"/>
        <v>No</v>
      </c>
      <c r="BE1981" t="s">
        <v>6640</v>
      </c>
      <c r="BF1981" s="3" t="str">
        <f t="shared" si="1236"/>
        <v>No</v>
      </c>
      <c r="BG1981" t="s">
        <v>6645</v>
      </c>
      <c r="BH1981" s="3" t="str">
        <f t="shared" si="1237"/>
        <v>YAHTZEE RD</v>
      </c>
      <c r="BI1981" s="3" t="str">
        <f t="shared" si="1238"/>
        <v>Yulee</v>
      </c>
      <c r="BJ1981" s="3" t="str">
        <f t="shared" si="1239"/>
        <v>Florida</v>
      </c>
      <c r="BK1981" s="3">
        <f t="shared" si="1240"/>
        <v>32097</v>
      </c>
      <c r="BL1981" s="3" t="str">
        <f t="shared" si="1241"/>
        <v>YAHTZEE RD YULEE FL 32097</v>
      </c>
      <c r="BM1981" s="3" t="str">
        <f t="shared" si="1242"/>
        <v/>
      </c>
      <c r="BN1981" s="3" t="str">
        <f t="shared" si="1243"/>
        <v>Pass</v>
      </c>
      <c r="BO1981" s="3" t="str">
        <f t="shared" si="1244"/>
        <v>No</v>
      </c>
      <c r="BP1981" s="3" t="str">
        <f t="shared" si="1245"/>
        <v>FV&lt;$10K</v>
      </c>
      <c r="BQ1981" t="s">
        <v>6650</v>
      </c>
      <c r="BR1981" s="3" t="str">
        <f t="shared" si="1246"/>
        <v>No, &lt; $20K Lien</v>
      </c>
      <c r="BS1981" s="3" t="str">
        <f t="shared" si="1247"/>
        <v>No, Lien &lt; $20K</v>
      </c>
      <c r="BT1981" t="s">
        <v>6650</v>
      </c>
      <c r="BU1981" s="3" t="str">
        <f t="shared" si="1248"/>
        <v>No</v>
      </c>
      <c r="BV1981" s="3" t="str">
        <f t="shared" si="1249"/>
        <v>No</v>
      </c>
      <c r="BW1981" s="3">
        <f t="shared" si="1250"/>
        <v>1</v>
      </c>
      <c r="BX1981" s="3" t="str">
        <f t="shared" si="1251"/>
        <v>No</v>
      </c>
      <c r="BY1981" s="3">
        <f t="shared" si="1252"/>
        <v>43600</v>
      </c>
      <c r="BZ1981">
        <v>1</v>
      </c>
      <c r="CA1981" s="3">
        <f t="shared" si="1253"/>
        <v>43600</v>
      </c>
      <c r="CC1981" s="3">
        <f t="shared" si="1254"/>
        <v>0</v>
      </c>
      <c r="CD1981" s="3">
        <f t="shared" si="1255"/>
        <v>0</v>
      </c>
      <c r="CE1981" s="3" t="str">
        <f t="shared" si="1256"/>
        <v/>
      </c>
      <c r="CF1981" s="3" t="e">
        <f>HLOOKUP(CE1981,'Valuation Data'!$D$2:$K$5,4,FALSE)</f>
        <v>#N/A</v>
      </c>
      <c r="CG1981" s="3">
        <f t="shared" si="1257"/>
        <v>43600</v>
      </c>
      <c r="CH1981" s="3" t="str">
        <f t="shared" si="1258"/>
        <v>No</v>
      </c>
      <c r="CI1981" s="3" t="str">
        <f>VLOOKUP(R1981,'Use Codes &amp; County Type'!A:D,4,FALSE)</f>
        <v>V</v>
      </c>
      <c r="CJ1981" s="3" t="str">
        <f t="shared" si="1259"/>
        <v>Yes</v>
      </c>
      <c r="CK1981" s="3" t="str">
        <f t="shared" si="1260"/>
        <v>No</v>
      </c>
      <c r="CL1981" s="3">
        <f t="shared" si="1261"/>
        <v>0</v>
      </c>
      <c r="CM1981" s="3">
        <f t="shared" si="1262"/>
        <v>0</v>
      </c>
      <c r="CN1981" s="3">
        <f t="shared" si="1263"/>
        <v>3729.25</v>
      </c>
      <c r="CO1981" s="3">
        <f t="shared" si="1264"/>
        <v>-3729.25</v>
      </c>
      <c r="CP1981" s="3">
        <f t="shared" si="1265"/>
        <v>8.5533256880733946E-2</v>
      </c>
      <c r="CR1981" s="3" t="str">
        <f t="shared" si="1266"/>
        <v>No</v>
      </c>
      <c r="CV1981" s="3" t="str">
        <f t="shared" si="1267"/>
        <v>Vacant, No Sales Data</v>
      </c>
      <c r="CW1981" s="3">
        <f t="shared" si="1268"/>
        <v>1980</v>
      </c>
      <c r="CX1981" s="3">
        <f t="shared" si="1269"/>
        <v>745.85</v>
      </c>
      <c r="CY1981" s="3" t="str">
        <f t="shared" si="1270"/>
        <v>Ok</v>
      </c>
      <c r="CZ1981">
        <v>0</v>
      </c>
      <c r="DA1981">
        <v>0</v>
      </c>
    </row>
    <row r="1982" spans="1:105" x14ac:dyDescent="0.25">
      <c r="A1982">
        <v>1981</v>
      </c>
      <c r="B1982" t="s">
        <v>3</v>
      </c>
      <c r="C1982" t="s">
        <v>2090</v>
      </c>
      <c r="D1982">
        <v>594.51</v>
      </c>
      <c r="E1982">
        <v>2017</v>
      </c>
      <c r="F1982">
        <v>594.51</v>
      </c>
      <c r="G1982">
        <v>594.51</v>
      </c>
      <c r="H1982" s="3">
        <f t="shared" si="1230"/>
        <v>0</v>
      </c>
      <c r="I1982">
        <v>96310</v>
      </c>
      <c r="J1982" t="s">
        <v>2734</v>
      </c>
      <c r="K1982" t="s">
        <v>2738</v>
      </c>
      <c r="L1982">
        <v>32097</v>
      </c>
      <c r="M1982" t="s">
        <v>4239</v>
      </c>
      <c r="N1982" t="s">
        <v>4758</v>
      </c>
      <c r="O1982">
        <v>-81.529252005217501</v>
      </c>
      <c r="P1982">
        <v>30.6443112919908</v>
      </c>
      <c r="Q1982" t="s">
        <v>6153</v>
      </c>
      <c r="R1982">
        <v>1</v>
      </c>
      <c r="S1982" t="s">
        <v>6539</v>
      </c>
      <c r="T1982">
        <v>1001</v>
      </c>
      <c r="U1982" t="s">
        <v>6582</v>
      </c>
      <c r="V1982">
        <v>2017</v>
      </c>
      <c r="W1982">
        <v>72617</v>
      </c>
      <c r="X1982">
        <v>2017</v>
      </c>
      <c r="Y1982">
        <v>96953</v>
      </c>
      <c r="Z1982">
        <v>520.12</v>
      </c>
      <c r="AA1982" s="3">
        <f t="shared" si="1231"/>
        <v>0.87487174311617977</v>
      </c>
      <c r="AB1982" t="s">
        <v>6616</v>
      </c>
      <c r="AC1982" t="s">
        <v>6616</v>
      </c>
      <c r="AD1982" t="s">
        <v>6616</v>
      </c>
      <c r="AE1982" t="s">
        <v>6616</v>
      </c>
      <c r="AF1982" t="s">
        <v>6616</v>
      </c>
      <c r="AG1982" t="s">
        <v>6616</v>
      </c>
      <c r="AH1982" t="s">
        <v>6616</v>
      </c>
      <c r="AI1982" t="s">
        <v>6618</v>
      </c>
      <c r="AJ1982" t="s">
        <v>6618</v>
      </c>
      <c r="AK1982" t="s">
        <v>6618</v>
      </c>
      <c r="AL1982" t="s">
        <v>6618</v>
      </c>
      <c r="AM1982" t="s">
        <v>6618</v>
      </c>
      <c r="AN1982" t="s">
        <v>6618</v>
      </c>
      <c r="AO1982" t="s">
        <v>6618</v>
      </c>
      <c r="AP1982" s="3" t="str">
        <f t="shared" si="1232"/>
        <v>No</v>
      </c>
      <c r="AQ1982" s="3" t="str">
        <f t="shared" si="1233"/>
        <v>No</v>
      </c>
      <c r="AR1982" s="3" t="str">
        <f t="shared" si="1234"/>
        <v>No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 t="s">
        <v>6634</v>
      </c>
      <c r="AZ1982" t="s">
        <v>6638</v>
      </c>
      <c r="BA1982">
        <v>1</v>
      </c>
      <c r="BB1982" t="s">
        <v>6617</v>
      </c>
      <c r="BC1982" t="s">
        <v>6616</v>
      </c>
      <c r="BD1982" s="4" t="str">
        <f t="shared" si="1235"/>
        <v>No</v>
      </c>
      <c r="BE1982" t="s">
        <v>6640</v>
      </c>
      <c r="BF1982" s="3" t="str">
        <f t="shared" si="1236"/>
        <v>No</v>
      </c>
      <c r="BG1982" t="s">
        <v>6645</v>
      </c>
      <c r="BH1982" s="3" t="str">
        <f t="shared" si="1237"/>
        <v>96310 BLACKROCK RD</v>
      </c>
      <c r="BI1982" s="3" t="str">
        <f t="shared" si="1238"/>
        <v>Yulee</v>
      </c>
      <c r="BJ1982" s="3" t="str">
        <f t="shared" si="1239"/>
        <v>Florida</v>
      </c>
      <c r="BK1982" s="3">
        <f t="shared" si="1240"/>
        <v>32097</v>
      </c>
      <c r="BL1982" s="3" t="str">
        <f t="shared" si="1241"/>
        <v>96310 BLACKROCK RD YULEE FL 32097</v>
      </c>
      <c r="BM1982" s="3" t="str">
        <f t="shared" si="1242"/>
        <v/>
      </c>
      <c r="BN1982" s="3" t="str">
        <f t="shared" si="1243"/>
        <v>Pass</v>
      </c>
      <c r="BO1982" s="3" t="str">
        <f t="shared" si="1244"/>
        <v>No</v>
      </c>
      <c r="BP1982" s="3" t="str">
        <f t="shared" si="1245"/>
        <v>FV&lt;$10K</v>
      </c>
      <c r="BQ1982" t="s">
        <v>6650</v>
      </c>
      <c r="BR1982" s="3" t="str">
        <f t="shared" si="1246"/>
        <v>No, &lt; $20K Lien</v>
      </c>
      <c r="BS1982" s="3" t="str">
        <f t="shared" si="1247"/>
        <v>No, Lien &lt; $20K</v>
      </c>
      <c r="BT1982" t="s">
        <v>6650</v>
      </c>
      <c r="BU1982" s="3" t="str">
        <f t="shared" si="1248"/>
        <v>No</v>
      </c>
      <c r="BV1982" s="3" t="str">
        <f t="shared" si="1249"/>
        <v>No</v>
      </c>
      <c r="BW1982" s="3">
        <f t="shared" si="1250"/>
        <v>1</v>
      </c>
      <c r="BX1982" s="3" t="str">
        <f t="shared" si="1251"/>
        <v>No</v>
      </c>
      <c r="BY1982" s="3">
        <f t="shared" si="1252"/>
        <v>72617</v>
      </c>
      <c r="BZ1982">
        <v>1</v>
      </c>
      <c r="CA1982" s="3">
        <f t="shared" si="1253"/>
        <v>72617</v>
      </c>
      <c r="CC1982" s="3">
        <f t="shared" si="1254"/>
        <v>0</v>
      </c>
      <c r="CD1982" s="3">
        <f t="shared" si="1255"/>
        <v>0</v>
      </c>
      <c r="CE1982" s="3" t="str">
        <f t="shared" si="1256"/>
        <v/>
      </c>
      <c r="CF1982" s="3" t="e">
        <f>HLOOKUP(CE1982,'Valuation Data'!$D$2:$K$5,4,FALSE)</f>
        <v>#N/A</v>
      </c>
      <c r="CG1982" s="3">
        <f t="shared" si="1257"/>
        <v>72617</v>
      </c>
      <c r="CH1982" s="3" t="str">
        <f t="shared" si="1258"/>
        <v>No</v>
      </c>
      <c r="CI1982" s="3" t="str">
        <f>VLOOKUP(R1982,'Use Codes &amp; County Type'!A:D,4,FALSE)</f>
        <v>S</v>
      </c>
      <c r="CJ1982" s="3" t="str">
        <f t="shared" si="1259"/>
        <v>No</v>
      </c>
      <c r="CK1982" s="3" t="str">
        <f t="shared" si="1260"/>
        <v>Yes</v>
      </c>
      <c r="CL1982" s="3">
        <f t="shared" si="1261"/>
        <v>0.67</v>
      </c>
      <c r="CM1982" s="3">
        <f t="shared" si="1262"/>
        <v>48653.39</v>
      </c>
      <c r="CN1982" s="3">
        <f t="shared" si="1263"/>
        <v>2972.55</v>
      </c>
      <c r="CO1982" s="3">
        <f t="shared" si="1264"/>
        <v>45680.84</v>
      </c>
      <c r="CP1982" s="3">
        <f t="shared" si="1265"/>
        <v>4.0934629632179795E-2</v>
      </c>
      <c r="CR1982" s="3" t="str">
        <f t="shared" si="1266"/>
        <v>No</v>
      </c>
      <c r="CV1982" s="3" t="str">
        <f t="shared" si="1267"/>
        <v>*Bid</v>
      </c>
      <c r="CW1982" s="3">
        <f t="shared" si="1268"/>
        <v>1981</v>
      </c>
      <c r="CX1982" s="3">
        <f t="shared" si="1269"/>
        <v>594.51</v>
      </c>
      <c r="CY1982" s="3" t="str">
        <f t="shared" si="1270"/>
        <v>Ok</v>
      </c>
      <c r="CZ1982">
        <v>0</v>
      </c>
      <c r="DA1982">
        <v>0</v>
      </c>
    </row>
    <row r="1983" spans="1:105" x14ac:dyDescent="0.25">
      <c r="A1983">
        <v>1982</v>
      </c>
      <c r="B1983" t="s">
        <v>3</v>
      </c>
      <c r="C1983" t="s">
        <v>2091</v>
      </c>
      <c r="D1983">
        <v>494.42</v>
      </c>
      <c r="E1983">
        <v>2017</v>
      </c>
      <c r="F1983">
        <v>494.42</v>
      </c>
      <c r="G1983">
        <v>494.42</v>
      </c>
      <c r="H1983" s="3">
        <f t="shared" si="1230"/>
        <v>0</v>
      </c>
      <c r="I1983">
        <v>96074</v>
      </c>
      <c r="J1983" t="s">
        <v>2734</v>
      </c>
      <c r="K1983" t="s">
        <v>2738</v>
      </c>
      <c r="L1983">
        <v>32097</v>
      </c>
      <c r="M1983" t="s">
        <v>4240</v>
      </c>
      <c r="N1983" t="s">
        <v>4758</v>
      </c>
      <c r="O1983">
        <v>-81.528509640116397</v>
      </c>
      <c r="P1983">
        <v>30.643608521974699</v>
      </c>
      <c r="Q1983" t="s">
        <v>6154</v>
      </c>
      <c r="R1983">
        <v>2</v>
      </c>
      <c r="S1983" t="s">
        <v>6535</v>
      </c>
      <c r="T1983">
        <v>1006</v>
      </c>
      <c r="U1983" t="s">
        <v>6578</v>
      </c>
      <c r="V1983">
        <v>2017</v>
      </c>
      <c r="W1983">
        <v>28244</v>
      </c>
      <c r="X1983">
        <v>2017</v>
      </c>
      <c r="Y1983">
        <v>28244</v>
      </c>
      <c r="Z1983">
        <v>427.57</v>
      </c>
      <c r="AA1983" s="3">
        <f t="shared" si="1231"/>
        <v>0.86479106832247887</v>
      </c>
      <c r="AB1983" t="s">
        <v>6616</v>
      </c>
      <c r="AI1983" t="s">
        <v>6618</v>
      </c>
      <c r="AJ1983" t="s">
        <v>6618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 s="3" t="str">
        <f t="shared" si="1232"/>
        <v>No</v>
      </c>
      <c r="AQ1983" s="3" t="str">
        <f t="shared" si="1233"/>
        <v>No</v>
      </c>
      <c r="AR1983" s="3" t="str">
        <f t="shared" si="1234"/>
        <v>No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 t="s">
        <v>6634</v>
      </c>
      <c r="AZ1983">
        <v>0</v>
      </c>
      <c r="BA1983">
        <v>0</v>
      </c>
      <c r="BB1983" t="s">
        <v>6616</v>
      </c>
      <c r="BC1983" t="s">
        <v>6616</v>
      </c>
      <c r="BD1983" s="4" t="str">
        <f t="shared" si="1235"/>
        <v>No</v>
      </c>
      <c r="BE1983" t="s">
        <v>6640</v>
      </c>
      <c r="BF1983" s="3" t="str">
        <f t="shared" si="1236"/>
        <v>No</v>
      </c>
      <c r="BG1983" t="s">
        <v>6645</v>
      </c>
      <c r="BH1983" s="3" t="str">
        <f t="shared" si="1237"/>
        <v>96074 YAHTZEE LN</v>
      </c>
      <c r="BI1983" s="3" t="str">
        <f t="shared" si="1238"/>
        <v>Yulee</v>
      </c>
      <c r="BJ1983" s="3" t="str">
        <f t="shared" si="1239"/>
        <v>Florida</v>
      </c>
      <c r="BK1983" s="3">
        <f t="shared" si="1240"/>
        <v>32097</v>
      </c>
      <c r="BL1983" s="3" t="str">
        <f t="shared" si="1241"/>
        <v>96074 YAHTZEE LN YULEE FL 32097</v>
      </c>
      <c r="BM1983" s="3" t="str">
        <f t="shared" si="1242"/>
        <v/>
      </c>
      <c r="BN1983" s="3" t="str">
        <f t="shared" si="1243"/>
        <v>Pass</v>
      </c>
      <c r="BO1983" s="3" t="str">
        <f t="shared" si="1244"/>
        <v>No</v>
      </c>
      <c r="BP1983" s="3" t="str">
        <f t="shared" si="1245"/>
        <v>FV&lt;$10K</v>
      </c>
      <c r="BQ1983" t="s">
        <v>6650</v>
      </c>
      <c r="BR1983" s="3" t="str">
        <f t="shared" si="1246"/>
        <v>No, &lt; $20K Lien</v>
      </c>
      <c r="BS1983" s="3" t="str">
        <f t="shared" si="1247"/>
        <v>No, Lien &lt; $20K</v>
      </c>
      <c r="BT1983" t="s">
        <v>6650</v>
      </c>
      <c r="BU1983" s="3" t="str">
        <f t="shared" si="1248"/>
        <v>No</v>
      </c>
      <c r="BV1983" s="3" t="str">
        <f t="shared" si="1249"/>
        <v>No</v>
      </c>
      <c r="BW1983" s="3">
        <f t="shared" si="1250"/>
        <v>0</v>
      </c>
      <c r="BX1983" s="3" t="str">
        <f t="shared" si="1251"/>
        <v>No</v>
      </c>
      <c r="BY1983" s="3">
        <f t="shared" si="1252"/>
        <v>28244</v>
      </c>
      <c r="BZ1983">
        <v>1</v>
      </c>
      <c r="CA1983" s="3">
        <f t="shared" si="1253"/>
        <v>28244</v>
      </c>
      <c r="CC1983" s="3">
        <f t="shared" si="1254"/>
        <v>0</v>
      </c>
      <c r="CD1983" s="3">
        <f t="shared" si="1255"/>
        <v>0</v>
      </c>
      <c r="CE1983" s="3" t="str">
        <f t="shared" si="1256"/>
        <v/>
      </c>
      <c r="CF1983" s="3" t="e">
        <f>HLOOKUP(CE1983,'Valuation Data'!$D$2:$K$5,4,FALSE)</f>
        <v>#N/A</v>
      </c>
      <c r="CG1983" s="3">
        <f t="shared" si="1257"/>
        <v>28244</v>
      </c>
      <c r="CH1983" s="3" t="str">
        <f t="shared" si="1258"/>
        <v>No</v>
      </c>
      <c r="CI1983" s="3" t="str">
        <f>VLOOKUP(R1983,'Use Codes &amp; County Type'!A:D,4,FALSE)</f>
        <v>R</v>
      </c>
      <c r="CJ1983" s="3" t="str">
        <f t="shared" si="1259"/>
        <v>No</v>
      </c>
      <c r="CK1983" s="3" t="str">
        <f t="shared" si="1260"/>
        <v>No</v>
      </c>
      <c r="CL1983" s="3">
        <f t="shared" si="1261"/>
        <v>0.35</v>
      </c>
      <c r="CM1983" s="3">
        <f t="shared" si="1262"/>
        <v>9885.4</v>
      </c>
      <c r="CN1983" s="3">
        <f t="shared" si="1263"/>
        <v>1977.68</v>
      </c>
      <c r="CO1983" s="3">
        <f t="shared" si="1264"/>
        <v>7907.7199999999993</v>
      </c>
      <c r="CP1983" s="3">
        <f t="shared" si="1265"/>
        <v>7.0021243449936266E-2</v>
      </c>
      <c r="CR1983" s="3" t="str">
        <f t="shared" si="1266"/>
        <v>No</v>
      </c>
      <c r="CV1983" s="3" t="str">
        <f t="shared" si="1267"/>
        <v>FMV&lt;$30K</v>
      </c>
      <c r="CW1983" s="3">
        <f t="shared" si="1268"/>
        <v>1982</v>
      </c>
      <c r="CX1983" s="3">
        <f t="shared" si="1269"/>
        <v>494.42</v>
      </c>
      <c r="CY1983" s="3" t="str">
        <f t="shared" si="1270"/>
        <v>Ok</v>
      </c>
      <c r="CZ1983">
        <v>0</v>
      </c>
      <c r="DA1983">
        <v>0</v>
      </c>
    </row>
    <row r="1984" spans="1:105" x14ac:dyDescent="0.25">
      <c r="A1984">
        <v>1983</v>
      </c>
      <c r="B1984" t="s">
        <v>3</v>
      </c>
      <c r="C1984" t="s">
        <v>2092</v>
      </c>
      <c r="D1984">
        <v>404.35</v>
      </c>
      <c r="E1984">
        <v>2017</v>
      </c>
      <c r="F1984">
        <v>404.35</v>
      </c>
      <c r="G1984">
        <v>404.35</v>
      </c>
      <c r="H1984" s="3">
        <f t="shared" si="1230"/>
        <v>0</v>
      </c>
      <c r="I1984">
        <v>96311</v>
      </c>
      <c r="J1984" t="s">
        <v>2734</v>
      </c>
      <c r="K1984" t="s">
        <v>2738</v>
      </c>
      <c r="L1984">
        <v>32097</v>
      </c>
      <c r="M1984" t="s">
        <v>4241</v>
      </c>
      <c r="N1984" t="s">
        <v>4758</v>
      </c>
      <c r="O1984">
        <v>-81.530411651696895</v>
      </c>
      <c r="P1984">
        <v>30.644315523346499</v>
      </c>
      <c r="Q1984" t="s">
        <v>6155</v>
      </c>
      <c r="R1984">
        <v>2</v>
      </c>
      <c r="S1984" t="s">
        <v>6535</v>
      </c>
      <c r="T1984">
        <v>1006</v>
      </c>
      <c r="U1984" t="s">
        <v>6578</v>
      </c>
      <c r="V1984">
        <v>2017</v>
      </c>
      <c r="W1984">
        <v>22742</v>
      </c>
      <c r="X1984">
        <v>2017</v>
      </c>
      <c r="Y1984">
        <v>22742</v>
      </c>
      <c r="Z1984">
        <v>344.29</v>
      </c>
      <c r="AA1984" s="3">
        <f t="shared" si="1231"/>
        <v>0.85146531470260911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 s="3" t="str">
        <f t="shared" si="1232"/>
        <v>No</v>
      </c>
      <c r="AQ1984" s="3" t="str">
        <f t="shared" si="1233"/>
        <v>No</v>
      </c>
      <c r="AR1984" s="3" t="str">
        <f t="shared" si="1234"/>
        <v>No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 t="s">
        <v>6634</v>
      </c>
      <c r="AZ1984">
        <v>0</v>
      </c>
      <c r="BA1984">
        <v>0</v>
      </c>
      <c r="BB1984" t="s">
        <v>6616</v>
      </c>
      <c r="BC1984">
        <v>0</v>
      </c>
      <c r="BD1984" s="4" t="str">
        <f t="shared" si="1235"/>
        <v>No</v>
      </c>
      <c r="BE1984" t="s">
        <v>6640</v>
      </c>
      <c r="BF1984" s="3" t="str">
        <f t="shared" si="1236"/>
        <v>No</v>
      </c>
      <c r="BG1984" t="s">
        <v>6645</v>
      </c>
      <c r="BH1984" s="3" t="str">
        <f t="shared" si="1237"/>
        <v>96311 BLACKROCK RD</v>
      </c>
      <c r="BI1984" s="3" t="str">
        <f t="shared" si="1238"/>
        <v>Yulee</v>
      </c>
      <c r="BJ1984" s="3" t="str">
        <f t="shared" si="1239"/>
        <v>Florida</v>
      </c>
      <c r="BK1984" s="3">
        <f t="shared" si="1240"/>
        <v>32097</v>
      </c>
      <c r="BL1984" s="3" t="str">
        <f t="shared" si="1241"/>
        <v>96311 BLACKROCK RD YULEE FL 32097</v>
      </c>
      <c r="BM1984" s="3" t="str">
        <f t="shared" si="1242"/>
        <v/>
      </c>
      <c r="BN1984" s="3" t="str">
        <f t="shared" si="1243"/>
        <v>Pass</v>
      </c>
      <c r="BO1984" s="3" t="str">
        <f t="shared" si="1244"/>
        <v>No</v>
      </c>
      <c r="BP1984" s="3" t="str">
        <f t="shared" si="1245"/>
        <v>FV&lt;$10K</v>
      </c>
      <c r="BQ1984" t="s">
        <v>6650</v>
      </c>
      <c r="BR1984" s="3" t="str">
        <f t="shared" si="1246"/>
        <v>No, &lt; $20K Lien</v>
      </c>
      <c r="BS1984" s="3" t="str">
        <f t="shared" si="1247"/>
        <v>No, Lien &lt; $20K</v>
      </c>
      <c r="BT1984" t="s">
        <v>6650</v>
      </c>
      <c r="BU1984" s="3" t="str">
        <f t="shared" si="1248"/>
        <v>No</v>
      </c>
      <c r="BV1984" s="3" t="str">
        <f t="shared" si="1249"/>
        <v>No</v>
      </c>
      <c r="BW1984" s="3">
        <f t="shared" si="1250"/>
        <v>0</v>
      </c>
      <c r="BX1984" s="3" t="str">
        <f t="shared" si="1251"/>
        <v>No</v>
      </c>
      <c r="BY1984" s="3">
        <f t="shared" si="1252"/>
        <v>22742</v>
      </c>
      <c r="BZ1984">
        <v>1</v>
      </c>
      <c r="CA1984" s="3">
        <f t="shared" si="1253"/>
        <v>22742</v>
      </c>
      <c r="CC1984" s="3">
        <f t="shared" si="1254"/>
        <v>0</v>
      </c>
      <c r="CD1984" s="3">
        <f t="shared" si="1255"/>
        <v>0</v>
      </c>
      <c r="CE1984" s="3" t="str">
        <f t="shared" si="1256"/>
        <v/>
      </c>
      <c r="CF1984" s="3" t="e">
        <f>HLOOKUP(CE1984,'Valuation Data'!$D$2:$K$5,4,FALSE)</f>
        <v>#N/A</v>
      </c>
      <c r="CG1984" s="3">
        <f t="shared" si="1257"/>
        <v>22742</v>
      </c>
      <c r="CH1984" s="3" t="str">
        <f t="shared" si="1258"/>
        <v>No</v>
      </c>
      <c r="CI1984" s="3" t="str">
        <f>VLOOKUP(R1984,'Use Codes &amp; County Type'!A:D,4,FALSE)</f>
        <v>R</v>
      </c>
      <c r="CJ1984" s="3" t="str">
        <f t="shared" si="1259"/>
        <v>No</v>
      </c>
      <c r="CK1984" s="3" t="str">
        <f t="shared" si="1260"/>
        <v>No</v>
      </c>
      <c r="CL1984" s="3">
        <f t="shared" si="1261"/>
        <v>0.35</v>
      </c>
      <c r="CM1984" s="3">
        <f t="shared" si="1262"/>
        <v>7959.7</v>
      </c>
      <c r="CN1984" s="3">
        <f t="shared" si="1263"/>
        <v>1617.4</v>
      </c>
      <c r="CO1984" s="3">
        <f t="shared" si="1264"/>
        <v>6342.2999999999993</v>
      </c>
      <c r="CP1984" s="3">
        <f t="shared" si="1265"/>
        <v>7.111951455456865E-2</v>
      </c>
      <c r="CR1984" s="3" t="str">
        <f t="shared" si="1266"/>
        <v>No</v>
      </c>
      <c r="CV1984" s="3" t="str">
        <f t="shared" si="1267"/>
        <v>FMV&lt;$30K</v>
      </c>
      <c r="CW1984" s="3">
        <f t="shared" si="1268"/>
        <v>1983</v>
      </c>
      <c r="CX1984" s="3">
        <f t="shared" si="1269"/>
        <v>404.35</v>
      </c>
      <c r="CY1984" s="3" t="str">
        <f t="shared" si="1270"/>
        <v>Ok</v>
      </c>
      <c r="CZ1984">
        <v>0</v>
      </c>
      <c r="DA1984">
        <v>0</v>
      </c>
    </row>
    <row r="1985" spans="1:105" x14ac:dyDescent="0.25">
      <c r="A1985">
        <v>1984</v>
      </c>
      <c r="B1985" t="s">
        <v>3</v>
      </c>
      <c r="C1985" t="s">
        <v>2093</v>
      </c>
      <c r="D1985">
        <v>393.67</v>
      </c>
      <c r="E1985">
        <v>2017</v>
      </c>
      <c r="F1985">
        <v>393.67</v>
      </c>
      <c r="G1985">
        <v>393.67</v>
      </c>
      <c r="H1985" s="3">
        <f t="shared" si="1230"/>
        <v>0</v>
      </c>
      <c r="I1985">
        <v>96019</v>
      </c>
      <c r="J1985" t="s">
        <v>2734</v>
      </c>
      <c r="K1985" t="s">
        <v>2738</v>
      </c>
      <c r="L1985">
        <v>32097</v>
      </c>
      <c r="M1985" t="s">
        <v>4242</v>
      </c>
      <c r="N1985" t="s">
        <v>4758</v>
      </c>
      <c r="O1985">
        <v>-81.529335205345305</v>
      </c>
      <c r="P1985">
        <v>30.643247172285299</v>
      </c>
      <c r="Q1985" t="s">
        <v>6156</v>
      </c>
      <c r="R1985">
        <v>2</v>
      </c>
      <c r="S1985" t="s">
        <v>6535</v>
      </c>
      <c r="T1985">
        <v>1006</v>
      </c>
      <c r="U1985" t="s">
        <v>6578</v>
      </c>
      <c r="V1985">
        <v>2017</v>
      </c>
      <c r="W1985">
        <v>47089</v>
      </c>
      <c r="X1985">
        <v>2017</v>
      </c>
      <c r="Y1985">
        <v>47089</v>
      </c>
      <c r="Z1985">
        <v>334.42</v>
      </c>
      <c r="AA1985" s="3">
        <f t="shared" si="1231"/>
        <v>0.84949323037061497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 s="3" t="str">
        <f t="shared" si="1232"/>
        <v>No</v>
      </c>
      <c r="AQ1985" s="3" t="str">
        <f t="shared" si="1233"/>
        <v>No</v>
      </c>
      <c r="AR1985" s="3" t="str">
        <f t="shared" si="1234"/>
        <v>No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 t="s">
        <v>6634</v>
      </c>
      <c r="AZ1985">
        <v>0</v>
      </c>
      <c r="BA1985">
        <v>0</v>
      </c>
      <c r="BB1985" t="s">
        <v>6617</v>
      </c>
      <c r="BC1985">
        <v>0</v>
      </c>
      <c r="BD1985" s="4" t="str">
        <f t="shared" si="1235"/>
        <v>No</v>
      </c>
      <c r="BE1985" t="s">
        <v>6640</v>
      </c>
      <c r="BF1985" s="3" t="str">
        <f t="shared" si="1236"/>
        <v>No</v>
      </c>
      <c r="BG1985" t="s">
        <v>6645</v>
      </c>
      <c r="BH1985" s="3" t="str">
        <f t="shared" si="1237"/>
        <v>96019 DURDEN RD</v>
      </c>
      <c r="BI1985" s="3" t="str">
        <f t="shared" si="1238"/>
        <v>Yulee</v>
      </c>
      <c r="BJ1985" s="3" t="str">
        <f t="shared" si="1239"/>
        <v>Florida</v>
      </c>
      <c r="BK1985" s="3">
        <f t="shared" si="1240"/>
        <v>32097</v>
      </c>
      <c r="BL1985" s="3" t="str">
        <f t="shared" si="1241"/>
        <v>96019 DURDEN RD YULEE FL 32097</v>
      </c>
      <c r="BM1985" s="3" t="str">
        <f t="shared" si="1242"/>
        <v/>
      </c>
      <c r="BN1985" s="3" t="str">
        <f t="shared" si="1243"/>
        <v>Pass</v>
      </c>
      <c r="BO1985" s="3" t="str">
        <f t="shared" si="1244"/>
        <v>No</v>
      </c>
      <c r="BP1985" s="3" t="str">
        <f t="shared" si="1245"/>
        <v>FV&lt;$10K</v>
      </c>
      <c r="BQ1985" t="s">
        <v>6650</v>
      </c>
      <c r="BR1985" s="3" t="str">
        <f t="shared" si="1246"/>
        <v>No, &lt; $20K Lien</v>
      </c>
      <c r="BS1985" s="3" t="str">
        <f t="shared" si="1247"/>
        <v>No, Lien &lt; $20K</v>
      </c>
      <c r="BT1985" t="s">
        <v>6650</v>
      </c>
      <c r="BU1985" s="3" t="str">
        <f t="shared" si="1248"/>
        <v>No</v>
      </c>
      <c r="BV1985" s="3" t="str">
        <f t="shared" si="1249"/>
        <v>No</v>
      </c>
      <c r="BW1985" s="3">
        <f t="shared" si="1250"/>
        <v>0</v>
      </c>
      <c r="BX1985" s="3" t="str">
        <f t="shared" si="1251"/>
        <v>No</v>
      </c>
      <c r="BY1985" s="3">
        <f t="shared" si="1252"/>
        <v>47089</v>
      </c>
      <c r="BZ1985">
        <v>1</v>
      </c>
      <c r="CA1985" s="3">
        <f t="shared" si="1253"/>
        <v>47089</v>
      </c>
      <c r="CC1985" s="3">
        <f t="shared" si="1254"/>
        <v>0</v>
      </c>
      <c r="CD1985" s="3">
        <f t="shared" si="1255"/>
        <v>0</v>
      </c>
      <c r="CE1985" s="3" t="str">
        <f t="shared" si="1256"/>
        <v/>
      </c>
      <c r="CF1985" s="3" t="e">
        <f>HLOOKUP(CE1985,'Valuation Data'!$D$2:$K$5,4,FALSE)</f>
        <v>#N/A</v>
      </c>
      <c r="CG1985" s="3">
        <f t="shared" si="1257"/>
        <v>47089</v>
      </c>
      <c r="CH1985" s="3" t="str">
        <f t="shared" si="1258"/>
        <v>No</v>
      </c>
      <c r="CI1985" s="3" t="str">
        <f>VLOOKUP(R1985,'Use Codes &amp; County Type'!A:D,4,FALSE)</f>
        <v>R</v>
      </c>
      <c r="CJ1985" s="3" t="str">
        <f t="shared" si="1259"/>
        <v>No</v>
      </c>
      <c r="CK1985" s="3" t="str">
        <f t="shared" si="1260"/>
        <v>Yes</v>
      </c>
      <c r="CL1985" s="3">
        <f t="shared" si="1261"/>
        <v>0.67</v>
      </c>
      <c r="CM1985" s="3">
        <f t="shared" si="1262"/>
        <v>31549.63</v>
      </c>
      <c r="CN1985" s="3">
        <f t="shared" si="1263"/>
        <v>1574.68</v>
      </c>
      <c r="CO1985" s="3">
        <f t="shared" si="1264"/>
        <v>29974.95</v>
      </c>
      <c r="CP1985" s="3">
        <f t="shared" si="1265"/>
        <v>3.3440506275350931E-2</v>
      </c>
      <c r="CR1985" s="3" t="str">
        <f t="shared" si="1266"/>
        <v>No</v>
      </c>
      <c r="CV1985" s="3" t="str">
        <f t="shared" si="1267"/>
        <v>*Bid</v>
      </c>
      <c r="CW1985" s="3">
        <f t="shared" si="1268"/>
        <v>1984</v>
      </c>
      <c r="CX1985" s="3">
        <f t="shared" si="1269"/>
        <v>393.67</v>
      </c>
      <c r="CY1985" s="3" t="str">
        <f t="shared" si="1270"/>
        <v>Ok</v>
      </c>
      <c r="CZ1985">
        <v>0</v>
      </c>
      <c r="DA1985">
        <v>0</v>
      </c>
    </row>
    <row r="1986" spans="1:105" x14ac:dyDescent="0.25">
      <c r="A1986">
        <v>1985</v>
      </c>
      <c r="B1986" t="s">
        <v>3</v>
      </c>
      <c r="C1986" t="s">
        <v>2094</v>
      </c>
      <c r="D1986">
        <v>698.49</v>
      </c>
      <c r="E1986">
        <v>2017</v>
      </c>
      <c r="F1986">
        <v>698.49</v>
      </c>
      <c r="G1986">
        <v>698.49</v>
      </c>
      <c r="H1986" s="3">
        <f t="shared" ref="H1986:H2049" si="1271">D1986+D1986-F1986-G1986</f>
        <v>0</v>
      </c>
      <c r="I1986">
        <v>96181</v>
      </c>
      <c r="J1986" t="s">
        <v>2734</v>
      </c>
      <c r="K1986" t="s">
        <v>2738</v>
      </c>
      <c r="L1986">
        <v>32097</v>
      </c>
      <c r="M1986" t="s">
        <v>4243</v>
      </c>
      <c r="N1986" t="s">
        <v>4758</v>
      </c>
      <c r="O1986">
        <v>-81.527006483155304</v>
      </c>
      <c r="P1986">
        <v>30.643374266040599</v>
      </c>
      <c r="Q1986" t="s">
        <v>6157</v>
      </c>
      <c r="R1986">
        <v>2</v>
      </c>
      <c r="S1986" t="s">
        <v>6535</v>
      </c>
      <c r="T1986">
        <v>1006</v>
      </c>
      <c r="U1986" t="s">
        <v>6578</v>
      </c>
      <c r="V1986">
        <v>2017</v>
      </c>
      <c r="W1986">
        <v>40707</v>
      </c>
      <c r="X1986">
        <v>2017</v>
      </c>
      <c r="Y1986">
        <v>40707</v>
      </c>
      <c r="Z1986">
        <v>616.26</v>
      </c>
      <c r="AA1986" s="3">
        <f t="shared" ref="AA1986:AA2049" si="1272">IFERROR(Z1986/D1986,)</f>
        <v>0.88227462096808829</v>
      </c>
      <c r="AB1986" t="s">
        <v>6616</v>
      </c>
      <c r="AC1986" t="s">
        <v>6616</v>
      </c>
      <c r="AD1986" t="s">
        <v>6616</v>
      </c>
      <c r="AE1986" t="s">
        <v>6616</v>
      </c>
      <c r="AF1986" t="s">
        <v>6616</v>
      </c>
      <c r="AG1986" t="s">
        <v>6616</v>
      </c>
      <c r="AH1986" t="s">
        <v>6616</v>
      </c>
      <c r="AI1986" t="s">
        <v>6618</v>
      </c>
      <c r="AJ1986" t="s">
        <v>6618</v>
      </c>
      <c r="AK1986" t="s">
        <v>6618</v>
      </c>
      <c r="AL1986" t="s">
        <v>6618</v>
      </c>
      <c r="AM1986" t="s">
        <v>6618</v>
      </c>
      <c r="AN1986" t="s">
        <v>6618</v>
      </c>
      <c r="AO1986" t="s">
        <v>6618</v>
      </c>
      <c r="AP1986" s="3" t="str">
        <f t="shared" ref="AP1986:AP2049" si="1273">IF(OR(COUNTIF(AB1986:AH1986,"Yes")&gt;0,COUNTIF(AB1986:AH1986,"C")&gt;0),"Yes","No")</f>
        <v>No</v>
      </c>
      <c r="AQ1986" s="3" t="str">
        <f t="shared" ref="AQ1986:AQ2049" si="1274">IF(COUNTIF(AI1986:AO1986,"C")&gt;0,"Yes","No")</f>
        <v>No</v>
      </c>
      <c r="AR1986" s="3" t="str">
        <f t="shared" ref="AR1986:AR2049" si="1275">IF(AP1986="Yes","Yes","No")</f>
        <v>No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 t="s">
        <v>6634</v>
      </c>
      <c r="AZ1986" t="s">
        <v>6638</v>
      </c>
      <c r="BA1986">
        <v>1</v>
      </c>
      <c r="BB1986" t="s">
        <v>6616</v>
      </c>
      <c r="BC1986" t="s">
        <v>6616</v>
      </c>
      <c r="BD1986" s="4" t="str">
        <f t="shared" ref="BD1986:BD2049" si="1276">IFERROR(IF(AW1986&gt;0,"Yes","No"),"No")</f>
        <v>No</v>
      </c>
      <c r="BE1986" t="s">
        <v>6640</v>
      </c>
      <c r="BF1986" s="3" t="str">
        <f t="shared" ref="BF1986:BF2049" si="1277">IFERROR(IF(BE1986="Without Environmental Issues","No","Yes"),"No")</f>
        <v>No</v>
      </c>
      <c r="BG1986" t="s">
        <v>6645</v>
      </c>
      <c r="BH1986" s="3" t="str">
        <f t="shared" ref="BH1986:BH2049" si="1278">M1986</f>
        <v>96181 DURDEN RD</v>
      </c>
      <c r="BI1986" s="3" t="str">
        <f t="shared" ref="BI1986:BI2049" si="1279">PROPER(J1986)</f>
        <v>Yulee</v>
      </c>
      <c r="BJ1986" s="3" t="str">
        <f t="shared" ref="BJ1986:BJ2049" si="1280">PROPER(K1986)</f>
        <v>Florida</v>
      </c>
      <c r="BK1986" s="3">
        <f t="shared" ref="BK1986:BK2049" si="1281">L1986</f>
        <v>32097</v>
      </c>
      <c r="BL1986" s="3" t="str">
        <f t="shared" ref="BL1986:BL2049" si="1282">CONCATENATE(M1986," ",N1986)</f>
        <v>96181 DURDEN RD YULEE FL 32097</v>
      </c>
      <c r="BM1986" s="3" t="str">
        <f t="shared" ref="BM1986:BM2049" si="1283">IF(AU1986&gt;0,"L","")</f>
        <v/>
      </c>
      <c r="BN1986" s="3" t="str">
        <f t="shared" ref="BN1986:BN2049" si="1284">IF(D1986&lt;150,"Lien&lt;$150","Pass")</f>
        <v>Pass</v>
      </c>
      <c r="BO1986" s="3" t="str">
        <f t="shared" ref="BO1986:BO2049" si="1285">IF(BC1986="Yes","Yes","No")</f>
        <v>No</v>
      </c>
      <c r="BP1986" s="3" t="str">
        <f t="shared" ref="BP1986:BP2049" si="1286">IF(D1986&gt;10000,IF(OR(I1986="",I1986=0,BI1986="",BI1986=0,BK1986=0),"Bad Address","Pass"),"FV&lt;$10K")</f>
        <v>FV&lt;$10K</v>
      </c>
      <c r="BQ1986" t="s">
        <v>6650</v>
      </c>
      <c r="BR1986" s="3" t="str">
        <f t="shared" ref="BR1986:BR2049" si="1287">IF(D1986&gt;20000,IF(OR(BD1986="Yes",BF1986="Yes"),"Yes","No"),"No, &lt; $20K Lien")</f>
        <v>No, &lt; $20K Lien</v>
      </c>
      <c r="BS1986" s="3" t="str">
        <f t="shared" ref="BS1986:BS2049" si="1288">IF(D1986&gt;20000,IF(IFERROR(IF(BG1986="None","No","Yes"),"No")="Yes","Yes","No"),"No, Lien &lt; $20K")</f>
        <v>No, Lien &lt; $20K</v>
      </c>
      <c r="BT1986" t="s">
        <v>6650</v>
      </c>
      <c r="BU1986" s="3" t="str">
        <f t="shared" ref="BU1986:BU2049" si="1289">IF(E1986="","N/A",IF(OR(E1986&lt;2014,AR1986="Yes"),"Yes","No"))</f>
        <v>No</v>
      </c>
      <c r="BV1986" s="3" t="str">
        <f t="shared" ref="BV1986:BV2049" si="1290">IFERROR(IF(COUNTIF(C:C,C1986)&gt;1,"Yes","No"),"No")</f>
        <v>No</v>
      </c>
      <c r="BW1986" s="3">
        <f t="shared" ref="BW1986:BW2049" si="1291">BA1986</f>
        <v>1</v>
      </c>
      <c r="BX1986" s="3" t="str">
        <f t="shared" ref="BX1986:BX2049" si="1292">IF(AND(OR(CI1986="S",CI1986="R",CI1986="C"),CH1986="Yes",BW1986&gt;2),"Yes",IF(AND(OR(CI1986="S",CI1986="R",CI1986="C"),CH1986="No",BW1986&gt;1),"Yes",IF(AND(CI1986="V",CH1986="Yes",BW1986&gt;0),"Yes","No")))</f>
        <v>No</v>
      </c>
      <c r="BY1986" s="3">
        <f t="shared" ref="BY1986:BY2049" si="1293">VALUE(W1986)</f>
        <v>40707</v>
      </c>
      <c r="BZ1986">
        <v>1</v>
      </c>
      <c r="CA1986" s="3">
        <f t="shared" ref="CA1986:CA2049" si="1294">BY1986/BZ1986</f>
        <v>40707</v>
      </c>
      <c r="CC1986" s="3">
        <f t="shared" ref="CC1986:CC2049" si="1295">AS1986</f>
        <v>0</v>
      </c>
      <c r="CD1986" s="3">
        <f t="shared" ref="CD1986:CD2049" si="1296">VALUE(AT1986)</f>
        <v>0</v>
      </c>
      <c r="CE1986" s="3" t="str">
        <f t="shared" ref="CE1986:CE2049" si="1297">IFERROR(IF(CD1986&gt;1000,YEAR(CC1986),""),"")</f>
        <v/>
      </c>
      <c r="CF1986" s="3" t="e">
        <f>HLOOKUP(CE1986,'Valuation Data'!$D$2:$K$5,4,FALSE)</f>
        <v>#N/A</v>
      </c>
      <c r="CG1986" s="3">
        <f t="shared" ref="CG1986:CG2049" si="1298">IF(CB1986&gt;0,MIN(IFERROR(MIN(CD1986*CF1986,CA1986),CA1986),CB1986),IFERROR(MIN(CD1986*CF1986,CA1986),CA1986))</f>
        <v>40707</v>
      </c>
      <c r="CH1986" s="3" t="str">
        <f t="shared" ref="CH1986:CH2049" si="1299">IFERROR(IF(AND(OR(CI1986="S",CI1986="R",CI1986="C",CI1986="V"),CF1986&gt;0),"Yes","No"),"No")</f>
        <v>No</v>
      </c>
      <c r="CI1986" s="3" t="str">
        <f>VLOOKUP(R1986,'Use Codes &amp; County Type'!A:D,4,FALSE)</f>
        <v>R</v>
      </c>
      <c r="CJ1986" s="3" t="str">
        <f t="shared" ref="CJ1986:CJ2049" si="1300">IF(AND(CH1986="No",CI1986="V"),"Yes","No")</f>
        <v>No</v>
      </c>
      <c r="CK1986" s="3" t="str">
        <f t="shared" ref="CK1986:CK2049" si="1301">IF(OR(BB1986="Yes",BB1986=""),"Yes","No")</f>
        <v>No</v>
      </c>
      <c r="CL1986" s="3">
        <f t="shared" ref="CL1986:CL2049" si="1302">IF(AND(OR(CI1986="S",CI1986="R",CI1986="C"),CH1986="Yes",CK1986="Yes"),75%,IF(AND(OR(CI1986="S",CI1986="R"),CH1986="Yes",CK1986="No"),40%,IF(AND(OR(CI1986="S",CI1986="R",CI1986="C"),CH1986="No",CK1986="Yes"),67%,IF(AND(OR(CI1986="S",CI1986="R"),CH1986="No",CK1986="No"),35%,IF(AND(CI1986="C",CH1986="Yes"),35%,IF(AND(CI1986="C",CH1986="No"),30%,IF(AND(CH1986="Yes",CI1986="V"),10%,0%)))))))</f>
        <v>0.35</v>
      </c>
      <c r="CM1986" s="3">
        <f t="shared" ref="CM1986:CM2049" si="1303">CG1986*CL1986</f>
        <v>14247.449999999999</v>
      </c>
      <c r="CN1986" s="3">
        <f t="shared" ref="CN1986:CN2049" si="1304">D1986+(BA1986+3)*MAX(D1986,Z1986)</f>
        <v>3492.45</v>
      </c>
      <c r="CO1986" s="3">
        <f t="shared" ref="CO1986:CO2049" si="1305">CM1986-CN1986</f>
        <v>10755</v>
      </c>
      <c r="CP1986" s="3">
        <f t="shared" ref="CP1986:CP2049" si="1306">+CN1986/CG1986</f>
        <v>8.5794826442626565E-2</v>
      </c>
      <c r="CR1986" s="3" t="str">
        <f t="shared" ref="CR1986:CR2049" si="1307">IF(AND(CV1986="*Bid",D1986&gt;49999),"Google","No")</f>
        <v>No</v>
      </c>
      <c r="CV1986" s="3" t="str">
        <f t="shared" ref="CV1986:CV2049" si="1308">IF(BN1986="Lien&lt;$150","Lien&lt;$150",IF(OR(BU1986="Yes",BV1986="Yes"),"County Held Lien",IF(CG1986&lt;30000,"FMV&lt;$30K",IF(BR1986="Yes","EPA",IF(BS1986="Yes","CDD",IF(BT1986="High","Flood",IF(BX1986="Yes","Too Many Priors",IF(CJ1986="Yes","Vacant, No Sales Data",IF(CO1986&lt;0,"Neg Solv Premium",IF(BP1986="Bad Address","Bad Address",IF(CQ1986="Bad","Bad Data",IF(CS1986="Bad","Bad Google",IF(CT1986="Redeemed","Redeemed",IF(CU1986="Data Change","Data Change","*Bid"))))))))))))))</f>
        <v>*Bid</v>
      </c>
      <c r="CW1986" s="3">
        <f t="shared" ref="CW1986:CW2049" si="1309">VALUE(A1986)</f>
        <v>1985</v>
      </c>
      <c r="CX1986" s="3">
        <f t="shared" ref="CX1986:CX2049" si="1310">VALUE(D1986)</f>
        <v>698.49</v>
      </c>
      <c r="CY1986" s="3" t="str">
        <f t="shared" ref="CY1986:CY2049" si="1311">IF(AND(CV1986="*Bid",CX1986&gt;75000),"Check","Ok")</f>
        <v>Ok</v>
      </c>
      <c r="CZ1986">
        <v>0</v>
      </c>
      <c r="DA1986">
        <v>0</v>
      </c>
    </row>
    <row r="1987" spans="1:105" x14ac:dyDescent="0.25">
      <c r="A1987">
        <v>1986</v>
      </c>
      <c r="B1987" t="s">
        <v>3</v>
      </c>
      <c r="C1987" t="s">
        <v>2095</v>
      </c>
      <c r="D1987">
        <v>532.26</v>
      </c>
      <c r="E1987">
        <v>2017</v>
      </c>
      <c r="F1987">
        <v>532.26</v>
      </c>
      <c r="G1987">
        <v>532.26</v>
      </c>
      <c r="H1987" s="3">
        <f t="shared" si="1271"/>
        <v>0</v>
      </c>
      <c r="I1987">
        <v>96223</v>
      </c>
      <c r="J1987" t="s">
        <v>2734</v>
      </c>
      <c r="K1987" t="s">
        <v>2738</v>
      </c>
      <c r="L1987">
        <v>32097</v>
      </c>
      <c r="M1987" t="s">
        <v>4244</v>
      </c>
      <c r="N1987" t="s">
        <v>4758</v>
      </c>
      <c r="O1987">
        <v>-81.526162096298293</v>
      </c>
      <c r="P1987">
        <v>30.642526591644</v>
      </c>
      <c r="Q1987" t="s">
        <v>6158</v>
      </c>
      <c r="R1987">
        <v>2</v>
      </c>
      <c r="S1987" t="s">
        <v>6535</v>
      </c>
      <c r="T1987">
        <v>1006</v>
      </c>
      <c r="U1987" t="s">
        <v>6578</v>
      </c>
      <c r="V1987">
        <v>2017</v>
      </c>
      <c r="W1987">
        <v>30554</v>
      </c>
      <c r="X1987">
        <v>2017</v>
      </c>
      <c r="Y1987">
        <v>30554</v>
      </c>
      <c r="Z1987">
        <v>462.56</v>
      </c>
      <c r="AA1987" s="3">
        <f t="shared" si="1272"/>
        <v>0.86904896103408114</v>
      </c>
      <c r="AG1987" t="s">
        <v>6616</v>
      </c>
      <c r="AH1987" t="s">
        <v>6616</v>
      </c>
      <c r="AI1987" t="s">
        <v>6618</v>
      </c>
      <c r="AJ1987" t="s">
        <v>6618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 s="3" t="str">
        <f t="shared" si="1273"/>
        <v>No</v>
      </c>
      <c r="AQ1987" s="3" t="str">
        <f t="shared" si="1274"/>
        <v>No</v>
      </c>
      <c r="AR1987" s="3" t="str">
        <f t="shared" si="1275"/>
        <v>No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 t="s">
        <v>6634</v>
      </c>
      <c r="AZ1987">
        <v>0</v>
      </c>
      <c r="BA1987">
        <v>0</v>
      </c>
      <c r="BB1987" t="s">
        <v>6616</v>
      </c>
      <c r="BC1987" t="s">
        <v>6616</v>
      </c>
      <c r="BD1987" s="4" t="str">
        <f t="shared" si="1276"/>
        <v>No</v>
      </c>
      <c r="BE1987" t="s">
        <v>6640</v>
      </c>
      <c r="BF1987" s="3" t="str">
        <f t="shared" si="1277"/>
        <v>No</v>
      </c>
      <c r="BG1987" t="s">
        <v>6645</v>
      </c>
      <c r="BH1987" s="3" t="str">
        <f t="shared" si="1278"/>
        <v>96223 PIRATES BLUFF RD</v>
      </c>
      <c r="BI1987" s="3" t="str">
        <f t="shared" si="1279"/>
        <v>Yulee</v>
      </c>
      <c r="BJ1987" s="3" t="str">
        <f t="shared" si="1280"/>
        <v>Florida</v>
      </c>
      <c r="BK1987" s="3">
        <f t="shared" si="1281"/>
        <v>32097</v>
      </c>
      <c r="BL1987" s="3" t="str">
        <f t="shared" si="1282"/>
        <v>96223 PIRATES BLUFF RD YULEE FL 32097</v>
      </c>
      <c r="BM1987" s="3" t="str">
        <f t="shared" si="1283"/>
        <v/>
      </c>
      <c r="BN1987" s="3" t="str">
        <f t="shared" si="1284"/>
        <v>Pass</v>
      </c>
      <c r="BO1987" s="3" t="str">
        <f t="shared" si="1285"/>
        <v>No</v>
      </c>
      <c r="BP1987" s="3" t="str">
        <f t="shared" si="1286"/>
        <v>FV&lt;$10K</v>
      </c>
      <c r="BQ1987" t="s">
        <v>6650</v>
      </c>
      <c r="BR1987" s="3" t="str">
        <f t="shared" si="1287"/>
        <v>No, &lt; $20K Lien</v>
      </c>
      <c r="BS1987" s="3" t="str">
        <f t="shared" si="1288"/>
        <v>No, Lien &lt; $20K</v>
      </c>
      <c r="BT1987" t="s">
        <v>6650</v>
      </c>
      <c r="BU1987" s="3" t="str">
        <f t="shared" si="1289"/>
        <v>No</v>
      </c>
      <c r="BV1987" s="3" t="str">
        <f t="shared" si="1290"/>
        <v>No</v>
      </c>
      <c r="BW1987" s="3">
        <f t="shared" si="1291"/>
        <v>0</v>
      </c>
      <c r="BX1987" s="3" t="str">
        <f t="shared" si="1292"/>
        <v>No</v>
      </c>
      <c r="BY1987" s="3">
        <f t="shared" si="1293"/>
        <v>30554</v>
      </c>
      <c r="BZ1987">
        <v>1</v>
      </c>
      <c r="CA1987" s="3">
        <f t="shared" si="1294"/>
        <v>30554</v>
      </c>
      <c r="CC1987" s="3">
        <f t="shared" si="1295"/>
        <v>0</v>
      </c>
      <c r="CD1987" s="3">
        <f t="shared" si="1296"/>
        <v>0</v>
      </c>
      <c r="CE1987" s="3" t="str">
        <f t="shared" si="1297"/>
        <v/>
      </c>
      <c r="CF1987" s="3" t="e">
        <f>HLOOKUP(CE1987,'Valuation Data'!$D$2:$K$5,4,FALSE)</f>
        <v>#N/A</v>
      </c>
      <c r="CG1987" s="3">
        <f t="shared" si="1298"/>
        <v>30554</v>
      </c>
      <c r="CH1987" s="3" t="str">
        <f t="shared" si="1299"/>
        <v>No</v>
      </c>
      <c r="CI1987" s="3" t="str">
        <f>VLOOKUP(R1987,'Use Codes &amp; County Type'!A:D,4,FALSE)</f>
        <v>R</v>
      </c>
      <c r="CJ1987" s="3" t="str">
        <f t="shared" si="1300"/>
        <v>No</v>
      </c>
      <c r="CK1987" s="3" t="str">
        <f t="shared" si="1301"/>
        <v>No</v>
      </c>
      <c r="CL1987" s="3">
        <f t="shared" si="1302"/>
        <v>0.35</v>
      </c>
      <c r="CM1987" s="3">
        <f t="shared" si="1303"/>
        <v>10693.9</v>
      </c>
      <c r="CN1987" s="3">
        <f t="shared" si="1304"/>
        <v>2129.04</v>
      </c>
      <c r="CO1987" s="3">
        <f t="shared" si="1305"/>
        <v>8564.86</v>
      </c>
      <c r="CP1987" s="3">
        <f t="shared" si="1306"/>
        <v>6.9681220134843222E-2</v>
      </c>
      <c r="CR1987" s="3" t="str">
        <f t="shared" si="1307"/>
        <v>No</v>
      </c>
      <c r="CV1987" s="3" t="str">
        <f t="shared" si="1308"/>
        <v>*Bid</v>
      </c>
      <c r="CW1987" s="3">
        <f t="shared" si="1309"/>
        <v>1986</v>
      </c>
      <c r="CX1987" s="3">
        <f t="shared" si="1310"/>
        <v>532.26</v>
      </c>
      <c r="CY1987" s="3" t="str">
        <f t="shared" si="1311"/>
        <v>Ok</v>
      </c>
      <c r="CZ1987">
        <v>0</v>
      </c>
      <c r="DA1987">
        <v>0</v>
      </c>
    </row>
    <row r="1988" spans="1:105" x14ac:dyDescent="0.25">
      <c r="A1988">
        <v>1987</v>
      </c>
      <c r="B1988" t="s">
        <v>3</v>
      </c>
      <c r="C1988" t="s">
        <v>2096</v>
      </c>
      <c r="D1988">
        <v>2235.69</v>
      </c>
      <c r="E1988">
        <v>2017</v>
      </c>
      <c r="F1988">
        <v>2235.69</v>
      </c>
      <c r="G1988">
        <v>2235.69</v>
      </c>
      <c r="H1988" s="3">
        <f t="shared" si="1271"/>
        <v>0</v>
      </c>
      <c r="I1988">
        <v>96166</v>
      </c>
      <c r="J1988" t="s">
        <v>2734</v>
      </c>
      <c r="K1988" t="s">
        <v>2738</v>
      </c>
      <c r="L1988">
        <v>32097</v>
      </c>
      <c r="M1988" t="s">
        <v>4245</v>
      </c>
      <c r="N1988" t="s">
        <v>4758</v>
      </c>
      <c r="O1988">
        <v>-81.5279732132623</v>
      </c>
      <c r="P1988">
        <v>30.641730010224101</v>
      </c>
      <c r="Q1988" t="s">
        <v>6159</v>
      </c>
      <c r="R1988">
        <v>1</v>
      </c>
      <c r="S1988" t="s">
        <v>6539</v>
      </c>
      <c r="T1988">
        <v>1001</v>
      </c>
      <c r="U1988" t="s">
        <v>6582</v>
      </c>
      <c r="V1988">
        <v>2017</v>
      </c>
      <c r="W1988">
        <v>172632</v>
      </c>
      <c r="X1988">
        <v>2017</v>
      </c>
      <c r="Y1988">
        <v>184124</v>
      </c>
      <c r="Z1988">
        <v>2037.62</v>
      </c>
      <c r="AA1988" s="3">
        <f t="shared" si="1272"/>
        <v>0.91140542740719865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 s="3" t="str">
        <f t="shared" si="1273"/>
        <v>No</v>
      </c>
      <c r="AQ1988" s="3" t="str">
        <f t="shared" si="1274"/>
        <v>No</v>
      </c>
      <c r="AR1988" s="3" t="str">
        <f t="shared" si="1275"/>
        <v>No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 t="s">
        <v>6634</v>
      </c>
      <c r="AZ1988">
        <v>0</v>
      </c>
      <c r="BA1988">
        <v>0</v>
      </c>
      <c r="BB1988" t="s">
        <v>6617</v>
      </c>
      <c r="BC1988">
        <v>0</v>
      </c>
      <c r="BD1988" s="4" t="str">
        <f t="shared" si="1276"/>
        <v>No</v>
      </c>
      <c r="BE1988" t="s">
        <v>6640</v>
      </c>
      <c r="BF1988" s="3" t="str">
        <f t="shared" si="1277"/>
        <v>No</v>
      </c>
      <c r="BG1988" t="s">
        <v>6645</v>
      </c>
      <c r="BH1988" s="3" t="str">
        <f t="shared" si="1278"/>
        <v>96166 PIRATES BLUFF RD</v>
      </c>
      <c r="BI1988" s="3" t="str">
        <f t="shared" si="1279"/>
        <v>Yulee</v>
      </c>
      <c r="BJ1988" s="3" t="str">
        <f t="shared" si="1280"/>
        <v>Florida</v>
      </c>
      <c r="BK1988" s="3">
        <f t="shared" si="1281"/>
        <v>32097</v>
      </c>
      <c r="BL1988" s="3" t="str">
        <f t="shared" si="1282"/>
        <v>96166 PIRATES BLUFF RD YULEE FL 32097</v>
      </c>
      <c r="BM1988" s="3" t="str">
        <f t="shared" si="1283"/>
        <v/>
      </c>
      <c r="BN1988" s="3" t="str">
        <f t="shared" si="1284"/>
        <v>Pass</v>
      </c>
      <c r="BO1988" s="3" t="str">
        <f t="shared" si="1285"/>
        <v>No</v>
      </c>
      <c r="BP1988" s="3" t="str">
        <f t="shared" si="1286"/>
        <v>FV&lt;$10K</v>
      </c>
      <c r="BQ1988" t="s">
        <v>6650</v>
      </c>
      <c r="BR1988" s="3" t="str">
        <f t="shared" si="1287"/>
        <v>No, &lt; $20K Lien</v>
      </c>
      <c r="BS1988" s="3" t="str">
        <f t="shared" si="1288"/>
        <v>No, Lien &lt; $20K</v>
      </c>
      <c r="BT1988" t="s">
        <v>6650</v>
      </c>
      <c r="BU1988" s="3" t="str">
        <f t="shared" si="1289"/>
        <v>No</v>
      </c>
      <c r="BV1988" s="3" t="str">
        <f t="shared" si="1290"/>
        <v>No</v>
      </c>
      <c r="BW1988" s="3">
        <f t="shared" si="1291"/>
        <v>0</v>
      </c>
      <c r="BX1988" s="3" t="str">
        <f t="shared" si="1292"/>
        <v>No</v>
      </c>
      <c r="BY1988" s="3">
        <f t="shared" si="1293"/>
        <v>172632</v>
      </c>
      <c r="BZ1988">
        <v>1</v>
      </c>
      <c r="CA1988" s="3">
        <f t="shared" si="1294"/>
        <v>172632</v>
      </c>
      <c r="CC1988" s="3">
        <f t="shared" si="1295"/>
        <v>0</v>
      </c>
      <c r="CD1988" s="3">
        <f t="shared" si="1296"/>
        <v>0</v>
      </c>
      <c r="CE1988" s="3" t="str">
        <f t="shared" si="1297"/>
        <v/>
      </c>
      <c r="CF1988" s="3" t="e">
        <f>HLOOKUP(CE1988,'Valuation Data'!$D$2:$K$5,4,FALSE)</f>
        <v>#N/A</v>
      </c>
      <c r="CG1988" s="3">
        <f t="shared" si="1298"/>
        <v>172632</v>
      </c>
      <c r="CH1988" s="3" t="str">
        <f t="shared" si="1299"/>
        <v>No</v>
      </c>
      <c r="CI1988" s="3" t="str">
        <f>VLOOKUP(R1988,'Use Codes &amp; County Type'!A:D,4,FALSE)</f>
        <v>S</v>
      </c>
      <c r="CJ1988" s="3" t="str">
        <f t="shared" si="1300"/>
        <v>No</v>
      </c>
      <c r="CK1988" s="3" t="str">
        <f t="shared" si="1301"/>
        <v>Yes</v>
      </c>
      <c r="CL1988" s="3">
        <f t="shared" si="1302"/>
        <v>0.67</v>
      </c>
      <c r="CM1988" s="3">
        <f t="shared" si="1303"/>
        <v>115663.44</v>
      </c>
      <c r="CN1988" s="3">
        <f t="shared" si="1304"/>
        <v>8942.76</v>
      </c>
      <c r="CO1988" s="3">
        <f t="shared" si="1305"/>
        <v>106720.68000000001</v>
      </c>
      <c r="CP1988" s="3">
        <f t="shared" si="1306"/>
        <v>5.180244682330043E-2</v>
      </c>
      <c r="CR1988" s="3" t="str">
        <f t="shared" si="1307"/>
        <v>No</v>
      </c>
      <c r="CV1988" s="3" t="str">
        <f t="shared" si="1308"/>
        <v>*Bid</v>
      </c>
      <c r="CW1988" s="3">
        <f t="shared" si="1309"/>
        <v>1987</v>
      </c>
      <c r="CX1988" s="3">
        <f t="shared" si="1310"/>
        <v>2235.69</v>
      </c>
      <c r="CY1988" s="3" t="str">
        <f t="shared" si="1311"/>
        <v>Ok</v>
      </c>
      <c r="CZ1988">
        <v>0</v>
      </c>
      <c r="DA1988">
        <v>0</v>
      </c>
    </row>
    <row r="1989" spans="1:105" x14ac:dyDescent="0.25">
      <c r="A1989">
        <v>1988</v>
      </c>
      <c r="B1989" t="s">
        <v>3</v>
      </c>
      <c r="C1989" t="s">
        <v>2097</v>
      </c>
      <c r="D1989">
        <v>162.22</v>
      </c>
      <c r="E1989">
        <v>2017</v>
      </c>
      <c r="F1989" t="e">
        <f>NA()</f>
        <v>#N/A</v>
      </c>
      <c r="G1989" t="e">
        <f>NA()</f>
        <v>#N/A</v>
      </c>
      <c r="H1989" s="3" t="e">
        <f t="shared" si="1271"/>
        <v>#N/A</v>
      </c>
      <c r="I1989" t="e">
        <f>NA()</f>
        <v>#N/A</v>
      </c>
      <c r="J1989" t="e">
        <f>NA()</f>
        <v>#N/A</v>
      </c>
      <c r="K1989" t="e">
        <f>NA()</f>
        <v>#N/A</v>
      </c>
      <c r="L1989" t="e">
        <f>NA()</f>
        <v>#N/A</v>
      </c>
      <c r="M1989" t="e">
        <f>NA()</f>
        <v>#N/A</v>
      </c>
      <c r="N1989" t="e">
        <f>NA()</f>
        <v>#N/A</v>
      </c>
      <c r="O1989" t="e">
        <f>NA()</f>
        <v>#N/A</v>
      </c>
      <c r="P1989" t="e">
        <f>NA()</f>
        <v>#N/A</v>
      </c>
      <c r="Q1989" t="e">
        <f>NA()</f>
        <v>#N/A</v>
      </c>
      <c r="R1989">
        <v>2</v>
      </c>
      <c r="S1989" t="s">
        <v>6535</v>
      </c>
      <c r="T1989" t="e">
        <f>NA()</f>
        <v>#N/A</v>
      </c>
      <c r="U1989" t="e">
        <f>NA()</f>
        <v>#N/A</v>
      </c>
      <c r="V1989">
        <v>2017</v>
      </c>
      <c r="W1989">
        <v>32953</v>
      </c>
      <c r="X1989" t="e">
        <f>NA()</f>
        <v>#N/A</v>
      </c>
      <c r="Y1989" t="e">
        <f>NA()</f>
        <v>#N/A</v>
      </c>
      <c r="Z1989" t="e">
        <f>NA()</f>
        <v>#N/A</v>
      </c>
      <c r="AA1989" s="3">
        <f t="shared" si="1272"/>
        <v>0</v>
      </c>
      <c r="AG1989" t="s">
        <v>6616</v>
      </c>
      <c r="AH1989" t="s">
        <v>6616</v>
      </c>
      <c r="AI1989" t="e">
        <f>NA()</f>
        <v>#N/A</v>
      </c>
      <c r="AJ1989" t="e">
        <f>NA()</f>
        <v>#N/A</v>
      </c>
      <c r="AK1989" t="e">
        <f>NA()</f>
        <v>#N/A</v>
      </c>
      <c r="AL1989" t="e">
        <f>NA()</f>
        <v>#N/A</v>
      </c>
      <c r="AM1989" t="e">
        <f>NA()</f>
        <v>#N/A</v>
      </c>
      <c r="AN1989" t="e">
        <f>NA()</f>
        <v>#N/A</v>
      </c>
      <c r="AO1989" t="e">
        <f>NA()</f>
        <v>#N/A</v>
      </c>
      <c r="AP1989" s="3" t="str">
        <f t="shared" si="1273"/>
        <v>No</v>
      </c>
      <c r="AQ1989" s="3" t="str">
        <f t="shared" si="1274"/>
        <v>No</v>
      </c>
      <c r="AR1989" s="3" t="str">
        <f t="shared" si="1275"/>
        <v>No</v>
      </c>
      <c r="AS1989" t="e">
        <f>NA()</f>
        <v>#N/A</v>
      </c>
      <c r="AT1989" t="e">
        <f>NA()</f>
        <v>#N/A</v>
      </c>
      <c r="AU1989" t="e">
        <f>NA()</f>
        <v>#N/A</v>
      </c>
      <c r="AV1989" t="e">
        <f>NA()</f>
        <v>#N/A</v>
      </c>
      <c r="AW1989" t="e">
        <f>NA()</f>
        <v>#N/A</v>
      </c>
      <c r="AX1989" t="e">
        <f>NA()</f>
        <v>#N/A</v>
      </c>
      <c r="AY1989" t="e">
        <f>NA()</f>
        <v>#N/A</v>
      </c>
      <c r="AZ1989" t="e">
        <f>NA()</f>
        <v>#N/A</v>
      </c>
      <c r="BA1989">
        <v>0</v>
      </c>
      <c r="BB1989" t="s">
        <v>6617</v>
      </c>
      <c r="BC1989" t="e">
        <f>NA()</f>
        <v>#N/A</v>
      </c>
      <c r="BD1989" s="4" t="str">
        <f t="shared" si="1276"/>
        <v>No</v>
      </c>
      <c r="BE1989" t="e">
        <f>NA()</f>
        <v>#N/A</v>
      </c>
      <c r="BF1989" s="3" t="str">
        <f t="shared" si="1277"/>
        <v>No</v>
      </c>
      <c r="BG1989" t="e">
        <f>NA()</f>
        <v>#N/A</v>
      </c>
      <c r="BH1989" s="3" t="e">
        <f t="shared" si="1278"/>
        <v>#N/A</v>
      </c>
      <c r="BI1989" s="3" t="e">
        <f t="shared" si="1279"/>
        <v>#N/A</v>
      </c>
      <c r="BJ1989" s="3" t="e">
        <f t="shared" si="1280"/>
        <v>#N/A</v>
      </c>
      <c r="BK1989" s="3" t="e">
        <f t="shared" si="1281"/>
        <v>#N/A</v>
      </c>
      <c r="BL1989" s="3" t="e">
        <f t="shared" si="1282"/>
        <v>#N/A</v>
      </c>
      <c r="BM1989" s="3" t="e">
        <f t="shared" si="1283"/>
        <v>#N/A</v>
      </c>
      <c r="BN1989" s="3" t="str">
        <f t="shared" si="1284"/>
        <v>Pass</v>
      </c>
      <c r="BO1989" s="3" t="e">
        <f t="shared" si="1285"/>
        <v>#N/A</v>
      </c>
      <c r="BP1989" s="3" t="str">
        <f t="shared" si="1286"/>
        <v>FV&lt;$10K</v>
      </c>
      <c r="BQ1989" t="s">
        <v>6650</v>
      </c>
      <c r="BR1989" s="3" t="str">
        <f t="shared" si="1287"/>
        <v>No, &lt; $20K Lien</v>
      </c>
      <c r="BS1989" s="3" t="str">
        <f t="shared" si="1288"/>
        <v>No, Lien &lt; $20K</v>
      </c>
      <c r="BT1989" t="s">
        <v>6650</v>
      </c>
      <c r="BU1989" s="3" t="str">
        <f t="shared" si="1289"/>
        <v>No</v>
      </c>
      <c r="BV1989" s="3" t="str">
        <f t="shared" si="1290"/>
        <v>No</v>
      </c>
      <c r="BW1989" s="3">
        <f t="shared" si="1291"/>
        <v>0</v>
      </c>
      <c r="BX1989" s="3" t="str">
        <f t="shared" si="1292"/>
        <v>No</v>
      </c>
      <c r="BY1989" s="3">
        <f t="shared" si="1293"/>
        <v>32953</v>
      </c>
      <c r="BZ1989">
        <v>1</v>
      </c>
      <c r="CA1989" s="3">
        <f t="shared" si="1294"/>
        <v>32953</v>
      </c>
      <c r="CC1989" s="3" t="e">
        <f t="shared" si="1295"/>
        <v>#N/A</v>
      </c>
      <c r="CD1989" s="3" t="e">
        <f t="shared" si="1296"/>
        <v>#N/A</v>
      </c>
      <c r="CE1989" s="3" t="str">
        <f t="shared" si="1297"/>
        <v/>
      </c>
      <c r="CF1989" s="3" t="e">
        <f>HLOOKUP(CE1989,'Valuation Data'!$D$2:$K$5,4,FALSE)</f>
        <v>#N/A</v>
      </c>
      <c r="CG1989" s="3">
        <f t="shared" si="1298"/>
        <v>32953</v>
      </c>
      <c r="CH1989" s="3" t="str">
        <f t="shared" si="1299"/>
        <v>No</v>
      </c>
      <c r="CI1989" s="3" t="str">
        <f>VLOOKUP(R1989,'Use Codes &amp; County Type'!A:D,4,FALSE)</f>
        <v>R</v>
      </c>
      <c r="CJ1989" s="3" t="str">
        <f t="shared" si="1300"/>
        <v>No</v>
      </c>
      <c r="CK1989" s="3" t="str">
        <f t="shared" si="1301"/>
        <v>Yes</v>
      </c>
      <c r="CL1989" s="3">
        <f t="shared" si="1302"/>
        <v>0.67</v>
      </c>
      <c r="CM1989" s="3">
        <f t="shared" si="1303"/>
        <v>22078.510000000002</v>
      </c>
      <c r="CN1989" s="3" t="e">
        <f t="shared" si="1304"/>
        <v>#N/A</v>
      </c>
      <c r="CO1989" s="3" t="e">
        <f t="shared" si="1305"/>
        <v>#N/A</v>
      </c>
      <c r="CP1989" s="3" t="e">
        <f t="shared" si="1306"/>
        <v>#N/A</v>
      </c>
      <c r="CR1989" s="3" t="e">
        <f t="shared" si="1307"/>
        <v>#N/A</v>
      </c>
      <c r="CV1989" s="3" t="e">
        <f t="shared" si="1308"/>
        <v>#N/A</v>
      </c>
      <c r="CW1989" s="3">
        <f t="shared" si="1309"/>
        <v>1988</v>
      </c>
      <c r="CX1989" s="3">
        <f t="shared" si="1310"/>
        <v>162.22</v>
      </c>
      <c r="CY1989" s="3" t="e">
        <f t="shared" si="1311"/>
        <v>#N/A</v>
      </c>
      <c r="CZ1989" t="e">
        <f>NA()</f>
        <v>#N/A</v>
      </c>
      <c r="DA1989" t="e">
        <f>NA()</f>
        <v>#N/A</v>
      </c>
    </row>
    <row r="1990" spans="1:105" x14ac:dyDescent="0.25">
      <c r="A1990">
        <v>1989</v>
      </c>
      <c r="B1990" t="s">
        <v>3</v>
      </c>
      <c r="C1990" t="s">
        <v>2098</v>
      </c>
      <c r="D1990">
        <v>6894.12</v>
      </c>
      <c r="E1990">
        <v>2017</v>
      </c>
      <c r="F1990">
        <v>6894.12</v>
      </c>
      <c r="G1990">
        <v>6894.12</v>
      </c>
      <c r="H1990" s="3">
        <f t="shared" si="1271"/>
        <v>0</v>
      </c>
      <c r="J1990" t="s">
        <v>2736</v>
      </c>
      <c r="K1990" t="s">
        <v>2738</v>
      </c>
      <c r="L1990">
        <v>32034</v>
      </c>
      <c r="M1990" t="s">
        <v>4246</v>
      </c>
      <c r="N1990" t="s">
        <v>4761</v>
      </c>
      <c r="O1990">
        <v>-81.544260713495405</v>
      </c>
      <c r="P1990">
        <v>30.689757664383102</v>
      </c>
      <c r="Q1990" t="s">
        <v>6160</v>
      </c>
      <c r="R1990">
        <v>0</v>
      </c>
      <c r="S1990" t="s">
        <v>6538</v>
      </c>
      <c r="T1990">
        <v>8001</v>
      </c>
      <c r="U1990" t="s">
        <v>6581</v>
      </c>
      <c r="V1990">
        <v>2017</v>
      </c>
      <c r="W1990">
        <v>419122</v>
      </c>
      <c r="X1990">
        <v>2017</v>
      </c>
      <c r="Y1990">
        <v>419122</v>
      </c>
      <c r="Z1990">
        <v>6345</v>
      </c>
      <c r="AA1990" s="3">
        <f t="shared" si="1272"/>
        <v>0.92034951523907327</v>
      </c>
      <c r="AB1990" t="s">
        <v>6616</v>
      </c>
      <c r="AC1990" t="s">
        <v>6616</v>
      </c>
      <c r="AD1990" t="s">
        <v>6616</v>
      </c>
      <c r="AG1990" t="s">
        <v>6616</v>
      </c>
      <c r="AH1990" t="s">
        <v>6616</v>
      </c>
      <c r="AI1990" t="s">
        <v>6618</v>
      </c>
      <c r="AJ1990" t="s">
        <v>6618</v>
      </c>
      <c r="AK1990" t="s">
        <v>6618</v>
      </c>
      <c r="AL1990" t="s">
        <v>6618</v>
      </c>
      <c r="AM1990" t="s">
        <v>6618</v>
      </c>
      <c r="AN1990" t="s">
        <v>6618</v>
      </c>
      <c r="AO1990" t="s">
        <v>6618</v>
      </c>
      <c r="AP1990" s="3" t="str">
        <f t="shared" si="1273"/>
        <v>No</v>
      </c>
      <c r="AQ1990" s="3" t="str">
        <f t="shared" si="1274"/>
        <v>No</v>
      </c>
      <c r="AR1990" s="3" t="str">
        <f t="shared" si="1275"/>
        <v>No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 t="s">
        <v>6634</v>
      </c>
      <c r="AZ1990" t="s">
        <v>6637</v>
      </c>
      <c r="BA1990">
        <v>1</v>
      </c>
      <c r="BB1990" t="s">
        <v>6616</v>
      </c>
      <c r="BC1990" t="s">
        <v>6616</v>
      </c>
      <c r="BD1990" s="4" t="str">
        <f t="shared" si="1276"/>
        <v>No</v>
      </c>
      <c r="BE1990" t="s">
        <v>6640</v>
      </c>
      <c r="BF1990" s="3" t="str">
        <f t="shared" si="1277"/>
        <v>No</v>
      </c>
      <c r="BG1990" t="s">
        <v>6645</v>
      </c>
      <c r="BH1990" s="3" t="str">
        <f t="shared" si="1278"/>
        <v>GRANDVIEW MNR</v>
      </c>
      <c r="BI1990" s="3" t="str">
        <f t="shared" si="1279"/>
        <v>Fernandina Beach</v>
      </c>
      <c r="BJ1990" s="3" t="str">
        <f t="shared" si="1280"/>
        <v>Florida</v>
      </c>
      <c r="BK1990" s="3">
        <f t="shared" si="1281"/>
        <v>32034</v>
      </c>
      <c r="BL1990" s="3" t="str">
        <f t="shared" si="1282"/>
        <v>GRANDVIEW MNR FERNANDINA BEACH FL 32034</v>
      </c>
      <c r="BM1990" s="3" t="str">
        <f t="shared" si="1283"/>
        <v/>
      </c>
      <c r="BN1990" s="3" t="str">
        <f t="shared" si="1284"/>
        <v>Pass</v>
      </c>
      <c r="BO1990" s="3" t="str">
        <f t="shared" si="1285"/>
        <v>No</v>
      </c>
      <c r="BP1990" s="3" t="str">
        <f t="shared" si="1286"/>
        <v>FV&lt;$10K</v>
      </c>
      <c r="BQ1990" t="s">
        <v>6650</v>
      </c>
      <c r="BR1990" s="3" t="str">
        <f t="shared" si="1287"/>
        <v>No, &lt; $20K Lien</v>
      </c>
      <c r="BS1990" s="3" t="str">
        <f t="shared" si="1288"/>
        <v>No, Lien &lt; $20K</v>
      </c>
      <c r="BT1990" t="s">
        <v>6650</v>
      </c>
      <c r="BU1990" s="3" t="str">
        <f t="shared" si="1289"/>
        <v>No</v>
      </c>
      <c r="BV1990" s="3" t="str">
        <f t="shared" si="1290"/>
        <v>No</v>
      </c>
      <c r="BW1990" s="3">
        <f t="shared" si="1291"/>
        <v>1</v>
      </c>
      <c r="BX1990" s="3" t="str">
        <f t="shared" si="1292"/>
        <v>No</v>
      </c>
      <c r="BY1990" s="3">
        <f t="shared" si="1293"/>
        <v>419122</v>
      </c>
      <c r="BZ1990">
        <v>1</v>
      </c>
      <c r="CA1990" s="3">
        <f t="shared" si="1294"/>
        <v>419122</v>
      </c>
      <c r="CC1990" s="3">
        <f t="shared" si="1295"/>
        <v>0</v>
      </c>
      <c r="CD1990" s="3">
        <f t="shared" si="1296"/>
        <v>0</v>
      </c>
      <c r="CE1990" s="3" t="str">
        <f t="shared" si="1297"/>
        <v/>
      </c>
      <c r="CF1990" s="3" t="e">
        <f>HLOOKUP(CE1990,'Valuation Data'!$D$2:$K$5,4,FALSE)</f>
        <v>#N/A</v>
      </c>
      <c r="CG1990" s="3">
        <f t="shared" si="1298"/>
        <v>419122</v>
      </c>
      <c r="CH1990" s="3" t="str">
        <f t="shared" si="1299"/>
        <v>No</v>
      </c>
      <c r="CI1990" s="3" t="str">
        <f>VLOOKUP(R1990,'Use Codes &amp; County Type'!A:D,4,FALSE)</f>
        <v>V</v>
      </c>
      <c r="CJ1990" s="3" t="str">
        <f t="shared" si="1300"/>
        <v>Yes</v>
      </c>
      <c r="CK1990" s="3" t="str">
        <f t="shared" si="1301"/>
        <v>No</v>
      </c>
      <c r="CL1990" s="3">
        <f t="shared" si="1302"/>
        <v>0</v>
      </c>
      <c r="CM1990" s="3">
        <f t="shared" si="1303"/>
        <v>0</v>
      </c>
      <c r="CN1990" s="3">
        <f t="shared" si="1304"/>
        <v>34470.6</v>
      </c>
      <c r="CO1990" s="3">
        <f t="shared" si="1305"/>
        <v>-34470.6</v>
      </c>
      <c r="CP1990" s="3">
        <f t="shared" si="1306"/>
        <v>8.2244787913781661E-2</v>
      </c>
      <c r="CR1990" s="3" t="str">
        <f t="shared" si="1307"/>
        <v>No</v>
      </c>
      <c r="CV1990" s="3" t="str">
        <f t="shared" si="1308"/>
        <v>Vacant, No Sales Data</v>
      </c>
      <c r="CW1990" s="3">
        <f t="shared" si="1309"/>
        <v>1989</v>
      </c>
      <c r="CX1990" s="3">
        <f t="shared" si="1310"/>
        <v>6894.12</v>
      </c>
      <c r="CY1990" s="3" t="str">
        <f t="shared" si="1311"/>
        <v>Ok</v>
      </c>
      <c r="CZ1990">
        <v>0</v>
      </c>
      <c r="DA1990">
        <v>0</v>
      </c>
    </row>
    <row r="1991" spans="1:105" x14ac:dyDescent="0.25">
      <c r="A1991">
        <v>1990</v>
      </c>
      <c r="B1991" t="s">
        <v>3</v>
      </c>
      <c r="C1991" t="s">
        <v>2099</v>
      </c>
      <c r="D1991">
        <v>677.07</v>
      </c>
      <c r="E1991">
        <v>2017</v>
      </c>
      <c r="F1991">
        <v>677.07</v>
      </c>
      <c r="G1991">
        <v>677.07</v>
      </c>
      <c r="H1991" s="3">
        <f t="shared" si="1271"/>
        <v>0</v>
      </c>
      <c r="J1991" t="s">
        <v>2734</v>
      </c>
      <c r="K1991" t="s">
        <v>2738</v>
      </c>
      <c r="L1991">
        <v>32097</v>
      </c>
      <c r="M1991" t="s">
        <v>4247</v>
      </c>
      <c r="N1991" t="s">
        <v>4758</v>
      </c>
      <c r="O1991">
        <v>-81.550832467394002</v>
      </c>
      <c r="P1991">
        <v>30.682421526802901</v>
      </c>
      <c r="Q1991" t="s">
        <v>6160</v>
      </c>
      <c r="R1991">
        <v>0</v>
      </c>
      <c r="S1991" t="s">
        <v>6538</v>
      </c>
      <c r="T1991">
        <v>8001</v>
      </c>
      <c r="U1991" t="s">
        <v>6581</v>
      </c>
      <c r="V1991">
        <v>2017</v>
      </c>
      <c r="W1991">
        <v>39400</v>
      </c>
      <c r="X1991">
        <v>2017</v>
      </c>
      <c r="Y1991">
        <v>39400</v>
      </c>
      <c r="Z1991">
        <v>596.46</v>
      </c>
      <c r="AA1991" s="3">
        <f t="shared" si="1272"/>
        <v>0.88094288625991402</v>
      </c>
      <c r="AB1991" t="s">
        <v>6616</v>
      </c>
      <c r="AC1991" t="s">
        <v>6616</v>
      </c>
      <c r="AD1991" t="s">
        <v>6616</v>
      </c>
      <c r="AG1991" t="s">
        <v>6616</v>
      </c>
      <c r="AH1991" t="s">
        <v>6616</v>
      </c>
      <c r="AI1991" t="s">
        <v>6618</v>
      </c>
      <c r="AJ1991" t="s">
        <v>6618</v>
      </c>
      <c r="AK1991" t="s">
        <v>6618</v>
      </c>
      <c r="AL1991" t="s">
        <v>6618</v>
      </c>
      <c r="AM1991" t="s">
        <v>6618</v>
      </c>
      <c r="AN1991">
        <v>0</v>
      </c>
      <c r="AO1991">
        <v>0</v>
      </c>
      <c r="AP1991" s="3" t="str">
        <f t="shared" si="1273"/>
        <v>No</v>
      </c>
      <c r="AQ1991" s="3" t="str">
        <f t="shared" si="1274"/>
        <v>No</v>
      </c>
      <c r="AR1991" s="3" t="str">
        <f t="shared" si="1275"/>
        <v>No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 t="s">
        <v>6634</v>
      </c>
      <c r="AZ1991" t="s">
        <v>6638</v>
      </c>
      <c r="BA1991">
        <v>1</v>
      </c>
      <c r="BB1991" t="s">
        <v>6616</v>
      </c>
      <c r="BC1991" t="s">
        <v>6616</v>
      </c>
      <c r="BD1991" s="4" t="str">
        <f t="shared" si="1276"/>
        <v>No</v>
      </c>
      <c r="BE1991" t="s">
        <v>6640</v>
      </c>
      <c r="BF1991" s="3" t="str">
        <f t="shared" si="1277"/>
        <v>No</v>
      </c>
      <c r="BG1991" t="s">
        <v>6645</v>
      </c>
      <c r="BH1991" s="3" t="str">
        <f t="shared" si="1278"/>
        <v>LENTS RD</v>
      </c>
      <c r="BI1991" s="3" t="str">
        <f t="shared" si="1279"/>
        <v>Yulee</v>
      </c>
      <c r="BJ1991" s="3" t="str">
        <f t="shared" si="1280"/>
        <v>Florida</v>
      </c>
      <c r="BK1991" s="3">
        <f t="shared" si="1281"/>
        <v>32097</v>
      </c>
      <c r="BL1991" s="3" t="str">
        <f t="shared" si="1282"/>
        <v>LENTS RD YULEE FL 32097</v>
      </c>
      <c r="BM1991" s="3" t="str">
        <f t="shared" si="1283"/>
        <v/>
      </c>
      <c r="BN1991" s="3" t="str">
        <f t="shared" si="1284"/>
        <v>Pass</v>
      </c>
      <c r="BO1991" s="3" t="str">
        <f t="shared" si="1285"/>
        <v>No</v>
      </c>
      <c r="BP1991" s="3" t="str">
        <f t="shared" si="1286"/>
        <v>FV&lt;$10K</v>
      </c>
      <c r="BQ1991" t="s">
        <v>6650</v>
      </c>
      <c r="BR1991" s="3" t="str">
        <f t="shared" si="1287"/>
        <v>No, &lt; $20K Lien</v>
      </c>
      <c r="BS1991" s="3" t="str">
        <f t="shared" si="1288"/>
        <v>No, Lien &lt; $20K</v>
      </c>
      <c r="BT1991" t="s">
        <v>6650</v>
      </c>
      <c r="BU1991" s="3" t="str">
        <f t="shared" si="1289"/>
        <v>No</v>
      </c>
      <c r="BV1991" s="3" t="str">
        <f t="shared" si="1290"/>
        <v>No</v>
      </c>
      <c r="BW1991" s="3">
        <f t="shared" si="1291"/>
        <v>1</v>
      </c>
      <c r="BX1991" s="3" t="str">
        <f t="shared" si="1292"/>
        <v>No</v>
      </c>
      <c r="BY1991" s="3">
        <f t="shared" si="1293"/>
        <v>39400</v>
      </c>
      <c r="BZ1991">
        <v>1</v>
      </c>
      <c r="CA1991" s="3">
        <f t="shared" si="1294"/>
        <v>39400</v>
      </c>
      <c r="CC1991" s="3">
        <f t="shared" si="1295"/>
        <v>0</v>
      </c>
      <c r="CD1991" s="3">
        <f t="shared" si="1296"/>
        <v>0</v>
      </c>
      <c r="CE1991" s="3" t="str">
        <f t="shared" si="1297"/>
        <v/>
      </c>
      <c r="CF1991" s="3" t="e">
        <f>HLOOKUP(CE1991,'Valuation Data'!$D$2:$K$5,4,FALSE)</f>
        <v>#N/A</v>
      </c>
      <c r="CG1991" s="3">
        <f t="shared" si="1298"/>
        <v>39400</v>
      </c>
      <c r="CH1991" s="3" t="str">
        <f t="shared" si="1299"/>
        <v>No</v>
      </c>
      <c r="CI1991" s="3" t="str">
        <f>VLOOKUP(R1991,'Use Codes &amp; County Type'!A:D,4,FALSE)</f>
        <v>V</v>
      </c>
      <c r="CJ1991" s="3" t="str">
        <f t="shared" si="1300"/>
        <v>Yes</v>
      </c>
      <c r="CK1991" s="3" t="str">
        <f t="shared" si="1301"/>
        <v>No</v>
      </c>
      <c r="CL1991" s="3">
        <f t="shared" si="1302"/>
        <v>0</v>
      </c>
      <c r="CM1991" s="3">
        <f t="shared" si="1303"/>
        <v>0</v>
      </c>
      <c r="CN1991" s="3">
        <f t="shared" si="1304"/>
        <v>3385.3500000000004</v>
      </c>
      <c r="CO1991" s="3">
        <f t="shared" si="1305"/>
        <v>-3385.3500000000004</v>
      </c>
      <c r="CP1991" s="3">
        <f t="shared" si="1306"/>
        <v>8.5922588832487323E-2</v>
      </c>
      <c r="CR1991" s="3" t="str">
        <f t="shared" si="1307"/>
        <v>No</v>
      </c>
      <c r="CV1991" s="3" t="str">
        <f t="shared" si="1308"/>
        <v>Vacant, No Sales Data</v>
      </c>
      <c r="CW1991" s="3">
        <f t="shared" si="1309"/>
        <v>1990</v>
      </c>
      <c r="CX1991" s="3">
        <f t="shared" si="1310"/>
        <v>677.07</v>
      </c>
      <c r="CY1991" s="3" t="str">
        <f t="shared" si="1311"/>
        <v>Ok</v>
      </c>
      <c r="CZ1991">
        <v>0</v>
      </c>
      <c r="DA1991">
        <v>0</v>
      </c>
    </row>
    <row r="1992" spans="1:105" x14ac:dyDescent="0.25">
      <c r="A1992">
        <v>1991</v>
      </c>
      <c r="B1992" t="s">
        <v>3</v>
      </c>
      <c r="C1992" t="s">
        <v>2100</v>
      </c>
      <c r="D1992">
        <v>4125.1499999999996</v>
      </c>
      <c r="E1992">
        <v>2017</v>
      </c>
      <c r="F1992">
        <v>4125.1499999999996</v>
      </c>
      <c r="G1992">
        <v>4125.1499999999996</v>
      </c>
      <c r="H1992" s="3">
        <f t="shared" si="1271"/>
        <v>0</v>
      </c>
      <c r="I1992">
        <v>28820</v>
      </c>
      <c r="J1992" t="s">
        <v>2734</v>
      </c>
      <c r="K1992" t="s">
        <v>2738</v>
      </c>
      <c r="L1992">
        <v>32097</v>
      </c>
      <c r="M1992" t="s">
        <v>4248</v>
      </c>
      <c r="N1992" t="s">
        <v>4758</v>
      </c>
      <c r="O1992">
        <v>-81.545233382547195</v>
      </c>
      <c r="P1992">
        <v>30.6884873895143</v>
      </c>
      <c r="Q1992" t="s">
        <v>6161</v>
      </c>
      <c r="R1992">
        <v>0</v>
      </c>
      <c r="S1992" t="s">
        <v>6538</v>
      </c>
      <c r="T1992">
        <v>8001</v>
      </c>
      <c r="U1992" t="s">
        <v>6581</v>
      </c>
      <c r="V1992">
        <v>2017</v>
      </c>
      <c r="W1992">
        <v>250000</v>
      </c>
      <c r="X1992">
        <v>2017</v>
      </c>
      <c r="Y1992">
        <v>250000</v>
      </c>
      <c r="Z1992">
        <v>3784.7</v>
      </c>
      <c r="AA1992" s="3">
        <f t="shared" si="1272"/>
        <v>0.91746966776965688</v>
      </c>
      <c r="AB1992" t="s">
        <v>6616</v>
      </c>
      <c r="AC1992" t="s">
        <v>6616</v>
      </c>
      <c r="AD1992" t="s">
        <v>6616</v>
      </c>
      <c r="AI1992" t="s">
        <v>6618</v>
      </c>
      <c r="AJ1992" t="s">
        <v>6618</v>
      </c>
      <c r="AK1992" t="s">
        <v>6618</v>
      </c>
      <c r="AL1992" t="s">
        <v>6618</v>
      </c>
      <c r="AM1992" t="s">
        <v>6618</v>
      </c>
      <c r="AN1992" t="s">
        <v>6618</v>
      </c>
      <c r="AO1992" t="s">
        <v>6618</v>
      </c>
      <c r="AP1992" s="3" t="str">
        <f t="shared" si="1273"/>
        <v>No</v>
      </c>
      <c r="AQ1992" s="3" t="str">
        <f t="shared" si="1274"/>
        <v>No</v>
      </c>
      <c r="AR1992" s="3" t="str">
        <f t="shared" si="1275"/>
        <v>No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 t="s">
        <v>6634</v>
      </c>
      <c r="AZ1992" t="s">
        <v>6637</v>
      </c>
      <c r="BA1992">
        <v>1</v>
      </c>
      <c r="BB1992" t="s">
        <v>6616</v>
      </c>
      <c r="BC1992" t="s">
        <v>6616</v>
      </c>
      <c r="BD1992" s="4" t="str">
        <f t="shared" si="1276"/>
        <v>No</v>
      </c>
      <c r="BE1992" t="s">
        <v>6640</v>
      </c>
      <c r="BF1992" s="3" t="str">
        <f t="shared" si="1277"/>
        <v>No</v>
      </c>
      <c r="BG1992" t="s">
        <v>6645</v>
      </c>
      <c r="BH1992" s="3" t="str">
        <f t="shared" si="1278"/>
        <v>28820 GRANDVIEW MNR</v>
      </c>
      <c r="BI1992" s="3" t="str">
        <f t="shared" si="1279"/>
        <v>Yulee</v>
      </c>
      <c r="BJ1992" s="3" t="str">
        <f t="shared" si="1280"/>
        <v>Florida</v>
      </c>
      <c r="BK1992" s="3">
        <f t="shared" si="1281"/>
        <v>32097</v>
      </c>
      <c r="BL1992" s="3" t="str">
        <f t="shared" si="1282"/>
        <v>28820 GRANDVIEW MNR YULEE FL 32097</v>
      </c>
      <c r="BM1992" s="3" t="str">
        <f t="shared" si="1283"/>
        <v/>
      </c>
      <c r="BN1992" s="3" t="str">
        <f t="shared" si="1284"/>
        <v>Pass</v>
      </c>
      <c r="BO1992" s="3" t="str">
        <f t="shared" si="1285"/>
        <v>No</v>
      </c>
      <c r="BP1992" s="3" t="str">
        <f t="shared" si="1286"/>
        <v>FV&lt;$10K</v>
      </c>
      <c r="BQ1992" t="s">
        <v>6650</v>
      </c>
      <c r="BR1992" s="3" t="str">
        <f t="shared" si="1287"/>
        <v>No, &lt; $20K Lien</v>
      </c>
      <c r="BS1992" s="3" t="str">
        <f t="shared" si="1288"/>
        <v>No, Lien &lt; $20K</v>
      </c>
      <c r="BT1992" t="s">
        <v>6650</v>
      </c>
      <c r="BU1992" s="3" t="str">
        <f t="shared" si="1289"/>
        <v>No</v>
      </c>
      <c r="BV1992" s="3" t="str">
        <f t="shared" si="1290"/>
        <v>No</v>
      </c>
      <c r="BW1992" s="3">
        <f t="shared" si="1291"/>
        <v>1</v>
      </c>
      <c r="BX1992" s="3" t="str">
        <f t="shared" si="1292"/>
        <v>No</v>
      </c>
      <c r="BY1992" s="3">
        <f t="shared" si="1293"/>
        <v>250000</v>
      </c>
      <c r="BZ1992">
        <v>1</v>
      </c>
      <c r="CA1992" s="3">
        <f t="shared" si="1294"/>
        <v>250000</v>
      </c>
      <c r="CC1992" s="3">
        <f t="shared" si="1295"/>
        <v>0</v>
      </c>
      <c r="CD1992" s="3">
        <f t="shared" si="1296"/>
        <v>0</v>
      </c>
      <c r="CE1992" s="3" t="str">
        <f t="shared" si="1297"/>
        <v/>
      </c>
      <c r="CF1992" s="3" t="e">
        <f>HLOOKUP(CE1992,'Valuation Data'!$D$2:$K$5,4,FALSE)</f>
        <v>#N/A</v>
      </c>
      <c r="CG1992" s="3">
        <f t="shared" si="1298"/>
        <v>250000</v>
      </c>
      <c r="CH1992" s="3" t="str">
        <f t="shared" si="1299"/>
        <v>No</v>
      </c>
      <c r="CI1992" s="3" t="str">
        <f>VLOOKUP(R1992,'Use Codes &amp; County Type'!A:D,4,FALSE)</f>
        <v>V</v>
      </c>
      <c r="CJ1992" s="3" t="str">
        <f t="shared" si="1300"/>
        <v>Yes</v>
      </c>
      <c r="CK1992" s="3" t="str">
        <f t="shared" si="1301"/>
        <v>No</v>
      </c>
      <c r="CL1992" s="3">
        <f t="shared" si="1302"/>
        <v>0</v>
      </c>
      <c r="CM1992" s="3">
        <f t="shared" si="1303"/>
        <v>0</v>
      </c>
      <c r="CN1992" s="3">
        <f t="shared" si="1304"/>
        <v>20625.75</v>
      </c>
      <c r="CO1992" s="3">
        <f t="shared" si="1305"/>
        <v>-20625.75</v>
      </c>
      <c r="CP1992" s="3">
        <f t="shared" si="1306"/>
        <v>8.2503000000000007E-2</v>
      </c>
      <c r="CR1992" s="3" t="str">
        <f t="shared" si="1307"/>
        <v>No</v>
      </c>
      <c r="CV1992" s="3" t="str">
        <f t="shared" si="1308"/>
        <v>Vacant, No Sales Data</v>
      </c>
      <c r="CW1992" s="3">
        <f t="shared" si="1309"/>
        <v>1991</v>
      </c>
      <c r="CX1992" s="3">
        <f t="shared" si="1310"/>
        <v>4125.1499999999996</v>
      </c>
      <c r="CY1992" s="3" t="str">
        <f t="shared" si="1311"/>
        <v>Ok</v>
      </c>
      <c r="CZ1992">
        <v>0</v>
      </c>
      <c r="DA1992">
        <v>0</v>
      </c>
    </row>
    <row r="1993" spans="1:105" x14ac:dyDescent="0.25">
      <c r="A1993">
        <v>1992</v>
      </c>
      <c r="B1993" t="s">
        <v>3</v>
      </c>
      <c r="C1993" t="s">
        <v>2101</v>
      </c>
      <c r="D1993">
        <v>626</v>
      </c>
      <c r="E1993">
        <v>2017</v>
      </c>
      <c r="F1993">
        <v>626</v>
      </c>
      <c r="G1993">
        <v>626</v>
      </c>
      <c r="H1993" s="3">
        <f t="shared" si="1271"/>
        <v>0</v>
      </c>
      <c r="I1993">
        <v>29770</v>
      </c>
      <c r="J1993" t="s">
        <v>2734</v>
      </c>
      <c r="K1993" t="s">
        <v>2738</v>
      </c>
      <c r="L1993">
        <v>32097</v>
      </c>
      <c r="M1993" t="s">
        <v>4249</v>
      </c>
      <c r="N1993" t="s">
        <v>4758</v>
      </c>
      <c r="O1993">
        <v>-81.548536463102096</v>
      </c>
      <c r="P1993">
        <v>30.686164945779399</v>
      </c>
      <c r="Q1993" t="s">
        <v>6162</v>
      </c>
      <c r="R1993">
        <v>0</v>
      </c>
      <c r="S1993" t="s">
        <v>6538</v>
      </c>
      <c r="T1993">
        <v>8001</v>
      </c>
      <c r="U1993" t="s">
        <v>6581</v>
      </c>
      <c r="V1993">
        <v>2017</v>
      </c>
      <c r="W1993">
        <v>27225</v>
      </c>
      <c r="X1993">
        <v>2017</v>
      </c>
      <c r="Y1993">
        <v>48000</v>
      </c>
      <c r="Z1993">
        <v>549.23</v>
      </c>
      <c r="AA1993" s="3">
        <f t="shared" si="1272"/>
        <v>0.87736421725239622</v>
      </c>
      <c r="AB1993" t="s">
        <v>6616</v>
      </c>
      <c r="AD1993" t="s">
        <v>6616</v>
      </c>
      <c r="AI1993" t="s">
        <v>6618</v>
      </c>
      <c r="AJ1993" t="s">
        <v>6618</v>
      </c>
      <c r="AK1993" t="s">
        <v>6618</v>
      </c>
      <c r="AL1993" t="s">
        <v>6618</v>
      </c>
      <c r="AM1993">
        <v>0</v>
      </c>
      <c r="AN1993">
        <v>0</v>
      </c>
      <c r="AO1993">
        <v>0</v>
      </c>
      <c r="AP1993" s="3" t="str">
        <f t="shared" si="1273"/>
        <v>No</v>
      </c>
      <c r="AQ1993" s="3" t="str">
        <f t="shared" si="1274"/>
        <v>No</v>
      </c>
      <c r="AR1993" s="3" t="str">
        <f t="shared" si="1275"/>
        <v>No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 t="s">
        <v>6634</v>
      </c>
      <c r="AZ1993" t="s">
        <v>6638</v>
      </c>
      <c r="BA1993">
        <v>1</v>
      </c>
      <c r="BB1993" t="s">
        <v>6616</v>
      </c>
      <c r="BC1993" t="s">
        <v>6616</v>
      </c>
      <c r="BD1993" s="4" t="str">
        <f t="shared" si="1276"/>
        <v>No</v>
      </c>
      <c r="BE1993" t="s">
        <v>6640</v>
      </c>
      <c r="BF1993" s="3" t="str">
        <f t="shared" si="1277"/>
        <v>No</v>
      </c>
      <c r="BG1993" t="s">
        <v>6645</v>
      </c>
      <c r="BH1993" s="3" t="str">
        <f t="shared" si="1278"/>
        <v>29770 SOUTHERN HERITAGE PL</v>
      </c>
      <c r="BI1993" s="3" t="str">
        <f t="shared" si="1279"/>
        <v>Yulee</v>
      </c>
      <c r="BJ1993" s="3" t="str">
        <f t="shared" si="1280"/>
        <v>Florida</v>
      </c>
      <c r="BK1993" s="3">
        <f t="shared" si="1281"/>
        <v>32097</v>
      </c>
      <c r="BL1993" s="3" t="str">
        <f t="shared" si="1282"/>
        <v>29770 SOUTHERN HERITAGE PL YULEE FL 32097</v>
      </c>
      <c r="BM1993" s="3" t="str">
        <f t="shared" si="1283"/>
        <v/>
      </c>
      <c r="BN1993" s="3" t="str">
        <f t="shared" si="1284"/>
        <v>Pass</v>
      </c>
      <c r="BO1993" s="3" t="str">
        <f t="shared" si="1285"/>
        <v>No</v>
      </c>
      <c r="BP1993" s="3" t="str">
        <f t="shared" si="1286"/>
        <v>FV&lt;$10K</v>
      </c>
      <c r="BQ1993" t="s">
        <v>6650</v>
      </c>
      <c r="BR1993" s="3" t="str">
        <f t="shared" si="1287"/>
        <v>No, &lt; $20K Lien</v>
      </c>
      <c r="BS1993" s="3" t="str">
        <f t="shared" si="1288"/>
        <v>No, Lien &lt; $20K</v>
      </c>
      <c r="BT1993" t="s">
        <v>6650</v>
      </c>
      <c r="BU1993" s="3" t="str">
        <f t="shared" si="1289"/>
        <v>No</v>
      </c>
      <c r="BV1993" s="3" t="str">
        <f t="shared" si="1290"/>
        <v>No</v>
      </c>
      <c r="BW1993" s="3">
        <f t="shared" si="1291"/>
        <v>1</v>
      </c>
      <c r="BX1993" s="3" t="str">
        <f t="shared" si="1292"/>
        <v>No</v>
      </c>
      <c r="BY1993" s="3">
        <f t="shared" si="1293"/>
        <v>27225</v>
      </c>
      <c r="BZ1993">
        <v>1</v>
      </c>
      <c r="CA1993" s="3">
        <f t="shared" si="1294"/>
        <v>27225</v>
      </c>
      <c r="CC1993" s="3">
        <f t="shared" si="1295"/>
        <v>0</v>
      </c>
      <c r="CD1993" s="3">
        <f t="shared" si="1296"/>
        <v>0</v>
      </c>
      <c r="CE1993" s="3" t="str">
        <f t="shared" si="1297"/>
        <v/>
      </c>
      <c r="CF1993" s="3" t="e">
        <f>HLOOKUP(CE1993,'Valuation Data'!$D$2:$K$5,4,FALSE)</f>
        <v>#N/A</v>
      </c>
      <c r="CG1993" s="3">
        <f t="shared" si="1298"/>
        <v>27225</v>
      </c>
      <c r="CH1993" s="3" t="str">
        <f t="shared" si="1299"/>
        <v>No</v>
      </c>
      <c r="CI1993" s="3" t="str">
        <f>VLOOKUP(R1993,'Use Codes &amp; County Type'!A:D,4,FALSE)</f>
        <v>V</v>
      </c>
      <c r="CJ1993" s="3" t="str">
        <f t="shared" si="1300"/>
        <v>Yes</v>
      </c>
      <c r="CK1993" s="3" t="str">
        <f t="shared" si="1301"/>
        <v>No</v>
      </c>
      <c r="CL1993" s="3">
        <f t="shared" si="1302"/>
        <v>0</v>
      </c>
      <c r="CM1993" s="3">
        <f t="shared" si="1303"/>
        <v>0</v>
      </c>
      <c r="CN1993" s="3">
        <f t="shared" si="1304"/>
        <v>3130</v>
      </c>
      <c r="CO1993" s="3">
        <f t="shared" si="1305"/>
        <v>-3130</v>
      </c>
      <c r="CP1993" s="3">
        <f t="shared" si="1306"/>
        <v>0.11496786042240588</v>
      </c>
      <c r="CR1993" s="3" t="str">
        <f t="shared" si="1307"/>
        <v>No</v>
      </c>
      <c r="CV1993" s="3" t="str">
        <f t="shared" si="1308"/>
        <v>FMV&lt;$30K</v>
      </c>
      <c r="CW1993" s="3">
        <f t="shared" si="1309"/>
        <v>1992</v>
      </c>
      <c r="CX1993" s="3">
        <f t="shared" si="1310"/>
        <v>626</v>
      </c>
      <c r="CY1993" s="3" t="str">
        <f t="shared" si="1311"/>
        <v>Ok</v>
      </c>
      <c r="CZ1993">
        <v>0</v>
      </c>
      <c r="DA1993">
        <v>0</v>
      </c>
    </row>
    <row r="1994" spans="1:105" x14ac:dyDescent="0.25">
      <c r="A1994">
        <v>1993</v>
      </c>
      <c r="B1994" t="s">
        <v>3</v>
      </c>
      <c r="C1994" t="s">
        <v>2102</v>
      </c>
      <c r="D1994">
        <v>2221.4499999999998</v>
      </c>
      <c r="E1994">
        <v>2017</v>
      </c>
      <c r="F1994">
        <v>2221.4499999999998</v>
      </c>
      <c r="G1994">
        <v>2221.4499999999998</v>
      </c>
      <c r="H1994" s="3">
        <f t="shared" si="1271"/>
        <v>0</v>
      </c>
      <c r="I1994">
        <v>28886</v>
      </c>
      <c r="J1994" t="s">
        <v>2734</v>
      </c>
      <c r="K1994" t="s">
        <v>2738</v>
      </c>
      <c r="L1994">
        <v>32097</v>
      </c>
      <c r="M1994" t="s">
        <v>4250</v>
      </c>
      <c r="N1994" t="s">
        <v>4758</v>
      </c>
      <c r="O1994">
        <v>-81.545016519171</v>
      </c>
      <c r="P1994">
        <v>30.686427266481601</v>
      </c>
      <c r="Q1994" t="s">
        <v>6160</v>
      </c>
      <c r="R1994">
        <v>0</v>
      </c>
      <c r="S1994" t="s">
        <v>6538</v>
      </c>
      <c r="T1994">
        <v>8001</v>
      </c>
      <c r="U1994" t="s">
        <v>6581</v>
      </c>
      <c r="V1994">
        <v>2017</v>
      </c>
      <c r="W1994">
        <v>95371</v>
      </c>
      <c r="X1994">
        <v>2017</v>
      </c>
      <c r="Y1994">
        <v>183377</v>
      </c>
      <c r="Z1994">
        <v>2024.46</v>
      </c>
      <c r="AA1994" s="3">
        <f t="shared" si="1272"/>
        <v>0.91132368498053085</v>
      </c>
      <c r="AB1994" t="s">
        <v>6616</v>
      </c>
      <c r="AC1994" t="s">
        <v>6616</v>
      </c>
      <c r="AD1994" t="s">
        <v>6616</v>
      </c>
      <c r="AI1994" t="s">
        <v>6618</v>
      </c>
      <c r="AJ1994" t="s">
        <v>6618</v>
      </c>
      <c r="AK1994" t="s">
        <v>6618</v>
      </c>
      <c r="AL1994" t="s">
        <v>6618</v>
      </c>
      <c r="AM1994" t="s">
        <v>6618</v>
      </c>
      <c r="AN1994">
        <v>0</v>
      </c>
      <c r="AO1994">
        <v>0</v>
      </c>
      <c r="AP1994" s="3" t="str">
        <f t="shared" si="1273"/>
        <v>No</v>
      </c>
      <c r="AQ1994" s="3" t="str">
        <f t="shared" si="1274"/>
        <v>No</v>
      </c>
      <c r="AR1994" s="3" t="str">
        <f t="shared" si="1275"/>
        <v>No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 t="s">
        <v>6634</v>
      </c>
      <c r="AZ1994" t="s">
        <v>6639</v>
      </c>
      <c r="BA1994">
        <v>1</v>
      </c>
      <c r="BB1994" t="s">
        <v>6616</v>
      </c>
      <c r="BC1994" t="s">
        <v>6616</v>
      </c>
      <c r="BD1994" s="4" t="str">
        <f t="shared" si="1276"/>
        <v>No</v>
      </c>
      <c r="BE1994" t="s">
        <v>6640</v>
      </c>
      <c r="BF1994" s="3" t="str">
        <f t="shared" si="1277"/>
        <v>No</v>
      </c>
      <c r="BG1994" t="s">
        <v>6645</v>
      </c>
      <c r="BH1994" s="3" t="str">
        <f t="shared" si="1278"/>
        <v>28886 GRANDVIEW MNR</v>
      </c>
      <c r="BI1994" s="3" t="str">
        <f t="shared" si="1279"/>
        <v>Yulee</v>
      </c>
      <c r="BJ1994" s="3" t="str">
        <f t="shared" si="1280"/>
        <v>Florida</v>
      </c>
      <c r="BK1994" s="3">
        <f t="shared" si="1281"/>
        <v>32097</v>
      </c>
      <c r="BL1994" s="3" t="str">
        <f t="shared" si="1282"/>
        <v>28886 GRANDVIEW MNR YULEE FL 32097</v>
      </c>
      <c r="BM1994" s="3" t="str">
        <f t="shared" si="1283"/>
        <v/>
      </c>
      <c r="BN1994" s="3" t="str">
        <f t="shared" si="1284"/>
        <v>Pass</v>
      </c>
      <c r="BO1994" s="3" t="str">
        <f t="shared" si="1285"/>
        <v>No</v>
      </c>
      <c r="BP1994" s="3" t="str">
        <f t="shared" si="1286"/>
        <v>FV&lt;$10K</v>
      </c>
      <c r="BQ1994" t="s">
        <v>6650</v>
      </c>
      <c r="BR1994" s="3" t="str">
        <f t="shared" si="1287"/>
        <v>No, &lt; $20K Lien</v>
      </c>
      <c r="BS1994" s="3" t="str">
        <f t="shared" si="1288"/>
        <v>No, Lien &lt; $20K</v>
      </c>
      <c r="BT1994" t="s">
        <v>6650</v>
      </c>
      <c r="BU1994" s="3" t="str">
        <f t="shared" si="1289"/>
        <v>No</v>
      </c>
      <c r="BV1994" s="3" t="str">
        <f t="shared" si="1290"/>
        <v>No</v>
      </c>
      <c r="BW1994" s="3">
        <f t="shared" si="1291"/>
        <v>1</v>
      </c>
      <c r="BX1994" s="3" t="str">
        <f t="shared" si="1292"/>
        <v>No</v>
      </c>
      <c r="BY1994" s="3">
        <f t="shared" si="1293"/>
        <v>95371</v>
      </c>
      <c r="BZ1994">
        <v>1</v>
      </c>
      <c r="CA1994" s="3">
        <f t="shared" si="1294"/>
        <v>95371</v>
      </c>
      <c r="CC1994" s="3">
        <f t="shared" si="1295"/>
        <v>0</v>
      </c>
      <c r="CD1994" s="3">
        <f t="shared" si="1296"/>
        <v>0</v>
      </c>
      <c r="CE1994" s="3" t="str">
        <f t="shared" si="1297"/>
        <v/>
      </c>
      <c r="CF1994" s="3" t="e">
        <f>HLOOKUP(CE1994,'Valuation Data'!$D$2:$K$5,4,FALSE)</f>
        <v>#N/A</v>
      </c>
      <c r="CG1994" s="3">
        <f t="shared" si="1298"/>
        <v>95371</v>
      </c>
      <c r="CH1994" s="3" t="str">
        <f t="shared" si="1299"/>
        <v>No</v>
      </c>
      <c r="CI1994" s="3" t="str">
        <f>VLOOKUP(R1994,'Use Codes &amp; County Type'!A:D,4,FALSE)</f>
        <v>V</v>
      </c>
      <c r="CJ1994" s="3" t="str">
        <f t="shared" si="1300"/>
        <v>Yes</v>
      </c>
      <c r="CK1994" s="3" t="str">
        <f t="shared" si="1301"/>
        <v>No</v>
      </c>
      <c r="CL1994" s="3">
        <f t="shared" si="1302"/>
        <v>0</v>
      </c>
      <c r="CM1994" s="3">
        <f t="shared" si="1303"/>
        <v>0</v>
      </c>
      <c r="CN1994" s="3">
        <f t="shared" si="1304"/>
        <v>11107.25</v>
      </c>
      <c r="CO1994" s="3">
        <f t="shared" si="1305"/>
        <v>-11107.25</v>
      </c>
      <c r="CP1994" s="3">
        <f t="shared" si="1306"/>
        <v>0.11646360004613562</v>
      </c>
      <c r="CR1994" s="3" t="str">
        <f t="shared" si="1307"/>
        <v>No</v>
      </c>
      <c r="CV1994" s="3" t="str">
        <f t="shared" si="1308"/>
        <v>Vacant, No Sales Data</v>
      </c>
      <c r="CW1994" s="3">
        <f t="shared" si="1309"/>
        <v>1993</v>
      </c>
      <c r="CX1994" s="3">
        <f t="shared" si="1310"/>
        <v>2221.4499999999998</v>
      </c>
      <c r="CY1994" s="3" t="str">
        <f t="shared" si="1311"/>
        <v>Ok</v>
      </c>
      <c r="CZ1994">
        <v>0</v>
      </c>
      <c r="DA1994">
        <v>0</v>
      </c>
    </row>
    <row r="1995" spans="1:105" x14ac:dyDescent="0.25">
      <c r="A1995">
        <v>1994</v>
      </c>
      <c r="B1995" t="s">
        <v>3</v>
      </c>
      <c r="C1995" t="s">
        <v>2103</v>
      </c>
      <c r="D1995">
        <v>1086.8499999999999</v>
      </c>
      <c r="E1995">
        <v>2017</v>
      </c>
      <c r="F1995">
        <v>1086.8499999999999</v>
      </c>
      <c r="G1995">
        <v>1086.8499999999999</v>
      </c>
      <c r="H1995" s="3">
        <f t="shared" si="1271"/>
        <v>0</v>
      </c>
      <c r="I1995">
        <v>28900</v>
      </c>
      <c r="J1995" t="s">
        <v>2734</v>
      </c>
      <c r="K1995" t="s">
        <v>2738</v>
      </c>
      <c r="L1995">
        <v>32097</v>
      </c>
      <c r="M1995" t="s">
        <v>4251</v>
      </c>
      <c r="N1995" t="s">
        <v>4758</v>
      </c>
      <c r="O1995">
        <v>-81.5455727535292</v>
      </c>
      <c r="P1995">
        <v>30.686245802932898</v>
      </c>
      <c r="Q1995" t="s">
        <v>6162</v>
      </c>
      <c r="R1995">
        <v>0</v>
      </c>
      <c r="S1995" t="s">
        <v>6538</v>
      </c>
      <c r="T1995">
        <v>8001</v>
      </c>
      <c r="U1995" t="s">
        <v>6581</v>
      </c>
      <c r="V1995">
        <v>2017</v>
      </c>
      <c r="W1995">
        <v>29222</v>
      </c>
      <c r="X1995">
        <v>2017</v>
      </c>
      <c r="Y1995">
        <v>110000</v>
      </c>
      <c r="Z1995">
        <v>975.36</v>
      </c>
      <c r="AA1995" s="3">
        <f t="shared" si="1272"/>
        <v>0.89741914707641357</v>
      </c>
      <c r="AB1995" t="s">
        <v>6616</v>
      </c>
      <c r="AC1995" t="s">
        <v>6616</v>
      </c>
      <c r="AI1995" t="s">
        <v>6618</v>
      </c>
      <c r="AJ1995" t="s">
        <v>6618</v>
      </c>
      <c r="AK1995" t="s">
        <v>6618</v>
      </c>
      <c r="AL1995" t="s">
        <v>6618</v>
      </c>
      <c r="AM1995">
        <v>0</v>
      </c>
      <c r="AN1995">
        <v>0</v>
      </c>
      <c r="AO1995">
        <v>0</v>
      </c>
      <c r="AP1995" s="3" t="str">
        <f t="shared" si="1273"/>
        <v>No</v>
      </c>
      <c r="AQ1995" s="3" t="str">
        <f t="shared" si="1274"/>
        <v>No</v>
      </c>
      <c r="AR1995" s="3" t="str">
        <f t="shared" si="1275"/>
        <v>No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 t="s">
        <v>6634</v>
      </c>
      <c r="AZ1995" t="s">
        <v>6639</v>
      </c>
      <c r="BA1995">
        <v>1</v>
      </c>
      <c r="BB1995" t="s">
        <v>6616</v>
      </c>
      <c r="BC1995" t="s">
        <v>6616</v>
      </c>
      <c r="BD1995" s="4" t="str">
        <f t="shared" si="1276"/>
        <v>No</v>
      </c>
      <c r="BE1995" t="s">
        <v>6640</v>
      </c>
      <c r="BF1995" s="3" t="str">
        <f t="shared" si="1277"/>
        <v>No</v>
      </c>
      <c r="BG1995" t="s">
        <v>6645</v>
      </c>
      <c r="BH1995" s="3" t="str">
        <f t="shared" si="1278"/>
        <v>28900 GRANDVIEW MNR</v>
      </c>
      <c r="BI1995" s="3" t="str">
        <f t="shared" si="1279"/>
        <v>Yulee</v>
      </c>
      <c r="BJ1995" s="3" t="str">
        <f t="shared" si="1280"/>
        <v>Florida</v>
      </c>
      <c r="BK1995" s="3">
        <f t="shared" si="1281"/>
        <v>32097</v>
      </c>
      <c r="BL1995" s="3" t="str">
        <f t="shared" si="1282"/>
        <v>28900 GRANDVIEW MNR YULEE FL 32097</v>
      </c>
      <c r="BM1995" s="3" t="str">
        <f t="shared" si="1283"/>
        <v/>
      </c>
      <c r="BN1995" s="3" t="str">
        <f t="shared" si="1284"/>
        <v>Pass</v>
      </c>
      <c r="BO1995" s="3" t="str">
        <f t="shared" si="1285"/>
        <v>No</v>
      </c>
      <c r="BP1995" s="3" t="str">
        <f t="shared" si="1286"/>
        <v>FV&lt;$10K</v>
      </c>
      <c r="BQ1995" t="s">
        <v>6650</v>
      </c>
      <c r="BR1995" s="3" t="str">
        <f t="shared" si="1287"/>
        <v>No, &lt; $20K Lien</v>
      </c>
      <c r="BS1995" s="3" t="str">
        <f t="shared" si="1288"/>
        <v>No, Lien &lt; $20K</v>
      </c>
      <c r="BT1995" t="s">
        <v>6650</v>
      </c>
      <c r="BU1995" s="3" t="str">
        <f t="shared" si="1289"/>
        <v>No</v>
      </c>
      <c r="BV1995" s="3" t="str">
        <f t="shared" si="1290"/>
        <v>No</v>
      </c>
      <c r="BW1995" s="3">
        <f t="shared" si="1291"/>
        <v>1</v>
      </c>
      <c r="BX1995" s="3" t="str">
        <f t="shared" si="1292"/>
        <v>No</v>
      </c>
      <c r="BY1995" s="3">
        <f t="shared" si="1293"/>
        <v>29222</v>
      </c>
      <c r="BZ1995">
        <v>1</v>
      </c>
      <c r="CA1995" s="3">
        <f t="shared" si="1294"/>
        <v>29222</v>
      </c>
      <c r="CC1995" s="3">
        <f t="shared" si="1295"/>
        <v>0</v>
      </c>
      <c r="CD1995" s="3">
        <f t="shared" si="1296"/>
        <v>0</v>
      </c>
      <c r="CE1995" s="3" t="str">
        <f t="shared" si="1297"/>
        <v/>
      </c>
      <c r="CF1995" s="3" t="e">
        <f>HLOOKUP(CE1995,'Valuation Data'!$D$2:$K$5,4,FALSE)</f>
        <v>#N/A</v>
      </c>
      <c r="CG1995" s="3">
        <f t="shared" si="1298"/>
        <v>29222</v>
      </c>
      <c r="CH1995" s="3" t="str">
        <f t="shared" si="1299"/>
        <v>No</v>
      </c>
      <c r="CI1995" s="3" t="str">
        <f>VLOOKUP(R1995,'Use Codes &amp; County Type'!A:D,4,FALSE)</f>
        <v>V</v>
      </c>
      <c r="CJ1995" s="3" t="str">
        <f t="shared" si="1300"/>
        <v>Yes</v>
      </c>
      <c r="CK1995" s="3" t="str">
        <f t="shared" si="1301"/>
        <v>No</v>
      </c>
      <c r="CL1995" s="3">
        <f t="shared" si="1302"/>
        <v>0</v>
      </c>
      <c r="CM1995" s="3">
        <f t="shared" si="1303"/>
        <v>0</v>
      </c>
      <c r="CN1995" s="3">
        <f t="shared" si="1304"/>
        <v>5434.25</v>
      </c>
      <c r="CO1995" s="3">
        <f t="shared" si="1305"/>
        <v>-5434.25</v>
      </c>
      <c r="CP1995" s="3">
        <f t="shared" si="1306"/>
        <v>0.1859643419341592</v>
      </c>
      <c r="CR1995" s="3" t="str">
        <f t="shared" si="1307"/>
        <v>No</v>
      </c>
      <c r="CV1995" s="3" t="str">
        <f t="shared" si="1308"/>
        <v>FMV&lt;$30K</v>
      </c>
      <c r="CW1995" s="3">
        <f t="shared" si="1309"/>
        <v>1994</v>
      </c>
      <c r="CX1995" s="3">
        <f t="shared" si="1310"/>
        <v>1086.8499999999999</v>
      </c>
      <c r="CY1995" s="3" t="str">
        <f t="shared" si="1311"/>
        <v>Ok</v>
      </c>
      <c r="CZ1995">
        <v>0</v>
      </c>
      <c r="DA1995">
        <v>0</v>
      </c>
    </row>
    <row r="1996" spans="1:105" x14ac:dyDescent="0.25">
      <c r="A1996">
        <v>1995</v>
      </c>
      <c r="B1996" t="s">
        <v>3</v>
      </c>
      <c r="C1996" t="s">
        <v>2104</v>
      </c>
      <c r="D1996">
        <v>1086.8499999999999</v>
      </c>
      <c r="E1996">
        <v>2017</v>
      </c>
      <c r="F1996">
        <v>1086.8499999999999</v>
      </c>
      <c r="G1996">
        <v>1086.8499999999999</v>
      </c>
      <c r="H1996" s="3">
        <f t="shared" si="1271"/>
        <v>0</v>
      </c>
      <c r="I1996">
        <v>28920</v>
      </c>
      <c r="J1996" t="s">
        <v>2734</v>
      </c>
      <c r="K1996" t="s">
        <v>2738</v>
      </c>
      <c r="L1996">
        <v>32097</v>
      </c>
      <c r="M1996" t="s">
        <v>4252</v>
      </c>
      <c r="N1996" t="s">
        <v>4758</v>
      </c>
      <c r="O1996">
        <v>-81.545815371255202</v>
      </c>
      <c r="P1996">
        <v>30.6860515618337</v>
      </c>
      <c r="Q1996" t="s">
        <v>6160</v>
      </c>
      <c r="R1996">
        <v>0</v>
      </c>
      <c r="S1996" t="s">
        <v>6538</v>
      </c>
      <c r="T1996">
        <v>8001</v>
      </c>
      <c r="U1996" t="s">
        <v>6581</v>
      </c>
      <c r="V1996">
        <v>2017</v>
      </c>
      <c r="W1996">
        <v>29222</v>
      </c>
      <c r="X1996">
        <v>2017</v>
      </c>
      <c r="Y1996">
        <v>110000</v>
      </c>
      <c r="Z1996">
        <v>975.36</v>
      </c>
      <c r="AA1996" s="3">
        <f t="shared" si="1272"/>
        <v>0.89741914707641357</v>
      </c>
      <c r="AB1996" t="s">
        <v>6616</v>
      </c>
      <c r="AC1996" t="s">
        <v>6616</v>
      </c>
      <c r="AD1996" t="s">
        <v>6616</v>
      </c>
      <c r="AG1996" t="s">
        <v>6616</v>
      </c>
      <c r="AH1996" t="s">
        <v>6616</v>
      </c>
      <c r="AI1996" t="s">
        <v>6618</v>
      </c>
      <c r="AJ1996" t="s">
        <v>6618</v>
      </c>
      <c r="AK1996" t="s">
        <v>6618</v>
      </c>
      <c r="AL1996" t="s">
        <v>6618</v>
      </c>
      <c r="AM1996" t="s">
        <v>6618</v>
      </c>
      <c r="AN1996" t="s">
        <v>6618</v>
      </c>
      <c r="AO1996">
        <v>0</v>
      </c>
      <c r="AP1996" s="3" t="str">
        <f t="shared" si="1273"/>
        <v>No</v>
      </c>
      <c r="AQ1996" s="3" t="str">
        <f t="shared" si="1274"/>
        <v>No</v>
      </c>
      <c r="AR1996" s="3" t="str">
        <f t="shared" si="1275"/>
        <v>No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 t="s">
        <v>6634</v>
      </c>
      <c r="AZ1996" t="s">
        <v>6639</v>
      </c>
      <c r="BA1996">
        <v>1</v>
      </c>
      <c r="BB1996" t="s">
        <v>6616</v>
      </c>
      <c r="BC1996" t="s">
        <v>6616</v>
      </c>
      <c r="BD1996" s="4" t="str">
        <f t="shared" si="1276"/>
        <v>No</v>
      </c>
      <c r="BE1996" t="s">
        <v>6640</v>
      </c>
      <c r="BF1996" s="3" t="str">
        <f t="shared" si="1277"/>
        <v>No</v>
      </c>
      <c r="BG1996" t="s">
        <v>6645</v>
      </c>
      <c r="BH1996" s="3" t="str">
        <f t="shared" si="1278"/>
        <v>28920 GRANDVIEW MNR</v>
      </c>
      <c r="BI1996" s="3" t="str">
        <f t="shared" si="1279"/>
        <v>Yulee</v>
      </c>
      <c r="BJ1996" s="3" t="str">
        <f t="shared" si="1280"/>
        <v>Florida</v>
      </c>
      <c r="BK1996" s="3">
        <f t="shared" si="1281"/>
        <v>32097</v>
      </c>
      <c r="BL1996" s="3" t="str">
        <f t="shared" si="1282"/>
        <v>28920 GRANDVIEW MNR YULEE FL 32097</v>
      </c>
      <c r="BM1996" s="3" t="str">
        <f t="shared" si="1283"/>
        <v/>
      </c>
      <c r="BN1996" s="3" t="str">
        <f t="shared" si="1284"/>
        <v>Pass</v>
      </c>
      <c r="BO1996" s="3" t="str">
        <f t="shared" si="1285"/>
        <v>No</v>
      </c>
      <c r="BP1996" s="3" t="str">
        <f t="shared" si="1286"/>
        <v>FV&lt;$10K</v>
      </c>
      <c r="BQ1996" t="s">
        <v>6650</v>
      </c>
      <c r="BR1996" s="3" t="str">
        <f t="shared" si="1287"/>
        <v>No, &lt; $20K Lien</v>
      </c>
      <c r="BS1996" s="3" t="str">
        <f t="shared" si="1288"/>
        <v>No, Lien &lt; $20K</v>
      </c>
      <c r="BT1996" t="s">
        <v>6650</v>
      </c>
      <c r="BU1996" s="3" t="str">
        <f t="shared" si="1289"/>
        <v>No</v>
      </c>
      <c r="BV1996" s="3" t="str">
        <f t="shared" si="1290"/>
        <v>No</v>
      </c>
      <c r="BW1996" s="3">
        <f t="shared" si="1291"/>
        <v>1</v>
      </c>
      <c r="BX1996" s="3" t="str">
        <f t="shared" si="1292"/>
        <v>No</v>
      </c>
      <c r="BY1996" s="3">
        <f t="shared" si="1293"/>
        <v>29222</v>
      </c>
      <c r="BZ1996">
        <v>1</v>
      </c>
      <c r="CA1996" s="3">
        <f t="shared" si="1294"/>
        <v>29222</v>
      </c>
      <c r="CC1996" s="3">
        <f t="shared" si="1295"/>
        <v>0</v>
      </c>
      <c r="CD1996" s="3">
        <f t="shared" si="1296"/>
        <v>0</v>
      </c>
      <c r="CE1996" s="3" t="str">
        <f t="shared" si="1297"/>
        <v/>
      </c>
      <c r="CF1996" s="3" t="e">
        <f>HLOOKUP(CE1996,'Valuation Data'!$D$2:$K$5,4,FALSE)</f>
        <v>#N/A</v>
      </c>
      <c r="CG1996" s="3">
        <f t="shared" si="1298"/>
        <v>29222</v>
      </c>
      <c r="CH1996" s="3" t="str">
        <f t="shared" si="1299"/>
        <v>No</v>
      </c>
      <c r="CI1996" s="3" t="str">
        <f>VLOOKUP(R1996,'Use Codes &amp; County Type'!A:D,4,FALSE)</f>
        <v>V</v>
      </c>
      <c r="CJ1996" s="3" t="str">
        <f t="shared" si="1300"/>
        <v>Yes</v>
      </c>
      <c r="CK1996" s="3" t="str">
        <f t="shared" si="1301"/>
        <v>No</v>
      </c>
      <c r="CL1996" s="3">
        <f t="shared" si="1302"/>
        <v>0</v>
      </c>
      <c r="CM1996" s="3">
        <f t="shared" si="1303"/>
        <v>0</v>
      </c>
      <c r="CN1996" s="3">
        <f t="shared" si="1304"/>
        <v>5434.25</v>
      </c>
      <c r="CO1996" s="3">
        <f t="shared" si="1305"/>
        <v>-5434.25</v>
      </c>
      <c r="CP1996" s="3">
        <f t="shared" si="1306"/>
        <v>0.1859643419341592</v>
      </c>
      <c r="CR1996" s="3" t="str">
        <f t="shared" si="1307"/>
        <v>No</v>
      </c>
      <c r="CV1996" s="3" t="str">
        <f t="shared" si="1308"/>
        <v>FMV&lt;$30K</v>
      </c>
      <c r="CW1996" s="3">
        <f t="shared" si="1309"/>
        <v>1995</v>
      </c>
      <c r="CX1996" s="3">
        <f t="shared" si="1310"/>
        <v>1086.8499999999999</v>
      </c>
      <c r="CY1996" s="3" t="str">
        <f t="shared" si="1311"/>
        <v>Ok</v>
      </c>
      <c r="CZ1996">
        <v>0</v>
      </c>
      <c r="DA1996">
        <v>0</v>
      </c>
    </row>
    <row r="1997" spans="1:105" x14ac:dyDescent="0.25">
      <c r="A1997">
        <v>1996</v>
      </c>
      <c r="B1997" t="s">
        <v>3</v>
      </c>
      <c r="C1997" t="s">
        <v>2105</v>
      </c>
      <c r="D1997">
        <v>1086.8499999999999</v>
      </c>
      <c r="E1997">
        <v>2017</v>
      </c>
      <c r="F1997">
        <v>1086.8499999999999</v>
      </c>
      <c r="G1997">
        <v>1086.8499999999999</v>
      </c>
      <c r="H1997" s="3">
        <f t="shared" si="1271"/>
        <v>0</v>
      </c>
      <c r="I1997">
        <v>28968</v>
      </c>
      <c r="J1997" t="s">
        <v>2734</v>
      </c>
      <c r="K1997" t="s">
        <v>2738</v>
      </c>
      <c r="L1997">
        <v>32097</v>
      </c>
      <c r="M1997" t="s">
        <v>4253</v>
      </c>
      <c r="N1997" t="s">
        <v>4758</v>
      </c>
      <c r="O1997">
        <v>-81.546010426376498</v>
      </c>
      <c r="P1997">
        <v>30.685592056307001</v>
      </c>
      <c r="Q1997" t="s">
        <v>6160</v>
      </c>
      <c r="R1997">
        <v>0</v>
      </c>
      <c r="S1997" t="s">
        <v>6538</v>
      </c>
      <c r="T1997">
        <v>8001</v>
      </c>
      <c r="U1997" t="s">
        <v>6581</v>
      </c>
      <c r="V1997">
        <v>2017</v>
      </c>
      <c r="W1997">
        <v>29222</v>
      </c>
      <c r="X1997">
        <v>2017</v>
      </c>
      <c r="Y1997">
        <v>110000</v>
      </c>
      <c r="Z1997">
        <v>975.36</v>
      </c>
      <c r="AA1997" s="3">
        <f t="shared" si="1272"/>
        <v>0.89741914707641357</v>
      </c>
      <c r="AB1997" t="s">
        <v>6616</v>
      </c>
      <c r="AC1997" t="s">
        <v>6616</v>
      </c>
      <c r="AD1997" t="s">
        <v>6616</v>
      </c>
      <c r="AG1997" t="s">
        <v>6616</v>
      </c>
      <c r="AH1997" t="s">
        <v>6616</v>
      </c>
      <c r="AI1997" t="s">
        <v>6618</v>
      </c>
      <c r="AJ1997" t="s">
        <v>6618</v>
      </c>
      <c r="AK1997" t="s">
        <v>6618</v>
      </c>
      <c r="AL1997" t="s">
        <v>6618</v>
      </c>
      <c r="AM1997" t="s">
        <v>6618</v>
      </c>
      <c r="AN1997" t="s">
        <v>6618</v>
      </c>
      <c r="AO1997">
        <v>0</v>
      </c>
      <c r="AP1997" s="3" t="str">
        <f t="shared" si="1273"/>
        <v>No</v>
      </c>
      <c r="AQ1997" s="3" t="str">
        <f t="shared" si="1274"/>
        <v>No</v>
      </c>
      <c r="AR1997" s="3" t="str">
        <f t="shared" si="1275"/>
        <v>No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 t="s">
        <v>6634</v>
      </c>
      <c r="AZ1997" t="s">
        <v>6639</v>
      </c>
      <c r="BA1997">
        <v>1</v>
      </c>
      <c r="BB1997" t="s">
        <v>6616</v>
      </c>
      <c r="BC1997" t="s">
        <v>6616</v>
      </c>
      <c r="BD1997" s="4" t="str">
        <f t="shared" si="1276"/>
        <v>No</v>
      </c>
      <c r="BE1997" t="s">
        <v>6640</v>
      </c>
      <c r="BF1997" s="3" t="str">
        <f t="shared" si="1277"/>
        <v>No</v>
      </c>
      <c r="BG1997" t="s">
        <v>6645</v>
      </c>
      <c r="BH1997" s="3" t="str">
        <f t="shared" si="1278"/>
        <v>28968 GRANDVIEW MNR</v>
      </c>
      <c r="BI1997" s="3" t="str">
        <f t="shared" si="1279"/>
        <v>Yulee</v>
      </c>
      <c r="BJ1997" s="3" t="str">
        <f t="shared" si="1280"/>
        <v>Florida</v>
      </c>
      <c r="BK1997" s="3">
        <f t="shared" si="1281"/>
        <v>32097</v>
      </c>
      <c r="BL1997" s="3" t="str">
        <f t="shared" si="1282"/>
        <v>28968 GRANDVIEW MNR YULEE FL 32097</v>
      </c>
      <c r="BM1997" s="3" t="str">
        <f t="shared" si="1283"/>
        <v/>
      </c>
      <c r="BN1997" s="3" t="str">
        <f t="shared" si="1284"/>
        <v>Pass</v>
      </c>
      <c r="BO1997" s="3" t="str">
        <f t="shared" si="1285"/>
        <v>No</v>
      </c>
      <c r="BP1997" s="3" t="str">
        <f t="shared" si="1286"/>
        <v>FV&lt;$10K</v>
      </c>
      <c r="BQ1997" t="s">
        <v>6650</v>
      </c>
      <c r="BR1997" s="3" t="str">
        <f t="shared" si="1287"/>
        <v>No, &lt; $20K Lien</v>
      </c>
      <c r="BS1997" s="3" t="str">
        <f t="shared" si="1288"/>
        <v>No, Lien &lt; $20K</v>
      </c>
      <c r="BT1997" t="s">
        <v>6650</v>
      </c>
      <c r="BU1997" s="3" t="str">
        <f t="shared" si="1289"/>
        <v>No</v>
      </c>
      <c r="BV1997" s="3" t="str">
        <f t="shared" si="1290"/>
        <v>No</v>
      </c>
      <c r="BW1997" s="3">
        <f t="shared" si="1291"/>
        <v>1</v>
      </c>
      <c r="BX1997" s="3" t="str">
        <f t="shared" si="1292"/>
        <v>No</v>
      </c>
      <c r="BY1997" s="3">
        <f t="shared" si="1293"/>
        <v>29222</v>
      </c>
      <c r="BZ1997">
        <v>1</v>
      </c>
      <c r="CA1997" s="3">
        <f t="shared" si="1294"/>
        <v>29222</v>
      </c>
      <c r="CC1997" s="3">
        <f t="shared" si="1295"/>
        <v>0</v>
      </c>
      <c r="CD1997" s="3">
        <f t="shared" si="1296"/>
        <v>0</v>
      </c>
      <c r="CE1997" s="3" t="str">
        <f t="shared" si="1297"/>
        <v/>
      </c>
      <c r="CF1997" s="3" t="e">
        <f>HLOOKUP(CE1997,'Valuation Data'!$D$2:$K$5,4,FALSE)</f>
        <v>#N/A</v>
      </c>
      <c r="CG1997" s="3">
        <f t="shared" si="1298"/>
        <v>29222</v>
      </c>
      <c r="CH1997" s="3" t="str">
        <f t="shared" si="1299"/>
        <v>No</v>
      </c>
      <c r="CI1997" s="3" t="str">
        <f>VLOOKUP(R1997,'Use Codes &amp; County Type'!A:D,4,FALSE)</f>
        <v>V</v>
      </c>
      <c r="CJ1997" s="3" t="str">
        <f t="shared" si="1300"/>
        <v>Yes</v>
      </c>
      <c r="CK1997" s="3" t="str">
        <f t="shared" si="1301"/>
        <v>No</v>
      </c>
      <c r="CL1997" s="3">
        <f t="shared" si="1302"/>
        <v>0</v>
      </c>
      <c r="CM1997" s="3">
        <f t="shared" si="1303"/>
        <v>0</v>
      </c>
      <c r="CN1997" s="3">
        <f t="shared" si="1304"/>
        <v>5434.25</v>
      </c>
      <c r="CO1997" s="3">
        <f t="shared" si="1305"/>
        <v>-5434.25</v>
      </c>
      <c r="CP1997" s="3">
        <f t="shared" si="1306"/>
        <v>0.1859643419341592</v>
      </c>
      <c r="CR1997" s="3" t="str">
        <f t="shared" si="1307"/>
        <v>No</v>
      </c>
      <c r="CV1997" s="3" t="str">
        <f t="shared" si="1308"/>
        <v>FMV&lt;$30K</v>
      </c>
      <c r="CW1997" s="3">
        <f t="shared" si="1309"/>
        <v>1996</v>
      </c>
      <c r="CX1997" s="3">
        <f t="shared" si="1310"/>
        <v>1086.8499999999999</v>
      </c>
      <c r="CY1997" s="3" t="str">
        <f t="shared" si="1311"/>
        <v>Ok</v>
      </c>
      <c r="CZ1997">
        <v>0</v>
      </c>
      <c r="DA1997">
        <v>0</v>
      </c>
    </row>
    <row r="1998" spans="1:105" x14ac:dyDescent="0.25">
      <c r="A1998">
        <v>1997</v>
      </c>
      <c r="B1998" t="s">
        <v>3</v>
      </c>
      <c r="C1998" t="s">
        <v>2106</v>
      </c>
      <c r="D1998">
        <v>1086.8499999999999</v>
      </c>
      <c r="E1998">
        <v>2017</v>
      </c>
      <c r="F1998">
        <v>1086.8499999999999</v>
      </c>
      <c r="G1998">
        <v>1086.8499999999999</v>
      </c>
      <c r="H1998" s="3">
        <f t="shared" si="1271"/>
        <v>0</v>
      </c>
      <c r="I1998">
        <v>28990</v>
      </c>
      <c r="J1998" t="s">
        <v>2734</v>
      </c>
      <c r="K1998" t="s">
        <v>2738</v>
      </c>
      <c r="L1998">
        <v>32097</v>
      </c>
      <c r="M1998" t="s">
        <v>4254</v>
      </c>
      <c r="N1998" t="s">
        <v>4758</v>
      </c>
      <c r="O1998">
        <v>-81.5458631455773</v>
      </c>
      <c r="P1998">
        <v>30.685391420384999</v>
      </c>
      <c r="Q1998" t="s">
        <v>6160</v>
      </c>
      <c r="R1998">
        <v>0</v>
      </c>
      <c r="S1998" t="s">
        <v>6538</v>
      </c>
      <c r="T1998">
        <v>8001</v>
      </c>
      <c r="U1998" t="s">
        <v>6581</v>
      </c>
      <c r="V1998">
        <v>2017</v>
      </c>
      <c r="W1998">
        <v>29222</v>
      </c>
      <c r="X1998">
        <v>2017</v>
      </c>
      <c r="Y1998">
        <v>110000</v>
      </c>
      <c r="Z1998">
        <v>975.36</v>
      </c>
      <c r="AA1998" s="3">
        <f t="shared" si="1272"/>
        <v>0.89741914707641357</v>
      </c>
      <c r="AB1998" t="s">
        <v>6616</v>
      </c>
      <c r="AC1998" t="s">
        <v>6616</v>
      </c>
      <c r="AD1998" t="s">
        <v>6616</v>
      </c>
      <c r="AG1998" t="s">
        <v>6616</v>
      </c>
      <c r="AH1998" t="s">
        <v>6616</v>
      </c>
      <c r="AI1998" t="s">
        <v>6618</v>
      </c>
      <c r="AJ1998" t="s">
        <v>6618</v>
      </c>
      <c r="AK1998" t="s">
        <v>6618</v>
      </c>
      <c r="AL1998" t="s">
        <v>6618</v>
      </c>
      <c r="AM1998" t="s">
        <v>6618</v>
      </c>
      <c r="AN1998" t="s">
        <v>6618</v>
      </c>
      <c r="AO1998">
        <v>0</v>
      </c>
      <c r="AP1998" s="3" t="str">
        <f t="shared" si="1273"/>
        <v>No</v>
      </c>
      <c r="AQ1998" s="3" t="str">
        <f t="shared" si="1274"/>
        <v>No</v>
      </c>
      <c r="AR1998" s="3" t="str">
        <f t="shared" si="1275"/>
        <v>No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 t="s">
        <v>6634</v>
      </c>
      <c r="AZ1998" t="s">
        <v>6639</v>
      </c>
      <c r="BA1998">
        <v>1</v>
      </c>
      <c r="BB1998" t="s">
        <v>6616</v>
      </c>
      <c r="BC1998" t="s">
        <v>6616</v>
      </c>
      <c r="BD1998" s="4" t="str">
        <f t="shared" si="1276"/>
        <v>No</v>
      </c>
      <c r="BE1998" t="s">
        <v>6640</v>
      </c>
      <c r="BF1998" s="3" t="str">
        <f t="shared" si="1277"/>
        <v>No</v>
      </c>
      <c r="BG1998" t="s">
        <v>6645</v>
      </c>
      <c r="BH1998" s="3" t="str">
        <f t="shared" si="1278"/>
        <v>28990 GRANDVIEW MNR</v>
      </c>
      <c r="BI1998" s="3" t="str">
        <f t="shared" si="1279"/>
        <v>Yulee</v>
      </c>
      <c r="BJ1998" s="3" t="str">
        <f t="shared" si="1280"/>
        <v>Florida</v>
      </c>
      <c r="BK1998" s="3">
        <f t="shared" si="1281"/>
        <v>32097</v>
      </c>
      <c r="BL1998" s="3" t="str">
        <f t="shared" si="1282"/>
        <v>28990 GRANDVIEW MNR YULEE FL 32097</v>
      </c>
      <c r="BM1998" s="3" t="str">
        <f t="shared" si="1283"/>
        <v/>
      </c>
      <c r="BN1998" s="3" t="str">
        <f t="shared" si="1284"/>
        <v>Pass</v>
      </c>
      <c r="BO1998" s="3" t="str">
        <f t="shared" si="1285"/>
        <v>No</v>
      </c>
      <c r="BP1998" s="3" t="str">
        <f t="shared" si="1286"/>
        <v>FV&lt;$10K</v>
      </c>
      <c r="BQ1998" t="s">
        <v>6650</v>
      </c>
      <c r="BR1998" s="3" t="str">
        <f t="shared" si="1287"/>
        <v>No, &lt; $20K Lien</v>
      </c>
      <c r="BS1998" s="3" t="str">
        <f t="shared" si="1288"/>
        <v>No, Lien &lt; $20K</v>
      </c>
      <c r="BT1998" t="s">
        <v>6650</v>
      </c>
      <c r="BU1998" s="3" t="str">
        <f t="shared" si="1289"/>
        <v>No</v>
      </c>
      <c r="BV1998" s="3" t="str">
        <f t="shared" si="1290"/>
        <v>No</v>
      </c>
      <c r="BW1998" s="3">
        <f t="shared" si="1291"/>
        <v>1</v>
      </c>
      <c r="BX1998" s="3" t="str">
        <f t="shared" si="1292"/>
        <v>No</v>
      </c>
      <c r="BY1998" s="3">
        <f t="shared" si="1293"/>
        <v>29222</v>
      </c>
      <c r="BZ1998">
        <v>1</v>
      </c>
      <c r="CA1998" s="3">
        <f t="shared" si="1294"/>
        <v>29222</v>
      </c>
      <c r="CC1998" s="3">
        <f t="shared" si="1295"/>
        <v>0</v>
      </c>
      <c r="CD1998" s="3">
        <f t="shared" si="1296"/>
        <v>0</v>
      </c>
      <c r="CE1998" s="3" t="str">
        <f t="shared" si="1297"/>
        <v/>
      </c>
      <c r="CF1998" s="3" t="e">
        <f>HLOOKUP(CE1998,'Valuation Data'!$D$2:$K$5,4,FALSE)</f>
        <v>#N/A</v>
      </c>
      <c r="CG1998" s="3">
        <f t="shared" si="1298"/>
        <v>29222</v>
      </c>
      <c r="CH1998" s="3" t="str">
        <f t="shared" si="1299"/>
        <v>No</v>
      </c>
      <c r="CI1998" s="3" t="str">
        <f>VLOOKUP(R1998,'Use Codes &amp; County Type'!A:D,4,FALSE)</f>
        <v>V</v>
      </c>
      <c r="CJ1998" s="3" t="str">
        <f t="shared" si="1300"/>
        <v>Yes</v>
      </c>
      <c r="CK1998" s="3" t="str">
        <f t="shared" si="1301"/>
        <v>No</v>
      </c>
      <c r="CL1998" s="3">
        <f t="shared" si="1302"/>
        <v>0</v>
      </c>
      <c r="CM1998" s="3">
        <f t="shared" si="1303"/>
        <v>0</v>
      </c>
      <c r="CN1998" s="3">
        <f t="shared" si="1304"/>
        <v>5434.25</v>
      </c>
      <c r="CO1998" s="3">
        <f t="shared" si="1305"/>
        <v>-5434.25</v>
      </c>
      <c r="CP1998" s="3">
        <f t="shared" si="1306"/>
        <v>0.1859643419341592</v>
      </c>
      <c r="CR1998" s="3" t="str">
        <f t="shared" si="1307"/>
        <v>No</v>
      </c>
      <c r="CV1998" s="3" t="str">
        <f t="shared" si="1308"/>
        <v>FMV&lt;$30K</v>
      </c>
      <c r="CW1998" s="3">
        <f t="shared" si="1309"/>
        <v>1997</v>
      </c>
      <c r="CX1998" s="3">
        <f t="shared" si="1310"/>
        <v>1086.8499999999999</v>
      </c>
      <c r="CY1998" s="3" t="str">
        <f t="shared" si="1311"/>
        <v>Ok</v>
      </c>
      <c r="CZ1998">
        <v>0</v>
      </c>
      <c r="DA1998">
        <v>0</v>
      </c>
    </row>
    <row r="1999" spans="1:105" x14ac:dyDescent="0.25">
      <c r="A1999">
        <v>1998</v>
      </c>
      <c r="B1999" t="s">
        <v>3</v>
      </c>
      <c r="C1999" t="s">
        <v>2107</v>
      </c>
      <c r="D1999">
        <v>944.14</v>
      </c>
      <c r="E1999">
        <v>2017</v>
      </c>
      <c r="F1999">
        <v>944.14</v>
      </c>
      <c r="G1999">
        <v>944.14</v>
      </c>
      <c r="H1999" s="3">
        <f t="shared" si="1271"/>
        <v>0</v>
      </c>
      <c r="I1999">
        <v>29114</v>
      </c>
      <c r="J1999" t="s">
        <v>2734</v>
      </c>
      <c r="K1999" t="s">
        <v>2738</v>
      </c>
      <c r="L1999">
        <v>32097</v>
      </c>
      <c r="M1999" t="s">
        <v>4255</v>
      </c>
      <c r="N1999" t="s">
        <v>4758</v>
      </c>
      <c r="O1999">
        <v>-81.545533761595294</v>
      </c>
      <c r="P1999">
        <v>30.683328069752399</v>
      </c>
      <c r="Q1999" t="s">
        <v>6160</v>
      </c>
      <c r="R1999">
        <v>0</v>
      </c>
      <c r="S1999" t="s">
        <v>6538</v>
      </c>
      <c r="T1999">
        <v>8001</v>
      </c>
      <c r="U1999" t="s">
        <v>6581</v>
      </c>
      <c r="V1999">
        <v>2017</v>
      </c>
      <c r="W1999">
        <v>29222</v>
      </c>
      <c r="X1999">
        <v>2017</v>
      </c>
      <c r="Y1999">
        <v>90000</v>
      </c>
      <c r="Z1999">
        <v>843.4</v>
      </c>
      <c r="AA1999" s="3">
        <f t="shared" si="1272"/>
        <v>0.89329972249878198</v>
      </c>
      <c r="AB1999" t="s">
        <v>6616</v>
      </c>
      <c r="AC1999" t="s">
        <v>6616</v>
      </c>
      <c r="AD1999" t="s">
        <v>6616</v>
      </c>
      <c r="AG1999" t="s">
        <v>6616</v>
      </c>
      <c r="AH1999" t="s">
        <v>6616</v>
      </c>
      <c r="AI1999" t="s">
        <v>6618</v>
      </c>
      <c r="AJ1999" t="s">
        <v>6618</v>
      </c>
      <c r="AK1999" t="s">
        <v>6618</v>
      </c>
      <c r="AL1999" t="s">
        <v>6618</v>
      </c>
      <c r="AM1999" t="s">
        <v>6618</v>
      </c>
      <c r="AN1999" t="s">
        <v>6618</v>
      </c>
      <c r="AO1999" t="s">
        <v>6618</v>
      </c>
      <c r="AP1999" s="3" t="str">
        <f t="shared" si="1273"/>
        <v>No</v>
      </c>
      <c r="AQ1999" s="3" t="str">
        <f t="shared" si="1274"/>
        <v>No</v>
      </c>
      <c r="AR1999" s="3" t="str">
        <f t="shared" si="1275"/>
        <v>No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 t="s">
        <v>6634</v>
      </c>
      <c r="AZ1999" t="s">
        <v>6637</v>
      </c>
      <c r="BA1999">
        <v>1</v>
      </c>
      <c r="BB1999" t="s">
        <v>6616</v>
      </c>
      <c r="BC1999" t="s">
        <v>6616</v>
      </c>
      <c r="BD1999" s="4" t="str">
        <f t="shared" si="1276"/>
        <v>No</v>
      </c>
      <c r="BE1999" t="s">
        <v>6640</v>
      </c>
      <c r="BF1999" s="3" t="str">
        <f t="shared" si="1277"/>
        <v>No</v>
      </c>
      <c r="BG1999" t="s">
        <v>6645</v>
      </c>
      <c r="BH1999" s="3" t="str">
        <f t="shared" si="1278"/>
        <v>29114 GRANDVIEW MNR</v>
      </c>
      <c r="BI1999" s="3" t="str">
        <f t="shared" si="1279"/>
        <v>Yulee</v>
      </c>
      <c r="BJ1999" s="3" t="str">
        <f t="shared" si="1280"/>
        <v>Florida</v>
      </c>
      <c r="BK1999" s="3">
        <f t="shared" si="1281"/>
        <v>32097</v>
      </c>
      <c r="BL1999" s="3" t="str">
        <f t="shared" si="1282"/>
        <v>29114 GRANDVIEW MNR YULEE FL 32097</v>
      </c>
      <c r="BM1999" s="3" t="str">
        <f t="shared" si="1283"/>
        <v/>
      </c>
      <c r="BN1999" s="3" t="str">
        <f t="shared" si="1284"/>
        <v>Pass</v>
      </c>
      <c r="BO1999" s="3" t="str">
        <f t="shared" si="1285"/>
        <v>No</v>
      </c>
      <c r="BP1999" s="3" t="str">
        <f t="shared" si="1286"/>
        <v>FV&lt;$10K</v>
      </c>
      <c r="BQ1999" t="s">
        <v>6650</v>
      </c>
      <c r="BR1999" s="3" t="str">
        <f t="shared" si="1287"/>
        <v>No, &lt; $20K Lien</v>
      </c>
      <c r="BS1999" s="3" t="str">
        <f t="shared" si="1288"/>
        <v>No, Lien &lt; $20K</v>
      </c>
      <c r="BT1999" t="s">
        <v>6650</v>
      </c>
      <c r="BU1999" s="3" t="str">
        <f t="shared" si="1289"/>
        <v>No</v>
      </c>
      <c r="BV1999" s="3" t="str">
        <f t="shared" si="1290"/>
        <v>No</v>
      </c>
      <c r="BW1999" s="3">
        <f t="shared" si="1291"/>
        <v>1</v>
      </c>
      <c r="BX1999" s="3" t="str">
        <f t="shared" si="1292"/>
        <v>No</v>
      </c>
      <c r="BY1999" s="3">
        <f t="shared" si="1293"/>
        <v>29222</v>
      </c>
      <c r="BZ1999">
        <v>1</v>
      </c>
      <c r="CA1999" s="3">
        <f t="shared" si="1294"/>
        <v>29222</v>
      </c>
      <c r="CC1999" s="3">
        <f t="shared" si="1295"/>
        <v>0</v>
      </c>
      <c r="CD1999" s="3">
        <f t="shared" si="1296"/>
        <v>0</v>
      </c>
      <c r="CE1999" s="3" t="str">
        <f t="shared" si="1297"/>
        <v/>
      </c>
      <c r="CF1999" s="3" t="e">
        <f>HLOOKUP(CE1999,'Valuation Data'!$D$2:$K$5,4,FALSE)</f>
        <v>#N/A</v>
      </c>
      <c r="CG1999" s="3">
        <f t="shared" si="1298"/>
        <v>29222</v>
      </c>
      <c r="CH1999" s="3" t="str">
        <f t="shared" si="1299"/>
        <v>No</v>
      </c>
      <c r="CI1999" s="3" t="str">
        <f>VLOOKUP(R1999,'Use Codes &amp; County Type'!A:D,4,FALSE)</f>
        <v>V</v>
      </c>
      <c r="CJ1999" s="3" t="str">
        <f t="shared" si="1300"/>
        <v>Yes</v>
      </c>
      <c r="CK1999" s="3" t="str">
        <f t="shared" si="1301"/>
        <v>No</v>
      </c>
      <c r="CL1999" s="3">
        <f t="shared" si="1302"/>
        <v>0</v>
      </c>
      <c r="CM1999" s="3">
        <f t="shared" si="1303"/>
        <v>0</v>
      </c>
      <c r="CN1999" s="3">
        <f t="shared" si="1304"/>
        <v>4720.7</v>
      </c>
      <c r="CO1999" s="3">
        <f t="shared" si="1305"/>
        <v>-4720.7</v>
      </c>
      <c r="CP1999" s="3">
        <f t="shared" si="1306"/>
        <v>0.16154609540756965</v>
      </c>
      <c r="CR1999" s="3" t="str">
        <f t="shared" si="1307"/>
        <v>No</v>
      </c>
      <c r="CV1999" s="3" t="str">
        <f t="shared" si="1308"/>
        <v>FMV&lt;$30K</v>
      </c>
      <c r="CW1999" s="3">
        <f t="shared" si="1309"/>
        <v>1998</v>
      </c>
      <c r="CX1999" s="3">
        <f t="shared" si="1310"/>
        <v>944.14</v>
      </c>
      <c r="CY1999" s="3" t="str">
        <f t="shared" si="1311"/>
        <v>Ok</v>
      </c>
      <c r="CZ1999">
        <v>0</v>
      </c>
      <c r="DA1999">
        <v>0</v>
      </c>
    </row>
    <row r="2000" spans="1:105" x14ac:dyDescent="0.25">
      <c r="A2000">
        <v>1999</v>
      </c>
      <c r="B2000" t="s">
        <v>3</v>
      </c>
      <c r="C2000" t="s">
        <v>2108</v>
      </c>
      <c r="D2000">
        <v>525.4</v>
      </c>
      <c r="E2000">
        <v>2017</v>
      </c>
      <c r="F2000">
        <v>525.4</v>
      </c>
      <c r="G2000">
        <v>525.4</v>
      </c>
      <c r="H2000" s="3">
        <f t="shared" si="1271"/>
        <v>0</v>
      </c>
      <c r="I2000">
        <v>29184</v>
      </c>
      <c r="J2000" t="s">
        <v>2734</v>
      </c>
      <c r="K2000" t="s">
        <v>2738</v>
      </c>
      <c r="L2000">
        <v>32097</v>
      </c>
      <c r="M2000" t="s">
        <v>4256</v>
      </c>
      <c r="N2000" t="s">
        <v>4758</v>
      </c>
      <c r="O2000">
        <v>-81.546854917212897</v>
      </c>
      <c r="P2000">
        <v>30.6827442460044</v>
      </c>
      <c r="Q2000" t="s">
        <v>6160</v>
      </c>
      <c r="R2000">
        <v>0</v>
      </c>
      <c r="S2000" t="s">
        <v>6538</v>
      </c>
      <c r="T2000">
        <v>8001</v>
      </c>
      <c r="U2000" t="s">
        <v>6581</v>
      </c>
      <c r="V2000">
        <v>2017</v>
      </c>
      <c r="W2000">
        <v>16335</v>
      </c>
      <c r="X2000">
        <v>2017</v>
      </c>
      <c r="Y2000">
        <v>48000</v>
      </c>
      <c r="Z2000">
        <v>456.21</v>
      </c>
      <c r="AA2000" s="3">
        <f t="shared" si="1272"/>
        <v>0.86830985915492953</v>
      </c>
      <c r="AB2000" t="s">
        <v>6616</v>
      </c>
      <c r="AC2000" t="s">
        <v>6616</v>
      </c>
      <c r="AD2000" t="s">
        <v>6616</v>
      </c>
      <c r="AG2000" t="s">
        <v>6616</v>
      </c>
      <c r="AH2000" t="s">
        <v>6616</v>
      </c>
      <c r="AI2000" t="s">
        <v>6618</v>
      </c>
      <c r="AJ2000" t="s">
        <v>6618</v>
      </c>
      <c r="AK2000" t="s">
        <v>6618</v>
      </c>
      <c r="AL2000" t="s">
        <v>6618</v>
      </c>
      <c r="AM2000" t="s">
        <v>6618</v>
      </c>
      <c r="AN2000" t="s">
        <v>6618</v>
      </c>
      <c r="AO2000">
        <v>0</v>
      </c>
      <c r="AP2000" s="3" t="str">
        <f t="shared" si="1273"/>
        <v>No</v>
      </c>
      <c r="AQ2000" s="3" t="str">
        <f t="shared" si="1274"/>
        <v>No</v>
      </c>
      <c r="AR2000" s="3" t="str">
        <f t="shared" si="1275"/>
        <v>No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 t="s">
        <v>6634</v>
      </c>
      <c r="AZ2000" t="s">
        <v>6637</v>
      </c>
      <c r="BA2000">
        <v>0</v>
      </c>
      <c r="BB2000" t="s">
        <v>6616</v>
      </c>
      <c r="BC2000" t="s">
        <v>6616</v>
      </c>
      <c r="BD2000" s="4" t="str">
        <f t="shared" si="1276"/>
        <v>No</v>
      </c>
      <c r="BE2000" t="s">
        <v>6640</v>
      </c>
      <c r="BF2000" s="3" t="str">
        <f t="shared" si="1277"/>
        <v>No</v>
      </c>
      <c r="BG2000" t="s">
        <v>6645</v>
      </c>
      <c r="BH2000" s="3" t="str">
        <f t="shared" si="1278"/>
        <v>29184 GRANDVIEW MNR</v>
      </c>
      <c r="BI2000" s="3" t="str">
        <f t="shared" si="1279"/>
        <v>Yulee</v>
      </c>
      <c r="BJ2000" s="3" t="str">
        <f t="shared" si="1280"/>
        <v>Florida</v>
      </c>
      <c r="BK2000" s="3">
        <f t="shared" si="1281"/>
        <v>32097</v>
      </c>
      <c r="BL2000" s="3" t="str">
        <f t="shared" si="1282"/>
        <v>29184 GRANDVIEW MNR YULEE FL 32097</v>
      </c>
      <c r="BM2000" s="3" t="str">
        <f t="shared" si="1283"/>
        <v/>
      </c>
      <c r="BN2000" s="3" t="str">
        <f t="shared" si="1284"/>
        <v>Pass</v>
      </c>
      <c r="BO2000" s="3" t="str">
        <f t="shared" si="1285"/>
        <v>No</v>
      </c>
      <c r="BP2000" s="3" t="str">
        <f t="shared" si="1286"/>
        <v>FV&lt;$10K</v>
      </c>
      <c r="BQ2000" t="s">
        <v>6650</v>
      </c>
      <c r="BR2000" s="3" t="str">
        <f t="shared" si="1287"/>
        <v>No, &lt; $20K Lien</v>
      </c>
      <c r="BS2000" s="3" t="str">
        <f t="shared" si="1288"/>
        <v>No, Lien &lt; $20K</v>
      </c>
      <c r="BT2000" t="s">
        <v>6650</v>
      </c>
      <c r="BU2000" s="3" t="str">
        <f t="shared" si="1289"/>
        <v>No</v>
      </c>
      <c r="BV2000" s="3" t="str">
        <f t="shared" si="1290"/>
        <v>No</v>
      </c>
      <c r="BW2000" s="3">
        <f t="shared" si="1291"/>
        <v>0</v>
      </c>
      <c r="BX2000" s="3" t="str">
        <f t="shared" si="1292"/>
        <v>No</v>
      </c>
      <c r="BY2000" s="3">
        <f t="shared" si="1293"/>
        <v>16335</v>
      </c>
      <c r="BZ2000">
        <v>1</v>
      </c>
      <c r="CA2000" s="3">
        <f t="shared" si="1294"/>
        <v>16335</v>
      </c>
      <c r="CC2000" s="3">
        <f t="shared" si="1295"/>
        <v>0</v>
      </c>
      <c r="CD2000" s="3">
        <f t="shared" si="1296"/>
        <v>0</v>
      </c>
      <c r="CE2000" s="3" t="str">
        <f t="shared" si="1297"/>
        <v/>
      </c>
      <c r="CF2000" s="3" t="e">
        <f>HLOOKUP(CE2000,'Valuation Data'!$D$2:$K$5,4,FALSE)</f>
        <v>#N/A</v>
      </c>
      <c r="CG2000" s="3">
        <f t="shared" si="1298"/>
        <v>16335</v>
      </c>
      <c r="CH2000" s="3" t="str">
        <f t="shared" si="1299"/>
        <v>No</v>
      </c>
      <c r="CI2000" s="3" t="str">
        <f>VLOOKUP(R2000,'Use Codes &amp; County Type'!A:D,4,FALSE)</f>
        <v>V</v>
      </c>
      <c r="CJ2000" s="3" t="str">
        <f t="shared" si="1300"/>
        <v>Yes</v>
      </c>
      <c r="CK2000" s="3" t="str">
        <f t="shared" si="1301"/>
        <v>No</v>
      </c>
      <c r="CL2000" s="3">
        <f t="shared" si="1302"/>
        <v>0</v>
      </c>
      <c r="CM2000" s="3">
        <f t="shared" si="1303"/>
        <v>0</v>
      </c>
      <c r="CN2000" s="3">
        <f t="shared" si="1304"/>
        <v>2101.6</v>
      </c>
      <c r="CO2000" s="3">
        <f t="shared" si="1305"/>
        <v>-2101.6</v>
      </c>
      <c r="CP2000" s="3">
        <f t="shared" si="1306"/>
        <v>0.12865625956535046</v>
      </c>
      <c r="CR2000" s="3" t="str">
        <f t="shared" si="1307"/>
        <v>No</v>
      </c>
      <c r="CV2000" s="3" t="str">
        <f t="shared" si="1308"/>
        <v>FMV&lt;$30K</v>
      </c>
      <c r="CW2000" s="3">
        <f t="shared" si="1309"/>
        <v>1999</v>
      </c>
      <c r="CX2000" s="3">
        <f t="shared" si="1310"/>
        <v>525.4</v>
      </c>
      <c r="CY2000" s="3" t="str">
        <f t="shared" si="1311"/>
        <v>Ok</v>
      </c>
      <c r="CZ2000">
        <v>0</v>
      </c>
      <c r="DA2000">
        <v>0</v>
      </c>
    </row>
    <row r="2001" spans="1:105" x14ac:dyDescent="0.25">
      <c r="A2001">
        <v>2000</v>
      </c>
      <c r="B2001" t="s">
        <v>3</v>
      </c>
      <c r="C2001" t="s">
        <v>2109</v>
      </c>
      <c r="D2001">
        <v>525.4</v>
      </c>
      <c r="E2001">
        <v>2017</v>
      </c>
      <c r="F2001">
        <v>525.4</v>
      </c>
      <c r="G2001">
        <v>525.4</v>
      </c>
      <c r="H2001" s="3">
        <f t="shared" si="1271"/>
        <v>0</v>
      </c>
      <c r="I2001">
        <v>29212</v>
      </c>
      <c r="J2001" t="s">
        <v>2734</v>
      </c>
      <c r="K2001" t="s">
        <v>2738</v>
      </c>
      <c r="L2001">
        <v>32097</v>
      </c>
      <c r="M2001" t="s">
        <v>4257</v>
      </c>
      <c r="N2001" t="s">
        <v>4758</v>
      </c>
      <c r="O2001">
        <v>-81.547414391665896</v>
      </c>
      <c r="P2001">
        <v>30.682734201734799</v>
      </c>
      <c r="Q2001" t="s">
        <v>6160</v>
      </c>
      <c r="R2001">
        <v>0</v>
      </c>
      <c r="S2001" t="s">
        <v>6538</v>
      </c>
      <c r="T2001">
        <v>8001</v>
      </c>
      <c r="U2001" t="s">
        <v>6581</v>
      </c>
      <c r="V2001">
        <v>2017</v>
      </c>
      <c r="W2001">
        <v>16335</v>
      </c>
      <c r="X2001">
        <v>2017</v>
      </c>
      <c r="Y2001">
        <v>48000</v>
      </c>
      <c r="Z2001">
        <v>456.21</v>
      </c>
      <c r="AA2001" s="3">
        <f t="shared" si="1272"/>
        <v>0.86830985915492953</v>
      </c>
      <c r="AB2001" t="s">
        <v>6616</v>
      </c>
      <c r="AC2001" t="s">
        <v>6616</v>
      </c>
      <c r="AD2001" t="s">
        <v>6616</v>
      </c>
      <c r="AG2001" t="s">
        <v>6616</v>
      </c>
      <c r="AH2001" t="s">
        <v>6616</v>
      </c>
      <c r="AI2001" t="s">
        <v>6618</v>
      </c>
      <c r="AJ2001" t="s">
        <v>6618</v>
      </c>
      <c r="AK2001" t="s">
        <v>6618</v>
      </c>
      <c r="AL2001" t="s">
        <v>6618</v>
      </c>
      <c r="AM2001" t="s">
        <v>6618</v>
      </c>
      <c r="AN2001" t="s">
        <v>6618</v>
      </c>
      <c r="AO2001">
        <v>0</v>
      </c>
      <c r="AP2001" s="3" t="str">
        <f t="shared" si="1273"/>
        <v>No</v>
      </c>
      <c r="AQ2001" s="3" t="str">
        <f t="shared" si="1274"/>
        <v>No</v>
      </c>
      <c r="AR2001" s="3" t="str">
        <f t="shared" si="1275"/>
        <v>No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 t="s">
        <v>6634</v>
      </c>
      <c r="AZ2001" t="s">
        <v>6639</v>
      </c>
      <c r="BA2001">
        <v>0</v>
      </c>
      <c r="BB2001" t="s">
        <v>6616</v>
      </c>
      <c r="BC2001" t="s">
        <v>6616</v>
      </c>
      <c r="BD2001" s="4" t="str">
        <f t="shared" si="1276"/>
        <v>No</v>
      </c>
      <c r="BE2001" t="s">
        <v>6640</v>
      </c>
      <c r="BF2001" s="3" t="str">
        <f t="shared" si="1277"/>
        <v>No</v>
      </c>
      <c r="BG2001" t="s">
        <v>6645</v>
      </c>
      <c r="BH2001" s="3" t="str">
        <f t="shared" si="1278"/>
        <v>29212 GRANDVIEW MNR</v>
      </c>
      <c r="BI2001" s="3" t="str">
        <f t="shared" si="1279"/>
        <v>Yulee</v>
      </c>
      <c r="BJ2001" s="3" t="str">
        <f t="shared" si="1280"/>
        <v>Florida</v>
      </c>
      <c r="BK2001" s="3">
        <f t="shared" si="1281"/>
        <v>32097</v>
      </c>
      <c r="BL2001" s="3" t="str">
        <f t="shared" si="1282"/>
        <v>29212 GRANDVIEW MNR YULEE FL 32097</v>
      </c>
      <c r="BM2001" s="3" t="str">
        <f t="shared" si="1283"/>
        <v/>
      </c>
      <c r="BN2001" s="3" t="str">
        <f t="shared" si="1284"/>
        <v>Pass</v>
      </c>
      <c r="BO2001" s="3" t="str">
        <f t="shared" si="1285"/>
        <v>No</v>
      </c>
      <c r="BP2001" s="3" t="str">
        <f t="shared" si="1286"/>
        <v>FV&lt;$10K</v>
      </c>
      <c r="BQ2001" t="s">
        <v>6650</v>
      </c>
      <c r="BR2001" s="3" t="str">
        <f t="shared" si="1287"/>
        <v>No, &lt; $20K Lien</v>
      </c>
      <c r="BS2001" s="3" t="str">
        <f t="shared" si="1288"/>
        <v>No, Lien &lt; $20K</v>
      </c>
      <c r="BT2001" t="s">
        <v>6650</v>
      </c>
      <c r="BU2001" s="3" t="str">
        <f t="shared" si="1289"/>
        <v>No</v>
      </c>
      <c r="BV2001" s="3" t="str">
        <f t="shared" si="1290"/>
        <v>No</v>
      </c>
      <c r="BW2001" s="3">
        <f t="shared" si="1291"/>
        <v>0</v>
      </c>
      <c r="BX2001" s="3" t="str">
        <f t="shared" si="1292"/>
        <v>No</v>
      </c>
      <c r="BY2001" s="3">
        <f t="shared" si="1293"/>
        <v>16335</v>
      </c>
      <c r="BZ2001">
        <v>1</v>
      </c>
      <c r="CA2001" s="3">
        <f t="shared" si="1294"/>
        <v>16335</v>
      </c>
      <c r="CC2001" s="3">
        <f t="shared" si="1295"/>
        <v>0</v>
      </c>
      <c r="CD2001" s="3">
        <f t="shared" si="1296"/>
        <v>0</v>
      </c>
      <c r="CE2001" s="3" t="str">
        <f t="shared" si="1297"/>
        <v/>
      </c>
      <c r="CF2001" s="3" t="e">
        <f>HLOOKUP(CE2001,'Valuation Data'!$D$2:$K$5,4,FALSE)</f>
        <v>#N/A</v>
      </c>
      <c r="CG2001" s="3">
        <f t="shared" si="1298"/>
        <v>16335</v>
      </c>
      <c r="CH2001" s="3" t="str">
        <f t="shared" si="1299"/>
        <v>No</v>
      </c>
      <c r="CI2001" s="3" t="str">
        <f>VLOOKUP(R2001,'Use Codes &amp; County Type'!A:D,4,FALSE)</f>
        <v>V</v>
      </c>
      <c r="CJ2001" s="3" t="str">
        <f t="shared" si="1300"/>
        <v>Yes</v>
      </c>
      <c r="CK2001" s="3" t="str">
        <f t="shared" si="1301"/>
        <v>No</v>
      </c>
      <c r="CL2001" s="3">
        <f t="shared" si="1302"/>
        <v>0</v>
      </c>
      <c r="CM2001" s="3">
        <f t="shared" si="1303"/>
        <v>0</v>
      </c>
      <c r="CN2001" s="3">
        <f t="shared" si="1304"/>
        <v>2101.6</v>
      </c>
      <c r="CO2001" s="3">
        <f t="shared" si="1305"/>
        <v>-2101.6</v>
      </c>
      <c r="CP2001" s="3">
        <f t="shared" si="1306"/>
        <v>0.12865625956535046</v>
      </c>
      <c r="CR2001" s="3" t="str">
        <f t="shared" si="1307"/>
        <v>No</v>
      </c>
      <c r="CV2001" s="3" t="str">
        <f t="shared" si="1308"/>
        <v>FMV&lt;$30K</v>
      </c>
      <c r="CW2001" s="3">
        <f t="shared" si="1309"/>
        <v>2000</v>
      </c>
      <c r="CX2001" s="3">
        <f t="shared" si="1310"/>
        <v>525.4</v>
      </c>
      <c r="CY2001" s="3" t="str">
        <f t="shared" si="1311"/>
        <v>Ok</v>
      </c>
      <c r="CZ2001">
        <v>0</v>
      </c>
      <c r="DA2001">
        <v>0</v>
      </c>
    </row>
    <row r="2002" spans="1:105" x14ac:dyDescent="0.25">
      <c r="A2002">
        <v>2001</v>
      </c>
      <c r="B2002" t="s">
        <v>3</v>
      </c>
      <c r="C2002" t="s">
        <v>2110</v>
      </c>
      <c r="D2002">
        <v>525.4</v>
      </c>
      <c r="E2002">
        <v>2017</v>
      </c>
      <c r="F2002">
        <v>525.4</v>
      </c>
      <c r="G2002">
        <v>525.4</v>
      </c>
      <c r="H2002" s="3">
        <f t="shared" si="1271"/>
        <v>0</v>
      </c>
      <c r="I2002">
        <v>29226</v>
      </c>
      <c r="J2002" t="s">
        <v>2734</v>
      </c>
      <c r="K2002" t="s">
        <v>2738</v>
      </c>
      <c r="L2002">
        <v>32097</v>
      </c>
      <c r="M2002" t="s">
        <v>4258</v>
      </c>
      <c r="N2002" t="s">
        <v>4758</v>
      </c>
      <c r="O2002">
        <v>-81.5476613534329</v>
      </c>
      <c r="P2002">
        <v>30.6827466819413</v>
      </c>
      <c r="Q2002" t="s">
        <v>6160</v>
      </c>
      <c r="R2002">
        <v>0</v>
      </c>
      <c r="S2002" t="s">
        <v>6538</v>
      </c>
      <c r="T2002">
        <v>8001</v>
      </c>
      <c r="U2002" t="s">
        <v>6581</v>
      </c>
      <c r="V2002">
        <v>2017</v>
      </c>
      <c r="W2002">
        <v>16335</v>
      </c>
      <c r="X2002">
        <v>2017</v>
      </c>
      <c r="Y2002">
        <v>48000</v>
      </c>
      <c r="Z2002">
        <v>456.21</v>
      </c>
      <c r="AA2002" s="3">
        <f t="shared" si="1272"/>
        <v>0.86830985915492953</v>
      </c>
      <c r="AB2002" t="s">
        <v>6616</v>
      </c>
      <c r="AC2002" t="s">
        <v>6616</v>
      </c>
      <c r="AD2002" t="s">
        <v>6616</v>
      </c>
      <c r="AG2002" t="s">
        <v>6616</v>
      </c>
      <c r="AH2002" t="s">
        <v>6616</v>
      </c>
      <c r="AI2002" t="s">
        <v>6618</v>
      </c>
      <c r="AJ2002" t="s">
        <v>6618</v>
      </c>
      <c r="AK2002" t="s">
        <v>6618</v>
      </c>
      <c r="AL2002" t="s">
        <v>6618</v>
      </c>
      <c r="AM2002" t="s">
        <v>6618</v>
      </c>
      <c r="AN2002" t="s">
        <v>6618</v>
      </c>
      <c r="AO2002">
        <v>0</v>
      </c>
      <c r="AP2002" s="3" t="str">
        <f t="shared" si="1273"/>
        <v>No</v>
      </c>
      <c r="AQ2002" s="3" t="str">
        <f t="shared" si="1274"/>
        <v>No</v>
      </c>
      <c r="AR2002" s="3" t="str">
        <f t="shared" si="1275"/>
        <v>No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 t="s">
        <v>6634</v>
      </c>
      <c r="AZ2002" t="s">
        <v>6639</v>
      </c>
      <c r="BA2002">
        <v>1</v>
      </c>
      <c r="BB2002" t="s">
        <v>6616</v>
      </c>
      <c r="BC2002" t="s">
        <v>6616</v>
      </c>
      <c r="BD2002" s="4" t="str">
        <f t="shared" si="1276"/>
        <v>No</v>
      </c>
      <c r="BE2002" t="s">
        <v>6640</v>
      </c>
      <c r="BF2002" s="3" t="str">
        <f t="shared" si="1277"/>
        <v>No</v>
      </c>
      <c r="BG2002" t="s">
        <v>6645</v>
      </c>
      <c r="BH2002" s="3" t="str">
        <f t="shared" si="1278"/>
        <v>29226 GRANDVIEW MNR</v>
      </c>
      <c r="BI2002" s="3" t="str">
        <f t="shared" si="1279"/>
        <v>Yulee</v>
      </c>
      <c r="BJ2002" s="3" t="str">
        <f t="shared" si="1280"/>
        <v>Florida</v>
      </c>
      <c r="BK2002" s="3">
        <f t="shared" si="1281"/>
        <v>32097</v>
      </c>
      <c r="BL2002" s="3" t="str">
        <f t="shared" si="1282"/>
        <v>29226 GRANDVIEW MNR YULEE FL 32097</v>
      </c>
      <c r="BM2002" s="3" t="str">
        <f t="shared" si="1283"/>
        <v/>
      </c>
      <c r="BN2002" s="3" t="str">
        <f t="shared" si="1284"/>
        <v>Pass</v>
      </c>
      <c r="BO2002" s="3" t="str">
        <f t="shared" si="1285"/>
        <v>No</v>
      </c>
      <c r="BP2002" s="3" t="str">
        <f t="shared" si="1286"/>
        <v>FV&lt;$10K</v>
      </c>
      <c r="BQ2002" t="s">
        <v>6650</v>
      </c>
      <c r="BR2002" s="3" t="str">
        <f t="shared" si="1287"/>
        <v>No, &lt; $20K Lien</v>
      </c>
      <c r="BS2002" s="3" t="str">
        <f t="shared" si="1288"/>
        <v>No, Lien &lt; $20K</v>
      </c>
      <c r="BT2002" t="s">
        <v>6650</v>
      </c>
      <c r="BU2002" s="3" t="str">
        <f t="shared" si="1289"/>
        <v>No</v>
      </c>
      <c r="BV2002" s="3" t="str">
        <f t="shared" si="1290"/>
        <v>No</v>
      </c>
      <c r="BW2002" s="3">
        <f t="shared" si="1291"/>
        <v>1</v>
      </c>
      <c r="BX2002" s="3" t="str">
        <f t="shared" si="1292"/>
        <v>No</v>
      </c>
      <c r="BY2002" s="3">
        <f t="shared" si="1293"/>
        <v>16335</v>
      </c>
      <c r="BZ2002">
        <v>1</v>
      </c>
      <c r="CA2002" s="3">
        <f t="shared" si="1294"/>
        <v>16335</v>
      </c>
      <c r="CC2002" s="3">
        <f t="shared" si="1295"/>
        <v>0</v>
      </c>
      <c r="CD2002" s="3">
        <f t="shared" si="1296"/>
        <v>0</v>
      </c>
      <c r="CE2002" s="3" t="str">
        <f t="shared" si="1297"/>
        <v/>
      </c>
      <c r="CF2002" s="3" t="e">
        <f>HLOOKUP(CE2002,'Valuation Data'!$D$2:$K$5,4,FALSE)</f>
        <v>#N/A</v>
      </c>
      <c r="CG2002" s="3">
        <f t="shared" si="1298"/>
        <v>16335</v>
      </c>
      <c r="CH2002" s="3" t="str">
        <f t="shared" si="1299"/>
        <v>No</v>
      </c>
      <c r="CI2002" s="3" t="str">
        <f>VLOOKUP(R2002,'Use Codes &amp; County Type'!A:D,4,FALSE)</f>
        <v>V</v>
      </c>
      <c r="CJ2002" s="3" t="str">
        <f t="shared" si="1300"/>
        <v>Yes</v>
      </c>
      <c r="CK2002" s="3" t="str">
        <f t="shared" si="1301"/>
        <v>No</v>
      </c>
      <c r="CL2002" s="3">
        <f t="shared" si="1302"/>
        <v>0</v>
      </c>
      <c r="CM2002" s="3">
        <f t="shared" si="1303"/>
        <v>0</v>
      </c>
      <c r="CN2002" s="3">
        <f t="shared" si="1304"/>
        <v>2627</v>
      </c>
      <c r="CO2002" s="3">
        <f t="shared" si="1305"/>
        <v>-2627</v>
      </c>
      <c r="CP2002" s="3">
        <f t="shared" si="1306"/>
        <v>0.16082032445668809</v>
      </c>
      <c r="CR2002" s="3" t="str">
        <f t="shared" si="1307"/>
        <v>No</v>
      </c>
      <c r="CV2002" s="3" t="str">
        <f t="shared" si="1308"/>
        <v>FMV&lt;$30K</v>
      </c>
      <c r="CW2002" s="3">
        <f t="shared" si="1309"/>
        <v>2001</v>
      </c>
      <c r="CX2002" s="3">
        <f t="shared" si="1310"/>
        <v>525.4</v>
      </c>
      <c r="CY2002" s="3" t="str">
        <f t="shared" si="1311"/>
        <v>Ok</v>
      </c>
      <c r="CZ2002">
        <v>0</v>
      </c>
      <c r="DA2002">
        <v>0</v>
      </c>
    </row>
    <row r="2003" spans="1:105" x14ac:dyDescent="0.25">
      <c r="A2003">
        <v>2002</v>
      </c>
      <c r="B2003" t="s">
        <v>3</v>
      </c>
      <c r="C2003" t="s">
        <v>2111</v>
      </c>
      <c r="D2003">
        <v>525.4</v>
      </c>
      <c r="E2003">
        <v>2017</v>
      </c>
      <c r="F2003">
        <v>525.4</v>
      </c>
      <c r="G2003">
        <v>525.4</v>
      </c>
      <c r="H2003" s="3">
        <f t="shared" si="1271"/>
        <v>0</v>
      </c>
      <c r="I2003">
        <v>29242</v>
      </c>
      <c r="J2003" t="s">
        <v>2734</v>
      </c>
      <c r="K2003" t="s">
        <v>2738</v>
      </c>
      <c r="L2003">
        <v>32097</v>
      </c>
      <c r="M2003" t="s">
        <v>4259</v>
      </c>
      <c r="N2003" t="s">
        <v>4758</v>
      </c>
      <c r="O2003">
        <v>-81.547920248500404</v>
      </c>
      <c r="P2003">
        <v>30.6827819833292</v>
      </c>
      <c r="Q2003" t="s">
        <v>6160</v>
      </c>
      <c r="R2003">
        <v>0</v>
      </c>
      <c r="S2003" t="s">
        <v>6538</v>
      </c>
      <c r="T2003">
        <v>8001</v>
      </c>
      <c r="U2003" t="s">
        <v>6581</v>
      </c>
      <c r="V2003">
        <v>2017</v>
      </c>
      <c r="W2003">
        <v>16335</v>
      </c>
      <c r="X2003">
        <v>2017</v>
      </c>
      <c r="Y2003">
        <v>48000</v>
      </c>
      <c r="Z2003">
        <v>456.21</v>
      </c>
      <c r="AA2003" s="3">
        <f t="shared" si="1272"/>
        <v>0.86830985915492953</v>
      </c>
      <c r="AB2003" t="s">
        <v>6616</v>
      </c>
      <c r="AC2003" t="s">
        <v>6616</v>
      </c>
      <c r="AD2003" t="s">
        <v>6616</v>
      </c>
      <c r="AG2003" t="s">
        <v>6616</v>
      </c>
      <c r="AH2003" t="s">
        <v>6616</v>
      </c>
      <c r="AI2003" t="s">
        <v>6618</v>
      </c>
      <c r="AJ2003" t="s">
        <v>6618</v>
      </c>
      <c r="AK2003" t="s">
        <v>6618</v>
      </c>
      <c r="AL2003" t="s">
        <v>6618</v>
      </c>
      <c r="AM2003" t="s">
        <v>6618</v>
      </c>
      <c r="AN2003" t="s">
        <v>6618</v>
      </c>
      <c r="AO2003">
        <v>0</v>
      </c>
      <c r="AP2003" s="3" t="str">
        <f t="shared" si="1273"/>
        <v>No</v>
      </c>
      <c r="AQ2003" s="3" t="str">
        <f t="shared" si="1274"/>
        <v>No</v>
      </c>
      <c r="AR2003" s="3" t="str">
        <f t="shared" si="1275"/>
        <v>No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 t="s">
        <v>6634</v>
      </c>
      <c r="AZ2003" t="s">
        <v>6639</v>
      </c>
      <c r="BA2003">
        <v>0</v>
      </c>
      <c r="BB2003" t="s">
        <v>6616</v>
      </c>
      <c r="BC2003" t="s">
        <v>6616</v>
      </c>
      <c r="BD2003" s="4" t="str">
        <f t="shared" si="1276"/>
        <v>No</v>
      </c>
      <c r="BE2003" t="s">
        <v>6640</v>
      </c>
      <c r="BF2003" s="3" t="str">
        <f t="shared" si="1277"/>
        <v>No</v>
      </c>
      <c r="BG2003" t="s">
        <v>6645</v>
      </c>
      <c r="BH2003" s="3" t="str">
        <f t="shared" si="1278"/>
        <v>29242 GRANDVIEW MNR</v>
      </c>
      <c r="BI2003" s="3" t="str">
        <f t="shared" si="1279"/>
        <v>Yulee</v>
      </c>
      <c r="BJ2003" s="3" t="str">
        <f t="shared" si="1280"/>
        <v>Florida</v>
      </c>
      <c r="BK2003" s="3">
        <f t="shared" si="1281"/>
        <v>32097</v>
      </c>
      <c r="BL2003" s="3" t="str">
        <f t="shared" si="1282"/>
        <v>29242 GRANDVIEW MNR YULEE FL 32097</v>
      </c>
      <c r="BM2003" s="3" t="str">
        <f t="shared" si="1283"/>
        <v/>
      </c>
      <c r="BN2003" s="3" t="str">
        <f t="shared" si="1284"/>
        <v>Pass</v>
      </c>
      <c r="BO2003" s="3" t="str">
        <f t="shared" si="1285"/>
        <v>No</v>
      </c>
      <c r="BP2003" s="3" t="str">
        <f t="shared" si="1286"/>
        <v>FV&lt;$10K</v>
      </c>
      <c r="BQ2003" t="s">
        <v>6650</v>
      </c>
      <c r="BR2003" s="3" t="str">
        <f t="shared" si="1287"/>
        <v>No, &lt; $20K Lien</v>
      </c>
      <c r="BS2003" s="3" t="str">
        <f t="shared" si="1288"/>
        <v>No, Lien &lt; $20K</v>
      </c>
      <c r="BT2003" t="s">
        <v>6650</v>
      </c>
      <c r="BU2003" s="3" t="str">
        <f t="shared" si="1289"/>
        <v>No</v>
      </c>
      <c r="BV2003" s="3" t="str">
        <f t="shared" si="1290"/>
        <v>No</v>
      </c>
      <c r="BW2003" s="3">
        <f t="shared" si="1291"/>
        <v>0</v>
      </c>
      <c r="BX2003" s="3" t="str">
        <f t="shared" si="1292"/>
        <v>No</v>
      </c>
      <c r="BY2003" s="3">
        <f t="shared" si="1293"/>
        <v>16335</v>
      </c>
      <c r="BZ2003">
        <v>1</v>
      </c>
      <c r="CA2003" s="3">
        <f t="shared" si="1294"/>
        <v>16335</v>
      </c>
      <c r="CC2003" s="3">
        <f t="shared" si="1295"/>
        <v>0</v>
      </c>
      <c r="CD2003" s="3">
        <f t="shared" si="1296"/>
        <v>0</v>
      </c>
      <c r="CE2003" s="3" t="str">
        <f t="shared" si="1297"/>
        <v/>
      </c>
      <c r="CF2003" s="3" t="e">
        <f>HLOOKUP(CE2003,'Valuation Data'!$D$2:$K$5,4,FALSE)</f>
        <v>#N/A</v>
      </c>
      <c r="CG2003" s="3">
        <f t="shared" si="1298"/>
        <v>16335</v>
      </c>
      <c r="CH2003" s="3" t="str">
        <f t="shared" si="1299"/>
        <v>No</v>
      </c>
      <c r="CI2003" s="3" t="str">
        <f>VLOOKUP(R2003,'Use Codes &amp; County Type'!A:D,4,FALSE)</f>
        <v>V</v>
      </c>
      <c r="CJ2003" s="3" t="str">
        <f t="shared" si="1300"/>
        <v>Yes</v>
      </c>
      <c r="CK2003" s="3" t="str">
        <f t="shared" si="1301"/>
        <v>No</v>
      </c>
      <c r="CL2003" s="3">
        <f t="shared" si="1302"/>
        <v>0</v>
      </c>
      <c r="CM2003" s="3">
        <f t="shared" si="1303"/>
        <v>0</v>
      </c>
      <c r="CN2003" s="3">
        <f t="shared" si="1304"/>
        <v>2101.6</v>
      </c>
      <c r="CO2003" s="3">
        <f t="shared" si="1305"/>
        <v>-2101.6</v>
      </c>
      <c r="CP2003" s="3">
        <f t="shared" si="1306"/>
        <v>0.12865625956535046</v>
      </c>
      <c r="CR2003" s="3" t="str">
        <f t="shared" si="1307"/>
        <v>No</v>
      </c>
      <c r="CV2003" s="3" t="str">
        <f t="shared" si="1308"/>
        <v>FMV&lt;$30K</v>
      </c>
      <c r="CW2003" s="3">
        <f t="shared" si="1309"/>
        <v>2002</v>
      </c>
      <c r="CX2003" s="3">
        <f t="shared" si="1310"/>
        <v>525.4</v>
      </c>
      <c r="CY2003" s="3" t="str">
        <f t="shared" si="1311"/>
        <v>Ok</v>
      </c>
      <c r="CZ2003">
        <v>0</v>
      </c>
      <c r="DA2003">
        <v>0</v>
      </c>
    </row>
    <row r="2004" spans="1:105" x14ac:dyDescent="0.25">
      <c r="A2004">
        <v>2003</v>
      </c>
      <c r="B2004" t="s">
        <v>3</v>
      </c>
      <c r="C2004" t="s">
        <v>2112</v>
      </c>
      <c r="D2004">
        <v>525.4</v>
      </c>
      <c r="E2004">
        <v>2017</v>
      </c>
      <c r="F2004">
        <v>525.4</v>
      </c>
      <c r="G2004">
        <v>525.4</v>
      </c>
      <c r="H2004" s="3">
        <f t="shared" si="1271"/>
        <v>0</v>
      </c>
      <c r="I2004">
        <v>29258</v>
      </c>
      <c r="J2004" t="s">
        <v>2734</v>
      </c>
      <c r="K2004" t="s">
        <v>2738</v>
      </c>
      <c r="L2004">
        <v>32097</v>
      </c>
      <c r="M2004" t="s">
        <v>4260</v>
      </c>
      <c r="N2004" t="s">
        <v>4758</v>
      </c>
      <c r="O2004">
        <v>-81.548189172329302</v>
      </c>
      <c r="P2004">
        <v>30.6828128104199</v>
      </c>
      <c r="Q2004" t="s">
        <v>6160</v>
      </c>
      <c r="R2004">
        <v>0</v>
      </c>
      <c r="S2004" t="s">
        <v>6538</v>
      </c>
      <c r="T2004">
        <v>8001</v>
      </c>
      <c r="U2004" t="s">
        <v>6581</v>
      </c>
      <c r="V2004">
        <v>2017</v>
      </c>
      <c r="W2004">
        <v>16335</v>
      </c>
      <c r="X2004">
        <v>2017</v>
      </c>
      <c r="Y2004">
        <v>48000</v>
      </c>
      <c r="Z2004">
        <v>456.21</v>
      </c>
      <c r="AA2004" s="3">
        <f t="shared" si="1272"/>
        <v>0.86830985915492953</v>
      </c>
      <c r="AB2004" t="s">
        <v>6616</v>
      </c>
      <c r="AC2004" t="s">
        <v>6616</v>
      </c>
      <c r="AD2004" t="s">
        <v>6616</v>
      </c>
      <c r="AG2004" t="s">
        <v>6616</v>
      </c>
      <c r="AH2004" t="s">
        <v>6616</v>
      </c>
      <c r="AI2004" t="s">
        <v>6618</v>
      </c>
      <c r="AJ2004" t="s">
        <v>6618</v>
      </c>
      <c r="AK2004" t="s">
        <v>6618</v>
      </c>
      <c r="AL2004" t="s">
        <v>6618</v>
      </c>
      <c r="AM2004" t="s">
        <v>6618</v>
      </c>
      <c r="AN2004" t="s">
        <v>6618</v>
      </c>
      <c r="AO2004">
        <v>0</v>
      </c>
      <c r="AP2004" s="3" t="str">
        <f t="shared" si="1273"/>
        <v>No</v>
      </c>
      <c r="AQ2004" s="3" t="str">
        <f t="shared" si="1274"/>
        <v>No</v>
      </c>
      <c r="AR2004" s="3" t="str">
        <f t="shared" si="1275"/>
        <v>No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 t="s">
        <v>6634</v>
      </c>
      <c r="AZ2004" t="s">
        <v>6639</v>
      </c>
      <c r="BA2004">
        <v>0</v>
      </c>
      <c r="BB2004" t="s">
        <v>6616</v>
      </c>
      <c r="BC2004" t="s">
        <v>6616</v>
      </c>
      <c r="BD2004" s="4" t="str">
        <f t="shared" si="1276"/>
        <v>No</v>
      </c>
      <c r="BE2004" t="s">
        <v>6640</v>
      </c>
      <c r="BF2004" s="3" t="str">
        <f t="shared" si="1277"/>
        <v>No</v>
      </c>
      <c r="BG2004" t="s">
        <v>6645</v>
      </c>
      <c r="BH2004" s="3" t="str">
        <f t="shared" si="1278"/>
        <v>29258 GRANDVIEW MNR</v>
      </c>
      <c r="BI2004" s="3" t="str">
        <f t="shared" si="1279"/>
        <v>Yulee</v>
      </c>
      <c r="BJ2004" s="3" t="str">
        <f t="shared" si="1280"/>
        <v>Florida</v>
      </c>
      <c r="BK2004" s="3">
        <f t="shared" si="1281"/>
        <v>32097</v>
      </c>
      <c r="BL2004" s="3" t="str">
        <f t="shared" si="1282"/>
        <v>29258 GRANDVIEW MNR YULEE FL 32097</v>
      </c>
      <c r="BM2004" s="3" t="str">
        <f t="shared" si="1283"/>
        <v/>
      </c>
      <c r="BN2004" s="3" t="str">
        <f t="shared" si="1284"/>
        <v>Pass</v>
      </c>
      <c r="BO2004" s="3" t="str">
        <f t="shared" si="1285"/>
        <v>No</v>
      </c>
      <c r="BP2004" s="3" t="str">
        <f t="shared" si="1286"/>
        <v>FV&lt;$10K</v>
      </c>
      <c r="BQ2004" t="s">
        <v>6650</v>
      </c>
      <c r="BR2004" s="3" t="str">
        <f t="shared" si="1287"/>
        <v>No, &lt; $20K Lien</v>
      </c>
      <c r="BS2004" s="3" t="str">
        <f t="shared" si="1288"/>
        <v>No, Lien &lt; $20K</v>
      </c>
      <c r="BT2004" t="s">
        <v>6650</v>
      </c>
      <c r="BU2004" s="3" t="str">
        <f t="shared" si="1289"/>
        <v>No</v>
      </c>
      <c r="BV2004" s="3" t="str">
        <f t="shared" si="1290"/>
        <v>No</v>
      </c>
      <c r="BW2004" s="3">
        <f t="shared" si="1291"/>
        <v>0</v>
      </c>
      <c r="BX2004" s="3" t="str">
        <f t="shared" si="1292"/>
        <v>No</v>
      </c>
      <c r="BY2004" s="3">
        <f t="shared" si="1293"/>
        <v>16335</v>
      </c>
      <c r="BZ2004">
        <v>1</v>
      </c>
      <c r="CA2004" s="3">
        <f t="shared" si="1294"/>
        <v>16335</v>
      </c>
      <c r="CC2004" s="3">
        <f t="shared" si="1295"/>
        <v>0</v>
      </c>
      <c r="CD2004" s="3">
        <f t="shared" si="1296"/>
        <v>0</v>
      </c>
      <c r="CE2004" s="3" t="str">
        <f t="shared" si="1297"/>
        <v/>
      </c>
      <c r="CF2004" s="3" t="e">
        <f>HLOOKUP(CE2004,'Valuation Data'!$D$2:$K$5,4,FALSE)</f>
        <v>#N/A</v>
      </c>
      <c r="CG2004" s="3">
        <f t="shared" si="1298"/>
        <v>16335</v>
      </c>
      <c r="CH2004" s="3" t="str">
        <f t="shared" si="1299"/>
        <v>No</v>
      </c>
      <c r="CI2004" s="3" t="str">
        <f>VLOOKUP(R2004,'Use Codes &amp; County Type'!A:D,4,FALSE)</f>
        <v>V</v>
      </c>
      <c r="CJ2004" s="3" t="str">
        <f t="shared" si="1300"/>
        <v>Yes</v>
      </c>
      <c r="CK2004" s="3" t="str">
        <f t="shared" si="1301"/>
        <v>No</v>
      </c>
      <c r="CL2004" s="3">
        <f t="shared" si="1302"/>
        <v>0</v>
      </c>
      <c r="CM2004" s="3">
        <f t="shared" si="1303"/>
        <v>0</v>
      </c>
      <c r="CN2004" s="3">
        <f t="shared" si="1304"/>
        <v>2101.6</v>
      </c>
      <c r="CO2004" s="3">
        <f t="shared" si="1305"/>
        <v>-2101.6</v>
      </c>
      <c r="CP2004" s="3">
        <f t="shared" si="1306"/>
        <v>0.12865625956535046</v>
      </c>
      <c r="CR2004" s="3" t="str">
        <f t="shared" si="1307"/>
        <v>No</v>
      </c>
      <c r="CV2004" s="3" t="str">
        <f t="shared" si="1308"/>
        <v>FMV&lt;$30K</v>
      </c>
      <c r="CW2004" s="3">
        <f t="shared" si="1309"/>
        <v>2003</v>
      </c>
      <c r="CX2004" s="3">
        <f t="shared" si="1310"/>
        <v>525.4</v>
      </c>
      <c r="CY2004" s="3" t="str">
        <f t="shared" si="1311"/>
        <v>Ok</v>
      </c>
      <c r="CZ2004">
        <v>0</v>
      </c>
      <c r="DA2004">
        <v>0</v>
      </c>
    </row>
    <row r="2005" spans="1:105" x14ac:dyDescent="0.25">
      <c r="A2005">
        <v>2004</v>
      </c>
      <c r="B2005" t="s">
        <v>3</v>
      </c>
      <c r="C2005" t="s">
        <v>2113</v>
      </c>
      <c r="D2005">
        <v>525.4</v>
      </c>
      <c r="E2005">
        <v>2017</v>
      </c>
      <c r="F2005">
        <v>525.4</v>
      </c>
      <c r="G2005">
        <v>525.4</v>
      </c>
      <c r="H2005" s="3">
        <f t="shared" si="1271"/>
        <v>0</v>
      </c>
      <c r="I2005">
        <v>29272</v>
      </c>
      <c r="J2005" t="s">
        <v>2734</v>
      </c>
      <c r="K2005" t="s">
        <v>2738</v>
      </c>
      <c r="L2005">
        <v>32097</v>
      </c>
      <c r="M2005" t="s">
        <v>4261</v>
      </c>
      <c r="N2005" t="s">
        <v>4758</v>
      </c>
      <c r="O2005">
        <v>-81.548459065750706</v>
      </c>
      <c r="P2005">
        <v>30.6828153673382</v>
      </c>
      <c r="Q2005" t="s">
        <v>6160</v>
      </c>
      <c r="R2005">
        <v>0</v>
      </c>
      <c r="S2005" t="s">
        <v>6538</v>
      </c>
      <c r="T2005">
        <v>8001</v>
      </c>
      <c r="U2005" t="s">
        <v>6581</v>
      </c>
      <c r="V2005">
        <v>2017</v>
      </c>
      <c r="W2005">
        <v>16335</v>
      </c>
      <c r="X2005">
        <v>2017</v>
      </c>
      <c r="Y2005">
        <v>48000</v>
      </c>
      <c r="Z2005">
        <v>456.21</v>
      </c>
      <c r="AA2005" s="3">
        <f t="shared" si="1272"/>
        <v>0.86830985915492953</v>
      </c>
      <c r="AB2005" t="s">
        <v>6616</v>
      </c>
      <c r="AC2005" t="s">
        <v>6616</v>
      </c>
      <c r="AD2005" t="s">
        <v>6616</v>
      </c>
      <c r="AG2005" t="s">
        <v>6616</v>
      </c>
      <c r="AH2005" t="s">
        <v>6616</v>
      </c>
      <c r="AI2005" t="s">
        <v>6618</v>
      </c>
      <c r="AJ2005" t="s">
        <v>6618</v>
      </c>
      <c r="AK2005" t="s">
        <v>6618</v>
      </c>
      <c r="AL2005" t="s">
        <v>6618</v>
      </c>
      <c r="AM2005" t="s">
        <v>6618</v>
      </c>
      <c r="AN2005" t="s">
        <v>6618</v>
      </c>
      <c r="AO2005">
        <v>0</v>
      </c>
      <c r="AP2005" s="3" t="str">
        <f t="shared" si="1273"/>
        <v>No</v>
      </c>
      <c r="AQ2005" s="3" t="str">
        <f t="shared" si="1274"/>
        <v>No</v>
      </c>
      <c r="AR2005" s="3" t="str">
        <f t="shared" si="1275"/>
        <v>No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 t="s">
        <v>6634</v>
      </c>
      <c r="AZ2005" t="s">
        <v>6639</v>
      </c>
      <c r="BA2005">
        <v>0</v>
      </c>
      <c r="BB2005" t="s">
        <v>6616</v>
      </c>
      <c r="BC2005" t="s">
        <v>6616</v>
      </c>
      <c r="BD2005" s="4" t="str">
        <f t="shared" si="1276"/>
        <v>No</v>
      </c>
      <c r="BE2005" t="s">
        <v>6640</v>
      </c>
      <c r="BF2005" s="3" t="str">
        <f t="shared" si="1277"/>
        <v>No</v>
      </c>
      <c r="BG2005" t="s">
        <v>6645</v>
      </c>
      <c r="BH2005" s="3" t="str">
        <f t="shared" si="1278"/>
        <v>29272 GRANDVIEW MNR</v>
      </c>
      <c r="BI2005" s="3" t="str">
        <f t="shared" si="1279"/>
        <v>Yulee</v>
      </c>
      <c r="BJ2005" s="3" t="str">
        <f t="shared" si="1280"/>
        <v>Florida</v>
      </c>
      <c r="BK2005" s="3">
        <f t="shared" si="1281"/>
        <v>32097</v>
      </c>
      <c r="BL2005" s="3" t="str">
        <f t="shared" si="1282"/>
        <v>29272 GRANDVIEW MNR YULEE FL 32097</v>
      </c>
      <c r="BM2005" s="3" t="str">
        <f t="shared" si="1283"/>
        <v/>
      </c>
      <c r="BN2005" s="3" t="str">
        <f t="shared" si="1284"/>
        <v>Pass</v>
      </c>
      <c r="BO2005" s="3" t="str">
        <f t="shared" si="1285"/>
        <v>No</v>
      </c>
      <c r="BP2005" s="3" t="str">
        <f t="shared" si="1286"/>
        <v>FV&lt;$10K</v>
      </c>
      <c r="BQ2005" t="s">
        <v>6650</v>
      </c>
      <c r="BR2005" s="3" t="str">
        <f t="shared" si="1287"/>
        <v>No, &lt; $20K Lien</v>
      </c>
      <c r="BS2005" s="3" t="str">
        <f t="shared" si="1288"/>
        <v>No, Lien &lt; $20K</v>
      </c>
      <c r="BT2005" t="s">
        <v>6650</v>
      </c>
      <c r="BU2005" s="3" t="str">
        <f t="shared" si="1289"/>
        <v>No</v>
      </c>
      <c r="BV2005" s="3" t="str">
        <f t="shared" si="1290"/>
        <v>No</v>
      </c>
      <c r="BW2005" s="3">
        <f t="shared" si="1291"/>
        <v>0</v>
      </c>
      <c r="BX2005" s="3" t="str">
        <f t="shared" si="1292"/>
        <v>No</v>
      </c>
      <c r="BY2005" s="3">
        <f t="shared" si="1293"/>
        <v>16335</v>
      </c>
      <c r="BZ2005">
        <v>1</v>
      </c>
      <c r="CA2005" s="3">
        <f t="shared" si="1294"/>
        <v>16335</v>
      </c>
      <c r="CC2005" s="3">
        <f t="shared" si="1295"/>
        <v>0</v>
      </c>
      <c r="CD2005" s="3">
        <f t="shared" si="1296"/>
        <v>0</v>
      </c>
      <c r="CE2005" s="3" t="str">
        <f t="shared" si="1297"/>
        <v/>
      </c>
      <c r="CF2005" s="3" t="e">
        <f>HLOOKUP(CE2005,'Valuation Data'!$D$2:$K$5,4,FALSE)</f>
        <v>#N/A</v>
      </c>
      <c r="CG2005" s="3">
        <f t="shared" si="1298"/>
        <v>16335</v>
      </c>
      <c r="CH2005" s="3" t="str">
        <f t="shared" si="1299"/>
        <v>No</v>
      </c>
      <c r="CI2005" s="3" t="str">
        <f>VLOOKUP(R2005,'Use Codes &amp; County Type'!A:D,4,FALSE)</f>
        <v>V</v>
      </c>
      <c r="CJ2005" s="3" t="str">
        <f t="shared" si="1300"/>
        <v>Yes</v>
      </c>
      <c r="CK2005" s="3" t="str">
        <f t="shared" si="1301"/>
        <v>No</v>
      </c>
      <c r="CL2005" s="3">
        <f t="shared" si="1302"/>
        <v>0</v>
      </c>
      <c r="CM2005" s="3">
        <f t="shared" si="1303"/>
        <v>0</v>
      </c>
      <c r="CN2005" s="3">
        <f t="shared" si="1304"/>
        <v>2101.6</v>
      </c>
      <c r="CO2005" s="3">
        <f t="shared" si="1305"/>
        <v>-2101.6</v>
      </c>
      <c r="CP2005" s="3">
        <f t="shared" si="1306"/>
        <v>0.12865625956535046</v>
      </c>
      <c r="CR2005" s="3" t="str">
        <f t="shared" si="1307"/>
        <v>No</v>
      </c>
      <c r="CV2005" s="3" t="str">
        <f t="shared" si="1308"/>
        <v>FMV&lt;$30K</v>
      </c>
      <c r="CW2005" s="3">
        <f t="shared" si="1309"/>
        <v>2004</v>
      </c>
      <c r="CX2005" s="3">
        <f t="shared" si="1310"/>
        <v>525.4</v>
      </c>
      <c r="CY2005" s="3" t="str">
        <f t="shared" si="1311"/>
        <v>Ok</v>
      </c>
      <c r="CZ2005">
        <v>0</v>
      </c>
      <c r="DA2005">
        <v>0</v>
      </c>
    </row>
    <row r="2006" spans="1:105" x14ac:dyDescent="0.25">
      <c r="A2006">
        <v>2005</v>
      </c>
      <c r="B2006" t="s">
        <v>3</v>
      </c>
      <c r="C2006" t="s">
        <v>2114</v>
      </c>
      <c r="D2006">
        <v>411.23</v>
      </c>
      <c r="E2006">
        <v>2017</v>
      </c>
      <c r="F2006">
        <v>411.23</v>
      </c>
      <c r="G2006">
        <v>411.23</v>
      </c>
      <c r="H2006" s="3">
        <f t="shared" si="1271"/>
        <v>0</v>
      </c>
      <c r="I2006">
        <v>28132</v>
      </c>
      <c r="J2006" t="s">
        <v>2734</v>
      </c>
      <c r="K2006" t="s">
        <v>2738</v>
      </c>
      <c r="L2006">
        <v>32097</v>
      </c>
      <c r="M2006" t="s">
        <v>4262</v>
      </c>
      <c r="N2006" t="s">
        <v>4758</v>
      </c>
      <c r="O2006">
        <v>-81.549970557583904</v>
      </c>
      <c r="P2006">
        <v>30.6838946263263</v>
      </c>
      <c r="Q2006" t="s">
        <v>6163</v>
      </c>
      <c r="R2006">
        <v>0</v>
      </c>
      <c r="S2006" t="s">
        <v>6538</v>
      </c>
      <c r="T2006">
        <v>8001</v>
      </c>
      <c r="U2006" t="s">
        <v>6581</v>
      </c>
      <c r="V2006">
        <v>2017</v>
      </c>
      <c r="W2006">
        <v>16335</v>
      </c>
      <c r="X2006">
        <v>2017</v>
      </c>
      <c r="Y2006">
        <v>32000</v>
      </c>
      <c r="Z2006">
        <v>350.65</v>
      </c>
      <c r="AA2006" s="3">
        <f t="shared" si="1272"/>
        <v>0.85268584490431132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 s="3" t="str">
        <f t="shared" si="1273"/>
        <v>No</v>
      </c>
      <c r="AQ2006" s="3" t="str">
        <f t="shared" si="1274"/>
        <v>No</v>
      </c>
      <c r="AR2006" s="3" t="str">
        <f t="shared" si="1275"/>
        <v>No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 t="s">
        <v>6634</v>
      </c>
      <c r="AZ2006">
        <v>0</v>
      </c>
      <c r="BA2006">
        <v>0</v>
      </c>
      <c r="BB2006" t="s">
        <v>6616</v>
      </c>
      <c r="BC2006">
        <v>0</v>
      </c>
      <c r="BD2006" s="4" t="str">
        <f t="shared" si="1276"/>
        <v>No</v>
      </c>
      <c r="BE2006" t="s">
        <v>6640</v>
      </c>
      <c r="BF2006" s="3" t="str">
        <f t="shared" si="1277"/>
        <v>No</v>
      </c>
      <c r="BG2006" t="s">
        <v>6645</v>
      </c>
      <c r="BH2006" s="3" t="str">
        <f t="shared" si="1278"/>
        <v>28132 GRANDVIEW MNR</v>
      </c>
      <c r="BI2006" s="3" t="str">
        <f t="shared" si="1279"/>
        <v>Yulee</v>
      </c>
      <c r="BJ2006" s="3" t="str">
        <f t="shared" si="1280"/>
        <v>Florida</v>
      </c>
      <c r="BK2006" s="3">
        <f t="shared" si="1281"/>
        <v>32097</v>
      </c>
      <c r="BL2006" s="3" t="str">
        <f t="shared" si="1282"/>
        <v>28132 GRANDVIEW MNR YULEE FL 32097</v>
      </c>
      <c r="BM2006" s="3" t="str">
        <f t="shared" si="1283"/>
        <v/>
      </c>
      <c r="BN2006" s="3" t="str">
        <f t="shared" si="1284"/>
        <v>Pass</v>
      </c>
      <c r="BO2006" s="3" t="str">
        <f t="shared" si="1285"/>
        <v>No</v>
      </c>
      <c r="BP2006" s="3" t="str">
        <f t="shared" si="1286"/>
        <v>FV&lt;$10K</v>
      </c>
      <c r="BQ2006" t="s">
        <v>6650</v>
      </c>
      <c r="BR2006" s="3" t="str">
        <f t="shared" si="1287"/>
        <v>No, &lt; $20K Lien</v>
      </c>
      <c r="BS2006" s="3" t="str">
        <f t="shared" si="1288"/>
        <v>No, Lien &lt; $20K</v>
      </c>
      <c r="BT2006" t="s">
        <v>6650</v>
      </c>
      <c r="BU2006" s="3" t="str">
        <f t="shared" si="1289"/>
        <v>No</v>
      </c>
      <c r="BV2006" s="3" t="str">
        <f t="shared" si="1290"/>
        <v>No</v>
      </c>
      <c r="BW2006" s="3">
        <f t="shared" si="1291"/>
        <v>0</v>
      </c>
      <c r="BX2006" s="3" t="str">
        <f t="shared" si="1292"/>
        <v>No</v>
      </c>
      <c r="BY2006" s="3">
        <f t="shared" si="1293"/>
        <v>16335</v>
      </c>
      <c r="BZ2006">
        <v>1</v>
      </c>
      <c r="CA2006" s="3">
        <f t="shared" si="1294"/>
        <v>16335</v>
      </c>
      <c r="CC2006" s="3">
        <f t="shared" si="1295"/>
        <v>0</v>
      </c>
      <c r="CD2006" s="3">
        <f t="shared" si="1296"/>
        <v>0</v>
      </c>
      <c r="CE2006" s="3" t="str">
        <f t="shared" si="1297"/>
        <v/>
      </c>
      <c r="CF2006" s="3" t="e">
        <f>HLOOKUP(CE2006,'Valuation Data'!$D$2:$K$5,4,FALSE)</f>
        <v>#N/A</v>
      </c>
      <c r="CG2006" s="3">
        <f t="shared" si="1298"/>
        <v>16335</v>
      </c>
      <c r="CH2006" s="3" t="str">
        <f t="shared" si="1299"/>
        <v>No</v>
      </c>
      <c r="CI2006" s="3" t="str">
        <f>VLOOKUP(R2006,'Use Codes &amp; County Type'!A:D,4,FALSE)</f>
        <v>V</v>
      </c>
      <c r="CJ2006" s="3" t="str">
        <f t="shared" si="1300"/>
        <v>Yes</v>
      </c>
      <c r="CK2006" s="3" t="str">
        <f t="shared" si="1301"/>
        <v>No</v>
      </c>
      <c r="CL2006" s="3">
        <f t="shared" si="1302"/>
        <v>0</v>
      </c>
      <c r="CM2006" s="3">
        <f t="shared" si="1303"/>
        <v>0</v>
      </c>
      <c r="CN2006" s="3">
        <f t="shared" si="1304"/>
        <v>1644.92</v>
      </c>
      <c r="CO2006" s="3">
        <f t="shared" si="1305"/>
        <v>-1644.92</v>
      </c>
      <c r="CP2006" s="3">
        <f t="shared" si="1306"/>
        <v>0.10069911233547597</v>
      </c>
      <c r="CR2006" s="3" t="str">
        <f t="shared" si="1307"/>
        <v>No</v>
      </c>
      <c r="CV2006" s="3" t="str">
        <f t="shared" si="1308"/>
        <v>FMV&lt;$30K</v>
      </c>
      <c r="CW2006" s="3">
        <f t="shared" si="1309"/>
        <v>2005</v>
      </c>
      <c r="CX2006" s="3">
        <f t="shared" si="1310"/>
        <v>411.23</v>
      </c>
      <c r="CY2006" s="3" t="str">
        <f t="shared" si="1311"/>
        <v>Ok</v>
      </c>
      <c r="CZ2006">
        <v>0</v>
      </c>
      <c r="DA2006">
        <v>0</v>
      </c>
    </row>
    <row r="2007" spans="1:105" x14ac:dyDescent="0.25">
      <c r="A2007">
        <v>2006</v>
      </c>
      <c r="B2007" t="s">
        <v>3</v>
      </c>
      <c r="C2007" t="s">
        <v>2115</v>
      </c>
      <c r="D2007">
        <v>411.23</v>
      </c>
      <c r="E2007">
        <v>2017</v>
      </c>
      <c r="F2007">
        <v>411.23</v>
      </c>
      <c r="G2007">
        <v>411.23</v>
      </c>
      <c r="H2007" s="3">
        <f t="shared" si="1271"/>
        <v>0</v>
      </c>
      <c r="I2007">
        <v>28376</v>
      </c>
      <c r="J2007" t="s">
        <v>2734</v>
      </c>
      <c r="K2007" t="s">
        <v>2738</v>
      </c>
      <c r="L2007">
        <v>32097</v>
      </c>
      <c r="M2007" t="s">
        <v>4263</v>
      </c>
      <c r="N2007" t="s">
        <v>4758</v>
      </c>
      <c r="O2007">
        <v>-81.549794411351499</v>
      </c>
      <c r="P2007">
        <v>30.685370572458201</v>
      </c>
      <c r="Q2007" t="s">
        <v>6163</v>
      </c>
      <c r="R2007">
        <v>0</v>
      </c>
      <c r="S2007" t="s">
        <v>6538</v>
      </c>
      <c r="T2007">
        <v>8001</v>
      </c>
      <c r="U2007" t="s">
        <v>6581</v>
      </c>
      <c r="V2007">
        <v>2017</v>
      </c>
      <c r="W2007">
        <v>16335</v>
      </c>
      <c r="X2007">
        <v>2017</v>
      </c>
      <c r="Y2007">
        <v>32000</v>
      </c>
      <c r="Z2007">
        <v>350.65</v>
      </c>
      <c r="AA2007" s="3">
        <f t="shared" si="1272"/>
        <v>0.85268584490431132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 s="3" t="str">
        <f t="shared" si="1273"/>
        <v>No</v>
      </c>
      <c r="AQ2007" s="3" t="str">
        <f t="shared" si="1274"/>
        <v>No</v>
      </c>
      <c r="AR2007" s="3" t="str">
        <f t="shared" si="1275"/>
        <v>No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 t="s">
        <v>6634</v>
      </c>
      <c r="AZ2007">
        <v>0</v>
      </c>
      <c r="BA2007">
        <v>0</v>
      </c>
      <c r="BB2007" t="s">
        <v>6616</v>
      </c>
      <c r="BC2007">
        <v>0</v>
      </c>
      <c r="BD2007" s="4" t="str">
        <f t="shared" si="1276"/>
        <v>No</v>
      </c>
      <c r="BE2007" t="s">
        <v>6640</v>
      </c>
      <c r="BF2007" s="3" t="str">
        <f t="shared" si="1277"/>
        <v>No</v>
      </c>
      <c r="BG2007" t="s">
        <v>6645</v>
      </c>
      <c r="BH2007" s="3" t="str">
        <f t="shared" si="1278"/>
        <v>28376 GRANDVIEW MNR</v>
      </c>
      <c r="BI2007" s="3" t="str">
        <f t="shared" si="1279"/>
        <v>Yulee</v>
      </c>
      <c r="BJ2007" s="3" t="str">
        <f t="shared" si="1280"/>
        <v>Florida</v>
      </c>
      <c r="BK2007" s="3">
        <f t="shared" si="1281"/>
        <v>32097</v>
      </c>
      <c r="BL2007" s="3" t="str">
        <f t="shared" si="1282"/>
        <v>28376 GRANDVIEW MNR YULEE FL 32097</v>
      </c>
      <c r="BM2007" s="3" t="str">
        <f t="shared" si="1283"/>
        <v/>
      </c>
      <c r="BN2007" s="3" t="str">
        <f t="shared" si="1284"/>
        <v>Pass</v>
      </c>
      <c r="BO2007" s="3" t="str">
        <f t="shared" si="1285"/>
        <v>No</v>
      </c>
      <c r="BP2007" s="3" t="str">
        <f t="shared" si="1286"/>
        <v>FV&lt;$10K</v>
      </c>
      <c r="BQ2007" t="s">
        <v>6650</v>
      </c>
      <c r="BR2007" s="3" t="str">
        <f t="shared" si="1287"/>
        <v>No, &lt; $20K Lien</v>
      </c>
      <c r="BS2007" s="3" t="str">
        <f t="shared" si="1288"/>
        <v>No, Lien &lt; $20K</v>
      </c>
      <c r="BT2007" t="s">
        <v>6650</v>
      </c>
      <c r="BU2007" s="3" t="str">
        <f t="shared" si="1289"/>
        <v>No</v>
      </c>
      <c r="BV2007" s="3" t="str">
        <f t="shared" si="1290"/>
        <v>No</v>
      </c>
      <c r="BW2007" s="3">
        <f t="shared" si="1291"/>
        <v>0</v>
      </c>
      <c r="BX2007" s="3" t="str">
        <f t="shared" si="1292"/>
        <v>No</v>
      </c>
      <c r="BY2007" s="3">
        <f t="shared" si="1293"/>
        <v>16335</v>
      </c>
      <c r="BZ2007">
        <v>1</v>
      </c>
      <c r="CA2007" s="3">
        <f t="shared" si="1294"/>
        <v>16335</v>
      </c>
      <c r="CC2007" s="3">
        <f t="shared" si="1295"/>
        <v>0</v>
      </c>
      <c r="CD2007" s="3">
        <f t="shared" si="1296"/>
        <v>0</v>
      </c>
      <c r="CE2007" s="3" t="str">
        <f t="shared" si="1297"/>
        <v/>
      </c>
      <c r="CF2007" s="3" t="e">
        <f>HLOOKUP(CE2007,'Valuation Data'!$D$2:$K$5,4,FALSE)</f>
        <v>#N/A</v>
      </c>
      <c r="CG2007" s="3">
        <f t="shared" si="1298"/>
        <v>16335</v>
      </c>
      <c r="CH2007" s="3" t="str">
        <f t="shared" si="1299"/>
        <v>No</v>
      </c>
      <c r="CI2007" s="3" t="str">
        <f>VLOOKUP(R2007,'Use Codes &amp; County Type'!A:D,4,FALSE)</f>
        <v>V</v>
      </c>
      <c r="CJ2007" s="3" t="str">
        <f t="shared" si="1300"/>
        <v>Yes</v>
      </c>
      <c r="CK2007" s="3" t="str">
        <f t="shared" si="1301"/>
        <v>No</v>
      </c>
      <c r="CL2007" s="3">
        <f t="shared" si="1302"/>
        <v>0</v>
      </c>
      <c r="CM2007" s="3">
        <f t="shared" si="1303"/>
        <v>0</v>
      </c>
      <c r="CN2007" s="3">
        <f t="shared" si="1304"/>
        <v>1644.92</v>
      </c>
      <c r="CO2007" s="3">
        <f t="shared" si="1305"/>
        <v>-1644.92</v>
      </c>
      <c r="CP2007" s="3">
        <f t="shared" si="1306"/>
        <v>0.10069911233547597</v>
      </c>
      <c r="CR2007" s="3" t="str">
        <f t="shared" si="1307"/>
        <v>No</v>
      </c>
      <c r="CV2007" s="3" t="str">
        <f t="shared" si="1308"/>
        <v>FMV&lt;$30K</v>
      </c>
      <c r="CW2007" s="3">
        <f t="shared" si="1309"/>
        <v>2006</v>
      </c>
      <c r="CX2007" s="3">
        <f t="shared" si="1310"/>
        <v>411.23</v>
      </c>
      <c r="CY2007" s="3" t="str">
        <f t="shared" si="1311"/>
        <v>Ok</v>
      </c>
      <c r="CZ2007">
        <v>0</v>
      </c>
      <c r="DA2007">
        <v>0</v>
      </c>
    </row>
    <row r="2008" spans="1:105" x14ac:dyDescent="0.25">
      <c r="A2008">
        <v>2007</v>
      </c>
      <c r="B2008" t="s">
        <v>3</v>
      </c>
      <c r="C2008" t="s">
        <v>2116</v>
      </c>
      <c r="D2008">
        <v>411.23</v>
      </c>
      <c r="E2008">
        <v>2017</v>
      </c>
      <c r="F2008">
        <v>411.23</v>
      </c>
      <c r="G2008">
        <v>411.23</v>
      </c>
      <c r="H2008" s="3">
        <f t="shared" si="1271"/>
        <v>0</v>
      </c>
      <c r="I2008">
        <v>28424</v>
      </c>
      <c r="J2008" t="s">
        <v>2734</v>
      </c>
      <c r="K2008" t="s">
        <v>2738</v>
      </c>
      <c r="L2008">
        <v>32097</v>
      </c>
      <c r="M2008" t="s">
        <v>4264</v>
      </c>
      <c r="N2008" t="s">
        <v>4758</v>
      </c>
      <c r="O2008">
        <v>-81.549724223183105</v>
      </c>
      <c r="P2008">
        <v>30.685595771033199</v>
      </c>
      <c r="Q2008" t="s">
        <v>6160</v>
      </c>
      <c r="R2008">
        <v>0</v>
      </c>
      <c r="S2008" t="s">
        <v>6538</v>
      </c>
      <c r="T2008">
        <v>8001</v>
      </c>
      <c r="U2008" t="s">
        <v>6581</v>
      </c>
      <c r="V2008">
        <v>2017</v>
      </c>
      <c r="W2008">
        <v>16335</v>
      </c>
      <c r="X2008">
        <v>2017</v>
      </c>
      <c r="Y2008">
        <v>32000</v>
      </c>
      <c r="Z2008">
        <v>350.65</v>
      </c>
      <c r="AA2008" s="3">
        <f t="shared" si="1272"/>
        <v>0.85268584490431132</v>
      </c>
      <c r="AB2008" t="s">
        <v>6616</v>
      </c>
      <c r="AC2008" t="s">
        <v>6616</v>
      </c>
      <c r="AD2008" t="s">
        <v>6616</v>
      </c>
      <c r="AG2008" t="s">
        <v>6616</v>
      </c>
      <c r="AH2008" t="s">
        <v>6616</v>
      </c>
      <c r="AI2008" t="s">
        <v>6618</v>
      </c>
      <c r="AJ2008" t="s">
        <v>6618</v>
      </c>
      <c r="AK2008" t="s">
        <v>6618</v>
      </c>
      <c r="AL2008" t="s">
        <v>6618</v>
      </c>
      <c r="AM2008" t="s">
        <v>6618</v>
      </c>
      <c r="AN2008" t="s">
        <v>6618</v>
      </c>
      <c r="AO2008">
        <v>0</v>
      </c>
      <c r="AP2008" s="3" t="str">
        <f t="shared" si="1273"/>
        <v>No</v>
      </c>
      <c r="AQ2008" s="3" t="str">
        <f t="shared" si="1274"/>
        <v>No</v>
      </c>
      <c r="AR2008" s="3" t="str">
        <f t="shared" si="1275"/>
        <v>No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 t="s">
        <v>6634</v>
      </c>
      <c r="AZ2008" t="s">
        <v>6638</v>
      </c>
      <c r="BA2008">
        <v>1</v>
      </c>
      <c r="BB2008" t="s">
        <v>6616</v>
      </c>
      <c r="BC2008" t="s">
        <v>6616</v>
      </c>
      <c r="BD2008" s="4" t="str">
        <f t="shared" si="1276"/>
        <v>No</v>
      </c>
      <c r="BE2008" t="s">
        <v>6640</v>
      </c>
      <c r="BF2008" s="3" t="str">
        <f t="shared" si="1277"/>
        <v>No</v>
      </c>
      <c r="BG2008" t="s">
        <v>6645</v>
      </c>
      <c r="BH2008" s="3" t="str">
        <f t="shared" si="1278"/>
        <v>28424 GRANDVIEW MNR</v>
      </c>
      <c r="BI2008" s="3" t="str">
        <f t="shared" si="1279"/>
        <v>Yulee</v>
      </c>
      <c r="BJ2008" s="3" t="str">
        <f t="shared" si="1280"/>
        <v>Florida</v>
      </c>
      <c r="BK2008" s="3">
        <f t="shared" si="1281"/>
        <v>32097</v>
      </c>
      <c r="BL2008" s="3" t="str">
        <f t="shared" si="1282"/>
        <v>28424 GRANDVIEW MNR YULEE FL 32097</v>
      </c>
      <c r="BM2008" s="3" t="str">
        <f t="shared" si="1283"/>
        <v/>
      </c>
      <c r="BN2008" s="3" t="str">
        <f t="shared" si="1284"/>
        <v>Pass</v>
      </c>
      <c r="BO2008" s="3" t="str">
        <f t="shared" si="1285"/>
        <v>No</v>
      </c>
      <c r="BP2008" s="3" t="str">
        <f t="shared" si="1286"/>
        <v>FV&lt;$10K</v>
      </c>
      <c r="BQ2008" t="s">
        <v>6650</v>
      </c>
      <c r="BR2008" s="3" t="str">
        <f t="shared" si="1287"/>
        <v>No, &lt; $20K Lien</v>
      </c>
      <c r="BS2008" s="3" t="str">
        <f t="shared" si="1288"/>
        <v>No, Lien &lt; $20K</v>
      </c>
      <c r="BT2008" t="s">
        <v>6650</v>
      </c>
      <c r="BU2008" s="3" t="str">
        <f t="shared" si="1289"/>
        <v>No</v>
      </c>
      <c r="BV2008" s="3" t="str">
        <f t="shared" si="1290"/>
        <v>No</v>
      </c>
      <c r="BW2008" s="3">
        <f t="shared" si="1291"/>
        <v>1</v>
      </c>
      <c r="BX2008" s="3" t="str">
        <f t="shared" si="1292"/>
        <v>No</v>
      </c>
      <c r="BY2008" s="3">
        <f t="shared" si="1293"/>
        <v>16335</v>
      </c>
      <c r="BZ2008">
        <v>1</v>
      </c>
      <c r="CA2008" s="3">
        <f t="shared" si="1294"/>
        <v>16335</v>
      </c>
      <c r="CC2008" s="3">
        <f t="shared" si="1295"/>
        <v>0</v>
      </c>
      <c r="CD2008" s="3">
        <f t="shared" si="1296"/>
        <v>0</v>
      </c>
      <c r="CE2008" s="3" t="str">
        <f t="shared" si="1297"/>
        <v/>
      </c>
      <c r="CF2008" s="3" t="e">
        <f>HLOOKUP(CE2008,'Valuation Data'!$D$2:$K$5,4,FALSE)</f>
        <v>#N/A</v>
      </c>
      <c r="CG2008" s="3">
        <f t="shared" si="1298"/>
        <v>16335</v>
      </c>
      <c r="CH2008" s="3" t="str">
        <f t="shared" si="1299"/>
        <v>No</v>
      </c>
      <c r="CI2008" s="3" t="str">
        <f>VLOOKUP(R2008,'Use Codes &amp; County Type'!A:D,4,FALSE)</f>
        <v>V</v>
      </c>
      <c r="CJ2008" s="3" t="str">
        <f t="shared" si="1300"/>
        <v>Yes</v>
      </c>
      <c r="CK2008" s="3" t="str">
        <f t="shared" si="1301"/>
        <v>No</v>
      </c>
      <c r="CL2008" s="3">
        <f t="shared" si="1302"/>
        <v>0</v>
      </c>
      <c r="CM2008" s="3">
        <f t="shared" si="1303"/>
        <v>0</v>
      </c>
      <c r="CN2008" s="3">
        <f t="shared" si="1304"/>
        <v>2056.15</v>
      </c>
      <c r="CO2008" s="3">
        <f t="shared" si="1305"/>
        <v>-2056.15</v>
      </c>
      <c r="CP2008" s="3">
        <f t="shared" si="1306"/>
        <v>0.12587389041934496</v>
      </c>
      <c r="CR2008" s="3" t="str">
        <f t="shared" si="1307"/>
        <v>No</v>
      </c>
      <c r="CV2008" s="3" t="str">
        <f t="shared" si="1308"/>
        <v>FMV&lt;$30K</v>
      </c>
      <c r="CW2008" s="3">
        <f t="shared" si="1309"/>
        <v>2007</v>
      </c>
      <c r="CX2008" s="3">
        <f t="shared" si="1310"/>
        <v>411.23</v>
      </c>
      <c r="CY2008" s="3" t="str">
        <f t="shared" si="1311"/>
        <v>Ok</v>
      </c>
      <c r="CZ2008">
        <v>0</v>
      </c>
      <c r="DA2008">
        <v>0</v>
      </c>
    </row>
    <row r="2009" spans="1:105" x14ac:dyDescent="0.25">
      <c r="A2009">
        <v>2008</v>
      </c>
      <c r="B2009" t="s">
        <v>3</v>
      </c>
      <c r="C2009" t="s">
        <v>2117</v>
      </c>
      <c r="D2009">
        <v>411.23</v>
      </c>
      <c r="E2009">
        <v>2017</v>
      </c>
      <c r="F2009">
        <v>411.23</v>
      </c>
      <c r="G2009">
        <v>411.23</v>
      </c>
      <c r="H2009" s="3">
        <f t="shared" si="1271"/>
        <v>0</v>
      </c>
      <c r="I2009">
        <v>28466</v>
      </c>
      <c r="J2009" t="s">
        <v>2734</v>
      </c>
      <c r="K2009" t="s">
        <v>2738</v>
      </c>
      <c r="L2009">
        <v>32097</v>
      </c>
      <c r="M2009" t="s">
        <v>4265</v>
      </c>
      <c r="N2009" t="s">
        <v>4758</v>
      </c>
      <c r="O2009">
        <v>-81.549698910484395</v>
      </c>
      <c r="P2009">
        <v>30.685826352407101</v>
      </c>
      <c r="Q2009" t="s">
        <v>6160</v>
      </c>
      <c r="R2009">
        <v>0</v>
      </c>
      <c r="S2009" t="s">
        <v>6538</v>
      </c>
      <c r="T2009">
        <v>8001</v>
      </c>
      <c r="U2009" t="s">
        <v>6581</v>
      </c>
      <c r="V2009">
        <v>2017</v>
      </c>
      <c r="W2009">
        <v>16335</v>
      </c>
      <c r="X2009">
        <v>2017</v>
      </c>
      <c r="Y2009">
        <v>32000</v>
      </c>
      <c r="Z2009">
        <v>350.65</v>
      </c>
      <c r="AA2009" s="3">
        <f t="shared" si="1272"/>
        <v>0.85268584490431132</v>
      </c>
      <c r="AB2009" t="s">
        <v>6616</v>
      </c>
      <c r="AC2009" t="s">
        <v>6616</v>
      </c>
      <c r="AD2009" t="s">
        <v>6616</v>
      </c>
      <c r="AG2009" t="s">
        <v>6616</v>
      </c>
      <c r="AH2009" t="s">
        <v>6616</v>
      </c>
      <c r="AI2009" t="s">
        <v>6618</v>
      </c>
      <c r="AJ2009" t="s">
        <v>6618</v>
      </c>
      <c r="AK2009" t="s">
        <v>6618</v>
      </c>
      <c r="AL2009" t="s">
        <v>6618</v>
      </c>
      <c r="AM2009" t="s">
        <v>6618</v>
      </c>
      <c r="AN2009" t="s">
        <v>6618</v>
      </c>
      <c r="AO2009">
        <v>0</v>
      </c>
      <c r="AP2009" s="3" t="str">
        <f t="shared" si="1273"/>
        <v>No</v>
      </c>
      <c r="AQ2009" s="3" t="str">
        <f t="shared" si="1274"/>
        <v>No</v>
      </c>
      <c r="AR2009" s="3" t="str">
        <f t="shared" si="1275"/>
        <v>No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 t="s">
        <v>6634</v>
      </c>
      <c r="AZ2009" t="s">
        <v>6638</v>
      </c>
      <c r="BA2009">
        <v>1</v>
      </c>
      <c r="BB2009" t="s">
        <v>6616</v>
      </c>
      <c r="BC2009" t="s">
        <v>6616</v>
      </c>
      <c r="BD2009" s="4" t="str">
        <f t="shared" si="1276"/>
        <v>No</v>
      </c>
      <c r="BE2009" t="s">
        <v>6640</v>
      </c>
      <c r="BF2009" s="3" t="str">
        <f t="shared" si="1277"/>
        <v>No</v>
      </c>
      <c r="BG2009" t="s">
        <v>6645</v>
      </c>
      <c r="BH2009" s="3" t="str">
        <f t="shared" si="1278"/>
        <v>28466 GRANDVIEW MNR</v>
      </c>
      <c r="BI2009" s="3" t="str">
        <f t="shared" si="1279"/>
        <v>Yulee</v>
      </c>
      <c r="BJ2009" s="3" t="str">
        <f t="shared" si="1280"/>
        <v>Florida</v>
      </c>
      <c r="BK2009" s="3">
        <f t="shared" si="1281"/>
        <v>32097</v>
      </c>
      <c r="BL2009" s="3" t="str">
        <f t="shared" si="1282"/>
        <v>28466 GRANDVIEW MNR YULEE FL 32097</v>
      </c>
      <c r="BM2009" s="3" t="str">
        <f t="shared" si="1283"/>
        <v/>
      </c>
      <c r="BN2009" s="3" t="str">
        <f t="shared" si="1284"/>
        <v>Pass</v>
      </c>
      <c r="BO2009" s="3" t="str">
        <f t="shared" si="1285"/>
        <v>No</v>
      </c>
      <c r="BP2009" s="3" t="str">
        <f t="shared" si="1286"/>
        <v>FV&lt;$10K</v>
      </c>
      <c r="BQ2009" t="s">
        <v>6650</v>
      </c>
      <c r="BR2009" s="3" t="str">
        <f t="shared" si="1287"/>
        <v>No, &lt; $20K Lien</v>
      </c>
      <c r="BS2009" s="3" t="str">
        <f t="shared" si="1288"/>
        <v>No, Lien &lt; $20K</v>
      </c>
      <c r="BT2009" t="s">
        <v>6650</v>
      </c>
      <c r="BU2009" s="3" t="str">
        <f t="shared" si="1289"/>
        <v>No</v>
      </c>
      <c r="BV2009" s="3" t="str">
        <f t="shared" si="1290"/>
        <v>No</v>
      </c>
      <c r="BW2009" s="3">
        <f t="shared" si="1291"/>
        <v>1</v>
      </c>
      <c r="BX2009" s="3" t="str">
        <f t="shared" si="1292"/>
        <v>No</v>
      </c>
      <c r="BY2009" s="3">
        <f t="shared" si="1293"/>
        <v>16335</v>
      </c>
      <c r="BZ2009">
        <v>1</v>
      </c>
      <c r="CA2009" s="3">
        <f t="shared" si="1294"/>
        <v>16335</v>
      </c>
      <c r="CC2009" s="3">
        <f t="shared" si="1295"/>
        <v>0</v>
      </c>
      <c r="CD2009" s="3">
        <f t="shared" si="1296"/>
        <v>0</v>
      </c>
      <c r="CE2009" s="3" t="str">
        <f t="shared" si="1297"/>
        <v/>
      </c>
      <c r="CF2009" s="3" t="e">
        <f>HLOOKUP(CE2009,'Valuation Data'!$D$2:$K$5,4,FALSE)</f>
        <v>#N/A</v>
      </c>
      <c r="CG2009" s="3">
        <f t="shared" si="1298"/>
        <v>16335</v>
      </c>
      <c r="CH2009" s="3" t="str">
        <f t="shared" si="1299"/>
        <v>No</v>
      </c>
      <c r="CI2009" s="3" t="str">
        <f>VLOOKUP(R2009,'Use Codes &amp; County Type'!A:D,4,FALSE)</f>
        <v>V</v>
      </c>
      <c r="CJ2009" s="3" t="str">
        <f t="shared" si="1300"/>
        <v>Yes</v>
      </c>
      <c r="CK2009" s="3" t="str">
        <f t="shared" si="1301"/>
        <v>No</v>
      </c>
      <c r="CL2009" s="3">
        <f t="shared" si="1302"/>
        <v>0</v>
      </c>
      <c r="CM2009" s="3">
        <f t="shared" si="1303"/>
        <v>0</v>
      </c>
      <c r="CN2009" s="3">
        <f t="shared" si="1304"/>
        <v>2056.15</v>
      </c>
      <c r="CO2009" s="3">
        <f t="shared" si="1305"/>
        <v>-2056.15</v>
      </c>
      <c r="CP2009" s="3">
        <f t="shared" si="1306"/>
        <v>0.12587389041934496</v>
      </c>
      <c r="CR2009" s="3" t="str">
        <f t="shared" si="1307"/>
        <v>No</v>
      </c>
      <c r="CV2009" s="3" t="str">
        <f t="shared" si="1308"/>
        <v>FMV&lt;$30K</v>
      </c>
      <c r="CW2009" s="3">
        <f t="shared" si="1309"/>
        <v>2008</v>
      </c>
      <c r="CX2009" s="3">
        <f t="shared" si="1310"/>
        <v>411.23</v>
      </c>
      <c r="CY2009" s="3" t="str">
        <f t="shared" si="1311"/>
        <v>Ok</v>
      </c>
      <c r="CZ2009">
        <v>0</v>
      </c>
      <c r="DA2009">
        <v>0</v>
      </c>
    </row>
    <row r="2010" spans="1:105" x14ac:dyDescent="0.25">
      <c r="A2010">
        <v>2009</v>
      </c>
      <c r="B2010" t="s">
        <v>3</v>
      </c>
      <c r="C2010" t="s">
        <v>2118</v>
      </c>
      <c r="D2010">
        <v>525.4</v>
      </c>
      <c r="E2010">
        <v>2017</v>
      </c>
      <c r="F2010">
        <v>525.4</v>
      </c>
      <c r="G2010">
        <v>525.4</v>
      </c>
      <c r="H2010" s="3">
        <f t="shared" si="1271"/>
        <v>0</v>
      </c>
      <c r="I2010">
        <v>28341</v>
      </c>
      <c r="J2010" t="s">
        <v>2734</v>
      </c>
      <c r="K2010" t="s">
        <v>2738</v>
      </c>
      <c r="L2010">
        <v>32097</v>
      </c>
      <c r="M2010" t="s">
        <v>4266</v>
      </c>
      <c r="N2010" t="s">
        <v>4758</v>
      </c>
      <c r="O2010">
        <v>-81.549177732023907</v>
      </c>
      <c r="P2010">
        <v>30.685099395854799</v>
      </c>
      <c r="Q2010" t="s">
        <v>6160</v>
      </c>
      <c r="R2010">
        <v>0</v>
      </c>
      <c r="S2010" t="s">
        <v>6538</v>
      </c>
      <c r="T2010">
        <v>8001</v>
      </c>
      <c r="U2010" t="s">
        <v>6581</v>
      </c>
      <c r="V2010">
        <v>2017</v>
      </c>
      <c r="W2010">
        <v>16335</v>
      </c>
      <c r="X2010">
        <v>2017</v>
      </c>
      <c r="Y2010">
        <v>48000</v>
      </c>
      <c r="Z2010">
        <v>456.21</v>
      </c>
      <c r="AA2010" s="3">
        <f t="shared" si="1272"/>
        <v>0.86830985915492953</v>
      </c>
      <c r="AB2010" t="s">
        <v>6616</v>
      </c>
      <c r="AC2010" t="s">
        <v>6616</v>
      </c>
      <c r="AD2010" t="s">
        <v>6616</v>
      </c>
      <c r="AG2010" t="s">
        <v>6616</v>
      </c>
      <c r="AH2010" t="s">
        <v>6616</v>
      </c>
      <c r="AI2010" t="s">
        <v>6618</v>
      </c>
      <c r="AJ2010" t="s">
        <v>6618</v>
      </c>
      <c r="AK2010" t="s">
        <v>6618</v>
      </c>
      <c r="AL2010" t="s">
        <v>6618</v>
      </c>
      <c r="AM2010" t="s">
        <v>6618</v>
      </c>
      <c r="AN2010" t="s">
        <v>6618</v>
      </c>
      <c r="AO2010" t="s">
        <v>6618</v>
      </c>
      <c r="AP2010" s="3" t="str">
        <f t="shared" si="1273"/>
        <v>No</v>
      </c>
      <c r="AQ2010" s="3" t="str">
        <f t="shared" si="1274"/>
        <v>No</v>
      </c>
      <c r="AR2010" s="3" t="str">
        <f t="shared" si="1275"/>
        <v>No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 t="s">
        <v>6634</v>
      </c>
      <c r="AZ2010" t="s">
        <v>6638</v>
      </c>
      <c r="BA2010">
        <v>1</v>
      </c>
      <c r="BB2010" t="s">
        <v>6616</v>
      </c>
      <c r="BC2010" t="s">
        <v>6616</v>
      </c>
      <c r="BD2010" s="4" t="str">
        <f t="shared" si="1276"/>
        <v>No</v>
      </c>
      <c r="BE2010" t="s">
        <v>6640</v>
      </c>
      <c r="BF2010" s="3" t="str">
        <f t="shared" si="1277"/>
        <v>No</v>
      </c>
      <c r="BG2010" t="s">
        <v>6645</v>
      </c>
      <c r="BH2010" s="3" t="str">
        <f t="shared" si="1278"/>
        <v>28341 GRANDVIEW MNR</v>
      </c>
      <c r="BI2010" s="3" t="str">
        <f t="shared" si="1279"/>
        <v>Yulee</v>
      </c>
      <c r="BJ2010" s="3" t="str">
        <f t="shared" si="1280"/>
        <v>Florida</v>
      </c>
      <c r="BK2010" s="3">
        <f t="shared" si="1281"/>
        <v>32097</v>
      </c>
      <c r="BL2010" s="3" t="str">
        <f t="shared" si="1282"/>
        <v>28341 GRANDVIEW MNR YULEE FL 32097</v>
      </c>
      <c r="BM2010" s="3" t="str">
        <f t="shared" si="1283"/>
        <v/>
      </c>
      <c r="BN2010" s="3" t="str">
        <f t="shared" si="1284"/>
        <v>Pass</v>
      </c>
      <c r="BO2010" s="3" t="str">
        <f t="shared" si="1285"/>
        <v>No</v>
      </c>
      <c r="BP2010" s="3" t="str">
        <f t="shared" si="1286"/>
        <v>FV&lt;$10K</v>
      </c>
      <c r="BQ2010" t="s">
        <v>6650</v>
      </c>
      <c r="BR2010" s="3" t="str">
        <f t="shared" si="1287"/>
        <v>No, &lt; $20K Lien</v>
      </c>
      <c r="BS2010" s="3" t="str">
        <f t="shared" si="1288"/>
        <v>No, Lien &lt; $20K</v>
      </c>
      <c r="BT2010" t="s">
        <v>6650</v>
      </c>
      <c r="BU2010" s="3" t="str">
        <f t="shared" si="1289"/>
        <v>No</v>
      </c>
      <c r="BV2010" s="3" t="str">
        <f t="shared" si="1290"/>
        <v>No</v>
      </c>
      <c r="BW2010" s="3">
        <f t="shared" si="1291"/>
        <v>1</v>
      </c>
      <c r="BX2010" s="3" t="str">
        <f t="shared" si="1292"/>
        <v>No</v>
      </c>
      <c r="BY2010" s="3">
        <f t="shared" si="1293"/>
        <v>16335</v>
      </c>
      <c r="BZ2010">
        <v>1</v>
      </c>
      <c r="CA2010" s="3">
        <f t="shared" si="1294"/>
        <v>16335</v>
      </c>
      <c r="CC2010" s="3">
        <f t="shared" si="1295"/>
        <v>0</v>
      </c>
      <c r="CD2010" s="3">
        <f t="shared" si="1296"/>
        <v>0</v>
      </c>
      <c r="CE2010" s="3" t="str">
        <f t="shared" si="1297"/>
        <v/>
      </c>
      <c r="CF2010" s="3" t="e">
        <f>HLOOKUP(CE2010,'Valuation Data'!$D$2:$K$5,4,FALSE)</f>
        <v>#N/A</v>
      </c>
      <c r="CG2010" s="3">
        <f t="shared" si="1298"/>
        <v>16335</v>
      </c>
      <c r="CH2010" s="3" t="str">
        <f t="shared" si="1299"/>
        <v>No</v>
      </c>
      <c r="CI2010" s="3" t="str">
        <f>VLOOKUP(R2010,'Use Codes &amp; County Type'!A:D,4,FALSE)</f>
        <v>V</v>
      </c>
      <c r="CJ2010" s="3" t="str">
        <f t="shared" si="1300"/>
        <v>Yes</v>
      </c>
      <c r="CK2010" s="3" t="str">
        <f t="shared" si="1301"/>
        <v>No</v>
      </c>
      <c r="CL2010" s="3">
        <f t="shared" si="1302"/>
        <v>0</v>
      </c>
      <c r="CM2010" s="3">
        <f t="shared" si="1303"/>
        <v>0</v>
      </c>
      <c r="CN2010" s="3">
        <f t="shared" si="1304"/>
        <v>2627</v>
      </c>
      <c r="CO2010" s="3">
        <f t="shared" si="1305"/>
        <v>-2627</v>
      </c>
      <c r="CP2010" s="3">
        <f t="shared" si="1306"/>
        <v>0.16082032445668809</v>
      </c>
      <c r="CR2010" s="3" t="str">
        <f t="shared" si="1307"/>
        <v>No</v>
      </c>
      <c r="CV2010" s="3" t="str">
        <f t="shared" si="1308"/>
        <v>FMV&lt;$30K</v>
      </c>
      <c r="CW2010" s="3">
        <f t="shared" si="1309"/>
        <v>2009</v>
      </c>
      <c r="CX2010" s="3">
        <f t="shared" si="1310"/>
        <v>525.4</v>
      </c>
      <c r="CY2010" s="3" t="str">
        <f t="shared" si="1311"/>
        <v>Ok</v>
      </c>
      <c r="CZ2010">
        <v>0</v>
      </c>
      <c r="DA2010">
        <v>0</v>
      </c>
    </row>
    <row r="2011" spans="1:105" x14ac:dyDescent="0.25">
      <c r="A2011">
        <v>2010</v>
      </c>
      <c r="B2011" t="s">
        <v>3</v>
      </c>
      <c r="C2011" t="s">
        <v>2119</v>
      </c>
      <c r="D2011">
        <v>525.4</v>
      </c>
      <c r="E2011">
        <v>2017</v>
      </c>
      <c r="F2011" t="e">
        <f>NA()</f>
        <v>#N/A</v>
      </c>
      <c r="G2011" t="e">
        <f>NA()</f>
        <v>#N/A</v>
      </c>
      <c r="H2011" s="3" t="e">
        <f t="shared" si="1271"/>
        <v>#N/A</v>
      </c>
      <c r="I2011" t="e">
        <f>NA()</f>
        <v>#N/A</v>
      </c>
      <c r="J2011" t="e">
        <f>NA()</f>
        <v>#N/A</v>
      </c>
      <c r="K2011" t="e">
        <f>NA()</f>
        <v>#N/A</v>
      </c>
      <c r="L2011" t="e">
        <f>NA()</f>
        <v>#N/A</v>
      </c>
      <c r="M2011" t="e">
        <f>NA()</f>
        <v>#N/A</v>
      </c>
      <c r="N2011" t="e">
        <f>NA()</f>
        <v>#N/A</v>
      </c>
      <c r="O2011" t="e">
        <f>NA()</f>
        <v>#N/A</v>
      </c>
      <c r="P2011" t="e">
        <f>NA()</f>
        <v>#N/A</v>
      </c>
      <c r="Q2011" t="e">
        <f>NA()</f>
        <v>#N/A</v>
      </c>
      <c r="R2011">
        <v>0</v>
      </c>
      <c r="S2011" t="s">
        <v>6538</v>
      </c>
      <c r="T2011" t="e">
        <f>NA()</f>
        <v>#N/A</v>
      </c>
      <c r="U2011" t="e">
        <f>NA()</f>
        <v>#N/A</v>
      </c>
      <c r="V2011">
        <v>2017</v>
      </c>
      <c r="W2011">
        <v>16335</v>
      </c>
      <c r="X2011" t="e">
        <f>NA()</f>
        <v>#N/A</v>
      </c>
      <c r="Y2011" t="e">
        <f>NA()</f>
        <v>#N/A</v>
      </c>
      <c r="Z2011" t="e">
        <f>NA()</f>
        <v>#N/A</v>
      </c>
      <c r="AA2011" s="3">
        <f t="shared" si="1272"/>
        <v>0</v>
      </c>
      <c r="AB2011" t="s">
        <v>6616</v>
      </c>
      <c r="AC2011" t="s">
        <v>6616</v>
      </c>
      <c r="AD2011" t="s">
        <v>6616</v>
      </c>
      <c r="AE2011" t="s">
        <v>6616</v>
      </c>
      <c r="AG2011" t="s">
        <v>6616</v>
      </c>
      <c r="AH2011" t="s">
        <v>6616</v>
      </c>
      <c r="AI2011" t="e">
        <f>NA()</f>
        <v>#N/A</v>
      </c>
      <c r="AJ2011" t="e">
        <f>NA()</f>
        <v>#N/A</v>
      </c>
      <c r="AK2011" t="e">
        <f>NA()</f>
        <v>#N/A</v>
      </c>
      <c r="AL2011" t="e">
        <f>NA()</f>
        <v>#N/A</v>
      </c>
      <c r="AM2011" t="e">
        <f>NA()</f>
        <v>#N/A</v>
      </c>
      <c r="AN2011" t="e">
        <f>NA()</f>
        <v>#N/A</v>
      </c>
      <c r="AO2011" t="e">
        <f>NA()</f>
        <v>#N/A</v>
      </c>
      <c r="AP2011" s="3" t="str">
        <f t="shared" si="1273"/>
        <v>No</v>
      </c>
      <c r="AQ2011" s="3" t="str">
        <f t="shared" si="1274"/>
        <v>No</v>
      </c>
      <c r="AR2011" s="3" t="str">
        <f t="shared" si="1275"/>
        <v>No</v>
      </c>
      <c r="AS2011" t="e">
        <f>NA()</f>
        <v>#N/A</v>
      </c>
      <c r="AT2011" t="e">
        <f>NA()</f>
        <v>#N/A</v>
      </c>
      <c r="AU2011" t="e">
        <f>NA()</f>
        <v>#N/A</v>
      </c>
      <c r="AV2011" t="e">
        <f>NA()</f>
        <v>#N/A</v>
      </c>
      <c r="AW2011" t="e">
        <f>NA()</f>
        <v>#N/A</v>
      </c>
      <c r="AX2011" t="e">
        <f>NA()</f>
        <v>#N/A</v>
      </c>
      <c r="AY2011" t="e">
        <f>NA()</f>
        <v>#N/A</v>
      </c>
      <c r="AZ2011" t="e">
        <f>NA()</f>
        <v>#N/A</v>
      </c>
      <c r="BA2011">
        <v>0</v>
      </c>
      <c r="BB2011" t="s">
        <v>6616</v>
      </c>
      <c r="BC2011" t="e">
        <f>NA()</f>
        <v>#N/A</v>
      </c>
      <c r="BD2011" s="4" t="str">
        <f t="shared" si="1276"/>
        <v>No</v>
      </c>
      <c r="BE2011" t="e">
        <f>NA()</f>
        <v>#N/A</v>
      </c>
      <c r="BF2011" s="3" t="str">
        <f t="shared" si="1277"/>
        <v>No</v>
      </c>
      <c r="BG2011" t="e">
        <f>NA()</f>
        <v>#N/A</v>
      </c>
      <c r="BH2011" s="3" t="e">
        <f t="shared" si="1278"/>
        <v>#N/A</v>
      </c>
      <c r="BI2011" s="3" t="e">
        <f t="shared" si="1279"/>
        <v>#N/A</v>
      </c>
      <c r="BJ2011" s="3" t="e">
        <f t="shared" si="1280"/>
        <v>#N/A</v>
      </c>
      <c r="BK2011" s="3" t="e">
        <f t="shared" si="1281"/>
        <v>#N/A</v>
      </c>
      <c r="BL2011" s="3" t="e">
        <f t="shared" si="1282"/>
        <v>#N/A</v>
      </c>
      <c r="BM2011" s="3" t="e">
        <f t="shared" si="1283"/>
        <v>#N/A</v>
      </c>
      <c r="BN2011" s="3" t="str">
        <f t="shared" si="1284"/>
        <v>Pass</v>
      </c>
      <c r="BO2011" s="3" t="e">
        <f t="shared" si="1285"/>
        <v>#N/A</v>
      </c>
      <c r="BP2011" s="3" t="str">
        <f t="shared" si="1286"/>
        <v>FV&lt;$10K</v>
      </c>
      <c r="BQ2011" t="s">
        <v>6650</v>
      </c>
      <c r="BR2011" s="3" t="str">
        <f t="shared" si="1287"/>
        <v>No, &lt; $20K Lien</v>
      </c>
      <c r="BS2011" s="3" t="str">
        <f t="shared" si="1288"/>
        <v>No, Lien &lt; $20K</v>
      </c>
      <c r="BT2011" t="s">
        <v>6650</v>
      </c>
      <c r="BU2011" s="3" t="str">
        <f t="shared" si="1289"/>
        <v>No</v>
      </c>
      <c r="BV2011" s="3" t="str">
        <f t="shared" si="1290"/>
        <v>No</v>
      </c>
      <c r="BW2011" s="3">
        <f t="shared" si="1291"/>
        <v>0</v>
      </c>
      <c r="BX2011" s="3" t="str">
        <f t="shared" si="1292"/>
        <v>No</v>
      </c>
      <c r="BY2011" s="3">
        <f t="shared" si="1293"/>
        <v>16335</v>
      </c>
      <c r="BZ2011">
        <v>1</v>
      </c>
      <c r="CA2011" s="3">
        <f t="shared" si="1294"/>
        <v>16335</v>
      </c>
      <c r="CC2011" s="3" t="e">
        <f t="shared" si="1295"/>
        <v>#N/A</v>
      </c>
      <c r="CD2011" s="3" t="e">
        <f t="shared" si="1296"/>
        <v>#N/A</v>
      </c>
      <c r="CE2011" s="3" t="str">
        <f t="shared" si="1297"/>
        <v/>
      </c>
      <c r="CF2011" s="3" t="e">
        <f>HLOOKUP(CE2011,'Valuation Data'!$D$2:$K$5,4,FALSE)</f>
        <v>#N/A</v>
      </c>
      <c r="CG2011" s="3">
        <f t="shared" si="1298"/>
        <v>16335</v>
      </c>
      <c r="CH2011" s="3" t="str">
        <f t="shared" si="1299"/>
        <v>No</v>
      </c>
      <c r="CI2011" s="3" t="str">
        <f>VLOOKUP(R2011,'Use Codes &amp; County Type'!A:D,4,FALSE)</f>
        <v>V</v>
      </c>
      <c r="CJ2011" s="3" t="str">
        <f t="shared" si="1300"/>
        <v>Yes</v>
      </c>
      <c r="CK2011" s="3" t="str">
        <f t="shared" si="1301"/>
        <v>No</v>
      </c>
      <c r="CL2011" s="3">
        <f t="shared" si="1302"/>
        <v>0</v>
      </c>
      <c r="CM2011" s="3">
        <f t="shared" si="1303"/>
        <v>0</v>
      </c>
      <c r="CN2011" s="3" t="e">
        <f t="shared" si="1304"/>
        <v>#N/A</v>
      </c>
      <c r="CO2011" s="3" t="e">
        <f t="shared" si="1305"/>
        <v>#N/A</v>
      </c>
      <c r="CP2011" s="3" t="e">
        <f t="shared" si="1306"/>
        <v>#N/A</v>
      </c>
      <c r="CR2011" s="3" t="str">
        <f t="shared" si="1307"/>
        <v>No</v>
      </c>
      <c r="CV2011" s="3" t="str">
        <f t="shared" si="1308"/>
        <v>FMV&lt;$30K</v>
      </c>
      <c r="CW2011" s="3">
        <f t="shared" si="1309"/>
        <v>2010</v>
      </c>
      <c r="CX2011" s="3">
        <f t="shared" si="1310"/>
        <v>525.4</v>
      </c>
      <c r="CY2011" s="3" t="str">
        <f t="shared" si="1311"/>
        <v>Ok</v>
      </c>
      <c r="CZ2011" t="e">
        <f>NA()</f>
        <v>#N/A</v>
      </c>
      <c r="DA2011" t="e">
        <f>NA()</f>
        <v>#N/A</v>
      </c>
    </row>
    <row r="2012" spans="1:105" x14ac:dyDescent="0.25">
      <c r="A2012">
        <v>2011</v>
      </c>
      <c r="B2012" t="s">
        <v>3</v>
      </c>
      <c r="C2012" t="s">
        <v>2120</v>
      </c>
      <c r="D2012">
        <v>525.4</v>
      </c>
      <c r="E2012">
        <v>2017</v>
      </c>
      <c r="F2012" t="e">
        <f>NA()</f>
        <v>#N/A</v>
      </c>
      <c r="G2012" t="e">
        <f>NA()</f>
        <v>#N/A</v>
      </c>
      <c r="H2012" s="3" t="e">
        <f t="shared" si="1271"/>
        <v>#N/A</v>
      </c>
      <c r="I2012" t="e">
        <f>NA()</f>
        <v>#N/A</v>
      </c>
      <c r="J2012" t="e">
        <f>NA()</f>
        <v>#N/A</v>
      </c>
      <c r="K2012" t="e">
        <f>NA()</f>
        <v>#N/A</v>
      </c>
      <c r="L2012" t="e">
        <f>NA()</f>
        <v>#N/A</v>
      </c>
      <c r="M2012" t="e">
        <f>NA()</f>
        <v>#N/A</v>
      </c>
      <c r="N2012" t="e">
        <f>NA()</f>
        <v>#N/A</v>
      </c>
      <c r="O2012" t="e">
        <f>NA()</f>
        <v>#N/A</v>
      </c>
      <c r="P2012" t="e">
        <f>NA()</f>
        <v>#N/A</v>
      </c>
      <c r="Q2012" t="e">
        <f>NA()</f>
        <v>#N/A</v>
      </c>
      <c r="R2012">
        <v>0</v>
      </c>
      <c r="S2012" t="s">
        <v>6538</v>
      </c>
      <c r="T2012" t="e">
        <f>NA()</f>
        <v>#N/A</v>
      </c>
      <c r="U2012" t="e">
        <f>NA()</f>
        <v>#N/A</v>
      </c>
      <c r="V2012">
        <v>2017</v>
      </c>
      <c r="W2012">
        <v>16335</v>
      </c>
      <c r="X2012" t="e">
        <f>NA()</f>
        <v>#N/A</v>
      </c>
      <c r="Y2012" t="e">
        <f>NA()</f>
        <v>#N/A</v>
      </c>
      <c r="Z2012" t="e">
        <f>NA()</f>
        <v>#N/A</v>
      </c>
      <c r="AA2012" s="3">
        <f t="shared" si="1272"/>
        <v>0</v>
      </c>
      <c r="AB2012" t="s">
        <v>6616</v>
      </c>
      <c r="AC2012" t="s">
        <v>6616</v>
      </c>
      <c r="AD2012" t="s">
        <v>6616</v>
      </c>
      <c r="AF2012" t="s">
        <v>6616</v>
      </c>
      <c r="AG2012" t="s">
        <v>6616</v>
      </c>
      <c r="AH2012" t="s">
        <v>6616</v>
      </c>
      <c r="AI2012" t="e">
        <f>NA()</f>
        <v>#N/A</v>
      </c>
      <c r="AJ2012" t="e">
        <f>NA()</f>
        <v>#N/A</v>
      </c>
      <c r="AK2012" t="e">
        <f>NA()</f>
        <v>#N/A</v>
      </c>
      <c r="AL2012" t="e">
        <f>NA()</f>
        <v>#N/A</v>
      </c>
      <c r="AM2012" t="e">
        <f>NA()</f>
        <v>#N/A</v>
      </c>
      <c r="AN2012" t="e">
        <f>NA()</f>
        <v>#N/A</v>
      </c>
      <c r="AO2012" t="e">
        <f>NA()</f>
        <v>#N/A</v>
      </c>
      <c r="AP2012" s="3" t="str">
        <f t="shared" si="1273"/>
        <v>No</v>
      </c>
      <c r="AQ2012" s="3" t="str">
        <f t="shared" si="1274"/>
        <v>No</v>
      </c>
      <c r="AR2012" s="3" t="str">
        <f t="shared" si="1275"/>
        <v>No</v>
      </c>
      <c r="AS2012" t="e">
        <f>NA()</f>
        <v>#N/A</v>
      </c>
      <c r="AT2012" t="e">
        <f>NA()</f>
        <v>#N/A</v>
      </c>
      <c r="AU2012" t="e">
        <f>NA()</f>
        <v>#N/A</v>
      </c>
      <c r="AV2012" t="e">
        <f>NA()</f>
        <v>#N/A</v>
      </c>
      <c r="AW2012" t="e">
        <f>NA()</f>
        <v>#N/A</v>
      </c>
      <c r="AX2012" t="e">
        <f>NA()</f>
        <v>#N/A</v>
      </c>
      <c r="AY2012" t="e">
        <f>NA()</f>
        <v>#N/A</v>
      </c>
      <c r="AZ2012" t="e">
        <f>NA()</f>
        <v>#N/A</v>
      </c>
      <c r="BA2012">
        <v>0</v>
      </c>
      <c r="BB2012" t="s">
        <v>6616</v>
      </c>
      <c r="BC2012" t="e">
        <f>NA()</f>
        <v>#N/A</v>
      </c>
      <c r="BD2012" s="4" t="str">
        <f t="shared" si="1276"/>
        <v>No</v>
      </c>
      <c r="BE2012" t="e">
        <f>NA()</f>
        <v>#N/A</v>
      </c>
      <c r="BF2012" s="3" t="str">
        <f t="shared" si="1277"/>
        <v>No</v>
      </c>
      <c r="BG2012" t="e">
        <f>NA()</f>
        <v>#N/A</v>
      </c>
      <c r="BH2012" s="3" t="e">
        <f t="shared" si="1278"/>
        <v>#N/A</v>
      </c>
      <c r="BI2012" s="3" t="e">
        <f t="shared" si="1279"/>
        <v>#N/A</v>
      </c>
      <c r="BJ2012" s="3" t="e">
        <f t="shared" si="1280"/>
        <v>#N/A</v>
      </c>
      <c r="BK2012" s="3" t="e">
        <f t="shared" si="1281"/>
        <v>#N/A</v>
      </c>
      <c r="BL2012" s="3" t="e">
        <f t="shared" si="1282"/>
        <v>#N/A</v>
      </c>
      <c r="BM2012" s="3" t="e">
        <f t="shared" si="1283"/>
        <v>#N/A</v>
      </c>
      <c r="BN2012" s="3" t="str">
        <f t="shared" si="1284"/>
        <v>Pass</v>
      </c>
      <c r="BO2012" s="3" t="e">
        <f t="shared" si="1285"/>
        <v>#N/A</v>
      </c>
      <c r="BP2012" s="3" t="str">
        <f t="shared" si="1286"/>
        <v>FV&lt;$10K</v>
      </c>
      <c r="BQ2012" t="s">
        <v>6650</v>
      </c>
      <c r="BR2012" s="3" t="str">
        <f t="shared" si="1287"/>
        <v>No, &lt; $20K Lien</v>
      </c>
      <c r="BS2012" s="3" t="str">
        <f t="shared" si="1288"/>
        <v>No, Lien &lt; $20K</v>
      </c>
      <c r="BT2012" t="s">
        <v>6650</v>
      </c>
      <c r="BU2012" s="3" t="str">
        <f t="shared" si="1289"/>
        <v>No</v>
      </c>
      <c r="BV2012" s="3" t="str">
        <f t="shared" si="1290"/>
        <v>No</v>
      </c>
      <c r="BW2012" s="3">
        <f t="shared" si="1291"/>
        <v>0</v>
      </c>
      <c r="BX2012" s="3" t="str">
        <f t="shared" si="1292"/>
        <v>No</v>
      </c>
      <c r="BY2012" s="3">
        <f t="shared" si="1293"/>
        <v>16335</v>
      </c>
      <c r="BZ2012">
        <v>1</v>
      </c>
      <c r="CA2012" s="3">
        <f t="shared" si="1294"/>
        <v>16335</v>
      </c>
      <c r="CC2012" s="3" t="e">
        <f t="shared" si="1295"/>
        <v>#N/A</v>
      </c>
      <c r="CD2012" s="3" t="e">
        <f t="shared" si="1296"/>
        <v>#N/A</v>
      </c>
      <c r="CE2012" s="3" t="str">
        <f t="shared" si="1297"/>
        <v/>
      </c>
      <c r="CF2012" s="3" t="e">
        <f>HLOOKUP(CE2012,'Valuation Data'!$D$2:$K$5,4,FALSE)</f>
        <v>#N/A</v>
      </c>
      <c r="CG2012" s="3">
        <f t="shared" si="1298"/>
        <v>16335</v>
      </c>
      <c r="CH2012" s="3" t="str">
        <f t="shared" si="1299"/>
        <v>No</v>
      </c>
      <c r="CI2012" s="3" t="str">
        <f>VLOOKUP(R2012,'Use Codes &amp; County Type'!A:D,4,FALSE)</f>
        <v>V</v>
      </c>
      <c r="CJ2012" s="3" t="str">
        <f t="shared" si="1300"/>
        <v>Yes</v>
      </c>
      <c r="CK2012" s="3" t="str">
        <f t="shared" si="1301"/>
        <v>No</v>
      </c>
      <c r="CL2012" s="3">
        <f t="shared" si="1302"/>
        <v>0</v>
      </c>
      <c r="CM2012" s="3">
        <f t="shared" si="1303"/>
        <v>0</v>
      </c>
      <c r="CN2012" s="3" t="e">
        <f t="shared" si="1304"/>
        <v>#N/A</v>
      </c>
      <c r="CO2012" s="3" t="e">
        <f t="shared" si="1305"/>
        <v>#N/A</v>
      </c>
      <c r="CP2012" s="3" t="e">
        <f t="shared" si="1306"/>
        <v>#N/A</v>
      </c>
      <c r="CR2012" s="3" t="str">
        <f t="shared" si="1307"/>
        <v>No</v>
      </c>
      <c r="CV2012" s="3" t="str">
        <f t="shared" si="1308"/>
        <v>FMV&lt;$30K</v>
      </c>
      <c r="CW2012" s="3">
        <f t="shared" si="1309"/>
        <v>2011</v>
      </c>
      <c r="CX2012" s="3">
        <f t="shared" si="1310"/>
        <v>525.4</v>
      </c>
      <c r="CY2012" s="3" t="str">
        <f t="shared" si="1311"/>
        <v>Ok</v>
      </c>
      <c r="CZ2012" t="e">
        <f>NA()</f>
        <v>#N/A</v>
      </c>
      <c r="DA2012" t="e">
        <f>NA()</f>
        <v>#N/A</v>
      </c>
    </row>
    <row r="2013" spans="1:105" x14ac:dyDescent="0.25">
      <c r="A2013">
        <v>2012</v>
      </c>
      <c r="B2013" t="s">
        <v>3</v>
      </c>
      <c r="C2013" t="s">
        <v>2121</v>
      </c>
      <c r="D2013">
        <v>525.4</v>
      </c>
      <c r="E2013">
        <v>2017</v>
      </c>
      <c r="F2013">
        <v>525.4</v>
      </c>
      <c r="G2013">
        <v>525.4</v>
      </c>
      <c r="H2013" s="3">
        <f t="shared" si="1271"/>
        <v>0</v>
      </c>
      <c r="J2013" t="s">
        <v>2734</v>
      </c>
      <c r="K2013" t="s">
        <v>2738</v>
      </c>
      <c r="L2013">
        <v>32097</v>
      </c>
      <c r="M2013" t="s">
        <v>4246</v>
      </c>
      <c r="N2013" t="s">
        <v>4758</v>
      </c>
      <c r="O2013">
        <v>-81.548926531942797</v>
      </c>
      <c r="P2013">
        <v>30.683313657136701</v>
      </c>
      <c r="Q2013" t="s">
        <v>6160</v>
      </c>
      <c r="R2013">
        <v>0</v>
      </c>
      <c r="S2013" t="s">
        <v>6538</v>
      </c>
      <c r="T2013">
        <v>8001</v>
      </c>
      <c r="U2013" t="s">
        <v>6581</v>
      </c>
      <c r="V2013">
        <v>2017</v>
      </c>
      <c r="W2013">
        <v>16335</v>
      </c>
      <c r="X2013">
        <v>2017</v>
      </c>
      <c r="Y2013">
        <v>48000</v>
      </c>
      <c r="Z2013">
        <v>456.21</v>
      </c>
      <c r="AA2013" s="3">
        <f t="shared" si="1272"/>
        <v>0.86830985915492953</v>
      </c>
      <c r="AB2013" t="s">
        <v>6616</v>
      </c>
      <c r="AC2013" t="s">
        <v>6616</v>
      </c>
      <c r="AD2013" t="s">
        <v>6616</v>
      </c>
      <c r="AG2013" t="s">
        <v>6616</v>
      </c>
      <c r="AH2013" t="s">
        <v>6616</v>
      </c>
      <c r="AI2013" t="s">
        <v>6618</v>
      </c>
      <c r="AJ2013" t="s">
        <v>6618</v>
      </c>
      <c r="AK2013" t="s">
        <v>6618</v>
      </c>
      <c r="AL2013" t="s">
        <v>6618</v>
      </c>
      <c r="AM2013" t="s">
        <v>6618</v>
      </c>
      <c r="AN2013" t="s">
        <v>6618</v>
      </c>
      <c r="AO2013">
        <v>0</v>
      </c>
      <c r="AP2013" s="3" t="str">
        <f t="shared" si="1273"/>
        <v>No</v>
      </c>
      <c r="AQ2013" s="3" t="str">
        <f t="shared" si="1274"/>
        <v>No</v>
      </c>
      <c r="AR2013" s="3" t="str">
        <f t="shared" si="1275"/>
        <v>No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 t="s">
        <v>6634</v>
      </c>
      <c r="AZ2013" t="s">
        <v>6638</v>
      </c>
      <c r="BA2013">
        <v>1</v>
      </c>
      <c r="BB2013" t="s">
        <v>6616</v>
      </c>
      <c r="BC2013" t="s">
        <v>6616</v>
      </c>
      <c r="BD2013" s="4" t="str">
        <f t="shared" si="1276"/>
        <v>No</v>
      </c>
      <c r="BE2013" t="s">
        <v>6640</v>
      </c>
      <c r="BF2013" s="3" t="str">
        <f t="shared" si="1277"/>
        <v>No</v>
      </c>
      <c r="BG2013" t="s">
        <v>6645</v>
      </c>
      <c r="BH2013" s="3" t="str">
        <f t="shared" si="1278"/>
        <v>GRANDVIEW MNR</v>
      </c>
      <c r="BI2013" s="3" t="str">
        <f t="shared" si="1279"/>
        <v>Yulee</v>
      </c>
      <c r="BJ2013" s="3" t="str">
        <f t="shared" si="1280"/>
        <v>Florida</v>
      </c>
      <c r="BK2013" s="3">
        <f t="shared" si="1281"/>
        <v>32097</v>
      </c>
      <c r="BL2013" s="3" t="str">
        <f t="shared" si="1282"/>
        <v>GRANDVIEW MNR YULEE FL 32097</v>
      </c>
      <c r="BM2013" s="3" t="str">
        <f t="shared" si="1283"/>
        <v/>
      </c>
      <c r="BN2013" s="3" t="str">
        <f t="shared" si="1284"/>
        <v>Pass</v>
      </c>
      <c r="BO2013" s="3" t="str">
        <f t="shared" si="1285"/>
        <v>No</v>
      </c>
      <c r="BP2013" s="3" t="str">
        <f t="shared" si="1286"/>
        <v>FV&lt;$10K</v>
      </c>
      <c r="BQ2013" t="s">
        <v>6650</v>
      </c>
      <c r="BR2013" s="3" t="str">
        <f t="shared" si="1287"/>
        <v>No, &lt; $20K Lien</v>
      </c>
      <c r="BS2013" s="3" t="str">
        <f t="shared" si="1288"/>
        <v>No, Lien &lt; $20K</v>
      </c>
      <c r="BT2013" t="s">
        <v>6650</v>
      </c>
      <c r="BU2013" s="3" t="str">
        <f t="shared" si="1289"/>
        <v>No</v>
      </c>
      <c r="BV2013" s="3" t="str">
        <f t="shared" si="1290"/>
        <v>No</v>
      </c>
      <c r="BW2013" s="3">
        <f t="shared" si="1291"/>
        <v>1</v>
      </c>
      <c r="BX2013" s="3" t="str">
        <f t="shared" si="1292"/>
        <v>No</v>
      </c>
      <c r="BY2013" s="3">
        <f t="shared" si="1293"/>
        <v>16335</v>
      </c>
      <c r="BZ2013">
        <v>1</v>
      </c>
      <c r="CA2013" s="3">
        <f t="shared" si="1294"/>
        <v>16335</v>
      </c>
      <c r="CC2013" s="3">
        <f t="shared" si="1295"/>
        <v>0</v>
      </c>
      <c r="CD2013" s="3">
        <f t="shared" si="1296"/>
        <v>0</v>
      </c>
      <c r="CE2013" s="3" t="str">
        <f t="shared" si="1297"/>
        <v/>
      </c>
      <c r="CF2013" s="3" t="e">
        <f>HLOOKUP(CE2013,'Valuation Data'!$D$2:$K$5,4,FALSE)</f>
        <v>#N/A</v>
      </c>
      <c r="CG2013" s="3">
        <f t="shared" si="1298"/>
        <v>16335</v>
      </c>
      <c r="CH2013" s="3" t="str">
        <f t="shared" si="1299"/>
        <v>No</v>
      </c>
      <c r="CI2013" s="3" t="str">
        <f>VLOOKUP(R2013,'Use Codes &amp; County Type'!A:D,4,FALSE)</f>
        <v>V</v>
      </c>
      <c r="CJ2013" s="3" t="str">
        <f t="shared" si="1300"/>
        <v>Yes</v>
      </c>
      <c r="CK2013" s="3" t="str">
        <f t="shared" si="1301"/>
        <v>No</v>
      </c>
      <c r="CL2013" s="3">
        <f t="shared" si="1302"/>
        <v>0</v>
      </c>
      <c r="CM2013" s="3">
        <f t="shared" si="1303"/>
        <v>0</v>
      </c>
      <c r="CN2013" s="3">
        <f t="shared" si="1304"/>
        <v>2627</v>
      </c>
      <c r="CO2013" s="3">
        <f t="shared" si="1305"/>
        <v>-2627</v>
      </c>
      <c r="CP2013" s="3">
        <f t="shared" si="1306"/>
        <v>0.16082032445668809</v>
      </c>
      <c r="CR2013" s="3" t="str">
        <f t="shared" si="1307"/>
        <v>No</v>
      </c>
      <c r="CV2013" s="3" t="str">
        <f t="shared" si="1308"/>
        <v>FMV&lt;$30K</v>
      </c>
      <c r="CW2013" s="3">
        <f t="shared" si="1309"/>
        <v>2012</v>
      </c>
      <c r="CX2013" s="3">
        <f t="shared" si="1310"/>
        <v>525.4</v>
      </c>
      <c r="CY2013" s="3" t="str">
        <f t="shared" si="1311"/>
        <v>Ok</v>
      </c>
      <c r="CZ2013">
        <v>0</v>
      </c>
      <c r="DA2013">
        <v>0</v>
      </c>
    </row>
    <row r="2014" spans="1:105" x14ac:dyDescent="0.25">
      <c r="A2014">
        <v>2013</v>
      </c>
      <c r="B2014" t="s">
        <v>3</v>
      </c>
      <c r="C2014" t="s">
        <v>2122</v>
      </c>
      <c r="D2014">
        <v>525.4</v>
      </c>
      <c r="E2014">
        <v>2017</v>
      </c>
      <c r="F2014">
        <v>525.4</v>
      </c>
      <c r="G2014">
        <v>525.4</v>
      </c>
      <c r="H2014" s="3">
        <f t="shared" si="1271"/>
        <v>0</v>
      </c>
      <c r="I2014">
        <v>29263</v>
      </c>
      <c r="J2014" t="s">
        <v>2734</v>
      </c>
      <c r="K2014" t="s">
        <v>2738</v>
      </c>
      <c r="L2014">
        <v>32097</v>
      </c>
      <c r="M2014" t="s">
        <v>4267</v>
      </c>
      <c r="N2014" t="s">
        <v>4758</v>
      </c>
      <c r="O2014">
        <v>-81.548304760601496</v>
      </c>
      <c r="P2014">
        <v>30.683250545584102</v>
      </c>
      <c r="Q2014" t="s">
        <v>6160</v>
      </c>
      <c r="R2014">
        <v>0</v>
      </c>
      <c r="S2014" t="s">
        <v>6538</v>
      </c>
      <c r="T2014">
        <v>8001</v>
      </c>
      <c r="U2014" t="s">
        <v>6581</v>
      </c>
      <c r="V2014">
        <v>2017</v>
      </c>
      <c r="W2014">
        <v>16335</v>
      </c>
      <c r="X2014">
        <v>2017</v>
      </c>
      <c r="Y2014">
        <v>48000</v>
      </c>
      <c r="Z2014">
        <v>456.21</v>
      </c>
      <c r="AA2014" s="3">
        <f t="shared" si="1272"/>
        <v>0.86830985915492953</v>
      </c>
      <c r="AB2014" t="s">
        <v>6616</v>
      </c>
      <c r="AC2014" t="s">
        <v>6616</v>
      </c>
      <c r="AD2014" t="s">
        <v>6616</v>
      </c>
      <c r="AG2014" t="s">
        <v>6616</v>
      </c>
      <c r="AH2014" t="s">
        <v>6616</v>
      </c>
      <c r="AI2014" t="s">
        <v>6618</v>
      </c>
      <c r="AJ2014" t="s">
        <v>6618</v>
      </c>
      <c r="AK2014" t="s">
        <v>6618</v>
      </c>
      <c r="AL2014" t="s">
        <v>6618</v>
      </c>
      <c r="AM2014" t="s">
        <v>6618</v>
      </c>
      <c r="AN2014" t="s">
        <v>6618</v>
      </c>
      <c r="AO2014">
        <v>0</v>
      </c>
      <c r="AP2014" s="3" t="str">
        <f t="shared" si="1273"/>
        <v>No</v>
      </c>
      <c r="AQ2014" s="3" t="str">
        <f t="shared" si="1274"/>
        <v>No</v>
      </c>
      <c r="AR2014" s="3" t="str">
        <f t="shared" si="1275"/>
        <v>No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 t="s">
        <v>6634</v>
      </c>
      <c r="AZ2014" t="s">
        <v>6638</v>
      </c>
      <c r="BA2014">
        <v>1</v>
      </c>
      <c r="BB2014" t="s">
        <v>6616</v>
      </c>
      <c r="BC2014" t="s">
        <v>6616</v>
      </c>
      <c r="BD2014" s="4" t="str">
        <f t="shared" si="1276"/>
        <v>No</v>
      </c>
      <c r="BE2014" t="s">
        <v>6640</v>
      </c>
      <c r="BF2014" s="3" t="str">
        <f t="shared" si="1277"/>
        <v>No</v>
      </c>
      <c r="BG2014" t="s">
        <v>6645</v>
      </c>
      <c r="BH2014" s="3" t="str">
        <f t="shared" si="1278"/>
        <v>29263 GRANDVIEW MNR</v>
      </c>
      <c r="BI2014" s="3" t="str">
        <f t="shared" si="1279"/>
        <v>Yulee</v>
      </c>
      <c r="BJ2014" s="3" t="str">
        <f t="shared" si="1280"/>
        <v>Florida</v>
      </c>
      <c r="BK2014" s="3">
        <f t="shared" si="1281"/>
        <v>32097</v>
      </c>
      <c r="BL2014" s="3" t="str">
        <f t="shared" si="1282"/>
        <v>29263 GRANDVIEW MNR YULEE FL 32097</v>
      </c>
      <c r="BM2014" s="3" t="str">
        <f t="shared" si="1283"/>
        <v/>
      </c>
      <c r="BN2014" s="3" t="str">
        <f t="shared" si="1284"/>
        <v>Pass</v>
      </c>
      <c r="BO2014" s="3" t="str">
        <f t="shared" si="1285"/>
        <v>No</v>
      </c>
      <c r="BP2014" s="3" t="str">
        <f t="shared" si="1286"/>
        <v>FV&lt;$10K</v>
      </c>
      <c r="BQ2014" t="s">
        <v>6650</v>
      </c>
      <c r="BR2014" s="3" t="str">
        <f t="shared" si="1287"/>
        <v>No, &lt; $20K Lien</v>
      </c>
      <c r="BS2014" s="3" t="str">
        <f t="shared" si="1288"/>
        <v>No, Lien &lt; $20K</v>
      </c>
      <c r="BT2014" t="s">
        <v>6650</v>
      </c>
      <c r="BU2014" s="3" t="str">
        <f t="shared" si="1289"/>
        <v>No</v>
      </c>
      <c r="BV2014" s="3" t="str">
        <f t="shared" si="1290"/>
        <v>No</v>
      </c>
      <c r="BW2014" s="3">
        <f t="shared" si="1291"/>
        <v>1</v>
      </c>
      <c r="BX2014" s="3" t="str">
        <f t="shared" si="1292"/>
        <v>No</v>
      </c>
      <c r="BY2014" s="3">
        <f t="shared" si="1293"/>
        <v>16335</v>
      </c>
      <c r="BZ2014">
        <v>1</v>
      </c>
      <c r="CA2014" s="3">
        <f t="shared" si="1294"/>
        <v>16335</v>
      </c>
      <c r="CC2014" s="3">
        <f t="shared" si="1295"/>
        <v>0</v>
      </c>
      <c r="CD2014" s="3">
        <f t="shared" si="1296"/>
        <v>0</v>
      </c>
      <c r="CE2014" s="3" t="str">
        <f t="shared" si="1297"/>
        <v/>
      </c>
      <c r="CF2014" s="3" t="e">
        <f>HLOOKUP(CE2014,'Valuation Data'!$D$2:$K$5,4,FALSE)</f>
        <v>#N/A</v>
      </c>
      <c r="CG2014" s="3">
        <f t="shared" si="1298"/>
        <v>16335</v>
      </c>
      <c r="CH2014" s="3" t="str">
        <f t="shared" si="1299"/>
        <v>No</v>
      </c>
      <c r="CI2014" s="3" t="str">
        <f>VLOOKUP(R2014,'Use Codes &amp; County Type'!A:D,4,FALSE)</f>
        <v>V</v>
      </c>
      <c r="CJ2014" s="3" t="str">
        <f t="shared" si="1300"/>
        <v>Yes</v>
      </c>
      <c r="CK2014" s="3" t="str">
        <f t="shared" si="1301"/>
        <v>No</v>
      </c>
      <c r="CL2014" s="3">
        <f t="shared" si="1302"/>
        <v>0</v>
      </c>
      <c r="CM2014" s="3">
        <f t="shared" si="1303"/>
        <v>0</v>
      </c>
      <c r="CN2014" s="3">
        <f t="shared" si="1304"/>
        <v>2627</v>
      </c>
      <c r="CO2014" s="3">
        <f t="shared" si="1305"/>
        <v>-2627</v>
      </c>
      <c r="CP2014" s="3">
        <f t="shared" si="1306"/>
        <v>0.16082032445668809</v>
      </c>
      <c r="CR2014" s="3" t="str">
        <f t="shared" si="1307"/>
        <v>No</v>
      </c>
      <c r="CV2014" s="3" t="str">
        <f t="shared" si="1308"/>
        <v>FMV&lt;$30K</v>
      </c>
      <c r="CW2014" s="3">
        <f t="shared" si="1309"/>
        <v>2013</v>
      </c>
      <c r="CX2014" s="3">
        <f t="shared" si="1310"/>
        <v>525.4</v>
      </c>
      <c r="CY2014" s="3" t="str">
        <f t="shared" si="1311"/>
        <v>Ok</v>
      </c>
      <c r="CZ2014">
        <v>0</v>
      </c>
      <c r="DA2014">
        <v>0</v>
      </c>
    </row>
    <row r="2015" spans="1:105" x14ac:dyDescent="0.25">
      <c r="A2015">
        <v>2014</v>
      </c>
      <c r="B2015" t="s">
        <v>3</v>
      </c>
      <c r="C2015" t="s">
        <v>2123</v>
      </c>
      <c r="D2015">
        <v>525.4</v>
      </c>
      <c r="E2015">
        <v>2017</v>
      </c>
      <c r="F2015">
        <v>525.4</v>
      </c>
      <c r="G2015">
        <v>525.4</v>
      </c>
      <c r="H2015" s="3">
        <f t="shared" si="1271"/>
        <v>0</v>
      </c>
      <c r="I2015">
        <v>29223</v>
      </c>
      <c r="J2015" t="s">
        <v>2734</v>
      </c>
      <c r="K2015" t="s">
        <v>2738</v>
      </c>
      <c r="L2015">
        <v>32097</v>
      </c>
      <c r="M2015" t="s">
        <v>4268</v>
      </c>
      <c r="N2015" t="s">
        <v>4758</v>
      </c>
      <c r="O2015">
        <v>-81.547624697912696</v>
      </c>
      <c r="P2015">
        <v>30.683274313548299</v>
      </c>
      <c r="Q2015" t="s">
        <v>6160</v>
      </c>
      <c r="R2015">
        <v>0</v>
      </c>
      <c r="S2015" t="s">
        <v>6538</v>
      </c>
      <c r="T2015">
        <v>8001</v>
      </c>
      <c r="U2015" t="s">
        <v>6581</v>
      </c>
      <c r="V2015">
        <v>2017</v>
      </c>
      <c r="W2015">
        <v>16335</v>
      </c>
      <c r="X2015">
        <v>2017</v>
      </c>
      <c r="Y2015">
        <v>48000</v>
      </c>
      <c r="Z2015">
        <v>456.21</v>
      </c>
      <c r="AA2015" s="3">
        <f t="shared" si="1272"/>
        <v>0.86830985915492953</v>
      </c>
      <c r="AB2015" t="s">
        <v>6616</v>
      </c>
      <c r="AC2015" t="s">
        <v>6616</v>
      </c>
      <c r="AD2015" t="s">
        <v>6616</v>
      </c>
      <c r="AG2015" t="s">
        <v>6616</v>
      </c>
      <c r="AH2015" t="s">
        <v>6616</v>
      </c>
      <c r="AI2015" t="s">
        <v>6618</v>
      </c>
      <c r="AJ2015" t="s">
        <v>6618</v>
      </c>
      <c r="AK2015" t="s">
        <v>6618</v>
      </c>
      <c r="AL2015" t="s">
        <v>6618</v>
      </c>
      <c r="AM2015" t="s">
        <v>6618</v>
      </c>
      <c r="AN2015" t="s">
        <v>6618</v>
      </c>
      <c r="AO2015">
        <v>0</v>
      </c>
      <c r="AP2015" s="3" t="str">
        <f t="shared" si="1273"/>
        <v>No</v>
      </c>
      <c r="AQ2015" s="3" t="str">
        <f t="shared" si="1274"/>
        <v>No</v>
      </c>
      <c r="AR2015" s="3" t="str">
        <f t="shared" si="1275"/>
        <v>No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 t="s">
        <v>6634</v>
      </c>
      <c r="AZ2015" t="s">
        <v>6638</v>
      </c>
      <c r="BA2015">
        <v>1</v>
      </c>
      <c r="BB2015" t="s">
        <v>6616</v>
      </c>
      <c r="BC2015" t="s">
        <v>6616</v>
      </c>
      <c r="BD2015" s="4" t="str">
        <f t="shared" si="1276"/>
        <v>No</v>
      </c>
      <c r="BE2015" t="s">
        <v>6640</v>
      </c>
      <c r="BF2015" s="3" t="str">
        <f t="shared" si="1277"/>
        <v>No</v>
      </c>
      <c r="BG2015" t="s">
        <v>6645</v>
      </c>
      <c r="BH2015" s="3" t="str">
        <f t="shared" si="1278"/>
        <v>29223 GRANDVIEW MNR</v>
      </c>
      <c r="BI2015" s="3" t="str">
        <f t="shared" si="1279"/>
        <v>Yulee</v>
      </c>
      <c r="BJ2015" s="3" t="str">
        <f t="shared" si="1280"/>
        <v>Florida</v>
      </c>
      <c r="BK2015" s="3">
        <f t="shared" si="1281"/>
        <v>32097</v>
      </c>
      <c r="BL2015" s="3" t="str">
        <f t="shared" si="1282"/>
        <v>29223 GRANDVIEW MNR YULEE FL 32097</v>
      </c>
      <c r="BM2015" s="3" t="str">
        <f t="shared" si="1283"/>
        <v/>
      </c>
      <c r="BN2015" s="3" t="str">
        <f t="shared" si="1284"/>
        <v>Pass</v>
      </c>
      <c r="BO2015" s="3" t="str">
        <f t="shared" si="1285"/>
        <v>No</v>
      </c>
      <c r="BP2015" s="3" t="str">
        <f t="shared" si="1286"/>
        <v>FV&lt;$10K</v>
      </c>
      <c r="BQ2015" t="s">
        <v>6650</v>
      </c>
      <c r="BR2015" s="3" t="str">
        <f t="shared" si="1287"/>
        <v>No, &lt; $20K Lien</v>
      </c>
      <c r="BS2015" s="3" t="str">
        <f t="shared" si="1288"/>
        <v>No, Lien &lt; $20K</v>
      </c>
      <c r="BT2015" t="s">
        <v>6650</v>
      </c>
      <c r="BU2015" s="3" t="str">
        <f t="shared" si="1289"/>
        <v>No</v>
      </c>
      <c r="BV2015" s="3" t="str">
        <f t="shared" si="1290"/>
        <v>No</v>
      </c>
      <c r="BW2015" s="3">
        <f t="shared" si="1291"/>
        <v>1</v>
      </c>
      <c r="BX2015" s="3" t="str">
        <f t="shared" si="1292"/>
        <v>No</v>
      </c>
      <c r="BY2015" s="3">
        <f t="shared" si="1293"/>
        <v>16335</v>
      </c>
      <c r="BZ2015">
        <v>1</v>
      </c>
      <c r="CA2015" s="3">
        <f t="shared" si="1294"/>
        <v>16335</v>
      </c>
      <c r="CC2015" s="3">
        <f t="shared" si="1295"/>
        <v>0</v>
      </c>
      <c r="CD2015" s="3">
        <f t="shared" si="1296"/>
        <v>0</v>
      </c>
      <c r="CE2015" s="3" t="str">
        <f t="shared" si="1297"/>
        <v/>
      </c>
      <c r="CF2015" s="3" t="e">
        <f>HLOOKUP(CE2015,'Valuation Data'!$D$2:$K$5,4,FALSE)</f>
        <v>#N/A</v>
      </c>
      <c r="CG2015" s="3">
        <f t="shared" si="1298"/>
        <v>16335</v>
      </c>
      <c r="CH2015" s="3" t="str">
        <f t="shared" si="1299"/>
        <v>No</v>
      </c>
      <c r="CI2015" s="3" t="str">
        <f>VLOOKUP(R2015,'Use Codes &amp; County Type'!A:D,4,FALSE)</f>
        <v>V</v>
      </c>
      <c r="CJ2015" s="3" t="str">
        <f t="shared" si="1300"/>
        <v>Yes</v>
      </c>
      <c r="CK2015" s="3" t="str">
        <f t="shared" si="1301"/>
        <v>No</v>
      </c>
      <c r="CL2015" s="3">
        <f t="shared" si="1302"/>
        <v>0</v>
      </c>
      <c r="CM2015" s="3">
        <f t="shared" si="1303"/>
        <v>0</v>
      </c>
      <c r="CN2015" s="3">
        <f t="shared" si="1304"/>
        <v>2627</v>
      </c>
      <c r="CO2015" s="3">
        <f t="shared" si="1305"/>
        <v>-2627</v>
      </c>
      <c r="CP2015" s="3">
        <f t="shared" si="1306"/>
        <v>0.16082032445668809</v>
      </c>
      <c r="CR2015" s="3" t="str">
        <f t="shared" si="1307"/>
        <v>No</v>
      </c>
      <c r="CV2015" s="3" t="str">
        <f t="shared" si="1308"/>
        <v>FMV&lt;$30K</v>
      </c>
      <c r="CW2015" s="3">
        <f t="shared" si="1309"/>
        <v>2014</v>
      </c>
      <c r="CX2015" s="3">
        <f t="shared" si="1310"/>
        <v>525.4</v>
      </c>
      <c r="CY2015" s="3" t="str">
        <f t="shared" si="1311"/>
        <v>Ok</v>
      </c>
      <c r="CZ2015">
        <v>0</v>
      </c>
      <c r="DA2015">
        <v>0</v>
      </c>
    </row>
    <row r="2016" spans="1:105" x14ac:dyDescent="0.25">
      <c r="A2016">
        <v>2015</v>
      </c>
      <c r="B2016" t="s">
        <v>3</v>
      </c>
      <c r="C2016" t="s">
        <v>2124</v>
      </c>
      <c r="D2016">
        <v>525.4</v>
      </c>
      <c r="E2016">
        <v>2017</v>
      </c>
      <c r="F2016">
        <v>525.4</v>
      </c>
      <c r="G2016">
        <v>525.4</v>
      </c>
      <c r="H2016" s="3">
        <f t="shared" si="1271"/>
        <v>0</v>
      </c>
      <c r="I2016">
        <v>29133</v>
      </c>
      <c r="J2016" t="s">
        <v>2734</v>
      </c>
      <c r="K2016" t="s">
        <v>2738</v>
      </c>
      <c r="L2016">
        <v>32097</v>
      </c>
      <c r="M2016" t="s">
        <v>4269</v>
      </c>
      <c r="N2016" t="s">
        <v>4758</v>
      </c>
      <c r="O2016">
        <v>-81.546253353999305</v>
      </c>
      <c r="P2016">
        <v>30.6834651619697</v>
      </c>
      <c r="Q2016" t="s">
        <v>6160</v>
      </c>
      <c r="R2016">
        <v>0</v>
      </c>
      <c r="S2016" t="s">
        <v>6538</v>
      </c>
      <c r="T2016">
        <v>8001</v>
      </c>
      <c r="U2016" t="s">
        <v>6581</v>
      </c>
      <c r="V2016">
        <v>2017</v>
      </c>
      <c r="W2016">
        <v>16335</v>
      </c>
      <c r="X2016">
        <v>2017</v>
      </c>
      <c r="Y2016">
        <v>48000</v>
      </c>
      <c r="Z2016">
        <v>456.21</v>
      </c>
      <c r="AA2016" s="3">
        <f t="shared" si="1272"/>
        <v>0.86830985915492953</v>
      </c>
      <c r="AB2016" t="s">
        <v>6616</v>
      </c>
      <c r="AC2016" t="s">
        <v>6616</v>
      </c>
      <c r="AD2016" t="s">
        <v>6616</v>
      </c>
      <c r="AG2016" t="s">
        <v>6616</v>
      </c>
      <c r="AH2016" t="s">
        <v>6616</v>
      </c>
      <c r="AI2016" t="s">
        <v>6618</v>
      </c>
      <c r="AJ2016" t="s">
        <v>6618</v>
      </c>
      <c r="AK2016" t="s">
        <v>6618</v>
      </c>
      <c r="AL2016" t="s">
        <v>6618</v>
      </c>
      <c r="AM2016" t="s">
        <v>6618</v>
      </c>
      <c r="AN2016" t="s">
        <v>6618</v>
      </c>
      <c r="AO2016">
        <v>0</v>
      </c>
      <c r="AP2016" s="3" t="str">
        <f t="shared" si="1273"/>
        <v>No</v>
      </c>
      <c r="AQ2016" s="3" t="str">
        <f t="shared" si="1274"/>
        <v>No</v>
      </c>
      <c r="AR2016" s="3" t="str">
        <f t="shared" si="1275"/>
        <v>No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 t="s">
        <v>6634</v>
      </c>
      <c r="AZ2016" t="s">
        <v>6639</v>
      </c>
      <c r="BA2016">
        <v>1</v>
      </c>
      <c r="BB2016" t="s">
        <v>6616</v>
      </c>
      <c r="BC2016" t="s">
        <v>6616</v>
      </c>
      <c r="BD2016" s="4" t="str">
        <f t="shared" si="1276"/>
        <v>No</v>
      </c>
      <c r="BE2016" t="s">
        <v>6640</v>
      </c>
      <c r="BF2016" s="3" t="str">
        <f t="shared" si="1277"/>
        <v>No</v>
      </c>
      <c r="BG2016" t="s">
        <v>6645</v>
      </c>
      <c r="BH2016" s="3" t="str">
        <f t="shared" si="1278"/>
        <v>29133 GRANDVIEW MNR</v>
      </c>
      <c r="BI2016" s="3" t="str">
        <f t="shared" si="1279"/>
        <v>Yulee</v>
      </c>
      <c r="BJ2016" s="3" t="str">
        <f t="shared" si="1280"/>
        <v>Florida</v>
      </c>
      <c r="BK2016" s="3">
        <f t="shared" si="1281"/>
        <v>32097</v>
      </c>
      <c r="BL2016" s="3" t="str">
        <f t="shared" si="1282"/>
        <v>29133 GRANDVIEW MNR YULEE FL 32097</v>
      </c>
      <c r="BM2016" s="3" t="str">
        <f t="shared" si="1283"/>
        <v/>
      </c>
      <c r="BN2016" s="3" t="str">
        <f t="shared" si="1284"/>
        <v>Pass</v>
      </c>
      <c r="BO2016" s="3" t="str">
        <f t="shared" si="1285"/>
        <v>No</v>
      </c>
      <c r="BP2016" s="3" t="str">
        <f t="shared" si="1286"/>
        <v>FV&lt;$10K</v>
      </c>
      <c r="BQ2016" t="s">
        <v>6650</v>
      </c>
      <c r="BR2016" s="3" t="str">
        <f t="shared" si="1287"/>
        <v>No, &lt; $20K Lien</v>
      </c>
      <c r="BS2016" s="3" t="str">
        <f t="shared" si="1288"/>
        <v>No, Lien &lt; $20K</v>
      </c>
      <c r="BT2016" t="s">
        <v>6650</v>
      </c>
      <c r="BU2016" s="3" t="str">
        <f t="shared" si="1289"/>
        <v>No</v>
      </c>
      <c r="BV2016" s="3" t="str">
        <f t="shared" si="1290"/>
        <v>No</v>
      </c>
      <c r="BW2016" s="3">
        <f t="shared" si="1291"/>
        <v>1</v>
      </c>
      <c r="BX2016" s="3" t="str">
        <f t="shared" si="1292"/>
        <v>No</v>
      </c>
      <c r="BY2016" s="3">
        <f t="shared" si="1293"/>
        <v>16335</v>
      </c>
      <c r="BZ2016">
        <v>1</v>
      </c>
      <c r="CA2016" s="3">
        <f t="shared" si="1294"/>
        <v>16335</v>
      </c>
      <c r="CC2016" s="3">
        <f t="shared" si="1295"/>
        <v>0</v>
      </c>
      <c r="CD2016" s="3">
        <f t="shared" si="1296"/>
        <v>0</v>
      </c>
      <c r="CE2016" s="3" t="str">
        <f t="shared" si="1297"/>
        <v/>
      </c>
      <c r="CF2016" s="3" t="e">
        <f>HLOOKUP(CE2016,'Valuation Data'!$D$2:$K$5,4,FALSE)</f>
        <v>#N/A</v>
      </c>
      <c r="CG2016" s="3">
        <f t="shared" si="1298"/>
        <v>16335</v>
      </c>
      <c r="CH2016" s="3" t="str">
        <f t="shared" si="1299"/>
        <v>No</v>
      </c>
      <c r="CI2016" s="3" t="str">
        <f>VLOOKUP(R2016,'Use Codes &amp; County Type'!A:D,4,FALSE)</f>
        <v>V</v>
      </c>
      <c r="CJ2016" s="3" t="str">
        <f t="shared" si="1300"/>
        <v>Yes</v>
      </c>
      <c r="CK2016" s="3" t="str">
        <f t="shared" si="1301"/>
        <v>No</v>
      </c>
      <c r="CL2016" s="3">
        <f t="shared" si="1302"/>
        <v>0</v>
      </c>
      <c r="CM2016" s="3">
        <f t="shared" si="1303"/>
        <v>0</v>
      </c>
      <c r="CN2016" s="3">
        <f t="shared" si="1304"/>
        <v>2627</v>
      </c>
      <c r="CO2016" s="3">
        <f t="shared" si="1305"/>
        <v>-2627</v>
      </c>
      <c r="CP2016" s="3">
        <f t="shared" si="1306"/>
        <v>0.16082032445668809</v>
      </c>
      <c r="CR2016" s="3" t="str">
        <f t="shared" si="1307"/>
        <v>No</v>
      </c>
      <c r="CV2016" s="3" t="str">
        <f t="shared" si="1308"/>
        <v>FMV&lt;$30K</v>
      </c>
      <c r="CW2016" s="3">
        <f t="shared" si="1309"/>
        <v>2015</v>
      </c>
      <c r="CX2016" s="3">
        <f t="shared" si="1310"/>
        <v>525.4</v>
      </c>
      <c r="CY2016" s="3" t="str">
        <f t="shared" si="1311"/>
        <v>Ok</v>
      </c>
      <c r="CZ2016">
        <v>0</v>
      </c>
      <c r="DA2016">
        <v>0</v>
      </c>
    </row>
    <row r="2017" spans="1:105" x14ac:dyDescent="0.25">
      <c r="A2017">
        <v>2016</v>
      </c>
      <c r="B2017" t="s">
        <v>3</v>
      </c>
      <c r="C2017" t="s">
        <v>2125</v>
      </c>
      <c r="D2017">
        <v>525.4</v>
      </c>
      <c r="E2017">
        <v>2017</v>
      </c>
      <c r="F2017">
        <v>525.4</v>
      </c>
      <c r="G2017">
        <v>525.4</v>
      </c>
      <c r="H2017" s="3">
        <f t="shared" si="1271"/>
        <v>0</v>
      </c>
      <c r="I2017">
        <v>29103</v>
      </c>
      <c r="J2017" t="s">
        <v>2734</v>
      </c>
      <c r="K2017" t="s">
        <v>2738</v>
      </c>
      <c r="L2017">
        <v>32097</v>
      </c>
      <c r="M2017" t="s">
        <v>4270</v>
      </c>
      <c r="N2017" t="s">
        <v>4758</v>
      </c>
      <c r="O2017">
        <v>-81.546016498549093</v>
      </c>
      <c r="P2017">
        <v>30.6836754184346</v>
      </c>
      <c r="Q2017" t="s">
        <v>6160</v>
      </c>
      <c r="R2017">
        <v>0</v>
      </c>
      <c r="S2017" t="s">
        <v>6538</v>
      </c>
      <c r="T2017">
        <v>8001</v>
      </c>
      <c r="U2017" t="s">
        <v>6581</v>
      </c>
      <c r="V2017">
        <v>2017</v>
      </c>
      <c r="W2017">
        <v>16335</v>
      </c>
      <c r="X2017">
        <v>2017</v>
      </c>
      <c r="Y2017">
        <v>48000</v>
      </c>
      <c r="Z2017">
        <v>456.21</v>
      </c>
      <c r="AA2017" s="3">
        <f t="shared" si="1272"/>
        <v>0.86830985915492953</v>
      </c>
      <c r="AB2017" t="s">
        <v>6616</v>
      </c>
      <c r="AC2017" t="s">
        <v>6616</v>
      </c>
      <c r="AD2017" t="s">
        <v>6616</v>
      </c>
      <c r="AG2017" t="s">
        <v>6616</v>
      </c>
      <c r="AH2017" t="s">
        <v>6616</v>
      </c>
      <c r="AI2017" t="s">
        <v>6618</v>
      </c>
      <c r="AJ2017" t="s">
        <v>6618</v>
      </c>
      <c r="AK2017" t="s">
        <v>6618</v>
      </c>
      <c r="AL2017" t="s">
        <v>6618</v>
      </c>
      <c r="AM2017" t="s">
        <v>6618</v>
      </c>
      <c r="AN2017" t="s">
        <v>6618</v>
      </c>
      <c r="AO2017">
        <v>0</v>
      </c>
      <c r="AP2017" s="3" t="str">
        <f t="shared" si="1273"/>
        <v>No</v>
      </c>
      <c r="AQ2017" s="3" t="str">
        <f t="shared" si="1274"/>
        <v>No</v>
      </c>
      <c r="AR2017" s="3" t="str">
        <f t="shared" si="1275"/>
        <v>No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 t="s">
        <v>6634</v>
      </c>
      <c r="AZ2017" t="s">
        <v>6639</v>
      </c>
      <c r="BA2017">
        <v>1</v>
      </c>
      <c r="BB2017" t="s">
        <v>6616</v>
      </c>
      <c r="BC2017" t="s">
        <v>6616</v>
      </c>
      <c r="BD2017" s="4" t="str">
        <f t="shared" si="1276"/>
        <v>No</v>
      </c>
      <c r="BE2017" t="s">
        <v>6640</v>
      </c>
      <c r="BF2017" s="3" t="str">
        <f t="shared" si="1277"/>
        <v>No</v>
      </c>
      <c r="BG2017" t="s">
        <v>6645</v>
      </c>
      <c r="BH2017" s="3" t="str">
        <f t="shared" si="1278"/>
        <v>29103 GRANDVIEW MNR</v>
      </c>
      <c r="BI2017" s="3" t="str">
        <f t="shared" si="1279"/>
        <v>Yulee</v>
      </c>
      <c r="BJ2017" s="3" t="str">
        <f t="shared" si="1280"/>
        <v>Florida</v>
      </c>
      <c r="BK2017" s="3">
        <f t="shared" si="1281"/>
        <v>32097</v>
      </c>
      <c r="BL2017" s="3" t="str">
        <f t="shared" si="1282"/>
        <v>29103 GRANDVIEW MNR YULEE FL 32097</v>
      </c>
      <c r="BM2017" s="3" t="str">
        <f t="shared" si="1283"/>
        <v/>
      </c>
      <c r="BN2017" s="3" t="str">
        <f t="shared" si="1284"/>
        <v>Pass</v>
      </c>
      <c r="BO2017" s="3" t="str">
        <f t="shared" si="1285"/>
        <v>No</v>
      </c>
      <c r="BP2017" s="3" t="str">
        <f t="shared" si="1286"/>
        <v>FV&lt;$10K</v>
      </c>
      <c r="BQ2017" t="s">
        <v>6650</v>
      </c>
      <c r="BR2017" s="3" t="str">
        <f t="shared" si="1287"/>
        <v>No, &lt; $20K Lien</v>
      </c>
      <c r="BS2017" s="3" t="str">
        <f t="shared" si="1288"/>
        <v>No, Lien &lt; $20K</v>
      </c>
      <c r="BT2017" t="s">
        <v>6650</v>
      </c>
      <c r="BU2017" s="3" t="str">
        <f t="shared" si="1289"/>
        <v>No</v>
      </c>
      <c r="BV2017" s="3" t="str">
        <f t="shared" si="1290"/>
        <v>No</v>
      </c>
      <c r="BW2017" s="3">
        <f t="shared" si="1291"/>
        <v>1</v>
      </c>
      <c r="BX2017" s="3" t="str">
        <f t="shared" si="1292"/>
        <v>No</v>
      </c>
      <c r="BY2017" s="3">
        <f t="shared" si="1293"/>
        <v>16335</v>
      </c>
      <c r="BZ2017">
        <v>1</v>
      </c>
      <c r="CA2017" s="3">
        <f t="shared" si="1294"/>
        <v>16335</v>
      </c>
      <c r="CC2017" s="3">
        <f t="shared" si="1295"/>
        <v>0</v>
      </c>
      <c r="CD2017" s="3">
        <f t="shared" si="1296"/>
        <v>0</v>
      </c>
      <c r="CE2017" s="3" t="str">
        <f t="shared" si="1297"/>
        <v/>
      </c>
      <c r="CF2017" s="3" t="e">
        <f>HLOOKUP(CE2017,'Valuation Data'!$D$2:$K$5,4,FALSE)</f>
        <v>#N/A</v>
      </c>
      <c r="CG2017" s="3">
        <f t="shared" si="1298"/>
        <v>16335</v>
      </c>
      <c r="CH2017" s="3" t="str">
        <f t="shared" si="1299"/>
        <v>No</v>
      </c>
      <c r="CI2017" s="3" t="str">
        <f>VLOOKUP(R2017,'Use Codes &amp; County Type'!A:D,4,FALSE)</f>
        <v>V</v>
      </c>
      <c r="CJ2017" s="3" t="str">
        <f t="shared" si="1300"/>
        <v>Yes</v>
      </c>
      <c r="CK2017" s="3" t="str">
        <f t="shared" si="1301"/>
        <v>No</v>
      </c>
      <c r="CL2017" s="3">
        <f t="shared" si="1302"/>
        <v>0</v>
      </c>
      <c r="CM2017" s="3">
        <f t="shared" si="1303"/>
        <v>0</v>
      </c>
      <c r="CN2017" s="3">
        <f t="shared" si="1304"/>
        <v>2627</v>
      </c>
      <c r="CO2017" s="3">
        <f t="shared" si="1305"/>
        <v>-2627</v>
      </c>
      <c r="CP2017" s="3">
        <f t="shared" si="1306"/>
        <v>0.16082032445668809</v>
      </c>
      <c r="CR2017" s="3" t="str">
        <f t="shared" si="1307"/>
        <v>No</v>
      </c>
      <c r="CV2017" s="3" t="str">
        <f t="shared" si="1308"/>
        <v>FMV&lt;$30K</v>
      </c>
      <c r="CW2017" s="3">
        <f t="shared" si="1309"/>
        <v>2016</v>
      </c>
      <c r="CX2017" s="3">
        <f t="shared" si="1310"/>
        <v>525.4</v>
      </c>
      <c r="CY2017" s="3" t="str">
        <f t="shared" si="1311"/>
        <v>Ok</v>
      </c>
      <c r="CZ2017">
        <v>0</v>
      </c>
      <c r="DA2017">
        <v>0</v>
      </c>
    </row>
    <row r="2018" spans="1:105" x14ac:dyDescent="0.25">
      <c r="A2018">
        <v>2017</v>
      </c>
      <c r="B2018" t="s">
        <v>3</v>
      </c>
      <c r="C2018" t="s">
        <v>2126</v>
      </c>
      <c r="D2018">
        <v>525.4</v>
      </c>
      <c r="E2018">
        <v>2017</v>
      </c>
      <c r="F2018">
        <v>525.4</v>
      </c>
      <c r="G2018">
        <v>525.4</v>
      </c>
      <c r="H2018" s="3">
        <f t="shared" si="1271"/>
        <v>0</v>
      </c>
      <c r="I2018">
        <v>29003</v>
      </c>
      <c r="J2018" t="s">
        <v>2734</v>
      </c>
      <c r="K2018" t="s">
        <v>2738</v>
      </c>
      <c r="L2018">
        <v>32097</v>
      </c>
      <c r="M2018" t="s">
        <v>4271</v>
      </c>
      <c r="N2018" t="s">
        <v>4758</v>
      </c>
      <c r="O2018">
        <v>-81.546249191512004</v>
      </c>
      <c r="P2018">
        <v>30.684913536497799</v>
      </c>
      <c r="Q2018" t="s">
        <v>6160</v>
      </c>
      <c r="R2018">
        <v>0</v>
      </c>
      <c r="S2018" t="s">
        <v>6538</v>
      </c>
      <c r="T2018">
        <v>8001</v>
      </c>
      <c r="U2018" t="s">
        <v>6581</v>
      </c>
      <c r="V2018">
        <v>2017</v>
      </c>
      <c r="W2018">
        <v>16335</v>
      </c>
      <c r="X2018">
        <v>2017</v>
      </c>
      <c r="Y2018">
        <v>48000</v>
      </c>
      <c r="Z2018">
        <v>456.21</v>
      </c>
      <c r="AA2018" s="3">
        <f t="shared" si="1272"/>
        <v>0.86830985915492953</v>
      </c>
      <c r="AB2018" t="s">
        <v>6616</v>
      </c>
      <c r="AC2018" t="s">
        <v>6616</v>
      </c>
      <c r="AD2018" t="s">
        <v>6616</v>
      </c>
      <c r="AG2018" t="s">
        <v>6616</v>
      </c>
      <c r="AH2018" t="s">
        <v>6616</v>
      </c>
      <c r="AI2018" t="s">
        <v>6618</v>
      </c>
      <c r="AJ2018" t="s">
        <v>6618</v>
      </c>
      <c r="AK2018" t="s">
        <v>6618</v>
      </c>
      <c r="AL2018" t="s">
        <v>6618</v>
      </c>
      <c r="AM2018" t="s">
        <v>6618</v>
      </c>
      <c r="AN2018" t="s">
        <v>6618</v>
      </c>
      <c r="AO2018">
        <v>0</v>
      </c>
      <c r="AP2018" s="3" t="str">
        <f t="shared" si="1273"/>
        <v>No</v>
      </c>
      <c r="AQ2018" s="3" t="str">
        <f t="shared" si="1274"/>
        <v>No</v>
      </c>
      <c r="AR2018" s="3" t="str">
        <f t="shared" si="1275"/>
        <v>No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 t="s">
        <v>6634</v>
      </c>
      <c r="AZ2018" t="s">
        <v>6639</v>
      </c>
      <c r="BA2018">
        <v>1</v>
      </c>
      <c r="BB2018" t="s">
        <v>6616</v>
      </c>
      <c r="BC2018" t="s">
        <v>6616</v>
      </c>
      <c r="BD2018" s="4" t="str">
        <f t="shared" si="1276"/>
        <v>No</v>
      </c>
      <c r="BE2018" t="s">
        <v>6640</v>
      </c>
      <c r="BF2018" s="3" t="str">
        <f t="shared" si="1277"/>
        <v>No</v>
      </c>
      <c r="BG2018" t="s">
        <v>6645</v>
      </c>
      <c r="BH2018" s="3" t="str">
        <f t="shared" si="1278"/>
        <v>29003 GRANDVIEW MNR</v>
      </c>
      <c r="BI2018" s="3" t="str">
        <f t="shared" si="1279"/>
        <v>Yulee</v>
      </c>
      <c r="BJ2018" s="3" t="str">
        <f t="shared" si="1280"/>
        <v>Florida</v>
      </c>
      <c r="BK2018" s="3">
        <f t="shared" si="1281"/>
        <v>32097</v>
      </c>
      <c r="BL2018" s="3" t="str">
        <f t="shared" si="1282"/>
        <v>29003 GRANDVIEW MNR YULEE FL 32097</v>
      </c>
      <c r="BM2018" s="3" t="str">
        <f t="shared" si="1283"/>
        <v/>
      </c>
      <c r="BN2018" s="3" t="str">
        <f t="shared" si="1284"/>
        <v>Pass</v>
      </c>
      <c r="BO2018" s="3" t="str">
        <f t="shared" si="1285"/>
        <v>No</v>
      </c>
      <c r="BP2018" s="3" t="str">
        <f t="shared" si="1286"/>
        <v>FV&lt;$10K</v>
      </c>
      <c r="BQ2018" t="s">
        <v>6650</v>
      </c>
      <c r="BR2018" s="3" t="str">
        <f t="shared" si="1287"/>
        <v>No, &lt; $20K Lien</v>
      </c>
      <c r="BS2018" s="3" t="str">
        <f t="shared" si="1288"/>
        <v>No, Lien &lt; $20K</v>
      </c>
      <c r="BT2018" t="s">
        <v>6650</v>
      </c>
      <c r="BU2018" s="3" t="str">
        <f t="shared" si="1289"/>
        <v>No</v>
      </c>
      <c r="BV2018" s="3" t="str">
        <f t="shared" si="1290"/>
        <v>No</v>
      </c>
      <c r="BW2018" s="3">
        <f t="shared" si="1291"/>
        <v>1</v>
      </c>
      <c r="BX2018" s="3" t="str">
        <f t="shared" si="1292"/>
        <v>No</v>
      </c>
      <c r="BY2018" s="3">
        <f t="shared" si="1293"/>
        <v>16335</v>
      </c>
      <c r="BZ2018">
        <v>1</v>
      </c>
      <c r="CA2018" s="3">
        <f t="shared" si="1294"/>
        <v>16335</v>
      </c>
      <c r="CC2018" s="3">
        <f t="shared" si="1295"/>
        <v>0</v>
      </c>
      <c r="CD2018" s="3">
        <f t="shared" si="1296"/>
        <v>0</v>
      </c>
      <c r="CE2018" s="3" t="str">
        <f t="shared" si="1297"/>
        <v/>
      </c>
      <c r="CF2018" s="3" t="e">
        <f>HLOOKUP(CE2018,'Valuation Data'!$D$2:$K$5,4,FALSE)</f>
        <v>#N/A</v>
      </c>
      <c r="CG2018" s="3">
        <f t="shared" si="1298"/>
        <v>16335</v>
      </c>
      <c r="CH2018" s="3" t="str">
        <f t="shared" si="1299"/>
        <v>No</v>
      </c>
      <c r="CI2018" s="3" t="str">
        <f>VLOOKUP(R2018,'Use Codes &amp; County Type'!A:D,4,FALSE)</f>
        <v>V</v>
      </c>
      <c r="CJ2018" s="3" t="str">
        <f t="shared" si="1300"/>
        <v>Yes</v>
      </c>
      <c r="CK2018" s="3" t="str">
        <f t="shared" si="1301"/>
        <v>No</v>
      </c>
      <c r="CL2018" s="3">
        <f t="shared" si="1302"/>
        <v>0</v>
      </c>
      <c r="CM2018" s="3">
        <f t="shared" si="1303"/>
        <v>0</v>
      </c>
      <c r="CN2018" s="3">
        <f t="shared" si="1304"/>
        <v>2627</v>
      </c>
      <c r="CO2018" s="3">
        <f t="shared" si="1305"/>
        <v>-2627</v>
      </c>
      <c r="CP2018" s="3">
        <f t="shared" si="1306"/>
        <v>0.16082032445668809</v>
      </c>
      <c r="CR2018" s="3" t="str">
        <f t="shared" si="1307"/>
        <v>No</v>
      </c>
      <c r="CV2018" s="3" t="str">
        <f t="shared" si="1308"/>
        <v>FMV&lt;$30K</v>
      </c>
      <c r="CW2018" s="3">
        <f t="shared" si="1309"/>
        <v>2017</v>
      </c>
      <c r="CX2018" s="3">
        <f t="shared" si="1310"/>
        <v>525.4</v>
      </c>
      <c r="CY2018" s="3" t="str">
        <f t="shared" si="1311"/>
        <v>Ok</v>
      </c>
      <c r="CZ2018">
        <v>0</v>
      </c>
      <c r="DA2018">
        <v>0</v>
      </c>
    </row>
    <row r="2019" spans="1:105" x14ac:dyDescent="0.25">
      <c r="A2019">
        <v>2018</v>
      </c>
      <c r="B2019" t="s">
        <v>3</v>
      </c>
      <c r="C2019" t="s">
        <v>2127</v>
      </c>
      <c r="D2019">
        <v>525.4</v>
      </c>
      <c r="E2019">
        <v>2017</v>
      </c>
      <c r="F2019" t="e">
        <f>NA()</f>
        <v>#N/A</v>
      </c>
      <c r="G2019" t="e">
        <f>NA()</f>
        <v>#N/A</v>
      </c>
      <c r="H2019" s="3" t="e">
        <f t="shared" si="1271"/>
        <v>#N/A</v>
      </c>
      <c r="I2019" t="e">
        <f>NA()</f>
        <v>#N/A</v>
      </c>
      <c r="J2019" t="e">
        <f>NA()</f>
        <v>#N/A</v>
      </c>
      <c r="K2019" t="e">
        <f>NA()</f>
        <v>#N/A</v>
      </c>
      <c r="L2019" t="e">
        <f>NA()</f>
        <v>#N/A</v>
      </c>
      <c r="M2019" t="e">
        <f>NA()</f>
        <v>#N/A</v>
      </c>
      <c r="N2019" t="e">
        <f>NA()</f>
        <v>#N/A</v>
      </c>
      <c r="O2019" t="e">
        <f>NA()</f>
        <v>#N/A</v>
      </c>
      <c r="P2019" t="e">
        <f>NA()</f>
        <v>#N/A</v>
      </c>
      <c r="Q2019" t="e">
        <f>NA()</f>
        <v>#N/A</v>
      </c>
      <c r="R2019">
        <v>0</v>
      </c>
      <c r="S2019" t="s">
        <v>6538</v>
      </c>
      <c r="T2019" t="e">
        <f>NA()</f>
        <v>#N/A</v>
      </c>
      <c r="U2019" t="e">
        <f>NA()</f>
        <v>#N/A</v>
      </c>
      <c r="V2019">
        <v>2017</v>
      </c>
      <c r="W2019">
        <v>16335</v>
      </c>
      <c r="X2019" t="e">
        <f>NA()</f>
        <v>#N/A</v>
      </c>
      <c r="Y2019" t="e">
        <f>NA()</f>
        <v>#N/A</v>
      </c>
      <c r="Z2019" t="e">
        <f>NA()</f>
        <v>#N/A</v>
      </c>
      <c r="AA2019" s="3">
        <f t="shared" si="1272"/>
        <v>0</v>
      </c>
      <c r="AB2019" t="s">
        <v>6616</v>
      </c>
      <c r="AC2019" t="s">
        <v>6616</v>
      </c>
      <c r="AD2019" t="s">
        <v>6616</v>
      </c>
      <c r="AG2019" t="s">
        <v>6616</v>
      </c>
      <c r="AH2019" t="s">
        <v>6616</v>
      </c>
      <c r="AI2019" t="e">
        <f>NA()</f>
        <v>#N/A</v>
      </c>
      <c r="AJ2019" t="e">
        <f>NA()</f>
        <v>#N/A</v>
      </c>
      <c r="AK2019" t="e">
        <f>NA()</f>
        <v>#N/A</v>
      </c>
      <c r="AL2019" t="e">
        <f>NA()</f>
        <v>#N/A</v>
      </c>
      <c r="AM2019" t="e">
        <f>NA()</f>
        <v>#N/A</v>
      </c>
      <c r="AN2019" t="e">
        <f>NA()</f>
        <v>#N/A</v>
      </c>
      <c r="AO2019" t="e">
        <f>NA()</f>
        <v>#N/A</v>
      </c>
      <c r="AP2019" s="3" t="str">
        <f t="shared" si="1273"/>
        <v>No</v>
      </c>
      <c r="AQ2019" s="3" t="str">
        <f t="shared" si="1274"/>
        <v>No</v>
      </c>
      <c r="AR2019" s="3" t="str">
        <f t="shared" si="1275"/>
        <v>No</v>
      </c>
      <c r="AS2019" t="e">
        <f>NA()</f>
        <v>#N/A</v>
      </c>
      <c r="AT2019" t="e">
        <f>NA()</f>
        <v>#N/A</v>
      </c>
      <c r="AU2019" t="e">
        <f>NA()</f>
        <v>#N/A</v>
      </c>
      <c r="AV2019" t="e">
        <f>NA()</f>
        <v>#N/A</v>
      </c>
      <c r="AW2019" t="e">
        <f>NA()</f>
        <v>#N/A</v>
      </c>
      <c r="AX2019" t="e">
        <f>NA()</f>
        <v>#N/A</v>
      </c>
      <c r="AY2019" t="e">
        <f>NA()</f>
        <v>#N/A</v>
      </c>
      <c r="AZ2019" t="e">
        <f>NA()</f>
        <v>#N/A</v>
      </c>
      <c r="BA2019">
        <v>0</v>
      </c>
      <c r="BB2019" t="s">
        <v>6616</v>
      </c>
      <c r="BC2019" t="e">
        <f>NA()</f>
        <v>#N/A</v>
      </c>
      <c r="BD2019" s="4" t="str">
        <f t="shared" si="1276"/>
        <v>No</v>
      </c>
      <c r="BE2019" t="e">
        <f>NA()</f>
        <v>#N/A</v>
      </c>
      <c r="BF2019" s="3" t="str">
        <f t="shared" si="1277"/>
        <v>No</v>
      </c>
      <c r="BG2019" t="e">
        <f>NA()</f>
        <v>#N/A</v>
      </c>
      <c r="BH2019" s="3" t="e">
        <f t="shared" si="1278"/>
        <v>#N/A</v>
      </c>
      <c r="BI2019" s="3" t="e">
        <f t="shared" si="1279"/>
        <v>#N/A</v>
      </c>
      <c r="BJ2019" s="3" t="e">
        <f t="shared" si="1280"/>
        <v>#N/A</v>
      </c>
      <c r="BK2019" s="3" t="e">
        <f t="shared" si="1281"/>
        <v>#N/A</v>
      </c>
      <c r="BL2019" s="3" t="e">
        <f t="shared" si="1282"/>
        <v>#N/A</v>
      </c>
      <c r="BM2019" s="3" t="e">
        <f t="shared" si="1283"/>
        <v>#N/A</v>
      </c>
      <c r="BN2019" s="3" t="str">
        <f t="shared" si="1284"/>
        <v>Pass</v>
      </c>
      <c r="BO2019" s="3" t="e">
        <f t="shared" si="1285"/>
        <v>#N/A</v>
      </c>
      <c r="BP2019" s="3" t="str">
        <f t="shared" si="1286"/>
        <v>FV&lt;$10K</v>
      </c>
      <c r="BQ2019" t="s">
        <v>6650</v>
      </c>
      <c r="BR2019" s="3" t="str">
        <f t="shared" si="1287"/>
        <v>No, &lt; $20K Lien</v>
      </c>
      <c r="BS2019" s="3" t="str">
        <f t="shared" si="1288"/>
        <v>No, Lien &lt; $20K</v>
      </c>
      <c r="BT2019" t="s">
        <v>6650</v>
      </c>
      <c r="BU2019" s="3" t="str">
        <f t="shared" si="1289"/>
        <v>No</v>
      </c>
      <c r="BV2019" s="3" t="str">
        <f t="shared" si="1290"/>
        <v>No</v>
      </c>
      <c r="BW2019" s="3">
        <f t="shared" si="1291"/>
        <v>0</v>
      </c>
      <c r="BX2019" s="3" t="str">
        <f t="shared" si="1292"/>
        <v>No</v>
      </c>
      <c r="BY2019" s="3">
        <f t="shared" si="1293"/>
        <v>16335</v>
      </c>
      <c r="BZ2019">
        <v>1</v>
      </c>
      <c r="CA2019" s="3">
        <f t="shared" si="1294"/>
        <v>16335</v>
      </c>
      <c r="CC2019" s="3" t="e">
        <f t="shared" si="1295"/>
        <v>#N/A</v>
      </c>
      <c r="CD2019" s="3" t="e">
        <f t="shared" si="1296"/>
        <v>#N/A</v>
      </c>
      <c r="CE2019" s="3" t="str">
        <f t="shared" si="1297"/>
        <v/>
      </c>
      <c r="CF2019" s="3" t="e">
        <f>HLOOKUP(CE2019,'Valuation Data'!$D$2:$K$5,4,FALSE)</f>
        <v>#N/A</v>
      </c>
      <c r="CG2019" s="3">
        <f t="shared" si="1298"/>
        <v>16335</v>
      </c>
      <c r="CH2019" s="3" t="str">
        <f t="shared" si="1299"/>
        <v>No</v>
      </c>
      <c r="CI2019" s="3" t="str">
        <f>VLOOKUP(R2019,'Use Codes &amp; County Type'!A:D,4,FALSE)</f>
        <v>V</v>
      </c>
      <c r="CJ2019" s="3" t="str">
        <f t="shared" si="1300"/>
        <v>Yes</v>
      </c>
      <c r="CK2019" s="3" t="str">
        <f t="shared" si="1301"/>
        <v>No</v>
      </c>
      <c r="CL2019" s="3">
        <f t="shared" si="1302"/>
        <v>0</v>
      </c>
      <c r="CM2019" s="3">
        <f t="shared" si="1303"/>
        <v>0</v>
      </c>
      <c r="CN2019" s="3" t="e">
        <f t="shared" si="1304"/>
        <v>#N/A</v>
      </c>
      <c r="CO2019" s="3" t="e">
        <f t="shared" si="1305"/>
        <v>#N/A</v>
      </c>
      <c r="CP2019" s="3" t="e">
        <f t="shared" si="1306"/>
        <v>#N/A</v>
      </c>
      <c r="CR2019" s="3" t="str">
        <f t="shared" si="1307"/>
        <v>No</v>
      </c>
      <c r="CV2019" s="3" t="str">
        <f t="shared" si="1308"/>
        <v>FMV&lt;$30K</v>
      </c>
      <c r="CW2019" s="3">
        <f t="shared" si="1309"/>
        <v>2018</v>
      </c>
      <c r="CX2019" s="3">
        <f t="shared" si="1310"/>
        <v>525.4</v>
      </c>
      <c r="CY2019" s="3" t="str">
        <f t="shared" si="1311"/>
        <v>Ok</v>
      </c>
      <c r="CZ2019" t="e">
        <f>NA()</f>
        <v>#N/A</v>
      </c>
      <c r="DA2019" t="e">
        <f>NA()</f>
        <v>#N/A</v>
      </c>
    </row>
    <row r="2020" spans="1:105" x14ac:dyDescent="0.25">
      <c r="A2020">
        <v>2019</v>
      </c>
      <c r="B2020" t="s">
        <v>3</v>
      </c>
      <c r="C2020" t="s">
        <v>2128</v>
      </c>
      <c r="D2020">
        <v>525.4</v>
      </c>
      <c r="E2020">
        <v>2017</v>
      </c>
      <c r="F2020">
        <v>525.4</v>
      </c>
      <c r="G2020">
        <v>525.4</v>
      </c>
      <c r="H2020" s="3">
        <f t="shared" si="1271"/>
        <v>0</v>
      </c>
      <c r="I2020">
        <v>28935</v>
      </c>
      <c r="J2020" t="s">
        <v>2734</v>
      </c>
      <c r="K2020" t="s">
        <v>2738</v>
      </c>
      <c r="L2020">
        <v>32097</v>
      </c>
      <c r="M2020" t="s">
        <v>4272</v>
      </c>
      <c r="N2020" t="s">
        <v>4758</v>
      </c>
      <c r="O2020">
        <v>-81.546411099251998</v>
      </c>
      <c r="P2020">
        <v>30.685977609784601</v>
      </c>
      <c r="Q2020" t="s">
        <v>6160</v>
      </c>
      <c r="R2020">
        <v>0</v>
      </c>
      <c r="S2020" t="s">
        <v>6538</v>
      </c>
      <c r="T2020">
        <v>8001</v>
      </c>
      <c r="U2020" t="s">
        <v>6581</v>
      </c>
      <c r="V2020">
        <v>2017</v>
      </c>
      <c r="W2020">
        <v>16335</v>
      </c>
      <c r="X2020">
        <v>2017</v>
      </c>
      <c r="Y2020">
        <v>48000</v>
      </c>
      <c r="Z2020">
        <v>456.21</v>
      </c>
      <c r="AA2020" s="3">
        <f t="shared" si="1272"/>
        <v>0.86830985915492953</v>
      </c>
      <c r="AB2020" t="s">
        <v>6616</v>
      </c>
      <c r="AC2020" t="s">
        <v>6616</v>
      </c>
      <c r="AD2020" t="s">
        <v>6616</v>
      </c>
      <c r="AG2020" t="s">
        <v>6616</v>
      </c>
      <c r="AH2020" t="s">
        <v>6616</v>
      </c>
      <c r="AI2020" t="s">
        <v>6618</v>
      </c>
      <c r="AJ2020" t="s">
        <v>6618</v>
      </c>
      <c r="AK2020" t="s">
        <v>6618</v>
      </c>
      <c r="AL2020" t="s">
        <v>6618</v>
      </c>
      <c r="AM2020" t="s">
        <v>6618</v>
      </c>
      <c r="AN2020" t="s">
        <v>6618</v>
      </c>
      <c r="AO2020">
        <v>0</v>
      </c>
      <c r="AP2020" s="3" t="str">
        <f t="shared" si="1273"/>
        <v>No</v>
      </c>
      <c r="AQ2020" s="3" t="str">
        <f t="shared" si="1274"/>
        <v>No</v>
      </c>
      <c r="AR2020" s="3" t="str">
        <f t="shared" si="1275"/>
        <v>No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 t="s">
        <v>6634</v>
      </c>
      <c r="AZ2020" t="s">
        <v>6638</v>
      </c>
      <c r="BA2020">
        <v>1</v>
      </c>
      <c r="BB2020" t="s">
        <v>6616</v>
      </c>
      <c r="BC2020" t="s">
        <v>6616</v>
      </c>
      <c r="BD2020" s="4" t="str">
        <f t="shared" si="1276"/>
        <v>No</v>
      </c>
      <c r="BE2020" t="s">
        <v>6640</v>
      </c>
      <c r="BF2020" s="3" t="str">
        <f t="shared" si="1277"/>
        <v>No</v>
      </c>
      <c r="BG2020" t="s">
        <v>6645</v>
      </c>
      <c r="BH2020" s="3" t="str">
        <f t="shared" si="1278"/>
        <v>28935 GRANDVIEW MNR</v>
      </c>
      <c r="BI2020" s="3" t="str">
        <f t="shared" si="1279"/>
        <v>Yulee</v>
      </c>
      <c r="BJ2020" s="3" t="str">
        <f t="shared" si="1280"/>
        <v>Florida</v>
      </c>
      <c r="BK2020" s="3">
        <f t="shared" si="1281"/>
        <v>32097</v>
      </c>
      <c r="BL2020" s="3" t="str">
        <f t="shared" si="1282"/>
        <v>28935 GRANDVIEW MNR YULEE FL 32097</v>
      </c>
      <c r="BM2020" s="3" t="str">
        <f t="shared" si="1283"/>
        <v/>
      </c>
      <c r="BN2020" s="3" t="str">
        <f t="shared" si="1284"/>
        <v>Pass</v>
      </c>
      <c r="BO2020" s="3" t="str">
        <f t="shared" si="1285"/>
        <v>No</v>
      </c>
      <c r="BP2020" s="3" t="str">
        <f t="shared" si="1286"/>
        <v>FV&lt;$10K</v>
      </c>
      <c r="BQ2020" t="s">
        <v>6650</v>
      </c>
      <c r="BR2020" s="3" t="str">
        <f t="shared" si="1287"/>
        <v>No, &lt; $20K Lien</v>
      </c>
      <c r="BS2020" s="3" t="str">
        <f t="shared" si="1288"/>
        <v>No, Lien &lt; $20K</v>
      </c>
      <c r="BT2020" t="s">
        <v>6650</v>
      </c>
      <c r="BU2020" s="3" t="str">
        <f t="shared" si="1289"/>
        <v>No</v>
      </c>
      <c r="BV2020" s="3" t="str">
        <f t="shared" si="1290"/>
        <v>No</v>
      </c>
      <c r="BW2020" s="3">
        <f t="shared" si="1291"/>
        <v>1</v>
      </c>
      <c r="BX2020" s="3" t="str">
        <f t="shared" si="1292"/>
        <v>No</v>
      </c>
      <c r="BY2020" s="3">
        <f t="shared" si="1293"/>
        <v>16335</v>
      </c>
      <c r="BZ2020">
        <v>1</v>
      </c>
      <c r="CA2020" s="3">
        <f t="shared" si="1294"/>
        <v>16335</v>
      </c>
      <c r="CC2020" s="3">
        <f t="shared" si="1295"/>
        <v>0</v>
      </c>
      <c r="CD2020" s="3">
        <f t="shared" si="1296"/>
        <v>0</v>
      </c>
      <c r="CE2020" s="3" t="str">
        <f t="shared" si="1297"/>
        <v/>
      </c>
      <c r="CF2020" s="3" t="e">
        <f>HLOOKUP(CE2020,'Valuation Data'!$D$2:$K$5,4,FALSE)</f>
        <v>#N/A</v>
      </c>
      <c r="CG2020" s="3">
        <f t="shared" si="1298"/>
        <v>16335</v>
      </c>
      <c r="CH2020" s="3" t="str">
        <f t="shared" si="1299"/>
        <v>No</v>
      </c>
      <c r="CI2020" s="3" t="str">
        <f>VLOOKUP(R2020,'Use Codes &amp; County Type'!A:D,4,FALSE)</f>
        <v>V</v>
      </c>
      <c r="CJ2020" s="3" t="str">
        <f t="shared" si="1300"/>
        <v>Yes</v>
      </c>
      <c r="CK2020" s="3" t="str">
        <f t="shared" si="1301"/>
        <v>No</v>
      </c>
      <c r="CL2020" s="3">
        <f t="shared" si="1302"/>
        <v>0</v>
      </c>
      <c r="CM2020" s="3">
        <f t="shared" si="1303"/>
        <v>0</v>
      </c>
      <c r="CN2020" s="3">
        <f t="shared" si="1304"/>
        <v>2627</v>
      </c>
      <c r="CO2020" s="3">
        <f t="shared" si="1305"/>
        <v>-2627</v>
      </c>
      <c r="CP2020" s="3">
        <f t="shared" si="1306"/>
        <v>0.16082032445668809</v>
      </c>
      <c r="CR2020" s="3" t="str">
        <f t="shared" si="1307"/>
        <v>No</v>
      </c>
      <c r="CV2020" s="3" t="str">
        <f t="shared" si="1308"/>
        <v>FMV&lt;$30K</v>
      </c>
      <c r="CW2020" s="3">
        <f t="shared" si="1309"/>
        <v>2019</v>
      </c>
      <c r="CX2020" s="3">
        <f t="shared" si="1310"/>
        <v>525.4</v>
      </c>
      <c r="CY2020" s="3" t="str">
        <f t="shared" si="1311"/>
        <v>Ok</v>
      </c>
      <c r="CZ2020">
        <v>0</v>
      </c>
      <c r="DA2020">
        <v>0</v>
      </c>
    </row>
    <row r="2021" spans="1:105" x14ac:dyDescent="0.25">
      <c r="A2021">
        <v>2020</v>
      </c>
      <c r="B2021" t="s">
        <v>3</v>
      </c>
      <c r="C2021" t="s">
        <v>2129</v>
      </c>
      <c r="D2021">
        <v>525.4</v>
      </c>
      <c r="E2021">
        <v>2017</v>
      </c>
      <c r="F2021">
        <v>525.4</v>
      </c>
      <c r="G2021">
        <v>525.4</v>
      </c>
      <c r="H2021" s="3">
        <f t="shared" si="1271"/>
        <v>0</v>
      </c>
      <c r="I2021">
        <v>28919</v>
      </c>
      <c r="J2021" t="s">
        <v>2734</v>
      </c>
      <c r="K2021" t="s">
        <v>2738</v>
      </c>
      <c r="L2021">
        <v>32097</v>
      </c>
      <c r="M2021" t="s">
        <v>4273</v>
      </c>
      <c r="N2021" t="s">
        <v>4758</v>
      </c>
      <c r="O2021">
        <v>-81.546271370643495</v>
      </c>
      <c r="P2021">
        <v>30.686208435884701</v>
      </c>
      <c r="Q2021" t="s">
        <v>6160</v>
      </c>
      <c r="R2021">
        <v>0</v>
      </c>
      <c r="S2021" t="s">
        <v>6538</v>
      </c>
      <c r="T2021">
        <v>8001</v>
      </c>
      <c r="U2021" t="s">
        <v>6581</v>
      </c>
      <c r="V2021">
        <v>2017</v>
      </c>
      <c r="W2021">
        <v>16335</v>
      </c>
      <c r="X2021">
        <v>2017</v>
      </c>
      <c r="Y2021">
        <v>48000</v>
      </c>
      <c r="Z2021">
        <v>456.21</v>
      </c>
      <c r="AA2021" s="3">
        <f t="shared" si="1272"/>
        <v>0.86830985915492953</v>
      </c>
      <c r="AB2021" t="s">
        <v>6616</v>
      </c>
      <c r="AC2021" t="s">
        <v>6616</v>
      </c>
      <c r="AD2021" t="s">
        <v>6616</v>
      </c>
      <c r="AG2021" t="s">
        <v>6616</v>
      </c>
      <c r="AH2021" t="s">
        <v>6616</v>
      </c>
      <c r="AI2021" t="s">
        <v>6618</v>
      </c>
      <c r="AJ2021" t="s">
        <v>6618</v>
      </c>
      <c r="AK2021" t="s">
        <v>6618</v>
      </c>
      <c r="AL2021" t="s">
        <v>6618</v>
      </c>
      <c r="AM2021" t="s">
        <v>6618</v>
      </c>
      <c r="AN2021" t="s">
        <v>6618</v>
      </c>
      <c r="AO2021">
        <v>0</v>
      </c>
      <c r="AP2021" s="3" t="str">
        <f t="shared" si="1273"/>
        <v>No</v>
      </c>
      <c r="AQ2021" s="3" t="str">
        <f t="shared" si="1274"/>
        <v>No</v>
      </c>
      <c r="AR2021" s="3" t="str">
        <f t="shared" si="1275"/>
        <v>No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 t="s">
        <v>6634</v>
      </c>
      <c r="AZ2021" t="s">
        <v>6638</v>
      </c>
      <c r="BA2021">
        <v>1</v>
      </c>
      <c r="BB2021" t="s">
        <v>6616</v>
      </c>
      <c r="BC2021" t="s">
        <v>6616</v>
      </c>
      <c r="BD2021" s="4" t="str">
        <f t="shared" si="1276"/>
        <v>No</v>
      </c>
      <c r="BE2021" t="s">
        <v>6640</v>
      </c>
      <c r="BF2021" s="3" t="str">
        <f t="shared" si="1277"/>
        <v>No</v>
      </c>
      <c r="BG2021" t="s">
        <v>6645</v>
      </c>
      <c r="BH2021" s="3" t="str">
        <f t="shared" si="1278"/>
        <v>28919 GRANDVIEW MNR</v>
      </c>
      <c r="BI2021" s="3" t="str">
        <f t="shared" si="1279"/>
        <v>Yulee</v>
      </c>
      <c r="BJ2021" s="3" t="str">
        <f t="shared" si="1280"/>
        <v>Florida</v>
      </c>
      <c r="BK2021" s="3">
        <f t="shared" si="1281"/>
        <v>32097</v>
      </c>
      <c r="BL2021" s="3" t="str">
        <f t="shared" si="1282"/>
        <v>28919 GRANDVIEW MNR YULEE FL 32097</v>
      </c>
      <c r="BM2021" s="3" t="str">
        <f t="shared" si="1283"/>
        <v/>
      </c>
      <c r="BN2021" s="3" t="str">
        <f t="shared" si="1284"/>
        <v>Pass</v>
      </c>
      <c r="BO2021" s="3" t="str">
        <f t="shared" si="1285"/>
        <v>No</v>
      </c>
      <c r="BP2021" s="3" t="str">
        <f t="shared" si="1286"/>
        <v>FV&lt;$10K</v>
      </c>
      <c r="BQ2021" t="s">
        <v>6650</v>
      </c>
      <c r="BR2021" s="3" t="str">
        <f t="shared" si="1287"/>
        <v>No, &lt; $20K Lien</v>
      </c>
      <c r="BS2021" s="3" t="str">
        <f t="shared" si="1288"/>
        <v>No, Lien &lt; $20K</v>
      </c>
      <c r="BT2021" t="s">
        <v>6650</v>
      </c>
      <c r="BU2021" s="3" t="str">
        <f t="shared" si="1289"/>
        <v>No</v>
      </c>
      <c r="BV2021" s="3" t="str">
        <f t="shared" si="1290"/>
        <v>No</v>
      </c>
      <c r="BW2021" s="3">
        <f t="shared" si="1291"/>
        <v>1</v>
      </c>
      <c r="BX2021" s="3" t="str">
        <f t="shared" si="1292"/>
        <v>No</v>
      </c>
      <c r="BY2021" s="3">
        <f t="shared" si="1293"/>
        <v>16335</v>
      </c>
      <c r="BZ2021">
        <v>1</v>
      </c>
      <c r="CA2021" s="3">
        <f t="shared" si="1294"/>
        <v>16335</v>
      </c>
      <c r="CC2021" s="3">
        <f t="shared" si="1295"/>
        <v>0</v>
      </c>
      <c r="CD2021" s="3">
        <f t="shared" si="1296"/>
        <v>0</v>
      </c>
      <c r="CE2021" s="3" t="str">
        <f t="shared" si="1297"/>
        <v/>
      </c>
      <c r="CF2021" s="3" t="e">
        <f>HLOOKUP(CE2021,'Valuation Data'!$D$2:$K$5,4,FALSE)</f>
        <v>#N/A</v>
      </c>
      <c r="CG2021" s="3">
        <f t="shared" si="1298"/>
        <v>16335</v>
      </c>
      <c r="CH2021" s="3" t="str">
        <f t="shared" si="1299"/>
        <v>No</v>
      </c>
      <c r="CI2021" s="3" t="str">
        <f>VLOOKUP(R2021,'Use Codes &amp; County Type'!A:D,4,FALSE)</f>
        <v>V</v>
      </c>
      <c r="CJ2021" s="3" t="str">
        <f t="shared" si="1300"/>
        <v>Yes</v>
      </c>
      <c r="CK2021" s="3" t="str">
        <f t="shared" si="1301"/>
        <v>No</v>
      </c>
      <c r="CL2021" s="3">
        <f t="shared" si="1302"/>
        <v>0</v>
      </c>
      <c r="CM2021" s="3">
        <f t="shared" si="1303"/>
        <v>0</v>
      </c>
      <c r="CN2021" s="3">
        <f t="shared" si="1304"/>
        <v>2627</v>
      </c>
      <c r="CO2021" s="3">
        <f t="shared" si="1305"/>
        <v>-2627</v>
      </c>
      <c r="CP2021" s="3">
        <f t="shared" si="1306"/>
        <v>0.16082032445668809</v>
      </c>
      <c r="CR2021" s="3" t="str">
        <f t="shared" si="1307"/>
        <v>No</v>
      </c>
      <c r="CV2021" s="3" t="str">
        <f t="shared" si="1308"/>
        <v>FMV&lt;$30K</v>
      </c>
      <c r="CW2021" s="3">
        <f t="shared" si="1309"/>
        <v>2020</v>
      </c>
      <c r="CX2021" s="3">
        <f t="shared" si="1310"/>
        <v>525.4</v>
      </c>
      <c r="CY2021" s="3" t="str">
        <f t="shared" si="1311"/>
        <v>Ok</v>
      </c>
      <c r="CZ2021">
        <v>0</v>
      </c>
      <c r="DA2021">
        <v>0</v>
      </c>
    </row>
    <row r="2022" spans="1:105" x14ac:dyDescent="0.25">
      <c r="A2022">
        <v>2021</v>
      </c>
      <c r="B2022" t="s">
        <v>3</v>
      </c>
      <c r="C2022" t="s">
        <v>2130</v>
      </c>
      <c r="D2022">
        <v>525.4</v>
      </c>
      <c r="E2022">
        <v>2017</v>
      </c>
      <c r="F2022">
        <v>525.4</v>
      </c>
      <c r="G2022">
        <v>525.4</v>
      </c>
      <c r="H2022" s="3">
        <f t="shared" si="1271"/>
        <v>0</v>
      </c>
      <c r="I2022">
        <v>28024</v>
      </c>
      <c r="J2022" t="s">
        <v>2734</v>
      </c>
      <c r="K2022" t="s">
        <v>2738</v>
      </c>
      <c r="L2022">
        <v>32097</v>
      </c>
      <c r="M2022" t="s">
        <v>4274</v>
      </c>
      <c r="N2022" t="s">
        <v>4758</v>
      </c>
      <c r="O2022">
        <v>-81.546794245936695</v>
      </c>
      <c r="P2022">
        <v>30.6860557869758</v>
      </c>
      <c r="Q2022" t="s">
        <v>6160</v>
      </c>
      <c r="R2022">
        <v>0</v>
      </c>
      <c r="S2022" t="s">
        <v>6538</v>
      </c>
      <c r="T2022">
        <v>8001</v>
      </c>
      <c r="U2022" t="s">
        <v>6581</v>
      </c>
      <c r="V2022">
        <v>2017</v>
      </c>
      <c r="W2022">
        <v>16335</v>
      </c>
      <c r="X2022">
        <v>2017</v>
      </c>
      <c r="Y2022">
        <v>48000</v>
      </c>
      <c r="Z2022">
        <v>456.21</v>
      </c>
      <c r="AA2022" s="3">
        <f t="shared" si="1272"/>
        <v>0.86830985915492953</v>
      </c>
      <c r="AB2022" t="s">
        <v>6616</v>
      </c>
      <c r="AC2022" t="s">
        <v>6616</v>
      </c>
      <c r="AD2022" t="s">
        <v>6616</v>
      </c>
      <c r="AG2022" t="s">
        <v>6616</v>
      </c>
      <c r="AH2022" t="s">
        <v>6616</v>
      </c>
      <c r="AI2022" t="s">
        <v>6618</v>
      </c>
      <c r="AJ2022" t="s">
        <v>6618</v>
      </c>
      <c r="AK2022" t="s">
        <v>6618</v>
      </c>
      <c r="AL2022" t="s">
        <v>6618</v>
      </c>
      <c r="AM2022" t="s">
        <v>6618</v>
      </c>
      <c r="AN2022" t="s">
        <v>6618</v>
      </c>
      <c r="AO2022">
        <v>0</v>
      </c>
      <c r="AP2022" s="3" t="str">
        <f t="shared" si="1273"/>
        <v>No</v>
      </c>
      <c r="AQ2022" s="3" t="str">
        <f t="shared" si="1274"/>
        <v>No</v>
      </c>
      <c r="AR2022" s="3" t="str">
        <f t="shared" si="1275"/>
        <v>No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 t="s">
        <v>6634</v>
      </c>
      <c r="AZ2022" t="s">
        <v>6638</v>
      </c>
      <c r="BA2022">
        <v>1</v>
      </c>
      <c r="BB2022" t="s">
        <v>6616</v>
      </c>
      <c r="BC2022" t="s">
        <v>6616</v>
      </c>
      <c r="BD2022" s="4" t="str">
        <f t="shared" si="1276"/>
        <v>No</v>
      </c>
      <c r="BE2022" t="s">
        <v>6640</v>
      </c>
      <c r="BF2022" s="3" t="str">
        <f t="shared" si="1277"/>
        <v>No</v>
      </c>
      <c r="BG2022" t="s">
        <v>6645</v>
      </c>
      <c r="BH2022" s="3" t="str">
        <f t="shared" si="1278"/>
        <v>28024 VIEUX CARRE</v>
      </c>
      <c r="BI2022" s="3" t="str">
        <f t="shared" si="1279"/>
        <v>Yulee</v>
      </c>
      <c r="BJ2022" s="3" t="str">
        <f t="shared" si="1280"/>
        <v>Florida</v>
      </c>
      <c r="BK2022" s="3">
        <f t="shared" si="1281"/>
        <v>32097</v>
      </c>
      <c r="BL2022" s="3" t="str">
        <f t="shared" si="1282"/>
        <v>28024 VIEUX CARRE YULEE FL 32097</v>
      </c>
      <c r="BM2022" s="3" t="str">
        <f t="shared" si="1283"/>
        <v/>
      </c>
      <c r="BN2022" s="3" t="str">
        <f t="shared" si="1284"/>
        <v>Pass</v>
      </c>
      <c r="BO2022" s="3" t="str">
        <f t="shared" si="1285"/>
        <v>No</v>
      </c>
      <c r="BP2022" s="3" t="str">
        <f t="shared" si="1286"/>
        <v>FV&lt;$10K</v>
      </c>
      <c r="BQ2022" t="s">
        <v>6650</v>
      </c>
      <c r="BR2022" s="3" t="str">
        <f t="shared" si="1287"/>
        <v>No, &lt; $20K Lien</v>
      </c>
      <c r="BS2022" s="3" t="str">
        <f t="shared" si="1288"/>
        <v>No, Lien &lt; $20K</v>
      </c>
      <c r="BT2022" t="s">
        <v>6650</v>
      </c>
      <c r="BU2022" s="3" t="str">
        <f t="shared" si="1289"/>
        <v>No</v>
      </c>
      <c r="BV2022" s="3" t="str">
        <f t="shared" si="1290"/>
        <v>No</v>
      </c>
      <c r="BW2022" s="3">
        <f t="shared" si="1291"/>
        <v>1</v>
      </c>
      <c r="BX2022" s="3" t="str">
        <f t="shared" si="1292"/>
        <v>No</v>
      </c>
      <c r="BY2022" s="3">
        <f t="shared" si="1293"/>
        <v>16335</v>
      </c>
      <c r="BZ2022">
        <v>1</v>
      </c>
      <c r="CA2022" s="3">
        <f t="shared" si="1294"/>
        <v>16335</v>
      </c>
      <c r="CC2022" s="3">
        <f t="shared" si="1295"/>
        <v>0</v>
      </c>
      <c r="CD2022" s="3">
        <f t="shared" si="1296"/>
        <v>0</v>
      </c>
      <c r="CE2022" s="3" t="str">
        <f t="shared" si="1297"/>
        <v/>
      </c>
      <c r="CF2022" s="3" t="e">
        <f>HLOOKUP(CE2022,'Valuation Data'!$D$2:$K$5,4,FALSE)</f>
        <v>#N/A</v>
      </c>
      <c r="CG2022" s="3">
        <f t="shared" si="1298"/>
        <v>16335</v>
      </c>
      <c r="CH2022" s="3" t="str">
        <f t="shared" si="1299"/>
        <v>No</v>
      </c>
      <c r="CI2022" s="3" t="str">
        <f>VLOOKUP(R2022,'Use Codes &amp; County Type'!A:D,4,FALSE)</f>
        <v>V</v>
      </c>
      <c r="CJ2022" s="3" t="str">
        <f t="shared" si="1300"/>
        <v>Yes</v>
      </c>
      <c r="CK2022" s="3" t="str">
        <f t="shared" si="1301"/>
        <v>No</v>
      </c>
      <c r="CL2022" s="3">
        <f t="shared" si="1302"/>
        <v>0</v>
      </c>
      <c r="CM2022" s="3">
        <f t="shared" si="1303"/>
        <v>0</v>
      </c>
      <c r="CN2022" s="3">
        <f t="shared" si="1304"/>
        <v>2627</v>
      </c>
      <c r="CO2022" s="3">
        <f t="shared" si="1305"/>
        <v>-2627</v>
      </c>
      <c r="CP2022" s="3">
        <f t="shared" si="1306"/>
        <v>0.16082032445668809</v>
      </c>
      <c r="CR2022" s="3" t="str">
        <f t="shared" si="1307"/>
        <v>No</v>
      </c>
      <c r="CV2022" s="3" t="str">
        <f t="shared" si="1308"/>
        <v>FMV&lt;$30K</v>
      </c>
      <c r="CW2022" s="3">
        <f t="shared" si="1309"/>
        <v>2021</v>
      </c>
      <c r="CX2022" s="3">
        <f t="shared" si="1310"/>
        <v>525.4</v>
      </c>
      <c r="CY2022" s="3" t="str">
        <f t="shared" si="1311"/>
        <v>Ok</v>
      </c>
      <c r="CZ2022">
        <v>0</v>
      </c>
      <c r="DA2022">
        <v>0</v>
      </c>
    </row>
    <row r="2023" spans="1:105" x14ac:dyDescent="0.25">
      <c r="A2023">
        <v>2022</v>
      </c>
      <c r="B2023" t="s">
        <v>3</v>
      </c>
      <c r="C2023" t="s">
        <v>2131</v>
      </c>
      <c r="D2023">
        <v>525.4</v>
      </c>
      <c r="E2023">
        <v>2017</v>
      </c>
      <c r="F2023">
        <v>525.4</v>
      </c>
      <c r="G2023">
        <v>525.4</v>
      </c>
      <c r="H2023" s="3">
        <f t="shared" si="1271"/>
        <v>0</v>
      </c>
      <c r="I2023">
        <v>28060</v>
      </c>
      <c r="J2023" t="s">
        <v>2734</v>
      </c>
      <c r="K2023" t="s">
        <v>2738</v>
      </c>
      <c r="L2023">
        <v>32097</v>
      </c>
      <c r="M2023" t="s">
        <v>4275</v>
      </c>
      <c r="N2023" t="s">
        <v>4758</v>
      </c>
      <c r="O2023">
        <v>-81.546870530250004</v>
      </c>
      <c r="P2023">
        <v>30.685776120372001</v>
      </c>
      <c r="Q2023" t="s">
        <v>6163</v>
      </c>
      <c r="R2023">
        <v>0</v>
      </c>
      <c r="S2023" t="s">
        <v>6538</v>
      </c>
      <c r="T2023">
        <v>8001</v>
      </c>
      <c r="U2023" t="s">
        <v>6581</v>
      </c>
      <c r="V2023">
        <v>2017</v>
      </c>
      <c r="W2023">
        <v>16335</v>
      </c>
      <c r="X2023">
        <v>2017</v>
      </c>
      <c r="Y2023">
        <v>48000</v>
      </c>
      <c r="Z2023">
        <v>456.21</v>
      </c>
      <c r="AA2023" s="3">
        <f t="shared" si="1272"/>
        <v>0.86830985915492953</v>
      </c>
      <c r="AF2023" t="s">
        <v>6616</v>
      </c>
      <c r="AG2023" t="s">
        <v>6616</v>
      </c>
      <c r="AI2023" t="s">
        <v>6618</v>
      </c>
      <c r="AJ2023" t="s">
        <v>6618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 s="3" t="str">
        <f t="shared" si="1273"/>
        <v>No</v>
      </c>
      <c r="AQ2023" s="3" t="str">
        <f t="shared" si="1274"/>
        <v>No</v>
      </c>
      <c r="AR2023" s="3" t="str">
        <f t="shared" si="1275"/>
        <v>No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 t="s">
        <v>6634</v>
      </c>
      <c r="AZ2023">
        <v>0</v>
      </c>
      <c r="BA2023">
        <v>0</v>
      </c>
      <c r="BB2023" t="s">
        <v>6616</v>
      </c>
      <c r="BC2023" t="s">
        <v>6616</v>
      </c>
      <c r="BD2023" s="4" t="str">
        <f t="shared" si="1276"/>
        <v>No</v>
      </c>
      <c r="BE2023" t="s">
        <v>6640</v>
      </c>
      <c r="BF2023" s="3" t="str">
        <f t="shared" si="1277"/>
        <v>No</v>
      </c>
      <c r="BG2023" t="s">
        <v>6645</v>
      </c>
      <c r="BH2023" s="3" t="str">
        <f t="shared" si="1278"/>
        <v>28060 VIEUX CARRE</v>
      </c>
      <c r="BI2023" s="3" t="str">
        <f t="shared" si="1279"/>
        <v>Yulee</v>
      </c>
      <c r="BJ2023" s="3" t="str">
        <f t="shared" si="1280"/>
        <v>Florida</v>
      </c>
      <c r="BK2023" s="3">
        <f t="shared" si="1281"/>
        <v>32097</v>
      </c>
      <c r="BL2023" s="3" t="str">
        <f t="shared" si="1282"/>
        <v>28060 VIEUX CARRE YULEE FL 32097</v>
      </c>
      <c r="BM2023" s="3" t="str">
        <f t="shared" si="1283"/>
        <v/>
      </c>
      <c r="BN2023" s="3" t="str">
        <f t="shared" si="1284"/>
        <v>Pass</v>
      </c>
      <c r="BO2023" s="3" t="str">
        <f t="shared" si="1285"/>
        <v>No</v>
      </c>
      <c r="BP2023" s="3" t="str">
        <f t="shared" si="1286"/>
        <v>FV&lt;$10K</v>
      </c>
      <c r="BQ2023" t="s">
        <v>6650</v>
      </c>
      <c r="BR2023" s="3" t="str">
        <f t="shared" si="1287"/>
        <v>No, &lt; $20K Lien</v>
      </c>
      <c r="BS2023" s="3" t="str">
        <f t="shared" si="1288"/>
        <v>No, Lien &lt; $20K</v>
      </c>
      <c r="BT2023" t="s">
        <v>6650</v>
      </c>
      <c r="BU2023" s="3" t="str">
        <f t="shared" si="1289"/>
        <v>No</v>
      </c>
      <c r="BV2023" s="3" t="str">
        <f t="shared" si="1290"/>
        <v>No</v>
      </c>
      <c r="BW2023" s="3">
        <f t="shared" si="1291"/>
        <v>0</v>
      </c>
      <c r="BX2023" s="3" t="str">
        <f t="shared" si="1292"/>
        <v>No</v>
      </c>
      <c r="BY2023" s="3">
        <f t="shared" si="1293"/>
        <v>16335</v>
      </c>
      <c r="BZ2023">
        <v>1</v>
      </c>
      <c r="CA2023" s="3">
        <f t="shared" si="1294"/>
        <v>16335</v>
      </c>
      <c r="CC2023" s="3">
        <f t="shared" si="1295"/>
        <v>0</v>
      </c>
      <c r="CD2023" s="3">
        <f t="shared" si="1296"/>
        <v>0</v>
      </c>
      <c r="CE2023" s="3" t="str">
        <f t="shared" si="1297"/>
        <v/>
      </c>
      <c r="CF2023" s="3" t="e">
        <f>HLOOKUP(CE2023,'Valuation Data'!$D$2:$K$5,4,FALSE)</f>
        <v>#N/A</v>
      </c>
      <c r="CG2023" s="3">
        <f t="shared" si="1298"/>
        <v>16335</v>
      </c>
      <c r="CH2023" s="3" t="str">
        <f t="shared" si="1299"/>
        <v>No</v>
      </c>
      <c r="CI2023" s="3" t="str">
        <f>VLOOKUP(R2023,'Use Codes &amp; County Type'!A:D,4,FALSE)</f>
        <v>V</v>
      </c>
      <c r="CJ2023" s="3" t="str">
        <f t="shared" si="1300"/>
        <v>Yes</v>
      </c>
      <c r="CK2023" s="3" t="str">
        <f t="shared" si="1301"/>
        <v>No</v>
      </c>
      <c r="CL2023" s="3">
        <f t="shared" si="1302"/>
        <v>0</v>
      </c>
      <c r="CM2023" s="3">
        <f t="shared" si="1303"/>
        <v>0</v>
      </c>
      <c r="CN2023" s="3">
        <f t="shared" si="1304"/>
        <v>2101.6</v>
      </c>
      <c r="CO2023" s="3">
        <f t="shared" si="1305"/>
        <v>-2101.6</v>
      </c>
      <c r="CP2023" s="3">
        <f t="shared" si="1306"/>
        <v>0.12865625956535046</v>
      </c>
      <c r="CR2023" s="3" t="str">
        <f t="shared" si="1307"/>
        <v>No</v>
      </c>
      <c r="CV2023" s="3" t="str">
        <f t="shared" si="1308"/>
        <v>FMV&lt;$30K</v>
      </c>
      <c r="CW2023" s="3">
        <f t="shared" si="1309"/>
        <v>2022</v>
      </c>
      <c r="CX2023" s="3">
        <f t="shared" si="1310"/>
        <v>525.4</v>
      </c>
      <c r="CY2023" s="3" t="str">
        <f t="shared" si="1311"/>
        <v>Ok</v>
      </c>
      <c r="CZ2023">
        <v>0</v>
      </c>
      <c r="DA2023">
        <v>0</v>
      </c>
    </row>
    <row r="2024" spans="1:105" x14ac:dyDescent="0.25">
      <c r="A2024">
        <v>2023</v>
      </c>
      <c r="B2024" t="s">
        <v>3</v>
      </c>
      <c r="C2024" t="s">
        <v>2132</v>
      </c>
      <c r="D2024">
        <v>611.84</v>
      </c>
      <c r="E2024">
        <v>2017</v>
      </c>
      <c r="F2024">
        <v>611.84</v>
      </c>
      <c r="G2024">
        <v>611.84</v>
      </c>
      <c r="H2024" s="3">
        <f t="shared" si="1271"/>
        <v>0</v>
      </c>
      <c r="I2024">
        <v>28282</v>
      </c>
      <c r="J2024" t="s">
        <v>2734</v>
      </c>
      <c r="K2024" t="s">
        <v>2738</v>
      </c>
      <c r="L2024">
        <v>32097</v>
      </c>
      <c r="M2024" t="s">
        <v>4276</v>
      </c>
      <c r="N2024" t="s">
        <v>4758</v>
      </c>
      <c r="O2024">
        <v>-81.546370858485702</v>
      </c>
      <c r="P2024">
        <v>30.683911674614301</v>
      </c>
      <c r="Q2024" t="s">
        <v>6160</v>
      </c>
      <c r="R2024">
        <v>0</v>
      </c>
      <c r="S2024" t="s">
        <v>6538</v>
      </c>
      <c r="T2024">
        <v>8001</v>
      </c>
      <c r="U2024" t="s">
        <v>6581</v>
      </c>
      <c r="V2024">
        <v>2017</v>
      </c>
      <c r="W2024">
        <v>17969</v>
      </c>
      <c r="X2024">
        <v>2017</v>
      </c>
      <c r="Y2024">
        <v>58000</v>
      </c>
      <c r="Z2024">
        <v>536.15</v>
      </c>
      <c r="AA2024" s="3">
        <f t="shared" si="1272"/>
        <v>0.87629118723849364</v>
      </c>
      <c r="AB2024" t="s">
        <v>6616</v>
      </c>
      <c r="AC2024" t="s">
        <v>6616</v>
      </c>
      <c r="AD2024" t="s">
        <v>6616</v>
      </c>
      <c r="AG2024" t="s">
        <v>6616</v>
      </c>
      <c r="AH2024" t="s">
        <v>6616</v>
      </c>
      <c r="AI2024" t="s">
        <v>6618</v>
      </c>
      <c r="AJ2024" t="s">
        <v>6618</v>
      </c>
      <c r="AK2024" t="s">
        <v>6618</v>
      </c>
      <c r="AL2024" t="s">
        <v>6618</v>
      </c>
      <c r="AM2024" t="s">
        <v>6618</v>
      </c>
      <c r="AN2024" t="s">
        <v>6618</v>
      </c>
      <c r="AO2024" t="s">
        <v>6618</v>
      </c>
      <c r="AP2024" s="3" t="str">
        <f t="shared" si="1273"/>
        <v>No</v>
      </c>
      <c r="AQ2024" s="3" t="str">
        <f t="shared" si="1274"/>
        <v>No</v>
      </c>
      <c r="AR2024" s="3" t="str">
        <f t="shared" si="1275"/>
        <v>No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 t="s">
        <v>6634</v>
      </c>
      <c r="AZ2024" t="s">
        <v>6639</v>
      </c>
      <c r="BA2024">
        <v>1</v>
      </c>
      <c r="BB2024" t="s">
        <v>6616</v>
      </c>
      <c r="BC2024" t="s">
        <v>6616</v>
      </c>
      <c r="BD2024" s="4" t="str">
        <f t="shared" si="1276"/>
        <v>No</v>
      </c>
      <c r="BE2024" t="s">
        <v>6640</v>
      </c>
      <c r="BF2024" s="3" t="str">
        <f t="shared" si="1277"/>
        <v>No</v>
      </c>
      <c r="BG2024" t="s">
        <v>6645</v>
      </c>
      <c r="BH2024" s="3" t="str">
        <f t="shared" si="1278"/>
        <v>28282 VIEUX CARRE</v>
      </c>
      <c r="BI2024" s="3" t="str">
        <f t="shared" si="1279"/>
        <v>Yulee</v>
      </c>
      <c r="BJ2024" s="3" t="str">
        <f t="shared" si="1280"/>
        <v>Florida</v>
      </c>
      <c r="BK2024" s="3">
        <f t="shared" si="1281"/>
        <v>32097</v>
      </c>
      <c r="BL2024" s="3" t="str">
        <f t="shared" si="1282"/>
        <v>28282 VIEUX CARRE YULEE FL 32097</v>
      </c>
      <c r="BM2024" s="3" t="str">
        <f t="shared" si="1283"/>
        <v/>
      </c>
      <c r="BN2024" s="3" t="str">
        <f t="shared" si="1284"/>
        <v>Pass</v>
      </c>
      <c r="BO2024" s="3" t="str">
        <f t="shared" si="1285"/>
        <v>No</v>
      </c>
      <c r="BP2024" s="3" t="str">
        <f t="shared" si="1286"/>
        <v>FV&lt;$10K</v>
      </c>
      <c r="BQ2024" t="s">
        <v>6650</v>
      </c>
      <c r="BR2024" s="3" t="str">
        <f t="shared" si="1287"/>
        <v>No, &lt; $20K Lien</v>
      </c>
      <c r="BS2024" s="3" t="str">
        <f t="shared" si="1288"/>
        <v>No, Lien &lt; $20K</v>
      </c>
      <c r="BT2024" t="s">
        <v>6650</v>
      </c>
      <c r="BU2024" s="3" t="str">
        <f t="shared" si="1289"/>
        <v>No</v>
      </c>
      <c r="BV2024" s="3" t="str">
        <f t="shared" si="1290"/>
        <v>No</v>
      </c>
      <c r="BW2024" s="3">
        <f t="shared" si="1291"/>
        <v>1</v>
      </c>
      <c r="BX2024" s="3" t="str">
        <f t="shared" si="1292"/>
        <v>No</v>
      </c>
      <c r="BY2024" s="3">
        <f t="shared" si="1293"/>
        <v>17969</v>
      </c>
      <c r="BZ2024">
        <v>1</v>
      </c>
      <c r="CA2024" s="3">
        <f t="shared" si="1294"/>
        <v>17969</v>
      </c>
      <c r="CC2024" s="3">
        <f t="shared" si="1295"/>
        <v>0</v>
      </c>
      <c r="CD2024" s="3">
        <f t="shared" si="1296"/>
        <v>0</v>
      </c>
      <c r="CE2024" s="3" t="str">
        <f t="shared" si="1297"/>
        <v/>
      </c>
      <c r="CF2024" s="3" t="e">
        <f>HLOOKUP(CE2024,'Valuation Data'!$D$2:$K$5,4,FALSE)</f>
        <v>#N/A</v>
      </c>
      <c r="CG2024" s="3">
        <f t="shared" si="1298"/>
        <v>17969</v>
      </c>
      <c r="CH2024" s="3" t="str">
        <f t="shared" si="1299"/>
        <v>No</v>
      </c>
      <c r="CI2024" s="3" t="str">
        <f>VLOOKUP(R2024,'Use Codes &amp; County Type'!A:D,4,FALSE)</f>
        <v>V</v>
      </c>
      <c r="CJ2024" s="3" t="str">
        <f t="shared" si="1300"/>
        <v>Yes</v>
      </c>
      <c r="CK2024" s="3" t="str">
        <f t="shared" si="1301"/>
        <v>No</v>
      </c>
      <c r="CL2024" s="3">
        <f t="shared" si="1302"/>
        <v>0</v>
      </c>
      <c r="CM2024" s="3">
        <f t="shared" si="1303"/>
        <v>0</v>
      </c>
      <c r="CN2024" s="3">
        <f t="shared" si="1304"/>
        <v>3059.2000000000003</v>
      </c>
      <c r="CO2024" s="3">
        <f t="shared" si="1305"/>
        <v>-3059.2000000000003</v>
      </c>
      <c r="CP2024" s="3">
        <f t="shared" si="1306"/>
        <v>0.1702487617563582</v>
      </c>
      <c r="CR2024" s="3" t="str">
        <f t="shared" si="1307"/>
        <v>No</v>
      </c>
      <c r="CV2024" s="3" t="str">
        <f t="shared" si="1308"/>
        <v>FMV&lt;$30K</v>
      </c>
      <c r="CW2024" s="3">
        <f t="shared" si="1309"/>
        <v>2023</v>
      </c>
      <c r="CX2024" s="3">
        <f t="shared" si="1310"/>
        <v>611.84</v>
      </c>
      <c r="CY2024" s="3" t="str">
        <f t="shared" si="1311"/>
        <v>Ok</v>
      </c>
      <c r="CZ2024">
        <v>0</v>
      </c>
      <c r="DA2024">
        <v>0</v>
      </c>
    </row>
    <row r="2025" spans="1:105" x14ac:dyDescent="0.25">
      <c r="A2025">
        <v>2024</v>
      </c>
      <c r="B2025" t="s">
        <v>3</v>
      </c>
      <c r="C2025" t="s">
        <v>2133</v>
      </c>
      <c r="D2025">
        <v>611.84</v>
      </c>
      <c r="E2025">
        <v>2017</v>
      </c>
      <c r="F2025">
        <v>611.84</v>
      </c>
      <c r="G2025">
        <v>611.84</v>
      </c>
      <c r="H2025" s="3">
        <f t="shared" si="1271"/>
        <v>0</v>
      </c>
      <c r="I2025">
        <v>28302</v>
      </c>
      <c r="J2025" t="s">
        <v>2734</v>
      </c>
      <c r="K2025" t="s">
        <v>2738</v>
      </c>
      <c r="L2025">
        <v>32097</v>
      </c>
      <c r="M2025" t="s">
        <v>4277</v>
      </c>
      <c r="N2025" t="s">
        <v>4758</v>
      </c>
      <c r="O2025">
        <v>-81.546597807996207</v>
      </c>
      <c r="P2025">
        <v>30.683698695274501</v>
      </c>
      <c r="Q2025" t="s">
        <v>6160</v>
      </c>
      <c r="R2025">
        <v>0</v>
      </c>
      <c r="S2025" t="s">
        <v>6538</v>
      </c>
      <c r="T2025">
        <v>8001</v>
      </c>
      <c r="U2025" t="s">
        <v>6581</v>
      </c>
      <c r="V2025">
        <v>2017</v>
      </c>
      <c r="W2025">
        <v>17969</v>
      </c>
      <c r="X2025">
        <v>2017</v>
      </c>
      <c r="Y2025">
        <v>58000</v>
      </c>
      <c r="Z2025">
        <v>536.15</v>
      </c>
      <c r="AA2025" s="3">
        <f t="shared" si="1272"/>
        <v>0.87629118723849364</v>
      </c>
      <c r="AB2025" t="s">
        <v>6616</v>
      </c>
      <c r="AC2025" t="s">
        <v>6616</v>
      </c>
      <c r="AD2025" t="s">
        <v>6616</v>
      </c>
      <c r="AG2025" t="s">
        <v>6616</v>
      </c>
      <c r="AH2025" t="s">
        <v>6616</v>
      </c>
      <c r="AI2025" t="s">
        <v>6618</v>
      </c>
      <c r="AJ2025" t="s">
        <v>6618</v>
      </c>
      <c r="AK2025" t="s">
        <v>6618</v>
      </c>
      <c r="AL2025" t="s">
        <v>6618</v>
      </c>
      <c r="AM2025" t="s">
        <v>6618</v>
      </c>
      <c r="AN2025" t="s">
        <v>6618</v>
      </c>
      <c r="AO2025" t="s">
        <v>6618</v>
      </c>
      <c r="AP2025" s="3" t="str">
        <f t="shared" si="1273"/>
        <v>No</v>
      </c>
      <c r="AQ2025" s="3" t="str">
        <f t="shared" si="1274"/>
        <v>No</v>
      </c>
      <c r="AR2025" s="3" t="str">
        <f t="shared" si="1275"/>
        <v>No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 t="s">
        <v>6634</v>
      </c>
      <c r="AZ2025" t="s">
        <v>6639</v>
      </c>
      <c r="BA2025">
        <v>1</v>
      </c>
      <c r="BB2025" t="s">
        <v>6616</v>
      </c>
      <c r="BC2025" t="s">
        <v>6616</v>
      </c>
      <c r="BD2025" s="4" t="str">
        <f t="shared" si="1276"/>
        <v>No</v>
      </c>
      <c r="BE2025" t="s">
        <v>6640</v>
      </c>
      <c r="BF2025" s="3" t="str">
        <f t="shared" si="1277"/>
        <v>No</v>
      </c>
      <c r="BG2025" t="s">
        <v>6645</v>
      </c>
      <c r="BH2025" s="3" t="str">
        <f t="shared" si="1278"/>
        <v>28302 VIEUX CARRE</v>
      </c>
      <c r="BI2025" s="3" t="str">
        <f t="shared" si="1279"/>
        <v>Yulee</v>
      </c>
      <c r="BJ2025" s="3" t="str">
        <f t="shared" si="1280"/>
        <v>Florida</v>
      </c>
      <c r="BK2025" s="3">
        <f t="shared" si="1281"/>
        <v>32097</v>
      </c>
      <c r="BL2025" s="3" t="str">
        <f t="shared" si="1282"/>
        <v>28302 VIEUX CARRE YULEE FL 32097</v>
      </c>
      <c r="BM2025" s="3" t="str">
        <f t="shared" si="1283"/>
        <v/>
      </c>
      <c r="BN2025" s="3" t="str">
        <f t="shared" si="1284"/>
        <v>Pass</v>
      </c>
      <c r="BO2025" s="3" t="str">
        <f t="shared" si="1285"/>
        <v>No</v>
      </c>
      <c r="BP2025" s="3" t="str">
        <f t="shared" si="1286"/>
        <v>FV&lt;$10K</v>
      </c>
      <c r="BQ2025" t="s">
        <v>6650</v>
      </c>
      <c r="BR2025" s="3" t="str">
        <f t="shared" si="1287"/>
        <v>No, &lt; $20K Lien</v>
      </c>
      <c r="BS2025" s="3" t="str">
        <f t="shared" si="1288"/>
        <v>No, Lien &lt; $20K</v>
      </c>
      <c r="BT2025" t="s">
        <v>6650</v>
      </c>
      <c r="BU2025" s="3" t="str">
        <f t="shared" si="1289"/>
        <v>No</v>
      </c>
      <c r="BV2025" s="3" t="str">
        <f t="shared" si="1290"/>
        <v>No</v>
      </c>
      <c r="BW2025" s="3">
        <f t="shared" si="1291"/>
        <v>1</v>
      </c>
      <c r="BX2025" s="3" t="str">
        <f t="shared" si="1292"/>
        <v>No</v>
      </c>
      <c r="BY2025" s="3">
        <f t="shared" si="1293"/>
        <v>17969</v>
      </c>
      <c r="BZ2025">
        <v>1</v>
      </c>
      <c r="CA2025" s="3">
        <f t="shared" si="1294"/>
        <v>17969</v>
      </c>
      <c r="CC2025" s="3">
        <f t="shared" si="1295"/>
        <v>0</v>
      </c>
      <c r="CD2025" s="3">
        <f t="shared" si="1296"/>
        <v>0</v>
      </c>
      <c r="CE2025" s="3" t="str">
        <f t="shared" si="1297"/>
        <v/>
      </c>
      <c r="CF2025" s="3" t="e">
        <f>HLOOKUP(CE2025,'Valuation Data'!$D$2:$K$5,4,FALSE)</f>
        <v>#N/A</v>
      </c>
      <c r="CG2025" s="3">
        <f t="shared" si="1298"/>
        <v>17969</v>
      </c>
      <c r="CH2025" s="3" t="str">
        <f t="shared" si="1299"/>
        <v>No</v>
      </c>
      <c r="CI2025" s="3" t="str">
        <f>VLOOKUP(R2025,'Use Codes &amp; County Type'!A:D,4,FALSE)</f>
        <v>V</v>
      </c>
      <c r="CJ2025" s="3" t="str">
        <f t="shared" si="1300"/>
        <v>Yes</v>
      </c>
      <c r="CK2025" s="3" t="str">
        <f t="shared" si="1301"/>
        <v>No</v>
      </c>
      <c r="CL2025" s="3">
        <f t="shared" si="1302"/>
        <v>0</v>
      </c>
      <c r="CM2025" s="3">
        <f t="shared" si="1303"/>
        <v>0</v>
      </c>
      <c r="CN2025" s="3">
        <f t="shared" si="1304"/>
        <v>3059.2000000000003</v>
      </c>
      <c r="CO2025" s="3">
        <f t="shared" si="1305"/>
        <v>-3059.2000000000003</v>
      </c>
      <c r="CP2025" s="3">
        <f t="shared" si="1306"/>
        <v>0.1702487617563582</v>
      </c>
      <c r="CR2025" s="3" t="str">
        <f t="shared" si="1307"/>
        <v>No</v>
      </c>
      <c r="CV2025" s="3" t="str">
        <f t="shared" si="1308"/>
        <v>FMV&lt;$30K</v>
      </c>
      <c r="CW2025" s="3">
        <f t="shared" si="1309"/>
        <v>2024</v>
      </c>
      <c r="CX2025" s="3">
        <f t="shared" si="1310"/>
        <v>611.84</v>
      </c>
      <c r="CY2025" s="3" t="str">
        <f t="shared" si="1311"/>
        <v>Ok</v>
      </c>
      <c r="CZ2025">
        <v>0</v>
      </c>
      <c r="DA2025">
        <v>0</v>
      </c>
    </row>
    <row r="2026" spans="1:105" x14ac:dyDescent="0.25">
      <c r="A2026">
        <v>2025</v>
      </c>
      <c r="B2026" t="s">
        <v>3</v>
      </c>
      <c r="C2026" t="s">
        <v>2134</v>
      </c>
      <c r="D2026">
        <v>611.84</v>
      </c>
      <c r="E2026">
        <v>2017</v>
      </c>
      <c r="F2026">
        <v>611.84</v>
      </c>
      <c r="G2026">
        <v>611.84</v>
      </c>
      <c r="H2026" s="3">
        <f t="shared" si="1271"/>
        <v>0</v>
      </c>
      <c r="I2026">
        <v>28326</v>
      </c>
      <c r="J2026" t="s">
        <v>2734</v>
      </c>
      <c r="K2026" t="s">
        <v>2738</v>
      </c>
      <c r="L2026">
        <v>32097</v>
      </c>
      <c r="M2026" t="s">
        <v>4278</v>
      </c>
      <c r="N2026" t="s">
        <v>4758</v>
      </c>
      <c r="O2026">
        <v>-81.546936329209103</v>
      </c>
      <c r="P2026">
        <v>30.683587999752501</v>
      </c>
      <c r="Q2026" t="s">
        <v>6160</v>
      </c>
      <c r="R2026">
        <v>0</v>
      </c>
      <c r="S2026" t="s">
        <v>6538</v>
      </c>
      <c r="T2026">
        <v>8001</v>
      </c>
      <c r="U2026" t="s">
        <v>6581</v>
      </c>
      <c r="V2026">
        <v>2017</v>
      </c>
      <c r="W2026">
        <v>17969</v>
      </c>
      <c r="X2026">
        <v>2017</v>
      </c>
      <c r="Y2026">
        <v>58000</v>
      </c>
      <c r="Z2026">
        <v>536.15</v>
      </c>
      <c r="AA2026" s="3">
        <f t="shared" si="1272"/>
        <v>0.87629118723849364</v>
      </c>
      <c r="AB2026" t="s">
        <v>6616</v>
      </c>
      <c r="AC2026" t="s">
        <v>6616</v>
      </c>
      <c r="AD2026" t="s">
        <v>6616</v>
      </c>
      <c r="AG2026" t="s">
        <v>6616</v>
      </c>
      <c r="AH2026" t="s">
        <v>6616</v>
      </c>
      <c r="AI2026" t="s">
        <v>6618</v>
      </c>
      <c r="AJ2026" t="s">
        <v>6618</v>
      </c>
      <c r="AK2026" t="s">
        <v>6618</v>
      </c>
      <c r="AL2026" t="s">
        <v>6618</v>
      </c>
      <c r="AM2026" t="s">
        <v>6618</v>
      </c>
      <c r="AN2026" t="s">
        <v>6618</v>
      </c>
      <c r="AO2026" t="s">
        <v>6618</v>
      </c>
      <c r="AP2026" s="3" t="str">
        <f t="shared" si="1273"/>
        <v>No</v>
      </c>
      <c r="AQ2026" s="3" t="str">
        <f t="shared" si="1274"/>
        <v>No</v>
      </c>
      <c r="AR2026" s="3" t="str">
        <f t="shared" si="1275"/>
        <v>No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 t="s">
        <v>6634</v>
      </c>
      <c r="AZ2026" t="s">
        <v>6638</v>
      </c>
      <c r="BA2026">
        <v>1</v>
      </c>
      <c r="BB2026" t="s">
        <v>6616</v>
      </c>
      <c r="BC2026" t="s">
        <v>6616</v>
      </c>
      <c r="BD2026" s="4" t="str">
        <f t="shared" si="1276"/>
        <v>No</v>
      </c>
      <c r="BE2026" t="s">
        <v>6640</v>
      </c>
      <c r="BF2026" s="3" t="str">
        <f t="shared" si="1277"/>
        <v>No</v>
      </c>
      <c r="BG2026" t="s">
        <v>6645</v>
      </c>
      <c r="BH2026" s="3" t="str">
        <f t="shared" si="1278"/>
        <v>28326 VIEUX CARRE</v>
      </c>
      <c r="BI2026" s="3" t="str">
        <f t="shared" si="1279"/>
        <v>Yulee</v>
      </c>
      <c r="BJ2026" s="3" t="str">
        <f t="shared" si="1280"/>
        <v>Florida</v>
      </c>
      <c r="BK2026" s="3">
        <f t="shared" si="1281"/>
        <v>32097</v>
      </c>
      <c r="BL2026" s="3" t="str">
        <f t="shared" si="1282"/>
        <v>28326 VIEUX CARRE YULEE FL 32097</v>
      </c>
      <c r="BM2026" s="3" t="str">
        <f t="shared" si="1283"/>
        <v/>
      </c>
      <c r="BN2026" s="3" t="str">
        <f t="shared" si="1284"/>
        <v>Pass</v>
      </c>
      <c r="BO2026" s="3" t="str">
        <f t="shared" si="1285"/>
        <v>No</v>
      </c>
      <c r="BP2026" s="3" t="str">
        <f t="shared" si="1286"/>
        <v>FV&lt;$10K</v>
      </c>
      <c r="BQ2026" t="s">
        <v>6650</v>
      </c>
      <c r="BR2026" s="3" t="str">
        <f t="shared" si="1287"/>
        <v>No, &lt; $20K Lien</v>
      </c>
      <c r="BS2026" s="3" t="str">
        <f t="shared" si="1288"/>
        <v>No, Lien &lt; $20K</v>
      </c>
      <c r="BT2026" t="s">
        <v>6650</v>
      </c>
      <c r="BU2026" s="3" t="str">
        <f t="shared" si="1289"/>
        <v>No</v>
      </c>
      <c r="BV2026" s="3" t="str">
        <f t="shared" si="1290"/>
        <v>No</v>
      </c>
      <c r="BW2026" s="3">
        <f t="shared" si="1291"/>
        <v>1</v>
      </c>
      <c r="BX2026" s="3" t="str">
        <f t="shared" si="1292"/>
        <v>No</v>
      </c>
      <c r="BY2026" s="3">
        <f t="shared" si="1293"/>
        <v>17969</v>
      </c>
      <c r="BZ2026">
        <v>1</v>
      </c>
      <c r="CA2026" s="3">
        <f t="shared" si="1294"/>
        <v>17969</v>
      </c>
      <c r="CC2026" s="3">
        <f t="shared" si="1295"/>
        <v>0</v>
      </c>
      <c r="CD2026" s="3">
        <f t="shared" si="1296"/>
        <v>0</v>
      </c>
      <c r="CE2026" s="3" t="str">
        <f t="shared" si="1297"/>
        <v/>
      </c>
      <c r="CF2026" s="3" t="e">
        <f>HLOOKUP(CE2026,'Valuation Data'!$D$2:$K$5,4,FALSE)</f>
        <v>#N/A</v>
      </c>
      <c r="CG2026" s="3">
        <f t="shared" si="1298"/>
        <v>17969</v>
      </c>
      <c r="CH2026" s="3" t="str">
        <f t="shared" si="1299"/>
        <v>No</v>
      </c>
      <c r="CI2026" s="3" t="str">
        <f>VLOOKUP(R2026,'Use Codes &amp; County Type'!A:D,4,FALSE)</f>
        <v>V</v>
      </c>
      <c r="CJ2026" s="3" t="str">
        <f t="shared" si="1300"/>
        <v>Yes</v>
      </c>
      <c r="CK2026" s="3" t="str">
        <f t="shared" si="1301"/>
        <v>No</v>
      </c>
      <c r="CL2026" s="3">
        <f t="shared" si="1302"/>
        <v>0</v>
      </c>
      <c r="CM2026" s="3">
        <f t="shared" si="1303"/>
        <v>0</v>
      </c>
      <c r="CN2026" s="3">
        <f t="shared" si="1304"/>
        <v>3059.2000000000003</v>
      </c>
      <c r="CO2026" s="3">
        <f t="shared" si="1305"/>
        <v>-3059.2000000000003</v>
      </c>
      <c r="CP2026" s="3">
        <f t="shared" si="1306"/>
        <v>0.1702487617563582</v>
      </c>
      <c r="CR2026" s="3" t="str">
        <f t="shared" si="1307"/>
        <v>No</v>
      </c>
      <c r="CV2026" s="3" t="str">
        <f t="shared" si="1308"/>
        <v>FMV&lt;$30K</v>
      </c>
      <c r="CW2026" s="3">
        <f t="shared" si="1309"/>
        <v>2025</v>
      </c>
      <c r="CX2026" s="3">
        <f t="shared" si="1310"/>
        <v>611.84</v>
      </c>
      <c r="CY2026" s="3" t="str">
        <f t="shared" si="1311"/>
        <v>Ok</v>
      </c>
      <c r="CZ2026">
        <v>0</v>
      </c>
      <c r="DA2026">
        <v>0</v>
      </c>
    </row>
    <row r="2027" spans="1:105" x14ac:dyDescent="0.25">
      <c r="A2027">
        <v>2026</v>
      </c>
      <c r="B2027" t="s">
        <v>3</v>
      </c>
      <c r="C2027" t="s">
        <v>2135</v>
      </c>
      <c r="D2027">
        <v>611.84</v>
      </c>
      <c r="E2027">
        <v>2017</v>
      </c>
      <c r="F2027">
        <v>611.84</v>
      </c>
      <c r="G2027">
        <v>611.84</v>
      </c>
      <c r="H2027" s="3">
        <f t="shared" si="1271"/>
        <v>0</v>
      </c>
      <c r="I2027">
        <v>28354</v>
      </c>
      <c r="J2027" t="s">
        <v>2734</v>
      </c>
      <c r="K2027" t="s">
        <v>2738</v>
      </c>
      <c r="L2027">
        <v>32097</v>
      </c>
      <c r="M2027" t="s">
        <v>4279</v>
      </c>
      <c r="N2027" t="s">
        <v>4758</v>
      </c>
      <c r="O2027">
        <v>-81.547281884217895</v>
      </c>
      <c r="P2027">
        <v>30.683643198354201</v>
      </c>
      <c r="Q2027" t="s">
        <v>6160</v>
      </c>
      <c r="R2027">
        <v>0</v>
      </c>
      <c r="S2027" t="s">
        <v>6538</v>
      </c>
      <c r="T2027">
        <v>8001</v>
      </c>
      <c r="U2027" t="s">
        <v>6581</v>
      </c>
      <c r="V2027">
        <v>2017</v>
      </c>
      <c r="W2027">
        <v>17969</v>
      </c>
      <c r="X2027">
        <v>2017</v>
      </c>
      <c r="Y2027">
        <v>58000</v>
      </c>
      <c r="Z2027">
        <v>536.15</v>
      </c>
      <c r="AA2027" s="3">
        <f t="shared" si="1272"/>
        <v>0.87629118723849364</v>
      </c>
      <c r="AB2027" t="s">
        <v>6616</v>
      </c>
      <c r="AC2027" t="s">
        <v>6616</v>
      </c>
      <c r="AD2027" t="s">
        <v>6616</v>
      </c>
      <c r="AG2027" t="s">
        <v>6616</v>
      </c>
      <c r="AH2027" t="s">
        <v>6616</v>
      </c>
      <c r="AI2027" t="s">
        <v>6618</v>
      </c>
      <c r="AJ2027" t="s">
        <v>6618</v>
      </c>
      <c r="AK2027" t="s">
        <v>6618</v>
      </c>
      <c r="AL2027" t="s">
        <v>6618</v>
      </c>
      <c r="AM2027" t="s">
        <v>6618</v>
      </c>
      <c r="AN2027" t="s">
        <v>6618</v>
      </c>
      <c r="AO2027" t="s">
        <v>6618</v>
      </c>
      <c r="AP2027" s="3" t="str">
        <f t="shared" si="1273"/>
        <v>No</v>
      </c>
      <c r="AQ2027" s="3" t="str">
        <f t="shared" si="1274"/>
        <v>No</v>
      </c>
      <c r="AR2027" s="3" t="str">
        <f t="shared" si="1275"/>
        <v>No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 t="s">
        <v>6634</v>
      </c>
      <c r="AZ2027" t="s">
        <v>6638</v>
      </c>
      <c r="BA2027">
        <v>1</v>
      </c>
      <c r="BB2027" t="s">
        <v>6616</v>
      </c>
      <c r="BC2027" t="s">
        <v>6616</v>
      </c>
      <c r="BD2027" s="4" t="str">
        <f t="shared" si="1276"/>
        <v>No</v>
      </c>
      <c r="BE2027" t="s">
        <v>6640</v>
      </c>
      <c r="BF2027" s="3" t="str">
        <f t="shared" si="1277"/>
        <v>No</v>
      </c>
      <c r="BG2027" t="s">
        <v>6645</v>
      </c>
      <c r="BH2027" s="3" t="str">
        <f t="shared" si="1278"/>
        <v>28354 VIEUX CARRE</v>
      </c>
      <c r="BI2027" s="3" t="str">
        <f t="shared" si="1279"/>
        <v>Yulee</v>
      </c>
      <c r="BJ2027" s="3" t="str">
        <f t="shared" si="1280"/>
        <v>Florida</v>
      </c>
      <c r="BK2027" s="3">
        <f t="shared" si="1281"/>
        <v>32097</v>
      </c>
      <c r="BL2027" s="3" t="str">
        <f t="shared" si="1282"/>
        <v>28354 VIEUX CARRE YULEE FL 32097</v>
      </c>
      <c r="BM2027" s="3" t="str">
        <f t="shared" si="1283"/>
        <v/>
      </c>
      <c r="BN2027" s="3" t="str">
        <f t="shared" si="1284"/>
        <v>Pass</v>
      </c>
      <c r="BO2027" s="3" t="str">
        <f t="shared" si="1285"/>
        <v>No</v>
      </c>
      <c r="BP2027" s="3" t="str">
        <f t="shared" si="1286"/>
        <v>FV&lt;$10K</v>
      </c>
      <c r="BQ2027" t="s">
        <v>6650</v>
      </c>
      <c r="BR2027" s="3" t="str">
        <f t="shared" si="1287"/>
        <v>No, &lt; $20K Lien</v>
      </c>
      <c r="BS2027" s="3" t="str">
        <f t="shared" si="1288"/>
        <v>No, Lien &lt; $20K</v>
      </c>
      <c r="BT2027" t="s">
        <v>6650</v>
      </c>
      <c r="BU2027" s="3" t="str">
        <f t="shared" si="1289"/>
        <v>No</v>
      </c>
      <c r="BV2027" s="3" t="str">
        <f t="shared" si="1290"/>
        <v>No</v>
      </c>
      <c r="BW2027" s="3">
        <f t="shared" si="1291"/>
        <v>1</v>
      </c>
      <c r="BX2027" s="3" t="str">
        <f t="shared" si="1292"/>
        <v>No</v>
      </c>
      <c r="BY2027" s="3">
        <f t="shared" si="1293"/>
        <v>17969</v>
      </c>
      <c r="BZ2027">
        <v>1</v>
      </c>
      <c r="CA2027" s="3">
        <f t="shared" si="1294"/>
        <v>17969</v>
      </c>
      <c r="CC2027" s="3">
        <f t="shared" si="1295"/>
        <v>0</v>
      </c>
      <c r="CD2027" s="3">
        <f t="shared" si="1296"/>
        <v>0</v>
      </c>
      <c r="CE2027" s="3" t="str">
        <f t="shared" si="1297"/>
        <v/>
      </c>
      <c r="CF2027" s="3" t="e">
        <f>HLOOKUP(CE2027,'Valuation Data'!$D$2:$K$5,4,FALSE)</f>
        <v>#N/A</v>
      </c>
      <c r="CG2027" s="3">
        <f t="shared" si="1298"/>
        <v>17969</v>
      </c>
      <c r="CH2027" s="3" t="str">
        <f t="shared" si="1299"/>
        <v>No</v>
      </c>
      <c r="CI2027" s="3" t="str">
        <f>VLOOKUP(R2027,'Use Codes &amp; County Type'!A:D,4,FALSE)</f>
        <v>V</v>
      </c>
      <c r="CJ2027" s="3" t="str">
        <f t="shared" si="1300"/>
        <v>Yes</v>
      </c>
      <c r="CK2027" s="3" t="str">
        <f t="shared" si="1301"/>
        <v>No</v>
      </c>
      <c r="CL2027" s="3">
        <f t="shared" si="1302"/>
        <v>0</v>
      </c>
      <c r="CM2027" s="3">
        <f t="shared" si="1303"/>
        <v>0</v>
      </c>
      <c r="CN2027" s="3">
        <f t="shared" si="1304"/>
        <v>3059.2000000000003</v>
      </c>
      <c r="CO2027" s="3">
        <f t="shared" si="1305"/>
        <v>-3059.2000000000003</v>
      </c>
      <c r="CP2027" s="3">
        <f t="shared" si="1306"/>
        <v>0.1702487617563582</v>
      </c>
      <c r="CR2027" s="3" t="str">
        <f t="shared" si="1307"/>
        <v>No</v>
      </c>
      <c r="CV2027" s="3" t="str">
        <f t="shared" si="1308"/>
        <v>FMV&lt;$30K</v>
      </c>
      <c r="CW2027" s="3">
        <f t="shared" si="1309"/>
        <v>2026</v>
      </c>
      <c r="CX2027" s="3">
        <f t="shared" si="1310"/>
        <v>611.84</v>
      </c>
      <c r="CY2027" s="3" t="str">
        <f t="shared" si="1311"/>
        <v>Ok</v>
      </c>
      <c r="CZ2027">
        <v>0</v>
      </c>
      <c r="DA2027">
        <v>0</v>
      </c>
    </row>
    <row r="2028" spans="1:105" x14ac:dyDescent="0.25">
      <c r="A2028">
        <v>2027</v>
      </c>
      <c r="B2028" t="s">
        <v>3</v>
      </c>
      <c r="C2028" t="s">
        <v>2136</v>
      </c>
      <c r="D2028">
        <v>611.84</v>
      </c>
      <c r="E2028">
        <v>2017</v>
      </c>
      <c r="F2028">
        <v>611.84</v>
      </c>
      <c r="G2028">
        <v>611.84</v>
      </c>
      <c r="H2028" s="3">
        <f t="shared" si="1271"/>
        <v>0</v>
      </c>
      <c r="I2028">
        <v>28442</v>
      </c>
      <c r="J2028" t="s">
        <v>2734</v>
      </c>
      <c r="K2028" t="s">
        <v>2738</v>
      </c>
      <c r="L2028">
        <v>32097</v>
      </c>
      <c r="M2028" t="s">
        <v>4280</v>
      </c>
      <c r="N2028" t="s">
        <v>4758</v>
      </c>
      <c r="O2028">
        <v>-81.547996029902293</v>
      </c>
      <c r="P2028">
        <v>30.683647219733398</v>
      </c>
      <c r="Q2028" t="s">
        <v>6160</v>
      </c>
      <c r="R2028">
        <v>0</v>
      </c>
      <c r="S2028" t="s">
        <v>6538</v>
      </c>
      <c r="T2028">
        <v>8001</v>
      </c>
      <c r="U2028" t="s">
        <v>6581</v>
      </c>
      <c r="V2028">
        <v>2017</v>
      </c>
      <c r="W2028">
        <v>17969</v>
      </c>
      <c r="X2028">
        <v>2017</v>
      </c>
      <c r="Y2028">
        <v>58000</v>
      </c>
      <c r="Z2028">
        <v>536.15</v>
      </c>
      <c r="AA2028" s="3">
        <f t="shared" si="1272"/>
        <v>0.87629118723849364</v>
      </c>
      <c r="AB2028" t="s">
        <v>6616</v>
      </c>
      <c r="AC2028" t="s">
        <v>6616</v>
      </c>
      <c r="AD2028" t="s">
        <v>6616</v>
      </c>
      <c r="AG2028" t="s">
        <v>6616</v>
      </c>
      <c r="AH2028" t="s">
        <v>6616</v>
      </c>
      <c r="AI2028" t="s">
        <v>6618</v>
      </c>
      <c r="AJ2028" t="s">
        <v>6618</v>
      </c>
      <c r="AK2028" t="s">
        <v>6618</v>
      </c>
      <c r="AL2028" t="s">
        <v>6618</v>
      </c>
      <c r="AM2028" t="s">
        <v>6618</v>
      </c>
      <c r="AN2028" t="s">
        <v>6618</v>
      </c>
      <c r="AO2028" t="s">
        <v>6618</v>
      </c>
      <c r="AP2028" s="3" t="str">
        <f t="shared" si="1273"/>
        <v>No</v>
      </c>
      <c r="AQ2028" s="3" t="str">
        <f t="shared" si="1274"/>
        <v>No</v>
      </c>
      <c r="AR2028" s="3" t="str">
        <f t="shared" si="1275"/>
        <v>No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 t="s">
        <v>6634</v>
      </c>
      <c r="AZ2028" t="s">
        <v>6638</v>
      </c>
      <c r="BA2028">
        <v>1</v>
      </c>
      <c r="BB2028" t="s">
        <v>6616</v>
      </c>
      <c r="BC2028" t="s">
        <v>6616</v>
      </c>
      <c r="BD2028" s="4" t="str">
        <f t="shared" si="1276"/>
        <v>No</v>
      </c>
      <c r="BE2028" t="s">
        <v>6640</v>
      </c>
      <c r="BF2028" s="3" t="str">
        <f t="shared" si="1277"/>
        <v>No</v>
      </c>
      <c r="BG2028" t="s">
        <v>6645</v>
      </c>
      <c r="BH2028" s="3" t="str">
        <f t="shared" si="1278"/>
        <v>28442 VIEUX CARRE</v>
      </c>
      <c r="BI2028" s="3" t="str">
        <f t="shared" si="1279"/>
        <v>Yulee</v>
      </c>
      <c r="BJ2028" s="3" t="str">
        <f t="shared" si="1280"/>
        <v>Florida</v>
      </c>
      <c r="BK2028" s="3">
        <f t="shared" si="1281"/>
        <v>32097</v>
      </c>
      <c r="BL2028" s="3" t="str">
        <f t="shared" si="1282"/>
        <v>28442 VIEUX CARRE YULEE FL 32097</v>
      </c>
      <c r="BM2028" s="3" t="str">
        <f t="shared" si="1283"/>
        <v/>
      </c>
      <c r="BN2028" s="3" t="str">
        <f t="shared" si="1284"/>
        <v>Pass</v>
      </c>
      <c r="BO2028" s="3" t="str">
        <f t="shared" si="1285"/>
        <v>No</v>
      </c>
      <c r="BP2028" s="3" t="str">
        <f t="shared" si="1286"/>
        <v>FV&lt;$10K</v>
      </c>
      <c r="BQ2028" t="s">
        <v>6650</v>
      </c>
      <c r="BR2028" s="3" t="str">
        <f t="shared" si="1287"/>
        <v>No, &lt; $20K Lien</v>
      </c>
      <c r="BS2028" s="3" t="str">
        <f t="shared" si="1288"/>
        <v>No, Lien &lt; $20K</v>
      </c>
      <c r="BT2028" t="s">
        <v>6650</v>
      </c>
      <c r="BU2028" s="3" t="str">
        <f t="shared" si="1289"/>
        <v>No</v>
      </c>
      <c r="BV2028" s="3" t="str">
        <f t="shared" si="1290"/>
        <v>No</v>
      </c>
      <c r="BW2028" s="3">
        <f t="shared" si="1291"/>
        <v>1</v>
      </c>
      <c r="BX2028" s="3" t="str">
        <f t="shared" si="1292"/>
        <v>No</v>
      </c>
      <c r="BY2028" s="3">
        <f t="shared" si="1293"/>
        <v>17969</v>
      </c>
      <c r="BZ2028">
        <v>1</v>
      </c>
      <c r="CA2028" s="3">
        <f t="shared" si="1294"/>
        <v>17969</v>
      </c>
      <c r="CC2028" s="3">
        <f t="shared" si="1295"/>
        <v>0</v>
      </c>
      <c r="CD2028" s="3">
        <f t="shared" si="1296"/>
        <v>0</v>
      </c>
      <c r="CE2028" s="3" t="str">
        <f t="shared" si="1297"/>
        <v/>
      </c>
      <c r="CF2028" s="3" t="e">
        <f>HLOOKUP(CE2028,'Valuation Data'!$D$2:$K$5,4,FALSE)</f>
        <v>#N/A</v>
      </c>
      <c r="CG2028" s="3">
        <f t="shared" si="1298"/>
        <v>17969</v>
      </c>
      <c r="CH2028" s="3" t="str">
        <f t="shared" si="1299"/>
        <v>No</v>
      </c>
      <c r="CI2028" s="3" t="str">
        <f>VLOOKUP(R2028,'Use Codes &amp; County Type'!A:D,4,FALSE)</f>
        <v>V</v>
      </c>
      <c r="CJ2028" s="3" t="str">
        <f t="shared" si="1300"/>
        <v>Yes</v>
      </c>
      <c r="CK2028" s="3" t="str">
        <f t="shared" si="1301"/>
        <v>No</v>
      </c>
      <c r="CL2028" s="3">
        <f t="shared" si="1302"/>
        <v>0</v>
      </c>
      <c r="CM2028" s="3">
        <f t="shared" si="1303"/>
        <v>0</v>
      </c>
      <c r="CN2028" s="3">
        <f t="shared" si="1304"/>
        <v>3059.2000000000003</v>
      </c>
      <c r="CO2028" s="3">
        <f t="shared" si="1305"/>
        <v>-3059.2000000000003</v>
      </c>
      <c r="CP2028" s="3">
        <f t="shared" si="1306"/>
        <v>0.1702487617563582</v>
      </c>
      <c r="CR2028" s="3" t="str">
        <f t="shared" si="1307"/>
        <v>No</v>
      </c>
      <c r="CV2028" s="3" t="str">
        <f t="shared" si="1308"/>
        <v>FMV&lt;$30K</v>
      </c>
      <c r="CW2028" s="3">
        <f t="shared" si="1309"/>
        <v>2027</v>
      </c>
      <c r="CX2028" s="3">
        <f t="shared" si="1310"/>
        <v>611.84</v>
      </c>
      <c r="CY2028" s="3" t="str">
        <f t="shared" si="1311"/>
        <v>Ok</v>
      </c>
      <c r="CZ2028">
        <v>0</v>
      </c>
      <c r="DA2028">
        <v>0</v>
      </c>
    </row>
    <row r="2029" spans="1:105" x14ac:dyDescent="0.25">
      <c r="A2029">
        <v>2028</v>
      </c>
      <c r="B2029" t="s">
        <v>3</v>
      </c>
      <c r="C2029" t="s">
        <v>2137</v>
      </c>
      <c r="D2029">
        <v>611.84</v>
      </c>
      <c r="E2029">
        <v>2017</v>
      </c>
      <c r="F2029">
        <v>611.84</v>
      </c>
      <c r="G2029">
        <v>611.84</v>
      </c>
      <c r="H2029" s="3">
        <f t="shared" si="1271"/>
        <v>0</v>
      </c>
      <c r="I2029">
        <v>28468</v>
      </c>
      <c r="J2029" t="s">
        <v>2734</v>
      </c>
      <c r="K2029" t="s">
        <v>2738</v>
      </c>
      <c r="L2029">
        <v>32097</v>
      </c>
      <c r="M2029" t="s">
        <v>4281</v>
      </c>
      <c r="N2029" t="s">
        <v>4758</v>
      </c>
      <c r="O2029">
        <v>-81.5483201279486</v>
      </c>
      <c r="P2029">
        <v>30.683597953061899</v>
      </c>
      <c r="Q2029" t="s">
        <v>6160</v>
      </c>
      <c r="R2029">
        <v>0</v>
      </c>
      <c r="S2029" t="s">
        <v>6538</v>
      </c>
      <c r="T2029">
        <v>8001</v>
      </c>
      <c r="U2029" t="s">
        <v>6581</v>
      </c>
      <c r="V2029">
        <v>2017</v>
      </c>
      <c r="W2029">
        <v>17969</v>
      </c>
      <c r="X2029">
        <v>2017</v>
      </c>
      <c r="Y2029">
        <v>58000</v>
      </c>
      <c r="Z2029">
        <v>536.15</v>
      </c>
      <c r="AA2029" s="3">
        <f t="shared" si="1272"/>
        <v>0.87629118723849364</v>
      </c>
      <c r="AB2029" t="s">
        <v>6616</v>
      </c>
      <c r="AC2029" t="s">
        <v>6616</v>
      </c>
      <c r="AD2029" t="s">
        <v>6616</v>
      </c>
      <c r="AG2029" t="s">
        <v>6616</v>
      </c>
      <c r="AH2029" t="s">
        <v>6616</v>
      </c>
      <c r="AI2029" t="s">
        <v>6618</v>
      </c>
      <c r="AJ2029" t="s">
        <v>6618</v>
      </c>
      <c r="AK2029" t="s">
        <v>6618</v>
      </c>
      <c r="AL2029" t="s">
        <v>6618</v>
      </c>
      <c r="AM2029" t="s">
        <v>6618</v>
      </c>
      <c r="AN2029" t="s">
        <v>6618</v>
      </c>
      <c r="AO2029" t="s">
        <v>6618</v>
      </c>
      <c r="AP2029" s="3" t="str">
        <f t="shared" si="1273"/>
        <v>No</v>
      </c>
      <c r="AQ2029" s="3" t="str">
        <f t="shared" si="1274"/>
        <v>No</v>
      </c>
      <c r="AR2029" s="3" t="str">
        <f t="shared" si="1275"/>
        <v>No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 t="s">
        <v>6634</v>
      </c>
      <c r="AZ2029" t="s">
        <v>6638</v>
      </c>
      <c r="BA2029">
        <v>1</v>
      </c>
      <c r="BB2029" t="s">
        <v>6616</v>
      </c>
      <c r="BC2029" t="s">
        <v>6616</v>
      </c>
      <c r="BD2029" s="4" t="str">
        <f t="shared" si="1276"/>
        <v>No</v>
      </c>
      <c r="BE2029" t="s">
        <v>6640</v>
      </c>
      <c r="BF2029" s="3" t="str">
        <f t="shared" si="1277"/>
        <v>No</v>
      </c>
      <c r="BG2029" t="s">
        <v>6645</v>
      </c>
      <c r="BH2029" s="3" t="str">
        <f t="shared" si="1278"/>
        <v>28468 VIEUX CARRE</v>
      </c>
      <c r="BI2029" s="3" t="str">
        <f t="shared" si="1279"/>
        <v>Yulee</v>
      </c>
      <c r="BJ2029" s="3" t="str">
        <f t="shared" si="1280"/>
        <v>Florida</v>
      </c>
      <c r="BK2029" s="3">
        <f t="shared" si="1281"/>
        <v>32097</v>
      </c>
      <c r="BL2029" s="3" t="str">
        <f t="shared" si="1282"/>
        <v>28468 VIEUX CARRE YULEE FL 32097</v>
      </c>
      <c r="BM2029" s="3" t="str">
        <f t="shared" si="1283"/>
        <v/>
      </c>
      <c r="BN2029" s="3" t="str">
        <f t="shared" si="1284"/>
        <v>Pass</v>
      </c>
      <c r="BO2029" s="3" t="str">
        <f t="shared" si="1285"/>
        <v>No</v>
      </c>
      <c r="BP2029" s="3" t="str">
        <f t="shared" si="1286"/>
        <v>FV&lt;$10K</v>
      </c>
      <c r="BQ2029" t="s">
        <v>6650</v>
      </c>
      <c r="BR2029" s="3" t="str">
        <f t="shared" si="1287"/>
        <v>No, &lt; $20K Lien</v>
      </c>
      <c r="BS2029" s="3" t="str">
        <f t="shared" si="1288"/>
        <v>No, Lien &lt; $20K</v>
      </c>
      <c r="BT2029" t="s">
        <v>6650</v>
      </c>
      <c r="BU2029" s="3" t="str">
        <f t="shared" si="1289"/>
        <v>No</v>
      </c>
      <c r="BV2029" s="3" t="str">
        <f t="shared" si="1290"/>
        <v>No</v>
      </c>
      <c r="BW2029" s="3">
        <f t="shared" si="1291"/>
        <v>1</v>
      </c>
      <c r="BX2029" s="3" t="str">
        <f t="shared" si="1292"/>
        <v>No</v>
      </c>
      <c r="BY2029" s="3">
        <f t="shared" si="1293"/>
        <v>17969</v>
      </c>
      <c r="BZ2029">
        <v>1</v>
      </c>
      <c r="CA2029" s="3">
        <f t="shared" si="1294"/>
        <v>17969</v>
      </c>
      <c r="CC2029" s="3">
        <f t="shared" si="1295"/>
        <v>0</v>
      </c>
      <c r="CD2029" s="3">
        <f t="shared" si="1296"/>
        <v>0</v>
      </c>
      <c r="CE2029" s="3" t="str">
        <f t="shared" si="1297"/>
        <v/>
      </c>
      <c r="CF2029" s="3" t="e">
        <f>HLOOKUP(CE2029,'Valuation Data'!$D$2:$K$5,4,FALSE)</f>
        <v>#N/A</v>
      </c>
      <c r="CG2029" s="3">
        <f t="shared" si="1298"/>
        <v>17969</v>
      </c>
      <c r="CH2029" s="3" t="str">
        <f t="shared" si="1299"/>
        <v>No</v>
      </c>
      <c r="CI2029" s="3" t="str">
        <f>VLOOKUP(R2029,'Use Codes &amp; County Type'!A:D,4,FALSE)</f>
        <v>V</v>
      </c>
      <c r="CJ2029" s="3" t="str">
        <f t="shared" si="1300"/>
        <v>Yes</v>
      </c>
      <c r="CK2029" s="3" t="str">
        <f t="shared" si="1301"/>
        <v>No</v>
      </c>
      <c r="CL2029" s="3">
        <f t="shared" si="1302"/>
        <v>0</v>
      </c>
      <c r="CM2029" s="3">
        <f t="shared" si="1303"/>
        <v>0</v>
      </c>
      <c r="CN2029" s="3">
        <f t="shared" si="1304"/>
        <v>3059.2000000000003</v>
      </c>
      <c r="CO2029" s="3">
        <f t="shared" si="1305"/>
        <v>-3059.2000000000003</v>
      </c>
      <c r="CP2029" s="3">
        <f t="shared" si="1306"/>
        <v>0.1702487617563582</v>
      </c>
      <c r="CR2029" s="3" t="str">
        <f t="shared" si="1307"/>
        <v>No</v>
      </c>
      <c r="CV2029" s="3" t="str">
        <f t="shared" si="1308"/>
        <v>FMV&lt;$30K</v>
      </c>
      <c r="CW2029" s="3">
        <f t="shared" si="1309"/>
        <v>2028</v>
      </c>
      <c r="CX2029" s="3">
        <f t="shared" si="1310"/>
        <v>611.84</v>
      </c>
      <c r="CY2029" s="3" t="str">
        <f t="shared" si="1311"/>
        <v>Ok</v>
      </c>
      <c r="CZ2029">
        <v>0</v>
      </c>
      <c r="DA2029">
        <v>0</v>
      </c>
    </row>
    <row r="2030" spans="1:105" x14ac:dyDescent="0.25">
      <c r="A2030">
        <v>2029</v>
      </c>
      <c r="B2030" t="s">
        <v>3</v>
      </c>
      <c r="C2030" t="s">
        <v>2138</v>
      </c>
      <c r="D2030">
        <v>611.84</v>
      </c>
      <c r="E2030">
        <v>2017</v>
      </c>
      <c r="F2030">
        <v>611.84</v>
      </c>
      <c r="G2030">
        <v>611.84</v>
      </c>
      <c r="H2030" s="3">
        <f t="shared" si="1271"/>
        <v>0</v>
      </c>
      <c r="J2030" t="s">
        <v>2734</v>
      </c>
      <c r="K2030" t="s">
        <v>2738</v>
      </c>
      <c r="L2030">
        <v>32097</v>
      </c>
      <c r="M2030" t="s">
        <v>4282</v>
      </c>
      <c r="N2030" t="s">
        <v>4758</v>
      </c>
      <c r="O2030">
        <v>-81.548620084675605</v>
      </c>
      <c r="P2030">
        <v>30.683620000310299</v>
      </c>
      <c r="Q2030" t="s">
        <v>6160</v>
      </c>
      <c r="R2030">
        <v>0</v>
      </c>
      <c r="S2030" t="s">
        <v>6538</v>
      </c>
      <c r="T2030">
        <v>8001</v>
      </c>
      <c r="U2030" t="s">
        <v>6581</v>
      </c>
      <c r="V2030">
        <v>2017</v>
      </c>
      <c r="W2030">
        <v>17969</v>
      </c>
      <c r="X2030">
        <v>2017</v>
      </c>
      <c r="Y2030">
        <v>58000</v>
      </c>
      <c r="Z2030">
        <v>536.15</v>
      </c>
      <c r="AA2030" s="3">
        <f t="shared" si="1272"/>
        <v>0.87629118723849364</v>
      </c>
      <c r="AB2030" t="s">
        <v>6616</v>
      </c>
      <c r="AC2030" t="s">
        <v>6616</v>
      </c>
      <c r="AD2030" t="s">
        <v>6616</v>
      </c>
      <c r="AG2030" t="s">
        <v>6616</v>
      </c>
      <c r="AH2030" t="s">
        <v>6616</v>
      </c>
      <c r="AI2030" t="s">
        <v>6618</v>
      </c>
      <c r="AJ2030" t="s">
        <v>6618</v>
      </c>
      <c r="AK2030" t="s">
        <v>6618</v>
      </c>
      <c r="AL2030" t="s">
        <v>6618</v>
      </c>
      <c r="AM2030" t="s">
        <v>6618</v>
      </c>
      <c r="AN2030" t="s">
        <v>6618</v>
      </c>
      <c r="AO2030" t="s">
        <v>6618</v>
      </c>
      <c r="AP2030" s="3" t="str">
        <f t="shared" si="1273"/>
        <v>No</v>
      </c>
      <c r="AQ2030" s="3" t="str">
        <f t="shared" si="1274"/>
        <v>No</v>
      </c>
      <c r="AR2030" s="3" t="str">
        <f t="shared" si="1275"/>
        <v>No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 t="s">
        <v>6634</v>
      </c>
      <c r="AZ2030" t="s">
        <v>6638</v>
      </c>
      <c r="BA2030">
        <v>1</v>
      </c>
      <c r="BB2030" t="s">
        <v>6616</v>
      </c>
      <c r="BC2030" t="s">
        <v>6616</v>
      </c>
      <c r="BD2030" s="4" t="str">
        <f t="shared" si="1276"/>
        <v>No</v>
      </c>
      <c r="BE2030" t="s">
        <v>6640</v>
      </c>
      <c r="BF2030" s="3" t="str">
        <f t="shared" si="1277"/>
        <v>No</v>
      </c>
      <c r="BG2030" t="s">
        <v>6645</v>
      </c>
      <c r="BH2030" s="3" t="str">
        <f t="shared" si="1278"/>
        <v>VIEUX CARRE</v>
      </c>
      <c r="BI2030" s="3" t="str">
        <f t="shared" si="1279"/>
        <v>Yulee</v>
      </c>
      <c r="BJ2030" s="3" t="str">
        <f t="shared" si="1280"/>
        <v>Florida</v>
      </c>
      <c r="BK2030" s="3">
        <f t="shared" si="1281"/>
        <v>32097</v>
      </c>
      <c r="BL2030" s="3" t="str">
        <f t="shared" si="1282"/>
        <v>VIEUX CARRE YULEE FL 32097</v>
      </c>
      <c r="BM2030" s="3" t="str">
        <f t="shared" si="1283"/>
        <v/>
      </c>
      <c r="BN2030" s="3" t="str">
        <f t="shared" si="1284"/>
        <v>Pass</v>
      </c>
      <c r="BO2030" s="3" t="str">
        <f t="shared" si="1285"/>
        <v>No</v>
      </c>
      <c r="BP2030" s="3" t="str">
        <f t="shared" si="1286"/>
        <v>FV&lt;$10K</v>
      </c>
      <c r="BQ2030" t="s">
        <v>6650</v>
      </c>
      <c r="BR2030" s="3" t="str">
        <f t="shared" si="1287"/>
        <v>No, &lt; $20K Lien</v>
      </c>
      <c r="BS2030" s="3" t="str">
        <f t="shared" si="1288"/>
        <v>No, Lien &lt; $20K</v>
      </c>
      <c r="BT2030" t="s">
        <v>6650</v>
      </c>
      <c r="BU2030" s="3" t="str">
        <f t="shared" si="1289"/>
        <v>No</v>
      </c>
      <c r="BV2030" s="3" t="str">
        <f t="shared" si="1290"/>
        <v>No</v>
      </c>
      <c r="BW2030" s="3">
        <f t="shared" si="1291"/>
        <v>1</v>
      </c>
      <c r="BX2030" s="3" t="str">
        <f t="shared" si="1292"/>
        <v>No</v>
      </c>
      <c r="BY2030" s="3">
        <f t="shared" si="1293"/>
        <v>17969</v>
      </c>
      <c r="BZ2030">
        <v>1</v>
      </c>
      <c r="CA2030" s="3">
        <f t="shared" si="1294"/>
        <v>17969</v>
      </c>
      <c r="CC2030" s="3">
        <f t="shared" si="1295"/>
        <v>0</v>
      </c>
      <c r="CD2030" s="3">
        <f t="shared" si="1296"/>
        <v>0</v>
      </c>
      <c r="CE2030" s="3" t="str">
        <f t="shared" si="1297"/>
        <v/>
      </c>
      <c r="CF2030" s="3" t="e">
        <f>HLOOKUP(CE2030,'Valuation Data'!$D$2:$K$5,4,FALSE)</f>
        <v>#N/A</v>
      </c>
      <c r="CG2030" s="3">
        <f t="shared" si="1298"/>
        <v>17969</v>
      </c>
      <c r="CH2030" s="3" t="str">
        <f t="shared" si="1299"/>
        <v>No</v>
      </c>
      <c r="CI2030" s="3" t="str">
        <f>VLOOKUP(R2030,'Use Codes &amp; County Type'!A:D,4,FALSE)</f>
        <v>V</v>
      </c>
      <c r="CJ2030" s="3" t="str">
        <f t="shared" si="1300"/>
        <v>Yes</v>
      </c>
      <c r="CK2030" s="3" t="str">
        <f t="shared" si="1301"/>
        <v>No</v>
      </c>
      <c r="CL2030" s="3">
        <f t="shared" si="1302"/>
        <v>0</v>
      </c>
      <c r="CM2030" s="3">
        <f t="shared" si="1303"/>
        <v>0</v>
      </c>
      <c r="CN2030" s="3">
        <f t="shared" si="1304"/>
        <v>3059.2000000000003</v>
      </c>
      <c r="CO2030" s="3">
        <f t="shared" si="1305"/>
        <v>-3059.2000000000003</v>
      </c>
      <c r="CP2030" s="3">
        <f t="shared" si="1306"/>
        <v>0.1702487617563582</v>
      </c>
      <c r="CR2030" s="3" t="str">
        <f t="shared" si="1307"/>
        <v>No</v>
      </c>
      <c r="CV2030" s="3" t="str">
        <f t="shared" si="1308"/>
        <v>FMV&lt;$30K</v>
      </c>
      <c r="CW2030" s="3">
        <f t="shared" si="1309"/>
        <v>2029</v>
      </c>
      <c r="CX2030" s="3">
        <f t="shared" si="1310"/>
        <v>611.84</v>
      </c>
      <c r="CY2030" s="3" t="str">
        <f t="shared" si="1311"/>
        <v>Ok</v>
      </c>
      <c r="CZ2030">
        <v>0</v>
      </c>
      <c r="DA2030">
        <v>0</v>
      </c>
    </row>
    <row r="2031" spans="1:105" x14ac:dyDescent="0.25">
      <c r="A2031">
        <v>2030</v>
      </c>
      <c r="B2031" t="s">
        <v>3</v>
      </c>
      <c r="C2031" t="s">
        <v>2139</v>
      </c>
      <c r="D2031">
        <v>611.84</v>
      </c>
      <c r="E2031">
        <v>2017</v>
      </c>
      <c r="F2031">
        <v>611.89</v>
      </c>
      <c r="G2031">
        <v>611.84</v>
      </c>
      <c r="H2031" s="3">
        <f t="shared" si="1271"/>
        <v>-4.9999999999954525E-2</v>
      </c>
      <c r="J2031" t="s">
        <v>2734</v>
      </c>
      <c r="K2031" t="s">
        <v>2738</v>
      </c>
      <c r="L2031">
        <v>32097</v>
      </c>
      <c r="M2031" t="s">
        <v>4282</v>
      </c>
      <c r="N2031" t="s">
        <v>4758</v>
      </c>
      <c r="O2031">
        <v>-81.548942348407394</v>
      </c>
      <c r="P2031">
        <v>30.6838653440565</v>
      </c>
      <c r="Q2031" t="s">
        <v>6162</v>
      </c>
      <c r="R2031">
        <v>0</v>
      </c>
      <c r="S2031" t="s">
        <v>6538</v>
      </c>
      <c r="T2031">
        <v>8001</v>
      </c>
      <c r="U2031" t="s">
        <v>6581</v>
      </c>
      <c r="V2031">
        <v>2017</v>
      </c>
      <c r="W2031">
        <v>17969</v>
      </c>
      <c r="X2031">
        <v>2017</v>
      </c>
      <c r="Y2031">
        <v>58000</v>
      </c>
      <c r="Z2031">
        <v>536.15</v>
      </c>
      <c r="AA2031" s="3">
        <f t="shared" si="1272"/>
        <v>0.87629118723849364</v>
      </c>
      <c r="AB2031" t="s">
        <v>6616</v>
      </c>
      <c r="AI2031" t="s">
        <v>6618</v>
      </c>
      <c r="AJ2031" t="s">
        <v>6618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 s="3" t="str">
        <f t="shared" si="1273"/>
        <v>No</v>
      </c>
      <c r="AQ2031" s="3" t="str">
        <f t="shared" si="1274"/>
        <v>No</v>
      </c>
      <c r="AR2031" s="3" t="str">
        <f t="shared" si="1275"/>
        <v>No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 t="s">
        <v>6634</v>
      </c>
      <c r="AZ2031">
        <v>0</v>
      </c>
      <c r="BA2031">
        <v>1</v>
      </c>
      <c r="BB2031" t="s">
        <v>6616</v>
      </c>
      <c r="BC2031" t="s">
        <v>6616</v>
      </c>
      <c r="BD2031" s="4" t="str">
        <f t="shared" si="1276"/>
        <v>No</v>
      </c>
      <c r="BE2031" t="s">
        <v>6640</v>
      </c>
      <c r="BF2031" s="3" t="str">
        <f t="shared" si="1277"/>
        <v>No</v>
      </c>
      <c r="BG2031" t="s">
        <v>6645</v>
      </c>
      <c r="BH2031" s="3" t="str">
        <f t="shared" si="1278"/>
        <v>VIEUX CARRE</v>
      </c>
      <c r="BI2031" s="3" t="str">
        <f t="shared" si="1279"/>
        <v>Yulee</v>
      </c>
      <c r="BJ2031" s="3" t="str">
        <f t="shared" si="1280"/>
        <v>Florida</v>
      </c>
      <c r="BK2031" s="3">
        <f t="shared" si="1281"/>
        <v>32097</v>
      </c>
      <c r="BL2031" s="3" t="str">
        <f t="shared" si="1282"/>
        <v>VIEUX CARRE YULEE FL 32097</v>
      </c>
      <c r="BM2031" s="3" t="str">
        <f t="shared" si="1283"/>
        <v/>
      </c>
      <c r="BN2031" s="3" t="str">
        <f t="shared" si="1284"/>
        <v>Pass</v>
      </c>
      <c r="BO2031" s="3" t="str">
        <f t="shared" si="1285"/>
        <v>No</v>
      </c>
      <c r="BP2031" s="3" t="str">
        <f t="shared" si="1286"/>
        <v>FV&lt;$10K</v>
      </c>
      <c r="BQ2031" t="s">
        <v>6650</v>
      </c>
      <c r="BR2031" s="3" t="str">
        <f t="shared" si="1287"/>
        <v>No, &lt; $20K Lien</v>
      </c>
      <c r="BS2031" s="3" t="str">
        <f t="shared" si="1288"/>
        <v>No, Lien &lt; $20K</v>
      </c>
      <c r="BT2031" t="s">
        <v>6650</v>
      </c>
      <c r="BU2031" s="3" t="str">
        <f t="shared" si="1289"/>
        <v>No</v>
      </c>
      <c r="BV2031" s="3" t="str">
        <f t="shared" si="1290"/>
        <v>No</v>
      </c>
      <c r="BW2031" s="3">
        <f t="shared" si="1291"/>
        <v>1</v>
      </c>
      <c r="BX2031" s="3" t="str">
        <f t="shared" si="1292"/>
        <v>No</v>
      </c>
      <c r="BY2031" s="3">
        <f t="shared" si="1293"/>
        <v>17969</v>
      </c>
      <c r="BZ2031">
        <v>1</v>
      </c>
      <c r="CA2031" s="3">
        <f t="shared" si="1294"/>
        <v>17969</v>
      </c>
      <c r="CC2031" s="3">
        <f t="shared" si="1295"/>
        <v>0</v>
      </c>
      <c r="CD2031" s="3">
        <f t="shared" si="1296"/>
        <v>0</v>
      </c>
      <c r="CE2031" s="3" t="str">
        <f t="shared" si="1297"/>
        <v/>
      </c>
      <c r="CF2031" s="3" t="e">
        <f>HLOOKUP(CE2031,'Valuation Data'!$D$2:$K$5,4,FALSE)</f>
        <v>#N/A</v>
      </c>
      <c r="CG2031" s="3">
        <f t="shared" si="1298"/>
        <v>17969</v>
      </c>
      <c r="CH2031" s="3" t="str">
        <f t="shared" si="1299"/>
        <v>No</v>
      </c>
      <c r="CI2031" s="3" t="str">
        <f>VLOOKUP(R2031,'Use Codes &amp; County Type'!A:D,4,FALSE)</f>
        <v>V</v>
      </c>
      <c r="CJ2031" s="3" t="str">
        <f t="shared" si="1300"/>
        <v>Yes</v>
      </c>
      <c r="CK2031" s="3" t="str">
        <f t="shared" si="1301"/>
        <v>No</v>
      </c>
      <c r="CL2031" s="3">
        <f t="shared" si="1302"/>
        <v>0</v>
      </c>
      <c r="CM2031" s="3">
        <f t="shared" si="1303"/>
        <v>0</v>
      </c>
      <c r="CN2031" s="3">
        <f t="shared" si="1304"/>
        <v>3059.2000000000003</v>
      </c>
      <c r="CO2031" s="3">
        <f t="shared" si="1305"/>
        <v>-3059.2000000000003</v>
      </c>
      <c r="CP2031" s="3">
        <f t="shared" si="1306"/>
        <v>0.1702487617563582</v>
      </c>
      <c r="CR2031" s="3" t="str">
        <f t="shared" si="1307"/>
        <v>No</v>
      </c>
      <c r="CV2031" s="3" t="str">
        <f t="shared" si="1308"/>
        <v>FMV&lt;$30K</v>
      </c>
      <c r="CW2031" s="3">
        <f t="shared" si="1309"/>
        <v>2030</v>
      </c>
      <c r="CX2031" s="3">
        <f t="shared" si="1310"/>
        <v>611.84</v>
      </c>
      <c r="CY2031" s="3" t="str">
        <f t="shared" si="1311"/>
        <v>Ok</v>
      </c>
      <c r="CZ2031">
        <v>0</v>
      </c>
      <c r="DA2031">
        <v>0</v>
      </c>
    </row>
    <row r="2032" spans="1:105" x14ac:dyDescent="0.25">
      <c r="A2032">
        <v>2031</v>
      </c>
      <c r="B2032" t="s">
        <v>3</v>
      </c>
      <c r="C2032" t="s">
        <v>2140</v>
      </c>
      <c r="D2032">
        <v>611.84</v>
      </c>
      <c r="E2032">
        <v>2017</v>
      </c>
      <c r="F2032">
        <v>611.84</v>
      </c>
      <c r="G2032">
        <v>611.84</v>
      </c>
      <c r="H2032" s="3">
        <f t="shared" si="1271"/>
        <v>0</v>
      </c>
      <c r="I2032">
        <v>28576</v>
      </c>
      <c r="J2032" t="s">
        <v>2734</v>
      </c>
      <c r="K2032" t="s">
        <v>2738</v>
      </c>
      <c r="L2032">
        <v>32097</v>
      </c>
      <c r="M2032" t="s">
        <v>4283</v>
      </c>
      <c r="N2032" t="s">
        <v>4758</v>
      </c>
      <c r="O2032">
        <v>-81.548991064984904</v>
      </c>
      <c r="P2032">
        <v>30.684147166481601</v>
      </c>
      <c r="Q2032" t="s">
        <v>6160</v>
      </c>
      <c r="R2032">
        <v>0</v>
      </c>
      <c r="S2032" t="s">
        <v>6538</v>
      </c>
      <c r="T2032">
        <v>8001</v>
      </c>
      <c r="U2032" t="s">
        <v>6581</v>
      </c>
      <c r="V2032">
        <v>2017</v>
      </c>
      <c r="W2032">
        <v>17969</v>
      </c>
      <c r="X2032">
        <v>2017</v>
      </c>
      <c r="Y2032">
        <v>58000</v>
      </c>
      <c r="Z2032">
        <v>536.15</v>
      </c>
      <c r="AA2032" s="3">
        <f t="shared" si="1272"/>
        <v>0.87629118723849364</v>
      </c>
      <c r="AB2032" t="s">
        <v>6616</v>
      </c>
      <c r="AC2032" t="s">
        <v>6616</v>
      </c>
      <c r="AD2032" t="s">
        <v>6616</v>
      </c>
      <c r="AH2032" t="s">
        <v>6616</v>
      </c>
      <c r="AI2032" t="s">
        <v>6618</v>
      </c>
      <c r="AJ2032" t="s">
        <v>6618</v>
      </c>
      <c r="AK2032" t="s">
        <v>6618</v>
      </c>
      <c r="AL2032" t="s">
        <v>6618</v>
      </c>
      <c r="AM2032" t="s">
        <v>6618</v>
      </c>
      <c r="AN2032" t="s">
        <v>6618</v>
      </c>
      <c r="AO2032">
        <v>0</v>
      </c>
      <c r="AP2032" s="3" t="str">
        <f t="shared" si="1273"/>
        <v>No</v>
      </c>
      <c r="AQ2032" s="3" t="str">
        <f t="shared" si="1274"/>
        <v>No</v>
      </c>
      <c r="AR2032" s="3" t="str">
        <f t="shared" si="1275"/>
        <v>No</v>
      </c>
      <c r="AS2032">
        <v>0</v>
      </c>
      <c r="AT2032">
        <v>0</v>
      </c>
      <c r="AU2032">
        <v>307134</v>
      </c>
      <c r="AV2032" t="s">
        <v>5076</v>
      </c>
      <c r="AW2032">
        <v>0</v>
      </c>
      <c r="AX2032">
        <v>0</v>
      </c>
      <c r="AY2032" t="s">
        <v>6634</v>
      </c>
      <c r="AZ2032" t="s">
        <v>6638</v>
      </c>
      <c r="BA2032">
        <v>1</v>
      </c>
      <c r="BB2032" t="s">
        <v>6616</v>
      </c>
      <c r="BC2032" t="s">
        <v>6617</v>
      </c>
      <c r="BD2032" s="4" t="str">
        <f t="shared" si="1276"/>
        <v>No</v>
      </c>
      <c r="BE2032" t="s">
        <v>6640</v>
      </c>
      <c r="BF2032" s="3" t="str">
        <f t="shared" si="1277"/>
        <v>No</v>
      </c>
      <c r="BG2032" t="s">
        <v>6645</v>
      </c>
      <c r="BH2032" s="3" t="str">
        <f t="shared" si="1278"/>
        <v>28576 VIEUX CARRE</v>
      </c>
      <c r="BI2032" s="3" t="str">
        <f t="shared" si="1279"/>
        <v>Yulee</v>
      </c>
      <c r="BJ2032" s="3" t="str">
        <f t="shared" si="1280"/>
        <v>Florida</v>
      </c>
      <c r="BK2032" s="3">
        <f t="shared" si="1281"/>
        <v>32097</v>
      </c>
      <c r="BL2032" s="3" t="str">
        <f t="shared" si="1282"/>
        <v>28576 VIEUX CARRE YULEE FL 32097</v>
      </c>
      <c r="BM2032" s="3" t="str">
        <f t="shared" si="1283"/>
        <v>L</v>
      </c>
      <c r="BN2032" s="3" t="str">
        <f t="shared" si="1284"/>
        <v>Pass</v>
      </c>
      <c r="BO2032" s="3" t="str">
        <f t="shared" si="1285"/>
        <v>Yes</v>
      </c>
      <c r="BP2032" s="3" t="str">
        <f t="shared" si="1286"/>
        <v>FV&lt;$10K</v>
      </c>
      <c r="BQ2032" t="s">
        <v>6650</v>
      </c>
      <c r="BR2032" s="3" t="str">
        <f t="shared" si="1287"/>
        <v>No, &lt; $20K Lien</v>
      </c>
      <c r="BS2032" s="3" t="str">
        <f t="shared" si="1288"/>
        <v>No, Lien &lt; $20K</v>
      </c>
      <c r="BT2032" t="s">
        <v>6650</v>
      </c>
      <c r="BU2032" s="3" t="str">
        <f t="shared" si="1289"/>
        <v>No</v>
      </c>
      <c r="BV2032" s="3" t="str">
        <f t="shared" si="1290"/>
        <v>No</v>
      </c>
      <c r="BW2032" s="3">
        <f t="shared" si="1291"/>
        <v>1</v>
      </c>
      <c r="BX2032" s="3" t="str">
        <f t="shared" si="1292"/>
        <v>No</v>
      </c>
      <c r="BY2032" s="3">
        <f t="shared" si="1293"/>
        <v>17969</v>
      </c>
      <c r="BZ2032">
        <v>1</v>
      </c>
      <c r="CA2032" s="3">
        <f t="shared" si="1294"/>
        <v>17969</v>
      </c>
      <c r="CC2032" s="3">
        <f t="shared" si="1295"/>
        <v>0</v>
      </c>
      <c r="CD2032" s="3">
        <f t="shared" si="1296"/>
        <v>0</v>
      </c>
      <c r="CE2032" s="3" t="str">
        <f t="shared" si="1297"/>
        <v/>
      </c>
      <c r="CF2032" s="3" t="e">
        <f>HLOOKUP(CE2032,'Valuation Data'!$D$2:$K$5,4,FALSE)</f>
        <v>#N/A</v>
      </c>
      <c r="CG2032" s="3">
        <f t="shared" si="1298"/>
        <v>17969</v>
      </c>
      <c r="CH2032" s="3" t="str">
        <f t="shared" si="1299"/>
        <v>No</v>
      </c>
      <c r="CI2032" s="3" t="str">
        <f>VLOOKUP(R2032,'Use Codes &amp; County Type'!A:D,4,FALSE)</f>
        <v>V</v>
      </c>
      <c r="CJ2032" s="3" t="str">
        <f t="shared" si="1300"/>
        <v>Yes</v>
      </c>
      <c r="CK2032" s="3" t="str">
        <f t="shared" si="1301"/>
        <v>No</v>
      </c>
      <c r="CL2032" s="3">
        <f t="shared" si="1302"/>
        <v>0</v>
      </c>
      <c r="CM2032" s="3">
        <f t="shared" si="1303"/>
        <v>0</v>
      </c>
      <c r="CN2032" s="3">
        <f t="shared" si="1304"/>
        <v>3059.2000000000003</v>
      </c>
      <c r="CO2032" s="3">
        <f t="shared" si="1305"/>
        <v>-3059.2000000000003</v>
      </c>
      <c r="CP2032" s="3">
        <f t="shared" si="1306"/>
        <v>0.1702487617563582</v>
      </c>
      <c r="CR2032" s="3" t="str">
        <f t="shared" si="1307"/>
        <v>No</v>
      </c>
      <c r="CV2032" s="3" t="str">
        <f t="shared" si="1308"/>
        <v>FMV&lt;$30K</v>
      </c>
      <c r="CW2032" s="3">
        <f t="shared" si="1309"/>
        <v>2031</v>
      </c>
      <c r="CX2032" s="3">
        <f t="shared" si="1310"/>
        <v>611.84</v>
      </c>
      <c r="CY2032" s="3" t="str">
        <f t="shared" si="1311"/>
        <v>Ok</v>
      </c>
      <c r="CZ2032">
        <v>0</v>
      </c>
      <c r="DA2032">
        <v>0</v>
      </c>
    </row>
    <row r="2033" spans="1:105" x14ac:dyDescent="0.25">
      <c r="A2033">
        <v>2032</v>
      </c>
      <c r="B2033" t="s">
        <v>3</v>
      </c>
      <c r="C2033" t="s">
        <v>2141</v>
      </c>
      <c r="D2033">
        <v>611.84</v>
      </c>
      <c r="E2033">
        <v>2017</v>
      </c>
      <c r="F2033">
        <v>611.84</v>
      </c>
      <c r="G2033">
        <v>611.84</v>
      </c>
      <c r="H2033" s="3">
        <f t="shared" si="1271"/>
        <v>0</v>
      </c>
      <c r="I2033">
        <v>28634</v>
      </c>
      <c r="J2033" t="s">
        <v>2734</v>
      </c>
      <c r="K2033" t="s">
        <v>2738</v>
      </c>
      <c r="L2033">
        <v>32097</v>
      </c>
      <c r="M2033" t="s">
        <v>4284</v>
      </c>
      <c r="N2033" t="s">
        <v>4758</v>
      </c>
      <c r="O2033">
        <v>-81.548882774471807</v>
      </c>
      <c r="P2033">
        <v>30.6844194241407</v>
      </c>
      <c r="Q2033" t="s">
        <v>6160</v>
      </c>
      <c r="R2033">
        <v>0</v>
      </c>
      <c r="S2033" t="s">
        <v>6538</v>
      </c>
      <c r="T2033">
        <v>8001</v>
      </c>
      <c r="U2033" t="s">
        <v>6581</v>
      </c>
      <c r="V2033">
        <v>2017</v>
      </c>
      <c r="W2033">
        <v>17969</v>
      </c>
      <c r="X2033">
        <v>2017</v>
      </c>
      <c r="Y2033">
        <v>58000</v>
      </c>
      <c r="Z2033">
        <v>536.15</v>
      </c>
      <c r="AA2033" s="3">
        <f t="shared" si="1272"/>
        <v>0.87629118723849364</v>
      </c>
      <c r="AB2033" t="s">
        <v>6616</v>
      </c>
      <c r="AC2033" t="s">
        <v>6616</v>
      </c>
      <c r="AD2033" t="s">
        <v>6616</v>
      </c>
      <c r="AG2033" t="s">
        <v>6616</v>
      </c>
      <c r="AH2033" t="s">
        <v>6616</v>
      </c>
      <c r="AI2033" t="s">
        <v>6618</v>
      </c>
      <c r="AJ2033" t="s">
        <v>6618</v>
      </c>
      <c r="AK2033" t="s">
        <v>6618</v>
      </c>
      <c r="AL2033" t="s">
        <v>6618</v>
      </c>
      <c r="AM2033" t="s">
        <v>6618</v>
      </c>
      <c r="AN2033" t="s">
        <v>6618</v>
      </c>
      <c r="AO2033" t="s">
        <v>6618</v>
      </c>
      <c r="AP2033" s="3" t="str">
        <f t="shared" si="1273"/>
        <v>No</v>
      </c>
      <c r="AQ2033" s="3" t="str">
        <f t="shared" si="1274"/>
        <v>No</v>
      </c>
      <c r="AR2033" s="3" t="str">
        <f t="shared" si="1275"/>
        <v>No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 t="s">
        <v>6634</v>
      </c>
      <c r="AZ2033" t="s">
        <v>6638</v>
      </c>
      <c r="BA2033">
        <v>1</v>
      </c>
      <c r="BB2033" t="s">
        <v>6616</v>
      </c>
      <c r="BC2033" t="s">
        <v>6616</v>
      </c>
      <c r="BD2033" s="4" t="str">
        <f t="shared" si="1276"/>
        <v>No</v>
      </c>
      <c r="BE2033" t="s">
        <v>6640</v>
      </c>
      <c r="BF2033" s="3" t="str">
        <f t="shared" si="1277"/>
        <v>No</v>
      </c>
      <c r="BG2033" t="s">
        <v>6645</v>
      </c>
      <c r="BH2033" s="3" t="str">
        <f t="shared" si="1278"/>
        <v>28634 VIEUX CARRE</v>
      </c>
      <c r="BI2033" s="3" t="str">
        <f t="shared" si="1279"/>
        <v>Yulee</v>
      </c>
      <c r="BJ2033" s="3" t="str">
        <f t="shared" si="1280"/>
        <v>Florida</v>
      </c>
      <c r="BK2033" s="3">
        <f t="shared" si="1281"/>
        <v>32097</v>
      </c>
      <c r="BL2033" s="3" t="str">
        <f t="shared" si="1282"/>
        <v>28634 VIEUX CARRE YULEE FL 32097</v>
      </c>
      <c r="BM2033" s="3" t="str">
        <f t="shared" si="1283"/>
        <v/>
      </c>
      <c r="BN2033" s="3" t="str">
        <f t="shared" si="1284"/>
        <v>Pass</v>
      </c>
      <c r="BO2033" s="3" t="str">
        <f t="shared" si="1285"/>
        <v>No</v>
      </c>
      <c r="BP2033" s="3" t="str">
        <f t="shared" si="1286"/>
        <v>FV&lt;$10K</v>
      </c>
      <c r="BQ2033" t="s">
        <v>6650</v>
      </c>
      <c r="BR2033" s="3" t="str">
        <f t="shared" si="1287"/>
        <v>No, &lt; $20K Lien</v>
      </c>
      <c r="BS2033" s="3" t="str">
        <f t="shared" si="1288"/>
        <v>No, Lien &lt; $20K</v>
      </c>
      <c r="BT2033" t="s">
        <v>6650</v>
      </c>
      <c r="BU2033" s="3" t="str">
        <f t="shared" si="1289"/>
        <v>No</v>
      </c>
      <c r="BV2033" s="3" t="str">
        <f t="shared" si="1290"/>
        <v>No</v>
      </c>
      <c r="BW2033" s="3">
        <f t="shared" si="1291"/>
        <v>1</v>
      </c>
      <c r="BX2033" s="3" t="str">
        <f t="shared" si="1292"/>
        <v>No</v>
      </c>
      <c r="BY2033" s="3">
        <f t="shared" si="1293"/>
        <v>17969</v>
      </c>
      <c r="BZ2033">
        <v>1</v>
      </c>
      <c r="CA2033" s="3">
        <f t="shared" si="1294"/>
        <v>17969</v>
      </c>
      <c r="CC2033" s="3">
        <f t="shared" si="1295"/>
        <v>0</v>
      </c>
      <c r="CD2033" s="3">
        <f t="shared" si="1296"/>
        <v>0</v>
      </c>
      <c r="CE2033" s="3" t="str">
        <f t="shared" si="1297"/>
        <v/>
      </c>
      <c r="CF2033" s="3" t="e">
        <f>HLOOKUP(CE2033,'Valuation Data'!$D$2:$K$5,4,FALSE)</f>
        <v>#N/A</v>
      </c>
      <c r="CG2033" s="3">
        <f t="shared" si="1298"/>
        <v>17969</v>
      </c>
      <c r="CH2033" s="3" t="str">
        <f t="shared" si="1299"/>
        <v>No</v>
      </c>
      <c r="CI2033" s="3" t="str">
        <f>VLOOKUP(R2033,'Use Codes &amp; County Type'!A:D,4,FALSE)</f>
        <v>V</v>
      </c>
      <c r="CJ2033" s="3" t="str">
        <f t="shared" si="1300"/>
        <v>Yes</v>
      </c>
      <c r="CK2033" s="3" t="str">
        <f t="shared" si="1301"/>
        <v>No</v>
      </c>
      <c r="CL2033" s="3">
        <f t="shared" si="1302"/>
        <v>0</v>
      </c>
      <c r="CM2033" s="3">
        <f t="shared" si="1303"/>
        <v>0</v>
      </c>
      <c r="CN2033" s="3">
        <f t="shared" si="1304"/>
        <v>3059.2000000000003</v>
      </c>
      <c r="CO2033" s="3">
        <f t="shared" si="1305"/>
        <v>-3059.2000000000003</v>
      </c>
      <c r="CP2033" s="3">
        <f t="shared" si="1306"/>
        <v>0.1702487617563582</v>
      </c>
      <c r="CR2033" s="3" t="str">
        <f t="shared" si="1307"/>
        <v>No</v>
      </c>
      <c r="CV2033" s="3" t="str">
        <f t="shared" si="1308"/>
        <v>FMV&lt;$30K</v>
      </c>
      <c r="CW2033" s="3">
        <f t="shared" si="1309"/>
        <v>2032</v>
      </c>
      <c r="CX2033" s="3">
        <f t="shared" si="1310"/>
        <v>611.84</v>
      </c>
      <c r="CY2033" s="3" t="str">
        <f t="shared" si="1311"/>
        <v>Ok</v>
      </c>
      <c r="CZ2033">
        <v>0</v>
      </c>
      <c r="DA2033">
        <v>0</v>
      </c>
    </row>
    <row r="2034" spans="1:105" x14ac:dyDescent="0.25">
      <c r="A2034">
        <v>2033</v>
      </c>
      <c r="B2034" t="s">
        <v>3</v>
      </c>
      <c r="C2034" t="s">
        <v>2142</v>
      </c>
      <c r="D2034">
        <v>525.4</v>
      </c>
      <c r="E2034">
        <v>2017</v>
      </c>
      <c r="F2034">
        <v>525.4</v>
      </c>
      <c r="G2034">
        <v>525.4</v>
      </c>
      <c r="H2034" s="3">
        <f t="shared" si="1271"/>
        <v>0</v>
      </c>
      <c r="I2034">
        <v>28872</v>
      </c>
      <c r="J2034" t="s">
        <v>2734</v>
      </c>
      <c r="K2034" t="s">
        <v>2738</v>
      </c>
      <c r="L2034">
        <v>32097</v>
      </c>
      <c r="M2034" t="s">
        <v>4285</v>
      </c>
      <c r="N2034" t="s">
        <v>4758</v>
      </c>
      <c r="O2034">
        <v>-81.548705369737505</v>
      </c>
      <c r="P2034">
        <v>30.685394681470701</v>
      </c>
      <c r="Q2034" t="s">
        <v>6160</v>
      </c>
      <c r="R2034">
        <v>0</v>
      </c>
      <c r="S2034" t="s">
        <v>6538</v>
      </c>
      <c r="T2034">
        <v>8001</v>
      </c>
      <c r="U2034" t="s">
        <v>6581</v>
      </c>
      <c r="V2034">
        <v>2017</v>
      </c>
      <c r="W2034">
        <v>16335</v>
      </c>
      <c r="X2034">
        <v>2017</v>
      </c>
      <c r="Y2034">
        <v>48000</v>
      </c>
      <c r="Z2034">
        <v>456.21</v>
      </c>
      <c r="AA2034" s="3">
        <f t="shared" si="1272"/>
        <v>0.86830985915492953</v>
      </c>
      <c r="AB2034" t="s">
        <v>6616</v>
      </c>
      <c r="AC2034" t="s">
        <v>6616</v>
      </c>
      <c r="AD2034" t="s">
        <v>6616</v>
      </c>
      <c r="AG2034" t="s">
        <v>6616</v>
      </c>
      <c r="AH2034" t="s">
        <v>6616</v>
      </c>
      <c r="AI2034" t="s">
        <v>6618</v>
      </c>
      <c r="AJ2034" t="s">
        <v>6618</v>
      </c>
      <c r="AK2034" t="s">
        <v>6618</v>
      </c>
      <c r="AL2034" t="s">
        <v>6618</v>
      </c>
      <c r="AM2034" t="s">
        <v>6618</v>
      </c>
      <c r="AN2034" t="s">
        <v>6618</v>
      </c>
      <c r="AO2034">
        <v>0</v>
      </c>
      <c r="AP2034" s="3" t="str">
        <f t="shared" si="1273"/>
        <v>No</v>
      </c>
      <c r="AQ2034" s="3" t="str">
        <f t="shared" si="1274"/>
        <v>No</v>
      </c>
      <c r="AR2034" s="3" t="str">
        <f t="shared" si="1275"/>
        <v>No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 t="s">
        <v>6634</v>
      </c>
      <c r="AZ2034" t="s">
        <v>6638</v>
      </c>
      <c r="BA2034">
        <v>1</v>
      </c>
      <c r="BB2034" t="s">
        <v>6616</v>
      </c>
      <c r="BC2034" t="s">
        <v>6616</v>
      </c>
      <c r="BD2034" s="4" t="str">
        <f t="shared" si="1276"/>
        <v>No</v>
      </c>
      <c r="BE2034" t="s">
        <v>6640</v>
      </c>
      <c r="BF2034" s="3" t="str">
        <f t="shared" si="1277"/>
        <v>No</v>
      </c>
      <c r="BG2034" t="s">
        <v>6645</v>
      </c>
      <c r="BH2034" s="3" t="str">
        <f t="shared" si="1278"/>
        <v>28872 VIEUX CARRE</v>
      </c>
      <c r="BI2034" s="3" t="str">
        <f t="shared" si="1279"/>
        <v>Yulee</v>
      </c>
      <c r="BJ2034" s="3" t="str">
        <f t="shared" si="1280"/>
        <v>Florida</v>
      </c>
      <c r="BK2034" s="3">
        <f t="shared" si="1281"/>
        <v>32097</v>
      </c>
      <c r="BL2034" s="3" t="str">
        <f t="shared" si="1282"/>
        <v>28872 VIEUX CARRE YULEE FL 32097</v>
      </c>
      <c r="BM2034" s="3" t="str">
        <f t="shared" si="1283"/>
        <v/>
      </c>
      <c r="BN2034" s="3" t="str">
        <f t="shared" si="1284"/>
        <v>Pass</v>
      </c>
      <c r="BO2034" s="3" t="str">
        <f t="shared" si="1285"/>
        <v>No</v>
      </c>
      <c r="BP2034" s="3" t="str">
        <f t="shared" si="1286"/>
        <v>FV&lt;$10K</v>
      </c>
      <c r="BQ2034" t="s">
        <v>6650</v>
      </c>
      <c r="BR2034" s="3" t="str">
        <f t="shared" si="1287"/>
        <v>No, &lt; $20K Lien</v>
      </c>
      <c r="BS2034" s="3" t="str">
        <f t="shared" si="1288"/>
        <v>No, Lien &lt; $20K</v>
      </c>
      <c r="BT2034" t="s">
        <v>6650</v>
      </c>
      <c r="BU2034" s="3" t="str">
        <f t="shared" si="1289"/>
        <v>No</v>
      </c>
      <c r="BV2034" s="3" t="str">
        <f t="shared" si="1290"/>
        <v>No</v>
      </c>
      <c r="BW2034" s="3">
        <f t="shared" si="1291"/>
        <v>1</v>
      </c>
      <c r="BX2034" s="3" t="str">
        <f t="shared" si="1292"/>
        <v>No</v>
      </c>
      <c r="BY2034" s="3">
        <f t="shared" si="1293"/>
        <v>16335</v>
      </c>
      <c r="BZ2034">
        <v>1</v>
      </c>
      <c r="CA2034" s="3">
        <f t="shared" si="1294"/>
        <v>16335</v>
      </c>
      <c r="CC2034" s="3">
        <f t="shared" si="1295"/>
        <v>0</v>
      </c>
      <c r="CD2034" s="3">
        <f t="shared" si="1296"/>
        <v>0</v>
      </c>
      <c r="CE2034" s="3" t="str">
        <f t="shared" si="1297"/>
        <v/>
      </c>
      <c r="CF2034" s="3" t="e">
        <f>HLOOKUP(CE2034,'Valuation Data'!$D$2:$K$5,4,FALSE)</f>
        <v>#N/A</v>
      </c>
      <c r="CG2034" s="3">
        <f t="shared" si="1298"/>
        <v>16335</v>
      </c>
      <c r="CH2034" s="3" t="str">
        <f t="shared" si="1299"/>
        <v>No</v>
      </c>
      <c r="CI2034" s="3" t="str">
        <f>VLOOKUP(R2034,'Use Codes &amp; County Type'!A:D,4,FALSE)</f>
        <v>V</v>
      </c>
      <c r="CJ2034" s="3" t="str">
        <f t="shared" si="1300"/>
        <v>Yes</v>
      </c>
      <c r="CK2034" s="3" t="str">
        <f t="shared" si="1301"/>
        <v>No</v>
      </c>
      <c r="CL2034" s="3">
        <f t="shared" si="1302"/>
        <v>0</v>
      </c>
      <c r="CM2034" s="3">
        <f t="shared" si="1303"/>
        <v>0</v>
      </c>
      <c r="CN2034" s="3">
        <f t="shared" si="1304"/>
        <v>2627</v>
      </c>
      <c r="CO2034" s="3">
        <f t="shared" si="1305"/>
        <v>-2627</v>
      </c>
      <c r="CP2034" s="3">
        <f t="shared" si="1306"/>
        <v>0.16082032445668809</v>
      </c>
      <c r="CR2034" s="3" t="str">
        <f t="shared" si="1307"/>
        <v>No</v>
      </c>
      <c r="CV2034" s="3" t="str">
        <f t="shared" si="1308"/>
        <v>FMV&lt;$30K</v>
      </c>
      <c r="CW2034" s="3">
        <f t="shared" si="1309"/>
        <v>2033</v>
      </c>
      <c r="CX2034" s="3">
        <f t="shared" si="1310"/>
        <v>525.4</v>
      </c>
      <c r="CY2034" s="3" t="str">
        <f t="shared" si="1311"/>
        <v>Ok</v>
      </c>
      <c r="CZ2034">
        <v>0</v>
      </c>
      <c r="DA2034">
        <v>0</v>
      </c>
    </row>
    <row r="2035" spans="1:105" x14ac:dyDescent="0.25">
      <c r="A2035">
        <v>2034</v>
      </c>
      <c r="B2035" t="s">
        <v>3</v>
      </c>
      <c r="C2035" t="s">
        <v>2143</v>
      </c>
      <c r="D2035">
        <v>525.4</v>
      </c>
      <c r="E2035">
        <v>2017</v>
      </c>
      <c r="F2035">
        <v>525.4</v>
      </c>
      <c r="G2035">
        <v>525.4</v>
      </c>
      <c r="H2035" s="3">
        <f t="shared" si="1271"/>
        <v>0</v>
      </c>
      <c r="I2035">
        <v>28936</v>
      </c>
      <c r="J2035" t="s">
        <v>2734</v>
      </c>
      <c r="K2035" t="s">
        <v>2738</v>
      </c>
      <c r="L2035">
        <v>32097</v>
      </c>
      <c r="M2035" t="s">
        <v>4286</v>
      </c>
      <c r="N2035" t="s">
        <v>4758</v>
      </c>
      <c r="O2035">
        <v>-81.548699265207503</v>
      </c>
      <c r="P2035">
        <v>30.685702767711302</v>
      </c>
      <c r="Q2035" t="s">
        <v>6160</v>
      </c>
      <c r="R2035">
        <v>0</v>
      </c>
      <c r="S2035" t="s">
        <v>6538</v>
      </c>
      <c r="T2035">
        <v>8001</v>
      </c>
      <c r="U2035" t="s">
        <v>6581</v>
      </c>
      <c r="V2035">
        <v>2017</v>
      </c>
      <c r="W2035">
        <v>16335</v>
      </c>
      <c r="X2035">
        <v>2017</v>
      </c>
      <c r="Y2035">
        <v>48000</v>
      </c>
      <c r="Z2035">
        <v>456.21</v>
      </c>
      <c r="AA2035" s="3">
        <f t="shared" si="1272"/>
        <v>0.86830985915492953</v>
      </c>
      <c r="AB2035" t="s">
        <v>6616</v>
      </c>
      <c r="AC2035" t="s">
        <v>6616</v>
      </c>
      <c r="AD2035" t="s">
        <v>6616</v>
      </c>
      <c r="AG2035" t="s">
        <v>6616</v>
      </c>
      <c r="AH2035" t="s">
        <v>6616</v>
      </c>
      <c r="AI2035" t="s">
        <v>6618</v>
      </c>
      <c r="AJ2035" t="s">
        <v>6618</v>
      </c>
      <c r="AK2035" t="s">
        <v>6618</v>
      </c>
      <c r="AL2035" t="s">
        <v>6618</v>
      </c>
      <c r="AM2035" t="s">
        <v>6618</v>
      </c>
      <c r="AN2035" t="s">
        <v>6618</v>
      </c>
      <c r="AO2035">
        <v>0</v>
      </c>
      <c r="AP2035" s="3" t="str">
        <f t="shared" si="1273"/>
        <v>No</v>
      </c>
      <c r="AQ2035" s="3" t="str">
        <f t="shared" si="1274"/>
        <v>No</v>
      </c>
      <c r="AR2035" s="3" t="str">
        <f t="shared" si="1275"/>
        <v>No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 t="s">
        <v>6634</v>
      </c>
      <c r="AZ2035" t="s">
        <v>6638</v>
      </c>
      <c r="BA2035">
        <v>1</v>
      </c>
      <c r="BB2035" t="s">
        <v>6616</v>
      </c>
      <c r="BC2035" t="s">
        <v>6616</v>
      </c>
      <c r="BD2035" s="4" t="str">
        <f t="shared" si="1276"/>
        <v>No</v>
      </c>
      <c r="BE2035" t="s">
        <v>6640</v>
      </c>
      <c r="BF2035" s="3" t="str">
        <f t="shared" si="1277"/>
        <v>No</v>
      </c>
      <c r="BG2035" t="s">
        <v>6645</v>
      </c>
      <c r="BH2035" s="3" t="str">
        <f t="shared" si="1278"/>
        <v>28936 VIEUX CARRE</v>
      </c>
      <c r="BI2035" s="3" t="str">
        <f t="shared" si="1279"/>
        <v>Yulee</v>
      </c>
      <c r="BJ2035" s="3" t="str">
        <f t="shared" si="1280"/>
        <v>Florida</v>
      </c>
      <c r="BK2035" s="3">
        <f t="shared" si="1281"/>
        <v>32097</v>
      </c>
      <c r="BL2035" s="3" t="str">
        <f t="shared" si="1282"/>
        <v>28936 VIEUX CARRE YULEE FL 32097</v>
      </c>
      <c r="BM2035" s="3" t="str">
        <f t="shared" si="1283"/>
        <v/>
      </c>
      <c r="BN2035" s="3" t="str">
        <f t="shared" si="1284"/>
        <v>Pass</v>
      </c>
      <c r="BO2035" s="3" t="str">
        <f t="shared" si="1285"/>
        <v>No</v>
      </c>
      <c r="BP2035" s="3" t="str">
        <f t="shared" si="1286"/>
        <v>FV&lt;$10K</v>
      </c>
      <c r="BQ2035" t="s">
        <v>6650</v>
      </c>
      <c r="BR2035" s="3" t="str">
        <f t="shared" si="1287"/>
        <v>No, &lt; $20K Lien</v>
      </c>
      <c r="BS2035" s="3" t="str">
        <f t="shared" si="1288"/>
        <v>No, Lien &lt; $20K</v>
      </c>
      <c r="BT2035" t="s">
        <v>6650</v>
      </c>
      <c r="BU2035" s="3" t="str">
        <f t="shared" si="1289"/>
        <v>No</v>
      </c>
      <c r="BV2035" s="3" t="str">
        <f t="shared" si="1290"/>
        <v>No</v>
      </c>
      <c r="BW2035" s="3">
        <f t="shared" si="1291"/>
        <v>1</v>
      </c>
      <c r="BX2035" s="3" t="str">
        <f t="shared" si="1292"/>
        <v>No</v>
      </c>
      <c r="BY2035" s="3">
        <f t="shared" si="1293"/>
        <v>16335</v>
      </c>
      <c r="BZ2035">
        <v>1</v>
      </c>
      <c r="CA2035" s="3">
        <f t="shared" si="1294"/>
        <v>16335</v>
      </c>
      <c r="CC2035" s="3">
        <f t="shared" si="1295"/>
        <v>0</v>
      </c>
      <c r="CD2035" s="3">
        <f t="shared" si="1296"/>
        <v>0</v>
      </c>
      <c r="CE2035" s="3" t="str">
        <f t="shared" si="1297"/>
        <v/>
      </c>
      <c r="CF2035" s="3" t="e">
        <f>HLOOKUP(CE2035,'Valuation Data'!$D$2:$K$5,4,FALSE)</f>
        <v>#N/A</v>
      </c>
      <c r="CG2035" s="3">
        <f t="shared" si="1298"/>
        <v>16335</v>
      </c>
      <c r="CH2035" s="3" t="str">
        <f t="shared" si="1299"/>
        <v>No</v>
      </c>
      <c r="CI2035" s="3" t="str">
        <f>VLOOKUP(R2035,'Use Codes &amp; County Type'!A:D,4,FALSE)</f>
        <v>V</v>
      </c>
      <c r="CJ2035" s="3" t="str">
        <f t="shared" si="1300"/>
        <v>Yes</v>
      </c>
      <c r="CK2035" s="3" t="str">
        <f t="shared" si="1301"/>
        <v>No</v>
      </c>
      <c r="CL2035" s="3">
        <f t="shared" si="1302"/>
        <v>0</v>
      </c>
      <c r="CM2035" s="3">
        <f t="shared" si="1303"/>
        <v>0</v>
      </c>
      <c r="CN2035" s="3">
        <f t="shared" si="1304"/>
        <v>2627</v>
      </c>
      <c r="CO2035" s="3">
        <f t="shared" si="1305"/>
        <v>-2627</v>
      </c>
      <c r="CP2035" s="3">
        <f t="shared" si="1306"/>
        <v>0.16082032445668809</v>
      </c>
      <c r="CR2035" s="3" t="str">
        <f t="shared" si="1307"/>
        <v>No</v>
      </c>
      <c r="CV2035" s="3" t="str">
        <f t="shared" si="1308"/>
        <v>FMV&lt;$30K</v>
      </c>
      <c r="CW2035" s="3">
        <f t="shared" si="1309"/>
        <v>2034</v>
      </c>
      <c r="CX2035" s="3">
        <f t="shared" si="1310"/>
        <v>525.4</v>
      </c>
      <c r="CY2035" s="3" t="str">
        <f t="shared" si="1311"/>
        <v>Ok</v>
      </c>
      <c r="CZ2035">
        <v>0</v>
      </c>
      <c r="DA2035">
        <v>0</v>
      </c>
    </row>
    <row r="2036" spans="1:105" x14ac:dyDescent="0.25">
      <c r="A2036">
        <v>2035</v>
      </c>
      <c r="B2036" t="s">
        <v>3</v>
      </c>
      <c r="C2036" t="s">
        <v>2144</v>
      </c>
      <c r="D2036">
        <v>940.69</v>
      </c>
      <c r="E2036">
        <v>2017</v>
      </c>
      <c r="F2036">
        <v>940.69</v>
      </c>
      <c r="G2036">
        <v>940.69</v>
      </c>
      <c r="H2036" s="3">
        <f t="shared" si="1271"/>
        <v>0</v>
      </c>
      <c r="J2036" t="s">
        <v>2734</v>
      </c>
      <c r="K2036" t="s">
        <v>2738</v>
      </c>
      <c r="L2036">
        <v>32097</v>
      </c>
      <c r="M2036" t="s">
        <v>4287</v>
      </c>
      <c r="N2036" t="s">
        <v>4758</v>
      </c>
      <c r="O2036">
        <v>-81.538156349275496</v>
      </c>
      <c r="P2036">
        <v>30.6848868964262</v>
      </c>
      <c r="Q2036" t="s">
        <v>6164</v>
      </c>
      <c r="R2036">
        <v>0</v>
      </c>
      <c r="S2036" t="s">
        <v>6538</v>
      </c>
      <c r="T2036">
        <v>8001</v>
      </c>
      <c r="U2036" t="s">
        <v>6581</v>
      </c>
      <c r="V2036">
        <v>2017</v>
      </c>
      <c r="W2036">
        <v>55500</v>
      </c>
      <c r="X2036">
        <v>2017</v>
      </c>
      <c r="Y2036">
        <v>55500</v>
      </c>
      <c r="Z2036">
        <v>840.21</v>
      </c>
      <c r="AA2036" s="3">
        <f t="shared" si="1272"/>
        <v>0.89318478988827343</v>
      </c>
      <c r="AB2036" t="s">
        <v>6616</v>
      </c>
      <c r="AC2036" t="s">
        <v>6616</v>
      </c>
      <c r="AI2036" t="s">
        <v>6618</v>
      </c>
      <c r="AJ2036" t="s">
        <v>6618</v>
      </c>
      <c r="AK2036" t="s">
        <v>6618</v>
      </c>
      <c r="AL2036">
        <v>0</v>
      </c>
      <c r="AM2036">
        <v>0</v>
      </c>
      <c r="AN2036">
        <v>0</v>
      </c>
      <c r="AO2036">
        <v>0</v>
      </c>
      <c r="AP2036" s="3" t="str">
        <f t="shared" si="1273"/>
        <v>No</v>
      </c>
      <c r="AQ2036" s="3" t="str">
        <f t="shared" si="1274"/>
        <v>No</v>
      </c>
      <c r="AR2036" s="3" t="str">
        <f t="shared" si="1275"/>
        <v>No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1</v>
      </c>
      <c r="AY2036" t="s">
        <v>6634</v>
      </c>
      <c r="AZ2036" t="s">
        <v>6637</v>
      </c>
      <c r="BA2036">
        <v>1</v>
      </c>
      <c r="BB2036" t="s">
        <v>6616</v>
      </c>
      <c r="BC2036" t="s">
        <v>6616</v>
      </c>
      <c r="BD2036" s="4" t="str">
        <f t="shared" si="1276"/>
        <v>No</v>
      </c>
      <c r="BE2036" t="s">
        <v>6640</v>
      </c>
      <c r="BF2036" s="3" t="str">
        <f t="shared" si="1277"/>
        <v>No</v>
      </c>
      <c r="BG2036" t="s">
        <v>6645</v>
      </c>
      <c r="BH2036" s="3" t="str">
        <f t="shared" si="1278"/>
        <v>BELLEVILLE LN</v>
      </c>
      <c r="BI2036" s="3" t="str">
        <f t="shared" si="1279"/>
        <v>Yulee</v>
      </c>
      <c r="BJ2036" s="3" t="str">
        <f t="shared" si="1280"/>
        <v>Florida</v>
      </c>
      <c r="BK2036" s="3">
        <f t="shared" si="1281"/>
        <v>32097</v>
      </c>
      <c r="BL2036" s="3" t="str">
        <f t="shared" si="1282"/>
        <v>BELLEVILLE LN YULEE FL 32097</v>
      </c>
      <c r="BM2036" s="3" t="str">
        <f t="shared" si="1283"/>
        <v/>
      </c>
      <c r="BN2036" s="3" t="str">
        <f t="shared" si="1284"/>
        <v>Pass</v>
      </c>
      <c r="BO2036" s="3" t="str">
        <f t="shared" si="1285"/>
        <v>No</v>
      </c>
      <c r="BP2036" s="3" t="str">
        <f t="shared" si="1286"/>
        <v>FV&lt;$10K</v>
      </c>
      <c r="BQ2036" t="s">
        <v>6650</v>
      </c>
      <c r="BR2036" s="3" t="str">
        <f t="shared" si="1287"/>
        <v>No, &lt; $20K Lien</v>
      </c>
      <c r="BS2036" s="3" t="str">
        <f t="shared" si="1288"/>
        <v>No, Lien &lt; $20K</v>
      </c>
      <c r="BT2036" t="s">
        <v>6650</v>
      </c>
      <c r="BU2036" s="3" t="str">
        <f t="shared" si="1289"/>
        <v>No</v>
      </c>
      <c r="BV2036" s="3" t="str">
        <f t="shared" si="1290"/>
        <v>No</v>
      </c>
      <c r="BW2036" s="3">
        <f t="shared" si="1291"/>
        <v>1</v>
      </c>
      <c r="BX2036" s="3" t="str">
        <f t="shared" si="1292"/>
        <v>No</v>
      </c>
      <c r="BY2036" s="3">
        <f t="shared" si="1293"/>
        <v>55500</v>
      </c>
      <c r="BZ2036">
        <v>1</v>
      </c>
      <c r="CA2036" s="3">
        <f t="shared" si="1294"/>
        <v>55500</v>
      </c>
      <c r="CC2036" s="3">
        <f t="shared" si="1295"/>
        <v>0</v>
      </c>
      <c r="CD2036" s="3">
        <f t="shared" si="1296"/>
        <v>0</v>
      </c>
      <c r="CE2036" s="3" t="str">
        <f t="shared" si="1297"/>
        <v/>
      </c>
      <c r="CF2036" s="3" t="e">
        <f>HLOOKUP(CE2036,'Valuation Data'!$D$2:$K$5,4,FALSE)</f>
        <v>#N/A</v>
      </c>
      <c r="CG2036" s="3">
        <f t="shared" si="1298"/>
        <v>55500</v>
      </c>
      <c r="CH2036" s="3" t="str">
        <f t="shared" si="1299"/>
        <v>No</v>
      </c>
      <c r="CI2036" s="3" t="str">
        <f>VLOOKUP(R2036,'Use Codes &amp; County Type'!A:D,4,FALSE)</f>
        <v>V</v>
      </c>
      <c r="CJ2036" s="3" t="str">
        <f t="shared" si="1300"/>
        <v>Yes</v>
      </c>
      <c r="CK2036" s="3" t="str">
        <f t="shared" si="1301"/>
        <v>No</v>
      </c>
      <c r="CL2036" s="3">
        <f t="shared" si="1302"/>
        <v>0</v>
      </c>
      <c r="CM2036" s="3">
        <f t="shared" si="1303"/>
        <v>0</v>
      </c>
      <c r="CN2036" s="3">
        <f t="shared" si="1304"/>
        <v>4703.4500000000007</v>
      </c>
      <c r="CO2036" s="3">
        <f t="shared" si="1305"/>
        <v>-4703.4500000000007</v>
      </c>
      <c r="CP2036" s="3">
        <f t="shared" si="1306"/>
        <v>8.4746846846846857E-2</v>
      </c>
      <c r="CR2036" s="3" t="str">
        <f t="shared" si="1307"/>
        <v>No</v>
      </c>
      <c r="CV2036" s="3" t="str">
        <f t="shared" si="1308"/>
        <v>Vacant, No Sales Data</v>
      </c>
      <c r="CW2036" s="3">
        <f t="shared" si="1309"/>
        <v>2035</v>
      </c>
      <c r="CX2036" s="3">
        <f t="shared" si="1310"/>
        <v>940.69</v>
      </c>
      <c r="CY2036" s="3" t="str">
        <f t="shared" si="1311"/>
        <v>Ok</v>
      </c>
      <c r="CZ2036">
        <v>0</v>
      </c>
      <c r="DA2036">
        <v>0</v>
      </c>
    </row>
    <row r="2037" spans="1:105" x14ac:dyDescent="0.25">
      <c r="A2037">
        <v>2036</v>
      </c>
      <c r="B2037" t="s">
        <v>3</v>
      </c>
      <c r="C2037" t="s">
        <v>2145</v>
      </c>
      <c r="D2037">
        <v>10024.870000000001</v>
      </c>
      <c r="E2037">
        <v>2017</v>
      </c>
      <c r="F2037">
        <v>10024.870000000001</v>
      </c>
      <c r="G2037">
        <v>10024.870000000001</v>
      </c>
      <c r="H2037" s="3">
        <f t="shared" si="1271"/>
        <v>0</v>
      </c>
      <c r="I2037">
        <v>97205</v>
      </c>
      <c r="J2037" t="s">
        <v>2734</v>
      </c>
      <c r="K2037" t="s">
        <v>2738</v>
      </c>
      <c r="L2037">
        <v>32097</v>
      </c>
      <c r="M2037" t="s">
        <v>4288</v>
      </c>
      <c r="N2037" t="s">
        <v>4758</v>
      </c>
      <c r="O2037">
        <v>-81.539233182409205</v>
      </c>
      <c r="P2037">
        <v>30.685655820766801</v>
      </c>
      <c r="Q2037" t="s">
        <v>6165</v>
      </c>
      <c r="R2037">
        <v>1</v>
      </c>
      <c r="S2037" t="s">
        <v>6539</v>
      </c>
      <c r="T2037">
        <v>1001</v>
      </c>
      <c r="U2037" t="s">
        <v>6582</v>
      </c>
      <c r="V2037">
        <v>2017</v>
      </c>
      <c r="W2037">
        <v>610341</v>
      </c>
      <c r="X2037">
        <v>2017</v>
      </c>
      <c r="Y2037">
        <v>610341</v>
      </c>
      <c r="Z2037">
        <v>9239.83</v>
      </c>
      <c r="AA2037" s="3">
        <f t="shared" si="1272"/>
        <v>0.92169075509208587</v>
      </c>
      <c r="AB2037" t="s">
        <v>6616</v>
      </c>
      <c r="AF2037" t="s">
        <v>6616</v>
      </c>
      <c r="AI2037" t="s">
        <v>6618</v>
      </c>
      <c r="AJ2037" t="s">
        <v>6618</v>
      </c>
      <c r="AK2037" t="s">
        <v>6618</v>
      </c>
      <c r="AL2037">
        <v>0</v>
      </c>
      <c r="AM2037">
        <v>0</v>
      </c>
      <c r="AN2037">
        <v>0</v>
      </c>
      <c r="AO2037">
        <v>0</v>
      </c>
      <c r="AP2037" s="3" t="str">
        <f t="shared" si="1273"/>
        <v>No</v>
      </c>
      <c r="AQ2037" s="3" t="str">
        <f t="shared" si="1274"/>
        <v>No</v>
      </c>
      <c r="AR2037" s="3" t="str">
        <f t="shared" si="1275"/>
        <v>No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 t="s">
        <v>6634</v>
      </c>
      <c r="AZ2037">
        <v>0</v>
      </c>
      <c r="BA2037">
        <v>1</v>
      </c>
      <c r="BB2037" t="s">
        <v>6616</v>
      </c>
      <c r="BC2037" t="s">
        <v>6616</v>
      </c>
      <c r="BD2037" s="4" t="str">
        <f t="shared" si="1276"/>
        <v>No</v>
      </c>
      <c r="BE2037" t="s">
        <v>6640</v>
      </c>
      <c r="BF2037" s="3" t="str">
        <f t="shared" si="1277"/>
        <v>No</v>
      </c>
      <c r="BG2037" t="s">
        <v>6645</v>
      </c>
      <c r="BH2037" s="3" t="str">
        <f t="shared" si="1278"/>
        <v>97205 BELLEVILLE LN</v>
      </c>
      <c r="BI2037" s="3" t="str">
        <f t="shared" si="1279"/>
        <v>Yulee</v>
      </c>
      <c r="BJ2037" s="3" t="str">
        <f t="shared" si="1280"/>
        <v>Florida</v>
      </c>
      <c r="BK2037" s="3">
        <f t="shared" si="1281"/>
        <v>32097</v>
      </c>
      <c r="BL2037" s="3" t="str">
        <f t="shared" si="1282"/>
        <v>97205 BELLEVILLE LN YULEE FL 32097</v>
      </c>
      <c r="BM2037" s="3" t="str">
        <f t="shared" si="1283"/>
        <v/>
      </c>
      <c r="BN2037" s="3" t="str">
        <f t="shared" si="1284"/>
        <v>Pass</v>
      </c>
      <c r="BO2037" s="3" t="str">
        <f t="shared" si="1285"/>
        <v>No</v>
      </c>
      <c r="BP2037" s="3" t="str">
        <f t="shared" si="1286"/>
        <v>Pass</v>
      </c>
      <c r="BQ2037" t="s">
        <v>6650</v>
      </c>
      <c r="BR2037" s="3" t="str">
        <f t="shared" si="1287"/>
        <v>No, &lt; $20K Lien</v>
      </c>
      <c r="BS2037" s="3" t="str">
        <f t="shared" si="1288"/>
        <v>No, Lien &lt; $20K</v>
      </c>
      <c r="BT2037" t="s">
        <v>6650</v>
      </c>
      <c r="BU2037" s="3" t="str">
        <f t="shared" si="1289"/>
        <v>No</v>
      </c>
      <c r="BV2037" s="3" t="str">
        <f t="shared" si="1290"/>
        <v>No</v>
      </c>
      <c r="BW2037" s="3">
        <f t="shared" si="1291"/>
        <v>1</v>
      </c>
      <c r="BX2037" s="3" t="str">
        <f t="shared" si="1292"/>
        <v>No</v>
      </c>
      <c r="BY2037" s="3">
        <f t="shared" si="1293"/>
        <v>610341</v>
      </c>
      <c r="BZ2037">
        <v>1</v>
      </c>
      <c r="CA2037" s="3">
        <f t="shared" si="1294"/>
        <v>610341</v>
      </c>
      <c r="CC2037" s="3">
        <f t="shared" si="1295"/>
        <v>0</v>
      </c>
      <c r="CD2037" s="3">
        <f t="shared" si="1296"/>
        <v>0</v>
      </c>
      <c r="CE2037" s="3" t="str">
        <f t="shared" si="1297"/>
        <v/>
      </c>
      <c r="CF2037" s="3" t="e">
        <f>HLOOKUP(CE2037,'Valuation Data'!$D$2:$K$5,4,FALSE)</f>
        <v>#N/A</v>
      </c>
      <c r="CG2037" s="3">
        <f t="shared" si="1298"/>
        <v>610341</v>
      </c>
      <c r="CH2037" s="3" t="str">
        <f t="shared" si="1299"/>
        <v>No</v>
      </c>
      <c r="CI2037" s="3" t="str">
        <f>VLOOKUP(R2037,'Use Codes &amp; County Type'!A:D,4,FALSE)</f>
        <v>S</v>
      </c>
      <c r="CJ2037" s="3" t="str">
        <f t="shared" si="1300"/>
        <v>No</v>
      </c>
      <c r="CK2037" s="3" t="str">
        <f t="shared" si="1301"/>
        <v>No</v>
      </c>
      <c r="CL2037" s="3">
        <f t="shared" si="1302"/>
        <v>0.35</v>
      </c>
      <c r="CM2037" s="3">
        <f t="shared" si="1303"/>
        <v>213619.34999999998</v>
      </c>
      <c r="CN2037" s="3">
        <f t="shared" si="1304"/>
        <v>50124.350000000006</v>
      </c>
      <c r="CO2037" s="3">
        <f t="shared" si="1305"/>
        <v>163494.99999999997</v>
      </c>
      <c r="CP2037" s="3">
        <f t="shared" si="1306"/>
        <v>8.2125156265104277E-2</v>
      </c>
      <c r="CR2037" s="3" t="str">
        <f t="shared" si="1307"/>
        <v>No</v>
      </c>
      <c r="CV2037" s="3" t="str">
        <f t="shared" si="1308"/>
        <v>*Bid</v>
      </c>
      <c r="CW2037" s="3">
        <f t="shared" si="1309"/>
        <v>2036</v>
      </c>
      <c r="CX2037" s="3">
        <f t="shared" si="1310"/>
        <v>10024.870000000001</v>
      </c>
      <c r="CY2037" s="3" t="str">
        <f t="shared" si="1311"/>
        <v>Ok</v>
      </c>
      <c r="CZ2037">
        <v>0</v>
      </c>
      <c r="DA2037">
        <v>0</v>
      </c>
    </row>
    <row r="2038" spans="1:105" x14ac:dyDescent="0.25">
      <c r="A2038">
        <v>2037</v>
      </c>
      <c r="B2038" t="s">
        <v>3</v>
      </c>
      <c r="C2038" t="s">
        <v>2146</v>
      </c>
      <c r="D2038">
        <v>417.38</v>
      </c>
      <c r="E2038">
        <v>2017</v>
      </c>
      <c r="F2038">
        <v>417.38</v>
      </c>
      <c r="G2038">
        <v>417.38</v>
      </c>
      <c r="H2038" s="3">
        <f t="shared" si="1271"/>
        <v>0</v>
      </c>
      <c r="J2038" t="s">
        <v>2734</v>
      </c>
      <c r="K2038" t="s">
        <v>2738</v>
      </c>
      <c r="L2038">
        <v>32097</v>
      </c>
      <c r="M2038" t="s">
        <v>4287</v>
      </c>
      <c r="N2038" t="s">
        <v>4758</v>
      </c>
      <c r="O2038">
        <v>-81.541086053050506</v>
      </c>
      <c r="P2038">
        <v>30.685341576061901</v>
      </c>
      <c r="Q2038" t="s">
        <v>6166</v>
      </c>
      <c r="R2038">
        <v>0</v>
      </c>
      <c r="S2038" t="s">
        <v>6538</v>
      </c>
      <c r="T2038">
        <v>8001</v>
      </c>
      <c r="U2038" t="s">
        <v>6581</v>
      </c>
      <c r="V2038">
        <v>2017</v>
      </c>
      <c r="W2038">
        <v>23375</v>
      </c>
      <c r="X2038">
        <v>2017</v>
      </c>
      <c r="Y2038">
        <v>23750</v>
      </c>
      <c r="Z2038">
        <v>356.34</v>
      </c>
      <c r="AA2038" s="3">
        <f t="shared" si="1272"/>
        <v>0.85375437251425557</v>
      </c>
      <c r="AB2038" t="s">
        <v>6616</v>
      </c>
      <c r="AC2038" t="s">
        <v>6616</v>
      </c>
      <c r="AD2038" t="s">
        <v>6616</v>
      </c>
      <c r="AE2038" t="s">
        <v>6616</v>
      </c>
      <c r="AF2038" t="s">
        <v>6616</v>
      </c>
      <c r="AG2038" t="s">
        <v>6616</v>
      </c>
      <c r="AH2038" t="s">
        <v>6616</v>
      </c>
      <c r="AI2038" t="s">
        <v>6618</v>
      </c>
      <c r="AJ2038" t="s">
        <v>6619</v>
      </c>
      <c r="AK2038" t="s">
        <v>6618</v>
      </c>
      <c r="AL2038" t="s">
        <v>6618</v>
      </c>
      <c r="AM2038" t="s">
        <v>6618</v>
      </c>
      <c r="AN2038" t="s">
        <v>6618</v>
      </c>
      <c r="AO2038" t="s">
        <v>6618</v>
      </c>
      <c r="AP2038" s="3" t="str">
        <f t="shared" si="1273"/>
        <v>No</v>
      </c>
      <c r="AQ2038" s="3" t="str">
        <f t="shared" si="1274"/>
        <v>Yes</v>
      </c>
      <c r="AR2038" s="3" t="str">
        <f t="shared" si="1275"/>
        <v>No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 t="s">
        <v>6634</v>
      </c>
      <c r="AZ2038" t="s">
        <v>6639</v>
      </c>
      <c r="BA2038">
        <v>7</v>
      </c>
      <c r="BB2038" t="s">
        <v>6616</v>
      </c>
      <c r="BC2038" t="s">
        <v>6616</v>
      </c>
      <c r="BD2038" s="4" t="str">
        <f t="shared" si="1276"/>
        <v>No</v>
      </c>
      <c r="BE2038" t="s">
        <v>6640</v>
      </c>
      <c r="BF2038" s="3" t="str">
        <f t="shared" si="1277"/>
        <v>No</v>
      </c>
      <c r="BG2038" t="s">
        <v>6645</v>
      </c>
      <c r="BH2038" s="3" t="str">
        <f t="shared" si="1278"/>
        <v>BELLEVILLE LN</v>
      </c>
      <c r="BI2038" s="3" t="str">
        <f t="shared" si="1279"/>
        <v>Yulee</v>
      </c>
      <c r="BJ2038" s="3" t="str">
        <f t="shared" si="1280"/>
        <v>Florida</v>
      </c>
      <c r="BK2038" s="3">
        <f t="shared" si="1281"/>
        <v>32097</v>
      </c>
      <c r="BL2038" s="3" t="str">
        <f t="shared" si="1282"/>
        <v>BELLEVILLE LN YULEE FL 32097</v>
      </c>
      <c r="BM2038" s="3" t="str">
        <f t="shared" si="1283"/>
        <v/>
      </c>
      <c r="BN2038" s="3" t="str">
        <f t="shared" si="1284"/>
        <v>Pass</v>
      </c>
      <c r="BO2038" s="3" t="str">
        <f t="shared" si="1285"/>
        <v>No</v>
      </c>
      <c r="BP2038" s="3" t="str">
        <f t="shared" si="1286"/>
        <v>FV&lt;$10K</v>
      </c>
      <c r="BQ2038" t="s">
        <v>6650</v>
      </c>
      <c r="BR2038" s="3" t="str">
        <f t="shared" si="1287"/>
        <v>No, &lt; $20K Lien</v>
      </c>
      <c r="BS2038" s="3" t="str">
        <f t="shared" si="1288"/>
        <v>No, Lien &lt; $20K</v>
      </c>
      <c r="BT2038" t="s">
        <v>6650</v>
      </c>
      <c r="BU2038" s="3" t="str">
        <f t="shared" si="1289"/>
        <v>No</v>
      </c>
      <c r="BV2038" s="3" t="str">
        <f t="shared" si="1290"/>
        <v>No</v>
      </c>
      <c r="BW2038" s="3">
        <f t="shared" si="1291"/>
        <v>7</v>
      </c>
      <c r="BX2038" s="3" t="str">
        <f t="shared" si="1292"/>
        <v>No</v>
      </c>
      <c r="BY2038" s="3">
        <f t="shared" si="1293"/>
        <v>23375</v>
      </c>
      <c r="BZ2038">
        <v>1</v>
      </c>
      <c r="CA2038" s="3">
        <f t="shared" si="1294"/>
        <v>23375</v>
      </c>
      <c r="CC2038" s="3">
        <f t="shared" si="1295"/>
        <v>0</v>
      </c>
      <c r="CD2038" s="3">
        <f t="shared" si="1296"/>
        <v>0</v>
      </c>
      <c r="CE2038" s="3" t="str">
        <f t="shared" si="1297"/>
        <v/>
      </c>
      <c r="CF2038" s="3" t="e">
        <f>HLOOKUP(CE2038,'Valuation Data'!$D$2:$K$5,4,FALSE)</f>
        <v>#N/A</v>
      </c>
      <c r="CG2038" s="3">
        <f t="shared" si="1298"/>
        <v>23375</v>
      </c>
      <c r="CH2038" s="3" t="str">
        <f t="shared" si="1299"/>
        <v>No</v>
      </c>
      <c r="CI2038" s="3" t="str">
        <f>VLOOKUP(R2038,'Use Codes &amp; County Type'!A:D,4,FALSE)</f>
        <v>V</v>
      </c>
      <c r="CJ2038" s="3" t="str">
        <f t="shared" si="1300"/>
        <v>Yes</v>
      </c>
      <c r="CK2038" s="3" t="str">
        <f t="shared" si="1301"/>
        <v>No</v>
      </c>
      <c r="CL2038" s="3">
        <f t="shared" si="1302"/>
        <v>0</v>
      </c>
      <c r="CM2038" s="3">
        <f t="shared" si="1303"/>
        <v>0</v>
      </c>
      <c r="CN2038" s="3">
        <f t="shared" si="1304"/>
        <v>4591.18</v>
      </c>
      <c r="CO2038" s="3">
        <f t="shared" si="1305"/>
        <v>-4591.18</v>
      </c>
      <c r="CP2038" s="3">
        <f t="shared" si="1306"/>
        <v>0.19641411764705882</v>
      </c>
      <c r="CR2038" s="3" t="str">
        <f t="shared" si="1307"/>
        <v>No</v>
      </c>
      <c r="CV2038" s="3" t="str">
        <f t="shared" si="1308"/>
        <v>FMV&lt;$30K</v>
      </c>
      <c r="CW2038" s="3">
        <f t="shared" si="1309"/>
        <v>2037</v>
      </c>
      <c r="CX2038" s="3">
        <f t="shared" si="1310"/>
        <v>417.38</v>
      </c>
      <c r="CY2038" s="3" t="str">
        <f t="shared" si="1311"/>
        <v>Ok</v>
      </c>
      <c r="CZ2038">
        <v>0</v>
      </c>
      <c r="DA2038">
        <v>0</v>
      </c>
    </row>
    <row r="2039" spans="1:105" x14ac:dyDescent="0.25">
      <c r="A2039">
        <v>2038</v>
      </c>
      <c r="B2039" t="s">
        <v>3</v>
      </c>
      <c r="C2039" t="s">
        <v>2147</v>
      </c>
      <c r="D2039">
        <v>441.32</v>
      </c>
      <c r="E2039">
        <v>2017</v>
      </c>
      <c r="F2039">
        <v>441.32</v>
      </c>
      <c r="G2039">
        <v>441.32</v>
      </c>
      <c r="H2039" s="3">
        <f t="shared" si="1271"/>
        <v>0</v>
      </c>
      <c r="I2039">
        <v>2225</v>
      </c>
      <c r="J2039" t="s">
        <v>2736</v>
      </c>
      <c r="K2039" t="s">
        <v>2738</v>
      </c>
      <c r="L2039">
        <v>32034</v>
      </c>
      <c r="M2039" t="s">
        <v>4289</v>
      </c>
      <c r="N2039" t="s">
        <v>4761</v>
      </c>
      <c r="O2039">
        <v>-81.538989010148399</v>
      </c>
      <c r="P2039">
        <v>30.683841618485101</v>
      </c>
      <c r="Q2039" t="s">
        <v>6167</v>
      </c>
      <c r="R2039">
        <v>0</v>
      </c>
      <c r="S2039" t="s">
        <v>6538</v>
      </c>
      <c r="T2039">
        <v>8001</v>
      </c>
      <c r="U2039" t="s">
        <v>6581</v>
      </c>
      <c r="V2039">
        <v>2017</v>
      </c>
      <c r="W2039">
        <v>25000</v>
      </c>
      <c r="X2039">
        <v>2017</v>
      </c>
      <c r="Y2039">
        <v>25000</v>
      </c>
      <c r="Z2039">
        <v>378.48</v>
      </c>
      <c r="AA2039" s="3">
        <f t="shared" si="1272"/>
        <v>0.85760899120819367</v>
      </c>
      <c r="AB2039" t="s">
        <v>6616</v>
      </c>
      <c r="AC2039" t="s">
        <v>6616</v>
      </c>
      <c r="AH2039" t="s">
        <v>6616</v>
      </c>
      <c r="AI2039" t="s">
        <v>6618</v>
      </c>
      <c r="AJ2039" t="s">
        <v>6618</v>
      </c>
      <c r="AK2039" t="s">
        <v>6618</v>
      </c>
      <c r="AL2039">
        <v>0</v>
      </c>
      <c r="AM2039">
        <v>0</v>
      </c>
      <c r="AN2039">
        <v>0</v>
      </c>
      <c r="AO2039">
        <v>0</v>
      </c>
      <c r="AP2039" s="3" t="str">
        <f t="shared" si="1273"/>
        <v>No</v>
      </c>
      <c r="AQ2039" s="3" t="str">
        <f t="shared" si="1274"/>
        <v>No</v>
      </c>
      <c r="AR2039" s="3" t="str">
        <f t="shared" si="1275"/>
        <v>No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1</v>
      </c>
      <c r="AY2039" t="s">
        <v>6634</v>
      </c>
      <c r="AZ2039" t="s">
        <v>6639</v>
      </c>
      <c r="BA2039">
        <v>0</v>
      </c>
      <c r="BB2039" t="s">
        <v>6616</v>
      </c>
      <c r="BC2039" t="s">
        <v>6616</v>
      </c>
      <c r="BD2039" s="4" t="str">
        <f t="shared" si="1276"/>
        <v>No</v>
      </c>
      <c r="BE2039" t="s">
        <v>6640</v>
      </c>
      <c r="BF2039" s="3" t="str">
        <f t="shared" si="1277"/>
        <v>No</v>
      </c>
      <c r="BG2039" t="s">
        <v>6645</v>
      </c>
      <c r="BH2039" s="3" t="str">
        <f t="shared" si="1278"/>
        <v>2225 CHESTER RD</v>
      </c>
      <c r="BI2039" s="3" t="str">
        <f t="shared" si="1279"/>
        <v>Fernandina Beach</v>
      </c>
      <c r="BJ2039" s="3" t="str">
        <f t="shared" si="1280"/>
        <v>Florida</v>
      </c>
      <c r="BK2039" s="3">
        <f t="shared" si="1281"/>
        <v>32034</v>
      </c>
      <c r="BL2039" s="3" t="str">
        <f t="shared" si="1282"/>
        <v>2225 CHESTER RD FERNANDINA BEACH FL 32034</v>
      </c>
      <c r="BM2039" s="3" t="str">
        <f t="shared" si="1283"/>
        <v/>
      </c>
      <c r="BN2039" s="3" t="str">
        <f t="shared" si="1284"/>
        <v>Pass</v>
      </c>
      <c r="BO2039" s="3" t="str">
        <f t="shared" si="1285"/>
        <v>No</v>
      </c>
      <c r="BP2039" s="3" t="str">
        <f t="shared" si="1286"/>
        <v>FV&lt;$10K</v>
      </c>
      <c r="BQ2039" t="s">
        <v>6650</v>
      </c>
      <c r="BR2039" s="3" t="str">
        <f t="shared" si="1287"/>
        <v>No, &lt; $20K Lien</v>
      </c>
      <c r="BS2039" s="3" t="str">
        <f t="shared" si="1288"/>
        <v>No, Lien &lt; $20K</v>
      </c>
      <c r="BT2039" t="s">
        <v>6650</v>
      </c>
      <c r="BU2039" s="3" t="str">
        <f t="shared" si="1289"/>
        <v>No</v>
      </c>
      <c r="BV2039" s="3" t="str">
        <f t="shared" si="1290"/>
        <v>No</v>
      </c>
      <c r="BW2039" s="3">
        <f t="shared" si="1291"/>
        <v>0</v>
      </c>
      <c r="BX2039" s="3" t="str">
        <f t="shared" si="1292"/>
        <v>No</v>
      </c>
      <c r="BY2039" s="3">
        <f t="shared" si="1293"/>
        <v>25000</v>
      </c>
      <c r="BZ2039">
        <v>1</v>
      </c>
      <c r="CA2039" s="3">
        <f t="shared" si="1294"/>
        <v>25000</v>
      </c>
      <c r="CC2039" s="3">
        <f t="shared" si="1295"/>
        <v>0</v>
      </c>
      <c r="CD2039" s="3">
        <f t="shared" si="1296"/>
        <v>0</v>
      </c>
      <c r="CE2039" s="3" t="str">
        <f t="shared" si="1297"/>
        <v/>
      </c>
      <c r="CF2039" s="3" t="e">
        <f>HLOOKUP(CE2039,'Valuation Data'!$D$2:$K$5,4,FALSE)</f>
        <v>#N/A</v>
      </c>
      <c r="CG2039" s="3">
        <f t="shared" si="1298"/>
        <v>25000</v>
      </c>
      <c r="CH2039" s="3" t="str">
        <f t="shared" si="1299"/>
        <v>No</v>
      </c>
      <c r="CI2039" s="3" t="str">
        <f>VLOOKUP(R2039,'Use Codes &amp; County Type'!A:D,4,FALSE)</f>
        <v>V</v>
      </c>
      <c r="CJ2039" s="3" t="str">
        <f t="shared" si="1300"/>
        <v>Yes</v>
      </c>
      <c r="CK2039" s="3" t="str">
        <f t="shared" si="1301"/>
        <v>No</v>
      </c>
      <c r="CL2039" s="3">
        <f t="shared" si="1302"/>
        <v>0</v>
      </c>
      <c r="CM2039" s="3">
        <f t="shared" si="1303"/>
        <v>0</v>
      </c>
      <c r="CN2039" s="3">
        <f t="shared" si="1304"/>
        <v>1765.28</v>
      </c>
      <c r="CO2039" s="3">
        <f t="shared" si="1305"/>
        <v>-1765.28</v>
      </c>
      <c r="CP2039" s="3">
        <f t="shared" si="1306"/>
        <v>7.0611199999999999E-2</v>
      </c>
      <c r="CR2039" s="3" t="str">
        <f t="shared" si="1307"/>
        <v>No</v>
      </c>
      <c r="CV2039" s="3" t="str">
        <f t="shared" si="1308"/>
        <v>FMV&lt;$30K</v>
      </c>
      <c r="CW2039" s="3">
        <f t="shared" si="1309"/>
        <v>2038</v>
      </c>
      <c r="CX2039" s="3">
        <f t="shared" si="1310"/>
        <v>441.32</v>
      </c>
      <c r="CY2039" s="3" t="str">
        <f t="shared" si="1311"/>
        <v>Ok</v>
      </c>
      <c r="CZ2039">
        <v>0</v>
      </c>
      <c r="DA2039">
        <v>0</v>
      </c>
    </row>
    <row r="2040" spans="1:105" x14ac:dyDescent="0.25">
      <c r="A2040">
        <v>2039</v>
      </c>
      <c r="B2040" t="s">
        <v>3</v>
      </c>
      <c r="C2040" t="s">
        <v>2148</v>
      </c>
      <c r="D2040">
        <v>726.21</v>
      </c>
      <c r="E2040">
        <v>2017</v>
      </c>
      <c r="F2040">
        <v>726.21</v>
      </c>
      <c r="G2040">
        <v>726.21</v>
      </c>
      <c r="H2040" s="3">
        <f t="shared" si="1271"/>
        <v>0</v>
      </c>
      <c r="I2040">
        <v>97590</v>
      </c>
      <c r="J2040" t="s">
        <v>2734</v>
      </c>
      <c r="K2040" t="s">
        <v>2738</v>
      </c>
      <c r="L2040">
        <v>32097</v>
      </c>
      <c r="M2040" t="s">
        <v>4290</v>
      </c>
      <c r="N2040" t="s">
        <v>4758</v>
      </c>
      <c r="O2040">
        <v>-81.5399217492578</v>
      </c>
      <c r="P2040">
        <v>30.683917885381</v>
      </c>
      <c r="Q2040" t="s">
        <v>5861</v>
      </c>
      <c r="R2040">
        <v>2</v>
      </c>
      <c r="S2040" t="s">
        <v>6535</v>
      </c>
      <c r="T2040">
        <v>1006</v>
      </c>
      <c r="U2040" t="s">
        <v>6578</v>
      </c>
      <c r="V2040">
        <v>2017</v>
      </c>
      <c r="W2040">
        <v>39673</v>
      </c>
      <c r="X2040">
        <v>2017</v>
      </c>
      <c r="Y2040">
        <v>45931</v>
      </c>
      <c r="Z2040">
        <v>641.89</v>
      </c>
      <c r="AA2040" s="3">
        <f t="shared" si="1272"/>
        <v>0.88389033475165579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 s="3" t="str">
        <f t="shared" si="1273"/>
        <v>No</v>
      </c>
      <c r="AQ2040" s="3" t="str">
        <f t="shared" si="1274"/>
        <v>No</v>
      </c>
      <c r="AR2040" s="3" t="str">
        <f t="shared" si="1275"/>
        <v>No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 t="s">
        <v>6634</v>
      </c>
      <c r="AZ2040">
        <v>0</v>
      </c>
      <c r="BA2040">
        <v>0</v>
      </c>
      <c r="BB2040" t="s">
        <v>6616</v>
      </c>
      <c r="BC2040">
        <v>0</v>
      </c>
      <c r="BD2040" s="4" t="str">
        <f t="shared" si="1276"/>
        <v>No</v>
      </c>
      <c r="BE2040" t="s">
        <v>6640</v>
      </c>
      <c r="BF2040" s="3" t="str">
        <f t="shared" si="1277"/>
        <v>No</v>
      </c>
      <c r="BG2040" t="s">
        <v>6645</v>
      </c>
      <c r="BH2040" s="3" t="str">
        <f t="shared" si="1278"/>
        <v>97590 CHESTER RIVER RD</v>
      </c>
      <c r="BI2040" s="3" t="str">
        <f t="shared" si="1279"/>
        <v>Yulee</v>
      </c>
      <c r="BJ2040" s="3" t="str">
        <f t="shared" si="1280"/>
        <v>Florida</v>
      </c>
      <c r="BK2040" s="3">
        <f t="shared" si="1281"/>
        <v>32097</v>
      </c>
      <c r="BL2040" s="3" t="str">
        <f t="shared" si="1282"/>
        <v>97590 CHESTER RIVER RD YULEE FL 32097</v>
      </c>
      <c r="BM2040" s="3" t="str">
        <f t="shared" si="1283"/>
        <v/>
      </c>
      <c r="BN2040" s="3" t="str">
        <f t="shared" si="1284"/>
        <v>Pass</v>
      </c>
      <c r="BO2040" s="3" t="str">
        <f t="shared" si="1285"/>
        <v>No</v>
      </c>
      <c r="BP2040" s="3" t="str">
        <f t="shared" si="1286"/>
        <v>FV&lt;$10K</v>
      </c>
      <c r="BQ2040" t="s">
        <v>6650</v>
      </c>
      <c r="BR2040" s="3" t="str">
        <f t="shared" si="1287"/>
        <v>No, &lt; $20K Lien</v>
      </c>
      <c r="BS2040" s="3" t="str">
        <f t="shared" si="1288"/>
        <v>No, Lien &lt; $20K</v>
      </c>
      <c r="BT2040" t="s">
        <v>6650</v>
      </c>
      <c r="BU2040" s="3" t="str">
        <f t="shared" si="1289"/>
        <v>No</v>
      </c>
      <c r="BV2040" s="3" t="str">
        <f t="shared" si="1290"/>
        <v>No</v>
      </c>
      <c r="BW2040" s="3">
        <f t="shared" si="1291"/>
        <v>0</v>
      </c>
      <c r="BX2040" s="3" t="str">
        <f t="shared" si="1292"/>
        <v>No</v>
      </c>
      <c r="BY2040" s="3">
        <f t="shared" si="1293"/>
        <v>39673</v>
      </c>
      <c r="BZ2040">
        <v>1</v>
      </c>
      <c r="CA2040" s="3">
        <f t="shared" si="1294"/>
        <v>39673</v>
      </c>
      <c r="CC2040" s="3">
        <f t="shared" si="1295"/>
        <v>0</v>
      </c>
      <c r="CD2040" s="3">
        <f t="shared" si="1296"/>
        <v>0</v>
      </c>
      <c r="CE2040" s="3" t="str">
        <f t="shared" si="1297"/>
        <v/>
      </c>
      <c r="CF2040" s="3" t="e">
        <f>HLOOKUP(CE2040,'Valuation Data'!$D$2:$K$5,4,FALSE)</f>
        <v>#N/A</v>
      </c>
      <c r="CG2040" s="3">
        <f t="shared" si="1298"/>
        <v>39673</v>
      </c>
      <c r="CH2040" s="3" t="str">
        <f t="shared" si="1299"/>
        <v>No</v>
      </c>
      <c r="CI2040" s="3" t="str">
        <f>VLOOKUP(R2040,'Use Codes &amp; County Type'!A:D,4,FALSE)</f>
        <v>R</v>
      </c>
      <c r="CJ2040" s="3" t="str">
        <f t="shared" si="1300"/>
        <v>No</v>
      </c>
      <c r="CK2040" s="3" t="str">
        <f t="shared" si="1301"/>
        <v>No</v>
      </c>
      <c r="CL2040" s="3">
        <f t="shared" si="1302"/>
        <v>0.35</v>
      </c>
      <c r="CM2040" s="3">
        <f t="shared" si="1303"/>
        <v>13885.55</v>
      </c>
      <c r="CN2040" s="3">
        <f t="shared" si="1304"/>
        <v>2904.84</v>
      </c>
      <c r="CO2040" s="3">
        <f t="shared" si="1305"/>
        <v>10980.71</v>
      </c>
      <c r="CP2040" s="3">
        <f t="shared" si="1306"/>
        <v>7.3219569984624311E-2</v>
      </c>
      <c r="CR2040" s="3" t="str">
        <f t="shared" si="1307"/>
        <v>No</v>
      </c>
      <c r="CV2040" s="3" t="str">
        <f t="shared" si="1308"/>
        <v>*Bid</v>
      </c>
      <c r="CW2040" s="3">
        <f t="shared" si="1309"/>
        <v>2039</v>
      </c>
      <c r="CX2040" s="3">
        <f t="shared" si="1310"/>
        <v>726.21</v>
      </c>
      <c r="CY2040" s="3" t="str">
        <f t="shared" si="1311"/>
        <v>Ok</v>
      </c>
      <c r="CZ2040">
        <v>0</v>
      </c>
      <c r="DA2040">
        <v>0</v>
      </c>
    </row>
    <row r="2041" spans="1:105" x14ac:dyDescent="0.25">
      <c r="A2041">
        <v>2040</v>
      </c>
      <c r="B2041" t="s">
        <v>3</v>
      </c>
      <c r="C2041" t="s">
        <v>2149</v>
      </c>
      <c r="D2041">
        <v>441.32</v>
      </c>
      <c r="E2041">
        <v>2017</v>
      </c>
      <c r="F2041">
        <v>441.32</v>
      </c>
      <c r="G2041">
        <v>441.32</v>
      </c>
      <c r="H2041" s="3">
        <f t="shared" si="1271"/>
        <v>0</v>
      </c>
      <c r="J2041" t="s">
        <v>2734</v>
      </c>
      <c r="K2041" t="s">
        <v>2738</v>
      </c>
      <c r="L2041">
        <v>32097</v>
      </c>
      <c r="M2041" t="s">
        <v>4291</v>
      </c>
      <c r="N2041" t="s">
        <v>4758</v>
      </c>
      <c r="O2041">
        <v>-81.540960064864805</v>
      </c>
      <c r="P2041">
        <v>30.6836175652187</v>
      </c>
      <c r="Q2041" t="s">
        <v>6168</v>
      </c>
      <c r="R2041">
        <v>0</v>
      </c>
      <c r="S2041" t="s">
        <v>6538</v>
      </c>
      <c r="T2041">
        <v>8001</v>
      </c>
      <c r="U2041" t="s">
        <v>6581</v>
      </c>
      <c r="V2041">
        <v>2017</v>
      </c>
      <c r="W2041">
        <v>25000</v>
      </c>
      <c r="X2041">
        <v>2017</v>
      </c>
      <c r="Y2041">
        <v>25000</v>
      </c>
      <c r="Z2041">
        <v>378.48</v>
      </c>
      <c r="AA2041" s="3">
        <f t="shared" si="1272"/>
        <v>0.85760899120819367</v>
      </c>
      <c r="AB2041" t="s">
        <v>6616</v>
      </c>
      <c r="AC2041" t="s">
        <v>6616</v>
      </c>
      <c r="AD2041" t="s">
        <v>6616</v>
      </c>
      <c r="AF2041" t="s">
        <v>6616</v>
      </c>
      <c r="AI2041" t="s">
        <v>6618</v>
      </c>
      <c r="AJ2041" t="s">
        <v>6618</v>
      </c>
      <c r="AK2041" t="s">
        <v>6618</v>
      </c>
      <c r="AL2041" t="s">
        <v>6618</v>
      </c>
      <c r="AM2041" t="s">
        <v>6618</v>
      </c>
      <c r="AN2041">
        <v>0</v>
      </c>
      <c r="AO2041">
        <v>0</v>
      </c>
      <c r="AP2041" s="3" t="str">
        <f t="shared" si="1273"/>
        <v>No</v>
      </c>
      <c r="AQ2041" s="3" t="str">
        <f t="shared" si="1274"/>
        <v>No</v>
      </c>
      <c r="AR2041" s="3" t="str">
        <f t="shared" si="1275"/>
        <v>No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 t="s">
        <v>6634</v>
      </c>
      <c r="AZ2041" t="s">
        <v>6639</v>
      </c>
      <c r="BA2041">
        <v>0</v>
      </c>
      <c r="BB2041" t="s">
        <v>6616</v>
      </c>
      <c r="BC2041" t="s">
        <v>6616</v>
      </c>
      <c r="BD2041" s="4" t="str">
        <f t="shared" si="1276"/>
        <v>No</v>
      </c>
      <c r="BE2041" t="s">
        <v>6640</v>
      </c>
      <c r="BF2041" s="3" t="str">
        <f t="shared" si="1277"/>
        <v>No</v>
      </c>
      <c r="BG2041" t="s">
        <v>6645</v>
      </c>
      <c r="BH2041" s="3" t="str">
        <f t="shared" si="1278"/>
        <v>CHESTER RIVER RD</v>
      </c>
      <c r="BI2041" s="3" t="str">
        <f t="shared" si="1279"/>
        <v>Yulee</v>
      </c>
      <c r="BJ2041" s="3" t="str">
        <f t="shared" si="1280"/>
        <v>Florida</v>
      </c>
      <c r="BK2041" s="3">
        <f t="shared" si="1281"/>
        <v>32097</v>
      </c>
      <c r="BL2041" s="3" t="str">
        <f t="shared" si="1282"/>
        <v>CHESTER RIVER RD YULEE FL 32097</v>
      </c>
      <c r="BM2041" s="3" t="str">
        <f t="shared" si="1283"/>
        <v/>
      </c>
      <c r="BN2041" s="3" t="str">
        <f t="shared" si="1284"/>
        <v>Pass</v>
      </c>
      <c r="BO2041" s="3" t="str">
        <f t="shared" si="1285"/>
        <v>No</v>
      </c>
      <c r="BP2041" s="3" t="str">
        <f t="shared" si="1286"/>
        <v>FV&lt;$10K</v>
      </c>
      <c r="BQ2041" t="s">
        <v>6650</v>
      </c>
      <c r="BR2041" s="3" t="str">
        <f t="shared" si="1287"/>
        <v>No, &lt; $20K Lien</v>
      </c>
      <c r="BS2041" s="3" t="str">
        <f t="shared" si="1288"/>
        <v>No, Lien &lt; $20K</v>
      </c>
      <c r="BT2041" t="s">
        <v>6650</v>
      </c>
      <c r="BU2041" s="3" t="str">
        <f t="shared" si="1289"/>
        <v>No</v>
      </c>
      <c r="BV2041" s="3" t="str">
        <f t="shared" si="1290"/>
        <v>No</v>
      </c>
      <c r="BW2041" s="3">
        <f t="shared" si="1291"/>
        <v>0</v>
      </c>
      <c r="BX2041" s="3" t="str">
        <f t="shared" si="1292"/>
        <v>No</v>
      </c>
      <c r="BY2041" s="3">
        <f t="shared" si="1293"/>
        <v>25000</v>
      </c>
      <c r="BZ2041">
        <v>1</v>
      </c>
      <c r="CA2041" s="3">
        <f t="shared" si="1294"/>
        <v>25000</v>
      </c>
      <c r="CC2041" s="3">
        <f t="shared" si="1295"/>
        <v>0</v>
      </c>
      <c r="CD2041" s="3">
        <f t="shared" si="1296"/>
        <v>0</v>
      </c>
      <c r="CE2041" s="3" t="str">
        <f t="shared" si="1297"/>
        <v/>
      </c>
      <c r="CF2041" s="3" t="e">
        <f>HLOOKUP(CE2041,'Valuation Data'!$D$2:$K$5,4,FALSE)</f>
        <v>#N/A</v>
      </c>
      <c r="CG2041" s="3">
        <f t="shared" si="1298"/>
        <v>25000</v>
      </c>
      <c r="CH2041" s="3" t="str">
        <f t="shared" si="1299"/>
        <v>No</v>
      </c>
      <c r="CI2041" s="3" t="str">
        <f>VLOOKUP(R2041,'Use Codes &amp; County Type'!A:D,4,FALSE)</f>
        <v>V</v>
      </c>
      <c r="CJ2041" s="3" t="str">
        <f t="shared" si="1300"/>
        <v>Yes</v>
      </c>
      <c r="CK2041" s="3" t="str">
        <f t="shared" si="1301"/>
        <v>No</v>
      </c>
      <c r="CL2041" s="3">
        <f t="shared" si="1302"/>
        <v>0</v>
      </c>
      <c r="CM2041" s="3">
        <f t="shared" si="1303"/>
        <v>0</v>
      </c>
      <c r="CN2041" s="3">
        <f t="shared" si="1304"/>
        <v>1765.28</v>
      </c>
      <c r="CO2041" s="3">
        <f t="shared" si="1305"/>
        <v>-1765.28</v>
      </c>
      <c r="CP2041" s="3">
        <f t="shared" si="1306"/>
        <v>7.0611199999999999E-2</v>
      </c>
      <c r="CR2041" s="3" t="str">
        <f t="shared" si="1307"/>
        <v>No</v>
      </c>
      <c r="CV2041" s="3" t="str">
        <f t="shared" si="1308"/>
        <v>FMV&lt;$30K</v>
      </c>
      <c r="CW2041" s="3">
        <f t="shared" si="1309"/>
        <v>2040</v>
      </c>
      <c r="CX2041" s="3">
        <f t="shared" si="1310"/>
        <v>441.32</v>
      </c>
      <c r="CY2041" s="3" t="str">
        <f t="shared" si="1311"/>
        <v>Ok</v>
      </c>
      <c r="CZ2041">
        <v>0</v>
      </c>
      <c r="DA2041">
        <v>0</v>
      </c>
    </row>
    <row r="2042" spans="1:105" x14ac:dyDescent="0.25">
      <c r="A2042">
        <v>2041</v>
      </c>
      <c r="B2042" t="s">
        <v>3</v>
      </c>
      <c r="C2042" t="s">
        <v>2150</v>
      </c>
      <c r="D2042">
        <v>1357.73</v>
      </c>
      <c r="E2042">
        <v>2017</v>
      </c>
      <c r="F2042">
        <v>1357.73</v>
      </c>
      <c r="G2042">
        <v>1357.73</v>
      </c>
      <c r="H2042" s="3">
        <f t="shared" si="1271"/>
        <v>0</v>
      </c>
      <c r="I2042">
        <v>97573</v>
      </c>
      <c r="J2042" t="s">
        <v>2734</v>
      </c>
      <c r="K2042" t="s">
        <v>2738</v>
      </c>
      <c r="L2042">
        <v>32097</v>
      </c>
      <c r="M2042" t="s">
        <v>4292</v>
      </c>
      <c r="N2042" t="s">
        <v>4758</v>
      </c>
      <c r="O2042">
        <v>-81.540745150079999</v>
      </c>
      <c r="P2042">
        <v>30.6839650100402</v>
      </c>
      <c r="Q2042" t="s">
        <v>6169</v>
      </c>
      <c r="R2042">
        <v>1</v>
      </c>
      <c r="S2042" t="s">
        <v>6539</v>
      </c>
      <c r="T2042">
        <v>1001</v>
      </c>
      <c r="U2042" t="s">
        <v>6582</v>
      </c>
      <c r="V2042">
        <v>2017</v>
      </c>
      <c r="W2042">
        <v>120077</v>
      </c>
      <c r="X2042">
        <v>2017</v>
      </c>
      <c r="Y2042">
        <v>135183</v>
      </c>
      <c r="Z2042">
        <v>1225.83</v>
      </c>
      <c r="AA2042" s="3">
        <f t="shared" si="1272"/>
        <v>0.90285255536815123</v>
      </c>
      <c r="AC2042" t="s">
        <v>6616</v>
      </c>
      <c r="AD2042" t="s">
        <v>6616</v>
      </c>
      <c r="AF2042" t="s">
        <v>6616</v>
      </c>
      <c r="AG2042" t="s">
        <v>6616</v>
      </c>
      <c r="AH2042" t="s">
        <v>6616</v>
      </c>
      <c r="AI2042" t="s">
        <v>6618</v>
      </c>
      <c r="AJ2042" t="s">
        <v>6618</v>
      </c>
      <c r="AK2042" t="s">
        <v>6618</v>
      </c>
      <c r="AL2042" t="s">
        <v>6618</v>
      </c>
      <c r="AM2042" t="s">
        <v>6618</v>
      </c>
      <c r="AN2042" t="s">
        <v>6618</v>
      </c>
      <c r="AO2042" t="s">
        <v>6618</v>
      </c>
      <c r="AP2042" s="3" t="str">
        <f t="shared" si="1273"/>
        <v>No</v>
      </c>
      <c r="AQ2042" s="3" t="str">
        <f t="shared" si="1274"/>
        <v>No</v>
      </c>
      <c r="AR2042" s="3" t="str">
        <f t="shared" si="1275"/>
        <v>No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 t="s">
        <v>6634</v>
      </c>
      <c r="AZ2042" t="s">
        <v>6638</v>
      </c>
      <c r="BA2042">
        <v>1</v>
      </c>
      <c r="BB2042" t="s">
        <v>6617</v>
      </c>
      <c r="BC2042" t="s">
        <v>6617</v>
      </c>
      <c r="BD2042" s="4" t="str">
        <f t="shared" si="1276"/>
        <v>No</v>
      </c>
      <c r="BE2042" t="s">
        <v>6640</v>
      </c>
      <c r="BF2042" s="3" t="str">
        <f t="shared" si="1277"/>
        <v>No</v>
      </c>
      <c r="BG2042" t="s">
        <v>6645</v>
      </c>
      <c r="BH2042" s="3" t="str">
        <f t="shared" si="1278"/>
        <v>97573 CHESTER RIVER RD</v>
      </c>
      <c r="BI2042" s="3" t="str">
        <f t="shared" si="1279"/>
        <v>Yulee</v>
      </c>
      <c r="BJ2042" s="3" t="str">
        <f t="shared" si="1280"/>
        <v>Florida</v>
      </c>
      <c r="BK2042" s="3">
        <f t="shared" si="1281"/>
        <v>32097</v>
      </c>
      <c r="BL2042" s="3" t="str">
        <f t="shared" si="1282"/>
        <v>97573 CHESTER RIVER RD YULEE FL 32097</v>
      </c>
      <c r="BM2042" s="3" t="str">
        <f t="shared" si="1283"/>
        <v/>
      </c>
      <c r="BN2042" s="3" t="str">
        <f t="shared" si="1284"/>
        <v>Pass</v>
      </c>
      <c r="BO2042" s="3" t="str">
        <f t="shared" si="1285"/>
        <v>Yes</v>
      </c>
      <c r="BP2042" s="3" t="str">
        <f t="shared" si="1286"/>
        <v>FV&lt;$10K</v>
      </c>
      <c r="BQ2042" t="s">
        <v>6650</v>
      </c>
      <c r="BR2042" s="3" t="str">
        <f t="shared" si="1287"/>
        <v>No, &lt; $20K Lien</v>
      </c>
      <c r="BS2042" s="3" t="str">
        <f t="shared" si="1288"/>
        <v>No, Lien &lt; $20K</v>
      </c>
      <c r="BT2042" t="s">
        <v>6650</v>
      </c>
      <c r="BU2042" s="3" t="str">
        <f t="shared" si="1289"/>
        <v>No</v>
      </c>
      <c r="BV2042" s="3" t="str">
        <f t="shared" si="1290"/>
        <v>No</v>
      </c>
      <c r="BW2042" s="3">
        <f t="shared" si="1291"/>
        <v>1</v>
      </c>
      <c r="BX2042" s="3" t="str">
        <f t="shared" si="1292"/>
        <v>No</v>
      </c>
      <c r="BY2042" s="3">
        <f t="shared" si="1293"/>
        <v>120077</v>
      </c>
      <c r="BZ2042">
        <v>1</v>
      </c>
      <c r="CA2042" s="3">
        <f t="shared" si="1294"/>
        <v>120077</v>
      </c>
      <c r="CC2042" s="3">
        <f t="shared" si="1295"/>
        <v>0</v>
      </c>
      <c r="CD2042" s="3">
        <f t="shared" si="1296"/>
        <v>0</v>
      </c>
      <c r="CE2042" s="3" t="str">
        <f t="shared" si="1297"/>
        <v/>
      </c>
      <c r="CF2042" s="3" t="e">
        <f>HLOOKUP(CE2042,'Valuation Data'!$D$2:$K$5,4,FALSE)</f>
        <v>#N/A</v>
      </c>
      <c r="CG2042" s="3">
        <f t="shared" si="1298"/>
        <v>120077</v>
      </c>
      <c r="CH2042" s="3" t="str">
        <f t="shared" si="1299"/>
        <v>No</v>
      </c>
      <c r="CI2042" s="3" t="str">
        <f>VLOOKUP(R2042,'Use Codes &amp; County Type'!A:D,4,FALSE)</f>
        <v>S</v>
      </c>
      <c r="CJ2042" s="3" t="str">
        <f t="shared" si="1300"/>
        <v>No</v>
      </c>
      <c r="CK2042" s="3" t="str">
        <f t="shared" si="1301"/>
        <v>Yes</v>
      </c>
      <c r="CL2042" s="3">
        <f t="shared" si="1302"/>
        <v>0.67</v>
      </c>
      <c r="CM2042" s="3">
        <f t="shared" si="1303"/>
        <v>80451.590000000011</v>
      </c>
      <c r="CN2042" s="3">
        <f t="shared" si="1304"/>
        <v>6788.65</v>
      </c>
      <c r="CO2042" s="3">
        <f t="shared" si="1305"/>
        <v>73662.940000000017</v>
      </c>
      <c r="CP2042" s="3">
        <f t="shared" si="1306"/>
        <v>5.6535806191027424E-2</v>
      </c>
      <c r="CR2042" s="3" t="str">
        <f t="shared" si="1307"/>
        <v>No</v>
      </c>
      <c r="CV2042" s="3" t="str">
        <f t="shared" si="1308"/>
        <v>*Bid</v>
      </c>
      <c r="CW2042" s="3">
        <f t="shared" si="1309"/>
        <v>2041</v>
      </c>
      <c r="CX2042" s="3">
        <f t="shared" si="1310"/>
        <v>1357.73</v>
      </c>
      <c r="CY2042" s="3" t="str">
        <f t="shared" si="1311"/>
        <v>Ok</v>
      </c>
      <c r="CZ2042">
        <v>0</v>
      </c>
      <c r="DA2042">
        <v>0</v>
      </c>
    </row>
    <row r="2043" spans="1:105" x14ac:dyDescent="0.25">
      <c r="A2043">
        <v>2042</v>
      </c>
      <c r="B2043" t="s">
        <v>3</v>
      </c>
      <c r="C2043" t="s">
        <v>2151</v>
      </c>
      <c r="D2043">
        <v>494.54</v>
      </c>
      <c r="E2043">
        <v>2017</v>
      </c>
      <c r="F2043">
        <v>494.54</v>
      </c>
      <c r="G2043">
        <v>494.54</v>
      </c>
      <c r="H2043" s="3">
        <f t="shared" si="1271"/>
        <v>0</v>
      </c>
      <c r="J2043" t="s">
        <v>2734</v>
      </c>
      <c r="K2043" t="s">
        <v>2738</v>
      </c>
      <c r="L2043">
        <v>32097</v>
      </c>
      <c r="M2043" t="s">
        <v>4293</v>
      </c>
      <c r="N2043" t="s">
        <v>4758</v>
      </c>
      <c r="O2043">
        <v>-81.5412921140626</v>
      </c>
      <c r="P2043">
        <v>30.684500998907499</v>
      </c>
      <c r="Q2043" t="s">
        <v>6165</v>
      </c>
      <c r="R2043">
        <v>0</v>
      </c>
      <c r="S2043" t="s">
        <v>6538</v>
      </c>
      <c r="T2043">
        <v>8001</v>
      </c>
      <c r="U2043" t="s">
        <v>6581</v>
      </c>
      <c r="V2043">
        <v>2017</v>
      </c>
      <c r="W2043">
        <v>28250</v>
      </c>
      <c r="X2043">
        <v>2017</v>
      </c>
      <c r="Y2043">
        <v>28250</v>
      </c>
      <c r="Z2043">
        <v>427.68</v>
      </c>
      <c r="AA2043" s="3">
        <f t="shared" si="1272"/>
        <v>0.86480365592267561</v>
      </c>
      <c r="AF2043" t="s">
        <v>6616</v>
      </c>
      <c r="AI2043" t="s">
        <v>6618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 s="3" t="str">
        <f t="shared" si="1273"/>
        <v>No</v>
      </c>
      <c r="AQ2043" s="3" t="str">
        <f t="shared" si="1274"/>
        <v>No</v>
      </c>
      <c r="AR2043" s="3" t="str">
        <f t="shared" si="1275"/>
        <v>No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 t="s">
        <v>6634</v>
      </c>
      <c r="AZ2043">
        <v>0</v>
      </c>
      <c r="BA2043">
        <v>0</v>
      </c>
      <c r="BB2043" t="s">
        <v>6616</v>
      </c>
      <c r="BC2043" t="s">
        <v>6616</v>
      </c>
      <c r="BD2043" s="4" t="str">
        <f t="shared" si="1276"/>
        <v>No</v>
      </c>
      <c r="BE2043" t="s">
        <v>6640</v>
      </c>
      <c r="BF2043" s="3" t="str">
        <f t="shared" si="1277"/>
        <v>No</v>
      </c>
      <c r="BG2043" t="s">
        <v>6645</v>
      </c>
      <c r="BH2043" s="3" t="str">
        <f t="shared" si="1278"/>
        <v>LOVERS LN</v>
      </c>
      <c r="BI2043" s="3" t="str">
        <f t="shared" si="1279"/>
        <v>Yulee</v>
      </c>
      <c r="BJ2043" s="3" t="str">
        <f t="shared" si="1280"/>
        <v>Florida</v>
      </c>
      <c r="BK2043" s="3">
        <f t="shared" si="1281"/>
        <v>32097</v>
      </c>
      <c r="BL2043" s="3" t="str">
        <f t="shared" si="1282"/>
        <v>LOVERS LN YULEE FL 32097</v>
      </c>
      <c r="BM2043" s="3" t="str">
        <f t="shared" si="1283"/>
        <v/>
      </c>
      <c r="BN2043" s="3" t="str">
        <f t="shared" si="1284"/>
        <v>Pass</v>
      </c>
      <c r="BO2043" s="3" t="str">
        <f t="shared" si="1285"/>
        <v>No</v>
      </c>
      <c r="BP2043" s="3" t="str">
        <f t="shared" si="1286"/>
        <v>FV&lt;$10K</v>
      </c>
      <c r="BQ2043" t="s">
        <v>6650</v>
      </c>
      <c r="BR2043" s="3" t="str">
        <f t="shared" si="1287"/>
        <v>No, &lt; $20K Lien</v>
      </c>
      <c r="BS2043" s="3" t="str">
        <f t="shared" si="1288"/>
        <v>No, Lien &lt; $20K</v>
      </c>
      <c r="BT2043" t="s">
        <v>6650</v>
      </c>
      <c r="BU2043" s="3" t="str">
        <f t="shared" si="1289"/>
        <v>No</v>
      </c>
      <c r="BV2043" s="3" t="str">
        <f t="shared" si="1290"/>
        <v>No</v>
      </c>
      <c r="BW2043" s="3">
        <f t="shared" si="1291"/>
        <v>0</v>
      </c>
      <c r="BX2043" s="3" t="str">
        <f t="shared" si="1292"/>
        <v>No</v>
      </c>
      <c r="BY2043" s="3">
        <f t="shared" si="1293"/>
        <v>28250</v>
      </c>
      <c r="BZ2043">
        <v>1</v>
      </c>
      <c r="CA2043" s="3">
        <f t="shared" si="1294"/>
        <v>28250</v>
      </c>
      <c r="CC2043" s="3">
        <f t="shared" si="1295"/>
        <v>0</v>
      </c>
      <c r="CD2043" s="3">
        <f t="shared" si="1296"/>
        <v>0</v>
      </c>
      <c r="CE2043" s="3" t="str">
        <f t="shared" si="1297"/>
        <v/>
      </c>
      <c r="CF2043" s="3" t="e">
        <f>HLOOKUP(CE2043,'Valuation Data'!$D$2:$K$5,4,FALSE)</f>
        <v>#N/A</v>
      </c>
      <c r="CG2043" s="3">
        <f t="shared" si="1298"/>
        <v>28250</v>
      </c>
      <c r="CH2043" s="3" t="str">
        <f t="shared" si="1299"/>
        <v>No</v>
      </c>
      <c r="CI2043" s="3" t="str">
        <f>VLOOKUP(R2043,'Use Codes &amp; County Type'!A:D,4,FALSE)</f>
        <v>V</v>
      </c>
      <c r="CJ2043" s="3" t="str">
        <f t="shared" si="1300"/>
        <v>Yes</v>
      </c>
      <c r="CK2043" s="3" t="str">
        <f t="shared" si="1301"/>
        <v>No</v>
      </c>
      <c r="CL2043" s="3">
        <f t="shared" si="1302"/>
        <v>0</v>
      </c>
      <c r="CM2043" s="3">
        <f t="shared" si="1303"/>
        <v>0</v>
      </c>
      <c r="CN2043" s="3">
        <f t="shared" si="1304"/>
        <v>1978.16</v>
      </c>
      <c r="CO2043" s="3">
        <f t="shared" si="1305"/>
        <v>-1978.16</v>
      </c>
      <c r="CP2043" s="3">
        <f t="shared" si="1306"/>
        <v>7.0023362831858407E-2</v>
      </c>
      <c r="CR2043" s="3" t="str">
        <f t="shared" si="1307"/>
        <v>No</v>
      </c>
      <c r="CV2043" s="3" t="str">
        <f t="shared" si="1308"/>
        <v>FMV&lt;$30K</v>
      </c>
      <c r="CW2043" s="3">
        <f t="shared" si="1309"/>
        <v>2042</v>
      </c>
      <c r="CX2043" s="3">
        <f t="shared" si="1310"/>
        <v>494.54</v>
      </c>
      <c r="CY2043" s="3" t="str">
        <f t="shared" si="1311"/>
        <v>Ok</v>
      </c>
      <c r="CZ2043">
        <v>0</v>
      </c>
      <c r="DA2043">
        <v>0</v>
      </c>
    </row>
    <row r="2044" spans="1:105" x14ac:dyDescent="0.25">
      <c r="A2044">
        <v>2043</v>
      </c>
      <c r="B2044" t="s">
        <v>3</v>
      </c>
      <c r="C2044" t="s">
        <v>2152</v>
      </c>
      <c r="D2044">
        <v>3117.52</v>
      </c>
      <c r="E2044">
        <v>2017</v>
      </c>
      <c r="F2044">
        <v>3117.52</v>
      </c>
      <c r="G2044">
        <v>3117.52</v>
      </c>
      <c r="H2044" s="3">
        <f t="shared" si="1271"/>
        <v>0</v>
      </c>
      <c r="I2044">
        <v>96837</v>
      </c>
      <c r="J2044" t="s">
        <v>2734</v>
      </c>
      <c r="K2044" t="s">
        <v>2738</v>
      </c>
      <c r="L2044">
        <v>32097</v>
      </c>
      <c r="M2044" t="s">
        <v>4294</v>
      </c>
      <c r="N2044" t="s">
        <v>4758</v>
      </c>
      <c r="O2044">
        <v>-81.531671917969305</v>
      </c>
      <c r="P2044">
        <v>30.672766883197301</v>
      </c>
      <c r="Q2044" t="s">
        <v>6170</v>
      </c>
      <c r="R2044">
        <v>12</v>
      </c>
      <c r="S2044" t="s">
        <v>6558</v>
      </c>
      <c r="T2044">
        <v>2003</v>
      </c>
      <c r="U2044" t="s">
        <v>6596</v>
      </c>
      <c r="V2044">
        <v>2017</v>
      </c>
      <c r="W2044">
        <v>188456</v>
      </c>
      <c r="X2044">
        <v>2017</v>
      </c>
      <c r="Y2044">
        <v>188456</v>
      </c>
      <c r="Z2044">
        <v>2853</v>
      </c>
      <c r="AA2044" s="3">
        <f t="shared" si="1272"/>
        <v>0.91515050424696553</v>
      </c>
      <c r="AB2044" t="s">
        <v>6616</v>
      </c>
      <c r="AC2044" t="s">
        <v>6616</v>
      </c>
      <c r="AD2044" t="s">
        <v>6616</v>
      </c>
      <c r="AE2044" t="s">
        <v>6616</v>
      </c>
      <c r="AF2044" t="s">
        <v>6616</v>
      </c>
      <c r="AG2044" t="s">
        <v>6616</v>
      </c>
      <c r="AH2044" t="s">
        <v>6616</v>
      </c>
      <c r="AI2044" t="s">
        <v>6618</v>
      </c>
      <c r="AJ2044" t="s">
        <v>6618</v>
      </c>
      <c r="AK2044" t="s">
        <v>6618</v>
      </c>
      <c r="AL2044" t="s">
        <v>6618</v>
      </c>
      <c r="AM2044" t="s">
        <v>6618</v>
      </c>
      <c r="AN2044" t="s">
        <v>6618</v>
      </c>
      <c r="AO2044" t="s">
        <v>6618</v>
      </c>
      <c r="AP2044" s="3" t="str">
        <f t="shared" si="1273"/>
        <v>No</v>
      </c>
      <c r="AQ2044" s="3" t="str">
        <f t="shared" si="1274"/>
        <v>No</v>
      </c>
      <c r="AR2044" s="3" t="str">
        <f t="shared" si="1275"/>
        <v>No</v>
      </c>
      <c r="AS2044">
        <v>0</v>
      </c>
      <c r="AT2044">
        <v>0</v>
      </c>
      <c r="AU2044">
        <v>0</v>
      </c>
      <c r="AV2044">
        <v>0</v>
      </c>
      <c r="AW2044">
        <v>4</v>
      </c>
      <c r="AX2044">
        <v>4</v>
      </c>
      <c r="AY2044" t="s">
        <v>6635</v>
      </c>
      <c r="AZ2044" t="s">
        <v>6638</v>
      </c>
      <c r="BA2044">
        <v>2</v>
      </c>
      <c r="BB2044" t="s">
        <v>6616</v>
      </c>
      <c r="BC2044" t="s">
        <v>6616</v>
      </c>
      <c r="BD2044" s="4" t="str">
        <f t="shared" si="1276"/>
        <v>Yes</v>
      </c>
      <c r="BE2044" t="s">
        <v>6641</v>
      </c>
      <c r="BF2044" s="3" t="str">
        <f t="shared" si="1277"/>
        <v>Yes</v>
      </c>
      <c r="BG2044" t="s">
        <v>6645</v>
      </c>
      <c r="BH2044" s="3" t="str">
        <f t="shared" si="1278"/>
        <v>96837 BLACKROCK RD</v>
      </c>
      <c r="BI2044" s="3" t="str">
        <f t="shared" si="1279"/>
        <v>Yulee</v>
      </c>
      <c r="BJ2044" s="3" t="str">
        <f t="shared" si="1280"/>
        <v>Florida</v>
      </c>
      <c r="BK2044" s="3">
        <f t="shared" si="1281"/>
        <v>32097</v>
      </c>
      <c r="BL2044" s="3" t="str">
        <f t="shared" si="1282"/>
        <v>96837 BLACKROCK RD YULEE FL 32097</v>
      </c>
      <c r="BM2044" s="3" t="str">
        <f t="shared" si="1283"/>
        <v/>
      </c>
      <c r="BN2044" s="3" t="str">
        <f t="shared" si="1284"/>
        <v>Pass</v>
      </c>
      <c r="BO2044" s="3" t="str">
        <f t="shared" si="1285"/>
        <v>No</v>
      </c>
      <c r="BP2044" s="3" t="str">
        <f t="shared" si="1286"/>
        <v>FV&lt;$10K</v>
      </c>
      <c r="BQ2044" t="s">
        <v>6650</v>
      </c>
      <c r="BR2044" s="3" t="str">
        <f t="shared" si="1287"/>
        <v>No, &lt; $20K Lien</v>
      </c>
      <c r="BS2044" s="3" t="str">
        <f t="shared" si="1288"/>
        <v>No, Lien &lt; $20K</v>
      </c>
      <c r="BT2044" t="s">
        <v>6650</v>
      </c>
      <c r="BU2044" s="3" t="str">
        <f t="shared" si="1289"/>
        <v>No</v>
      </c>
      <c r="BV2044" s="3" t="str">
        <f t="shared" si="1290"/>
        <v>No</v>
      </c>
      <c r="BW2044" s="3">
        <f t="shared" si="1291"/>
        <v>2</v>
      </c>
      <c r="BX2044" s="3" t="str">
        <f t="shared" si="1292"/>
        <v>Yes</v>
      </c>
      <c r="BY2044" s="3">
        <f t="shared" si="1293"/>
        <v>188456</v>
      </c>
      <c r="BZ2044">
        <v>1</v>
      </c>
      <c r="CA2044" s="3">
        <f t="shared" si="1294"/>
        <v>188456</v>
      </c>
      <c r="CC2044" s="3">
        <f t="shared" si="1295"/>
        <v>0</v>
      </c>
      <c r="CD2044" s="3">
        <f t="shared" si="1296"/>
        <v>0</v>
      </c>
      <c r="CE2044" s="3" t="str">
        <f t="shared" si="1297"/>
        <v/>
      </c>
      <c r="CF2044" s="3" t="e">
        <f>HLOOKUP(CE2044,'Valuation Data'!$D$2:$K$5,4,FALSE)</f>
        <v>#N/A</v>
      </c>
      <c r="CG2044" s="3">
        <f t="shared" si="1298"/>
        <v>188456</v>
      </c>
      <c r="CH2044" s="3" t="str">
        <f t="shared" si="1299"/>
        <v>No</v>
      </c>
      <c r="CI2044" s="3" t="str">
        <f>VLOOKUP(R2044,'Use Codes &amp; County Type'!A:D,4,FALSE)</f>
        <v>C</v>
      </c>
      <c r="CJ2044" s="3" t="str">
        <f t="shared" si="1300"/>
        <v>No</v>
      </c>
      <c r="CK2044" s="3" t="str">
        <f t="shared" si="1301"/>
        <v>No</v>
      </c>
      <c r="CL2044" s="3">
        <f t="shared" si="1302"/>
        <v>0.3</v>
      </c>
      <c r="CM2044" s="3">
        <f t="shared" si="1303"/>
        <v>56536.799999999996</v>
      </c>
      <c r="CN2044" s="3">
        <f t="shared" si="1304"/>
        <v>18705.12</v>
      </c>
      <c r="CO2044" s="3">
        <f t="shared" si="1305"/>
        <v>37831.679999999993</v>
      </c>
      <c r="CP2044" s="3">
        <f t="shared" si="1306"/>
        <v>9.9254574011970964E-2</v>
      </c>
      <c r="CR2044" s="3" t="str">
        <f t="shared" si="1307"/>
        <v>No</v>
      </c>
      <c r="CV2044" s="3" t="str">
        <f t="shared" si="1308"/>
        <v>Too Many Priors</v>
      </c>
      <c r="CW2044" s="3">
        <f t="shared" si="1309"/>
        <v>2043</v>
      </c>
      <c r="CX2044" s="3">
        <f t="shared" si="1310"/>
        <v>3117.52</v>
      </c>
      <c r="CY2044" s="3" t="str">
        <f t="shared" si="1311"/>
        <v>Ok</v>
      </c>
      <c r="CZ2044">
        <v>0</v>
      </c>
      <c r="DA2044">
        <v>0</v>
      </c>
    </row>
    <row r="2045" spans="1:105" x14ac:dyDescent="0.25">
      <c r="A2045">
        <v>2044</v>
      </c>
      <c r="B2045" t="s">
        <v>3</v>
      </c>
      <c r="C2045" t="s">
        <v>2153</v>
      </c>
      <c r="D2045">
        <v>284.83999999999997</v>
      </c>
      <c r="E2045">
        <v>2017</v>
      </c>
      <c r="F2045">
        <v>284.83999999999997</v>
      </c>
      <c r="G2045">
        <v>284.83999999999997</v>
      </c>
      <c r="H2045" s="3">
        <f t="shared" si="1271"/>
        <v>0</v>
      </c>
      <c r="I2045">
        <v>96797</v>
      </c>
      <c r="J2045" t="s">
        <v>2734</v>
      </c>
      <c r="K2045" t="s">
        <v>2738</v>
      </c>
      <c r="L2045">
        <v>32097</v>
      </c>
      <c r="M2045" t="s">
        <v>4295</v>
      </c>
      <c r="N2045" t="s">
        <v>4758</v>
      </c>
      <c r="O2045">
        <v>-81.533172046654798</v>
      </c>
      <c r="P2045">
        <v>30.6701399782098</v>
      </c>
      <c r="Q2045" t="s">
        <v>6171</v>
      </c>
      <c r="R2045">
        <v>0</v>
      </c>
      <c r="S2045" t="s">
        <v>6538</v>
      </c>
      <c r="T2045">
        <v>8001</v>
      </c>
      <c r="U2045" t="s">
        <v>6581</v>
      </c>
      <c r="V2045">
        <v>2017</v>
      </c>
      <c r="W2045">
        <v>15400</v>
      </c>
      <c r="X2045">
        <v>2017</v>
      </c>
      <c r="Y2045">
        <v>15500</v>
      </c>
      <c r="Z2045">
        <v>233.79</v>
      </c>
      <c r="AA2045" s="3">
        <f t="shared" si="1272"/>
        <v>0.82077657632355006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 s="3" t="str">
        <f t="shared" si="1273"/>
        <v>No</v>
      </c>
      <c r="AQ2045" s="3" t="str">
        <f t="shared" si="1274"/>
        <v>No</v>
      </c>
      <c r="AR2045" s="3" t="str">
        <f t="shared" si="1275"/>
        <v>No</v>
      </c>
      <c r="AS2045">
        <v>0</v>
      </c>
      <c r="AT2045">
        <v>0</v>
      </c>
      <c r="AU2045">
        <v>21250</v>
      </c>
      <c r="AV2045" t="s">
        <v>5076</v>
      </c>
      <c r="AW2045">
        <v>0</v>
      </c>
      <c r="AX2045">
        <v>0</v>
      </c>
      <c r="AY2045" t="s">
        <v>6634</v>
      </c>
      <c r="AZ2045">
        <v>0</v>
      </c>
      <c r="BA2045">
        <v>0</v>
      </c>
      <c r="BB2045" t="s">
        <v>6616</v>
      </c>
      <c r="BC2045">
        <v>0</v>
      </c>
      <c r="BD2045" s="4" t="str">
        <f t="shared" si="1276"/>
        <v>No</v>
      </c>
      <c r="BE2045" t="s">
        <v>6640</v>
      </c>
      <c r="BF2045" s="3" t="str">
        <f t="shared" si="1277"/>
        <v>No</v>
      </c>
      <c r="BG2045" t="s">
        <v>6645</v>
      </c>
      <c r="BH2045" s="3" t="str">
        <f t="shared" si="1278"/>
        <v>96797 BLACKROCK RD</v>
      </c>
      <c r="BI2045" s="3" t="str">
        <f t="shared" si="1279"/>
        <v>Yulee</v>
      </c>
      <c r="BJ2045" s="3" t="str">
        <f t="shared" si="1280"/>
        <v>Florida</v>
      </c>
      <c r="BK2045" s="3">
        <f t="shared" si="1281"/>
        <v>32097</v>
      </c>
      <c r="BL2045" s="3" t="str">
        <f t="shared" si="1282"/>
        <v>96797 BLACKROCK RD YULEE FL 32097</v>
      </c>
      <c r="BM2045" s="3" t="str">
        <f t="shared" si="1283"/>
        <v>L</v>
      </c>
      <c r="BN2045" s="3" t="str">
        <f t="shared" si="1284"/>
        <v>Pass</v>
      </c>
      <c r="BO2045" s="3" t="str">
        <f t="shared" si="1285"/>
        <v>No</v>
      </c>
      <c r="BP2045" s="3" t="str">
        <f t="shared" si="1286"/>
        <v>FV&lt;$10K</v>
      </c>
      <c r="BQ2045" t="s">
        <v>6650</v>
      </c>
      <c r="BR2045" s="3" t="str">
        <f t="shared" si="1287"/>
        <v>No, &lt; $20K Lien</v>
      </c>
      <c r="BS2045" s="3" t="str">
        <f t="shared" si="1288"/>
        <v>No, Lien &lt; $20K</v>
      </c>
      <c r="BT2045" t="s">
        <v>6650</v>
      </c>
      <c r="BU2045" s="3" t="str">
        <f t="shared" si="1289"/>
        <v>No</v>
      </c>
      <c r="BV2045" s="3" t="str">
        <f t="shared" si="1290"/>
        <v>No</v>
      </c>
      <c r="BW2045" s="3">
        <f t="shared" si="1291"/>
        <v>0</v>
      </c>
      <c r="BX2045" s="3" t="str">
        <f t="shared" si="1292"/>
        <v>No</v>
      </c>
      <c r="BY2045" s="3">
        <f t="shared" si="1293"/>
        <v>15400</v>
      </c>
      <c r="BZ2045">
        <v>1</v>
      </c>
      <c r="CA2045" s="3">
        <f t="shared" si="1294"/>
        <v>15400</v>
      </c>
      <c r="CC2045" s="3">
        <f t="shared" si="1295"/>
        <v>0</v>
      </c>
      <c r="CD2045" s="3">
        <f t="shared" si="1296"/>
        <v>0</v>
      </c>
      <c r="CE2045" s="3" t="str">
        <f t="shared" si="1297"/>
        <v/>
      </c>
      <c r="CF2045" s="3" t="e">
        <f>HLOOKUP(CE2045,'Valuation Data'!$D$2:$K$5,4,FALSE)</f>
        <v>#N/A</v>
      </c>
      <c r="CG2045" s="3">
        <f t="shared" si="1298"/>
        <v>15400</v>
      </c>
      <c r="CH2045" s="3" t="str">
        <f t="shared" si="1299"/>
        <v>No</v>
      </c>
      <c r="CI2045" s="3" t="str">
        <f>VLOOKUP(R2045,'Use Codes &amp; County Type'!A:D,4,FALSE)</f>
        <v>V</v>
      </c>
      <c r="CJ2045" s="3" t="str">
        <f t="shared" si="1300"/>
        <v>Yes</v>
      </c>
      <c r="CK2045" s="3" t="str">
        <f t="shared" si="1301"/>
        <v>No</v>
      </c>
      <c r="CL2045" s="3">
        <f t="shared" si="1302"/>
        <v>0</v>
      </c>
      <c r="CM2045" s="3">
        <f t="shared" si="1303"/>
        <v>0</v>
      </c>
      <c r="CN2045" s="3">
        <f t="shared" si="1304"/>
        <v>1139.3599999999999</v>
      </c>
      <c r="CO2045" s="3">
        <f t="shared" si="1305"/>
        <v>-1139.3599999999999</v>
      </c>
      <c r="CP2045" s="3">
        <f t="shared" si="1306"/>
        <v>7.3984415584415583E-2</v>
      </c>
      <c r="CR2045" s="3" t="str">
        <f t="shared" si="1307"/>
        <v>No</v>
      </c>
      <c r="CV2045" s="3" t="str">
        <f t="shared" si="1308"/>
        <v>FMV&lt;$30K</v>
      </c>
      <c r="CW2045" s="3">
        <f t="shared" si="1309"/>
        <v>2044</v>
      </c>
      <c r="CX2045" s="3">
        <f t="shared" si="1310"/>
        <v>284.83999999999997</v>
      </c>
      <c r="CY2045" s="3" t="str">
        <f t="shared" si="1311"/>
        <v>Ok</v>
      </c>
      <c r="CZ2045">
        <v>0</v>
      </c>
      <c r="DA2045">
        <v>0</v>
      </c>
    </row>
    <row r="2046" spans="1:105" x14ac:dyDescent="0.25">
      <c r="A2046">
        <v>2045</v>
      </c>
      <c r="B2046" t="s">
        <v>3</v>
      </c>
      <c r="C2046" t="s">
        <v>2154</v>
      </c>
      <c r="D2046">
        <v>838.49</v>
      </c>
      <c r="E2046">
        <v>2017</v>
      </c>
      <c r="F2046">
        <v>838.49</v>
      </c>
      <c r="G2046">
        <v>838.49</v>
      </c>
      <c r="H2046" s="3">
        <f t="shared" si="1271"/>
        <v>0</v>
      </c>
      <c r="I2046">
        <v>96785</v>
      </c>
      <c r="J2046" t="s">
        <v>2734</v>
      </c>
      <c r="K2046" t="s">
        <v>2738</v>
      </c>
      <c r="L2046">
        <v>32097</v>
      </c>
      <c r="M2046" t="s">
        <v>4296</v>
      </c>
      <c r="N2046" t="s">
        <v>4758</v>
      </c>
      <c r="O2046">
        <v>-81.533712506960995</v>
      </c>
      <c r="P2046">
        <v>30.669724056228599</v>
      </c>
      <c r="Q2046" t="s">
        <v>6172</v>
      </c>
      <c r="R2046">
        <v>2</v>
      </c>
      <c r="S2046" t="s">
        <v>6535</v>
      </c>
      <c r="T2046">
        <v>1006</v>
      </c>
      <c r="U2046" t="s">
        <v>6578</v>
      </c>
      <c r="V2046">
        <v>2017</v>
      </c>
      <c r="W2046">
        <v>47868</v>
      </c>
      <c r="X2046">
        <v>2017</v>
      </c>
      <c r="Y2046">
        <v>51060</v>
      </c>
      <c r="Z2046">
        <v>745.72</v>
      </c>
      <c r="AA2046" s="3">
        <f t="shared" si="1272"/>
        <v>0.88936063638206775</v>
      </c>
      <c r="AB2046" t="s">
        <v>6616</v>
      </c>
      <c r="AC2046" t="s">
        <v>6616</v>
      </c>
      <c r="AD2046" t="s">
        <v>6616</v>
      </c>
      <c r="AE2046" t="s">
        <v>6616</v>
      </c>
      <c r="AF2046" t="s">
        <v>6616</v>
      </c>
      <c r="AI2046" t="s">
        <v>6618</v>
      </c>
      <c r="AJ2046" t="s">
        <v>6618</v>
      </c>
      <c r="AK2046" t="s">
        <v>6618</v>
      </c>
      <c r="AL2046" t="s">
        <v>6618</v>
      </c>
      <c r="AM2046" t="s">
        <v>6618</v>
      </c>
      <c r="AN2046" t="s">
        <v>6618</v>
      </c>
      <c r="AO2046" t="s">
        <v>6618</v>
      </c>
      <c r="AP2046" s="3" t="str">
        <f t="shared" si="1273"/>
        <v>No</v>
      </c>
      <c r="AQ2046" s="3" t="str">
        <f t="shared" si="1274"/>
        <v>No</v>
      </c>
      <c r="AR2046" s="3" t="str">
        <f t="shared" si="1275"/>
        <v>No</v>
      </c>
      <c r="AS2046">
        <v>0</v>
      </c>
      <c r="AT2046">
        <v>0</v>
      </c>
      <c r="AU2046">
        <v>38000</v>
      </c>
      <c r="AV2046" t="s">
        <v>6622</v>
      </c>
      <c r="AW2046">
        <v>0</v>
      </c>
      <c r="AX2046">
        <v>0</v>
      </c>
      <c r="AY2046" t="s">
        <v>6634</v>
      </c>
      <c r="AZ2046" t="s">
        <v>6638</v>
      </c>
      <c r="BA2046">
        <v>0</v>
      </c>
      <c r="BB2046" t="s">
        <v>6616</v>
      </c>
      <c r="BC2046" t="s">
        <v>6616</v>
      </c>
      <c r="BD2046" s="4" t="str">
        <f t="shared" si="1276"/>
        <v>No</v>
      </c>
      <c r="BE2046" t="s">
        <v>6640</v>
      </c>
      <c r="BF2046" s="3" t="str">
        <f t="shared" si="1277"/>
        <v>No</v>
      </c>
      <c r="BG2046" t="s">
        <v>6645</v>
      </c>
      <c r="BH2046" s="3" t="str">
        <f t="shared" si="1278"/>
        <v>96785 BLACKROCK RD</v>
      </c>
      <c r="BI2046" s="3" t="str">
        <f t="shared" si="1279"/>
        <v>Yulee</v>
      </c>
      <c r="BJ2046" s="3" t="str">
        <f t="shared" si="1280"/>
        <v>Florida</v>
      </c>
      <c r="BK2046" s="3">
        <f t="shared" si="1281"/>
        <v>32097</v>
      </c>
      <c r="BL2046" s="3" t="str">
        <f t="shared" si="1282"/>
        <v>96785 BLACKROCK RD YULEE FL 32097</v>
      </c>
      <c r="BM2046" s="3" t="str">
        <f t="shared" si="1283"/>
        <v>L</v>
      </c>
      <c r="BN2046" s="3" t="str">
        <f t="shared" si="1284"/>
        <v>Pass</v>
      </c>
      <c r="BO2046" s="3" t="str">
        <f t="shared" si="1285"/>
        <v>No</v>
      </c>
      <c r="BP2046" s="3" t="str">
        <f t="shared" si="1286"/>
        <v>FV&lt;$10K</v>
      </c>
      <c r="BQ2046" t="s">
        <v>6650</v>
      </c>
      <c r="BR2046" s="3" t="str">
        <f t="shared" si="1287"/>
        <v>No, &lt; $20K Lien</v>
      </c>
      <c r="BS2046" s="3" t="str">
        <f t="shared" si="1288"/>
        <v>No, Lien &lt; $20K</v>
      </c>
      <c r="BT2046" t="s">
        <v>6650</v>
      </c>
      <c r="BU2046" s="3" t="str">
        <f t="shared" si="1289"/>
        <v>No</v>
      </c>
      <c r="BV2046" s="3" t="str">
        <f t="shared" si="1290"/>
        <v>No</v>
      </c>
      <c r="BW2046" s="3">
        <f t="shared" si="1291"/>
        <v>0</v>
      </c>
      <c r="BX2046" s="3" t="str">
        <f t="shared" si="1292"/>
        <v>No</v>
      </c>
      <c r="BY2046" s="3">
        <f t="shared" si="1293"/>
        <v>47868</v>
      </c>
      <c r="BZ2046">
        <v>1</v>
      </c>
      <c r="CA2046" s="3">
        <f t="shared" si="1294"/>
        <v>47868</v>
      </c>
      <c r="CC2046" s="3">
        <f t="shared" si="1295"/>
        <v>0</v>
      </c>
      <c r="CD2046" s="3">
        <f t="shared" si="1296"/>
        <v>0</v>
      </c>
      <c r="CE2046" s="3" t="str">
        <f t="shared" si="1297"/>
        <v/>
      </c>
      <c r="CF2046" s="3" t="e">
        <f>HLOOKUP(CE2046,'Valuation Data'!$D$2:$K$5,4,FALSE)</f>
        <v>#N/A</v>
      </c>
      <c r="CG2046" s="3">
        <f t="shared" si="1298"/>
        <v>47868</v>
      </c>
      <c r="CH2046" s="3" t="str">
        <f t="shared" si="1299"/>
        <v>No</v>
      </c>
      <c r="CI2046" s="3" t="str">
        <f>VLOOKUP(R2046,'Use Codes &amp; County Type'!A:D,4,FALSE)</f>
        <v>R</v>
      </c>
      <c r="CJ2046" s="3" t="str">
        <f t="shared" si="1300"/>
        <v>No</v>
      </c>
      <c r="CK2046" s="3" t="str">
        <f t="shared" si="1301"/>
        <v>No</v>
      </c>
      <c r="CL2046" s="3">
        <f t="shared" si="1302"/>
        <v>0.35</v>
      </c>
      <c r="CM2046" s="3">
        <f t="shared" si="1303"/>
        <v>16753.8</v>
      </c>
      <c r="CN2046" s="3">
        <f t="shared" si="1304"/>
        <v>3353.96</v>
      </c>
      <c r="CO2046" s="3">
        <f t="shared" si="1305"/>
        <v>13399.84</v>
      </c>
      <c r="CP2046" s="3">
        <f t="shared" si="1306"/>
        <v>7.0066850505556943E-2</v>
      </c>
      <c r="CR2046" s="3" t="str">
        <f t="shared" si="1307"/>
        <v>No</v>
      </c>
      <c r="CV2046" s="3" t="str">
        <f t="shared" si="1308"/>
        <v>*Bid</v>
      </c>
      <c r="CW2046" s="3">
        <f t="shared" si="1309"/>
        <v>2045</v>
      </c>
      <c r="CX2046" s="3">
        <f t="shared" si="1310"/>
        <v>838.49</v>
      </c>
      <c r="CY2046" s="3" t="str">
        <f t="shared" si="1311"/>
        <v>Ok</v>
      </c>
      <c r="CZ2046">
        <v>0</v>
      </c>
      <c r="DA2046">
        <v>0</v>
      </c>
    </row>
    <row r="2047" spans="1:105" x14ac:dyDescent="0.25">
      <c r="A2047">
        <v>2046</v>
      </c>
      <c r="B2047" t="s">
        <v>3</v>
      </c>
      <c r="C2047" t="s">
        <v>2155</v>
      </c>
      <c r="D2047">
        <v>969.57</v>
      </c>
      <c r="E2047">
        <v>2017</v>
      </c>
      <c r="F2047" t="e">
        <f>NA()</f>
        <v>#N/A</v>
      </c>
      <c r="G2047" t="e">
        <f>NA()</f>
        <v>#N/A</v>
      </c>
      <c r="H2047" s="3" t="e">
        <f t="shared" si="1271"/>
        <v>#N/A</v>
      </c>
      <c r="I2047" t="e">
        <f>NA()</f>
        <v>#N/A</v>
      </c>
      <c r="J2047" t="e">
        <f>NA()</f>
        <v>#N/A</v>
      </c>
      <c r="K2047" t="e">
        <f>NA()</f>
        <v>#N/A</v>
      </c>
      <c r="L2047" t="e">
        <f>NA()</f>
        <v>#N/A</v>
      </c>
      <c r="M2047" t="e">
        <f>NA()</f>
        <v>#N/A</v>
      </c>
      <c r="N2047" t="e">
        <f>NA()</f>
        <v>#N/A</v>
      </c>
      <c r="O2047" t="e">
        <f>NA()</f>
        <v>#N/A</v>
      </c>
      <c r="P2047" t="e">
        <f>NA()</f>
        <v>#N/A</v>
      </c>
      <c r="Q2047" t="e">
        <f>NA()</f>
        <v>#N/A</v>
      </c>
      <c r="R2047">
        <v>1</v>
      </c>
      <c r="S2047" t="s">
        <v>6539</v>
      </c>
      <c r="T2047" t="e">
        <f>NA()</f>
        <v>#N/A</v>
      </c>
      <c r="U2047" t="e">
        <f>NA()</f>
        <v>#N/A</v>
      </c>
      <c r="V2047">
        <v>2017</v>
      </c>
      <c r="W2047">
        <v>57264</v>
      </c>
      <c r="X2047" t="e">
        <f>NA()</f>
        <v>#N/A</v>
      </c>
      <c r="Y2047" t="e">
        <f>NA()</f>
        <v>#N/A</v>
      </c>
      <c r="Z2047" t="e">
        <f>NA()</f>
        <v>#N/A</v>
      </c>
      <c r="AA2047" s="3">
        <f t="shared" si="1272"/>
        <v>0</v>
      </c>
      <c r="AI2047" t="e">
        <f>NA()</f>
        <v>#N/A</v>
      </c>
      <c r="AJ2047" t="e">
        <f>NA()</f>
        <v>#N/A</v>
      </c>
      <c r="AK2047" t="e">
        <f>NA()</f>
        <v>#N/A</v>
      </c>
      <c r="AL2047" t="e">
        <f>NA()</f>
        <v>#N/A</v>
      </c>
      <c r="AM2047" t="e">
        <f>NA()</f>
        <v>#N/A</v>
      </c>
      <c r="AN2047" t="e">
        <f>NA()</f>
        <v>#N/A</v>
      </c>
      <c r="AO2047" t="e">
        <f>NA()</f>
        <v>#N/A</v>
      </c>
      <c r="AP2047" s="3" t="str">
        <f t="shared" si="1273"/>
        <v>No</v>
      </c>
      <c r="AQ2047" s="3" t="str">
        <f t="shared" si="1274"/>
        <v>No</v>
      </c>
      <c r="AR2047" s="3" t="str">
        <f t="shared" si="1275"/>
        <v>No</v>
      </c>
      <c r="AS2047" t="e">
        <f>NA()</f>
        <v>#N/A</v>
      </c>
      <c r="AT2047" t="e">
        <f>NA()</f>
        <v>#N/A</v>
      </c>
      <c r="AU2047" t="e">
        <f>NA()</f>
        <v>#N/A</v>
      </c>
      <c r="AV2047" t="e">
        <f>NA()</f>
        <v>#N/A</v>
      </c>
      <c r="AW2047" t="e">
        <f>NA()</f>
        <v>#N/A</v>
      </c>
      <c r="AX2047" t="e">
        <f>NA()</f>
        <v>#N/A</v>
      </c>
      <c r="AY2047" t="e">
        <f>NA()</f>
        <v>#N/A</v>
      </c>
      <c r="AZ2047" t="e">
        <f>NA()</f>
        <v>#N/A</v>
      </c>
      <c r="BA2047">
        <v>0</v>
      </c>
      <c r="BB2047" t="s">
        <v>6616</v>
      </c>
      <c r="BC2047" t="e">
        <f>NA()</f>
        <v>#N/A</v>
      </c>
      <c r="BD2047" s="4" t="str">
        <f t="shared" si="1276"/>
        <v>No</v>
      </c>
      <c r="BE2047" t="e">
        <f>NA()</f>
        <v>#N/A</v>
      </c>
      <c r="BF2047" s="3" t="str">
        <f t="shared" si="1277"/>
        <v>No</v>
      </c>
      <c r="BG2047" t="e">
        <f>NA()</f>
        <v>#N/A</v>
      </c>
      <c r="BH2047" s="3" t="e">
        <f t="shared" si="1278"/>
        <v>#N/A</v>
      </c>
      <c r="BI2047" s="3" t="e">
        <f t="shared" si="1279"/>
        <v>#N/A</v>
      </c>
      <c r="BJ2047" s="3" t="e">
        <f t="shared" si="1280"/>
        <v>#N/A</v>
      </c>
      <c r="BK2047" s="3" t="e">
        <f t="shared" si="1281"/>
        <v>#N/A</v>
      </c>
      <c r="BL2047" s="3" t="e">
        <f t="shared" si="1282"/>
        <v>#N/A</v>
      </c>
      <c r="BM2047" s="3" t="e">
        <f t="shared" si="1283"/>
        <v>#N/A</v>
      </c>
      <c r="BN2047" s="3" t="str">
        <f t="shared" si="1284"/>
        <v>Pass</v>
      </c>
      <c r="BO2047" s="3" t="e">
        <f t="shared" si="1285"/>
        <v>#N/A</v>
      </c>
      <c r="BP2047" s="3" t="str">
        <f t="shared" si="1286"/>
        <v>FV&lt;$10K</v>
      </c>
      <c r="BQ2047" t="s">
        <v>6650</v>
      </c>
      <c r="BR2047" s="3" t="str">
        <f t="shared" si="1287"/>
        <v>No, &lt; $20K Lien</v>
      </c>
      <c r="BS2047" s="3" t="str">
        <f t="shared" si="1288"/>
        <v>No, Lien &lt; $20K</v>
      </c>
      <c r="BT2047" t="s">
        <v>6650</v>
      </c>
      <c r="BU2047" s="3" t="str">
        <f t="shared" si="1289"/>
        <v>No</v>
      </c>
      <c r="BV2047" s="3" t="str">
        <f t="shared" si="1290"/>
        <v>No</v>
      </c>
      <c r="BW2047" s="3">
        <f t="shared" si="1291"/>
        <v>0</v>
      </c>
      <c r="BX2047" s="3" t="str">
        <f t="shared" si="1292"/>
        <v>No</v>
      </c>
      <c r="BY2047" s="3">
        <f t="shared" si="1293"/>
        <v>57264</v>
      </c>
      <c r="BZ2047">
        <v>1</v>
      </c>
      <c r="CA2047" s="3">
        <f t="shared" si="1294"/>
        <v>57264</v>
      </c>
      <c r="CC2047" s="3" t="e">
        <f t="shared" si="1295"/>
        <v>#N/A</v>
      </c>
      <c r="CD2047" s="3" t="e">
        <f t="shared" si="1296"/>
        <v>#N/A</v>
      </c>
      <c r="CE2047" s="3" t="str">
        <f t="shared" si="1297"/>
        <v/>
      </c>
      <c r="CF2047" s="3" t="e">
        <f>HLOOKUP(CE2047,'Valuation Data'!$D$2:$K$5,4,FALSE)</f>
        <v>#N/A</v>
      </c>
      <c r="CG2047" s="3">
        <f t="shared" si="1298"/>
        <v>57264</v>
      </c>
      <c r="CH2047" s="3" t="str">
        <f t="shared" si="1299"/>
        <v>No</v>
      </c>
      <c r="CI2047" s="3" t="str">
        <f>VLOOKUP(R2047,'Use Codes &amp; County Type'!A:D,4,FALSE)</f>
        <v>S</v>
      </c>
      <c r="CJ2047" s="3" t="str">
        <f t="shared" si="1300"/>
        <v>No</v>
      </c>
      <c r="CK2047" s="3" t="str">
        <f t="shared" si="1301"/>
        <v>No</v>
      </c>
      <c r="CL2047" s="3">
        <f t="shared" si="1302"/>
        <v>0.35</v>
      </c>
      <c r="CM2047" s="3">
        <f t="shared" si="1303"/>
        <v>20042.399999999998</v>
      </c>
      <c r="CN2047" s="3" t="e">
        <f t="shared" si="1304"/>
        <v>#N/A</v>
      </c>
      <c r="CO2047" s="3" t="e">
        <f t="shared" si="1305"/>
        <v>#N/A</v>
      </c>
      <c r="CP2047" s="3" t="e">
        <f t="shared" si="1306"/>
        <v>#N/A</v>
      </c>
      <c r="CR2047" s="3" t="e">
        <f t="shared" si="1307"/>
        <v>#N/A</v>
      </c>
      <c r="CV2047" s="3" t="e">
        <f t="shared" si="1308"/>
        <v>#N/A</v>
      </c>
      <c r="CW2047" s="3">
        <f t="shared" si="1309"/>
        <v>2046</v>
      </c>
      <c r="CX2047" s="3">
        <f t="shared" si="1310"/>
        <v>969.57</v>
      </c>
      <c r="CY2047" s="3" t="e">
        <f t="shared" si="1311"/>
        <v>#N/A</v>
      </c>
      <c r="CZ2047" t="e">
        <f>NA()</f>
        <v>#N/A</v>
      </c>
      <c r="DA2047" t="e">
        <f>NA()</f>
        <v>#N/A</v>
      </c>
    </row>
    <row r="2048" spans="1:105" x14ac:dyDescent="0.25">
      <c r="A2048">
        <v>2047</v>
      </c>
      <c r="B2048" t="s">
        <v>3</v>
      </c>
      <c r="C2048" t="s">
        <v>2156</v>
      </c>
      <c r="D2048">
        <v>359.45</v>
      </c>
      <c r="E2048">
        <v>2017</v>
      </c>
      <c r="F2048">
        <v>359.45</v>
      </c>
      <c r="G2048">
        <v>359.45</v>
      </c>
      <c r="H2048" s="3">
        <f t="shared" si="1271"/>
        <v>0</v>
      </c>
      <c r="J2048" t="s">
        <v>2734</v>
      </c>
      <c r="K2048" t="s">
        <v>2738</v>
      </c>
      <c r="L2048">
        <v>32097</v>
      </c>
      <c r="M2048" t="s">
        <v>4297</v>
      </c>
      <c r="N2048" t="s">
        <v>4758</v>
      </c>
      <c r="O2048">
        <v>-81.544176429165404</v>
      </c>
      <c r="P2048">
        <v>30.672408275974099</v>
      </c>
      <c r="Q2048" t="s">
        <v>6173</v>
      </c>
      <c r="R2048">
        <v>0</v>
      </c>
      <c r="S2048" t="s">
        <v>6538</v>
      </c>
      <c r="T2048">
        <v>8001</v>
      </c>
      <c r="U2048" t="s">
        <v>6581</v>
      </c>
      <c r="V2048">
        <v>2017</v>
      </c>
      <c r="W2048">
        <v>20000</v>
      </c>
      <c r="X2048">
        <v>2017</v>
      </c>
      <c r="Y2048">
        <v>20000</v>
      </c>
      <c r="Z2048">
        <v>302.77999999999997</v>
      </c>
      <c r="AA2048" s="3">
        <f t="shared" si="1272"/>
        <v>0.84234246765892329</v>
      </c>
      <c r="AB2048" t="s">
        <v>6616</v>
      </c>
      <c r="AC2048" t="s">
        <v>6616</v>
      </c>
      <c r="AD2048" t="s">
        <v>6616</v>
      </c>
      <c r="AE2048" t="s">
        <v>6616</v>
      </c>
      <c r="AF2048" t="s">
        <v>6616</v>
      </c>
      <c r="AG2048" t="s">
        <v>6616</v>
      </c>
      <c r="AH2048" t="s">
        <v>6616</v>
      </c>
      <c r="AI2048" t="s">
        <v>6618</v>
      </c>
      <c r="AJ2048" t="s">
        <v>6618</v>
      </c>
      <c r="AK2048" t="s">
        <v>6618</v>
      </c>
      <c r="AL2048" t="s">
        <v>6618</v>
      </c>
      <c r="AM2048" t="s">
        <v>6618</v>
      </c>
      <c r="AN2048" t="s">
        <v>6618</v>
      </c>
      <c r="AO2048" t="s">
        <v>6618</v>
      </c>
      <c r="AP2048" s="3" t="str">
        <f t="shared" si="1273"/>
        <v>No</v>
      </c>
      <c r="AQ2048" s="3" t="str">
        <f t="shared" si="1274"/>
        <v>No</v>
      </c>
      <c r="AR2048" s="3" t="str">
        <f t="shared" si="1275"/>
        <v>No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 t="s">
        <v>6634</v>
      </c>
      <c r="AZ2048" t="s">
        <v>6638</v>
      </c>
      <c r="BA2048">
        <v>1</v>
      </c>
      <c r="BB2048" t="s">
        <v>6616</v>
      </c>
      <c r="BC2048" t="s">
        <v>6617</v>
      </c>
      <c r="BD2048" s="4" t="str">
        <f t="shared" si="1276"/>
        <v>No</v>
      </c>
      <c r="BE2048" t="s">
        <v>6640</v>
      </c>
      <c r="BF2048" s="3" t="str">
        <f t="shared" si="1277"/>
        <v>No</v>
      </c>
      <c r="BG2048" t="s">
        <v>6645</v>
      </c>
      <c r="BH2048" s="3" t="str">
        <f t="shared" si="1278"/>
        <v>PO FOLKS WAY</v>
      </c>
      <c r="BI2048" s="3" t="str">
        <f t="shared" si="1279"/>
        <v>Yulee</v>
      </c>
      <c r="BJ2048" s="3" t="str">
        <f t="shared" si="1280"/>
        <v>Florida</v>
      </c>
      <c r="BK2048" s="3">
        <f t="shared" si="1281"/>
        <v>32097</v>
      </c>
      <c r="BL2048" s="3" t="str">
        <f t="shared" si="1282"/>
        <v>PO FOLKS WAY YULEE FL 32097</v>
      </c>
      <c r="BM2048" s="3" t="str">
        <f t="shared" si="1283"/>
        <v/>
      </c>
      <c r="BN2048" s="3" t="str">
        <f t="shared" si="1284"/>
        <v>Pass</v>
      </c>
      <c r="BO2048" s="3" t="str">
        <f t="shared" si="1285"/>
        <v>Yes</v>
      </c>
      <c r="BP2048" s="3" t="str">
        <f t="shared" si="1286"/>
        <v>FV&lt;$10K</v>
      </c>
      <c r="BQ2048" t="s">
        <v>6650</v>
      </c>
      <c r="BR2048" s="3" t="str">
        <f t="shared" si="1287"/>
        <v>No, &lt; $20K Lien</v>
      </c>
      <c r="BS2048" s="3" t="str">
        <f t="shared" si="1288"/>
        <v>No, Lien &lt; $20K</v>
      </c>
      <c r="BT2048" t="s">
        <v>6650</v>
      </c>
      <c r="BU2048" s="3" t="str">
        <f t="shared" si="1289"/>
        <v>No</v>
      </c>
      <c r="BV2048" s="3" t="str">
        <f t="shared" si="1290"/>
        <v>No</v>
      </c>
      <c r="BW2048" s="3">
        <f t="shared" si="1291"/>
        <v>1</v>
      </c>
      <c r="BX2048" s="3" t="str">
        <f t="shared" si="1292"/>
        <v>No</v>
      </c>
      <c r="BY2048" s="3">
        <f t="shared" si="1293"/>
        <v>20000</v>
      </c>
      <c r="BZ2048">
        <v>1</v>
      </c>
      <c r="CA2048" s="3">
        <f t="shared" si="1294"/>
        <v>20000</v>
      </c>
      <c r="CC2048" s="3">
        <f t="shared" si="1295"/>
        <v>0</v>
      </c>
      <c r="CD2048" s="3">
        <f t="shared" si="1296"/>
        <v>0</v>
      </c>
      <c r="CE2048" s="3" t="str">
        <f t="shared" si="1297"/>
        <v/>
      </c>
      <c r="CF2048" s="3" t="e">
        <f>HLOOKUP(CE2048,'Valuation Data'!$D$2:$K$5,4,FALSE)</f>
        <v>#N/A</v>
      </c>
      <c r="CG2048" s="3">
        <f t="shared" si="1298"/>
        <v>20000</v>
      </c>
      <c r="CH2048" s="3" t="str">
        <f t="shared" si="1299"/>
        <v>No</v>
      </c>
      <c r="CI2048" s="3" t="str">
        <f>VLOOKUP(R2048,'Use Codes &amp; County Type'!A:D,4,FALSE)</f>
        <v>V</v>
      </c>
      <c r="CJ2048" s="3" t="str">
        <f t="shared" si="1300"/>
        <v>Yes</v>
      </c>
      <c r="CK2048" s="3" t="str">
        <f t="shared" si="1301"/>
        <v>No</v>
      </c>
      <c r="CL2048" s="3">
        <f t="shared" si="1302"/>
        <v>0</v>
      </c>
      <c r="CM2048" s="3">
        <f t="shared" si="1303"/>
        <v>0</v>
      </c>
      <c r="CN2048" s="3">
        <f t="shared" si="1304"/>
        <v>1797.25</v>
      </c>
      <c r="CO2048" s="3">
        <f t="shared" si="1305"/>
        <v>-1797.25</v>
      </c>
      <c r="CP2048" s="3">
        <f t="shared" si="1306"/>
        <v>8.9862499999999998E-2</v>
      </c>
      <c r="CR2048" s="3" t="str">
        <f t="shared" si="1307"/>
        <v>No</v>
      </c>
      <c r="CV2048" s="3" t="str">
        <f t="shared" si="1308"/>
        <v>FMV&lt;$30K</v>
      </c>
      <c r="CW2048" s="3">
        <f t="shared" si="1309"/>
        <v>2047</v>
      </c>
      <c r="CX2048" s="3">
        <f t="shared" si="1310"/>
        <v>359.45</v>
      </c>
      <c r="CY2048" s="3" t="str">
        <f t="shared" si="1311"/>
        <v>Ok</v>
      </c>
      <c r="CZ2048">
        <v>0</v>
      </c>
      <c r="DA2048">
        <v>0</v>
      </c>
    </row>
    <row r="2049" spans="1:105" x14ac:dyDescent="0.25">
      <c r="A2049">
        <v>2048</v>
      </c>
      <c r="B2049" t="s">
        <v>3</v>
      </c>
      <c r="C2049" t="s">
        <v>2157</v>
      </c>
      <c r="D2049">
        <v>298.06</v>
      </c>
      <c r="E2049">
        <v>2017</v>
      </c>
      <c r="F2049">
        <v>298.06</v>
      </c>
      <c r="G2049">
        <v>298.06</v>
      </c>
      <c r="H2049" s="3">
        <f t="shared" si="1271"/>
        <v>0</v>
      </c>
      <c r="I2049">
        <v>2142</v>
      </c>
      <c r="J2049" t="s">
        <v>2734</v>
      </c>
      <c r="K2049" t="s">
        <v>2738</v>
      </c>
      <c r="L2049">
        <v>32097</v>
      </c>
      <c r="M2049" t="s">
        <v>4298</v>
      </c>
      <c r="N2049" t="s">
        <v>4758</v>
      </c>
      <c r="O2049">
        <v>-81.539279813661807</v>
      </c>
      <c r="P2049">
        <v>30.680829383554599</v>
      </c>
      <c r="Q2049" t="s">
        <v>6174</v>
      </c>
      <c r="R2049">
        <v>0</v>
      </c>
      <c r="S2049" t="s">
        <v>6538</v>
      </c>
      <c r="T2049">
        <v>8001</v>
      </c>
      <c r="U2049" t="s">
        <v>6581</v>
      </c>
      <c r="V2049">
        <v>2017</v>
      </c>
      <c r="W2049">
        <v>16250</v>
      </c>
      <c r="X2049">
        <v>2017</v>
      </c>
      <c r="Y2049">
        <v>16250</v>
      </c>
      <c r="Z2049">
        <v>246.01</v>
      </c>
      <c r="AA2049" s="3">
        <f t="shared" si="1272"/>
        <v>0.82537073072535727</v>
      </c>
      <c r="AB2049" t="s">
        <v>6616</v>
      </c>
      <c r="AC2049" t="s">
        <v>6616</v>
      </c>
      <c r="AD2049" t="s">
        <v>6616</v>
      </c>
      <c r="AI2049" t="s">
        <v>6618</v>
      </c>
      <c r="AJ2049" t="s">
        <v>6618</v>
      </c>
      <c r="AK2049" t="s">
        <v>6618</v>
      </c>
      <c r="AL2049">
        <v>0</v>
      </c>
      <c r="AM2049">
        <v>0</v>
      </c>
      <c r="AN2049">
        <v>0</v>
      </c>
      <c r="AO2049">
        <v>0</v>
      </c>
      <c r="AP2049" s="3" t="str">
        <f t="shared" si="1273"/>
        <v>No</v>
      </c>
      <c r="AQ2049" s="3" t="str">
        <f t="shared" si="1274"/>
        <v>No</v>
      </c>
      <c r="AR2049" s="3" t="str">
        <f t="shared" si="1275"/>
        <v>No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 t="s">
        <v>6634</v>
      </c>
      <c r="AZ2049" t="s">
        <v>6638</v>
      </c>
      <c r="BA2049">
        <v>0</v>
      </c>
      <c r="BB2049" t="s">
        <v>6616</v>
      </c>
      <c r="BC2049" t="s">
        <v>6616</v>
      </c>
      <c r="BD2049" s="4" t="str">
        <f t="shared" si="1276"/>
        <v>No</v>
      </c>
      <c r="BE2049" t="s">
        <v>6640</v>
      </c>
      <c r="BF2049" s="3" t="str">
        <f t="shared" si="1277"/>
        <v>No</v>
      </c>
      <c r="BG2049" t="s">
        <v>6645</v>
      </c>
      <c r="BH2049" s="3" t="str">
        <f t="shared" si="1278"/>
        <v>2142 CHESTER RD</v>
      </c>
      <c r="BI2049" s="3" t="str">
        <f t="shared" si="1279"/>
        <v>Yulee</v>
      </c>
      <c r="BJ2049" s="3" t="str">
        <f t="shared" si="1280"/>
        <v>Florida</v>
      </c>
      <c r="BK2049" s="3">
        <f t="shared" si="1281"/>
        <v>32097</v>
      </c>
      <c r="BL2049" s="3" t="str">
        <f t="shared" si="1282"/>
        <v>2142 CHESTER RD YULEE FL 32097</v>
      </c>
      <c r="BM2049" s="3" t="str">
        <f t="shared" si="1283"/>
        <v/>
      </c>
      <c r="BN2049" s="3" t="str">
        <f t="shared" si="1284"/>
        <v>Pass</v>
      </c>
      <c r="BO2049" s="3" t="str">
        <f t="shared" si="1285"/>
        <v>No</v>
      </c>
      <c r="BP2049" s="3" t="str">
        <f t="shared" si="1286"/>
        <v>FV&lt;$10K</v>
      </c>
      <c r="BQ2049" t="s">
        <v>6650</v>
      </c>
      <c r="BR2049" s="3" t="str">
        <f t="shared" si="1287"/>
        <v>No, &lt; $20K Lien</v>
      </c>
      <c r="BS2049" s="3" t="str">
        <f t="shared" si="1288"/>
        <v>No, Lien &lt; $20K</v>
      </c>
      <c r="BT2049" t="s">
        <v>6650</v>
      </c>
      <c r="BU2049" s="3" t="str">
        <f t="shared" si="1289"/>
        <v>No</v>
      </c>
      <c r="BV2049" s="3" t="str">
        <f t="shared" si="1290"/>
        <v>No</v>
      </c>
      <c r="BW2049" s="3">
        <f t="shared" si="1291"/>
        <v>0</v>
      </c>
      <c r="BX2049" s="3" t="str">
        <f t="shared" si="1292"/>
        <v>No</v>
      </c>
      <c r="BY2049" s="3">
        <f t="shared" si="1293"/>
        <v>16250</v>
      </c>
      <c r="BZ2049">
        <v>1</v>
      </c>
      <c r="CA2049" s="3">
        <f t="shared" si="1294"/>
        <v>16250</v>
      </c>
      <c r="CC2049" s="3">
        <f t="shared" si="1295"/>
        <v>0</v>
      </c>
      <c r="CD2049" s="3">
        <f t="shared" si="1296"/>
        <v>0</v>
      </c>
      <c r="CE2049" s="3" t="str">
        <f t="shared" si="1297"/>
        <v/>
      </c>
      <c r="CF2049" s="3" t="e">
        <f>HLOOKUP(CE2049,'Valuation Data'!$D$2:$K$5,4,FALSE)</f>
        <v>#N/A</v>
      </c>
      <c r="CG2049" s="3">
        <f t="shared" si="1298"/>
        <v>16250</v>
      </c>
      <c r="CH2049" s="3" t="str">
        <f t="shared" si="1299"/>
        <v>No</v>
      </c>
      <c r="CI2049" s="3" t="str">
        <f>VLOOKUP(R2049,'Use Codes &amp; County Type'!A:D,4,FALSE)</f>
        <v>V</v>
      </c>
      <c r="CJ2049" s="3" t="str">
        <f t="shared" si="1300"/>
        <v>Yes</v>
      </c>
      <c r="CK2049" s="3" t="str">
        <f t="shared" si="1301"/>
        <v>No</v>
      </c>
      <c r="CL2049" s="3">
        <f t="shared" si="1302"/>
        <v>0</v>
      </c>
      <c r="CM2049" s="3">
        <f t="shared" si="1303"/>
        <v>0</v>
      </c>
      <c r="CN2049" s="3">
        <f t="shared" si="1304"/>
        <v>1192.24</v>
      </c>
      <c r="CO2049" s="3">
        <f t="shared" si="1305"/>
        <v>-1192.24</v>
      </c>
      <c r="CP2049" s="3">
        <f t="shared" si="1306"/>
        <v>7.3368615384615379E-2</v>
      </c>
      <c r="CR2049" s="3" t="str">
        <f t="shared" si="1307"/>
        <v>No</v>
      </c>
      <c r="CV2049" s="3" t="str">
        <f t="shared" si="1308"/>
        <v>FMV&lt;$30K</v>
      </c>
      <c r="CW2049" s="3">
        <f t="shared" si="1309"/>
        <v>2048</v>
      </c>
      <c r="CX2049" s="3">
        <f t="shared" si="1310"/>
        <v>298.06</v>
      </c>
      <c r="CY2049" s="3" t="str">
        <f t="shared" si="1311"/>
        <v>Ok</v>
      </c>
      <c r="CZ2049">
        <v>0</v>
      </c>
      <c r="DA2049">
        <v>0</v>
      </c>
    </row>
    <row r="2050" spans="1:105" x14ac:dyDescent="0.25">
      <c r="A2050">
        <v>2049</v>
      </c>
      <c r="B2050" t="s">
        <v>3</v>
      </c>
      <c r="C2050" t="s">
        <v>2158</v>
      </c>
      <c r="D2050">
        <v>978</v>
      </c>
      <c r="E2050">
        <v>2017</v>
      </c>
      <c r="F2050">
        <v>978</v>
      </c>
      <c r="G2050">
        <v>978</v>
      </c>
      <c r="H2050" s="3">
        <f t="shared" ref="H2050:H2113" si="1312">D2050+D2050-F2050-G2050</f>
        <v>0</v>
      </c>
      <c r="I2050">
        <v>97059</v>
      </c>
      <c r="J2050" t="s">
        <v>2734</v>
      </c>
      <c r="K2050" t="s">
        <v>2738</v>
      </c>
      <c r="L2050">
        <v>32097</v>
      </c>
      <c r="M2050" t="s">
        <v>4299</v>
      </c>
      <c r="N2050" t="s">
        <v>4758</v>
      </c>
      <c r="O2050">
        <v>-81.536099759174206</v>
      </c>
      <c r="P2050">
        <v>30.680806488857002</v>
      </c>
      <c r="Q2050" t="s">
        <v>6175</v>
      </c>
      <c r="R2050">
        <v>2</v>
      </c>
      <c r="S2050" t="s">
        <v>6535</v>
      </c>
      <c r="T2050">
        <v>1006</v>
      </c>
      <c r="U2050" t="s">
        <v>6578</v>
      </c>
      <c r="V2050">
        <v>2017</v>
      </c>
      <c r="W2050">
        <v>57779</v>
      </c>
      <c r="X2050">
        <v>2017</v>
      </c>
      <c r="Y2050">
        <v>57779</v>
      </c>
      <c r="Z2050">
        <v>874.71</v>
      </c>
      <c r="AA2050" s="3">
        <f t="shared" ref="AA2050:AA2113" si="1313">IFERROR(Z2050/D2050,)</f>
        <v>0.89438650306748468</v>
      </c>
      <c r="AC2050" t="s">
        <v>6616</v>
      </c>
      <c r="AD2050" t="s">
        <v>6616</v>
      </c>
      <c r="AE2050" t="s">
        <v>6616</v>
      </c>
      <c r="AF2050" t="s">
        <v>6616</v>
      </c>
      <c r="AG2050" t="s">
        <v>6616</v>
      </c>
      <c r="AI2050" t="s">
        <v>6618</v>
      </c>
      <c r="AJ2050" t="s">
        <v>6618</v>
      </c>
      <c r="AK2050" t="s">
        <v>6618</v>
      </c>
      <c r="AL2050" t="s">
        <v>6618</v>
      </c>
      <c r="AM2050" t="s">
        <v>6618</v>
      </c>
      <c r="AN2050" t="s">
        <v>6618</v>
      </c>
      <c r="AO2050">
        <v>0</v>
      </c>
      <c r="AP2050" s="3" t="str">
        <f t="shared" ref="AP2050:AP2113" si="1314">IF(OR(COUNTIF(AB2050:AH2050,"Yes")&gt;0,COUNTIF(AB2050:AH2050,"C")&gt;0),"Yes","No")</f>
        <v>No</v>
      </c>
      <c r="AQ2050" s="3" t="str">
        <f t="shared" ref="AQ2050:AQ2113" si="1315">IF(COUNTIF(AI2050:AO2050,"C")&gt;0,"Yes","No")</f>
        <v>No</v>
      </c>
      <c r="AR2050" s="3" t="str">
        <f t="shared" ref="AR2050:AR2113" si="1316">IF(AP2050="Yes","Yes","No")</f>
        <v>No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 t="s">
        <v>6634</v>
      </c>
      <c r="AZ2050" t="s">
        <v>6638</v>
      </c>
      <c r="BA2050">
        <v>0</v>
      </c>
      <c r="BB2050" t="s">
        <v>6616</v>
      </c>
      <c r="BC2050" t="s">
        <v>6617</v>
      </c>
      <c r="BD2050" s="4" t="str">
        <f t="shared" ref="BD2050:BD2113" si="1317">IFERROR(IF(AW2050&gt;0,"Yes","No"),"No")</f>
        <v>No</v>
      </c>
      <c r="BE2050" t="s">
        <v>6640</v>
      </c>
      <c r="BF2050" s="3" t="str">
        <f t="shared" ref="BF2050:BF2113" si="1318">IFERROR(IF(BE2050="Without Environmental Issues","No","Yes"),"No")</f>
        <v>No</v>
      </c>
      <c r="BG2050" t="s">
        <v>6645</v>
      </c>
      <c r="BH2050" s="3" t="str">
        <f t="shared" ref="BH2050:BH2113" si="1319">M2050</f>
        <v>97059 MITCHELL RD</v>
      </c>
      <c r="BI2050" s="3" t="str">
        <f t="shared" ref="BI2050:BI2113" si="1320">PROPER(J2050)</f>
        <v>Yulee</v>
      </c>
      <c r="BJ2050" s="3" t="str">
        <f t="shared" ref="BJ2050:BJ2113" si="1321">PROPER(K2050)</f>
        <v>Florida</v>
      </c>
      <c r="BK2050" s="3">
        <f t="shared" ref="BK2050:BK2113" si="1322">L2050</f>
        <v>32097</v>
      </c>
      <c r="BL2050" s="3" t="str">
        <f t="shared" ref="BL2050:BL2113" si="1323">CONCATENATE(M2050," ",N2050)</f>
        <v>97059 MITCHELL RD YULEE FL 32097</v>
      </c>
      <c r="BM2050" s="3" t="str">
        <f t="shared" ref="BM2050:BM2113" si="1324">IF(AU2050&gt;0,"L","")</f>
        <v/>
      </c>
      <c r="BN2050" s="3" t="str">
        <f t="shared" ref="BN2050:BN2113" si="1325">IF(D2050&lt;150,"Lien&lt;$150","Pass")</f>
        <v>Pass</v>
      </c>
      <c r="BO2050" s="3" t="str">
        <f t="shared" ref="BO2050:BO2113" si="1326">IF(BC2050="Yes","Yes","No")</f>
        <v>Yes</v>
      </c>
      <c r="BP2050" s="3" t="str">
        <f t="shared" ref="BP2050:BP2113" si="1327">IF(D2050&gt;10000,IF(OR(I2050="",I2050=0,BI2050="",BI2050=0,BK2050=0),"Bad Address","Pass"),"FV&lt;$10K")</f>
        <v>FV&lt;$10K</v>
      </c>
      <c r="BQ2050" t="s">
        <v>6650</v>
      </c>
      <c r="BR2050" s="3" t="str">
        <f t="shared" ref="BR2050:BR2113" si="1328">IF(D2050&gt;20000,IF(OR(BD2050="Yes",BF2050="Yes"),"Yes","No"),"No, &lt; $20K Lien")</f>
        <v>No, &lt; $20K Lien</v>
      </c>
      <c r="BS2050" s="3" t="str">
        <f t="shared" ref="BS2050:BS2113" si="1329">IF(D2050&gt;20000,IF(IFERROR(IF(BG2050="None","No","Yes"),"No")="Yes","Yes","No"),"No, Lien &lt; $20K")</f>
        <v>No, Lien &lt; $20K</v>
      </c>
      <c r="BT2050" t="s">
        <v>6650</v>
      </c>
      <c r="BU2050" s="3" t="str">
        <f t="shared" ref="BU2050:BU2113" si="1330">IF(E2050="","N/A",IF(OR(E2050&lt;2014,AR2050="Yes"),"Yes","No"))</f>
        <v>No</v>
      </c>
      <c r="BV2050" s="3" t="str">
        <f t="shared" ref="BV2050:BV2113" si="1331">IFERROR(IF(COUNTIF(C:C,C2050)&gt;1,"Yes","No"),"No")</f>
        <v>No</v>
      </c>
      <c r="BW2050" s="3">
        <f t="shared" ref="BW2050:BW2113" si="1332">BA2050</f>
        <v>0</v>
      </c>
      <c r="BX2050" s="3" t="str">
        <f t="shared" ref="BX2050:BX2113" si="1333">IF(AND(OR(CI2050="S",CI2050="R",CI2050="C"),CH2050="Yes",BW2050&gt;2),"Yes",IF(AND(OR(CI2050="S",CI2050="R",CI2050="C"),CH2050="No",BW2050&gt;1),"Yes",IF(AND(CI2050="V",CH2050="Yes",BW2050&gt;0),"Yes","No")))</f>
        <v>No</v>
      </c>
      <c r="BY2050" s="3">
        <f t="shared" ref="BY2050:BY2113" si="1334">VALUE(W2050)</f>
        <v>57779</v>
      </c>
      <c r="BZ2050">
        <v>1</v>
      </c>
      <c r="CA2050" s="3">
        <f t="shared" ref="CA2050:CA2113" si="1335">BY2050/BZ2050</f>
        <v>57779</v>
      </c>
      <c r="CC2050" s="3">
        <f t="shared" ref="CC2050:CC2113" si="1336">AS2050</f>
        <v>0</v>
      </c>
      <c r="CD2050" s="3">
        <f t="shared" ref="CD2050:CD2113" si="1337">VALUE(AT2050)</f>
        <v>0</v>
      </c>
      <c r="CE2050" s="3" t="str">
        <f t="shared" ref="CE2050:CE2113" si="1338">IFERROR(IF(CD2050&gt;1000,YEAR(CC2050),""),"")</f>
        <v/>
      </c>
      <c r="CF2050" s="3" t="e">
        <f>HLOOKUP(CE2050,'Valuation Data'!$D$2:$K$5,4,FALSE)</f>
        <v>#N/A</v>
      </c>
      <c r="CG2050" s="3">
        <f t="shared" ref="CG2050:CG2113" si="1339">IF(CB2050&gt;0,MIN(IFERROR(MIN(CD2050*CF2050,CA2050),CA2050),CB2050),IFERROR(MIN(CD2050*CF2050,CA2050),CA2050))</f>
        <v>57779</v>
      </c>
      <c r="CH2050" s="3" t="str">
        <f t="shared" ref="CH2050:CH2113" si="1340">IFERROR(IF(AND(OR(CI2050="S",CI2050="R",CI2050="C",CI2050="V"),CF2050&gt;0),"Yes","No"),"No")</f>
        <v>No</v>
      </c>
      <c r="CI2050" s="3" t="str">
        <f>VLOOKUP(R2050,'Use Codes &amp; County Type'!A:D,4,FALSE)</f>
        <v>R</v>
      </c>
      <c r="CJ2050" s="3" t="str">
        <f t="shared" ref="CJ2050:CJ2113" si="1341">IF(AND(CH2050="No",CI2050="V"),"Yes","No")</f>
        <v>No</v>
      </c>
      <c r="CK2050" s="3" t="str">
        <f t="shared" ref="CK2050:CK2113" si="1342">IF(OR(BB2050="Yes",BB2050=""),"Yes","No")</f>
        <v>No</v>
      </c>
      <c r="CL2050" s="3">
        <f t="shared" ref="CL2050:CL2113" si="1343">IF(AND(OR(CI2050="S",CI2050="R",CI2050="C"),CH2050="Yes",CK2050="Yes"),75%,IF(AND(OR(CI2050="S",CI2050="R"),CH2050="Yes",CK2050="No"),40%,IF(AND(OR(CI2050="S",CI2050="R",CI2050="C"),CH2050="No",CK2050="Yes"),67%,IF(AND(OR(CI2050="S",CI2050="R"),CH2050="No",CK2050="No"),35%,IF(AND(CI2050="C",CH2050="Yes"),35%,IF(AND(CI2050="C",CH2050="No"),30%,IF(AND(CH2050="Yes",CI2050="V"),10%,0%)))))))</f>
        <v>0.35</v>
      </c>
      <c r="CM2050" s="3">
        <f t="shared" ref="CM2050:CM2113" si="1344">CG2050*CL2050</f>
        <v>20222.649999999998</v>
      </c>
      <c r="CN2050" s="3">
        <f t="shared" ref="CN2050:CN2113" si="1345">D2050+(BA2050+3)*MAX(D2050,Z2050)</f>
        <v>3912</v>
      </c>
      <c r="CO2050" s="3">
        <f t="shared" ref="CO2050:CO2113" si="1346">CM2050-CN2050</f>
        <v>16310.649999999998</v>
      </c>
      <c r="CP2050" s="3">
        <f t="shared" ref="CP2050:CP2113" si="1347">+CN2050/CG2050</f>
        <v>6.7706260059883352E-2</v>
      </c>
      <c r="CR2050" s="3" t="str">
        <f t="shared" ref="CR2050:CR2113" si="1348">IF(AND(CV2050="*Bid",D2050&gt;49999),"Google","No")</f>
        <v>No</v>
      </c>
      <c r="CV2050" s="3" t="str">
        <f t="shared" ref="CV2050:CV2113" si="1349">IF(BN2050="Lien&lt;$150","Lien&lt;$150",IF(OR(BU2050="Yes",BV2050="Yes"),"County Held Lien",IF(CG2050&lt;30000,"FMV&lt;$30K",IF(BR2050="Yes","EPA",IF(BS2050="Yes","CDD",IF(BT2050="High","Flood",IF(BX2050="Yes","Too Many Priors",IF(CJ2050="Yes","Vacant, No Sales Data",IF(CO2050&lt;0,"Neg Solv Premium",IF(BP2050="Bad Address","Bad Address",IF(CQ2050="Bad","Bad Data",IF(CS2050="Bad","Bad Google",IF(CT2050="Redeemed","Redeemed",IF(CU2050="Data Change","Data Change","*Bid"))))))))))))))</f>
        <v>*Bid</v>
      </c>
      <c r="CW2050" s="3">
        <f t="shared" ref="CW2050:CW2113" si="1350">VALUE(A2050)</f>
        <v>2049</v>
      </c>
      <c r="CX2050" s="3">
        <f t="shared" ref="CX2050:CX2113" si="1351">VALUE(D2050)</f>
        <v>978</v>
      </c>
      <c r="CY2050" s="3" t="str">
        <f t="shared" ref="CY2050:CY2113" si="1352">IF(AND(CV2050="*Bid",CX2050&gt;75000),"Check","Ok")</f>
        <v>Ok</v>
      </c>
      <c r="CZ2050">
        <v>0</v>
      </c>
      <c r="DA2050">
        <v>0</v>
      </c>
    </row>
    <row r="2051" spans="1:105" x14ac:dyDescent="0.25">
      <c r="A2051">
        <v>2050</v>
      </c>
      <c r="B2051" t="s">
        <v>3</v>
      </c>
      <c r="C2051" t="s">
        <v>2159</v>
      </c>
      <c r="D2051">
        <v>1004.08</v>
      </c>
      <c r="E2051">
        <v>2017</v>
      </c>
      <c r="F2051">
        <v>1004.08</v>
      </c>
      <c r="G2051">
        <v>1004.08</v>
      </c>
      <c r="H2051" s="3">
        <f t="shared" si="1312"/>
        <v>0</v>
      </c>
      <c r="J2051" t="s">
        <v>2734</v>
      </c>
      <c r="K2051" t="s">
        <v>2738</v>
      </c>
      <c r="L2051">
        <v>32097</v>
      </c>
      <c r="M2051" t="s">
        <v>4300</v>
      </c>
      <c r="N2051" t="s">
        <v>4758</v>
      </c>
      <c r="O2051">
        <v>-81.533616637341098</v>
      </c>
      <c r="P2051">
        <v>30.676678765777002</v>
      </c>
      <c r="Q2051" t="s">
        <v>6176</v>
      </c>
      <c r="R2051">
        <v>0</v>
      </c>
      <c r="S2051" t="s">
        <v>6538</v>
      </c>
      <c r="T2051">
        <v>8001</v>
      </c>
      <c r="U2051" t="s">
        <v>6581</v>
      </c>
      <c r="V2051">
        <v>2017</v>
      </c>
      <c r="W2051">
        <v>59372</v>
      </c>
      <c r="X2051">
        <v>2017</v>
      </c>
      <c r="Y2051">
        <v>59372</v>
      </c>
      <c r="Z2051">
        <v>898.83</v>
      </c>
      <c r="AA2051" s="3">
        <f t="shared" si="1313"/>
        <v>0.8951776750856506</v>
      </c>
      <c r="AB2051" t="s">
        <v>6616</v>
      </c>
      <c r="AC2051" t="s">
        <v>6616</v>
      </c>
      <c r="AD2051" t="s">
        <v>6616</v>
      </c>
      <c r="AE2051" t="s">
        <v>6616</v>
      </c>
      <c r="AF2051" t="s">
        <v>6616</v>
      </c>
      <c r="AG2051" t="s">
        <v>6616</v>
      </c>
      <c r="AH2051" t="s">
        <v>6616</v>
      </c>
      <c r="AI2051" t="s">
        <v>6618</v>
      </c>
      <c r="AJ2051" t="s">
        <v>6618</v>
      </c>
      <c r="AK2051" t="s">
        <v>6618</v>
      </c>
      <c r="AL2051" t="s">
        <v>6618</v>
      </c>
      <c r="AM2051" t="s">
        <v>6618</v>
      </c>
      <c r="AN2051" t="s">
        <v>6618</v>
      </c>
      <c r="AO2051" t="s">
        <v>6618</v>
      </c>
      <c r="AP2051" s="3" t="str">
        <f t="shared" si="1314"/>
        <v>No</v>
      </c>
      <c r="AQ2051" s="3" t="str">
        <f t="shared" si="1315"/>
        <v>No</v>
      </c>
      <c r="AR2051" s="3" t="str">
        <f t="shared" si="1316"/>
        <v>No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 t="s">
        <v>6634</v>
      </c>
      <c r="AZ2051" t="s">
        <v>6638</v>
      </c>
      <c r="BA2051">
        <v>7</v>
      </c>
      <c r="BB2051" t="s">
        <v>6616</v>
      </c>
      <c r="BC2051" t="s">
        <v>6616</v>
      </c>
      <c r="BD2051" s="4" t="str">
        <f t="shared" si="1317"/>
        <v>No</v>
      </c>
      <c r="BE2051" t="s">
        <v>6640</v>
      </c>
      <c r="BF2051" s="3" t="str">
        <f t="shared" si="1318"/>
        <v>No</v>
      </c>
      <c r="BG2051" t="s">
        <v>6645</v>
      </c>
      <c r="BH2051" s="3" t="str">
        <f t="shared" si="1319"/>
        <v>BELL LAGOON DR</v>
      </c>
      <c r="BI2051" s="3" t="str">
        <f t="shared" si="1320"/>
        <v>Yulee</v>
      </c>
      <c r="BJ2051" s="3" t="str">
        <f t="shared" si="1321"/>
        <v>Florida</v>
      </c>
      <c r="BK2051" s="3">
        <f t="shared" si="1322"/>
        <v>32097</v>
      </c>
      <c r="BL2051" s="3" t="str">
        <f t="shared" si="1323"/>
        <v>BELL LAGOON DR YULEE FL 32097</v>
      </c>
      <c r="BM2051" s="3" t="str">
        <f t="shared" si="1324"/>
        <v/>
      </c>
      <c r="BN2051" s="3" t="str">
        <f t="shared" si="1325"/>
        <v>Pass</v>
      </c>
      <c r="BO2051" s="3" t="str">
        <f t="shared" si="1326"/>
        <v>No</v>
      </c>
      <c r="BP2051" s="3" t="str">
        <f t="shared" si="1327"/>
        <v>FV&lt;$10K</v>
      </c>
      <c r="BQ2051" t="s">
        <v>6650</v>
      </c>
      <c r="BR2051" s="3" t="str">
        <f t="shared" si="1328"/>
        <v>No, &lt; $20K Lien</v>
      </c>
      <c r="BS2051" s="3" t="str">
        <f t="shared" si="1329"/>
        <v>No, Lien &lt; $20K</v>
      </c>
      <c r="BT2051" t="s">
        <v>6650</v>
      </c>
      <c r="BU2051" s="3" t="str">
        <f t="shared" si="1330"/>
        <v>No</v>
      </c>
      <c r="BV2051" s="3" t="str">
        <f t="shared" si="1331"/>
        <v>No</v>
      </c>
      <c r="BW2051" s="3">
        <f t="shared" si="1332"/>
        <v>7</v>
      </c>
      <c r="BX2051" s="3" t="str">
        <f t="shared" si="1333"/>
        <v>No</v>
      </c>
      <c r="BY2051" s="3">
        <f t="shared" si="1334"/>
        <v>59372</v>
      </c>
      <c r="BZ2051">
        <v>1</v>
      </c>
      <c r="CA2051" s="3">
        <f t="shared" si="1335"/>
        <v>59372</v>
      </c>
      <c r="CC2051" s="3">
        <f t="shared" si="1336"/>
        <v>0</v>
      </c>
      <c r="CD2051" s="3">
        <f t="shared" si="1337"/>
        <v>0</v>
      </c>
      <c r="CE2051" s="3" t="str">
        <f t="shared" si="1338"/>
        <v/>
      </c>
      <c r="CF2051" s="3" t="e">
        <f>HLOOKUP(CE2051,'Valuation Data'!$D$2:$K$5,4,FALSE)</f>
        <v>#N/A</v>
      </c>
      <c r="CG2051" s="3">
        <f t="shared" si="1339"/>
        <v>59372</v>
      </c>
      <c r="CH2051" s="3" t="str">
        <f t="shared" si="1340"/>
        <v>No</v>
      </c>
      <c r="CI2051" s="3" t="str">
        <f>VLOOKUP(R2051,'Use Codes &amp; County Type'!A:D,4,FALSE)</f>
        <v>V</v>
      </c>
      <c r="CJ2051" s="3" t="str">
        <f t="shared" si="1341"/>
        <v>Yes</v>
      </c>
      <c r="CK2051" s="3" t="str">
        <f t="shared" si="1342"/>
        <v>No</v>
      </c>
      <c r="CL2051" s="3">
        <f t="shared" si="1343"/>
        <v>0</v>
      </c>
      <c r="CM2051" s="3">
        <f t="shared" si="1344"/>
        <v>0</v>
      </c>
      <c r="CN2051" s="3">
        <f t="shared" si="1345"/>
        <v>11044.880000000001</v>
      </c>
      <c r="CO2051" s="3">
        <f t="shared" si="1346"/>
        <v>-11044.880000000001</v>
      </c>
      <c r="CP2051" s="3">
        <f t="shared" si="1347"/>
        <v>0.18602843091019339</v>
      </c>
      <c r="CR2051" s="3" t="str">
        <f t="shared" si="1348"/>
        <v>No</v>
      </c>
      <c r="CV2051" s="3" t="str">
        <f t="shared" si="1349"/>
        <v>Vacant, No Sales Data</v>
      </c>
      <c r="CW2051" s="3">
        <f t="shared" si="1350"/>
        <v>2050</v>
      </c>
      <c r="CX2051" s="3">
        <f t="shared" si="1351"/>
        <v>1004.08</v>
      </c>
      <c r="CY2051" s="3" t="str">
        <f t="shared" si="1352"/>
        <v>Ok</v>
      </c>
      <c r="CZ2051">
        <v>0</v>
      </c>
      <c r="DA2051">
        <v>0</v>
      </c>
    </row>
    <row r="2052" spans="1:105" x14ac:dyDescent="0.25">
      <c r="A2052">
        <v>2051</v>
      </c>
      <c r="B2052" t="s">
        <v>3</v>
      </c>
      <c r="C2052" t="s">
        <v>2160</v>
      </c>
      <c r="D2052">
        <v>605.04999999999995</v>
      </c>
      <c r="E2052">
        <v>2017</v>
      </c>
      <c r="F2052">
        <v>605.04999999999995</v>
      </c>
      <c r="G2052">
        <v>605.04999999999995</v>
      </c>
      <c r="H2052" s="3">
        <f t="shared" si="1312"/>
        <v>0</v>
      </c>
      <c r="I2052">
        <v>88101</v>
      </c>
      <c r="J2052" t="s">
        <v>2734</v>
      </c>
      <c r="K2052" t="s">
        <v>2738</v>
      </c>
      <c r="L2052">
        <v>32097</v>
      </c>
      <c r="M2052" t="s">
        <v>4301</v>
      </c>
      <c r="N2052" t="s">
        <v>4758</v>
      </c>
      <c r="O2052">
        <v>-81.537220929525304</v>
      </c>
      <c r="P2052">
        <v>30.6724049913507</v>
      </c>
      <c r="Q2052" t="s">
        <v>6177</v>
      </c>
      <c r="R2052">
        <v>0</v>
      </c>
      <c r="S2052" t="s">
        <v>6538</v>
      </c>
      <c r="T2052">
        <v>8001</v>
      </c>
      <c r="U2052" t="s">
        <v>6581</v>
      </c>
      <c r="V2052">
        <v>2017</v>
      </c>
      <c r="W2052">
        <v>35000</v>
      </c>
      <c r="X2052">
        <v>2017</v>
      </c>
      <c r="Y2052">
        <v>35000</v>
      </c>
      <c r="Z2052">
        <v>529.86</v>
      </c>
      <c r="AA2052" s="3">
        <f t="shared" si="1313"/>
        <v>0.87572927857201888</v>
      </c>
      <c r="AH2052" t="s">
        <v>6616</v>
      </c>
      <c r="AI2052" t="s">
        <v>6618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 s="3" t="str">
        <f t="shared" si="1314"/>
        <v>No</v>
      </c>
      <c r="AQ2052" s="3" t="str">
        <f t="shared" si="1315"/>
        <v>No</v>
      </c>
      <c r="AR2052" s="3" t="str">
        <f t="shared" si="1316"/>
        <v>No</v>
      </c>
      <c r="AS2052">
        <v>0</v>
      </c>
      <c r="AT2052">
        <v>0</v>
      </c>
      <c r="AU2052">
        <v>227794</v>
      </c>
      <c r="AV2052" t="s">
        <v>6631</v>
      </c>
      <c r="AW2052">
        <v>0</v>
      </c>
      <c r="AX2052">
        <v>0</v>
      </c>
      <c r="AY2052" t="s">
        <v>6634</v>
      </c>
      <c r="AZ2052">
        <v>0</v>
      </c>
      <c r="BA2052">
        <v>0</v>
      </c>
      <c r="BB2052" t="s">
        <v>6616</v>
      </c>
      <c r="BC2052" t="s">
        <v>6616</v>
      </c>
      <c r="BD2052" s="4" t="str">
        <f t="shared" si="1317"/>
        <v>No</v>
      </c>
      <c r="BE2052" t="s">
        <v>6640</v>
      </c>
      <c r="BF2052" s="3" t="str">
        <f t="shared" si="1318"/>
        <v>No</v>
      </c>
      <c r="BG2052" t="s">
        <v>6645</v>
      </c>
      <c r="BH2052" s="3" t="str">
        <f t="shared" si="1319"/>
        <v>88101 MAYBOURNE RD</v>
      </c>
      <c r="BI2052" s="3" t="str">
        <f t="shared" si="1320"/>
        <v>Yulee</v>
      </c>
      <c r="BJ2052" s="3" t="str">
        <f t="shared" si="1321"/>
        <v>Florida</v>
      </c>
      <c r="BK2052" s="3">
        <f t="shared" si="1322"/>
        <v>32097</v>
      </c>
      <c r="BL2052" s="3" t="str">
        <f t="shared" si="1323"/>
        <v>88101 MAYBOURNE RD YULEE FL 32097</v>
      </c>
      <c r="BM2052" s="3" t="str">
        <f t="shared" si="1324"/>
        <v>L</v>
      </c>
      <c r="BN2052" s="3" t="str">
        <f t="shared" si="1325"/>
        <v>Pass</v>
      </c>
      <c r="BO2052" s="3" t="str">
        <f t="shared" si="1326"/>
        <v>No</v>
      </c>
      <c r="BP2052" s="3" t="str">
        <f t="shared" si="1327"/>
        <v>FV&lt;$10K</v>
      </c>
      <c r="BQ2052" t="s">
        <v>6650</v>
      </c>
      <c r="BR2052" s="3" t="str">
        <f t="shared" si="1328"/>
        <v>No, &lt; $20K Lien</v>
      </c>
      <c r="BS2052" s="3" t="str">
        <f t="shared" si="1329"/>
        <v>No, Lien &lt; $20K</v>
      </c>
      <c r="BT2052" t="s">
        <v>6650</v>
      </c>
      <c r="BU2052" s="3" t="str">
        <f t="shared" si="1330"/>
        <v>No</v>
      </c>
      <c r="BV2052" s="3" t="str">
        <f t="shared" si="1331"/>
        <v>No</v>
      </c>
      <c r="BW2052" s="3">
        <f t="shared" si="1332"/>
        <v>0</v>
      </c>
      <c r="BX2052" s="3" t="str">
        <f t="shared" si="1333"/>
        <v>No</v>
      </c>
      <c r="BY2052" s="3">
        <f t="shared" si="1334"/>
        <v>35000</v>
      </c>
      <c r="BZ2052">
        <v>1</v>
      </c>
      <c r="CA2052" s="3">
        <f t="shared" si="1335"/>
        <v>35000</v>
      </c>
      <c r="CC2052" s="3">
        <f t="shared" si="1336"/>
        <v>0</v>
      </c>
      <c r="CD2052" s="3">
        <f t="shared" si="1337"/>
        <v>0</v>
      </c>
      <c r="CE2052" s="3" t="str">
        <f t="shared" si="1338"/>
        <v/>
      </c>
      <c r="CF2052" s="3" t="e">
        <f>HLOOKUP(CE2052,'Valuation Data'!$D$2:$K$5,4,FALSE)</f>
        <v>#N/A</v>
      </c>
      <c r="CG2052" s="3">
        <f t="shared" si="1339"/>
        <v>35000</v>
      </c>
      <c r="CH2052" s="3" t="str">
        <f t="shared" si="1340"/>
        <v>No</v>
      </c>
      <c r="CI2052" s="3" t="str">
        <f>VLOOKUP(R2052,'Use Codes &amp; County Type'!A:D,4,FALSE)</f>
        <v>V</v>
      </c>
      <c r="CJ2052" s="3" t="str">
        <f t="shared" si="1341"/>
        <v>Yes</v>
      </c>
      <c r="CK2052" s="3" t="str">
        <f t="shared" si="1342"/>
        <v>No</v>
      </c>
      <c r="CL2052" s="3">
        <f t="shared" si="1343"/>
        <v>0</v>
      </c>
      <c r="CM2052" s="3">
        <f t="shared" si="1344"/>
        <v>0</v>
      </c>
      <c r="CN2052" s="3">
        <f t="shared" si="1345"/>
        <v>2420.1999999999998</v>
      </c>
      <c r="CO2052" s="3">
        <f t="shared" si="1346"/>
        <v>-2420.1999999999998</v>
      </c>
      <c r="CP2052" s="3">
        <f t="shared" si="1347"/>
        <v>6.914857142857142E-2</v>
      </c>
      <c r="CR2052" s="3" t="str">
        <f t="shared" si="1348"/>
        <v>No</v>
      </c>
      <c r="CV2052" s="3" t="str">
        <f t="shared" si="1349"/>
        <v>Vacant, No Sales Data</v>
      </c>
      <c r="CW2052" s="3">
        <f t="shared" si="1350"/>
        <v>2051</v>
      </c>
      <c r="CX2052" s="3">
        <f t="shared" si="1351"/>
        <v>605.04999999999995</v>
      </c>
      <c r="CY2052" s="3" t="str">
        <f t="shared" si="1352"/>
        <v>Ok</v>
      </c>
      <c r="CZ2052">
        <v>0</v>
      </c>
      <c r="DA2052">
        <v>0</v>
      </c>
    </row>
    <row r="2053" spans="1:105" x14ac:dyDescent="0.25">
      <c r="A2053">
        <v>2052</v>
      </c>
      <c r="B2053" t="s">
        <v>3</v>
      </c>
      <c r="C2053" t="s">
        <v>2161</v>
      </c>
      <c r="D2053">
        <v>2097.48</v>
      </c>
      <c r="E2053">
        <v>2017</v>
      </c>
      <c r="F2053">
        <v>2097.48</v>
      </c>
      <c r="G2053">
        <v>2097.48</v>
      </c>
      <c r="H2053" s="3">
        <f t="shared" si="1312"/>
        <v>0</v>
      </c>
      <c r="I2053">
        <v>97081</v>
      </c>
      <c r="J2053" t="s">
        <v>2734</v>
      </c>
      <c r="K2053" t="s">
        <v>2738</v>
      </c>
      <c r="L2053">
        <v>32097</v>
      </c>
      <c r="M2053" t="s">
        <v>4302</v>
      </c>
      <c r="N2053" t="s">
        <v>4758</v>
      </c>
      <c r="O2053">
        <v>-81.530206981961896</v>
      </c>
      <c r="P2053">
        <v>30.679806596151298</v>
      </c>
      <c r="Q2053" t="s">
        <v>6178</v>
      </c>
      <c r="R2053">
        <v>1</v>
      </c>
      <c r="S2053" t="s">
        <v>6539</v>
      </c>
      <c r="T2053">
        <v>1001</v>
      </c>
      <c r="U2053" t="s">
        <v>6582</v>
      </c>
      <c r="V2053">
        <v>2017</v>
      </c>
      <c r="W2053">
        <v>151155</v>
      </c>
      <c r="X2053">
        <v>2017</v>
      </c>
      <c r="Y2053">
        <v>151155</v>
      </c>
      <c r="Z2053">
        <v>1909.83</v>
      </c>
      <c r="AA2053" s="3">
        <f t="shared" si="1313"/>
        <v>0.9105354997425481</v>
      </c>
      <c r="AB2053" t="s">
        <v>6616</v>
      </c>
      <c r="AI2053" t="s">
        <v>6618</v>
      </c>
      <c r="AJ2053" t="s">
        <v>6618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 s="3" t="str">
        <f t="shared" si="1314"/>
        <v>No</v>
      </c>
      <c r="AQ2053" s="3" t="str">
        <f t="shared" si="1315"/>
        <v>No</v>
      </c>
      <c r="AR2053" s="3" t="str">
        <f t="shared" si="1316"/>
        <v>No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 t="s">
        <v>6634</v>
      </c>
      <c r="AZ2053">
        <v>0</v>
      </c>
      <c r="BA2053">
        <v>0</v>
      </c>
      <c r="BB2053" t="s">
        <v>6617</v>
      </c>
      <c r="BC2053" t="s">
        <v>6616</v>
      </c>
      <c r="BD2053" s="4" t="str">
        <f t="shared" si="1317"/>
        <v>No</v>
      </c>
      <c r="BE2053" t="s">
        <v>6640</v>
      </c>
      <c r="BF2053" s="3" t="str">
        <f t="shared" si="1318"/>
        <v>No</v>
      </c>
      <c r="BG2053" t="s">
        <v>6645</v>
      </c>
      <c r="BH2053" s="3" t="str">
        <f t="shared" si="1319"/>
        <v>97081 MORGANS WAY</v>
      </c>
      <c r="BI2053" s="3" t="str">
        <f t="shared" si="1320"/>
        <v>Yulee</v>
      </c>
      <c r="BJ2053" s="3" t="str">
        <f t="shared" si="1321"/>
        <v>Florida</v>
      </c>
      <c r="BK2053" s="3">
        <f t="shared" si="1322"/>
        <v>32097</v>
      </c>
      <c r="BL2053" s="3" t="str">
        <f t="shared" si="1323"/>
        <v>97081 MORGANS WAY YULEE FL 32097</v>
      </c>
      <c r="BM2053" s="3" t="str">
        <f t="shared" si="1324"/>
        <v/>
      </c>
      <c r="BN2053" s="3" t="str">
        <f t="shared" si="1325"/>
        <v>Pass</v>
      </c>
      <c r="BO2053" s="3" t="str">
        <f t="shared" si="1326"/>
        <v>No</v>
      </c>
      <c r="BP2053" s="3" t="str">
        <f t="shared" si="1327"/>
        <v>FV&lt;$10K</v>
      </c>
      <c r="BQ2053" t="s">
        <v>6650</v>
      </c>
      <c r="BR2053" s="3" t="str">
        <f t="shared" si="1328"/>
        <v>No, &lt; $20K Lien</v>
      </c>
      <c r="BS2053" s="3" t="str">
        <f t="shared" si="1329"/>
        <v>No, Lien &lt; $20K</v>
      </c>
      <c r="BT2053" t="s">
        <v>6650</v>
      </c>
      <c r="BU2053" s="3" t="str">
        <f t="shared" si="1330"/>
        <v>No</v>
      </c>
      <c r="BV2053" s="3" t="str">
        <f t="shared" si="1331"/>
        <v>No</v>
      </c>
      <c r="BW2053" s="3">
        <f t="shared" si="1332"/>
        <v>0</v>
      </c>
      <c r="BX2053" s="3" t="str">
        <f t="shared" si="1333"/>
        <v>No</v>
      </c>
      <c r="BY2053" s="3">
        <f t="shared" si="1334"/>
        <v>151155</v>
      </c>
      <c r="BZ2053">
        <v>1</v>
      </c>
      <c r="CA2053" s="3">
        <f t="shared" si="1335"/>
        <v>151155</v>
      </c>
      <c r="CC2053" s="3">
        <f t="shared" si="1336"/>
        <v>0</v>
      </c>
      <c r="CD2053" s="3">
        <f t="shared" si="1337"/>
        <v>0</v>
      </c>
      <c r="CE2053" s="3" t="str">
        <f t="shared" si="1338"/>
        <v/>
      </c>
      <c r="CF2053" s="3" t="e">
        <f>HLOOKUP(CE2053,'Valuation Data'!$D$2:$K$5,4,FALSE)</f>
        <v>#N/A</v>
      </c>
      <c r="CG2053" s="3">
        <f t="shared" si="1339"/>
        <v>151155</v>
      </c>
      <c r="CH2053" s="3" t="str">
        <f t="shared" si="1340"/>
        <v>No</v>
      </c>
      <c r="CI2053" s="3" t="str">
        <f>VLOOKUP(R2053,'Use Codes &amp; County Type'!A:D,4,FALSE)</f>
        <v>S</v>
      </c>
      <c r="CJ2053" s="3" t="str">
        <f t="shared" si="1341"/>
        <v>No</v>
      </c>
      <c r="CK2053" s="3" t="str">
        <f t="shared" si="1342"/>
        <v>Yes</v>
      </c>
      <c r="CL2053" s="3">
        <f t="shared" si="1343"/>
        <v>0.67</v>
      </c>
      <c r="CM2053" s="3">
        <f t="shared" si="1344"/>
        <v>101273.85</v>
      </c>
      <c r="CN2053" s="3">
        <f t="shared" si="1345"/>
        <v>8389.92</v>
      </c>
      <c r="CO2053" s="3">
        <f t="shared" si="1346"/>
        <v>92883.930000000008</v>
      </c>
      <c r="CP2053" s="3">
        <f t="shared" si="1347"/>
        <v>5.5505408355661409E-2</v>
      </c>
      <c r="CR2053" s="3" t="str">
        <f t="shared" si="1348"/>
        <v>No</v>
      </c>
      <c r="CV2053" s="3" t="str">
        <f t="shared" si="1349"/>
        <v>*Bid</v>
      </c>
      <c r="CW2053" s="3">
        <f t="shared" si="1350"/>
        <v>2052</v>
      </c>
      <c r="CX2053" s="3">
        <f t="shared" si="1351"/>
        <v>2097.48</v>
      </c>
      <c r="CY2053" s="3" t="str">
        <f t="shared" si="1352"/>
        <v>Ok</v>
      </c>
      <c r="CZ2053">
        <v>0</v>
      </c>
      <c r="DA2053">
        <v>0</v>
      </c>
    </row>
    <row r="2054" spans="1:105" x14ac:dyDescent="0.25">
      <c r="A2054">
        <v>2053</v>
      </c>
      <c r="B2054" t="s">
        <v>3</v>
      </c>
      <c r="C2054" t="s">
        <v>2162</v>
      </c>
      <c r="D2054">
        <v>490.44</v>
      </c>
      <c r="E2054">
        <v>2017</v>
      </c>
      <c r="F2054">
        <v>490.44</v>
      </c>
      <c r="G2054">
        <v>490.44</v>
      </c>
      <c r="H2054" s="3">
        <f t="shared" si="1312"/>
        <v>0</v>
      </c>
      <c r="J2054" t="s">
        <v>2734</v>
      </c>
      <c r="K2054" t="s">
        <v>2738</v>
      </c>
      <c r="L2054">
        <v>32097</v>
      </c>
      <c r="M2054" t="s">
        <v>4303</v>
      </c>
      <c r="N2054" t="s">
        <v>4758</v>
      </c>
      <c r="O2054">
        <v>-81.526567541397995</v>
      </c>
      <c r="P2054">
        <v>30.677074927470599</v>
      </c>
      <c r="Q2054" t="s">
        <v>6179</v>
      </c>
      <c r="R2054">
        <v>0</v>
      </c>
      <c r="S2054" t="s">
        <v>6538</v>
      </c>
      <c r="T2054">
        <v>8001</v>
      </c>
      <c r="U2054" t="s">
        <v>6581</v>
      </c>
      <c r="V2054">
        <v>2017</v>
      </c>
      <c r="W2054">
        <v>28000</v>
      </c>
      <c r="X2054">
        <v>2017</v>
      </c>
      <c r="Y2054">
        <v>28000</v>
      </c>
      <c r="Z2054">
        <v>423.89</v>
      </c>
      <c r="AA2054" s="3">
        <f t="shared" si="1313"/>
        <v>0.86430552157246554</v>
      </c>
      <c r="AE2054" t="s">
        <v>6616</v>
      </c>
      <c r="AF2054" t="s">
        <v>6616</v>
      </c>
      <c r="AG2054" t="s">
        <v>6616</v>
      </c>
      <c r="AH2054" t="s">
        <v>6616</v>
      </c>
      <c r="AI2054" t="s">
        <v>6618</v>
      </c>
      <c r="AJ2054" t="s">
        <v>6618</v>
      </c>
      <c r="AK2054" t="s">
        <v>6618</v>
      </c>
      <c r="AL2054" t="s">
        <v>6618</v>
      </c>
      <c r="AM2054" t="s">
        <v>6618</v>
      </c>
      <c r="AN2054">
        <v>0</v>
      </c>
      <c r="AO2054">
        <v>0</v>
      </c>
      <c r="AP2054" s="3" t="str">
        <f t="shared" si="1314"/>
        <v>No</v>
      </c>
      <c r="AQ2054" s="3" t="str">
        <f t="shared" si="1315"/>
        <v>No</v>
      </c>
      <c r="AR2054" s="3" t="str">
        <f t="shared" si="1316"/>
        <v>No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 t="s">
        <v>6634</v>
      </c>
      <c r="AZ2054">
        <v>0</v>
      </c>
      <c r="BA2054">
        <v>0</v>
      </c>
      <c r="BB2054" t="s">
        <v>6616</v>
      </c>
      <c r="BC2054" t="s">
        <v>6617</v>
      </c>
      <c r="BD2054" s="4" t="str">
        <f t="shared" si="1317"/>
        <v>No</v>
      </c>
      <c r="BE2054" t="s">
        <v>6640</v>
      </c>
      <c r="BF2054" s="3" t="str">
        <f t="shared" si="1318"/>
        <v>No</v>
      </c>
      <c r="BG2054" t="s">
        <v>6645</v>
      </c>
      <c r="BH2054" s="3" t="str">
        <f t="shared" si="1319"/>
        <v>LAFFITES WAY</v>
      </c>
      <c r="BI2054" s="3" t="str">
        <f t="shared" si="1320"/>
        <v>Yulee</v>
      </c>
      <c r="BJ2054" s="3" t="str">
        <f t="shared" si="1321"/>
        <v>Florida</v>
      </c>
      <c r="BK2054" s="3">
        <f t="shared" si="1322"/>
        <v>32097</v>
      </c>
      <c r="BL2054" s="3" t="str">
        <f t="shared" si="1323"/>
        <v>LAFFITES WAY YULEE FL 32097</v>
      </c>
      <c r="BM2054" s="3" t="str">
        <f t="shared" si="1324"/>
        <v/>
      </c>
      <c r="BN2054" s="3" t="str">
        <f t="shared" si="1325"/>
        <v>Pass</v>
      </c>
      <c r="BO2054" s="3" t="str">
        <f t="shared" si="1326"/>
        <v>Yes</v>
      </c>
      <c r="BP2054" s="3" t="str">
        <f t="shared" si="1327"/>
        <v>FV&lt;$10K</v>
      </c>
      <c r="BQ2054" t="s">
        <v>6650</v>
      </c>
      <c r="BR2054" s="3" t="str">
        <f t="shared" si="1328"/>
        <v>No, &lt; $20K Lien</v>
      </c>
      <c r="BS2054" s="3" t="str">
        <f t="shared" si="1329"/>
        <v>No, Lien &lt; $20K</v>
      </c>
      <c r="BT2054" t="s">
        <v>6650</v>
      </c>
      <c r="BU2054" s="3" t="str">
        <f t="shared" si="1330"/>
        <v>No</v>
      </c>
      <c r="BV2054" s="3" t="str">
        <f t="shared" si="1331"/>
        <v>No</v>
      </c>
      <c r="BW2054" s="3">
        <f t="shared" si="1332"/>
        <v>0</v>
      </c>
      <c r="BX2054" s="3" t="str">
        <f t="shared" si="1333"/>
        <v>No</v>
      </c>
      <c r="BY2054" s="3">
        <f t="shared" si="1334"/>
        <v>28000</v>
      </c>
      <c r="BZ2054">
        <v>1</v>
      </c>
      <c r="CA2054" s="3">
        <f t="shared" si="1335"/>
        <v>28000</v>
      </c>
      <c r="CC2054" s="3">
        <f t="shared" si="1336"/>
        <v>0</v>
      </c>
      <c r="CD2054" s="3">
        <f t="shared" si="1337"/>
        <v>0</v>
      </c>
      <c r="CE2054" s="3" t="str">
        <f t="shared" si="1338"/>
        <v/>
      </c>
      <c r="CF2054" s="3" t="e">
        <f>HLOOKUP(CE2054,'Valuation Data'!$D$2:$K$5,4,FALSE)</f>
        <v>#N/A</v>
      </c>
      <c r="CG2054" s="3">
        <f t="shared" si="1339"/>
        <v>28000</v>
      </c>
      <c r="CH2054" s="3" t="str">
        <f t="shared" si="1340"/>
        <v>No</v>
      </c>
      <c r="CI2054" s="3" t="str">
        <f>VLOOKUP(R2054,'Use Codes &amp; County Type'!A:D,4,FALSE)</f>
        <v>V</v>
      </c>
      <c r="CJ2054" s="3" t="str">
        <f t="shared" si="1341"/>
        <v>Yes</v>
      </c>
      <c r="CK2054" s="3" t="str">
        <f t="shared" si="1342"/>
        <v>No</v>
      </c>
      <c r="CL2054" s="3">
        <f t="shared" si="1343"/>
        <v>0</v>
      </c>
      <c r="CM2054" s="3">
        <f t="shared" si="1344"/>
        <v>0</v>
      </c>
      <c r="CN2054" s="3">
        <f t="shared" si="1345"/>
        <v>1961.76</v>
      </c>
      <c r="CO2054" s="3">
        <f t="shared" si="1346"/>
        <v>-1961.76</v>
      </c>
      <c r="CP2054" s="3">
        <f t="shared" si="1347"/>
        <v>7.0062857142857149E-2</v>
      </c>
      <c r="CR2054" s="3" t="str">
        <f t="shared" si="1348"/>
        <v>No</v>
      </c>
      <c r="CV2054" s="3" t="str">
        <f t="shared" si="1349"/>
        <v>FMV&lt;$30K</v>
      </c>
      <c r="CW2054" s="3">
        <f t="shared" si="1350"/>
        <v>2053</v>
      </c>
      <c r="CX2054" s="3">
        <f t="shared" si="1351"/>
        <v>490.44</v>
      </c>
      <c r="CY2054" s="3" t="str">
        <f t="shared" si="1352"/>
        <v>Ok</v>
      </c>
      <c r="CZ2054">
        <v>0</v>
      </c>
      <c r="DA2054">
        <v>0</v>
      </c>
    </row>
    <row r="2055" spans="1:105" x14ac:dyDescent="0.25">
      <c r="A2055">
        <v>2054</v>
      </c>
      <c r="B2055" t="s">
        <v>3</v>
      </c>
      <c r="C2055" t="s">
        <v>2163</v>
      </c>
      <c r="D2055">
        <v>1612.27</v>
      </c>
      <c r="E2055">
        <v>2017</v>
      </c>
      <c r="F2055" t="e">
        <f>NA()</f>
        <v>#N/A</v>
      </c>
      <c r="G2055" t="e">
        <f>NA()</f>
        <v>#N/A</v>
      </c>
      <c r="H2055" s="3" t="e">
        <f t="shared" si="1312"/>
        <v>#N/A</v>
      </c>
      <c r="I2055" t="e">
        <f>NA()</f>
        <v>#N/A</v>
      </c>
      <c r="J2055" t="e">
        <f>NA()</f>
        <v>#N/A</v>
      </c>
      <c r="K2055" t="e">
        <f>NA()</f>
        <v>#N/A</v>
      </c>
      <c r="L2055" t="e">
        <f>NA()</f>
        <v>#N/A</v>
      </c>
      <c r="M2055" t="e">
        <f>NA()</f>
        <v>#N/A</v>
      </c>
      <c r="N2055" t="e">
        <f>NA()</f>
        <v>#N/A</v>
      </c>
      <c r="O2055" t="e">
        <f>NA()</f>
        <v>#N/A</v>
      </c>
      <c r="P2055" t="e">
        <f>NA()</f>
        <v>#N/A</v>
      </c>
      <c r="Q2055" t="e">
        <f>NA()</f>
        <v>#N/A</v>
      </c>
      <c r="R2055">
        <v>1</v>
      </c>
      <c r="S2055" t="s">
        <v>6539</v>
      </c>
      <c r="T2055" t="e">
        <f>NA()</f>
        <v>#N/A</v>
      </c>
      <c r="U2055" t="e">
        <f>NA()</f>
        <v>#N/A</v>
      </c>
      <c r="V2055">
        <v>2017</v>
      </c>
      <c r="W2055">
        <v>135623</v>
      </c>
      <c r="X2055" t="e">
        <f>NA()</f>
        <v>#N/A</v>
      </c>
      <c r="Y2055" t="e">
        <f>NA()</f>
        <v>#N/A</v>
      </c>
      <c r="Z2055" t="e">
        <f>NA()</f>
        <v>#N/A</v>
      </c>
      <c r="AA2055" s="3">
        <f t="shared" si="1313"/>
        <v>0</v>
      </c>
      <c r="AI2055" t="e">
        <f>NA()</f>
        <v>#N/A</v>
      </c>
      <c r="AJ2055" t="e">
        <f>NA()</f>
        <v>#N/A</v>
      </c>
      <c r="AK2055" t="e">
        <f>NA()</f>
        <v>#N/A</v>
      </c>
      <c r="AL2055" t="e">
        <f>NA()</f>
        <v>#N/A</v>
      </c>
      <c r="AM2055" t="e">
        <f>NA()</f>
        <v>#N/A</v>
      </c>
      <c r="AN2055" t="e">
        <f>NA()</f>
        <v>#N/A</v>
      </c>
      <c r="AO2055" t="e">
        <f>NA()</f>
        <v>#N/A</v>
      </c>
      <c r="AP2055" s="3" t="str">
        <f t="shared" si="1314"/>
        <v>No</v>
      </c>
      <c r="AQ2055" s="3" t="str">
        <f t="shared" si="1315"/>
        <v>No</v>
      </c>
      <c r="AR2055" s="3" t="str">
        <f t="shared" si="1316"/>
        <v>No</v>
      </c>
      <c r="AS2055" t="e">
        <f>NA()</f>
        <v>#N/A</v>
      </c>
      <c r="AT2055" t="e">
        <f>NA()</f>
        <v>#N/A</v>
      </c>
      <c r="AU2055" t="e">
        <f>NA()</f>
        <v>#N/A</v>
      </c>
      <c r="AV2055" t="e">
        <f>NA()</f>
        <v>#N/A</v>
      </c>
      <c r="AW2055" t="e">
        <f>NA()</f>
        <v>#N/A</v>
      </c>
      <c r="AX2055" t="e">
        <f>NA()</f>
        <v>#N/A</v>
      </c>
      <c r="AY2055" t="e">
        <f>NA()</f>
        <v>#N/A</v>
      </c>
      <c r="AZ2055" t="e">
        <f>NA()</f>
        <v>#N/A</v>
      </c>
      <c r="BA2055">
        <v>0</v>
      </c>
      <c r="BB2055" t="s">
        <v>6617</v>
      </c>
      <c r="BC2055" t="e">
        <f>NA()</f>
        <v>#N/A</v>
      </c>
      <c r="BD2055" s="4" t="str">
        <f t="shared" si="1317"/>
        <v>No</v>
      </c>
      <c r="BE2055" t="e">
        <f>NA()</f>
        <v>#N/A</v>
      </c>
      <c r="BF2055" s="3" t="str">
        <f t="shared" si="1318"/>
        <v>No</v>
      </c>
      <c r="BG2055" t="e">
        <f>NA()</f>
        <v>#N/A</v>
      </c>
      <c r="BH2055" s="3" t="e">
        <f t="shared" si="1319"/>
        <v>#N/A</v>
      </c>
      <c r="BI2055" s="3" t="e">
        <f t="shared" si="1320"/>
        <v>#N/A</v>
      </c>
      <c r="BJ2055" s="3" t="e">
        <f t="shared" si="1321"/>
        <v>#N/A</v>
      </c>
      <c r="BK2055" s="3" t="e">
        <f t="shared" si="1322"/>
        <v>#N/A</v>
      </c>
      <c r="BL2055" s="3" t="e">
        <f t="shared" si="1323"/>
        <v>#N/A</v>
      </c>
      <c r="BM2055" s="3" t="e">
        <f t="shared" si="1324"/>
        <v>#N/A</v>
      </c>
      <c r="BN2055" s="3" t="str">
        <f t="shared" si="1325"/>
        <v>Pass</v>
      </c>
      <c r="BO2055" s="3" t="e">
        <f t="shared" si="1326"/>
        <v>#N/A</v>
      </c>
      <c r="BP2055" s="3" t="str">
        <f t="shared" si="1327"/>
        <v>FV&lt;$10K</v>
      </c>
      <c r="BQ2055" t="s">
        <v>6650</v>
      </c>
      <c r="BR2055" s="3" t="str">
        <f t="shared" si="1328"/>
        <v>No, &lt; $20K Lien</v>
      </c>
      <c r="BS2055" s="3" t="str">
        <f t="shared" si="1329"/>
        <v>No, Lien &lt; $20K</v>
      </c>
      <c r="BT2055" t="s">
        <v>6650</v>
      </c>
      <c r="BU2055" s="3" t="str">
        <f t="shared" si="1330"/>
        <v>No</v>
      </c>
      <c r="BV2055" s="3" t="str">
        <f t="shared" si="1331"/>
        <v>No</v>
      </c>
      <c r="BW2055" s="3">
        <f t="shared" si="1332"/>
        <v>0</v>
      </c>
      <c r="BX2055" s="3" t="str">
        <f t="shared" si="1333"/>
        <v>No</v>
      </c>
      <c r="BY2055" s="3">
        <f t="shared" si="1334"/>
        <v>135623</v>
      </c>
      <c r="BZ2055">
        <v>1</v>
      </c>
      <c r="CA2055" s="3">
        <f t="shared" si="1335"/>
        <v>135623</v>
      </c>
      <c r="CC2055" s="3" t="e">
        <f t="shared" si="1336"/>
        <v>#N/A</v>
      </c>
      <c r="CD2055" s="3" t="e">
        <f t="shared" si="1337"/>
        <v>#N/A</v>
      </c>
      <c r="CE2055" s="3" t="str">
        <f t="shared" si="1338"/>
        <v/>
      </c>
      <c r="CF2055" s="3" t="e">
        <f>HLOOKUP(CE2055,'Valuation Data'!$D$2:$K$5,4,FALSE)</f>
        <v>#N/A</v>
      </c>
      <c r="CG2055" s="3">
        <f t="shared" si="1339"/>
        <v>135623</v>
      </c>
      <c r="CH2055" s="3" t="str">
        <f t="shared" si="1340"/>
        <v>No</v>
      </c>
      <c r="CI2055" s="3" t="str">
        <f>VLOOKUP(R2055,'Use Codes &amp; County Type'!A:D,4,FALSE)</f>
        <v>S</v>
      </c>
      <c r="CJ2055" s="3" t="str">
        <f t="shared" si="1341"/>
        <v>No</v>
      </c>
      <c r="CK2055" s="3" t="str">
        <f t="shared" si="1342"/>
        <v>Yes</v>
      </c>
      <c r="CL2055" s="3">
        <f t="shared" si="1343"/>
        <v>0.67</v>
      </c>
      <c r="CM2055" s="3">
        <f t="shared" si="1344"/>
        <v>90867.41</v>
      </c>
      <c r="CN2055" s="3" t="e">
        <f t="shared" si="1345"/>
        <v>#N/A</v>
      </c>
      <c r="CO2055" s="3" t="e">
        <f t="shared" si="1346"/>
        <v>#N/A</v>
      </c>
      <c r="CP2055" s="3" t="e">
        <f t="shared" si="1347"/>
        <v>#N/A</v>
      </c>
      <c r="CR2055" s="3" t="e">
        <f t="shared" si="1348"/>
        <v>#N/A</v>
      </c>
      <c r="CV2055" s="3" t="e">
        <f t="shared" si="1349"/>
        <v>#N/A</v>
      </c>
      <c r="CW2055" s="3">
        <f t="shared" si="1350"/>
        <v>2054</v>
      </c>
      <c r="CX2055" s="3">
        <f t="shared" si="1351"/>
        <v>1612.27</v>
      </c>
      <c r="CY2055" s="3" t="e">
        <f t="shared" si="1352"/>
        <v>#N/A</v>
      </c>
      <c r="CZ2055" t="e">
        <f>NA()</f>
        <v>#N/A</v>
      </c>
      <c r="DA2055" t="e">
        <f>NA()</f>
        <v>#N/A</v>
      </c>
    </row>
    <row r="2056" spans="1:105" x14ac:dyDescent="0.25">
      <c r="A2056">
        <v>2055</v>
      </c>
      <c r="B2056" t="s">
        <v>3</v>
      </c>
      <c r="C2056" t="s">
        <v>2164</v>
      </c>
      <c r="D2056">
        <v>1262.8599999999999</v>
      </c>
      <c r="E2056">
        <v>2017</v>
      </c>
      <c r="F2056">
        <v>1262.8599999999999</v>
      </c>
      <c r="G2056">
        <v>1262.8599999999999</v>
      </c>
      <c r="H2056" s="3">
        <f t="shared" si="1312"/>
        <v>0</v>
      </c>
      <c r="I2056">
        <v>97441</v>
      </c>
      <c r="J2056" t="s">
        <v>2734</v>
      </c>
      <c r="K2056" t="s">
        <v>2738</v>
      </c>
      <c r="L2056">
        <v>32097</v>
      </c>
      <c r="M2056" t="s">
        <v>4304</v>
      </c>
      <c r="N2056" t="s">
        <v>4758</v>
      </c>
      <c r="O2056">
        <v>-81.525131183925595</v>
      </c>
      <c r="P2056">
        <v>30.676211202608201</v>
      </c>
      <c r="Q2056" t="s">
        <v>6180</v>
      </c>
      <c r="R2056">
        <v>1</v>
      </c>
      <c r="S2056" t="s">
        <v>6539</v>
      </c>
      <c r="T2056">
        <v>1001</v>
      </c>
      <c r="U2056" t="s">
        <v>6582</v>
      </c>
      <c r="V2056">
        <v>2017</v>
      </c>
      <c r="W2056">
        <v>114282</v>
      </c>
      <c r="X2056">
        <v>2017</v>
      </c>
      <c r="Y2056">
        <v>126092</v>
      </c>
      <c r="Z2056">
        <v>1138.1099999999999</v>
      </c>
      <c r="AA2056" s="3">
        <f t="shared" si="1313"/>
        <v>0.90121628684097999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 s="3" t="str">
        <f t="shared" si="1314"/>
        <v>No</v>
      </c>
      <c r="AQ2056" s="3" t="str">
        <f t="shared" si="1315"/>
        <v>No</v>
      </c>
      <c r="AR2056" s="3" t="str">
        <f t="shared" si="1316"/>
        <v>No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 t="s">
        <v>6634</v>
      </c>
      <c r="AZ2056" t="s">
        <v>6638</v>
      </c>
      <c r="BA2056">
        <v>0</v>
      </c>
      <c r="BB2056" t="s">
        <v>6617</v>
      </c>
      <c r="BC2056">
        <v>0</v>
      </c>
      <c r="BD2056" s="4" t="str">
        <f t="shared" si="1317"/>
        <v>No</v>
      </c>
      <c r="BE2056" t="s">
        <v>6640</v>
      </c>
      <c r="BF2056" s="3" t="str">
        <f t="shared" si="1318"/>
        <v>No</v>
      </c>
      <c r="BG2056" t="s">
        <v>6645</v>
      </c>
      <c r="BH2056" s="3" t="str">
        <f t="shared" si="1319"/>
        <v>97441 PIRATES POINT RD</v>
      </c>
      <c r="BI2056" s="3" t="str">
        <f t="shared" si="1320"/>
        <v>Yulee</v>
      </c>
      <c r="BJ2056" s="3" t="str">
        <f t="shared" si="1321"/>
        <v>Florida</v>
      </c>
      <c r="BK2056" s="3">
        <f t="shared" si="1322"/>
        <v>32097</v>
      </c>
      <c r="BL2056" s="3" t="str">
        <f t="shared" si="1323"/>
        <v>97441 PIRATES POINT RD YULEE FL 32097</v>
      </c>
      <c r="BM2056" s="3" t="str">
        <f t="shared" si="1324"/>
        <v/>
      </c>
      <c r="BN2056" s="3" t="str">
        <f t="shared" si="1325"/>
        <v>Pass</v>
      </c>
      <c r="BO2056" s="3" t="str">
        <f t="shared" si="1326"/>
        <v>No</v>
      </c>
      <c r="BP2056" s="3" t="str">
        <f t="shared" si="1327"/>
        <v>FV&lt;$10K</v>
      </c>
      <c r="BQ2056" t="s">
        <v>6650</v>
      </c>
      <c r="BR2056" s="3" t="str">
        <f t="shared" si="1328"/>
        <v>No, &lt; $20K Lien</v>
      </c>
      <c r="BS2056" s="3" t="str">
        <f t="shared" si="1329"/>
        <v>No, Lien &lt; $20K</v>
      </c>
      <c r="BT2056" t="s">
        <v>6650</v>
      </c>
      <c r="BU2056" s="3" t="str">
        <f t="shared" si="1330"/>
        <v>No</v>
      </c>
      <c r="BV2056" s="3" t="str">
        <f t="shared" si="1331"/>
        <v>No</v>
      </c>
      <c r="BW2056" s="3">
        <f t="shared" si="1332"/>
        <v>0</v>
      </c>
      <c r="BX2056" s="3" t="str">
        <f t="shared" si="1333"/>
        <v>No</v>
      </c>
      <c r="BY2056" s="3">
        <f t="shared" si="1334"/>
        <v>114282</v>
      </c>
      <c r="BZ2056">
        <v>1</v>
      </c>
      <c r="CA2056" s="3">
        <f t="shared" si="1335"/>
        <v>114282</v>
      </c>
      <c r="CC2056" s="3">
        <f t="shared" si="1336"/>
        <v>0</v>
      </c>
      <c r="CD2056" s="3">
        <f t="shared" si="1337"/>
        <v>0</v>
      </c>
      <c r="CE2056" s="3" t="str">
        <f t="shared" si="1338"/>
        <v/>
      </c>
      <c r="CF2056" s="3" t="e">
        <f>HLOOKUP(CE2056,'Valuation Data'!$D$2:$K$5,4,FALSE)</f>
        <v>#N/A</v>
      </c>
      <c r="CG2056" s="3">
        <f t="shared" si="1339"/>
        <v>114282</v>
      </c>
      <c r="CH2056" s="3" t="str">
        <f t="shared" si="1340"/>
        <v>No</v>
      </c>
      <c r="CI2056" s="3" t="str">
        <f>VLOOKUP(R2056,'Use Codes &amp; County Type'!A:D,4,FALSE)</f>
        <v>S</v>
      </c>
      <c r="CJ2056" s="3" t="str">
        <f t="shared" si="1341"/>
        <v>No</v>
      </c>
      <c r="CK2056" s="3" t="str">
        <f t="shared" si="1342"/>
        <v>Yes</v>
      </c>
      <c r="CL2056" s="3">
        <f t="shared" si="1343"/>
        <v>0.67</v>
      </c>
      <c r="CM2056" s="3">
        <f t="shared" si="1344"/>
        <v>76568.94</v>
      </c>
      <c r="CN2056" s="3">
        <f t="shared" si="1345"/>
        <v>5051.4399999999996</v>
      </c>
      <c r="CO2056" s="3">
        <f t="shared" si="1346"/>
        <v>71517.5</v>
      </c>
      <c r="CP2056" s="3">
        <f t="shared" si="1347"/>
        <v>4.4201536549937873E-2</v>
      </c>
      <c r="CR2056" s="3" t="str">
        <f t="shared" si="1348"/>
        <v>No</v>
      </c>
      <c r="CV2056" s="3" t="str">
        <f t="shared" si="1349"/>
        <v>*Bid</v>
      </c>
      <c r="CW2056" s="3">
        <f t="shared" si="1350"/>
        <v>2055</v>
      </c>
      <c r="CX2056" s="3">
        <f t="shared" si="1351"/>
        <v>1262.8599999999999</v>
      </c>
      <c r="CY2056" s="3" t="str">
        <f t="shared" si="1352"/>
        <v>Ok</v>
      </c>
      <c r="CZ2056">
        <v>0</v>
      </c>
      <c r="DA2056">
        <v>0</v>
      </c>
    </row>
    <row r="2057" spans="1:105" x14ac:dyDescent="0.25">
      <c r="A2057">
        <v>2056</v>
      </c>
      <c r="B2057" t="s">
        <v>3</v>
      </c>
      <c r="C2057" t="s">
        <v>2165</v>
      </c>
      <c r="D2057">
        <v>913.43</v>
      </c>
      <c r="E2057">
        <v>2017</v>
      </c>
      <c r="F2057">
        <v>913.43</v>
      </c>
      <c r="G2057">
        <v>913.43</v>
      </c>
      <c r="H2057" s="3">
        <f t="shared" si="1312"/>
        <v>0</v>
      </c>
      <c r="I2057">
        <v>97253</v>
      </c>
      <c r="J2057" t="s">
        <v>2734</v>
      </c>
      <c r="K2057" t="s">
        <v>2738</v>
      </c>
      <c r="L2057">
        <v>32097</v>
      </c>
      <c r="M2057" t="s">
        <v>4305</v>
      </c>
      <c r="N2057" t="s">
        <v>4758</v>
      </c>
      <c r="O2057">
        <v>-81.522154154739596</v>
      </c>
      <c r="P2057">
        <v>30.674265876542901</v>
      </c>
      <c r="Q2057" t="s">
        <v>6181</v>
      </c>
      <c r="R2057">
        <v>1</v>
      </c>
      <c r="S2057" t="s">
        <v>6539</v>
      </c>
      <c r="T2057">
        <v>1001</v>
      </c>
      <c r="U2057" t="s">
        <v>6582</v>
      </c>
      <c r="V2057">
        <v>2017</v>
      </c>
      <c r="W2057">
        <v>92940</v>
      </c>
      <c r="X2057">
        <v>2017</v>
      </c>
      <c r="Y2057">
        <v>97279</v>
      </c>
      <c r="Z2057">
        <v>815.01</v>
      </c>
      <c r="AA2057" s="3">
        <f t="shared" si="1313"/>
        <v>0.89225227986818922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 s="3" t="str">
        <f t="shared" si="1314"/>
        <v>No</v>
      </c>
      <c r="AQ2057" s="3" t="str">
        <f t="shared" si="1315"/>
        <v>No</v>
      </c>
      <c r="AR2057" s="3" t="str">
        <f t="shared" si="1316"/>
        <v>No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 t="s">
        <v>6634</v>
      </c>
      <c r="AZ2057" t="s">
        <v>6639</v>
      </c>
      <c r="BA2057">
        <v>0</v>
      </c>
      <c r="BB2057" t="s">
        <v>6617</v>
      </c>
      <c r="BC2057">
        <v>0</v>
      </c>
      <c r="BD2057" s="4" t="str">
        <f t="shared" si="1317"/>
        <v>No</v>
      </c>
      <c r="BE2057" t="s">
        <v>6640</v>
      </c>
      <c r="BF2057" s="3" t="str">
        <f t="shared" si="1318"/>
        <v>No</v>
      </c>
      <c r="BG2057" t="s">
        <v>6645</v>
      </c>
      <c r="BH2057" s="3" t="str">
        <f t="shared" si="1319"/>
        <v>97253 PIRATES POINT RD</v>
      </c>
      <c r="BI2057" s="3" t="str">
        <f t="shared" si="1320"/>
        <v>Yulee</v>
      </c>
      <c r="BJ2057" s="3" t="str">
        <f t="shared" si="1321"/>
        <v>Florida</v>
      </c>
      <c r="BK2057" s="3">
        <f t="shared" si="1322"/>
        <v>32097</v>
      </c>
      <c r="BL2057" s="3" t="str">
        <f t="shared" si="1323"/>
        <v>97253 PIRATES POINT RD YULEE FL 32097</v>
      </c>
      <c r="BM2057" s="3" t="str">
        <f t="shared" si="1324"/>
        <v/>
      </c>
      <c r="BN2057" s="3" t="str">
        <f t="shared" si="1325"/>
        <v>Pass</v>
      </c>
      <c r="BO2057" s="3" t="str">
        <f t="shared" si="1326"/>
        <v>No</v>
      </c>
      <c r="BP2057" s="3" t="str">
        <f t="shared" si="1327"/>
        <v>FV&lt;$10K</v>
      </c>
      <c r="BQ2057" t="s">
        <v>6650</v>
      </c>
      <c r="BR2057" s="3" t="str">
        <f t="shared" si="1328"/>
        <v>No, &lt; $20K Lien</v>
      </c>
      <c r="BS2057" s="3" t="str">
        <f t="shared" si="1329"/>
        <v>No, Lien &lt; $20K</v>
      </c>
      <c r="BT2057" t="s">
        <v>6650</v>
      </c>
      <c r="BU2057" s="3" t="str">
        <f t="shared" si="1330"/>
        <v>No</v>
      </c>
      <c r="BV2057" s="3" t="str">
        <f t="shared" si="1331"/>
        <v>No</v>
      </c>
      <c r="BW2057" s="3">
        <f t="shared" si="1332"/>
        <v>0</v>
      </c>
      <c r="BX2057" s="3" t="str">
        <f t="shared" si="1333"/>
        <v>No</v>
      </c>
      <c r="BY2057" s="3">
        <f t="shared" si="1334"/>
        <v>92940</v>
      </c>
      <c r="BZ2057">
        <v>1</v>
      </c>
      <c r="CA2057" s="3">
        <f t="shared" si="1335"/>
        <v>92940</v>
      </c>
      <c r="CC2057" s="3">
        <f t="shared" si="1336"/>
        <v>0</v>
      </c>
      <c r="CD2057" s="3">
        <f t="shared" si="1337"/>
        <v>0</v>
      </c>
      <c r="CE2057" s="3" t="str">
        <f t="shared" si="1338"/>
        <v/>
      </c>
      <c r="CF2057" s="3" t="e">
        <f>HLOOKUP(CE2057,'Valuation Data'!$D$2:$K$5,4,FALSE)</f>
        <v>#N/A</v>
      </c>
      <c r="CG2057" s="3">
        <f t="shared" si="1339"/>
        <v>92940</v>
      </c>
      <c r="CH2057" s="3" t="str">
        <f t="shared" si="1340"/>
        <v>No</v>
      </c>
      <c r="CI2057" s="3" t="str">
        <f>VLOOKUP(R2057,'Use Codes &amp; County Type'!A:D,4,FALSE)</f>
        <v>S</v>
      </c>
      <c r="CJ2057" s="3" t="str">
        <f t="shared" si="1341"/>
        <v>No</v>
      </c>
      <c r="CK2057" s="3" t="str">
        <f t="shared" si="1342"/>
        <v>Yes</v>
      </c>
      <c r="CL2057" s="3">
        <f t="shared" si="1343"/>
        <v>0.67</v>
      </c>
      <c r="CM2057" s="3">
        <f t="shared" si="1344"/>
        <v>62269.8</v>
      </c>
      <c r="CN2057" s="3">
        <f t="shared" si="1345"/>
        <v>3653.72</v>
      </c>
      <c r="CO2057" s="3">
        <f t="shared" si="1346"/>
        <v>58616.08</v>
      </c>
      <c r="CP2057" s="3">
        <f t="shared" si="1347"/>
        <v>3.9312674843985367E-2</v>
      </c>
      <c r="CR2057" s="3" t="str">
        <f t="shared" si="1348"/>
        <v>No</v>
      </c>
      <c r="CV2057" s="3" t="str">
        <f t="shared" si="1349"/>
        <v>*Bid</v>
      </c>
      <c r="CW2057" s="3">
        <f t="shared" si="1350"/>
        <v>2056</v>
      </c>
      <c r="CX2057" s="3">
        <f t="shared" si="1351"/>
        <v>913.43</v>
      </c>
      <c r="CY2057" s="3" t="str">
        <f t="shared" si="1352"/>
        <v>Ok</v>
      </c>
      <c r="CZ2057">
        <v>0</v>
      </c>
      <c r="DA2057">
        <v>0</v>
      </c>
    </row>
    <row r="2058" spans="1:105" x14ac:dyDescent="0.25">
      <c r="A2058">
        <v>2057</v>
      </c>
      <c r="B2058" t="s">
        <v>3</v>
      </c>
      <c r="C2058" t="s">
        <v>2166</v>
      </c>
      <c r="D2058">
        <v>3327.99</v>
      </c>
      <c r="E2058">
        <v>2017</v>
      </c>
      <c r="F2058">
        <v>3327.99</v>
      </c>
      <c r="G2058">
        <v>3327.99</v>
      </c>
      <c r="H2058" s="3">
        <f t="shared" si="1312"/>
        <v>0</v>
      </c>
      <c r="I2058">
        <v>97562</v>
      </c>
      <c r="J2058" t="s">
        <v>2734</v>
      </c>
      <c r="K2058" t="s">
        <v>2738</v>
      </c>
      <c r="L2058">
        <v>32097</v>
      </c>
      <c r="M2058" t="s">
        <v>4306</v>
      </c>
      <c r="N2058" t="s">
        <v>4758</v>
      </c>
      <c r="O2058">
        <v>-81.524205859669706</v>
      </c>
      <c r="P2058">
        <v>30.678365472239602</v>
      </c>
      <c r="Q2058" t="s">
        <v>6182</v>
      </c>
      <c r="R2058">
        <v>1</v>
      </c>
      <c r="S2058" t="s">
        <v>6539</v>
      </c>
      <c r="T2058">
        <v>1001</v>
      </c>
      <c r="U2058" t="s">
        <v>6582</v>
      </c>
      <c r="V2058">
        <v>2017</v>
      </c>
      <c r="W2058">
        <v>201311</v>
      </c>
      <c r="X2058">
        <v>2017</v>
      </c>
      <c r="Y2058">
        <v>201311</v>
      </c>
      <c r="Z2058">
        <v>3047.61</v>
      </c>
      <c r="AA2058" s="3">
        <f t="shared" si="1313"/>
        <v>0.91575094877087981</v>
      </c>
      <c r="AB2058" t="s">
        <v>6616</v>
      </c>
      <c r="AG2058" t="s">
        <v>6616</v>
      </c>
      <c r="AI2058" t="s">
        <v>6618</v>
      </c>
      <c r="AJ2058" t="s">
        <v>6618</v>
      </c>
      <c r="AK2058" t="s">
        <v>6618</v>
      </c>
      <c r="AL2058" t="s">
        <v>6618</v>
      </c>
      <c r="AM2058">
        <v>0</v>
      </c>
      <c r="AN2058">
        <v>0</v>
      </c>
      <c r="AO2058">
        <v>0</v>
      </c>
      <c r="AP2058" s="3" t="str">
        <f t="shared" si="1314"/>
        <v>No</v>
      </c>
      <c r="AQ2058" s="3" t="str">
        <f t="shared" si="1315"/>
        <v>No</v>
      </c>
      <c r="AR2058" s="3" t="str">
        <f t="shared" si="1316"/>
        <v>No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 t="s">
        <v>6634</v>
      </c>
      <c r="AZ2058">
        <v>0</v>
      </c>
      <c r="BA2058">
        <v>1</v>
      </c>
      <c r="BB2058" t="s">
        <v>6616</v>
      </c>
      <c r="BC2058" t="s">
        <v>6616</v>
      </c>
      <c r="BD2058" s="4" t="str">
        <f t="shared" si="1317"/>
        <v>No</v>
      </c>
      <c r="BE2058" t="s">
        <v>6640</v>
      </c>
      <c r="BF2058" s="3" t="str">
        <f t="shared" si="1318"/>
        <v>No</v>
      </c>
      <c r="BG2058" t="s">
        <v>6645</v>
      </c>
      <c r="BH2058" s="3" t="str">
        <f t="shared" si="1319"/>
        <v>97562 PIRATES POINT RD</v>
      </c>
      <c r="BI2058" s="3" t="str">
        <f t="shared" si="1320"/>
        <v>Yulee</v>
      </c>
      <c r="BJ2058" s="3" t="str">
        <f t="shared" si="1321"/>
        <v>Florida</v>
      </c>
      <c r="BK2058" s="3">
        <f t="shared" si="1322"/>
        <v>32097</v>
      </c>
      <c r="BL2058" s="3" t="str">
        <f t="shared" si="1323"/>
        <v>97562 PIRATES POINT RD YULEE FL 32097</v>
      </c>
      <c r="BM2058" s="3" t="str">
        <f t="shared" si="1324"/>
        <v/>
      </c>
      <c r="BN2058" s="3" t="str">
        <f t="shared" si="1325"/>
        <v>Pass</v>
      </c>
      <c r="BO2058" s="3" t="str">
        <f t="shared" si="1326"/>
        <v>No</v>
      </c>
      <c r="BP2058" s="3" t="str">
        <f t="shared" si="1327"/>
        <v>FV&lt;$10K</v>
      </c>
      <c r="BQ2058" t="s">
        <v>6650</v>
      </c>
      <c r="BR2058" s="3" t="str">
        <f t="shared" si="1328"/>
        <v>No, &lt; $20K Lien</v>
      </c>
      <c r="BS2058" s="3" t="str">
        <f t="shared" si="1329"/>
        <v>No, Lien &lt; $20K</v>
      </c>
      <c r="BT2058" t="s">
        <v>6650</v>
      </c>
      <c r="BU2058" s="3" t="str">
        <f t="shared" si="1330"/>
        <v>No</v>
      </c>
      <c r="BV2058" s="3" t="str">
        <f t="shared" si="1331"/>
        <v>No</v>
      </c>
      <c r="BW2058" s="3">
        <f t="shared" si="1332"/>
        <v>1</v>
      </c>
      <c r="BX2058" s="3" t="str">
        <f t="shared" si="1333"/>
        <v>No</v>
      </c>
      <c r="BY2058" s="3">
        <f t="shared" si="1334"/>
        <v>201311</v>
      </c>
      <c r="BZ2058">
        <v>1</v>
      </c>
      <c r="CA2058" s="3">
        <f t="shared" si="1335"/>
        <v>201311</v>
      </c>
      <c r="CC2058" s="3">
        <f t="shared" si="1336"/>
        <v>0</v>
      </c>
      <c r="CD2058" s="3">
        <f t="shared" si="1337"/>
        <v>0</v>
      </c>
      <c r="CE2058" s="3" t="str">
        <f t="shared" si="1338"/>
        <v/>
      </c>
      <c r="CF2058" s="3" t="e">
        <f>HLOOKUP(CE2058,'Valuation Data'!$D$2:$K$5,4,FALSE)</f>
        <v>#N/A</v>
      </c>
      <c r="CG2058" s="3">
        <f t="shared" si="1339"/>
        <v>201311</v>
      </c>
      <c r="CH2058" s="3" t="str">
        <f t="shared" si="1340"/>
        <v>No</v>
      </c>
      <c r="CI2058" s="3" t="str">
        <f>VLOOKUP(R2058,'Use Codes &amp; County Type'!A:D,4,FALSE)</f>
        <v>S</v>
      </c>
      <c r="CJ2058" s="3" t="str">
        <f t="shared" si="1341"/>
        <v>No</v>
      </c>
      <c r="CK2058" s="3" t="str">
        <f t="shared" si="1342"/>
        <v>No</v>
      </c>
      <c r="CL2058" s="3">
        <f t="shared" si="1343"/>
        <v>0.35</v>
      </c>
      <c r="CM2058" s="3">
        <f t="shared" si="1344"/>
        <v>70458.849999999991</v>
      </c>
      <c r="CN2058" s="3">
        <f t="shared" si="1345"/>
        <v>16639.949999999997</v>
      </c>
      <c r="CO2058" s="3">
        <f t="shared" si="1346"/>
        <v>53818.899999999994</v>
      </c>
      <c r="CP2058" s="3">
        <f t="shared" si="1347"/>
        <v>8.2657927286636082E-2</v>
      </c>
      <c r="CR2058" s="3" t="str">
        <f t="shared" si="1348"/>
        <v>No</v>
      </c>
      <c r="CV2058" s="3" t="str">
        <f t="shared" si="1349"/>
        <v>*Bid</v>
      </c>
      <c r="CW2058" s="3">
        <f t="shared" si="1350"/>
        <v>2057</v>
      </c>
      <c r="CX2058" s="3">
        <f t="shared" si="1351"/>
        <v>3327.99</v>
      </c>
      <c r="CY2058" s="3" t="str">
        <f t="shared" si="1352"/>
        <v>Ok</v>
      </c>
      <c r="CZ2058">
        <v>0</v>
      </c>
      <c r="DA2058">
        <v>0</v>
      </c>
    </row>
    <row r="2059" spans="1:105" x14ac:dyDescent="0.25">
      <c r="A2059">
        <v>2058</v>
      </c>
      <c r="B2059" t="s">
        <v>3</v>
      </c>
      <c r="C2059" t="s">
        <v>2167</v>
      </c>
      <c r="D2059">
        <v>3301.66</v>
      </c>
      <c r="E2059">
        <v>2017</v>
      </c>
      <c r="F2059">
        <v>3301.66</v>
      </c>
      <c r="G2059">
        <v>3301.66</v>
      </c>
      <c r="H2059" s="3">
        <f t="shared" si="1312"/>
        <v>0</v>
      </c>
      <c r="I2059">
        <v>97552</v>
      </c>
      <c r="J2059" t="s">
        <v>2734</v>
      </c>
      <c r="K2059" t="s">
        <v>2738</v>
      </c>
      <c r="L2059">
        <v>32097</v>
      </c>
      <c r="M2059" t="s">
        <v>4307</v>
      </c>
      <c r="N2059" t="s">
        <v>4758</v>
      </c>
      <c r="O2059">
        <v>-81.524194928688004</v>
      </c>
      <c r="P2059">
        <v>30.6780989561944</v>
      </c>
      <c r="Q2059" t="s">
        <v>6183</v>
      </c>
      <c r="R2059">
        <v>1</v>
      </c>
      <c r="S2059" t="s">
        <v>6539</v>
      </c>
      <c r="T2059">
        <v>1001</v>
      </c>
      <c r="U2059" t="s">
        <v>6582</v>
      </c>
      <c r="V2059">
        <v>2017</v>
      </c>
      <c r="W2059">
        <v>199703</v>
      </c>
      <c r="X2059">
        <v>2017</v>
      </c>
      <c r="Y2059">
        <v>199703</v>
      </c>
      <c r="Z2059">
        <v>3023.26</v>
      </c>
      <c r="AA2059" s="3">
        <f t="shared" si="1313"/>
        <v>0.9156787797653303</v>
      </c>
      <c r="AB2059" t="s">
        <v>6616</v>
      </c>
      <c r="AC2059" t="s">
        <v>6616</v>
      </c>
      <c r="AD2059" t="s">
        <v>6616</v>
      </c>
      <c r="AE2059" t="s">
        <v>6616</v>
      </c>
      <c r="AF2059" t="s">
        <v>6616</v>
      </c>
      <c r="AG2059" t="s">
        <v>6616</v>
      </c>
      <c r="AI2059" t="s">
        <v>6618</v>
      </c>
      <c r="AJ2059" t="s">
        <v>6618</v>
      </c>
      <c r="AK2059" t="s">
        <v>6618</v>
      </c>
      <c r="AL2059" t="s">
        <v>6618</v>
      </c>
      <c r="AM2059" t="s">
        <v>6618</v>
      </c>
      <c r="AN2059" t="s">
        <v>6618</v>
      </c>
      <c r="AO2059" t="s">
        <v>6618</v>
      </c>
      <c r="AP2059" s="3" t="str">
        <f t="shared" si="1314"/>
        <v>No</v>
      </c>
      <c r="AQ2059" s="3" t="str">
        <f t="shared" si="1315"/>
        <v>No</v>
      </c>
      <c r="AR2059" s="3" t="str">
        <f t="shared" si="1316"/>
        <v>No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 t="s">
        <v>6634</v>
      </c>
      <c r="AZ2059" t="s">
        <v>6637</v>
      </c>
      <c r="BA2059">
        <v>0</v>
      </c>
      <c r="BB2059" t="s">
        <v>6616</v>
      </c>
      <c r="BC2059" t="s">
        <v>6616</v>
      </c>
      <c r="BD2059" s="4" t="str">
        <f t="shared" si="1317"/>
        <v>No</v>
      </c>
      <c r="BE2059" t="s">
        <v>6640</v>
      </c>
      <c r="BF2059" s="3" t="str">
        <f t="shared" si="1318"/>
        <v>No</v>
      </c>
      <c r="BG2059" t="s">
        <v>6645</v>
      </c>
      <c r="BH2059" s="3" t="str">
        <f t="shared" si="1319"/>
        <v>97552 PIRATES POINT RD</v>
      </c>
      <c r="BI2059" s="3" t="str">
        <f t="shared" si="1320"/>
        <v>Yulee</v>
      </c>
      <c r="BJ2059" s="3" t="str">
        <f t="shared" si="1321"/>
        <v>Florida</v>
      </c>
      <c r="BK2059" s="3">
        <f t="shared" si="1322"/>
        <v>32097</v>
      </c>
      <c r="BL2059" s="3" t="str">
        <f t="shared" si="1323"/>
        <v>97552 PIRATES POINT RD YULEE FL 32097</v>
      </c>
      <c r="BM2059" s="3" t="str">
        <f t="shared" si="1324"/>
        <v/>
      </c>
      <c r="BN2059" s="3" t="str">
        <f t="shared" si="1325"/>
        <v>Pass</v>
      </c>
      <c r="BO2059" s="3" t="str">
        <f t="shared" si="1326"/>
        <v>No</v>
      </c>
      <c r="BP2059" s="3" t="str">
        <f t="shared" si="1327"/>
        <v>FV&lt;$10K</v>
      </c>
      <c r="BQ2059" t="s">
        <v>6650</v>
      </c>
      <c r="BR2059" s="3" t="str">
        <f t="shared" si="1328"/>
        <v>No, &lt; $20K Lien</v>
      </c>
      <c r="BS2059" s="3" t="str">
        <f t="shared" si="1329"/>
        <v>No, Lien &lt; $20K</v>
      </c>
      <c r="BT2059" t="s">
        <v>6650</v>
      </c>
      <c r="BU2059" s="3" t="str">
        <f t="shared" si="1330"/>
        <v>No</v>
      </c>
      <c r="BV2059" s="3" t="str">
        <f t="shared" si="1331"/>
        <v>No</v>
      </c>
      <c r="BW2059" s="3">
        <f t="shared" si="1332"/>
        <v>0</v>
      </c>
      <c r="BX2059" s="3" t="str">
        <f t="shared" si="1333"/>
        <v>No</v>
      </c>
      <c r="BY2059" s="3">
        <f t="shared" si="1334"/>
        <v>199703</v>
      </c>
      <c r="BZ2059">
        <v>1</v>
      </c>
      <c r="CA2059" s="3">
        <f t="shared" si="1335"/>
        <v>199703</v>
      </c>
      <c r="CC2059" s="3">
        <f t="shared" si="1336"/>
        <v>0</v>
      </c>
      <c r="CD2059" s="3">
        <f t="shared" si="1337"/>
        <v>0</v>
      </c>
      <c r="CE2059" s="3" t="str">
        <f t="shared" si="1338"/>
        <v/>
      </c>
      <c r="CF2059" s="3" t="e">
        <f>HLOOKUP(CE2059,'Valuation Data'!$D$2:$K$5,4,FALSE)</f>
        <v>#N/A</v>
      </c>
      <c r="CG2059" s="3">
        <f t="shared" si="1339"/>
        <v>199703</v>
      </c>
      <c r="CH2059" s="3" t="str">
        <f t="shared" si="1340"/>
        <v>No</v>
      </c>
      <c r="CI2059" s="3" t="str">
        <f>VLOOKUP(R2059,'Use Codes &amp; County Type'!A:D,4,FALSE)</f>
        <v>S</v>
      </c>
      <c r="CJ2059" s="3" t="str">
        <f t="shared" si="1341"/>
        <v>No</v>
      </c>
      <c r="CK2059" s="3" t="str">
        <f t="shared" si="1342"/>
        <v>No</v>
      </c>
      <c r="CL2059" s="3">
        <f t="shared" si="1343"/>
        <v>0.35</v>
      </c>
      <c r="CM2059" s="3">
        <f t="shared" si="1344"/>
        <v>69896.049999999988</v>
      </c>
      <c r="CN2059" s="3">
        <f t="shared" si="1345"/>
        <v>13206.64</v>
      </c>
      <c r="CO2059" s="3">
        <f t="shared" si="1346"/>
        <v>56689.409999999989</v>
      </c>
      <c r="CP2059" s="3">
        <f t="shared" si="1347"/>
        <v>6.6131405136627894E-2</v>
      </c>
      <c r="CR2059" s="3" t="str">
        <f t="shared" si="1348"/>
        <v>No</v>
      </c>
      <c r="CV2059" s="3" t="str">
        <f t="shared" si="1349"/>
        <v>*Bid</v>
      </c>
      <c r="CW2059" s="3">
        <f t="shared" si="1350"/>
        <v>2058</v>
      </c>
      <c r="CX2059" s="3">
        <f t="shared" si="1351"/>
        <v>3301.66</v>
      </c>
      <c r="CY2059" s="3" t="str">
        <f t="shared" si="1352"/>
        <v>Ok</v>
      </c>
      <c r="CZ2059">
        <v>0</v>
      </c>
      <c r="DA2059">
        <v>0</v>
      </c>
    </row>
    <row r="2060" spans="1:105" x14ac:dyDescent="0.25">
      <c r="A2060">
        <v>2059</v>
      </c>
      <c r="B2060" t="s">
        <v>3</v>
      </c>
      <c r="C2060" t="s">
        <v>2168</v>
      </c>
      <c r="D2060">
        <v>2752.85</v>
      </c>
      <c r="E2060">
        <v>2017</v>
      </c>
      <c r="F2060">
        <v>2752.85</v>
      </c>
      <c r="G2060">
        <v>2752.85</v>
      </c>
      <c r="H2060" s="3">
        <f t="shared" si="1312"/>
        <v>0</v>
      </c>
      <c r="I2060">
        <v>97524</v>
      </c>
      <c r="J2060" t="s">
        <v>2734</v>
      </c>
      <c r="K2060" t="s">
        <v>2738</v>
      </c>
      <c r="L2060">
        <v>32097</v>
      </c>
      <c r="M2060" t="s">
        <v>4308</v>
      </c>
      <c r="N2060" t="s">
        <v>4758</v>
      </c>
      <c r="O2060">
        <v>-81.524200309757006</v>
      </c>
      <c r="P2060">
        <v>30.677590576472902</v>
      </c>
      <c r="Q2060" t="s">
        <v>6184</v>
      </c>
      <c r="R2060">
        <v>1</v>
      </c>
      <c r="S2060" t="s">
        <v>6539</v>
      </c>
      <c r="T2060">
        <v>1001</v>
      </c>
      <c r="U2060" t="s">
        <v>6582</v>
      </c>
      <c r="V2060">
        <v>2017</v>
      </c>
      <c r="W2060">
        <v>166183</v>
      </c>
      <c r="X2060">
        <v>2017</v>
      </c>
      <c r="Y2060">
        <v>166183</v>
      </c>
      <c r="Z2060">
        <v>2515.8200000000002</v>
      </c>
      <c r="AA2060" s="3">
        <f t="shared" si="1313"/>
        <v>0.91389650725611649</v>
      </c>
      <c r="AB2060" t="s">
        <v>6616</v>
      </c>
      <c r="AD2060" t="s">
        <v>6616</v>
      </c>
      <c r="AI2060" t="s">
        <v>6618</v>
      </c>
      <c r="AJ2060" t="s">
        <v>6618</v>
      </c>
      <c r="AK2060" t="s">
        <v>6618</v>
      </c>
      <c r="AL2060" t="s">
        <v>6618</v>
      </c>
      <c r="AM2060">
        <v>0</v>
      </c>
      <c r="AN2060">
        <v>0</v>
      </c>
      <c r="AO2060">
        <v>0</v>
      </c>
      <c r="AP2060" s="3" t="str">
        <f t="shared" si="1314"/>
        <v>No</v>
      </c>
      <c r="AQ2060" s="3" t="str">
        <f t="shared" si="1315"/>
        <v>No</v>
      </c>
      <c r="AR2060" s="3" t="str">
        <f t="shared" si="1316"/>
        <v>No</v>
      </c>
      <c r="AS2060">
        <v>0</v>
      </c>
      <c r="AT2060">
        <v>0</v>
      </c>
      <c r="AU2060">
        <v>20000</v>
      </c>
      <c r="AV2060" t="s">
        <v>6621</v>
      </c>
      <c r="AW2060">
        <v>0</v>
      </c>
      <c r="AX2060">
        <v>0</v>
      </c>
      <c r="AY2060" t="s">
        <v>6634</v>
      </c>
      <c r="AZ2060" t="s">
        <v>6637</v>
      </c>
      <c r="BA2060">
        <v>0</v>
      </c>
      <c r="BB2060" t="s">
        <v>6616</v>
      </c>
      <c r="BC2060" t="s">
        <v>6616</v>
      </c>
      <c r="BD2060" s="4" t="str">
        <f t="shared" si="1317"/>
        <v>No</v>
      </c>
      <c r="BE2060" t="s">
        <v>6640</v>
      </c>
      <c r="BF2060" s="3" t="str">
        <f t="shared" si="1318"/>
        <v>No</v>
      </c>
      <c r="BG2060" t="s">
        <v>6645</v>
      </c>
      <c r="BH2060" s="3" t="str">
        <f t="shared" si="1319"/>
        <v>97524 PIRATES POINT RD</v>
      </c>
      <c r="BI2060" s="3" t="str">
        <f t="shared" si="1320"/>
        <v>Yulee</v>
      </c>
      <c r="BJ2060" s="3" t="str">
        <f t="shared" si="1321"/>
        <v>Florida</v>
      </c>
      <c r="BK2060" s="3">
        <f t="shared" si="1322"/>
        <v>32097</v>
      </c>
      <c r="BL2060" s="3" t="str">
        <f t="shared" si="1323"/>
        <v>97524 PIRATES POINT RD YULEE FL 32097</v>
      </c>
      <c r="BM2060" s="3" t="str">
        <f t="shared" si="1324"/>
        <v>L</v>
      </c>
      <c r="BN2060" s="3" t="str">
        <f t="shared" si="1325"/>
        <v>Pass</v>
      </c>
      <c r="BO2060" s="3" t="str">
        <f t="shared" si="1326"/>
        <v>No</v>
      </c>
      <c r="BP2060" s="3" t="str">
        <f t="shared" si="1327"/>
        <v>FV&lt;$10K</v>
      </c>
      <c r="BQ2060" t="s">
        <v>6650</v>
      </c>
      <c r="BR2060" s="3" t="str">
        <f t="shared" si="1328"/>
        <v>No, &lt; $20K Lien</v>
      </c>
      <c r="BS2060" s="3" t="str">
        <f t="shared" si="1329"/>
        <v>No, Lien &lt; $20K</v>
      </c>
      <c r="BT2060" t="s">
        <v>6650</v>
      </c>
      <c r="BU2060" s="3" t="str">
        <f t="shared" si="1330"/>
        <v>No</v>
      </c>
      <c r="BV2060" s="3" t="str">
        <f t="shared" si="1331"/>
        <v>No</v>
      </c>
      <c r="BW2060" s="3">
        <f t="shared" si="1332"/>
        <v>0</v>
      </c>
      <c r="BX2060" s="3" t="str">
        <f t="shared" si="1333"/>
        <v>No</v>
      </c>
      <c r="BY2060" s="3">
        <f t="shared" si="1334"/>
        <v>166183</v>
      </c>
      <c r="BZ2060">
        <v>1</v>
      </c>
      <c r="CA2060" s="3">
        <f t="shared" si="1335"/>
        <v>166183</v>
      </c>
      <c r="CC2060" s="3">
        <f t="shared" si="1336"/>
        <v>0</v>
      </c>
      <c r="CD2060" s="3">
        <f t="shared" si="1337"/>
        <v>0</v>
      </c>
      <c r="CE2060" s="3" t="str">
        <f t="shared" si="1338"/>
        <v/>
      </c>
      <c r="CF2060" s="3" t="e">
        <f>HLOOKUP(CE2060,'Valuation Data'!$D$2:$K$5,4,FALSE)</f>
        <v>#N/A</v>
      </c>
      <c r="CG2060" s="3">
        <f t="shared" si="1339"/>
        <v>166183</v>
      </c>
      <c r="CH2060" s="3" t="str">
        <f t="shared" si="1340"/>
        <v>No</v>
      </c>
      <c r="CI2060" s="3" t="str">
        <f>VLOOKUP(R2060,'Use Codes &amp; County Type'!A:D,4,FALSE)</f>
        <v>S</v>
      </c>
      <c r="CJ2060" s="3" t="str">
        <f t="shared" si="1341"/>
        <v>No</v>
      </c>
      <c r="CK2060" s="3" t="str">
        <f t="shared" si="1342"/>
        <v>No</v>
      </c>
      <c r="CL2060" s="3">
        <f t="shared" si="1343"/>
        <v>0.35</v>
      </c>
      <c r="CM2060" s="3">
        <f t="shared" si="1344"/>
        <v>58164.049999999996</v>
      </c>
      <c r="CN2060" s="3">
        <f t="shared" si="1345"/>
        <v>11011.4</v>
      </c>
      <c r="CO2060" s="3">
        <f t="shared" si="1346"/>
        <v>47152.649999999994</v>
      </c>
      <c r="CP2060" s="3">
        <f t="shared" si="1347"/>
        <v>6.6260688518079466E-2</v>
      </c>
      <c r="CR2060" s="3" t="str">
        <f t="shared" si="1348"/>
        <v>No</v>
      </c>
      <c r="CV2060" s="3" t="str">
        <f t="shared" si="1349"/>
        <v>*Bid</v>
      </c>
      <c r="CW2060" s="3">
        <f t="shared" si="1350"/>
        <v>2059</v>
      </c>
      <c r="CX2060" s="3">
        <f t="shared" si="1351"/>
        <v>2752.85</v>
      </c>
      <c r="CY2060" s="3" t="str">
        <f t="shared" si="1352"/>
        <v>Ok</v>
      </c>
      <c r="CZ2060">
        <v>0</v>
      </c>
      <c r="DA2060">
        <v>0</v>
      </c>
    </row>
    <row r="2061" spans="1:105" x14ac:dyDescent="0.25">
      <c r="A2061">
        <v>2060</v>
      </c>
      <c r="B2061" t="s">
        <v>3</v>
      </c>
      <c r="C2061" t="s">
        <v>2169</v>
      </c>
      <c r="D2061">
        <v>2181.5</v>
      </c>
      <c r="E2061">
        <v>2017</v>
      </c>
      <c r="F2061">
        <v>2181.5</v>
      </c>
      <c r="G2061">
        <v>2181.5</v>
      </c>
      <c r="H2061" s="3">
        <f t="shared" si="1312"/>
        <v>0</v>
      </c>
      <c r="I2061">
        <v>97352</v>
      </c>
      <c r="J2061" t="s">
        <v>2734</v>
      </c>
      <c r="K2061" t="s">
        <v>2738</v>
      </c>
      <c r="L2061">
        <v>32097</v>
      </c>
      <c r="M2061" t="s">
        <v>4309</v>
      </c>
      <c r="N2061" t="s">
        <v>4758</v>
      </c>
      <c r="O2061">
        <v>-81.5231079487654</v>
      </c>
      <c r="P2061">
        <v>30.675792632406999</v>
      </c>
      <c r="Q2061" t="s">
        <v>6185</v>
      </c>
      <c r="R2061">
        <v>1</v>
      </c>
      <c r="S2061" t="s">
        <v>6539</v>
      </c>
      <c r="T2061">
        <v>1001</v>
      </c>
      <c r="U2061" t="s">
        <v>6582</v>
      </c>
      <c r="V2061">
        <v>2017</v>
      </c>
      <c r="W2061">
        <v>170390</v>
      </c>
      <c r="X2061">
        <v>2017</v>
      </c>
      <c r="Y2061">
        <v>206864</v>
      </c>
      <c r="Z2061">
        <v>1987.51</v>
      </c>
      <c r="AA2061" s="3">
        <f t="shared" si="1313"/>
        <v>0.91107494842997938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 s="3" t="str">
        <f t="shared" si="1314"/>
        <v>No</v>
      </c>
      <c r="AQ2061" s="3" t="str">
        <f t="shared" si="1315"/>
        <v>No</v>
      </c>
      <c r="AR2061" s="3" t="str">
        <f t="shared" si="1316"/>
        <v>No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 t="s">
        <v>6634</v>
      </c>
      <c r="AZ2061">
        <v>0</v>
      </c>
      <c r="BA2061">
        <v>0</v>
      </c>
      <c r="BB2061" t="s">
        <v>6617</v>
      </c>
      <c r="BC2061">
        <v>0</v>
      </c>
      <c r="BD2061" s="4" t="str">
        <f t="shared" si="1317"/>
        <v>No</v>
      </c>
      <c r="BE2061" t="s">
        <v>6640</v>
      </c>
      <c r="BF2061" s="3" t="str">
        <f t="shared" si="1318"/>
        <v>No</v>
      </c>
      <c r="BG2061" t="s">
        <v>6645</v>
      </c>
      <c r="BH2061" s="3" t="str">
        <f t="shared" si="1319"/>
        <v>97352 PIRATES POINT RD</v>
      </c>
      <c r="BI2061" s="3" t="str">
        <f t="shared" si="1320"/>
        <v>Yulee</v>
      </c>
      <c r="BJ2061" s="3" t="str">
        <f t="shared" si="1321"/>
        <v>Florida</v>
      </c>
      <c r="BK2061" s="3">
        <f t="shared" si="1322"/>
        <v>32097</v>
      </c>
      <c r="BL2061" s="3" t="str">
        <f t="shared" si="1323"/>
        <v>97352 PIRATES POINT RD YULEE FL 32097</v>
      </c>
      <c r="BM2061" s="3" t="str">
        <f t="shared" si="1324"/>
        <v/>
      </c>
      <c r="BN2061" s="3" t="str">
        <f t="shared" si="1325"/>
        <v>Pass</v>
      </c>
      <c r="BO2061" s="3" t="str">
        <f t="shared" si="1326"/>
        <v>No</v>
      </c>
      <c r="BP2061" s="3" t="str">
        <f t="shared" si="1327"/>
        <v>FV&lt;$10K</v>
      </c>
      <c r="BQ2061" t="s">
        <v>6650</v>
      </c>
      <c r="BR2061" s="3" t="str">
        <f t="shared" si="1328"/>
        <v>No, &lt; $20K Lien</v>
      </c>
      <c r="BS2061" s="3" t="str">
        <f t="shared" si="1329"/>
        <v>No, Lien &lt; $20K</v>
      </c>
      <c r="BT2061" t="s">
        <v>6650</v>
      </c>
      <c r="BU2061" s="3" t="str">
        <f t="shared" si="1330"/>
        <v>No</v>
      </c>
      <c r="BV2061" s="3" t="str">
        <f t="shared" si="1331"/>
        <v>No</v>
      </c>
      <c r="BW2061" s="3">
        <f t="shared" si="1332"/>
        <v>0</v>
      </c>
      <c r="BX2061" s="3" t="str">
        <f t="shared" si="1333"/>
        <v>No</v>
      </c>
      <c r="BY2061" s="3">
        <f t="shared" si="1334"/>
        <v>170390</v>
      </c>
      <c r="BZ2061">
        <v>1</v>
      </c>
      <c r="CA2061" s="3">
        <f t="shared" si="1335"/>
        <v>170390</v>
      </c>
      <c r="CC2061" s="3">
        <f t="shared" si="1336"/>
        <v>0</v>
      </c>
      <c r="CD2061" s="3">
        <f t="shared" si="1337"/>
        <v>0</v>
      </c>
      <c r="CE2061" s="3" t="str">
        <f t="shared" si="1338"/>
        <v/>
      </c>
      <c r="CF2061" s="3" t="e">
        <f>HLOOKUP(CE2061,'Valuation Data'!$D$2:$K$5,4,FALSE)</f>
        <v>#N/A</v>
      </c>
      <c r="CG2061" s="3">
        <f t="shared" si="1339"/>
        <v>170390</v>
      </c>
      <c r="CH2061" s="3" t="str">
        <f t="shared" si="1340"/>
        <v>No</v>
      </c>
      <c r="CI2061" s="3" t="str">
        <f>VLOOKUP(R2061,'Use Codes &amp; County Type'!A:D,4,FALSE)</f>
        <v>S</v>
      </c>
      <c r="CJ2061" s="3" t="str">
        <f t="shared" si="1341"/>
        <v>No</v>
      </c>
      <c r="CK2061" s="3" t="str">
        <f t="shared" si="1342"/>
        <v>Yes</v>
      </c>
      <c r="CL2061" s="3">
        <f t="shared" si="1343"/>
        <v>0.67</v>
      </c>
      <c r="CM2061" s="3">
        <f t="shared" si="1344"/>
        <v>114161.3</v>
      </c>
      <c r="CN2061" s="3">
        <f t="shared" si="1345"/>
        <v>8726</v>
      </c>
      <c r="CO2061" s="3">
        <f t="shared" si="1346"/>
        <v>105435.3</v>
      </c>
      <c r="CP2061" s="3">
        <f t="shared" si="1347"/>
        <v>5.1211925582487237E-2</v>
      </c>
      <c r="CR2061" s="3" t="str">
        <f t="shared" si="1348"/>
        <v>No</v>
      </c>
      <c r="CV2061" s="3" t="str">
        <f t="shared" si="1349"/>
        <v>*Bid</v>
      </c>
      <c r="CW2061" s="3">
        <f t="shared" si="1350"/>
        <v>2060</v>
      </c>
      <c r="CX2061" s="3">
        <f t="shared" si="1351"/>
        <v>2181.5</v>
      </c>
      <c r="CY2061" s="3" t="str">
        <f t="shared" si="1352"/>
        <v>Ok</v>
      </c>
      <c r="CZ2061">
        <v>0</v>
      </c>
      <c r="DA2061">
        <v>0</v>
      </c>
    </row>
    <row r="2062" spans="1:105" x14ac:dyDescent="0.25">
      <c r="A2062">
        <v>2061</v>
      </c>
      <c r="B2062" t="s">
        <v>3</v>
      </c>
      <c r="C2062" t="s">
        <v>2170</v>
      </c>
      <c r="D2062">
        <v>1447.56</v>
      </c>
      <c r="E2062">
        <v>2017</v>
      </c>
      <c r="F2062">
        <v>1447.56</v>
      </c>
      <c r="G2062">
        <v>1447.56</v>
      </c>
      <c r="H2062" s="3">
        <f t="shared" si="1312"/>
        <v>0</v>
      </c>
      <c r="J2062" t="s">
        <v>2734</v>
      </c>
      <c r="K2062" t="s">
        <v>2738</v>
      </c>
      <c r="L2062">
        <v>32097</v>
      </c>
      <c r="M2062" t="s">
        <v>4310</v>
      </c>
      <c r="N2062" t="s">
        <v>4758</v>
      </c>
      <c r="O2062">
        <v>-81.521513246134305</v>
      </c>
      <c r="P2062">
        <v>30.6752135528005</v>
      </c>
      <c r="Q2062" t="s">
        <v>6186</v>
      </c>
      <c r="R2062">
        <v>0</v>
      </c>
      <c r="S2062" t="s">
        <v>6538</v>
      </c>
      <c r="T2062">
        <v>8001</v>
      </c>
      <c r="U2062" t="s">
        <v>6581</v>
      </c>
      <c r="V2062">
        <v>2017</v>
      </c>
      <c r="W2062">
        <v>79860</v>
      </c>
      <c r="X2062">
        <v>2017</v>
      </c>
      <c r="Y2062">
        <v>95000</v>
      </c>
      <c r="Z2062">
        <v>1308.8800000000001</v>
      </c>
      <c r="AA2062" s="3">
        <f t="shared" si="1313"/>
        <v>0.90419740805217064</v>
      </c>
      <c r="AB2062" t="s">
        <v>6616</v>
      </c>
      <c r="AC2062" t="s">
        <v>6616</v>
      </c>
      <c r="AD2062" t="s">
        <v>6616</v>
      </c>
      <c r="AE2062" t="s">
        <v>6616</v>
      </c>
      <c r="AF2062" t="s">
        <v>6616</v>
      </c>
      <c r="AG2062" t="s">
        <v>6616</v>
      </c>
      <c r="AH2062" t="s">
        <v>6616</v>
      </c>
      <c r="AI2062" t="s">
        <v>6618</v>
      </c>
      <c r="AJ2062" t="s">
        <v>6618</v>
      </c>
      <c r="AK2062" t="s">
        <v>6618</v>
      </c>
      <c r="AL2062" t="s">
        <v>6618</v>
      </c>
      <c r="AM2062" t="s">
        <v>6618</v>
      </c>
      <c r="AN2062" t="s">
        <v>6618</v>
      </c>
      <c r="AO2062" t="s">
        <v>6618</v>
      </c>
      <c r="AP2062" s="3" t="str">
        <f t="shared" si="1314"/>
        <v>No</v>
      </c>
      <c r="AQ2062" s="3" t="str">
        <f t="shared" si="1315"/>
        <v>No</v>
      </c>
      <c r="AR2062" s="3" t="str">
        <f t="shared" si="1316"/>
        <v>No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 t="s">
        <v>6634</v>
      </c>
      <c r="AZ2062" t="s">
        <v>6637</v>
      </c>
      <c r="BA2062">
        <v>0</v>
      </c>
      <c r="BB2062" t="s">
        <v>6616</v>
      </c>
      <c r="BC2062" t="s">
        <v>6616</v>
      </c>
      <c r="BD2062" s="4" t="str">
        <f t="shared" si="1317"/>
        <v>No</v>
      </c>
      <c r="BE2062" t="s">
        <v>6640</v>
      </c>
      <c r="BF2062" s="3" t="str">
        <f t="shared" si="1318"/>
        <v>No</v>
      </c>
      <c r="BG2062" t="s">
        <v>6645</v>
      </c>
      <c r="BH2062" s="3" t="str">
        <f t="shared" si="1319"/>
        <v>PIRATES POINT RD</v>
      </c>
      <c r="BI2062" s="3" t="str">
        <f t="shared" si="1320"/>
        <v>Yulee</v>
      </c>
      <c r="BJ2062" s="3" t="str">
        <f t="shared" si="1321"/>
        <v>Florida</v>
      </c>
      <c r="BK2062" s="3">
        <f t="shared" si="1322"/>
        <v>32097</v>
      </c>
      <c r="BL2062" s="3" t="str">
        <f t="shared" si="1323"/>
        <v>PIRATES POINT RD YULEE FL 32097</v>
      </c>
      <c r="BM2062" s="3" t="str">
        <f t="shared" si="1324"/>
        <v/>
      </c>
      <c r="BN2062" s="3" t="str">
        <f t="shared" si="1325"/>
        <v>Pass</v>
      </c>
      <c r="BO2062" s="3" t="str">
        <f t="shared" si="1326"/>
        <v>No</v>
      </c>
      <c r="BP2062" s="3" t="str">
        <f t="shared" si="1327"/>
        <v>FV&lt;$10K</v>
      </c>
      <c r="BQ2062" t="s">
        <v>6650</v>
      </c>
      <c r="BR2062" s="3" t="str">
        <f t="shared" si="1328"/>
        <v>No, &lt; $20K Lien</v>
      </c>
      <c r="BS2062" s="3" t="str">
        <f t="shared" si="1329"/>
        <v>No, Lien &lt; $20K</v>
      </c>
      <c r="BT2062" t="s">
        <v>6650</v>
      </c>
      <c r="BU2062" s="3" t="str">
        <f t="shared" si="1330"/>
        <v>No</v>
      </c>
      <c r="BV2062" s="3" t="str">
        <f t="shared" si="1331"/>
        <v>No</v>
      </c>
      <c r="BW2062" s="3">
        <f t="shared" si="1332"/>
        <v>0</v>
      </c>
      <c r="BX2062" s="3" t="str">
        <f t="shared" si="1333"/>
        <v>No</v>
      </c>
      <c r="BY2062" s="3">
        <f t="shared" si="1334"/>
        <v>79860</v>
      </c>
      <c r="BZ2062">
        <v>1</v>
      </c>
      <c r="CA2062" s="3">
        <f t="shared" si="1335"/>
        <v>79860</v>
      </c>
      <c r="CC2062" s="3">
        <f t="shared" si="1336"/>
        <v>0</v>
      </c>
      <c r="CD2062" s="3">
        <f t="shared" si="1337"/>
        <v>0</v>
      </c>
      <c r="CE2062" s="3" t="str">
        <f t="shared" si="1338"/>
        <v/>
      </c>
      <c r="CF2062" s="3" t="e">
        <f>HLOOKUP(CE2062,'Valuation Data'!$D$2:$K$5,4,FALSE)</f>
        <v>#N/A</v>
      </c>
      <c r="CG2062" s="3">
        <f t="shared" si="1339"/>
        <v>79860</v>
      </c>
      <c r="CH2062" s="3" t="str">
        <f t="shared" si="1340"/>
        <v>No</v>
      </c>
      <c r="CI2062" s="3" t="str">
        <f>VLOOKUP(R2062,'Use Codes &amp; County Type'!A:D,4,FALSE)</f>
        <v>V</v>
      </c>
      <c r="CJ2062" s="3" t="str">
        <f t="shared" si="1341"/>
        <v>Yes</v>
      </c>
      <c r="CK2062" s="3" t="str">
        <f t="shared" si="1342"/>
        <v>No</v>
      </c>
      <c r="CL2062" s="3">
        <f t="shared" si="1343"/>
        <v>0</v>
      </c>
      <c r="CM2062" s="3">
        <f t="shared" si="1344"/>
        <v>0</v>
      </c>
      <c r="CN2062" s="3">
        <f t="shared" si="1345"/>
        <v>5790.24</v>
      </c>
      <c r="CO2062" s="3">
        <f t="shared" si="1346"/>
        <v>-5790.24</v>
      </c>
      <c r="CP2062" s="3">
        <f t="shared" si="1347"/>
        <v>7.2504883546205864E-2</v>
      </c>
      <c r="CR2062" s="3" t="str">
        <f t="shared" si="1348"/>
        <v>No</v>
      </c>
      <c r="CV2062" s="3" t="str">
        <f t="shared" si="1349"/>
        <v>Vacant, No Sales Data</v>
      </c>
      <c r="CW2062" s="3">
        <f t="shared" si="1350"/>
        <v>2061</v>
      </c>
      <c r="CX2062" s="3">
        <f t="shared" si="1351"/>
        <v>1447.56</v>
      </c>
      <c r="CY2062" s="3" t="str">
        <f t="shared" si="1352"/>
        <v>Ok</v>
      </c>
      <c r="CZ2062">
        <v>0</v>
      </c>
      <c r="DA2062">
        <v>0</v>
      </c>
    </row>
    <row r="2063" spans="1:105" x14ac:dyDescent="0.25">
      <c r="A2063">
        <v>2062</v>
      </c>
      <c r="B2063" t="s">
        <v>3</v>
      </c>
      <c r="C2063" t="s">
        <v>2171</v>
      </c>
      <c r="D2063">
        <v>1414.47</v>
      </c>
      <c r="E2063">
        <v>2017</v>
      </c>
      <c r="F2063">
        <v>1414.47</v>
      </c>
      <c r="G2063">
        <v>1414.47</v>
      </c>
      <c r="H2063" s="3">
        <f t="shared" si="1312"/>
        <v>0</v>
      </c>
      <c r="I2063">
        <v>97528</v>
      </c>
      <c r="J2063" t="s">
        <v>2734</v>
      </c>
      <c r="K2063" t="s">
        <v>2738</v>
      </c>
      <c r="L2063">
        <v>32097</v>
      </c>
      <c r="M2063" t="s">
        <v>4311</v>
      </c>
      <c r="N2063" t="s">
        <v>4758</v>
      </c>
      <c r="O2063">
        <v>-81.522607729285994</v>
      </c>
      <c r="P2063">
        <v>30.671194081021302</v>
      </c>
      <c r="Q2063" t="s">
        <v>6187</v>
      </c>
      <c r="R2063">
        <v>1</v>
      </c>
      <c r="S2063" t="s">
        <v>6539</v>
      </c>
      <c r="T2063">
        <v>1001</v>
      </c>
      <c r="U2063" t="s">
        <v>6582</v>
      </c>
      <c r="V2063">
        <v>2017</v>
      </c>
      <c r="W2063">
        <v>123543</v>
      </c>
      <c r="X2063">
        <v>2017</v>
      </c>
      <c r="Y2063">
        <v>154356</v>
      </c>
      <c r="Z2063">
        <v>1278.29</v>
      </c>
      <c r="AA2063" s="3">
        <f t="shared" si="1313"/>
        <v>0.90372365621045336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 s="3" t="str">
        <f t="shared" si="1314"/>
        <v>No</v>
      </c>
      <c r="AQ2063" s="3" t="str">
        <f t="shared" si="1315"/>
        <v>No</v>
      </c>
      <c r="AR2063" s="3" t="str">
        <f t="shared" si="1316"/>
        <v>No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 t="s">
        <v>6634</v>
      </c>
      <c r="AZ2063">
        <v>0</v>
      </c>
      <c r="BA2063">
        <v>0</v>
      </c>
      <c r="BB2063" t="s">
        <v>6617</v>
      </c>
      <c r="BC2063">
        <v>0</v>
      </c>
      <c r="BD2063" s="4" t="str">
        <f t="shared" si="1317"/>
        <v>No</v>
      </c>
      <c r="BE2063" t="s">
        <v>6640</v>
      </c>
      <c r="BF2063" s="3" t="str">
        <f t="shared" si="1318"/>
        <v>No</v>
      </c>
      <c r="BG2063" t="s">
        <v>6645</v>
      </c>
      <c r="BH2063" s="3" t="str">
        <f t="shared" si="1319"/>
        <v>97528 PIRATES WAY</v>
      </c>
      <c r="BI2063" s="3" t="str">
        <f t="shared" si="1320"/>
        <v>Yulee</v>
      </c>
      <c r="BJ2063" s="3" t="str">
        <f t="shared" si="1321"/>
        <v>Florida</v>
      </c>
      <c r="BK2063" s="3">
        <f t="shared" si="1322"/>
        <v>32097</v>
      </c>
      <c r="BL2063" s="3" t="str">
        <f t="shared" si="1323"/>
        <v>97528 PIRATES WAY YULEE FL 32097</v>
      </c>
      <c r="BM2063" s="3" t="str">
        <f t="shared" si="1324"/>
        <v/>
      </c>
      <c r="BN2063" s="3" t="str">
        <f t="shared" si="1325"/>
        <v>Pass</v>
      </c>
      <c r="BO2063" s="3" t="str">
        <f t="shared" si="1326"/>
        <v>No</v>
      </c>
      <c r="BP2063" s="3" t="str">
        <f t="shared" si="1327"/>
        <v>FV&lt;$10K</v>
      </c>
      <c r="BQ2063" t="s">
        <v>6650</v>
      </c>
      <c r="BR2063" s="3" t="str">
        <f t="shared" si="1328"/>
        <v>No, &lt; $20K Lien</v>
      </c>
      <c r="BS2063" s="3" t="str">
        <f t="shared" si="1329"/>
        <v>No, Lien &lt; $20K</v>
      </c>
      <c r="BT2063" t="s">
        <v>6650</v>
      </c>
      <c r="BU2063" s="3" t="str">
        <f t="shared" si="1330"/>
        <v>No</v>
      </c>
      <c r="BV2063" s="3" t="str">
        <f t="shared" si="1331"/>
        <v>No</v>
      </c>
      <c r="BW2063" s="3">
        <f t="shared" si="1332"/>
        <v>0</v>
      </c>
      <c r="BX2063" s="3" t="str">
        <f t="shared" si="1333"/>
        <v>No</v>
      </c>
      <c r="BY2063" s="3">
        <f t="shared" si="1334"/>
        <v>123543</v>
      </c>
      <c r="BZ2063">
        <v>1</v>
      </c>
      <c r="CA2063" s="3">
        <f t="shared" si="1335"/>
        <v>123543</v>
      </c>
      <c r="CC2063" s="3">
        <f t="shared" si="1336"/>
        <v>0</v>
      </c>
      <c r="CD2063" s="3">
        <f t="shared" si="1337"/>
        <v>0</v>
      </c>
      <c r="CE2063" s="3" t="str">
        <f t="shared" si="1338"/>
        <v/>
      </c>
      <c r="CF2063" s="3" t="e">
        <f>HLOOKUP(CE2063,'Valuation Data'!$D$2:$K$5,4,FALSE)</f>
        <v>#N/A</v>
      </c>
      <c r="CG2063" s="3">
        <f t="shared" si="1339"/>
        <v>123543</v>
      </c>
      <c r="CH2063" s="3" t="str">
        <f t="shared" si="1340"/>
        <v>No</v>
      </c>
      <c r="CI2063" s="3" t="str">
        <f>VLOOKUP(R2063,'Use Codes &amp; County Type'!A:D,4,FALSE)</f>
        <v>S</v>
      </c>
      <c r="CJ2063" s="3" t="str">
        <f t="shared" si="1341"/>
        <v>No</v>
      </c>
      <c r="CK2063" s="3" t="str">
        <f t="shared" si="1342"/>
        <v>Yes</v>
      </c>
      <c r="CL2063" s="3">
        <f t="shared" si="1343"/>
        <v>0.67</v>
      </c>
      <c r="CM2063" s="3">
        <f t="shared" si="1344"/>
        <v>82773.81</v>
      </c>
      <c r="CN2063" s="3">
        <f t="shared" si="1345"/>
        <v>5657.88</v>
      </c>
      <c r="CO2063" s="3">
        <f t="shared" si="1346"/>
        <v>77115.929999999993</v>
      </c>
      <c r="CP2063" s="3">
        <f t="shared" si="1347"/>
        <v>4.5796848060999006E-2</v>
      </c>
      <c r="CR2063" s="3" t="str">
        <f t="shared" si="1348"/>
        <v>No</v>
      </c>
      <c r="CV2063" s="3" t="str">
        <f t="shared" si="1349"/>
        <v>*Bid</v>
      </c>
      <c r="CW2063" s="3">
        <f t="shared" si="1350"/>
        <v>2062</v>
      </c>
      <c r="CX2063" s="3">
        <f t="shared" si="1351"/>
        <v>1414.47</v>
      </c>
      <c r="CY2063" s="3" t="str">
        <f t="shared" si="1352"/>
        <v>Ok</v>
      </c>
      <c r="CZ2063">
        <v>0</v>
      </c>
      <c r="DA2063">
        <v>0</v>
      </c>
    </row>
    <row r="2064" spans="1:105" x14ac:dyDescent="0.25">
      <c r="A2064">
        <v>2063</v>
      </c>
      <c r="B2064" t="s">
        <v>3</v>
      </c>
      <c r="C2064" t="s">
        <v>2172</v>
      </c>
      <c r="D2064">
        <v>2140.4299999999998</v>
      </c>
      <c r="E2064">
        <v>2017</v>
      </c>
      <c r="F2064">
        <v>2140.4299999999998</v>
      </c>
      <c r="G2064">
        <v>2140.4299999999998</v>
      </c>
      <c r="H2064" s="3">
        <f t="shared" si="1312"/>
        <v>0</v>
      </c>
      <c r="I2064">
        <v>97376</v>
      </c>
      <c r="J2064" t="s">
        <v>2734</v>
      </c>
      <c r="K2064" t="s">
        <v>2738</v>
      </c>
      <c r="L2064">
        <v>32097</v>
      </c>
      <c r="M2064" t="s">
        <v>4312</v>
      </c>
      <c r="N2064" t="s">
        <v>4758</v>
      </c>
      <c r="O2064">
        <v>-81.525213861675098</v>
      </c>
      <c r="P2064">
        <v>30.671467079515299</v>
      </c>
      <c r="Q2064" t="s">
        <v>6188</v>
      </c>
      <c r="R2064">
        <v>1</v>
      </c>
      <c r="S2064" t="s">
        <v>6539</v>
      </c>
      <c r="T2064">
        <v>1001</v>
      </c>
      <c r="U2064" t="s">
        <v>6582</v>
      </c>
      <c r="V2064">
        <v>2017</v>
      </c>
      <c r="W2064">
        <v>128778</v>
      </c>
      <c r="X2064">
        <v>2017</v>
      </c>
      <c r="Y2064">
        <v>128778</v>
      </c>
      <c r="Z2064">
        <v>1949.54</v>
      </c>
      <c r="AA2064" s="3">
        <f t="shared" si="1313"/>
        <v>0.91081698537209821</v>
      </c>
      <c r="AB2064" t="s">
        <v>6616</v>
      </c>
      <c r="AC2064" t="s">
        <v>6616</v>
      </c>
      <c r="AE2064" t="s">
        <v>6616</v>
      </c>
      <c r="AI2064" t="s">
        <v>6618</v>
      </c>
      <c r="AJ2064" t="s">
        <v>6618</v>
      </c>
      <c r="AK2064" t="s">
        <v>6618</v>
      </c>
      <c r="AL2064" t="s">
        <v>6618</v>
      </c>
      <c r="AM2064" t="s">
        <v>6618</v>
      </c>
      <c r="AN2064">
        <v>0</v>
      </c>
      <c r="AO2064">
        <v>0</v>
      </c>
      <c r="AP2064" s="3" t="str">
        <f t="shared" si="1314"/>
        <v>No</v>
      </c>
      <c r="AQ2064" s="3" t="str">
        <f t="shared" si="1315"/>
        <v>No</v>
      </c>
      <c r="AR2064" s="3" t="str">
        <f t="shared" si="1316"/>
        <v>No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 t="s">
        <v>6634</v>
      </c>
      <c r="AZ2064" t="s">
        <v>6639</v>
      </c>
      <c r="BA2064">
        <v>1</v>
      </c>
      <c r="BB2064" t="s">
        <v>6616</v>
      </c>
      <c r="BC2064" t="s">
        <v>6616</v>
      </c>
      <c r="BD2064" s="4" t="str">
        <f t="shared" si="1317"/>
        <v>No</v>
      </c>
      <c r="BE2064" t="s">
        <v>6640</v>
      </c>
      <c r="BF2064" s="3" t="str">
        <f t="shared" si="1318"/>
        <v>No</v>
      </c>
      <c r="BG2064" t="s">
        <v>6645</v>
      </c>
      <c r="BH2064" s="3" t="str">
        <f t="shared" si="1319"/>
        <v>97376 PIRATES WAY</v>
      </c>
      <c r="BI2064" s="3" t="str">
        <f t="shared" si="1320"/>
        <v>Yulee</v>
      </c>
      <c r="BJ2064" s="3" t="str">
        <f t="shared" si="1321"/>
        <v>Florida</v>
      </c>
      <c r="BK2064" s="3">
        <f t="shared" si="1322"/>
        <v>32097</v>
      </c>
      <c r="BL2064" s="3" t="str">
        <f t="shared" si="1323"/>
        <v>97376 PIRATES WAY YULEE FL 32097</v>
      </c>
      <c r="BM2064" s="3" t="str">
        <f t="shared" si="1324"/>
        <v/>
      </c>
      <c r="BN2064" s="3" t="str">
        <f t="shared" si="1325"/>
        <v>Pass</v>
      </c>
      <c r="BO2064" s="3" t="str">
        <f t="shared" si="1326"/>
        <v>No</v>
      </c>
      <c r="BP2064" s="3" t="str">
        <f t="shared" si="1327"/>
        <v>FV&lt;$10K</v>
      </c>
      <c r="BQ2064" t="s">
        <v>6650</v>
      </c>
      <c r="BR2064" s="3" t="str">
        <f t="shared" si="1328"/>
        <v>No, &lt; $20K Lien</v>
      </c>
      <c r="BS2064" s="3" t="str">
        <f t="shared" si="1329"/>
        <v>No, Lien &lt; $20K</v>
      </c>
      <c r="BT2064" t="s">
        <v>6650</v>
      </c>
      <c r="BU2064" s="3" t="str">
        <f t="shared" si="1330"/>
        <v>No</v>
      </c>
      <c r="BV2064" s="3" t="str">
        <f t="shared" si="1331"/>
        <v>No</v>
      </c>
      <c r="BW2064" s="3">
        <f t="shared" si="1332"/>
        <v>1</v>
      </c>
      <c r="BX2064" s="3" t="str">
        <f t="shared" si="1333"/>
        <v>No</v>
      </c>
      <c r="BY2064" s="3">
        <f t="shared" si="1334"/>
        <v>128778</v>
      </c>
      <c r="BZ2064">
        <v>1</v>
      </c>
      <c r="CA2064" s="3">
        <f t="shared" si="1335"/>
        <v>128778</v>
      </c>
      <c r="CC2064" s="3">
        <f t="shared" si="1336"/>
        <v>0</v>
      </c>
      <c r="CD2064" s="3">
        <f t="shared" si="1337"/>
        <v>0</v>
      </c>
      <c r="CE2064" s="3" t="str">
        <f t="shared" si="1338"/>
        <v/>
      </c>
      <c r="CF2064" s="3" t="e">
        <f>HLOOKUP(CE2064,'Valuation Data'!$D$2:$K$5,4,FALSE)</f>
        <v>#N/A</v>
      </c>
      <c r="CG2064" s="3">
        <f t="shared" si="1339"/>
        <v>128778</v>
      </c>
      <c r="CH2064" s="3" t="str">
        <f t="shared" si="1340"/>
        <v>No</v>
      </c>
      <c r="CI2064" s="3" t="str">
        <f>VLOOKUP(R2064,'Use Codes &amp; County Type'!A:D,4,FALSE)</f>
        <v>S</v>
      </c>
      <c r="CJ2064" s="3" t="str">
        <f t="shared" si="1341"/>
        <v>No</v>
      </c>
      <c r="CK2064" s="3" t="str">
        <f t="shared" si="1342"/>
        <v>No</v>
      </c>
      <c r="CL2064" s="3">
        <f t="shared" si="1343"/>
        <v>0.35</v>
      </c>
      <c r="CM2064" s="3">
        <f t="shared" si="1344"/>
        <v>45072.299999999996</v>
      </c>
      <c r="CN2064" s="3">
        <f t="shared" si="1345"/>
        <v>10702.15</v>
      </c>
      <c r="CO2064" s="3">
        <f t="shared" si="1346"/>
        <v>34370.149999999994</v>
      </c>
      <c r="CP2064" s="3">
        <f t="shared" si="1347"/>
        <v>8.3105421733525905E-2</v>
      </c>
      <c r="CR2064" s="3" t="str">
        <f t="shared" si="1348"/>
        <v>No</v>
      </c>
      <c r="CV2064" s="3" t="str">
        <f t="shared" si="1349"/>
        <v>*Bid</v>
      </c>
      <c r="CW2064" s="3">
        <f t="shared" si="1350"/>
        <v>2063</v>
      </c>
      <c r="CX2064" s="3">
        <f t="shared" si="1351"/>
        <v>2140.4299999999998</v>
      </c>
      <c r="CY2064" s="3" t="str">
        <f t="shared" si="1352"/>
        <v>Ok</v>
      </c>
      <c r="CZ2064">
        <v>0</v>
      </c>
      <c r="DA2064">
        <v>0</v>
      </c>
    </row>
    <row r="2065" spans="1:105" x14ac:dyDescent="0.25">
      <c r="A2065">
        <v>2064</v>
      </c>
      <c r="B2065" t="s">
        <v>3</v>
      </c>
      <c r="C2065" t="s">
        <v>2173</v>
      </c>
      <c r="D2065">
        <v>2946.21</v>
      </c>
      <c r="E2065">
        <v>2017</v>
      </c>
      <c r="F2065">
        <v>2946.21</v>
      </c>
      <c r="G2065">
        <v>2946.21</v>
      </c>
      <c r="H2065" s="3">
        <f t="shared" si="1312"/>
        <v>0</v>
      </c>
      <c r="I2065">
        <v>97358</v>
      </c>
      <c r="J2065" t="s">
        <v>2734</v>
      </c>
      <c r="K2065" t="s">
        <v>2738</v>
      </c>
      <c r="L2065">
        <v>32097</v>
      </c>
      <c r="M2065" t="s">
        <v>4313</v>
      </c>
      <c r="N2065" t="s">
        <v>4758</v>
      </c>
      <c r="O2065">
        <v>-81.525552410252999</v>
      </c>
      <c r="P2065">
        <v>30.671528854936</v>
      </c>
      <c r="Q2065" t="s">
        <v>6189</v>
      </c>
      <c r="R2065">
        <v>1</v>
      </c>
      <c r="S2065" t="s">
        <v>6539</v>
      </c>
      <c r="T2065">
        <v>1001</v>
      </c>
      <c r="U2065" t="s">
        <v>6582</v>
      </c>
      <c r="V2065">
        <v>2017</v>
      </c>
      <c r="W2065">
        <v>217097</v>
      </c>
      <c r="X2065">
        <v>2017</v>
      </c>
      <c r="Y2065">
        <v>221696</v>
      </c>
      <c r="Z2065">
        <v>2694.6</v>
      </c>
      <c r="AA2065" s="3">
        <f t="shared" si="1313"/>
        <v>0.91459875568951288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 s="3" t="str">
        <f t="shared" si="1314"/>
        <v>No</v>
      </c>
      <c r="AQ2065" s="3" t="str">
        <f t="shared" si="1315"/>
        <v>No</v>
      </c>
      <c r="AR2065" s="3" t="str">
        <f t="shared" si="1316"/>
        <v>No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 t="s">
        <v>6634</v>
      </c>
      <c r="AZ2065">
        <v>0</v>
      </c>
      <c r="BA2065">
        <v>0</v>
      </c>
      <c r="BB2065" t="s">
        <v>6617</v>
      </c>
      <c r="BC2065">
        <v>0</v>
      </c>
      <c r="BD2065" s="4" t="str">
        <f t="shared" si="1317"/>
        <v>No</v>
      </c>
      <c r="BE2065" t="s">
        <v>6640</v>
      </c>
      <c r="BF2065" s="3" t="str">
        <f t="shared" si="1318"/>
        <v>No</v>
      </c>
      <c r="BG2065" t="s">
        <v>6645</v>
      </c>
      <c r="BH2065" s="3" t="str">
        <f t="shared" si="1319"/>
        <v>97358 PIRATES WAY</v>
      </c>
      <c r="BI2065" s="3" t="str">
        <f t="shared" si="1320"/>
        <v>Yulee</v>
      </c>
      <c r="BJ2065" s="3" t="str">
        <f t="shared" si="1321"/>
        <v>Florida</v>
      </c>
      <c r="BK2065" s="3">
        <f t="shared" si="1322"/>
        <v>32097</v>
      </c>
      <c r="BL2065" s="3" t="str">
        <f t="shared" si="1323"/>
        <v>97358 PIRATES WAY YULEE FL 32097</v>
      </c>
      <c r="BM2065" s="3" t="str">
        <f t="shared" si="1324"/>
        <v/>
      </c>
      <c r="BN2065" s="3" t="str">
        <f t="shared" si="1325"/>
        <v>Pass</v>
      </c>
      <c r="BO2065" s="3" t="str">
        <f t="shared" si="1326"/>
        <v>No</v>
      </c>
      <c r="BP2065" s="3" t="str">
        <f t="shared" si="1327"/>
        <v>FV&lt;$10K</v>
      </c>
      <c r="BQ2065" t="s">
        <v>6650</v>
      </c>
      <c r="BR2065" s="3" t="str">
        <f t="shared" si="1328"/>
        <v>No, &lt; $20K Lien</v>
      </c>
      <c r="BS2065" s="3" t="str">
        <f t="shared" si="1329"/>
        <v>No, Lien &lt; $20K</v>
      </c>
      <c r="BT2065" t="s">
        <v>6650</v>
      </c>
      <c r="BU2065" s="3" t="str">
        <f t="shared" si="1330"/>
        <v>No</v>
      </c>
      <c r="BV2065" s="3" t="str">
        <f t="shared" si="1331"/>
        <v>No</v>
      </c>
      <c r="BW2065" s="3">
        <f t="shared" si="1332"/>
        <v>0</v>
      </c>
      <c r="BX2065" s="3" t="str">
        <f t="shared" si="1333"/>
        <v>No</v>
      </c>
      <c r="BY2065" s="3">
        <f t="shared" si="1334"/>
        <v>217097</v>
      </c>
      <c r="BZ2065">
        <v>1</v>
      </c>
      <c r="CA2065" s="3">
        <f t="shared" si="1335"/>
        <v>217097</v>
      </c>
      <c r="CC2065" s="3">
        <f t="shared" si="1336"/>
        <v>0</v>
      </c>
      <c r="CD2065" s="3">
        <f t="shared" si="1337"/>
        <v>0</v>
      </c>
      <c r="CE2065" s="3" t="str">
        <f t="shared" si="1338"/>
        <v/>
      </c>
      <c r="CF2065" s="3" t="e">
        <f>HLOOKUP(CE2065,'Valuation Data'!$D$2:$K$5,4,FALSE)</f>
        <v>#N/A</v>
      </c>
      <c r="CG2065" s="3">
        <f t="shared" si="1339"/>
        <v>217097</v>
      </c>
      <c r="CH2065" s="3" t="str">
        <f t="shared" si="1340"/>
        <v>No</v>
      </c>
      <c r="CI2065" s="3" t="str">
        <f>VLOOKUP(R2065,'Use Codes &amp; County Type'!A:D,4,FALSE)</f>
        <v>S</v>
      </c>
      <c r="CJ2065" s="3" t="str">
        <f t="shared" si="1341"/>
        <v>No</v>
      </c>
      <c r="CK2065" s="3" t="str">
        <f t="shared" si="1342"/>
        <v>Yes</v>
      </c>
      <c r="CL2065" s="3">
        <f t="shared" si="1343"/>
        <v>0.67</v>
      </c>
      <c r="CM2065" s="3">
        <f t="shared" si="1344"/>
        <v>145454.99000000002</v>
      </c>
      <c r="CN2065" s="3">
        <f t="shared" si="1345"/>
        <v>11784.84</v>
      </c>
      <c r="CO2065" s="3">
        <f t="shared" si="1346"/>
        <v>133670.15000000002</v>
      </c>
      <c r="CP2065" s="3">
        <f t="shared" si="1347"/>
        <v>5.4283753345278837E-2</v>
      </c>
      <c r="CR2065" s="3" t="str">
        <f t="shared" si="1348"/>
        <v>No</v>
      </c>
      <c r="CV2065" s="3" t="str">
        <f t="shared" si="1349"/>
        <v>*Bid</v>
      </c>
      <c r="CW2065" s="3">
        <f t="shared" si="1350"/>
        <v>2064</v>
      </c>
      <c r="CX2065" s="3">
        <f t="shared" si="1351"/>
        <v>2946.21</v>
      </c>
      <c r="CY2065" s="3" t="str">
        <f t="shared" si="1352"/>
        <v>Ok</v>
      </c>
      <c r="CZ2065">
        <v>0</v>
      </c>
      <c r="DA2065">
        <v>0</v>
      </c>
    </row>
    <row r="2066" spans="1:105" x14ac:dyDescent="0.25">
      <c r="A2066">
        <v>2065</v>
      </c>
      <c r="B2066" t="s">
        <v>3</v>
      </c>
      <c r="C2066" t="s">
        <v>2174</v>
      </c>
      <c r="D2066">
        <v>763.45</v>
      </c>
      <c r="E2066">
        <v>2017</v>
      </c>
      <c r="F2066">
        <v>763.45</v>
      </c>
      <c r="G2066">
        <v>763.45</v>
      </c>
      <c r="H2066" s="3">
        <f t="shared" si="1312"/>
        <v>0</v>
      </c>
      <c r="I2066">
        <v>97253</v>
      </c>
      <c r="J2066" t="s">
        <v>2734</v>
      </c>
      <c r="K2066" t="s">
        <v>2738</v>
      </c>
      <c r="L2066">
        <v>32097</v>
      </c>
      <c r="M2066" t="s">
        <v>4314</v>
      </c>
      <c r="N2066" t="s">
        <v>4758</v>
      </c>
      <c r="O2066">
        <v>-81.530505739402599</v>
      </c>
      <c r="P2066">
        <v>30.6760453705058</v>
      </c>
      <c r="Q2066" t="s">
        <v>6190</v>
      </c>
      <c r="R2066">
        <v>1</v>
      </c>
      <c r="S2066" t="s">
        <v>6539</v>
      </c>
      <c r="T2066">
        <v>1001</v>
      </c>
      <c r="U2066" t="s">
        <v>6582</v>
      </c>
      <c r="V2066">
        <v>2017</v>
      </c>
      <c r="W2066">
        <v>83780</v>
      </c>
      <c r="X2066">
        <v>2017</v>
      </c>
      <c r="Y2066">
        <v>108258</v>
      </c>
      <c r="Z2066">
        <v>676.33</v>
      </c>
      <c r="AA2066" s="3">
        <f t="shared" si="1313"/>
        <v>0.88588643657082977</v>
      </c>
      <c r="AB2066" t="s">
        <v>6616</v>
      </c>
      <c r="AD2066" t="s">
        <v>6616</v>
      </c>
      <c r="AE2066" t="s">
        <v>6616</v>
      </c>
      <c r="AG2066" t="s">
        <v>6616</v>
      </c>
      <c r="AH2066" t="s">
        <v>6616</v>
      </c>
      <c r="AI2066" t="s">
        <v>6618</v>
      </c>
      <c r="AJ2066" t="s">
        <v>6618</v>
      </c>
      <c r="AK2066" t="s">
        <v>6618</v>
      </c>
      <c r="AL2066" t="s">
        <v>6618</v>
      </c>
      <c r="AM2066" t="s">
        <v>6618</v>
      </c>
      <c r="AN2066" t="s">
        <v>6618</v>
      </c>
      <c r="AO2066" t="s">
        <v>6618</v>
      </c>
      <c r="AP2066" s="3" t="str">
        <f t="shared" si="1314"/>
        <v>No</v>
      </c>
      <c r="AQ2066" s="3" t="str">
        <f t="shared" si="1315"/>
        <v>No</v>
      </c>
      <c r="AR2066" s="3" t="str">
        <f t="shared" si="1316"/>
        <v>No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 t="s">
        <v>6634</v>
      </c>
      <c r="AZ2066" t="s">
        <v>6638</v>
      </c>
      <c r="BA2066">
        <v>1</v>
      </c>
      <c r="BB2066" t="s">
        <v>6617</v>
      </c>
      <c r="BC2066" t="s">
        <v>6616</v>
      </c>
      <c r="BD2066" s="4" t="str">
        <f t="shared" si="1317"/>
        <v>No</v>
      </c>
      <c r="BE2066" t="s">
        <v>6640</v>
      </c>
      <c r="BF2066" s="3" t="str">
        <f t="shared" si="1318"/>
        <v>No</v>
      </c>
      <c r="BG2066" t="s">
        <v>6645</v>
      </c>
      <c r="BH2066" s="3" t="str">
        <f t="shared" si="1319"/>
        <v>97253 CARAVEL TRL</v>
      </c>
      <c r="BI2066" s="3" t="str">
        <f t="shared" si="1320"/>
        <v>Yulee</v>
      </c>
      <c r="BJ2066" s="3" t="str">
        <f t="shared" si="1321"/>
        <v>Florida</v>
      </c>
      <c r="BK2066" s="3">
        <f t="shared" si="1322"/>
        <v>32097</v>
      </c>
      <c r="BL2066" s="3" t="str">
        <f t="shared" si="1323"/>
        <v>97253 CARAVEL TRL YULEE FL 32097</v>
      </c>
      <c r="BM2066" s="3" t="str">
        <f t="shared" si="1324"/>
        <v/>
      </c>
      <c r="BN2066" s="3" t="str">
        <f t="shared" si="1325"/>
        <v>Pass</v>
      </c>
      <c r="BO2066" s="3" t="str">
        <f t="shared" si="1326"/>
        <v>No</v>
      </c>
      <c r="BP2066" s="3" t="str">
        <f t="shared" si="1327"/>
        <v>FV&lt;$10K</v>
      </c>
      <c r="BQ2066" t="s">
        <v>6650</v>
      </c>
      <c r="BR2066" s="3" t="str">
        <f t="shared" si="1328"/>
        <v>No, &lt; $20K Lien</v>
      </c>
      <c r="BS2066" s="3" t="str">
        <f t="shared" si="1329"/>
        <v>No, Lien &lt; $20K</v>
      </c>
      <c r="BT2066" t="s">
        <v>6650</v>
      </c>
      <c r="BU2066" s="3" t="str">
        <f t="shared" si="1330"/>
        <v>No</v>
      </c>
      <c r="BV2066" s="3" t="str">
        <f t="shared" si="1331"/>
        <v>No</v>
      </c>
      <c r="BW2066" s="3">
        <f t="shared" si="1332"/>
        <v>1</v>
      </c>
      <c r="BX2066" s="3" t="str">
        <f t="shared" si="1333"/>
        <v>No</v>
      </c>
      <c r="BY2066" s="3">
        <f t="shared" si="1334"/>
        <v>83780</v>
      </c>
      <c r="BZ2066">
        <v>1</v>
      </c>
      <c r="CA2066" s="3">
        <f t="shared" si="1335"/>
        <v>83780</v>
      </c>
      <c r="CC2066" s="3">
        <f t="shared" si="1336"/>
        <v>0</v>
      </c>
      <c r="CD2066" s="3">
        <f t="shared" si="1337"/>
        <v>0</v>
      </c>
      <c r="CE2066" s="3" t="str">
        <f t="shared" si="1338"/>
        <v/>
      </c>
      <c r="CF2066" s="3" t="e">
        <f>HLOOKUP(CE2066,'Valuation Data'!$D$2:$K$5,4,FALSE)</f>
        <v>#N/A</v>
      </c>
      <c r="CG2066" s="3">
        <f t="shared" si="1339"/>
        <v>83780</v>
      </c>
      <c r="CH2066" s="3" t="str">
        <f t="shared" si="1340"/>
        <v>No</v>
      </c>
      <c r="CI2066" s="3" t="str">
        <f>VLOOKUP(R2066,'Use Codes &amp; County Type'!A:D,4,FALSE)</f>
        <v>S</v>
      </c>
      <c r="CJ2066" s="3" t="str">
        <f t="shared" si="1341"/>
        <v>No</v>
      </c>
      <c r="CK2066" s="3" t="str">
        <f t="shared" si="1342"/>
        <v>Yes</v>
      </c>
      <c r="CL2066" s="3">
        <f t="shared" si="1343"/>
        <v>0.67</v>
      </c>
      <c r="CM2066" s="3">
        <f t="shared" si="1344"/>
        <v>56132.600000000006</v>
      </c>
      <c r="CN2066" s="3">
        <f t="shared" si="1345"/>
        <v>3817.25</v>
      </c>
      <c r="CO2066" s="3">
        <f t="shared" si="1346"/>
        <v>52315.350000000006</v>
      </c>
      <c r="CP2066" s="3">
        <f t="shared" si="1347"/>
        <v>4.5562783480544281E-2</v>
      </c>
      <c r="CR2066" s="3" t="str">
        <f t="shared" si="1348"/>
        <v>No</v>
      </c>
      <c r="CV2066" s="3" t="str">
        <f t="shared" si="1349"/>
        <v>*Bid</v>
      </c>
      <c r="CW2066" s="3">
        <f t="shared" si="1350"/>
        <v>2065</v>
      </c>
      <c r="CX2066" s="3">
        <f t="shared" si="1351"/>
        <v>763.45</v>
      </c>
      <c r="CY2066" s="3" t="str">
        <f t="shared" si="1352"/>
        <v>Ok</v>
      </c>
      <c r="CZ2066">
        <v>0</v>
      </c>
      <c r="DA2066">
        <v>0</v>
      </c>
    </row>
    <row r="2067" spans="1:105" x14ac:dyDescent="0.25">
      <c r="A2067">
        <v>2066</v>
      </c>
      <c r="B2067" t="s">
        <v>3</v>
      </c>
      <c r="C2067" t="s">
        <v>2175</v>
      </c>
      <c r="D2067">
        <v>1884.24</v>
      </c>
      <c r="E2067">
        <v>2017</v>
      </c>
      <c r="F2067">
        <v>1884.24</v>
      </c>
      <c r="G2067">
        <v>1884.24</v>
      </c>
      <c r="H2067" s="3">
        <f t="shared" si="1312"/>
        <v>0</v>
      </c>
      <c r="I2067">
        <v>97174</v>
      </c>
      <c r="J2067" t="s">
        <v>2734</v>
      </c>
      <c r="K2067" t="s">
        <v>2738</v>
      </c>
      <c r="L2067">
        <v>32097</v>
      </c>
      <c r="M2067" t="s">
        <v>4315</v>
      </c>
      <c r="N2067" t="s">
        <v>4758</v>
      </c>
      <c r="O2067">
        <v>-81.527099018044595</v>
      </c>
      <c r="P2067">
        <v>30.675186162113601</v>
      </c>
      <c r="Q2067" t="s">
        <v>6191</v>
      </c>
      <c r="R2067">
        <v>1</v>
      </c>
      <c r="S2067" t="s">
        <v>6539</v>
      </c>
      <c r="T2067">
        <v>1001</v>
      </c>
      <c r="U2067" t="s">
        <v>6582</v>
      </c>
      <c r="V2067">
        <v>2017</v>
      </c>
      <c r="W2067">
        <v>152235</v>
      </c>
      <c r="X2067">
        <v>2017</v>
      </c>
      <c r="Y2067">
        <v>164297</v>
      </c>
      <c r="Z2067">
        <v>1712.66</v>
      </c>
      <c r="AA2067" s="3">
        <f t="shared" si="1313"/>
        <v>0.90893941323822869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 s="3" t="str">
        <f t="shared" si="1314"/>
        <v>No</v>
      </c>
      <c r="AQ2067" s="3" t="str">
        <f t="shared" si="1315"/>
        <v>No</v>
      </c>
      <c r="AR2067" s="3" t="str">
        <f t="shared" si="1316"/>
        <v>No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 t="s">
        <v>6634</v>
      </c>
      <c r="AZ2067">
        <v>0</v>
      </c>
      <c r="BA2067">
        <v>0</v>
      </c>
      <c r="BB2067" t="s">
        <v>6617</v>
      </c>
      <c r="BC2067">
        <v>0</v>
      </c>
      <c r="BD2067" s="4" t="str">
        <f t="shared" si="1317"/>
        <v>No</v>
      </c>
      <c r="BE2067" t="s">
        <v>6640</v>
      </c>
      <c r="BF2067" s="3" t="str">
        <f t="shared" si="1318"/>
        <v>No</v>
      </c>
      <c r="BG2067" t="s">
        <v>6645</v>
      </c>
      <c r="BH2067" s="3" t="str">
        <f t="shared" si="1319"/>
        <v>97174 CUTLASS WAY</v>
      </c>
      <c r="BI2067" s="3" t="str">
        <f t="shared" si="1320"/>
        <v>Yulee</v>
      </c>
      <c r="BJ2067" s="3" t="str">
        <f t="shared" si="1321"/>
        <v>Florida</v>
      </c>
      <c r="BK2067" s="3">
        <f t="shared" si="1322"/>
        <v>32097</v>
      </c>
      <c r="BL2067" s="3" t="str">
        <f t="shared" si="1323"/>
        <v>97174 CUTLASS WAY YULEE FL 32097</v>
      </c>
      <c r="BM2067" s="3" t="str">
        <f t="shared" si="1324"/>
        <v/>
      </c>
      <c r="BN2067" s="3" t="str">
        <f t="shared" si="1325"/>
        <v>Pass</v>
      </c>
      <c r="BO2067" s="3" t="str">
        <f t="shared" si="1326"/>
        <v>No</v>
      </c>
      <c r="BP2067" s="3" t="str">
        <f t="shared" si="1327"/>
        <v>FV&lt;$10K</v>
      </c>
      <c r="BQ2067" t="s">
        <v>6650</v>
      </c>
      <c r="BR2067" s="3" t="str">
        <f t="shared" si="1328"/>
        <v>No, &lt; $20K Lien</v>
      </c>
      <c r="BS2067" s="3" t="str">
        <f t="shared" si="1329"/>
        <v>No, Lien &lt; $20K</v>
      </c>
      <c r="BT2067" t="s">
        <v>6650</v>
      </c>
      <c r="BU2067" s="3" t="str">
        <f t="shared" si="1330"/>
        <v>No</v>
      </c>
      <c r="BV2067" s="3" t="str">
        <f t="shared" si="1331"/>
        <v>No</v>
      </c>
      <c r="BW2067" s="3">
        <f t="shared" si="1332"/>
        <v>0</v>
      </c>
      <c r="BX2067" s="3" t="str">
        <f t="shared" si="1333"/>
        <v>No</v>
      </c>
      <c r="BY2067" s="3">
        <f t="shared" si="1334"/>
        <v>152235</v>
      </c>
      <c r="BZ2067">
        <v>1</v>
      </c>
      <c r="CA2067" s="3">
        <f t="shared" si="1335"/>
        <v>152235</v>
      </c>
      <c r="CC2067" s="3">
        <f t="shared" si="1336"/>
        <v>0</v>
      </c>
      <c r="CD2067" s="3">
        <f t="shared" si="1337"/>
        <v>0</v>
      </c>
      <c r="CE2067" s="3" t="str">
        <f t="shared" si="1338"/>
        <v/>
      </c>
      <c r="CF2067" s="3" t="e">
        <f>HLOOKUP(CE2067,'Valuation Data'!$D$2:$K$5,4,FALSE)</f>
        <v>#N/A</v>
      </c>
      <c r="CG2067" s="3">
        <f t="shared" si="1339"/>
        <v>152235</v>
      </c>
      <c r="CH2067" s="3" t="str">
        <f t="shared" si="1340"/>
        <v>No</v>
      </c>
      <c r="CI2067" s="3" t="str">
        <f>VLOOKUP(R2067,'Use Codes &amp; County Type'!A:D,4,FALSE)</f>
        <v>S</v>
      </c>
      <c r="CJ2067" s="3" t="str">
        <f t="shared" si="1341"/>
        <v>No</v>
      </c>
      <c r="CK2067" s="3" t="str">
        <f t="shared" si="1342"/>
        <v>Yes</v>
      </c>
      <c r="CL2067" s="3">
        <f t="shared" si="1343"/>
        <v>0.67</v>
      </c>
      <c r="CM2067" s="3">
        <f t="shared" si="1344"/>
        <v>101997.45000000001</v>
      </c>
      <c r="CN2067" s="3">
        <f t="shared" si="1345"/>
        <v>7536.96</v>
      </c>
      <c r="CO2067" s="3">
        <f t="shared" si="1346"/>
        <v>94460.49</v>
      </c>
      <c r="CP2067" s="3">
        <f t="shared" si="1347"/>
        <v>4.9508720070942952E-2</v>
      </c>
      <c r="CR2067" s="3" t="str">
        <f t="shared" si="1348"/>
        <v>No</v>
      </c>
      <c r="CV2067" s="3" t="str">
        <f t="shared" si="1349"/>
        <v>*Bid</v>
      </c>
      <c r="CW2067" s="3">
        <f t="shared" si="1350"/>
        <v>2066</v>
      </c>
      <c r="CX2067" s="3">
        <f t="shared" si="1351"/>
        <v>1884.24</v>
      </c>
      <c r="CY2067" s="3" t="str">
        <f t="shared" si="1352"/>
        <v>Ok</v>
      </c>
      <c r="CZ2067">
        <v>0</v>
      </c>
      <c r="DA2067">
        <v>0</v>
      </c>
    </row>
    <row r="2068" spans="1:105" x14ac:dyDescent="0.25">
      <c r="A2068">
        <v>2067</v>
      </c>
      <c r="B2068" t="s">
        <v>3</v>
      </c>
      <c r="C2068" t="s">
        <v>2176</v>
      </c>
      <c r="D2068">
        <v>1662.99</v>
      </c>
      <c r="E2068">
        <v>2017</v>
      </c>
      <c r="F2068">
        <v>1662.99</v>
      </c>
      <c r="G2068">
        <v>1662.99</v>
      </c>
      <c r="H2068" s="3">
        <f t="shared" si="1312"/>
        <v>0</v>
      </c>
      <c r="I2068">
        <v>96650</v>
      </c>
      <c r="J2068" t="s">
        <v>2734</v>
      </c>
      <c r="K2068" t="s">
        <v>2738</v>
      </c>
      <c r="L2068">
        <v>32097</v>
      </c>
      <c r="M2068" t="s">
        <v>4316</v>
      </c>
      <c r="N2068" t="s">
        <v>4758</v>
      </c>
      <c r="O2068">
        <v>-81.539993274672099</v>
      </c>
      <c r="P2068">
        <v>30.670290654467902</v>
      </c>
      <c r="Q2068" t="s">
        <v>6192</v>
      </c>
      <c r="R2068">
        <v>1</v>
      </c>
      <c r="S2068" t="s">
        <v>6539</v>
      </c>
      <c r="T2068">
        <v>1001</v>
      </c>
      <c r="U2068" t="s">
        <v>6582</v>
      </c>
      <c r="V2068">
        <v>2017</v>
      </c>
      <c r="W2068">
        <v>99617</v>
      </c>
      <c r="X2068">
        <v>2017</v>
      </c>
      <c r="Y2068">
        <v>99617</v>
      </c>
      <c r="Z2068">
        <v>1508.08</v>
      </c>
      <c r="AA2068" s="3">
        <f t="shared" si="1313"/>
        <v>0.9068485078082249</v>
      </c>
      <c r="AB2068" t="s">
        <v>6616</v>
      </c>
      <c r="AC2068" t="s">
        <v>6616</v>
      </c>
      <c r="AI2068" t="s">
        <v>6618</v>
      </c>
      <c r="AJ2068" t="s">
        <v>6618</v>
      </c>
      <c r="AK2068" t="s">
        <v>6618</v>
      </c>
      <c r="AL2068" t="s">
        <v>6618</v>
      </c>
      <c r="AM2068">
        <v>0</v>
      </c>
      <c r="AN2068">
        <v>0</v>
      </c>
      <c r="AO2068">
        <v>0</v>
      </c>
      <c r="AP2068" s="3" t="str">
        <f t="shared" si="1314"/>
        <v>No</v>
      </c>
      <c r="AQ2068" s="3" t="str">
        <f t="shared" si="1315"/>
        <v>No</v>
      </c>
      <c r="AR2068" s="3" t="str">
        <f t="shared" si="1316"/>
        <v>No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 t="s">
        <v>6634</v>
      </c>
      <c r="AZ2068" t="s">
        <v>6638</v>
      </c>
      <c r="BA2068">
        <v>1</v>
      </c>
      <c r="BB2068" t="s">
        <v>6616</v>
      </c>
      <c r="BC2068" t="s">
        <v>6616</v>
      </c>
      <c r="BD2068" s="4" t="str">
        <f t="shared" si="1317"/>
        <v>No</v>
      </c>
      <c r="BE2068" t="s">
        <v>6640</v>
      </c>
      <c r="BF2068" s="3" t="str">
        <f t="shared" si="1318"/>
        <v>No</v>
      </c>
      <c r="BG2068" t="s">
        <v>6645</v>
      </c>
      <c r="BH2068" s="3" t="str">
        <f t="shared" si="1319"/>
        <v>96650 CHESTER RD</v>
      </c>
      <c r="BI2068" s="3" t="str">
        <f t="shared" si="1320"/>
        <v>Yulee</v>
      </c>
      <c r="BJ2068" s="3" t="str">
        <f t="shared" si="1321"/>
        <v>Florida</v>
      </c>
      <c r="BK2068" s="3">
        <f t="shared" si="1322"/>
        <v>32097</v>
      </c>
      <c r="BL2068" s="3" t="str">
        <f t="shared" si="1323"/>
        <v>96650 CHESTER RD YULEE FL 32097</v>
      </c>
      <c r="BM2068" s="3" t="str">
        <f t="shared" si="1324"/>
        <v/>
      </c>
      <c r="BN2068" s="3" t="str">
        <f t="shared" si="1325"/>
        <v>Pass</v>
      </c>
      <c r="BO2068" s="3" t="str">
        <f t="shared" si="1326"/>
        <v>No</v>
      </c>
      <c r="BP2068" s="3" t="str">
        <f t="shared" si="1327"/>
        <v>FV&lt;$10K</v>
      </c>
      <c r="BQ2068" t="s">
        <v>6650</v>
      </c>
      <c r="BR2068" s="3" t="str">
        <f t="shared" si="1328"/>
        <v>No, &lt; $20K Lien</v>
      </c>
      <c r="BS2068" s="3" t="str">
        <f t="shared" si="1329"/>
        <v>No, Lien &lt; $20K</v>
      </c>
      <c r="BT2068" t="s">
        <v>6650</v>
      </c>
      <c r="BU2068" s="3" t="str">
        <f t="shared" si="1330"/>
        <v>No</v>
      </c>
      <c r="BV2068" s="3" t="str">
        <f t="shared" si="1331"/>
        <v>No</v>
      </c>
      <c r="BW2068" s="3">
        <f t="shared" si="1332"/>
        <v>1</v>
      </c>
      <c r="BX2068" s="3" t="str">
        <f t="shared" si="1333"/>
        <v>No</v>
      </c>
      <c r="BY2068" s="3">
        <f t="shared" si="1334"/>
        <v>99617</v>
      </c>
      <c r="BZ2068">
        <v>1</v>
      </c>
      <c r="CA2068" s="3">
        <f t="shared" si="1335"/>
        <v>99617</v>
      </c>
      <c r="CC2068" s="3">
        <f t="shared" si="1336"/>
        <v>0</v>
      </c>
      <c r="CD2068" s="3">
        <f t="shared" si="1337"/>
        <v>0</v>
      </c>
      <c r="CE2068" s="3" t="str">
        <f t="shared" si="1338"/>
        <v/>
      </c>
      <c r="CF2068" s="3" t="e">
        <f>HLOOKUP(CE2068,'Valuation Data'!$D$2:$K$5,4,FALSE)</f>
        <v>#N/A</v>
      </c>
      <c r="CG2068" s="3">
        <f t="shared" si="1339"/>
        <v>99617</v>
      </c>
      <c r="CH2068" s="3" t="str">
        <f t="shared" si="1340"/>
        <v>No</v>
      </c>
      <c r="CI2068" s="3" t="str">
        <f>VLOOKUP(R2068,'Use Codes &amp; County Type'!A:D,4,FALSE)</f>
        <v>S</v>
      </c>
      <c r="CJ2068" s="3" t="str">
        <f t="shared" si="1341"/>
        <v>No</v>
      </c>
      <c r="CK2068" s="3" t="str">
        <f t="shared" si="1342"/>
        <v>No</v>
      </c>
      <c r="CL2068" s="3">
        <f t="shared" si="1343"/>
        <v>0.35</v>
      </c>
      <c r="CM2068" s="3">
        <f t="shared" si="1344"/>
        <v>34865.949999999997</v>
      </c>
      <c r="CN2068" s="3">
        <f t="shared" si="1345"/>
        <v>8314.9500000000007</v>
      </c>
      <c r="CO2068" s="3">
        <f t="shared" si="1346"/>
        <v>26550.999999999996</v>
      </c>
      <c r="CP2068" s="3">
        <f t="shared" si="1347"/>
        <v>8.346918698615699E-2</v>
      </c>
      <c r="CR2068" s="3" t="str">
        <f t="shared" si="1348"/>
        <v>No</v>
      </c>
      <c r="CV2068" s="3" t="str">
        <f t="shared" si="1349"/>
        <v>*Bid</v>
      </c>
      <c r="CW2068" s="3">
        <f t="shared" si="1350"/>
        <v>2067</v>
      </c>
      <c r="CX2068" s="3">
        <f t="shared" si="1351"/>
        <v>1662.99</v>
      </c>
      <c r="CY2068" s="3" t="str">
        <f t="shared" si="1352"/>
        <v>Ok</v>
      </c>
      <c r="CZ2068">
        <v>0</v>
      </c>
      <c r="DA2068">
        <v>0</v>
      </c>
    </row>
    <row r="2069" spans="1:105" x14ac:dyDescent="0.25">
      <c r="A2069">
        <v>2068</v>
      </c>
      <c r="B2069" t="s">
        <v>3</v>
      </c>
      <c r="C2069" t="s">
        <v>2177</v>
      </c>
      <c r="D2069">
        <v>1405.95</v>
      </c>
      <c r="E2069">
        <v>2017</v>
      </c>
      <c r="F2069">
        <v>1405.95</v>
      </c>
      <c r="G2069">
        <v>1405.95</v>
      </c>
      <c r="H2069" s="3">
        <f t="shared" si="1312"/>
        <v>0</v>
      </c>
      <c r="I2069">
        <v>96633</v>
      </c>
      <c r="J2069" t="s">
        <v>2734</v>
      </c>
      <c r="K2069" t="s">
        <v>2738</v>
      </c>
      <c r="L2069">
        <v>32097</v>
      </c>
      <c r="M2069" t="s">
        <v>4317</v>
      </c>
      <c r="N2069" t="s">
        <v>4758</v>
      </c>
      <c r="O2069">
        <v>-81.541229441468005</v>
      </c>
      <c r="P2069">
        <v>30.6692067409444</v>
      </c>
      <c r="Q2069" t="s">
        <v>6193</v>
      </c>
      <c r="R2069">
        <v>1</v>
      </c>
      <c r="S2069" t="s">
        <v>6539</v>
      </c>
      <c r="T2069">
        <v>1001</v>
      </c>
      <c r="U2069" t="s">
        <v>6582</v>
      </c>
      <c r="V2069">
        <v>2017</v>
      </c>
      <c r="W2069">
        <v>83917</v>
      </c>
      <c r="X2069">
        <v>2017</v>
      </c>
      <c r="Y2069">
        <v>83917</v>
      </c>
      <c r="Z2069">
        <v>1270.4100000000001</v>
      </c>
      <c r="AA2069" s="3">
        <f t="shared" si="1313"/>
        <v>0.90359543369252115</v>
      </c>
      <c r="AB2069" t="s">
        <v>6616</v>
      </c>
      <c r="AI2069" t="s">
        <v>6618</v>
      </c>
      <c r="AJ2069" t="s">
        <v>6618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 s="3" t="str">
        <f t="shared" si="1314"/>
        <v>No</v>
      </c>
      <c r="AQ2069" s="3" t="str">
        <f t="shared" si="1315"/>
        <v>No</v>
      </c>
      <c r="AR2069" s="3" t="str">
        <f t="shared" si="1316"/>
        <v>No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 t="s">
        <v>6634</v>
      </c>
      <c r="AZ2069">
        <v>0</v>
      </c>
      <c r="BA2069">
        <v>0</v>
      </c>
      <c r="BB2069" t="s">
        <v>6616</v>
      </c>
      <c r="BC2069" t="s">
        <v>6616</v>
      </c>
      <c r="BD2069" s="4" t="str">
        <f t="shared" si="1317"/>
        <v>No</v>
      </c>
      <c r="BE2069" t="s">
        <v>6640</v>
      </c>
      <c r="BF2069" s="3" t="str">
        <f t="shared" si="1318"/>
        <v>No</v>
      </c>
      <c r="BG2069" t="s">
        <v>6645</v>
      </c>
      <c r="BH2069" s="3" t="str">
        <f t="shared" si="1319"/>
        <v>96633 CHESTER RD</v>
      </c>
      <c r="BI2069" s="3" t="str">
        <f t="shared" si="1320"/>
        <v>Yulee</v>
      </c>
      <c r="BJ2069" s="3" t="str">
        <f t="shared" si="1321"/>
        <v>Florida</v>
      </c>
      <c r="BK2069" s="3">
        <f t="shared" si="1322"/>
        <v>32097</v>
      </c>
      <c r="BL2069" s="3" t="str">
        <f t="shared" si="1323"/>
        <v>96633 CHESTER RD YULEE FL 32097</v>
      </c>
      <c r="BM2069" s="3" t="str">
        <f t="shared" si="1324"/>
        <v/>
      </c>
      <c r="BN2069" s="3" t="str">
        <f t="shared" si="1325"/>
        <v>Pass</v>
      </c>
      <c r="BO2069" s="3" t="str">
        <f t="shared" si="1326"/>
        <v>No</v>
      </c>
      <c r="BP2069" s="3" t="str">
        <f t="shared" si="1327"/>
        <v>FV&lt;$10K</v>
      </c>
      <c r="BQ2069" t="s">
        <v>6650</v>
      </c>
      <c r="BR2069" s="3" t="str">
        <f t="shared" si="1328"/>
        <v>No, &lt; $20K Lien</v>
      </c>
      <c r="BS2069" s="3" t="str">
        <f t="shared" si="1329"/>
        <v>No, Lien &lt; $20K</v>
      </c>
      <c r="BT2069" t="s">
        <v>6650</v>
      </c>
      <c r="BU2069" s="3" t="str">
        <f t="shared" si="1330"/>
        <v>No</v>
      </c>
      <c r="BV2069" s="3" t="str">
        <f t="shared" si="1331"/>
        <v>No</v>
      </c>
      <c r="BW2069" s="3">
        <f t="shared" si="1332"/>
        <v>0</v>
      </c>
      <c r="BX2069" s="3" t="str">
        <f t="shared" si="1333"/>
        <v>No</v>
      </c>
      <c r="BY2069" s="3">
        <f t="shared" si="1334"/>
        <v>83917</v>
      </c>
      <c r="BZ2069">
        <v>1</v>
      </c>
      <c r="CA2069" s="3">
        <f t="shared" si="1335"/>
        <v>83917</v>
      </c>
      <c r="CC2069" s="3">
        <f t="shared" si="1336"/>
        <v>0</v>
      </c>
      <c r="CD2069" s="3">
        <f t="shared" si="1337"/>
        <v>0</v>
      </c>
      <c r="CE2069" s="3" t="str">
        <f t="shared" si="1338"/>
        <v/>
      </c>
      <c r="CF2069" s="3" t="e">
        <f>HLOOKUP(CE2069,'Valuation Data'!$D$2:$K$5,4,FALSE)</f>
        <v>#N/A</v>
      </c>
      <c r="CG2069" s="3">
        <f t="shared" si="1339"/>
        <v>83917</v>
      </c>
      <c r="CH2069" s="3" t="str">
        <f t="shared" si="1340"/>
        <v>No</v>
      </c>
      <c r="CI2069" s="3" t="str">
        <f>VLOOKUP(R2069,'Use Codes &amp; County Type'!A:D,4,FALSE)</f>
        <v>S</v>
      </c>
      <c r="CJ2069" s="3" t="str">
        <f t="shared" si="1341"/>
        <v>No</v>
      </c>
      <c r="CK2069" s="3" t="str">
        <f t="shared" si="1342"/>
        <v>No</v>
      </c>
      <c r="CL2069" s="3">
        <f t="shared" si="1343"/>
        <v>0.35</v>
      </c>
      <c r="CM2069" s="3">
        <f t="shared" si="1344"/>
        <v>29370.949999999997</v>
      </c>
      <c r="CN2069" s="3">
        <f t="shared" si="1345"/>
        <v>5623.8</v>
      </c>
      <c r="CO2069" s="3">
        <f t="shared" si="1346"/>
        <v>23747.149999999998</v>
      </c>
      <c r="CP2069" s="3">
        <f t="shared" si="1347"/>
        <v>6.7016218406282399E-2</v>
      </c>
      <c r="CR2069" s="3" t="str">
        <f t="shared" si="1348"/>
        <v>No</v>
      </c>
      <c r="CV2069" s="3" t="str">
        <f t="shared" si="1349"/>
        <v>*Bid</v>
      </c>
      <c r="CW2069" s="3">
        <f t="shared" si="1350"/>
        <v>2068</v>
      </c>
      <c r="CX2069" s="3">
        <f t="shared" si="1351"/>
        <v>1405.95</v>
      </c>
      <c r="CY2069" s="3" t="str">
        <f t="shared" si="1352"/>
        <v>Ok</v>
      </c>
      <c r="CZ2069">
        <v>0</v>
      </c>
      <c r="DA2069">
        <v>0</v>
      </c>
    </row>
    <row r="2070" spans="1:105" x14ac:dyDescent="0.25">
      <c r="A2070">
        <v>2069</v>
      </c>
      <c r="B2070" t="s">
        <v>3</v>
      </c>
      <c r="C2070" t="s">
        <v>2178</v>
      </c>
      <c r="D2070">
        <v>1515.48</v>
      </c>
      <c r="E2070">
        <v>2017</v>
      </c>
      <c r="F2070">
        <v>1515.48</v>
      </c>
      <c r="G2070">
        <v>1515.48</v>
      </c>
      <c r="H2070" s="3">
        <f t="shared" si="1312"/>
        <v>0</v>
      </c>
      <c r="I2070">
        <v>96730</v>
      </c>
      <c r="J2070" t="s">
        <v>2734</v>
      </c>
      <c r="K2070" t="s">
        <v>2738</v>
      </c>
      <c r="L2070">
        <v>32097</v>
      </c>
      <c r="M2070" t="s">
        <v>4318</v>
      </c>
      <c r="N2070" t="s">
        <v>4758</v>
      </c>
      <c r="O2070">
        <v>-81.534069003588598</v>
      </c>
      <c r="P2070">
        <v>30.6651777548593</v>
      </c>
      <c r="Q2070" t="s">
        <v>6194</v>
      </c>
      <c r="R2070">
        <v>1</v>
      </c>
      <c r="S2070" t="s">
        <v>6539</v>
      </c>
      <c r="T2070">
        <v>1001</v>
      </c>
      <c r="U2070" t="s">
        <v>6582</v>
      </c>
      <c r="V2070">
        <v>2017</v>
      </c>
      <c r="W2070">
        <v>90608</v>
      </c>
      <c r="X2070">
        <v>2017</v>
      </c>
      <c r="Y2070">
        <v>90608</v>
      </c>
      <c r="Z2070">
        <v>1371.69</v>
      </c>
      <c r="AA2070" s="3">
        <f t="shared" si="1313"/>
        <v>0.90511917016390853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 s="3" t="str">
        <f t="shared" si="1314"/>
        <v>No</v>
      </c>
      <c r="AQ2070" s="3" t="str">
        <f t="shared" si="1315"/>
        <v>No</v>
      </c>
      <c r="AR2070" s="3" t="str">
        <f t="shared" si="1316"/>
        <v>No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 t="s">
        <v>6634</v>
      </c>
      <c r="AZ2070">
        <v>0</v>
      </c>
      <c r="BA2070">
        <v>0</v>
      </c>
      <c r="BB2070" t="s">
        <v>6616</v>
      </c>
      <c r="BC2070">
        <v>0</v>
      </c>
      <c r="BD2070" s="4" t="str">
        <f t="shared" si="1317"/>
        <v>No</v>
      </c>
      <c r="BE2070" t="s">
        <v>6640</v>
      </c>
      <c r="BF2070" s="3" t="str">
        <f t="shared" si="1318"/>
        <v>No</v>
      </c>
      <c r="BG2070" t="s">
        <v>6645</v>
      </c>
      <c r="BH2070" s="3" t="str">
        <f t="shared" si="1319"/>
        <v>96730 BLACKROCK RD</v>
      </c>
      <c r="BI2070" s="3" t="str">
        <f t="shared" si="1320"/>
        <v>Yulee</v>
      </c>
      <c r="BJ2070" s="3" t="str">
        <f t="shared" si="1321"/>
        <v>Florida</v>
      </c>
      <c r="BK2070" s="3">
        <f t="shared" si="1322"/>
        <v>32097</v>
      </c>
      <c r="BL2070" s="3" t="str">
        <f t="shared" si="1323"/>
        <v>96730 BLACKROCK RD YULEE FL 32097</v>
      </c>
      <c r="BM2070" s="3" t="str">
        <f t="shared" si="1324"/>
        <v/>
      </c>
      <c r="BN2070" s="3" t="str">
        <f t="shared" si="1325"/>
        <v>Pass</v>
      </c>
      <c r="BO2070" s="3" t="str">
        <f t="shared" si="1326"/>
        <v>No</v>
      </c>
      <c r="BP2070" s="3" t="str">
        <f t="shared" si="1327"/>
        <v>FV&lt;$10K</v>
      </c>
      <c r="BQ2070" t="s">
        <v>6650</v>
      </c>
      <c r="BR2070" s="3" t="str">
        <f t="shared" si="1328"/>
        <v>No, &lt; $20K Lien</v>
      </c>
      <c r="BS2070" s="3" t="str">
        <f t="shared" si="1329"/>
        <v>No, Lien &lt; $20K</v>
      </c>
      <c r="BT2070" t="s">
        <v>6650</v>
      </c>
      <c r="BU2070" s="3" t="str">
        <f t="shared" si="1330"/>
        <v>No</v>
      </c>
      <c r="BV2070" s="3" t="str">
        <f t="shared" si="1331"/>
        <v>No</v>
      </c>
      <c r="BW2070" s="3">
        <f t="shared" si="1332"/>
        <v>0</v>
      </c>
      <c r="BX2070" s="3" t="str">
        <f t="shared" si="1333"/>
        <v>No</v>
      </c>
      <c r="BY2070" s="3">
        <f t="shared" si="1334"/>
        <v>90608</v>
      </c>
      <c r="BZ2070">
        <v>1</v>
      </c>
      <c r="CA2070" s="3">
        <f t="shared" si="1335"/>
        <v>90608</v>
      </c>
      <c r="CC2070" s="3">
        <f t="shared" si="1336"/>
        <v>0</v>
      </c>
      <c r="CD2070" s="3">
        <f t="shared" si="1337"/>
        <v>0</v>
      </c>
      <c r="CE2070" s="3" t="str">
        <f t="shared" si="1338"/>
        <v/>
      </c>
      <c r="CF2070" s="3" t="e">
        <f>HLOOKUP(CE2070,'Valuation Data'!$D$2:$K$5,4,FALSE)</f>
        <v>#N/A</v>
      </c>
      <c r="CG2070" s="3">
        <f t="shared" si="1339"/>
        <v>90608</v>
      </c>
      <c r="CH2070" s="3" t="str">
        <f t="shared" si="1340"/>
        <v>No</v>
      </c>
      <c r="CI2070" s="3" t="str">
        <f>VLOOKUP(R2070,'Use Codes &amp; County Type'!A:D,4,FALSE)</f>
        <v>S</v>
      </c>
      <c r="CJ2070" s="3" t="str">
        <f t="shared" si="1341"/>
        <v>No</v>
      </c>
      <c r="CK2070" s="3" t="str">
        <f t="shared" si="1342"/>
        <v>No</v>
      </c>
      <c r="CL2070" s="3">
        <f t="shared" si="1343"/>
        <v>0.35</v>
      </c>
      <c r="CM2070" s="3">
        <f t="shared" si="1344"/>
        <v>31712.799999999999</v>
      </c>
      <c r="CN2070" s="3">
        <f t="shared" si="1345"/>
        <v>6061.92</v>
      </c>
      <c r="CO2070" s="3">
        <f t="shared" si="1346"/>
        <v>25650.879999999997</v>
      </c>
      <c r="CP2070" s="3">
        <f t="shared" si="1347"/>
        <v>6.6902701748190005E-2</v>
      </c>
      <c r="CR2070" s="3" t="str">
        <f t="shared" si="1348"/>
        <v>No</v>
      </c>
      <c r="CV2070" s="3" t="str">
        <f t="shared" si="1349"/>
        <v>*Bid</v>
      </c>
      <c r="CW2070" s="3">
        <f t="shared" si="1350"/>
        <v>2069</v>
      </c>
      <c r="CX2070" s="3">
        <f t="shared" si="1351"/>
        <v>1515.48</v>
      </c>
      <c r="CY2070" s="3" t="str">
        <f t="shared" si="1352"/>
        <v>Ok</v>
      </c>
      <c r="CZ2070">
        <v>0</v>
      </c>
      <c r="DA2070">
        <v>0</v>
      </c>
    </row>
    <row r="2071" spans="1:105" x14ac:dyDescent="0.25">
      <c r="A2071">
        <v>2070</v>
      </c>
      <c r="B2071" t="s">
        <v>3</v>
      </c>
      <c r="C2071" t="s">
        <v>2179</v>
      </c>
      <c r="D2071">
        <v>240.1</v>
      </c>
      <c r="E2071">
        <v>2017</v>
      </c>
      <c r="F2071" t="e">
        <f>NA()</f>
        <v>#N/A</v>
      </c>
      <c r="G2071" t="e">
        <f>NA()</f>
        <v>#N/A</v>
      </c>
      <c r="H2071" s="3" t="e">
        <f t="shared" si="1312"/>
        <v>#N/A</v>
      </c>
      <c r="I2071" t="e">
        <f>NA()</f>
        <v>#N/A</v>
      </c>
      <c r="J2071" t="e">
        <f>NA()</f>
        <v>#N/A</v>
      </c>
      <c r="K2071" t="e">
        <f>NA()</f>
        <v>#N/A</v>
      </c>
      <c r="L2071" t="e">
        <f>NA()</f>
        <v>#N/A</v>
      </c>
      <c r="M2071" t="e">
        <f>NA()</f>
        <v>#N/A</v>
      </c>
      <c r="N2071" t="e">
        <f>NA()</f>
        <v>#N/A</v>
      </c>
      <c r="O2071" t="e">
        <f>NA()</f>
        <v>#N/A</v>
      </c>
      <c r="P2071" t="e">
        <f>NA()</f>
        <v>#N/A</v>
      </c>
      <c r="Q2071" t="e">
        <f>NA()</f>
        <v>#N/A</v>
      </c>
      <c r="R2071">
        <v>2</v>
      </c>
      <c r="S2071" t="s">
        <v>6535</v>
      </c>
      <c r="T2071" t="e">
        <f>NA()</f>
        <v>#N/A</v>
      </c>
      <c r="U2071" t="e">
        <f>NA()</f>
        <v>#N/A</v>
      </c>
      <c r="V2071">
        <v>2017</v>
      </c>
      <c r="W2071">
        <v>37711</v>
      </c>
      <c r="X2071" t="e">
        <f>NA()</f>
        <v>#N/A</v>
      </c>
      <c r="Y2071" t="e">
        <f>NA()</f>
        <v>#N/A</v>
      </c>
      <c r="Z2071" t="e">
        <f>NA()</f>
        <v>#N/A</v>
      </c>
      <c r="AA2071" s="3">
        <f t="shared" si="1313"/>
        <v>0</v>
      </c>
      <c r="AH2071" t="s">
        <v>6616</v>
      </c>
      <c r="AI2071" t="e">
        <f>NA()</f>
        <v>#N/A</v>
      </c>
      <c r="AJ2071" t="e">
        <f>NA()</f>
        <v>#N/A</v>
      </c>
      <c r="AK2071" t="e">
        <f>NA()</f>
        <v>#N/A</v>
      </c>
      <c r="AL2071" t="e">
        <f>NA()</f>
        <v>#N/A</v>
      </c>
      <c r="AM2071" t="e">
        <f>NA()</f>
        <v>#N/A</v>
      </c>
      <c r="AN2071" t="e">
        <f>NA()</f>
        <v>#N/A</v>
      </c>
      <c r="AO2071" t="e">
        <f>NA()</f>
        <v>#N/A</v>
      </c>
      <c r="AP2071" s="3" t="str">
        <f t="shared" si="1314"/>
        <v>No</v>
      </c>
      <c r="AQ2071" s="3" t="str">
        <f t="shared" si="1315"/>
        <v>No</v>
      </c>
      <c r="AR2071" s="3" t="str">
        <f t="shared" si="1316"/>
        <v>No</v>
      </c>
      <c r="AS2071" t="e">
        <f>NA()</f>
        <v>#N/A</v>
      </c>
      <c r="AT2071" t="e">
        <f>NA()</f>
        <v>#N/A</v>
      </c>
      <c r="AU2071" t="e">
        <f>NA()</f>
        <v>#N/A</v>
      </c>
      <c r="AV2071" t="e">
        <f>NA()</f>
        <v>#N/A</v>
      </c>
      <c r="AW2071" t="e">
        <f>NA()</f>
        <v>#N/A</v>
      </c>
      <c r="AX2071" t="e">
        <f>NA()</f>
        <v>#N/A</v>
      </c>
      <c r="AY2071" t="e">
        <f>NA()</f>
        <v>#N/A</v>
      </c>
      <c r="AZ2071" t="e">
        <f>NA()</f>
        <v>#N/A</v>
      </c>
      <c r="BA2071">
        <v>0</v>
      </c>
      <c r="BB2071" t="s">
        <v>6617</v>
      </c>
      <c r="BC2071" t="e">
        <f>NA()</f>
        <v>#N/A</v>
      </c>
      <c r="BD2071" s="4" t="str">
        <f t="shared" si="1317"/>
        <v>No</v>
      </c>
      <c r="BE2071" t="e">
        <f>NA()</f>
        <v>#N/A</v>
      </c>
      <c r="BF2071" s="3" t="str">
        <f t="shared" si="1318"/>
        <v>No</v>
      </c>
      <c r="BG2071" t="e">
        <f>NA()</f>
        <v>#N/A</v>
      </c>
      <c r="BH2071" s="3" t="e">
        <f t="shared" si="1319"/>
        <v>#N/A</v>
      </c>
      <c r="BI2071" s="3" t="e">
        <f t="shared" si="1320"/>
        <v>#N/A</v>
      </c>
      <c r="BJ2071" s="3" t="e">
        <f t="shared" si="1321"/>
        <v>#N/A</v>
      </c>
      <c r="BK2071" s="3" t="e">
        <f t="shared" si="1322"/>
        <v>#N/A</v>
      </c>
      <c r="BL2071" s="3" t="e">
        <f t="shared" si="1323"/>
        <v>#N/A</v>
      </c>
      <c r="BM2071" s="3" t="e">
        <f t="shared" si="1324"/>
        <v>#N/A</v>
      </c>
      <c r="BN2071" s="3" t="str">
        <f t="shared" si="1325"/>
        <v>Pass</v>
      </c>
      <c r="BO2071" s="3" t="e">
        <f t="shared" si="1326"/>
        <v>#N/A</v>
      </c>
      <c r="BP2071" s="3" t="str">
        <f t="shared" si="1327"/>
        <v>FV&lt;$10K</v>
      </c>
      <c r="BQ2071" t="s">
        <v>6650</v>
      </c>
      <c r="BR2071" s="3" t="str">
        <f t="shared" si="1328"/>
        <v>No, &lt; $20K Lien</v>
      </c>
      <c r="BS2071" s="3" t="str">
        <f t="shared" si="1329"/>
        <v>No, Lien &lt; $20K</v>
      </c>
      <c r="BT2071" t="s">
        <v>6650</v>
      </c>
      <c r="BU2071" s="3" t="str">
        <f t="shared" si="1330"/>
        <v>No</v>
      </c>
      <c r="BV2071" s="3" t="str">
        <f t="shared" si="1331"/>
        <v>No</v>
      </c>
      <c r="BW2071" s="3">
        <f t="shared" si="1332"/>
        <v>0</v>
      </c>
      <c r="BX2071" s="3" t="str">
        <f t="shared" si="1333"/>
        <v>No</v>
      </c>
      <c r="BY2071" s="3">
        <f t="shared" si="1334"/>
        <v>37711</v>
      </c>
      <c r="BZ2071">
        <v>1</v>
      </c>
      <c r="CA2071" s="3">
        <f t="shared" si="1335"/>
        <v>37711</v>
      </c>
      <c r="CC2071" s="3" t="e">
        <f t="shared" si="1336"/>
        <v>#N/A</v>
      </c>
      <c r="CD2071" s="3" t="e">
        <f t="shared" si="1337"/>
        <v>#N/A</v>
      </c>
      <c r="CE2071" s="3" t="str">
        <f t="shared" si="1338"/>
        <v/>
      </c>
      <c r="CF2071" s="3" t="e">
        <f>HLOOKUP(CE2071,'Valuation Data'!$D$2:$K$5,4,FALSE)</f>
        <v>#N/A</v>
      </c>
      <c r="CG2071" s="3">
        <f t="shared" si="1339"/>
        <v>37711</v>
      </c>
      <c r="CH2071" s="3" t="str">
        <f t="shared" si="1340"/>
        <v>No</v>
      </c>
      <c r="CI2071" s="3" t="str">
        <f>VLOOKUP(R2071,'Use Codes &amp; County Type'!A:D,4,FALSE)</f>
        <v>R</v>
      </c>
      <c r="CJ2071" s="3" t="str">
        <f t="shared" si="1341"/>
        <v>No</v>
      </c>
      <c r="CK2071" s="3" t="str">
        <f t="shared" si="1342"/>
        <v>Yes</v>
      </c>
      <c r="CL2071" s="3">
        <f t="shared" si="1343"/>
        <v>0.67</v>
      </c>
      <c r="CM2071" s="3">
        <f t="shared" si="1344"/>
        <v>25266.370000000003</v>
      </c>
      <c r="CN2071" s="3" t="e">
        <f t="shared" si="1345"/>
        <v>#N/A</v>
      </c>
      <c r="CO2071" s="3" t="e">
        <f t="shared" si="1346"/>
        <v>#N/A</v>
      </c>
      <c r="CP2071" s="3" t="e">
        <f t="shared" si="1347"/>
        <v>#N/A</v>
      </c>
      <c r="CR2071" s="3" t="e">
        <f t="shared" si="1348"/>
        <v>#N/A</v>
      </c>
      <c r="CV2071" s="3" t="e">
        <f t="shared" si="1349"/>
        <v>#N/A</v>
      </c>
      <c r="CW2071" s="3">
        <f t="shared" si="1350"/>
        <v>2070</v>
      </c>
      <c r="CX2071" s="3">
        <f t="shared" si="1351"/>
        <v>240.1</v>
      </c>
      <c r="CY2071" s="3" t="e">
        <f t="shared" si="1352"/>
        <v>#N/A</v>
      </c>
      <c r="CZ2071" t="e">
        <f>NA()</f>
        <v>#N/A</v>
      </c>
      <c r="DA2071" t="e">
        <f>NA()</f>
        <v>#N/A</v>
      </c>
    </row>
    <row r="2072" spans="1:105" x14ac:dyDescent="0.25">
      <c r="A2072">
        <v>2071</v>
      </c>
      <c r="B2072" t="s">
        <v>3</v>
      </c>
      <c r="C2072" t="s">
        <v>2180</v>
      </c>
      <c r="D2072">
        <v>641.5</v>
      </c>
      <c r="E2072">
        <v>2017</v>
      </c>
      <c r="F2072">
        <v>641.5</v>
      </c>
      <c r="G2072">
        <v>641.5</v>
      </c>
      <c r="H2072" s="3">
        <f t="shared" si="1312"/>
        <v>0</v>
      </c>
      <c r="I2072">
        <v>97343</v>
      </c>
      <c r="J2072" t="s">
        <v>2734</v>
      </c>
      <c r="K2072" t="s">
        <v>2738</v>
      </c>
      <c r="L2072">
        <v>32097</v>
      </c>
      <c r="M2072" t="s">
        <v>4319</v>
      </c>
      <c r="N2072" t="s">
        <v>4758</v>
      </c>
      <c r="O2072">
        <v>-81.537769456440799</v>
      </c>
      <c r="P2072">
        <v>30.6630482886079</v>
      </c>
      <c r="Q2072" t="s">
        <v>6195</v>
      </c>
      <c r="R2072">
        <v>2</v>
      </c>
      <c r="S2072" t="s">
        <v>6535</v>
      </c>
      <c r="T2072">
        <v>1006</v>
      </c>
      <c r="U2072" t="s">
        <v>6578</v>
      </c>
      <c r="V2072">
        <v>2017</v>
      </c>
      <c r="W2072">
        <v>76331</v>
      </c>
      <c r="X2072">
        <v>2017</v>
      </c>
      <c r="Y2072">
        <v>76331</v>
      </c>
      <c r="Z2072">
        <v>563.57000000000005</v>
      </c>
      <c r="AA2072" s="3">
        <f t="shared" si="1313"/>
        <v>0.87851909586905697</v>
      </c>
      <c r="AB2072" t="s">
        <v>6616</v>
      </c>
      <c r="AI2072" t="s">
        <v>6618</v>
      </c>
      <c r="AJ2072" t="s">
        <v>6618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 s="3" t="str">
        <f t="shared" si="1314"/>
        <v>No</v>
      </c>
      <c r="AQ2072" s="3" t="str">
        <f t="shared" si="1315"/>
        <v>No</v>
      </c>
      <c r="AR2072" s="3" t="str">
        <f t="shared" si="1316"/>
        <v>No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 t="s">
        <v>6634</v>
      </c>
      <c r="AZ2072">
        <v>0</v>
      </c>
      <c r="BA2072">
        <v>1</v>
      </c>
      <c r="BB2072" t="s">
        <v>6617</v>
      </c>
      <c r="BC2072" t="s">
        <v>6616</v>
      </c>
      <c r="BD2072" s="4" t="str">
        <f t="shared" si="1317"/>
        <v>No</v>
      </c>
      <c r="BE2072" t="s">
        <v>6640</v>
      </c>
      <c r="BF2072" s="3" t="str">
        <f t="shared" si="1318"/>
        <v>No</v>
      </c>
      <c r="BG2072" t="s">
        <v>6645</v>
      </c>
      <c r="BH2072" s="3" t="str">
        <f t="shared" si="1319"/>
        <v>97343 AMY DR</v>
      </c>
      <c r="BI2072" s="3" t="str">
        <f t="shared" si="1320"/>
        <v>Yulee</v>
      </c>
      <c r="BJ2072" s="3" t="str">
        <f t="shared" si="1321"/>
        <v>Florida</v>
      </c>
      <c r="BK2072" s="3">
        <f t="shared" si="1322"/>
        <v>32097</v>
      </c>
      <c r="BL2072" s="3" t="str">
        <f t="shared" si="1323"/>
        <v>97343 AMY DR YULEE FL 32097</v>
      </c>
      <c r="BM2072" s="3" t="str">
        <f t="shared" si="1324"/>
        <v/>
      </c>
      <c r="BN2072" s="3" t="str">
        <f t="shared" si="1325"/>
        <v>Pass</v>
      </c>
      <c r="BO2072" s="3" t="str">
        <f t="shared" si="1326"/>
        <v>No</v>
      </c>
      <c r="BP2072" s="3" t="str">
        <f t="shared" si="1327"/>
        <v>FV&lt;$10K</v>
      </c>
      <c r="BQ2072" t="s">
        <v>6650</v>
      </c>
      <c r="BR2072" s="3" t="str">
        <f t="shared" si="1328"/>
        <v>No, &lt; $20K Lien</v>
      </c>
      <c r="BS2072" s="3" t="str">
        <f t="shared" si="1329"/>
        <v>No, Lien &lt; $20K</v>
      </c>
      <c r="BT2072" t="s">
        <v>6650</v>
      </c>
      <c r="BU2072" s="3" t="str">
        <f t="shared" si="1330"/>
        <v>No</v>
      </c>
      <c r="BV2072" s="3" t="str">
        <f t="shared" si="1331"/>
        <v>No</v>
      </c>
      <c r="BW2072" s="3">
        <f t="shared" si="1332"/>
        <v>1</v>
      </c>
      <c r="BX2072" s="3" t="str">
        <f t="shared" si="1333"/>
        <v>No</v>
      </c>
      <c r="BY2072" s="3">
        <f t="shared" si="1334"/>
        <v>76331</v>
      </c>
      <c r="BZ2072">
        <v>1</v>
      </c>
      <c r="CA2072" s="3">
        <f t="shared" si="1335"/>
        <v>76331</v>
      </c>
      <c r="CC2072" s="3">
        <f t="shared" si="1336"/>
        <v>0</v>
      </c>
      <c r="CD2072" s="3">
        <f t="shared" si="1337"/>
        <v>0</v>
      </c>
      <c r="CE2072" s="3" t="str">
        <f t="shared" si="1338"/>
        <v/>
      </c>
      <c r="CF2072" s="3" t="e">
        <f>HLOOKUP(CE2072,'Valuation Data'!$D$2:$K$5,4,FALSE)</f>
        <v>#N/A</v>
      </c>
      <c r="CG2072" s="3">
        <f t="shared" si="1339"/>
        <v>76331</v>
      </c>
      <c r="CH2072" s="3" t="str">
        <f t="shared" si="1340"/>
        <v>No</v>
      </c>
      <c r="CI2072" s="3" t="str">
        <f>VLOOKUP(R2072,'Use Codes &amp; County Type'!A:D,4,FALSE)</f>
        <v>R</v>
      </c>
      <c r="CJ2072" s="3" t="str">
        <f t="shared" si="1341"/>
        <v>No</v>
      </c>
      <c r="CK2072" s="3" t="str">
        <f t="shared" si="1342"/>
        <v>Yes</v>
      </c>
      <c r="CL2072" s="3">
        <f t="shared" si="1343"/>
        <v>0.67</v>
      </c>
      <c r="CM2072" s="3">
        <f t="shared" si="1344"/>
        <v>51141.770000000004</v>
      </c>
      <c r="CN2072" s="3">
        <f t="shared" si="1345"/>
        <v>3207.5</v>
      </c>
      <c r="CO2072" s="3">
        <f t="shared" si="1346"/>
        <v>47934.270000000004</v>
      </c>
      <c r="CP2072" s="3">
        <f t="shared" si="1347"/>
        <v>4.2020935137755303E-2</v>
      </c>
      <c r="CR2072" s="3" t="str">
        <f t="shared" si="1348"/>
        <v>No</v>
      </c>
      <c r="CV2072" s="3" t="str">
        <f t="shared" si="1349"/>
        <v>*Bid</v>
      </c>
      <c r="CW2072" s="3">
        <f t="shared" si="1350"/>
        <v>2071</v>
      </c>
      <c r="CX2072" s="3">
        <f t="shared" si="1351"/>
        <v>641.5</v>
      </c>
      <c r="CY2072" s="3" t="str">
        <f t="shared" si="1352"/>
        <v>Ok</v>
      </c>
      <c r="CZ2072">
        <v>0</v>
      </c>
      <c r="DA2072">
        <v>0</v>
      </c>
    </row>
    <row r="2073" spans="1:105" x14ac:dyDescent="0.25">
      <c r="A2073">
        <v>2072</v>
      </c>
      <c r="B2073" t="s">
        <v>3</v>
      </c>
      <c r="C2073" t="s">
        <v>2181</v>
      </c>
      <c r="D2073">
        <v>235.24</v>
      </c>
      <c r="E2073">
        <v>2017</v>
      </c>
      <c r="F2073" t="e">
        <f>NA()</f>
        <v>#N/A</v>
      </c>
      <c r="G2073" t="e">
        <f>NA()</f>
        <v>#N/A</v>
      </c>
      <c r="H2073" s="3" t="e">
        <f t="shared" si="1312"/>
        <v>#N/A</v>
      </c>
      <c r="I2073" t="e">
        <f>NA()</f>
        <v>#N/A</v>
      </c>
      <c r="J2073" t="e">
        <f>NA()</f>
        <v>#N/A</v>
      </c>
      <c r="K2073" t="e">
        <f>NA()</f>
        <v>#N/A</v>
      </c>
      <c r="L2073" t="e">
        <f>NA()</f>
        <v>#N/A</v>
      </c>
      <c r="M2073" t="e">
        <f>NA()</f>
        <v>#N/A</v>
      </c>
      <c r="N2073" t="e">
        <f>NA()</f>
        <v>#N/A</v>
      </c>
      <c r="O2073" t="e">
        <f>NA()</f>
        <v>#N/A</v>
      </c>
      <c r="P2073" t="e">
        <f>NA()</f>
        <v>#N/A</v>
      </c>
      <c r="Q2073" t="e">
        <f>NA()</f>
        <v>#N/A</v>
      </c>
      <c r="R2073">
        <v>2</v>
      </c>
      <c r="S2073" t="s">
        <v>6535</v>
      </c>
      <c r="T2073" t="e">
        <f>NA()</f>
        <v>#N/A</v>
      </c>
      <c r="U2073" t="e">
        <f>NA()</f>
        <v>#N/A</v>
      </c>
      <c r="V2073">
        <v>2017</v>
      </c>
      <c r="W2073">
        <v>37913</v>
      </c>
      <c r="X2073" t="e">
        <f>NA()</f>
        <v>#N/A</v>
      </c>
      <c r="Y2073" t="e">
        <f>NA()</f>
        <v>#N/A</v>
      </c>
      <c r="Z2073" t="e">
        <f>NA()</f>
        <v>#N/A</v>
      </c>
      <c r="AA2073" s="3">
        <f t="shared" si="1313"/>
        <v>0</v>
      </c>
      <c r="AD2073" t="s">
        <v>6616</v>
      </c>
      <c r="AF2073" t="s">
        <v>6616</v>
      </c>
      <c r="AG2073" t="s">
        <v>6616</v>
      </c>
      <c r="AH2073" t="s">
        <v>6616</v>
      </c>
      <c r="AI2073" t="e">
        <f>NA()</f>
        <v>#N/A</v>
      </c>
      <c r="AJ2073" t="e">
        <f>NA()</f>
        <v>#N/A</v>
      </c>
      <c r="AK2073" t="e">
        <f>NA()</f>
        <v>#N/A</v>
      </c>
      <c r="AL2073" t="e">
        <f>NA()</f>
        <v>#N/A</v>
      </c>
      <c r="AM2073" t="e">
        <f>NA()</f>
        <v>#N/A</v>
      </c>
      <c r="AN2073" t="e">
        <f>NA()</f>
        <v>#N/A</v>
      </c>
      <c r="AO2073" t="e">
        <f>NA()</f>
        <v>#N/A</v>
      </c>
      <c r="AP2073" s="3" t="str">
        <f t="shared" si="1314"/>
        <v>No</v>
      </c>
      <c r="AQ2073" s="3" t="str">
        <f t="shared" si="1315"/>
        <v>No</v>
      </c>
      <c r="AR2073" s="3" t="str">
        <f t="shared" si="1316"/>
        <v>No</v>
      </c>
      <c r="AS2073" t="e">
        <f>NA()</f>
        <v>#N/A</v>
      </c>
      <c r="AT2073" t="e">
        <f>NA()</f>
        <v>#N/A</v>
      </c>
      <c r="AU2073" t="e">
        <f>NA()</f>
        <v>#N/A</v>
      </c>
      <c r="AV2073" t="e">
        <f>NA()</f>
        <v>#N/A</v>
      </c>
      <c r="AW2073" t="e">
        <f>NA()</f>
        <v>#N/A</v>
      </c>
      <c r="AX2073" t="e">
        <f>NA()</f>
        <v>#N/A</v>
      </c>
      <c r="AY2073" t="e">
        <f>NA()</f>
        <v>#N/A</v>
      </c>
      <c r="AZ2073" t="e">
        <f>NA()</f>
        <v>#N/A</v>
      </c>
      <c r="BA2073">
        <v>0</v>
      </c>
      <c r="BB2073" t="s">
        <v>6617</v>
      </c>
      <c r="BC2073" t="e">
        <f>NA()</f>
        <v>#N/A</v>
      </c>
      <c r="BD2073" s="4" t="str">
        <f t="shared" si="1317"/>
        <v>No</v>
      </c>
      <c r="BE2073" t="e">
        <f>NA()</f>
        <v>#N/A</v>
      </c>
      <c r="BF2073" s="3" t="str">
        <f t="shared" si="1318"/>
        <v>No</v>
      </c>
      <c r="BG2073" t="e">
        <f>NA()</f>
        <v>#N/A</v>
      </c>
      <c r="BH2073" s="3" t="e">
        <f t="shared" si="1319"/>
        <v>#N/A</v>
      </c>
      <c r="BI2073" s="3" t="e">
        <f t="shared" si="1320"/>
        <v>#N/A</v>
      </c>
      <c r="BJ2073" s="3" t="e">
        <f t="shared" si="1321"/>
        <v>#N/A</v>
      </c>
      <c r="BK2073" s="3" t="e">
        <f t="shared" si="1322"/>
        <v>#N/A</v>
      </c>
      <c r="BL2073" s="3" t="e">
        <f t="shared" si="1323"/>
        <v>#N/A</v>
      </c>
      <c r="BM2073" s="3" t="e">
        <f t="shared" si="1324"/>
        <v>#N/A</v>
      </c>
      <c r="BN2073" s="3" t="str">
        <f t="shared" si="1325"/>
        <v>Pass</v>
      </c>
      <c r="BO2073" s="3" t="e">
        <f t="shared" si="1326"/>
        <v>#N/A</v>
      </c>
      <c r="BP2073" s="3" t="str">
        <f t="shared" si="1327"/>
        <v>FV&lt;$10K</v>
      </c>
      <c r="BQ2073" t="s">
        <v>6650</v>
      </c>
      <c r="BR2073" s="3" t="str">
        <f t="shared" si="1328"/>
        <v>No, &lt; $20K Lien</v>
      </c>
      <c r="BS2073" s="3" t="str">
        <f t="shared" si="1329"/>
        <v>No, Lien &lt; $20K</v>
      </c>
      <c r="BT2073" t="s">
        <v>6650</v>
      </c>
      <c r="BU2073" s="3" t="str">
        <f t="shared" si="1330"/>
        <v>No</v>
      </c>
      <c r="BV2073" s="3" t="str">
        <f t="shared" si="1331"/>
        <v>No</v>
      </c>
      <c r="BW2073" s="3">
        <f t="shared" si="1332"/>
        <v>0</v>
      </c>
      <c r="BX2073" s="3" t="str">
        <f t="shared" si="1333"/>
        <v>No</v>
      </c>
      <c r="BY2073" s="3">
        <f t="shared" si="1334"/>
        <v>37913</v>
      </c>
      <c r="BZ2073">
        <v>1</v>
      </c>
      <c r="CA2073" s="3">
        <f t="shared" si="1335"/>
        <v>37913</v>
      </c>
      <c r="CC2073" s="3" t="e">
        <f t="shared" si="1336"/>
        <v>#N/A</v>
      </c>
      <c r="CD2073" s="3" t="e">
        <f t="shared" si="1337"/>
        <v>#N/A</v>
      </c>
      <c r="CE2073" s="3" t="str">
        <f t="shared" si="1338"/>
        <v/>
      </c>
      <c r="CF2073" s="3" t="e">
        <f>HLOOKUP(CE2073,'Valuation Data'!$D$2:$K$5,4,FALSE)</f>
        <v>#N/A</v>
      </c>
      <c r="CG2073" s="3">
        <f t="shared" si="1339"/>
        <v>37913</v>
      </c>
      <c r="CH2073" s="3" t="str">
        <f t="shared" si="1340"/>
        <v>No</v>
      </c>
      <c r="CI2073" s="3" t="str">
        <f>VLOOKUP(R2073,'Use Codes &amp; County Type'!A:D,4,FALSE)</f>
        <v>R</v>
      </c>
      <c r="CJ2073" s="3" t="str">
        <f t="shared" si="1341"/>
        <v>No</v>
      </c>
      <c r="CK2073" s="3" t="str">
        <f t="shared" si="1342"/>
        <v>Yes</v>
      </c>
      <c r="CL2073" s="3">
        <f t="shared" si="1343"/>
        <v>0.67</v>
      </c>
      <c r="CM2073" s="3">
        <f t="shared" si="1344"/>
        <v>25401.710000000003</v>
      </c>
      <c r="CN2073" s="3" t="e">
        <f t="shared" si="1345"/>
        <v>#N/A</v>
      </c>
      <c r="CO2073" s="3" t="e">
        <f t="shared" si="1346"/>
        <v>#N/A</v>
      </c>
      <c r="CP2073" s="3" t="e">
        <f t="shared" si="1347"/>
        <v>#N/A</v>
      </c>
      <c r="CR2073" s="3" t="e">
        <f t="shared" si="1348"/>
        <v>#N/A</v>
      </c>
      <c r="CV2073" s="3" t="e">
        <f t="shared" si="1349"/>
        <v>#N/A</v>
      </c>
      <c r="CW2073" s="3">
        <f t="shared" si="1350"/>
        <v>2072</v>
      </c>
      <c r="CX2073" s="3">
        <f t="shared" si="1351"/>
        <v>235.24</v>
      </c>
      <c r="CY2073" s="3" t="e">
        <f t="shared" si="1352"/>
        <v>#N/A</v>
      </c>
      <c r="CZ2073" t="e">
        <f>NA()</f>
        <v>#N/A</v>
      </c>
      <c r="DA2073" t="e">
        <f>NA()</f>
        <v>#N/A</v>
      </c>
    </row>
    <row r="2074" spans="1:105" x14ac:dyDescent="0.25">
      <c r="A2074">
        <v>2073</v>
      </c>
      <c r="B2074" t="s">
        <v>3</v>
      </c>
      <c r="C2074" t="s">
        <v>2182</v>
      </c>
      <c r="D2074">
        <v>442.92</v>
      </c>
      <c r="E2074">
        <v>2017</v>
      </c>
      <c r="F2074">
        <v>442.92</v>
      </c>
      <c r="G2074">
        <v>442.92</v>
      </c>
      <c r="H2074" s="3">
        <f t="shared" si="1312"/>
        <v>0</v>
      </c>
      <c r="I2074">
        <v>97326</v>
      </c>
      <c r="J2074" t="s">
        <v>2734</v>
      </c>
      <c r="K2074" t="s">
        <v>2738</v>
      </c>
      <c r="L2074">
        <v>32097</v>
      </c>
      <c r="M2074" t="s">
        <v>4320</v>
      </c>
      <c r="N2074" t="s">
        <v>4758</v>
      </c>
      <c r="O2074">
        <v>-81.539049340337499</v>
      </c>
      <c r="P2074">
        <v>30.663472809145102</v>
      </c>
      <c r="Q2074" t="s">
        <v>6196</v>
      </c>
      <c r="R2074">
        <v>2</v>
      </c>
      <c r="S2074" t="s">
        <v>6535</v>
      </c>
      <c r="T2074">
        <v>1006</v>
      </c>
      <c r="U2074" t="s">
        <v>6578</v>
      </c>
      <c r="V2074">
        <v>2017</v>
      </c>
      <c r="W2074">
        <v>50223</v>
      </c>
      <c r="X2074">
        <v>2017</v>
      </c>
      <c r="Y2074">
        <v>55699</v>
      </c>
      <c r="Z2074">
        <v>379.95</v>
      </c>
      <c r="AA2074" s="3">
        <f t="shared" si="1313"/>
        <v>0.85782985640747755</v>
      </c>
      <c r="AB2074" t="s">
        <v>6616</v>
      </c>
      <c r="AC2074" t="s">
        <v>6616</v>
      </c>
      <c r="AD2074" t="s">
        <v>6616</v>
      </c>
      <c r="AE2074" t="s">
        <v>6616</v>
      </c>
      <c r="AF2074" t="s">
        <v>6616</v>
      </c>
      <c r="AG2074" t="s">
        <v>6616</v>
      </c>
      <c r="AH2074" t="s">
        <v>6616</v>
      </c>
      <c r="AI2074" t="s">
        <v>6618</v>
      </c>
      <c r="AJ2074" t="s">
        <v>6618</v>
      </c>
      <c r="AK2074" t="s">
        <v>6618</v>
      </c>
      <c r="AL2074" t="s">
        <v>6618</v>
      </c>
      <c r="AM2074" t="s">
        <v>6618</v>
      </c>
      <c r="AN2074" t="s">
        <v>6618</v>
      </c>
      <c r="AO2074" t="s">
        <v>6618</v>
      </c>
      <c r="AP2074" s="3" t="str">
        <f t="shared" si="1314"/>
        <v>No</v>
      </c>
      <c r="AQ2074" s="3" t="str">
        <f t="shared" si="1315"/>
        <v>No</v>
      </c>
      <c r="AR2074" s="3" t="str">
        <f t="shared" si="1316"/>
        <v>No</v>
      </c>
      <c r="AS2074">
        <v>0</v>
      </c>
      <c r="AT2074">
        <v>0</v>
      </c>
      <c r="AU2074">
        <v>95675</v>
      </c>
      <c r="AV2074" t="s">
        <v>6625</v>
      </c>
      <c r="AW2074">
        <v>0</v>
      </c>
      <c r="AX2074">
        <v>0</v>
      </c>
      <c r="AY2074" t="s">
        <v>6634</v>
      </c>
      <c r="AZ2074" t="s">
        <v>6638</v>
      </c>
      <c r="BA2074">
        <v>0</v>
      </c>
      <c r="BB2074" t="s">
        <v>6617</v>
      </c>
      <c r="BC2074" t="s">
        <v>6617</v>
      </c>
      <c r="BD2074" s="4" t="str">
        <f t="shared" si="1317"/>
        <v>No</v>
      </c>
      <c r="BE2074" t="s">
        <v>6640</v>
      </c>
      <c r="BF2074" s="3" t="str">
        <f t="shared" si="1318"/>
        <v>No</v>
      </c>
      <c r="BG2074" t="s">
        <v>6645</v>
      </c>
      <c r="BH2074" s="3" t="str">
        <f t="shared" si="1319"/>
        <v>97326 AMY DR</v>
      </c>
      <c r="BI2074" s="3" t="str">
        <f t="shared" si="1320"/>
        <v>Yulee</v>
      </c>
      <c r="BJ2074" s="3" t="str">
        <f t="shared" si="1321"/>
        <v>Florida</v>
      </c>
      <c r="BK2074" s="3">
        <f t="shared" si="1322"/>
        <v>32097</v>
      </c>
      <c r="BL2074" s="3" t="str">
        <f t="shared" si="1323"/>
        <v>97326 AMY DR YULEE FL 32097</v>
      </c>
      <c r="BM2074" s="3" t="str">
        <f t="shared" si="1324"/>
        <v>L</v>
      </c>
      <c r="BN2074" s="3" t="str">
        <f t="shared" si="1325"/>
        <v>Pass</v>
      </c>
      <c r="BO2074" s="3" t="str">
        <f t="shared" si="1326"/>
        <v>Yes</v>
      </c>
      <c r="BP2074" s="3" t="str">
        <f t="shared" si="1327"/>
        <v>FV&lt;$10K</v>
      </c>
      <c r="BQ2074" t="s">
        <v>6650</v>
      </c>
      <c r="BR2074" s="3" t="str">
        <f t="shared" si="1328"/>
        <v>No, &lt; $20K Lien</v>
      </c>
      <c r="BS2074" s="3" t="str">
        <f t="shared" si="1329"/>
        <v>No, Lien &lt; $20K</v>
      </c>
      <c r="BT2074" t="s">
        <v>6650</v>
      </c>
      <c r="BU2074" s="3" t="str">
        <f t="shared" si="1330"/>
        <v>No</v>
      </c>
      <c r="BV2074" s="3" t="str">
        <f t="shared" si="1331"/>
        <v>No</v>
      </c>
      <c r="BW2074" s="3">
        <f t="shared" si="1332"/>
        <v>0</v>
      </c>
      <c r="BX2074" s="3" t="str">
        <f t="shared" si="1333"/>
        <v>No</v>
      </c>
      <c r="BY2074" s="3">
        <f t="shared" si="1334"/>
        <v>50223</v>
      </c>
      <c r="BZ2074">
        <v>1</v>
      </c>
      <c r="CA2074" s="3">
        <f t="shared" si="1335"/>
        <v>50223</v>
      </c>
      <c r="CC2074" s="3">
        <f t="shared" si="1336"/>
        <v>0</v>
      </c>
      <c r="CD2074" s="3">
        <f t="shared" si="1337"/>
        <v>0</v>
      </c>
      <c r="CE2074" s="3" t="str">
        <f t="shared" si="1338"/>
        <v/>
      </c>
      <c r="CF2074" s="3" t="e">
        <f>HLOOKUP(CE2074,'Valuation Data'!$D$2:$K$5,4,FALSE)</f>
        <v>#N/A</v>
      </c>
      <c r="CG2074" s="3">
        <f t="shared" si="1339"/>
        <v>50223</v>
      </c>
      <c r="CH2074" s="3" t="str">
        <f t="shared" si="1340"/>
        <v>No</v>
      </c>
      <c r="CI2074" s="3" t="str">
        <f>VLOOKUP(R2074,'Use Codes &amp; County Type'!A:D,4,FALSE)</f>
        <v>R</v>
      </c>
      <c r="CJ2074" s="3" t="str">
        <f t="shared" si="1341"/>
        <v>No</v>
      </c>
      <c r="CK2074" s="3" t="str">
        <f t="shared" si="1342"/>
        <v>Yes</v>
      </c>
      <c r="CL2074" s="3">
        <f t="shared" si="1343"/>
        <v>0.67</v>
      </c>
      <c r="CM2074" s="3">
        <f t="shared" si="1344"/>
        <v>33649.410000000003</v>
      </c>
      <c r="CN2074" s="3">
        <f t="shared" si="1345"/>
        <v>1771.68</v>
      </c>
      <c r="CO2074" s="3">
        <f t="shared" si="1346"/>
        <v>31877.730000000003</v>
      </c>
      <c r="CP2074" s="3">
        <f t="shared" si="1347"/>
        <v>3.5276267845409472E-2</v>
      </c>
      <c r="CR2074" s="3" t="str">
        <f t="shared" si="1348"/>
        <v>No</v>
      </c>
      <c r="CV2074" s="3" t="str">
        <f t="shared" si="1349"/>
        <v>*Bid</v>
      </c>
      <c r="CW2074" s="3">
        <f t="shared" si="1350"/>
        <v>2073</v>
      </c>
      <c r="CX2074" s="3">
        <f t="shared" si="1351"/>
        <v>442.92</v>
      </c>
      <c r="CY2074" s="3" t="str">
        <f t="shared" si="1352"/>
        <v>Ok</v>
      </c>
      <c r="CZ2074">
        <v>0</v>
      </c>
      <c r="DA2074">
        <v>0</v>
      </c>
    </row>
    <row r="2075" spans="1:105" x14ac:dyDescent="0.25">
      <c r="A2075">
        <v>2074</v>
      </c>
      <c r="B2075" t="s">
        <v>3</v>
      </c>
      <c r="C2075" t="s">
        <v>2183</v>
      </c>
      <c r="D2075">
        <v>348.23</v>
      </c>
      <c r="E2075">
        <v>2017</v>
      </c>
      <c r="F2075">
        <v>348.23</v>
      </c>
      <c r="G2075">
        <v>348.23</v>
      </c>
      <c r="H2075" s="3">
        <f t="shared" si="1312"/>
        <v>0</v>
      </c>
      <c r="J2075" t="s">
        <v>2734</v>
      </c>
      <c r="K2075" t="s">
        <v>2738</v>
      </c>
      <c r="L2075">
        <v>32097</v>
      </c>
      <c r="M2075" t="s">
        <v>4321</v>
      </c>
      <c r="N2075" t="s">
        <v>4758</v>
      </c>
      <c r="O2075">
        <v>-81.526290580780199</v>
      </c>
      <c r="P2075">
        <v>30.633181463952202</v>
      </c>
      <c r="Q2075" t="s">
        <v>6197</v>
      </c>
      <c r="R2075">
        <v>0</v>
      </c>
      <c r="S2075" t="s">
        <v>6538</v>
      </c>
      <c r="T2075">
        <v>8001</v>
      </c>
      <c r="U2075" t="s">
        <v>6581</v>
      </c>
      <c r="V2075">
        <v>2017</v>
      </c>
      <c r="W2075">
        <v>90803</v>
      </c>
      <c r="X2075">
        <v>2017</v>
      </c>
      <c r="Y2075">
        <v>90803</v>
      </c>
      <c r="Z2075">
        <v>1374.65</v>
      </c>
      <c r="AA2075" s="3">
        <f t="shared" si="1313"/>
        <v>3.9475346753582401</v>
      </c>
      <c r="AC2075" t="s">
        <v>6616</v>
      </c>
      <c r="AD2075" t="s">
        <v>6616</v>
      </c>
      <c r="AF2075" t="s">
        <v>6616</v>
      </c>
      <c r="AG2075" t="s">
        <v>6616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 s="3" t="str">
        <f t="shared" si="1314"/>
        <v>No</v>
      </c>
      <c r="AQ2075" s="3" t="str">
        <f t="shared" si="1315"/>
        <v>No</v>
      </c>
      <c r="AR2075" s="3" t="str">
        <f t="shared" si="1316"/>
        <v>No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 t="s">
        <v>6634</v>
      </c>
      <c r="AZ2075" t="s">
        <v>6637</v>
      </c>
      <c r="BA2075">
        <v>0</v>
      </c>
      <c r="BB2075" t="s">
        <v>6616</v>
      </c>
      <c r="BC2075">
        <v>0</v>
      </c>
      <c r="BD2075" s="4" t="str">
        <f t="shared" si="1317"/>
        <v>No</v>
      </c>
      <c r="BE2075" t="s">
        <v>6640</v>
      </c>
      <c r="BF2075" s="3" t="str">
        <f t="shared" si="1318"/>
        <v>No</v>
      </c>
      <c r="BG2075" t="s">
        <v>6645</v>
      </c>
      <c r="BH2075" s="3" t="str">
        <f t="shared" si="1319"/>
        <v>OFF OPAL AV</v>
      </c>
      <c r="BI2075" s="3" t="str">
        <f t="shared" si="1320"/>
        <v>Yulee</v>
      </c>
      <c r="BJ2075" s="3" t="str">
        <f t="shared" si="1321"/>
        <v>Florida</v>
      </c>
      <c r="BK2075" s="3">
        <f t="shared" si="1322"/>
        <v>32097</v>
      </c>
      <c r="BL2075" s="3" t="str">
        <f t="shared" si="1323"/>
        <v>OFF OPAL AV YULEE FL 32097</v>
      </c>
      <c r="BM2075" s="3" t="str">
        <f t="shared" si="1324"/>
        <v/>
      </c>
      <c r="BN2075" s="3" t="str">
        <f t="shared" si="1325"/>
        <v>Pass</v>
      </c>
      <c r="BO2075" s="3" t="str">
        <f t="shared" si="1326"/>
        <v>No</v>
      </c>
      <c r="BP2075" s="3" t="str">
        <f t="shared" si="1327"/>
        <v>FV&lt;$10K</v>
      </c>
      <c r="BQ2075" t="s">
        <v>6650</v>
      </c>
      <c r="BR2075" s="3" t="str">
        <f t="shared" si="1328"/>
        <v>No, &lt; $20K Lien</v>
      </c>
      <c r="BS2075" s="3" t="str">
        <f t="shared" si="1329"/>
        <v>No, Lien &lt; $20K</v>
      </c>
      <c r="BT2075" t="s">
        <v>6650</v>
      </c>
      <c r="BU2075" s="3" t="str">
        <f t="shared" si="1330"/>
        <v>No</v>
      </c>
      <c r="BV2075" s="3" t="str">
        <f t="shared" si="1331"/>
        <v>No</v>
      </c>
      <c r="BW2075" s="3">
        <f t="shared" si="1332"/>
        <v>0</v>
      </c>
      <c r="BX2075" s="3" t="str">
        <f t="shared" si="1333"/>
        <v>No</v>
      </c>
      <c r="BY2075" s="3">
        <f t="shared" si="1334"/>
        <v>90803</v>
      </c>
      <c r="BZ2075">
        <v>1</v>
      </c>
      <c r="CA2075" s="3">
        <f t="shared" si="1335"/>
        <v>90803</v>
      </c>
      <c r="CC2075" s="3">
        <f t="shared" si="1336"/>
        <v>0</v>
      </c>
      <c r="CD2075" s="3">
        <f t="shared" si="1337"/>
        <v>0</v>
      </c>
      <c r="CE2075" s="3" t="str">
        <f t="shared" si="1338"/>
        <v/>
      </c>
      <c r="CF2075" s="3" t="e">
        <f>HLOOKUP(CE2075,'Valuation Data'!$D$2:$K$5,4,FALSE)</f>
        <v>#N/A</v>
      </c>
      <c r="CG2075" s="3">
        <f t="shared" si="1339"/>
        <v>90803</v>
      </c>
      <c r="CH2075" s="3" t="str">
        <f t="shared" si="1340"/>
        <v>No</v>
      </c>
      <c r="CI2075" s="3" t="str">
        <f>VLOOKUP(R2075,'Use Codes &amp; County Type'!A:D,4,FALSE)</f>
        <v>V</v>
      </c>
      <c r="CJ2075" s="3" t="str">
        <f t="shared" si="1341"/>
        <v>Yes</v>
      </c>
      <c r="CK2075" s="3" t="str">
        <f t="shared" si="1342"/>
        <v>No</v>
      </c>
      <c r="CL2075" s="3">
        <f t="shared" si="1343"/>
        <v>0</v>
      </c>
      <c r="CM2075" s="3">
        <f t="shared" si="1344"/>
        <v>0</v>
      </c>
      <c r="CN2075" s="3">
        <f t="shared" si="1345"/>
        <v>4472.18</v>
      </c>
      <c r="CO2075" s="3">
        <f t="shared" si="1346"/>
        <v>-4472.18</v>
      </c>
      <c r="CP2075" s="3">
        <f t="shared" si="1347"/>
        <v>4.9251456449676774E-2</v>
      </c>
      <c r="CR2075" s="3" t="str">
        <f t="shared" si="1348"/>
        <v>No</v>
      </c>
      <c r="CV2075" s="3" t="str">
        <f t="shared" si="1349"/>
        <v>Vacant, No Sales Data</v>
      </c>
      <c r="CW2075" s="3">
        <f t="shared" si="1350"/>
        <v>2074</v>
      </c>
      <c r="CX2075" s="3">
        <f t="shared" si="1351"/>
        <v>348.23</v>
      </c>
      <c r="CY2075" s="3" t="str">
        <f t="shared" si="1352"/>
        <v>Ok</v>
      </c>
      <c r="CZ2075">
        <v>0</v>
      </c>
      <c r="DA2075">
        <v>0</v>
      </c>
    </row>
    <row r="2076" spans="1:105" x14ac:dyDescent="0.25">
      <c r="A2076">
        <v>2075</v>
      </c>
      <c r="B2076" t="s">
        <v>3</v>
      </c>
      <c r="C2076" t="s">
        <v>2184</v>
      </c>
      <c r="D2076">
        <v>3634.38</v>
      </c>
      <c r="E2076">
        <v>2017</v>
      </c>
      <c r="F2076">
        <v>3634.38</v>
      </c>
      <c r="G2076">
        <v>3634.38</v>
      </c>
      <c r="H2076" s="3">
        <f t="shared" si="1312"/>
        <v>0</v>
      </c>
      <c r="I2076">
        <v>96278</v>
      </c>
      <c r="J2076" t="s">
        <v>2734</v>
      </c>
      <c r="K2076" t="s">
        <v>2738</v>
      </c>
      <c r="L2076">
        <v>32097</v>
      </c>
      <c r="M2076" t="s">
        <v>4322</v>
      </c>
      <c r="N2076" t="s">
        <v>4758</v>
      </c>
      <c r="O2076">
        <v>-81.524528431115399</v>
      </c>
      <c r="P2076">
        <v>30.640869228990901</v>
      </c>
      <c r="Q2076" t="s">
        <v>6198</v>
      </c>
      <c r="R2076">
        <v>0</v>
      </c>
      <c r="S2076" t="s">
        <v>6538</v>
      </c>
      <c r="T2076">
        <v>8001</v>
      </c>
      <c r="U2076" t="s">
        <v>6581</v>
      </c>
      <c r="V2076">
        <v>2017</v>
      </c>
      <c r="W2076">
        <v>220025</v>
      </c>
      <c r="X2076">
        <v>2017</v>
      </c>
      <c r="Y2076">
        <v>220025</v>
      </c>
      <c r="Z2076">
        <v>3330.91</v>
      </c>
      <c r="AA2076" s="3">
        <f t="shared" si="1313"/>
        <v>0.91650020085956885</v>
      </c>
      <c r="AB2076" t="s">
        <v>6616</v>
      </c>
      <c r="AI2076" t="s">
        <v>6618</v>
      </c>
      <c r="AJ2076" t="s">
        <v>6618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 s="3" t="str">
        <f t="shared" si="1314"/>
        <v>No</v>
      </c>
      <c r="AQ2076" s="3" t="str">
        <f t="shared" si="1315"/>
        <v>No</v>
      </c>
      <c r="AR2076" s="3" t="str">
        <f t="shared" si="1316"/>
        <v>No</v>
      </c>
      <c r="AS2076">
        <v>0</v>
      </c>
      <c r="AT2076">
        <v>0</v>
      </c>
      <c r="AU2076">
        <v>170000</v>
      </c>
      <c r="AV2076" t="s">
        <v>6622</v>
      </c>
      <c r="AW2076">
        <v>0</v>
      </c>
      <c r="AX2076">
        <v>0</v>
      </c>
      <c r="AY2076" t="s">
        <v>6634</v>
      </c>
      <c r="AZ2076">
        <v>0</v>
      </c>
      <c r="BA2076">
        <v>0</v>
      </c>
      <c r="BB2076" t="s">
        <v>6616</v>
      </c>
      <c r="BC2076" t="s">
        <v>6616</v>
      </c>
      <c r="BD2076" s="4" t="str">
        <f t="shared" si="1317"/>
        <v>No</v>
      </c>
      <c r="BE2076" t="s">
        <v>6640</v>
      </c>
      <c r="BF2076" s="3" t="str">
        <f t="shared" si="1318"/>
        <v>No</v>
      </c>
      <c r="BG2076" t="s">
        <v>6645</v>
      </c>
      <c r="BH2076" s="3" t="str">
        <f t="shared" si="1319"/>
        <v>96278 CAPTAINS POINTE RD</v>
      </c>
      <c r="BI2076" s="3" t="str">
        <f t="shared" si="1320"/>
        <v>Yulee</v>
      </c>
      <c r="BJ2076" s="3" t="str">
        <f t="shared" si="1321"/>
        <v>Florida</v>
      </c>
      <c r="BK2076" s="3">
        <f t="shared" si="1322"/>
        <v>32097</v>
      </c>
      <c r="BL2076" s="3" t="str">
        <f t="shared" si="1323"/>
        <v>96278 CAPTAINS POINTE RD YULEE FL 32097</v>
      </c>
      <c r="BM2076" s="3" t="str">
        <f t="shared" si="1324"/>
        <v>L</v>
      </c>
      <c r="BN2076" s="3" t="str">
        <f t="shared" si="1325"/>
        <v>Pass</v>
      </c>
      <c r="BO2076" s="3" t="str">
        <f t="shared" si="1326"/>
        <v>No</v>
      </c>
      <c r="BP2076" s="3" t="str">
        <f t="shared" si="1327"/>
        <v>FV&lt;$10K</v>
      </c>
      <c r="BQ2076" t="s">
        <v>6650</v>
      </c>
      <c r="BR2076" s="3" t="str">
        <f t="shared" si="1328"/>
        <v>No, &lt; $20K Lien</v>
      </c>
      <c r="BS2076" s="3" t="str">
        <f t="shared" si="1329"/>
        <v>No, Lien &lt; $20K</v>
      </c>
      <c r="BT2076" t="s">
        <v>6650</v>
      </c>
      <c r="BU2076" s="3" t="str">
        <f t="shared" si="1330"/>
        <v>No</v>
      </c>
      <c r="BV2076" s="3" t="str">
        <f t="shared" si="1331"/>
        <v>No</v>
      </c>
      <c r="BW2076" s="3">
        <f t="shared" si="1332"/>
        <v>0</v>
      </c>
      <c r="BX2076" s="3" t="str">
        <f t="shared" si="1333"/>
        <v>No</v>
      </c>
      <c r="BY2076" s="3">
        <f t="shared" si="1334"/>
        <v>220025</v>
      </c>
      <c r="BZ2076">
        <v>1</v>
      </c>
      <c r="CA2076" s="3">
        <f t="shared" si="1335"/>
        <v>220025</v>
      </c>
      <c r="CC2076" s="3">
        <f t="shared" si="1336"/>
        <v>0</v>
      </c>
      <c r="CD2076" s="3">
        <f t="shared" si="1337"/>
        <v>0</v>
      </c>
      <c r="CE2076" s="3" t="str">
        <f t="shared" si="1338"/>
        <v/>
      </c>
      <c r="CF2076" s="3" t="e">
        <f>HLOOKUP(CE2076,'Valuation Data'!$D$2:$K$5,4,FALSE)</f>
        <v>#N/A</v>
      </c>
      <c r="CG2076" s="3">
        <f t="shared" si="1339"/>
        <v>220025</v>
      </c>
      <c r="CH2076" s="3" t="str">
        <f t="shared" si="1340"/>
        <v>No</v>
      </c>
      <c r="CI2076" s="3" t="str">
        <f>VLOOKUP(R2076,'Use Codes &amp; County Type'!A:D,4,FALSE)</f>
        <v>V</v>
      </c>
      <c r="CJ2076" s="3" t="str">
        <f t="shared" si="1341"/>
        <v>Yes</v>
      </c>
      <c r="CK2076" s="3" t="str">
        <f t="shared" si="1342"/>
        <v>No</v>
      </c>
      <c r="CL2076" s="3">
        <f t="shared" si="1343"/>
        <v>0</v>
      </c>
      <c r="CM2076" s="3">
        <f t="shared" si="1344"/>
        <v>0</v>
      </c>
      <c r="CN2076" s="3">
        <f t="shared" si="1345"/>
        <v>14537.52</v>
      </c>
      <c r="CO2076" s="3">
        <f t="shared" si="1346"/>
        <v>-14537.52</v>
      </c>
      <c r="CP2076" s="3">
        <f t="shared" si="1347"/>
        <v>6.6072128167253719E-2</v>
      </c>
      <c r="CR2076" s="3" t="str">
        <f t="shared" si="1348"/>
        <v>No</v>
      </c>
      <c r="CV2076" s="3" t="str">
        <f t="shared" si="1349"/>
        <v>Vacant, No Sales Data</v>
      </c>
      <c r="CW2076" s="3">
        <f t="shared" si="1350"/>
        <v>2075</v>
      </c>
      <c r="CX2076" s="3">
        <f t="shared" si="1351"/>
        <v>3634.38</v>
      </c>
      <c r="CY2076" s="3" t="str">
        <f t="shared" si="1352"/>
        <v>Ok</v>
      </c>
      <c r="CZ2076">
        <v>0</v>
      </c>
      <c r="DA2076">
        <v>0</v>
      </c>
    </row>
    <row r="2077" spans="1:105" x14ac:dyDescent="0.25">
      <c r="A2077">
        <v>2076</v>
      </c>
      <c r="B2077" t="s">
        <v>3</v>
      </c>
      <c r="C2077" t="s">
        <v>2185</v>
      </c>
      <c r="D2077">
        <v>252.04</v>
      </c>
      <c r="E2077">
        <v>2017</v>
      </c>
      <c r="F2077">
        <v>252.04</v>
      </c>
      <c r="G2077">
        <v>252.04</v>
      </c>
      <c r="H2077" s="3">
        <f t="shared" si="1312"/>
        <v>0</v>
      </c>
      <c r="J2077" t="s">
        <v>2736</v>
      </c>
      <c r="K2077" t="s">
        <v>2738</v>
      </c>
      <c r="L2077">
        <v>32034</v>
      </c>
      <c r="M2077" t="s">
        <v>4131</v>
      </c>
      <c r="N2077" t="s">
        <v>4761</v>
      </c>
      <c r="O2077">
        <v>-81.514711539116504</v>
      </c>
      <c r="P2077">
        <v>30.641098122757001</v>
      </c>
      <c r="Q2077" t="s">
        <v>6199</v>
      </c>
      <c r="R2077">
        <v>0</v>
      </c>
      <c r="S2077" t="s">
        <v>6538</v>
      </c>
      <c r="T2077">
        <v>8001</v>
      </c>
      <c r="U2077" t="s">
        <v>6581</v>
      </c>
      <c r="V2077">
        <v>2017</v>
      </c>
      <c r="W2077">
        <v>13440</v>
      </c>
      <c r="X2077">
        <v>2017</v>
      </c>
      <c r="Y2077">
        <v>13440</v>
      </c>
      <c r="Z2077">
        <v>203.46</v>
      </c>
      <c r="AA2077" s="3">
        <f t="shared" si="1313"/>
        <v>0.80725281701317253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 s="3" t="str">
        <f t="shared" si="1314"/>
        <v>No</v>
      </c>
      <c r="AQ2077" s="3" t="str">
        <f t="shared" si="1315"/>
        <v>No</v>
      </c>
      <c r="AR2077" s="3" t="str">
        <f t="shared" si="1316"/>
        <v>No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 t="s">
        <v>6634</v>
      </c>
      <c r="AZ2077">
        <v>0</v>
      </c>
      <c r="BA2077">
        <v>0</v>
      </c>
      <c r="BB2077" t="s">
        <v>6616</v>
      </c>
      <c r="BC2077">
        <v>0</v>
      </c>
      <c r="BD2077" s="4" t="str">
        <f t="shared" si="1317"/>
        <v>No</v>
      </c>
      <c r="BE2077" t="s">
        <v>6640</v>
      </c>
      <c r="BF2077" s="3" t="str">
        <f t="shared" si="1318"/>
        <v>No</v>
      </c>
      <c r="BG2077" t="s">
        <v>6645</v>
      </c>
      <c r="BH2077" s="3" t="str">
        <f t="shared" si="1319"/>
        <v>BARNWELL RD</v>
      </c>
      <c r="BI2077" s="3" t="str">
        <f t="shared" si="1320"/>
        <v>Fernandina Beach</v>
      </c>
      <c r="BJ2077" s="3" t="str">
        <f t="shared" si="1321"/>
        <v>Florida</v>
      </c>
      <c r="BK2077" s="3">
        <f t="shared" si="1322"/>
        <v>32034</v>
      </c>
      <c r="BL2077" s="3" t="str">
        <f t="shared" si="1323"/>
        <v>BARNWELL RD FERNANDINA BEACH FL 32034</v>
      </c>
      <c r="BM2077" s="3" t="str">
        <f t="shared" si="1324"/>
        <v/>
      </c>
      <c r="BN2077" s="3" t="str">
        <f t="shared" si="1325"/>
        <v>Pass</v>
      </c>
      <c r="BO2077" s="3" t="str">
        <f t="shared" si="1326"/>
        <v>No</v>
      </c>
      <c r="BP2077" s="3" t="str">
        <f t="shared" si="1327"/>
        <v>FV&lt;$10K</v>
      </c>
      <c r="BQ2077" t="s">
        <v>6650</v>
      </c>
      <c r="BR2077" s="3" t="str">
        <f t="shared" si="1328"/>
        <v>No, &lt; $20K Lien</v>
      </c>
      <c r="BS2077" s="3" t="str">
        <f t="shared" si="1329"/>
        <v>No, Lien &lt; $20K</v>
      </c>
      <c r="BT2077" t="s">
        <v>6650</v>
      </c>
      <c r="BU2077" s="3" t="str">
        <f t="shared" si="1330"/>
        <v>No</v>
      </c>
      <c r="BV2077" s="3" t="str">
        <f t="shared" si="1331"/>
        <v>No</v>
      </c>
      <c r="BW2077" s="3">
        <f t="shared" si="1332"/>
        <v>0</v>
      </c>
      <c r="BX2077" s="3" t="str">
        <f t="shared" si="1333"/>
        <v>No</v>
      </c>
      <c r="BY2077" s="3">
        <f t="shared" si="1334"/>
        <v>13440</v>
      </c>
      <c r="BZ2077">
        <v>1</v>
      </c>
      <c r="CA2077" s="3">
        <f t="shared" si="1335"/>
        <v>13440</v>
      </c>
      <c r="CC2077" s="3">
        <f t="shared" si="1336"/>
        <v>0</v>
      </c>
      <c r="CD2077" s="3">
        <f t="shared" si="1337"/>
        <v>0</v>
      </c>
      <c r="CE2077" s="3" t="str">
        <f t="shared" si="1338"/>
        <v/>
      </c>
      <c r="CF2077" s="3" t="e">
        <f>HLOOKUP(CE2077,'Valuation Data'!$D$2:$K$5,4,FALSE)</f>
        <v>#N/A</v>
      </c>
      <c r="CG2077" s="3">
        <f t="shared" si="1339"/>
        <v>13440</v>
      </c>
      <c r="CH2077" s="3" t="str">
        <f t="shared" si="1340"/>
        <v>No</v>
      </c>
      <c r="CI2077" s="3" t="str">
        <f>VLOOKUP(R2077,'Use Codes &amp; County Type'!A:D,4,FALSE)</f>
        <v>V</v>
      </c>
      <c r="CJ2077" s="3" t="str">
        <f t="shared" si="1341"/>
        <v>Yes</v>
      </c>
      <c r="CK2077" s="3" t="str">
        <f t="shared" si="1342"/>
        <v>No</v>
      </c>
      <c r="CL2077" s="3">
        <f t="shared" si="1343"/>
        <v>0</v>
      </c>
      <c r="CM2077" s="3">
        <f t="shared" si="1344"/>
        <v>0</v>
      </c>
      <c r="CN2077" s="3">
        <f t="shared" si="1345"/>
        <v>1008.16</v>
      </c>
      <c r="CO2077" s="3">
        <f t="shared" si="1346"/>
        <v>-1008.16</v>
      </c>
      <c r="CP2077" s="3">
        <f t="shared" si="1347"/>
        <v>7.5011904761904766E-2</v>
      </c>
      <c r="CR2077" s="3" t="str">
        <f t="shared" si="1348"/>
        <v>No</v>
      </c>
      <c r="CV2077" s="3" t="str">
        <f t="shared" si="1349"/>
        <v>FMV&lt;$30K</v>
      </c>
      <c r="CW2077" s="3">
        <f t="shared" si="1350"/>
        <v>2076</v>
      </c>
      <c r="CX2077" s="3">
        <f t="shared" si="1351"/>
        <v>252.04</v>
      </c>
      <c r="CY2077" s="3" t="str">
        <f t="shared" si="1352"/>
        <v>Ok</v>
      </c>
      <c r="CZ2077">
        <v>0</v>
      </c>
      <c r="DA2077">
        <v>0</v>
      </c>
    </row>
    <row r="2078" spans="1:105" x14ac:dyDescent="0.25">
      <c r="A2078">
        <v>2077</v>
      </c>
      <c r="B2078" t="s">
        <v>3</v>
      </c>
      <c r="C2078" t="s">
        <v>2186</v>
      </c>
      <c r="D2078">
        <v>8002.19</v>
      </c>
      <c r="E2078">
        <v>2017</v>
      </c>
      <c r="F2078">
        <v>8002.19</v>
      </c>
      <c r="G2078">
        <v>8002.19</v>
      </c>
      <c r="H2078" s="3">
        <f t="shared" si="1312"/>
        <v>0</v>
      </c>
      <c r="I2078">
        <v>96203</v>
      </c>
      <c r="J2078" t="s">
        <v>2736</v>
      </c>
      <c r="K2078" t="s">
        <v>2738</v>
      </c>
      <c r="L2078">
        <v>32034</v>
      </c>
      <c r="M2078" t="s">
        <v>4323</v>
      </c>
      <c r="N2078" t="s">
        <v>4761</v>
      </c>
      <c r="O2078">
        <v>-81.519238571538494</v>
      </c>
      <c r="P2078">
        <v>30.635542272866498</v>
      </c>
      <c r="Q2078" t="s">
        <v>6200</v>
      </c>
      <c r="R2078">
        <v>1</v>
      </c>
      <c r="S2078" t="s">
        <v>6539</v>
      </c>
      <c r="T2078">
        <v>1001</v>
      </c>
      <c r="U2078" t="s">
        <v>6582</v>
      </c>
      <c r="V2078">
        <v>2017</v>
      </c>
      <c r="W2078">
        <v>486800</v>
      </c>
      <c r="X2078">
        <v>2017</v>
      </c>
      <c r="Y2078">
        <v>486800</v>
      </c>
      <c r="Z2078">
        <v>7369.57</v>
      </c>
      <c r="AA2078" s="3">
        <f t="shared" si="1313"/>
        <v>0.92094414154125304</v>
      </c>
      <c r="AB2078" t="s">
        <v>6616</v>
      </c>
      <c r="AI2078" t="s">
        <v>6618</v>
      </c>
      <c r="AJ2078" t="s">
        <v>6618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 s="3" t="str">
        <f t="shared" si="1314"/>
        <v>No</v>
      </c>
      <c r="AQ2078" s="3" t="str">
        <f t="shared" si="1315"/>
        <v>No</v>
      </c>
      <c r="AR2078" s="3" t="str">
        <f t="shared" si="1316"/>
        <v>No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 t="s">
        <v>6634</v>
      </c>
      <c r="AZ2078">
        <v>0</v>
      </c>
      <c r="BA2078">
        <v>1</v>
      </c>
      <c r="BB2078" t="s">
        <v>6616</v>
      </c>
      <c r="BC2078" t="s">
        <v>6616</v>
      </c>
      <c r="BD2078" s="4" t="str">
        <f t="shared" si="1317"/>
        <v>No</v>
      </c>
      <c r="BE2078" t="s">
        <v>6640</v>
      </c>
      <c r="BF2078" s="3" t="str">
        <f t="shared" si="1318"/>
        <v>No</v>
      </c>
      <c r="BG2078" t="s">
        <v>6645</v>
      </c>
      <c r="BH2078" s="3" t="str">
        <f t="shared" si="1319"/>
        <v>96203 MARSH HEN RD</v>
      </c>
      <c r="BI2078" s="3" t="str">
        <f t="shared" si="1320"/>
        <v>Fernandina Beach</v>
      </c>
      <c r="BJ2078" s="3" t="str">
        <f t="shared" si="1321"/>
        <v>Florida</v>
      </c>
      <c r="BK2078" s="3">
        <f t="shared" si="1322"/>
        <v>32034</v>
      </c>
      <c r="BL2078" s="3" t="str">
        <f t="shared" si="1323"/>
        <v>96203 MARSH HEN RD FERNANDINA BEACH FL 32034</v>
      </c>
      <c r="BM2078" s="3" t="str">
        <f t="shared" si="1324"/>
        <v/>
      </c>
      <c r="BN2078" s="3" t="str">
        <f t="shared" si="1325"/>
        <v>Pass</v>
      </c>
      <c r="BO2078" s="3" t="str">
        <f t="shared" si="1326"/>
        <v>No</v>
      </c>
      <c r="BP2078" s="3" t="str">
        <f t="shared" si="1327"/>
        <v>FV&lt;$10K</v>
      </c>
      <c r="BQ2078" t="s">
        <v>6650</v>
      </c>
      <c r="BR2078" s="3" t="str">
        <f t="shared" si="1328"/>
        <v>No, &lt; $20K Lien</v>
      </c>
      <c r="BS2078" s="3" t="str">
        <f t="shared" si="1329"/>
        <v>No, Lien &lt; $20K</v>
      </c>
      <c r="BT2078" t="s">
        <v>6650</v>
      </c>
      <c r="BU2078" s="3" t="str">
        <f t="shared" si="1330"/>
        <v>No</v>
      </c>
      <c r="BV2078" s="3" t="str">
        <f t="shared" si="1331"/>
        <v>No</v>
      </c>
      <c r="BW2078" s="3">
        <f t="shared" si="1332"/>
        <v>1</v>
      </c>
      <c r="BX2078" s="3" t="str">
        <f t="shared" si="1333"/>
        <v>No</v>
      </c>
      <c r="BY2078" s="3">
        <f t="shared" si="1334"/>
        <v>486800</v>
      </c>
      <c r="BZ2078">
        <v>1</v>
      </c>
      <c r="CA2078" s="3">
        <f t="shared" si="1335"/>
        <v>486800</v>
      </c>
      <c r="CC2078" s="3">
        <f t="shared" si="1336"/>
        <v>0</v>
      </c>
      <c r="CD2078" s="3">
        <f t="shared" si="1337"/>
        <v>0</v>
      </c>
      <c r="CE2078" s="3" t="str">
        <f t="shared" si="1338"/>
        <v/>
      </c>
      <c r="CF2078" s="3" t="e">
        <f>HLOOKUP(CE2078,'Valuation Data'!$D$2:$K$5,4,FALSE)</f>
        <v>#N/A</v>
      </c>
      <c r="CG2078" s="3">
        <f t="shared" si="1339"/>
        <v>486800</v>
      </c>
      <c r="CH2078" s="3" t="str">
        <f t="shared" si="1340"/>
        <v>No</v>
      </c>
      <c r="CI2078" s="3" t="str">
        <f>VLOOKUP(R2078,'Use Codes &amp; County Type'!A:D,4,FALSE)</f>
        <v>S</v>
      </c>
      <c r="CJ2078" s="3" t="str">
        <f t="shared" si="1341"/>
        <v>No</v>
      </c>
      <c r="CK2078" s="3" t="str">
        <f t="shared" si="1342"/>
        <v>No</v>
      </c>
      <c r="CL2078" s="3">
        <f t="shared" si="1343"/>
        <v>0.35</v>
      </c>
      <c r="CM2078" s="3">
        <f t="shared" si="1344"/>
        <v>170380</v>
      </c>
      <c r="CN2078" s="3">
        <f t="shared" si="1345"/>
        <v>40010.949999999997</v>
      </c>
      <c r="CO2078" s="3">
        <f t="shared" si="1346"/>
        <v>130369.05</v>
      </c>
      <c r="CP2078" s="3">
        <f t="shared" si="1347"/>
        <v>8.2191762530813464E-2</v>
      </c>
      <c r="CR2078" s="3" t="str">
        <f t="shared" si="1348"/>
        <v>No</v>
      </c>
      <c r="CV2078" s="3" t="str">
        <f t="shared" si="1349"/>
        <v>*Bid</v>
      </c>
      <c r="CW2078" s="3">
        <f t="shared" si="1350"/>
        <v>2077</v>
      </c>
      <c r="CX2078" s="3">
        <f t="shared" si="1351"/>
        <v>8002.19</v>
      </c>
      <c r="CY2078" s="3" t="str">
        <f t="shared" si="1352"/>
        <v>Ok</v>
      </c>
      <c r="CZ2078">
        <v>0</v>
      </c>
      <c r="DA2078">
        <v>0</v>
      </c>
    </row>
    <row r="2079" spans="1:105" x14ac:dyDescent="0.25">
      <c r="A2079">
        <v>2078</v>
      </c>
      <c r="B2079" t="s">
        <v>3</v>
      </c>
      <c r="C2079" t="s">
        <v>2187</v>
      </c>
      <c r="D2079">
        <v>3930.62</v>
      </c>
      <c r="E2079">
        <v>2017</v>
      </c>
      <c r="F2079">
        <v>3930.62</v>
      </c>
      <c r="G2079">
        <v>3930.62</v>
      </c>
      <c r="H2079" s="3">
        <f t="shared" si="1312"/>
        <v>0</v>
      </c>
      <c r="I2079">
        <v>96082</v>
      </c>
      <c r="J2079" t="s">
        <v>2736</v>
      </c>
      <c r="K2079" t="s">
        <v>2738</v>
      </c>
      <c r="L2079">
        <v>32034</v>
      </c>
      <c r="M2079" t="s">
        <v>4324</v>
      </c>
      <c r="N2079" t="s">
        <v>4761</v>
      </c>
      <c r="O2079">
        <v>-81.509938087976096</v>
      </c>
      <c r="P2079">
        <v>30.6533923731035</v>
      </c>
      <c r="Q2079" t="s">
        <v>5861</v>
      </c>
      <c r="R2079">
        <v>1</v>
      </c>
      <c r="S2079" t="s">
        <v>6539</v>
      </c>
      <c r="T2079">
        <v>1001</v>
      </c>
      <c r="U2079" t="s">
        <v>6582</v>
      </c>
      <c r="V2079">
        <v>2017</v>
      </c>
      <c r="W2079">
        <v>277222</v>
      </c>
      <c r="X2079">
        <v>2017</v>
      </c>
      <c r="Y2079">
        <v>330318</v>
      </c>
      <c r="Z2079">
        <v>3604.83</v>
      </c>
      <c r="AA2079" s="3">
        <f t="shared" si="1313"/>
        <v>0.91711485719810104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 s="3" t="str">
        <f t="shared" si="1314"/>
        <v>No</v>
      </c>
      <c r="AQ2079" s="3" t="str">
        <f t="shared" si="1315"/>
        <v>No</v>
      </c>
      <c r="AR2079" s="3" t="str">
        <f t="shared" si="1316"/>
        <v>No</v>
      </c>
      <c r="AS2079">
        <v>0</v>
      </c>
      <c r="AT2079">
        <v>0</v>
      </c>
      <c r="AU2079">
        <v>760000</v>
      </c>
      <c r="AV2079">
        <v>0</v>
      </c>
      <c r="AW2079">
        <v>0</v>
      </c>
      <c r="AX2079">
        <v>0</v>
      </c>
      <c r="AY2079" t="s">
        <v>6634</v>
      </c>
      <c r="AZ2079">
        <v>0</v>
      </c>
      <c r="BA2079">
        <v>0</v>
      </c>
      <c r="BB2079" t="s">
        <v>6617</v>
      </c>
      <c r="BC2079">
        <v>0</v>
      </c>
      <c r="BD2079" s="4" t="str">
        <f t="shared" si="1317"/>
        <v>No</v>
      </c>
      <c r="BE2079" t="s">
        <v>6640</v>
      </c>
      <c r="BF2079" s="3" t="str">
        <f t="shared" si="1318"/>
        <v>No</v>
      </c>
      <c r="BG2079" t="s">
        <v>6645</v>
      </c>
      <c r="BH2079" s="3" t="str">
        <f t="shared" si="1319"/>
        <v>96082 PARK PL</v>
      </c>
      <c r="BI2079" s="3" t="str">
        <f t="shared" si="1320"/>
        <v>Fernandina Beach</v>
      </c>
      <c r="BJ2079" s="3" t="str">
        <f t="shared" si="1321"/>
        <v>Florida</v>
      </c>
      <c r="BK2079" s="3">
        <f t="shared" si="1322"/>
        <v>32034</v>
      </c>
      <c r="BL2079" s="3" t="str">
        <f t="shared" si="1323"/>
        <v>96082 PARK PL FERNANDINA BEACH FL 32034</v>
      </c>
      <c r="BM2079" s="3" t="str">
        <f t="shared" si="1324"/>
        <v>L</v>
      </c>
      <c r="BN2079" s="3" t="str">
        <f t="shared" si="1325"/>
        <v>Pass</v>
      </c>
      <c r="BO2079" s="3" t="str">
        <f t="shared" si="1326"/>
        <v>No</v>
      </c>
      <c r="BP2079" s="3" t="str">
        <f t="shared" si="1327"/>
        <v>FV&lt;$10K</v>
      </c>
      <c r="BQ2079" t="s">
        <v>6650</v>
      </c>
      <c r="BR2079" s="3" t="str">
        <f t="shared" si="1328"/>
        <v>No, &lt; $20K Lien</v>
      </c>
      <c r="BS2079" s="3" t="str">
        <f t="shared" si="1329"/>
        <v>No, Lien &lt; $20K</v>
      </c>
      <c r="BT2079" t="s">
        <v>6650</v>
      </c>
      <c r="BU2079" s="3" t="str">
        <f t="shared" si="1330"/>
        <v>No</v>
      </c>
      <c r="BV2079" s="3" t="str">
        <f t="shared" si="1331"/>
        <v>No</v>
      </c>
      <c r="BW2079" s="3">
        <f t="shared" si="1332"/>
        <v>0</v>
      </c>
      <c r="BX2079" s="3" t="str">
        <f t="shared" si="1333"/>
        <v>No</v>
      </c>
      <c r="BY2079" s="3">
        <f t="shared" si="1334"/>
        <v>277222</v>
      </c>
      <c r="BZ2079">
        <v>1</v>
      </c>
      <c r="CA2079" s="3">
        <f t="shared" si="1335"/>
        <v>277222</v>
      </c>
      <c r="CC2079" s="3">
        <f t="shared" si="1336"/>
        <v>0</v>
      </c>
      <c r="CD2079" s="3">
        <f t="shared" si="1337"/>
        <v>0</v>
      </c>
      <c r="CE2079" s="3" t="str">
        <f t="shared" si="1338"/>
        <v/>
      </c>
      <c r="CF2079" s="3" t="e">
        <f>HLOOKUP(CE2079,'Valuation Data'!$D$2:$K$5,4,FALSE)</f>
        <v>#N/A</v>
      </c>
      <c r="CG2079" s="3">
        <f t="shared" si="1339"/>
        <v>277222</v>
      </c>
      <c r="CH2079" s="3" t="str">
        <f t="shared" si="1340"/>
        <v>No</v>
      </c>
      <c r="CI2079" s="3" t="str">
        <f>VLOOKUP(R2079,'Use Codes &amp; County Type'!A:D,4,FALSE)</f>
        <v>S</v>
      </c>
      <c r="CJ2079" s="3" t="str">
        <f t="shared" si="1341"/>
        <v>No</v>
      </c>
      <c r="CK2079" s="3" t="str">
        <f t="shared" si="1342"/>
        <v>Yes</v>
      </c>
      <c r="CL2079" s="3">
        <f t="shared" si="1343"/>
        <v>0.67</v>
      </c>
      <c r="CM2079" s="3">
        <f t="shared" si="1344"/>
        <v>185738.74000000002</v>
      </c>
      <c r="CN2079" s="3">
        <f t="shared" si="1345"/>
        <v>15722.48</v>
      </c>
      <c r="CO2079" s="3">
        <f t="shared" si="1346"/>
        <v>170016.26</v>
      </c>
      <c r="CP2079" s="3">
        <f t="shared" si="1347"/>
        <v>5.6714402175873486E-2</v>
      </c>
      <c r="CR2079" s="3" t="str">
        <f t="shared" si="1348"/>
        <v>No</v>
      </c>
      <c r="CV2079" s="3" t="str">
        <f t="shared" si="1349"/>
        <v>*Bid</v>
      </c>
      <c r="CW2079" s="3">
        <f t="shared" si="1350"/>
        <v>2078</v>
      </c>
      <c r="CX2079" s="3">
        <f t="shared" si="1351"/>
        <v>3930.62</v>
      </c>
      <c r="CY2079" s="3" t="str">
        <f t="shared" si="1352"/>
        <v>Ok</v>
      </c>
      <c r="CZ2079">
        <v>0</v>
      </c>
      <c r="DA2079">
        <v>0</v>
      </c>
    </row>
    <row r="2080" spans="1:105" x14ac:dyDescent="0.25">
      <c r="A2080">
        <v>2079</v>
      </c>
      <c r="B2080" t="s">
        <v>3</v>
      </c>
      <c r="C2080" t="s">
        <v>2188</v>
      </c>
      <c r="D2080">
        <v>1181.9000000000001</v>
      </c>
      <c r="E2080">
        <v>2017</v>
      </c>
      <c r="F2080">
        <v>1181.9000000000001</v>
      </c>
      <c r="G2080">
        <v>1181.9000000000001</v>
      </c>
      <c r="H2080" s="3">
        <f t="shared" si="1312"/>
        <v>0</v>
      </c>
      <c r="I2080">
        <v>96090</v>
      </c>
      <c r="J2080" t="s">
        <v>2736</v>
      </c>
      <c r="K2080" t="s">
        <v>2738</v>
      </c>
      <c r="L2080">
        <v>32034</v>
      </c>
      <c r="M2080" t="s">
        <v>4325</v>
      </c>
      <c r="N2080" t="s">
        <v>4761</v>
      </c>
      <c r="O2080">
        <v>-81.510175943902098</v>
      </c>
      <c r="P2080">
        <v>30.653242378987901</v>
      </c>
      <c r="Q2080" t="s">
        <v>5861</v>
      </c>
      <c r="R2080">
        <v>0</v>
      </c>
      <c r="S2080" t="s">
        <v>6538</v>
      </c>
      <c r="T2080">
        <v>8001</v>
      </c>
      <c r="U2080" t="s">
        <v>6581</v>
      </c>
      <c r="V2080">
        <v>2017</v>
      </c>
      <c r="W2080">
        <v>66550</v>
      </c>
      <c r="X2080">
        <v>2017</v>
      </c>
      <c r="Y2080">
        <v>75000</v>
      </c>
      <c r="Z2080">
        <v>1063.24</v>
      </c>
      <c r="AA2080" s="3">
        <f t="shared" si="1313"/>
        <v>0.89960233522294608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 s="3" t="str">
        <f t="shared" si="1314"/>
        <v>No</v>
      </c>
      <c r="AQ2080" s="3" t="str">
        <f t="shared" si="1315"/>
        <v>No</v>
      </c>
      <c r="AR2080" s="3" t="str">
        <f t="shared" si="1316"/>
        <v>No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 t="s">
        <v>6634</v>
      </c>
      <c r="AZ2080">
        <v>0</v>
      </c>
      <c r="BA2080">
        <v>0</v>
      </c>
      <c r="BB2080" t="s">
        <v>6616</v>
      </c>
      <c r="BC2080">
        <v>0</v>
      </c>
      <c r="BD2080" s="4" t="str">
        <f t="shared" si="1317"/>
        <v>No</v>
      </c>
      <c r="BE2080" t="s">
        <v>6640</v>
      </c>
      <c r="BF2080" s="3" t="str">
        <f t="shared" si="1318"/>
        <v>No</v>
      </c>
      <c r="BG2080" t="s">
        <v>6645</v>
      </c>
      <c r="BH2080" s="3" t="str">
        <f t="shared" si="1319"/>
        <v>96090 PARK PL</v>
      </c>
      <c r="BI2080" s="3" t="str">
        <f t="shared" si="1320"/>
        <v>Fernandina Beach</v>
      </c>
      <c r="BJ2080" s="3" t="str">
        <f t="shared" si="1321"/>
        <v>Florida</v>
      </c>
      <c r="BK2080" s="3">
        <f t="shared" si="1322"/>
        <v>32034</v>
      </c>
      <c r="BL2080" s="3" t="str">
        <f t="shared" si="1323"/>
        <v>96090 PARK PL FERNANDINA BEACH FL 32034</v>
      </c>
      <c r="BM2080" s="3" t="str">
        <f t="shared" si="1324"/>
        <v/>
      </c>
      <c r="BN2080" s="3" t="str">
        <f t="shared" si="1325"/>
        <v>Pass</v>
      </c>
      <c r="BO2080" s="3" t="str">
        <f t="shared" si="1326"/>
        <v>No</v>
      </c>
      <c r="BP2080" s="3" t="str">
        <f t="shared" si="1327"/>
        <v>FV&lt;$10K</v>
      </c>
      <c r="BQ2080" t="s">
        <v>6650</v>
      </c>
      <c r="BR2080" s="3" t="str">
        <f t="shared" si="1328"/>
        <v>No, &lt; $20K Lien</v>
      </c>
      <c r="BS2080" s="3" t="str">
        <f t="shared" si="1329"/>
        <v>No, Lien &lt; $20K</v>
      </c>
      <c r="BT2080" t="s">
        <v>6650</v>
      </c>
      <c r="BU2080" s="3" t="str">
        <f t="shared" si="1330"/>
        <v>No</v>
      </c>
      <c r="BV2080" s="3" t="str">
        <f t="shared" si="1331"/>
        <v>No</v>
      </c>
      <c r="BW2080" s="3">
        <f t="shared" si="1332"/>
        <v>0</v>
      </c>
      <c r="BX2080" s="3" t="str">
        <f t="shared" si="1333"/>
        <v>No</v>
      </c>
      <c r="BY2080" s="3">
        <f t="shared" si="1334"/>
        <v>66550</v>
      </c>
      <c r="BZ2080">
        <v>1</v>
      </c>
      <c r="CA2080" s="3">
        <f t="shared" si="1335"/>
        <v>66550</v>
      </c>
      <c r="CC2080" s="3">
        <f t="shared" si="1336"/>
        <v>0</v>
      </c>
      <c r="CD2080" s="3">
        <f t="shared" si="1337"/>
        <v>0</v>
      </c>
      <c r="CE2080" s="3" t="str">
        <f t="shared" si="1338"/>
        <v/>
      </c>
      <c r="CF2080" s="3" t="e">
        <f>HLOOKUP(CE2080,'Valuation Data'!$D$2:$K$5,4,FALSE)</f>
        <v>#N/A</v>
      </c>
      <c r="CG2080" s="3">
        <f t="shared" si="1339"/>
        <v>66550</v>
      </c>
      <c r="CH2080" s="3" t="str">
        <f t="shared" si="1340"/>
        <v>No</v>
      </c>
      <c r="CI2080" s="3" t="str">
        <f>VLOOKUP(R2080,'Use Codes &amp; County Type'!A:D,4,FALSE)</f>
        <v>V</v>
      </c>
      <c r="CJ2080" s="3" t="str">
        <f t="shared" si="1341"/>
        <v>Yes</v>
      </c>
      <c r="CK2080" s="3" t="str">
        <f t="shared" si="1342"/>
        <v>No</v>
      </c>
      <c r="CL2080" s="3">
        <f t="shared" si="1343"/>
        <v>0</v>
      </c>
      <c r="CM2080" s="3">
        <f t="shared" si="1344"/>
        <v>0</v>
      </c>
      <c r="CN2080" s="3">
        <f t="shared" si="1345"/>
        <v>4727.6000000000004</v>
      </c>
      <c r="CO2080" s="3">
        <f t="shared" si="1346"/>
        <v>-4727.6000000000004</v>
      </c>
      <c r="CP2080" s="3">
        <f t="shared" si="1347"/>
        <v>7.1038317054845992E-2</v>
      </c>
      <c r="CR2080" s="3" t="str">
        <f t="shared" si="1348"/>
        <v>No</v>
      </c>
      <c r="CV2080" s="3" t="str">
        <f t="shared" si="1349"/>
        <v>Vacant, No Sales Data</v>
      </c>
      <c r="CW2080" s="3">
        <f t="shared" si="1350"/>
        <v>2079</v>
      </c>
      <c r="CX2080" s="3">
        <f t="shared" si="1351"/>
        <v>1181.9000000000001</v>
      </c>
      <c r="CY2080" s="3" t="str">
        <f t="shared" si="1352"/>
        <v>Ok</v>
      </c>
      <c r="CZ2080">
        <v>0</v>
      </c>
      <c r="DA2080">
        <v>0</v>
      </c>
    </row>
    <row r="2081" spans="1:105" x14ac:dyDescent="0.25">
      <c r="A2081">
        <v>2080</v>
      </c>
      <c r="B2081" t="s">
        <v>3</v>
      </c>
      <c r="C2081" t="s">
        <v>2189</v>
      </c>
      <c r="D2081">
        <v>1410.2</v>
      </c>
      <c r="E2081">
        <v>2017</v>
      </c>
      <c r="F2081">
        <v>1410.2</v>
      </c>
      <c r="G2081">
        <v>1410.2</v>
      </c>
      <c r="H2081" s="3">
        <f t="shared" si="1312"/>
        <v>0</v>
      </c>
      <c r="I2081">
        <v>96033</v>
      </c>
      <c r="J2081" t="s">
        <v>2736</v>
      </c>
      <c r="K2081" t="s">
        <v>2738</v>
      </c>
      <c r="L2081">
        <v>32034</v>
      </c>
      <c r="M2081" t="s">
        <v>4326</v>
      </c>
      <c r="N2081" t="s">
        <v>4761</v>
      </c>
      <c r="O2081">
        <v>-81.512198353919104</v>
      </c>
      <c r="P2081">
        <v>30.6453370397697</v>
      </c>
      <c r="Q2081" t="s">
        <v>6201</v>
      </c>
      <c r="R2081">
        <v>1</v>
      </c>
      <c r="S2081" t="s">
        <v>6539</v>
      </c>
      <c r="T2081">
        <v>1001</v>
      </c>
      <c r="U2081" t="s">
        <v>6582</v>
      </c>
      <c r="V2081">
        <v>2017</v>
      </c>
      <c r="W2081">
        <v>123781</v>
      </c>
      <c r="X2081">
        <v>2017</v>
      </c>
      <c r="Y2081">
        <v>177601</v>
      </c>
      <c r="Z2081">
        <v>1274.3399999999999</v>
      </c>
      <c r="AA2081" s="3">
        <f t="shared" si="1313"/>
        <v>0.90365905545312708</v>
      </c>
      <c r="AB2081" t="s">
        <v>6616</v>
      </c>
      <c r="AC2081" t="s">
        <v>6616</v>
      </c>
      <c r="AE2081" t="s">
        <v>6616</v>
      </c>
      <c r="AF2081" t="s">
        <v>6616</v>
      </c>
      <c r="AG2081" t="s">
        <v>6616</v>
      </c>
      <c r="AH2081" t="s">
        <v>6616</v>
      </c>
      <c r="AI2081" t="s">
        <v>6618</v>
      </c>
      <c r="AJ2081" t="s">
        <v>6618</v>
      </c>
      <c r="AK2081" t="s">
        <v>6618</v>
      </c>
      <c r="AL2081" t="s">
        <v>6618</v>
      </c>
      <c r="AM2081" t="s">
        <v>6618</v>
      </c>
      <c r="AN2081" t="s">
        <v>6618</v>
      </c>
      <c r="AO2081" t="s">
        <v>6618</v>
      </c>
      <c r="AP2081" s="3" t="str">
        <f t="shared" si="1314"/>
        <v>No</v>
      </c>
      <c r="AQ2081" s="3" t="str">
        <f t="shared" si="1315"/>
        <v>No</v>
      </c>
      <c r="AR2081" s="3" t="str">
        <f t="shared" si="1316"/>
        <v>No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 t="s">
        <v>6634</v>
      </c>
      <c r="AZ2081" t="s">
        <v>6637</v>
      </c>
      <c r="BA2081">
        <v>0</v>
      </c>
      <c r="BB2081" t="s">
        <v>6617</v>
      </c>
      <c r="BC2081" t="s">
        <v>6617</v>
      </c>
      <c r="BD2081" s="4" t="str">
        <f t="shared" si="1317"/>
        <v>No</v>
      </c>
      <c r="BE2081" t="s">
        <v>6640</v>
      </c>
      <c r="BF2081" s="3" t="str">
        <f t="shared" si="1318"/>
        <v>No</v>
      </c>
      <c r="BG2081" t="s">
        <v>6645</v>
      </c>
      <c r="BH2081" s="3" t="str">
        <f t="shared" si="1319"/>
        <v>96033 HIDDEN MARSH LN</v>
      </c>
      <c r="BI2081" s="3" t="str">
        <f t="shared" si="1320"/>
        <v>Fernandina Beach</v>
      </c>
      <c r="BJ2081" s="3" t="str">
        <f t="shared" si="1321"/>
        <v>Florida</v>
      </c>
      <c r="BK2081" s="3">
        <f t="shared" si="1322"/>
        <v>32034</v>
      </c>
      <c r="BL2081" s="3" t="str">
        <f t="shared" si="1323"/>
        <v>96033 HIDDEN MARSH LN FERNANDINA BEACH FL 32034</v>
      </c>
      <c r="BM2081" s="3" t="str">
        <f t="shared" si="1324"/>
        <v/>
      </c>
      <c r="BN2081" s="3" t="str">
        <f t="shared" si="1325"/>
        <v>Pass</v>
      </c>
      <c r="BO2081" s="3" t="str">
        <f t="shared" si="1326"/>
        <v>Yes</v>
      </c>
      <c r="BP2081" s="3" t="str">
        <f t="shared" si="1327"/>
        <v>FV&lt;$10K</v>
      </c>
      <c r="BQ2081" t="s">
        <v>6650</v>
      </c>
      <c r="BR2081" s="3" t="str">
        <f t="shared" si="1328"/>
        <v>No, &lt; $20K Lien</v>
      </c>
      <c r="BS2081" s="3" t="str">
        <f t="shared" si="1329"/>
        <v>No, Lien &lt; $20K</v>
      </c>
      <c r="BT2081" t="s">
        <v>6650</v>
      </c>
      <c r="BU2081" s="3" t="str">
        <f t="shared" si="1330"/>
        <v>No</v>
      </c>
      <c r="BV2081" s="3" t="str">
        <f t="shared" si="1331"/>
        <v>No</v>
      </c>
      <c r="BW2081" s="3">
        <f t="shared" si="1332"/>
        <v>0</v>
      </c>
      <c r="BX2081" s="3" t="str">
        <f t="shared" si="1333"/>
        <v>No</v>
      </c>
      <c r="BY2081" s="3">
        <f t="shared" si="1334"/>
        <v>123781</v>
      </c>
      <c r="BZ2081">
        <v>1</v>
      </c>
      <c r="CA2081" s="3">
        <f t="shared" si="1335"/>
        <v>123781</v>
      </c>
      <c r="CC2081" s="3">
        <f t="shared" si="1336"/>
        <v>0</v>
      </c>
      <c r="CD2081" s="3">
        <f t="shared" si="1337"/>
        <v>0</v>
      </c>
      <c r="CE2081" s="3" t="str">
        <f t="shared" si="1338"/>
        <v/>
      </c>
      <c r="CF2081" s="3" t="e">
        <f>HLOOKUP(CE2081,'Valuation Data'!$D$2:$K$5,4,FALSE)</f>
        <v>#N/A</v>
      </c>
      <c r="CG2081" s="3">
        <f t="shared" si="1339"/>
        <v>123781</v>
      </c>
      <c r="CH2081" s="3" t="str">
        <f t="shared" si="1340"/>
        <v>No</v>
      </c>
      <c r="CI2081" s="3" t="str">
        <f>VLOOKUP(R2081,'Use Codes &amp; County Type'!A:D,4,FALSE)</f>
        <v>S</v>
      </c>
      <c r="CJ2081" s="3" t="str">
        <f t="shared" si="1341"/>
        <v>No</v>
      </c>
      <c r="CK2081" s="3" t="str">
        <f t="shared" si="1342"/>
        <v>Yes</v>
      </c>
      <c r="CL2081" s="3">
        <f t="shared" si="1343"/>
        <v>0.67</v>
      </c>
      <c r="CM2081" s="3">
        <f t="shared" si="1344"/>
        <v>82933.27</v>
      </c>
      <c r="CN2081" s="3">
        <f t="shared" si="1345"/>
        <v>5640.8</v>
      </c>
      <c r="CO2081" s="3">
        <f t="shared" si="1346"/>
        <v>77292.47</v>
      </c>
      <c r="CP2081" s="3">
        <f t="shared" si="1347"/>
        <v>4.5570806505037122E-2</v>
      </c>
      <c r="CR2081" s="3" t="str">
        <f t="shared" si="1348"/>
        <v>No</v>
      </c>
      <c r="CV2081" s="3" t="str">
        <f t="shared" si="1349"/>
        <v>*Bid</v>
      </c>
      <c r="CW2081" s="3">
        <f t="shared" si="1350"/>
        <v>2080</v>
      </c>
      <c r="CX2081" s="3">
        <f t="shared" si="1351"/>
        <v>1410.2</v>
      </c>
      <c r="CY2081" s="3" t="str">
        <f t="shared" si="1352"/>
        <v>Ok</v>
      </c>
      <c r="CZ2081">
        <v>0</v>
      </c>
      <c r="DA2081">
        <v>0</v>
      </c>
    </row>
    <row r="2082" spans="1:105" x14ac:dyDescent="0.25">
      <c r="A2082">
        <v>2081</v>
      </c>
      <c r="B2082" t="s">
        <v>3</v>
      </c>
      <c r="C2082" t="s">
        <v>2190</v>
      </c>
      <c r="D2082">
        <v>2090.54</v>
      </c>
      <c r="E2082">
        <v>2017</v>
      </c>
      <c r="F2082">
        <v>2090.54</v>
      </c>
      <c r="G2082">
        <v>2090.54</v>
      </c>
      <c r="H2082" s="3">
        <f t="shared" si="1312"/>
        <v>0</v>
      </c>
      <c r="I2082">
        <v>95008</v>
      </c>
      <c r="J2082" t="s">
        <v>2736</v>
      </c>
      <c r="K2082" t="s">
        <v>2738</v>
      </c>
      <c r="L2082">
        <v>32034</v>
      </c>
      <c r="M2082" t="s">
        <v>4327</v>
      </c>
      <c r="N2082" t="s">
        <v>4761</v>
      </c>
      <c r="O2082">
        <v>-81.5090727644629</v>
      </c>
      <c r="P2082">
        <v>30.644494099049599</v>
      </c>
      <c r="Q2082" t="s">
        <v>6202</v>
      </c>
      <c r="R2082">
        <v>1</v>
      </c>
      <c r="S2082" t="s">
        <v>6539</v>
      </c>
      <c r="T2082">
        <v>1001</v>
      </c>
      <c r="U2082" t="s">
        <v>6582</v>
      </c>
      <c r="V2082">
        <v>2017</v>
      </c>
      <c r="W2082">
        <v>164835</v>
      </c>
      <c r="X2082">
        <v>2017</v>
      </c>
      <c r="Y2082">
        <v>246524</v>
      </c>
      <c r="Z2082">
        <v>1903.41</v>
      </c>
      <c r="AA2082" s="3">
        <f t="shared" si="1313"/>
        <v>0.91048724253063806</v>
      </c>
      <c r="AD2082" t="s">
        <v>6616</v>
      </c>
      <c r="AF2082" t="s">
        <v>6616</v>
      </c>
      <c r="AG2082" t="s">
        <v>6616</v>
      </c>
      <c r="AI2082" t="s">
        <v>6618</v>
      </c>
      <c r="AJ2082" t="s">
        <v>6618</v>
      </c>
      <c r="AK2082" t="s">
        <v>6618</v>
      </c>
      <c r="AL2082" t="s">
        <v>6618</v>
      </c>
      <c r="AM2082" t="s">
        <v>6618</v>
      </c>
      <c r="AN2082">
        <v>0</v>
      </c>
      <c r="AO2082">
        <v>0</v>
      </c>
      <c r="AP2082" s="3" t="str">
        <f t="shared" si="1314"/>
        <v>No</v>
      </c>
      <c r="AQ2082" s="3" t="str">
        <f t="shared" si="1315"/>
        <v>No</v>
      </c>
      <c r="AR2082" s="3" t="str">
        <f t="shared" si="1316"/>
        <v>No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 t="s">
        <v>6634</v>
      </c>
      <c r="AZ2082" t="s">
        <v>6639</v>
      </c>
      <c r="BA2082">
        <v>1</v>
      </c>
      <c r="BB2082" t="s">
        <v>6617</v>
      </c>
      <c r="BC2082" t="s">
        <v>6617</v>
      </c>
      <c r="BD2082" s="4" t="str">
        <f t="shared" si="1317"/>
        <v>No</v>
      </c>
      <c r="BE2082" t="s">
        <v>6640</v>
      </c>
      <c r="BF2082" s="3" t="str">
        <f t="shared" si="1318"/>
        <v>No</v>
      </c>
      <c r="BG2082" t="s">
        <v>6645</v>
      </c>
      <c r="BH2082" s="3" t="str">
        <f t="shared" si="1319"/>
        <v>95008 SEA HAWK PL</v>
      </c>
      <c r="BI2082" s="3" t="str">
        <f t="shared" si="1320"/>
        <v>Fernandina Beach</v>
      </c>
      <c r="BJ2082" s="3" t="str">
        <f t="shared" si="1321"/>
        <v>Florida</v>
      </c>
      <c r="BK2082" s="3">
        <f t="shared" si="1322"/>
        <v>32034</v>
      </c>
      <c r="BL2082" s="3" t="str">
        <f t="shared" si="1323"/>
        <v>95008 SEA HAWK PL FERNANDINA BEACH FL 32034</v>
      </c>
      <c r="BM2082" s="3" t="str">
        <f t="shared" si="1324"/>
        <v/>
      </c>
      <c r="BN2082" s="3" t="str">
        <f t="shared" si="1325"/>
        <v>Pass</v>
      </c>
      <c r="BO2082" s="3" t="str">
        <f t="shared" si="1326"/>
        <v>Yes</v>
      </c>
      <c r="BP2082" s="3" t="str">
        <f t="shared" si="1327"/>
        <v>FV&lt;$10K</v>
      </c>
      <c r="BQ2082" t="s">
        <v>6650</v>
      </c>
      <c r="BR2082" s="3" t="str">
        <f t="shared" si="1328"/>
        <v>No, &lt; $20K Lien</v>
      </c>
      <c r="BS2082" s="3" t="str">
        <f t="shared" si="1329"/>
        <v>No, Lien &lt; $20K</v>
      </c>
      <c r="BT2082" t="s">
        <v>6650</v>
      </c>
      <c r="BU2082" s="3" t="str">
        <f t="shared" si="1330"/>
        <v>No</v>
      </c>
      <c r="BV2082" s="3" t="str">
        <f t="shared" si="1331"/>
        <v>No</v>
      </c>
      <c r="BW2082" s="3">
        <f t="shared" si="1332"/>
        <v>1</v>
      </c>
      <c r="BX2082" s="3" t="str">
        <f t="shared" si="1333"/>
        <v>No</v>
      </c>
      <c r="BY2082" s="3">
        <f t="shared" si="1334"/>
        <v>164835</v>
      </c>
      <c r="BZ2082">
        <v>1</v>
      </c>
      <c r="CA2082" s="3">
        <f t="shared" si="1335"/>
        <v>164835</v>
      </c>
      <c r="CC2082" s="3">
        <f t="shared" si="1336"/>
        <v>0</v>
      </c>
      <c r="CD2082" s="3">
        <f t="shared" si="1337"/>
        <v>0</v>
      </c>
      <c r="CE2082" s="3" t="str">
        <f t="shared" si="1338"/>
        <v/>
      </c>
      <c r="CF2082" s="3" t="e">
        <f>HLOOKUP(CE2082,'Valuation Data'!$D$2:$K$5,4,FALSE)</f>
        <v>#N/A</v>
      </c>
      <c r="CG2082" s="3">
        <f t="shared" si="1339"/>
        <v>164835</v>
      </c>
      <c r="CH2082" s="3" t="str">
        <f t="shared" si="1340"/>
        <v>No</v>
      </c>
      <c r="CI2082" s="3" t="str">
        <f>VLOOKUP(R2082,'Use Codes &amp; County Type'!A:D,4,FALSE)</f>
        <v>S</v>
      </c>
      <c r="CJ2082" s="3" t="str">
        <f t="shared" si="1341"/>
        <v>No</v>
      </c>
      <c r="CK2082" s="3" t="str">
        <f t="shared" si="1342"/>
        <v>Yes</v>
      </c>
      <c r="CL2082" s="3">
        <f t="shared" si="1343"/>
        <v>0.67</v>
      </c>
      <c r="CM2082" s="3">
        <f t="shared" si="1344"/>
        <v>110439.45000000001</v>
      </c>
      <c r="CN2082" s="3">
        <f t="shared" si="1345"/>
        <v>10452.700000000001</v>
      </c>
      <c r="CO2082" s="3">
        <f t="shared" si="1346"/>
        <v>99986.750000000015</v>
      </c>
      <c r="CP2082" s="3">
        <f t="shared" si="1347"/>
        <v>6.3413110079776749E-2</v>
      </c>
      <c r="CR2082" s="3" t="str">
        <f t="shared" si="1348"/>
        <v>No</v>
      </c>
      <c r="CV2082" s="3" t="str">
        <f t="shared" si="1349"/>
        <v>*Bid</v>
      </c>
      <c r="CW2082" s="3">
        <f t="shared" si="1350"/>
        <v>2081</v>
      </c>
      <c r="CX2082" s="3">
        <f t="shared" si="1351"/>
        <v>2090.54</v>
      </c>
      <c r="CY2082" s="3" t="str">
        <f t="shared" si="1352"/>
        <v>Ok</v>
      </c>
      <c r="CZ2082">
        <v>0</v>
      </c>
      <c r="DA2082">
        <v>0</v>
      </c>
    </row>
    <row r="2083" spans="1:105" x14ac:dyDescent="0.25">
      <c r="A2083">
        <v>2082</v>
      </c>
      <c r="B2083" t="s">
        <v>3</v>
      </c>
      <c r="C2083" t="s">
        <v>2191</v>
      </c>
      <c r="D2083">
        <v>4376.72</v>
      </c>
      <c r="E2083">
        <v>2017</v>
      </c>
      <c r="F2083">
        <v>4376.72</v>
      </c>
      <c r="G2083">
        <v>4376.72</v>
      </c>
      <c r="H2083" s="3">
        <f t="shared" si="1312"/>
        <v>0</v>
      </c>
      <c r="I2083">
        <v>96205</v>
      </c>
      <c r="J2083" t="s">
        <v>2736</v>
      </c>
      <c r="K2083" t="s">
        <v>2738</v>
      </c>
      <c r="L2083">
        <v>32034</v>
      </c>
      <c r="M2083" t="s">
        <v>4328</v>
      </c>
      <c r="N2083" t="s">
        <v>4761</v>
      </c>
      <c r="O2083">
        <v>-81.5112738848063</v>
      </c>
      <c r="P2083">
        <v>30.6378326806926</v>
      </c>
      <c r="Q2083" t="s">
        <v>6203</v>
      </c>
      <c r="R2083">
        <v>1</v>
      </c>
      <c r="S2083" t="s">
        <v>6539</v>
      </c>
      <c r="T2083">
        <v>1001</v>
      </c>
      <c r="U2083" t="s">
        <v>6582</v>
      </c>
      <c r="V2083">
        <v>2017</v>
      </c>
      <c r="W2083">
        <v>304470</v>
      </c>
      <c r="X2083">
        <v>2017</v>
      </c>
      <c r="Y2083">
        <v>372775</v>
      </c>
      <c r="Z2083">
        <v>4017.31</v>
      </c>
      <c r="AA2083" s="3">
        <f t="shared" si="1313"/>
        <v>0.91788142718748278</v>
      </c>
      <c r="AB2083" t="s">
        <v>6616</v>
      </c>
      <c r="AC2083" t="s">
        <v>6616</v>
      </c>
      <c r="AF2083" t="s">
        <v>6616</v>
      </c>
      <c r="AI2083" t="s">
        <v>6618</v>
      </c>
      <c r="AJ2083" t="s">
        <v>6618</v>
      </c>
      <c r="AK2083" t="s">
        <v>6618</v>
      </c>
      <c r="AL2083" t="s">
        <v>6618</v>
      </c>
      <c r="AM2083" t="s">
        <v>6618</v>
      </c>
      <c r="AN2083">
        <v>0</v>
      </c>
      <c r="AO2083">
        <v>0</v>
      </c>
      <c r="AP2083" s="3" t="str">
        <f t="shared" si="1314"/>
        <v>No</v>
      </c>
      <c r="AQ2083" s="3" t="str">
        <f t="shared" si="1315"/>
        <v>No</v>
      </c>
      <c r="AR2083" s="3" t="str">
        <f t="shared" si="1316"/>
        <v>No</v>
      </c>
      <c r="AS2083">
        <v>0</v>
      </c>
      <c r="AT2083">
        <v>0</v>
      </c>
      <c r="AU2083">
        <v>373500</v>
      </c>
      <c r="AV2083" t="s">
        <v>6622</v>
      </c>
      <c r="AW2083">
        <v>0</v>
      </c>
      <c r="AX2083">
        <v>0</v>
      </c>
      <c r="AY2083" t="s">
        <v>6634</v>
      </c>
      <c r="AZ2083" t="s">
        <v>6637</v>
      </c>
      <c r="BA2083">
        <v>0</v>
      </c>
      <c r="BB2083" t="s">
        <v>6617</v>
      </c>
      <c r="BC2083" t="s">
        <v>6616</v>
      </c>
      <c r="BD2083" s="4" t="str">
        <f t="shared" si="1317"/>
        <v>No</v>
      </c>
      <c r="BE2083" t="s">
        <v>6640</v>
      </c>
      <c r="BF2083" s="3" t="str">
        <f t="shared" si="1318"/>
        <v>No</v>
      </c>
      <c r="BG2083" t="s">
        <v>6645</v>
      </c>
      <c r="BH2083" s="3" t="str">
        <f t="shared" si="1319"/>
        <v>96205 HIGH POINTE DR</v>
      </c>
      <c r="BI2083" s="3" t="str">
        <f t="shared" si="1320"/>
        <v>Fernandina Beach</v>
      </c>
      <c r="BJ2083" s="3" t="str">
        <f t="shared" si="1321"/>
        <v>Florida</v>
      </c>
      <c r="BK2083" s="3">
        <f t="shared" si="1322"/>
        <v>32034</v>
      </c>
      <c r="BL2083" s="3" t="str">
        <f t="shared" si="1323"/>
        <v>96205 HIGH POINTE DR FERNANDINA BEACH FL 32034</v>
      </c>
      <c r="BM2083" s="3" t="str">
        <f t="shared" si="1324"/>
        <v>L</v>
      </c>
      <c r="BN2083" s="3" t="str">
        <f t="shared" si="1325"/>
        <v>Pass</v>
      </c>
      <c r="BO2083" s="3" t="str">
        <f t="shared" si="1326"/>
        <v>No</v>
      </c>
      <c r="BP2083" s="3" t="str">
        <f t="shared" si="1327"/>
        <v>FV&lt;$10K</v>
      </c>
      <c r="BQ2083" t="s">
        <v>6650</v>
      </c>
      <c r="BR2083" s="3" t="str">
        <f t="shared" si="1328"/>
        <v>No, &lt; $20K Lien</v>
      </c>
      <c r="BS2083" s="3" t="str">
        <f t="shared" si="1329"/>
        <v>No, Lien &lt; $20K</v>
      </c>
      <c r="BT2083" t="s">
        <v>6650</v>
      </c>
      <c r="BU2083" s="3" t="str">
        <f t="shared" si="1330"/>
        <v>No</v>
      </c>
      <c r="BV2083" s="3" t="str">
        <f t="shared" si="1331"/>
        <v>No</v>
      </c>
      <c r="BW2083" s="3">
        <f t="shared" si="1332"/>
        <v>0</v>
      </c>
      <c r="BX2083" s="3" t="str">
        <f t="shared" si="1333"/>
        <v>No</v>
      </c>
      <c r="BY2083" s="3">
        <f t="shared" si="1334"/>
        <v>304470</v>
      </c>
      <c r="BZ2083">
        <v>1</v>
      </c>
      <c r="CA2083" s="3">
        <f t="shared" si="1335"/>
        <v>304470</v>
      </c>
      <c r="CC2083" s="3">
        <f t="shared" si="1336"/>
        <v>0</v>
      </c>
      <c r="CD2083" s="3">
        <f t="shared" si="1337"/>
        <v>0</v>
      </c>
      <c r="CE2083" s="3" t="str">
        <f t="shared" si="1338"/>
        <v/>
      </c>
      <c r="CF2083" s="3" t="e">
        <f>HLOOKUP(CE2083,'Valuation Data'!$D$2:$K$5,4,FALSE)</f>
        <v>#N/A</v>
      </c>
      <c r="CG2083" s="3">
        <f t="shared" si="1339"/>
        <v>304470</v>
      </c>
      <c r="CH2083" s="3" t="str">
        <f t="shared" si="1340"/>
        <v>No</v>
      </c>
      <c r="CI2083" s="3" t="str">
        <f>VLOOKUP(R2083,'Use Codes &amp; County Type'!A:D,4,FALSE)</f>
        <v>S</v>
      </c>
      <c r="CJ2083" s="3" t="str">
        <f t="shared" si="1341"/>
        <v>No</v>
      </c>
      <c r="CK2083" s="3" t="str">
        <f t="shared" si="1342"/>
        <v>Yes</v>
      </c>
      <c r="CL2083" s="3">
        <f t="shared" si="1343"/>
        <v>0.67</v>
      </c>
      <c r="CM2083" s="3">
        <f t="shared" si="1344"/>
        <v>203994.90000000002</v>
      </c>
      <c r="CN2083" s="3">
        <f t="shared" si="1345"/>
        <v>17506.88</v>
      </c>
      <c r="CO2083" s="3">
        <f t="shared" si="1346"/>
        <v>186488.02000000002</v>
      </c>
      <c r="CP2083" s="3">
        <f t="shared" si="1347"/>
        <v>5.7499523762603873E-2</v>
      </c>
      <c r="CR2083" s="3" t="str">
        <f t="shared" si="1348"/>
        <v>No</v>
      </c>
      <c r="CV2083" s="3" t="str">
        <f t="shared" si="1349"/>
        <v>*Bid</v>
      </c>
      <c r="CW2083" s="3">
        <f t="shared" si="1350"/>
        <v>2082</v>
      </c>
      <c r="CX2083" s="3">
        <f t="shared" si="1351"/>
        <v>4376.72</v>
      </c>
      <c r="CY2083" s="3" t="str">
        <f t="shared" si="1352"/>
        <v>Ok</v>
      </c>
      <c r="CZ2083">
        <v>0</v>
      </c>
      <c r="DA2083">
        <v>0</v>
      </c>
    </row>
    <row r="2084" spans="1:105" x14ac:dyDescent="0.25">
      <c r="A2084">
        <v>2083</v>
      </c>
      <c r="B2084" t="s">
        <v>3</v>
      </c>
      <c r="C2084" t="s">
        <v>2192</v>
      </c>
      <c r="D2084">
        <v>2155.58</v>
      </c>
      <c r="E2084">
        <v>2017</v>
      </c>
      <c r="F2084">
        <v>2155.58</v>
      </c>
      <c r="G2084">
        <v>2155.58</v>
      </c>
      <c r="H2084" s="3">
        <f t="shared" si="1312"/>
        <v>0</v>
      </c>
      <c r="I2084">
        <v>95345</v>
      </c>
      <c r="J2084" t="s">
        <v>2736</v>
      </c>
      <c r="K2084" t="s">
        <v>2738</v>
      </c>
      <c r="L2084">
        <v>32034</v>
      </c>
      <c r="M2084" t="s">
        <v>4329</v>
      </c>
      <c r="N2084" t="s">
        <v>4761</v>
      </c>
      <c r="O2084">
        <v>-81.513846001950498</v>
      </c>
      <c r="P2084">
        <v>30.641564763114602</v>
      </c>
      <c r="Q2084" t="s">
        <v>6204</v>
      </c>
      <c r="R2084">
        <v>1</v>
      </c>
      <c r="S2084" t="s">
        <v>6539</v>
      </c>
      <c r="T2084">
        <v>1001</v>
      </c>
      <c r="U2084" t="s">
        <v>6582</v>
      </c>
      <c r="V2084">
        <v>2017</v>
      </c>
      <c r="W2084">
        <v>168807</v>
      </c>
      <c r="X2084">
        <v>2017</v>
      </c>
      <c r="Y2084">
        <v>178996</v>
      </c>
      <c r="Z2084">
        <v>1963.55</v>
      </c>
      <c r="AA2084" s="3">
        <f t="shared" si="1313"/>
        <v>0.91091492776886041</v>
      </c>
      <c r="AB2084" t="s">
        <v>6616</v>
      </c>
      <c r="AC2084" t="s">
        <v>6616</v>
      </c>
      <c r="AI2084" t="s">
        <v>6618</v>
      </c>
      <c r="AJ2084" t="s">
        <v>6618</v>
      </c>
      <c r="AK2084" t="s">
        <v>6618</v>
      </c>
      <c r="AL2084" t="s">
        <v>6618</v>
      </c>
      <c r="AM2084">
        <v>0</v>
      </c>
      <c r="AN2084">
        <v>0</v>
      </c>
      <c r="AO2084">
        <v>0</v>
      </c>
      <c r="AP2084" s="3" t="str">
        <f t="shared" si="1314"/>
        <v>No</v>
      </c>
      <c r="AQ2084" s="3" t="str">
        <f t="shared" si="1315"/>
        <v>No</v>
      </c>
      <c r="AR2084" s="3" t="str">
        <f t="shared" si="1316"/>
        <v>No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 t="s">
        <v>6634</v>
      </c>
      <c r="AZ2084" t="s">
        <v>6639</v>
      </c>
      <c r="BA2084">
        <v>0</v>
      </c>
      <c r="BB2084" t="s">
        <v>6617</v>
      </c>
      <c r="BC2084" t="s">
        <v>6616</v>
      </c>
      <c r="BD2084" s="4" t="str">
        <f t="shared" si="1317"/>
        <v>No</v>
      </c>
      <c r="BE2084" t="s">
        <v>6640</v>
      </c>
      <c r="BF2084" s="3" t="str">
        <f t="shared" si="1318"/>
        <v>No</v>
      </c>
      <c r="BG2084" t="s">
        <v>6645</v>
      </c>
      <c r="BH2084" s="3" t="str">
        <f t="shared" si="1319"/>
        <v>95345 BARNWELL RD</v>
      </c>
      <c r="BI2084" s="3" t="str">
        <f t="shared" si="1320"/>
        <v>Fernandina Beach</v>
      </c>
      <c r="BJ2084" s="3" t="str">
        <f t="shared" si="1321"/>
        <v>Florida</v>
      </c>
      <c r="BK2084" s="3">
        <f t="shared" si="1322"/>
        <v>32034</v>
      </c>
      <c r="BL2084" s="3" t="str">
        <f t="shared" si="1323"/>
        <v>95345 BARNWELL RD FERNANDINA BEACH FL 32034</v>
      </c>
      <c r="BM2084" s="3" t="str">
        <f t="shared" si="1324"/>
        <v/>
      </c>
      <c r="BN2084" s="3" t="str">
        <f t="shared" si="1325"/>
        <v>Pass</v>
      </c>
      <c r="BO2084" s="3" t="str">
        <f t="shared" si="1326"/>
        <v>No</v>
      </c>
      <c r="BP2084" s="3" t="str">
        <f t="shared" si="1327"/>
        <v>FV&lt;$10K</v>
      </c>
      <c r="BQ2084" t="s">
        <v>6650</v>
      </c>
      <c r="BR2084" s="3" t="str">
        <f t="shared" si="1328"/>
        <v>No, &lt; $20K Lien</v>
      </c>
      <c r="BS2084" s="3" t="str">
        <f t="shared" si="1329"/>
        <v>No, Lien &lt; $20K</v>
      </c>
      <c r="BT2084" t="s">
        <v>6650</v>
      </c>
      <c r="BU2084" s="3" t="str">
        <f t="shared" si="1330"/>
        <v>No</v>
      </c>
      <c r="BV2084" s="3" t="str">
        <f t="shared" si="1331"/>
        <v>No</v>
      </c>
      <c r="BW2084" s="3">
        <f t="shared" si="1332"/>
        <v>0</v>
      </c>
      <c r="BX2084" s="3" t="str">
        <f t="shared" si="1333"/>
        <v>No</v>
      </c>
      <c r="BY2084" s="3">
        <f t="shared" si="1334"/>
        <v>168807</v>
      </c>
      <c r="BZ2084">
        <v>1</v>
      </c>
      <c r="CA2084" s="3">
        <f t="shared" si="1335"/>
        <v>168807</v>
      </c>
      <c r="CC2084" s="3">
        <f t="shared" si="1336"/>
        <v>0</v>
      </c>
      <c r="CD2084" s="3">
        <f t="shared" si="1337"/>
        <v>0</v>
      </c>
      <c r="CE2084" s="3" t="str">
        <f t="shared" si="1338"/>
        <v/>
      </c>
      <c r="CF2084" s="3" t="e">
        <f>HLOOKUP(CE2084,'Valuation Data'!$D$2:$K$5,4,FALSE)</f>
        <v>#N/A</v>
      </c>
      <c r="CG2084" s="3">
        <f t="shared" si="1339"/>
        <v>168807</v>
      </c>
      <c r="CH2084" s="3" t="str">
        <f t="shared" si="1340"/>
        <v>No</v>
      </c>
      <c r="CI2084" s="3" t="str">
        <f>VLOOKUP(R2084,'Use Codes &amp; County Type'!A:D,4,FALSE)</f>
        <v>S</v>
      </c>
      <c r="CJ2084" s="3" t="str">
        <f t="shared" si="1341"/>
        <v>No</v>
      </c>
      <c r="CK2084" s="3" t="str">
        <f t="shared" si="1342"/>
        <v>Yes</v>
      </c>
      <c r="CL2084" s="3">
        <f t="shared" si="1343"/>
        <v>0.67</v>
      </c>
      <c r="CM2084" s="3">
        <f t="shared" si="1344"/>
        <v>113100.69</v>
      </c>
      <c r="CN2084" s="3">
        <f t="shared" si="1345"/>
        <v>8622.32</v>
      </c>
      <c r="CO2084" s="3">
        <f t="shared" si="1346"/>
        <v>104478.37</v>
      </c>
      <c r="CP2084" s="3">
        <f t="shared" si="1347"/>
        <v>5.1077976624192126E-2</v>
      </c>
      <c r="CR2084" s="3" t="str">
        <f t="shared" si="1348"/>
        <v>No</v>
      </c>
      <c r="CV2084" s="3" t="str">
        <f t="shared" si="1349"/>
        <v>*Bid</v>
      </c>
      <c r="CW2084" s="3">
        <f t="shared" si="1350"/>
        <v>2083</v>
      </c>
      <c r="CX2084" s="3">
        <f t="shared" si="1351"/>
        <v>2155.58</v>
      </c>
      <c r="CY2084" s="3" t="str">
        <f t="shared" si="1352"/>
        <v>Ok</v>
      </c>
      <c r="CZ2084">
        <v>0</v>
      </c>
      <c r="DA2084">
        <v>0</v>
      </c>
    </row>
    <row r="2085" spans="1:105" x14ac:dyDescent="0.25">
      <c r="A2085">
        <v>2084</v>
      </c>
      <c r="B2085" t="s">
        <v>3</v>
      </c>
      <c r="C2085" t="s">
        <v>2193</v>
      </c>
      <c r="D2085">
        <v>1237.78</v>
      </c>
      <c r="E2085">
        <v>2017</v>
      </c>
      <c r="F2085">
        <v>1237.78</v>
      </c>
      <c r="G2085">
        <v>1237.78</v>
      </c>
      <c r="H2085" s="3">
        <f t="shared" si="1312"/>
        <v>0</v>
      </c>
      <c r="J2085" t="s">
        <v>2736</v>
      </c>
      <c r="K2085" t="s">
        <v>2738</v>
      </c>
      <c r="L2085">
        <v>32034</v>
      </c>
      <c r="M2085" t="s">
        <v>4330</v>
      </c>
      <c r="N2085" t="s">
        <v>4761</v>
      </c>
      <c r="O2085">
        <v>-81.511032935824105</v>
      </c>
      <c r="P2085">
        <v>30.654097690634099</v>
      </c>
      <c r="Q2085" t="s">
        <v>6205</v>
      </c>
      <c r="R2085">
        <v>0</v>
      </c>
      <c r="S2085" t="s">
        <v>6538</v>
      </c>
      <c r="T2085">
        <v>8001</v>
      </c>
      <c r="U2085" t="s">
        <v>6581</v>
      </c>
      <c r="V2085">
        <v>2017</v>
      </c>
      <c r="W2085">
        <v>72600</v>
      </c>
      <c r="X2085">
        <v>2017</v>
      </c>
      <c r="Y2085">
        <v>75000</v>
      </c>
      <c r="Z2085">
        <v>1114.9100000000001</v>
      </c>
      <c r="AA2085" s="3">
        <f t="shared" si="1313"/>
        <v>0.90073357139394727</v>
      </c>
      <c r="AB2085" t="s">
        <v>6616</v>
      </c>
      <c r="AC2085" t="s">
        <v>6616</v>
      </c>
      <c r="AD2085" t="s">
        <v>6616</v>
      </c>
      <c r="AE2085" t="s">
        <v>6616</v>
      </c>
      <c r="AF2085" t="s">
        <v>6616</v>
      </c>
      <c r="AG2085" t="s">
        <v>6616</v>
      </c>
      <c r="AH2085" t="s">
        <v>6616</v>
      </c>
      <c r="AI2085" t="s">
        <v>6618</v>
      </c>
      <c r="AJ2085" t="s">
        <v>6618</v>
      </c>
      <c r="AK2085" t="s">
        <v>6618</v>
      </c>
      <c r="AL2085" t="s">
        <v>6618</v>
      </c>
      <c r="AM2085" t="s">
        <v>6618</v>
      </c>
      <c r="AN2085" t="s">
        <v>6618</v>
      </c>
      <c r="AO2085" t="s">
        <v>6618</v>
      </c>
      <c r="AP2085" s="3" t="str">
        <f t="shared" si="1314"/>
        <v>No</v>
      </c>
      <c r="AQ2085" s="3" t="str">
        <f t="shared" si="1315"/>
        <v>No</v>
      </c>
      <c r="AR2085" s="3" t="str">
        <f t="shared" si="1316"/>
        <v>No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 t="s">
        <v>6634</v>
      </c>
      <c r="AZ2085" t="s">
        <v>6637</v>
      </c>
      <c r="BA2085">
        <v>1</v>
      </c>
      <c r="BB2085" t="s">
        <v>6616</v>
      </c>
      <c r="BC2085" t="s">
        <v>6616</v>
      </c>
      <c r="BD2085" s="4" t="str">
        <f t="shared" si="1317"/>
        <v>No</v>
      </c>
      <c r="BE2085" t="s">
        <v>6640</v>
      </c>
      <c r="BF2085" s="3" t="str">
        <f t="shared" si="1318"/>
        <v>No</v>
      </c>
      <c r="BG2085" t="s">
        <v>6645</v>
      </c>
      <c r="BH2085" s="3" t="str">
        <f t="shared" si="1319"/>
        <v>BAY VIEW DR</v>
      </c>
      <c r="BI2085" s="3" t="str">
        <f t="shared" si="1320"/>
        <v>Fernandina Beach</v>
      </c>
      <c r="BJ2085" s="3" t="str">
        <f t="shared" si="1321"/>
        <v>Florida</v>
      </c>
      <c r="BK2085" s="3">
        <f t="shared" si="1322"/>
        <v>32034</v>
      </c>
      <c r="BL2085" s="3" t="str">
        <f t="shared" si="1323"/>
        <v>BAY VIEW DR FERNANDINA BEACH FL 32034</v>
      </c>
      <c r="BM2085" s="3" t="str">
        <f t="shared" si="1324"/>
        <v/>
      </c>
      <c r="BN2085" s="3" t="str">
        <f t="shared" si="1325"/>
        <v>Pass</v>
      </c>
      <c r="BO2085" s="3" t="str">
        <f t="shared" si="1326"/>
        <v>No</v>
      </c>
      <c r="BP2085" s="3" t="str">
        <f t="shared" si="1327"/>
        <v>FV&lt;$10K</v>
      </c>
      <c r="BQ2085" t="s">
        <v>6650</v>
      </c>
      <c r="BR2085" s="3" t="str">
        <f t="shared" si="1328"/>
        <v>No, &lt; $20K Lien</v>
      </c>
      <c r="BS2085" s="3" t="str">
        <f t="shared" si="1329"/>
        <v>No, Lien &lt; $20K</v>
      </c>
      <c r="BT2085" t="s">
        <v>6650</v>
      </c>
      <c r="BU2085" s="3" t="str">
        <f t="shared" si="1330"/>
        <v>No</v>
      </c>
      <c r="BV2085" s="3" t="str">
        <f t="shared" si="1331"/>
        <v>No</v>
      </c>
      <c r="BW2085" s="3">
        <f t="shared" si="1332"/>
        <v>1</v>
      </c>
      <c r="BX2085" s="3" t="str">
        <f t="shared" si="1333"/>
        <v>No</v>
      </c>
      <c r="BY2085" s="3">
        <f t="shared" si="1334"/>
        <v>72600</v>
      </c>
      <c r="BZ2085">
        <v>1</v>
      </c>
      <c r="CA2085" s="3">
        <f t="shared" si="1335"/>
        <v>72600</v>
      </c>
      <c r="CC2085" s="3">
        <f t="shared" si="1336"/>
        <v>0</v>
      </c>
      <c r="CD2085" s="3">
        <f t="shared" si="1337"/>
        <v>0</v>
      </c>
      <c r="CE2085" s="3" t="str">
        <f t="shared" si="1338"/>
        <v/>
      </c>
      <c r="CF2085" s="3" t="e">
        <f>HLOOKUP(CE2085,'Valuation Data'!$D$2:$K$5,4,FALSE)</f>
        <v>#N/A</v>
      </c>
      <c r="CG2085" s="3">
        <f t="shared" si="1339"/>
        <v>72600</v>
      </c>
      <c r="CH2085" s="3" t="str">
        <f t="shared" si="1340"/>
        <v>No</v>
      </c>
      <c r="CI2085" s="3" t="str">
        <f>VLOOKUP(R2085,'Use Codes &amp; County Type'!A:D,4,FALSE)</f>
        <v>V</v>
      </c>
      <c r="CJ2085" s="3" t="str">
        <f t="shared" si="1341"/>
        <v>Yes</v>
      </c>
      <c r="CK2085" s="3" t="str">
        <f t="shared" si="1342"/>
        <v>No</v>
      </c>
      <c r="CL2085" s="3">
        <f t="shared" si="1343"/>
        <v>0</v>
      </c>
      <c r="CM2085" s="3">
        <f t="shared" si="1344"/>
        <v>0</v>
      </c>
      <c r="CN2085" s="3">
        <f t="shared" si="1345"/>
        <v>6188.9</v>
      </c>
      <c r="CO2085" s="3">
        <f t="shared" si="1346"/>
        <v>-6188.9</v>
      </c>
      <c r="CP2085" s="3">
        <f t="shared" si="1347"/>
        <v>8.5246556473829199E-2</v>
      </c>
      <c r="CR2085" s="3" t="str">
        <f t="shared" si="1348"/>
        <v>No</v>
      </c>
      <c r="CV2085" s="3" t="str">
        <f t="shared" si="1349"/>
        <v>Vacant, No Sales Data</v>
      </c>
      <c r="CW2085" s="3">
        <f t="shared" si="1350"/>
        <v>2084</v>
      </c>
      <c r="CX2085" s="3">
        <f t="shared" si="1351"/>
        <v>1237.78</v>
      </c>
      <c r="CY2085" s="3" t="str">
        <f t="shared" si="1352"/>
        <v>Ok</v>
      </c>
      <c r="CZ2085">
        <v>0</v>
      </c>
      <c r="DA2085">
        <v>0</v>
      </c>
    </row>
    <row r="2086" spans="1:105" x14ac:dyDescent="0.25">
      <c r="A2086">
        <v>2085</v>
      </c>
      <c r="B2086" t="s">
        <v>3</v>
      </c>
      <c r="C2086" t="s">
        <v>2194</v>
      </c>
      <c r="D2086">
        <v>7449.47</v>
      </c>
      <c r="E2086">
        <v>2017</v>
      </c>
      <c r="F2086">
        <v>7449.47</v>
      </c>
      <c r="G2086">
        <v>7449.47</v>
      </c>
      <c r="H2086" s="3">
        <f t="shared" si="1312"/>
        <v>0</v>
      </c>
      <c r="I2086">
        <v>96001</v>
      </c>
      <c r="J2086" t="s">
        <v>2736</v>
      </c>
      <c r="K2086" t="s">
        <v>2738</v>
      </c>
      <c r="L2086">
        <v>32034</v>
      </c>
      <c r="M2086" t="s">
        <v>4331</v>
      </c>
      <c r="N2086" t="s">
        <v>4761</v>
      </c>
      <c r="O2086">
        <v>-81.511309671520095</v>
      </c>
      <c r="P2086">
        <v>30.6547268256022</v>
      </c>
      <c r="Q2086" t="s">
        <v>6205</v>
      </c>
      <c r="R2086">
        <v>1</v>
      </c>
      <c r="S2086" t="s">
        <v>6539</v>
      </c>
      <c r="T2086">
        <v>1001</v>
      </c>
      <c r="U2086" t="s">
        <v>6582</v>
      </c>
      <c r="V2086">
        <v>2017</v>
      </c>
      <c r="W2086">
        <v>492145</v>
      </c>
      <c r="X2086">
        <v>2017</v>
      </c>
      <c r="Y2086">
        <v>584544</v>
      </c>
      <c r="Z2086">
        <v>6858.5</v>
      </c>
      <c r="AA2086" s="3">
        <f t="shared" si="1313"/>
        <v>0.92066952414064351</v>
      </c>
      <c r="AB2086" t="s">
        <v>6616</v>
      </c>
      <c r="AC2086" t="s">
        <v>6616</v>
      </c>
      <c r="AD2086" t="s">
        <v>6616</v>
      </c>
      <c r="AE2086" t="s">
        <v>6616</v>
      </c>
      <c r="AF2086" t="s">
        <v>6616</v>
      </c>
      <c r="AG2086" t="s">
        <v>6616</v>
      </c>
      <c r="AH2086" t="s">
        <v>6616</v>
      </c>
      <c r="AI2086" t="s">
        <v>6618</v>
      </c>
      <c r="AJ2086" t="s">
        <v>6618</v>
      </c>
      <c r="AK2086" t="s">
        <v>6618</v>
      </c>
      <c r="AL2086" t="s">
        <v>6618</v>
      </c>
      <c r="AM2086" t="s">
        <v>6618</v>
      </c>
      <c r="AN2086" t="s">
        <v>6618</v>
      </c>
      <c r="AO2086" t="s">
        <v>6618</v>
      </c>
      <c r="AP2086" s="3" t="str">
        <f t="shared" si="1314"/>
        <v>No</v>
      </c>
      <c r="AQ2086" s="3" t="str">
        <f t="shared" si="1315"/>
        <v>No</v>
      </c>
      <c r="AR2086" s="3" t="str">
        <f t="shared" si="1316"/>
        <v>No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 t="s">
        <v>6634</v>
      </c>
      <c r="AZ2086" t="s">
        <v>6637</v>
      </c>
      <c r="BA2086">
        <v>1</v>
      </c>
      <c r="BB2086" t="s">
        <v>6617</v>
      </c>
      <c r="BC2086" t="s">
        <v>6616</v>
      </c>
      <c r="BD2086" s="4" t="str">
        <f t="shared" si="1317"/>
        <v>No</v>
      </c>
      <c r="BE2086" t="s">
        <v>6640</v>
      </c>
      <c r="BF2086" s="3" t="str">
        <f t="shared" si="1318"/>
        <v>No</v>
      </c>
      <c r="BG2086" t="s">
        <v>6645</v>
      </c>
      <c r="BH2086" s="3" t="str">
        <f t="shared" si="1319"/>
        <v>96001 BAY VIEW DR</v>
      </c>
      <c r="BI2086" s="3" t="str">
        <f t="shared" si="1320"/>
        <v>Fernandina Beach</v>
      </c>
      <c r="BJ2086" s="3" t="str">
        <f t="shared" si="1321"/>
        <v>Florida</v>
      </c>
      <c r="BK2086" s="3">
        <f t="shared" si="1322"/>
        <v>32034</v>
      </c>
      <c r="BL2086" s="3" t="str">
        <f t="shared" si="1323"/>
        <v>96001 BAY VIEW DR FERNANDINA BEACH FL 32034</v>
      </c>
      <c r="BM2086" s="3" t="str">
        <f t="shared" si="1324"/>
        <v/>
      </c>
      <c r="BN2086" s="3" t="str">
        <f t="shared" si="1325"/>
        <v>Pass</v>
      </c>
      <c r="BO2086" s="3" t="str">
        <f t="shared" si="1326"/>
        <v>No</v>
      </c>
      <c r="BP2086" s="3" t="str">
        <f t="shared" si="1327"/>
        <v>FV&lt;$10K</v>
      </c>
      <c r="BQ2086" t="s">
        <v>6650</v>
      </c>
      <c r="BR2086" s="3" t="str">
        <f t="shared" si="1328"/>
        <v>No, &lt; $20K Lien</v>
      </c>
      <c r="BS2086" s="3" t="str">
        <f t="shared" si="1329"/>
        <v>No, Lien &lt; $20K</v>
      </c>
      <c r="BT2086" t="s">
        <v>6650</v>
      </c>
      <c r="BU2086" s="3" t="str">
        <f t="shared" si="1330"/>
        <v>No</v>
      </c>
      <c r="BV2086" s="3" t="str">
        <f t="shared" si="1331"/>
        <v>No</v>
      </c>
      <c r="BW2086" s="3">
        <f t="shared" si="1332"/>
        <v>1</v>
      </c>
      <c r="BX2086" s="3" t="str">
        <f t="shared" si="1333"/>
        <v>No</v>
      </c>
      <c r="BY2086" s="3">
        <f t="shared" si="1334"/>
        <v>492145</v>
      </c>
      <c r="BZ2086">
        <v>1</v>
      </c>
      <c r="CA2086" s="3">
        <f t="shared" si="1335"/>
        <v>492145</v>
      </c>
      <c r="CC2086" s="3">
        <f t="shared" si="1336"/>
        <v>0</v>
      </c>
      <c r="CD2086" s="3">
        <f t="shared" si="1337"/>
        <v>0</v>
      </c>
      <c r="CE2086" s="3" t="str">
        <f t="shared" si="1338"/>
        <v/>
      </c>
      <c r="CF2086" s="3" t="e">
        <f>HLOOKUP(CE2086,'Valuation Data'!$D$2:$K$5,4,FALSE)</f>
        <v>#N/A</v>
      </c>
      <c r="CG2086" s="3">
        <f t="shared" si="1339"/>
        <v>492145</v>
      </c>
      <c r="CH2086" s="3" t="str">
        <f t="shared" si="1340"/>
        <v>No</v>
      </c>
      <c r="CI2086" s="3" t="str">
        <f>VLOOKUP(R2086,'Use Codes &amp; County Type'!A:D,4,FALSE)</f>
        <v>S</v>
      </c>
      <c r="CJ2086" s="3" t="str">
        <f t="shared" si="1341"/>
        <v>No</v>
      </c>
      <c r="CK2086" s="3" t="str">
        <f t="shared" si="1342"/>
        <v>Yes</v>
      </c>
      <c r="CL2086" s="3">
        <f t="shared" si="1343"/>
        <v>0.67</v>
      </c>
      <c r="CM2086" s="3">
        <f t="shared" si="1344"/>
        <v>329737.15000000002</v>
      </c>
      <c r="CN2086" s="3">
        <f t="shared" si="1345"/>
        <v>37247.35</v>
      </c>
      <c r="CO2086" s="3">
        <f t="shared" si="1346"/>
        <v>292489.80000000005</v>
      </c>
      <c r="CP2086" s="3">
        <f t="shared" si="1347"/>
        <v>7.5683690782188173E-2</v>
      </c>
      <c r="CR2086" s="3" t="str">
        <f t="shared" si="1348"/>
        <v>No</v>
      </c>
      <c r="CV2086" s="3" t="str">
        <f t="shared" si="1349"/>
        <v>*Bid</v>
      </c>
      <c r="CW2086" s="3">
        <f t="shared" si="1350"/>
        <v>2085</v>
      </c>
      <c r="CX2086" s="3">
        <f t="shared" si="1351"/>
        <v>7449.47</v>
      </c>
      <c r="CY2086" s="3" t="str">
        <f t="shared" si="1352"/>
        <v>Ok</v>
      </c>
      <c r="CZ2086">
        <v>0</v>
      </c>
      <c r="DA2086">
        <v>0</v>
      </c>
    </row>
    <row r="2087" spans="1:105" x14ac:dyDescent="0.25">
      <c r="A2087">
        <v>2086</v>
      </c>
      <c r="B2087" t="s">
        <v>3</v>
      </c>
      <c r="C2087" t="s">
        <v>2195</v>
      </c>
      <c r="D2087">
        <v>3439.89</v>
      </c>
      <c r="E2087">
        <v>2017</v>
      </c>
      <c r="F2087" t="e">
        <f>NA()</f>
        <v>#N/A</v>
      </c>
      <c r="G2087" t="e">
        <f>NA()</f>
        <v>#N/A</v>
      </c>
      <c r="H2087" s="3" t="e">
        <f t="shared" si="1312"/>
        <v>#N/A</v>
      </c>
      <c r="I2087" t="e">
        <f>NA()</f>
        <v>#N/A</v>
      </c>
      <c r="J2087" t="e">
        <f>NA()</f>
        <v>#N/A</v>
      </c>
      <c r="K2087" t="e">
        <f>NA()</f>
        <v>#N/A</v>
      </c>
      <c r="L2087" t="e">
        <f>NA()</f>
        <v>#N/A</v>
      </c>
      <c r="M2087" t="e">
        <f>NA()</f>
        <v>#N/A</v>
      </c>
      <c r="N2087" t="e">
        <f>NA()</f>
        <v>#N/A</v>
      </c>
      <c r="O2087" t="e">
        <f>NA()</f>
        <v>#N/A</v>
      </c>
      <c r="P2087" t="e">
        <f>NA()</f>
        <v>#N/A</v>
      </c>
      <c r="Q2087" t="e">
        <f>NA()</f>
        <v>#N/A</v>
      </c>
      <c r="R2087">
        <v>1</v>
      </c>
      <c r="S2087" t="s">
        <v>6539</v>
      </c>
      <c r="T2087" t="e">
        <f>NA()</f>
        <v>#N/A</v>
      </c>
      <c r="U2087" t="e">
        <f>NA()</f>
        <v>#N/A</v>
      </c>
      <c r="V2087">
        <v>2017</v>
      </c>
      <c r="W2087">
        <v>247750</v>
      </c>
      <c r="X2087" t="e">
        <f>NA()</f>
        <v>#N/A</v>
      </c>
      <c r="Y2087" t="e">
        <f>NA()</f>
        <v>#N/A</v>
      </c>
      <c r="Z2087" t="e">
        <f>NA()</f>
        <v>#N/A</v>
      </c>
      <c r="AA2087" s="3">
        <f t="shared" si="1313"/>
        <v>0</v>
      </c>
      <c r="AC2087" t="s">
        <v>6616</v>
      </c>
      <c r="AI2087" t="e">
        <f>NA()</f>
        <v>#N/A</v>
      </c>
      <c r="AJ2087" t="e">
        <f>NA()</f>
        <v>#N/A</v>
      </c>
      <c r="AK2087" t="e">
        <f>NA()</f>
        <v>#N/A</v>
      </c>
      <c r="AL2087" t="e">
        <f>NA()</f>
        <v>#N/A</v>
      </c>
      <c r="AM2087" t="e">
        <f>NA()</f>
        <v>#N/A</v>
      </c>
      <c r="AN2087" t="e">
        <f>NA()</f>
        <v>#N/A</v>
      </c>
      <c r="AO2087" t="e">
        <f>NA()</f>
        <v>#N/A</v>
      </c>
      <c r="AP2087" s="3" t="str">
        <f t="shared" si="1314"/>
        <v>No</v>
      </c>
      <c r="AQ2087" s="3" t="str">
        <f t="shared" si="1315"/>
        <v>No</v>
      </c>
      <c r="AR2087" s="3" t="str">
        <f t="shared" si="1316"/>
        <v>No</v>
      </c>
      <c r="AS2087" t="e">
        <f>NA()</f>
        <v>#N/A</v>
      </c>
      <c r="AT2087" t="e">
        <f>NA()</f>
        <v>#N/A</v>
      </c>
      <c r="AU2087" t="e">
        <f>NA()</f>
        <v>#N/A</v>
      </c>
      <c r="AV2087" t="e">
        <f>NA()</f>
        <v>#N/A</v>
      </c>
      <c r="AW2087" t="e">
        <f>NA()</f>
        <v>#N/A</v>
      </c>
      <c r="AX2087" t="e">
        <f>NA()</f>
        <v>#N/A</v>
      </c>
      <c r="AY2087" t="e">
        <f>NA()</f>
        <v>#N/A</v>
      </c>
      <c r="AZ2087" t="e">
        <f>NA()</f>
        <v>#N/A</v>
      </c>
      <c r="BA2087">
        <v>0</v>
      </c>
      <c r="BB2087" t="s">
        <v>6617</v>
      </c>
      <c r="BC2087" t="e">
        <f>NA()</f>
        <v>#N/A</v>
      </c>
      <c r="BD2087" s="4" t="str">
        <f t="shared" si="1317"/>
        <v>No</v>
      </c>
      <c r="BE2087" t="e">
        <f>NA()</f>
        <v>#N/A</v>
      </c>
      <c r="BF2087" s="3" t="str">
        <f t="shared" si="1318"/>
        <v>No</v>
      </c>
      <c r="BG2087" t="e">
        <f>NA()</f>
        <v>#N/A</v>
      </c>
      <c r="BH2087" s="3" t="e">
        <f t="shared" si="1319"/>
        <v>#N/A</v>
      </c>
      <c r="BI2087" s="3" t="e">
        <f t="shared" si="1320"/>
        <v>#N/A</v>
      </c>
      <c r="BJ2087" s="3" t="e">
        <f t="shared" si="1321"/>
        <v>#N/A</v>
      </c>
      <c r="BK2087" s="3" t="e">
        <f t="shared" si="1322"/>
        <v>#N/A</v>
      </c>
      <c r="BL2087" s="3" t="e">
        <f t="shared" si="1323"/>
        <v>#N/A</v>
      </c>
      <c r="BM2087" s="3" t="e">
        <f t="shared" si="1324"/>
        <v>#N/A</v>
      </c>
      <c r="BN2087" s="3" t="str">
        <f t="shared" si="1325"/>
        <v>Pass</v>
      </c>
      <c r="BO2087" s="3" t="e">
        <f t="shared" si="1326"/>
        <v>#N/A</v>
      </c>
      <c r="BP2087" s="3" t="str">
        <f t="shared" si="1327"/>
        <v>FV&lt;$10K</v>
      </c>
      <c r="BQ2087" t="s">
        <v>6650</v>
      </c>
      <c r="BR2087" s="3" t="str">
        <f t="shared" si="1328"/>
        <v>No, &lt; $20K Lien</v>
      </c>
      <c r="BS2087" s="3" t="str">
        <f t="shared" si="1329"/>
        <v>No, Lien &lt; $20K</v>
      </c>
      <c r="BT2087" t="s">
        <v>6650</v>
      </c>
      <c r="BU2087" s="3" t="str">
        <f t="shared" si="1330"/>
        <v>No</v>
      </c>
      <c r="BV2087" s="3" t="str">
        <f t="shared" si="1331"/>
        <v>No</v>
      </c>
      <c r="BW2087" s="3">
        <f t="shared" si="1332"/>
        <v>0</v>
      </c>
      <c r="BX2087" s="3" t="str">
        <f t="shared" si="1333"/>
        <v>No</v>
      </c>
      <c r="BY2087" s="3">
        <f t="shared" si="1334"/>
        <v>247750</v>
      </c>
      <c r="BZ2087">
        <v>1</v>
      </c>
      <c r="CA2087" s="3">
        <f t="shared" si="1335"/>
        <v>247750</v>
      </c>
      <c r="CC2087" s="3" t="e">
        <f t="shared" si="1336"/>
        <v>#N/A</v>
      </c>
      <c r="CD2087" s="3" t="e">
        <f t="shared" si="1337"/>
        <v>#N/A</v>
      </c>
      <c r="CE2087" s="3" t="str">
        <f t="shared" si="1338"/>
        <v/>
      </c>
      <c r="CF2087" s="3" t="e">
        <f>HLOOKUP(CE2087,'Valuation Data'!$D$2:$K$5,4,FALSE)</f>
        <v>#N/A</v>
      </c>
      <c r="CG2087" s="3">
        <f t="shared" si="1339"/>
        <v>247750</v>
      </c>
      <c r="CH2087" s="3" t="str">
        <f t="shared" si="1340"/>
        <v>No</v>
      </c>
      <c r="CI2087" s="3" t="str">
        <f>VLOOKUP(R2087,'Use Codes &amp; County Type'!A:D,4,FALSE)</f>
        <v>S</v>
      </c>
      <c r="CJ2087" s="3" t="str">
        <f t="shared" si="1341"/>
        <v>No</v>
      </c>
      <c r="CK2087" s="3" t="str">
        <f t="shared" si="1342"/>
        <v>Yes</v>
      </c>
      <c r="CL2087" s="3">
        <f t="shared" si="1343"/>
        <v>0.67</v>
      </c>
      <c r="CM2087" s="3">
        <f t="shared" si="1344"/>
        <v>165992.5</v>
      </c>
      <c r="CN2087" s="3" t="e">
        <f t="shared" si="1345"/>
        <v>#N/A</v>
      </c>
      <c r="CO2087" s="3" t="e">
        <f t="shared" si="1346"/>
        <v>#N/A</v>
      </c>
      <c r="CP2087" s="3" t="e">
        <f t="shared" si="1347"/>
        <v>#N/A</v>
      </c>
      <c r="CR2087" s="3" t="e">
        <f t="shared" si="1348"/>
        <v>#N/A</v>
      </c>
      <c r="CV2087" s="3" t="e">
        <f t="shared" si="1349"/>
        <v>#N/A</v>
      </c>
      <c r="CW2087" s="3">
        <f t="shared" si="1350"/>
        <v>2086</v>
      </c>
      <c r="CX2087" s="3">
        <f t="shared" si="1351"/>
        <v>3439.89</v>
      </c>
      <c r="CY2087" s="3" t="e">
        <f t="shared" si="1352"/>
        <v>#N/A</v>
      </c>
      <c r="CZ2087" t="e">
        <f>NA()</f>
        <v>#N/A</v>
      </c>
      <c r="DA2087" t="e">
        <f>NA()</f>
        <v>#N/A</v>
      </c>
    </row>
    <row r="2088" spans="1:105" x14ac:dyDescent="0.25">
      <c r="A2088">
        <v>2087</v>
      </c>
      <c r="B2088" t="s">
        <v>3</v>
      </c>
      <c r="C2088" t="s">
        <v>2196</v>
      </c>
      <c r="D2088">
        <v>1136.78</v>
      </c>
      <c r="E2088">
        <v>2017</v>
      </c>
      <c r="F2088" t="e">
        <f>NA()</f>
        <v>#N/A</v>
      </c>
      <c r="G2088" t="e">
        <f>NA()</f>
        <v>#N/A</v>
      </c>
      <c r="H2088" s="3" t="e">
        <f t="shared" si="1312"/>
        <v>#N/A</v>
      </c>
      <c r="I2088" t="e">
        <f>NA()</f>
        <v>#N/A</v>
      </c>
      <c r="J2088" t="e">
        <f>NA()</f>
        <v>#N/A</v>
      </c>
      <c r="K2088" t="e">
        <f>NA()</f>
        <v>#N/A</v>
      </c>
      <c r="L2088" t="e">
        <f>NA()</f>
        <v>#N/A</v>
      </c>
      <c r="M2088" t="e">
        <f>NA()</f>
        <v>#N/A</v>
      </c>
      <c r="N2088" t="e">
        <f>NA()</f>
        <v>#N/A</v>
      </c>
      <c r="O2088" t="e">
        <f>NA()</f>
        <v>#N/A</v>
      </c>
      <c r="P2088" t="e">
        <f>NA()</f>
        <v>#N/A</v>
      </c>
      <c r="Q2088" t="e">
        <f>NA()</f>
        <v>#N/A</v>
      </c>
      <c r="R2088">
        <v>1</v>
      </c>
      <c r="S2088" t="s">
        <v>6539</v>
      </c>
      <c r="T2088" t="e">
        <f>NA()</f>
        <v>#N/A</v>
      </c>
      <c r="U2088" t="e">
        <f>NA()</f>
        <v>#N/A</v>
      </c>
      <c r="V2088">
        <v>2017</v>
      </c>
      <c r="W2088">
        <v>106581</v>
      </c>
      <c r="X2088" t="e">
        <f>NA()</f>
        <v>#N/A</v>
      </c>
      <c r="Y2088" t="e">
        <f>NA()</f>
        <v>#N/A</v>
      </c>
      <c r="Z2088" t="e">
        <f>NA()</f>
        <v>#N/A</v>
      </c>
      <c r="AA2088" s="3">
        <f t="shared" si="1313"/>
        <v>0</v>
      </c>
      <c r="AI2088" t="e">
        <f>NA()</f>
        <v>#N/A</v>
      </c>
      <c r="AJ2088" t="e">
        <f>NA()</f>
        <v>#N/A</v>
      </c>
      <c r="AK2088" t="e">
        <f>NA()</f>
        <v>#N/A</v>
      </c>
      <c r="AL2088" t="e">
        <f>NA()</f>
        <v>#N/A</v>
      </c>
      <c r="AM2088" t="e">
        <f>NA()</f>
        <v>#N/A</v>
      </c>
      <c r="AN2088" t="e">
        <f>NA()</f>
        <v>#N/A</v>
      </c>
      <c r="AO2088" t="e">
        <f>NA()</f>
        <v>#N/A</v>
      </c>
      <c r="AP2088" s="3" t="str">
        <f t="shared" si="1314"/>
        <v>No</v>
      </c>
      <c r="AQ2088" s="3" t="str">
        <f t="shared" si="1315"/>
        <v>No</v>
      </c>
      <c r="AR2088" s="3" t="str">
        <f t="shared" si="1316"/>
        <v>No</v>
      </c>
      <c r="AS2088" t="e">
        <f>NA()</f>
        <v>#N/A</v>
      </c>
      <c r="AT2088" t="e">
        <f>NA()</f>
        <v>#N/A</v>
      </c>
      <c r="AU2088" t="e">
        <f>NA()</f>
        <v>#N/A</v>
      </c>
      <c r="AV2088" t="e">
        <f>NA()</f>
        <v>#N/A</v>
      </c>
      <c r="AW2088" t="e">
        <f>NA()</f>
        <v>#N/A</v>
      </c>
      <c r="AX2088" t="e">
        <f>NA()</f>
        <v>#N/A</v>
      </c>
      <c r="AY2088" t="e">
        <f>NA()</f>
        <v>#N/A</v>
      </c>
      <c r="AZ2088" t="e">
        <f>NA()</f>
        <v>#N/A</v>
      </c>
      <c r="BA2088">
        <v>0</v>
      </c>
      <c r="BB2088" t="s">
        <v>6617</v>
      </c>
      <c r="BC2088" t="e">
        <f>NA()</f>
        <v>#N/A</v>
      </c>
      <c r="BD2088" s="4" t="str">
        <f t="shared" si="1317"/>
        <v>No</v>
      </c>
      <c r="BE2088" t="e">
        <f>NA()</f>
        <v>#N/A</v>
      </c>
      <c r="BF2088" s="3" t="str">
        <f t="shared" si="1318"/>
        <v>No</v>
      </c>
      <c r="BG2088" t="e">
        <f>NA()</f>
        <v>#N/A</v>
      </c>
      <c r="BH2088" s="3" t="e">
        <f t="shared" si="1319"/>
        <v>#N/A</v>
      </c>
      <c r="BI2088" s="3" t="e">
        <f t="shared" si="1320"/>
        <v>#N/A</v>
      </c>
      <c r="BJ2088" s="3" t="e">
        <f t="shared" si="1321"/>
        <v>#N/A</v>
      </c>
      <c r="BK2088" s="3" t="e">
        <f t="shared" si="1322"/>
        <v>#N/A</v>
      </c>
      <c r="BL2088" s="3" t="e">
        <f t="shared" si="1323"/>
        <v>#N/A</v>
      </c>
      <c r="BM2088" s="3" t="e">
        <f t="shared" si="1324"/>
        <v>#N/A</v>
      </c>
      <c r="BN2088" s="3" t="str">
        <f t="shared" si="1325"/>
        <v>Pass</v>
      </c>
      <c r="BO2088" s="3" t="e">
        <f t="shared" si="1326"/>
        <v>#N/A</v>
      </c>
      <c r="BP2088" s="3" t="str">
        <f t="shared" si="1327"/>
        <v>FV&lt;$10K</v>
      </c>
      <c r="BQ2088" t="s">
        <v>6650</v>
      </c>
      <c r="BR2088" s="3" t="str">
        <f t="shared" si="1328"/>
        <v>No, &lt; $20K Lien</v>
      </c>
      <c r="BS2088" s="3" t="str">
        <f t="shared" si="1329"/>
        <v>No, Lien &lt; $20K</v>
      </c>
      <c r="BT2088" t="s">
        <v>6650</v>
      </c>
      <c r="BU2088" s="3" t="str">
        <f t="shared" si="1330"/>
        <v>No</v>
      </c>
      <c r="BV2088" s="3" t="str">
        <f t="shared" si="1331"/>
        <v>No</v>
      </c>
      <c r="BW2088" s="3">
        <f t="shared" si="1332"/>
        <v>0</v>
      </c>
      <c r="BX2088" s="3" t="str">
        <f t="shared" si="1333"/>
        <v>No</v>
      </c>
      <c r="BY2088" s="3">
        <f t="shared" si="1334"/>
        <v>106581</v>
      </c>
      <c r="BZ2088">
        <v>1</v>
      </c>
      <c r="CA2088" s="3">
        <f t="shared" si="1335"/>
        <v>106581</v>
      </c>
      <c r="CC2088" s="3" t="e">
        <f t="shared" si="1336"/>
        <v>#N/A</v>
      </c>
      <c r="CD2088" s="3" t="e">
        <f t="shared" si="1337"/>
        <v>#N/A</v>
      </c>
      <c r="CE2088" s="3" t="str">
        <f t="shared" si="1338"/>
        <v/>
      </c>
      <c r="CF2088" s="3" t="e">
        <f>HLOOKUP(CE2088,'Valuation Data'!$D$2:$K$5,4,FALSE)</f>
        <v>#N/A</v>
      </c>
      <c r="CG2088" s="3">
        <f t="shared" si="1339"/>
        <v>106581</v>
      </c>
      <c r="CH2088" s="3" t="str">
        <f t="shared" si="1340"/>
        <v>No</v>
      </c>
      <c r="CI2088" s="3" t="str">
        <f>VLOOKUP(R2088,'Use Codes &amp; County Type'!A:D,4,FALSE)</f>
        <v>S</v>
      </c>
      <c r="CJ2088" s="3" t="str">
        <f t="shared" si="1341"/>
        <v>No</v>
      </c>
      <c r="CK2088" s="3" t="str">
        <f t="shared" si="1342"/>
        <v>Yes</v>
      </c>
      <c r="CL2088" s="3">
        <f t="shared" si="1343"/>
        <v>0.67</v>
      </c>
      <c r="CM2088" s="3">
        <f t="shared" si="1344"/>
        <v>71409.27</v>
      </c>
      <c r="CN2088" s="3" t="e">
        <f t="shared" si="1345"/>
        <v>#N/A</v>
      </c>
      <c r="CO2088" s="3" t="e">
        <f t="shared" si="1346"/>
        <v>#N/A</v>
      </c>
      <c r="CP2088" s="3" t="e">
        <f t="shared" si="1347"/>
        <v>#N/A</v>
      </c>
      <c r="CR2088" s="3" t="e">
        <f t="shared" si="1348"/>
        <v>#N/A</v>
      </c>
      <c r="CV2088" s="3" t="e">
        <f t="shared" si="1349"/>
        <v>#N/A</v>
      </c>
      <c r="CW2088" s="3">
        <f t="shared" si="1350"/>
        <v>2087</v>
      </c>
      <c r="CX2088" s="3">
        <f t="shared" si="1351"/>
        <v>1136.78</v>
      </c>
      <c r="CY2088" s="3" t="e">
        <f t="shared" si="1352"/>
        <v>#N/A</v>
      </c>
      <c r="CZ2088" t="e">
        <f>NA()</f>
        <v>#N/A</v>
      </c>
      <c r="DA2088" t="e">
        <f>NA()</f>
        <v>#N/A</v>
      </c>
    </row>
    <row r="2089" spans="1:105" x14ac:dyDescent="0.25">
      <c r="A2089">
        <v>2088</v>
      </c>
      <c r="B2089" t="s">
        <v>3</v>
      </c>
      <c r="C2089" t="s">
        <v>2197</v>
      </c>
      <c r="D2089">
        <v>2391.91</v>
      </c>
      <c r="E2089">
        <v>2017</v>
      </c>
      <c r="F2089">
        <v>2391.91</v>
      </c>
      <c r="G2089">
        <v>2391.91</v>
      </c>
      <c r="H2089" s="3">
        <f t="shared" si="1312"/>
        <v>0</v>
      </c>
      <c r="I2089">
        <v>97096</v>
      </c>
      <c r="J2089" t="s">
        <v>2736</v>
      </c>
      <c r="K2089" t="s">
        <v>2738</v>
      </c>
      <c r="L2089">
        <v>32034</v>
      </c>
      <c r="M2089" t="s">
        <v>4332</v>
      </c>
      <c r="N2089" t="s">
        <v>4761</v>
      </c>
      <c r="O2089">
        <v>-81.512413112883294</v>
      </c>
      <c r="P2089">
        <v>30.633814690202598</v>
      </c>
      <c r="Q2089" t="s">
        <v>6206</v>
      </c>
      <c r="R2089">
        <v>1</v>
      </c>
      <c r="S2089" t="s">
        <v>6539</v>
      </c>
      <c r="T2089">
        <v>1001</v>
      </c>
      <c r="U2089" t="s">
        <v>6582</v>
      </c>
      <c r="V2089">
        <v>2017</v>
      </c>
      <c r="W2089">
        <v>183242</v>
      </c>
      <c r="X2089">
        <v>2017</v>
      </c>
      <c r="Y2089">
        <v>183242</v>
      </c>
      <c r="Z2089">
        <v>2182.0700000000002</v>
      </c>
      <c r="AA2089" s="3">
        <f t="shared" si="1313"/>
        <v>0.91227094664933062</v>
      </c>
      <c r="AF2089" t="s">
        <v>6616</v>
      </c>
      <c r="AG2089" t="s">
        <v>6616</v>
      </c>
      <c r="AI2089" t="s">
        <v>6618</v>
      </c>
      <c r="AJ2089" t="s">
        <v>6618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 s="3" t="str">
        <f t="shared" si="1314"/>
        <v>No</v>
      </c>
      <c r="AQ2089" s="3" t="str">
        <f t="shared" si="1315"/>
        <v>No</v>
      </c>
      <c r="AR2089" s="3" t="str">
        <f t="shared" si="1316"/>
        <v>No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 t="s">
        <v>6634</v>
      </c>
      <c r="AZ2089">
        <v>0</v>
      </c>
      <c r="BA2089">
        <v>0</v>
      </c>
      <c r="BB2089" t="s">
        <v>6617</v>
      </c>
      <c r="BC2089" t="s">
        <v>6616</v>
      </c>
      <c r="BD2089" s="4" t="str">
        <f t="shared" si="1317"/>
        <v>No</v>
      </c>
      <c r="BE2089" t="s">
        <v>6640</v>
      </c>
      <c r="BF2089" s="3" t="str">
        <f t="shared" si="1318"/>
        <v>No</v>
      </c>
      <c r="BG2089" t="s">
        <v>6645</v>
      </c>
      <c r="BH2089" s="3" t="str">
        <f t="shared" si="1319"/>
        <v>97096 MILL POND LN</v>
      </c>
      <c r="BI2089" s="3" t="str">
        <f t="shared" si="1320"/>
        <v>Fernandina Beach</v>
      </c>
      <c r="BJ2089" s="3" t="str">
        <f t="shared" si="1321"/>
        <v>Florida</v>
      </c>
      <c r="BK2089" s="3">
        <f t="shared" si="1322"/>
        <v>32034</v>
      </c>
      <c r="BL2089" s="3" t="str">
        <f t="shared" si="1323"/>
        <v>97096 MILL POND LN FERNANDINA BEACH FL 32034</v>
      </c>
      <c r="BM2089" s="3" t="str">
        <f t="shared" si="1324"/>
        <v/>
      </c>
      <c r="BN2089" s="3" t="str">
        <f t="shared" si="1325"/>
        <v>Pass</v>
      </c>
      <c r="BO2089" s="3" t="str">
        <f t="shared" si="1326"/>
        <v>No</v>
      </c>
      <c r="BP2089" s="3" t="str">
        <f t="shared" si="1327"/>
        <v>FV&lt;$10K</v>
      </c>
      <c r="BQ2089" t="s">
        <v>6650</v>
      </c>
      <c r="BR2089" s="3" t="str">
        <f t="shared" si="1328"/>
        <v>No, &lt; $20K Lien</v>
      </c>
      <c r="BS2089" s="3" t="str">
        <f t="shared" si="1329"/>
        <v>No, Lien &lt; $20K</v>
      </c>
      <c r="BT2089" t="s">
        <v>6650</v>
      </c>
      <c r="BU2089" s="3" t="str">
        <f t="shared" si="1330"/>
        <v>No</v>
      </c>
      <c r="BV2089" s="3" t="str">
        <f t="shared" si="1331"/>
        <v>No</v>
      </c>
      <c r="BW2089" s="3">
        <f t="shared" si="1332"/>
        <v>0</v>
      </c>
      <c r="BX2089" s="3" t="str">
        <f t="shared" si="1333"/>
        <v>No</v>
      </c>
      <c r="BY2089" s="3">
        <f t="shared" si="1334"/>
        <v>183242</v>
      </c>
      <c r="BZ2089">
        <v>1</v>
      </c>
      <c r="CA2089" s="3">
        <f t="shared" si="1335"/>
        <v>183242</v>
      </c>
      <c r="CC2089" s="3">
        <f t="shared" si="1336"/>
        <v>0</v>
      </c>
      <c r="CD2089" s="3">
        <f t="shared" si="1337"/>
        <v>0</v>
      </c>
      <c r="CE2089" s="3" t="str">
        <f t="shared" si="1338"/>
        <v/>
      </c>
      <c r="CF2089" s="3" t="e">
        <f>HLOOKUP(CE2089,'Valuation Data'!$D$2:$K$5,4,FALSE)</f>
        <v>#N/A</v>
      </c>
      <c r="CG2089" s="3">
        <f t="shared" si="1339"/>
        <v>183242</v>
      </c>
      <c r="CH2089" s="3" t="str">
        <f t="shared" si="1340"/>
        <v>No</v>
      </c>
      <c r="CI2089" s="3" t="str">
        <f>VLOOKUP(R2089,'Use Codes &amp; County Type'!A:D,4,FALSE)</f>
        <v>S</v>
      </c>
      <c r="CJ2089" s="3" t="str">
        <f t="shared" si="1341"/>
        <v>No</v>
      </c>
      <c r="CK2089" s="3" t="str">
        <f t="shared" si="1342"/>
        <v>Yes</v>
      </c>
      <c r="CL2089" s="3">
        <f t="shared" si="1343"/>
        <v>0.67</v>
      </c>
      <c r="CM2089" s="3">
        <f t="shared" si="1344"/>
        <v>122772.14000000001</v>
      </c>
      <c r="CN2089" s="3">
        <f t="shared" si="1345"/>
        <v>9567.64</v>
      </c>
      <c r="CO2089" s="3">
        <f t="shared" si="1346"/>
        <v>113204.50000000001</v>
      </c>
      <c r="CP2089" s="3">
        <f t="shared" si="1347"/>
        <v>5.2213138909202032E-2</v>
      </c>
      <c r="CR2089" s="3" t="str">
        <f t="shared" si="1348"/>
        <v>No</v>
      </c>
      <c r="CV2089" s="3" t="str">
        <f t="shared" si="1349"/>
        <v>*Bid</v>
      </c>
      <c r="CW2089" s="3">
        <f t="shared" si="1350"/>
        <v>2088</v>
      </c>
      <c r="CX2089" s="3">
        <f t="shared" si="1351"/>
        <v>2391.91</v>
      </c>
      <c r="CY2089" s="3" t="str">
        <f t="shared" si="1352"/>
        <v>Ok</v>
      </c>
      <c r="CZ2089">
        <v>0</v>
      </c>
      <c r="DA2089">
        <v>0</v>
      </c>
    </row>
    <row r="2090" spans="1:105" x14ac:dyDescent="0.25">
      <c r="A2090">
        <v>2089</v>
      </c>
      <c r="B2090" t="s">
        <v>3</v>
      </c>
      <c r="C2090" t="s">
        <v>2198</v>
      </c>
      <c r="D2090">
        <v>719.63</v>
      </c>
      <c r="E2090">
        <v>2017</v>
      </c>
      <c r="F2090">
        <v>719.63</v>
      </c>
      <c r="G2090">
        <v>719.63</v>
      </c>
      <c r="H2090" s="3">
        <f t="shared" si="1312"/>
        <v>0</v>
      </c>
      <c r="I2090">
        <v>96412</v>
      </c>
      <c r="J2090" t="s">
        <v>2736</v>
      </c>
      <c r="K2090" t="s">
        <v>2738</v>
      </c>
      <c r="L2090">
        <v>32034</v>
      </c>
      <c r="M2090" t="s">
        <v>4333</v>
      </c>
      <c r="N2090" t="s">
        <v>4761</v>
      </c>
      <c r="O2090">
        <v>-81.516718949475802</v>
      </c>
      <c r="P2090">
        <v>30.6370531102048</v>
      </c>
      <c r="Q2090" t="s">
        <v>6207</v>
      </c>
      <c r="R2090">
        <v>0</v>
      </c>
      <c r="S2090" t="s">
        <v>6538</v>
      </c>
      <c r="T2090">
        <v>8001</v>
      </c>
      <c r="U2090" t="s">
        <v>6581</v>
      </c>
      <c r="V2090">
        <v>2017</v>
      </c>
      <c r="W2090">
        <v>42000</v>
      </c>
      <c r="X2090">
        <v>2017</v>
      </c>
      <c r="Y2090">
        <v>42000</v>
      </c>
      <c r="Z2090">
        <v>635.82000000000005</v>
      </c>
      <c r="AA2090" s="3">
        <f t="shared" si="1313"/>
        <v>0.88353737337242755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 s="3" t="str">
        <f t="shared" si="1314"/>
        <v>No</v>
      </c>
      <c r="AQ2090" s="3" t="str">
        <f t="shared" si="1315"/>
        <v>No</v>
      </c>
      <c r="AR2090" s="3" t="str">
        <f t="shared" si="1316"/>
        <v>No</v>
      </c>
      <c r="AS2090">
        <v>0</v>
      </c>
      <c r="AT2090">
        <v>0</v>
      </c>
      <c r="AU2090">
        <v>60000</v>
      </c>
      <c r="AV2090" t="s">
        <v>6628</v>
      </c>
      <c r="AW2090">
        <v>0</v>
      </c>
      <c r="AX2090">
        <v>0</v>
      </c>
      <c r="AY2090" t="s">
        <v>6634</v>
      </c>
      <c r="AZ2090">
        <v>0</v>
      </c>
      <c r="BA2090">
        <v>0</v>
      </c>
      <c r="BB2090" t="s">
        <v>6616</v>
      </c>
      <c r="BC2090">
        <v>0</v>
      </c>
      <c r="BD2090" s="4" t="str">
        <f t="shared" si="1317"/>
        <v>No</v>
      </c>
      <c r="BE2090" t="s">
        <v>6640</v>
      </c>
      <c r="BF2090" s="3" t="str">
        <f t="shared" si="1318"/>
        <v>No</v>
      </c>
      <c r="BG2090" t="s">
        <v>6645</v>
      </c>
      <c r="BH2090" s="3" t="str">
        <f t="shared" si="1319"/>
        <v>96412 MARSH HEN RD</v>
      </c>
      <c r="BI2090" s="3" t="str">
        <f t="shared" si="1320"/>
        <v>Fernandina Beach</v>
      </c>
      <c r="BJ2090" s="3" t="str">
        <f t="shared" si="1321"/>
        <v>Florida</v>
      </c>
      <c r="BK2090" s="3">
        <f t="shared" si="1322"/>
        <v>32034</v>
      </c>
      <c r="BL2090" s="3" t="str">
        <f t="shared" si="1323"/>
        <v>96412 MARSH HEN RD FERNANDINA BEACH FL 32034</v>
      </c>
      <c r="BM2090" s="3" t="str">
        <f t="shared" si="1324"/>
        <v>L</v>
      </c>
      <c r="BN2090" s="3" t="str">
        <f t="shared" si="1325"/>
        <v>Pass</v>
      </c>
      <c r="BO2090" s="3" t="str">
        <f t="shared" si="1326"/>
        <v>No</v>
      </c>
      <c r="BP2090" s="3" t="str">
        <f t="shared" si="1327"/>
        <v>FV&lt;$10K</v>
      </c>
      <c r="BQ2090" t="s">
        <v>6650</v>
      </c>
      <c r="BR2090" s="3" t="str">
        <f t="shared" si="1328"/>
        <v>No, &lt; $20K Lien</v>
      </c>
      <c r="BS2090" s="3" t="str">
        <f t="shared" si="1329"/>
        <v>No, Lien &lt; $20K</v>
      </c>
      <c r="BT2090" t="s">
        <v>6650</v>
      </c>
      <c r="BU2090" s="3" t="str">
        <f t="shared" si="1330"/>
        <v>No</v>
      </c>
      <c r="BV2090" s="3" t="str">
        <f t="shared" si="1331"/>
        <v>No</v>
      </c>
      <c r="BW2090" s="3">
        <f t="shared" si="1332"/>
        <v>0</v>
      </c>
      <c r="BX2090" s="3" t="str">
        <f t="shared" si="1333"/>
        <v>No</v>
      </c>
      <c r="BY2090" s="3">
        <f t="shared" si="1334"/>
        <v>42000</v>
      </c>
      <c r="BZ2090">
        <v>1</v>
      </c>
      <c r="CA2090" s="3">
        <f t="shared" si="1335"/>
        <v>42000</v>
      </c>
      <c r="CC2090" s="3">
        <f t="shared" si="1336"/>
        <v>0</v>
      </c>
      <c r="CD2090" s="3">
        <f t="shared" si="1337"/>
        <v>0</v>
      </c>
      <c r="CE2090" s="3" t="str">
        <f t="shared" si="1338"/>
        <v/>
      </c>
      <c r="CF2090" s="3" t="e">
        <f>HLOOKUP(CE2090,'Valuation Data'!$D$2:$K$5,4,FALSE)</f>
        <v>#N/A</v>
      </c>
      <c r="CG2090" s="3">
        <f t="shared" si="1339"/>
        <v>42000</v>
      </c>
      <c r="CH2090" s="3" t="str">
        <f t="shared" si="1340"/>
        <v>No</v>
      </c>
      <c r="CI2090" s="3" t="str">
        <f>VLOOKUP(R2090,'Use Codes &amp; County Type'!A:D,4,FALSE)</f>
        <v>V</v>
      </c>
      <c r="CJ2090" s="3" t="str">
        <f t="shared" si="1341"/>
        <v>Yes</v>
      </c>
      <c r="CK2090" s="3" t="str">
        <f t="shared" si="1342"/>
        <v>No</v>
      </c>
      <c r="CL2090" s="3">
        <f t="shared" si="1343"/>
        <v>0</v>
      </c>
      <c r="CM2090" s="3">
        <f t="shared" si="1344"/>
        <v>0</v>
      </c>
      <c r="CN2090" s="3">
        <f t="shared" si="1345"/>
        <v>2878.52</v>
      </c>
      <c r="CO2090" s="3">
        <f t="shared" si="1346"/>
        <v>-2878.52</v>
      </c>
      <c r="CP2090" s="3">
        <f t="shared" si="1347"/>
        <v>6.8536190476190473E-2</v>
      </c>
      <c r="CR2090" s="3" t="str">
        <f t="shared" si="1348"/>
        <v>No</v>
      </c>
      <c r="CV2090" s="3" t="str">
        <f t="shared" si="1349"/>
        <v>Vacant, No Sales Data</v>
      </c>
      <c r="CW2090" s="3">
        <f t="shared" si="1350"/>
        <v>2089</v>
      </c>
      <c r="CX2090" s="3">
        <f t="shared" si="1351"/>
        <v>719.63</v>
      </c>
      <c r="CY2090" s="3" t="str">
        <f t="shared" si="1352"/>
        <v>Ok</v>
      </c>
      <c r="CZ2090">
        <v>0</v>
      </c>
      <c r="DA2090">
        <v>0</v>
      </c>
    </row>
    <row r="2091" spans="1:105" x14ac:dyDescent="0.25">
      <c r="A2091">
        <v>2090</v>
      </c>
      <c r="B2091" t="s">
        <v>3</v>
      </c>
      <c r="C2091" t="s">
        <v>2199</v>
      </c>
      <c r="D2091">
        <v>2611.73</v>
      </c>
      <c r="E2091">
        <v>2017</v>
      </c>
      <c r="F2091">
        <v>2611.73</v>
      </c>
      <c r="G2091">
        <v>2611.73</v>
      </c>
      <c r="H2091" s="3">
        <f t="shared" si="1312"/>
        <v>0</v>
      </c>
      <c r="I2091">
        <v>96618</v>
      </c>
      <c r="J2091" t="s">
        <v>2736</v>
      </c>
      <c r="K2091" t="s">
        <v>2738</v>
      </c>
      <c r="L2091">
        <v>32034</v>
      </c>
      <c r="M2091" t="s">
        <v>4334</v>
      </c>
      <c r="N2091" t="s">
        <v>4761</v>
      </c>
      <c r="O2091">
        <v>-81.505111248324795</v>
      </c>
      <c r="P2091">
        <v>30.655186003466401</v>
      </c>
      <c r="Q2091" t="s">
        <v>6208</v>
      </c>
      <c r="R2091">
        <v>0</v>
      </c>
      <c r="S2091" t="s">
        <v>6538</v>
      </c>
      <c r="T2091">
        <v>8001</v>
      </c>
      <c r="U2091" t="s">
        <v>6581</v>
      </c>
      <c r="V2091">
        <v>2017</v>
      </c>
      <c r="W2091">
        <v>124782</v>
      </c>
      <c r="X2091">
        <v>2017</v>
      </c>
      <c r="Y2091">
        <v>200000</v>
      </c>
      <c r="Z2091">
        <v>2385.33</v>
      </c>
      <c r="AA2091" s="3">
        <f t="shared" si="1313"/>
        <v>0.91331416340892813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 s="3" t="str">
        <f t="shared" si="1314"/>
        <v>No</v>
      </c>
      <c r="AQ2091" s="3" t="str">
        <f t="shared" si="1315"/>
        <v>No</v>
      </c>
      <c r="AR2091" s="3" t="str">
        <f t="shared" si="1316"/>
        <v>No</v>
      </c>
      <c r="AS2091">
        <v>0</v>
      </c>
      <c r="AT2091">
        <v>0</v>
      </c>
      <c r="AU2091">
        <v>69965</v>
      </c>
      <c r="AV2091" t="s">
        <v>6622</v>
      </c>
      <c r="AW2091">
        <v>0</v>
      </c>
      <c r="AX2091">
        <v>0</v>
      </c>
      <c r="AY2091" t="s">
        <v>6634</v>
      </c>
      <c r="AZ2091">
        <v>0</v>
      </c>
      <c r="BA2091">
        <v>0</v>
      </c>
      <c r="BB2091" t="s">
        <v>6616</v>
      </c>
      <c r="BC2091">
        <v>0</v>
      </c>
      <c r="BD2091" s="4" t="str">
        <f t="shared" si="1317"/>
        <v>No</v>
      </c>
      <c r="BE2091" t="s">
        <v>6640</v>
      </c>
      <c r="BF2091" s="3" t="str">
        <f t="shared" si="1318"/>
        <v>No</v>
      </c>
      <c r="BG2091" t="s">
        <v>6645</v>
      </c>
      <c r="BH2091" s="3" t="str">
        <f t="shared" si="1319"/>
        <v>96618 SOAP CREEK DR</v>
      </c>
      <c r="BI2091" s="3" t="str">
        <f t="shared" si="1320"/>
        <v>Fernandina Beach</v>
      </c>
      <c r="BJ2091" s="3" t="str">
        <f t="shared" si="1321"/>
        <v>Florida</v>
      </c>
      <c r="BK2091" s="3">
        <f t="shared" si="1322"/>
        <v>32034</v>
      </c>
      <c r="BL2091" s="3" t="str">
        <f t="shared" si="1323"/>
        <v>96618 SOAP CREEK DR FERNANDINA BEACH FL 32034</v>
      </c>
      <c r="BM2091" s="3" t="str">
        <f t="shared" si="1324"/>
        <v>L</v>
      </c>
      <c r="BN2091" s="3" t="str">
        <f t="shared" si="1325"/>
        <v>Pass</v>
      </c>
      <c r="BO2091" s="3" t="str">
        <f t="shared" si="1326"/>
        <v>No</v>
      </c>
      <c r="BP2091" s="3" t="str">
        <f t="shared" si="1327"/>
        <v>FV&lt;$10K</v>
      </c>
      <c r="BQ2091" t="s">
        <v>6650</v>
      </c>
      <c r="BR2091" s="3" t="str">
        <f t="shared" si="1328"/>
        <v>No, &lt; $20K Lien</v>
      </c>
      <c r="BS2091" s="3" t="str">
        <f t="shared" si="1329"/>
        <v>No, Lien &lt; $20K</v>
      </c>
      <c r="BT2091" t="s">
        <v>6650</v>
      </c>
      <c r="BU2091" s="3" t="str">
        <f t="shared" si="1330"/>
        <v>No</v>
      </c>
      <c r="BV2091" s="3" t="str">
        <f t="shared" si="1331"/>
        <v>No</v>
      </c>
      <c r="BW2091" s="3">
        <f t="shared" si="1332"/>
        <v>0</v>
      </c>
      <c r="BX2091" s="3" t="str">
        <f t="shared" si="1333"/>
        <v>No</v>
      </c>
      <c r="BY2091" s="3">
        <f t="shared" si="1334"/>
        <v>124782</v>
      </c>
      <c r="BZ2091">
        <v>1</v>
      </c>
      <c r="CA2091" s="3">
        <f t="shared" si="1335"/>
        <v>124782</v>
      </c>
      <c r="CC2091" s="3">
        <f t="shared" si="1336"/>
        <v>0</v>
      </c>
      <c r="CD2091" s="3">
        <f t="shared" si="1337"/>
        <v>0</v>
      </c>
      <c r="CE2091" s="3" t="str">
        <f t="shared" si="1338"/>
        <v/>
      </c>
      <c r="CF2091" s="3" t="e">
        <f>HLOOKUP(CE2091,'Valuation Data'!$D$2:$K$5,4,FALSE)</f>
        <v>#N/A</v>
      </c>
      <c r="CG2091" s="3">
        <f t="shared" si="1339"/>
        <v>124782</v>
      </c>
      <c r="CH2091" s="3" t="str">
        <f t="shared" si="1340"/>
        <v>No</v>
      </c>
      <c r="CI2091" s="3" t="str">
        <f>VLOOKUP(R2091,'Use Codes &amp; County Type'!A:D,4,FALSE)</f>
        <v>V</v>
      </c>
      <c r="CJ2091" s="3" t="str">
        <f t="shared" si="1341"/>
        <v>Yes</v>
      </c>
      <c r="CK2091" s="3" t="str">
        <f t="shared" si="1342"/>
        <v>No</v>
      </c>
      <c r="CL2091" s="3">
        <f t="shared" si="1343"/>
        <v>0</v>
      </c>
      <c r="CM2091" s="3">
        <f t="shared" si="1344"/>
        <v>0</v>
      </c>
      <c r="CN2091" s="3">
        <f t="shared" si="1345"/>
        <v>10446.92</v>
      </c>
      <c r="CO2091" s="3">
        <f t="shared" si="1346"/>
        <v>-10446.92</v>
      </c>
      <c r="CP2091" s="3">
        <f t="shared" si="1347"/>
        <v>8.372137006940103E-2</v>
      </c>
      <c r="CR2091" s="3" t="str">
        <f t="shared" si="1348"/>
        <v>No</v>
      </c>
      <c r="CV2091" s="3" t="str">
        <f t="shared" si="1349"/>
        <v>Vacant, No Sales Data</v>
      </c>
      <c r="CW2091" s="3">
        <f t="shared" si="1350"/>
        <v>2090</v>
      </c>
      <c r="CX2091" s="3">
        <f t="shared" si="1351"/>
        <v>2611.73</v>
      </c>
      <c r="CY2091" s="3" t="str">
        <f t="shared" si="1352"/>
        <v>Ok</v>
      </c>
      <c r="CZ2091">
        <v>0</v>
      </c>
      <c r="DA2091">
        <v>0</v>
      </c>
    </row>
    <row r="2092" spans="1:105" x14ac:dyDescent="0.25">
      <c r="A2092">
        <v>2091</v>
      </c>
      <c r="B2092" t="s">
        <v>3</v>
      </c>
      <c r="C2092" t="s">
        <v>2200</v>
      </c>
      <c r="D2092">
        <v>252.78</v>
      </c>
      <c r="E2092">
        <v>2017</v>
      </c>
      <c r="F2092" t="e">
        <f>NA()</f>
        <v>#N/A</v>
      </c>
      <c r="G2092" t="e">
        <f>NA()</f>
        <v>#N/A</v>
      </c>
      <c r="H2092" s="3" t="e">
        <f t="shared" si="1312"/>
        <v>#N/A</v>
      </c>
      <c r="I2092" t="e">
        <f>NA()</f>
        <v>#N/A</v>
      </c>
      <c r="J2092" t="e">
        <f>NA()</f>
        <v>#N/A</v>
      </c>
      <c r="K2092" t="e">
        <f>NA()</f>
        <v>#N/A</v>
      </c>
      <c r="L2092" t="e">
        <f>NA()</f>
        <v>#N/A</v>
      </c>
      <c r="M2092" t="e">
        <f>NA()</f>
        <v>#N/A</v>
      </c>
      <c r="N2092" t="e">
        <f>NA()</f>
        <v>#N/A</v>
      </c>
      <c r="O2092" t="e">
        <f>NA()</f>
        <v>#N/A</v>
      </c>
      <c r="P2092" t="e">
        <f>NA()</f>
        <v>#N/A</v>
      </c>
      <c r="Q2092" t="e">
        <f>NA()</f>
        <v>#N/A</v>
      </c>
      <c r="R2092">
        <v>1</v>
      </c>
      <c r="S2092" t="s">
        <v>6539</v>
      </c>
      <c r="T2092" t="e">
        <f>NA()</f>
        <v>#N/A</v>
      </c>
      <c r="U2092" t="e">
        <f>NA()</f>
        <v>#N/A</v>
      </c>
      <c r="V2092">
        <v>2017</v>
      </c>
      <c r="W2092">
        <v>38486</v>
      </c>
      <c r="X2092" t="e">
        <f>NA()</f>
        <v>#N/A</v>
      </c>
      <c r="Y2092" t="e">
        <f>NA()</f>
        <v>#N/A</v>
      </c>
      <c r="Z2092" t="e">
        <f>NA()</f>
        <v>#N/A</v>
      </c>
      <c r="AA2092" s="3">
        <f t="shared" si="1313"/>
        <v>0</v>
      </c>
      <c r="AI2092" t="e">
        <f>NA()</f>
        <v>#N/A</v>
      </c>
      <c r="AJ2092" t="e">
        <f>NA()</f>
        <v>#N/A</v>
      </c>
      <c r="AK2092" t="e">
        <f>NA()</f>
        <v>#N/A</v>
      </c>
      <c r="AL2092" t="e">
        <f>NA()</f>
        <v>#N/A</v>
      </c>
      <c r="AM2092" t="e">
        <f>NA()</f>
        <v>#N/A</v>
      </c>
      <c r="AN2092" t="e">
        <f>NA()</f>
        <v>#N/A</v>
      </c>
      <c r="AO2092" t="e">
        <f>NA()</f>
        <v>#N/A</v>
      </c>
      <c r="AP2092" s="3" t="str">
        <f t="shared" si="1314"/>
        <v>No</v>
      </c>
      <c r="AQ2092" s="3" t="str">
        <f t="shared" si="1315"/>
        <v>No</v>
      </c>
      <c r="AR2092" s="3" t="str">
        <f t="shared" si="1316"/>
        <v>No</v>
      </c>
      <c r="AS2092" t="e">
        <f>NA()</f>
        <v>#N/A</v>
      </c>
      <c r="AT2092" t="e">
        <f>NA()</f>
        <v>#N/A</v>
      </c>
      <c r="AU2092" t="e">
        <f>NA()</f>
        <v>#N/A</v>
      </c>
      <c r="AV2092" t="e">
        <f>NA()</f>
        <v>#N/A</v>
      </c>
      <c r="AW2092" t="e">
        <f>NA()</f>
        <v>#N/A</v>
      </c>
      <c r="AX2092" t="e">
        <f>NA()</f>
        <v>#N/A</v>
      </c>
      <c r="AY2092" t="e">
        <f>NA()</f>
        <v>#N/A</v>
      </c>
      <c r="AZ2092" t="e">
        <f>NA()</f>
        <v>#N/A</v>
      </c>
      <c r="BA2092">
        <v>0</v>
      </c>
      <c r="BB2092" t="s">
        <v>6617</v>
      </c>
      <c r="BC2092" t="e">
        <f>NA()</f>
        <v>#N/A</v>
      </c>
      <c r="BD2092" s="4" t="str">
        <f t="shared" si="1317"/>
        <v>No</v>
      </c>
      <c r="BE2092" t="e">
        <f>NA()</f>
        <v>#N/A</v>
      </c>
      <c r="BF2092" s="3" t="str">
        <f t="shared" si="1318"/>
        <v>No</v>
      </c>
      <c r="BG2092" t="e">
        <f>NA()</f>
        <v>#N/A</v>
      </c>
      <c r="BH2092" s="3" t="e">
        <f t="shared" si="1319"/>
        <v>#N/A</v>
      </c>
      <c r="BI2092" s="3" t="e">
        <f t="shared" si="1320"/>
        <v>#N/A</v>
      </c>
      <c r="BJ2092" s="3" t="e">
        <f t="shared" si="1321"/>
        <v>#N/A</v>
      </c>
      <c r="BK2092" s="3" t="e">
        <f t="shared" si="1322"/>
        <v>#N/A</v>
      </c>
      <c r="BL2092" s="3" t="e">
        <f t="shared" si="1323"/>
        <v>#N/A</v>
      </c>
      <c r="BM2092" s="3" t="e">
        <f t="shared" si="1324"/>
        <v>#N/A</v>
      </c>
      <c r="BN2092" s="3" t="str">
        <f t="shared" si="1325"/>
        <v>Pass</v>
      </c>
      <c r="BO2092" s="3" t="e">
        <f t="shared" si="1326"/>
        <v>#N/A</v>
      </c>
      <c r="BP2092" s="3" t="str">
        <f t="shared" si="1327"/>
        <v>FV&lt;$10K</v>
      </c>
      <c r="BQ2092" t="s">
        <v>6650</v>
      </c>
      <c r="BR2092" s="3" t="str">
        <f t="shared" si="1328"/>
        <v>No, &lt; $20K Lien</v>
      </c>
      <c r="BS2092" s="3" t="str">
        <f t="shared" si="1329"/>
        <v>No, Lien &lt; $20K</v>
      </c>
      <c r="BT2092" t="s">
        <v>6650</v>
      </c>
      <c r="BU2092" s="3" t="str">
        <f t="shared" si="1330"/>
        <v>No</v>
      </c>
      <c r="BV2092" s="3" t="str">
        <f t="shared" si="1331"/>
        <v>No</v>
      </c>
      <c r="BW2092" s="3">
        <f t="shared" si="1332"/>
        <v>0</v>
      </c>
      <c r="BX2092" s="3" t="str">
        <f t="shared" si="1333"/>
        <v>No</v>
      </c>
      <c r="BY2092" s="3">
        <f t="shared" si="1334"/>
        <v>38486</v>
      </c>
      <c r="BZ2092">
        <v>1</v>
      </c>
      <c r="CA2092" s="3">
        <f t="shared" si="1335"/>
        <v>38486</v>
      </c>
      <c r="CC2092" s="3" t="e">
        <f t="shared" si="1336"/>
        <v>#N/A</v>
      </c>
      <c r="CD2092" s="3" t="e">
        <f t="shared" si="1337"/>
        <v>#N/A</v>
      </c>
      <c r="CE2092" s="3" t="str">
        <f t="shared" si="1338"/>
        <v/>
      </c>
      <c r="CF2092" s="3" t="e">
        <f>HLOOKUP(CE2092,'Valuation Data'!$D$2:$K$5,4,FALSE)</f>
        <v>#N/A</v>
      </c>
      <c r="CG2092" s="3">
        <f t="shared" si="1339"/>
        <v>38486</v>
      </c>
      <c r="CH2092" s="3" t="str">
        <f t="shared" si="1340"/>
        <v>No</v>
      </c>
      <c r="CI2092" s="3" t="str">
        <f>VLOOKUP(R2092,'Use Codes &amp; County Type'!A:D,4,FALSE)</f>
        <v>S</v>
      </c>
      <c r="CJ2092" s="3" t="str">
        <f t="shared" si="1341"/>
        <v>No</v>
      </c>
      <c r="CK2092" s="3" t="str">
        <f t="shared" si="1342"/>
        <v>Yes</v>
      </c>
      <c r="CL2092" s="3">
        <f t="shared" si="1343"/>
        <v>0.67</v>
      </c>
      <c r="CM2092" s="3">
        <f t="shared" si="1344"/>
        <v>25785.620000000003</v>
      </c>
      <c r="CN2092" s="3" t="e">
        <f t="shared" si="1345"/>
        <v>#N/A</v>
      </c>
      <c r="CO2092" s="3" t="e">
        <f t="shared" si="1346"/>
        <v>#N/A</v>
      </c>
      <c r="CP2092" s="3" t="e">
        <f t="shared" si="1347"/>
        <v>#N/A</v>
      </c>
      <c r="CR2092" s="3" t="e">
        <f t="shared" si="1348"/>
        <v>#N/A</v>
      </c>
      <c r="CV2092" s="3" t="e">
        <f t="shared" si="1349"/>
        <v>#N/A</v>
      </c>
      <c r="CW2092" s="3">
        <f t="shared" si="1350"/>
        <v>2091</v>
      </c>
      <c r="CX2092" s="3">
        <f t="shared" si="1351"/>
        <v>252.78</v>
      </c>
      <c r="CY2092" s="3" t="e">
        <f t="shared" si="1352"/>
        <v>#N/A</v>
      </c>
      <c r="CZ2092" t="e">
        <f>NA()</f>
        <v>#N/A</v>
      </c>
      <c r="DA2092" t="e">
        <f>NA()</f>
        <v>#N/A</v>
      </c>
    </row>
    <row r="2093" spans="1:105" x14ac:dyDescent="0.25">
      <c r="A2093">
        <v>2092</v>
      </c>
      <c r="B2093" t="s">
        <v>3</v>
      </c>
      <c r="C2093" t="s">
        <v>2201</v>
      </c>
      <c r="D2093">
        <v>911.95</v>
      </c>
      <c r="E2093">
        <v>2017</v>
      </c>
      <c r="F2093" t="e">
        <f>NA()</f>
        <v>#N/A</v>
      </c>
      <c r="G2093" t="e">
        <f>NA()</f>
        <v>#N/A</v>
      </c>
      <c r="H2093" s="3" t="e">
        <f t="shared" si="1312"/>
        <v>#N/A</v>
      </c>
      <c r="I2093" t="e">
        <f>NA()</f>
        <v>#N/A</v>
      </c>
      <c r="J2093" t="e">
        <f>NA()</f>
        <v>#N/A</v>
      </c>
      <c r="K2093" t="e">
        <f>NA()</f>
        <v>#N/A</v>
      </c>
      <c r="L2093" t="e">
        <f>NA()</f>
        <v>#N/A</v>
      </c>
      <c r="M2093" t="e">
        <f>NA()</f>
        <v>#N/A</v>
      </c>
      <c r="N2093" t="e">
        <f>NA()</f>
        <v>#N/A</v>
      </c>
      <c r="O2093" t="e">
        <f>NA()</f>
        <v>#N/A</v>
      </c>
      <c r="P2093" t="e">
        <f>NA()</f>
        <v>#N/A</v>
      </c>
      <c r="Q2093" t="e">
        <f>NA()</f>
        <v>#N/A</v>
      </c>
      <c r="R2093">
        <v>2</v>
      </c>
      <c r="S2093" t="s">
        <v>6535</v>
      </c>
      <c r="T2093" t="e">
        <f>NA()</f>
        <v>#N/A</v>
      </c>
      <c r="U2093" t="e">
        <f>NA()</f>
        <v>#N/A</v>
      </c>
      <c r="V2093">
        <v>2017</v>
      </c>
      <c r="W2093">
        <v>51372</v>
      </c>
      <c r="X2093" t="e">
        <f>NA()</f>
        <v>#N/A</v>
      </c>
      <c r="Y2093" t="e">
        <f>NA()</f>
        <v>#N/A</v>
      </c>
      <c r="Z2093" t="e">
        <f>NA()</f>
        <v>#N/A</v>
      </c>
      <c r="AA2093" s="3">
        <f t="shared" si="1313"/>
        <v>0</v>
      </c>
      <c r="AE2093" t="s">
        <v>6616</v>
      </c>
      <c r="AF2093" t="s">
        <v>6616</v>
      </c>
      <c r="AI2093" t="e">
        <f>NA()</f>
        <v>#N/A</v>
      </c>
      <c r="AJ2093" t="e">
        <f>NA()</f>
        <v>#N/A</v>
      </c>
      <c r="AK2093" t="e">
        <f>NA()</f>
        <v>#N/A</v>
      </c>
      <c r="AL2093" t="e">
        <f>NA()</f>
        <v>#N/A</v>
      </c>
      <c r="AM2093" t="e">
        <f>NA()</f>
        <v>#N/A</v>
      </c>
      <c r="AN2093" t="e">
        <f>NA()</f>
        <v>#N/A</v>
      </c>
      <c r="AO2093" t="e">
        <f>NA()</f>
        <v>#N/A</v>
      </c>
      <c r="AP2093" s="3" t="str">
        <f t="shared" si="1314"/>
        <v>No</v>
      </c>
      <c r="AQ2093" s="3" t="str">
        <f t="shared" si="1315"/>
        <v>No</v>
      </c>
      <c r="AR2093" s="3" t="str">
        <f t="shared" si="1316"/>
        <v>No</v>
      </c>
      <c r="AS2093" t="e">
        <f>NA()</f>
        <v>#N/A</v>
      </c>
      <c r="AT2093" t="e">
        <f>NA()</f>
        <v>#N/A</v>
      </c>
      <c r="AU2093" t="e">
        <f>NA()</f>
        <v>#N/A</v>
      </c>
      <c r="AV2093" t="e">
        <f>NA()</f>
        <v>#N/A</v>
      </c>
      <c r="AW2093" t="e">
        <f>NA()</f>
        <v>#N/A</v>
      </c>
      <c r="AX2093" t="e">
        <f>NA()</f>
        <v>#N/A</v>
      </c>
      <c r="AY2093" t="e">
        <f>NA()</f>
        <v>#N/A</v>
      </c>
      <c r="AZ2093" t="e">
        <f>NA()</f>
        <v>#N/A</v>
      </c>
      <c r="BA2093">
        <v>0</v>
      </c>
      <c r="BB2093" t="s">
        <v>6616</v>
      </c>
      <c r="BC2093" t="e">
        <f>NA()</f>
        <v>#N/A</v>
      </c>
      <c r="BD2093" s="4" t="str">
        <f t="shared" si="1317"/>
        <v>No</v>
      </c>
      <c r="BE2093" t="e">
        <f>NA()</f>
        <v>#N/A</v>
      </c>
      <c r="BF2093" s="3" t="str">
        <f t="shared" si="1318"/>
        <v>No</v>
      </c>
      <c r="BG2093" t="e">
        <f>NA()</f>
        <v>#N/A</v>
      </c>
      <c r="BH2093" s="3" t="e">
        <f t="shared" si="1319"/>
        <v>#N/A</v>
      </c>
      <c r="BI2093" s="3" t="e">
        <f t="shared" si="1320"/>
        <v>#N/A</v>
      </c>
      <c r="BJ2093" s="3" t="e">
        <f t="shared" si="1321"/>
        <v>#N/A</v>
      </c>
      <c r="BK2093" s="3" t="e">
        <f t="shared" si="1322"/>
        <v>#N/A</v>
      </c>
      <c r="BL2093" s="3" t="e">
        <f t="shared" si="1323"/>
        <v>#N/A</v>
      </c>
      <c r="BM2093" s="3" t="e">
        <f t="shared" si="1324"/>
        <v>#N/A</v>
      </c>
      <c r="BN2093" s="3" t="str">
        <f t="shared" si="1325"/>
        <v>Pass</v>
      </c>
      <c r="BO2093" s="3" t="e">
        <f t="shared" si="1326"/>
        <v>#N/A</v>
      </c>
      <c r="BP2093" s="3" t="str">
        <f t="shared" si="1327"/>
        <v>FV&lt;$10K</v>
      </c>
      <c r="BQ2093" t="s">
        <v>6650</v>
      </c>
      <c r="BR2093" s="3" t="str">
        <f t="shared" si="1328"/>
        <v>No, &lt; $20K Lien</v>
      </c>
      <c r="BS2093" s="3" t="str">
        <f t="shared" si="1329"/>
        <v>No, Lien &lt; $20K</v>
      </c>
      <c r="BT2093" t="s">
        <v>6650</v>
      </c>
      <c r="BU2093" s="3" t="str">
        <f t="shared" si="1330"/>
        <v>No</v>
      </c>
      <c r="BV2093" s="3" t="str">
        <f t="shared" si="1331"/>
        <v>No</v>
      </c>
      <c r="BW2093" s="3">
        <f t="shared" si="1332"/>
        <v>0</v>
      </c>
      <c r="BX2093" s="3" t="str">
        <f t="shared" si="1333"/>
        <v>No</v>
      </c>
      <c r="BY2093" s="3">
        <f t="shared" si="1334"/>
        <v>51372</v>
      </c>
      <c r="BZ2093">
        <v>1</v>
      </c>
      <c r="CA2093" s="3">
        <f t="shared" si="1335"/>
        <v>51372</v>
      </c>
      <c r="CC2093" s="3" t="e">
        <f t="shared" si="1336"/>
        <v>#N/A</v>
      </c>
      <c r="CD2093" s="3" t="e">
        <f t="shared" si="1337"/>
        <v>#N/A</v>
      </c>
      <c r="CE2093" s="3" t="str">
        <f t="shared" si="1338"/>
        <v/>
      </c>
      <c r="CF2093" s="3" t="e">
        <f>HLOOKUP(CE2093,'Valuation Data'!$D$2:$K$5,4,FALSE)</f>
        <v>#N/A</v>
      </c>
      <c r="CG2093" s="3">
        <f t="shared" si="1339"/>
        <v>51372</v>
      </c>
      <c r="CH2093" s="3" t="str">
        <f t="shared" si="1340"/>
        <v>No</v>
      </c>
      <c r="CI2093" s="3" t="str">
        <f>VLOOKUP(R2093,'Use Codes &amp; County Type'!A:D,4,FALSE)</f>
        <v>R</v>
      </c>
      <c r="CJ2093" s="3" t="str">
        <f t="shared" si="1341"/>
        <v>No</v>
      </c>
      <c r="CK2093" s="3" t="str">
        <f t="shared" si="1342"/>
        <v>No</v>
      </c>
      <c r="CL2093" s="3">
        <f t="shared" si="1343"/>
        <v>0.35</v>
      </c>
      <c r="CM2093" s="3">
        <f t="shared" si="1344"/>
        <v>17980.199999999997</v>
      </c>
      <c r="CN2093" s="3" t="e">
        <f t="shared" si="1345"/>
        <v>#N/A</v>
      </c>
      <c r="CO2093" s="3" t="e">
        <f t="shared" si="1346"/>
        <v>#N/A</v>
      </c>
      <c r="CP2093" s="3" t="e">
        <f t="shared" si="1347"/>
        <v>#N/A</v>
      </c>
      <c r="CR2093" s="3" t="e">
        <f t="shared" si="1348"/>
        <v>#N/A</v>
      </c>
      <c r="CV2093" s="3" t="e">
        <f t="shared" si="1349"/>
        <v>#N/A</v>
      </c>
      <c r="CW2093" s="3">
        <f t="shared" si="1350"/>
        <v>2092</v>
      </c>
      <c r="CX2093" s="3">
        <f t="shared" si="1351"/>
        <v>911.95</v>
      </c>
      <c r="CY2093" s="3" t="e">
        <f t="shared" si="1352"/>
        <v>#N/A</v>
      </c>
      <c r="CZ2093" t="e">
        <f>NA()</f>
        <v>#N/A</v>
      </c>
      <c r="DA2093" t="e">
        <f>NA()</f>
        <v>#N/A</v>
      </c>
    </row>
    <row r="2094" spans="1:105" x14ac:dyDescent="0.25">
      <c r="A2094">
        <v>2093</v>
      </c>
      <c r="B2094" t="s">
        <v>3</v>
      </c>
      <c r="C2094" t="s">
        <v>2202</v>
      </c>
      <c r="D2094">
        <v>611.29999999999995</v>
      </c>
      <c r="E2094">
        <v>2017</v>
      </c>
      <c r="F2094">
        <v>611.29999999999995</v>
      </c>
      <c r="G2094">
        <v>611.29999999999995</v>
      </c>
      <c r="H2094" s="3">
        <f t="shared" si="1312"/>
        <v>0</v>
      </c>
      <c r="I2094">
        <v>97160</v>
      </c>
      <c r="J2094" t="s">
        <v>2734</v>
      </c>
      <c r="K2094" t="s">
        <v>2738</v>
      </c>
      <c r="L2094">
        <v>32097</v>
      </c>
      <c r="M2094" t="s">
        <v>4335</v>
      </c>
      <c r="N2094" t="s">
        <v>4758</v>
      </c>
      <c r="O2094">
        <v>-81.536280189312805</v>
      </c>
      <c r="P2094">
        <v>30.671050614704399</v>
      </c>
      <c r="Q2094" t="s">
        <v>6209</v>
      </c>
      <c r="R2094">
        <v>2</v>
      </c>
      <c r="S2094" t="s">
        <v>6535</v>
      </c>
      <c r="T2094">
        <v>1006</v>
      </c>
      <c r="U2094" t="s">
        <v>6578</v>
      </c>
      <c r="V2094">
        <v>2017</v>
      </c>
      <c r="W2094">
        <v>73819</v>
      </c>
      <c r="X2094">
        <v>2017</v>
      </c>
      <c r="Y2094">
        <v>95377</v>
      </c>
      <c r="Z2094">
        <v>535.64</v>
      </c>
      <c r="AA2094" s="3">
        <f t="shared" si="1313"/>
        <v>0.87623098315066261</v>
      </c>
      <c r="AB2094" t="s">
        <v>6616</v>
      </c>
      <c r="AI2094" t="s">
        <v>6618</v>
      </c>
      <c r="AJ2094" t="s">
        <v>6618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 s="3" t="str">
        <f t="shared" si="1314"/>
        <v>No</v>
      </c>
      <c r="AQ2094" s="3" t="str">
        <f t="shared" si="1315"/>
        <v>No</v>
      </c>
      <c r="AR2094" s="3" t="str">
        <f t="shared" si="1316"/>
        <v>No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 t="s">
        <v>6634</v>
      </c>
      <c r="AZ2094">
        <v>0</v>
      </c>
      <c r="BA2094">
        <v>0</v>
      </c>
      <c r="BB2094" t="s">
        <v>6617</v>
      </c>
      <c r="BC2094" t="s">
        <v>6616</v>
      </c>
      <c r="BD2094" s="4" t="str">
        <f t="shared" si="1317"/>
        <v>No</v>
      </c>
      <c r="BE2094" t="s">
        <v>6640</v>
      </c>
      <c r="BF2094" s="3" t="str">
        <f t="shared" si="1318"/>
        <v>No</v>
      </c>
      <c r="BG2094" t="s">
        <v>6645</v>
      </c>
      <c r="BH2094" s="3" t="str">
        <f t="shared" si="1319"/>
        <v>97160 GLEN ST</v>
      </c>
      <c r="BI2094" s="3" t="str">
        <f t="shared" si="1320"/>
        <v>Yulee</v>
      </c>
      <c r="BJ2094" s="3" t="str">
        <f t="shared" si="1321"/>
        <v>Florida</v>
      </c>
      <c r="BK2094" s="3">
        <f t="shared" si="1322"/>
        <v>32097</v>
      </c>
      <c r="BL2094" s="3" t="str">
        <f t="shared" si="1323"/>
        <v>97160 GLEN ST YULEE FL 32097</v>
      </c>
      <c r="BM2094" s="3" t="str">
        <f t="shared" si="1324"/>
        <v/>
      </c>
      <c r="BN2094" s="3" t="str">
        <f t="shared" si="1325"/>
        <v>Pass</v>
      </c>
      <c r="BO2094" s="3" t="str">
        <f t="shared" si="1326"/>
        <v>No</v>
      </c>
      <c r="BP2094" s="3" t="str">
        <f t="shared" si="1327"/>
        <v>FV&lt;$10K</v>
      </c>
      <c r="BQ2094" t="s">
        <v>6650</v>
      </c>
      <c r="BR2094" s="3" t="str">
        <f t="shared" si="1328"/>
        <v>No, &lt; $20K Lien</v>
      </c>
      <c r="BS2094" s="3" t="str">
        <f t="shared" si="1329"/>
        <v>No, Lien &lt; $20K</v>
      </c>
      <c r="BT2094" t="s">
        <v>6650</v>
      </c>
      <c r="BU2094" s="3" t="str">
        <f t="shared" si="1330"/>
        <v>No</v>
      </c>
      <c r="BV2094" s="3" t="str">
        <f t="shared" si="1331"/>
        <v>No</v>
      </c>
      <c r="BW2094" s="3">
        <f t="shared" si="1332"/>
        <v>0</v>
      </c>
      <c r="BX2094" s="3" t="str">
        <f t="shared" si="1333"/>
        <v>No</v>
      </c>
      <c r="BY2094" s="3">
        <f t="shared" si="1334"/>
        <v>73819</v>
      </c>
      <c r="BZ2094">
        <v>1</v>
      </c>
      <c r="CA2094" s="3">
        <f t="shared" si="1335"/>
        <v>73819</v>
      </c>
      <c r="CC2094" s="3">
        <f t="shared" si="1336"/>
        <v>0</v>
      </c>
      <c r="CD2094" s="3">
        <f t="shared" si="1337"/>
        <v>0</v>
      </c>
      <c r="CE2094" s="3" t="str">
        <f t="shared" si="1338"/>
        <v/>
      </c>
      <c r="CF2094" s="3" t="e">
        <f>HLOOKUP(CE2094,'Valuation Data'!$D$2:$K$5,4,FALSE)</f>
        <v>#N/A</v>
      </c>
      <c r="CG2094" s="3">
        <f t="shared" si="1339"/>
        <v>73819</v>
      </c>
      <c r="CH2094" s="3" t="str">
        <f t="shared" si="1340"/>
        <v>No</v>
      </c>
      <c r="CI2094" s="3" t="str">
        <f>VLOOKUP(R2094,'Use Codes &amp; County Type'!A:D,4,FALSE)</f>
        <v>R</v>
      </c>
      <c r="CJ2094" s="3" t="str">
        <f t="shared" si="1341"/>
        <v>No</v>
      </c>
      <c r="CK2094" s="3" t="str">
        <f t="shared" si="1342"/>
        <v>Yes</v>
      </c>
      <c r="CL2094" s="3">
        <f t="shared" si="1343"/>
        <v>0.67</v>
      </c>
      <c r="CM2094" s="3">
        <f t="shared" si="1344"/>
        <v>49458.73</v>
      </c>
      <c r="CN2094" s="3">
        <f t="shared" si="1345"/>
        <v>2445.1999999999998</v>
      </c>
      <c r="CO2094" s="3">
        <f t="shared" si="1346"/>
        <v>47013.530000000006</v>
      </c>
      <c r="CP2094" s="3">
        <f t="shared" si="1347"/>
        <v>3.3124263401021412E-2</v>
      </c>
      <c r="CR2094" s="3" t="str">
        <f t="shared" si="1348"/>
        <v>No</v>
      </c>
      <c r="CV2094" s="3" t="str">
        <f t="shared" si="1349"/>
        <v>*Bid</v>
      </c>
      <c r="CW2094" s="3">
        <f t="shared" si="1350"/>
        <v>2093</v>
      </c>
      <c r="CX2094" s="3">
        <f t="shared" si="1351"/>
        <v>611.29999999999995</v>
      </c>
      <c r="CY2094" s="3" t="str">
        <f t="shared" si="1352"/>
        <v>Ok</v>
      </c>
      <c r="CZ2094">
        <v>0</v>
      </c>
      <c r="DA2094">
        <v>0</v>
      </c>
    </row>
    <row r="2095" spans="1:105" x14ac:dyDescent="0.25">
      <c r="A2095">
        <v>2094</v>
      </c>
      <c r="B2095" t="s">
        <v>3</v>
      </c>
      <c r="C2095" t="s">
        <v>2203</v>
      </c>
      <c r="D2095">
        <v>4861.4799999999996</v>
      </c>
      <c r="E2095">
        <v>2017</v>
      </c>
      <c r="F2095" t="e">
        <f>NA()</f>
        <v>#N/A</v>
      </c>
      <c r="G2095" t="e">
        <f>NA()</f>
        <v>#N/A</v>
      </c>
      <c r="H2095" s="3" t="e">
        <f t="shared" si="1312"/>
        <v>#N/A</v>
      </c>
      <c r="I2095" t="e">
        <f>NA()</f>
        <v>#N/A</v>
      </c>
      <c r="J2095" t="e">
        <f>NA()</f>
        <v>#N/A</v>
      </c>
      <c r="K2095" t="e">
        <f>NA()</f>
        <v>#N/A</v>
      </c>
      <c r="L2095" t="e">
        <f>NA()</f>
        <v>#N/A</v>
      </c>
      <c r="M2095" t="e">
        <f>NA()</f>
        <v>#N/A</v>
      </c>
      <c r="N2095" t="e">
        <f>NA()</f>
        <v>#N/A</v>
      </c>
      <c r="O2095" t="e">
        <f>NA()</f>
        <v>#N/A</v>
      </c>
      <c r="P2095" t="e">
        <f>NA()</f>
        <v>#N/A</v>
      </c>
      <c r="Q2095" t="e">
        <f>NA()</f>
        <v>#N/A</v>
      </c>
      <c r="R2095">
        <v>1</v>
      </c>
      <c r="S2095" t="s">
        <v>6539</v>
      </c>
      <c r="T2095" t="e">
        <f>NA()</f>
        <v>#N/A</v>
      </c>
      <c r="U2095" t="e">
        <f>NA()</f>
        <v>#N/A</v>
      </c>
      <c r="V2095">
        <v>2017</v>
      </c>
      <c r="W2095">
        <v>294972</v>
      </c>
      <c r="X2095" t="e">
        <f>NA()</f>
        <v>#N/A</v>
      </c>
      <c r="Y2095" t="e">
        <f>NA()</f>
        <v>#N/A</v>
      </c>
      <c r="Z2095" t="e">
        <f>NA()</f>
        <v>#N/A</v>
      </c>
      <c r="AA2095" s="3">
        <f t="shared" si="1313"/>
        <v>0</v>
      </c>
      <c r="AB2095" t="s">
        <v>6616</v>
      </c>
      <c r="AC2095" t="s">
        <v>6616</v>
      </c>
      <c r="AI2095" t="e">
        <f>NA()</f>
        <v>#N/A</v>
      </c>
      <c r="AJ2095" t="e">
        <f>NA()</f>
        <v>#N/A</v>
      </c>
      <c r="AK2095" t="e">
        <f>NA()</f>
        <v>#N/A</v>
      </c>
      <c r="AL2095" t="e">
        <f>NA()</f>
        <v>#N/A</v>
      </c>
      <c r="AM2095" t="e">
        <f>NA()</f>
        <v>#N/A</v>
      </c>
      <c r="AN2095" t="e">
        <f>NA()</f>
        <v>#N/A</v>
      </c>
      <c r="AO2095" t="e">
        <f>NA()</f>
        <v>#N/A</v>
      </c>
      <c r="AP2095" s="3" t="str">
        <f t="shared" si="1314"/>
        <v>No</v>
      </c>
      <c r="AQ2095" s="3" t="str">
        <f t="shared" si="1315"/>
        <v>No</v>
      </c>
      <c r="AR2095" s="3" t="str">
        <f t="shared" si="1316"/>
        <v>No</v>
      </c>
      <c r="AS2095" t="e">
        <f>NA()</f>
        <v>#N/A</v>
      </c>
      <c r="AT2095" t="e">
        <f>NA()</f>
        <v>#N/A</v>
      </c>
      <c r="AU2095" t="e">
        <f>NA()</f>
        <v>#N/A</v>
      </c>
      <c r="AV2095" t="e">
        <f>NA()</f>
        <v>#N/A</v>
      </c>
      <c r="AW2095" t="e">
        <f>NA()</f>
        <v>#N/A</v>
      </c>
      <c r="AX2095" t="e">
        <f>NA()</f>
        <v>#N/A</v>
      </c>
      <c r="AY2095" t="e">
        <f>NA()</f>
        <v>#N/A</v>
      </c>
      <c r="AZ2095" t="e">
        <f>NA()</f>
        <v>#N/A</v>
      </c>
      <c r="BA2095">
        <v>1</v>
      </c>
      <c r="BB2095" t="s">
        <v>6616</v>
      </c>
      <c r="BC2095" t="e">
        <f>NA()</f>
        <v>#N/A</v>
      </c>
      <c r="BD2095" s="4" t="str">
        <f t="shared" si="1317"/>
        <v>No</v>
      </c>
      <c r="BE2095" t="e">
        <f>NA()</f>
        <v>#N/A</v>
      </c>
      <c r="BF2095" s="3" t="str">
        <f t="shared" si="1318"/>
        <v>No</v>
      </c>
      <c r="BG2095" t="e">
        <f>NA()</f>
        <v>#N/A</v>
      </c>
      <c r="BH2095" s="3" t="e">
        <f t="shared" si="1319"/>
        <v>#N/A</v>
      </c>
      <c r="BI2095" s="3" t="e">
        <f t="shared" si="1320"/>
        <v>#N/A</v>
      </c>
      <c r="BJ2095" s="3" t="e">
        <f t="shared" si="1321"/>
        <v>#N/A</v>
      </c>
      <c r="BK2095" s="3" t="e">
        <f t="shared" si="1322"/>
        <v>#N/A</v>
      </c>
      <c r="BL2095" s="3" t="e">
        <f t="shared" si="1323"/>
        <v>#N/A</v>
      </c>
      <c r="BM2095" s="3" t="e">
        <f t="shared" si="1324"/>
        <v>#N/A</v>
      </c>
      <c r="BN2095" s="3" t="str">
        <f t="shared" si="1325"/>
        <v>Pass</v>
      </c>
      <c r="BO2095" s="3" t="e">
        <f t="shared" si="1326"/>
        <v>#N/A</v>
      </c>
      <c r="BP2095" s="3" t="str">
        <f t="shared" si="1327"/>
        <v>FV&lt;$10K</v>
      </c>
      <c r="BQ2095" t="s">
        <v>6650</v>
      </c>
      <c r="BR2095" s="3" t="str">
        <f t="shared" si="1328"/>
        <v>No, &lt; $20K Lien</v>
      </c>
      <c r="BS2095" s="3" t="str">
        <f t="shared" si="1329"/>
        <v>No, Lien &lt; $20K</v>
      </c>
      <c r="BT2095" t="s">
        <v>6650</v>
      </c>
      <c r="BU2095" s="3" t="str">
        <f t="shared" si="1330"/>
        <v>No</v>
      </c>
      <c r="BV2095" s="3" t="str">
        <f t="shared" si="1331"/>
        <v>No</v>
      </c>
      <c r="BW2095" s="3">
        <f t="shared" si="1332"/>
        <v>1</v>
      </c>
      <c r="BX2095" s="3" t="str">
        <f t="shared" si="1333"/>
        <v>No</v>
      </c>
      <c r="BY2095" s="3">
        <f t="shared" si="1334"/>
        <v>294972</v>
      </c>
      <c r="BZ2095">
        <v>1</v>
      </c>
      <c r="CA2095" s="3">
        <f t="shared" si="1335"/>
        <v>294972</v>
      </c>
      <c r="CC2095" s="3" t="e">
        <f t="shared" si="1336"/>
        <v>#N/A</v>
      </c>
      <c r="CD2095" s="3" t="e">
        <f t="shared" si="1337"/>
        <v>#N/A</v>
      </c>
      <c r="CE2095" s="3" t="str">
        <f t="shared" si="1338"/>
        <v/>
      </c>
      <c r="CF2095" s="3" t="e">
        <f>HLOOKUP(CE2095,'Valuation Data'!$D$2:$K$5,4,FALSE)</f>
        <v>#N/A</v>
      </c>
      <c r="CG2095" s="3">
        <f t="shared" si="1339"/>
        <v>294972</v>
      </c>
      <c r="CH2095" s="3" t="str">
        <f t="shared" si="1340"/>
        <v>No</v>
      </c>
      <c r="CI2095" s="3" t="str">
        <f>VLOOKUP(R2095,'Use Codes &amp; County Type'!A:D,4,FALSE)</f>
        <v>S</v>
      </c>
      <c r="CJ2095" s="3" t="str">
        <f t="shared" si="1341"/>
        <v>No</v>
      </c>
      <c r="CK2095" s="3" t="str">
        <f t="shared" si="1342"/>
        <v>No</v>
      </c>
      <c r="CL2095" s="3">
        <f t="shared" si="1343"/>
        <v>0.35</v>
      </c>
      <c r="CM2095" s="3">
        <f t="shared" si="1344"/>
        <v>103240.2</v>
      </c>
      <c r="CN2095" s="3" t="e">
        <f t="shared" si="1345"/>
        <v>#N/A</v>
      </c>
      <c r="CO2095" s="3" t="e">
        <f t="shared" si="1346"/>
        <v>#N/A</v>
      </c>
      <c r="CP2095" s="3" t="e">
        <f t="shared" si="1347"/>
        <v>#N/A</v>
      </c>
      <c r="CR2095" s="3" t="e">
        <f t="shared" si="1348"/>
        <v>#N/A</v>
      </c>
      <c r="CV2095" s="3" t="e">
        <f t="shared" si="1349"/>
        <v>#N/A</v>
      </c>
      <c r="CW2095" s="3">
        <f t="shared" si="1350"/>
        <v>2094</v>
      </c>
      <c r="CX2095" s="3">
        <f t="shared" si="1351"/>
        <v>4861.4799999999996</v>
      </c>
      <c r="CY2095" s="3" t="e">
        <f t="shared" si="1352"/>
        <v>#N/A</v>
      </c>
      <c r="CZ2095" t="e">
        <f>NA()</f>
        <v>#N/A</v>
      </c>
      <c r="DA2095" t="e">
        <f>NA()</f>
        <v>#N/A</v>
      </c>
    </row>
    <row r="2096" spans="1:105" x14ac:dyDescent="0.25">
      <c r="A2096">
        <v>2095</v>
      </c>
      <c r="B2096" t="s">
        <v>3</v>
      </c>
      <c r="C2096" t="s">
        <v>2204</v>
      </c>
      <c r="D2096">
        <v>776.95</v>
      </c>
      <c r="E2096">
        <v>2017</v>
      </c>
      <c r="F2096">
        <v>776.95</v>
      </c>
      <c r="G2096">
        <v>776.95</v>
      </c>
      <c r="H2096" s="3">
        <f t="shared" si="1312"/>
        <v>0</v>
      </c>
      <c r="J2096" t="s">
        <v>2734</v>
      </c>
      <c r="K2096" t="s">
        <v>2738</v>
      </c>
      <c r="L2096">
        <v>32097</v>
      </c>
      <c r="M2096" t="s">
        <v>4336</v>
      </c>
      <c r="N2096" t="s">
        <v>4758</v>
      </c>
      <c r="O2096">
        <v>-81.530831827881102</v>
      </c>
      <c r="P2096">
        <v>30.663732457206301</v>
      </c>
      <c r="Q2096" t="s">
        <v>6210</v>
      </c>
      <c r="R2096">
        <v>0</v>
      </c>
      <c r="S2096" t="s">
        <v>6538</v>
      </c>
      <c r="T2096">
        <v>8001</v>
      </c>
      <c r="U2096" t="s">
        <v>6581</v>
      </c>
      <c r="V2096">
        <v>2017</v>
      </c>
      <c r="W2096">
        <v>45500</v>
      </c>
      <c r="X2096">
        <v>2017</v>
      </c>
      <c r="Y2096">
        <v>45500</v>
      </c>
      <c r="Z2096">
        <v>688.82</v>
      </c>
      <c r="AA2096" s="3">
        <f t="shared" si="1313"/>
        <v>0.88656927730227175</v>
      </c>
      <c r="AB2096" t="s">
        <v>6616</v>
      </c>
      <c r="AC2096" t="s">
        <v>6616</v>
      </c>
      <c r="AD2096" t="s">
        <v>6616</v>
      </c>
      <c r="AE2096" t="s">
        <v>6616</v>
      </c>
      <c r="AH2096" t="s">
        <v>6616</v>
      </c>
      <c r="AI2096" t="s">
        <v>6618</v>
      </c>
      <c r="AJ2096" t="s">
        <v>6618</v>
      </c>
      <c r="AK2096" t="s">
        <v>6618</v>
      </c>
      <c r="AL2096" t="s">
        <v>6618</v>
      </c>
      <c r="AM2096" t="s">
        <v>6618</v>
      </c>
      <c r="AN2096" t="s">
        <v>6618</v>
      </c>
      <c r="AO2096">
        <v>0</v>
      </c>
      <c r="AP2096" s="3" t="str">
        <f t="shared" si="1314"/>
        <v>No</v>
      </c>
      <c r="AQ2096" s="3" t="str">
        <f t="shared" si="1315"/>
        <v>No</v>
      </c>
      <c r="AR2096" s="3" t="str">
        <f t="shared" si="1316"/>
        <v>No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 t="s">
        <v>6634</v>
      </c>
      <c r="AZ2096" t="s">
        <v>6638</v>
      </c>
      <c r="BA2096">
        <v>1</v>
      </c>
      <c r="BB2096" t="s">
        <v>6616</v>
      </c>
      <c r="BC2096" t="s">
        <v>6616</v>
      </c>
      <c r="BD2096" s="4" t="str">
        <f t="shared" si="1317"/>
        <v>No</v>
      </c>
      <c r="BE2096" t="s">
        <v>6640</v>
      </c>
      <c r="BF2096" s="3" t="str">
        <f t="shared" si="1318"/>
        <v>No</v>
      </c>
      <c r="BG2096" t="s">
        <v>6645</v>
      </c>
      <c r="BH2096" s="3" t="str">
        <f t="shared" si="1319"/>
        <v>SWAMP FEVER LN</v>
      </c>
      <c r="BI2096" s="3" t="str">
        <f t="shared" si="1320"/>
        <v>Yulee</v>
      </c>
      <c r="BJ2096" s="3" t="str">
        <f t="shared" si="1321"/>
        <v>Florida</v>
      </c>
      <c r="BK2096" s="3">
        <f t="shared" si="1322"/>
        <v>32097</v>
      </c>
      <c r="BL2096" s="3" t="str">
        <f t="shared" si="1323"/>
        <v>SWAMP FEVER LN YULEE FL 32097</v>
      </c>
      <c r="BM2096" s="3" t="str">
        <f t="shared" si="1324"/>
        <v/>
      </c>
      <c r="BN2096" s="3" t="str">
        <f t="shared" si="1325"/>
        <v>Pass</v>
      </c>
      <c r="BO2096" s="3" t="str">
        <f t="shared" si="1326"/>
        <v>No</v>
      </c>
      <c r="BP2096" s="3" t="str">
        <f t="shared" si="1327"/>
        <v>FV&lt;$10K</v>
      </c>
      <c r="BQ2096" t="s">
        <v>6650</v>
      </c>
      <c r="BR2096" s="3" t="str">
        <f t="shared" si="1328"/>
        <v>No, &lt; $20K Lien</v>
      </c>
      <c r="BS2096" s="3" t="str">
        <f t="shared" si="1329"/>
        <v>No, Lien &lt; $20K</v>
      </c>
      <c r="BT2096" t="s">
        <v>6650</v>
      </c>
      <c r="BU2096" s="3" t="str">
        <f t="shared" si="1330"/>
        <v>No</v>
      </c>
      <c r="BV2096" s="3" t="str">
        <f t="shared" si="1331"/>
        <v>No</v>
      </c>
      <c r="BW2096" s="3">
        <f t="shared" si="1332"/>
        <v>1</v>
      </c>
      <c r="BX2096" s="3" t="str">
        <f t="shared" si="1333"/>
        <v>No</v>
      </c>
      <c r="BY2096" s="3">
        <f t="shared" si="1334"/>
        <v>45500</v>
      </c>
      <c r="BZ2096">
        <v>1</v>
      </c>
      <c r="CA2096" s="3">
        <f t="shared" si="1335"/>
        <v>45500</v>
      </c>
      <c r="CC2096" s="3">
        <f t="shared" si="1336"/>
        <v>0</v>
      </c>
      <c r="CD2096" s="3">
        <f t="shared" si="1337"/>
        <v>0</v>
      </c>
      <c r="CE2096" s="3" t="str">
        <f t="shared" si="1338"/>
        <v/>
      </c>
      <c r="CF2096" s="3" t="e">
        <f>HLOOKUP(CE2096,'Valuation Data'!$D$2:$K$5,4,FALSE)</f>
        <v>#N/A</v>
      </c>
      <c r="CG2096" s="3">
        <f t="shared" si="1339"/>
        <v>45500</v>
      </c>
      <c r="CH2096" s="3" t="str">
        <f t="shared" si="1340"/>
        <v>No</v>
      </c>
      <c r="CI2096" s="3" t="str">
        <f>VLOOKUP(R2096,'Use Codes &amp; County Type'!A:D,4,FALSE)</f>
        <v>V</v>
      </c>
      <c r="CJ2096" s="3" t="str">
        <f t="shared" si="1341"/>
        <v>Yes</v>
      </c>
      <c r="CK2096" s="3" t="str">
        <f t="shared" si="1342"/>
        <v>No</v>
      </c>
      <c r="CL2096" s="3">
        <f t="shared" si="1343"/>
        <v>0</v>
      </c>
      <c r="CM2096" s="3">
        <f t="shared" si="1344"/>
        <v>0</v>
      </c>
      <c r="CN2096" s="3">
        <f t="shared" si="1345"/>
        <v>3884.75</v>
      </c>
      <c r="CO2096" s="3">
        <f t="shared" si="1346"/>
        <v>-3884.75</v>
      </c>
      <c r="CP2096" s="3">
        <f t="shared" si="1347"/>
        <v>8.5379120879120876E-2</v>
      </c>
      <c r="CR2096" s="3" t="str">
        <f t="shared" si="1348"/>
        <v>No</v>
      </c>
      <c r="CV2096" s="3" t="str">
        <f t="shared" si="1349"/>
        <v>Vacant, No Sales Data</v>
      </c>
      <c r="CW2096" s="3">
        <f t="shared" si="1350"/>
        <v>2095</v>
      </c>
      <c r="CX2096" s="3">
        <f t="shared" si="1351"/>
        <v>776.95</v>
      </c>
      <c r="CY2096" s="3" t="str">
        <f t="shared" si="1352"/>
        <v>Ok</v>
      </c>
      <c r="CZ2096">
        <v>0</v>
      </c>
      <c r="DA2096">
        <v>0</v>
      </c>
    </row>
    <row r="2097" spans="1:105" x14ac:dyDescent="0.25">
      <c r="A2097">
        <v>2096</v>
      </c>
      <c r="B2097" t="s">
        <v>3</v>
      </c>
      <c r="C2097" t="s">
        <v>2205</v>
      </c>
      <c r="D2097">
        <v>1827.67</v>
      </c>
      <c r="E2097">
        <v>2017</v>
      </c>
      <c r="F2097">
        <v>1827.67</v>
      </c>
      <c r="G2097">
        <v>1827.67</v>
      </c>
      <c r="H2097" s="3">
        <f t="shared" si="1312"/>
        <v>0</v>
      </c>
      <c r="I2097">
        <v>98234</v>
      </c>
      <c r="J2097" t="s">
        <v>2734</v>
      </c>
      <c r="K2097" t="s">
        <v>2738</v>
      </c>
      <c r="L2097">
        <v>32097</v>
      </c>
      <c r="M2097" t="s">
        <v>4337</v>
      </c>
      <c r="N2097" t="s">
        <v>4758</v>
      </c>
      <c r="O2097">
        <v>-81.529883231082707</v>
      </c>
      <c r="P2097">
        <v>30.663637812178798</v>
      </c>
      <c r="Q2097" t="s">
        <v>6211</v>
      </c>
      <c r="R2097">
        <v>1</v>
      </c>
      <c r="S2097" t="s">
        <v>6539</v>
      </c>
      <c r="T2097">
        <v>1001</v>
      </c>
      <c r="U2097" t="s">
        <v>6582</v>
      </c>
      <c r="V2097">
        <v>2017</v>
      </c>
      <c r="W2097">
        <v>148779</v>
      </c>
      <c r="X2097">
        <v>2017</v>
      </c>
      <c r="Y2097">
        <v>167439</v>
      </c>
      <c r="Z2097">
        <v>1660.35</v>
      </c>
      <c r="AA2097" s="3">
        <f t="shared" si="1313"/>
        <v>0.90845174457095634</v>
      </c>
      <c r="AB2097" t="s">
        <v>6616</v>
      </c>
      <c r="AC2097" t="s">
        <v>6616</v>
      </c>
      <c r="AD2097" t="s">
        <v>6616</v>
      </c>
      <c r="AE2097" t="s">
        <v>6616</v>
      </c>
      <c r="AH2097" t="s">
        <v>6616</v>
      </c>
      <c r="AI2097" t="s">
        <v>6618</v>
      </c>
      <c r="AJ2097" t="s">
        <v>6618</v>
      </c>
      <c r="AK2097" t="s">
        <v>6618</v>
      </c>
      <c r="AL2097" t="s">
        <v>6618</v>
      </c>
      <c r="AM2097" t="s">
        <v>6618</v>
      </c>
      <c r="AN2097" t="s">
        <v>6618</v>
      </c>
      <c r="AO2097" t="s">
        <v>6618</v>
      </c>
      <c r="AP2097" s="3" t="str">
        <f t="shared" si="1314"/>
        <v>No</v>
      </c>
      <c r="AQ2097" s="3" t="str">
        <f t="shared" si="1315"/>
        <v>No</v>
      </c>
      <c r="AR2097" s="3" t="str">
        <f t="shared" si="1316"/>
        <v>No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 t="s">
        <v>6634</v>
      </c>
      <c r="AZ2097" t="s">
        <v>6639</v>
      </c>
      <c r="BA2097">
        <v>1</v>
      </c>
      <c r="BB2097" t="s">
        <v>6617</v>
      </c>
      <c r="BC2097" t="s">
        <v>6616</v>
      </c>
      <c r="BD2097" s="4" t="str">
        <f t="shared" si="1317"/>
        <v>No</v>
      </c>
      <c r="BE2097" t="s">
        <v>6640</v>
      </c>
      <c r="BF2097" s="3" t="str">
        <f t="shared" si="1318"/>
        <v>No</v>
      </c>
      <c r="BG2097" t="s">
        <v>6645</v>
      </c>
      <c r="BH2097" s="3" t="str">
        <f t="shared" si="1319"/>
        <v>98234 SWAMP FEVER LN</v>
      </c>
      <c r="BI2097" s="3" t="str">
        <f t="shared" si="1320"/>
        <v>Yulee</v>
      </c>
      <c r="BJ2097" s="3" t="str">
        <f t="shared" si="1321"/>
        <v>Florida</v>
      </c>
      <c r="BK2097" s="3">
        <f t="shared" si="1322"/>
        <v>32097</v>
      </c>
      <c r="BL2097" s="3" t="str">
        <f t="shared" si="1323"/>
        <v>98234 SWAMP FEVER LN YULEE FL 32097</v>
      </c>
      <c r="BM2097" s="3" t="str">
        <f t="shared" si="1324"/>
        <v/>
      </c>
      <c r="BN2097" s="3" t="str">
        <f t="shared" si="1325"/>
        <v>Pass</v>
      </c>
      <c r="BO2097" s="3" t="str">
        <f t="shared" si="1326"/>
        <v>No</v>
      </c>
      <c r="BP2097" s="3" t="str">
        <f t="shared" si="1327"/>
        <v>FV&lt;$10K</v>
      </c>
      <c r="BQ2097" t="s">
        <v>6650</v>
      </c>
      <c r="BR2097" s="3" t="str">
        <f t="shared" si="1328"/>
        <v>No, &lt; $20K Lien</v>
      </c>
      <c r="BS2097" s="3" t="str">
        <f t="shared" si="1329"/>
        <v>No, Lien &lt; $20K</v>
      </c>
      <c r="BT2097" t="s">
        <v>6650</v>
      </c>
      <c r="BU2097" s="3" t="str">
        <f t="shared" si="1330"/>
        <v>No</v>
      </c>
      <c r="BV2097" s="3" t="str">
        <f t="shared" si="1331"/>
        <v>No</v>
      </c>
      <c r="BW2097" s="3">
        <f t="shared" si="1332"/>
        <v>1</v>
      </c>
      <c r="BX2097" s="3" t="str">
        <f t="shared" si="1333"/>
        <v>No</v>
      </c>
      <c r="BY2097" s="3">
        <f t="shared" si="1334"/>
        <v>148779</v>
      </c>
      <c r="BZ2097">
        <v>1</v>
      </c>
      <c r="CA2097" s="3">
        <f t="shared" si="1335"/>
        <v>148779</v>
      </c>
      <c r="CC2097" s="3">
        <f t="shared" si="1336"/>
        <v>0</v>
      </c>
      <c r="CD2097" s="3">
        <f t="shared" si="1337"/>
        <v>0</v>
      </c>
      <c r="CE2097" s="3" t="str">
        <f t="shared" si="1338"/>
        <v/>
      </c>
      <c r="CF2097" s="3" t="e">
        <f>HLOOKUP(CE2097,'Valuation Data'!$D$2:$K$5,4,FALSE)</f>
        <v>#N/A</v>
      </c>
      <c r="CG2097" s="3">
        <f t="shared" si="1339"/>
        <v>148779</v>
      </c>
      <c r="CH2097" s="3" t="str">
        <f t="shared" si="1340"/>
        <v>No</v>
      </c>
      <c r="CI2097" s="3" t="str">
        <f>VLOOKUP(R2097,'Use Codes &amp; County Type'!A:D,4,FALSE)</f>
        <v>S</v>
      </c>
      <c r="CJ2097" s="3" t="str">
        <f t="shared" si="1341"/>
        <v>No</v>
      </c>
      <c r="CK2097" s="3" t="str">
        <f t="shared" si="1342"/>
        <v>Yes</v>
      </c>
      <c r="CL2097" s="3">
        <f t="shared" si="1343"/>
        <v>0.67</v>
      </c>
      <c r="CM2097" s="3">
        <f t="shared" si="1344"/>
        <v>99681.930000000008</v>
      </c>
      <c r="CN2097" s="3">
        <f t="shared" si="1345"/>
        <v>9138.35</v>
      </c>
      <c r="CO2097" s="3">
        <f t="shared" si="1346"/>
        <v>90543.58</v>
      </c>
      <c r="CP2097" s="3">
        <f t="shared" si="1347"/>
        <v>6.1422310944420924E-2</v>
      </c>
      <c r="CR2097" s="3" t="str">
        <f t="shared" si="1348"/>
        <v>No</v>
      </c>
      <c r="CV2097" s="3" t="str">
        <f t="shared" si="1349"/>
        <v>*Bid</v>
      </c>
      <c r="CW2097" s="3">
        <f t="shared" si="1350"/>
        <v>2096</v>
      </c>
      <c r="CX2097" s="3">
        <f t="shared" si="1351"/>
        <v>1827.67</v>
      </c>
      <c r="CY2097" s="3" t="str">
        <f t="shared" si="1352"/>
        <v>Ok</v>
      </c>
      <c r="CZ2097">
        <v>0</v>
      </c>
      <c r="DA2097">
        <v>0</v>
      </c>
    </row>
    <row r="2098" spans="1:105" x14ac:dyDescent="0.25">
      <c r="A2098">
        <v>2097</v>
      </c>
      <c r="B2098" t="s">
        <v>3</v>
      </c>
      <c r="C2098" t="s">
        <v>2206</v>
      </c>
      <c r="D2098">
        <v>554.52</v>
      </c>
      <c r="E2098">
        <v>2017</v>
      </c>
      <c r="F2098">
        <v>554.52</v>
      </c>
      <c r="G2098">
        <v>554.52</v>
      </c>
      <c r="H2098" s="3">
        <f t="shared" si="1312"/>
        <v>0</v>
      </c>
      <c r="I2098">
        <v>95996</v>
      </c>
      <c r="J2098" t="s">
        <v>2734</v>
      </c>
      <c r="K2098" t="s">
        <v>2738</v>
      </c>
      <c r="L2098">
        <v>32097</v>
      </c>
      <c r="M2098" t="s">
        <v>4338</v>
      </c>
      <c r="N2098" t="s">
        <v>4758</v>
      </c>
      <c r="O2098">
        <v>-81.528623911725902</v>
      </c>
      <c r="P2098">
        <v>30.656611790383501</v>
      </c>
      <c r="Q2098" t="s">
        <v>6212</v>
      </c>
      <c r="R2098">
        <v>2</v>
      </c>
      <c r="S2098" t="s">
        <v>6535</v>
      </c>
      <c r="T2098">
        <v>1006</v>
      </c>
      <c r="U2098" t="s">
        <v>6578</v>
      </c>
      <c r="V2098">
        <v>2017</v>
      </c>
      <c r="W2098">
        <v>31915</v>
      </c>
      <c r="X2098">
        <v>2017</v>
      </c>
      <c r="Y2098">
        <v>31915</v>
      </c>
      <c r="Z2098">
        <v>483.15</v>
      </c>
      <c r="AA2098" s="3">
        <f t="shared" si="1313"/>
        <v>0.87129409218783815</v>
      </c>
      <c r="AB2098" t="s">
        <v>6616</v>
      </c>
      <c r="AH2098" t="s">
        <v>6616</v>
      </c>
      <c r="AI2098" t="s">
        <v>6618</v>
      </c>
      <c r="AJ2098" t="s">
        <v>6618</v>
      </c>
      <c r="AK2098" t="s">
        <v>6618</v>
      </c>
      <c r="AL2098">
        <v>0</v>
      </c>
      <c r="AM2098">
        <v>0</v>
      </c>
      <c r="AN2098">
        <v>0</v>
      </c>
      <c r="AO2098">
        <v>0</v>
      </c>
      <c r="AP2098" s="3" t="str">
        <f t="shared" si="1314"/>
        <v>No</v>
      </c>
      <c r="AQ2098" s="3" t="str">
        <f t="shared" si="1315"/>
        <v>No</v>
      </c>
      <c r="AR2098" s="3" t="str">
        <f t="shared" si="1316"/>
        <v>No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 t="s">
        <v>6634</v>
      </c>
      <c r="AZ2098">
        <v>0</v>
      </c>
      <c r="BA2098">
        <v>0</v>
      </c>
      <c r="BB2098" t="s">
        <v>6616</v>
      </c>
      <c r="BC2098" t="s">
        <v>6616</v>
      </c>
      <c r="BD2098" s="4" t="str">
        <f t="shared" si="1317"/>
        <v>No</v>
      </c>
      <c r="BE2098" t="s">
        <v>6640</v>
      </c>
      <c r="BF2098" s="3" t="str">
        <f t="shared" si="1318"/>
        <v>No</v>
      </c>
      <c r="BG2098" t="s">
        <v>6645</v>
      </c>
      <c r="BH2098" s="3" t="str">
        <f t="shared" si="1319"/>
        <v>95996 CONNER LN</v>
      </c>
      <c r="BI2098" s="3" t="str">
        <f t="shared" si="1320"/>
        <v>Yulee</v>
      </c>
      <c r="BJ2098" s="3" t="str">
        <f t="shared" si="1321"/>
        <v>Florida</v>
      </c>
      <c r="BK2098" s="3">
        <f t="shared" si="1322"/>
        <v>32097</v>
      </c>
      <c r="BL2098" s="3" t="str">
        <f t="shared" si="1323"/>
        <v>95996 CONNER LN YULEE FL 32097</v>
      </c>
      <c r="BM2098" s="3" t="str">
        <f t="shared" si="1324"/>
        <v/>
      </c>
      <c r="BN2098" s="3" t="str">
        <f t="shared" si="1325"/>
        <v>Pass</v>
      </c>
      <c r="BO2098" s="3" t="str">
        <f t="shared" si="1326"/>
        <v>No</v>
      </c>
      <c r="BP2098" s="3" t="str">
        <f t="shared" si="1327"/>
        <v>FV&lt;$10K</v>
      </c>
      <c r="BQ2098" t="s">
        <v>6650</v>
      </c>
      <c r="BR2098" s="3" t="str">
        <f t="shared" si="1328"/>
        <v>No, &lt; $20K Lien</v>
      </c>
      <c r="BS2098" s="3" t="str">
        <f t="shared" si="1329"/>
        <v>No, Lien &lt; $20K</v>
      </c>
      <c r="BT2098" t="s">
        <v>6650</v>
      </c>
      <c r="BU2098" s="3" t="str">
        <f t="shared" si="1330"/>
        <v>No</v>
      </c>
      <c r="BV2098" s="3" t="str">
        <f t="shared" si="1331"/>
        <v>No</v>
      </c>
      <c r="BW2098" s="3">
        <f t="shared" si="1332"/>
        <v>0</v>
      </c>
      <c r="BX2098" s="3" t="str">
        <f t="shared" si="1333"/>
        <v>No</v>
      </c>
      <c r="BY2098" s="3">
        <f t="shared" si="1334"/>
        <v>31915</v>
      </c>
      <c r="BZ2098">
        <v>1</v>
      </c>
      <c r="CA2098" s="3">
        <f t="shared" si="1335"/>
        <v>31915</v>
      </c>
      <c r="CC2098" s="3">
        <f t="shared" si="1336"/>
        <v>0</v>
      </c>
      <c r="CD2098" s="3">
        <f t="shared" si="1337"/>
        <v>0</v>
      </c>
      <c r="CE2098" s="3" t="str">
        <f t="shared" si="1338"/>
        <v/>
      </c>
      <c r="CF2098" s="3" t="e">
        <f>HLOOKUP(CE2098,'Valuation Data'!$D$2:$K$5,4,FALSE)</f>
        <v>#N/A</v>
      </c>
      <c r="CG2098" s="3">
        <f t="shared" si="1339"/>
        <v>31915</v>
      </c>
      <c r="CH2098" s="3" t="str">
        <f t="shared" si="1340"/>
        <v>No</v>
      </c>
      <c r="CI2098" s="3" t="str">
        <f>VLOOKUP(R2098,'Use Codes &amp; County Type'!A:D,4,FALSE)</f>
        <v>R</v>
      </c>
      <c r="CJ2098" s="3" t="str">
        <f t="shared" si="1341"/>
        <v>No</v>
      </c>
      <c r="CK2098" s="3" t="str">
        <f t="shared" si="1342"/>
        <v>No</v>
      </c>
      <c r="CL2098" s="3">
        <f t="shared" si="1343"/>
        <v>0.35</v>
      </c>
      <c r="CM2098" s="3">
        <f t="shared" si="1344"/>
        <v>11170.25</v>
      </c>
      <c r="CN2098" s="3">
        <f t="shared" si="1345"/>
        <v>2218.08</v>
      </c>
      <c r="CO2098" s="3">
        <f t="shared" si="1346"/>
        <v>8952.17</v>
      </c>
      <c r="CP2098" s="3">
        <f t="shared" si="1347"/>
        <v>6.9499608334638877E-2</v>
      </c>
      <c r="CR2098" s="3" t="str">
        <f t="shared" si="1348"/>
        <v>No</v>
      </c>
      <c r="CV2098" s="3" t="str">
        <f t="shared" si="1349"/>
        <v>*Bid</v>
      </c>
      <c r="CW2098" s="3">
        <f t="shared" si="1350"/>
        <v>2097</v>
      </c>
      <c r="CX2098" s="3">
        <f t="shared" si="1351"/>
        <v>554.52</v>
      </c>
      <c r="CY2098" s="3" t="str">
        <f t="shared" si="1352"/>
        <v>Ok</v>
      </c>
      <c r="CZ2098">
        <v>0</v>
      </c>
      <c r="DA2098">
        <v>0</v>
      </c>
    </row>
    <row r="2099" spans="1:105" x14ac:dyDescent="0.25">
      <c r="A2099">
        <v>2098</v>
      </c>
      <c r="B2099" t="s">
        <v>3</v>
      </c>
      <c r="C2099" t="s">
        <v>2207</v>
      </c>
      <c r="D2099">
        <v>564.12</v>
      </c>
      <c r="E2099">
        <v>2017</v>
      </c>
      <c r="F2099">
        <v>564.12</v>
      </c>
      <c r="G2099">
        <v>564.12</v>
      </c>
      <c r="H2099" s="3">
        <f t="shared" si="1312"/>
        <v>0</v>
      </c>
      <c r="J2099" t="s">
        <v>2734</v>
      </c>
      <c r="K2099" t="s">
        <v>2738</v>
      </c>
      <c r="L2099">
        <v>32097</v>
      </c>
      <c r="M2099" t="s">
        <v>3996</v>
      </c>
      <c r="N2099" t="s">
        <v>4758</v>
      </c>
      <c r="O2099">
        <v>-81.529145313168002</v>
      </c>
      <c r="P2099">
        <v>30.6534458581046</v>
      </c>
      <c r="Q2099" t="s">
        <v>6189</v>
      </c>
      <c r="R2099">
        <v>0</v>
      </c>
      <c r="S2099" t="s">
        <v>6538</v>
      </c>
      <c r="T2099">
        <v>8001</v>
      </c>
      <c r="U2099" t="s">
        <v>6581</v>
      </c>
      <c r="V2099">
        <v>2017</v>
      </c>
      <c r="W2099">
        <v>32500</v>
      </c>
      <c r="X2099">
        <v>2017</v>
      </c>
      <c r="Y2099">
        <v>32500</v>
      </c>
      <c r="Z2099">
        <v>492.02</v>
      </c>
      <c r="AA2099" s="3">
        <f t="shared" si="1313"/>
        <v>0.87219031411756365</v>
      </c>
      <c r="AB2099" t="s">
        <v>6616</v>
      </c>
      <c r="AC2099" t="s">
        <v>6616</v>
      </c>
      <c r="AI2099" t="s">
        <v>6618</v>
      </c>
      <c r="AJ2099" t="s">
        <v>6618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 s="3" t="str">
        <f t="shared" si="1314"/>
        <v>No</v>
      </c>
      <c r="AQ2099" s="3" t="str">
        <f t="shared" si="1315"/>
        <v>No</v>
      </c>
      <c r="AR2099" s="3" t="str">
        <f t="shared" si="1316"/>
        <v>No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 t="s">
        <v>6634</v>
      </c>
      <c r="AZ2099" t="s">
        <v>6638</v>
      </c>
      <c r="BA2099">
        <v>0</v>
      </c>
      <c r="BB2099" t="s">
        <v>6616</v>
      </c>
      <c r="BC2099" t="s">
        <v>6616</v>
      </c>
      <c r="BD2099" s="4" t="str">
        <f t="shared" si="1317"/>
        <v>No</v>
      </c>
      <c r="BE2099" t="s">
        <v>6640</v>
      </c>
      <c r="BF2099" s="3" t="str">
        <f t="shared" si="1318"/>
        <v>No</v>
      </c>
      <c r="BG2099" t="s">
        <v>6645</v>
      </c>
      <c r="BH2099" s="3" t="str">
        <f t="shared" si="1319"/>
        <v>BLACKROCK RD</v>
      </c>
      <c r="BI2099" s="3" t="str">
        <f t="shared" si="1320"/>
        <v>Yulee</v>
      </c>
      <c r="BJ2099" s="3" t="str">
        <f t="shared" si="1321"/>
        <v>Florida</v>
      </c>
      <c r="BK2099" s="3">
        <f t="shared" si="1322"/>
        <v>32097</v>
      </c>
      <c r="BL2099" s="3" t="str">
        <f t="shared" si="1323"/>
        <v>BLACKROCK RD YULEE FL 32097</v>
      </c>
      <c r="BM2099" s="3" t="str">
        <f t="shared" si="1324"/>
        <v/>
      </c>
      <c r="BN2099" s="3" t="str">
        <f t="shared" si="1325"/>
        <v>Pass</v>
      </c>
      <c r="BO2099" s="3" t="str">
        <f t="shared" si="1326"/>
        <v>No</v>
      </c>
      <c r="BP2099" s="3" t="str">
        <f t="shared" si="1327"/>
        <v>FV&lt;$10K</v>
      </c>
      <c r="BQ2099" t="s">
        <v>6650</v>
      </c>
      <c r="BR2099" s="3" t="str">
        <f t="shared" si="1328"/>
        <v>No, &lt; $20K Lien</v>
      </c>
      <c r="BS2099" s="3" t="str">
        <f t="shared" si="1329"/>
        <v>No, Lien &lt; $20K</v>
      </c>
      <c r="BT2099" t="s">
        <v>6650</v>
      </c>
      <c r="BU2099" s="3" t="str">
        <f t="shared" si="1330"/>
        <v>No</v>
      </c>
      <c r="BV2099" s="3" t="str">
        <f t="shared" si="1331"/>
        <v>No</v>
      </c>
      <c r="BW2099" s="3">
        <f t="shared" si="1332"/>
        <v>0</v>
      </c>
      <c r="BX2099" s="3" t="str">
        <f t="shared" si="1333"/>
        <v>No</v>
      </c>
      <c r="BY2099" s="3">
        <f t="shared" si="1334"/>
        <v>32500</v>
      </c>
      <c r="BZ2099">
        <v>1</v>
      </c>
      <c r="CA2099" s="3">
        <f t="shared" si="1335"/>
        <v>32500</v>
      </c>
      <c r="CC2099" s="3">
        <f t="shared" si="1336"/>
        <v>0</v>
      </c>
      <c r="CD2099" s="3">
        <f t="shared" si="1337"/>
        <v>0</v>
      </c>
      <c r="CE2099" s="3" t="str">
        <f t="shared" si="1338"/>
        <v/>
      </c>
      <c r="CF2099" s="3" t="e">
        <f>HLOOKUP(CE2099,'Valuation Data'!$D$2:$K$5,4,FALSE)</f>
        <v>#N/A</v>
      </c>
      <c r="CG2099" s="3">
        <f t="shared" si="1339"/>
        <v>32500</v>
      </c>
      <c r="CH2099" s="3" t="str">
        <f t="shared" si="1340"/>
        <v>No</v>
      </c>
      <c r="CI2099" s="3" t="str">
        <f>VLOOKUP(R2099,'Use Codes &amp; County Type'!A:D,4,FALSE)</f>
        <v>V</v>
      </c>
      <c r="CJ2099" s="3" t="str">
        <f t="shared" si="1341"/>
        <v>Yes</v>
      </c>
      <c r="CK2099" s="3" t="str">
        <f t="shared" si="1342"/>
        <v>No</v>
      </c>
      <c r="CL2099" s="3">
        <f t="shared" si="1343"/>
        <v>0</v>
      </c>
      <c r="CM2099" s="3">
        <f t="shared" si="1344"/>
        <v>0</v>
      </c>
      <c r="CN2099" s="3">
        <f t="shared" si="1345"/>
        <v>2256.48</v>
      </c>
      <c r="CO2099" s="3">
        <f t="shared" si="1346"/>
        <v>-2256.48</v>
      </c>
      <c r="CP2099" s="3">
        <f t="shared" si="1347"/>
        <v>6.943015384615385E-2</v>
      </c>
      <c r="CR2099" s="3" t="str">
        <f t="shared" si="1348"/>
        <v>No</v>
      </c>
      <c r="CV2099" s="3" t="str">
        <f t="shared" si="1349"/>
        <v>Vacant, No Sales Data</v>
      </c>
      <c r="CW2099" s="3">
        <f t="shared" si="1350"/>
        <v>2098</v>
      </c>
      <c r="CX2099" s="3">
        <f t="shared" si="1351"/>
        <v>564.12</v>
      </c>
      <c r="CY2099" s="3" t="str">
        <f t="shared" si="1352"/>
        <v>Ok</v>
      </c>
      <c r="CZ2099">
        <v>0</v>
      </c>
      <c r="DA2099">
        <v>0</v>
      </c>
    </row>
    <row r="2100" spans="1:105" x14ac:dyDescent="0.25">
      <c r="A2100">
        <v>2099</v>
      </c>
      <c r="B2100" t="s">
        <v>3</v>
      </c>
      <c r="C2100" t="s">
        <v>2208</v>
      </c>
      <c r="D2100">
        <v>559.87</v>
      </c>
      <c r="E2100">
        <v>2017</v>
      </c>
      <c r="F2100">
        <v>559.87</v>
      </c>
      <c r="G2100">
        <v>559.87</v>
      </c>
      <c r="H2100" s="3">
        <f t="shared" si="1312"/>
        <v>0</v>
      </c>
      <c r="I2100">
        <v>96080</v>
      </c>
      <c r="J2100" t="s">
        <v>2734</v>
      </c>
      <c r="K2100" t="s">
        <v>2738</v>
      </c>
      <c r="L2100">
        <v>32097</v>
      </c>
      <c r="M2100" t="s">
        <v>4339</v>
      </c>
      <c r="N2100" t="s">
        <v>4758</v>
      </c>
      <c r="O2100">
        <v>-81.528503342106006</v>
      </c>
      <c r="P2100">
        <v>30.657156109499802</v>
      </c>
      <c r="Q2100" t="s">
        <v>6213</v>
      </c>
      <c r="R2100">
        <v>1</v>
      </c>
      <c r="S2100" t="s">
        <v>6539</v>
      </c>
      <c r="T2100">
        <v>1001</v>
      </c>
      <c r="U2100" t="s">
        <v>6582</v>
      </c>
      <c r="V2100">
        <v>2017</v>
      </c>
      <c r="W2100">
        <v>32241</v>
      </c>
      <c r="X2100">
        <v>2017</v>
      </c>
      <c r="Y2100">
        <v>32241</v>
      </c>
      <c r="Z2100">
        <v>488.09</v>
      </c>
      <c r="AA2100" s="3">
        <f t="shared" si="1313"/>
        <v>0.87179166592244628</v>
      </c>
      <c r="AB2100" t="s">
        <v>6616</v>
      </c>
      <c r="AC2100" t="s">
        <v>6616</v>
      </c>
      <c r="AD2100" t="s">
        <v>6616</v>
      </c>
      <c r="AE2100" t="s">
        <v>6616</v>
      </c>
      <c r="AF2100" t="s">
        <v>6616</v>
      </c>
      <c r="AG2100" t="s">
        <v>6616</v>
      </c>
      <c r="AH2100" t="s">
        <v>6616</v>
      </c>
      <c r="AI2100" t="s">
        <v>6618</v>
      </c>
      <c r="AJ2100" t="s">
        <v>6618</v>
      </c>
      <c r="AK2100" t="s">
        <v>6618</v>
      </c>
      <c r="AL2100" t="s">
        <v>6618</v>
      </c>
      <c r="AM2100" t="s">
        <v>6619</v>
      </c>
      <c r="AN2100" t="s">
        <v>6618</v>
      </c>
      <c r="AO2100" t="s">
        <v>6618</v>
      </c>
      <c r="AP2100" s="3" t="str">
        <f t="shared" si="1314"/>
        <v>No</v>
      </c>
      <c r="AQ2100" s="3" t="str">
        <f t="shared" si="1315"/>
        <v>Yes</v>
      </c>
      <c r="AR2100" s="3" t="str">
        <f t="shared" si="1316"/>
        <v>No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 t="s">
        <v>6634</v>
      </c>
      <c r="AZ2100" t="s">
        <v>6638</v>
      </c>
      <c r="BA2100">
        <v>0</v>
      </c>
      <c r="BB2100" t="s">
        <v>6616</v>
      </c>
      <c r="BC2100" t="s">
        <v>6617</v>
      </c>
      <c r="BD2100" s="4" t="str">
        <f t="shared" si="1317"/>
        <v>No</v>
      </c>
      <c r="BE2100" t="s">
        <v>6640</v>
      </c>
      <c r="BF2100" s="3" t="str">
        <f t="shared" si="1318"/>
        <v>No</v>
      </c>
      <c r="BG2100" t="s">
        <v>6645</v>
      </c>
      <c r="BH2100" s="3" t="str">
        <f t="shared" si="1319"/>
        <v>96080 CONNER LN</v>
      </c>
      <c r="BI2100" s="3" t="str">
        <f t="shared" si="1320"/>
        <v>Yulee</v>
      </c>
      <c r="BJ2100" s="3" t="str">
        <f t="shared" si="1321"/>
        <v>Florida</v>
      </c>
      <c r="BK2100" s="3">
        <f t="shared" si="1322"/>
        <v>32097</v>
      </c>
      <c r="BL2100" s="3" t="str">
        <f t="shared" si="1323"/>
        <v>96080 CONNER LN YULEE FL 32097</v>
      </c>
      <c r="BM2100" s="3" t="str">
        <f t="shared" si="1324"/>
        <v/>
      </c>
      <c r="BN2100" s="3" t="str">
        <f t="shared" si="1325"/>
        <v>Pass</v>
      </c>
      <c r="BO2100" s="3" t="str">
        <f t="shared" si="1326"/>
        <v>Yes</v>
      </c>
      <c r="BP2100" s="3" t="str">
        <f t="shared" si="1327"/>
        <v>FV&lt;$10K</v>
      </c>
      <c r="BQ2100" t="s">
        <v>6650</v>
      </c>
      <c r="BR2100" s="3" t="str">
        <f t="shared" si="1328"/>
        <v>No, &lt; $20K Lien</v>
      </c>
      <c r="BS2100" s="3" t="str">
        <f t="shared" si="1329"/>
        <v>No, Lien &lt; $20K</v>
      </c>
      <c r="BT2100" t="s">
        <v>6650</v>
      </c>
      <c r="BU2100" s="3" t="str">
        <f t="shared" si="1330"/>
        <v>No</v>
      </c>
      <c r="BV2100" s="3" t="str">
        <f t="shared" si="1331"/>
        <v>No</v>
      </c>
      <c r="BW2100" s="3">
        <f t="shared" si="1332"/>
        <v>0</v>
      </c>
      <c r="BX2100" s="3" t="str">
        <f t="shared" si="1333"/>
        <v>No</v>
      </c>
      <c r="BY2100" s="3">
        <f t="shared" si="1334"/>
        <v>32241</v>
      </c>
      <c r="BZ2100">
        <v>1</v>
      </c>
      <c r="CA2100" s="3">
        <f t="shared" si="1335"/>
        <v>32241</v>
      </c>
      <c r="CC2100" s="3">
        <f t="shared" si="1336"/>
        <v>0</v>
      </c>
      <c r="CD2100" s="3">
        <f t="shared" si="1337"/>
        <v>0</v>
      </c>
      <c r="CE2100" s="3" t="str">
        <f t="shared" si="1338"/>
        <v/>
      </c>
      <c r="CF2100" s="3" t="e">
        <f>HLOOKUP(CE2100,'Valuation Data'!$D$2:$K$5,4,FALSE)</f>
        <v>#N/A</v>
      </c>
      <c r="CG2100" s="3">
        <f t="shared" si="1339"/>
        <v>32241</v>
      </c>
      <c r="CH2100" s="3" t="str">
        <f t="shared" si="1340"/>
        <v>No</v>
      </c>
      <c r="CI2100" s="3" t="str">
        <f>VLOOKUP(R2100,'Use Codes &amp; County Type'!A:D,4,FALSE)</f>
        <v>S</v>
      </c>
      <c r="CJ2100" s="3" t="str">
        <f t="shared" si="1341"/>
        <v>No</v>
      </c>
      <c r="CK2100" s="3" t="str">
        <f t="shared" si="1342"/>
        <v>No</v>
      </c>
      <c r="CL2100" s="3">
        <f t="shared" si="1343"/>
        <v>0.35</v>
      </c>
      <c r="CM2100" s="3">
        <f t="shared" si="1344"/>
        <v>11284.349999999999</v>
      </c>
      <c r="CN2100" s="3">
        <f t="shared" si="1345"/>
        <v>2239.48</v>
      </c>
      <c r="CO2100" s="3">
        <f t="shared" si="1346"/>
        <v>9044.869999999999</v>
      </c>
      <c r="CP2100" s="3">
        <f t="shared" si="1347"/>
        <v>6.9460624670450666E-2</v>
      </c>
      <c r="CR2100" s="3" t="str">
        <f t="shared" si="1348"/>
        <v>No</v>
      </c>
      <c r="CV2100" s="3" t="str">
        <f t="shared" si="1349"/>
        <v>*Bid</v>
      </c>
      <c r="CW2100" s="3">
        <f t="shared" si="1350"/>
        <v>2099</v>
      </c>
      <c r="CX2100" s="3">
        <f t="shared" si="1351"/>
        <v>559.87</v>
      </c>
      <c r="CY2100" s="3" t="str">
        <f t="shared" si="1352"/>
        <v>Ok</v>
      </c>
      <c r="CZ2100">
        <v>0</v>
      </c>
      <c r="DA2100">
        <v>0</v>
      </c>
    </row>
    <row r="2101" spans="1:105" x14ac:dyDescent="0.25">
      <c r="A2101">
        <v>2100</v>
      </c>
      <c r="B2101" t="s">
        <v>3</v>
      </c>
      <c r="C2101" t="s">
        <v>2209</v>
      </c>
      <c r="D2101">
        <v>367.9</v>
      </c>
      <c r="E2101">
        <v>2017</v>
      </c>
      <c r="F2101">
        <v>367.9</v>
      </c>
      <c r="G2101">
        <v>367.9</v>
      </c>
      <c r="H2101" s="3">
        <f t="shared" si="1312"/>
        <v>0</v>
      </c>
      <c r="I2101">
        <v>95988</v>
      </c>
      <c r="J2101" t="s">
        <v>2734</v>
      </c>
      <c r="K2101" t="s">
        <v>2738</v>
      </c>
      <c r="L2101">
        <v>32097</v>
      </c>
      <c r="M2101" t="s">
        <v>4340</v>
      </c>
      <c r="N2101" t="s">
        <v>4758</v>
      </c>
      <c r="O2101">
        <v>-81.528011808423997</v>
      </c>
      <c r="P2101">
        <v>30.656965444261498</v>
      </c>
      <c r="Q2101" t="s">
        <v>6213</v>
      </c>
      <c r="R2101">
        <v>0</v>
      </c>
      <c r="S2101" t="s">
        <v>6538</v>
      </c>
      <c r="T2101">
        <v>8001</v>
      </c>
      <c r="U2101" t="s">
        <v>6581</v>
      </c>
      <c r="V2101">
        <v>2017</v>
      </c>
      <c r="W2101">
        <v>20514</v>
      </c>
      <c r="X2101">
        <v>2017</v>
      </c>
      <c r="Y2101">
        <v>20514</v>
      </c>
      <c r="Z2101">
        <v>310.58</v>
      </c>
      <c r="AA2101" s="3">
        <f t="shared" si="1313"/>
        <v>0.84419679260668656</v>
      </c>
      <c r="AB2101" t="s">
        <v>6616</v>
      </c>
      <c r="AD2101" t="s">
        <v>6616</v>
      </c>
      <c r="AE2101" t="s">
        <v>6616</v>
      </c>
      <c r="AF2101" t="s">
        <v>6616</v>
      </c>
      <c r="AG2101" t="s">
        <v>6616</v>
      </c>
      <c r="AH2101" t="s">
        <v>6616</v>
      </c>
      <c r="AI2101" t="s">
        <v>6618</v>
      </c>
      <c r="AJ2101" t="s">
        <v>6618</v>
      </c>
      <c r="AK2101" t="s">
        <v>6618</v>
      </c>
      <c r="AL2101" t="s">
        <v>6618</v>
      </c>
      <c r="AM2101" t="s">
        <v>6618</v>
      </c>
      <c r="AN2101" t="s">
        <v>6618</v>
      </c>
      <c r="AO2101">
        <v>0</v>
      </c>
      <c r="AP2101" s="3" t="str">
        <f t="shared" si="1314"/>
        <v>No</v>
      </c>
      <c r="AQ2101" s="3" t="str">
        <f t="shared" si="1315"/>
        <v>No</v>
      </c>
      <c r="AR2101" s="3" t="str">
        <f t="shared" si="1316"/>
        <v>No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 t="s">
        <v>6634</v>
      </c>
      <c r="AZ2101" t="s">
        <v>6638</v>
      </c>
      <c r="BA2101">
        <v>0</v>
      </c>
      <c r="BB2101" t="s">
        <v>6616</v>
      </c>
      <c r="BC2101" t="s">
        <v>6616</v>
      </c>
      <c r="BD2101" s="4" t="str">
        <f t="shared" si="1317"/>
        <v>No</v>
      </c>
      <c r="BE2101" t="s">
        <v>6640</v>
      </c>
      <c r="BF2101" s="3" t="str">
        <f t="shared" si="1318"/>
        <v>No</v>
      </c>
      <c r="BG2101" t="s">
        <v>6645</v>
      </c>
      <c r="BH2101" s="3" t="str">
        <f t="shared" si="1319"/>
        <v>95988 CONNER LN</v>
      </c>
      <c r="BI2101" s="3" t="str">
        <f t="shared" si="1320"/>
        <v>Yulee</v>
      </c>
      <c r="BJ2101" s="3" t="str">
        <f t="shared" si="1321"/>
        <v>Florida</v>
      </c>
      <c r="BK2101" s="3">
        <f t="shared" si="1322"/>
        <v>32097</v>
      </c>
      <c r="BL2101" s="3" t="str">
        <f t="shared" si="1323"/>
        <v>95988 CONNER LN YULEE FL 32097</v>
      </c>
      <c r="BM2101" s="3" t="str">
        <f t="shared" si="1324"/>
        <v/>
      </c>
      <c r="BN2101" s="3" t="str">
        <f t="shared" si="1325"/>
        <v>Pass</v>
      </c>
      <c r="BO2101" s="3" t="str">
        <f t="shared" si="1326"/>
        <v>No</v>
      </c>
      <c r="BP2101" s="3" t="str">
        <f t="shared" si="1327"/>
        <v>FV&lt;$10K</v>
      </c>
      <c r="BQ2101" t="s">
        <v>6650</v>
      </c>
      <c r="BR2101" s="3" t="str">
        <f t="shared" si="1328"/>
        <v>No, &lt; $20K Lien</v>
      </c>
      <c r="BS2101" s="3" t="str">
        <f t="shared" si="1329"/>
        <v>No, Lien &lt; $20K</v>
      </c>
      <c r="BT2101" t="s">
        <v>6650</v>
      </c>
      <c r="BU2101" s="3" t="str">
        <f t="shared" si="1330"/>
        <v>No</v>
      </c>
      <c r="BV2101" s="3" t="str">
        <f t="shared" si="1331"/>
        <v>No</v>
      </c>
      <c r="BW2101" s="3">
        <f t="shared" si="1332"/>
        <v>0</v>
      </c>
      <c r="BX2101" s="3" t="str">
        <f t="shared" si="1333"/>
        <v>No</v>
      </c>
      <c r="BY2101" s="3">
        <f t="shared" si="1334"/>
        <v>20514</v>
      </c>
      <c r="BZ2101">
        <v>1</v>
      </c>
      <c r="CA2101" s="3">
        <f t="shared" si="1335"/>
        <v>20514</v>
      </c>
      <c r="CC2101" s="3">
        <f t="shared" si="1336"/>
        <v>0</v>
      </c>
      <c r="CD2101" s="3">
        <f t="shared" si="1337"/>
        <v>0</v>
      </c>
      <c r="CE2101" s="3" t="str">
        <f t="shared" si="1338"/>
        <v/>
      </c>
      <c r="CF2101" s="3" t="e">
        <f>HLOOKUP(CE2101,'Valuation Data'!$D$2:$K$5,4,FALSE)</f>
        <v>#N/A</v>
      </c>
      <c r="CG2101" s="3">
        <f t="shared" si="1339"/>
        <v>20514</v>
      </c>
      <c r="CH2101" s="3" t="str">
        <f t="shared" si="1340"/>
        <v>No</v>
      </c>
      <c r="CI2101" s="3" t="str">
        <f>VLOOKUP(R2101,'Use Codes &amp; County Type'!A:D,4,FALSE)</f>
        <v>V</v>
      </c>
      <c r="CJ2101" s="3" t="str">
        <f t="shared" si="1341"/>
        <v>Yes</v>
      </c>
      <c r="CK2101" s="3" t="str">
        <f t="shared" si="1342"/>
        <v>No</v>
      </c>
      <c r="CL2101" s="3">
        <f t="shared" si="1343"/>
        <v>0</v>
      </c>
      <c r="CM2101" s="3">
        <f t="shared" si="1344"/>
        <v>0</v>
      </c>
      <c r="CN2101" s="3">
        <f t="shared" si="1345"/>
        <v>1471.6</v>
      </c>
      <c r="CO2101" s="3">
        <f t="shared" si="1346"/>
        <v>-1471.6</v>
      </c>
      <c r="CP2101" s="3">
        <f t="shared" si="1347"/>
        <v>7.1736375158428387E-2</v>
      </c>
      <c r="CR2101" s="3" t="str">
        <f t="shared" si="1348"/>
        <v>No</v>
      </c>
      <c r="CV2101" s="3" t="str">
        <f t="shared" si="1349"/>
        <v>FMV&lt;$30K</v>
      </c>
      <c r="CW2101" s="3">
        <f t="shared" si="1350"/>
        <v>2100</v>
      </c>
      <c r="CX2101" s="3">
        <f t="shared" si="1351"/>
        <v>367.9</v>
      </c>
      <c r="CY2101" s="3" t="str">
        <f t="shared" si="1352"/>
        <v>Ok</v>
      </c>
      <c r="CZ2101">
        <v>0</v>
      </c>
      <c r="DA2101">
        <v>0</v>
      </c>
    </row>
    <row r="2102" spans="1:105" x14ac:dyDescent="0.25">
      <c r="A2102">
        <v>2101</v>
      </c>
      <c r="B2102" t="s">
        <v>3</v>
      </c>
      <c r="C2102" t="s">
        <v>2210</v>
      </c>
      <c r="D2102">
        <v>50.02</v>
      </c>
      <c r="E2102">
        <v>2017</v>
      </c>
      <c r="F2102" t="e">
        <f>NA()</f>
        <v>#N/A</v>
      </c>
      <c r="G2102" t="e">
        <f>NA()</f>
        <v>#N/A</v>
      </c>
      <c r="H2102" s="3" t="e">
        <f t="shared" si="1312"/>
        <v>#N/A</v>
      </c>
      <c r="I2102" t="e">
        <f>NA()</f>
        <v>#N/A</v>
      </c>
      <c r="J2102" t="e">
        <f>NA()</f>
        <v>#N/A</v>
      </c>
      <c r="K2102" t="e">
        <f>NA()</f>
        <v>#N/A</v>
      </c>
      <c r="L2102" t="e">
        <f>NA()</f>
        <v>#N/A</v>
      </c>
      <c r="M2102" t="e">
        <f>NA()</f>
        <v>#N/A</v>
      </c>
      <c r="N2102" t="e">
        <f>NA()</f>
        <v>#N/A</v>
      </c>
      <c r="O2102" t="e">
        <f>NA()</f>
        <v>#N/A</v>
      </c>
      <c r="P2102" t="e">
        <f>NA()</f>
        <v>#N/A</v>
      </c>
      <c r="Q2102" t="e">
        <f>NA()</f>
        <v>#N/A</v>
      </c>
      <c r="R2102">
        <v>0</v>
      </c>
      <c r="S2102" t="s">
        <v>6538</v>
      </c>
      <c r="T2102" t="e">
        <f>NA()</f>
        <v>#N/A</v>
      </c>
      <c r="U2102" t="e">
        <f>NA()</f>
        <v>#N/A</v>
      </c>
      <c r="V2102">
        <v>2017</v>
      </c>
      <c r="W2102">
        <v>1100</v>
      </c>
      <c r="X2102" t="e">
        <f>NA()</f>
        <v>#N/A</v>
      </c>
      <c r="Y2102" t="e">
        <f>NA()</f>
        <v>#N/A</v>
      </c>
      <c r="Z2102" t="e">
        <f>NA()</f>
        <v>#N/A</v>
      </c>
      <c r="AA2102" s="3">
        <f t="shared" si="1313"/>
        <v>0</v>
      </c>
      <c r="AB2102" t="s">
        <v>6616</v>
      </c>
      <c r="AC2102" t="s">
        <v>6616</v>
      </c>
      <c r="AD2102" t="s">
        <v>6616</v>
      </c>
      <c r="AF2102" t="s">
        <v>6616</v>
      </c>
      <c r="AG2102" t="s">
        <v>6616</v>
      </c>
      <c r="AH2102" t="s">
        <v>6616</v>
      </c>
      <c r="AI2102" t="e">
        <f>NA()</f>
        <v>#N/A</v>
      </c>
      <c r="AJ2102" t="e">
        <f>NA()</f>
        <v>#N/A</v>
      </c>
      <c r="AK2102" t="e">
        <f>NA()</f>
        <v>#N/A</v>
      </c>
      <c r="AL2102" t="e">
        <f>NA()</f>
        <v>#N/A</v>
      </c>
      <c r="AM2102" t="e">
        <f>NA()</f>
        <v>#N/A</v>
      </c>
      <c r="AN2102" t="e">
        <f>NA()</f>
        <v>#N/A</v>
      </c>
      <c r="AO2102" t="e">
        <f>NA()</f>
        <v>#N/A</v>
      </c>
      <c r="AP2102" s="3" t="str">
        <f t="shared" si="1314"/>
        <v>No</v>
      </c>
      <c r="AQ2102" s="3" t="str">
        <f t="shared" si="1315"/>
        <v>No</v>
      </c>
      <c r="AR2102" s="3" t="str">
        <f t="shared" si="1316"/>
        <v>No</v>
      </c>
      <c r="AS2102" t="e">
        <f>NA()</f>
        <v>#N/A</v>
      </c>
      <c r="AT2102" t="e">
        <f>NA()</f>
        <v>#N/A</v>
      </c>
      <c r="AU2102" t="e">
        <f>NA()</f>
        <v>#N/A</v>
      </c>
      <c r="AV2102" t="e">
        <f>NA()</f>
        <v>#N/A</v>
      </c>
      <c r="AW2102" t="e">
        <f>NA()</f>
        <v>#N/A</v>
      </c>
      <c r="AX2102" t="e">
        <f>NA()</f>
        <v>#N/A</v>
      </c>
      <c r="AY2102" t="e">
        <f>NA()</f>
        <v>#N/A</v>
      </c>
      <c r="AZ2102" t="e">
        <f>NA()</f>
        <v>#N/A</v>
      </c>
      <c r="BA2102">
        <v>0</v>
      </c>
      <c r="BB2102" t="s">
        <v>6616</v>
      </c>
      <c r="BC2102" t="e">
        <f>NA()</f>
        <v>#N/A</v>
      </c>
      <c r="BD2102" s="4" t="str">
        <f t="shared" si="1317"/>
        <v>No</v>
      </c>
      <c r="BE2102" t="e">
        <f>NA()</f>
        <v>#N/A</v>
      </c>
      <c r="BF2102" s="3" t="str">
        <f t="shared" si="1318"/>
        <v>No</v>
      </c>
      <c r="BG2102" t="e">
        <f>NA()</f>
        <v>#N/A</v>
      </c>
      <c r="BH2102" s="3" t="e">
        <f t="shared" si="1319"/>
        <v>#N/A</v>
      </c>
      <c r="BI2102" s="3" t="e">
        <f t="shared" si="1320"/>
        <v>#N/A</v>
      </c>
      <c r="BJ2102" s="3" t="e">
        <f t="shared" si="1321"/>
        <v>#N/A</v>
      </c>
      <c r="BK2102" s="3" t="e">
        <f t="shared" si="1322"/>
        <v>#N/A</v>
      </c>
      <c r="BL2102" s="3" t="e">
        <f t="shared" si="1323"/>
        <v>#N/A</v>
      </c>
      <c r="BM2102" s="3" t="e">
        <f t="shared" si="1324"/>
        <v>#N/A</v>
      </c>
      <c r="BN2102" s="3" t="str">
        <f t="shared" si="1325"/>
        <v>Lien&lt;$150</v>
      </c>
      <c r="BO2102" s="3" t="e">
        <f t="shared" si="1326"/>
        <v>#N/A</v>
      </c>
      <c r="BP2102" s="3" t="str">
        <f t="shared" si="1327"/>
        <v>FV&lt;$10K</v>
      </c>
      <c r="BQ2102" t="s">
        <v>6650</v>
      </c>
      <c r="BR2102" s="3" t="str">
        <f t="shared" si="1328"/>
        <v>No, &lt; $20K Lien</v>
      </c>
      <c r="BS2102" s="3" t="str">
        <f t="shared" si="1329"/>
        <v>No, Lien &lt; $20K</v>
      </c>
      <c r="BT2102" t="s">
        <v>6650</v>
      </c>
      <c r="BU2102" s="3" t="str">
        <f t="shared" si="1330"/>
        <v>No</v>
      </c>
      <c r="BV2102" s="3" t="str">
        <f t="shared" si="1331"/>
        <v>No</v>
      </c>
      <c r="BW2102" s="3">
        <f t="shared" si="1332"/>
        <v>0</v>
      </c>
      <c r="BX2102" s="3" t="str">
        <f t="shared" si="1333"/>
        <v>No</v>
      </c>
      <c r="BY2102" s="3">
        <f t="shared" si="1334"/>
        <v>1100</v>
      </c>
      <c r="BZ2102">
        <v>1</v>
      </c>
      <c r="CA2102" s="3">
        <f t="shared" si="1335"/>
        <v>1100</v>
      </c>
      <c r="CC2102" s="3" t="e">
        <f t="shared" si="1336"/>
        <v>#N/A</v>
      </c>
      <c r="CD2102" s="3" t="e">
        <f t="shared" si="1337"/>
        <v>#N/A</v>
      </c>
      <c r="CE2102" s="3" t="str">
        <f t="shared" si="1338"/>
        <v/>
      </c>
      <c r="CF2102" s="3" t="e">
        <f>HLOOKUP(CE2102,'Valuation Data'!$D$2:$K$5,4,FALSE)</f>
        <v>#N/A</v>
      </c>
      <c r="CG2102" s="3">
        <f t="shared" si="1339"/>
        <v>1100</v>
      </c>
      <c r="CH2102" s="3" t="str">
        <f t="shared" si="1340"/>
        <v>No</v>
      </c>
      <c r="CI2102" s="3" t="str">
        <f>VLOOKUP(R2102,'Use Codes &amp; County Type'!A:D,4,FALSE)</f>
        <v>V</v>
      </c>
      <c r="CJ2102" s="3" t="str">
        <f t="shared" si="1341"/>
        <v>Yes</v>
      </c>
      <c r="CK2102" s="3" t="str">
        <f t="shared" si="1342"/>
        <v>No</v>
      </c>
      <c r="CL2102" s="3">
        <f t="shared" si="1343"/>
        <v>0</v>
      </c>
      <c r="CM2102" s="3">
        <f t="shared" si="1344"/>
        <v>0</v>
      </c>
      <c r="CN2102" s="3" t="e">
        <f t="shared" si="1345"/>
        <v>#N/A</v>
      </c>
      <c r="CO2102" s="3" t="e">
        <f t="shared" si="1346"/>
        <v>#N/A</v>
      </c>
      <c r="CP2102" s="3" t="e">
        <f t="shared" si="1347"/>
        <v>#N/A</v>
      </c>
      <c r="CR2102" s="3" t="str">
        <f t="shared" si="1348"/>
        <v>No</v>
      </c>
      <c r="CV2102" s="3" t="str">
        <f t="shared" si="1349"/>
        <v>Lien&lt;$150</v>
      </c>
      <c r="CW2102" s="3">
        <f t="shared" si="1350"/>
        <v>2101</v>
      </c>
      <c r="CX2102" s="3">
        <f t="shared" si="1351"/>
        <v>50.02</v>
      </c>
      <c r="CY2102" s="3" t="str">
        <f t="shared" si="1352"/>
        <v>Ok</v>
      </c>
      <c r="CZ2102" t="e">
        <f>NA()</f>
        <v>#N/A</v>
      </c>
      <c r="DA2102" t="e">
        <f>NA()</f>
        <v>#N/A</v>
      </c>
    </row>
    <row r="2103" spans="1:105" x14ac:dyDescent="0.25">
      <c r="A2103">
        <v>2102</v>
      </c>
      <c r="B2103" t="s">
        <v>3</v>
      </c>
      <c r="C2103" t="s">
        <v>2211</v>
      </c>
      <c r="D2103">
        <v>943.33</v>
      </c>
      <c r="E2103">
        <v>2017</v>
      </c>
      <c r="F2103">
        <v>943.33</v>
      </c>
      <c r="G2103">
        <v>943.33</v>
      </c>
      <c r="H2103" s="3">
        <f t="shared" si="1312"/>
        <v>0</v>
      </c>
      <c r="I2103">
        <v>96215</v>
      </c>
      <c r="J2103" t="s">
        <v>2734</v>
      </c>
      <c r="K2103" t="s">
        <v>2738</v>
      </c>
      <c r="L2103">
        <v>32097</v>
      </c>
      <c r="M2103" t="s">
        <v>4341</v>
      </c>
      <c r="N2103" t="s">
        <v>4758</v>
      </c>
      <c r="O2103">
        <v>-81.526505914792907</v>
      </c>
      <c r="P2103">
        <v>30.6499265550143</v>
      </c>
      <c r="Q2103" t="s">
        <v>6214</v>
      </c>
      <c r="R2103">
        <v>2</v>
      </c>
      <c r="S2103" t="s">
        <v>6535</v>
      </c>
      <c r="T2103">
        <v>1006</v>
      </c>
      <c r="U2103" t="s">
        <v>6578</v>
      </c>
      <c r="V2103">
        <v>2017</v>
      </c>
      <c r="W2103">
        <v>54039</v>
      </c>
      <c r="X2103">
        <v>2017</v>
      </c>
      <c r="Y2103">
        <v>57763</v>
      </c>
      <c r="Z2103">
        <v>842.65</v>
      </c>
      <c r="AA2103" s="3">
        <f t="shared" si="1313"/>
        <v>0.89327170767387865</v>
      </c>
      <c r="AB2103" t="s">
        <v>6616</v>
      </c>
      <c r="AD2103" t="s">
        <v>6616</v>
      </c>
      <c r="AF2103" t="s">
        <v>6616</v>
      </c>
      <c r="AG2103" t="s">
        <v>6616</v>
      </c>
      <c r="AH2103" t="s">
        <v>6616</v>
      </c>
      <c r="AI2103" t="s">
        <v>6618</v>
      </c>
      <c r="AJ2103" t="s">
        <v>6618</v>
      </c>
      <c r="AK2103" t="s">
        <v>6618</v>
      </c>
      <c r="AL2103" t="s">
        <v>6618</v>
      </c>
      <c r="AM2103" t="s">
        <v>6618</v>
      </c>
      <c r="AN2103" t="s">
        <v>6618</v>
      </c>
      <c r="AO2103" t="s">
        <v>6618</v>
      </c>
      <c r="AP2103" s="3" t="str">
        <f t="shared" si="1314"/>
        <v>No</v>
      </c>
      <c r="AQ2103" s="3" t="str">
        <f t="shared" si="1315"/>
        <v>No</v>
      </c>
      <c r="AR2103" s="3" t="str">
        <f t="shared" si="1316"/>
        <v>No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 t="s">
        <v>6634</v>
      </c>
      <c r="AZ2103" t="s">
        <v>6638</v>
      </c>
      <c r="BA2103">
        <v>0</v>
      </c>
      <c r="BB2103" t="s">
        <v>6616</v>
      </c>
      <c r="BC2103" t="s">
        <v>6616</v>
      </c>
      <c r="BD2103" s="4" t="str">
        <f t="shared" si="1317"/>
        <v>No</v>
      </c>
      <c r="BE2103" t="s">
        <v>6640</v>
      </c>
      <c r="BF2103" s="3" t="str">
        <f t="shared" si="1318"/>
        <v>No</v>
      </c>
      <c r="BG2103" t="s">
        <v>6645</v>
      </c>
      <c r="BH2103" s="3" t="str">
        <f t="shared" si="1319"/>
        <v>96215 MARANATHA RD</v>
      </c>
      <c r="BI2103" s="3" t="str">
        <f t="shared" si="1320"/>
        <v>Yulee</v>
      </c>
      <c r="BJ2103" s="3" t="str">
        <f t="shared" si="1321"/>
        <v>Florida</v>
      </c>
      <c r="BK2103" s="3">
        <f t="shared" si="1322"/>
        <v>32097</v>
      </c>
      <c r="BL2103" s="3" t="str">
        <f t="shared" si="1323"/>
        <v>96215 MARANATHA RD YULEE FL 32097</v>
      </c>
      <c r="BM2103" s="3" t="str">
        <f t="shared" si="1324"/>
        <v/>
      </c>
      <c r="BN2103" s="3" t="str">
        <f t="shared" si="1325"/>
        <v>Pass</v>
      </c>
      <c r="BO2103" s="3" t="str">
        <f t="shared" si="1326"/>
        <v>No</v>
      </c>
      <c r="BP2103" s="3" t="str">
        <f t="shared" si="1327"/>
        <v>FV&lt;$10K</v>
      </c>
      <c r="BQ2103" t="s">
        <v>6650</v>
      </c>
      <c r="BR2103" s="3" t="str">
        <f t="shared" si="1328"/>
        <v>No, &lt; $20K Lien</v>
      </c>
      <c r="BS2103" s="3" t="str">
        <f t="shared" si="1329"/>
        <v>No, Lien &lt; $20K</v>
      </c>
      <c r="BT2103" t="s">
        <v>6650</v>
      </c>
      <c r="BU2103" s="3" t="str">
        <f t="shared" si="1330"/>
        <v>No</v>
      </c>
      <c r="BV2103" s="3" t="str">
        <f t="shared" si="1331"/>
        <v>No</v>
      </c>
      <c r="BW2103" s="3">
        <f t="shared" si="1332"/>
        <v>0</v>
      </c>
      <c r="BX2103" s="3" t="str">
        <f t="shared" si="1333"/>
        <v>No</v>
      </c>
      <c r="BY2103" s="3">
        <f t="shared" si="1334"/>
        <v>54039</v>
      </c>
      <c r="BZ2103">
        <v>1</v>
      </c>
      <c r="CA2103" s="3">
        <f t="shared" si="1335"/>
        <v>54039</v>
      </c>
      <c r="CC2103" s="3">
        <f t="shared" si="1336"/>
        <v>0</v>
      </c>
      <c r="CD2103" s="3">
        <f t="shared" si="1337"/>
        <v>0</v>
      </c>
      <c r="CE2103" s="3" t="str">
        <f t="shared" si="1338"/>
        <v/>
      </c>
      <c r="CF2103" s="3" t="e">
        <f>HLOOKUP(CE2103,'Valuation Data'!$D$2:$K$5,4,FALSE)</f>
        <v>#N/A</v>
      </c>
      <c r="CG2103" s="3">
        <f t="shared" si="1339"/>
        <v>54039</v>
      </c>
      <c r="CH2103" s="3" t="str">
        <f t="shared" si="1340"/>
        <v>No</v>
      </c>
      <c r="CI2103" s="3" t="str">
        <f>VLOOKUP(R2103,'Use Codes &amp; County Type'!A:D,4,FALSE)</f>
        <v>R</v>
      </c>
      <c r="CJ2103" s="3" t="str">
        <f t="shared" si="1341"/>
        <v>No</v>
      </c>
      <c r="CK2103" s="3" t="str">
        <f t="shared" si="1342"/>
        <v>No</v>
      </c>
      <c r="CL2103" s="3">
        <f t="shared" si="1343"/>
        <v>0.35</v>
      </c>
      <c r="CM2103" s="3">
        <f t="shared" si="1344"/>
        <v>18913.649999999998</v>
      </c>
      <c r="CN2103" s="3">
        <f t="shared" si="1345"/>
        <v>3773.32</v>
      </c>
      <c r="CO2103" s="3">
        <f t="shared" si="1346"/>
        <v>15140.329999999998</v>
      </c>
      <c r="CP2103" s="3">
        <f t="shared" si="1347"/>
        <v>6.9825866503821318E-2</v>
      </c>
      <c r="CR2103" s="3" t="str">
        <f t="shared" si="1348"/>
        <v>No</v>
      </c>
      <c r="CV2103" s="3" t="str">
        <f t="shared" si="1349"/>
        <v>*Bid</v>
      </c>
      <c r="CW2103" s="3">
        <f t="shared" si="1350"/>
        <v>2102</v>
      </c>
      <c r="CX2103" s="3">
        <f t="shared" si="1351"/>
        <v>943.33</v>
      </c>
      <c r="CY2103" s="3" t="str">
        <f t="shared" si="1352"/>
        <v>Ok</v>
      </c>
      <c r="CZ2103">
        <v>0</v>
      </c>
      <c r="DA2103">
        <v>0</v>
      </c>
    </row>
    <row r="2104" spans="1:105" x14ac:dyDescent="0.25">
      <c r="A2104">
        <v>2103</v>
      </c>
      <c r="B2104" t="s">
        <v>3</v>
      </c>
      <c r="C2104" t="s">
        <v>2212</v>
      </c>
      <c r="D2104">
        <v>948.48</v>
      </c>
      <c r="E2104">
        <v>2017</v>
      </c>
      <c r="F2104">
        <v>948.48</v>
      </c>
      <c r="G2104">
        <v>948.48</v>
      </c>
      <c r="H2104" s="3">
        <f t="shared" si="1312"/>
        <v>0</v>
      </c>
      <c r="I2104">
        <v>96245</v>
      </c>
      <c r="J2104" t="s">
        <v>2734</v>
      </c>
      <c r="K2104" t="s">
        <v>2738</v>
      </c>
      <c r="L2104">
        <v>32097</v>
      </c>
      <c r="M2104" t="s">
        <v>4342</v>
      </c>
      <c r="N2104" t="s">
        <v>4758</v>
      </c>
      <c r="O2104">
        <v>-81.524725574082595</v>
      </c>
      <c r="P2104">
        <v>30.6511535511403</v>
      </c>
      <c r="Q2104" t="s">
        <v>6215</v>
      </c>
      <c r="R2104">
        <v>2</v>
      </c>
      <c r="S2104" t="s">
        <v>6535</v>
      </c>
      <c r="T2104">
        <v>1006</v>
      </c>
      <c r="U2104" t="s">
        <v>6578</v>
      </c>
      <c r="V2104">
        <v>2017</v>
      </c>
      <c r="W2104">
        <v>96081</v>
      </c>
      <c r="X2104">
        <v>2017</v>
      </c>
      <c r="Y2104">
        <v>228935</v>
      </c>
      <c r="Z2104">
        <v>847.42</v>
      </c>
      <c r="AA2104" s="3">
        <f t="shared" si="1313"/>
        <v>0.89345057354925772</v>
      </c>
      <c r="AB2104" t="s">
        <v>6616</v>
      </c>
      <c r="AC2104" t="s">
        <v>6616</v>
      </c>
      <c r="AD2104" t="s">
        <v>6616</v>
      </c>
      <c r="AE2104" t="s">
        <v>6616</v>
      </c>
      <c r="AF2104" t="s">
        <v>6616</v>
      </c>
      <c r="AH2104" t="s">
        <v>6616</v>
      </c>
      <c r="AI2104" t="s">
        <v>6618</v>
      </c>
      <c r="AJ2104" t="s">
        <v>6618</v>
      </c>
      <c r="AK2104" t="s">
        <v>6618</v>
      </c>
      <c r="AL2104" t="s">
        <v>6618</v>
      </c>
      <c r="AM2104" t="s">
        <v>6618</v>
      </c>
      <c r="AN2104" t="s">
        <v>6618</v>
      </c>
      <c r="AO2104" t="s">
        <v>6618</v>
      </c>
      <c r="AP2104" s="3" t="str">
        <f t="shared" si="1314"/>
        <v>No</v>
      </c>
      <c r="AQ2104" s="3" t="str">
        <f t="shared" si="1315"/>
        <v>No</v>
      </c>
      <c r="AR2104" s="3" t="str">
        <f t="shared" si="1316"/>
        <v>No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 t="s">
        <v>6634</v>
      </c>
      <c r="AZ2104" t="s">
        <v>6639</v>
      </c>
      <c r="BA2104">
        <v>0</v>
      </c>
      <c r="BB2104" t="s">
        <v>6617</v>
      </c>
      <c r="BC2104" t="s">
        <v>6616</v>
      </c>
      <c r="BD2104" s="4" t="str">
        <f t="shared" si="1317"/>
        <v>No</v>
      </c>
      <c r="BE2104" t="s">
        <v>6640</v>
      </c>
      <c r="BF2104" s="3" t="str">
        <f t="shared" si="1318"/>
        <v>No</v>
      </c>
      <c r="BG2104" t="s">
        <v>6645</v>
      </c>
      <c r="BH2104" s="3" t="str">
        <f t="shared" si="1319"/>
        <v>96245 CONFEDERATE OAKS DR</v>
      </c>
      <c r="BI2104" s="3" t="str">
        <f t="shared" si="1320"/>
        <v>Yulee</v>
      </c>
      <c r="BJ2104" s="3" t="str">
        <f t="shared" si="1321"/>
        <v>Florida</v>
      </c>
      <c r="BK2104" s="3">
        <f t="shared" si="1322"/>
        <v>32097</v>
      </c>
      <c r="BL2104" s="3" t="str">
        <f t="shared" si="1323"/>
        <v>96245 CONFEDERATE OAKS DR YULEE FL 32097</v>
      </c>
      <c r="BM2104" s="3" t="str">
        <f t="shared" si="1324"/>
        <v/>
      </c>
      <c r="BN2104" s="3" t="str">
        <f t="shared" si="1325"/>
        <v>Pass</v>
      </c>
      <c r="BO2104" s="3" t="str">
        <f t="shared" si="1326"/>
        <v>No</v>
      </c>
      <c r="BP2104" s="3" t="str">
        <f t="shared" si="1327"/>
        <v>FV&lt;$10K</v>
      </c>
      <c r="BQ2104" t="s">
        <v>6650</v>
      </c>
      <c r="BR2104" s="3" t="str">
        <f t="shared" si="1328"/>
        <v>No, &lt; $20K Lien</v>
      </c>
      <c r="BS2104" s="3" t="str">
        <f t="shared" si="1329"/>
        <v>No, Lien &lt; $20K</v>
      </c>
      <c r="BT2104" t="s">
        <v>6650</v>
      </c>
      <c r="BU2104" s="3" t="str">
        <f t="shared" si="1330"/>
        <v>No</v>
      </c>
      <c r="BV2104" s="3" t="str">
        <f t="shared" si="1331"/>
        <v>No</v>
      </c>
      <c r="BW2104" s="3">
        <f t="shared" si="1332"/>
        <v>0</v>
      </c>
      <c r="BX2104" s="3" t="str">
        <f t="shared" si="1333"/>
        <v>No</v>
      </c>
      <c r="BY2104" s="3">
        <f t="shared" si="1334"/>
        <v>96081</v>
      </c>
      <c r="BZ2104">
        <v>1</v>
      </c>
      <c r="CA2104" s="3">
        <f t="shared" si="1335"/>
        <v>96081</v>
      </c>
      <c r="CC2104" s="3">
        <f t="shared" si="1336"/>
        <v>0</v>
      </c>
      <c r="CD2104" s="3">
        <f t="shared" si="1337"/>
        <v>0</v>
      </c>
      <c r="CE2104" s="3" t="str">
        <f t="shared" si="1338"/>
        <v/>
      </c>
      <c r="CF2104" s="3" t="e">
        <f>HLOOKUP(CE2104,'Valuation Data'!$D$2:$K$5,4,FALSE)</f>
        <v>#N/A</v>
      </c>
      <c r="CG2104" s="3">
        <f t="shared" si="1339"/>
        <v>96081</v>
      </c>
      <c r="CH2104" s="3" t="str">
        <f t="shared" si="1340"/>
        <v>No</v>
      </c>
      <c r="CI2104" s="3" t="str">
        <f>VLOOKUP(R2104,'Use Codes &amp; County Type'!A:D,4,FALSE)</f>
        <v>R</v>
      </c>
      <c r="CJ2104" s="3" t="str">
        <f t="shared" si="1341"/>
        <v>No</v>
      </c>
      <c r="CK2104" s="3" t="str">
        <f t="shared" si="1342"/>
        <v>Yes</v>
      </c>
      <c r="CL2104" s="3">
        <f t="shared" si="1343"/>
        <v>0.67</v>
      </c>
      <c r="CM2104" s="3">
        <f t="shared" si="1344"/>
        <v>64374.270000000004</v>
      </c>
      <c r="CN2104" s="3">
        <f t="shared" si="1345"/>
        <v>3793.92</v>
      </c>
      <c r="CO2104" s="3">
        <f t="shared" si="1346"/>
        <v>60580.350000000006</v>
      </c>
      <c r="CP2104" s="3">
        <f t="shared" si="1347"/>
        <v>3.9486683111124986E-2</v>
      </c>
      <c r="CR2104" s="3" t="str">
        <f t="shared" si="1348"/>
        <v>No</v>
      </c>
      <c r="CV2104" s="3" t="str">
        <f t="shared" si="1349"/>
        <v>*Bid</v>
      </c>
      <c r="CW2104" s="3">
        <f t="shared" si="1350"/>
        <v>2103</v>
      </c>
      <c r="CX2104" s="3">
        <f t="shared" si="1351"/>
        <v>948.48</v>
      </c>
      <c r="CY2104" s="3" t="str">
        <f t="shared" si="1352"/>
        <v>Ok</v>
      </c>
      <c r="CZ2104">
        <v>0</v>
      </c>
      <c r="DA2104">
        <v>0</v>
      </c>
    </row>
    <row r="2105" spans="1:105" x14ac:dyDescent="0.25">
      <c r="A2105">
        <v>2104</v>
      </c>
      <c r="B2105" t="s">
        <v>3</v>
      </c>
      <c r="C2105" t="s">
        <v>2213</v>
      </c>
      <c r="D2105">
        <v>731.94</v>
      </c>
      <c r="E2105">
        <v>2017</v>
      </c>
      <c r="F2105">
        <v>731.94</v>
      </c>
      <c r="G2105">
        <v>731.94</v>
      </c>
      <c r="H2105" s="3">
        <f t="shared" si="1312"/>
        <v>0</v>
      </c>
      <c r="J2105" t="s">
        <v>2734</v>
      </c>
      <c r="K2105" t="s">
        <v>2738</v>
      </c>
      <c r="L2105">
        <v>32097</v>
      </c>
      <c r="M2105" t="s">
        <v>4343</v>
      </c>
      <c r="N2105" t="s">
        <v>4758</v>
      </c>
      <c r="O2105">
        <v>-81.528389574776099</v>
      </c>
      <c r="P2105">
        <v>30.651542289183102</v>
      </c>
      <c r="Q2105" t="s">
        <v>6216</v>
      </c>
      <c r="R2105">
        <v>0</v>
      </c>
      <c r="S2105" t="s">
        <v>6538</v>
      </c>
      <c r="T2105">
        <v>8001</v>
      </c>
      <c r="U2105" t="s">
        <v>6581</v>
      </c>
      <c r="V2105">
        <v>2017</v>
      </c>
      <c r="W2105">
        <v>42750</v>
      </c>
      <c r="X2105">
        <v>2017</v>
      </c>
      <c r="Y2105">
        <v>42750</v>
      </c>
      <c r="Z2105">
        <v>647.19000000000005</v>
      </c>
      <c r="AA2105" s="3">
        <f t="shared" si="1313"/>
        <v>0.88421182064103621</v>
      </c>
      <c r="AC2105" t="s">
        <v>6616</v>
      </c>
      <c r="AD2105" t="s">
        <v>6616</v>
      </c>
      <c r="AF2105" t="s">
        <v>6616</v>
      </c>
      <c r="AI2105" t="s">
        <v>6618</v>
      </c>
      <c r="AJ2105" t="s">
        <v>6618</v>
      </c>
      <c r="AK2105" t="s">
        <v>6618</v>
      </c>
      <c r="AL2105" t="s">
        <v>6618</v>
      </c>
      <c r="AM2105">
        <v>0</v>
      </c>
      <c r="AN2105">
        <v>0</v>
      </c>
      <c r="AO2105">
        <v>0</v>
      </c>
      <c r="AP2105" s="3" t="str">
        <f t="shared" si="1314"/>
        <v>No</v>
      </c>
      <c r="AQ2105" s="3" t="str">
        <f t="shared" si="1315"/>
        <v>No</v>
      </c>
      <c r="AR2105" s="3" t="str">
        <f t="shared" si="1316"/>
        <v>No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 t="s">
        <v>6634</v>
      </c>
      <c r="AZ2105" t="s">
        <v>6638</v>
      </c>
      <c r="BA2105">
        <v>0</v>
      </c>
      <c r="BB2105" t="s">
        <v>6616</v>
      </c>
      <c r="BC2105" t="s">
        <v>6616</v>
      </c>
      <c r="BD2105" s="4" t="str">
        <f t="shared" si="1317"/>
        <v>No</v>
      </c>
      <c r="BE2105" t="s">
        <v>6640</v>
      </c>
      <c r="BF2105" s="3" t="str">
        <f t="shared" si="1318"/>
        <v>No</v>
      </c>
      <c r="BG2105" t="s">
        <v>6645</v>
      </c>
      <c r="BH2105" s="3" t="str">
        <f t="shared" si="1319"/>
        <v>FREEMAN RD</v>
      </c>
      <c r="BI2105" s="3" t="str">
        <f t="shared" si="1320"/>
        <v>Yulee</v>
      </c>
      <c r="BJ2105" s="3" t="str">
        <f t="shared" si="1321"/>
        <v>Florida</v>
      </c>
      <c r="BK2105" s="3">
        <f t="shared" si="1322"/>
        <v>32097</v>
      </c>
      <c r="BL2105" s="3" t="str">
        <f t="shared" si="1323"/>
        <v>FREEMAN RD YULEE FL 32097</v>
      </c>
      <c r="BM2105" s="3" t="str">
        <f t="shared" si="1324"/>
        <v/>
      </c>
      <c r="BN2105" s="3" t="str">
        <f t="shared" si="1325"/>
        <v>Pass</v>
      </c>
      <c r="BO2105" s="3" t="str">
        <f t="shared" si="1326"/>
        <v>No</v>
      </c>
      <c r="BP2105" s="3" t="str">
        <f t="shared" si="1327"/>
        <v>FV&lt;$10K</v>
      </c>
      <c r="BQ2105" t="s">
        <v>6650</v>
      </c>
      <c r="BR2105" s="3" t="str">
        <f t="shared" si="1328"/>
        <v>No, &lt; $20K Lien</v>
      </c>
      <c r="BS2105" s="3" t="str">
        <f t="shared" si="1329"/>
        <v>No, Lien &lt; $20K</v>
      </c>
      <c r="BT2105" t="s">
        <v>6650</v>
      </c>
      <c r="BU2105" s="3" t="str">
        <f t="shared" si="1330"/>
        <v>No</v>
      </c>
      <c r="BV2105" s="3" t="str">
        <f t="shared" si="1331"/>
        <v>No</v>
      </c>
      <c r="BW2105" s="3">
        <f t="shared" si="1332"/>
        <v>0</v>
      </c>
      <c r="BX2105" s="3" t="str">
        <f t="shared" si="1333"/>
        <v>No</v>
      </c>
      <c r="BY2105" s="3">
        <f t="shared" si="1334"/>
        <v>42750</v>
      </c>
      <c r="BZ2105">
        <v>1</v>
      </c>
      <c r="CA2105" s="3">
        <f t="shared" si="1335"/>
        <v>42750</v>
      </c>
      <c r="CC2105" s="3">
        <f t="shared" si="1336"/>
        <v>0</v>
      </c>
      <c r="CD2105" s="3">
        <f t="shared" si="1337"/>
        <v>0</v>
      </c>
      <c r="CE2105" s="3" t="str">
        <f t="shared" si="1338"/>
        <v/>
      </c>
      <c r="CF2105" s="3" t="e">
        <f>HLOOKUP(CE2105,'Valuation Data'!$D$2:$K$5,4,FALSE)</f>
        <v>#N/A</v>
      </c>
      <c r="CG2105" s="3">
        <f t="shared" si="1339"/>
        <v>42750</v>
      </c>
      <c r="CH2105" s="3" t="str">
        <f t="shared" si="1340"/>
        <v>No</v>
      </c>
      <c r="CI2105" s="3" t="str">
        <f>VLOOKUP(R2105,'Use Codes &amp; County Type'!A:D,4,FALSE)</f>
        <v>V</v>
      </c>
      <c r="CJ2105" s="3" t="str">
        <f t="shared" si="1341"/>
        <v>Yes</v>
      </c>
      <c r="CK2105" s="3" t="str">
        <f t="shared" si="1342"/>
        <v>No</v>
      </c>
      <c r="CL2105" s="3">
        <f t="shared" si="1343"/>
        <v>0</v>
      </c>
      <c r="CM2105" s="3">
        <f t="shared" si="1344"/>
        <v>0</v>
      </c>
      <c r="CN2105" s="3">
        <f t="shared" si="1345"/>
        <v>2927.76</v>
      </c>
      <c r="CO2105" s="3">
        <f t="shared" si="1346"/>
        <v>-2927.76</v>
      </c>
      <c r="CP2105" s="3">
        <f t="shared" si="1347"/>
        <v>6.8485614035087725E-2</v>
      </c>
      <c r="CR2105" s="3" t="str">
        <f t="shared" si="1348"/>
        <v>No</v>
      </c>
      <c r="CV2105" s="3" t="str">
        <f t="shared" si="1349"/>
        <v>Vacant, No Sales Data</v>
      </c>
      <c r="CW2105" s="3">
        <f t="shared" si="1350"/>
        <v>2104</v>
      </c>
      <c r="CX2105" s="3">
        <f t="shared" si="1351"/>
        <v>731.94</v>
      </c>
      <c r="CY2105" s="3" t="str">
        <f t="shared" si="1352"/>
        <v>Ok</v>
      </c>
      <c r="CZ2105">
        <v>0</v>
      </c>
      <c r="DA2105">
        <v>0</v>
      </c>
    </row>
    <row r="2106" spans="1:105" x14ac:dyDescent="0.25">
      <c r="A2106">
        <v>2105</v>
      </c>
      <c r="B2106" t="s">
        <v>3</v>
      </c>
      <c r="C2106" t="s">
        <v>2214</v>
      </c>
      <c r="D2106">
        <v>13098.52</v>
      </c>
      <c r="E2106">
        <v>2017</v>
      </c>
      <c r="F2106">
        <v>13098.52</v>
      </c>
      <c r="G2106">
        <v>13098.52</v>
      </c>
      <c r="H2106" s="3">
        <f t="shared" si="1312"/>
        <v>0</v>
      </c>
      <c r="I2106">
        <v>96510</v>
      </c>
      <c r="J2106" t="s">
        <v>2734</v>
      </c>
      <c r="K2106" t="s">
        <v>2738</v>
      </c>
      <c r="L2106">
        <v>32097</v>
      </c>
      <c r="M2106" t="s">
        <v>4344</v>
      </c>
      <c r="N2106" t="s">
        <v>4758</v>
      </c>
      <c r="O2106">
        <v>-81.525581356916007</v>
      </c>
      <c r="P2106">
        <v>30.658249152377898</v>
      </c>
      <c r="Q2106" t="s">
        <v>6217</v>
      </c>
      <c r="R2106">
        <v>1</v>
      </c>
      <c r="S2106" t="s">
        <v>6539</v>
      </c>
      <c r="T2106">
        <v>1001</v>
      </c>
      <c r="U2106" t="s">
        <v>6582</v>
      </c>
      <c r="V2106">
        <v>2017</v>
      </c>
      <c r="W2106">
        <v>837175</v>
      </c>
      <c r="X2106">
        <v>2017</v>
      </c>
      <c r="Y2106">
        <v>843085</v>
      </c>
      <c r="Z2106">
        <v>12081.84</v>
      </c>
      <c r="AA2106" s="3">
        <f t="shared" si="1313"/>
        <v>0.9223820706461493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 s="3" t="str">
        <f t="shared" si="1314"/>
        <v>No</v>
      </c>
      <c r="AQ2106" s="3" t="str">
        <f t="shared" si="1315"/>
        <v>No</v>
      </c>
      <c r="AR2106" s="3" t="str">
        <f t="shared" si="1316"/>
        <v>No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 t="s">
        <v>6634</v>
      </c>
      <c r="AZ2106">
        <v>0</v>
      </c>
      <c r="BA2106">
        <v>0</v>
      </c>
      <c r="BB2106" t="s">
        <v>6617</v>
      </c>
      <c r="BC2106">
        <v>0</v>
      </c>
      <c r="BD2106" s="4" t="str">
        <f t="shared" si="1317"/>
        <v>No</v>
      </c>
      <c r="BE2106" t="s">
        <v>6640</v>
      </c>
      <c r="BF2106" s="3" t="str">
        <f t="shared" si="1318"/>
        <v>No</v>
      </c>
      <c r="BG2106" t="s">
        <v>6645</v>
      </c>
      <c r="BH2106" s="3" t="str">
        <f t="shared" si="1319"/>
        <v>96510 BLACKROCK RD</v>
      </c>
      <c r="BI2106" s="3" t="str">
        <f t="shared" si="1320"/>
        <v>Yulee</v>
      </c>
      <c r="BJ2106" s="3" t="str">
        <f t="shared" si="1321"/>
        <v>Florida</v>
      </c>
      <c r="BK2106" s="3">
        <f t="shared" si="1322"/>
        <v>32097</v>
      </c>
      <c r="BL2106" s="3" t="str">
        <f t="shared" si="1323"/>
        <v>96510 BLACKROCK RD YULEE FL 32097</v>
      </c>
      <c r="BM2106" s="3" t="str">
        <f t="shared" si="1324"/>
        <v/>
      </c>
      <c r="BN2106" s="3" t="str">
        <f t="shared" si="1325"/>
        <v>Pass</v>
      </c>
      <c r="BO2106" s="3" t="str">
        <f t="shared" si="1326"/>
        <v>No</v>
      </c>
      <c r="BP2106" s="3" t="str">
        <f t="shared" si="1327"/>
        <v>Pass</v>
      </c>
      <c r="BQ2106" t="s">
        <v>6650</v>
      </c>
      <c r="BR2106" s="3" t="str">
        <f t="shared" si="1328"/>
        <v>No, &lt; $20K Lien</v>
      </c>
      <c r="BS2106" s="3" t="str">
        <f t="shared" si="1329"/>
        <v>No, Lien &lt; $20K</v>
      </c>
      <c r="BT2106" t="s">
        <v>6650</v>
      </c>
      <c r="BU2106" s="3" t="str">
        <f t="shared" si="1330"/>
        <v>No</v>
      </c>
      <c r="BV2106" s="3" t="str">
        <f t="shared" si="1331"/>
        <v>No</v>
      </c>
      <c r="BW2106" s="3">
        <f t="shared" si="1332"/>
        <v>0</v>
      </c>
      <c r="BX2106" s="3" t="str">
        <f t="shared" si="1333"/>
        <v>No</v>
      </c>
      <c r="BY2106" s="3">
        <f t="shared" si="1334"/>
        <v>837175</v>
      </c>
      <c r="BZ2106">
        <v>1</v>
      </c>
      <c r="CA2106" s="3">
        <f t="shared" si="1335"/>
        <v>837175</v>
      </c>
      <c r="CC2106" s="3">
        <f t="shared" si="1336"/>
        <v>0</v>
      </c>
      <c r="CD2106" s="3">
        <f t="shared" si="1337"/>
        <v>0</v>
      </c>
      <c r="CE2106" s="3" t="str">
        <f t="shared" si="1338"/>
        <v/>
      </c>
      <c r="CF2106" s="3" t="e">
        <f>HLOOKUP(CE2106,'Valuation Data'!$D$2:$K$5,4,FALSE)</f>
        <v>#N/A</v>
      </c>
      <c r="CG2106" s="3">
        <f t="shared" si="1339"/>
        <v>837175</v>
      </c>
      <c r="CH2106" s="3" t="str">
        <f t="shared" si="1340"/>
        <v>No</v>
      </c>
      <c r="CI2106" s="3" t="str">
        <f>VLOOKUP(R2106,'Use Codes &amp; County Type'!A:D,4,FALSE)</f>
        <v>S</v>
      </c>
      <c r="CJ2106" s="3" t="str">
        <f t="shared" si="1341"/>
        <v>No</v>
      </c>
      <c r="CK2106" s="3" t="str">
        <f t="shared" si="1342"/>
        <v>Yes</v>
      </c>
      <c r="CL2106" s="3">
        <f t="shared" si="1343"/>
        <v>0.67</v>
      </c>
      <c r="CM2106" s="3">
        <f t="shared" si="1344"/>
        <v>560907.25</v>
      </c>
      <c r="CN2106" s="3">
        <f t="shared" si="1345"/>
        <v>52394.080000000002</v>
      </c>
      <c r="CO2106" s="3">
        <f t="shared" si="1346"/>
        <v>508513.17</v>
      </c>
      <c r="CP2106" s="3">
        <f t="shared" si="1347"/>
        <v>6.2584381998984681E-2</v>
      </c>
      <c r="CR2106" s="3" t="str">
        <f t="shared" si="1348"/>
        <v>No</v>
      </c>
      <c r="CV2106" s="3" t="str">
        <f t="shared" si="1349"/>
        <v>*Bid</v>
      </c>
      <c r="CW2106" s="3">
        <f t="shared" si="1350"/>
        <v>2105</v>
      </c>
      <c r="CX2106" s="3">
        <f t="shared" si="1351"/>
        <v>13098.52</v>
      </c>
      <c r="CY2106" s="3" t="str">
        <f t="shared" si="1352"/>
        <v>Ok</v>
      </c>
      <c r="CZ2106">
        <v>0</v>
      </c>
      <c r="DA2106">
        <v>0</v>
      </c>
    </row>
    <row r="2107" spans="1:105" x14ac:dyDescent="0.25">
      <c r="A2107">
        <v>2106</v>
      </c>
      <c r="B2107" t="s">
        <v>3</v>
      </c>
      <c r="C2107" t="s">
        <v>2215</v>
      </c>
      <c r="D2107">
        <v>795.21</v>
      </c>
      <c r="E2107">
        <v>2017</v>
      </c>
      <c r="F2107">
        <v>795.21</v>
      </c>
      <c r="G2107">
        <v>795.21</v>
      </c>
      <c r="H2107" s="3">
        <f t="shared" si="1312"/>
        <v>0</v>
      </c>
      <c r="I2107">
        <v>96349</v>
      </c>
      <c r="J2107" t="s">
        <v>2734</v>
      </c>
      <c r="K2107" t="s">
        <v>2738</v>
      </c>
      <c r="L2107">
        <v>32097</v>
      </c>
      <c r="M2107" t="s">
        <v>4345</v>
      </c>
      <c r="N2107" t="s">
        <v>4758</v>
      </c>
      <c r="O2107">
        <v>-81.534614295152707</v>
      </c>
      <c r="P2107">
        <v>30.655514226681699</v>
      </c>
      <c r="Q2107" t="s">
        <v>6218</v>
      </c>
      <c r="R2107">
        <v>0</v>
      </c>
      <c r="S2107" t="s">
        <v>6538</v>
      </c>
      <c r="T2107">
        <v>8001</v>
      </c>
      <c r="U2107" t="s">
        <v>6581</v>
      </c>
      <c r="V2107">
        <v>2017</v>
      </c>
      <c r="W2107">
        <v>44000</v>
      </c>
      <c r="X2107">
        <v>2017</v>
      </c>
      <c r="Y2107">
        <v>50000</v>
      </c>
      <c r="Z2107">
        <v>705.7</v>
      </c>
      <c r="AA2107" s="3">
        <f t="shared" si="1313"/>
        <v>0.88743853824775842</v>
      </c>
      <c r="AE2107" t="s">
        <v>6616</v>
      </c>
      <c r="AI2107" t="s">
        <v>6618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 s="3" t="str">
        <f t="shared" si="1314"/>
        <v>No</v>
      </c>
      <c r="AQ2107" s="3" t="str">
        <f t="shared" si="1315"/>
        <v>No</v>
      </c>
      <c r="AR2107" s="3" t="str">
        <f t="shared" si="1316"/>
        <v>No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 t="s">
        <v>6634</v>
      </c>
      <c r="AZ2107">
        <v>0</v>
      </c>
      <c r="BA2107">
        <v>0</v>
      </c>
      <c r="BB2107" t="s">
        <v>6616</v>
      </c>
      <c r="BC2107" t="s">
        <v>6616</v>
      </c>
      <c r="BD2107" s="4" t="str">
        <f t="shared" si="1317"/>
        <v>No</v>
      </c>
      <c r="BE2107" t="s">
        <v>6640</v>
      </c>
      <c r="BF2107" s="3" t="str">
        <f t="shared" si="1318"/>
        <v>No</v>
      </c>
      <c r="BG2107" t="s">
        <v>6645</v>
      </c>
      <c r="BH2107" s="3" t="str">
        <f t="shared" si="1319"/>
        <v>96349 SOUTHERN LILY DR</v>
      </c>
      <c r="BI2107" s="3" t="str">
        <f t="shared" si="1320"/>
        <v>Yulee</v>
      </c>
      <c r="BJ2107" s="3" t="str">
        <f t="shared" si="1321"/>
        <v>Florida</v>
      </c>
      <c r="BK2107" s="3">
        <f t="shared" si="1322"/>
        <v>32097</v>
      </c>
      <c r="BL2107" s="3" t="str">
        <f t="shared" si="1323"/>
        <v>96349 SOUTHERN LILY DR YULEE FL 32097</v>
      </c>
      <c r="BM2107" s="3" t="str">
        <f t="shared" si="1324"/>
        <v/>
      </c>
      <c r="BN2107" s="3" t="str">
        <f t="shared" si="1325"/>
        <v>Pass</v>
      </c>
      <c r="BO2107" s="3" t="str">
        <f t="shared" si="1326"/>
        <v>No</v>
      </c>
      <c r="BP2107" s="3" t="str">
        <f t="shared" si="1327"/>
        <v>FV&lt;$10K</v>
      </c>
      <c r="BQ2107" t="s">
        <v>6650</v>
      </c>
      <c r="BR2107" s="3" t="str">
        <f t="shared" si="1328"/>
        <v>No, &lt; $20K Lien</v>
      </c>
      <c r="BS2107" s="3" t="str">
        <f t="shared" si="1329"/>
        <v>No, Lien &lt; $20K</v>
      </c>
      <c r="BT2107" t="s">
        <v>6650</v>
      </c>
      <c r="BU2107" s="3" t="str">
        <f t="shared" si="1330"/>
        <v>No</v>
      </c>
      <c r="BV2107" s="3" t="str">
        <f t="shared" si="1331"/>
        <v>No</v>
      </c>
      <c r="BW2107" s="3">
        <f t="shared" si="1332"/>
        <v>0</v>
      </c>
      <c r="BX2107" s="3" t="str">
        <f t="shared" si="1333"/>
        <v>No</v>
      </c>
      <c r="BY2107" s="3">
        <f t="shared" si="1334"/>
        <v>44000</v>
      </c>
      <c r="BZ2107">
        <v>1</v>
      </c>
      <c r="CA2107" s="3">
        <f t="shared" si="1335"/>
        <v>44000</v>
      </c>
      <c r="CC2107" s="3">
        <f t="shared" si="1336"/>
        <v>0</v>
      </c>
      <c r="CD2107" s="3">
        <f t="shared" si="1337"/>
        <v>0</v>
      </c>
      <c r="CE2107" s="3" t="str">
        <f t="shared" si="1338"/>
        <v/>
      </c>
      <c r="CF2107" s="3" t="e">
        <f>HLOOKUP(CE2107,'Valuation Data'!$D$2:$K$5,4,FALSE)</f>
        <v>#N/A</v>
      </c>
      <c r="CG2107" s="3">
        <f t="shared" si="1339"/>
        <v>44000</v>
      </c>
      <c r="CH2107" s="3" t="str">
        <f t="shared" si="1340"/>
        <v>No</v>
      </c>
      <c r="CI2107" s="3" t="str">
        <f>VLOOKUP(R2107,'Use Codes &amp; County Type'!A:D,4,FALSE)</f>
        <v>V</v>
      </c>
      <c r="CJ2107" s="3" t="str">
        <f t="shared" si="1341"/>
        <v>Yes</v>
      </c>
      <c r="CK2107" s="3" t="str">
        <f t="shared" si="1342"/>
        <v>No</v>
      </c>
      <c r="CL2107" s="3">
        <f t="shared" si="1343"/>
        <v>0</v>
      </c>
      <c r="CM2107" s="3">
        <f t="shared" si="1344"/>
        <v>0</v>
      </c>
      <c r="CN2107" s="3">
        <f t="shared" si="1345"/>
        <v>3180.84</v>
      </c>
      <c r="CO2107" s="3">
        <f t="shared" si="1346"/>
        <v>-3180.84</v>
      </c>
      <c r="CP2107" s="3">
        <f t="shared" si="1347"/>
        <v>7.2291818181818179E-2</v>
      </c>
      <c r="CR2107" s="3" t="str">
        <f t="shared" si="1348"/>
        <v>No</v>
      </c>
      <c r="CV2107" s="3" t="str">
        <f t="shared" si="1349"/>
        <v>Vacant, No Sales Data</v>
      </c>
      <c r="CW2107" s="3">
        <f t="shared" si="1350"/>
        <v>2106</v>
      </c>
      <c r="CX2107" s="3">
        <f t="shared" si="1351"/>
        <v>795.21</v>
      </c>
      <c r="CY2107" s="3" t="str">
        <f t="shared" si="1352"/>
        <v>Ok</v>
      </c>
      <c r="CZ2107">
        <v>0</v>
      </c>
      <c r="DA2107">
        <v>0</v>
      </c>
    </row>
    <row r="2108" spans="1:105" x14ac:dyDescent="0.25">
      <c r="A2108">
        <v>2107</v>
      </c>
      <c r="B2108" t="s">
        <v>3</v>
      </c>
      <c r="C2108" t="s">
        <v>2216</v>
      </c>
      <c r="D2108">
        <v>176.08</v>
      </c>
      <c r="E2108">
        <v>2017</v>
      </c>
      <c r="F2108">
        <v>176.08</v>
      </c>
      <c r="G2108">
        <v>176.08</v>
      </c>
      <c r="H2108" s="3">
        <f t="shared" si="1312"/>
        <v>0</v>
      </c>
      <c r="I2108">
        <v>96413</v>
      </c>
      <c r="J2108" t="s">
        <v>2734</v>
      </c>
      <c r="K2108" t="s">
        <v>2738</v>
      </c>
      <c r="L2108">
        <v>32097</v>
      </c>
      <c r="M2108" t="s">
        <v>4346</v>
      </c>
      <c r="N2108" t="s">
        <v>4758</v>
      </c>
      <c r="O2108">
        <v>0</v>
      </c>
      <c r="P2108">
        <v>0</v>
      </c>
      <c r="Q2108" t="s">
        <v>6006</v>
      </c>
      <c r="R2108">
        <v>0</v>
      </c>
      <c r="S2108" t="s">
        <v>6538</v>
      </c>
      <c r="T2108">
        <v>8001</v>
      </c>
      <c r="U2108" t="s">
        <v>6581</v>
      </c>
      <c r="V2108">
        <v>2017</v>
      </c>
      <c r="W2108">
        <v>8800</v>
      </c>
      <c r="X2108">
        <v>2017</v>
      </c>
      <c r="Y2108">
        <v>8800</v>
      </c>
      <c r="Z2108">
        <v>133.22</v>
      </c>
      <c r="AA2108" s="3">
        <f t="shared" si="1313"/>
        <v>0.75658791458427976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 s="3" t="str">
        <f t="shared" si="1314"/>
        <v>No</v>
      </c>
      <c r="AQ2108" s="3" t="str">
        <f t="shared" si="1315"/>
        <v>No</v>
      </c>
      <c r="AR2108" s="3" t="str">
        <f t="shared" si="1316"/>
        <v>No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 t="s">
        <v>6616</v>
      </c>
      <c r="BC2108">
        <v>0</v>
      </c>
      <c r="BD2108" s="4" t="str">
        <f t="shared" si="1317"/>
        <v>No</v>
      </c>
      <c r="BE2108" t="s">
        <v>6640</v>
      </c>
      <c r="BF2108" s="3" t="str">
        <f t="shared" si="1318"/>
        <v>No</v>
      </c>
      <c r="BG2108" t="s">
        <v>6645</v>
      </c>
      <c r="BH2108" s="3" t="str">
        <f t="shared" si="1319"/>
        <v>96413 GRANITE TR</v>
      </c>
      <c r="BI2108" s="3" t="str">
        <f t="shared" si="1320"/>
        <v>Yulee</v>
      </c>
      <c r="BJ2108" s="3" t="str">
        <f t="shared" si="1321"/>
        <v>Florida</v>
      </c>
      <c r="BK2108" s="3">
        <f t="shared" si="1322"/>
        <v>32097</v>
      </c>
      <c r="BL2108" s="3" t="str">
        <f t="shared" si="1323"/>
        <v>96413 GRANITE TR YULEE FL 32097</v>
      </c>
      <c r="BM2108" s="3" t="str">
        <f t="shared" si="1324"/>
        <v/>
      </c>
      <c r="BN2108" s="3" t="str">
        <f t="shared" si="1325"/>
        <v>Pass</v>
      </c>
      <c r="BO2108" s="3" t="str">
        <f t="shared" si="1326"/>
        <v>No</v>
      </c>
      <c r="BP2108" s="3" t="str">
        <f t="shared" si="1327"/>
        <v>FV&lt;$10K</v>
      </c>
      <c r="BQ2108" t="s">
        <v>6650</v>
      </c>
      <c r="BR2108" s="3" t="str">
        <f t="shared" si="1328"/>
        <v>No, &lt; $20K Lien</v>
      </c>
      <c r="BS2108" s="3" t="str">
        <f t="shared" si="1329"/>
        <v>No, Lien &lt; $20K</v>
      </c>
      <c r="BT2108" t="s">
        <v>6650</v>
      </c>
      <c r="BU2108" s="3" t="str">
        <f t="shared" si="1330"/>
        <v>No</v>
      </c>
      <c r="BV2108" s="3" t="str">
        <f t="shared" si="1331"/>
        <v>No</v>
      </c>
      <c r="BW2108" s="3">
        <f t="shared" si="1332"/>
        <v>0</v>
      </c>
      <c r="BX2108" s="3" t="str">
        <f t="shared" si="1333"/>
        <v>No</v>
      </c>
      <c r="BY2108" s="3">
        <f t="shared" si="1334"/>
        <v>8800</v>
      </c>
      <c r="BZ2108">
        <v>1</v>
      </c>
      <c r="CA2108" s="3">
        <f t="shared" si="1335"/>
        <v>8800</v>
      </c>
      <c r="CC2108" s="3">
        <f t="shared" si="1336"/>
        <v>0</v>
      </c>
      <c r="CD2108" s="3">
        <f t="shared" si="1337"/>
        <v>0</v>
      </c>
      <c r="CE2108" s="3" t="str">
        <f t="shared" si="1338"/>
        <v/>
      </c>
      <c r="CF2108" s="3" t="e">
        <f>HLOOKUP(CE2108,'Valuation Data'!$D$2:$K$5,4,FALSE)</f>
        <v>#N/A</v>
      </c>
      <c r="CG2108" s="3">
        <f t="shared" si="1339"/>
        <v>8800</v>
      </c>
      <c r="CH2108" s="3" t="str">
        <f t="shared" si="1340"/>
        <v>No</v>
      </c>
      <c r="CI2108" s="3" t="str">
        <f>VLOOKUP(R2108,'Use Codes &amp; County Type'!A:D,4,FALSE)</f>
        <v>V</v>
      </c>
      <c r="CJ2108" s="3" t="str">
        <f t="shared" si="1341"/>
        <v>Yes</v>
      </c>
      <c r="CK2108" s="3" t="str">
        <f t="shared" si="1342"/>
        <v>No</v>
      </c>
      <c r="CL2108" s="3">
        <f t="shared" si="1343"/>
        <v>0</v>
      </c>
      <c r="CM2108" s="3">
        <f t="shared" si="1344"/>
        <v>0</v>
      </c>
      <c r="CN2108" s="3">
        <f t="shared" si="1345"/>
        <v>704.32</v>
      </c>
      <c r="CO2108" s="3">
        <f t="shared" si="1346"/>
        <v>-704.32</v>
      </c>
      <c r="CP2108" s="3">
        <f t="shared" si="1347"/>
        <v>8.0036363636363642E-2</v>
      </c>
      <c r="CR2108" s="3" t="str">
        <f t="shared" si="1348"/>
        <v>No</v>
      </c>
      <c r="CV2108" s="3" t="str">
        <f t="shared" si="1349"/>
        <v>FMV&lt;$30K</v>
      </c>
      <c r="CW2108" s="3">
        <f t="shared" si="1350"/>
        <v>2107</v>
      </c>
      <c r="CX2108" s="3">
        <f t="shared" si="1351"/>
        <v>176.08</v>
      </c>
      <c r="CY2108" s="3" t="str">
        <f t="shared" si="1352"/>
        <v>Ok</v>
      </c>
      <c r="CZ2108">
        <v>0</v>
      </c>
      <c r="DA2108">
        <v>0</v>
      </c>
    </row>
    <row r="2109" spans="1:105" x14ac:dyDescent="0.25">
      <c r="A2109">
        <v>2108</v>
      </c>
      <c r="B2109" t="s">
        <v>3</v>
      </c>
      <c r="C2109" t="s">
        <v>2217</v>
      </c>
      <c r="D2109">
        <v>176.08</v>
      </c>
      <c r="E2109">
        <v>2017</v>
      </c>
      <c r="F2109">
        <v>176.08</v>
      </c>
      <c r="G2109">
        <v>176.08</v>
      </c>
      <c r="H2109" s="3">
        <f t="shared" si="1312"/>
        <v>0</v>
      </c>
      <c r="I2109">
        <v>96381</v>
      </c>
      <c r="J2109" t="s">
        <v>2734</v>
      </c>
      <c r="K2109" t="s">
        <v>2738</v>
      </c>
      <c r="L2109">
        <v>32097</v>
      </c>
      <c r="M2109" t="s">
        <v>4347</v>
      </c>
      <c r="N2109" t="s">
        <v>4758</v>
      </c>
      <c r="O2109">
        <v>0</v>
      </c>
      <c r="P2109">
        <v>0</v>
      </c>
      <c r="Q2109" t="s">
        <v>6006</v>
      </c>
      <c r="R2109">
        <v>0</v>
      </c>
      <c r="S2109" t="s">
        <v>6538</v>
      </c>
      <c r="T2109">
        <v>8001</v>
      </c>
      <c r="U2109" t="s">
        <v>6581</v>
      </c>
      <c r="V2109">
        <v>2017</v>
      </c>
      <c r="W2109">
        <v>8800</v>
      </c>
      <c r="X2109">
        <v>2017</v>
      </c>
      <c r="Y2109">
        <v>8800</v>
      </c>
      <c r="Z2109">
        <v>133.22</v>
      </c>
      <c r="AA2109" s="3">
        <f t="shared" si="1313"/>
        <v>0.75658791458427976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 s="3" t="str">
        <f t="shared" si="1314"/>
        <v>No</v>
      </c>
      <c r="AQ2109" s="3" t="str">
        <f t="shared" si="1315"/>
        <v>No</v>
      </c>
      <c r="AR2109" s="3" t="str">
        <f t="shared" si="1316"/>
        <v>No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 t="s">
        <v>6616</v>
      </c>
      <c r="BC2109">
        <v>0</v>
      </c>
      <c r="BD2109" s="4" t="str">
        <f t="shared" si="1317"/>
        <v>No</v>
      </c>
      <c r="BE2109" t="s">
        <v>6640</v>
      </c>
      <c r="BF2109" s="3" t="str">
        <f t="shared" si="1318"/>
        <v>No</v>
      </c>
      <c r="BG2109" t="s">
        <v>6645</v>
      </c>
      <c r="BH2109" s="3" t="str">
        <f t="shared" si="1319"/>
        <v>96381 GRANITE TR</v>
      </c>
      <c r="BI2109" s="3" t="str">
        <f t="shared" si="1320"/>
        <v>Yulee</v>
      </c>
      <c r="BJ2109" s="3" t="str">
        <f t="shared" si="1321"/>
        <v>Florida</v>
      </c>
      <c r="BK2109" s="3">
        <f t="shared" si="1322"/>
        <v>32097</v>
      </c>
      <c r="BL2109" s="3" t="str">
        <f t="shared" si="1323"/>
        <v>96381 GRANITE TR YULEE FL 32097</v>
      </c>
      <c r="BM2109" s="3" t="str">
        <f t="shared" si="1324"/>
        <v/>
      </c>
      <c r="BN2109" s="3" t="str">
        <f t="shared" si="1325"/>
        <v>Pass</v>
      </c>
      <c r="BO2109" s="3" t="str">
        <f t="shared" si="1326"/>
        <v>No</v>
      </c>
      <c r="BP2109" s="3" t="str">
        <f t="shared" si="1327"/>
        <v>FV&lt;$10K</v>
      </c>
      <c r="BQ2109" t="s">
        <v>6650</v>
      </c>
      <c r="BR2109" s="3" t="str">
        <f t="shared" si="1328"/>
        <v>No, &lt; $20K Lien</v>
      </c>
      <c r="BS2109" s="3" t="str">
        <f t="shared" si="1329"/>
        <v>No, Lien &lt; $20K</v>
      </c>
      <c r="BT2109" t="s">
        <v>6650</v>
      </c>
      <c r="BU2109" s="3" t="str">
        <f t="shared" si="1330"/>
        <v>No</v>
      </c>
      <c r="BV2109" s="3" t="str">
        <f t="shared" si="1331"/>
        <v>No</v>
      </c>
      <c r="BW2109" s="3">
        <f t="shared" si="1332"/>
        <v>0</v>
      </c>
      <c r="BX2109" s="3" t="str">
        <f t="shared" si="1333"/>
        <v>No</v>
      </c>
      <c r="BY2109" s="3">
        <f t="shared" si="1334"/>
        <v>8800</v>
      </c>
      <c r="BZ2109">
        <v>1</v>
      </c>
      <c r="CA2109" s="3">
        <f t="shared" si="1335"/>
        <v>8800</v>
      </c>
      <c r="CC2109" s="3">
        <f t="shared" si="1336"/>
        <v>0</v>
      </c>
      <c r="CD2109" s="3">
        <f t="shared" si="1337"/>
        <v>0</v>
      </c>
      <c r="CE2109" s="3" t="str">
        <f t="shared" si="1338"/>
        <v/>
      </c>
      <c r="CF2109" s="3" t="e">
        <f>HLOOKUP(CE2109,'Valuation Data'!$D$2:$K$5,4,FALSE)</f>
        <v>#N/A</v>
      </c>
      <c r="CG2109" s="3">
        <f t="shared" si="1339"/>
        <v>8800</v>
      </c>
      <c r="CH2109" s="3" t="str">
        <f t="shared" si="1340"/>
        <v>No</v>
      </c>
      <c r="CI2109" s="3" t="str">
        <f>VLOOKUP(R2109,'Use Codes &amp; County Type'!A:D,4,FALSE)</f>
        <v>V</v>
      </c>
      <c r="CJ2109" s="3" t="str">
        <f t="shared" si="1341"/>
        <v>Yes</v>
      </c>
      <c r="CK2109" s="3" t="str">
        <f t="shared" si="1342"/>
        <v>No</v>
      </c>
      <c r="CL2109" s="3">
        <f t="shared" si="1343"/>
        <v>0</v>
      </c>
      <c r="CM2109" s="3">
        <f t="shared" si="1344"/>
        <v>0</v>
      </c>
      <c r="CN2109" s="3">
        <f t="shared" si="1345"/>
        <v>704.32</v>
      </c>
      <c r="CO2109" s="3">
        <f t="shared" si="1346"/>
        <v>-704.32</v>
      </c>
      <c r="CP2109" s="3">
        <f t="shared" si="1347"/>
        <v>8.0036363636363642E-2</v>
      </c>
      <c r="CR2109" s="3" t="str">
        <f t="shared" si="1348"/>
        <v>No</v>
      </c>
      <c r="CV2109" s="3" t="str">
        <f t="shared" si="1349"/>
        <v>FMV&lt;$30K</v>
      </c>
      <c r="CW2109" s="3">
        <f t="shared" si="1350"/>
        <v>2108</v>
      </c>
      <c r="CX2109" s="3">
        <f t="shared" si="1351"/>
        <v>176.08</v>
      </c>
      <c r="CY2109" s="3" t="str">
        <f t="shared" si="1352"/>
        <v>Ok</v>
      </c>
      <c r="CZ2109">
        <v>0</v>
      </c>
      <c r="DA2109">
        <v>0</v>
      </c>
    </row>
    <row r="2110" spans="1:105" x14ac:dyDescent="0.25">
      <c r="A2110">
        <v>2109</v>
      </c>
      <c r="B2110" t="s">
        <v>3</v>
      </c>
      <c r="C2110" t="s">
        <v>2218</v>
      </c>
      <c r="D2110">
        <v>176.08</v>
      </c>
      <c r="E2110">
        <v>2017</v>
      </c>
      <c r="F2110">
        <v>176.08</v>
      </c>
      <c r="G2110">
        <v>176.08</v>
      </c>
      <c r="H2110" s="3">
        <f t="shared" si="1312"/>
        <v>0</v>
      </c>
      <c r="I2110">
        <v>96365</v>
      </c>
      <c r="J2110" t="s">
        <v>2734</v>
      </c>
      <c r="K2110" t="s">
        <v>2738</v>
      </c>
      <c r="L2110">
        <v>32097</v>
      </c>
      <c r="M2110" t="s">
        <v>4348</v>
      </c>
      <c r="N2110" t="s">
        <v>4758</v>
      </c>
      <c r="O2110">
        <v>0</v>
      </c>
      <c r="P2110">
        <v>0</v>
      </c>
      <c r="Q2110" t="s">
        <v>6006</v>
      </c>
      <c r="R2110">
        <v>0</v>
      </c>
      <c r="S2110" t="s">
        <v>6538</v>
      </c>
      <c r="T2110">
        <v>8001</v>
      </c>
      <c r="U2110" t="s">
        <v>6581</v>
      </c>
      <c r="V2110">
        <v>2017</v>
      </c>
      <c r="W2110">
        <v>8800</v>
      </c>
      <c r="X2110">
        <v>2017</v>
      </c>
      <c r="Y2110">
        <v>8800</v>
      </c>
      <c r="Z2110">
        <v>133.22</v>
      </c>
      <c r="AA2110" s="3">
        <f t="shared" si="1313"/>
        <v>0.75658791458427976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 s="3" t="str">
        <f t="shared" si="1314"/>
        <v>No</v>
      </c>
      <c r="AQ2110" s="3" t="str">
        <f t="shared" si="1315"/>
        <v>No</v>
      </c>
      <c r="AR2110" s="3" t="str">
        <f t="shared" si="1316"/>
        <v>No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 t="s">
        <v>6616</v>
      </c>
      <c r="BC2110">
        <v>0</v>
      </c>
      <c r="BD2110" s="4" t="str">
        <f t="shared" si="1317"/>
        <v>No</v>
      </c>
      <c r="BE2110" t="s">
        <v>6640</v>
      </c>
      <c r="BF2110" s="3" t="str">
        <f t="shared" si="1318"/>
        <v>No</v>
      </c>
      <c r="BG2110" t="s">
        <v>6645</v>
      </c>
      <c r="BH2110" s="3" t="str">
        <f t="shared" si="1319"/>
        <v>96365 GRANITE TR</v>
      </c>
      <c r="BI2110" s="3" t="str">
        <f t="shared" si="1320"/>
        <v>Yulee</v>
      </c>
      <c r="BJ2110" s="3" t="str">
        <f t="shared" si="1321"/>
        <v>Florida</v>
      </c>
      <c r="BK2110" s="3">
        <f t="shared" si="1322"/>
        <v>32097</v>
      </c>
      <c r="BL2110" s="3" t="str">
        <f t="shared" si="1323"/>
        <v>96365 GRANITE TR YULEE FL 32097</v>
      </c>
      <c r="BM2110" s="3" t="str">
        <f t="shared" si="1324"/>
        <v/>
      </c>
      <c r="BN2110" s="3" t="str">
        <f t="shared" si="1325"/>
        <v>Pass</v>
      </c>
      <c r="BO2110" s="3" t="str">
        <f t="shared" si="1326"/>
        <v>No</v>
      </c>
      <c r="BP2110" s="3" t="str">
        <f t="shared" si="1327"/>
        <v>FV&lt;$10K</v>
      </c>
      <c r="BQ2110" t="s">
        <v>6650</v>
      </c>
      <c r="BR2110" s="3" t="str">
        <f t="shared" si="1328"/>
        <v>No, &lt; $20K Lien</v>
      </c>
      <c r="BS2110" s="3" t="str">
        <f t="shared" si="1329"/>
        <v>No, Lien &lt; $20K</v>
      </c>
      <c r="BT2110" t="s">
        <v>6650</v>
      </c>
      <c r="BU2110" s="3" t="str">
        <f t="shared" si="1330"/>
        <v>No</v>
      </c>
      <c r="BV2110" s="3" t="str">
        <f t="shared" si="1331"/>
        <v>No</v>
      </c>
      <c r="BW2110" s="3">
        <f t="shared" si="1332"/>
        <v>0</v>
      </c>
      <c r="BX2110" s="3" t="str">
        <f t="shared" si="1333"/>
        <v>No</v>
      </c>
      <c r="BY2110" s="3">
        <f t="shared" si="1334"/>
        <v>8800</v>
      </c>
      <c r="BZ2110">
        <v>1</v>
      </c>
      <c r="CA2110" s="3">
        <f t="shared" si="1335"/>
        <v>8800</v>
      </c>
      <c r="CC2110" s="3">
        <f t="shared" si="1336"/>
        <v>0</v>
      </c>
      <c r="CD2110" s="3">
        <f t="shared" si="1337"/>
        <v>0</v>
      </c>
      <c r="CE2110" s="3" t="str">
        <f t="shared" si="1338"/>
        <v/>
      </c>
      <c r="CF2110" s="3" t="e">
        <f>HLOOKUP(CE2110,'Valuation Data'!$D$2:$K$5,4,FALSE)</f>
        <v>#N/A</v>
      </c>
      <c r="CG2110" s="3">
        <f t="shared" si="1339"/>
        <v>8800</v>
      </c>
      <c r="CH2110" s="3" t="str">
        <f t="shared" si="1340"/>
        <v>No</v>
      </c>
      <c r="CI2110" s="3" t="str">
        <f>VLOOKUP(R2110,'Use Codes &amp; County Type'!A:D,4,FALSE)</f>
        <v>V</v>
      </c>
      <c r="CJ2110" s="3" t="str">
        <f t="shared" si="1341"/>
        <v>Yes</v>
      </c>
      <c r="CK2110" s="3" t="str">
        <f t="shared" si="1342"/>
        <v>No</v>
      </c>
      <c r="CL2110" s="3">
        <f t="shared" si="1343"/>
        <v>0</v>
      </c>
      <c r="CM2110" s="3">
        <f t="shared" si="1344"/>
        <v>0</v>
      </c>
      <c r="CN2110" s="3">
        <f t="shared" si="1345"/>
        <v>704.32</v>
      </c>
      <c r="CO2110" s="3">
        <f t="shared" si="1346"/>
        <v>-704.32</v>
      </c>
      <c r="CP2110" s="3">
        <f t="shared" si="1347"/>
        <v>8.0036363636363642E-2</v>
      </c>
      <c r="CR2110" s="3" t="str">
        <f t="shared" si="1348"/>
        <v>No</v>
      </c>
      <c r="CV2110" s="3" t="str">
        <f t="shared" si="1349"/>
        <v>FMV&lt;$30K</v>
      </c>
      <c r="CW2110" s="3">
        <f t="shared" si="1350"/>
        <v>2109</v>
      </c>
      <c r="CX2110" s="3">
        <f t="shared" si="1351"/>
        <v>176.08</v>
      </c>
      <c r="CY2110" s="3" t="str">
        <f t="shared" si="1352"/>
        <v>Ok</v>
      </c>
      <c r="CZ2110">
        <v>0</v>
      </c>
      <c r="DA2110">
        <v>0</v>
      </c>
    </row>
    <row r="2111" spans="1:105" x14ac:dyDescent="0.25">
      <c r="A2111">
        <v>2110</v>
      </c>
      <c r="B2111" t="s">
        <v>3</v>
      </c>
      <c r="C2111" t="s">
        <v>2219</v>
      </c>
      <c r="D2111">
        <v>176.08</v>
      </c>
      <c r="E2111">
        <v>2017</v>
      </c>
      <c r="F2111">
        <v>176.08</v>
      </c>
      <c r="G2111">
        <v>176.08</v>
      </c>
      <c r="H2111" s="3">
        <f t="shared" si="1312"/>
        <v>0</v>
      </c>
      <c r="I2111">
        <v>96357</v>
      </c>
      <c r="J2111" t="s">
        <v>2734</v>
      </c>
      <c r="K2111" t="s">
        <v>2738</v>
      </c>
      <c r="L2111">
        <v>32097</v>
      </c>
      <c r="M2111" t="s">
        <v>4349</v>
      </c>
      <c r="N2111" t="s">
        <v>4758</v>
      </c>
      <c r="O2111">
        <v>0</v>
      </c>
      <c r="P2111">
        <v>0</v>
      </c>
      <c r="Q2111" t="s">
        <v>6006</v>
      </c>
      <c r="R2111">
        <v>0</v>
      </c>
      <c r="S2111" t="s">
        <v>6538</v>
      </c>
      <c r="T2111">
        <v>8001</v>
      </c>
      <c r="U2111" t="s">
        <v>6581</v>
      </c>
      <c r="V2111">
        <v>2017</v>
      </c>
      <c r="W2111">
        <v>8800</v>
      </c>
      <c r="X2111">
        <v>2017</v>
      </c>
      <c r="Y2111">
        <v>8800</v>
      </c>
      <c r="Z2111">
        <v>133.22</v>
      </c>
      <c r="AA2111" s="3">
        <f t="shared" si="1313"/>
        <v>0.75658791458427976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 s="3" t="str">
        <f t="shared" si="1314"/>
        <v>No</v>
      </c>
      <c r="AQ2111" s="3" t="str">
        <f t="shared" si="1315"/>
        <v>No</v>
      </c>
      <c r="AR2111" s="3" t="str">
        <f t="shared" si="1316"/>
        <v>No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 t="s">
        <v>6616</v>
      </c>
      <c r="BC2111">
        <v>0</v>
      </c>
      <c r="BD2111" s="4" t="str">
        <f t="shared" si="1317"/>
        <v>No</v>
      </c>
      <c r="BE2111" t="s">
        <v>6640</v>
      </c>
      <c r="BF2111" s="3" t="str">
        <f t="shared" si="1318"/>
        <v>No</v>
      </c>
      <c r="BG2111" t="s">
        <v>6645</v>
      </c>
      <c r="BH2111" s="3" t="str">
        <f t="shared" si="1319"/>
        <v>96357 GRANITE TR</v>
      </c>
      <c r="BI2111" s="3" t="str">
        <f t="shared" si="1320"/>
        <v>Yulee</v>
      </c>
      <c r="BJ2111" s="3" t="str">
        <f t="shared" si="1321"/>
        <v>Florida</v>
      </c>
      <c r="BK2111" s="3">
        <f t="shared" si="1322"/>
        <v>32097</v>
      </c>
      <c r="BL2111" s="3" t="str">
        <f t="shared" si="1323"/>
        <v>96357 GRANITE TR YULEE FL 32097</v>
      </c>
      <c r="BM2111" s="3" t="str">
        <f t="shared" si="1324"/>
        <v/>
      </c>
      <c r="BN2111" s="3" t="str">
        <f t="shared" si="1325"/>
        <v>Pass</v>
      </c>
      <c r="BO2111" s="3" t="str">
        <f t="shared" si="1326"/>
        <v>No</v>
      </c>
      <c r="BP2111" s="3" t="str">
        <f t="shared" si="1327"/>
        <v>FV&lt;$10K</v>
      </c>
      <c r="BQ2111" t="s">
        <v>6650</v>
      </c>
      <c r="BR2111" s="3" t="str">
        <f t="shared" si="1328"/>
        <v>No, &lt; $20K Lien</v>
      </c>
      <c r="BS2111" s="3" t="str">
        <f t="shared" si="1329"/>
        <v>No, Lien &lt; $20K</v>
      </c>
      <c r="BT2111" t="s">
        <v>6650</v>
      </c>
      <c r="BU2111" s="3" t="str">
        <f t="shared" si="1330"/>
        <v>No</v>
      </c>
      <c r="BV2111" s="3" t="str">
        <f t="shared" si="1331"/>
        <v>No</v>
      </c>
      <c r="BW2111" s="3">
        <f t="shared" si="1332"/>
        <v>0</v>
      </c>
      <c r="BX2111" s="3" t="str">
        <f t="shared" si="1333"/>
        <v>No</v>
      </c>
      <c r="BY2111" s="3">
        <f t="shared" si="1334"/>
        <v>8800</v>
      </c>
      <c r="BZ2111">
        <v>1</v>
      </c>
      <c r="CA2111" s="3">
        <f t="shared" si="1335"/>
        <v>8800</v>
      </c>
      <c r="CC2111" s="3">
        <f t="shared" si="1336"/>
        <v>0</v>
      </c>
      <c r="CD2111" s="3">
        <f t="shared" si="1337"/>
        <v>0</v>
      </c>
      <c r="CE2111" s="3" t="str">
        <f t="shared" si="1338"/>
        <v/>
      </c>
      <c r="CF2111" s="3" t="e">
        <f>HLOOKUP(CE2111,'Valuation Data'!$D$2:$K$5,4,FALSE)</f>
        <v>#N/A</v>
      </c>
      <c r="CG2111" s="3">
        <f t="shared" si="1339"/>
        <v>8800</v>
      </c>
      <c r="CH2111" s="3" t="str">
        <f t="shared" si="1340"/>
        <v>No</v>
      </c>
      <c r="CI2111" s="3" t="str">
        <f>VLOOKUP(R2111,'Use Codes &amp; County Type'!A:D,4,FALSE)</f>
        <v>V</v>
      </c>
      <c r="CJ2111" s="3" t="str">
        <f t="shared" si="1341"/>
        <v>Yes</v>
      </c>
      <c r="CK2111" s="3" t="str">
        <f t="shared" si="1342"/>
        <v>No</v>
      </c>
      <c r="CL2111" s="3">
        <f t="shared" si="1343"/>
        <v>0</v>
      </c>
      <c r="CM2111" s="3">
        <f t="shared" si="1344"/>
        <v>0</v>
      </c>
      <c r="CN2111" s="3">
        <f t="shared" si="1345"/>
        <v>704.32</v>
      </c>
      <c r="CO2111" s="3">
        <f t="shared" si="1346"/>
        <v>-704.32</v>
      </c>
      <c r="CP2111" s="3">
        <f t="shared" si="1347"/>
        <v>8.0036363636363642E-2</v>
      </c>
      <c r="CR2111" s="3" t="str">
        <f t="shared" si="1348"/>
        <v>No</v>
      </c>
      <c r="CV2111" s="3" t="str">
        <f t="shared" si="1349"/>
        <v>FMV&lt;$30K</v>
      </c>
      <c r="CW2111" s="3">
        <f t="shared" si="1350"/>
        <v>2110</v>
      </c>
      <c r="CX2111" s="3">
        <f t="shared" si="1351"/>
        <v>176.08</v>
      </c>
      <c r="CY2111" s="3" t="str">
        <f t="shared" si="1352"/>
        <v>Ok</v>
      </c>
      <c r="CZ2111">
        <v>0</v>
      </c>
      <c r="DA2111">
        <v>0</v>
      </c>
    </row>
    <row r="2112" spans="1:105" x14ac:dyDescent="0.25">
      <c r="A2112">
        <v>2111</v>
      </c>
      <c r="B2112" t="s">
        <v>3</v>
      </c>
      <c r="C2112" t="s">
        <v>2220</v>
      </c>
      <c r="D2112">
        <v>176.08</v>
      </c>
      <c r="E2112">
        <v>2017</v>
      </c>
      <c r="F2112">
        <v>176.08</v>
      </c>
      <c r="G2112">
        <v>176.08</v>
      </c>
      <c r="H2112" s="3">
        <f t="shared" si="1312"/>
        <v>0</v>
      </c>
      <c r="I2112">
        <v>96301</v>
      </c>
      <c r="J2112" t="s">
        <v>2734</v>
      </c>
      <c r="K2112" t="s">
        <v>2738</v>
      </c>
      <c r="L2112">
        <v>32097</v>
      </c>
      <c r="M2112" t="s">
        <v>4350</v>
      </c>
      <c r="N2112" t="s">
        <v>4758</v>
      </c>
      <c r="O2112">
        <v>0</v>
      </c>
      <c r="P2112">
        <v>0</v>
      </c>
      <c r="Q2112" t="s">
        <v>6006</v>
      </c>
      <c r="R2112">
        <v>0</v>
      </c>
      <c r="S2112" t="s">
        <v>6538</v>
      </c>
      <c r="T2112">
        <v>8001</v>
      </c>
      <c r="U2112" t="s">
        <v>6581</v>
      </c>
      <c r="V2112">
        <v>2017</v>
      </c>
      <c r="W2112">
        <v>8800</v>
      </c>
      <c r="X2112">
        <v>2017</v>
      </c>
      <c r="Y2112">
        <v>8800</v>
      </c>
      <c r="Z2112">
        <v>133.22</v>
      </c>
      <c r="AA2112" s="3">
        <f t="shared" si="1313"/>
        <v>0.75658791458427976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 s="3" t="str">
        <f t="shared" si="1314"/>
        <v>No</v>
      </c>
      <c r="AQ2112" s="3" t="str">
        <f t="shared" si="1315"/>
        <v>No</v>
      </c>
      <c r="AR2112" s="3" t="str">
        <f t="shared" si="1316"/>
        <v>No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 t="s">
        <v>6616</v>
      </c>
      <c r="BC2112">
        <v>0</v>
      </c>
      <c r="BD2112" s="4" t="str">
        <f t="shared" si="1317"/>
        <v>No</v>
      </c>
      <c r="BE2112" t="s">
        <v>6640</v>
      </c>
      <c r="BF2112" s="3" t="str">
        <f t="shared" si="1318"/>
        <v>No</v>
      </c>
      <c r="BG2112" t="s">
        <v>6645</v>
      </c>
      <c r="BH2112" s="3" t="str">
        <f t="shared" si="1319"/>
        <v>96301 GRANITE TR</v>
      </c>
      <c r="BI2112" s="3" t="str">
        <f t="shared" si="1320"/>
        <v>Yulee</v>
      </c>
      <c r="BJ2112" s="3" t="str">
        <f t="shared" si="1321"/>
        <v>Florida</v>
      </c>
      <c r="BK2112" s="3">
        <f t="shared" si="1322"/>
        <v>32097</v>
      </c>
      <c r="BL2112" s="3" t="str">
        <f t="shared" si="1323"/>
        <v>96301 GRANITE TR YULEE FL 32097</v>
      </c>
      <c r="BM2112" s="3" t="str">
        <f t="shared" si="1324"/>
        <v/>
      </c>
      <c r="BN2112" s="3" t="str">
        <f t="shared" si="1325"/>
        <v>Pass</v>
      </c>
      <c r="BO2112" s="3" t="str">
        <f t="shared" si="1326"/>
        <v>No</v>
      </c>
      <c r="BP2112" s="3" t="str">
        <f t="shared" si="1327"/>
        <v>FV&lt;$10K</v>
      </c>
      <c r="BQ2112" t="s">
        <v>6650</v>
      </c>
      <c r="BR2112" s="3" t="str">
        <f t="shared" si="1328"/>
        <v>No, &lt; $20K Lien</v>
      </c>
      <c r="BS2112" s="3" t="str">
        <f t="shared" si="1329"/>
        <v>No, Lien &lt; $20K</v>
      </c>
      <c r="BT2112" t="s">
        <v>6650</v>
      </c>
      <c r="BU2112" s="3" t="str">
        <f t="shared" si="1330"/>
        <v>No</v>
      </c>
      <c r="BV2112" s="3" t="str">
        <f t="shared" si="1331"/>
        <v>No</v>
      </c>
      <c r="BW2112" s="3">
        <f t="shared" si="1332"/>
        <v>0</v>
      </c>
      <c r="BX2112" s="3" t="str">
        <f t="shared" si="1333"/>
        <v>No</v>
      </c>
      <c r="BY2112" s="3">
        <f t="shared" si="1334"/>
        <v>8800</v>
      </c>
      <c r="BZ2112">
        <v>1</v>
      </c>
      <c r="CA2112" s="3">
        <f t="shared" si="1335"/>
        <v>8800</v>
      </c>
      <c r="CC2112" s="3">
        <f t="shared" si="1336"/>
        <v>0</v>
      </c>
      <c r="CD2112" s="3">
        <f t="shared" si="1337"/>
        <v>0</v>
      </c>
      <c r="CE2112" s="3" t="str">
        <f t="shared" si="1338"/>
        <v/>
      </c>
      <c r="CF2112" s="3" t="e">
        <f>HLOOKUP(CE2112,'Valuation Data'!$D$2:$K$5,4,FALSE)</f>
        <v>#N/A</v>
      </c>
      <c r="CG2112" s="3">
        <f t="shared" si="1339"/>
        <v>8800</v>
      </c>
      <c r="CH2112" s="3" t="str">
        <f t="shared" si="1340"/>
        <v>No</v>
      </c>
      <c r="CI2112" s="3" t="str">
        <f>VLOOKUP(R2112,'Use Codes &amp; County Type'!A:D,4,FALSE)</f>
        <v>V</v>
      </c>
      <c r="CJ2112" s="3" t="str">
        <f t="shared" si="1341"/>
        <v>Yes</v>
      </c>
      <c r="CK2112" s="3" t="str">
        <f t="shared" si="1342"/>
        <v>No</v>
      </c>
      <c r="CL2112" s="3">
        <f t="shared" si="1343"/>
        <v>0</v>
      </c>
      <c r="CM2112" s="3">
        <f t="shared" si="1344"/>
        <v>0</v>
      </c>
      <c r="CN2112" s="3">
        <f t="shared" si="1345"/>
        <v>704.32</v>
      </c>
      <c r="CO2112" s="3">
        <f t="shared" si="1346"/>
        <v>-704.32</v>
      </c>
      <c r="CP2112" s="3">
        <f t="shared" si="1347"/>
        <v>8.0036363636363642E-2</v>
      </c>
      <c r="CR2112" s="3" t="str">
        <f t="shared" si="1348"/>
        <v>No</v>
      </c>
      <c r="CV2112" s="3" t="str">
        <f t="shared" si="1349"/>
        <v>FMV&lt;$30K</v>
      </c>
      <c r="CW2112" s="3">
        <f t="shared" si="1350"/>
        <v>2111</v>
      </c>
      <c r="CX2112" s="3">
        <f t="shared" si="1351"/>
        <v>176.08</v>
      </c>
      <c r="CY2112" s="3" t="str">
        <f t="shared" si="1352"/>
        <v>Ok</v>
      </c>
      <c r="CZ2112">
        <v>0</v>
      </c>
      <c r="DA2112">
        <v>0</v>
      </c>
    </row>
    <row r="2113" spans="1:105" x14ac:dyDescent="0.25">
      <c r="A2113">
        <v>2112</v>
      </c>
      <c r="B2113" t="s">
        <v>3</v>
      </c>
      <c r="C2113" t="s">
        <v>2221</v>
      </c>
      <c r="D2113">
        <v>176.08</v>
      </c>
      <c r="E2113">
        <v>2017</v>
      </c>
      <c r="F2113">
        <v>176.08</v>
      </c>
      <c r="G2113">
        <v>176.08</v>
      </c>
      <c r="H2113" s="3">
        <f t="shared" si="1312"/>
        <v>0</v>
      </c>
      <c r="I2113">
        <v>96304</v>
      </c>
      <c r="J2113" t="s">
        <v>2734</v>
      </c>
      <c r="K2113" t="s">
        <v>2738</v>
      </c>
      <c r="L2113">
        <v>32097</v>
      </c>
      <c r="M2113" t="s">
        <v>4351</v>
      </c>
      <c r="N2113" t="s">
        <v>4758</v>
      </c>
      <c r="O2113">
        <v>0</v>
      </c>
      <c r="P2113">
        <v>0</v>
      </c>
      <c r="Q2113" t="s">
        <v>6006</v>
      </c>
      <c r="R2113">
        <v>0</v>
      </c>
      <c r="S2113" t="s">
        <v>6538</v>
      </c>
      <c r="T2113">
        <v>8001</v>
      </c>
      <c r="U2113" t="s">
        <v>6581</v>
      </c>
      <c r="V2113">
        <v>2017</v>
      </c>
      <c r="W2113">
        <v>8800</v>
      </c>
      <c r="X2113">
        <v>2017</v>
      </c>
      <c r="Y2113">
        <v>8800</v>
      </c>
      <c r="Z2113">
        <v>133.22</v>
      </c>
      <c r="AA2113" s="3">
        <f t="shared" si="1313"/>
        <v>0.75658791458427976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 s="3" t="str">
        <f t="shared" si="1314"/>
        <v>No</v>
      </c>
      <c r="AQ2113" s="3" t="str">
        <f t="shared" si="1315"/>
        <v>No</v>
      </c>
      <c r="AR2113" s="3" t="str">
        <f t="shared" si="1316"/>
        <v>No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 t="s">
        <v>6616</v>
      </c>
      <c r="BC2113">
        <v>0</v>
      </c>
      <c r="BD2113" s="4" t="str">
        <f t="shared" si="1317"/>
        <v>No</v>
      </c>
      <c r="BE2113" t="s">
        <v>6640</v>
      </c>
      <c r="BF2113" s="3" t="str">
        <f t="shared" si="1318"/>
        <v>No</v>
      </c>
      <c r="BG2113" t="s">
        <v>6645</v>
      </c>
      <c r="BH2113" s="3" t="str">
        <f t="shared" si="1319"/>
        <v>96304 GRANITE TR</v>
      </c>
      <c r="BI2113" s="3" t="str">
        <f t="shared" si="1320"/>
        <v>Yulee</v>
      </c>
      <c r="BJ2113" s="3" t="str">
        <f t="shared" si="1321"/>
        <v>Florida</v>
      </c>
      <c r="BK2113" s="3">
        <f t="shared" si="1322"/>
        <v>32097</v>
      </c>
      <c r="BL2113" s="3" t="str">
        <f t="shared" si="1323"/>
        <v>96304 GRANITE TR YULEE FL 32097</v>
      </c>
      <c r="BM2113" s="3" t="str">
        <f t="shared" si="1324"/>
        <v/>
      </c>
      <c r="BN2113" s="3" t="str">
        <f t="shared" si="1325"/>
        <v>Pass</v>
      </c>
      <c r="BO2113" s="3" t="str">
        <f t="shared" si="1326"/>
        <v>No</v>
      </c>
      <c r="BP2113" s="3" t="str">
        <f t="shared" si="1327"/>
        <v>FV&lt;$10K</v>
      </c>
      <c r="BQ2113" t="s">
        <v>6650</v>
      </c>
      <c r="BR2113" s="3" t="str">
        <f t="shared" si="1328"/>
        <v>No, &lt; $20K Lien</v>
      </c>
      <c r="BS2113" s="3" t="str">
        <f t="shared" si="1329"/>
        <v>No, Lien &lt; $20K</v>
      </c>
      <c r="BT2113" t="s">
        <v>6650</v>
      </c>
      <c r="BU2113" s="3" t="str">
        <f t="shared" si="1330"/>
        <v>No</v>
      </c>
      <c r="BV2113" s="3" t="str">
        <f t="shared" si="1331"/>
        <v>No</v>
      </c>
      <c r="BW2113" s="3">
        <f t="shared" si="1332"/>
        <v>0</v>
      </c>
      <c r="BX2113" s="3" t="str">
        <f t="shared" si="1333"/>
        <v>No</v>
      </c>
      <c r="BY2113" s="3">
        <f t="shared" si="1334"/>
        <v>8800</v>
      </c>
      <c r="BZ2113">
        <v>1</v>
      </c>
      <c r="CA2113" s="3">
        <f t="shared" si="1335"/>
        <v>8800</v>
      </c>
      <c r="CC2113" s="3">
        <f t="shared" si="1336"/>
        <v>0</v>
      </c>
      <c r="CD2113" s="3">
        <f t="shared" si="1337"/>
        <v>0</v>
      </c>
      <c r="CE2113" s="3" t="str">
        <f t="shared" si="1338"/>
        <v/>
      </c>
      <c r="CF2113" s="3" t="e">
        <f>HLOOKUP(CE2113,'Valuation Data'!$D$2:$K$5,4,FALSE)</f>
        <v>#N/A</v>
      </c>
      <c r="CG2113" s="3">
        <f t="shared" si="1339"/>
        <v>8800</v>
      </c>
      <c r="CH2113" s="3" t="str">
        <f t="shared" si="1340"/>
        <v>No</v>
      </c>
      <c r="CI2113" s="3" t="str">
        <f>VLOOKUP(R2113,'Use Codes &amp; County Type'!A:D,4,FALSE)</f>
        <v>V</v>
      </c>
      <c r="CJ2113" s="3" t="str">
        <f t="shared" si="1341"/>
        <v>Yes</v>
      </c>
      <c r="CK2113" s="3" t="str">
        <f t="shared" si="1342"/>
        <v>No</v>
      </c>
      <c r="CL2113" s="3">
        <f t="shared" si="1343"/>
        <v>0</v>
      </c>
      <c r="CM2113" s="3">
        <f t="shared" si="1344"/>
        <v>0</v>
      </c>
      <c r="CN2113" s="3">
        <f t="shared" si="1345"/>
        <v>704.32</v>
      </c>
      <c r="CO2113" s="3">
        <f t="shared" si="1346"/>
        <v>-704.32</v>
      </c>
      <c r="CP2113" s="3">
        <f t="shared" si="1347"/>
        <v>8.0036363636363642E-2</v>
      </c>
      <c r="CR2113" s="3" t="str">
        <f t="shared" si="1348"/>
        <v>No</v>
      </c>
      <c r="CV2113" s="3" t="str">
        <f t="shared" si="1349"/>
        <v>FMV&lt;$30K</v>
      </c>
      <c r="CW2113" s="3">
        <f t="shared" si="1350"/>
        <v>2112</v>
      </c>
      <c r="CX2113" s="3">
        <f t="shared" si="1351"/>
        <v>176.08</v>
      </c>
      <c r="CY2113" s="3" t="str">
        <f t="shared" si="1352"/>
        <v>Ok</v>
      </c>
      <c r="CZ2113">
        <v>0</v>
      </c>
      <c r="DA2113">
        <v>0</v>
      </c>
    </row>
    <row r="2114" spans="1:105" x14ac:dyDescent="0.25">
      <c r="A2114">
        <v>2113</v>
      </c>
      <c r="B2114" t="s">
        <v>3</v>
      </c>
      <c r="C2114" t="s">
        <v>2222</v>
      </c>
      <c r="D2114">
        <v>176.08</v>
      </c>
      <c r="E2114">
        <v>2017</v>
      </c>
      <c r="F2114">
        <v>176.08</v>
      </c>
      <c r="G2114">
        <v>176.08</v>
      </c>
      <c r="H2114" s="3">
        <f t="shared" ref="H2114:H2177" si="1353">D2114+D2114-F2114-G2114</f>
        <v>0</v>
      </c>
      <c r="I2114">
        <v>96312</v>
      </c>
      <c r="J2114" t="s">
        <v>2734</v>
      </c>
      <c r="K2114" t="s">
        <v>2738</v>
      </c>
      <c r="L2114">
        <v>32097</v>
      </c>
      <c r="M2114" t="s">
        <v>4352</v>
      </c>
      <c r="N2114" t="s">
        <v>4758</v>
      </c>
      <c r="O2114">
        <v>0</v>
      </c>
      <c r="P2114">
        <v>0</v>
      </c>
      <c r="Q2114" t="s">
        <v>6006</v>
      </c>
      <c r="R2114">
        <v>0</v>
      </c>
      <c r="S2114" t="s">
        <v>6538</v>
      </c>
      <c r="T2114">
        <v>8001</v>
      </c>
      <c r="U2114" t="s">
        <v>6581</v>
      </c>
      <c r="V2114">
        <v>2017</v>
      </c>
      <c r="W2114">
        <v>8800</v>
      </c>
      <c r="X2114">
        <v>2017</v>
      </c>
      <c r="Y2114">
        <v>8800</v>
      </c>
      <c r="Z2114">
        <v>133.22</v>
      </c>
      <c r="AA2114" s="3">
        <f t="shared" ref="AA2114:AA2177" si="1354">IFERROR(Z2114/D2114,)</f>
        <v>0.75658791458427976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 s="3" t="str">
        <f t="shared" ref="AP2114:AP2177" si="1355">IF(OR(COUNTIF(AB2114:AH2114,"Yes")&gt;0,COUNTIF(AB2114:AH2114,"C")&gt;0),"Yes","No")</f>
        <v>No</v>
      </c>
      <c r="AQ2114" s="3" t="str">
        <f t="shared" ref="AQ2114:AQ2177" si="1356">IF(COUNTIF(AI2114:AO2114,"C")&gt;0,"Yes","No")</f>
        <v>No</v>
      </c>
      <c r="AR2114" s="3" t="str">
        <f t="shared" ref="AR2114:AR2177" si="1357">IF(AP2114="Yes","Yes","No")</f>
        <v>No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 t="s">
        <v>6616</v>
      </c>
      <c r="BC2114">
        <v>0</v>
      </c>
      <c r="BD2114" s="4" t="str">
        <f t="shared" ref="BD2114:BD2177" si="1358">IFERROR(IF(AW2114&gt;0,"Yes","No"),"No")</f>
        <v>No</v>
      </c>
      <c r="BE2114" t="s">
        <v>6640</v>
      </c>
      <c r="BF2114" s="3" t="str">
        <f t="shared" ref="BF2114:BF2177" si="1359">IFERROR(IF(BE2114="Without Environmental Issues","No","Yes"),"No")</f>
        <v>No</v>
      </c>
      <c r="BG2114" t="s">
        <v>6645</v>
      </c>
      <c r="BH2114" s="3" t="str">
        <f t="shared" ref="BH2114:BH2177" si="1360">M2114</f>
        <v>96312 GRANITE TR</v>
      </c>
      <c r="BI2114" s="3" t="str">
        <f t="shared" ref="BI2114:BI2177" si="1361">PROPER(J2114)</f>
        <v>Yulee</v>
      </c>
      <c r="BJ2114" s="3" t="str">
        <f t="shared" ref="BJ2114:BJ2177" si="1362">PROPER(K2114)</f>
        <v>Florida</v>
      </c>
      <c r="BK2114" s="3">
        <f t="shared" ref="BK2114:BK2177" si="1363">L2114</f>
        <v>32097</v>
      </c>
      <c r="BL2114" s="3" t="str">
        <f t="shared" ref="BL2114:BL2177" si="1364">CONCATENATE(M2114," ",N2114)</f>
        <v>96312 GRANITE TR YULEE FL 32097</v>
      </c>
      <c r="BM2114" s="3" t="str">
        <f t="shared" ref="BM2114:BM2177" si="1365">IF(AU2114&gt;0,"L","")</f>
        <v/>
      </c>
      <c r="BN2114" s="3" t="str">
        <f t="shared" ref="BN2114:BN2177" si="1366">IF(D2114&lt;150,"Lien&lt;$150","Pass")</f>
        <v>Pass</v>
      </c>
      <c r="BO2114" s="3" t="str">
        <f t="shared" ref="BO2114:BO2177" si="1367">IF(BC2114="Yes","Yes","No")</f>
        <v>No</v>
      </c>
      <c r="BP2114" s="3" t="str">
        <f t="shared" ref="BP2114:BP2177" si="1368">IF(D2114&gt;10000,IF(OR(I2114="",I2114=0,BI2114="",BI2114=0,BK2114=0),"Bad Address","Pass"),"FV&lt;$10K")</f>
        <v>FV&lt;$10K</v>
      </c>
      <c r="BQ2114" t="s">
        <v>6650</v>
      </c>
      <c r="BR2114" s="3" t="str">
        <f t="shared" ref="BR2114:BR2177" si="1369">IF(D2114&gt;20000,IF(OR(BD2114="Yes",BF2114="Yes"),"Yes","No"),"No, &lt; $20K Lien")</f>
        <v>No, &lt; $20K Lien</v>
      </c>
      <c r="BS2114" s="3" t="str">
        <f t="shared" ref="BS2114:BS2177" si="1370">IF(D2114&gt;20000,IF(IFERROR(IF(BG2114="None","No","Yes"),"No")="Yes","Yes","No"),"No, Lien &lt; $20K")</f>
        <v>No, Lien &lt; $20K</v>
      </c>
      <c r="BT2114" t="s">
        <v>6650</v>
      </c>
      <c r="BU2114" s="3" t="str">
        <f t="shared" ref="BU2114:BU2177" si="1371">IF(E2114="","N/A",IF(OR(E2114&lt;2014,AR2114="Yes"),"Yes","No"))</f>
        <v>No</v>
      </c>
      <c r="BV2114" s="3" t="str">
        <f t="shared" ref="BV2114:BV2177" si="1372">IFERROR(IF(COUNTIF(C:C,C2114)&gt;1,"Yes","No"),"No")</f>
        <v>No</v>
      </c>
      <c r="BW2114" s="3">
        <f t="shared" ref="BW2114:BW2177" si="1373">BA2114</f>
        <v>0</v>
      </c>
      <c r="BX2114" s="3" t="str">
        <f t="shared" ref="BX2114:BX2177" si="1374">IF(AND(OR(CI2114="S",CI2114="R",CI2114="C"),CH2114="Yes",BW2114&gt;2),"Yes",IF(AND(OR(CI2114="S",CI2114="R",CI2114="C"),CH2114="No",BW2114&gt;1),"Yes",IF(AND(CI2114="V",CH2114="Yes",BW2114&gt;0),"Yes","No")))</f>
        <v>No</v>
      </c>
      <c r="BY2114" s="3">
        <f t="shared" ref="BY2114:BY2177" si="1375">VALUE(W2114)</f>
        <v>8800</v>
      </c>
      <c r="BZ2114">
        <v>1</v>
      </c>
      <c r="CA2114" s="3">
        <f t="shared" ref="CA2114:CA2177" si="1376">BY2114/BZ2114</f>
        <v>8800</v>
      </c>
      <c r="CC2114" s="3">
        <f t="shared" ref="CC2114:CC2177" si="1377">AS2114</f>
        <v>0</v>
      </c>
      <c r="CD2114" s="3">
        <f t="shared" ref="CD2114:CD2177" si="1378">VALUE(AT2114)</f>
        <v>0</v>
      </c>
      <c r="CE2114" s="3" t="str">
        <f t="shared" ref="CE2114:CE2177" si="1379">IFERROR(IF(CD2114&gt;1000,YEAR(CC2114),""),"")</f>
        <v/>
      </c>
      <c r="CF2114" s="3" t="e">
        <f>HLOOKUP(CE2114,'Valuation Data'!$D$2:$K$5,4,FALSE)</f>
        <v>#N/A</v>
      </c>
      <c r="CG2114" s="3">
        <f t="shared" ref="CG2114:CG2177" si="1380">IF(CB2114&gt;0,MIN(IFERROR(MIN(CD2114*CF2114,CA2114),CA2114),CB2114),IFERROR(MIN(CD2114*CF2114,CA2114),CA2114))</f>
        <v>8800</v>
      </c>
      <c r="CH2114" s="3" t="str">
        <f t="shared" ref="CH2114:CH2177" si="1381">IFERROR(IF(AND(OR(CI2114="S",CI2114="R",CI2114="C",CI2114="V"),CF2114&gt;0),"Yes","No"),"No")</f>
        <v>No</v>
      </c>
      <c r="CI2114" s="3" t="str">
        <f>VLOOKUP(R2114,'Use Codes &amp; County Type'!A:D,4,FALSE)</f>
        <v>V</v>
      </c>
      <c r="CJ2114" s="3" t="str">
        <f t="shared" ref="CJ2114:CJ2177" si="1382">IF(AND(CH2114="No",CI2114="V"),"Yes","No")</f>
        <v>Yes</v>
      </c>
      <c r="CK2114" s="3" t="str">
        <f t="shared" ref="CK2114:CK2177" si="1383">IF(OR(BB2114="Yes",BB2114=""),"Yes","No")</f>
        <v>No</v>
      </c>
      <c r="CL2114" s="3">
        <f t="shared" ref="CL2114:CL2177" si="1384">IF(AND(OR(CI2114="S",CI2114="R",CI2114="C"),CH2114="Yes",CK2114="Yes"),75%,IF(AND(OR(CI2114="S",CI2114="R"),CH2114="Yes",CK2114="No"),40%,IF(AND(OR(CI2114="S",CI2114="R",CI2114="C"),CH2114="No",CK2114="Yes"),67%,IF(AND(OR(CI2114="S",CI2114="R"),CH2114="No",CK2114="No"),35%,IF(AND(CI2114="C",CH2114="Yes"),35%,IF(AND(CI2114="C",CH2114="No"),30%,IF(AND(CH2114="Yes",CI2114="V"),10%,0%)))))))</f>
        <v>0</v>
      </c>
      <c r="CM2114" s="3">
        <f t="shared" ref="CM2114:CM2177" si="1385">CG2114*CL2114</f>
        <v>0</v>
      </c>
      <c r="CN2114" s="3">
        <f t="shared" ref="CN2114:CN2177" si="1386">D2114+(BA2114+3)*MAX(D2114,Z2114)</f>
        <v>704.32</v>
      </c>
      <c r="CO2114" s="3">
        <f t="shared" ref="CO2114:CO2177" si="1387">CM2114-CN2114</f>
        <v>-704.32</v>
      </c>
      <c r="CP2114" s="3">
        <f t="shared" ref="CP2114:CP2177" si="1388">+CN2114/CG2114</f>
        <v>8.0036363636363642E-2</v>
      </c>
      <c r="CR2114" s="3" t="str">
        <f t="shared" ref="CR2114:CR2177" si="1389">IF(AND(CV2114="*Bid",D2114&gt;49999),"Google","No")</f>
        <v>No</v>
      </c>
      <c r="CV2114" s="3" t="str">
        <f t="shared" ref="CV2114:CV2177" si="1390">IF(BN2114="Lien&lt;$150","Lien&lt;$150",IF(OR(BU2114="Yes",BV2114="Yes"),"County Held Lien",IF(CG2114&lt;30000,"FMV&lt;$30K",IF(BR2114="Yes","EPA",IF(BS2114="Yes","CDD",IF(BT2114="High","Flood",IF(BX2114="Yes","Too Many Priors",IF(CJ2114="Yes","Vacant, No Sales Data",IF(CO2114&lt;0,"Neg Solv Premium",IF(BP2114="Bad Address","Bad Address",IF(CQ2114="Bad","Bad Data",IF(CS2114="Bad","Bad Google",IF(CT2114="Redeemed","Redeemed",IF(CU2114="Data Change","Data Change","*Bid"))))))))))))))</f>
        <v>FMV&lt;$30K</v>
      </c>
      <c r="CW2114" s="3">
        <f t="shared" ref="CW2114:CW2177" si="1391">VALUE(A2114)</f>
        <v>2113</v>
      </c>
      <c r="CX2114" s="3">
        <f t="shared" ref="CX2114:CX2177" si="1392">VALUE(D2114)</f>
        <v>176.08</v>
      </c>
      <c r="CY2114" s="3" t="str">
        <f t="shared" ref="CY2114:CY2177" si="1393">IF(AND(CV2114="*Bid",CX2114&gt;75000),"Check","Ok")</f>
        <v>Ok</v>
      </c>
      <c r="CZ2114">
        <v>0</v>
      </c>
      <c r="DA2114">
        <v>0</v>
      </c>
    </row>
    <row r="2115" spans="1:105" x14ac:dyDescent="0.25">
      <c r="A2115">
        <v>2114</v>
      </c>
      <c r="B2115" t="s">
        <v>3</v>
      </c>
      <c r="C2115" t="s">
        <v>2223</v>
      </c>
      <c r="D2115">
        <v>176.08</v>
      </c>
      <c r="E2115">
        <v>2017</v>
      </c>
      <c r="F2115">
        <v>176.08</v>
      </c>
      <c r="G2115">
        <v>176.08</v>
      </c>
      <c r="H2115" s="3">
        <f t="shared" si="1353"/>
        <v>0</v>
      </c>
      <c r="I2115">
        <v>96320</v>
      </c>
      <c r="J2115" t="s">
        <v>2734</v>
      </c>
      <c r="K2115" t="s">
        <v>2738</v>
      </c>
      <c r="L2115">
        <v>32097</v>
      </c>
      <c r="M2115" t="s">
        <v>4353</v>
      </c>
      <c r="N2115" t="s">
        <v>4758</v>
      </c>
      <c r="O2115">
        <v>0</v>
      </c>
      <c r="P2115">
        <v>0</v>
      </c>
      <c r="Q2115" t="s">
        <v>6219</v>
      </c>
      <c r="R2115">
        <v>0</v>
      </c>
      <c r="S2115" t="s">
        <v>6538</v>
      </c>
      <c r="T2115">
        <v>8001</v>
      </c>
      <c r="U2115" t="s">
        <v>6581</v>
      </c>
      <c r="V2115">
        <v>2017</v>
      </c>
      <c r="W2115">
        <v>8800</v>
      </c>
      <c r="X2115">
        <v>2017</v>
      </c>
      <c r="Y2115">
        <v>8800</v>
      </c>
      <c r="Z2115">
        <v>133.22</v>
      </c>
      <c r="AA2115" s="3">
        <f t="shared" si="1354"/>
        <v>0.75658791458427976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 s="3" t="str">
        <f t="shared" si="1355"/>
        <v>No</v>
      </c>
      <c r="AQ2115" s="3" t="str">
        <f t="shared" si="1356"/>
        <v>No</v>
      </c>
      <c r="AR2115" s="3" t="str">
        <f t="shared" si="1357"/>
        <v>No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 t="s">
        <v>6616</v>
      </c>
      <c r="BC2115">
        <v>0</v>
      </c>
      <c r="BD2115" s="4" t="str">
        <f t="shared" si="1358"/>
        <v>No</v>
      </c>
      <c r="BE2115" t="s">
        <v>6640</v>
      </c>
      <c r="BF2115" s="3" t="str">
        <f t="shared" si="1359"/>
        <v>No</v>
      </c>
      <c r="BG2115" t="s">
        <v>6645</v>
      </c>
      <c r="BH2115" s="3" t="str">
        <f t="shared" si="1360"/>
        <v>96320 GRANITE TR</v>
      </c>
      <c r="BI2115" s="3" t="str">
        <f t="shared" si="1361"/>
        <v>Yulee</v>
      </c>
      <c r="BJ2115" s="3" t="str">
        <f t="shared" si="1362"/>
        <v>Florida</v>
      </c>
      <c r="BK2115" s="3">
        <f t="shared" si="1363"/>
        <v>32097</v>
      </c>
      <c r="BL2115" s="3" t="str">
        <f t="shared" si="1364"/>
        <v>96320 GRANITE TR YULEE FL 32097</v>
      </c>
      <c r="BM2115" s="3" t="str">
        <f t="shared" si="1365"/>
        <v/>
      </c>
      <c r="BN2115" s="3" t="str">
        <f t="shared" si="1366"/>
        <v>Pass</v>
      </c>
      <c r="BO2115" s="3" t="str">
        <f t="shared" si="1367"/>
        <v>No</v>
      </c>
      <c r="BP2115" s="3" t="str">
        <f t="shared" si="1368"/>
        <v>FV&lt;$10K</v>
      </c>
      <c r="BQ2115" t="s">
        <v>6650</v>
      </c>
      <c r="BR2115" s="3" t="str">
        <f t="shared" si="1369"/>
        <v>No, &lt; $20K Lien</v>
      </c>
      <c r="BS2115" s="3" t="str">
        <f t="shared" si="1370"/>
        <v>No, Lien &lt; $20K</v>
      </c>
      <c r="BT2115" t="s">
        <v>6650</v>
      </c>
      <c r="BU2115" s="3" t="str">
        <f t="shared" si="1371"/>
        <v>No</v>
      </c>
      <c r="BV2115" s="3" t="str">
        <f t="shared" si="1372"/>
        <v>No</v>
      </c>
      <c r="BW2115" s="3">
        <f t="shared" si="1373"/>
        <v>0</v>
      </c>
      <c r="BX2115" s="3" t="str">
        <f t="shared" si="1374"/>
        <v>No</v>
      </c>
      <c r="BY2115" s="3">
        <f t="shared" si="1375"/>
        <v>8800</v>
      </c>
      <c r="BZ2115">
        <v>1</v>
      </c>
      <c r="CA2115" s="3">
        <f t="shared" si="1376"/>
        <v>8800</v>
      </c>
      <c r="CC2115" s="3">
        <f t="shared" si="1377"/>
        <v>0</v>
      </c>
      <c r="CD2115" s="3">
        <f t="shared" si="1378"/>
        <v>0</v>
      </c>
      <c r="CE2115" s="3" t="str">
        <f t="shared" si="1379"/>
        <v/>
      </c>
      <c r="CF2115" s="3" t="e">
        <f>HLOOKUP(CE2115,'Valuation Data'!$D$2:$K$5,4,FALSE)</f>
        <v>#N/A</v>
      </c>
      <c r="CG2115" s="3">
        <f t="shared" si="1380"/>
        <v>8800</v>
      </c>
      <c r="CH2115" s="3" t="str">
        <f t="shared" si="1381"/>
        <v>No</v>
      </c>
      <c r="CI2115" s="3" t="str">
        <f>VLOOKUP(R2115,'Use Codes &amp; County Type'!A:D,4,FALSE)</f>
        <v>V</v>
      </c>
      <c r="CJ2115" s="3" t="str">
        <f t="shared" si="1382"/>
        <v>Yes</v>
      </c>
      <c r="CK2115" s="3" t="str">
        <f t="shared" si="1383"/>
        <v>No</v>
      </c>
      <c r="CL2115" s="3">
        <f t="shared" si="1384"/>
        <v>0</v>
      </c>
      <c r="CM2115" s="3">
        <f t="shared" si="1385"/>
        <v>0</v>
      </c>
      <c r="CN2115" s="3">
        <f t="shared" si="1386"/>
        <v>704.32</v>
      </c>
      <c r="CO2115" s="3">
        <f t="shared" si="1387"/>
        <v>-704.32</v>
      </c>
      <c r="CP2115" s="3">
        <f t="shared" si="1388"/>
        <v>8.0036363636363642E-2</v>
      </c>
      <c r="CR2115" s="3" t="str">
        <f t="shared" si="1389"/>
        <v>No</v>
      </c>
      <c r="CV2115" s="3" t="str">
        <f t="shared" si="1390"/>
        <v>FMV&lt;$30K</v>
      </c>
      <c r="CW2115" s="3">
        <f t="shared" si="1391"/>
        <v>2114</v>
      </c>
      <c r="CX2115" s="3">
        <f t="shared" si="1392"/>
        <v>176.08</v>
      </c>
      <c r="CY2115" s="3" t="str">
        <f t="shared" si="1393"/>
        <v>Ok</v>
      </c>
      <c r="CZ2115">
        <v>0</v>
      </c>
      <c r="DA2115">
        <v>0</v>
      </c>
    </row>
    <row r="2116" spans="1:105" x14ac:dyDescent="0.25">
      <c r="A2116">
        <v>2115</v>
      </c>
      <c r="B2116" t="s">
        <v>3</v>
      </c>
      <c r="C2116" t="s">
        <v>2224</v>
      </c>
      <c r="D2116">
        <v>176.08</v>
      </c>
      <c r="E2116">
        <v>2017</v>
      </c>
      <c r="F2116">
        <v>176.08</v>
      </c>
      <c r="G2116">
        <v>176.08</v>
      </c>
      <c r="H2116" s="3">
        <f t="shared" si="1353"/>
        <v>0</v>
      </c>
      <c r="I2116">
        <v>96328</v>
      </c>
      <c r="J2116" t="s">
        <v>2734</v>
      </c>
      <c r="K2116" t="s">
        <v>2738</v>
      </c>
      <c r="L2116">
        <v>32097</v>
      </c>
      <c r="M2116" t="s">
        <v>4354</v>
      </c>
      <c r="N2116" t="s">
        <v>4758</v>
      </c>
      <c r="O2116">
        <v>0</v>
      </c>
      <c r="P2116">
        <v>0</v>
      </c>
      <c r="Q2116" t="s">
        <v>6006</v>
      </c>
      <c r="R2116">
        <v>0</v>
      </c>
      <c r="S2116" t="s">
        <v>6538</v>
      </c>
      <c r="T2116">
        <v>8001</v>
      </c>
      <c r="U2116" t="s">
        <v>6581</v>
      </c>
      <c r="V2116">
        <v>2017</v>
      </c>
      <c r="W2116">
        <v>8800</v>
      </c>
      <c r="X2116">
        <v>2017</v>
      </c>
      <c r="Y2116">
        <v>8800</v>
      </c>
      <c r="Z2116">
        <v>133.22</v>
      </c>
      <c r="AA2116" s="3">
        <f t="shared" si="1354"/>
        <v>0.75658791458427976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 s="3" t="str">
        <f t="shared" si="1355"/>
        <v>No</v>
      </c>
      <c r="AQ2116" s="3" t="str">
        <f t="shared" si="1356"/>
        <v>No</v>
      </c>
      <c r="AR2116" s="3" t="str">
        <f t="shared" si="1357"/>
        <v>No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 t="s">
        <v>6616</v>
      </c>
      <c r="BC2116">
        <v>0</v>
      </c>
      <c r="BD2116" s="4" t="str">
        <f t="shared" si="1358"/>
        <v>No</v>
      </c>
      <c r="BE2116" t="s">
        <v>6640</v>
      </c>
      <c r="BF2116" s="3" t="str">
        <f t="shared" si="1359"/>
        <v>No</v>
      </c>
      <c r="BG2116" t="s">
        <v>6645</v>
      </c>
      <c r="BH2116" s="3" t="str">
        <f t="shared" si="1360"/>
        <v>96328 GRANITE TR</v>
      </c>
      <c r="BI2116" s="3" t="str">
        <f t="shared" si="1361"/>
        <v>Yulee</v>
      </c>
      <c r="BJ2116" s="3" t="str">
        <f t="shared" si="1362"/>
        <v>Florida</v>
      </c>
      <c r="BK2116" s="3">
        <f t="shared" si="1363"/>
        <v>32097</v>
      </c>
      <c r="BL2116" s="3" t="str">
        <f t="shared" si="1364"/>
        <v>96328 GRANITE TR YULEE FL 32097</v>
      </c>
      <c r="BM2116" s="3" t="str">
        <f t="shared" si="1365"/>
        <v/>
      </c>
      <c r="BN2116" s="3" t="str">
        <f t="shared" si="1366"/>
        <v>Pass</v>
      </c>
      <c r="BO2116" s="3" t="str">
        <f t="shared" si="1367"/>
        <v>No</v>
      </c>
      <c r="BP2116" s="3" t="str">
        <f t="shared" si="1368"/>
        <v>FV&lt;$10K</v>
      </c>
      <c r="BQ2116" t="s">
        <v>6650</v>
      </c>
      <c r="BR2116" s="3" t="str">
        <f t="shared" si="1369"/>
        <v>No, &lt; $20K Lien</v>
      </c>
      <c r="BS2116" s="3" t="str">
        <f t="shared" si="1370"/>
        <v>No, Lien &lt; $20K</v>
      </c>
      <c r="BT2116" t="s">
        <v>6650</v>
      </c>
      <c r="BU2116" s="3" t="str">
        <f t="shared" si="1371"/>
        <v>No</v>
      </c>
      <c r="BV2116" s="3" t="str">
        <f t="shared" si="1372"/>
        <v>No</v>
      </c>
      <c r="BW2116" s="3">
        <f t="shared" si="1373"/>
        <v>0</v>
      </c>
      <c r="BX2116" s="3" t="str">
        <f t="shared" si="1374"/>
        <v>No</v>
      </c>
      <c r="BY2116" s="3">
        <f t="shared" si="1375"/>
        <v>8800</v>
      </c>
      <c r="BZ2116">
        <v>1</v>
      </c>
      <c r="CA2116" s="3">
        <f t="shared" si="1376"/>
        <v>8800</v>
      </c>
      <c r="CC2116" s="3">
        <f t="shared" si="1377"/>
        <v>0</v>
      </c>
      <c r="CD2116" s="3">
        <f t="shared" si="1378"/>
        <v>0</v>
      </c>
      <c r="CE2116" s="3" t="str">
        <f t="shared" si="1379"/>
        <v/>
      </c>
      <c r="CF2116" s="3" t="e">
        <f>HLOOKUP(CE2116,'Valuation Data'!$D$2:$K$5,4,FALSE)</f>
        <v>#N/A</v>
      </c>
      <c r="CG2116" s="3">
        <f t="shared" si="1380"/>
        <v>8800</v>
      </c>
      <c r="CH2116" s="3" t="str">
        <f t="shared" si="1381"/>
        <v>No</v>
      </c>
      <c r="CI2116" s="3" t="str">
        <f>VLOOKUP(R2116,'Use Codes &amp; County Type'!A:D,4,FALSE)</f>
        <v>V</v>
      </c>
      <c r="CJ2116" s="3" t="str">
        <f t="shared" si="1382"/>
        <v>Yes</v>
      </c>
      <c r="CK2116" s="3" t="str">
        <f t="shared" si="1383"/>
        <v>No</v>
      </c>
      <c r="CL2116" s="3">
        <f t="shared" si="1384"/>
        <v>0</v>
      </c>
      <c r="CM2116" s="3">
        <f t="shared" si="1385"/>
        <v>0</v>
      </c>
      <c r="CN2116" s="3">
        <f t="shared" si="1386"/>
        <v>704.32</v>
      </c>
      <c r="CO2116" s="3">
        <f t="shared" si="1387"/>
        <v>-704.32</v>
      </c>
      <c r="CP2116" s="3">
        <f t="shared" si="1388"/>
        <v>8.0036363636363642E-2</v>
      </c>
      <c r="CR2116" s="3" t="str">
        <f t="shared" si="1389"/>
        <v>No</v>
      </c>
      <c r="CV2116" s="3" t="str">
        <f t="shared" si="1390"/>
        <v>FMV&lt;$30K</v>
      </c>
      <c r="CW2116" s="3">
        <f t="shared" si="1391"/>
        <v>2115</v>
      </c>
      <c r="CX2116" s="3">
        <f t="shared" si="1392"/>
        <v>176.08</v>
      </c>
      <c r="CY2116" s="3" t="str">
        <f t="shared" si="1393"/>
        <v>Ok</v>
      </c>
      <c r="CZ2116">
        <v>0</v>
      </c>
      <c r="DA2116">
        <v>0</v>
      </c>
    </row>
    <row r="2117" spans="1:105" x14ac:dyDescent="0.25">
      <c r="A2117">
        <v>2116</v>
      </c>
      <c r="B2117" t="s">
        <v>3</v>
      </c>
      <c r="C2117" t="s">
        <v>2225</v>
      </c>
      <c r="D2117">
        <v>176.08</v>
      </c>
      <c r="E2117">
        <v>2017</v>
      </c>
      <c r="F2117">
        <v>176.08</v>
      </c>
      <c r="G2117">
        <v>176.08</v>
      </c>
      <c r="H2117" s="3">
        <f t="shared" si="1353"/>
        <v>0</v>
      </c>
      <c r="I2117">
        <v>96336</v>
      </c>
      <c r="J2117" t="s">
        <v>2734</v>
      </c>
      <c r="K2117" t="s">
        <v>2738</v>
      </c>
      <c r="L2117">
        <v>32097</v>
      </c>
      <c r="M2117" t="s">
        <v>4355</v>
      </c>
      <c r="N2117" t="s">
        <v>4758</v>
      </c>
      <c r="O2117">
        <v>0</v>
      </c>
      <c r="P2117">
        <v>0</v>
      </c>
      <c r="Q2117" t="s">
        <v>6219</v>
      </c>
      <c r="R2117">
        <v>0</v>
      </c>
      <c r="S2117" t="s">
        <v>6538</v>
      </c>
      <c r="T2117">
        <v>8001</v>
      </c>
      <c r="U2117" t="s">
        <v>6581</v>
      </c>
      <c r="V2117">
        <v>2017</v>
      </c>
      <c r="W2117">
        <v>8800</v>
      </c>
      <c r="X2117">
        <v>2017</v>
      </c>
      <c r="Y2117">
        <v>8800</v>
      </c>
      <c r="Z2117">
        <v>133.22</v>
      </c>
      <c r="AA2117" s="3">
        <f t="shared" si="1354"/>
        <v>0.75658791458427976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 s="3" t="str">
        <f t="shared" si="1355"/>
        <v>No</v>
      </c>
      <c r="AQ2117" s="3" t="str">
        <f t="shared" si="1356"/>
        <v>No</v>
      </c>
      <c r="AR2117" s="3" t="str">
        <f t="shared" si="1357"/>
        <v>No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 t="s">
        <v>6616</v>
      </c>
      <c r="BC2117">
        <v>0</v>
      </c>
      <c r="BD2117" s="4" t="str">
        <f t="shared" si="1358"/>
        <v>No</v>
      </c>
      <c r="BE2117" t="s">
        <v>6640</v>
      </c>
      <c r="BF2117" s="3" t="str">
        <f t="shared" si="1359"/>
        <v>No</v>
      </c>
      <c r="BG2117" t="s">
        <v>6645</v>
      </c>
      <c r="BH2117" s="3" t="str">
        <f t="shared" si="1360"/>
        <v>96336 GRANITE TR</v>
      </c>
      <c r="BI2117" s="3" t="str">
        <f t="shared" si="1361"/>
        <v>Yulee</v>
      </c>
      <c r="BJ2117" s="3" t="str">
        <f t="shared" si="1362"/>
        <v>Florida</v>
      </c>
      <c r="BK2117" s="3">
        <f t="shared" si="1363"/>
        <v>32097</v>
      </c>
      <c r="BL2117" s="3" t="str">
        <f t="shared" si="1364"/>
        <v>96336 GRANITE TR YULEE FL 32097</v>
      </c>
      <c r="BM2117" s="3" t="str">
        <f t="shared" si="1365"/>
        <v/>
      </c>
      <c r="BN2117" s="3" t="str">
        <f t="shared" si="1366"/>
        <v>Pass</v>
      </c>
      <c r="BO2117" s="3" t="str">
        <f t="shared" si="1367"/>
        <v>No</v>
      </c>
      <c r="BP2117" s="3" t="str">
        <f t="shared" si="1368"/>
        <v>FV&lt;$10K</v>
      </c>
      <c r="BQ2117" t="s">
        <v>6650</v>
      </c>
      <c r="BR2117" s="3" t="str">
        <f t="shared" si="1369"/>
        <v>No, &lt; $20K Lien</v>
      </c>
      <c r="BS2117" s="3" t="str">
        <f t="shared" si="1370"/>
        <v>No, Lien &lt; $20K</v>
      </c>
      <c r="BT2117" t="s">
        <v>6650</v>
      </c>
      <c r="BU2117" s="3" t="str">
        <f t="shared" si="1371"/>
        <v>No</v>
      </c>
      <c r="BV2117" s="3" t="str">
        <f t="shared" si="1372"/>
        <v>No</v>
      </c>
      <c r="BW2117" s="3">
        <f t="shared" si="1373"/>
        <v>0</v>
      </c>
      <c r="BX2117" s="3" t="str">
        <f t="shared" si="1374"/>
        <v>No</v>
      </c>
      <c r="BY2117" s="3">
        <f t="shared" si="1375"/>
        <v>8800</v>
      </c>
      <c r="BZ2117">
        <v>1</v>
      </c>
      <c r="CA2117" s="3">
        <f t="shared" si="1376"/>
        <v>8800</v>
      </c>
      <c r="CC2117" s="3">
        <f t="shared" si="1377"/>
        <v>0</v>
      </c>
      <c r="CD2117" s="3">
        <f t="shared" si="1378"/>
        <v>0</v>
      </c>
      <c r="CE2117" s="3" t="str">
        <f t="shared" si="1379"/>
        <v/>
      </c>
      <c r="CF2117" s="3" t="e">
        <f>HLOOKUP(CE2117,'Valuation Data'!$D$2:$K$5,4,FALSE)</f>
        <v>#N/A</v>
      </c>
      <c r="CG2117" s="3">
        <f t="shared" si="1380"/>
        <v>8800</v>
      </c>
      <c r="CH2117" s="3" t="str">
        <f t="shared" si="1381"/>
        <v>No</v>
      </c>
      <c r="CI2117" s="3" t="str">
        <f>VLOOKUP(R2117,'Use Codes &amp; County Type'!A:D,4,FALSE)</f>
        <v>V</v>
      </c>
      <c r="CJ2117" s="3" t="str">
        <f t="shared" si="1382"/>
        <v>Yes</v>
      </c>
      <c r="CK2117" s="3" t="str">
        <f t="shared" si="1383"/>
        <v>No</v>
      </c>
      <c r="CL2117" s="3">
        <f t="shared" si="1384"/>
        <v>0</v>
      </c>
      <c r="CM2117" s="3">
        <f t="shared" si="1385"/>
        <v>0</v>
      </c>
      <c r="CN2117" s="3">
        <f t="shared" si="1386"/>
        <v>704.32</v>
      </c>
      <c r="CO2117" s="3">
        <f t="shared" si="1387"/>
        <v>-704.32</v>
      </c>
      <c r="CP2117" s="3">
        <f t="shared" si="1388"/>
        <v>8.0036363636363642E-2</v>
      </c>
      <c r="CR2117" s="3" t="str">
        <f t="shared" si="1389"/>
        <v>No</v>
      </c>
      <c r="CV2117" s="3" t="str">
        <f t="shared" si="1390"/>
        <v>FMV&lt;$30K</v>
      </c>
      <c r="CW2117" s="3">
        <f t="shared" si="1391"/>
        <v>2116</v>
      </c>
      <c r="CX2117" s="3">
        <f t="shared" si="1392"/>
        <v>176.08</v>
      </c>
      <c r="CY2117" s="3" t="str">
        <f t="shared" si="1393"/>
        <v>Ok</v>
      </c>
      <c r="CZ2117">
        <v>0</v>
      </c>
      <c r="DA2117">
        <v>0</v>
      </c>
    </row>
    <row r="2118" spans="1:105" x14ac:dyDescent="0.25">
      <c r="A2118">
        <v>2117</v>
      </c>
      <c r="B2118" t="s">
        <v>3</v>
      </c>
      <c r="C2118" t="s">
        <v>2226</v>
      </c>
      <c r="D2118">
        <v>1164.3900000000001</v>
      </c>
      <c r="E2118">
        <v>2017</v>
      </c>
      <c r="F2118">
        <v>1164.3900000000001</v>
      </c>
      <c r="G2118">
        <v>1164.3900000000001</v>
      </c>
      <c r="H2118" s="3">
        <f t="shared" si="1353"/>
        <v>0</v>
      </c>
      <c r="I2118">
        <v>96182</v>
      </c>
      <c r="J2118" t="s">
        <v>2734</v>
      </c>
      <c r="K2118" t="s">
        <v>2738</v>
      </c>
      <c r="L2118">
        <v>32097</v>
      </c>
      <c r="M2118" t="s">
        <v>4356</v>
      </c>
      <c r="N2118" t="s">
        <v>4758</v>
      </c>
      <c r="O2118">
        <v>-81.525413699781296</v>
      </c>
      <c r="P2118">
        <v>30.664289387903199</v>
      </c>
      <c r="Q2118" t="s">
        <v>6220</v>
      </c>
      <c r="R2118">
        <v>1</v>
      </c>
      <c r="S2118" t="s">
        <v>6539</v>
      </c>
      <c r="T2118">
        <v>1001</v>
      </c>
      <c r="U2118" t="s">
        <v>6582</v>
      </c>
      <c r="V2118">
        <v>2017</v>
      </c>
      <c r="W2118">
        <v>108268</v>
      </c>
      <c r="X2118">
        <v>2017</v>
      </c>
      <c r="Y2118">
        <v>134845</v>
      </c>
      <c r="Z2118">
        <v>1047.06</v>
      </c>
      <c r="AA2118" s="3">
        <f t="shared" si="1354"/>
        <v>0.89923479246644156</v>
      </c>
      <c r="AB2118" t="s">
        <v>6616</v>
      </c>
      <c r="AI2118" t="s">
        <v>6618</v>
      </c>
      <c r="AJ2118" t="s">
        <v>6618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 s="3" t="str">
        <f t="shared" si="1355"/>
        <v>No</v>
      </c>
      <c r="AQ2118" s="3" t="str">
        <f t="shared" si="1356"/>
        <v>No</v>
      </c>
      <c r="AR2118" s="3" t="str">
        <f t="shared" si="1357"/>
        <v>No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 t="s">
        <v>6634</v>
      </c>
      <c r="AZ2118">
        <v>0</v>
      </c>
      <c r="BA2118">
        <v>1</v>
      </c>
      <c r="BB2118" t="s">
        <v>6617</v>
      </c>
      <c r="BC2118" t="s">
        <v>6616</v>
      </c>
      <c r="BD2118" s="4" t="str">
        <f t="shared" si="1358"/>
        <v>No</v>
      </c>
      <c r="BE2118" t="s">
        <v>6640</v>
      </c>
      <c r="BF2118" s="3" t="str">
        <f t="shared" si="1359"/>
        <v>No</v>
      </c>
      <c r="BG2118" t="s">
        <v>6645</v>
      </c>
      <c r="BH2118" s="3" t="str">
        <f t="shared" si="1360"/>
        <v>96182 GLENWOOD RD</v>
      </c>
      <c r="BI2118" s="3" t="str">
        <f t="shared" si="1361"/>
        <v>Yulee</v>
      </c>
      <c r="BJ2118" s="3" t="str">
        <f t="shared" si="1362"/>
        <v>Florida</v>
      </c>
      <c r="BK2118" s="3">
        <f t="shared" si="1363"/>
        <v>32097</v>
      </c>
      <c r="BL2118" s="3" t="str">
        <f t="shared" si="1364"/>
        <v>96182 GLENWOOD RD YULEE FL 32097</v>
      </c>
      <c r="BM2118" s="3" t="str">
        <f t="shared" si="1365"/>
        <v/>
      </c>
      <c r="BN2118" s="3" t="str">
        <f t="shared" si="1366"/>
        <v>Pass</v>
      </c>
      <c r="BO2118" s="3" t="str">
        <f t="shared" si="1367"/>
        <v>No</v>
      </c>
      <c r="BP2118" s="3" t="str">
        <f t="shared" si="1368"/>
        <v>FV&lt;$10K</v>
      </c>
      <c r="BQ2118" t="s">
        <v>6650</v>
      </c>
      <c r="BR2118" s="3" t="str">
        <f t="shared" si="1369"/>
        <v>No, &lt; $20K Lien</v>
      </c>
      <c r="BS2118" s="3" t="str">
        <f t="shared" si="1370"/>
        <v>No, Lien &lt; $20K</v>
      </c>
      <c r="BT2118" t="s">
        <v>6650</v>
      </c>
      <c r="BU2118" s="3" t="str">
        <f t="shared" si="1371"/>
        <v>No</v>
      </c>
      <c r="BV2118" s="3" t="str">
        <f t="shared" si="1372"/>
        <v>No</v>
      </c>
      <c r="BW2118" s="3">
        <f t="shared" si="1373"/>
        <v>1</v>
      </c>
      <c r="BX2118" s="3" t="str">
        <f t="shared" si="1374"/>
        <v>No</v>
      </c>
      <c r="BY2118" s="3">
        <f t="shared" si="1375"/>
        <v>108268</v>
      </c>
      <c r="BZ2118">
        <v>1</v>
      </c>
      <c r="CA2118" s="3">
        <f t="shared" si="1376"/>
        <v>108268</v>
      </c>
      <c r="CC2118" s="3">
        <f t="shared" si="1377"/>
        <v>0</v>
      </c>
      <c r="CD2118" s="3">
        <f t="shared" si="1378"/>
        <v>0</v>
      </c>
      <c r="CE2118" s="3" t="str">
        <f t="shared" si="1379"/>
        <v/>
      </c>
      <c r="CF2118" s="3" t="e">
        <f>HLOOKUP(CE2118,'Valuation Data'!$D$2:$K$5,4,FALSE)</f>
        <v>#N/A</v>
      </c>
      <c r="CG2118" s="3">
        <f t="shared" si="1380"/>
        <v>108268</v>
      </c>
      <c r="CH2118" s="3" t="str">
        <f t="shared" si="1381"/>
        <v>No</v>
      </c>
      <c r="CI2118" s="3" t="str">
        <f>VLOOKUP(R2118,'Use Codes &amp; County Type'!A:D,4,FALSE)</f>
        <v>S</v>
      </c>
      <c r="CJ2118" s="3" t="str">
        <f t="shared" si="1382"/>
        <v>No</v>
      </c>
      <c r="CK2118" s="3" t="str">
        <f t="shared" si="1383"/>
        <v>Yes</v>
      </c>
      <c r="CL2118" s="3">
        <f t="shared" si="1384"/>
        <v>0.67</v>
      </c>
      <c r="CM2118" s="3">
        <f t="shared" si="1385"/>
        <v>72539.56</v>
      </c>
      <c r="CN2118" s="3">
        <f t="shared" si="1386"/>
        <v>5821.9500000000007</v>
      </c>
      <c r="CO2118" s="3">
        <f t="shared" si="1387"/>
        <v>66717.61</v>
      </c>
      <c r="CP2118" s="3">
        <f t="shared" si="1388"/>
        <v>5.3773506483910306E-2</v>
      </c>
      <c r="CR2118" s="3" t="str">
        <f t="shared" si="1389"/>
        <v>No</v>
      </c>
      <c r="CV2118" s="3" t="str">
        <f t="shared" si="1390"/>
        <v>*Bid</v>
      </c>
      <c r="CW2118" s="3">
        <f t="shared" si="1391"/>
        <v>2117</v>
      </c>
      <c r="CX2118" s="3">
        <f t="shared" si="1392"/>
        <v>1164.3900000000001</v>
      </c>
      <c r="CY2118" s="3" t="str">
        <f t="shared" si="1393"/>
        <v>Ok</v>
      </c>
      <c r="CZ2118">
        <v>0</v>
      </c>
      <c r="DA2118">
        <v>0</v>
      </c>
    </row>
    <row r="2119" spans="1:105" x14ac:dyDescent="0.25">
      <c r="A2119">
        <v>2118</v>
      </c>
      <c r="B2119" t="s">
        <v>3</v>
      </c>
      <c r="C2119" t="s">
        <v>2227</v>
      </c>
      <c r="D2119">
        <v>106.51</v>
      </c>
      <c r="E2119">
        <v>2017</v>
      </c>
      <c r="F2119">
        <v>106.51</v>
      </c>
      <c r="G2119">
        <v>106.51</v>
      </c>
      <c r="H2119" s="3">
        <f t="shared" si="1353"/>
        <v>0</v>
      </c>
      <c r="J2119" t="s">
        <v>2736</v>
      </c>
      <c r="K2119" t="s">
        <v>2738</v>
      </c>
      <c r="L2119">
        <v>32034</v>
      </c>
      <c r="M2119" t="s">
        <v>4122</v>
      </c>
      <c r="N2119" t="s">
        <v>4761</v>
      </c>
      <c r="O2119">
        <v>-81.499129029532199</v>
      </c>
      <c r="P2119">
        <v>30.634391079677901</v>
      </c>
      <c r="Q2119" t="s">
        <v>6064</v>
      </c>
      <c r="R2119">
        <v>96</v>
      </c>
      <c r="S2119" t="s">
        <v>6569</v>
      </c>
      <c r="T2119">
        <v>6013</v>
      </c>
      <c r="U2119" t="s">
        <v>6605</v>
      </c>
      <c r="V2119">
        <v>2017</v>
      </c>
      <c r="W2119">
        <v>4550</v>
      </c>
      <c r="X2119">
        <v>2017</v>
      </c>
      <c r="Y2119">
        <v>4550</v>
      </c>
      <c r="Z2119">
        <v>68.89</v>
      </c>
      <c r="AA2119" s="3">
        <f t="shared" si="1354"/>
        <v>0.64679372828842363</v>
      </c>
      <c r="AB2119" t="s">
        <v>6616</v>
      </c>
      <c r="AD2119" t="s">
        <v>6616</v>
      </c>
      <c r="AE2119" t="s">
        <v>6616</v>
      </c>
      <c r="AF2119" t="s">
        <v>6616</v>
      </c>
      <c r="AG2119" t="s">
        <v>6616</v>
      </c>
      <c r="AH2119" t="s">
        <v>6616</v>
      </c>
      <c r="AI2119" t="s">
        <v>6618</v>
      </c>
      <c r="AJ2119" t="s">
        <v>6619</v>
      </c>
      <c r="AK2119" t="s">
        <v>6618</v>
      </c>
      <c r="AL2119" t="s">
        <v>6618</v>
      </c>
      <c r="AM2119" t="s">
        <v>6618</v>
      </c>
      <c r="AN2119" t="s">
        <v>6619</v>
      </c>
      <c r="AO2119" t="s">
        <v>6618</v>
      </c>
      <c r="AP2119" s="3" t="str">
        <f t="shared" si="1355"/>
        <v>No</v>
      </c>
      <c r="AQ2119" s="3" t="str">
        <f t="shared" si="1356"/>
        <v>Yes</v>
      </c>
      <c r="AR2119" s="3" t="str">
        <f t="shared" si="1357"/>
        <v>No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1</v>
      </c>
      <c r="AY2119" t="s">
        <v>6634</v>
      </c>
      <c r="AZ2119" t="s">
        <v>6637</v>
      </c>
      <c r="BA2119">
        <v>1</v>
      </c>
      <c r="BB2119" t="s">
        <v>6616</v>
      </c>
      <c r="BC2119" t="s">
        <v>6617</v>
      </c>
      <c r="BD2119" s="4" t="str">
        <f t="shared" si="1358"/>
        <v>No</v>
      </c>
      <c r="BE2119" t="s">
        <v>6640</v>
      </c>
      <c r="BF2119" s="3" t="str">
        <f t="shared" si="1359"/>
        <v>No</v>
      </c>
      <c r="BG2119" t="s">
        <v>6645</v>
      </c>
      <c r="BH2119" s="3" t="str">
        <f t="shared" si="1360"/>
        <v>PINEY ISLAND DR</v>
      </c>
      <c r="BI2119" s="3" t="str">
        <f t="shared" si="1361"/>
        <v>Fernandina Beach</v>
      </c>
      <c r="BJ2119" s="3" t="str">
        <f t="shared" si="1362"/>
        <v>Florida</v>
      </c>
      <c r="BK2119" s="3">
        <f t="shared" si="1363"/>
        <v>32034</v>
      </c>
      <c r="BL2119" s="3" t="str">
        <f t="shared" si="1364"/>
        <v>PINEY ISLAND DR FERNANDINA BEACH FL 32034</v>
      </c>
      <c r="BM2119" s="3" t="str">
        <f t="shared" si="1365"/>
        <v/>
      </c>
      <c r="BN2119" s="3" t="str">
        <f t="shared" si="1366"/>
        <v>Lien&lt;$150</v>
      </c>
      <c r="BO2119" s="3" t="str">
        <f t="shared" si="1367"/>
        <v>Yes</v>
      </c>
      <c r="BP2119" s="3" t="str">
        <f t="shared" si="1368"/>
        <v>FV&lt;$10K</v>
      </c>
      <c r="BQ2119" t="s">
        <v>6650</v>
      </c>
      <c r="BR2119" s="3" t="str">
        <f t="shared" si="1369"/>
        <v>No, &lt; $20K Lien</v>
      </c>
      <c r="BS2119" s="3" t="str">
        <f t="shared" si="1370"/>
        <v>No, Lien &lt; $20K</v>
      </c>
      <c r="BT2119" t="s">
        <v>6650</v>
      </c>
      <c r="BU2119" s="3" t="str">
        <f t="shared" si="1371"/>
        <v>No</v>
      </c>
      <c r="BV2119" s="3" t="str">
        <f t="shared" si="1372"/>
        <v>No</v>
      </c>
      <c r="BW2119" s="3">
        <f t="shared" si="1373"/>
        <v>1</v>
      </c>
      <c r="BX2119" s="3" t="str">
        <f t="shared" si="1374"/>
        <v>No</v>
      </c>
      <c r="BY2119" s="3">
        <f t="shared" si="1375"/>
        <v>4550</v>
      </c>
      <c r="BZ2119">
        <v>1</v>
      </c>
      <c r="CA2119" s="3">
        <f t="shared" si="1376"/>
        <v>4550</v>
      </c>
      <c r="CC2119" s="3">
        <f t="shared" si="1377"/>
        <v>0</v>
      </c>
      <c r="CD2119" s="3">
        <f t="shared" si="1378"/>
        <v>0</v>
      </c>
      <c r="CE2119" s="3" t="str">
        <f t="shared" si="1379"/>
        <v/>
      </c>
      <c r="CF2119" s="3" t="e">
        <f>HLOOKUP(CE2119,'Valuation Data'!$D$2:$K$5,4,FALSE)</f>
        <v>#N/A</v>
      </c>
      <c r="CG2119" s="3">
        <f t="shared" si="1380"/>
        <v>4550</v>
      </c>
      <c r="CH2119" s="3" t="str">
        <f t="shared" si="1381"/>
        <v>No</v>
      </c>
      <c r="CI2119" s="3" t="str">
        <f>VLOOKUP(R2119,'Use Codes &amp; County Type'!A:D,4,FALSE)</f>
        <v>V</v>
      </c>
      <c r="CJ2119" s="3" t="str">
        <f t="shared" si="1382"/>
        <v>Yes</v>
      </c>
      <c r="CK2119" s="3" t="str">
        <f t="shared" si="1383"/>
        <v>No</v>
      </c>
      <c r="CL2119" s="3">
        <f t="shared" si="1384"/>
        <v>0</v>
      </c>
      <c r="CM2119" s="3">
        <f t="shared" si="1385"/>
        <v>0</v>
      </c>
      <c r="CN2119" s="3">
        <f t="shared" si="1386"/>
        <v>532.55000000000007</v>
      </c>
      <c r="CO2119" s="3">
        <f t="shared" si="1387"/>
        <v>-532.55000000000007</v>
      </c>
      <c r="CP2119" s="3">
        <f t="shared" si="1388"/>
        <v>0.11704395604395607</v>
      </c>
      <c r="CR2119" s="3" t="str">
        <f t="shared" si="1389"/>
        <v>No</v>
      </c>
      <c r="CV2119" s="3" t="str">
        <f t="shared" si="1390"/>
        <v>Lien&lt;$150</v>
      </c>
      <c r="CW2119" s="3">
        <f t="shared" si="1391"/>
        <v>2118</v>
      </c>
      <c r="CX2119" s="3">
        <f t="shared" si="1392"/>
        <v>106.51</v>
      </c>
      <c r="CY2119" s="3" t="str">
        <f t="shared" si="1393"/>
        <v>Ok</v>
      </c>
      <c r="CZ2119">
        <v>0</v>
      </c>
      <c r="DA2119">
        <v>0</v>
      </c>
    </row>
    <row r="2120" spans="1:105" x14ac:dyDescent="0.25">
      <c r="A2120">
        <v>2119</v>
      </c>
      <c r="B2120" t="s">
        <v>3</v>
      </c>
      <c r="C2120" t="s">
        <v>2228</v>
      </c>
      <c r="D2120">
        <v>266.14999999999998</v>
      </c>
      <c r="E2120">
        <v>2017</v>
      </c>
      <c r="F2120">
        <v>266.14999999999998</v>
      </c>
      <c r="G2120">
        <v>266.14999999999998</v>
      </c>
      <c r="H2120" s="3">
        <f t="shared" si="1353"/>
        <v>0</v>
      </c>
      <c r="J2120" t="s">
        <v>2736</v>
      </c>
      <c r="K2120" t="s">
        <v>2738</v>
      </c>
      <c r="L2120">
        <v>32034</v>
      </c>
      <c r="M2120">
        <v>0</v>
      </c>
      <c r="N2120" t="s">
        <v>4761</v>
      </c>
      <c r="O2120">
        <v>-81.491781705803106</v>
      </c>
      <c r="P2120">
        <v>30.6442491749754</v>
      </c>
      <c r="Q2120" t="s">
        <v>6221</v>
      </c>
      <c r="R2120">
        <v>96</v>
      </c>
      <c r="S2120" t="s">
        <v>6569</v>
      </c>
      <c r="T2120">
        <v>6013</v>
      </c>
      <c r="U2120" t="s">
        <v>6605</v>
      </c>
      <c r="V2120">
        <v>2017</v>
      </c>
      <c r="W2120">
        <v>14300</v>
      </c>
      <c r="X2120">
        <v>2017</v>
      </c>
      <c r="Y2120">
        <v>14300</v>
      </c>
      <c r="Z2120">
        <v>216.5</v>
      </c>
      <c r="AA2120" s="3">
        <f t="shared" si="1354"/>
        <v>0.81345106143152368</v>
      </c>
      <c r="AB2120" t="s">
        <v>6616</v>
      </c>
      <c r="AI2120" t="s">
        <v>6618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 s="3" t="str">
        <f t="shared" si="1355"/>
        <v>No</v>
      </c>
      <c r="AQ2120" s="3" t="str">
        <f t="shared" si="1356"/>
        <v>No</v>
      </c>
      <c r="AR2120" s="3" t="str">
        <f t="shared" si="1357"/>
        <v>No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 t="s">
        <v>6634</v>
      </c>
      <c r="AZ2120">
        <v>0</v>
      </c>
      <c r="BA2120">
        <v>1</v>
      </c>
      <c r="BB2120" t="s">
        <v>6616</v>
      </c>
      <c r="BC2120" t="s">
        <v>6616</v>
      </c>
      <c r="BD2120" s="4" t="str">
        <f t="shared" si="1358"/>
        <v>No</v>
      </c>
      <c r="BE2120" t="s">
        <v>6640</v>
      </c>
      <c r="BF2120" s="3" t="str">
        <f t="shared" si="1359"/>
        <v>No</v>
      </c>
      <c r="BG2120" t="s">
        <v>6645</v>
      </c>
      <c r="BH2120" s="3">
        <f t="shared" si="1360"/>
        <v>0</v>
      </c>
      <c r="BI2120" s="3" t="str">
        <f t="shared" si="1361"/>
        <v>Fernandina Beach</v>
      </c>
      <c r="BJ2120" s="3" t="str">
        <f t="shared" si="1362"/>
        <v>Florida</v>
      </c>
      <c r="BK2120" s="3">
        <f t="shared" si="1363"/>
        <v>32034</v>
      </c>
      <c r="BL2120" s="3" t="str">
        <f t="shared" si="1364"/>
        <v>0 FERNANDINA BEACH FL 32034</v>
      </c>
      <c r="BM2120" s="3" t="str">
        <f t="shared" si="1365"/>
        <v/>
      </c>
      <c r="BN2120" s="3" t="str">
        <f t="shared" si="1366"/>
        <v>Pass</v>
      </c>
      <c r="BO2120" s="3" t="str">
        <f t="shared" si="1367"/>
        <v>No</v>
      </c>
      <c r="BP2120" s="3" t="str">
        <f t="shared" si="1368"/>
        <v>FV&lt;$10K</v>
      </c>
      <c r="BQ2120" t="s">
        <v>6650</v>
      </c>
      <c r="BR2120" s="3" t="str">
        <f t="shared" si="1369"/>
        <v>No, &lt; $20K Lien</v>
      </c>
      <c r="BS2120" s="3" t="str">
        <f t="shared" si="1370"/>
        <v>No, Lien &lt; $20K</v>
      </c>
      <c r="BT2120" t="s">
        <v>6650</v>
      </c>
      <c r="BU2120" s="3" t="str">
        <f t="shared" si="1371"/>
        <v>No</v>
      </c>
      <c r="BV2120" s="3" t="str">
        <f t="shared" si="1372"/>
        <v>No</v>
      </c>
      <c r="BW2120" s="3">
        <f t="shared" si="1373"/>
        <v>1</v>
      </c>
      <c r="BX2120" s="3" t="str">
        <f t="shared" si="1374"/>
        <v>No</v>
      </c>
      <c r="BY2120" s="3">
        <f t="shared" si="1375"/>
        <v>14300</v>
      </c>
      <c r="BZ2120">
        <v>1</v>
      </c>
      <c r="CA2120" s="3">
        <f t="shared" si="1376"/>
        <v>14300</v>
      </c>
      <c r="CC2120" s="3">
        <f t="shared" si="1377"/>
        <v>0</v>
      </c>
      <c r="CD2120" s="3">
        <f t="shared" si="1378"/>
        <v>0</v>
      </c>
      <c r="CE2120" s="3" t="str">
        <f t="shared" si="1379"/>
        <v/>
      </c>
      <c r="CF2120" s="3" t="e">
        <f>HLOOKUP(CE2120,'Valuation Data'!$D$2:$K$5,4,FALSE)</f>
        <v>#N/A</v>
      </c>
      <c r="CG2120" s="3">
        <f t="shared" si="1380"/>
        <v>14300</v>
      </c>
      <c r="CH2120" s="3" t="str">
        <f t="shared" si="1381"/>
        <v>No</v>
      </c>
      <c r="CI2120" s="3" t="str">
        <f>VLOOKUP(R2120,'Use Codes &amp; County Type'!A:D,4,FALSE)</f>
        <v>V</v>
      </c>
      <c r="CJ2120" s="3" t="str">
        <f t="shared" si="1382"/>
        <v>Yes</v>
      </c>
      <c r="CK2120" s="3" t="str">
        <f t="shared" si="1383"/>
        <v>No</v>
      </c>
      <c r="CL2120" s="3">
        <f t="shared" si="1384"/>
        <v>0</v>
      </c>
      <c r="CM2120" s="3">
        <f t="shared" si="1385"/>
        <v>0</v>
      </c>
      <c r="CN2120" s="3">
        <f t="shared" si="1386"/>
        <v>1330.75</v>
      </c>
      <c r="CO2120" s="3">
        <f t="shared" si="1387"/>
        <v>-1330.75</v>
      </c>
      <c r="CP2120" s="3">
        <f t="shared" si="1388"/>
        <v>9.3059440559440557E-2</v>
      </c>
      <c r="CR2120" s="3" t="str">
        <f t="shared" si="1389"/>
        <v>No</v>
      </c>
      <c r="CV2120" s="3" t="str">
        <f t="shared" si="1390"/>
        <v>FMV&lt;$30K</v>
      </c>
      <c r="CW2120" s="3">
        <f t="shared" si="1391"/>
        <v>2119</v>
      </c>
      <c r="CX2120" s="3">
        <f t="shared" si="1392"/>
        <v>266.14999999999998</v>
      </c>
      <c r="CY2120" s="3" t="str">
        <f t="shared" si="1393"/>
        <v>Ok</v>
      </c>
      <c r="CZ2120">
        <v>0</v>
      </c>
      <c r="DA2120">
        <v>0</v>
      </c>
    </row>
    <row r="2121" spans="1:105" x14ac:dyDescent="0.25">
      <c r="A2121">
        <v>2120</v>
      </c>
      <c r="B2121" t="s">
        <v>3</v>
      </c>
      <c r="C2121" t="s">
        <v>2229</v>
      </c>
      <c r="D2121">
        <v>4473.8</v>
      </c>
      <c r="E2121">
        <v>2017</v>
      </c>
      <c r="F2121">
        <v>4473.8</v>
      </c>
      <c r="G2121">
        <v>4473.8</v>
      </c>
      <c r="H2121" s="3">
        <f t="shared" si="1353"/>
        <v>0</v>
      </c>
      <c r="I2121">
        <v>1021</v>
      </c>
      <c r="J2121" t="s">
        <v>2736</v>
      </c>
      <c r="K2121" t="s">
        <v>2738</v>
      </c>
      <c r="L2121">
        <v>32034</v>
      </c>
      <c r="M2121" t="s">
        <v>4357</v>
      </c>
      <c r="N2121" t="s">
        <v>4761</v>
      </c>
      <c r="O2121">
        <v>-81.430466986879694</v>
      </c>
      <c r="P2121">
        <v>30.679874883989601</v>
      </c>
      <c r="Q2121" t="s">
        <v>6222</v>
      </c>
      <c r="R2121">
        <v>8</v>
      </c>
      <c r="S2121" t="s">
        <v>6551</v>
      </c>
      <c r="T2121">
        <v>1110</v>
      </c>
      <c r="U2121" t="s">
        <v>6595</v>
      </c>
      <c r="V2121">
        <v>2017</v>
      </c>
      <c r="W2121">
        <v>206068</v>
      </c>
      <c r="X2121">
        <v>2017</v>
      </c>
      <c r="Y2121">
        <v>206068</v>
      </c>
      <c r="Z2121">
        <v>4107.08</v>
      </c>
      <c r="AA2121" s="3">
        <f t="shared" si="1354"/>
        <v>0.91802941570924046</v>
      </c>
      <c r="AF2121" t="s">
        <v>6616</v>
      </c>
      <c r="AG2121" t="s">
        <v>6616</v>
      </c>
      <c r="AH2121" t="s">
        <v>6616</v>
      </c>
      <c r="AI2121" t="s">
        <v>6618</v>
      </c>
      <c r="AJ2121" t="s">
        <v>6618</v>
      </c>
      <c r="AK2121" t="s">
        <v>6618</v>
      </c>
      <c r="AL2121" t="s">
        <v>6618</v>
      </c>
      <c r="AM2121">
        <v>0</v>
      </c>
      <c r="AN2121">
        <v>0</v>
      </c>
      <c r="AO2121">
        <v>0</v>
      </c>
      <c r="AP2121" s="3" t="str">
        <f t="shared" si="1355"/>
        <v>No</v>
      </c>
      <c r="AQ2121" s="3" t="str">
        <f t="shared" si="1356"/>
        <v>No</v>
      </c>
      <c r="AR2121" s="3" t="str">
        <f t="shared" si="1357"/>
        <v>No</v>
      </c>
      <c r="AS2121">
        <v>0</v>
      </c>
      <c r="AT2121">
        <v>0</v>
      </c>
      <c r="AU2121">
        <v>37509</v>
      </c>
      <c r="AV2121" t="s">
        <v>6622</v>
      </c>
      <c r="AW2121">
        <v>0</v>
      </c>
      <c r="AX2121">
        <v>2</v>
      </c>
      <c r="AY2121" t="s">
        <v>6636</v>
      </c>
      <c r="AZ2121">
        <v>0</v>
      </c>
      <c r="BA2121">
        <v>0</v>
      </c>
      <c r="BB2121" t="s">
        <v>6616</v>
      </c>
      <c r="BC2121" t="s">
        <v>6616</v>
      </c>
      <c r="BD2121" s="4" t="str">
        <f t="shared" si="1358"/>
        <v>No</v>
      </c>
      <c r="BE2121" t="s">
        <v>6640</v>
      </c>
      <c r="BF2121" s="3" t="str">
        <f t="shared" si="1359"/>
        <v>No</v>
      </c>
      <c r="BG2121" t="s">
        <v>6645</v>
      </c>
      <c r="BH2121" s="3" t="str">
        <f t="shared" si="1360"/>
        <v>1021 FLETCHER AVE N</v>
      </c>
      <c r="BI2121" s="3" t="str">
        <f t="shared" si="1361"/>
        <v>Fernandina Beach</v>
      </c>
      <c r="BJ2121" s="3" t="str">
        <f t="shared" si="1362"/>
        <v>Florida</v>
      </c>
      <c r="BK2121" s="3">
        <f t="shared" si="1363"/>
        <v>32034</v>
      </c>
      <c r="BL2121" s="3" t="str">
        <f t="shared" si="1364"/>
        <v>1021 FLETCHER AVE N FERNANDINA BEACH FL 32034</v>
      </c>
      <c r="BM2121" s="3" t="str">
        <f t="shared" si="1365"/>
        <v>L</v>
      </c>
      <c r="BN2121" s="3" t="str">
        <f t="shared" si="1366"/>
        <v>Pass</v>
      </c>
      <c r="BO2121" s="3" t="str">
        <f t="shared" si="1367"/>
        <v>No</v>
      </c>
      <c r="BP2121" s="3" t="str">
        <f t="shared" si="1368"/>
        <v>FV&lt;$10K</v>
      </c>
      <c r="BQ2121" t="s">
        <v>6650</v>
      </c>
      <c r="BR2121" s="3" t="str">
        <f t="shared" si="1369"/>
        <v>No, &lt; $20K Lien</v>
      </c>
      <c r="BS2121" s="3" t="str">
        <f t="shared" si="1370"/>
        <v>No, Lien &lt; $20K</v>
      </c>
      <c r="BT2121" t="s">
        <v>6650</v>
      </c>
      <c r="BU2121" s="3" t="str">
        <f t="shared" si="1371"/>
        <v>No</v>
      </c>
      <c r="BV2121" s="3" t="str">
        <f t="shared" si="1372"/>
        <v>No</v>
      </c>
      <c r="BW2121" s="3">
        <f t="shared" si="1373"/>
        <v>0</v>
      </c>
      <c r="BX2121" s="3" t="str">
        <f t="shared" si="1374"/>
        <v>No</v>
      </c>
      <c r="BY2121" s="3">
        <f t="shared" si="1375"/>
        <v>206068</v>
      </c>
      <c r="BZ2121">
        <v>1</v>
      </c>
      <c r="CA2121" s="3">
        <f t="shared" si="1376"/>
        <v>206068</v>
      </c>
      <c r="CC2121" s="3">
        <f t="shared" si="1377"/>
        <v>0</v>
      </c>
      <c r="CD2121" s="3">
        <f t="shared" si="1378"/>
        <v>0</v>
      </c>
      <c r="CE2121" s="3" t="str">
        <f t="shared" si="1379"/>
        <v/>
      </c>
      <c r="CF2121" s="3" t="e">
        <f>HLOOKUP(CE2121,'Valuation Data'!$D$2:$K$5,4,FALSE)</f>
        <v>#N/A</v>
      </c>
      <c r="CG2121" s="3">
        <f t="shared" si="1380"/>
        <v>206068</v>
      </c>
      <c r="CH2121" s="3" t="str">
        <f t="shared" si="1381"/>
        <v>No</v>
      </c>
      <c r="CI2121" s="3" t="str">
        <f>VLOOKUP(R2121,'Use Codes &amp; County Type'!A:D,4,FALSE)</f>
        <v>R</v>
      </c>
      <c r="CJ2121" s="3" t="str">
        <f t="shared" si="1382"/>
        <v>No</v>
      </c>
      <c r="CK2121" s="3" t="str">
        <f t="shared" si="1383"/>
        <v>No</v>
      </c>
      <c r="CL2121" s="3">
        <f t="shared" si="1384"/>
        <v>0.35</v>
      </c>
      <c r="CM2121" s="3">
        <f t="shared" si="1385"/>
        <v>72123.799999999988</v>
      </c>
      <c r="CN2121" s="3">
        <f t="shared" si="1386"/>
        <v>17895.2</v>
      </c>
      <c r="CO2121" s="3">
        <f t="shared" si="1387"/>
        <v>54228.599999999991</v>
      </c>
      <c r="CP2121" s="3">
        <f t="shared" si="1388"/>
        <v>8.6841236873265143E-2</v>
      </c>
      <c r="CR2121" s="3" t="str">
        <f t="shared" si="1389"/>
        <v>No</v>
      </c>
      <c r="CV2121" s="3" t="str">
        <f t="shared" si="1390"/>
        <v>*Bid</v>
      </c>
      <c r="CW2121" s="3">
        <f t="shared" si="1391"/>
        <v>2120</v>
      </c>
      <c r="CX2121" s="3">
        <f t="shared" si="1392"/>
        <v>4473.8</v>
      </c>
      <c r="CY2121" s="3" t="str">
        <f t="shared" si="1393"/>
        <v>Ok</v>
      </c>
      <c r="CZ2121">
        <v>0</v>
      </c>
      <c r="DA2121">
        <v>0</v>
      </c>
    </row>
    <row r="2122" spans="1:105" x14ac:dyDescent="0.25">
      <c r="A2122">
        <v>2121</v>
      </c>
      <c r="B2122" t="s">
        <v>3</v>
      </c>
      <c r="C2122" t="s">
        <v>2230</v>
      </c>
      <c r="D2122">
        <v>7334.67</v>
      </c>
      <c r="E2122">
        <v>2017</v>
      </c>
      <c r="F2122">
        <v>7334.67</v>
      </c>
      <c r="G2122">
        <v>7334.67</v>
      </c>
      <c r="H2122" s="3">
        <f t="shared" si="1353"/>
        <v>0</v>
      </c>
      <c r="I2122">
        <v>115</v>
      </c>
      <c r="J2122" t="s">
        <v>2736</v>
      </c>
      <c r="K2122" t="s">
        <v>2738</v>
      </c>
      <c r="L2122">
        <v>32034</v>
      </c>
      <c r="M2122" t="s">
        <v>4358</v>
      </c>
      <c r="N2122" t="s">
        <v>4761</v>
      </c>
      <c r="O2122">
        <v>-81.452912142141898</v>
      </c>
      <c r="P2122">
        <v>30.550406905530998</v>
      </c>
      <c r="Q2122" t="s">
        <v>6223</v>
      </c>
      <c r="R2122">
        <v>1</v>
      </c>
      <c r="S2122" t="s">
        <v>6539</v>
      </c>
      <c r="T2122">
        <v>1001</v>
      </c>
      <c r="U2122" t="s">
        <v>6582</v>
      </c>
      <c r="V2122">
        <v>2017</v>
      </c>
      <c r="W2122">
        <v>426095</v>
      </c>
      <c r="X2122">
        <v>2017</v>
      </c>
      <c r="Y2122">
        <v>426095</v>
      </c>
      <c r="Z2122">
        <v>6752.35</v>
      </c>
      <c r="AA2122" s="3">
        <f t="shared" si="1354"/>
        <v>0.920607198415198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 s="3" t="str">
        <f t="shared" si="1355"/>
        <v>No</v>
      </c>
      <c r="AQ2122" s="3" t="str">
        <f t="shared" si="1356"/>
        <v>No</v>
      </c>
      <c r="AR2122" s="3" t="str">
        <f t="shared" si="1357"/>
        <v>No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 t="s">
        <v>6634</v>
      </c>
      <c r="AZ2122">
        <v>0</v>
      </c>
      <c r="BA2122">
        <v>0</v>
      </c>
      <c r="BB2122" t="s">
        <v>6616</v>
      </c>
      <c r="BC2122">
        <v>0</v>
      </c>
      <c r="BD2122" s="4" t="str">
        <f t="shared" si="1358"/>
        <v>No</v>
      </c>
      <c r="BE2122" t="s">
        <v>6640</v>
      </c>
      <c r="BF2122" s="3" t="str">
        <f t="shared" si="1359"/>
        <v>No</v>
      </c>
      <c r="BG2122" t="s">
        <v>6645</v>
      </c>
      <c r="BH2122" s="3" t="str">
        <f t="shared" si="1360"/>
        <v>115 MARSH CREEK RD</v>
      </c>
      <c r="BI2122" s="3" t="str">
        <f t="shared" si="1361"/>
        <v>Fernandina Beach</v>
      </c>
      <c r="BJ2122" s="3" t="str">
        <f t="shared" si="1362"/>
        <v>Florida</v>
      </c>
      <c r="BK2122" s="3">
        <f t="shared" si="1363"/>
        <v>32034</v>
      </c>
      <c r="BL2122" s="3" t="str">
        <f t="shared" si="1364"/>
        <v>115 MARSH CREEK RD FERNANDINA BEACH FL 32034</v>
      </c>
      <c r="BM2122" s="3" t="str">
        <f t="shared" si="1365"/>
        <v/>
      </c>
      <c r="BN2122" s="3" t="str">
        <f t="shared" si="1366"/>
        <v>Pass</v>
      </c>
      <c r="BO2122" s="3" t="str">
        <f t="shared" si="1367"/>
        <v>No</v>
      </c>
      <c r="BP2122" s="3" t="str">
        <f t="shared" si="1368"/>
        <v>FV&lt;$10K</v>
      </c>
      <c r="BQ2122" t="s">
        <v>6650</v>
      </c>
      <c r="BR2122" s="3" t="str">
        <f t="shared" si="1369"/>
        <v>No, &lt; $20K Lien</v>
      </c>
      <c r="BS2122" s="3" t="str">
        <f t="shared" si="1370"/>
        <v>No, Lien &lt; $20K</v>
      </c>
      <c r="BT2122" t="s">
        <v>6650</v>
      </c>
      <c r="BU2122" s="3" t="str">
        <f t="shared" si="1371"/>
        <v>No</v>
      </c>
      <c r="BV2122" s="3" t="str">
        <f t="shared" si="1372"/>
        <v>No</v>
      </c>
      <c r="BW2122" s="3">
        <f t="shared" si="1373"/>
        <v>0</v>
      </c>
      <c r="BX2122" s="3" t="str">
        <f t="shared" si="1374"/>
        <v>No</v>
      </c>
      <c r="BY2122" s="3">
        <f t="shared" si="1375"/>
        <v>426095</v>
      </c>
      <c r="BZ2122">
        <v>1</v>
      </c>
      <c r="CA2122" s="3">
        <f t="shared" si="1376"/>
        <v>426095</v>
      </c>
      <c r="CC2122" s="3">
        <f t="shared" si="1377"/>
        <v>0</v>
      </c>
      <c r="CD2122" s="3">
        <f t="shared" si="1378"/>
        <v>0</v>
      </c>
      <c r="CE2122" s="3" t="str">
        <f t="shared" si="1379"/>
        <v/>
      </c>
      <c r="CF2122" s="3" t="e">
        <f>HLOOKUP(CE2122,'Valuation Data'!$D$2:$K$5,4,FALSE)</f>
        <v>#N/A</v>
      </c>
      <c r="CG2122" s="3">
        <f t="shared" si="1380"/>
        <v>426095</v>
      </c>
      <c r="CH2122" s="3" t="str">
        <f t="shared" si="1381"/>
        <v>No</v>
      </c>
      <c r="CI2122" s="3" t="str">
        <f>VLOOKUP(R2122,'Use Codes &amp; County Type'!A:D,4,FALSE)</f>
        <v>S</v>
      </c>
      <c r="CJ2122" s="3" t="str">
        <f t="shared" si="1382"/>
        <v>No</v>
      </c>
      <c r="CK2122" s="3" t="str">
        <f t="shared" si="1383"/>
        <v>No</v>
      </c>
      <c r="CL2122" s="3">
        <f t="shared" si="1384"/>
        <v>0.35</v>
      </c>
      <c r="CM2122" s="3">
        <f t="shared" si="1385"/>
        <v>149133.25</v>
      </c>
      <c r="CN2122" s="3">
        <f t="shared" si="1386"/>
        <v>29338.68</v>
      </c>
      <c r="CO2122" s="3">
        <f t="shared" si="1387"/>
        <v>119794.57</v>
      </c>
      <c r="CP2122" s="3">
        <f t="shared" si="1388"/>
        <v>6.8854785904551796E-2</v>
      </c>
      <c r="CR2122" s="3" t="str">
        <f t="shared" si="1389"/>
        <v>No</v>
      </c>
      <c r="CV2122" s="3" t="str">
        <f t="shared" si="1390"/>
        <v>*Bid</v>
      </c>
      <c r="CW2122" s="3">
        <f t="shared" si="1391"/>
        <v>2121</v>
      </c>
      <c r="CX2122" s="3">
        <f t="shared" si="1392"/>
        <v>7334.67</v>
      </c>
      <c r="CY2122" s="3" t="str">
        <f t="shared" si="1393"/>
        <v>Ok</v>
      </c>
      <c r="CZ2122">
        <v>0</v>
      </c>
      <c r="DA2122">
        <v>0</v>
      </c>
    </row>
    <row r="2123" spans="1:105" x14ac:dyDescent="0.25">
      <c r="A2123">
        <v>2122</v>
      </c>
      <c r="B2123" t="s">
        <v>3</v>
      </c>
      <c r="C2123" t="s">
        <v>2231</v>
      </c>
      <c r="D2123">
        <v>12085.98</v>
      </c>
      <c r="E2123">
        <v>2017</v>
      </c>
      <c r="F2123">
        <v>12085.98</v>
      </c>
      <c r="G2123">
        <v>12085.98</v>
      </c>
      <c r="H2123" s="3">
        <f t="shared" si="1353"/>
        <v>0</v>
      </c>
      <c r="I2123">
        <v>403</v>
      </c>
      <c r="J2123" t="s">
        <v>2736</v>
      </c>
      <c r="K2123" t="s">
        <v>2738</v>
      </c>
      <c r="L2123">
        <v>32034</v>
      </c>
      <c r="M2123" t="s">
        <v>4359</v>
      </c>
      <c r="N2123" t="s">
        <v>4761</v>
      </c>
      <c r="O2123">
        <v>-81.444100832602501</v>
      </c>
      <c r="P2123">
        <v>30.5592504855925</v>
      </c>
      <c r="Q2123" t="s">
        <v>6224</v>
      </c>
      <c r="R2123">
        <v>4</v>
      </c>
      <c r="S2123" t="s">
        <v>6573</v>
      </c>
      <c r="T2123">
        <v>1004</v>
      </c>
      <c r="U2123" t="s">
        <v>6609</v>
      </c>
      <c r="V2123">
        <v>2017</v>
      </c>
      <c r="W2123">
        <v>706000</v>
      </c>
      <c r="X2123">
        <v>2017</v>
      </c>
      <c r="Y2123">
        <v>706000</v>
      </c>
      <c r="Z2123">
        <v>11145.61</v>
      </c>
      <c r="AA2123" s="3">
        <f t="shared" si="1354"/>
        <v>0.92219331820837047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 s="3" t="str">
        <f t="shared" si="1355"/>
        <v>No</v>
      </c>
      <c r="AQ2123" s="3" t="str">
        <f t="shared" si="1356"/>
        <v>No</v>
      </c>
      <c r="AR2123" s="3" t="str">
        <f t="shared" si="1357"/>
        <v>No</v>
      </c>
      <c r="AS2123">
        <v>0</v>
      </c>
      <c r="AT2123">
        <v>0</v>
      </c>
      <c r="AU2123">
        <v>770000</v>
      </c>
      <c r="AV2123" t="s">
        <v>5076</v>
      </c>
      <c r="AW2123">
        <v>0</v>
      </c>
      <c r="AX2123">
        <v>0</v>
      </c>
      <c r="AY2123" t="s">
        <v>6634</v>
      </c>
      <c r="AZ2123" t="s">
        <v>6638</v>
      </c>
      <c r="BA2123">
        <v>0</v>
      </c>
      <c r="BB2123" t="s">
        <v>6616</v>
      </c>
      <c r="BC2123">
        <v>0</v>
      </c>
      <c r="BD2123" s="4" t="str">
        <f t="shared" si="1358"/>
        <v>No</v>
      </c>
      <c r="BE2123" t="s">
        <v>6640</v>
      </c>
      <c r="BF2123" s="3" t="str">
        <f t="shared" si="1359"/>
        <v>No</v>
      </c>
      <c r="BG2123" t="s">
        <v>6645</v>
      </c>
      <c r="BH2123" s="3" t="str">
        <f t="shared" si="1360"/>
        <v>403 BEACHSIDE PL</v>
      </c>
      <c r="BI2123" s="3" t="str">
        <f t="shared" si="1361"/>
        <v>Fernandina Beach</v>
      </c>
      <c r="BJ2123" s="3" t="str">
        <f t="shared" si="1362"/>
        <v>Florida</v>
      </c>
      <c r="BK2123" s="3">
        <f t="shared" si="1363"/>
        <v>32034</v>
      </c>
      <c r="BL2123" s="3" t="str">
        <f t="shared" si="1364"/>
        <v>403 BEACHSIDE PL FERNANDINA BEACH FL 32034</v>
      </c>
      <c r="BM2123" s="3" t="str">
        <f t="shared" si="1365"/>
        <v>L</v>
      </c>
      <c r="BN2123" s="3" t="str">
        <f t="shared" si="1366"/>
        <v>Pass</v>
      </c>
      <c r="BO2123" s="3" t="str">
        <f t="shared" si="1367"/>
        <v>No</v>
      </c>
      <c r="BP2123" s="3" t="str">
        <f t="shared" si="1368"/>
        <v>Pass</v>
      </c>
      <c r="BQ2123" t="s">
        <v>6650</v>
      </c>
      <c r="BR2123" s="3" t="str">
        <f t="shared" si="1369"/>
        <v>No, &lt; $20K Lien</v>
      </c>
      <c r="BS2123" s="3" t="str">
        <f t="shared" si="1370"/>
        <v>No, Lien &lt; $20K</v>
      </c>
      <c r="BT2123" t="s">
        <v>6650</v>
      </c>
      <c r="BU2123" s="3" t="str">
        <f t="shared" si="1371"/>
        <v>No</v>
      </c>
      <c r="BV2123" s="3" t="str">
        <f t="shared" si="1372"/>
        <v>No</v>
      </c>
      <c r="BW2123" s="3">
        <f t="shared" si="1373"/>
        <v>0</v>
      </c>
      <c r="BX2123" s="3" t="str">
        <f t="shared" si="1374"/>
        <v>No</v>
      </c>
      <c r="BY2123" s="3">
        <f t="shared" si="1375"/>
        <v>706000</v>
      </c>
      <c r="BZ2123">
        <v>1</v>
      </c>
      <c r="CA2123" s="3">
        <f t="shared" si="1376"/>
        <v>706000</v>
      </c>
      <c r="CC2123" s="3">
        <f t="shared" si="1377"/>
        <v>0</v>
      </c>
      <c r="CD2123" s="3">
        <f t="shared" si="1378"/>
        <v>0</v>
      </c>
      <c r="CE2123" s="3" t="str">
        <f t="shared" si="1379"/>
        <v/>
      </c>
      <c r="CF2123" s="3" t="e">
        <f>HLOOKUP(CE2123,'Valuation Data'!$D$2:$K$5,4,FALSE)</f>
        <v>#N/A</v>
      </c>
      <c r="CG2123" s="3">
        <f t="shared" si="1380"/>
        <v>706000</v>
      </c>
      <c r="CH2123" s="3" t="str">
        <f t="shared" si="1381"/>
        <v>No</v>
      </c>
      <c r="CI2123" s="3" t="str">
        <f>VLOOKUP(R2123,'Use Codes &amp; County Type'!A:D,4,FALSE)</f>
        <v>R</v>
      </c>
      <c r="CJ2123" s="3" t="str">
        <f t="shared" si="1382"/>
        <v>No</v>
      </c>
      <c r="CK2123" s="3" t="str">
        <f t="shared" si="1383"/>
        <v>No</v>
      </c>
      <c r="CL2123" s="3">
        <f t="shared" si="1384"/>
        <v>0.35</v>
      </c>
      <c r="CM2123" s="3">
        <f t="shared" si="1385"/>
        <v>247099.99999999997</v>
      </c>
      <c r="CN2123" s="3">
        <f t="shared" si="1386"/>
        <v>48343.92</v>
      </c>
      <c r="CO2123" s="3">
        <f t="shared" si="1387"/>
        <v>198756.07999999996</v>
      </c>
      <c r="CP2123" s="3">
        <f t="shared" si="1388"/>
        <v>6.8475807365439095E-2</v>
      </c>
      <c r="CR2123" s="3" t="str">
        <f t="shared" si="1389"/>
        <v>No</v>
      </c>
      <c r="CV2123" s="3" t="str">
        <f t="shared" si="1390"/>
        <v>*Bid</v>
      </c>
      <c r="CW2123" s="3">
        <f t="shared" si="1391"/>
        <v>2122</v>
      </c>
      <c r="CX2123" s="3">
        <f t="shared" si="1392"/>
        <v>12085.98</v>
      </c>
      <c r="CY2123" s="3" t="str">
        <f t="shared" si="1393"/>
        <v>Ok</v>
      </c>
      <c r="CZ2123">
        <v>0</v>
      </c>
      <c r="DA2123">
        <v>0</v>
      </c>
    </row>
    <row r="2124" spans="1:105" x14ac:dyDescent="0.25">
      <c r="A2124">
        <v>2123</v>
      </c>
      <c r="B2124" t="s">
        <v>3</v>
      </c>
      <c r="C2124" t="s">
        <v>2232</v>
      </c>
      <c r="D2124">
        <v>15634.19</v>
      </c>
      <c r="E2124">
        <v>2017</v>
      </c>
      <c r="F2124">
        <v>15634.19</v>
      </c>
      <c r="G2124">
        <v>15634.19</v>
      </c>
      <c r="H2124" s="3">
        <f t="shared" si="1353"/>
        <v>0</v>
      </c>
      <c r="I2124">
        <v>421</v>
      </c>
      <c r="J2124" t="s">
        <v>2736</v>
      </c>
      <c r="K2124" t="s">
        <v>2738</v>
      </c>
      <c r="L2124">
        <v>32034</v>
      </c>
      <c r="M2124" t="s">
        <v>4360</v>
      </c>
      <c r="N2124" t="s">
        <v>4761</v>
      </c>
      <c r="O2124">
        <v>-81.444100832602501</v>
      </c>
      <c r="P2124">
        <v>30.5592504855925</v>
      </c>
      <c r="Q2124" t="s">
        <v>6225</v>
      </c>
      <c r="R2124">
        <v>4</v>
      </c>
      <c r="S2124" t="s">
        <v>6573</v>
      </c>
      <c r="T2124">
        <v>1004</v>
      </c>
      <c r="U2124" t="s">
        <v>6609</v>
      </c>
      <c r="V2124">
        <v>2017</v>
      </c>
      <c r="W2124">
        <v>917800</v>
      </c>
      <c r="X2124">
        <v>2017</v>
      </c>
      <c r="Y2124">
        <v>917800</v>
      </c>
      <c r="Z2124">
        <v>14426.44</v>
      </c>
      <c r="AA2124" s="3">
        <f t="shared" si="1354"/>
        <v>0.92274943569190349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 s="3" t="str">
        <f t="shared" si="1355"/>
        <v>No</v>
      </c>
      <c r="AQ2124" s="3" t="str">
        <f t="shared" si="1356"/>
        <v>No</v>
      </c>
      <c r="AR2124" s="3" t="str">
        <f t="shared" si="1357"/>
        <v>No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 t="s">
        <v>6634</v>
      </c>
      <c r="AZ2124">
        <v>0</v>
      </c>
      <c r="BA2124">
        <v>0</v>
      </c>
      <c r="BB2124" t="s">
        <v>6616</v>
      </c>
      <c r="BC2124">
        <v>0</v>
      </c>
      <c r="BD2124" s="4" t="str">
        <f t="shared" si="1358"/>
        <v>No</v>
      </c>
      <c r="BE2124" t="s">
        <v>6640</v>
      </c>
      <c r="BF2124" s="3" t="str">
        <f t="shared" si="1359"/>
        <v>No</v>
      </c>
      <c r="BG2124" t="s">
        <v>6645</v>
      </c>
      <c r="BH2124" s="3" t="str">
        <f t="shared" si="1360"/>
        <v>421 BEACHSIDE PL</v>
      </c>
      <c r="BI2124" s="3" t="str">
        <f t="shared" si="1361"/>
        <v>Fernandina Beach</v>
      </c>
      <c r="BJ2124" s="3" t="str">
        <f t="shared" si="1362"/>
        <v>Florida</v>
      </c>
      <c r="BK2124" s="3">
        <f t="shared" si="1363"/>
        <v>32034</v>
      </c>
      <c r="BL2124" s="3" t="str">
        <f t="shared" si="1364"/>
        <v>421 BEACHSIDE PL FERNANDINA BEACH FL 32034</v>
      </c>
      <c r="BM2124" s="3" t="str">
        <f t="shared" si="1365"/>
        <v/>
      </c>
      <c r="BN2124" s="3" t="str">
        <f t="shared" si="1366"/>
        <v>Pass</v>
      </c>
      <c r="BO2124" s="3" t="str">
        <f t="shared" si="1367"/>
        <v>No</v>
      </c>
      <c r="BP2124" s="3" t="str">
        <f t="shared" si="1368"/>
        <v>Pass</v>
      </c>
      <c r="BQ2124" t="s">
        <v>6650</v>
      </c>
      <c r="BR2124" s="3" t="str">
        <f t="shared" si="1369"/>
        <v>No, &lt; $20K Lien</v>
      </c>
      <c r="BS2124" s="3" t="str">
        <f t="shared" si="1370"/>
        <v>No, Lien &lt; $20K</v>
      </c>
      <c r="BT2124" t="s">
        <v>6650</v>
      </c>
      <c r="BU2124" s="3" t="str">
        <f t="shared" si="1371"/>
        <v>No</v>
      </c>
      <c r="BV2124" s="3" t="str">
        <f t="shared" si="1372"/>
        <v>No</v>
      </c>
      <c r="BW2124" s="3">
        <f t="shared" si="1373"/>
        <v>0</v>
      </c>
      <c r="BX2124" s="3" t="str">
        <f t="shared" si="1374"/>
        <v>No</v>
      </c>
      <c r="BY2124" s="3">
        <f t="shared" si="1375"/>
        <v>917800</v>
      </c>
      <c r="BZ2124">
        <v>1</v>
      </c>
      <c r="CA2124" s="3">
        <f t="shared" si="1376"/>
        <v>917800</v>
      </c>
      <c r="CC2124" s="3">
        <f t="shared" si="1377"/>
        <v>0</v>
      </c>
      <c r="CD2124" s="3">
        <f t="shared" si="1378"/>
        <v>0</v>
      </c>
      <c r="CE2124" s="3" t="str">
        <f t="shared" si="1379"/>
        <v/>
      </c>
      <c r="CF2124" s="3" t="e">
        <f>HLOOKUP(CE2124,'Valuation Data'!$D$2:$K$5,4,FALSE)</f>
        <v>#N/A</v>
      </c>
      <c r="CG2124" s="3">
        <f t="shared" si="1380"/>
        <v>917800</v>
      </c>
      <c r="CH2124" s="3" t="str">
        <f t="shared" si="1381"/>
        <v>No</v>
      </c>
      <c r="CI2124" s="3" t="str">
        <f>VLOOKUP(R2124,'Use Codes &amp; County Type'!A:D,4,FALSE)</f>
        <v>R</v>
      </c>
      <c r="CJ2124" s="3" t="str">
        <f t="shared" si="1382"/>
        <v>No</v>
      </c>
      <c r="CK2124" s="3" t="str">
        <f t="shared" si="1383"/>
        <v>No</v>
      </c>
      <c r="CL2124" s="3">
        <f t="shared" si="1384"/>
        <v>0.35</v>
      </c>
      <c r="CM2124" s="3">
        <f t="shared" si="1385"/>
        <v>321230</v>
      </c>
      <c r="CN2124" s="3">
        <f t="shared" si="1386"/>
        <v>62536.76</v>
      </c>
      <c r="CO2124" s="3">
        <f t="shared" si="1387"/>
        <v>258693.24</v>
      </c>
      <c r="CP2124" s="3">
        <f t="shared" si="1388"/>
        <v>6.8137677053824369E-2</v>
      </c>
      <c r="CR2124" s="3" t="str">
        <f t="shared" si="1389"/>
        <v>No</v>
      </c>
      <c r="CV2124" s="3" t="str">
        <f t="shared" si="1390"/>
        <v>*Bid</v>
      </c>
      <c r="CW2124" s="3">
        <f t="shared" si="1391"/>
        <v>2123</v>
      </c>
      <c r="CX2124" s="3">
        <f t="shared" si="1392"/>
        <v>15634.19</v>
      </c>
      <c r="CY2124" s="3" t="str">
        <f t="shared" si="1393"/>
        <v>Ok</v>
      </c>
      <c r="CZ2124">
        <v>0</v>
      </c>
      <c r="DA2124">
        <v>0</v>
      </c>
    </row>
    <row r="2125" spans="1:105" x14ac:dyDescent="0.25">
      <c r="A2125">
        <v>2124</v>
      </c>
      <c r="B2125" t="s">
        <v>3</v>
      </c>
      <c r="C2125" t="s">
        <v>2233</v>
      </c>
      <c r="D2125">
        <v>3330.27</v>
      </c>
      <c r="E2125">
        <v>2017</v>
      </c>
      <c r="F2125">
        <v>3330.27</v>
      </c>
      <c r="G2125">
        <v>3330.27</v>
      </c>
      <c r="H2125" s="3">
        <f t="shared" si="1353"/>
        <v>0</v>
      </c>
      <c r="I2125">
        <v>3030</v>
      </c>
      <c r="J2125" t="s">
        <v>2736</v>
      </c>
      <c r="K2125" t="s">
        <v>2738</v>
      </c>
      <c r="L2125">
        <v>32034</v>
      </c>
      <c r="M2125" t="s">
        <v>4361</v>
      </c>
      <c r="N2125" t="s">
        <v>4761</v>
      </c>
      <c r="O2125">
        <v>-81.453478718537298</v>
      </c>
      <c r="P2125">
        <v>30.5565877401609</v>
      </c>
      <c r="Q2125" t="s">
        <v>6226</v>
      </c>
      <c r="R2125">
        <v>4</v>
      </c>
      <c r="S2125" t="s">
        <v>6573</v>
      </c>
      <c r="T2125">
        <v>1004</v>
      </c>
      <c r="U2125" t="s">
        <v>6609</v>
      </c>
      <c r="V2125">
        <v>2017</v>
      </c>
      <c r="W2125">
        <v>182875</v>
      </c>
      <c r="X2125">
        <v>2017</v>
      </c>
      <c r="Y2125">
        <v>190000</v>
      </c>
      <c r="Z2125">
        <v>3049.72</v>
      </c>
      <c r="AA2125" s="3">
        <f t="shared" si="1354"/>
        <v>0.91575758121713846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 s="3" t="str">
        <f t="shared" si="1355"/>
        <v>No</v>
      </c>
      <c r="AQ2125" s="3" t="str">
        <f t="shared" si="1356"/>
        <v>No</v>
      </c>
      <c r="AR2125" s="3" t="str">
        <f t="shared" si="1357"/>
        <v>No</v>
      </c>
      <c r="AS2125">
        <v>0</v>
      </c>
      <c r="AT2125">
        <v>0</v>
      </c>
      <c r="AU2125">
        <v>400000</v>
      </c>
      <c r="AV2125" t="s">
        <v>5076</v>
      </c>
      <c r="AW2125">
        <v>0</v>
      </c>
      <c r="AX2125">
        <v>5</v>
      </c>
      <c r="AY2125" t="s">
        <v>6634</v>
      </c>
      <c r="AZ2125">
        <v>0</v>
      </c>
      <c r="BA2125">
        <v>0</v>
      </c>
      <c r="BB2125" t="s">
        <v>6616</v>
      </c>
      <c r="BC2125">
        <v>0</v>
      </c>
      <c r="BD2125" s="4" t="str">
        <f t="shared" si="1358"/>
        <v>No</v>
      </c>
      <c r="BE2125" t="s">
        <v>6640</v>
      </c>
      <c r="BF2125" s="3" t="str">
        <f t="shared" si="1359"/>
        <v>No</v>
      </c>
      <c r="BG2125" t="s">
        <v>6645</v>
      </c>
      <c r="BH2125" s="3" t="str">
        <f t="shared" si="1360"/>
        <v>3030 SEA MARSH RD</v>
      </c>
      <c r="BI2125" s="3" t="str">
        <f t="shared" si="1361"/>
        <v>Fernandina Beach</v>
      </c>
      <c r="BJ2125" s="3" t="str">
        <f t="shared" si="1362"/>
        <v>Florida</v>
      </c>
      <c r="BK2125" s="3">
        <f t="shared" si="1363"/>
        <v>32034</v>
      </c>
      <c r="BL2125" s="3" t="str">
        <f t="shared" si="1364"/>
        <v>3030 SEA MARSH RD FERNANDINA BEACH FL 32034</v>
      </c>
      <c r="BM2125" s="3" t="str">
        <f t="shared" si="1365"/>
        <v>L</v>
      </c>
      <c r="BN2125" s="3" t="str">
        <f t="shared" si="1366"/>
        <v>Pass</v>
      </c>
      <c r="BO2125" s="3" t="str">
        <f t="shared" si="1367"/>
        <v>No</v>
      </c>
      <c r="BP2125" s="3" t="str">
        <f t="shared" si="1368"/>
        <v>FV&lt;$10K</v>
      </c>
      <c r="BQ2125" t="s">
        <v>6650</v>
      </c>
      <c r="BR2125" s="3" t="str">
        <f t="shared" si="1369"/>
        <v>No, &lt; $20K Lien</v>
      </c>
      <c r="BS2125" s="3" t="str">
        <f t="shared" si="1370"/>
        <v>No, Lien &lt; $20K</v>
      </c>
      <c r="BT2125" t="s">
        <v>6650</v>
      </c>
      <c r="BU2125" s="3" t="str">
        <f t="shared" si="1371"/>
        <v>No</v>
      </c>
      <c r="BV2125" s="3" t="str">
        <f t="shared" si="1372"/>
        <v>No</v>
      </c>
      <c r="BW2125" s="3">
        <f t="shared" si="1373"/>
        <v>0</v>
      </c>
      <c r="BX2125" s="3" t="str">
        <f t="shared" si="1374"/>
        <v>No</v>
      </c>
      <c r="BY2125" s="3">
        <f t="shared" si="1375"/>
        <v>182875</v>
      </c>
      <c r="BZ2125">
        <v>1</v>
      </c>
      <c r="CA2125" s="3">
        <f t="shared" si="1376"/>
        <v>182875</v>
      </c>
      <c r="CC2125" s="3">
        <f t="shared" si="1377"/>
        <v>0</v>
      </c>
      <c r="CD2125" s="3">
        <f t="shared" si="1378"/>
        <v>0</v>
      </c>
      <c r="CE2125" s="3" t="str">
        <f t="shared" si="1379"/>
        <v/>
      </c>
      <c r="CF2125" s="3" t="e">
        <f>HLOOKUP(CE2125,'Valuation Data'!$D$2:$K$5,4,FALSE)</f>
        <v>#N/A</v>
      </c>
      <c r="CG2125" s="3">
        <f t="shared" si="1380"/>
        <v>182875</v>
      </c>
      <c r="CH2125" s="3" t="str">
        <f t="shared" si="1381"/>
        <v>No</v>
      </c>
      <c r="CI2125" s="3" t="str">
        <f>VLOOKUP(R2125,'Use Codes &amp; County Type'!A:D,4,FALSE)</f>
        <v>R</v>
      </c>
      <c r="CJ2125" s="3" t="str">
        <f t="shared" si="1382"/>
        <v>No</v>
      </c>
      <c r="CK2125" s="3" t="str">
        <f t="shared" si="1383"/>
        <v>No</v>
      </c>
      <c r="CL2125" s="3">
        <f t="shared" si="1384"/>
        <v>0.35</v>
      </c>
      <c r="CM2125" s="3">
        <f t="shared" si="1385"/>
        <v>64006.249999999993</v>
      </c>
      <c r="CN2125" s="3">
        <f t="shared" si="1386"/>
        <v>13321.08</v>
      </c>
      <c r="CO2125" s="3">
        <f t="shared" si="1387"/>
        <v>50685.169999999991</v>
      </c>
      <c r="CP2125" s="3">
        <f t="shared" si="1388"/>
        <v>7.2842542720437456E-2</v>
      </c>
      <c r="CR2125" s="3" t="str">
        <f t="shared" si="1389"/>
        <v>No</v>
      </c>
      <c r="CV2125" s="3" t="str">
        <f t="shared" si="1390"/>
        <v>*Bid</v>
      </c>
      <c r="CW2125" s="3">
        <f t="shared" si="1391"/>
        <v>2124</v>
      </c>
      <c r="CX2125" s="3">
        <f t="shared" si="1392"/>
        <v>3330.27</v>
      </c>
      <c r="CY2125" s="3" t="str">
        <f t="shared" si="1393"/>
        <v>Ok</v>
      </c>
      <c r="CZ2125">
        <v>0</v>
      </c>
      <c r="DA2125">
        <v>0</v>
      </c>
    </row>
    <row r="2126" spans="1:105" x14ac:dyDescent="0.25">
      <c r="A2126">
        <v>2125</v>
      </c>
      <c r="B2126" t="s">
        <v>3</v>
      </c>
      <c r="C2126" t="s">
        <v>2234</v>
      </c>
      <c r="D2126">
        <v>3564.01</v>
      </c>
      <c r="E2126">
        <v>2017</v>
      </c>
      <c r="F2126">
        <v>3564.01</v>
      </c>
      <c r="G2126">
        <v>3564.01</v>
      </c>
      <c r="H2126" s="3">
        <f t="shared" si="1353"/>
        <v>0</v>
      </c>
      <c r="I2126">
        <v>3060</v>
      </c>
      <c r="J2126" t="s">
        <v>2736</v>
      </c>
      <c r="K2126" t="s">
        <v>2738</v>
      </c>
      <c r="L2126">
        <v>32034</v>
      </c>
      <c r="M2126" t="s">
        <v>4362</v>
      </c>
      <c r="N2126" t="s">
        <v>4761</v>
      </c>
      <c r="O2126">
        <v>-81.453478718537298</v>
      </c>
      <c r="P2126">
        <v>30.5565877401609</v>
      </c>
      <c r="Q2126" t="s">
        <v>6227</v>
      </c>
      <c r="R2126">
        <v>4</v>
      </c>
      <c r="S2126" t="s">
        <v>6573</v>
      </c>
      <c r="T2126">
        <v>1004</v>
      </c>
      <c r="U2126" t="s">
        <v>6609</v>
      </c>
      <c r="V2126">
        <v>2017</v>
      </c>
      <c r="W2126">
        <v>200000</v>
      </c>
      <c r="X2126">
        <v>2017</v>
      </c>
      <c r="Y2126">
        <v>200000</v>
      </c>
      <c r="Z2126">
        <v>3265.84</v>
      </c>
      <c r="AA2126" s="3">
        <f t="shared" si="1354"/>
        <v>0.91633861857851129</v>
      </c>
      <c r="AB2126" t="s">
        <v>6616</v>
      </c>
      <c r="AC2126" t="s">
        <v>6616</v>
      </c>
      <c r="AI2126" t="s">
        <v>6618</v>
      </c>
      <c r="AJ2126" t="s">
        <v>6618</v>
      </c>
      <c r="AK2126" t="s">
        <v>6618</v>
      </c>
      <c r="AL2126" t="s">
        <v>6618</v>
      </c>
      <c r="AM2126">
        <v>0</v>
      </c>
      <c r="AN2126">
        <v>0</v>
      </c>
      <c r="AO2126">
        <v>0</v>
      </c>
      <c r="AP2126" s="3" t="str">
        <f t="shared" si="1355"/>
        <v>No</v>
      </c>
      <c r="AQ2126" s="3" t="str">
        <f t="shared" si="1356"/>
        <v>No</v>
      </c>
      <c r="AR2126" s="3" t="str">
        <f t="shared" si="1357"/>
        <v>No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5</v>
      </c>
      <c r="AY2126" t="s">
        <v>6634</v>
      </c>
      <c r="AZ2126" t="s">
        <v>6637</v>
      </c>
      <c r="BA2126">
        <v>1</v>
      </c>
      <c r="BB2126" t="s">
        <v>6616</v>
      </c>
      <c r="BC2126" t="s">
        <v>6616</v>
      </c>
      <c r="BD2126" s="4" t="str">
        <f t="shared" si="1358"/>
        <v>No</v>
      </c>
      <c r="BE2126" t="s">
        <v>6640</v>
      </c>
      <c r="BF2126" s="3" t="str">
        <f t="shared" si="1359"/>
        <v>No</v>
      </c>
      <c r="BG2126" t="s">
        <v>6645</v>
      </c>
      <c r="BH2126" s="3" t="str">
        <f t="shared" si="1360"/>
        <v>3060 SEA MARSH RD</v>
      </c>
      <c r="BI2126" s="3" t="str">
        <f t="shared" si="1361"/>
        <v>Fernandina Beach</v>
      </c>
      <c r="BJ2126" s="3" t="str">
        <f t="shared" si="1362"/>
        <v>Florida</v>
      </c>
      <c r="BK2126" s="3">
        <f t="shared" si="1363"/>
        <v>32034</v>
      </c>
      <c r="BL2126" s="3" t="str">
        <f t="shared" si="1364"/>
        <v>3060 SEA MARSH RD FERNANDINA BEACH FL 32034</v>
      </c>
      <c r="BM2126" s="3" t="str">
        <f t="shared" si="1365"/>
        <v/>
      </c>
      <c r="BN2126" s="3" t="str">
        <f t="shared" si="1366"/>
        <v>Pass</v>
      </c>
      <c r="BO2126" s="3" t="str">
        <f t="shared" si="1367"/>
        <v>No</v>
      </c>
      <c r="BP2126" s="3" t="str">
        <f t="shared" si="1368"/>
        <v>FV&lt;$10K</v>
      </c>
      <c r="BQ2126" t="s">
        <v>6650</v>
      </c>
      <c r="BR2126" s="3" t="str">
        <f t="shared" si="1369"/>
        <v>No, &lt; $20K Lien</v>
      </c>
      <c r="BS2126" s="3" t="str">
        <f t="shared" si="1370"/>
        <v>No, Lien &lt; $20K</v>
      </c>
      <c r="BT2126" t="s">
        <v>6650</v>
      </c>
      <c r="BU2126" s="3" t="str">
        <f t="shared" si="1371"/>
        <v>No</v>
      </c>
      <c r="BV2126" s="3" t="str">
        <f t="shared" si="1372"/>
        <v>No</v>
      </c>
      <c r="BW2126" s="3">
        <f t="shared" si="1373"/>
        <v>1</v>
      </c>
      <c r="BX2126" s="3" t="str">
        <f t="shared" si="1374"/>
        <v>No</v>
      </c>
      <c r="BY2126" s="3">
        <f t="shared" si="1375"/>
        <v>200000</v>
      </c>
      <c r="BZ2126">
        <v>1</v>
      </c>
      <c r="CA2126" s="3">
        <f t="shared" si="1376"/>
        <v>200000</v>
      </c>
      <c r="CC2126" s="3">
        <f t="shared" si="1377"/>
        <v>0</v>
      </c>
      <c r="CD2126" s="3">
        <f t="shared" si="1378"/>
        <v>0</v>
      </c>
      <c r="CE2126" s="3" t="str">
        <f t="shared" si="1379"/>
        <v/>
      </c>
      <c r="CF2126" s="3" t="e">
        <f>HLOOKUP(CE2126,'Valuation Data'!$D$2:$K$5,4,FALSE)</f>
        <v>#N/A</v>
      </c>
      <c r="CG2126" s="3">
        <f t="shared" si="1380"/>
        <v>200000</v>
      </c>
      <c r="CH2126" s="3" t="str">
        <f t="shared" si="1381"/>
        <v>No</v>
      </c>
      <c r="CI2126" s="3" t="str">
        <f>VLOOKUP(R2126,'Use Codes &amp; County Type'!A:D,4,FALSE)</f>
        <v>R</v>
      </c>
      <c r="CJ2126" s="3" t="str">
        <f t="shared" si="1382"/>
        <v>No</v>
      </c>
      <c r="CK2126" s="3" t="str">
        <f t="shared" si="1383"/>
        <v>No</v>
      </c>
      <c r="CL2126" s="3">
        <f t="shared" si="1384"/>
        <v>0.35</v>
      </c>
      <c r="CM2126" s="3">
        <f t="shared" si="1385"/>
        <v>70000</v>
      </c>
      <c r="CN2126" s="3">
        <f t="shared" si="1386"/>
        <v>17820.050000000003</v>
      </c>
      <c r="CO2126" s="3">
        <f t="shared" si="1387"/>
        <v>52179.95</v>
      </c>
      <c r="CP2126" s="3">
        <f t="shared" si="1388"/>
        <v>8.910025000000002E-2</v>
      </c>
      <c r="CR2126" s="3" t="str">
        <f t="shared" si="1389"/>
        <v>No</v>
      </c>
      <c r="CV2126" s="3" t="str">
        <f t="shared" si="1390"/>
        <v>*Bid</v>
      </c>
      <c r="CW2126" s="3">
        <f t="shared" si="1391"/>
        <v>2125</v>
      </c>
      <c r="CX2126" s="3">
        <f t="shared" si="1392"/>
        <v>3564.01</v>
      </c>
      <c r="CY2126" s="3" t="str">
        <f t="shared" si="1393"/>
        <v>Ok</v>
      </c>
      <c r="CZ2126">
        <v>0</v>
      </c>
      <c r="DA2126">
        <v>0</v>
      </c>
    </row>
    <row r="2127" spans="1:105" x14ac:dyDescent="0.25">
      <c r="A2127">
        <v>2126</v>
      </c>
      <c r="B2127" t="s">
        <v>3</v>
      </c>
      <c r="C2127" t="s">
        <v>2235</v>
      </c>
      <c r="D2127">
        <v>3497.28</v>
      </c>
      <c r="E2127">
        <v>2017</v>
      </c>
      <c r="F2127">
        <v>3497.28</v>
      </c>
      <c r="G2127">
        <v>3497.28</v>
      </c>
      <c r="H2127" s="3">
        <f t="shared" si="1353"/>
        <v>0</v>
      </c>
      <c r="I2127">
        <v>3211</v>
      </c>
      <c r="J2127" t="s">
        <v>2736</v>
      </c>
      <c r="K2127" t="s">
        <v>2738</v>
      </c>
      <c r="L2127">
        <v>32034</v>
      </c>
      <c r="M2127" t="s">
        <v>4363</v>
      </c>
      <c r="N2127" t="s">
        <v>4761</v>
      </c>
      <c r="O2127">
        <v>-81.453945255881806</v>
      </c>
      <c r="P2127">
        <v>30.5601655966524</v>
      </c>
      <c r="Q2127" t="s">
        <v>6228</v>
      </c>
      <c r="R2127">
        <v>4</v>
      </c>
      <c r="S2127" t="s">
        <v>6573</v>
      </c>
      <c r="T2127">
        <v>1004</v>
      </c>
      <c r="U2127" t="s">
        <v>6609</v>
      </c>
      <c r="V2127">
        <v>2017</v>
      </c>
      <c r="W2127">
        <v>196000</v>
      </c>
      <c r="X2127">
        <v>2017</v>
      </c>
      <c r="Y2127">
        <v>196000</v>
      </c>
      <c r="Z2127">
        <v>3204.15</v>
      </c>
      <c r="AA2127" s="3">
        <f t="shared" si="1354"/>
        <v>0.91618343398298108</v>
      </c>
      <c r="AE2127" t="s">
        <v>6616</v>
      </c>
      <c r="AI2127" t="s">
        <v>6618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 s="3" t="str">
        <f t="shared" si="1355"/>
        <v>No</v>
      </c>
      <c r="AQ2127" s="3" t="str">
        <f t="shared" si="1356"/>
        <v>No</v>
      </c>
      <c r="AR2127" s="3" t="str">
        <f t="shared" si="1357"/>
        <v>No</v>
      </c>
      <c r="AS2127">
        <v>0</v>
      </c>
      <c r="AT2127">
        <v>0</v>
      </c>
      <c r="AU2127">
        <v>410000</v>
      </c>
      <c r="AV2127" t="s">
        <v>5076</v>
      </c>
      <c r="AW2127">
        <v>0</v>
      </c>
      <c r="AX2127">
        <v>0</v>
      </c>
      <c r="AY2127" t="s">
        <v>6634</v>
      </c>
      <c r="AZ2127" t="s">
        <v>6639</v>
      </c>
      <c r="BA2127">
        <v>0</v>
      </c>
      <c r="BB2127" t="s">
        <v>6616</v>
      </c>
      <c r="BC2127" t="s">
        <v>6616</v>
      </c>
      <c r="BD2127" s="4" t="str">
        <f t="shared" si="1358"/>
        <v>No</v>
      </c>
      <c r="BE2127" t="s">
        <v>6640</v>
      </c>
      <c r="BF2127" s="3" t="str">
        <f t="shared" si="1359"/>
        <v>No</v>
      </c>
      <c r="BG2127" t="s">
        <v>6645</v>
      </c>
      <c r="BH2127" s="3" t="str">
        <f t="shared" si="1360"/>
        <v>3211 SEA MARSH RD</v>
      </c>
      <c r="BI2127" s="3" t="str">
        <f t="shared" si="1361"/>
        <v>Fernandina Beach</v>
      </c>
      <c r="BJ2127" s="3" t="str">
        <f t="shared" si="1362"/>
        <v>Florida</v>
      </c>
      <c r="BK2127" s="3">
        <f t="shared" si="1363"/>
        <v>32034</v>
      </c>
      <c r="BL2127" s="3" t="str">
        <f t="shared" si="1364"/>
        <v>3211 SEA MARSH RD FERNANDINA BEACH FL 32034</v>
      </c>
      <c r="BM2127" s="3" t="str">
        <f t="shared" si="1365"/>
        <v>L</v>
      </c>
      <c r="BN2127" s="3" t="str">
        <f t="shared" si="1366"/>
        <v>Pass</v>
      </c>
      <c r="BO2127" s="3" t="str">
        <f t="shared" si="1367"/>
        <v>No</v>
      </c>
      <c r="BP2127" s="3" t="str">
        <f t="shared" si="1368"/>
        <v>FV&lt;$10K</v>
      </c>
      <c r="BQ2127" t="s">
        <v>6650</v>
      </c>
      <c r="BR2127" s="3" t="str">
        <f t="shared" si="1369"/>
        <v>No, &lt; $20K Lien</v>
      </c>
      <c r="BS2127" s="3" t="str">
        <f t="shared" si="1370"/>
        <v>No, Lien &lt; $20K</v>
      </c>
      <c r="BT2127" t="s">
        <v>6650</v>
      </c>
      <c r="BU2127" s="3" t="str">
        <f t="shared" si="1371"/>
        <v>No</v>
      </c>
      <c r="BV2127" s="3" t="str">
        <f t="shared" si="1372"/>
        <v>No</v>
      </c>
      <c r="BW2127" s="3">
        <f t="shared" si="1373"/>
        <v>0</v>
      </c>
      <c r="BX2127" s="3" t="str">
        <f t="shared" si="1374"/>
        <v>No</v>
      </c>
      <c r="BY2127" s="3">
        <f t="shared" si="1375"/>
        <v>196000</v>
      </c>
      <c r="BZ2127">
        <v>1</v>
      </c>
      <c r="CA2127" s="3">
        <f t="shared" si="1376"/>
        <v>196000</v>
      </c>
      <c r="CC2127" s="3">
        <f t="shared" si="1377"/>
        <v>0</v>
      </c>
      <c r="CD2127" s="3">
        <f t="shared" si="1378"/>
        <v>0</v>
      </c>
      <c r="CE2127" s="3" t="str">
        <f t="shared" si="1379"/>
        <v/>
      </c>
      <c r="CF2127" s="3" t="e">
        <f>HLOOKUP(CE2127,'Valuation Data'!$D$2:$K$5,4,FALSE)</f>
        <v>#N/A</v>
      </c>
      <c r="CG2127" s="3">
        <f t="shared" si="1380"/>
        <v>196000</v>
      </c>
      <c r="CH2127" s="3" t="str">
        <f t="shared" si="1381"/>
        <v>No</v>
      </c>
      <c r="CI2127" s="3" t="str">
        <f>VLOOKUP(R2127,'Use Codes &amp; County Type'!A:D,4,FALSE)</f>
        <v>R</v>
      </c>
      <c r="CJ2127" s="3" t="str">
        <f t="shared" si="1382"/>
        <v>No</v>
      </c>
      <c r="CK2127" s="3" t="str">
        <f t="shared" si="1383"/>
        <v>No</v>
      </c>
      <c r="CL2127" s="3">
        <f t="shared" si="1384"/>
        <v>0.35</v>
      </c>
      <c r="CM2127" s="3">
        <f t="shared" si="1385"/>
        <v>68600</v>
      </c>
      <c r="CN2127" s="3">
        <f t="shared" si="1386"/>
        <v>13989.12</v>
      </c>
      <c r="CO2127" s="3">
        <f t="shared" si="1387"/>
        <v>54610.879999999997</v>
      </c>
      <c r="CP2127" s="3">
        <f t="shared" si="1388"/>
        <v>7.1373061224489803E-2</v>
      </c>
      <c r="CR2127" s="3" t="str">
        <f t="shared" si="1389"/>
        <v>No</v>
      </c>
      <c r="CV2127" s="3" t="str">
        <f t="shared" si="1390"/>
        <v>*Bid</v>
      </c>
      <c r="CW2127" s="3">
        <f t="shared" si="1391"/>
        <v>2126</v>
      </c>
      <c r="CX2127" s="3">
        <f t="shared" si="1392"/>
        <v>3497.28</v>
      </c>
      <c r="CY2127" s="3" t="str">
        <f t="shared" si="1393"/>
        <v>Ok</v>
      </c>
      <c r="CZ2127">
        <v>0</v>
      </c>
      <c r="DA2127">
        <v>0</v>
      </c>
    </row>
    <row r="2128" spans="1:105" x14ac:dyDescent="0.25">
      <c r="A2128">
        <v>2127</v>
      </c>
      <c r="B2128" t="s">
        <v>3</v>
      </c>
      <c r="C2128" t="s">
        <v>2236</v>
      </c>
      <c r="D2128">
        <v>6289.53</v>
      </c>
      <c r="E2128">
        <v>2017</v>
      </c>
      <c r="F2128" t="e">
        <f>NA()</f>
        <v>#N/A</v>
      </c>
      <c r="G2128" t="e">
        <f>NA()</f>
        <v>#N/A</v>
      </c>
      <c r="H2128" s="3" t="e">
        <f t="shared" si="1353"/>
        <v>#N/A</v>
      </c>
      <c r="I2128" t="e">
        <f>NA()</f>
        <v>#N/A</v>
      </c>
      <c r="J2128" t="e">
        <f>NA()</f>
        <v>#N/A</v>
      </c>
      <c r="K2128" t="e">
        <f>NA()</f>
        <v>#N/A</v>
      </c>
      <c r="L2128" t="e">
        <f>NA()</f>
        <v>#N/A</v>
      </c>
      <c r="M2128" t="e">
        <f>NA()</f>
        <v>#N/A</v>
      </c>
      <c r="N2128" t="e">
        <f>NA()</f>
        <v>#N/A</v>
      </c>
      <c r="O2128" t="e">
        <f>NA()</f>
        <v>#N/A</v>
      </c>
      <c r="P2128" t="e">
        <f>NA()</f>
        <v>#N/A</v>
      </c>
      <c r="Q2128" t="e">
        <f>NA()</f>
        <v>#N/A</v>
      </c>
      <c r="R2128">
        <v>4</v>
      </c>
      <c r="S2128" t="s">
        <v>6573</v>
      </c>
      <c r="T2128" t="e">
        <f>NA()</f>
        <v>#N/A</v>
      </c>
      <c r="U2128" t="e">
        <f>NA()</f>
        <v>#N/A</v>
      </c>
      <c r="V2128">
        <v>2017</v>
      </c>
      <c r="W2128">
        <v>360000</v>
      </c>
      <c r="X2128" t="e">
        <f>NA()</f>
        <v>#N/A</v>
      </c>
      <c r="Y2128" t="e">
        <f>NA()</f>
        <v>#N/A</v>
      </c>
      <c r="Z2128" t="e">
        <f>NA()</f>
        <v>#N/A</v>
      </c>
      <c r="AA2128" s="3">
        <f t="shared" si="1354"/>
        <v>0</v>
      </c>
      <c r="AI2128" t="e">
        <f>NA()</f>
        <v>#N/A</v>
      </c>
      <c r="AJ2128" t="e">
        <f>NA()</f>
        <v>#N/A</v>
      </c>
      <c r="AK2128" t="e">
        <f>NA()</f>
        <v>#N/A</v>
      </c>
      <c r="AL2128" t="e">
        <f>NA()</f>
        <v>#N/A</v>
      </c>
      <c r="AM2128" t="e">
        <f>NA()</f>
        <v>#N/A</v>
      </c>
      <c r="AN2128" t="e">
        <f>NA()</f>
        <v>#N/A</v>
      </c>
      <c r="AO2128" t="e">
        <f>NA()</f>
        <v>#N/A</v>
      </c>
      <c r="AP2128" s="3" t="str">
        <f t="shared" si="1355"/>
        <v>No</v>
      </c>
      <c r="AQ2128" s="3" t="str">
        <f t="shared" si="1356"/>
        <v>No</v>
      </c>
      <c r="AR2128" s="3" t="str">
        <f t="shared" si="1357"/>
        <v>No</v>
      </c>
      <c r="AS2128" t="e">
        <f>NA()</f>
        <v>#N/A</v>
      </c>
      <c r="AT2128" t="e">
        <f>NA()</f>
        <v>#N/A</v>
      </c>
      <c r="AU2128" t="e">
        <f>NA()</f>
        <v>#N/A</v>
      </c>
      <c r="AV2128" t="e">
        <f>NA()</f>
        <v>#N/A</v>
      </c>
      <c r="AW2128" t="e">
        <f>NA()</f>
        <v>#N/A</v>
      </c>
      <c r="AX2128" t="e">
        <f>NA()</f>
        <v>#N/A</v>
      </c>
      <c r="AY2128" t="e">
        <f>NA()</f>
        <v>#N/A</v>
      </c>
      <c r="AZ2128" t="e">
        <f>NA()</f>
        <v>#N/A</v>
      </c>
      <c r="BA2128">
        <v>0</v>
      </c>
      <c r="BB2128" t="s">
        <v>6616</v>
      </c>
      <c r="BC2128" t="e">
        <f>NA()</f>
        <v>#N/A</v>
      </c>
      <c r="BD2128" s="4" t="str">
        <f t="shared" si="1358"/>
        <v>No</v>
      </c>
      <c r="BE2128" t="e">
        <f>NA()</f>
        <v>#N/A</v>
      </c>
      <c r="BF2128" s="3" t="str">
        <f t="shared" si="1359"/>
        <v>No</v>
      </c>
      <c r="BG2128" t="e">
        <f>NA()</f>
        <v>#N/A</v>
      </c>
      <c r="BH2128" s="3" t="e">
        <f t="shared" si="1360"/>
        <v>#N/A</v>
      </c>
      <c r="BI2128" s="3" t="e">
        <f t="shared" si="1361"/>
        <v>#N/A</v>
      </c>
      <c r="BJ2128" s="3" t="e">
        <f t="shared" si="1362"/>
        <v>#N/A</v>
      </c>
      <c r="BK2128" s="3" t="e">
        <f t="shared" si="1363"/>
        <v>#N/A</v>
      </c>
      <c r="BL2128" s="3" t="e">
        <f t="shared" si="1364"/>
        <v>#N/A</v>
      </c>
      <c r="BM2128" s="3" t="e">
        <f t="shared" si="1365"/>
        <v>#N/A</v>
      </c>
      <c r="BN2128" s="3" t="str">
        <f t="shared" si="1366"/>
        <v>Pass</v>
      </c>
      <c r="BO2128" s="3" t="e">
        <f t="shared" si="1367"/>
        <v>#N/A</v>
      </c>
      <c r="BP2128" s="3" t="str">
        <f t="shared" si="1368"/>
        <v>FV&lt;$10K</v>
      </c>
      <c r="BQ2128" t="s">
        <v>6650</v>
      </c>
      <c r="BR2128" s="3" t="str">
        <f t="shared" si="1369"/>
        <v>No, &lt; $20K Lien</v>
      </c>
      <c r="BS2128" s="3" t="str">
        <f t="shared" si="1370"/>
        <v>No, Lien &lt; $20K</v>
      </c>
      <c r="BT2128" t="s">
        <v>6650</v>
      </c>
      <c r="BU2128" s="3" t="str">
        <f t="shared" si="1371"/>
        <v>No</v>
      </c>
      <c r="BV2128" s="3" t="str">
        <f t="shared" si="1372"/>
        <v>No</v>
      </c>
      <c r="BW2128" s="3">
        <f t="shared" si="1373"/>
        <v>0</v>
      </c>
      <c r="BX2128" s="3" t="str">
        <f t="shared" si="1374"/>
        <v>No</v>
      </c>
      <c r="BY2128" s="3">
        <f t="shared" si="1375"/>
        <v>360000</v>
      </c>
      <c r="BZ2128">
        <v>1</v>
      </c>
      <c r="CA2128" s="3">
        <f t="shared" si="1376"/>
        <v>360000</v>
      </c>
      <c r="CC2128" s="3" t="e">
        <f t="shared" si="1377"/>
        <v>#N/A</v>
      </c>
      <c r="CD2128" s="3" t="e">
        <f t="shared" si="1378"/>
        <v>#N/A</v>
      </c>
      <c r="CE2128" s="3" t="str">
        <f t="shared" si="1379"/>
        <v/>
      </c>
      <c r="CF2128" s="3" t="e">
        <f>HLOOKUP(CE2128,'Valuation Data'!$D$2:$K$5,4,FALSE)</f>
        <v>#N/A</v>
      </c>
      <c r="CG2128" s="3">
        <f t="shared" si="1380"/>
        <v>360000</v>
      </c>
      <c r="CH2128" s="3" t="str">
        <f t="shared" si="1381"/>
        <v>No</v>
      </c>
      <c r="CI2128" s="3" t="str">
        <f>VLOOKUP(R2128,'Use Codes &amp; County Type'!A:D,4,FALSE)</f>
        <v>R</v>
      </c>
      <c r="CJ2128" s="3" t="str">
        <f t="shared" si="1382"/>
        <v>No</v>
      </c>
      <c r="CK2128" s="3" t="str">
        <f t="shared" si="1383"/>
        <v>No</v>
      </c>
      <c r="CL2128" s="3">
        <f t="shared" si="1384"/>
        <v>0.35</v>
      </c>
      <c r="CM2128" s="3">
        <f t="shared" si="1385"/>
        <v>125999.99999999999</v>
      </c>
      <c r="CN2128" s="3" t="e">
        <f t="shared" si="1386"/>
        <v>#N/A</v>
      </c>
      <c r="CO2128" s="3" t="e">
        <f t="shared" si="1387"/>
        <v>#N/A</v>
      </c>
      <c r="CP2128" s="3" t="e">
        <f t="shared" si="1388"/>
        <v>#N/A</v>
      </c>
      <c r="CR2128" s="3" t="e">
        <f t="shared" si="1389"/>
        <v>#N/A</v>
      </c>
      <c r="CV2128" s="3" t="e">
        <f t="shared" si="1390"/>
        <v>#N/A</v>
      </c>
      <c r="CW2128" s="3">
        <f t="shared" si="1391"/>
        <v>2127</v>
      </c>
      <c r="CX2128" s="3">
        <f t="shared" si="1392"/>
        <v>6289.53</v>
      </c>
      <c r="CY2128" s="3" t="e">
        <f t="shared" si="1393"/>
        <v>#N/A</v>
      </c>
      <c r="CZ2128" t="e">
        <f>NA()</f>
        <v>#N/A</v>
      </c>
      <c r="DA2128" t="e">
        <f>NA()</f>
        <v>#N/A</v>
      </c>
    </row>
    <row r="2129" spans="1:105" x14ac:dyDescent="0.25">
      <c r="A2129">
        <v>2128</v>
      </c>
      <c r="B2129" t="s">
        <v>3</v>
      </c>
      <c r="C2129" t="s">
        <v>2237</v>
      </c>
      <c r="D2129">
        <v>8821.94</v>
      </c>
      <c r="E2129">
        <v>2017</v>
      </c>
      <c r="F2129">
        <v>8821.94</v>
      </c>
      <c r="G2129">
        <v>8821.94</v>
      </c>
      <c r="H2129" s="3">
        <f t="shared" si="1353"/>
        <v>0</v>
      </c>
      <c r="I2129">
        <v>1016</v>
      </c>
      <c r="J2129" t="s">
        <v>2736</v>
      </c>
      <c r="K2129" t="s">
        <v>2738</v>
      </c>
      <c r="L2129">
        <v>32034</v>
      </c>
      <c r="M2129" t="s">
        <v>4364</v>
      </c>
      <c r="N2129" t="s">
        <v>4761</v>
      </c>
      <c r="O2129">
        <v>-81.443786874051298</v>
      </c>
      <c r="P2129">
        <v>30.5525675053402</v>
      </c>
      <c r="Q2129" t="s">
        <v>6229</v>
      </c>
      <c r="R2129">
        <v>4</v>
      </c>
      <c r="S2129" t="s">
        <v>6573</v>
      </c>
      <c r="T2129">
        <v>1004</v>
      </c>
      <c r="U2129" t="s">
        <v>6609</v>
      </c>
      <c r="V2129">
        <v>2017</v>
      </c>
      <c r="W2129">
        <v>441650</v>
      </c>
      <c r="X2129">
        <v>2017</v>
      </c>
      <c r="Y2129">
        <v>600000</v>
      </c>
      <c r="Z2129">
        <v>8127.54</v>
      </c>
      <c r="AA2129" s="3">
        <f t="shared" si="1354"/>
        <v>0.92128715452610188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 s="3" t="str">
        <f t="shared" si="1355"/>
        <v>No</v>
      </c>
      <c r="AQ2129" s="3" t="str">
        <f t="shared" si="1356"/>
        <v>No</v>
      </c>
      <c r="AR2129" s="3" t="str">
        <f t="shared" si="1357"/>
        <v>No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 t="s">
        <v>6634</v>
      </c>
      <c r="AZ2129">
        <v>0</v>
      </c>
      <c r="BA2129">
        <v>0</v>
      </c>
      <c r="BB2129" t="s">
        <v>6616</v>
      </c>
      <c r="BC2129">
        <v>0</v>
      </c>
      <c r="BD2129" s="4" t="str">
        <f t="shared" si="1358"/>
        <v>No</v>
      </c>
      <c r="BE2129" t="s">
        <v>6640</v>
      </c>
      <c r="BF2129" s="3" t="str">
        <f t="shared" si="1359"/>
        <v>No</v>
      </c>
      <c r="BG2129" t="s">
        <v>6645</v>
      </c>
      <c r="BH2129" s="3" t="str">
        <f t="shared" si="1360"/>
        <v>1016 CAPTAINS COURT DR</v>
      </c>
      <c r="BI2129" s="3" t="str">
        <f t="shared" si="1361"/>
        <v>Fernandina Beach</v>
      </c>
      <c r="BJ2129" s="3" t="str">
        <f t="shared" si="1362"/>
        <v>Florida</v>
      </c>
      <c r="BK2129" s="3">
        <f t="shared" si="1363"/>
        <v>32034</v>
      </c>
      <c r="BL2129" s="3" t="str">
        <f t="shared" si="1364"/>
        <v>1016 CAPTAINS COURT DR FERNANDINA BEACH FL 32034</v>
      </c>
      <c r="BM2129" s="3" t="str">
        <f t="shared" si="1365"/>
        <v/>
      </c>
      <c r="BN2129" s="3" t="str">
        <f t="shared" si="1366"/>
        <v>Pass</v>
      </c>
      <c r="BO2129" s="3" t="str">
        <f t="shared" si="1367"/>
        <v>No</v>
      </c>
      <c r="BP2129" s="3" t="str">
        <f t="shared" si="1368"/>
        <v>FV&lt;$10K</v>
      </c>
      <c r="BQ2129" t="s">
        <v>6650</v>
      </c>
      <c r="BR2129" s="3" t="str">
        <f t="shared" si="1369"/>
        <v>No, &lt; $20K Lien</v>
      </c>
      <c r="BS2129" s="3" t="str">
        <f t="shared" si="1370"/>
        <v>No, Lien &lt; $20K</v>
      </c>
      <c r="BT2129" t="s">
        <v>6650</v>
      </c>
      <c r="BU2129" s="3" t="str">
        <f t="shared" si="1371"/>
        <v>No</v>
      </c>
      <c r="BV2129" s="3" t="str">
        <f t="shared" si="1372"/>
        <v>No</v>
      </c>
      <c r="BW2129" s="3">
        <f t="shared" si="1373"/>
        <v>0</v>
      </c>
      <c r="BX2129" s="3" t="str">
        <f t="shared" si="1374"/>
        <v>No</v>
      </c>
      <c r="BY2129" s="3">
        <f t="shared" si="1375"/>
        <v>441650</v>
      </c>
      <c r="BZ2129">
        <v>1</v>
      </c>
      <c r="CA2129" s="3">
        <f t="shared" si="1376"/>
        <v>441650</v>
      </c>
      <c r="CC2129" s="3">
        <f t="shared" si="1377"/>
        <v>0</v>
      </c>
      <c r="CD2129" s="3">
        <f t="shared" si="1378"/>
        <v>0</v>
      </c>
      <c r="CE2129" s="3" t="str">
        <f t="shared" si="1379"/>
        <v/>
      </c>
      <c r="CF2129" s="3" t="e">
        <f>HLOOKUP(CE2129,'Valuation Data'!$D$2:$K$5,4,FALSE)</f>
        <v>#N/A</v>
      </c>
      <c r="CG2129" s="3">
        <f t="shared" si="1380"/>
        <v>441650</v>
      </c>
      <c r="CH2129" s="3" t="str">
        <f t="shared" si="1381"/>
        <v>No</v>
      </c>
      <c r="CI2129" s="3" t="str">
        <f>VLOOKUP(R2129,'Use Codes &amp; County Type'!A:D,4,FALSE)</f>
        <v>R</v>
      </c>
      <c r="CJ2129" s="3" t="str">
        <f t="shared" si="1382"/>
        <v>No</v>
      </c>
      <c r="CK2129" s="3" t="str">
        <f t="shared" si="1383"/>
        <v>No</v>
      </c>
      <c r="CL2129" s="3">
        <f t="shared" si="1384"/>
        <v>0.35</v>
      </c>
      <c r="CM2129" s="3">
        <f t="shared" si="1385"/>
        <v>154577.5</v>
      </c>
      <c r="CN2129" s="3">
        <f t="shared" si="1386"/>
        <v>35287.760000000002</v>
      </c>
      <c r="CO2129" s="3">
        <f t="shared" si="1387"/>
        <v>119289.73999999999</v>
      </c>
      <c r="CP2129" s="3">
        <f t="shared" si="1388"/>
        <v>7.9899830182271037E-2</v>
      </c>
      <c r="CR2129" s="3" t="str">
        <f t="shared" si="1389"/>
        <v>No</v>
      </c>
      <c r="CV2129" s="3" t="str">
        <f t="shared" si="1390"/>
        <v>*Bid</v>
      </c>
      <c r="CW2129" s="3">
        <f t="shared" si="1391"/>
        <v>2128</v>
      </c>
      <c r="CX2129" s="3">
        <f t="shared" si="1392"/>
        <v>8821.94</v>
      </c>
      <c r="CY2129" s="3" t="str">
        <f t="shared" si="1393"/>
        <v>Ok</v>
      </c>
      <c r="CZ2129">
        <v>0</v>
      </c>
      <c r="DA2129">
        <v>0</v>
      </c>
    </row>
    <row r="2130" spans="1:105" x14ac:dyDescent="0.25">
      <c r="A2130">
        <v>2129</v>
      </c>
      <c r="B2130" t="s">
        <v>3</v>
      </c>
      <c r="C2130" t="s">
        <v>2238</v>
      </c>
      <c r="D2130">
        <v>8821.94</v>
      </c>
      <c r="E2130">
        <v>2017</v>
      </c>
      <c r="F2130">
        <v>8821.94</v>
      </c>
      <c r="G2130">
        <v>8821.94</v>
      </c>
      <c r="H2130" s="3">
        <f t="shared" si="1353"/>
        <v>0</v>
      </c>
      <c r="I2130">
        <v>1022</v>
      </c>
      <c r="J2130" t="s">
        <v>2736</v>
      </c>
      <c r="K2130" t="s">
        <v>2738</v>
      </c>
      <c r="L2130">
        <v>32034</v>
      </c>
      <c r="M2130" t="s">
        <v>4365</v>
      </c>
      <c r="N2130" t="s">
        <v>4761</v>
      </c>
      <c r="O2130">
        <v>-81.443786874051298</v>
      </c>
      <c r="P2130">
        <v>30.5525675053402</v>
      </c>
      <c r="Q2130" t="s">
        <v>6230</v>
      </c>
      <c r="R2130">
        <v>4</v>
      </c>
      <c r="S2130" t="s">
        <v>6573</v>
      </c>
      <c r="T2130">
        <v>1004</v>
      </c>
      <c r="U2130" t="s">
        <v>6609</v>
      </c>
      <c r="V2130">
        <v>2017</v>
      </c>
      <c r="W2130">
        <v>441650</v>
      </c>
      <c r="X2130">
        <v>2017</v>
      </c>
      <c r="Y2130">
        <v>600000</v>
      </c>
      <c r="Z2130">
        <v>8127.54</v>
      </c>
      <c r="AA2130" s="3">
        <f t="shared" si="1354"/>
        <v>0.92128715452610188</v>
      </c>
      <c r="AB2130" t="s">
        <v>6616</v>
      </c>
      <c r="AC2130" t="s">
        <v>6616</v>
      </c>
      <c r="AI2130" t="s">
        <v>6618</v>
      </c>
      <c r="AJ2130" t="s">
        <v>6618</v>
      </c>
      <c r="AK2130" t="s">
        <v>6618</v>
      </c>
      <c r="AL2130" t="s">
        <v>6618</v>
      </c>
      <c r="AM2130">
        <v>0</v>
      </c>
      <c r="AN2130">
        <v>0</v>
      </c>
      <c r="AO2130">
        <v>0</v>
      </c>
      <c r="AP2130" s="3" t="str">
        <f t="shared" si="1355"/>
        <v>No</v>
      </c>
      <c r="AQ2130" s="3" t="str">
        <f t="shared" si="1356"/>
        <v>No</v>
      </c>
      <c r="AR2130" s="3" t="str">
        <f t="shared" si="1357"/>
        <v>No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 t="s">
        <v>6634</v>
      </c>
      <c r="AZ2130" t="s">
        <v>6638</v>
      </c>
      <c r="BA2130">
        <v>1</v>
      </c>
      <c r="BB2130" t="s">
        <v>6616</v>
      </c>
      <c r="BC2130" t="s">
        <v>6616</v>
      </c>
      <c r="BD2130" s="4" t="str">
        <f t="shared" si="1358"/>
        <v>No</v>
      </c>
      <c r="BE2130" t="s">
        <v>6640</v>
      </c>
      <c r="BF2130" s="3" t="str">
        <f t="shared" si="1359"/>
        <v>No</v>
      </c>
      <c r="BG2130" t="s">
        <v>6645</v>
      </c>
      <c r="BH2130" s="3" t="str">
        <f t="shared" si="1360"/>
        <v>1022 CAPTAINS COURT DR</v>
      </c>
      <c r="BI2130" s="3" t="str">
        <f t="shared" si="1361"/>
        <v>Fernandina Beach</v>
      </c>
      <c r="BJ2130" s="3" t="str">
        <f t="shared" si="1362"/>
        <v>Florida</v>
      </c>
      <c r="BK2130" s="3">
        <f t="shared" si="1363"/>
        <v>32034</v>
      </c>
      <c r="BL2130" s="3" t="str">
        <f t="shared" si="1364"/>
        <v>1022 CAPTAINS COURT DR FERNANDINA BEACH FL 32034</v>
      </c>
      <c r="BM2130" s="3" t="str">
        <f t="shared" si="1365"/>
        <v/>
      </c>
      <c r="BN2130" s="3" t="str">
        <f t="shared" si="1366"/>
        <v>Pass</v>
      </c>
      <c r="BO2130" s="3" t="str">
        <f t="shared" si="1367"/>
        <v>No</v>
      </c>
      <c r="BP2130" s="3" t="str">
        <f t="shared" si="1368"/>
        <v>FV&lt;$10K</v>
      </c>
      <c r="BQ2130" t="s">
        <v>6650</v>
      </c>
      <c r="BR2130" s="3" t="str">
        <f t="shared" si="1369"/>
        <v>No, &lt; $20K Lien</v>
      </c>
      <c r="BS2130" s="3" t="str">
        <f t="shared" si="1370"/>
        <v>No, Lien &lt; $20K</v>
      </c>
      <c r="BT2130" t="s">
        <v>6650</v>
      </c>
      <c r="BU2130" s="3" t="str">
        <f t="shared" si="1371"/>
        <v>No</v>
      </c>
      <c r="BV2130" s="3" t="str">
        <f t="shared" si="1372"/>
        <v>No</v>
      </c>
      <c r="BW2130" s="3">
        <f t="shared" si="1373"/>
        <v>1</v>
      </c>
      <c r="BX2130" s="3" t="str">
        <f t="shared" si="1374"/>
        <v>No</v>
      </c>
      <c r="BY2130" s="3">
        <f t="shared" si="1375"/>
        <v>441650</v>
      </c>
      <c r="BZ2130">
        <v>1</v>
      </c>
      <c r="CA2130" s="3">
        <f t="shared" si="1376"/>
        <v>441650</v>
      </c>
      <c r="CC2130" s="3">
        <f t="shared" si="1377"/>
        <v>0</v>
      </c>
      <c r="CD2130" s="3">
        <f t="shared" si="1378"/>
        <v>0</v>
      </c>
      <c r="CE2130" s="3" t="str">
        <f t="shared" si="1379"/>
        <v/>
      </c>
      <c r="CF2130" s="3" t="e">
        <f>HLOOKUP(CE2130,'Valuation Data'!$D$2:$K$5,4,FALSE)</f>
        <v>#N/A</v>
      </c>
      <c r="CG2130" s="3">
        <f t="shared" si="1380"/>
        <v>441650</v>
      </c>
      <c r="CH2130" s="3" t="str">
        <f t="shared" si="1381"/>
        <v>No</v>
      </c>
      <c r="CI2130" s="3" t="str">
        <f>VLOOKUP(R2130,'Use Codes &amp; County Type'!A:D,4,FALSE)</f>
        <v>R</v>
      </c>
      <c r="CJ2130" s="3" t="str">
        <f t="shared" si="1382"/>
        <v>No</v>
      </c>
      <c r="CK2130" s="3" t="str">
        <f t="shared" si="1383"/>
        <v>No</v>
      </c>
      <c r="CL2130" s="3">
        <f t="shared" si="1384"/>
        <v>0.35</v>
      </c>
      <c r="CM2130" s="3">
        <f t="shared" si="1385"/>
        <v>154577.5</v>
      </c>
      <c r="CN2130" s="3">
        <f t="shared" si="1386"/>
        <v>44109.700000000004</v>
      </c>
      <c r="CO2130" s="3">
        <f t="shared" si="1387"/>
        <v>110467.79999999999</v>
      </c>
      <c r="CP2130" s="3">
        <f t="shared" si="1388"/>
        <v>9.9874787727838796E-2</v>
      </c>
      <c r="CR2130" s="3" t="str">
        <f t="shared" si="1389"/>
        <v>No</v>
      </c>
      <c r="CV2130" s="3" t="str">
        <f t="shared" si="1390"/>
        <v>*Bid</v>
      </c>
      <c r="CW2130" s="3">
        <f t="shared" si="1391"/>
        <v>2129</v>
      </c>
      <c r="CX2130" s="3">
        <f t="shared" si="1392"/>
        <v>8821.94</v>
      </c>
      <c r="CY2130" s="3" t="str">
        <f t="shared" si="1393"/>
        <v>Ok</v>
      </c>
      <c r="CZ2130">
        <v>0</v>
      </c>
      <c r="DA2130">
        <v>0</v>
      </c>
    </row>
    <row r="2131" spans="1:105" x14ac:dyDescent="0.25">
      <c r="A2131">
        <v>2130</v>
      </c>
      <c r="B2131" t="s">
        <v>3</v>
      </c>
      <c r="C2131" t="s">
        <v>2239</v>
      </c>
      <c r="D2131">
        <v>3877.14</v>
      </c>
      <c r="E2131">
        <v>2017</v>
      </c>
      <c r="F2131" t="e">
        <f>NA()</f>
        <v>#N/A</v>
      </c>
      <c r="G2131" t="e">
        <f>NA()</f>
        <v>#N/A</v>
      </c>
      <c r="H2131" s="3" t="e">
        <f t="shared" si="1353"/>
        <v>#N/A</v>
      </c>
      <c r="I2131" t="e">
        <f>NA()</f>
        <v>#N/A</v>
      </c>
      <c r="J2131" t="e">
        <f>NA()</f>
        <v>#N/A</v>
      </c>
      <c r="K2131" t="e">
        <f>NA()</f>
        <v>#N/A</v>
      </c>
      <c r="L2131" t="e">
        <f>NA()</f>
        <v>#N/A</v>
      </c>
      <c r="M2131" t="e">
        <f>NA()</f>
        <v>#N/A</v>
      </c>
      <c r="N2131" t="e">
        <f>NA()</f>
        <v>#N/A</v>
      </c>
      <c r="O2131" t="e">
        <f>NA()</f>
        <v>#N/A</v>
      </c>
      <c r="P2131" t="e">
        <f>NA()</f>
        <v>#N/A</v>
      </c>
      <c r="Q2131" t="e">
        <f>NA()</f>
        <v>#N/A</v>
      </c>
      <c r="R2131">
        <v>4</v>
      </c>
      <c r="S2131" t="s">
        <v>6573</v>
      </c>
      <c r="T2131" t="e">
        <f>NA()</f>
        <v>#N/A</v>
      </c>
      <c r="U2131" t="e">
        <f>NA()</f>
        <v>#N/A</v>
      </c>
      <c r="V2131">
        <v>2017</v>
      </c>
      <c r="W2131">
        <v>216000</v>
      </c>
      <c r="X2131" t="e">
        <f>NA()</f>
        <v>#N/A</v>
      </c>
      <c r="Y2131" t="e">
        <f>NA()</f>
        <v>#N/A</v>
      </c>
      <c r="Z2131" t="e">
        <f>NA()</f>
        <v>#N/A</v>
      </c>
      <c r="AA2131" s="3">
        <f t="shared" si="1354"/>
        <v>0</v>
      </c>
      <c r="AI2131" t="e">
        <f>NA()</f>
        <v>#N/A</v>
      </c>
      <c r="AJ2131" t="e">
        <f>NA()</f>
        <v>#N/A</v>
      </c>
      <c r="AK2131" t="e">
        <f>NA()</f>
        <v>#N/A</v>
      </c>
      <c r="AL2131" t="e">
        <f>NA()</f>
        <v>#N/A</v>
      </c>
      <c r="AM2131" t="e">
        <f>NA()</f>
        <v>#N/A</v>
      </c>
      <c r="AN2131" t="e">
        <f>NA()</f>
        <v>#N/A</v>
      </c>
      <c r="AO2131" t="e">
        <f>NA()</f>
        <v>#N/A</v>
      </c>
      <c r="AP2131" s="3" t="str">
        <f t="shared" si="1355"/>
        <v>No</v>
      </c>
      <c r="AQ2131" s="3" t="str">
        <f t="shared" si="1356"/>
        <v>No</v>
      </c>
      <c r="AR2131" s="3" t="str">
        <f t="shared" si="1357"/>
        <v>No</v>
      </c>
      <c r="AS2131" t="e">
        <f>NA()</f>
        <v>#N/A</v>
      </c>
      <c r="AT2131" t="e">
        <f>NA()</f>
        <v>#N/A</v>
      </c>
      <c r="AU2131" t="e">
        <f>NA()</f>
        <v>#N/A</v>
      </c>
      <c r="AV2131" t="e">
        <f>NA()</f>
        <v>#N/A</v>
      </c>
      <c r="AW2131" t="e">
        <f>NA()</f>
        <v>#N/A</v>
      </c>
      <c r="AX2131" t="e">
        <f>NA()</f>
        <v>#N/A</v>
      </c>
      <c r="AY2131" t="e">
        <f>NA()</f>
        <v>#N/A</v>
      </c>
      <c r="AZ2131" t="e">
        <f>NA()</f>
        <v>#N/A</v>
      </c>
      <c r="BA2131">
        <v>0</v>
      </c>
      <c r="BB2131" t="s">
        <v>6616</v>
      </c>
      <c r="BC2131" t="e">
        <f>NA()</f>
        <v>#N/A</v>
      </c>
      <c r="BD2131" s="4" t="str">
        <f t="shared" si="1358"/>
        <v>No</v>
      </c>
      <c r="BE2131" t="e">
        <f>NA()</f>
        <v>#N/A</v>
      </c>
      <c r="BF2131" s="3" t="str">
        <f t="shared" si="1359"/>
        <v>No</v>
      </c>
      <c r="BG2131" t="e">
        <f>NA()</f>
        <v>#N/A</v>
      </c>
      <c r="BH2131" s="3" t="e">
        <f t="shared" si="1360"/>
        <v>#N/A</v>
      </c>
      <c r="BI2131" s="3" t="e">
        <f t="shared" si="1361"/>
        <v>#N/A</v>
      </c>
      <c r="BJ2131" s="3" t="e">
        <f t="shared" si="1362"/>
        <v>#N/A</v>
      </c>
      <c r="BK2131" s="3" t="e">
        <f t="shared" si="1363"/>
        <v>#N/A</v>
      </c>
      <c r="BL2131" s="3" t="e">
        <f t="shared" si="1364"/>
        <v>#N/A</v>
      </c>
      <c r="BM2131" s="3" t="e">
        <f t="shared" si="1365"/>
        <v>#N/A</v>
      </c>
      <c r="BN2131" s="3" t="str">
        <f t="shared" si="1366"/>
        <v>Pass</v>
      </c>
      <c r="BO2131" s="3" t="e">
        <f t="shared" si="1367"/>
        <v>#N/A</v>
      </c>
      <c r="BP2131" s="3" t="str">
        <f t="shared" si="1368"/>
        <v>FV&lt;$10K</v>
      </c>
      <c r="BQ2131" t="s">
        <v>6650</v>
      </c>
      <c r="BR2131" s="3" t="str">
        <f t="shared" si="1369"/>
        <v>No, &lt; $20K Lien</v>
      </c>
      <c r="BS2131" s="3" t="str">
        <f t="shared" si="1370"/>
        <v>No, Lien &lt; $20K</v>
      </c>
      <c r="BT2131" t="s">
        <v>6650</v>
      </c>
      <c r="BU2131" s="3" t="str">
        <f t="shared" si="1371"/>
        <v>No</v>
      </c>
      <c r="BV2131" s="3" t="str">
        <f t="shared" si="1372"/>
        <v>No</v>
      </c>
      <c r="BW2131" s="3">
        <f t="shared" si="1373"/>
        <v>0</v>
      </c>
      <c r="BX2131" s="3" t="str">
        <f t="shared" si="1374"/>
        <v>No</v>
      </c>
      <c r="BY2131" s="3">
        <f t="shared" si="1375"/>
        <v>216000</v>
      </c>
      <c r="BZ2131">
        <v>1</v>
      </c>
      <c r="CA2131" s="3">
        <f t="shared" si="1376"/>
        <v>216000</v>
      </c>
      <c r="CC2131" s="3" t="e">
        <f t="shared" si="1377"/>
        <v>#N/A</v>
      </c>
      <c r="CD2131" s="3" t="e">
        <f t="shared" si="1378"/>
        <v>#N/A</v>
      </c>
      <c r="CE2131" s="3" t="str">
        <f t="shared" si="1379"/>
        <v/>
      </c>
      <c r="CF2131" s="3" t="e">
        <f>HLOOKUP(CE2131,'Valuation Data'!$D$2:$K$5,4,FALSE)</f>
        <v>#N/A</v>
      </c>
      <c r="CG2131" s="3">
        <f t="shared" si="1380"/>
        <v>216000</v>
      </c>
      <c r="CH2131" s="3" t="str">
        <f t="shared" si="1381"/>
        <v>No</v>
      </c>
      <c r="CI2131" s="3" t="str">
        <f>VLOOKUP(R2131,'Use Codes &amp; County Type'!A:D,4,FALSE)</f>
        <v>R</v>
      </c>
      <c r="CJ2131" s="3" t="str">
        <f t="shared" si="1382"/>
        <v>No</v>
      </c>
      <c r="CK2131" s="3" t="str">
        <f t="shared" si="1383"/>
        <v>No</v>
      </c>
      <c r="CL2131" s="3">
        <f t="shared" si="1384"/>
        <v>0.35</v>
      </c>
      <c r="CM2131" s="3">
        <f t="shared" si="1385"/>
        <v>75600</v>
      </c>
      <c r="CN2131" s="3" t="e">
        <f t="shared" si="1386"/>
        <v>#N/A</v>
      </c>
      <c r="CO2131" s="3" t="e">
        <f t="shared" si="1387"/>
        <v>#N/A</v>
      </c>
      <c r="CP2131" s="3" t="e">
        <f t="shared" si="1388"/>
        <v>#N/A</v>
      </c>
      <c r="CR2131" s="3" t="e">
        <f t="shared" si="1389"/>
        <v>#N/A</v>
      </c>
      <c r="CV2131" s="3" t="e">
        <f t="shared" si="1390"/>
        <v>#N/A</v>
      </c>
      <c r="CW2131" s="3">
        <f t="shared" si="1391"/>
        <v>2130</v>
      </c>
      <c r="CX2131" s="3">
        <f t="shared" si="1392"/>
        <v>3877.14</v>
      </c>
      <c r="CY2131" s="3" t="e">
        <f t="shared" si="1393"/>
        <v>#N/A</v>
      </c>
      <c r="CZ2131" t="e">
        <f>NA()</f>
        <v>#N/A</v>
      </c>
      <c r="DA2131" t="e">
        <f>NA()</f>
        <v>#N/A</v>
      </c>
    </row>
    <row r="2132" spans="1:105" x14ac:dyDescent="0.25">
      <c r="A2132">
        <v>2131</v>
      </c>
      <c r="B2132" t="s">
        <v>3</v>
      </c>
      <c r="C2132" t="s">
        <v>2240</v>
      </c>
      <c r="D2132">
        <v>3078.07</v>
      </c>
      <c r="E2132">
        <v>2017</v>
      </c>
      <c r="F2132">
        <v>3078.07</v>
      </c>
      <c r="G2132">
        <v>3078.07</v>
      </c>
      <c r="H2132" s="3">
        <f t="shared" si="1353"/>
        <v>0</v>
      </c>
      <c r="I2132">
        <v>2109</v>
      </c>
      <c r="J2132" t="s">
        <v>2736</v>
      </c>
      <c r="K2132" t="s">
        <v>2738</v>
      </c>
      <c r="L2132">
        <v>32034</v>
      </c>
      <c r="M2132" t="s">
        <v>4366</v>
      </c>
      <c r="N2132" t="s">
        <v>4761</v>
      </c>
      <c r="O2132">
        <v>-81.445505828679103</v>
      </c>
      <c r="P2132">
        <v>30.558871480923099</v>
      </c>
      <c r="Q2132" t="s">
        <v>6231</v>
      </c>
      <c r="R2132">
        <v>4</v>
      </c>
      <c r="S2132" t="s">
        <v>6573</v>
      </c>
      <c r="T2132">
        <v>1004</v>
      </c>
      <c r="U2132" t="s">
        <v>6609</v>
      </c>
      <c r="V2132">
        <v>2017</v>
      </c>
      <c r="W2132">
        <v>170000</v>
      </c>
      <c r="X2132">
        <v>2017</v>
      </c>
      <c r="Y2132">
        <v>170000</v>
      </c>
      <c r="Z2132">
        <v>2816.52</v>
      </c>
      <c r="AA2132" s="3">
        <f t="shared" si="1354"/>
        <v>0.91502792334157435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 s="3" t="str">
        <f t="shared" si="1355"/>
        <v>No</v>
      </c>
      <c r="AQ2132" s="3" t="str">
        <f t="shared" si="1356"/>
        <v>No</v>
      </c>
      <c r="AR2132" s="3" t="str">
        <f t="shared" si="1357"/>
        <v>No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 t="s">
        <v>6634</v>
      </c>
      <c r="AZ2132">
        <v>0</v>
      </c>
      <c r="BA2132">
        <v>0</v>
      </c>
      <c r="BB2132" t="s">
        <v>6616</v>
      </c>
      <c r="BC2132">
        <v>0</v>
      </c>
      <c r="BD2132" s="4" t="str">
        <f t="shared" si="1358"/>
        <v>No</v>
      </c>
      <c r="BE2132" t="s">
        <v>6640</v>
      </c>
      <c r="BF2132" s="3" t="str">
        <f t="shared" si="1359"/>
        <v>No</v>
      </c>
      <c r="BG2132" t="s">
        <v>6645</v>
      </c>
      <c r="BH2132" s="3" t="str">
        <f t="shared" si="1360"/>
        <v>2109 BEACH WOOD RD</v>
      </c>
      <c r="BI2132" s="3" t="str">
        <f t="shared" si="1361"/>
        <v>Fernandina Beach</v>
      </c>
      <c r="BJ2132" s="3" t="str">
        <f t="shared" si="1362"/>
        <v>Florida</v>
      </c>
      <c r="BK2132" s="3">
        <f t="shared" si="1363"/>
        <v>32034</v>
      </c>
      <c r="BL2132" s="3" t="str">
        <f t="shared" si="1364"/>
        <v>2109 BEACH WOOD RD FERNANDINA BEACH FL 32034</v>
      </c>
      <c r="BM2132" s="3" t="str">
        <f t="shared" si="1365"/>
        <v/>
      </c>
      <c r="BN2132" s="3" t="str">
        <f t="shared" si="1366"/>
        <v>Pass</v>
      </c>
      <c r="BO2132" s="3" t="str">
        <f t="shared" si="1367"/>
        <v>No</v>
      </c>
      <c r="BP2132" s="3" t="str">
        <f t="shared" si="1368"/>
        <v>FV&lt;$10K</v>
      </c>
      <c r="BQ2132" t="s">
        <v>6650</v>
      </c>
      <c r="BR2132" s="3" t="str">
        <f t="shared" si="1369"/>
        <v>No, &lt; $20K Lien</v>
      </c>
      <c r="BS2132" s="3" t="str">
        <f t="shared" si="1370"/>
        <v>No, Lien &lt; $20K</v>
      </c>
      <c r="BT2132" t="s">
        <v>6650</v>
      </c>
      <c r="BU2132" s="3" t="str">
        <f t="shared" si="1371"/>
        <v>No</v>
      </c>
      <c r="BV2132" s="3" t="str">
        <f t="shared" si="1372"/>
        <v>No</v>
      </c>
      <c r="BW2132" s="3">
        <f t="shared" si="1373"/>
        <v>0</v>
      </c>
      <c r="BX2132" s="3" t="str">
        <f t="shared" si="1374"/>
        <v>No</v>
      </c>
      <c r="BY2132" s="3">
        <f t="shared" si="1375"/>
        <v>170000</v>
      </c>
      <c r="BZ2132">
        <v>1</v>
      </c>
      <c r="CA2132" s="3">
        <f t="shared" si="1376"/>
        <v>170000</v>
      </c>
      <c r="CC2132" s="3">
        <f t="shared" si="1377"/>
        <v>0</v>
      </c>
      <c r="CD2132" s="3">
        <f t="shared" si="1378"/>
        <v>0</v>
      </c>
      <c r="CE2132" s="3" t="str">
        <f t="shared" si="1379"/>
        <v/>
      </c>
      <c r="CF2132" s="3" t="e">
        <f>HLOOKUP(CE2132,'Valuation Data'!$D$2:$K$5,4,FALSE)</f>
        <v>#N/A</v>
      </c>
      <c r="CG2132" s="3">
        <f t="shared" si="1380"/>
        <v>170000</v>
      </c>
      <c r="CH2132" s="3" t="str">
        <f t="shared" si="1381"/>
        <v>No</v>
      </c>
      <c r="CI2132" s="3" t="str">
        <f>VLOOKUP(R2132,'Use Codes &amp; County Type'!A:D,4,FALSE)</f>
        <v>R</v>
      </c>
      <c r="CJ2132" s="3" t="str">
        <f t="shared" si="1382"/>
        <v>No</v>
      </c>
      <c r="CK2132" s="3" t="str">
        <f t="shared" si="1383"/>
        <v>No</v>
      </c>
      <c r="CL2132" s="3">
        <f t="shared" si="1384"/>
        <v>0.35</v>
      </c>
      <c r="CM2132" s="3">
        <f t="shared" si="1385"/>
        <v>59499.999999999993</v>
      </c>
      <c r="CN2132" s="3">
        <f t="shared" si="1386"/>
        <v>12312.28</v>
      </c>
      <c r="CO2132" s="3">
        <f t="shared" si="1387"/>
        <v>47187.719999999994</v>
      </c>
      <c r="CP2132" s="3">
        <f t="shared" si="1388"/>
        <v>7.2425176470588243E-2</v>
      </c>
      <c r="CR2132" s="3" t="str">
        <f t="shared" si="1389"/>
        <v>No</v>
      </c>
      <c r="CV2132" s="3" t="str">
        <f t="shared" si="1390"/>
        <v>*Bid</v>
      </c>
      <c r="CW2132" s="3">
        <f t="shared" si="1391"/>
        <v>2131</v>
      </c>
      <c r="CX2132" s="3">
        <f t="shared" si="1392"/>
        <v>3078.07</v>
      </c>
      <c r="CY2132" s="3" t="str">
        <f t="shared" si="1393"/>
        <v>Ok</v>
      </c>
      <c r="CZ2132">
        <v>0</v>
      </c>
      <c r="DA2132">
        <v>0</v>
      </c>
    </row>
    <row r="2133" spans="1:105" x14ac:dyDescent="0.25">
      <c r="A2133">
        <v>2132</v>
      </c>
      <c r="B2133" t="s">
        <v>3</v>
      </c>
      <c r="C2133" t="s">
        <v>2241</v>
      </c>
      <c r="D2133">
        <v>2145.9899999999998</v>
      </c>
      <c r="E2133">
        <v>2017</v>
      </c>
      <c r="F2133">
        <v>2145.9899999999998</v>
      </c>
      <c r="G2133">
        <v>2145.9899999999998</v>
      </c>
      <c r="H2133" s="3">
        <f t="shared" si="1353"/>
        <v>0</v>
      </c>
      <c r="I2133">
        <v>317</v>
      </c>
      <c r="J2133" t="s">
        <v>2736</v>
      </c>
      <c r="K2133" t="s">
        <v>2738</v>
      </c>
      <c r="L2133">
        <v>32034</v>
      </c>
      <c r="M2133" t="s">
        <v>4367</v>
      </c>
      <c r="N2133" t="s">
        <v>4761</v>
      </c>
      <c r="O2133">
        <v>-81.443547659379604</v>
      </c>
      <c r="P2133">
        <v>30.557924482425701</v>
      </c>
      <c r="Q2133" t="s">
        <v>6232</v>
      </c>
      <c r="R2133">
        <v>4</v>
      </c>
      <c r="S2133" t="s">
        <v>6573</v>
      </c>
      <c r="T2133">
        <v>1004</v>
      </c>
      <c r="U2133" t="s">
        <v>6609</v>
      </c>
      <c r="V2133">
        <v>2017</v>
      </c>
      <c r="W2133">
        <v>238050</v>
      </c>
      <c r="X2133">
        <v>2017</v>
      </c>
      <c r="Y2133">
        <v>238050</v>
      </c>
      <c r="Z2133">
        <v>3896.94</v>
      </c>
      <c r="AA2133" s="3">
        <f t="shared" si="1354"/>
        <v>1.8159171291571725</v>
      </c>
      <c r="AC2133" t="s">
        <v>6616</v>
      </c>
      <c r="AI2133" t="s">
        <v>6618</v>
      </c>
      <c r="AJ2133" t="s">
        <v>6618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 s="3" t="str">
        <f t="shared" si="1355"/>
        <v>No</v>
      </c>
      <c r="AQ2133" s="3" t="str">
        <f t="shared" si="1356"/>
        <v>No</v>
      </c>
      <c r="AR2133" s="3" t="str">
        <f t="shared" si="1357"/>
        <v>No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 t="s">
        <v>6634</v>
      </c>
      <c r="AZ2133" t="s">
        <v>6638</v>
      </c>
      <c r="BA2133">
        <v>0</v>
      </c>
      <c r="BB2133" t="s">
        <v>6616</v>
      </c>
      <c r="BC2133" t="s">
        <v>6616</v>
      </c>
      <c r="BD2133" s="4" t="str">
        <f t="shared" si="1358"/>
        <v>No</v>
      </c>
      <c r="BE2133" t="s">
        <v>6640</v>
      </c>
      <c r="BF2133" s="3" t="str">
        <f t="shared" si="1359"/>
        <v>No</v>
      </c>
      <c r="BG2133" t="s">
        <v>6645</v>
      </c>
      <c r="BH2133" s="3" t="str">
        <f t="shared" si="1360"/>
        <v>317 SANDCASTLES CT</v>
      </c>
      <c r="BI2133" s="3" t="str">
        <f t="shared" si="1361"/>
        <v>Fernandina Beach</v>
      </c>
      <c r="BJ2133" s="3" t="str">
        <f t="shared" si="1362"/>
        <v>Florida</v>
      </c>
      <c r="BK2133" s="3">
        <f t="shared" si="1363"/>
        <v>32034</v>
      </c>
      <c r="BL2133" s="3" t="str">
        <f t="shared" si="1364"/>
        <v>317 SANDCASTLES CT FERNANDINA BEACH FL 32034</v>
      </c>
      <c r="BM2133" s="3" t="str">
        <f t="shared" si="1365"/>
        <v/>
      </c>
      <c r="BN2133" s="3" t="str">
        <f t="shared" si="1366"/>
        <v>Pass</v>
      </c>
      <c r="BO2133" s="3" t="str">
        <f t="shared" si="1367"/>
        <v>No</v>
      </c>
      <c r="BP2133" s="3" t="str">
        <f t="shared" si="1368"/>
        <v>FV&lt;$10K</v>
      </c>
      <c r="BQ2133" t="s">
        <v>6650</v>
      </c>
      <c r="BR2133" s="3" t="str">
        <f t="shared" si="1369"/>
        <v>No, &lt; $20K Lien</v>
      </c>
      <c r="BS2133" s="3" t="str">
        <f t="shared" si="1370"/>
        <v>No, Lien &lt; $20K</v>
      </c>
      <c r="BT2133" t="s">
        <v>6650</v>
      </c>
      <c r="BU2133" s="3" t="str">
        <f t="shared" si="1371"/>
        <v>No</v>
      </c>
      <c r="BV2133" s="3" t="str">
        <f t="shared" si="1372"/>
        <v>No</v>
      </c>
      <c r="BW2133" s="3">
        <f t="shared" si="1373"/>
        <v>0</v>
      </c>
      <c r="BX2133" s="3" t="str">
        <f t="shared" si="1374"/>
        <v>No</v>
      </c>
      <c r="BY2133" s="3">
        <f t="shared" si="1375"/>
        <v>238050</v>
      </c>
      <c r="BZ2133">
        <v>1</v>
      </c>
      <c r="CA2133" s="3">
        <f t="shared" si="1376"/>
        <v>238050</v>
      </c>
      <c r="CC2133" s="3">
        <f t="shared" si="1377"/>
        <v>0</v>
      </c>
      <c r="CD2133" s="3">
        <f t="shared" si="1378"/>
        <v>0</v>
      </c>
      <c r="CE2133" s="3" t="str">
        <f t="shared" si="1379"/>
        <v/>
      </c>
      <c r="CF2133" s="3" t="e">
        <f>HLOOKUP(CE2133,'Valuation Data'!$D$2:$K$5,4,FALSE)</f>
        <v>#N/A</v>
      </c>
      <c r="CG2133" s="3">
        <f t="shared" si="1380"/>
        <v>238050</v>
      </c>
      <c r="CH2133" s="3" t="str">
        <f t="shared" si="1381"/>
        <v>No</v>
      </c>
      <c r="CI2133" s="3" t="str">
        <f>VLOOKUP(R2133,'Use Codes &amp; County Type'!A:D,4,FALSE)</f>
        <v>R</v>
      </c>
      <c r="CJ2133" s="3" t="str">
        <f t="shared" si="1382"/>
        <v>No</v>
      </c>
      <c r="CK2133" s="3" t="str">
        <f t="shared" si="1383"/>
        <v>No</v>
      </c>
      <c r="CL2133" s="3">
        <f t="shared" si="1384"/>
        <v>0.35</v>
      </c>
      <c r="CM2133" s="3">
        <f t="shared" si="1385"/>
        <v>83317.5</v>
      </c>
      <c r="CN2133" s="3">
        <f t="shared" si="1386"/>
        <v>13836.81</v>
      </c>
      <c r="CO2133" s="3">
        <f t="shared" si="1387"/>
        <v>69480.69</v>
      </c>
      <c r="CP2133" s="3">
        <f t="shared" si="1388"/>
        <v>5.8125645872715813E-2</v>
      </c>
      <c r="CR2133" s="3" t="str">
        <f t="shared" si="1389"/>
        <v>No</v>
      </c>
      <c r="CV2133" s="3" t="str">
        <f t="shared" si="1390"/>
        <v>*Bid</v>
      </c>
      <c r="CW2133" s="3">
        <f t="shared" si="1391"/>
        <v>2132</v>
      </c>
      <c r="CX2133" s="3">
        <f t="shared" si="1392"/>
        <v>2145.9899999999998</v>
      </c>
      <c r="CY2133" s="3" t="str">
        <f t="shared" si="1393"/>
        <v>Ok</v>
      </c>
      <c r="CZ2133">
        <v>0</v>
      </c>
      <c r="DA2133">
        <v>0</v>
      </c>
    </row>
    <row r="2134" spans="1:105" x14ac:dyDescent="0.25">
      <c r="A2134">
        <v>2133</v>
      </c>
      <c r="B2134" t="s">
        <v>3</v>
      </c>
      <c r="C2134" t="s">
        <v>2242</v>
      </c>
      <c r="D2134">
        <v>88.66</v>
      </c>
      <c r="E2134">
        <v>2017</v>
      </c>
      <c r="F2134">
        <v>88.66</v>
      </c>
      <c r="G2134">
        <v>88.66</v>
      </c>
      <c r="H2134" s="3">
        <f t="shared" si="1353"/>
        <v>0</v>
      </c>
      <c r="J2134" t="s">
        <v>2736</v>
      </c>
      <c r="K2134" t="s">
        <v>2738</v>
      </c>
      <c r="L2134">
        <v>32034</v>
      </c>
      <c r="M2134" t="s">
        <v>4368</v>
      </c>
      <c r="N2134" t="s">
        <v>4761</v>
      </c>
      <c r="O2134">
        <v>-81.441035138110806</v>
      </c>
      <c r="P2134">
        <v>30.542865956037801</v>
      </c>
      <c r="Q2134" t="s">
        <v>6233</v>
      </c>
      <c r="R2134">
        <v>0</v>
      </c>
      <c r="S2134" t="s">
        <v>6538</v>
      </c>
      <c r="T2134">
        <v>8001</v>
      </c>
      <c r="U2134" t="s">
        <v>6581</v>
      </c>
      <c r="V2134">
        <v>2017</v>
      </c>
      <c r="W2134">
        <v>3200</v>
      </c>
      <c r="X2134">
        <v>2017</v>
      </c>
      <c r="Y2134">
        <v>3200</v>
      </c>
      <c r="Z2134">
        <v>52.39</v>
      </c>
      <c r="AA2134" s="3">
        <f t="shared" si="1354"/>
        <v>0.59090909090909094</v>
      </c>
      <c r="AB2134" t="s">
        <v>6616</v>
      </c>
      <c r="AC2134" t="s">
        <v>6616</v>
      </c>
      <c r="AD2134" t="s">
        <v>6616</v>
      </c>
      <c r="AI2134" t="s">
        <v>6618</v>
      </c>
      <c r="AJ2134" t="s">
        <v>6618</v>
      </c>
      <c r="AK2134" t="s">
        <v>6618</v>
      </c>
      <c r="AL2134">
        <v>0</v>
      </c>
      <c r="AM2134">
        <v>0</v>
      </c>
      <c r="AN2134">
        <v>0</v>
      </c>
      <c r="AO2134">
        <v>0</v>
      </c>
      <c r="AP2134" s="3" t="str">
        <f t="shared" si="1355"/>
        <v>No</v>
      </c>
      <c r="AQ2134" s="3" t="str">
        <f t="shared" si="1356"/>
        <v>No</v>
      </c>
      <c r="AR2134" s="3" t="str">
        <f t="shared" si="1357"/>
        <v>No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 t="s">
        <v>6634</v>
      </c>
      <c r="AZ2134" t="s">
        <v>6638</v>
      </c>
      <c r="BA2134">
        <v>3</v>
      </c>
      <c r="BB2134" t="s">
        <v>6616</v>
      </c>
      <c r="BC2134" t="s">
        <v>6616</v>
      </c>
      <c r="BD2134" s="4" t="str">
        <f t="shared" si="1358"/>
        <v>No</v>
      </c>
      <c r="BE2134" t="s">
        <v>6640</v>
      </c>
      <c r="BF2134" s="3" t="str">
        <f t="shared" si="1359"/>
        <v>No</v>
      </c>
      <c r="BG2134" t="s">
        <v>6645</v>
      </c>
      <c r="BH2134" s="3" t="str">
        <f t="shared" si="1360"/>
        <v>BEACH WALKER RD</v>
      </c>
      <c r="BI2134" s="3" t="str">
        <f t="shared" si="1361"/>
        <v>Fernandina Beach</v>
      </c>
      <c r="BJ2134" s="3" t="str">
        <f t="shared" si="1362"/>
        <v>Florida</v>
      </c>
      <c r="BK2134" s="3">
        <f t="shared" si="1363"/>
        <v>32034</v>
      </c>
      <c r="BL2134" s="3" t="str">
        <f t="shared" si="1364"/>
        <v>BEACH WALKER RD FERNANDINA BEACH FL 32034</v>
      </c>
      <c r="BM2134" s="3" t="str">
        <f t="shared" si="1365"/>
        <v/>
      </c>
      <c r="BN2134" s="3" t="str">
        <f t="shared" si="1366"/>
        <v>Lien&lt;$150</v>
      </c>
      <c r="BO2134" s="3" t="str">
        <f t="shared" si="1367"/>
        <v>No</v>
      </c>
      <c r="BP2134" s="3" t="str">
        <f t="shared" si="1368"/>
        <v>FV&lt;$10K</v>
      </c>
      <c r="BQ2134" t="s">
        <v>6650</v>
      </c>
      <c r="BR2134" s="3" t="str">
        <f t="shared" si="1369"/>
        <v>No, &lt; $20K Lien</v>
      </c>
      <c r="BS2134" s="3" t="str">
        <f t="shared" si="1370"/>
        <v>No, Lien &lt; $20K</v>
      </c>
      <c r="BT2134" t="s">
        <v>6650</v>
      </c>
      <c r="BU2134" s="3" t="str">
        <f t="shared" si="1371"/>
        <v>No</v>
      </c>
      <c r="BV2134" s="3" t="str">
        <f t="shared" si="1372"/>
        <v>No</v>
      </c>
      <c r="BW2134" s="3">
        <f t="shared" si="1373"/>
        <v>3</v>
      </c>
      <c r="BX2134" s="3" t="str">
        <f t="shared" si="1374"/>
        <v>No</v>
      </c>
      <c r="BY2134" s="3">
        <f t="shared" si="1375"/>
        <v>3200</v>
      </c>
      <c r="BZ2134">
        <v>1</v>
      </c>
      <c r="CA2134" s="3">
        <f t="shared" si="1376"/>
        <v>3200</v>
      </c>
      <c r="CC2134" s="3">
        <f t="shared" si="1377"/>
        <v>0</v>
      </c>
      <c r="CD2134" s="3">
        <f t="shared" si="1378"/>
        <v>0</v>
      </c>
      <c r="CE2134" s="3" t="str">
        <f t="shared" si="1379"/>
        <v/>
      </c>
      <c r="CF2134" s="3" t="e">
        <f>HLOOKUP(CE2134,'Valuation Data'!$D$2:$K$5,4,FALSE)</f>
        <v>#N/A</v>
      </c>
      <c r="CG2134" s="3">
        <f t="shared" si="1380"/>
        <v>3200</v>
      </c>
      <c r="CH2134" s="3" t="str">
        <f t="shared" si="1381"/>
        <v>No</v>
      </c>
      <c r="CI2134" s="3" t="str">
        <f>VLOOKUP(R2134,'Use Codes &amp; County Type'!A:D,4,FALSE)</f>
        <v>V</v>
      </c>
      <c r="CJ2134" s="3" t="str">
        <f t="shared" si="1382"/>
        <v>Yes</v>
      </c>
      <c r="CK2134" s="3" t="str">
        <f t="shared" si="1383"/>
        <v>No</v>
      </c>
      <c r="CL2134" s="3">
        <f t="shared" si="1384"/>
        <v>0</v>
      </c>
      <c r="CM2134" s="3">
        <f t="shared" si="1385"/>
        <v>0</v>
      </c>
      <c r="CN2134" s="3">
        <f t="shared" si="1386"/>
        <v>620.62</v>
      </c>
      <c r="CO2134" s="3">
        <f t="shared" si="1387"/>
        <v>-620.62</v>
      </c>
      <c r="CP2134" s="3">
        <f t="shared" si="1388"/>
        <v>0.19394375</v>
      </c>
      <c r="CR2134" s="3" t="str">
        <f t="shared" si="1389"/>
        <v>No</v>
      </c>
      <c r="CV2134" s="3" t="str">
        <f t="shared" si="1390"/>
        <v>Lien&lt;$150</v>
      </c>
      <c r="CW2134" s="3">
        <f t="shared" si="1391"/>
        <v>2133</v>
      </c>
      <c r="CX2134" s="3">
        <f t="shared" si="1392"/>
        <v>88.66</v>
      </c>
      <c r="CY2134" s="3" t="str">
        <f t="shared" si="1393"/>
        <v>Ok</v>
      </c>
      <c r="CZ2134">
        <v>0</v>
      </c>
      <c r="DA2134">
        <v>0</v>
      </c>
    </row>
    <row r="2135" spans="1:105" x14ac:dyDescent="0.25">
      <c r="A2135">
        <v>2134</v>
      </c>
      <c r="B2135" t="s">
        <v>3</v>
      </c>
      <c r="C2135" t="s">
        <v>2243</v>
      </c>
      <c r="D2135">
        <v>6725.11</v>
      </c>
      <c r="E2135">
        <v>2017</v>
      </c>
      <c r="F2135">
        <v>6725.11</v>
      </c>
      <c r="G2135">
        <v>6725.11</v>
      </c>
      <c r="H2135" s="3">
        <f t="shared" si="1353"/>
        <v>0</v>
      </c>
      <c r="I2135">
        <v>1602</v>
      </c>
      <c r="J2135" t="s">
        <v>2736</v>
      </c>
      <c r="K2135" t="s">
        <v>2738</v>
      </c>
      <c r="L2135">
        <v>32034</v>
      </c>
      <c r="M2135" t="s">
        <v>4369</v>
      </c>
      <c r="N2135" t="s">
        <v>4761</v>
      </c>
      <c r="O2135">
        <v>-81.441671901925005</v>
      </c>
      <c r="P2135">
        <v>30.543129496442599</v>
      </c>
      <c r="Q2135" t="s">
        <v>6234</v>
      </c>
      <c r="R2135">
        <v>4</v>
      </c>
      <c r="S2135" t="s">
        <v>6573</v>
      </c>
      <c r="T2135">
        <v>1004</v>
      </c>
      <c r="U2135" t="s">
        <v>6609</v>
      </c>
      <c r="V2135">
        <v>2017</v>
      </c>
      <c r="W2135">
        <v>386000</v>
      </c>
      <c r="X2135">
        <v>2017</v>
      </c>
      <c r="Y2135">
        <v>386000</v>
      </c>
      <c r="Z2135">
        <v>6188.73</v>
      </c>
      <c r="AA2135" s="3">
        <f t="shared" si="1354"/>
        <v>0.92024219678191133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 s="3" t="str">
        <f t="shared" si="1355"/>
        <v>No</v>
      </c>
      <c r="AQ2135" s="3" t="str">
        <f t="shared" si="1356"/>
        <v>No</v>
      </c>
      <c r="AR2135" s="3" t="str">
        <f t="shared" si="1357"/>
        <v>No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 t="s">
        <v>6634</v>
      </c>
      <c r="AZ2135">
        <v>0</v>
      </c>
      <c r="BA2135">
        <v>0</v>
      </c>
      <c r="BB2135" t="s">
        <v>6616</v>
      </c>
      <c r="BC2135">
        <v>0</v>
      </c>
      <c r="BD2135" s="4" t="str">
        <f t="shared" si="1358"/>
        <v>No</v>
      </c>
      <c r="BE2135" t="s">
        <v>6640</v>
      </c>
      <c r="BF2135" s="3" t="str">
        <f t="shared" si="1359"/>
        <v>No</v>
      </c>
      <c r="BG2135" t="s">
        <v>6645</v>
      </c>
      <c r="BH2135" s="3" t="str">
        <f t="shared" si="1360"/>
        <v>1602 SEA DUNES PL</v>
      </c>
      <c r="BI2135" s="3" t="str">
        <f t="shared" si="1361"/>
        <v>Fernandina Beach</v>
      </c>
      <c r="BJ2135" s="3" t="str">
        <f t="shared" si="1362"/>
        <v>Florida</v>
      </c>
      <c r="BK2135" s="3">
        <f t="shared" si="1363"/>
        <v>32034</v>
      </c>
      <c r="BL2135" s="3" t="str">
        <f t="shared" si="1364"/>
        <v>1602 SEA DUNES PL FERNANDINA BEACH FL 32034</v>
      </c>
      <c r="BM2135" s="3" t="str">
        <f t="shared" si="1365"/>
        <v/>
      </c>
      <c r="BN2135" s="3" t="str">
        <f t="shared" si="1366"/>
        <v>Pass</v>
      </c>
      <c r="BO2135" s="3" t="str">
        <f t="shared" si="1367"/>
        <v>No</v>
      </c>
      <c r="BP2135" s="3" t="str">
        <f t="shared" si="1368"/>
        <v>FV&lt;$10K</v>
      </c>
      <c r="BQ2135" t="s">
        <v>6650</v>
      </c>
      <c r="BR2135" s="3" t="str">
        <f t="shared" si="1369"/>
        <v>No, &lt; $20K Lien</v>
      </c>
      <c r="BS2135" s="3" t="str">
        <f t="shared" si="1370"/>
        <v>No, Lien &lt; $20K</v>
      </c>
      <c r="BT2135" t="s">
        <v>6650</v>
      </c>
      <c r="BU2135" s="3" t="str">
        <f t="shared" si="1371"/>
        <v>No</v>
      </c>
      <c r="BV2135" s="3" t="str">
        <f t="shared" si="1372"/>
        <v>No</v>
      </c>
      <c r="BW2135" s="3">
        <f t="shared" si="1373"/>
        <v>0</v>
      </c>
      <c r="BX2135" s="3" t="str">
        <f t="shared" si="1374"/>
        <v>No</v>
      </c>
      <c r="BY2135" s="3">
        <f t="shared" si="1375"/>
        <v>386000</v>
      </c>
      <c r="BZ2135">
        <v>1</v>
      </c>
      <c r="CA2135" s="3">
        <f t="shared" si="1376"/>
        <v>386000</v>
      </c>
      <c r="CC2135" s="3">
        <f t="shared" si="1377"/>
        <v>0</v>
      </c>
      <c r="CD2135" s="3">
        <f t="shared" si="1378"/>
        <v>0</v>
      </c>
      <c r="CE2135" s="3" t="str">
        <f t="shared" si="1379"/>
        <v/>
      </c>
      <c r="CF2135" s="3" t="e">
        <f>HLOOKUP(CE2135,'Valuation Data'!$D$2:$K$5,4,FALSE)</f>
        <v>#N/A</v>
      </c>
      <c r="CG2135" s="3">
        <f t="shared" si="1380"/>
        <v>386000</v>
      </c>
      <c r="CH2135" s="3" t="str">
        <f t="shared" si="1381"/>
        <v>No</v>
      </c>
      <c r="CI2135" s="3" t="str">
        <f>VLOOKUP(R2135,'Use Codes &amp; County Type'!A:D,4,FALSE)</f>
        <v>R</v>
      </c>
      <c r="CJ2135" s="3" t="str">
        <f t="shared" si="1382"/>
        <v>No</v>
      </c>
      <c r="CK2135" s="3" t="str">
        <f t="shared" si="1383"/>
        <v>No</v>
      </c>
      <c r="CL2135" s="3">
        <f t="shared" si="1384"/>
        <v>0.35</v>
      </c>
      <c r="CM2135" s="3">
        <f t="shared" si="1385"/>
        <v>135100</v>
      </c>
      <c r="CN2135" s="3">
        <f t="shared" si="1386"/>
        <v>26900.44</v>
      </c>
      <c r="CO2135" s="3">
        <f t="shared" si="1387"/>
        <v>108199.56</v>
      </c>
      <c r="CP2135" s="3">
        <f t="shared" si="1388"/>
        <v>6.9690259067357513E-2</v>
      </c>
      <c r="CR2135" s="3" t="str">
        <f t="shared" si="1389"/>
        <v>No</v>
      </c>
      <c r="CV2135" s="3" t="str">
        <f t="shared" si="1390"/>
        <v>*Bid</v>
      </c>
      <c r="CW2135" s="3">
        <f t="shared" si="1391"/>
        <v>2134</v>
      </c>
      <c r="CX2135" s="3">
        <f t="shared" si="1392"/>
        <v>6725.11</v>
      </c>
      <c r="CY2135" s="3" t="str">
        <f t="shared" si="1393"/>
        <v>Ok</v>
      </c>
      <c r="CZ2135">
        <v>0</v>
      </c>
      <c r="DA2135">
        <v>0</v>
      </c>
    </row>
    <row r="2136" spans="1:105" x14ac:dyDescent="0.25">
      <c r="A2136">
        <v>2135</v>
      </c>
      <c r="B2136" t="s">
        <v>3</v>
      </c>
      <c r="C2136" t="s">
        <v>2244</v>
      </c>
      <c r="D2136">
        <v>618.5</v>
      </c>
      <c r="E2136">
        <v>2017</v>
      </c>
      <c r="F2136">
        <v>618.5</v>
      </c>
      <c r="G2136">
        <v>618.5</v>
      </c>
      <c r="H2136" s="3">
        <f t="shared" si="1353"/>
        <v>0</v>
      </c>
      <c r="I2136">
        <v>116</v>
      </c>
      <c r="J2136" t="s">
        <v>2736</v>
      </c>
      <c r="K2136" t="s">
        <v>2738</v>
      </c>
      <c r="L2136">
        <v>32034</v>
      </c>
      <c r="M2136" t="s">
        <v>4370</v>
      </c>
      <c r="N2136" t="s">
        <v>4761</v>
      </c>
      <c r="O2136">
        <v>-81.4698056962782</v>
      </c>
      <c r="P2136">
        <v>30.635839850939799</v>
      </c>
      <c r="Q2136" t="s">
        <v>6235</v>
      </c>
      <c r="R2136">
        <v>2</v>
      </c>
      <c r="S2136" t="s">
        <v>6535</v>
      </c>
      <c r="T2136">
        <v>1006</v>
      </c>
      <c r="U2136" t="s">
        <v>6578</v>
      </c>
      <c r="V2136">
        <v>2017</v>
      </c>
      <c r="W2136">
        <v>73876</v>
      </c>
      <c r="X2136">
        <v>2017</v>
      </c>
      <c r="Y2136">
        <v>91585</v>
      </c>
      <c r="Z2136">
        <v>542.29999999999995</v>
      </c>
      <c r="AA2136" s="3">
        <f t="shared" si="1354"/>
        <v>0.87679870654810022</v>
      </c>
      <c r="AB2136" t="s">
        <v>6616</v>
      </c>
      <c r="AC2136" t="s">
        <v>6616</v>
      </c>
      <c r="AD2136" t="s">
        <v>6616</v>
      </c>
      <c r="AE2136" t="s">
        <v>6616</v>
      </c>
      <c r="AG2136" t="s">
        <v>6616</v>
      </c>
      <c r="AH2136" t="s">
        <v>6616</v>
      </c>
      <c r="AI2136" t="s">
        <v>6618</v>
      </c>
      <c r="AJ2136" t="s">
        <v>6618</v>
      </c>
      <c r="AK2136" t="s">
        <v>6618</v>
      </c>
      <c r="AL2136" t="s">
        <v>6618</v>
      </c>
      <c r="AM2136" t="s">
        <v>6618</v>
      </c>
      <c r="AN2136" t="s">
        <v>6618</v>
      </c>
      <c r="AO2136" t="s">
        <v>6618</v>
      </c>
      <c r="AP2136" s="3" t="str">
        <f t="shared" si="1355"/>
        <v>No</v>
      </c>
      <c r="AQ2136" s="3" t="str">
        <f t="shared" si="1356"/>
        <v>No</v>
      </c>
      <c r="AR2136" s="3" t="str">
        <f t="shared" si="1357"/>
        <v>No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 t="s">
        <v>6634</v>
      </c>
      <c r="AZ2136" t="s">
        <v>6637</v>
      </c>
      <c r="BA2136">
        <v>0</v>
      </c>
      <c r="BB2136" t="s">
        <v>6617</v>
      </c>
      <c r="BC2136" t="s">
        <v>6616</v>
      </c>
      <c r="BD2136" s="4" t="str">
        <f t="shared" si="1358"/>
        <v>No</v>
      </c>
      <c r="BE2136" t="s">
        <v>6640</v>
      </c>
      <c r="BF2136" s="3" t="str">
        <f t="shared" si="1359"/>
        <v>No</v>
      </c>
      <c r="BG2136" t="s">
        <v>6645</v>
      </c>
      <c r="BH2136" s="3" t="str">
        <f t="shared" si="1360"/>
        <v>116 BONNIEVIEW RD</v>
      </c>
      <c r="BI2136" s="3" t="str">
        <f t="shared" si="1361"/>
        <v>Fernandina Beach</v>
      </c>
      <c r="BJ2136" s="3" t="str">
        <f t="shared" si="1362"/>
        <v>Florida</v>
      </c>
      <c r="BK2136" s="3">
        <f t="shared" si="1363"/>
        <v>32034</v>
      </c>
      <c r="BL2136" s="3" t="str">
        <f t="shared" si="1364"/>
        <v>116 BONNIEVIEW RD FERNANDINA BEACH FL 32034</v>
      </c>
      <c r="BM2136" s="3" t="str">
        <f t="shared" si="1365"/>
        <v/>
      </c>
      <c r="BN2136" s="3" t="str">
        <f t="shared" si="1366"/>
        <v>Pass</v>
      </c>
      <c r="BO2136" s="3" t="str">
        <f t="shared" si="1367"/>
        <v>No</v>
      </c>
      <c r="BP2136" s="3" t="str">
        <f t="shared" si="1368"/>
        <v>FV&lt;$10K</v>
      </c>
      <c r="BQ2136" t="s">
        <v>6650</v>
      </c>
      <c r="BR2136" s="3" t="str">
        <f t="shared" si="1369"/>
        <v>No, &lt; $20K Lien</v>
      </c>
      <c r="BS2136" s="3" t="str">
        <f t="shared" si="1370"/>
        <v>No, Lien &lt; $20K</v>
      </c>
      <c r="BT2136" t="s">
        <v>6650</v>
      </c>
      <c r="BU2136" s="3" t="str">
        <f t="shared" si="1371"/>
        <v>No</v>
      </c>
      <c r="BV2136" s="3" t="str">
        <f t="shared" si="1372"/>
        <v>No</v>
      </c>
      <c r="BW2136" s="3">
        <f t="shared" si="1373"/>
        <v>0</v>
      </c>
      <c r="BX2136" s="3" t="str">
        <f t="shared" si="1374"/>
        <v>No</v>
      </c>
      <c r="BY2136" s="3">
        <f t="shared" si="1375"/>
        <v>73876</v>
      </c>
      <c r="BZ2136">
        <v>1</v>
      </c>
      <c r="CA2136" s="3">
        <f t="shared" si="1376"/>
        <v>73876</v>
      </c>
      <c r="CC2136" s="3">
        <f t="shared" si="1377"/>
        <v>0</v>
      </c>
      <c r="CD2136" s="3">
        <f t="shared" si="1378"/>
        <v>0</v>
      </c>
      <c r="CE2136" s="3" t="str">
        <f t="shared" si="1379"/>
        <v/>
      </c>
      <c r="CF2136" s="3" t="e">
        <f>HLOOKUP(CE2136,'Valuation Data'!$D$2:$K$5,4,FALSE)</f>
        <v>#N/A</v>
      </c>
      <c r="CG2136" s="3">
        <f t="shared" si="1380"/>
        <v>73876</v>
      </c>
      <c r="CH2136" s="3" t="str">
        <f t="shared" si="1381"/>
        <v>No</v>
      </c>
      <c r="CI2136" s="3" t="str">
        <f>VLOOKUP(R2136,'Use Codes &amp; County Type'!A:D,4,FALSE)</f>
        <v>R</v>
      </c>
      <c r="CJ2136" s="3" t="str">
        <f t="shared" si="1382"/>
        <v>No</v>
      </c>
      <c r="CK2136" s="3" t="str">
        <f t="shared" si="1383"/>
        <v>Yes</v>
      </c>
      <c r="CL2136" s="3">
        <f t="shared" si="1384"/>
        <v>0.67</v>
      </c>
      <c r="CM2136" s="3">
        <f t="shared" si="1385"/>
        <v>49496.920000000006</v>
      </c>
      <c r="CN2136" s="3">
        <f t="shared" si="1386"/>
        <v>2474</v>
      </c>
      <c r="CO2136" s="3">
        <f t="shared" si="1387"/>
        <v>47022.920000000006</v>
      </c>
      <c r="CP2136" s="3">
        <f t="shared" si="1388"/>
        <v>3.3488548378363743E-2</v>
      </c>
      <c r="CR2136" s="3" t="str">
        <f t="shared" si="1389"/>
        <v>No</v>
      </c>
      <c r="CV2136" s="3" t="str">
        <f t="shared" si="1390"/>
        <v>*Bid</v>
      </c>
      <c r="CW2136" s="3">
        <f t="shared" si="1391"/>
        <v>2135</v>
      </c>
      <c r="CX2136" s="3">
        <f t="shared" si="1392"/>
        <v>618.5</v>
      </c>
      <c r="CY2136" s="3" t="str">
        <f t="shared" si="1393"/>
        <v>Ok</v>
      </c>
      <c r="CZ2136">
        <v>0</v>
      </c>
      <c r="DA2136">
        <v>0</v>
      </c>
    </row>
    <row r="2137" spans="1:105" x14ac:dyDescent="0.25">
      <c r="A2137">
        <v>2136</v>
      </c>
      <c r="B2137" t="s">
        <v>3</v>
      </c>
      <c r="C2137" t="s">
        <v>2245</v>
      </c>
      <c r="D2137">
        <v>4449.28</v>
      </c>
      <c r="E2137">
        <v>2017</v>
      </c>
      <c r="F2137">
        <v>4449.28</v>
      </c>
      <c r="G2137">
        <v>4449.28</v>
      </c>
      <c r="H2137" s="3">
        <f t="shared" si="1353"/>
        <v>0</v>
      </c>
      <c r="I2137">
        <v>8030</v>
      </c>
      <c r="J2137" t="s">
        <v>2736</v>
      </c>
      <c r="K2137" t="s">
        <v>2738</v>
      </c>
      <c r="L2137">
        <v>32034</v>
      </c>
      <c r="M2137" t="s">
        <v>4371</v>
      </c>
      <c r="N2137" t="s">
        <v>4761</v>
      </c>
      <c r="O2137">
        <v>-81.440057870738201</v>
      </c>
      <c r="P2137">
        <v>30.5382299799973</v>
      </c>
      <c r="Q2137" t="s">
        <v>6236</v>
      </c>
      <c r="R2137">
        <v>4</v>
      </c>
      <c r="S2137" t="s">
        <v>6573</v>
      </c>
      <c r="T2137">
        <v>1004</v>
      </c>
      <c r="U2137" t="s">
        <v>6609</v>
      </c>
      <c r="V2137">
        <v>2017</v>
      </c>
      <c r="W2137">
        <v>284344</v>
      </c>
      <c r="X2137">
        <v>2017</v>
      </c>
      <c r="Y2137">
        <v>630000</v>
      </c>
      <c r="Z2137">
        <v>4084.4</v>
      </c>
      <c r="AA2137" s="3">
        <f t="shared" si="1354"/>
        <v>0.91799122554660539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 s="3" t="str">
        <f t="shared" si="1355"/>
        <v>No</v>
      </c>
      <c r="AQ2137" s="3" t="str">
        <f t="shared" si="1356"/>
        <v>No</v>
      </c>
      <c r="AR2137" s="3" t="str">
        <f t="shared" si="1357"/>
        <v>No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 t="s">
        <v>6634</v>
      </c>
      <c r="AZ2137">
        <v>0</v>
      </c>
      <c r="BA2137">
        <v>0</v>
      </c>
      <c r="BB2137" t="s">
        <v>6617</v>
      </c>
      <c r="BC2137">
        <v>0</v>
      </c>
      <c r="BD2137" s="4" t="str">
        <f t="shared" si="1358"/>
        <v>No</v>
      </c>
      <c r="BE2137" t="s">
        <v>6640</v>
      </c>
      <c r="BF2137" s="3" t="str">
        <f t="shared" si="1359"/>
        <v>No</v>
      </c>
      <c r="BG2137" t="s">
        <v>6645</v>
      </c>
      <c r="BH2137" s="3" t="str">
        <f t="shared" si="1360"/>
        <v>8030 FIRST COAST HWY 1-C</v>
      </c>
      <c r="BI2137" s="3" t="str">
        <f t="shared" si="1361"/>
        <v>Fernandina Beach</v>
      </c>
      <c r="BJ2137" s="3" t="str">
        <f t="shared" si="1362"/>
        <v>Florida</v>
      </c>
      <c r="BK2137" s="3">
        <f t="shared" si="1363"/>
        <v>32034</v>
      </c>
      <c r="BL2137" s="3" t="str">
        <f t="shared" si="1364"/>
        <v>8030 FIRST COAST HWY 1-C FERNANDINA BEACH FL 32034</v>
      </c>
      <c r="BM2137" s="3" t="str">
        <f t="shared" si="1365"/>
        <v/>
      </c>
      <c r="BN2137" s="3" t="str">
        <f t="shared" si="1366"/>
        <v>Pass</v>
      </c>
      <c r="BO2137" s="3" t="str">
        <f t="shared" si="1367"/>
        <v>No</v>
      </c>
      <c r="BP2137" s="3" t="str">
        <f t="shared" si="1368"/>
        <v>FV&lt;$10K</v>
      </c>
      <c r="BQ2137" t="s">
        <v>6650</v>
      </c>
      <c r="BR2137" s="3" t="str">
        <f t="shared" si="1369"/>
        <v>No, &lt; $20K Lien</v>
      </c>
      <c r="BS2137" s="3" t="str">
        <f t="shared" si="1370"/>
        <v>No, Lien &lt; $20K</v>
      </c>
      <c r="BT2137" t="s">
        <v>6650</v>
      </c>
      <c r="BU2137" s="3" t="str">
        <f t="shared" si="1371"/>
        <v>No</v>
      </c>
      <c r="BV2137" s="3" t="str">
        <f t="shared" si="1372"/>
        <v>No</v>
      </c>
      <c r="BW2137" s="3">
        <f t="shared" si="1373"/>
        <v>0</v>
      </c>
      <c r="BX2137" s="3" t="str">
        <f t="shared" si="1374"/>
        <v>No</v>
      </c>
      <c r="BY2137" s="3">
        <f t="shared" si="1375"/>
        <v>284344</v>
      </c>
      <c r="BZ2137">
        <v>1</v>
      </c>
      <c r="CA2137" s="3">
        <f t="shared" si="1376"/>
        <v>284344</v>
      </c>
      <c r="CC2137" s="3">
        <f t="shared" si="1377"/>
        <v>0</v>
      </c>
      <c r="CD2137" s="3">
        <f t="shared" si="1378"/>
        <v>0</v>
      </c>
      <c r="CE2137" s="3" t="str">
        <f t="shared" si="1379"/>
        <v/>
      </c>
      <c r="CF2137" s="3" t="e">
        <f>HLOOKUP(CE2137,'Valuation Data'!$D$2:$K$5,4,FALSE)</f>
        <v>#N/A</v>
      </c>
      <c r="CG2137" s="3">
        <f t="shared" si="1380"/>
        <v>284344</v>
      </c>
      <c r="CH2137" s="3" t="str">
        <f t="shared" si="1381"/>
        <v>No</v>
      </c>
      <c r="CI2137" s="3" t="str">
        <f>VLOOKUP(R2137,'Use Codes &amp; County Type'!A:D,4,FALSE)</f>
        <v>R</v>
      </c>
      <c r="CJ2137" s="3" t="str">
        <f t="shared" si="1382"/>
        <v>No</v>
      </c>
      <c r="CK2137" s="3" t="str">
        <f t="shared" si="1383"/>
        <v>Yes</v>
      </c>
      <c r="CL2137" s="3">
        <f t="shared" si="1384"/>
        <v>0.67</v>
      </c>
      <c r="CM2137" s="3">
        <f t="shared" si="1385"/>
        <v>190510.48</v>
      </c>
      <c r="CN2137" s="3">
        <f t="shared" si="1386"/>
        <v>17797.12</v>
      </c>
      <c r="CO2137" s="3">
        <f t="shared" si="1387"/>
        <v>172713.36000000002</v>
      </c>
      <c r="CP2137" s="3">
        <f t="shared" si="1388"/>
        <v>6.2590102129814584E-2</v>
      </c>
      <c r="CR2137" s="3" t="str">
        <f t="shared" si="1389"/>
        <v>No</v>
      </c>
      <c r="CV2137" s="3" t="str">
        <f t="shared" si="1390"/>
        <v>*Bid</v>
      </c>
      <c r="CW2137" s="3">
        <f t="shared" si="1391"/>
        <v>2136</v>
      </c>
      <c r="CX2137" s="3">
        <f t="shared" si="1392"/>
        <v>4449.28</v>
      </c>
      <c r="CY2137" s="3" t="str">
        <f t="shared" si="1393"/>
        <v>Ok</v>
      </c>
      <c r="CZ2137">
        <v>0</v>
      </c>
      <c r="DA2137">
        <v>0</v>
      </c>
    </row>
    <row r="2138" spans="1:105" x14ac:dyDescent="0.25">
      <c r="A2138">
        <v>2137</v>
      </c>
      <c r="B2138" t="s">
        <v>3</v>
      </c>
      <c r="C2138" t="s">
        <v>2246</v>
      </c>
      <c r="D2138">
        <v>4659.2299999999996</v>
      </c>
      <c r="E2138">
        <v>2017</v>
      </c>
      <c r="F2138">
        <v>4659.2299999999996</v>
      </c>
      <c r="G2138">
        <v>4659.2299999999996</v>
      </c>
      <c r="H2138" s="3">
        <f t="shared" si="1353"/>
        <v>0</v>
      </c>
      <c r="I2138">
        <v>4800</v>
      </c>
      <c r="J2138" t="s">
        <v>2736</v>
      </c>
      <c r="K2138" t="s">
        <v>2738</v>
      </c>
      <c r="L2138">
        <v>32034</v>
      </c>
      <c r="M2138" t="s">
        <v>4372</v>
      </c>
      <c r="N2138" t="s">
        <v>4761</v>
      </c>
      <c r="O2138">
        <v>-81.444595562272298</v>
      </c>
      <c r="P2138">
        <v>30.590057059175301</v>
      </c>
      <c r="Q2138" t="s">
        <v>6237</v>
      </c>
      <c r="R2138">
        <v>4</v>
      </c>
      <c r="S2138" t="s">
        <v>6573</v>
      </c>
      <c r="T2138">
        <v>1004</v>
      </c>
      <c r="U2138" t="s">
        <v>6609</v>
      </c>
      <c r="V2138">
        <v>2017</v>
      </c>
      <c r="W2138">
        <v>278000</v>
      </c>
      <c r="X2138">
        <v>2017</v>
      </c>
      <c r="Y2138">
        <v>278000</v>
      </c>
      <c r="Z2138">
        <v>4278.53</v>
      </c>
      <c r="AA2138" s="3">
        <f t="shared" si="1354"/>
        <v>0.91829121979382866</v>
      </c>
      <c r="AE2138" t="s">
        <v>6616</v>
      </c>
      <c r="AI2138" t="s">
        <v>6618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 s="3" t="str">
        <f t="shared" si="1355"/>
        <v>No</v>
      </c>
      <c r="AQ2138" s="3" t="str">
        <f t="shared" si="1356"/>
        <v>No</v>
      </c>
      <c r="AR2138" s="3" t="str">
        <f t="shared" si="1357"/>
        <v>No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 t="s">
        <v>6634</v>
      </c>
      <c r="AZ2138">
        <v>0</v>
      </c>
      <c r="BA2138">
        <v>0</v>
      </c>
      <c r="BB2138" t="s">
        <v>6616</v>
      </c>
      <c r="BC2138" t="s">
        <v>6616</v>
      </c>
      <c r="BD2138" s="4" t="str">
        <f t="shared" si="1358"/>
        <v>No</v>
      </c>
      <c r="BE2138" t="s">
        <v>6640</v>
      </c>
      <c r="BF2138" s="3" t="str">
        <f t="shared" si="1359"/>
        <v>No</v>
      </c>
      <c r="BG2138" t="s">
        <v>6645</v>
      </c>
      <c r="BH2138" s="3" t="str">
        <f t="shared" si="1360"/>
        <v>4800 AMELIA ISLAND PKWY A-113</v>
      </c>
      <c r="BI2138" s="3" t="str">
        <f t="shared" si="1361"/>
        <v>Fernandina Beach</v>
      </c>
      <c r="BJ2138" s="3" t="str">
        <f t="shared" si="1362"/>
        <v>Florida</v>
      </c>
      <c r="BK2138" s="3">
        <f t="shared" si="1363"/>
        <v>32034</v>
      </c>
      <c r="BL2138" s="3" t="str">
        <f t="shared" si="1364"/>
        <v>4800 AMELIA ISLAND PKWY A-113 FERNANDINA BEACH FL 32034</v>
      </c>
      <c r="BM2138" s="3" t="str">
        <f t="shared" si="1365"/>
        <v/>
      </c>
      <c r="BN2138" s="3" t="str">
        <f t="shared" si="1366"/>
        <v>Pass</v>
      </c>
      <c r="BO2138" s="3" t="str">
        <f t="shared" si="1367"/>
        <v>No</v>
      </c>
      <c r="BP2138" s="3" t="str">
        <f t="shared" si="1368"/>
        <v>FV&lt;$10K</v>
      </c>
      <c r="BQ2138" t="s">
        <v>6650</v>
      </c>
      <c r="BR2138" s="3" t="str">
        <f t="shared" si="1369"/>
        <v>No, &lt; $20K Lien</v>
      </c>
      <c r="BS2138" s="3" t="str">
        <f t="shared" si="1370"/>
        <v>No, Lien &lt; $20K</v>
      </c>
      <c r="BT2138" t="s">
        <v>6650</v>
      </c>
      <c r="BU2138" s="3" t="str">
        <f t="shared" si="1371"/>
        <v>No</v>
      </c>
      <c r="BV2138" s="3" t="str">
        <f t="shared" si="1372"/>
        <v>No</v>
      </c>
      <c r="BW2138" s="3">
        <f t="shared" si="1373"/>
        <v>0</v>
      </c>
      <c r="BX2138" s="3" t="str">
        <f t="shared" si="1374"/>
        <v>No</v>
      </c>
      <c r="BY2138" s="3">
        <f t="shared" si="1375"/>
        <v>278000</v>
      </c>
      <c r="BZ2138">
        <v>1</v>
      </c>
      <c r="CA2138" s="3">
        <f t="shared" si="1376"/>
        <v>278000</v>
      </c>
      <c r="CC2138" s="3">
        <f t="shared" si="1377"/>
        <v>0</v>
      </c>
      <c r="CD2138" s="3">
        <f t="shared" si="1378"/>
        <v>0</v>
      </c>
      <c r="CE2138" s="3" t="str">
        <f t="shared" si="1379"/>
        <v/>
      </c>
      <c r="CF2138" s="3" t="e">
        <f>HLOOKUP(CE2138,'Valuation Data'!$D$2:$K$5,4,FALSE)</f>
        <v>#N/A</v>
      </c>
      <c r="CG2138" s="3">
        <f t="shared" si="1380"/>
        <v>278000</v>
      </c>
      <c r="CH2138" s="3" t="str">
        <f t="shared" si="1381"/>
        <v>No</v>
      </c>
      <c r="CI2138" s="3" t="str">
        <f>VLOOKUP(R2138,'Use Codes &amp; County Type'!A:D,4,FALSE)</f>
        <v>R</v>
      </c>
      <c r="CJ2138" s="3" t="str">
        <f t="shared" si="1382"/>
        <v>No</v>
      </c>
      <c r="CK2138" s="3" t="str">
        <f t="shared" si="1383"/>
        <v>No</v>
      </c>
      <c r="CL2138" s="3">
        <f t="shared" si="1384"/>
        <v>0.35</v>
      </c>
      <c r="CM2138" s="3">
        <f t="shared" si="1385"/>
        <v>97300</v>
      </c>
      <c r="CN2138" s="3">
        <f t="shared" si="1386"/>
        <v>18636.919999999998</v>
      </c>
      <c r="CO2138" s="3">
        <f t="shared" si="1387"/>
        <v>78663.08</v>
      </c>
      <c r="CP2138" s="3">
        <f t="shared" si="1388"/>
        <v>6.7039280575539567E-2</v>
      </c>
      <c r="CR2138" s="3" t="str">
        <f t="shared" si="1389"/>
        <v>No</v>
      </c>
      <c r="CV2138" s="3" t="str">
        <f t="shared" si="1390"/>
        <v>*Bid</v>
      </c>
      <c r="CW2138" s="3">
        <f t="shared" si="1391"/>
        <v>2137</v>
      </c>
      <c r="CX2138" s="3">
        <f t="shared" si="1392"/>
        <v>4659.2299999999996</v>
      </c>
      <c r="CY2138" s="3" t="str">
        <f t="shared" si="1393"/>
        <v>Ok</v>
      </c>
      <c r="CZ2138">
        <v>0</v>
      </c>
      <c r="DA2138">
        <v>0</v>
      </c>
    </row>
    <row r="2139" spans="1:105" x14ac:dyDescent="0.25">
      <c r="A2139">
        <v>2138</v>
      </c>
      <c r="B2139" t="s">
        <v>3</v>
      </c>
      <c r="C2139" t="s">
        <v>2247</v>
      </c>
      <c r="D2139">
        <v>3712.9</v>
      </c>
      <c r="E2139">
        <v>2017</v>
      </c>
      <c r="F2139">
        <v>3712.9</v>
      </c>
      <c r="G2139">
        <v>3712.9</v>
      </c>
      <c r="H2139" s="3">
        <f t="shared" si="1353"/>
        <v>0</v>
      </c>
      <c r="I2139">
        <v>4800</v>
      </c>
      <c r="J2139" t="s">
        <v>2736</v>
      </c>
      <c r="K2139" t="s">
        <v>2738</v>
      </c>
      <c r="L2139">
        <v>32034</v>
      </c>
      <c r="M2139" t="s">
        <v>4373</v>
      </c>
      <c r="N2139" t="s">
        <v>4761</v>
      </c>
      <c r="O2139">
        <v>-81.444595562272298</v>
      </c>
      <c r="P2139">
        <v>30.590057059175301</v>
      </c>
      <c r="Q2139" t="s">
        <v>6237</v>
      </c>
      <c r="R2139">
        <v>4</v>
      </c>
      <c r="S2139" t="s">
        <v>6573</v>
      </c>
      <c r="T2139">
        <v>1004</v>
      </c>
      <c r="U2139" t="s">
        <v>6609</v>
      </c>
      <c r="V2139">
        <v>2017</v>
      </c>
      <c r="W2139">
        <v>214500</v>
      </c>
      <c r="X2139">
        <v>2017</v>
      </c>
      <c r="Y2139">
        <v>230000</v>
      </c>
      <c r="Z2139">
        <v>3403.51</v>
      </c>
      <c r="AA2139" s="3">
        <f t="shared" si="1354"/>
        <v>0.91667160440625928</v>
      </c>
      <c r="AE2139" t="s">
        <v>6616</v>
      </c>
      <c r="AG2139" t="s">
        <v>6616</v>
      </c>
      <c r="AI2139" t="s">
        <v>6618</v>
      </c>
      <c r="AJ2139" t="s">
        <v>6618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 s="3" t="str">
        <f t="shared" si="1355"/>
        <v>No</v>
      </c>
      <c r="AQ2139" s="3" t="str">
        <f t="shared" si="1356"/>
        <v>No</v>
      </c>
      <c r="AR2139" s="3" t="str">
        <f t="shared" si="1357"/>
        <v>No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 t="s">
        <v>6634</v>
      </c>
      <c r="AZ2139">
        <v>0</v>
      </c>
      <c r="BA2139">
        <v>0</v>
      </c>
      <c r="BB2139" t="s">
        <v>6616</v>
      </c>
      <c r="BC2139" t="s">
        <v>6616</v>
      </c>
      <c r="BD2139" s="4" t="str">
        <f t="shared" si="1358"/>
        <v>No</v>
      </c>
      <c r="BE2139" t="s">
        <v>6640</v>
      </c>
      <c r="BF2139" s="3" t="str">
        <f t="shared" si="1359"/>
        <v>No</v>
      </c>
      <c r="BG2139" t="s">
        <v>6645</v>
      </c>
      <c r="BH2139" s="3" t="str">
        <f t="shared" si="1360"/>
        <v>4800 AMELIA ISLAND PKWY A-114</v>
      </c>
      <c r="BI2139" s="3" t="str">
        <f t="shared" si="1361"/>
        <v>Fernandina Beach</v>
      </c>
      <c r="BJ2139" s="3" t="str">
        <f t="shared" si="1362"/>
        <v>Florida</v>
      </c>
      <c r="BK2139" s="3">
        <f t="shared" si="1363"/>
        <v>32034</v>
      </c>
      <c r="BL2139" s="3" t="str">
        <f t="shared" si="1364"/>
        <v>4800 AMELIA ISLAND PKWY A-114 FERNANDINA BEACH FL 32034</v>
      </c>
      <c r="BM2139" s="3" t="str">
        <f t="shared" si="1365"/>
        <v/>
      </c>
      <c r="BN2139" s="3" t="str">
        <f t="shared" si="1366"/>
        <v>Pass</v>
      </c>
      <c r="BO2139" s="3" t="str">
        <f t="shared" si="1367"/>
        <v>No</v>
      </c>
      <c r="BP2139" s="3" t="str">
        <f t="shared" si="1368"/>
        <v>FV&lt;$10K</v>
      </c>
      <c r="BQ2139" t="s">
        <v>6650</v>
      </c>
      <c r="BR2139" s="3" t="str">
        <f t="shared" si="1369"/>
        <v>No, &lt; $20K Lien</v>
      </c>
      <c r="BS2139" s="3" t="str">
        <f t="shared" si="1370"/>
        <v>No, Lien &lt; $20K</v>
      </c>
      <c r="BT2139" t="s">
        <v>6650</v>
      </c>
      <c r="BU2139" s="3" t="str">
        <f t="shared" si="1371"/>
        <v>No</v>
      </c>
      <c r="BV2139" s="3" t="str">
        <f t="shared" si="1372"/>
        <v>No</v>
      </c>
      <c r="BW2139" s="3">
        <f t="shared" si="1373"/>
        <v>0</v>
      </c>
      <c r="BX2139" s="3" t="str">
        <f t="shared" si="1374"/>
        <v>No</v>
      </c>
      <c r="BY2139" s="3">
        <f t="shared" si="1375"/>
        <v>214500</v>
      </c>
      <c r="BZ2139">
        <v>1</v>
      </c>
      <c r="CA2139" s="3">
        <f t="shared" si="1376"/>
        <v>214500</v>
      </c>
      <c r="CC2139" s="3">
        <f t="shared" si="1377"/>
        <v>0</v>
      </c>
      <c r="CD2139" s="3">
        <f t="shared" si="1378"/>
        <v>0</v>
      </c>
      <c r="CE2139" s="3" t="str">
        <f t="shared" si="1379"/>
        <v/>
      </c>
      <c r="CF2139" s="3" t="e">
        <f>HLOOKUP(CE2139,'Valuation Data'!$D$2:$K$5,4,FALSE)</f>
        <v>#N/A</v>
      </c>
      <c r="CG2139" s="3">
        <f t="shared" si="1380"/>
        <v>214500</v>
      </c>
      <c r="CH2139" s="3" t="str">
        <f t="shared" si="1381"/>
        <v>No</v>
      </c>
      <c r="CI2139" s="3" t="str">
        <f>VLOOKUP(R2139,'Use Codes &amp; County Type'!A:D,4,FALSE)</f>
        <v>R</v>
      </c>
      <c r="CJ2139" s="3" t="str">
        <f t="shared" si="1382"/>
        <v>No</v>
      </c>
      <c r="CK2139" s="3" t="str">
        <f t="shared" si="1383"/>
        <v>No</v>
      </c>
      <c r="CL2139" s="3">
        <f t="shared" si="1384"/>
        <v>0.35</v>
      </c>
      <c r="CM2139" s="3">
        <f t="shared" si="1385"/>
        <v>75075</v>
      </c>
      <c r="CN2139" s="3">
        <f t="shared" si="1386"/>
        <v>14851.6</v>
      </c>
      <c r="CO2139" s="3">
        <f t="shared" si="1387"/>
        <v>60223.4</v>
      </c>
      <c r="CP2139" s="3">
        <f t="shared" si="1388"/>
        <v>6.9238228438228439E-2</v>
      </c>
      <c r="CR2139" s="3" t="str">
        <f t="shared" si="1389"/>
        <v>No</v>
      </c>
      <c r="CV2139" s="3" t="str">
        <f t="shared" si="1390"/>
        <v>*Bid</v>
      </c>
      <c r="CW2139" s="3">
        <f t="shared" si="1391"/>
        <v>2138</v>
      </c>
      <c r="CX2139" s="3">
        <f t="shared" si="1392"/>
        <v>3712.9</v>
      </c>
      <c r="CY2139" s="3" t="str">
        <f t="shared" si="1393"/>
        <v>Ok</v>
      </c>
      <c r="CZ2139">
        <v>0</v>
      </c>
      <c r="DA2139">
        <v>0</v>
      </c>
    </row>
    <row r="2140" spans="1:105" x14ac:dyDescent="0.25">
      <c r="A2140">
        <v>2139</v>
      </c>
      <c r="B2140" t="s">
        <v>3</v>
      </c>
      <c r="C2140" t="s">
        <v>2248</v>
      </c>
      <c r="D2140">
        <v>6081.53</v>
      </c>
      <c r="E2140">
        <v>2017</v>
      </c>
      <c r="F2140">
        <v>6081.53</v>
      </c>
      <c r="G2140">
        <v>6081.53</v>
      </c>
      <c r="H2140" s="3">
        <f t="shared" si="1353"/>
        <v>0</v>
      </c>
      <c r="I2140">
        <v>5472</v>
      </c>
      <c r="J2140" t="s">
        <v>2736</v>
      </c>
      <c r="K2140" t="s">
        <v>2738</v>
      </c>
      <c r="L2140">
        <v>32034</v>
      </c>
      <c r="M2140" t="s">
        <v>4374</v>
      </c>
      <c r="N2140" t="s">
        <v>4761</v>
      </c>
      <c r="O2140">
        <v>-81.444007757455296</v>
      </c>
      <c r="P2140">
        <v>30.574436151399201</v>
      </c>
      <c r="Q2140" t="s">
        <v>6238</v>
      </c>
      <c r="R2140">
        <v>1</v>
      </c>
      <c r="S2140" t="s">
        <v>6539</v>
      </c>
      <c r="T2140">
        <v>1001</v>
      </c>
      <c r="U2140" t="s">
        <v>6582</v>
      </c>
      <c r="V2140">
        <v>2017</v>
      </c>
      <c r="W2140">
        <v>336178</v>
      </c>
      <c r="X2140">
        <v>2017</v>
      </c>
      <c r="Y2140">
        <v>399794</v>
      </c>
      <c r="Z2140">
        <v>5593.65</v>
      </c>
      <c r="AA2140" s="3">
        <f t="shared" si="1354"/>
        <v>0.91977676670180031</v>
      </c>
      <c r="AC2140" t="s">
        <v>6616</v>
      </c>
      <c r="AI2140" t="s">
        <v>6618</v>
      </c>
      <c r="AJ2140" t="s">
        <v>6618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 s="3" t="str">
        <f t="shared" si="1355"/>
        <v>No</v>
      </c>
      <c r="AQ2140" s="3" t="str">
        <f t="shared" si="1356"/>
        <v>No</v>
      </c>
      <c r="AR2140" s="3" t="str">
        <f t="shared" si="1357"/>
        <v>No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 t="s">
        <v>6634</v>
      </c>
      <c r="AZ2140" t="s">
        <v>6638</v>
      </c>
      <c r="BA2140">
        <v>0</v>
      </c>
      <c r="BB2140" t="s">
        <v>6616</v>
      </c>
      <c r="BC2140" t="s">
        <v>6616</v>
      </c>
      <c r="BD2140" s="4" t="str">
        <f t="shared" si="1358"/>
        <v>No</v>
      </c>
      <c r="BE2140" t="s">
        <v>6640</v>
      </c>
      <c r="BF2140" s="3" t="str">
        <f t="shared" si="1359"/>
        <v>No</v>
      </c>
      <c r="BG2140" t="s">
        <v>6645</v>
      </c>
      <c r="BH2140" s="3" t="str">
        <f t="shared" si="1360"/>
        <v>5472 GREGG ST</v>
      </c>
      <c r="BI2140" s="3" t="str">
        <f t="shared" si="1361"/>
        <v>Fernandina Beach</v>
      </c>
      <c r="BJ2140" s="3" t="str">
        <f t="shared" si="1362"/>
        <v>Florida</v>
      </c>
      <c r="BK2140" s="3">
        <f t="shared" si="1363"/>
        <v>32034</v>
      </c>
      <c r="BL2140" s="3" t="str">
        <f t="shared" si="1364"/>
        <v>5472 GREGG ST FERNANDINA BEACH FL 32034</v>
      </c>
      <c r="BM2140" s="3" t="str">
        <f t="shared" si="1365"/>
        <v/>
      </c>
      <c r="BN2140" s="3" t="str">
        <f t="shared" si="1366"/>
        <v>Pass</v>
      </c>
      <c r="BO2140" s="3" t="str">
        <f t="shared" si="1367"/>
        <v>No</v>
      </c>
      <c r="BP2140" s="3" t="str">
        <f t="shared" si="1368"/>
        <v>FV&lt;$10K</v>
      </c>
      <c r="BQ2140" t="s">
        <v>6650</v>
      </c>
      <c r="BR2140" s="3" t="str">
        <f t="shared" si="1369"/>
        <v>No, &lt; $20K Lien</v>
      </c>
      <c r="BS2140" s="3" t="str">
        <f t="shared" si="1370"/>
        <v>No, Lien &lt; $20K</v>
      </c>
      <c r="BT2140" t="s">
        <v>6650</v>
      </c>
      <c r="BU2140" s="3" t="str">
        <f t="shared" si="1371"/>
        <v>No</v>
      </c>
      <c r="BV2140" s="3" t="str">
        <f t="shared" si="1372"/>
        <v>No</v>
      </c>
      <c r="BW2140" s="3">
        <f t="shared" si="1373"/>
        <v>0</v>
      </c>
      <c r="BX2140" s="3" t="str">
        <f t="shared" si="1374"/>
        <v>No</v>
      </c>
      <c r="BY2140" s="3">
        <f t="shared" si="1375"/>
        <v>336178</v>
      </c>
      <c r="BZ2140">
        <v>1</v>
      </c>
      <c r="CA2140" s="3">
        <f t="shared" si="1376"/>
        <v>336178</v>
      </c>
      <c r="CC2140" s="3">
        <f t="shared" si="1377"/>
        <v>0</v>
      </c>
      <c r="CD2140" s="3">
        <f t="shared" si="1378"/>
        <v>0</v>
      </c>
      <c r="CE2140" s="3" t="str">
        <f t="shared" si="1379"/>
        <v/>
      </c>
      <c r="CF2140" s="3" t="e">
        <f>HLOOKUP(CE2140,'Valuation Data'!$D$2:$K$5,4,FALSE)</f>
        <v>#N/A</v>
      </c>
      <c r="CG2140" s="3">
        <f t="shared" si="1380"/>
        <v>336178</v>
      </c>
      <c r="CH2140" s="3" t="str">
        <f t="shared" si="1381"/>
        <v>No</v>
      </c>
      <c r="CI2140" s="3" t="str">
        <f>VLOOKUP(R2140,'Use Codes &amp; County Type'!A:D,4,FALSE)</f>
        <v>S</v>
      </c>
      <c r="CJ2140" s="3" t="str">
        <f t="shared" si="1382"/>
        <v>No</v>
      </c>
      <c r="CK2140" s="3" t="str">
        <f t="shared" si="1383"/>
        <v>No</v>
      </c>
      <c r="CL2140" s="3">
        <f t="shared" si="1384"/>
        <v>0.35</v>
      </c>
      <c r="CM2140" s="3">
        <f t="shared" si="1385"/>
        <v>117662.29999999999</v>
      </c>
      <c r="CN2140" s="3">
        <f t="shared" si="1386"/>
        <v>24326.12</v>
      </c>
      <c r="CO2140" s="3">
        <f t="shared" si="1387"/>
        <v>93336.18</v>
      </c>
      <c r="CP2140" s="3">
        <f t="shared" si="1388"/>
        <v>7.2360832654129653E-2</v>
      </c>
      <c r="CR2140" s="3" t="str">
        <f t="shared" si="1389"/>
        <v>No</v>
      </c>
      <c r="CV2140" s="3" t="str">
        <f t="shared" si="1390"/>
        <v>*Bid</v>
      </c>
      <c r="CW2140" s="3">
        <f t="shared" si="1391"/>
        <v>2139</v>
      </c>
      <c r="CX2140" s="3">
        <f t="shared" si="1392"/>
        <v>6081.53</v>
      </c>
      <c r="CY2140" s="3" t="str">
        <f t="shared" si="1393"/>
        <v>Ok</v>
      </c>
      <c r="CZ2140">
        <v>0</v>
      </c>
      <c r="DA2140">
        <v>0</v>
      </c>
    </row>
    <row r="2141" spans="1:105" x14ac:dyDescent="0.25">
      <c r="A2141">
        <v>2140</v>
      </c>
      <c r="B2141" t="s">
        <v>3</v>
      </c>
      <c r="C2141" t="s">
        <v>2249</v>
      </c>
      <c r="D2141">
        <v>1402.6</v>
      </c>
      <c r="E2141">
        <v>2017</v>
      </c>
      <c r="F2141">
        <v>1402.6</v>
      </c>
      <c r="G2141">
        <v>1402.6</v>
      </c>
      <c r="H2141" s="3">
        <f t="shared" si="1353"/>
        <v>0</v>
      </c>
      <c r="I2141">
        <v>5487</v>
      </c>
      <c r="J2141" t="s">
        <v>2736</v>
      </c>
      <c r="K2141" t="s">
        <v>2738</v>
      </c>
      <c r="L2141">
        <v>32034</v>
      </c>
      <c r="M2141" t="s">
        <v>4375</v>
      </c>
      <c r="N2141" t="s">
        <v>4761</v>
      </c>
      <c r="O2141">
        <v>-81.444455919864396</v>
      </c>
      <c r="P2141">
        <v>30.574117552364299</v>
      </c>
      <c r="Q2141" t="s">
        <v>6239</v>
      </c>
      <c r="R2141">
        <v>11</v>
      </c>
      <c r="S2141" t="s">
        <v>6554</v>
      </c>
      <c r="T2141">
        <v>2000</v>
      </c>
      <c r="U2141" t="s">
        <v>6591</v>
      </c>
      <c r="V2141">
        <v>2017</v>
      </c>
      <c r="W2141">
        <v>76233</v>
      </c>
      <c r="X2141">
        <v>2017</v>
      </c>
      <c r="Y2141">
        <v>90488</v>
      </c>
      <c r="Z2141">
        <v>1267.31</v>
      </c>
      <c r="AA2141" s="3">
        <f t="shared" si="1354"/>
        <v>0.90354341936403826</v>
      </c>
      <c r="AB2141" t="s">
        <v>6616</v>
      </c>
      <c r="AC2141" t="s">
        <v>6616</v>
      </c>
      <c r="AD2141" t="s">
        <v>6616</v>
      </c>
      <c r="AF2141" t="s">
        <v>6616</v>
      </c>
      <c r="AG2141" t="s">
        <v>6616</v>
      </c>
      <c r="AH2141" t="s">
        <v>6616</v>
      </c>
      <c r="AI2141" t="s">
        <v>6618</v>
      </c>
      <c r="AJ2141" t="s">
        <v>6618</v>
      </c>
      <c r="AK2141" t="s">
        <v>6618</v>
      </c>
      <c r="AL2141" t="s">
        <v>6618</v>
      </c>
      <c r="AM2141" t="s">
        <v>6618</v>
      </c>
      <c r="AN2141" t="s">
        <v>6618</v>
      </c>
      <c r="AO2141" t="s">
        <v>6618</v>
      </c>
      <c r="AP2141" s="3" t="str">
        <f t="shared" si="1355"/>
        <v>No</v>
      </c>
      <c r="AQ2141" s="3" t="str">
        <f t="shared" si="1356"/>
        <v>No</v>
      </c>
      <c r="AR2141" s="3" t="str">
        <f t="shared" si="1357"/>
        <v>No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 t="s">
        <v>6634</v>
      </c>
      <c r="AZ2141" t="s">
        <v>6638</v>
      </c>
      <c r="BA2141">
        <v>1</v>
      </c>
      <c r="BB2141" t="s">
        <v>6616</v>
      </c>
      <c r="BC2141" t="s">
        <v>6616</v>
      </c>
      <c r="BD2141" s="4" t="str">
        <f t="shared" si="1358"/>
        <v>No</v>
      </c>
      <c r="BE2141" t="s">
        <v>6640</v>
      </c>
      <c r="BF2141" s="3" t="str">
        <f t="shared" si="1359"/>
        <v>No</v>
      </c>
      <c r="BG2141" t="s">
        <v>6645</v>
      </c>
      <c r="BH2141" s="3" t="str">
        <f t="shared" si="1360"/>
        <v>5487 GREGG ST</v>
      </c>
      <c r="BI2141" s="3" t="str">
        <f t="shared" si="1361"/>
        <v>Fernandina Beach</v>
      </c>
      <c r="BJ2141" s="3" t="str">
        <f t="shared" si="1362"/>
        <v>Florida</v>
      </c>
      <c r="BK2141" s="3">
        <f t="shared" si="1363"/>
        <v>32034</v>
      </c>
      <c r="BL2141" s="3" t="str">
        <f t="shared" si="1364"/>
        <v>5487 GREGG ST FERNANDINA BEACH FL 32034</v>
      </c>
      <c r="BM2141" s="3" t="str">
        <f t="shared" si="1365"/>
        <v/>
      </c>
      <c r="BN2141" s="3" t="str">
        <f t="shared" si="1366"/>
        <v>Pass</v>
      </c>
      <c r="BO2141" s="3" t="str">
        <f t="shared" si="1367"/>
        <v>No</v>
      </c>
      <c r="BP2141" s="3" t="str">
        <f t="shared" si="1368"/>
        <v>FV&lt;$10K</v>
      </c>
      <c r="BQ2141" t="s">
        <v>6650</v>
      </c>
      <c r="BR2141" s="3" t="str">
        <f t="shared" si="1369"/>
        <v>No, &lt; $20K Lien</v>
      </c>
      <c r="BS2141" s="3" t="str">
        <f t="shared" si="1370"/>
        <v>No, Lien &lt; $20K</v>
      </c>
      <c r="BT2141" t="s">
        <v>6650</v>
      </c>
      <c r="BU2141" s="3" t="str">
        <f t="shared" si="1371"/>
        <v>No</v>
      </c>
      <c r="BV2141" s="3" t="str">
        <f t="shared" si="1372"/>
        <v>No</v>
      </c>
      <c r="BW2141" s="3">
        <f t="shared" si="1373"/>
        <v>1</v>
      </c>
      <c r="BX2141" s="3" t="str">
        <f t="shared" si="1374"/>
        <v>No</v>
      </c>
      <c r="BY2141" s="3">
        <f t="shared" si="1375"/>
        <v>76233</v>
      </c>
      <c r="BZ2141">
        <v>1</v>
      </c>
      <c r="CA2141" s="3">
        <f t="shared" si="1376"/>
        <v>76233</v>
      </c>
      <c r="CC2141" s="3">
        <f t="shared" si="1377"/>
        <v>0</v>
      </c>
      <c r="CD2141" s="3">
        <f t="shared" si="1378"/>
        <v>0</v>
      </c>
      <c r="CE2141" s="3" t="str">
        <f t="shared" si="1379"/>
        <v/>
      </c>
      <c r="CF2141" s="3" t="e">
        <f>HLOOKUP(CE2141,'Valuation Data'!$D$2:$K$5,4,FALSE)</f>
        <v>#N/A</v>
      </c>
      <c r="CG2141" s="3">
        <f t="shared" si="1380"/>
        <v>76233</v>
      </c>
      <c r="CH2141" s="3" t="str">
        <f t="shared" si="1381"/>
        <v>No</v>
      </c>
      <c r="CI2141" s="3" t="str">
        <f>VLOOKUP(R2141,'Use Codes &amp; County Type'!A:D,4,FALSE)</f>
        <v>C</v>
      </c>
      <c r="CJ2141" s="3" t="str">
        <f t="shared" si="1382"/>
        <v>No</v>
      </c>
      <c r="CK2141" s="3" t="str">
        <f t="shared" si="1383"/>
        <v>No</v>
      </c>
      <c r="CL2141" s="3">
        <f t="shared" si="1384"/>
        <v>0.3</v>
      </c>
      <c r="CM2141" s="3">
        <f t="shared" si="1385"/>
        <v>22869.899999999998</v>
      </c>
      <c r="CN2141" s="3">
        <f t="shared" si="1386"/>
        <v>7013</v>
      </c>
      <c r="CO2141" s="3">
        <f t="shared" si="1387"/>
        <v>15856.899999999998</v>
      </c>
      <c r="CP2141" s="3">
        <f t="shared" si="1388"/>
        <v>9.1994280692088731E-2</v>
      </c>
      <c r="CR2141" s="3" t="str">
        <f t="shared" si="1389"/>
        <v>No</v>
      </c>
      <c r="CV2141" s="3" t="str">
        <f t="shared" si="1390"/>
        <v>*Bid</v>
      </c>
      <c r="CW2141" s="3">
        <f t="shared" si="1391"/>
        <v>2140</v>
      </c>
      <c r="CX2141" s="3">
        <f t="shared" si="1392"/>
        <v>1402.6</v>
      </c>
      <c r="CY2141" s="3" t="str">
        <f t="shared" si="1393"/>
        <v>Ok</v>
      </c>
      <c r="CZ2141">
        <v>0</v>
      </c>
      <c r="DA2141">
        <v>0</v>
      </c>
    </row>
    <row r="2142" spans="1:105" x14ac:dyDescent="0.25">
      <c r="A2142">
        <v>2141</v>
      </c>
      <c r="B2142" t="s">
        <v>3</v>
      </c>
      <c r="C2142" t="s">
        <v>2250</v>
      </c>
      <c r="D2142">
        <v>3127.68</v>
      </c>
      <c r="E2142">
        <v>2017</v>
      </c>
      <c r="F2142">
        <v>3127.68</v>
      </c>
      <c r="G2142">
        <v>3127.68</v>
      </c>
      <c r="H2142" s="3">
        <f t="shared" si="1353"/>
        <v>0</v>
      </c>
      <c r="I2142">
        <v>5443</v>
      </c>
      <c r="J2142" t="s">
        <v>2736</v>
      </c>
      <c r="K2142" t="s">
        <v>2738</v>
      </c>
      <c r="L2142">
        <v>32034</v>
      </c>
      <c r="M2142" t="s">
        <v>4376</v>
      </c>
      <c r="N2142" t="s">
        <v>4761</v>
      </c>
      <c r="O2142">
        <v>-81.444553483795801</v>
      </c>
      <c r="P2142">
        <v>30.5752225060691</v>
      </c>
      <c r="Q2142" t="s">
        <v>6240</v>
      </c>
      <c r="R2142">
        <v>1</v>
      </c>
      <c r="S2142" t="s">
        <v>6539</v>
      </c>
      <c r="T2142">
        <v>1001</v>
      </c>
      <c r="U2142" t="s">
        <v>6582</v>
      </c>
      <c r="V2142">
        <v>2017</v>
      </c>
      <c r="W2142">
        <v>185986</v>
      </c>
      <c r="X2142">
        <v>2017</v>
      </c>
      <c r="Y2142">
        <v>185986</v>
      </c>
      <c r="Z2142">
        <v>2862.4</v>
      </c>
      <c r="AA2142" s="3">
        <f t="shared" si="1354"/>
        <v>0.9151831389400451</v>
      </c>
      <c r="AB2142" t="s">
        <v>6616</v>
      </c>
      <c r="AC2142" t="s">
        <v>6616</v>
      </c>
      <c r="AD2142" t="s">
        <v>6616</v>
      </c>
      <c r="AF2142" t="s">
        <v>6616</v>
      </c>
      <c r="AG2142" t="s">
        <v>6616</v>
      </c>
      <c r="AH2142" t="s">
        <v>6616</v>
      </c>
      <c r="AI2142" t="s">
        <v>6618</v>
      </c>
      <c r="AJ2142" t="s">
        <v>6618</v>
      </c>
      <c r="AK2142" t="s">
        <v>6618</v>
      </c>
      <c r="AL2142" t="s">
        <v>6618</v>
      </c>
      <c r="AM2142" t="s">
        <v>6618</v>
      </c>
      <c r="AN2142" t="s">
        <v>6618</v>
      </c>
      <c r="AO2142" t="s">
        <v>6618</v>
      </c>
      <c r="AP2142" s="3" t="str">
        <f t="shared" si="1355"/>
        <v>No</v>
      </c>
      <c r="AQ2142" s="3" t="str">
        <f t="shared" si="1356"/>
        <v>No</v>
      </c>
      <c r="AR2142" s="3" t="str">
        <f t="shared" si="1357"/>
        <v>No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 t="s">
        <v>6634</v>
      </c>
      <c r="AZ2142" t="s">
        <v>6638</v>
      </c>
      <c r="BA2142">
        <v>1</v>
      </c>
      <c r="BB2142" t="s">
        <v>6616</v>
      </c>
      <c r="BC2142" t="s">
        <v>6616</v>
      </c>
      <c r="BD2142" s="4" t="str">
        <f t="shared" si="1358"/>
        <v>No</v>
      </c>
      <c r="BE2142" t="s">
        <v>6640</v>
      </c>
      <c r="BF2142" s="3" t="str">
        <f t="shared" si="1359"/>
        <v>No</v>
      </c>
      <c r="BG2142" t="s">
        <v>6645</v>
      </c>
      <c r="BH2142" s="3" t="str">
        <f t="shared" si="1360"/>
        <v>5443 GREGG ST</v>
      </c>
      <c r="BI2142" s="3" t="str">
        <f t="shared" si="1361"/>
        <v>Fernandina Beach</v>
      </c>
      <c r="BJ2142" s="3" t="str">
        <f t="shared" si="1362"/>
        <v>Florida</v>
      </c>
      <c r="BK2142" s="3">
        <f t="shared" si="1363"/>
        <v>32034</v>
      </c>
      <c r="BL2142" s="3" t="str">
        <f t="shared" si="1364"/>
        <v>5443 GREGG ST FERNANDINA BEACH FL 32034</v>
      </c>
      <c r="BM2142" s="3" t="str">
        <f t="shared" si="1365"/>
        <v/>
      </c>
      <c r="BN2142" s="3" t="str">
        <f t="shared" si="1366"/>
        <v>Pass</v>
      </c>
      <c r="BO2142" s="3" t="str">
        <f t="shared" si="1367"/>
        <v>No</v>
      </c>
      <c r="BP2142" s="3" t="str">
        <f t="shared" si="1368"/>
        <v>FV&lt;$10K</v>
      </c>
      <c r="BQ2142" t="s">
        <v>6650</v>
      </c>
      <c r="BR2142" s="3" t="str">
        <f t="shared" si="1369"/>
        <v>No, &lt; $20K Lien</v>
      </c>
      <c r="BS2142" s="3" t="str">
        <f t="shared" si="1370"/>
        <v>No, Lien &lt; $20K</v>
      </c>
      <c r="BT2142" t="s">
        <v>6650</v>
      </c>
      <c r="BU2142" s="3" t="str">
        <f t="shared" si="1371"/>
        <v>No</v>
      </c>
      <c r="BV2142" s="3" t="str">
        <f t="shared" si="1372"/>
        <v>No</v>
      </c>
      <c r="BW2142" s="3">
        <f t="shared" si="1373"/>
        <v>1</v>
      </c>
      <c r="BX2142" s="3" t="str">
        <f t="shared" si="1374"/>
        <v>No</v>
      </c>
      <c r="BY2142" s="3">
        <f t="shared" si="1375"/>
        <v>185986</v>
      </c>
      <c r="BZ2142">
        <v>1</v>
      </c>
      <c r="CA2142" s="3">
        <f t="shared" si="1376"/>
        <v>185986</v>
      </c>
      <c r="CC2142" s="3">
        <f t="shared" si="1377"/>
        <v>0</v>
      </c>
      <c r="CD2142" s="3">
        <f t="shared" si="1378"/>
        <v>0</v>
      </c>
      <c r="CE2142" s="3" t="str">
        <f t="shared" si="1379"/>
        <v/>
      </c>
      <c r="CF2142" s="3" t="e">
        <f>HLOOKUP(CE2142,'Valuation Data'!$D$2:$K$5,4,FALSE)</f>
        <v>#N/A</v>
      </c>
      <c r="CG2142" s="3">
        <f t="shared" si="1380"/>
        <v>185986</v>
      </c>
      <c r="CH2142" s="3" t="str">
        <f t="shared" si="1381"/>
        <v>No</v>
      </c>
      <c r="CI2142" s="3" t="str">
        <f>VLOOKUP(R2142,'Use Codes &amp; County Type'!A:D,4,FALSE)</f>
        <v>S</v>
      </c>
      <c r="CJ2142" s="3" t="str">
        <f t="shared" si="1382"/>
        <v>No</v>
      </c>
      <c r="CK2142" s="3" t="str">
        <f t="shared" si="1383"/>
        <v>No</v>
      </c>
      <c r="CL2142" s="3">
        <f t="shared" si="1384"/>
        <v>0.35</v>
      </c>
      <c r="CM2142" s="3">
        <f t="shared" si="1385"/>
        <v>65095.1</v>
      </c>
      <c r="CN2142" s="3">
        <f t="shared" si="1386"/>
        <v>15638.4</v>
      </c>
      <c r="CO2142" s="3">
        <f t="shared" si="1387"/>
        <v>49456.7</v>
      </c>
      <c r="CP2142" s="3">
        <f t="shared" si="1388"/>
        <v>8.4083748239114769E-2</v>
      </c>
      <c r="CR2142" s="3" t="str">
        <f t="shared" si="1389"/>
        <v>No</v>
      </c>
      <c r="CV2142" s="3" t="str">
        <f t="shared" si="1390"/>
        <v>*Bid</v>
      </c>
      <c r="CW2142" s="3">
        <f t="shared" si="1391"/>
        <v>2141</v>
      </c>
      <c r="CX2142" s="3">
        <f t="shared" si="1392"/>
        <v>3127.68</v>
      </c>
      <c r="CY2142" s="3" t="str">
        <f t="shared" si="1393"/>
        <v>Ok</v>
      </c>
      <c r="CZ2142">
        <v>0</v>
      </c>
      <c r="DA2142">
        <v>0</v>
      </c>
    </row>
    <row r="2143" spans="1:105" x14ac:dyDescent="0.25">
      <c r="A2143">
        <v>2142</v>
      </c>
      <c r="B2143" t="s">
        <v>3</v>
      </c>
      <c r="C2143" t="s">
        <v>2251</v>
      </c>
      <c r="D2143">
        <v>2767.24</v>
      </c>
      <c r="E2143">
        <v>2017</v>
      </c>
      <c r="F2143">
        <v>2767.24</v>
      </c>
      <c r="G2143">
        <v>2767.24</v>
      </c>
      <c r="H2143" s="3">
        <f t="shared" si="1353"/>
        <v>0</v>
      </c>
      <c r="I2143">
        <v>1827</v>
      </c>
      <c r="J2143" t="s">
        <v>2736</v>
      </c>
      <c r="K2143" t="s">
        <v>2738</v>
      </c>
      <c r="L2143">
        <v>32034</v>
      </c>
      <c r="M2143" t="s">
        <v>4377</v>
      </c>
      <c r="N2143" t="s">
        <v>4761</v>
      </c>
      <c r="O2143">
        <v>-81.4455664133433</v>
      </c>
      <c r="P2143">
        <v>30.573936501772799</v>
      </c>
      <c r="Q2143" t="s">
        <v>6241</v>
      </c>
      <c r="R2143">
        <v>1</v>
      </c>
      <c r="S2143" t="s">
        <v>6539</v>
      </c>
      <c r="T2143">
        <v>1001</v>
      </c>
      <c r="U2143" t="s">
        <v>6582</v>
      </c>
      <c r="V2143">
        <v>2017</v>
      </c>
      <c r="W2143">
        <v>160271</v>
      </c>
      <c r="X2143">
        <v>2017</v>
      </c>
      <c r="Y2143">
        <v>169740</v>
      </c>
      <c r="Z2143">
        <v>2529.12</v>
      </c>
      <c r="AA2143" s="3">
        <f t="shared" si="1354"/>
        <v>0.91395036209363845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 s="3" t="str">
        <f t="shared" si="1355"/>
        <v>No</v>
      </c>
      <c r="AQ2143" s="3" t="str">
        <f t="shared" si="1356"/>
        <v>No</v>
      </c>
      <c r="AR2143" s="3" t="str">
        <f t="shared" si="1357"/>
        <v>No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 t="s">
        <v>6634</v>
      </c>
      <c r="AZ2143">
        <v>0</v>
      </c>
      <c r="BA2143">
        <v>0</v>
      </c>
      <c r="BB2143" t="s">
        <v>6616</v>
      </c>
      <c r="BC2143">
        <v>0</v>
      </c>
      <c r="BD2143" s="4" t="str">
        <f t="shared" si="1358"/>
        <v>No</v>
      </c>
      <c r="BE2143" t="s">
        <v>6640</v>
      </c>
      <c r="BF2143" s="3" t="str">
        <f t="shared" si="1359"/>
        <v>No</v>
      </c>
      <c r="BG2143" t="s">
        <v>6645</v>
      </c>
      <c r="BH2143" s="3" t="str">
        <f t="shared" si="1360"/>
        <v>1827 LEWIS ST</v>
      </c>
      <c r="BI2143" s="3" t="str">
        <f t="shared" si="1361"/>
        <v>Fernandina Beach</v>
      </c>
      <c r="BJ2143" s="3" t="str">
        <f t="shared" si="1362"/>
        <v>Florida</v>
      </c>
      <c r="BK2143" s="3">
        <f t="shared" si="1363"/>
        <v>32034</v>
      </c>
      <c r="BL2143" s="3" t="str">
        <f t="shared" si="1364"/>
        <v>1827 LEWIS ST FERNANDINA BEACH FL 32034</v>
      </c>
      <c r="BM2143" s="3" t="str">
        <f t="shared" si="1365"/>
        <v/>
      </c>
      <c r="BN2143" s="3" t="str">
        <f t="shared" si="1366"/>
        <v>Pass</v>
      </c>
      <c r="BO2143" s="3" t="str">
        <f t="shared" si="1367"/>
        <v>No</v>
      </c>
      <c r="BP2143" s="3" t="str">
        <f t="shared" si="1368"/>
        <v>FV&lt;$10K</v>
      </c>
      <c r="BQ2143" t="s">
        <v>6650</v>
      </c>
      <c r="BR2143" s="3" t="str">
        <f t="shared" si="1369"/>
        <v>No, &lt; $20K Lien</v>
      </c>
      <c r="BS2143" s="3" t="str">
        <f t="shared" si="1370"/>
        <v>No, Lien &lt; $20K</v>
      </c>
      <c r="BT2143" t="s">
        <v>6650</v>
      </c>
      <c r="BU2143" s="3" t="str">
        <f t="shared" si="1371"/>
        <v>No</v>
      </c>
      <c r="BV2143" s="3" t="str">
        <f t="shared" si="1372"/>
        <v>No</v>
      </c>
      <c r="BW2143" s="3">
        <f t="shared" si="1373"/>
        <v>0</v>
      </c>
      <c r="BX2143" s="3" t="str">
        <f t="shared" si="1374"/>
        <v>No</v>
      </c>
      <c r="BY2143" s="3">
        <f t="shared" si="1375"/>
        <v>160271</v>
      </c>
      <c r="BZ2143">
        <v>1</v>
      </c>
      <c r="CA2143" s="3">
        <f t="shared" si="1376"/>
        <v>160271</v>
      </c>
      <c r="CC2143" s="3">
        <f t="shared" si="1377"/>
        <v>0</v>
      </c>
      <c r="CD2143" s="3">
        <f t="shared" si="1378"/>
        <v>0</v>
      </c>
      <c r="CE2143" s="3" t="str">
        <f t="shared" si="1379"/>
        <v/>
      </c>
      <c r="CF2143" s="3" t="e">
        <f>HLOOKUP(CE2143,'Valuation Data'!$D$2:$K$5,4,FALSE)</f>
        <v>#N/A</v>
      </c>
      <c r="CG2143" s="3">
        <f t="shared" si="1380"/>
        <v>160271</v>
      </c>
      <c r="CH2143" s="3" t="str">
        <f t="shared" si="1381"/>
        <v>No</v>
      </c>
      <c r="CI2143" s="3" t="str">
        <f>VLOOKUP(R2143,'Use Codes &amp; County Type'!A:D,4,FALSE)</f>
        <v>S</v>
      </c>
      <c r="CJ2143" s="3" t="str">
        <f t="shared" si="1382"/>
        <v>No</v>
      </c>
      <c r="CK2143" s="3" t="str">
        <f t="shared" si="1383"/>
        <v>No</v>
      </c>
      <c r="CL2143" s="3">
        <f t="shared" si="1384"/>
        <v>0.35</v>
      </c>
      <c r="CM2143" s="3">
        <f t="shared" si="1385"/>
        <v>56094.85</v>
      </c>
      <c r="CN2143" s="3">
        <f t="shared" si="1386"/>
        <v>11068.96</v>
      </c>
      <c r="CO2143" s="3">
        <f t="shared" si="1387"/>
        <v>45025.89</v>
      </c>
      <c r="CP2143" s="3">
        <f t="shared" si="1388"/>
        <v>6.9064022811363243E-2</v>
      </c>
      <c r="CR2143" s="3" t="str">
        <f t="shared" si="1389"/>
        <v>No</v>
      </c>
      <c r="CV2143" s="3" t="str">
        <f t="shared" si="1390"/>
        <v>*Bid</v>
      </c>
      <c r="CW2143" s="3">
        <f t="shared" si="1391"/>
        <v>2142</v>
      </c>
      <c r="CX2143" s="3">
        <f t="shared" si="1392"/>
        <v>2767.24</v>
      </c>
      <c r="CY2143" s="3" t="str">
        <f t="shared" si="1393"/>
        <v>Ok</v>
      </c>
      <c r="CZ2143">
        <v>0</v>
      </c>
      <c r="DA2143">
        <v>0</v>
      </c>
    </row>
    <row r="2144" spans="1:105" x14ac:dyDescent="0.25">
      <c r="A2144">
        <v>2143</v>
      </c>
      <c r="B2144" t="s">
        <v>3</v>
      </c>
      <c r="C2144" t="s">
        <v>2252</v>
      </c>
      <c r="D2144">
        <v>1862.92</v>
      </c>
      <c r="E2144">
        <v>2017</v>
      </c>
      <c r="F2144">
        <v>1862.92</v>
      </c>
      <c r="G2144">
        <v>1862.92</v>
      </c>
      <c r="H2144" s="3">
        <f t="shared" si="1353"/>
        <v>0</v>
      </c>
      <c r="J2144" t="s">
        <v>2736</v>
      </c>
      <c r="K2144" t="s">
        <v>2738</v>
      </c>
      <c r="L2144">
        <v>32034</v>
      </c>
      <c r="M2144" t="s">
        <v>4378</v>
      </c>
      <c r="N2144" t="s">
        <v>4761</v>
      </c>
      <c r="O2144">
        <v>-81.445502888172797</v>
      </c>
      <c r="P2144">
        <v>30.574680463815501</v>
      </c>
      <c r="Q2144" t="s">
        <v>5981</v>
      </c>
      <c r="R2144">
        <v>0</v>
      </c>
      <c r="S2144" t="s">
        <v>6538</v>
      </c>
      <c r="T2144">
        <v>8001</v>
      </c>
      <c r="U2144" t="s">
        <v>6581</v>
      </c>
      <c r="V2144">
        <v>2017</v>
      </c>
      <c r="W2144">
        <v>110000</v>
      </c>
      <c r="X2144">
        <v>2017</v>
      </c>
      <c r="Y2144">
        <v>110000</v>
      </c>
      <c r="Z2144">
        <v>1692.94</v>
      </c>
      <c r="AA2144" s="3">
        <f t="shared" si="1354"/>
        <v>0.90875614626500334</v>
      </c>
      <c r="AB2144" t="s">
        <v>6616</v>
      </c>
      <c r="AD2144" t="s">
        <v>6616</v>
      </c>
      <c r="AE2144" t="s">
        <v>6616</v>
      </c>
      <c r="AF2144" t="s">
        <v>6616</v>
      </c>
      <c r="AH2144" t="s">
        <v>6616</v>
      </c>
      <c r="AI2144" t="s">
        <v>6618</v>
      </c>
      <c r="AJ2144" t="s">
        <v>6618</v>
      </c>
      <c r="AK2144" t="s">
        <v>6618</v>
      </c>
      <c r="AL2144" t="s">
        <v>6618</v>
      </c>
      <c r="AM2144" t="s">
        <v>6618</v>
      </c>
      <c r="AN2144" t="s">
        <v>6618</v>
      </c>
      <c r="AO2144" t="s">
        <v>6618</v>
      </c>
      <c r="AP2144" s="3" t="str">
        <f t="shared" si="1355"/>
        <v>No</v>
      </c>
      <c r="AQ2144" s="3" t="str">
        <f t="shared" si="1356"/>
        <v>No</v>
      </c>
      <c r="AR2144" s="3" t="str">
        <f t="shared" si="1357"/>
        <v>No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 t="s">
        <v>6634</v>
      </c>
      <c r="AZ2144">
        <v>0</v>
      </c>
      <c r="BA2144">
        <v>1</v>
      </c>
      <c r="BB2144" t="s">
        <v>6616</v>
      </c>
      <c r="BC2144" t="s">
        <v>6617</v>
      </c>
      <c r="BD2144" s="4" t="str">
        <f t="shared" si="1358"/>
        <v>No</v>
      </c>
      <c r="BE2144" t="s">
        <v>6640</v>
      </c>
      <c r="BF2144" s="3" t="str">
        <f t="shared" si="1359"/>
        <v>No</v>
      </c>
      <c r="BG2144" t="s">
        <v>6645</v>
      </c>
      <c r="BH2144" s="3" t="str">
        <f t="shared" si="1360"/>
        <v>WALDRON ST</v>
      </c>
      <c r="BI2144" s="3" t="str">
        <f t="shared" si="1361"/>
        <v>Fernandina Beach</v>
      </c>
      <c r="BJ2144" s="3" t="str">
        <f t="shared" si="1362"/>
        <v>Florida</v>
      </c>
      <c r="BK2144" s="3">
        <f t="shared" si="1363"/>
        <v>32034</v>
      </c>
      <c r="BL2144" s="3" t="str">
        <f t="shared" si="1364"/>
        <v>WALDRON ST FERNANDINA BEACH FL 32034</v>
      </c>
      <c r="BM2144" s="3" t="str">
        <f t="shared" si="1365"/>
        <v/>
      </c>
      <c r="BN2144" s="3" t="str">
        <f t="shared" si="1366"/>
        <v>Pass</v>
      </c>
      <c r="BO2144" s="3" t="str">
        <f t="shared" si="1367"/>
        <v>Yes</v>
      </c>
      <c r="BP2144" s="3" t="str">
        <f t="shared" si="1368"/>
        <v>FV&lt;$10K</v>
      </c>
      <c r="BQ2144" t="s">
        <v>6650</v>
      </c>
      <c r="BR2144" s="3" t="str">
        <f t="shared" si="1369"/>
        <v>No, &lt; $20K Lien</v>
      </c>
      <c r="BS2144" s="3" t="str">
        <f t="shared" si="1370"/>
        <v>No, Lien &lt; $20K</v>
      </c>
      <c r="BT2144" t="s">
        <v>6650</v>
      </c>
      <c r="BU2144" s="3" t="str">
        <f t="shared" si="1371"/>
        <v>No</v>
      </c>
      <c r="BV2144" s="3" t="str">
        <f t="shared" si="1372"/>
        <v>No</v>
      </c>
      <c r="BW2144" s="3">
        <f t="shared" si="1373"/>
        <v>1</v>
      </c>
      <c r="BX2144" s="3" t="str">
        <f t="shared" si="1374"/>
        <v>No</v>
      </c>
      <c r="BY2144" s="3">
        <f t="shared" si="1375"/>
        <v>110000</v>
      </c>
      <c r="BZ2144">
        <v>1</v>
      </c>
      <c r="CA2144" s="3">
        <f t="shared" si="1376"/>
        <v>110000</v>
      </c>
      <c r="CC2144" s="3">
        <f t="shared" si="1377"/>
        <v>0</v>
      </c>
      <c r="CD2144" s="3">
        <f t="shared" si="1378"/>
        <v>0</v>
      </c>
      <c r="CE2144" s="3" t="str">
        <f t="shared" si="1379"/>
        <v/>
      </c>
      <c r="CF2144" s="3" t="e">
        <f>HLOOKUP(CE2144,'Valuation Data'!$D$2:$K$5,4,FALSE)</f>
        <v>#N/A</v>
      </c>
      <c r="CG2144" s="3">
        <f t="shared" si="1380"/>
        <v>110000</v>
      </c>
      <c r="CH2144" s="3" t="str">
        <f t="shared" si="1381"/>
        <v>No</v>
      </c>
      <c r="CI2144" s="3" t="str">
        <f>VLOOKUP(R2144,'Use Codes &amp; County Type'!A:D,4,FALSE)</f>
        <v>V</v>
      </c>
      <c r="CJ2144" s="3" t="str">
        <f t="shared" si="1382"/>
        <v>Yes</v>
      </c>
      <c r="CK2144" s="3" t="str">
        <f t="shared" si="1383"/>
        <v>No</v>
      </c>
      <c r="CL2144" s="3">
        <f t="shared" si="1384"/>
        <v>0</v>
      </c>
      <c r="CM2144" s="3">
        <f t="shared" si="1385"/>
        <v>0</v>
      </c>
      <c r="CN2144" s="3">
        <f t="shared" si="1386"/>
        <v>9314.6</v>
      </c>
      <c r="CO2144" s="3">
        <f t="shared" si="1387"/>
        <v>-9314.6</v>
      </c>
      <c r="CP2144" s="3">
        <f t="shared" si="1388"/>
        <v>8.4678181818181819E-2</v>
      </c>
      <c r="CR2144" s="3" t="str">
        <f t="shared" si="1389"/>
        <v>No</v>
      </c>
      <c r="CV2144" s="3" t="str">
        <f t="shared" si="1390"/>
        <v>Vacant, No Sales Data</v>
      </c>
      <c r="CW2144" s="3">
        <f t="shared" si="1391"/>
        <v>2143</v>
      </c>
      <c r="CX2144" s="3">
        <f t="shared" si="1392"/>
        <v>1862.92</v>
      </c>
      <c r="CY2144" s="3" t="str">
        <f t="shared" si="1393"/>
        <v>Ok</v>
      </c>
      <c r="CZ2144">
        <v>0</v>
      </c>
      <c r="DA2144">
        <v>0</v>
      </c>
    </row>
    <row r="2145" spans="1:105" x14ac:dyDescent="0.25">
      <c r="A2145">
        <v>2144</v>
      </c>
      <c r="B2145" t="s">
        <v>3</v>
      </c>
      <c r="C2145" t="s">
        <v>2253</v>
      </c>
      <c r="D2145">
        <v>807.18</v>
      </c>
      <c r="E2145">
        <v>2017</v>
      </c>
      <c r="F2145" t="e">
        <f>NA()</f>
        <v>#N/A</v>
      </c>
      <c r="G2145" t="e">
        <f>NA()</f>
        <v>#N/A</v>
      </c>
      <c r="H2145" s="3" t="e">
        <f t="shared" si="1353"/>
        <v>#N/A</v>
      </c>
      <c r="I2145" t="e">
        <f>NA()</f>
        <v>#N/A</v>
      </c>
      <c r="J2145" t="e">
        <f>NA()</f>
        <v>#N/A</v>
      </c>
      <c r="K2145" t="e">
        <f>NA()</f>
        <v>#N/A</v>
      </c>
      <c r="L2145" t="e">
        <f>NA()</f>
        <v>#N/A</v>
      </c>
      <c r="M2145" t="e">
        <f>NA()</f>
        <v>#N/A</v>
      </c>
      <c r="N2145" t="e">
        <f>NA()</f>
        <v>#N/A</v>
      </c>
      <c r="O2145" t="e">
        <f>NA()</f>
        <v>#N/A</v>
      </c>
      <c r="P2145" t="e">
        <f>NA()</f>
        <v>#N/A</v>
      </c>
      <c r="Q2145" t="e">
        <f>NA()</f>
        <v>#N/A</v>
      </c>
      <c r="R2145">
        <v>0</v>
      </c>
      <c r="S2145" t="s">
        <v>6538</v>
      </c>
      <c r="T2145" t="e">
        <f>NA()</f>
        <v>#N/A</v>
      </c>
      <c r="U2145" t="e">
        <f>NA()</f>
        <v>#N/A</v>
      </c>
      <c r="V2145">
        <v>2017</v>
      </c>
      <c r="W2145">
        <v>44000</v>
      </c>
      <c r="X2145" t="e">
        <f>NA()</f>
        <v>#N/A</v>
      </c>
      <c r="Y2145" t="e">
        <f>NA()</f>
        <v>#N/A</v>
      </c>
      <c r="Z2145" t="e">
        <f>NA()</f>
        <v>#N/A</v>
      </c>
      <c r="AA2145" s="3">
        <f t="shared" si="1354"/>
        <v>0</v>
      </c>
      <c r="AD2145" t="s">
        <v>6616</v>
      </c>
      <c r="AE2145" t="s">
        <v>6616</v>
      </c>
      <c r="AG2145" t="s">
        <v>6616</v>
      </c>
      <c r="AH2145" t="s">
        <v>6616</v>
      </c>
      <c r="AI2145" t="e">
        <f>NA()</f>
        <v>#N/A</v>
      </c>
      <c r="AJ2145" t="e">
        <f>NA()</f>
        <v>#N/A</v>
      </c>
      <c r="AK2145" t="e">
        <f>NA()</f>
        <v>#N/A</v>
      </c>
      <c r="AL2145" t="e">
        <f>NA()</f>
        <v>#N/A</v>
      </c>
      <c r="AM2145" t="e">
        <f>NA()</f>
        <v>#N/A</v>
      </c>
      <c r="AN2145" t="e">
        <f>NA()</f>
        <v>#N/A</v>
      </c>
      <c r="AO2145" t="e">
        <f>NA()</f>
        <v>#N/A</v>
      </c>
      <c r="AP2145" s="3" t="str">
        <f t="shared" si="1355"/>
        <v>No</v>
      </c>
      <c r="AQ2145" s="3" t="str">
        <f t="shared" si="1356"/>
        <v>No</v>
      </c>
      <c r="AR2145" s="3" t="str">
        <f t="shared" si="1357"/>
        <v>No</v>
      </c>
      <c r="AS2145" t="e">
        <f>NA()</f>
        <v>#N/A</v>
      </c>
      <c r="AT2145" t="e">
        <f>NA()</f>
        <v>#N/A</v>
      </c>
      <c r="AU2145" t="e">
        <f>NA()</f>
        <v>#N/A</v>
      </c>
      <c r="AV2145" t="e">
        <f>NA()</f>
        <v>#N/A</v>
      </c>
      <c r="AW2145" t="e">
        <f>NA()</f>
        <v>#N/A</v>
      </c>
      <c r="AX2145" t="e">
        <f>NA()</f>
        <v>#N/A</v>
      </c>
      <c r="AY2145" t="e">
        <f>NA()</f>
        <v>#N/A</v>
      </c>
      <c r="AZ2145" t="e">
        <f>NA()</f>
        <v>#N/A</v>
      </c>
      <c r="BA2145">
        <v>0</v>
      </c>
      <c r="BB2145" t="s">
        <v>6616</v>
      </c>
      <c r="BC2145" t="e">
        <f>NA()</f>
        <v>#N/A</v>
      </c>
      <c r="BD2145" s="4" t="str">
        <f t="shared" si="1358"/>
        <v>No</v>
      </c>
      <c r="BE2145" t="e">
        <f>NA()</f>
        <v>#N/A</v>
      </c>
      <c r="BF2145" s="3" t="str">
        <f t="shared" si="1359"/>
        <v>No</v>
      </c>
      <c r="BG2145" t="e">
        <f>NA()</f>
        <v>#N/A</v>
      </c>
      <c r="BH2145" s="3" t="e">
        <f t="shared" si="1360"/>
        <v>#N/A</v>
      </c>
      <c r="BI2145" s="3" t="e">
        <f t="shared" si="1361"/>
        <v>#N/A</v>
      </c>
      <c r="BJ2145" s="3" t="e">
        <f t="shared" si="1362"/>
        <v>#N/A</v>
      </c>
      <c r="BK2145" s="3" t="e">
        <f t="shared" si="1363"/>
        <v>#N/A</v>
      </c>
      <c r="BL2145" s="3" t="e">
        <f t="shared" si="1364"/>
        <v>#N/A</v>
      </c>
      <c r="BM2145" s="3" t="e">
        <f t="shared" si="1365"/>
        <v>#N/A</v>
      </c>
      <c r="BN2145" s="3" t="str">
        <f t="shared" si="1366"/>
        <v>Pass</v>
      </c>
      <c r="BO2145" s="3" t="e">
        <f t="shared" si="1367"/>
        <v>#N/A</v>
      </c>
      <c r="BP2145" s="3" t="str">
        <f t="shared" si="1368"/>
        <v>FV&lt;$10K</v>
      </c>
      <c r="BQ2145" t="s">
        <v>6650</v>
      </c>
      <c r="BR2145" s="3" t="str">
        <f t="shared" si="1369"/>
        <v>No, &lt; $20K Lien</v>
      </c>
      <c r="BS2145" s="3" t="str">
        <f t="shared" si="1370"/>
        <v>No, Lien &lt; $20K</v>
      </c>
      <c r="BT2145" t="s">
        <v>6650</v>
      </c>
      <c r="BU2145" s="3" t="str">
        <f t="shared" si="1371"/>
        <v>No</v>
      </c>
      <c r="BV2145" s="3" t="str">
        <f t="shared" si="1372"/>
        <v>No</v>
      </c>
      <c r="BW2145" s="3">
        <f t="shared" si="1373"/>
        <v>0</v>
      </c>
      <c r="BX2145" s="3" t="str">
        <f t="shared" si="1374"/>
        <v>No</v>
      </c>
      <c r="BY2145" s="3">
        <f t="shared" si="1375"/>
        <v>44000</v>
      </c>
      <c r="BZ2145">
        <v>1</v>
      </c>
      <c r="CA2145" s="3">
        <f t="shared" si="1376"/>
        <v>44000</v>
      </c>
      <c r="CC2145" s="3" t="e">
        <f t="shared" si="1377"/>
        <v>#N/A</v>
      </c>
      <c r="CD2145" s="3" t="e">
        <f t="shared" si="1378"/>
        <v>#N/A</v>
      </c>
      <c r="CE2145" s="3" t="str">
        <f t="shared" si="1379"/>
        <v/>
      </c>
      <c r="CF2145" s="3" t="e">
        <f>HLOOKUP(CE2145,'Valuation Data'!$D$2:$K$5,4,FALSE)</f>
        <v>#N/A</v>
      </c>
      <c r="CG2145" s="3">
        <f t="shared" si="1380"/>
        <v>44000</v>
      </c>
      <c r="CH2145" s="3" t="str">
        <f t="shared" si="1381"/>
        <v>No</v>
      </c>
      <c r="CI2145" s="3" t="str">
        <f>VLOOKUP(R2145,'Use Codes &amp; County Type'!A:D,4,FALSE)</f>
        <v>V</v>
      </c>
      <c r="CJ2145" s="3" t="str">
        <f t="shared" si="1382"/>
        <v>Yes</v>
      </c>
      <c r="CK2145" s="3" t="str">
        <f t="shared" si="1383"/>
        <v>No</v>
      </c>
      <c r="CL2145" s="3">
        <f t="shared" si="1384"/>
        <v>0</v>
      </c>
      <c r="CM2145" s="3">
        <f t="shared" si="1385"/>
        <v>0</v>
      </c>
      <c r="CN2145" s="3" t="e">
        <f t="shared" si="1386"/>
        <v>#N/A</v>
      </c>
      <c r="CO2145" s="3" t="e">
        <f t="shared" si="1387"/>
        <v>#N/A</v>
      </c>
      <c r="CP2145" s="3" t="e">
        <f t="shared" si="1388"/>
        <v>#N/A</v>
      </c>
      <c r="CR2145" s="3" t="str">
        <f t="shared" si="1389"/>
        <v>No</v>
      </c>
      <c r="CV2145" s="3" t="str">
        <f t="shared" si="1390"/>
        <v>Vacant, No Sales Data</v>
      </c>
      <c r="CW2145" s="3">
        <f t="shared" si="1391"/>
        <v>2144</v>
      </c>
      <c r="CX2145" s="3">
        <f t="shared" si="1392"/>
        <v>807.18</v>
      </c>
      <c r="CY2145" s="3" t="str">
        <f t="shared" si="1393"/>
        <v>Ok</v>
      </c>
      <c r="CZ2145" t="e">
        <f>NA()</f>
        <v>#N/A</v>
      </c>
      <c r="DA2145" t="e">
        <f>NA()</f>
        <v>#N/A</v>
      </c>
    </row>
    <row r="2146" spans="1:105" x14ac:dyDescent="0.25">
      <c r="A2146">
        <v>2145</v>
      </c>
      <c r="B2146" t="s">
        <v>3</v>
      </c>
      <c r="C2146" t="s">
        <v>2254</v>
      </c>
      <c r="D2146">
        <v>807.18</v>
      </c>
      <c r="E2146">
        <v>2017</v>
      </c>
      <c r="F2146" t="e">
        <f>NA()</f>
        <v>#N/A</v>
      </c>
      <c r="G2146" t="e">
        <f>NA()</f>
        <v>#N/A</v>
      </c>
      <c r="H2146" s="3" t="e">
        <f t="shared" si="1353"/>
        <v>#N/A</v>
      </c>
      <c r="I2146" t="e">
        <f>NA()</f>
        <v>#N/A</v>
      </c>
      <c r="J2146" t="e">
        <f>NA()</f>
        <v>#N/A</v>
      </c>
      <c r="K2146" t="e">
        <f>NA()</f>
        <v>#N/A</v>
      </c>
      <c r="L2146" t="e">
        <f>NA()</f>
        <v>#N/A</v>
      </c>
      <c r="M2146" t="e">
        <f>NA()</f>
        <v>#N/A</v>
      </c>
      <c r="N2146" t="e">
        <f>NA()</f>
        <v>#N/A</v>
      </c>
      <c r="O2146" t="e">
        <f>NA()</f>
        <v>#N/A</v>
      </c>
      <c r="P2146" t="e">
        <f>NA()</f>
        <v>#N/A</v>
      </c>
      <c r="Q2146" t="e">
        <f>NA()</f>
        <v>#N/A</v>
      </c>
      <c r="R2146">
        <v>0</v>
      </c>
      <c r="S2146" t="s">
        <v>6538</v>
      </c>
      <c r="T2146" t="e">
        <f>NA()</f>
        <v>#N/A</v>
      </c>
      <c r="U2146" t="e">
        <f>NA()</f>
        <v>#N/A</v>
      </c>
      <c r="V2146">
        <v>2017</v>
      </c>
      <c r="W2146">
        <v>44000</v>
      </c>
      <c r="X2146" t="e">
        <f>NA()</f>
        <v>#N/A</v>
      </c>
      <c r="Y2146" t="e">
        <f>NA()</f>
        <v>#N/A</v>
      </c>
      <c r="Z2146" t="e">
        <f>NA()</f>
        <v>#N/A</v>
      </c>
      <c r="AA2146" s="3">
        <f t="shared" si="1354"/>
        <v>0</v>
      </c>
      <c r="AD2146" t="s">
        <v>6616</v>
      </c>
      <c r="AE2146" t="s">
        <v>6616</v>
      </c>
      <c r="AG2146" t="s">
        <v>6616</v>
      </c>
      <c r="AH2146" t="s">
        <v>6616</v>
      </c>
      <c r="AI2146" t="e">
        <f>NA()</f>
        <v>#N/A</v>
      </c>
      <c r="AJ2146" t="e">
        <f>NA()</f>
        <v>#N/A</v>
      </c>
      <c r="AK2146" t="e">
        <f>NA()</f>
        <v>#N/A</v>
      </c>
      <c r="AL2146" t="e">
        <f>NA()</f>
        <v>#N/A</v>
      </c>
      <c r="AM2146" t="e">
        <f>NA()</f>
        <v>#N/A</v>
      </c>
      <c r="AN2146" t="e">
        <f>NA()</f>
        <v>#N/A</v>
      </c>
      <c r="AO2146" t="e">
        <f>NA()</f>
        <v>#N/A</v>
      </c>
      <c r="AP2146" s="3" t="str">
        <f t="shared" si="1355"/>
        <v>No</v>
      </c>
      <c r="AQ2146" s="3" t="str">
        <f t="shared" si="1356"/>
        <v>No</v>
      </c>
      <c r="AR2146" s="3" t="str">
        <f t="shared" si="1357"/>
        <v>No</v>
      </c>
      <c r="AS2146" t="e">
        <f>NA()</f>
        <v>#N/A</v>
      </c>
      <c r="AT2146" t="e">
        <f>NA()</f>
        <v>#N/A</v>
      </c>
      <c r="AU2146" t="e">
        <f>NA()</f>
        <v>#N/A</v>
      </c>
      <c r="AV2146" t="e">
        <f>NA()</f>
        <v>#N/A</v>
      </c>
      <c r="AW2146" t="e">
        <f>NA()</f>
        <v>#N/A</v>
      </c>
      <c r="AX2146" t="e">
        <f>NA()</f>
        <v>#N/A</v>
      </c>
      <c r="AY2146" t="e">
        <f>NA()</f>
        <v>#N/A</v>
      </c>
      <c r="AZ2146" t="e">
        <f>NA()</f>
        <v>#N/A</v>
      </c>
      <c r="BA2146">
        <v>0</v>
      </c>
      <c r="BB2146" t="s">
        <v>6616</v>
      </c>
      <c r="BC2146" t="e">
        <f>NA()</f>
        <v>#N/A</v>
      </c>
      <c r="BD2146" s="4" t="str">
        <f t="shared" si="1358"/>
        <v>No</v>
      </c>
      <c r="BE2146" t="e">
        <f>NA()</f>
        <v>#N/A</v>
      </c>
      <c r="BF2146" s="3" t="str">
        <f t="shared" si="1359"/>
        <v>No</v>
      </c>
      <c r="BG2146" t="e">
        <f>NA()</f>
        <v>#N/A</v>
      </c>
      <c r="BH2146" s="3" t="e">
        <f t="shared" si="1360"/>
        <v>#N/A</v>
      </c>
      <c r="BI2146" s="3" t="e">
        <f t="shared" si="1361"/>
        <v>#N/A</v>
      </c>
      <c r="BJ2146" s="3" t="e">
        <f t="shared" si="1362"/>
        <v>#N/A</v>
      </c>
      <c r="BK2146" s="3" t="e">
        <f t="shared" si="1363"/>
        <v>#N/A</v>
      </c>
      <c r="BL2146" s="3" t="e">
        <f t="shared" si="1364"/>
        <v>#N/A</v>
      </c>
      <c r="BM2146" s="3" t="e">
        <f t="shared" si="1365"/>
        <v>#N/A</v>
      </c>
      <c r="BN2146" s="3" t="str">
        <f t="shared" si="1366"/>
        <v>Pass</v>
      </c>
      <c r="BO2146" s="3" t="e">
        <f t="shared" si="1367"/>
        <v>#N/A</v>
      </c>
      <c r="BP2146" s="3" t="str">
        <f t="shared" si="1368"/>
        <v>FV&lt;$10K</v>
      </c>
      <c r="BQ2146" t="s">
        <v>6650</v>
      </c>
      <c r="BR2146" s="3" t="str">
        <f t="shared" si="1369"/>
        <v>No, &lt; $20K Lien</v>
      </c>
      <c r="BS2146" s="3" t="str">
        <f t="shared" si="1370"/>
        <v>No, Lien &lt; $20K</v>
      </c>
      <c r="BT2146" t="s">
        <v>6650</v>
      </c>
      <c r="BU2146" s="3" t="str">
        <f t="shared" si="1371"/>
        <v>No</v>
      </c>
      <c r="BV2146" s="3" t="str">
        <f t="shared" si="1372"/>
        <v>No</v>
      </c>
      <c r="BW2146" s="3">
        <f t="shared" si="1373"/>
        <v>0</v>
      </c>
      <c r="BX2146" s="3" t="str">
        <f t="shared" si="1374"/>
        <v>No</v>
      </c>
      <c r="BY2146" s="3">
        <f t="shared" si="1375"/>
        <v>44000</v>
      </c>
      <c r="BZ2146">
        <v>1</v>
      </c>
      <c r="CA2146" s="3">
        <f t="shared" si="1376"/>
        <v>44000</v>
      </c>
      <c r="CC2146" s="3" t="e">
        <f t="shared" si="1377"/>
        <v>#N/A</v>
      </c>
      <c r="CD2146" s="3" t="e">
        <f t="shared" si="1378"/>
        <v>#N/A</v>
      </c>
      <c r="CE2146" s="3" t="str">
        <f t="shared" si="1379"/>
        <v/>
      </c>
      <c r="CF2146" s="3" t="e">
        <f>HLOOKUP(CE2146,'Valuation Data'!$D$2:$K$5,4,FALSE)</f>
        <v>#N/A</v>
      </c>
      <c r="CG2146" s="3">
        <f t="shared" si="1380"/>
        <v>44000</v>
      </c>
      <c r="CH2146" s="3" t="str">
        <f t="shared" si="1381"/>
        <v>No</v>
      </c>
      <c r="CI2146" s="3" t="str">
        <f>VLOOKUP(R2146,'Use Codes &amp; County Type'!A:D,4,FALSE)</f>
        <v>V</v>
      </c>
      <c r="CJ2146" s="3" t="str">
        <f t="shared" si="1382"/>
        <v>Yes</v>
      </c>
      <c r="CK2146" s="3" t="str">
        <f t="shared" si="1383"/>
        <v>No</v>
      </c>
      <c r="CL2146" s="3">
        <f t="shared" si="1384"/>
        <v>0</v>
      </c>
      <c r="CM2146" s="3">
        <f t="shared" si="1385"/>
        <v>0</v>
      </c>
      <c r="CN2146" s="3" t="e">
        <f t="shared" si="1386"/>
        <v>#N/A</v>
      </c>
      <c r="CO2146" s="3" t="e">
        <f t="shared" si="1387"/>
        <v>#N/A</v>
      </c>
      <c r="CP2146" s="3" t="e">
        <f t="shared" si="1388"/>
        <v>#N/A</v>
      </c>
      <c r="CR2146" s="3" t="str">
        <f t="shared" si="1389"/>
        <v>No</v>
      </c>
      <c r="CV2146" s="3" t="str">
        <f t="shared" si="1390"/>
        <v>Vacant, No Sales Data</v>
      </c>
      <c r="CW2146" s="3">
        <f t="shared" si="1391"/>
        <v>2145</v>
      </c>
      <c r="CX2146" s="3">
        <f t="shared" si="1392"/>
        <v>807.18</v>
      </c>
      <c r="CY2146" s="3" t="str">
        <f t="shared" si="1393"/>
        <v>Ok</v>
      </c>
      <c r="CZ2146" t="e">
        <f>NA()</f>
        <v>#N/A</v>
      </c>
      <c r="DA2146" t="e">
        <f>NA()</f>
        <v>#N/A</v>
      </c>
    </row>
    <row r="2147" spans="1:105" x14ac:dyDescent="0.25">
      <c r="A2147">
        <v>2146</v>
      </c>
      <c r="B2147" t="s">
        <v>3</v>
      </c>
      <c r="C2147" t="s">
        <v>2255</v>
      </c>
      <c r="D2147">
        <v>2557.08</v>
      </c>
      <c r="E2147">
        <v>2017</v>
      </c>
      <c r="F2147">
        <v>2557.08</v>
      </c>
      <c r="G2147">
        <v>2557.08</v>
      </c>
      <c r="H2147" s="3">
        <f t="shared" si="1353"/>
        <v>0</v>
      </c>
      <c r="I2147">
        <v>5445</v>
      </c>
      <c r="J2147" t="s">
        <v>2736</v>
      </c>
      <c r="K2147" t="s">
        <v>2738</v>
      </c>
      <c r="L2147">
        <v>32034</v>
      </c>
      <c r="M2147" t="s">
        <v>4379</v>
      </c>
      <c r="N2147" t="s">
        <v>4761</v>
      </c>
      <c r="O2147">
        <v>-81.446349939066494</v>
      </c>
      <c r="P2147">
        <v>30.575185597756899</v>
      </c>
      <c r="Q2147" t="s">
        <v>6242</v>
      </c>
      <c r="R2147">
        <v>1</v>
      </c>
      <c r="S2147" t="s">
        <v>6539</v>
      </c>
      <c r="T2147">
        <v>1001</v>
      </c>
      <c r="U2147" t="s">
        <v>6582</v>
      </c>
      <c r="V2147">
        <v>2017</v>
      </c>
      <c r="W2147">
        <v>151502</v>
      </c>
      <c r="X2147">
        <v>2017</v>
      </c>
      <c r="Y2147">
        <v>151975</v>
      </c>
      <c r="Z2147">
        <v>2334.8000000000002</v>
      </c>
      <c r="AA2147" s="3">
        <f t="shared" si="1354"/>
        <v>0.9130727235753282</v>
      </c>
      <c r="AB2147" t="s">
        <v>6616</v>
      </c>
      <c r="AC2147" t="s">
        <v>6616</v>
      </c>
      <c r="AD2147" t="s">
        <v>6616</v>
      </c>
      <c r="AE2147" t="s">
        <v>6616</v>
      </c>
      <c r="AF2147" t="s">
        <v>6616</v>
      </c>
      <c r="AG2147" t="s">
        <v>6616</v>
      </c>
      <c r="AI2147" t="s">
        <v>6618</v>
      </c>
      <c r="AJ2147" t="s">
        <v>6618</v>
      </c>
      <c r="AK2147" t="s">
        <v>6618</v>
      </c>
      <c r="AL2147" t="s">
        <v>6618</v>
      </c>
      <c r="AM2147" t="s">
        <v>6618</v>
      </c>
      <c r="AN2147" t="s">
        <v>6618</v>
      </c>
      <c r="AO2147" t="s">
        <v>6618</v>
      </c>
      <c r="AP2147" s="3" t="str">
        <f t="shared" si="1355"/>
        <v>No</v>
      </c>
      <c r="AQ2147" s="3" t="str">
        <f t="shared" si="1356"/>
        <v>No</v>
      </c>
      <c r="AR2147" s="3" t="str">
        <f t="shared" si="1357"/>
        <v>No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 t="s">
        <v>6634</v>
      </c>
      <c r="AZ2147" t="s">
        <v>6638</v>
      </c>
      <c r="BA2147">
        <v>0</v>
      </c>
      <c r="BB2147" t="s">
        <v>6616</v>
      </c>
      <c r="BC2147" t="s">
        <v>6616</v>
      </c>
      <c r="BD2147" s="4" t="str">
        <f t="shared" si="1358"/>
        <v>No</v>
      </c>
      <c r="BE2147" t="s">
        <v>6640</v>
      </c>
      <c r="BF2147" s="3" t="str">
        <f t="shared" si="1359"/>
        <v>No</v>
      </c>
      <c r="BG2147" t="s">
        <v>6645</v>
      </c>
      <c r="BH2147" s="3" t="str">
        <f t="shared" si="1360"/>
        <v>5445 JAMES ST</v>
      </c>
      <c r="BI2147" s="3" t="str">
        <f t="shared" si="1361"/>
        <v>Fernandina Beach</v>
      </c>
      <c r="BJ2147" s="3" t="str">
        <f t="shared" si="1362"/>
        <v>Florida</v>
      </c>
      <c r="BK2147" s="3">
        <f t="shared" si="1363"/>
        <v>32034</v>
      </c>
      <c r="BL2147" s="3" t="str">
        <f t="shared" si="1364"/>
        <v>5445 JAMES ST FERNANDINA BEACH FL 32034</v>
      </c>
      <c r="BM2147" s="3" t="str">
        <f t="shared" si="1365"/>
        <v/>
      </c>
      <c r="BN2147" s="3" t="str">
        <f t="shared" si="1366"/>
        <v>Pass</v>
      </c>
      <c r="BO2147" s="3" t="str">
        <f t="shared" si="1367"/>
        <v>No</v>
      </c>
      <c r="BP2147" s="3" t="str">
        <f t="shared" si="1368"/>
        <v>FV&lt;$10K</v>
      </c>
      <c r="BQ2147" t="s">
        <v>6650</v>
      </c>
      <c r="BR2147" s="3" t="str">
        <f t="shared" si="1369"/>
        <v>No, &lt; $20K Lien</v>
      </c>
      <c r="BS2147" s="3" t="str">
        <f t="shared" si="1370"/>
        <v>No, Lien &lt; $20K</v>
      </c>
      <c r="BT2147" t="s">
        <v>6650</v>
      </c>
      <c r="BU2147" s="3" t="str">
        <f t="shared" si="1371"/>
        <v>No</v>
      </c>
      <c r="BV2147" s="3" t="str">
        <f t="shared" si="1372"/>
        <v>No</v>
      </c>
      <c r="BW2147" s="3">
        <f t="shared" si="1373"/>
        <v>0</v>
      </c>
      <c r="BX2147" s="3" t="str">
        <f t="shared" si="1374"/>
        <v>No</v>
      </c>
      <c r="BY2147" s="3">
        <f t="shared" si="1375"/>
        <v>151502</v>
      </c>
      <c r="BZ2147">
        <v>1</v>
      </c>
      <c r="CA2147" s="3">
        <f t="shared" si="1376"/>
        <v>151502</v>
      </c>
      <c r="CC2147" s="3">
        <f t="shared" si="1377"/>
        <v>0</v>
      </c>
      <c r="CD2147" s="3">
        <f t="shared" si="1378"/>
        <v>0</v>
      </c>
      <c r="CE2147" s="3" t="str">
        <f t="shared" si="1379"/>
        <v/>
      </c>
      <c r="CF2147" s="3" t="e">
        <f>HLOOKUP(CE2147,'Valuation Data'!$D$2:$K$5,4,FALSE)</f>
        <v>#N/A</v>
      </c>
      <c r="CG2147" s="3">
        <f t="shared" si="1380"/>
        <v>151502</v>
      </c>
      <c r="CH2147" s="3" t="str">
        <f t="shared" si="1381"/>
        <v>No</v>
      </c>
      <c r="CI2147" s="3" t="str">
        <f>VLOOKUP(R2147,'Use Codes &amp; County Type'!A:D,4,FALSE)</f>
        <v>S</v>
      </c>
      <c r="CJ2147" s="3" t="str">
        <f t="shared" si="1382"/>
        <v>No</v>
      </c>
      <c r="CK2147" s="3" t="str">
        <f t="shared" si="1383"/>
        <v>No</v>
      </c>
      <c r="CL2147" s="3">
        <f t="shared" si="1384"/>
        <v>0.35</v>
      </c>
      <c r="CM2147" s="3">
        <f t="shared" si="1385"/>
        <v>53025.7</v>
      </c>
      <c r="CN2147" s="3">
        <f t="shared" si="1386"/>
        <v>10228.32</v>
      </c>
      <c r="CO2147" s="3">
        <f t="shared" si="1387"/>
        <v>42797.38</v>
      </c>
      <c r="CP2147" s="3">
        <f t="shared" si="1388"/>
        <v>6.7512772108619029E-2</v>
      </c>
      <c r="CR2147" s="3" t="str">
        <f t="shared" si="1389"/>
        <v>No</v>
      </c>
      <c r="CV2147" s="3" t="str">
        <f t="shared" si="1390"/>
        <v>*Bid</v>
      </c>
      <c r="CW2147" s="3">
        <f t="shared" si="1391"/>
        <v>2146</v>
      </c>
      <c r="CX2147" s="3">
        <f t="shared" si="1392"/>
        <v>2557.08</v>
      </c>
      <c r="CY2147" s="3" t="str">
        <f t="shared" si="1393"/>
        <v>Ok</v>
      </c>
      <c r="CZ2147">
        <v>0</v>
      </c>
      <c r="DA2147">
        <v>0</v>
      </c>
    </row>
    <row r="2148" spans="1:105" x14ac:dyDescent="0.25">
      <c r="A2148">
        <v>2147</v>
      </c>
      <c r="B2148" t="s">
        <v>3</v>
      </c>
      <c r="C2148" t="s">
        <v>2256</v>
      </c>
      <c r="D2148">
        <v>807.18</v>
      </c>
      <c r="E2148">
        <v>2017</v>
      </c>
      <c r="F2148">
        <v>807.18</v>
      </c>
      <c r="G2148">
        <v>807.18</v>
      </c>
      <c r="H2148" s="3">
        <f t="shared" si="1353"/>
        <v>0</v>
      </c>
      <c r="J2148" t="s">
        <v>2736</v>
      </c>
      <c r="K2148" t="s">
        <v>2738</v>
      </c>
      <c r="L2148">
        <v>32034</v>
      </c>
      <c r="M2148" t="s">
        <v>4380</v>
      </c>
      <c r="N2148" t="s">
        <v>4761</v>
      </c>
      <c r="O2148">
        <v>-81.4466645629591</v>
      </c>
      <c r="P2148">
        <v>30.575041614382499</v>
      </c>
      <c r="Q2148" t="s">
        <v>6243</v>
      </c>
      <c r="R2148">
        <v>0</v>
      </c>
      <c r="S2148" t="s">
        <v>6538</v>
      </c>
      <c r="T2148">
        <v>8001</v>
      </c>
      <c r="U2148" t="s">
        <v>6581</v>
      </c>
      <c r="V2148">
        <v>2017</v>
      </c>
      <c r="W2148">
        <v>44000</v>
      </c>
      <c r="X2148">
        <v>2017</v>
      </c>
      <c r="Y2148">
        <v>50000</v>
      </c>
      <c r="Z2148">
        <v>716.77</v>
      </c>
      <c r="AA2148" s="3">
        <f t="shared" si="1354"/>
        <v>0.88799276493471102</v>
      </c>
      <c r="AB2148" t="s">
        <v>6616</v>
      </c>
      <c r="AC2148" t="s">
        <v>6616</v>
      </c>
      <c r="AD2148" t="s">
        <v>6616</v>
      </c>
      <c r="AF2148" t="s">
        <v>6616</v>
      </c>
      <c r="AG2148" t="s">
        <v>6616</v>
      </c>
      <c r="AH2148" t="s">
        <v>6616</v>
      </c>
      <c r="AI2148" t="s">
        <v>6618</v>
      </c>
      <c r="AJ2148" t="s">
        <v>6618</v>
      </c>
      <c r="AK2148" t="s">
        <v>6618</v>
      </c>
      <c r="AL2148" t="s">
        <v>6618</v>
      </c>
      <c r="AM2148" t="s">
        <v>6618</v>
      </c>
      <c r="AN2148" t="s">
        <v>6618</v>
      </c>
      <c r="AO2148" t="s">
        <v>6618</v>
      </c>
      <c r="AP2148" s="3" t="str">
        <f t="shared" si="1355"/>
        <v>No</v>
      </c>
      <c r="AQ2148" s="3" t="str">
        <f t="shared" si="1356"/>
        <v>No</v>
      </c>
      <c r="AR2148" s="3" t="str">
        <f t="shared" si="1357"/>
        <v>No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 t="s">
        <v>6634</v>
      </c>
      <c r="AZ2148" t="s">
        <v>6638</v>
      </c>
      <c r="BA2148">
        <v>1</v>
      </c>
      <c r="BB2148" t="s">
        <v>6616</v>
      </c>
      <c r="BC2148" t="s">
        <v>6617</v>
      </c>
      <c r="BD2148" s="4" t="str">
        <f t="shared" si="1358"/>
        <v>No</v>
      </c>
      <c r="BE2148" t="s">
        <v>6640</v>
      </c>
      <c r="BF2148" s="3" t="str">
        <f t="shared" si="1359"/>
        <v>No</v>
      </c>
      <c r="BG2148" t="s">
        <v>6645</v>
      </c>
      <c r="BH2148" s="3" t="str">
        <f t="shared" si="1360"/>
        <v>ERVIN ST</v>
      </c>
      <c r="BI2148" s="3" t="str">
        <f t="shared" si="1361"/>
        <v>Fernandina Beach</v>
      </c>
      <c r="BJ2148" s="3" t="str">
        <f t="shared" si="1362"/>
        <v>Florida</v>
      </c>
      <c r="BK2148" s="3">
        <f t="shared" si="1363"/>
        <v>32034</v>
      </c>
      <c r="BL2148" s="3" t="str">
        <f t="shared" si="1364"/>
        <v>ERVIN ST FERNANDINA BEACH FL 32034</v>
      </c>
      <c r="BM2148" s="3" t="str">
        <f t="shared" si="1365"/>
        <v/>
      </c>
      <c r="BN2148" s="3" t="str">
        <f t="shared" si="1366"/>
        <v>Pass</v>
      </c>
      <c r="BO2148" s="3" t="str">
        <f t="shared" si="1367"/>
        <v>Yes</v>
      </c>
      <c r="BP2148" s="3" t="str">
        <f t="shared" si="1368"/>
        <v>FV&lt;$10K</v>
      </c>
      <c r="BQ2148" t="s">
        <v>6650</v>
      </c>
      <c r="BR2148" s="3" t="str">
        <f t="shared" si="1369"/>
        <v>No, &lt; $20K Lien</v>
      </c>
      <c r="BS2148" s="3" t="str">
        <f t="shared" si="1370"/>
        <v>No, Lien &lt; $20K</v>
      </c>
      <c r="BT2148" t="s">
        <v>6650</v>
      </c>
      <c r="BU2148" s="3" t="str">
        <f t="shared" si="1371"/>
        <v>No</v>
      </c>
      <c r="BV2148" s="3" t="str">
        <f t="shared" si="1372"/>
        <v>No</v>
      </c>
      <c r="BW2148" s="3">
        <f t="shared" si="1373"/>
        <v>1</v>
      </c>
      <c r="BX2148" s="3" t="str">
        <f t="shared" si="1374"/>
        <v>No</v>
      </c>
      <c r="BY2148" s="3">
        <f t="shared" si="1375"/>
        <v>44000</v>
      </c>
      <c r="BZ2148">
        <v>1</v>
      </c>
      <c r="CA2148" s="3">
        <f t="shared" si="1376"/>
        <v>44000</v>
      </c>
      <c r="CC2148" s="3">
        <f t="shared" si="1377"/>
        <v>0</v>
      </c>
      <c r="CD2148" s="3">
        <f t="shared" si="1378"/>
        <v>0</v>
      </c>
      <c r="CE2148" s="3" t="str">
        <f t="shared" si="1379"/>
        <v/>
      </c>
      <c r="CF2148" s="3" t="e">
        <f>HLOOKUP(CE2148,'Valuation Data'!$D$2:$K$5,4,FALSE)</f>
        <v>#N/A</v>
      </c>
      <c r="CG2148" s="3">
        <f t="shared" si="1380"/>
        <v>44000</v>
      </c>
      <c r="CH2148" s="3" t="str">
        <f t="shared" si="1381"/>
        <v>No</v>
      </c>
      <c r="CI2148" s="3" t="str">
        <f>VLOOKUP(R2148,'Use Codes &amp; County Type'!A:D,4,FALSE)</f>
        <v>V</v>
      </c>
      <c r="CJ2148" s="3" t="str">
        <f t="shared" si="1382"/>
        <v>Yes</v>
      </c>
      <c r="CK2148" s="3" t="str">
        <f t="shared" si="1383"/>
        <v>No</v>
      </c>
      <c r="CL2148" s="3">
        <f t="shared" si="1384"/>
        <v>0</v>
      </c>
      <c r="CM2148" s="3">
        <f t="shared" si="1385"/>
        <v>0</v>
      </c>
      <c r="CN2148" s="3">
        <f t="shared" si="1386"/>
        <v>4035.8999999999996</v>
      </c>
      <c r="CO2148" s="3">
        <f t="shared" si="1387"/>
        <v>-4035.8999999999996</v>
      </c>
      <c r="CP2148" s="3">
        <f t="shared" si="1388"/>
        <v>9.1724999999999987E-2</v>
      </c>
      <c r="CR2148" s="3" t="str">
        <f t="shared" si="1389"/>
        <v>No</v>
      </c>
      <c r="CV2148" s="3" t="str">
        <f t="shared" si="1390"/>
        <v>Vacant, No Sales Data</v>
      </c>
      <c r="CW2148" s="3">
        <f t="shared" si="1391"/>
        <v>2147</v>
      </c>
      <c r="CX2148" s="3">
        <f t="shared" si="1392"/>
        <v>807.18</v>
      </c>
      <c r="CY2148" s="3" t="str">
        <f t="shared" si="1393"/>
        <v>Ok</v>
      </c>
      <c r="CZ2148">
        <v>0</v>
      </c>
      <c r="DA2148">
        <v>0</v>
      </c>
    </row>
    <row r="2149" spans="1:105" x14ac:dyDescent="0.25">
      <c r="A2149">
        <v>2148</v>
      </c>
      <c r="B2149" t="s">
        <v>3</v>
      </c>
      <c r="C2149" t="s">
        <v>2257</v>
      </c>
      <c r="D2149">
        <v>807.18</v>
      </c>
      <c r="E2149">
        <v>2017</v>
      </c>
      <c r="F2149">
        <v>807.18</v>
      </c>
      <c r="G2149">
        <v>807.18</v>
      </c>
      <c r="H2149" s="3">
        <f t="shared" si="1353"/>
        <v>0</v>
      </c>
      <c r="I2149">
        <v>5442</v>
      </c>
      <c r="J2149" t="s">
        <v>2736</v>
      </c>
      <c r="K2149" t="s">
        <v>2738</v>
      </c>
      <c r="L2149">
        <v>32034</v>
      </c>
      <c r="M2149" t="s">
        <v>4381</v>
      </c>
      <c r="N2149" t="s">
        <v>4761</v>
      </c>
      <c r="O2149">
        <v>-81.446667607734298</v>
      </c>
      <c r="P2149">
        <v>30.575179063753598</v>
      </c>
      <c r="Q2149" t="s">
        <v>6244</v>
      </c>
      <c r="R2149">
        <v>0</v>
      </c>
      <c r="S2149" t="s">
        <v>6538</v>
      </c>
      <c r="T2149">
        <v>8001</v>
      </c>
      <c r="U2149" t="s">
        <v>6581</v>
      </c>
      <c r="V2149">
        <v>2017</v>
      </c>
      <c r="W2149">
        <v>44000</v>
      </c>
      <c r="X2149">
        <v>2017</v>
      </c>
      <c r="Y2149">
        <v>50000</v>
      </c>
      <c r="Z2149">
        <v>716.77</v>
      </c>
      <c r="AA2149" s="3">
        <f t="shared" si="1354"/>
        <v>0.88799276493471102</v>
      </c>
      <c r="AC2149" t="s">
        <v>6616</v>
      </c>
      <c r="AG2149" t="s">
        <v>6616</v>
      </c>
      <c r="AH2149" t="s">
        <v>6616</v>
      </c>
      <c r="AI2149" t="s">
        <v>6618</v>
      </c>
      <c r="AJ2149" t="s">
        <v>6618</v>
      </c>
      <c r="AK2149" t="s">
        <v>6618</v>
      </c>
      <c r="AL2149">
        <v>0</v>
      </c>
      <c r="AM2149">
        <v>0</v>
      </c>
      <c r="AN2149">
        <v>0</v>
      </c>
      <c r="AO2149">
        <v>0</v>
      </c>
      <c r="AP2149" s="3" t="str">
        <f t="shared" si="1355"/>
        <v>No</v>
      </c>
      <c r="AQ2149" s="3" t="str">
        <f t="shared" si="1356"/>
        <v>No</v>
      </c>
      <c r="AR2149" s="3" t="str">
        <f t="shared" si="1357"/>
        <v>No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 t="s">
        <v>6634</v>
      </c>
      <c r="AZ2149" t="s">
        <v>6638</v>
      </c>
      <c r="BA2149">
        <v>0</v>
      </c>
      <c r="BB2149" t="s">
        <v>6616</v>
      </c>
      <c r="BC2149" t="s">
        <v>6616</v>
      </c>
      <c r="BD2149" s="4" t="str">
        <f t="shared" si="1358"/>
        <v>No</v>
      </c>
      <c r="BE2149" t="s">
        <v>6640</v>
      </c>
      <c r="BF2149" s="3" t="str">
        <f t="shared" si="1359"/>
        <v>No</v>
      </c>
      <c r="BG2149" t="s">
        <v>6645</v>
      </c>
      <c r="BH2149" s="3" t="str">
        <f t="shared" si="1360"/>
        <v>5442 ERVIN ST</v>
      </c>
      <c r="BI2149" s="3" t="str">
        <f t="shared" si="1361"/>
        <v>Fernandina Beach</v>
      </c>
      <c r="BJ2149" s="3" t="str">
        <f t="shared" si="1362"/>
        <v>Florida</v>
      </c>
      <c r="BK2149" s="3">
        <f t="shared" si="1363"/>
        <v>32034</v>
      </c>
      <c r="BL2149" s="3" t="str">
        <f t="shared" si="1364"/>
        <v>5442 ERVIN ST FERNANDINA BEACH FL 32034</v>
      </c>
      <c r="BM2149" s="3" t="str">
        <f t="shared" si="1365"/>
        <v/>
      </c>
      <c r="BN2149" s="3" t="str">
        <f t="shared" si="1366"/>
        <v>Pass</v>
      </c>
      <c r="BO2149" s="3" t="str">
        <f t="shared" si="1367"/>
        <v>No</v>
      </c>
      <c r="BP2149" s="3" t="str">
        <f t="shared" si="1368"/>
        <v>FV&lt;$10K</v>
      </c>
      <c r="BQ2149" t="s">
        <v>6650</v>
      </c>
      <c r="BR2149" s="3" t="str">
        <f t="shared" si="1369"/>
        <v>No, &lt; $20K Lien</v>
      </c>
      <c r="BS2149" s="3" t="str">
        <f t="shared" si="1370"/>
        <v>No, Lien &lt; $20K</v>
      </c>
      <c r="BT2149" t="s">
        <v>6650</v>
      </c>
      <c r="BU2149" s="3" t="str">
        <f t="shared" si="1371"/>
        <v>No</v>
      </c>
      <c r="BV2149" s="3" t="str">
        <f t="shared" si="1372"/>
        <v>No</v>
      </c>
      <c r="BW2149" s="3">
        <f t="shared" si="1373"/>
        <v>0</v>
      </c>
      <c r="BX2149" s="3" t="str">
        <f t="shared" si="1374"/>
        <v>No</v>
      </c>
      <c r="BY2149" s="3">
        <f t="shared" si="1375"/>
        <v>44000</v>
      </c>
      <c r="BZ2149">
        <v>1</v>
      </c>
      <c r="CA2149" s="3">
        <f t="shared" si="1376"/>
        <v>44000</v>
      </c>
      <c r="CC2149" s="3">
        <f t="shared" si="1377"/>
        <v>0</v>
      </c>
      <c r="CD2149" s="3">
        <f t="shared" si="1378"/>
        <v>0</v>
      </c>
      <c r="CE2149" s="3" t="str">
        <f t="shared" si="1379"/>
        <v/>
      </c>
      <c r="CF2149" s="3" t="e">
        <f>HLOOKUP(CE2149,'Valuation Data'!$D$2:$K$5,4,FALSE)</f>
        <v>#N/A</v>
      </c>
      <c r="CG2149" s="3">
        <f t="shared" si="1380"/>
        <v>44000</v>
      </c>
      <c r="CH2149" s="3" t="str">
        <f t="shared" si="1381"/>
        <v>No</v>
      </c>
      <c r="CI2149" s="3" t="str">
        <f>VLOOKUP(R2149,'Use Codes &amp; County Type'!A:D,4,FALSE)</f>
        <v>V</v>
      </c>
      <c r="CJ2149" s="3" t="str">
        <f t="shared" si="1382"/>
        <v>Yes</v>
      </c>
      <c r="CK2149" s="3" t="str">
        <f t="shared" si="1383"/>
        <v>No</v>
      </c>
      <c r="CL2149" s="3">
        <f t="shared" si="1384"/>
        <v>0</v>
      </c>
      <c r="CM2149" s="3">
        <f t="shared" si="1385"/>
        <v>0</v>
      </c>
      <c r="CN2149" s="3">
        <f t="shared" si="1386"/>
        <v>3228.72</v>
      </c>
      <c r="CO2149" s="3">
        <f t="shared" si="1387"/>
        <v>-3228.72</v>
      </c>
      <c r="CP2149" s="3">
        <f t="shared" si="1388"/>
        <v>7.3380000000000001E-2</v>
      </c>
      <c r="CR2149" s="3" t="str">
        <f t="shared" si="1389"/>
        <v>No</v>
      </c>
      <c r="CV2149" s="3" t="str">
        <f t="shared" si="1390"/>
        <v>Vacant, No Sales Data</v>
      </c>
      <c r="CW2149" s="3">
        <f t="shared" si="1391"/>
        <v>2148</v>
      </c>
      <c r="CX2149" s="3">
        <f t="shared" si="1392"/>
        <v>807.18</v>
      </c>
      <c r="CY2149" s="3" t="str">
        <f t="shared" si="1393"/>
        <v>Ok</v>
      </c>
      <c r="CZ2149">
        <v>0</v>
      </c>
      <c r="DA2149">
        <v>0</v>
      </c>
    </row>
    <row r="2150" spans="1:105" x14ac:dyDescent="0.25">
      <c r="A2150">
        <v>2149</v>
      </c>
      <c r="B2150" t="s">
        <v>3</v>
      </c>
      <c r="C2150" t="s">
        <v>2258</v>
      </c>
      <c r="D2150">
        <v>1195.03</v>
      </c>
      <c r="E2150">
        <v>2017</v>
      </c>
      <c r="F2150">
        <v>1195.03</v>
      </c>
      <c r="G2150">
        <v>1195.03</v>
      </c>
      <c r="H2150" s="3">
        <f t="shared" si="1353"/>
        <v>0</v>
      </c>
      <c r="I2150">
        <v>1815</v>
      </c>
      <c r="J2150" t="s">
        <v>2736</v>
      </c>
      <c r="K2150" t="s">
        <v>2738</v>
      </c>
      <c r="L2150">
        <v>32034</v>
      </c>
      <c r="M2150" t="s">
        <v>4382</v>
      </c>
      <c r="N2150" t="s">
        <v>4761</v>
      </c>
      <c r="O2150">
        <v>-81.446242522270495</v>
      </c>
      <c r="P2150">
        <v>30.573902119096001</v>
      </c>
      <c r="Q2150" t="s">
        <v>6245</v>
      </c>
      <c r="R2150">
        <v>8</v>
      </c>
      <c r="S2150" t="s">
        <v>6551</v>
      </c>
      <c r="T2150">
        <v>1110</v>
      </c>
      <c r="U2150" t="s">
        <v>6595</v>
      </c>
      <c r="V2150">
        <v>2017</v>
      </c>
      <c r="W2150">
        <v>69874</v>
      </c>
      <c r="X2150">
        <v>2017</v>
      </c>
      <c r="Y2150">
        <v>69874</v>
      </c>
      <c r="Z2150">
        <v>1075.3900000000001</v>
      </c>
      <c r="AA2150" s="3">
        <f t="shared" si="1354"/>
        <v>0.89988535852656426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 s="3" t="str">
        <f t="shared" si="1355"/>
        <v>No</v>
      </c>
      <c r="AQ2150" s="3" t="str">
        <f t="shared" si="1356"/>
        <v>No</v>
      </c>
      <c r="AR2150" s="3" t="str">
        <f t="shared" si="1357"/>
        <v>No</v>
      </c>
      <c r="AS2150">
        <v>0</v>
      </c>
      <c r="AT2150">
        <v>0</v>
      </c>
      <c r="AU2150">
        <v>45000</v>
      </c>
      <c r="AV2150" t="s">
        <v>6622</v>
      </c>
      <c r="AW2150">
        <v>0</v>
      </c>
      <c r="AX2150">
        <v>0</v>
      </c>
      <c r="AY2150" t="s">
        <v>6634</v>
      </c>
      <c r="AZ2150">
        <v>0</v>
      </c>
      <c r="BA2150">
        <v>0</v>
      </c>
      <c r="BB2150" t="s">
        <v>6616</v>
      </c>
      <c r="BC2150">
        <v>0</v>
      </c>
      <c r="BD2150" s="4" t="str">
        <f t="shared" si="1358"/>
        <v>No</v>
      </c>
      <c r="BE2150" t="s">
        <v>6640</v>
      </c>
      <c r="BF2150" s="3" t="str">
        <f t="shared" si="1359"/>
        <v>No</v>
      </c>
      <c r="BG2150" t="s">
        <v>6645</v>
      </c>
      <c r="BH2150" s="3" t="str">
        <f t="shared" si="1360"/>
        <v>1815 LEWIS ST</v>
      </c>
      <c r="BI2150" s="3" t="str">
        <f t="shared" si="1361"/>
        <v>Fernandina Beach</v>
      </c>
      <c r="BJ2150" s="3" t="str">
        <f t="shared" si="1362"/>
        <v>Florida</v>
      </c>
      <c r="BK2150" s="3">
        <f t="shared" si="1363"/>
        <v>32034</v>
      </c>
      <c r="BL2150" s="3" t="str">
        <f t="shared" si="1364"/>
        <v>1815 LEWIS ST FERNANDINA BEACH FL 32034</v>
      </c>
      <c r="BM2150" s="3" t="str">
        <f t="shared" si="1365"/>
        <v>L</v>
      </c>
      <c r="BN2150" s="3" t="str">
        <f t="shared" si="1366"/>
        <v>Pass</v>
      </c>
      <c r="BO2150" s="3" t="str">
        <f t="shared" si="1367"/>
        <v>No</v>
      </c>
      <c r="BP2150" s="3" t="str">
        <f t="shared" si="1368"/>
        <v>FV&lt;$10K</v>
      </c>
      <c r="BQ2150" t="s">
        <v>6650</v>
      </c>
      <c r="BR2150" s="3" t="str">
        <f t="shared" si="1369"/>
        <v>No, &lt; $20K Lien</v>
      </c>
      <c r="BS2150" s="3" t="str">
        <f t="shared" si="1370"/>
        <v>No, Lien &lt; $20K</v>
      </c>
      <c r="BT2150" t="s">
        <v>6650</v>
      </c>
      <c r="BU2150" s="3" t="str">
        <f t="shared" si="1371"/>
        <v>No</v>
      </c>
      <c r="BV2150" s="3" t="str">
        <f t="shared" si="1372"/>
        <v>No</v>
      </c>
      <c r="BW2150" s="3">
        <f t="shared" si="1373"/>
        <v>0</v>
      </c>
      <c r="BX2150" s="3" t="str">
        <f t="shared" si="1374"/>
        <v>No</v>
      </c>
      <c r="BY2150" s="3">
        <f t="shared" si="1375"/>
        <v>69874</v>
      </c>
      <c r="BZ2150">
        <v>1</v>
      </c>
      <c r="CA2150" s="3">
        <f t="shared" si="1376"/>
        <v>69874</v>
      </c>
      <c r="CC2150" s="3">
        <f t="shared" si="1377"/>
        <v>0</v>
      </c>
      <c r="CD2150" s="3">
        <f t="shared" si="1378"/>
        <v>0</v>
      </c>
      <c r="CE2150" s="3" t="str">
        <f t="shared" si="1379"/>
        <v/>
      </c>
      <c r="CF2150" s="3" t="e">
        <f>HLOOKUP(CE2150,'Valuation Data'!$D$2:$K$5,4,FALSE)</f>
        <v>#N/A</v>
      </c>
      <c r="CG2150" s="3">
        <f t="shared" si="1380"/>
        <v>69874</v>
      </c>
      <c r="CH2150" s="3" t="str">
        <f t="shared" si="1381"/>
        <v>No</v>
      </c>
      <c r="CI2150" s="3" t="str">
        <f>VLOOKUP(R2150,'Use Codes &amp; County Type'!A:D,4,FALSE)</f>
        <v>R</v>
      </c>
      <c r="CJ2150" s="3" t="str">
        <f t="shared" si="1382"/>
        <v>No</v>
      </c>
      <c r="CK2150" s="3" t="str">
        <f t="shared" si="1383"/>
        <v>No</v>
      </c>
      <c r="CL2150" s="3">
        <f t="shared" si="1384"/>
        <v>0.35</v>
      </c>
      <c r="CM2150" s="3">
        <f t="shared" si="1385"/>
        <v>24455.899999999998</v>
      </c>
      <c r="CN2150" s="3">
        <f t="shared" si="1386"/>
        <v>4780.12</v>
      </c>
      <c r="CO2150" s="3">
        <f t="shared" si="1387"/>
        <v>19675.78</v>
      </c>
      <c r="CP2150" s="3">
        <f t="shared" si="1388"/>
        <v>6.8410567593096147E-2</v>
      </c>
      <c r="CR2150" s="3" t="str">
        <f t="shared" si="1389"/>
        <v>No</v>
      </c>
      <c r="CV2150" s="3" t="str">
        <f t="shared" si="1390"/>
        <v>*Bid</v>
      </c>
      <c r="CW2150" s="3">
        <f t="shared" si="1391"/>
        <v>2149</v>
      </c>
      <c r="CX2150" s="3">
        <f t="shared" si="1392"/>
        <v>1195.03</v>
      </c>
      <c r="CY2150" s="3" t="str">
        <f t="shared" si="1393"/>
        <v>Ok</v>
      </c>
      <c r="CZ2150">
        <v>0</v>
      </c>
      <c r="DA2150">
        <v>0</v>
      </c>
    </row>
    <row r="2151" spans="1:105" x14ac:dyDescent="0.25">
      <c r="A2151">
        <v>2150</v>
      </c>
      <c r="B2151" t="s">
        <v>3</v>
      </c>
      <c r="C2151" t="s">
        <v>2259</v>
      </c>
      <c r="D2151">
        <v>859.47</v>
      </c>
      <c r="E2151">
        <v>2017</v>
      </c>
      <c r="F2151">
        <v>859.47</v>
      </c>
      <c r="G2151">
        <v>859.47</v>
      </c>
      <c r="H2151" s="3">
        <f t="shared" si="1353"/>
        <v>0</v>
      </c>
      <c r="J2151" t="s">
        <v>2736</v>
      </c>
      <c r="K2151" t="s">
        <v>2738</v>
      </c>
      <c r="L2151">
        <v>32034</v>
      </c>
      <c r="M2151" t="s">
        <v>4383</v>
      </c>
      <c r="N2151" t="s">
        <v>4761</v>
      </c>
      <c r="O2151">
        <v>-81.446401241409006</v>
      </c>
      <c r="P2151">
        <v>30.573894050210001</v>
      </c>
      <c r="Q2151" t="s">
        <v>6246</v>
      </c>
      <c r="R2151">
        <v>0</v>
      </c>
      <c r="S2151" t="s">
        <v>6538</v>
      </c>
      <c r="T2151">
        <v>8001</v>
      </c>
      <c r="U2151" t="s">
        <v>6581</v>
      </c>
      <c r="V2151">
        <v>2017</v>
      </c>
      <c r="W2151">
        <v>49500</v>
      </c>
      <c r="X2151">
        <v>2017</v>
      </c>
      <c r="Y2151">
        <v>50000</v>
      </c>
      <c r="Z2151">
        <v>765.12</v>
      </c>
      <c r="AA2151" s="3">
        <f t="shared" si="1354"/>
        <v>0.89022304443436073</v>
      </c>
      <c r="AB2151" t="s">
        <v>6616</v>
      </c>
      <c r="AC2151" t="s">
        <v>6616</v>
      </c>
      <c r="AD2151" t="s">
        <v>6616</v>
      </c>
      <c r="AE2151" t="s">
        <v>6616</v>
      </c>
      <c r="AF2151" t="s">
        <v>6616</v>
      </c>
      <c r="AG2151" t="s">
        <v>6616</v>
      </c>
      <c r="AH2151" t="s">
        <v>6616</v>
      </c>
      <c r="AI2151" t="s">
        <v>6618</v>
      </c>
      <c r="AJ2151" t="s">
        <v>6618</v>
      </c>
      <c r="AK2151" t="s">
        <v>6618</v>
      </c>
      <c r="AL2151" t="s">
        <v>6618</v>
      </c>
      <c r="AM2151" t="s">
        <v>6618</v>
      </c>
      <c r="AN2151" t="s">
        <v>6618</v>
      </c>
      <c r="AO2151" t="s">
        <v>6618</v>
      </c>
      <c r="AP2151" s="3" t="str">
        <f t="shared" si="1355"/>
        <v>No</v>
      </c>
      <c r="AQ2151" s="3" t="str">
        <f t="shared" si="1356"/>
        <v>No</v>
      </c>
      <c r="AR2151" s="3" t="str">
        <f t="shared" si="1357"/>
        <v>No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 t="s">
        <v>6634</v>
      </c>
      <c r="AZ2151" t="s">
        <v>6638</v>
      </c>
      <c r="BA2151">
        <v>1</v>
      </c>
      <c r="BB2151" t="s">
        <v>6616</v>
      </c>
      <c r="BC2151" t="s">
        <v>6616</v>
      </c>
      <c r="BD2151" s="4" t="str">
        <f t="shared" si="1358"/>
        <v>No</v>
      </c>
      <c r="BE2151" t="s">
        <v>6640</v>
      </c>
      <c r="BF2151" s="3" t="str">
        <f t="shared" si="1359"/>
        <v>No</v>
      </c>
      <c r="BG2151" t="s">
        <v>6645</v>
      </c>
      <c r="BH2151" s="3" t="str">
        <f t="shared" si="1360"/>
        <v>LEWIS ST</v>
      </c>
      <c r="BI2151" s="3" t="str">
        <f t="shared" si="1361"/>
        <v>Fernandina Beach</v>
      </c>
      <c r="BJ2151" s="3" t="str">
        <f t="shared" si="1362"/>
        <v>Florida</v>
      </c>
      <c r="BK2151" s="3">
        <f t="shared" si="1363"/>
        <v>32034</v>
      </c>
      <c r="BL2151" s="3" t="str">
        <f t="shared" si="1364"/>
        <v>LEWIS ST FERNANDINA BEACH FL 32034</v>
      </c>
      <c r="BM2151" s="3" t="str">
        <f t="shared" si="1365"/>
        <v/>
      </c>
      <c r="BN2151" s="3" t="str">
        <f t="shared" si="1366"/>
        <v>Pass</v>
      </c>
      <c r="BO2151" s="3" t="str">
        <f t="shared" si="1367"/>
        <v>No</v>
      </c>
      <c r="BP2151" s="3" t="str">
        <f t="shared" si="1368"/>
        <v>FV&lt;$10K</v>
      </c>
      <c r="BQ2151" t="s">
        <v>6650</v>
      </c>
      <c r="BR2151" s="3" t="str">
        <f t="shared" si="1369"/>
        <v>No, &lt; $20K Lien</v>
      </c>
      <c r="BS2151" s="3" t="str">
        <f t="shared" si="1370"/>
        <v>No, Lien &lt; $20K</v>
      </c>
      <c r="BT2151" t="s">
        <v>6650</v>
      </c>
      <c r="BU2151" s="3" t="str">
        <f t="shared" si="1371"/>
        <v>No</v>
      </c>
      <c r="BV2151" s="3" t="str">
        <f t="shared" si="1372"/>
        <v>No</v>
      </c>
      <c r="BW2151" s="3">
        <f t="shared" si="1373"/>
        <v>1</v>
      </c>
      <c r="BX2151" s="3" t="str">
        <f t="shared" si="1374"/>
        <v>No</v>
      </c>
      <c r="BY2151" s="3">
        <f t="shared" si="1375"/>
        <v>49500</v>
      </c>
      <c r="BZ2151">
        <v>1</v>
      </c>
      <c r="CA2151" s="3">
        <f t="shared" si="1376"/>
        <v>49500</v>
      </c>
      <c r="CC2151" s="3">
        <f t="shared" si="1377"/>
        <v>0</v>
      </c>
      <c r="CD2151" s="3">
        <f t="shared" si="1378"/>
        <v>0</v>
      </c>
      <c r="CE2151" s="3" t="str">
        <f t="shared" si="1379"/>
        <v/>
      </c>
      <c r="CF2151" s="3" t="e">
        <f>HLOOKUP(CE2151,'Valuation Data'!$D$2:$K$5,4,FALSE)</f>
        <v>#N/A</v>
      </c>
      <c r="CG2151" s="3">
        <f t="shared" si="1380"/>
        <v>49500</v>
      </c>
      <c r="CH2151" s="3" t="str">
        <f t="shared" si="1381"/>
        <v>No</v>
      </c>
      <c r="CI2151" s="3" t="str">
        <f>VLOOKUP(R2151,'Use Codes &amp; County Type'!A:D,4,FALSE)</f>
        <v>V</v>
      </c>
      <c r="CJ2151" s="3" t="str">
        <f t="shared" si="1382"/>
        <v>Yes</v>
      </c>
      <c r="CK2151" s="3" t="str">
        <f t="shared" si="1383"/>
        <v>No</v>
      </c>
      <c r="CL2151" s="3">
        <f t="shared" si="1384"/>
        <v>0</v>
      </c>
      <c r="CM2151" s="3">
        <f t="shared" si="1385"/>
        <v>0</v>
      </c>
      <c r="CN2151" s="3">
        <f t="shared" si="1386"/>
        <v>4297.3500000000004</v>
      </c>
      <c r="CO2151" s="3">
        <f t="shared" si="1387"/>
        <v>-4297.3500000000004</v>
      </c>
      <c r="CP2151" s="3">
        <f t="shared" si="1388"/>
        <v>8.6815151515151526E-2</v>
      </c>
      <c r="CR2151" s="3" t="str">
        <f t="shared" si="1389"/>
        <v>No</v>
      </c>
      <c r="CV2151" s="3" t="str">
        <f t="shared" si="1390"/>
        <v>Vacant, No Sales Data</v>
      </c>
      <c r="CW2151" s="3">
        <f t="shared" si="1391"/>
        <v>2150</v>
      </c>
      <c r="CX2151" s="3">
        <f t="shared" si="1392"/>
        <v>859.47</v>
      </c>
      <c r="CY2151" s="3" t="str">
        <f t="shared" si="1393"/>
        <v>Ok</v>
      </c>
      <c r="CZ2151">
        <v>0</v>
      </c>
      <c r="DA2151">
        <v>0</v>
      </c>
    </row>
    <row r="2152" spans="1:105" x14ac:dyDescent="0.25">
      <c r="A2152">
        <v>2151</v>
      </c>
      <c r="B2152" t="s">
        <v>3</v>
      </c>
      <c r="C2152" t="s">
        <v>2260</v>
      </c>
      <c r="D2152">
        <v>1197.1400000000001</v>
      </c>
      <c r="E2152">
        <v>2017</v>
      </c>
      <c r="F2152">
        <v>1197.1400000000001</v>
      </c>
      <c r="G2152">
        <v>1197.1400000000001</v>
      </c>
      <c r="H2152" s="3">
        <f t="shared" si="1353"/>
        <v>0</v>
      </c>
      <c r="J2152" t="s">
        <v>2736</v>
      </c>
      <c r="K2152" t="s">
        <v>2738</v>
      </c>
      <c r="L2152">
        <v>32034</v>
      </c>
      <c r="M2152" t="s">
        <v>4384</v>
      </c>
      <c r="N2152" t="s">
        <v>4761</v>
      </c>
      <c r="O2152">
        <v>-81.447838164883905</v>
      </c>
      <c r="P2152">
        <v>30.575223750681001</v>
      </c>
      <c r="Q2152" t="s">
        <v>6247</v>
      </c>
      <c r="R2152">
        <v>0</v>
      </c>
      <c r="S2152" t="s">
        <v>6538</v>
      </c>
      <c r="T2152">
        <v>8001</v>
      </c>
      <c r="U2152" t="s">
        <v>6581</v>
      </c>
      <c r="V2152">
        <v>2017</v>
      </c>
      <c r="W2152">
        <v>70000</v>
      </c>
      <c r="X2152">
        <v>2017</v>
      </c>
      <c r="Y2152">
        <v>70000</v>
      </c>
      <c r="Z2152">
        <v>1077.3399999999999</v>
      </c>
      <c r="AA2152" s="3">
        <f t="shared" si="1354"/>
        <v>0.89992816211971849</v>
      </c>
      <c r="AD2152" t="s">
        <v>6616</v>
      </c>
      <c r="AE2152" t="s">
        <v>6616</v>
      </c>
      <c r="AF2152" t="s">
        <v>6616</v>
      </c>
      <c r="AG2152" t="s">
        <v>6616</v>
      </c>
      <c r="AH2152" t="s">
        <v>6616</v>
      </c>
      <c r="AI2152" t="s">
        <v>6618</v>
      </c>
      <c r="AJ2152" t="s">
        <v>6618</v>
      </c>
      <c r="AK2152" t="s">
        <v>6618</v>
      </c>
      <c r="AL2152" t="s">
        <v>6618</v>
      </c>
      <c r="AM2152" t="s">
        <v>6618</v>
      </c>
      <c r="AN2152" t="s">
        <v>6618</v>
      </c>
      <c r="AO2152" t="s">
        <v>6618</v>
      </c>
      <c r="AP2152" s="3" t="str">
        <f t="shared" si="1355"/>
        <v>No</v>
      </c>
      <c r="AQ2152" s="3" t="str">
        <f t="shared" si="1356"/>
        <v>No</v>
      </c>
      <c r="AR2152" s="3" t="str">
        <f t="shared" si="1357"/>
        <v>No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 t="s">
        <v>6634</v>
      </c>
      <c r="AZ2152" t="s">
        <v>6638</v>
      </c>
      <c r="BA2152">
        <v>0</v>
      </c>
      <c r="BB2152" t="s">
        <v>6616</v>
      </c>
      <c r="BC2152" t="s">
        <v>6616</v>
      </c>
      <c r="BD2152" s="4" t="str">
        <f t="shared" si="1358"/>
        <v>No</v>
      </c>
      <c r="BE2152" t="s">
        <v>6640</v>
      </c>
      <c r="BF2152" s="3" t="str">
        <f t="shared" si="1359"/>
        <v>No</v>
      </c>
      <c r="BG2152" t="s">
        <v>6645</v>
      </c>
      <c r="BH2152" s="3" t="str">
        <f t="shared" si="1360"/>
        <v>LEE ST</v>
      </c>
      <c r="BI2152" s="3" t="str">
        <f t="shared" si="1361"/>
        <v>Fernandina Beach</v>
      </c>
      <c r="BJ2152" s="3" t="str">
        <f t="shared" si="1362"/>
        <v>Florida</v>
      </c>
      <c r="BK2152" s="3">
        <f t="shared" si="1363"/>
        <v>32034</v>
      </c>
      <c r="BL2152" s="3" t="str">
        <f t="shared" si="1364"/>
        <v>LEE ST FERNANDINA BEACH FL 32034</v>
      </c>
      <c r="BM2152" s="3" t="str">
        <f t="shared" si="1365"/>
        <v/>
      </c>
      <c r="BN2152" s="3" t="str">
        <f t="shared" si="1366"/>
        <v>Pass</v>
      </c>
      <c r="BO2152" s="3" t="str">
        <f t="shared" si="1367"/>
        <v>No</v>
      </c>
      <c r="BP2152" s="3" t="str">
        <f t="shared" si="1368"/>
        <v>FV&lt;$10K</v>
      </c>
      <c r="BQ2152" t="s">
        <v>6650</v>
      </c>
      <c r="BR2152" s="3" t="str">
        <f t="shared" si="1369"/>
        <v>No, &lt; $20K Lien</v>
      </c>
      <c r="BS2152" s="3" t="str">
        <f t="shared" si="1370"/>
        <v>No, Lien &lt; $20K</v>
      </c>
      <c r="BT2152" t="s">
        <v>6650</v>
      </c>
      <c r="BU2152" s="3" t="str">
        <f t="shared" si="1371"/>
        <v>No</v>
      </c>
      <c r="BV2152" s="3" t="str">
        <f t="shared" si="1372"/>
        <v>No</v>
      </c>
      <c r="BW2152" s="3">
        <f t="shared" si="1373"/>
        <v>0</v>
      </c>
      <c r="BX2152" s="3" t="str">
        <f t="shared" si="1374"/>
        <v>No</v>
      </c>
      <c r="BY2152" s="3">
        <f t="shared" si="1375"/>
        <v>70000</v>
      </c>
      <c r="BZ2152">
        <v>1</v>
      </c>
      <c r="CA2152" s="3">
        <f t="shared" si="1376"/>
        <v>70000</v>
      </c>
      <c r="CC2152" s="3">
        <f t="shared" si="1377"/>
        <v>0</v>
      </c>
      <c r="CD2152" s="3">
        <f t="shared" si="1378"/>
        <v>0</v>
      </c>
      <c r="CE2152" s="3" t="str">
        <f t="shared" si="1379"/>
        <v/>
      </c>
      <c r="CF2152" s="3" t="e">
        <f>HLOOKUP(CE2152,'Valuation Data'!$D$2:$K$5,4,FALSE)</f>
        <v>#N/A</v>
      </c>
      <c r="CG2152" s="3">
        <f t="shared" si="1380"/>
        <v>70000</v>
      </c>
      <c r="CH2152" s="3" t="str">
        <f t="shared" si="1381"/>
        <v>No</v>
      </c>
      <c r="CI2152" s="3" t="str">
        <f>VLOOKUP(R2152,'Use Codes &amp; County Type'!A:D,4,FALSE)</f>
        <v>V</v>
      </c>
      <c r="CJ2152" s="3" t="str">
        <f t="shared" si="1382"/>
        <v>Yes</v>
      </c>
      <c r="CK2152" s="3" t="str">
        <f t="shared" si="1383"/>
        <v>No</v>
      </c>
      <c r="CL2152" s="3">
        <f t="shared" si="1384"/>
        <v>0</v>
      </c>
      <c r="CM2152" s="3">
        <f t="shared" si="1385"/>
        <v>0</v>
      </c>
      <c r="CN2152" s="3">
        <f t="shared" si="1386"/>
        <v>4788.5600000000004</v>
      </c>
      <c r="CO2152" s="3">
        <f t="shared" si="1387"/>
        <v>-4788.5600000000004</v>
      </c>
      <c r="CP2152" s="3">
        <f t="shared" si="1388"/>
        <v>6.840800000000001E-2</v>
      </c>
      <c r="CR2152" s="3" t="str">
        <f t="shared" si="1389"/>
        <v>No</v>
      </c>
      <c r="CV2152" s="3" t="str">
        <f t="shared" si="1390"/>
        <v>Vacant, No Sales Data</v>
      </c>
      <c r="CW2152" s="3">
        <f t="shared" si="1391"/>
        <v>2151</v>
      </c>
      <c r="CX2152" s="3">
        <f t="shared" si="1392"/>
        <v>1197.1400000000001</v>
      </c>
      <c r="CY2152" s="3" t="str">
        <f t="shared" si="1393"/>
        <v>Ok</v>
      </c>
      <c r="CZ2152">
        <v>0</v>
      </c>
      <c r="DA2152">
        <v>0</v>
      </c>
    </row>
    <row r="2153" spans="1:105" x14ac:dyDescent="0.25">
      <c r="A2153">
        <v>2152</v>
      </c>
      <c r="B2153" t="s">
        <v>3</v>
      </c>
      <c r="C2153" t="s">
        <v>2261</v>
      </c>
      <c r="D2153">
        <v>614.55999999999995</v>
      </c>
      <c r="E2153">
        <v>2017</v>
      </c>
      <c r="F2153">
        <v>614.55999999999995</v>
      </c>
      <c r="G2153">
        <v>614.55999999999995</v>
      </c>
      <c r="H2153" s="3">
        <f t="shared" si="1353"/>
        <v>0</v>
      </c>
      <c r="J2153" t="s">
        <v>2736</v>
      </c>
      <c r="K2153" t="s">
        <v>2738</v>
      </c>
      <c r="L2153">
        <v>32034</v>
      </c>
      <c r="M2153" t="s">
        <v>4385</v>
      </c>
      <c r="N2153" t="s">
        <v>4761</v>
      </c>
      <c r="O2153">
        <v>-81.448154311141195</v>
      </c>
      <c r="P2153">
        <v>30.5751484932727</v>
      </c>
      <c r="Q2153" t="s">
        <v>6248</v>
      </c>
      <c r="R2153">
        <v>0</v>
      </c>
      <c r="S2153" t="s">
        <v>6538</v>
      </c>
      <c r="T2153">
        <v>8001</v>
      </c>
      <c r="U2153" t="s">
        <v>6581</v>
      </c>
      <c r="V2153">
        <v>2017</v>
      </c>
      <c r="W2153">
        <v>35000</v>
      </c>
      <c r="X2153">
        <v>2017</v>
      </c>
      <c r="Y2153">
        <v>35000</v>
      </c>
      <c r="Z2153">
        <v>538.66</v>
      </c>
      <c r="AA2153" s="3">
        <f t="shared" si="1354"/>
        <v>0.87649700598802394</v>
      </c>
      <c r="AD2153" t="s">
        <v>6616</v>
      </c>
      <c r="AE2153" t="s">
        <v>6616</v>
      </c>
      <c r="AF2153" t="s">
        <v>6616</v>
      </c>
      <c r="AG2153" t="s">
        <v>6616</v>
      </c>
      <c r="AH2153" t="s">
        <v>6616</v>
      </c>
      <c r="AI2153" t="s">
        <v>6618</v>
      </c>
      <c r="AJ2153" t="s">
        <v>6618</v>
      </c>
      <c r="AK2153" t="s">
        <v>6618</v>
      </c>
      <c r="AL2153" t="s">
        <v>6618</v>
      </c>
      <c r="AM2153" t="s">
        <v>6618</v>
      </c>
      <c r="AN2153">
        <v>0</v>
      </c>
      <c r="AO2153">
        <v>0</v>
      </c>
      <c r="AP2153" s="3" t="str">
        <f t="shared" si="1355"/>
        <v>No</v>
      </c>
      <c r="AQ2153" s="3" t="str">
        <f t="shared" si="1356"/>
        <v>No</v>
      </c>
      <c r="AR2153" s="3" t="str">
        <f t="shared" si="1357"/>
        <v>No</v>
      </c>
      <c r="AS2153">
        <v>0</v>
      </c>
      <c r="AT2153">
        <v>0</v>
      </c>
      <c r="AU2153">
        <v>141500</v>
      </c>
      <c r="AV2153" t="s">
        <v>5076</v>
      </c>
      <c r="AW2153">
        <v>0</v>
      </c>
      <c r="AX2153">
        <v>0</v>
      </c>
      <c r="AY2153" t="s">
        <v>6634</v>
      </c>
      <c r="AZ2153" t="s">
        <v>6638</v>
      </c>
      <c r="BA2153">
        <v>0</v>
      </c>
      <c r="BB2153" t="s">
        <v>6616</v>
      </c>
      <c r="BC2153" t="s">
        <v>6616</v>
      </c>
      <c r="BD2153" s="4" t="str">
        <f t="shared" si="1358"/>
        <v>No</v>
      </c>
      <c r="BE2153" t="s">
        <v>6640</v>
      </c>
      <c r="BF2153" s="3" t="str">
        <f t="shared" si="1359"/>
        <v>No</v>
      </c>
      <c r="BG2153" t="s">
        <v>6645</v>
      </c>
      <c r="BH2153" s="3" t="str">
        <f t="shared" si="1360"/>
        <v>LEONARD ST</v>
      </c>
      <c r="BI2153" s="3" t="str">
        <f t="shared" si="1361"/>
        <v>Fernandina Beach</v>
      </c>
      <c r="BJ2153" s="3" t="str">
        <f t="shared" si="1362"/>
        <v>Florida</v>
      </c>
      <c r="BK2153" s="3">
        <f t="shared" si="1363"/>
        <v>32034</v>
      </c>
      <c r="BL2153" s="3" t="str">
        <f t="shared" si="1364"/>
        <v>LEONARD ST FERNANDINA BEACH FL 32034</v>
      </c>
      <c r="BM2153" s="3" t="str">
        <f t="shared" si="1365"/>
        <v>L</v>
      </c>
      <c r="BN2153" s="3" t="str">
        <f t="shared" si="1366"/>
        <v>Pass</v>
      </c>
      <c r="BO2153" s="3" t="str">
        <f t="shared" si="1367"/>
        <v>No</v>
      </c>
      <c r="BP2153" s="3" t="str">
        <f t="shared" si="1368"/>
        <v>FV&lt;$10K</v>
      </c>
      <c r="BQ2153" t="s">
        <v>6650</v>
      </c>
      <c r="BR2153" s="3" t="str">
        <f t="shared" si="1369"/>
        <v>No, &lt; $20K Lien</v>
      </c>
      <c r="BS2153" s="3" t="str">
        <f t="shared" si="1370"/>
        <v>No, Lien &lt; $20K</v>
      </c>
      <c r="BT2153" t="s">
        <v>6650</v>
      </c>
      <c r="BU2153" s="3" t="str">
        <f t="shared" si="1371"/>
        <v>No</v>
      </c>
      <c r="BV2153" s="3" t="str">
        <f t="shared" si="1372"/>
        <v>No</v>
      </c>
      <c r="BW2153" s="3">
        <f t="shared" si="1373"/>
        <v>0</v>
      </c>
      <c r="BX2153" s="3" t="str">
        <f t="shared" si="1374"/>
        <v>No</v>
      </c>
      <c r="BY2153" s="3">
        <f t="shared" si="1375"/>
        <v>35000</v>
      </c>
      <c r="BZ2153">
        <v>1</v>
      </c>
      <c r="CA2153" s="3">
        <f t="shared" si="1376"/>
        <v>35000</v>
      </c>
      <c r="CC2153" s="3">
        <f t="shared" si="1377"/>
        <v>0</v>
      </c>
      <c r="CD2153" s="3">
        <f t="shared" si="1378"/>
        <v>0</v>
      </c>
      <c r="CE2153" s="3" t="str">
        <f t="shared" si="1379"/>
        <v/>
      </c>
      <c r="CF2153" s="3" t="e">
        <f>HLOOKUP(CE2153,'Valuation Data'!$D$2:$K$5,4,FALSE)</f>
        <v>#N/A</v>
      </c>
      <c r="CG2153" s="3">
        <f t="shared" si="1380"/>
        <v>35000</v>
      </c>
      <c r="CH2153" s="3" t="str">
        <f t="shared" si="1381"/>
        <v>No</v>
      </c>
      <c r="CI2153" s="3" t="str">
        <f>VLOOKUP(R2153,'Use Codes &amp; County Type'!A:D,4,FALSE)</f>
        <v>V</v>
      </c>
      <c r="CJ2153" s="3" t="str">
        <f t="shared" si="1382"/>
        <v>Yes</v>
      </c>
      <c r="CK2153" s="3" t="str">
        <f t="shared" si="1383"/>
        <v>No</v>
      </c>
      <c r="CL2153" s="3">
        <f t="shared" si="1384"/>
        <v>0</v>
      </c>
      <c r="CM2153" s="3">
        <f t="shared" si="1385"/>
        <v>0</v>
      </c>
      <c r="CN2153" s="3">
        <f t="shared" si="1386"/>
        <v>2458.2399999999998</v>
      </c>
      <c r="CO2153" s="3">
        <f t="shared" si="1387"/>
        <v>-2458.2399999999998</v>
      </c>
      <c r="CP2153" s="3">
        <f t="shared" si="1388"/>
        <v>7.023542857142856E-2</v>
      </c>
      <c r="CR2153" s="3" t="str">
        <f t="shared" si="1389"/>
        <v>No</v>
      </c>
      <c r="CV2153" s="3" t="str">
        <f t="shared" si="1390"/>
        <v>Vacant, No Sales Data</v>
      </c>
      <c r="CW2153" s="3">
        <f t="shared" si="1391"/>
        <v>2152</v>
      </c>
      <c r="CX2153" s="3">
        <f t="shared" si="1392"/>
        <v>614.55999999999995</v>
      </c>
      <c r="CY2153" s="3" t="str">
        <f t="shared" si="1393"/>
        <v>Ok</v>
      </c>
      <c r="CZ2153">
        <v>0</v>
      </c>
      <c r="DA2153">
        <v>0</v>
      </c>
    </row>
    <row r="2154" spans="1:105" x14ac:dyDescent="0.25">
      <c r="A2154">
        <v>2153</v>
      </c>
      <c r="B2154" t="s">
        <v>3</v>
      </c>
      <c r="C2154" t="s">
        <v>2262</v>
      </c>
      <c r="D2154">
        <v>614.55999999999995</v>
      </c>
      <c r="E2154">
        <v>2017</v>
      </c>
      <c r="F2154">
        <v>614.55999999999995</v>
      </c>
      <c r="G2154">
        <v>614.55999999999995</v>
      </c>
      <c r="H2154" s="3">
        <f t="shared" si="1353"/>
        <v>0</v>
      </c>
      <c r="J2154" t="s">
        <v>2736</v>
      </c>
      <c r="K2154" t="s">
        <v>2738</v>
      </c>
      <c r="L2154">
        <v>32034</v>
      </c>
      <c r="M2154" t="s">
        <v>4385</v>
      </c>
      <c r="N2154" t="s">
        <v>4761</v>
      </c>
      <c r="O2154">
        <v>-81.448157355516997</v>
      </c>
      <c r="P2154">
        <v>30.575285944492801</v>
      </c>
      <c r="Q2154" t="s">
        <v>6249</v>
      </c>
      <c r="R2154">
        <v>0</v>
      </c>
      <c r="S2154" t="s">
        <v>6538</v>
      </c>
      <c r="T2154">
        <v>8001</v>
      </c>
      <c r="U2154" t="s">
        <v>6581</v>
      </c>
      <c r="V2154">
        <v>2017</v>
      </c>
      <c r="W2154">
        <v>35000</v>
      </c>
      <c r="X2154">
        <v>2017</v>
      </c>
      <c r="Y2154">
        <v>35000</v>
      </c>
      <c r="Z2154">
        <v>538.66</v>
      </c>
      <c r="AA2154" s="3">
        <f t="shared" si="1354"/>
        <v>0.87649700598802394</v>
      </c>
      <c r="AD2154" t="s">
        <v>6616</v>
      </c>
      <c r="AE2154" t="s">
        <v>6616</v>
      </c>
      <c r="AF2154" t="s">
        <v>6616</v>
      </c>
      <c r="AG2154" t="s">
        <v>6616</v>
      </c>
      <c r="AH2154" t="s">
        <v>6616</v>
      </c>
      <c r="AI2154" t="s">
        <v>6618</v>
      </c>
      <c r="AJ2154" t="s">
        <v>6618</v>
      </c>
      <c r="AK2154" t="s">
        <v>6618</v>
      </c>
      <c r="AL2154" t="s">
        <v>6618</v>
      </c>
      <c r="AM2154" t="s">
        <v>6618</v>
      </c>
      <c r="AN2154">
        <v>0</v>
      </c>
      <c r="AO2154">
        <v>0</v>
      </c>
      <c r="AP2154" s="3" t="str">
        <f t="shared" si="1355"/>
        <v>No</v>
      </c>
      <c r="AQ2154" s="3" t="str">
        <f t="shared" si="1356"/>
        <v>No</v>
      </c>
      <c r="AR2154" s="3" t="str">
        <f t="shared" si="1357"/>
        <v>No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 t="s">
        <v>6634</v>
      </c>
      <c r="AZ2154" t="s">
        <v>6638</v>
      </c>
      <c r="BA2154">
        <v>0</v>
      </c>
      <c r="BB2154" t="s">
        <v>6616</v>
      </c>
      <c r="BC2154" t="s">
        <v>6616</v>
      </c>
      <c r="BD2154" s="4" t="str">
        <f t="shared" si="1358"/>
        <v>No</v>
      </c>
      <c r="BE2154" t="s">
        <v>6640</v>
      </c>
      <c r="BF2154" s="3" t="str">
        <f t="shared" si="1359"/>
        <v>No</v>
      </c>
      <c r="BG2154" t="s">
        <v>6645</v>
      </c>
      <c r="BH2154" s="3" t="str">
        <f t="shared" si="1360"/>
        <v>LEONARD ST</v>
      </c>
      <c r="BI2154" s="3" t="str">
        <f t="shared" si="1361"/>
        <v>Fernandina Beach</v>
      </c>
      <c r="BJ2154" s="3" t="str">
        <f t="shared" si="1362"/>
        <v>Florida</v>
      </c>
      <c r="BK2154" s="3">
        <f t="shared" si="1363"/>
        <v>32034</v>
      </c>
      <c r="BL2154" s="3" t="str">
        <f t="shared" si="1364"/>
        <v>LEONARD ST FERNANDINA BEACH FL 32034</v>
      </c>
      <c r="BM2154" s="3" t="str">
        <f t="shared" si="1365"/>
        <v/>
      </c>
      <c r="BN2154" s="3" t="str">
        <f t="shared" si="1366"/>
        <v>Pass</v>
      </c>
      <c r="BO2154" s="3" t="str">
        <f t="shared" si="1367"/>
        <v>No</v>
      </c>
      <c r="BP2154" s="3" t="str">
        <f t="shared" si="1368"/>
        <v>FV&lt;$10K</v>
      </c>
      <c r="BQ2154" t="s">
        <v>6650</v>
      </c>
      <c r="BR2154" s="3" t="str">
        <f t="shared" si="1369"/>
        <v>No, &lt; $20K Lien</v>
      </c>
      <c r="BS2154" s="3" t="str">
        <f t="shared" si="1370"/>
        <v>No, Lien &lt; $20K</v>
      </c>
      <c r="BT2154" t="s">
        <v>6650</v>
      </c>
      <c r="BU2154" s="3" t="str">
        <f t="shared" si="1371"/>
        <v>No</v>
      </c>
      <c r="BV2154" s="3" t="str">
        <f t="shared" si="1372"/>
        <v>No</v>
      </c>
      <c r="BW2154" s="3">
        <f t="shared" si="1373"/>
        <v>0</v>
      </c>
      <c r="BX2154" s="3" t="str">
        <f t="shared" si="1374"/>
        <v>No</v>
      </c>
      <c r="BY2154" s="3">
        <f t="shared" si="1375"/>
        <v>35000</v>
      </c>
      <c r="BZ2154">
        <v>1</v>
      </c>
      <c r="CA2154" s="3">
        <f t="shared" si="1376"/>
        <v>35000</v>
      </c>
      <c r="CC2154" s="3">
        <f t="shared" si="1377"/>
        <v>0</v>
      </c>
      <c r="CD2154" s="3">
        <f t="shared" si="1378"/>
        <v>0</v>
      </c>
      <c r="CE2154" s="3" t="str">
        <f t="shared" si="1379"/>
        <v/>
      </c>
      <c r="CF2154" s="3" t="e">
        <f>HLOOKUP(CE2154,'Valuation Data'!$D$2:$K$5,4,FALSE)</f>
        <v>#N/A</v>
      </c>
      <c r="CG2154" s="3">
        <f t="shared" si="1380"/>
        <v>35000</v>
      </c>
      <c r="CH2154" s="3" t="str">
        <f t="shared" si="1381"/>
        <v>No</v>
      </c>
      <c r="CI2154" s="3" t="str">
        <f>VLOOKUP(R2154,'Use Codes &amp; County Type'!A:D,4,FALSE)</f>
        <v>V</v>
      </c>
      <c r="CJ2154" s="3" t="str">
        <f t="shared" si="1382"/>
        <v>Yes</v>
      </c>
      <c r="CK2154" s="3" t="str">
        <f t="shared" si="1383"/>
        <v>No</v>
      </c>
      <c r="CL2154" s="3">
        <f t="shared" si="1384"/>
        <v>0</v>
      </c>
      <c r="CM2154" s="3">
        <f t="shared" si="1385"/>
        <v>0</v>
      </c>
      <c r="CN2154" s="3">
        <f t="shared" si="1386"/>
        <v>2458.2399999999998</v>
      </c>
      <c r="CO2154" s="3">
        <f t="shared" si="1387"/>
        <v>-2458.2399999999998</v>
      </c>
      <c r="CP2154" s="3">
        <f t="shared" si="1388"/>
        <v>7.023542857142856E-2</v>
      </c>
      <c r="CR2154" s="3" t="str">
        <f t="shared" si="1389"/>
        <v>No</v>
      </c>
      <c r="CV2154" s="3" t="str">
        <f t="shared" si="1390"/>
        <v>Vacant, No Sales Data</v>
      </c>
      <c r="CW2154" s="3">
        <f t="shared" si="1391"/>
        <v>2153</v>
      </c>
      <c r="CX2154" s="3">
        <f t="shared" si="1392"/>
        <v>614.55999999999995</v>
      </c>
      <c r="CY2154" s="3" t="str">
        <f t="shared" si="1393"/>
        <v>Ok</v>
      </c>
      <c r="CZ2154">
        <v>0</v>
      </c>
      <c r="DA2154">
        <v>0</v>
      </c>
    </row>
    <row r="2155" spans="1:105" x14ac:dyDescent="0.25">
      <c r="A2155">
        <v>2154</v>
      </c>
      <c r="B2155" t="s">
        <v>3</v>
      </c>
      <c r="C2155" t="s">
        <v>2263</v>
      </c>
      <c r="D2155">
        <v>863.45</v>
      </c>
      <c r="E2155">
        <v>2017</v>
      </c>
      <c r="F2155" t="e">
        <f>NA()</f>
        <v>#N/A</v>
      </c>
      <c r="G2155" t="e">
        <f>NA()</f>
        <v>#N/A</v>
      </c>
      <c r="H2155" s="3" t="e">
        <f t="shared" si="1353"/>
        <v>#N/A</v>
      </c>
      <c r="I2155" t="e">
        <f>NA()</f>
        <v>#N/A</v>
      </c>
      <c r="J2155" t="e">
        <f>NA()</f>
        <v>#N/A</v>
      </c>
      <c r="K2155" t="e">
        <f>NA()</f>
        <v>#N/A</v>
      </c>
      <c r="L2155" t="e">
        <f>NA()</f>
        <v>#N/A</v>
      </c>
      <c r="M2155" t="e">
        <f>NA()</f>
        <v>#N/A</v>
      </c>
      <c r="N2155" t="e">
        <f>NA()</f>
        <v>#N/A</v>
      </c>
      <c r="O2155" t="e">
        <f>NA()</f>
        <v>#N/A</v>
      </c>
      <c r="P2155" t="e">
        <f>NA()</f>
        <v>#N/A</v>
      </c>
      <c r="Q2155" t="e">
        <f>NA()</f>
        <v>#N/A</v>
      </c>
      <c r="R2155">
        <v>2</v>
      </c>
      <c r="S2155" t="s">
        <v>6535</v>
      </c>
      <c r="T2155" t="e">
        <f>NA()</f>
        <v>#N/A</v>
      </c>
      <c r="U2155" t="e">
        <f>NA()</f>
        <v>#N/A</v>
      </c>
      <c r="V2155">
        <v>2017</v>
      </c>
      <c r="W2155">
        <v>47452</v>
      </c>
      <c r="X2155" t="e">
        <f>NA()</f>
        <v>#N/A</v>
      </c>
      <c r="Y2155" t="e">
        <f>NA()</f>
        <v>#N/A</v>
      </c>
      <c r="Z2155" t="e">
        <f>NA()</f>
        <v>#N/A</v>
      </c>
      <c r="AA2155" s="3">
        <f t="shared" si="1354"/>
        <v>0</v>
      </c>
      <c r="AD2155" t="s">
        <v>6616</v>
      </c>
      <c r="AE2155" t="s">
        <v>6616</v>
      </c>
      <c r="AG2155" t="s">
        <v>6616</v>
      </c>
      <c r="AI2155" t="e">
        <f>NA()</f>
        <v>#N/A</v>
      </c>
      <c r="AJ2155" t="e">
        <f>NA()</f>
        <v>#N/A</v>
      </c>
      <c r="AK2155" t="e">
        <f>NA()</f>
        <v>#N/A</v>
      </c>
      <c r="AL2155" t="e">
        <f>NA()</f>
        <v>#N/A</v>
      </c>
      <c r="AM2155" t="e">
        <f>NA()</f>
        <v>#N/A</v>
      </c>
      <c r="AN2155" t="e">
        <f>NA()</f>
        <v>#N/A</v>
      </c>
      <c r="AO2155" t="e">
        <f>NA()</f>
        <v>#N/A</v>
      </c>
      <c r="AP2155" s="3" t="str">
        <f t="shared" si="1355"/>
        <v>No</v>
      </c>
      <c r="AQ2155" s="3" t="str">
        <f t="shared" si="1356"/>
        <v>No</v>
      </c>
      <c r="AR2155" s="3" t="str">
        <f t="shared" si="1357"/>
        <v>No</v>
      </c>
      <c r="AS2155" t="e">
        <f>NA()</f>
        <v>#N/A</v>
      </c>
      <c r="AT2155" t="e">
        <f>NA()</f>
        <v>#N/A</v>
      </c>
      <c r="AU2155" t="e">
        <f>NA()</f>
        <v>#N/A</v>
      </c>
      <c r="AV2155" t="e">
        <f>NA()</f>
        <v>#N/A</v>
      </c>
      <c r="AW2155" t="e">
        <f>NA()</f>
        <v>#N/A</v>
      </c>
      <c r="AX2155" t="e">
        <f>NA()</f>
        <v>#N/A</v>
      </c>
      <c r="AY2155" t="e">
        <f>NA()</f>
        <v>#N/A</v>
      </c>
      <c r="AZ2155" t="e">
        <f>NA()</f>
        <v>#N/A</v>
      </c>
      <c r="BA2155">
        <v>0</v>
      </c>
      <c r="BB2155" t="s">
        <v>6616</v>
      </c>
      <c r="BC2155" t="e">
        <f>NA()</f>
        <v>#N/A</v>
      </c>
      <c r="BD2155" s="4" t="str">
        <f t="shared" si="1358"/>
        <v>No</v>
      </c>
      <c r="BE2155" t="e">
        <f>NA()</f>
        <v>#N/A</v>
      </c>
      <c r="BF2155" s="3" t="str">
        <f t="shared" si="1359"/>
        <v>No</v>
      </c>
      <c r="BG2155" t="e">
        <f>NA()</f>
        <v>#N/A</v>
      </c>
      <c r="BH2155" s="3" t="e">
        <f t="shared" si="1360"/>
        <v>#N/A</v>
      </c>
      <c r="BI2155" s="3" t="e">
        <f t="shared" si="1361"/>
        <v>#N/A</v>
      </c>
      <c r="BJ2155" s="3" t="e">
        <f t="shared" si="1362"/>
        <v>#N/A</v>
      </c>
      <c r="BK2155" s="3" t="e">
        <f t="shared" si="1363"/>
        <v>#N/A</v>
      </c>
      <c r="BL2155" s="3" t="e">
        <f t="shared" si="1364"/>
        <v>#N/A</v>
      </c>
      <c r="BM2155" s="3" t="e">
        <f t="shared" si="1365"/>
        <v>#N/A</v>
      </c>
      <c r="BN2155" s="3" t="str">
        <f t="shared" si="1366"/>
        <v>Pass</v>
      </c>
      <c r="BO2155" s="3" t="e">
        <f t="shared" si="1367"/>
        <v>#N/A</v>
      </c>
      <c r="BP2155" s="3" t="str">
        <f t="shared" si="1368"/>
        <v>FV&lt;$10K</v>
      </c>
      <c r="BQ2155" t="s">
        <v>6650</v>
      </c>
      <c r="BR2155" s="3" t="str">
        <f t="shared" si="1369"/>
        <v>No, &lt; $20K Lien</v>
      </c>
      <c r="BS2155" s="3" t="str">
        <f t="shared" si="1370"/>
        <v>No, Lien &lt; $20K</v>
      </c>
      <c r="BT2155" t="s">
        <v>6650</v>
      </c>
      <c r="BU2155" s="3" t="str">
        <f t="shared" si="1371"/>
        <v>No</v>
      </c>
      <c r="BV2155" s="3" t="str">
        <f t="shared" si="1372"/>
        <v>No</v>
      </c>
      <c r="BW2155" s="3">
        <f t="shared" si="1373"/>
        <v>0</v>
      </c>
      <c r="BX2155" s="3" t="str">
        <f t="shared" si="1374"/>
        <v>No</v>
      </c>
      <c r="BY2155" s="3">
        <f t="shared" si="1375"/>
        <v>47452</v>
      </c>
      <c r="BZ2155">
        <v>1</v>
      </c>
      <c r="CA2155" s="3">
        <f t="shared" si="1376"/>
        <v>47452</v>
      </c>
      <c r="CC2155" s="3" t="e">
        <f t="shared" si="1377"/>
        <v>#N/A</v>
      </c>
      <c r="CD2155" s="3" t="e">
        <f t="shared" si="1378"/>
        <v>#N/A</v>
      </c>
      <c r="CE2155" s="3" t="str">
        <f t="shared" si="1379"/>
        <v/>
      </c>
      <c r="CF2155" s="3" t="e">
        <f>HLOOKUP(CE2155,'Valuation Data'!$D$2:$K$5,4,FALSE)</f>
        <v>#N/A</v>
      </c>
      <c r="CG2155" s="3">
        <f t="shared" si="1380"/>
        <v>47452</v>
      </c>
      <c r="CH2155" s="3" t="str">
        <f t="shared" si="1381"/>
        <v>No</v>
      </c>
      <c r="CI2155" s="3" t="str">
        <f>VLOOKUP(R2155,'Use Codes &amp; County Type'!A:D,4,FALSE)</f>
        <v>R</v>
      </c>
      <c r="CJ2155" s="3" t="str">
        <f t="shared" si="1382"/>
        <v>No</v>
      </c>
      <c r="CK2155" s="3" t="str">
        <f t="shared" si="1383"/>
        <v>No</v>
      </c>
      <c r="CL2155" s="3">
        <f t="shared" si="1384"/>
        <v>0.35</v>
      </c>
      <c r="CM2155" s="3">
        <f t="shared" si="1385"/>
        <v>16608.2</v>
      </c>
      <c r="CN2155" s="3" t="e">
        <f t="shared" si="1386"/>
        <v>#N/A</v>
      </c>
      <c r="CO2155" s="3" t="e">
        <f t="shared" si="1387"/>
        <v>#N/A</v>
      </c>
      <c r="CP2155" s="3" t="e">
        <f t="shared" si="1388"/>
        <v>#N/A</v>
      </c>
      <c r="CR2155" s="3" t="e">
        <f t="shared" si="1389"/>
        <v>#N/A</v>
      </c>
      <c r="CV2155" s="3" t="e">
        <f t="shared" si="1390"/>
        <v>#N/A</v>
      </c>
      <c r="CW2155" s="3">
        <f t="shared" si="1391"/>
        <v>2154</v>
      </c>
      <c r="CX2155" s="3">
        <f t="shared" si="1392"/>
        <v>863.45</v>
      </c>
      <c r="CY2155" s="3" t="e">
        <f t="shared" si="1393"/>
        <v>#N/A</v>
      </c>
      <c r="CZ2155" t="e">
        <f>NA()</f>
        <v>#N/A</v>
      </c>
      <c r="DA2155" t="e">
        <f>NA()</f>
        <v>#N/A</v>
      </c>
    </row>
    <row r="2156" spans="1:105" x14ac:dyDescent="0.25">
      <c r="A2156">
        <v>2155</v>
      </c>
      <c r="B2156" t="s">
        <v>3</v>
      </c>
      <c r="C2156" t="s">
        <v>2264</v>
      </c>
      <c r="D2156">
        <v>1664.51</v>
      </c>
      <c r="E2156">
        <v>2017</v>
      </c>
      <c r="F2156">
        <v>1664.51</v>
      </c>
      <c r="G2156">
        <v>1664.51</v>
      </c>
      <c r="H2156" s="3">
        <f t="shared" si="1353"/>
        <v>0</v>
      </c>
      <c r="I2156">
        <v>1705</v>
      </c>
      <c r="J2156" t="s">
        <v>2736</v>
      </c>
      <c r="K2156" t="s">
        <v>2738</v>
      </c>
      <c r="L2156">
        <v>32034</v>
      </c>
      <c r="M2156" t="s">
        <v>4386</v>
      </c>
      <c r="N2156" t="s">
        <v>4761</v>
      </c>
      <c r="O2156">
        <v>-81.448862738594102</v>
      </c>
      <c r="P2156">
        <v>30.5736458711458</v>
      </c>
      <c r="Q2156" t="s">
        <v>6250</v>
      </c>
      <c r="R2156">
        <v>1</v>
      </c>
      <c r="S2156" t="s">
        <v>6539</v>
      </c>
      <c r="T2156">
        <v>1001</v>
      </c>
      <c r="U2156" t="s">
        <v>6582</v>
      </c>
      <c r="V2156">
        <v>2017</v>
      </c>
      <c r="W2156">
        <v>137362</v>
      </c>
      <c r="X2156">
        <v>2017</v>
      </c>
      <c r="Y2156">
        <v>137362</v>
      </c>
      <c r="Z2156">
        <v>1509.49</v>
      </c>
      <c r="AA2156" s="3">
        <f t="shared" si="1354"/>
        <v>0.90686748652756666</v>
      </c>
      <c r="AB2156" t="s">
        <v>6616</v>
      </c>
      <c r="AD2156" t="s">
        <v>6616</v>
      </c>
      <c r="AI2156" t="s">
        <v>6618</v>
      </c>
      <c r="AJ2156" t="s">
        <v>6618</v>
      </c>
      <c r="AK2156" t="s">
        <v>6618</v>
      </c>
      <c r="AL2156" t="s">
        <v>6618</v>
      </c>
      <c r="AM2156">
        <v>0</v>
      </c>
      <c r="AN2156">
        <v>0</v>
      </c>
      <c r="AO2156">
        <v>0</v>
      </c>
      <c r="AP2156" s="3" t="str">
        <f t="shared" si="1355"/>
        <v>No</v>
      </c>
      <c r="AQ2156" s="3" t="str">
        <f t="shared" si="1356"/>
        <v>No</v>
      </c>
      <c r="AR2156" s="3" t="str">
        <f t="shared" si="1357"/>
        <v>No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 t="s">
        <v>6634</v>
      </c>
      <c r="AZ2156" t="s">
        <v>6639</v>
      </c>
      <c r="BA2156">
        <v>1</v>
      </c>
      <c r="BB2156" t="s">
        <v>6617</v>
      </c>
      <c r="BC2156" t="s">
        <v>6616</v>
      </c>
      <c r="BD2156" s="4" t="str">
        <f t="shared" si="1358"/>
        <v>No</v>
      </c>
      <c r="BE2156" t="s">
        <v>6640</v>
      </c>
      <c r="BF2156" s="3" t="str">
        <f t="shared" si="1359"/>
        <v>No</v>
      </c>
      <c r="BG2156" t="s">
        <v>6645</v>
      </c>
      <c r="BH2156" s="3" t="str">
        <f t="shared" si="1360"/>
        <v>1705 LEWIS ST</v>
      </c>
      <c r="BI2156" s="3" t="str">
        <f t="shared" si="1361"/>
        <v>Fernandina Beach</v>
      </c>
      <c r="BJ2156" s="3" t="str">
        <f t="shared" si="1362"/>
        <v>Florida</v>
      </c>
      <c r="BK2156" s="3">
        <f t="shared" si="1363"/>
        <v>32034</v>
      </c>
      <c r="BL2156" s="3" t="str">
        <f t="shared" si="1364"/>
        <v>1705 LEWIS ST FERNANDINA BEACH FL 32034</v>
      </c>
      <c r="BM2156" s="3" t="str">
        <f t="shared" si="1365"/>
        <v/>
      </c>
      <c r="BN2156" s="3" t="str">
        <f t="shared" si="1366"/>
        <v>Pass</v>
      </c>
      <c r="BO2156" s="3" t="str">
        <f t="shared" si="1367"/>
        <v>No</v>
      </c>
      <c r="BP2156" s="3" t="str">
        <f t="shared" si="1368"/>
        <v>FV&lt;$10K</v>
      </c>
      <c r="BQ2156" t="s">
        <v>6650</v>
      </c>
      <c r="BR2156" s="3" t="str">
        <f t="shared" si="1369"/>
        <v>No, &lt; $20K Lien</v>
      </c>
      <c r="BS2156" s="3" t="str">
        <f t="shared" si="1370"/>
        <v>No, Lien &lt; $20K</v>
      </c>
      <c r="BT2156" t="s">
        <v>6650</v>
      </c>
      <c r="BU2156" s="3" t="str">
        <f t="shared" si="1371"/>
        <v>No</v>
      </c>
      <c r="BV2156" s="3" t="str">
        <f t="shared" si="1372"/>
        <v>No</v>
      </c>
      <c r="BW2156" s="3">
        <f t="shared" si="1373"/>
        <v>1</v>
      </c>
      <c r="BX2156" s="3" t="str">
        <f t="shared" si="1374"/>
        <v>No</v>
      </c>
      <c r="BY2156" s="3">
        <f t="shared" si="1375"/>
        <v>137362</v>
      </c>
      <c r="BZ2156">
        <v>1</v>
      </c>
      <c r="CA2156" s="3">
        <f t="shared" si="1376"/>
        <v>137362</v>
      </c>
      <c r="CC2156" s="3">
        <f t="shared" si="1377"/>
        <v>0</v>
      </c>
      <c r="CD2156" s="3">
        <f t="shared" si="1378"/>
        <v>0</v>
      </c>
      <c r="CE2156" s="3" t="str">
        <f t="shared" si="1379"/>
        <v/>
      </c>
      <c r="CF2156" s="3" t="e">
        <f>HLOOKUP(CE2156,'Valuation Data'!$D$2:$K$5,4,FALSE)</f>
        <v>#N/A</v>
      </c>
      <c r="CG2156" s="3">
        <f t="shared" si="1380"/>
        <v>137362</v>
      </c>
      <c r="CH2156" s="3" t="str">
        <f t="shared" si="1381"/>
        <v>No</v>
      </c>
      <c r="CI2156" s="3" t="str">
        <f>VLOOKUP(R2156,'Use Codes &amp; County Type'!A:D,4,FALSE)</f>
        <v>S</v>
      </c>
      <c r="CJ2156" s="3" t="str">
        <f t="shared" si="1382"/>
        <v>No</v>
      </c>
      <c r="CK2156" s="3" t="str">
        <f t="shared" si="1383"/>
        <v>Yes</v>
      </c>
      <c r="CL2156" s="3">
        <f t="shared" si="1384"/>
        <v>0.67</v>
      </c>
      <c r="CM2156" s="3">
        <f t="shared" si="1385"/>
        <v>92032.540000000008</v>
      </c>
      <c r="CN2156" s="3">
        <f t="shared" si="1386"/>
        <v>8322.5499999999993</v>
      </c>
      <c r="CO2156" s="3">
        <f t="shared" si="1387"/>
        <v>83709.990000000005</v>
      </c>
      <c r="CP2156" s="3">
        <f t="shared" si="1388"/>
        <v>6.0588445130385402E-2</v>
      </c>
      <c r="CR2156" s="3" t="str">
        <f t="shared" si="1389"/>
        <v>No</v>
      </c>
      <c r="CV2156" s="3" t="str">
        <f t="shared" si="1390"/>
        <v>*Bid</v>
      </c>
      <c r="CW2156" s="3">
        <f t="shared" si="1391"/>
        <v>2155</v>
      </c>
      <c r="CX2156" s="3">
        <f t="shared" si="1392"/>
        <v>1664.51</v>
      </c>
      <c r="CY2156" s="3" t="str">
        <f t="shared" si="1393"/>
        <v>Ok</v>
      </c>
      <c r="CZ2156">
        <v>0</v>
      </c>
      <c r="DA2156">
        <v>0</v>
      </c>
    </row>
    <row r="2157" spans="1:105" x14ac:dyDescent="0.25">
      <c r="A2157">
        <v>2156</v>
      </c>
      <c r="B2157" t="s">
        <v>3</v>
      </c>
      <c r="C2157" t="s">
        <v>2265</v>
      </c>
      <c r="D2157">
        <v>531.34</v>
      </c>
      <c r="E2157">
        <v>2017</v>
      </c>
      <c r="F2157">
        <v>531.34</v>
      </c>
      <c r="G2157">
        <v>531.34</v>
      </c>
      <c r="H2157" s="3">
        <f t="shared" si="1353"/>
        <v>0</v>
      </c>
      <c r="J2157" t="s">
        <v>2736</v>
      </c>
      <c r="K2157" t="s">
        <v>2738</v>
      </c>
      <c r="L2157">
        <v>32034</v>
      </c>
      <c r="M2157" t="s">
        <v>4387</v>
      </c>
      <c r="N2157" t="s">
        <v>4761</v>
      </c>
      <c r="O2157">
        <v>-81.448867703924904</v>
      </c>
      <c r="P2157">
        <v>30.573923712168099</v>
      </c>
      <c r="Q2157" t="s">
        <v>6250</v>
      </c>
      <c r="R2157">
        <v>0</v>
      </c>
      <c r="S2157" t="s">
        <v>6538</v>
      </c>
      <c r="T2157">
        <v>8001</v>
      </c>
      <c r="U2157" t="s">
        <v>6581</v>
      </c>
      <c r="V2157">
        <v>2017</v>
      </c>
      <c r="W2157">
        <v>30000</v>
      </c>
      <c r="X2157">
        <v>2017</v>
      </c>
      <c r="Y2157">
        <v>30000</v>
      </c>
      <c r="Z2157">
        <v>461.71</v>
      </c>
      <c r="AA2157" s="3">
        <f t="shared" si="1354"/>
        <v>0.86895396544585379</v>
      </c>
      <c r="AC2157" t="s">
        <v>6616</v>
      </c>
      <c r="AD2157" t="s">
        <v>6616</v>
      </c>
      <c r="AI2157" t="s">
        <v>6618</v>
      </c>
      <c r="AJ2157" t="s">
        <v>6618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 s="3" t="str">
        <f t="shared" si="1355"/>
        <v>No</v>
      </c>
      <c r="AQ2157" s="3" t="str">
        <f t="shared" si="1356"/>
        <v>No</v>
      </c>
      <c r="AR2157" s="3" t="str">
        <f t="shared" si="1357"/>
        <v>No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 t="s">
        <v>6634</v>
      </c>
      <c r="AZ2157" t="s">
        <v>6639</v>
      </c>
      <c r="BA2157">
        <v>0</v>
      </c>
      <c r="BB2157" t="s">
        <v>6616</v>
      </c>
      <c r="BC2157" t="s">
        <v>6616</v>
      </c>
      <c r="BD2157" s="4" t="str">
        <f t="shared" si="1358"/>
        <v>No</v>
      </c>
      <c r="BE2157" t="s">
        <v>6640</v>
      </c>
      <c r="BF2157" s="3" t="str">
        <f t="shared" si="1359"/>
        <v>No</v>
      </c>
      <c r="BG2157" t="s">
        <v>6645</v>
      </c>
      <c r="BH2157" s="3" t="str">
        <f t="shared" si="1360"/>
        <v>MARY AV</v>
      </c>
      <c r="BI2157" s="3" t="str">
        <f t="shared" si="1361"/>
        <v>Fernandina Beach</v>
      </c>
      <c r="BJ2157" s="3" t="str">
        <f t="shared" si="1362"/>
        <v>Florida</v>
      </c>
      <c r="BK2157" s="3">
        <f t="shared" si="1363"/>
        <v>32034</v>
      </c>
      <c r="BL2157" s="3" t="str">
        <f t="shared" si="1364"/>
        <v>MARY AV FERNANDINA BEACH FL 32034</v>
      </c>
      <c r="BM2157" s="3" t="str">
        <f t="shared" si="1365"/>
        <v/>
      </c>
      <c r="BN2157" s="3" t="str">
        <f t="shared" si="1366"/>
        <v>Pass</v>
      </c>
      <c r="BO2157" s="3" t="str">
        <f t="shared" si="1367"/>
        <v>No</v>
      </c>
      <c r="BP2157" s="3" t="str">
        <f t="shared" si="1368"/>
        <v>FV&lt;$10K</v>
      </c>
      <c r="BQ2157" t="s">
        <v>6650</v>
      </c>
      <c r="BR2157" s="3" t="str">
        <f t="shared" si="1369"/>
        <v>No, &lt; $20K Lien</v>
      </c>
      <c r="BS2157" s="3" t="str">
        <f t="shared" si="1370"/>
        <v>No, Lien &lt; $20K</v>
      </c>
      <c r="BT2157" t="s">
        <v>6650</v>
      </c>
      <c r="BU2157" s="3" t="str">
        <f t="shared" si="1371"/>
        <v>No</v>
      </c>
      <c r="BV2157" s="3" t="str">
        <f t="shared" si="1372"/>
        <v>No</v>
      </c>
      <c r="BW2157" s="3">
        <f t="shared" si="1373"/>
        <v>0</v>
      </c>
      <c r="BX2157" s="3" t="str">
        <f t="shared" si="1374"/>
        <v>No</v>
      </c>
      <c r="BY2157" s="3">
        <f t="shared" si="1375"/>
        <v>30000</v>
      </c>
      <c r="BZ2157">
        <v>1</v>
      </c>
      <c r="CA2157" s="3">
        <f t="shared" si="1376"/>
        <v>30000</v>
      </c>
      <c r="CC2157" s="3">
        <f t="shared" si="1377"/>
        <v>0</v>
      </c>
      <c r="CD2157" s="3">
        <f t="shared" si="1378"/>
        <v>0</v>
      </c>
      <c r="CE2157" s="3" t="str">
        <f t="shared" si="1379"/>
        <v/>
      </c>
      <c r="CF2157" s="3" t="e">
        <f>HLOOKUP(CE2157,'Valuation Data'!$D$2:$K$5,4,FALSE)</f>
        <v>#N/A</v>
      </c>
      <c r="CG2157" s="3">
        <f t="shared" si="1380"/>
        <v>30000</v>
      </c>
      <c r="CH2157" s="3" t="str">
        <f t="shared" si="1381"/>
        <v>No</v>
      </c>
      <c r="CI2157" s="3" t="str">
        <f>VLOOKUP(R2157,'Use Codes &amp; County Type'!A:D,4,FALSE)</f>
        <v>V</v>
      </c>
      <c r="CJ2157" s="3" t="str">
        <f t="shared" si="1382"/>
        <v>Yes</v>
      </c>
      <c r="CK2157" s="3" t="str">
        <f t="shared" si="1383"/>
        <v>No</v>
      </c>
      <c r="CL2157" s="3">
        <f t="shared" si="1384"/>
        <v>0</v>
      </c>
      <c r="CM2157" s="3">
        <f t="shared" si="1385"/>
        <v>0</v>
      </c>
      <c r="CN2157" s="3">
        <f t="shared" si="1386"/>
        <v>2125.36</v>
      </c>
      <c r="CO2157" s="3">
        <f t="shared" si="1387"/>
        <v>-2125.36</v>
      </c>
      <c r="CP2157" s="3">
        <f t="shared" si="1388"/>
        <v>7.0845333333333343E-2</v>
      </c>
      <c r="CR2157" s="3" t="str">
        <f t="shared" si="1389"/>
        <v>No</v>
      </c>
      <c r="CV2157" s="3" t="str">
        <f t="shared" si="1390"/>
        <v>Vacant, No Sales Data</v>
      </c>
      <c r="CW2157" s="3">
        <f t="shared" si="1391"/>
        <v>2156</v>
      </c>
      <c r="CX2157" s="3">
        <f t="shared" si="1392"/>
        <v>531.34</v>
      </c>
      <c r="CY2157" s="3" t="str">
        <f t="shared" si="1393"/>
        <v>Ok</v>
      </c>
      <c r="CZ2157">
        <v>0</v>
      </c>
      <c r="DA2157">
        <v>0</v>
      </c>
    </row>
    <row r="2158" spans="1:105" x14ac:dyDescent="0.25">
      <c r="A2158">
        <v>2157</v>
      </c>
      <c r="B2158" t="s">
        <v>3</v>
      </c>
      <c r="C2158" t="s">
        <v>2266</v>
      </c>
      <c r="D2158">
        <v>1816.14</v>
      </c>
      <c r="E2158">
        <v>2017</v>
      </c>
      <c r="F2158">
        <v>1816.14</v>
      </c>
      <c r="G2158">
        <v>1816.14</v>
      </c>
      <c r="H2158" s="3">
        <f t="shared" si="1353"/>
        <v>0</v>
      </c>
      <c r="I2158">
        <v>5437</v>
      </c>
      <c r="J2158" t="s">
        <v>2736</v>
      </c>
      <c r="K2158" t="s">
        <v>2738</v>
      </c>
      <c r="L2158">
        <v>32034</v>
      </c>
      <c r="M2158" t="s">
        <v>4388</v>
      </c>
      <c r="N2158" t="s">
        <v>4761</v>
      </c>
      <c r="O2158">
        <v>-81.448579870532299</v>
      </c>
      <c r="P2158">
        <v>30.575277259749399</v>
      </c>
      <c r="Q2158" t="s">
        <v>6251</v>
      </c>
      <c r="R2158">
        <v>1</v>
      </c>
      <c r="S2158" t="s">
        <v>6539</v>
      </c>
      <c r="T2158">
        <v>1001</v>
      </c>
      <c r="U2158" t="s">
        <v>6582</v>
      </c>
      <c r="V2158">
        <v>2017</v>
      </c>
      <c r="W2158">
        <v>107190</v>
      </c>
      <c r="X2158">
        <v>2017</v>
      </c>
      <c r="Y2158">
        <v>107190</v>
      </c>
      <c r="Z2158">
        <v>1649.69</v>
      </c>
      <c r="AA2158" s="3">
        <f t="shared" si="1354"/>
        <v>0.90834957657449311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 s="3" t="str">
        <f t="shared" si="1355"/>
        <v>No</v>
      </c>
      <c r="AQ2158" s="3" t="str">
        <f t="shared" si="1356"/>
        <v>No</v>
      </c>
      <c r="AR2158" s="3" t="str">
        <f t="shared" si="1357"/>
        <v>No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 t="s">
        <v>6634</v>
      </c>
      <c r="AZ2158">
        <v>0</v>
      </c>
      <c r="BA2158">
        <v>0</v>
      </c>
      <c r="BB2158" t="s">
        <v>6616</v>
      </c>
      <c r="BC2158">
        <v>0</v>
      </c>
      <c r="BD2158" s="4" t="str">
        <f t="shared" si="1358"/>
        <v>No</v>
      </c>
      <c r="BE2158" t="s">
        <v>6640</v>
      </c>
      <c r="BF2158" s="3" t="str">
        <f t="shared" si="1359"/>
        <v>No</v>
      </c>
      <c r="BG2158" t="s">
        <v>6645</v>
      </c>
      <c r="BH2158" s="3" t="str">
        <f t="shared" si="1360"/>
        <v>5437 LEONARD ST</v>
      </c>
      <c r="BI2158" s="3" t="str">
        <f t="shared" si="1361"/>
        <v>Fernandina Beach</v>
      </c>
      <c r="BJ2158" s="3" t="str">
        <f t="shared" si="1362"/>
        <v>Florida</v>
      </c>
      <c r="BK2158" s="3">
        <f t="shared" si="1363"/>
        <v>32034</v>
      </c>
      <c r="BL2158" s="3" t="str">
        <f t="shared" si="1364"/>
        <v>5437 LEONARD ST FERNANDINA BEACH FL 32034</v>
      </c>
      <c r="BM2158" s="3" t="str">
        <f t="shared" si="1365"/>
        <v/>
      </c>
      <c r="BN2158" s="3" t="str">
        <f t="shared" si="1366"/>
        <v>Pass</v>
      </c>
      <c r="BO2158" s="3" t="str">
        <f t="shared" si="1367"/>
        <v>No</v>
      </c>
      <c r="BP2158" s="3" t="str">
        <f t="shared" si="1368"/>
        <v>FV&lt;$10K</v>
      </c>
      <c r="BQ2158" t="s">
        <v>6650</v>
      </c>
      <c r="BR2158" s="3" t="str">
        <f t="shared" si="1369"/>
        <v>No, &lt; $20K Lien</v>
      </c>
      <c r="BS2158" s="3" t="str">
        <f t="shared" si="1370"/>
        <v>No, Lien &lt; $20K</v>
      </c>
      <c r="BT2158" t="s">
        <v>6650</v>
      </c>
      <c r="BU2158" s="3" t="str">
        <f t="shared" si="1371"/>
        <v>No</v>
      </c>
      <c r="BV2158" s="3" t="str">
        <f t="shared" si="1372"/>
        <v>No</v>
      </c>
      <c r="BW2158" s="3">
        <f t="shared" si="1373"/>
        <v>0</v>
      </c>
      <c r="BX2158" s="3" t="str">
        <f t="shared" si="1374"/>
        <v>No</v>
      </c>
      <c r="BY2158" s="3">
        <f t="shared" si="1375"/>
        <v>107190</v>
      </c>
      <c r="BZ2158">
        <v>1</v>
      </c>
      <c r="CA2158" s="3">
        <f t="shared" si="1376"/>
        <v>107190</v>
      </c>
      <c r="CC2158" s="3">
        <f t="shared" si="1377"/>
        <v>0</v>
      </c>
      <c r="CD2158" s="3">
        <f t="shared" si="1378"/>
        <v>0</v>
      </c>
      <c r="CE2158" s="3" t="str">
        <f t="shared" si="1379"/>
        <v/>
      </c>
      <c r="CF2158" s="3" t="e">
        <f>HLOOKUP(CE2158,'Valuation Data'!$D$2:$K$5,4,FALSE)</f>
        <v>#N/A</v>
      </c>
      <c r="CG2158" s="3">
        <f t="shared" si="1380"/>
        <v>107190</v>
      </c>
      <c r="CH2158" s="3" t="str">
        <f t="shared" si="1381"/>
        <v>No</v>
      </c>
      <c r="CI2158" s="3" t="str">
        <f>VLOOKUP(R2158,'Use Codes &amp; County Type'!A:D,4,FALSE)</f>
        <v>S</v>
      </c>
      <c r="CJ2158" s="3" t="str">
        <f t="shared" si="1382"/>
        <v>No</v>
      </c>
      <c r="CK2158" s="3" t="str">
        <f t="shared" si="1383"/>
        <v>No</v>
      </c>
      <c r="CL2158" s="3">
        <f t="shared" si="1384"/>
        <v>0.35</v>
      </c>
      <c r="CM2158" s="3">
        <f t="shared" si="1385"/>
        <v>37516.5</v>
      </c>
      <c r="CN2158" s="3">
        <f t="shared" si="1386"/>
        <v>7264.56</v>
      </c>
      <c r="CO2158" s="3">
        <f t="shared" si="1387"/>
        <v>30251.94</v>
      </c>
      <c r="CP2158" s="3">
        <f t="shared" si="1388"/>
        <v>6.7772739994402462E-2</v>
      </c>
      <c r="CR2158" s="3" t="str">
        <f t="shared" si="1389"/>
        <v>No</v>
      </c>
      <c r="CV2158" s="3" t="str">
        <f t="shared" si="1390"/>
        <v>*Bid</v>
      </c>
      <c r="CW2158" s="3">
        <f t="shared" si="1391"/>
        <v>2157</v>
      </c>
      <c r="CX2158" s="3">
        <f t="shared" si="1392"/>
        <v>1816.14</v>
      </c>
      <c r="CY2158" s="3" t="str">
        <f t="shared" si="1393"/>
        <v>Ok</v>
      </c>
      <c r="CZ2158">
        <v>0</v>
      </c>
      <c r="DA2158">
        <v>0</v>
      </c>
    </row>
    <row r="2159" spans="1:105" x14ac:dyDescent="0.25">
      <c r="A2159">
        <v>2158</v>
      </c>
      <c r="B2159" t="s">
        <v>3</v>
      </c>
      <c r="C2159" t="s">
        <v>2267</v>
      </c>
      <c r="D2159">
        <v>1142.3</v>
      </c>
      <c r="E2159">
        <v>2017</v>
      </c>
      <c r="F2159">
        <v>1142.3</v>
      </c>
      <c r="G2159">
        <v>1142.3</v>
      </c>
      <c r="H2159" s="3">
        <f t="shared" si="1353"/>
        <v>0</v>
      </c>
      <c r="I2159">
        <v>1713</v>
      </c>
      <c r="J2159" t="s">
        <v>2736</v>
      </c>
      <c r="K2159" t="s">
        <v>2738</v>
      </c>
      <c r="L2159">
        <v>32034</v>
      </c>
      <c r="M2159" t="s">
        <v>4389</v>
      </c>
      <c r="N2159" t="s">
        <v>4761</v>
      </c>
      <c r="O2159">
        <v>-81.448573884286304</v>
      </c>
      <c r="P2159">
        <v>30.575002485513899</v>
      </c>
      <c r="Q2159" t="s">
        <v>6252</v>
      </c>
      <c r="R2159">
        <v>1</v>
      </c>
      <c r="S2159" t="s">
        <v>6539</v>
      </c>
      <c r="T2159">
        <v>1001</v>
      </c>
      <c r="U2159" t="s">
        <v>6582</v>
      </c>
      <c r="V2159">
        <v>2017</v>
      </c>
      <c r="W2159">
        <v>75099</v>
      </c>
      <c r="X2159">
        <v>2017</v>
      </c>
      <c r="Y2159">
        <v>75099</v>
      </c>
      <c r="Z2159">
        <v>1155.81</v>
      </c>
      <c r="AA2159" s="3">
        <f t="shared" si="1354"/>
        <v>1.0118270156701392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 s="3" t="str">
        <f t="shared" si="1355"/>
        <v>No</v>
      </c>
      <c r="AQ2159" s="3" t="str">
        <f t="shared" si="1356"/>
        <v>No</v>
      </c>
      <c r="AR2159" s="3" t="str">
        <f t="shared" si="1357"/>
        <v>No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 t="s">
        <v>6634</v>
      </c>
      <c r="AZ2159">
        <v>0</v>
      </c>
      <c r="BA2159">
        <v>0</v>
      </c>
      <c r="BB2159" t="s">
        <v>6616</v>
      </c>
      <c r="BC2159">
        <v>0</v>
      </c>
      <c r="BD2159" s="4" t="str">
        <f t="shared" si="1358"/>
        <v>No</v>
      </c>
      <c r="BE2159" t="s">
        <v>6640</v>
      </c>
      <c r="BF2159" s="3" t="str">
        <f t="shared" si="1359"/>
        <v>No</v>
      </c>
      <c r="BG2159" t="s">
        <v>6645</v>
      </c>
      <c r="BH2159" s="3" t="str">
        <f t="shared" si="1360"/>
        <v>1713 LEONARD ST</v>
      </c>
      <c r="BI2159" s="3" t="str">
        <f t="shared" si="1361"/>
        <v>Fernandina Beach</v>
      </c>
      <c r="BJ2159" s="3" t="str">
        <f t="shared" si="1362"/>
        <v>Florida</v>
      </c>
      <c r="BK2159" s="3">
        <f t="shared" si="1363"/>
        <v>32034</v>
      </c>
      <c r="BL2159" s="3" t="str">
        <f t="shared" si="1364"/>
        <v>1713 LEONARD ST FERNANDINA BEACH FL 32034</v>
      </c>
      <c r="BM2159" s="3" t="str">
        <f t="shared" si="1365"/>
        <v/>
      </c>
      <c r="BN2159" s="3" t="str">
        <f t="shared" si="1366"/>
        <v>Pass</v>
      </c>
      <c r="BO2159" s="3" t="str">
        <f t="shared" si="1367"/>
        <v>No</v>
      </c>
      <c r="BP2159" s="3" t="str">
        <f t="shared" si="1368"/>
        <v>FV&lt;$10K</v>
      </c>
      <c r="BQ2159" t="s">
        <v>6650</v>
      </c>
      <c r="BR2159" s="3" t="str">
        <f t="shared" si="1369"/>
        <v>No, &lt; $20K Lien</v>
      </c>
      <c r="BS2159" s="3" t="str">
        <f t="shared" si="1370"/>
        <v>No, Lien &lt; $20K</v>
      </c>
      <c r="BT2159" t="s">
        <v>6650</v>
      </c>
      <c r="BU2159" s="3" t="str">
        <f t="shared" si="1371"/>
        <v>No</v>
      </c>
      <c r="BV2159" s="3" t="str">
        <f t="shared" si="1372"/>
        <v>No</v>
      </c>
      <c r="BW2159" s="3">
        <f t="shared" si="1373"/>
        <v>0</v>
      </c>
      <c r="BX2159" s="3" t="str">
        <f t="shared" si="1374"/>
        <v>No</v>
      </c>
      <c r="BY2159" s="3">
        <f t="shared" si="1375"/>
        <v>75099</v>
      </c>
      <c r="BZ2159">
        <v>1</v>
      </c>
      <c r="CA2159" s="3">
        <f t="shared" si="1376"/>
        <v>75099</v>
      </c>
      <c r="CC2159" s="3">
        <f t="shared" si="1377"/>
        <v>0</v>
      </c>
      <c r="CD2159" s="3">
        <f t="shared" si="1378"/>
        <v>0</v>
      </c>
      <c r="CE2159" s="3" t="str">
        <f t="shared" si="1379"/>
        <v/>
      </c>
      <c r="CF2159" s="3" t="e">
        <f>HLOOKUP(CE2159,'Valuation Data'!$D$2:$K$5,4,FALSE)</f>
        <v>#N/A</v>
      </c>
      <c r="CG2159" s="3">
        <f t="shared" si="1380"/>
        <v>75099</v>
      </c>
      <c r="CH2159" s="3" t="str">
        <f t="shared" si="1381"/>
        <v>No</v>
      </c>
      <c r="CI2159" s="3" t="str">
        <f>VLOOKUP(R2159,'Use Codes &amp; County Type'!A:D,4,FALSE)</f>
        <v>S</v>
      </c>
      <c r="CJ2159" s="3" t="str">
        <f t="shared" si="1382"/>
        <v>No</v>
      </c>
      <c r="CK2159" s="3" t="str">
        <f t="shared" si="1383"/>
        <v>No</v>
      </c>
      <c r="CL2159" s="3">
        <f t="shared" si="1384"/>
        <v>0.35</v>
      </c>
      <c r="CM2159" s="3">
        <f t="shared" si="1385"/>
        <v>26284.649999999998</v>
      </c>
      <c r="CN2159" s="3">
        <f t="shared" si="1386"/>
        <v>4609.7299999999996</v>
      </c>
      <c r="CO2159" s="3">
        <f t="shared" si="1387"/>
        <v>21674.92</v>
      </c>
      <c r="CP2159" s="3">
        <f t="shared" si="1388"/>
        <v>6.1382042370737286E-2</v>
      </c>
      <c r="CR2159" s="3" t="str">
        <f t="shared" si="1389"/>
        <v>No</v>
      </c>
      <c r="CV2159" s="3" t="str">
        <f t="shared" si="1390"/>
        <v>*Bid</v>
      </c>
      <c r="CW2159" s="3">
        <f t="shared" si="1391"/>
        <v>2158</v>
      </c>
      <c r="CX2159" s="3">
        <f t="shared" si="1392"/>
        <v>1142.3</v>
      </c>
      <c r="CY2159" s="3" t="str">
        <f t="shared" si="1393"/>
        <v>Ok</v>
      </c>
      <c r="CZ2159">
        <v>0</v>
      </c>
      <c r="DA2159">
        <v>0</v>
      </c>
    </row>
    <row r="2160" spans="1:105" x14ac:dyDescent="0.25">
      <c r="A2160">
        <v>2159</v>
      </c>
      <c r="B2160" t="s">
        <v>3</v>
      </c>
      <c r="C2160" t="s">
        <v>2268</v>
      </c>
      <c r="D2160">
        <v>614.55999999999995</v>
      </c>
      <c r="E2160">
        <v>2017</v>
      </c>
      <c r="F2160">
        <v>614.55999999999995</v>
      </c>
      <c r="G2160">
        <v>614.55999999999995</v>
      </c>
      <c r="H2160" s="3">
        <f t="shared" si="1353"/>
        <v>0</v>
      </c>
      <c r="J2160" t="s">
        <v>2736</v>
      </c>
      <c r="K2160" t="s">
        <v>2738</v>
      </c>
      <c r="L2160">
        <v>32034</v>
      </c>
      <c r="M2160" t="s">
        <v>4387</v>
      </c>
      <c r="N2160" t="s">
        <v>4761</v>
      </c>
      <c r="O2160">
        <v>-81.4489005895812</v>
      </c>
      <c r="P2160">
        <v>30.575408170194901</v>
      </c>
      <c r="Q2160" t="s">
        <v>6253</v>
      </c>
      <c r="R2160">
        <v>0</v>
      </c>
      <c r="S2160" t="s">
        <v>6538</v>
      </c>
      <c r="T2160">
        <v>8001</v>
      </c>
      <c r="U2160" t="s">
        <v>6581</v>
      </c>
      <c r="V2160">
        <v>2017</v>
      </c>
      <c r="W2160">
        <v>35000</v>
      </c>
      <c r="X2160">
        <v>2017</v>
      </c>
      <c r="Y2160">
        <v>35000</v>
      </c>
      <c r="Z2160">
        <v>538.66</v>
      </c>
      <c r="AA2160" s="3">
        <f t="shared" si="1354"/>
        <v>0.87649700598802394</v>
      </c>
      <c r="AB2160" t="s">
        <v>6616</v>
      </c>
      <c r="AE2160" t="s">
        <v>6616</v>
      </c>
      <c r="AF2160" t="s">
        <v>6616</v>
      </c>
      <c r="AG2160" t="s">
        <v>6616</v>
      </c>
      <c r="AH2160" t="s">
        <v>6616</v>
      </c>
      <c r="AI2160" t="s">
        <v>6618</v>
      </c>
      <c r="AJ2160" t="s">
        <v>6618</v>
      </c>
      <c r="AK2160" t="s">
        <v>6618</v>
      </c>
      <c r="AL2160" t="s">
        <v>6618</v>
      </c>
      <c r="AM2160" t="s">
        <v>6618</v>
      </c>
      <c r="AN2160" t="s">
        <v>6618</v>
      </c>
      <c r="AO2160" t="s">
        <v>6618</v>
      </c>
      <c r="AP2160" s="3" t="str">
        <f t="shared" si="1355"/>
        <v>No</v>
      </c>
      <c r="AQ2160" s="3" t="str">
        <f t="shared" si="1356"/>
        <v>No</v>
      </c>
      <c r="AR2160" s="3" t="str">
        <f t="shared" si="1357"/>
        <v>No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 t="s">
        <v>6634</v>
      </c>
      <c r="AZ2160">
        <v>0</v>
      </c>
      <c r="BA2160">
        <v>1</v>
      </c>
      <c r="BB2160" t="s">
        <v>6616</v>
      </c>
      <c r="BC2160" t="s">
        <v>6616</v>
      </c>
      <c r="BD2160" s="4" t="str">
        <f t="shared" si="1358"/>
        <v>No</v>
      </c>
      <c r="BE2160" t="s">
        <v>6640</v>
      </c>
      <c r="BF2160" s="3" t="str">
        <f t="shared" si="1359"/>
        <v>No</v>
      </c>
      <c r="BG2160" t="s">
        <v>6645</v>
      </c>
      <c r="BH2160" s="3" t="str">
        <f t="shared" si="1360"/>
        <v>MARY AV</v>
      </c>
      <c r="BI2160" s="3" t="str">
        <f t="shared" si="1361"/>
        <v>Fernandina Beach</v>
      </c>
      <c r="BJ2160" s="3" t="str">
        <f t="shared" si="1362"/>
        <v>Florida</v>
      </c>
      <c r="BK2160" s="3">
        <f t="shared" si="1363"/>
        <v>32034</v>
      </c>
      <c r="BL2160" s="3" t="str">
        <f t="shared" si="1364"/>
        <v>MARY AV FERNANDINA BEACH FL 32034</v>
      </c>
      <c r="BM2160" s="3" t="str">
        <f t="shared" si="1365"/>
        <v/>
      </c>
      <c r="BN2160" s="3" t="str">
        <f t="shared" si="1366"/>
        <v>Pass</v>
      </c>
      <c r="BO2160" s="3" t="str">
        <f t="shared" si="1367"/>
        <v>No</v>
      </c>
      <c r="BP2160" s="3" t="str">
        <f t="shared" si="1368"/>
        <v>FV&lt;$10K</v>
      </c>
      <c r="BQ2160" t="s">
        <v>6650</v>
      </c>
      <c r="BR2160" s="3" t="str">
        <f t="shared" si="1369"/>
        <v>No, &lt; $20K Lien</v>
      </c>
      <c r="BS2160" s="3" t="str">
        <f t="shared" si="1370"/>
        <v>No, Lien &lt; $20K</v>
      </c>
      <c r="BT2160" t="s">
        <v>6650</v>
      </c>
      <c r="BU2160" s="3" t="str">
        <f t="shared" si="1371"/>
        <v>No</v>
      </c>
      <c r="BV2160" s="3" t="str">
        <f t="shared" si="1372"/>
        <v>No</v>
      </c>
      <c r="BW2160" s="3">
        <f t="shared" si="1373"/>
        <v>1</v>
      </c>
      <c r="BX2160" s="3" t="str">
        <f t="shared" si="1374"/>
        <v>No</v>
      </c>
      <c r="BY2160" s="3">
        <f t="shared" si="1375"/>
        <v>35000</v>
      </c>
      <c r="BZ2160">
        <v>1</v>
      </c>
      <c r="CA2160" s="3">
        <f t="shared" si="1376"/>
        <v>35000</v>
      </c>
      <c r="CC2160" s="3">
        <f t="shared" si="1377"/>
        <v>0</v>
      </c>
      <c r="CD2160" s="3">
        <f t="shared" si="1378"/>
        <v>0</v>
      </c>
      <c r="CE2160" s="3" t="str">
        <f t="shared" si="1379"/>
        <v/>
      </c>
      <c r="CF2160" s="3" t="e">
        <f>HLOOKUP(CE2160,'Valuation Data'!$D$2:$K$5,4,FALSE)</f>
        <v>#N/A</v>
      </c>
      <c r="CG2160" s="3">
        <f t="shared" si="1380"/>
        <v>35000</v>
      </c>
      <c r="CH2160" s="3" t="str">
        <f t="shared" si="1381"/>
        <v>No</v>
      </c>
      <c r="CI2160" s="3" t="str">
        <f>VLOOKUP(R2160,'Use Codes &amp; County Type'!A:D,4,FALSE)</f>
        <v>V</v>
      </c>
      <c r="CJ2160" s="3" t="str">
        <f t="shared" si="1382"/>
        <v>Yes</v>
      </c>
      <c r="CK2160" s="3" t="str">
        <f t="shared" si="1383"/>
        <v>No</v>
      </c>
      <c r="CL2160" s="3">
        <f t="shared" si="1384"/>
        <v>0</v>
      </c>
      <c r="CM2160" s="3">
        <f t="shared" si="1385"/>
        <v>0</v>
      </c>
      <c r="CN2160" s="3">
        <f t="shared" si="1386"/>
        <v>3072.7999999999997</v>
      </c>
      <c r="CO2160" s="3">
        <f t="shared" si="1387"/>
        <v>-3072.7999999999997</v>
      </c>
      <c r="CP2160" s="3">
        <f t="shared" si="1388"/>
        <v>8.77942857142857E-2</v>
      </c>
      <c r="CR2160" s="3" t="str">
        <f t="shared" si="1389"/>
        <v>No</v>
      </c>
      <c r="CV2160" s="3" t="str">
        <f t="shared" si="1390"/>
        <v>Vacant, No Sales Data</v>
      </c>
      <c r="CW2160" s="3">
        <f t="shared" si="1391"/>
        <v>2159</v>
      </c>
      <c r="CX2160" s="3">
        <f t="shared" si="1392"/>
        <v>614.55999999999995</v>
      </c>
      <c r="CY2160" s="3" t="str">
        <f t="shared" si="1393"/>
        <v>Ok</v>
      </c>
      <c r="CZ2160">
        <v>0</v>
      </c>
      <c r="DA2160">
        <v>0</v>
      </c>
    </row>
    <row r="2161" spans="1:105" x14ac:dyDescent="0.25">
      <c r="A2161">
        <v>2160</v>
      </c>
      <c r="B2161" t="s">
        <v>3</v>
      </c>
      <c r="C2161" t="s">
        <v>2269</v>
      </c>
      <c r="D2161">
        <v>566.54</v>
      </c>
      <c r="E2161">
        <v>2017</v>
      </c>
      <c r="F2161">
        <v>566.54</v>
      </c>
      <c r="G2161">
        <v>566.54</v>
      </c>
      <c r="H2161" s="3">
        <f t="shared" si="1353"/>
        <v>0</v>
      </c>
      <c r="J2161" t="s">
        <v>2736</v>
      </c>
      <c r="K2161" t="s">
        <v>2738</v>
      </c>
      <c r="L2161">
        <v>32034</v>
      </c>
      <c r="M2161" t="s">
        <v>4387</v>
      </c>
      <c r="N2161" t="s">
        <v>4761</v>
      </c>
      <c r="O2161">
        <v>-81.448903621617404</v>
      </c>
      <c r="P2161">
        <v>30.575545617343199</v>
      </c>
      <c r="Q2161" t="s">
        <v>6245</v>
      </c>
      <c r="R2161">
        <v>0</v>
      </c>
      <c r="S2161" t="s">
        <v>6538</v>
      </c>
      <c r="T2161">
        <v>8001</v>
      </c>
      <c r="U2161" t="s">
        <v>6581</v>
      </c>
      <c r="V2161">
        <v>2017</v>
      </c>
      <c r="W2161">
        <v>29948</v>
      </c>
      <c r="X2161">
        <v>2017</v>
      </c>
      <c r="Y2161">
        <v>35000</v>
      </c>
      <c r="Z2161">
        <v>494.26</v>
      </c>
      <c r="AA2161" s="3">
        <f t="shared" si="1354"/>
        <v>0.87241854061496105</v>
      </c>
      <c r="AG2161" t="s">
        <v>6616</v>
      </c>
      <c r="AH2161" t="s">
        <v>6616</v>
      </c>
      <c r="AI2161" t="s">
        <v>6618</v>
      </c>
      <c r="AJ2161" t="s">
        <v>6618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 s="3" t="str">
        <f t="shared" si="1355"/>
        <v>No</v>
      </c>
      <c r="AQ2161" s="3" t="str">
        <f t="shared" si="1356"/>
        <v>No</v>
      </c>
      <c r="AR2161" s="3" t="str">
        <f t="shared" si="1357"/>
        <v>No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 t="s">
        <v>6634</v>
      </c>
      <c r="AZ2161">
        <v>0</v>
      </c>
      <c r="BA2161">
        <v>0</v>
      </c>
      <c r="BB2161" t="s">
        <v>6616</v>
      </c>
      <c r="BC2161" t="s">
        <v>6616</v>
      </c>
      <c r="BD2161" s="4" t="str">
        <f t="shared" si="1358"/>
        <v>No</v>
      </c>
      <c r="BE2161" t="s">
        <v>6640</v>
      </c>
      <c r="BF2161" s="3" t="str">
        <f t="shared" si="1359"/>
        <v>No</v>
      </c>
      <c r="BG2161" t="s">
        <v>6645</v>
      </c>
      <c r="BH2161" s="3" t="str">
        <f t="shared" si="1360"/>
        <v>MARY AV</v>
      </c>
      <c r="BI2161" s="3" t="str">
        <f t="shared" si="1361"/>
        <v>Fernandina Beach</v>
      </c>
      <c r="BJ2161" s="3" t="str">
        <f t="shared" si="1362"/>
        <v>Florida</v>
      </c>
      <c r="BK2161" s="3">
        <f t="shared" si="1363"/>
        <v>32034</v>
      </c>
      <c r="BL2161" s="3" t="str">
        <f t="shared" si="1364"/>
        <v>MARY AV FERNANDINA BEACH FL 32034</v>
      </c>
      <c r="BM2161" s="3" t="str">
        <f t="shared" si="1365"/>
        <v/>
      </c>
      <c r="BN2161" s="3" t="str">
        <f t="shared" si="1366"/>
        <v>Pass</v>
      </c>
      <c r="BO2161" s="3" t="str">
        <f t="shared" si="1367"/>
        <v>No</v>
      </c>
      <c r="BP2161" s="3" t="str">
        <f t="shared" si="1368"/>
        <v>FV&lt;$10K</v>
      </c>
      <c r="BQ2161" t="s">
        <v>6650</v>
      </c>
      <c r="BR2161" s="3" t="str">
        <f t="shared" si="1369"/>
        <v>No, &lt; $20K Lien</v>
      </c>
      <c r="BS2161" s="3" t="str">
        <f t="shared" si="1370"/>
        <v>No, Lien &lt; $20K</v>
      </c>
      <c r="BT2161" t="s">
        <v>6650</v>
      </c>
      <c r="BU2161" s="3" t="str">
        <f t="shared" si="1371"/>
        <v>No</v>
      </c>
      <c r="BV2161" s="3" t="str">
        <f t="shared" si="1372"/>
        <v>No</v>
      </c>
      <c r="BW2161" s="3">
        <f t="shared" si="1373"/>
        <v>0</v>
      </c>
      <c r="BX2161" s="3" t="str">
        <f t="shared" si="1374"/>
        <v>No</v>
      </c>
      <c r="BY2161" s="3">
        <f t="shared" si="1375"/>
        <v>29948</v>
      </c>
      <c r="BZ2161">
        <v>1</v>
      </c>
      <c r="CA2161" s="3">
        <f t="shared" si="1376"/>
        <v>29948</v>
      </c>
      <c r="CC2161" s="3">
        <f t="shared" si="1377"/>
        <v>0</v>
      </c>
      <c r="CD2161" s="3">
        <f t="shared" si="1378"/>
        <v>0</v>
      </c>
      <c r="CE2161" s="3" t="str">
        <f t="shared" si="1379"/>
        <v/>
      </c>
      <c r="CF2161" s="3" t="e">
        <f>HLOOKUP(CE2161,'Valuation Data'!$D$2:$K$5,4,FALSE)</f>
        <v>#N/A</v>
      </c>
      <c r="CG2161" s="3">
        <f t="shared" si="1380"/>
        <v>29948</v>
      </c>
      <c r="CH2161" s="3" t="str">
        <f t="shared" si="1381"/>
        <v>No</v>
      </c>
      <c r="CI2161" s="3" t="str">
        <f>VLOOKUP(R2161,'Use Codes &amp; County Type'!A:D,4,FALSE)</f>
        <v>V</v>
      </c>
      <c r="CJ2161" s="3" t="str">
        <f t="shared" si="1382"/>
        <v>Yes</v>
      </c>
      <c r="CK2161" s="3" t="str">
        <f t="shared" si="1383"/>
        <v>No</v>
      </c>
      <c r="CL2161" s="3">
        <f t="shared" si="1384"/>
        <v>0</v>
      </c>
      <c r="CM2161" s="3">
        <f t="shared" si="1385"/>
        <v>0</v>
      </c>
      <c r="CN2161" s="3">
        <f t="shared" si="1386"/>
        <v>2266.16</v>
      </c>
      <c r="CO2161" s="3">
        <f t="shared" si="1387"/>
        <v>-2266.16</v>
      </c>
      <c r="CP2161" s="3">
        <f t="shared" si="1388"/>
        <v>7.5669827701349002E-2</v>
      </c>
      <c r="CR2161" s="3" t="str">
        <f t="shared" si="1389"/>
        <v>No</v>
      </c>
      <c r="CV2161" s="3" t="str">
        <f t="shared" si="1390"/>
        <v>FMV&lt;$30K</v>
      </c>
      <c r="CW2161" s="3">
        <f t="shared" si="1391"/>
        <v>2160</v>
      </c>
      <c r="CX2161" s="3">
        <f t="shared" si="1392"/>
        <v>566.54</v>
      </c>
      <c r="CY2161" s="3" t="str">
        <f t="shared" si="1393"/>
        <v>Ok</v>
      </c>
      <c r="CZ2161">
        <v>0</v>
      </c>
      <c r="DA2161">
        <v>0</v>
      </c>
    </row>
    <row r="2162" spans="1:105" x14ac:dyDescent="0.25">
      <c r="A2162">
        <v>2161</v>
      </c>
      <c r="B2162" t="s">
        <v>3</v>
      </c>
      <c r="C2162" t="s">
        <v>2270</v>
      </c>
      <c r="D2162">
        <v>566.54</v>
      </c>
      <c r="E2162">
        <v>2017</v>
      </c>
      <c r="F2162">
        <v>566.54</v>
      </c>
      <c r="G2162">
        <v>566.54</v>
      </c>
      <c r="H2162" s="3">
        <f t="shared" si="1353"/>
        <v>0</v>
      </c>
      <c r="J2162" t="s">
        <v>2736</v>
      </c>
      <c r="K2162" t="s">
        <v>2738</v>
      </c>
      <c r="L2162">
        <v>32034</v>
      </c>
      <c r="M2162" t="s">
        <v>4387</v>
      </c>
      <c r="N2162" t="s">
        <v>4761</v>
      </c>
      <c r="O2162">
        <v>-81.448906662938697</v>
      </c>
      <c r="P2162">
        <v>30.575683068723901</v>
      </c>
      <c r="Q2162" t="s">
        <v>6245</v>
      </c>
      <c r="R2162">
        <v>0</v>
      </c>
      <c r="S2162" t="s">
        <v>6538</v>
      </c>
      <c r="T2162">
        <v>8001</v>
      </c>
      <c r="U2162" t="s">
        <v>6581</v>
      </c>
      <c r="V2162">
        <v>2017</v>
      </c>
      <c r="W2162">
        <v>29948</v>
      </c>
      <c r="X2162">
        <v>2017</v>
      </c>
      <c r="Y2162">
        <v>35000</v>
      </c>
      <c r="Z2162">
        <v>494.26</v>
      </c>
      <c r="AA2162" s="3">
        <f t="shared" si="1354"/>
        <v>0.87241854061496105</v>
      </c>
      <c r="AG2162" t="s">
        <v>6616</v>
      </c>
      <c r="AH2162" t="s">
        <v>6616</v>
      </c>
      <c r="AI2162" t="s">
        <v>6618</v>
      </c>
      <c r="AJ2162" t="s">
        <v>6618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 s="3" t="str">
        <f t="shared" si="1355"/>
        <v>No</v>
      </c>
      <c r="AQ2162" s="3" t="str">
        <f t="shared" si="1356"/>
        <v>No</v>
      </c>
      <c r="AR2162" s="3" t="str">
        <f t="shared" si="1357"/>
        <v>No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 t="s">
        <v>6634</v>
      </c>
      <c r="AZ2162">
        <v>0</v>
      </c>
      <c r="BA2162">
        <v>0</v>
      </c>
      <c r="BB2162" t="s">
        <v>6616</v>
      </c>
      <c r="BC2162" t="s">
        <v>6616</v>
      </c>
      <c r="BD2162" s="4" t="str">
        <f t="shared" si="1358"/>
        <v>No</v>
      </c>
      <c r="BE2162" t="s">
        <v>6640</v>
      </c>
      <c r="BF2162" s="3" t="str">
        <f t="shared" si="1359"/>
        <v>No</v>
      </c>
      <c r="BG2162" t="s">
        <v>6645</v>
      </c>
      <c r="BH2162" s="3" t="str">
        <f t="shared" si="1360"/>
        <v>MARY AV</v>
      </c>
      <c r="BI2162" s="3" t="str">
        <f t="shared" si="1361"/>
        <v>Fernandina Beach</v>
      </c>
      <c r="BJ2162" s="3" t="str">
        <f t="shared" si="1362"/>
        <v>Florida</v>
      </c>
      <c r="BK2162" s="3">
        <f t="shared" si="1363"/>
        <v>32034</v>
      </c>
      <c r="BL2162" s="3" t="str">
        <f t="shared" si="1364"/>
        <v>MARY AV FERNANDINA BEACH FL 32034</v>
      </c>
      <c r="BM2162" s="3" t="str">
        <f t="shared" si="1365"/>
        <v/>
      </c>
      <c r="BN2162" s="3" t="str">
        <f t="shared" si="1366"/>
        <v>Pass</v>
      </c>
      <c r="BO2162" s="3" t="str">
        <f t="shared" si="1367"/>
        <v>No</v>
      </c>
      <c r="BP2162" s="3" t="str">
        <f t="shared" si="1368"/>
        <v>FV&lt;$10K</v>
      </c>
      <c r="BQ2162" t="s">
        <v>6650</v>
      </c>
      <c r="BR2162" s="3" t="str">
        <f t="shared" si="1369"/>
        <v>No, &lt; $20K Lien</v>
      </c>
      <c r="BS2162" s="3" t="str">
        <f t="shared" si="1370"/>
        <v>No, Lien &lt; $20K</v>
      </c>
      <c r="BT2162" t="s">
        <v>6650</v>
      </c>
      <c r="BU2162" s="3" t="str">
        <f t="shared" si="1371"/>
        <v>No</v>
      </c>
      <c r="BV2162" s="3" t="str">
        <f t="shared" si="1372"/>
        <v>No</v>
      </c>
      <c r="BW2162" s="3">
        <f t="shared" si="1373"/>
        <v>0</v>
      </c>
      <c r="BX2162" s="3" t="str">
        <f t="shared" si="1374"/>
        <v>No</v>
      </c>
      <c r="BY2162" s="3">
        <f t="shared" si="1375"/>
        <v>29948</v>
      </c>
      <c r="BZ2162">
        <v>1</v>
      </c>
      <c r="CA2162" s="3">
        <f t="shared" si="1376"/>
        <v>29948</v>
      </c>
      <c r="CC2162" s="3">
        <f t="shared" si="1377"/>
        <v>0</v>
      </c>
      <c r="CD2162" s="3">
        <f t="shared" si="1378"/>
        <v>0</v>
      </c>
      <c r="CE2162" s="3" t="str">
        <f t="shared" si="1379"/>
        <v/>
      </c>
      <c r="CF2162" s="3" t="e">
        <f>HLOOKUP(CE2162,'Valuation Data'!$D$2:$K$5,4,FALSE)</f>
        <v>#N/A</v>
      </c>
      <c r="CG2162" s="3">
        <f t="shared" si="1380"/>
        <v>29948</v>
      </c>
      <c r="CH2162" s="3" t="str">
        <f t="shared" si="1381"/>
        <v>No</v>
      </c>
      <c r="CI2162" s="3" t="str">
        <f>VLOOKUP(R2162,'Use Codes &amp; County Type'!A:D,4,FALSE)</f>
        <v>V</v>
      </c>
      <c r="CJ2162" s="3" t="str">
        <f t="shared" si="1382"/>
        <v>Yes</v>
      </c>
      <c r="CK2162" s="3" t="str">
        <f t="shared" si="1383"/>
        <v>No</v>
      </c>
      <c r="CL2162" s="3">
        <f t="shared" si="1384"/>
        <v>0</v>
      </c>
      <c r="CM2162" s="3">
        <f t="shared" si="1385"/>
        <v>0</v>
      </c>
      <c r="CN2162" s="3">
        <f t="shared" si="1386"/>
        <v>2266.16</v>
      </c>
      <c r="CO2162" s="3">
        <f t="shared" si="1387"/>
        <v>-2266.16</v>
      </c>
      <c r="CP2162" s="3">
        <f t="shared" si="1388"/>
        <v>7.5669827701349002E-2</v>
      </c>
      <c r="CR2162" s="3" t="str">
        <f t="shared" si="1389"/>
        <v>No</v>
      </c>
      <c r="CV2162" s="3" t="str">
        <f t="shared" si="1390"/>
        <v>FMV&lt;$30K</v>
      </c>
      <c r="CW2162" s="3">
        <f t="shared" si="1391"/>
        <v>2161</v>
      </c>
      <c r="CX2162" s="3">
        <f t="shared" si="1392"/>
        <v>566.54</v>
      </c>
      <c r="CY2162" s="3" t="str">
        <f t="shared" si="1393"/>
        <v>Ok</v>
      </c>
      <c r="CZ2162">
        <v>0</v>
      </c>
      <c r="DA2162">
        <v>0</v>
      </c>
    </row>
    <row r="2163" spans="1:105" x14ac:dyDescent="0.25">
      <c r="A2163">
        <v>2162</v>
      </c>
      <c r="B2163" t="s">
        <v>3</v>
      </c>
      <c r="C2163" t="s">
        <v>2271</v>
      </c>
      <c r="D2163">
        <v>566.54</v>
      </c>
      <c r="E2163">
        <v>2017</v>
      </c>
      <c r="F2163">
        <v>566.54</v>
      </c>
      <c r="G2163">
        <v>566.54</v>
      </c>
      <c r="H2163" s="3">
        <f t="shared" si="1353"/>
        <v>0</v>
      </c>
      <c r="J2163" t="s">
        <v>2736</v>
      </c>
      <c r="K2163" t="s">
        <v>2738</v>
      </c>
      <c r="L2163">
        <v>32034</v>
      </c>
      <c r="M2163" t="s">
        <v>4387</v>
      </c>
      <c r="N2163" t="s">
        <v>4761</v>
      </c>
      <c r="O2163">
        <v>-81.448909709618803</v>
      </c>
      <c r="P2163">
        <v>30.575820520101001</v>
      </c>
      <c r="Q2163" t="s">
        <v>6254</v>
      </c>
      <c r="R2163">
        <v>0</v>
      </c>
      <c r="S2163" t="s">
        <v>6538</v>
      </c>
      <c r="T2163">
        <v>8001</v>
      </c>
      <c r="U2163" t="s">
        <v>6581</v>
      </c>
      <c r="V2163">
        <v>2017</v>
      </c>
      <c r="W2163">
        <v>29948</v>
      </c>
      <c r="X2163">
        <v>2017</v>
      </c>
      <c r="Y2163">
        <v>35000</v>
      </c>
      <c r="Z2163">
        <v>494.26</v>
      </c>
      <c r="AA2163" s="3">
        <f t="shared" si="1354"/>
        <v>0.87241854061496105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 s="3" t="str">
        <f t="shared" si="1355"/>
        <v>No</v>
      </c>
      <c r="AQ2163" s="3" t="str">
        <f t="shared" si="1356"/>
        <v>No</v>
      </c>
      <c r="AR2163" s="3" t="str">
        <f t="shared" si="1357"/>
        <v>No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 t="s">
        <v>6634</v>
      </c>
      <c r="AZ2163">
        <v>0</v>
      </c>
      <c r="BA2163">
        <v>0</v>
      </c>
      <c r="BB2163" t="s">
        <v>6616</v>
      </c>
      <c r="BC2163">
        <v>0</v>
      </c>
      <c r="BD2163" s="4" t="str">
        <f t="shared" si="1358"/>
        <v>No</v>
      </c>
      <c r="BE2163" t="s">
        <v>6640</v>
      </c>
      <c r="BF2163" s="3" t="str">
        <f t="shared" si="1359"/>
        <v>No</v>
      </c>
      <c r="BG2163" t="s">
        <v>6645</v>
      </c>
      <c r="BH2163" s="3" t="str">
        <f t="shared" si="1360"/>
        <v>MARY AV</v>
      </c>
      <c r="BI2163" s="3" t="str">
        <f t="shared" si="1361"/>
        <v>Fernandina Beach</v>
      </c>
      <c r="BJ2163" s="3" t="str">
        <f t="shared" si="1362"/>
        <v>Florida</v>
      </c>
      <c r="BK2163" s="3">
        <f t="shared" si="1363"/>
        <v>32034</v>
      </c>
      <c r="BL2163" s="3" t="str">
        <f t="shared" si="1364"/>
        <v>MARY AV FERNANDINA BEACH FL 32034</v>
      </c>
      <c r="BM2163" s="3" t="str">
        <f t="shared" si="1365"/>
        <v/>
      </c>
      <c r="BN2163" s="3" t="str">
        <f t="shared" si="1366"/>
        <v>Pass</v>
      </c>
      <c r="BO2163" s="3" t="str">
        <f t="shared" si="1367"/>
        <v>No</v>
      </c>
      <c r="BP2163" s="3" t="str">
        <f t="shared" si="1368"/>
        <v>FV&lt;$10K</v>
      </c>
      <c r="BQ2163" t="s">
        <v>6650</v>
      </c>
      <c r="BR2163" s="3" t="str">
        <f t="shared" si="1369"/>
        <v>No, &lt; $20K Lien</v>
      </c>
      <c r="BS2163" s="3" t="str">
        <f t="shared" si="1370"/>
        <v>No, Lien &lt; $20K</v>
      </c>
      <c r="BT2163" t="s">
        <v>6650</v>
      </c>
      <c r="BU2163" s="3" t="str">
        <f t="shared" si="1371"/>
        <v>No</v>
      </c>
      <c r="BV2163" s="3" t="str">
        <f t="shared" si="1372"/>
        <v>No</v>
      </c>
      <c r="BW2163" s="3">
        <f t="shared" si="1373"/>
        <v>0</v>
      </c>
      <c r="BX2163" s="3" t="str">
        <f t="shared" si="1374"/>
        <v>No</v>
      </c>
      <c r="BY2163" s="3">
        <f t="shared" si="1375"/>
        <v>29948</v>
      </c>
      <c r="BZ2163">
        <v>1</v>
      </c>
      <c r="CA2163" s="3">
        <f t="shared" si="1376"/>
        <v>29948</v>
      </c>
      <c r="CC2163" s="3">
        <f t="shared" si="1377"/>
        <v>0</v>
      </c>
      <c r="CD2163" s="3">
        <f t="shared" si="1378"/>
        <v>0</v>
      </c>
      <c r="CE2163" s="3" t="str">
        <f t="shared" si="1379"/>
        <v/>
      </c>
      <c r="CF2163" s="3" t="e">
        <f>HLOOKUP(CE2163,'Valuation Data'!$D$2:$K$5,4,FALSE)</f>
        <v>#N/A</v>
      </c>
      <c r="CG2163" s="3">
        <f t="shared" si="1380"/>
        <v>29948</v>
      </c>
      <c r="CH2163" s="3" t="str">
        <f t="shared" si="1381"/>
        <v>No</v>
      </c>
      <c r="CI2163" s="3" t="str">
        <f>VLOOKUP(R2163,'Use Codes &amp; County Type'!A:D,4,FALSE)</f>
        <v>V</v>
      </c>
      <c r="CJ2163" s="3" t="str">
        <f t="shared" si="1382"/>
        <v>Yes</v>
      </c>
      <c r="CK2163" s="3" t="str">
        <f t="shared" si="1383"/>
        <v>No</v>
      </c>
      <c r="CL2163" s="3">
        <f t="shared" si="1384"/>
        <v>0</v>
      </c>
      <c r="CM2163" s="3">
        <f t="shared" si="1385"/>
        <v>0</v>
      </c>
      <c r="CN2163" s="3">
        <f t="shared" si="1386"/>
        <v>2266.16</v>
      </c>
      <c r="CO2163" s="3">
        <f t="shared" si="1387"/>
        <v>-2266.16</v>
      </c>
      <c r="CP2163" s="3">
        <f t="shared" si="1388"/>
        <v>7.5669827701349002E-2</v>
      </c>
      <c r="CR2163" s="3" t="str">
        <f t="shared" si="1389"/>
        <v>No</v>
      </c>
      <c r="CV2163" s="3" t="str">
        <f t="shared" si="1390"/>
        <v>FMV&lt;$30K</v>
      </c>
      <c r="CW2163" s="3">
        <f t="shared" si="1391"/>
        <v>2162</v>
      </c>
      <c r="CX2163" s="3">
        <f t="shared" si="1392"/>
        <v>566.54</v>
      </c>
      <c r="CY2163" s="3" t="str">
        <f t="shared" si="1393"/>
        <v>Ok</v>
      </c>
      <c r="CZ2163">
        <v>0</v>
      </c>
      <c r="DA2163">
        <v>0</v>
      </c>
    </row>
    <row r="2164" spans="1:105" x14ac:dyDescent="0.25">
      <c r="A2164">
        <v>2163</v>
      </c>
      <c r="B2164" t="s">
        <v>3</v>
      </c>
      <c r="C2164" t="s">
        <v>2272</v>
      </c>
      <c r="D2164">
        <v>5441.55</v>
      </c>
      <c r="E2164">
        <v>2017</v>
      </c>
      <c r="F2164">
        <v>5441.55</v>
      </c>
      <c r="G2164">
        <v>5441.55</v>
      </c>
      <c r="H2164" s="3">
        <f t="shared" si="1353"/>
        <v>0</v>
      </c>
      <c r="J2164" t="s">
        <v>2736</v>
      </c>
      <c r="K2164" t="s">
        <v>2738</v>
      </c>
      <c r="L2164">
        <v>32034</v>
      </c>
      <c r="M2164" t="s">
        <v>4390</v>
      </c>
      <c r="N2164" t="s">
        <v>4761</v>
      </c>
      <c r="O2164">
        <v>-81.443856017512203</v>
      </c>
      <c r="P2164">
        <v>30.569750276751201</v>
      </c>
      <c r="Q2164" t="s">
        <v>6255</v>
      </c>
      <c r="R2164">
        <v>0</v>
      </c>
      <c r="S2164" t="s">
        <v>6538</v>
      </c>
      <c r="T2164">
        <v>8001</v>
      </c>
      <c r="U2164" t="s">
        <v>6581</v>
      </c>
      <c r="V2164">
        <v>2017</v>
      </c>
      <c r="W2164">
        <v>325000</v>
      </c>
      <c r="X2164">
        <v>2017</v>
      </c>
      <c r="Y2164">
        <v>325000</v>
      </c>
      <c r="Z2164">
        <v>5001.8900000000003</v>
      </c>
      <c r="AA2164" s="3">
        <f t="shared" si="1354"/>
        <v>0.91920316821493875</v>
      </c>
      <c r="AB2164" t="s">
        <v>6616</v>
      </c>
      <c r="AC2164" t="s">
        <v>6616</v>
      </c>
      <c r="AD2164" t="s">
        <v>6616</v>
      </c>
      <c r="AE2164" t="s">
        <v>6616</v>
      </c>
      <c r="AF2164" t="s">
        <v>6616</v>
      </c>
      <c r="AI2164" t="s">
        <v>6618</v>
      </c>
      <c r="AJ2164" t="s">
        <v>6618</v>
      </c>
      <c r="AK2164" t="s">
        <v>6618</v>
      </c>
      <c r="AL2164" t="s">
        <v>6618</v>
      </c>
      <c r="AM2164" t="s">
        <v>6618</v>
      </c>
      <c r="AN2164" t="s">
        <v>6618</v>
      </c>
      <c r="AO2164" t="s">
        <v>6618</v>
      </c>
      <c r="AP2164" s="3" t="str">
        <f t="shared" si="1355"/>
        <v>No</v>
      </c>
      <c r="AQ2164" s="3" t="str">
        <f t="shared" si="1356"/>
        <v>No</v>
      </c>
      <c r="AR2164" s="3" t="str">
        <f t="shared" si="1357"/>
        <v>No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 t="s">
        <v>6634</v>
      </c>
      <c r="AZ2164" t="s">
        <v>6638</v>
      </c>
      <c r="BA2164">
        <v>1</v>
      </c>
      <c r="BB2164" t="s">
        <v>6616</v>
      </c>
      <c r="BC2164" t="s">
        <v>6616</v>
      </c>
      <c r="BD2164" s="4" t="str">
        <f t="shared" si="1358"/>
        <v>No</v>
      </c>
      <c r="BE2164" t="s">
        <v>6640</v>
      </c>
      <c r="BF2164" s="3" t="str">
        <f t="shared" si="1359"/>
        <v>No</v>
      </c>
      <c r="BG2164" t="s">
        <v>6645</v>
      </c>
      <c r="BH2164" s="3" t="str">
        <f t="shared" si="1360"/>
        <v>GREGG ST</v>
      </c>
      <c r="BI2164" s="3" t="str">
        <f t="shared" si="1361"/>
        <v>Fernandina Beach</v>
      </c>
      <c r="BJ2164" s="3" t="str">
        <f t="shared" si="1362"/>
        <v>Florida</v>
      </c>
      <c r="BK2164" s="3">
        <f t="shared" si="1363"/>
        <v>32034</v>
      </c>
      <c r="BL2164" s="3" t="str">
        <f t="shared" si="1364"/>
        <v>GREGG ST FERNANDINA BEACH FL 32034</v>
      </c>
      <c r="BM2164" s="3" t="str">
        <f t="shared" si="1365"/>
        <v/>
      </c>
      <c r="BN2164" s="3" t="str">
        <f t="shared" si="1366"/>
        <v>Pass</v>
      </c>
      <c r="BO2164" s="3" t="str">
        <f t="shared" si="1367"/>
        <v>No</v>
      </c>
      <c r="BP2164" s="3" t="str">
        <f t="shared" si="1368"/>
        <v>FV&lt;$10K</v>
      </c>
      <c r="BQ2164" t="s">
        <v>6650</v>
      </c>
      <c r="BR2164" s="3" t="str">
        <f t="shared" si="1369"/>
        <v>No, &lt; $20K Lien</v>
      </c>
      <c r="BS2164" s="3" t="str">
        <f t="shared" si="1370"/>
        <v>No, Lien &lt; $20K</v>
      </c>
      <c r="BT2164" t="s">
        <v>6650</v>
      </c>
      <c r="BU2164" s="3" t="str">
        <f t="shared" si="1371"/>
        <v>No</v>
      </c>
      <c r="BV2164" s="3" t="str">
        <f t="shared" si="1372"/>
        <v>No</v>
      </c>
      <c r="BW2164" s="3">
        <f t="shared" si="1373"/>
        <v>1</v>
      </c>
      <c r="BX2164" s="3" t="str">
        <f t="shared" si="1374"/>
        <v>No</v>
      </c>
      <c r="BY2164" s="3">
        <f t="shared" si="1375"/>
        <v>325000</v>
      </c>
      <c r="BZ2164">
        <v>1</v>
      </c>
      <c r="CA2164" s="3">
        <f t="shared" si="1376"/>
        <v>325000</v>
      </c>
      <c r="CC2164" s="3">
        <f t="shared" si="1377"/>
        <v>0</v>
      </c>
      <c r="CD2164" s="3">
        <f t="shared" si="1378"/>
        <v>0</v>
      </c>
      <c r="CE2164" s="3" t="str">
        <f t="shared" si="1379"/>
        <v/>
      </c>
      <c r="CF2164" s="3" t="e">
        <f>HLOOKUP(CE2164,'Valuation Data'!$D$2:$K$5,4,FALSE)</f>
        <v>#N/A</v>
      </c>
      <c r="CG2164" s="3">
        <f t="shared" si="1380"/>
        <v>325000</v>
      </c>
      <c r="CH2164" s="3" t="str">
        <f t="shared" si="1381"/>
        <v>No</v>
      </c>
      <c r="CI2164" s="3" t="str">
        <f>VLOOKUP(R2164,'Use Codes &amp; County Type'!A:D,4,FALSE)</f>
        <v>V</v>
      </c>
      <c r="CJ2164" s="3" t="str">
        <f t="shared" si="1382"/>
        <v>Yes</v>
      </c>
      <c r="CK2164" s="3" t="str">
        <f t="shared" si="1383"/>
        <v>No</v>
      </c>
      <c r="CL2164" s="3">
        <f t="shared" si="1384"/>
        <v>0</v>
      </c>
      <c r="CM2164" s="3">
        <f t="shared" si="1385"/>
        <v>0</v>
      </c>
      <c r="CN2164" s="3">
        <f t="shared" si="1386"/>
        <v>27207.75</v>
      </c>
      <c r="CO2164" s="3">
        <f t="shared" si="1387"/>
        <v>-27207.75</v>
      </c>
      <c r="CP2164" s="3">
        <f t="shared" si="1388"/>
        <v>8.3716153846153843E-2</v>
      </c>
      <c r="CR2164" s="3" t="str">
        <f t="shared" si="1389"/>
        <v>No</v>
      </c>
      <c r="CV2164" s="3" t="str">
        <f t="shared" si="1390"/>
        <v>Vacant, No Sales Data</v>
      </c>
      <c r="CW2164" s="3">
        <f t="shared" si="1391"/>
        <v>2163</v>
      </c>
      <c r="CX2164" s="3">
        <f t="shared" si="1392"/>
        <v>5441.55</v>
      </c>
      <c r="CY2164" s="3" t="str">
        <f t="shared" si="1393"/>
        <v>Ok</v>
      </c>
      <c r="CZ2164">
        <v>0</v>
      </c>
      <c r="DA2164">
        <v>0</v>
      </c>
    </row>
    <row r="2165" spans="1:105" x14ac:dyDescent="0.25">
      <c r="A2165">
        <v>2164</v>
      </c>
      <c r="B2165" t="s">
        <v>3</v>
      </c>
      <c r="C2165" t="s">
        <v>2273</v>
      </c>
      <c r="D2165">
        <v>6533.61</v>
      </c>
      <c r="E2165">
        <v>2017</v>
      </c>
      <c r="F2165" t="e">
        <f>NA()</f>
        <v>#N/A</v>
      </c>
      <c r="G2165" t="e">
        <f>NA()</f>
        <v>#N/A</v>
      </c>
      <c r="H2165" s="3" t="e">
        <f t="shared" si="1353"/>
        <v>#N/A</v>
      </c>
      <c r="I2165" t="e">
        <f>NA()</f>
        <v>#N/A</v>
      </c>
      <c r="J2165" t="e">
        <f>NA()</f>
        <v>#N/A</v>
      </c>
      <c r="K2165" t="e">
        <f>NA()</f>
        <v>#N/A</v>
      </c>
      <c r="L2165" t="e">
        <f>NA()</f>
        <v>#N/A</v>
      </c>
      <c r="M2165" t="e">
        <f>NA()</f>
        <v>#N/A</v>
      </c>
      <c r="N2165" t="e">
        <f>NA()</f>
        <v>#N/A</v>
      </c>
      <c r="O2165" t="e">
        <f>NA()</f>
        <v>#N/A</v>
      </c>
      <c r="P2165" t="e">
        <f>NA()</f>
        <v>#N/A</v>
      </c>
      <c r="Q2165" t="e">
        <f>NA()</f>
        <v>#N/A</v>
      </c>
      <c r="R2165">
        <v>1</v>
      </c>
      <c r="S2165" t="s">
        <v>6539</v>
      </c>
      <c r="T2165" t="e">
        <f>NA()</f>
        <v>#N/A</v>
      </c>
      <c r="U2165" t="e">
        <f>NA()</f>
        <v>#N/A</v>
      </c>
      <c r="V2165">
        <v>2017</v>
      </c>
      <c r="W2165">
        <v>390611</v>
      </c>
      <c r="X2165" t="e">
        <f>NA()</f>
        <v>#N/A</v>
      </c>
      <c r="Y2165" t="e">
        <f>NA()</f>
        <v>#N/A</v>
      </c>
      <c r="Z2165" t="e">
        <f>NA()</f>
        <v>#N/A</v>
      </c>
      <c r="AA2165" s="3">
        <f t="shared" si="1354"/>
        <v>0</v>
      </c>
      <c r="AD2165" t="s">
        <v>6616</v>
      </c>
      <c r="AE2165" t="s">
        <v>6616</v>
      </c>
      <c r="AF2165" t="s">
        <v>6616</v>
      </c>
      <c r="AG2165" t="s">
        <v>6616</v>
      </c>
      <c r="AH2165" t="s">
        <v>6616</v>
      </c>
      <c r="AI2165" t="e">
        <f>NA()</f>
        <v>#N/A</v>
      </c>
      <c r="AJ2165" t="e">
        <f>NA()</f>
        <v>#N/A</v>
      </c>
      <c r="AK2165" t="e">
        <f>NA()</f>
        <v>#N/A</v>
      </c>
      <c r="AL2165" t="e">
        <f>NA()</f>
        <v>#N/A</v>
      </c>
      <c r="AM2165" t="e">
        <f>NA()</f>
        <v>#N/A</v>
      </c>
      <c r="AN2165" t="e">
        <f>NA()</f>
        <v>#N/A</v>
      </c>
      <c r="AO2165" t="e">
        <f>NA()</f>
        <v>#N/A</v>
      </c>
      <c r="AP2165" s="3" t="str">
        <f t="shared" si="1355"/>
        <v>No</v>
      </c>
      <c r="AQ2165" s="3" t="str">
        <f t="shared" si="1356"/>
        <v>No</v>
      </c>
      <c r="AR2165" s="3" t="str">
        <f t="shared" si="1357"/>
        <v>No</v>
      </c>
      <c r="AS2165" t="e">
        <f>NA()</f>
        <v>#N/A</v>
      </c>
      <c r="AT2165" t="e">
        <f>NA()</f>
        <v>#N/A</v>
      </c>
      <c r="AU2165" t="e">
        <f>NA()</f>
        <v>#N/A</v>
      </c>
      <c r="AV2165" t="e">
        <f>NA()</f>
        <v>#N/A</v>
      </c>
      <c r="AW2165" t="e">
        <f>NA()</f>
        <v>#N/A</v>
      </c>
      <c r="AX2165" t="e">
        <f>NA()</f>
        <v>#N/A</v>
      </c>
      <c r="AY2165" t="e">
        <f>NA()</f>
        <v>#N/A</v>
      </c>
      <c r="AZ2165" t="e">
        <f>NA()</f>
        <v>#N/A</v>
      </c>
      <c r="BA2165">
        <v>0</v>
      </c>
      <c r="BB2165" t="s">
        <v>6616</v>
      </c>
      <c r="BC2165" t="e">
        <f>NA()</f>
        <v>#N/A</v>
      </c>
      <c r="BD2165" s="4" t="str">
        <f t="shared" si="1358"/>
        <v>No</v>
      </c>
      <c r="BE2165" t="e">
        <f>NA()</f>
        <v>#N/A</v>
      </c>
      <c r="BF2165" s="3" t="str">
        <f t="shared" si="1359"/>
        <v>No</v>
      </c>
      <c r="BG2165" t="e">
        <f>NA()</f>
        <v>#N/A</v>
      </c>
      <c r="BH2165" s="3" t="e">
        <f t="shared" si="1360"/>
        <v>#N/A</v>
      </c>
      <c r="BI2165" s="3" t="e">
        <f t="shared" si="1361"/>
        <v>#N/A</v>
      </c>
      <c r="BJ2165" s="3" t="e">
        <f t="shared" si="1362"/>
        <v>#N/A</v>
      </c>
      <c r="BK2165" s="3" t="e">
        <f t="shared" si="1363"/>
        <v>#N/A</v>
      </c>
      <c r="BL2165" s="3" t="e">
        <f t="shared" si="1364"/>
        <v>#N/A</v>
      </c>
      <c r="BM2165" s="3" t="e">
        <f t="shared" si="1365"/>
        <v>#N/A</v>
      </c>
      <c r="BN2165" s="3" t="str">
        <f t="shared" si="1366"/>
        <v>Pass</v>
      </c>
      <c r="BO2165" s="3" t="e">
        <f t="shared" si="1367"/>
        <v>#N/A</v>
      </c>
      <c r="BP2165" s="3" t="str">
        <f t="shared" si="1368"/>
        <v>FV&lt;$10K</v>
      </c>
      <c r="BQ2165" t="s">
        <v>6650</v>
      </c>
      <c r="BR2165" s="3" t="str">
        <f t="shared" si="1369"/>
        <v>No, &lt; $20K Lien</v>
      </c>
      <c r="BS2165" s="3" t="str">
        <f t="shared" si="1370"/>
        <v>No, Lien &lt; $20K</v>
      </c>
      <c r="BT2165" t="s">
        <v>6650</v>
      </c>
      <c r="BU2165" s="3" t="str">
        <f t="shared" si="1371"/>
        <v>No</v>
      </c>
      <c r="BV2165" s="3" t="str">
        <f t="shared" si="1372"/>
        <v>No</v>
      </c>
      <c r="BW2165" s="3">
        <f t="shared" si="1373"/>
        <v>0</v>
      </c>
      <c r="BX2165" s="3" t="str">
        <f t="shared" si="1374"/>
        <v>No</v>
      </c>
      <c r="BY2165" s="3">
        <f t="shared" si="1375"/>
        <v>390611</v>
      </c>
      <c r="BZ2165">
        <v>1</v>
      </c>
      <c r="CA2165" s="3">
        <f t="shared" si="1376"/>
        <v>390611</v>
      </c>
      <c r="CC2165" s="3" t="e">
        <f t="shared" si="1377"/>
        <v>#N/A</v>
      </c>
      <c r="CD2165" s="3" t="e">
        <f t="shared" si="1378"/>
        <v>#N/A</v>
      </c>
      <c r="CE2165" s="3" t="str">
        <f t="shared" si="1379"/>
        <v/>
      </c>
      <c r="CF2165" s="3" t="e">
        <f>HLOOKUP(CE2165,'Valuation Data'!$D$2:$K$5,4,FALSE)</f>
        <v>#N/A</v>
      </c>
      <c r="CG2165" s="3">
        <f t="shared" si="1380"/>
        <v>390611</v>
      </c>
      <c r="CH2165" s="3" t="str">
        <f t="shared" si="1381"/>
        <v>No</v>
      </c>
      <c r="CI2165" s="3" t="str">
        <f>VLOOKUP(R2165,'Use Codes &amp; County Type'!A:D,4,FALSE)</f>
        <v>S</v>
      </c>
      <c r="CJ2165" s="3" t="str">
        <f t="shared" si="1382"/>
        <v>No</v>
      </c>
      <c r="CK2165" s="3" t="str">
        <f t="shared" si="1383"/>
        <v>No</v>
      </c>
      <c r="CL2165" s="3">
        <f t="shared" si="1384"/>
        <v>0.35</v>
      </c>
      <c r="CM2165" s="3">
        <f t="shared" si="1385"/>
        <v>136713.85</v>
      </c>
      <c r="CN2165" s="3" t="e">
        <f t="shared" si="1386"/>
        <v>#N/A</v>
      </c>
      <c r="CO2165" s="3" t="e">
        <f t="shared" si="1387"/>
        <v>#N/A</v>
      </c>
      <c r="CP2165" s="3" t="e">
        <f t="shared" si="1388"/>
        <v>#N/A</v>
      </c>
      <c r="CR2165" s="3" t="e">
        <f t="shared" si="1389"/>
        <v>#N/A</v>
      </c>
      <c r="CV2165" s="3" t="e">
        <f t="shared" si="1390"/>
        <v>#N/A</v>
      </c>
      <c r="CW2165" s="3">
        <f t="shared" si="1391"/>
        <v>2164</v>
      </c>
      <c r="CX2165" s="3">
        <f t="shared" si="1392"/>
        <v>6533.61</v>
      </c>
      <c r="CY2165" s="3" t="e">
        <f t="shared" si="1393"/>
        <v>#N/A</v>
      </c>
      <c r="CZ2165" t="e">
        <f>NA()</f>
        <v>#N/A</v>
      </c>
      <c r="DA2165" t="e">
        <f>NA()</f>
        <v>#N/A</v>
      </c>
    </row>
    <row r="2166" spans="1:105" x14ac:dyDescent="0.25">
      <c r="A2166">
        <v>2165</v>
      </c>
      <c r="B2166" t="s">
        <v>3</v>
      </c>
      <c r="C2166" t="s">
        <v>2274</v>
      </c>
      <c r="D2166">
        <v>2961.46</v>
      </c>
      <c r="E2166">
        <v>2017</v>
      </c>
      <c r="F2166">
        <v>2961.46</v>
      </c>
      <c r="G2166">
        <v>2961.46</v>
      </c>
      <c r="H2166" s="3">
        <f t="shared" si="1353"/>
        <v>0</v>
      </c>
      <c r="I2166">
        <v>5537</v>
      </c>
      <c r="J2166" t="s">
        <v>2736</v>
      </c>
      <c r="K2166" t="s">
        <v>2738</v>
      </c>
      <c r="L2166">
        <v>32034</v>
      </c>
      <c r="M2166" t="s">
        <v>4391</v>
      </c>
      <c r="N2166" t="s">
        <v>4761</v>
      </c>
      <c r="O2166">
        <v>-81.444531796833402</v>
      </c>
      <c r="P2166">
        <v>30.5724018056424</v>
      </c>
      <c r="Q2166" t="s">
        <v>6256</v>
      </c>
      <c r="R2166">
        <v>0</v>
      </c>
      <c r="S2166" t="s">
        <v>6538</v>
      </c>
      <c r="T2166">
        <v>8001</v>
      </c>
      <c r="U2166" t="s">
        <v>6581</v>
      </c>
      <c r="V2166">
        <v>2017</v>
      </c>
      <c r="W2166">
        <v>176000</v>
      </c>
      <c r="X2166">
        <v>2017</v>
      </c>
      <c r="Y2166">
        <v>176000</v>
      </c>
      <c r="Z2166">
        <v>2708.7</v>
      </c>
      <c r="AA2166" s="3">
        <f t="shared" si="1354"/>
        <v>0.91465020631715432</v>
      </c>
      <c r="AE2166" t="s">
        <v>6616</v>
      </c>
      <c r="AF2166" t="s">
        <v>6616</v>
      </c>
      <c r="AG2166" t="s">
        <v>6616</v>
      </c>
      <c r="AI2166" t="s">
        <v>6618</v>
      </c>
      <c r="AJ2166" t="s">
        <v>6618</v>
      </c>
      <c r="AK2166" t="s">
        <v>6618</v>
      </c>
      <c r="AL2166" t="s">
        <v>6618</v>
      </c>
      <c r="AM2166">
        <v>0</v>
      </c>
      <c r="AN2166">
        <v>0</v>
      </c>
      <c r="AO2166">
        <v>0</v>
      </c>
      <c r="AP2166" s="3" t="str">
        <f t="shared" si="1355"/>
        <v>No</v>
      </c>
      <c r="AQ2166" s="3" t="str">
        <f t="shared" si="1356"/>
        <v>No</v>
      </c>
      <c r="AR2166" s="3" t="str">
        <f t="shared" si="1357"/>
        <v>No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 t="s">
        <v>6634</v>
      </c>
      <c r="AZ2166">
        <v>0</v>
      </c>
      <c r="BA2166">
        <v>0</v>
      </c>
      <c r="BB2166" t="s">
        <v>6616</v>
      </c>
      <c r="BC2166" t="s">
        <v>6616</v>
      </c>
      <c r="BD2166" s="4" t="str">
        <f t="shared" si="1358"/>
        <v>No</v>
      </c>
      <c r="BE2166" t="s">
        <v>6640</v>
      </c>
      <c r="BF2166" s="3" t="str">
        <f t="shared" si="1359"/>
        <v>No</v>
      </c>
      <c r="BG2166" t="s">
        <v>6645</v>
      </c>
      <c r="BH2166" s="3" t="str">
        <f t="shared" si="1360"/>
        <v>5537 GREGG ST</v>
      </c>
      <c r="BI2166" s="3" t="str">
        <f t="shared" si="1361"/>
        <v>Fernandina Beach</v>
      </c>
      <c r="BJ2166" s="3" t="str">
        <f t="shared" si="1362"/>
        <v>Florida</v>
      </c>
      <c r="BK2166" s="3">
        <f t="shared" si="1363"/>
        <v>32034</v>
      </c>
      <c r="BL2166" s="3" t="str">
        <f t="shared" si="1364"/>
        <v>5537 GREGG ST FERNANDINA BEACH FL 32034</v>
      </c>
      <c r="BM2166" s="3" t="str">
        <f t="shared" si="1365"/>
        <v/>
      </c>
      <c r="BN2166" s="3" t="str">
        <f t="shared" si="1366"/>
        <v>Pass</v>
      </c>
      <c r="BO2166" s="3" t="str">
        <f t="shared" si="1367"/>
        <v>No</v>
      </c>
      <c r="BP2166" s="3" t="str">
        <f t="shared" si="1368"/>
        <v>FV&lt;$10K</v>
      </c>
      <c r="BQ2166" t="s">
        <v>6650</v>
      </c>
      <c r="BR2166" s="3" t="str">
        <f t="shared" si="1369"/>
        <v>No, &lt; $20K Lien</v>
      </c>
      <c r="BS2166" s="3" t="str">
        <f t="shared" si="1370"/>
        <v>No, Lien &lt; $20K</v>
      </c>
      <c r="BT2166" t="s">
        <v>6650</v>
      </c>
      <c r="BU2166" s="3" t="str">
        <f t="shared" si="1371"/>
        <v>No</v>
      </c>
      <c r="BV2166" s="3" t="str">
        <f t="shared" si="1372"/>
        <v>No</v>
      </c>
      <c r="BW2166" s="3">
        <f t="shared" si="1373"/>
        <v>0</v>
      </c>
      <c r="BX2166" s="3" t="str">
        <f t="shared" si="1374"/>
        <v>No</v>
      </c>
      <c r="BY2166" s="3">
        <f t="shared" si="1375"/>
        <v>176000</v>
      </c>
      <c r="BZ2166">
        <v>1</v>
      </c>
      <c r="CA2166" s="3">
        <f t="shared" si="1376"/>
        <v>176000</v>
      </c>
      <c r="CC2166" s="3">
        <f t="shared" si="1377"/>
        <v>0</v>
      </c>
      <c r="CD2166" s="3">
        <f t="shared" si="1378"/>
        <v>0</v>
      </c>
      <c r="CE2166" s="3" t="str">
        <f t="shared" si="1379"/>
        <v/>
      </c>
      <c r="CF2166" s="3" t="e">
        <f>HLOOKUP(CE2166,'Valuation Data'!$D$2:$K$5,4,FALSE)</f>
        <v>#N/A</v>
      </c>
      <c r="CG2166" s="3">
        <f t="shared" si="1380"/>
        <v>176000</v>
      </c>
      <c r="CH2166" s="3" t="str">
        <f t="shared" si="1381"/>
        <v>No</v>
      </c>
      <c r="CI2166" s="3" t="str">
        <f>VLOOKUP(R2166,'Use Codes &amp; County Type'!A:D,4,FALSE)</f>
        <v>V</v>
      </c>
      <c r="CJ2166" s="3" t="str">
        <f t="shared" si="1382"/>
        <v>Yes</v>
      </c>
      <c r="CK2166" s="3" t="str">
        <f t="shared" si="1383"/>
        <v>No</v>
      </c>
      <c r="CL2166" s="3">
        <f t="shared" si="1384"/>
        <v>0</v>
      </c>
      <c r="CM2166" s="3">
        <f t="shared" si="1385"/>
        <v>0</v>
      </c>
      <c r="CN2166" s="3">
        <f t="shared" si="1386"/>
        <v>11845.84</v>
      </c>
      <c r="CO2166" s="3">
        <f t="shared" si="1387"/>
        <v>-11845.84</v>
      </c>
      <c r="CP2166" s="3">
        <f t="shared" si="1388"/>
        <v>6.7305909090909097E-2</v>
      </c>
      <c r="CR2166" s="3" t="str">
        <f t="shared" si="1389"/>
        <v>No</v>
      </c>
      <c r="CV2166" s="3" t="str">
        <f t="shared" si="1390"/>
        <v>Vacant, No Sales Data</v>
      </c>
      <c r="CW2166" s="3">
        <f t="shared" si="1391"/>
        <v>2165</v>
      </c>
      <c r="CX2166" s="3">
        <f t="shared" si="1392"/>
        <v>2961.46</v>
      </c>
      <c r="CY2166" s="3" t="str">
        <f t="shared" si="1393"/>
        <v>Ok</v>
      </c>
      <c r="CZ2166">
        <v>0</v>
      </c>
      <c r="DA2166">
        <v>0</v>
      </c>
    </row>
    <row r="2167" spans="1:105" x14ac:dyDescent="0.25">
      <c r="A2167">
        <v>2166</v>
      </c>
      <c r="B2167" t="s">
        <v>3</v>
      </c>
      <c r="C2167" t="s">
        <v>2275</v>
      </c>
      <c r="D2167">
        <v>6759.07</v>
      </c>
      <c r="E2167">
        <v>2017</v>
      </c>
      <c r="F2167">
        <v>6759.07</v>
      </c>
      <c r="G2167">
        <v>6759.07</v>
      </c>
      <c r="H2167" s="3">
        <f t="shared" si="1353"/>
        <v>0</v>
      </c>
      <c r="I2167">
        <v>5553</v>
      </c>
      <c r="J2167" t="s">
        <v>2736</v>
      </c>
      <c r="K2167" t="s">
        <v>2738</v>
      </c>
      <c r="L2167">
        <v>32034</v>
      </c>
      <c r="M2167" t="s">
        <v>4392</v>
      </c>
      <c r="N2167" t="s">
        <v>4761</v>
      </c>
      <c r="O2167">
        <v>-81.444654748059605</v>
      </c>
      <c r="P2167">
        <v>30.571800871297999</v>
      </c>
      <c r="Q2167" t="s">
        <v>6255</v>
      </c>
      <c r="R2167">
        <v>3</v>
      </c>
      <c r="S2167" t="s">
        <v>6559</v>
      </c>
      <c r="T2167">
        <v>1110</v>
      </c>
      <c r="U2167" t="s">
        <v>6595</v>
      </c>
      <c r="V2167">
        <v>2017</v>
      </c>
      <c r="W2167">
        <v>443438</v>
      </c>
      <c r="X2167">
        <v>2017</v>
      </c>
      <c r="Y2167">
        <v>1079412</v>
      </c>
      <c r="Z2167">
        <v>6220.13</v>
      </c>
      <c r="AA2167" s="3">
        <f t="shared" si="1354"/>
        <v>0.92026417835589813</v>
      </c>
      <c r="AB2167" t="s">
        <v>6616</v>
      </c>
      <c r="AC2167" t="s">
        <v>6616</v>
      </c>
      <c r="AD2167" t="s">
        <v>6616</v>
      </c>
      <c r="AE2167" t="s">
        <v>6616</v>
      </c>
      <c r="AF2167" t="s">
        <v>6616</v>
      </c>
      <c r="AI2167" t="s">
        <v>6618</v>
      </c>
      <c r="AJ2167" t="s">
        <v>6618</v>
      </c>
      <c r="AK2167" t="s">
        <v>6618</v>
      </c>
      <c r="AL2167" t="s">
        <v>6618</v>
      </c>
      <c r="AM2167" t="s">
        <v>6618</v>
      </c>
      <c r="AN2167" t="s">
        <v>6618</v>
      </c>
      <c r="AO2167" t="s">
        <v>6618</v>
      </c>
      <c r="AP2167" s="3" t="str">
        <f t="shared" si="1355"/>
        <v>No</v>
      </c>
      <c r="AQ2167" s="3" t="str">
        <f t="shared" si="1356"/>
        <v>No</v>
      </c>
      <c r="AR2167" s="3" t="str">
        <f t="shared" si="1357"/>
        <v>No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 t="s">
        <v>6634</v>
      </c>
      <c r="AZ2167" t="s">
        <v>6638</v>
      </c>
      <c r="BA2167">
        <v>1</v>
      </c>
      <c r="BB2167" t="s">
        <v>6617</v>
      </c>
      <c r="BC2167" t="s">
        <v>6616</v>
      </c>
      <c r="BD2167" s="4" t="str">
        <f t="shared" si="1358"/>
        <v>No</v>
      </c>
      <c r="BE2167" t="s">
        <v>6640</v>
      </c>
      <c r="BF2167" s="3" t="str">
        <f t="shared" si="1359"/>
        <v>No</v>
      </c>
      <c r="BG2167" t="s">
        <v>6645</v>
      </c>
      <c r="BH2167" s="3" t="str">
        <f t="shared" si="1360"/>
        <v>5553 GREGG ST</v>
      </c>
      <c r="BI2167" s="3" t="str">
        <f t="shared" si="1361"/>
        <v>Fernandina Beach</v>
      </c>
      <c r="BJ2167" s="3" t="str">
        <f t="shared" si="1362"/>
        <v>Florida</v>
      </c>
      <c r="BK2167" s="3">
        <f t="shared" si="1363"/>
        <v>32034</v>
      </c>
      <c r="BL2167" s="3" t="str">
        <f t="shared" si="1364"/>
        <v>5553 GREGG ST FERNANDINA BEACH FL 32034</v>
      </c>
      <c r="BM2167" s="3" t="str">
        <f t="shared" si="1365"/>
        <v/>
      </c>
      <c r="BN2167" s="3" t="str">
        <f t="shared" si="1366"/>
        <v>Pass</v>
      </c>
      <c r="BO2167" s="3" t="str">
        <f t="shared" si="1367"/>
        <v>No</v>
      </c>
      <c r="BP2167" s="3" t="str">
        <f t="shared" si="1368"/>
        <v>FV&lt;$10K</v>
      </c>
      <c r="BQ2167" t="s">
        <v>6650</v>
      </c>
      <c r="BR2167" s="3" t="str">
        <f t="shared" si="1369"/>
        <v>No, &lt; $20K Lien</v>
      </c>
      <c r="BS2167" s="3" t="str">
        <f t="shared" si="1370"/>
        <v>No, Lien &lt; $20K</v>
      </c>
      <c r="BT2167" t="s">
        <v>6650</v>
      </c>
      <c r="BU2167" s="3" t="str">
        <f t="shared" si="1371"/>
        <v>No</v>
      </c>
      <c r="BV2167" s="3" t="str">
        <f t="shared" si="1372"/>
        <v>No</v>
      </c>
      <c r="BW2167" s="3">
        <f t="shared" si="1373"/>
        <v>1</v>
      </c>
      <c r="BX2167" s="3" t="str">
        <f t="shared" si="1374"/>
        <v>No</v>
      </c>
      <c r="BY2167" s="3">
        <f t="shared" si="1375"/>
        <v>443438</v>
      </c>
      <c r="BZ2167">
        <v>1</v>
      </c>
      <c r="CA2167" s="3">
        <f t="shared" si="1376"/>
        <v>443438</v>
      </c>
      <c r="CC2167" s="3">
        <f t="shared" si="1377"/>
        <v>0</v>
      </c>
      <c r="CD2167" s="3">
        <f t="shared" si="1378"/>
        <v>0</v>
      </c>
      <c r="CE2167" s="3" t="str">
        <f t="shared" si="1379"/>
        <v/>
      </c>
      <c r="CF2167" s="3" t="e">
        <f>HLOOKUP(CE2167,'Valuation Data'!$D$2:$K$5,4,FALSE)</f>
        <v>#N/A</v>
      </c>
      <c r="CG2167" s="3">
        <f t="shared" si="1380"/>
        <v>443438</v>
      </c>
      <c r="CH2167" s="3" t="str">
        <f t="shared" si="1381"/>
        <v>No</v>
      </c>
      <c r="CI2167" s="3" t="str">
        <f>VLOOKUP(R2167,'Use Codes &amp; County Type'!A:D,4,FALSE)</f>
        <v>R</v>
      </c>
      <c r="CJ2167" s="3" t="str">
        <f t="shared" si="1382"/>
        <v>No</v>
      </c>
      <c r="CK2167" s="3" t="str">
        <f t="shared" si="1383"/>
        <v>Yes</v>
      </c>
      <c r="CL2167" s="3">
        <f t="shared" si="1384"/>
        <v>0.67</v>
      </c>
      <c r="CM2167" s="3">
        <f t="shared" si="1385"/>
        <v>297103.46000000002</v>
      </c>
      <c r="CN2167" s="3">
        <f t="shared" si="1386"/>
        <v>33795.35</v>
      </c>
      <c r="CO2167" s="3">
        <f t="shared" si="1387"/>
        <v>263308.11000000004</v>
      </c>
      <c r="CP2167" s="3">
        <f t="shared" si="1388"/>
        <v>7.6212119845389878E-2</v>
      </c>
      <c r="CR2167" s="3" t="str">
        <f t="shared" si="1389"/>
        <v>No</v>
      </c>
      <c r="CV2167" s="3" t="str">
        <f t="shared" si="1390"/>
        <v>*Bid</v>
      </c>
      <c r="CW2167" s="3">
        <f t="shared" si="1391"/>
        <v>2166</v>
      </c>
      <c r="CX2167" s="3">
        <f t="shared" si="1392"/>
        <v>6759.07</v>
      </c>
      <c r="CY2167" s="3" t="str">
        <f t="shared" si="1393"/>
        <v>Ok</v>
      </c>
      <c r="CZ2167">
        <v>0</v>
      </c>
      <c r="DA2167">
        <v>0</v>
      </c>
    </row>
    <row r="2168" spans="1:105" x14ac:dyDescent="0.25">
      <c r="A2168">
        <v>2167</v>
      </c>
      <c r="B2168" t="s">
        <v>3</v>
      </c>
      <c r="C2168" t="s">
        <v>2276</v>
      </c>
      <c r="D2168">
        <v>2695.15</v>
      </c>
      <c r="E2168">
        <v>2017</v>
      </c>
      <c r="F2168">
        <v>2695.15</v>
      </c>
      <c r="G2168">
        <v>2695.15</v>
      </c>
      <c r="H2168" s="3">
        <f t="shared" si="1353"/>
        <v>0</v>
      </c>
      <c r="J2168" t="s">
        <v>2736</v>
      </c>
      <c r="K2168" t="s">
        <v>2738</v>
      </c>
      <c r="L2168">
        <v>32034</v>
      </c>
      <c r="M2168" t="s">
        <v>4390</v>
      </c>
      <c r="N2168" t="s">
        <v>4761</v>
      </c>
      <c r="O2168">
        <v>-81.444436541159803</v>
      </c>
      <c r="P2168">
        <v>30.570389195964001</v>
      </c>
      <c r="Q2168" t="s">
        <v>6257</v>
      </c>
      <c r="R2168">
        <v>0</v>
      </c>
      <c r="S2168" t="s">
        <v>6538</v>
      </c>
      <c r="T2168">
        <v>8001</v>
      </c>
      <c r="U2168" t="s">
        <v>6581</v>
      </c>
      <c r="V2168">
        <v>2017</v>
      </c>
      <c r="W2168">
        <v>160000</v>
      </c>
      <c r="X2168">
        <v>2017</v>
      </c>
      <c r="Y2168">
        <v>160000</v>
      </c>
      <c r="Z2168">
        <v>2462.46</v>
      </c>
      <c r="AA2168" s="3">
        <f t="shared" si="1354"/>
        <v>0.91366343246201509</v>
      </c>
      <c r="AC2168" t="s">
        <v>6616</v>
      </c>
      <c r="AD2168" t="s">
        <v>6616</v>
      </c>
      <c r="AF2168" t="s">
        <v>6616</v>
      </c>
      <c r="AG2168" t="s">
        <v>6616</v>
      </c>
      <c r="AH2168" t="s">
        <v>6616</v>
      </c>
      <c r="AI2168" t="s">
        <v>6618</v>
      </c>
      <c r="AJ2168" t="s">
        <v>6618</v>
      </c>
      <c r="AK2168" t="s">
        <v>6618</v>
      </c>
      <c r="AL2168" t="s">
        <v>6618</v>
      </c>
      <c r="AM2168" t="s">
        <v>6618</v>
      </c>
      <c r="AN2168" t="s">
        <v>6618</v>
      </c>
      <c r="AO2168" t="s">
        <v>6618</v>
      </c>
      <c r="AP2168" s="3" t="str">
        <f t="shared" si="1355"/>
        <v>No</v>
      </c>
      <c r="AQ2168" s="3" t="str">
        <f t="shared" si="1356"/>
        <v>No</v>
      </c>
      <c r="AR2168" s="3" t="str">
        <f t="shared" si="1357"/>
        <v>No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 t="s">
        <v>6634</v>
      </c>
      <c r="AZ2168" t="s">
        <v>6638</v>
      </c>
      <c r="BA2168">
        <v>0</v>
      </c>
      <c r="BB2168" t="s">
        <v>6616</v>
      </c>
      <c r="BC2168" t="s">
        <v>6617</v>
      </c>
      <c r="BD2168" s="4" t="str">
        <f t="shared" si="1358"/>
        <v>No</v>
      </c>
      <c r="BE2168" t="s">
        <v>6640</v>
      </c>
      <c r="BF2168" s="3" t="str">
        <f t="shared" si="1359"/>
        <v>No</v>
      </c>
      <c r="BG2168" t="s">
        <v>6645</v>
      </c>
      <c r="BH2168" s="3" t="str">
        <f t="shared" si="1360"/>
        <v>GREGG ST</v>
      </c>
      <c r="BI2168" s="3" t="str">
        <f t="shared" si="1361"/>
        <v>Fernandina Beach</v>
      </c>
      <c r="BJ2168" s="3" t="str">
        <f t="shared" si="1362"/>
        <v>Florida</v>
      </c>
      <c r="BK2168" s="3">
        <f t="shared" si="1363"/>
        <v>32034</v>
      </c>
      <c r="BL2168" s="3" t="str">
        <f t="shared" si="1364"/>
        <v>GREGG ST FERNANDINA BEACH FL 32034</v>
      </c>
      <c r="BM2168" s="3" t="str">
        <f t="shared" si="1365"/>
        <v/>
      </c>
      <c r="BN2168" s="3" t="str">
        <f t="shared" si="1366"/>
        <v>Pass</v>
      </c>
      <c r="BO2168" s="3" t="str">
        <f t="shared" si="1367"/>
        <v>Yes</v>
      </c>
      <c r="BP2168" s="3" t="str">
        <f t="shared" si="1368"/>
        <v>FV&lt;$10K</v>
      </c>
      <c r="BQ2168" t="s">
        <v>6650</v>
      </c>
      <c r="BR2168" s="3" t="str">
        <f t="shared" si="1369"/>
        <v>No, &lt; $20K Lien</v>
      </c>
      <c r="BS2168" s="3" t="str">
        <f t="shared" si="1370"/>
        <v>No, Lien &lt; $20K</v>
      </c>
      <c r="BT2168" t="s">
        <v>6650</v>
      </c>
      <c r="BU2168" s="3" t="str">
        <f t="shared" si="1371"/>
        <v>No</v>
      </c>
      <c r="BV2168" s="3" t="str">
        <f t="shared" si="1372"/>
        <v>No</v>
      </c>
      <c r="BW2168" s="3">
        <f t="shared" si="1373"/>
        <v>0</v>
      </c>
      <c r="BX2168" s="3" t="str">
        <f t="shared" si="1374"/>
        <v>No</v>
      </c>
      <c r="BY2168" s="3">
        <f t="shared" si="1375"/>
        <v>160000</v>
      </c>
      <c r="BZ2168">
        <v>1</v>
      </c>
      <c r="CA2168" s="3">
        <f t="shared" si="1376"/>
        <v>160000</v>
      </c>
      <c r="CC2168" s="3">
        <f t="shared" si="1377"/>
        <v>0</v>
      </c>
      <c r="CD2168" s="3">
        <f t="shared" si="1378"/>
        <v>0</v>
      </c>
      <c r="CE2168" s="3" t="str">
        <f t="shared" si="1379"/>
        <v/>
      </c>
      <c r="CF2168" s="3" t="e">
        <f>HLOOKUP(CE2168,'Valuation Data'!$D$2:$K$5,4,FALSE)</f>
        <v>#N/A</v>
      </c>
      <c r="CG2168" s="3">
        <f t="shared" si="1380"/>
        <v>160000</v>
      </c>
      <c r="CH2168" s="3" t="str">
        <f t="shared" si="1381"/>
        <v>No</v>
      </c>
      <c r="CI2168" s="3" t="str">
        <f>VLOOKUP(R2168,'Use Codes &amp; County Type'!A:D,4,FALSE)</f>
        <v>V</v>
      </c>
      <c r="CJ2168" s="3" t="str">
        <f t="shared" si="1382"/>
        <v>Yes</v>
      </c>
      <c r="CK2168" s="3" t="str">
        <f t="shared" si="1383"/>
        <v>No</v>
      </c>
      <c r="CL2168" s="3">
        <f t="shared" si="1384"/>
        <v>0</v>
      </c>
      <c r="CM2168" s="3">
        <f t="shared" si="1385"/>
        <v>0</v>
      </c>
      <c r="CN2168" s="3">
        <f t="shared" si="1386"/>
        <v>10780.6</v>
      </c>
      <c r="CO2168" s="3">
        <f t="shared" si="1387"/>
        <v>-10780.6</v>
      </c>
      <c r="CP2168" s="3">
        <f t="shared" si="1388"/>
        <v>6.7378750000000001E-2</v>
      </c>
      <c r="CR2168" s="3" t="str">
        <f t="shared" si="1389"/>
        <v>No</v>
      </c>
      <c r="CV2168" s="3" t="str">
        <f t="shared" si="1390"/>
        <v>Vacant, No Sales Data</v>
      </c>
      <c r="CW2168" s="3">
        <f t="shared" si="1391"/>
        <v>2167</v>
      </c>
      <c r="CX2168" s="3">
        <f t="shared" si="1392"/>
        <v>2695.15</v>
      </c>
      <c r="CY2168" s="3" t="str">
        <f t="shared" si="1393"/>
        <v>Ok</v>
      </c>
      <c r="CZ2168">
        <v>0</v>
      </c>
      <c r="DA2168">
        <v>0</v>
      </c>
    </row>
    <row r="2169" spans="1:105" x14ac:dyDescent="0.25">
      <c r="A2169">
        <v>2168</v>
      </c>
      <c r="B2169" t="s">
        <v>3</v>
      </c>
      <c r="C2169" t="s">
        <v>2277</v>
      </c>
      <c r="D2169">
        <v>5322.18</v>
      </c>
      <c r="E2169">
        <v>2017</v>
      </c>
      <c r="F2169">
        <v>5322.18</v>
      </c>
      <c r="G2169">
        <v>5322.18</v>
      </c>
      <c r="H2169" s="3">
        <f t="shared" si="1353"/>
        <v>0</v>
      </c>
      <c r="I2169">
        <v>1736</v>
      </c>
      <c r="J2169" t="s">
        <v>2736</v>
      </c>
      <c r="K2169" t="s">
        <v>2738</v>
      </c>
      <c r="L2169">
        <v>32034</v>
      </c>
      <c r="M2169" t="s">
        <v>4393</v>
      </c>
      <c r="N2169" t="s">
        <v>4761</v>
      </c>
      <c r="O2169">
        <v>-81.447441713526899</v>
      </c>
      <c r="P2169">
        <v>30.573243217961998</v>
      </c>
      <c r="Q2169" t="s">
        <v>6258</v>
      </c>
      <c r="R2169">
        <v>1</v>
      </c>
      <c r="S2169" t="s">
        <v>6539</v>
      </c>
      <c r="T2169">
        <v>1001</v>
      </c>
      <c r="U2169" t="s">
        <v>6582</v>
      </c>
      <c r="V2169">
        <v>2017</v>
      </c>
      <c r="W2169">
        <v>317829</v>
      </c>
      <c r="X2169">
        <v>2017</v>
      </c>
      <c r="Y2169">
        <v>317829</v>
      </c>
      <c r="Z2169">
        <v>4891.5200000000004</v>
      </c>
      <c r="AA2169" s="3">
        <f t="shared" si="1354"/>
        <v>0.91908203029585622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 s="3" t="str">
        <f t="shared" si="1355"/>
        <v>No</v>
      </c>
      <c r="AQ2169" s="3" t="str">
        <f t="shared" si="1356"/>
        <v>No</v>
      </c>
      <c r="AR2169" s="3" t="str">
        <f t="shared" si="1357"/>
        <v>No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 t="s">
        <v>6634</v>
      </c>
      <c r="AZ2169">
        <v>0</v>
      </c>
      <c r="BA2169">
        <v>0</v>
      </c>
      <c r="BB2169" t="s">
        <v>6616</v>
      </c>
      <c r="BC2169">
        <v>0</v>
      </c>
      <c r="BD2169" s="4" t="str">
        <f t="shared" si="1358"/>
        <v>No</v>
      </c>
      <c r="BE2169" t="s">
        <v>6640</v>
      </c>
      <c r="BF2169" s="3" t="str">
        <f t="shared" si="1359"/>
        <v>No</v>
      </c>
      <c r="BG2169" t="s">
        <v>6645</v>
      </c>
      <c r="BH2169" s="3" t="str">
        <f t="shared" si="1360"/>
        <v>1736 LEWIS ST</v>
      </c>
      <c r="BI2169" s="3" t="str">
        <f t="shared" si="1361"/>
        <v>Fernandina Beach</v>
      </c>
      <c r="BJ2169" s="3" t="str">
        <f t="shared" si="1362"/>
        <v>Florida</v>
      </c>
      <c r="BK2169" s="3">
        <f t="shared" si="1363"/>
        <v>32034</v>
      </c>
      <c r="BL2169" s="3" t="str">
        <f t="shared" si="1364"/>
        <v>1736 LEWIS ST FERNANDINA BEACH FL 32034</v>
      </c>
      <c r="BM2169" s="3" t="str">
        <f t="shared" si="1365"/>
        <v/>
      </c>
      <c r="BN2169" s="3" t="str">
        <f t="shared" si="1366"/>
        <v>Pass</v>
      </c>
      <c r="BO2169" s="3" t="str">
        <f t="shared" si="1367"/>
        <v>No</v>
      </c>
      <c r="BP2169" s="3" t="str">
        <f t="shared" si="1368"/>
        <v>FV&lt;$10K</v>
      </c>
      <c r="BQ2169" t="s">
        <v>6650</v>
      </c>
      <c r="BR2169" s="3" t="str">
        <f t="shared" si="1369"/>
        <v>No, &lt; $20K Lien</v>
      </c>
      <c r="BS2169" s="3" t="str">
        <f t="shared" si="1370"/>
        <v>No, Lien &lt; $20K</v>
      </c>
      <c r="BT2169" t="s">
        <v>6650</v>
      </c>
      <c r="BU2169" s="3" t="str">
        <f t="shared" si="1371"/>
        <v>No</v>
      </c>
      <c r="BV2169" s="3" t="str">
        <f t="shared" si="1372"/>
        <v>No</v>
      </c>
      <c r="BW2169" s="3">
        <f t="shared" si="1373"/>
        <v>0</v>
      </c>
      <c r="BX2169" s="3" t="str">
        <f t="shared" si="1374"/>
        <v>No</v>
      </c>
      <c r="BY2169" s="3">
        <f t="shared" si="1375"/>
        <v>317829</v>
      </c>
      <c r="BZ2169">
        <v>1</v>
      </c>
      <c r="CA2169" s="3">
        <f t="shared" si="1376"/>
        <v>317829</v>
      </c>
      <c r="CC2169" s="3">
        <f t="shared" si="1377"/>
        <v>0</v>
      </c>
      <c r="CD2169" s="3">
        <f t="shared" si="1378"/>
        <v>0</v>
      </c>
      <c r="CE2169" s="3" t="str">
        <f t="shared" si="1379"/>
        <v/>
      </c>
      <c r="CF2169" s="3" t="e">
        <f>HLOOKUP(CE2169,'Valuation Data'!$D$2:$K$5,4,FALSE)</f>
        <v>#N/A</v>
      </c>
      <c r="CG2169" s="3">
        <f t="shared" si="1380"/>
        <v>317829</v>
      </c>
      <c r="CH2169" s="3" t="str">
        <f t="shared" si="1381"/>
        <v>No</v>
      </c>
      <c r="CI2169" s="3" t="str">
        <f>VLOOKUP(R2169,'Use Codes &amp; County Type'!A:D,4,FALSE)</f>
        <v>S</v>
      </c>
      <c r="CJ2169" s="3" t="str">
        <f t="shared" si="1382"/>
        <v>No</v>
      </c>
      <c r="CK2169" s="3" t="str">
        <f t="shared" si="1383"/>
        <v>No</v>
      </c>
      <c r="CL2169" s="3">
        <f t="shared" si="1384"/>
        <v>0.35</v>
      </c>
      <c r="CM2169" s="3">
        <f t="shared" si="1385"/>
        <v>111240.15</v>
      </c>
      <c r="CN2169" s="3">
        <f t="shared" si="1386"/>
        <v>21288.720000000001</v>
      </c>
      <c r="CO2169" s="3">
        <f t="shared" si="1387"/>
        <v>89951.43</v>
      </c>
      <c r="CP2169" s="3">
        <f t="shared" si="1388"/>
        <v>6.6981678827293931E-2</v>
      </c>
      <c r="CR2169" s="3" t="str">
        <f t="shared" si="1389"/>
        <v>No</v>
      </c>
      <c r="CV2169" s="3" t="str">
        <f t="shared" si="1390"/>
        <v>*Bid</v>
      </c>
      <c r="CW2169" s="3">
        <f t="shared" si="1391"/>
        <v>2168</v>
      </c>
      <c r="CX2169" s="3">
        <f t="shared" si="1392"/>
        <v>5322.18</v>
      </c>
      <c r="CY2169" s="3" t="str">
        <f t="shared" si="1393"/>
        <v>Ok</v>
      </c>
      <c r="CZ2169">
        <v>0</v>
      </c>
      <c r="DA2169">
        <v>0</v>
      </c>
    </row>
    <row r="2170" spans="1:105" x14ac:dyDescent="0.25">
      <c r="A2170">
        <v>2169</v>
      </c>
      <c r="B2170" t="s">
        <v>3</v>
      </c>
      <c r="C2170" t="s">
        <v>2278</v>
      </c>
      <c r="D2170">
        <v>1947.35</v>
      </c>
      <c r="E2170">
        <v>2017</v>
      </c>
      <c r="F2170">
        <v>1947.35</v>
      </c>
      <c r="G2170">
        <v>1947.35</v>
      </c>
      <c r="H2170" s="3">
        <f t="shared" si="1353"/>
        <v>0</v>
      </c>
      <c r="I2170">
        <v>1748</v>
      </c>
      <c r="J2170" t="s">
        <v>2736</v>
      </c>
      <c r="K2170" t="s">
        <v>2738</v>
      </c>
      <c r="L2170">
        <v>32034</v>
      </c>
      <c r="M2170" t="s">
        <v>4394</v>
      </c>
      <c r="N2170" t="s">
        <v>4761</v>
      </c>
      <c r="O2170">
        <v>-81.447166224078202</v>
      </c>
      <c r="P2170">
        <v>30.573257565030499</v>
      </c>
      <c r="Q2170" t="s">
        <v>6259</v>
      </c>
      <c r="R2170">
        <v>1</v>
      </c>
      <c r="S2170" t="s">
        <v>6539</v>
      </c>
      <c r="T2170">
        <v>1001</v>
      </c>
      <c r="U2170" t="s">
        <v>6582</v>
      </c>
      <c r="V2170">
        <v>2017</v>
      </c>
      <c r="W2170">
        <v>154355</v>
      </c>
      <c r="X2170">
        <v>2017</v>
      </c>
      <c r="Y2170">
        <v>154355</v>
      </c>
      <c r="Z2170">
        <v>1771.01</v>
      </c>
      <c r="AA2170" s="3">
        <f t="shared" si="1354"/>
        <v>0.90944617043674736</v>
      </c>
      <c r="AC2170" t="s">
        <v>6616</v>
      </c>
      <c r="AI2170" t="s">
        <v>6618</v>
      </c>
      <c r="AJ2170" t="s">
        <v>6618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 s="3" t="str">
        <f t="shared" si="1355"/>
        <v>No</v>
      </c>
      <c r="AQ2170" s="3" t="str">
        <f t="shared" si="1356"/>
        <v>No</v>
      </c>
      <c r="AR2170" s="3" t="str">
        <f t="shared" si="1357"/>
        <v>No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 t="s">
        <v>6634</v>
      </c>
      <c r="AZ2170" t="s">
        <v>6638</v>
      </c>
      <c r="BA2170">
        <v>0</v>
      </c>
      <c r="BB2170" t="s">
        <v>6617</v>
      </c>
      <c r="BC2170" t="s">
        <v>6616</v>
      </c>
      <c r="BD2170" s="4" t="str">
        <f t="shared" si="1358"/>
        <v>No</v>
      </c>
      <c r="BE2170" t="s">
        <v>6640</v>
      </c>
      <c r="BF2170" s="3" t="str">
        <f t="shared" si="1359"/>
        <v>No</v>
      </c>
      <c r="BG2170" t="s">
        <v>6645</v>
      </c>
      <c r="BH2170" s="3" t="str">
        <f t="shared" si="1360"/>
        <v>1748 LEWIS ST</v>
      </c>
      <c r="BI2170" s="3" t="str">
        <f t="shared" si="1361"/>
        <v>Fernandina Beach</v>
      </c>
      <c r="BJ2170" s="3" t="str">
        <f t="shared" si="1362"/>
        <v>Florida</v>
      </c>
      <c r="BK2170" s="3">
        <f t="shared" si="1363"/>
        <v>32034</v>
      </c>
      <c r="BL2170" s="3" t="str">
        <f t="shared" si="1364"/>
        <v>1748 LEWIS ST FERNANDINA BEACH FL 32034</v>
      </c>
      <c r="BM2170" s="3" t="str">
        <f t="shared" si="1365"/>
        <v/>
      </c>
      <c r="BN2170" s="3" t="str">
        <f t="shared" si="1366"/>
        <v>Pass</v>
      </c>
      <c r="BO2170" s="3" t="str">
        <f t="shared" si="1367"/>
        <v>No</v>
      </c>
      <c r="BP2170" s="3" t="str">
        <f t="shared" si="1368"/>
        <v>FV&lt;$10K</v>
      </c>
      <c r="BQ2170" t="s">
        <v>6650</v>
      </c>
      <c r="BR2170" s="3" t="str">
        <f t="shared" si="1369"/>
        <v>No, &lt; $20K Lien</v>
      </c>
      <c r="BS2170" s="3" t="str">
        <f t="shared" si="1370"/>
        <v>No, Lien &lt; $20K</v>
      </c>
      <c r="BT2170" t="s">
        <v>6650</v>
      </c>
      <c r="BU2170" s="3" t="str">
        <f t="shared" si="1371"/>
        <v>No</v>
      </c>
      <c r="BV2170" s="3" t="str">
        <f t="shared" si="1372"/>
        <v>No</v>
      </c>
      <c r="BW2170" s="3">
        <f t="shared" si="1373"/>
        <v>0</v>
      </c>
      <c r="BX2170" s="3" t="str">
        <f t="shared" si="1374"/>
        <v>No</v>
      </c>
      <c r="BY2170" s="3">
        <f t="shared" si="1375"/>
        <v>154355</v>
      </c>
      <c r="BZ2170">
        <v>1</v>
      </c>
      <c r="CA2170" s="3">
        <f t="shared" si="1376"/>
        <v>154355</v>
      </c>
      <c r="CC2170" s="3">
        <f t="shared" si="1377"/>
        <v>0</v>
      </c>
      <c r="CD2170" s="3">
        <f t="shared" si="1378"/>
        <v>0</v>
      </c>
      <c r="CE2170" s="3" t="str">
        <f t="shared" si="1379"/>
        <v/>
      </c>
      <c r="CF2170" s="3" t="e">
        <f>HLOOKUP(CE2170,'Valuation Data'!$D$2:$K$5,4,FALSE)</f>
        <v>#N/A</v>
      </c>
      <c r="CG2170" s="3">
        <f t="shared" si="1380"/>
        <v>154355</v>
      </c>
      <c r="CH2170" s="3" t="str">
        <f t="shared" si="1381"/>
        <v>No</v>
      </c>
      <c r="CI2170" s="3" t="str">
        <f>VLOOKUP(R2170,'Use Codes &amp; County Type'!A:D,4,FALSE)</f>
        <v>S</v>
      </c>
      <c r="CJ2170" s="3" t="str">
        <f t="shared" si="1382"/>
        <v>No</v>
      </c>
      <c r="CK2170" s="3" t="str">
        <f t="shared" si="1383"/>
        <v>Yes</v>
      </c>
      <c r="CL2170" s="3">
        <f t="shared" si="1384"/>
        <v>0.67</v>
      </c>
      <c r="CM2170" s="3">
        <f t="shared" si="1385"/>
        <v>103417.85</v>
      </c>
      <c r="CN2170" s="3">
        <f t="shared" si="1386"/>
        <v>7789.4</v>
      </c>
      <c r="CO2170" s="3">
        <f t="shared" si="1387"/>
        <v>95628.450000000012</v>
      </c>
      <c r="CP2170" s="3">
        <f t="shared" si="1388"/>
        <v>5.0464189692591747E-2</v>
      </c>
      <c r="CR2170" s="3" t="str">
        <f t="shared" si="1389"/>
        <v>No</v>
      </c>
      <c r="CV2170" s="3" t="str">
        <f t="shared" si="1390"/>
        <v>*Bid</v>
      </c>
      <c r="CW2170" s="3">
        <f t="shared" si="1391"/>
        <v>2169</v>
      </c>
      <c r="CX2170" s="3">
        <f t="shared" si="1392"/>
        <v>1947.35</v>
      </c>
      <c r="CY2170" s="3" t="str">
        <f t="shared" si="1393"/>
        <v>Ok</v>
      </c>
      <c r="CZ2170">
        <v>0</v>
      </c>
      <c r="DA2170">
        <v>0</v>
      </c>
    </row>
    <row r="2171" spans="1:105" x14ac:dyDescent="0.25">
      <c r="A2171">
        <v>2170</v>
      </c>
      <c r="B2171" t="s">
        <v>3</v>
      </c>
      <c r="C2171" t="s">
        <v>2279</v>
      </c>
      <c r="D2171">
        <v>1616.59</v>
      </c>
      <c r="E2171">
        <v>2017</v>
      </c>
      <c r="F2171">
        <v>1616.59</v>
      </c>
      <c r="G2171">
        <v>1616.59</v>
      </c>
      <c r="H2171" s="3">
        <f t="shared" si="1353"/>
        <v>0</v>
      </c>
      <c r="I2171">
        <v>1720</v>
      </c>
      <c r="J2171" t="s">
        <v>2736</v>
      </c>
      <c r="K2171" t="s">
        <v>2738</v>
      </c>
      <c r="L2171">
        <v>32034</v>
      </c>
      <c r="M2171" t="s">
        <v>4395</v>
      </c>
      <c r="N2171" t="s">
        <v>4761</v>
      </c>
      <c r="O2171">
        <v>-81.4481175147519</v>
      </c>
      <c r="P2171">
        <v>30.573185917606299</v>
      </c>
      <c r="Q2171" t="s">
        <v>6260</v>
      </c>
      <c r="R2171">
        <v>1</v>
      </c>
      <c r="S2171" t="s">
        <v>6539</v>
      </c>
      <c r="T2171">
        <v>1001</v>
      </c>
      <c r="U2171" t="s">
        <v>6582</v>
      </c>
      <c r="V2171">
        <v>2017</v>
      </c>
      <c r="W2171">
        <v>95201</v>
      </c>
      <c r="X2171">
        <v>2017</v>
      </c>
      <c r="Y2171">
        <v>95201</v>
      </c>
      <c r="Z2171">
        <v>1465.17</v>
      </c>
      <c r="AA2171" s="3">
        <f t="shared" si="1354"/>
        <v>0.9063337024230016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 s="3" t="str">
        <f t="shared" si="1355"/>
        <v>No</v>
      </c>
      <c r="AQ2171" s="3" t="str">
        <f t="shared" si="1356"/>
        <v>No</v>
      </c>
      <c r="AR2171" s="3" t="str">
        <f t="shared" si="1357"/>
        <v>No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 t="s">
        <v>6634</v>
      </c>
      <c r="AZ2171">
        <v>0</v>
      </c>
      <c r="BA2171">
        <v>0</v>
      </c>
      <c r="BB2171" t="s">
        <v>6616</v>
      </c>
      <c r="BC2171">
        <v>0</v>
      </c>
      <c r="BD2171" s="4" t="str">
        <f t="shared" si="1358"/>
        <v>No</v>
      </c>
      <c r="BE2171" t="s">
        <v>6640</v>
      </c>
      <c r="BF2171" s="3" t="str">
        <f t="shared" si="1359"/>
        <v>No</v>
      </c>
      <c r="BG2171" t="s">
        <v>6645</v>
      </c>
      <c r="BH2171" s="3" t="str">
        <f t="shared" si="1360"/>
        <v>1720 LEWIS ST</v>
      </c>
      <c r="BI2171" s="3" t="str">
        <f t="shared" si="1361"/>
        <v>Fernandina Beach</v>
      </c>
      <c r="BJ2171" s="3" t="str">
        <f t="shared" si="1362"/>
        <v>Florida</v>
      </c>
      <c r="BK2171" s="3">
        <f t="shared" si="1363"/>
        <v>32034</v>
      </c>
      <c r="BL2171" s="3" t="str">
        <f t="shared" si="1364"/>
        <v>1720 LEWIS ST FERNANDINA BEACH FL 32034</v>
      </c>
      <c r="BM2171" s="3" t="str">
        <f t="shared" si="1365"/>
        <v/>
      </c>
      <c r="BN2171" s="3" t="str">
        <f t="shared" si="1366"/>
        <v>Pass</v>
      </c>
      <c r="BO2171" s="3" t="str">
        <f t="shared" si="1367"/>
        <v>No</v>
      </c>
      <c r="BP2171" s="3" t="str">
        <f t="shared" si="1368"/>
        <v>FV&lt;$10K</v>
      </c>
      <c r="BQ2171" t="s">
        <v>6650</v>
      </c>
      <c r="BR2171" s="3" t="str">
        <f t="shared" si="1369"/>
        <v>No, &lt; $20K Lien</v>
      </c>
      <c r="BS2171" s="3" t="str">
        <f t="shared" si="1370"/>
        <v>No, Lien &lt; $20K</v>
      </c>
      <c r="BT2171" t="s">
        <v>6650</v>
      </c>
      <c r="BU2171" s="3" t="str">
        <f t="shared" si="1371"/>
        <v>No</v>
      </c>
      <c r="BV2171" s="3" t="str">
        <f t="shared" si="1372"/>
        <v>No</v>
      </c>
      <c r="BW2171" s="3">
        <f t="shared" si="1373"/>
        <v>0</v>
      </c>
      <c r="BX2171" s="3" t="str">
        <f t="shared" si="1374"/>
        <v>No</v>
      </c>
      <c r="BY2171" s="3">
        <f t="shared" si="1375"/>
        <v>95201</v>
      </c>
      <c r="BZ2171">
        <v>1</v>
      </c>
      <c r="CA2171" s="3">
        <f t="shared" si="1376"/>
        <v>95201</v>
      </c>
      <c r="CC2171" s="3">
        <f t="shared" si="1377"/>
        <v>0</v>
      </c>
      <c r="CD2171" s="3">
        <f t="shared" si="1378"/>
        <v>0</v>
      </c>
      <c r="CE2171" s="3" t="str">
        <f t="shared" si="1379"/>
        <v/>
      </c>
      <c r="CF2171" s="3" t="e">
        <f>HLOOKUP(CE2171,'Valuation Data'!$D$2:$K$5,4,FALSE)</f>
        <v>#N/A</v>
      </c>
      <c r="CG2171" s="3">
        <f t="shared" si="1380"/>
        <v>95201</v>
      </c>
      <c r="CH2171" s="3" t="str">
        <f t="shared" si="1381"/>
        <v>No</v>
      </c>
      <c r="CI2171" s="3" t="str">
        <f>VLOOKUP(R2171,'Use Codes &amp; County Type'!A:D,4,FALSE)</f>
        <v>S</v>
      </c>
      <c r="CJ2171" s="3" t="str">
        <f t="shared" si="1382"/>
        <v>No</v>
      </c>
      <c r="CK2171" s="3" t="str">
        <f t="shared" si="1383"/>
        <v>No</v>
      </c>
      <c r="CL2171" s="3">
        <f t="shared" si="1384"/>
        <v>0.35</v>
      </c>
      <c r="CM2171" s="3">
        <f t="shared" si="1385"/>
        <v>33320.35</v>
      </c>
      <c r="CN2171" s="3">
        <f t="shared" si="1386"/>
        <v>6466.36</v>
      </c>
      <c r="CO2171" s="3">
        <f t="shared" si="1387"/>
        <v>26853.989999999998</v>
      </c>
      <c r="CP2171" s="3">
        <f t="shared" si="1388"/>
        <v>6.7923236100461123E-2</v>
      </c>
      <c r="CR2171" s="3" t="str">
        <f t="shared" si="1389"/>
        <v>No</v>
      </c>
      <c r="CV2171" s="3" t="str">
        <f t="shared" si="1390"/>
        <v>*Bid</v>
      </c>
      <c r="CW2171" s="3">
        <f t="shared" si="1391"/>
        <v>2170</v>
      </c>
      <c r="CX2171" s="3">
        <f t="shared" si="1392"/>
        <v>1616.59</v>
      </c>
      <c r="CY2171" s="3" t="str">
        <f t="shared" si="1393"/>
        <v>Ok</v>
      </c>
      <c r="CZ2171">
        <v>0</v>
      </c>
      <c r="DA2171">
        <v>0</v>
      </c>
    </row>
    <row r="2172" spans="1:105" x14ac:dyDescent="0.25">
      <c r="A2172">
        <v>2171</v>
      </c>
      <c r="B2172" t="s">
        <v>3</v>
      </c>
      <c r="C2172" t="s">
        <v>2280</v>
      </c>
      <c r="D2172">
        <v>1155.52</v>
      </c>
      <c r="E2172">
        <v>2017</v>
      </c>
      <c r="F2172">
        <v>1155.52</v>
      </c>
      <c r="G2172">
        <v>1155.52</v>
      </c>
      <c r="H2172" s="3">
        <f t="shared" si="1353"/>
        <v>0</v>
      </c>
      <c r="J2172" t="s">
        <v>2736</v>
      </c>
      <c r="K2172" t="s">
        <v>2738</v>
      </c>
      <c r="L2172">
        <v>32034</v>
      </c>
      <c r="M2172" t="s">
        <v>4383</v>
      </c>
      <c r="N2172" t="s">
        <v>4761</v>
      </c>
      <c r="O2172">
        <v>-81.447764227967298</v>
      </c>
      <c r="P2172">
        <v>30.5732110728534</v>
      </c>
      <c r="Q2172" t="s">
        <v>6261</v>
      </c>
      <c r="R2172">
        <v>0</v>
      </c>
      <c r="S2172" t="s">
        <v>6538</v>
      </c>
      <c r="T2172">
        <v>8001</v>
      </c>
      <c r="U2172" t="s">
        <v>6581</v>
      </c>
      <c r="V2172">
        <v>2017</v>
      </c>
      <c r="W2172">
        <v>67500</v>
      </c>
      <c r="X2172">
        <v>2017</v>
      </c>
      <c r="Y2172">
        <v>67500</v>
      </c>
      <c r="Z2172">
        <v>1038.8499999999999</v>
      </c>
      <c r="AA2172" s="3">
        <f t="shared" si="1354"/>
        <v>0.89903247022985311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 s="3" t="str">
        <f t="shared" si="1355"/>
        <v>No</v>
      </c>
      <c r="AQ2172" s="3" t="str">
        <f t="shared" si="1356"/>
        <v>No</v>
      </c>
      <c r="AR2172" s="3" t="str">
        <f t="shared" si="1357"/>
        <v>No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 t="s">
        <v>6634</v>
      </c>
      <c r="AZ2172">
        <v>0</v>
      </c>
      <c r="BA2172">
        <v>0</v>
      </c>
      <c r="BB2172" t="s">
        <v>6616</v>
      </c>
      <c r="BC2172">
        <v>0</v>
      </c>
      <c r="BD2172" s="4" t="str">
        <f t="shared" si="1358"/>
        <v>No</v>
      </c>
      <c r="BE2172" t="s">
        <v>6640</v>
      </c>
      <c r="BF2172" s="3" t="str">
        <f t="shared" si="1359"/>
        <v>No</v>
      </c>
      <c r="BG2172" t="s">
        <v>6645</v>
      </c>
      <c r="BH2172" s="3" t="str">
        <f t="shared" si="1360"/>
        <v>LEWIS ST</v>
      </c>
      <c r="BI2172" s="3" t="str">
        <f t="shared" si="1361"/>
        <v>Fernandina Beach</v>
      </c>
      <c r="BJ2172" s="3" t="str">
        <f t="shared" si="1362"/>
        <v>Florida</v>
      </c>
      <c r="BK2172" s="3">
        <f t="shared" si="1363"/>
        <v>32034</v>
      </c>
      <c r="BL2172" s="3" t="str">
        <f t="shared" si="1364"/>
        <v>LEWIS ST FERNANDINA BEACH FL 32034</v>
      </c>
      <c r="BM2172" s="3" t="str">
        <f t="shared" si="1365"/>
        <v/>
      </c>
      <c r="BN2172" s="3" t="str">
        <f t="shared" si="1366"/>
        <v>Pass</v>
      </c>
      <c r="BO2172" s="3" t="str">
        <f t="shared" si="1367"/>
        <v>No</v>
      </c>
      <c r="BP2172" s="3" t="str">
        <f t="shared" si="1368"/>
        <v>FV&lt;$10K</v>
      </c>
      <c r="BQ2172" t="s">
        <v>6650</v>
      </c>
      <c r="BR2172" s="3" t="str">
        <f t="shared" si="1369"/>
        <v>No, &lt; $20K Lien</v>
      </c>
      <c r="BS2172" s="3" t="str">
        <f t="shared" si="1370"/>
        <v>No, Lien &lt; $20K</v>
      </c>
      <c r="BT2172" t="s">
        <v>6650</v>
      </c>
      <c r="BU2172" s="3" t="str">
        <f t="shared" si="1371"/>
        <v>No</v>
      </c>
      <c r="BV2172" s="3" t="str">
        <f t="shared" si="1372"/>
        <v>No</v>
      </c>
      <c r="BW2172" s="3">
        <f t="shared" si="1373"/>
        <v>0</v>
      </c>
      <c r="BX2172" s="3" t="str">
        <f t="shared" si="1374"/>
        <v>No</v>
      </c>
      <c r="BY2172" s="3">
        <f t="shared" si="1375"/>
        <v>67500</v>
      </c>
      <c r="BZ2172">
        <v>1</v>
      </c>
      <c r="CA2172" s="3">
        <f t="shared" si="1376"/>
        <v>67500</v>
      </c>
      <c r="CC2172" s="3">
        <f t="shared" si="1377"/>
        <v>0</v>
      </c>
      <c r="CD2172" s="3">
        <f t="shared" si="1378"/>
        <v>0</v>
      </c>
      <c r="CE2172" s="3" t="str">
        <f t="shared" si="1379"/>
        <v/>
      </c>
      <c r="CF2172" s="3" t="e">
        <f>HLOOKUP(CE2172,'Valuation Data'!$D$2:$K$5,4,FALSE)</f>
        <v>#N/A</v>
      </c>
      <c r="CG2172" s="3">
        <f t="shared" si="1380"/>
        <v>67500</v>
      </c>
      <c r="CH2172" s="3" t="str">
        <f t="shared" si="1381"/>
        <v>No</v>
      </c>
      <c r="CI2172" s="3" t="str">
        <f>VLOOKUP(R2172,'Use Codes &amp; County Type'!A:D,4,FALSE)</f>
        <v>V</v>
      </c>
      <c r="CJ2172" s="3" t="str">
        <f t="shared" si="1382"/>
        <v>Yes</v>
      </c>
      <c r="CK2172" s="3" t="str">
        <f t="shared" si="1383"/>
        <v>No</v>
      </c>
      <c r="CL2172" s="3">
        <f t="shared" si="1384"/>
        <v>0</v>
      </c>
      <c r="CM2172" s="3">
        <f t="shared" si="1385"/>
        <v>0</v>
      </c>
      <c r="CN2172" s="3">
        <f t="shared" si="1386"/>
        <v>4622.08</v>
      </c>
      <c r="CO2172" s="3">
        <f t="shared" si="1387"/>
        <v>-4622.08</v>
      </c>
      <c r="CP2172" s="3">
        <f t="shared" si="1388"/>
        <v>6.8475259259259263E-2</v>
      </c>
      <c r="CR2172" s="3" t="str">
        <f t="shared" si="1389"/>
        <v>No</v>
      </c>
      <c r="CV2172" s="3" t="str">
        <f t="shared" si="1390"/>
        <v>Vacant, No Sales Data</v>
      </c>
      <c r="CW2172" s="3">
        <f t="shared" si="1391"/>
        <v>2171</v>
      </c>
      <c r="CX2172" s="3">
        <f t="shared" si="1392"/>
        <v>1155.52</v>
      </c>
      <c r="CY2172" s="3" t="str">
        <f t="shared" si="1393"/>
        <v>Ok</v>
      </c>
      <c r="CZ2172">
        <v>0</v>
      </c>
      <c r="DA2172">
        <v>0</v>
      </c>
    </row>
    <row r="2173" spans="1:105" x14ac:dyDescent="0.25">
      <c r="A2173">
        <v>2172</v>
      </c>
      <c r="B2173" t="s">
        <v>3</v>
      </c>
      <c r="C2173" t="s">
        <v>2281</v>
      </c>
      <c r="D2173">
        <v>855.91</v>
      </c>
      <c r="E2173">
        <v>2017</v>
      </c>
      <c r="F2173">
        <v>855.91</v>
      </c>
      <c r="G2173">
        <v>855.91</v>
      </c>
      <c r="H2173" s="3">
        <f t="shared" si="1353"/>
        <v>0</v>
      </c>
      <c r="J2173" t="s">
        <v>2736</v>
      </c>
      <c r="K2173" t="s">
        <v>2738</v>
      </c>
      <c r="L2173">
        <v>32034</v>
      </c>
      <c r="M2173" t="s">
        <v>4383</v>
      </c>
      <c r="N2173" t="s">
        <v>4761</v>
      </c>
      <c r="O2173">
        <v>-81.452080625776205</v>
      </c>
      <c r="P2173">
        <v>30.572868891754201</v>
      </c>
      <c r="Q2173" t="s">
        <v>6249</v>
      </c>
      <c r="R2173">
        <v>0</v>
      </c>
      <c r="S2173" t="s">
        <v>6538</v>
      </c>
      <c r="T2173">
        <v>8001</v>
      </c>
      <c r="U2173" t="s">
        <v>6581</v>
      </c>
      <c r="V2173">
        <v>2017</v>
      </c>
      <c r="W2173">
        <v>49500</v>
      </c>
      <c r="X2173">
        <v>2017</v>
      </c>
      <c r="Y2173">
        <v>49500</v>
      </c>
      <c r="Z2173">
        <v>761.83</v>
      </c>
      <c r="AA2173" s="3">
        <f t="shared" si="1354"/>
        <v>0.89008190113446517</v>
      </c>
      <c r="AD2173" t="s">
        <v>6616</v>
      </c>
      <c r="AE2173" t="s">
        <v>6616</v>
      </c>
      <c r="AF2173" t="s">
        <v>6616</v>
      </c>
      <c r="AG2173" t="s">
        <v>6616</v>
      </c>
      <c r="AH2173" t="s">
        <v>6616</v>
      </c>
      <c r="AI2173" t="s">
        <v>6618</v>
      </c>
      <c r="AJ2173" t="s">
        <v>6618</v>
      </c>
      <c r="AK2173" t="s">
        <v>6618</v>
      </c>
      <c r="AL2173" t="s">
        <v>6618</v>
      </c>
      <c r="AM2173" t="s">
        <v>6618</v>
      </c>
      <c r="AN2173" t="s">
        <v>6618</v>
      </c>
      <c r="AO2173">
        <v>0</v>
      </c>
      <c r="AP2173" s="3" t="str">
        <f t="shared" si="1355"/>
        <v>No</v>
      </c>
      <c r="AQ2173" s="3" t="str">
        <f t="shared" si="1356"/>
        <v>No</v>
      </c>
      <c r="AR2173" s="3" t="str">
        <f t="shared" si="1357"/>
        <v>No</v>
      </c>
      <c r="AS2173">
        <v>0</v>
      </c>
      <c r="AT2173">
        <v>0</v>
      </c>
      <c r="AU2173">
        <v>177000</v>
      </c>
      <c r="AV2173" t="s">
        <v>5076</v>
      </c>
      <c r="AW2173">
        <v>0</v>
      </c>
      <c r="AX2173">
        <v>2</v>
      </c>
      <c r="AY2173" t="s">
        <v>6636</v>
      </c>
      <c r="AZ2173" t="s">
        <v>6638</v>
      </c>
      <c r="BA2173">
        <v>0</v>
      </c>
      <c r="BB2173" t="s">
        <v>6616</v>
      </c>
      <c r="BC2173" t="s">
        <v>6616</v>
      </c>
      <c r="BD2173" s="4" t="str">
        <f t="shared" si="1358"/>
        <v>No</v>
      </c>
      <c r="BE2173" t="s">
        <v>6640</v>
      </c>
      <c r="BF2173" s="3" t="str">
        <f t="shared" si="1359"/>
        <v>No</v>
      </c>
      <c r="BG2173" t="s">
        <v>6645</v>
      </c>
      <c r="BH2173" s="3" t="str">
        <f t="shared" si="1360"/>
        <v>LEWIS ST</v>
      </c>
      <c r="BI2173" s="3" t="str">
        <f t="shared" si="1361"/>
        <v>Fernandina Beach</v>
      </c>
      <c r="BJ2173" s="3" t="str">
        <f t="shared" si="1362"/>
        <v>Florida</v>
      </c>
      <c r="BK2173" s="3">
        <f t="shared" si="1363"/>
        <v>32034</v>
      </c>
      <c r="BL2173" s="3" t="str">
        <f t="shared" si="1364"/>
        <v>LEWIS ST FERNANDINA BEACH FL 32034</v>
      </c>
      <c r="BM2173" s="3" t="str">
        <f t="shared" si="1365"/>
        <v>L</v>
      </c>
      <c r="BN2173" s="3" t="str">
        <f t="shared" si="1366"/>
        <v>Pass</v>
      </c>
      <c r="BO2173" s="3" t="str">
        <f t="shared" si="1367"/>
        <v>No</v>
      </c>
      <c r="BP2173" s="3" t="str">
        <f t="shared" si="1368"/>
        <v>FV&lt;$10K</v>
      </c>
      <c r="BQ2173" t="s">
        <v>6650</v>
      </c>
      <c r="BR2173" s="3" t="str">
        <f t="shared" si="1369"/>
        <v>No, &lt; $20K Lien</v>
      </c>
      <c r="BS2173" s="3" t="str">
        <f t="shared" si="1370"/>
        <v>No, Lien &lt; $20K</v>
      </c>
      <c r="BT2173" t="s">
        <v>6650</v>
      </c>
      <c r="BU2173" s="3" t="str">
        <f t="shared" si="1371"/>
        <v>No</v>
      </c>
      <c r="BV2173" s="3" t="str">
        <f t="shared" si="1372"/>
        <v>No</v>
      </c>
      <c r="BW2173" s="3">
        <f t="shared" si="1373"/>
        <v>0</v>
      </c>
      <c r="BX2173" s="3" t="str">
        <f t="shared" si="1374"/>
        <v>No</v>
      </c>
      <c r="BY2173" s="3">
        <f t="shared" si="1375"/>
        <v>49500</v>
      </c>
      <c r="BZ2173">
        <v>1</v>
      </c>
      <c r="CA2173" s="3">
        <f t="shared" si="1376"/>
        <v>49500</v>
      </c>
      <c r="CC2173" s="3">
        <f t="shared" si="1377"/>
        <v>0</v>
      </c>
      <c r="CD2173" s="3">
        <f t="shared" si="1378"/>
        <v>0</v>
      </c>
      <c r="CE2173" s="3" t="str">
        <f t="shared" si="1379"/>
        <v/>
      </c>
      <c r="CF2173" s="3" t="e">
        <f>HLOOKUP(CE2173,'Valuation Data'!$D$2:$K$5,4,FALSE)</f>
        <v>#N/A</v>
      </c>
      <c r="CG2173" s="3">
        <f t="shared" si="1380"/>
        <v>49500</v>
      </c>
      <c r="CH2173" s="3" t="str">
        <f t="shared" si="1381"/>
        <v>No</v>
      </c>
      <c r="CI2173" s="3" t="str">
        <f>VLOOKUP(R2173,'Use Codes &amp; County Type'!A:D,4,FALSE)</f>
        <v>V</v>
      </c>
      <c r="CJ2173" s="3" t="str">
        <f t="shared" si="1382"/>
        <v>Yes</v>
      </c>
      <c r="CK2173" s="3" t="str">
        <f t="shared" si="1383"/>
        <v>No</v>
      </c>
      <c r="CL2173" s="3">
        <f t="shared" si="1384"/>
        <v>0</v>
      </c>
      <c r="CM2173" s="3">
        <f t="shared" si="1385"/>
        <v>0</v>
      </c>
      <c r="CN2173" s="3">
        <f t="shared" si="1386"/>
        <v>3423.64</v>
      </c>
      <c r="CO2173" s="3">
        <f t="shared" si="1387"/>
        <v>-3423.64</v>
      </c>
      <c r="CP2173" s="3">
        <f t="shared" si="1388"/>
        <v>6.9164444444444445E-2</v>
      </c>
      <c r="CR2173" s="3" t="str">
        <f t="shared" si="1389"/>
        <v>No</v>
      </c>
      <c r="CV2173" s="3" t="str">
        <f t="shared" si="1390"/>
        <v>Vacant, No Sales Data</v>
      </c>
      <c r="CW2173" s="3">
        <f t="shared" si="1391"/>
        <v>2172</v>
      </c>
      <c r="CX2173" s="3">
        <f t="shared" si="1392"/>
        <v>855.91</v>
      </c>
      <c r="CY2173" s="3" t="str">
        <f t="shared" si="1393"/>
        <v>Ok</v>
      </c>
      <c r="CZ2173">
        <v>0</v>
      </c>
      <c r="DA2173">
        <v>0</v>
      </c>
    </row>
    <row r="2174" spans="1:105" x14ac:dyDescent="0.25">
      <c r="A2174">
        <v>2173</v>
      </c>
      <c r="B2174" t="s">
        <v>3</v>
      </c>
      <c r="C2174" t="s">
        <v>2282</v>
      </c>
      <c r="D2174">
        <v>1472.27</v>
      </c>
      <c r="E2174">
        <v>2017</v>
      </c>
      <c r="F2174">
        <v>1472.27</v>
      </c>
      <c r="G2174">
        <v>1472.27</v>
      </c>
      <c r="H2174" s="3">
        <f t="shared" si="1353"/>
        <v>0</v>
      </c>
      <c r="I2174">
        <v>1827</v>
      </c>
      <c r="J2174" t="s">
        <v>2736</v>
      </c>
      <c r="K2174" t="s">
        <v>2738</v>
      </c>
      <c r="L2174">
        <v>32034</v>
      </c>
      <c r="M2174" t="s">
        <v>4396</v>
      </c>
      <c r="N2174" t="s">
        <v>4761</v>
      </c>
      <c r="O2174">
        <v>-81.459564716819898</v>
      </c>
      <c r="P2174">
        <v>30.644843912241701</v>
      </c>
      <c r="Q2174" t="s">
        <v>6262</v>
      </c>
      <c r="R2174">
        <v>10</v>
      </c>
      <c r="S2174" t="s">
        <v>6547</v>
      </c>
      <c r="T2174">
        <v>8002</v>
      </c>
      <c r="U2174" t="s">
        <v>6585</v>
      </c>
      <c r="V2174">
        <v>2017</v>
      </c>
      <c r="W2174">
        <v>86531</v>
      </c>
      <c r="X2174">
        <v>2017</v>
      </c>
      <c r="Y2174">
        <v>86531</v>
      </c>
      <c r="Z2174">
        <v>1331.74</v>
      </c>
      <c r="AA2174" s="3">
        <f t="shared" si="1354"/>
        <v>0.9045487580403051</v>
      </c>
      <c r="AB2174" t="s">
        <v>6616</v>
      </c>
      <c r="AE2174" t="s">
        <v>6616</v>
      </c>
      <c r="AH2174" t="s">
        <v>6616</v>
      </c>
      <c r="AI2174" t="s">
        <v>6618</v>
      </c>
      <c r="AJ2174" t="s">
        <v>6618</v>
      </c>
      <c r="AK2174" t="s">
        <v>6618</v>
      </c>
      <c r="AL2174" t="s">
        <v>6618</v>
      </c>
      <c r="AM2174">
        <v>0</v>
      </c>
      <c r="AN2174">
        <v>0</v>
      </c>
      <c r="AO2174">
        <v>0</v>
      </c>
      <c r="AP2174" s="3" t="str">
        <f t="shared" si="1355"/>
        <v>No</v>
      </c>
      <c r="AQ2174" s="3" t="str">
        <f t="shared" si="1356"/>
        <v>No</v>
      </c>
      <c r="AR2174" s="3" t="str">
        <f t="shared" si="1357"/>
        <v>No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1</v>
      </c>
      <c r="AY2174" t="s">
        <v>6636</v>
      </c>
      <c r="AZ2174">
        <v>0</v>
      </c>
      <c r="BA2174">
        <v>0</v>
      </c>
      <c r="BB2174" t="s">
        <v>6616</v>
      </c>
      <c r="BC2174" t="s">
        <v>6616</v>
      </c>
      <c r="BD2174" s="4" t="str">
        <f t="shared" si="1358"/>
        <v>No</v>
      </c>
      <c r="BE2174" t="s">
        <v>6640</v>
      </c>
      <c r="BF2174" s="3" t="str">
        <f t="shared" si="1359"/>
        <v>No</v>
      </c>
      <c r="BG2174" t="s">
        <v>6645</v>
      </c>
      <c r="BH2174" s="3" t="str">
        <f t="shared" si="1360"/>
        <v>1827 8TH ST S</v>
      </c>
      <c r="BI2174" s="3" t="str">
        <f t="shared" si="1361"/>
        <v>Fernandina Beach</v>
      </c>
      <c r="BJ2174" s="3" t="str">
        <f t="shared" si="1362"/>
        <v>Florida</v>
      </c>
      <c r="BK2174" s="3">
        <f t="shared" si="1363"/>
        <v>32034</v>
      </c>
      <c r="BL2174" s="3" t="str">
        <f t="shared" si="1364"/>
        <v>1827 8TH ST S FERNANDINA BEACH FL 32034</v>
      </c>
      <c r="BM2174" s="3" t="str">
        <f t="shared" si="1365"/>
        <v/>
      </c>
      <c r="BN2174" s="3" t="str">
        <f t="shared" si="1366"/>
        <v>Pass</v>
      </c>
      <c r="BO2174" s="3" t="str">
        <f t="shared" si="1367"/>
        <v>No</v>
      </c>
      <c r="BP2174" s="3" t="str">
        <f t="shared" si="1368"/>
        <v>FV&lt;$10K</v>
      </c>
      <c r="BQ2174" t="s">
        <v>6650</v>
      </c>
      <c r="BR2174" s="3" t="str">
        <f t="shared" si="1369"/>
        <v>No, &lt; $20K Lien</v>
      </c>
      <c r="BS2174" s="3" t="str">
        <f t="shared" si="1370"/>
        <v>No, Lien &lt; $20K</v>
      </c>
      <c r="BT2174" t="s">
        <v>6650</v>
      </c>
      <c r="BU2174" s="3" t="str">
        <f t="shared" si="1371"/>
        <v>No</v>
      </c>
      <c r="BV2174" s="3" t="str">
        <f t="shared" si="1372"/>
        <v>No</v>
      </c>
      <c r="BW2174" s="3">
        <f t="shared" si="1373"/>
        <v>0</v>
      </c>
      <c r="BX2174" s="3" t="str">
        <f t="shared" si="1374"/>
        <v>No</v>
      </c>
      <c r="BY2174" s="3">
        <f t="shared" si="1375"/>
        <v>86531</v>
      </c>
      <c r="BZ2174">
        <v>1</v>
      </c>
      <c r="CA2174" s="3">
        <f t="shared" si="1376"/>
        <v>86531</v>
      </c>
      <c r="CC2174" s="3">
        <f t="shared" si="1377"/>
        <v>0</v>
      </c>
      <c r="CD2174" s="3">
        <f t="shared" si="1378"/>
        <v>0</v>
      </c>
      <c r="CE2174" s="3" t="str">
        <f t="shared" si="1379"/>
        <v/>
      </c>
      <c r="CF2174" s="3" t="e">
        <f>HLOOKUP(CE2174,'Valuation Data'!$D$2:$K$5,4,FALSE)</f>
        <v>#N/A</v>
      </c>
      <c r="CG2174" s="3">
        <f t="shared" si="1380"/>
        <v>86531</v>
      </c>
      <c r="CH2174" s="3" t="str">
        <f t="shared" si="1381"/>
        <v>No</v>
      </c>
      <c r="CI2174" s="3" t="str">
        <f>VLOOKUP(R2174,'Use Codes &amp; County Type'!A:D,4,FALSE)</f>
        <v>V</v>
      </c>
      <c r="CJ2174" s="3" t="str">
        <f t="shared" si="1382"/>
        <v>Yes</v>
      </c>
      <c r="CK2174" s="3" t="str">
        <f t="shared" si="1383"/>
        <v>No</v>
      </c>
      <c r="CL2174" s="3">
        <f t="shared" si="1384"/>
        <v>0</v>
      </c>
      <c r="CM2174" s="3">
        <f t="shared" si="1385"/>
        <v>0</v>
      </c>
      <c r="CN2174" s="3">
        <f t="shared" si="1386"/>
        <v>5889.08</v>
      </c>
      <c r="CO2174" s="3">
        <f t="shared" si="1387"/>
        <v>-5889.08</v>
      </c>
      <c r="CP2174" s="3">
        <f t="shared" si="1388"/>
        <v>6.8057459176480109E-2</v>
      </c>
      <c r="CR2174" s="3" t="str">
        <f t="shared" si="1389"/>
        <v>No</v>
      </c>
      <c r="CV2174" s="3" t="str">
        <f t="shared" si="1390"/>
        <v>Vacant, No Sales Data</v>
      </c>
      <c r="CW2174" s="3">
        <f t="shared" si="1391"/>
        <v>2173</v>
      </c>
      <c r="CX2174" s="3">
        <f t="shared" si="1392"/>
        <v>1472.27</v>
      </c>
      <c r="CY2174" s="3" t="str">
        <f t="shared" si="1393"/>
        <v>Ok</v>
      </c>
      <c r="CZ2174">
        <v>0</v>
      </c>
      <c r="DA2174">
        <v>0</v>
      </c>
    </row>
    <row r="2175" spans="1:105" x14ac:dyDescent="0.25">
      <c r="A2175">
        <v>2174</v>
      </c>
      <c r="B2175" t="s">
        <v>3</v>
      </c>
      <c r="C2175" t="s">
        <v>2283</v>
      </c>
      <c r="D2175">
        <v>6127.53</v>
      </c>
      <c r="E2175">
        <v>2017</v>
      </c>
      <c r="F2175">
        <v>6127.53</v>
      </c>
      <c r="G2175">
        <v>6127.53</v>
      </c>
      <c r="H2175" s="3">
        <f t="shared" si="1353"/>
        <v>0</v>
      </c>
      <c r="I2175">
        <v>9574</v>
      </c>
      <c r="J2175" t="s">
        <v>2736</v>
      </c>
      <c r="K2175" t="s">
        <v>2738</v>
      </c>
      <c r="L2175">
        <v>32034</v>
      </c>
      <c r="M2175" t="s">
        <v>4397</v>
      </c>
      <c r="N2175" t="s">
        <v>4761</v>
      </c>
      <c r="O2175">
        <v>-81.459852318054502</v>
      </c>
      <c r="P2175">
        <v>30.589167289147301</v>
      </c>
      <c r="Q2175" t="s">
        <v>6263</v>
      </c>
      <c r="R2175">
        <v>1</v>
      </c>
      <c r="S2175" t="s">
        <v>6539</v>
      </c>
      <c r="T2175">
        <v>1001</v>
      </c>
      <c r="U2175" t="s">
        <v>6582</v>
      </c>
      <c r="V2175">
        <v>2017</v>
      </c>
      <c r="W2175">
        <v>366213</v>
      </c>
      <c r="X2175">
        <v>2017</v>
      </c>
      <c r="Y2175">
        <v>366213</v>
      </c>
      <c r="Z2175">
        <v>5636.18</v>
      </c>
      <c r="AA2175" s="3">
        <f t="shared" si="1354"/>
        <v>0.91981271409523913</v>
      </c>
      <c r="AB2175" t="s">
        <v>6616</v>
      </c>
      <c r="AC2175" t="s">
        <v>6616</v>
      </c>
      <c r="AE2175" t="s">
        <v>6616</v>
      </c>
      <c r="AF2175" t="s">
        <v>6616</v>
      </c>
      <c r="AI2175" t="s">
        <v>6618</v>
      </c>
      <c r="AJ2175" t="s">
        <v>6618</v>
      </c>
      <c r="AK2175" t="s">
        <v>6618</v>
      </c>
      <c r="AL2175" t="s">
        <v>6618</v>
      </c>
      <c r="AM2175" t="s">
        <v>6618</v>
      </c>
      <c r="AN2175" t="s">
        <v>6618</v>
      </c>
      <c r="AO2175">
        <v>0</v>
      </c>
      <c r="AP2175" s="3" t="str">
        <f t="shared" si="1355"/>
        <v>No</v>
      </c>
      <c r="AQ2175" s="3" t="str">
        <f t="shared" si="1356"/>
        <v>No</v>
      </c>
      <c r="AR2175" s="3" t="str">
        <f t="shared" si="1357"/>
        <v>No</v>
      </c>
      <c r="AS2175">
        <v>0</v>
      </c>
      <c r="AT2175">
        <v>0</v>
      </c>
      <c r="AU2175">
        <v>322700</v>
      </c>
      <c r="AV2175" t="s">
        <v>5076</v>
      </c>
      <c r="AW2175">
        <v>0</v>
      </c>
      <c r="AX2175">
        <v>0</v>
      </c>
      <c r="AY2175" t="s">
        <v>6634</v>
      </c>
      <c r="AZ2175" t="s">
        <v>6638</v>
      </c>
      <c r="BA2175">
        <v>1</v>
      </c>
      <c r="BB2175" t="s">
        <v>6616</v>
      </c>
      <c r="BC2175" t="s">
        <v>6616</v>
      </c>
      <c r="BD2175" s="4" t="str">
        <f t="shared" si="1358"/>
        <v>No</v>
      </c>
      <c r="BE2175" t="s">
        <v>6640</v>
      </c>
      <c r="BF2175" s="3" t="str">
        <f t="shared" si="1359"/>
        <v>No</v>
      </c>
      <c r="BG2175" t="s">
        <v>6645</v>
      </c>
      <c r="BH2175" s="3" t="str">
        <f t="shared" si="1360"/>
        <v>9574 HILDRETH LN</v>
      </c>
      <c r="BI2175" s="3" t="str">
        <f t="shared" si="1361"/>
        <v>Fernandina Beach</v>
      </c>
      <c r="BJ2175" s="3" t="str">
        <f t="shared" si="1362"/>
        <v>Florida</v>
      </c>
      <c r="BK2175" s="3">
        <f t="shared" si="1363"/>
        <v>32034</v>
      </c>
      <c r="BL2175" s="3" t="str">
        <f t="shared" si="1364"/>
        <v>9574 HILDRETH LN FERNANDINA BEACH FL 32034</v>
      </c>
      <c r="BM2175" s="3" t="str">
        <f t="shared" si="1365"/>
        <v>L</v>
      </c>
      <c r="BN2175" s="3" t="str">
        <f t="shared" si="1366"/>
        <v>Pass</v>
      </c>
      <c r="BO2175" s="3" t="str">
        <f t="shared" si="1367"/>
        <v>No</v>
      </c>
      <c r="BP2175" s="3" t="str">
        <f t="shared" si="1368"/>
        <v>FV&lt;$10K</v>
      </c>
      <c r="BQ2175" t="s">
        <v>6650</v>
      </c>
      <c r="BR2175" s="3" t="str">
        <f t="shared" si="1369"/>
        <v>No, &lt; $20K Lien</v>
      </c>
      <c r="BS2175" s="3" t="str">
        <f t="shared" si="1370"/>
        <v>No, Lien &lt; $20K</v>
      </c>
      <c r="BT2175" t="s">
        <v>6650</v>
      </c>
      <c r="BU2175" s="3" t="str">
        <f t="shared" si="1371"/>
        <v>No</v>
      </c>
      <c r="BV2175" s="3" t="str">
        <f t="shared" si="1372"/>
        <v>No</v>
      </c>
      <c r="BW2175" s="3">
        <f t="shared" si="1373"/>
        <v>1</v>
      </c>
      <c r="BX2175" s="3" t="str">
        <f t="shared" si="1374"/>
        <v>No</v>
      </c>
      <c r="BY2175" s="3">
        <f t="shared" si="1375"/>
        <v>366213</v>
      </c>
      <c r="BZ2175">
        <v>1</v>
      </c>
      <c r="CA2175" s="3">
        <f t="shared" si="1376"/>
        <v>366213</v>
      </c>
      <c r="CC2175" s="3">
        <f t="shared" si="1377"/>
        <v>0</v>
      </c>
      <c r="CD2175" s="3">
        <f t="shared" si="1378"/>
        <v>0</v>
      </c>
      <c r="CE2175" s="3" t="str">
        <f t="shared" si="1379"/>
        <v/>
      </c>
      <c r="CF2175" s="3" t="e">
        <f>HLOOKUP(CE2175,'Valuation Data'!$D$2:$K$5,4,FALSE)</f>
        <v>#N/A</v>
      </c>
      <c r="CG2175" s="3">
        <f t="shared" si="1380"/>
        <v>366213</v>
      </c>
      <c r="CH2175" s="3" t="str">
        <f t="shared" si="1381"/>
        <v>No</v>
      </c>
      <c r="CI2175" s="3" t="str">
        <f>VLOOKUP(R2175,'Use Codes &amp; County Type'!A:D,4,FALSE)</f>
        <v>S</v>
      </c>
      <c r="CJ2175" s="3" t="str">
        <f t="shared" si="1382"/>
        <v>No</v>
      </c>
      <c r="CK2175" s="3" t="str">
        <f t="shared" si="1383"/>
        <v>No</v>
      </c>
      <c r="CL2175" s="3">
        <f t="shared" si="1384"/>
        <v>0.35</v>
      </c>
      <c r="CM2175" s="3">
        <f t="shared" si="1385"/>
        <v>128174.54999999999</v>
      </c>
      <c r="CN2175" s="3">
        <f t="shared" si="1386"/>
        <v>30637.649999999998</v>
      </c>
      <c r="CO2175" s="3">
        <f t="shared" si="1387"/>
        <v>97536.9</v>
      </c>
      <c r="CP2175" s="3">
        <f t="shared" si="1388"/>
        <v>8.3660738422721204E-2</v>
      </c>
      <c r="CR2175" s="3" t="str">
        <f t="shared" si="1389"/>
        <v>No</v>
      </c>
      <c r="CV2175" s="3" t="str">
        <f t="shared" si="1390"/>
        <v>*Bid</v>
      </c>
      <c r="CW2175" s="3">
        <f t="shared" si="1391"/>
        <v>2174</v>
      </c>
      <c r="CX2175" s="3">
        <f t="shared" si="1392"/>
        <v>6127.53</v>
      </c>
      <c r="CY2175" s="3" t="str">
        <f t="shared" si="1393"/>
        <v>Ok</v>
      </c>
      <c r="CZ2175">
        <v>0</v>
      </c>
      <c r="DA2175">
        <v>0</v>
      </c>
    </row>
    <row r="2176" spans="1:105" x14ac:dyDescent="0.25">
      <c r="A2176">
        <v>2175</v>
      </c>
      <c r="B2176" t="s">
        <v>3</v>
      </c>
      <c r="C2176" t="s">
        <v>2284</v>
      </c>
      <c r="D2176">
        <v>4951.6499999999996</v>
      </c>
      <c r="E2176">
        <v>2017</v>
      </c>
      <c r="F2176" t="e">
        <f>NA()</f>
        <v>#N/A</v>
      </c>
      <c r="G2176" t="e">
        <f>NA()</f>
        <v>#N/A</v>
      </c>
      <c r="H2176" s="3" t="e">
        <f t="shared" si="1353"/>
        <v>#N/A</v>
      </c>
      <c r="I2176" t="e">
        <f>NA()</f>
        <v>#N/A</v>
      </c>
      <c r="J2176" t="e">
        <f>NA()</f>
        <v>#N/A</v>
      </c>
      <c r="K2176" t="e">
        <f>NA()</f>
        <v>#N/A</v>
      </c>
      <c r="L2176" t="e">
        <f>NA()</f>
        <v>#N/A</v>
      </c>
      <c r="M2176" t="e">
        <f>NA()</f>
        <v>#N/A</v>
      </c>
      <c r="N2176" t="e">
        <f>NA()</f>
        <v>#N/A</v>
      </c>
      <c r="O2176" t="e">
        <f>NA()</f>
        <v>#N/A</v>
      </c>
      <c r="P2176" t="e">
        <f>NA()</f>
        <v>#N/A</v>
      </c>
      <c r="Q2176" t="e">
        <f>NA()</f>
        <v>#N/A</v>
      </c>
      <c r="R2176">
        <v>1</v>
      </c>
      <c r="S2176" t="s">
        <v>6539</v>
      </c>
      <c r="T2176" t="e">
        <f>NA()</f>
        <v>#N/A</v>
      </c>
      <c r="U2176" t="e">
        <f>NA()</f>
        <v>#N/A</v>
      </c>
      <c r="V2176">
        <v>2017</v>
      </c>
      <c r="W2176">
        <v>334850</v>
      </c>
      <c r="X2176" t="e">
        <f>NA()</f>
        <v>#N/A</v>
      </c>
      <c r="Y2176" t="e">
        <f>NA()</f>
        <v>#N/A</v>
      </c>
      <c r="Z2176" t="e">
        <f>NA()</f>
        <v>#N/A</v>
      </c>
      <c r="AA2176" s="3">
        <f t="shared" si="1354"/>
        <v>0</v>
      </c>
      <c r="AI2176" t="e">
        <f>NA()</f>
        <v>#N/A</v>
      </c>
      <c r="AJ2176" t="e">
        <f>NA()</f>
        <v>#N/A</v>
      </c>
      <c r="AK2176" t="e">
        <f>NA()</f>
        <v>#N/A</v>
      </c>
      <c r="AL2176" t="e">
        <f>NA()</f>
        <v>#N/A</v>
      </c>
      <c r="AM2176" t="e">
        <f>NA()</f>
        <v>#N/A</v>
      </c>
      <c r="AN2176" t="e">
        <f>NA()</f>
        <v>#N/A</v>
      </c>
      <c r="AO2176" t="e">
        <f>NA()</f>
        <v>#N/A</v>
      </c>
      <c r="AP2176" s="3" t="str">
        <f t="shared" si="1355"/>
        <v>No</v>
      </c>
      <c r="AQ2176" s="3" t="str">
        <f t="shared" si="1356"/>
        <v>No</v>
      </c>
      <c r="AR2176" s="3" t="str">
        <f t="shared" si="1357"/>
        <v>No</v>
      </c>
      <c r="AS2176" t="e">
        <f>NA()</f>
        <v>#N/A</v>
      </c>
      <c r="AT2176" t="e">
        <f>NA()</f>
        <v>#N/A</v>
      </c>
      <c r="AU2176" t="e">
        <f>NA()</f>
        <v>#N/A</v>
      </c>
      <c r="AV2176" t="e">
        <f>NA()</f>
        <v>#N/A</v>
      </c>
      <c r="AW2176" t="e">
        <f>NA()</f>
        <v>#N/A</v>
      </c>
      <c r="AX2176" t="e">
        <f>NA()</f>
        <v>#N/A</v>
      </c>
      <c r="AY2176" t="e">
        <f>NA()</f>
        <v>#N/A</v>
      </c>
      <c r="AZ2176" t="e">
        <f>NA()</f>
        <v>#N/A</v>
      </c>
      <c r="BA2176">
        <v>0</v>
      </c>
      <c r="BB2176" t="s">
        <v>6617</v>
      </c>
      <c r="BC2176" t="e">
        <f>NA()</f>
        <v>#N/A</v>
      </c>
      <c r="BD2176" s="4" t="str">
        <f t="shared" si="1358"/>
        <v>No</v>
      </c>
      <c r="BE2176" t="e">
        <f>NA()</f>
        <v>#N/A</v>
      </c>
      <c r="BF2176" s="3" t="str">
        <f t="shared" si="1359"/>
        <v>No</v>
      </c>
      <c r="BG2176" t="e">
        <f>NA()</f>
        <v>#N/A</v>
      </c>
      <c r="BH2176" s="3" t="e">
        <f t="shared" si="1360"/>
        <v>#N/A</v>
      </c>
      <c r="BI2176" s="3" t="e">
        <f t="shared" si="1361"/>
        <v>#N/A</v>
      </c>
      <c r="BJ2176" s="3" t="e">
        <f t="shared" si="1362"/>
        <v>#N/A</v>
      </c>
      <c r="BK2176" s="3" t="e">
        <f t="shared" si="1363"/>
        <v>#N/A</v>
      </c>
      <c r="BL2176" s="3" t="e">
        <f t="shared" si="1364"/>
        <v>#N/A</v>
      </c>
      <c r="BM2176" s="3" t="e">
        <f t="shared" si="1365"/>
        <v>#N/A</v>
      </c>
      <c r="BN2176" s="3" t="str">
        <f t="shared" si="1366"/>
        <v>Pass</v>
      </c>
      <c r="BO2176" s="3" t="e">
        <f t="shared" si="1367"/>
        <v>#N/A</v>
      </c>
      <c r="BP2176" s="3" t="str">
        <f t="shared" si="1368"/>
        <v>FV&lt;$10K</v>
      </c>
      <c r="BQ2176" t="s">
        <v>6650</v>
      </c>
      <c r="BR2176" s="3" t="str">
        <f t="shared" si="1369"/>
        <v>No, &lt; $20K Lien</v>
      </c>
      <c r="BS2176" s="3" t="str">
        <f t="shared" si="1370"/>
        <v>No, Lien &lt; $20K</v>
      </c>
      <c r="BT2176" t="s">
        <v>6650</v>
      </c>
      <c r="BU2176" s="3" t="str">
        <f t="shared" si="1371"/>
        <v>No</v>
      </c>
      <c r="BV2176" s="3" t="str">
        <f t="shared" si="1372"/>
        <v>No</v>
      </c>
      <c r="BW2176" s="3">
        <f t="shared" si="1373"/>
        <v>0</v>
      </c>
      <c r="BX2176" s="3" t="str">
        <f t="shared" si="1374"/>
        <v>No</v>
      </c>
      <c r="BY2176" s="3">
        <f t="shared" si="1375"/>
        <v>334850</v>
      </c>
      <c r="BZ2176">
        <v>1</v>
      </c>
      <c r="CA2176" s="3">
        <f t="shared" si="1376"/>
        <v>334850</v>
      </c>
      <c r="CC2176" s="3" t="e">
        <f t="shared" si="1377"/>
        <v>#N/A</v>
      </c>
      <c r="CD2176" s="3" t="e">
        <f t="shared" si="1378"/>
        <v>#N/A</v>
      </c>
      <c r="CE2176" s="3" t="str">
        <f t="shared" si="1379"/>
        <v/>
      </c>
      <c r="CF2176" s="3" t="e">
        <f>HLOOKUP(CE2176,'Valuation Data'!$D$2:$K$5,4,FALSE)</f>
        <v>#N/A</v>
      </c>
      <c r="CG2176" s="3">
        <f t="shared" si="1380"/>
        <v>334850</v>
      </c>
      <c r="CH2176" s="3" t="str">
        <f t="shared" si="1381"/>
        <v>No</v>
      </c>
      <c r="CI2176" s="3" t="str">
        <f>VLOOKUP(R2176,'Use Codes &amp; County Type'!A:D,4,FALSE)</f>
        <v>S</v>
      </c>
      <c r="CJ2176" s="3" t="str">
        <f t="shared" si="1382"/>
        <v>No</v>
      </c>
      <c r="CK2176" s="3" t="str">
        <f t="shared" si="1383"/>
        <v>Yes</v>
      </c>
      <c r="CL2176" s="3">
        <f t="shared" si="1384"/>
        <v>0.67</v>
      </c>
      <c r="CM2176" s="3">
        <f t="shared" si="1385"/>
        <v>224349.5</v>
      </c>
      <c r="CN2176" s="3" t="e">
        <f t="shared" si="1386"/>
        <v>#N/A</v>
      </c>
      <c r="CO2176" s="3" t="e">
        <f t="shared" si="1387"/>
        <v>#N/A</v>
      </c>
      <c r="CP2176" s="3" t="e">
        <f t="shared" si="1388"/>
        <v>#N/A</v>
      </c>
      <c r="CR2176" s="3" t="e">
        <f t="shared" si="1389"/>
        <v>#N/A</v>
      </c>
      <c r="CV2176" s="3" t="e">
        <f t="shared" si="1390"/>
        <v>#N/A</v>
      </c>
      <c r="CW2176" s="3">
        <f t="shared" si="1391"/>
        <v>2175</v>
      </c>
      <c r="CX2176" s="3">
        <f t="shared" si="1392"/>
        <v>4951.6499999999996</v>
      </c>
      <c r="CY2176" s="3" t="e">
        <f t="shared" si="1393"/>
        <v>#N/A</v>
      </c>
      <c r="CZ2176" t="e">
        <f>NA()</f>
        <v>#N/A</v>
      </c>
      <c r="DA2176" t="e">
        <f>NA()</f>
        <v>#N/A</v>
      </c>
    </row>
    <row r="2177" spans="1:105" x14ac:dyDescent="0.25">
      <c r="A2177">
        <v>2176</v>
      </c>
      <c r="B2177" t="s">
        <v>3</v>
      </c>
      <c r="C2177" t="s">
        <v>2285</v>
      </c>
      <c r="D2177">
        <v>2108.27</v>
      </c>
      <c r="E2177">
        <v>2017</v>
      </c>
      <c r="F2177">
        <v>2108.27</v>
      </c>
      <c r="G2177">
        <v>2108.27</v>
      </c>
      <c r="H2177" s="3">
        <f t="shared" si="1353"/>
        <v>0</v>
      </c>
      <c r="I2177">
        <v>5021</v>
      </c>
      <c r="J2177" t="s">
        <v>2736</v>
      </c>
      <c r="K2177" t="s">
        <v>2738</v>
      </c>
      <c r="L2177">
        <v>32034</v>
      </c>
      <c r="M2177" t="s">
        <v>4398</v>
      </c>
      <c r="N2177" t="s">
        <v>4761</v>
      </c>
      <c r="O2177">
        <v>-81.452809858649303</v>
      </c>
      <c r="P2177">
        <v>30.5837084759291</v>
      </c>
      <c r="Q2177" t="s">
        <v>6264</v>
      </c>
      <c r="R2177">
        <v>2</v>
      </c>
      <c r="S2177" t="s">
        <v>6535</v>
      </c>
      <c r="T2177">
        <v>1006</v>
      </c>
      <c r="U2177" t="s">
        <v>6578</v>
      </c>
      <c r="V2177">
        <v>2017</v>
      </c>
      <c r="W2177">
        <v>124741</v>
      </c>
      <c r="X2177">
        <v>2017</v>
      </c>
      <c r="Y2177">
        <v>124741</v>
      </c>
      <c r="Z2177">
        <v>1919.81</v>
      </c>
      <c r="AA2177" s="3">
        <f t="shared" si="1354"/>
        <v>0.91060917244944906</v>
      </c>
      <c r="AB2177" t="s">
        <v>6616</v>
      </c>
      <c r="AC2177" t="s">
        <v>6616</v>
      </c>
      <c r="AI2177" t="s">
        <v>6618</v>
      </c>
      <c r="AJ2177" t="s">
        <v>6618</v>
      </c>
      <c r="AK2177" t="s">
        <v>6618</v>
      </c>
      <c r="AL2177" t="s">
        <v>6618</v>
      </c>
      <c r="AM2177">
        <v>0</v>
      </c>
      <c r="AN2177">
        <v>0</v>
      </c>
      <c r="AO2177">
        <v>0</v>
      </c>
      <c r="AP2177" s="3" t="str">
        <f t="shared" si="1355"/>
        <v>No</v>
      </c>
      <c r="AQ2177" s="3" t="str">
        <f t="shared" si="1356"/>
        <v>No</v>
      </c>
      <c r="AR2177" s="3" t="str">
        <f t="shared" si="1357"/>
        <v>No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 t="s">
        <v>6634</v>
      </c>
      <c r="AZ2177" t="s">
        <v>6638</v>
      </c>
      <c r="BA2177">
        <v>0</v>
      </c>
      <c r="BB2177" t="s">
        <v>6616</v>
      </c>
      <c r="BC2177" t="s">
        <v>6616</v>
      </c>
      <c r="BD2177" s="4" t="str">
        <f t="shared" si="1358"/>
        <v>No</v>
      </c>
      <c r="BE2177" t="s">
        <v>6640</v>
      </c>
      <c r="BF2177" s="3" t="str">
        <f t="shared" si="1359"/>
        <v>No</v>
      </c>
      <c r="BG2177" t="s">
        <v>6645</v>
      </c>
      <c r="BH2177" s="3" t="str">
        <f t="shared" si="1360"/>
        <v>5021 KAREN ST</v>
      </c>
      <c r="BI2177" s="3" t="str">
        <f t="shared" si="1361"/>
        <v>Fernandina Beach</v>
      </c>
      <c r="BJ2177" s="3" t="str">
        <f t="shared" si="1362"/>
        <v>Florida</v>
      </c>
      <c r="BK2177" s="3">
        <f t="shared" si="1363"/>
        <v>32034</v>
      </c>
      <c r="BL2177" s="3" t="str">
        <f t="shared" si="1364"/>
        <v>5021 KAREN ST FERNANDINA BEACH FL 32034</v>
      </c>
      <c r="BM2177" s="3" t="str">
        <f t="shared" si="1365"/>
        <v/>
      </c>
      <c r="BN2177" s="3" t="str">
        <f t="shared" si="1366"/>
        <v>Pass</v>
      </c>
      <c r="BO2177" s="3" t="str">
        <f t="shared" si="1367"/>
        <v>No</v>
      </c>
      <c r="BP2177" s="3" t="str">
        <f t="shared" si="1368"/>
        <v>FV&lt;$10K</v>
      </c>
      <c r="BQ2177" t="s">
        <v>6650</v>
      </c>
      <c r="BR2177" s="3" t="str">
        <f t="shared" si="1369"/>
        <v>No, &lt; $20K Lien</v>
      </c>
      <c r="BS2177" s="3" t="str">
        <f t="shared" si="1370"/>
        <v>No, Lien &lt; $20K</v>
      </c>
      <c r="BT2177" t="s">
        <v>6650</v>
      </c>
      <c r="BU2177" s="3" t="str">
        <f t="shared" si="1371"/>
        <v>No</v>
      </c>
      <c r="BV2177" s="3" t="str">
        <f t="shared" si="1372"/>
        <v>No</v>
      </c>
      <c r="BW2177" s="3">
        <f t="shared" si="1373"/>
        <v>0</v>
      </c>
      <c r="BX2177" s="3" t="str">
        <f t="shared" si="1374"/>
        <v>No</v>
      </c>
      <c r="BY2177" s="3">
        <f t="shared" si="1375"/>
        <v>124741</v>
      </c>
      <c r="BZ2177">
        <v>1</v>
      </c>
      <c r="CA2177" s="3">
        <f t="shared" si="1376"/>
        <v>124741</v>
      </c>
      <c r="CC2177" s="3">
        <f t="shared" si="1377"/>
        <v>0</v>
      </c>
      <c r="CD2177" s="3">
        <f t="shared" si="1378"/>
        <v>0</v>
      </c>
      <c r="CE2177" s="3" t="str">
        <f t="shared" si="1379"/>
        <v/>
      </c>
      <c r="CF2177" s="3" t="e">
        <f>HLOOKUP(CE2177,'Valuation Data'!$D$2:$K$5,4,FALSE)</f>
        <v>#N/A</v>
      </c>
      <c r="CG2177" s="3">
        <f t="shared" si="1380"/>
        <v>124741</v>
      </c>
      <c r="CH2177" s="3" t="str">
        <f t="shared" si="1381"/>
        <v>No</v>
      </c>
      <c r="CI2177" s="3" t="str">
        <f>VLOOKUP(R2177,'Use Codes &amp; County Type'!A:D,4,FALSE)</f>
        <v>R</v>
      </c>
      <c r="CJ2177" s="3" t="str">
        <f t="shared" si="1382"/>
        <v>No</v>
      </c>
      <c r="CK2177" s="3" t="str">
        <f t="shared" si="1383"/>
        <v>No</v>
      </c>
      <c r="CL2177" s="3">
        <f t="shared" si="1384"/>
        <v>0.35</v>
      </c>
      <c r="CM2177" s="3">
        <f t="shared" si="1385"/>
        <v>43659.35</v>
      </c>
      <c r="CN2177" s="3">
        <f t="shared" si="1386"/>
        <v>8433.08</v>
      </c>
      <c r="CO2177" s="3">
        <f t="shared" si="1387"/>
        <v>35226.269999999997</v>
      </c>
      <c r="CP2177" s="3">
        <f t="shared" si="1388"/>
        <v>6.7604716973569234E-2</v>
      </c>
      <c r="CR2177" s="3" t="str">
        <f t="shared" si="1389"/>
        <v>No</v>
      </c>
      <c r="CV2177" s="3" t="str">
        <f t="shared" si="1390"/>
        <v>*Bid</v>
      </c>
      <c r="CW2177" s="3">
        <f t="shared" si="1391"/>
        <v>2176</v>
      </c>
      <c r="CX2177" s="3">
        <f t="shared" si="1392"/>
        <v>2108.27</v>
      </c>
      <c r="CY2177" s="3" t="str">
        <f t="shared" si="1393"/>
        <v>Ok</v>
      </c>
      <c r="CZ2177">
        <v>0</v>
      </c>
      <c r="DA2177">
        <v>0</v>
      </c>
    </row>
    <row r="2178" spans="1:105" x14ac:dyDescent="0.25">
      <c r="A2178">
        <v>2177</v>
      </c>
      <c r="B2178" t="s">
        <v>3</v>
      </c>
      <c r="C2178" t="s">
        <v>2286</v>
      </c>
      <c r="D2178">
        <v>2296.09</v>
      </c>
      <c r="E2178">
        <v>2017</v>
      </c>
      <c r="F2178">
        <v>2296.09</v>
      </c>
      <c r="G2178">
        <v>2296.09</v>
      </c>
      <c r="H2178" s="3">
        <f t="shared" ref="H2178:H2241" si="1394">D2178+D2178-F2178-G2178</f>
        <v>0</v>
      </c>
      <c r="I2178">
        <v>779</v>
      </c>
      <c r="J2178" t="s">
        <v>2736</v>
      </c>
      <c r="K2178" t="s">
        <v>2738</v>
      </c>
      <c r="L2178">
        <v>32034</v>
      </c>
      <c r="M2178" t="s">
        <v>4399</v>
      </c>
      <c r="N2178" t="s">
        <v>4761</v>
      </c>
      <c r="O2178">
        <v>-81.458994145320005</v>
      </c>
      <c r="P2178">
        <v>30.634443961250501</v>
      </c>
      <c r="Q2178" t="s">
        <v>6265</v>
      </c>
      <c r="R2178">
        <v>1</v>
      </c>
      <c r="S2178" t="s">
        <v>6539</v>
      </c>
      <c r="T2178">
        <v>1001</v>
      </c>
      <c r="U2178" t="s">
        <v>6582</v>
      </c>
      <c r="V2178">
        <v>2017</v>
      </c>
      <c r="W2178">
        <v>136025</v>
      </c>
      <c r="X2178">
        <v>2017</v>
      </c>
      <c r="Y2178">
        <v>136025</v>
      </c>
      <c r="Z2178">
        <v>2093.48</v>
      </c>
      <c r="AA2178" s="3">
        <f t="shared" ref="AA2178:AA2241" si="1395">IFERROR(Z2178/D2178,)</f>
        <v>0.91175868541738336</v>
      </c>
      <c r="AB2178" t="s">
        <v>6616</v>
      </c>
      <c r="AI2178" t="s">
        <v>6618</v>
      </c>
      <c r="AJ2178" t="s">
        <v>6618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 s="3" t="str">
        <f t="shared" ref="AP2178:AP2241" si="1396">IF(OR(COUNTIF(AB2178:AH2178,"Yes")&gt;0,COUNTIF(AB2178:AH2178,"C")&gt;0),"Yes","No")</f>
        <v>No</v>
      </c>
      <c r="AQ2178" s="3" t="str">
        <f t="shared" ref="AQ2178:AQ2241" si="1397">IF(COUNTIF(AI2178:AO2178,"C")&gt;0,"Yes","No")</f>
        <v>No</v>
      </c>
      <c r="AR2178" s="3" t="str">
        <f t="shared" ref="AR2178:AR2241" si="1398">IF(AP2178="Yes","Yes","No")</f>
        <v>No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 t="s">
        <v>6634</v>
      </c>
      <c r="AZ2178" t="s">
        <v>6638</v>
      </c>
      <c r="BA2178">
        <v>0</v>
      </c>
      <c r="BB2178" t="s">
        <v>6616</v>
      </c>
      <c r="BC2178" t="s">
        <v>6616</v>
      </c>
      <c r="BD2178" s="4" t="str">
        <f t="shared" ref="BD2178:BD2241" si="1399">IFERROR(IF(AW2178&gt;0,"Yes","No"),"No")</f>
        <v>No</v>
      </c>
      <c r="BE2178" t="s">
        <v>6640</v>
      </c>
      <c r="BF2178" s="3" t="str">
        <f t="shared" ref="BF2178:BF2241" si="1400">IFERROR(IF(BE2178="Without Environmental Issues","No","Yes"),"No")</f>
        <v>No</v>
      </c>
      <c r="BG2178" t="s">
        <v>6645</v>
      </c>
      <c r="BH2178" s="3" t="str">
        <f t="shared" ref="BH2178:BH2241" si="1401">M2178</f>
        <v>779 ADAMS RD</v>
      </c>
      <c r="BI2178" s="3" t="str">
        <f t="shared" ref="BI2178:BI2241" si="1402">PROPER(J2178)</f>
        <v>Fernandina Beach</v>
      </c>
      <c r="BJ2178" s="3" t="str">
        <f t="shared" ref="BJ2178:BJ2241" si="1403">PROPER(K2178)</f>
        <v>Florida</v>
      </c>
      <c r="BK2178" s="3">
        <f t="shared" ref="BK2178:BK2241" si="1404">L2178</f>
        <v>32034</v>
      </c>
      <c r="BL2178" s="3" t="str">
        <f t="shared" ref="BL2178:BL2241" si="1405">CONCATENATE(M2178," ",N2178)</f>
        <v>779 ADAMS RD FERNANDINA BEACH FL 32034</v>
      </c>
      <c r="BM2178" s="3" t="str">
        <f t="shared" ref="BM2178:BM2241" si="1406">IF(AU2178&gt;0,"L","")</f>
        <v/>
      </c>
      <c r="BN2178" s="3" t="str">
        <f t="shared" ref="BN2178:BN2241" si="1407">IF(D2178&lt;150,"Lien&lt;$150","Pass")</f>
        <v>Pass</v>
      </c>
      <c r="BO2178" s="3" t="str">
        <f t="shared" ref="BO2178:BO2241" si="1408">IF(BC2178="Yes","Yes","No")</f>
        <v>No</v>
      </c>
      <c r="BP2178" s="3" t="str">
        <f t="shared" ref="BP2178:BP2241" si="1409">IF(D2178&gt;10000,IF(OR(I2178="",I2178=0,BI2178="",BI2178=0,BK2178=0),"Bad Address","Pass"),"FV&lt;$10K")</f>
        <v>FV&lt;$10K</v>
      </c>
      <c r="BQ2178" t="s">
        <v>6650</v>
      </c>
      <c r="BR2178" s="3" t="str">
        <f t="shared" ref="BR2178:BR2241" si="1410">IF(D2178&gt;20000,IF(OR(BD2178="Yes",BF2178="Yes"),"Yes","No"),"No, &lt; $20K Lien")</f>
        <v>No, &lt; $20K Lien</v>
      </c>
      <c r="BS2178" s="3" t="str">
        <f t="shared" ref="BS2178:BS2241" si="1411">IF(D2178&gt;20000,IF(IFERROR(IF(BG2178="None","No","Yes"),"No")="Yes","Yes","No"),"No, Lien &lt; $20K")</f>
        <v>No, Lien &lt; $20K</v>
      </c>
      <c r="BT2178" t="s">
        <v>6650</v>
      </c>
      <c r="BU2178" s="3" t="str">
        <f t="shared" ref="BU2178:BU2241" si="1412">IF(E2178="","N/A",IF(OR(E2178&lt;2014,AR2178="Yes"),"Yes","No"))</f>
        <v>No</v>
      </c>
      <c r="BV2178" s="3" t="str">
        <f t="shared" ref="BV2178:BV2241" si="1413">IFERROR(IF(COUNTIF(C:C,C2178)&gt;1,"Yes","No"),"No")</f>
        <v>No</v>
      </c>
      <c r="BW2178" s="3">
        <f t="shared" ref="BW2178:BW2241" si="1414">BA2178</f>
        <v>0</v>
      </c>
      <c r="BX2178" s="3" t="str">
        <f t="shared" ref="BX2178:BX2241" si="1415">IF(AND(OR(CI2178="S",CI2178="R",CI2178="C"),CH2178="Yes",BW2178&gt;2),"Yes",IF(AND(OR(CI2178="S",CI2178="R",CI2178="C"),CH2178="No",BW2178&gt;1),"Yes",IF(AND(CI2178="V",CH2178="Yes",BW2178&gt;0),"Yes","No")))</f>
        <v>No</v>
      </c>
      <c r="BY2178" s="3">
        <f t="shared" ref="BY2178:BY2241" si="1416">VALUE(W2178)</f>
        <v>136025</v>
      </c>
      <c r="BZ2178">
        <v>1</v>
      </c>
      <c r="CA2178" s="3">
        <f t="shared" ref="CA2178:CA2241" si="1417">BY2178/BZ2178</f>
        <v>136025</v>
      </c>
      <c r="CC2178" s="3">
        <f t="shared" ref="CC2178:CC2241" si="1418">AS2178</f>
        <v>0</v>
      </c>
      <c r="CD2178" s="3">
        <f t="shared" ref="CD2178:CD2241" si="1419">VALUE(AT2178)</f>
        <v>0</v>
      </c>
      <c r="CE2178" s="3" t="str">
        <f t="shared" ref="CE2178:CE2241" si="1420">IFERROR(IF(CD2178&gt;1000,YEAR(CC2178),""),"")</f>
        <v/>
      </c>
      <c r="CF2178" s="3" t="e">
        <f>HLOOKUP(CE2178,'Valuation Data'!$D$2:$K$5,4,FALSE)</f>
        <v>#N/A</v>
      </c>
      <c r="CG2178" s="3">
        <f t="shared" ref="CG2178:CG2241" si="1421">IF(CB2178&gt;0,MIN(IFERROR(MIN(CD2178*CF2178,CA2178),CA2178),CB2178),IFERROR(MIN(CD2178*CF2178,CA2178),CA2178))</f>
        <v>136025</v>
      </c>
      <c r="CH2178" s="3" t="str">
        <f t="shared" ref="CH2178:CH2241" si="1422">IFERROR(IF(AND(OR(CI2178="S",CI2178="R",CI2178="C",CI2178="V"),CF2178&gt;0),"Yes","No"),"No")</f>
        <v>No</v>
      </c>
      <c r="CI2178" s="3" t="str">
        <f>VLOOKUP(R2178,'Use Codes &amp; County Type'!A:D,4,FALSE)</f>
        <v>S</v>
      </c>
      <c r="CJ2178" s="3" t="str">
        <f t="shared" ref="CJ2178:CJ2241" si="1423">IF(AND(CH2178="No",CI2178="V"),"Yes","No")</f>
        <v>No</v>
      </c>
      <c r="CK2178" s="3" t="str">
        <f t="shared" ref="CK2178:CK2241" si="1424">IF(OR(BB2178="Yes",BB2178=""),"Yes","No")</f>
        <v>No</v>
      </c>
      <c r="CL2178" s="3">
        <f t="shared" ref="CL2178:CL2241" si="1425">IF(AND(OR(CI2178="S",CI2178="R",CI2178="C"),CH2178="Yes",CK2178="Yes"),75%,IF(AND(OR(CI2178="S",CI2178="R"),CH2178="Yes",CK2178="No"),40%,IF(AND(OR(CI2178="S",CI2178="R",CI2178="C"),CH2178="No",CK2178="Yes"),67%,IF(AND(OR(CI2178="S",CI2178="R"),CH2178="No",CK2178="No"),35%,IF(AND(CI2178="C",CH2178="Yes"),35%,IF(AND(CI2178="C",CH2178="No"),30%,IF(AND(CH2178="Yes",CI2178="V"),10%,0%)))))))</f>
        <v>0.35</v>
      </c>
      <c r="CM2178" s="3">
        <f t="shared" ref="CM2178:CM2241" si="1426">CG2178*CL2178</f>
        <v>47608.75</v>
      </c>
      <c r="CN2178" s="3">
        <f t="shared" ref="CN2178:CN2241" si="1427">D2178+(BA2178+3)*MAX(D2178,Z2178)</f>
        <v>9184.36</v>
      </c>
      <c r="CO2178" s="3">
        <f t="shared" ref="CO2178:CO2241" si="1428">CM2178-CN2178</f>
        <v>38424.39</v>
      </c>
      <c r="CP2178" s="3">
        <f t="shared" ref="CP2178:CP2241" si="1429">+CN2178/CG2178</f>
        <v>6.7519647123690504E-2</v>
      </c>
      <c r="CR2178" s="3" t="str">
        <f t="shared" ref="CR2178:CR2241" si="1430">IF(AND(CV2178="*Bid",D2178&gt;49999),"Google","No")</f>
        <v>No</v>
      </c>
      <c r="CV2178" s="3" t="str">
        <f t="shared" ref="CV2178:CV2241" si="1431">IF(BN2178="Lien&lt;$150","Lien&lt;$150",IF(OR(BU2178="Yes",BV2178="Yes"),"County Held Lien",IF(CG2178&lt;30000,"FMV&lt;$30K",IF(BR2178="Yes","EPA",IF(BS2178="Yes","CDD",IF(BT2178="High","Flood",IF(BX2178="Yes","Too Many Priors",IF(CJ2178="Yes","Vacant, No Sales Data",IF(CO2178&lt;0,"Neg Solv Premium",IF(BP2178="Bad Address","Bad Address",IF(CQ2178="Bad","Bad Data",IF(CS2178="Bad","Bad Google",IF(CT2178="Redeemed","Redeemed",IF(CU2178="Data Change","Data Change","*Bid"))))))))))))))</f>
        <v>*Bid</v>
      </c>
      <c r="CW2178" s="3">
        <f t="shared" ref="CW2178:CW2241" si="1432">VALUE(A2178)</f>
        <v>2177</v>
      </c>
      <c r="CX2178" s="3">
        <f t="shared" ref="CX2178:CX2241" si="1433">VALUE(D2178)</f>
        <v>2296.09</v>
      </c>
      <c r="CY2178" s="3" t="str">
        <f t="shared" ref="CY2178:CY2241" si="1434">IF(AND(CV2178="*Bid",CX2178&gt;75000),"Check","Ok")</f>
        <v>Ok</v>
      </c>
      <c r="CZ2178">
        <v>0</v>
      </c>
      <c r="DA2178">
        <v>0</v>
      </c>
    </row>
    <row r="2179" spans="1:105" x14ac:dyDescent="0.25">
      <c r="A2179">
        <v>2178</v>
      </c>
      <c r="B2179" t="s">
        <v>3</v>
      </c>
      <c r="C2179" t="s">
        <v>2287</v>
      </c>
      <c r="D2179">
        <v>1041.77</v>
      </c>
      <c r="E2179">
        <v>2017</v>
      </c>
      <c r="F2179">
        <v>1041.77</v>
      </c>
      <c r="G2179">
        <v>1041.77</v>
      </c>
      <c r="H2179" s="3">
        <f t="shared" si="1394"/>
        <v>0</v>
      </c>
      <c r="I2179">
        <v>847</v>
      </c>
      <c r="J2179" t="s">
        <v>2736</v>
      </c>
      <c r="K2179" t="s">
        <v>2738</v>
      </c>
      <c r="L2179">
        <v>32034</v>
      </c>
      <c r="M2179" t="s">
        <v>4400</v>
      </c>
      <c r="N2179" t="s">
        <v>4761</v>
      </c>
      <c r="O2179">
        <v>-81.456936874552099</v>
      </c>
      <c r="P2179">
        <v>30.6377597502931</v>
      </c>
      <c r="Q2179" t="s">
        <v>6266</v>
      </c>
      <c r="R2179">
        <v>1</v>
      </c>
      <c r="S2179" t="s">
        <v>6539</v>
      </c>
      <c r="T2179">
        <v>1001</v>
      </c>
      <c r="U2179" t="s">
        <v>6582</v>
      </c>
      <c r="V2179">
        <v>2017</v>
      </c>
      <c r="W2179">
        <v>85666</v>
      </c>
      <c r="X2179">
        <v>2017</v>
      </c>
      <c r="Y2179">
        <v>85666</v>
      </c>
      <c r="Z2179">
        <v>933.68</v>
      </c>
      <c r="AA2179" s="3">
        <f t="shared" si="1395"/>
        <v>0.89624389260585346</v>
      </c>
      <c r="AC2179" t="s">
        <v>6616</v>
      </c>
      <c r="AD2179" t="s">
        <v>6616</v>
      </c>
      <c r="AE2179" t="s">
        <v>6616</v>
      </c>
      <c r="AF2179" t="s">
        <v>6616</v>
      </c>
      <c r="AH2179" t="s">
        <v>6616</v>
      </c>
      <c r="AI2179" t="s">
        <v>6618</v>
      </c>
      <c r="AJ2179" t="s">
        <v>6618</v>
      </c>
      <c r="AK2179" t="s">
        <v>6618</v>
      </c>
      <c r="AL2179" t="s">
        <v>6618</v>
      </c>
      <c r="AM2179" t="s">
        <v>6618</v>
      </c>
      <c r="AN2179" t="s">
        <v>6618</v>
      </c>
      <c r="AO2179" t="s">
        <v>6618</v>
      </c>
      <c r="AP2179" s="3" t="str">
        <f t="shared" si="1396"/>
        <v>No</v>
      </c>
      <c r="AQ2179" s="3" t="str">
        <f t="shared" si="1397"/>
        <v>No</v>
      </c>
      <c r="AR2179" s="3" t="str">
        <f t="shared" si="1398"/>
        <v>No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2</v>
      </c>
      <c r="AY2179" t="s">
        <v>6634</v>
      </c>
      <c r="AZ2179" t="s">
        <v>6638</v>
      </c>
      <c r="BA2179">
        <v>0</v>
      </c>
      <c r="BB2179" t="s">
        <v>6617</v>
      </c>
      <c r="BC2179" t="s">
        <v>6616</v>
      </c>
      <c r="BD2179" s="4" t="str">
        <f t="shared" si="1399"/>
        <v>No</v>
      </c>
      <c r="BE2179" t="s">
        <v>6640</v>
      </c>
      <c r="BF2179" s="3" t="str">
        <f t="shared" si="1400"/>
        <v>No</v>
      </c>
      <c r="BG2179" t="s">
        <v>6645</v>
      </c>
      <c r="BH2179" s="3" t="str">
        <f t="shared" si="1401"/>
        <v>847 CASHEN DR</v>
      </c>
      <c r="BI2179" s="3" t="str">
        <f t="shared" si="1402"/>
        <v>Fernandina Beach</v>
      </c>
      <c r="BJ2179" s="3" t="str">
        <f t="shared" si="1403"/>
        <v>Florida</v>
      </c>
      <c r="BK2179" s="3">
        <f t="shared" si="1404"/>
        <v>32034</v>
      </c>
      <c r="BL2179" s="3" t="str">
        <f t="shared" si="1405"/>
        <v>847 CASHEN DR FERNANDINA BEACH FL 32034</v>
      </c>
      <c r="BM2179" s="3" t="str">
        <f t="shared" si="1406"/>
        <v/>
      </c>
      <c r="BN2179" s="3" t="str">
        <f t="shared" si="1407"/>
        <v>Pass</v>
      </c>
      <c r="BO2179" s="3" t="str">
        <f t="shared" si="1408"/>
        <v>No</v>
      </c>
      <c r="BP2179" s="3" t="str">
        <f t="shared" si="1409"/>
        <v>FV&lt;$10K</v>
      </c>
      <c r="BQ2179" t="s">
        <v>6650</v>
      </c>
      <c r="BR2179" s="3" t="str">
        <f t="shared" si="1410"/>
        <v>No, &lt; $20K Lien</v>
      </c>
      <c r="BS2179" s="3" t="str">
        <f t="shared" si="1411"/>
        <v>No, Lien &lt; $20K</v>
      </c>
      <c r="BT2179" t="s">
        <v>6650</v>
      </c>
      <c r="BU2179" s="3" t="str">
        <f t="shared" si="1412"/>
        <v>No</v>
      </c>
      <c r="BV2179" s="3" t="str">
        <f t="shared" si="1413"/>
        <v>No</v>
      </c>
      <c r="BW2179" s="3">
        <f t="shared" si="1414"/>
        <v>0</v>
      </c>
      <c r="BX2179" s="3" t="str">
        <f t="shared" si="1415"/>
        <v>No</v>
      </c>
      <c r="BY2179" s="3">
        <f t="shared" si="1416"/>
        <v>85666</v>
      </c>
      <c r="BZ2179">
        <v>1</v>
      </c>
      <c r="CA2179" s="3">
        <f t="shared" si="1417"/>
        <v>85666</v>
      </c>
      <c r="CC2179" s="3">
        <f t="shared" si="1418"/>
        <v>0</v>
      </c>
      <c r="CD2179" s="3">
        <f t="shared" si="1419"/>
        <v>0</v>
      </c>
      <c r="CE2179" s="3" t="str">
        <f t="shared" si="1420"/>
        <v/>
      </c>
      <c r="CF2179" s="3" t="e">
        <f>HLOOKUP(CE2179,'Valuation Data'!$D$2:$K$5,4,FALSE)</f>
        <v>#N/A</v>
      </c>
      <c r="CG2179" s="3">
        <f t="shared" si="1421"/>
        <v>85666</v>
      </c>
      <c r="CH2179" s="3" t="str">
        <f t="shared" si="1422"/>
        <v>No</v>
      </c>
      <c r="CI2179" s="3" t="str">
        <f>VLOOKUP(R2179,'Use Codes &amp; County Type'!A:D,4,FALSE)</f>
        <v>S</v>
      </c>
      <c r="CJ2179" s="3" t="str">
        <f t="shared" si="1423"/>
        <v>No</v>
      </c>
      <c r="CK2179" s="3" t="str">
        <f t="shared" si="1424"/>
        <v>Yes</v>
      </c>
      <c r="CL2179" s="3">
        <f t="shared" si="1425"/>
        <v>0.67</v>
      </c>
      <c r="CM2179" s="3">
        <f t="shared" si="1426"/>
        <v>57396.22</v>
      </c>
      <c r="CN2179" s="3">
        <f t="shared" si="1427"/>
        <v>4167.08</v>
      </c>
      <c r="CO2179" s="3">
        <f t="shared" si="1428"/>
        <v>53229.14</v>
      </c>
      <c r="CP2179" s="3">
        <f t="shared" si="1429"/>
        <v>4.864333574580347E-2</v>
      </c>
      <c r="CR2179" s="3" t="str">
        <f t="shared" si="1430"/>
        <v>No</v>
      </c>
      <c r="CV2179" s="3" t="str">
        <f t="shared" si="1431"/>
        <v>*Bid</v>
      </c>
      <c r="CW2179" s="3">
        <f t="shared" si="1432"/>
        <v>2178</v>
      </c>
      <c r="CX2179" s="3">
        <f t="shared" si="1433"/>
        <v>1041.77</v>
      </c>
      <c r="CY2179" s="3" t="str">
        <f t="shared" si="1434"/>
        <v>Ok</v>
      </c>
      <c r="CZ2179">
        <v>0</v>
      </c>
      <c r="DA2179">
        <v>0</v>
      </c>
    </row>
    <row r="2180" spans="1:105" x14ac:dyDescent="0.25">
      <c r="A2180">
        <v>2179</v>
      </c>
      <c r="B2180" t="s">
        <v>3</v>
      </c>
      <c r="C2180" t="s">
        <v>2288</v>
      </c>
      <c r="D2180">
        <v>1710.22</v>
      </c>
      <c r="E2180">
        <v>2017</v>
      </c>
      <c r="F2180">
        <v>1710.22</v>
      </c>
      <c r="G2180">
        <v>1710.22</v>
      </c>
      <c r="H2180" s="3">
        <f t="shared" si="1394"/>
        <v>0</v>
      </c>
      <c r="I2180">
        <v>2018</v>
      </c>
      <c r="J2180" t="s">
        <v>2736</v>
      </c>
      <c r="K2180" t="s">
        <v>2738</v>
      </c>
      <c r="L2180">
        <v>32034</v>
      </c>
      <c r="M2180" t="s">
        <v>4401</v>
      </c>
      <c r="N2180" t="s">
        <v>4761</v>
      </c>
      <c r="O2180">
        <v>-81.464119512235698</v>
      </c>
      <c r="P2180">
        <v>30.636578578361402</v>
      </c>
      <c r="Q2180" t="s">
        <v>6267</v>
      </c>
      <c r="R2180">
        <v>1</v>
      </c>
      <c r="S2180" t="s">
        <v>6539</v>
      </c>
      <c r="T2180">
        <v>1001</v>
      </c>
      <c r="U2180" t="s">
        <v>6582</v>
      </c>
      <c r="V2180">
        <v>2017</v>
      </c>
      <c r="W2180">
        <v>140608</v>
      </c>
      <c r="X2180">
        <v>2017</v>
      </c>
      <c r="Y2180">
        <v>172174</v>
      </c>
      <c r="Z2180">
        <v>1551.75</v>
      </c>
      <c r="AA2180" s="3">
        <f t="shared" si="1395"/>
        <v>0.90733940662604806</v>
      </c>
      <c r="AB2180" t="s">
        <v>6616</v>
      </c>
      <c r="AC2180" t="s">
        <v>6616</v>
      </c>
      <c r="AD2180" t="s">
        <v>6616</v>
      </c>
      <c r="AE2180" t="s">
        <v>6616</v>
      </c>
      <c r="AF2180" t="s">
        <v>6616</v>
      </c>
      <c r="AG2180" t="s">
        <v>6616</v>
      </c>
      <c r="AI2180" t="s">
        <v>6618</v>
      </c>
      <c r="AJ2180" t="s">
        <v>6618</v>
      </c>
      <c r="AK2180" t="s">
        <v>6618</v>
      </c>
      <c r="AL2180" t="s">
        <v>6618</v>
      </c>
      <c r="AM2180" t="s">
        <v>6618</v>
      </c>
      <c r="AN2180" t="s">
        <v>6618</v>
      </c>
      <c r="AO2180" t="s">
        <v>6618</v>
      </c>
      <c r="AP2180" s="3" t="str">
        <f t="shared" si="1396"/>
        <v>No</v>
      </c>
      <c r="AQ2180" s="3" t="str">
        <f t="shared" si="1397"/>
        <v>No</v>
      </c>
      <c r="AR2180" s="3" t="str">
        <f t="shared" si="1398"/>
        <v>No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 t="s">
        <v>6634</v>
      </c>
      <c r="AZ2180" t="s">
        <v>6637</v>
      </c>
      <c r="BA2180">
        <v>0</v>
      </c>
      <c r="BB2180" t="s">
        <v>6617</v>
      </c>
      <c r="BC2180" t="s">
        <v>6617</v>
      </c>
      <c r="BD2180" s="4" t="str">
        <f t="shared" si="1399"/>
        <v>No</v>
      </c>
      <c r="BE2180" t="s">
        <v>6640</v>
      </c>
      <c r="BF2180" s="3" t="str">
        <f t="shared" si="1400"/>
        <v>No</v>
      </c>
      <c r="BG2180" t="s">
        <v>6645</v>
      </c>
      <c r="BH2180" s="3" t="str">
        <f t="shared" si="1401"/>
        <v>2018 CASHEN WOOD DR</v>
      </c>
      <c r="BI2180" s="3" t="str">
        <f t="shared" si="1402"/>
        <v>Fernandina Beach</v>
      </c>
      <c r="BJ2180" s="3" t="str">
        <f t="shared" si="1403"/>
        <v>Florida</v>
      </c>
      <c r="BK2180" s="3">
        <f t="shared" si="1404"/>
        <v>32034</v>
      </c>
      <c r="BL2180" s="3" t="str">
        <f t="shared" si="1405"/>
        <v>2018 CASHEN WOOD DR FERNANDINA BEACH FL 32034</v>
      </c>
      <c r="BM2180" s="3" t="str">
        <f t="shared" si="1406"/>
        <v/>
      </c>
      <c r="BN2180" s="3" t="str">
        <f t="shared" si="1407"/>
        <v>Pass</v>
      </c>
      <c r="BO2180" s="3" t="str">
        <f t="shared" si="1408"/>
        <v>Yes</v>
      </c>
      <c r="BP2180" s="3" t="str">
        <f t="shared" si="1409"/>
        <v>FV&lt;$10K</v>
      </c>
      <c r="BQ2180" t="s">
        <v>6650</v>
      </c>
      <c r="BR2180" s="3" t="str">
        <f t="shared" si="1410"/>
        <v>No, &lt; $20K Lien</v>
      </c>
      <c r="BS2180" s="3" t="str">
        <f t="shared" si="1411"/>
        <v>No, Lien &lt; $20K</v>
      </c>
      <c r="BT2180" t="s">
        <v>6650</v>
      </c>
      <c r="BU2180" s="3" t="str">
        <f t="shared" si="1412"/>
        <v>No</v>
      </c>
      <c r="BV2180" s="3" t="str">
        <f t="shared" si="1413"/>
        <v>No</v>
      </c>
      <c r="BW2180" s="3">
        <f t="shared" si="1414"/>
        <v>0</v>
      </c>
      <c r="BX2180" s="3" t="str">
        <f t="shared" si="1415"/>
        <v>No</v>
      </c>
      <c r="BY2180" s="3">
        <f t="shared" si="1416"/>
        <v>140608</v>
      </c>
      <c r="BZ2180">
        <v>1</v>
      </c>
      <c r="CA2180" s="3">
        <f t="shared" si="1417"/>
        <v>140608</v>
      </c>
      <c r="CC2180" s="3">
        <f t="shared" si="1418"/>
        <v>0</v>
      </c>
      <c r="CD2180" s="3">
        <f t="shared" si="1419"/>
        <v>0</v>
      </c>
      <c r="CE2180" s="3" t="str">
        <f t="shared" si="1420"/>
        <v/>
      </c>
      <c r="CF2180" s="3" t="e">
        <f>HLOOKUP(CE2180,'Valuation Data'!$D$2:$K$5,4,FALSE)</f>
        <v>#N/A</v>
      </c>
      <c r="CG2180" s="3">
        <f t="shared" si="1421"/>
        <v>140608</v>
      </c>
      <c r="CH2180" s="3" t="str">
        <f t="shared" si="1422"/>
        <v>No</v>
      </c>
      <c r="CI2180" s="3" t="str">
        <f>VLOOKUP(R2180,'Use Codes &amp; County Type'!A:D,4,FALSE)</f>
        <v>S</v>
      </c>
      <c r="CJ2180" s="3" t="str">
        <f t="shared" si="1423"/>
        <v>No</v>
      </c>
      <c r="CK2180" s="3" t="str">
        <f t="shared" si="1424"/>
        <v>Yes</v>
      </c>
      <c r="CL2180" s="3">
        <f t="shared" si="1425"/>
        <v>0.67</v>
      </c>
      <c r="CM2180" s="3">
        <f t="shared" si="1426"/>
        <v>94207.360000000001</v>
      </c>
      <c r="CN2180" s="3">
        <f t="shared" si="1427"/>
        <v>6840.88</v>
      </c>
      <c r="CO2180" s="3">
        <f t="shared" si="1428"/>
        <v>87366.48</v>
      </c>
      <c r="CP2180" s="3">
        <f t="shared" si="1429"/>
        <v>4.8652139280837503E-2</v>
      </c>
      <c r="CR2180" s="3" t="str">
        <f t="shared" si="1430"/>
        <v>No</v>
      </c>
      <c r="CV2180" s="3" t="str">
        <f t="shared" si="1431"/>
        <v>*Bid</v>
      </c>
      <c r="CW2180" s="3">
        <f t="shared" si="1432"/>
        <v>2179</v>
      </c>
      <c r="CX2180" s="3">
        <f t="shared" si="1433"/>
        <v>1710.22</v>
      </c>
      <c r="CY2180" s="3" t="str">
        <f t="shared" si="1434"/>
        <v>Ok</v>
      </c>
      <c r="CZ2180">
        <v>0</v>
      </c>
      <c r="DA2180">
        <v>0</v>
      </c>
    </row>
    <row r="2181" spans="1:105" x14ac:dyDescent="0.25">
      <c r="A2181">
        <v>2180</v>
      </c>
      <c r="B2181" t="s">
        <v>3</v>
      </c>
      <c r="C2181" t="s">
        <v>2289</v>
      </c>
      <c r="D2181">
        <v>1293.55</v>
      </c>
      <c r="E2181">
        <v>2017</v>
      </c>
      <c r="F2181">
        <v>1293.55</v>
      </c>
      <c r="G2181">
        <v>1293.55</v>
      </c>
      <c r="H2181" s="3">
        <f t="shared" si="1394"/>
        <v>0</v>
      </c>
      <c r="I2181">
        <v>2361</v>
      </c>
      <c r="J2181" t="s">
        <v>2736</v>
      </c>
      <c r="K2181" t="s">
        <v>2738</v>
      </c>
      <c r="L2181">
        <v>32034</v>
      </c>
      <c r="M2181" t="s">
        <v>4402</v>
      </c>
      <c r="N2181" t="s">
        <v>4761</v>
      </c>
      <c r="O2181">
        <v>-81.463739301961397</v>
      </c>
      <c r="P2181">
        <v>30.633853031672501</v>
      </c>
      <c r="Q2181" t="s">
        <v>6268</v>
      </c>
      <c r="R2181">
        <v>1</v>
      </c>
      <c r="S2181" t="s">
        <v>6539</v>
      </c>
      <c r="T2181">
        <v>1001</v>
      </c>
      <c r="U2181" t="s">
        <v>6582</v>
      </c>
      <c r="V2181">
        <v>2017</v>
      </c>
      <c r="W2181">
        <v>115576</v>
      </c>
      <c r="X2181">
        <v>2017</v>
      </c>
      <c r="Y2181">
        <v>158980</v>
      </c>
      <c r="Z2181">
        <v>1166.49</v>
      </c>
      <c r="AA2181" s="3">
        <f t="shared" si="1395"/>
        <v>0.90177418731398096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 s="3" t="str">
        <f t="shared" si="1396"/>
        <v>No</v>
      </c>
      <c r="AQ2181" s="3" t="str">
        <f t="shared" si="1397"/>
        <v>No</v>
      </c>
      <c r="AR2181" s="3" t="str">
        <f t="shared" si="1398"/>
        <v>No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1</v>
      </c>
      <c r="AY2181" t="s">
        <v>6636</v>
      </c>
      <c r="AZ2181">
        <v>0</v>
      </c>
      <c r="BA2181">
        <v>0</v>
      </c>
      <c r="BB2181" t="s">
        <v>6617</v>
      </c>
      <c r="BC2181">
        <v>0</v>
      </c>
      <c r="BD2181" s="4" t="str">
        <f t="shared" si="1399"/>
        <v>No</v>
      </c>
      <c r="BE2181" t="s">
        <v>6640</v>
      </c>
      <c r="BF2181" s="3" t="str">
        <f t="shared" si="1400"/>
        <v>No</v>
      </c>
      <c r="BG2181" t="s">
        <v>6645</v>
      </c>
      <c r="BH2181" s="3" t="str">
        <f t="shared" si="1401"/>
        <v>2361 CASHEN WOOD DR</v>
      </c>
      <c r="BI2181" s="3" t="str">
        <f t="shared" si="1402"/>
        <v>Fernandina Beach</v>
      </c>
      <c r="BJ2181" s="3" t="str">
        <f t="shared" si="1403"/>
        <v>Florida</v>
      </c>
      <c r="BK2181" s="3">
        <f t="shared" si="1404"/>
        <v>32034</v>
      </c>
      <c r="BL2181" s="3" t="str">
        <f t="shared" si="1405"/>
        <v>2361 CASHEN WOOD DR FERNANDINA BEACH FL 32034</v>
      </c>
      <c r="BM2181" s="3" t="str">
        <f t="shared" si="1406"/>
        <v/>
      </c>
      <c r="BN2181" s="3" t="str">
        <f t="shared" si="1407"/>
        <v>Pass</v>
      </c>
      <c r="BO2181" s="3" t="str">
        <f t="shared" si="1408"/>
        <v>No</v>
      </c>
      <c r="BP2181" s="3" t="str">
        <f t="shared" si="1409"/>
        <v>FV&lt;$10K</v>
      </c>
      <c r="BQ2181" t="s">
        <v>6650</v>
      </c>
      <c r="BR2181" s="3" t="str">
        <f t="shared" si="1410"/>
        <v>No, &lt; $20K Lien</v>
      </c>
      <c r="BS2181" s="3" t="str">
        <f t="shared" si="1411"/>
        <v>No, Lien &lt; $20K</v>
      </c>
      <c r="BT2181" t="s">
        <v>6650</v>
      </c>
      <c r="BU2181" s="3" t="str">
        <f t="shared" si="1412"/>
        <v>No</v>
      </c>
      <c r="BV2181" s="3" t="str">
        <f t="shared" si="1413"/>
        <v>No</v>
      </c>
      <c r="BW2181" s="3">
        <f t="shared" si="1414"/>
        <v>0</v>
      </c>
      <c r="BX2181" s="3" t="str">
        <f t="shared" si="1415"/>
        <v>No</v>
      </c>
      <c r="BY2181" s="3">
        <f t="shared" si="1416"/>
        <v>115576</v>
      </c>
      <c r="BZ2181">
        <v>1</v>
      </c>
      <c r="CA2181" s="3">
        <f t="shared" si="1417"/>
        <v>115576</v>
      </c>
      <c r="CC2181" s="3">
        <f t="shared" si="1418"/>
        <v>0</v>
      </c>
      <c r="CD2181" s="3">
        <f t="shared" si="1419"/>
        <v>0</v>
      </c>
      <c r="CE2181" s="3" t="str">
        <f t="shared" si="1420"/>
        <v/>
      </c>
      <c r="CF2181" s="3" t="e">
        <f>HLOOKUP(CE2181,'Valuation Data'!$D$2:$K$5,4,FALSE)</f>
        <v>#N/A</v>
      </c>
      <c r="CG2181" s="3">
        <f t="shared" si="1421"/>
        <v>115576</v>
      </c>
      <c r="CH2181" s="3" t="str">
        <f t="shared" si="1422"/>
        <v>No</v>
      </c>
      <c r="CI2181" s="3" t="str">
        <f>VLOOKUP(R2181,'Use Codes &amp; County Type'!A:D,4,FALSE)</f>
        <v>S</v>
      </c>
      <c r="CJ2181" s="3" t="str">
        <f t="shared" si="1423"/>
        <v>No</v>
      </c>
      <c r="CK2181" s="3" t="str">
        <f t="shared" si="1424"/>
        <v>Yes</v>
      </c>
      <c r="CL2181" s="3">
        <f t="shared" si="1425"/>
        <v>0.67</v>
      </c>
      <c r="CM2181" s="3">
        <f t="shared" si="1426"/>
        <v>77435.92</v>
      </c>
      <c r="CN2181" s="3">
        <f t="shared" si="1427"/>
        <v>5174.2</v>
      </c>
      <c r="CO2181" s="3">
        <f t="shared" si="1428"/>
        <v>72261.72</v>
      </c>
      <c r="CP2181" s="3">
        <f t="shared" si="1429"/>
        <v>4.4768810133591748E-2</v>
      </c>
      <c r="CR2181" s="3" t="str">
        <f t="shared" si="1430"/>
        <v>No</v>
      </c>
      <c r="CV2181" s="3" t="str">
        <f t="shared" si="1431"/>
        <v>*Bid</v>
      </c>
      <c r="CW2181" s="3">
        <f t="shared" si="1432"/>
        <v>2180</v>
      </c>
      <c r="CX2181" s="3">
        <f t="shared" si="1433"/>
        <v>1293.55</v>
      </c>
      <c r="CY2181" s="3" t="str">
        <f t="shared" si="1434"/>
        <v>Ok</v>
      </c>
      <c r="CZ2181">
        <v>0</v>
      </c>
      <c r="DA2181">
        <v>0</v>
      </c>
    </row>
    <row r="2182" spans="1:105" x14ac:dyDescent="0.25">
      <c r="A2182">
        <v>2181</v>
      </c>
      <c r="B2182" t="s">
        <v>3</v>
      </c>
      <c r="C2182" t="s">
        <v>2290</v>
      </c>
      <c r="D2182">
        <v>1260.6099999999999</v>
      </c>
      <c r="E2182">
        <v>2017</v>
      </c>
      <c r="F2182">
        <v>1260.6099999999999</v>
      </c>
      <c r="G2182">
        <v>1260.6099999999999</v>
      </c>
      <c r="H2182" s="3">
        <f t="shared" si="1394"/>
        <v>0</v>
      </c>
      <c r="I2182">
        <v>4749</v>
      </c>
      <c r="J2182" t="s">
        <v>2736</v>
      </c>
      <c r="K2182" t="s">
        <v>2738</v>
      </c>
      <c r="L2182">
        <v>32034</v>
      </c>
      <c r="M2182" t="s">
        <v>4403</v>
      </c>
      <c r="N2182" t="s">
        <v>4761</v>
      </c>
      <c r="O2182">
        <v>-81.455838040269199</v>
      </c>
      <c r="P2182">
        <v>30.590910350133399</v>
      </c>
      <c r="Q2182" t="s">
        <v>6269</v>
      </c>
      <c r="R2182">
        <v>4</v>
      </c>
      <c r="S2182" t="s">
        <v>6573</v>
      </c>
      <c r="T2182">
        <v>1004</v>
      </c>
      <c r="U2182" t="s">
        <v>6609</v>
      </c>
      <c r="V2182">
        <v>2017</v>
      </c>
      <c r="W2182">
        <v>113096</v>
      </c>
      <c r="X2182">
        <v>2017</v>
      </c>
      <c r="Y2182">
        <v>141000</v>
      </c>
      <c r="Z2182">
        <v>1136.02</v>
      </c>
      <c r="AA2182" s="3">
        <f t="shared" si="1395"/>
        <v>0.90116689539191352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 s="3" t="str">
        <f t="shared" si="1396"/>
        <v>No</v>
      </c>
      <c r="AQ2182" s="3" t="str">
        <f t="shared" si="1397"/>
        <v>No</v>
      </c>
      <c r="AR2182" s="3" t="str">
        <f t="shared" si="1398"/>
        <v>No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4</v>
      </c>
      <c r="AY2182" t="s">
        <v>6634</v>
      </c>
      <c r="AZ2182">
        <v>0</v>
      </c>
      <c r="BA2182">
        <v>0</v>
      </c>
      <c r="BB2182" t="s">
        <v>6617</v>
      </c>
      <c r="BC2182">
        <v>0</v>
      </c>
      <c r="BD2182" s="4" t="str">
        <f t="shared" si="1399"/>
        <v>No</v>
      </c>
      <c r="BE2182" t="s">
        <v>6640</v>
      </c>
      <c r="BF2182" s="3" t="str">
        <f t="shared" si="1400"/>
        <v>No</v>
      </c>
      <c r="BG2182" t="s">
        <v>6645</v>
      </c>
      <c r="BH2182" s="3" t="str">
        <f t="shared" si="1401"/>
        <v>4749 ST MARC CT</v>
      </c>
      <c r="BI2182" s="3" t="str">
        <f t="shared" si="1402"/>
        <v>Fernandina Beach</v>
      </c>
      <c r="BJ2182" s="3" t="str">
        <f t="shared" si="1403"/>
        <v>Florida</v>
      </c>
      <c r="BK2182" s="3">
        <f t="shared" si="1404"/>
        <v>32034</v>
      </c>
      <c r="BL2182" s="3" t="str">
        <f t="shared" si="1405"/>
        <v>4749 ST MARC CT FERNANDINA BEACH FL 32034</v>
      </c>
      <c r="BM2182" s="3" t="str">
        <f t="shared" si="1406"/>
        <v/>
      </c>
      <c r="BN2182" s="3" t="str">
        <f t="shared" si="1407"/>
        <v>Pass</v>
      </c>
      <c r="BO2182" s="3" t="str">
        <f t="shared" si="1408"/>
        <v>No</v>
      </c>
      <c r="BP2182" s="3" t="str">
        <f t="shared" si="1409"/>
        <v>FV&lt;$10K</v>
      </c>
      <c r="BQ2182" t="s">
        <v>6650</v>
      </c>
      <c r="BR2182" s="3" t="str">
        <f t="shared" si="1410"/>
        <v>No, &lt; $20K Lien</v>
      </c>
      <c r="BS2182" s="3" t="str">
        <f t="shared" si="1411"/>
        <v>No, Lien &lt; $20K</v>
      </c>
      <c r="BT2182" t="s">
        <v>6650</v>
      </c>
      <c r="BU2182" s="3" t="str">
        <f t="shared" si="1412"/>
        <v>No</v>
      </c>
      <c r="BV2182" s="3" t="str">
        <f t="shared" si="1413"/>
        <v>No</v>
      </c>
      <c r="BW2182" s="3">
        <f t="shared" si="1414"/>
        <v>0</v>
      </c>
      <c r="BX2182" s="3" t="str">
        <f t="shared" si="1415"/>
        <v>No</v>
      </c>
      <c r="BY2182" s="3">
        <f t="shared" si="1416"/>
        <v>113096</v>
      </c>
      <c r="BZ2182">
        <v>1</v>
      </c>
      <c r="CA2182" s="3">
        <f t="shared" si="1417"/>
        <v>113096</v>
      </c>
      <c r="CC2182" s="3">
        <f t="shared" si="1418"/>
        <v>0</v>
      </c>
      <c r="CD2182" s="3">
        <f t="shared" si="1419"/>
        <v>0</v>
      </c>
      <c r="CE2182" s="3" t="str">
        <f t="shared" si="1420"/>
        <v/>
      </c>
      <c r="CF2182" s="3" t="e">
        <f>HLOOKUP(CE2182,'Valuation Data'!$D$2:$K$5,4,FALSE)</f>
        <v>#N/A</v>
      </c>
      <c r="CG2182" s="3">
        <f t="shared" si="1421"/>
        <v>113096</v>
      </c>
      <c r="CH2182" s="3" t="str">
        <f t="shared" si="1422"/>
        <v>No</v>
      </c>
      <c r="CI2182" s="3" t="str">
        <f>VLOOKUP(R2182,'Use Codes &amp; County Type'!A:D,4,FALSE)</f>
        <v>R</v>
      </c>
      <c r="CJ2182" s="3" t="str">
        <f t="shared" si="1423"/>
        <v>No</v>
      </c>
      <c r="CK2182" s="3" t="str">
        <f t="shared" si="1424"/>
        <v>Yes</v>
      </c>
      <c r="CL2182" s="3">
        <f t="shared" si="1425"/>
        <v>0.67</v>
      </c>
      <c r="CM2182" s="3">
        <f t="shared" si="1426"/>
        <v>75774.320000000007</v>
      </c>
      <c r="CN2182" s="3">
        <f t="shared" si="1427"/>
        <v>5042.4399999999996</v>
      </c>
      <c r="CO2182" s="3">
        <f t="shared" si="1428"/>
        <v>70731.88</v>
      </c>
      <c r="CP2182" s="3">
        <f t="shared" si="1429"/>
        <v>4.4585484897785951E-2</v>
      </c>
      <c r="CR2182" s="3" t="str">
        <f t="shared" si="1430"/>
        <v>No</v>
      </c>
      <c r="CV2182" s="3" t="str">
        <f t="shared" si="1431"/>
        <v>*Bid</v>
      </c>
      <c r="CW2182" s="3">
        <f t="shared" si="1432"/>
        <v>2181</v>
      </c>
      <c r="CX2182" s="3">
        <f t="shared" si="1433"/>
        <v>1260.6099999999999</v>
      </c>
      <c r="CY2182" s="3" t="str">
        <f t="shared" si="1434"/>
        <v>Ok</v>
      </c>
      <c r="CZ2182">
        <v>0</v>
      </c>
      <c r="DA2182">
        <v>0</v>
      </c>
    </row>
    <row r="2183" spans="1:105" x14ac:dyDescent="0.25">
      <c r="A2183">
        <v>2182</v>
      </c>
      <c r="B2183" t="s">
        <v>3</v>
      </c>
      <c r="C2183" t="s">
        <v>2291</v>
      </c>
      <c r="D2183">
        <v>2378.92</v>
      </c>
      <c r="E2183">
        <v>2017</v>
      </c>
      <c r="F2183">
        <v>2378.92</v>
      </c>
      <c r="G2183">
        <v>2378.92</v>
      </c>
      <c r="H2183" s="3">
        <f t="shared" si="1394"/>
        <v>0</v>
      </c>
      <c r="I2183">
        <v>4762</v>
      </c>
      <c r="J2183" t="s">
        <v>2736</v>
      </c>
      <c r="K2183" t="s">
        <v>2738</v>
      </c>
      <c r="L2183">
        <v>32034</v>
      </c>
      <c r="M2183" t="s">
        <v>4404</v>
      </c>
      <c r="N2183" t="s">
        <v>4761</v>
      </c>
      <c r="O2183">
        <v>-81.455838040269199</v>
      </c>
      <c r="P2183">
        <v>30.590910350133399</v>
      </c>
      <c r="Q2183" t="s">
        <v>5534</v>
      </c>
      <c r="R2183">
        <v>4</v>
      </c>
      <c r="S2183" t="s">
        <v>6573</v>
      </c>
      <c r="T2183">
        <v>1004</v>
      </c>
      <c r="U2183" t="s">
        <v>6609</v>
      </c>
      <c r="V2183">
        <v>2017</v>
      </c>
      <c r="W2183">
        <v>141000</v>
      </c>
      <c r="X2183">
        <v>2017</v>
      </c>
      <c r="Y2183">
        <v>141000</v>
      </c>
      <c r="Z2183">
        <v>2170.06</v>
      </c>
      <c r="AA2183" s="3">
        <f t="shared" si="1395"/>
        <v>0.91220385721251651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 s="3" t="str">
        <f t="shared" si="1396"/>
        <v>No</v>
      </c>
      <c r="AQ2183" s="3" t="str">
        <f t="shared" si="1397"/>
        <v>No</v>
      </c>
      <c r="AR2183" s="3" t="str">
        <f t="shared" si="1398"/>
        <v>No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4</v>
      </c>
      <c r="AY2183" t="s">
        <v>6634</v>
      </c>
      <c r="AZ2183">
        <v>0</v>
      </c>
      <c r="BA2183">
        <v>0</v>
      </c>
      <c r="BB2183" t="s">
        <v>6616</v>
      </c>
      <c r="BC2183">
        <v>0</v>
      </c>
      <c r="BD2183" s="4" t="str">
        <f t="shared" si="1399"/>
        <v>No</v>
      </c>
      <c r="BE2183" t="s">
        <v>6640</v>
      </c>
      <c r="BF2183" s="3" t="str">
        <f t="shared" si="1400"/>
        <v>No</v>
      </c>
      <c r="BG2183" t="s">
        <v>6645</v>
      </c>
      <c r="BH2183" s="3" t="str">
        <f t="shared" si="1401"/>
        <v>4762 ST MARC CT</v>
      </c>
      <c r="BI2183" s="3" t="str">
        <f t="shared" si="1402"/>
        <v>Fernandina Beach</v>
      </c>
      <c r="BJ2183" s="3" t="str">
        <f t="shared" si="1403"/>
        <v>Florida</v>
      </c>
      <c r="BK2183" s="3">
        <f t="shared" si="1404"/>
        <v>32034</v>
      </c>
      <c r="BL2183" s="3" t="str">
        <f t="shared" si="1405"/>
        <v>4762 ST MARC CT FERNANDINA BEACH FL 32034</v>
      </c>
      <c r="BM2183" s="3" t="str">
        <f t="shared" si="1406"/>
        <v/>
      </c>
      <c r="BN2183" s="3" t="str">
        <f t="shared" si="1407"/>
        <v>Pass</v>
      </c>
      <c r="BO2183" s="3" t="str">
        <f t="shared" si="1408"/>
        <v>No</v>
      </c>
      <c r="BP2183" s="3" t="str">
        <f t="shared" si="1409"/>
        <v>FV&lt;$10K</v>
      </c>
      <c r="BQ2183" t="s">
        <v>6650</v>
      </c>
      <c r="BR2183" s="3" t="str">
        <f t="shared" si="1410"/>
        <v>No, &lt; $20K Lien</v>
      </c>
      <c r="BS2183" s="3" t="str">
        <f t="shared" si="1411"/>
        <v>No, Lien &lt; $20K</v>
      </c>
      <c r="BT2183" t="s">
        <v>6650</v>
      </c>
      <c r="BU2183" s="3" t="str">
        <f t="shared" si="1412"/>
        <v>No</v>
      </c>
      <c r="BV2183" s="3" t="str">
        <f t="shared" si="1413"/>
        <v>No</v>
      </c>
      <c r="BW2183" s="3">
        <f t="shared" si="1414"/>
        <v>0</v>
      </c>
      <c r="BX2183" s="3" t="str">
        <f t="shared" si="1415"/>
        <v>No</v>
      </c>
      <c r="BY2183" s="3">
        <f t="shared" si="1416"/>
        <v>141000</v>
      </c>
      <c r="BZ2183">
        <v>1</v>
      </c>
      <c r="CA2183" s="3">
        <f t="shared" si="1417"/>
        <v>141000</v>
      </c>
      <c r="CC2183" s="3">
        <f t="shared" si="1418"/>
        <v>0</v>
      </c>
      <c r="CD2183" s="3">
        <f t="shared" si="1419"/>
        <v>0</v>
      </c>
      <c r="CE2183" s="3" t="str">
        <f t="shared" si="1420"/>
        <v/>
      </c>
      <c r="CF2183" s="3" t="e">
        <f>HLOOKUP(CE2183,'Valuation Data'!$D$2:$K$5,4,FALSE)</f>
        <v>#N/A</v>
      </c>
      <c r="CG2183" s="3">
        <f t="shared" si="1421"/>
        <v>141000</v>
      </c>
      <c r="CH2183" s="3" t="str">
        <f t="shared" si="1422"/>
        <v>No</v>
      </c>
      <c r="CI2183" s="3" t="str">
        <f>VLOOKUP(R2183,'Use Codes &amp; County Type'!A:D,4,FALSE)</f>
        <v>R</v>
      </c>
      <c r="CJ2183" s="3" t="str">
        <f t="shared" si="1423"/>
        <v>No</v>
      </c>
      <c r="CK2183" s="3" t="str">
        <f t="shared" si="1424"/>
        <v>No</v>
      </c>
      <c r="CL2183" s="3">
        <f t="shared" si="1425"/>
        <v>0.35</v>
      </c>
      <c r="CM2183" s="3">
        <f t="shared" si="1426"/>
        <v>49350</v>
      </c>
      <c r="CN2183" s="3">
        <f t="shared" si="1427"/>
        <v>9515.68</v>
      </c>
      <c r="CO2183" s="3">
        <f t="shared" si="1428"/>
        <v>39834.32</v>
      </c>
      <c r="CP2183" s="3">
        <f t="shared" si="1429"/>
        <v>6.7487092198581566E-2</v>
      </c>
      <c r="CR2183" s="3" t="str">
        <f t="shared" si="1430"/>
        <v>No</v>
      </c>
      <c r="CV2183" s="3" t="str">
        <f t="shared" si="1431"/>
        <v>*Bid</v>
      </c>
      <c r="CW2183" s="3">
        <f t="shared" si="1432"/>
        <v>2182</v>
      </c>
      <c r="CX2183" s="3">
        <f t="shared" si="1433"/>
        <v>2378.92</v>
      </c>
      <c r="CY2183" s="3" t="str">
        <f t="shared" si="1434"/>
        <v>Ok</v>
      </c>
      <c r="CZ2183">
        <v>0</v>
      </c>
      <c r="DA2183">
        <v>0</v>
      </c>
    </row>
    <row r="2184" spans="1:105" x14ac:dyDescent="0.25">
      <c r="A2184">
        <v>2183</v>
      </c>
      <c r="B2184" t="s">
        <v>3</v>
      </c>
      <c r="C2184" t="s">
        <v>2292</v>
      </c>
      <c r="D2184">
        <v>2303.8000000000002</v>
      </c>
      <c r="E2184">
        <v>2017</v>
      </c>
      <c r="F2184" t="e">
        <f>NA()</f>
        <v>#N/A</v>
      </c>
      <c r="G2184" t="e">
        <f>NA()</f>
        <v>#N/A</v>
      </c>
      <c r="H2184" s="3" t="e">
        <f t="shared" si="1394"/>
        <v>#N/A</v>
      </c>
      <c r="I2184" t="e">
        <f>NA()</f>
        <v>#N/A</v>
      </c>
      <c r="J2184" t="e">
        <f>NA()</f>
        <v>#N/A</v>
      </c>
      <c r="K2184" t="e">
        <f>NA()</f>
        <v>#N/A</v>
      </c>
      <c r="L2184" t="e">
        <f>NA()</f>
        <v>#N/A</v>
      </c>
      <c r="M2184" t="e">
        <f>NA()</f>
        <v>#N/A</v>
      </c>
      <c r="N2184" t="e">
        <f>NA()</f>
        <v>#N/A</v>
      </c>
      <c r="O2184" t="e">
        <f>NA()</f>
        <v>#N/A</v>
      </c>
      <c r="P2184" t="e">
        <f>NA()</f>
        <v>#N/A</v>
      </c>
      <c r="Q2184" t="e">
        <f>NA()</f>
        <v>#N/A</v>
      </c>
      <c r="R2184">
        <v>4</v>
      </c>
      <c r="S2184" t="s">
        <v>6573</v>
      </c>
      <c r="T2184" t="e">
        <f>NA()</f>
        <v>#N/A</v>
      </c>
      <c r="U2184" t="e">
        <f>NA()</f>
        <v>#N/A</v>
      </c>
      <c r="V2184">
        <v>2017</v>
      </c>
      <c r="W2184">
        <v>133100</v>
      </c>
      <c r="X2184" t="e">
        <f>NA()</f>
        <v>#N/A</v>
      </c>
      <c r="Y2184" t="e">
        <f>NA()</f>
        <v>#N/A</v>
      </c>
      <c r="Z2184" t="e">
        <f>NA()</f>
        <v>#N/A</v>
      </c>
      <c r="AA2184" s="3">
        <f t="shared" si="1395"/>
        <v>0</v>
      </c>
      <c r="AB2184" t="s">
        <v>6616</v>
      </c>
      <c r="AC2184" t="s">
        <v>6616</v>
      </c>
      <c r="AD2184" t="s">
        <v>6616</v>
      </c>
      <c r="AE2184" t="s">
        <v>6616</v>
      </c>
      <c r="AF2184" t="s">
        <v>6616</v>
      </c>
      <c r="AG2184" t="s">
        <v>6616</v>
      </c>
      <c r="AH2184" t="s">
        <v>6616</v>
      </c>
      <c r="AI2184" t="e">
        <f>NA()</f>
        <v>#N/A</v>
      </c>
      <c r="AJ2184" t="e">
        <f>NA()</f>
        <v>#N/A</v>
      </c>
      <c r="AK2184" t="e">
        <f>NA()</f>
        <v>#N/A</v>
      </c>
      <c r="AL2184" t="e">
        <f>NA()</f>
        <v>#N/A</v>
      </c>
      <c r="AM2184" t="e">
        <f>NA()</f>
        <v>#N/A</v>
      </c>
      <c r="AN2184" t="e">
        <f>NA()</f>
        <v>#N/A</v>
      </c>
      <c r="AO2184" t="e">
        <f>NA()</f>
        <v>#N/A</v>
      </c>
      <c r="AP2184" s="3" t="str">
        <f t="shared" si="1396"/>
        <v>No</v>
      </c>
      <c r="AQ2184" s="3" t="str">
        <f t="shared" si="1397"/>
        <v>No</v>
      </c>
      <c r="AR2184" s="3" t="str">
        <f t="shared" si="1398"/>
        <v>No</v>
      </c>
      <c r="AS2184" t="e">
        <f>NA()</f>
        <v>#N/A</v>
      </c>
      <c r="AT2184" t="e">
        <f>NA()</f>
        <v>#N/A</v>
      </c>
      <c r="AU2184" t="e">
        <f>NA()</f>
        <v>#N/A</v>
      </c>
      <c r="AV2184" t="e">
        <f>NA()</f>
        <v>#N/A</v>
      </c>
      <c r="AW2184" t="e">
        <f>NA()</f>
        <v>#N/A</v>
      </c>
      <c r="AX2184" t="e">
        <f>NA()</f>
        <v>#N/A</v>
      </c>
      <c r="AY2184" t="e">
        <f>NA()</f>
        <v>#N/A</v>
      </c>
      <c r="AZ2184" t="e">
        <f>NA()</f>
        <v>#N/A</v>
      </c>
      <c r="BA2184">
        <v>1</v>
      </c>
      <c r="BB2184" t="s">
        <v>6616</v>
      </c>
      <c r="BC2184" t="e">
        <f>NA()</f>
        <v>#N/A</v>
      </c>
      <c r="BD2184" s="4" t="str">
        <f t="shared" si="1399"/>
        <v>No</v>
      </c>
      <c r="BE2184" t="e">
        <f>NA()</f>
        <v>#N/A</v>
      </c>
      <c r="BF2184" s="3" t="str">
        <f t="shared" si="1400"/>
        <v>No</v>
      </c>
      <c r="BG2184" t="e">
        <f>NA()</f>
        <v>#N/A</v>
      </c>
      <c r="BH2184" s="3" t="e">
        <f t="shared" si="1401"/>
        <v>#N/A</v>
      </c>
      <c r="BI2184" s="3" t="e">
        <f t="shared" si="1402"/>
        <v>#N/A</v>
      </c>
      <c r="BJ2184" s="3" t="e">
        <f t="shared" si="1403"/>
        <v>#N/A</v>
      </c>
      <c r="BK2184" s="3" t="e">
        <f t="shared" si="1404"/>
        <v>#N/A</v>
      </c>
      <c r="BL2184" s="3" t="e">
        <f t="shared" si="1405"/>
        <v>#N/A</v>
      </c>
      <c r="BM2184" s="3" t="e">
        <f t="shared" si="1406"/>
        <v>#N/A</v>
      </c>
      <c r="BN2184" s="3" t="str">
        <f t="shared" si="1407"/>
        <v>Pass</v>
      </c>
      <c r="BO2184" s="3" t="e">
        <f t="shared" si="1408"/>
        <v>#N/A</v>
      </c>
      <c r="BP2184" s="3" t="str">
        <f t="shared" si="1409"/>
        <v>FV&lt;$10K</v>
      </c>
      <c r="BQ2184" t="s">
        <v>6650</v>
      </c>
      <c r="BR2184" s="3" t="str">
        <f t="shared" si="1410"/>
        <v>No, &lt; $20K Lien</v>
      </c>
      <c r="BS2184" s="3" t="str">
        <f t="shared" si="1411"/>
        <v>No, Lien &lt; $20K</v>
      </c>
      <c r="BT2184" t="s">
        <v>6650</v>
      </c>
      <c r="BU2184" s="3" t="str">
        <f t="shared" si="1412"/>
        <v>No</v>
      </c>
      <c r="BV2184" s="3" t="str">
        <f t="shared" si="1413"/>
        <v>No</v>
      </c>
      <c r="BW2184" s="3">
        <f t="shared" si="1414"/>
        <v>1</v>
      </c>
      <c r="BX2184" s="3" t="str">
        <f t="shared" si="1415"/>
        <v>No</v>
      </c>
      <c r="BY2184" s="3">
        <f t="shared" si="1416"/>
        <v>133100</v>
      </c>
      <c r="BZ2184">
        <v>1</v>
      </c>
      <c r="CA2184" s="3">
        <f t="shared" si="1417"/>
        <v>133100</v>
      </c>
      <c r="CC2184" s="3" t="e">
        <f t="shared" si="1418"/>
        <v>#N/A</v>
      </c>
      <c r="CD2184" s="3" t="e">
        <f t="shared" si="1419"/>
        <v>#N/A</v>
      </c>
      <c r="CE2184" s="3" t="str">
        <f t="shared" si="1420"/>
        <v/>
      </c>
      <c r="CF2184" s="3" t="e">
        <f>HLOOKUP(CE2184,'Valuation Data'!$D$2:$K$5,4,FALSE)</f>
        <v>#N/A</v>
      </c>
      <c r="CG2184" s="3">
        <f t="shared" si="1421"/>
        <v>133100</v>
      </c>
      <c r="CH2184" s="3" t="str">
        <f t="shared" si="1422"/>
        <v>No</v>
      </c>
      <c r="CI2184" s="3" t="str">
        <f>VLOOKUP(R2184,'Use Codes &amp; County Type'!A:D,4,FALSE)</f>
        <v>R</v>
      </c>
      <c r="CJ2184" s="3" t="str">
        <f t="shared" si="1423"/>
        <v>No</v>
      </c>
      <c r="CK2184" s="3" t="str">
        <f t="shared" si="1424"/>
        <v>No</v>
      </c>
      <c r="CL2184" s="3">
        <f t="shared" si="1425"/>
        <v>0.35</v>
      </c>
      <c r="CM2184" s="3">
        <f t="shared" si="1426"/>
        <v>46585</v>
      </c>
      <c r="CN2184" s="3" t="e">
        <f t="shared" si="1427"/>
        <v>#N/A</v>
      </c>
      <c r="CO2184" s="3" t="e">
        <f t="shared" si="1428"/>
        <v>#N/A</v>
      </c>
      <c r="CP2184" s="3" t="e">
        <f t="shared" si="1429"/>
        <v>#N/A</v>
      </c>
      <c r="CR2184" s="3" t="e">
        <f t="shared" si="1430"/>
        <v>#N/A</v>
      </c>
      <c r="CV2184" s="3" t="e">
        <f t="shared" si="1431"/>
        <v>#N/A</v>
      </c>
      <c r="CW2184" s="3">
        <f t="shared" si="1432"/>
        <v>2183</v>
      </c>
      <c r="CX2184" s="3">
        <f t="shared" si="1433"/>
        <v>2303.8000000000002</v>
      </c>
      <c r="CY2184" s="3" t="e">
        <f t="shared" si="1434"/>
        <v>#N/A</v>
      </c>
      <c r="CZ2184" t="e">
        <f>NA()</f>
        <v>#N/A</v>
      </c>
      <c r="DA2184" t="e">
        <f>NA()</f>
        <v>#N/A</v>
      </c>
    </row>
    <row r="2185" spans="1:105" x14ac:dyDescent="0.25">
      <c r="A2185">
        <v>2184</v>
      </c>
      <c r="B2185" t="s">
        <v>3</v>
      </c>
      <c r="C2185" t="s">
        <v>2293</v>
      </c>
      <c r="D2185">
        <v>1103.19</v>
      </c>
      <c r="E2185">
        <v>2017</v>
      </c>
      <c r="F2185">
        <v>1103.19</v>
      </c>
      <c r="G2185">
        <v>1103.19</v>
      </c>
      <c r="H2185" s="3">
        <f t="shared" si="1394"/>
        <v>0</v>
      </c>
      <c r="I2185">
        <v>4814</v>
      </c>
      <c r="J2185" t="s">
        <v>2736</v>
      </c>
      <c r="K2185" t="s">
        <v>2738</v>
      </c>
      <c r="L2185">
        <v>32034</v>
      </c>
      <c r="M2185" t="s">
        <v>4405</v>
      </c>
      <c r="N2185" t="s">
        <v>4761</v>
      </c>
      <c r="O2185">
        <v>-81.455838040269199</v>
      </c>
      <c r="P2185">
        <v>30.590910350133399</v>
      </c>
      <c r="Q2185" t="s">
        <v>6270</v>
      </c>
      <c r="R2185">
        <v>4</v>
      </c>
      <c r="S2185" t="s">
        <v>6573</v>
      </c>
      <c r="T2185">
        <v>1004</v>
      </c>
      <c r="U2185" t="s">
        <v>6609</v>
      </c>
      <c r="V2185">
        <v>2017</v>
      </c>
      <c r="W2185">
        <v>103638</v>
      </c>
      <c r="X2185">
        <v>2017</v>
      </c>
      <c r="Y2185">
        <v>141000</v>
      </c>
      <c r="Z2185">
        <v>990.47</v>
      </c>
      <c r="AA2185" s="3">
        <f t="shared" si="1395"/>
        <v>0.89782358433270781</v>
      </c>
      <c r="AF2185" t="s">
        <v>6616</v>
      </c>
      <c r="AI2185" t="s">
        <v>6618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 s="3" t="str">
        <f t="shared" si="1396"/>
        <v>No</v>
      </c>
      <c r="AQ2185" s="3" t="str">
        <f t="shared" si="1397"/>
        <v>No</v>
      </c>
      <c r="AR2185" s="3" t="str">
        <f t="shared" si="1398"/>
        <v>No</v>
      </c>
      <c r="AS2185">
        <v>0</v>
      </c>
      <c r="AT2185">
        <v>0</v>
      </c>
      <c r="AU2185">
        <v>80000</v>
      </c>
      <c r="AV2185">
        <v>0</v>
      </c>
      <c r="AW2185">
        <v>0</v>
      </c>
      <c r="AX2185">
        <v>4</v>
      </c>
      <c r="AY2185" t="s">
        <v>6634</v>
      </c>
      <c r="AZ2185" t="s">
        <v>6638</v>
      </c>
      <c r="BA2185">
        <v>0</v>
      </c>
      <c r="BB2185" t="s">
        <v>6617</v>
      </c>
      <c r="BC2185" t="s">
        <v>6616</v>
      </c>
      <c r="BD2185" s="4" t="str">
        <f t="shared" si="1399"/>
        <v>No</v>
      </c>
      <c r="BE2185" t="s">
        <v>6640</v>
      </c>
      <c r="BF2185" s="3" t="str">
        <f t="shared" si="1400"/>
        <v>No</v>
      </c>
      <c r="BG2185" t="s">
        <v>6645</v>
      </c>
      <c r="BH2185" s="3" t="str">
        <f t="shared" si="1401"/>
        <v>4814 WESTWIND CT</v>
      </c>
      <c r="BI2185" s="3" t="str">
        <f t="shared" si="1402"/>
        <v>Fernandina Beach</v>
      </c>
      <c r="BJ2185" s="3" t="str">
        <f t="shared" si="1403"/>
        <v>Florida</v>
      </c>
      <c r="BK2185" s="3">
        <f t="shared" si="1404"/>
        <v>32034</v>
      </c>
      <c r="BL2185" s="3" t="str">
        <f t="shared" si="1405"/>
        <v>4814 WESTWIND CT FERNANDINA BEACH FL 32034</v>
      </c>
      <c r="BM2185" s="3" t="str">
        <f t="shared" si="1406"/>
        <v>L</v>
      </c>
      <c r="BN2185" s="3" t="str">
        <f t="shared" si="1407"/>
        <v>Pass</v>
      </c>
      <c r="BO2185" s="3" t="str">
        <f t="shared" si="1408"/>
        <v>No</v>
      </c>
      <c r="BP2185" s="3" t="str">
        <f t="shared" si="1409"/>
        <v>FV&lt;$10K</v>
      </c>
      <c r="BQ2185" t="s">
        <v>6650</v>
      </c>
      <c r="BR2185" s="3" t="str">
        <f t="shared" si="1410"/>
        <v>No, &lt; $20K Lien</v>
      </c>
      <c r="BS2185" s="3" t="str">
        <f t="shared" si="1411"/>
        <v>No, Lien &lt; $20K</v>
      </c>
      <c r="BT2185" t="s">
        <v>6650</v>
      </c>
      <c r="BU2185" s="3" t="str">
        <f t="shared" si="1412"/>
        <v>No</v>
      </c>
      <c r="BV2185" s="3" t="str">
        <f t="shared" si="1413"/>
        <v>No</v>
      </c>
      <c r="BW2185" s="3">
        <f t="shared" si="1414"/>
        <v>0</v>
      </c>
      <c r="BX2185" s="3" t="str">
        <f t="shared" si="1415"/>
        <v>No</v>
      </c>
      <c r="BY2185" s="3">
        <f t="shared" si="1416"/>
        <v>103638</v>
      </c>
      <c r="BZ2185">
        <v>1</v>
      </c>
      <c r="CA2185" s="3">
        <f t="shared" si="1417"/>
        <v>103638</v>
      </c>
      <c r="CC2185" s="3">
        <f t="shared" si="1418"/>
        <v>0</v>
      </c>
      <c r="CD2185" s="3">
        <f t="shared" si="1419"/>
        <v>0</v>
      </c>
      <c r="CE2185" s="3" t="str">
        <f t="shared" si="1420"/>
        <v/>
      </c>
      <c r="CF2185" s="3" t="e">
        <f>HLOOKUP(CE2185,'Valuation Data'!$D$2:$K$5,4,FALSE)</f>
        <v>#N/A</v>
      </c>
      <c r="CG2185" s="3">
        <f t="shared" si="1421"/>
        <v>103638</v>
      </c>
      <c r="CH2185" s="3" t="str">
        <f t="shared" si="1422"/>
        <v>No</v>
      </c>
      <c r="CI2185" s="3" t="str">
        <f>VLOOKUP(R2185,'Use Codes &amp; County Type'!A:D,4,FALSE)</f>
        <v>R</v>
      </c>
      <c r="CJ2185" s="3" t="str">
        <f t="shared" si="1423"/>
        <v>No</v>
      </c>
      <c r="CK2185" s="3" t="str">
        <f t="shared" si="1424"/>
        <v>Yes</v>
      </c>
      <c r="CL2185" s="3">
        <f t="shared" si="1425"/>
        <v>0.67</v>
      </c>
      <c r="CM2185" s="3">
        <f t="shared" si="1426"/>
        <v>69437.460000000006</v>
      </c>
      <c r="CN2185" s="3">
        <f t="shared" si="1427"/>
        <v>4412.76</v>
      </c>
      <c r="CO2185" s="3">
        <f t="shared" si="1428"/>
        <v>65024.700000000004</v>
      </c>
      <c r="CP2185" s="3">
        <f t="shared" si="1429"/>
        <v>4.2578590864354775E-2</v>
      </c>
      <c r="CR2185" s="3" t="str">
        <f t="shared" si="1430"/>
        <v>No</v>
      </c>
      <c r="CV2185" s="3" t="str">
        <f t="shared" si="1431"/>
        <v>*Bid</v>
      </c>
      <c r="CW2185" s="3">
        <f t="shared" si="1432"/>
        <v>2184</v>
      </c>
      <c r="CX2185" s="3">
        <f t="shared" si="1433"/>
        <v>1103.19</v>
      </c>
      <c r="CY2185" s="3" t="str">
        <f t="shared" si="1434"/>
        <v>Ok</v>
      </c>
      <c r="CZ2185">
        <v>0</v>
      </c>
      <c r="DA2185">
        <v>0</v>
      </c>
    </row>
    <row r="2186" spans="1:105" x14ac:dyDescent="0.25">
      <c r="A2186">
        <v>2185</v>
      </c>
      <c r="B2186" t="s">
        <v>3</v>
      </c>
      <c r="C2186" t="s">
        <v>2294</v>
      </c>
      <c r="D2186">
        <v>713.85</v>
      </c>
      <c r="E2186">
        <v>2017</v>
      </c>
      <c r="F2186">
        <v>713.85</v>
      </c>
      <c r="G2186">
        <v>713.85</v>
      </c>
      <c r="H2186" s="3">
        <f t="shared" si="1394"/>
        <v>0</v>
      </c>
      <c r="I2186">
        <v>105</v>
      </c>
      <c r="J2186" t="s">
        <v>2736</v>
      </c>
      <c r="K2186" t="s">
        <v>2738</v>
      </c>
      <c r="L2186">
        <v>32034</v>
      </c>
      <c r="M2186" t="s">
        <v>4406</v>
      </c>
      <c r="N2186" t="s">
        <v>4761</v>
      </c>
      <c r="O2186">
        <v>-81.444838808822695</v>
      </c>
      <c r="P2186">
        <v>30.641266328005599</v>
      </c>
      <c r="Q2186" t="s">
        <v>6271</v>
      </c>
      <c r="R2186">
        <v>0</v>
      </c>
      <c r="S2186" t="s">
        <v>6538</v>
      </c>
      <c r="T2186">
        <v>8001</v>
      </c>
      <c r="U2186" t="s">
        <v>6581</v>
      </c>
      <c r="V2186">
        <v>2017</v>
      </c>
      <c r="W2186">
        <v>40965</v>
      </c>
      <c r="X2186">
        <v>2017</v>
      </c>
      <c r="Y2186">
        <v>40965</v>
      </c>
      <c r="Z2186">
        <v>630.47</v>
      </c>
      <c r="AA2186" s="3">
        <f t="shared" si="1395"/>
        <v>0.88319675001751075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 s="3" t="str">
        <f t="shared" si="1396"/>
        <v>No</v>
      </c>
      <c r="AQ2186" s="3" t="str">
        <f t="shared" si="1397"/>
        <v>No</v>
      </c>
      <c r="AR2186" s="3" t="str">
        <f t="shared" si="1398"/>
        <v>No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 t="s">
        <v>6634</v>
      </c>
      <c r="AZ2186">
        <v>0</v>
      </c>
      <c r="BA2186">
        <v>0</v>
      </c>
      <c r="BB2186" t="s">
        <v>6616</v>
      </c>
      <c r="BC2186">
        <v>0</v>
      </c>
      <c r="BD2186" s="4" t="str">
        <f t="shared" si="1399"/>
        <v>No</v>
      </c>
      <c r="BE2186" t="s">
        <v>6640</v>
      </c>
      <c r="BF2186" s="3" t="str">
        <f t="shared" si="1400"/>
        <v>No</v>
      </c>
      <c r="BG2186" t="s">
        <v>6645</v>
      </c>
      <c r="BH2186" s="3" t="str">
        <f t="shared" si="1401"/>
        <v>105 DRURY RD</v>
      </c>
      <c r="BI2186" s="3" t="str">
        <f t="shared" si="1402"/>
        <v>Fernandina Beach</v>
      </c>
      <c r="BJ2186" s="3" t="str">
        <f t="shared" si="1403"/>
        <v>Florida</v>
      </c>
      <c r="BK2186" s="3">
        <f t="shared" si="1404"/>
        <v>32034</v>
      </c>
      <c r="BL2186" s="3" t="str">
        <f t="shared" si="1405"/>
        <v>105 DRURY RD FERNANDINA BEACH FL 32034</v>
      </c>
      <c r="BM2186" s="3" t="str">
        <f t="shared" si="1406"/>
        <v/>
      </c>
      <c r="BN2186" s="3" t="str">
        <f t="shared" si="1407"/>
        <v>Pass</v>
      </c>
      <c r="BO2186" s="3" t="str">
        <f t="shared" si="1408"/>
        <v>No</v>
      </c>
      <c r="BP2186" s="3" t="str">
        <f t="shared" si="1409"/>
        <v>FV&lt;$10K</v>
      </c>
      <c r="BQ2186" t="s">
        <v>6650</v>
      </c>
      <c r="BR2186" s="3" t="str">
        <f t="shared" si="1410"/>
        <v>No, &lt; $20K Lien</v>
      </c>
      <c r="BS2186" s="3" t="str">
        <f t="shared" si="1411"/>
        <v>No, Lien &lt; $20K</v>
      </c>
      <c r="BT2186" t="s">
        <v>6650</v>
      </c>
      <c r="BU2186" s="3" t="str">
        <f t="shared" si="1412"/>
        <v>No</v>
      </c>
      <c r="BV2186" s="3" t="str">
        <f t="shared" si="1413"/>
        <v>No</v>
      </c>
      <c r="BW2186" s="3">
        <f t="shared" si="1414"/>
        <v>0</v>
      </c>
      <c r="BX2186" s="3" t="str">
        <f t="shared" si="1415"/>
        <v>No</v>
      </c>
      <c r="BY2186" s="3">
        <f t="shared" si="1416"/>
        <v>40965</v>
      </c>
      <c r="BZ2186">
        <v>1</v>
      </c>
      <c r="CA2186" s="3">
        <f t="shared" si="1417"/>
        <v>40965</v>
      </c>
      <c r="CC2186" s="3">
        <f t="shared" si="1418"/>
        <v>0</v>
      </c>
      <c r="CD2186" s="3">
        <f t="shared" si="1419"/>
        <v>0</v>
      </c>
      <c r="CE2186" s="3" t="str">
        <f t="shared" si="1420"/>
        <v/>
      </c>
      <c r="CF2186" s="3" t="e">
        <f>HLOOKUP(CE2186,'Valuation Data'!$D$2:$K$5,4,FALSE)</f>
        <v>#N/A</v>
      </c>
      <c r="CG2186" s="3">
        <f t="shared" si="1421"/>
        <v>40965</v>
      </c>
      <c r="CH2186" s="3" t="str">
        <f t="shared" si="1422"/>
        <v>No</v>
      </c>
      <c r="CI2186" s="3" t="str">
        <f>VLOOKUP(R2186,'Use Codes &amp; County Type'!A:D,4,FALSE)</f>
        <v>V</v>
      </c>
      <c r="CJ2186" s="3" t="str">
        <f t="shared" si="1423"/>
        <v>Yes</v>
      </c>
      <c r="CK2186" s="3" t="str">
        <f t="shared" si="1424"/>
        <v>No</v>
      </c>
      <c r="CL2186" s="3">
        <f t="shared" si="1425"/>
        <v>0</v>
      </c>
      <c r="CM2186" s="3">
        <f t="shared" si="1426"/>
        <v>0</v>
      </c>
      <c r="CN2186" s="3">
        <f t="shared" si="1427"/>
        <v>2855.4</v>
      </c>
      <c r="CO2186" s="3">
        <f t="shared" si="1428"/>
        <v>-2855.4</v>
      </c>
      <c r="CP2186" s="3">
        <f t="shared" si="1429"/>
        <v>6.9703405346027092E-2</v>
      </c>
      <c r="CR2186" s="3" t="str">
        <f t="shared" si="1430"/>
        <v>No</v>
      </c>
      <c r="CV2186" s="3" t="str">
        <f t="shared" si="1431"/>
        <v>Vacant, No Sales Data</v>
      </c>
      <c r="CW2186" s="3">
        <f t="shared" si="1432"/>
        <v>2185</v>
      </c>
      <c r="CX2186" s="3">
        <f t="shared" si="1433"/>
        <v>713.85</v>
      </c>
      <c r="CY2186" s="3" t="str">
        <f t="shared" si="1434"/>
        <v>Ok</v>
      </c>
      <c r="CZ2186">
        <v>0</v>
      </c>
      <c r="DA2186">
        <v>0</v>
      </c>
    </row>
    <row r="2187" spans="1:105" x14ac:dyDescent="0.25">
      <c r="A2187">
        <v>2186</v>
      </c>
      <c r="B2187" t="s">
        <v>3</v>
      </c>
      <c r="C2187" t="s">
        <v>2295</v>
      </c>
      <c r="D2187">
        <v>862.63</v>
      </c>
      <c r="E2187">
        <v>2017</v>
      </c>
      <c r="F2187">
        <v>862.63</v>
      </c>
      <c r="G2187">
        <v>862.63</v>
      </c>
      <c r="H2187" s="3">
        <f t="shared" si="1394"/>
        <v>0</v>
      </c>
      <c r="I2187">
        <v>1889</v>
      </c>
      <c r="J2187" t="s">
        <v>2736</v>
      </c>
      <c r="K2187" t="s">
        <v>2738</v>
      </c>
      <c r="L2187">
        <v>32034</v>
      </c>
      <c r="M2187" t="s">
        <v>4407</v>
      </c>
      <c r="N2187" t="s">
        <v>4761</v>
      </c>
      <c r="O2187">
        <v>-81.444738784105397</v>
      </c>
      <c r="P2187">
        <v>30.641707542614601</v>
      </c>
      <c r="Q2187" t="s">
        <v>6272</v>
      </c>
      <c r="R2187">
        <v>1</v>
      </c>
      <c r="S2187" t="s">
        <v>6539</v>
      </c>
      <c r="T2187">
        <v>1001</v>
      </c>
      <c r="U2187" t="s">
        <v>6582</v>
      </c>
      <c r="V2187">
        <v>2017</v>
      </c>
      <c r="W2187">
        <v>89187</v>
      </c>
      <c r="X2187">
        <v>2017</v>
      </c>
      <c r="Y2187">
        <v>89187</v>
      </c>
      <c r="Z2187">
        <v>768.04</v>
      </c>
      <c r="AA2187" s="3">
        <f t="shared" si="1395"/>
        <v>0.89034696219700216</v>
      </c>
      <c r="AB2187" t="s">
        <v>6616</v>
      </c>
      <c r="AC2187" t="s">
        <v>6616</v>
      </c>
      <c r="AI2187" t="s">
        <v>6618</v>
      </c>
      <c r="AJ2187" t="s">
        <v>6618</v>
      </c>
      <c r="AK2187" t="s">
        <v>6618</v>
      </c>
      <c r="AL2187" t="s">
        <v>6618</v>
      </c>
      <c r="AM2187">
        <v>0</v>
      </c>
      <c r="AN2187">
        <v>0</v>
      </c>
      <c r="AO2187">
        <v>0</v>
      </c>
      <c r="AP2187" s="3" t="str">
        <f t="shared" si="1396"/>
        <v>No</v>
      </c>
      <c r="AQ2187" s="3" t="str">
        <f t="shared" si="1397"/>
        <v>No</v>
      </c>
      <c r="AR2187" s="3" t="str">
        <f t="shared" si="1398"/>
        <v>No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 t="s">
        <v>6634</v>
      </c>
      <c r="AZ2187" t="s">
        <v>6638</v>
      </c>
      <c r="BA2187">
        <v>0</v>
      </c>
      <c r="BB2187" t="s">
        <v>6617</v>
      </c>
      <c r="BC2187" t="s">
        <v>6616</v>
      </c>
      <c r="BD2187" s="4" t="str">
        <f t="shared" si="1399"/>
        <v>No</v>
      </c>
      <c r="BE2187" t="s">
        <v>6640</v>
      </c>
      <c r="BF2187" s="3" t="str">
        <f t="shared" si="1400"/>
        <v>No</v>
      </c>
      <c r="BG2187" t="s">
        <v>6645</v>
      </c>
      <c r="BH2187" s="3" t="str">
        <f t="shared" si="1401"/>
        <v>1889 DRURY RD</v>
      </c>
      <c r="BI2187" s="3" t="str">
        <f t="shared" si="1402"/>
        <v>Fernandina Beach</v>
      </c>
      <c r="BJ2187" s="3" t="str">
        <f t="shared" si="1403"/>
        <v>Florida</v>
      </c>
      <c r="BK2187" s="3">
        <f t="shared" si="1404"/>
        <v>32034</v>
      </c>
      <c r="BL2187" s="3" t="str">
        <f t="shared" si="1405"/>
        <v>1889 DRURY RD FERNANDINA BEACH FL 32034</v>
      </c>
      <c r="BM2187" s="3" t="str">
        <f t="shared" si="1406"/>
        <v/>
      </c>
      <c r="BN2187" s="3" t="str">
        <f t="shared" si="1407"/>
        <v>Pass</v>
      </c>
      <c r="BO2187" s="3" t="str">
        <f t="shared" si="1408"/>
        <v>No</v>
      </c>
      <c r="BP2187" s="3" t="str">
        <f t="shared" si="1409"/>
        <v>FV&lt;$10K</v>
      </c>
      <c r="BQ2187" t="s">
        <v>6650</v>
      </c>
      <c r="BR2187" s="3" t="str">
        <f t="shared" si="1410"/>
        <v>No, &lt; $20K Lien</v>
      </c>
      <c r="BS2187" s="3" t="str">
        <f t="shared" si="1411"/>
        <v>No, Lien &lt; $20K</v>
      </c>
      <c r="BT2187" t="s">
        <v>6650</v>
      </c>
      <c r="BU2187" s="3" t="str">
        <f t="shared" si="1412"/>
        <v>No</v>
      </c>
      <c r="BV2187" s="3" t="str">
        <f t="shared" si="1413"/>
        <v>No</v>
      </c>
      <c r="BW2187" s="3">
        <f t="shared" si="1414"/>
        <v>0</v>
      </c>
      <c r="BX2187" s="3" t="str">
        <f t="shared" si="1415"/>
        <v>No</v>
      </c>
      <c r="BY2187" s="3">
        <f t="shared" si="1416"/>
        <v>89187</v>
      </c>
      <c r="BZ2187">
        <v>1</v>
      </c>
      <c r="CA2187" s="3">
        <f t="shared" si="1417"/>
        <v>89187</v>
      </c>
      <c r="CC2187" s="3">
        <f t="shared" si="1418"/>
        <v>0</v>
      </c>
      <c r="CD2187" s="3">
        <f t="shared" si="1419"/>
        <v>0</v>
      </c>
      <c r="CE2187" s="3" t="str">
        <f t="shared" si="1420"/>
        <v/>
      </c>
      <c r="CF2187" s="3" t="e">
        <f>HLOOKUP(CE2187,'Valuation Data'!$D$2:$K$5,4,FALSE)</f>
        <v>#N/A</v>
      </c>
      <c r="CG2187" s="3">
        <f t="shared" si="1421"/>
        <v>89187</v>
      </c>
      <c r="CH2187" s="3" t="str">
        <f t="shared" si="1422"/>
        <v>No</v>
      </c>
      <c r="CI2187" s="3" t="str">
        <f>VLOOKUP(R2187,'Use Codes &amp; County Type'!A:D,4,FALSE)</f>
        <v>S</v>
      </c>
      <c r="CJ2187" s="3" t="str">
        <f t="shared" si="1423"/>
        <v>No</v>
      </c>
      <c r="CK2187" s="3" t="str">
        <f t="shared" si="1424"/>
        <v>Yes</v>
      </c>
      <c r="CL2187" s="3">
        <f t="shared" si="1425"/>
        <v>0.67</v>
      </c>
      <c r="CM2187" s="3">
        <f t="shared" si="1426"/>
        <v>59755.29</v>
      </c>
      <c r="CN2187" s="3">
        <f t="shared" si="1427"/>
        <v>3450.52</v>
      </c>
      <c r="CO2187" s="3">
        <f t="shared" si="1428"/>
        <v>56304.770000000004</v>
      </c>
      <c r="CP2187" s="3">
        <f t="shared" si="1429"/>
        <v>3.8688598114074921E-2</v>
      </c>
      <c r="CR2187" s="3" t="str">
        <f t="shared" si="1430"/>
        <v>No</v>
      </c>
      <c r="CV2187" s="3" t="str">
        <f t="shared" si="1431"/>
        <v>*Bid</v>
      </c>
      <c r="CW2187" s="3">
        <f t="shared" si="1432"/>
        <v>2186</v>
      </c>
      <c r="CX2187" s="3">
        <f t="shared" si="1433"/>
        <v>862.63</v>
      </c>
      <c r="CY2187" s="3" t="str">
        <f t="shared" si="1434"/>
        <v>Ok</v>
      </c>
      <c r="CZ2187">
        <v>0</v>
      </c>
      <c r="DA2187">
        <v>0</v>
      </c>
    </row>
    <row r="2188" spans="1:105" x14ac:dyDescent="0.25">
      <c r="A2188">
        <v>2187</v>
      </c>
      <c r="B2188" t="s">
        <v>3</v>
      </c>
      <c r="C2188" t="s">
        <v>2296</v>
      </c>
      <c r="D2188">
        <v>610.97</v>
      </c>
      <c r="E2188">
        <v>2017</v>
      </c>
      <c r="F2188" t="e">
        <f>NA()</f>
        <v>#N/A</v>
      </c>
      <c r="G2188" t="e">
        <f>NA()</f>
        <v>#N/A</v>
      </c>
      <c r="H2188" s="3" t="e">
        <f t="shared" si="1394"/>
        <v>#N/A</v>
      </c>
      <c r="I2188" t="e">
        <f>NA()</f>
        <v>#N/A</v>
      </c>
      <c r="J2188" t="e">
        <f>NA()</f>
        <v>#N/A</v>
      </c>
      <c r="K2188" t="e">
        <f>NA()</f>
        <v>#N/A</v>
      </c>
      <c r="L2188" t="e">
        <f>NA()</f>
        <v>#N/A</v>
      </c>
      <c r="M2188" t="e">
        <f>NA()</f>
        <v>#N/A</v>
      </c>
      <c r="N2188" t="e">
        <f>NA()</f>
        <v>#N/A</v>
      </c>
      <c r="O2188" t="e">
        <f>NA()</f>
        <v>#N/A</v>
      </c>
      <c r="P2188" t="e">
        <f>NA()</f>
        <v>#N/A</v>
      </c>
      <c r="Q2188" t="e">
        <f>NA()</f>
        <v>#N/A</v>
      </c>
      <c r="R2188">
        <v>1</v>
      </c>
      <c r="S2188" t="s">
        <v>6539</v>
      </c>
      <c r="T2188" t="e">
        <f>NA()</f>
        <v>#N/A</v>
      </c>
      <c r="U2188" t="e">
        <f>NA()</f>
        <v>#N/A</v>
      </c>
      <c r="V2188">
        <v>2017</v>
      </c>
      <c r="W2188">
        <v>176873</v>
      </c>
      <c r="X2188" t="e">
        <f>NA()</f>
        <v>#N/A</v>
      </c>
      <c r="Y2188" t="e">
        <f>NA()</f>
        <v>#N/A</v>
      </c>
      <c r="Z2188" t="e">
        <f>NA()</f>
        <v>#N/A</v>
      </c>
      <c r="AA2188" s="3">
        <f t="shared" si="1395"/>
        <v>0</v>
      </c>
      <c r="AI2188" t="e">
        <f>NA()</f>
        <v>#N/A</v>
      </c>
      <c r="AJ2188" t="e">
        <f>NA()</f>
        <v>#N/A</v>
      </c>
      <c r="AK2188" t="e">
        <f>NA()</f>
        <v>#N/A</v>
      </c>
      <c r="AL2188" t="e">
        <f>NA()</f>
        <v>#N/A</v>
      </c>
      <c r="AM2188" t="e">
        <f>NA()</f>
        <v>#N/A</v>
      </c>
      <c r="AN2188" t="e">
        <f>NA()</f>
        <v>#N/A</v>
      </c>
      <c r="AO2188" t="e">
        <f>NA()</f>
        <v>#N/A</v>
      </c>
      <c r="AP2188" s="3" t="str">
        <f t="shared" si="1396"/>
        <v>No</v>
      </c>
      <c r="AQ2188" s="3" t="str">
        <f t="shared" si="1397"/>
        <v>No</v>
      </c>
      <c r="AR2188" s="3" t="str">
        <f t="shared" si="1398"/>
        <v>No</v>
      </c>
      <c r="AS2188" t="e">
        <f>NA()</f>
        <v>#N/A</v>
      </c>
      <c r="AT2188" t="e">
        <f>NA()</f>
        <v>#N/A</v>
      </c>
      <c r="AU2188" t="e">
        <f>NA()</f>
        <v>#N/A</v>
      </c>
      <c r="AV2188" t="e">
        <f>NA()</f>
        <v>#N/A</v>
      </c>
      <c r="AW2188" t="e">
        <f>NA()</f>
        <v>#N/A</v>
      </c>
      <c r="AX2188" t="e">
        <f>NA()</f>
        <v>#N/A</v>
      </c>
      <c r="AY2188" t="e">
        <f>NA()</f>
        <v>#N/A</v>
      </c>
      <c r="AZ2188" t="e">
        <f>NA()</f>
        <v>#N/A</v>
      </c>
      <c r="BA2188">
        <v>0</v>
      </c>
      <c r="BB2188" t="s">
        <v>6617</v>
      </c>
      <c r="BC2188" t="e">
        <f>NA()</f>
        <v>#N/A</v>
      </c>
      <c r="BD2188" s="4" t="str">
        <f t="shared" si="1399"/>
        <v>No</v>
      </c>
      <c r="BE2188" t="e">
        <f>NA()</f>
        <v>#N/A</v>
      </c>
      <c r="BF2188" s="3" t="str">
        <f t="shared" si="1400"/>
        <v>No</v>
      </c>
      <c r="BG2188" t="e">
        <f>NA()</f>
        <v>#N/A</v>
      </c>
      <c r="BH2188" s="3" t="e">
        <f t="shared" si="1401"/>
        <v>#N/A</v>
      </c>
      <c r="BI2188" s="3" t="e">
        <f t="shared" si="1402"/>
        <v>#N/A</v>
      </c>
      <c r="BJ2188" s="3" t="e">
        <f t="shared" si="1403"/>
        <v>#N/A</v>
      </c>
      <c r="BK2188" s="3" t="e">
        <f t="shared" si="1404"/>
        <v>#N/A</v>
      </c>
      <c r="BL2188" s="3" t="e">
        <f t="shared" si="1405"/>
        <v>#N/A</v>
      </c>
      <c r="BM2188" s="3" t="e">
        <f t="shared" si="1406"/>
        <v>#N/A</v>
      </c>
      <c r="BN2188" s="3" t="str">
        <f t="shared" si="1407"/>
        <v>Pass</v>
      </c>
      <c r="BO2188" s="3" t="e">
        <f t="shared" si="1408"/>
        <v>#N/A</v>
      </c>
      <c r="BP2188" s="3" t="str">
        <f t="shared" si="1409"/>
        <v>FV&lt;$10K</v>
      </c>
      <c r="BQ2188" t="s">
        <v>6650</v>
      </c>
      <c r="BR2188" s="3" t="str">
        <f t="shared" si="1410"/>
        <v>No, &lt; $20K Lien</v>
      </c>
      <c r="BS2188" s="3" t="str">
        <f t="shared" si="1411"/>
        <v>No, Lien &lt; $20K</v>
      </c>
      <c r="BT2188" t="s">
        <v>6650</v>
      </c>
      <c r="BU2188" s="3" t="str">
        <f t="shared" si="1412"/>
        <v>No</v>
      </c>
      <c r="BV2188" s="3" t="str">
        <f t="shared" si="1413"/>
        <v>No</v>
      </c>
      <c r="BW2188" s="3">
        <f t="shared" si="1414"/>
        <v>0</v>
      </c>
      <c r="BX2188" s="3" t="str">
        <f t="shared" si="1415"/>
        <v>No</v>
      </c>
      <c r="BY2188" s="3">
        <f t="shared" si="1416"/>
        <v>176873</v>
      </c>
      <c r="BZ2188">
        <v>1</v>
      </c>
      <c r="CA2188" s="3">
        <f t="shared" si="1417"/>
        <v>176873</v>
      </c>
      <c r="CC2188" s="3" t="e">
        <f t="shared" si="1418"/>
        <v>#N/A</v>
      </c>
      <c r="CD2188" s="3" t="e">
        <f t="shared" si="1419"/>
        <v>#N/A</v>
      </c>
      <c r="CE2188" s="3" t="str">
        <f t="shared" si="1420"/>
        <v/>
      </c>
      <c r="CF2188" s="3" t="e">
        <f>HLOOKUP(CE2188,'Valuation Data'!$D$2:$K$5,4,FALSE)</f>
        <v>#N/A</v>
      </c>
      <c r="CG2188" s="3">
        <f t="shared" si="1421"/>
        <v>176873</v>
      </c>
      <c r="CH2188" s="3" t="str">
        <f t="shared" si="1422"/>
        <v>No</v>
      </c>
      <c r="CI2188" s="3" t="str">
        <f>VLOOKUP(R2188,'Use Codes &amp; County Type'!A:D,4,FALSE)</f>
        <v>S</v>
      </c>
      <c r="CJ2188" s="3" t="str">
        <f t="shared" si="1423"/>
        <v>No</v>
      </c>
      <c r="CK2188" s="3" t="str">
        <f t="shared" si="1424"/>
        <v>Yes</v>
      </c>
      <c r="CL2188" s="3">
        <f t="shared" si="1425"/>
        <v>0.67</v>
      </c>
      <c r="CM2188" s="3">
        <f t="shared" si="1426"/>
        <v>118504.91</v>
      </c>
      <c r="CN2188" s="3" t="e">
        <f t="shared" si="1427"/>
        <v>#N/A</v>
      </c>
      <c r="CO2188" s="3" t="e">
        <f t="shared" si="1428"/>
        <v>#N/A</v>
      </c>
      <c r="CP2188" s="3" t="e">
        <f t="shared" si="1429"/>
        <v>#N/A</v>
      </c>
      <c r="CR2188" s="3" t="e">
        <f t="shared" si="1430"/>
        <v>#N/A</v>
      </c>
      <c r="CV2188" s="3" t="e">
        <f t="shared" si="1431"/>
        <v>#N/A</v>
      </c>
      <c r="CW2188" s="3">
        <f t="shared" si="1432"/>
        <v>2187</v>
      </c>
      <c r="CX2188" s="3">
        <f t="shared" si="1433"/>
        <v>610.97</v>
      </c>
      <c r="CY2188" s="3" t="e">
        <f t="shared" si="1434"/>
        <v>#N/A</v>
      </c>
      <c r="CZ2188" t="e">
        <f>NA()</f>
        <v>#N/A</v>
      </c>
      <c r="DA2188" t="e">
        <f>NA()</f>
        <v>#N/A</v>
      </c>
    </row>
    <row r="2189" spans="1:105" x14ac:dyDescent="0.25">
      <c r="A2189">
        <v>2188</v>
      </c>
      <c r="B2189" t="s">
        <v>3</v>
      </c>
      <c r="C2189" t="s">
        <v>2297</v>
      </c>
      <c r="D2189">
        <v>2594.87</v>
      </c>
      <c r="E2189">
        <v>2017</v>
      </c>
      <c r="F2189" t="e">
        <f>NA()</f>
        <v>#N/A</v>
      </c>
      <c r="G2189" t="e">
        <f>NA()</f>
        <v>#N/A</v>
      </c>
      <c r="H2189" s="3" t="e">
        <f t="shared" si="1394"/>
        <v>#N/A</v>
      </c>
      <c r="I2189" t="e">
        <f>NA()</f>
        <v>#N/A</v>
      </c>
      <c r="J2189" t="e">
        <f>NA()</f>
        <v>#N/A</v>
      </c>
      <c r="K2189" t="e">
        <f>NA()</f>
        <v>#N/A</v>
      </c>
      <c r="L2189" t="e">
        <f>NA()</f>
        <v>#N/A</v>
      </c>
      <c r="M2189" t="e">
        <f>NA()</f>
        <v>#N/A</v>
      </c>
      <c r="N2189" t="e">
        <f>NA()</f>
        <v>#N/A</v>
      </c>
      <c r="O2189" t="e">
        <f>NA()</f>
        <v>#N/A</v>
      </c>
      <c r="P2189" t="e">
        <f>NA()</f>
        <v>#N/A</v>
      </c>
      <c r="Q2189" t="e">
        <f>NA()</f>
        <v>#N/A</v>
      </c>
      <c r="R2189">
        <v>1</v>
      </c>
      <c r="S2189" t="s">
        <v>6539</v>
      </c>
      <c r="T2189" t="e">
        <f>NA()</f>
        <v>#N/A</v>
      </c>
      <c r="U2189" t="e">
        <f>NA()</f>
        <v>#N/A</v>
      </c>
      <c r="V2189">
        <v>2017</v>
      </c>
      <c r="W2189">
        <v>193258</v>
      </c>
      <c r="X2189" t="e">
        <f>NA()</f>
        <v>#N/A</v>
      </c>
      <c r="Y2189" t="e">
        <f>NA()</f>
        <v>#N/A</v>
      </c>
      <c r="Z2189" t="e">
        <f>NA()</f>
        <v>#N/A</v>
      </c>
      <c r="AA2189" s="3">
        <f t="shared" si="1395"/>
        <v>0</v>
      </c>
      <c r="AI2189" t="e">
        <f>NA()</f>
        <v>#N/A</v>
      </c>
      <c r="AJ2189" t="e">
        <f>NA()</f>
        <v>#N/A</v>
      </c>
      <c r="AK2189" t="e">
        <f>NA()</f>
        <v>#N/A</v>
      </c>
      <c r="AL2189" t="e">
        <f>NA()</f>
        <v>#N/A</v>
      </c>
      <c r="AM2189" t="e">
        <f>NA()</f>
        <v>#N/A</v>
      </c>
      <c r="AN2189" t="e">
        <f>NA()</f>
        <v>#N/A</v>
      </c>
      <c r="AO2189" t="e">
        <f>NA()</f>
        <v>#N/A</v>
      </c>
      <c r="AP2189" s="3" t="str">
        <f t="shared" si="1396"/>
        <v>No</v>
      </c>
      <c r="AQ2189" s="3" t="str">
        <f t="shared" si="1397"/>
        <v>No</v>
      </c>
      <c r="AR2189" s="3" t="str">
        <f t="shared" si="1398"/>
        <v>No</v>
      </c>
      <c r="AS2189" t="e">
        <f>NA()</f>
        <v>#N/A</v>
      </c>
      <c r="AT2189" t="e">
        <f>NA()</f>
        <v>#N/A</v>
      </c>
      <c r="AU2189" t="e">
        <f>NA()</f>
        <v>#N/A</v>
      </c>
      <c r="AV2189" t="e">
        <f>NA()</f>
        <v>#N/A</v>
      </c>
      <c r="AW2189" t="e">
        <f>NA()</f>
        <v>#N/A</v>
      </c>
      <c r="AX2189" t="e">
        <f>NA()</f>
        <v>#N/A</v>
      </c>
      <c r="AY2189" t="e">
        <f>NA()</f>
        <v>#N/A</v>
      </c>
      <c r="AZ2189" t="e">
        <f>NA()</f>
        <v>#N/A</v>
      </c>
      <c r="BA2189">
        <v>0</v>
      </c>
      <c r="BB2189" t="s">
        <v>6617</v>
      </c>
      <c r="BC2189" t="e">
        <f>NA()</f>
        <v>#N/A</v>
      </c>
      <c r="BD2189" s="4" t="str">
        <f t="shared" si="1399"/>
        <v>No</v>
      </c>
      <c r="BE2189" t="e">
        <f>NA()</f>
        <v>#N/A</v>
      </c>
      <c r="BF2189" s="3" t="str">
        <f t="shared" si="1400"/>
        <v>No</v>
      </c>
      <c r="BG2189" t="e">
        <f>NA()</f>
        <v>#N/A</v>
      </c>
      <c r="BH2189" s="3" t="e">
        <f t="shared" si="1401"/>
        <v>#N/A</v>
      </c>
      <c r="BI2189" s="3" t="e">
        <f t="shared" si="1402"/>
        <v>#N/A</v>
      </c>
      <c r="BJ2189" s="3" t="e">
        <f t="shared" si="1403"/>
        <v>#N/A</v>
      </c>
      <c r="BK2189" s="3" t="e">
        <f t="shared" si="1404"/>
        <v>#N/A</v>
      </c>
      <c r="BL2189" s="3" t="e">
        <f t="shared" si="1405"/>
        <v>#N/A</v>
      </c>
      <c r="BM2189" s="3" t="e">
        <f t="shared" si="1406"/>
        <v>#N/A</v>
      </c>
      <c r="BN2189" s="3" t="str">
        <f t="shared" si="1407"/>
        <v>Pass</v>
      </c>
      <c r="BO2189" s="3" t="e">
        <f t="shared" si="1408"/>
        <v>#N/A</v>
      </c>
      <c r="BP2189" s="3" t="str">
        <f t="shared" si="1409"/>
        <v>FV&lt;$10K</v>
      </c>
      <c r="BQ2189" t="s">
        <v>6650</v>
      </c>
      <c r="BR2189" s="3" t="str">
        <f t="shared" si="1410"/>
        <v>No, &lt; $20K Lien</v>
      </c>
      <c r="BS2189" s="3" t="str">
        <f t="shared" si="1411"/>
        <v>No, Lien &lt; $20K</v>
      </c>
      <c r="BT2189" t="s">
        <v>6650</v>
      </c>
      <c r="BU2189" s="3" t="str">
        <f t="shared" si="1412"/>
        <v>No</v>
      </c>
      <c r="BV2189" s="3" t="str">
        <f t="shared" si="1413"/>
        <v>No</v>
      </c>
      <c r="BW2189" s="3">
        <f t="shared" si="1414"/>
        <v>0</v>
      </c>
      <c r="BX2189" s="3" t="str">
        <f t="shared" si="1415"/>
        <v>No</v>
      </c>
      <c r="BY2189" s="3">
        <f t="shared" si="1416"/>
        <v>193258</v>
      </c>
      <c r="BZ2189">
        <v>1</v>
      </c>
      <c r="CA2189" s="3">
        <f t="shared" si="1417"/>
        <v>193258</v>
      </c>
      <c r="CC2189" s="3" t="e">
        <f t="shared" si="1418"/>
        <v>#N/A</v>
      </c>
      <c r="CD2189" s="3" t="e">
        <f t="shared" si="1419"/>
        <v>#N/A</v>
      </c>
      <c r="CE2189" s="3" t="str">
        <f t="shared" si="1420"/>
        <v/>
      </c>
      <c r="CF2189" s="3" t="e">
        <f>HLOOKUP(CE2189,'Valuation Data'!$D$2:$K$5,4,FALSE)</f>
        <v>#N/A</v>
      </c>
      <c r="CG2189" s="3">
        <f t="shared" si="1421"/>
        <v>193258</v>
      </c>
      <c r="CH2189" s="3" t="str">
        <f t="shared" si="1422"/>
        <v>No</v>
      </c>
      <c r="CI2189" s="3" t="str">
        <f>VLOOKUP(R2189,'Use Codes &amp; County Type'!A:D,4,FALSE)</f>
        <v>S</v>
      </c>
      <c r="CJ2189" s="3" t="str">
        <f t="shared" si="1423"/>
        <v>No</v>
      </c>
      <c r="CK2189" s="3" t="str">
        <f t="shared" si="1424"/>
        <v>Yes</v>
      </c>
      <c r="CL2189" s="3">
        <f t="shared" si="1425"/>
        <v>0.67</v>
      </c>
      <c r="CM2189" s="3">
        <f t="shared" si="1426"/>
        <v>129482.86</v>
      </c>
      <c r="CN2189" s="3" t="e">
        <f t="shared" si="1427"/>
        <v>#N/A</v>
      </c>
      <c r="CO2189" s="3" t="e">
        <f t="shared" si="1428"/>
        <v>#N/A</v>
      </c>
      <c r="CP2189" s="3" t="e">
        <f t="shared" si="1429"/>
        <v>#N/A</v>
      </c>
      <c r="CR2189" s="3" t="e">
        <f t="shared" si="1430"/>
        <v>#N/A</v>
      </c>
      <c r="CV2189" s="3" t="e">
        <f t="shared" si="1431"/>
        <v>#N/A</v>
      </c>
      <c r="CW2189" s="3">
        <f t="shared" si="1432"/>
        <v>2188</v>
      </c>
      <c r="CX2189" s="3">
        <f t="shared" si="1433"/>
        <v>2594.87</v>
      </c>
      <c r="CY2189" s="3" t="e">
        <f t="shared" si="1434"/>
        <v>#N/A</v>
      </c>
      <c r="CZ2189" t="e">
        <f>NA()</f>
        <v>#N/A</v>
      </c>
      <c r="DA2189" t="e">
        <f>NA()</f>
        <v>#N/A</v>
      </c>
    </row>
    <row r="2190" spans="1:105" x14ac:dyDescent="0.25">
      <c r="A2190">
        <v>2189</v>
      </c>
      <c r="B2190" t="s">
        <v>3</v>
      </c>
      <c r="C2190" t="s">
        <v>2298</v>
      </c>
      <c r="D2190">
        <v>306.64999999999998</v>
      </c>
      <c r="E2190">
        <v>2017</v>
      </c>
      <c r="F2190">
        <v>306.64999999999998</v>
      </c>
      <c r="G2190">
        <v>306.64999999999998</v>
      </c>
      <c r="H2190" s="3">
        <f t="shared" si="1394"/>
        <v>0</v>
      </c>
      <c r="J2190" t="s">
        <v>2736</v>
      </c>
      <c r="K2190" t="s">
        <v>2738</v>
      </c>
      <c r="L2190">
        <v>32034</v>
      </c>
      <c r="M2190" t="s">
        <v>4408</v>
      </c>
      <c r="N2190" t="s">
        <v>4761</v>
      </c>
      <c r="O2190">
        <v>-81.449572472296893</v>
      </c>
      <c r="P2190">
        <v>30.578169629238701</v>
      </c>
      <c r="Q2190" t="s">
        <v>6273</v>
      </c>
      <c r="R2190">
        <v>0</v>
      </c>
      <c r="S2190" t="s">
        <v>6538</v>
      </c>
      <c r="T2190">
        <v>8001</v>
      </c>
      <c r="U2190" t="s">
        <v>6581</v>
      </c>
      <c r="V2190">
        <v>2017</v>
      </c>
      <c r="W2190">
        <v>16500</v>
      </c>
      <c r="X2190">
        <v>2017</v>
      </c>
      <c r="Y2190">
        <v>16500</v>
      </c>
      <c r="Z2190">
        <v>253.95</v>
      </c>
      <c r="AA2190" s="3">
        <f t="shared" si="1395"/>
        <v>0.8281428338496658</v>
      </c>
      <c r="AD2190" t="s">
        <v>6616</v>
      </c>
      <c r="AE2190" t="s">
        <v>6616</v>
      </c>
      <c r="AF2190" t="s">
        <v>6616</v>
      </c>
      <c r="AI2190" t="s">
        <v>6618</v>
      </c>
      <c r="AJ2190" t="s">
        <v>6618</v>
      </c>
      <c r="AK2190" t="s">
        <v>6618</v>
      </c>
      <c r="AL2190" t="s">
        <v>6618</v>
      </c>
      <c r="AM2190">
        <v>0</v>
      </c>
      <c r="AN2190">
        <v>0</v>
      </c>
      <c r="AO2190">
        <v>0</v>
      </c>
      <c r="AP2190" s="3" t="str">
        <f t="shared" si="1396"/>
        <v>No</v>
      </c>
      <c r="AQ2190" s="3" t="str">
        <f t="shared" si="1397"/>
        <v>No</v>
      </c>
      <c r="AR2190" s="3" t="str">
        <f t="shared" si="1398"/>
        <v>No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 t="s">
        <v>6634</v>
      </c>
      <c r="AZ2190">
        <v>0</v>
      </c>
      <c r="BA2190">
        <v>0</v>
      </c>
      <c r="BB2190" t="s">
        <v>6616</v>
      </c>
      <c r="BC2190" t="s">
        <v>6616</v>
      </c>
      <c r="BD2190" s="4" t="str">
        <f t="shared" si="1399"/>
        <v>No</v>
      </c>
      <c r="BE2190" t="s">
        <v>6640</v>
      </c>
      <c r="BF2190" s="3" t="str">
        <f t="shared" si="1400"/>
        <v>No</v>
      </c>
      <c r="BG2190" t="s">
        <v>6645</v>
      </c>
      <c r="BH2190" s="3" t="str">
        <f t="shared" si="1401"/>
        <v>IAN DR</v>
      </c>
      <c r="BI2190" s="3" t="str">
        <f t="shared" si="1402"/>
        <v>Fernandina Beach</v>
      </c>
      <c r="BJ2190" s="3" t="str">
        <f t="shared" si="1403"/>
        <v>Florida</v>
      </c>
      <c r="BK2190" s="3">
        <f t="shared" si="1404"/>
        <v>32034</v>
      </c>
      <c r="BL2190" s="3" t="str">
        <f t="shared" si="1405"/>
        <v>IAN DR FERNANDINA BEACH FL 32034</v>
      </c>
      <c r="BM2190" s="3" t="str">
        <f t="shared" si="1406"/>
        <v/>
      </c>
      <c r="BN2190" s="3" t="str">
        <f t="shared" si="1407"/>
        <v>Pass</v>
      </c>
      <c r="BO2190" s="3" t="str">
        <f t="shared" si="1408"/>
        <v>No</v>
      </c>
      <c r="BP2190" s="3" t="str">
        <f t="shared" si="1409"/>
        <v>FV&lt;$10K</v>
      </c>
      <c r="BQ2190" t="s">
        <v>6650</v>
      </c>
      <c r="BR2190" s="3" t="str">
        <f t="shared" si="1410"/>
        <v>No, &lt; $20K Lien</v>
      </c>
      <c r="BS2190" s="3" t="str">
        <f t="shared" si="1411"/>
        <v>No, Lien &lt; $20K</v>
      </c>
      <c r="BT2190" t="s">
        <v>6650</v>
      </c>
      <c r="BU2190" s="3" t="str">
        <f t="shared" si="1412"/>
        <v>No</v>
      </c>
      <c r="BV2190" s="3" t="str">
        <f t="shared" si="1413"/>
        <v>No</v>
      </c>
      <c r="BW2190" s="3">
        <f t="shared" si="1414"/>
        <v>0</v>
      </c>
      <c r="BX2190" s="3" t="str">
        <f t="shared" si="1415"/>
        <v>No</v>
      </c>
      <c r="BY2190" s="3">
        <f t="shared" si="1416"/>
        <v>16500</v>
      </c>
      <c r="BZ2190">
        <v>1</v>
      </c>
      <c r="CA2190" s="3">
        <f t="shared" si="1417"/>
        <v>16500</v>
      </c>
      <c r="CC2190" s="3">
        <f t="shared" si="1418"/>
        <v>0</v>
      </c>
      <c r="CD2190" s="3">
        <f t="shared" si="1419"/>
        <v>0</v>
      </c>
      <c r="CE2190" s="3" t="str">
        <f t="shared" si="1420"/>
        <v/>
      </c>
      <c r="CF2190" s="3" t="e">
        <f>HLOOKUP(CE2190,'Valuation Data'!$D$2:$K$5,4,FALSE)</f>
        <v>#N/A</v>
      </c>
      <c r="CG2190" s="3">
        <f t="shared" si="1421"/>
        <v>16500</v>
      </c>
      <c r="CH2190" s="3" t="str">
        <f t="shared" si="1422"/>
        <v>No</v>
      </c>
      <c r="CI2190" s="3" t="str">
        <f>VLOOKUP(R2190,'Use Codes &amp; County Type'!A:D,4,FALSE)</f>
        <v>V</v>
      </c>
      <c r="CJ2190" s="3" t="str">
        <f t="shared" si="1423"/>
        <v>Yes</v>
      </c>
      <c r="CK2190" s="3" t="str">
        <f t="shared" si="1424"/>
        <v>No</v>
      </c>
      <c r="CL2190" s="3">
        <f t="shared" si="1425"/>
        <v>0</v>
      </c>
      <c r="CM2190" s="3">
        <f t="shared" si="1426"/>
        <v>0</v>
      </c>
      <c r="CN2190" s="3">
        <f t="shared" si="1427"/>
        <v>1226.5999999999999</v>
      </c>
      <c r="CO2190" s="3">
        <f t="shared" si="1428"/>
        <v>-1226.5999999999999</v>
      </c>
      <c r="CP2190" s="3">
        <f t="shared" si="1429"/>
        <v>7.4339393939393927E-2</v>
      </c>
      <c r="CR2190" s="3" t="str">
        <f t="shared" si="1430"/>
        <v>No</v>
      </c>
      <c r="CV2190" s="3" t="str">
        <f t="shared" si="1431"/>
        <v>FMV&lt;$30K</v>
      </c>
      <c r="CW2190" s="3">
        <f t="shared" si="1432"/>
        <v>2189</v>
      </c>
      <c r="CX2190" s="3">
        <f t="shared" si="1433"/>
        <v>306.64999999999998</v>
      </c>
      <c r="CY2190" s="3" t="str">
        <f t="shared" si="1434"/>
        <v>Ok</v>
      </c>
      <c r="CZ2190">
        <v>0</v>
      </c>
      <c r="DA2190">
        <v>0</v>
      </c>
    </row>
    <row r="2191" spans="1:105" x14ac:dyDescent="0.25">
      <c r="A2191">
        <v>2190</v>
      </c>
      <c r="B2191" t="s">
        <v>3</v>
      </c>
      <c r="C2191" t="s">
        <v>2299</v>
      </c>
      <c r="D2191">
        <v>306.64999999999998</v>
      </c>
      <c r="E2191">
        <v>2017</v>
      </c>
      <c r="F2191">
        <v>306.64999999999998</v>
      </c>
      <c r="G2191">
        <v>306.64999999999998</v>
      </c>
      <c r="H2191" s="3">
        <f t="shared" si="1394"/>
        <v>0</v>
      </c>
      <c r="J2191" t="s">
        <v>2736</v>
      </c>
      <c r="K2191" t="s">
        <v>2738</v>
      </c>
      <c r="L2191">
        <v>32034</v>
      </c>
      <c r="M2191" t="s">
        <v>4408</v>
      </c>
      <c r="N2191" t="s">
        <v>4761</v>
      </c>
      <c r="O2191">
        <v>-81.449889745631097</v>
      </c>
      <c r="P2191">
        <v>30.578153063815801</v>
      </c>
      <c r="Q2191" t="s">
        <v>6273</v>
      </c>
      <c r="R2191">
        <v>0</v>
      </c>
      <c r="S2191" t="s">
        <v>6538</v>
      </c>
      <c r="T2191">
        <v>8001</v>
      </c>
      <c r="U2191" t="s">
        <v>6581</v>
      </c>
      <c r="V2191">
        <v>2017</v>
      </c>
      <c r="W2191">
        <v>16500</v>
      </c>
      <c r="X2191">
        <v>2017</v>
      </c>
      <c r="Y2191">
        <v>16500</v>
      </c>
      <c r="Z2191">
        <v>253.95</v>
      </c>
      <c r="AA2191" s="3">
        <f t="shared" si="1395"/>
        <v>0.8281428338496658</v>
      </c>
      <c r="AD2191" t="s">
        <v>6616</v>
      </c>
      <c r="AE2191" t="s">
        <v>6616</v>
      </c>
      <c r="AF2191" t="s">
        <v>6616</v>
      </c>
      <c r="AI2191" t="s">
        <v>6618</v>
      </c>
      <c r="AJ2191" t="s">
        <v>6618</v>
      </c>
      <c r="AK2191" t="s">
        <v>6618</v>
      </c>
      <c r="AL2191" t="s">
        <v>6618</v>
      </c>
      <c r="AM2191">
        <v>0</v>
      </c>
      <c r="AN2191">
        <v>0</v>
      </c>
      <c r="AO2191">
        <v>0</v>
      </c>
      <c r="AP2191" s="3" t="str">
        <f t="shared" si="1396"/>
        <v>No</v>
      </c>
      <c r="AQ2191" s="3" t="str">
        <f t="shared" si="1397"/>
        <v>No</v>
      </c>
      <c r="AR2191" s="3" t="str">
        <f t="shared" si="1398"/>
        <v>No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 t="s">
        <v>6634</v>
      </c>
      <c r="AZ2191">
        <v>0</v>
      </c>
      <c r="BA2191">
        <v>0</v>
      </c>
      <c r="BB2191" t="s">
        <v>6616</v>
      </c>
      <c r="BC2191" t="s">
        <v>6616</v>
      </c>
      <c r="BD2191" s="4" t="str">
        <f t="shared" si="1399"/>
        <v>No</v>
      </c>
      <c r="BE2191" t="s">
        <v>6640</v>
      </c>
      <c r="BF2191" s="3" t="str">
        <f t="shared" si="1400"/>
        <v>No</v>
      </c>
      <c r="BG2191" t="s">
        <v>6645</v>
      </c>
      <c r="BH2191" s="3" t="str">
        <f t="shared" si="1401"/>
        <v>IAN DR</v>
      </c>
      <c r="BI2191" s="3" t="str">
        <f t="shared" si="1402"/>
        <v>Fernandina Beach</v>
      </c>
      <c r="BJ2191" s="3" t="str">
        <f t="shared" si="1403"/>
        <v>Florida</v>
      </c>
      <c r="BK2191" s="3">
        <f t="shared" si="1404"/>
        <v>32034</v>
      </c>
      <c r="BL2191" s="3" t="str">
        <f t="shared" si="1405"/>
        <v>IAN DR FERNANDINA BEACH FL 32034</v>
      </c>
      <c r="BM2191" s="3" t="str">
        <f t="shared" si="1406"/>
        <v/>
      </c>
      <c r="BN2191" s="3" t="str">
        <f t="shared" si="1407"/>
        <v>Pass</v>
      </c>
      <c r="BO2191" s="3" t="str">
        <f t="shared" si="1408"/>
        <v>No</v>
      </c>
      <c r="BP2191" s="3" t="str">
        <f t="shared" si="1409"/>
        <v>FV&lt;$10K</v>
      </c>
      <c r="BQ2191" t="s">
        <v>6650</v>
      </c>
      <c r="BR2191" s="3" t="str">
        <f t="shared" si="1410"/>
        <v>No, &lt; $20K Lien</v>
      </c>
      <c r="BS2191" s="3" t="str">
        <f t="shared" si="1411"/>
        <v>No, Lien &lt; $20K</v>
      </c>
      <c r="BT2191" t="s">
        <v>6650</v>
      </c>
      <c r="BU2191" s="3" t="str">
        <f t="shared" si="1412"/>
        <v>No</v>
      </c>
      <c r="BV2191" s="3" t="str">
        <f t="shared" si="1413"/>
        <v>No</v>
      </c>
      <c r="BW2191" s="3">
        <f t="shared" si="1414"/>
        <v>0</v>
      </c>
      <c r="BX2191" s="3" t="str">
        <f t="shared" si="1415"/>
        <v>No</v>
      </c>
      <c r="BY2191" s="3">
        <f t="shared" si="1416"/>
        <v>16500</v>
      </c>
      <c r="BZ2191">
        <v>1</v>
      </c>
      <c r="CA2191" s="3">
        <f t="shared" si="1417"/>
        <v>16500</v>
      </c>
      <c r="CC2191" s="3">
        <f t="shared" si="1418"/>
        <v>0</v>
      </c>
      <c r="CD2191" s="3">
        <f t="shared" si="1419"/>
        <v>0</v>
      </c>
      <c r="CE2191" s="3" t="str">
        <f t="shared" si="1420"/>
        <v/>
      </c>
      <c r="CF2191" s="3" t="e">
        <f>HLOOKUP(CE2191,'Valuation Data'!$D$2:$K$5,4,FALSE)</f>
        <v>#N/A</v>
      </c>
      <c r="CG2191" s="3">
        <f t="shared" si="1421"/>
        <v>16500</v>
      </c>
      <c r="CH2191" s="3" t="str">
        <f t="shared" si="1422"/>
        <v>No</v>
      </c>
      <c r="CI2191" s="3" t="str">
        <f>VLOOKUP(R2191,'Use Codes &amp; County Type'!A:D,4,FALSE)</f>
        <v>V</v>
      </c>
      <c r="CJ2191" s="3" t="str">
        <f t="shared" si="1423"/>
        <v>Yes</v>
      </c>
      <c r="CK2191" s="3" t="str">
        <f t="shared" si="1424"/>
        <v>No</v>
      </c>
      <c r="CL2191" s="3">
        <f t="shared" si="1425"/>
        <v>0</v>
      </c>
      <c r="CM2191" s="3">
        <f t="shared" si="1426"/>
        <v>0</v>
      </c>
      <c r="CN2191" s="3">
        <f t="shared" si="1427"/>
        <v>1226.5999999999999</v>
      </c>
      <c r="CO2191" s="3">
        <f t="shared" si="1428"/>
        <v>-1226.5999999999999</v>
      </c>
      <c r="CP2191" s="3">
        <f t="shared" si="1429"/>
        <v>7.4339393939393927E-2</v>
      </c>
      <c r="CR2191" s="3" t="str">
        <f t="shared" si="1430"/>
        <v>No</v>
      </c>
      <c r="CV2191" s="3" t="str">
        <f t="shared" si="1431"/>
        <v>FMV&lt;$30K</v>
      </c>
      <c r="CW2191" s="3">
        <f t="shared" si="1432"/>
        <v>2190</v>
      </c>
      <c r="CX2191" s="3">
        <f t="shared" si="1433"/>
        <v>306.64999999999998</v>
      </c>
      <c r="CY2191" s="3" t="str">
        <f t="shared" si="1434"/>
        <v>Ok</v>
      </c>
      <c r="CZ2191">
        <v>0</v>
      </c>
      <c r="DA2191">
        <v>0</v>
      </c>
    </row>
    <row r="2192" spans="1:105" x14ac:dyDescent="0.25">
      <c r="A2192">
        <v>2191</v>
      </c>
      <c r="B2192" t="s">
        <v>3</v>
      </c>
      <c r="C2192" t="s">
        <v>2300</v>
      </c>
      <c r="D2192">
        <v>306.64999999999998</v>
      </c>
      <c r="E2192">
        <v>2017</v>
      </c>
      <c r="F2192" t="e">
        <f>NA()</f>
        <v>#N/A</v>
      </c>
      <c r="G2192" t="e">
        <f>NA()</f>
        <v>#N/A</v>
      </c>
      <c r="H2192" s="3" t="e">
        <f t="shared" si="1394"/>
        <v>#N/A</v>
      </c>
      <c r="I2192" t="e">
        <f>NA()</f>
        <v>#N/A</v>
      </c>
      <c r="J2192" t="e">
        <f>NA()</f>
        <v>#N/A</v>
      </c>
      <c r="K2192" t="e">
        <f>NA()</f>
        <v>#N/A</v>
      </c>
      <c r="L2192" t="e">
        <f>NA()</f>
        <v>#N/A</v>
      </c>
      <c r="M2192" t="e">
        <f>NA()</f>
        <v>#N/A</v>
      </c>
      <c r="N2192" t="e">
        <f>NA()</f>
        <v>#N/A</v>
      </c>
      <c r="O2192" t="e">
        <f>NA()</f>
        <v>#N/A</v>
      </c>
      <c r="P2192" t="e">
        <f>NA()</f>
        <v>#N/A</v>
      </c>
      <c r="Q2192" t="e">
        <f>NA()</f>
        <v>#N/A</v>
      </c>
      <c r="R2192">
        <v>0</v>
      </c>
      <c r="S2192" t="s">
        <v>6538</v>
      </c>
      <c r="T2192" t="e">
        <f>NA()</f>
        <v>#N/A</v>
      </c>
      <c r="U2192" t="e">
        <f>NA()</f>
        <v>#N/A</v>
      </c>
      <c r="V2192">
        <v>2017</v>
      </c>
      <c r="W2192">
        <v>16500</v>
      </c>
      <c r="X2192" t="e">
        <f>NA()</f>
        <v>#N/A</v>
      </c>
      <c r="Y2192" t="e">
        <f>NA()</f>
        <v>#N/A</v>
      </c>
      <c r="Z2192" t="e">
        <f>NA()</f>
        <v>#N/A</v>
      </c>
      <c r="AA2192" s="3">
        <f t="shared" si="1395"/>
        <v>0</v>
      </c>
      <c r="AE2192" t="s">
        <v>6616</v>
      </c>
      <c r="AF2192" t="s">
        <v>6616</v>
      </c>
      <c r="AG2192" t="s">
        <v>6616</v>
      </c>
      <c r="AI2192" t="e">
        <f>NA()</f>
        <v>#N/A</v>
      </c>
      <c r="AJ2192" t="e">
        <f>NA()</f>
        <v>#N/A</v>
      </c>
      <c r="AK2192" t="e">
        <f>NA()</f>
        <v>#N/A</v>
      </c>
      <c r="AL2192" t="e">
        <f>NA()</f>
        <v>#N/A</v>
      </c>
      <c r="AM2192" t="e">
        <f>NA()</f>
        <v>#N/A</v>
      </c>
      <c r="AN2192" t="e">
        <f>NA()</f>
        <v>#N/A</v>
      </c>
      <c r="AO2192" t="e">
        <f>NA()</f>
        <v>#N/A</v>
      </c>
      <c r="AP2192" s="3" t="str">
        <f t="shared" si="1396"/>
        <v>No</v>
      </c>
      <c r="AQ2192" s="3" t="str">
        <f t="shared" si="1397"/>
        <v>No</v>
      </c>
      <c r="AR2192" s="3" t="str">
        <f t="shared" si="1398"/>
        <v>No</v>
      </c>
      <c r="AS2192" t="e">
        <f>NA()</f>
        <v>#N/A</v>
      </c>
      <c r="AT2192" t="e">
        <f>NA()</f>
        <v>#N/A</v>
      </c>
      <c r="AU2192" t="e">
        <f>NA()</f>
        <v>#N/A</v>
      </c>
      <c r="AV2192" t="e">
        <f>NA()</f>
        <v>#N/A</v>
      </c>
      <c r="AW2192" t="e">
        <f>NA()</f>
        <v>#N/A</v>
      </c>
      <c r="AX2192" t="e">
        <f>NA()</f>
        <v>#N/A</v>
      </c>
      <c r="AY2192" t="e">
        <f>NA()</f>
        <v>#N/A</v>
      </c>
      <c r="AZ2192" t="e">
        <f>NA()</f>
        <v>#N/A</v>
      </c>
      <c r="BA2192">
        <v>0</v>
      </c>
      <c r="BB2192" t="s">
        <v>6616</v>
      </c>
      <c r="BC2192" t="e">
        <f>NA()</f>
        <v>#N/A</v>
      </c>
      <c r="BD2192" s="4" t="str">
        <f t="shared" si="1399"/>
        <v>No</v>
      </c>
      <c r="BE2192" t="e">
        <f>NA()</f>
        <v>#N/A</v>
      </c>
      <c r="BF2192" s="3" t="str">
        <f t="shared" si="1400"/>
        <v>No</v>
      </c>
      <c r="BG2192" t="e">
        <f>NA()</f>
        <v>#N/A</v>
      </c>
      <c r="BH2192" s="3" t="e">
        <f t="shared" si="1401"/>
        <v>#N/A</v>
      </c>
      <c r="BI2192" s="3" t="e">
        <f t="shared" si="1402"/>
        <v>#N/A</v>
      </c>
      <c r="BJ2192" s="3" t="e">
        <f t="shared" si="1403"/>
        <v>#N/A</v>
      </c>
      <c r="BK2192" s="3" t="e">
        <f t="shared" si="1404"/>
        <v>#N/A</v>
      </c>
      <c r="BL2192" s="3" t="e">
        <f t="shared" si="1405"/>
        <v>#N/A</v>
      </c>
      <c r="BM2192" s="3" t="e">
        <f t="shared" si="1406"/>
        <v>#N/A</v>
      </c>
      <c r="BN2192" s="3" t="str">
        <f t="shared" si="1407"/>
        <v>Pass</v>
      </c>
      <c r="BO2192" s="3" t="e">
        <f t="shared" si="1408"/>
        <v>#N/A</v>
      </c>
      <c r="BP2192" s="3" t="str">
        <f t="shared" si="1409"/>
        <v>FV&lt;$10K</v>
      </c>
      <c r="BQ2192" t="s">
        <v>6650</v>
      </c>
      <c r="BR2192" s="3" t="str">
        <f t="shared" si="1410"/>
        <v>No, &lt; $20K Lien</v>
      </c>
      <c r="BS2192" s="3" t="str">
        <f t="shared" si="1411"/>
        <v>No, Lien &lt; $20K</v>
      </c>
      <c r="BT2192" t="s">
        <v>6650</v>
      </c>
      <c r="BU2192" s="3" t="str">
        <f t="shared" si="1412"/>
        <v>No</v>
      </c>
      <c r="BV2192" s="3" t="str">
        <f t="shared" si="1413"/>
        <v>No</v>
      </c>
      <c r="BW2192" s="3">
        <f t="shared" si="1414"/>
        <v>0</v>
      </c>
      <c r="BX2192" s="3" t="str">
        <f t="shared" si="1415"/>
        <v>No</v>
      </c>
      <c r="BY2192" s="3">
        <f t="shared" si="1416"/>
        <v>16500</v>
      </c>
      <c r="BZ2192">
        <v>1</v>
      </c>
      <c r="CA2192" s="3">
        <f t="shared" si="1417"/>
        <v>16500</v>
      </c>
      <c r="CC2192" s="3" t="e">
        <f t="shared" si="1418"/>
        <v>#N/A</v>
      </c>
      <c r="CD2192" s="3" t="e">
        <f t="shared" si="1419"/>
        <v>#N/A</v>
      </c>
      <c r="CE2192" s="3" t="str">
        <f t="shared" si="1420"/>
        <v/>
      </c>
      <c r="CF2192" s="3" t="e">
        <f>HLOOKUP(CE2192,'Valuation Data'!$D$2:$K$5,4,FALSE)</f>
        <v>#N/A</v>
      </c>
      <c r="CG2192" s="3">
        <f t="shared" si="1421"/>
        <v>16500</v>
      </c>
      <c r="CH2192" s="3" t="str">
        <f t="shared" si="1422"/>
        <v>No</v>
      </c>
      <c r="CI2192" s="3" t="str">
        <f>VLOOKUP(R2192,'Use Codes &amp; County Type'!A:D,4,FALSE)</f>
        <v>V</v>
      </c>
      <c r="CJ2192" s="3" t="str">
        <f t="shared" si="1423"/>
        <v>Yes</v>
      </c>
      <c r="CK2192" s="3" t="str">
        <f t="shared" si="1424"/>
        <v>No</v>
      </c>
      <c r="CL2192" s="3">
        <f t="shared" si="1425"/>
        <v>0</v>
      </c>
      <c r="CM2192" s="3">
        <f t="shared" si="1426"/>
        <v>0</v>
      </c>
      <c r="CN2192" s="3" t="e">
        <f t="shared" si="1427"/>
        <v>#N/A</v>
      </c>
      <c r="CO2192" s="3" t="e">
        <f t="shared" si="1428"/>
        <v>#N/A</v>
      </c>
      <c r="CP2192" s="3" t="e">
        <f t="shared" si="1429"/>
        <v>#N/A</v>
      </c>
      <c r="CR2192" s="3" t="str">
        <f t="shared" si="1430"/>
        <v>No</v>
      </c>
      <c r="CV2192" s="3" t="str">
        <f t="shared" si="1431"/>
        <v>FMV&lt;$30K</v>
      </c>
      <c r="CW2192" s="3">
        <f t="shared" si="1432"/>
        <v>2191</v>
      </c>
      <c r="CX2192" s="3">
        <f t="shared" si="1433"/>
        <v>306.64999999999998</v>
      </c>
      <c r="CY2192" s="3" t="str">
        <f t="shared" si="1434"/>
        <v>Ok</v>
      </c>
      <c r="CZ2192" t="e">
        <f>NA()</f>
        <v>#N/A</v>
      </c>
      <c r="DA2192" t="e">
        <f>NA()</f>
        <v>#N/A</v>
      </c>
    </row>
    <row r="2193" spans="1:105" x14ac:dyDescent="0.25">
      <c r="A2193">
        <v>2192</v>
      </c>
      <c r="B2193" t="s">
        <v>3</v>
      </c>
      <c r="C2193" t="s">
        <v>2301</v>
      </c>
      <c r="D2193">
        <v>581.28</v>
      </c>
      <c r="E2193">
        <v>2017</v>
      </c>
      <c r="F2193">
        <v>581.28</v>
      </c>
      <c r="G2193">
        <v>581.28</v>
      </c>
      <c r="H2193" s="3">
        <f t="shared" si="1394"/>
        <v>0</v>
      </c>
      <c r="I2193">
        <v>1521</v>
      </c>
      <c r="J2193" t="s">
        <v>2736</v>
      </c>
      <c r="K2193" t="s">
        <v>2738</v>
      </c>
      <c r="L2193">
        <v>32034</v>
      </c>
      <c r="M2193" t="s">
        <v>4409</v>
      </c>
      <c r="N2193" t="s">
        <v>4761</v>
      </c>
      <c r="O2193">
        <v>-81.451958270644496</v>
      </c>
      <c r="P2193">
        <v>30.5783548269055</v>
      </c>
      <c r="Q2193" t="s">
        <v>6274</v>
      </c>
      <c r="R2193">
        <v>0</v>
      </c>
      <c r="S2193" t="s">
        <v>6538</v>
      </c>
      <c r="T2193">
        <v>8001</v>
      </c>
      <c r="U2193" t="s">
        <v>6581</v>
      </c>
      <c r="V2193">
        <v>2017</v>
      </c>
      <c r="W2193">
        <v>33000</v>
      </c>
      <c r="X2193">
        <v>2017</v>
      </c>
      <c r="Y2193">
        <v>33000</v>
      </c>
      <c r="Z2193">
        <v>507.88</v>
      </c>
      <c r="AA2193" s="3">
        <f t="shared" si="1395"/>
        <v>0.87372694742636947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 s="3" t="str">
        <f t="shared" si="1396"/>
        <v>No</v>
      </c>
      <c r="AQ2193" s="3" t="str">
        <f t="shared" si="1397"/>
        <v>No</v>
      </c>
      <c r="AR2193" s="3" t="str">
        <f t="shared" si="1398"/>
        <v>No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5</v>
      </c>
      <c r="AY2193" t="s">
        <v>6636</v>
      </c>
      <c r="AZ2193">
        <v>0</v>
      </c>
      <c r="BA2193">
        <v>0</v>
      </c>
      <c r="BB2193" t="s">
        <v>6616</v>
      </c>
      <c r="BC2193">
        <v>0</v>
      </c>
      <c r="BD2193" s="4" t="str">
        <f t="shared" si="1399"/>
        <v>No</v>
      </c>
      <c r="BE2193" t="s">
        <v>6640</v>
      </c>
      <c r="BF2193" s="3" t="str">
        <f t="shared" si="1400"/>
        <v>No</v>
      </c>
      <c r="BG2193" t="s">
        <v>6645</v>
      </c>
      <c r="BH2193" s="3" t="str">
        <f t="shared" si="1401"/>
        <v>1521 IAN DR</v>
      </c>
      <c r="BI2193" s="3" t="str">
        <f t="shared" si="1402"/>
        <v>Fernandina Beach</v>
      </c>
      <c r="BJ2193" s="3" t="str">
        <f t="shared" si="1403"/>
        <v>Florida</v>
      </c>
      <c r="BK2193" s="3">
        <f t="shared" si="1404"/>
        <v>32034</v>
      </c>
      <c r="BL2193" s="3" t="str">
        <f t="shared" si="1405"/>
        <v>1521 IAN DR FERNANDINA BEACH FL 32034</v>
      </c>
      <c r="BM2193" s="3" t="str">
        <f t="shared" si="1406"/>
        <v/>
      </c>
      <c r="BN2193" s="3" t="str">
        <f t="shared" si="1407"/>
        <v>Pass</v>
      </c>
      <c r="BO2193" s="3" t="str">
        <f t="shared" si="1408"/>
        <v>No</v>
      </c>
      <c r="BP2193" s="3" t="str">
        <f t="shared" si="1409"/>
        <v>FV&lt;$10K</v>
      </c>
      <c r="BQ2193" t="s">
        <v>6650</v>
      </c>
      <c r="BR2193" s="3" t="str">
        <f t="shared" si="1410"/>
        <v>No, &lt; $20K Lien</v>
      </c>
      <c r="BS2193" s="3" t="str">
        <f t="shared" si="1411"/>
        <v>No, Lien &lt; $20K</v>
      </c>
      <c r="BT2193" t="s">
        <v>6650</v>
      </c>
      <c r="BU2193" s="3" t="str">
        <f t="shared" si="1412"/>
        <v>No</v>
      </c>
      <c r="BV2193" s="3" t="str">
        <f t="shared" si="1413"/>
        <v>No</v>
      </c>
      <c r="BW2193" s="3">
        <f t="shared" si="1414"/>
        <v>0</v>
      </c>
      <c r="BX2193" s="3" t="str">
        <f t="shared" si="1415"/>
        <v>No</v>
      </c>
      <c r="BY2193" s="3">
        <f t="shared" si="1416"/>
        <v>33000</v>
      </c>
      <c r="BZ2193">
        <v>1</v>
      </c>
      <c r="CA2193" s="3">
        <f t="shared" si="1417"/>
        <v>33000</v>
      </c>
      <c r="CC2193" s="3">
        <f t="shared" si="1418"/>
        <v>0</v>
      </c>
      <c r="CD2193" s="3">
        <f t="shared" si="1419"/>
        <v>0</v>
      </c>
      <c r="CE2193" s="3" t="str">
        <f t="shared" si="1420"/>
        <v/>
      </c>
      <c r="CF2193" s="3" t="e">
        <f>HLOOKUP(CE2193,'Valuation Data'!$D$2:$K$5,4,FALSE)</f>
        <v>#N/A</v>
      </c>
      <c r="CG2193" s="3">
        <f t="shared" si="1421"/>
        <v>33000</v>
      </c>
      <c r="CH2193" s="3" t="str">
        <f t="shared" si="1422"/>
        <v>No</v>
      </c>
      <c r="CI2193" s="3" t="str">
        <f>VLOOKUP(R2193,'Use Codes &amp; County Type'!A:D,4,FALSE)</f>
        <v>V</v>
      </c>
      <c r="CJ2193" s="3" t="str">
        <f t="shared" si="1423"/>
        <v>Yes</v>
      </c>
      <c r="CK2193" s="3" t="str">
        <f t="shared" si="1424"/>
        <v>No</v>
      </c>
      <c r="CL2193" s="3">
        <f t="shared" si="1425"/>
        <v>0</v>
      </c>
      <c r="CM2193" s="3">
        <f t="shared" si="1426"/>
        <v>0</v>
      </c>
      <c r="CN2193" s="3">
        <f t="shared" si="1427"/>
        <v>2325.12</v>
      </c>
      <c r="CO2193" s="3">
        <f t="shared" si="1428"/>
        <v>-2325.12</v>
      </c>
      <c r="CP2193" s="3">
        <f t="shared" si="1429"/>
        <v>7.0458181818181809E-2</v>
      </c>
      <c r="CR2193" s="3" t="str">
        <f t="shared" si="1430"/>
        <v>No</v>
      </c>
      <c r="CV2193" s="3" t="str">
        <f t="shared" si="1431"/>
        <v>Vacant, No Sales Data</v>
      </c>
      <c r="CW2193" s="3">
        <f t="shared" si="1432"/>
        <v>2192</v>
      </c>
      <c r="CX2193" s="3">
        <f t="shared" si="1433"/>
        <v>581.28</v>
      </c>
      <c r="CY2193" s="3" t="str">
        <f t="shared" si="1434"/>
        <v>Ok</v>
      </c>
      <c r="CZ2193">
        <v>0</v>
      </c>
      <c r="DA2193">
        <v>0</v>
      </c>
    </row>
    <row r="2194" spans="1:105" x14ac:dyDescent="0.25">
      <c r="A2194">
        <v>2193</v>
      </c>
      <c r="B2194" t="s">
        <v>3</v>
      </c>
      <c r="C2194" t="s">
        <v>2302</v>
      </c>
      <c r="D2194">
        <v>221.33</v>
      </c>
      <c r="E2194">
        <v>2017</v>
      </c>
      <c r="F2194" t="e">
        <f>NA()</f>
        <v>#N/A</v>
      </c>
      <c r="G2194" t="e">
        <f>NA()</f>
        <v>#N/A</v>
      </c>
      <c r="H2194" s="3" t="e">
        <f t="shared" si="1394"/>
        <v>#N/A</v>
      </c>
      <c r="I2194" t="e">
        <f>NA()</f>
        <v>#N/A</v>
      </c>
      <c r="J2194" t="e">
        <f>NA()</f>
        <v>#N/A</v>
      </c>
      <c r="K2194" t="e">
        <f>NA()</f>
        <v>#N/A</v>
      </c>
      <c r="L2194" t="e">
        <f>NA()</f>
        <v>#N/A</v>
      </c>
      <c r="M2194" t="e">
        <f>NA()</f>
        <v>#N/A</v>
      </c>
      <c r="N2194" t="e">
        <f>NA()</f>
        <v>#N/A</v>
      </c>
      <c r="O2194" t="e">
        <f>NA()</f>
        <v>#N/A</v>
      </c>
      <c r="P2194" t="e">
        <f>NA()</f>
        <v>#N/A</v>
      </c>
      <c r="Q2194" t="e">
        <f>NA()</f>
        <v>#N/A</v>
      </c>
      <c r="R2194">
        <v>2</v>
      </c>
      <c r="S2194" t="s">
        <v>6535</v>
      </c>
      <c r="T2194" t="e">
        <f>NA()</f>
        <v>#N/A</v>
      </c>
      <c r="U2194" t="e">
        <f>NA()</f>
        <v>#N/A</v>
      </c>
      <c r="V2194">
        <v>2017</v>
      </c>
      <c r="W2194">
        <v>33455</v>
      </c>
      <c r="X2194" t="e">
        <f>NA()</f>
        <v>#N/A</v>
      </c>
      <c r="Y2194" t="e">
        <f>NA()</f>
        <v>#N/A</v>
      </c>
      <c r="Z2194" t="e">
        <f>NA()</f>
        <v>#N/A</v>
      </c>
      <c r="AA2194" s="3">
        <f t="shared" si="1395"/>
        <v>0</v>
      </c>
      <c r="AB2194" t="s">
        <v>6616</v>
      </c>
      <c r="AC2194" t="s">
        <v>6616</v>
      </c>
      <c r="AE2194" t="s">
        <v>6616</v>
      </c>
      <c r="AF2194" t="s">
        <v>6616</v>
      </c>
      <c r="AH2194" t="s">
        <v>6616</v>
      </c>
      <c r="AI2194" t="e">
        <f>NA()</f>
        <v>#N/A</v>
      </c>
      <c r="AJ2194" t="e">
        <f>NA()</f>
        <v>#N/A</v>
      </c>
      <c r="AK2194" t="e">
        <f>NA()</f>
        <v>#N/A</v>
      </c>
      <c r="AL2194" t="e">
        <f>NA()</f>
        <v>#N/A</v>
      </c>
      <c r="AM2194" t="e">
        <f>NA()</f>
        <v>#N/A</v>
      </c>
      <c r="AN2194" t="e">
        <f>NA()</f>
        <v>#N/A</v>
      </c>
      <c r="AO2194" t="e">
        <f>NA()</f>
        <v>#N/A</v>
      </c>
      <c r="AP2194" s="3" t="str">
        <f t="shared" si="1396"/>
        <v>No</v>
      </c>
      <c r="AQ2194" s="3" t="str">
        <f t="shared" si="1397"/>
        <v>No</v>
      </c>
      <c r="AR2194" s="3" t="str">
        <f t="shared" si="1398"/>
        <v>No</v>
      </c>
      <c r="AS2194" t="e">
        <f>NA()</f>
        <v>#N/A</v>
      </c>
      <c r="AT2194" t="e">
        <f>NA()</f>
        <v>#N/A</v>
      </c>
      <c r="AU2194" t="e">
        <f>NA()</f>
        <v>#N/A</v>
      </c>
      <c r="AV2194" t="e">
        <f>NA()</f>
        <v>#N/A</v>
      </c>
      <c r="AW2194" t="e">
        <f>NA()</f>
        <v>#N/A</v>
      </c>
      <c r="AX2194" t="e">
        <f>NA()</f>
        <v>#N/A</v>
      </c>
      <c r="AY2194" t="e">
        <f>NA()</f>
        <v>#N/A</v>
      </c>
      <c r="AZ2194" t="e">
        <f>NA()</f>
        <v>#N/A</v>
      </c>
      <c r="BA2194">
        <v>0</v>
      </c>
      <c r="BB2194" t="s">
        <v>6617</v>
      </c>
      <c r="BC2194" t="e">
        <f>NA()</f>
        <v>#N/A</v>
      </c>
      <c r="BD2194" s="4" t="str">
        <f t="shared" si="1399"/>
        <v>No</v>
      </c>
      <c r="BE2194" t="e">
        <f>NA()</f>
        <v>#N/A</v>
      </c>
      <c r="BF2194" s="3" t="str">
        <f t="shared" si="1400"/>
        <v>No</v>
      </c>
      <c r="BG2194" t="e">
        <f>NA()</f>
        <v>#N/A</v>
      </c>
      <c r="BH2194" s="3" t="e">
        <f t="shared" si="1401"/>
        <v>#N/A</v>
      </c>
      <c r="BI2194" s="3" t="e">
        <f t="shared" si="1402"/>
        <v>#N/A</v>
      </c>
      <c r="BJ2194" s="3" t="e">
        <f t="shared" si="1403"/>
        <v>#N/A</v>
      </c>
      <c r="BK2194" s="3" t="e">
        <f t="shared" si="1404"/>
        <v>#N/A</v>
      </c>
      <c r="BL2194" s="3" t="e">
        <f t="shared" si="1405"/>
        <v>#N/A</v>
      </c>
      <c r="BM2194" s="3" t="e">
        <f t="shared" si="1406"/>
        <v>#N/A</v>
      </c>
      <c r="BN2194" s="3" t="str">
        <f t="shared" si="1407"/>
        <v>Pass</v>
      </c>
      <c r="BO2194" s="3" t="e">
        <f t="shared" si="1408"/>
        <v>#N/A</v>
      </c>
      <c r="BP2194" s="3" t="str">
        <f t="shared" si="1409"/>
        <v>FV&lt;$10K</v>
      </c>
      <c r="BQ2194" t="s">
        <v>6650</v>
      </c>
      <c r="BR2194" s="3" t="str">
        <f t="shared" si="1410"/>
        <v>No, &lt; $20K Lien</v>
      </c>
      <c r="BS2194" s="3" t="str">
        <f t="shared" si="1411"/>
        <v>No, Lien &lt; $20K</v>
      </c>
      <c r="BT2194" t="s">
        <v>6650</v>
      </c>
      <c r="BU2194" s="3" t="str">
        <f t="shared" si="1412"/>
        <v>No</v>
      </c>
      <c r="BV2194" s="3" t="str">
        <f t="shared" si="1413"/>
        <v>No</v>
      </c>
      <c r="BW2194" s="3">
        <f t="shared" si="1414"/>
        <v>0</v>
      </c>
      <c r="BX2194" s="3" t="str">
        <f t="shared" si="1415"/>
        <v>No</v>
      </c>
      <c r="BY2194" s="3">
        <f t="shared" si="1416"/>
        <v>33455</v>
      </c>
      <c r="BZ2194">
        <v>1</v>
      </c>
      <c r="CA2194" s="3">
        <f t="shared" si="1417"/>
        <v>33455</v>
      </c>
      <c r="CC2194" s="3" t="e">
        <f t="shared" si="1418"/>
        <v>#N/A</v>
      </c>
      <c r="CD2194" s="3" t="e">
        <f t="shared" si="1419"/>
        <v>#N/A</v>
      </c>
      <c r="CE2194" s="3" t="str">
        <f t="shared" si="1420"/>
        <v/>
      </c>
      <c r="CF2194" s="3" t="e">
        <f>HLOOKUP(CE2194,'Valuation Data'!$D$2:$K$5,4,FALSE)</f>
        <v>#N/A</v>
      </c>
      <c r="CG2194" s="3">
        <f t="shared" si="1421"/>
        <v>33455</v>
      </c>
      <c r="CH2194" s="3" t="str">
        <f t="shared" si="1422"/>
        <v>No</v>
      </c>
      <c r="CI2194" s="3" t="str">
        <f>VLOOKUP(R2194,'Use Codes &amp; County Type'!A:D,4,FALSE)</f>
        <v>R</v>
      </c>
      <c r="CJ2194" s="3" t="str">
        <f t="shared" si="1423"/>
        <v>No</v>
      </c>
      <c r="CK2194" s="3" t="str">
        <f t="shared" si="1424"/>
        <v>Yes</v>
      </c>
      <c r="CL2194" s="3">
        <f t="shared" si="1425"/>
        <v>0.67</v>
      </c>
      <c r="CM2194" s="3">
        <f t="shared" si="1426"/>
        <v>22414.850000000002</v>
      </c>
      <c r="CN2194" s="3" t="e">
        <f t="shared" si="1427"/>
        <v>#N/A</v>
      </c>
      <c r="CO2194" s="3" t="e">
        <f t="shared" si="1428"/>
        <v>#N/A</v>
      </c>
      <c r="CP2194" s="3" t="e">
        <f t="shared" si="1429"/>
        <v>#N/A</v>
      </c>
      <c r="CR2194" s="3" t="e">
        <f t="shared" si="1430"/>
        <v>#N/A</v>
      </c>
      <c r="CV2194" s="3" t="e">
        <f t="shared" si="1431"/>
        <v>#N/A</v>
      </c>
      <c r="CW2194" s="3">
        <f t="shared" si="1432"/>
        <v>2193</v>
      </c>
      <c r="CX2194" s="3">
        <f t="shared" si="1433"/>
        <v>221.33</v>
      </c>
      <c r="CY2194" s="3" t="e">
        <f t="shared" si="1434"/>
        <v>#N/A</v>
      </c>
      <c r="CZ2194" t="e">
        <f>NA()</f>
        <v>#N/A</v>
      </c>
      <c r="DA2194" t="e">
        <f>NA()</f>
        <v>#N/A</v>
      </c>
    </row>
    <row r="2195" spans="1:105" x14ac:dyDescent="0.25">
      <c r="A2195">
        <v>2194</v>
      </c>
      <c r="B2195" t="s">
        <v>3</v>
      </c>
      <c r="C2195" t="s">
        <v>2303</v>
      </c>
      <c r="D2195">
        <v>1241.1300000000001</v>
      </c>
      <c r="E2195">
        <v>2017</v>
      </c>
      <c r="F2195">
        <v>1241.1300000000001</v>
      </c>
      <c r="G2195">
        <v>1241.1300000000001</v>
      </c>
      <c r="H2195" s="3">
        <f t="shared" si="1394"/>
        <v>0</v>
      </c>
      <c r="I2195">
        <v>1447</v>
      </c>
      <c r="J2195" t="s">
        <v>2736</v>
      </c>
      <c r="K2195" t="s">
        <v>2738</v>
      </c>
      <c r="L2195">
        <v>32034</v>
      </c>
      <c r="M2195" t="s">
        <v>4410</v>
      </c>
      <c r="N2195" t="s">
        <v>4761</v>
      </c>
      <c r="O2195">
        <v>-81.454603227502503</v>
      </c>
      <c r="P2195">
        <v>30.636870315232201</v>
      </c>
      <c r="Q2195" t="s">
        <v>6275</v>
      </c>
      <c r="R2195">
        <v>1</v>
      </c>
      <c r="S2195" t="s">
        <v>6539</v>
      </c>
      <c r="T2195">
        <v>1001</v>
      </c>
      <c r="U2195" t="s">
        <v>6582</v>
      </c>
      <c r="V2195">
        <v>2017</v>
      </c>
      <c r="W2195">
        <v>97643</v>
      </c>
      <c r="X2195">
        <v>2017</v>
      </c>
      <c r="Y2195">
        <v>111073</v>
      </c>
      <c r="Z2195">
        <v>1118.01</v>
      </c>
      <c r="AA2195" s="3">
        <f t="shared" si="1395"/>
        <v>0.90080007734886747</v>
      </c>
      <c r="AB2195" t="s">
        <v>6616</v>
      </c>
      <c r="AC2195" t="s">
        <v>6616</v>
      </c>
      <c r="AD2195" t="s">
        <v>6616</v>
      </c>
      <c r="AE2195" t="s">
        <v>6616</v>
      </c>
      <c r="AF2195" t="s">
        <v>6616</v>
      </c>
      <c r="AI2195" t="s">
        <v>6618</v>
      </c>
      <c r="AJ2195" t="s">
        <v>6618</v>
      </c>
      <c r="AK2195" t="s">
        <v>6618</v>
      </c>
      <c r="AL2195" t="s">
        <v>6618</v>
      </c>
      <c r="AM2195" t="s">
        <v>6618</v>
      </c>
      <c r="AN2195" t="s">
        <v>6618</v>
      </c>
      <c r="AO2195" t="s">
        <v>6618</v>
      </c>
      <c r="AP2195" s="3" t="str">
        <f t="shared" si="1396"/>
        <v>No</v>
      </c>
      <c r="AQ2195" s="3" t="str">
        <f t="shared" si="1397"/>
        <v>No</v>
      </c>
      <c r="AR2195" s="3" t="str">
        <f t="shared" si="1398"/>
        <v>No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 t="s">
        <v>6634</v>
      </c>
      <c r="AZ2195" t="s">
        <v>6638</v>
      </c>
      <c r="BA2195">
        <v>1</v>
      </c>
      <c r="BB2195" t="s">
        <v>6617</v>
      </c>
      <c r="BC2195" t="s">
        <v>6616</v>
      </c>
      <c r="BD2195" s="4" t="str">
        <f t="shared" si="1399"/>
        <v>No</v>
      </c>
      <c r="BE2195" t="s">
        <v>6640</v>
      </c>
      <c r="BF2195" s="3" t="str">
        <f t="shared" si="1400"/>
        <v>No</v>
      </c>
      <c r="BG2195" t="s">
        <v>6645</v>
      </c>
      <c r="BH2195" s="3" t="str">
        <f t="shared" si="1401"/>
        <v>1447 HOLLY DR</v>
      </c>
      <c r="BI2195" s="3" t="str">
        <f t="shared" si="1402"/>
        <v>Fernandina Beach</v>
      </c>
      <c r="BJ2195" s="3" t="str">
        <f t="shared" si="1403"/>
        <v>Florida</v>
      </c>
      <c r="BK2195" s="3">
        <f t="shared" si="1404"/>
        <v>32034</v>
      </c>
      <c r="BL2195" s="3" t="str">
        <f t="shared" si="1405"/>
        <v>1447 HOLLY DR FERNANDINA BEACH FL 32034</v>
      </c>
      <c r="BM2195" s="3" t="str">
        <f t="shared" si="1406"/>
        <v/>
      </c>
      <c r="BN2195" s="3" t="str">
        <f t="shared" si="1407"/>
        <v>Pass</v>
      </c>
      <c r="BO2195" s="3" t="str">
        <f t="shared" si="1408"/>
        <v>No</v>
      </c>
      <c r="BP2195" s="3" t="str">
        <f t="shared" si="1409"/>
        <v>FV&lt;$10K</v>
      </c>
      <c r="BQ2195" t="s">
        <v>6650</v>
      </c>
      <c r="BR2195" s="3" t="str">
        <f t="shared" si="1410"/>
        <v>No, &lt; $20K Lien</v>
      </c>
      <c r="BS2195" s="3" t="str">
        <f t="shared" si="1411"/>
        <v>No, Lien &lt; $20K</v>
      </c>
      <c r="BT2195" t="s">
        <v>6650</v>
      </c>
      <c r="BU2195" s="3" t="str">
        <f t="shared" si="1412"/>
        <v>No</v>
      </c>
      <c r="BV2195" s="3" t="str">
        <f t="shared" si="1413"/>
        <v>No</v>
      </c>
      <c r="BW2195" s="3">
        <f t="shared" si="1414"/>
        <v>1</v>
      </c>
      <c r="BX2195" s="3" t="str">
        <f t="shared" si="1415"/>
        <v>No</v>
      </c>
      <c r="BY2195" s="3">
        <f t="shared" si="1416"/>
        <v>97643</v>
      </c>
      <c r="BZ2195">
        <v>1</v>
      </c>
      <c r="CA2195" s="3">
        <f t="shared" si="1417"/>
        <v>97643</v>
      </c>
      <c r="CC2195" s="3">
        <f t="shared" si="1418"/>
        <v>0</v>
      </c>
      <c r="CD2195" s="3">
        <f t="shared" si="1419"/>
        <v>0</v>
      </c>
      <c r="CE2195" s="3" t="str">
        <f t="shared" si="1420"/>
        <v/>
      </c>
      <c r="CF2195" s="3" t="e">
        <f>HLOOKUP(CE2195,'Valuation Data'!$D$2:$K$5,4,FALSE)</f>
        <v>#N/A</v>
      </c>
      <c r="CG2195" s="3">
        <f t="shared" si="1421"/>
        <v>97643</v>
      </c>
      <c r="CH2195" s="3" t="str">
        <f t="shared" si="1422"/>
        <v>No</v>
      </c>
      <c r="CI2195" s="3" t="str">
        <f>VLOOKUP(R2195,'Use Codes &amp; County Type'!A:D,4,FALSE)</f>
        <v>S</v>
      </c>
      <c r="CJ2195" s="3" t="str">
        <f t="shared" si="1423"/>
        <v>No</v>
      </c>
      <c r="CK2195" s="3" t="str">
        <f t="shared" si="1424"/>
        <v>Yes</v>
      </c>
      <c r="CL2195" s="3">
        <f t="shared" si="1425"/>
        <v>0.67</v>
      </c>
      <c r="CM2195" s="3">
        <f t="shared" si="1426"/>
        <v>65420.810000000005</v>
      </c>
      <c r="CN2195" s="3">
        <f t="shared" si="1427"/>
        <v>6205.6500000000005</v>
      </c>
      <c r="CO2195" s="3">
        <f t="shared" si="1428"/>
        <v>59215.16</v>
      </c>
      <c r="CP2195" s="3">
        <f t="shared" si="1429"/>
        <v>6.355447907172046E-2</v>
      </c>
      <c r="CR2195" s="3" t="str">
        <f t="shared" si="1430"/>
        <v>No</v>
      </c>
      <c r="CV2195" s="3" t="str">
        <f t="shared" si="1431"/>
        <v>*Bid</v>
      </c>
      <c r="CW2195" s="3">
        <f t="shared" si="1432"/>
        <v>2194</v>
      </c>
      <c r="CX2195" s="3">
        <f t="shared" si="1433"/>
        <v>1241.1300000000001</v>
      </c>
      <c r="CY2195" s="3" t="str">
        <f t="shared" si="1434"/>
        <v>Ok</v>
      </c>
      <c r="CZ2195">
        <v>0</v>
      </c>
      <c r="DA2195">
        <v>0</v>
      </c>
    </row>
    <row r="2196" spans="1:105" x14ac:dyDescent="0.25">
      <c r="A2196">
        <v>2195</v>
      </c>
      <c r="B2196" t="s">
        <v>3</v>
      </c>
      <c r="C2196" t="s">
        <v>2304</v>
      </c>
      <c r="D2196">
        <v>908.72</v>
      </c>
      <c r="E2196">
        <v>2017</v>
      </c>
      <c r="F2196" t="e">
        <f>NA()</f>
        <v>#N/A</v>
      </c>
      <c r="G2196" t="e">
        <f>NA()</f>
        <v>#N/A</v>
      </c>
      <c r="H2196" s="3" t="e">
        <f t="shared" si="1394"/>
        <v>#N/A</v>
      </c>
      <c r="I2196" t="e">
        <f>NA()</f>
        <v>#N/A</v>
      </c>
      <c r="J2196" t="e">
        <f>NA()</f>
        <v>#N/A</v>
      </c>
      <c r="K2196" t="e">
        <f>NA()</f>
        <v>#N/A</v>
      </c>
      <c r="L2196" t="e">
        <f>NA()</f>
        <v>#N/A</v>
      </c>
      <c r="M2196" t="e">
        <f>NA()</f>
        <v>#N/A</v>
      </c>
      <c r="N2196" t="e">
        <f>NA()</f>
        <v>#N/A</v>
      </c>
      <c r="O2196" t="e">
        <f>NA()</f>
        <v>#N/A</v>
      </c>
      <c r="P2196" t="e">
        <f>NA()</f>
        <v>#N/A</v>
      </c>
      <c r="Q2196" t="e">
        <f>NA()</f>
        <v>#N/A</v>
      </c>
      <c r="R2196">
        <v>2</v>
      </c>
      <c r="S2196" t="s">
        <v>6535</v>
      </c>
      <c r="T2196" t="e">
        <f>NA()</f>
        <v>#N/A</v>
      </c>
      <c r="U2196" t="e">
        <f>NA()</f>
        <v>#N/A</v>
      </c>
      <c r="V2196">
        <v>2017</v>
      </c>
      <c r="W2196">
        <v>52672</v>
      </c>
      <c r="X2196" t="e">
        <f>NA()</f>
        <v>#N/A</v>
      </c>
      <c r="Y2196" t="e">
        <f>NA()</f>
        <v>#N/A</v>
      </c>
      <c r="Z2196" t="e">
        <f>NA()</f>
        <v>#N/A</v>
      </c>
      <c r="AA2196" s="3">
        <f t="shared" si="1395"/>
        <v>0</v>
      </c>
      <c r="AI2196" t="e">
        <f>NA()</f>
        <v>#N/A</v>
      </c>
      <c r="AJ2196" t="e">
        <f>NA()</f>
        <v>#N/A</v>
      </c>
      <c r="AK2196" t="e">
        <f>NA()</f>
        <v>#N/A</v>
      </c>
      <c r="AL2196" t="e">
        <f>NA()</f>
        <v>#N/A</v>
      </c>
      <c r="AM2196" t="e">
        <f>NA()</f>
        <v>#N/A</v>
      </c>
      <c r="AN2196" t="e">
        <f>NA()</f>
        <v>#N/A</v>
      </c>
      <c r="AO2196" t="e">
        <f>NA()</f>
        <v>#N/A</v>
      </c>
      <c r="AP2196" s="3" t="str">
        <f t="shared" si="1396"/>
        <v>No</v>
      </c>
      <c r="AQ2196" s="3" t="str">
        <f t="shared" si="1397"/>
        <v>No</v>
      </c>
      <c r="AR2196" s="3" t="str">
        <f t="shared" si="1398"/>
        <v>No</v>
      </c>
      <c r="AS2196" t="e">
        <f>NA()</f>
        <v>#N/A</v>
      </c>
      <c r="AT2196" t="e">
        <f>NA()</f>
        <v>#N/A</v>
      </c>
      <c r="AU2196" t="e">
        <f>NA()</f>
        <v>#N/A</v>
      </c>
      <c r="AV2196" t="e">
        <f>NA()</f>
        <v>#N/A</v>
      </c>
      <c r="AW2196" t="e">
        <f>NA()</f>
        <v>#N/A</v>
      </c>
      <c r="AX2196" t="e">
        <f>NA()</f>
        <v>#N/A</v>
      </c>
      <c r="AY2196" t="e">
        <f>NA()</f>
        <v>#N/A</v>
      </c>
      <c r="AZ2196" t="e">
        <f>NA()</f>
        <v>#N/A</v>
      </c>
      <c r="BA2196">
        <v>0</v>
      </c>
      <c r="BB2196" t="s">
        <v>6616</v>
      </c>
      <c r="BC2196" t="e">
        <f>NA()</f>
        <v>#N/A</v>
      </c>
      <c r="BD2196" s="4" t="str">
        <f t="shared" si="1399"/>
        <v>No</v>
      </c>
      <c r="BE2196" t="e">
        <f>NA()</f>
        <v>#N/A</v>
      </c>
      <c r="BF2196" s="3" t="str">
        <f t="shared" si="1400"/>
        <v>No</v>
      </c>
      <c r="BG2196" t="e">
        <f>NA()</f>
        <v>#N/A</v>
      </c>
      <c r="BH2196" s="3" t="e">
        <f t="shared" si="1401"/>
        <v>#N/A</v>
      </c>
      <c r="BI2196" s="3" t="e">
        <f t="shared" si="1402"/>
        <v>#N/A</v>
      </c>
      <c r="BJ2196" s="3" t="e">
        <f t="shared" si="1403"/>
        <v>#N/A</v>
      </c>
      <c r="BK2196" s="3" t="e">
        <f t="shared" si="1404"/>
        <v>#N/A</v>
      </c>
      <c r="BL2196" s="3" t="e">
        <f t="shared" si="1405"/>
        <v>#N/A</v>
      </c>
      <c r="BM2196" s="3" t="e">
        <f t="shared" si="1406"/>
        <v>#N/A</v>
      </c>
      <c r="BN2196" s="3" t="str">
        <f t="shared" si="1407"/>
        <v>Pass</v>
      </c>
      <c r="BO2196" s="3" t="e">
        <f t="shared" si="1408"/>
        <v>#N/A</v>
      </c>
      <c r="BP2196" s="3" t="str">
        <f t="shared" si="1409"/>
        <v>FV&lt;$10K</v>
      </c>
      <c r="BQ2196" t="s">
        <v>6650</v>
      </c>
      <c r="BR2196" s="3" t="str">
        <f t="shared" si="1410"/>
        <v>No, &lt; $20K Lien</v>
      </c>
      <c r="BS2196" s="3" t="str">
        <f t="shared" si="1411"/>
        <v>No, Lien &lt; $20K</v>
      </c>
      <c r="BT2196" t="s">
        <v>6650</v>
      </c>
      <c r="BU2196" s="3" t="str">
        <f t="shared" si="1412"/>
        <v>No</v>
      </c>
      <c r="BV2196" s="3" t="str">
        <f t="shared" si="1413"/>
        <v>No</v>
      </c>
      <c r="BW2196" s="3">
        <f t="shared" si="1414"/>
        <v>0</v>
      </c>
      <c r="BX2196" s="3" t="str">
        <f t="shared" si="1415"/>
        <v>No</v>
      </c>
      <c r="BY2196" s="3">
        <f t="shared" si="1416"/>
        <v>52672</v>
      </c>
      <c r="BZ2196">
        <v>1</v>
      </c>
      <c r="CA2196" s="3">
        <f t="shared" si="1417"/>
        <v>52672</v>
      </c>
      <c r="CC2196" s="3" t="e">
        <f t="shared" si="1418"/>
        <v>#N/A</v>
      </c>
      <c r="CD2196" s="3" t="e">
        <f t="shared" si="1419"/>
        <v>#N/A</v>
      </c>
      <c r="CE2196" s="3" t="str">
        <f t="shared" si="1420"/>
        <v/>
      </c>
      <c r="CF2196" s="3" t="e">
        <f>HLOOKUP(CE2196,'Valuation Data'!$D$2:$K$5,4,FALSE)</f>
        <v>#N/A</v>
      </c>
      <c r="CG2196" s="3">
        <f t="shared" si="1421"/>
        <v>52672</v>
      </c>
      <c r="CH2196" s="3" t="str">
        <f t="shared" si="1422"/>
        <v>No</v>
      </c>
      <c r="CI2196" s="3" t="str">
        <f>VLOOKUP(R2196,'Use Codes &amp; County Type'!A:D,4,FALSE)</f>
        <v>R</v>
      </c>
      <c r="CJ2196" s="3" t="str">
        <f t="shared" si="1423"/>
        <v>No</v>
      </c>
      <c r="CK2196" s="3" t="str">
        <f t="shared" si="1424"/>
        <v>No</v>
      </c>
      <c r="CL2196" s="3">
        <f t="shared" si="1425"/>
        <v>0.35</v>
      </c>
      <c r="CM2196" s="3">
        <f t="shared" si="1426"/>
        <v>18435.199999999997</v>
      </c>
      <c r="CN2196" s="3" t="e">
        <f t="shared" si="1427"/>
        <v>#N/A</v>
      </c>
      <c r="CO2196" s="3" t="e">
        <f t="shared" si="1428"/>
        <v>#N/A</v>
      </c>
      <c r="CP2196" s="3" t="e">
        <f t="shared" si="1429"/>
        <v>#N/A</v>
      </c>
      <c r="CR2196" s="3" t="e">
        <f t="shared" si="1430"/>
        <v>#N/A</v>
      </c>
      <c r="CV2196" s="3" t="e">
        <f t="shared" si="1431"/>
        <v>#N/A</v>
      </c>
      <c r="CW2196" s="3">
        <f t="shared" si="1432"/>
        <v>2195</v>
      </c>
      <c r="CX2196" s="3">
        <f t="shared" si="1433"/>
        <v>908.72</v>
      </c>
      <c r="CY2196" s="3" t="e">
        <f t="shared" si="1434"/>
        <v>#N/A</v>
      </c>
      <c r="CZ2196" t="e">
        <f>NA()</f>
        <v>#N/A</v>
      </c>
      <c r="DA2196" t="e">
        <f>NA()</f>
        <v>#N/A</v>
      </c>
    </row>
    <row r="2197" spans="1:105" x14ac:dyDescent="0.25">
      <c r="A2197">
        <v>2196</v>
      </c>
      <c r="B2197" t="s">
        <v>3</v>
      </c>
      <c r="C2197" t="s">
        <v>2305</v>
      </c>
      <c r="D2197">
        <v>3623.2</v>
      </c>
      <c r="E2197">
        <v>2017</v>
      </c>
      <c r="F2197">
        <v>3623.2</v>
      </c>
      <c r="G2197">
        <v>3623.2</v>
      </c>
      <c r="H2197" s="3">
        <f t="shared" si="1394"/>
        <v>0</v>
      </c>
      <c r="I2197">
        <v>5332</v>
      </c>
      <c r="J2197" t="s">
        <v>2736</v>
      </c>
      <c r="K2197" t="s">
        <v>2738</v>
      </c>
      <c r="L2197">
        <v>32034</v>
      </c>
      <c r="M2197" t="s">
        <v>4411</v>
      </c>
      <c r="N2197" t="s">
        <v>4761</v>
      </c>
      <c r="O2197">
        <v>-81.454603753875105</v>
      </c>
      <c r="P2197">
        <v>30.576312464171401</v>
      </c>
      <c r="Q2197" t="s">
        <v>6276</v>
      </c>
      <c r="R2197">
        <v>1</v>
      </c>
      <c r="S2197" t="s">
        <v>6539</v>
      </c>
      <c r="T2197">
        <v>1001</v>
      </c>
      <c r="U2197" t="s">
        <v>6582</v>
      </c>
      <c r="V2197">
        <v>2017</v>
      </c>
      <c r="W2197">
        <v>215756</v>
      </c>
      <c r="X2197">
        <v>2017</v>
      </c>
      <c r="Y2197">
        <v>215756</v>
      </c>
      <c r="Z2197">
        <v>3320.57</v>
      </c>
      <c r="AA2197" s="3">
        <f t="shared" si="1395"/>
        <v>0.91647438728196073</v>
      </c>
      <c r="AD2197" t="s">
        <v>6616</v>
      </c>
      <c r="AE2197" t="s">
        <v>6616</v>
      </c>
      <c r="AI2197" t="s">
        <v>6618</v>
      </c>
      <c r="AJ2197" t="s">
        <v>6618</v>
      </c>
      <c r="AK2197" t="s">
        <v>6618</v>
      </c>
      <c r="AL2197">
        <v>0</v>
      </c>
      <c r="AM2197">
        <v>0</v>
      </c>
      <c r="AN2197">
        <v>0</v>
      </c>
      <c r="AO2197">
        <v>0</v>
      </c>
      <c r="AP2197" s="3" t="str">
        <f t="shared" si="1396"/>
        <v>No</v>
      </c>
      <c r="AQ2197" s="3" t="str">
        <f t="shared" si="1397"/>
        <v>No</v>
      </c>
      <c r="AR2197" s="3" t="str">
        <f t="shared" si="1398"/>
        <v>No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 t="s">
        <v>6634</v>
      </c>
      <c r="AZ2197" t="s">
        <v>6639</v>
      </c>
      <c r="BA2197">
        <v>0</v>
      </c>
      <c r="BB2197" t="s">
        <v>6616</v>
      </c>
      <c r="BC2197" t="s">
        <v>6616</v>
      </c>
      <c r="BD2197" s="4" t="str">
        <f t="shared" si="1399"/>
        <v>No</v>
      </c>
      <c r="BE2197" t="s">
        <v>6640</v>
      </c>
      <c r="BF2197" s="3" t="str">
        <f t="shared" si="1400"/>
        <v>No</v>
      </c>
      <c r="BG2197" t="s">
        <v>6645</v>
      </c>
      <c r="BH2197" s="3" t="str">
        <f t="shared" si="1401"/>
        <v>5332 FLORENCE POINT DR</v>
      </c>
      <c r="BI2197" s="3" t="str">
        <f t="shared" si="1402"/>
        <v>Fernandina Beach</v>
      </c>
      <c r="BJ2197" s="3" t="str">
        <f t="shared" si="1403"/>
        <v>Florida</v>
      </c>
      <c r="BK2197" s="3">
        <f t="shared" si="1404"/>
        <v>32034</v>
      </c>
      <c r="BL2197" s="3" t="str">
        <f t="shared" si="1405"/>
        <v>5332 FLORENCE POINT DR FERNANDINA BEACH FL 32034</v>
      </c>
      <c r="BM2197" s="3" t="str">
        <f t="shared" si="1406"/>
        <v/>
      </c>
      <c r="BN2197" s="3" t="str">
        <f t="shared" si="1407"/>
        <v>Pass</v>
      </c>
      <c r="BO2197" s="3" t="str">
        <f t="shared" si="1408"/>
        <v>No</v>
      </c>
      <c r="BP2197" s="3" t="str">
        <f t="shared" si="1409"/>
        <v>FV&lt;$10K</v>
      </c>
      <c r="BQ2197" t="s">
        <v>6650</v>
      </c>
      <c r="BR2197" s="3" t="str">
        <f t="shared" si="1410"/>
        <v>No, &lt; $20K Lien</v>
      </c>
      <c r="BS2197" s="3" t="str">
        <f t="shared" si="1411"/>
        <v>No, Lien &lt; $20K</v>
      </c>
      <c r="BT2197" t="s">
        <v>6650</v>
      </c>
      <c r="BU2197" s="3" t="str">
        <f t="shared" si="1412"/>
        <v>No</v>
      </c>
      <c r="BV2197" s="3" t="str">
        <f t="shared" si="1413"/>
        <v>No</v>
      </c>
      <c r="BW2197" s="3">
        <f t="shared" si="1414"/>
        <v>0</v>
      </c>
      <c r="BX2197" s="3" t="str">
        <f t="shared" si="1415"/>
        <v>No</v>
      </c>
      <c r="BY2197" s="3">
        <f t="shared" si="1416"/>
        <v>215756</v>
      </c>
      <c r="BZ2197">
        <v>1</v>
      </c>
      <c r="CA2197" s="3">
        <f t="shared" si="1417"/>
        <v>215756</v>
      </c>
      <c r="CC2197" s="3">
        <f t="shared" si="1418"/>
        <v>0</v>
      </c>
      <c r="CD2197" s="3">
        <f t="shared" si="1419"/>
        <v>0</v>
      </c>
      <c r="CE2197" s="3" t="str">
        <f t="shared" si="1420"/>
        <v/>
      </c>
      <c r="CF2197" s="3" t="e">
        <f>HLOOKUP(CE2197,'Valuation Data'!$D$2:$K$5,4,FALSE)</f>
        <v>#N/A</v>
      </c>
      <c r="CG2197" s="3">
        <f t="shared" si="1421"/>
        <v>215756</v>
      </c>
      <c r="CH2197" s="3" t="str">
        <f t="shared" si="1422"/>
        <v>No</v>
      </c>
      <c r="CI2197" s="3" t="str">
        <f>VLOOKUP(R2197,'Use Codes &amp; County Type'!A:D,4,FALSE)</f>
        <v>S</v>
      </c>
      <c r="CJ2197" s="3" t="str">
        <f t="shared" si="1423"/>
        <v>No</v>
      </c>
      <c r="CK2197" s="3" t="str">
        <f t="shared" si="1424"/>
        <v>No</v>
      </c>
      <c r="CL2197" s="3">
        <f t="shared" si="1425"/>
        <v>0.35</v>
      </c>
      <c r="CM2197" s="3">
        <f t="shared" si="1426"/>
        <v>75514.599999999991</v>
      </c>
      <c r="CN2197" s="3">
        <f t="shared" si="1427"/>
        <v>14492.8</v>
      </c>
      <c r="CO2197" s="3">
        <f t="shared" si="1428"/>
        <v>61021.799999999988</v>
      </c>
      <c r="CP2197" s="3">
        <f t="shared" si="1429"/>
        <v>6.717217597656612E-2</v>
      </c>
      <c r="CR2197" s="3" t="str">
        <f t="shared" si="1430"/>
        <v>No</v>
      </c>
      <c r="CV2197" s="3" t="str">
        <f t="shared" si="1431"/>
        <v>*Bid</v>
      </c>
      <c r="CW2197" s="3">
        <f t="shared" si="1432"/>
        <v>2196</v>
      </c>
      <c r="CX2197" s="3">
        <f t="shared" si="1433"/>
        <v>3623.2</v>
      </c>
      <c r="CY2197" s="3" t="str">
        <f t="shared" si="1434"/>
        <v>Ok</v>
      </c>
      <c r="CZ2197">
        <v>0</v>
      </c>
      <c r="DA2197">
        <v>0</v>
      </c>
    </row>
    <row r="2198" spans="1:105" x14ac:dyDescent="0.25">
      <c r="A2198">
        <v>2197</v>
      </c>
      <c r="B2198" t="s">
        <v>3</v>
      </c>
      <c r="C2198" t="s">
        <v>2306</v>
      </c>
      <c r="D2198">
        <v>3218.42</v>
      </c>
      <c r="E2198">
        <v>2017</v>
      </c>
      <c r="F2198" t="e">
        <f>NA()</f>
        <v>#N/A</v>
      </c>
      <c r="G2198" t="e">
        <f>NA()</f>
        <v>#N/A</v>
      </c>
      <c r="H2198" s="3" t="e">
        <f t="shared" si="1394"/>
        <v>#N/A</v>
      </c>
      <c r="I2198" t="e">
        <f>NA()</f>
        <v>#N/A</v>
      </c>
      <c r="J2198" t="e">
        <f>NA()</f>
        <v>#N/A</v>
      </c>
      <c r="K2198" t="e">
        <f>NA()</f>
        <v>#N/A</v>
      </c>
      <c r="L2198" t="e">
        <f>NA()</f>
        <v>#N/A</v>
      </c>
      <c r="M2198" t="e">
        <f>NA()</f>
        <v>#N/A</v>
      </c>
      <c r="N2198" t="e">
        <f>NA()</f>
        <v>#N/A</v>
      </c>
      <c r="O2198" t="e">
        <f>NA()</f>
        <v>#N/A</v>
      </c>
      <c r="P2198" t="e">
        <f>NA()</f>
        <v>#N/A</v>
      </c>
      <c r="Q2198" t="e">
        <f>NA()</f>
        <v>#N/A</v>
      </c>
      <c r="R2198">
        <v>1</v>
      </c>
      <c r="S2198" t="s">
        <v>6539</v>
      </c>
      <c r="T2198" t="e">
        <f>NA()</f>
        <v>#N/A</v>
      </c>
      <c r="U2198" t="e">
        <f>NA()</f>
        <v>#N/A</v>
      </c>
      <c r="V2198">
        <v>2017</v>
      </c>
      <c r="W2198">
        <v>190628</v>
      </c>
      <c r="X2198" t="e">
        <f>NA()</f>
        <v>#N/A</v>
      </c>
      <c r="Y2198" t="e">
        <f>NA()</f>
        <v>#N/A</v>
      </c>
      <c r="Z2198" t="e">
        <f>NA()</f>
        <v>#N/A</v>
      </c>
      <c r="AA2198" s="3">
        <f t="shared" si="1395"/>
        <v>0</v>
      </c>
      <c r="AB2198" t="s">
        <v>6616</v>
      </c>
      <c r="AC2198" t="s">
        <v>6616</v>
      </c>
      <c r="AD2198" t="s">
        <v>6616</v>
      </c>
      <c r="AE2198" t="s">
        <v>6616</v>
      </c>
      <c r="AF2198" t="s">
        <v>6616</v>
      </c>
      <c r="AI2198" t="e">
        <f>NA()</f>
        <v>#N/A</v>
      </c>
      <c r="AJ2198" t="e">
        <f>NA()</f>
        <v>#N/A</v>
      </c>
      <c r="AK2198" t="e">
        <f>NA()</f>
        <v>#N/A</v>
      </c>
      <c r="AL2198" t="e">
        <f>NA()</f>
        <v>#N/A</v>
      </c>
      <c r="AM2198" t="e">
        <f>NA()</f>
        <v>#N/A</v>
      </c>
      <c r="AN2198" t="e">
        <f>NA()</f>
        <v>#N/A</v>
      </c>
      <c r="AO2198" t="e">
        <f>NA()</f>
        <v>#N/A</v>
      </c>
      <c r="AP2198" s="3" t="str">
        <f t="shared" si="1396"/>
        <v>No</v>
      </c>
      <c r="AQ2198" s="3" t="str">
        <f t="shared" si="1397"/>
        <v>No</v>
      </c>
      <c r="AR2198" s="3" t="str">
        <f t="shared" si="1398"/>
        <v>No</v>
      </c>
      <c r="AS2198" t="e">
        <f>NA()</f>
        <v>#N/A</v>
      </c>
      <c r="AT2198" t="e">
        <f>NA()</f>
        <v>#N/A</v>
      </c>
      <c r="AU2198" t="e">
        <f>NA()</f>
        <v>#N/A</v>
      </c>
      <c r="AV2198" t="e">
        <f>NA()</f>
        <v>#N/A</v>
      </c>
      <c r="AW2198" t="e">
        <f>NA()</f>
        <v>#N/A</v>
      </c>
      <c r="AX2198" t="e">
        <f>NA()</f>
        <v>#N/A</v>
      </c>
      <c r="AY2198" t="e">
        <f>NA()</f>
        <v>#N/A</v>
      </c>
      <c r="AZ2198" t="e">
        <f>NA()</f>
        <v>#N/A</v>
      </c>
      <c r="BA2198">
        <v>0</v>
      </c>
      <c r="BB2198" t="s">
        <v>6616</v>
      </c>
      <c r="BC2198" t="e">
        <f>NA()</f>
        <v>#N/A</v>
      </c>
      <c r="BD2198" s="4" t="str">
        <f t="shared" si="1399"/>
        <v>No</v>
      </c>
      <c r="BE2198" t="e">
        <f>NA()</f>
        <v>#N/A</v>
      </c>
      <c r="BF2198" s="3" t="str">
        <f t="shared" si="1400"/>
        <v>No</v>
      </c>
      <c r="BG2198" t="e">
        <f>NA()</f>
        <v>#N/A</v>
      </c>
      <c r="BH2198" s="3" t="e">
        <f t="shared" si="1401"/>
        <v>#N/A</v>
      </c>
      <c r="BI2198" s="3" t="e">
        <f t="shared" si="1402"/>
        <v>#N/A</v>
      </c>
      <c r="BJ2198" s="3" t="e">
        <f t="shared" si="1403"/>
        <v>#N/A</v>
      </c>
      <c r="BK2198" s="3" t="e">
        <f t="shared" si="1404"/>
        <v>#N/A</v>
      </c>
      <c r="BL2198" s="3" t="e">
        <f t="shared" si="1405"/>
        <v>#N/A</v>
      </c>
      <c r="BM2198" s="3" t="e">
        <f t="shared" si="1406"/>
        <v>#N/A</v>
      </c>
      <c r="BN2198" s="3" t="str">
        <f t="shared" si="1407"/>
        <v>Pass</v>
      </c>
      <c r="BO2198" s="3" t="e">
        <f t="shared" si="1408"/>
        <v>#N/A</v>
      </c>
      <c r="BP2198" s="3" t="str">
        <f t="shared" si="1409"/>
        <v>FV&lt;$10K</v>
      </c>
      <c r="BQ2198" t="s">
        <v>6650</v>
      </c>
      <c r="BR2198" s="3" t="str">
        <f t="shared" si="1410"/>
        <v>No, &lt; $20K Lien</v>
      </c>
      <c r="BS2198" s="3" t="str">
        <f t="shared" si="1411"/>
        <v>No, Lien &lt; $20K</v>
      </c>
      <c r="BT2198" t="s">
        <v>6650</v>
      </c>
      <c r="BU2198" s="3" t="str">
        <f t="shared" si="1412"/>
        <v>No</v>
      </c>
      <c r="BV2198" s="3" t="str">
        <f t="shared" si="1413"/>
        <v>No</v>
      </c>
      <c r="BW2198" s="3">
        <f t="shared" si="1414"/>
        <v>0</v>
      </c>
      <c r="BX2198" s="3" t="str">
        <f t="shared" si="1415"/>
        <v>No</v>
      </c>
      <c r="BY2198" s="3">
        <f t="shared" si="1416"/>
        <v>190628</v>
      </c>
      <c r="BZ2198">
        <v>1</v>
      </c>
      <c r="CA2198" s="3">
        <f t="shared" si="1417"/>
        <v>190628</v>
      </c>
      <c r="CC2198" s="3" t="e">
        <f t="shared" si="1418"/>
        <v>#N/A</v>
      </c>
      <c r="CD2198" s="3" t="e">
        <f t="shared" si="1419"/>
        <v>#N/A</v>
      </c>
      <c r="CE2198" s="3" t="str">
        <f t="shared" si="1420"/>
        <v/>
      </c>
      <c r="CF2198" s="3" t="e">
        <f>HLOOKUP(CE2198,'Valuation Data'!$D$2:$K$5,4,FALSE)</f>
        <v>#N/A</v>
      </c>
      <c r="CG2198" s="3">
        <f t="shared" si="1421"/>
        <v>190628</v>
      </c>
      <c r="CH2198" s="3" t="str">
        <f t="shared" si="1422"/>
        <v>No</v>
      </c>
      <c r="CI2198" s="3" t="str">
        <f>VLOOKUP(R2198,'Use Codes &amp; County Type'!A:D,4,FALSE)</f>
        <v>S</v>
      </c>
      <c r="CJ2198" s="3" t="str">
        <f t="shared" si="1423"/>
        <v>No</v>
      </c>
      <c r="CK2198" s="3" t="str">
        <f t="shared" si="1424"/>
        <v>No</v>
      </c>
      <c r="CL2198" s="3">
        <f t="shared" si="1425"/>
        <v>0.35</v>
      </c>
      <c r="CM2198" s="3">
        <f t="shared" si="1426"/>
        <v>66719.8</v>
      </c>
      <c r="CN2198" s="3" t="e">
        <f t="shared" si="1427"/>
        <v>#N/A</v>
      </c>
      <c r="CO2198" s="3" t="e">
        <f t="shared" si="1428"/>
        <v>#N/A</v>
      </c>
      <c r="CP2198" s="3" t="e">
        <f t="shared" si="1429"/>
        <v>#N/A</v>
      </c>
      <c r="CR2198" s="3" t="e">
        <f t="shared" si="1430"/>
        <v>#N/A</v>
      </c>
      <c r="CV2198" s="3" t="e">
        <f t="shared" si="1431"/>
        <v>#N/A</v>
      </c>
      <c r="CW2198" s="3">
        <f t="shared" si="1432"/>
        <v>2197</v>
      </c>
      <c r="CX2198" s="3">
        <f t="shared" si="1433"/>
        <v>3218.42</v>
      </c>
      <c r="CY2198" s="3" t="e">
        <f t="shared" si="1434"/>
        <v>#N/A</v>
      </c>
      <c r="CZ2198" t="e">
        <f>NA()</f>
        <v>#N/A</v>
      </c>
      <c r="DA2198" t="e">
        <f>NA()</f>
        <v>#N/A</v>
      </c>
    </row>
    <row r="2199" spans="1:105" x14ac:dyDescent="0.25">
      <c r="A2199">
        <v>2198</v>
      </c>
      <c r="B2199" t="s">
        <v>3</v>
      </c>
      <c r="C2199" t="s">
        <v>2307</v>
      </c>
      <c r="D2199">
        <v>2026.27</v>
      </c>
      <c r="E2199">
        <v>2017</v>
      </c>
      <c r="F2199">
        <v>2026.27</v>
      </c>
      <c r="G2199">
        <v>2026.27</v>
      </c>
      <c r="H2199" s="3">
        <f t="shared" si="1394"/>
        <v>0</v>
      </c>
      <c r="I2199">
        <v>961687</v>
      </c>
      <c r="J2199" t="s">
        <v>2736</v>
      </c>
      <c r="K2199" t="s">
        <v>2738</v>
      </c>
      <c r="L2199">
        <v>32034</v>
      </c>
      <c r="M2199" t="s">
        <v>4412</v>
      </c>
      <c r="N2199" t="s">
        <v>4761</v>
      </c>
      <c r="O2199">
        <v>-81.4718002180865</v>
      </c>
      <c r="P2199">
        <v>30.630461586362799</v>
      </c>
      <c r="Q2199" t="s">
        <v>6277</v>
      </c>
      <c r="R2199">
        <v>4</v>
      </c>
      <c r="S2199" t="s">
        <v>6573</v>
      </c>
      <c r="T2199">
        <v>1004</v>
      </c>
      <c r="U2199" t="s">
        <v>6609</v>
      </c>
      <c r="V2199">
        <v>2017</v>
      </c>
      <c r="W2199">
        <v>92520</v>
      </c>
      <c r="X2199">
        <v>2017</v>
      </c>
      <c r="Y2199">
        <v>92520</v>
      </c>
      <c r="Z2199">
        <v>1843.98</v>
      </c>
      <c r="AA2199" s="3">
        <f t="shared" si="1395"/>
        <v>0.91003666836107722</v>
      </c>
      <c r="AB2199" t="s">
        <v>6616</v>
      </c>
      <c r="AD2199" t="s">
        <v>6616</v>
      </c>
      <c r="AI2199" t="s">
        <v>6618</v>
      </c>
      <c r="AJ2199" t="s">
        <v>6618</v>
      </c>
      <c r="AK2199" t="s">
        <v>6618</v>
      </c>
      <c r="AL2199" t="s">
        <v>6618</v>
      </c>
      <c r="AM2199">
        <v>0</v>
      </c>
      <c r="AN2199">
        <v>0</v>
      </c>
      <c r="AO2199">
        <v>0</v>
      </c>
      <c r="AP2199" s="3" t="str">
        <f t="shared" si="1396"/>
        <v>No</v>
      </c>
      <c r="AQ2199" s="3" t="str">
        <f t="shared" si="1397"/>
        <v>No</v>
      </c>
      <c r="AR2199" s="3" t="str">
        <f t="shared" si="1398"/>
        <v>No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4</v>
      </c>
      <c r="AY2199" t="s">
        <v>6635</v>
      </c>
      <c r="AZ2199" t="s">
        <v>6637</v>
      </c>
      <c r="BA2199">
        <v>1</v>
      </c>
      <c r="BB2199" t="s">
        <v>6616</v>
      </c>
      <c r="BC2199" t="s">
        <v>6616</v>
      </c>
      <c r="BD2199" s="4" t="str">
        <f t="shared" si="1399"/>
        <v>No</v>
      </c>
      <c r="BE2199" t="s">
        <v>6640</v>
      </c>
      <c r="BF2199" s="3" t="str">
        <f t="shared" si="1400"/>
        <v>No</v>
      </c>
      <c r="BG2199" t="s">
        <v>6645</v>
      </c>
      <c r="BH2199" s="3" t="str">
        <f t="shared" si="1401"/>
        <v>961687 GATEWAY BLVD 201A</v>
      </c>
      <c r="BI2199" s="3" t="str">
        <f t="shared" si="1402"/>
        <v>Fernandina Beach</v>
      </c>
      <c r="BJ2199" s="3" t="str">
        <f t="shared" si="1403"/>
        <v>Florida</v>
      </c>
      <c r="BK2199" s="3">
        <f t="shared" si="1404"/>
        <v>32034</v>
      </c>
      <c r="BL2199" s="3" t="str">
        <f t="shared" si="1405"/>
        <v>961687 GATEWAY BLVD 201A FERNANDINA BEACH FL 32034</v>
      </c>
      <c r="BM2199" s="3" t="str">
        <f t="shared" si="1406"/>
        <v/>
      </c>
      <c r="BN2199" s="3" t="str">
        <f t="shared" si="1407"/>
        <v>Pass</v>
      </c>
      <c r="BO2199" s="3" t="str">
        <f t="shared" si="1408"/>
        <v>No</v>
      </c>
      <c r="BP2199" s="3" t="str">
        <f t="shared" si="1409"/>
        <v>FV&lt;$10K</v>
      </c>
      <c r="BQ2199" t="s">
        <v>6650</v>
      </c>
      <c r="BR2199" s="3" t="str">
        <f t="shared" si="1410"/>
        <v>No, &lt; $20K Lien</v>
      </c>
      <c r="BS2199" s="3" t="str">
        <f t="shared" si="1411"/>
        <v>No, Lien &lt; $20K</v>
      </c>
      <c r="BT2199" t="s">
        <v>6650</v>
      </c>
      <c r="BU2199" s="3" t="str">
        <f t="shared" si="1412"/>
        <v>No</v>
      </c>
      <c r="BV2199" s="3" t="str">
        <f t="shared" si="1413"/>
        <v>No</v>
      </c>
      <c r="BW2199" s="3">
        <f t="shared" si="1414"/>
        <v>1</v>
      </c>
      <c r="BX2199" s="3" t="str">
        <f t="shared" si="1415"/>
        <v>No</v>
      </c>
      <c r="BY2199" s="3">
        <f t="shared" si="1416"/>
        <v>92520</v>
      </c>
      <c r="BZ2199">
        <v>1</v>
      </c>
      <c r="CA2199" s="3">
        <f t="shared" si="1417"/>
        <v>92520</v>
      </c>
      <c r="CC2199" s="3">
        <f t="shared" si="1418"/>
        <v>0</v>
      </c>
      <c r="CD2199" s="3">
        <f t="shared" si="1419"/>
        <v>0</v>
      </c>
      <c r="CE2199" s="3" t="str">
        <f t="shared" si="1420"/>
        <v/>
      </c>
      <c r="CF2199" s="3" t="e">
        <f>HLOOKUP(CE2199,'Valuation Data'!$D$2:$K$5,4,FALSE)</f>
        <v>#N/A</v>
      </c>
      <c r="CG2199" s="3">
        <f t="shared" si="1421"/>
        <v>92520</v>
      </c>
      <c r="CH2199" s="3" t="str">
        <f t="shared" si="1422"/>
        <v>No</v>
      </c>
      <c r="CI2199" s="3" t="str">
        <f>VLOOKUP(R2199,'Use Codes &amp; County Type'!A:D,4,FALSE)</f>
        <v>R</v>
      </c>
      <c r="CJ2199" s="3" t="str">
        <f t="shared" si="1423"/>
        <v>No</v>
      </c>
      <c r="CK2199" s="3" t="str">
        <f t="shared" si="1424"/>
        <v>No</v>
      </c>
      <c r="CL2199" s="3">
        <f t="shared" si="1425"/>
        <v>0.35</v>
      </c>
      <c r="CM2199" s="3">
        <f t="shared" si="1426"/>
        <v>32381.999999999996</v>
      </c>
      <c r="CN2199" s="3">
        <f t="shared" si="1427"/>
        <v>10131.35</v>
      </c>
      <c r="CO2199" s="3">
        <f t="shared" si="1428"/>
        <v>22250.649999999994</v>
      </c>
      <c r="CP2199" s="3">
        <f t="shared" si="1429"/>
        <v>0.10950443147427584</v>
      </c>
      <c r="CR2199" s="3" t="str">
        <f t="shared" si="1430"/>
        <v>No</v>
      </c>
      <c r="CV2199" s="3" t="str">
        <f t="shared" si="1431"/>
        <v>*Bid</v>
      </c>
      <c r="CW2199" s="3">
        <f t="shared" si="1432"/>
        <v>2198</v>
      </c>
      <c r="CX2199" s="3">
        <f t="shared" si="1433"/>
        <v>2026.27</v>
      </c>
      <c r="CY2199" s="3" t="str">
        <f t="shared" si="1434"/>
        <v>Ok</v>
      </c>
      <c r="CZ2199">
        <v>0</v>
      </c>
      <c r="DA2199">
        <v>0</v>
      </c>
    </row>
    <row r="2200" spans="1:105" x14ac:dyDescent="0.25">
      <c r="A2200">
        <v>2199</v>
      </c>
      <c r="B2200" t="s">
        <v>3</v>
      </c>
      <c r="C2200" t="s">
        <v>2308</v>
      </c>
      <c r="D2200">
        <v>2978.14</v>
      </c>
      <c r="E2200">
        <v>2017</v>
      </c>
      <c r="F2200">
        <v>2978.14</v>
      </c>
      <c r="G2200">
        <v>2978.14</v>
      </c>
      <c r="H2200" s="3">
        <f t="shared" si="1394"/>
        <v>0</v>
      </c>
      <c r="I2200">
        <v>961687</v>
      </c>
      <c r="J2200" t="s">
        <v>2736</v>
      </c>
      <c r="K2200" t="s">
        <v>2738</v>
      </c>
      <c r="L2200">
        <v>32034</v>
      </c>
      <c r="M2200" t="s">
        <v>4413</v>
      </c>
      <c r="N2200" t="s">
        <v>4761</v>
      </c>
      <c r="O2200">
        <v>-81.4718002180865</v>
      </c>
      <c r="P2200">
        <v>30.630461586362799</v>
      </c>
      <c r="Q2200" t="s">
        <v>6278</v>
      </c>
      <c r="R2200">
        <v>4</v>
      </c>
      <c r="S2200" t="s">
        <v>6573</v>
      </c>
      <c r="T2200">
        <v>1004</v>
      </c>
      <c r="U2200" t="s">
        <v>6609</v>
      </c>
      <c r="V2200">
        <v>2017</v>
      </c>
      <c r="W2200">
        <v>136680</v>
      </c>
      <c r="X2200">
        <v>2017</v>
      </c>
      <c r="Y2200">
        <v>136680</v>
      </c>
      <c r="Z2200">
        <v>2724.13</v>
      </c>
      <c r="AA2200" s="3">
        <f t="shared" si="1395"/>
        <v>0.91470850933804326</v>
      </c>
      <c r="AC2200" t="s">
        <v>6616</v>
      </c>
      <c r="AD2200" t="s">
        <v>6616</v>
      </c>
      <c r="AE2200" t="s">
        <v>6616</v>
      </c>
      <c r="AF2200" t="s">
        <v>6616</v>
      </c>
      <c r="AG2200" t="s">
        <v>6616</v>
      </c>
      <c r="AH2200" t="s">
        <v>6616</v>
      </c>
      <c r="AI2200" t="s">
        <v>6618</v>
      </c>
      <c r="AJ2200" t="s">
        <v>6618</v>
      </c>
      <c r="AK2200" t="s">
        <v>6618</v>
      </c>
      <c r="AL2200" t="s">
        <v>6618</v>
      </c>
      <c r="AM2200" t="s">
        <v>6618</v>
      </c>
      <c r="AN2200" t="s">
        <v>6618</v>
      </c>
      <c r="AO2200" t="s">
        <v>6618</v>
      </c>
      <c r="AP2200" s="3" t="str">
        <f t="shared" si="1396"/>
        <v>No</v>
      </c>
      <c r="AQ2200" s="3" t="str">
        <f t="shared" si="1397"/>
        <v>No</v>
      </c>
      <c r="AR2200" s="3" t="str">
        <f t="shared" si="1398"/>
        <v>No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4</v>
      </c>
      <c r="AY2200" t="s">
        <v>6635</v>
      </c>
      <c r="AZ2200" t="s">
        <v>6637</v>
      </c>
      <c r="BA2200">
        <v>0</v>
      </c>
      <c r="BB2200" t="s">
        <v>6616</v>
      </c>
      <c r="BC2200" t="s">
        <v>6616</v>
      </c>
      <c r="BD2200" s="4" t="str">
        <f t="shared" si="1399"/>
        <v>No</v>
      </c>
      <c r="BE2200" t="s">
        <v>6640</v>
      </c>
      <c r="BF2200" s="3" t="str">
        <f t="shared" si="1400"/>
        <v>No</v>
      </c>
      <c r="BG2200" t="s">
        <v>6645</v>
      </c>
      <c r="BH2200" s="3" t="str">
        <f t="shared" si="1401"/>
        <v>961687 GATEWAY BLVD 201H</v>
      </c>
      <c r="BI2200" s="3" t="str">
        <f t="shared" si="1402"/>
        <v>Fernandina Beach</v>
      </c>
      <c r="BJ2200" s="3" t="str">
        <f t="shared" si="1403"/>
        <v>Florida</v>
      </c>
      <c r="BK2200" s="3">
        <f t="shared" si="1404"/>
        <v>32034</v>
      </c>
      <c r="BL2200" s="3" t="str">
        <f t="shared" si="1405"/>
        <v>961687 GATEWAY BLVD 201H FERNANDINA BEACH FL 32034</v>
      </c>
      <c r="BM2200" s="3" t="str">
        <f t="shared" si="1406"/>
        <v/>
      </c>
      <c r="BN2200" s="3" t="str">
        <f t="shared" si="1407"/>
        <v>Pass</v>
      </c>
      <c r="BO2200" s="3" t="str">
        <f t="shared" si="1408"/>
        <v>No</v>
      </c>
      <c r="BP2200" s="3" t="str">
        <f t="shared" si="1409"/>
        <v>FV&lt;$10K</v>
      </c>
      <c r="BQ2200" t="s">
        <v>6650</v>
      </c>
      <c r="BR2200" s="3" t="str">
        <f t="shared" si="1410"/>
        <v>No, &lt; $20K Lien</v>
      </c>
      <c r="BS2200" s="3" t="str">
        <f t="shared" si="1411"/>
        <v>No, Lien &lt; $20K</v>
      </c>
      <c r="BT2200" t="s">
        <v>6650</v>
      </c>
      <c r="BU2200" s="3" t="str">
        <f t="shared" si="1412"/>
        <v>No</v>
      </c>
      <c r="BV2200" s="3" t="str">
        <f t="shared" si="1413"/>
        <v>No</v>
      </c>
      <c r="BW2200" s="3">
        <f t="shared" si="1414"/>
        <v>0</v>
      </c>
      <c r="BX2200" s="3" t="str">
        <f t="shared" si="1415"/>
        <v>No</v>
      </c>
      <c r="BY2200" s="3">
        <f t="shared" si="1416"/>
        <v>136680</v>
      </c>
      <c r="BZ2200">
        <v>1</v>
      </c>
      <c r="CA2200" s="3">
        <f t="shared" si="1417"/>
        <v>136680</v>
      </c>
      <c r="CC2200" s="3">
        <f t="shared" si="1418"/>
        <v>0</v>
      </c>
      <c r="CD2200" s="3">
        <f t="shared" si="1419"/>
        <v>0</v>
      </c>
      <c r="CE2200" s="3" t="str">
        <f t="shared" si="1420"/>
        <v/>
      </c>
      <c r="CF2200" s="3" t="e">
        <f>HLOOKUP(CE2200,'Valuation Data'!$D$2:$K$5,4,FALSE)</f>
        <v>#N/A</v>
      </c>
      <c r="CG2200" s="3">
        <f t="shared" si="1421"/>
        <v>136680</v>
      </c>
      <c r="CH2200" s="3" t="str">
        <f t="shared" si="1422"/>
        <v>No</v>
      </c>
      <c r="CI2200" s="3" t="str">
        <f>VLOOKUP(R2200,'Use Codes &amp; County Type'!A:D,4,FALSE)</f>
        <v>R</v>
      </c>
      <c r="CJ2200" s="3" t="str">
        <f t="shared" si="1423"/>
        <v>No</v>
      </c>
      <c r="CK2200" s="3" t="str">
        <f t="shared" si="1424"/>
        <v>No</v>
      </c>
      <c r="CL2200" s="3">
        <f t="shared" si="1425"/>
        <v>0.35</v>
      </c>
      <c r="CM2200" s="3">
        <f t="shared" si="1426"/>
        <v>47838</v>
      </c>
      <c r="CN2200" s="3">
        <f t="shared" si="1427"/>
        <v>11912.56</v>
      </c>
      <c r="CO2200" s="3">
        <f t="shared" si="1428"/>
        <v>35925.440000000002</v>
      </c>
      <c r="CP2200" s="3">
        <f t="shared" si="1429"/>
        <v>8.7156570090722849E-2</v>
      </c>
      <c r="CR2200" s="3" t="str">
        <f t="shared" si="1430"/>
        <v>No</v>
      </c>
      <c r="CV2200" s="3" t="str">
        <f t="shared" si="1431"/>
        <v>*Bid</v>
      </c>
      <c r="CW2200" s="3">
        <f t="shared" si="1432"/>
        <v>2199</v>
      </c>
      <c r="CX2200" s="3">
        <f t="shared" si="1433"/>
        <v>2978.14</v>
      </c>
      <c r="CY2200" s="3" t="str">
        <f t="shared" si="1434"/>
        <v>Ok</v>
      </c>
      <c r="CZ2200">
        <v>0</v>
      </c>
      <c r="DA2200">
        <v>0</v>
      </c>
    </row>
    <row r="2201" spans="1:105" x14ac:dyDescent="0.25">
      <c r="A2201">
        <v>2200</v>
      </c>
      <c r="B2201" t="s">
        <v>3</v>
      </c>
      <c r="C2201" t="s">
        <v>2309</v>
      </c>
      <c r="D2201">
        <v>447.21</v>
      </c>
      <c r="E2201">
        <v>2017</v>
      </c>
      <c r="F2201" t="e">
        <f>NA()</f>
        <v>#N/A</v>
      </c>
      <c r="G2201" t="e">
        <f>NA()</f>
        <v>#N/A</v>
      </c>
      <c r="H2201" s="3" t="e">
        <f t="shared" si="1394"/>
        <v>#N/A</v>
      </c>
      <c r="I2201" t="e">
        <f>NA()</f>
        <v>#N/A</v>
      </c>
      <c r="J2201" t="e">
        <f>NA()</f>
        <v>#N/A</v>
      </c>
      <c r="K2201" t="e">
        <f>NA()</f>
        <v>#N/A</v>
      </c>
      <c r="L2201" t="e">
        <f>NA()</f>
        <v>#N/A</v>
      </c>
      <c r="M2201" t="e">
        <f>NA()</f>
        <v>#N/A</v>
      </c>
      <c r="N2201" t="e">
        <f>NA()</f>
        <v>#N/A</v>
      </c>
      <c r="O2201" t="e">
        <f>NA()</f>
        <v>#N/A</v>
      </c>
      <c r="P2201" t="e">
        <f>NA()</f>
        <v>#N/A</v>
      </c>
      <c r="Q2201" t="e">
        <f>NA()</f>
        <v>#N/A</v>
      </c>
      <c r="R2201">
        <v>1</v>
      </c>
      <c r="S2201" t="s">
        <v>6539</v>
      </c>
      <c r="T2201" t="e">
        <f>NA()</f>
        <v>#N/A</v>
      </c>
      <c r="U2201" t="e">
        <f>NA()</f>
        <v>#N/A</v>
      </c>
      <c r="V2201">
        <v>2017</v>
      </c>
      <c r="W2201">
        <v>24945</v>
      </c>
      <c r="X2201" t="e">
        <f>NA()</f>
        <v>#N/A</v>
      </c>
      <c r="Y2201" t="e">
        <f>NA()</f>
        <v>#N/A</v>
      </c>
      <c r="Z2201" t="e">
        <f>NA()</f>
        <v>#N/A</v>
      </c>
      <c r="AA2201" s="3">
        <f t="shared" si="1395"/>
        <v>0</v>
      </c>
      <c r="AD2201" t="s">
        <v>6616</v>
      </c>
      <c r="AE2201" t="s">
        <v>6616</v>
      </c>
      <c r="AF2201" t="s">
        <v>6616</v>
      </c>
      <c r="AG2201" t="s">
        <v>6616</v>
      </c>
      <c r="AI2201" t="e">
        <f>NA()</f>
        <v>#N/A</v>
      </c>
      <c r="AJ2201" t="e">
        <f>NA()</f>
        <v>#N/A</v>
      </c>
      <c r="AK2201" t="e">
        <f>NA()</f>
        <v>#N/A</v>
      </c>
      <c r="AL2201" t="e">
        <f>NA()</f>
        <v>#N/A</v>
      </c>
      <c r="AM2201" t="e">
        <f>NA()</f>
        <v>#N/A</v>
      </c>
      <c r="AN2201" t="e">
        <f>NA()</f>
        <v>#N/A</v>
      </c>
      <c r="AO2201" t="e">
        <f>NA()</f>
        <v>#N/A</v>
      </c>
      <c r="AP2201" s="3" t="str">
        <f t="shared" si="1396"/>
        <v>No</v>
      </c>
      <c r="AQ2201" s="3" t="str">
        <f t="shared" si="1397"/>
        <v>No</v>
      </c>
      <c r="AR2201" s="3" t="str">
        <f t="shared" si="1398"/>
        <v>No</v>
      </c>
      <c r="AS2201" t="e">
        <f>NA()</f>
        <v>#N/A</v>
      </c>
      <c r="AT2201" t="e">
        <f>NA()</f>
        <v>#N/A</v>
      </c>
      <c r="AU2201" t="e">
        <f>NA()</f>
        <v>#N/A</v>
      </c>
      <c r="AV2201" t="e">
        <f>NA()</f>
        <v>#N/A</v>
      </c>
      <c r="AW2201" t="e">
        <f>NA()</f>
        <v>#N/A</v>
      </c>
      <c r="AX2201" t="e">
        <f>NA()</f>
        <v>#N/A</v>
      </c>
      <c r="AY2201" t="e">
        <f>NA()</f>
        <v>#N/A</v>
      </c>
      <c r="AZ2201" t="e">
        <f>NA()</f>
        <v>#N/A</v>
      </c>
      <c r="BA2201">
        <v>0</v>
      </c>
      <c r="BB2201" t="s">
        <v>6616</v>
      </c>
      <c r="BC2201" t="e">
        <f>NA()</f>
        <v>#N/A</v>
      </c>
      <c r="BD2201" s="4" t="str">
        <f t="shared" si="1399"/>
        <v>No</v>
      </c>
      <c r="BE2201" t="e">
        <f>NA()</f>
        <v>#N/A</v>
      </c>
      <c r="BF2201" s="3" t="str">
        <f t="shared" si="1400"/>
        <v>No</v>
      </c>
      <c r="BG2201" t="e">
        <f>NA()</f>
        <v>#N/A</v>
      </c>
      <c r="BH2201" s="3" t="e">
        <f t="shared" si="1401"/>
        <v>#N/A</v>
      </c>
      <c r="BI2201" s="3" t="e">
        <f t="shared" si="1402"/>
        <v>#N/A</v>
      </c>
      <c r="BJ2201" s="3" t="e">
        <f t="shared" si="1403"/>
        <v>#N/A</v>
      </c>
      <c r="BK2201" s="3" t="e">
        <f t="shared" si="1404"/>
        <v>#N/A</v>
      </c>
      <c r="BL2201" s="3" t="e">
        <f t="shared" si="1405"/>
        <v>#N/A</v>
      </c>
      <c r="BM2201" s="3" t="e">
        <f t="shared" si="1406"/>
        <v>#N/A</v>
      </c>
      <c r="BN2201" s="3" t="str">
        <f t="shared" si="1407"/>
        <v>Pass</v>
      </c>
      <c r="BO2201" s="3" t="e">
        <f t="shared" si="1408"/>
        <v>#N/A</v>
      </c>
      <c r="BP2201" s="3" t="str">
        <f t="shared" si="1409"/>
        <v>FV&lt;$10K</v>
      </c>
      <c r="BQ2201" t="s">
        <v>6650</v>
      </c>
      <c r="BR2201" s="3" t="str">
        <f t="shared" si="1410"/>
        <v>No, &lt; $20K Lien</v>
      </c>
      <c r="BS2201" s="3" t="str">
        <f t="shared" si="1411"/>
        <v>No, Lien &lt; $20K</v>
      </c>
      <c r="BT2201" t="s">
        <v>6650</v>
      </c>
      <c r="BU2201" s="3" t="str">
        <f t="shared" si="1412"/>
        <v>No</v>
      </c>
      <c r="BV2201" s="3" t="str">
        <f t="shared" si="1413"/>
        <v>No</v>
      </c>
      <c r="BW2201" s="3">
        <f t="shared" si="1414"/>
        <v>0</v>
      </c>
      <c r="BX2201" s="3" t="str">
        <f t="shared" si="1415"/>
        <v>No</v>
      </c>
      <c r="BY2201" s="3">
        <f t="shared" si="1416"/>
        <v>24945</v>
      </c>
      <c r="BZ2201">
        <v>1</v>
      </c>
      <c r="CA2201" s="3">
        <f t="shared" si="1417"/>
        <v>24945</v>
      </c>
      <c r="CC2201" s="3" t="e">
        <f t="shared" si="1418"/>
        <v>#N/A</v>
      </c>
      <c r="CD2201" s="3" t="e">
        <f t="shared" si="1419"/>
        <v>#N/A</v>
      </c>
      <c r="CE2201" s="3" t="str">
        <f t="shared" si="1420"/>
        <v/>
      </c>
      <c r="CF2201" s="3" t="e">
        <f>HLOOKUP(CE2201,'Valuation Data'!$D$2:$K$5,4,FALSE)</f>
        <v>#N/A</v>
      </c>
      <c r="CG2201" s="3">
        <f t="shared" si="1421"/>
        <v>24945</v>
      </c>
      <c r="CH2201" s="3" t="str">
        <f t="shared" si="1422"/>
        <v>No</v>
      </c>
      <c r="CI2201" s="3" t="str">
        <f>VLOOKUP(R2201,'Use Codes &amp; County Type'!A:D,4,FALSE)</f>
        <v>S</v>
      </c>
      <c r="CJ2201" s="3" t="str">
        <f t="shared" si="1423"/>
        <v>No</v>
      </c>
      <c r="CK2201" s="3" t="str">
        <f t="shared" si="1424"/>
        <v>No</v>
      </c>
      <c r="CL2201" s="3">
        <f t="shared" si="1425"/>
        <v>0.35</v>
      </c>
      <c r="CM2201" s="3">
        <f t="shared" si="1426"/>
        <v>8730.75</v>
      </c>
      <c r="CN2201" s="3" t="e">
        <f t="shared" si="1427"/>
        <v>#N/A</v>
      </c>
      <c r="CO2201" s="3" t="e">
        <f t="shared" si="1428"/>
        <v>#N/A</v>
      </c>
      <c r="CP2201" s="3" t="e">
        <f t="shared" si="1429"/>
        <v>#N/A</v>
      </c>
      <c r="CR2201" s="3" t="str">
        <f t="shared" si="1430"/>
        <v>No</v>
      </c>
      <c r="CV2201" s="3" t="str">
        <f t="shared" si="1431"/>
        <v>FMV&lt;$30K</v>
      </c>
      <c r="CW2201" s="3">
        <f t="shared" si="1432"/>
        <v>2200</v>
      </c>
      <c r="CX2201" s="3">
        <f t="shared" si="1433"/>
        <v>447.21</v>
      </c>
      <c r="CY2201" s="3" t="str">
        <f t="shared" si="1434"/>
        <v>Ok</v>
      </c>
      <c r="CZ2201" t="e">
        <f>NA()</f>
        <v>#N/A</v>
      </c>
      <c r="DA2201" t="e">
        <f>NA()</f>
        <v>#N/A</v>
      </c>
    </row>
    <row r="2202" spans="1:105" x14ac:dyDescent="0.25">
      <c r="A2202">
        <v>2201</v>
      </c>
      <c r="B2202" t="s">
        <v>3</v>
      </c>
      <c r="C2202" t="s">
        <v>2310</v>
      </c>
      <c r="D2202">
        <v>306.64999999999998</v>
      </c>
      <c r="E2202">
        <v>2017</v>
      </c>
      <c r="F2202">
        <v>306.64999999999998</v>
      </c>
      <c r="G2202">
        <v>306.64999999999998</v>
      </c>
      <c r="H2202" s="3">
        <f t="shared" si="1394"/>
        <v>0</v>
      </c>
      <c r="J2202" t="s">
        <v>2736</v>
      </c>
      <c r="K2202" t="s">
        <v>2738</v>
      </c>
      <c r="L2202">
        <v>32034</v>
      </c>
      <c r="M2202" t="s">
        <v>4414</v>
      </c>
      <c r="N2202" t="s">
        <v>4761</v>
      </c>
      <c r="O2202">
        <v>-81.451803850329995</v>
      </c>
      <c r="P2202">
        <v>30.578515296761999</v>
      </c>
      <c r="Q2202" t="s">
        <v>6279</v>
      </c>
      <c r="R2202">
        <v>0</v>
      </c>
      <c r="S2202" t="s">
        <v>6538</v>
      </c>
      <c r="T2202">
        <v>8001</v>
      </c>
      <c r="U2202" t="s">
        <v>6581</v>
      </c>
      <c r="V2202">
        <v>2017</v>
      </c>
      <c r="W2202">
        <v>16500</v>
      </c>
      <c r="X2202">
        <v>2017</v>
      </c>
      <c r="Y2202">
        <v>16500</v>
      </c>
      <c r="Z2202">
        <v>253.95</v>
      </c>
      <c r="AA2202" s="3">
        <f t="shared" si="1395"/>
        <v>0.8281428338496658</v>
      </c>
      <c r="AH2202" t="s">
        <v>6616</v>
      </c>
      <c r="AI2202" t="s">
        <v>6618</v>
      </c>
      <c r="AJ2202" t="s">
        <v>6618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 s="3" t="str">
        <f t="shared" si="1396"/>
        <v>No</v>
      </c>
      <c r="AQ2202" s="3" t="str">
        <f t="shared" si="1397"/>
        <v>No</v>
      </c>
      <c r="AR2202" s="3" t="str">
        <f t="shared" si="1398"/>
        <v>No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 t="s">
        <v>6634</v>
      </c>
      <c r="AZ2202">
        <v>0</v>
      </c>
      <c r="BA2202">
        <v>0</v>
      </c>
      <c r="BB2202" t="s">
        <v>6616</v>
      </c>
      <c r="BC2202" t="s">
        <v>6616</v>
      </c>
      <c r="BD2202" s="4" t="str">
        <f t="shared" si="1399"/>
        <v>No</v>
      </c>
      <c r="BE2202" t="s">
        <v>6640</v>
      </c>
      <c r="BF2202" s="3" t="str">
        <f t="shared" si="1400"/>
        <v>No</v>
      </c>
      <c r="BG2202" t="s">
        <v>6645</v>
      </c>
      <c r="BH2202" s="3" t="str">
        <f t="shared" si="1401"/>
        <v>AVERY RD</v>
      </c>
      <c r="BI2202" s="3" t="str">
        <f t="shared" si="1402"/>
        <v>Fernandina Beach</v>
      </c>
      <c r="BJ2202" s="3" t="str">
        <f t="shared" si="1403"/>
        <v>Florida</v>
      </c>
      <c r="BK2202" s="3">
        <f t="shared" si="1404"/>
        <v>32034</v>
      </c>
      <c r="BL2202" s="3" t="str">
        <f t="shared" si="1405"/>
        <v>AVERY RD FERNANDINA BEACH FL 32034</v>
      </c>
      <c r="BM2202" s="3" t="str">
        <f t="shared" si="1406"/>
        <v/>
      </c>
      <c r="BN2202" s="3" t="str">
        <f t="shared" si="1407"/>
        <v>Pass</v>
      </c>
      <c r="BO2202" s="3" t="str">
        <f t="shared" si="1408"/>
        <v>No</v>
      </c>
      <c r="BP2202" s="3" t="str">
        <f t="shared" si="1409"/>
        <v>FV&lt;$10K</v>
      </c>
      <c r="BQ2202" t="s">
        <v>6650</v>
      </c>
      <c r="BR2202" s="3" t="str">
        <f t="shared" si="1410"/>
        <v>No, &lt; $20K Lien</v>
      </c>
      <c r="BS2202" s="3" t="str">
        <f t="shared" si="1411"/>
        <v>No, Lien &lt; $20K</v>
      </c>
      <c r="BT2202" t="s">
        <v>6650</v>
      </c>
      <c r="BU2202" s="3" t="str">
        <f t="shared" si="1412"/>
        <v>No</v>
      </c>
      <c r="BV2202" s="3" t="str">
        <f t="shared" si="1413"/>
        <v>No</v>
      </c>
      <c r="BW2202" s="3">
        <f t="shared" si="1414"/>
        <v>0</v>
      </c>
      <c r="BX2202" s="3" t="str">
        <f t="shared" si="1415"/>
        <v>No</v>
      </c>
      <c r="BY2202" s="3">
        <f t="shared" si="1416"/>
        <v>16500</v>
      </c>
      <c r="BZ2202">
        <v>1</v>
      </c>
      <c r="CA2202" s="3">
        <f t="shared" si="1417"/>
        <v>16500</v>
      </c>
      <c r="CC2202" s="3">
        <f t="shared" si="1418"/>
        <v>0</v>
      </c>
      <c r="CD2202" s="3">
        <f t="shared" si="1419"/>
        <v>0</v>
      </c>
      <c r="CE2202" s="3" t="str">
        <f t="shared" si="1420"/>
        <v/>
      </c>
      <c r="CF2202" s="3" t="e">
        <f>HLOOKUP(CE2202,'Valuation Data'!$D$2:$K$5,4,FALSE)</f>
        <v>#N/A</v>
      </c>
      <c r="CG2202" s="3">
        <f t="shared" si="1421"/>
        <v>16500</v>
      </c>
      <c r="CH2202" s="3" t="str">
        <f t="shared" si="1422"/>
        <v>No</v>
      </c>
      <c r="CI2202" s="3" t="str">
        <f>VLOOKUP(R2202,'Use Codes &amp; County Type'!A:D,4,FALSE)</f>
        <v>V</v>
      </c>
      <c r="CJ2202" s="3" t="str">
        <f t="shared" si="1423"/>
        <v>Yes</v>
      </c>
      <c r="CK2202" s="3" t="str">
        <f t="shared" si="1424"/>
        <v>No</v>
      </c>
      <c r="CL2202" s="3">
        <f t="shared" si="1425"/>
        <v>0</v>
      </c>
      <c r="CM2202" s="3">
        <f t="shared" si="1426"/>
        <v>0</v>
      </c>
      <c r="CN2202" s="3">
        <f t="shared" si="1427"/>
        <v>1226.5999999999999</v>
      </c>
      <c r="CO2202" s="3">
        <f t="shared" si="1428"/>
        <v>-1226.5999999999999</v>
      </c>
      <c r="CP2202" s="3">
        <f t="shared" si="1429"/>
        <v>7.4339393939393927E-2</v>
      </c>
      <c r="CR2202" s="3" t="str">
        <f t="shared" si="1430"/>
        <v>No</v>
      </c>
      <c r="CV2202" s="3" t="str">
        <f t="shared" si="1431"/>
        <v>FMV&lt;$30K</v>
      </c>
      <c r="CW2202" s="3">
        <f t="shared" si="1432"/>
        <v>2201</v>
      </c>
      <c r="CX2202" s="3">
        <f t="shared" si="1433"/>
        <v>306.64999999999998</v>
      </c>
      <c r="CY2202" s="3" t="str">
        <f t="shared" si="1434"/>
        <v>Ok</v>
      </c>
      <c r="CZ2202">
        <v>0</v>
      </c>
      <c r="DA2202">
        <v>0</v>
      </c>
    </row>
    <row r="2203" spans="1:105" x14ac:dyDescent="0.25">
      <c r="A2203">
        <v>2202</v>
      </c>
      <c r="B2203" t="s">
        <v>3</v>
      </c>
      <c r="C2203" t="s">
        <v>2311</v>
      </c>
      <c r="D2203">
        <v>306.64999999999998</v>
      </c>
      <c r="E2203">
        <v>2017</v>
      </c>
      <c r="F2203">
        <v>306.64999999999998</v>
      </c>
      <c r="G2203">
        <v>306.64999999999998</v>
      </c>
      <c r="H2203" s="3">
        <f t="shared" si="1394"/>
        <v>0</v>
      </c>
      <c r="I2203">
        <v>1477</v>
      </c>
      <c r="J2203" t="s">
        <v>2736</v>
      </c>
      <c r="K2203" t="s">
        <v>2738</v>
      </c>
      <c r="L2203">
        <v>32034</v>
      </c>
      <c r="M2203" t="s">
        <v>4415</v>
      </c>
      <c r="N2203" t="s">
        <v>4761</v>
      </c>
      <c r="O2203">
        <v>-81.452127656244699</v>
      </c>
      <c r="P2203">
        <v>30.578798445787601</v>
      </c>
      <c r="Q2203" t="s">
        <v>6280</v>
      </c>
      <c r="R2203">
        <v>0</v>
      </c>
      <c r="S2203" t="s">
        <v>6538</v>
      </c>
      <c r="T2203">
        <v>8001</v>
      </c>
      <c r="U2203" t="s">
        <v>6581</v>
      </c>
      <c r="V2203">
        <v>2017</v>
      </c>
      <c r="W2203">
        <v>16500</v>
      </c>
      <c r="X2203">
        <v>2017</v>
      </c>
      <c r="Y2203">
        <v>16500</v>
      </c>
      <c r="Z2203">
        <v>253.95</v>
      </c>
      <c r="AA2203" s="3">
        <f t="shared" si="1395"/>
        <v>0.8281428338496658</v>
      </c>
      <c r="AB2203" t="s">
        <v>6616</v>
      </c>
      <c r="AC2203" t="s">
        <v>6616</v>
      </c>
      <c r="AD2203" t="s">
        <v>6616</v>
      </c>
      <c r="AE2203" t="s">
        <v>6616</v>
      </c>
      <c r="AF2203" t="s">
        <v>6616</v>
      </c>
      <c r="AG2203" t="s">
        <v>6616</v>
      </c>
      <c r="AH2203" t="s">
        <v>6616</v>
      </c>
      <c r="AI2203" t="s">
        <v>6618</v>
      </c>
      <c r="AJ2203" t="s">
        <v>6618</v>
      </c>
      <c r="AK2203" t="s">
        <v>6618</v>
      </c>
      <c r="AL2203" t="s">
        <v>6618</v>
      </c>
      <c r="AM2203" t="s">
        <v>6618</v>
      </c>
      <c r="AN2203" t="s">
        <v>6618</v>
      </c>
      <c r="AO2203" t="s">
        <v>6618</v>
      </c>
      <c r="AP2203" s="3" t="str">
        <f t="shared" si="1396"/>
        <v>No</v>
      </c>
      <c r="AQ2203" s="3" t="str">
        <f t="shared" si="1397"/>
        <v>No</v>
      </c>
      <c r="AR2203" s="3" t="str">
        <f t="shared" si="1398"/>
        <v>No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3</v>
      </c>
      <c r="AY2203" t="s">
        <v>6635</v>
      </c>
      <c r="AZ2203" t="s">
        <v>6638</v>
      </c>
      <c r="BA2203">
        <v>0</v>
      </c>
      <c r="BB2203" t="s">
        <v>6616</v>
      </c>
      <c r="BC2203" t="s">
        <v>6616</v>
      </c>
      <c r="BD2203" s="4" t="str">
        <f t="shared" si="1399"/>
        <v>No</v>
      </c>
      <c r="BE2203" t="s">
        <v>6640</v>
      </c>
      <c r="BF2203" s="3" t="str">
        <f t="shared" si="1400"/>
        <v>No</v>
      </c>
      <c r="BG2203" t="s">
        <v>6645</v>
      </c>
      <c r="BH2203" s="3" t="str">
        <f t="shared" si="1401"/>
        <v>1477 AVERY RD</v>
      </c>
      <c r="BI2203" s="3" t="str">
        <f t="shared" si="1402"/>
        <v>Fernandina Beach</v>
      </c>
      <c r="BJ2203" s="3" t="str">
        <f t="shared" si="1403"/>
        <v>Florida</v>
      </c>
      <c r="BK2203" s="3">
        <f t="shared" si="1404"/>
        <v>32034</v>
      </c>
      <c r="BL2203" s="3" t="str">
        <f t="shared" si="1405"/>
        <v>1477 AVERY RD FERNANDINA BEACH FL 32034</v>
      </c>
      <c r="BM2203" s="3" t="str">
        <f t="shared" si="1406"/>
        <v/>
      </c>
      <c r="BN2203" s="3" t="str">
        <f t="shared" si="1407"/>
        <v>Pass</v>
      </c>
      <c r="BO2203" s="3" t="str">
        <f t="shared" si="1408"/>
        <v>No</v>
      </c>
      <c r="BP2203" s="3" t="str">
        <f t="shared" si="1409"/>
        <v>FV&lt;$10K</v>
      </c>
      <c r="BQ2203" t="s">
        <v>6650</v>
      </c>
      <c r="BR2203" s="3" t="str">
        <f t="shared" si="1410"/>
        <v>No, &lt; $20K Lien</v>
      </c>
      <c r="BS2203" s="3" t="str">
        <f t="shared" si="1411"/>
        <v>No, Lien &lt; $20K</v>
      </c>
      <c r="BT2203" t="s">
        <v>6650</v>
      </c>
      <c r="BU2203" s="3" t="str">
        <f t="shared" si="1412"/>
        <v>No</v>
      </c>
      <c r="BV2203" s="3" t="str">
        <f t="shared" si="1413"/>
        <v>No</v>
      </c>
      <c r="BW2203" s="3">
        <f t="shared" si="1414"/>
        <v>0</v>
      </c>
      <c r="BX2203" s="3" t="str">
        <f t="shared" si="1415"/>
        <v>No</v>
      </c>
      <c r="BY2203" s="3">
        <f t="shared" si="1416"/>
        <v>16500</v>
      </c>
      <c r="BZ2203">
        <v>1</v>
      </c>
      <c r="CA2203" s="3">
        <f t="shared" si="1417"/>
        <v>16500</v>
      </c>
      <c r="CC2203" s="3">
        <f t="shared" si="1418"/>
        <v>0</v>
      </c>
      <c r="CD2203" s="3">
        <f t="shared" si="1419"/>
        <v>0</v>
      </c>
      <c r="CE2203" s="3" t="str">
        <f t="shared" si="1420"/>
        <v/>
      </c>
      <c r="CF2203" s="3" t="e">
        <f>HLOOKUP(CE2203,'Valuation Data'!$D$2:$K$5,4,FALSE)</f>
        <v>#N/A</v>
      </c>
      <c r="CG2203" s="3">
        <f t="shared" si="1421"/>
        <v>16500</v>
      </c>
      <c r="CH2203" s="3" t="str">
        <f t="shared" si="1422"/>
        <v>No</v>
      </c>
      <c r="CI2203" s="3" t="str">
        <f>VLOOKUP(R2203,'Use Codes &amp; County Type'!A:D,4,FALSE)</f>
        <v>V</v>
      </c>
      <c r="CJ2203" s="3" t="str">
        <f t="shared" si="1423"/>
        <v>Yes</v>
      </c>
      <c r="CK2203" s="3" t="str">
        <f t="shared" si="1424"/>
        <v>No</v>
      </c>
      <c r="CL2203" s="3">
        <f t="shared" si="1425"/>
        <v>0</v>
      </c>
      <c r="CM2203" s="3">
        <f t="shared" si="1426"/>
        <v>0</v>
      </c>
      <c r="CN2203" s="3">
        <f t="shared" si="1427"/>
        <v>1226.5999999999999</v>
      </c>
      <c r="CO2203" s="3">
        <f t="shared" si="1428"/>
        <v>-1226.5999999999999</v>
      </c>
      <c r="CP2203" s="3">
        <f t="shared" si="1429"/>
        <v>7.4339393939393927E-2</v>
      </c>
      <c r="CR2203" s="3" t="str">
        <f t="shared" si="1430"/>
        <v>No</v>
      </c>
      <c r="CV2203" s="3" t="str">
        <f t="shared" si="1431"/>
        <v>FMV&lt;$30K</v>
      </c>
      <c r="CW2203" s="3">
        <f t="shared" si="1432"/>
        <v>2202</v>
      </c>
      <c r="CX2203" s="3">
        <f t="shared" si="1433"/>
        <v>306.64999999999998</v>
      </c>
      <c r="CY2203" s="3" t="str">
        <f t="shared" si="1434"/>
        <v>Ok</v>
      </c>
      <c r="CZ2203">
        <v>0</v>
      </c>
      <c r="DA2203">
        <v>0</v>
      </c>
    </row>
    <row r="2204" spans="1:105" x14ac:dyDescent="0.25">
      <c r="A2204">
        <v>2203</v>
      </c>
      <c r="B2204" t="s">
        <v>3</v>
      </c>
      <c r="C2204" t="s">
        <v>2312</v>
      </c>
      <c r="D2204">
        <v>1215.05</v>
      </c>
      <c r="E2204">
        <v>2017</v>
      </c>
      <c r="F2204">
        <v>1215.05</v>
      </c>
      <c r="G2204">
        <v>1215.05</v>
      </c>
      <c r="H2204" s="3">
        <f t="shared" si="1394"/>
        <v>0</v>
      </c>
      <c r="I2204">
        <v>1450</v>
      </c>
      <c r="J2204" t="s">
        <v>2736</v>
      </c>
      <c r="K2204" t="s">
        <v>2738</v>
      </c>
      <c r="L2204">
        <v>32034</v>
      </c>
      <c r="M2204" t="s">
        <v>4416</v>
      </c>
      <c r="N2204" t="s">
        <v>4761</v>
      </c>
      <c r="O2204">
        <v>-81.452120910222504</v>
      </c>
      <c r="P2204">
        <v>30.578495227498099</v>
      </c>
      <c r="Q2204" t="s">
        <v>6281</v>
      </c>
      <c r="R2204">
        <v>1</v>
      </c>
      <c r="S2204" t="s">
        <v>6539</v>
      </c>
      <c r="T2204">
        <v>1001</v>
      </c>
      <c r="U2204" t="s">
        <v>6582</v>
      </c>
      <c r="V2204">
        <v>2017</v>
      </c>
      <c r="W2204">
        <v>71076</v>
      </c>
      <c r="X2204">
        <v>2017</v>
      </c>
      <c r="Y2204">
        <v>71076</v>
      </c>
      <c r="Z2204">
        <v>1093.8900000000001</v>
      </c>
      <c r="AA2204" s="3">
        <f t="shared" si="1395"/>
        <v>0.90028393893255432</v>
      </c>
      <c r="AB2204" t="s">
        <v>6616</v>
      </c>
      <c r="AC2204" t="s">
        <v>6616</v>
      </c>
      <c r="AD2204" t="s">
        <v>6616</v>
      </c>
      <c r="AE2204" t="s">
        <v>6616</v>
      </c>
      <c r="AF2204" t="s">
        <v>6616</v>
      </c>
      <c r="AG2204" t="s">
        <v>6616</v>
      </c>
      <c r="AH2204" t="s">
        <v>6616</v>
      </c>
      <c r="AI2204" t="s">
        <v>6618</v>
      </c>
      <c r="AJ2204" t="s">
        <v>6618</v>
      </c>
      <c r="AK2204" t="s">
        <v>6618</v>
      </c>
      <c r="AL2204" t="s">
        <v>6618</v>
      </c>
      <c r="AM2204" t="s">
        <v>6618</v>
      </c>
      <c r="AN2204" t="s">
        <v>6618</v>
      </c>
      <c r="AO2204" t="s">
        <v>6618</v>
      </c>
      <c r="AP2204" s="3" t="str">
        <f t="shared" si="1396"/>
        <v>No</v>
      </c>
      <c r="AQ2204" s="3" t="str">
        <f t="shared" si="1397"/>
        <v>No</v>
      </c>
      <c r="AR2204" s="3" t="str">
        <f t="shared" si="1398"/>
        <v>No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3</v>
      </c>
      <c r="AY2204" t="s">
        <v>6635</v>
      </c>
      <c r="AZ2204" t="s">
        <v>6638</v>
      </c>
      <c r="BA2204">
        <v>1</v>
      </c>
      <c r="BB2204" t="s">
        <v>6616</v>
      </c>
      <c r="BC2204" t="s">
        <v>6616</v>
      </c>
      <c r="BD2204" s="4" t="str">
        <f t="shared" si="1399"/>
        <v>No</v>
      </c>
      <c r="BE2204" t="s">
        <v>6640</v>
      </c>
      <c r="BF2204" s="3" t="str">
        <f t="shared" si="1400"/>
        <v>No</v>
      </c>
      <c r="BG2204" t="s">
        <v>6645</v>
      </c>
      <c r="BH2204" s="3" t="str">
        <f t="shared" si="1401"/>
        <v>1450 AVERY RD</v>
      </c>
      <c r="BI2204" s="3" t="str">
        <f t="shared" si="1402"/>
        <v>Fernandina Beach</v>
      </c>
      <c r="BJ2204" s="3" t="str">
        <f t="shared" si="1403"/>
        <v>Florida</v>
      </c>
      <c r="BK2204" s="3">
        <f t="shared" si="1404"/>
        <v>32034</v>
      </c>
      <c r="BL2204" s="3" t="str">
        <f t="shared" si="1405"/>
        <v>1450 AVERY RD FERNANDINA BEACH FL 32034</v>
      </c>
      <c r="BM2204" s="3" t="str">
        <f t="shared" si="1406"/>
        <v/>
      </c>
      <c r="BN2204" s="3" t="str">
        <f t="shared" si="1407"/>
        <v>Pass</v>
      </c>
      <c r="BO2204" s="3" t="str">
        <f t="shared" si="1408"/>
        <v>No</v>
      </c>
      <c r="BP2204" s="3" t="str">
        <f t="shared" si="1409"/>
        <v>FV&lt;$10K</v>
      </c>
      <c r="BQ2204" t="s">
        <v>6650</v>
      </c>
      <c r="BR2204" s="3" t="str">
        <f t="shared" si="1410"/>
        <v>No, &lt; $20K Lien</v>
      </c>
      <c r="BS2204" s="3" t="str">
        <f t="shared" si="1411"/>
        <v>No, Lien &lt; $20K</v>
      </c>
      <c r="BT2204" t="s">
        <v>6650</v>
      </c>
      <c r="BU2204" s="3" t="str">
        <f t="shared" si="1412"/>
        <v>No</v>
      </c>
      <c r="BV2204" s="3" t="str">
        <f t="shared" si="1413"/>
        <v>No</v>
      </c>
      <c r="BW2204" s="3">
        <f t="shared" si="1414"/>
        <v>1</v>
      </c>
      <c r="BX2204" s="3" t="str">
        <f t="shared" si="1415"/>
        <v>No</v>
      </c>
      <c r="BY2204" s="3">
        <f t="shared" si="1416"/>
        <v>71076</v>
      </c>
      <c r="BZ2204">
        <v>1</v>
      </c>
      <c r="CA2204" s="3">
        <f t="shared" si="1417"/>
        <v>71076</v>
      </c>
      <c r="CC2204" s="3">
        <f t="shared" si="1418"/>
        <v>0</v>
      </c>
      <c r="CD2204" s="3">
        <f t="shared" si="1419"/>
        <v>0</v>
      </c>
      <c r="CE2204" s="3" t="str">
        <f t="shared" si="1420"/>
        <v/>
      </c>
      <c r="CF2204" s="3" t="e">
        <f>HLOOKUP(CE2204,'Valuation Data'!$D$2:$K$5,4,FALSE)</f>
        <v>#N/A</v>
      </c>
      <c r="CG2204" s="3">
        <f t="shared" si="1421"/>
        <v>71076</v>
      </c>
      <c r="CH2204" s="3" t="str">
        <f t="shared" si="1422"/>
        <v>No</v>
      </c>
      <c r="CI2204" s="3" t="str">
        <f>VLOOKUP(R2204,'Use Codes &amp; County Type'!A:D,4,FALSE)</f>
        <v>S</v>
      </c>
      <c r="CJ2204" s="3" t="str">
        <f t="shared" si="1423"/>
        <v>No</v>
      </c>
      <c r="CK2204" s="3" t="str">
        <f t="shared" si="1424"/>
        <v>No</v>
      </c>
      <c r="CL2204" s="3">
        <f t="shared" si="1425"/>
        <v>0.35</v>
      </c>
      <c r="CM2204" s="3">
        <f t="shared" si="1426"/>
        <v>24876.6</v>
      </c>
      <c r="CN2204" s="3">
        <f t="shared" si="1427"/>
        <v>6075.25</v>
      </c>
      <c r="CO2204" s="3">
        <f t="shared" si="1428"/>
        <v>18801.349999999999</v>
      </c>
      <c r="CP2204" s="3">
        <f t="shared" si="1429"/>
        <v>8.5475406607012208E-2</v>
      </c>
      <c r="CR2204" s="3" t="str">
        <f t="shared" si="1430"/>
        <v>No</v>
      </c>
      <c r="CV2204" s="3" t="str">
        <f t="shared" si="1431"/>
        <v>*Bid</v>
      </c>
      <c r="CW2204" s="3">
        <f t="shared" si="1432"/>
        <v>2203</v>
      </c>
      <c r="CX2204" s="3">
        <f t="shared" si="1433"/>
        <v>1215.05</v>
      </c>
      <c r="CY2204" s="3" t="str">
        <f t="shared" si="1434"/>
        <v>Ok</v>
      </c>
      <c r="CZ2204">
        <v>0</v>
      </c>
      <c r="DA2204">
        <v>0</v>
      </c>
    </row>
    <row r="2205" spans="1:105" x14ac:dyDescent="0.25">
      <c r="A2205">
        <v>2204</v>
      </c>
      <c r="B2205" t="s">
        <v>3</v>
      </c>
      <c r="C2205" t="s">
        <v>2313</v>
      </c>
      <c r="D2205">
        <v>808.43</v>
      </c>
      <c r="E2205">
        <v>2017</v>
      </c>
      <c r="F2205">
        <v>808.43</v>
      </c>
      <c r="G2205">
        <v>808.43</v>
      </c>
      <c r="H2205" s="3">
        <f t="shared" si="1394"/>
        <v>0</v>
      </c>
      <c r="J2205" t="s">
        <v>2736</v>
      </c>
      <c r="K2205" t="s">
        <v>2738</v>
      </c>
      <c r="L2205">
        <v>32034</v>
      </c>
      <c r="M2205" t="s">
        <v>4414</v>
      </c>
      <c r="N2205" t="s">
        <v>4761</v>
      </c>
      <c r="O2205">
        <v>-81.452911985655305</v>
      </c>
      <c r="P2205">
        <v>30.5784451506605</v>
      </c>
      <c r="Q2205" t="s">
        <v>6282</v>
      </c>
      <c r="R2205">
        <v>0</v>
      </c>
      <c r="S2205" t="s">
        <v>6538</v>
      </c>
      <c r="T2205">
        <v>8001</v>
      </c>
      <c r="U2205" t="s">
        <v>6581</v>
      </c>
      <c r="V2205">
        <v>2017</v>
      </c>
      <c r="W2205">
        <v>46648</v>
      </c>
      <c r="X2205">
        <v>2017</v>
      </c>
      <c r="Y2205">
        <v>46648</v>
      </c>
      <c r="Z2205">
        <v>717.92</v>
      </c>
      <c r="AA2205" s="3">
        <f t="shared" si="1395"/>
        <v>0.88804225474067022</v>
      </c>
      <c r="AB2205" t="s">
        <v>6616</v>
      </c>
      <c r="AC2205" t="s">
        <v>6616</v>
      </c>
      <c r="AE2205" t="s">
        <v>6616</v>
      </c>
      <c r="AF2205" t="s">
        <v>6616</v>
      </c>
      <c r="AG2205" t="s">
        <v>6616</v>
      </c>
      <c r="AH2205" t="s">
        <v>6616</v>
      </c>
      <c r="AI2205" t="s">
        <v>6618</v>
      </c>
      <c r="AJ2205" t="s">
        <v>6618</v>
      </c>
      <c r="AK2205" t="s">
        <v>6618</v>
      </c>
      <c r="AL2205" t="s">
        <v>6618</v>
      </c>
      <c r="AM2205" t="s">
        <v>6618</v>
      </c>
      <c r="AN2205" t="s">
        <v>6618</v>
      </c>
      <c r="AO2205">
        <v>0</v>
      </c>
      <c r="AP2205" s="3" t="str">
        <f t="shared" si="1396"/>
        <v>No</v>
      </c>
      <c r="AQ2205" s="3" t="str">
        <f t="shared" si="1397"/>
        <v>No</v>
      </c>
      <c r="AR2205" s="3" t="str">
        <f t="shared" si="1398"/>
        <v>No</v>
      </c>
      <c r="AS2205">
        <v>0</v>
      </c>
      <c r="AT2205">
        <v>0</v>
      </c>
      <c r="AU2205">
        <v>26000</v>
      </c>
      <c r="AV2205" t="s">
        <v>6622</v>
      </c>
      <c r="AW2205">
        <v>0</v>
      </c>
      <c r="AX2205">
        <v>4</v>
      </c>
      <c r="AY2205" t="s">
        <v>6635</v>
      </c>
      <c r="AZ2205" t="s">
        <v>6638</v>
      </c>
      <c r="BA2205">
        <v>1</v>
      </c>
      <c r="BB2205" t="s">
        <v>6616</v>
      </c>
      <c r="BC2205" t="s">
        <v>6617</v>
      </c>
      <c r="BD2205" s="4" t="str">
        <f t="shared" si="1399"/>
        <v>No</v>
      </c>
      <c r="BE2205" t="s">
        <v>6640</v>
      </c>
      <c r="BF2205" s="3" t="str">
        <f t="shared" si="1400"/>
        <v>No</v>
      </c>
      <c r="BG2205" t="s">
        <v>6645</v>
      </c>
      <c r="BH2205" s="3" t="str">
        <f t="shared" si="1401"/>
        <v>AVERY RD</v>
      </c>
      <c r="BI2205" s="3" t="str">
        <f t="shared" si="1402"/>
        <v>Fernandina Beach</v>
      </c>
      <c r="BJ2205" s="3" t="str">
        <f t="shared" si="1403"/>
        <v>Florida</v>
      </c>
      <c r="BK2205" s="3">
        <f t="shared" si="1404"/>
        <v>32034</v>
      </c>
      <c r="BL2205" s="3" t="str">
        <f t="shared" si="1405"/>
        <v>AVERY RD FERNANDINA BEACH FL 32034</v>
      </c>
      <c r="BM2205" s="3" t="str">
        <f t="shared" si="1406"/>
        <v>L</v>
      </c>
      <c r="BN2205" s="3" t="str">
        <f t="shared" si="1407"/>
        <v>Pass</v>
      </c>
      <c r="BO2205" s="3" t="str">
        <f t="shared" si="1408"/>
        <v>Yes</v>
      </c>
      <c r="BP2205" s="3" t="str">
        <f t="shared" si="1409"/>
        <v>FV&lt;$10K</v>
      </c>
      <c r="BQ2205" t="s">
        <v>6650</v>
      </c>
      <c r="BR2205" s="3" t="str">
        <f t="shared" si="1410"/>
        <v>No, &lt; $20K Lien</v>
      </c>
      <c r="BS2205" s="3" t="str">
        <f t="shared" si="1411"/>
        <v>No, Lien &lt; $20K</v>
      </c>
      <c r="BT2205" t="s">
        <v>6650</v>
      </c>
      <c r="BU2205" s="3" t="str">
        <f t="shared" si="1412"/>
        <v>No</v>
      </c>
      <c r="BV2205" s="3" t="str">
        <f t="shared" si="1413"/>
        <v>No</v>
      </c>
      <c r="BW2205" s="3">
        <f t="shared" si="1414"/>
        <v>1</v>
      </c>
      <c r="BX2205" s="3" t="str">
        <f t="shared" si="1415"/>
        <v>No</v>
      </c>
      <c r="BY2205" s="3">
        <f t="shared" si="1416"/>
        <v>46648</v>
      </c>
      <c r="BZ2205">
        <v>1</v>
      </c>
      <c r="CA2205" s="3">
        <f t="shared" si="1417"/>
        <v>46648</v>
      </c>
      <c r="CC2205" s="3">
        <f t="shared" si="1418"/>
        <v>0</v>
      </c>
      <c r="CD2205" s="3">
        <f t="shared" si="1419"/>
        <v>0</v>
      </c>
      <c r="CE2205" s="3" t="str">
        <f t="shared" si="1420"/>
        <v/>
      </c>
      <c r="CF2205" s="3" t="e">
        <f>HLOOKUP(CE2205,'Valuation Data'!$D$2:$K$5,4,FALSE)</f>
        <v>#N/A</v>
      </c>
      <c r="CG2205" s="3">
        <f t="shared" si="1421"/>
        <v>46648</v>
      </c>
      <c r="CH2205" s="3" t="str">
        <f t="shared" si="1422"/>
        <v>No</v>
      </c>
      <c r="CI2205" s="3" t="str">
        <f>VLOOKUP(R2205,'Use Codes &amp; County Type'!A:D,4,FALSE)</f>
        <v>V</v>
      </c>
      <c r="CJ2205" s="3" t="str">
        <f t="shared" si="1423"/>
        <v>Yes</v>
      </c>
      <c r="CK2205" s="3" t="str">
        <f t="shared" si="1424"/>
        <v>No</v>
      </c>
      <c r="CL2205" s="3">
        <f t="shared" si="1425"/>
        <v>0</v>
      </c>
      <c r="CM2205" s="3">
        <f t="shared" si="1426"/>
        <v>0</v>
      </c>
      <c r="CN2205" s="3">
        <f t="shared" si="1427"/>
        <v>4042.1499999999996</v>
      </c>
      <c r="CO2205" s="3">
        <f t="shared" si="1428"/>
        <v>-4042.1499999999996</v>
      </c>
      <c r="CP2205" s="3">
        <f t="shared" si="1429"/>
        <v>8.6652160864345726E-2</v>
      </c>
      <c r="CR2205" s="3" t="str">
        <f t="shared" si="1430"/>
        <v>No</v>
      </c>
      <c r="CV2205" s="3" t="str">
        <f t="shared" si="1431"/>
        <v>Vacant, No Sales Data</v>
      </c>
      <c r="CW2205" s="3">
        <f t="shared" si="1432"/>
        <v>2204</v>
      </c>
      <c r="CX2205" s="3">
        <f t="shared" si="1433"/>
        <v>808.43</v>
      </c>
      <c r="CY2205" s="3" t="str">
        <f t="shared" si="1434"/>
        <v>Ok</v>
      </c>
      <c r="CZ2205">
        <v>0</v>
      </c>
      <c r="DA2205">
        <v>0</v>
      </c>
    </row>
    <row r="2206" spans="1:105" x14ac:dyDescent="0.25">
      <c r="A2206">
        <v>2205</v>
      </c>
      <c r="B2206" t="s">
        <v>3</v>
      </c>
      <c r="C2206" t="s">
        <v>2314</v>
      </c>
      <c r="D2206">
        <v>2666.65</v>
      </c>
      <c r="E2206">
        <v>2017</v>
      </c>
      <c r="F2206">
        <v>2666.65</v>
      </c>
      <c r="G2206">
        <v>2666.65</v>
      </c>
      <c r="H2206" s="3">
        <f t="shared" si="1394"/>
        <v>0</v>
      </c>
      <c r="I2206">
        <v>95024</v>
      </c>
      <c r="J2206" t="s">
        <v>2736</v>
      </c>
      <c r="K2206" t="s">
        <v>2738</v>
      </c>
      <c r="L2206">
        <v>32034</v>
      </c>
      <c r="M2206" t="s">
        <v>4417</v>
      </c>
      <c r="N2206" t="s">
        <v>4761</v>
      </c>
      <c r="O2206">
        <v>-81.454839077286394</v>
      </c>
      <c r="P2206">
        <v>30.5753963533279</v>
      </c>
      <c r="Q2206" t="s">
        <v>6283</v>
      </c>
      <c r="R2206">
        <v>4</v>
      </c>
      <c r="S2206" t="s">
        <v>6573</v>
      </c>
      <c r="T2206">
        <v>1004</v>
      </c>
      <c r="U2206" t="s">
        <v>6609</v>
      </c>
      <c r="V2206">
        <v>2017</v>
      </c>
      <c r="W2206">
        <v>224659</v>
      </c>
      <c r="X2206">
        <v>2017</v>
      </c>
      <c r="Y2206">
        <v>261000</v>
      </c>
      <c r="Z2206">
        <v>2436.11</v>
      </c>
      <c r="AA2206" s="3">
        <f t="shared" si="1395"/>
        <v>0.91354695966849797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 s="3" t="str">
        <f t="shared" si="1396"/>
        <v>No</v>
      </c>
      <c r="AQ2206" s="3" t="str">
        <f t="shared" si="1397"/>
        <v>No</v>
      </c>
      <c r="AR2206" s="3" t="str">
        <f t="shared" si="1398"/>
        <v>No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3</v>
      </c>
      <c r="AY2206" t="s">
        <v>6634</v>
      </c>
      <c r="AZ2206">
        <v>0</v>
      </c>
      <c r="BA2206">
        <v>0</v>
      </c>
      <c r="BB2206" t="s">
        <v>6617</v>
      </c>
      <c r="BC2206">
        <v>0</v>
      </c>
      <c r="BD2206" s="4" t="str">
        <f t="shared" si="1399"/>
        <v>No</v>
      </c>
      <c r="BE2206" t="s">
        <v>6640</v>
      </c>
      <c r="BF2206" s="3" t="str">
        <f t="shared" si="1400"/>
        <v>No</v>
      </c>
      <c r="BG2206" t="s">
        <v>6645</v>
      </c>
      <c r="BH2206" s="3" t="str">
        <f t="shared" si="1401"/>
        <v>95024 BARCLAY PL 3B</v>
      </c>
      <c r="BI2206" s="3" t="str">
        <f t="shared" si="1402"/>
        <v>Fernandina Beach</v>
      </c>
      <c r="BJ2206" s="3" t="str">
        <f t="shared" si="1403"/>
        <v>Florida</v>
      </c>
      <c r="BK2206" s="3">
        <f t="shared" si="1404"/>
        <v>32034</v>
      </c>
      <c r="BL2206" s="3" t="str">
        <f t="shared" si="1405"/>
        <v>95024 BARCLAY PL 3B FERNANDINA BEACH FL 32034</v>
      </c>
      <c r="BM2206" s="3" t="str">
        <f t="shared" si="1406"/>
        <v/>
      </c>
      <c r="BN2206" s="3" t="str">
        <f t="shared" si="1407"/>
        <v>Pass</v>
      </c>
      <c r="BO2206" s="3" t="str">
        <f t="shared" si="1408"/>
        <v>No</v>
      </c>
      <c r="BP2206" s="3" t="str">
        <f t="shared" si="1409"/>
        <v>FV&lt;$10K</v>
      </c>
      <c r="BQ2206" t="s">
        <v>6650</v>
      </c>
      <c r="BR2206" s="3" t="str">
        <f t="shared" si="1410"/>
        <v>No, &lt; $20K Lien</v>
      </c>
      <c r="BS2206" s="3" t="str">
        <f t="shared" si="1411"/>
        <v>No, Lien &lt; $20K</v>
      </c>
      <c r="BT2206" t="s">
        <v>6650</v>
      </c>
      <c r="BU2206" s="3" t="str">
        <f t="shared" si="1412"/>
        <v>No</v>
      </c>
      <c r="BV2206" s="3" t="str">
        <f t="shared" si="1413"/>
        <v>No</v>
      </c>
      <c r="BW2206" s="3">
        <f t="shared" si="1414"/>
        <v>0</v>
      </c>
      <c r="BX2206" s="3" t="str">
        <f t="shared" si="1415"/>
        <v>No</v>
      </c>
      <c r="BY2206" s="3">
        <f t="shared" si="1416"/>
        <v>224659</v>
      </c>
      <c r="BZ2206">
        <v>1</v>
      </c>
      <c r="CA2206" s="3">
        <f t="shared" si="1417"/>
        <v>224659</v>
      </c>
      <c r="CC2206" s="3">
        <f t="shared" si="1418"/>
        <v>0</v>
      </c>
      <c r="CD2206" s="3">
        <f t="shared" si="1419"/>
        <v>0</v>
      </c>
      <c r="CE2206" s="3" t="str">
        <f t="shared" si="1420"/>
        <v/>
      </c>
      <c r="CF2206" s="3" t="e">
        <f>HLOOKUP(CE2206,'Valuation Data'!$D$2:$K$5,4,FALSE)</f>
        <v>#N/A</v>
      </c>
      <c r="CG2206" s="3">
        <f t="shared" si="1421"/>
        <v>224659</v>
      </c>
      <c r="CH2206" s="3" t="str">
        <f t="shared" si="1422"/>
        <v>No</v>
      </c>
      <c r="CI2206" s="3" t="str">
        <f>VLOOKUP(R2206,'Use Codes &amp; County Type'!A:D,4,FALSE)</f>
        <v>R</v>
      </c>
      <c r="CJ2206" s="3" t="str">
        <f t="shared" si="1423"/>
        <v>No</v>
      </c>
      <c r="CK2206" s="3" t="str">
        <f t="shared" si="1424"/>
        <v>Yes</v>
      </c>
      <c r="CL2206" s="3">
        <f t="shared" si="1425"/>
        <v>0.67</v>
      </c>
      <c r="CM2206" s="3">
        <f t="shared" si="1426"/>
        <v>150521.53</v>
      </c>
      <c r="CN2206" s="3">
        <f t="shared" si="1427"/>
        <v>10666.6</v>
      </c>
      <c r="CO2206" s="3">
        <f t="shared" si="1428"/>
        <v>139854.93</v>
      </c>
      <c r="CP2206" s="3">
        <f t="shared" si="1429"/>
        <v>4.7479068276810636E-2</v>
      </c>
      <c r="CR2206" s="3" t="str">
        <f t="shared" si="1430"/>
        <v>No</v>
      </c>
      <c r="CV2206" s="3" t="str">
        <f t="shared" si="1431"/>
        <v>*Bid</v>
      </c>
      <c r="CW2206" s="3">
        <f t="shared" si="1432"/>
        <v>2205</v>
      </c>
      <c r="CX2206" s="3">
        <f t="shared" si="1433"/>
        <v>2666.65</v>
      </c>
      <c r="CY2206" s="3" t="str">
        <f t="shared" si="1434"/>
        <v>Ok</v>
      </c>
      <c r="CZ2206">
        <v>0</v>
      </c>
      <c r="DA2206">
        <v>0</v>
      </c>
    </row>
    <row r="2207" spans="1:105" x14ac:dyDescent="0.25">
      <c r="A2207">
        <v>2206</v>
      </c>
      <c r="B2207" t="s">
        <v>3</v>
      </c>
      <c r="C2207" t="s">
        <v>2315</v>
      </c>
      <c r="D2207">
        <v>1237.1199999999999</v>
      </c>
      <c r="E2207">
        <v>2017</v>
      </c>
      <c r="F2207">
        <v>1237.1199999999999</v>
      </c>
      <c r="G2207">
        <v>1237.1199999999999</v>
      </c>
      <c r="H2207" s="3">
        <f t="shared" si="1394"/>
        <v>0</v>
      </c>
      <c r="I2207">
        <v>2622</v>
      </c>
      <c r="J2207" t="s">
        <v>2736</v>
      </c>
      <c r="K2207" t="s">
        <v>2738</v>
      </c>
      <c r="L2207">
        <v>32034</v>
      </c>
      <c r="M2207" t="s">
        <v>4418</v>
      </c>
      <c r="N2207" t="s">
        <v>4761</v>
      </c>
      <c r="O2207">
        <v>-81.465759318489305</v>
      </c>
      <c r="P2207">
        <v>30.631316103961002</v>
      </c>
      <c r="Q2207" t="s">
        <v>5975</v>
      </c>
      <c r="R2207">
        <v>2</v>
      </c>
      <c r="S2207" t="s">
        <v>6535</v>
      </c>
      <c r="T2207">
        <v>1006</v>
      </c>
      <c r="U2207" t="s">
        <v>6578</v>
      </c>
      <c r="V2207">
        <v>2017</v>
      </c>
      <c r="W2207">
        <v>72403</v>
      </c>
      <c r="X2207">
        <v>2017</v>
      </c>
      <c r="Y2207">
        <v>72403</v>
      </c>
      <c r="Z2207">
        <v>1114.3</v>
      </c>
      <c r="AA2207" s="3">
        <f t="shared" si="1395"/>
        <v>0.90072102948784283</v>
      </c>
      <c r="AB2207" t="s">
        <v>6616</v>
      </c>
      <c r="AC2207" t="s">
        <v>6616</v>
      </c>
      <c r="AD2207" t="s">
        <v>6616</v>
      </c>
      <c r="AE2207" t="s">
        <v>6616</v>
      </c>
      <c r="AF2207" t="s">
        <v>6616</v>
      </c>
      <c r="AG2207" t="s">
        <v>6616</v>
      </c>
      <c r="AI2207" t="s">
        <v>6618</v>
      </c>
      <c r="AJ2207" t="s">
        <v>6618</v>
      </c>
      <c r="AK2207" t="s">
        <v>6618</v>
      </c>
      <c r="AL2207" t="s">
        <v>6618</v>
      </c>
      <c r="AM2207" t="s">
        <v>6618</v>
      </c>
      <c r="AN2207" t="s">
        <v>6618</v>
      </c>
      <c r="AO2207" t="s">
        <v>6618</v>
      </c>
      <c r="AP2207" s="3" t="str">
        <f t="shared" si="1396"/>
        <v>No</v>
      </c>
      <c r="AQ2207" s="3" t="str">
        <f t="shared" si="1397"/>
        <v>No</v>
      </c>
      <c r="AR2207" s="3" t="str">
        <f t="shared" si="1398"/>
        <v>No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 t="s">
        <v>6634</v>
      </c>
      <c r="AZ2207" t="s">
        <v>6639</v>
      </c>
      <c r="BA2207">
        <v>1</v>
      </c>
      <c r="BB2207" t="s">
        <v>6616</v>
      </c>
      <c r="BC2207" t="s">
        <v>6616</v>
      </c>
      <c r="BD2207" s="4" t="str">
        <f t="shared" si="1399"/>
        <v>No</v>
      </c>
      <c r="BE2207" t="s">
        <v>6640</v>
      </c>
      <c r="BF2207" s="3" t="str">
        <f t="shared" si="1400"/>
        <v>No</v>
      </c>
      <c r="BG2207" t="s">
        <v>6645</v>
      </c>
      <c r="BH2207" s="3" t="str">
        <f t="shared" si="1401"/>
        <v>2622 BAILEY RD</v>
      </c>
      <c r="BI2207" s="3" t="str">
        <f t="shared" si="1402"/>
        <v>Fernandina Beach</v>
      </c>
      <c r="BJ2207" s="3" t="str">
        <f t="shared" si="1403"/>
        <v>Florida</v>
      </c>
      <c r="BK2207" s="3">
        <f t="shared" si="1404"/>
        <v>32034</v>
      </c>
      <c r="BL2207" s="3" t="str">
        <f t="shared" si="1405"/>
        <v>2622 BAILEY RD FERNANDINA BEACH FL 32034</v>
      </c>
      <c r="BM2207" s="3" t="str">
        <f t="shared" si="1406"/>
        <v/>
      </c>
      <c r="BN2207" s="3" t="str">
        <f t="shared" si="1407"/>
        <v>Pass</v>
      </c>
      <c r="BO2207" s="3" t="str">
        <f t="shared" si="1408"/>
        <v>No</v>
      </c>
      <c r="BP2207" s="3" t="str">
        <f t="shared" si="1409"/>
        <v>FV&lt;$10K</v>
      </c>
      <c r="BQ2207" t="s">
        <v>6650</v>
      </c>
      <c r="BR2207" s="3" t="str">
        <f t="shared" si="1410"/>
        <v>No, &lt; $20K Lien</v>
      </c>
      <c r="BS2207" s="3" t="str">
        <f t="shared" si="1411"/>
        <v>No, Lien &lt; $20K</v>
      </c>
      <c r="BT2207" t="s">
        <v>6650</v>
      </c>
      <c r="BU2207" s="3" t="str">
        <f t="shared" si="1412"/>
        <v>No</v>
      </c>
      <c r="BV2207" s="3" t="str">
        <f t="shared" si="1413"/>
        <v>No</v>
      </c>
      <c r="BW2207" s="3">
        <f t="shared" si="1414"/>
        <v>1</v>
      </c>
      <c r="BX2207" s="3" t="str">
        <f t="shared" si="1415"/>
        <v>No</v>
      </c>
      <c r="BY2207" s="3">
        <f t="shared" si="1416"/>
        <v>72403</v>
      </c>
      <c r="BZ2207">
        <v>1</v>
      </c>
      <c r="CA2207" s="3">
        <f t="shared" si="1417"/>
        <v>72403</v>
      </c>
      <c r="CC2207" s="3">
        <f t="shared" si="1418"/>
        <v>0</v>
      </c>
      <c r="CD2207" s="3">
        <f t="shared" si="1419"/>
        <v>0</v>
      </c>
      <c r="CE2207" s="3" t="str">
        <f t="shared" si="1420"/>
        <v/>
      </c>
      <c r="CF2207" s="3" t="e">
        <f>HLOOKUP(CE2207,'Valuation Data'!$D$2:$K$5,4,FALSE)</f>
        <v>#N/A</v>
      </c>
      <c r="CG2207" s="3">
        <f t="shared" si="1421"/>
        <v>72403</v>
      </c>
      <c r="CH2207" s="3" t="str">
        <f t="shared" si="1422"/>
        <v>No</v>
      </c>
      <c r="CI2207" s="3" t="str">
        <f>VLOOKUP(R2207,'Use Codes &amp; County Type'!A:D,4,FALSE)</f>
        <v>R</v>
      </c>
      <c r="CJ2207" s="3" t="str">
        <f t="shared" si="1423"/>
        <v>No</v>
      </c>
      <c r="CK2207" s="3" t="str">
        <f t="shared" si="1424"/>
        <v>No</v>
      </c>
      <c r="CL2207" s="3">
        <f t="shared" si="1425"/>
        <v>0.35</v>
      </c>
      <c r="CM2207" s="3">
        <f t="shared" si="1426"/>
        <v>25341.05</v>
      </c>
      <c r="CN2207" s="3">
        <f t="shared" si="1427"/>
        <v>6185.5999999999995</v>
      </c>
      <c r="CO2207" s="3">
        <f t="shared" si="1428"/>
        <v>19155.45</v>
      </c>
      <c r="CP2207" s="3">
        <f t="shared" si="1429"/>
        <v>8.5432924050108411E-2</v>
      </c>
      <c r="CR2207" s="3" t="str">
        <f t="shared" si="1430"/>
        <v>No</v>
      </c>
      <c r="CV2207" s="3" t="str">
        <f t="shared" si="1431"/>
        <v>*Bid</v>
      </c>
      <c r="CW2207" s="3">
        <f t="shared" si="1432"/>
        <v>2206</v>
      </c>
      <c r="CX2207" s="3">
        <f t="shared" si="1433"/>
        <v>1237.1199999999999</v>
      </c>
      <c r="CY2207" s="3" t="str">
        <f t="shared" si="1434"/>
        <v>Ok</v>
      </c>
      <c r="CZ2207">
        <v>0</v>
      </c>
      <c r="DA2207">
        <v>0</v>
      </c>
    </row>
    <row r="2208" spans="1:105" x14ac:dyDescent="0.25">
      <c r="A2208">
        <v>2207</v>
      </c>
      <c r="B2208" t="s">
        <v>3</v>
      </c>
      <c r="C2208" t="s">
        <v>2316</v>
      </c>
      <c r="D2208">
        <v>606.15</v>
      </c>
      <c r="E2208">
        <v>2017</v>
      </c>
      <c r="F2208" t="e">
        <f>NA()</f>
        <v>#N/A</v>
      </c>
      <c r="G2208" t="e">
        <f>NA()</f>
        <v>#N/A</v>
      </c>
      <c r="H2208" s="3" t="e">
        <f t="shared" si="1394"/>
        <v>#N/A</v>
      </c>
      <c r="I2208" t="e">
        <f>NA()</f>
        <v>#N/A</v>
      </c>
      <c r="J2208" t="e">
        <f>NA()</f>
        <v>#N/A</v>
      </c>
      <c r="K2208" t="e">
        <f>NA()</f>
        <v>#N/A</v>
      </c>
      <c r="L2208" t="e">
        <f>NA()</f>
        <v>#N/A</v>
      </c>
      <c r="M2208" t="e">
        <f>NA()</f>
        <v>#N/A</v>
      </c>
      <c r="N2208" t="e">
        <f>NA()</f>
        <v>#N/A</v>
      </c>
      <c r="O2208" t="e">
        <f>NA()</f>
        <v>#N/A</v>
      </c>
      <c r="P2208" t="e">
        <f>NA()</f>
        <v>#N/A</v>
      </c>
      <c r="Q2208" t="e">
        <f>NA()</f>
        <v>#N/A</v>
      </c>
      <c r="R2208">
        <v>1</v>
      </c>
      <c r="S2208" t="s">
        <v>6539</v>
      </c>
      <c r="T2208" t="e">
        <f>NA()</f>
        <v>#N/A</v>
      </c>
      <c r="U2208" t="e">
        <f>NA()</f>
        <v>#N/A</v>
      </c>
      <c r="V2208">
        <v>2017</v>
      </c>
      <c r="W2208">
        <v>72144</v>
      </c>
      <c r="X2208" t="e">
        <f>NA()</f>
        <v>#N/A</v>
      </c>
      <c r="Y2208" t="e">
        <f>NA()</f>
        <v>#N/A</v>
      </c>
      <c r="Z2208" t="e">
        <f>NA()</f>
        <v>#N/A</v>
      </c>
      <c r="AA2208" s="3">
        <f t="shared" si="1395"/>
        <v>0</v>
      </c>
      <c r="AI2208" t="e">
        <f>NA()</f>
        <v>#N/A</v>
      </c>
      <c r="AJ2208" t="e">
        <f>NA()</f>
        <v>#N/A</v>
      </c>
      <c r="AK2208" t="e">
        <f>NA()</f>
        <v>#N/A</v>
      </c>
      <c r="AL2208" t="e">
        <f>NA()</f>
        <v>#N/A</v>
      </c>
      <c r="AM2208" t="e">
        <f>NA()</f>
        <v>#N/A</v>
      </c>
      <c r="AN2208" t="e">
        <f>NA()</f>
        <v>#N/A</v>
      </c>
      <c r="AO2208" t="e">
        <f>NA()</f>
        <v>#N/A</v>
      </c>
      <c r="AP2208" s="3" t="str">
        <f t="shared" si="1396"/>
        <v>No</v>
      </c>
      <c r="AQ2208" s="3" t="str">
        <f t="shared" si="1397"/>
        <v>No</v>
      </c>
      <c r="AR2208" s="3" t="str">
        <f t="shared" si="1398"/>
        <v>No</v>
      </c>
      <c r="AS2208" t="e">
        <f>NA()</f>
        <v>#N/A</v>
      </c>
      <c r="AT2208" t="e">
        <f>NA()</f>
        <v>#N/A</v>
      </c>
      <c r="AU2208" t="e">
        <f>NA()</f>
        <v>#N/A</v>
      </c>
      <c r="AV2208" t="e">
        <f>NA()</f>
        <v>#N/A</v>
      </c>
      <c r="AW2208" t="e">
        <f>NA()</f>
        <v>#N/A</v>
      </c>
      <c r="AX2208" t="e">
        <f>NA()</f>
        <v>#N/A</v>
      </c>
      <c r="AY2208" t="e">
        <f>NA()</f>
        <v>#N/A</v>
      </c>
      <c r="AZ2208" t="e">
        <f>NA()</f>
        <v>#N/A</v>
      </c>
      <c r="BA2208">
        <v>0</v>
      </c>
      <c r="BB2208" t="s">
        <v>6617</v>
      </c>
      <c r="BC2208" t="e">
        <f>NA()</f>
        <v>#N/A</v>
      </c>
      <c r="BD2208" s="4" t="str">
        <f t="shared" si="1399"/>
        <v>No</v>
      </c>
      <c r="BE2208" t="e">
        <f>NA()</f>
        <v>#N/A</v>
      </c>
      <c r="BF2208" s="3" t="str">
        <f t="shared" si="1400"/>
        <v>No</v>
      </c>
      <c r="BG2208" t="e">
        <f>NA()</f>
        <v>#N/A</v>
      </c>
      <c r="BH2208" s="3" t="e">
        <f t="shared" si="1401"/>
        <v>#N/A</v>
      </c>
      <c r="BI2208" s="3" t="e">
        <f t="shared" si="1402"/>
        <v>#N/A</v>
      </c>
      <c r="BJ2208" s="3" t="e">
        <f t="shared" si="1403"/>
        <v>#N/A</v>
      </c>
      <c r="BK2208" s="3" t="e">
        <f t="shared" si="1404"/>
        <v>#N/A</v>
      </c>
      <c r="BL2208" s="3" t="e">
        <f t="shared" si="1405"/>
        <v>#N/A</v>
      </c>
      <c r="BM2208" s="3" t="e">
        <f t="shared" si="1406"/>
        <v>#N/A</v>
      </c>
      <c r="BN2208" s="3" t="str">
        <f t="shared" si="1407"/>
        <v>Pass</v>
      </c>
      <c r="BO2208" s="3" t="e">
        <f t="shared" si="1408"/>
        <v>#N/A</v>
      </c>
      <c r="BP2208" s="3" t="str">
        <f t="shared" si="1409"/>
        <v>FV&lt;$10K</v>
      </c>
      <c r="BQ2208" t="s">
        <v>6650</v>
      </c>
      <c r="BR2208" s="3" t="str">
        <f t="shared" si="1410"/>
        <v>No, &lt; $20K Lien</v>
      </c>
      <c r="BS2208" s="3" t="str">
        <f t="shared" si="1411"/>
        <v>No, Lien &lt; $20K</v>
      </c>
      <c r="BT2208" t="s">
        <v>6650</v>
      </c>
      <c r="BU2208" s="3" t="str">
        <f t="shared" si="1412"/>
        <v>No</v>
      </c>
      <c r="BV2208" s="3" t="str">
        <f t="shared" si="1413"/>
        <v>No</v>
      </c>
      <c r="BW2208" s="3">
        <f t="shared" si="1414"/>
        <v>0</v>
      </c>
      <c r="BX2208" s="3" t="str">
        <f t="shared" si="1415"/>
        <v>No</v>
      </c>
      <c r="BY2208" s="3">
        <f t="shared" si="1416"/>
        <v>72144</v>
      </c>
      <c r="BZ2208">
        <v>1</v>
      </c>
      <c r="CA2208" s="3">
        <f t="shared" si="1417"/>
        <v>72144</v>
      </c>
      <c r="CC2208" s="3" t="e">
        <f t="shared" si="1418"/>
        <v>#N/A</v>
      </c>
      <c r="CD2208" s="3" t="e">
        <f t="shared" si="1419"/>
        <v>#N/A</v>
      </c>
      <c r="CE2208" s="3" t="str">
        <f t="shared" si="1420"/>
        <v/>
      </c>
      <c r="CF2208" s="3" t="e">
        <f>HLOOKUP(CE2208,'Valuation Data'!$D$2:$K$5,4,FALSE)</f>
        <v>#N/A</v>
      </c>
      <c r="CG2208" s="3">
        <f t="shared" si="1421"/>
        <v>72144</v>
      </c>
      <c r="CH2208" s="3" t="str">
        <f t="shared" si="1422"/>
        <v>No</v>
      </c>
      <c r="CI2208" s="3" t="str">
        <f>VLOOKUP(R2208,'Use Codes &amp; County Type'!A:D,4,FALSE)</f>
        <v>S</v>
      </c>
      <c r="CJ2208" s="3" t="str">
        <f t="shared" si="1423"/>
        <v>No</v>
      </c>
      <c r="CK2208" s="3" t="str">
        <f t="shared" si="1424"/>
        <v>Yes</v>
      </c>
      <c r="CL2208" s="3">
        <f t="shared" si="1425"/>
        <v>0.67</v>
      </c>
      <c r="CM2208" s="3">
        <f t="shared" si="1426"/>
        <v>48336.480000000003</v>
      </c>
      <c r="CN2208" s="3" t="e">
        <f t="shared" si="1427"/>
        <v>#N/A</v>
      </c>
      <c r="CO2208" s="3" t="e">
        <f t="shared" si="1428"/>
        <v>#N/A</v>
      </c>
      <c r="CP2208" s="3" t="e">
        <f t="shared" si="1429"/>
        <v>#N/A</v>
      </c>
      <c r="CR2208" s="3" t="e">
        <f t="shared" si="1430"/>
        <v>#N/A</v>
      </c>
      <c r="CV2208" s="3" t="e">
        <f t="shared" si="1431"/>
        <v>#N/A</v>
      </c>
      <c r="CW2208" s="3">
        <f t="shared" si="1432"/>
        <v>2207</v>
      </c>
      <c r="CX2208" s="3">
        <f t="shared" si="1433"/>
        <v>606.15</v>
      </c>
      <c r="CY2208" s="3" t="e">
        <f t="shared" si="1434"/>
        <v>#N/A</v>
      </c>
      <c r="CZ2208" t="e">
        <f>NA()</f>
        <v>#N/A</v>
      </c>
      <c r="DA2208" t="e">
        <f>NA()</f>
        <v>#N/A</v>
      </c>
    </row>
    <row r="2209" spans="1:105" x14ac:dyDescent="0.25">
      <c r="A2209">
        <v>2208</v>
      </c>
      <c r="B2209" t="s">
        <v>3</v>
      </c>
      <c r="C2209" t="s">
        <v>2317</v>
      </c>
      <c r="D2209">
        <v>860.36</v>
      </c>
      <c r="E2209">
        <v>2017</v>
      </c>
      <c r="F2209">
        <v>860.36</v>
      </c>
      <c r="G2209">
        <v>860.36</v>
      </c>
      <c r="H2209" s="3">
        <f t="shared" si="1394"/>
        <v>0</v>
      </c>
      <c r="I2209">
        <v>1726</v>
      </c>
      <c r="J2209" t="s">
        <v>2736</v>
      </c>
      <c r="K2209" t="s">
        <v>2738</v>
      </c>
      <c r="L2209">
        <v>32034</v>
      </c>
      <c r="M2209" t="s">
        <v>4419</v>
      </c>
      <c r="N2209" t="s">
        <v>4761</v>
      </c>
      <c r="O2209">
        <v>-81.443802645561902</v>
      </c>
      <c r="P2209">
        <v>30.644994750104399</v>
      </c>
      <c r="Q2209" t="s">
        <v>6284</v>
      </c>
      <c r="R2209">
        <v>1</v>
      </c>
      <c r="S2209" t="s">
        <v>6539</v>
      </c>
      <c r="T2209">
        <v>1001</v>
      </c>
      <c r="U2209" t="s">
        <v>6582</v>
      </c>
      <c r="V2209">
        <v>2017</v>
      </c>
      <c r="W2209">
        <v>89048</v>
      </c>
      <c r="X2209">
        <v>2017</v>
      </c>
      <c r="Y2209">
        <v>173321</v>
      </c>
      <c r="Z2209">
        <v>765.93</v>
      </c>
      <c r="AA2209" s="3">
        <f t="shared" si="1395"/>
        <v>0.89024361895020687</v>
      </c>
      <c r="AC2209" t="s">
        <v>6616</v>
      </c>
      <c r="AI2209" t="s">
        <v>6618</v>
      </c>
      <c r="AJ2209" t="s">
        <v>6618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 s="3" t="str">
        <f t="shared" si="1396"/>
        <v>No</v>
      </c>
      <c r="AQ2209" s="3" t="str">
        <f t="shared" si="1397"/>
        <v>No</v>
      </c>
      <c r="AR2209" s="3" t="str">
        <f t="shared" si="1398"/>
        <v>No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 t="s">
        <v>6634</v>
      </c>
      <c r="AZ2209" t="s">
        <v>6639</v>
      </c>
      <c r="BA2209">
        <v>0</v>
      </c>
      <c r="BB2209" t="s">
        <v>6617</v>
      </c>
      <c r="BC2209" t="s">
        <v>6616</v>
      </c>
      <c r="BD2209" s="4" t="str">
        <f t="shared" si="1399"/>
        <v>No</v>
      </c>
      <c r="BE2209" t="s">
        <v>6640</v>
      </c>
      <c r="BF2209" s="3" t="str">
        <f t="shared" si="1400"/>
        <v>No</v>
      </c>
      <c r="BG2209" t="s">
        <v>6645</v>
      </c>
      <c r="BH2209" s="3" t="str">
        <f t="shared" si="1401"/>
        <v>1726 BLUE HERON LN</v>
      </c>
      <c r="BI2209" s="3" t="str">
        <f t="shared" si="1402"/>
        <v>Fernandina Beach</v>
      </c>
      <c r="BJ2209" s="3" t="str">
        <f t="shared" si="1403"/>
        <v>Florida</v>
      </c>
      <c r="BK2209" s="3">
        <f t="shared" si="1404"/>
        <v>32034</v>
      </c>
      <c r="BL2209" s="3" t="str">
        <f t="shared" si="1405"/>
        <v>1726 BLUE HERON LN FERNANDINA BEACH FL 32034</v>
      </c>
      <c r="BM2209" s="3" t="str">
        <f t="shared" si="1406"/>
        <v/>
      </c>
      <c r="BN2209" s="3" t="str">
        <f t="shared" si="1407"/>
        <v>Pass</v>
      </c>
      <c r="BO2209" s="3" t="str">
        <f t="shared" si="1408"/>
        <v>No</v>
      </c>
      <c r="BP2209" s="3" t="str">
        <f t="shared" si="1409"/>
        <v>FV&lt;$10K</v>
      </c>
      <c r="BQ2209" t="s">
        <v>6650</v>
      </c>
      <c r="BR2209" s="3" t="str">
        <f t="shared" si="1410"/>
        <v>No, &lt; $20K Lien</v>
      </c>
      <c r="BS2209" s="3" t="str">
        <f t="shared" si="1411"/>
        <v>No, Lien &lt; $20K</v>
      </c>
      <c r="BT2209" t="s">
        <v>6650</v>
      </c>
      <c r="BU2209" s="3" t="str">
        <f t="shared" si="1412"/>
        <v>No</v>
      </c>
      <c r="BV2209" s="3" t="str">
        <f t="shared" si="1413"/>
        <v>No</v>
      </c>
      <c r="BW2209" s="3">
        <f t="shared" si="1414"/>
        <v>0</v>
      </c>
      <c r="BX2209" s="3" t="str">
        <f t="shared" si="1415"/>
        <v>No</v>
      </c>
      <c r="BY2209" s="3">
        <f t="shared" si="1416"/>
        <v>89048</v>
      </c>
      <c r="BZ2209">
        <v>1</v>
      </c>
      <c r="CA2209" s="3">
        <f t="shared" si="1417"/>
        <v>89048</v>
      </c>
      <c r="CC2209" s="3">
        <f t="shared" si="1418"/>
        <v>0</v>
      </c>
      <c r="CD2209" s="3">
        <f t="shared" si="1419"/>
        <v>0</v>
      </c>
      <c r="CE2209" s="3" t="str">
        <f t="shared" si="1420"/>
        <v/>
      </c>
      <c r="CF2209" s="3" t="e">
        <f>HLOOKUP(CE2209,'Valuation Data'!$D$2:$K$5,4,FALSE)</f>
        <v>#N/A</v>
      </c>
      <c r="CG2209" s="3">
        <f t="shared" si="1421"/>
        <v>89048</v>
      </c>
      <c r="CH2209" s="3" t="str">
        <f t="shared" si="1422"/>
        <v>No</v>
      </c>
      <c r="CI2209" s="3" t="str">
        <f>VLOOKUP(R2209,'Use Codes &amp; County Type'!A:D,4,FALSE)</f>
        <v>S</v>
      </c>
      <c r="CJ2209" s="3" t="str">
        <f t="shared" si="1423"/>
        <v>No</v>
      </c>
      <c r="CK2209" s="3" t="str">
        <f t="shared" si="1424"/>
        <v>Yes</v>
      </c>
      <c r="CL2209" s="3">
        <f t="shared" si="1425"/>
        <v>0.67</v>
      </c>
      <c r="CM2209" s="3">
        <f t="shared" si="1426"/>
        <v>59662.16</v>
      </c>
      <c r="CN2209" s="3">
        <f t="shared" si="1427"/>
        <v>3441.44</v>
      </c>
      <c r="CO2209" s="3">
        <f t="shared" si="1428"/>
        <v>56220.72</v>
      </c>
      <c r="CP2209" s="3">
        <f t="shared" si="1429"/>
        <v>3.8647021830922647E-2</v>
      </c>
      <c r="CR2209" s="3" t="str">
        <f t="shared" si="1430"/>
        <v>No</v>
      </c>
      <c r="CV2209" s="3" t="str">
        <f t="shared" si="1431"/>
        <v>*Bid</v>
      </c>
      <c r="CW2209" s="3">
        <f t="shared" si="1432"/>
        <v>2208</v>
      </c>
      <c r="CX2209" s="3">
        <f t="shared" si="1433"/>
        <v>860.36</v>
      </c>
      <c r="CY2209" s="3" t="str">
        <f t="shared" si="1434"/>
        <v>Ok</v>
      </c>
      <c r="CZ2209">
        <v>0</v>
      </c>
      <c r="DA2209">
        <v>0</v>
      </c>
    </row>
    <row r="2210" spans="1:105" x14ac:dyDescent="0.25">
      <c r="A2210">
        <v>2209</v>
      </c>
      <c r="B2210" t="s">
        <v>3</v>
      </c>
      <c r="C2210" t="s">
        <v>2318</v>
      </c>
      <c r="D2210">
        <v>616.35</v>
      </c>
      <c r="E2210">
        <v>2017</v>
      </c>
      <c r="F2210">
        <v>616.35</v>
      </c>
      <c r="G2210">
        <v>616.35</v>
      </c>
      <c r="H2210" s="3">
        <f t="shared" si="1394"/>
        <v>0</v>
      </c>
      <c r="I2210">
        <v>1711</v>
      </c>
      <c r="J2210" t="s">
        <v>2736</v>
      </c>
      <c r="K2210" t="s">
        <v>2738</v>
      </c>
      <c r="L2210">
        <v>32034</v>
      </c>
      <c r="M2210" t="s">
        <v>4420</v>
      </c>
      <c r="N2210" t="s">
        <v>4761</v>
      </c>
      <c r="O2210">
        <v>-81.445277997863897</v>
      </c>
      <c r="P2210">
        <v>30.645815085945301</v>
      </c>
      <c r="Q2210" t="s">
        <v>6285</v>
      </c>
      <c r="R2210">
        <v>1</v>
      </c>
      <c r="S2210" t="s">
        <v>6539</v>
      </c>
      <c r="T2210">
        <v>1001</v>
      </c>
      <c r="U2210" t="s">
        <v>6582</v>
      </c>
      <c r="V2210">
        <v>2017</v>
      </c>
      <c r="W2210">
        <v>73574</v>
      </c>
      <c r="X2210">
        <v>2017</v>
      </c>
      <c r="Y2210">
        <v>169480</v>
      </c>
      <c r="Z2210">
        <v>540.30999999999995</v>
      </c>
      <c r="AA2210" s="3">
        <f t="shared" si="1395"/>
        <v>0.87662853897947579</v>
      </c>
      <c r="AB2210" t="s">
        <v>6616</v>
      </c>
      <c r="AF2210" t="s">
        <v>6616</v>
      </c>
      <c r="AI2210" t="s">
        <v>6618</v>
      </c>
      <c r="AJ2210" t="s">
        <v>6618</v>
      </c>
      <c r="AK2210" t="s">
        <v>6618</v>
      </c>
      <c r="AL2210">
        <v>0</v>
      </c>
      <c r="AM2210">
        <v>0</v>
      </c>
      <c r="AN2210">
        <v>0</v>
      </c>
      <c r="AO2210">
        <v>0</v>
      </c>
      <c r="AP2210" s="3" t="str">
        <f t="shared" si="1396"/>
        <v>No</v>
      </c>
      <c r="AQ2210" s="3" t="str">
        <f t="shared" si="1397"/>
        <v>No</v>
      </c>
      <c r="AR2210" s="3" t="str">
        <f t="shared" si="1398"/>
        <v>No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 t="s">
        <v>6634</v>
      </c>
      <c r="AZ2210">
        <v>0</v>
      </c>
      <c r="BA2210">
        <v>0</v>
      </c>
      <c r="BB2210" t="s">
        <v>6617</v>
      </c>
      <c r="BC2210" t="s">
        <v>6616</v>
      </c>
      <c r="BD2210" s="4" t="str">
        <f t="shared" si="1399"/>
        <v>No</v>
      </c>
      <c r="BE2210" t="s">
        <v>6640</v>
      </c>
      <c r="BF2210" s="3" t="str">
        <f t="shared" si="1400"/>
        <v>No</v>
      </c>
      <c r="BG2210" t="s">
        <v>6645</v>
      </c>
      <c r="BH2210" s="3" t="str">
        <f t="shared" si="1401"/>
        <v>1711 BLUE HERON LN</v>
      </c>
      <c r="BI2210" s="3" t="str">
        <f t="shared" si="1402"/>
        <v>Fernandina Beach</v>
      </c>
      <c r="BJ2210" s="3" t="str">
        <f t="shared" si="1403"/>
        <v>Florida</v>
      </c>
      <c r="BK2210" s="3">
        <f t="shared" si="1404"/>
        <v>32034</v>
      </c>
      <c r="BL2210" s="3" t="str">
        <f t="shared" si="1405"/>
        <v>1711 BLUE HERON LN FERNANDINA BEACH FL 32034</v>
      </c>
      <c r="BM2210" s="3" t="str">
        <f t="shared" si="1406"/>
        <v/>
      </c>
      <c r="BN2210" s="3" t="str">
        <f t="shared" si="1407"/>
        <v>Pass</v>
      </c>
      <c r="BO2210" s="3" t="str">
        <f t="shared" si="1408"/>
        <v>No</v>
      </c>
      <c r="BP2210" s="3" t="str">
        <f t="shared" si="1409"/>
        <v>FV&lt;$10K</v>
      </c>
      <c r="BQ2210" t="s">
        <v>6650</v>
      </c>
      <c r="BR2210" s="3" t="str">
        <f t="shared" si="1410"/>
        <v>No, &lt; $20K Lien</v>
      </c>
      <c r="BS2210" s="3" t="str">
        <f t="shared" si="1411"/>
        <v>No, Lien &lt; $20K</v>
      </c>
      <c r="BT2210" t="s">
        <v>6650</v>
      </c>
      <c r="BU2210" s="3" t="str">
        <f t="shared" si="1412"/>
        <v>No</v>
      </c>
      <c r="BV2210" s="3" t="str">
        <f t="shared" si="1413"/>
        <v>No</v>
      </c>
      <c r="BW2210" s="3">
        <f t="shared" si="1414"/>
        <v>0</v>
      </c>
      <c r="BX2210" s="3" t="str">
        <f t="shared" si="1415"/>
        <v>No</v>
      </c>
      <c r="BY2210" s="3">
        <f t="shared" si="1416"/>
        <v>73574</v>
      </c>
      <c r="BZ2210">
        <v>1</v>
      </c>
      <c r="CA2210" s="3">
        <f t="shared" si="1417"/>
        <v>73574</v>
      </c>
      <c r="CC2210" s="3">
        <f t="shared" si="1418"/>
        <v>0</v>
      </c>
      <c r="CD2210" s="3">
        <f t="shared" si="1419"/>
        <v>0</v>
      </c>
      <c r="CE2210" s="3" t="str">
        <f t="shared" si="1420"/>
        <v/>
      </c>
      <c r="CF2210" s="3" t="e">
        <f>HLOOKUP(CE2210,'Valuation Data'!$D$2:$K$5,4,FALSE)</f>
        <v>#N/A</v>
      </c>
      <c r="CG2210" s="3">
        <f t="shared" si="1421"/>
        <v>73574</v>
      </c>
      <c r="CH2210" s="3" t="str">
        <f t="shared" si="1422"/>
        <v>No</v>
      </c>
      <c r="CI2210" s="3" t="str">
        <f>VLOOKUP(R2210,'Use Codes &amp; County Type'!A:D,4,FALSE)</f>
        <v>S</v>
      </c>
      <c r="CJ2210" s="3" t="str">
        <f t="shared" si="1423"/>
        <v>No</v>
      </c>
      <c r="CK2210" s="3" t="str">
        <f t="shared" si="1424"/>
        <v>Yes</v>
      </c>
      <c r="CL2210" s="3">
        <f t="shared" si="1425"/>
        <v>0.67</v>
      </c>
      <c r="CM2210" s="3">
        <f t="shared" si="1426"/>
        <v>49294.58</v>
      </c>
      <c r="CN2210" s="3">
        <f t="shared" si="1427"/>
        <v>2465.4</v>
      </c>
      <c r="CO2210" s="3">
        <f t="shared" si="1428"/>
        <v>46829.18</v>
      </c>
      <c r="CP2210" s="3">
        <f t="shared" si="1429"/>
        <v>3.3509120069589803E-2</v>
      </c>
      <c r="CR2210" s="3" t="str">
        <f t="shared" si="1430"/>
        <v>No</v>
      </c>
      <c r="CV2210" s="3" t="str">
        <f t="shared" si="1431"/>
        <v>*Bid</v>
      </c>
      <c r="CW2210" s="3">
        <f t="shared" si="1432"/>
        <v>2209</v>
      </c>
      <c r="CX2210" s="3">
        <f t="shared" si="1433"/>
        <v>616.35</v>
      </c>
      <c r="CY2210" s="3" t="str">
        <f t="shared" si="1434"/>
        <v>Ok</v>
      </c>
      <c r="CZ2210">
        <v>0</v>
      </c>
      <c r="DA2210">
        <v>0</v>
      </c>
    </row>
    <row r="2211" spans="1:105" x14ac:dyDescent="0.25">
      <c r="A2211">
        <v>2210</v>
      </c>
      <c r="B2211" t="s">
        <v>3</v>
      </c>
      <c r="C2211" t="s">
        <v>2319</v>
      </c>
      <c r="D2211">
        <v>2059.4899999999998</v>
      </c>
      <c r="E2211">
        <v>2017</v>
      </c>
      <c r="F2211">
        <v>2059.4899999999998</v>
      </c>
      <c r="G2211">
        <v>2059.4899999999998</v>
      </c>
      <c r="H2211" s="3">
        <f t="shared" si="1394"/>
        <v>0</v>
      </c>
      <c r="I2211">
        <v>732</v>
      </c>
      <c r="J2211" t="s">
        <v>2736</v>
      </c>
      <c r="K2211" t="s">
        <v>2738</v>
      </c>
      <c r="L2211">
        <v>32034</v>
      </c>
      <c r="M2211" t="s">
        <v>4421</v>
      </c>
      <c r="N2211" t="s">
        <v>4761</v>
      </c>
      <c r="O2211">
        <v>-81.459088374661704</v>
      </c>
      <c r="P2211">
        <v>30.619856546272199</v>
      </c>
      <c r="Q2211" t="s">
        <v>6286</v>
      </c>
      <c r="R2211">
        <v>1</v>
      </c>
      <c r="S2211" t="s">
        <v>6539</v>
      </c>
      <c r="T2211">
        <v>1001</v>
      </c>
      <c r="U2211" t="s">
        <v>6582</v>
      </c>
      <c r="V2211">
        <v>2017</v>
      </c>
      <c r="W2211">
        <v>119670</v>
      </c>
      <c r="X2211">
        <v>2017</v>
      </c>
      <c r="Y2211">
        <v>124660</v>
      </c>
      <c r="Z2211">
        <v>1874.7</v>
      </c>
      <c r="AA2211" s="3">
        <f t="shared" si="1395"/>
        <v>0.91027390276233444</v>
      </c>
      <c r="AB2211" t="s">
        <v>6616</v>
      </c>
      <c r="AI2211" t="s">
        <v>6618</v>
      </c>
      <c r="AJ2211" t="s">
        <v>6618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 s="3" t="str">
        <f t="shared" si="1396"/>
        <v>No</v>
      </c>
      <c r="AQ2211" s="3" t="str">
        <f t="shared" si="1397"/>
        <v>No</v>
      </c>
      <c r="AR2211" s="3" t="str">
        <f t="shared" si="1398"/>
        <v>No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2</v>
      </c>
      <c r="AY2211" t="s">
        <v>6635</v>
      </c>
      <c r="AZ2211">
        <v>0</v>
      </c>
      <c r="BA2211">
        <v>1</v>
      </c>
      <c r="BB2211" t="s">
        <v>6616</v>
      </c>
      <c r="BC2211" t="s">
        <v>6616</v>
      </c>
      <c r="BD2211" s="4" t="str">
        <f t="shared" si="1399"/>
        <v>No</v>
      </c>
      <c r="BE2211" t="s">
        <v>6640</v>
      </c>
      <c r="BF2211" s="3" t="str">
        <f t="shared" si="1400"/>
        <v>No</v>
      </c>
      <c r="BG2211" t="s">
        <v>6645</v>
      </c>
      <c r="BH2211" s="3" t="str">
        <f t="shared" si="1401"/>
        <v>732 KENNETH CT</v>
      </c>
      <c r="BI2211" s="3" t="str">
        <f t="shared" si="1402"/>
        <v>Fernandina Beach</v>
      </c>
      <c r="BJ2211" s="3" t="str">
        <f t="shared" si="1403"/>
        <v>Florida</v>
      </c>
      <c r="BK2211" s="3">
        <f t="shared" si="1404"/>
        <v>32034</v>
      </c>
      <c r="BL2211" s="3" t="str">
        <f t="shared" si="1405"/>
        <v>732 KENNETH CT FERNANDINA BEACH FL 32034</v>
      </c>
      <c r="BM2211" s="3" t="str">
        <f t="shared" si="1406"/>
        <v/>
      </c>
      <c r="BN2211" s="3" t="str">
        <f t="shared" si="1407"/>
        <v>Pass</v>
      </c>
      <c r="BO2211" s="3" t="str">
        <f t="shared" si="1408"/>
        <v>No</v>
      </c>
      <c r="BP2211" s="3" t="str">
        <f t="shared" si="1409"/>
        <v>FV&lt;$10K</v>
      </c>
      <c r="BQ2211" t="s">
        <v>6650</v>
      </c>
      <c r="BR2211" s="3" t="str">
        <f t="shared" si="1410"/>
        <v>No, &lt; $20K Lien</v>
      </c>
      <c r="BS2211" s="3" t="str">
        <f t="shared" si="1411"/>
        <v>No, Lien &lt; $20K</v>
      </c>
      <c r="BT2211" t="s">
        <v>6650</v>
      </c>
      <c r="BU2211" s="3" t="str">
        <f t="shared" si="1412"/>
        <v>No</v>
      </c>
      <c r="BV2211" s="3" t="str">
        <f t="shared" si="1413"/>
        <v>No</v>
      </c>
      <c r="BW2211" s="3">
        <f t="shared" si="1414"/>
        <v>1</v>
      </c>
      <c r="BX2211" s="3" t="str">
        <f t="shared" si="1415"/>
        <v>No</v>
      </c>
      <c r="BY2211" s="3">
        <f t="shared" si="1416"/>
        <v>119670</v>
      </c>
      <c r="BZ2211">
        <v>1</v>
      </c>
      <c r="CA2211" s="3">
        <f t="shared" si="1417"/>
        <v>119670</v>
      </c>
      <c r="CC2211" s="3">
        <f t="shared" si="1418"/>
        <v>0</v>
      </c>
      <c r="CD2211" s="3">
        <f t="shared" si="1419"/>
        <v>0</v>
      </c>
      <c r="CE2211" s="3" t="str">
        <f t="shared" si="1420"/>
        <v/>
      </c>
      <c r="CF2211" s="3" t="e">
        <f>HLOOKUP(CE2211,'Valuation Data'!$D$2:$K$5,4,FALSE)</f>
        <v>#N/A</v>
      </c>
      <c r="CG2211" s="3">
        <f t="shared" si="1421"/>
        <v>119670</v>
      </c>
      <c r="CH2211" s="3" t="str">
        <f t="shared" si="1422"/>
        <v>No</v>
      </c>
      <c r="CI2211" s="3" t="str">
        <f>VLOOKUP(R2211,'Use Codes &amp; County Type'!A:D,4,FALSE)</f>
        <v>S</v>
      </c>
      <c r="CJ2211" s="3" t="str">
        <f t="shared" si="1423"/>
        <v>No</v>
      </c>
      <c r="CK2211" s="3" t="str">
        <f t="shared" si="1424"/>
        <v>No</v>
      </c>
      <c r="CL2211" s="3">
        <f t="shared" si="1425"/>
        <v>0.35</v>
      </c>
      <c r="CM2211" s="3">
        <f t="shared" si="1426"/>
        <v>41884.5</v>
      </c>
      <c r="CN2211" s="3">
        <f t="shared" si="1427"/>
        <v>10297.449999999999</v>
      </c>
      <c r="CO2211" s="3">
        <f t="shared" si="1428"/>
        <v>31587.050000000003</v>
      </c>
      <c r="CP2211" s="3">
        <f t="shared" si="1429"/>
        <v>8.6048717305924616E-2</v>
      </c>
      <c r="CR2211" s="3" t="str">
        <f t="shared" si="1430"/>
        <v>No</v>
      </c>
      <c r="CV2211" s="3" t="str">
        <f t="shared" si="1431"/>
        <v>*Bid</v>
      </c>
      <c r="CW2211" s="3">
        <f t="shared" si="1432"/>
        <v>2210</v>
      </c>
      <c r="CX2211" s="3">
        <f t="shared" si="1433"/>
        <v>2059.4899999999998</v>
      </c>
      <c r="CY2211" s="3" t="str">
        <f t="shared" si="1434"/>
        <v>Ok</v>
      </c>
      <c r="CZ2211">
        <v>0</v>
      </c>
      <c r="DA2211">
        <v>0</v>
      </c>
    </row>
    <row r="2212" spans="1:105" x14ac:dyDescent="0.25">
      <c r="A2212">
        <v>2211</v>
      </c>
      <c r="B2212" t="s">
        <v>3</v>
      </c>
      <c r="C2212" t="s">
        <v>2320</v>
      </c>
      <c r="D2212">
        <v>2996.84</v>
      </c>
      <c r="E2212">
        <v>2017</v>
      </c>
      <c r="F2212">
        <v>2996.84</v>
      </c>
      <c r="G2212">
        <v>2996.84</v>
      </c>
      <c r="H2212" s="3">
        <f t="shared" si="1394"/>
        <v>0</v>
      </c>
      <c r="J2212" t="s">
        <v>2736</v>
      </c>
      <c r="K2212" t="s">
        <v>2738</v>
      </c>
      <c r="L2212">
        <v>32034</v>
      </c>
      <c r="M2212" t="s">
        <v>4422</v>
      </c>
      <c r="N2212" t="s">
        <v>4761</v>
      </c>
      <c r="O2212">
        <v>-81.471637727797301</v>
      </c>
      <c r="P2212">
        <v>30.6372696491519</v>
      </c>
      <c r="Q2212" t="s">
        <v>6287</v>
      </c>
      <c r="R2212">
        <v>0</v>
      </c>
      <c r="S2212" t="s">
        <v>6538</v>
      </c>
      <c r="T2212">
        <v>8001</v>
      </c>
      <c r="U2212" t="s">
        <v>6581</v>
      </c>
      <c r="V2212">
        <v>2017</v>
      </c>
      <c r="W2212">
        <v>178125</v>
      </c>
      <c r="X2212">
        <v>2017</v>
      </c>
      <c r="Y2212">
        <v>178125</v>
      </c>
      <c r="Z2212">
        <v>2741.42</v>
      </c>
      <c r="AA2212" s="3">
        <f t="shared" si="1395"/>
        <v>0.91477022463661717</v>
      </c>
      <c r="AB2212" t="s">
        <v>6616</v>
      </c>
      <c r="AC2212" t="s">
        <v>6616</v>
      </c>
      <c r="AD2212" t="s">
        <v>6616</v>
      </c>
      <c r="AE2212" t="s">
        <v>6616</v>
      </c>
      <c r="AF2212" t="s">
        <v>6616</v>
      </c>
      <c r="AG2212" t="s">
        <v>6616</v>
      </c>
      <c r="AI2212" t="s">
        <v>6618</v>
      </c>
      <c r="AJ2212" t="s">
        <v>6618</v>
      </c>
      <c r="AK2212" t="s">
        <v>6618</v>
      </c>
      <c r="AL2212" t="s">
        <v>6618</v>
      </c>
      <c r="AM2212" t="s">
        <v>6618</v>
      </c>
      <c r="AN2212" t="s">
        <v>6618</v>
      </c>
      <c r="AO2212" t="s">
        <v>6618</v>
      </c>
      <c r="AP2212" s="3" t="str">
        <f t="shared" si="1396"/>
        <v>No</v>
      </c>
      <c r="AQ2212" s="3" t="str">
        <f t="shared" si="1397"/>
        <v>No</v>
      </c>
      <c r="AR2212" s="3" t="str">
        <f t="shared" si="1398"/>
        <v>No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 t="s">
        <v>6634</v>
      </c>
      <c r="AZ2212" t="s">
        <v>6637</v>
      </c>
      <c r="BA2212">
        <v>0</v>
      </c>
      <c r="BB2212" t="s">
        <v>6616</v>
      </c>
      <c r="BC2212" t="s">
        <v>6616</v>
      </c>
      <c r="BD2212" s="4" t="str">
        <f t="shared" si="1399"/>
        <v>No</v>
      </c>
      <c r="BE2212" t="s">
        <v>6640</v>
      </c>
      <c r="BF2212" s="3" t="str">
        <f t="shared" si="1400"/>
        <v>No</v>
      </c>
      <c r="BG2212" t="s">
        <v>6645</v>
      </c>
      <c r="BH2212" s="3" t="str">
        <f t="shared" si="1401"/>
        <v>W PETERS RD</v>
      </c>
      <c r="BI2212" s="3" t="str">
        <f t="shared" si="1402"/>
        <v>Fernandina Beach</v>
      </c>
      <c r="BJ2212" s="3" t="str">
        <f t="shared" si="1403"/>
        <v>Florida</v>
      </c>
      <c r="BK2212" s="3">
        <f t="shared" si="1404"/>
        <v>32034</v>
      </c>
      <c r="BL2212" s="3" t="str">
        <f t="shared" si="1405"/>
        <v>W PETERS RD FERNANDINA BEACH FL 32034</v>
      </c>
      <c r="BM2212" s="3" t="str">
        <f t="shared" si="1406"/>
        <v/>
      </c>
      <c r="BN2212" s="3" t="str">
        <f t="shared" si="1407"/>
        <v>Pass</v>
      </c>
      <c r="BO2212" s="3" t="str">
        <f t="shared" si="1408"/>
        <v>No</v>
      </c>
      <c r="BP2212" s="3" t="str">
        <f t="shared" si="1409"/>
        <v>FV&lt;$10K</v>
      </c>
      <c r="BQ2212" t="s">
        <v>6650</v>
      </c>
      <c r="BR2212" s="3" t="str">
        <f t="shared" si="1410"/>
        <v>No, &lt; $20K Lien</v>
      </c>
      <c r="BS2212" s="3" t="str">
        <f t="shared" si="1411"/>
        <v>No, Lien &lt; $20K</v>
      </c>
      <c r="BT2212" t="s">
        <v>6650</v>
      </c>
      <c r="BU2212" s="3" t="str">
        <f t="shared" si="1412"/>
        <v>No</v>
      </c>
      <c r="BV2212" s="3" t="str">
        <f t="shared" si="1413"/>
        <v>No</v>
      </c>
      <c r="BW2212" s="3">
        <f t="shared" si="1414"/>
        <v>0</v>
      </c>
      <c r="BX2212" s="3" t="str">
        <f t="shared" si="1415"/>
        <v>No</v>
      </c>
      <c r="BY2212" s="3">
        <f t="shared" si="1416"/>
        <v>178125</v>
      </c>
      <c r="BZ2212">
        <v>1</v>
      </c>
      <c r="CA2212" s="3">
        <f t="shared" si="1417"/>
        <v>178125</v>
      </c>
      <c r="CC2212" s="3">
        <f t="shared" si="1418"/>
        <v>0</v>
      </c>
      <c r="CD2212" s="3">
        <f t="shared" si="1419"/>
        <v>0</v>
      </c>
      <c r="CE2212" s="3" t="str">
        <f t="shared" si="1420"/>
        <v/>
      </c>
      <c r="CF2212" s="3" t="e">
        <f>HLOOKUP(CE2212,'Valuation Data'!$D$2:$K$5,4,FALSE)</f>
        <v>#N/A</v>
      </c>
      <c r="CG2212" s="3">
        <f t="shared" si="1421"/>
        <v>178125</v>
      </c>
      <c r="CH2212" s="3" t="str">
        <f t="shared" si="1422"/>
        <v>No</v>
      </c>
      <c r="CI2212" s="3" t="str">
        <f>VLOOKUP(R2212,'Use Codes &amp; County Type'!A:D,4,FALSE)</f>
        <v>V</v>
      </c>
      <c r="CJ2212" s="3" t="str">
        <f t="shared" si="1423"/>
        <v>Yes</v>
      </c>
      <c r="CK2212" s="3" t="str">
        <f t="shared" si="1424"/>
        <v>No</v>
      </c>
      <c r="CL2212" s="3">
        <f t="shared" si="1425"/>
        <v>0</v>
      </c>
      <c r="CM2212" s="3">
        <f t="shared" si="1426"/>
        <v>0</v>
      </c>
      <c r="CN2212" s="3">
        <f t="shared" si="1427"/>
        <v>11987.36</v>
      </c>
      <c r="CO2212" s="3">
        <f t="shared" si="1428"/>
        <v>-11987.36</v>
      </c>
      <c r="CP2212" s="3">
        <f t="shared" si="1429"/>
        <v>6.7297459649122815E-2</v>
      </c>
      <c r="CR2212" s="3" t="str">
        <f t="shared" si="1430"/>
        <v>No</v>
      </c>
      <c r="CV2212" s="3" t="str">
        <f t="shared" si="1431"/>
        <v>Vacant, No Sales Data</v>
      </c>
      <c r="CW2212" s="3">
        <f t="shared" si="1432"/>
        <v>2211</v>
      </c>
      <c r="CX2212" s="3">
        <f t="shared" si="1433"/>
        <v>2996.84</v>
      </c>
      <c r="CY2212" s="3" t="str">
        <f t="shared" si="1434"/>
        <v>Ok</v>
      </c>
      <c r="CZ2212">
        <v>0</v>
      </c>
      <c r="DA2212">
        <v>0</v>
      </c>
    </row>
    <row r="2213" spans="1:105" x14ac:dyDescent="0.25">
      <c r="A2213">
        <v>2212</v>
      </c>
      <c r="B2213" t="s">
        <v>3</v>
      </c>
      <c r="C2213" t="s">
        <v>2321</v>
      </c>
      <c r="D2213">
        <v>19094.990000000002</v>
      </c>
      <c r="E2213">
        <v>2017</v>
      </c>
      <c r="F2213">
        <v>19094.990000000002</v>
      </c>
      <c r="G2213">
        <v>19094.990000000002</v>
      </c>
      <c r="H2213" s="3">
        <f t="shared" si="1394"/>
        <v>0</v>
      </c>
      <c r="I2213">
        <v>1940</v>
      </c>
      <c r="J2213" t="s">
        <v>2736</v>
      </c>
      <c r="K2213" t="s">
        <v>2738</v>
      </c>
      <c r="L2213">
        <v>32034</v>
      </c>
      <c r="M2213" t="s">
        <v>4423</v>
      </c>
      <c r="N2213" t="s">
        <v>4761</v>
      </c>
      <c r="O2213">
        <v>-81.468579387583205</v>
      </c>
      <c r="P2213">
        <v>30.6403892211308</v>
      </c>
      <c r="Q2213" t="s">
        <v>6288</v>
      </c>
      <c r="R2213">
        <v>1</v>
      </c>
      <c r="S2213" t="s">
        <v>6539</v>
      </c>
      <c r="T2213">
        <v>1001</v>
      </c>
      <c r="U2213" t="s">
        <v>6582</v>
      </c>
      <c r="V2213">
        <v>2017</v>
      </c>
      <c r="W2213">
        <v>1184570</v>
      </c>
      <c r="X2213">
        <v>2017</v>
      </c>
      <c r="Y2213">
        <v>1315604</v>
      </c>
      <c r="Z2213">
        <v>17626.439999999999</v>
      </c>
      <c r="AA2213" s="3">
        <f t="shared" si="1395"/>
        <v>0.92309239229766538</v>
      </c>
      <c r="AB2213" t="s">
        <v>6616</v>
      </c>
      <c r="AI2213" t="s">
        <v>6618</v>
      </c>
      <c r="AJ2213" t="s">
        <v>6618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 s="3" t="str">
        <f t="shared" si="1396"/>
        <v>No</v>
      </c>
      <c r="AQ2213" s="3" t="str">
        <f t="shared" si="1397"/>
        <v>No</v>
      </c>
      <c r="AR2213" s="3" t="str">
        <f t="shared" si="1398"/>
        <v>No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 t="s">
        <v>6634</v>
      </c>
      <c r="AZ2213">
        <v>0</v>
      </c>
      <c r="BA2213">
        <v>0</v>
      </c>
      <c r="BB2213" t="s">
        <v>6617</v>
      </c>
      <c r="BC2213" t="s">
        <v>6616</v>
      </c>
      <c r="BD2213" s="4" t="str">
        <f t="shared" si="1399"/>
        <v>No</v>
      </c>
      <c r="BE2213" t="s">
        <v>6640</v>
      </c>
      <c r="BF2213" s="3" t="str">
        <f t="shared" si="1400"/>
        <v>No</v>
      </c>
      <c r="BG2213" t="s">
        <v>6645</v>
      </c>
      <c r="BH2213" s="3" t="str">
        <f t="shared" si="1401"/>
        <v>1940 SYCAMORE LN</v>
      </c>
      <c r="BI2213" s="3" t="str">
        <f t="shared" si="1402"/>
        <v>Fernandina Beach</v>
      </c>
      <c r="BJ2213" s="3" t="str">
        <f t="shared" si="1403"/>
        <v>Florida</v>
      </c>
      <c r="BK2213" s="3">
        <f t="shared" si="1404"/>
        <v>32034</v>
      </c>
      <c r="BL2213" s="3" t="str">
        <f t="shared" si="1405"/>
        <v>1940 SYCAMORE LN FERNANDINA BEACH FL 32034</v>
      </c>
      <c r="BM2213" s="3" t="str">
        <f t="shared" si="1406"/>
        <v/>
      </c>
      <c r="BN2213" s="3" t="str">
        <f t="shared" si="1407"/>
        <v>Pass</v>
      </c>
      <c r="BO2213" s="3" t="str">
        <f t="shared" si="1408"/>
        <v>No</v>
      </c>
      <c r="BP2213" s="3" t="str">
        <f t="shared" si="1409"/>
        <v>Pass</v>
      </c>
      <c r="BQ2213" t="s">
        <v>6650</v>
      </c>
      <c r="BR2213" s="3" t="str">
        <f t="shared" si="1410"/>
        <v>No, &lt; $20K Lien</v>
      </c>
      <c r="BS2213" s="3" t="str">
        <f t="shared" si="1411"/>
        <v>No, Lien &lt; $20K</v>
      </c>
      <c r="BT2213" t="s">
        <v>6650</v>
      </c>
      <c r="BU2213" s="3" t="str">
        <f t="shared" si="1412"/>
        <v>No</v>
      </c>
      <c r="BV2213" s="3" t="str">
        <f t="shared" si="1413"/>
        <v>No</v>
      </c>
      <c r="BW2213" s="3">
        <f t="shared" si="1414"/>
        <v>0</v>
      </c>
      <c r="BX2213" s="3" t="str">
        <f t="shared" si="1415"/>
        <v>No</v>
      </c>
      <c r="BY2213" s="3">
        <f t="shared" si="1416"/>
        <v>1184570</v>
      </c>
      <c r="BZ2213">
        <v>1</v>
      </c>
      <c r="CA2213" s="3">
        <f t="shared" si="1417"/>
        <v>1184570</v>
      </c>
      <c r="CC2213" s="3">
        <f t="shared" si="1418"/>
        <v>0</v>
      </c>
      <c r="CD2213" s="3">
        <f t="shared" si="1419"/>
        <v>0</v>
      </c>
      <c r="CE2213" s="3" t="str">
        <f t="shared" si="1420"/>
        <v/>
      </c>
      <c r="CF2213" s="3" t="e">
        <f>HLOOKUP(CE2213,'Valuation Data'!$D$2:$K$5,4,FALSE)</f>
        <v>#N/A</v>
      </c>
      <c r="CG2213" s="3">
        <f t="shared" si="1421"/>
        <v>1184570</v>
      </c>
      <c r="CH2213" s="3" t="str">
        <f t="shared" si="1422"/>
        <v>No</v>
      </c>
      <c r="CI2213" s="3" t="str">
        <f>VLOOKUP(R2213,'Use Codes &amp; County Type'!A:D,4,FALSE)</f>
        <v>S</v>
      </c>
      <c r="CJ2213" s="3" t="str">
        <f t="shared" si="1423"/>
        <v>No</v>
      </c>
      <c r="CK2213" s="3" t="str">
        <f t="shared" si="1424"/>
        <v>Yes</v>
      </c>
      <c r="CL2213" s="3">
        <f t="shared" si="1425"/>
        <v>0.67</v>
      </c>
      <c r="CM2213" s="3">
        <f t="shared" si="1426"/>
        <v>793661.9</v>
      </c>
      <c r="CN2213" s="3">
        <f t="shared" si="1427"/>
        <v>76379.960000000006</v>
      </c>
      <c r="CO2213" s="3">
        <f t="shared" si="1428"/>
        <v>717281.94000000006</v>
      </c>
      <c r="CP2213" s="3">
        <f t="shared" si="1429"/>
        <v>6.4479059912035591E-2</v>
      </c>
      <c r="CR2213" s="3" t="str">
        <f t="shared" si="1430"/>
        <v>No</v>
      </c>
      <c r="CV2213" s="3" t="str">
        <f t="shared" si="1431"/>
        <v>*Bid</v>
      </c>
      <c r="CW2213" s="3">
        <f t="shared" si="1432"/>
        <v>2212</v>
      </c>
      <c r="CX2213" s="3">
        <f t="shared" si="1433"/>
        <v>19094.990000000002</v>
      </c>
      <c r="CY2213" s="3" t="str">
        <f t="shared" si="1434"/>
        <v>Ok</v>
      </c>
      <c r="CZ2213">
        <v>0</v>
      </c>
      <c r="DA2213">
        <v>0</v>
      </c>
    </row>
    <row r="2214" spans="1:105" x14ac:dyDescent="0.25">
      <c r="A2214">
        <v>2213</v>
      </c>
      <c r="B2214" t="s">
        <v>3</v>
      </c>
      <c r="C2214" t="s">
        <v>2322</v>
      </c>
      <c r="D2214">
        <v>1367.93</v>
      </c>
      <c r="E2214">
        <v>2017</v>
      </c>
      <c r="F2214">
        <v>1367.93</v>
      </c>
      <c r="G2214">
        <v>1367.93</v>
      </c>
      <c r="H2214" s="3">
        <f t="shared" si="1394"/>
        <v>0</v>
      </c>
      <c r="I2214" t="s">
        <v>2729</v>
      </c>
      <c r="J2214" t="s">
        <v>2736</v>
      </c>
      <c r="K2214" t="s">
        <v>2738</v>
      </c>
      <c r="L2214">
        <v>32034</v>
      </c>
      <c r="M2214" t="s">
        <v>4424</v>
      </c>
      <c r="N2214" t="s">
        <v>4761</v>
      </c>
      <c r="O2214">
        <v>-81.465463318579296</v>
      </c>
      <c r="P2214">
        <v>30.633002321771801</v>
      </c>
      <c r="Q2214" t="s">
        <v>6289</v>
      </c>
      <c r="R2214">
        <v>1</v>
      </c>
      <c r="S2214" t="s">
        <v>6539</v>
      </c>
      <c r="T2214">
        <v>1001</v>
      </c>
      <c r="U2214" t="s">
        <v>6582</v>
      </c>
      <c r="V2214">
        <v>2017</v>
      </c>
      <c r="W2214">
        <v>80261</v>
      </c>
      <c r="X2214">
        <v>2017</v>
      </c>
      <c r="Y2214">
        <v>80261</v>
      </c>
      <c r="Z2214">
        <v>1235.25</v>
      </c>
      <c r="AA2214" s="3">
        <f t="shared" si="1395"/>
        <v>0.90300673280065491</v>
      </c>
      <c r="AD2214" t="s">
        <v>6616</v>
      </c>
      <c r="AI2214" t="s">
        <v>6618</v>
      </c>
      <c r="AJ2214" t="s">
        <v>6618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 s="3" t="str">
        <f t="shared" si="1396"/>
        <v>No</v>
      </c>
      <c r="AQ2214" s="3" t="str">
        <f t="shared" si="1397"/>
        <v>No</v>
      </c>
      <c r="AR2214" s="3" t="str">
        <f t="shared" si="1398"/>
        <v>No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 t="s">
        <v>6634</v>
      </c>
      <c r="AZ2214" t="s">
        <v>6637</v>
      </c>
      <c r="BA2214">
        <v>0</v>
      </c>
      <c r="BB2214" t="s">
        <v>6616</v>
      </c>
      <c r="BC2214" t="s">
        <v>6616</v>
      </c>
      <c r="BD2214" s="4" t="str">
        <f t="shared" si="1399"/>
        <v>No</v>
      </c>
      <c r="BE2214" t="s">
        <v>6640</v>
      </c>
      <c r="BF2214" s="3" t="str">
        <f t="shared" si="1400"/>
        <v>No</v>
      </c>
      <c r="BG2214" t="s">
        <v>6645</v>
      </c>
      <c r="BH2214" s="3" t="str">
        <f t="shared" si="1401"/>
        <v>515 J I TAYLOR CT</v>
      </c>
      <c r="BI2214" s="3" t="str">
        <f t="shared" si="1402"/>
        <v>Fernandina Beach</v>
      </c>
      <c r="BJ2214" s="3" t="str">
        <f t="shared" si="1403"/>
        <v>Florida</v>
      </c>
      <c r="BK2214" s="3">
        <f t="shared" si="1404"/>
        <v>32034</v>
      </c>
      <c r="BL2214" s="3" t="str">
        <f t="shared" si="1405"/>
        <v>515 J I TAYLOR CT FERNANDINA BEACH FL 32034</v>
      </c>
      <c r="BM2214" s="3" t="str">
        <f t="shared" si="1406"/>
        <v/>
      </c>
      <c r="BN2214" s="3" t="str">
        <f t="shared" si="1407"/>
        <v>Pass</v>
      </c>
      <c r="BO2214" s="3" t="str">
        <f t="shared" si="1408"/>
        <v>No</v>
      </c>
      <c r="BP2214" s="3" t="str">
        <f t="shared" si="1409"/>
        <v>FV&lt;$10K</v>
      </c>
      <c r="BQ2214" t="s">
        <v>6650</v>
      </c>
      <c r="BR2214" s="3" t="str">
        <f t="shared" si="1410"/>
        <v>No, &lt; $20K Lien</v>
      </c>
      <c r="BS2214" s="3" t="str">
        <f t="shared" si="1411"/>
        <v>No, Lien &lt; $20K</v>
      </c>
      <c r="BT2214" t="s">
        <v>6650</v>
      </c>
      <c r="BU2214" s="3" t="str">
        <f t="shared" si="1412"/>
        <v>No</v>
      </c>
      <c r="BV2214" s="3" t="str">
        <f t="shared" si="1413"/>
        <v>No</v>
      </c>
      <c r="BW2214" s="3">
        <f t="shared" si="1414"/>
        <v>0</v>
      </c>
      <c r="BX2214" s="3" t="str">
        <f t="shared" si="1415"/>
        <v>No</v>
      </c>
      <c r="BY2214" s="3">
        <f t="shared" si="1416"/>
        <v>80261</v>
      </c>
      <c r="BZ2214">
        <v>1</v>
      </c>
      <c r="CA2214" s="3">
        <f t="shared" si="1417"/>
        <v>80261</v>
      </c>
      <c r="CC2214" s="3">
        <f t="shared" si="1418"/>
        <v>0</v>
      </c>
      <c r="CD2214" s="3">
        <f t="shared" si="1419"/>
        <v>0</v>
      </c>
      <c r="CE2214" s="3" t="str">
        <f t="shared" si="1420"/>
        <v/>
      </c>
      <c r="CF2214" s="3" t="e">
        <f>HLOOKUP(CE2214,'Valuation Data'!$D$2:$K$5,4,FALSE)</f>
        <v>#N/A</v>
      </c>
      <c r="CG2214" s="3">
        <f t="shared" si="1421"/>
        <v>80261</v>
      </c>
      <c r="CH2214" s="3" t="str">
        <f t="shared" si="1422"/>
        <v>No</v>
      </c>
      <c r="CI2214" s="3" t="str">
        <f>VLOOKUP(R2214,'Use Codes &amp; County Type'!A:D,4,FALSE)</f>
        <v>S</v>
      </c>
      <c r="CJ2214" s="3" t="str">
        <f t="shared" si="1423"/>
        <v>No</v>
      </c>
      <c r="CK2214" s="3" t="str">
        <f t="shared" si="1424"/>
        <v>No</v>
      </c>
      <c r="CL2214" s="3">
        <f t="shared" si="1425"/>
        <v>0.35</v>
      </c>
      <c r="CM2214" s="3">
        <f t="shared" si="1426"/>
        <v>28091.35</v>
      </c>
      <c r="CN2214" s="3">
        <f t="shared" si="1427"/>
        <v>5471.72</v>
      </c>
      <c r="CO2214" s="3">
        <f t="shared" si="1428"/>
        <v>22619.629999999997</v>
      </c>
      <c r="CP2214" s="3">
        <f t="shared" si="1429"/>
        <v>6.8174082057288102E-2</v>
      </c>
      <c r="CR2214" s="3" t="str">
        <f t="shared" si="1430"/>
        <v>No</v>
      </c>
      <c r="CV2214" s="3" t="str">
        <f t="shared" si="1431"/>
        <v>*Bid</v>
      </c>
      <c r="CW2214" s="3">
        <f t="shared" si="1432"/>
        <v>2213</v>
      </c>
      <c r="CX2214" s="3">
        <f t="shared" si="1433"/>
        <v>1367.93</v>
      </c>
      <c r="CY2214" s="3" t="str">
        <f t="shared" si="1434"/>
        <v>Ok</v>
      </c>
      <c r="CZ2214">
        <v>0</v>
      </c>
      <c r="DA2214">
        <v>0</v>
      </c>
    </row>
    <row r="2215" spans="1:105" x14ac:dyDescent="0.25">
      <c r="A2215">
        <v>2214</v>
      </c>
      <c r="B2215" t="s">
        <v>3</v>
      </c>
      <c r="C2215" t="s">
        <v>2323</v>
      </c>
      <c r="D2215">
        <v>7647.19</v>
      </c>
      <c r="E2215">
        <v>2017</v>
      </c>
      <c r="F2215">
        <v>7647.19</v>
      </c>
      <c r="G2215">
        <v>7647.19</v>
      </c>
      <c r="H2215" s="3">
        <f t="shared" si="1394"/>
        <v>0</v>
      </c>
      <c r="J2215" t="s">
        <v>2736</v>
      </c>
      <c r="K2215" t="s">
        <v>2738</v>
      </c>
      <c r="L2215">
        <v>32034</v>
      </c>
      <c r="M2215" t="s">
        <v>4425</v>
      </c>
      <c r="N2215" t="s">
        <v>4761</v>
      </c>
      <c r="O2215">
        <v>-81.454622060037906</v>
      </c>
      <c r="P2215">
        <v>30.578997074342801</v>
      </c>
      <c r="Q2215" t="s">
        <v>6290</v>
      </c>
      <c r="R2215">
        <v>0</v>
      </c>
      <c r="S2215" t="s">
        <v>6538</v>
      </c>
      <c r="T2215">
        <v>8001</v>
      </c>
      <c r="U2215" t="s">
        <v>6581</v>
      </c>
      <c r="V2215">
        <v>2017</v>
      </c>
      <c r="W2215">
        <v>457514</v>
      </c>
      <c r="X2215">
        <v>2017</v>
      </c>
      <c r="Y2215">
        <v>457514</v>
      </c>
      <c r="Z2215">
        <v>7041.32</v>
      </c>
      <c r="AA2215" s="3">
        <f t="shared" si="1395"/>
        <v>0.92077220521524905</v>
      </c>
      <c r="AB2215" t="s">
        <v>6616</v>
      </c>
      <c r="AI2215" t="s">
        <v>6618</v>
      </c>
      <c r="AJ2215" t="s">
        <v>6618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 s="3" t="str">
        <f t="shared" si="1396"/>
        <v>No</v>
      </c>
      <c r="AQ2215" s="3" t="str">
        <f t="shared" si="1397"/>
        <v>No</v>
      </c>
      <c r="AR2215" s="3" t="str">
        <f t="shared" si="1398"/>
        <v>No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4</v>
      </c>
      <c r="AY2215" t="s">
        <v>6635</v>
      </c>
      <c r="AZ2215">
        <v>0</v>
      </c>
      <c r="BA2215">
        <v>1</v>
      </c>
      <c r="BB2215" t="s">
        <v>6616</v>
      </c>
      <c r="BC2215" t="s">
        <v>6616</v>
      </c>
      <c r="BD2215" s="4" t="str">
        <f t="shared" si="1399"/>
        <v>No</v>
      </c>
      <c r="BE2215" t="s">
        <v>6640</v>
      </c>
      <c r="BF2215" s="3" t="str">
        <f t="shared" si="1400"/>
        <v>No</v>
      </c>
      <c r="BG2215" t="s">
        <v>6645</v>
      </c>
      <c r="BH2215" s="3" t="str">
        <f t="shared" si="1401"/>
        <v>FIRST COAST HWY</v>
      </c>
      <c r="BI2215" s="3" t="str">
        <f t="shared" si="1402"/>
        <v>Fernandina Beach</v>
      </c>
      <c r="BJ2215" s="3" t="str">
        <f t="shared" si="1403"/>
        <v>Florida</v>
      </c>
      <c r="BK2215" s="3">
        <f t="shared" si="1404"/>
        <v>32034</v>
      </c>
      <c r="BL2215" s="3" t="str">
        <f t="shared" si="1405"/>
        <v>FIRST COAST HWY FERNANDINA BEACH FL 32034</v>
      </c>
      <c r="BM2215" s="3" t="str">
        <f t="shared" si="1406"/>
        <v/>
      </c>
      <c r="BN2215" s="3" t="str">
        <f t="shared" si="1407"/>
        <v>Pass</v>
      </c>
      <c r="BO2215" s="3" t="str">
        <f t="shared" si="1408"/>
        <v>No</v>
      </c>
      <c r="BP2215" s="3" t="str">
        <f t="shared" si="1409"/>
        <v>FV&lt;$10K</v>
      </c>
      <c r="BQ2215" t="s">
        <v>6650</v>
      </c>
      <c r="BR2215" s="3" t="str">
        <f t="shared" si="1410"/>
        <v>No, &lt; $20K Lien</v>
      </c>
      <c r="BS2215" s="3" t="str">
        <f t="shared" si="1411"/>
        <v>No, Lien &lt; $20K</v>
      </c>
      <c r="BT2215" t="s">
        <v>6650</v>
      </c>
      <c r="BU2215" s="3" t="str">
        <f t="shared" si="1412"/>
        <v>No</v>
      </c>
      <c r="BV2215" s="3" t="str">
        <f t="shared" si="1413"/>
        <v>No</v>
      </c>
      <c r="BW2215" s="3">
        <f t="shared" si="1414"/>
        <v>1</v>
      </c>
      <c r="BX2215" s="3" t="str">
        <f t="shared" si="1415"/>
        <v>No</v>
      </c>
      <c r="BY2215" s="3">
        <f t="shared" si="1416"/>
        <v>457514</v>
      </c>
      <c r="BZ2215">
        <v>1</v>
      </c>
      <c r="CA2215" s="3">
        <f t="shared" si="1417"/>
        <v>457514</v>
      </c>
      <c r="CC2215" s="3">
        <f t="shared" si="1418"/>
        <v>0</v>
      </c>
      <c r="CD2215" s="3">
        <f t="shared" si="1419"/>
        <v>0</v>
      </c>
      <c r="CE2215" s="3" t="str">
        <f t="shared" si="1420"/>
        <v/>
      </c>
      <c r="CF2215" s="3" t="e">
        <f>HLOOKUP(CE2215,'Valuation Data'!$D$2:$K$5,4,FALSE)</f>
        <v>#N/A</v>
      </c>
      <c r="CG2215" s="3">
        <f t="shared" si="1421"/>
        <v>457514</v>
      </c>
      <c r="CH2215" s="3" t="str">
        <f t="shared" si="1422"/>
        <v>No</v>
      </c>
      <c r="CI2215" s="3" t="str">
        <f>VLOOKUP(R2215,'Use Codes &amp; County Type'!A:D,4,FALSE)</f>
        <v>V</v>
      </c>
      <c r="CJ2215" s="3" t="str">
        <f t="shared" si="1423"/>
        <v>Yes</v>
      </c>
      <c r="CK2215" s="3" t="str">
        <f t="shared" si="1424"/>
        <v>No</v>
      </c>
      <c r="CL2215" s="3">
        <f t="shared" si="1425"/>
        <v>0</v>
      </c>
      <c r="CM2215" s="3">
        <f t="shared" si="1426"/>
        <v>0</v>
      </c>
      <c r="CN2215" s="3">
        <f t="shared" si="1427"/>
        <v>38235.949999999997</v>
      </c>
      <c r="CO2215" s="3">
        <f t="shared" si="1428"/>
        <v>-38235.949999999997</v>
      </c>
      <c r="CP2215" s="3">
        <f t="shared" si="1429"/>
        <v>8.3573289560538028E-2</v>
      </c>
      <c r="CR2215" s="3" t="str">
        <f t="shared" si="1430"/>
        <v>No</v>
      </c>
      <c r="CV2215" s="3" t="str">
        <f t="shared" si="1431"/>
        <v>Vacant, No Sales Data</v>
      </c>
      <c r="CW2215" s="3">
        <f t="shared" si="1432"/>
        <v>2214</v>
      </c>
      <c r="CX2215" s="3">
        <f t="shared" si="1433"/>
        <v>7647.19</v>
      </c>
      <c r="CY2215" s="3" t="str">
        <f t="shared" si="1434"/>
        <v>Ok</v>
      </c>
      <c r="CZ2215">
        <v>0</v>
      </c>
      <c r="DA2215">
        <v>0</v>
      </c>
    </row>
    <row r="2216" spans="1:105" x14ac:dyDescent="0.25">
      <c r="A2216">
        <v>2215</v>
      </c>
      <c r="B2216" t="s">
        <v>3</v>
      </c>
      <c r="C2216" t="s">
        <v>2324</v>
      </c>
      <c r="D2216">
        <v>1117.32</v>
      </c>
      <c r="E2216">
        <v>2017</v>
      </c>
      <c r="F2216">
        <v>1117.32</v>
      </c>
      <c r="G2216">
        <v>1117.32</v>
      </c>
      <c r="H2216" s="3">
        <f t="shared" si="1394"/>
        <v>0</v>
      </c>
      <c r="I2216">
        <v>2327</v>
      </c>
      <c r="J2216" t="s">
        <v>2736</v>
      </c>
      <c r="K2216" t="s">
        <v>2738</v>
      </c>
      <c r="L2216">
        <v>32034</v>
      </c>
      <c r="M2216" t="s">
        <v>4426</v>
      </c>
      <c r="N2216" t="s">
        <v>4761</v>
      </c>
      <c r="O2216">
        <v>-81.458380428300998</v>
      </c>
      <c r="P2216">
        <v>30.6356046816841</v>
      </c>
      <c r="Q2216" t="s">
        <v>6291</v>
      </c>
      <c r="R2216">
        <v>1</v>
      </c>
      <c r="S2216" t="s">
        <v>6539</v>
      </c>
      <c r="T2216">
        <v>1001</v>
      </c>
      <c r="U2216" t="s">
        <v>6582</v>
      </c>
      <c r="V2216">
        <v>2017</v>
      </c>
      <c r="W2216">
        <v>104487</v>
      </c>
      <c r="X2216">
        <v>2017</v>
      </c>
      <c r="Y2216">
        <v>135786</v>
      </c>
      <c r="Z2216">
        <v>1003.53</v>
      </c>
      <c r="AA2216" s="3">
        <f t="shared" si="1395"/>
        <v>0.89815809257867041</v>
      </c>
      <c r="AC2216" t="s">
        <v>6616</v>
      </c>
      <c r="AE2216" t="s">
        <v>6616</v>
      </c>
      <c r="AG2216" t="s">
        <v>6616</v>
      </c>
      <c r="AH2216" t="s">
        <v>6616</v>
      </c>
      <c r="AI2216" t="s">
        <v>6618</v>
      </c>
      <c r="AJ2216" t="s">
        <v>6618</v>
      </c>
      <c r="AK2216" t="s">
        <v>6618</v>
      </c>
      <c r="AL2216" t="s">
        <v>6618</v>
      </c>
      <c r="AM2216" t="s">
        <v>6618</v>
      </c>
      <c r="AN2216" t="s">
        <v>6618</v>
      </c>
      <c r="AO2216">
        <v>0</v>
      </c>
      <c r="AP2216" s="3" t="str">
        <f t="shared" si="1396"/>
        <v>No</v>
      </c>
      <c r="AQ2216" s="3" t="str">
        <f t="shared" si="1397"/>
        <v>No</v>
      </c>
      <c r="AR2216" s="3" t="str">
        <f t="shared" si="1398"/>
        <v>No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 t="s">
        <v>6634</v>
      </c>
      <c r="AZ2216" t="s">
        <v>6638</v>
      </c>
      <c r="BA2216">
        <v>0</v>
      </c>
      <c r="BB2216" t="s">
        <v>6617</v>
      </c>
      <c r="BC2216" t="s">
        <v>6616</v>
      </c>
      <c r="BD2216" s="4" t="str">
        <f t="shared" si="1399"/>
        <v>No</v>
      </c>
      <c r="BE2216" t="s">
        <v>6640</v>
      </c>
      <c r="BF2216" s="3" t="str">
        <f t="shared" si="1400"/>
        <v>No</v>
      </c>
      <c r="BG2216" t="s">
        <v>6645</v>
      </c>
      <c r="BH2216" s="3" t="str">
        <f t="shared" si="1401"/>
        <v>2327 AMELIA RD</v>
      </c>
      <c r="BI2216" s="3" t="str">
        <f t="shared" si="1402"/>
        <v>Fernandina Beach</v>
      </c>
      <c r="BJ2216" s="3" t="str">
        <f t="shared" si="1403"/>
        <v>Florida</v>
      </c>
      <c r="BK2216" s="3">
        <f t="shared" si="1404"/>
        <v>32034</v>
      </c>
      <c r="BL2216" s="3" t="str">
        <f t="shared" si="1405"/>
        <v>2327 AMELIA RD FERNANDINA BEACH FL 32034</v>
      </c>
      <c r="BM2216" s="3" t="str">
        <f t="shared" si="1406"/>
        <v/>
      </c>
      <c r="BN2216" s="3" t="str">
        <f t="shared" si="1407"/>
        <v>Pass</v>
      </c>
      <c r="BO2216" s="3" t="str">
        <f t="shared" si="1408"/>
        <v>No</v>
      </c>
      <c r="BP2216" s="3" t="str">
        <f t="shared" si="1409"/>
        <v>FV&lt;$10K</v>
      </c>
      <c r="BQ2216" t="s">
        <v>6650</v>
      </c>
      <c r="BR2216" s="3" t="str">
        <f t="shared" si="1410"/>
        <v>No, &lt; $20K Lien</v>
      </c>
      <c r="BS2216" s="3" t="str">
        <f t="shared" si="1411"/>
        <v>No, Lien &lt; $20K</v>
      </c>
      <c r="BT2216" t="s">
        <v>6650</v>
      </c>
      <c r="BU2216" s="3" t="str">
        <f t="shared" si="1412"/>
        <v>No</v>
      </c>
      <c r="BV2216" s="3" t="str">
        <f t="shared" si="1413"/>
        <v>No</v>
      </c>
      <c r="BW2216" s="3">
        <f t="shared" si="1414"/>
        <v>0</v>
      </c>
      <c r="BX2216" s="3" t="str">
        <f t="shared" si="1415"/>
        <v>No</v>
      </c>
      <c r="BY2216" s="3">
        <f t="shared" si="1416"/>
        <v>104487</v>
      </c>
      <c r="BZ2216">
        <v>1</v>
      </c>
      <c r="CA2216" s="3">
        <f t="shared" si="1417"/>
        <v>104487</v>
      </c>
      <c r="CC2216" s="3">
        <f t="shared" si="1418"/>
        <v>0</v>
      </c>
      <c r="CD2216" s="3">
        <f t="shared" si="1419"/>
        <v>0</v>
      </c>
      <c r="CE2216" s="3" t="str">
        <f t="shared" si="1420"/>
        <v/>
      </c>
      <c r="CF2216" s="3" t="e">
        <f>HLOOKUP(CE2216,'Valuation Data'!$D$2:$K$5,4,FALSE)</f>
        <v>#N/A</v>
      </c>
      <c r="CG2216" s="3">
        <f t="shared" si="1421"/>
        <v>104487</v>
      </c>
      <c r="CH2216" s="3" t="str">
        <f t="shared" si="1422"/>
        <v>No</v>
      </c>
      <c r="CI2216" s="3" t="str">
        <f>VLOOKUP(R2216,'Use Codes &amp; County Type'!A:D,4,FALSE)</f>
        <v>S</v>
      </c>
      <c r="CJ2216" s="3" t="str">
        <f t="shared" si="1423"/>
        <v>No</v>
      </c>
      <c r="CK2216" s="3" t="str">
        <f t="shared" si="1424"/>
        <v>Yes</v>
      </c>
      <c r="CL2216" s="3">
        <f t="shared" si="1425"/>
        <v>0.67</v>
      </c>
      <c r="CM2216" s="3">
        <f t="shared" si="1426"/>
        <v>70006.290000000008</v>
      </c>
      <c r="CN2216" s="3">
        <f t="shared" si="1427"/>
        <v>4469.28</v>
      </c>
      <c r="CO2216" s="3">
        <f t="shared" si="1428"/>
        <v>65537.010000000009</v>
      </c>
      <c r="CP2216" s="3">
        <f t="shared" si="1429"/>
        <v>4.2773550776651639E-2</v>
      </c>
      <c r="CR2216" s="3" t="str">
        <f t="shared" si="1430"/>
        <v>No</v>
      </c>
      <c r="CV2216" s="3" t="str">
        <f t="shared" si="1431"/>
        <v>*Bid</v>
      </c>
      <c r="CW2216" s="3">
        <f t="shared" si="1432"/>
        <v>2215</v>
      </c>
      <c r="CX2216" s="3">
        <f t="shared" si="1433"/>
        <v>1117.32</v>
      </c>
      <c r="CY2216" s="3" t="str">
        <f t="shared" si="1434"/>
        <v>Ok</v>
      </c>
      <c r="CZ2216">
        <v>0</v>
      </c>
      <c r="DA2216">
        <v>0</v>
      </c>
    </row>
    <row r="2217" spans="1:105" x14ac:dyDescent="0.25">
      <c r="A2217">
        <v>2216</v>
      </c>
      <c r="B2217" t="s">
        <v>3</v>
      </c>
      <c r="C2217" t="s">
        <v>2325</v>
      </c>
      <c r="D2217">
        <v>656.87</v>
      </c>
      <c r="E2217">
        <v>2017</v>
      </c>
      <c r="F2217">
        <v>656.87</v>
      </c>
      <c r="G2217">
        <v>656.87</v>
      </c>
      <c r="H2217" s="3">
        <f t="shared" si="1394"/>
        <v>0</v>
      </c>
      <c r="I2217">
        <v>2311</v>
      </c>
      <c r="J2217" t="s">
        <v>2736</v>
      </c>
      <c r="K2217" t="s">
        <v>2738</v>
      </c>
      <c r="L2217">
        <v>32034</v>
      </c>
      <c r="M2217" t="s">
        <v>4427</v>
      </c>
      <c r="N2217" t="s">
        <v>4761</v>
      </c>
      <c r="O2217">
        <v>-81.458340387275101</v>
      </c>
      <c r="P2217">
        <v>30.635742678219401</v>
      </c>
      <c r="Q2217" t="s">
        <v>6292</v>
      </c>
      <c r="R2217">
        <v>0</v>
      </c>
      <c r="S2217" t="s">
        <v>6538</v>
      </c>
      <c r="T2217">
        <v>8001</v>
      </c>
      <c r="U2217" t="s">
        <v>6581</v>
      </c>
      <c r="V2217">
        <v>2017</v>
      </c>
      <c r="W2217">
        <v>37542</v>
      </c>
      <c r="X2217">
        <v>2017</v>
      </c>
      <c r="Y2217">
        <v>37542</v>
      </c>
      <c r="Z2217">
        <v>577.78</v>
      </c>
      <c r="AA2217" s="3">
        <f t="shared" si="1395"/>
        <v>0.87959565819720797</v>
      </c>
      <c r="AC2217" t="s">
        <v>6616</v>
      </c>
      <c r="AE2217" t="s">
        <v>6616</v>
      </c>
      <c r="AG2217" t="s">
        <v>6616</v>
      </c>
      <c r="AH2217" t="s">
        <v>6616</v>
      </c>
      <c r="AI2217" t="s">
        <v>6618</v>
      </c>
      <c r="AJ2217" t="s">
        <v>6618</v>
      </c>
      <c r="AK2217" t="s">
        <v>6618</v>
      </c>
      <c r="AL2217" t="s">
        <v>6618</v>
      </c>
      <c r="AM2217">
        <v>0</v>
      </c>
      <c r="AN2217">
        <v>0</v>
      </c>
      <c r="AO2217">
        <v>0</v>
      </c>
      <c r="AP2217" s="3" t="str">
        <f t="shared" si="1396"/>
        <v>No</v>
      </c>
      <c r="AQ2217" s="3" t="str">
        <f t="shared" si="1397"/>
        <v>No</v>
      </c>
      <c r="AR2217" s="3" t="str">
        <f t="shared" si="1398"/>
        <v>No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 t="s">
        <v>6634</v>
      </c>
      <c r="AZ2217" t="s">
        <v>6638</v>
      </c>
      <c r="BA2217">
        <v>0</v>
      </c>
      <c r="BB2217" t="s">
        <v>6616</v>
      </c>
      <c r="BC2217" t="s">
        <v>6616</v>
      </c>
      <c r="BD2217" s="4" t="str">
        <f t="shared" si="1399"/>
        <v>No</v>
      </c>
      <c r="BE2217" t="s">
        <v>6640</v>
      </c>
      <c r="BF2217" s="3" t="str">
        <f t="shared" si="1400"/>
        <v>No</v>
      </c>
      <c r="BG2217" t="s">
        <v>6645</v>
      </c>
      <c r="BH2217" s="3" t="str">
        <f t="shared" si="1401"/>
        <v>2311 AMELIA RD</v>
      </c>
      <c r="BI2217" s="3" t="str">
        <f t="shared" si="1402"/>
        <v>Fernandina Beach</v>
      </c>
      <c r="BJ2217" s="3" t="str">
        <f t="shared" si="1403"/>
        <v>Florida</v>
      </c>
      <c r="BK2217" s="3">
        <f t="shared" si="1404"/>
        <v>32034</v>
      </c>
      <c r="BL2217" s="3" t="str">
        <f t="shared" si="1405"/>
        <v>2311 AMELIA RD FERNANDINA BEACH FL 32034</v>
      </c>
      <c r="BM2217" s="3" t="str">
        <f t="shared" si="1406"/>
        <v/>
      </c>
      <c r="BN2217" s="3" t="str">
        <f t="shared" si="1407"/>
        <v>Pass</v>
      </c>
      <c r="BO2217" s="3" t="str">
        <f t="shared" si="1408"/>
        <v>No</v>
      </c>
      <c r="BP2217" s="3" t="str">
        <f t="shared" si="1409"/>
        <v>FV&lt;$10K</v>
      </c>
      <c r="BQ2217" t="s">
        <v>6650</v>
      </c>
      <c r="BR2217" s="3" t="str">
        <f t="shared" si="1410"/>
        <v>No, &lt; $20K Lien</v>
      </c>
      <c r="BS2217" s="3" t="str">
        <f t="shared" si="1411"/>
        <v>No, Lien &lt; $20K</v>
      </c>
      <c r="BT2217" t="s">
        <v>6650</v>
      </c>
      <c r="BU2217" s="3" t="str">
        <f t="shared" si="1412"/>
        <v>No</v>
      </c>
      <c r="BV2217" s="3" t="str">
        <f t="shared" si="1413"/>
        <v>No</v>
      </c>
      <c r="BW2217" s="3">
        <f t="shared" si="1414"/>
        <v>0</v>
      </c>
      <c r="BX2217" s="3" t="str">
        <f t="shared" si="1415"/>
        <v>No</v>
      </c>
      <c r="BY2217" s="3">
        <f t="shared" si="1416"/>
        <v>37542</v>
      </c>
      <c r="BZ2217">
        <v>1</v>
      </c>
      <c r="CA2217" s="3">
        <f t="shared" si="1417"/>
        <v>37542</v>
      </c>
      <c r="CC2217" s="3">
        <f t="shared" si="1418"/>
        <v>0</v>
      </c>
      <c r="CD2217" s="3">
        <f t="shared" si="1419"/>
        <v>0</v>
      </c>
      <c r="CE2217" s="3" t="str">
        <f t="shared" si="1420"/>
        <v/>
      </c>
      <c r="CF2217" s="3" t="e">
        <f>HLOOKUP(CE2217,'Valuation Data'!$D$2:$K$5,4,FALSE)</f>
        <v>#N/A</v>
      </c>
      <c r="CG2217" s="3">
        <f t="shared" si="1421"/>
        <v>37542</v>
      </c>
      <c r="CH2217" s="3" t="str">
        <f t="shared" si="1422"/>
        <v>No</v>
      </c>
      <c r="CI2217" s="3" t="str">
        <f>VLOOKUP(R2217,'Use Codes &amp; County Type'!A:D,4,FALSE)</f>
        <v>V</v>
      </c>
      <c r="CJ2217" s="3" t="str">
        <f t="shared" si="1423"/>
        <v>Yes</v>
      </c>
      <c r="CK2217" s="3" t="str">
        <f t="shared" si="1424"/>
        <v>No</v>
      </c>
      <c r="CL2217" s="3">
        <f t="shared" si="1425"/>
        <v>0</v>
      </c>
      <c r="CM2217" s="3">
        <f t="shared" si="1426"/>
        <v>0</v>
      </c>
      <c r="CN2217" s="3">
        <f t="shared" si="1427"/>
        <v>2627.48</v>
      </c>
      <c r="CO2217" s="3">
        <f t="shared" si="1428"/>
        <v>-2627.48</v>
      </c>
      <c r="CP2217" s="3">
        <f t="shared" si="1429"/>
        <v>6.9987747056629912E-2</v>
      </c>
      <c r="CR2217" s="3" t="str">
        <f t="shared" si="1430"/>
        <v>No</v>
      </c>
      <c r="CV2217" s="3" t="str">
        <f t="shared" si="1431"/>
        <v>Vacant, No Sales Data</v>
      </c>
      <c r="CW2217" s="3">
        <f t="shared" si="1432"/>
        <v>2216</v>
      </c>
      <c r="CX2217" s="3">
        <f t="shared" si="1433"/>
        <v>656.87</v>
      </c>
      <c r="CY2217" s="3" t="str">
        <f t="shared" si="1434"/>
        <v>Ok</v>
      </c>
      <c r="CZ2217">
        <v>0</v>
      </c>
      <c r="DA2217">
        <v>0</v>
      </c>
    </row>
    <row r="2218" spans="1:105" x14ac:dyDescent="0.25">
      <c r="A2218">
        <v>2217</v>
      </c>
      <c r="B2218" t="s">
        <v>3</v>
      </c>
      <c r="C2218" t="s">
        <v>2326</v>
      </c>
      <c r="D2218">
        <v>2179.7600000000002</v>
      </c>
      <c r="E2218">
        <v>2017</v>
      </c>
      <c r="F2218">
        <v>2179.7600000000002</v>
      </c>
      <c r="G2218">
        <v>2179.7600000000002</v>
      </c>
      <c r="H2218" s="3">
        <f t="shared" si="1394"/>
        <v>0</v>
      </c>
      <c r="I2218">
        <v>1954</v>
      </c>
      <c r="J2218" t="s">
        <v>2736</v>
      </c>
      <c r="K2218" t="s">
        <v>2738</v>
      </c>
      <c r="L2218">
        <v>32034</v>
      </c>
      <c r="M2218" t="s">
        <v>4428</v>
      </c>
      <c r="N2218" t="s">
        <v>4761</v>
      </c>
      <c r="O2218">
        <v>-81.462681621341105</v>
      </c>
      <c r="P2218">
        <v>30.639213042655602</v>
      </c>
      <c r="Q2218" t="s">
        <v>6293</v>
      </c>
      <c r="R2218">
        <v>1</v>
      </c>
      <c r="S2218" t="s">
        <v>6539</v>
      </c>
      <c r="T2218">
        <v>1001</v>
      </c>
      <c r="U2218" t="s">
        <v>6582</v>
      </c>
      <c r="V2218">
        <v>2017</v>
      </c>
      <c r="W2218">
        <v>168317</v>
      </c>
      <c r="X2218">
        <v>2017</v>
      </c>
      <c r="Y2218">
        <v>178888</v>
      </c>
      <c r="Z2218">
        <v>1985.91</v>
      </c>
      <c r="AA2218" s="3">
        <f t="shared" si="1395"/>
        <v>0.91106819099350378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 s="3" t="str">
        <f t="shared" si="1396"/>
        <v>No</v>
      </c>
      <c r="AQ2218" s="3" t="str">
        <f t="shared" si="1397"/>
        <v>No</v>
      </c>
      <c r="AR2218" s="3" t="str">
        <f t="shared" si="1398"/>
        <v>No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1</v>
      </c>
      <c r="AY2218" t="s">
        <v>6636</v>
      </c>
      <c r="AZ2218">
        <v>0</v>
      </c>
      <c r="BA2218">
        <v>0</v>
      </c>
      <c r="BB2218" t="s">
        <v>6617</v>
      </c>
      <c r="BC2218">
        <v>0</v>
      </c>
      <c r="BD2218" s="4" t="str">
        <f t="shared" si="1399"/>
        <v>No</v>
      </c>
      <c r="BE2218" t="s">
        <v>6640</v>
      </c>
      <c r="BF2218" s="3" t="str">
        <f t="shared" si="1400"/>
        <v>No</v>
      </c>
      <c r="BG2218" t="s">
        <v>6645</v>
      </c>
      <c r="BH2218" s="3" t="str">
        <f t="shared" si="1401"/>
        <v>1954 CLINCH DR</v>
      </c>
      <c r="BI2218" s="3" t="str">
        <f t="shared" si="1402"/>
        <v>Fernandina Beach</v>
      </c>
      <c r="BJ2218" s="3" t="str">
        <f t="shared" si="1403"/>
        <v>Florida</v>
      </c>
      <c r="BK2218" s="3">
        <f t="shared" si="1404"/>
        <v>32034</v>
      </c>
      <c r="BL2218" s="3" t="str">
        <f t="shared" si="1405"/>
        <v>1954 CLINCH DR FERNANDINA BEACH FL 32034</v>
      </c>
      <c r="BM2218" s="3" t="str">
        <f t="shared" si="1406"/>
        <v/>
      </c>
      <c r="BN2218" s="3" t="str">
        <f t="shared" si="1407"/>
        <v>Pass</v>
      </c>
      <c r="BO2218" s="3" t="str">
        <f t="shared" si="1408"/>
        <v>No</v>
      </c>
      <c r="BP2218" s="3" t="str">
        <f t="shared" si="1409"/>
        <v>FV&lt;$10K</v>
      </c>
      <c r="BQ2218" t="s">
        <v>6650</v>
      </c>
      <c r="BR2218" s="3" t="str">
        <f t="shared" si="1410"/>
        <v>No, &lt; $20K Lien</v>
      </c>
      <c r="BS2218" s="3" t="str">
        <f t="shared" si="1411"/>
        <v>No, Lien &lt; $20K</v>
      </c>
      <c r="BT2218" t="s">
        <v>6650</v>
      </c>
      <c r="BU2218" s="3" t="str">
        <f t="shared" si="1412"/>
        <v>No</v>
      </c>
      <c r="BV2218" s="3" t="str">
        <f t="shared" si="1413"/>
        <v>No</v>
      </c>
      <c r="BW2218" s="3">
        <f t="shared" si="1414"/>
        <v>0</v>
      </c>
      <c r="BX2218" s="3" t="str">
        <f t="shared" si="1415"/>
        <v>No</v>
      </c>
      <c r="BY2218" s="3">
        <f t="shared" si="1416"/>
        <v>168317</v>
      </c>
      <c r="BZ2218">
        <v>1</v>
      </c>
      <c r="CA2218" s="3">
        <f t="shared" si="1417"/>
        <v>168317</v>
      </c>
      <c r="CC2218" s="3">
        <f t="shared" si="1418"/>
        <v>0</v>
      </c>
      <c r="CD2218" s="3">
        <f t="shared" si="1419"/>
        <v>0</v>
      </c>
      <c r="CE2218" s="3" t="str">
        <f t="shared" si="1420"/>
        <v/>
      </c>
      <c r="CF2218" s="3" t="e">
        <f>HLOOKUP(CE2218,'Valuation Data'!$D$2:$K$5,4,FALSE)</f>
        <v>#N/A</v>
      </c>
      <c r="CG2218" s="3">
        <f t="shared" si="1421"/>
        <v>168317</v>
      </c>
      <c r="CH2218" s="3" t="str">
        <f t="shared" si="1422"/>
        <v>No</v>
      </c>
      <c r="CI2218" s="3" t="str">
        <f>VLOOKUP(R2218,'Use Codes &amp; County Type'!A:D,4,FALSE)</f>
        <v>S</v>
      </c>
      <c r="CJ2218" s="3" t="str">
        <f t="shared" si="1423"/>
        <v>No</v>
      </c>
      <c r="CK2218" s="3" t="str">
        <f t="shared" si="1424"/>
        <v>Yes</v>
      </c>
      <c r="CL2218" s="3">
        <f t="shared" si="1425"/>
        <v>0.67</v>
      </c>
      <c r="CM2218" s="3">
        <f t="shared" si="1426"/>
        <v>112772.39000000001</v>
      </c>
      <c r="CN2218" s="3">
        <f t="shared" si="1427"/>
        <v>8719.0400000000009</v>
      </c>
      <c r="CO2218" s="3">
        <f t="shared" si="1428"/>
        <v>104053.35</v>
      </c>
      <c r="CP2218" s="3">
        <f t="shared" si="1429"/>
        <v>5.1801303492814157E-2</v>
      </c>
      <c r="CR2218" s="3" t="str">
        <f t="shared" si="1430"/>
        <v>No</v>
      </c>
      <c r="CV2218" s="3" t="str">
        <f t="shared" si="1431"/>
        <v>*Bid</v>
      </c>
      <c r="CW2218" s="3">
        <f t="shared" si="1432"/>
        <v>2217</v>
      </c>
      <c r="CX2218" s="3">
        <f t="shared" si="1433"/>
        <v>2179.7600000000002</v>
      </c>
      <c r="CY2218" s="3" t="str">
        <f t="shared" si="1434"/>
        <v>Ok</v>
      </c>
      <c r="CZ2218">
        <v>0</v>
      </c>
      <c r="DA2218">
        <v>0</v>
      </c>
    </row>
    <row r="2219" spans="1:105" x14ac:dyDescent="0.25">
      <c r="A2219">
        <v>2218</v>
      </c>
      <c r="B2219" t="s">
        <v>3</v>
      </c>
      <c r="C2219" t="s">
        <v>2327</v>
      </c>
      <c r="D2219">
        <v>1565.61</v>
      </c>
      <c r="E2219">
        <v>2017</v>
      </c>
      <c r="F2219">
        <v>1565.61</v>
      </c>
      <c r="G2219">
        <v>1565.61</v>
      </c>
      <c r="H2219" s="3">
        <f t="shared" si="1394"/>
        <v>0</v>
      </c>
      <c r="I2219">
        <v>769</v>
      </c>
      <c r="J2219" t="s">
        <v>2736</v>
      </c>
      <c r="K2219" t="s">
        <v>2738</v>
      </c>
      <c r="L2219">
        <v>32034</v>
      </c>
      <c r="M2219" t="s">
        <v>4429</v>
      </c>
      <c r="N2219" t="s">
        <v>4761</v>
      </c>
      <c r="O2219">
        <v>-81.460556288719701</v>
      </c>
      <c r="P2219">
        <v>30.6396045524538</v>
      </c>
      <c r="Q2219" t="s">
        <v>6294</v>
      </c>
      <c r="R2219">
        <v>1</v>
      </c>
      <c r="S2219" t="s">
        <v>6539</v>
      </c>
      <c r="T2219">
        <v>1001</v>
      </c>
      <c r="U2219" t="s">
        <v>6582</v>
      </c>
      <c r="V2219">
        <v>2017</v>
      </c>
      <c r="W2219">
        <v>131420</v>
      </c>
      <c r="X2219">
        <v>2017</v>
      </c>
      <c r="Y2219">
        <v>131420</v>
      </c>
      <c r="Z2219">
        <v>1418.04</v>
      </c>
      <c r="AA2219" s="3">
        <f t="shared" si="1395"/>
        <v>0.90574280951194741</v>
      </c>
      <c r="AE2219" t="s">
        <v>6616</v>
      </c>
      <c r="AI2219" t="s">
        <v>6618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 s="3" t="str">
        <f t="shared" si="1396"/>
        <v>No</v>
      </c>
      <c r="AQ2219" s="3" t="str">
        <f t="shared" si="1397"/>
        <v>No</v>
      </c>
      <c r="AR2219" s="3" t="str">
        <f t="shared" si="1398"/>
        <v>No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1</v>
      </c>
      <c r="AY2219" t="s">
        <v>6634</v>
      </c>
      <c r="AZ2219">
        <v>0</v>
      </c>
      <c r="BA2219">
        <v>0</v>
      </c>
      <c r="BB2219" t="s">
        <v>6617</v>
      </c>
      <c r="BC2219" t="s">
        <v>6616</v>
      </c>
      <c r="BD2219" s="4" t="str">
        <f t="shared" si="1399"/>
        <v>No</v>
      </c>
      <c r="BE2219" t="s">
        <v>6640</v>
      </c>
      <c r="BF2219" s="3" t="str">
        <f t="shared" si="1400"/>
        <v>No</v>
      </c>
      <c r="BG2219" t="s">
        <v>6645</v>
      </c>
      <c r="BH2219" s="3" t="str">
        <f t="shared" si="1401"/>
        <v>769 MOURNING DOVE LN</v>
      </c>
      <c r="BI2219" s="3" t="str">
        <f t="shared" si="1402"/>
        <v>Fernandina Beach</v>
      </c>
      <c r="BJ2219" s="3" t="str">
        <f t="shared" si="1403"/>
        <v>Florida</v>
      </c>
      <c r="BK2219" s="3">
        <f t="shared" si="1404"/>
        <v>32034</v>
      </c>
      <c r="BL2219" s="3" t="str">
        <f t="shared" si="1405"/>
        <v>769 MOURNING DOVE LN FERNANDINA BEACH FL 32034</v>
      </c>
      <c r="BM2219" s="3" t="str">
        <f t="shared" si="1406"/>
        <v/>
      </c>
      <c r="BN2219" s="3" t="str">
        <f t="shared" si="1407"/>
        <v>Pass</v>
      </c>
      <c r="BO2219" s="3" t="str">
        <f t="shared" si="1408"/>
        <v>No</v>
      </c>
      <c r="BP2219" s="3" t="str">
        <f t="shared" si="1409"/>
        <v>FV&lt;$10K</v>
      </c>
      <c r="BQ2219" t="s">
        <v>6650</v>
      </c>
      <c r="BR2219" s="3" t="str">
        <f t="shared" si="1410"/>
        <v>No, &lt; $20K Lien</v>
      </c>
      <c r="BS2219" s="3" t="str">
        <f t="shared" si="1411"/>
        <v>No, Lien &lt; $20K</v>
      </c>
      <c r="BT2219" t="s">
        <v>6650</v>
      </c>
      <c r="BU2219" s="3" t="str">
        <f t="shared" si="1412"/>
        <v>No</v>
      </c>
      <c r="BV2219" s="3" t="str">
        <f t="shared" si="1413"/>
        <v>No</v>
      </c>
      <c r="BW2219" s="3">
        <f t="shared" si="1414"/>
        <v>0</v>
      </c>
      <c r="BX2219" s="3" t="str">
        <f t="shared" si="1415"/>
        <v>No</v>
      </c>
      <c r="BY2219" s="3">
        <f t="shared" si="1416"/>
        <v>131420</v>
      </c>
      <c r="BZ2219">
        <v>1</v>
      </c>
      <c r="CA2219" s="3">
        <f t="shared" si="1417"/>
        <v>131420</v>
      </c>
      <c r="CC2219" s="3">
        <f t="shared" si="1418"/>
        <v>0</v>
      </c>
      <c r="CD2219" s="3">
        <f t="shared" si="1419"/>
        <v>0</v>
      </c>
      <c r="CE2219" s="3" t="str">
        <f t="shared" si="1420"/>
        <v/>
      </c>
      <c r="CF2219" s="3" t="e">
        <f>HLOOKUP(CE2219,'Valuation Data'!$D$2:$K$5,4,FALSE)</f>
        <v>#N/A</v>
      </c>
      <c r="CG2219" s="3">
        <f t="shared" si="1421"/>
        <v>131420</v>
      </c>
      <c r="CH2219" s="3" t="str">
        <f t="shared" si="1422"/>
        <v>No</v>
      </c>
      <c r="CI2219" s="3" t="str">
        <f>VLOOKUP(R2219,'Use Codes &amp; County Type'!A:D,4,FALSE)</f>
        <v>S</v>
      </c>
      <c r="CJ2219" s="3" t="str">
        <f t="shared" si="1423"/>
        <v>No</v>
      </c>
      <c r="CK2219" s="3" t="str">
        <f t="shared" si="1424"/>
        <v>Yes</v>
      </c>
      <c r="CL2219" s="3">
        <f t="shared" si="1425"/>
        <v>0.67</v>
      </c>
      <c r="CM2219" s="3">
        <f t="shared" si="1426"/>
        <v>88051.400000000009</v>
      </c>
      <c r="CN2219" s="3">
        <f t="shared" si="1427"/>
        <v>6262.44</v>
      </c>
      <c r="CO2219" s="3">
        <f t="shared" si="1428"/>
        <v>81788.960000000006</v>
      </c>
      <c r="CP2219" s="3">
        <f t="shared" si="1429"/>
        <v>4.7652107746157357E-2</v>
      </c>
      <c r="CR2219" s="3" t="str">
        <f t="shared" si="1430"/>
        <v>No</v>
      </c>
      <c r="CV2219" s="3" t="str">
        <f t="shared" si="1431"/>
        <v>*Bid</v>
      </c>
      <c r="CW2219" s="3">
        <f t="shared" si="1432"/>
        <v>2218</v>
      </c>
      <c r="CX2219" s="3">
        <f t="shared" si="1433"/>
        <v>1565.61</v>
      </c>
      <c r="CY2219" s="3" t="str">
        <f t="shared" si="1434"/>
        <v>Ok</v>
      </c>
      <c r="CZ2219">
        <v>0</v>
      </c>
      <c r="DA2219">
        <v>0</v>
      </c>
    </row>
    <row r="2220" spans="1:105" x14ac:dyDescent="0.25">
      <c r="A2220">
        <v>2219</v>
      </c>
      <c r="B2220" t="s">
        <v>3</v>
      </c>
      <c r="C2220" t="s">
        <v>2328</v>
      </c>
      <c r="D2220">
        <v>1008.58</v>
      </c>
      <c r="E2220">
        <v>2017</v>
      </c>
      <c r="F2220">
        <v>1008.58</v>
      </c>
      <c r="G2220">
        <v>1008.58</v>
      </c>
      <c r="H2220" s="3">
        <f t="shared" si="1394"/>
        <v>0</v>
      </c>
      <c r="I2220">
        <v>1963</v>
      </c>
      <c r="J2220" t="s">
        <v>2736</v>
      </c>
      <c r="K2220" t="s">
        <v>2738</v>
      </c>
      <c r="L2220">
        <v>32034</v>
      </c>
      <c r="M2220" t="s">
        <v>4430</v>
      </c>
      <c r="N2220" t="s">
        <v>4761</v>
      </c>
      <c r="O2220">
        <v>-81.459926853804504</v>
      </c>
      <c r="P2220">
        <v>30.6396829887119</v>
      </c>
      <c r="Q2220" t="s">
        <v>6295</v>
      </c>
      <c r="R2220">
        <v>2</v>
      </c>
      <c r="S2220" t="s">
        <v>6535</v>
      </c>
      <c r="T2220">
        <v>1006</v>
      </c>
      <c r="U2220" t="s">
        <v>6578</v>
      </c>
      <c r="V2220">
        <v>2017</v>
      </c>
      <c r="W2220">
        <v>56613</v>
      </c>
      <c r="X2220">
        <v>2017</v>
      </c>
      <c r="Y2220">
        <v>61417</v>
      </c>
      <c r="Z2220">
        <v>902.99</v>
      </c>
      <c r="AA2220" s="3">
        <f t="shared" si="1395"/>
        <v>0.89530825517063595</v>
      </c>
      <c r="AB2220" t="s">
        <v>6616</v>
      </c>
      <c r="AC2220" t="s">
        <v>6616</v>
      </c>
      <c r="AD2220" t="s">
        <v>6616</v>
      </c>
      <c r="AE2220" t="s">
        <v>6616</v>
      </c>
      <c r="AF2220" t="s">
        <v>6616</v>
      </c>
      <c r="AG2220" t="s">
        <v>6616</v>
      </c>
      <c r="AI2220" t="s">
        <v>6618</v>
      </c>
      <c r="AJ2220" t="s">
        <v>6618</v>
      </c>
      <c r="AK2220" t="s">
        <v>6618</v>
      </c>
      <c r="AL2220" t="s">
        <v>6618</v>
      </c>
      <c r="AM2220" t="s">
        <v>6618</v>
      </c>
      <c r="AN2220" t="s">
        <v>6618</v>
      </c>
      <c r="AO2220" t="s">
        <v>6618</v>
      </c>
      <c r="AP2220" s="3" t="str">
        <f t="shared" si="1396"/>
        <v>No</v>
      </c>
      <c r="AQ2220" s="3" t="str">
        <f t="shared" si="1397"/>
        <v>No</v>
      </c>
      <c r="AR2220" s="3" t="str">
        <f t="shared" si="1398"/>
        <v>No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3</v>
      </c>
      <c r="AY2220" t="s">
        <v>6636</v>
      </c>
      <c r="AZ2220" t="s">
        <v>6638</v>
      </c>
      <c r="BA2220">
        <v>3</v>
      </c>
      <c r="BB2220" t="s">
        <v>6616</v>
      </c>
      <c r="BC2220" t="s">
        <v>6616</v>
      </c>
      <c r="BD2220" s="4" t="str">
        <f t="shared" si="1399"/>
        <v>No</v>
      </c>
      <c r="BE2220" t="s">
        <v>6640</v>
      </c>
      <c r="BF2220" s="3" t="str">
        <f t="shared" si="1400"/>
        <v>No</v>
      </c>
      <c r="BG2220" t="s">
        <v>6645</v>
      </c>
      <c r="BH2220" s="3" t="str">
        <f t="shared" si="1401"/>
        <v>1963 OAK DR</v>
      </c>
      <c r="BI2220" s="3" t="str">
        <f t="shared" si="1402"/>
        <v>Fernandina Beach</v>
      </c>
      <c r="BJ2220" s="3" t="str">
        <f t="shared" si="1403"/>
        <v>Florida</v>
      </c>
      <c r="BK2220" s="3">
        <f t="shared" si="1404"/>
        <v>32034</v>
      </c>
      <c r="BL2220" s="3" t="str">
        <f t="shared" si="1405"/>
        <v>1963 OAK DR FERNANDINA BEACH FL 32034</v>
      </c>
      <c r="BM2220" s="3" t="str">
        <f t="shared" si="1406"/>
        <v/>
      </c>
      <c r="BN2220" s="3" t="str">
        <f t="shared" si="1407"/>
        <v>Pass</v>
      </c>
      <c r="BO2220" s="3" t="str">
        <f t="shared" si="1408"/>
        <v>No</v>
      </c>
      <c r="BP2220" s="3" t="str">
        <f t="shared" si="1409"/>
        <v>FV&lt;$10K</v>
      </c>
      <c r="BQ2220" t="s">
        <v>6650</v>
      </c>
      <c r="BR2220" s="3" t="str">
        <f t="shared" si="1410"/>
        <v>No, &lt; $20K Lien</v>
      </c>
      <c r="BS2220" s="3" t="str">
        <f t="shared" si="1411"/>
        <v>No, Lien &lt; $20K</v>
      </c>
      <c r="BT2220" t="s">
        <v>6650</v>
      </c>
      <c r="BU2220" s="3" t="str">
        <f t="shared" si="1412"/>
        <v>No</v>
      </c>
      <c r="BV2220" s="3" t="str">
        <f t="shared" si="1413"/>
        <v>No</v>
      </c>
      <c r="BW2220" s="3">
        <f t="shared" si="1414"/>
        <v>3</v>
      </c>
      <c r="BX2220" s="3" t="str">
        <f t="shared" si="1415"/>
        <v>Yes</v>
      </c>
      <c r="BY2220" s="3">
        <f t="shared" si="1416"/>
        <v>56613</v>
      </c>
      <c r="BZ2220">
        <v>1</v>
      </c>
      <c r="CA2220" s="3">
        <f t="shared" si="1417"/>
        <v>56613</v>
      </c>
      <c r="CC2220" s="3">
        <f t="shared" si="1418"/>
        <v>0</v>
      </c>
      <c r="CD2220" s="3">
        <f t="shared" si="1419"/>
        <v>0</v>
      </c>
      <c r="CE2220" s="3" t="str">
        <f t="shared" si="1420"/>
        <v/>
      </c>
      <c r="CF2220" s="3" t="e">
        <f>HLOOKUP(CE2220,'Valuation Data'!$D$2:$K$5,4,FALSE)</f>
        <v>#N/A</v>
      </c>
      <c r="CG2220" s="3">
        <f t="shared" si="1421"/>
        <v>56613</v>
      </c>
      <c r="CH2220" s="3" t="str">
        <f t="shared" si="1422"/>
        <v>No</v>
      </c>
      <c r="CI2220" s="3" t="str">
        <f>VLOOKUP(R2220,'Use Codes &amp; County Type'!A:D,4,FALSE)</f>
        <v>R</v>
      </c>
      <c r="CJ2220" s="3" t="str">
        <f t="shared" si="1423"/>
        <v>No</v>
      </c>
      <c r="CK2220" s="3" t="str">
        <f t="shared" si="1424"/>
        <v>No</v>
      </c>
      <c r="CL2220" s="3">
        <f t="shared" si="1425"/>
        <v>0.35</v>
      </c>
      <c r="CM2220" s="3">
        <f t="shared" si="1426"/>
        <v>19814.55</v>
      </c>
      <c r="CN2220" s="3">
        <f t="shared" si="1427"/>
        <v>7060.06</v>
      </c>
      <c r="CO2220" s="3">
        <f t="shared" si="1428"/>
        <v>12754.489999999998</v>
      </c>
      <c r="CP2220" s="3">
        <f t="shared" si="1429"/>
        <v>0.1247073993605709</v>
      </c>
      <c r="CR2220" s="3" t="str">
        <f t="shared" si="1430"/>
        <v>No</v>
      </c>
      <c r="CV2220" s="3" t="str">
        <f t="shared" si="1431"/>
        <v>Too Many Priors</v>
      </c>
      <c r="CW2220" s="3">
        <f t="shared" si="1432"/>
        <v>2219</v>
      </c>
      <c r="CX2220" s="3">
        <f t="shared" si="1433"/>
        <v>1008.58</v>
      </c>
      <c r="CY2220" s="3" t="str">
        <f t="shared" si="1434"/>
        <v>Ok</v>
      </c>
      <c r="CZ2220">
        <v>0</v>
      </c>
      <c r="DA2220">
        <v>0</v>
      </c>
    </row>
    <row r="2221" spans="1:105" x14ac:dyDescent="0.25">
      <c r="A2221">
        <v>2220</v>
      </c>
      <c r="B2221" t="s">
        <v>3</v>
      </c>
      <c r="C2221" t="s">
        <v>2329</v>
      </c>
      <c r="D2221">
        <v>1005.73</v>
      </c>
      <c r="E2221">
        <v>2017</v>
      </c>
      <c r="F2221" t="e">
        <f>NA()</f>
        <v>#N/A</v>
      </c>
      <c r="G2221" t="e">
        <f>NA()</f>
        <v>#N/A</v>
      </c>
      <c r="H2221" s="3" t="e">
        <f t="shared" si="1394"/>
        <v>#N/A</v>
      </c>
      <c r="I2221" t="e">
        <f>NA()</f>
        <v>#N/A</v>
      </c>
      <c r="J2221" t="e">
        <f>NA()</f>
        <v>#N/A</v>
      </c>
      <c r="K2221" t="e">
        <f>NA()</f>
        <v>#N/A</v>
      </c>
      <c r="L2221" t="e">
        <f>NA()</f>
        <v>#N/A</v>
      </c>
      <c r="M2221" t="e">
        <f>NA()</f>
        <v>#N/A</v>
      </c>
      <c r="N2221" t="e">
        <f>NA()</f>
        <v>#N/A</v>
      </c>
      <c r="O2221" t="e">
        <f>NA()</f>
        <v>#N/A</v>
      </c>
      <c r="P2221" t="e">
        <f>NA()</f>
        <v>#N/A</v>
      </c>
      <c r="Q2221" t="e">
        <f>NA()</f>
        <v>#N/A</v>
      </c>
      <c r="R2221">
        <v>0</v>
      </c>
      <c r="S2221" t="s">
        <v>6538</v>
      </c>
      <c r="T2221" t="e">
        <f>NA()</f>
        <v>#N/A</v>
      </c>
      <c r="U2221" t="e">
        <f>NA()</f>
        <v>#N/A</v>
      </c>
      <c r="V2221">
        <v>2017</v>
      </c>
      <c r="W2221">
        <v>58500</v>
      </c>
      <c r="X2221" t="e">
        <f>NA()</f>
        <v>#N/A</v>
      </c>
      <c r="Y2221" t="e">
        <f>NA()</f>
        <v>#N/A</v>
      </c>
      <c r="Z2221" t="e">
        <f>NA()</f>
        <v>#N/A</v>
      </c>
      <c r="AA2221" s="3">
        <f t="shared" si="1395"/>
        <v>0</v>
      </c>
      <c r="AI2221" t="e">
        <f>NA()</f>
        <v>#N/A</v>
      </c>
      <c r="AJ2221" t="e">
        <f>NA()</f>
        <v>#N/A</v>
      </c>
      <c r="AK2221" t="e">
        <f>NA()</f>
        <v>#N/A</v>
      </c>
      <c r="AL2221" t="e">
        <f>NA()</f>
        <v>#N/A</v>
      </c>
      <c r="AM2221" t="e">
        <f>NA()</f>
        <v>#N/A</v>
      </c>
      <c r="AN2221" t="e">
        <f>NA()</f>
        <v>#N/A</v>
      </c>
      <c r="AO2221" t="e">
        <f>NA()</f>
        <v>#N/A</v>
      </c>
      <c r="AP2221" s="3" t="str">
        <f t="shared" si="1396"/>
        <v>No</v>
      </c>
      <c r="AQ2221" s="3" t="str">
        <f t="shared" si="1397"/>
        <v>No</v>
      </c>
      <c r="AR2221" s="3" t="str">
        <f t="shared" si="1398"/>
        <v>No</v>
      </c>
      <c r="AS2221" t="e">
        <f>NA()</f>
        <v>#N/A</v>
      </c>
      <c r="AT2221" t="e">
        <f>NA()</f>
        <v>#N/A</v>
      </c>
      <c r="AU2221" t="e">
        <f>NA()</f>
        <v>#N/A</v>
      </c>
      <c r="AV2221" t="e">
        <f>NA()</f>
        <v>#N/A</v>
      </c>
      <c r="AW2221" t="e">
        <f>NA()</f>
        <v>#N/A</v>
      </c>
      <c r="AX2221" t="e">
        <f>NA()</f>
        <v>#N/A</v>
      </c>
      <c r="AY2221" t="e">
        <f>NA()</f>
        <v>#N/A</v>
      </c>
      <c r="AZ2221" t="e">
        <f>NA()</f>
        <v>#N/A</v>
      </c>
      <c r="BA2221">
        <v>0</v>
      </c>
      <c r="BB2221" t="s">
        <v>6616</v>
      </c>
      <c r="BC2221" t="e">
        <f>NA()</f>
        <v>#N/A</v>
      </c>
      <c r="BD2221" s="4" t="str">
        <f t="shared" si="1399"/>
        <v>No</v>
      </c>
      <c r="BE2221" t="e">
        <f>NA()</f>
        <v>#N/A</v>
      </c>
      <c r="BF2221" s="3" t="str">
        <f t="shared" si="1400"/>
        <v>No</v>
      </c>
      <c r="BG2221" t="e">
        <f>NA()</f>
        <v>#N/A</v>
      </c>
      <c r="BH2221" s="3" t="e">
        <f t="shared" si="1401"/>
        <v>#N/A</v>
      </c>
      <c r="BI2221" s="3" t="e">
        <f t="shared" si="1402"/>
        <v>#N/A</v>
      </c>
      <c r="BJ2221" s="3" t="e">
        <f t="shared" si="1403"/>
        <v>#N/A</v>
      </c>
      <c r="BK2221" s="3" t="e">
        <f t="shared" si="1404"/>
        <v>#N/A</v>
      </c>
      <c r="BL2221" s="3" t="e">
        <f t="shared" si="1405"/>
        <v>#N/A</v>
      </c>
      <c r="BM2221" s="3" t="e">
        <f t="shared" si="1406"/>
        <v>#N/A</v>
      </c>
      <c r="BN2221" s="3" t="str">
        <f t="shared" si="1407"/>
        <v>Pass</v>
      </c>
      <c r="BO2221" s="3" t="e">
        <f t="shared" si="1408"/>
        <v>#N/A</v>
      </c>
      <c r="BP2221" s="3" t="str">
        <f t="shared" si="1409"/>
        <v>FV&lt;$10K</v>
      </c>
      <c r="BQ2221" t="s">
        <v>6650</v>
      </c>
      <c r="BR2221" s="3" t="str">
        <f t="shared" si="1410"/>
        <v>No, &lt; $20K Lien</v>
      </c>
      <c r="BS2221" s="3" t="str">
        <f t="shared" si="1411"/>
        <v>No, Lien &lt; $20K</v>
      </c>
      <c r="BT2221" t="s">
        <v>6650</v>
      </c>
      <c r="BU2221" s="3" t="str">
        <f t="shared" si="1412"/>
        <v>No</v>
      </c>
      <c r="BV2221" s="3" t="str">
        <f t="shared" si="1413"/>
        <v>No</v>
      </c>
      <c r="BW2221" s="3">
        <f t="shared" si="1414"/>
        <v>0</v>
      </c>
      <c r="BX2221" s="3" t="str">
        <f t="shared" si="1415"/>
        <v>No</v>
      </c>
      <c r="BY2221" s="3">
        <f t="shared" si="1416"/>
        <v>58500</v>
      </c>
      <c r="BZ2221">
        <v>1</v>
      </c>
      <c r="CA2221" s="3">
        <f t="shared" si="1417"/>
        <v>58500</v>
      </c>
      <c r="CC2221" s="3" t="e">
        <f t="shared" si="1418"/>
        <v>#N/A</v>
      </c>
      <c r="CD2221" s="3" t="e">
        <f t="shared" si="1419"/>
        <v>#N/A</v>
      </c>
      <c r="CE2221" s="3" t="str">
        <f t="shared" si="1420"/>
        <v/>
      </c>
      <c r="CF2221" s="3" t="e">
        <f>HLOOKUP(CE2221,'Valuation Data'!$D$2:$K$5,4,FALSE)</f>
        <v>#N/A</v>
      </c>
      <c r="CG2221" s="3">
        <f t="shared" si="1421"/>
        <v>58500</v>
      </c>
      <c r="CH2221" s="3" t="str">
        <f t="shared" si="1422"/>
        <v>No</v>
      </c>
      <c r="CI2221" s="3" t="str">
        <f>VLOOKUP(R2221,'Use Codes &amp; County Type'!A:D,4,FALSE)</f>
        <v>V</v>
      </c>
      <c r="CJ2221" s="3" t="str">
        <f t="shared" si="1423"/>
        <v>Yes</v>
      </c>
      <c r="CK2221" s="3" t="str">
        <f t="shared" si="1424"/>
        <v>No</v>
      </c>
      <c r="CL2221" s="3">
        <f t="shared" si="1425"/>
        <v>0</v>
      </c>
      <c r="CM2221" s="3">
        <f t="shared" si="1426"/>
        <v>0</v>
      </c>
      <c r="CN2221" s="3" t="e">
        <f t="shared" si="1427"/>
        <v>#N/A</v>
      </c>
      <c r="CO2221" s="3" t="e">
        <f t="shared" si="1428"/>
        <v>#N/A</v>
      </c>
      <c r="CP2221" s="3" t="e">
        <f t="shared" si="1429"/>
        <v>#N/A</v>
      </c>
      <c r="CR2221" s="3" t="str">
        <f t="shared" si="1430"/>
        <v>No</v>
      </c>
      <c r="CV2221" s="3" t="str">
        <f t="shared" si="1431"/>
        <v>Vacant, No Sales Data</v>
      </c>
      <c r="CW2221" s="3">
        <f t="shared" si="1432"/>
        <v>2220</v>
      </c>
      <c r="CX2221" s="3">
        <f t="shared" si="1433"/>
        <v>1005.73</v>
      </c>
      <c r="CY2221" s="3" t="str">
        <f t="shared" si="1434"/>
        <v>Ok</v>
      </c>
      <c r="CZ2221" t="e">
        <f>NA()</f>
        <v>#N/A</v>
      </c>
      <c r="DA2221" t="e">
        <f>NA()</f>
        <v>#N/A</v>
      </c>
    </row>
    <row r="2222" spans="1:105" x14ac:dyDescent="0.25">
      <c r="A2222">
        <v>2221</v>
      </c>
      <c r="B2222" t="s">
        <v>3</v>
      </c>
      <c r="C2222" t="s">
        <v>2330</v>
      </c>
      <c r="D2222">
        <v>1285.55</v>
      </c>
      <c r="E2222">
        <v>2017</v>
      </c>
      <c r="F2222" t="e">
        <f>NA()</f>
        <v>#N/A</v>
      </c>
      <c r="G2222" t="e">
        <f>NA()</f>
        <v>#N/A</v>
      </c>
      <c r="H2222" s="3" t="e">
        <f t="shared" si="1394"/>
        <v>#N/A</v>
      </c>
      <c r="I2222" t="e">
        <f>NA()</f>
        <v>#N/A</v>
      </c>
      <c r="J2222" t="e">
        <f>NA()</f>
        <v>#N/A</v>
      </c>
      <c r="K2222" t="e">
        <f>NA()</f>
        <v>#N/A</v>
      </c>
      <c r="L2222" t="e">
        <f>NA()</f>
        <v>#N/A</v>
      </c>
      <c r="M2222" t="e">
        <f>NA()</f>
        <v>#N/A</v>
      </c>
      <c r="N2222" t="e">
        <f>NA()</f>
        <v>#N/A</v>
      </c>
      <c r="O2222" t="e">
        <f>NA()</f>
        <v>#N/A</v>
      </c>
      <c r="P2222" t="e">
        <f>NA()</f>
        <v>#N/A</v>
      </c>
      <c r="Q2222" t="e">
        <f>NA()</f>
        <v>#N/A</v>
      </c>
      <c r="R2222">
        <v>1</v>
      </c>
      <c r="S2222" t="s">
        <v>6539</v>
      </c>
      <c r="T2222" t="e">
        <f>NA()</f>
        <v>#N/A</v>
      </c>
      <c r="U2222" t="e">
        <f>NA()</f>
        <v>#N/A</v>
      </c>
      <c r="V2222">
        <v>2017</v>
      </c>
      <c r="W2222">
        <v>114594</v>
      </c>
      <c r="X2222" t="e">
        <f>NA()</f>
        <v>#N/A</v>
      </c>
      <c r="Y2222" t="e">
        <f>NA()</f>
        <v>#N/A</v>
      </c>
      <c r="Z2222" t="e">
        <f>NA()</f>
        <v>#N/A</v>
      </c>
      <c r="AA2222" s="3">
        <f t="shared" si="1395"/>
        <v>0</v>
      </c>
      <c r="AI2222" t="e">
        <f>NA()</f>
        <v>#N/A</v>
      </c>
      <c r="AJ2222" t="e">
        <f>NA()</f>
        <v>#N/A</v>
      </c>
      <c r="AK2222" t="e">
        <f>NA()</f>
        <v>#N/A</v>
      </c>
      <c r="AL2222" t="e">
        <f>NA()</f>
        <v>#N/A</v>
      </c>
      <c r="AM2222" t="e">
        <f>NA()</f>
        <v>#N/A</v>
      </c>
      <c r="AN2222" t="e">
        <f>NA()</f>
        <v>#N/A</v>
      </c>
      <c r="AO2222" t="e">
        <f>NA()</f>
        <v>#N/A</v>
      </c>
      <c r="AP2222" s="3" t="str">
        <f t="shared" si="1396"/>
        <v>No</v>
      </c>
      <c r="AQ2222" s="3" t="str">
        <f t="shared" si="1397"/>
        <v>No</v>
      </c>
      <c r="AR2222" s="3" t="str">
        <f t="shared" si="1398"/>
        <v>No</v>
      </c>
      <c r="AS2222" t="e">
        <f>NA()</f>
        <v>#N/A</v>
      </c>
      <c r="AT2222" t="e">
        <f>NA()</f>
        <v>#N/A</v>
      </c>
      <c r="AU2222" t="e">
        <f>NA()</f>
        <v>#N/A</v>
      </c>
      <c r="AV2222" t="e">
        <f>NA()</f>
        <v>#N/A</v>
      </c>
      <c r="AW2222" t="e">
        <f>NA()</f>
        <v>#N/A</v>
      </c>
      <c r="AX2222" t="e">
        <f>NA()</f>
        <v>#N/A</v>
      </c>
      <c r="AY2222" t="e">
        <f>NA()</f>
        <v>#N/A</v>
      </c>
      <c r="AZ2222" t="e">
        <f>NA()</f>
        <v>#N/A</v>
      </c>
      <c r="BA2222">
        <v>0</v>
      </c>
      <c r="BB2222" t="s">
        <v>6617</v>
      </c>
      <c r="BC2222" t="e">
        <f>NA()</f>
        <v>#N/A</v>
      </c>
      <c r="BD2222" s="4" t="str">
        <f t="shared" si="1399"/>
        <v>No</v>
      </c>
      <c r="BE2222" t="e">
        <f>NA()</f>
        <v>#N/A</v>
      </c>
      <c r="BF2222" s="3" t="str">
        <f t="shared" si="1400"/>
        <v>No</v>
      </c>
      <c r="BG2222" t="e">
        <f>NA()</f>
        <v>#N/A</v>
      </c>
      <c r="BH2222" s="3" t="e">
        <f t="shared" si="1401"/>
        <v>#N/A</v>
      </c>
      <c r="BI2222" s="3" t="e">
        <f t="shared" si="1402"/>
        <v>#N/A</v>
      </c>
      <c r="BJ2222" s="3" t="e">
        <f t="shared" si="1403"/>
        <v>#N/A</v>
      </c>
      <c r="BK2222" s="3" t="e">
        <f t="shared" si="1404"/>
        <v>#N/A</v>
      </c>
      <c r="BL2222" s="3" t="e">
        <f t="shared" si="1405"/>
        <v>#N/A</v>
      </c>
      <c r="BM2222" s="3" t="e">
        <f t="shared" si="1406"/>
        <v>#N/A</v>
      </c>
      <c r="BN2222" s="3" t="str">
        <f t="shared" si="1407"/>
        <v>Pass</v>
      </c>
      <c r="BO2222" s="3" t="e">
        <f t="shared" si="1408"/>
        <v>#N/A</v>
      </c>
      <c r="BP2222" s="3" t="str">
        <f t="shared" si="1409"/>
        <v>FV&lt;$10K</v>
      </c>
      <c r="BQ2222" t="s">
        <v>6650</v>
      </c>
      <c r="BR2222" s="3" t="str">
        <f t="shared" si="1410"/>
        <v>No, &lt; $20K Lien</v>
      </c>
      <c r="BS2222" s="3" t="str">
        <f t="shared" si="1411"/>
        <v>No, Lien &lt; $20K</v>
      </c>
      <c r="BT2222" t="s">
        <v>6650</v>
      </c>
      <c r="BU2222" s="3" t="str">
        <f t="shared" si="1412"/>
        <v>No</v>
      </c>
      <c r="BV2222" s="3" t="str">
        <f t="shared" si="1413"/>
        <v>No</v>
      </c>
      <c r="BW2222" s="3">
        <f t="shared" si="1414"/>
        <v>0</v>
      </c>
      <c r="BX2222" s="3" t="str">
        <f t="shared" si="1415"/>
        <v>No</v>
      </c>
      <c r="BY2222" s="3">
        <f t="shared" si="1416"/>
        <v>114594</v>
      </c>
      <c r="BZ2222">
        <v>1</v>
      </c>
      <c r="CA2222" s="3">
        <f t="shared" si="1417"/>
        <v>114594</v>
      </c>
      <c r="CC2222" s="3" t="e">
        <f t="shared" si="1418"/>
        <v>#N/A</v>
      </c>
      <c r="CD2222" s="3" t="e">
        <f t="shared" si="1419"/>
        <v>#N/A</v>
      </c>
      <c r="CE2222" s="3" t="str">
        <f t="shared" si="1420"/>
        <v/>
      </c>
      <c r="CF2222" s="3" t="e">
        <f>HLOOKUP(CE2222,'Valuation Data'!$D$2:$K$5,4,FALSE)</f>
        <v>#N/A</v>
      </c>
      <c r="CG2222" s="3">
        <f t="shared" si="1421"/>
        <v>114594</v>
      </c>
      <c r="CH2222" s="3" t="str">
        <f t="shared" si="1422"/>
        <v>No</v>
      </c>
      <c r="CI2222" s="3" t="str">
        <f>VLOOKUP(R2222,'Use Codes &amp; County Type'!A:D,4,FALSE)</f>
        <v>S</v>
      </c>
      <c r="CJ2222" s="3" t="str">
        <f t="shared" si="1423"/>
        <v>No</v>
      </c>
      <c r="CK2222" s="3" t="str">
        <f t="shared" si="1424"/>
        <v>Yes</v>
      </c>
      <c r="CL2222" s="3">
        <f t="shared" si="1425"/>
        <v>0.67</v>
      </c>
      <c r="CM2222" s="3">
        <f t="shared" si="1426"/>
        <v>76777.98000000001</v>
      </c>
      <c r="CN2222" s="3" t="e">
        <f t="shared" si="1427"/>
        <v>#N/A</v>
      </c>
      <c r="CO2222" s="3" t="e">
        <f t="shared" si="1428"/>
        <v>#N/A</v>
      </c>
      <c r="CP2222" s="3" t="e">
        <f t="shared" si="1429"/>
        <v>#N/A</v>
      </c>
      <c r="CR2222" s="3" t="e">
        <f t="shared" si="1430"/>
        <v>#N/A</v>
      </c>
      <c r="CV2222" s="3" t="e">
        <f t="shared" si="1431"/>
        <v>#N/A</v>
      </c>
      <c r="CW2222" s="3">
        <f t="shared" si="1432"/>
        <v>2221</v>
      </c>
      <c r="CX2222" s="3">
        <f t="shared" si="1433"/>
        <v>1285.55</v>
      </c>
      <c r="CY2222" s="3" t="e">
        <f t="shared" si="1434"/>
        <v>#N/A</v>
      </c>
      <c r="CZ2222" t="e">
        <f>NA()</f>
        <v>#N/A</v>
      </c>
      <c r="DA2222" t="e">
        <f>NA()</f>
        <v>#N/A</v>
      </c>
    </row>
    <row r="2223" spans="1:105" x14ac:dyDescent="0.25">
      <c r="A2223">
        <v>2222</v>
      </c>
      <c r="B2223" t="s">
        <v>3</v>
      </c>
      <c r="C2223" t="s">
        <v>2331</v>
      </c>
      <c r="D2223">
        <v>1146.1600000000001</v>
      </c>
      <c r="E2223">
        <v>2017</v>
      </c>
      <c r="F2223">
        <v>1146.1600000000001</v>
      </c>
      <c r="G2223">
        <v>1146.1600000000001</v>
      </c>
      <c r="H2223" s="3">
        <f t="shared" si="1394"/>
        <v>0</v>
      </c>
      <c r="I2223">
        <v>1888</v>
      </c>
      <c r="J2223" t="s">
        <v>2736</v>
      </c>
      <c r="K2223" t="s">
        <v>2738</v>
      </c>
      <c r="L2223">
        <v>32034</v>
      </c>
      <c r="M2223" t="s">
        <v>4431</v>
      </c>
      <c r="N2223" t="s">
        <v>4761</v>
      </c>
      <c r="O2223">
        <v>-81.461816587319703</v>
      </c>
      <c r="P2223">
        <v>30.6416286722514</v>
      </c>
      <c r="Q2223" t="s">
        <v>6296</v>
      </c>
      <c r="R2223">
        <v>0</v>
      </c>
      <c r="S2223" t="s">
        <v>6538</v>
      </c>
      <c r="T2223">
        <v>8001</v>
      </c>
      <c r="U2223" t="s">
        <v>6581</v>
      </c>
      <c r="V2223">
        <v>2017</v>
      </c>
      <c r="W2223">
        <v>66000</v>
      </c>
      <c r="X2223">
        <v>2017</v>
      </c>
      <c r="Y2223">
        <v>70703</v>
      </c>
      <c r="Z2223">
        <v>1030.19</v>
      </c>
      <c r="AA2223" s="3">
        <f t="shared" si="1395"/>
        <v>0.89881866406086408</v>
      </c>
      <c r="AB2223" t="s">
        <v>6616</v>
      </c>
      <c r="AC2223" t="s">
        <v>6616</v>
      </c>
      <c r="AE2223" t="s">
        <v>6616</v>
      </c>
      <c r="AI2223" t="s">
        <v>6618</v>
      </c>
      <c r="AJ2223" t="s">
        <v>6618</v>
      </c>
      <c r="AK2223" t="s">
        <v>6618</v>
      </c>
      <c r="AL2223" t="s">
        <v>6618</v>
      </c>
      <c r="AM2223" t="s">
        <v>6618</v>
      </c>
      <c r="AN2223">
        <v>0</v>
      </c>
      <c r="AO2223">
        <v>0</v>
      </c>
      <c r="AP2223" s="3" t="str">
        <f t="shared" si="1396"/>
        <v>No</v>
      </c>
      <c r="AQ2223" s="3" t="str">
        <f t="shared" si="1397"/>
        <v>No</v>
      </c>
      <c r="AR2223" s="3" t="str">
        <f t="shared" si="1398"/>
        <v>No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 t="s">
        <v>6634</v>
      </c>
      <c r="AZ2223" t="s">
        <v>6638</v>
      </c>
      <c r="BA2223">
        <v>1</v>
      </c>
      <c r="BB2223" t="s">
        <v>6616</v>
      </c>
      <c r="BC2223" t="s">
        <v>6616</v>
      </c>
      <c r="BD2223" s="4" t="str">
        <f t="shared" si="1399"/>
        <v>No</v>
      </c>
      <c r="BE2223" t="s">
        <v>6640</v>
      </c>
      <c r="BF2223" s="3" t="str">
        <f t="shared" si="1400"/>
        <v>No</v>
      </c>
      <c r="BG2223" t="s">
        <v>6645</v>
      </c>
      <c r="BH2223" s="3" t="str">
        <f t="shared" si="1401"/>
        <v>1888 PINE DR</v>
      </c>
      <c r="BI2223" s="3" t="str">
        <f t="shared" si="1402"/>
        <v>Fernandina Beach</v>
      </c>
      <c r="BJ2223" s="3" t="str">
        <f t="shared" si="1403"/>
        <v>Florida</v>
      </c>
      <c r="BK2223" s="3">
        <f t="shared" si="1404"/>
        <v>32034</v>
      </c>
      <c r="BL2223" s="3" t="str">
        <f t="shared" si="1405"/>
        <v>1888 PINE DR FERNANDINA BEACH FL 32034</v>
      </c>
      <c r="BM2223" s="3" t="str">
        <f t="shared" si="1406"/>
        <v/>
      </c>
      <c r="BN2223" s="3" t="str">
        <f t="shared" si="1407"/>
        <v>Pass</v>
      </c>
      <c r="BO2223" s="3" t="str">
        <f t="shared" si="1408"/>
        <v>No</v>
      </c>
      <c r="BP2223" s="3" t="str">
        <f t="shared" si="1409"/>
        <v>FV&lt;$10K</v>
      </c>
      <c r="BQ2223" t="s">
        <v>6650</v>
      </c>
      <c r="BR2223" s="3" t="str">
        <f t="shared" si="1410"/>
        <v>No, &lt; $20K Lien</v>
      </c>
      <c r="BS2223" s="3" t="str">
        <f t="shared" si="1411"/>
        <v>No, Lien &lt; $20K</v>
      </c>
      <c r="BT2223" t="s">
        <v>6650</v>
      </c>
      <c r="BU2223" s="3" t="str">
        <f t="shared" si="1412"/>
        <v>No</v>
      </c>
      <c r="BV2223" s="3" t="str">
        <f t="shared" si="1413"/>
        <v>No</v>
      </c>
      <c r="BW2223" s="3">
        <f t="shared" si="1414"/>
        <v>1</v>
      </c>
      <c r="BX2223" s="3" t="str">
        <f t="shared" si="1415"/>
        <v>No</v>
      </c>
      <c r="BY2223" s="3">
        <f t="shared" si="1416"/>
        <v>66000</v>
      </c>
      <c r="BZ2223">
        <v>1</v>
      </c>
      <c r="CA2223" s="3">
        <f t="shared" si="1417"/>
        <v>66000</v>
      </c>
      <c r="CC2223" s="3">
        <f t="shared" si="1418"/>
        <v>0</v>
      </c>
      <c r="CD2223" s="3">
        <f t="shared" si="1419"/>
        <v>0</v>
      </c>
      <c r="CE2223" s="3" t="str">
        <f t="shared" si="1420"/>
        <v/>
      </c>
      <c r="CF2223" s="3" t="e">
        <f>HLOOKUP(CE2223,'Valuation Data'!$D$2:$K$5,4,FALSE)</f>
        <v>#N/A</v>
      </c>
      <c r="CG2223" s="3">
        <f t="shared" si="1421"/>
        <v>66000</v>
      </c>
      <c r="CH2223" s="3" t="str">
        <f t="shared" si="1422"/>
        <v>No</v>
      </c>
      <c r="CI2223" s="3" t="str">
        <f>VLOOKUP(R2223,'Use Codes &amp; County Type'!A:D,4,FALSE)</f>
        <v>V</v>
      </c>
      <c r="CJ2223" s="3" t="str">
        <f t="shared" si="1423"/>
        <v>Yes</v>
      </c>
      <c r="CK2223" s="3" t="str">
        <f t="shared" si="1424"/>
        <v>No</v>
      </c>
      <c r="CL2223" s="3">
        <f t="shared" si="1425"/>
        <v>0</v>
      </c>
      <c r="CM2223" s="3">
        <f t="shared" si="1426"/>
        <v>0</v>
      </c>
      <c r="CN2223" s="3">
        <f t="shared" si="1427"/>
        <v>5730.8</v>
      </c>
      <c r="CO2223" s="3">
        <f t="shared" si="1428"/>
        <v>-5730.8</v>
      </c>
      <c r="CP2223" s="3">
        <f t="shared" si="1429"/>
        <v>8.6830303030303035E-2</v>
      </c>
      <c r="CR2223" s="3" t="str">
        <f t="shared" si="1430"/>
        <v>No</v>
      </c>
      <c r="CV2223" s="3" t="str">
        <f t="shared" si="1431"/>
        <v>Vacant, No Sales Data</v>
      </c>
      <c r="CW2223" s="3">
        <f t="shared" si="1432"/>
        <v>2222</v>
      </c>
      <c r="CX2223" s="3">
        <f t="shared" si="1433"/>
        <v>1146.1600000000001</v>
      </c>
      <c r="CY2223" s="3" t="str">
        <f t="shared" si="1434"/>
        <v>Ok</v>
      </c>
      <c r="CZ2223">
        <v>0</v>
      </c>
      <c r="DA2223">
        <v>0</v>
      </c>
    </row>
    <row r="2224" spans="1:105" x14ac:dyDescent="0.25">
      <c r="A2224">
        <v>2223</v>
      </c>
      <c r="B2224" t="s">
        <v>3</v>
      </c>
      <c r="C2224" t="s">
        <v>2332</v>
      </c>
      <c r="D2224">
        <v>1911.41</v>
      </c>
      <c r="E2224">
        <v>2017</v>
      </c>
      <c r="F2224">
        <v>1911.41</v>
      </c>
      <c r="G2224">
        <v>1911.41</v>
      </c>
      <c r="H2224" s="3">
        <f t="shared" si="1394"/>
        <v>0</v>
      </c>
      <c r="I2224">
        <v>1893</v>
      </c>
      <c r="J2224" t="s">
        <v>2736</v>
      </c>
      <c r="K2224" t="s">
        <v>2738</v>
      </c>
      <c r="L2224">
        <v>32034</v>
      </c>
      <c r="M2224" t="s">
        <v>4432</v>
      </c>
      <c r="N2224" t="s">
        <v>4761</v>
      </c>
      <c r="O2224">
        <v>-81.460768455548106</v>
      </c>
      <c r="P2224">
        <v>30.6417447893282</v>
      </c>
      <c r="Q2224" t="s">
        <v>6297</v>
      </c>
      <c r="R2224">
        <v>1</v>
      </c>
      <c r="S2224" t="s">
        <v>6539</v>
      </c>
      <c r="T2224">
        <v>1001</v>
      </c>
      <c r="U2224" t="s">
        <v>6582</v>
      </c>
      <c r="V2224">
        <v>2017</v>
      </c>
      <c r="W2224">
        <v>112913</v>
      </c>
      <c r="X2224">
        <v>2017</v>
      </c>
      <c r="Y2224">
        <v>112913</v>
      </c>
      <c r="Z2224">
        <v>1737.78</v>
      </c>
      <c r="AA2224" s="3">
        <f t="shared" si="1395"/>
        <v>0.9091612997734656</v>
      </c>
      <c r="AG2224" t="s">
        <v>6616</v>
      </c>
      <c r="AH2224" t="s">
        <v>6616</v>
      </c>
      <c r="AI2224" t="s">
        <v>6618</v>
      </c>
      <c r="AJ2224" t="s">
        <v>6618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 s="3" t="str">
        <f t="shared" si="1396"/>
        <v>No</v>
      </c>
      <c r="AQ2224" s="3" t="str">
        <f t="shared" si="1397"/>
        <v>No</v>
      </c>
      <c r="AR2224" s="3" t="str">
        <f t="shared" si="1398"/>
        <v>No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 t="s">
        <v>6634</v>
      </c>
      <c r="AZ2224">
        <v>0</v>
      </c>
      <c r="BA2224">
        <v>0</v>
      </c>
      <c r="BB2224" t="s">
        <v>6616</v>
      </c>
      <c r="BC2224" t="s">
        <v>6616</v>
      </c>
      <c r="BD2224" s="4" t="str">
        <f t="shared" si="1399"/>
        <v>No</v>
      </c>
      <c r="BE2224" t="s">
        <v>6640</v>
      </c>
      <c r="BF2224" s="3" t="str">
        <f t="shared" si="1400"/>
        <v>No</v>
      </c>
      <c r="BG2224" t="s">
        <v>6645</v>
      </c>
      <c r="BH2224" s="3" t="str">
        <f t="shared" si="1401"/>
        <v>1893 PALM DR</v>
      </c>
      <c r="BI2224" s="3" t="str">
        <f t="shared" si="1402"/>
        <v>Fernandina Beach</v>
      </c>
      <c r="BJ2224" s="3" t="str">
        <f t="shared" si="1403"/>
        <v>Florida</v>
      </c>
      <c r="BK2224" s="3">
        <f t="shared" si="1404"/>
        <v>32034</v>
      </c>
      <c r="BL2224" s="3" t="str">
        <f t="shared" si="1405"/>
        <v>1893 PALM DR FERNANDINA BEACH FL 32034</v>
      </c>
      <c r="BM2224" s="3" t="str">
        <f t="shared" si="1406"/>
        <v/>
      </c>
      <c r="BN2224" s="3" t="str">
        <f t="shared" si="1407"/>
        <v>Pass</v>
      </c>
      <c r="BO2224" s="3" t="str">
        <f t="shared" si="1408"/>
        <v>No</v>
      </c>
      <c r="BP2224" s="3" t="str">
        <f t="shared" si="1409"/>
        <v>FV&lt;$10K</v>
      </c>
      <c r="BQ2224" t="s">
        <v>6650</v>
      </c>
      <c r="BR2224" s="3" t="str">
        <f t="shared" si="1410"/>
        <v>No, &lt; $20K Lien</v>
      </c>
      <c r="BS2224" s="3" t="str">
        <f t="shared" si="1411"/>
        <v>No, Lien &lt; $20K</v>
      </c>
      <c r="BT2224" t="s">
        <v>6650</v>
      </c>
      <c r="BU2224" s="3" t="str">
        <f t="shared" si="1412"/>
        <v>No</v>
      </c>
      <c r="BV2224" s="3" t="str">
        <f t="shared" si="1413"/>
        <v>No</v>
      </c>
      <c r="BW2224" s="3">
        <f t="shared" si="1414"/>
        <v>0</v>
      </c>
      <c r="BX2224" s="3" t="str">
        <f t="shared" si="1415"/>
        <v>No</v>
      </c>
      <c r="BY2224" s="3">
        <f t="shared" si="1416"/>
        <v>112913</v>
      </c>
      <c r="BZ2224">
        <v>1</v>
      </c>
      <c r="CA2224" s="3">
        <f t="shared" si="1417"/>
        <v>112913</v>
      </c>
      <c r="CC2224" s="3">
        <f t="shared" si="1418"/>
        <v>0</v>
      </c>
      <c r="CD2224" s="3">
        <f t="shared" si="1419"/>
        <v>0</v>
      </c>
      <c r="CE2224" s="3" t="str">
        <f t="shared" si="1420"/>
        <v/>
      </c>
      <c r="CF2224" s="3" t="e">
        <f>HLOOKUP(CE2224,'Valuation Data'!$D$2:$K$5,4,FALSE)</f>
        <v>#N/A</v>
      </c>
      <c r="CG2224" s="3">
        <f t="shared" si="1421"/>
        <v>112913</v>
      </c>
      <c r="CH2224" s="3" t="str">
        <f t="shared" si="1422"/>
        <v>No</v>
      </c>
      <c r="CI2224" s="3" t="str">
        <f>VLOOKUP(R2224,'Use Codes &amp; County Type'!A:D,4,FALSE)</f>
        <v>S</v>
      </c>
      <c r="CJ2224" s="3" t="str">
        <f t="shared" si="1423"/>
        <v>No</v>
      </c>
      <c r="CK2224" s="3" t="str">
        <f t="shared" si="1424"/>
        <v>No</v>
      </c>
      <c r="CL2224" s="3">
        <f t="shared" si="1425"/>
        <v>0.35</v>
      </c>
      <c r="CM2224" s="3">
        <f t="shared" si="1426"/>
        <v>39519.549999999996</v>
      </c>
      <c r="CN2224" s="3">
        <f t="shared" si="1427"/>
        <v>7645.64</v>
      </c>
      <c r="CO2224" s="3">
        <f t="shared" si="1428"/>
        <v>31873.909999999996</v>
      </c>
      <c r="CP2224" s="3">
        <f t="shared" si="1429"/>
        <v>6.7712663732254041E-2</v>
      </c>
      <c r="CR2224" s="3" t="str">
        <f t="shared" si="1430"/>
        <v>No</v>
      </c>
      <c r="CV2224" s="3" t="str">
        <f t="shared" si="1431"/>
        <v>*Bid</v>
      </c>
      <c r="CW2224" s="3">
        <f t="shared" si="1432"/>
        <v>2223</v>
      </c>
      <c r="CX2224" s="3">
        <f t="shared" si="1433"/>
        <v>1911.41</v>
      </c>
      <c r="CY2224" s="3" t="str">
        <f t="shared" si="1434"/>
        <v>Ok</v>
      </c>
      <c r="CZ2224">
        <v>0</v>
      </c>
      <c r="DA2224">
        <v>0</v>
      </c>
    </row>
    <row r="2225" spans="1:105" x14ac:dyDescent="0.25">
      <c r="A2225">
        <v>2224</v>
      </c>
      <c r="B2225" t="s">
        <v>3</v>
      </c>
      <c r="C2225" t="s">
        <v>2333</v>
      </c>
      <c r="D2225">
        <v>1879.14</v>
      </c>
      <c r="E2225">
        <v>2017</v>
      </c>
      <c r="F2225" t="e">
        <f>NA()</f>
        <v>#N/A</v>
      </c>
      <c r="G2225" t="e">
        <f>NA()</f>
        <v>#N/A</v>
      </c>
      <c r="H2225" s="3" t="e">
        <f t="shared" si="1394"/>
        <v>#N/A</v>
      </c>
      <c r="I2225" t="e">
        <f>NA()</f>
        <v>#N/A</v>
      </c>
      <c r="J2225" t="e">
        <f>NA()</f>
        <v>#N/A</v>
      </c>
      <c r="K2225" t="e">
        <f>NA()</f>
        <v>#N/A</v>
      </c>
      <c r="L2225" t="e">
        <f>NA()</f>
        <v>#N/A</v>
      </c>
      <c r="M2225" t="e">
        <f>NA()</f>
        <v>#N/A</v>
      </c>
      <c r="N2225" t="e">
        <f>NA()</f>
        <v>#N/A</v>
      </c>
      <c r="O2225" t="e">
        <f>NA()</f>
        <v>#N/A</v>
      </c>
      <c r="P2225" t="e">
        <f>NA()</f>
        <v>#N/A</v>
      </c>
      <c r="Q2225" t="e">
        <f>NA()</f>
        <v>#N/A</v>
      </c>
      <c r="R2225">
        <v>2</v>
      </c>
      <c r="S2225" t="s">
        <v>6535</v>
      </c>
      <c r="T2225" t="e">
        <f>NA()</f>
        <v>#N/A</v>
      </c>
      <c r="U2225" t="e">
        <f>NA()</f>
        <v>#N/A</v>
      </c>
      <c r="V2225">
        <v>2017</v>
      </c>
      <c r="W2225">
        <v>108599</v>
      </c>
      <c r="X2225" t="e">
        <f>NA()</f>
        <v>#N/A</v>
      </c>
      <c r="Y2225" t="e">
        <f>NA()</f>
        <v>#N/A</v>
      </c>
      <c r="Z2225" t="e">
        <f>NA()</f>
        <v>#N/A</v>
      </c>
      <c r="AA2225" s="3">
        <f t="shared" si="1395"/>
        <v>0</v>
      </c>
      <c r="AB2225" t="s">
        <v>6616</v>
      </c>
      <c r="AC2225" t="s">
        <v>6616</v>
      </c>
      <c r="AD2225" t="s">
        <v>6616</v>
      </c>
      <c r="AE2225" t="s">
        <v>6616</v>
      </c>
      <c r="AF2225" t="s">
        <v>6616</v>
      </c>
      <c r="AI2225" t="e">
        <f>NA()</f>
        <v>#N/A</v>
      </c>
      <c r="AJ2225" t="e">
        <f>NA()</f>
        <v>#N/A</v>
      </c>
      <c r="AK2225" t="e">
        <f>NA()</f>
        <v>#N/A</v>
      </c>
      <c r="AL2225" t="e">
        <f>NA()</f>
        <v>#N/A</v>
      </c>
      <c r="AM2225" t="e">
        <f>NA()</f>
        <v>#N/A</v>
      </c>
      <c r="AN2225" t="e">
        <f>NA()</f>
        <v>#N/A</v>
      </c>
      <c r="AO2225" t="e">
        <f>NA()</f>
        <v>#N/A</v>
      </c>
      <c r="AP2225" s="3" t="str">
        <f t="shared" si="1396"/>
        <v>No</v>
      </c>
      <c r="AQ2225" s="3" t="str">
        <f t="shared" si="1397"/>
        <v>No</v>
      </c>
      <c r="AR2225" s="3" t="str">
        <f t="shared" si="1398"/>
        <v>No</v>
      </c>
      <c r="AS2225" t="e">
        <f>NA()</f>
        <v>#N/A</v>
      </c>
      <c r="AT2225" t="e">
        <f>NA()</f>
        <v>#N/A</v>
      </c>
      <c r="AU2225" t="e">
        <f>NA()</f>
        <v>#N/A</v>
      </c>
      <c r="AV2225" t="e">
        <f>NA()</f>
        <v>#N/A</v>
      </c>
      <c r="AW2225" t="e">
        <f>NA()</f>
        <v>#N/A</v>
      </c>
      <c r="AX2225" t="e">
        <f>NA()</f>
        <v>#N/A</v>
      </c>
      <c r="AY2225" t="e">
        <f>NA()</f>
        <v>#N/A</v>
      </c>
      <c r="AZ2225" t="e">
        <f>NA()</f>
        <v>#N/A</v>
      </c>
      <c r="BA2225">
        <v>0</v>
      </c>
      <c r="BB2225" t="s">
        <v>6616</v>
      </c>
      <c r="BC2225" t="e">
        <f>NA()</f>
        <v>#N/A</v>
      </c>
      <c r="BD2225" s="4" t="str">
        <f t="shared" si="1399"/>
        <v>No</v>
      </c>
      <c r="BE2225" t="e">
        <f>NA()</f>
        <v>#N/A</v>
      </c>
      <c r="BF2225" s="3" t="str">
        <f t="shared" si="1400"/>
        <v>No</v>
      </c>
      <c r="BG2225" t="e">
        <f>NA()</f>
        <v>#N/A</v>
      </c>
      <c r="BH2225" s="3" t="e">
        <f t="shared" si="1401"/>
        <v>#N/A</v>
      </c>
      <c r="BI2225" s="3" t="e">
        <f t="shared" si="1402"/>
        <v>#N/A</v>
      </c>
      <c r="BJ2225" s="3" t="e">
        <f t="shared" si="1403"/>
        <v>#N/A</v>
      </c>
      <c r="BK2225" s="3" t="e">
        <f t="shared" si="1404"/>
        <v>#N/A</v>
      </c>
      <c r="BL2225" s="3" t="e">
        <f t="shared" si="1405"/>
        <v>#N/A</v>
      </c>
      <c r="BM2225" s="3" t="e">
        <f t="shared" si="1406"/>
        <v>#N/A</v>
      </c>
      <c r="BN2225" s="3" t="str">
        <f t="shared" si="1407"/>
        <v>Pass</v>
      </c>
      <c r="BO2225" s="3" t="e">
        <f t="shared" si="1408"/>
        <v>#N/A</v>
      </c>
      <c r="BP2225" s="3" t="str">
        <f t="shared" si="1409"/>
        <v>FV&lt;$10K</v>
      </c>
      <c r="BQ2225" t="s">
        <v>6650</v>
      </c>
      <c r="BR2225" s="3" t="str">
        <f t="shared" si="1410"/>
        <v>No, &lt; $20K Lien</v>
      </c>
      <c r="BS2225" s="3" t="str">
        <f t="shared" si="1411"/>
        <v>No, Lien &lt; $20K</v>
      </c>
      <c r="BT2225" t="s">
        <v>6650</v>
      </c>
      <c r="BU2225" s="3" t="str">
        <f t="shared" si="1412"/>
        <v>No</v>
      </c>
      <c r="BV2225" s="3" t="str">
        <f t="shared" si="1413"/>
        <v>No</v>
      </c>
      <c r="BW2225" s="3">
        <f t="shared" si="1414"/>
        <v>0</v>
      </c>
      <c r="BX2225" s="3" t="str">
        <f t="shared" si="1415"/>
        <v>No</v>
      </c>
      <c r="BY2225" s="3">
        <f t="shared" si="1416"/>
        <v>108599</v>
      </c>
      <c r="BZ2225">
        <v>1</v>
      </c>
      <c r="CA2225" s="3">
        <f t="shared" si="1417"/>
        <v>108599</v>
      </c>
      <c r="CC2225" s="3" t="e">
        <f t="shared" si="1418"/>
        <v>#N/A</v>
      </c>
      <c r="CD2225" s="3" t="e">
        <f t="shared" si="1419"/>
        <v>#N/A</v>
      </c>
      <c r="CE2225" s="3" t="str">
        <f t="shared" si="1420"/>
        <v/>
      </c>
      <c r="CF2225" s="3" t="e">
        <f>HLOOKUP(CE2225,'Valuation Data'!$D$2:$K$5,4,FALSE)</f>
        <v>#N/A</v>
      </c>
      <c r="CG2225" s="3">
        <f t="shared" si="1421"/>
        <v>108599</v>
      </c>
      <c r="CH2225" s="3" t="str">
        <f t="shared" si="1422"/>
        <v>No</v>
      </c>
      <c r="CI2225" s="3" t="str">
        <f>VLOOKUP(R2225,'Use Codes &amp; County Type'!A:D,4,FALSE)</f>
        <v>R</v>
      </c>
      <c r="CJ2225" s="3" t="str">
        <f t="shared" si="1423"/>
        <v>No</v>
      </c>
      <c r="CK2225" s="3" t="str">
        <f t="shared" si="1424"/>
        <v>No</v>
      </c>
      <c r="CL2225" s="3">
        <f t="shared" si="1425"/>
        <v>0.35</v>
      </c>
      <c r="CM2225" s="3">
        <f t="shared" si="1426"/>
        <v>38009.649999999994</v>
      </c>
      <c r="CN2225" s="3" t="e">
        <f t="shared" si="1427"/>
        <v>#N/A</v>
      </c>
      <c r="CO2225" s="3" t="e">
        <f t="shared" si="1428"/>
        <v>#N/A</v>
      </c>
      <c r="CP2225" s="3" t="e">
        <f t="shared" si="1429"/>
        <v>#N/A</v>
      </c>
      <c r="CR2225" s="3" t="e">
        <f t="shared" si="1430"/>
        <v>#N/A</v>
      </c>
      <c r="CV2225" s="3" t="e">
        <f t="shared" si="1431"/>
        <v>#N/A</v>
      </c>
      <c r="CW2225" s="3">
        <f t="shared" si="1432"/>
        <v>2224</v>
      </c>
      <c r="CX2225" s="3">
        <f t="shared" si="1433"/>
        <v>1879.14</v>
      </c>
      <c r="CY2225" s="3" t="e">
        <f t="shared" si="1434"/>
        <v>#N/A</v>
      </c>
      <c r="CZ2225" t="e">
        <f>NA()</f>
        <v>#N/A</v>
      </c>
      <c r="DA2225" t="e">
        <f>NA()</f>
        <v>#N/A</v>
      </c>
    </row>
    <row r="2226" spans="1:105" x14ac:dyDescent="0.25">
      <c r="A2226">
        <v>2225</v>
      </c>
      <c r="B2226" t="s">
        <v>3</v>
      </c>
      <c r="C2226" t="s">
        <v>2334</v>
      </c>
      <c r="D2226">
        <v>601.87</v>
      </c>
      <c r="E2226">
        <v>2017</v>
      </c>
      <c r="F2226">
        <v>601.87</v>
      </c>
      <c r="G2226">
        <v>601.87</v>
      </c>
      <c r="H2226" s="3">
        <f t="shared" si="1394"/>
        <v>0</v>
      </c>
      <c r="I2226">
        <v>749</v>
      </c>
      <c r="J2226" t="s">
        <v>2736</v>
      </c>
      <c r="K2226" t="s">
        <v>2738</v>
      </c>
      <c r="L2226">
        <v>32034</v>
      </c>
      <c r="M2226" t="s">
        <v>4433</v>
      </c>
      <c r="N2226" t="s">
        <v>4761</v>
      </c>
      <c r="O2226">
        <v>-81.461497862417005</v>
      </c>
      <c r="P2226">
        <v>30.642362232587299</v>
      </c>
      <c r="Q2226" t="s">
        <v>6298</v>
      </c>
      <c r="R2226">
        <v>2</v>
      </c>
      <c r="S2226" t="s">
        <v>6535</v>
      </c>
      <c r="T2226">
        <v>1006</v>
      </c>
      <c r="U2226" t="s">
        <v>6578</v>
      </c>
      <c r="V2226">
        <v>2017</v>
      </c>
      <c r="W2226">
        <v>71544</v>
      </c>
      <c r="X2226">
        <v>2017</v>
      </c>
      <c r="Y2226">
        <v>82735</v>
      </c>
      <c r="Z2226">
        <v>526.91999999999996</v>
      </c>
      <c r="AA2226" s="3">
        <f t="shared" si="1395"/>
        <v>0.87547144732251148</v>
      </c>
      <c r="AB2226" t="s">
        <v>6616</v>
      </c>
      <c r="AE2226" t="s">
        <v>6616</v>
      </c>
      <c r="AH2226" t="s">
        <v>6616</v>
      </c>
      <c r="AI2226" t="s">
        <v>6618</v>
      </c>
      <c r="AJ2226" t="s">
        <v>6618</v>
      </c>
      <c r="AK2226" t="s">
        <v>6618</v>
      </c>
      <c r="AL2226" t="s">
        <v>6618</v>
      </c>
      <c r="AM2226">
        <v>0</v>
      </c>
      <c r="AN2226">
        <v>0</v>
      </c>
      <c r="AO2226">
        <v>0</v>
      </c>
      <c r="AP2226" s="3" t="str">
        <f t="shared" si="1396"/>
        <v>No</v>
      </c>
      <c r="AQ2226" s="3" t="str">
        <f t="shared" si="1397"/>
        <v>No</v>
      </c>
      <c r="AR2226" s="3" t="str">
        <f t="shared" si="1398"/>
        <v>No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 t="s">
        <v>6634</v>
      </c>
      <c r="AZ2226">
        <v>0</v>
      </c>
      <c r="BA2226">
        <v>1</v>
      </c>
      <c r="BB2226" t="s">
        <v>6617</v>
      </c>
      <c r="BC2226" t="s">
        <v>6616</v>
      </c>
      <c r="BD2226" s="4" t="str">
        <f t="shared" si="1399"/>
        <v>No</v>
      </c>
      <c r="BE2226" t="s">
        <v>6640</v>
      </c>
      <c r="BF2226" s="3" t="str">
        <f t="shared" si="1400"/>
        <v>No</v>
      </c>
      <c r="BG2226" t="s">
        <v>6645</v>
      </c>
      <c r="BH2226" s="3" t="str">
        <f t="shared" si="1401"/>
        <v>749 WAX WING LN</v>
      </c>
      <c r="BI2226" s="3" t="str">
        <f t="shared" si="1402"/>
        <v>Fernandina Beach</v>
      </c>
      <c r="BJ2226" s="3" t="str">
        <f t="shared" si="1403"/>
        <v>Florida</v>
      </c>
      <c r="BK2226" s="3">
        <f t="shared" si="1404"/>
        <v>32034</v>
      </c>
      <c r="BL2226" s="3" t="str">
        <f t="shared" si="1405"/>
        <v>749 WAX WING LN FERNANDINA BEACH FL 32034</v>
      </c>
      <c r="BM2226" s="3" t="str">
        <f t="shared" si="1406"/>
        <v/>
      </c>
      <c r="BN2226" s="3" t="str">
        <f t="shared" si="1407"/>
        <v>Pass</v>
      </c>
      <c r="BO2226" s="3" t="str">
        <f t="shared" si="1408"/>
        <v>No</v>
      </c>
      <c r="BP2226" s="3" t="str">
        <f t="shared" si="1409"/>
        <v>FV&lt;$10K</v>
      </c>
      <c r="BQ2226" t="s">
        <v>6650</v>
      </c>
      <c r="BR2226" s="3" t="str">
        <f t="shared" si="1410"/>
        <v>No, &lt; $20K Lien</v>
      </c>
      <c r="BS2226" s="3" t="str">
        <f t="shared" si="1411"/>
        <v>No, Lien &lt; $20K</v>
      </c>
      <c r="BT2226" t="s">
        <v>6650</v>
      </c>
      <c r="BU2226" s="3" t="str">
        <f t="shared" si="1412"/>
        <v>No</v>
      </c>
      <c r="BV2226" s="3" t="str">
        <f t="shared" si="1413"/>
        <v>No</v>
      </c>
      <c r="BW2226" s="3">
        <f t="shared" si="1414"/>
        <v>1</v>
      </c>
      <c r="BX2226" s="3" t="str">
        <f t="shared" si="1415"/>
        <v>No</v>
      </c>
      <c r="BY2226" s="3">
        <f t="shared" si="1416"/>
        <v>71544</v>
      </c>
      <c r="BZ2226">
        <v>1</v>
      </c>
      <c r="CA2226" s="3">
        <f t="shared" si="1417"/>
        <v>71544</v>
      </c>
      <c r="CC2226" s="3">
        <f t="shared" si="1418"/>
        <v>0</v>
      </c>
      <c r="CD2226" s="3">
        <f t="shared" si="1419"/>
        <v>0</v>
      </c>
      <c r="CE2226" s="3" t="str">
        <f t="shared" si="1420"/>
        <v/>
      </c>
      <c r="CF2226" s="3" t="e">
        <f>HLOOKUP(CE2226,'Valuation Data'!$D$2:$K$5,4,FALSE)</f>
        <v>#N/A</v>
      </c>
      <c r="CG2226" s="3">
        <f t="shared" si="1421"/>
        <v>71544</v>
      </c>
      <c r="CH2226" s="3" t="str">
        <f t="shared" si="1422"/>
        <v>No</v>
      </c>
      <c r="CI2226" s="3" t="str">
        <f>VLOOKUP(R2226,'Use Codes &amp; County Type'!A:D,4,FALSE)</f>
        <v>R</v>
      </c>
      <c r="CJ2226" s="3" t="str">
        <f t="shared" si="1423"/>
        <v>No</v>
      </c>
      <c r="CK2226" s="3" t="str">
        <f t="shared" si="1424"/>
        <v>Yes</v>
      </c>
      <c r="CL2226" s="3">
        <f t="shared" si="1425"/>
        <v>0.67</v>
      </c>
      <c r="CM2226" s="3">
        <f t="shared" si="1426"/>
        <v>47934.48</v>
      </c>
      <c r="CN2226" s="3">
        <f t="shared" si="1427"/>
        <v>3009.35</v>
      </c>
      <c r="CO2226" s="3">
        <f t="shared" si="1428"/>
        <v>44925.130000000005</v>
      </c>
      <c r="CP2226" s="3">
        <f t="shared" si="1429"/>
        <v>4.2062926311081293E-2</v>
      </c>
      <c r="CR2226" s="3" t="str">
        <f t="shared" si="1430"/>
        <v>No</v>
      </c>
      <c r="CV2226" s="3" t="str">
        <f t="shared" si="1431"/>
        <v>*Bid</v>
      </c>
      <c r="CW2226" s="3">
        <f t="shared" si="1432"/>
        <v>2225</v>
      </c>
      <c r="CX2226" s="3">
        <f t="shared" si="1433"/>
        <v>601.87</v>
      </c>
      <c r="CY2226" s="3" t="str">
        <f t="shared" si="1434"/>
        <v>Ok</v>
      </c>
      <c r="CZ2226">
        <v>0</v>
      </c>
      <c r="DA2226">
        <v>0</v>
      </c>
    </row>
    <row r="2227" spans="1:105" x14ac:dyDescent="0.25">
      <c r="A2227">
        <v>2226</v>
      </c>
      <c r="B2227" t="s">
        <v>3</v>
      </c>
      <c r="C2227" t="s">
        <v>2335</v>
      </c>
      <c r="D2227">
        <v>805.08</v>
      </c>
      <c r="E2227">
        <v>2017</v>
      </c>
      <c r="F2227">
        <v>805.08</v>
      </c>
      <c r="G2227">
        <v>805.08</v>
      </c>
      <c r="H2227" s="3">
        <f t="shared" si="1394"/>
        <v>0</v>
      </c>
      <c r="I2227">
        <v>761</v>
      </c>
      <c r="J2227" t="s">
        <v>2736</v>
      </c>
      <c r="K2227" t="s">
        <v>2738</v>
      </c>
      <c r="L2227">
        <v>32034</v>
      </c>
      <c r="M2227" t="s">
        <v>4434</v>
      </c>
      <c r="N2227" t="s">
        <v>4761</v>
      </c>
      <c r="O2227">
        <v>-81.461181592983607</v>
      </c>
      <c r="P2227">
        <v>30.642401648387601</v>
      </c>
      <c r="Q2227" t="s">
        <v>6299</v>
      </c>
      <c r="R2227">
        <v>2</v>
      </c>
      <c r="S2227" t="s">
        <v>6535</v>
      </c>
      <c r="T2227">
        <v>1006</v>
      </c>
      <c r="U2227" t="s">
        <v>6578</v>
      </c>
      <c r="V2227">
        <v>2017</v>
      </c>
      <c r="W2227">
        <v>45634</v>
      </c>
      <c r="X2227">
        <v>2017</v>
      </c>
      <c r="Y2227">
        <v>47529</v>
      </c>
      <c r="Z2227">
        <v>714.83</v>
      </c>
      <c r="AA2227" s="3">
        <f t="shared" si="1395"/>
        <v>0.88789933919610475</v>
      </c>
      <c r="AB2227" t="s">
        <v>6616</v>
      </c>
      <c r="AE2227" t="s">
        <v>6616</v>
      </c>
      <c r="AH2227" t="s">
        <v>6616</v>
      </c>
      <c r="AI2227" t="s">
        <v>6618</v>
      </c>
      <c r="AJ2227" t="s">
        <v>6618</v>
      </c>
      <c r="AK2227" t="s">
        <v>6618</v>
      </c>
      <c r="AL2227" t="s">
        <v>6618</v>
      </c>
      <c r="AM2227">
        <v>0</v>
      </c>
      <c r="AN2227">
        <v>0</v>
      </c>
      <c r="AO2227">
        <v>0</v>
      </c>
      <c r="AP2227" s="3" t="str">
        <f t="shared" si="1396"/>
        <v>No</v>
      </c>
      <c r="AQ2227" s="3" t="str">
        <f t="shared" si="1397"/>
        <v>No</v>
      </c>
      <c r="AR2227" s="3" t="str">
        <f t="shared" si="1398"/>
        <v>No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 t="s">
        <v>6634</v>
      </c>
      <c r="AZ2227">
        <v>0</v>
      </c>
      <c r="BA2227">
        <v>1</v>
      </c>
      <c r="BB2227" t="s">
        <v>6616</v>
      </c>
      <c r="BC2227" t="s">
        <v>6616</v>
      </c>
      <c r="BD2227" s="4" t="str">
        <f t="shared" si="1399"/>
        <v>No</v>
      </c>
      <c r="BE2227" t="s">
        <v>6640</v>
      </c>
      <c r="BF2227" s="3" t="str">
        <f t="shared" si="1400"/>
        <v>No</v>
      </c>
      <c r="BG2227" t="s">
        <v>6645</v>
      </c>
      <c r="BH2227" s="3" t="str">
        <f t="shared" si="1401"/>
        <v>761 WAX WING LN</v>
      </c>
      <c r="BI2227" s="3" t="str">
        <f t="shared" si="1402"/>
        <v>Fernandina Beach</v>
      </c>
      <c r="BJ2227" s="3" t="str">
        <f t="shared" si="1403"/>
        <v>Florida</v>
      </c>
      <c r="BK2227" s="3">
        <f t="shared" si="1404"/>
        <v>32034</v>
      </c>
      <c r="BL2227" s="3" t="str">
        <f t="shared" si="1405"/>
        <v>761 WAX WING LN FERNANDINA BEACH FL 32034</v>
      </c>
      <c r="BM2227" s="3" t="str">
        <f t="shared" si="1406"/>
        <v/>
      </c>
      <c r="BN2227" s="3" t="str">
        <f t="shared" si="1407"/>
        <v>Pass</v>
      </c>
      <c r="BO2227" s="3" t="str">
        <f t="shared" si="1408"/>
        <v>No</v>
      </c>
      <c r="BP2227" s="3" t="str">
        <f t="shared" si="1409"/>
        <v>FV&lt;$10K</v>
      </c>
      <c r="BQ2227" t="s">
        <v>6650</v>
      </c>
      <c r="BR2227" s="3" t="str">
        <f t="shared" si="1410"/>
        <v>No, &lt; $20K Lien</v>
      </c>
      <c r="BS2227" s="3" t="str">
        <f t="shared" si="1411"/>
        <v>No, Lien &lt; $20K</v>
      </c>
      <c r="BT2227" t="s">
        <v>6650</v>
      </c>
      <c r="BU2227" s="3" t="str">
        <f t="shared" si="1412"/>
        <v>No</v>
      </c>
      <c r="BV2227" s="3" t="str">
        <f t="shared" si="1413"/>
        <v>No</v>
      </c>
      <c r="BW2227" s="3">
        <f t="shared" si="1414"/>
        <v>1</v>
      </c>
      <c r="BX2227" s="3" t="str">
        <f t="shared" si="1415"/>
        <v>No</v>
      </c>
      <c r="BY2227" s="3">
        <f t="shared" si="1416"/>
        <v>45634</v>
      </c>
      <c r="BZ2227">
        <v>1</v>
      </c>
      <c r="CA2227" s="3">
        <f t="shared" si="1417"/>
        <v>45634</v>
      </c>
      <c r="CC2227" s="3">
        <f t="shared" si="1418"/>
        <v>0</v>
      </c>
      <c r="CD2227" s="3">
        <f t="shared" si="1419"/>
        <v>0</v>
      </c>
      <c r="CE2227" s="3" t="str">
        <f t="shared" si="1420"/>
        <v/>
      </c>
      <c r="CF2227" s="3" t="e">
        <f>HLOOKUP(CE2227,'Valuation Data'!$D$2:$K$5,4,FALSE)</f>
        <v>#N/A</v>
      </c>
      <c r="CG2227" s="3">
        <f t="shared" si="1421"/>
        <v>45634</v>
      </c>
      <c r="CH2227" s="3" t="str">
        <f t="shared" si="1422"/>
        <v>No</v>
      </c>
      <c r="CI2227" s="3" t="str">
        <f>VLOOKUP(R2227,'Use Codes &amp; County Type'!A:D,4,FALSE)</f>
        <v>R</v>
      </c>
      <c r="CJ2227" s="3" t="str">
        <f t="shared" si="1423"/>
        <v>No</v>
      </c>
      <c r="CK2227" s="3" t="str">
        <f t="shared" si="1424"/>
        <v>No</v>
      </c>
      <c r="CL2227" s="3">
        <f t="shared" si="1425"/>
        <v>0.35</v>
      </c>
      <c r="CM2227" s="3">
        <f t="shared" si="1426"/>
        <v>15971.9</v>
      </c>
      <c r="CN2227" s="3">
        <f t="shared" si="1427"/>
        <v>4025.4</v>
      </c>
      <c r="CO2227" s="3">
        <f t="shared" si="1428"/>
        <v>11946.5</v>
      </c>
      <c r="CP2227" s="3">
        <f t="shared" si="1429"/>
        <v>8.8210544769250998E-2</v>
      </c>
      <c r="CR2227" s="3" t="str">
        <f t="shared" si="1430"/>
        <v>No</v>
      </c>
      <c r="CV2227" s="3" t="str">
        <f t="shared" si="1431"/>
        <v>*Bid</v>
      </c>
      <c r="CW2227" s="3">
        <f t="shared" si="1432"/>
        <v>2226</v>
      </c>
      <c r="CX2227" s="3">
        <f t="shared" si="1433"/>
        <v>805.08</v>
      </c>
      <c r="CY2227" s="3" t="str">
        <f t="shared" si="1434"/>
        <v>Ok</v>
      </c>
      <c r="CZ2227">
        <v>0</v>
      </c>
      <c r="DA2227">
        <v>0</v>
      </c>
    </row>
    <row r="2228" spans="1:105" x14ac:dyDescent="0.25">
      <c r="A2228">
        <v>2227</v>
      </c>
      <c r="B2228" t="s">
        <v>3</v>
      </c>
      <c r="C2228" t="s">
        <v>2336</v>
      </c>
      <c r="D2228">
        <v>874.16</v>
      </c>
      <c r="E2228">
        <v>2017</v>
      </c>
      <c r="F2228">
        <v>874.16</v>
      </c>
      <c r="G2228">
        <v>874.16</v>
      </c>
      <c r="H2228" s="3">
        <f t="shared" si="1394"/>
        <v>0</v>
      </c>
      <c r="I2228">
        <v>773</v>
      </c>
      <c r="J2228" t="s">
        <v>2736</v>
      </c>
      <c r="K2228" t="s">
        <v>2738</v>
      </c>
      <c r="L2228">
        <v>32034</v>
      </c>
      <c r="M2228" t="s">
        <v>4435</v>
      </c>
      <c r="N2228" t="s">
        <v>4761</v>
      </c>
      <c r="O2228">
        <v>-81.460857768918601</v>
      </c>
      <c r="P2228">
        <v>30.6423756555272</v>
      </c>
      <c r="Q2228" t="s">
        <v>6300</v>
      </c>
      <c r="R2228">
        <v>2</v>
      </c>
      <c r="S2228" t="s">
        <v>6535</v>
      </c>
      <c r="T2228">
        <v>1006</v>
      </c>
      <c r="U2228" t="s">
        <v>6578</v>
      </c>
      <c r="V2228">
        <v>2017</v>
      </c>
      <c r="W2228">
        <v>47671</v>
      </c>
      <c r="X2228">
        <v>2017</v>
      </c>
      <c r="Y2228">
        <v>54493</v>
      </c>
      <c r="Z2228">
        <v>778.7</v>
      </c>
      <c r="AA2228" s="3">
        <f t="shared" si="1395"/>
        <v>0.89079802324517254</v>
      </c>
      <c r="AB2228" t="s">
        <v>6616</v>
      </c>
      <c r="AD2228" t="s">
        <v>6616</v>
      </c>
      <c r="AE2228" t="s">
        <v>6616</v>
      </c>
      <c r="AG2228" t="s">
        <v>6616</v>
      </c>
      <c r="AH2228" t="s">
        <v>6616</v>
      </c>
      <c r="AI2228" t="s">
        <v>6618</v>
      </c>
      <c r="AJ2228" t="s">
        <v>6618</v>
      </c>
      <c r="AK2228" t="s">
        <v>6618</v>
      </c>
      <c r="AL2228" t="s">
        <v>6618</v>
      </c>
      <c r="AM2228" t="s">
        <v>6618</v>
      </c>
      <c r="AN2228" t="s">
        <v>6618</v>
      </c>
      <c r="AO2228" t="s">
        <v>6618</v>
      </c>
      <c r="AP2228" s="3" t="str">
        <f t="shared" si="1396"/>
        <v>No</v>
      </c>
      <c r="AQ2228" s="3" t="str">
        <f t="shared" si="1397"/>
        <v>No</v>
      </c>
      <c r="AR2228" s="3" t="str">
        <f t="shared" si="1398"/>
        <v>No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 t="s">
        <v>6634</v>
      </c>
      <c r="AZ2228" t="s">
        <v>6638</v>
      </c>
      <c r="BA2228">
        <v>1</v>
      </c>
      <c r="BB2228" t="s">
        <v>6616</v>
      </c>
      <c r="BC2228" t="s">
        <v>6616</v>
      </c>
      <c r="BD2228" s="4" t="str">
        <f t="shared" si="1399"/>
        <v>No</v>
      </c>
      <c r="BE2228" t="s">
        <v>6640</v>
      </c>
      <c r="BF2228" s="3" t="str">
        <f t="shared" si="1400"/>
        <v>No</v>
      </c>
      <c r="BG2228" t="s">
        <v>6645</v>
      </c>
      <c r="BH2228" s="3" t="str">
        <f t="shared" si="1401"/>
        <v>773 WAX WING LN</v>
      </c>
      <c r="BI2228" s="3" t="str">
        <f t="shared" si="1402"/>
        <v>Fernandina Beach</v>
      </c>
      <c r="BJ2228" s="3" t="str">
        <f t="shared" si="1403"/>
        <v>Florida</v>
      </c>
      <c r="BK2228" s="3">
        <f t="shared" si="1404"/>
        <v>32034</v>
      </c>
      <c r="BL2228" s="3" t="str">
        <f t="shared" si="1405"/>
        <v>773 WAX WING LN FERNANDINA BEACH FL 32034</v>
      </c>
      <c r="BM2228" s="3" t="str">
        <f t="shared" si="1406"/>
        <v/>
      </c>
      <c r="BN2228" s="3" t="str">
        <f t="shared" si="1407"/>
        <v>Pass</v>
      </c>
      <c r="BO2228" s="3" t="str">
        <f t="shared" si="1408"/>
        <v>No</v>
      </c>
      <c r="BP2228" s="3" t="str">
        <f t="shared" si="1409"/>
        <v>FV&lt;$10K</v>
      </c>
      <c r="BQ2228" t="s">
        <v>6650</v>
      </c>
      <c r="BR2228" s="3" t="str">
        <f t="shared" si="1410"/>
        <v>No, &lt; $20K Lien</v>
      </c>
      <c r="BS2228" s="3" t="str">
        <f t="shared" si="1411"/>
        <v>No, Lien &lt; $20K</v>
      </c>
      <c r="BT2228" t="s">
        <v>6650</v>
      </c>
      <c r="BU2228" s="3" t="str">
        <f t="shared" si="1412"/>
        <v>No</v>
      </c>
      <c r="BV2228" s="3" t="str">
        <f t="shared" si="1413"/>
        <v>No</v>
      </c>
      <c r="BW2228" s="3">
        <f t="shared" si="1414"/>
        <v>1</v>
      </c>
      <c r="BX2228" s="3" t="str">
        <f t="shared" si="1415"/>
        <v>No</v>
      </c>
      <c r="BY2228" s="3">
        <f t="shared" si="1416"/>
        <v>47671</v>
      </c>
      <c r="BZ2228">
        <v>1</v>
      </c>
      <c r="CA2228" s="3">
        <f t="shared" si="1417"/>
        <v>47671</v>
      </c>
      <c r="CC2228" s="3">
        <f t="shared" si="1418"/>
        <v>0</v>
      </c>
      <c r="CD2228" s="3">
        <f t="shared" si="1419"/>
        <v>0</v>
      </c>
      <c r="CE2228" s="3" t="str">
        <f t="shared" si="1420"/>
        <v/>
      </c>
      <c r="CF2228" s="3" t="e">
        <f>HLOOKUP(CE2228,'Valuation Data'!$D$2:$K$5,4,FALSE)</f>
        <v>#N/A</v>
      </c>
      <c r="CG2228" s="3">
        <f t="shared" si="1421"/>
        <v>47671</v>
      </c>
      <c r="CH2228" s="3" t="str">
        <f t="shared" si="1422"/>
        <v>No</v>
      </c>
      <c r="CI2228" s="3" t="str">
        <f>VLOOKUP(R2228,'Use Codes &amp; County Type'!A:D,4,FALSE)</f>
        <v>R</v>
      </c>
      <c r="CJ2228" s="3" t="str">
        <f t="shared" si="1423"/>
        <v>No</v>
      </c>
      <c r="CK2228" s="3" t="str">
        <f t="shared" si="1424"/>
        <v>No</v>
      </c>
      <c r="CL2228" s="3">
        <f t="shared" si="1425"/>
        <v>0.35</v>
      </c>
      <c r="CM2228" s="3">
        <f t="shared" si="1426"/>
        <v>16684.849999999999</v>
      </c>
      <c r="CN2228" s="3">
        <f t="shared" si="1427"/>
        <v>4370.8</v>
      </c>
      <c r="CO2228" s="3">
        <f t="shared" si="1428"/>
        <v>12314.05</v>
      </c>
      <c r="CP2228" s="3">
        <f t="shared" si="1429"/>
        <v>9.1686769734219964E-2</v>
      </c>
      <c r="CR2228" s="3" t="str">
        <f t="shared" si="1430"/>
        <v>No</v>
      </c>
      <c r="CV2228" s="3" t="str">
        <f t="shared" si="1431"/>
        <v>*Bid</v>
      </c>
      <c r="CW2228" s="3">
        <f t="shared" si="1432"/>
        <v>2227</v>
      </c>
      <c r="CX2228" s="3">
        <f t="shared" si="1433"/>
        <v>874.16</v>
      </c>
      <c r="CY2228" s="3" t="str">
        <f t="shared" si="1434"/>
        <v>Ok</v>
      </c>
      <c r="CZ2228">
        <v>0</v>
      </c>
      <c r="DA2228">
        <v>0</v>
      </c>
    </row>
    <row r="2229" spans="1:105" x14ac:dyDescent="0.25">
      <c r="A2229">
        <v>2228</v>
      </c>
      <c r="B2229" t="s">
        <v>3</v>
      </c>
      <c r="C2229" t="s">
        <v>2337</v>
      </c>
      <c r="D2229">
        <v>5555.47</v>
      </c>
      <c r="E2229">
        <v>2017</v>
      </c>
      <c r="F2229">
        <v>5555.47</v>
      </c>
      <c r="G2229">
        <v>5555.47</v>
      </c>
      <c r="H2229" s="3">
        <f t="shared" si="1394"/>
        <v>0</v>
      </c>
      <c r="I2229">
        <v>95580</v>
      </c>
      <c r="J2229" t="s">
        <v>2736</v>
      </c>
      <c r="K2229" t="s">
        <v>2738</v>
      </c>
      <c r="L2229">
        <v>32034</v>
      </c>
      <c r="M2229" t="s">
        <v>4436</v>
      </c>
      <c r="N2229" t="s">
        <v>4761</v>
      </c>
      <c r="O2229">
        <v>-81.444750614187697</v>
      </c>
      <c r="P2229">
        <v>30.570269557033299</v>
      </c>
      <c r="Q2229" t="s">
        <v>6249</v>
      </c>
      <c r="R2229">
        <v>1</v>
      </c>
      <c r="S2229" t="s">
        <v>6539</v>
      </c>
      <c r="T2229">
        <v>1001</v>
      </c>
      <c r="U2229" t="s">
        <v>6582</v>
      </c>
      <c r="V2229">
        <v>2017</v>
      </c>
      <c r="W2229">
        <v>331846</v>
      </c>
      <c r="X2229">
        <v>2017</v>
      </c>
      <c r="Y2229">
        <v>331846</v>
      </c>
      <c r="Z2229">
        <v>5107.2299999999996</v>
      </c>
      <c r="AA2229" s="3">
        <f t="shared" si="1395"/>
        <v>0.91931555745958471</v>
      </c>
      <c r="AB2229" t="s">
        <v>6616</v>
      </c>
      <c r="AC2229" t="s">
        <v>6616</v>
      </c>
      <c r="AD2229" t="s">
        <v>6616</v>
      </c>
      <c r="AE2229" t="s">
        <v>6616</v>
      </c>
      <c r="AF2229" t="s">
        <v>6616</v>
      </c>
      <c r="AG2229" t="s">
        <v>6616</v>
      </c>
      <c r="AH2229" t="s">
        <v>6616</v>
      </c>
      <c r="AI2229" t="s">
        <v>6618</v>
      </c>
      <c r="AJ2229" t="s">
        <v>6618</v>
      </c>
      <c r="AK2229" t="s">
        <v>6618</v>
      </c>
      <c r="AL2229" t="s">
        <v>6618</v>
      </c>
      <c r="AM2229" t="s">
        <v>6618</v>
      </c>
      <c r="AN2229" t="s">
        <v>6618</v>
      </c>
      <c r="AO2229" t="s">
        <v>6618</v>
      </c>
      <c r="AP2229" s="3" t="str">
        <f t="shared" si="1396"/>
        <v>No</v>
      </c>
      <c r="AQ2229" s="3" t="str">
        <f t="shared" si="1397"/>
        <v>No</v>
      </c>
      <c r="AR2229" s="3" t="str">
        <f t="shared" si="1398"/>
        <v>No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 t="s">
        <v>6634</v>
      </c>
      <c r="AZ2229" t="s">
        <v>6638</v>
      </c>
      <c r="BA2229">
        <v>1</v>
      </c>
      <c r="BB2229" t="s">
        <v>6616</v>
      </c>
      <c r="BC2229" t="s">
        <v>6616</v>
      </c>
      <c r="BD2229" s="4" t="str">
        <f t="shared" si="1399"/>
        <v>No</v>
      </c>
      <c r="BE2229" t="s">
        <v>6640</v>
      </c>
      <c r="BF2229" s="3" t="str">
        <f t="shared" si="1400"/>
        <v>No</v>
      </c>
      <c r="BG2229" t="s">
        <v>6645</v>
      </c>
      <c r="BH2229" s="3" t="str">
        <f t="shared" si="1401"/>
        <v>95580 BURNEY RD</v>
      </c>
      <c r="BI2229" s="3" t="str">
        <f t="shared" si="1402"/>
        <v>Fernandina Beach</v>
      </c>
      <c r="BJ2229" s="3" t="str">
        <f t="shared" si="1403"/>
        <v>Florida</v>
      </c>
      <c r="BK2229" s="3">
        <f t="shared" si="1404"/>
        <v>32034</v>
      </c>
      <c r="BL2229" s="3" t="str">
        <f t="shared" si="1405"/>
        <v>95580 BURNEY RD FERNANDINA BEACH FL 32034</v>
      </c>
      <c r="BM2229" s="3" t="str">
        <f t="shared" si="1406"/>
        <v/>
      </c>
      <c r="BN2229" s="3" t="str">
        <f t="shared" si="1407"/>
        <v>Pass</v>
      </c>
      <c r="BO2229" s="3" t="str">
        <f t="shared" si="1408"/>
        <v>No</v>
      </c>
      <c r="BP2229" s="3" t="str">
        <f t="shared" si="1409"/>
        <v>FV&lt;$10K</v>
      </c>
      <c r="BQ2229" t="s">
        <v>6650</v>
      </c>
      <c r="BR2229" s="3" t="str">
        <f t="shared" si="1410"/>
        <v>No, &lt; $20K Lien</v>
      </c>
      <c r="BS2229" s="3" t="str">
        <f t="shared" si="1411"/>
        <v>No, Lien &lt; $20K</v>
      </c>
      <c r="BT2229" t="s">
        <v>6650</v>
      </c>
      <c r="BU2229" s="3" t="str">
        <f t="shared" si="1412"/>
        <v>No</v>
      </c>
      <c r="BV2229" s="3" t="str">
        <f t="shared" si="1413"/>
        <v>No</v>
      </c>
      <c r="BW2229" s="3">
        <f t="shared" si="1414"/>
        <v>1</v>
      </c>
      <c r="BX2229" s="3" t="str">
        <f t="shared" si="1415"/>
        <v>No</v>
      </c>
      <c r="BY2229" s="3">
        <f t="shared" si="1416"/>
        <v>331846</v>
      </c>
      <c r="BZ2229">
        <v>1</v>
      </c>
      <c r="CA2229" s="3">
        <f t="shared" si="1417"/>
        <v>331846</v>
      </c>
      <c r="CC2229" s="3">
        <f t="shared" si="1418"/>
        <v>0</v>
      </c>
      <c r="CD2229" s="3">
        <f t="shared" si="1419"/>
        <v>0</v>
      </c>
      <c r="CE2229" s="3" t="str">
        <f t="shared" si="1420"/>
        <v/>
      </c>
      <c r="CF2229" s="3" t="e">
        <f>HLOOKUP(CE2229,'Valuation Data'!$D$2:$K$5,4,FALSE)</f>
        <v>#N/A</v>
      </c>
      <c r="CG2229" s="3">
        <f t="shared" si="1421"/>
        <v>331846</v>
      </c>
      <c r="CH2229" s="3" t="str">
        <f t="shared" si="1422"/>
        <v>No</v>
      </c>
      <c r="CI2229" s="3" t="str">
        <f>VLOOKUP(R2229,'Use Codes &amp; County Type'!A:D,4,FALSE)</f>
        <v>S</v>
      </c>
      <c r="CJ2229" s="3" t="str">
        <f t="shared" si="1423"/>
        <v>No</v>
      </c>
      <c r="CK2229" s="3" t="str">
        <f t="shared" si="1424"/>
        <v>No</v>
      </c>
      <c r="CL2229" s="3">
        <f t="shared" si="1425"/>
        <v>0.35</v>
      </c>
      <c r="CM2229" s="3">
        <f t="shared" si="1426"/>
        <v>116146.09999999999</v>
      </c>
      <c r="CN2229" s="3">
        <f t="shared" si="1427"/>
        <v>27777.350000000002</v>
      </c>
      <c r="CO2229" s="3">
        <f t="shared" si="1428"/>
        <v>88368.749999999985</v>
      </c>
      <c r="CP2229" s="3">
        <f t="shared" si="1429"/>
        <v>8.3705544137943511E-2</v>
      </c>
      <c r="CR2229" s="3" t="str">
        <f t="shared" si="1430"/>
        <v>No</v>
      </c>
      <c r="CV2229" s="3" t="str">
        <f t="shared" si="1431"/>
        <v>*Bid</v>
      </c>
      <c r="CW2229" s="3">
        <f t="shared" si="1432"/>
        <v>2228</v>
      </c>
      <c r="CX2229" s="3">
        <f t="shared" si="1433"/>
        <v>5555.47</v>
      </c>
      <c r="CY2229" s="3" t="str">
        <f t="shared" si="1434"/>
        <v>Ok</v>
      </c>
      <c r="CZ2229">
        <v>0</v>
      </c>
      <c r="DA2229">
        <v>0</v>
      </c>
    </row>
    <row r="2230" spans="1:105" x14ac:dyDescent="0.25">
      <c r="A2230">
        <v>2229</v>
      </c>
      <c r="B2230" t="s">
        <v>3</v>
      </c>
      <c r="C2230" t="s">
        <v>2338</v>
      </c>
      <c r="D2230">
        <v>4424.32</v>
      </c>
      <c r="E2230">
        <v>2017</v>
      </c>
      <c r="F2230" t="e">
        <f>NA()</f>
        <v>#N/A</v>
      </c>
      <c r="G2230" t="e">
        <f>NA()</f>
        <v>#N/A</v>
      </c>
      <c r="H2230" s="3" t="e">
        <f t="shared" si="1394"/>
        <v>#N/A</v>
      </c>
      <c r="I2230" t="e">
        <f>NA()</f>
        <v>#N/A</v>
      </c>
      <c r="J2230" t="e">
        <f>NA()</f>
        <v>#N/A</v>
      </c>
      <c r="K2230" t="e">
        <f>NA()</f>
        <v>#N/A</v>
      </c>
      <c r="L2230" t="e">
        <f>NA()</f>
        <v>#N/A</v>
      </c>
      <c r="M2230" t="e">
        <f>NA()</f>
        <v>#N/A</v>
      </c>
      <c r="N2230" t="e">
        <f>NA()</f>
        <v>#N/A</v>
      </c>
      <c r="O2230" t="e">
        <f>NA()</f>
        <v>#N/A</v>
      </c>
      <c r="P2230" t="e">
        <f>NA()</f>
        <v>#N/A</v>
      </c>
      <c r="Q2230" t="e">
        <f>NA()</f>
        <v>#N/A</v>
      </c>
      <c r="R2230">
        <v>1</v>
      </c>
      <c r="S2230" t="s">
        <v>6539</v>
      </c>
      <c r="T2230" t="e">
        <f>NA()</f>
        <v>#N/A</v>
      </c>
      <c r="U2230" t="e">
        <f>NA()</f>
        <v>#N/A</v>
      </c>
      <c r="V2230">
        <v>2017</v>
      </c>
      <c r="W2230">
        <v>250339</v>
      </c>
      <c r="X2230" t="e">
        <f>NA()</f>
        <v>#N/A</v>
      </c>
      <c r="Y2230" t="e">
        <f>NA()</f>
        <v>#N/A</v>
      </c>
      <c r="Z2230" t="e">
        <f>NA()</f>
        <v>#N/A</v>
      </c>
      <c r="AA2230" s="3">
        <f t="shared" si="1395"/>
        <v>0</v>
      </c>
      <c r="AD2230" t="s">
        <v>6616</v>
      </c>
      <c r="AI2230" t="e">
        <f>NA()</f>
        <v>#N/A</v>
      </c>
      <c r="AJ2230" t="e">
        <f>NA()</f>
        <v>#N/A</v>
      </c>
      <c r="AK2230" t="e">
        <f>NA()</f>
        <v>#N/A</v>
      </c>
      <c r="AL2230" t="e">
        <f>NA()</f>
        <v>#N/A</v>
      </c>
      <c r="AM2230" t="e">
        <f>NA()</f>
        <v>#N/A</v>
      </c>
      <c r="AN2230" t="e">
        <f>NA()</f>
        <v>#N/A</v>
      </c>
      <c r="AO2230" t="e">
        <f>NA()</f>
        <v>#N/A</v>
      </c>
      <c r="AP2230" s="3" t="str">
        <f t="shared" si="1396"/>
        <v>No</v>
      </c>
      <c r="AQ2230" s="3" t="str">
        <f t="shared" si="1397"/>
        <v>No</v>
      </c>
      <c r="AR2230" s="3" t="str">
        <f t="shared" si="1398"/>
        <v>No</v>
      </c>
      <c r="AS2230" t="e">
        <f>NA()</f>
        <v>#N/A</v>
      </c>
      <c r="AT2230" t="e">
        <f>NA()</f>
        <v>#N/A</v>
      </c>
      <c r="AU2230" t="e">
        <f>NA()</f>
        <v>#N/A</v>
      </c>
      <c r="AV2230" t="e">
        <f>NA()</f>
        <v>#N/A</v>
      </c>
      <c r="AW2230" t="e">
        <f>NA()</f>
        <v>#N/A</v>
      </c>
      <c r="AX2230" t="e">
        <f>NA()</f>
        <v>#N/A</v>
      </c>
      <c r="AY2230" t="e">
        <f>NA()</f>
        <v>#N/A</v>
      </c>
      <c r="AZ2230" t="e">
        <f>NA()</f>
        <v>#N/A</v>
      </c>
      <c r="BA2230">
        <v>0</v>
      </c>
      <c r="BB2230" t="s">
        <v>6616</v>
      </c>
      <c r="BC2230" t="e">
        <f>NA()</f>
        <v>#N/A</v>
      </c>
      <c r="BD2230" s="4" t="str">
        <f t="shared" si="1399"/>
        <v>No</v>
      </c>
      <c r="BE2230" t="e">
        <f>NA()</f>
        <v>#N/A</v>
      </c>
      <c r="BF2230" s="3" t="str">
        <f t="shared" si="1400"/>
        <v>No</v>
      </c>
      <c r="BG2230" t="e">
        <f>NA()</f>
        <v>#N/A</v>
      </c>
      <c r="BH2230" s="3" t="e">
        <f t="shared" si="1401"/>
        <v>#N/A</v>
      </c>
      <c r="BI2230" s="3" t="e">
        <f t="shared" si="1402"/>
        <v>#N/A</v>
      </c>
      <c r="BJ2230" s="3" t="e">
        <f t="shared" si="1403"/>
        <v>#N/A</v>
      </c>
      <c r="BK2230" s="3" t="e">
        <f t="shared" si="1404"/>
        <v>#N/A</v>
      </c>
      <c r="BL2230" s="3" t="e">
        <f t="shared" si="1405"/>
        <v>#N/A</v>
      </c>
      <c r="BM2230" s="3" t="e">
        <f t="shared" si="1406"/>
        <v>#N/A</v>
      </c>
      <c r="BN2230" s="3" t="str">
        <f t="shared" si="1407"/>
        <v>Pass</v>
      </c>
      <c r="BO2230" s="3" t="e">
        <f t="shared" si="1408"/>
        <v>#N/A</v>
      </c>
      <c r="BP2230" s="3" t="str">
        <f t="shared" si="1409"/>
        <v>FV&lt;$10K</v>
      </c>
      <c r="BQ2230" t="s">
        <v>6650</v>
      </c>
      <c r="BR2230" s="3" t="str">
        <f t="shared" si="1410"/>
        <v>No, &lt; $20K Lien</v>
      </c>
      <c r="BS2230" s="3" t="str">
        <f t="shared" si="1411"/>
        <v>No, Lien &lt; $20K</v>
      </c>
      <c r="BT2230" t="s">
        <v>6650</v>
      </c>
      <c r="BU2230" s="3" t="str">
        <f t="shared" si="1412"/>
        <v>No</v>
      </c>
      <c r="BV2230" s="3" t="str">
        <f t="shared" si="1413"/>
        <v>No</v>
      </c>
      <c r="BW2230" s="3">
        <f t="shared" si="1414"/>
        <v>0</v>
      </c>
      <c r="BX2230" s="3" t="str">
        <f t="shared" si="1415"/>
        <v>No</v>
      </c>
      <c r="BY2230" s="3">
        <f t="shared" si="1416"/>
        <v>250339</v>
      </c>
      <c r="BZ2230">
        <v>1</v>
      </c>
      <c r="CA2230" s="3">
        <f t="shared" si="1417"/>
        <v>250339</v>
      </c>
      <c r="CC2230" s="3" t="e">
        <f t="shared" si="1418"/>
        <v>#N/A</v>
      </c>
      <c r="CD2230" s="3" t="e">
        <f t="shared" si="1419"/>
        <v>#N/A</v>
      </c>
      <c r="CE2230" s="3" t="str">
        <f t="shared" si="1420"/>
        <v/>
      </c>
      <c r="CF2230" s="3" t="e">
        <f>HLOOKUP(CE2230,'Valuation Data'!$D$2:$K$5,4,FALSE)</f>
        <v>#N/A</v>
      </c>
      <c r="CG2230" s="3">
        <f t="shared" si="1421"/>
        <v>250339</v>
      </c>
      <c r="CH2230" s="3" t="str">
        <f t="shared" si="1422"/>
        <v>No</v>
      </c>
      <c r="CI2230" s="3" t="str">
        <f>VLOOKUP(R2230,'Use Codes &amp; County Type'!A:D,4,FALSE)</f>
        <v>S</v>
      </c>
      <c r="CJ2230" s="3" t="str">
        <f t="shared" si="1423"/>
        <v>No</v>
      </c>
      <c r="CK2230" s="3" t="str">
        <f t="shared" si="1424"/>
        <v>No</v>
      </c>
      <c r="CL2230" s="3">
        <f t="shared" si="1425"/>
        <v>0.35</v>
      </c>
      <c r="CM2230" s="3">
        <f t="shared" si="1426"/>
        <v>87618.65</v>
      </c>
      <c r="CN2230" s="3" t="e">
        <f t="shared" si="1427"/>
        <v>#N/A</v>
      </c>
      <c r="CO2230" s="3" t="e">
        <f t="shared" si="1428"/>
        <v>#N/A</v>
      </c>
      <c r="CP2230" s="3" t="e">
        <f t="shared" si="1429"/>
        <v>#N/A</v>
      </c>
      <c r="CR2230" s="3" t="e">
        <f t="shared" si="1430"/>
        <v>#N/A</v>
      </c>
      <c r="CV2230" s="3" t="e">
        <f t="shared" si="1431"/>
        <v>#N/A</v>
      </c>
      <c r="CW2230" s="3">
        <f t="shared" si="1432"/>
        <v>2229</v>
      </c>
      <c r="CX2230" s="3">
        <f t="shared" si="1433"/>
        <v>4424.32</v>
      </c>
      <c r="CY2230" s="3" t="e">
        <f t="shared" si="1434"/>
        <v>#N/A</v>
      </c>
      <c r="CZ2230" t="e">
        <f>NA()</f>
        <v>#N/A</v>
      </c>
      <c r="DA2230" t="e">
        <f>NA()</f>
        <v>#N/A</v>
      </c>
    </row>
    <row r="2231" spans="1:105" x14ac:dyDescent="0.25">
      <c r="A2231">
        <v>2230</v>
      </c>
      <c r="B2231" t="s">
        <v>3</v>
      </c>
      <c r="C2231" t="s">
        <v>2339</v>
      </c>
      <c r="D2231">
        <v>3180.09</v>
      </c>
      <c r="E2231">
        <v>2017</v>
      </c>
      <c r="F2231">
        <v>3180.09</v>
      </c>
      <c r="G2231">
        <v>3180.09</v>
      </c>
      <c r="H2231" s="3">
        <f t="shared" si="1394"/>
        <v>0</v>
      </c>
      <c r="I2231">
        <v>2117</v>
      </c>
      <c r="J2231" t="s">
        <v>2736</v>
      </c>
      <c r="K2231" t="s">
        <v>2738</v>
      </c>
      <c r="L2231">
        <v>32034</v>
      </c>
      <c r="M2231" t="s">
        <v>4437</v>
      </c>
      <c r="N2231" t="s">
        <v>4761</v>
      </c>
      <c r="O2231">
        <v>-81.444684513572298</v>
      </c>
      <c r="P2231">
        <v>30.6535124347932</v>
      </c>
      <c r="Q2231" t="s">
        <v>6301</v>
      </c>
      <c r="R2231">
        <v>1</v>
      </c>
      <c r="S2231" t="s">
        <v>6539</v>
      </c>
      <c r="T2231">
        <v>1001</v>
      </c>
      <c r="U2231" t="s">
        <v>6582</v>
      </c>
      <c r="V2231">
        <v>2017</v>
      </c>
      <c r="W2231">
        <v>228917</v>
      </c>
      <c r="X2231">
        <v>2017</v>
      </c>
      <c r="Y2231">
        <v>247849</v>
      </c>
      <c r="Z2231">
        <v>2910.85</v>
      </c>
      <c r="AA2231" s="3">
        <f t="shared" si="1395"/>
        <v>0.91533572949193254</v>
      </c>
      <c r="AB2231" t="s">
        <v>6616</v>
      </c>
      <c r="AC2231" t="s">
        <v>6616</v>
      </c>
      <c r="AD2231" t="s">
        <v>6616</v>
      </c>
      <c r="AI2231" t="s">
        <v>6618</v>
      </c>
      <c r="AJ2231" t="s">
        <v>6618</v>
      </c>
      <c r="AK2231" t="s">
        <v>6618</v>
      </c>
      <c r="AL2231" t="s">
        <v>6618</v>
      </c>
      <c r="AM2231" t="s">
        <v>6618</v>
      </c>
      <c r="AN2231" t="s">
        <v>6618</v>
      </c>
      <c r="AO2231">
        <v>0</v>
      </c>
      <c r="AP2231" s="3" t="str">
        <f t="shared" si="1396"/>
        <v>No</v>
      </c>
      <c r="AQ2231" s="3" t="str">
        <f t="shared" si="1397"/>
        <v>No</v>
      </c>
      <c r="AR2231" s="3" t="str">
        <f t="shared" si="1398"/>
        <v>No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 t="s">
        <v>6634</v>
      </c>
      <c r="AZ2231" t="s">
        <v>6638</v>
      </c>
      <c r="BA2231">
        <v>1</v>
      </c>
      <c r="BB2231" t="s">
        <v>6617</v>
      </c>
      <c r="BC2231" t="s">
        <v>6616</v>
      </c>
      <c r="BD2231" s="4" t="str">
        <f t="shared" si="1399"/>
        <v>No</v>
      </c>
      <c r="BE2231" t="s">
        <v>6640</v>
      </c>
      <c r="BF2231" s="3" t="str">
        <f t="shared" si="1400"/>
        <v>No</v>
      </c>
      <c r="BG2231" t="s">
        <v>6645</v>
      </c>
      <c r="BH2231" s="3" t="str">
        <f t="shared" si="1401"/>
        <v>2117 OAK BLUFF CT</v>
      </c>
      <c r="BI2231" s="3" t="str">
        <f t="shared" si="1402"/>
        <v>Fernandina Beach</v>
      </c>
      <c r="BJ2231" s="3" t="str">
        <f t="shared" si="1403"/>
        <v>Florida</v>
      </c>
      <c r="BK2231" s="3">
        <f t="shared" si="1404"/>
        <v>32034</v>
      </c>
      <c r="BL2231" s="3" t="str">
        <f t="shared" si="1405"/>
        <v>2117 OAK BLUFF CT FERNANDINA BEACH FL 32034</v>
      </c>
      <c r="BM2231" s="3" t="str">
        <f t="shared" si="1406"/>
        <v/>
      </c>
      <c r="BN2231" s="3" t="str">
        <f t="shared" si="1407"/>
        <v>Pass</v>
      </c>
      <c r="BO2231" s="3" t="str">
        <f t="shared" si="1408"/>
        <v>No</v>
      </c>
      <c r="BP2231" s="3" t="str">
        <f t="shared" si="1409"/>
        <v>FV&lt;$10K</v>
      </c>
      <c r="BQ2231" t="s">
        <v>6650</v>
      </c>
      <c r="BR2231" s="3" t="str">
        <f t="shared" si="1410"/>
        <v>No, &lt; $20K Lien</v>
      </c>
      <c r="BS2231" s="3" t="str">
        <f t="shared" si="1411"/>
        <v>No, Lien &lt; $20K</v>
      </c>
      <c r="BT2231" t="s">
        <v>6650</v>
      </c>
      <c r="BU2231" s="3" t="str">
        <f t="shared" si="1412"/>
        <v>No</v>
      </c>
      <c r="BV2231" s="3" t="str">
        <f t="shared" si="1413"/>
        <v>No</v>
      </c>
      <c r="BW2231" s="3">
        <f t="shared" si="1414"/>
        <v>1</v>
      </c>
      <c r="BX2231" s="3" t="str">
        <f t="shared" si="1415"/>
        <v>No</v>
      </c>
      <c r="BY2231" s="3">
        <f t="shared" si="1416"/>
        <v>228917</v>
      </c>
      <c r="BZ2231">
        <v>1</v>
      </c>
      <c r="CA2231" s="3">
        <f t="shared" si="1417"/>
        <v>228917</v>
      </c>
      <c r="CC2231" s="3">
        <f t="shared" si="1418"/>
        <v>0</v>
      </c>
      <c r="CD2231" s="3">
        <f t="shared" si="1419"/>
        <v>0</v>
      </c>
      <c r="CE2231" s="3" t="str">
        <f t="shared" si="1420"/>
        <v/>
      </c>
      <c r="CF2231" s="3" t="e">
        <f>HLOOKUP(CE2231,'Valuation Data'!$D$2:$K$5,4,FALSE)</f>
        <v>#N/A</v>
      </c>
      <c r="CG2231" s="3">
        <f t="shared" si="1421"/>
        <v>228917</v>
      </c>
      <c r="CH2231" s="3" t="str">
        <f t="shared" si="1422"/>
        <v>No</v>
      </c>
      <c r="CI2231" s="3" t="str">
        <f>VLOOKUP(R2231,'Use Codes &amp; County Type'!A:D,4,FALSE)</f>
        <v>S</v>
      </c>
      <c r="CJ2231" s="3" t="str">
        <f t="shared" si="1423"/>
        <v>No</v>
      </c>
      <c r="CK2231" s="3" t="str">
        <f t="shared" si="1424"/>
        <v>Yes</v>
      </c>
      <c r="CL2231" s="3">
        <f t="shared" si="1425"/>
        <v>0.67</v>
      </c>
      <c r="CM2231" s="3">
        <f t="shared" si="1426"/>
        <v>153374.39000000001</v>
      </c>
      <c r="CN2231" s="3">
        <f t="shared" si="1427"/>
        <v>15900.45</v>
      </c>
      <c r="CO2231" s="3">
        <f t="shared" si="1428"/>
        <v>137473.94</v>
      </c>
      <c r="CP2231" s="3">
        <f t="shared" si="1429"/>
        <v>6.9459454736869694E-2</v>
      </c>
      <c r="CR2231" s="3" t="str">
        <f t="shared" si="1430"/>
        <v>No</v>
      </c>
      <c r="CV2231" s="3" t="str">
        <f t="shared" si="1431"/>
        <v>*Bid</v>
      </c>
      <c r="CW2231" s="3">
        <f t="shared" si="1432"/>
        <v>2230</v>
      </c>
      <c r="CX2231" s="3">
        <f t="shared" si="1433"/>
        <v>3180.09</v>
      </c>
      <c r="CY2231" s="3" t="str">
        <f t="shared" si="1434"/>
        <v>Ok</v>
      </c>
      <c r="CZ2231">
        <v>0</v>
      </c>
      <c r="DA2231">
        <v>0</v>
      </c>
    </row>
    <row r="2232" spans="1:105" x14ac:dyDescent="0.25">
      <c r="A2232">
        <v>2231</v>
      </c>
      <c r="B2232" t="s">
        <v>3</v>
      </c>
      <c r="C2232" t="s">
        <v>2340</v>
      </c>
      <c r="D2232">
        <v>1656.06</v>
      </c>
      <c r="E2232">
        <v>2017</v>
      </c>
      <c r="F2232">
        <v>1656.06</v>
      </c>
      <c r="G2232">
        <v>1656.06</v>
      </c>
      <c r="H2232" s="3">
        <f t="shared" si="1394"/>
        <v>0</v>
      </c>
      <c r="I2232">
        <v>2950</v>
      </c>
      <c r="J2232" t="s">
        <v>2736</v>
      </c>
      <c r="K2232" t="s">
        <v>2738</v>
      </c>
      <c r="L2232">
        <v>32034</v>
      </c>
      <c r="M2232" t="s">
        <v>4438</v>
      </c>
      <c r="N2232" t="s">
        <v>4761</v>
      </c>
      <c r="O2232">
        <v>0</v>
      </c>
      <c r="P2232">
        <v>0</v>
      </c>
      <c r="Q2232" t="s">
        <v>6302</v>
      </c>
      <c r="R2232">
        <v>0</v>
      </c>
      <c r="S2232" t="s">
        <v>6538</v>
      </c>
      <c r="T2232">
        <v>8001</v>
      </c>
      <c r="U2232" t="s">
        <v>6581</v>
      </c>
      <c r="V2232">
        <v>2017</v>
      </c>
      <c r="W2232">
        <v>75345</v>
      </c>
      <c r="X2232">
        <v>2017</v>
      </c>
      <c r="Y2232">
        <v>75345</v>
      </c>
      <c r="Z2232">
        <v>1501.67</v>
      </c>
      <c r="AA2232" s="3">
        <f t="shared" si="1395"/>
        <v>0.90677270147216893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 s="3" t="str">
        <f t="shared" si="1396"/>
        <v>No</v>
      </c>
      <c r="AQ2232" s="3" t="str">
        <f t="shared" si="1397"/>
        <v>No</v>
      </c>
      <c r="AR2232" s="3" t="str">
        <f t="shared" si="1398"/>
        <v>No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 t="s">
        <v>6616</v>
      </c>
      <c r="BC2232">
        <v>0</v>
      </c>
      <c r="BD2232" s="4" t="str">
        <f t="shared" si="1399"/>
        <v>No</v>
      </c>
      <c r="BE2232" t="s">
        <v>6640</v>
      </c>
      <c r="BF2232" s="3" t="str">
        <f t="shared" si="1400"/>
        <v>No</v>
      </c>
      <c r="BG2232" t="s">
        <v>6645</v>
      </c>
      <c r="BH2232" s="3" t="str">
        <f t="shared" si="1401"/>
        <v>2950 RIVERBEND WALK</v>
      </c>
      <c r="BI2232" s="3" t="str">
        <f t="shared" si="1402"/>
        <v>Fernandina Beach</v>
      </c>
      <c r="BJ2232" s="3" t="str">
        <f t="shared" si="1403"/>
        <v>Florida</v>
      </c>
      <c r="BK2232" s="3">
        <f t="shared" si="1404"/>
        <v>32034</v>
      </c>
      <c r="BL2232" s="3" t="str">
        <f t="shared" si="1405"/>
        <v>2950 RIVERBEND WALK FERNANDINA BEACH FL 32034</v>
      </c>
      <c r="BM2232" s="3" t="str">
        <f t="shared" si="1406"/>
        <v/>
      </c>
      <c r="BN2232" s="3" t="str">
        <f t="shared" si="1407"/>
        <v>Pass</v>
      </c>
      <c r="BO2232" s="3" t="str">
        <f t="shared" si="1408"/>
        <v>No</v>
      </c>
      <c r="BP2232" s="3" t="str">
        <f t="shared" si="1409"/>
        <v>FV&lt;$10K</v>
      </c>
      <c r="BQ2232" t="s">
        <v>6650</v>
      </c>
      <c r="BR2232" s="3" t="str">
        <f t="shared" si="1410"/>
        <v>No, &lt; $20K Lien</v>
      </c>
      <c r="BS2232" s="3" t="str">
        <f t="shared" si="1411"/>
        <v>No, Lien &lt; $20K</v>
      </c>
      <c r="BT2232" t="s">
        <v>6650</v>
      </c>
      <c r="BU2232" s="3" t="str">
        <f t="shared" si="1412"/>
        <v>No</v>
      </c>
      <c r="BV2232" s="3" t="str">
        <f t="shared" si="1413"/>
        <v>No</v>
      </c>
      <c r="BW2232" s="3">
        <f t="shared" si="1414"/>
        <v>0</v>
      </c>
      <c r="BX2232" s="3" t="str">
        <f t="shared" si="1415"/>
        <v>No</v>
      </c>
      <c r="BY2232" s="3">
        <f t="shared" si="1416"/>
        <v>75345</v>
      </c>
      <c r="BZ2232">
        <v>1</v>
      </c>
      <c r="CA2232" s="3">
        <f t="shared" si="1417"/>
        <v>75345</v>
      </c>
      <c r="CC2232" s="3">
        <f t="shared" si="1418"/>
        <v>0</v>
      </c>
      <c r="CD2232" s="3">
        <f t="shared" si="1419"/>
        <v>0</v>
      </c>
      <c r="CE2232" s="3" t="str">
        <f t="shared" si="1420"/>
        <v/>
      </c>
      <c r="CF2232" s="3" t="e">
        <f>HLOOKUP(CE2232,'Valuation Data'!$D$2:$K$5,4,FALSE)</f>
        <v>#N/A</v>
      </c>
      <c r="CG2232" s="3">
        <f t="shared" si="1421"/>
        <v>75345</v>
      </c>
      <c r="CH2232" s="3" t="str">
        <f t="shared" si="1422"/>
        <v>No</v>
      </c>
      <c r="CI2232" s="3" t="str">
        <f>VLOOKUP(R2232,'Use Codes &amp; County Type'!A:D,4,FALSE)</f>
        <v>V</v>
      </c>
      <c r="CJ2232" s="3" t="str">
        <f t="shared" si="1423"/>
        <v>Yes</v>
      </c>
      <c r="CK2232" s="3" t="str">
        <f t="shared" si="1424"/>
        <v>No</v>
      </c>
      <c r="CL2232" s="3">
        <f t="shared" si="1425"/>
        <v>0</v>
      </c>
      <c r="CM2232" s="3">
        <f t="shared" si="1426"/>
        <v>0</v>
      </c>
      <c r="CN2232" s="3">
        <f t="shared" si="1427"/>
        <v>6624.24</v>
      </c>
      <c r="CO2232" s="3">
        <f t="shared" si="1428"/>
        <v>-6624.24</v>
      </c>
      <c r="CP2232" s="3">
        <f t="shared" si="1429"/>
        <v>8.7918773641250239E-2</v>
      </c>
      <c r="CR2232" s="3" t="str">
        <f t="shared" si="1430"/>
        <v>No</v>
      </c>
      <c r="CV2232" s="3" t="str">
        <f t="shared" si="1431"/>
        <v>Vacant, No Sales Data</v>
      </c>
      <c r="CW2232" s="3">
        <f t="shared" si="1432"/>
        <v>2231</v>
      </c>
      <c r="CX2232" s="3">
        <f t="shared" si="1433"/>
        <v>1656.06</v>
      </c>
      <c r="CY2232" s="3" t="str">
        <f t="shared" si="1434"/>
        <v>Ok</v>
      </c>
      <c r="CZ2232">
        <v>0</v>
      </c>
      <c r="DA2232">
        <v>0</v>
      </c>
    </row>
    <row r="2233" spans="1:105" x14ac:dyDescent="0.25">
      <c r="A2233">
        <v>2232</v>
      </c>
      <c r="B2233" t="s">
        <v>3</v>
      </c>
      <c r="C2233" t="s">
        <v>2341</v>
      </c>
      <c r="D2233">
        <v>1656.06</v>
      </c>
      <c r="E2233">
        <v>2017</v>
      </c>
      <c r="F2233">
        <v>1656.06</v>
      </c>
      <c r="G2233">
        <v>1656.06</v>
      </c>
      <c r="H2233" s="3">
        <f t="shared" si="1394"/>
        <v>0</v>
      </c>
      <c r="I2233">
        <v>2946</v>
      </c>
      <c r="J2233" t="s">
        <v>2736</v>
      </c>
      <c r="K2233" t="s">
        <v>2738</v>
      </c>
      <c r="L2233">
        <v>32034</v>
      </c>
      <c r="M2233" t="s">
        <v>4439</v>
      </c>
      <c r="N2233" t="s">
        <v>4761</v>
      </c>
      <c r="O2233">
        <v>0</v>
      </c>
      <c r="P2233">
        <v>0</v>
      </c>
      <c r="Q2233" t="s">
        <v>6302</v>
      </c>
      <c r="R2233">
        <v>0</v>
      </c>
      <c r="S2233" t="s">
        <v>6538</v>
      </c>
      <c r="T2233">
        <v>8001</v>
      </c>
      <c r="U2233" t="s">
        <v>6581</v>
      </c>
      <c r="V2233">
        <v>2017</v>
      </c>
      <c r="W2233">
        <v>75345</v>
      </c>
      <c r="X2233">
        <v>2017</v>
      </c>
      <c r="Y2233">
        <v>75345</v>
      </c>
      <c r="Z2233">
        <v>1501.67</v>
      </c>
      <c r="AA2233" s="3">
        <f t="shared" si="1395"/>
        <v>0.90677270147216893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 s="3" t="str">
        <f t="shared" si="1396"/>
        <v>No</v>
      </c>
      <c r="AQ2233" s="3" t="str">
        <f t="shared" si="1397"/>
        <v>No</v>
      </c>
      <c r="AR2233" s="3" t="str">
        <f t="shared" si="1398"/>
        <v>No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 t="s">
        <v>6616</v>
      </c>
      <c r="BC2233">
        <v>0</v>
      </c>
      <c r="BD2233" s="4" t="str">
        <f t="shared" si="1399"/>
        <v>No</v>
      </c>
      <c r="BE2233" t="s">
        <v>6640</v>
      </c>
      <c r="BF2233" s="3" t="str">
        <f t="shared" si="1400"/>
        <v>No</v>
      </c>
      <c r="BG2233" t="s">
        <v>6645</v>
      </c>
      <c r="BH2233" s="3" t="str">
        <f t="shared" si="1401"/>
        <v>2946 RIVERBEND WALK</v>
      </c>
      <c r="BI2233" s="3" t="str">
        <f t="shared" si="1402"/>
        <v>Fernandina Beach</v>
      </c>
      <c r="BJ2233" s="3" t="str">
        <f t="shared" si="1403"/>
        <v>Florida</v>
      </c>
      <c r="BK2233" s="3">
        <f t="shared" si="1404"/>
        <v>32034</v>
      </c>
      <c r="BL2233" s="3" t="str">
        <f t="shared" si="1405"/>
        <v>2946 RIVERBEND WALK FERNANDINA BEACH FL 32034</v>
      </c>
      <c r="BM2233" s="3" t="str">
        <f t="shared" si="1406"/>
        <v/>
      </c>
      <c r="BN2233" s="3" t="str">
        <f t="shared" si="1407"/>
        <v>Pass</v>
      </c>
      <c r="BO2233" s="3" t="str">
        <f t="shared" si="1408"/>
        <v>No</v>
      </c>
      <c r="BP2233" s="3" t="str">
        <f t="shared" si="1409"/>
        <v>FV&lt;$10K</v>
      </c>
      <c r="BQ2233" t="s">
        <v>6650</v>
      </c>
      <c r="BR2233" s="3" t="str">
        <f t="shared" si="1410"/>
        <v>No, &lt; $20K Lien</v>
      </c>
      <c r="BS2233" s="3" t="str">
        <f t="shared" si="1411"/>
        <v>No, Lien &lt; $20K</v>
      </c>
      <c r="BT2233" t="s">
        <v>6650</v>
      </c>
      <c r="BU2233" s="3" t="str">
        <f t="shared" si="1412"/>
        <v>No</v>
      </c>
      <c r="BV2233" s="3" t="str">
        <f t="shared" si="1413"/>
        <v>No</v>
      </c>
      <c r="BW2233" s="3">
        <f t="shared" si="1414"/>
        <v>0</v>
      </c>
      <c r="BX2233" s="3" t="str">
        <f t="shared" si="1415"/>
        <v>No</v>
      </c>
      <c r="BY2233" s="3">
        <f t="shared" si="1416"/>
        <v>75345</v>
      </c>
      <c r="BZ2233">
        <v>1</v>
      </c>
      <c r="CA2233" s="3">
        <f t="shared" si="1417"/>
        <v>75345</v>
      </c>
      <c r="CC2233" s="3">
        <f t="shared" si="1418"/>
        <v>0</v>
      </c>
      <c r="CD2233" s="3">
        <f t="shared" si="1419"/>
        <v>0</v>
      </c>
      <c r="CE2233" s="3" t="str">
        <f t="shared" si="1420"/>
        <v/>
      </c>
      <c r="CF2233" s="3" t="e">
        <f>HLOOKUP(CE2233,'Valuation Data'!$D$2:$K$5,4,FALSE)</f>
        <v>#N/A</v>
      </c>
      <c r="CG2233" s="3">
        <f t="shared" si="1421"/>
        <v>75345</v>
      </c>
      <c r="CH2233" s="3" t="str">
        <f t="shared" si="1422"/>
        <v>No</v>
      </c>
      <c r="CI2233" s="3" t="str">
        <f>VLOOKUP(R2233,'Use Codes &amp; County Type'!A:D,4,FALSE)</f>
        <v>V</v>
      </c>
      <c r="CJ2233" s="3" t="str">
        <f t="shared" si="1423"/>
        <v>Yes</v>
      </c>
      <c r="CK2233" s="3" t="str">
        <f t="shared" si="1424"/>
        <v>No</v>
      </c>
      <c r="CL2233" s="3">
        <f t="shared" si="1425"/>
        <v>0</v>
      </c>
      <c r="CM2233" s="3">
        <f t="shared" si="1426"/>
        <v>0</v>
      </c>
      <c r="CN2233" s="3">
        <f t="shared" si="1427"/>
        <v>6624.24</v>
      </c>
      <c r="CO2233" s="3">
        <f t="shared" si="1428"/>
        <v>-6624.24</v>
      </c>
      <c r="CP2233" s="3">
        <f t="shared" si="1429"/>
        <v>8.7918773641250239E-2</v>
      </c>
      <c r="CR2233" s="3" t="str">
        <f t="shared" si="1430"/>
        <v>No</v>
      </c>
      <c r="CV2233" s="3" t="str">
        <f t="shared" si="1431"/>
        <v>Vacant, No Sales Data</v>
      </c>
      <c r="CW2233" s="3">
        <f t="shared" si="1432"/>
        <v>2232</v>
      </c>
      <c r="CX2233" s="3">
        <f t="shared" si="1433"/>
        <v>1656.06</v>
      </c>
      <c r="CY2233" s="3" t="str">
        <f t="shared" si="1434"/>
        <v>Ok</v>
      </c>
      <c r="CZ2233">
        <v>0</v>
      </c>
      <c r="DA2233">
        <v>0</v>
      </c>
    </row>
    <row r="2234" spans="1:105" x14ac:dyDescent="0.25">
      <c r="A2234">
        <v>2233</v>
      </c>
      <c r="B2234" t="s">
        <v>3</v>
      </c>
      <c r="C2234" t="s">
        <v>2342</v>
      </c>
      <c r="D2234">
        <v>1656.06</v>
      </c>
      <c r="E2234">
        <v>2017</v>
      </c>
      <c r="F2234">
        <v>1656.06</v>
      </c>
      <c r="G2234">
        <v>1656.06</v>
      </c>
      <c r="H2234" s="3">
        <f t="shared" si="1394"/>
        <v>0</v>
      </c>
      <c r="I2234">
        <v>2942</v>
      </c>
      <c r="J2234" t="s">
        <v>2736</v>
      </c>
      <c r="K2234" t="s">
        <v>2738</v>
      </c>
      <c r="L2234">
        <v>32034</v>
      </c>
      <c r="M2234" t="s">
        <v>4440</v>
      </c>
      <c r="N2234" t="s">
        <v>4761</v>
      </c>
      <c r="O2234">
        <v>0</v>
      </c>
      <c r="P2234">
        <v>0</v>
      </c>
      <c r="Q2234" t="s">
        <v>6302</v>
      </c>
      <c r="R2234">
        <v>0</v>
      </c>
      <c r="S2234" t="s">
        <v>6538</v>
      </c>
      <c r="T2234">
        <v>8001</v>
      </c>
      <c r="U2234" t="s">
        <v>6581</v>
      </c>
      <c r="V2234">
        <v>2017</v>
      </c>
      <c r="W2234">
        <v>75345</v>
      </c>
      <c r="X2234">
        <v>2017</v>
      </c>
      <c r="Y2234">
        <v>75345</v>
      </c>
      <c r="Z2234">
        <v>1501.67</v>
      </c>
      <c r="AA2234" s="3">
        <f t="shared" si="1395"/>
        <v>0.90677270147216893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 s="3" t="str">
        <f t="shared" si="1396"/>
        <v>No</v>
      </c>
      <c r="AQ2234" s="3" t="str">
        <f t="shared" si="1397"/>
        <v>No</v>
      </c>
      <c r="AR2234" s="3" t="str">
        <f t="shared" si="1398"/>
        <v>No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 t="s">
        <v>6616</v>
      </c>
      <c r="BC2234">
        <v>0</v>
      </c>
      <c r="BD2234" s="4" t="str">
        <f t="shared" si="1399"/>
        <v>No</v>
      </c>
      <c r="BE2234" t="s">
        <v>6640</v>
      </c>
      <c r="BF2234" s="3" t="str">
        <f t="shared" si="1400"/>
        <v>No</v>
      </c>
      <c r="BG2234" t="s">
        <v>6645</v>
      </c>
      <c r="BH2234" s="3" t="str">
        <f t="shared" si="1401"/>
        <v>2942 RIVERBEND WALK</v>
      </c>
      <c r="BI2234" s="3" t="str">
        <f t="shared" si="1402"/>
        <v>Fernandina Beach</v>
      </c>
      <c r="BJ2234" s="3" t="str">
        <f t="shared" si="1403"/>
        <v>Florida</v>
      </c>
      <c r="BK2234" s="3">
        <f t="shared" si="1404"/>
        <v>32034</v>
      </c>
      <c r="BL2234" s="3" t="str">
        <f t="shared" si="1405"/>
        <v>2942 RIVERBEND WALK FERNANDINA BEACH FL 32034</v>
      </c>
      <c r="BM2234" s="3" t="str">
        <f t="shared" si="1406"/>
        <v/>
      </c>
      <c r="BN2234" s="3" t="str">
        <f t="shared" si="1407"/>
        <v>Pass</v>
      </c>
      <c r="BO2234" s="3" t="str">
        <f t="shared" si="1408"/>
        <v>No</v>
      </c>
      <c r="BP2234" s="3" t="str">
        <f t="shared" si="1409"/>
        <v>FV&lt;$10K</v>
      </c>
      <c r="BQ2234" t="s">
        <v>6650</v>
      </c>
      <c r="BR2234" s="3" t="str">
        <f t="shared" si="1410"/>
        <v>No, &lt; $20K Lien</v>
      </c>
      <c r="BS2234" s="3" t="str">
        <f t="shared" si="1411"/>
        <v>No, Lien &lt; $20K</v>
      </c>
      <c r="BT2234" t="s">
        <v>6650</v>
      </c>
      <c r="BU2234" s="3" t="str">
        <f t="shared" si="1412"/>
        <v>No</v>
      </c>
      <c r="BV2234" s="3" t="str">
        <f t="shared" si="1413"/>
        <v>No</v>
      </c>
      <c r="BW2234" s="3">
        <f t="shared" si="1414"/>
        <v>0</v>
      </c>
      <c r="BX2234" s="3" t="str">
        <f t="shared" si="1415"/>
        <v>No</v>
      </c>
      <c r="BY2234" s="3">
        <f t="shared" si="1416"/>
        <v>75345</v>
      </c>
      <c r="BZ2234">
        <v>1</v>
      </c>
      <c r="CA2234" s="3">
        <f t="shared" si="1417"/>
        <v>75345</v>
      </c>
      <c r="CC2234" s="3">
        <f t="shared" si="1418"/>
        <v>0</v>
      </c>
      <c r="CD2234" s="3">
        <f t="shared" si="1419"/>
        <v>0</v>
      </c>
      <c r="CE2234" s="3" t="str">
        <f t="shared" si="1420"/>
        <v/>
      </c>
      <c r="CF2234" s="3" t="e">
        <f>HLOOKUP(CE2234,'Valuation Data'!$D$2:$K$5,4,FALSE)</f>
        <v>#N/A</v>
      </c>
      <c r="CG2234" s="3">
        <f t="shared" si="1421"/>
        <v>75345</v>
      </c>
      <c r="CH2234" s="3" t="str">
        <f t="shared" si="1422"/>
        <v>No</v>
      </c>
      <c r="CI2234" s="3" t="str">
        <f>VLOOKUP(R2234,'Use Codes &amp; County Type'!A:D,4,FALSE)</f>
        <v>V</v>
      </c>
      <c r="CJ2234" s="3" t="str">
        <f t="shared" si="1423"/>
        <v>Yes</v>
      </c>
      <c r="CK2234" s="3" t="str">
        <f t="shared" si="1424"/>
        <v>No</v>
      </c>
      <c r="CL2234" s="3">
        <f t="shared" si="1425"/>
        <v>0</v>
      </c>
      <c r="CM2234" s="3">
        <f t="shared" si="1426"/>
        <v>0</v>
      </c>
      <c r="CN2234" s="3">
        <f t="shared" si="1427"/>
        <v>6624.24</v>
      </c>
      <c r="CO2234" s="3">
        <f t="shared" si="1428"/>
        <v>-6624.24</v>
      </c>
      <c r="CP2234" s="3">
        <f t="shared" si="1429"/>
        <v>8.7918773641250239E-2</v>
      </c>
      <c r="CR2234" s="3" t="str">
        <f t="shared" si="1430"/>
        <v>No</v>
      </c>
      <c r="CV2234" s="3" t="str">
        <f t="shared" si="1431"/>
        <v>Vacant, No Sales Data</v>
      </c>
      <c r="CW2234" s="3">
        <f t="shared" si="1432"/>
        <v>2233</v>
      </c>
      <c r="CX2234" s="3">
        <f t="shared" si="1433"/>
        <v>1656.06</v>
      </c>
      <c r="CY2234" s="3" t="str">
        <f t="shared" si="1434"/>
        <v>Ok</v>
      </c>
      <c r="CZ2234">
        <v>0</v>
      </c>
      <c r="DA2234">
        <v>0</v>
      </c>
    </row>
    <row r="2235" spans="1:105" x14ac:dyDescent="0.25">
      <c r="A2235">
        <v>2234</v>
      </c>
      <c r="B2235" t="s">
        <v>3</v>
      </c>
      <c r="C2235" t="s">
        <v>2343</v>
      </c>
      <c r="D2235">
        <v>1656.06</v>
      </c>
      <c r="E2235">
        <v>2017</v>
      </c>
      <c r="F2235">
        <v>1656.06</v>
      </c>
      <c r="G2235">
        <v>1656.06</v>
      </c>
      <c r="H2235" s="3">
        <f t="shared" si="1394"/>
        <v>0</v>
      </c>
      <c r="I2235">
        <v>2938</v>
      </c>
      <c r="J2235" t="s">
        <v>2736</v>
      </c>
      <c r="K2235" t="s">
        <v>2738</v>
      </c>
      <c r="L2235">
        <v>32034</v>
      </c>
      <c r="M2235" t="s">
        <v>4441</v>
      </c>
      <c r="N2235" t="s">
        <v>4761</v>
      </c>
      <c r="O2235">
        <v>0</v>
      </c>
      <c r="P2235">
        <v>0</v>
      </c>
      <c r="Q2235" t="s">
        <v>6302</v>
      </c>
      <c r="R2235">
        <v>0</v>
      </c>
      <c r="S2235" t="s">
        <v>6538</v>
      </c>
      <c r="T2235">
        <v>8001</v>
      </c>
      <c r="U2235" t="s">
        <v>6581</v>
      </c>
      <c r="V2235">
        <v>2017</v>
      </c>
      <c r="W2235">
        <v>75345</v>
      </c>
      <c r="X2235">
        <v>2017</v>
      </c>
      <c r="Y2235">
        <v>75345</v>
      </c>
      <c r="Z2235">
        <v>1501.67</v>
      </c>
      <c r="AA2235" s="3">
        <f t="shared" si="1395"/>
        <v>0.90677270147216893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 s="3" t="str">
        <f t="shared" si="1396"/>
        <v>No</v>
      </c>
      <c r="AQ2235" s="3" t="str">
        <f t="shared" si="1397"/>
        <v>No</v>
      </c>
      <c r="AR2235" s="3" t="str">
        <f t="shared" si="1398"/>
        <v>No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 t="s">
        <v>6616</v>
      </c>
      <c r="BC2235">
        <v>0</v>
      </c>
      <c r="BD2235" s="4" t="str">
        <f t="shared" si="1399"/>
        <v>No</v>
      </c>
      <c r="BE2235" t="s">
        <v>6640</v>
      </c>
      <c r="BF2235" s="3" t="str">
        <f t="shared" si="1400"/>
        <v>No</v>
      </c>
      <c r="BG2235" t="s">
        <v>6645</v>
      </c>
      <c r="BH2235" s="3" t="str">
        <f t="shared" si="1401"/>
        <v>2938 RIVERBEND WALK</v>
      </c>
      <c r="BI2235" s="3" t="str">
        <f t="shared" si="1402"/>
        <v>Fernandina Beach</v>
      </c>
      <c r="BJ2235" s="3" t="str">
        <f t="shared" si="1403"/>
        <v>Florida</v>
      </c>
      <c r="BK2235" s="3">
        <f t="shared" si="1404"/>
        <v>32034</v>
      </c>
      <c r="BL2235" s="3" t="str">
        <f t="shared" si="1405"/>
        <v>2938 RIVERBEND WALK FERNANDINA BEACH FL 32034</v>
      </c>
      <c r="BM2235" s="3" t="str">
        <f t="shared" si="1406"/>
        <v/>
      </c>
      <c r="BN2235" s="3" t="str">
        <f t="shared" si="1407"/>
        <v>Pass</v>
      </c>
      <c r="BO2235" s="3" t="str">
        <f t="shared" si="1408"/>
        <v>No</v>
      </c>
      <c r="BP2235" s="3" t="str">
        <f t="shared" si="1409"/>
        <v>FV&lt;$10K</v>
      </c>
      <c r="BQ2235" t="s">
        <v>6650</v>
      </c>
      <c r="BR2235" s="3" t="str">
        <f t="shared" si="1410"/>
        <v>No, &lt; $20K Lien</v>
      </c>
      <c r="BS2235" s="3" t="str">
        <f t="shared" si="1411"/>
        <v>No, Lien &lt; $20K</v>
      </c>
      <c r="BT2235" t="s">
        <v>6650</v>
      </c>
      <c r="BU2235" s="3" t="str">
        <f t="shared" si="1412"/>
        <v>No</v>
      </c>
      <c r="BV2235" s="3" t="str">
        <f t="shared" si="1413"/>
        <v>No</v>
      </c>
      <c r="BW2235" s="3">
        <f t="shared" si="1414"/>
        <v>0</v>
      </c>
      <c r="BX2235" s="3" t="str">
        <f t="shared" si="1415"/>
        <v>No</v>
      </c>
      <c r="BY2235" s="3">
        <f t="shared" si="1416"/>
        <v>75345</v>
      </c>
      <c r="BZ2235">
        <v>1</v>
      </c>
      <c r="CA2235" s="3">
        <f t="shared" si="1417"/>
        <v>75345</v>
      </c>
      <c r="CC2235" s="3">
        <f t="shared" si="1418"/>
        <v>0</v>
      </c>
      <c r="CD2235" s="3">
        <f t="shared" si="1419"/>
        <v>0</v>
      </c>
      <c r="CE2235" s="3" t="str">
        <f t="shared" si="1420"/>
        <v/>
      </c>
      <c r="CF2235" s="3" t="e">
        <f>HLOOKUP(CE2235,'Valuation Data'!$D$2:$K$5,4,FALSE)</f>
        <v>#N/A</v>
      </c>
      <c r="CG2235" s="3">
        <f t="shared" si="1421"/>
        <v>75345</v>
      </c>
      <c r="CH2235" s="3" t="str">
        <f t="shared" si="1422"/>
        <v>No</v>
      </c>
      <c r="CI2235" s="3" t="str">
        <f>VLOOKUP(R2235,'Use Codes &amp; County Type'!A:D,4,FALSE)</f>
        <v>V</v>
      </c>
      <c r="CJ2235" s="3" t="str">
        <f t="shared" si="1423"/>
        <v>Yes</v>
      </c>
      <c r="CK2235" s="3" t="str">
        <f t="shared" si="1424"/>
        <v>No</v>
      </c>
      <c r="CL2235" s="3">
        <f t="shared" si="1425"/>
        <v>0</v>
      </c>
      <c r="CM2235" s="3">
        <f t="shared" si="1426"/>
        <v>0</v>
      </c>
      <c r="CN2235" s="3">
        <f t="shared" si="1427"/>
        <v>6624.24</v>
      </c>
      <c r="CO2235" s="3">
        <f t="shared" si="1428"/>
        <v>-6624.24</v>
      </c>
      <c r="CP2235" s="3">
        <f t="shared" si="1429"/>
        <v>8.7918773641250239E-2</v>
      </c>
      <c r="CR2235" s="3" t="str">
        <f t="shared" si="1430"/>
        <v>No</v>
      </c>
      <c r="CV2235" s="3" t="str">
        <f t="shared" si="1431"/>
        <v>Vacant, No Sales Data</v>
      </c>
      <c r="CW2235" s="3">
        <f t="shared" si="1432"/>
        <v>2234</v>
      </c>
      <c r="CX2235" s="3">
        <f t="shared" si="1433"/>
        <v>1656.06</v>
      </c>
      <c r="CY2235" s="3" t="str">
        <f t="shared" si="1434"/>
        <v>Ok</v>
      </c>
      <c r="CZ2235">
        <v>0</v>
      </c>
      <c r="DA2235">
        <v>0</v>
      </c>
    </row>
    <row r="2236" spans="1:105" x14ac:dyDescent="0.25">
      <c r="A2236">
        <v>2235</v>
      </c>
      <c r="B2236" t="s">
        <v>3</v>
      </c>
      <c r="C2236" t="s">
        <v>2344</v>
      </c>
      <c r="D2236">
        <v>1656.06</v>
      </c>
      <c r="E2236">
        <v>2017</v>
      </c>
      <c r="F2236">
        <v>1656.06</v>
      </c>
      <c r="G2236">
        <v>1656.06</v>
      </c>
      <c r="H2236" s="3">
        <f t="shared" si="1394"/>
        <v>0</v>
      </c>
      <c r="I2236">
        <v>2934</v>
      </c>
      <c r="J2236" t="s">
        <v>2736</v>
      </c>
      <c r="K2236" t="s">
        <v>2738</v>
      </c>
      <c r="L2236">
        <v>32034</v>
      </c>
      <c r="M2236" t="s">
        <v>4442</v>
      </c>
      <c r="N2236" t="s">
        <v>4761</v>
      </c>
      <c r="O2236">
        <v>0</v>
      </c>
      <c r="P2236">
        <v>0</v>
      </c>
      <c r="Q2236" t="s">
        <v>6302</v>
      </c>
      <c r="R2236">
        <v>0</v>
      </c>
      <c r="S2236" t="s">
        <v>6538</v>
      </c>
      <c r="T2236">
        <v>8001</v>
      </c>
      <c r="U2236" t="s">
        <v>6581</v>
      </c>
      <c r="V2236">
        <v>2017</v>
      </c>
      <c r="W2236">
        <v>75345</v>
      </c>
      <c r="X2236">
        <v>2017</v>
      </c>
      <c r="Y2236">
        <v>75345</v>
      </c>
      <c r="Z2236">
        <v>1501.67</v>
      </c>
      <c r="AA2236" s="3">
        <f t="shared" si="1395"/>
        <v>0.90677270147216893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 s="3" t="str">
        <f t="shared" si="1396"/>
        <v>No</v>
      </c>
      <c r="AQ2236" s="3" t="str">
        <f t="shared" si="1397"/>
        <v>No</v>
      </c>
      <c r="AR2236" s="3" t="str">
        <f t="shared" si="1398"/>
        <v>No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 t="s">
        <v>6616</v>
      </c>
      <c r="BC2236">
        <v>0</v>
      </c>
      <c r="BD2236" s="4" t="str">
        <f t="shared" si="1399"/>
        <v>No</v>
      </c>
      <c r="BE2236" t="s">
        <v>6640</v>
      </c>
      <c r="BF2236" s="3" t="str">
        <f t="shared" si="1400"/>
        <v>No</v>
      </c>
      <c r="BG2236" t="s">
        <v>6645</v>
      </c>
      <c r="BH2236" s="3" t="str">
        <f t="shared" si="1401"/>
        <v>2934 RIVERBEND WALK</v>
      </c>
      <c r="BI2236" s="3" t="str">
        <f t="shared" si="1402"/>
        <v>Fernandina Beach</v>
      </c>
      <c r="BJ2236" s="3" t="str">
        <f t="shared" si="1403"/>
        <v>Florida</v>
      </c>
      <c r="BK2236" s="3">
        <f t="shared" si="1404"/>
        <v>32034</v>
      </c>
      <c r="BL2236" s="3" t="str">
        <f t="shared" si="1405"/>
        <v>2934 RIVERBEND WALK FERNANDINA BEACH FL 32034</v>
      </c>
      <c r="BM2236" s="3" t="str">
        <f t="shared" si="1406"/>
        <v/>
      </c>
      <c r="BN2236" s="3" t="str">
        <f t="shared" si="1407"/>
        <v>Pass</v>
      </c>
      <c r="BO2236" s="3" t="str">
        <f t="shared" si="1408"/>
        <v>No</v>
      </c>
      <c r="BP2236" s="3" t="str">
        <f t="shared" si="1409"/>
        <v>FV&lt;$10K</v>
      </c>
      <c r="BQ2236" t="s">
        <v>6650</v>
      </c>
      <c r="BR2236" s="3" t="str">
        <f t="shared" si="1410"/>
        <v>No, &lt; $20K Lien</v>
      </c>
      <c r="BS2236" s="3" t="str">
        <f t="shared" si="1411"/>
        <v>No, Lien &lt; $20K</v>
      </c>
      <c r="BT2236" t="s">
        <v>6650</v>
      </c>
      <c r="BU2236" s="3" t="str">
        <f t="shared" si="1412"/>
        <v>No</v>
      </c>
      <c r="BV2236" s="3" t="str">
        <f t="shared" si="1413"/>
        <v>No</v>
      </c>
      <c r="BW2236" s="3">
        <f t="shared" si="1414"/>
        <v>0</v>
      </c>
      <c r="BX2236" s="3" t="str">
        <f t="shared" si="1415"/>
        <v>No</v>
      </c>
      <c r="BY2236" s="3">
        <f t="shared" si="1416"/>
        <v>75345</v>
      </c>
      <c r="BZ2236">
        <v>1</v>
      </c>
      <c r="CA2236" s="3">
        <f t="shared" si="1417"/>
        <v>75345</v>
      </c>
      <c r="CC2236" s="3">
        <f t="shared" si="1418"/>
        <v>0</v>
      </c>
      <c r="CD2236" s="3">
        <f t="shared" si="1419"/>
        <v>0</v>
      </c>
      <c r="CE2236" s="3" t="str">
        <f t="shared" si="1420"/>
        <v/>
      </c>
      <c r="CF2236" s="3" t="e">
        <f>HLOOKUP(CE2236,'Valuation Data'!$D$2:$K$5,4,FALSE)</f>
        <v>#N/A</v>
      </c>
      <c r="CG2236" s="3">
        <f t="shared" si="1421"/>
        <v>75345</v>
      </c>
      <c r="CH2236" s="3" t="str">
        <f t="shared" si="1422"/>
        <v>No</v>
      </c>
      <c r="CI2236" s="3" t="str">
        <f>VLOOKUP(R2236,'Use Codes &amp; County Type'!A:D,4,FALSE)</f>
        <v>V</v>
      </c>
      <c r="CJ2236" s="3" t="str">
        <f t="shared" si="1423"/>
        <v>Yes</v>
      </c>
      <c r="CK2236" s="3" t="str">
        <f t="shared" si="1424"/>
        <v>No</v>
      </c>
      <c r="CL2236" s="3">
        <f t="shared" si="1425"/>
        <v>0</v>
      </c>
      <c r="CM2236" s="3">
        <f t="shared" si="1426"/>
        <v>0</v>
      </c>
      <c r="CN2236" s="3">
        <f t="shared" si="1427"/>
        <v>6624.24</v>
      </c>
      <c r="CO2236" s="3">
        <f t="shared" si="1428"/>
        <v>-6624.24</v>
      </c>
      <c r="CP2236" s="3">
        <f t="shared" si="1429"/>
        <v>8.7918773641250239E-2</v>
      </c>
      <c r="CR2236" s="3" t="str">
        <f t="shared" si="1430"/>
        <v>No</v>
      </c>
      <c r="CV2236" s="3" t="str">
        <f t="shared" si="1431"/>
        <v>Vacant, No Sales Data</v>
      </c>
      <c r="CW2236" s="3">
        <f t="shared" si="1432"/>
        <v>2235</v>
      </c>
      <c r="CX2236" s="3">
        <f t="shared" si="1433"/>
        <v>1656.06</v>
      </c>
      <c r="CY2236" s="3" t="str">
        <f t="shared" si="1434"/>
        <v>Ok</v>
      </c>
      <c r="CZ2236">
        <v>0</v>
      </c>
      <c r="DA2236">
        <v>0</v>
      </c>
    </row>
    <row r="2237" spans="1:105" x14ac:dyDescent="0.25">
      <c r="A2237">
        <v>2236</v>
      </c>
      <c r="B2237" t="s">
        <v>3</v>
      </c>
      <c r="C2237" t="s">
        <v>2345</v>
      </c>
      <c r="D2237">
        <v>1656.06</v>
      </c>
      <c r="E2237">
        <v>2017</v>
      </c>
      <c r="F2237">
        <v>1656.06</v>
      </c>
      <c r="G2237">
        <v>1656.06</v>
      </c>
      <c r="H2237" s="3">
        <f t="shared" si="1394"/>
        <v>0</v>
      </c>
      <c r="I2237">
        <v>2922</v>
      </c>
      <c r="J2237" t="s">
        <v>2736</v>
      </c>
      <c r="K2237" t="s">
        <v>2738</v>
      </c>
      <c r="L2237">
        <v>32034</v>
      </c>
      <c r="M2237" t="s">
        <v>4443</v>
      </c>
      <c r="N2237" t="s">
        <v>4761</v>
      </c>
      <c r="O2237">
        <v>0</v>
      </c>
      <c r="P2237">
        <v>0</v>
      </c>
      <c r="Q2237" t="s">
        <v>6302</v>
      </c>
      <c r="R2237">
        <v>0</v>
      </c>
      <c r="S2237" t="s">
        <v>6538</v>
      </c>
      <c r="T2237">
        <v>8001</v>
      </c>
      <c r="U2237" t="s">
        <v>6581</v>
      </c>
      <c r="V2237">
        <v>2017</v>
      </c>
      <c r="W2237">
        <v>75345</v>
      </c>
      <c r="X2237">
        <v>2017</v>
      </c>
      <c r="Y2237">
        <v>75345</v>
      </c>
      <c r="Z2237">
        <v>1501.67</v>
      </c>
      <c r="AA2237" s="3">
        <f t="shared" si="1395"/>
        <v>0.90677270147216893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 s="3" t="str">
        <f t="shared" si="1396"/>
        <v>No</v>
      </c>
      <c r="AQ2237" s="3" t="str">
        <f t="shared" si="1397"/>
        <v>No</v>
      </c>
      <c r="AR2237" s="3" t="str">
        <f t="shared" si="1398"/>
        <v>No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 t="s">
        <v>6616</v>
      </c>
      <c r="BC2237">
        <v>0</v>
      </c>
      <c r="BD2237" s="4" t="str">
        <f t="shared" si="1399"/>
        <v>No</v>
      </c>
      <c r="BE2237" t="s">
        <v>6640</v>
      </c>
      <c r="BF2237" s="3" t="str">
        <f t="shared" si="1400"/>
        <v>No</v>
      </c>
      <c r="BG2237" t="s">
        <v>6645</v>
      </c>
      <c r="BH2237" s="3" t="str">
        <f t="shared" si="1401"/>
        <v>2922 RIVERBEND WALK</v>
      </c>
      <c r="BI2237" s="3" t="str">
        <f t="shared" si="1402"/>
        <v>Fernandina Beach</v>
      </c>
      <c r="BJ2237" s="3" t="str">
        <f t="shared" si="1403"/>
        <v>Florida</v>
      </c>
      <c r="BK2237" s="3">
        <f t="shared" si="1404"/>
        <v>32034</v>
      </c>
      <c r="BL2237" s="3" t="str">
        <f t="shared" si="1405"/>
        <v>2922 RIVERBEND WALK FERNANDINA BEACH FL 32034</v>
      </c>
      <c r="BM2237" s="3" t="str">
        <f t="shared" si="1406"/>
        <v/>
      </c>
      <c r="BN2237" s="3" t="str">
        <f t="shared" si="1407"/>
        <v>Pass</v>
      </c>
      <c r="BO2237" s="3" t="str">
        <f t="shared" si="1408"/>
        <v>No</v>
      </c>
      <c r="BP2237" s="3" t="str">
        <f t="shared" si="1409"/>
        <v>FV&lt;$10K</v>
      </c>
      <c r="BQ2237" t="s">
        <v>6650</v>
      </c>
      <c r="BR2237" s="3" t="str">
        <f t="shared" si="1410"/>
        <v>No, &lt; $20K Lien</v>
      </c>
      <c r="BS2237" s="3" t="str">
        <f t="shared" si="1411"/>
        <v>No, Lien &lt; $20K</v>
      </c>
      <c r="BT2237" t="s">
        <v>6650</v>
      </c>
      <c r="BU2237" s="3" t="str">
        <f t="shared" si="1412"/>
        <v>No</v>
      </c>
      <c r="BV2237" s="3" t="str">
        <f t="shared" si="1413"/>
        <v>No</v>
      </c>
      <c r="BW2237" s="3">
        <f t="shared" si="1414"/>
        <v>0</v>
      </c>
      <c r="BX2237" s="3" t="str">
        <f t="shared" si="1415"/>
        <v>No</v>
      </c>
      <c r="BY2237" s="3">
        <f t="shared" si="1416"/>
        <v>75345</v>
      </c>
      <c r="BZ2237">
        <v>1</v>
      </c>
      <c r="CA2237" s="3">
        <f t="shared" si="1417"/>
        <v>75345</v>
      </c>
      <c r="CC2237" s="3">
        <f t="shared" si="1418"/>
        <v>0</v>
      </c>
      <c r="CD2237" s="3">
        <f t="shared" si="1419"/>
        <v>0</v>
      </c>
      <c r="CE2237" s="3" t="str">
        <f t="shared" si="1420"/>
        <v/>
      </c>
      <c r="CF2237" s="3" t="e">
        <f>HLOOKUP(CE2237,'Valuation Data'!$D$2:$K$5,4,FALSE)</f>
        <v>#N/A</v>
      </c>
      <c r="CG2237" s="3">
        <f t="shared" si="1421"/>
        <v>75345</v>
      </c>
      <c r="CH2237" s="3" t="str">
        <f t="shared" si="1422"/>
        <v>No</v>
      </c>
      <c r="CI2237" s="3" t="str">
        <f>VLOOKUP(R2237,'Use Codes &amp; County Type'!A:D,4,FALSE)</f>
        <v>V</v>
      </c>
      <c r="CJ2237" s="3" t="str">
        <f t="shared" si="1423"/>
        <v>Yes</v>
      </c>
      <c r="CK2237" s="3" t="str">
        <f t="shared" si="1424"/>
        <v>No</v>
      </c>
      <c r="CL2237" s="3">
        <f t="shared" si="1425"/>
        <v>0</v>
      </c>
      <c r="CM2237" s="3">
        <f t="shared" si="1426"/>
        <v>0</v>
      </c>
      <c r="CN2237" s="3">
        <f t="shared" si="1427"/>
        <v>6624.24</v>
      </c>
      <c r="CO2237" s="3">
        <f t="shared" si="1428"/>
        <v>-6624.24</v>
      </c>
      <c r="CP2237" s="3">
        <f t="shared" si="1429"/>
        <v>8.7918773641250239E-2</v>
      </c>
      <c r="CR2237" s="3" t="str">
        <f t="shared" si="1430"/>
        <v>No</v>
      </c>
      <c r="CV2237" s="3" t="str">
        <f t="shared" si="1431"/>
        <v>Vacant, No Sales Data</v>
      </c>
      <c r="CW2237" s="3">
        <f t="shared" si="1432"/>
        <v>2236</v>
      </c>
      <c r="CX2237" s="3">
        <f t="shared" si="1433"/>
        <v>1656.06</v>
      </c>
      <c r="CY2237" s="3" t="str">
        <f t="shared" si="1434"/>
        <v>Ok</v>
      </c>
      <c r="CZ2237">
        <v>0</v>
      </c>
      <c r="DA2237">
        <v>0</v>
      </c>
    </row>
    <row r="2238" spans="1:105" x14ac:dyDescent="0.25">
      <c r="A2238">
        <v>2237</v>
      </c>
      <c r="B2238" t="s">
        <v>3</v>
      </c>
      <c r="C2238" t="s">
        <v>2346</v>
      </c>
      <c r="D2238">
        <v>1656.06</v>
      </c>
      <c r="E2238">
        <v>2017</v>
      </c>
      <c r="F2238">
        <v>1656.06</v>
      </c>
      <c r="G2238">
        <v>1656.06</v>
      </c>
      <c r="H2238" s="3">
        <f t="shared" si="1394"/>
        <v>0</v>
      </c>
      <c r="I2238">
        <v>2918</v>
      </c>
      <c r="J2238" t="s">
        <v>2736</v>
      </c>
      <c r="K2238" t="s">
        <v>2738</v>
      </c>
      <c r="L2238">
        <v>32034</v>
      </c>
      <c r="M2238" t="s">
        <v>4444</v>
      </c>
      <c r="N2238" t="s">
        <v>4761</v>
      </c>
      <c r="O2238">
        <v>0</v>
      </c>
      <c r="P2238">
        <v>0</v>
      </c>
      <c r="Q2238" t="s">
        <v>6302</v>
      </c>
      <c r="R2238">
        <v>0</v>
      </c>
      <c r="S2238" t="s">
        <v>6538</v>
      </c>
      <c r="T2238">
        <v>8001</v>
      </c>
      <c r="U2238" t="s">
        <v>6581</v>
      </c>
      <c r="V2238">
        <v>2017</v>
      </c>
      <c r="W2238">
        <v>75345</v>
      </c>
      <c r="X2238">
        <v>2017</v>
      </c>
      <c r="Y2238">
        <v>75345</v>
      </c>
      <c r="Z2238">
        <v>1501.67</v>
      </c>
      <c r="AA2238" s="3">
        <f t="shared" si="1395"/>
        <v>0.90677270147216893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 s="3" t="str">
        <f t="shared" si="1396"/>
        <v>No</v>
      </c>
      <c r="AQ2238" s="3" t="str">
        <f t="shared" si="1397"/>
        <v>No</v>
      </c>
      <c r="AR2238" s="3" t="str">
        <f t="shared" si="1398"/>
        <v>No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 t="s">
        <v>6616</v>
      </c>
      <c r="BC2238">
        <v>0</v>
      </c>
      <c r="BD2238" s="4" t="str">
        <f t="shared" si="1399"/>
        <v>No</v>
      </c>
      <c r="BE2238" t="s">
        <v>6640</v>
      </c>
      <c r="BF2238" s="3" t="str">
        <f t="shared" si="1400"/>
        <v>No</v>
      </c>
      <c r="BG2238" t="s">
        <v>6645</v>
      </c>
      <c r="BH2238" s="3" t="str">
        <f t="shared" si="1401"/>
        <v>2918 RIVERBEND WALK</v>
      </c>
      <c r="BI2238" s="3" t="str">
        <f t="shared" si="1402"/>
        <v>Fernandina Beach</v>
      </c>
      <c r="BJ2238" s="3" t="str">
        <f t="shared" si="1403"/>
        <v>Florida</v>
      </c>
      <c r="BK2238" s="3">
        <f t="shared" si="1404"/>
        <v>32034</v>
      </c>
      <c r="BL2238" s="3" t="str">
        <f t="shared" si="1405"/>
        <v>2918 RIVERBEND WALK FERNANDINA BEACH FL 32034</v>
      </c>
      <c r="BM2238" s="3" t="str">
        <f t="shared" si="1406"/>
        <v/>
      </c>
      <c r="BN2238" s="3" t="str">
        <f t="shared" si="1407"/>
        <v>Pass</v>
      </c>
      <c r="BO2238" s="3" t="str">
        <f t="shared" si="1408"/>
        <v>No</v>
      </c>
      <c r="BP2238" s="3" t="str">
        <f t="shared" si="1409"/>
        <v>FV&lt;$10K</v>
      </c>
      <c r="BQ2238" t="s">
        <v>6650</v>
      </c>
      <c r="BR2238" s="3" t="str">
        <f t="shared" si="1410"/>
        <v>No, &lt; $20K Lien</v>
      </c>
      <c r="BS2238" s="3" t="str">
        <f t="shared" si="1411"/>
        <v>No, Lien &lt; $20K</v>
      </c>
      <c r="BT2238" t="s">
        <v>6650</v>
      </c>
      <c r="BU2238" s="3" t="str">
        <f t="shared" si="1412"/>
        <v>No</v>
      </c>
      <c r="BV2238" s="3" t="str">
        <f t="shared" si="1413"/>
        <v>No</v>
      </c>
      <c r="BW2238" s="3">
        <f t="shared" si="1414"/>
        <v>0</v>
      </c>
      <c r="BX2238" s="3" t="str">
        <f t="shared" si="1415"/>
        <v>No</v>
      </c>
      <c r="BY2238" s="3">
        <f t="shared" si="1416"/>
        <v>75345</v>
      </c>
      <c r="BZ2238">
        <v>1</v>
      </c>
      <c r="CA2238" s="3">
        <f t="shared" si="1417"/>
        <v>75345</v>
      </c>
      <c r="CC2238" s="3">
        <f t="shared" si="1418"/>
        <v>0</v>
      </c>
      <c r="CD2238" s="3">
        <f t="shared" si="1419"/>
        <v>0</v>
      </c>
      <c r="CE2238" s="3" t="str">
        <f t="shared" si="1420"/>
        <v/>
      </c>
      <c r="CF2238" s="3" t="e">
        <f>HLOOKUP(CE2238,'Valuation Data'!$D$2:$K$5,4,FALSE)</f>
        <v>#N/A</v>
      </c>
      <c r="CG2238" s="3">
        <f t="shared" si="1421"/>
        <v>75345</v>
      </c>
      <c r="CH2238" s="3" t="str">
        <f t="shared" si="1422"/>
        <v>No</v>
      </c>
      <c r="CI2238" s="3" t="str">
        <f>VLOOKUP(R2238,'Use Codes &amp; County Type'!A:D,4,FALSE)</f>
        <v>V</v>
      </c>
      <c r="CJ2238" s="3" t="str">
        <f t="shared" si="1423"/>
        <v>Yes</v>
      </c>
      <c r="CK2238" s="3" t="str">
        <f t="shared" si="1424"/>
        <v>No</v>
      </c>
      <c r="CL2238" s="3">
        <f t="shared" si="1425"/>
        <v>0</v>
      </c>
      <c r="CM2238" s="3">
        <f t="shared" si="1426"/>
        <v>0</v>
      </c>
      <c r="CN2238" s="3">
        <f t="shared" si="1427"/>
        <v>6624.24</v>
      </c>
      <c r="CO2238" s="3">
        <f t="shared" si="1428"/>
        <v>-6624.24</v>
      </c>
      <c r="CP2238" s="3">
        <f t="shared" si="1429"/>
        <v>8.7918773641250239E-2</v>
      </c>
      <c r="CR2238" s="3" t="str">
        <f t="shared" si="1430"/>
        <v>No</v>
      </c>
      <c r="CV2238" s="3" t="str">
        <f t="shared" si="1431"/>
        <v>Vacant, No Sales Data</v>
      </c>
      <c r="CW2238" s="3">
        <f t="shared" si="1432"/>
        <v>2237</v>
      </c>
      <c r="CX2238" s="3">
        <f t="shared" si="1433"/>
        <v>1656.06</v>
      </c>
      <c r="CY2238" s="3" t="str">
        <f t="shared" si="1434"/>
        <v>Ok</v>
      </c>
      <c r="CZ2238">
        <v>0</v>
      </c>
      <c r="DA2238">
        <v>0</v>
      </c>
    </row>
    <row r="2239" spans="1:105" x14ac:dyDescent="0.25">
      <c r="A2239">
        <v>2238</v>
      </c>
      <c r="B2239" t="s">
        <v>3</v>
      </c>
      <c r="C2239" t="s">
        <v>2347</v>
      </c>
      <c r="D2239">
        <v>1656.06</v>
      </c>
      <c r="E2239">
        <v>2017</v>
      </c>
      <c r="F2239">
        <v>1656.06</v>
      </c>
      <c r="G2239">
        <v>1656.06</v>
      </c>
      <c r="H2239" s="3">
        <f t="shared" si="1394"/>
        <v>0</v>
      </c>
      <c r="I2239">
        <v>2914</v>
      </c>
      <c r="J2239" t="s">
        <v>2736</v>
      </c>
      <c r="K2239" t="s">
        <v>2738</v>
      </c>
      <c r="L2239">
        <v>32034</v>
      </c>
      <c r="M2239" t="s">
        <v>4445</v>
      </c>
      <c r="N2239" t="s">
        <v>4761</v>
      </c>
      <c r="O2239">
        <v>0</v>
      </c>
      <c r="P2239">
        <v>0</v>
      </c>
      <c r="Q2239" t="s">
        <v>6302</v>
      </c>
      <c r="R2239">
        <v>0</v>
      </c>
      <c r="S2239" t="s">
        <v>6538</v>
      </c>
      <c r="T2239">
        <v>8001</v>
      </c>
      <c r="U2239" t="s">
        <v>6581</v>
      </c>
      <c r="V2239">
        <v>2017</v>
      </c>
      <c r="W2239">
        <v>75345</v>
      </c>
      <c r="X2239">
        <v>2017</v>
      </c>
      <c r="Y2239">
        <v>75345</v>
      </c>
      <c r="Z2239">
        <v>1501.67</v>
      </c>
      <c r="AA2239" s="3">
        <f t="shared" si="1395"/>
        <v>0.90677270147216893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 s="3" t="str">
        <f t="shared" si="1396"/>
        <v>No</v>
      </c>
      <c r="AQ2239" s="3" t="str">
        <f t="shared" si="1397"/>
        <v>No</v>
      </c>
      <c r="AR2239" s="3" t="str">
        <f t="shared" si="1398"/>
        <v>No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 t="s">
        <v>6616</v>
      </c>
      <c r="BC2239">
        <v>0</v>
      </c>
      <c r="BD2239" s="4" t="str">
        <f t="shared" si="1399"/>
        <v>No</v>
      </c>
      <c r="BE2239" t="s">
        <v>6640</v>
      </c>
      <c r="BF2239" s="3" t="str">
        <f t="shared" si="1400"/>
        <v>No</v>
      </c>
      <c r="BG2239" t="s">
        <v>6645</v>
      </c>
      <c r="BH2239" s="3" t="str">
        <f t="shared" si="1401"/>
        <v>2914 RIVERBEND WALK</v>
      </c>
      <c r="BI2239" s="3" t="str">
        <f t="shared" si="1402"/>
        <v>Fernandina Beach</v>
      </c>
      <c r="BJ2239" s="3" t="str">
        <f t="shared" si="1403"/>
        <v>Florida</v>
      </c>
      <c r="BK2239" s="3">
        <f t="shared" si="1404"/>
        <v>32034</v>
      </c>
      <c r="BL2239" s="3" t="str">
        <f t="shared" si="1405"/>
        <v>2914 RIVERBEND WALK FERNANDINA BEACH FL 32034</v>
      </c>
      <c r="BM2239" s="3" t="str">
        <f t="shared" si="1406"/>
        <v/>
      </c>
      <c r="BN2239" s="3" t="str">
        <f t="shared" si="1407"/>
        <v>Pass</v>
      </c>
      <c r="BO2239" s="3" t="str">
        <f t="shared" si="1408"/>
        <v>No</v>
      </c>
      <c r="BP2239" s="3" t="str">
        <f t="shared" si="1409"/>
        <v>FV&lt;$10K</v>
      </c>
      <c r="BQ2239" t="s">
        <v>6650</v>
      </c>
      <c r="BR2239" s="3" t="str">
        <f t="shared" si="1410"/>
        <v>No, &lt; $20K Lien</v>
      </c>
      <c r="BS2239" s="3" t="str">
        <f t="shared" si="1411"/>
        <v>No, Lien &lt; $20K</v>
      </c>
      <c r="BT2239" t="s">
        <v>6650</v>
      </c>
      <c r="BU2239" s="3" t="str">
        <f t="shared" si="1412"/>
        <v>No</v>
      </c>
      <c r="BV2239" s="3" t="str">
        <f t="shared" si="1413"/>
        <v>No</v>
      </c>
      <c r="BW2239" s="3">
        <f t="shared" si="1414"/>
        <v>0</v>
      </c>
      <c r="BX2239" s="3" t="str">
        <f t="shared" si="1415"/>
        <v>No</v>
      </c>
      <c r="BY2239" s="3">
        <f t="shared" si="1416"/>
        <v>75345</v>
      </c>
      <c r="BZ2239">
        <v>1</v>
      </c>
      <c r="CA2239" s="3">
        <f t="shared" si="1417"/>
        <v>75345</v>
      </c>
      <c r="CC2239" s="3">
        <f t="shared" si="1418"/>
        <v>0</v>
      </c>
      <c r="CD2239" s="3">
        <f t="shared" si="1419"/>
        <v>0</v>
      </c>
      <c r="CE2239" s="3" t="str">
        <f t="shared" si="1420"/>
        <v/>
      </c>
      <c r="CF2239" s="3" t="e">
        <f>HLOOKUP(CE2239,'Valuation Data'!$D$2:$K$5,4,FALSE)</f>
        <v>#N/A</v>
      </c>
      <c r="CG2239" s="3">
        <f t="shared" si="1421"/>
        <v>75345</v>
      </c>
      <c r="CH2239" s="3" t="str">
        <f t="shared" si="1422"/>
        <v>No</v>
      </c>
      <c r="CI2239" s="3" t="str">
        <f>VLOOKUP(R2239,'Use Codes &amp; County Type'!A:D,4,FALSE)</f>
        <v>V</v>
      </c>
      <c r="CJ2239" s="3" t="str">
        <f t="shared" si="1423"/>
        <v>Yes</v>
      </c>
      <c r="CK2239" s="3" t="str">
        <f t="shared" si="1424"/>
        <v>No</v>
      </c>
      <c r="CL2239" s="3">
        <f t="shared" si="1425"/>
        <v>0</v>
      </c>
      <c r="CM2239" s="3">
        <f t="shared" si="1426"/>
        <v>0</v>
      </c>
      <c r="CN2239" s="3">
        <f t="shared" si="1427"/>
        <v>6624.24</v>
      </c>
      <c r="CO2239" s="3">
        <f t="shared" si="1428"/>
        <v>-6624.24</v>
      </c>
      <c r="CP2239" s="3">
        <f t="shared" si="1429"/>
        <v>8.7918773641250239E-2</v>
      </c>
      <c r="CR2239" s="3" t="str">
        <f t="shared" si="1430"/>
        <v>No</v>
      </c>
      <c r="CV2239" s="3" t="str">
        <f t="shared" si="1431"/>
        <v>Vacant, No Sales Data</v>
      </c>
      <c r="CW2239" s="3">
        <f t="shared" si="1432"/>
        <v>2238</v>
      </c>
      <c r="CX2239" s="3">
        <f t="shared" si="1433"/>
        <v>1656.06</v>
      </c>
      <c r="CY2239" s="3" t="str">
        <f t="shared" si="1434"/>
        <v>Ok</v>
      </c>
      <c r="CZ2239">
        <v>0</v>
      </c>
      <c r="DA2239">
        <v>0</v>
      </c>
    </row>
    <row r="2240" spans="1:105" x14ac:dyDescent="0.25">
      <c r="A2240">
        <v>2239</v>
      </c>
      <c r="B2240" t="s">
        <v>3</v>
      </c>
      <c r="C2240" t="s">
        <v>2348</v>
      </c>
      <c r="D2240">
        <v>1656.06</v>
      </c>
      <c r="E2240">
        <v>2017</v>
      </c>
      <c r="F2240">
        <v>1656.06</v>
      </c>
      <c r="G2240">
        <v>1656.06</v>
      </c>
      <c r="H2240" s="3">
        <f t="shared" si="1394"/>
        <v>0</v>
      </c>
      <c r="I2240">
        <v>2910</v>
      </c>
      <c r="J2240" t="s">
        <v>2736</v>
      </c>
      <c r="K2240" t="s">
        <v>2738</v>
      </c>
      <c r="L2240">
        <v>32034</v>
      </c>
      <c r="M2240" t="s">
        <v>4446</v>
      </c>
      <c r="N2240" t="s">
        <v>4761</v>
      </c>
      <c r="O2240">
        <v>0</v>
      </c>
      <c r="P2240">
        <v>0</v>
      </c>
      <c r="Q2240" t="s">
        <v>6302</v>
      </c>
      <c r="R2240">
        <v>0</v>
      </c>
      <c r="S2240" t="s">
        <v>6538</v>
      </c>
      <c r="T2240">
        <v>8001</v>
      </c>
      <c r="U2240" t="s">
        <v>6581</v>
      </c>
      <c r="V2240">
        <v>2017</v>
      </c>
      <c r="W2240">
        <v>75345</v>
      </c>
      <c r="X2240">
        <v>2017</v>
      </c>
      <c r="Y2240">
        <v>75345</v>
      </c>
      <c r="Z2240">
        <v>1501.67</v>
      </c>
      <c r="AA2240" s="3">
        <f t="shared" si="1395"/>
        <v>0.90677270147216893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 s="3" t="str">
        <f t="shared" si="1396"/>
        <v>No</v>
      </c>
      <c r="AQ2240" s="3" t="str">
        <f t="shared" si="1397"/>
        <v>No</v>
      </c>
      <c r="AR2240" s="3" t="str">
        <f t="shared" si="1398"/>
        <v>No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 t="s">
        <v>6616</v>
      </c>
      <c r="BC2240">
        <v>0</v>
      </c>
      <c r="BD2240" s="4" t="str">
        <f t="shared" si="1399"/>
        <v>No</v>
      </c>
      <c r="BE2240" t="s">
        <v>6640</v>
      </c>
      <c r="BF2240" s="3" t="str">
        <f t="shared" si="1400"/>
        <v>No</v>
      </c>
      <c r="BG2240" t="s">
        <v>6645</v>
      </c>
      <c r="BH2240" s="3" t="str">
        <f t="shared" si="1401"/>
        <v>2910 RIVERBEND WALK</v>
      </c>
      <c r="BI2240" s="3" t="str">
        <f t="shared" si="1402"/>
        <v>Fernandina Beach</v>
      </c>
      <c r="BJ2240" s="3" t="str">
        <f t="shared" si="1403"/>
        <v>Florida</v>
      </c>
      <c r="BK2240" s="3">
        <f t="shared" si="1404"/>
        <v>32034</v>
      </c>
      <c r="BL2240" s="3" t="str">
        <f t="shared" si="1405"/>
        <v>2910 RIVERBEND WALK FERNANDINA BEACH FL 32034</v>
      </c>
      <c r="BM2240" s="3" t="str">
        <f t="shared" si="1406"/>
        <v/>
      </c>
      <c r="BN2240" s="3" t="str">
        <f t="shared" si="1407"/>
        <v>Pass</v>
      </c>
      <c r="BO2240" s="3" t="str">
        <f t="shared" si="1408"/>
        <v>No</v>
      </c>
      <c r="BP2240" s="3" t="str">
        <f t="shared" si="1409"/>
        <v>FV&lt;$10K</v>
      </c>
      <c r="BQ2240" t="s">
        <v>6650</v>
      </c>
      <c r="BR2240" s="3" t="str">
        <f t="shared" si="1410"/>
        <v>No, &lt; $20K Lien</v>
      </c>
      <c r="BS2240" s="3" t="str">
        <f t="shared" si="1411"/>
        <v>No, Lien &lt; $20K</v>
      </c>
      <c r="BT2240" t="s">
        <v>6650</v>
      </c>
      <c r="BU2240" s="3" t="str">
        <f t="shared" si="1412"/>
        <v>No</v>
      </c>
      <c r="BV2240" s="3" t="str">
        <f t="shared" si="1413"/>
        <v>No</v>
      </c>
      <c r="BW2240" s="3">
        <f t="shared" si="1414"/>
        <v>0</v>
      </c>
      <c r="BX2240" s="3" t="str">
        <f t="shared" si="1415"/>
        <v>No</v>
      </c>
      <c r="BY2240" s="3">
        <f t="shared" si="1416"/>
        <v>75345</v>
      </c>
      <c r="BZ2240">
        <v>1</v>
      </c>
      <c r="CA2240" s="3">
        <f t="shared" si="1417"/>
        <v>75345</v>
      </c>
      <c r="CC2240" s="3">
        <f t="shared" si="1418"/>
        <v>0</v>
      </c>
      <c r="CD2240" s="3">
        <f t="shared" si="1419"/>
        <v>0</v>
      </c>
      <c r="CE2240" s="3" t="str">
        <f t="shared" si="1420"/>
        <v/>
      </c>
      <c r="CF2240" s="3" t="e">
        <f>HLOOKUP(CE2240,'Valuation Data'!$D$2:$K$5,4,FALSE)</f>
        <v>#N/A</v>
      </c>
      <c r="CG2240" s="3">
        <f t="shared" si="1421"/>
        <v>75345</v>
      </c>
      <c r="CH2240" s="3" t="str">
        <f t="shared" si="1422"/>
        <v>No</v>
      </c>
      <c r="CI2240" s="3" t="str">
        <f>VLOOKUP(R2240,'Use Codes &amp; County Type'!A:D,4,FALSE)</f>
        <v>V</v>
      </c>
      <c r="CJ2240" s="3" t="str">
        <f t="shared" si="1423"/>
        <v>Yes</v>
      </c>
      <c r="CK2240" s="3" t="str">
        <f t="shared" si="1424"/>
        <v>No</v>
      </c>
      <c r="CL2240" s="3">
        <f t="shared" si="1425"/>
        <v>0</v>
      </c>
      <c r="CM2240" s="3">
        <f t="shared" si="1426"/>
        <v>0</v>
      </c>
      <c r="CN2240" s="3">
        <f t="shared" si="1427"/>
        <v>6624.24</v>
      </c>
      <c r="CO2240" s="3">
        <f t="shared" si="1428"/>
        <v>-6624.24</v>
      </c>
      <c r="CP2240" s="3">
        <f t="shared" si="1429"/>
        <v>8.7918773641250239E-2</v>
      </c>
      <c r="CR2240" s="3" t="str">
        <f t="shared" si="1430"/>
        <v>No</v>
      </c>
      <c r="CV2240" s="3" t="str">
        <f t="shared" si="1431"/>
        <v>Vacant, No Sales Data</v>
      </c>
      <c r="CW2240" s="3">
        <f t="shared" si="1432"/>
        <v>2239</v>
      </c>
      <c r="CX2240" s="3">
        <f t="shared" si="1433"/>
        <v>1656.06</v>
      </c>
      <c r="CY2240" s="3" t="str">
        <f t="shared" si="1434"/>
        <v>Ok</v>
      </c>
      <c r="CZ2240">
        <v>0</v>
      </c>
      <c r="DA2240">
        <v>0</v>
      </c>
    </row>
    <row r="2241" spans="1:105" x14ac:dyDescent="0.25">
      <c r="A2241">
        <v>2240</v>
      </c>
      <c r="B2241" t="s">
        <v>3</v>
      </c>
      <c r="C2241" t="s">
        <v>2349</v>
      </c>
      <c r="D2241">
        <v>1656.06</v>
      </c>
      <c r="E2241">
        <v>2017</v>
      </c>
      <c r="F2241">
        <v>1656.06</v>
      </c>
      <c r="G2241">
        <v>1656.06</v>
      </c>
      <c r="H2241" s="3">
        <f t="shared" si="1394"/>
        <v>0</v>
      </c>
      <c r="I2241">
        <v>2906</v>
      </c>
      <c r="J2241" t="s">
        <v>2736</v>
      </c>
      <c r="K2241" t="s">
        <v>2738</v>
      </c>
      <c r="L2241">
        <v>32034</v>
      </c>
      <c r="M2241" t="s">
        <v>4447</v>
      </c>
      <c r="N2241" t="s">
        <v>4761</v>
      </c>
      <c r="O2241">
        <v>0</v>
      </c>
      <c r="P2241">
        <v>0</v>
      </c>
      <c r="Q2241" t="s">
        <v>6302</v>
      </c>
      <c r="R2241">
        <v>0</v>
      </c>
      <c r="S2241" t="s">
        <v>6538</v>
      </c>
      <c r="T2241">
        <v>8001</v>
      </c>
      <c r="U2241" t="s">
        <v>6581</v>
      </c>
      <c r="V2241">
        <v>2017</v>
      </c>
      <c r="W2241">
        <v>75345</v>
      </c>
      <c r="X2241">
        <v>2017</v>
      </c>
      <c r="Y2241">
        <v>75345</v>
      </c>
      <c r="Z2241">
        <v>1501.67</v>
      </c>
      <c r="AA2241" s="3">
        <f t="shared" si="1395"/>
        <v>0.90677270147216893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 s="3" t="str">
        <f t="shared" si="1396"/>
        <v>No</v>
      </c>
      <c r="AQ2241" s="3" t="str">
        <f t="shared" si="1397"/>
        <v>No</v>
      </c>
      <c r="AR2241" s="3" t="str">
        <f t="shared" si="1398"/>
        <v>No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 t="s">
        <v>6616</v>
      </c>
      <c r="BC2241">
        <v>0</v>
      </c>
      <c r="BD2241" s="4" t="str">
        <f t="shared" si="1399"/>
        <v>No</v>
      </c>
      <c r="BE2241" t="s">
        <v>6640</v>
      </c>
      <c r="BF2241" s="3" t="str">
        <f t="shared" si="1400"/>
        <v>No</v>
      </c>
      <c r="BG2241" t="s">
        <v>6645</v>
      </c>
      <c r="BH2241" s="3" t="str">
        <f t="shared" si="1401"/>
        <v>2906 RIVERBEND WALK</v>
      </c>
      <c r="BI2241" s="3" t="str">
        <f t="shared" si="1402"/>
        <v>Fernandina Beach</v>
      </c>
      <c r="BJ2241" s="3" t="str">
        <f t="shared" si="1403"/>
        <v>Florida</v>
      </c>
      <c r="BK2241" s="3">
        <f t="shared" si="1404"/>
        <v>32034</v>
      </c>
      <c r="BL2241" s="3" t="str">
        <f t="shared" si="1405"/>
        <v>2906 RIVERBEND WALK FERNANDINA BEACH FL 32034</v>
      </c>
      <c r="BM2241" s="3" t="str">
        <f t="shared" si="1406"/>
        <v/>
      </c>
      <c r="BN2241" s="3" t="str">
        <f t="shared" si="1407"/>
        <v>Pass</v>
      </c>
      <c r="BO2241" s="3" t="str">
        <f t="shared" si="1408"/>
        <v>No</v>
      </c>
      <c r="BP2241" s="3" t="str">
        <f t="shared" si="1409"/>
        <v>FV&lt;$10K</v>
      </c>
      <c r="BQ2241" t="s">
        <v>6650</v>
      </c>
      <c r="BR2241" s="3" t="str">
        <f t="shared" si="1410"/>
        <v>No, &lt; $20K Lien</v>
      </c>
      <c r="BS2241" s="3" t="str">
        <f t="shared" si="1411"/>
        <v>No, Lien &lt; $20K</v>
      </c>
      <c r="BT2241" t="s">
        <v>6650</v>
      </c>
      <c r="BU2241" s="3" t="str">
        <f t="shared" si="1412"/>
        <v>No</v>
      </c>
      <c r="BV2241" s="3" t="str">
        <f t="shared" si="1413"/>
        <v>No</v>
      </c>
      <c r="BW2241" s="3">
        <f t="shared" si="1414"/>
        <v>0</v>
      </c>
      <c r="BX2241" s="3" t="str">
        <f t="shared" si="1415"/>
        <v>No</v>
      </c>
      <c r="BY2241" s="3">
        <f t="shared" si="1416"/>
        <v>75345</v>
      </c>
      <c r="BZ2241">
        <v>1</v>
      </c>
      <c r="CA2241" s="3">
        <f t="shared" si="1417"/>
        <v>75345</v>
      </c>
      <c r="CC2241" s="3">
        <f t="shared" si="1418"/>
        <v>0</v>
      </c>
      <c r="CD2241" s="3">
        <f t="shared" si="1419"/>
        <v>0</v>
      </c>
      <c r="CE2241" s="3" t="str">
        <f t="shared" si="1420"/>
        <v/>
      </c>
      <c r="CF2241" s="3" t="e">
        <f>HLOOKUP(CE2241,'Valuation Data'!$D$2:$K$5,4,FALSE)</f>
        <v>#N/A</v>
      </c>
      <c r="CG2241" s="3">
        <f t="shared" si="1421"/>
        <v>75345</v>
      </c>
      <c r="CH2241" s="3" t="str">
        <f t="shared" si="1422"/>
        <v>No</v>
      </c>
      <c r="CI2241" s="3" t="str">
        <f>VLOOKUP(R2241,'Use Codes &amp; County Type'!A:D,4,FALSE)</f>
        <v>V</v>
      </c>
      <c r="CJ2241" s="3" t="str">
        <f t="shared" si="1423"/>
        <v>Yes</v>
      </c>
      <c r="CK2241" s="3" t="str">
        <f t="shared" si="1424"/>
        <v>No</v>
      </c>
      <c r="CL2241" s="3">
        <f t="shared" si="1425"/>
        <v>0</v>
      </c>
      <c r="CM2241" s="3">
        <f t="shared" si="1426"/>
        <v>0</v>
      </c>
      <c r="CN2241" s="3">
        <f t="shared" si="1427"/>
        <v>6624.24</v>
      </c>
      <c r="CO2241" s="3">
        <f t="shared" si="1428"/>
        <v>-6624.24</v>
      </c>
      <c r="CP2241" s="3">
        <f t="shared" si="1429"/>
        <v>8.7918773641250239E-2</v>
      </c>
      <c r="CR2241" s="3" t="str">
        <f t="shared" si="1430"/>
        <v>No</v>
      </c>
      <c r="CV2241" s="3" t="str">
        <f t="shared" si="1431"/>
        <v>Vacant, No Sales Data</v>
      </c>
      <c r="CW2241" s="3">
        <f t="shared" si="1432"/>
        <v>2240</v>
      </c>
      <c r="CX2241" s="3">
        <f t="shared" si="1433"/>
        <v>1656.06</v>
      </c>
      <c r="CY2241" s="3" t="str">
        <f t="shared" si="1434"/>
        <v>Ok</v>
      </c>
      <c r="CZ2241">
        <v>0</v>
      </c>
      <c r="DA2241">
        <v>0</v>
      </c>
    </row>
    <row r="2242" spans="1:105" x14ac:dyDescent="0.25">
      <c r="A2242">
        <v>2241</v>
      </c>
      <c r="B2242" t="s">
        <v>3</v>
      </c>
      <c r="C2242" t="s">
        <v>2350</v>
      </c>
      <c r="D2242">
        <v>1656.06</v>
      </c>
      <c r="E2242">
        <v>2017</v>
      </c>
      <c r="F2242">
        <v>1656.06</v>
      </c>
      <c r="G2242">
        <v>1656.06</v>
      </c>
      <c r="H2242" s="3">
        <f t="shared" ref="H2242:H2305" si="1435">D2242+D2242-F2242-G2242</f>
        <v>0</v>
      </c>
      <c r="I2242">
        <v>2901</v>
      </c>
      <c r="J2242" t="s">
        <v>2736</v>
      </c>
      <c r="K2242" t="s">
        <v>2738</v>
      </c>
      <c r="L2242">
        <v>32034</v>
      </c>
      <c r="M2242" t="s">
        <v>4448</v>
      </c>
      <c r="N2242" t="s">
        <v>4761</v>
      </c>
      <c r="O2242">
        <v>0</v>
      </c>
      <c r="P2242">
        <v>0</v>
      </c>
      <c r="Q2242" t="s">
        <v>6302</v>
      </c>
      <c r="R2242">
        <v>0</v>
      </c>
      <c r="S2242" t="s">
        <v>6538</v>
      </c>
      <c r="T2242">
        <v>8001</v>
      </c>
      <c r="U2242" t="s">
        <v>6581</v>
      </c>
      <c r="V2242">
        <v>2017</v>
      </c>
      <c r="W2242">
        <v>75345</v>
      </c>
      <c r="X2242">
        <v>2017</v>
      </c>
      <c r="Y2242">
        <v>75345</v>
      </c>
      <c r="Z2242">
        <v>1501.67</v>
      </c>
      <c r="AA2242" s="3">
        <f t="shared" ref="AA2242:AA2305" si="1436">IFERROR(Z2242/D2242,)</f>
        <v>0.90677270147216893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 s="3" t="str">
        <f t="shared" ref="AP2242:AP2305" si="1437">IF(OR(COUNTIF(AB2242:AH2242,"Yes")&gt;0,COUNTIF(AB2242:AH2242,"C")&gt;0),"Yes","No")</f>
        <v>No</v>
      </c>
      <c r="AQ2242" s="3" t="str">
        <f t="shared" ref="AQ2242:AQ2305" si="1438">IF(COUNTIF(AI2242:AO2242,"C")&gt;0,"Yes","No")</f>
        <v>No</v>
      </c>
      <c r="AR2242" s="3" t="str">
        <f t="shared" ref="AR2242:AR2305" si="1439">IF(AP2242="Yes","Yes","No")</f>
        <v>No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 t="s">
        <v>6616</v>
      </c>
      <c r="BC2242">
        <v>0</v>
      </c>
      <c r="BD2242" s="4" t="str">
        <f t="shared" ref="BD2242:BD2305" si="1440">IFERROR(IF(AW2242&gt;0,"Yes","No"),"No")</f>
        <v>No</v>
      </c>
      <c r="BE2242" t="s">
        <v>6640</v>
      </c>
      <c r="BF2242" s="3" t="str">
        <f t="shared" ref="BF2242:BF2305" si="1441">IFERROR(IF(BE2242="Without Environmental Issues","No","Yes"),"No")</f>
        <v>No</v>
      </c>
      <c r="BG2242" t="s">
        <v>6645</v>
      </c>
      <c r="BH2242" s="3" t="str">
        <f t="shared" ref="BH2242:BH2305" si="1442">M2242</f>
        <v>2901 RIVERBEND WALK</v>
      </c>
      <c r="BI2242" s="3" t="str">
        <f t="shared" ref="BI2242:BI2305" si="1443">PROPER(J2242)</f>
        <v>Fernandina Beach</v>
      </c>
      <c r="BJ2242" s="3" t="str">
        <f t="shared" ref="BJ2242:BJ2305" si="1444">PROPER(K2242)</f>
        <v>Florida</v>
      </c>
      <c r="BK2242" s="3">
        <f t="shared" ref="BK2242:BK2305" si="1445">L2242</f>
        <v>32034</v>
      </c>
      <c r="BL2242" s="3" t="str">
        <f t="shared" ref="BL2242:BL2305" si="1446">CONCATENATE(M2242," ",N2242)</f>
        <v>2901 RIVERBEND WALK FERNANDINA BEACH FL 32034</v>
      </c>
      <c r="BM2242" s="3" t="str">
        <f t="shared" ref="BM2242:BM2305" si="1447">IF(AU2242&gt;0,"L","")</f>
        <v/>
      </c>
      <c r="BN2242" s="3" t="str">
        <f t="shared" ref="BN2242:BN2305" si="1448">IF(D2242&lt;150,"Lien&lt;$150","Pass")</f>
        <v>Pass</v>
      </c>
      <c r="BO2242" s="3" t="str">
        <f t="shared" ref="BO2242:BO2305" si="1449">IF(BC2242="Yes","Yes","No")</f>
        <v>No</v>
      </c>
      <c r="BP2242" s="3" t="str">
        <f t="shared" ref="BP2242:BP2305" si="1450">IF(D2242&gt;10000,IF(OR(I2242="",I2242=0,BI2242="",BI2242=0,BK2242=0),"Bad Address","Pass"),"FV&lt;$10K")</f>
        <v>FV&lt;$10K</v>
      </c>
      <c r="BQ2242" t="s">
        <v>6650</v>
      </c>
      <c r="BR2242" s="3" t="str">
        <f t="shared" ref="BR2242:BR2305" si="1451">IF(D2242&gt;20000,IF(OR(BD2242="Yes",BF2242="Yes"),"Yes","No"),"No, &lt; $20K Lien")</f>
        <v>No, &lt; $20K Lien</v>
      </c>
      <c r="BS2242" s="3" t="str">
        <f t="shared" ref="BS2242:BS2305" si="1452">IF(D2242&gt;20000,IF(IFERROR(IF(BG2242="None","No","Yes"),"No")="Yes","Yes","No"),"No, Lien &lt; $20K")</f>
        <v>No, Lien &lt; $20K</v>
      </c>
      <c r="BT2242" t="s">
        <v>6650</v>
      </c>
      <c r="BU2242" s="3" t="str">
        <f t="shared" ref="BU2242:BU2305" si="1453">IF(E2242="","N/A",IF(OR(E2242&lt;2014,AR2242="Yes"),"Yes","No"))</f>
        <v>No</v>
      </c>
      <c r="BV2242" s="3" t="str">
        <f t="shared" ref="BV2242:BV2305" si="1454">IFERROR(IF(COUNTIF(C:C,C2242)&gt;1,"Yes","No"),"No")</f>
        <v>No</v>
      </c>
      <c r="BW2242" s="3">
        <f t="shared" ref="BW2242:BW2305" si="1455">BA2242</f>
        <v>0</v>
      </c>
      <c r="BX2242" s="3" t="str">
        <f t="shared" ref="BX2242:BX2305" si="1456">IF(AND(OR(CI2242="S",CI2242="R",CI2242="C"),CH2242="Yes",BW2242&gt;2),"Yes",IF(AND(OR(CI2242="S",CI2242="R",CI2242="C"),CH2242="No",BW2242&gt;1),"Yes",IF(AND(CI2242="V",CH2242="Yes",BW2242&gt;0),"Yes","No")))</f>
        <v>No</v>
      </c>
      <c r="BY2242" s="3">
        <f t="shared" ref="BY2242:BY2305" si="1457">VALUE(W2242)</f>
        <v>75345</v>
      </c>
      <c r="BZ2242">
        <v>1</v>
      </c>
      <c r="CA2242" s="3">
        <f t="shared" ref="CA2242:CA2305" si="1458">BY2242/BZ2242</f>
        <v>75345</v>
      </c>
      <c r="CC2242" s="3">
        <f t="shared" ref="CC2242:CC2305" si="1459">AS2242</f>
        <v>0</v>
      </c>
      <c r="CD2242" s="3">
        <f t="shared" ref="CD2242:CD2305" si="1460">VALUE(AT2242)</f>
        <v>0</v>
      </c>
      <c r="CE2242" s="3" t="str">
        <f t="shared" ref="CE2242:CE2305" si="1461">IFERROR(IF(CD2242&gt;1000,YEAR(CC2242),""),"")</f>
        <v/>
      </c>
      <c r="CF2242" s="3" t="e">
        <f>HLOOKUP(CE2242,'Valuation Data'!$D$2:$K$5,4,FALSE)</f>
        <v>#N/A</v>
      </c>
      <c r="CG2242" s="3">
        <f t="shared" ref="CG2242:CG2305" si="1462">IF(CB2242&gt;0,MIN(IFERROR(MIN(CD2242*CF2242,CA2242),CA2242),CB2242),IFERROR(MIN(CD2242*CF2242,CA2242),CA2242))</f>
        <v>75345</v>
      </c>
      <c r="CH2242" s="3" t="str">
        <f t="shared" ref="CH2242:CH2305" si="1463">IFERROR(IF(AND(OR(CI2242="S",CI2242="R",CI2242="C",CI2242="V"),CF2242&gt;0),"Yes","No"),"No")</f>
        <v>No</v>
      </c>
      <c r="CI2242" s="3" t="str">
        <f>VLOOKUP(R2242,'Use Codes &amp; County Type'!A:D,4,FALSE)</f>
        <v>V</v>
      </c>
      <c r="CJ2242" s="3" t="str">
        <f t="shared" ref="CJ2242:CJ2305" si="1464">IF(AND(CH2242="No",CI2242="V"),"Yes","No")</f>
        <v>Yes</v>
      </c>
      <c r="CK2242" s="3" t="str">
        <f t="shared" ref="CK2242:CK2305" si="1465">IF(OR(BB2242="Yes",BB2242=""),"Yes","No")</f>
        <v>No</v>
      </c>
      <c r="CL2242" s="3">
        <f t="shared" ref="CL2242:CL2305" si="1466">IF(AND(OR(CI2242="S",CI2242="R",CI2242="C"),CH2242="Yes",CK2242="Yes"),75%,IF(AND(OR(CI2242="S",CI2242="R"),CH2242="Yes",CK2242="No"),40%,IF(AND(OR(CI2242="S",CI2242="R",CI2242="C"),CH2242="No",CK2242="Yes"),67%,IF(AND(OR(CI2242="S",CI2242="R"),CH2242="No",CK2242="No"),35%,IF(AND(CI2242="C",CH2242="Yes"),35%,IF(AND(CI2242="C",CH2242="No"),30%,IF(AND(CH2242="Yes",CI2242="V"),10%,0%)))))))</f>
        <v>0</v>
      </c>
      <c r="CM2242" s="3">
        <f t="shared" ref="CM2242:CM2305" si="1467">CG2242*CL2242</f>
        <v>0</v>
      </c>
      <c r="CN2242" s="3">
        <f t="shared" ref="CN2242:CN2305" si="1468">D2242+(BA2242+3)*MAX(D2242,Z2242)</f>
        <v>6624.24</v>
      </c>
      <c r="CO2242" s="3">
        <f t="shared" ref="CO2242:CO2305" si="1469">CM2242-CN2242</f>
        <v>-6624.24</v>
      </c>
      <c r="CP2242" s="3">
        <f t="shared" ref="CP2242:CP2305" si="1470">+CN2242/CG2242</f>
        <v>8.7918773641250239E-2</v>
      </c>
      <c r="CR2242" s="3" t="str">
        <f t="shared" ref="CR2242:CR2305" si="1471">IF(AND(CV2242="*Bid",D2242&gt;49999),"Google","No")</f>
        <v>No</v>
      </c>
      <c r="CV2242" s="3" t="str">
        <f t="shared" ref="CV2242:CV2305" si="1472">IF(BN2242="Lien&lt;$150","Lien&lt;$150",IF(OR(BU2242="Yes",BV2242="Yes"),"County Held Lien",IF(CG2242&lt;30000,"FMV&lt;$30K",IF(BR2242="Yes","EPA",IF(BS2242="Yes","CDD",IF(BT2242="High","Flood",IF(BX2242="Yes","Too Many Priors",IF(CJ2242="Yes","Vacant, No Sales Data",IF(CO2242&lt;0,"Neg Solv Premium",IF(BP2242="Bad Address","Bad Address",IF(CQ2242="Bad","Bad Data",IF(CS2242="Bad","Bad Google",IF(CT2242="Redeemed","Redeemed",IF(CU2242="Data Change","Data Change","*Bid"))))))))))))))</f>
        <v>Vacant, No Sales Data</v>
      </c>
      <c r="CW2242" s="3">
        <f t="shared" ref="CW2242:CW2305" si="1473">VALUE(A2242)</f>
        <v>2241</v>
      </c>
      <c r="CX2242" s="3">
        <f t="shared" ref="CX2242:CX2305" si="1474">VALUE(D2242)</f>
        <v>1656.06</v>
      </c>
      <c r="CY2242" s="3" t="str">
        <f t="shared" ref="CY2242:CY2305" si="1475">IF(AND(CV2242="*Bid",CX2242&gt;75000),"Check","Ok")</f>
        <v>Ok</v>
      </c>
      <c r="CZ2242">
        <v>0</v>
      </c>
      <c r="DA2242">
        <v>0</v>
      </c>
    </row>
    <row r="2243" spans="1:105" x14ac:dyDescent="0.25">
      <c r="A2243">
        <v>2242</v>
      </c>
      <c r="B2243" t="s">
        <v>3</v>
      </c>
      <c r="C2243" t="s">
        <v>2351</v>
      </c>
      <c r="D2243">
        <v>1656.06</v>
      </c>
      <c r="E2243">
        <v>2017</v>
      </c>
      <c r="F2243">
        <v>1656.06</v>
      </c>
      <c r="G2243">
        <v>1656.06</v>
      </c>
      <c r="H2243" s="3">
        <f t="shared" si="1435"/>
        <v>0</v>
      </c>
      <c r="I2243">
        <v>2905</v>
      </c>
      <c r="J2243" t="s">
        <v>2736</v>
      </c>
      <c r="K2243" t="s">
        <v>2738</v>
      </c>
      <c r="L2243">
        <v>32034</v>
      </c>
      <c r="M2243" t="s">
        <v>4449</v>
      </c>
      <c r="N2243" t="s">
        <v>4761</v>
      </c>
      <c r="O2243">
        <v>0</v>
      </c>
      <c r="P2243">
        <v>0</v>
      </c>
      <c r="Q2243" t="s">
        <v>6302</v>
      </c>
      <c r="R2243">
        <v>0</v>
      </c>
      <c r="S2243" t="s">
        <v>6538</v>
      </c>
      <c r="T2243">
        <v>8001</v>
      </c>
      <c r="U2243" t="s">
        <v>6581</v>
      </c>
      <c r="V2243">
        <v>2017</v>
      </c>
      <c r="W2243">
        <v>75345</v>
      </c>
      <c r="X2243">
        <v>2017</v>
      </c>
      <c r="Y2243">
        <v>75345</v>
      </c>
      <c r="Z2243">
        <v>1501.67</v>
      </c>
      <c r="AA2243" s="3">
        <f t="shared" si="1436"/>
        <v>0.90677270147216893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 s="3" t="str">
        <f t="shared" si="1437"/>
        <v>No</v>
      </c>
      <c r="AQ2243" s="3" t="str">
        <f t="shared" si="1438"/>
        <v>No</v>
      </c>
      <c r="AR2243" s="3" t="str">
        <f t="shared" si="1439"/>
        <v>No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 t="s">
        <v>6616</v>
      </c>
      <c r="BC2243">
        <v>0</v>
      </c>
      <c r="BD2243" s="4" t="str">
        <f t="shared" si="1440"/>
        <v>No</v>
      </c>
      <c r="BE2243" t="s">
        <v>6640</v>
      </c>
      <c r="BF2243" s="3" t="str">
        <f t="shared" si="1441"/>
        <v>No</v>
      </c>
      <c r="BG2243" t="s">
        <v>6645</v>
      </c>
      <c r="BH2243" s="3" t="str">
        <f t="shared" si="1442"/>
        <v>2905 RIVERBEND WALK</v>
      </c>
      <c r="BI2243" s="3" t="str">
        <f t="shared" si="1443"/>
        <v>Fernandina Beach</v>
      </c>
      <c r="BJ2243" s="3" t="str">
        <f t="shared" si="1444"/>
        <v>Florida</v>
      </c>
      <c r="BK2243" s="3">
        <f t="shared" si="1445"/>
        <v>32034</v>
      </c>
      <c r="BL2243" s="3" t="str">
        <f t="shared" si="1446"/>
        <v>2905 RIVERBEND WALK FERNANDINA BEACH FL 32034</v>
      </c>
      <c r="BM2243" s="3" t="str">
        <f t="shared" si="1447"/>
        <v/>
      </c>
      <c r="BN2243" s="3" t="str">
        <f t="shared" si="1448"/>
        <v>Pass</v>
      </c>
      <c r="BO2243" s="3" t="str">
        <f t="shared" si="1449"/>
        <v>No</v>
      </c>
      <c r="BP2243" s="3" t="str">
        <f t="shared" si="1450"/>
        <v>FV&lt;$10K</v>
      </c>
      <c r="BQ2243" t="s">
        <v>6650</v>
      </c>
      <c r="BR2243" s="3" t="str">
        <f t="shared" si="1451"/>
        <v>No, &lt; $20K Lien</v>
      </c>
      <c r="BS2243" s="3" t="str">
        <f t="shared" si="1452"/>
        <v>No, Lien &lt; $20K</v>
      </c>
      <c r="BT2243" t="s">
        <v>6650</v>
      </c>
      <c r="BU2243" s="3" t="str">
        <f t="shared" si="1453"/>
        <v>No</v>
      </c>
      <c r="BV2243" s="3" t="str">
        <f t="shared" si="1454"/>
        <v>No</v>
      </c>
      <c r="BW2243" s="3">
        <f t="shared" si="1455"/>
        <v>0</v>
      </c>
      <c r="BX2243" s="3" t="str">
        <f t="shared" si="1456"/>
        <v>No</v>
      </c>
      <c r="BY2243" s="3">
        <f t="shared" si="1457"/>
        <v>75345</v>
      </c>
      <c r="BZ2243">
        <v>1</v>
      </c>
      <c r="CA2243" s="3">
        <f t="shared" si="1458"/>
        <v>75345</v>
      </c>
      <c r="CC2243" s="3">
        <f t="shared" si="1459"/>
        <v>0</v>
      </c>
      <c r="CD2243" s="3">
        <f t="shared" si="1460"/>
        <v>0</v>
      </c>
      <c r="CE2243" s="3" t="str">
        <f t="shared" si="1461"/>
        <v/>
      </c>
      <c r="CF2243" s="3" t="e">
        <f>HLOOKUP(CE2243,'Valuation Data'!$D$2:$K$5,4,FALSE)</f>
        <v>#N/A</v>
      </c>
      <c r="CG2243" s="3">
        <f t="shared" si="1462"/>
        <v>75345</v>
      </c>
      <c r="CH2243" s="3" t="str">
        <f t="shared" si="1463"/>
        <v>No</v>
      </c>
      <c r="CI2243" s="3" t="str">
        <f>VLOOKUP(R2243,'Use Codes &amp; County Type'!A:D,4,FALSE)</f>
        <v>V</v>
      </c>
      <c r="CJ2243" s="3" t="str">
        <f t="shared" si="1464"/>
        <v>Yes</v>
      </c>
      <c r="CK2243" s="3" t="str">
        <f t="shared" si="1465"/>
        <v>No</v>
      </c>
      <c r="CL2243" s="3">
        <f t="shared" si="1466"/>
        <v>0</v>
      </c>
      <c r="CM2243" s="3">
        <f t="shared" si="1467"/>
        <v>0</v>
      </c>
      <c r="CN2243" s="3">
        <f t="shared" si="1468"/>
        <v>6624.24</v>
      </c>
      <c r="CO2243" s="3">
        <f t="shared" si="1469"/>
        <v>-6624.24</v>
      </c>
      <c r="CP2243" s="3">
        <f t="shared" si="1470"/>
        <v>8.7918773641250239E-2</v>
      </c>
      <c r="CR2243" s="3" t="str">
        <f t="shared" si="1471"/>
        <v>No</v>
      </c>
      <c r="CV2243" s="3" t="str">
        <f t="shared" si="1472"/>
        <v>Vacant, No Sales Data</v>
      </c>
      <c r="CW2243" s="3">
        <f t="shared" si="1473"/>
        <v>2242</v>
      </c>
      <c r="CX2243" s="3">
        <f t="shared" si="1474"/>
        <v>1656.06</v>
      </c>
      <c r="CY2243" s="3" t="str">
        <f t="shared" si="1475"/>
        <v>Ok</v>
      </c>
      <c r="CZ2243">
        <v>0</v>
      </c>
      <c r="DA2243">
        <v>0</v>
      </c>
    </row>
    <row r="2244" spans="1:105" x14ac:dyDescent="0.25">
      <c r="A2244">
        <v>2243</v>
      </c>
      <c r="B2244" t="s">
        <v>3</v>
      </c>
      <c r="C2244" t="s">
        <v>2352</v>
      </c>
      <c r="D2244">
        <v>1656.06</v>
      </c>
      <c r="E2244">
        <v>2017</v>
      </c>
      <c r="F2244">
        <v>1656.06</v>
      </c>
      <c r="G2244">
        <v>1656.06</v>
      </c>
      <c r="H2244" s="3">
        <f t="shared" si="1435"/>
        <v>0</v>
      </c>
      <c r="I2244">
        <v>2909</v>
      </c>
      <c r="J2244" t="s">
        <v>2736</v>
      </c>
      <c r="K2244" t="s">
        <v>2738</v>
      </c>
      <c r="L2244">
        <v>32034</v>
      </c>
      <c r="M2244" t="s">
        <v>4450</v>
      </c>
      <c r="N2244" t="s">
        <v>4761</v>
      </c>
      <c r="O2244">
        <v>0</v>
      </c>
      <c r="P2244">
        <v>0</v>
      </c>
      <c r="Q2244" t="s">
        <v>6302</v>
      </c>
      <c r="R2244">
        <v>0</v>
      </c>
      <c r="S2244" t="s">
        <v>6538</v>
      </c>
      <c r="T2244">
        <v>8001</v>
      </c>
      <c r="U2244" t="s">
        <v>6581</v>
      </c>
      <c r="V2244">
        <v>2017</v>
      </c>
      <c r="W2244">
        <v>75345</v>
      </c>
      <c r="X2244">
        <v>2017</v>
      </c>
      <c r="Y2244">
        <v>75345</v>
      </c>
      <c r="Z2244">
        <v>1501.67</v>
      </c>
      <c r="AA2244" s="3">
        <f t="shared" si="1436"/>
        <v>0.90677270147216893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 s="3" t="str">
        <f t="shared" si="1437"/>
        <v>No</v>
      </c>
      <c r="AQ2244" s="3" t="str">
        <f t="shared" si="1438"/>
        <v>No</v>
      </c>
      <c r="AR2244" s="3" t="str">
        <f t="shared" si="1439"/>
        <v>No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 t="s">
        <v>6616</v>
      </c>
      <c r="BC2244">
        <v>0</v>
      </c>
      <c r="BD2244" s="4" t="str">
        <f t="shared" si="1440"/>
        <v>No</v>
      </c>
      <c r="BE2244" t="s">
        <v>6640</v>
      </c>
      <c r="BF2244" s="3" t="str">
        <f t="shared" si="1441"/>
        <v>No</v>
      </c>
      <c r="BG2244" t="s">
        <v>6645</v>
      </c>
      <c r="BH2244" s="3" t="str">
        <f t="shared" si="1442"/>
        <v>2909 RIVERBEND WALK</v>
      </c>
      <c r="BI2244" s="3" t="str">
        <f t="shared" si="1443"/>
        <v>Fernandina Beach</v>
      </c>
      <c r="BJ2244" s="3" t="str">
        <f t="shared" si="1444"/>
        <v>Florida</v>
      </c>
      <c r="BK2244" s="3">
        <f t="shared" si="1445"/>
        <v>32034</v>
      </c>
      <c r="BL2244" s="3" t="str">
        <f t="shared" si="1446"/>
        <v>2909 RIVERBEND WALK FERNANDINA BEACH FL 32034</v>
      </c>
      <c r="BM2244" s="3" t="str">
        <f t="shared" si="1447"/>
        <v/>
      </c>
      <c r="BN2244" s="3" t="str">
        <f t="shared" si="1448"/>
        <v>Pass</v>
      </c>
      <c r="BO2244" s="3" t="str">
        <f t="shared" si="1449"/>
        <v>No</v>
      </c>
      <c r="BP2244" s="3" t="str">
        <f t="shared" si="1450"/>
        <v>FV&lt;$10K</v>
      </c>
      <c r="BQ2244" t="s">
        <v>6650</v>
      </c>
      <c r="BR2244" s="3" t="str">
        <f t="shared" si="1451"/>
        <v>No, &lt; $20K Lien</v>
      </c>
      <c r="BS2244" s="3" t="str">
        <f t="shared" si="1452"/>
        <v>No, Lien &lt; $20K</v>
      </c>
      <c r="BT2244" t="s">
        <v>6650</v>
      </c>
      <c r="BU2244" s="3" t="str">
        <f t="shared" si="1453"/>
        <v>No</v>
      </c>
      <c r="BV2244" s="3" t="str">
        <f t="shared" si="1454"/>
        <v>No</v>
      </c>
      <c r="BW2244" s="3">
        <f t="shared" si="1455"/>
        <v>0</v>
      </c>
      <c r="BX2244" s="3" t="str">
        <f t="shared" si="1456"/>
        <v>No</v>
      </c>
      <c r="BY2244" s="3">
        <f t="shared" si="1457"/>
        <v>75345</v>
      </c>
      <c r="BZ2244">
        <v>1</v>
      </c>
      <c r="CA2244" s="3">
        <f t="shared" si="1458"/>
        <v>75345</v>
      </c>
      <c r="CC2244" s="3">
        <f t="shared" si="1459"/>
        <v>0</v>
      </c>
      <c r="CD2244" s="3">
        <f t="shared" si="1460"/>
        <v>0</v>
      </c>
      <c r="CE2244" s="3" t="str">
        <f t="shared" si="1461"/>
        <v/>
      </c>
      <c r="CF2244" s="3" t="e">
        <f>HLOOKUP(CE2244,'Valuation Data'!$D$2:$K$5,4,FALSE)</f>
        <v>#N/A</v>
      </c>
      <c r="CG2244" s="3">
        <f t="shared" si="1462"/>
        <v>75345</v>
      </c>
      <c r="CH2244" s="3" t="str">
        <f t="shared" si="1463"/>
        <v>No</v>
      </c>
      <c r="CI2244" s="3" t="str">
        <f>VLOOKUP(R2244,'Use Codes &amp; County Type'!A:D,4,FALSE)</f>
        <v>V</v>
      </c>
      <c r="CJ2244" s="3" t="str">
        <f t="shared" si="1464"/>
        <v>Yes</v>
      </c>
      <c r="CK2244" s="3" t="str">
        <f t="shared" si="1465"/>
        <v>No</v>
      </c>
      <c r="CL2244" s="3">
        <f t="shared" si="1466"/>
        <v>0</v>
      </c>
      <c r="CM2244" s="3">
        <f t="shared" si="1467"/>
        <v>0</v>
      </c>
      <c r="CN2244" s="3">
        <f t="shared" si="1468"/>
        <v>6624.24</v>
      </c>
      <c r="CO2244" s="3">
        <f t="shared" si="1469"/>
        <v>-6624.24</v>
      </c>
      <c r="CP2244" s="3">
        <f t="shared" si="1470"/>
        <v>8.7918773641250239E-2</v>
      </c>
      <c r="CR2244" s="3" t="str">
        <f t="shared" si="1471"/>
        <v>No</v>
      </c>
      <c r="CV2244" s="3" t="str">
        <f t="shared" si="1472"/>
        <v>Vacant, No Sales Data</v>
      </c>
      <c r="CW2244" s="3">
        <f t="shared" si="1473"/>
        <v>2243</v>
      </c>
      <c r="CX2244" s="3">
        <f t="shared" si="1474"/>
        <v>1656.06</v>
      </c>
      <c r="CY2244" s="3" t="str">
        <f t="shared" si="1475"/>
        <v>Ok</v>
      </c>
      <c r="CZ2244">
        <v>0</v>
      </c>
      <c r="DA2244">
        <v>0</v>
      </c>
    </row>
    <row r="2245" spans="1:105" x14ac:dyDescent="0.25">
      <c r="A2245">
        <v>2244</v>
      </c>
      <c r="B2245" t="s">
        <v>3</v>
      </c>
      <c r="C2245" t="s">
        <v>2353</v>
      </c>
      <c r="D2245">
        <v>1656.06</v>
      </c>
      <c r="E2245">
        <v>2017</v>
      </c>
      <c r="F2245">
        <v>1656.06</v>
      </c>
      <c r="G2245">
        <v>1656.06</v>
      </c>
      <c r="H2245" s="3">
        <f t="shared" si="1435"/>
        <v>0</v>
      </c>
      <c r="I2245">
        <v>2913</v>
      </c>
      <c r="J2245" t="s">
        <v>2736</v>
      </c>
      <c r="K2245" t="s">
        <v>2738</v>
      </c>
      <c r="L2245">
        <v>32034</v>
      </c>
      <c r="M2245" t="s">
        <v>4451</v>
      </c>
      <c r="N2245" t="s">
        <v>4761</v>
      </c>
      <c r="O2245">
        <v>0</v>
      </c>
      <c r="P2245">
        <v>0</v>
      </c>
      <c r="Q2245" t="s">
        <v>6302</v>
      </c>
      <c r="R2245">
        <v>0</v>
      </c>
      <c r="S2245" t="s">
        <v>6538</v>
      </c>
      <c r="T2245">
        <v>8001</v>
      </c>
      <c r="U2245" t="s">
        <v>6581</v>
      </c>
      <c r="V2245">
        <v>2017</v>
      </c>
      <c r="W2245">
        <v>75345</v>
      </c>
      <c r="X2245">
        <v>2017</v>
      </c>
      <c r="Y2245">
        <v>75345</v>
      </c>
      <c r="Z2245">
        <v>1501.67</v>
      </c>
      <c r="AA2245" s="3">
        <f t="shared" si="1436"/>
        <v>0.90677270147216893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 s="3" t="str">
        <f t="shared" si="1437"/>
        <v>No</v>
      </c>
      <c r="AQ2245" s="3" t="str">
        <f t="shared" si="1438"/>
        <v>No</v>
      </c>
      <c r="AR2245" s="3" t="str">
        <f t="shared" si="1439"/>
        <v>No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 t="s">
        <v>6616</v>
      </c>
      <c r="BC2245">
        <v>0</v>
      </c>
      <c r="BD2245" s="4" t="str">
        <f t="shared" si="1440"/>
        <v>No</v>
      </c>
      <c r="BE2245" t="s">
        <v>6640</v>
      </c>
      <c r="BF2245" s="3" t="str">
        <f t="shared" si="1441"/>
        <v>No</v>
      </c>
      <c r="BG2245" t="s">
        <v>6645</v>
      </c>
      <c r="BH2245" s="3" t="str">
        <f t="shared" si="1442"/>
        <v>2913 RIVERBEND WALK</v>
      </c>
      <c r="BI2245" s="3" t="str">
        <f t="shared" si="1443"/>
        <v>Fernandina Beach</v>
      </c>
      <c r="BJ2245" s="3" t="str">
        <f t="shared" si="1444"/>
        <v>Florida</v>
      </c>
      <c r="BK2245" s="3">
        <f t="shared" si="1445"/>
        <v>32034</v>
      </c>
      <c r="BL2245" s="3" t="str">
        <f t="shared" si="1446"/>
        <v>2913 RIVERBEND WALK FERNANDINA BEACH FL 32034</v>
      </c>
      <c r="BM2245" s="3" t="str">
        <f t="shared" si="1447"/>
        <v/>
      </c>
      <c r="BN2245" s="3" t="str">
        <f t="shared" si="1448"/>
        <v>Pass</v>
      </c>
      <c r="BO2245" s="3" t="str">
        <f t="shared" si="1449"/>
        <v>No</v>
      </c>
      <c r="BP2245" s="3" t="str">
        <f t="shared" si="1450"/>
        <v>FV&lt;$10K</v>
      </c>
      <c r="BQ2245" t="s">
        <v>6650</v>
      </c>
      <c r="BR2245" s="3" t="str">
        <f t="shared" si="1451"/>
        <v>No, &lt; $20K Lien</v>
      </c>
      <c r="BS2245" s="3" t="str">
        <f t="shared" si="1452"/>
        <v>No, Lien &lt; $20K</v>
      </c>
      <c r="BT2245" t="s">
        <v>6650</v>
      </c>
      <c r="BU2245" s="3" t="str">
        <f t="shared" si="1453"/>
        <v>No</v>
      </c>
      <c r="BV2245" s="3" t="str">
        <f t="shared" si="1454"/>
        <v>No</v>
      </c>
      <c r="BW2245" s="3">
        <f t="shared" si="1455"/>
        <v>0</v>
      </c>
      <c r="BX2245" s="3" t="str">
        <f t="shared" si="1456"/>
        <v>No</v>
      </c>
      <c r="BY2245" s="3">
        <f t="shared" si="1457"/>
        <v>75345</v>
      </c>
      <c r="BZ2245">
        <v>1</v>
      </c>
      <c r="CA2245" s="3">
        <f t="shared" si="1458"/>
        <v>75345</v>
      </c>
      <c r="CC2245" s="3">
        <f t="shared" si="1459"/>
        <v>0</v>
      </c>
      <c r="CD2245" s="3">
        <f t="shared" si="1460"/>
        <v>0</v>
      </c>
      <c r="CE2245" s="3" t="str">
        <f t="shared" si="1461"/>
        <v/>
      </c>
      <c r="CF2245" s="3" t="e">
        <f>HLOOKUP(CE2245,'Valuation Data'!$D$2:$K$5,4,FALSE)</f>
        <v>#N/A</v>
      </c>
      <c r="CG2245" s="3">
        <f t="shared" si="1462"/>
        <v>75345</v>
      </c>
      <c r="CH2245" s="3" t="str">
        <f t="shared" si="1463"/>
        <v>No</v>
      </c>
      <c r="CI2245" s="3" t="str">
        <f>VLOOKUP(R2245,'Use Codes &amp; County Type'!A:D,4,FALSE)</f>
        <v>V</v>
      </c>
      <c r="CJ2245" s="3" t="str">
        <f t="shared" si="1464"/>
        <v>Yes</v>
      </c>
      <c r="CK2245" s="3" t="str">
        <f t="shared" si="1465"/>
        <v>No</v>
      </c>
      <c r="CL2245" s="3">
        <f t="shared" si="1466"/>
        <v>0</v>
      </c>
      <c r="CM2245" s="3">
        <f t="shared" si="1467"/>
        <v>0</v>
      </c>
      <c r="CN2245" s="3">
        <f t="shared" si="1468"/>
        <v>6624.24</v>
      </c>
      <c r="CO2245" s="3">
        <f t="shared" si="1469"/>
        <v>-6624.24</v>
      </c>
      <c r="CP2245" s="3">
        <f t="shared" si="1470"/>
        <v>8.7918773641250239E-2</v>
      </c>
      <c r="CR2245" s="3" t="str">
        <f t="shared" si="1471"/>
        <v>No</v>
      </c>
      <c r="CV2245" s="3" t="str">
        <f t="shared" si="1472"/>
        <v>Vacant, No Sales Data</v>
      </c>
      <c r="CW2245" s="3">
        <f t="shared" si="1473"/>
        <v>2244</v>
      </c>
      <c r="CX2245" s="3">
        <f t="shared" si="1474"/>
        <v>1656.06</v>
      </c>
      <c r="CY2245" s="3" t="str">
        <f t="shared" si="1475"/>
        <v>Ok</v>
      </c>
      <c r="CZ2245">
        <v>0</v>
      </c>
      <c r="DA2245">
        <v>0</v>
      </c>
    </row>
    <row r="2246" spans="1:105" x14ac:dyDescent="0.25">
      <c r="A2246">
        <v>2245</v>
      </c>
      <c r="B2246" t="s">
        <v>3</v>
      </c>
      <c r="C2246" t="s">
        <v>2354</v>
      </c>
      <c r="D2246">
        <v>1656.06</v>
      </c>
      <c r="E2246">
        <v>2017</v>
      </c>
      <c r="F2246">
        <v>1656.06</v>
      </c>
      <c r="G2246">
        <v>1656.06</v>
      </c>
      <c r="H2246" s="3">
        <f t="shared" si="1435"/>
        <v>0</v>
      </c>
      <c r="I2246">
        <v>2917</v>
      </c>
      <c r="J2246" t="s">
        <v>2736</v>
      </c>
      <c r="K2246" t="s">
        <v>2738</v>
      </c>
      <c r="L2246">
        <v>32034</v>
      </c>
      <c r="M2246" t="s">
        <v>4452</v>
      </c>
      <c r="N2246" t="s">
        <v>4761</v>
      </c>
      <c r="O2246">
        <v>0</v>
      </c>
      <c r="P2246">
        <v>0</v>
      </c>
      <c r="Q2246" t="s">
        <v>6302</v>
      </c>
      <c r="R2246">
        <v>0</v>
      </c>
      <c r="S2246" t="s">
        <v>6538</v>
      </c>
      <c r="T2246">
        <v>8001</v>
      </c>
      <c r="U2246" t="s">
        <v>6581</v>
      </c>
      <c r="V2246">
        <v>2017</v>
      </c>
      <c r="W2246">
        <v>75345</v>
      </c>
      <c r="X2246">
        <v>2017</v>
      </c>
      <c r="Y2246">
        <v>75345</v>
      </c>
      <c r="Z2246">
        <v>1501.67</v>
      </c>
      <c r="AA2246" s="3">
        <f t="shared" si="1436"/>
        <v>0.90677270147216893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 s="3" t="str">
        <f t="shared" si="1437"/>
        <v>No</v>
      </c>
      <c r="AQ2246" s="3" t="str">
        <f t="shared" si="1438"/>
        <v>No</v>
      </c>
      <c r="AR2246" s="3" t="str">
        <f t="shared" si="1439"/>
        <v>No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 t="s">
        <v>6616</v>
      </c>
      <c r="BC2246">
        <v>0</v>
      </c>
      <c r="BD2246" s="4" t="str">
        <f t="shared" si="1440"/>
        <v>No</v>
      </c>
      <c r="BE2246" t="s">
        <v>6640</v>
      </c>
      <c r="BF2246" s="3" t="str">
        <f t="shared" si="1441"/>
        <v>No</v>
      </c>
      <c r="BG2246" t="s">
        <v>6645</v>
      </c>
      <c r="BH2246" s="3" t="str">
        <f t="shared" si="1442"/>
        <v>2917 RIVERBEND WALK</v>
      </c>
      <c r="BI2246" s="3" t="str">
        <f t="shared" si="1443"/>
        <v>Fernandina Beach</v>
      </c>
      <c r="BJ2246" s="3" t="str">
        <f t="shared" si="1444"/>
        <v>Florida</v>
      </c>
      <c r="BK2246" s="3">
        <f t="shared" si="1445"/>
        <v>32034</v>
      </c>
      <c r="BL2246" s="3" t="str">
        <f t="shared" si="1446"/>
        <v>2917 RIVERBEND WALK FERNANDINA BEACH FL 32034</v>
      </c>
      <c r="BM2246" s="3" t="str">
        <f t="shared" si="1447"/>
        <v/>
      </c>
      <c r="BN2246" s="3" t="str">
        <f t="shared" si="1448"/>
        <v>Pass</v>
      </c>
      <c r="BO2246" s="3" t="str">
        <f t="shared" si="1449"/>
        <v>No</v>
      </c>
      <c r="BP2246" s="3" t="str">
        <f t="shared" si="1450"/>
        <v>FV&lt;$10K</v>
      </c>
      <c r="BQ2246" t="s">
        <v>6650</v>
      </c>
      <c r="BR2246" s="3" t="str">
        <f t="shared" si="1451"/>
        <v>No, &lt; $20K Lien</v>
      </c>
      <c r="BS2246" s="3" t="str">
        <f t="shared" si="1452"/>
        <v>No, Lien &lt; $20K</v>
      </c>
      <c r="BT2246" t="s">
        <v>6650</v>
      </c>
      <c r="BU2246" s="3" t="str">
        <f t="shared" si="1453"/>
        <v>No</v>
      </c>
      <c r="BV2246" s="3" t="str">
        <f t="shared" si="1454"/>
        <v>No</v>
      </c>
      <c r="BW2246" s="3">
        <f t="shared" si="1455"/>
        <v>0</v>
      </c>
      <c r="BX2246" s="3" t="str">
        <f t="shared" si="1456"/>
        <v>No</v>
      </c>
      <c r="BY2246" s="3">
        <f t="shared" si="1457"/>
        <v>75345</v>
      </c>
      <c r="BZ2246">
        <v>1</v>
      </c>
      <c r="CA2246" s="3">
        <f t="shared" si="1458"/>
        <v>75345</v>
      </c>
      <c r="CC2246" s="3">
        <f t="shared" si="1459"/>
        <v>0</v>
      </c>
      <c r="CD2246" s="3">
        <f t="shared" si="1460"/>
        <v>0</v>
      </c>
      <c r="CE2246" s="3" t="str">
        <f t="shared" si="1461"/>
        <v/>
      </c>
      <c r="CF2246" s="3" t="e">
        <f>HLOOKUP(CE2246,'Valuation Data'!$D$2:$K$5,4,FALSE)</f>
        <v>#N/A</v>
      </c>
      <c r="CG2246" s="3">
        <f t="shared" si="1462"/>
        <v>75345</v>
      </c>
      <c r="CH2246" s="3" t="str">
        <f t="shared" si="1463"/>
        <v>No</v>
      </c>
      <c r="CI2246" s="3" t="str">
        <f>VLOOKUP(R2246,'Use Codes &amp; County Type'!A:D,4,FALSE)</f>
        <v>V</v>
      </c>
      <c r="CJ2246" s="3" t="str">
        <f t="shared" si="1464"/>
        <v>Yes</v>
      </c>
      <c r="CK2246" s="3" t="str">
        <f t="shared" si="1465"/>
        <v>No</v>
      </c>
      <c r="CL2246" s="3">
        <f t="shared" si="1466"/>
        <v>0</v>
      </c>
      <c r="CM2246" s="3">
        <f t="shared" si="1467"/>
        <v>0</v>
      </c>
      <c r="CN2246" s="3">
        <f t="shared" si="1468"/>
        <v>6624.24</v>
      </c>
      <c r="CO2246" s="3">
        <f t="shared" si="1469"/>
        <v>-6624.24</v>
      </c>
      <c r="CP2246" s="3">
        <f t="shared" si="1470"/>
        <v>8.7918773641250239E-2</v>
      </c>
      <c r="CR2246" s="3" t="str">
        <f t="shared" si="1471"/>
        <v>No</v>
      </c>
      <c r="CV2246" s="3" t="str">
        <f t="shared" si="1472"/>
        <v>Vacant, No Sales Data</v>
      </c>
      <c r="CW2246" s="3">
        <f t="shared" si="1473"/>
        <v>2245</v>
      </c>
      <c r="CX2246" s="3">
        <f t="shared" si="1474"/>
        <v>1656.06</v>
      </c>
      <c r="CY2246" s="3" t="str">
        <f t="shared" si="1475"/>
        <v>Ok</v>
      </c>
      <c r="CZ2246">
        <v>0</v>
      </c>
      <c r="DA2246">
        <v>0</v>
      </c>
    </row>
    <row r="2247" spans="1:105" x14ac:dyDescent="0.25">
      <c r="A2247">
        <v>2246</v>
      </c>
      <c r="B2247" t="s">
        <v>3</v>
      </c>
      <c r="C2247" t="s">
        <v>2355</v>
      </c>
      <c r="D2247">
        <v>1656.06</v>
      </c>
      <c r="E2247">
        <v>2017</v>
      </c>
      <c r="F2247">
        <v>1656.06</v>
      </c>
      <c r="G2247">
        <v>1656.06</v>
      </c>
      <c r="H2247" s="3">
        <f t="shared" si="1435"/>
        <v>0</v>
      </c>
      <c r="I2247">
        <v>2921</v>
      </c>
      <c r="J2247" t="s">
        <v>2736</v>
      </c>
      <c r="K2247" t="s">
        <v>2738</v>
      </c>
      <c r="L2247">
        <v>32034</v>
      </c>
      <c r="M2247" t="s">
        <v>4453</v>
      </c>
      <c r="N2247" t="s">
        <v>4761</v>
      </c>
      <c r="O2247">
        <v>0</v>
      </c>
      <c r="P2247">
        <v>0</v>
      </c>
      <c r="Q2247" t="s">
        <v>6302</v>
      </c>
      <c r="R2247">
        <v>0</v>
      </c>
      <c r="S2247" t="s">
        <v>6538</v>
      </c>
      <c r="T2247">
        <v>8001</v>
      </c>
      <c r="U2247" t="s">
        <v>6581</v>
      </c>
      <c r="V2247">
        <v>2017</v>
      </c>
      <c r="W2247">
        <v>75345</v>
      </c>
      <c r="X2247">
        <v>2017</v>
      </c>
      <c r="Y2247">
        <v>75345</v>
      </c>
      <c r="Z2247">
        <v>1501.67</v>
      </c>
      <c r="AA2247" s="3">
        <f t="shared" si="1436"/>
        <v>0.90677270147216893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 s="3" t="str">
        <f t="shared" si="1437"/>
        <v>No</v>
      </c>
      <c r="AQ2247" s="3" t="str">
        <f t="shared" si="1438"/>
        <v>No</v>
      </c>
      <c r="AR2247" s="3" t="str">
        <f t="shared" si="1439"/>
        <v>No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 t="s">
        <v>6616</v>
      </c>
      <c r="BC2247">
        <v>0</v>
      </c>
      <c r="BD2247" s="4" t="str">
        <f t="shared" si="1440"/>
        <v>No</v>
      </c>
      <c r="BE2247" t="s">
        <v>6640</v>
      </c>
      <c r="BF2247" s="3" t="str">
        <f t="shared" si="1441"/>
        <v>No</v>
      </c>
      <c r="BG2247" t="s">
        <v>6645</v>
      </c>
      <c r="BH2247" s="3" t="str">
        <f t="shared" si="1442"/>
        <v>2921 RIVERBEND WALK</v>
      </c>
      <c r="BI2247" s="3" t="str">
        <f t="shared" si="1443"/>
        <v>Fernandina Beach</v>
      </c>
      <c r="BJ2247" s="3" t="str">
        <f t="shared" si="1444"/>
        <v>Florida</v>
      </c>
      <c r="BK2247" s="3">
        <f t="shared" si="1445"/>
        <v>32034</v>
      </c>
      <c r="BL2247" s="3" t="str">
        <f t="shared" si="1446"/>
        <v>2921 RIVERBEND WALK FERNANDINA BEACH FL 32034</v>
      </c>
      <c r="BM2247" s="3" t="str">
        <f t="shared" si="1447"/>
        <v/>
      </c>
      <c r="BN2247" s="3" t="str">
        <f t="shared" si="1448"/>
        <v>Pass</v>
      </c>
      <c r="BO2247" s="3" t="str">
        <f t="shared" si="1449"/>
        <v>No</v>
      </c>
      <c r="BP2247" s="3" t="str">
        <f t="shared" si="1450"/>
        <v>FV&lt;$10K</v>
      </c>
      <c r="BQ2247" t="s">
        <v>6650</v>
      </c>
      <c r="BR2247" s="3" t="str">
        <f t="shared" si="1451"/>
        <v>No, &lt; $20K Lien</v>
      </c>
      <c r="BS2247" s="3" t="str">
        <f t="shared" si="1452"/>
        <v>No, Lien &lt; $20K</v>
      </c>
      <c r="BT2247" t="s">
        <v>6650</v>
      </c>
      <c r="BU2247" s="3" t="str">
        <f t="shared" si="1453"/>
        <v>No</v>
      </c>
      <c r="BV2247" s="3" t="str">
        <f t="shared" si="1454"/>
        <v>No</v>
      </c>
      <c r="BW2247" s="3">
        <f t="shared" si="1455"/>
        <v>0</v>
      </c>
      <c r="BX2247" s="3" t="str">
        <f t="shared" si="1456"/>
        <v>No</v>
      </c>
      <c r="BY2247" s="3">
        <f t="shared" si="1457"/>
        <v>75345</v>
      </c>
      <c r="BZ2247">
        <v>1</v>
      </c>
      <c r="CA2247" s="3">
        <f t="shared" si="1458"/>
        <v>75345</v>
      </c>
      <c r="CC2247" s="3">
        <f t="shared" si="1459"/>
        <v>0</v>
      </c>
      <c r="CD2247" s="3">
        <f t="shared" si="1460"/>
        <v>0</v>
      </c>
      <c r="CE2247" s="3" t="str">
        <f t="shared" si="1461"/>
        <v/>
      </c>
      <c r="CF2247" s="3" t="e">
        <f>HLOOKUP(CE2247,'Valuation Data'!$D$2:$K$5,4,FALSE)</f>
        <v>#N/A</v>
      </c>
      <c r="CG2247" s="3">
        <f t="shared" si="1462"/>
        <v>75345</v>
      </c>
      <c r="CH2247" s="3" t="str">
        <f t="shared" si="1463"/>
        <v>No</v>
      </c>
      <c r="CI2247" s="3" t="str">
        <f>VLOOKUP(R2247,'Use Codes &amp; County Type'!A:D,4,FALSE)</f>
        <v>V</v>
      </c>
      <c r="CJ2247" s="3" t="str">
        <f t="shared" si="1464"/>
        <v>Yes</v>
      </c>
      <c r="CK2247" s="3" t="str">
        <f t="shared" si="1465"/>
        <v>No</v>
      </c>
      <c r="CL2247" s="3">
        <f t="shared" si="1466"/>
        <v>0</v>
      </c>
      <c r="CM2247" s="3">
        <f t="shared" si="1467"/>
        <v>0</v>
      </c>
      <c r="CN2247" s="3">
        <f t="shared" si="1468"/>
        <v>6624.24</v>
      </c>
      <c r="CO2247" s="3">
        <f t="shared" si="1469"/>
        <v>-6624.24</v>
      </c>
      <c r="CP2247" s="3">
        <f t="shared" si="1470"/>
        <v>8.7918773641250239E-2</v>
      </c>
      <c r="CR2247" s="3" t="str">
        <f t="shared" si="1471"/>
        <v>No</v>
      </c>
      <c r="CV2247" s="3" t="str">
        <f t="shared" si="1472"/>
        <v>Vacant, No Sales Data</v>
      </c>
      <c r="CW2247" s="3">
        <f t="shared" si="1473"/>
        <v>2246</v>
      </c>
      <c r="CX2247" s="3">
        <f t="shared" si="1474"/>
        <v>1656.06</v>
      </c>
      <c r="CY2247" s="3" t="str">
        <f t="shared" si="1475"/>
        <v>Ok</v>
      </c>
      <c r="CZ2247">
        <v>0</v>
      </c>
      <c r="DA2247">
        <v>0</v>
      </c>
    </row>
    <row r="2248" spans="1:105" x14ac:dyDescent="0.25">
      <c r="A2248">
        <v>2247</v>
      </c>
      <c r="B2248" t="s">
        <v>3</v>
      </c>
      <c r="C2248" t="s">
        <v>2356</v>
      </c>
      <c r="D2248">
        <v>1656.06</v>
      </c>
      <c r="E2248">
        <v>2017</v>
      </c>
      <c r="F2248">
        <v>1656.06</v>
      </c>
      <c r="G2248">
        <v>1656.06</v>
      </c>
      <c r="H2248" s="3">
        <f t="shared" si="1435"/>
        <v>0</v>
      </c>
      <c r="I2248">
        <v>2925</v>
      </c>
      <c r="J2248" t="s">
        <v>2736</v>
      </c>
      <c r="K2248" t="s">
        <v>2738</v>
      </c>
      <c r="L2248">
        <v>32034</v>
      </c>
      <c r="M2248" t="s">
        <v>4454</v>
      </c>
      <c r="N2248" t="s">
        <v>4761</v>
      </c>
      <c r="O2248">
        <v>0</v>
      </c>
      <c r="P2248">
        <v>0</v>
      </c>
      <c r="Q2248" t="s">
        <v>6302</v>
      </c>
      <c r="R2248">
        <v>0</v>
      </c>
      <c r="S2248" t="s">
        <v>6538</v>
      </c>
      <c r="T2248">
        <v>8001</v>
      </c>
      <c r="U2248" t="s">
        <v>6581</v>
      </c>
      <c r="V2248">
        <v>2017</v>
      </c>
      <c r="W2248">
        <v>75345</v>
      </c>
      <c r="X2248">
        <v>2017</v>
      </c>
      <c r="Y2248">
        <v>75345</v>
      </c>
      <c r="Z2248">
        <v>1501.67</v>
      </c>
      <c r="AA2248" s="3">
        <f t="shared" si="1436"/>
        <v>0.90677270147216893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 s="3" t="str">
        <f t="shared" si="1437"/>
        <v>No</v>
      </c>
      <c r="AQ2248" s="3" t="str">
        <f t="shared" si="1438"/>
        <v>No</v>
      </c>
      <c r="AR2248" s="3" t="str">
        <f t="shared" si="1439"/>
        <v>No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 t="s">
        <v>6616</v>
      </c>
      <c r="BC2248">
        <v>0</v>
      </c>
      <c r="BD2248" s="4" t="str">
        <f t="shared" si="1440"/>
        <v>No</v>
      </c>
      <c r="BE2248" t="s">
        <v>6640</v>
      </c>
      <c r="BF2248" s="3" t="str">
        <f t="shared" si="1441"/>
        <v>No</v>
      </c>
      <c r="BG2248" t="s">
        <v>6645</v>
      </c>
      <c r="BH2248" s="3" t="str">
        <f t="shared" si="1442"/>
        <v>2925 RIVERBEND WALK</v>
      </c>
      <c r="BI2248" s="3" t="str">
        <f t="shared" si="1443"/>
        <v>Fernandina Beach</v>
      </c>
      <c r="BJ2248" s="3" t="str">
        <f t="shared" si="1444"/>
        <v>Florida</v>
      </c>
      <c r="BK2248" s="3">
        <f t="shared" si="1445"/>
        <v>32034</v>
      </c>
      <c r="BL2248" s="3" t="str">
        <f t="shared" si="1446"/>
        <v>2925 RIVERBEND WALK FERNANDINA BEACH FL 32034</v>
      </c>
      <c r="BM2248" s="3" t="str">
        <f t="shared" si="1447"/>
        <v/>
      </c>
      <c r="BN2248" s="3" t="str">
        <f t="shared" si="1448"/>
        <v>Pass</v>
      </c>
      <c r="BO2248" s="3" t="str">
        <f t="shared" si="1449"/>
        <v>No</v>
      </c>
      <c r="BP2248" s="3" t="str">
        <f t="shared" si="1450"/>
        <v>FV&lt;$10K</v>
      </c>
      <c r="BQ2248" t="s">
        <v>6650</v>
      </c>
      <c r="BR2248" s="3" t="str">
        <f t="shared" si="1451"/>
        <v>No, &lt; $20K Lien</v>
      </c>
      <c r="BS2248" s="3" t="str">
        <f t="shared" si="1452"/>
        <v>No, Lien &lt; $20K</v>
      </c>
      <c r="BT2248" t="s">
        <v>6650</v>
      </c>
      <c r="BU2248" s="3" t="str">
        <f t="shared" si="1453"/>
        <v>No</v>
      </c>
      <c r="BV2248" s="3" t="str">
        <f t="shared" si="1454"/>
        <v>No</v>
      </c>
      <c r="BW2248" s="3">
        <f t="shared" si="1455"/>
        <v>0</v>
      </c>
      <c r="BX2248" s="3" t="str">
        <f t="shared" si="1456"/>
        <v>No</v>
      </c>
      <c r="BY2248" s="3">
        <f t="shared" si="1457"/>
        <v>75345</v>
      </c>
      <c r="BZ2248">
        <v>1</v>
      </c>
      <c r="CA2248" s="3">
        <f t="shared" si="1458"/>
        <v>75345</v>
      </c>
      <c r="CC2248" s="3">
        <f t="shared" si="1459"/>
        <v>0</v>
      </c>
      <c r="CD2248" s="3">
        <f t="shared" si="1460"/>
        <v>0</v>
      </c>
      <c r="CE2248" s="3" t="str">
        <f t="shared" si="1461"/>
        <v/>
      </c>
      <c r="CF2248" s="3" t="e">
        <f>HLOOKUP(CE2248,'Valuation Data'!$D$2:$K$5,4,FALSE)</f>
        <v>#N/A</v>
      </c>
      <c r="CG2248" s="3">
        <f t="shared" si="1462"/>
        <v>75345</v>
      </c>
      <c r="CH2248" s="3" t="str">
        <f t="shared" si="1463"/>
        <v>No</v>
      </c>
      <c r="CI2248" s="3" t="str">
        <f>VLOOKUP(R2248,'Use Codes &amp; County Type'!A:D,4,FALSE)</f>
        <v>V</v>
      </c>
      <c r="CJ2248" s="3" t="str">
        <f t="shared" si="1464"/>
        <v>Yes</v>
      </c>
      <c r="CK2248" s="3" t="str">
        <f t="shared" si="1465"/>
        <v>No</v>
      </c>
      <c r="CL2248" s="3">
        <f t="shared" si="1466"/>
        <v>0</v>
      </c>
      <c r="CM2248" s="3">
        <f t="shared" si="1467"/>
        <v>0</v>
      </c>
      <c r="CN2248" s="3">
        <f t="shared" si="1468"/>
        <v>6624.24</v>
      </c>
      <c r="CO2248" s="3">
        <f t="shared" si="1469"/>
        <v>-6624.24</v>
      </c>
      <c r="CP2248" s="3">
        <f t="shared" si="1470"/>
        <v>8.7918773641250239E-2</v>
      </c>
      <c r="CR2248" s="3" t="str">
        <f t="shared" si="1471"/>
        <v>No</v>
      </c>
      <c r="CV2248" s="3" t="str">
        <f t="shared" si="1472"/>
        <v>Vacant, No Sales Data</v>
      </c>
      <c r="CW2248" s="3">
        <f t="shared" si="1473"/>
        <v>2247</v>
      </c>
      <c r="CX2248" s="3">
        <f t="shared" si="1474"/>
        <v>1656.06</v>
      </c>
      <c r="CY2248" s="3" t="str">
        <f t="shared" si="1475"/>
        <v>Ok</v>
      </c>
      <c r="CZ2248">
        <v>0</v>
      </c>
      <c r="DA2248">
        <v>0</v>
      </c>
    </row>
    <row r="2249" spans="1:105" x14ac:dyDescent="0.25">
      <c r="A2249">
        <v>2248</v>
      </c>
      <c r="B2249" t="s">
        <v>3</v>
      </c>
      <c r="C2249" t="s">
        <v>2357</v>
      </c>
      <c r="D2249">
        <v>1656.06</v>
      </c>
      <c r="E2249">
        <v>2017</v>
      </c>
      <c r="F2249">
        <v>1656.06</v>
      </c>
      <c r="G2249">
        <v>1656.06</v>
      </c>
      <c r="H2249" s="3">
        <f t="shared" si="1435"/>
        <v>0</v>
      </c>
      <c r="I2249">
        <v>2929</v>
      </c>
      <c r="J2249" t="s">
        <v>2736</v>
      </c>
      <c r="K2249" t="s">
        <v>2738</v>
      </c>
      <c r="L2249">
        <v>32034</v>
      </c>
      <c r="M2249" t="s">
        <v>4455</v>
      </c>
      <c r="N2249" t="s">
        <v>4761</v>
      </c>
      <c r="O2249">
        <v>0</v>
      </c>
      <c r="P2249">
        <v>0</v>
      </c>
      <c r="Q2249" t="s">
        <v>6302</v>
      </c>
      <c r="R2249">
        <v>0</v>
      </c>
      <c r="S2249" t="s">
        <v>6538</v>
      </c>
      <c r="T2249">
        <v>8001</v>
      </c>
      <c r="U2249" t="s">
        <v>6581</v>
      </c>
      <c r="V2249">
        <v>2017</v>
      </c>
      <c r="W2249">
        <v>75345</v>
      </c>
      <c r="X2249">
        <v>2017</v>
      </c>
      <c r="Y2249">
        <v>75345</v>
      </c>
      <c r="Z2249">
        <v>1501.67</v>
      </c>
      <c r="AA2249" s="3">
        <f t="shared" si="1436"/>
        <v>0.90677270147216893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 s="3" t="str">
        <f t="shared" si="1437"/>
        <v>No</v>
      </c>
      <c r="AQ2249" s="3" t="str">
        <f t="shared" si="1438"/>
        <v>No</v>
      </c>
      <c r="AR2249" s="3" t="str">
        <f t="shared" si="1439"/>
        <v>No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 t="s">
        <v>6616</v>
      </c>
      <c r="BC2249">
        <v>0</v>
      </c>
      <c r="BD2249" s="4" t="str">
        <f t="shared" si="1440"/>
        <v>No</v>
      </c>
      <c r="BE2249" t="s">
        <v>6640</v>
      </c>
      <c r="BF2249" s="3" t="str">
        <f t="shared" si="1441"/>
        <v>No</v>
      </c>
      <c r="BG2249" t="s">
        <v>6645</v>
      </c>
      <c r="BH2249" s="3" t="str">
        <f t="shared" si="1442"/>
        <v>2929 RIVERBEND WALK</v>
      </c>
      <c r="BI2249" s="3" t="str">
        <f t="shared" si="1443"/>
        <v>Fernandina Beach</v>
      </c>
      <c r="BJ2249" s="3" t="str">
        <f t="shared" si="1444"/>
        <v>Florida</v>
      </c>
      <c r="BK2249" s="3">
        <f t="shared" si="1445"/>
        <v>32034</v>
      </c>
      <c r="BL2249" s="3" t="str">
        <f t="shared" si="1446"/>
        <v>2929 RIVERBEND WALK FERNANDINA BEACH FL 32034</v>
      </c>
      <c r="BM2249" s="3" t="str">
        <f t="shared" si="1447"/>
        <v/>
      </c>
      <c r="BN2249" s="3" t="str">
        <f t="shared" si="1448"/>
        <v>Pass</v>
      </c>
      <c r="BO2249" s="3" t="str">
        <f t="shared" si="1449"/>
        <v>No</v>
      </c>
      <c r="BP2249" s="3" t="str">
        <f t="shared" si="1450"/>
        <v>FV&lt;$10K</v>
      </c>
      <c r="BQ2249" t="s">
        <v>6650</v>
      </c>
      <c r="BR2249" s="3" t="str">
        <f t="shared" si="1451"/>
        <v>No, &lt; $20K Lien</v>
      </c>
      <c r="BS2249" s="3" t="str">
        <f t="shared" si="1452"/>
        <v>No, Lien &lt; $20K</v>
      </c>
      <c r="BT2249" t="s">
        <v>6650</v>
      </c>
      <c r="BU2249" s="3" t="str">
        <f t="shared" si="1453"/>
        <v>No</v>
      </c>
      <c r="BV2249" s="3" t="str">
        <f t="shared" si="1454"/>
        <v>No</v>
      </c>
      <c r="BW2249" s="3">
        <f t="shared" si="1455"/>
        <v>0</v>
      </c>
      <c r="BX2249" s="3" t="str">
        <f t="shared" si="1456"/>
        <v>No</v>
      </c>
      <c r="BY2249" s="3">
        <f t="shared" si="1457"/>
        <v>75345</v>
      </c>
      <c r="BZ2249">
        <v>1</v>
      </c>
      <c r="CA2249" s="3">
        <f t="shared" si="1458"/>
        <v>75345</v>
      </c>
      <c r="CC2249" s="3">
        <f t="shared" si="1459"/>
        <v>0</v>
      </c>
      <c r="CD2249" s="3">
        <f t="shared" si="1460"/>
        <v>0</v>
      </c>
      <c r="CE2249" s="3" t="str">
        <f t="shared" si="1461"/>
        <v/>
      </c>
      <c r="CF2249" s="3" t="e">
        <f>HLOOKUP(CE2249,'Valuation Data'!$D$2:$K$5,4,FALSE)</f>
        <v>#N/A</v>
      </c>
      <c r="CG2249" s="3">
        <f t="shared" si="1462"/>
        <v>75345</v>
      </c>
      <c r="CH2249" s="3" t="str">
        <f t="shared" si="1463"/>
        <v>No</v>
      </c>
      <c r="CI2249" s="3" t="str">
        <f>VLOOKUP(R2249,'Use Codes &amp; County Type'!A:D,4,FALSE)</f>
        <v>V</v>
      </c>
      <c r="CJ2249" s="3" t="str">
        <f t="shared" si="1464"/>
        <v>Yes</v>
      </c>
      <c r="CK2249" s="3" t="str">
        <f t="shared" si="1465"/>
        <v>No</v>
      </c>
      <c r="CL2249" s="3">
        <f t="shared" si="1466"/>
        <v>0</v>
      </c>
      <c r="CM2249" s="3">
        <f t="shared" si="1467"/>
        <v>0</v>
      </c>
      <c r="CN2249" s="3">
        <f t="shared" si="1468"/>
        <v>6624.24</v>
      </c>
      <c r="CO2249" s="3">
        <f t="shared" si="1469"/>
        <v>-6624.24</v>
      </c>
      <c r="CP2249" s="3">
        <f t="shared" si="1470"/>
        <v>8.7918773641250239E-2</v>
      </c>
      <c r="CR2249" s="3" t="str">
        <f t="shared" si="1471"/>
        <v>No</v>
      </c>
      <c r="CV2249" s="3" t="str">
        <f t="shared" si="1472"/>
        <v>Vacant, No Sales Data</v>
      </c>
      <c r="CW2249" s="3">
        <f t="shared" si="1473"/>
        <v>2248</v>
      </c>
      <c r="CX2249" s="3">
        <f t="shared" si="1474"/>
        <v>1656.06</v>
      </c>
      <c r="CY2249" s="3" t="str">
        <f t="shared" si="1475"/>
        <v>Ok</v>
      </c>
      <c r="CZ2249">
        <v>0</v>
      </c>
      <c r="DA2249">
        <v>0</v>
      </c>
    </row>
    <row r="2250" spans="1:105" x14ac:dyDescent="0.25">
      <c r="A2250">
        <v>2249</v>
      </c>
      <c r="B2250" t="s">
        <v>3</v>
      </c>
      <c r="C2250" t="s">
        <v>2358</v>
      </c>
      <c r="D2250">
        <v>1656.06</v>
      </c>
      <c r="E2250">
        <v>2017</v>
      </c>
      <c r="F2250">
        <v>1656.06</v>
      </c>
      <c r="G2250">
        <v>1656.06</v>
      </c>
      <c r="H2250" s="3">
        <f t="shared" si="1435"/>
        <v>0</v>
      </c>
      <c r="I2250">
        <v>2933</v>
      </c>
      <c r="J2250" t="s">
        <v>2736</v>
      </c>
      <c r="K2250" t="s">
        <v>2738</v>
      </c>
      <c r="L2250">
        <v>32034</v>
      </c>
      <c r="M2250" t="s">
        <v>4456</v>
      </c>
      <c r="N2250" t="s">
        <v>4761</v>
      </c>
      <c r="O2250">
        <v>0</v>
      </c>
      <c r="P2250">
        <v>0</v>
      </c>
      <c r="Q2250" t="s">
        <v>6302</v>
      </c>
      <c r="R2250">
        <v>0</v>
      </c>
      <c r="S2250" t="s">
        <v>6538</v>
      </c>
      <c r="T2250">
        <v>8001</v>
      </c>
      <c r="U2250" t="s">
        <v>6581</v>
      </c>
      <c r="V2250">
        <v>2017</v>
      </c>
      <c r="W2250">
        <v>75345</v>
      </c>
      <c r="X2250">
        <v>2017</v>
      </c>
      <c r="Y2250">
        <v>75345</v>
      </c>
      <c r="Z2250">
        <v>1501.67</v>
      </c>
      <c r="AA2250" s="3">
        <f t="shared" si="1436"/>
        <v>0.90677270147216893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 s="3" t="str">
        <f t="shared" si="1437"/>
        <v>No</v>
      </c>
      <c r="AQ2250" s="3" t="str">
        <f t="shared" si="1438"/>
        <v>No</v>
      </c>
      <c r="AR2250" s="3" t="str">
        <f t="shared" si="1439"/>
        <v>No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 t="s">
        <v>6616</v>
      </c>
      <c r="BC2250">
        <v>0</v>
      </c>
      <c r="BD2250" s="4" t="str">
        <f t="shared" si="1440"/>
        <v>No</v>
      </c>
      <c r="BE2250" t="s">
        <v>6640</v>
      </c>
      <c r="BF2250" s="3" t="str">
        <f t="shared" si="1441"/>
        <v>No</v>
      </c>
      <c r="BG2250" t="s">
        <v>6645</v>
      </c>
      <c r="BH2250" s="3" t="str">
        <f t="shared" si="1442"/>
        <v>2933 RIVERBEND WALK</v>
      </c>
      <c r="BI2250" s="3" t="str">
        <f t="shared" si="1443"/>
        <v>Fernandina Beach</v>
      </c>
      <c r="BJ2250" s="3" t="str">
        <f t="shared" si="1444"/>
        <v>Florida</v>
      </c>
      <c r="BK2250" s="3">
        <f t="shared" si="1445"/>
        <v>32034</v>
      </c>
      <c r="BL2250" s="3" t="str">
        <f t="shared" si="1446"/>
        <v>2933 RIVERBEND WALK FERNANDINA BEACH FL 32034</v>
      </c>
      <c r="BM2250" s="3" t="str">
        <f t="shared" si="1447"/>
        <v/>
      </c>
      <c r="BN2250" s="3" t="str">
        <f t="shared" si="1448"/>
        <v>Pass</v>
      </c>
      <c r="BO2250" s="3" t="str">
        <f t="shared" si="1449"/>
        <v>No</v>
      </c>
      <c r="BP2250" s="3" t="str">
        <f t="shared" si="1450"/>
        <v>FV&lt;$10K</v>
      </c>
      <c r="BQ2250" t="s">
        <v>6650</v>
      </c>
      <c r="BR2250" s="3" t="str">
        <f t="shared" si="1451"/>
        <v>No, &lt; $20K Lien</v>
      </c>
      <c r="BS2250" s="3" t="str">
        <f t="shared" si="1452"/>
        <v>No, Lien &lt; $20K</v>
      </c>
      <c r="BT2250" t="s">
        <v>6650</v>
      </c>
      <c r="BU2250" s="3" t="str">
        <f t="shared" si="1453"/>
        <v>No</v>
      </c>
      <c r="BV2250" s="3" t="str">
        <f t="shared" si="1454"/>
        <v>No</v>
      </c>
      <c r="BW2250" s="3">
        <f t="shared" si="1455"/>
        <v>0</v>
      </c>
      <c r="BX2250" s="3" t="str">
        <f t="shared" si="1456"/>
        <v>No</v>
      </c>
      <c r="BY2250" s="3">
        <f t="shared" si="1457"/>
        <v>75345</v>
      </c>
      <c r="BZ2250">
        <v>1</v>
      </c>
      <c r="CA2250" s="3">
        <f t="shared" si="1458"/>
        <v>75345</v>
      </c>
      <c r="CC2250" s="3">
        <f t="shared" si="1459"/>
        <v>0</v>
      </c>
      <c r="CD2250" s="3">
        <f t="shared" si="1460"/>
        <v>0</v>
      </c>
      <c r="CE2250" s="3" t="str">
        <f t="shared" si="1461"/>
        <v/>
      </c>
      <c r="CF2250" s="3" t="e">
        <f>HLOOKUP(CE2250,'Valuation Data'!$D$2:$K$5,4,FALSE)</f>
        <v>#N/A</v>
      </c>
      <c r="CG2250" s="3">
        <f t="shared" si="1462"/>
        <v>75345</v>
      </c>
      <c r="CH2250" s="3" t="str">
        <f t="shared" si="1463"/>
        <v>No</v>
      </c>
      <c r="CI2250" s="3" t="str">
        <f>VLOOKUP(R2250,'Use Codes &amp; County Type'!A:D,4,FALSE)</f>
        <v>V</v>
      </c>
      <c r="CJ2250" s="3" t="str">
        <f t="shared" si="1464"/>
        <v>Yes</v>
      </c>
      <c r="CK2250" s="3" t="str">
        <f t="shared" si="1465"/>
        <v>No</v>
      </c>
      <c r="CL2250" s="3">
        <f t="shared" si="1466"/>
        <v>0</v>
      </c>
      <c r="CM2250" s="3">
        <f t="shared" si="1467"/>
        <v>0</v>
      </c>
      <c r="CN2250" s="3">
        <f t="shared" si="1468"/>
        <v>6624.24</v>
      </c>
      <c r="CO2250" s="3">
        <f t="shared" si="1469"/>
        <v>-6624.24</v>
      </c>
      <c r="CP2250" s="3">
        <f t="shared" si="1470"/>
        <v>8.7918773641250239E-2</v>
      </c>
      <c r="CR2250" s="3" t="str">
        <f t="shared" si="1471"/>
        <v>No</v>
      </c>
      <c r="CV2250" s="3" t="str">
        <f t="shared" si="1472"/>
        <v>Vacant, No Sales Data</v>
      </c>
      <c r="CW2250" s="3">
        <f t="shared" si="1473"/>
        <v>2249</v>
      </c>
      <c r="CX2250" s="3">
        <f t="shared" si="1474"/>
        <v>1656.06</v>
      </c>
      <c r="CY2250" s="3" t="str">
        <f t="shared" si="1475"/>
        <v>Ok</v>
      </c>
      <c r="CZ2250">
        <v>0</v>
      </c>
      <c r="DA2250">
        <v>0</v>
      </c>
    </row>
    <row r="2251" spans="1:105" x14ac:dyDescent="0.25">
      <c r="A2251">
        <v>2250</v>
      </c>
      <c r="B2251" t="s">
        <v>3</v>
      </c>
      <c r="C2251" t="s">
        <v>2359</v>
      </c>
      <c r="D2251">
        <v>1656.06</v>
      </c>
      <c r="E2251">
        <v>2017</v>
      </c>
      <c r="F2251">
        <v>1656.06</v>
      </c>
      <c r="G2251">
        <v>1656.06</v>
      </c>
      <c r="H2251" s="3">
        <f t="shared" si="1435"/>
        <v>0</v>
      </c>
      <c r="I2251">
        <v>2937</v>
      </c>
      <c r="J2251" t="s">
        <v>2736</v>
      </c>
      <c r="K2251" t="s">
        <v>2738</v>
      </c>
      <c r="L2251">
        <v>32034</v>
      </c>
      <c r="M2251" t="s">
        <v>4457</v>
      </c>
      <c r="N2251" t="s">
        <v>4761</v>
      </c>
      <c r="O2251">
        <v>0</v>
      </c>
      <c r="P2251">
        <v>0</v>
      </c>
      <c r="Q2251" t="s">
        <v>6302</v>
      </c>
      <c r="R2251">
        <v>0</v>
      </c>
      <c r="S2251" t="s">
        <v>6538</v>
      </c>
      <c r="T2251">
        <v>8001</v>
      </c>
      <c r="U2251" t="s">
        <v>6581</v>
      </c>
      <c r="V2251">
        <v>2017</v>
      </c>
      <c r="W2251">
        <v>75345</v>
      </c>
      <c r="X2251">
        <v>2017</v>
      </c>
      <c r="Y2251">
        <v>75345</v>
      </c>
      <c r="Z2251">
        <v>1501.67</v>
      </c>
      <c r="AA2251" s="3">
        <f t="shared" si="1436"/>
        <v>0.90677270147216893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 s="3" t="str">
        <f t="shared" si="1437"/>
        <v>No</v>
      </c>
      <c r="AQ2251" s="3" t="str">
        <f t="shared" si="1438"/>
        <v>No</v>
      </c>
      <c r="AR2251" s="3" t="str">
        <f t="shared" si="1439"/>
        <v>No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 t="s">
        <v>6616</v>
      </c>
      <c r="BC2251">
        <v>0</v>
      </c>
      <c r="BD2251" s="4" t="str">
        <f t="shared" si="1440"/>
        <v>No</v>
      </c>
      <c r="BE2251" t="s">
        <v>6640</v>
      </c>
      <c r="BF2251" s="3" t="str">
        <f t="shared" si="1441"/>
        <v>No</v>
      </c>
      <c r="BG2251" t="s">
        <v>6645</v>
      </c>
      <c r="BH2251" s="3" t="str">
        <f t="shared" si="1442"/>
        <v>2937 RIVERBEND WALK</v>
      </c>
      <c r="BI2251" s="3" t="str">
        <f t="shared" si="1443"/>
        <v>Fernandina Beach</v>
      </c>
      <c r="BJ2251" s="3" t="str">
        <f t="shared" si="1444"/>
        <v>Florida</v>
      </c>
      <c r="BK2251" s="3">
        <f t="shared" si="1445"/>
        <v>32034</v>
      </c>
      <c r="BL2251" s="3" t="str">
        <f t="shared" si="1446"/>
        <v>2937 RIVERBEND WALK FERNANDINA BEACH FL 32034</v>
      </c>
      <c r="BM2251" s="3" t="str">
        <f t="shared" si="1447"/>
        <v/>
      </c>
      <c r="BN2251" s="3" t="str">
        <f t="shared" si="1448"/>
        <v>Pass</v>
      </c>
      <c r="BO2251" s="3" t="str">
        <f t="shared" si="1449"/>
        <v>No</v>
      </c>
      <c r="BP2251" s="3" t="str">
        <f t="shared" si="1450"/>
        <v>FV&lt;$10K</v>
      </c>
      <c r="BQ2251" t="s">
        <v>6650</v>
      </c>
      <c r="BR2251" s="3" t="str">
        <f t="shared" si="1451"/>
        <v>No, &lt; $20K Lien</v>
      </c>
      <c r="BS2251" s="3" t="str">
        <f t="shared" si="1452"/>
        <v>No, Lien &lt; $20K</v>
      </c>
      <c r="BT2251" t="s">
        <v>6650</v>
      </c>
      <c r="BU2251" s="3" t="str">
        <f t="shared" si="1453"/>
        <v>No</v>
      </c>
      <c r="BV2251" s="3" t="str">
        <f t="shared" si="1454"/>
        <v>No</v>
      </c>
      <c r="BW2251" s="3">
        <f t="shared" si="1455"/>
        <v>0</v>
      </c>
      <c r="BX2251" s="3" t="str">
        <f t="shared" si="1456"/>
        <v>No</v>
      </c>
      <c r="BY2251" s="3">
        <f t="shared" si="1457"/>
        <v>75345</v>
      </c>
      <c r="BZ2251">
        <v>1</v>
      </c>
      <c r="CA2251" s="3">
        <f t="shared" si="1458"/>
        <v>75345</v>
      </c>
      <c r="CC2251" s="3">
        <f t="shared" si="1459"/>
        <v>0</v>
      </c>
      <c r="CD2251" s="3">
        <f t="shared" si="1460"/>
        <v>0</v>
      </c>
      <c r="CE2251" s="3" t="str">
        <f t="shared" si="1461"/>
        <v/>
      </c>
      <c r="CF2251" s="3" t="e">
        <f>HLOOKUP(CE2251,'Valuation Data'!$D$2:$K$5,4,FALSE)</f>
        <v>#N/A</v>
      </c>
      <c r="CG2251" s="3">
        <f t="shared" si="1462"/>
        <v>75345</v>
      </c>
      <c r="CH2251" s="3" t="str">
        <f t="shared" si="1463"/>
        <v>No</v>
      </c>
      <c r="CI2251" s="3" t="str">
        <f>VLOOKUP(R2251,'Use Codes &amp; County Type'!A:D,4,FALSE)</f>
        <v>V</v>
      </c>
      <c r="CJ2251" s="3" t="str">
        <f t="shared" si="1464"/>
        <v>Yes</v>
      </c>
      <c r="CK2251" s="3" t="str">
        <f t="shared" si="1465"/>
        <v>No</v>
      </c>
      <c r="CL2251" s="3">
        <f t="shared" si="1466"/>
        <v>0</v>
      </c>
      <c r="CM2251" s="3">
        <f t="shared" si="1467"/>
        <v>0</v>
      </c>
      <c r="CN2251" s="3">
        <f t="shared" si="1468"/>
        <v>6624.24</v>
      </c>
      <c r="CO2251" s="3">
        <f t="shared" si="1469"/>
        <v>-6624.24</v>
      </c>
      <c r="CP2251" s="3">
        <f t="shared" si="1470"/>
        <v>8.7918773641250239E-2</v>
      </c>
      <c r="CR2251" s="3" t="str">
        <f t="shared" si="1471"/>
        <v>No</v>
      </c>
      <c r="CV2251" s="3" t="str">
        <f t="shared" si="1472"/>
        <v>Vacant, No Sales Data</v>
      </c>
      <c r="CW2251" s="3">
        <f t="shared" si="1473"/>
        <v>2250</v>
      </c>
      <c r="CX2251" s="3">
        <f t="shared" si="1474"/>
        <v>1656.06</v>
      </c>
      <c r="CY2251" s="3" t="str">
        <f t="shared" si="1475"/>
        <v>Ok</v>
      </c>
      <c r="CZ2251">
        <v>0</v>
      </c>
      <c r="DA2251">
        <v>0</v>
      </c>
    </row>
    <row r="2252" spans="1:105" x14ac:dyDescent="0.25">
      <c r="A2252">
        <v>2251</v>
      </c>
      <c r="B2252" t="s">
        <v>3</v>
      </c>
      <c r="C2252" t="s">
        <v>2360</v>
      </c>
      <c r="D2252">
        <v>1656.06</v>
      </c>
      <c r="E2252">
        <v>2017</v>
      </c>
      <c r="F2252">
        <v>1656.06</v>
      </c>
      <c r="G2252">
        <v>1656.06</v>
      </c>
      <c r="H2252" s="3">
        <f t="shared" si="1435"/>
        <v>0</v>
      </c>
      <c r="I2252">
        <v>2945</v>
      </c>
      <c r="J2252" t="s">
        <v>2736</v>
      </c>
      <c r="K2252" t="s">
        <v>2738</v>
      </c>
      <c r="L2252">
        <v>32034</v>
      </c>
      <c r="M2252" t="s">
        <v>4458</v>
      </c>
      <c r="N2252" t="s">
        <v>4761</v>
      </c>
      <c r="O2252">
        <v>0</v>
      </c>
      <c r="P2252">
        <v>0</v>
      </c>
      <c r="Q2252" t="s">
        <v>6302</v>
      </c>
      <c r="R2252">
        <v>0</v>
      </c>
      <c r="S2252" t="s">
        <v>6538</v>
      </c>
      <c r="T2252">
        <v>8001</v>
      </c>
      <c r="U2252" t="s">
        <v>6581</v>
      </c>
      <c r="V2252">
        <v>2017</v>
      </c>
      <c r="W2252">
        <v>75345</v>
      </c>
      <c r="X2252">
        <v>2017</v>
      </c>
      <c r="Y2252">
        <v>75345</v>
      </c>
      <c r="Z2252">
        <v>1501.67</v>
      </c>
      <c r="AA2252" s="3">
        <f t="shared" si="1436"/>
        <v>0.90677270147216893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 s="3" t="str">
        <f t="shared" si="1437"/>
        <v>No</v>
      </c>
      <c r="AQ2252" s="3" t="str">
        <f t="shared" si="1438"/>
        <v>No</v>
      </c>
      <c r="AR2252" s="3" t="str">
        <f t="shared" si="1439"/>
        <v>No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 t="s">
        <v>6616</v>
      </c>
      <c r="BC2252">
        <v>0</v>
      </c>
      <c r="BD2252" s="4" t="str">
        <f t="shared" si="1440"/>
        <v>No</v>
      </c>
      <c r="BE2252" t="s">
        <v>6640</v>
      </c>
      <c r="BF2252" s="3" t="str">
        <f t="shared" si="1441"/>
        <v>No</v>
      </c>
      <c r="BG2252" t="s">
        <v>6645</v>
      </c>
      <c r="BH2252" s="3" t="str">
        <f t="shared" si="1442"/>
        <v>2945 RIVERBEND WALK</v>
      </c>
      <c r="BI2252" s="3" t="str">
        <f t="shared" si="1443"/>
        <v>Fernandina Beach</v>
      </c>
      <c r="BJ2252" s="3" t="str">
        <f t="shared" si="1444"/>
        <v>Florida</v>
      </c>
      <c r="BK2252" s="3">
        <f t="shared" si="1445"/>
        <v>32034</v>
      </c>
      <c r="BL2252" s="3" t="str">
        <f t="shared" si="1446"/>
        <v>2945 RIVERBEND WALK FERNANDINA BEACH FL 32034</v>
      </c>
      <c r="BM2252" s="3" t="str">
        <f t="shared" si="1447"/>
        <v/>
      </c>
      <c r="BN2252" s="3" t="str">
        <f t="shared" si="1448"/>
        <v>Pass</v>
      </c>
      <c r="BO2252" s="3" t="str">
        <f t="shared" si="1449"/>
        <v>No</v>
      </c>
      <c r="BP2252" s="3" t="str">
        <f t="shared" si="1450"/>
        <v>FV&lt;$10K</v>
      </c>
      <c r="BQ2252" t="s">
        <v>6650</v>
      </c>
      <c r="BR2252" s="3" t="str">
        <f t="shared" si="1451"/>
        <v>No, &lt; $20K Lien</v>
      </c>
      <c r="BS2252" s="3" t="str">
        <f t="shared" si="1452"/>
        <v>No, Lien &lt; $20K</v>
      </c>
      <c r="BT2252" t="s">
        <v>6650</v>
      </c>
      <c r="BU2252" s="3" t="str">
        <f t="shared" si="1453"/>
        <v>No</v>
      </c>
      <c r="BV2252" s="3" t="str">
        <f t="shared" si="1454"/>
        <v>No</v>
      </c>
      <c r="BW2252" s="3">
        <f t="shared" si="1455"/>
        <v>0</v>
      </c>
      <c r="BX2252" s="3" t="str">
        <f t="shared" si="1456"/>
        <v>No</v>
      </c>
      <c r="BY2252" s="3">
        <f t="shared" si="1457"/>
        <v>75345</v>
      </c>
      <c r="BZ2252">
        <v>1</v>
      </c>
      <c r="CA2252" s="3">
        <f t="shared" si="1458"/>
        <v>75345</v>
      </c>
      <c r="CC2252" s="3">
        <f t="shared" si="1459"/>
        <v>0</v>
      </c>
      <c r="CD2252" s="3">
        <f t="shared" si="1460"/>
        <v>0</v>
      </c>
      <c r="CE2252" s="3" t="str">
        <f t="shared" si="1461"/>
        <v/>
      </c>
      <c r="CF2252" s="3" t="e">
        <f>HLOOKUP(CE2252,'Valuation Data'!$D$2:$K$5,4,FALSE)</f>
        <v>#N/A</v>
      </c>
      <c r="CG2252" s="3">
        <f t="shared" si="1462"/>
        <v>75345</v>
      </c>
      <c r="CH2252" s="3" t="str">
        <f t="shared" si="1463"/>
        <v>No</v>
      </c>
      <c r="CI2252" s="3" t="str">
        <f>VLOOKUP(R2252,'Use Codes &amp; County Type'!A:D,4,FALSE)</f>
        <v>V</v>
      </c>
      <c r="CJ2252" s="3" t="str">
        <f t="shared" si="1464"/>
        <v>Yes</v>
      </c>
      <c r="CK2252" s="3" t="str">
        <f t="shared" si="1465"/>
        <v>No</v>
      </c>
      <c r="CL2252" s="3">
        <f t="shared" si="1466"/>
        <v>0</v>
      </c>
      <c r="CM2252" s="3">
        <f t="shared" si="1467"/>
        <v>0</v>
      </c>
      <c r="CN2252" s="3">
        <f t="shared" si="1468"/>
        <v>6624.24</v>
      </c>
      <c r="CO2252" s="3">
        <f t="shared" si="1469"/>
        <v>-6624.24</v>
      </c>
      <c r="CP2252" s="3">
        <f t="shared" si="1470"/>
        <v>8.7918773641250239E-2</v>
      </c>
      <c r="CR2252" s="3" t="str">
        <f t="shared" si="1471"/>
        <v>No</v>
      </c>
      <c r="CV2252" s="3" t="str">
        <f t="shared" si="1472"/>
        <v>Vacant, No Sales Data</v>
      </c>
      <c r="CW2252" s="3">
        <f t="shared" si="1473"/>
        <v>2251</v>
      </c>
      <c r="CX2252" s="3">
        <f t="shared" si="1474"/>
        <v>1656.06</v>
      </c>
      <c r="CY2252" s="3" t="str">
        <f t="shared" si="1475"/>
        <v>Ok</v>
      </c>
      <c r="CZ2252">
        <v>0</v>
      </c>
      <c r="DA2252">
        <v>0</v>
      </c>
    </row>
    <row r="2253" spans="1:105" x14ac:dyDescent="0.25">
      <c r="A2253">
        <v>2252</v>
      </c>
      <c r="B2253" t="s">
        <v>3</v>
      </c>
      <c r="C2253" t="s">
        <v>2361</v>
      </c>
      <c r="D2253">
        <v>1656.06</v>
      </c>
      <c r="E2253">
        <v>2017</v>
      </c>
      <c r="F2253">
        <v>1656.06</v>
      </c>
      <c r="G2253">
        <v>1656.06</v>
      </c>
      <c r="H2253" s="3">
        <f t="shared" si="1435"/>
        <v>0</v>
      </c>
      <c r="I2253">
        <v>2949</v>
      </c>
      <c r="J2253" t="s">
        <v>2736</v>
      </c>
      <c r="K2253" t="s">
        <v>2738</v>
      </c>
      <c r="L2253">
        <v>32034</v>
      </c>
      <c r="M2253" t="s">
        <v>4459</v>
      </c>
      <c r="N2253" t="s">
        <v>4761</v>
      </c>
      <c r="O2253">
        <v>0</v>
      </c>
      <c r="P2253">
        <v>0</v>
      </c>
      <c r="Q2253" t="s">
        <v>6302</v>
      </c>
      <c r="R2253">
        <v>0</v>
      </c>
      <c r="S2253" t="s">
        <v>6538</v>
      </c>
      <c r="T2253">
        <v>8001</v>
      </c>
      <c r="U2253" t="s">
        <v>6581</v>
      </c>
      <c r="V2253">
        <v>2017</v>
      </c>
      <c r="W2253">
        <v>75345</v>
      </c>
      <c r="X2253">
        <v>2017</v>
      </c>
      <c r="Y2253">
        <v>75345</v>
      </c>
      <c r="Z2253">
        <v>1501.67</v>
      </c>
      <c r="AA2253" s="3">
        <f t="shared" si="1436"/>
        <v>0.90677270147216893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 s="3" t="str">
        <f t="shared" si="1437"/>
        <v>No</v>
      </c>
      <c r="AQ2253" s="3" t="str">
        <f t="shared" si="1438"/>
        <v>No</v>
      </c>
      <c r="AR2253" s="3" t="str">
        <f t="shared" si="1439"/>
        <v>No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 t="s">
        <v>6616</v>
      </c>
      <c r="BC2253">
        <v>0</v>
      </c>
      <c r="BD2253" s="4" t="str">
        <f t="shared" si="1440"/>
        <v>No</v>
      </c>
      <c r="BE2253" t="s">
        <v>6640</v>
      </c>
      <c r="BF2253" s="3" t="str">
        <f t="shared" si="1441"/>
        <v>No</v>
      </c>
      <c r="BG2253" t="s">
        <v>6645</v>
      </c>
      <c r="BH2253" s="3" t="str">
        <f t="shared" si="1442"/>
        <v>2949 RIVERBEND WALK</v>
      </c>
      <c r="BI2253" s="3" t="str">
        <f t="shared" si="1443"/>
        <v>Fernandina Beach</v>
      </c>
      <c r="BJ2253" s="3" t="str">
        <f t="shared" si="1444"/>
        <v>Florida</v>
      </c>
      <c r="BK2253" s="3">
        <f t="shared" si="1445"/>
        <v>32034</v>
      </c>
      <c r="BL2253" s="3" t="str">
        <f t="shared" si="1446"/>
        <v>2949 RIVERBEND WALK FERNANDINA BEACH FL 32034</v>
      </c>
      <c r="BM2253" s="3" t="str">
        <f t="shared" si="1447"/>
        <v/>
      </c>
      <c r="BN2253" s="3" t="str">
        <f t="shared" si="1448"/>
        <v>Pass</v>
      </c>
      <c r="BO2253" s="3" t="str">
        <f t="shared" si="1449"/>
        <v>No</v>
      </c>
      <c r="BP2253" s="3" t="str">
        <f t="shared" si="1450"/>
        <v>FV&lt;$10K</v>
      </c>
      <c r="BQ2253" t="s">
        <v>6650</v>
      </c>
      <c r="BR2253" s="3" t="str">
        <f t="shared" si="1451"/>
        <v>No, &lt; $20K Lien</v>
      </c>
      <c r="BS2253" s="3" t="str">
        <f t="shared" si="1452"/>
        <v>No, Lien &lt; $20K</v>
      </c>
      <c r="BT2253" t="s">
        <v>6650</v>
      </c>
      <c r="BU2253" s="3" t="str">
        <f t="shared" si="1453"/>
        <v>No</v>
      </c>
      <c r="BV2253" s="3" t="str">
        <f t="shared" si="1454"/>
        <v>No</v>
      </c>
      <c r="BW2253" s="3">
        <f t="shared" si="1455"/>
        <v>0</v>
      </c>
      <c r="BX2253" s="3" t="str">
        <f t="shared" si="1456"/>
        <v>No</v>
      </c>
      <c r="BY2253" s="3">
        <f t="shared" si="1457"/>
        <v>75345</v>
      </c>
      <c r="BZ2253">
        <v>1</v>
      </c>
      <c r="CA2253" s="3">
        <f t="shared" si="1458"/>
        <v>75345</v>
      </c>
      <c r="CC2253" s="3">
        <f t="shared" si="1459"/>
        <v>0</v>
      </c>
      <c r="CD2253" s="3">
        <f t="shared" si="1460"/>
        <v>0</v>
      </c>
      <c r="CE2253" s="3" t="str">
        <f t="shared" si="1461"/>
        <v/>
      </c>
      <c r="CF2253" s="3" t="e">
        <f>HLOOKUP(CE2253,'Valuation Data'!$D$2:$K$5,4,FALSE)</f>
        <v>#N/A</v>
      </c>
      <c r="CG2253" s="3">
        <f t="shared" si="1462"/>
        <v>75345</v>
      </c>
      <c r="CH2253" s="3" t="str">
        <f t="shared" si="1463"/>
        <v>No</v>
      </c>
      <c r="CI2253" s="3" t="str">
        <f>VLOOKUP(R2253,'Use Codes &amp; County Type'!A:D,4,FALSE)</f>
        <v>V</v>
      </c>
      <c r="CJ2253" s="3" t="str">
        <f t="shared" si="1464"/>
        <v>Yes</v>
      </c>
      <c r="CK2253" s="3" t="str">
        <f t="shared" si="1465"/>
        <v>No</v>
      </c>
      <c r="CL2253" s="3">
        <f t="shared" si="1466"/>
        <v>0</v>
      </c>
      <c r="CM2253" s="3">
        <f t="shared" si="1467"/>
        <v>0</v>
      </c>
      <c r="CN2253" s="3">
        <f t="shared" si="1468"/>
        <v>6624.24</v>
      </c>
      <c r="CO2253" s="3">
        <f t="shared" si="1469"/>
        <v>-6624.24</v>
      </c>
      <c r="CP2253" s="3">
        <f t="shared" si="1470"/>
        <v>8.7918773641250239E-2</v>
      </c>
      <c r="CR2253" s="3" t="str">
        <f t="shared" si="1471"/>
        <v>No</v>
      </c>
      <c r="CV2253" s="3" t="str">
        <f t="shared" si="1472"/>
        <v>Vacant, No Sales Data</v>
      </c>
      <c r="CW2253" s="3">
        <f t="shared" si="1473"/>
        <v>2252</v>
      </c>
      <c r="CX2253" s="3">
        <f t="shared" si="1474"/>
        <v>1656.06</v>
      </c>
      <c r="CY2253" s="3" t="str">
        <f t="shared" si="1475"/>
        <v>Ok</v>
      </c>
      <c r="CZ2253">
        <v>0</v>
      </c>
      <c r="DA2253">
        <v>0</v>
      </c>
    </row>
    <row r="2254" spans="1:105" x14ac:dyDescent="0.25">
      <c r="A2254">
        <v>2253</v>
      </c>
      <c r="B2254" t="s">
        <v>3</v>
      </c>
      <c r="C2254" t="s">
        <v>2362</v>
      </c>
      <c r="D2254">
        <v>1656.06</v>
      </c>
      <c r="E2254">
        <v>2017</v>
      </c>
      <c r="F2254">
        <v>1656.06</v>
      </c>
      <c r="G2254">
        <v>1656.06</v>
      </c>
      <c r="H2254" s="3">
        <f t="shared" si="1435"/>
        <v>0</v>
      </c>
      <c r="I2254">
        <v>2953</v>
      </c>
      <c r="J2254" t="s">
        <v>2736</v>
      </c>
      <c r="K2254" t="s">
        <v>2738</v>
      </c>
      <c r="L2254">
        <v>32034</v>
      </c>
      <c r="M2254" t="s">
        <v>4460</v>
      </c>
      <c r="N2254" t="s">
        <v>4761</v>
      </c>
      <c r="O2254">
        <v>0</v>
      </c>
      <c r="P2254">
        <v>0</v>
      </c>
      <c r="Q2254" t="s">
        <v>6302</v>
      </c>
      <c r="R2254">
        <v>0</v>
      </c>
      <c r="S2254" t="s">
        <v>6538</v>
      </c>
      <c r="T2254">
        <v>8001</v>
      </c>
      <c r="U2254" t="s">
        <v>6581</v>
      </c>
      <c r="V2254">
        <v>2017</v>
      </c>
      <c r="W2254">
        <v>75345</v>
      </c>
      <c r="X2254">
        <v>2017</v>
      </c>
      <c r="Y2254">
        <v>75345</v>
      </c>
      <c r="Z2254">
        <v>1501.67</v>
      </c>
      <c r="AA2254" s="3">
        <f t="shared" si="1436"/>
        <v>0.90677270147216893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 s="3" t="str">
        <f t="shared" si="1437"/>
        <v>No</v>
      </c>
      <c r="AQ2254" s="3" t="str">
        <f t="shared" si="1438"/>
        <v>No</v>
      </c>
      <c r="AR2254" s="3" t="str">
        <f t="shared" si="1439"/>
        <v>No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 t="s">
        <v>6616</v>
      </c>
      <c r="BC2254">
        <v>0</v>
      </c>
      <c r="BD2254" s="4" t="str">
        <f t="shared" si="1440"/>
        <v>No</v>
      </c>
      <c r="BE2254" t="s">
        <v>6640</v>
      </c>
      <c r="BF2254" s="3" t="str">
        <f t="shared" si="1441"/>
        <v>No</v>
      </c>
      <c r="BG2254" t="s">
        <v>6645</v>
      </c>
      <c r="BH2254" s="3" t="str">
        <f t="shared" si="1442"/>
        <v>2953 RIVERBEND WALK</v>
      </c>
      <c r="BI2254" s="3" t="str">
        <f t="shared" si="1443"/>
        <v>Fernandina Beach</v>
      </c>
      <c r="BJ2254" s="3" t="str">
        <f t="shared" si="1444"/>
        <v>Florida</v>
      </c>
      <c r="BK2254" s="3">
        <f t="shared" si="1445"/>
        <v>32034</v>
      </c>
      <c r="BL2254" s="3" t="str">
        <f t="shared" si="1446"/>
        <v>2953 RIVERBEND WALK FERNANDINA BEACH FL 32034</v>
      </c>
      <c r="BM2254" s="3" t="str">
        <f t="shared" si="1447"/>
        <v/>
      </c>
      <c r="BN2254" s="3" t="str">
        <f t="shared" si="1448"/>
        <v>Pass</v>
      </c>
      <c r="BO2254" s="3" t="str">
        <f t="shared" si="1449"/>
        <v>No</v>
      </c>
      <c r="BP2254" s="3" t="str">
        <f t="shared" si="1450"/>
        <v>FV&lt;$10K</v>
      </c>
      <c r="BQ2254" t="s">
        <v>6650</v>
      </c>
      <c r="BR2254" s="3" t="str">
        <f t="shared" si="1451"/>
        <v>No, &lt; $20K Lien</v>
      </c>
      <c r="BS2254" s="3" t="str">
        <f t="shared" si="1452"/>
        <v>No, Lien &lt; $20K</v>
      </c>
      <c r="BT2254" t="s">
        <v>6650</v>
      </c>
      <c r="BU2254" s="3" t="str">
        <f t="shared" si="1453"/>
        <v>No</v>
      </c>
      <c r="BV2254" s="3" t="str">
        <f t="shared" si="1454"/>
        <v>No</v>
      </c>
      <c r="BW2254" s="3">
        <f t="shared" si="1455"/>
        <v>0</v>
      </c>
      <c r="BX2254" s="3" t="str">
        <f t="shared" si="1456"/>
        <v>No</v>
      </c>
      <c r="BY2254" s="3">
        <f t="shared" si="1457"/>
        <v>75345</v>
      </c>
      <c r="BZ2254">
        <v>1</v>
      </c>
      <c r="CA2254" s="3">
        <f t="shared" si="1458"/>
        <v>75345</v>
      </c>
      <c r="CC2254" s="3">
        <f t="shared" si="1459"/>
        <v>0</v>
      </c>
      <c r="CD2254" s="3">
        <f t="shared" si="1460"/>
        <v>0</v>
      </c>
      <c r="CE2254" s="3" t="str">
        <f t="shared" si="1461"/>
        <v/>
      </c>
      <c r="CF2254" s="3" t="e">
        <f>HLOOKUP(CE2254,'Valuation Data'!$D$2:$K$5,4,FALSE)</f>
        <v>#N/A</v>
      </c>
      <c r="CG2254" s="3">
        <f t="shared" si="1462"/>
        <v>75345</v>
      </c>
      <c r="CH2254" s="3" t="str">
        <f t="shared" si="1463"/>
        <v>No</v>
      </c>
      <c r="CI2254" s="3" t="str">
        <f>VLOOKUP(R2254,'Use Codes &amp; County Type'!A:D,4,FALSE)</f>
        <v>V</v>
      </c>
      <c r="CJ2254" s="3" t="str">
        <f t="shared" si="1464"/>
        <v>Yes</v>
      </c>
      <c r="CK2254" s="3" t="str">
        <f t="shared" si="1465"/>
        <v>No</v>
      </c>
      <c r="CL2254" s="3">
        <f t="shared" si="1466"/>
        <v>0</v>
      </c>
      <c r="CM2254" s="3">
        <f t="shared" si="1467"/>
        <v>0</v>
      </c>
      <c r="CN2254" s="3">
        <f t="shared" si="1468"/>
        <v>6624.24</v>
      </c>
      <c r="CO2254" s="3">
        <f t="shared" si="1469"/>
        <v>-6624.24</v>
      </c>
      <c r="CP2254" s="3">
        <f t="shared" si="1470"/>
        <v>8.7918773641250239E-2</v>
      </c>
      <c r="CR2254" s="3" t="str">
        <f t="shared" si="1471"/>
        <v>No</v>
      </c>
      <c r="CV2254" s="3" t="str">
        <f t="shared" si="1472"/>
        <v>Vacant, No Sales Data</v>
      </c>
      <c r="CW2254" s="3">
        <f t="shared" si="1473"/>
        <v>2253</v>
      </c>
      <c r="CX2254" s="3">
        <f t="shared" si="1474"/>
        <v>1656.06</v>
      </c>
      <c r="CY2254" s="3" t="str">
        <f t="shared" si="1475"/>
        <v>Ok</v>
      </c>
      <c r="CZ2254">
        <v>0</v>
      </c>
      <c r="DA2254">
        <v>0</v>
      </c>
    </row>
    <row r="2255" spans="1:105" x14ac:dyDescent="0.25">
      <c r="A2255">
        <v>2254</v>
      </c>
      <c r="B2255" t="s">
        <v>3</v>
      </c>
      <c r="C2255" t="s">
        <v>2363</v>
      </c>
      <c r="D2255">
        <v>1656.06</v>
      </c>
      <c r="E2255">
        <v>2017</v>
      </c>
      <c r="F2255">
        <v>1656.06</v>
      </c>
      <c r="G2255">
        <v>1656.06</v>
      </c>
      <c r="H2255" s="3">
        <f t="shared" si="1435"/>
        <v>0</v>
      </c>
      <c r="I2255">
        <v>2961</v>
      </c>
      <c r="J2255" t="s">
        <v>2736</v>
      </c>
      <c r="K2255" t="s">
        <v>2738</v>
      </c>
      <c r="L2255">
        <v>32034</v>
      </c>
      <c r="M2255" t="s">
        <v>4461</v>
      </c>
      <c r="N2255" t="s">
        <v>4761</v>
      </c>
      <c r="O2255">
        <v>0</v>
      </c>
      <c r="P2255">
        <v>0</v>
      </c>
      <c r="Q2255" t="s">
        <v>6302</v>
      </c>
      <c r="R2255">
        <v>0</v>
      </c>
      <c r="S2255" t="s">
        <v>6538</v>
      </c>
      <c r="T2255">
        <v>8001</v>
      </c>
      <c r="U2255" t="s">
        <v>6581</v>
      </c>
      <c r="V2255">
        <v>2017</v>
      </c>
      <c r="W2255">
        <v>75345</v>
      </c>
      <c r="X2255">
        <v>2017</v>
      </c>
      <c r="Y2255">
        <v>75345</v>
      </c>
      <c r="Z2255">
        <v>1501.67</v>
      </c>
      <c r="AA2255" s="3">
        <f t="shared" si="1436"/>
        <v>0.90677270147216893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 s="3" t="str">
        <f t="shared" si="1437"/>
        <v>No</v>
      </c>
      <c r="AQ2255" s="3" t="str">
        <f t="shared" si="1438"/>
        <v>No</v>
      </c>
      <c r="AR2255" s="3" t="str">
        <f t="shared" si="1439"/>
        <v>No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 t="s">
        <v>6616</v>
      </c>
      <c r="BC2255">
        <v>0</v>
      </c>
      <c r="BD2255" s="4" t="str">
        <f t="shared" si="1440"/>
        <v>No</v>
      </c>
      <c r="BE2255" t="s">
        <v>6640</v>
      </c>
      <c r="BF2255" s="3" t="str">
        <f t="shared" si="1441"/>
        <v>No</v>
      </c>
      <c r="BG2255" t="s">
        <v>6645</v>
      </c>
      <c r="BH2255" s="3" t="str">
        <f t="shared" si="1442"/>
        <v>2961 RIVERBEND WALK</v>
      </c>
      <c r="BI2255" s="3" t="str">
        <f t="shared" si="1443"/>
        <v>Fernandina Beach</v>
      </c>
      <c r="BJ2255" s="3" t="str">
        <f t="shared" si="1444"/>
        <v>Florida</v>
      </c>
      <c r="BK2255" s="3">
        <f t="shared" si="1445"/>
        <v>32034</v>
      </c>
      <c r="BL2255" s="3" t="str">
        <f t="shared" si="1446"/>
        <v>2961 RIVERBEND WALK FERNANDINA BEACH FL 32034</v>
      </c>
      <c r="BM2255" s="3" t="str">
        <f t="shared" si="1447"/>
        <v/>
      </c>
      <c r="BN2255" s="3" t="str">
        <f t="shared" si="1448"/>
        <v>Pass</v>
      </c>
      <c r="BO2255" s="3" t="str">
        <f t="shared" si="1449"/>
        <v>No</v>
      </c>
      <c r="BP2255" s="3" t="str">
        <f t="shared" si="1450"/>
        <v>FV&lt;$10K</v>
      </c>
      <c r="BQ2255" t="s">
        <v>6650</v>
      </c>
      <c r="BR2255" s="3" t="str">
        <f t="shared" si="1451"/>
        <v>No, &lt; $20K Lien</v>
      </c>
      <c r="BS2255" s="3" t="str">
        <f t="shared" si="1452"/>
        <v>No, Lien &lt; $20K</v>
      </c>
      <c r="BT2255" t="s">
        <v>6650</v>
      </c>
      <c r="BU2255" s="3" t="str">
        <f t="shared" si="1453"/>
        <v>No</v>
      </c>
      <c r="BV2255" s="3" t="str">
        <f t="shared" si="1454"/>
        <v>No</v>
      </c>
      <c r="BW2255" s="3">
        <f t="shared" si="1455"/>
        <v>0</v>
      </c>
      <c r="BX2255" s="3" t="str">
        <f t="shared" si="1456"/>
        <v>No</v>
      </c>
      <c r="BY2255" s="3">
        <f t="shared" si="1457"/>
        <v>75345</v>
      </c>
      <c r="BZ2255">
        <v>1</v>
      </c>
      <c r="CA2255" s="3">
        <f t="shared" si="1458"/>
        <v>75345</v>
      </c>
      <c r="CC2255" s="3">
        <f t="shared" si="1459"/>
        <v>0</v>
      </c>
      <c r="CD2255" s="3">
        <f t="shared" si="1460"/>
        <v>0</v>
      </c>
      <c r="CE2255" s="3" t="str">
        <f t="shared" si="1461"/>
        <v/>
      </c>
      <c r="CF2255" s="3" t="e">
        <f>HLOOKUP(CE2255,'Valuation Data'!$D$2:$K$5,4,FALSE)</f>
        <v>#N/A</v>
      </c>
      <c r="CG2255" s="3">
        <f t="shared" si="1462"/>
        <v>75345</v>
      </c>
      <c r="CH2255" s="3" t="str">
        <f t="shared" si="1463"/>
        <v>No</v>
      </c>
      <c r="CI2255" s="3" t="str">
        <f>VLOOKUP(R2255,'Use Codes &amp; County Type'!A:D,4,FALSE)</f>
        <v>V</v>
      </c>
      <c r="CJ2255" s="3" t="str">
        <f t="shared" si="1464"/>
        <v>Yes</v>
      </c>
      <c r="CK2255" s="3" t="str">
        <f t="shared" si="1465"/>
        <v>No</v>
      </c>
      <c r="CL2255" s="3">
        <f t="shared" si="1466"/>
        <v>0</v>
      </c>
      <c r="CM2255" s="3">
        <f t="shared" si="1467"/>
        <v>0</v>
      </c>
      <c r="CN2255" s="3">
        <f t="shared" si="1468"/>
        <v>6624.24</v>
      </c>
      <c r="CO2255" s="3">
        <f t="shared" si="1469"/>
        <v>-6624.24</v>
      </c>
      <c r="CP2255" s="3">
        <f t="shared" si="1470"/>
        <v>8.7918773641250239E-2</v>
      </c>
      <c r="CR2255" s="3" t="str">
        <f t="shared" si="1471"/>
        <v>No</v>
      </c>
      <c r="CV2255" s="3" t="str">
        <f t="shared" si="1472"/>
        <v>Vacant, No Sales Data</v>
      </c>
      <c r="CW2255" s="3">
        <f t="shared" si="1473"/>
        <v>2254</v>
      </c>
      <c r="CX2255" s="3">
        <f t="shared" si="1474"/>
        <v>1656.06</v>
      </c>
      <c r="CY2255" s="3" t="str">
        <f t="shared" si="1475"/>
        <v>Ok</v>
      </c>
      <c r="CZ2255">
        <v>0</v>
      </c>
      <c r="DA2255">
        <v>0</v>
      </c>
    </row>
    <row r="2256" spans="1:105" x14ac:dyDescent="0.25">
      <c r="A2256">
        <v>2255</v>
      </c>
      <c r="B2256" t="s">
        <v>3</v>
      </c>
      <c r="C2256" t="s">
        <v>2364</v>
      </c>
      <c r="D2256">
        <v>1656.06</v>
      </c>
      <c r="E2256">
        <v>2017</v>
      </c>
      <c r="F2256">
        <v>1656.06</v>
      </c>
      <c r="G2256">
        <v>1656.06</v>
      </c>
      <c r="H2256" s="3">
        <f t="shared" si="1435"/>
        <v>0</v>
      </c>
      <c r="I2256">
        <v>2965</v>
      </c>
      <c r="J2256" t="s">
        <v>2736</v>
      </c>
      <c r="K2256" t="s">
        <v>2738</v>
      </c>
      <c r="L2256">
        <v>32034</v>
      </c>
      <c r="M2256" t="s">
        <v>4462</v>
      </c>
      <c r="N2256" t="s">
        <v>4761</v>
      </c>
      <c r="O2256">
        <v>0</v>
      </c>
      <c r="P2256">
        <v>0</v>
      </c>
      <c r="Q2256" t="s">
        <v>6302</v>
      </c>
      <c r="R2256">
        <v>0</v>
      </c>
      <c r="S2256" t="s">
        <v>6538</v>
      </c>
      <c r="T2256">
        <v>8001</v>
      </c>
      <c r="U2256" t="s">
        <v>6581</v>
      </c>
      <c r="V2256">
        <v>2017</v>
      </c>
      <c r="W2256">
        <v>75345</v>
      </c>
      <c r="X2256">
        <v>2017</v>
      </c>
      <c r="Y2256">
        <v>75345</v>
      </c>
      <c r="Z2256">
        <v>1501.67</v>
      </c>
      <c r="AA2256" s="3">
        <f t="shared" si="1436"/>
        <v>0.90677270147216893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 s="3" t="str">
        <f t="shared" si="1437"/>
        <v>No</v>
      </c>
      <c r="AQ2256" s="3" t="str">
        <f t="shared" si="1438"/>
        <v>No</v>
      </c>
      <c r="AR2256" s="3" t="str">
        <f t="shared" si="1439"/>
        <v>No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 t="s">
        <v>6616</v>
      </c>
      <c r="BC2256">
        <v>0</v>
      </c>
      <c r="BD2256" s="4" t="str">
        <f t="shared" si="1440"/>
        <v>No</v>
      </c>
      <c r="BE2256" t="s">
        <v>6640</v>
      </c>
      <c r="BF2256" s="3" t="str">
        <f t="shared" si="1441"/>
        <v>No</v>
      </c>
      <c r="BG2256" t="s">
        <v>6645</v>
      </c>
      <c r="BH2256" s="3" t="str">
        <f t="shared" si="1442"/>
        <v>2965 RIVERBEND WALK</v>
      </c>
      <c r="BI2256" s="3" t="str">
        <f t="shared" si="1443"/>
        <v>Fernandina Beach</v>
      </c>
      <c r="BJ2256" s="3" t="str">
        <f t="shared" si="1444"/>
        <v>Florida</v>
      </c>
      <c r="BK2256" s="3">
        <f t="shared" si="1445"/>
        <v>32034</v>
      </c>
      <c r="BL2256" s="3" t="str">
        <f t="shared" si="1446"/>
        <v>2965 RIVERBEND WALK FERNANDINA BEACH FL 32034</v>
      </c>
      <c r="BM2256" s="3" t="str">
        <f t="shared" si="1447"/>
        <v/>
      </c>
      <c r="BN2256" s="3" t="str">
        <f t="shared" si="1448"/>
        <v>Pass</v>
      </c>
      <c r="BO2256" s="3" t="str">
        <f t="shared" si="1449"/>
        <v>No</v>
      </c>
      <c r="BP2256" s="3" t="str">
        <f t="shared" si="1450"/>
        <v>FV&lt;$10K</v>
      </c>
      <c r="BQ2256" t="s">
        <v>6650</v>
      </c>
      <c r="BR2256" s="3" t="str">
        <f t="shared" si="1451"/>
        <v>No, &lt; $20K Lien</v>
      </c>
      <c r="BS2256" s="3" t="str">
        <f t="shared" si="1452"/>
        <v>No, Lien &lt; $20K</v>
      </c>
      <c r="BT2256" t="s">
        <v>6650</v>
      </c>
      <c r="BU2256" s="3" t="str">
        <f t="shared" si="1453"/>
        <v>No</v>
      </c>
      <c r="BV2256" s="3" t="str">
        <f t="shared" si="1454"/>
        <v>No</v>
      </c>
      <c r="BW2256" s="3">
        <f t="shared" si="1455"/>
        <v>0</v>
      </c>
      <c r="BX2256" s="3" t="str">
        <f t="shared" si="1456"/>
        <v>No</v>
      </c>
      <c r="BY2256" s="3">
        <f t="shared" si="1457"/>
        <v>75345</v>
      </c>
      <c r="BZ2256">
        <v>1</v>
      </c>
      <c r="CA2256" s="3">
        <f t="shared" si="1458"/>
        <v>75345</v>
      </c>
      <c r="CC2256" s="3">
        <f t="shared" si="1459"/>
        <v>0</v>
      </c>
      <c r="CD2256" s="3">
        <f t="shared" si="1460"/>
        <v>0</v>
      </c>
      <c r="CE2256" s="3" t="str">
        <f t="shared" si="1461"/>
        <v/>
      </c>
      <c r="CF2256" s="3" t="e">
        <f>HLOOKUP(CE2256,'Valuation Data'!$D$2:$K$5,4,FALSE)</f>
        <v>#N/A</v>
      </c>
      <c r="CG2256" s="3">
        <f t="shared" si="1462"/>
        <v>75345</v>
      </c>
      <c r="CH2256" s="3" t="str">
        <f t="shared" si="1463"/>
        <v>No</v>
      </c>
      <c r="CI2256" s="3" t="str">
        <f>VLOOKUP(R2256,'Use Codes &amp; County Type'!A:D,4,FALSE)</f>
        <v>V</v>
      </c>
      <c r="CJ2256" s="3" t="str">
        <f t="shared" si="1464"/>
        <v>Yes</v>
      </c>
      <c r="CK2256" s="3" t="str">
        <f t="shared" si="1465"/>
        <v>No</v>
      </c>
      <c r="CL2256" s="3">
        <f t="shared" si="1466"/>
        <v>0</v>
      </c>
      <c r="CM2256" s="3">
        <f t="shared" si="1467"/>
        <v>0</v>
      </c>
      <c r="CN2256" s="3">
        <f t="shared" si="1468"/>
        <v>6624.24</v>
      </c>
      <c r="CO2256" s="3">
        <f t="shared" si="1469"/>
        <v>-6624.24</v>
      </c>
      <c r="CP2256" s="3">
        <f t="shared" si="1470"/>
        <v>8.7918773641250239E-2</v>
      </c>
      <c r="CR2256" s="3" t="str">
        <f t="shared" si="1471"/>
        <v>No</v>
      </c>
      <c r="CV2256" s="3" t="str">
        <f t="shared" si="1472"/>
        <v>Vacant, No Sales Data</v>
      </c>
      <c r="CW2256" s="3">
        <f t="shared" si="1473"/>
        <v>2255</v>
      </c>
      <c r="CX2256" s="3">
        <f t="shared" si="1474"/>
        <v>1656.06</v>
      </c>
      <c r="CY2256" s="3" t="str">
        <f t="shared" si="1475"/>
        <v>Ok</v>
      </c>
      <c r="CZ2256">
        <v>0</v>
      </c>
      <c r="DA2256">
        <v>0</v>
      </c>
    </row>
    <row r="2257" spans="1:105" x14ac:dyDescent="0.25">
      <c r="A2257">
        <v>2256</v>
      </c>
      <c r="B2257" t="s">
        <v>3</v>
      </c>
      <c r="C2257" t="s">
        <v>2365</v>
      </c>
      <c r="D2257">
        <v>1656.06</v>
      </c>
      <c r="E2257">
        <v>2017</v>
      </c>
      <c r="F2257">
        <v>1656.06</v>
      </c>
      <c r="G2257">
        <v>1656.06</v>
      </c>
      <c r="H2257" s="3">
        <f t="shared" si="1435"/>
        <v>0</v>
      </c>
      <c r="I2257">
        <v>2969</v>
      </c>
      <c r="J2257" t="s">
        <v>2736</v>
      </c>
      <c r="K2257" t="s">
        <v>2738</v>
      </c>
      <c r="L2257">
        <v>32034</v>
      </c>
      <c r="M2257" t="s">
        <v>4463</v>
      </c>
      <c r="N2257" t="s">
        <v>4761</v>
      </c>
      <c r="O2257">
        <v>0</v>
      </c>
      <c r="P2257">
        <v>0</v>
      </c>
      <c r="Q2257" t="s">
        <v>6302</v>
      </c>
      <c r="R2257">
        <v>0</v>
      </c>
      <c r="S2257" t="s">
        <v>6538</v>
      </c>
      <c r="T2257">
        <v>8001</v>
      </c>
      <c r="U2257" t="s">
        <v>6581</v>
      </c>
      <c r="V2257">
        <v>2017</v>
      </c>
      <c r="W2257">
        <v>75345</v>
      </c>
      <c r="X2257">
        <v>2017</v>
      </c>
      <c r="Y2257">
        <v>75345</v>
      </c>
      <c r="Z2257">
        <v>1501.67</v>
      </c>
      <c r="AA2257" s="3">
        <f t="shared" si="1436"/>
        <v>0.90677270147216893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 s="3" t="str">
        <f t="shared" si="1437"/>
        <v>No</v>
      </c>
      <c r="AQ2257" s="3" t="str">
        <f t="shared" si="1438"/>
        <v>No</v>
      </c>
      <c r="AR2257" s="3" t="str">
        <f t="shared" si="1439"/>
        <v>No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 t="s">
        <v>6616</v>
      </c>
      <c r="BC2257">
        <v>0</v>
      </c>
      <c r="BD2257" s="4" t="str">
        <f t="shared" si="1440"/>
        <v>No</v>
      </c>
      <c r="BE2257" t="s">
        <v>6640</v>
      </c>
      <c r="BF2257" s="3" t="str">
        <f t="shared" si="1441"/>
        <v>No</v>
      </c>
      <c r="BG2257" t="s">
        <v>6645</v>
      </c>
      <c r="BH2257" s="3" t="str">
        <f t="shared" si="1442"/>
        <v>2969 RIVERBEND WALK</v>
      </c>
      <c r="BI2257" s="3" t="str">
        <f t="shared" si="1443"/>
        <v>Fernandina Beach</v>
      </c>
      <c r="BJ2257" s="3" t="str">
        <f t="shared" si="1444"/>
        <v>Florida</v>
      </c>
      <c r="BK2257" s="3">
        <f t="shared" si="1445"/>
        <v>32034</v>
      </c>
      <c r="BL2257" s="3" t="str">
        <f t="shared" si="1446"/>
        <v>2969 RIVERBEND WALK FERNANDINA BEACH FL 32034</v>
      </c>
      <c r="BM2257" s="3" t="str">
        <f t="shared" si="1447"/>
        <v/>
      </c>
      <c r="BN2257" s="3" t="str">
        <f t="shared" si="1448"/>
        <v>Pass</v>
      </c>
      <c r="BO2257" s="3" t="str">
        <f t="shared" si="1449"/>
        <v>No</v>
      </c>
      <c r="BP2257" s="3" t="str">
        <f t="shared" si="1450"/>
        <v>FV&lt;$10K</v>
      </c>
      <c r="BQ2257" t="s">
        <v>6650</v>
      </c>
      <c r="BR2257" s="3" t="str">
        <f t="shared" si="1451"/>
        <v>No, &lt; $20K Lien</v>
      </c>
      <c r="BS2257" s="3" t="str">
        <f t="shared" si="1452"/>
        <v>No, Lien &lt; $20K</v>
      </c>
      <c r="BT2257" t="s">
        <v>6650</v>
      </c>
      <c r="BU2257" s="3" t="str">
        <f t="shared" si="1453"/>
        <v>No</v>
      </c>
      <c r="BV2257" s="3" t="str">
        <f t="shared" si="1454"/>
        <v>No</v>
      </c>
      <c r="BW2257" s="3">
        <f t="shared" si="1455"/>
        <v>0</v>
      </c>
      <c r="BX2257" s="3" t="str">
        <f t="shared" si="1456"/>
        <v>No</v>
      </c>
      <c r="BY2257" s="3">
        <f t="shared" si="1457"/>
        <v>75345</v>
      </c>
      <c r="BZ2257">
        <v>1</v>
      </c>
      <c r="CA2257" s="3">
        <f t="shared" si="1458"/>
        <v>75345</v>
      </c>
      <c r="CC2257" s="3">
        <f t="shared" si="1459"/>
        <v>0</v>
      </c>
      <c r="CD2257" s="3">
        <f t="shared" si="1460"/>
        <v>0</v>
      </c>
      <c r="CE2257" s="3" t="str">
        <f t="shared" si="1461"/>
        <v/>
      </c>
      <c r="CF2257" s="3" t="e">
        <f>HLOOKUP(CE2257,'Valuation Data'!$D$2:$K$5,4,FALSE)</f>
        <v>#N/A</v>
      </c>
      <c r="CG2257" s="3">
        <f t="shared" si="1462"/>
        <v>75345</v>
      </c>
      <c r="CH2257" s="3" t="str">
        <f t="shared" si="1463"/>
        <v>No</v>
      </c>
      <c r="CI2257" s="3" t="str">
        <f>VLOOKUP(R2257,'Use Codes &amp; County Type'!A:D,4,FALSE)</f>
        <v>V</v>
      </c>
      <c r="CJ2257" s="3" t="str">
        <f t="shared" si="1464"/>
        <v>Yes</v>
      </c>
      <c r="CK2257" s="3" t="str">
        <f t="shared" si="1465"/>
        <v>No</v>
      </c>
      <c r="CL2257" s="3">
        <f t="shared" si="1466"/>
        <v>0</v>
      </c>
      <c r="CM2257" s="3">
        <f t="shared" si="1467"/>
        <v>0</v>
      </c>
      <c r="CN2257" s="3">
        <f t="shared" si="1468"/>
        <v>6624.24</v>
      </c>
      <c r="CO2257" s="3">
        <f t="shared" si="1469"/>
        <v>-6624.24</v>
      </c>
      <c r="CP2257" s="3">
        <f t="shared" si="1470"/>
        <v>8.7918773641250239E-2</v>
      </c>
      <c r="CR2257" s="3" t="str">
        <f t="shared" si="1471"/>
        <v>No</v>
      </c>
      <c r="CV2257" s="3" t="str">
        <f t="shared" si="1472"/>
        <v>Vacant, No Sales Data</v>
      </c>
      <c r="CW2257" s="3">
        <f t="shared" si="1473"/>
        <v>2256</v>
      </c>
      <c r="CX2257" s="3">
        <f t="shared" si="1474"/>
        <v>1656.06</v>
      </c>
      <c r="CY2257" s="3" t="str">
        <f t="shared" si="1475"/>
        <v>Ok</v>
      </c>
      <c r="CZ2257">
        <v>0</v>
      </c>
      <c r="DA2257">
        <v>0</v>
      </c>
    </row>
    <row r="2258" spans="1:105" x14ac:dyDescent="0.25">
      <c r="A2258">
        <v>2257</v>
      </c>
      <c r="B2258" t="s">
        <v>3</v>
      </c>
      <c r="C2258" t="s">
        <v>2366</v>
      </c>
      <c r="D2258">
        <v>1656.06</v>
      </c>
      <c r="E2258">
        <v>2017</v>
      </c>
      <c r="F2258">
        <v>1656.06</v>
      </c>
      <c r="G2258">
        <v>1656.06</v>
      </c>
      <c r="H2258" s="3">
        <f t="shared" si="1435"/>
        <v>0</v>
      </c>
      <c r="I2258">
        <v>2980</v>
      </c>
      <c r="J2258" t="s">
        <v>2736</v>
      </c>
      <c r="K2258" t="s">
        <v>2738</v>
      </c>
      <c r="L2258">
        <v>32034</v>
      </c>
      <c r="M2258" t="s">
        <v>4464</v>
      </c>
      <c r="N2258" t="s">
        <v>4761</v>
      </c>
      <c r="O2258">
        <v>0</v>
      </c>
      <c r="P2258">
        <v>0</v>
      </c>
      <c r="Q2258" t="s">
        <v>6302</v>
      </c>
      <c r="R2258">
        <v>0</v>
      </c>
      <c r="S2258" t="s">
        <v>6538</v>
      </c>
      <c r="T2258">
        <v>8001</v>
      </c>
      <c r="U2258" t="s">
        <v>6581</v>
      </c>
      <c r="V2258">
        <v>2017</v>
      </c>
      <c r="W2258">
        <v>75345</v>
      </c>
      <c r="X2258">
        <v>2017</v>
      </c>
      <c r="Y2258">
        <v>75345</v>
      </c>
      <c r="Z2258">
        <v>1501.67</v>
      </c>
      <c r="AA2258" s="3">
        <f t="shared" si="1436"/>
        <v>0.90677270147216893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 s="3" t="str">
        <f t="shared" si="1437"/>
        <v>No</v>
      </c>
      <c r="AQ2258" s="3" t="str">
        <f t="shared" si="1438"/>
        <v>No</v>
      </c>
      <c r="AR2258" s="3" t="str">
        <f t="shared" si="1439"/>
        <v>No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 t="s">
        <v>6616</v>
      </c>
      <c r="BC2258">
        <v>0</v>
      </c>
      <c r="BD2258" s="4" t="str">
        <f t="shared" si="1440"/>
        <v>No</v>
      </c>
      <c r="BE2258" t="s">
        <v>6640</v>
      </c>
      <c r="BF2258" s="3" t="str">
        <f t="shared" si="1441"/>
        <v>No</v>
      </c>
      <c r="BG2258" t="s">
        <v>6645</v>
      </c>
      <c r="BH2258" s="3" t="str">
        <f t="shared" si="1442"/>
        <v>2980 RIVERBEND WALK</v>
      </c>
      <c r="BI2258" s="3" t="str">
        <f t="shared" si="1443"/>
        <v>Fernandina Beach</v>
      </c>
      <c r="BJ2258" s="3" t="str">
        <f t="shared" si="1444"/>
        <v>Florida</v>
      </c>
      <c r="BK2258" s="3">
        <f t="shared" si="1445"/>
        <v>32034</v>
      </c>
      <c r="BL2258" s="3" t="str">
        <f t="shared" si="1446"/>
        <v>2980 RIVERBEND WALK FERNANDINA BEACH FL 32034</v>
      </c>
      <c r="BM2258" s="3" t="str">
        <f t="shared" si="1447"/>
        <v/>
      </c>
      <c r="BN2258" s="3" t="str">
        <f t="shared" si="1448"/>
        <v>Pass</v>
      </c>
      <c r="BO2258" s="3" t="str">
        <f t="shared" si="1449"/>
        <v>No</v>
      </c>
      <c r="BP2258" s="3" t="str">
        <f t="shared" si="1450"/>
        <v>FV&lt;$10K</v>
      </c>
      <c r="BQ2258" t="s">
        <v>6650</v>
      </c>
      <c r="BR2258" s="3" t="str">
        <f t="shared" si="1451"/>
        <v>No, &lt; $20K Lien</v>
      </c>
      <c r="BS2258" s="3" t="str">
        <f t="shared" si="1452"/>
        <v>No, Lien &lt; $20K</v>
      </c>
      <c r="BT2258" t="s">
        <v>6650</v>
      </c>
      <c r="BU2258" s="3" t="str">
        <f t="shared" si="1453"/>
        <v>No</v>
      </c>
      <c r="BV2258" s="3" t="str">
        <f t="shared" si="1454"/>
        <v>No</v>
      </c>
      <c r="BW2258" s="3">
        <f t="shared" si="1455"/>
        <v>0</v>
      </c>
      <c r="BX2258" s="3" t="str">
        <f t="shared" si="1456"/>
        <v>No</v>
      </c>
      <c r="BY2258" s="3">
        <f t="shared" si="1457"/>
        <v>75345</v>
      </c>
      <c r="BZ2258">
        <v>1</v>
      </c>
      <c r="CA2258" s="3">
        <f t="shared" si="1458"/>
        <v>75345</v>
      </c>
      <c r="CC2258" s="3">
        <f t="shared" si="1459"/>
        <v>0</v>
      </c>
      <c r="CD2258" s="3">
        <f t="shared" si="1460"/>
        <v>0</v>
      </c>
      <c r="CE2258" s="3" t="str">
        <f t="shared" si="1461"/>
        <v/>
      </c>
      <c r="CF2258" s="3" t="e">
        <f>HLOOKUP(CE2258,'Valuation Data'!$D$2:$K$5,4,FALSE)</f>
        <v>#N/A</v>
      </c>
      <c r="CG2258" s="3">
        <f t="shared" si="1462"/>
        <v>75345</v>
      </c>
      <c r="CH2258" s="3" t="str">
        <f t="shared" si="1463"/>
        <v>No</v>
      </c>
      <c r="CI2258" s="3" t="str">
        <f>VLOOKUP(R2258,'Use Codes &amp; County Type'!A:D,4,FALSE)</f>
        <v>V</v>
      </c>
      <c r="CJ2258" s="3" t="str">
        <f t="shared" si="1464"/>
        <v>Yes</v>
      </c>
      <c r="CK2258" s="3" t="str">
        <f t="shared" si="1465"/>
        <v>No</v>
      </c>
      <c r="CL2258" s="3">
        <f t="shared" si="1466"/>
        <v>0</v>
      </c>
      <c r="CM2258" s="3">
        <f t="shared" si="1467"/>
        <v>0</v>
      </c>
      <c r="CN2258" s="3">
        <f t="shared" si="1468"/>
        <v>6624.24</v>
      </c>
      <c r="CO2258" s="3">
        <f t="shared" si="1469"/>
        <v>-6624.24</v>
      </c>
      <c r="CP2258" s="3">
        <f t="shared" si="1470"/>
        <v>8.7918773641250239E-2</v>
      </c>
      <c r="CR2258" s="3" t="str">
        <f t="shared" si="1471"/>
        <v>No</v>
      </c>
      <c r="CV2258" s="3" t="str">
        <f t="shared" si="1472"/>
        <v>Vacant, No Sales Data</v>
      </c>
      <c r="CW2258" s="3">
        <f t="shared" si="1473"/>
        <v>2257</v>
      </c>
      <c r="CX2258" s="3">
        <f t="shared" si="1474"/>
        <v>1656.06</v>
      </c>
      <c r="CY2258" s="3" t="str">
        <f t="shared" si="1475"/>
        <v>Ok</v>
      </c>
      <c r="CZ2258">
        <v>0</v>
      </c>
      <c r="DA2258">
        <v>0</v>
      </c>
    </row>
    <row r="2259" spans="1:105" x14ac:dyDescent="0.25">
      <c r="A2259">
        <v>2258</v>
      </c>
      <c r="B2259" t="s">
        <v>3</v>
      </c>
      <c r="C2259" t="s">
        <v>2367</v>
      </c>
      <c r="D2259">
        <v>2894.98</v>
      </c>
      <c r="E2259">
        <v>2017</v>
      </c>
      <c r="F2259">
        <v>2894.98</v>
      </c>
      <c r="G2259">
        <v>2894.98</v>
      </c>
      <c r="H2259" s="3">
        <f t="shared" si="1435"/>
        <v>0</v>
      </c>
      <c r="I2259">
        <v>3030</v>
      </c>
      <c r="J2259" t="s">
        <v>2736</v>
      </c>
      <c r="K2259" t="s">
        <v>2738</v>
      </c>
      <c r="L2259">
        <v>32034</v>
      </c>
      <c r="M2259" t="s">
        <v>4465</v>
      </c>
      <c r="N2259" t="s">
        <v>4761</v>
      </c>
      <c r="O2259">
        <v>-81.456688918632196</v>
      </c>
      <c r="P2259">
        <v>30.621929167615001</v>
      </c>
      <c r="Q2259" t="s">
        <v>6303</v>
      </c>
      <c r="R2259">
        <v>1</v>
      </c>
      <c r="S2259" t="s">
        <v>6539</v>
      </c>
      <c r="T2259">
        <v>1001</v>
      </c>
      <c r="U2259" t="s">
        <v>6582</v>
      </c>
      <c r="V2259">
        <v>2017</v>
      </c>
      <c r="W2259">
        <v>172006</v>
      </c>
      <c r="X2259">
        <v>2017</v>
      </c>
      <c r="Y2259">
        <v>172006</v>
      </c>
      <c r="Z2259">
        <v>2647.23</v>
      </c>
      <c r="AA2259" s="3">
        <f t="shared" si="1436"/>
        <v>0.91442082501433519</v>
      </c>
      <c r="AB2259" t="s">
        <v>6616</v>
      </c>
      <c r="AI2259" t="s">
        <v>6618</v>
      </c>
      <c r="AJ2259" t="s">
        <v>6618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 s="3" t="str">
        <f t="shared" si="1437"/>
        <v>No</v>
      </c>
      <c r="AQ2259" s="3" t="str">
        <f t="shared" si="1438"/>
        <v>No</v>
      </c>
      <c r="AR2259" s="3" t="str">
        <f t="shared" si="1439"/>
        <v>No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1</v>
      </c>
      <c r="AY2259" t="s">
        <v>6635</v>
      </c>
      <c r="AZ2259">
        <v>0</v>
      </c>
      <c r="BA2259">
        <v>1</v>
      </c>
      <c r="BB2259" t="s">
        <v>6616</v>
      </c>
      <c r="BC2259" t="s">
        <v>6616</v>
      </c>
      <c r="BD2259" s="4" t="str">
        <f t="shared" si="1440"/>
        <v>No</v>
      </c>
      <c r="BE2259" t="s">
        <v>6640</v>
      </c>
      <c r="BF2259" s="3" t="str">
        <f t="shared" si="1441"/>
        <v>No</v>
      </c>
      <c r="BG2259" t="s">
        <v>6645</v>
      </c>
      <c r="BH2259" s="3" t="str">
        <f t="shared" si="1442"/>
        <v>3030 AMELIA RD</v>
      </c>
      <c r="BI2259" s="3" t="str">
        <f t="shared" si="1443"/>
        <v>Fernandina Beach</v>
      </c>
      <c r="BJ2259" s="3" t="str">
        <f t="shared" si="1444"/>
        <v>Florida</v>
      </c>
      <c r="BK2259" s="3">
        <f t="shared" si="1445"/>
        <v>32034</v>
      </c>
      <c r="BL2259" s="3" t="str">
        <f t="shared" si="1446"/>
        <v>3030 AMELIA RD FERNANDINA BEACH FL 32034</v>
      </c>
      <c r="BM2259" s="3" t="str">
        <f t="shared" si="1447"/>
        <v/>
      </c>
      <c r="BN2259" s="3" t="str">
        <f t="shared" si="1448"/>
        <v>Pass</v>
      </c>
      <c r="BO2259" s="3" t="str">
        <f t="shared" si="1449"/>
        <v>No</v>
      </c>
      <c r="BP2259" s="3" t="str">
        <f t="shared" si="1450"/>
        <v>FV&lt;$10K</v>
      </c>
      <c r="BQ2259" t="s">
        <v>6650</v>
      </c>
      <c r="BR2259" s="3" t="str">
        <f t="shared" si="1451"/>
        <v>No, &lt; $20K Lien</v>
      </c>
      <c r="BS2259" s="3" t="str">
        <f t="shared" si="1452"/>
        <v>No, Lien &lt; $20K</v>
      </c>
      <c r="BT2259" t="s">
        <v>6650</v>
      </c>
      <c r="BU2259" s="3" t="str">
        <f t="shared" si="1453"/>
        <v>No</v>
      </c>
      <c r="BV2259" s="3" t="str">
        <f t="shared" si="1454"/>
        <v>No</v>
      </c>
      <c r="BW2259" s="3">
        <f t="shared" si="1455"/>
        <v>1</v>
      </c>
      <c r="BX2259" s="3" t="str">
        <f t="shared" si="1456"/>
        <v>No</v>
      </c>
      <c r="BY2259" s="3">
        <f t="shared" si="1457"/>
        <v>172006</v>
      </c>
      <c r="BZ2259">
        <v>1</v>
      </c>
      <c r="CA2259" s="3">
        <f t="shared" si="1458"/>
        <v>172006</v>
      </c>
      <c r="CC2259" s="3">
        <f t="shared" si="1459"/>
        <v>0</v>
      </c>
      <c r="CD2259" s="3">
        <f t="shared" si="1460"/>
        <v>0</v>
      </c>
      <c r="CE2259" s="3" t="str">
        <f t="shared" si="1461"/>
        <v/>
      </c>
      <c r="CF2259" s="3" t="e">
        <f>HLOOKUP(CE2259,'Valuation Data'!$D$2:$K$5,4,FALSE)</f>
        <v>#N/A</v>
      </c>
      <c r="CG2259" s="3">
        <f t="shared" si="1462"/>
        <v>172006</v>
      </c>
      <c r="CH2259" s="3" t="str">
        <f t="shared" si="1463"/>
        <v>No</v>
      </c>
      <c r="CI2259" s="3" t="str">
        <f>VLOOKUP(R2259,'Use Codes &amp; County Type'!A:D,4,FALSE)</f>
        <v>S</v>
      </c>
      <c r="CJ2259" s="3" t="str">
        <f t="shared" si="1464"/>
        <v>No</v>
      </c>
      <c r="CK2259" s="3" t="str">
        <f t="shared" si="1465"/>
        <v>No</v>
      </c>
      <c r="CL2259" s="3">
        <f t="shared" si="1466"/>
        <v>0.35</v>
      </c>
      <c r="CM2259" s="3">
        <f t="shared" si="1467"/>
        <v>60202.1</v>
      </c>
      <c r="CN2259" s="3">
        <f t="shared" si="1468"/>
        <v>14474.9</v>
      </c>
      <c r="CO2259" s="3">
        <f t="shared" si="1469"/>
        <v>45727.199999999997</v>
      </c>
      <c r="CP2259" s="3">
        <f t="shared" si="1470"/>
        <v>8.4153459763031527E-2</v>
      </c>
      <c r="CR2259" s="3" t="str">
        <f t="shared" si="1471"/>
        <v>No</v>
      </c>
      <c r="CV2259" s="3" t="str">
        <f t="shared" si="1472"/>
        <v>*Bid</v>
      </c>
      <c r="CW2259" s="3">
        <f t="shared" si="1473"/>
        <v>2258</v>
      </c>
      <c r="CX2259" s="3">
        <f t="shared" si="1474"/>
        <v>2894.98</v>
      </c>
      <c r="CY2259" s="3" t="str">
        <f t="shared" si="1475"/>
        <v>Ok</v>
      </c>
      <c r="CZ2259">
        <v>0</v>
      </c>
      <c r="DA2259">
        <v>0</v>
      </c>
    </row>
    <row r="2260" spans="1:105" x14ac:dyDescent="0.25">
      <c r="A2260">
        <v>2259</v>
      </c>
      <c r="B2260" t="s">
        <v>3</v>
      </c>
      <c r="C2260" t="s">
        <v>2368</v>
      </c>
      <c r="D2260">
        <v>531.34</v>
      </c>
      <c r="E2260">
        <v>2017</v>
      </c>
      <c r="F2260">
        <v>531.34</v>
      </c>
      <c r="G2260">
        <v>531.34</v>
      </c>
      <c r="H2260" s="3">
        <f t="shared" si="1435"/>
        <v>0</v>
      </c>
      <c r="I2260">
        <v>2863</v>
      </c>
      <c r="J2260" t="s">
        <v>2736</v>
      </c>
      <c r="K2260" t="s">
        <v>2738</v>
      </c>
      <c r="L2260">
        <v>32034</v>
      </c>
      <c r="M2260" t="s">
        <v>4466</v>
      </c>
      <c r="N2260" t="s">
        <v>4761</v>
      </c>
      <c r="O2260">
        <v>-81.450879395262604</v>
      </c>
      <c r="P2260">
        <v>30.626435752241701</v>
      </c>
      <c r="Q2260" t="s">
        <v>6304</v>
      </c>
      <c r="R2260">
        <v>0</v>
      </c>
      <c r="S2260" t="s">
        <v>6538</v>
      </c>
      <c r="T2260">
        <v>8001</v>
      </c>
      <c r="U2260" t="s">
        <v>6581</v>
      </c>
      <c r="V2260">
        <v>2017</v>
      </c>
      <c r="W2260">
        <v>30000</v>
      </c>
      <c r="X2260">
        <v>2017</v>
      </c>
      <c r="Y2260">
        <v>30000</v>
      </c>
      <c r="Z2260">
        <v>461.71</v>
      </c>
      <c r="AA2260" s="3">
        <f t="shared" si="1436"/>
        <v>0.86895396544585379</v>
      </c>
      <c r="AB2260" t="s">
        <v>6616</v>
      </c>
      <c r="AC2260" t="s">
        <v>6616</v>
      </c>
      <c r="AI2260" t="s">
        <v>6618</v>
      </c>
      <c r="AJ2260" t="s">
        <v>6618</v>
      </c>
      <c r="AK2260" t="s">
        <v>6618</v>
      </c>
      <c r="AL2260" t="s">
        <v>6618</v>
      </c>
      <c r="AM2260">
        <v>0</v>
      </c>
      <c r="AN2260">
        <v>0</v>
      </c>
      <c r="AO2260">
        <v>0</v>
      </c>
      <c r="AP2260" s="3" t="str">
        <f t="shared" si="1437"/>
        <v>No</v>
      </c>
      <c r="AQ2260" s="3" t="str">
        <f t="shared" si="1438"/>
        <v>No</v>
      </c>
      <c r="AR2260" s="3" t="str">
        <f t="shared" si="1439"/>
        <v>No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1</v>
      </c>
      <c r="AY2260" t="s">
        <v>6636</v>
      </c>
      <c r="AZ2260" t="s">
        <v>6638</v>
      </c>
      <c r="BA2260">
        <v>2</v>
      </c>
      <c r="BB2260" t="s">
        <v>6616</v>
      </c>
      <c r="BC2260" t="s">
        <v>6616</v>
      </c>
      <c r="BD2260" s="4" t="str">
        <f t="shared" si="1440"/>
        <v>No</v>
      </c>
      <c r="BE2260" t="s">
        <v>6640</v>
      </c>
      <c r="BF2260" s="3" t="str">
        <f t="shared" si="1441"/>
        <v>No</v>
      </c>
      <c r="BG2260" t="s">
        <v>6645</v>
      </c>
      <c r="BH2260" s="3" t="str">
        <f t="shared" si="1442"/>
        <v>2863 SEMINOLE AV</v>
      </c>
      <c r="BI2260" s="3" t="str">
        <f t="shared" si="1443"/>
        <v>Fernandina Beach</v>
      </c>
      <c r="BJ2260" s="3" t="str">
        <f t="shared" si="1444"/>
        <v>Florida</v>
      </c>
      <c r="BK2260" s="3">
        <f t="shared" si="1445"/>
        <v>32034</v>
      </c>
      <c r="BL2260" s="3" t="str">
        <f t="shared" si="1446"/>
        <v>2863 SEMINOLE AV FERNANDINA BEACH FL 32034</v>
      </c>
      <c r="BM2260" s="3" t="str">
        <f t="shared" si="1447"/>
        <v/>
      </c>
      <c r="BN2260" s="3" t="str">
        <f t="shared" si="1448"/>
        <v>Pass</v>
      </c>
      <c r="BO2260" s="3" t="str">
        <f t="shared" si="1449"/>
        <v>No</v>
      </c>
      <c r="BP2260" s="3" t="str">
        <f t="shared" si="1450"/>
        <v>FV&lt;$10K</v>
      </c>
      <c r="BQ2260" t="s">
        <v>6650</v>
      </c>
      <c r="BR2260" s="3" t="str">
        <f t="shared" si="1451"/>
        <v>No, &lt; $20K Lien</v>
      </c>
      <c r="BS2260" s="3" t="str">
        <f t="shared" si="1452"/>
        <v>No, Lien &lt; $20K</v>
      </c>
      <c r="BT2260" t="s">
        <v>6650</v>
      </c>
      <c r="BU2260" s="3" t="str">
        <f t="shared" si="1453"/>
        <v>No</v>
      </c>
      <c r="BV2260" s="3" t="str">
        <f t="shared" si="1454"/>
        <v>No</v>
      </c>
      <c r="BW2260" s="3">
        <f t="shared" si="1455"/>
        <v>2</v>
      </c>
      <c r="BX2260" s="3" t="str">
        <f t="shared" si="1456"/>
        <v>No</v>
      </c>
      <c r="BY2260" s="3">
        <f t="shared" si="1457"/>
        <v>30000</v>
      </c>
      <c r="BZ2260">
        <v>1</v>
      </c>
      <c r="CA2260" s="3">
        <f t="shared" si="1458"/>
        <v>30000</v>
      </c>
      <c r="CC2260" s="3">
        <f t="shared" si="1459"/>
        <v>0</v>
      </c>
      <c r="CD2260" s="3">
        <f t="shared" si="1460"/>
        <v>0</v>
      </c>
      <c r="CE2260" s="3" t="str">
        <f t="shared" si="1461"/>
        <v/>
      </c>
      <c r="CF2260" s="3" t="e">
        <f>HLOOKUP(CE2260,'Valuation Data'!$D$2:$K$5,4,FALSE)</f>
        <v>#N/A</v>
      </c>
      <c r="CG2260" s="3">
        <f t="shared" si="1462"/>
        <v>30000</v>
      </c>
      <c r="CH2260" s="3" t="str">
        <f t="shared" si="1463"/>
        <v>No</v>
      </c>
      <c r="CI2260" s="3" t="str">
        <f>VLOOKUP(R2260,'Use Codes &amp; County Type'!A:D,4,FALSE)</f>
        <v>V</v>
      </c>
      <c r="CJ2260" s="3" t="str">
        <f t="shared" si="1464"/>
        <v>Yes</v>
      </c>
      <c r="CK2260" s="3" t="str">
        <f t="shared" si="1465"/>
        <v>No</v>
      </c>
      <c r="CL2260" s="3">
        <f t="shared" si="1466"/>
        <v>0</v>
      </c>
      <c r="CM2260" s="3">
        <f t="shared" si="1467"/>
        <v>0</v>
      </c>
      <c r="CN2260" s="3">
        <f t="shared" si="1468"/>
        <v>3188.0400000000004</v>
      </c>
      <c r="CO2260" s="3">
        <f t="shared" si="1469"/>
        <v>-3188.0400000000004</v>
      </c>
      <c r="CP2260" s="3">
        <f t="shared" si="1470"/>
        <v>0.10626800000000002</v>
      </c>
      <c r="CR2260" s="3" t="str">
        <f t="shared" si="1471"/>
        <v>No</v>
      </c>
      <c r="CV2260" s="3" t="str">
        <f t="shared" si="1472"/>
        <v>Vacant, No Sales Data</v>
      </c>
      <c r="CW2260" s="3">
        <f t="shared" si="1473"/>
        <v>2259</v>
      </c>
      <c r="CX2260" s="3">
        <f t="shared" si="1474"/>
        <v>531.34</v>
      </c>
      <c r="CY2260" s="3" t="str">
        <f t="shared" si="1475"/>
        <v>Ok</v>
      </c>
      <c r="CZ2260">
        <v>0</v>
      </c>
      <c r="DA2260">
        <v>0</v>
      </c>
    </row>
    <row r="2261" spans="1:105" x14ac:dyDescent="0.25">
      <c r="A2261">
        <v>2260</v>
      </c>
      <c r="B2261" t="s">
        <v>3</v>
      </c>
      <c r="C2261" t="s">
        <v>2369</v>
      </c>
      <c r="D2261">
        <v>10091.08</v>
      </c>
      <c r="E2261">
        <v>2017</v>
      </c>
      <c r="F2261">
        <v>10091.08</v>
      </c>
      <c r="G2261">
        <v>10091.08</v>
      </c>
      <c r="H2261" s="3">
        <f t="shared" si="1435"/>
        <v>0</v>
      </c>
      <c r="J2261" t="s">
        <v>2736</v>
      </c>
      <c r="K2261" t="s">
        <v>2738</v>
      </c>
      <c r="L2261">
        <v>32034</v>
      </c>
      <c r="M2261" t="s">
        <v>4467</v>
      </c>
      <c r="N2261" t="s">
        <v>4761</v>
      </c>
      <c r="O2261">
        <v>-81.458713192307599</v>
      </c>
      <c r="P2261">
        <v>30.622637841254399</v>
      </c>
      <c r="Q2261" t="s">
        <v>6305</v>
      </c>
      <c r="R2261">
        <v>0</v>
      </c>
      <c r="S2261" t="s">
        <v>6538</v>
      </c>
      <c r="T2261">
        <v>8001</v>
      </c>
      <c r="U2261" t="s">
        <v>6581</v>
      </c>
      <c r="V2261">
        <v>2017</v>
      </c>
      <c r="W2261">
        <v>466670</v>
      </c>
      <c r="X2261">
        <v>2017</v>
      </c>
      <c r="Y2261">
        <v>466670</v>
      </c>
      <c r="Z2261">
        <v>9301.0499999999993</v>
      </c>
      <c r="AA2261" s="3">
        <f t="shared" si="1436"/>
        <v>0.92171006473043515</v>
      </c>
      <c r="AB2261" t="s">
        <v>6616</v>
      </c>
      <c r="AI2261" t="s">
        <v>6618</v>
      </c>
      <c r="AJ2261" t="s">
        <v>6618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 s="3" t="str">
        <f t="shared" si="1437"/>
        <v>No</v>
      </c>
      <c r="AQ2261" s="3" t="str">
        <f t="shared" si="1438"/>
        <v>No</v>
      </c>
      <c r="AR2261" s="3" t="str">
        <f t="shared" si="1439"/>
        <v>No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1</v>
      </c>
      <c r="AY2261" t="s">
        <v>6636</v>
      </c>
      <c r="AZ2261">
        <v>0</v>
      </c>
      <c r="BA2261">
        <v>1</v>
      </c>
      <c r="BB2261" t="s">
        <v>6616</v>
      </c>
      <c r="BC2261" t="s">
        <v>6616</v>
      </c>
      <c r="BD2261" s="4" t="str">
        <f t="shared" si="1440"/>
        <v>No</v>
      </c>
      <c r="BE2261" t="s">
        <v>6640</v>
      </c>
      <c r="BF2261" s="3" t="str">
        <f t="shared" si="1441"/>
        <v>No</v>
      </c>
      <c r="BG2261" t="s">
        <v>6645</v>
      </c>
      <c r="BH2261" s="3" t="str">
        <f t="shared" si="1442"/>
        <v>AMELIA RD</v>
      </c>
      <c r="BI2261" s="3" t="str">
        <f t="shared" si="1443"/>
        <v>Fernandina Beach</v>
      </c>
      <c r="BJ2261" s="3" t="str">
        <f t="shared" si="1444"/>
        <v>Florida</v>
      </c>
      <c r="BK2261" s="3">
        <f t="shared" si="1445"/>
        <v>32034</v>
      </c>
      <c r="BL2261" s="3" t="str">
        <f t="shared" si="1446"/>
        <v>AMELIA RD FERNANDINA BEACH FL 32034</v>
      </c>
      <c r="BM2261" s="3" t="str">
        <f t="shared" si="1447"/>
        <v/>
      </c>
      <c r="BN2261" s="3" t="str">
        <f t="shared" si="1448"/>
        <v>Pass</v>
      </c>
      <c r="BO2261" s="3" t="str">
        <f t="shared" si="1449"/>
        <v>No</v>
      </c>
      <c r="BP2261" s="3" t="str">
        <f t="shared" si="1450"/>
        <v>Bad Address</v>
      </c>
      <c r="BQ2261" t="s">
        <v>6650</v>
      </c>
      <c r="BR2261" s="3" t="str">
        <f t="shared" si="1451"/>
        <v>No, &lt; $20K Lien</v>
      </c>
      <c r="BS2261" s="3" t="str">
        <f t="shared" si="1452"/>
        <v>No, Lien &lt; $20K</v>
      </c>
      <c r="BT2261" t="s">
        <v>6650</v>
      </c>
      <c r="BU2261" s="3" t="str">
        <f t="shared" si="1453"/>
        <v>No</v>
      </c>
      <c r="BV2261" s="3" t="str">
        <f t="shared" si="1454"/>
        <v>No</v>
      </c>
      <c r="BW2261" s="3">
        <f t="shared" si="1455"/>
        <v>1</v>
      </c>
      <c r="BX2261" s="3" t="str">
        <f t="shared" si="1456"/>
        <v>No</v>
      </c>
      <c r="BY2261" s="3">
        <f t="shared" si="1457"/>
        <v>466670</v>
      </c>
      <c r="BZ2261">
        <v>1</v>
      </c>
      <c r="CA2261" s="3">
        <f t="shared" si="1458"/>
        <v>466670</v>
      </c>
      <c r="CC2261" s="3">
        <f t="shared" si="1459"/>
        <v>0</v>
      </c>
      <c r="CD2261" s="3">
        <f t="shared" si="1460"/>
        <v>0</v>
      </c>
      <c r="CE2261" s="3" t="str">
        <f t="shared" si="1461"/>
        <v/>
      </c>
      <c r="CF2261" s="3" t="e">
        <f>HLOOKUP(CE2261,'Valuation Data'!$D$2:$K$5,4,FALSE)</f>
        <v>#N/A</v>
      </c>
      <c r="CG2261" s="3">
        <f t="shared" si="1462"/>
        <v>466670</v>
      </c>
      <c r="CH2261" s="3" t="str">
        <f t="shared" si="1463"/>
        <v>No</v>
      </c>
      <c r="CI2261" s="3" t="str">
        <f>VLOOKUP(R2261,'Use Codes &amp; County Type'!A:D,4,FALSE)</f>
        <v>V</v>
      </c>
      <c r="CJ2261" s="3" t="str">
        <f t="shared" si="1464"/>
        <v>Yes</v>
      </c>
      <c r="CK2261" s="3" t="str">
        <f t="shared" si="1465"/>
        <v>No</v>
      </c>
      <c r="CL2261" s="3">
        <f t="shared" si="1466"/>
        <v>0</v>
      </c>
      <c r="CM2261" s="3">
        <f t="shared" si="1467"/>
        <v>0</v>
      </c>
      <c r="CN2261" s="3">
        <f t="shared" si="1468"/>
        <v>50455.4</v>
      </c>
      <c r="CO2261" s="3">
        <f t="shared" si="1469"/>
        <v>-50455.4</v>
      </c>
      <c r="CP2261" s="3">
        <f t="shared" si="1470"/>
        <v>0.1081179420146999</v>
      </c>
      <c r="CR2261" s="3" t="str">
        <f t="shared" si="1471"/>
        <v>No</v>
      </c>
      <c r="CV2261" s="3" t="str">
        <f t="shared" si="1472"/>
        <v>Vacant, No Sales Data</v>
      </c>
      <c r="CW2261" s="3">
        <f t="shared" si="1473"/>
        <v>2260</v>
      </c>
      <c r="CX2261" s="3">
        <f t="shared" si="1474"/>
        <v>10091.08</v>
      </c>
      <c r="CY2261" s="3" t="str">
        <f t="shared" si="1475"/>
        <v>Ok</v>
      </c>
      <c r="CZ2261">
        <v>0</v>
      </c>
      <c r="DA2261">
        <v>0</v>
      </c>
    </row>
    <row r="2262" spans="1:105" x14ac:dyDescent="0.25">
      <c r="A2262">
        <v>2261</v>
      </c>
      <c r="B2262" t="s">
        <v>3</v>
      </c>
      <c r="C2262" t="s">
        <v>2370</v>
      </c>
      <c r="D2262">
        <v>8763.8799999999992</v>
      </c>
      <c r="E2262">
        <v>2017</v>
      </c>
      <c r="F2262">
        <v>8763.8799999999992</v>
      </c>
      <c r="G2262">
        <v>8763.8799999999992</v>
      </c>
      <c r="H2262" s="3">
        <f t="shared" si="1435"/>
        <v>0</v>
      </c>
      <c r="I2262">
        <v>3017</v>
      </c>
      <c r="J2262" t="s">
        <v>2736</v>
      </c>
      <c r="K2262" t="s">
        <v>2738</v>
      </c>
      <c r="L2262">
        <v>32034</v>
      </c>
      <c r="M2262" t="s">
        <v>4468</v>
      </c>
      <c r="N2262" t="s">
        <v>4761</v>
      </c>
      <c r="O2262">
        <v>-81.457646494199906</v>
      </c>
      <c r="P2262">
        <v>30.622244856435898</v>
      </c>
      <c r="Q2262" t="s">
        <v>6305</v>
      </c>
      <c r="R2262">
        <v>1</v>
      </c>
      <c r="S2262" t="s">
        <v>6539</v>
      </c>
      <c r="T2262">
        <v>1001</v>
      </c>
      <c r="U2262" t="s">
        <v>6582</v>
      </c>
      <c r="V2262">
        <v>2017</v>
      </c>
      <c r="W2262">
        <v>405096</v>
      </c>
      <c r="X2262">
        <v>2017</v>
      </c>
      <c r="Y2262">
        <v>405096</v>
      </c>
      <c r="Z2262">
        <v>8073.86</v>
      </c>
      <c r="AA2262" s="3">
        <f t="shared" si="1436"/>
        <v>0.92126546689365907</v>
      </c>
      <c r="AB2262" t="s">
        <v>6616</v>
      </c>
      <c r="AI2262" t="s">
        <v>6618</v>
      </c>
      <c r="AJ2262" t="s">
        <v>6618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 s="3" t="str">
        <f t="shared" si="1437"/>
        <v>No</v>
      </c>
      <c r="AQ2262" s="3" t="str">
        <f t="shared" si="1438"/>
        <v>No</v>
      </c>
      <c r="AR2262" s="3" t="str">
        <f t="shared" si="1439"/>
        <v>No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 t="s">
        <v>6634</v>
      </c>
      <c r="AZ2262">
        <v>0</v>
      </c>
      <c r="BA2262">
        <v>1</v>
      </c>
      <c r="BB2262" t="s">
        <v>6616</v>
      </c>
      <c r="BC2262" t="s">
        <v>6616</v>
      </c>
      <c r="BD2262" s="4" t="str">
        <f t="shared" si="1440"/>
        <v>No</v>
      </c>
      <c r="BE2262" t="s">
        <v>6640</v>
      </c>
      <c r="BF2262" s="3" t="str">
        <f t="shared" si="1441"/>
        <v>No</v>
      </c>
      <c r="BG2262" t="s">
        <v>6645</v>
      </c>
      <c r="BH2262" s="3" t="str">
        <f t="shared" si="1442"/>
        <v>3017 AMELIA RD</v>
      </c>
      <c r="BI2262" s="3" t="str">
        <f t="shared" si="1443"/>
        <v>Fernandina Beach</v>
      </c>
      <c r="BJ2262" s="3" t="str">
        <f t="shared" si="1444"/>
        <v>Florida</v>
      </c>
      <c r="BK2262" s="3">
        <f t="shared" si="1445"/>
        <v>32034</v>
      </c>
      <c r="BL2262" s="3" t="str">
        <f t="shared" si="1446"/>
        <v>3017 AMELIA RD FERNANDINA BEACH FL 32034</v>
      </c>
      <c r="BM2262" s="3" t="str">
        <f t="shared" si="1447"/>
        <v/>
      </c>
      <c r="BN2262" s="3" t="str">
        <f t="shared" si="1448"/>
        <v>Pass</v>
      </c>
      <c r="BO2262" s="3" t="str">
        <f t="shared" si="1449"/>
        <v>No</v>
      </c>
      <c r="BP2262" s="3" t="str">
        <f t="shared" si="1450"/>
        <v>FV&lt;$10K</v>
      </c>
      <c r="BQ2262" t="s">
        <v>6650</v>
      </c>
      <c r="BR2262" s="3" t="str">
        <f t="shared" si="1451"/>
        <v>No, &lt; $20K Lien</v>
      </c>
      <c r="BS2262" s="3" t="str">
        <f t="shared" si="1452"/>
        <v>No, Lien &lt; $20K</v>
      </c>
      <c r="BT2262" t="s">
        <v>6650</v>
      </c>
      <c r="BU2262" s="3" t="str">
        <f t="shared" si="1453"/>
        <v>No</v>
      </c>
      <c r="BV2262" s="3" t="str">
        <f t="shared" si="1454"/>
        <v>No</v>
      </c>
      <c r="BW2262" s="3">
        <f t="shared" si="1455"/>
        <v>1</v>
      </c>
      <c r="BX2262" s="3" t="str">
        <f t="shared" si="1456"/>
        <v>No</v>
      </c>
      <c r="BY2262" s="3">
        <f t="shared" si="1457"/>
        <v>405096</v>
      </c>
      <c r="BZ2262">
        <v>1</v>
      </c>
      <c r="CA2262" s="3">
        <f t="shared" si="1458"/>
        <v>405096</v>
      </c>
      <c r="CC2262" s="3">
        <f t="shared" si="1459"/>
        <v>0</v>
      </c>
      <c r="CD2262" s="3">
        <f t="shared" si="1460"/>
        <v>0</v>
      </c>
      <c r="CE2262" s="3" t="str">
        <f t="shared" si="1461"/>
        <v/>
      </c>
      <c r="CF2262" s="3" t="e">
        <f>HLOOKUP(CE2262,'Valuation Data'!$D$2:$K$5,4,FALSE)</f>
        <v>#N/A</v>
      </c>
      <c r="CG2262" s="3">
        <f t="shared" si="1462"/>
        <v>405096</v>
      </c>
      <c r="CH2262" s="3" t="str">
        <f t="shared" si="1463"/>
        <v>No</v>
      </c>
      <c r="CI2262" s="3" t="str">
        <f>VLOOKUP(R2262,'Use Codes &amp; County Type'!A:D,4,FALSE)</f>
        <v>S</v>
      </c>
      <c r="CJ2262" s="3" t="str">
        <f t="shared" si="1464"/>
        <v>No</v>
      </c>
      <c r="CK2262" s="3" t="str">
        <f t="shared" si="1465"/>
        <v>No</v>
      </c>
      <c r="CL2262" s="3">
        <f t="shared" si="1466"/>
        <v>0.35</v>
      </c>
      <c r="CM2262" s="3">
        <f t="shared" si="1467"/>
        <v>141783.59999999998</v>
      </c>
      <c r="CN2262" s="3">
        <f t="shared" si="1468"/>
        <v>43819.399999999994</v>
      </c>
      <c r="CO2262" s="3">
        <f t="shared" si="1469"/>
        <v>97964.199999999983</v>
      </c>
      <c r="CP2262" s="3">
        <f t="shared" si="1470"/>
        <v>0.10817040898947408</v>
      </c>
      <c r="CR2262" s="3" t="str">
        <f t="shared" si="1471"/>
        <v>No</v>
      </c>
      <c r="CV2262" s="3" t="str">
        <f t="shared" si="1472"/>
        <v>*Bid</v>
      </c>
      <c r="CW2262" s="3">
        <f t="shared" si="1473"/>
        <v>2261</v>
      </c>
      <c r="CX2262" s="3">
        <f t="shared" si="1474"/>
        <v>8763.8799999999992</v>
      </c>
      <c r="CY2262" s="3" t="str">
        <f t="shared" si="1475"/>
        <v>Ok</v>
      </c>
      <c r="CZ2262">
        <v>0</v>
      </c>
      <c r="DA2262">
        <v>0</v>
      </c>
    </row>
    <row r="2263" spans="1:105" x14ac:dyDescent="0.25">
      <c r="A2263">
        <v>2262</v>
      </c>
      <c r="B2263" t="s">
        <v>3</v>
      </c>
      <c r="C2263" t="s">
        <v>2371</v>
      </c>
      <c r="D2263">
        <v>3582.63</v>
      </c>
      <c r="E2263">
        <v>2017</v>
      </c>
      <c r="F2263">
        <v>3582.63</v>
      </c>
      <c r="G2263">
        <v>3582.63</v>
      </c>
      <c r="H2263" s="3">
        <f t="shared" si="1435"/>
        <v>0</v>
      </c>
      <c r="I2263">
        <v>3021</v>
      </c>
      <c r="J2263" t="s">
        <v>2736</v>
      </c>
      <c r="K2263" t="s">
        <v>2738</v>
      </c>
      <c r="L2263">
        <v>32034</v>
      </c>
      <c r="M2263" t="s">
        <v>4469</v>
      </c>
      <c r="N2263" t="s">
        <v>4761</v>
      </c>
      <c r="O2263">
        <v>-81.457663314655207</v>
      </c>
      <c r="P2263">
        <v>30.6229399414567</v>
      </c>
      <c r="Q2263" t="s">
        <v>6305</v>
      </c>
      <c r="R2263">
        <v>1</v>
      </c>
      <c r="S2263" t="s">
        <v>6539</v>
      </c>
      <c r="T2263">
        <v>1001</v>
      </c>
      <c r="U2263" t="s">
        <v>6582</v>
      </c>
      <c r="V2263">
        <v>2017</v>
      </c>
      <c r="W2263">
        <v>164723</v>
      </c>
      <c r="X2263">
        <v>2017</v>
      </c>
      <c r="Y2263">
        <v>164723</v>
      </c>
      <c r="Z2263">
        <v>3283.06</v>
      </c>
      <c r="AA2263" s="3">
        <f t="shared" si="1436"/>
        <v>0.91638265743322633</v>
      </c>
      <c r="AB2263" t="s">
        <v>6616</v>
      </c>
      <c r="AI2263" t="s">
        <v>6618</v>
      </c>
      <c r="AJ2263" t="s">
        <v>6618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 s="3" t="str">
        <f t="shared" si="1437"/>
        <v>No</v>
      </c>
      <c r="AQ2263" s="3" t="str">
        <f t="shared" si="1438"/>
        <v>No</v>
      </c>
      <c r="AR2263" s="3" t="str">
        <f t="shared" si="1439"/>
        <v>No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 t="s">
        <v>6634</v>
      </c>
      <c r="AZ2263">
        <v>0</v>
      </c>
      <c r="BA2263">
        <v>1</v>
      </c>
      <c r="BB2263" t="s">
        <v>6616</v>
      </c>
      <c r="BC2263" t="s">
        <v>6616</v>
      </c>
      <c r="BD2263" s="4" t="str">
        <f t="shared" si="1440"/>
        <v>No</v>
      </c>
      <c r="BE2263" t="s">
        <v>6640</v>
      </c>
      <c r="BF2263" s="3" t="str">
        <f t="shared" si="1441"/>
        <v>No</v>
      </c>
      <c r="BG2263" t="s">
        <v>6645</v>
      </c>
      <c r="BH2263" s="3" t="str">
        <f t="shared" si="1442"/>
        <v>3021 AMELIA RD</v>
      </c>
      <c r="BI2263" s="3" t="str">
        <f t="shared" si="1443"/>
        <v>Fernandina Beach</v>
      </c>
      <c r="BJ2263" s="3" t="str">
        <f t="shared" si="1444"/>
        <v>Florida</v>
      </c>
      <c r="BK2263" s="3">
        <f t="shared" si="1445"/>
        <v>32034</v>
      </c>
      <c r="BL2263" s="3" t="str">
        <f t="shared" si="1446"/>
        <v>3021 AMELIA RD FERNANDINA BEACH FL 32034</v>
      </c>
      <c r="BM2263" s="3" t="str">
        <f t="shared" si="1447"/>
        <v/>
      </c>
      <c r="BN2263" s="3" t="str">
        <f t="shared" si="1448"/>
        <v>Pass</v>
      </c>
      <c r="BO2263" s="3" t="str">
        <f t="shared" si="1449"/>
        <v>No</v>
      </c>
      <c r="BP2263" s="3" t="str">
        <f t="shared" si="1450"/>
        <v>FV&lt;$10K</v>
      </c>
      <c r="BQ2263" t="s">
        <v>6650</v>
      </c>
      <c r="BR2263" s="3" t="str">
        <f t="shared" si="1451"/>
        <v>No, &lt; $20K Lien</v>
      </c>
      <c r="BS2263" s="3" t="str">
        <f t="shared" si="1452"/>
        <v>No, Lien &lt; $20K</v>
      </c>
      <c r="BT2263" t="s">
        <v>6650</v>
      </c>
      <c r="BU2263" s="3" t="str">
        <f t="shared" si="1453"/>
        <v>No</v>
      </c>
      <c r="BV2263" s="3" t="str">
        <f t="shared" si="1454"/>
        <v>No</v>
      </c>
      <c r="BW2263" s="3">
        <f t="shared" si="1455"/>
        <v>1</v>
      </c>
      <c r="BX2263" s="3" t="str">
        <f t="shared" si="1456"/>
        <v>No</v>
      </c>
      <c r="BY2263" s="3">
        <f t="shared" si="1457"/>
        <v>164723</v>
      </c>
      <c r="BZ2263">
        <v>1</v>
      </c>
      <c r="CA2263" s="3">
        <f t="shared" si="1458"/>
        <v>164723</v>
      </c>
      <c r="CC2263" s="3">
        <f t="shared" si="1459"/>
        <v>0</v>
      </c>
      <c r="CD2263" s="3">
        <f t="shared" si="1460"/>
        <v>0</v>
      </c>
      <c r="CE2263" s="3" t="str">
        <f t="shared" si="1461"/>
        <v/>
      </c>
      <c r="CF2263" s="3" t="e">
        <f>HLOOKUP(CE2263,'Valuation Data'!$D$2:$K$5,4,FALSE)</f>
        <v>#N/A</v>
      </c>
      <c r="CG2263" s="3">
        <f t="shared" si="1462"/>
        <v>164723</v>
      </c>
      <c r="CH2263" s="3" t="str">
        <f t="shared" si="1463"/>
        <v>No</v>
      </c>
      <c r="CI2263" s="3" t="str">
        <f>VLOOKUP(R2263,'Use Codes &amp; County Type'!A:D,4,FALSE)</f>
        <v>S</v>
      </c>
      <c r="CJ2263" s="3" t="str">
        <f t="shared" si="1464"/>
        <v>No</v>
      </c>
      <c r="CK2263" s="3" t="str">
        <f t="shared" si="1465"/>
        <v>No</v>
      </c>
      <c r="CL2263" s="3">
        <f t="shared" si="1466"/>
        <v>0.35</v>
      </c>
      <c r="CM2263" s="3">
        <f t="shared" si="1467"/>
        <v>57653.049999999996</v>
      </c>
      <c r="CN2263" s="3">
        <f t="shared" si="1468"/>
        <v>17913.150000000001</v>
      </c>
      <c r="CO2263" s="3">
        <f t="shared" si="1469"/>
        <v>39739.899999999994</v>
      </c>
      <c r="CP2263" s="3">
        <f t="shared" si="1470"/>
        <v>0.10874710878262296</v>
      </c>
      <c r="CR2263" s="3" t="str">
        <f t="shared" si="1471"/>
        <v>No</v>
      </c>
      <c r="CV2263" s="3" t="str">
        <f t="shared" si="1472"/>
        <v>*Bid</v>
      </c>
      <c r="CW2263" s="3">
        <f t="shared" si="1473"/>
        <v>2262</v>
      </c>
      <c r="CX2263" s="3">
        <f t="shared" si="1474"/>
        <v>3582.63</v>
      </c>
      <c r="CY2263" s="3" t="str">
        <f t="shared" si="1475"/>
        <v>Ok</v>
      </c>
      <c r="CZ2263">
        <v>0</v>
      </c>
      <c r="DA2263">
        <v>0</v>
      </c>
    </row>
    <row r="2264" spans="1:105" x14ac:dyDescent="0.25">
      <c r="A2264">
        <v>2263</v>
      </c>
      <c r="B2264" t="s">
        <v>3</v>
      </c>
      <c r="C2264" t="s">
        <v>2372</v>
      </c>
      <c r="D2264">
        <v>1357.92</v>
      </c>
      <c r="E2264">
        <v>2017</v>
      </c>
      <c r="F2264">
        <v>1357.92</v>
      </c>
      <c r="G2264">
        <v>1357.92</v>
      </c>
      <c r="H2264" s="3">
        <f t="shared" si="1435"/>
        <v>0</v>
      </c>
      <c r="I2264">
        <v>2634</v>
      </c>
      <c r="J2264" t="s">
        <v>2736</v>
      </c>
      <c r="K2264" t="s">
        <v>2738</v>
      </c>
      <c r="L2264">
        <v>32034</v>
      </c>
      <c r="M2264" t="s">
        <v>4470</v>
      </c>
      <c r="N2264" t="s">
        <v>4761</v>
      </c>
      <c r="O2264">
        <v>-81.463598858802598</v>
      </c>
      <c r="P2264">
        <v>30.631112283270198</v>
      </c>
      <c r="Q2264" t="s">
        <v>6306</v>
      </c>
      <c r="R2264">
        <v>1</v>
      </c>
      <c r="S2264" t="s">
        <v>6539</v>
      </c>
      <c r="T2264">
        <v>1001</v>
      </c>
      <c r="U2264" t="s">
        <v>6582</v>
      </c>
      <c r="V2264">
        <v>2017</v>
      </c>
      <c r="W2264">
        <v>76489</v>
      </c>
      <c r="X2264">
        <v>2017</v>
      </c>
      <c r="Y2264">
        <v>83884</v>
      </c>
      <c r="Z2264">
        <v>1226</v>
      </c>
      <c r="AA2264" s="3">
        <f t="shared" si="1436"/>
        <v>0.902851419818546</v>
      </c>
      <c r="AD2264" t="s">
        <v>6616</v>
      </c>
      <c r="AE2264" t="s">
        <v>6616</v>
      </c>
      <c r="AF2264" t="s">
        <v>6616</v>
      </c>
      <c r="AG2264" t="s">
        <v>6616</v>
      </c>
      <c r="AH2264" t="s">
        <v>6616</v>
      </c>
      <c r="AI2264" t="s">
        <v>6618</v>
      </c>
      <c r="AJ2264" t="s">
        <v>6618</v>
      </c>
      <c r="AK2264" t="s">
        <v>6618</v>
      </c>
      <c r="AL2264" t="s">
        <v>6618</v>
      </c>
      <c r="AM2264" t="s">
        <v>6618</v>
      </c>
      <c r="AN2264" t="s">
        <v>6618</v>
      </c>
      <c r="AO2264" t="s">
        <v>6618</v>
      </c>
      <c r="AP2264" s="3" t="str">
        <f t="shared" si="1437"/>
        <v>No</v>
      </c>
      <c r="AQ2264" s="3" t="str">
        <f t="shared" si="1438"/>
        <v>No</v>
      </c>
      <c r="AR2264" s="3" t="str">
        <f t="shared" si="1439"/>
        <v>No</v>
      </c>
      <c r="AS2264">
        <v>0</v>
      </c>
      <c r="AT2264">
        <v>0</v>
      </c>
      <c r="AU2264">
        <v>47250</v>
      </c>
      <c r="AV2264">
        <v>0</v>
      </c>
      <c r="AW2264">
        <v>0</v>
      </c>
      <c r="AX2264">
        <v>1</v>
      </c>
      <c r="AY2264" t="s">
        <v>6636</v>
      </c>
      <c r="AZ2264" t="s">
        <v>6639</v>
      </c>
      <c r="BA2264">
        <v>0</v>
      </c>
      <c r="BB2264" t="s">
        <v>6616</v>
      </c>
      <c r="BC2264" t="s">
        <v>6617</v>
      </c>
      <c r="BD2264" s="4" t="str">
        <f t="shared" si="1440"/>
        <v>No</v>
      </c>
      <c r="BE2264" t="s">
        <v>6640</v>
      </c>
      <c r="BF2264" s="3" t="str">
        <f t="shared" si="1441"/>
        <v>No</v>
      </c>
      <c r="BG2264" t="s">
        <v>6645</v>
      </c>
      <c r="BH2264" s="3" t="str">
        <f t="shared" si="1442"/>
        <v>2634 MIDWAY RD</v>
      </c>
      <c r="BI2264" s="3" t="str">
        <f t="shared" si="1443"/>
        <v>Fernandina Beach</v>
      </c>
      <c r="BJ2264" s="3" t="str">
        <f t="shared" si="1444"/>
        <v>Florida</v>
      </c>
      <c r="BK2264" s="3">
        <f t="shared" si="1445"/>
        <v>32034</v>
      </c>
      <c r="BL2264" s="3" t="str">
        <f t="shared" si="1446"/>
        <v>2634 MIDWAY RD FERNANDINA BEACH FL 32034</v>
      </c>
      <c r="BM2264" s="3" t="str">
        <f t="shared" si="1447"/>
        <v>L</v>
      </c>
      <c r="BN2264" s="3" t="str">
        <f t="shared" si="1448"/>
        <v>Pass</v>
      </c>
      <c r="BO2264" s="3" t="str">
        <f t="shared" si="1449"/>
        <v>Yes</v>
      </c>
      <c r="BP2264" s="3" t="str">
        <f t="shared" si="1450"/>
        <v>FV&lt;$10K</v>
      </c>
      <c r="BQ2264" t="s">
        <v>6650</v>
      </c>
      <c r="BR2264" s="3" t="str">
        <f t="shared" si="1451"/>
        <v>No, &lt; $20K Lien</v>
      </c>
      <c r="BS2264" s="3" t="str">
        <f t="shared" si="1452"/>
        <v>No, Lien &lt; $20K</v>
      </c>
      <c r="BT2264" t="s">
        <v>6650</v>
      </c>
      <c r="BU2264" s="3" t="str">
        <f t="shared" si="1453"/>
        <v>No</v>
      </c>
      <c r="BV2264" s="3" t="str">
        <f t="shared" si="1454"/>
        <v>No</v>
      </c>
      <c r="BW2264" s="3">
        <f t="shared" si="1455"/>
        <v>0</v>
      </c>
      <c r="BX2264" s="3" t="str">
        <f t="shared" si="1456"/>
        <v>No</v>
      </c>
      <c r="BY2264" s="3">
        <f t="shared" si="1457"/>
        <v>76489</v>
      </c>
      <c r="BZ2264">
        <v>1</v>
      </c>
      <c r="CA2264" s="3">
        <f t="shared" si="1458"/>
        <v>76489</v>
      </c>
      <c r="CC2264" s="3">
        <f t="shared" si="1459"/>
        <v>0</v>
      </c>
      <c r="CD2264" s="3">
        <f t="shared" si="1460"/>
        <v>0</v>
      </c>
      <c r="CE2264" s="3" t="str">
        <f t="shared" si="1461"/>
        <v/>
      </c>
      <c r="CF2264" s="3" t="e">
        <f>HLOOKUP(CE2264,'Valuation Data'!$D$2:$K$5,4,FALSE)</f>
        <v>#N/A</v>
      </c>
      <c r="CG2264" s="3">
        <f t="shared" si="1462"/>
        <v>76489</v>
      </c>
      <c r="CH2264" s="3" t="str">
        <f t="shared" si="1463"/>
        <v>No</v>
      </c>
      <c r="CI2264" s="3" t="str">
        <f>VLOOKUP(R2264,'Use Codes &amp; County Type'!A:D,4,FALSE)</f>
        <v>S</v>
      </c>
      <c r="CJ2264" s="3" t="str">
        <f t="shared" si="1464"/>
        <v>No</v>
      </c>
      <c r="CK2264" s="3" t="str">
        <f t="shared" si="1465"/>
        <v>No</v>
      </c>
      <c r="CL2264" s="3">
        <f t="shared" si="1466"/>
        <v>0.35</v>
      </c>
      <c r="CM2264" s="3">
        <f t="shared" si="1467"/>
        <v>26771.149999999998</v>
      </c>
      <c r="CN2264" s="3">
        <f t="shared" si="1468"/>
        <v>5431.68</v>
      </c>
      <c r="CO2264" s="3">
        <f t="shared" si="1469"/>
        <v>21339.469999999998</v>
      </c>
      <c r="CP2264" s="3">
        <f t="shared" si="1470"/>
        <v>7.101256389807685E-2</v>
      </c>
      <c r="CR2264" s="3" t="str">
        <f t="shared" si="1471"/>
        <v>No</v>
      </c>
      <c r="CV2264" s="3" t="str">
        <f t="shared" si="1472"/>
        <v>*Bid</v>
      </c>
      <c r="CW2264" s="3">
        <f t="shared" si="1473"/>
        <v>2263</v>
      </c>
      <c r="CX2264" s="3">
        <f t="shared" si="1474"/>
        <v>1357.92</v>
      </c>
      <c r="CY2264" s="3" t="str">
        <f t="shared" si="1475"/>
        <v>Ok</v>
      </c>
      <c r="CZ2264">
        <v>0</v>
      </c>
      <c r="DA2264">
        <v>0</v>
      </c>
    </row>
    <row r="2265" spans="1:105" x14ac:dyDescent="0.25">
      <c r="A2265">
        <v>2264</v>
      </c>
      <c r="B2265" t="s">
        <v>3</v>
      </c>
      <c r="C2265" t="s">
        <v>2373</v>
      </c>
      <c r="D2265">
        <v>7682.43</v>
      </c>
      <c r="E2265">
        <v>2017</v>
      </c>
      <c r="F2265">
        <v>7682.43</v>
      </c>
      <c r="G2265">
        <v>7682.43</v>
      </c>
      <c r="H2265" s="3">
        <f t="shared" si="1435"/>
        <v>0</v>
      </c>
      <c r="I2265">
        <v>2619</v>
      </c>
      <c r="J2265" t="s">
        <v>2736</v>
      </c>
      <c r="K2265" t="s">
        <v>2738</v>
      </c>
      <c r="L2265">
        <v>32034</v>
      </c>
      <c r="M2265" t="s">
        <v>4471</v>
      </c>
      <c r="N2265" t="s">
        <v>4761</v>
      </c>
      <c r="O2265">
        <v>-81.464214701296697</v>
      </c>
      <c r="P2265">
        <v>30.631803983664799</v>
      </c>
      <c r="Q2265" t="s">
        <v>6307</v>
      </c>
      <c r="R2265">
        <v>48</v>
      </c>
      <c r="S2265" t="s">
        <v>6553</v>
      </c>
      <c r="T2265">
        <v>6002</v>
      </c>
      <c r="U2265" t="s">
        <v>6590</v>
      </c>
      <c r="V2265">
        <v>2017</v>
      </c>
      <c r="W2265">
        <v>459631</v>
      </c>
      <c r="X2265">
        <v>2017</v>
      </c>
      <c r="Y2265">
        <v>459631</v>
      </c>
      <c r="Z2265">
        <v>7073.9</v>
      </c>
      <c r="AA2265" s="3">
        <f t="shared" si="1436"/>
        <v>0.92078938565011326</v>
      </c>
      <c r="AB2265" t="s">
        <v>6616</v>
      </c>
      <c r="AC2265" t="s">
        <v>6616</v>
      </c>
      <c r="AE2265" t="s">
        <v>6616</v>
      </c>
      <c r="AF2265" t="s">
        <v>6616</v>
      </c>
      <c r="AG2265" t="s">
        <v>6616</v>
      </c>
      <c r="AH2265" t="s">
        <v>6616</v>
      </c>
      <c r="AI2265" t="s">
        <v>6618</v>
      </c>
      <c r="AJ2265" t="s">
        <v>6618</v>
      </c>
      <c r="AK2265" t="s">
        <v>6618</v>
      </c>
      <c r="AL2265" t="s">
        <v>6618</v>
      </c>
      <c r="AM2265" t="s">
        <v>6618</v>
      </c>
      <c r="AN2265" t="s">
        <v>6618</v>
      </c>
      <c r="AO2265" t="s">
        <v>6618</v>
      </c>
      <c r="AP2265" s="3" t="str">
        <f t="shared" si="1437"/>
        <v>No</v>
      </c>
      <c r="AQ2265" s="3" t="str">
        <f t="shared" si="1438"/>
        <v>No</v>
      </c>
      <c r="AR2265" s="3" t="str">
        <f t="shared" si="1439"/>
        <v>No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1</v>
      </c>
      <c r="AY2265" t="s">
        <v>6636</v>
      </c>
      <c r="AZ2265" t="s">
        <v>6639</v>
      </c>
      <c r="BA2265">
        <v>1</v>
      </c>
      <c r="BB2265" t="s">
        <v>6616</v>
      </c>
      <c r="BC2265" t="s">
        <v>6617</v>
      </c>
      <c r="BD2265" s="4" t="str">
        <f t="shared" si="1440"/>
        <v>No</v>
      </c>
      <c r="BE2265" t="s">
        <v>6640</v>
      </c>
      <c r="BF2265" s="3" t="str">
        <f t="shared" si="1441"/>
        <v>No</v>
      </c>
      <c r="BG2265" t="s">
        <v>6645</v>
      </c>
      <c r="BH2265" s="3" t="str">
        <f t="shared" si="1442"/>
        <v>2619 MIDWAY RD</v>
      </c>
      <c r="BI2265" s="3" t="str">
        <f t="shared" si="1443"/>
        <v>Fernandina Beach</v>
      </c>
      <c r="BJ2265" s="3" t="str">
        <f t="shared" si="1444"/>
        <v>Florida</v>
      </c>
      <c r="BK2265" s="3">
        <f t="shared" si="1445"/>
        <v>32034</v>
      </c>
      <c r="BL2265" s="3" t="str">
        <f t="shared" si="1446"/>
        <v>2619 MIDWAY RD FERNANDINA BEACH FL 32034</v>
      </c>
      <c r="BM2265" s="3" t="str">
        <f t="shared" si="1447"/>
        <v/>
      </c>
      <c r="BN2265" s="3" t="str">
        <f t="shared" si="1448"/>
        <v>Pass</v>
      </c>
      <c r="BO2265" s="3" t="str">
        <f t="shared" si="1449"/>
        <v>Yes</v>
      </c>
      <c r="BP2265" s="3" t="str">
        <f t="shared" si="1450"/>
        <v>FV&lt;$10K</v>
      </c>
      <c r="BQ2265" t="s">
        <v>6650</v>
      </c>
      <c r="BR2265" s="3" t="str">
        <f t="shared" si="1451"/>
        <v>No, &lt; $20K Lien</v>
      </c>
      <c r="BS2265" s="3" t="str">
        <f t="shared" si="1452"/>
        <v>No, Lien &lt; $20K</v>
      </c>
      <c r="BT2265" t="s">
        <v>6650</v>
      </c>
      <c r="BU2265" s="3" t="str">
        <f t="shared" si="1453"/>
        <v>No</v>
      </c>
      <c r="BV2265" s="3" t="str">
        <f t="shared" si="1454"/>
        <v>No</v>
      </c>
      <c r="BW2265" s="3">
        <f t="shared" si="1455"/>
        <v>1</v>
      </c>
      <c r="BX2265" s="3" t="str">
        <f t="shared" si="1456"/>
        <v>No</v>
      </c>
      <c r="BY2265" s="3">
        <f t="shared" si="1457"/>
        <v>459631</v>
      </c>
      <c r="BZ2265">
        <v>1</v>
      </c>
      <c r="CA2265" s="3">
        <f t="shared" si="1458"/>
        <v>459631</v>
      </c>
      <c r="CC2265" s="3">
        <f t="shared" si="1459"/>
        <v>0</v>
      </c>
      <c r="CD2265" s="3">
        <f t="shared" si="1460"/>
        <v>0</v>
      </c>
      <c r="CE2265" s="3" t="str">
        <f t="shared" si="1461"/>
        <v/>
      </c>
      <c r="CF2265" s="3" t="e">
        <f>HLOOKUP(CE2265,'Valuation Data'!$D$2:$K$5,4,FALSE)</f>
        <v>#N/A</v>
      </c>
      <c r="CG2265" s="3">
        <f t="shared" si="1462"/>
        <v>459631</v>
      </c>
      <c r="CH2265" s="3" t="str">
        <f t="shared" si="1463"/>
        <v>No</v>
      </c>
      <c r="CI2265" s="3" t="str">
        <f>VLOOKUP(R2265,'Use Codes &amp; County Type'!A:D,4,FALSE)</f>
        <v>C</v>
      </c>
      <c r="CJ2265" s="3" t="str">
        <f t="shared" si="1464"/>
        <v>No</v>
      </c>
      <c r="CK2265" s="3" t="str">
        <f t="shared" si="1465"/>
        <v>No</v>
      </c>
      <c r="CL2265" s="3">
        <f t="shared" si="1466"/>
        <v>0.3</v>
      </c>
      <c r="CM2265" s="3">
        <f t="shared" si="1467"/>
        <v>137889.29999999999</v>
      </c>
      <c r="CN2265" s="3">
        <f t="shared" si="1468"/>
        <v>38412.15</v>
      </c>
      <c r="CO2265" s="3">
        <f t="shared" si="1469"/>
        <v>99477.15</v>
      </c>
      <c r="CP2265" s="3">
        <f t="shared" si="1470"/>
        <v>8.3571712961049191E-2</v>
      </c>
      <c r="CR2265" s="3" t="str">
        <f t="shared" si="1471"/>
        <v>No</v>
      </c>
      <c r="CV2265" s="3" t="str">
        <f t="shared" si="1472"/>
        <v>*Bid</v>
      </c>
      <c r="CW2265" s="3">
        <f t="shared" si="1473"/>
        <v>2264</v>
      </c>
      <c r="CX2265" s="3">
        <f t="shared" si="1474"/>
        <v>7682.43</v>
      </c>
      <c r="CY2265" s="3" t="str">
        <f t="shared" si="1475"/>
        <v>Ok</v>
      </c>
      <c r="CZ2265">
        <v>0</v>
      </c>
      <c r="DA2265">
        <v>0</v>
      </c>
    </row>
    <row r="2266" spans="1:105" x14ac:dyDescent="0.25">
      <c r="A2266">
        <v>2265</v>
      </c>
      <c r="B2266" t="s">
        <v>3</v>
      </c>
      <c r="C2266" t="s">
        <v>2374</v>
      </c>
      <c r="D2266">
        <v>5595.17</v>
      </c>
      <c r="E2266">
        <v>2017</v>
      </c>
      <c r="F2266" t="e">
        <f>NA()</f>
        <v>#N/A</v>
      </c>
      <c r="G2266" t="e">
        <f>NA()</f>
        <v>#N/A</v>
      </c>
      <c r="H2266" s="3" t="e">
        <f t="shared" si="1435"/>
        <v>#N/A</v>
      </c>
      <c r="I2266" t="e">
        <f>NA()</f>
        <v>#N/A</v>
      </c>
      <c r="J2266" t="e">
        <f>NA()</f>
        <v>#N/A</v>
      </c>
      <c r="K2266" t="e">
        <f>NA()</f>
        <v>#N/A</v>
      </c>
      <c r="L2266" t="e">
        <f>NA()</f>
        <v>#N/A</v>
      </c>
      <c r="M2266" t="e">
        <f>NA()</f>
        <v>#N/A</v>
      </c>
      <c r="N2266" t="e">
        <f>NA()</f>
        <v>#N/A</v>
      </c>
      <c r="O2266" t="e">
        <f>NA()</f>
        <v>#N/A</v>
      </c>
      <c r="P2266" t="e">
        <f>NA()</f>
        <v>#N/A</v>
      </c>
      <c r="Q2266" t="e">
        <f>NA()</f>
        <v>#N/A</v>
      </c>
      <c r="R2266">
        <v>10</v>
      </c>
      <c r="S2266" t="s">
        <v>6547</v>
      </c>
      <c r="T2266" t="e">
        <f>NA()</f>
        <v>#N/A</v>
      </c>
      <c r="U2266" t="e">
        <f>NA()</f>
        <v>#N/A</v>
      </c>
      <c r="V2266">
        <v>2017</v>
      </c>
      <c r="W2266">
        <v>258092</v>
      </c>
      <c r="X2266" t="e">
        <f>NA()</f>
        <v>#N/A</v>
      </c>
      <c r="Y2266" t="e">
        <f>NA()</f>
        <v>#N/A</v>
      </c>
      <c r="Z2266" t="e">
        <f>NA()</f>
        <v>#N/A</v>
      </c>
      <c r="AA2266" s="3">
        <f t="shared" si="1436"/>
        <v>0</v>
      </c>
      <c r="AI2266" t="e">
        <f>NA()</f>
        <v>#N/A</v>
      </c>
      <c r="AJ2266" t="e">
        <f>NA()</f>
        <v>#N/A</v>
      </c>
      <c r="AK2266" t="e">
        <f>NA()</f>
        <v>#N/A</v>
      </c>
      <c r="AL2266" t="e">
        <f>NA()</f>
        <v>#N/A</v>
      </c>
      <c r="AM2266" t="e">
        <f>NA()</f>
        <v>#N/A</v>
      </c>
      <c r="AN2266" t="e">
        <f>NA()</f>
        <v>#N/A</v>
      </c>
      <c r="AO2266" t="e">
        <f>NA()</f>
        <v>#N/A</v>
      </c>
      <c r="AP2266" s="3" t="str">
        <f t="shared" si="1437"/>
        <v>No</v>
      </c>
      <c r="AQ2266" s="3" t="str">
        <f t="shared" si="1438"/>
        <v>No</v>
      </c>
      <c r="AR2266" s="3" t="str">
        <f t="shared" si="1439"/>
        <v>No</v>
      </c>
      <c r="AS2266" t="e">
        <f>NA()</f>
        <v>#N/A</v>
      </c>
      <c r="AT2266" t="e">
        <f>NA()</f>
        <v>#N/A</v>
      </c>
      <c r="AU2266" t="e">
        <f>NA()</f>
        <v>#N/A</v>
      </c>
      <c r="AV2266" t="e">
        <f>NA()</f>
        <v>#N/A</v>
      </c>
      <c r="AW2266" t="e">
        <f>NA()</f>
        <v>#N/A</v>
      </c>
      <c r="AX2266" t="e">
        <f>NA()</f>
        <v>#N/A</v>
      </c>
      <c r="AY2266" t="e">
        <f>NA()</f>
        <v>#N/A</v>
      </c>
      <c r="AZ2266" t="e">
        <f>NA()</f>
        <v>#N/A</v>
      </c>
      <c r="BA2266">
        <v>0</v>
      </c>
      <c r="BB2266" t="s">
        <v>6616</v>
      </c>
      <c r="BC2266" t="e">
        <f>NA()</f>
        <v>#N/A</v>
      </c>
      <c r="BD2266" s="4" t="str">
        <f t="shared" si="1440"/>
        <v>No</v>
      </c>
      <c r="BE2266" t="e">
        <f>NA()</f>
        <v>#N/A</v>
      </c>
      <c r="BF2266" s="3" t="str">
        <f t="shared" si="1441"/>
        <v>No</v>
      </c>
      <c r="BG2266" t="e">
        <f>NA()</f>
        <v>#N/A</v>
      </c>
      <c r="BH2266" s="3" t="e">
        <f t="shared" si="1442"/>
        <v>#N/A</v>
      </c>
      <c r="BI2266" s="3" t="e">
        <f t="shared" si="1443"/>
        <v>#N/A</v>
      </c>
      <c r="BJ2266" s="3" t="e">
        <f t="shared" si="1444"/>
        <v>#N/A</v>
      </c>
      <c r="BK2266" s="3" t="e">
        <f t="shared" si="1445"/>
        <v>#N/A</v>
      </c>
      <c r="BL2266" s="3" t="e">
        <f t="shared" si="1446"/>
        <v>#N/A</v>
      </c>
      <c r="BM2266" s="3" t="e">
        <f t="shared" si="1447"/>
        <v>#N/A</v>
      </c>
      <c r="BN2266" s="3" t="str">
        <f t="shared" si="1448"/>
        <v>Pass</v>
      </c>
      <c r="BO2266" s="3" t="e">
        <f t="shared" si="1449"/>
        <v>#N/A</v>
      </c>
      <c r="BP2266" s="3" t="str">
        <f t="shared" si="1450"/>
        <v>FV&lt;$10K</v>
      </c>
      <c r="BQ2266" t="s">
        <v>6650</v>
      </c>
      <c r="BR2266" s="3" t="str">
        <f t="shared" si="1451"/>
        <v>No, &lt; $20K Lien</v>
      </c>
      <c r="BS2266" s="3" t="str">
        <f t="shared" si="1452"/>
        <v>No, Lien &lt; $20K</v>
      </c>
      <c r="BT2266" t="s">
        <v>6650</v>
      </c>
      <c r="BU2266" s="3" t="str">
        <f t="shared" si="1453"/>
        <v>No</v>
      </c>
      <c r="BV2266" s="3" t="str">
        <f t="shared" si="1454"/>
        <v>No</v>
      </c>
      <c r="BW2266" s="3">
        <f t="shared" si="1455"/>
        <v>0</v>
      </c>
      <c r="BX2266" s="3" t="str">
        <f t="shared" si="1456"/>
        <v>No</v>
      </c>
      <c r="BY2266" s="3">
        <f t="shared" si="1457"/>
        <v>258092</v>
      </c>
      <c r="BZ2266">
        <v>1</v>
      </c>
      <c r="CA2266" s="3">
        <f t="shared" si="1458"/>
        <v>258092</v>
      </c>
      <c r="CC2266" s="3" t="e">
        <f t="shared" si="1459"/>
        <v>#N/A</v>
      </c>
      <c r="CD2266" s="3" t="e">
        <f t="shared" si="1460"/>
        <v>#N/A</v>
      </c>
      <c r="CE2266" s="3" t="str">
        <f t="shared" si="1461"/>
        <v/>
      </c>
      <c r="CF2266" s="3" t="e">
        <f>HLOOKUP(CE2266,'Valuation Data'!$D$2:$K$5,4,FALSE)</f>
        <v>#N/A</v>
      </c>
      <c r="CG2266" s="3">
        <f t="shared" si="1462"/>
        <v>258092</v>
      </c>
      <c r="CH2266" s="3" t="str">
        <f t="shared" si="1463"/>
        <v>No</v>
      </c>
      <c r="CI2266" s="3" t="str">
        <f>VLOOKUP(R2266,'Use Codes &amp; County Type'!A:D,4,FALSE)</f>
        <v>V</v>
      </c>
      <c r="CJ2266" s="3" t="str">
        <f t="shared" si="1464"/>
        <v>Yes</v>
      </c>
      <c r="CK2266" s="3" t="str">
        <f t="shared" si="1465"/>
        <v>No</v>
      </c>
      <c r="CL2266" s="3">
        <f t="shared" si="1466"/>
        <v>0</v>
      </c>
      <c r="CM2266" s="3">
        <f t="shared" si="1467"/>
        <v>0</v>
      </c>
      <c r="CN2266" s="3" t="e">
        <f t="shared" si="1468"/>
        <v>#N/A</v>
      </c>
      <c r="CO2266" s="3" t="e">
        <f t="shared" si="1469"/>
        <v>#N/A</v>
      </c>
      <c r="CP2266" s="3" t="e">
        <f t="shared" si="1470"/>
        <v>#N/A</v>
      </c>
      <c r="CR2266" s="3" t="str">
        <f t="shared" si="1471"/>
        <v>No</v>
      </c>
      <c r="CV2266" s="3" t="str">
        <f t="shared" si="1472"/>
        <v>Vacant, No Sales Data</v>
      </c>
      <c r="CW2266" s="3">
        <f t="shared" si="1473"/>
        <v>2265</v>
      </c>
      <c r="CX2266" s="3">
        <f t="shared" si="1474"/>
        <v>5595.17</v>
      </c>
      <c r="CY2266" s="3" t="str">
        <f t="shared" si="1475"/>
        <v>Ok</v>
      </c>
      <c r="CZ2266" t="e">
        <f>NA()</f>
        <v>#N/A</v>
      </c>
      <c r="DA2266" t="e">
        <f>NA()</f>
        <v>#N/A</v>
      </c>
    </row>
    <row r="2267" spans="1:105" x14ac:dyDescent="0.25">
      <c r="A2267">
        <v>2266</v>
      </c>
      <c r="B2267" t="s">
        <v>3</v>
      </c>
      <c r="C2267" t="s">
        <v>2375</v>
      </c>
      <c r="D2267">
        <v>1648.63</v>
      </c>
      <c r="E2267">
        <v>2017</v>
      </c>
      <c r="F2267">
        <v>1648.63</v>
      </c>
      <c r="G2267">
        <v>1648.63</v>
      </c>
      <c r="H2267" s="3">
        <f t="shared" si="1435"/>
        <v>0</v>
      </c>
      <c r="I2267">
        <v>2840</v>
      </c>
      <c r="J2267" t="s">
        <v>2736</v>
      </c>
      <c r="K2267" t="s">
        <v>2738</v>
      </c>
      <c r="L2267">
        <v>32034</v>
      </c>
      <c r="M2267" t="s">
        <v>4472</v>
      </c>
      <c r="N2267" t="s">
        <v>4761</v>
      </c>
      <c r="O2267">
        <v>-81.466400582399402</v>
      </c>
      <c r="P2267">
        <v>30.6272332115518</v>
      </c>
      <c r="Q2267" t="s">
        <v>6308</v>
      </c>
      <c r="R2267">
        <v>0</v>
      </c>
      <c r="S2267" t="s">
        <v>6538</v>
      </c>
      <c r="T2267">
        <v>8001</v>
      </c>
      <c r="U2267" t="s">
        <v>6581</v>
      </c>
      <c r="V2267">
        <v>2017</v>
      </c>
      <c r="W2267">
        <v>75000</v>
      </c>
      <c r="X2267">
        <v>2017</v>
      </c>
      <c r="Y2267">
        <v>75000</v>
      </c>
      <c r="Z2267">
        <v>1494.81</v>
      </c>
      <c r="AA2267" s="3">
        <f t="shared" si="1436"/>
        <v>0.90669828888228399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 s="3" t="str">
        <f t="shared" si="1437"/>
        <v>No</v>
      </c>
      <c r="AQ2267" s="3" t="str">
        <f t="shared" si="1438"/>
        <v>No</v>
      </c>
      <c r="AR2267" s="3" t="str">
        <f t="shared" si="1439"/>
        <v>No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 t="s">
        <v>6634</v>
      </c>
      <c r="AZ2267">
        <v>0</v>
      </c>
      <c r="BA2267">
        <v>0</v>
      </c>
      <c r="BB2267" t="s">
        <v>6616</v>
      </c>
      <c r="BC2267">
        <v>0</v>
      </c>
      <c r="BD2267" s="4" t="str">
        <f t="shared" si="1440"/>
        <v>No</v>
      </c>
      <c r="BE2267" t="s">
        <v>6640</v>
      </c>
      <c r="BF2267" s="3" t="str">
        <f t="shared" si="1441"/>
        <v>No</v>
      </c>
      <c r="BG2267" t="s">
        <v>6645</v>
      </c>
      <c r="BH2267" s="3" t="str">
        <f t="shared" si="1442"/>
        <v>2840 SEA GRAPE NORTH DR</v>
      </c>
      <c r="BI2267" s="3" t="str">
        <f t="shared" si="1443"/>
        <v>Fernandina Beach</v>
      </c>
      <c r="BJ2267" s="3" t="str">
        <f t="shared" si="1444"/>
        <v>Florida</v>
      </c>
      <c r="BK2267" s="3">
        <f t="shared" si="1445"/>
        <v>32034</v>
      </c>
      <c r="BL2267" s="3" t="str">
        <f t="shared" si="1446"/>
        <v>2840 SEA GRAPE NORTH DR FERNANDINA BEACH FL 32034</v>
      </c>
      <c r="BM2267" s="3" t="str">
        <f t="shared" si="1447"/>
        <v/>
      </c>
      <c r="BN2267" s="3" t="str">
        <f t="shared" si="1448"/>
        <v>Pass</v>
      </c>
      <c r="BO2267" s="3" t="str">
        <f t="shared" si="1449"/>
        <v>No</v>
      </c>
      <c r="BP2267" s="3" t="str">
        <f t="shared" si="1450"/>
        <v>FV&lt;$10K</v>
      </c>
      <c r="BQ2267" t="s">
        <v>6650</v>
      </c>
      <c r="BR2267" s="3" t="str">
        <f t="shared" si="1451"/>
        <v>No, &lt; $20K Lien</v>
      </c>
      <c r="BS2267" s="3" t="str">
        <f t="shared" si="1452"/>
        <v>No, Lien &lt; $20K</v>
      </c>
      <c r="BT2267" t="s">
        <v>6650</v>
      </c>
      <c r="BU2267" s="3" t="str">
        <f t="shared" si="1453"/>
        <v>No</v>
      </c>
      <c r="BV2267" s="3" t="str">
        <f t="shared" si="1454"/>
        <v>No</v>
      </c>
      <c r="BW2267" s="3">
        <f t="shared" si="1455"/>
        <v>0</v>
      </c>
      <c r="BX2267" s="3" t="str">
        <f t="shared" si="1456"/>
        <v>No</v>
      </c>
      <c r="BY2267" s="3">
        <f t="shared" si="1457"/>
        <v>75000</v>
      </c>
      <c r="BZ2267">
        <v>1</v>
      </c>
      <c r="CA2267" s="3">
        <f t="shared" si="1458"/>
        <v>75000</v>
      </c>
      <c r="CC2267" s="3">
        <f t="shared" si="1459"/>
        <v>0</v>
      </c>
      <c r="CD2267" s="3">
        <f t="shared" si="1460"/>
        <v>0</v>
      </c>
      <c r="CE2267" s="3" t="str">
        <f t="shared" si="1461"/>
        <v/>
      </c>
      <c r="CF2267" s="3" t="e">
        <f>HLOOKUP(CE2267,'Valuation Data'!$D$2:$K$5,4,FALSE)</f>
        <v>#N/A</v>
      </c>
      <c r="CG2267" s="3">
        <f t="shared" si="1462"/>
        <v>75000</v>
      </c>
      <c r="CH2267" s="3" t="str">
        <f t="shared" si="1463"/>
        <v>No</v>
      </c>
      <c r="CI2267" s="3" t="str">
        <f>VLOOKUP(R2267,'Use Codes &amp; County Type'!A:D,4,FALSE)</f>
        <v>V</v>
      </c>
      <c r="CJ2267" s="3" t="str">
        <f t="shared" si="1464"/>
        <v>Yes</v>
      </c>
      <c r="CK2267" s="3" t="str">
        <f t="shared" si="1465"/>
        <v>No</v>
      </c>
      <c r="CL2267" s="3">
        <f t="shared" si="1466"/>
        <v>0</v>
      </c>
      <c r="CM2267" s="3">
        <f t="shared" si="1467"/>
        <v>0</v>
      </c>
      <c r="CN2267" s="3">
        <f t="shared" si="1468"/>
        <v>6594.52</v>
      </c>
      <c r="CO2267" s="3">
        <f t="shared" si="1469"/>
        <v>-6594.52</v>
      </c>
      <c r="CP2267" s="3">
        <f t="shared" si="1470"/>
        <v>8.7926933333333346E-2</v>
      </c>
      <c r="CR2267" s="3" t="str">
        <f t="shared" si="1471"/>
        <v>No</v>
      </c>
      <c r="CV2267" s="3" t="str">
        <f t="shared" si="1472"/>
        <v>Vacant, No Sales Data</v>
      </c>
      <c r="CW2267" s="3">
        <f t="shared" si="1473"/>
        <v>2266</v>
      </c>
      <c r="CX2267" s="3">
        <f t="shared" si="1474"/>
        <v>1648.63</v>
      </c>
      <c r="CY2267" s="3" t="str">
        <f t="shared" si="1475"/>
        <v>Ok</v>
      </c>
      <c r="CZ2267">
        <v>0</v>
      </c>
      <c r="DA2267">
        <v>0</v>
      </c>
    </row>
    <row r="2268" spans="1:105" x14ac:dyDescent="0.25">
      <c r="A2268">
        <v>2267</v>
      </c>
      <c r="B2268" t="s">
        <v>3</v>
      </c>
      <c r="C2268" t="s">
        <v>2376</v>
      </c>
      <c r="D2268">
        <v>947.54</v>
      </c>
      <c r="E2268">
        <v>2017</v>
      </c>
      <c r="F2268" t="e">
        <f>NA()</f>
        <v>#N/A</v>
      </c>
      <c r="G2268" t="e">
        <f>NA()</f>
        <v>#N/A</v>
      </c>
      <c r="H2268" s="3" t="e">
        <f t="shared" si="1435"/>
        <v>#N/A</v>
      </c>
      <c r="I2268" t="e">
        <f>NA()</f>
        <v>#N/A</v>
      </c>
      <c r="J2268" t="e">
        <f>NA()</f>
        <v>#N/A</v>
      </c>
      <c r="K2268" t="e">
        <f>NA()</f>
        <v>#N/A</v>
      </c>
      <c r="L2268" t="e">
        <f>NA()</f>
        <v>#N/A</v>
      </c>
      <c r="M2268" t="e">
        <f>NA()</f>
        <v>#N/A</v>
      </c>
      <c r="N2268" t="e">
        <f>NA()</f>
        <v>#N/A</v>
      </c>
      <c r="O2268" t="e">
        <f>NA()</f>
        <v>#N/A</v>
      </c>
      <c r="P2268" t="e">
        <f>NA()</f>
        <v>#N/A</v>
      </c>
      <c r="Q2268" t="e">
        <f>NA()</f>
        <v>#N/A</v>
      </c>
      <c r="R2268">
        <v>1</v>
      </c>
      <c r="S2268" t="s">
        <v>6539</v>
      </c>
      <c r="T2268" t="e">
        <f>NA()</f>
        <v>#N/A</v>
      </c>
      <c r="U2268" t="e">
        <f>NA()</f>
        <v>#N/A</v>
      </c>
      <c r="V2268">
        <v>2017</v>
      </c>
      <c r="W2268">
        <v>257231</v>
      </c>
      <c r="X2268" t="e">
        <f>NA()</f>
        <v>#N/A</v>
      </c>
      <c r="Y2268" t="e">
        <f>NA()</f>
        <v>#N/A</v>
      </c>
      <c r="Z2268" t="e">
        <f>NA()</f>
        <v>#N/A</v>
      </c>
      <c r="AA2268" s="3">
        <f t="shared" si="1436"/>
        <v>0</v>
      </c>
      <c r="AI2268" t="e">
        <f>NA()</f>
        <v>#N/A</v>
      </c>
      <c r="AJ2268" t="e">
        <f>NA()</f>
        <v>#N/A</v>
      </c>
      <c r="AK2268" t="e">
        <f>NA()</f>
        <v>#N/A</v>
      </c>
      <c r="AL2268" t="e">
        <f>NA()</f>
        <v>#N/A</v>
      </c>
      <c r="AM2268" t="e">
        <f>NA()</f>
        <v>#N/A</v>
      </c>
      <c r="AN2268" t="e">
        <f>NA()</f>
        <v>#N/A</v>
      </c>
      <c r="AO2268" t="e">
        <f>NA()</f>
        <v>#N/A</v>
      </c>
      <c r="AP2268" s="3" t="str">
        <f t="shared" si="1437"/>
        <v>No</v>
      </c>
      <c r="AQ2268" s="3" t="str">
        <f t="shared" si="1438"/>
        <v>No</v>
      </c>
      <c r="AR2268" s="3" t="str">
        <f t="shared" si="1439"/>
        <v>No</v>
      </c>
      <c r="AS2268" t="e">
        <f>NA()</f>
        <v>#N/A</v>
      </c>
      <c r="AT2268" t="e">
        <f>NA()</f>
        <v>#N/A</v>
      </c>
      <c r="AU2268" t="e">
        <f>NA()</f>
        <v>#N/A</v>
      </c>
      <c r="AV2268" t="e">
        <f>NA()</f>
        <v>#N/A</v>
      </c>
      <c r="AW2268" t="e">
        <f>NA()</f>
        <v>#N/A</v>
      </c>
      <c r="AX2268" t="e">
        <f>NA()</f>
        <v>#N/A</v>
      </c>
      <c r="AY2268" t="e">
        <f>NA()</f>
        <v>#N/A</v>
      </c>
      <c r="AZ2268" t="e">
        <f>NA()</f>
        <v>#N/A</v>
      </c>
      <c r="BA2268">
        <v>0</v>
      </c>
      <c r="BB2268" t="s">
        <v>6617</v>
      </c>
      <c r="BC2268" t="e">
        <f>NA()</f>
        <v>#N/A</v>
      </c>
      <c r="BD2268" s="4" t="str">
        <f t="shared" si="1440"/>
        <v>No</v>
      </c>
      <c r="BE2268" t="e">
        <f>NA()</f>
        <v>#N/A</v>
      </c>
      <c r="BF2268" s="3" t="str">
        <f t="shared" si="1441"/>
        <v>No</v>
      </c>
      <c r="BG2268" t="e">
        <f>NA()</f>
        <v>#N/A</v>
      </c>
      <c r="BH2268" s="3" t="e">
        <f t="shared" si="1442"/>
        <v>#N/A</v>
      </c>
      <c r="BI2268" s="3" t="e">
        <f t="shared" si="1443"/>
        <v>#N/A</v>
      </c>
      <c r="BJ2268" s="3" t="e">
        <f t="shared" si="1444"/>
        <v>#N/A</v>
      </c>
      <c r="BK2268" s="3" t="e">
        <f t="shared" si="1445"/>
        <v>#N/A</v>
      </c>
      <c r="BL2268" s="3" t="e">
        <f t="shared" si="1446"/>
        <v>#N/A</v>
      </c>
      <c r="BM2268" s="3" t="e">
        <f t="shared" si="1447"/>
        <v>#N/A</v>
      </c>
      <c r="BN2268" s="3" t="str">
        <f t="shared" si="1448"/>
        <v>Pass</v>
      </c>
      <c r="BO2268" s="3" t="e">
        <f t="shared" si="1449"/>
        <v>#N/A</v>
      </c>
      <c r="BP2268" s="3" t="str">
        <f t="shared" si="1450"/>
        <v>FV&lt;$10K</v>
      </c>
      <c r="BQ2268" t="s">
        <v>6650</v>
      </c>
      <c r="BR2268" s="3" t="str">
        <f t="shared" si="1451"/>
        <v>No, &lt; $20K Lien</v>
      </c>
      <c r="BS2268" s="3" t="str">
        <f t="shared" si="1452"/>
        <v>No, Lien &lt; $20K</v>
      </c>
      <c r="BT2268" t="s">
        <v>6650</v>
      </c>
      <c r="BU2268" s="3" t="str">
        <f t="shared" si="1453"/>
        <v>No</v>
      </c>
      <c r="BV2268" s="3" t="str">
        <f t="shared" si="1454"/>
        <v>No</v>
      </c>
      <c r="BW2268" s="3">
        <f t="shared" si="1455"/>
        <v>0</v>
      </c>
      <c r="BX2268" s="3" t="str">
        <f t="shared" si="1456"/>
        <v>No</v>
      </c>
      <c r="BY2268" s="3">
        <f t="shared" si="1457"/>
        <v>257231</v>
      </c>
      <c r="BZ2268">
        <v>1</v>
      </c>
      <c r="CA2268" s="3">
        <f t="shared" si="1458"/>
        <v>257231</v>
      </c>
      <c r="CC2268" s="3" t="e">
        <f t="shared" si="1459"/>
        <v>#N/A</v>
      </c>
      <c r="CD2268" s="3" t="e">
        <f t="shared" si="1460"/>
        <v>#N/A</v>
      </c>
      <c r="CE2268" s="3" t="str">
        <f t="shared" si="1461"/>
        <v/>
      </c>
      <c r="CF2268" s="3" t="e">
        <f>HLOOKUP(CE2268,'Valuation Data'!$D$2:$K$5,4,FALSE)</f>
        <v>#N/A</v>
      </c>
      <c r="CG2268" s="3">
        <f t="shared" si="1462"/>
        <v>257231</v>
      </c>
      <c r="CH2268" s="3" t="str">
        <f t="shared" si="1463"/>
        <v>No</v>
      </c>
      <c r="CI2268" s="3" t="str">
        <f>VLOOKUP(R2268,'Use Codes &amp; County Type'!A:D,4,FALSE)</f>
        <v>S</v>
      </c>
      <c r="CJ2268" s="3" t="str">
        <f t="shared" si="1464"/>
        <v>No</v>
      </c>
      <c r="CK2268" s="3" t="str">
        <f t="shared" si="1465"/>
        <v>Yes</v>
      </c>
      <c r="CL2268" s="3">
        <f t="shared" si="1466"/>
        <v>0.67</v>
      </c>
      <c r="CM2268" s="3">
        <f t="shared" si="1467"/>
        <v>172344.77000000002</v>
      </c>
      <c r="CN2268" s="3" t="e">
        <f t="shared" si="1468"/>
        <v>#N/A</v>
      </c>
      <c r="CO2268" s="3" t="e">
        <f t="shared" si="1469"/>
        <v>#N/A</v>
      </c>
      <c r="CP2268" s="3" t="e">
        <f t="shared" si="1470"/>
        <v>#N/A</v>
      </c>
      <c r="CR2268" s="3" t="e">
        <f t="shared" si="1471"/>
        <v>#N/A</v>
      </c>
      <c r="CV2268" s="3" t="e">
        <f t="shared" si="1472"/>
        <v>#N/A</v>
      </c>
      <c r="CW2268" s="3">
        <f t="shared" si="1473"/>
        <v>2267</v>
      </c>
      <c r="CX2268" s="3">
        <f t="shared" si="1474"/>
        <v>947.54</v>
      </c>
      <c r="CY2268" s="3" t="e">
        <f t="shared" si="1475"/>
        <v>#N/A</v>
      </c>
      <c r="CZ2268" t="e">
        <f>NA()</f>
        <v>#N/A</v>
      </c>
      <c r="DA2268" t="e">
        <f>NA()</f>
        <v>#N/A</v>
      </c>
    </row>
    <row r="2269" spans="1:105" x14ac:dyDescent="0.25">
      <c r="A2269">
        <v>2268</v>
      </c>
      <c r="B2269" t="s">
        <v>3</v>
      </c>
      <c r="C2269" t="s">
        <v>2377</v>
      </c>
      <c r="D2269">
        <v>4946.03</v>
      </c>
      <c r="E2269">
        <v>2017</v>
      </c>
      <c r="F2269">
        <v>4946.03</v>
      </c>
      <c r="G2269">
        <v>4946.03</v>
      </c>
      <c r="H2269" s="3">
        <f t="shared" si="1435"/>
        <v>0</v>
      </c>
      <c r="I2269">
        <v>1638</v>
      </c>
      <c r="J2269" t="s">
        <v>2736</v>
      </c>
      <c r="K2269" t="s">
        <v>2738</v>
      </c>
      <c r="L2269">
        <v>32034</v>
      </c>
      <c r="M2269" t="s">
        <v>4473</v>
      </c>
      <c r="N2269" t="s">
        <v>4761</v>
      </c>
      <c r="O2269">
        <v>-81.450641060358805</v>
      </c>
      <c r="P2269">
        <v>30.5882382682829</v>
      </c>
      <c r="Q2269" t="s">
        <v>6309</v>
      </c>
      <c r="R2269">
        <v>1</v>
      </c>
      <c r="S2269" t="s">
        <v>6539</v>
      </c>
      <c r="T2269">
        <v>1001</v>
      </c>
      <c r="U2269" t="s">
        <v>6582</v>
      </c>
      <c r="V2269">
        <v>2017</v>
      </c>
      <c r="W2269">
        <v>334513</v>
      </c>
      <c r="X2269">
        <v>2017</v>
      </c>
      <c r="Y2269">
        <v>334513</v>
      </c>
      <c r="Z2269">
        <v>4543.72</v>
      </c>
      <c r="AA2269" s="3">
        <f t="shared" si="1436"/>
        <v>0.91866001621502513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 s="3" t="str">
        <f t="shared" si="1437"/>
        <v>No</v>
      </c>
      <c r="AQ2269" s="3" t="str">
        <f t="shared" si="1438"/>
        <v>No</v>
      </c>
      <c r="AR2269" s="3" t="str">
        <f t="shared" si="1439"/>
        <v>No</v>
      </c>
      <c r="AS2269">
        <v>0</v>
      </c>
      <c r="AT2269">
        <v>0</v>
      </c>
      <c r="AU2269">
        <v>326250</v>
      </c>
      <c r="AV2269" t="s">
        <v>6621</v>
      </c>
      <c r="AW2269">
        <v>0</v>
      </c>
      <c r="AX2269">
        <v>0</v>
      </c>
      <c r="AY2269" t="s">
        <v>6634</v>
      </c>
      <c r="AZ2269">
        <v>0</v>
      </c>
      <c r="BA2269">
        <v>0</v>
      </c>
      <c r="BB2269" t="s">
        <v>6617</v>
      </c>
      <c r="BC2269">
        <v>0</v>
      </c>
      <c r="BD2269" s="4" t="str">
        <f t="shared" si="1440"/>
        <v>No</v>
      </c>
      <c r="BE2269" t="s">
        <v>6640</v>
      </c>
      <c r="BF2269" s="3" t="str">
        <f t="shared" si="1441"/>
        <v>No</v>
      </c>
      <c r="BG2269" t="s">
        <v>6645</v>
      </c>
      <c r="BH2269" s="3" t="str">
        <f t="shared" si="1442"/>
        <v>1638 OCEAN FOREST DR</v>
      </c>
      <c r="BI2269" s="3" t="str">
        <f t="shared" si="1443"/>
        <v>Fernandina Beach</v>
      </c>
      <c r="BJ2269" s="3" t="str">
        <f t="shared" si="1444"/>
        <v>Florida</v>
      </c>
      <c r="BK2269" s="3">
        <f t="shared" si="1445"/>
        <v>32034</v>
      </c>
      <c r="BL2269" s="3" t="str">
        <f t="shared" si="1446"/>
        <v>1638 OCEAN FOREST DR FERNANDINA BEACH FL 32034</v>
      </c>
      <c r="BM2269" s="3" t="str">
        <f t="shared" si="1447"/>
        <v>L</v>
      </c>
      <c r="BN2269" s="3" t="str">
        <f t="shared" si="1448"/>
        <v>Pass</v>
      </c>
      <c r="BO2269" s="3" t="str">
        <f t="shared" si="1449"/>
        <v>No</v>
      </c>
      <c r="BP2269" s="3" t="str">
        <f t="shared" si="1450"/>
        <v>FV&lt;$10K</v>
      </c>
      <c r="BQ2269" t="s">
        <v>6650</v>
      </c>
      <c r="BR2269" s="3" t="str">
        <f t="shared" si="1451"/>
        <v>No, &lt; $20K Lien</v>
      </c>
      <c r="BS2269" s="3" t="str">
        <f t="shared" si="1452"/>
        <v>No, Lien &lt; $20K</v>
      </c>
      <c r="BT2269" t="s">
        <v>6650</v>
      </c>
      <c r="BU2269" s="3" t="str">
        <f t="shared" si="1453"/>
        <v>No</v>
      </c>
      <c r="BV2269" s="3" t="str">
        <f t="shared" si="1454"/>
        <v>No</v>
      </c>
      <c r="BW2269" s="3">
        <f t="shared" si="1455"/>
        <v>0</v>
      </c>
      <c r="BX2269" s="3" t="str">
        <f t="shared" si="1456"/>
        <v>No</v>
      </c>
      <c r="BY2269" s="3">
        <f t="shared" si="1457"/>
        <v>334513</v>
      </c>
      <c r="BZ2269">
        <v>1</v>
      </c>
      <c r="CA2269" s="3">
        <f t="shared" si="1458"/>
        <v>334513</v>
      </c>
      <c r="CC2269" s="3">
        <f t="shared" si="1459"/>
        <v>0</v>
      </c>
      <c r="CD2269" s="3">
        <f t="shared" si="1460"/>
        <v>0</v>
      </c>
      <c r="CE2269" s="3" t="str">
        <f t="shared" si="1461"/>
        <v/>
      </c>
      <c r="CF2269" s="3" t="e">
        <f>HLOOKUP(CE2269,'Valuation Data'!$D$2:$K$5,4,FALSE)</f>
        <v>#N/A</v>
      </c>
      <c r="CG2269" s="3">
        <f t="shared" si="1462"/>
        <v>334513</v>
      </c>
      <c r="CH2269" s="3" t="str">
        <f t="shared" si="1463"/>
        <v>No</v>
      </c>
      <c r="CI2269" s="3" t="str">
        <f>VLOOKUP(R2269,'Use Codes &amp; County Type'!A:D,4,FALSE)</f>
        <v>S</v>
      </c>
      <c r="CJ2269" s="3" t="str">
        <f t="shared" si="1464"/>
        <v>No</v>
      </c>
      <c r="CK2269" s="3" t="str">
        <f t="shared" si="1465"/>
        <v>Yes</v>
      </c>
      <c r="CL2269" s="3">
        <f t="shared" si="1466"/>
        <v>0.67</v>
      </c>
      <c r="CM2269" s="3">
        <f t="shared" si="1467"/>
        <v>224123.71000000002</v>
      </c>
      <c r="CN2269" s="3">
        <f t="shared" si="1468"/>
        <v>19784.12</v>
      </c>
      <c r="CO2269" s="3">
        <f t="shared" si="1469"/>
        <v>204339.59000000003</v>
      </c>
      <c r="CP2269" s="3">
        <f t="shared" si="1470"/>
        <v>5.9143052736365997E-2</v>
      </c>
      <c r="CR2269" s="3" t="str">
        <f t="shared" si="1471"/>
        <v>No</v>
      </c>
      <c r="CV2269" s="3" t="str">
        <f t="shared" si="1472"/>
        <v>*Bid</v>
      </c>
      <c r="CW2269" s="3">
        <f t="shared" si="1473"/>
        <v>2268</v>
      </c>
      <c r="CX2269" s="3">
        <f t="shared" si="1474"/>
        <v>4946.03</v>
      </c>
      <c r="CY2269" s="3" t="str">
        <f t="shared" si="1475"/>
        <v>Ok</v>
      </c>
      <c r="CZ2269">
        <v>0</v>
      </c>
      <c r="DA2269">
        <v>0</v>
      </c>
    </row>
    <row r="2270" spans="1:105" x14ac:dyDescent="0.25">
      <c r="A2270">
        <v>2269</v>
      </c>
      <c r="B2270" t="s">
        <v>3</v>
      </c>
      <c r="C2270" t="s">
        <v>2378</v>
      </c>
      <c r="D2270">
        <v>1026.46</v>
      </c>
      <c r="E2270">
        <v>2017</v>
      </c>
      <c r="F2270" t="e">
        <f>NA()</f>
        <v>#N/A</v>
      </c>
      <c r="G2270" t="e">
        <f>NA()</f>
        <v>#N/A</v>
      </c>
      <c r="H2270" s="3" t="e">
        <f t="shared" si="1435"/>
        <v>#N/A</v>
      </c>
      <c r="I2270" t="e">
        <f>NA()</f>
        <v>#N/A</v>
      </c>
      <c r="J2270" t="e">
        <f>NA()</f>
        <v>#N/A</v>
      </c>
      <c r="K2270" t="e">
        <f>NA()</f>
        <v>#N/A</v>
      </c>
      <c r="L2270" t="e">
        <f>NA()</f>
        <v>#N/A</v>
      </c>
      <c r="M2270" t="e">
        <f>NA()</f>
        <v>#N/A</v>
      </c>
      <c r="N2270" t="e">
        <f>NA()</f>
        <v>#N/A</v>
      </c>
      <c r="O2270" t="e">
        <f>NA()</f>
        <v>#N/A</v>
      </c>
      <c r="P2270" t="e">
        <f>NA()</f>
        <v>#N/A</v>
      </c>
      <c r="Q2270" t="e">
        <f>NA()</f>
        <v>#N/A</v>
      </c>
      <c r="R2270">
        <v>1</v>
      </c>
      <c r="S2270" t="s">
        <v>6539</v>
      </c>
      <c r="T2270" t="e">
        <f>NA()</f>
        <v>#N/A</v>
      </c>
      <c r="U2270" t="e">
        <f>NA()</f>
        <v>#N/A</v>
      </c>
      <c r="V2270">
        <v>2017</v>
      </c>
      <c r="W2270">
        <v>126618</v>
      </c>
      <c r="X2270" t="e">
        <f>NA()</f>
        <v>#N/A</v>
      </c>
      <c r="Y2270" t="e">
        <f>NA()</f>
        <v>#N/A</v>
      </c>
      <c r="Z2270" t="e">
        <f>NA()</f>
        <v>#N/A</v>
      </c>
      <c r="AA2270" s="3">
        <f t="shared" si="1436"/>
        <v>0</v>
      </c>
      <c r="AB2270" t="s">
        <v>6616</v>
      </c>
      <c r="AI2270" t="e">
        <f>NA()</f>
        <v>#N/A</v>
      </c>
      <c r="AJ2270" t="e">
        <f>NA()</f>
        <v>#N/A</v>
      </c>
      <c r="AK2270" t="e">
        <f>NA()</f>
        <v>#N/A</v>
      </c>
      <c r="AL2270" t="e">
        <f>NA()</f>
        <v>#N/A</v>
      </c>
      <c r="AM2270" t="e">
        <f>NA()</f>
        <v>#N/A</v>
      </c>
      <c r="AN2270" t="e">
        <f>NA()</f>
        <v>#N/A</v>
      </c>
      <c r="AO2270" t="e">
        <f>NA()</f>
        <v>#N/A</v>
      </c>
      <c r="AP2270" s="3" t="str">
        <f t="shared" si="1437"/>
        <v>No</v>
      </c>
      <c r="AQ2270" s="3" t="str">
        <f t="shared" si="1438"/>
        <v>No</v>
      </c>
      <c r="AR2270" s="3" t="str">
        <f t="shared" si="1439"/>
        <v>No</v>
      </c>
      <c r="AS2270" t="e">
        <f>NA()</f>
        <v>#N/A</v>
      </c>
      <c r="AT2270" t="e">
        <f>NA()</f>
        <v>#N/A</v>
      </c>
      <c r="AU2270" t="e">
        <f>NA()</f>
        <v>#N/A</v>
      </c>
      <c r="AV2270" t="e">
        <f>NA()</f>
        <v>#N/A</v>
      </c>
      <c r="AW2270" t="e">
        <f>NA()</f>
        <v>#N/A</v>
      </c>
      <c r="AX2270" t="e">
        <f>NA()</f>
        <v>#N/A</v>
      </c>
      <c r="AY2270" t="e">
        <f>NA()</f>
        <v>#N/A</v>
      </c>
      <c r="AZ2270" t="e">
        <f>NA()</f>
        <v>#N/A</v>
      </c>
      <c r="BA2270">
        <v>0</v>
      </c>
      <c r="BB2270" t="s">
        <v>6617</v>
      </c>
      <c r="BC2270" t="e">
        <f>NA()</f>
        <v>#N/A</v>
      </c>
      <c r="BD2270" s="4" t="str">
        <f t="shared" si="1440"/>
        <v>No</v>
      </c>
      <c r="BE2270" t="e">
        <f>NA()</f>
        <v>#N/A</v>
      </c>
      <c r="BF2270" s="3" t="str">
        <f t="shared" si="1441"/>
        <v>No</v>
      </c>
      <c r="BG2270" t="e">
        <f>NA()</f>
        <v>#N/A</v>
      </c>
      <c r="BH2270" s="3" t="e">
        <f t="shared" si="1442"/>
        <v>#N/A</v>
      </c>
      <c r="BI2270" s="3" t="e">
        <f t="shared" si="1443"/>
        <v>#N/A</v>
      </c>
      <c r="BJ2270" s="3" t="e">
        <f t="shared" si="1444"/>
        <v>#N/A</v>
      </c>
      <c r="BK2270" s="3" t="e">
        <f t="shared" si="1445"/>
        <v>#N/A</v>
      </c>
      <c r="BL2270" s="3" t="e">
        <f t="shared" si="1446"/>
        <v>#N/A</v>
      </c>
      <c r="BM2270" s="3" t="e">
        <f t="shared" si="1447"/>
        <v>#N/A</v>
      </c>
      <c r="BN2270" s="3" t="str">
        <f t="shared" si="1448"/>
        <v>Pass</v>
      </c>
      <c r="BO2270" s="3" t="e">
        <f t="shared" si="1449"/>
        <v>#N/A</v>
      </c>
      <c r="BP2270" s="3" t="str">
        <f t="shared" si="1450"/>
        <v>FV&lt;$10K</v>
      </c>
      <c r="BQ2270" t="s">
        <v>6650</v>
      </c>
      <c r="BR2270" s="3" t="str">
        <f t="shared" si="1451"/>
        <v>No, &lt; $20K Lien</v>
      </c>
      <c r="BS2270" s="3" t="str">
        <f t="shared" si="1452"/>
        <v>No, Lien &lt; $20K</v>
      </c>
      <c r="BT2270" t="s">
        <v>6650</v>
      </c>
      <c r="BU2270" s="3" t="str">
        <f t="shared" si="1453"/>
        <v>No</v>
      </c>
      <c r="BV2270" s="3" t="str">
        <f t="shared" si="1454"/>
        <v>No</v>
      </c>
      <c r="BW2270" s="3">
        <f t="shared" si="1455"/>
        <v>0</v>
      </c>
      <c r="BX2270" s="3" t="str">
        <f t="shared" si="1456"/>
        <v>No</v>
      </c>
      <c r="BY2270" s="3">
        <f t="shared" si="1457"/>
        <v>126618</v>
      </c>
      <c r="BZ2270">
        <v>1</v>
      </c>
      <c r="CA2270" s="3">
        <f t="shared" si="1458"/>
        <v>126618</v>
      </c>
      <c r="CC2270" s="3" t="e">
        <f t="shared" si="1459"/>
        <v>#N/A</v>
      </c>
      <c r="CD2270" s="3" t="e">
        <f t="shared" si="1460"/>
        <v>#N/A</v>
      </c>
      <c r="CE2270" s="3" t="str">
        <f t="shared" si="1461"/>
        <v/>
      </c>
      <c r="CF2270" s="3" t="e">
        <f>HLOOKUP(CE2270,'Valuation Data'!$D$2:$K$5,4,FALSE)</f>
        <v>#N/A</v>
      </c>
      <c r="CG2270" s="3">
        <f t="shared" si="1462"/>
        <v>126618</v>
      </c>
      <c r="CH2270" s="3" t="str">
        <f t="shared" si="1463"/>
        <v>No</v>
      </c>
      <c r="CI2270" s="3" t="str">
        <f>VLOOKUP(R2270,'Use Codes &amp; County Type'!A:D,4,FALSE)</f>
        <v>S</v>
      </c>
      <c r="CJ2270" s="3" t="str">
        <f t="shared" si="1464"/>
        <v>No</v>
      </c>
      <c r="CK2270" s="3" t="str">
        <f t="shared" si="1465"/>
        <v>Yes</v>
      </c>
      <c r="CL2270" s="3">
        <f t="shared" si="1466"/>
        <v>0.67</v>
      </c>
      <c r="CM2270" s="3">
        <f t="shared" si="1467"/>
        <v>84834.060000000012</v>
      </c>
      <c r="CN2270" s="3" t="e">
        <f t="shared" si="1468"/>
        <v>#N/A</v>
      </c>
      <c r="CO2270" s="3" t="e">
        <f t="shared" si="1469"/>
        <v>#N/A</v>
      </c>
      <c r="CP2270" s="3" t="e">
        <f t="shared" si="1470"/>
        <v>#N/A</v>
      </c>
      <c r="CR2270" s="3" t="e">
        <f t="shared" si="1471"/>
        <v>#N/A</v>
      </c>
      <c r="CV2270" s="3" t="e">
        <f t="shared" si="1472"/>
        <v>#N/A</v>
      </c>
      <c r="CW2270" s="3">
        <f t="shared" si="1473"/>
        <v>2269</v>
      </c>
      <c r="CX2270" s="3">
        <f t="shared" si="1474"/>
        <v>1026.46</v>
      </c>
      <c r="CY2270" s="3" t="e">
        <f t="shared" si="1475"/>
        <v>#N/A</v>
      </c>
      <c r="CZ2270" t="e">
        <f>NA()</f>
        <v>#N/A</v>
      </c>
      <c r="DA2270" t="e">
        <f>NA()</f>
        <v>#N/A</v>
      </c>
    </row>
    <row r="2271" spans="1:105" x14ac:dyDescent="0.25">
      <c r="A2271">
        <v>2270</v>
      </c>
      <c r="B2271" t="s">
        <v>3</v>
      </c>
      <c r="C2271" t="s">
        <v>2379</v>
      </c>
      <c r="D2271">
        <v>1197.1400000000001</v>
      </c>
      <c r="E2271">
        <v>2017</v>
      </c>
      <c r="F2271">
        <v>1197.1400000000001</v>
      </c>
      <c r="G2271">
        <v>1197.1400000000001</v>
      </c>
      <c r="H2271" s="3">
        <f t="shared" si="1435"/>
        <v>0</v>
      </c>
      <c r="J2271" t="s">
        <v>2736</v>
      </c>
      <c r="K2271" t="s">
        <v>2738</v>
      </c>
      <c r="L2271">
        <v>32034</v>
      </c>
      <c r="M2271" t="s">
        <v>4474</v>
      </c>
      <c r="N2271" t="s">
        <v>4761</v>
      </c>
      <c r="O2271">
        <v>-81.454293312257093</v>
      </c>
      <c r="P2271">
        <v>30.589323167551701</v>
      </c>
      <c r="Q2271" t="s">
        <v>6310</v>
      </c>
      <c r="R2271">
        <v>0</v>
      </c>
      <c r="S2271" t="s">
        <v>6538</v>
      </c>
      <c r="T2271">
        <v>8001</v>
      </c>
      <c r="U2271" t="s">
        <v>6581</v>
      </c>
      <c r="V2271">
        <v>2017</v>
      </c>
      <c r="W2271">
        <v>70000</v>
      </c>
      <c r="X2271">
        <v>2017</v>
      </c>
      <c r="Y2271">
        <v>70000</v>
      </c>
      <c r="Z2271">
        <v>1077.3399999999999</v>
      </c>
      <c r="AA2271" s="3">
        <f t="shared" si="1436"/>
        <v>0.89992816211971849</v>
      </c>
      <c r="AB2271" t="s">
        <v>6616</v>
      </c>
      <c r="AI2271" t="s">
        <v>6618</v>
      </c>
      <c r="AJ2271" t="s">
        <v>6618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 s="3" t="str">
        <f t="shared" si="1437"/>
        <v>No</v>
      </c>
      <c r="AQ2271" s="3" t="str">
        <f t="shared" si="1438"/>
        <v>No</v>
      </c>
      <c r="AR2271" s="3" t="str">
        <f t="shared" si="1439"/>
        <v>No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 t="s">
        <v>6634</v>
      </c>
      <c r="AZ2271" t="s">
        <v>6638</v>
      </c>
      <c r="BA2271">
        <v>1</v>
      </c>
      <c r="BB2271" t="s">
        <v>6616</v>
      </c>
      <c r="BC2271" t="s">
        <v>6616</v>
      </c>
      <c r="BD2271" s="4" t="str">
        <f t="shared" si="1440"/>
        <v>No</v>
      </c>
      <c r="BE2271" t="s">
        <v>6640</v>
      </c>
      <c r="BF2271" s="3" t="str">
        <f t="shared" si="1441"/>
        <v>No</v>
      </c>
      <c r="BG2271" t="s">
        <v>6645</v>
      </c>
      <c r="BH2271" s="3" t="str">
        <f t="shared" si="1442"/>
        <v>PLANTATION OAKS LN</v>
      </c>
      <c r="BI2271" s="3" t="str">
        <f t="shared" si="1443"/>
        <v>Fernandina Beach</v>
      </c>
      <c r="BJ2271" s="3" t="str">
        <f t="shared" si="1444"/>
        <v>Florida</v>
      </c>
      <c r="BK2271" s="3">
        <f t="shared" si="1445"/>
        <v>32034</v>
      </c>
      <c r="BL2271" s="3" t="str">
        <f t="shared" si="1446"/>
        <v>PLANTATION OAKS LN FERNANDINA BEACH FL 32034</v>
      </c>
      <c r="BM2271" s="3" t="str">
        <f t="shared" si="1447"/>
        <v/>
      </c>
      <c r="BN2271" s="3" t="str">
        <f t="shared" si="1448"/>
        <v>Pass</v>
      </c>
      <c r="BO2271" s="3" t="str">
        <f t="shared" si="1449"/>
        <v>No</v>
      </c>
      <c r="BP2271" s="3" t="str">
        <f t="shared" si="1450"/>
        <v>FV&lt;$10K</v>
      </c>
      <c r="BQ2271" t="s">
        <v>6650</v>
      </c>
      <c r="BR2271" s="3" t="str">
        <f t="shared" si="1451"/>
        <v>No, &lt; $20K Lien</v>
      </c>
      <c r="BS2271" s="3" t="str">
        <f t="shared" si="1452"/>
        <v>No, Lien &lt; $20K</v>
      </c>
      <c r="BT2271" t="s">
        <v>6650</v>
      </c>
      <c r="BU2271" s="3" t="str">
        <f t="shared" si="1453"/>
        <v>No</v>
      </c>
      <c r="BV2271" s="3" t="str">
        <f t="shared" si="1454"/>
        <v>No</v>
      </c>
      <c r="BW2271" s="3">
        <f t="shared" si="1455"/>
        <v>1</v>
      </c>
      <c r="BX2271" s="3" t="str">
        <f t="shared" si="1456"/>
        <v>No</v>
      </c>
      <c r="BY2271" s="3">
        <f t="shared" si="1457"/>
        <v>70000</v>
      </c>
      <c r="BZ2271">
        <v>1</v>
      </c>
      <c r="CA2271" s="3">
        <f t="shared" si="1458"/>
        <v>70000</v>
      </c>
      <c r="CC2271" s="3">
        <f t="shared" si="1459"/>
        <v>0</v>
      </c>
      <c r="CD2271" s="3">
        <f t="shared" si="1460"/>
        <v>0</v>
      </c>
      <c r="CE2271" s="3" t="str">
        <f t="shared" si="1461"/>
        <v/>
      </c>
      <c r="CF2271" s="3" t="e">
        <f>HLOOKUP(CE2271,'Valuation Data'!$D$2:$K$5,4,FALSE)</f>
        <v>#N/A</v>
      </c>
      <c r="CG2271" s="3">
        <f t="shared" si="1462"/>
        <v>70000</v>
      </c>
      <c r="CH2271" s="3" t="str">
        <f t="shared" si="1463"/>
        <v>No</v>
      </c>
      <c r="CI2271" s="3" t="str">
        <f>VLOOKUP(R2271,'Use Codes &amp; County Type'!A:D,4,FALSE)</f>
        <v>V</v>
      </c>
      <c r="CJ2271" s="3" t="str">
        <f t="shared" si="1464"/>
        <v>Yes</v>
      </c>
      <c r="CK2271" s="3" t="str">
        <f t="shared" si="1465"/>
        <v>No</v>
      </c>
      <c r="CL2271" s="3">
        <f t="shared" si="1466"/>
        <v>0</v>
      </c>
      <c r="CM2271" s="3">
        <f t="shared" si="1467"/>
        <v>0</v>
      </c>
      <c r="CN2271" s="3">
        <f t="shared" si="1468"/>
        <v>5985.7000000000007</v>
      </c>
      <c r="CO2271" s="3">
        <f t="shared" si="1469"/>
        <v>-5985.7000000000007</v>
      </c>
      <c r="CP2271" s="3">
        <f t="shared" si="1470"/>
        <v>8.5510000000000017E-2</v>
      </c>
      <c r="CR2271" s="3" t="str">
        <f t="shared" si="1471"/>
        <v>No</v>
      </c>
      <c r="CV2271" s="3" t="str">
        <f t="shared" si="1472"/>
        <v>Vacant, No Sales Data</v>
      </c>
      <c r="CW2271" s="3">
        <f t="shared" si="1473"/>
        <v>2270</v>
      </c>
      <c r="CX2271" s="3">
        <f t="shared" si="1474"/>
        <v>1197.1400000000001</v>
      </c>
      <c r="CY2271" s="3" t="str">
        <f t="shared" si="1475"/>
        <v>Ok</v>
      </c>
      <c r="CZ2271">
        <v>0</v>
      </c>
      <c r="DA2271">
        <v>0</v>
      </c>
    </row>
    <row r="2272" spans="1:105" x14ac:dyDescent="0.25">
      <c r="A2272">
        <v>2271</v>
      </c>
      <c r="B2272" t="s">
        <v>3</v>
      </c>
      <c r="C2272" t="s">
        <v>2380</v>
      </c>
      <c r="D2272">
        <v>1904.37</v>
      </c>
      <c r="E2272">
        <v>2017</v>
      </c>
      <c r="F2272">
        <v>1904.37</v>
      </c>
      <c r="G2272">
        <v>1904.37</v>
      </c>
      <c r="H2272" s="3">
        <f t="shared" si="1435"/>
        <v>0</v>
      </c>
      <c r="I2272">
        <v>2040</v>
      </c>
      <c r="J2272" t="s">
        <v>2736</v>
      </c>
      <c r="K2272" t="s">
        <v>2738</v>
      </c>
      <c r="L2272">
        <v>32034</v>
      </c>
      <c r="M2272" t="s">
        <v>4475</v>
      </c>
      <c r="N2272" t="s">
        <v>4761</v>
      </c>
      <c r="O2272">
        <v>-81.459817974221707</v>
      </c>
      <c r="P2272">
        <v>30.6378776196205</v>
      </c>
      <c r="Q2272" t="s">
        <v>6311</v>
      </c>
      <c r="R2272">
        <v>1</v>
      </c>
      <c r="S2272" t="s">
        <v>6539</v>
      </c>
      <c r="T2272">
        <v>1001</v>
      </c>
      <c r="U2272" t="s">
        <v>6582</v>
      </c>
      <c r="V2272">
        <v>2017</v>
      </c>
      <c r="W2272">
        <v>112490</v>
      </c>
      <c r="X2272">
        <v>2017</v>
      </c>
      <c r="Y2272">
        <v>112490</v>
      </c>
      <c r="Z2272">
        <v>1731.27</v>
      </c>
      <c r="AA2272" s="3">
        <f t="shared" si="1436"/>
        <v>0.90910379810646047</v>
      </c>
      <c r="AE2272" t="s">
        <v>6616</v>
      </c>
      <c r="AG2272" t="s">
        <v>6616</v>
      </c>
      <c r="AI2272" t="s">
        <v>6618</v>
      </c>
      <c r="AJ2272" t="s">
        <v>6618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 s="3" t="str">
        <f t="shared" si="1437"/>
        <v>No</v>
      </c>
      <c r="AQ2272" s="3" t="str">
        <f t="shared" si="1438"/>
        <v>No</v>
      </c>
      <c r="AR2272" s="3" t="str">
        <f t="shared" si="1439"/>
        <v>No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1</v>
      </c>
      <c r="AY2272" t="s">
        <v>6635</v>
      </c>
      <c r="AZ2272">
        <v>0</v>
      </c>
      <c r="BA2272">
        <v>0</v>
      </c>
      <c r="BB2272" t="s">
        <v>6616</v>
      </c>
      <c r="BC2272" t="s">
        <v>6616</v>
      </c>
      <c r="BD2272" s="4" t="str">
        <f t="shared" si="1440"/>
        <v>No</v>
      </c>
      <c r="BE2272" t="s">
        <v>6640</v>
      </c>
      <c r="BF2272" s="3" t="str">
        <f t="shared" si="1441"/>
        <v>No</v>
      </c>
      <c r="BG2272" t="s">
        <v>6645</v>
      </c>
      <c r="BH2272" s="3" t="str">
        <f t="shared" si="1442"/>
        <v>2040 RAYON RD</v>
      </c>
      <c r="BI2272" s="3" t="str">
        <f t="shared" si="1443"/>
        <v>Fernandina Beach</v>
      </c>
      <c r="BJ2272" s="3" t="str">
        <f t="shared" si="1444"/>
        <v>Florida</v>
      </c>
      <c r="BK2272" s="3">
        <f t="shared" si="1445"/>
        <v>32034</v>
      </c>
      <c r="BL2272" s="3" t="str">
        <f t="shared" si="1446"/>
        <v>2040 RAYON RD FERNANDINA BEACH FL 32034</v>
      </c>
      <c r="BM2272" s="3" t="str">
        <f t="shared" si="1447"/>
        <v/>
      </c>
      <c r="BN2272" s="3" t="str">
        <f t="shared" si="1448"/>
        <v>Pass</v>
      </c>
      <c r="BO2272" s="3" t="str">
        <f t="shared" si="1449"/>
        <v>No</v>
      </c>
      <c r="BP2272" s="3" t="str">
        <f t="shared" si="1450"/>
        <v>FV&lt;$10K</v>
      </c>
      <c r="BQ2272" t="s">
        <v>6650</v>
      </c>
      <c r="BR2272" s="3" t="str">
        <f t="shared" si="1451"/>
        <v>No, &lt; $20K Lien</v>
      </c>
      <c r="BS2272" s="3" t="str">
        <f t="shared" si="1452"/>
        <v>No, Lien &lt; $20K</v>
      </c>
      <c r="BT2272" t="s">
        <v>6650</v>
      </c>
      <c r="BU2272" s="3" t="str">
        <f t="shared" si="1453"/>
        <v>No</v>
      </c>
      <c r="BV2272" s="3" t="str">
        <f t="shared" si="1454"/>
        <v>No</v>
      </c>
      <c r="BW2272" s="3">
        <f t="shared" si="1455"/>
        <v>0</v>
      </c>
      <c r="BX2272" s="3" t="str">
        <f t="shared" si="1456"/>
        <v>No</v>
      </c>
      <c r="BY2272" s="3">
        <f t="shared" si="1457"/>
        <v>112490</v>
      </c>
      <c r="BZ2272">
        <v>1</v>
      </c>
      <c r="CA2272" s="3">
        <f t="shared" si="1458"/>
        <v>112490</v>
      </c>
      <c r="CC2272" s="3">
        <f t="shared" si="1459"/>
        <v>0</v>
      </c>
      <c r="CD2272" s="3">
        <f t="shared" si="1460"/>
        <v>0</v>
      </c>
      <c r="CE2272" s="3" t="str">
        <f t="shared" si="1461"/>
        <v/>
      </c>
      <c r="CF2272" s="3" t="e">
        <f>HLOOKUP(CE2272,'Valuation Data'!$D$2:$K$5,4,FALSE)</f>
        <v>#N/A</v>
      </c>
      <c r="CG2272" s="3">
        <f t="shared" si="1462"/>
        <v>112490</v>
      </c>
      <c r="CH2272" s="3" t="str">
        <f t="shared" si="1463"/>
        <v>No</v>
      </c>
      <c r="CI2272" s="3" t="str">
        <f>VLOOKUP(R2272,'Use Codes &amp; County Type'!A:D,4,FALSE)</f>
        <v>S</v>
      </c>
      <c r="CJ2272" s="3" t="str">
        <f t="shared" si="1464"/>
        <v>No</v>
      </c>
      <c r="CK2272" s="3" t="str">
        <f t="shared" si="1465"/>
        <v>No</v>
      </c>
      <c r="CL2272" s="3">
        <f t="shared" si="1466"/>
        <v>0.35</v>
      </c>
      <c r="CM2272" s="3">
        <f t="shared" si="1467"/>
        <v>39371.5</v>
      </c>
      <c r="CN2272" s="3">
        <f t="shared" si="1468"/>
        <v>7617.48</v>
      </c>
      <c r="CO2272" s="3">
        <f t="shared" si="1469"/>
        <v>31754.02</v>
      </c>
      <c r="CP2272" s="3">
        <f t="shared" si="1470"/>
        <v>6.7716952618010487E-2</v>
      </c>
      <c r="CR2272" s="3" t="str">
        <f t="shared" si="1471"/>
        <v>No</v>
      </c>
      <c r="CV2272" s="3" t="str">
        <f t="shared" si="1472"/>
        <v>*Bid</v>
      </c>
      <c r="CW2272" s="3">
        <f t="shared" si="1473"/>
        <v>2271</v>
      </c>
      <c r="CX2272" s="3">
        <f t="shared" si="1474"/>
        <v>1904.37</v>
      </c>
      <c r="CY2272" s="3" t="str">
        <f t="shared" si="1475"/>
        <v>Ok</v>
      </c>
      <c r="CZ2272">
        <v>0</v>
      </c>
      <c r="DA2272">
        <v>0</v>
      </c>
    </row>
    <row r="2273" spans="1:105" x14ac:dyDescent="0.25">
      <c r="A2273">
        <v>2272</v>
      </c>
      <c r="B2273" t="s">
        <v>3</v>
      </c>
      <c r="C2273" t="s">
        <v>2381</v>
      </c>
      <c r="D2273">
        <v>1598.99</v>
      </c>
      <c r="E2273">
        <v>2017</v>
      </c>
      <c r="F2273">
        <v>1598.99</v>
      </c>
      <c r="G2273">
        <v>1598.99</v>
      </c>
      <c r="H2273" s="3">
        <f t="shared" si="1435"/>
        <v>0</v>
      </c>
      <c r="J2273" t="s">
        <v>2736</v>
      </c>
      <c r="K2273" t="s">
        <v>2738</v>
      </c>
      <c r="L2273">
        <v>32034</v>
      </c>
      <c r="M2273" t="s">
        <v>4476</v>
      </c>
      <c r="N2273" t="s">
        <v>4761</v>
      </c>
      <c r="O2273">
        <v>-81.469959855642898</v>
      </c>
      <c r="P2273">
        <v>30.621295415462001</v>
      </c>
      <c r="Q2273" t="s">
        <v>6262</v>
      </c>
      <c r="R2273">
        <v>0</v>
      </c>
      <c r="S2273" t="s">
        <v>6538</v>
      </c>
      <c r="T2273">
        <v>8001</v>
      </c>
      <c r="U2273" t="s">
        <v>6581</v>
      </c>
      <c r="V2273">
        <v>2017</v>
      </c>
      <c r="W2273">
        <v>93500</v>
      </c>
      <c r="X2273">
        <v>2017</v>
      </c>
      <c r="Y2273">
        <v>95000</v>
      </c>
      <c r="Z2273">
        <v>1448.9</v>
      </c>
      <c r="AA2273" s="3">
        <f t="shared" si="1436"/>
        <v>0.90613449740148477</v>
      </c>
      <c r="AB2273" t="s">
        <v>6616</v>
      </c>
      <c r="AE2273" t="s">
        <v>6616</v>
      </c>
      <c r="AH2273" t="s">
        <v>6616</v>
      </c>
      <c r="AI2273" t="s">
        <v>6618</v>
      </c>
      <c r="AJ2273" t="s">
        <v>6618</v>
      </c>
      <c r="AK2273" t="s">
        <v>6618</v>
      </c>
      <c r="AL2273" t="s">
        <v>6618</v>
      </c>
      <c r="AM2273">
        <v>0</v>
      </c>
      <c r="AN2273">
        <v>0</v>
      </c>
      <c r="AO2273">
        <v>0</v>
      </c>
      <c r="AP2273" s="3" t="str">
        <f t="shared" si="1437"/>
        <v>No</v>
      </c>
      <c r="AQ2273" s="3" t="str">
        <f t="shared" si="1438"/>
        <v>No</v>
      </c>
      <c r="AR2273" s="3" t="str">
        <f t="shared" si="1439"/>
        <v>No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1</v>
      </c>
      <c r="AY2273" t="s">
        <v>6635</v>
      </c>
      <c r="AZ2273">
        <v>0</v>
      </c>
      <c r="BA2273">
        <v>0</v>
      </c>
      <c r="BB2273" t="s">
        <v>6616</v>
      </c>
      <c r="BC2273" t="s">
        <v>6616</v>
      </c>
      <c r="BD2273" s="4" t="str">
        <f t="shared" si="1440"/>
        <v>No</v>
      </c>
      <c r="BE2273" t="s">
        <v>6640</v>
      </c>
      <c r="BF2273" s="3" t="str">
        <f t="shared" si="1441"/>
        <v>No</v>
      </c>
      <c r="BG2273" t="s">
        <v>6645</v>
      </c>
      <c r="BH2273" s="3" t="str">
        <f t="shared" si="1442"/>
        <v>ROWAN OAK</v>
      </c>
      <c r="BI2273" s="3" t="str">
        <f t="shared" si="1443"/>
        <v>Fernandina Beach</v>
      </c>
      <c r="BJ2273" s="3" t="str">
        <f t="shared" si="1444"/>
        <v>Florida</v>
      </c>
      <c r="BK2273" s="3">
        <f t="shared" si="1445"/>
        <v>32034</v>
      </c>
      <c r="BL2273" s="3" t="str">
        <f t="shared" si="1446"/>
        <v>ROWAN OAK FERNANDINA BEACH FL 32034</v>
      </c>
      <c r="BM2273" s="3" t="str">
        <f t="shared" si="1447"/>
        <v/>
      </c>
      <c r="BN2273" s="3" t="str">
        <f t="shared" si="1448"/>
        <v>Pass</v>
      </c>
      <c r="BO2273" s="3" t="str">
        <f t="shared" si="1449"/>
        <v>No</v>
      </c>
      <c r="BP2273" s="3" t="str">
        <f t="shared" si="1450"/>
        <v>FV&lt;$10K</v>
      </c>
      <c r="BQ2273" t="s">
        <v>6650</v>
      </c>
      <c r="BR2273" s="3" t="str">
        <f t="shared" si="1451"/>
        <v>No, &lt; $20K Lien</v>
      </c>
      <c r="BS2273" s="3" t="str">
        <f t="shared" si="1452"/>
        <v>No, Lien &lt; $20K</v>
      </c>
      <c r="BT2273" t="s">
        <v>6650</v>
      </c>
      <c r="BU2273" s="3" t="str">
        <f t="shared" si="1453"/>
        <v>No</v>
      </c>
      <c r="BV2273" s="3" t="str">
        <f t="shared" si="1454"/>
        <v>No</v>
      </c>
      <c r="BW2273" s="3">
        <f t="shared" si="1455"/>
        <v>0</v>
      </c>
      <c r="BX2273" s="3" t="str">
        <f t="shared" si="1456"/>
        <v>No</v>
      </c>
      <c r="BY2273" s="3">
        <f t="shared" si="1457"/>
        <v>93500</v>
      </c>
      <c r="BZ2273">
        <v>1</v>
      </c>
      <c r="CA2273" s="3">
        <f t="shared" si="1458"/>
        <v>93500</v>
      </c>
      <c r="CC2273" s="3">
        <f t="shared" si="1459"/>
        <v>0</v>
      </c>
      <c r="CD2273" s="3">
        <f t="shared" si="1460"/>
        <v>0</v>
      </c>
      <c r="CE2273" s="3" t="str">
        <f t="shared" si="1461"/>
        <v/>
      </c>
      <c r="CF2273" s="3" t="e">
        <f>HLOOKUP(CE2273,'Valuation Data'!$D$2:$K$5,4,FALSE)</f>
        <v>#N/A</v>
      </c>
      <c r="CG2273" s="3">
        <f t="shared" si="1462"/>
        <v>93500</v>
      </c>
      <c r="CH2273" s="3" t="str">
        <f t="shared" si="1463"/>
        <v>No</v>
      </c>
      <c r="CI2273" s="3" t="str">
        <f>VLOOKUP(R2273,'Use Codes &amp; County Type'!A:D,4,FALSE)</f>
        <v>V</v>
      </c>
      <c r="CJ2273" s="3" t="str">
        <f t="shared" si="1464"/>
        <v>Yes</v>
      </c>
      <c r="CK2273" s="3" t="str">
        <f t="shared" si="1465"/>
        <v>No</v>
      </c>
      <c r="CL2273" s="3">
        <f t="shared" si="1466"/>
        <v>0</v>
      </c>
      <c r="CM2273" s="3">
        <f t="shared" si="1467"/>
        <v>0</v>
      </c>
      <c r="CN2273" s="3">
        <f t="shared" si="1468"/>
        <v>6395.96</v>
      </c>
      <c r="CO2273" s="3">
        <f t="shared" si="1469"/>
        <v>-6395.96</v>
      </c>
      <c r="CP2273" s="3">
        <f t="shared" si="1470"/>
        <v>6.8405989304812828E-2</v>
      </c>
      <c r="CR2273" s="3" t="str">
        <f t="shared" si="1471"/>
        <v>No</v>
      </c>
      <c r="CV2273" s="3" t="str">
        <f t="shared" si="1472"/>
        <v>Vacant, No Sales Data</v>
      </c>
      <c r="CW2273" s="3">
        <f t="shared" si="1473"/>
        <v>2272</v>
      </c>
      <c r="CX2273" s="3">
        <f t="shared" si="1474"/>
        <v>1598.99</v>
      </c>
      <c r="CY2273" s="3" t="str">
        <f t="shared" si="1475"/>
        <v>Ok</v>
      </c>
      <c r="CZ2273">
        <v>0</v>
      </c>
      <c r="DA2273">
        <v>0</v>
      </c>
    </row>
    <row r="2274" spans="1:105" x14ac:dyDescent="0.25">
      <c r="A2274">
        <v>2273</v>
      </c>
      <c r="B2274" t="s">
        <v>3</v>
      </c>
      <c r="C2274" t="s">
        <v>2382</v>
      </c>
      <c r="D2274">
        <v>6833.31</v>
      </c>
      <c r="E2274">
        <v>2017</v>
      </c>
      <c r="F2274">
        <v>6833.31</v>
      </c>
      <c r="G2274">
        <v>6833.31</v>
      </c>
      <c r="H2274" s="3">
        <f t="shared" si="1435"/>
        <v>0</v>
      </c>
      <c r="I2274">
        <v>195</v>
      </c>
      <c r="J2274" t="s">
        <v>2736</v>
      </c>
      <c r="K2274" t="s">
        <v>2738</v>
      </c>
      <c r="L2274">
        <v>32034</v>
      </c>
      <c r="M2274" t="s">
        <v>4477</v>
      </c>
      <c r="N2274" t="s">
        <v>4761</v>
      </c>
      <c r="O2274">
        <v>-81.469426640741403</v>
      </c>
      <c r="P2274">
        <v>30.621285698813399</v>
      </c>
      <c r="Q2274" t="s">
        <v>6312</v>
      </c>
      <c r="R2274">
        <v>1</v>
      </c>
      <c r="S2274" t="s">
        <v>6539</v>
      </c>
      <c r="T2274">
        <v>1001</v>
      </c>
      <c r="U2274" t="s">
        <v>6582</v>
      </c>
      <c r="V2274">
        <v>2017</v>
      </c>
      <c r="W2274">
        <v>405484</v>
      </c>
      <c r="X2274">
        <v>2017</v>
      </c>
      <c r="Y2274">
        <v>412793</v>
      </c>
      <c r="Z2274">
        <v>6288.78</v>
      </c>
      <c r="AA2274" s="3">
        <f t="shared" si="1436"/>
        <v>0.92031241082286608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 s="3" t="str">
        <f t="shared" si="1437"/>
        <v>No</v>
      </c>
      <c r="AQ2274" s="3" t="str">
        <f t="shared" si="1438"/>
        <v>No</v>
      </c>
      <c r="AR2274" s="3" t="str">
        <f t="shared" si="1439"/>
        <v>No</v>
      </c>
      <c r="AS2274">
        <v>0</v>
      </c>
      <c r="AT2274">
        <v>0</v>
      </c>
      <c r="AU2274">
        <v>344000</v>
      </c>
      <c r="AV2274" t="s">
        <v>6620</v>
      </c>
      <c r="AW2274">
        <v>0</v>
      </c>
      <c r="AX2274">
        <v>1</v>
      </c>
      <c r="AY2274" t="s">
        <v>6635</v>
      </c>
      <c r="AZ2274">
        <v>0</v>
      </c>
      <c r="BA2274">
        <v>0</v>
      </c>
      <c r="BB2274" t="s">
        <v>6616</v>
      </c>
      <c r="BC2274">
        <v>0</v>
      </c>
      <c r="BD2274" s="4" t="str">
        <f t="shared" si="1440"/>
        <v>No</v>
      </c>
      <c r="BE2274" t="s">
        <v>6640</v>
      </c>
      <c r="BF2274" s="3" t="str">
        <f t="shared" si="1441"/>
        <v>No</v>
      </c>
      <c r="BG2274" t="s">
        <v>6645</v>
      </c>
      <c r="BH2274" s="3" t="str">
        <f t="shared" si="1442"/>
        <v>195 ROWAN OAK PL</v>
      </c>
      <c r="BI2274" s="3" t="str">
        <f t="shared" si="1443"/>
        <v>Fernandina Beach</v>
      </c>
      <c r="BJ2274" s="3" t="str">
        <f t="shared" si="1444"/>
        <v>Florida</v>
      </c>
      <c r="BK2274" s="3">
        <f t="shared" si="1445"/>
        <v>32034</v>
      </c>
      <c r="BL2274" s="3" t="str">
        <f t="shared" si="1446"/>
        <v>195 ROWAN OAK PL FERNANDINA BEACH FL 32034</v>
      </c>
      <c r="BM2274" s="3" t="str">
        <f t="shared" si="1447"/>
        <v>L</v>
      </c>
      <c r="BN2274" s="3" t="str">
        <f t="shared" si="1448"/>
        <v>Pass</v>
      </c>
      <c r="BO2274" s="3" t="str">
        <f t="shared" si="1449"/>
        <v>No</v>
      </c>
      <c r="BP2274" s="3" t="str">
        <f t="shared" si="1450"/>
        <v>FV&lt;$10K</v>
      </c>
      <c r="BQ2274" t="s">
        <v>6650</v>
      </c>
      <c r="BR2274" s="3" t="str">
        <f t="shared" si="1451"/>
        <v>No, &lt; $20K Lien</v>
      </c>
      <c r="BS2274" s="3" t="str">
        <f t="shared" si="1452"/>
        <v>No, Lien &lt; $20K</v>
      </c>
      <c r="BT2274" t="s">
        <v>6650</v>
      </c>
      <c r="BU2274" s="3" t="str">
        <f t="shared" si="1453"/>
        <v>No</v>
      </c>
      <c r="BV2274" s="3" t="str">
        <f t="shared" si="1454"/>
        <v>No</v>
      </c>
      <c r="BW2274" s="3">
        <f t="shared" si="1455"/>
        <v>0</v>
      </c>
      <c r="BX2274" s="3" t="str">
        <f t="shared" si="1456"/>
        <v>No</v>
      </c>
      <c r="BY2274" s="3">
        <f t="shared" si="1457"/>
        <v>405484</v>
      </c>
      <c r="BZ2274">
        <v>1</v>
      </c>
      <c r="CA2274" s="3">
        <f t="shared" si="1458"/>
        <v>405484</v>
      </c>
      <c r="CC2274" s="3">
        <f t="shared" si="1459"/>
        <v>0</v>
      </c>
      <c r="CD2274" s="3">
        <f t="shared" si="1460"/>
        <v>0</v>
      </c>
      <c r="CE2274" s="3" t="str">
        <f t="shared" si="1461"/>
        <v/>
      </c>
      <c r="CF2274" s="3" t="e">
        <f>HLOOKUP(CE2274,'Valuation Data'!$D$2:$K$5,4,FALSE)</f>
        <v>#N/A</v>
      </c>
      <c r="CG2274" s="3">
        <f t="shared" si="1462"/>
        <v>405484</v>
      </c>
      <c r="CH2274" s="3" t="str">
        <f t="shared" si="1463"/>
        <v>No</v>
      </c>
      <c r="CI2274" s="3" t="str">
        <f>VLOOKUP(R2274,'Use Codes &amp; County Type'!A:D,4,FALSE)</f>
        <v>S</v>
      </c>
      <c r="CJ2274" s="3" t="str">
        <f t="shared" si="1464"/>
        <v>No</v>
      </c>
      <c r="CK2274" s="3" t="str">
        <f t="shared" si="1465"/>
        <v>No</v>
      </c>
      <c r="CL2274" s="3">
        <f t="shared" si="1466"/>
        <v>0.35</v>
      </c>
      <c r="CM2274" s="3">
        <f t="shared" si="1467"/>
        <v>141919.4</v>
      </c>
      <c r="CN2274" s="3">
        <f t="shared" si="1468"/>
        <v>27333.24</v>
      </c>
      <c r="CO2274" s="3">
        <f t="shared" si="1469"/>
        <v>114586.15999999999</v>
      </c>
      <c r="CP2274" s="3">
        <f t="shared" si="1470"/>
        <v>6.7408923656667091E-2</v>
      </c>
      <c r="CR2274" s="3" t="str">
        <f t="shared" si="1471"/>
        <v>No</v>
      </c>
      <c r="CV2274" s="3" t="str">
        <f t="shared" si="1472"/>
        <v>*Bid</v>
      </c>
      <c r="CW2274" s="3">
        <f t="shared" si="1473"/>
        <v>2273</v>
      </c>
      <c r="CX2274" s="3">
        <f t="shared" si="1474"/>
        <v>6833.31</v>
      </c>
      <c r="CY2274" s="3" t="str">
        <f t="shared" si="1475"/>
        <v>Ok</v>
      </c>
      <c r="CZ2274">
        <v>0</v>
      </c>
      <c r="DA2274">
        <v>0</v>
      </c>
    </row>
    <row r="2275" spans="1:105" x14ac:dyDescent="0.25">
      <c r="A2275">
        <v>2274</v>
      </c>
      <c r="B2275" t="s">
        <v>3</v>
      </c>
      <c r="C2275" t="s">
        <v>2383</v>
      </c>
      <c r="D2275">
        <v>3647.22</v>
      </c>
      <c r="E2275">
        <v>2017</v>
      </c>
      <c r="F2275">
        <v>3647.22</v>
      </c>
      <c r="G2275">
        <v>3647.22</v>
      </c>
      <c r="H2275" s="3">
        <f t="shared" si="1435"/>
        <v>0</v>
      </c>
      <c r="I2275">
        <v>2195</v>
      </c>
      <c r="J2275" t="s">
        <v>2736</v>
      </c>
      <c r="K2275" t="s">
        <v>2738</v>
      </c>
      <c r="L2275">
        <v>32034</v>
      </c>
      <c r="M2275" t="s">
        <v>4478</v>
      </c>
      <c r="N2275" t="s">
        <v>4761</v>
      </c>
      <c r="O2275">
        <v>-81.444740931407196</v>
      </c>
      <c r="P2275">
        <v>30.640576897540999</v>
      </c>
      <c r="Q2275" t="s">
        <v>6271</v>
      </c>
      <c r="R2275">
        <v>1</v>
      </c>
      <c r="S2275" t="s">
        <v>6539</v>
      </c>
      <c r="T2275">
        <v>1001</v>
      </c>
      <c r="U2275" t="s">
        <v>6582</v>
      </c>
      <c r="V2275">
        <v>2017</v>
      </c>
      <c r="W2275">
        <v>217199</v>
      </c>
      <c r="X2275">
        <v>2017</v>
      </c>
      <c r="Y2275">
        <v>217199</v>
      </c>
      <c r="Z2275">
        <v>3342.79</v>
      </c>
      <c r="AA2275" s="3">
        <f t="shared" si="1436"/>
        <v>0.91653094685815506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 s="3" t="str">
        <f t="shared" si="1437"/>
        <v>No</v>
      </c>
      <c r="AQ2275" s="3" t="str">
        <f t="shared" si="1438"/>
        <v>No</v>
      </c>
      <c r="AR2275" s="3" t="str">
        <f t="shared" si="1439"/>
        <v>No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 t="s">
        <v>6634</v>
      </c>
      <c r="AZ2275">
        <v>0</v>
      </c>
      <c r="BA2275">
        <v>0</v>
      </c>
      <c r="BB2275" t="s">
        <v>6616</v>
      </c>
      <c r="BC2275">
        <v>0</v>
      </c>
      <c r="BD2275" s="4" t="str">
        <f t="shared" si="1440"/>
        <v>No</v>
      </c>
      <c r="BE2275" t="s">
        <v>6640</v>
      </c>
      <c r="BF2275" s="3" t="str">
        <f t="shared" si="1441"/>
        <v>No</v>
      </c>
      <c r="BG2275" t="s">
        <v>6645</v>
      </c>
      <c r="BH2275" s="3" t="str">
        <f t="shared" si="1442"/>
        <v>2195 SADLER RD</v>
      </c>
      <c r="BI2275" s="3" t="str">
        <f t="shared" si="1443"/>
        <v>Fernandina Beach</v>
      </c>
      <c r="BJ2275" s="3" t="str">
        <f t="shared" si="1444"/>
        <v>Florida</v>
      </c>
      <c r="BK2275" s="3">
        <f t="shared" si="1445"/>
        <v>32034</v>
      </c>
      <c r="BL2275" s="3" t="str">
        <f t="shared" si="1446"/>
        <v>2195 SADLER RD FERNANDINA BEACH FL 32034</v>
      </c>
      <c r="BM2275" s="3" t="str">
        <f t="shared" si="1447"/>
        <v/>
      </c>
      <c r="BN2275" s="3" t="str">
        <f t="shared" si="1448"/>
        <v>Pass</v>
      </c>
      <c r="BO2275" s="3" t="str">
        <f t="shared" si="1449"/>
        <v>No</v>
      </c>
      <c r="BP2275" s="3" t="str">
        <f t="shared" si="1450"/>
        <v>FV&lt;$10K</v>
      </c>
      <c r="BQ2275" t="s">
        <v>6650</v>
      </c>
      <c r="BR2275" s="3" t="str">
        <f t="shared" si="1451"/>
        <v>No, &lt; $20K Lien</v>
      </c>
      <c r="BS2275" s="3" t="str">
        <f t="shared" si="1452"/>
        <v>No, Lien &lt; $20K</v>
      </c>
      <c r="BT2275" t="s">
        <v>6650</v>
      </c>
      <c r="BU2275" s="3" t="str">
        <f t="shared" si="1453"/>
        <v>No</v>
      </c>
      <c r="BV2275" s="3" t="str">
        <f t="shared" si="1454"/>
        <v>No</v>
      </c>
      <c r="BW2275" s="3">
        <f t="shared" si="1455"/>
        <v>0</v>
      </c>
      <c r="BX2275" s="3" t="str">
        <f t="shared" si="1456"/>
        <v>No</v>
      </c>
      <c r="BY2275" s="3">
        <f t="shared" si="1457"/>
        <v>217199</v>
      </c>
      <c r="BZ2275">
        <v>1</v>
      </c>
      <c r="CA2275" s="3">
        <f t="shared" si="1458"/>
        <v>217199</v>
      </c>
      <c r="CC2275" s="3">
        <f t="shared" si="1459"/>
        <v>0</v>
      </c>
      <c r="CD2275" s="3">
        <f t="shared" si="1460"/>
        <v>0</v>
      </c>
      <c r="CE2275" s="3" t="str">
        <f t="shared" si="1461"/>
        <v/>
      </c>
      <c r="CF2275" s="3" t="e">
        <f>HLOOKUP(CE2275,'Valuation Data'!$D$2:$K$5,4,FALSE)</f>
        <v>#N/A</v>
      </c>
      <c r="CG2275" s="3">
        <f t="shared" si="1462"/>
        <v>217199</v>
      </c>
      <c r="CH2275" s="3" t="str">
        <f t="shared" si="1463"/>
        <v>No</v>
      </c>
      <c r="CI2275" s="3" t="str">
        <f>VLOOKUP(R2275,'Use Codes &amp; County Type'!A:D,4,FALSE)</f>
        <v>S</v>
      </c>
      <c r="CJ2275" s="3" t="str">
        <f t="shared" si="1464"/>
        <v>No</v>
      </c>
      <c r="CK2275" s="3" t="str">
        <f t="shared" si="1465"/>
        <v>No</v>
      </c>
      <c r="CL2275" s="3">
        <f t="shared" si="1466"/>
        <v>0.35</v>
      </c>
      <c r="CM2275" s="3">
        <f t="shared" si="1467"/>
        <v>76019.649999999994</v>
      </c>
      <c r="CN2275" s="3">
        <f t="shared" si="1468"/>
        <v>14588.88</v>
      </c>
      <c r="CO2275" s="3">
        <f t="shared" si="1469"/>
        <v>61430.77</v>
      </c>
      <c r="CP2275" s="3">
        <f t="shared" si="1470"/>
        <v>6.7168265047260797E-2</v>
      </c>
      <c r="CR2275" s="3" t="str">
        <f t="shared" si="1471"/>
        <v>No</v>
      </c>
      <c r="CV2275" s="3" t="str">
        <f t="shared" si="1472"/>
        <v>*Bid</v>
      </c>
      <c r="CW2275" s="3">
        <f t="shared" si="1473"/>
        <v>2274</v>
      </c>
      <c r="CX2275" s="3">
        <f t="shared" si="1474"/>
        <v>3647.22</v>
      </c>
      <c r="CY2275" s="3" t="str">
        <f t="shared" si="1475"/>
        <v>Ok</v>
      </c>
      <c r="CZ2275">
        <v>0</v>
      </c>
      <c r="DA2275">
        <v>0</v>
      </c>
    </row>
    <row r="2276" spans="1:105" x14ac:dyDescent="0.25">
      <c r="A2276">
        <v>2275</v>
      </c>
      <c r="B2276" t="s">
        <v>3</v>
      </c>
      <c r="C2276" t="s">
        <v>2384</v>
      </c>
      <c r="D2276">
        <v>11190.29</v>
      </c>
      <c r="E2276">
        <v>2017</v>
      </c>
      <c r="F2276">
        <v>11190.29</v>
      </c>
      <c r="G2276">
        <v>11190.29</v>
      </c>
      <c r="H2276" s="3">
        <f t="shared" si="1435"/>
        <v>0</v>
      </c>
      <c r="I2276">
        <v>2728</v>
      </c>
      <c r="J2276" t="s">
        <v>2736</v>
      </c>
      <c r="K2276" t="s">
        <v>2738</v>
      </c>
      <c r="L2276">
        <v>32034</v>
      </c>
      <c r="M2276" t="s">
        <v>4479</v>
      </c>
      <c r="N2276" t="s">
        <v>4761</v>
      </c>
      <c r="O2276">
        <v>-81.438814245715307</v>
      </c>
      <c r="P2276">
        <v>30.638217062971801</v>
      </c>
      <c r="Q2276" t="s">
        <v>6313</v>
      </c>
      <c r="R2276">
        <v>21</v>
      </c>
      <c r="S2276" t="s">
        <v>6572</v>
      </c>
      <c r="T2276">
        <v>2012</v>
      </c>
      <c r="U2276" t="s">
        <v>6608</v>
      </c>
      <c r="V2276">
        <v>2017</v>
      </c>
      <c r="W2276">
        <v>517665</v>
      </c>
      <c r="X2276">
        <v>2017</v>
      </c>
      <c r="Y2276">
        <v>517665</v>
      </c>
      <c r="Z2276">
        <v>10317.42</v>
      </c>
      <c r="AA2276" s="3">
        <f t="shared" si="1436"/>
        <v>0.92199755323588573</v>
      </c>
      <c r="AC2276" t="s">
        <v>6616</v>
      </c>
      <c r="AI2276" t="s">
        <v>6618</v>
      </c>
      <c r="AJ2276" t="s">
        <v>6618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 s="3" t="str">
        <f t="shared" si="1437"/>
        <v>No</v>
      </c>
      <c r="AQ2276" s="3" t="str">
        <f t="shared" si="1438"/>
        <v>No</v>
      </c>
      <c r="AR2276" s="3" t="str">
        <f t="shared" si="1439"/>
        <v>No</v>
      </c>
      <c r="AS2276">
        <v>0</v>
      </c>
      <c r="AT2276">
        <v>0</v>
      </c>
      <c r="AU2276">
        <v>563167</v>
      </c>
      <c r="AV2276" t="s">
        <v>6626</v>
      </c>
      <c r="AW2276">
        <v>0</v>
      </c>
      <c r="AX2276">
        <v>1</v>
      </c>
      <c r="AY2276" t="s">
        <v>6636</v>
      </c>
      <c r="AZ2276" t="s">
        <v>6637</v>
      </c>
      <c r="BA2276">
        <v>0</v>
      </c>
      <c r="BB2276" t="s">
        <v>6616</v>
      </c>
      <c r="BC2276" t="s">
        <v>6616</v>
      </c>
      <c r="BD2276" s="4" t="str">
        <f t="shared" si="1440"/>
        <v>No</v>
      </c>
      <c r="BE2276" t="s">
        <v>6640</v>
      </c>
      <c r="BF2276" s="3" t="str">
        <f t="shared" si="1441"/>
        <v>No</v>
      </c>
      <c r="BG2276" t="s">
        <v>6645</v>
      </c>
      <c r="BH2276" s="3" t="str">
        <f t="shared" si="1442"/>
        <v>2728 SADLER RD</v>
      </c>
      <c r="BI2276" s="3" t="str">
        <f t="shared" si="1443"/>
        <v>Fernandina Beach</v>
      </c>
      <c r="BJ2276" s="3" t="str">
        <f t="shared" si="1444"/>
        <v>Florida</v>
      </c>
      <c r="BK2276" s="3">
        <f t="shared" si="1445"/>
        <v>32034</v>
      </c>
      <c r="BL2276" s="3" t="str">
        <f t="shared" si="1446"/>
        <v>2728 SADLER RD FERNANDINA BEACH FL 32034</v>
      </c>
      <c r="BM2276" s="3" t="str">
        <f t="shared" si="1447"/>
        <v>L</v>
      </c>
      <c r="BN2276" s="3" t="str">
        <f t="shared" si="1448"/>
        <v>Pass</v>
      </c>
      <c r="BO2276" s="3" t="str">
        <f t="shared" si="1449"/>
        <v>No</v>
      </c>
      <c r="BP2276" s="3" t="str">
        <f t="shared" si="1450"/>
        <v>Pass</v>
      </c>
      <c r="BQ2276" t="s">
        <v>6650</v>
      </c>
      <c r="BR2276" s="3" t="str">
        <f t="shared" si="1451"/>
        <v>No, &lt; $20K Lien</v>
      </c>
      <c r="BS2276" s="3" t="str">
        <f t="shared" si="1452"/>
        <v>No, Lien &lt; $20K</v>
      </c>
      <c r="BT2276" t="s">
        <v>6650</v>
      </c>
      <c r="BU2276" s="3" t="str">
        <f t="shared" si="1453"/>
        <v>No</v>
      </c>
      <c r="BV2276" s="3" t="str">
        <f t="shared" si="1454"/>
        <v>No</v>
      </c>
      <c r="BW2276" s="3">
        <f t="shared" si="1455"/>
        <v>0</v>
      </c>
      <c r="BX2276" s="3" t="str">
        <f t="shared" si="1456"/>
        <v>No</v>
      </c>
      <c r="BY2276" s="3">
        <f t="shared" si="1457"/>
        <v>517665</v>
      </c>
      <c r="BZ2276">
        <v>1</v>
      </c>
      <c r="CA2276" s="3">
        <f t="shared" si="1458"/>
        <v>517665</v>
      </c>
      <c r="CC2276" s="3">
        <f t="shared" si="1459"/>
        <v>0</v>
      </c>
      <c r="CD2276" s="3">
        <f t="shared" si="1460"/>
        <v>0</v>
      </c>
      <c r="CE2276" s="3" t="str">
        <f t="shared" si="1461"/>
        <v/>
      </c>
      <c r="CF2276" s="3" t="e">
        <f>HLOOKUP(CE2276,'Valuation Data'!$D$2:$K$5,4,FALSE)</f>
        <v>#N/A</v>
      </c>
      <c r="CG2276" s="3">
        <f t="shared" si="1462"/>
        <v>517665</v>
      </c>
      <c r="CH2276" s="3" t="str">
        <f t="shared" si="1463"/>
        <v>No</v>
      </c>
      <c r="CI2276" s="3" t="str">
        <f>VLOOKUP(R2276,'Use Codes &amp; County Type'!A:D,4,FALSE)</f>
        <v>C</v>
      </c>
      <c r="CJ2276" s="3" t="str">
        <f t="shared" si="1464"/>
        <v>No</v>
      </c>
      <c r="CK2276" s="3" t="str">
        <f t="shared" si="1465"/>
        <v>No</v>
      </c>
      <c r="CL2276" s="3">
        <f t="shared" si="1466"/>
        <v>0.3</v>
      </c>
      <c r="CM2276" s="3">
        <f t="shared" si="1467"/>
        <v>155299.5</v>
      </c>
      <c r="CN2276" s="3">
        <f t="shared" si="1468"/>
        <v>44761.16</v>
      </c>
      <c r="CO2276" s="3">
        <f t="shared" si="1469"/>
        <v>110538.34</v>
      </c>
      <c r="CP2276" s="3">
        <f t="shared" si="1470"/>
        <v>8.6467425844899706E-2</v>
      </c>
      <c r="CR2276" s="3" t="str">
        <f t="shared" si="1471"/>
        <v>No</v>
      </c>
      <c r="CV2276" s="3" t="str">
        <f t="shared" si="1472"/>
        <v>*Bid</v>
      </c>
      <c r="CW2276" s="3">
        <f t="shared" si="1473"/>
        <v>2275</v>
      </c>
      <c r="CX2276" s="3">
        <f t="shared" si="1474"/>
        <v>11190.29</v>
      </c>
      <c r="CY2276" s="3" t="str">
        <f t="shared" si="1475"/>
        <v>Ok</v>
      </c>
      <c r="CZ2276">
        <v>0</v>
      </c>
      <c r="DA2276">
        <v>0</v>
      </c>
    </row>
    <row r="2277" spans="1:105" x14ac:dyDescent="0.25">
      <c r="A2277">
        <v>2276</v>
      </c>
      <c r="B2277" t="s">
        <v>3</v>
      </c>
      <c r="C2277" t="s">
        <v>2385</v>
      </c>
      <c r="D2277">
        <v>608.52</v>
      </c>
      <c r="E2277">
        <v>2017</v>
      </c>
      <c r="F2277">
        <v>608.52</v>
      </c>
      <c r="G2277">
        <v>608.52</v>
      </c>
      <c r="H2277" s="3">
        <f t="shared" si="1435"/>
        <v>0</v>
      </c>
      <c r="J2277" t="s">
        <v>2736</v>
      </c>
      <c r="K2277" t="s">
        <v>2738</v>
      </c>
      <c r="L2277">
        <v>32034</v>
      </c>
      <c r="M2277" t="s">
        <v>4480</v>
      </c>
      <c r="N2277" t="s">
        <v>4761</v>
      </c>
      <c r="O2277">
        <v>-81.440550830288402</v>
      </c>
      <c r="P2277">
        <v>30.637995824171998</v>
      </c>
      <c r="Q2277" t="s">
        <v>6314</v>
      </c>
      <c r="R2277">
        <v>0</v>
      </c>
      <c r="S2277" t="s">
        <v>6538</v>
      </c>
      <c r="T2277">
        <v>8001</v>
      </c>
      <c r="U2277" t="s">
        <v>6581</v>
      </c>
      <c r="V2277">
        <v>2017</v>
      </c>
      <c r="W2277">
        <v>7321</v>
      </c>
      <c r="X2277">
        <v>2017</v>
      </c>
      <c r="Y2277">
        <v>66000</v>
      </c>
      <c r="Z2277">
        <v>533.08000000000004</v>
      </c>
      <c r="AA2277" s="3">
        <f t="shared" si="1436"/>
        <v>0.87602708210083491</v>
      </c>
      <c r="AB2277" t="s">
        <v>6616</v>
      </c>
      <c r="AD2277" t="s">
        <v>6616</v>
      </c>
      <c r="AE2277" t="s">
        <v>6616</v>
      </c>
      <c r="AI2277" t="s">
        <v>6618</v>
      </c>
      <c r="AJ2277" t="s">
        <v>6618</v>
      </c>
      <c r="AK2277" t="s">
        <v>6618</v>
      </c>
      <c r="AL2277">
        <v>0</v>
      </c>
      <c r="AM2277">
        <v>0</v>
      </c>
      <c r="AN2277">
        <v>0</v>
      </c>
      <c r="AO2277">
        <v>0</v>
      </c>
      <c r="AP2277" s="3" t="str">
        <f t="shared" si="1437"/>
        <v>No</v>
      </c>
      <c r="AQ2277" s="3" t="str">
        <f t="shared" si="1438"/>
        <v>No</v>
      </c>
      <c r="AR2277" s="3" t="str">
        <f t="shared" si="1439"/>
        <v>No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 t="s">
        <v>6634</v>
      </c>
      <c r="AZ2277" t="s">
        <v>6638</v>
      </c>
      <c r="BA2277">
        <v>1</v>
      </c>
      <c r="BB2277" t="s">
        <v>6616</v>
      </c>
      <c r="BC2277" t="s">
        <v>6616</v>
      </c>
      <c r="BD2277" s="4" t="str">
        <f t="shared" si="1440"/>
        <v>No</v>
      </c>
      <c r="BE2277" t="s">
        <v>6640</v>
      </c>
      <c r="BF2277" s="3" t="str">
        <f t="shared" si="1441"/>
        <v>No</v>
      </c>
      <c r="BG2277" t="s">
        <v>6645</v>
      </c>
      <c r="BH2277" s="3" t="str">
        <f t="shared" si="1442"/>
        <v>SADLER RD</v>
      </c>
      <c r="BI2277" s="3" t="str">
        <f t="shared" si="1443"/>
        <v>Fernandina Beach</v>
      </c>
      <c r="BJ2277" s="3" t="str">
        <f t="shared" si="1444"/>
        <v>Florida</v>
      </c>
      <c r="BK2277" s="3">
        <f t="shared" si="1445"/>
        <v>32034</v>
      </c>
      <c r="BL2277" s="3" t="str">
        <f t="shared" si="1446"/>
        <v>SADLER RD FERNANDINA BEACH FL 32034</v>
      </c>
      <c r="BM2277" s="3" t="str">
        <f t="shared" si="1447"/>
        <v/>
      </c>
      <c r="BN2277" s="3" t="str">
        <f t="shared" si="1448"/>
        <v>Pass</v>
      </c>
      <c r="BO2277" s="3" t="str">
        <f t="shared" si="1449"/>
        <v>No</v>
      </c>
      <c r="BP2277" s="3" t="str">
        <f t="shared" si="1450"/>
        <v>FV&lt;$10K</v>
      </c>
      <c r="BQ2277" t="s">
        <v>6650</v>
      </c>
      <c r="BR2277" s="3" t="str">
        <f t="shared" si="1451"/>
        <v>No, &lt; $20K Lien</v>
      </c>
      <c r="BS2277" s="3" t="str">
        <f t="shared" si="1452"/>
        <v>No, Lien &lt; $20K</v>
      </c>
      <c r="BT2277" t="s">
        <v>6650</v>
      </c>
      <c r="BU2277" s="3" t="str">
        <f t="shared" si="1453"/>
        <v>No</v>
      </c>
      <c r="BV2277" s="3" t="str">
        <f t="shared" si="1454"/>
        <v>No</v>
      </c>
      <c r="BW2277" s="3">
        <f t="shared" si="1455"/>
        <v>1</v>
      </c>
      <c r="BX2277" s="3" t="str">
        <f t="shared" si="1456"/>
        <v>No</v>
      </c>
      <c r="BY2277" s="3">
        <f t="shared" si="1457"/>
        <v>7321</v>
      </c>
      <c r="BZ2277">
        <v>1</v>
      </c>
      <c r="CA2277" s="3">
        <f t="shared" si="1458"/>
        <v>7321</v>
      </c>
      <c r="CC2277" s="3">
        <f t="shared" si="1459"/>
        <v>0</v>
      </c>
      <c r="CD2277" s="3">
        <f t="shared" si="1460"/>
        <v>0</v>
      </c>
      <c r="CE2277" s="3" t="str">
        <f t="shared" si="1461"/>
        <v/>
      </c>
      <c r="CF2277" s="3" t="e">
        <f>HLOOKUP(CE2277,'Valuation Data'!$D$2:$K$5,4,FALSE)</f>
        <v>#N/A</v>
      </c>
      <c r="CG2277" s="3">
        <f t="shared" si="1462"/>
        <v>7321</v>
      </c>
      <c r="CH2277" s="3" t="str">
        <f t="shared" si="1463"/>
        <v>No</v>
      </c>
      <c r="CI2277" s="3" t="str">
        <f>VLOOKUP(R2277,'Use Codes &amp; County Type'!A:D,4,FALSE)</f>
        <v>V</v>
      </c>
      <c r="CJ2277" s="3" t="str">
        <f t="shared" si="1464"/>
        <v>Yes</v>
      </c>
      <c r="CK2277" s="3" t="str">
        <f t="shared" si="1465"/>
        <v>No</v>
      </c>
      <c r="CL2277" s="3">
        <f t="shared" si="1466"/>
        <v>0</v>
      </c>
      <c r="CM2277" s="3">
        <f t="shared" si="1467"/>
        <v>0</v>
      </c>
      <c r="CN2277" s="3">
        <f t="shared" si="1468"/>
        <v>3042.6</v>
      </c>
      <c r="CO2277" s="3">
        <f t="shared" si="1469"/>
        <v>-3042.6</v>
      </c>
      <c r="CP2277" s="3">
        <f t="shared" si="1470"/>
        <v>0.41559896189045209</v>
      </c>
      <c r="CR2277" s="3" t="str">
        <f t="shared" si="1471"/>
        <v>No</v>
      </c>
      <c r="CV2277" s="3" t="str">
        <f t="shared" si="1472"/>
        <v>FMV&lt;$30K</v>
      </c>
      <c r="CW2277" s="3">
        <f t="shared" si="1473"/>
        <v>2276</v>
      </c>
      <c r="CX2277" s="3">
        <f t="shared" si="1474"/>
        <v>608.52</v>
      </c>
      <c r="CY2277" s="3" t="str">
        <f t="shared" si="1475"/>
        <v>Ok</v>
      </c>
      <c r="CZ2277">
        <v>0</v>
      </c>
      <c r="DA2277">
        <v>0</v>
      </c>
    </row>
    <row r="2278" spans="1:105" x14ac:dyDescent="0.25">
      <c r="A2278">
        <v>2277</v>
      </c>
      <c r="B2278" t="s">
        <v>3</v>
      </c>
      <c r="C2278" t="s">
        <v>2386</v>
      </c>
      <c r="D2278">
        <v>2667.46</v>
      </c>
      <c r="E2278">
        <v>2017</v>
      </c>
      <c r="F2278" t="e">
        <f>NA()</f>
        <v>#N/A</v>
      </c>
      <c r="G2278" t="e">
        <f>NA()</f>
        <v>#N/A</v>
      </c>
      <c r="H2278" s="3" t="e">
        <f t="shared" si="1435"/>
        <v>#N/A</v>
      </c>
      <c r="I2278" t="e">
        <f>NA()</f>
        <v>#N/A</v>
      </c>
      <c r="J2278" t="e">
        <f>NA()</f>
        <v>#N/A</v>
      </c>
      <c r="K2278" t="e">
        <f>NA()</f>
        <v>#N/A</v>
      </c>
      <c r="L2278" t="e">
        <f>NA()</f>
        <v>#N/A</v>
      </c>
      <c r="M2278" t="e">
        <f>NA()</f>
        <v>#N/A</v>
      </c>
      <c r="N2278" t="e">
        <f>NA()</f>
        <v>#N/A</v>
      </c>
      <c r="O2278" t="e">
        <f>NA()</f>
        <v>#N/A</v>
      </c>
      <c r="P2278" t="e">
        <f>NA()</f>
        <v>#N/A</v>
      </c>
      <c r="Q2278" t="e">
        <f>NA()</f>
        <v>#N/A</v>
      </c>
      <c r="R2278">
        <v>1</v>
      </c>
      <c r="S2278" t="s">
        <v>6539</v>
      </c>
      <c r="T2278" t="e">
        <f>NA()</f>
        <v>#N/A</v>
      </c>
      <c r="U2278" t="e">
        <f>NA()</f>
        <v>#N/A</v>
      </c>
      <c r="V2278">
        <v>2017</v>
      </c>
      <c r="W2278">
        <v>198118</v>
      </c>
      <c r="X2278" t="e">
        <f>NA()</f>
        <v>#N/A</v>
      </c>
      <c r="Y2278" t="e">
        <f>NA()</f>
        <v>#N/A</v>
      </c>
      <c r="Z2278" t="e">
        <f>NA()</f>
        <v>#N/A</v>
      </c>
      <c r="AA2278" s="3">
        <f t="shared" si="1436"/>
        <v>0</v>
      </c>
      <c r="AB2278" t="s">
        <v>6616</v>
      </c>
      <c r="AC2278" t="s">
        <v>6616</v>
      </c>
      <c r="AF2278" t="s">
        <v>6616</v>
      </c>
      <c r="AG2278" t="s">
        <v>6616</v>
      </c>
      <c r="AH2278" t="s">
        <v>6616</v>
      </c>
      <c r="AI2278" t="e">
        <f>NA()</f>
        <v>#N/A</v>
      </c>
      <c r="AJ2278" t="e">
        <f>NA()</f>
        <v>#N/A</v>
      </c>
      <c r="AK2278" t="e">
        <f>NA()</f>
        <v>#N/A</v>
      </c>
      <c r="AL2278" t="e">
        <f>NA()</f>
        <v>#N/A</v>
      </c>
      <c r="AM2278" t="e">
        <f>NA()</f>
        <v>#N/A</v>
      </c>
      <c r="AN2278" t="e">
        <f>NA()</f>
        <v>#N/A</v>
      </c>
      <c r="AO2278" t="e">
        <f>NA()</f>
        <v>#N/A</v>
      </c>
      <c r="AP2278" s="3" t="str">
        <f t="shared" si="1437"/>
        <v>No</v>
      </c>
      <c r="AQ2278" s="3" t="str">
        <f t="shared" si="1438"/>
        <v>No</v>
      </c>
      <c r="AR2278" s="3" t="str">
        <f t="shared" si="1439"/>
        <v>No</v>
      </c>
      <c r="AS2278" t="e">
        <f>NA()</f>
        <v>#N/A</v>
      </c>
      <c r="AT2278" t="e">
        <f>NA()</f>
        <v>#N/A</v>
      </c>
      <c r="AU2278" t="e">
        <f>NA()</f>
        <v>#N/A</v>
      </c>
      <c r="AV2278" t="e">
        <f>NA()</f>
        <v>#N/A</v>
      </c>
      <c r="AW2278" t="e">
        <f>NA()</f>
        <v>#N/A</v>
      </c>
      <c r="AX2278" t="e">
        <f>NA()</f>
        <v>#N/A</v>
      </c>
      <c r="AY2278" t="e">
        <f>NA()</f>
        <v>#N/A</v>
      </c>
      <c r="AZ2278" t="e">
        <f>NA()</f>
        <v>#N/A</v>
      </c>
      <c r="BA2278">
        <v>1</v>
      </c>
      <c r="BB2278" t="s">
        <v>6617</v>
      </c>
      <c r="BC2278" t="e">
        <f>NA()</f>
        <v>#N/A</v>
      </c>
      <c r="BD2278" s="4" t="str">
        <f t="shared" si="1440"/>
        <v>No</v>
      </c>
      <c r="BE2278" t="e">
        <f>NA()</f>
        <v>#N/A</v>
      </c>
      <c r="BF2278" s="3" t="str">
        <f t="shared" si="1441"/>
        <v>No</v>
      </c>
      <c r="BG2278" t="e">
        <f>NA()</f>
        <v>#N/A</v>
      </c>
      <c r="BH2278" s="3" t="e">
        <f t="shared" si="1442"/>
        <v>#N/A</v>
      </c>
      <c r="BI2278" s="3" t="e">
        <f t="shared" si="1443"/>
        <v>#N/A</v>
      </c>
      <c r="BJ2278" s="3" t="e">
        <f t="shared" si="1444"/>
        <v>#N/A</v>
      </c>
      <c r="BK2278" s="3" t="e">
        <f t="shared" si="1445"/>
        <v>#N/A</v>
      </c>
      <c r="BL2278" s="3" t="e">
        <f t="shared" si="1446"/>
        <v>#N/A</v>
      </c>
      <c r="BM2278" s="3" t="e">
        <f t="shared" si="1447"/>
        <v>#N/A</v>
      </c>
      <c r="BN2278" s="3" t="str">
        <f t="shared" si="1448"/>
        <v>Pass</v>
      </c>
      <c r="BO2278" s="3" t="e">
        <f t="shared" si="1449"/>
        <v>#N/A</v>
      </c>
      <c r="BP2278" s="3" t="str">
        <f t="shared" si="1450"/>
        <v>FV&lt;$10K</v>
      </c>
      <c r="BQ2278" t="s">
        <v>6650</v>
      </c>
      <c r="BR2278" s="3" t="str">
        <f t="shared" si="1451"/>
        <v>No, &lt; $20K Lien</v>
      </c>
      <c r="BS2278" s="3" t="str">
        <f t="shared" si="1452"/>
        <v>No, Lien &lt; $20K</v>
      </c>
      <c r="BT2278" t="s">
        <v>6650</v>
      </c>
      <c r="BU2278" s="3" t="str">
        <f t="shared" si="1453"/>
        <v>No</v>
      </c>
      <c r="BV2278" s="3" t="str">
        <f t="shared" si="1454"/>
        <v>No</v>
      </c>
      <c r="BW2278" s="3">
        <f t="shared" si="1455"/>
        <v>1</v>
      </c>
      <c r="BX2278" s="3" t="str">
        <f t="shared" si="1456"/>
        <v>No</v>
      </c>
      <c r="BY2278" s="3">
        <f t="shared" si="1457"/>
        <v>198118</v>
      </c>
      <c r="BZ2278">
        <v>1</v>
      </c>
      <c r="CA2278" s="3">
        <f t="shared" si="1458"/>
        <v>198118</v>
      </c>
      <c r="CC2278" s="3" t="e">
        <f t="shared" si="1459"/>
        <v>#N/A</v>
      </c>
      <c r="CD2278" s="3" t="e">
        <f t="shared" si="1460"/>
        <v>#N/A</v>
      </c>
      <c r="CE2278" s="3" t="str">
        <f t="shared" si="1461"/>
        <v/>
      </c>
      <c r="CF2278" s="3" t="e">
        <f>HLOOKUP(CE2278,'Valuation Data'!$D$2:$K$5,4,FALSE)</f>
        <v>#N/A</v>
      </c>
      <c r="CG2278" s="3">
        <f t="shared" si="1462"/>
        <v>198118</v>
      </c>
      <c r="CH2278" s="3" t="str">
        <f t="shared" si="1463"/>
        <v>No</v>
      </c>
      <c r="CI2278" s="3" t="str">
        <f>VLOOKUP(R2278,'Use Codes &amp; County Type'!A:D,4,FALSE)</f>
        <v>S</v>
      </c>
      <c r="CJ2278" s="3" t="str">
        <f t="shared" si="1464"/>
        <v>No</v>
      </c>
      <c r="CK2278" s="3" t="str">
        <f t="shared" si="1465"/>
        <v>Yes</v>
      </c>
      <c r="CL2278" s="3">
        <f t="shared" si="1466"/>
        <v>0.67</v>
      </c>
      <c r="CM2278" s="3">
        <f t="shared" si="1467"/>
        <v>132739.06</v>
      </c>
      <c r="CN2278" s="3" t="e">
        <f t="shared" si="1468"/>
        <v>#N/A</v>
      </c>
      <c r="CO2278" s="3" t="e">
        <f t="shared" si="1469"/>
        <v>#N/A</v>
      </c>
      <c r="CP2278" s="3" t="e">
        <f t="shared" si="1470"/>
        <v>#N/A</v>
      </c>
      <c r="CR2278" s="3" t="e">
        <f t="shared" si="1471"/>
        <v>#N/A</v>
      </c>
      <c r="CV2278" s="3" t="e">
        <f t="shared" si="1472"/>
        <v>#N/A</v>
      </c>
      <c r="CW2278" s="3">
        <f t="shared" si="1473"/>
        <v>2277</v>
      </c>
      <c r="CX2278" s="3">
        <f t="shared" si="1474"/>
        <v>2667.46</v>
      </c>
      <c r="CY2278" s="3" t="e">
        <f t="shared" si="1475"/>
        <v>#N/A</v>
      </c>
      <c r="CZ2278" t="e">
        <f>NA()</f>
        <v>#N/A</v>
      </c>
      <c r="DA2278" t="e">
        <f>NA()</f>
        <v>#N/A</v>
      </c>
    </row>
    <row r="2279" spans="1:105" x14ac:dyDescent="0.25">
      <c r="A2279">
        <v>2278</v>
      </c>
      <c r="B2279" t="s">
        <v>3</v>
      </c>
      <c r="C2279" t="s">
        <v>2387</v>
      </c>
      <c r="D2279">
        <v>1987.04</v>
      </c>
      <c r="E2279">
        <v>2017</v>
      </c>
      <c r="F2279">
        <v>1987.04</v>
      </c>
      <c r="G2279">
        <v>1987.04</v>
      </c>
      <c r="H2279" s="3">
        <f t="shared" si="1435"/>
        <v>0</v>
      </c>
      <c r="I2279">
        <v>1467</v>
      </c>
      <c r="J2279" t="s">
        <v>2736</v>
      </c>
      <c r="K2279" t="s">
        <v>2738</v>
      </c>
      <c r="L2279">
        <v>32034</v>
      </c>
      <c r="M2279" t="s">
        <v>4481</v>
      </c>
      <c r="N2279" t="s">
        <v>4761</v>
      </c>
      <c r="O2279">
        <v>-81.454207647104894</v>
      </c>
      <c r="P2279">
        <v>30.635538102299801</v>
      </c>
      <c r="Q2279" t="s">
        <v>6315</v>
      </c>
      <c r="R2279">
        <v>1</v>
      </c>
      <c r="S2279" t="s">
        <v>6539</v>
      </c>
      <c r="T2279">
        <v>1001</v>
      </c>
      <c r="U2279" t="s">
        <v>6582</v>
      </c>
      <c r="V2279">
        <v>2017</v>
      </c>
      <c r="W2279">
        <v>142457</v>
      </c>
      <c r="X2279">
        <v>2017</v>
      </c>
      <c r="Y2279">
        <v>142457</v>
      </c>
      <c r="Z2279">
        <v>1807.71</v>
      </c>
      <c r="AA2279" s="3">
        <f t="shared" si="1436"/>
        <v>0.90975018117400763</v>
      </c>
      <c r="AD2279" t="s">
        <v>6616</v>
      </c>
      <c r="AI2279" t="s">
        <v>6618</v>
      </c>
      <c r="AJ2279" t="s">
        <v>6618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 s="3" t="str">
        <f t="shared" si="1437"/>
        <v>No</v>
      </c>
      <c r="AQ2279" s="3" t="str">
        <f t="shared" si="1438"/>
        <v>No</v>
      </c>
      <c r="AR2279" s="3" t="str">
        <f t="shared" si="1439"/>
        <v>No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 t="s">
        <v>6634</v>
      </c>
      <c r="AZ2279" t="s">
        <v>6638</v>
      </c>
      <c r="BA2279">
        <v>0</v>
      </c>
      <c r="BB2279" t="s">
        <v>6617</v>
      </c>
      <c r="BC2279" t="s">
        <v>6616</v>
      </c>
      <c r="BD2279" s="4" t="str">
        <f t="shared" si="1440"/>
        <v>No</v>
      </c>
      <c r="BE2279" t="s">
        <v>6640</v>
      </c>
      <c r="BF2279" s="3" t="str">
        <f t="shared" si="1441"/>
        <v>No</v>
      </c>
      <c r="BG2279" t="s">
        <v>6645</v>
      </c>
      <c r="BH2279" s="3" t="str">
        <f t="shared" si="1442"/>
        <v>1467 ROBIN HOOD DR</v>
      </c>
      <c r="BI2279" s="3" t="str">
        <f t="shared" si="1443"/>
        <v>Fernandina Beach</v>
      </c>
      <c r="BJ2279" s="3" t="str">
        <f t="shared" si="1444"/>
        <v>Florida</v>
      </c>
      <c r="BK2279" s="3">
        <f t="shared" si="1445"/>
        <v>32034</v>
      </c>
      <c r="BL2279" s="3" t="str">
        <f t="shared" si="1446"/>
        <v>1467 ROBIN HOOD DR FERNANDINA BEACH FL 32034</v>
      </c>
      <c r="BM2279" s="3" t="str">
        <f t="shared" si="1447"/>
        <v/>
      </c>
      <c r="BN2279" s="3" t="str">
        <f t="shared" si="1448"/>
        <v>Pass</v>
      </c>
      <c r="BO2279" s="3" t="str">
        <f t="shared" si="1449"/>
        <v>No</v>
      </c>
      <c r="BP2279" s="3" t="str">
        <f t="shared" si="1450"/>
        <v>FV&lt;$10K</v>
      </c>
      <c r="BQ2279" t="s">
        <v>6650</v>
      </c>
      <c r="BR2279" s="3" t="str">
        <f t="shared" si="1451"/>
        <v>No, &lt; $20K Lien</v>
      </c>
      <c r="BS2279" s="3" t="str">
        <f t="shared" si="1452"/>
        <v>No, Lien &lt; $20K</v>
      </c>
      <c r="BT2279" t="s">
        <v>6650</v>
      </c>
      <c r="BU2279" s="3" t="str">
        <f t="shared" si="1453"/>
        <v>No</v>
      </c>
      <c r="BV2279" s="3" t="str">
        <f t="shared" si="1454"/>
        <v>No</v>
      </c>
      <c r="BW2279" s="3">
        <f t="shared" si="1455"/>
        <v>0</v>
      </c>
      <c r="BX2279" s="3" t="str">
        <f t="shared" si="1456"/>
        <v>No</v>
      </c>
      <c r="BY2279" s="3">
        <f t="shared" si="1457"/>
        <v>142457</v>
      </c>
      <c r="BZ2279">
        <v>1</v>
      </c>
      <c r="CA2279" s="3">
        <f t="shared" si="1458"/>
        <v>142457</v>
      </c>
      <c r="CC2279" s="3">
        <f t="shared" si="1459"/>
        <v>0</v>
      </c>
      <c r="CD2279" s="3">
        <f t="shared" si="1460"/>
        <v>0</v>
      </c>
      <c r="CE2279" s="3" t="str">
        <f t="shared" si="1461"/>
        <v/>
      </c>
      <c r="CF2279" s="3" t="e">
        <f>HLOOKUP(CE2279,'Valuation Data'!$D$2:$K$5,4,FALSE)</f>
        <v>#N/A</v>
      </c>
      <c r="CG2279" s="3">
        <f t="shared" si="1462"/>
        <v>142457</v>
      </c>
      <c r="CH2279" s="3" t="str">
        <f t="shared" si="1463"/>
        <v>No</v>
      </c>
      <c r="CI2279" s="3" t="str">
        <f>VLOOKUP(R2279,'Use Codes &amp; County Type'!A:D,4,FALSE)</f>
        <v>S</v>
      </c>
      <c r="CJ2279" s="3" t="str">
        <f t="shared" si="1464"/>
        <v>No</v>
      </c>
      <c r="CK2279" s="3" t="str">
        <f t="shared" si="1465"/>
        <v>Yes</v>
      </c>
      <c r="CL2279" s="3">
        <f t="shared" si="1466"/>
        <v>0.67</v>
      </c>
      <c r="CM2279" s="3">
        <f t="shared" si="1467"/>
        <v>95446.19</v>
      </c>
      <c r="CN2279" s="3">
        <f t="shared" si="1468"/>
        <v>7948.16</v>
      </c>
      <c r="CO2279" s="3">
        <f t="shared" si="1469"/>
        <v>87498.03</v>
      </c>
      <c r="CP2279" s="3">
        <f t="shared" si="1470"/>
        <v>5.5793397305853698E-2</v>
      </c>
      <c r="CR2279" s="3" t="str">
        <f t="shared" si="1471"/>
        <v>No</v>
      </c>
      <c r="CV2279" s="3" t="str">
        <f t="shared" si="1472"/>
        <v>*Bid</v>
      </c>
      <c r="CW2279" s="3">
        <f t="shared" si="1473"/>
        <v>2278</v>
      </c>
      <c r="CX2279" s="3">
        <f t="shared" si="1474"/>
        <v>1987.04</v>
      </c>
      <c r="CY2279" s="3" t="str">
        <f t="shared" si="1475"/>
        <v>Ok</v>
      </c>
      <c r="CZ2279">
        <v>0</v>
      </c>
      <c r="DA2279">
        <v>0</v>
      </c>
    </row>
    <row r="2280" spans="1:105" x14ac:dyDescent="0.25">
      <c r="A2280">
        <v>2279</v>
      </c>
      <c r="B2280" t="s">
        <v>3</v>
      </c>
      <c r="C2280" t="s">
        <v>2388</v>
      </c>
      <c r="D2280">
        <v>3441.36</v>
      </c>
      <c r="E2280">
        <v>2017</v>
      </c>
      <c r="F2280">
        <v>3441.36</v>
      </c>
      <c r="G2280">
        <v>3441.36</v>
      </c>
      <c r="H2280" s="3">
        <f t="shared" si="1435"/>
        <v>0</v>
      </c>
      <c r="I2280">
        <v>5211</v>
      </c>
      <c r="J2280" t="s">
        <v>2736</v>
      </c>
      <c r="K2280" t="s">
        <v>2738</v>
      </c>
      <c r="L2280">
        <v>32034</v>
      </c>
      <c r="M2280" t="s">
        <v>4482</v>
      </c>
      <c r="N2280" t="s">
        <v>4761</v>
      </c>
      <c r="O2280">
        <v>-81.453896135475503</v>
      </c>
      <c r="P2280">
        <v>30.595515997842401</v>
      </c>
      <c r="Q2280" t="s">
        <v>6316</v>
      </c>
      <c r="R2280">
        <v>4</v>
      </c>
      <c r="S2280" t="s">
        <v>6573</v>
      </c>
      <c r="T2280">
        <v>1004</v>
      </c>
      <c r="U2280" t="s">
        <v>6609</v>
      </c>
      <c r="V2280">
        <v>2017</v>
      </c>
      <c r="W2280">
        <v>204832</v>
      </c>
      <c r="X2280">
        <v>2017</v>
      </c>
      <c r="Y2280">
        <v>204832</v>
      </c>
      <c r="Z2280">
        <v>3152.44</v>
      </c>
      <c r="AA2280" s="3">
        <f t="shared" si="1436"/>
        <v>0.91604481948996908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 s="3" t="str">
        <f t="shared" si="1437"/>
        <v>No</v>
      </c>
      <c r="AQ2280" s="3" t="str">
        <f t="shared" si="1438"/>
        <v>No</v>
      </c>
      <c r="AR2280" s="3" t="str">
        <f t="shared" si="1439"/>
        <v>No</v>
      </c>
      <c r="AS2280">
        <v>0</v>
      </c>
      <c r="AT2280">
        <v>0</v>
      </c>
      <c r="AU2280">
        <v>760000</v>
      </c>
      <c r="AV2280" t="s">
        <v>6622</v>
      </c>
      <c r="AW2280">
        <v>0</v>
      </c>
      <c r="AX2280">
        <v>0</v>
      </c>
      <c r="AY2280" t="s">
        <v>6634</v>
      </c>
      <c r="AZ2280">
        <v>0</v>
      </c>
      <c r="BA2280">
        <v>0</v>
      </c>
      <c r="BB2280" t="s">
        <v>6616</v>
      </c>
      <c r="BC2280">
        <v>0</v>
      </c>
      <c r="BD2280" s="4" t="str">
        <f t="shared" si="1440"/>
        <v>No</v>
      </c>
      <c r="BE2280" t="s">
        <v>6640</v>
      </c>
      <c r="BF2280" s="3" t="str">
        <f t="shared" si="1441"/>
        <v>No</v>
      </c>
      <c r="BG2280" t="s">
        <v>6645</v>
      </c>
      <c r="BH2280" s="3" t="str">
        <f t="shared" si="1442"/>
        <v>5211 S FLETCHER AV 200</v>
      </c>
      <c r="BI2280" s="3" t="str">
        <f t="shared" si="1443"/>
        <v>Fernandina Beach</v>
      </c>
      <c r="BJ2280" s="3" t="str">
        <f t="shared" si="1444"/>
        <v>Florida</v>
      </c>
      <c r="BK2280" s="3">
        <f t="shared" si="1445"/>
        <v>32034</v>
      </c>
      <c r="BL2280" s="3" t="str">
        <f t="shared" si="1446"/>
        <v>5211 S FLETCHER AV 200 FERNANDINA BEACH FL 32034</v>
      </c>
      <c r="BM2280" s="3" t="str">
        <f t="shared" si="1447"/>
        <v>L</v>
      </c>
      <c r="BN2280" s="3" t="str">
        <f t="shared" si="1448"/>
        <v>Pass</v>
      </c>
      <c r="BO2280" s="3" t="str">
        <f t="shared" si="1449"/>
        <v>No</v>
      </c>
      <c r="BP2280" s="3" t="str">
        <f t="shared" si="1450"/>
        <v>FV&lt;$10K</v>
      </c>
      <c r="BQ2280" t="s">
        <v>6650</v>
      </c>
      <c r="BR2280" s="3" t="str">
        <f t="shared" si="1451"/>
        <v>No, &lt; $20K Lien</v>
      </c>
      <c r="BS2280" s="3" t="str">
        <f t="shared" si="1452"/>
        <v>No, Lien &lt; $20K</v>
      </c>
      <c r="BT2280" t="s">
        <v>6650</v>
      </c>
      <c r="BU2280" s="3" t="str">
        <f t="shared" si="1453"/>
        <v>No</v>
      </c>
      <c r="BV2280" s="3" t="str">
        <f t="shared" si="1454"/>
        <v>No</v>
      </c>
      <c r="BW2280" s="3">
        <f t="shared" si="1455"/>
        <v>0</v>
      </c>
      <c r="BX2280" s="3" t="str">
        <f t="shared" si="1456"/>
        <v>No</v>
      </c>
      <c r="BY2280" s="3">
        <f t="shared" si="1457"/>
        <v>204832</v>
      </c>
      <c r="BZ2280">
        <v>1</v>
      </c>
      <c r="CA2280" s="3">
        <f t="shared" si="1458"/>
        <v>204832</v>
      </c>
      <c r="CC2280" s="3">
        <f t="shared" si="1459"/>
        <v>0</v>
      </c>
      <c r="CD2280" s="3">
        <f t="shared" si="1460"/>
        <v>0</v>
      </c>
      <c r="CE2280" s="3" t="str">
        <f t="shared" si="1461"/>
        <v/>
      </c>
      <c r="CF2280" s="3" t="e">
        <f>HLOOKUP(CE2280,'Valuation Data'!$D$2:$K$5,4,FALSE)</f>
        <v>#N/A</v>
      </c>
      <c r="CG2280" s="3">
        <f t="shared" si="1462"/>
        <v>204832</v>
      </c>
      <c r="CH2280" s="3" t="str">
        <f t="shared" si="1463"/>
        <v>No</v>
      </c>
      <c r="CI2280" s="3" t="str">
        <f>VLOOKUP(R2280,'Use Codes &amp; County Type'!A:D,4,FALSE)</f>
        <v>R</v>
      </c>
      <c r="CJ2280" s="3" t="str">
        <f t="shared" si="1464"/>
        <v>No</v>
      </c>
      <c r="CK2280" s="3" t="str">
        <f t="shared" si="1465"/>
        <v>No</v>
      </c>
      <c r="CL2280" s="3">
        <f t="shared" si="1466"/>
        <v>0.35</v>
      </c>
      <c r="CM2280" s="3">
        <f t="shared" si="1467"/>
        <v>71691.199999999997</v>
      </c>
      <c r="CN2280" s="3">
        <f t="shared" si="1468"/>
        <v>13765.44</v>
      </c>
      <c r="CO2280" s="3">
        <f t="shared" si="1469"/>
        <v>57925.759999999995</v>
      </c>
      <c r="CP2280" s="3">
        <f t="shared" si="1470"/>
        <v>6.7203561943446344E-2</v>
      </c>
      <c r="CR2280" s="3" t="str">
        <f t="shared" si="1471"/>
        <v>No</v>
      </c>
      <c r="CV2280" s="3" t="str">
        <f t="shared" si="1472"/>
        <v>*Bid</v>
      </c>
      <c r="CW2280" s="3">
        <f t="shared" si="1473"/>
        <v>2279</v>
      </c>
      <c r="CX2280" s="3">
        <f t="shared" si="1474"/>
        <v>3441.36</v>
      </c>
      <c r="CY2280" s="3" t="str">
        <f t="shared" si="1475"/>
        <v>Ok</v>
      </c>
      <c r="CZ2280">
        <v>0</v>
      </c>
      <c r="DA2280">
        <v>0</v>
      </c>
    </row>
    <row r="2281" spans="1:105" x14ac:dyDescent="0.25">
      <c r="A2281">
        <v>2280</v>
      </c>
      <c r="B2281" t="s">
        <v>3</v>
      </c>
      <c r="C2281" t="s">
        <v>2389</v>
      </c>
      <c r="D2281">
        <v>2589.04</v>
      </c>
      <c r="E2281">
        <v>2017</v>
      </c>
      <c r="F2281">
        <v>2589.04</v>
      </c>
      <c r="G2281">
        <v>2589.04</v>
      </c>
      <c r="H2281" s="3">
        <f t="shared" si="1435"/>
        <v>0</v>
      </c>
      <c r="I2281">
        <v>5211</v>
      </c>
      <c r="J2281" t="s">
        <v>2736</v>
      </c>
      <c r="K2281" t="s">
        <v>2738</v>
      </c>
      <c r="L2281">
        <v>32034</v>
      </c>
      <c r="M2281" t="s">
        <v>4483</v>
      </c>
      <c r="N2281" t="s">
        <v>4761</v>
      </c>
      <c r="O2281">
        <v>-81.453896135475503</v>
      </c>
      <c r="P2281">
        <v>30.595515997842401</v>
      </c>
      <c r="Q2281" t="s">
        <v>6316</v>
      </c>
      <c r="R2281">
        <v>4</v>
      </c>
      <c r="S2281" t="s">
        <v>6573</v>
      </c>
      <c r="T2281">
        <v>1004</v>
      </c>
      <c r="U2281" t="s">
        <v>6609</v>
      </c>
      <c r="V2281">
        <v>2017</v>
      </c>
      <c r="W2281">
        <v>153624</v>
      </c>
      <c r="X2281">
        <v>2017</v>
      </c>
      <c r="Y2281">
        <v>153624</v>
      </c>
      <c r="Z2281">
        <v>2364.35</v>
      </c>
      <c r="AA2281" s="3">
        <f t="shared" si="1436"/>
        <v>0.91321493681055521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 s="3" t="str">
        <f t="shared" si="1437"/>
        <v>No</v>
      </c>
      <c r="AQ2281" s="3" t="str">
        <f t="shared" si="1438"/>
        <v>No</v>
      </c>
      <c r="AR2281" s="3" t="str">
        <f t="shared" si="1439"/>
        <v>No</v>
      </c>
      <c r="AS2281">
        <v>0</v>
      </c>
      <c r="AT2281">
        <v>0</v>
      </c>
      <c r="AU2281">
        <v>760000</v>
      </c>
      <c r="AV2281" t="s">
        <v>6622</v>
      </c>
      <c r="AW2281">
        <v>0</v>
      </c>
      <c r="AX2281">
        <v>0</v>
      </c>
      <c r="AY2281" t="s">
        <v>6634</v>
      </c>
      <c r="AZ2281">
        <v>0</v>
      </c>
      <c r="BA2281">
        <v>0</v>
      </c>
      <c r="BB2281" t="s">
        <v>6616</v>
      </c>
      <c r="BC2281">
        <v>0</v>
      </c>
      <c r="BD2281" s="4" t="str">
        <f t="shared" si="1440"/>
        <v>No</v>
      </c>
      <c r="BE2281" t="s">
        <v>6640</v>
      </c>
      <c r="BF2281" s="3" t="str">
        <f t="shared" si="1441"/>
        <v>No</v>
      </c>
      <c r="BG2281" t="s">
        <v>6645</v>
      </c>
      <c r="BH2281" s="3" t="str">
        <f t="shared" si="1442"/>
        <v>5211 S FLETCHER AV 201</v>
      </c>
      <c r="BI2281" s="3" t="str">
        <f t="shared" si="1443"/>
        <v>Fernandina Beach</v>
      </c>
      <c r="BJ2281" s="3" t="str">
        <f t="shared" si="1444"/>
        <v>Florida</v>
      </c>
      <c r="BK2281" s="3">
        <f t="shared" si="1445"/>
        <v>32034</v>
      </c>
      <c r="BL2281" s="3" t="str">
        <f t="shared" si="1446"/>
        <v>5211 S FLETCHER AV 201 FERNANDINA BEACH FL 32034</v>
      </c>
      <c r="BM2281" s="3" t="str">
        <f t="shared" si="1447"/>
        <v>L</v>
      </c>
      <c r="BN2281" s="3" t="str">
        <f t="shared" si="1448"/>
        <v>Pass</v>
      </c>
      <c r="BO2281" s="3" t="str">
        <f t="shared" si="1449"/>
        <v>No</v>
      </c>
      <c r="BP2281" s="3" t="str">
        <f t="shared" si="1450"/>
        <v>FV&lt;$10K</v>
      </c>
      <c r="BQ2281" t="s">
        <v>6650</v>
      </c>
      <c r="BR2281" s="3" t="str">
        <f t="shared" si="1451"/>
        <v>No, &lt; $20K Lien</v>
      </c>
      <c r="BS2281" s="3" t="str">
        <f t="shared" si="1452"/>
        <v>No, Lien &lt; $20K</v>
      </c>
      <c r="BT2281" t="s">
        <v>6650</v>
      </c>
      <c r="BU2281" s="3" t="str">
        <f t="shared" si="1453"/>
        <v>No</v>
      </c>
      <c r="BV2281" s="3" t="str">
        <f t="shared" si="1454"/>
        <v>No</v>
      </c>
      <c r="BW2281" s="3">
        <f t="shared" si="1455"/>
        <v>0</v>
      </c>
      <c r="BX2281" s="3" t="str">
        <f t="shared" si="1456"/>
        <v>No</v>
      </c>
      <c r="BY2281" s="3">
        <f t="shared" si="1457"/>
        <v>153624</v>
      </c>
      <c r="BZ2281">
        <v>1</v>
      </c>
      <c r="CA2281" s="3">
        <f t="shared" si="1458"/>
        <v>153624</v>
      </c>
      <c r="CC2281" s="3">
        <f t="shared" si="1459"/>
        <v>0</v>
      </c>
      <c r="CD2281" s="3">
        <f t="shared" si="1460"/>
        <v>0</v>
      </c>
      <c r="CE2281" s="3" t="str">
        <f t="shared" si="1461"/>
        <v/>
      </c>
      <c r="CF2281" s="3" t="e">
        <f>HLOOKUP(CE2281,'Valuation Data'!$D$2:$K$5,4,FALSE)</f>
        <v>#N/A</v>
      </c>
      <c r="CG2281" s="3">
        <f t="shared" si="1462"/>
        <v>153624</v>
      </c>
      <c r="CH2281" s="3" t="str">
        <f t="shared" si="1463"/>
        <v>No</v>
      </c>
      <c r="CI2281" s="3" t="str">
        <f>VLOOKUP(R2281,'Use Codes &amp; County Type'!A:D,4,FALSE)</f>
        <v>R</v>
      </c>
      <c r="CJ2281" s="3" t="str">
        <f t="shared" si="1464"/>
        <v>No</v>
      </c>
      <c r="CK2281" s="3" t="str">
        <f t="shared" si="1465"/>
        <v>No</v>
      </c>
      <c r="CL2281" s="3">
        <f t="shared" si="1466"/>
        <v>0.35</v>
      </c>
      <c r="CM2281" s="3">
        <f t="shared" si="1467"/>
        <v>53768.399999999994</v>
      </c>
      <c r="CN2281" s="3">
        <f t="shared" si="1468"/>
        <v>10356.16</v>
      </c>
      <c r="CO2281" s="3">
        <f t="shared" si="1469"/>
        <v>43412.239999999991</v>
      </c>
      <c r="CP2281" s="3">
        <f t="shared" si="1470"/>
        <v>6.7412383481747648E-2</v>
      </c>
      <c r="CR2281" s="3" t="str">
        <f t="shared" si="1471"/>
        <v>No</v>
      </c>
      <c r="CV2281" s="3" t="str">
        <f t="shared" si="1472"/>
        <v>*Bid</v>
      </c>
      <c r="CW2281" s="3">
        <f t="shared" si="1473"/>
        <v>2280</v>
      </c>
      <c r="CX2281" s="3">
        <f t="shared" si="1474"/>
        <v>2589.04</v>
      </c>
      <c r="CY2281" s="3" t="str">
        <f t="shared" si="1475"/>
        <v>Ok</v>
      </c>
      <c r="CZ2281">
        <v>0</v>
      </c>
      <c r="DA2281">
        <v>0</v>
      </c>
    </row>
    <row r="2282" spans="1:105" x14ac:dyDescent="0.25">
      <c r="A2282">
        <v>2281</v>
      </c>
      <c r="B2282" t="s">
        <v>3</v>
      </c>
      <c r="C2282" t="s">
        <v>2390</v>
      </c>
      <c r="D2282">
        <v>2495.4299999999998</v>
      </c>
      <c r="E2282">
        <v>2017</v>
      </c>
      <c r="F2282">
        <v>2495.4299999999998</v>
      </c>
      <c r="G2282">
        <v>2495.4299999999998</v>
      </c>
      <c r="H2282" s="3">
        <f t="shared" si="1435"/>
        <v>0</v>
      </c>
      <c r="I2282">
        <v>5211</v>
      </c>
      <c r="J2282" t="s">
        <v>2736</v>
      </c>
      <c r="K2282" t="s">
        <v>2738</v>
      </c>
      <c r="L2282">
        <v>32034</v>
      </c>
      <c r="M2282" t="s">
        <v>4484</v>
      </c>
      <c r="N2282" t="s">
        <v>4761</v>
      </c>
      <c r="O2282">
        <v>-81.453896135475503</v>
      </c>
      <c r="P2282">
        <v>30.595515997842401</v>
      </c>
      <c r="Q2282" t="s">
        <v>6316</v>
      </c>
      <c r="R2282">
        <v>4</v>
      </c>
      <c r="S2282" t="s">
        <v>6573</v>
      </c>
      <c r="T2282">
        <v>1004</v>
      </c>
      <c r="U2282" t="s">
        <v>6609</v>
      </c>
      <c r="V2282">
        <v>2017</v>
      </c>
      <c r="W2282">
        <v>148000</v>
      </c>
      <c r="X2282">
        <v>2017</v>
      </c>
      <c r="Y2282">
        <v>148000</v>
      </c>
      <c r="Z2282">
        <v>2277.79</v>
      </c>
      <c r="AA2282" s="3">
        <f t="shared" si="1436"/>
        <v>0.91278457019431525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 s="3" t="str">
        <f t="shared" si="1437"/>
        <v>No</v>
      </c>
      <c r="AQ2282" s="3" t="str">
        <f t="shared" si="1438"/>
        <v>No</v>
      </c>
      <c r="AR2282" s="3" t="str">
        <f t="shared" si="1439"/>
        <v>No</v>
      </c>
      <c r="AS2282">
        <v>0</v>
      </c>
      <c r="AT2282">
        <v>0</v>
      </c>
      <c r="AU2282">
        <v>760000</v>
      </c>
      <c r="AV2282" t="s">
        <v>6622</v>
      </c>
      <c r="AW2282">
        <v>0</v>
      </c>
      <c r="AX2282">
        <v>0</v>
      </c>
      <c r="AY2282" t="s">
        <v>6634</v>
      </c>
      <c r="AZ2282">
        <v>0</v>
      </c>
      <c r="BA2282">
        <v>0</v>
      </c>
      <c r="BB2282" t="s">
        <v>6616</v>
      </c>
      <c r="BC2282">
        <v>0</v>
      </c>
      <c r="BD2282" s="4" t="str">
        <f t="shared" si="1440"/>
        <v>No</v>
      </c>
      <c r="BE2282" t="s">
        <v>6640</v>
      </c>
      <c r="BF2282" s="3" t="str">
        <f t="shared" si="1441"/>
        <v>No</v>
      </c>
      <c r="BG2282" t="s">
        <v>6645</v>
      </c>
      <c r="BH2282" s="3" t="str">
        <f t="shared" si="1442"/>
        <v>5211 S FLETCHER AV 202</v>
      </c>
      <c r="BI2282" s="3" t="str">
        <f t="shared" si="1443"/>
        <v>Fernandina Beach</v>
      </c>
      <c r="BJ2282" s="3" t="str">
        <f t="shared" si="1444"/>
        <v>Florida</v>
      </c>
      <c r="BK2282" s="3">
        <f t="shared" si="1445"/>
        <v>32034</v>
      </c>
      <c r="BL2282" s="3" t="str">
        <f t="shared" si="1446"/>
        <v>5211 S FLETCHER AV 202 FERNANDINA BEACH FL 32034</v>
      </c>
      <c r="BM2282" s="3" t="str">
        <f t="shared" si="1447"/>
        <v>L</v>
      </c>
      <c r="BN2282" s="3" t="str">
        <f t="shared" si="1448"/>
        <v>Pass</v>
      </c>
      <c r="BO2282" s="3" t="str">
        <f t="shared" si="1449"/>
        <v>No</v>
      </c>
      <c r="BP2282" s="3" t="str">
        <f t="shared" si="1450"/>
        <v>FV&lt;$10K</v>
      </c>
      <c r="BQ2282" t="s">
        <v>6650</v>
      </c>
      <c r="BR2282" s="3" t="str">
        <f t="shared" si="1451"/>
        <v>No, &lt; $20K Lien</v>
      </c>
      <c r="BS2282" s="3" t="str">
        <f t="shared" si="1452"/>
        <v>No, Lien &lt; $20K</v>
      </c>
      <c r="BT2282" t="s">
        <v>6650</v>
      </c>
      <c r="BU2282" s="3" t="str">
        <f t="shared" si="1453"/>
        <v>No</v>
      </c>
      <c r="BV2282" s="3" t="str">
        <f t="shared" si="1454"/>
        <v>No</v>
      </c>
      <c r="BW2282" s="3">
        <f t="shared" si="1455"/>
        <v>0</v>
      </c>
      <c r="BX2282" s="3" t="str">
        <f t="shared" si="1456"/>
        <v>No</v>
      </c>
      <c r="BY2282" s="3">
        <f t="shared" si="1457"/>
        <v>148000</v>
      </c>
      <c r="BZ2282">
        <v>1</v>
      </c>
      <c r="CA2282" s="3">
        <f t="shared" si="1458"/>
        <v>148000</v>
      </c>
      <c r="CC2282" s="3">
        <f t="shared" si="1459"/>
        <v>0</v>
      </c>
      <c r="CD2282" s="3">
        <f t="shared" si="1460"/>
        <v>0</v>
      </c>
      <c r="CE2282" s="3" t="str">
        <f t="shared" si="1461"/>
        <v/>
      </c>
      <c r="CF2282" s="3" t="e">
        <f>HLOOKUP(CE2282,'Valuation Data'!$D$2:$K$5,4,FALSE)</f>
        <v>#N/A</v>
      </c>
      <c r="CG2282" s="3">
        <f t="shared" si="1462"/>
        <v>148000</v>
      </c>
      <c r="CH2282" s="3" t="str">
        <f t="shared" si="1463"/>
        <v>No</v>
      </c>
      <c r="CI2282" s="3" t="str">
        <f>VLOOKUP(R2282,'Use Codes &amp; County Type'!A:D,4,FALSE)</f>
        <v>R</v>
      </c>
      <c r="CJ2282" s="3" t="str">
        <f t="shared" si="1464"/>
        <v>No</v>
      </c>
      <c r="CK2282" s="3" t="str">
        <f t="shared" si="1465"/>
        <v>No</v>
      </c>
      <c r="CL2282" s="3">
        <f t="shared" si="1466"/>
        <v>0.35</v>
      </c>
      <c r="CM2282" s="3">
        <f t="shared" si="1467"/>
        <v>51800</v>
      </c>
      <c r="CN2282" s="3">
        <f t="shared" si="1468"/>
        <v>9981.7199999999993</v>
      </c>
      <c r="CO2282" s="3">
        <f t="shared" si="1469"/>
        <v>41818.28</v>
      </c>
      <c r="CP2282" s="3">
        <f t="shared" si="1470"/>
        <v>6.7444054054054056E-2</v>
      </c>
      <c r="CR2282" s="3" t="str">
        <f t="shared" si="1471"/>
        <v>No</v>
      </c>
      <c r="CV2282" s="3" t="str">
        <f t="shared" si="1472"/>
        <v>*Bid</v>
      </c>
      <c r="CW2282" s="3">
        <f t="shared" si="1473"/>
        <v>2281</v>
      </c>
      <c r="CX2282" s="3">
        <f t="shared" si="1474"/>
        <v>2495.4299999999998</v>
      </c>
      <c r="CY2282" s="3" t="str">
        <f t="shared" si="1475"/>
        <v>Ok</v>
      </c>
      <c r="CZ2282">
        <v>0</v>
      </c>
      <c r="DA2282">
        <v>0</v>
      </c>
    </row>
    <row r="2283" spans="1:105" x14ac:dyDescent="0.25">
      <c r="A2283">
        <v>2282</v>
      </c>
      <c r="B2283" t="s">
        <v>3</v>
      </c>
      <c r="C2283" t="s">
        <v>2391</v>
      </c>
      <c r="D2283">
        <v>2803.36</v>
      </c>
      <c r="E2283">
        <v>2017</v>
      </c>
      <c r="F2283">
        <v>2803.36</v>
      </c>
      <c r="G2283">
        <v>2803.36</v>
      </c>
      <c r="H2283" s="3">
        <f t="shared" si="1435"/>
        <v>0</v>
      </c>
      <c r="I2283">
        <v>5211</v>
      </c>
      <c r="J2283" t="s">
        <v>2736</v>
      </c>
      <c r="K2283" t="s">
        <v>2738</v>
      </c>
      <c r="L2283">
        <v>32034</v>
      </c>
      <c r="M2283" t="s">
        <v>4485</v>
      </c>
      <c r="N2283" t="s">
        <v>4761</v>
      </c>
      <c r="O2283">
        <v>-81.453896135475503</v>
      </c>
      <c r="P2283">
        <v>30.595515997842401</v>
      </c>
      <c r="Q2283" t="s">
        <v>6316</v>
      </c>
      <c r="R2283">
        <v>4</v>
      </c>
      <c r="S2283" t="s">
        <v>6573</v>
      </c>
      <c r="T2283">
        <v>1004</v>
      </c>
      <c r="U2283" t="s">
        <v>6609</v>
      </c>
      <c r="V2283">
        <v>2017</v>
      </c>
      <c r="W2283">
        <v>166500</v>
      </c>
      <c r="X2283">
        <v>2017</v>
      </c>
      <c r="Y2283">
        <v>166500</v>
      </c>
      <c r="Z2283">
        <v>2562.5100000000002</v>
      </c>
      <c r="AA2283" s="3">
        <f t="shared" si="1436"/>
        <v>0.91408524056846074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 s="3" t="str">
        <f t="shared" si="1437"/>
        <v>No</v>
      </c>
      <c r="AQ2283" s="3" t="str">
        <f t="shared" si="1438"/>
        <v>No</v>
      </c>
      <c r="AR2283" s="3" t="str">
        <f t="shared" si="1439"/>
        <v>No</v>
      </c>
      <c r="AS2283">
        <v>0</v>
      </c>
      <c r="AT2283">
        <v>0</v>
      </c>
      <c r="AU2283">
        <v>760000</v>
      </c>
      <c r="AV2283" t="s">
        <v>6622</v>
      </c>
      <c r="AW2283">
        <v>0</v>
      </c>
      <c r="AX2283">
        <v>0</v>
      </c>
      <c r="AY2283" t="s">
        <v>6634</v>
      </c>
      <c r="AZ2283">
        <v>0</v>
      </c>
      <c r="BA2283">
        <v>0</v>
      </c>
      <c r="BB2283" t="s">
        <v>6616</v>
      </c>
      <c r="BC2283">
        <v>0</v>
      </c>
      <c r="BD2283" s="4" t="str">
        <f t="shared" si="1440"/>
        <v>No</v>
      </c>
      <c r="BE2283" t="s">
        <v>6640</v>
      </c>
      <c r="BF2283" s="3" t="str">
        <f t="shared" si="1441"/>
        <v>No</v>
      </c>
      <c r="BG2283" t="s">
        <v>6645</v>
      </c>
      <c r="BH2283" s="3" t="str">
        <f t="shared" si="1442"/>
        <v>5211 S FLETCHER AV 203</v>
      </c>
      <c r="BI2283" s="3" t="str">
        <f t="shared" si="1443"/>
        <v>Fernandina Beach</v>
      </c>
      <c r="BJ2283" s="3" t="str">
        <f t="shared" si="1444"/>
        <v>Florida</v>
      </c>
      <c r="BK2283" s="3">
        <f t="shared" si="1445"/>
        <v>32034</v>
      </c>
      <c r="BL2283" s="3" t="str">
        <f t="shared" si="1446"/>
        <v>5211 S FLETCHER AV 203 FERNANDINA BEACH FL 32034</v>
      </c>
      <c r="BM2283" s="3" t="str">
        <f t="shared" si="1447"/>
        <v>L</v>
      </c>
      <c r="BN2283" s="3" t="str">
        <f t="shared" si="1448"/>
        <v>Pass</v>
      </c>
      <c r="BO2283" s="3" t="str">
        <f t="shared" si="1449"/>
        <v>No</v>
      </c>
      <c r="BP2283" s="3" t="str">
        <f t="shared" si="1450"/>
        <v>FV&lt;$10K</v>
      </c>
      <c r="BQ2283" t="s">
        <v>6650</v>
      </c>
      <c r="BR2283" s="3" t="str">
        <f t="shared" si="1451"/>
        <v>No, &lt; $20K Lien</v>
      </c>
      <c r="BS2283" s="3" t="str">
        <f t="shared" si="1452"/>
        <v>No, Lien &lt; $20K</v>
      </c>
      <c r="BT2283" t="s">
        <v>6650</v>
      </c>
      <c r="BU2283" s="3" t="str">
        <f t="shared" si="1453"/>
        <v>No</v>
      </c>
      <c r="BV2283" s="3" t="str">
        <f t="shared" si="1454"/>
        <v>No</v>
      </c>
      <c r="BW2283" s="3">
        <f t="shared" si="1455"/>
        <v>0</v>
      </c>
      <c r="BX2283" s="3" t="str">
        <f t="shared" si="1456"/>
        <v>No</v>
      </c>
      <c r="BY2283" s="3">
        <f t="shared" si="1457"/>
        <v>166500</v>
      </c>
      <c r="BZ2283">
        <v>1</v>
      </c>
      <c r="CA2283" s="3">
        <f t="shared" si="1458"/>
        <v>166500</v>
      </c>
      <c r="CC2283" s="3">
        <f t="shared" si="1459"/>
        <v>0</v>
      </c>
      <c r="CD2283" s="3">
        <f t="shared" si="1460"/>
        <v>0</v>
      </c>
      <c r="CE2283" s="3" t="str">
        <f t="shared" si="1461"/>
        <v/>
      </c>
      <c r="CF2283" s="3" t="e">
        <f>HLOOKUP(CE2283,'Valuation Data'!$D$2:$K$5,4,FALSE)</f>
        <v>#N/A</v>
      </c>
      <c r="CG2283" s="3">
        <f t="shared" si="1462"/>
        <v>166500</v>
      </c>
      <c r="CH2283" s="3" t="str">
        <f t="shared" si="1463"/>
        <v>No</v>
      </c>
      <c r="CI2283" s="3" t="str">
        <f>VLOOKUP(R2283,'Use Codes &amp; County Type'!A:D,4,FALSE)</f>
        <v>R</v>
      </c>
      <c r="CJ2283" s="3" t="str">
        <f t="shared" si="1464"/>
        <v>No</v>
      </c>
      <c r="CK2283" s="3" t="str">
        <f t="shared" si="1465"/>
        <v>No</v>
      </c>
      <c r="CL2283" s="3">
        <f t="shared" si="1466"/>
        <v>0.35</v>
      </c>
      <c r="CM2283" s="3">
        <f t="shared" si="1467"/>
        <v>58274.999999999993</v>
      </c>
      <c r="CN2283" s="3">
        <f t="shared" si="1468"/>
        <v>11213.44</v>
      </c>
      <c r="CO2283" s="3">
        <f t="shared" si="1469"/>
        <v>47061.55999999999</v>
      </c>
      <c r="CP2283" s="3">
        <f t="shared" si="1470"/>
        <v>6.7347987987987995E-2</v>
      </c>
      <c r="CR2283" s="3" t="str">
        <f t="shared" si="1471"/>
        <v>No</v>
      </c>
      <c r="CV2283" s="3" t="str">
        <f t="shared" si="1472"/>
        <v>*Bid</v>
      </c>
      <c r="CW2283" s="3">
        <f t="shared" si="1473"/>
        <v>2282</v>
      </c>
      <c r="CX2283" s="3">
        <f t="shared" si="1474"/>
        <v>2803.36</v>
      </c>
      <c r="CY2283" s="3" t="str">
        <f t="shared" si="1475"/>
        <v>Ok</v>
      </c>
      <c r="CZ2283">
        <v>0</v>
      </c>
      <c r="DA2283">
        <v>0</v>
      </c>
    </row>
    <row r="2284" spans="1:105" x14ac:dyDescent="0.25">
      <c r="A2284">
        <v>2283</v>
      </c>
      <c r="B2284" t="s">
        <v>3</v>
      </c>
      <c r="C2284" t="s">
        <v>2392</v>
      </c>
      <c r="D2284">
        <v>712.96</v>
      </c>
      <c r="E2284">
        <v>2017</v>
      </c>
      <c r="F2284">
        <v>712.96</v>
      </c>
      <c r="G2284">
        <v>712.96</v>
      </c>
      <c r="H2284" s="3">
        <f t="shared" si="1435"/>
        <v>0</v>
      </c>
      <c r="I2284">
        <v>2633</v>
      </c>
      <c r="J2284" t="s">
        <v>2736</v>
      </c>
      <c r="K2284" t="s">
        <v>2738</v>
      </c>
      <c r="L2284">
        <v>32034</v>
      </c>
      <c r="M2284" t="s">
        <v>4486</v>
      </c>
      <c r="N2284" t="s">
        <v>4761</v>
      </c>
      <c r="O2284">
        <v>-81.460046229177195</v>
      </c>
      <c r="P2284">
        <v>30.631094398071902</v>
      </c>
      <c r="Q2284" t="s">
        <v>5941</v>
      </c>
      <c r="R2284">
        <v>1</v>
      </c>
      <c r="S2284" t="s">
        <v>6539</v>
      </c>
      <c r="T2284">
        <v>1001</v>
      </c>
      <c r="U2284" t="s">
        <v>6582</v>
      </c>
      <c r="V2284">
        <v>2017</v>
      </c>
      <c r="W2284">
        <v>80194</v>
      </c>
      <c r="X2284">
        <v>2017</v>
      </c>
      <c r="Y2284">
        <v>135207</v>
      </c>
      <c r="Z2284">
        <v>629.64</v>
      </c>
      <c r="AA2284" s="3">
        <f t="shared" si="1436"/>
        <v>0.88313509874326745</v>
      </c>
      <c r="AB2284" t="s">
        <v>6616</v>
      </c>
      <c r="AC2284" t="s">
        <v>6616</v>
      </c>
      <c r="AI2284" t="s">
        <v>6618</v>
      </c>
      <c r="AJ2284" t="s">
        <v>6618</v>
      </c>
      <c r="AK2284" t="s">
        <v>6618</v>
      </c>
      <c r="AL2284" t="s">
        <v>6618</v>
      </c>
      <c r="AM2284">
        <v>0</v>
      </c>
      <c r="AN2284">
        <v>0</v>
      </c>
      <c r="AO2284">
        <v>0</v>
      </c>
      <c r="AP2284" s="3" t="str">
        <f t="shared" si="1437"/>
        <v>No</v>
      </c>
      <c r="AQ2284" s="3" t="str">
        <f t="shared" si="1438"/>
        <v>No</v>
      </c>
      <c r="AR2284" s="3" t="str">
        <f t="shared" si="1439"/>
        <v>No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 t="s">
        <v>6634</v>
      </c>
      <c r="AZ2284" t="s">
        <v>6638</v>
      </c>
      <c r="BA2284">
        <v>1</v>
      </c>
      <c r="BB2284" t="s">
        <v>6617</v>
      </c>
      <c r="BC2284" t="s">
        <v>6616</v>
      </c>
      <c r="BD2284" s="4" t="str">
        <f t="shared" si="1440"/>
        <v>No</v>
      </c>
      <c r="BE2284" t="s">
        <v>6640</v>
      </c>
      <c r="BF2284" s="3" t="str">
        <f t="shared" si="1441"/>
        <v>No</v>
      </c>
      <c r="BG2284" t="s">
        <v>6645</v>
      </c>
      <c r="BH2284" s="3" t="str">
        <f t="shared" si="1442"/>
        <v>2633 AMELIA RD</v>
      </c>
      <c r="BI2284" s="3" t="str">
        <f t="shared" si="1443"/>
        <v>Fernandina Beach</v>
      </c>
      <c r="BJ2284" s="3" t="str">
        <f t="shared" si="1444"/>
        <v>Florida</v>
      </c>
      <c r="BK2284" s="3">
        <f t="shared" si="1445"/>
        <v>32034</v>
      </c>
      <c r="BL2284" s="3" t="str">
        <f t="shared" si="1446"/>
        <v>2633 AMELIA RD FERNANDINA BEACH FL 32034</v>
      </c>
      <c r="BM2284" s="3" t="str">
        <f t="shared" si="1447"/>
        <v/>
      </c>
      <c r="BN2284" s="3" t="str">
        <f t="shared" si="1448"/>
        <v>Pass</v>
      </c>
      <c r="BO2284" s="3" t="str">
        <f t="shared" si="1449"/>
        <v>No</v>
      </c>
      <c r="BP2284" s="3" t="str">
        <f t="shared" si="1450"/>
        <v>FV&lt;$10K</v>
      </c>
      <c r="BQ2284" t="s">
        <v>6650</v>
      </c>
      <c r="BR2284" s="3" t="str">
        <f t="shared" si="1451"/>
        <v>No, &lt; $20K Lien</v>
      </c>
      <c r="BS2284" s="3" t="str">
        <f t="shared" si="1452"/>
        <v>No, Lien &lt; $20K</v>
      </c>
      <c r="BT2284" t="s">
        <v>6650</v>
      </c>
      <c r="BU2284" s="3" t="str">
        <f t="shared" si="1453"/>
        <v>No</v>
      </c>
      <c r="BV2284" s="3" t="str">
        <f t="shared" si="1454"/>
        <v>No</v>
      </c>
      <c r="BW2284" s="3">
        <f t="shared" si="1455"/>
        <v>1</v>
      </c>
      <c r="BX2284" s="3" t="str">
        <f t="shared" si="1456"/>
        <v>No</v>
      </c>
      <c r="BY2284" s="3">
        <f t="shared" si="1457"/>
        <v>80194</v>
      </c>
      <c r="BZ2284">
        <v>1</v>
      </c>
      <c r="CA2284" s="3">
        <f t="shared" si="1458"/>
        <v>80194</v>
      </c>
      <c r="CC2284" s="3">
        <f t="shared" si="1459"/>
        <v>0</v>
      </c>
      <c r="CD2284" s="3">
        <f t="shared" si="1460"/>
        <v>0</v>
      </c>
      <c r="CE2284" s="3" t="str">
        <f t="shared" si="1461"/>
        <v/>
      </c>
      <c r="CF2284" s="3" t="e">
        <f>HLOOKUP(CE2284,'Valuation Data'!$D$2:$K$5,4,FALSE)</f>
        <v>#N/A</v>
      </c>
      <c r="CG2284" s="3">
        <f t="shared" si="1462"/>
        <v>80194</v>
      </c>
      <c r="CH2284" s="3" t="str">
        <f t="shared" si="1463"/>
        <v>No</v>
      </c>
      <c r="CI2284" s="3" t="str">
        <f>VLOOKUP(R2284,'Use Codes &amp; County Type'!A:D,4,FALSE)</f>
        <v>S</v>
      </c>
      <c r="CJ2284" s="3" t="str">
        <f t="shared" si="1464"/>
        <v>No</v>
      </c>
      <c r="CK2284" s="3" t="str">
        <f t="shared" si="1465"/>
        <v>Yes</v>
      </c>
      <c r="CL2284" s="3">
        <f t="shared" si="1466"/>
        <v>0.67</v>
      </c>
      <c r="CM2284" s="3">
        <f t="shared" si="1467"/>
        <v>53729.98</v>
      </c>
      <c r="CN2284" s="3">
        <f t="shared" si="1468"/>
        <v>3564.8</v>
      </c>
      <c r="CO2284" s="3">
        <f t="shared" si="1469"/>
        <v>50165.18</v>
      </c>
      <c r="CP2284" s="3">
        <f t="shared" si="1470"/>
        <v>4.4452203406738659E-2</v>
      </c>
      <c r="CR2284" s="3" t="str">
        <f t="shared" si="1471"/>
        <v>No</v>
      </c>
      <c r="CV2284" s="3" t="str">
        <f t="shared" si="1472"/>
        <v>*Bid</v>
      </c>
      <c r="CW2284" s="3">
        <f t="shared" si="1473"/>
        <v>2283</v>
      </c>
      <c r="CX2284" s="3">
        <f t="shared" si="1474"/>
        <v>712.96</v>
      </c>
      <c r="CY2284" s="3" t="str">
        <f t="shared" si="1475"/>
        <v>Ok</v>
      </c>
      <c r="CZ2284">
        <v>0</v>
      </c>
      <c r="DA2284">
        <v>0</v>
      </c>
    </row>
    <row r="2285" spans="1:105" x14ac:dyDescent="0.25">
      <c r="A2285">
        <v>2284</v>
      </c>
      <c r="B2285" t="s">
        <v>3</v>
      </c>
      <c r="C2285" t="s">
        <v>2393</v>
      </c>
      <c r="D2285">
        <v>1613.25</v>
      </c>
      <c r="E2285">
        <v>2017</v>
      </c>
      <c r="F2285">
        <v>1613.25</v>
      </c>
      <c r="G2285">
        <v>1613.25</v>
      </c>
      <c r="H2285" s="3">
        <f t="shared" si="1435"/>
        <v>0</v>
      </c>
      <c r="I2285">
        <v>96171</v>
      </c>
      <c r="J2285" t="s">
        <v>2737</v>
      </c>
      <c r="K2285" t="s">
        <v>2738</v>
      </c>
      <c r="L2285">
        <v>32034</v>
      </c>
      <c r="M2285" t="s">
        <v>4487</v>
      </c>
      <c r="N2285" t="s">
        <v>4764</v>
      </c>
      <c r="O2285">
        <v>-81.450700800757403</v>
      </c>
      <c r="P2285">
        <v>30.627376472414898</v>
      </c>
      <c r="Q2285" t="s">
        <v>6006</v>
      </c>
      <c r="R2285">
        <v>0</v>
      </c>
      <c r="S2285" t="s">
        <v>6538</v>
      </c>
      <c r="T2285">
        <v>8001</v>
      </c>
      <c r="U2285" t="s">
        <v>6581</v>
      </c>
      <c r="V2285">
        <v>2017</v>
      </c>
      <c r="W2285">
        <v>95000</v>
      </c>
      <c r="X2285">
        <v>2017</v>
      </c>
      <c r="Y2285">
        <v>95000</v>
      </c>
      <c r="Z2285">
        <v>1462.09</v>
      </c>
      <c r="AA2285" s="3">
        <f t="shared" si="1436"/>
        <v>0.9063009452967612</v>
      </c>
      <c r="AB2285" t="s">
        <v>6616</v>
      </c>
      <c r="AC2285" t="s">
        <v>6616</v>
      </c>
      <c r="AI2285" t="s">
        <v>6618</v>
      </c>
      <c r="AJ2285" t="s">
        <v>6618</v>
      </c>
      <c r="AK2285" t="s">
        <v>6618</v>
      </c>
      <c r="AL2285" t="s">
        <v>6618</v>
      </c>
      <c r="AM2285">
        <v>0</v>
      </c>
      <c r="AN2285">
        <v>0</v>
      </c>
      <c r="AO2285">
        <v>0</v>
      </c>
      <c r="AP2285" s="3" t="str">
        <f t="shared" si="1437"/>
        <v>No</v>
      </c>
      <c r="AQ2285" s="3" t="str">
        <f t="shared" si="1438"/>
        <v>No</v>
      </c>
      <c r="AR2285" s="3" t="str">
        <f t="shared" si="1439"/>
        <v>No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1</v>
      </c>
      <c r="AY2285" t="s">
        <v>6636</v>
      </c>
      <c r="AZ2285" t="s">
        <v>6638</v>
      </c>
      <c r="BA2285">
        <v>1</v>
      </c>
      <c r="BB2285" t="s">
        <v>6616</v>
      </c>
      <c r="BC2285" t="s">
        <v>6616</v>
      </c>
      <c r="BD2285" s="4" t="str">
        <f t="shared" si="1440"/>
        <v>No</v>
      </c>
      <c r="BE2285" t="s">
        <v>6640</v>
      </c>
      <c r="BF2285" s="3" t="str">
        <f t="shared" si="1441"/>
        <v>No</v>
      </c>
      <c r="BG2285" t="s">
        <v>6645</v>
      </c>
      <c r="BH2285" s="3" t="str">
        <f t="shared" si="1442"/>
        <v>96171 OCEAN BREEZE DR</v>
      </c>
      <c r="BI2285" s="3" t="str">
        <f t="shared" si="1443"/>
        <v>Fernandina</v>
      </c>
      <c r="BJ2285" s="3" t="str">
        <f t="shared" si="1444"/>
        <v>Florida</v>
      </c>
      <c r="BK2285" s="3">
        <f t="shared" si="1445"/>
        <v>32034</v>
      </c>
      <c r="BL2285" s="3" t="str">
        <f t="shared" si="1446"/>
        <v>96171 OCEAN BREEZE DR FERNANDINA FL 32034</v>
      </c>
      <c r="BM2285" s="3" t="str">
        <f t="shared" si="1447"/>
        <v/>
      </c>
      <c r="BN2285" s="3" t="str">
        <f t="shared" si="1448"/>
        <v>Pass</v>
      </c>
      <c r="BO2285" s="3" t="str">
        <f t="shared" si="1449"/>
        <v>No</v>
      </c>
      <c r="BP2285" s="3" t="str">
        <f t="shared" si="1450"/>
        <v>FV&lt;$10K</v>
      </c>
      <c r="BQ2285" t="s">
        <v>6650</v>
      </c>
      <c r="BR2285" s="3" t="str">
        <f t="shared" si="1451"/>
        <v>No, &lt; $20K Lien</v>
      </c>
      <c r="BS2285" s="3" t="str">
        <f t="shared" si="1452"/>
        <v>No, Lien &lt; $20K</v>
      </c>
      <c r="BT2285" t="s">
        <v>6650</v>
      </c>
      <c r="BU2285" s="3" t="str">
        <f t="shared" si="1453"/>
        <v>No</v>
      </c>
      <c r="BV2285" s="3" t="str">
        <f t="shared" si="1454"/>
        <v>No</v>
      </c>
      <c r="BW2285" s="3">
        <f t="shared" si="1455"/>
        <v>1</v>
      </c>
      <c r="BX2285" s="3" t="str">
        <f t="shared" si="1456"/>
        <v>No</v>
      </c>
      <c r="BY2285" s="3">
        <f t="shared" si="1457"/>
        <v>95000</v>
      </c>
      <c r="BZ2285">
        <v>1</v>
      </c>
      <c r="CA2285" s="3">
        <f t="shared" si="1458"/>
        <v>95000</v>
      </c>
      <c r="CC2285" s="3">
        <f t="shared" si="1459"/>
        <v>0</v>
      </c>
      <c r="CD2285" s="3">
        <f t="shared" si="1460"/>
        <v>0</v>
      </c>
      <c r="CE2285" s="3" t="str">
        <f t="shared" si="1461"/>
        <v/>
      </c>
      <c r="CF2285" s="3" t="e">
        <f>HLOOKUP(CE2285,'Valuation Data'!$D$2:$K$5,4,FALSE)</f>
        <v>#N/A</v>
      </c>
      <c r="CG2285" s="3">
        <f t="shared" si="1462"/>
        <v>95000</v>
      </c>
      <c r="CH2285" s="3" t="str">
        <f t="shared" si="1463"/>
        <v>No</v>
      </c>
      <c r="CI2285" s="3" t="str">
        <f>VLOOKUP(R2285,'Use Codes &amp; County Type'!A:D,4,FALSE)</f>
        <v>V</v>
      </c>
      <c r="CJ2285" s="3" t="str">
        <f t="shared" si="1464"/>
        <v>Yes</v>
      </c>
      <c r="CK2285" s="3" t="str">
        <f t="shared" si="1465"/>
        <v>No</v>
      </c>
      <c r="CL2285" s="3">
        <f t="shared" si="1466"/>
        <v>0</v>
      </c>
      <c r="CM2285" s="3">
        <f t="shared" si="1467"/>
        <v>0</v>
      </c>
      <c r="CN2285" s="3">
        <f t="shared" si="1468"/>
        <v>8066.25</v>
      </c>
      <c r="CO2285" s="3">
        <f t="shared" si="1469"/>
        <v>-8066.25</v>
      </c>
      <c r="CP2285" s="3">
        <f t="shared" si="1470"/>
        <v>8.4907894736842099E-2</v>
      </c>
      <c r="CR2285" s="3" t="str">
        <f t="shared" si="1471"/>
        <v>No</v>
      </c>
      <c r="CV2285" s="3" t="str">
        <f t="shared" si="1472"/>
        <v>Vacant, No Sales Data</v>
      </c>
      <c r="CW2285" s="3">
        <f t="shared" si="1473"/>
        <v>2284</v>
      </c>
      <c r="CX2285" s="3">
        <f t="shared" si="1474"/>
        <v>1613.25</v>
      </c>
      <c r="CY2285" s="3" t="str">
        <f t="shared" si="1475"/>
        <v>Ok</v>
      </c>
      <c r="CZ2285">
        <v>0</v>
      </c>
      <c r="DA2285">
        <v>0</v>
      </c>
    </row>
    <row r="2286" spans="1:105" x14ac:dyDescent="0.25">
      <c r="A2286">
        <v>2285</v>
      </c>
      <c r="B2286" t="s">
        <v>3</v>
      </c>
      <c r="C2286" t="s">
        <v>2394</v>
      </c>
      <c r="D2286">
        <v>1613.25</v>
      </c>
      <c r="E2286">
        <v>2017</v>
      </c>
      <c r="F2286">
        <v>1613.25</v>
      </c>
      <c r="G2286">
        <v>1613.25</v>
      </c>
      <c r="H2286" s="3">
        <f t="shared" si="1435"/>
        <v>0</v>
      </c>
      <c r="I2286">
        <v>96119</v>
      </c>
      <c r="J2286" t="s">
        <v>2737</v>
      </c>
      <c r="K2286" t="s">
        <v>2738</v>
      </c>
      <c r="L2286">
        <v>32034</v>
      </c>
      <c r="M2286" t="s">
        <v>4488</v>
      </c>
      <c r="N2286" t="s">
        <v>4764</v>
      </c>
      <c r="O2286">
        <v>-81.451189482815906</v>
      </c>
      <c r="P2286">
        <v>30.628942963116</v>
      </c>
      <c r="Q2286" t="s">
        <v>6006</v>
      </c>
      <c r="R2286">
        <v>0</v>
      </c>
      <c r="S2286" t="s">
        <v>6538</v>
      </c>
      <c r="T2286">
        <v>8001</v>
      </c>
      <c r="U2286" t="s">
        <v>6581</v>
      </c>
      <c r="V2286">
        <v>2017</v>
      </c>
      <c r="W2286">
        <v>95000</v>
      </c>
      <c r="X2286">
        <v>2017</v>
      </c>
      <c r="Y2286">
        <v>95000</v>
      </c>
      <c r="Z2286">
        <v>1462.09</v>
      </c>
      <c r="AA2286" s="3">
        <f t="shared" si="1436"/>
        <v>0.9063009452967612</v>
      </c>
      <c r="AB2286" t="s">
        <v>6616</v>
      </c>
      <c r="AC2286" t="s">
        <v>6616</v>
      </c>
      <c r="AI2286" t="s">
        <v>6618</v>
      </c>
      <c r="AJ2286" t="s">
        <v>6618</v>
      </c>
      <c r="AK2286" t="s">
        <v>6618</v>
      </c>
      <c r="AL2286" t="s">
        <v>6618</v>
      </c>
      <c r="AM2286">
        <v>0</v>
      </c>
      <c r="AN2286">
        <v>0</v>
      </c>
      <c r="AO2286">
        <v>0</v>
      </c>
      <c r="AP2286" s="3" t="str">
        <f t="shared" si="1437"/>
        <v>No</v>
      </c>
      <c r="AQ2286" s="3" t="str">
        <f t="shared" si="1438"/>
        <v>No</v>
      </c>
      <c r="AR2286" s="3" t="str">
        <f t="shared" si="1439"/>
        <v>No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 t="s">
        <v>6634</v>
      </c>
      <c r="AZ2286" t="s">
        <v>6638</v>
      </c>
      <c r="BA2286">
        <v>1</v>
      </c>
      <c r="BB2286" t="s">
        <v>6616</v>
      </c>
      <c r="BC2286" t="s">
        <v>6616</v>
      </c>
      <c r="BD2286" s="4" t="str">
        <f t="shared" si="1440"/>
        <v>No</v>
      </c>
      <c r="BE2286" t="s">
        <v>6640</v>
      </c>
      <c r="BF2286" s="3" t="str">
        <f t="shared" si="1441"/>
        <v>No</v>
      </c>
      <c r="BG2286" t="s">
        <v>6645</v>
      </c>
      <c r="BH2286" s="3" t="str">
        <f t="shared" si="1442"/>
        <v>96119 OCEAN BREEZE DR</v>
      </c>
      <c r="BI2286" s="3" t="str">
        <f t="shared" si="1443"/>
        <v>Fernandina</v>
      </c>
      <c r="BJ2286" s="3" t="str">
        <f t="shared" si="1444"/>
        <v>Florida</v>
      </c>
      <c r="BK2286" s="3">
        <f t="shared" si="1445"/>
        <v>32034</v>
      </c>
      <c r="BL2286" s="3" t="str">
        <f t="shared" si="1446"/>
        <v>96119 OCEAN BREEZE DR FERNANDINA FL 32034</v>
      </c>
      <c r="BM2286" s="3" t="str">
        <f t="shared" si="1447"/>
        <v/>
      </c>
      <c r="BN2286" s="3" t="str">
        <f t="shared" si="1448"/>
        <v>Pass</v>
      </c>
      <c r="BO2286" s="3" t="str">
        <f t="shared" si="1449"/>
        <v>No</v>
      </c>
      <c r="BP2286" s="3" t="str">
        <f t="shared" si="1450"/>
        <v>FV&lt;$10K</v>
      </c>
      <c r="BQ2286" t="s">
        <v>6650</v>
      </c>
      <c r="BR2286" s="3" t="str">
        <f t="shared" si="1451"/>
        <v>No, &lt; $20K Lien</v>
      </c>
      <c r="BS2286" s="3" t="str">
        <f t="shared" si="1452"/>
        <v>No, Lien &lt; $20K</v>
      </c>
      <c r="BT2286" t="s">
        <v>6650</v>
      </c>
      <c r="BU2286" s="3" t="str">
        <f t="shared" si="1453"/>
        <v>No</v>
      </c>
      <c r="BV2286" s="3" t="str">
        <f t="shared" si="1454"/>
        <v>No</v>
      </c>
      <c r="BW2286" s="3">
        <f t="shared" si="1455"/>
        <v>1</v>
      </c>
      <c r="BX2286" s="3" t="str">
        <f t="shared" si="1456"/>
        <v>No</v>
      </c>
      <c r="BY2286" s="3">
        <f t="shared" si="1457"/>
        <v>95000</v>
      </c>
      <c r="BZ2286">
        <v>1</v>
      </c>
      <c r="CA2286" s="3">
        <f t="shared" si="1458"/>
        <v>95000</v>
      </c>
      <c r="CC2286" s="3">
        <f t="shared" si="1459"/>
        <v>0</v>
      </c>
      <c r="CD2286" s="3">
        <f t="shared" si="1460"/>
        <v>0</v>
      </c>
      <c r="CE2286" s="3" t="str">
        <f t="shared" si="1461"/>
        <v/>
      </c>
      <c r="CF2286" s="3" t="e">
        <f>HLOOKUP(CE2286,'Valuation Data'!$D$2:$K$5,4,FALSE)</f>
        <v>#N/A</v>
      </c>
      <c r="CG2286" s="3">
        <f t="shared" si="1462"/>
        <v>95000</v>
      </c>
      <c r="CH2286" s="3" t="str">
        <f t="shared" si="1463"/>
        <v>No</v>
      </c>
      <c r="CI2286" s="3" t="str">
        <f>VLOOKUP(R2286,'Use Codes &amp; County Type'!A:D,4,FALSE)</f>
        <v>V</v>
      </c>
      <c r="CJ2286" s="3" t="str">
        <f t="shared" si="1464"/>
        <v>Yes</v>
      </c>
      <c r="CK2286" s="3" t="str">
        <f t="shared" si="1465"/>
        <v>No</v>
      </c>
      <c r="CL2286" s="3">
        <f t="shared" si="1466"/>
        <v>0</v>
      </c>
      <c r="CM2286" s="3">
        <f t="shared" si="1467"/>
        <v>0</v>
      </c>
      <c r="CN2286" s="3">
        <f t="shared" si="1468"/>
        <v>8066.25</v>
      </c>
      <c r="CO2286" s="3">
        <f t="shared" si="1469"/>
        <v>-8066.25</v>
      </c>
      <c r="CP2286" s="3">
        <f t="shared" si="1470"/>
        <v>8.4907894736842099E-2</v>
      </c>
      <c r="CR2286" s="3" t="str">
        <f t="shared" si="1471"/>
        <v>No</v>
      </c>
      <c r="CV2286" s="3" t="str">
        <f t="shared" si="1472"/>
        <v>Vacant, No Sales Data</v>
      </c>
      <c r="CW2286" s="3">
        <f t="shared" si="1473"/>
        <v>2285</v>
      </c>
      <c r="CX2286" s="3">
        <f t="shared" si="1474"/>
        <v>1613.25</v>
      </c>
      <c r="CY2286" s="3" t="str">
        <f t="shared" si="1475"/>
        <v>Ok</v>
      </c>
      <c r="CZ2286">
        <v>0</v>
      </c>
      <c r="DA2286">
        <v>0</v>
      </c>
    </row>
    <row r="2287" spans="1:105" x14ac:dyDescent="0.25">
      <c r="A2287">
        <v>2286</v>
      </c>
      <c r="B2287" t="s">
        <v>3</v>
      </c>
      <c r="C2287" t="s">
        <v>2395</v>
      </c>
      <c r="D2287">
        <v>8520.7999999999993</v>
      </c>
      <c r="E2287">
        <v>2017</v>
      </c>
      <c r="F2287">
        <v>8520.7999999999993</v>
      </c>
      <c r="G2287">
        <v>8520.7999999999993</v>
      </c>
      <c r="H2287" s="3">
        <f t="shared" si="1435"/>
        <v>0</v>
      </c>
      <c r="J2287" t="s">
        <v>2736</v>
      </c>
      <c r="K2287" t="s">
        <v>2738</v>
      </c>
      <c r="L2287">
        <v>32034</v>
      </c>
      <c r="M2287" t="s">
        <v>4489</v>
      </c>
      <c r="N2287" t="s">
        <v>4761</v>
      </c>
      <c r="O2287">
        <v>-81.461149202310807</v>
      </c>
      <c r="P2287">
        <v>30.585450552647899</v>
      </c>
      <c r="Q2287" t="s">
        <v>6317</v>
      </c>
      <c r="R2287">
        <v>0</v>
      </c>
      <c r="S2287" t="s">
        <v>6538</v>
      </c>
      <c r="T2287">
        <v>8001</v>
      </c>
      <c r="U2287" t="s">
        <v>6581</v>
      </c>
      <c r="V2287">
        <v>2017</v>
      </c>
      <c r="W2287">
        <v>510000</v>
      </c>
      <c r="X2287">
        <v>2017</v>
      </c>
      <c r="Y2287">
        <v>510000</v>
      </c>
      <c r="Z2287">
        <v>7849.1</v>
      </c>
      <c r="AA2287" s="3">
        <f t="shared" si="1436"/>
        <v>0.92116937376772146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 s="3" t="str">
        <f t="shared" si="1437"/>
        <v>No</v>
      </c>
      <c r="AQ2287" s="3" t="str">
        <f t="shared" si="1438"/>
        <v>No</v>
      </c>
      <c r="AR2287" s="3" t="str">
        <f t="shared" si="1439"/>
        <v>No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 t="s">
        <v>6634</v>
      </c>
      <c r="AZ2287" t="s">
        <v>6638</v>
      </c>
      <c r="BA2287">
        <v>0</v>
      </c>
      <c r="BB2287" t="s">
        <v>6616</v>
      </c>
      <c r="BC2287">
        <v>0</v>
      </c>
      <c r="BD2287" s="4" t="str">
        <f t="shared" si="1440"/>
        <v>No</v>
      </c>
      <c r="BE2287" t="s">
        <v>6640</v>
      </c>
      <c r="BF2287" s="3" t="str">
        <f t="shared" si="1441"/>
        <v>No</v>
      </c>
      <c r="BG2287" t="s">
        <v>6645</v>
      </c>
      <c r="BH2287" s="3" t="str">
        <f t="shared" si="1442"/>
        <v>MANUCY RD</v>
      </c>
      <c r="BI2287" s="3" t="str">
        <f t="shared" si="1443"/>
        <v>Fernandina Beach</v>
      </c>
      <c r="BJ2287" s="3" t="str">
        <f t="shared" si="1444"/>
        <v>Florida</v>
      </c>
      <c r="BK2287" s="3">
        <f t="shared" si="1445"/>
        <v>32034</v>
      </c>
      <c r="BL2287" s="3" t="str">
        <f t="shared" si="1446"/>
        <v>MANUCY RD FERNANDINA BEACH FL 32034</v>
      </c>
      <c r="BM2287" s="3" t="str">
        <f t="shared" si="1447"/>
        <v/>
      </c>
      <c r="BN2287" s="3" t="str">
        <f t="shared" si="1448"/>
        <v>Pass</v>
      </c>
      <c r="BO2287" s="3" t="str">
        <f t="shared" si="1449"/>
        <v>No</v>
      </c>
      <c r="BP2287" s="3" t="str">
        <f t="shared" si="1450"/>
        <v>FV&lt;$10K</v>
      </c>
      <c r="BQ2287" t="s">
        <v>6650</v>
      </c>
      <c r="BR2287" s="3" t="str">
        <f t="shared" si="1451"/>
        <v>No, &lt; $20K Lien</v>
      </c>
      <c r="BS2287" s="3" t="str">
        <f t="shared" si="1452"/>
        <v>No, Lien &lt; $20K</v>
      </c>
      <c r="BT2287" t="s">
        <v>6650</v>
      </c>
      <c r="BU2287" s="3" t="str">
        <f t="shared" si="1453"/>
        <v>No</v>
      </c>
      <c r="BV2287" s="3" t="str">
        <f t="shared" si="1454"/>
        <v>No</v>
      </c>
      <c r="BW2287" s="3">
        <f t="shared" si="1455"/>
        <v>0</v>
      </c>
      <c r="BX2287" s="3" t="str">
        <f t="shared" si="1456"/>
        <v>No</v>
      </c>
      <c r="BY2287" s="3">
        <f t="shared" si="1457"/>
        <v>510000</v>
      </c>
      <c r="BZ2287">
        <v>1</v>
      </c>
      <c r="CA2287" s="3">
        <f t="shared" si="1458"/>
        <v>510000</v>
      </c>
      <c r="CC2287" s="3">
        <f t="shared" si="1459"/>
        <v>0</v>
      </c>
      <c r="CD2287" s="3">
        <f t="shared" si="1460"/>
        <v>0</v>
      </c>
      <c r="CE2287" s="3" t="str">
        <f t="shared" si="1461"/>
        <v/>
      </c>
      <c r="CF2287" s="3" t="e">
        <f>HLOOKUP(CE2287,'Valuation Data'!$D$2:$K$5,4,FALSE)</f>
        <v>#N/A</v>
      </c>
      <c r="CG2287" s="3">
        <f t="shared" si="1462"/>
        <v>510000</v>
      </c>
      <c r="CH2287" s="3" t="str">
        <f t="shared" si="1463"/>
        <v>No</v>
      </c>
      <c r="CI2287" s="3" t="str">
        <f>VLOOKUP(R2287,'Use Codes &amp; County Type'!A:D,4,FALSE)</f>
        <v>V</v>
      </c>
      <c r="CJ2287" s="3" t="str">
        <f t="shared" si="1464"/>
        <v>Yes</v>
      </c>
      <c r="CK2287" s="3" t="str">
        <f t="shared" si="1465"/>
        <v>No</v>
      </c>
      <c r="CL2287" s="3">
        <f t="shared" si="1466"/>
        <v>0</v>
      </c>
      <c r="CM2287" s="3">
        <f t="shared" si="1467"/>
        <v>0</v>
      </c>
      <c r="CN2287" s="3">
        <f t="shared" si="1468"/>
        <v>34083.199999999997</v>
      </c>
      <c r="CO2287" s="3">
        <f t="shared" si="1469"/>
        <v>-34083.199999999997</v>
      </c>
      <c r="CP2287" s="3">
        <f t="shared" si="1470"/>
        <v>6.682980392156862E-2</v>
      </c>
      <c r="CR2287" s="3" t="str">
        <f t="shared" si="1471"/>
        <v>No</v>
      </c>
      <c r="CV2287" s="3" t="str">
        <f t="shared" si="1472"/>
        <v>Vacant, No Sales Data</v>
      </c>
      <c r="CW2287" s="3">
        <f t="shared" si="1473"/>
        <v>2286</v>
      </c>
      <c r="CX2287" s="3">
        <f t="shared" si="1474"/>
        <v>8520.7999999999993</v>
      </c>
      <c r="CY2287" s="3" t="str">
        <f t="shared" si="1475"/>
        <v>Ok</v>
      </c>
      <c r="CZ2287">
        <v>0</v>
      </c>
      <c r="DA2287">
        <v>0</v>
      </c>
    </row>
    <row r="2288" spans="1:105" x14ac:dyDescent="0.25">
      <c r="A2288">
        <v>2287</v>
      </c>
      <c r="B2288" t="s">
        <v>3</v>
      </c>
      <c r="C2288" t="s">
        <v>2396</v>
      </c>
      <c r="D2288">
        <v>3292.09</v>
      </c>
      <c r="E2288">
        <v>2017</v>
      </c>
      <c r="F2288">
        <v>3292.09</v>
      </c>
      <c r="G2288">
        <v>3292.09</v>
      </c>
      <c r="H2288" s="3">
        <f t="shared" si="1435"/>
        <v>0</v>
      </c>
      <c r="I2288">
        <v>4820</v>
      </c>
      <c r="J2288" t="s">
        <v>2736</v>
      </c>
      <c r="K2288" t="s">
        <v>2738</v>
      </c>
      <c r="L2288">
        <v>32034</v>
      </c>
      <c r="M2288" t="s">
        <v>4490</v>
      </c>
      <c r="N2288" t="s">
        <v>4761</v>
      </c>
      <c r="O2288">
        <v>-81.456603728360903</v>
      </c>
      <c r="P2288">
        <v>30.5898386360236</v>
      </c>
      <c r="Q2288" t="s">
        <v>6318</v>
      </c>
      <c r="R2288">
        <v>1</v>
      </c>
      <c r="S2288" t="s">
        <v>6539</v>
      </c>
      <c r="T2288">
        <v>1001</v>
      </c>
      <c r="U2288" t="s">
        <v>6582</v>
      </c>
      <c r="V2288">
        <v>2017</v>
      </c>
      <c r="W2288">
        <v>235147</v>
      </c>
      <c r="X2288">
        <v>2017</v>
      </c>
      <c r="Y2288">
        <v>240418</v>
      </c>
      <c r="Z2288">
        <v>3014.42</v>
      </c>
      <c r="AA2288" s="3">
        <f t="shared" si="1436"/>
        <v>0.91565540431762193</v>
      </c>
      <c r="AB2288" t="s">
        <v>6616</v>
      </c>
      <c r="AC2288" t="s">
        <v>6616</v>
      </c>
      <c r="AD2288" t="s">
        <v>6616</v>
      </c>
      <c r="AH2288" t="s">
        <v>6616</v>
      </c>
      <c r="AI2288" t="s">
        <v>6618</v>
      </c>
      <c r="AJ2288" t="s">
        <v>6618</v>
      </c>
      <c r="AK2288" t="s">
        <v>6618</v>
      </c>
      <c r="AL2288" t="s">
        <v>6618</v>
      </c>
      <c r="AM2288" t="s">
        <v>6618</v>
      </c>
      <c r="AN2288" t="s">
        <v>6618</v>
      </c>
      <c r="AO2288" t="s">
        <v>6618</v>
      </c>
      <c r="AP2288" s="3" t="str">
        <f t="shared" si="1437"/>
        <v>No</v>
      </c>
      <c r="AQ2288" s="3" t="str">
        <f t="shared" si="1438"/>
        <v>No</v>
      </c>
      <c r="AR2288" s="3" t="str">
        <f t="shared" si="1439"/>
        <v>No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1</v>
      </c>
      <c r="AY2288" t="s">
        <v>6636</v>
      </c>
      <c r="AZ2288" t="s">
        <v>6638</v>
      </c>
      <c r="BA2288">
        <v>0</v>
      </c>
      <c r="BB2288" t="s">
        <v>6617</v>
      </c>
      <c r="BC2288" t="s">
        <v>6616</v>
      </c>
      <c r="BD2288" s="4" t="str">
        <f t="shared" si="1440"/>
        <v>No</v>
      </c>
      <c r="BE2288" t="s">
        <v>6640</v>
      </c>
      <c r="BF2288" s="3" t="str">
        <f t="shared" si="1441"/>
        <v>No</v>
      </c>
      <c r="BG2288" t="s">
        <v>6645</v>
      </c>
      <c r="BH2288" s="3" t="str">
        <f t="shared" si="1442"/>
        <v>4820 FIRST COAST HWY</v>
      </c>
      <c r="BI2288" s="3" t="str">
        <f t="shared" si="1443"/>
        <v>Fernandina Beach</v>
      </c>
      <c r="BJ2288" s="3" t="str">
        <f t="shared" si="1444"/>
        <v>Florida</v>
      </c>
      <c r="BK2288" s="3">
        <f t="shared" si="1445"/>
        <v>32034</v>
      </c>
      <c r="BL2288" s="3" t="str">
        <f t="shared" si="1446"/>
        <v>4820 FIRST COAST HWY FERNANDINA BEACH FL 32034</v>
      </c>
      <c r="BM2288" s="3" t="str">
        <f t="shared" si="1447"/>
        <v/>
      </c>
      <c r="BN2288" s="3" t="str">
        <f t="shared" si="1448"/>
        <v>Pass</v>
      </c>
      <c r="BO2288" s="3" t="str">
        <f t="shared" si="1449"/>
        <v>No</v>
      </c>
      <c r="BP2288" s="3" t="str">
        <f t="shared" si="1450"/>
        <v>FV&lt;$10K</v>
      </c>
      <c r="BQ2288" t="s">
        <v>6650</v>
      </c>
      <c r="BR2288" s="3" t="str">
        <f t="shared" si="1451"/>
        <v>No, &lt; $20K Lien</v>
      </c>
      <c r="BS2288" s="3" t="str">
        <f t="shared" si="1452"/>
        <v>No, Lien &lt; $20K</v>
      </c>
      <c r="BT2288" t="s">
        <v>6650</v>
      </c>
      <c r="BU2288" s="3" t="str">
        <f t="shared" si="1453"/>
        <v>No</v>
      </c>
      <c r="BV2288" s="3" t="str">
        <f t="shared" si="1454"/>
        <v>No</v>
      </c>
      <c r="BW2288" s="3">
        <f t="shared" si="1455"/>
        <v>0</v>
      </c>
      <c r="BX2288" s="3" t="str">
        <f t="shared" si="1456"/>
        <v>No</v>
      </c>
      <c r="BY2288" s="3">
        <f t="shared" si="1457"/>
        <v>235147</v>
      </c>
      <c r="BZ2288">
        <v>1</v>
      </c>
      <c r="CA2288" s="3">
        <f t="shared" si="1458"/>
        <v>235147</v>
      </c>
      <c r="CC2288" s="3">
        <f t="shared" si="1459"/>
        <v>0</v>
      </c>
      <c r="CD2288" s="3">
        <f t="shared" si="1460"/>
        <v>0</v>
      </c>
      <c r="CE2288" s="3" t="str">
        <f t="shared" si="1461"/>
        <v/>
      </c>
      <c r="CF2288" s="3" t="e">
        <f>HLOOKUP(CE2288,'Valuation Data'!$D$2:$K$5,4,FALSE)</f>
        <v>#N/A</v>
      </c>
      <c r="CG2288" s="3">
        <f t="shared" si="1462"/>
        <v>235147</v>
      </c>
      <c r="CH2288" s="3" t="str">
        <f t="shared" si="1463"/>
        <v>No</v>
      </c>
      <c r="CI2288" s="3" t="str">
        <f>VLOOKUP(R2288,'Use Codes &amp; County Type'!A:D,4,FALSE)</f>
        <v>S</v>
      </c>
      <c r="CJ2288" s="3" t="str">
        <f t="shared" si="1464"/>
        <v>No</v>
      </c>
      <c r="CK2288" s="3" t="str">
        <f t="shared" si="1465"/>
        <v>Yes</v>
      </c>
      <c r="CL2288" s="3">
        <f t="shared" si="1466"/>
        <v>0.67</v>
      </c>
      <c r="CM2288" s="3">
        <f t="shared" si="1467"/>
        <v>157548.49000000002</v>
      </c>
      <c r="CN2288" s="3">
        <f t="shared" si="1468"/>
        <v>13168.36</v>
      </c>
      <c r="CO2288" s="3">
        <f t="shared" si="1469"/>
        <v>144380.13</v>
      </c>
      <c r="CP2288" s="3">
        <f t="shared" si="1470"/>
        <v>5.6000544340348804E-2</v>
      </c>
      <c r="CR2288" s="3" t="str">
        <f t="shared" si="1471"/>
        <v>No</v>
      </c>
      <c r="CV2288" s="3" t="str">
        <f t="shared" si="1472"/>
        <v>*Bid</v>
      </c>
      <c r="CW2288" s="3">
        <f t="shared" si="1473"/>
        <v>2287</v>
      </c>
      <c r="CX2288" s="3">
        <f t="shared" si="1474"/>
        <v>3292.09</v>
      </c>
      <c r="CY2288" s="3" t="str">
        <f t="shared" si="1475"/>
        <v>Ok</v>
      </c>
      <c r="CZ2288">
        <v>0</v>
      </c>
      <c r="DA2288">
        <v>0</v>
      </c>
    </row>
    <row r="2289" spans="1:105" x14ac:dyDescent="0.25">
      <c r="A2289">
        <v>2288</v>
      </c>
      <c r="B2289" t="s">
        <v>3</v>
      </c>
      <c r="C2289" t="s">
        <v>2397</v>
      </c>
      <c r="D2289">
        <v>43.1</v>
      </c>
      <c r="E2289">
        <v>2017</v>
      </c>
      <c r="F2289">
        <v>43.1</v>
      </c>
      <c r="G2289">
        <v>43.1</v>
      </c>
      <c r="H2289" s="3">
        <f t="shared" si="1435"/>
        <v>0</v>
      </c>
      <c r="J2289" t="s">
        <v>2736</v>
      </c>
      <c r="K2289" t="s">
        <v>2738</v>
      </c>
      <c r="L2289">
        <v>32034</v>
      </c>
      <c r="M2289" t="s">
        <v>4491</v>
      </c>
      <c r="N2289" t="s">
        <v>4761</v>
      </c>
      <c r="O2289">
        <v>-81.454780223886104</v>
      </c>
      <c r="P2289">
        <v>30.59558601849</v>
      </c>
      <c r="Q2289" t="s">
        <v>6319</v>
      </c>
      <c r="R2289">
        <v>0</v>
      </c>
      <c r="S2289" t="s">
        <v>6538</v>
      </c>
      <c r="T2289">
        <v>8001</v>
      </c>
      <c r="U2289" t="s">
        <v>6581</v>
      </c>
      <c r="V2289">
        <v>2017</v>
      </c>
      <c r="W2289">
        <v>605</v>
      </c>
      <c r="X2289">
        <v>2017</v>
      </c>
      <c r="Y2289">
        <v>750</v>
      </c>
      <c r="Z2289">
        <v>10.26</v>
      </c>
      <c r="AA2289" s="3">
        <f t="shared" si="1436"/>
        <v>0.23805104408352667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 s="3" t="str">
        <f t="shared" si="1437"/>
        <v>No</v>
      </c>
      <c r="AQ2289" s="3" t="str">
        <f t="shared" si="1438"/>
        <v>No</v>
      </c>
      <c r="AR2289" s="3" t="str">
        <f t="shared" si="1439"/>
        <v>No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 t="s">
        <v>6634</v>
      </c>
      <c r="AZ2289">
        <v>0</v>
      </c>
      <c r="BA2289">
        <v>0</v>
      </c>
      <c r="BB2289" t="s">
        <v>6616</v>
      </c>
      <c r="BC2289">
        <v>0</v>
      </c>
      <c r="BD2289" s="4" t="str">
        <f t="shared" si="1440"/>
        <v>No</v>
      </c>
      <c r="BE2289" t="s">
        <v>6640</v>
      </c>
      <c r="BF2289" s="3" t="str">
        <f t="shared" si="1441"/>
        <v>No</v>
      </c>
      <c r="BG2289" t="s">
        <v>6645</v>
      </c>
      <c r="BH2289" s="3" t="str">
        <f t="shared" si="1442"/>
        <v>PHILIPS MANOR PL</v>
      </c>
      <c r="BI2289" s="3" t="str">
        <f t="shared" si="1443"/>
        <v>Fernandina Beach</v>
      </c>
      <c r="BJ2289" s="3" t="str">
        <f t="shared" si="1444"/>
        <v>Florida</v>
      </c>
      <c r="BK2289" s="3">
        <f t="shared" si="1445"/>
        <v>32034</v>
      </c>
      <c r="BL2289" s="3" t="str">
        <f t="shared" si="1446"/>
        <v>PHILIPS MANOR PL FERNANDINA BEACH FL 32034</v>
      </c>
      <c r="BM2289" s="3" t="str">
        <f t="shared" si="1447"/>
        <v/>
      </c>
      <c r="BN2289" s="3" t="str">
        <f t="shared" si="1448"/>
        <v>Lien&lt;$150</v>
      </c>
      <c r="BO2289" s="3" t="str">
        <f t="shared" si="1449"/>
        <v>No</v>
      </c>
      <c r="BP2289" s="3" t="str">
        <f t="shared" si="1450"/>
        <v>FV&lt;$10K</v>
      </c>
      <c r="BQ2289" t="s">
        <v>6650</v>
      </c>
      <c r="BR2289" s="3" t="str">
        <f t="shared" si="1451"/>
        <v>No, &lt; $20K Lien</v>
      </c>
      <c r="BS2289" s="3" t="str">
        <f t="shared" si="1452"/>
        <v>No, Lien &lt; $20K</v>
      </c>
      <c r="BT2289" t="s">
        <v>6650</v>
      </c>
      <c r="BU2289" s="3" t="str">
        <f t="shared" si="1453"/>
        <v>No</v>
      </c>
      <c r="BV2289" s="3" t="str">
        <f t="shared" si="1454"/>
        <v>No</v>
      </c>
      <c r="BW2289" s="3">
        <f t="shared" si="1455"/>
        <v>0</v>
      </c>
      <c r="BX2289" s="3" t="str">
        <f t="shared" si="1456"/>
        <v>No</v>
      </c>
      <c r="BY2289" s="3">
        <f t="shared" si="1457"/>
        <v>605</v>
      </c>
      <c r="BZ2289">
        <v>1</v>
      </c>
      <c r="CA2289" s="3">
        <f t="shared" si="1458"/>
        <v>605</v>
      </c>
      <c r="CC2289" s="3">
        <f t="shared" si="1459"/>
        <v>0</v>
      </c>
      <c r="CD2289" s="3">
        <f t="shared" si="1460"/>
        <v>0</v>
      </c>
      <c r="CE2289" s="3" t="str">
        <f t="shared" si="1461"/>
        <v/>
      </c>
      <c r="CF2289" s="3" t="e">
        <f>HLOOKUP(CE2289,'Valuation Data'!$D$2:$K$5,4,FALSE)</f>
        <v>#N/A</v>
      </c>
      <c r="CG2289" s="3">
        <f t="shared" si="1462"/>
        <v>605</v>
      </c>
      <c r="CH2289" s="3" t="str">
        <f t="shared" si="1463"/>
        <v>No</v>
      </c>
      <c r="CI2289" s="3" t="str">
        <f>VLOOKUP(R2289,'Use Codes &amp; County Type'!A:D,4,FALSE)</f>
        <v>V</v>
      </c>
      <c r="CJ2289" s="3" t="str">
        <f t="shared" si="1464"/>
        <v>Yes</v>
      </c>
      <c r="CK2289" s="3" t="str">
        <f t="shared" si="1465"/>
        <v>No</v>
      </c>
      <c r="CL2289" s="3">
        <f t="shared" si="1466"/>
        <v>0</v>
      </c>
      <c r="CM2289" s="3">
        <f t="shared" si="1467"/>
        <v>0</v>
      </c>
      <c r="CN2289" s="3">
        <f t="shared" si="1468"/>
        <v>172.4</v>
      </c>
      <c r="CO2289" s="3">
        <f t="shared" si="1469"/>
        <v>-172.4</v>
      </c>
      <c r="CP2289" s="3">
        <f t="shared" si="1470"/>
        <v>0.2849586776859504</v>
      </c>
      <c r="CR2289" s="3" t="str">
        <f t="shared" si="1471"/>
        <v>No</v>
      </c>
      <c r="CV2289" s="3" t="str">
        <f t="shared" si="1472"/>
        <v>Lien&lt;$150</v>
      </c>
      <c r="CW2289" s="3">
        <f t="shared" si="1473"/>
        <v>2288</v>
      </c>
      <c r="CX2289" s="3">
        <f t="shared" si="1474"/>
        <v>43.1</v>
      </c>
      <c r="CY2289" s="3" t="str">
        <f t="shared" si="1475"/>
        <v>Ok</v>
      </c>
      <c r="CZ2289">
        <v>0</v>
      </c>
      <c r="DA2289">
        <v>0</v>
      </c>
    </row>
    <row r="2290" spans="1:105" x14ac:dyDescent="0.25">
      <c r="A2290">
        <v>2289</v>
      </c>
      <c r="B2290" t="s">
        <v>3</v>
      </c>
      <c r="C2290" t="s">
        <v>2398</v>
      </c>
      <c r="D2290">
        <v>20837.91</v>
      </c>
      <c r="E2290">
        <v>2017</v>
      </c>
      <c r="F2290">
        <v>20837.91</v>
      </c>
      <c r="G2290">
        <v>20837.91</v>
      </c>
      <c r="H2290" s="3">
        <f t="shared" si="1435"/>
        <v>0</v>
      </c>
      <c r="J2290" t="s">
        <v>2736</v>
      </c>
      <c r="K2290" t="s">
        <v>2738</v>
      </c>
      <c r="L2290">
        <v>32034</v>
      </c>
      <c r="M2290" t="s">
        <v>4492</v>
      </c>
      <c r="N2290" t="s">
        <v>4761</v>
      </c>
      <c r="O2290">
        <v>-81.453095462353602</v>
      </c>
      <c r="P2290">
        <v>30.5827286520801</v>
      </c>
      <c r="Q2290" t="s">
        <v>6320</v>
      </c>
      <c r="R2290">
        <v>10</v>
      </c>
      <c r="S2290" t="s">
        <v>6547</v>
      </c>
      <c r="T2290">
        <v>8002</v>
      </c>
      <c r="U2290" t="s">
        <v>6585</v>
      </c>
      <c r="V2290">
        <v>2017</v>
      </c>
      <c r="W2290">
        <v>1250000</v>
      </c>
      <c r="X2290">
        <v>2017</v>
      </c>
      <c r="Y2290">
        <v>1250000</v>
      </c>
      <c r="Z2290">
        <v>19238.009999999998</v>
      </c>
      <c r="AA2290" s="3">
        <f t="shared" si="1436"/>
        <v>0.92322166666426708</v>
      </c>
      <c r="AB2290" t="s">
        <v>6616</v>
      </c>
      <c r="AI2290" t="s">
        <v>6618</v>
      </c>
      <c r="AJ2290" t="s">
        <v>6618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 s="3" t="str">
        <f t="shared" si="1437"/>
        <v>No</v>
      </c>
      <c r="AQ2290" s="3" t="str">
        <f t="shared" si="1438"/>
        <v>No</v>
      </c>
      <c r="AR2290" s="3" t="str">
        <f t="shared" si="1439"/>
        <v>No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 t="s">
        <v>6634</v>
      </c>
      <c r="AZ2290">
        <v>0</v>
      </c>
      <c r="BA2290">
        <v>0</v>
      </c>
      <c r="BB2290" t="s">
        <v>6616</v>
      </c>
      <c r="BC2290" t="s">
        <v>6616</v>
      </c>
      <c r="BD2290" s="4" t="str">
        <f t="shared" si="1440"/>
        <v>No</v>
      </c>
      <c r="BE2290" t="s">
        <v>6640</v>
      </c>
      <c r="BF2290" s="3" t="str">
        <f t="shared" si="1441"/>
        <v>No</v>
      </c>
      <c r="BG2290" t="s">
        <v>6645</v>
      </c>
      <c r="BH2290" s="3" t="str">
        <f t="shared" si="1442"/>
        <v>FIRST COAST HY</v>
      </c>
      <c r="BI2290" s="3" t="str">
        <f t="shared" si="1443"/>
        <v>Fernandina Beach</v>
      </c>
      <c r="BJ2290" s="3" t="str">
        <f t="shared" si="1444"/>
        <v>Florida</v>
      </c>
      <c r="BK2290" s="3">
        <f t="shared" si="1445"/>
        <v>32034</v>
      </c>
      <c r="BL2290" s="3" t="str">
        <f t="shared" si="1446"/>
        <v>FIRST COAST HY FERNANDINA BEACH FL 32034</v>
      </c>
      <c r="BM2290" s="3" t="str">
        <f t="shared" si="1447"/>
        <v/>
      </c>
      <c r="BN2290" s="3" t="str">
        <f t="shared" si="1448"/>
        <v>Pass</v>
      </c>
      <c r="BO2290" s="3" t="str">
        <f t="shared" si="1449"/>
        <v>No</v>
      </c>
      <c r="BP2290" s="3" t="str">
        <f t="shared" si="1450"/>
        <v>Bad Address</v>
      </c>
      <c r="BQ2290" t="s">
        <v>6650</v>
      </c>
      <c r="BR2290" s="3" t="str">
        <f t="shared" si="1451"/>
        <v>No</v>
      </c>
      <c r="BS2290" s="3" t="str">
        <f t="shared" si="1452"/>
        <v>No</v>
      </c>
      <c r="BT2290" t="s">
        <v>6650</v>
      </c>
      <c r="BU2290" s="3" t="str">
        <f t="shared" si="1453"/>
        <v>No</v>
      </c>
      <c r="BV2290" s="3" t="str">
        <f t="shared" si="1454"/>
        <v>No</v>
      </c>
      <c r="BW2290" s="3">
        <f t="shared" si="1455"/>
        <v>0</v>
      </c>
      <c r="BX2290" s="3" t="str">
        <f t="shared" si="1456"/>
        <v>No</v>
      </c>
      <c r="BY2290" s="3">
        <f t="shared" si="1457"/>
        <v>1250000</v>
      </c>
      <c r="BZ2290">
        <v>1</v>
      </c>
      <c r="CA2290" s="3">
        <f t="shared" si="1458"/>
        <v>1250000</v>
      </c>
      <c r="CC2290" s="3">
        <f t="shared" si="1459"/>
        <v>0</v>
      </c>
      <c r="CD2290" s="3">
        <f t="shared" si="1460"/>
        <v>0</v>
      </c>
      <c r="CE2290" s="3" t="str">
        <f t="shared" si="1461"/>
        <v/>
      </c>
      <c r="CF2290" s="3" t="e">
        <f>HLOOKUP(CE2290,'Valuation Data'!$D$2:$K$5,4,FALSE)</f>
        <v>#N/A</v>
      </c>
      <c r="CG2290" s="3">
        <f t="shared" si="1462"/>
        <v>1250000</v>
      </c>
      <c r="CH2290" s="3" t="str">
        <f t="shared" si="1463"/>
        <v>No</v>
      </c>
      <c r="CI2290" s="3" t="str">
        <f>VLOOKUP(R2290,'Use Codes &amp; County Type'!A:D,4,FALSE)</f>
        <v>V</v>
      </c>
      <c r="CJ2290" s="3" t="str">
        <f t="shared" si="1464"/>
        <v>Yes</v>
      </c>
      <c r="CK2290" s="3" t="str">
        <f t="shared" si="1465"/>
        <v>No</v>
      </c>
      <c r="CL2290" s="3">
        <f t="shared" si="1466"/>
        <v>0</v>
      </c>
      <c r="CM2290" s="3">
        <f t="shared" si="1467"/>
        <v>0</v>
      </c>
      <c r="CN2290" s="3">
        <f t="shared" si="1468"/>
        <v>83351.64</v>
      </c>
      <c r="CO2290" s="3">
        <f t="shared" si="1469"/>
        <v>-83351.64</v>
      </c>
      <c r="CP2290" s="3">
        <f t="shared" si="1470"/>
        <v>6.6681312000000006E-2</v>
      </c>
      <c r="CR2290" s="3" t="str">
        <f t="shared" si="1471"/>
        <v>No</v>
      </c>
      <c r="CV2290" s="3" t="str">
        <f t="shared" si="1472"/>
        <v>Vacant, No Sales Data</v>
      </c>
      <c r="CW2290" s="3">
        <f t="shared" si="1473"/>
        <v>2289</v>
      </c>
      <c r="CX2290" s="3">
        <f t="shared" si="1474"/>
        <v>20837.91</v>
      </c>
      <c r="CY2290" s="3" t="str">
        <f t="shared" si="1475"/>
        <v>Ok</v>
      </c>
      <c r="CZ2290">
        <v>0</v>
      </c>
      <c r="DA2290">
        <v>0</v>
      </c>
    </row>
    <row r="2291" spans="1:105" x14ac:dyDescent="0.25">
      <c r="A2291">
        <v>2290</v>
      </c>
      <c r="B2291" t="s">
        <v>3</v>
      </c>
      <c r="C2291" t="s">
        <v>2399</v>
      </c>
      <c r="D2291">
        <v>987.42</v>
      </c>
      <c r="E2291">
        <v>2017</v>
      </c>
      <c r="F2291">
        <v>987.42</v>
      </c>
      <c r="G2291">
        <v>987.42</v>
      </c>
      <c r="H2291" s="3">
        <f t="shared" si="1435"/>
        <v>0</v>
      </c>
      <c r="I2291">
        <v>4856</v>
      </c>
      <c r="J2291" t="s">
        <v>2736</v>
      </c>
      <c r="K2291" t="s">
        <v>2738</v>
      </c>
      <c r="L2291">
        <v>32034</v>
      </c>
      <c r="M2291" t="s">
        <v>4493</v>
      </c>
      <c r="N2291" t="s">
        <v>4761</v>
      </c>
      <c r="O2291">
        <v>-81.449196011465503</v>
      </c>
      <c r="P2291">
        <v>30.589739609916599</v>
      </c>
      <c r="Q2291" t="s">
        <v>6321</v>
      </c>
      <c r="R2291">
        <v>1</v>
      </c>
      <c r="S2291" t="s">
        <v>6539</v>
      </c>
      <c r="T2291">
        <v>1001</v>
      </c>
      <c r="U2291" t="s">
        <v>6582</v>
      </c>
      <c r="V2291">
        <v>2017</v>
      </c>
      <c r="W2291">
        <v>96683</v>
      </c>
      <c r="X2291">
        <v>2017</v>
      </c>
      <c r="Y2291">
        <v>128121</v>
      </c>
      <c r="Z2291">
        <v>883.42</v>
      </c>
      <c r="AA2291" s="3">
        <f t="shared" si="1436"/>
        <v>0.89467501164651309</v>
      </c>
      <c r="AD2291" t="s">
        <v>6616</v>
      </c>
      <c r="AF2291" t="s">
        <v>6616</v>
      </c>
      <c r="AI2291" t="s">
        <v>6618</v>
      </c>
      <c r="AJ2291" t="s">
        <v>6618</v>
      </c>
      <c r="AK2291" t="s">
        <v>6618</v>
      </c>
      <c r="AL2291">
        <v>0</v>
      </c>
      <c r="AM2291">
        <v>0</v>
      </c>
      <c r="AN2291">
        <v>0</v>
      </c>
      <c r="AO2291">
        <v>0</v>
      </c>
      <c r="AP2291" s="3" t="str">
        <f t="shared" si="1437"/>
        <v>No</v>
      </c>
      <c r="AQ2291" s="3" t="str">
        <f t="shared" si="1438"/>
        <v>No</v>
      </c>
      <c r="AR2291" s="3" t="str">
        <f t="shared" si="1439"/>
        <v>No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 t="s">
        <v>6634</v>
      </c>
      <c r="AZ2291" t="s">
        <v>6638</v>
      </c>
      <c r="BA2291">
        <v>0</v>
      </c>
      <c r="BB2291" t="s">
        <v>6617</v>
      </c>
      <c r="BC2291" t="s">
        <v>6616</v>
      </c>
      <c r="BD2291" s="4" t="str">
        <f t="shared" si="1440"/>
        <v>No</v>
      </c>
      <c r="BE2291" t="s">
        <v>6640</v>
      </c>
      <c r="BF2291" s="3" t="str">
        <f t="shared" si="1441"/>
        <v>No</v>
      </c>
      <c r="BG2291" t="s">
        <v>6645</v>
      </c>
      <c r="BH2291" s="3" t="str">
        <f t="shared" si="1442"/>
        <v>4856 WHY RD</v>
      </c>
      <c r="BI2291" s="3" t="str">
        <f t="shared" si="1443"/>
        <v>Fernandina Beach</v>
      </c>
      <c r="BJ2291" s="3" t="str">
        <f t="shared" si="1444"/>
        <v>Florida</v>
      </c>
      <c r="BK2291" s="3">
        <f t="shared" si="1445"/>
        <v>32034</v>
      </c>
      <c r="BL2291" s="3" t="str">
        <f t="shared" si="1446"/>
        <v>4856 WHY RD FERNANDINA BEACH FL 32034</v>
      </c>
      <c r="BM2291" s="3" t="str">
        <f t="shared" si="1447"/>
        <v/>
      </c>
      <c r="BN2291" s="3" t="str">
        <f t="shared" si="1448"/>
        <v>Pass</v>
      </c>
      <c r="BO2291" s="3" t="str">
        <f t="shared" si="1449"/>
        <v>No</v>
      </c>
      <c r="BP2291" s="3" t="str">
        <f t="shared" si="1450"/>
        <v>FV&lt;$10K</v>
      </c>
      <c r="BQ2291" t="s">
        <v>6650</v>
      </c>
      <c r="BR2291" s="3" t="str">
        <f t="shared" si="1451"/>
        <v>No, &lt; $20K Lien</v>
      </c>
      <c r="BS2291" s="3" t="str">
        <f t="shared" si="1452"/>
        <v>No, Lien &lt; $20K</v>
      </c>
      <c r="BT2291" t="s">
        <v>6650</v>
      </c>
      <c r="BU2291" s="3" t="str">
        <f t="shared" si="1453"/>
        <v>No</v>
      </c>
      <c r="BV2291" s="3" t="str">
        <f t="shared" si="1454"/>
        <v>No</v>
      </c>
      <c r="BW2291" s="3">
        <f t="shared" si="1455"/>
        <v>0</v>
      </c>
      <c r="BX2291" s="3" t="str">
        <f t="shared" si="1456"/>
        <v>No</v>
      </c>
      <c r="BY2291" s="3">
        <f t="shared" si="1457"/>
        <v>96683</v>
      </c>
      <c r="BZ2291">
        <v>1</v>
      </c>
      <c r="CA2291" s="3">
        <f t="shared" si="1458"/>
        <v>96683</v>
      </c>
      <c r="CC2291" s="3">
        <f t="shared" si="1459"/>
        <v>0</v>
      </c>
      <c r="CD2291" s="3">
        <f t="shared" si="1460"/>
        <v>0</v>
      </c>
      <c r="CE2291" s="3" t="str">
        <f t="shared" si="1461"/>
        <v/>
      </c>
      <c r="CF2291" s="3" t="e">
        <f>HLOOKUP(CE2291,'Valuation Data'!$D$2:$K$5,4,FALSE)</f>
        <v>#N/A</v>
      </c>
      <c r="CG2291" s="3">
        <f t="shared" si="1462"/>
        <v>96683</v>
      </c>
      <c r="CH2291" s="3" t="str">
        <f t="shared" si="1463"/>
        <v>No</v>
      </c>
      <c r="CI2291" s="3" t="str">
        <f>VLOOKUP(R2291,'Use Codes &amp; County Type'!A:D,4,FALSE)</f>
        <v>S</v>
      </c>
      <c r="CJ2291" s="3" t="str">
        <f t="shared" si="1464"/>
        <v>No</v>
      </c>
      <c r="CK2291" s="3" t="str">
        <f t="shared" si="1465"/>
        <v>Yes</v>
      </c>
      <c r="CL2291" s="3">
        <f t="shared" si="1466"/>
        <v>0.67</v>
      </c>
      <c r="CM2291" s="3">
        <f t="shared" si="1467"/>
        <v>64777.61</v>
      </c>
      <c r="CN2291" s="3">
        <f t="shared" si="1468"/>
        <v>3949.68</v>
      </c>
      <c r="CO2291" s="3">
        <f t="shared" si="1469"/>
        <v>60827.93</v>
      </c>
      <c r="CP2291" s="3">
        <f t="shared" si="1470"/>
        <v>4.0851856065699244E-2</v>
      </c>
      <c r="CR2291" s="3" t="str">
        <f t="shared" si="1471"/>
        <v>No</v>
      </c>
      <c r="CV2291" s="3" t="str">
        <f t="shared" si="1472"/>
        <v>*Bid</v>
      </c>
      <c r="CW2291" s="3">
        <f t="shared" si="1473"/>
        <v>2290</v>
      </c>
      <c r="CX2291" s="3">
        <f t="shared" si="1474"/>
        <v>987.42</v>
      </c>
      <c r="CY2291" s="3" t="str">
        <f t="shared" si="1475"/>
        <v>Ok</v>
      </c>
      <c r="CZ2291">
        <v>0</v>
      </c>
      <c r="DA2291">
        <v>0</v>
      </c>
    </row>
    <row r="2292" spans="1:105" x14ac:dyDescent="0.25">
      <c r="A2292">
        <v>2291</v>
      </c>
      <c r="B2292" t="s">
        <v>3</v>
      </c>
      <c r="C2292" t="s">
        <v>2400</v>
      </c>
      <c r="D2292">
        <v>100.65</v>
      </c>
      <c r="E2292">
        <v>2017</v>
      </c>
      <c r="F2292">
        <v>100.65</v>
      </c>
      <c r="G2292">
        <v>100.65</v>
      </c>
      <c r="H2292" s="3">
        <f t="shared" si="1435"/>
        <v>0</v>
      </c>
      <c r="J2292" t="s">
        <v>2736</v>
      </c>
      <c r="K2292" t="s">
        <v>2738</v>
      </c>
      <c r="L2292">
        <v>32034</v>
      </c>
      <c r="M2292" t="s">
        <v>4494</v>
      </c>
      <c r="N2292" t="s">
        <v>4761</v>
      </c>
      <c r="O2292">
        <v>-81.4634465661821</v>
      </c>
      <c r="P2292">
        <v>30.649438987529901</v>
      </c>
      <c r="Q2292" t="s">
        <v>6322</v>
      </c>
      <c r="R2292">
        <v>0</v>
      </c>
      <c r="S2292" t="s">
        <v>6538</v>
      </c>
      <c r="T2292">
        <v>8001</v>
      </c>
      <c r="U2292" t="s">
        <v>6581</v>
      </c>
      <c r="V2292">
        <v>2017</v>
      </c>
      <c r="W2292">
        <v>4125</v>
      </c>
      <c r="X2292">
        <v>2017</v>
      </c>
      <c r="Y2292">
        <v>4125</v>
      </c>
      <c r="Z2292">
        <v>63.48</v>
      </c>
      <c r="AA2292" s="3">
        <f t="shared" si="1436"/>
        <v>0.63070044709388962</v>
      </c>
      <c r="AB2292" t="s">
        <v>6616</v>
      </c>
      <c r="AC2292" t="s">
        <v>6616</v>
      </c>
      <c r="AI2292" t="s">
        <v>6618</v>
      </c>
      <c r="AJ2292" t="s">
        <v>6618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 s="3" t="str">
        <f t="shared" si="1437"/>
        <v>No</v>
      </c>
      <c r="AQ2292" s="3" t="str">
        <f t="shared" si="1438"/>
        <v>No</v>
      </c>
      <c r="AR2292" s="3" t="str">
        <f t="shared" si="1439"/>
        <v>No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 t="s">
        <v>6634</v>
      </c>
      <c r="AZ2292" t="s">
        <v>6638</v>
      </c>
      <c r="BA2292">
        <v>2</v>
      </c>
      <c r="BB2292" t="s">
        <v>6616</v>
      </c>
      <c r="BC2292" t="s">
        <v>6616</v>
      </c>
      <c r="BD2292" s="4" t="str">
        <f t="shared" si="1440"/>
        <v>No</v>
      </c>
      <c r="BE2292" t="s">
        <v>6640</v>
      </c>
      <c r="BF2292" s="3" t="str">
        <f t="shared" si="1441"/>
        <v>No</v>
      </c>
      <c r="BG2292" t="s">
        <v>6645</v>
      </c>
      <c r="BH2292" s="3" t="str">
        <f t="shared" si="1442"/>
        <v>CLINCH DR</v>
      </c>
      <c r="BI2292" s="3" t="str">
        <f t="shared" si="1443"/>
        <v>Fernandina Beach</v>
      </c>
      <c r="BJ2292" s="3" t="str">
        <f t="shared" si="1444"/>
        <v>Florida</v>
      </c>
      <c r="BK2292" s="3">
        <f t="shared" si="1445"/>
        <v>32034</v>
      </c>
      <c r="BL2292" s="3" t="str">
        <f t="shared" si="1446"/>
        <v>CLINCH DR FERNANDINA BEACH FL 32034</v>
      </c>
      <c r="BM2292" s="3" t="str">
        <f t="shared" si="1447"/>
        <v/>
      </c>
      <c r="BN2292" s="3" t="str">
        <f t="shared" si="1448"/>
        <v>Lien&lt;$150</v>
      </c>
      <c r="BO2292" s="3" t="str">
        <f t="shared" si="1449"/>
        <v>No</v>
      </c>
      <c r="BP2292" s="3" t="str">
        <f t="shared" si="1450"/>
        <v>FV&lt;$10K</v>
      </c>
      <c r="BQ2292" t="s">
        <v>6650</v>
      </c>
      <c r="BR2292" s="3" t="str">
        <f t="shared" si="1451"/>
        <v>No, &lt; $20K Lien</v>
      </c>
      <c r="BS2292" s="3" t="str">
        <f t="shared" si="1452"/>
        <v>No, Lien &lt; $20K</v>
      </c>
      <c r="BT2292" t="s">
        <v>6650</v>
      </c>
      <c r="BU2292" s="3" t="str">
        <f t="shared" si="1453"/>
        <v>No</v>
      </c>
      <c r="BV2292" s="3" t="str">
        <f t="shared" si="1454"/>
        <v>No</v>
      </c>
      <c r="BW2292" s="3">
        <f t="shared" si="1455"/>
        <v>2</v>
      </c>
      <c r="BX2292" s="3" t="str">
        <f t="shared" si="1456"/>
        <v>No</v>
      </c>
      <c r="BY2292" s="3">
        <f t="shared" si="1457"/>
        <v>4125</v>
      </c>
      <c r="BZ2292">
        <v>1</v>
      </c>
      <c r="CA2292" s="3">
        <f t="shared" si="1458"/>
        <v>4125</v>
      </c>
      <c r="CC2292" s="3">
        <f t="shared" si="1459"/>
        <v>0</v>
      </c>
      <c r="CD2292" s="3">
        <f t="shared" si="1460"/>
        <v>0</v>
      </c>
      <c r="CE2292" s="3" t="str">
        <f t="shared" si="1461"/>
        <v/>
      </c>
      <c r="CF2292" s="3" t="e">
        <f>HLOOKUP(CE2292,'Valuation Data'!$D$2:$K$5,4,FALSE)</f>
        <v>#N/A</v>
      </c>
      <c r="CG2292" s="3">
        <f t="shared" si="1462"/>
        <v>4125</v>
      </c>
      <c r="CH2292" s="3" t="str">
        <f t="shared" si="1463"/>
        <v>No</v>
      </c>
      <c r="CI2292" s="3" t="str">
        <f>VLOOKUP(R2292,'Use Codes &amp; County Type'!A:D,4,FALSE)</f>
        <v>V</v>
      </c>
      <c r="CJ2292" s="3" t="str">
        <f t="shared" si="1464"/>
        <v>Yes</v>
      </c>
      <c r="CK2292" s="3" t="str">
        <f t="shared" si="1465"/>
        <v>No</v>
      </c>
      <c r="CL2292" s="3">
        <f t="shared" si="1466"/>
        <v>0</v>
      </c>
      <c r="CM2292" s="3">
        <f t="shared" si="1467"/>
        <v>0</v>
      </c>
      <c r="CN2292" s="3">
        <f t="shared" si="1468"/>
        <v>603.9</v>
      </c>
      <c r="CO2292" s="3">
        <f t="shared" si="1469"/>
        <v>-603.9</v>
      </c>
      <c r="CP2292" s="3">
        <f t="shared" si="1470"/>
        <v>0.1464</v>
      </c>
      <c r="CR2292" s="3" t="str">
        <f t="shared" si="1471"/>
        <v>No</v>
      </c>
      <c r="CV2292" s="3" t="str">
        <f t="shared" si="1472"/>
        <v>Lien&lt;$150</v>
      </c>
      <c r="CW2292" s="3">
        <f t="shared" si="1473"/>
        <v>2291</v>
      </c>
      <c r="CX2292" s="3">
        <f t="shared" si="1474"/>
        <v>100.65</v>
      </c>
      <c r="CY2292" s="3" t="str">
        <f t="shared" si="1475"/>
        <v>Ok</v>
      </c>
      <c r="CZ2292">
        <v>0</v>
      </c>
      <c r="DA2292">
        <v>0</v>
      </c>
    </row>
    <row r="2293" spans="1:105" x14ac:dyDescent="0.25">
      <c r="A2293">
        <v>2292</v>
      </c>
      <c r="B2293" t="s">
        <v>3</v>
      </c>
      <c r="C2293" t="s">
        <v>2401</v>
      </c>
      <c r="D2293">
        <v>603.66999999999996</v>
      </c>
      <c r="E2293">
        <v>2017</v>
      </c>
      <c r="F2293">
        <v>603.66999999999996</v>
      </c>
      <c r="G2293">
        <v>603.66999999999996</v>
      </c>
      <c r="H2293" s="3">
        <f t="shared" si="1435"/>
        <v>0</v>
      </c>
      <c r="I2293">
        <v>762</v>
      </c>
      <c r="J2293" t="s">
        <v>2736</v>
      </c>
      <c r="K2293" t="s">
        <v>2738</v>
      </c>
      <c r="L2293">
        <v>32034</v>
      </c>
      <c r="M2293" t="s">
        <v>4495</v>
      </c>
      <c r="N2293" t="s">
        <v>4761</v>
      </c>
      <c r="O2293">
        <v>-81.460580531522595</v>
      </c>
      <c r="P2293">
        <v>30.6427804978868</v>
      </c>
      <c r="Q2293" t="s">
        <v>5763</v>
      </c>
      <c r="R2293">
        <v>2</v>
      </c>
      <c r="S2293" t="s">
        <v>6535</v>
      </c>
      <c r="T2293">
        <v>1006</v>
      </c>
      <c r="U2293" t="s">
        <v>6578</v>
      </c>
      <c r="V2293">
        <v>2017</v>
      </c>
      <c r="W2293">
        <v>71797</v>
      </c>
      <c r="X2293">
        <v>2017</v>
      </c>
      <c r="Y2293">
        <v>99250</v>
      </c>
      <c r="Z2293">
        <v>528.59</v>
      </c>
      <c r="AA2293" s="3">
        <f t="shared" si="1436"/>
        <v>0.87562741232792762</v>
      </c>
      <c r="AE2293" t="s">
        <v>6616</v>
      </c>
      <c r="AF2293" t="s">
        <v>6616</v>
      </c>
      <c r="AG2293" t="s">
        <v>6616</v>
      </c>
      <c r="AI2293" t="s">
        <v>6618</v>
      </c>
      <c r="AJ2293" t="s">
        <v>6618</v>
      </c>
      <c r="AK2293" t="s">
        <v>6618</v>
      </c>
      <c r="AL2293">
        <v>0</v>
      </c>
      <c r="AM2293">
        <v>0</v>
      </c>
      <c r="AN2293">
        <v>0</v>
      </c>
      <c r="AO2293">
        <v>0</v>
      </c>
      <c r="AP2293" s="3" t="str">
        <f t="shared" si="1437"/>
        <v>No</v>
      </c>
      <c r="AQ2293" s="3" t="str">
        <f t="shared" si="1438"/>
        <v>No</v>
      </c>
      <c r="AR2293" s="3" t="str">
        <f t="shared" si="1439"/>
        <v>No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 t="s">
        <v>6634</v>
      </c>
      <c r="AZ2293">
        <v>0</v>
      </c>
      <c r="BA2293">
        <v>0</v>
      </c>
      <c r="BB2293" t="s">
        <v>6617</v>
      </c>
      <c r="BC2293" t="s">
        <v>6616</v>
      </c>
      <c r="BD2293" s="4" t="str">
        <f t="shared" si="1440"/>
        <v>No</v>
      </c>
      <c r="BE2293" t="s">
        <v>6640</v>
      </c>
      <c r="BF2293" s="3" t="str">
        <f t="shared" si="1441"/>
        <v>No</v>
      </c>
      <c r="BG2293" t="s">
        <v>6645</v>
      </c>
      <c r="BH2293" s="3" t="str">
        <f t="shared" si="1442"/>
        <v>762 GEIGER RD</v>
      </c>
      <c r="BI2293" s="3" t="str">
        <f t="shared" si="1443"/>
        <v>Fernandina Beach</v>
      </c>
      <c r="BJ2293" s="3" t="str">
        <f t="shared" si="1444"/>
        <v>Florida</v>
      </c>
      <c r="BK2293" s="3">
        <f t="shared" si="1445"/>
        <v>32034</v>
      </c>
      <c r="BL2293" s="3" t="str">
        <f t="shared" si="1446"/>
        <v>762 GEIGER RD FERNANDINA BEACH FL 32034</v>
      </c>
      <c r="BM2293" s="3" t="str">
        <f t="shared" si="1447"/>
        <v/>
      </c>
      <c r="BN2293" s="3" t="str">
        <f t="shared" si="1448"/>
        <v>Pass</v>
      </c>
      <c r="BO2293" s="3" t="str">
        <f t="shared" si="1449"/>
        <v>No</v>
      </c>
      <c r="BP2293" s="3" t="str">
        <f t="shared" si="1450"/>
        <v>FV&lt;$10K</v>
      </c>
      <c r="BQ2293" t="s">
        <v>6650</v>
      </c>
      <c r="BR2293" s="3" t="str">
        <f t="shared" si="1451"/>
        <v>No, &lt; $20K Lien</v>
      </c>
      <c r="BS2293" s="3" t="str">
        <f t="shared" si="1452"/>
        <v>No, Lien &lt; $20K</v>
      </c>
      <c r="BT2293" t="s">
        <v>6650</v>
      </c>
      <c r="BU2293" s="3" t="str">
        <f t="shared" si="1453"/>
        <v>No</v>
      </c>
      <c r="BV2293" s="3" t="str">
        <f t="shared" si="1454"/>
        <v>No</v>
      </c>
      <c r="BW2293" s="3">
        <f t="shared" si="1455"/>
        <v>0</v>
      </c>
      <c r="BX2293" s="3" t="str">
        <f t="shared" si="1456"/>
        <v>No</v>
      </c>
      <c r="BY2293" s="3">
        <f t="shared" si="1457"/>
        <v>71797</v>
      </c>
      <c r="BZ2293">
        <v>1</v>
      </c>
      <c r="CA2293" s="3">
        <f t="shared" si="1458"/>
        <v>71797</v>
      </c>
      <c r="CC2293" s="3">
        <f t="shared" si="1459"/>
        <v>0</v>
      </c>
      <c r="CD2293" s="3">
        <f t="shared" si="1460"/>
        <v>0</v>
      </c>
      <c r="CE2293" s="3" t="str">
        <f t="shared" si="1461"/>
        <v/>
      </c>
      <c r="CF2293" s="3" t="e">
        <f>HLOOKUP(CE2293,'Valuation Data'!$D$2:$K$5,4,FALSE)</f>
        <v>#N/A</v>
      </c>
      <c r="CG2293" s="3">
        <f t="shared" si="1462"/>
        <v>71797</v>
      </c>
      <c r="CH2293" s="3" t="str">
        <f t="shared" si="1463"/>
        <v>No</v>
      </c>
      <c r="CI2293" s="3" t="str">
        <f>VLOOKUP(R2293,'Use Codes &amp; County Type'!A:D,4,FALSE)</f>
        <v>R</v>
      </c>
      <c r="CJ2293" s="3" t="str">
        <f t="shared" si="1464"/>
        <v>No</v>
      </c>
      <c r="CK2293" s="3" t="str">
        <f t="shared" si="1465"/>
        <v>Yes</v>
      </c>
      <c r="CL2293" s="3">
        <f t="shared" si="1466"/>
        <v>0.67</v>
      </c>
      <c r="CM2293" s="3">
        <f t="shared" si="1467"/>
        <v>48103.990000000005</v>
      </c>
      <c r="CN2293" s="3">
        <f t="shared" si="1468"/>
        <v>2414.6799999999998</v>
      </c>
      <c r="CO2293" s="3">
        <f t="shared" si="1469"/>
        <v>45689.310000000005</v>
      </c>
      <c r="CP2293" s="3">
        <f t="shared" si="1470"/>
        <v>3.3632045907210605E-2</v>
      </c>
      <c r="CR2293" s="3" t="str">
        <f t="shared" si="1471"/>
        <v>No</v>
      </c>
      <c r="CV2293" s="3" t="str">
        <f t="shared" si="1472"/>
        <v>*Bid</v>
      </c>
      <c r="CW2293" s="3">
        <f t="shared" si="1473"/>
        <v>2292</v>
      </c>
      <c r="CX2293" s="3">
        <f t="shared" si="1474"/>
        <v>603.66999999999996</v>
      </c>
      <c r="CY2293" s="3" t="str">
        <f t="shared" si="1475"/>
        <v>Ok</v>
      </c>
      <c r="CZ2293">
        <v>0</v>
      </c>
      <c r="DA2293">
        <v>0</v>
      </c>
    </row>
    <row r="2294" spans="1:105" x14ac:dyDescent="0.25">
      <c r="A2294">
        <v>2293</v>
      </c>
      <c r="B2294" t="s">
        <v>3</v>
      </c>
      <c r="C2294" t="s">
        <v>2402</v>
      </c>
      <c r="D2294">
        <v>897.67</v>
      </c>
      <c r="E2294">
        <v>2017</v>
      </c>
      <c r="F2294">
        <v>897.67</v>
      </c>
      <c r="G2294">
        <v>897.67</v>
      </c>
      <c r="H2294" s="3">
        <f t="shared" si="1435"/>
        <v>0</v>
      </c>
      <c r="I2294">
        <v>762</v>
      </c>
      <c r="J2294" t="s">
        <v>2736</v>
      </c>
      <c r="K2294" t="s">
        <v>2738</v>
      </c>
      <c r="L2294">
        <v>32034</v>
      </c>
      <c r="M2294" t="s">
        <v>4495</v>
      </c>
      <c r="N2294" t="s">
        <v>4761</v>
      </c>
      <c r="O2294">
        <v>-81.460926984825093</v>
      </c>
      <c r="P2294">
        <v>30.6427594732099</v>
      </c>
      <c r="Q2294" t="s">
        <v>5763</v>
      </c>
      <c r="R2294">
        <v>0</v>
      </c>
      <c r="S2294" t="s">
        <v>6538</v>
      </c>
      <c r="T2294">
        <v>8001</v>
      </c>
      <c r="U2294" t="s">
        <v>6581</v>
      </c>
      <c r="V2294">
        <v>2017</v>
      </c>
      <c r="W2294">
        <v>51490</v>
      </c>
      <c r="X2294">
        <v>2017</v>
      </c>
      <c r="Y2294">
        <v>52698</v>
      </c>
      <c r="Z2294">
        <v>800.44</v>
      </c>
      <c r="AA2294" s="3">
        <f t="shared" si="1436"/>
        <v>0.89168625441420579</v>
      </c>
      <c r="AE2294" t="s">
        <v>6616</v>
      </c>
      <c r="AF2294" t="s">
        <v>6616</v>
      </c>
      <c r="AG2294" t="s">
        <v>6616</v>
      </c>
      <c r="AI2294" t="s">
        <v>6618</v>
      </c>
      <c r="AJ2294" t="s">
        <v>6618</v>
      </c>
      <c r="AK2294" t="s">
        <v>6618</v>
      </c>
      <c r="AL2294">
        <v>0</v>
      </c>
      <c r="AM2294">
        <v>0</v>
      </c>
      <c r="AN2294">
        <v>0</v>
      </c>
      <c r="AO2294">
        <v>0</v>
      </c>
      <c r="AP2294" s="3" t="str">
        <f t="shared" si="1437"/>
        <v>No</v>
      </c>
      <c r="AQ2294" s="3" t="str">
        <f t="shared" si="1438"/>
        <v>No</v>
      </c>
      <c r="AR2294" s="3" t="str">
        <f t="shared" si="1439"/>
        <v>No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 t="s">
        <v>6634</v>
      </c>
      <c r="AZ2294">
        <v>0</v>
      </c>
      <c r="BA2294">
        <v>0</v>
      </c>
      <c r="BB2294" t="s">
        <v>6616</v>
      </c>
      <c r="BC2294" t="s">
        <v>6616</v>
      </c>
      <c r="BD2294" s="4" t="str">
        <f t="shared" si="1440"/>
        <v>No</v>
      </c>
      <c r="BE2294" t="s">
        <v>6640</v>
      </c>
      <c r="BF2294" s="3" t="str">
        <f t="shared" si="1441"/>
        <v>No</v>
      </c>
      <c r="BG2294" t="s">
        <v>6645</v>
      </c>
      <c r="BH2294" s="3" t="str">
        <f t="shared" si="1442"/>
        <v>762 GEIGER RD</v>
      </c>
      <c r="BI2294" s="3" t="str">
        <f t="shared" si="1443"/>
        <v>Fernandina Beach</v>
      </c>
      <c r="BJ2294" s="3" t="str">
        <f t="shared" si="1444"/>
        <v>Florida</v>
      </c>
      <c r="BK2294" s="3">
        <f t="shared" si="1445"/>
        <v>32034</v>
      </c>
      <c r="BL2294" s="3" t="str">
        <f t="shared" si="1446"/>
        <v>762 GEIGER RD FERNANDINA BEACH FL 32034</v>
      </c>
      <c r="BM2294" s="3" t="str">
        <f t="shared" si="1447"/>
        <v/>
      </c>
      <c r="BN2294" s="3" t="str">
        <f t="shared" si="1448"/>
        <v>Pass</v>
      </c>
      <c r="BO2294" s="3" t="str">
        <f t="shared" si="1449"/>
        <v>No</v>
      </c>
      <c r="BP2294" s="3" t="str">
        <f t="shared" si="1450"/>
        <v>FV&lt;$10K</v>
      </c>
      <c r="BQ2294" t="s">
        <v>6650</v>
      </c>
      <c r="BR2294" s="3" t="str">
        <f t="shared" si="1451"/>
        <v>No, &lt; $20K Lien</v>
      </c>
      <c r="BS2294" s="3" t="str">
        <f t="shared" si="1452"/>
        <v>No, Lien &lt; $20K</v>
      </c>
      <c r="BT2294" t="s">
        <v>6650</v>
      </c>
      <c r="BU2294" s="3" t="str">
        <f t="shared" si="1453"/>
        <v>No</v>
      </c>
      <c r="BV2294" s="3" t="str">
        <f t="shared" si="1454"/>
        <v>No</v>
      </c>
      <c r="BW2294" s="3">
        <f t="shared" si="1455"/>
        <v>0</v>
      </c>
      <c r="BX2294" s="3" t="str">
        <f t="shared" si="1456"/>
        <v>No</v>
      </c>
      <c r="BY2294" s="3">
        <f t="shared" si="1457"/>
        <v>51490</v>
      </c>
      <c r="BZ2294">
        <v>1</v>
      </c>
      <c r="CA2294" s="3">
        <f t="shared" si="1458"/>
        <v>51490</v>
      </c>
      <c r="CC2294" s="3">
        <f t="shared" si="1459"/>
        <v>0</v>
      </c>
      <c r="CD2294" s="3">
        <f t="shared" si="1460"/>
        <v>0</v>
      </c>
      <c r="CE2294" s="3" t="str">
        <f t="shared" si="1461"/>
        <v/>
      </c>
      <c r="CF2294" s="3" t="e">
        <f>HLOOKUP(CE2294,'Valuation Data'!$D$2:$K$5,4,FALSE)</f>
        <v>#N/A</v>
      </c>
      <c r="CG2294" s="3">
        <f t="shared" si="1462"/>
        <v>51490</v>
      </c>
      <c r="CH2294" s="3" t="str">
        <f t="shared" si="1463"/>
        <v>No</v>
      </c>
      <c r="CI2294" s="3" t="str">
        <f>VLOOKUP(R2294,'Use Codes &amp; County Type'!A:D,4,FALSE)</f>
        <v>V</v>
      </c>
      <c r="CJ2294" s="3" t="str">
        <f t="shared" si="1464"/>
        <v>Yes</v>
      </c>
      <c r="CK2294" s="3" t="str">
        <f t="shared" si="1465"/>
        <v>No</v>
      </c>
      <c r="CL2294" s="3">
        <f t="shared" si="1466"/>
        <v>0</v>
      </c>
      <c r="CM2294" s="3">
        <f t="shared" si="1467"/>
        <v>0</v>
      </c>
      <c r="CN2294" s="3">
        <f t="shared" si="1468"/>
        <v>3590.68</v>
      </c>
      <c r="CO2294" s="3">
        <f t="shared" si="1469"/>
        <v>-3590.68</v>
      </c>
      <c r="CP2294" s="3">
        <f t="shared" si="1470"/>
        <v>6.9735482617984068E-2</v>
      </c>
      <c r="CR2294" s="3" t="str">
        <f t="shared" si="1471"/>
        <v>No</v>
      </c>
      <c r="CV2294" s="3" t="str">
        <f t="shared" si="1472"/>
        <v>Vacant, No Sales Data</v>
      </c>
      <c r="CW2294" s="3">
        <f t="shared" si="1473"/>
        <v>2293</v>
      </c>
      <c r="CX2294" s="3">
        <f t="shared" si="1474"/>
        <v>897.67</v>
      </c>
      <c r="CY2294" s="3" t="str">
        <f t="shared" si="1475"/>
        <v>Ok</v>
      </c>
      <c r="CZ2294">
        <v>0</v>
      </c>
      <c r="DA2294">
        <v>0</v>
      </c>
    </row>
    <row r="2295" spans="1:105" x14ac:dyDescent="0.25">
      <c r="A2295">
        <v>2294</v>
      </c>
      <c r="B2295" t="s">
        <v>3</v>
      </c>
      <c r="C2295" t="s">
        <v>2403</v>
      </c>
      <c r="D2295">
        <v>2511.71</v>
      </c>
      <c r="E2295">
        <v>2017</v>
      </c>
      <c r="F2295">
        <v>2511.71</v>
      </c>
      <c r="G2295">
        <v>2511.71</v>
      </c>
      <c r="H2295" s="3">
        <f t="shared" si="1435"/>
        <v>0</v>
      </c>
      <c r="I2295">
        <v>1862</v>
      </c>
      <c r="J2295" t="s">
        <v>2736</v>
      </c>
      <c r="K2295" t="s">
        <v>2738</v>
      </c>
      <c r="L2295">
        <v>32034</v>
      </c>
      <c r="M2295" t="s">
        <v>4496</v>
      </c>
      <c r="N2295" t="s">
        <v>4761</v>
      </c>
      <c r="O2295">
        <v>-81.462477731388105</v>
      </c>
      <c r="P2295">
        <v>30.642657100480498</v>
      </c>
      <c r="Q2295" t="s">
        <v>6323</v>
      </c>
      <c r="R2295">
        <v>1</v>
      </c>
      <c r="S2295" t="s">
        <v>6539</v>
      </c>
      <c r="T2295">
        <v>1001</v>
      </c>
      <c r="U2295" t="s">
        <v>6582</v>
      </c>
      <c r="V2295">
        <v>2017</v>
      </c>
      <c r="W2295">
        <v>188261</v>
      </c>
      <c r="X2295">
        <v>2017</v>
      </c>
      <c r="Y2295">
        <v>198191</v>
      </c>
      <c r="Z2295">
        <v>2292.84</v>
      </c>
      <c r="AA2295" s="3">
        <f t="shared" si="1436"/>
        <v>0.91286016299652428</v>
      </c>
      <c r="AB2295" t="s">
        <v>6616</v>
      </c>
      <c r="AI2295" t="s">
        <v>6618</v>
      </c>
      <c r="AJ2295" t="s">
        <v>6618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 s="3" t="str">
        <f t="shared" si="1437"/>
        <v>No</v>
      </c>
      <c r="AQ2295" s="3" t="str">
        <f t="shared" si="1438"/>
        <v>No</v>
      </c>
      <c r="AR2295" s="3" t="str">
        <f t="shared" si="1439"/>
        <v>No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 t="s">
        <v>6634</v>
      </c>
      <c r="AZ2295">
        <v>0</v>
      </c>
      <c r="BA2295">
        <v>0</v>
      </c>
      <c r="BB2295" t="s">
        <v>6617</v>
      </c>
      <c r="BC2295" t="s">
        <v>6616</v>
      </c>
      <c r="BD2295" s="4" t="str">
        <f t="shared" si="1440"/>
        <v>No</v>
      </c>
      <c r="BE2295" t="s">
        <v>6640</v>
      </c>
      <c r="BF2295" s="3" t="str">
        <f t="shared" si="1441"/>
        <v>No</v>
      </c>
      <c r="BG2295" t="s">
        <v>6645</v>
      </c>
      <c r="BH2295" s="3" t="str">
        <f t="shared" si="1442"/>
        <v>1862 CLINCH DR</v>
      </c>
      <c r="BI2295" s="3" t="str">
        <f t="shared" si="1443"/>
        <v>Fernandina Beach</v>
      </c>
      <c r="BJ2295" s="3" t="str">
        <f t="shared" si="1444"/>
        <v>Florida</v>
      </c>
      <c r="BK2295" s="3">
        <f t="shared" si="1445"/>
        <v>32034</v>
      </c>
      <c r="BL2295" s="3" t="str">
        <f t="shared" si="1446"/>
        <v>1862 CLINCH DR FERNANDINA BEACH FL 32034</v>
      </c>
      <c r="BM2295" s="3" t="str">
        <f t="shared" si="1447"/>
        <v/>
      </c>
      <c r="BN2295" s="3" t="str">
        <f t="shared" si="1448"/>
        <v>Pass</v>
      </c>
      <c r="BO2295" s="3" t="str">
        <f t="shared" si="1449"/>
        <v>No</v>
      </c>
      <c r="BP2295" s="3" t="str">
        <f t="shared" si="1450"/>
        <v>FV&lt;$10K</v>
      </c>
      <c r="BQ2295" t="s">
        <v>6650</v>
      </c>
      <c r="BR2295" s="3" t="str">
        <f t="shared" si="1451"/>
        <v>No, &lt; $20K Lien</v>
      </c>
      <c r="BS2295" s="3" t="str">
        <f t="shared" si="1452"/>
        <v>No, Lien &lt; $20K</v>
      </c>
      <c r="BT2295" t="s">
        <v>6650</v>
      </c>
      <c r="BU2295" s="3" t="str">
        <f t="shared" si="1453"/>
        <v>No</v>
      </c>
      <c r="BV2295" s="3" t="str">
        <f t="shared" si="1454"/>
        <v>No</v>
      </c>
      <c r="BW2295" s="3">
        <f t="shared" si="1455"/>
        <v>0</v>
      </c>
      <c r="BX2295" s="3" t="str">
        <f t="shared" si="1456"/>
        <v>No</v>
      </c>
      <c r="BY2295" s="3">
        <f t="shared" si="1457"/>
        <v>188261</v>
      </c>
      <c r="BZ2295">
        <v>1</v>
      </c>
      <c r="CA2295" s="3">
        <f t="shared" si="1458"/>
        <v>188261</v>
      </c>
      <c r="CC2295" s="3">
        <f t="shared" si="1459"/>
        <v>0</v>
      </c>
      <c r="CD2295" s="3">
        <f t="shared" si="1460"/>
        <v>0</v>
      </c>
      <c r="CE2295" s="3" t="str">
        <f t="shared" si="1461"/>
        <v/>
      </c>
      <c r="CF2295" s="3" t="e">
        <f>HLOOKUP(CE2295,'Valuation Data'!$D$2:$K$5,4,FALSE)</f>
        <v>#N/A</v>
      </c>
      <c r="CG2295" s="3">
        <f t="shared" si="1462"/>
        <v>188261</v>
      </c>
      <c r="CH2295" s="3" t="str">
        <f t="shared" si="1463"/>
        <v>No</v>
      </c>
      <c r="CI2295" s="3" t="str">
        <f>VLOOKUP(R2295,'Use Codes &amp; County Type'!A:D,4,FALSE)</f>
        <v>S</v>
      </c>
      <c r="CJ2295" s="3" t="str">
        <f t="shared" si="1464"/>
        <v>No</v>
      </c>
      <c r="CK2295" s="3" t="str">
        <f t="shared" si="1465"/>
        <v>Yes</v>
      </c>
      <c r="CL2295" s="3">
        <f t="shared" si="1466"/>
        <v>0.67</v>
      </c>
      <c r="CM2295" s="3">
        <f t="shared" si="1467"/>
        <v>126134.87000000001</v>
      </c>
      <c r="CN2295" s="3">
        <f t="shared" si="1468"/>
        <v>10046.84</v>
      </c>
      <c r="CO2295" s="3">
        <f t="shared" si="1469"/>
        <v>116088.03000000001</v>
      </c>
      <c r="CP2295" s="3">
        <f t="shared" si="1470"/>
        <v>5.3366549630566078E-2</v>
      </c>
      <c r="CR2295" s="3" t="str">
        <f t="shared" si="1471"/>
        <v>No</v>
      </c>
      <c r="CV2295" s="3" t="str">
        <f t="shared" si="1472"/>
        <v>*Bid</v>
      </c>
      <c r="CW2295" s="3">
        <f t="shared" si="1473"/>
        <v>2294</v>
      </c>
      <c r="CX2295" s="3">
        <f t="shared" si="1474"/>
        <v>2511.71</v>
      </c>
      <c r="CY2295" s="3" t="str">
        <f t="shared" si="1475"/>
        <v>Ok</v>
      </c>
      <c r="CZ2295">
        <v>0</v>
      </c>
      <c r="DA2295">
        <v>0</v>
      </c>
    </row>
    <row r="2296" spans="1:105" x14ac:dyDescent="0.25">
      <c r="A2296">
        <v>2295</v>
      </c>
      <c r="B2296" t="s">
        <v>3</v>
      </c>
      <c r="C2296" t="s">
        <v>2404</v>
      </c>
      <c r="D2296">
        <v>921.19</v>
      </c>
      <c r="E2296">
        <v>2017</v>
      </c>
      <c r="F2296">
        <v>921.19</v>
      </c>
      <c r="G2296">
        <v>921.19</v>
      </c>
      <c r="H2296" s="3">
        <f t="shared" si="1435"/>
        <v>0</v>
      </c>
      <c r="I2296">
        <v>1982</v>
      </c>
      <c r="J2296" t="s">
        <v>2736</v>
      </c>
      <c r="K2296" t="s">
        <v>2738</v>
      </c>
      <c r="L2296">
        <v>32034</v>
      </c>
      <c r="M2296" t="s">
        <v>4497</v>
      </c>
      <c r="N2296" t="s">
        <v>4761</v>
      </c>
      <c r="O2296">
        <v>-81.461755384585999</v>
      </c>
      <c r="P2296">
        <v>30.638148354753501</v>
      </c>
      <c r="Q2296" t="s">
        <v>6324</v>
      </c>
      <c r="R2296">
        <v>2</v>
      </c>
      <c r="S2296" t="s">
        <v>6535</v>
      </c>
      <c r="T2296">
        <v>1006</v>
      </c>
      <c r="U2296" t="s">
        <v>6578</v>
      </c>
      <c r="V2296">
        <v>2017</v>
      </c>
      <c r="W2296">
        <v>53422</v>
      </c>
      <c r="X2296">
        <v>2017</v>
      </c>
      <c r="Y2296">
        <v>53422</v>
      </c>
      <c r="Z2296">
        <v>822.18</v>
      </c>
      <c r="AA2296" s="3">
        <f t="shared" si="1436"/>
        <v>0.89251945852647108</v>
      </c>
      <c r="AB2296" t="s">
        <v>6616</v>
      </c>
      <c r="AC2296" t="s">
        <v>6616</v>
      </c>
      <c r="AD2296" t="s">
        <v>6616</v>
      </c>
      <c r="AE2296" t="s">
        <v>6616</v>
      </c>
      <c r="AF2296" t="s">
        <v>6616</v>
      </c>
      <c r="AG2296" t="s">
        <v>6616</v>
      </c>
      <c r="AH2296" t="s">
        <v>6616</v>
      </c>
      <c r="AI2296" t="s">
        <v>6618</v>
      </c>
      <c r="AJ2296" t="s">
        <v>6618</v>
      </c>
      <c r="AK2296" t="s">
        <v>6618</v>
      </c>
      <c r="AL2296" t="s">
        <v>6618</v>
      </c>
      <c r="AM2296" t="s">
        <v>6618</v>
      </c>
      <c r="AN2296" t="s">
        <v>6618</v>
      </c>
      <c r="AO2296" t="s">
        <v>6618</v>
      </c>
      <c r="AP2296" s="3" t="str">
        <f t="shared" si="1437"/>
        <v>No</v>
      </c>
      <c r="AQ2296" s="3" t="str">
        <f t="shared" si="1438"/>
        <v>No</v>
      </c>
      <c r="AR2296" s="3" t="str">
        <f t="shared" si="1439"/>
        <v>No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 t="s">
        <v>6634</v>
      </c>
      <c r="AZ2296" t="s">
        <v>6638</v>
      </c>
      <c r="BA2296">
        <v>1</v>
      </c>
      <c r="BB2296" t="s">
        <v>6616</v>
      </c>
      <c r="BC2296" t="s">
        <v>6616</v>
      </c>
      <c r="BD2296" s="4" t="str">
        <f t="shared" si="1440"/>
        <v>No</v>
      </c>
      <c r="BE2296" t="s">
        <v>6640</v>
      </c>
      <c r="BF2296" s="3" t="str">
        <f t="shared" si="1441"/>
        <v>No</v>
      </c>
      <c r="BG2296" t="s">
        <v>6645</v>
      </c>
      <c r="BH2296" s="3" t="str">
        <f t="shared" si="1442"/>
        <v>1982 BOLES CIR</v>
      </c>
      <c r="BI2296" s="3" t="str">
        <f t="shared" si="1443"/>
        <v>Fernandina Beach</v>
      </c>
      <c r="BJ2296" s="3" t="str">
        <f t="shared" si="1444"/>
        <v>Florida</v>
      </c>
      <c r="BK2296" s="3">
        <f t="shared" si="1445"/>
        <v>32034</v>
      </c>
      <c r="BL2296" s="3" t="str">
        <f t="shared" si="1446"/>
        <v>1982 BOLES CIR FERNANDINA BEACH FL 32034</v>
      </c>
      <c r="BM2296" s="3" t="str">
        <f t="shared" si="1447"/>
        <v/>
      </c>
      <c r="BN2296" s="3" t="str">
        <f t="shared" si="1448"/>
        <v>Pass</v>
      </c>
      <c r="BO2296" s="3" t="str">
        <f t="shared" si="1449"/>
        <v>No</v>
      </c>
      <c r="BP2296" s="3" t="str">
        <f t="shared" si="1450"/>
        <v>FV&lt;$10K</v>
      </c>
      <c r="BQ2296" t="s">
        <v>6650</v>
      </c>
      <c r="BR2296" s="3" t="str">
        <f t="shared" si="1451"/>
        <v>No, &lt; $20K Lien</v>
      </c>
      <c r="BS2296" s="3" t="str">
        <f t="shared" si="1452"/>
        <v>No, Lien &lt; $20K</v>
      </c>
      <c r="BT2296" t="s">
        <v>6650</v>
      </c>
      <c r="BU2296" s="3" t="str">
        <f t="shared" si="1453"/>
        <v>No</v>
      </c>
      <c r="BV2296" s="3" t="str">
        <f t="shared" si="1454"/>
        <v>No</v>
      </c>
      <c r="BW2296" s="3">
        <f t="shared" si="1455"/>
        <v>1</v>
      </c>
      <c r="BX2296" s="3" t="str">
        <f t="shared" si="1456"/>
        <v>No</v>
      </c>
      <c r="BY2296" s="3">
        <f t="shared" si="1457"/>
        <v>53422</v>
      </c>
      <c r="BZ2296">
        <v>1</v>
      </c>
      <c r="CA2296" s="3">
        <f t="shared" si="1458"/>
        <v>53422</v>
      </c>
      <c r="CC2296" s="3">
        <f t="shared" si="1459"/>
        <v>0</v>
      </c>
      <c r="CD2296" s="3">
        <f t="shared" si="1460"/>
        <v>0</v>
      </c>
      <c r="CE2296" s="3" t="str">
        <f t="shared" si="1461"/>
        <v/>
      </c>
      <c r="CF2296" s="3" t="e">
        <f>HLOOKUP(CE2296,'Valuation Data'!$D$2:$K$5,4,FALSE)</f>
        <v>#N/A</v>
      </c>
      <c r="CG2296" s="3">
        <f t="shared" si="1462"/>
        <v>53422</v>
      </c>
      <c r="CH2296" s="3" t="str">
        <f t="shared" si="1463"/>
        <v>No</v>
      </c>
      <c r="CI2296" s="3" t="str">
        <f>VLOOKUP(R2296,'Use Codes &amp; County Type'!A:D,4,FALSE)</f>
        <v>R</v>
      </c>
      <c r="CJ2296" s="3" t="str">
        <f t="shared" si="1464"/>
        <v>No</v>
      </c>
      <c r="CK2296" s="3" t="str">
        <f t="shared" si="1465"/>
        <v>No</v>
      </c>
      <c r="CL2296" s="3">
        <f t="shared" si="1466"/>
        <v>0.35</v>
      </c>
      <c r="CM2296" s="3">
        <f t="shared" si="1467"/>
        <v>18697.699999999997</v>
      </c>
      <c r="CN2296" s="3">
        <f t="shared" si="1468"/>
        <v>4605.9500000000007</v>
      </c>
      <c r="CO2296" s="3">
        <f t="shared" si="1469"/>
        <v>14091.749999999996</v>
      </c>
      <c r="CP2296" s="3">
        <f t="shared" si="1470"/>
        <v>8.6218224701433879E-2</v>
      </c>
      <c r="CR2296" s="3" t="str">
        <f t="shared" si="1471"/>
        <v>No</v>
      </c>
      <c r="CV2296" s="3" t="str">
        <f t="shared" si="1472"/>
        <v>*Bid</v>
      </c>
      <c r="CW2296" s="3">
        <f t="shared" si="1473"/>
        <v>2295</v>
      </c>
      <c r="CX2296" s="3">
        <f t="shared" si="1474"/>
        <v>921.19</v>
      </c>
      <c r="CY2296" s="3" t="str">
        <f t="shared" si="1475"/>
        <v>Ok</v>
      </c>
      <c r="CZ2296">
        <v>0</v>
      </c>
      <c r="DA2296">
        <v>0</v>
      </c>
    </row>
    <row r="2297" spans="1:105" x14ac:dyDescent="0.25">
      <c r="A2297">
        <v>2296</v>
      </c>
      <c r="B2297" t="s">
        <v>3</v>
      </c>
      <c r="C2297" t="s">
        <v>2405</v>
      </c>
      <c r="D2297">
        <v>2921.2</v>
      </c>
      <c r="E2297">
        <v>2017</v>
      </c>
      <c r="F2297">
        <v>2921.2</v>
      </c>
      <c r="G2297">
        <v>2921.2</v>
      </c>
      <c r="H2297" s="3">
        <f t="shared" si="1435"/>
        <v>0</v>
      </c>
      <c r="I2297">
        <v>1601</v>
      </c>
      <c r="J2297" t="s">
        <v>2736</v>
      </c>
      <c r="K2297" t="s">
        <v>2738</v>
      </c>
      <c r="L2297">
        <v>32034</v>
      </c>
      <c r="M2297" t="s">
        <v>4498</v>
      </c>
      <c r="N2297" t="s">
        <v>4761</v>
      </c>
      <c r="O2297">
        <v>-81.449979866154393</v>
      </c>
      <c r="P2297">
        <v>30.573625227621601</v>
      </c>
      <c r="Q2297" t="s">
        <v>6325</v>
      </c>
      <c r="R2297">
        <v>1</v>
      </c>
      <c r="S2297" t="s">
        <v>6539</v>
      </c>
      <c r="T2297">
        <v>1001</v>
      </c>
      <c r="U2297" t="s">
        <v>6582</v>
      </c>
      <c r="V2297">
        <v>2017</v>
      </c>
      <c r="W2297">
        <v>173581</v>
      </c>
      <c r="X2297">
        <v>2017</v>
      </c>
      <c r="Y2297">
        <v>173581</v>
      </c>
      <c r="Z2297">
        <v>2671.48</v>
      </c>
      <c r="AA2297" s="3">
        <f t="shared" si="1436"/>
        <v>0.91451458304806255</v>
      </c>
      <c r="AB2297" t="s">
        <v>6616</v>
      </c>
      <c r="AC2297" t="s">
        <v>6616</v>
      </c>
      <c r="AD2297" t="s">
        <v>6616</v>
      </c>
      <c r="AE2297" t="s">
        <v>6616</v>
      </c>
      <c r="AF2297" t="s">
        <v>6616</v>
      </c>
      <c r="AG2297" t="s">
        <v>6616</v>
      </c>
      <c r="AH2297" t="s">
        <v>6616</v>
      </c>
      <c r="AI2297" t="s">
        <v>6618</v>
      </c>
      <c r="AJ2297" t="s">
        <v>6618</v>
      </c>
      <c r="AK2297" t="s">
        <v>6618</v>
      </c>
      <c r="AL2297" t="s">
        <v>6618</v>
      </c>
      <c r="AM2297" t="s">
        <v>6618</v>
      </c>
      <c r="AN2297" t="s">
        <v>6618</v>
      </c>
      <c r="AO2297" t="s">
        <v>6618</v>
      </c>
      <c r="AP2297" s="3" t="str">
        <f t="shared" si="1437"/>
        <v>No</v>
      </c>
      <c r="AQ2297" s="3" t="str">
        <f t="shared" si="1438"/>
        <v>No</v>
      </c>
      <c r="AR2297" s="3" t="str">
        <f t="shared" si="1439"/>
        <v>No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 t="s">
        <v>6634</v>
      </c>
      <c r="AZ2297" t="s">
        <v>6638</v>
      </c>
      <c r="BA2297">
        <v>1</v>
      </c>
      <c r="BB2297" t="s">
        <v>6616</v>
      </c>
      <c r="BC2297" t="s">
        <v>6616</v>
      </c>
      <c r="BD2297" s="4" t="str">
        <f t="shared" si="1440"/>
        <v>No</v>
      </c>
      <c r="BE2297" t="s">
        <v>6640</v>
      </c>
      <c r="BF2297" s="3" t="str">
        <f t="shared" si="1441"/>
        <v>No</v>
      </c>
      <c r="BG2297" t="s">
        <v>6645</v>
      </c>
      <c r="BH2297" s="3" t="str">
        <f t="shared" si="1442"/>
        <v>1601 LEWIS ST</v>
      </c>
      <c r="BI2297" s="3" t="str">
        <f t="shared" si="1443"/>
        <v>Fernandina Beach</v>
      </c>
      <c r="BJ2297" s="3" t="str">
        <f t="shared" si="1444"/>
        <v>Florida</v>
      </c>
      <c r="BK2297" s="3">
        <f t="shared" si="1445"/>
        <v>32034</v>
      </c>
      <c r="BL2297" s="3" t="str">
        <f t="shared" si="1446"/>
        <v>1601 LEWIS ST FERNANDINA BEACH FL 32034</v>
      </c>
      <c r="BM2297" s="3" t="str">
        <f t="shared" si="1447"/>
        <v/>
      </c>
      <c r="BN2297" s="3" t="str">
        <f t="shared" si="1448"/>
        <v>Pass</v>
      </c>
      <c r="BO2297" s="3" t="str">
        <f t="shared" si="1449"/>
        <v>No</v>
      </c>
      <c r="BP2297" s="3" t="str">
        <f t="shared" si="1450"/>
        <v>FV&lt;$10K</v>
      </c>
      <c r="BQ2297" t="s">
        <v>6650</v>
      </c>
      <c r="BR2297" s="3" t="str">
        <f t="shared" si="1451"/>
        <v>No, &lt; $20K Lien</v>
      </c>
      <c r="BS2297" s="3" t="str">
        <f t="shared" si="1452"/>
        <v>No, Lien &lt; $20K</v>
      </c>
      <c r="BT2297" t="s">
        <v>6650</v>
      </c>
      <c r="BU2297" s="3" t="str">
        <f t="shared" si="1453"/>
        <v>No</v>
      </c>
      <c r="BV2297" s="3" t="str">
        <f t="shared" si="1454"/>
        <v>No</v>
      </c>
      <c r="BW2297" s="3">
        <f t="shared" si="1455"/>
        <v>1</v>
      </c>
      <c r="BX2297" s="3" t="str">
        <f t="shared" si="1456"/>
        <v>No</v>
      </c>
      <c r="BY2297" s="3">
        <f t="shared" si="1457"/>
        <v>173581</v>
      </c>
      <c r="BZ2297">
        <v>1</v>
      </c>
      <c r="CA2297" s="3">
        <f t="shared" si="1458"/>
        <v>173581</v>
      </c>
      <c r="CC2297" s="3">
        <f t="shared" si="1459"/>
        <v>0</v>
      </c>
      <c r="CD2297" s="3">
        <f t="shared" si="1460"/>
        <v>0</v>
      </c>
      <c r="CE2297" s="3" t="str">
        <f t="shared" si="1461"/>
        <v/>
      </c>
      <c r="CF2297" s="3" t="e">
        <f>HLOOKUP(CE2297,'Valuation Data'!$D$2:$K$5,4,FALSE)</f>
        <v>#N/A</v>
      </c>
      <c r="CG2297" s="3">
        <f t="shared" si="1462"/>
        <v>173581</v>
      </c>
      <c r="CH2297" s="3" t="str">
        <f t="shared" si="1463"/>
        <v>No</v>
      </c>
      <c r="CI2297" s="3" t="str">
        <f>VLOOKUP(R2297,'Use Codes &amp; County Type'!A:D,4,FALSE)</f>
        <v>S</v>
      </c>
      <c r="CJ2297" s="3" t="str">
        <f t="shared" si="1464"/>
        <v>No</v>
      </c>
      <c r="CK2297" s="3" t="str">
        <f t="shared" si="1465"/>
        <v>No</v>
      </c>
      <c r="CL2297" s="3">
        <f t="shared" si="1466"/>
        <v>0.35</v>
      </c>
      <c r="CM2297" s="3">
        <f t="shared" si="1467"/>
        <v>60753.35</v>
      </c>
      <c r="CN2297" s="3">
        <f t="shared" si="1468"/>
        <v>14606</v>
      </c>
      <c r="CO2297" s="3">
        <f t="shared" si="1469"/>
        <v>46147.35</v>
      </c>
      <c r="CP2297" s="3">
        <f t="shared" si="1470"/>
        <v>8.4145154135533265E-2</v>
      </c>
      <c r="CR2297" s="3" t="str">
        <f t="shared" si="1471"/>
        <v>No</v>
      </c>
      <c r="CV2297" s="3" t="str">
        <f t="shared" si="1472"/>
        <v>*Bid</v>
      </c>
      <c r="CW2297" s="3">
        <f t="shared" si="1473"/>
        <v>2296</v>
      </c>
      <c r="CX2297" s="3">
        <f t="shared" si="1474"/>
        <v>2921.2</v>
      </c>
      <c r="CY2297" s="3" t="str">
        <f t="shared" si="1475"/>
        <v>Ok</v>
      </c>
      <c r="CZ2297">
        <v>0</v>
      </c>
      <c r="DA2297">
        <v>0</v>
      </c>
    </row>
    <row r="2298" spans="1:105" x14ac:dyDescent="0.25">
      <c r="A2298">
        <v>2297</v>
      </c>
      <c r="B2298" t="s">
        <v>3</v>
      </c>
      <c r="C2298" t="s">
        <v>2406</v>
      </c>
      <c r="D2298">
        <v>3201.78</v>
      </c>
      <c r="E2298">
        <v>2017</v>
      </c>
      <c r="F2298">
        <v>3201.78</v>
      </c>
      <c r="G2298">
        <v>3201.78</v>
      </c>
      <c r="H2298" s="3">
        <f t="shared" si="1435"/>
        <v>0</v>
      </c>
      <c r="I2298">
        <v>2954</v>
      </c>
      <c r="J2298" t="s">
        <v>2736</v>
      </c>
      <c r="K2298" t="s">
        <v>2738</v>
      </c>
      <c r="L2298">
        <v>32034</v>
      </c>
      <c r="M2298" t="s">
        <v>4499</v>
      </c>
      <c r="N2298" t="s">
        <v>4761</v>
      </c>
      <c r="O2298">
        <v>-81.448789517623993</v>
      </c>
      <c r="P2298">
        <v>30.624953187244401</v>
      </c>
      <c r="Q2298" t="s">
        <v>6326</v>
      </c>
      <c r="R2298">
        <v>1</v>
      </c>
      <c r="S2298" t="s">
        <v>6539</v>
      </c>
      <c r="T2298">
        <v>1001</v>
      </c>
      <c r="U2298" t="s">
        <v>6582</v>
      </c>
      <c r="V2298">
        <v>2017</v>
      </c>
      <c r="W2298">
        <v>229720</v>
      </c>
      <c r="X2298">
        <v>2017</v>
      </c>
      <c r="Y2298">
        <v>279569</v>
      </c>
      <c r="Z2298">
        <v>2930.91</v>
      </c>
      <c r="AA2298" s="3">
        <f t="shared" si="1436"/>
        <v>0.91540018364784581</v>
      </c>
      <c r="AB2298" t="s">
        <v>6616</v>
      </c>
      <c r="AC2298" t="s">
        <v>6616</v>
      </c>
      <c r="AD2298" t="s">
        <v>6616</v>
      </c>
      <c r="AE2298" t="s">
        <v>6616</v>
      </c>
      <c r="AF2298" t="s">
        <v>6616</v>
      </c>
      <c r="AG2298" t="s">
        <v>6616</v>
      </c>
      <c r="AH2298" t="s">
        <v>6616</v>
      </c>
      <c r="AI2298" t="s">
        <v>6618</v>
      </c>
      <c r="AJ2298" t="s">
        <v>6618</v>
      </c>
      <c r="AK2298" t="s">
        <v>6618</v>
      </c>
      <c r="AL2298" t="s">
        <v>6618</v>
      </c>
      <c r="AM2298" t="s">
        <v>6618</v>
      </c>
      <c r="AN2298" t="s">
        <v>6618</v>
      </c>
      <c r="AO2298" t="s">
        <v>6618</v>
      </c>
      <c r="AP2298" s="3" t="str">
        <f t="shared" si="1437"/>
        <v>No</v>
      </c>
      <c r="AQ2298" s="3" t="str">
        <f t="shared" si="1438"/>
        <v>No</v>
      </c>
      <c r="AR2298" s="3" t="str">
        <f t="shared" si="1439"/>
        <v>No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 t="s">
        <v>6634</v>
      </c>
      <c r="AZ2298" t="s">
        <v>6638</v>
      </c>
      <c r="BA2298">
        <v>1</v>
      </c>
      <c r="BB2298" t="s">
        <v>6617</v>
      </c>
      <c r="BC2298" t="s">
        <v>6616</v>
      </c>
      <c r="BD2298" s="4" t="str">
        <f t="shared" si="1440"/>
        <v>No</v>
      </c>
      <c r="BE2298" t="s">
        <v>6640</v>
      </c>
      <c r="BF2298" s="3" t="str">
        <f t="shared" si="1441"/>
        <v>No</v>
      </c>
      <c r="BG2298" t="s">
        <v>6645</v>
      </c>
      <c r="BH2298" s="3" t="str">
        <f t="shared" si="1442"/>
        <v>2954 TIDEWATER ST</v>
      </c>
      <c r="BI2298" s="3" t="str">
        <f t="shared" si="1443"/>
        <v>Fernandina Beach</v>
      </c>
      <c r="BJ2298" s="3" t="str">
        <f t="shared" si="1444"/>
        <v>Florida</v>
      </c>
      <c r="BK2298" s="3">
        <f t="shared" si="1445"/>
        <v>32034</v>
      </c>
      <c r="BL2298" s="3" t="str">
        <f t="shared" si="1446"/>
        <v>2954 TIDEWATER ST FERNANDINA BEACH FL 32034</v>
      </c>
      <c r="BM2298" s="3" t="str">
        <f t="shared" si="1447"/>
        <v/>
      </c>
      <c r="BN2298" s="3" t="str">
        <f t="shared" si="1448"/>
        <v>Pass</v>
      </c>
      <c r="BO2298" s="3" t="str">
        <f t="shared" si="1449"/>
        <v>No</v>
      </c>
      <c r="BP2298" s="3" t="str">
        <f t="shared" si="1450"/>
        <v>FV&lt;$10K</v>
      </c>
      <c r="BQ2298" t="s">
        <v>6650</v>
      </c>
      <c r="BR2298" s="3" t="str">
        <f t="shared" si="1451"/>
        <v>No, &lt; $20K Lien</v>
      </c>
      <c r="BS2298" s="3" t="str">
        <f t="shared" si="1452"/>
        <v>No, Lien &lt; $20K</v>
      </c>
      <c r="BT2298" t="s">
        <v>6650</v>
      </c>
      <c r="BU2298" s="3" t="str">
        <f t="shared" si="1453"/>
        <v>No</v>
      </c>
      <c r="BV2298" s="3" t="str">
        <f t="shared" si="1454"/>
        <v>No</v>
      </c>
      <c r="BW2298" s="3">
        <f t="shared" si="1455"/>
        <v>1</v>
      </c>
      <c r="BX2298" s="3" t="str">
        <f t="shared" si="1456"/>
        <v>No</v>
      </c>
      <c r="BY2298" s="3">
        <f t="shared" si="1457"/>
        <v>229720</v>
      </c>
      <c r="BZ2298">
        <v>1</v>
      </c>
      <c r="CA2298" s="3">
        <f t="shared" si="1458"/>
        <v>229720</v>
      </c>
      <c r="CC2298" s="3">
        <f t="shared" si="1459"/>
        <v>0</v>
      </c>
      <c r="CD2298" s="3">
        <f t="shared" si="1460"/>
        <v>0</v>
      </c>
      <c r="CE2298" s="3" t="str">
        <f t="shared" si="1461"/>
        <v/>
      </c>
      <c r="CF2298" s="3" t="e">
        <f>HLOOKUP(CE2298,'Valuation Data'!$D$2:$K$5,4,FALSE)</f>
        <v>#N/A</v>
      </c>
      <c r="CG2298" s="3">
        <f t="shared" si="1462"/>
        <v>229720</v>
      </c>
      <c r="CH2298" s="3" t="str">
        <f t="shared" si="1463"/>
        <v>No</v>
      </c>
      <c r="CI2298" s="3" t="str">
        <f>VLOOKUP(R2298,'Use Codes &amp; County Type'!A:D,4,FALSE)</f>
        <v>S</v>
      </c>
      <c r="CJ2298" s="3" t="str">
        <f t="shared" si="1464"/>
        <v>No</v>
      </c>
      <c r="CK2298" s="3" t="str">
        <f t="shared" si="1465"/>
        <v>Yes</v>
      </c>
      <c r="CL2298" s="3">
        <f t="shared" si="1466"/>
        <v>0.67</v>
      </c>
      <c r="CM2298" s="3">
        <f t="shared" si="1467"/>
        <v>153912.40000000002</v>
      </c>
      <c r="CN2298" s="3">
        <f t="shared" si="1468"/>
        <v>16008.900000000001</v>
      </c>
      <c r="CO2298" s="3">
        <f t="shared" si="1469"/>
        <v>137903.50000000003</v>
      </c>
      <c r="CP2298" s="3">
        <f t="shared" si="1470"/>
        <v>6.9688751523593953E-2</v>
      </c>
      <c r="CR2298" s="3" t="str">
        <f t="shared" si="1471"/>
        <v>No</v>
      </c>
      <c r="CV2298" s="3" t="str">
        <f t="shared" si="1472"/>
        <v>*Bid</v>
      </c>
      <c r="CW2298" s="3">
        <f t="shared" si="1473"/>
        <v>2297</v>
      </c>
      <c r="CX2298" s="3">
        <f t="shared" si="1474"/>
        <v>3201.78</v>
      </c>
      <c r="CY2298" s="3" t="str">
        <f t="shared" si="1475"/>
        <v>Ok</v>
      </c>
      <c r="CZ2298">
        <v>0</v>
      </c>
      <c r="DA2298">
        <v>0</v>
      </c>
    </row>
    <row r="2299" spans="1:105" x14ac:dyDescent="0.25">
      <c r="A2299">
        <v>2298</v>
      </c>
      <c r="B2299" t="s">
        <v>3</v>
      </c>
      <c r="C2299" t="s">
        <v>2407</v>
      </c>
      <c r="D2299">
        <v>159.9</v>
      </c>
      <c r="E2299">
        <v>2017</v>
      </c>
      <c r="F2299" t="e">
        <f>NA()</f>
        <v>#N/A</v>
      </c>
      <c r="G2299" t="e">
        <f>NA()</f>
        <v>#N/A</v>
      </c>
      <c r="H2299" s="3" t="e">
        <f t="shared" si="1435"/>
        <v>#N/A</v>
      </c>
      <c r="I2299" t="e">
        <f>NA()</f>
        <v>#N/A</v>
      </c>
      <c r="J2299" t="e">
        <f>NA()</f>
        <v>#N/A</v>
      </c>
      <c r="K2299" t="e">
        <f>NA()</f>
        <v>#N/A</v>
      </c>
      <c r="L2299" t="e">
        <f>NA()</f>
        <v>#N/A</v>
      </c>
      <c r="M2299" t="e">
        <f>NA()</f>
        <v>#N/A</v>
      </c>
      <c r="N2299" t="e">
        <f>NA()</f>
        <v>#N/A</v>
      </c>
      <c r="O2299" t="e">
        <f>NA()</f>
        <v>#N/A</v>
      </c>
      <c r="P2299" t="e">
        <f>NA()</f>
        <v>#N/A</v>
      </c>
      <c r="Q2299" t="e">
        <f>NA()</f>
        <v>#N/A</v>
      </c>
      <c r="R2299">
        <v>1</v>
      </c>
      <c r="S2299" t="s">
        <v>6539</v>
      </c>
      <c r="T2299" t="e">
        <f>NA()</f>
        <v>#N/A</v>
      </c>
      <c r="U2299" t="e">
        <f>NA()</f>
        <v>#N/A</v>
      </c>
      <c r="V2299">
        <v>2017</v>
      </c>
      <c r="W2299">
        <v>32684</v>
      </c>
      <c r="X2299" t="e">
        <f>NA()</f>
        <v>#N/A</v>
      </c>
      <c r="Y2299" t="e">
        <f>NA()</f>
        <v>#N/A</v>
      </c>
      <c r="Z2299" t="e">
        <f>NA()</f>
        <v>#N/A</v>
      </c>
      <c r="AA2299" s="3">
        <f t="shared" si="1436"/>
        <v>0</v>
      </c>
      <c r="AB2299" t="s">
        <v>6617</v>
      </c>
      <c r="AE2299" t="s">
        <v>6616</v>
      </c>
      <c r="AG2299" t="s">
        <v>6616</v>
      </c>
      <c r="AH2299" t="s">
        <v>6616</v>
      </c>
      <c r="AI2299" t="e">
        <f>NA()</f>
        <v>#N/A</v>
      </c>
      <c r="AJ2299" t="e">
        <f>NA()</f>
        <v>#N/A</v>
      </c>
      <c r="AK2299" t="e">
        <f>NA()</f>
        <v>#N/A</v>
      </c>
      <c r="AL2299" t="e">
        <f>NA()</f>
        <v>#N/A</v>
      </c>
      <c r="AM2299" t="e">
        <f>NA()</f>
        <v>#N/A</v>
      </c>
      <c r="AN2299" t="e">
        <f>NA()</f>
        <v>#N/A</v>
      </c>
      <c r="AO2299" t="e">
        <f>NA()</f>
        <v>#N/A</v>
      </c>
      <c r="AP2299" s="3" t="str">
        <f t="shared" si="1437"/>
        <v>Yes</v>
      </c>
      <c r="AQ2299" s="3" t="str">
        <f t="shared" si="1438"/>
        <v>No</v>
      </c>
      <c r="AR2299" s="3" t="str">
        <f t="shared" si="1439"/>
        <v>Yes</v>
      </c>
      <c r="AS2299" t="e">
        <f>NA()</f>
        <v>#N/A</v>
      </c>
      <c r="AT2299" t="e">
        <f>NA()</f>
        <v>#N/A</v>
      </c>
      <c r="AU2299" t="e">
        <f>NA()</f>
        <v>#N/A</v>
      </c>
      <c r="AV2299" t="e">
        <f>NA()</f>
        <v>#N/A</v>
      </c>
      <c r="AW2299" t="e">
        <f>NA()</f>
        <v>#N/A</v>
      </c>
      <c r="AX2299" t="e">
        <f>NA()</f>
        <v>#N/A</v>
      </c>
      <c r="AY2299" t="e">
        <f>NA()</f>
        <v>#N/A</v>
      </c>
      <c r="AZ2299" t="e">
        <f>NA()</f>
        <v>#N/A</v>
      </c>
      <c r="BA2299">
        <v>1</v>
      </c>
      <c r="BB2299" t="s">
        <v>6617</v>
      </c>
      <c r="BC2299" t="e">
        <f>NA()</f>
        <v>#N/A</v>
      </c>
      <c r="BD2299" s="4" t="str">
        <f t="shared" si="1440"/>
        <v>No</v>
      </c>
      <c r="BE2299" t="e">
        <f>NA()</f>
        <v>#N/A</v>
      </c>
      <c r="BF2299" s="3" t="str">
        <f t="shared" si="1441"/>
        <v>No</v>
      </c>
      <c r="BG2299" t="e">
        <f>NA()</f>
        <v>#N/A</v>
      </c>
      <c r="BH2299" s="3" t="e">
        <f t="shared" si="1442"/>
        <v>#N/A</v>
      </c>
      <c r="BI2299" s="3" t="e">
        <f t="shared" si="1443"/>
        <v>#N/A</v>
      </c>
      <c r="BJ2299" s="3" t="e">
        <f t="shared" si="1444"/>
        <v>#N/A</v>
      </c>
      <c r="BK2299" s="3" t="e">
        <f t="shared" si="1445"/>
        <v>#N/A</v>
      </c>
      <c r="BL2299" s="3" t="e">
        <f t="shared" si="1446"/>
        <v>#N/A</v>
      </c>
      <c r="BM2299" s="3" t="e">
        <f t="shared" si="1447"/>
        <v>#N/A</v>
      </c>
      <c r="BN2299" s="3" t="str">
        <f t="shared" si="1448"/>
        <v>Pass</v>
      </c>
      <c r="BO2299" s="3" t="e">
        <f t="shared" si="1449"/>
        <v>#N/A</v>
      </c>
      <c r="BP2299" s="3" t="str">
        <f t="shared" si="1450"/>
        <v>FV&lt;$10K</v>
      </c>
      <c r="BQ2299" t="s">
        <v>6650</v>
      </c>
      <c r="BR2299" s="3" t="str">
        <f t="shared" si="1451"/>
        <v>No, &lt; $20K Lien</v>
      </c>
      <c r="BS2299" s="3" t="str">
        <f t="shared" si="1452"/>
        <v>No, Lien &lt; $20K</v>
      </c>
      <c r="BT2299" t="s">
        <v>6650</v>
      </c>
      <c r="BU2299" s="3" t="str">
        <f t="shared" si="1453"/>
        <v>Yes</v>
      </c>
      <c r="BV2299" s="3" t="str">
        <f t="shared" si="1454"/>
        <v>No</v>
      </c>
      <c r="BW2299" s="3">
        <f t="shared" si="1455"/>
        <v>1</v>
      </c>
      <c r="BX2299" s="3" t="str">
        <f t="shared" si="1456"/>
        <v>No</v>
      </c>
      <c r="BY2299" s="3">
        <f t="shared" si="1457"/>
        <v>32684</v>
      </c>
      <c r="BZ2299">
        <v>1</v>
      </c>
      <c r="CA2299" s="3">
        <f t="shared" si="1458"/>
        <v>32684</v>
      </c>
      <c r="CC2299" s="3" t="e">
        <f t="shared" si="1459"/>
        <v>#N/A</v>
      </c>
      <c r="CD2299" s="3" t="e">
        <f t="shared" si="1460"/>
        <v>#N/A</v>
      </c>
      <c r="CE2299" s="3" t="str">
        <f t="shared" si="1461"/>
        <v/>
      </c>
      <c r="CF2299" s="3" t="e">
        <f>HLOOKUP(CE2299,'Valuation Data'!$D$2:$K$5,4,FALSE)</f>
        <v>#N/A</v>
      </c>
      <c r="CG2299" s="3">
        <f t="shared" si="1462"/>
        <v>32684</v>
      </c>
      <c r="CH2299" s="3" t="str">
        <f t="shared" si="1463"/>
        <v>No</v>
      </c>
      <c r="CI2299" s="3" t="str">
        <f>VLOOKUP(R2299,'Use Codes &amp; County Type'!A:D,4,FALSE)</f>
        <v>S</v>
      </c>
      <c r="CJ2299" s="3" t="str">
        <f t="shared" si="1464"/>
        <v>No</v>
      </c>
      <c r="CK2299" s="3" t="str">
        <f t="shared" si="1465"/>
        <v>Yes</v>
      </c>
      <c r="CL2299" s="3">
        <f t="shared" si="1466"/>
        <v>0.67</v>
      </c>
      <c r="CM2299" s="3">
        <f t="shared" si="1467"/>
        <v>21898.280000000002</v>
      </c>
      <c r="CN2299" s="3" t="e">
        <f t="shared" si="1468"/>
        <v>#N/A</v>
      </c>
      <c r="CO2299" s="3" t="e">
        <f t="shared" si="1469"/>
        <v>#N/A</v>
      </c>
      <c r="CP2299" s="3" t="e">
        <f t="shared" si="1470"/>
        <v>#N/A</v>
      </c>
      <c r="CR2299" s="3" t="str">
        <f t="shared" si="1471"/>
        <v>No</v>
      </c>
      <c r="CV2299" s="3" t="str">
        <f t="shared" si="1472"/>
        <v>County Held Lien</v>
      </c>
      <c r="CW2299" s="3">
        <f t="shared" si="1473"/>
        <v>2298</v>
      </c>
      <c r="CX2299" s="3">
        <f t="shared" si="1474"/>
        <v>159.9</v>
      </c>
      <c r="CY2299" s="3" t="str">
        <f t="shared" si="1475"/>
        <v>Ok</v>
      </c>
      <c r="CZ2299" t="e">
        <f>NA()</f>
        <v>#N/A</v>
      </c>
      <c r="DA2299" t="e">
        <f>NA()</f>
        <v>#N/A</v>
      </c>
    </row>
    <row r="2300" spans="1:105" x14ac:dyDescent="0.25">
      <c r="A2300">
        <v>2299</v>
      </c>
      <c r="B2300" t="s">
        <v>3</v>
      </c>
      <c r="C2300" t="s">
        <v>2408</v>
      </c>
      <c r="D2300">
        <v>382.28</v>
      </c>
      <c r="E2300">
        <v>2017</v>
      </c>
      <c r="F2300">
        <v>382.28</v>
      </c>
      <c r="G2300">
        <v>382.28</v>
      </c>
      <c r="H2300" s="3">
        <f t="shared" si="1435"/>
        <v>0</v>
      </c>
      <c r="I2300">
        <v>539</v>
      </c>
      <c r="J2300" t="s">
        <v>2736</v>
      </c>
      <c r="K2300" t="s">
        <v>2738</v>
      </c>
      <c r="L2300">
        <v>32034</v>
      </c>
      <c r="M2300" t="s">
        <v>4500</v>
      </c>
      <c r="N2300" t="s">
        <v>4761</v>
      </c>
      <c r="O2300">
        <v>-81.464814287997896</v>
      </c>
      <c r="P2300">
        <v>30.6282229897833</v>
      </c>
      <c r="Q2300" t="s">
        <v>6327</v>
      </c>
      <c r="R2300">
        <v>1</v>
      </c>
      <c r="S2300" t="s">
        <v>6539</v>
      </c>
      <c r="T2300">
        <v>1001</v>
      </c>
      <c r="U2300" t="s">
        <v>6582</v>
      </c>
      <c r="V2300">
        <v>2017</v>
      </c>
      <c r="W2300">
        <v>46044</v>
      </c>
      <c r="X2300">
        <v>2017</v>
      </c>
      <c r="Y2300">
        <v>84806</v>
      </c>
      <c r="Z2300">
        <v>323.88</v>
      </c>
      <c r="AA2300" s="3">
        <f t="shared" si="1436"/>
        <v>0.84723239510306592</v>
      </c>
      <c r="AB2300" t="s">
        <v>6616</v>
      </c>
      <c r="AC2300" t="s">
        <v>6616</v>
      </c>
      <c r="AD2300" t="s">
        <v>6616</v>
      </c>
      <c r="AI2300" t="s">
        <v>6618</v>
      </c>
      <c r="AJ2300" t="s">
        <v>6618</v>
      </c>
      <c r="AK2300" t="s">
        <v>6618</v>
      </c>
      <c r="AL2300" t="s">
        <v>6618</v>
      </c>
      <c r="AM2300" t="s">
        <v>6618</v>
      </c>
      <c r="AN2300" t="s">
        <v>6618</v>
      </c>
      <c r="AO2300">
        <v>0</v>
      </c>
      <c r="AP2300" s="3" t="str">
        <f t="shared" si="1437"/>
        <v>No</v>
      </c>
      <c r="AQ2300" s="3" t="str">
        <f t="shared" si="1438"/>
        <v>No</v>
      </c>
      <c r="AR2300" s="3" t="str">
        <f t="shared" si="1439"/>
        <v>No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 t="s">
        <v>6634</v>
      </c>
      <c r="AZ2300" t="s">
        <v>6639</v>
      </c>
      <c r="BA2300">
        <v>1</v>
      </c>
      <c r="BB2300" t="s">
        <v>6617</v>
      </c>
      <c r="BC2300" t="s">
        <v>6616</v>
      </c>
      <c r="BD2300" s="4" t="str">
        <f t="shared" si="1440"/>
        <v>No</v>
      </c>
      <c r="BE2300" t="s">
        <v>6640</v>
      </c>
      <c r="BF2300" s="3" t="str">
        <f t="shared" si="1441"/>
        <v>No</v>
      </c>
      <c r="BG2300" t="s">
        <v>6645</v>
      </c>
      <c r="BH2300" s="3" t="str">
        <f t="shared" si="1442"/>
        <v>539 SUNSET RD</v>
      </c>
      <c r="BI2300" s="3" t="str">
        <f t="shared" si="1443"/>
        <v>Fernandina Beach</v>
      </c>
      <c r="BJ2300" s="3" t="str">
        <f t="shared" si="1444"/>
        <v>Florida</v>
      </c>
      <c r="BK2300" s="3">
        <f t="shared" si="1445"/>
        <v>32034</v>
      </c>
      <c r="BL2300" s="3" t="str">
        <f t="shared" si="1446"/>
        <v>539 SUNSET RD FERNANDINA BEACH FL 32034</v>
      </c>
      <c r="BM2300" s="3" t="str">
        <f t="shared" si="1447"/>
        <v/>
      </c>
      <c r="BN2300" s="3" t="str">
        <f t="shared" si="1448"/>
        <v>Pass</v>
      </c>
      <c r="BO2300" s="3" t="str">
        <f t="shared" si="1449"/>
        <v>No</v>
      </c>
      <c r="BP2300" s="3" t="str">
        <f t="shared" si="1450"/>
        <v>FV&lt;$10K</v>
      </c>
      <c r="BQ2300" t="s">
        <v>6650</v>
      </c>
      <c r="BR2300" s="3" t="str">
        <f t="shared" si="1451"/>
        <v>No, &lt; $20K Lien</v>
      </c>
      <c r="BS2300" s="3" t="str">
        <f t="shared" si="1452"/>
        <v>No, Lien &lt; $20K</v>
      </c>
      <c r="BT2300" t="s">
        <v>6650</v>
      </c>
      <c r="BU2300" s="3" t="str">
        <f t="shared" si="1453"/>
        <v>No</v>
      </c>
      <c r="BV2300" s="3" t="str">
        <f t="shared" si="1454"/>
        <v>No</v>
      </c>
      <c r="BW2300" s="3">
        <f t="shared" si="1455"/>
        <v>1</v>
      </c>
      <c r="BX2300" s="3" t="str">
        <f t="shared" si="1456"/>
        <v>No</v>
      </c>
      <c r="BY2300" s="3">
        <f t="shared" si="1457"/>
        <v>46044</v>
      </c>
      <c r="BZ2300">
        <v>1</v>
      </c>
      <c r="CA2300" s="3">
        <f t="shared" si="1458"/>
        <v>46044</v>
      </c>
      <c r="CC2300" s="3">
        <f t="shared" si="1459"/>
        <v>0</v>
      </c>
      <c r="CD2300" s="3">
        <f t="shared" si="1460"/>
        <v>0</v>
      </c>
      <c r="CE2300" s="3" t="str">
        <f t="shared" si="1461"/>
        <v/>
      </c>
      <c r="CF2300" s="3" t="e">
        <f>HLOOKUP(CE2300,'Valuation Data'!$D$2:$K$5,4,FALSE)</f>
        <v>#N/A</v>
      </c>
      <c r="CG2300" s="3">
        <f t="shared" si="1462"/>
        <v>46044</v>
      </c>
      <c r="CH2300" s="3" t="str">
        <f t="shared" si="1463"/>
        <v>No</v>
      </c>
      <c r="CI2300" s="3" t="str">
        <f>VLOOKUP(R2300,'Use Codes &amp; County Type'!A:D,4,FALSE)</f>
        <v>S</v>
      </c>
      <c r="CJ2300" s="3" t="str">
        <f t="shared" si="1464"/>
        <v>No</v>
      </c>
      <c r="CK2300" s="3" t="str">
        <f t="shared" si="1465"/>
        <v>Yes</v>
      </c>
      <c r="CL2300" s="3">
        <f t="shared" si="1466"/>
        <v>0.67</v>
      </c>
      <c r="CM2300" s="3">
        <f t="shared" si="1467"/>
        <v>30849.480000000003</v>
      </c>
      <c r="CN2300" s="3">
        <f t="shared" si="1468"/>
        <v>1911.3999999999999</v>
      </c>
      <c r="CO2300" s="3">
        <f t="shared" si="1469"/>
        <v>28938.080000000002</v>
      </c>
      <c r="CP2300" s="3">
        <f t="shared" si="1470"/>
        <v>4.1512466336547649E-2</v>
      </c>
      <c r="CR2300" s="3" t="str">
        <f t="shared" si="1471"/>
        <v>No</v>
      </c>
      <c r="CV2300" s="3" t="str">
        <f t="shared" si="1472"/>
        <v>*Bid</v>
      </c>
      <c r="CW2300" s="3">
        <f t="shared" si="1473"/>
        <v>2299</v>
      </c>
      <c r="CX2300" s="3">
        <f t="shared" si="1474"/>
        <v>382.28</v>
      </c>
      <c r="CY2300" s="3" t="str">
        <f t="shared" si="1475"/>
        <v>Ok</v>
      </c>
      <c r="CZ2300">
        <v>0</v>
      </c>
      <c r="DA2300">
        <v>0</v>
      </c>
    </row>
    <row r="2301" spans="1:105" x14ac:dyDescent="0.25">
      <c r="A2301">
        <v>2300</v>
      </c>
      <c r="B2301" t="s">
        <v>3</v>
      </c>
      <c r="C2301" t="s">
        <v>2409</v>
      </c>
      <c r="D2301">
        <v>416.12</v>
      </c>
      <c r="E2301">
        <v>2017</v>
      </c>
      <c r="F2301">
        <v>416.12</v>
      </c>
      <c r="G2301">
        <v>416.12</v>
      </c>
      <c r="H2301" s="3">
        <f t="shared" si="1435"/>
        <v>0</v>
      </c>
      <c r="I2301">
        <v>540</v>
      </c>
      <c r="J2301" t="s">
        <v>2736</v>
      </c>
      <c r="K2301" t="s">
        <v>2738</v>
      </c>
      <c r="L2301">
        <v>32034</v>
      </c>
      <c r="M2301" t="s">
        <v>4501</v>
      </c>
      <c r="N2301" t="s">
        <v>4761</v>
      </c>
      <c r="O2301">
        <v>-81.464813346508194</v>
      </c>
      <c r="P2301">
        <v>30.627686820065598</v>
      </c>
      <c r="Q2301" t="s">
        <v>6328</v>
      </c>
      <c r="R2301">
        <v>1</v>
      </c>
      <c r="S2301" t="s">
        <v>6539</v>
      </c>
      <c r="T2301">
        <v>1001</v>
      </c>
      <c r="U2301" t="s">
        <v>6582</v>
      </c>
      <c r="V2301">
        <v>2017</v>
      </c>
      <c r="W2301">
        <v>48077</v>
      </c>
      <c r="X2301">
        <v>2017</v>
      </c>
      <c r="Y2301">
        <v>74270</v>
      </c>
      <c r="Z2301">
        <v>355.17</v>
      </c>
      <c r="AA2301" s="3">
        <f t="shared" si="1436"/>
        <v>0.8535278285110065</v>
      </c>
      <c r="AB2301" t="s">
        <v>6616</v>
      </c>
      <c r="AC2301" t="s">
        <v>6616</v>
      </c>
      <c r="AD2301" t="s">
        <v>6616</v>
      </c>
      <c r="AE2301" t="s">
        <v>6616</v>
      </c>
      <c r="AF2301" t="s">
        <v>6616</v>
      </c>
      <c r="AG2301" t="s">
        <v>6616</v>
      </c>
      <c r="AH2301" t="s">
        <v>6616</v>
      </c>
      <c r="AI2301" t="s">
        <v>6618</v>
      </c>
      <c r="AJ2301" t="s">
        <v>6618</v>
      </c>
      <c r="AK2301" t="s">
        <v>6618</v>
      </c>
      <c r="AL2301" t="s">
        <v>6618</v>
      </c>
      <c r="AM2301" t="s">
        <v>6618</v>
      </c>
      <c r="AN2301" t="s">
        <v>6618</v>
      </c>
      <c r="AO2301" t="s">
        <v>6618</v>
      </c>
      <c r="AP2301" s="3" t="str">
        <f t="shared" si="1437"/>
        <v>No</v>
      </c>
      <c r="AQ2301" s="3" t="str">
        <f t="shared" si="1438"/>
        <v>No</v>
      </c>
      <c r="AR2301" s="3" t="str">
        <f t="shared" si="1439"/>
        <v>No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 t="s">
        <v>6634</v>
      </c>
      <c r="AZ2301" t="s">
        <v>6639</v>
      </c>
      <c r="BA2301">
        <v>3</v>
      </c>
      <c r="BB2301" t="s">
        <v>6617</v>
      </c>
      <c r="BC2301" t="s">
        <v>6616</v>
      </c>
      <c r="BD2301" s="4" t="str">
        <f t="shared" si="1440"/>
        <v>No</v>
      </c>
      <c r="BE2301" t="s">
        <v>6640</v>
      </c>
      <c r="BF2301" s="3" t="str">
        <f t="shared" si="1441"/>
        <v>No</v>
      </c>
      <c r="BG2301" t="s">
        <v>6645</v>
      </c>
      <c r="BH2301" s="3" t="str">
        <f t="shared" si="1442"/>
        <v>540 SUNSET RD</v>
      </c>
      <c r="BI2301" s="3" t="str">
        <f t="shared" si="1443"/>
        <v>Fernandina Beach</v>
      </c>
      <c r="BJ2301" s="3" t="str">
        <f t="shared" si="1444"/>
        <v>Florida</v>
      </c>
      <c r="BK2301" s="3">
        <f t="shared" si="1445"/>
        <v>32034</v>
      </c>
      <c r="BL2301" s="3" t="str">
        <f t="shared" si="1446"/>
        <v>540 SUNSET RD FERNANDINA BEACH FL 32034</v>
      </c>
      <c r="BM2301" s="3" t="str">
        <f t="shared" si="1447"/>
        <v/>
      </c>
      <c r="BN2301" s="3" t="str">
        <f t="shared" si="1448"/>
        <v>Pass</v>
      </c>
      <c r="BO2301" s="3" t="str">
        <f t="shared" si="1449"/>
        <v>No</v>
      </c>
      <c r="BP2301" s="3" t="str">
        <f t="shared" si="1450"/>
        <v>FV&lt;$10K</v>
      </c>
      <c r="BQ2301" t="s">
        <v>6650</v>
      </c>
      <c r="BR2301" s="3" t="str">
        <f t="shared" si="1451"/>
        <v>No, &lt; $20K Lien</v>
      </c>
      <c r="BS2301" s="3" t="str">
        <f t="shared" si="1452"/>
        <v>No, Lien &lt; $20K</v>
      </c>
      <c r="BT2301" t="s">
        <v>6650</v>
      </c>
      <c r="BU2301" s="3" t="str">
        <f t="shared" si="1453"/>
        <v>No</v>
      </c>
      <c r="BV2301" s="3" t="str">
        <f t="shared" si="1454"/>
        <v>No</v>
      </c>
      <c r="BW2301" s="3">
        <f t="shared" si="1455"/>
        <v>3</v>
      </c>
      <c r="BX2301" s="3" t="str">
        <f t="shared" si="1456"/>
        <v>Yes</v>
      </c>
      <c r="BY2301" s="3">
        <f t="shared" si="1457"/>
        <v>48077</v>
      </c>
      <c r="BZ2301">
        <v>1</v>
      </c>
      <c r="CA2301" s="3">
        <f t="shared" si="1458"/>
        <v>48077</v>
      </c>
      <c r="CC2301" s="3">
        <f t="shared" si="1459"/>
        <v>0</v>
      </c>
      <c r="CD2301" s="3">
        <f t="shared" si="1460"/>
        <v>0</v>
      </c>
      <c r="CE2301" s="3" t="str">
        <f t="shared" si="1461"/>
        <v/>
      </c>
      <c r="CF2301" s="3" t="e">
        <f>HLOOKUP(CE2301,'Valuation Data'!$D$2:$K$5,4,FALSE)</f>
        <v>#N/A</v>
      </c>
      <c r="CG2301" s="3">
        <f t="shared" si="1462"/>
        <v>48077</v>
      </c>
      <c r="CH2301" s="3" t="str">
        <f t="shared" si="1463"/>
        <v>No</v>
      </c>
      <c r="CI2301" s="3" t="str">
        <f>VLOOKUP(R2301,'Use Codes &amp; County Type'!A:D,4,FALSE)</f>
        <v>S</v>
      </c>
      <c r="CJ2301" s="3" t="str">
        <f t="shared" si="1464"/>
        <v>No</v>
      </c>
      <c r="CK2301" s="3" t="str">
        <f t="shared" si="1465"/>
        <v>Yes</v>
      </c>
      <c r="CL2301" s="3">
        <f t="shared" si="1466"/>
        <v>0.67</v>
      </c>
      <c r="CM2301" s="3">
        <f t="shared" si="1467"/>
        <v>32211.59</v>
      </c>
      <c r="CN2301" s="3">
        <f t="shared" si="1468"/>
        <v>2912.84</v>
      </c>
      <c r="CO2301" s="3">
        <f t="shared" si="1469"/>
        <v>29298.75</v>
      </c>
      <c r="CP2301" s="3">
        <f t="shared" si="1470"/>
        <v>6.0586975060839904E-2</v>
      </c>
      <c r="CR2301" s="3" t="str">
        <f t="shared" si="1471"/>
        <v>No</v>
      </c>
      <c r="CV2301" s="3" t="str">
        <f t="shared" si="1472"/>
        <v>Too Many Priors</v>
      </c>
      <c r="CW2301" s="3">
        <f t="shared" si="1473"/>
        <v>2300</v>
      </c>
      <c r="CX2301" s="3">
        <f t="shared" si="1474"/>
        <v>416.12</v>
      </c>
      <c r="CY2301" s="3" t="str">
        <f t="shared" si="1475"/>
        <v>Ok</v>
      </c>
      <c r="CZ2301">
        <v>0</v>
      </c>
      <c r="DA2301">
        <v>0</v>
      </c>
    </row>
    <row r="2302" spans="1:105" x14ac:dyDescent="0.25">
      <c r="A2302">
        <v>2301</v>
      </c>
      <c r="B2302" t="s">
        <v>3</v>
      </c>
      <c r="C2302" t="s">
        <v>2410</v>
      </c>
      <c r="D2302">
        <v>1793.12</v>
      </c>
      <c r="E2302">
        <v>2017</v>
      </c>
      <c r="F2302" t="e">
        <f>NA()</f>
        <v>#N/A</v>
      </c>
      <c r="G2302" t="e">
        <f>NA()</f>
        <v>#N/A</v>
      </c>
      <c r="H2302" s="3" t="e">
        <f t="shared" si="1435"/>
        <v>#N/A</v>
      </c>
      <c r="I2302" t="e">
        <f>NA()</f>
        <v>#N/A</v>
      </c>
      <c r="J2302" t="e">
        <f>NA()</f>
        <v>#N/A</v>
      </c>
      <c r="K2302" t="e">
        <f>NA()</f>
        <v>#N/A</v>
      </c>
      <c r="L2302" t="e">
        <f>NA()</f>
        <v>#N/A</v>
      </c>
      <c r="M2302" t="e">
        <f>NA()</f>
        <v>#N/A</v>
      </c>
      <c r="N2302" t="e">
        <f>NA()</f>
        <v>#N/A</v>
      </c>
      <c r="O2302" t="e">
        <f>NA()</f>
        <v>#N/A</v>
      </c>
      <c r="P2302" t="e">
        <f>NA()</f>
        <v>#N/A</v>
      </c>
      <c r="Q2302" t="e">
        <f>NA()</f>
        <v>#N/A</v>
      </c>
      <c r="R2302">
        <v>1</v>
      </c>
      <c r="S2302" t="s">
        <v>6539</v>
      </c>
      <c r="T2302" t="e">
        <f>NA()</f>
        <v>#N/A</v>
      </c>
      <c r="U2302" t="e">
        <f>NA()</f>
        <v>#N/A</v>
      </c>
      <c r="V2302">
        <v>2017</v>
      </c>
      <c r="W2302">
        <v>145089</v>
      </c>
      <c r="X2302" t="e">
        <f>NA()</f>
        <v>#N/A</v>
      </c>
      <c r="Y2302" t="e">
        <f>NA()</f>
        <v>#N/A</v>
      </c>
      <c r="Z2302" t="e">
        <f>NA()</f>
        <v>#N/A</v>
      </c>
      <c r="AA2302" s="3">
        <f t="shared" si="1436"/>
        <v>0</v>
      </c>
      <c r="AI2302" t="e">
        <f>NA()</f>
        <v>#N/A</v>
      </c>
      <c r="AJ2302" t="e">
        <f>NA()</f>
        <v>#N/A</v>
      </c>
      <c r="AK2302" t="e">
        <f>NA()</f>
        <v>#N/A</v>
      </c>
      <c r="AL2302" t="e">
        <f>NA()</f>
        <v>#N/A</v>
      </c>
      <c r="AM2302" t="e">
        <f>NA()</f>
        <v>#N/A</v>
      </c>
      <c r="AN2302" t="e">
        <f>NA()</f>
        <v>#N/A</v>
      </c>
      <c r="AO2302" t="e">
        <f>NA()</f>
        <v>#N/A</v>
      </c>
      <c r="AP2302" s="3" t="str">
        <f t="shared" si="1437"/>
        <v>No</v>
      </c>
      <c r="AQ2302" s="3" t="str">
        <f t="shared" si="1438"/>
        <v>No</v>
      </c>
      <c r="AR2302" s="3" t="str">
        <f t="shared" si="1439"/>
        <v>No</v>
      </c>
      <c r="AS2302" t="e">
        <f>NA()</f>
        <v>#N/A</v>
      </c>
      <c r="AT2302" t="e">
        <f>NA()</f>
        <v>#N/A</v>
      </c>
      <c r="AU2302" t="e">
        <f>NA()</f>
        <v>#N/A</v>
      </c>
      <c r="AV2302" t="e">
        <f>NA()</f>
        <v>#N/A</v>
      </c>
      <c r="AW2302" t="e">
        <f>NA()</f>
        <v>#N/A</v>
      </c>
      <c r="AX2302" t="e">
        <f>NA()</f>
        <v>#N/A</v>
      </c>
      <c r="AY2302" t="e">
        <f>NA()</f>
        <v>#N/A</v>
      </c>
      <c r="AZ2302" t="e">
        <f>NA()</f>
        <v>#N/A</v>
      </c>
      <c r="BA2302">
        <v>0</v>
      </c>
      <c r="BB2302" t="s">
        <v>6617</v>
      </c>
      <c r="BC2302" t="e">
        <f>NA()</f>
        <v>#N/A</v>
      </c>
      <c r="BD2302" s="4" t="str">
        <f t="shared" si="1440"/>
        <v>No</v>
      </c>
      <c r="BE2302" t="e">
        <f>NA()</f>
        <v>#N/A</v>
      </c>
      <c r="BF2302" s="3" t="str">
        <f t="shared" si="1441"/>
        <v>No</v>
      </c>
      <c r="BG2302" t="e">
        <f>NA()</f>
        <v>#N/A</v>
      </c>
      <c r="BH2302" s="3" t="e">
        <f t="shared" si="1442"/>
        <v>#N/A</v>
      </c>
      <c r="BI2302" s="3" t="e">
        <f t="shared" si="1443"/>
        <v>#N/A</v>
      </c>
      <c r="BJ2302" s="3" t="e">
        <f t="shared" si="1444"/>
        <v>#N/A</v>
      </c>
      <c r="BK2302" s="3" t="e">
        <f t="shared" si="1445"/>
        <v>#N/A</v>
      </c>
      <c r="BL2302" s="3" t="e">
        <f t="shared" si="1446"/>
        <v>#N/A</v>
      </c>
      <c r="BM2302" s="3" t="e">
        <f t="shared" si="1447"/>
        <v>#N/A</v>
      </c>
      <c r="BN2302" s="3" t="str">
        <f t="shared" si="1448"/>
        <v>Pass</v>
      </c>
      <c r="BO2302" s="3" t="e">
        <f t="shared" si="1449"/>
        <v>#N/A</v>
      </c>
      <c r="BP2302" s="3" t="str">
        <f t="shared" si="1450"/>
        <v>FV&lt;$10K</v>
      </c>
      <c r="BQ2302" t="s">
        <v>6650</v>
      </c>
      <c r="BR2302" s="3" t="str">
        <f t="shared" si="1451"/>
        <v>No, &lt; $20K Lien</v>
      </c>
      <c r="BS2302" s="3" t="str">
        <f t="shared" si="1452"/>
        <v>No, Lien &lt; $20K</v>
      </c>
      <c r="BT2302" t="s">
        <v>6650</v>
      </c>
      <c r="BU2302" s="3" t="str">
        <f t="shared" si="1453"/>
        <v>No</v>
      </c>
      <c r="BV2302" s="3" t="str">
        <f t="shared" si="1454"/>
        <v>No</v>
      </c>
      <c r="BW2302" s="3">
        <f t="shared" si="1455"/>
        <v>0</v>
      </c>
      <c r="BX2302" s="3" t="str">
        <f t="shared" si="1456"/>
        <v>No</v>
      </c>
      <c r="BY2302" s="3">
        <f t="shared" si="1457"/>
        <v>145089</v>
      </c>
      <c r="BZ2302">
        <v>1</v>
      </c>
      <c r="CA2302" s="3">
        <f t="shared" si="1458"/>
        <v>145089</v>
      </c>
      <c r="CC2302" s="3" t="e">
        <f t="shared" si="1459"/>
        <v>#N/A</v>
      </c>
      <c r="CD2302" s="3" t="e">
        <f t="shared" si="1460"/>
        <v>#N/A</v>
      </c>
      <c r="CE2302" s="3" t="str">
        <f t="shared" si="1461"/>
        <v/>
      </c>
      <c r="CF2302" s="3" t="e">
        <f>HLOOKUP(CE2302,'Valuation Data'!$D$2:$K$5,4,FALSE)</f>
        <v>#N/A</v>
      </c>
      <c r="CG2302" s="3">
        <f t="shared" si="1462"/>
        <v>145089</v>
      </c>
      <c r="CH2302" s="3" t="str">
        <f t="shared" si="1463"/>
        <v>No</v>
      </c>
      <c r="CI2302" s="3" t="str">
        <f>VLOOKUP(R2302,'Use Codes &amp; County Type'!A:D,4,FALSE)</f>
        <v>S</v>
      </c>
      <c r="CJ2302" s="3" t="str">
        <f t="shared" si="1464"/>
        <v>No</v>
      </c>
      <c r="CK2302" s="3" t="str">
        <f t="shared" si="1465"/>
        <v>Yes</v>
      </c>
      <c r="CL2302" s="3">
        <f t="shared" si="1466"/>
        <v>0.67</v>
      </c>
      <c r="CM2302" s="3">
        <f t="shared" si="1467"/>
        <v>97209.63</v>
      </c>
      <c r="CN2302" s="3" t="e">
        <f t="shared" si="1468"/>
        <v>#N/A</v>
      </c>
      <c r="CO2302" s="3" t="e">
        <f t="shared" si="1469"/>
        <v>#N/A</v>
      </c>
      <c r="CP2302" s="3" t="e">
        <f t="shared" si="1470"/>
        <v>#N/A</v>
      </c>
      <c r="CR2302" s="3" t="e">
        <f t="shared" si="1471"/>
        <v>#N/A</v>
      </c>
      <c r="CV2302" s="3" t="e">
        <f t="shared" si="1472"/>
        <v>#N/A</v>
      </c>
      <c r="CW2302" s="3">
        <f t="shared" si="1473"/>
        <v>2301</v>
      </c>
      <c r="CX2302" s="3">
        <f t="shared" si="1474"/>
        <v>1793.12</v>
      </c>
      <c r="CY2302" s="3" t="e">
        <f t="shared" si="1475"/>
        <v>#N/A</v>
      </c>
      <c r="CZ2302" t="e">
        <f>NA()</f>
        <v>#N/A</v>
      </c>
      <c r="DA2302" t="e">
        <f>NA()</f>
        <v>#N/A</v>
      </c>
    </row>
    <row r="2303" spans="1:105" x14ac:dyDescent="0.25">
      <c r="A2303">
        <v>2302</v>
      </c>
      <c r="B2303" t="s">
        <v>3</v>
      </c>
      <c r="C2303" t="s">
        <v>2411</v>
      </c>
      <c r="D2303">
        <v>484.75</v>
      </c>
      <c r="E2303">
        <v>2017</v>
      </c>
      <c r="F2303">
        <v>484.75</v>
      </c>
      <c r="G2303">
        <v>484.75</v>
      </c>
      <c r="H2303" s="3">
        <f t="shared" si="1435"/>
        <v>0</v>
      </c>
      <c r="J2303" t="s">
        <v>2736</v>
      </c>
      <c r="K2303" t="s">
        <v>2738</v>
      </c>
      <c r="L2303">
        <v>32034</v>
      </c>
      <c r="M2303" t="s">
        <v>4502</v>
      </c>
      <c r="N2303" t="s">
        <v>4761</v>
      </c>
      <c r="O2303">
        <v>-81.444347651430107</v>
      </c>
      <c r="P2303">
        <v>30.596975835017101</v>
      </c>
      <c r="Q2303" t="s">
        <v>6329</v>
      </c>
      <c r="R2303">
        <v>4</v>
      </c>
      <c r="S2303" t="s">
        <v>6573</v>
      </c>
      <c r="T2303">
        <v>1004</v>
      </c>
      <c r="U2303" t="s">
        <v>6609</v>
      </c>
      <c r="V2303">
        <v>2017</v>
      </c>
      <c r="W2303">
        <v>27200</v>
      </c>
      <c r="X2303">
        <v>2017</v>
      </c>
      <c r="Y2303">
        <v>27200</v>
      </c>
      <c r="Z2303">
        <v>418.63</v>
      </c>
      <c r="AA2303" s="3">
        <f t="shared" si="1436"/>
        <v>0.86359979370809692</v>
      </c>
      <c r="AC2303" t="s">
        <v>6616</v>
      </c>
      <c r="AI2303" t="s">
        <v>6618</v>
      </c>
      <c r="AJ2303" t="s">
        <v>6618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 s="3" t="str">
        <f t="shared" si="1437"/>
        <v>No</v>
      </c>
      <c r="AQ2303" s="3" t="str">
        <f t="shared" si="1438"/>
        <v>No</v>
      </c>
      <c r="AR2303" s="3" t="str">
        <f t="shared" si="1439"/>
        <v>No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 t="s">
        <v>6634</v>
      </c>
      <c r="AZ2303" t="s">
        <v>6638</v>
      </c>
      <c r="BA2303">
        <v>0</v>
      </c>
      <c r="BB2303" t="s">
        <v>6616</v>
      </c>
      <c r="BC2303" t="s">
        <v>6616</v>
      </c>
      <c r="BD2303" s="4" t="str">
        <f t="shared" si="1440"/>
        <v>No</v>
      </c>
      <c r="BE2303" t="s">
        <v>6640</v>
      </c>
      <c r="BF2303" s="3" t="str">
        <f t="shared" si="1441"/>
        <v>No</v>
      </c>
      <c r="BG2303" t="s">
        <v>6645</v>
      </c>
      <c r="BH2303" s="3" t="str">
        <f t="shared" si="1442"/>
        <v>CARLTON DUNES DR</v>
      </c>
      <c r="BI2303" s="3" t="str">
        <f t="shared" si="1443"/>
        <v>Fernandina Beach</v>
      </c>
      <c r="BJ2303" s="3" t="str">
        <f t="shared" si="1444"/>
        <v>Florida</v>
      </c>
      <c r="BK2303" s="3">
        <f t="shared" si="1445"/>
        <v>32034</v>
      </c>
      <c r="BL2303" s="3" t="str">
        <f t="shared" si="1446"/>
        <v>CARLTON DUNES DR FERNANDINA BEACH FL 32034</v>
      </c>
      <c r="BM2303" s="3" t="str">
        <f t="shared" si="1447"/>
        <v/>
      </c>
      <c r="BN2303" s="3" t="str">
        <f t="shared" si="1448"/>
        <v>Pass</v>
      </c>
      <c r="BO2303" s="3" t="str">
        <f t="shared" si="1449"/>
        <v>No</v>
      </c>
      <c r="BP2303" s="3" t="str">
        <f t="shared" si="1450"/>
        <v>FV&lt;$10K</v>
      </c>
      <c r="BQ2303" t="s">
        <v>6650</v>
      </c>
      <c r="BR2303" s="3" t="str">
        <f t="shared" si="1451"/>
        <v>No, &lt; $20K Lien</v>
      </c>
      <c r="BS2303" s="3" t="str">
        <f t="shared" si="1452"/>
        <v>No, Lien &lt; $20K</v>
      </c>
      <c r="BT2303" t="s">
        <v>6650</v>
      </c>
      <c r="BU2303" s="3" t="str">
        <f t="shared" si="1453"/>
        <v>No</v>
      </c>
      <c r="BV2303" s="3" t="str">
        <f t="shared" si="1454"/>
        <v>No</v>
      </c>
      <c r="BW2303" s="3">
        <f t="shared" si="1455"/>
        <v>0</v>
      </c>
      <c r="BX2303" s="3" t="str">
        <f t="shared" si="1456"/>
        <v>No</v>
      </c>
      <c r="BY2303" s="3">
        <f t="shared" si="1457"/>
        <v>27200</v>
      </c>
      <c r="BZ2303">
        <v>1</v>
      </c>
      <c r="CA2303" s="3">
        <f t="shared" si="1458"/>
        <v>27200</v>
      </c>
      <c r="CC2303" s="3">
        <f t="shared" si="1459"/>
        <v>0</v>
      </c>
      <c r="CD2303" s="3">
        <f t="shared" si="1460"/>
        <v>0</v>
      </c>
      <c r="CE2303" s="3" t="str">
        <f t="shared" si="1461"/>
        <v/>
      </c>
      <c r="CF2303" s="3" t="e">
        <f>HLOOKUP(CE2303,'Valuation Data'!$D$2:$K$5,4,FALSE)</f>
        <v>#N/A</v>
      </c>
      <c r="CG2303" s="3">
        <f t="shared" si="1462"/>
        <v>27200</v>
      </c>
      <c r="CH2303" s="3" t="str">
        <f t="shared" si="1463"/>
        <v>No</v>
      </c>
      <c r="CI2303" s="3" t="str">
        <f>VLOOKUP(R2303,'Use Codes &amp; County Type'!A:D,4,FALSE)</f>
        <v>R</v>
      </c>
      <c r="CJ2303" s="3" t="str">
        <f t="shared" si="1464"/>
        <v>No</v>
      </c>
      <c r="CK2303" s="3" t="str">
        <f t="shared" si="1465"/>
        <v>No</v>
      </c>
      <c r="CL2303" s="3">
        <f t="shared" si="1466"/>
        <v>0.35</v>
      </c>
      <c r="CM2303" s="3">
        <f t="shared" si="1467"/>
        <v>9520</v>
      </c>
      <c r="CN2303" s="3">
        <f t="shared" si="1468"/>
        <v>1939</v>
      </c>
      <c r="CO2303" s="3">
        <f t="shared" si="1469"/>
        <v>7581</v>
      </c>
      <c r="CP2303" s="3">
        <f t="shared" si="1470"/>
        <v>7.1286764705882355E-2</v>
      </c>
      <c r="CR2303" s="3" t="str">
        <f t="shared" si="1471"/>
        <v>No</v>
      </c>
      <c r="CV2303" s="3" t="str">
        <f t="shared" si="1472"/>
        <v>FMV&lt;$30K</v>
      </c>
      <c r="CW2303" s="3">
        <f t="shared" si="1473"/>
        <v>2302</v>
      </c>
      <c r="CX2303" s="3">
        <f t="shared" si="1474"/>
        <v>484.75</v>
      </c>
      <c r="CY2303" s="3" t="str">
        <f t="shared" si="1475"/>
        <v>Ok</v>
      </c>
      <c r="CZ2303">
        <v>0</v>
      </c>
      <c r="DA2303">
        <v>0</v>
      </c>
    </row>
    <row r="2304" spans="1:105" x14ac:dyDescent="0.25">
      <c r="A2304">
        <v>2303</v>
      </c>
      <c r="B2304" t="s">
        <v>3</v>
      </c>
      <c r="C2304" t="s">
        <v>2412</v>
      </c>
      <c r="D2304">
        <v>19251.96</v>
      </c>
      <c r="E2304">
        <v>2017</v>
      </c>
      <c r="F2304" t="e">
        <f>NA()</f>
        <v>#N/A</v>
      </c>
      <c r="G2304" t="e">
        <f>NA()</f>
        <v>#N/A</v>
      </c>
      <c r="H2304" s="3" t="e">
        <f t="shared" si="1435"/>
        <v>#N/A</v>
      </c>
      <c r="I2304" t="e">
        <f>NA()</f>
        <v>#N/A</v>
      </c>
      <c r="J2304" t="e">
        <f>NA()</f>
        <v>#N/A</v>
      </c>
      <c r="K2304" t="e">
        <f>NA()</f>
        <v>#N/A</v>
      </c>
      <c r="L2304" t="e">
        <f>NA()</f>
        <v>#N/A</v>
      </c>
      <c r="M2304" t="e">
        <f>NA()</f>
        <v>#N/A</v>
      </c>
      <c r="N2304" t="e">
        <f>NA()</f>
        <v>#N/A</v>
      </c>
      <c r="O2304" t="e">
        <f>NA()</f>
        <v>#N/A</v>
      </c>
      <c r="P2304" t="e">
        <f>NA()</f>
        <v>#N/A</v>
      </c>
      <c r="Q2304" t="e">
        <f>NA()</f>
        <v>#N/A</v>
      </c>
      <c r="R2304">
        <v>4</v>
      </c>
      <c r="S2304" t="s">
        <v>6573</v>
      </c>
      <c r="T2304" t="e">
        <f>NA()</f>
        <v>#N/A</v>
      </c>
      <c r="U2304" t="e">
        <f>NA()</f>
        <v>#N/A</v>
      </c>
      <c r="V2304">
        <v>2017</v>
      </c>
      <c r="W2304">
        <v>1194000</v>
      </c>
      <c r="X2304" t="e">
        <f>NA()</f>
        <v>#N/A</v>
      </c>
      <c r="Y2304" t="e">
        <f>NA()</f>
        <v>#N/A</v>
      </c>
      <c r="Z2304" t="e">
        <f>NA()</f>
        <v>#N/A</v>
      </c>
      <c r="AA2304" s="3">
        <f t="shared" si="1436"/>
        <v>0</v>
      </c>
      <c r="AC2304" t="s">
        <v>6616</v>
      </c>
      <c r="AI2304" t="e">
        <f>NA()</f>
        <v>#N/A</v>
      </c>
      <c r="AJ2304" t="e">
        <f>NA()</f>
        <v>#N/A</v>
      </c>
      <c r="AK2304" t="e">
        <f>NA()</f>
        <v>#N/A</v>
      </c>
      <c r="AL2304" t="e">
        <f>NA()</f>
        <v>#N/A</v>
      </c>
      <c r="AM2304" t="e">
        <f>NA()</f>
        <v>#N/A</v>
      </c>
      <c r="AN2304" t="e">
        <f>NA()</f>
        <v>#N/A</v>
      </c>
      <c r="AO2304" t="e">
        <f>NA()</f>
        <v>#N/A</v>
      </c>
      <c r="AP2304" s="3" t="str">
        <f t="shared" si="1437"/>
        <v>No</v>
      </c>
      <c r="AQ2304" s="3" t="str">
        <f t="shared" si="1438"/>
        <v>No</v>
      </c>
      <c r="AR2304" s="3" t="str">
        <f t="shared" si="1439"/>
        <v>No</v>
      </c>
      <c r="AS2304" t="e">
        <f>NA()</f>
        <v>#N/A</v>
      </c>
      <c r="AT2304" t="e">
        <f>NA()</f>
        <v>#N/A</v>
      </c>
      <c r="AU2304" t="e">
        <f>NA()</f>
        <v>#N/A</v>
      </c>
      <c r="AV2304" t="e">
        <f>NA()</f>
        <v>#N/A</v>
      </c>
      <c r="AW2304" t="e">
        <f>NA()</f>
        <v>#N/A</v>
      </c>
      <c r="AX2304" t="e">
        <f>NA()</f>
        <v>#N/A</v>
      </c>
      <c r="AY2304" t="e">
        <f>NA()</f>
        <v>#N/A</v>
      </c>
      <c r="AZ2304" t="e">
        <f>NA()</f>
        <v>#N/A</v>
      </c>
      <c r="BA2304">
        <v>0</v>
      </c>
      <c r="BB2304" t="s">
        <v>6617</v>
      </c>
      <c r="BC2304" t="e">
        <f>NA()</f>
        <v>#N/A</v>
      </c>
      <c r="BD2304" s="4" t="str">
        <f t="shared" si="1440"/>
        <v>No</v>
      </c>
      <c r="BE2304" t="e">
        <f>NA()</f>
        <v>#N/A</v>
      </c>
      <c r="BF2304" s="3" t="str">
        <f t="shared" si="1441"/>
        <v>No</v>
      </c>
      <c r="BG2304" t="e">
        <f>NA()</f>
        <v>#N/A</v>
      </c>
      <c r="BH2304" s="3" t="e">
        <f t="shared" si="1442"/>
        <v>#N/A</v>
      </c>
      <c r="BI2304" s="3" t="e">
        <f t="shared" si="1443"/>
        <v>#N/A</v>
      </c>
      <c r="BJ2304" s="3" t="e">
        <f t="shared" si="1444"/>
        <v>#N/A</v>
      </c>
      <c r="BK2304" s="3" t="e">
        <f t="shared" si="1445"/>
        <v>#N/A</v>
      </c>
      <c r="BL2304" s="3" t="e">
        <f t="shared" si="1446"/>
        <v>#N/A</v>
      </c>
      <c r="BM2304" s="3" t="e">
        <f t="shared" si="1447"/>
        <v>#N/A</v>
      </c>
      <c r="BN2304" s="3" t="str">
        <f t="shared" si="1448"/>
        <v>Pass</v>
      </c>
      <c r="BO2304" s="3" t="e">
        <f t="shared" si="1449"/>
        <v>#N/A</v>
      </c>
      <c r="BP2304" s="3" t="e">
        <f t="shared" si="1450"/>
        <v>#N/A</v>
      </c>
      <c r="BQ2304" t="s">
        <v>6650</v>
      </c>
      <c r="BR2304" s="3" t="str">
        <f t="shared" si="1451"/>
        <v>No, &lt; $20K Lien</v>
      </c>
      <c r="BS2304" s="3" t="str">
        <f t="shared" si="1452"/>
        <v>No, Lien &lt; $20K</v>
      </c>
      <c r="BT2304" t="s">
        <v>6650</v>
      </c>
      <c r="BU2304" s="3" t="str">
        <f t="shared" si="1453"/>
        <v>No</v>
      </c>
      <c r="BV2304" s="3" t="str">
        <f t="shared" si="1454"/>
        <v>No</v>
      </c>
      <c r="BW2304" s="3">
        <f t="shared" si="1455"/>
        <v>0</v>
      </c>
      <c r="BX2304" s="3" t="str">
        <f t="shared" si="1456"/>
        <v>No</v>
      </c>
      <c r="BY2304" s="3">
        <f t="shared" si="1457"/>
        <v>1194000</v>
      </c>
      <c r="BZ2304">
        <v>1</v>
      </c>
      <c r="CA2304" s="3">
        <f t="shared" si="1458"/>
        <v>1194000</v>
      </c>
      <c r="CC2304" s="3" t="e">
        <f t="shared" si="1459"/>
        <v>#N/A</v>
      </c>
      <c r="CD2304" s="3" t="e">
        <f t="shared" si="1460"/>
        <v>#N/A</v>
      </c>
      <c r="CE2304" s="3" t="str">
        <f t="shared" si="1461"/>
        <v/>
      </c>
      <c r="CF2304" s="3" t="e">
        <f>HLOOKUP(CE2304,'Valuation Data'!$D$2:$K$5,4,FALSE)</f>
        <v>#N/A</v>
      </c>
      <c r="CG2304" s="3">
        <f t="shared" si="1462"/>
        <v>1194000</v>
      </c>
      <c r="CH2304" s="3" t="str">
        <f t="shared" si="1463"/>
        <v>No</v>
      </c>
      <c r="CI2304" s="3" t="str">
        <f>VLOOKUP(R2304,'Use Codes &amp; County Type'!A:D,4,FALSE)</f>
        <v>R</v>
      </c>
      <c r="CJ2304" s="3" t="str">
        <f t="shared" si="1464"/>
        <v>No</v>
      </c>
      <c r="CK2304" s="3" t="str">
        <f t="shared" si="1465"/>
        <v>Yes</v>
      </c>
      <c r="CL2304" s="3">
        <f t="shared" si="1466"/>
        <v>0.67</v>
      </c>
      <c r="CM2304" s="3">
        <f t="shared" si="1467"/>
        <v>799980</v>
      </c>
      <c r="CN2304" s="3" t="e">
        <f t="shared" si="1468"/>
        <v>#N/A</v>
      </c>
      <c r="CO2304" s="3" t="e">
        <f t="shared" si="1469"/>
        <v>#N/A</v>
      </c>
      <c r="CP2304" s="3" t="e">
        <f t="shared" si="1470"/>
        <v>#N/A</v>
      </c>
      <c r="CR2304" s="3" t="e">
        <f t="shared" si="1471"/>
        <v>#N/A</v>
      </c>
      <c r="CV2304" s="3" t="e">
        <f t="shared" si="1472"/>
        <v>#N/A</v>
      </c>
      <c r="CW2304" s="3">
        <f t="shared" si="1473"/>
        <v>2303</v>
      </c>
      <c r="CX2304" s="3">
        <f t="shared" si="1474"/>
        <v>19251.96</v>
      </c>
      <c r="CY2304" s="3" t="e">
        <f t="shared" si="1475"/>
        <v>#N/A</v>
      </c>
      <c r="CZ2304" t="e">
        <f>NA()</f>
        <v>#N/A</v>
      </c>
      <c r="DA2304" t="e">
        <f>NA()</f>
        <v>#N/A</v>
      </c>
    </row>
    <row r="2305" spans="1:105" x14ac:dyDescent="0.25">
      <c r="A2305">
        <v>2304</v>
      </c>
      <c r="B2305" t="s">
        <v>3</v>
      </c>
      <c r="C2305" t="s">
        <v>2413</v>
      </c>
      <c r="D2305">
        <v>2279.0300000000002</v>
      </c>
      <c r="E2305">
        <v>2017</v>
      </c>
      <c r="F2305" t="e">
        <f>NA()</f>
        <v>#N/A</v>
      </c>
      <c r="G2305" t="e">
        <f>NA()</f>
        <v>#N/A</v>
      </c>
      <c r="H2305" s="3" t="e">
        <f t="shared" si="1435"/>
        <v>#N/A</v>
      </c>
      <c r="I2305" t="e">
        <f>NA()</f>
        <v>#N/A</v>
      </c>
      <c r="J2305" t="e">
        <f>NA()</f>
        <v>#N/A</v>
      </c>
      <c r="K2305" t="e">
        <f>NA()</f>
        <v>#N/A</v>
      </c>
      <c r="L2305" t="e">
        <f>NA()</f>
        <v>#N/A</v>
      </c>
      <c r="M2305" t="e">
        <f>NA()</f>
        <v>#N/A</v>
      </c>
      <c r="N2305" t="e">
        <f>NA()</f>
        <v>#N/A</v>
      </c>
      <c r="O2305" t="e">
        <f>NA()</f>
        <v>#N/A</v>
      </c>
      <c r="P2305" t="e">
        <f>NA()</f>
        <v>#N/A</v>
      </c>
      <c r="Q2305" t="e">
        <f>NA()</f>
        <v>#N/A</v>
      </c>
      <c r="R2305">
        <v>0</v>
      </c>
      <c r="S2305" t="s">
        <v>6538</v>
      </c>
      <c r="T2305" t="e">
        <f>NA()</f>
        <v>#N/A</v>
      </c>
      <c r="U2305" t="e">
        <f>NA()</f>
        <v>#N/A</v>
      </c>
      <c r="V2305">
        <v>2017</v>
      </c>
      <c r="W2305">
        <v>135000</v>
      </c>
      <c r="X2305" t="e">
        <f>NA()</f>
        <v>#N/A</v>
      </c>
      <c r="Y2305" t="e">
        <f>NA()</f>
        <v>#N/A</v>
      </c>
      <c r="Z2305" t="e">
        <f>NA()</f>
        <v>#N/A</v>
      </c>
      <c r="AA2305" s="3">
        <f t="shared" si="1436"/>
        <v>0</v>
      </c>
      <c r="AI2305" t="e">
        <f>NA()</f>
        <v>#N/A</v>
      </c>
      <c r="AJ2305" t="e">
        <f>NA()</f>
        <v>#N/A</v>
      </c>
      <c r="AK2305" t="e">
        <f>NA()</f>
        <v>#N/A</v>
      </c>
      <c r="AL2305" t="e">
        <f>NA()</f>
        <v>#N/A</v>
      </c>
      <c r="AM2305" t="e">
        <f>NA()</f>
        <v>#N/A</v>
      </c>
      <c r="AN2305" t="e">
        <f>NA()</f>
        <v>#N/A</v>
      </c>
      <c r="AO2305" t="e">
        <f>NA()</f>
        <v>#N/A</v>
      </c>
      <c r="AP2305" s="3" t="str">
        <f t="shared" si="1437"/>
        <v>No</v>
      </c>
      <c r="AQ2305" s="3" t="str">
        <f t="shared" si="1438"/>
        <v>No</v>
      </c>
      <c r="AR2305" s="3" t="str">
        <f t="shared" si="1439"/>
        <v>No</v>
      </c>
      <c r="AS2305" t="e">
        <f>NA()</f>
        <v>#N/A</v>
      </c>
      <c r="AT2305" t="e">
        <f>NA()</f>
        <v>#N/A</v>
      </c>
      <c r="AU2305" t="e">
        <f>NA()</f>
        <v>#N/A</v>
      </c>
      <c r="AV2305" t="e">
        <f>NA()</f>
        <v>#N/A</v>
      </c>
      <c r="AW2305" t="e">
        <f>NA()</f>
        <v>#N/A</v>
      </c>
      <c r="AX2305" t="e">
        <f>NA()</f>
        <v>#N/A</v>
      </c>
      <c r="AY2305" t="e">
        <f>NA()</f>
        <v>#N/A</v>
      </c>
      <c r="AZ2305" t="e">
        <f>NA()</f>
        <v>#N/A</v>
      </c>
      <c r="BA2305">
        <v>0</v>
      </c>
      <c r="BB2305" t="s">
        <v>6616</v>
      </c>
      <c r="BC2305" t="e">
        <f>NA()</f>
        <v>#N/A</v>
      </c>
      <c r="BD2305" s="4" t="str">
        <f t="shared" si="1440"/>
        <v>No</v>
      </c>
      <c r="BE2305" t="e">
        <f>NA()</f>
        <v>#N/A</v>
      </c>
      <c r="BF2305" s="3" t="str">
        <f t="shared" si="1441"/>
        <v>No</v>
      </c>
      <c r="BG2305" t="e">
        <f>NA()</f>
        <v>#N/A</v>
      </c>
      <c r="BH2305" s="3" t="e">
        <f t="shared" si="1442"/>
        <v>#N/A</v>
      </c>
      <c r="BI2305" s="3" t="e">
        <f t="shared" si="1443"/>
        <v>#N/A</v>
      </c>
      <c r="BJ2305" s="3" t="e">
        <f t="shared" si="1444"/>
        <v>#N/A</v>
      </c>
      <c r="BK2305" s="3" t="e">
        <f t="shared" si="1445"/>
        <v>#N/A</v>
      </c>
      <c r="BL2305" s="3" t="e">
        <f t="shared" si="1446"/>
        <v>#N/A</v>
      </c>
      <c r="BM2305" s="3" t="e">
        <f t="shared" si="1447"/>
        <v>#N/A</v>
      </c>
      <c r="BN2305" s="3" t="str">
        <f t="shared" si="1448"/>
        <v>Pass</v>
      </c>
      <c r="BO2305" s="3" t="e">
        <f t="shared" si="1449"/>
        <v>#N/A</v>
      </c>
      <c r="BP2305" s="3" t="str">
        <f t="shared" si="1450"/>
        <v>FV&lt;$10K</v>
      </c>
      <c r="BQ2305" t="s">
        <v>6650</v>
      </c>
      <c r="BR2305" s="3" t="str">
        <f t="shared" si="1451"/>
        <v>No, &lt; $20K Lien</v>
      </c>
      <c r="BS2305" s="3" t="str">
        <f t="shared" si="1452"/>
        <v>No, Lien &lt; $20K</v>
      </c>
      <c r="BT2305" t="s">
        <v>6650</v>
      </c>
      <c r="BU2305" s="3" t="str">
        <f t="shared" si="1453"/>
        <v>No</v>
      </c>
      <c r="BV2305" s="3" t="str">
        <f t="shared" si="1454"/>
        <v>No</v>
      </c>
      <c r="BW2305" s="3">
        <f t="shared" si="1455"/>
        <v>0</v>
      </c>
      <c r="BX2305" s="3" t="str">
        <f t="shared" si="1456"/>
        <v>No</v>
      </c>
      <c r="BY2305" s="3">
        <f t="shared" si="1457"/>
        <v>135000</v>
      </c>
      <c r="BZ2305">
        <v>1</v>
      </c>
      <c r="CA2305" s="3">
        <f t="shared" si="1458"/>
        <v>135000</v>
      </c>
      <c r="CC2305" s="3" t="e">
        <f t="shared" si="1459"/>
        <v>#N/A</v>
      </c>
      <c r="CD2305" s="3" t="e">
        <f t="shared" si="1460"/>
        <v>#N/A</v>
      </c>
      <c r="CE2305" s="3" t="str">
        <f t="shared" si="1461"/>
        <v/>
      </c>
      <c r="CF2305" s="3" t="e">
        <f>HLOOKUP(CE2305,'Valuation Data'!$D$2:$K$5,4,FALSE)</f>
        <v>#N/A</v>
      </c>
      <c r="CG2305" s="3">
        <f t="shared" si="1462"/>
        <v>135000</v>
      </c>
      <c r="CH2305" s="3" t="str">
        <f t="shared" si="1463"/>
        <v>No</v>
      </c>
      <c r="CI2305" s="3" t="str">
        <f>VLOOKUP(R2305,'Use Codes &amp; County Type'!A:D,4,FALSE)</f>
        <v>V</v>
      </c>
      <c r="CJ2305" s="3" t="str">
        <f t="shared" si="1464"/>
        <v>Yes</v>
      </c>
      <c r="CK2305" s="3" t="str">
        <f t="shared" si="1465"/>
        <v>No</v>
      </c>
      <c r="CL2305" s="3">
        <f t="shared" si="1466"/>
        <v>0</v>
      </c>
      <c r="CM2305" s="3">
        <f t="shared" si="1467"/>
        <v>0</v>
      </c>
      <c r="CN2305" s="3" t="e">
        <f t="shared" si="1468"/>
        <v>#N/A</v>
      </c>
      <c r="CO2305" s="3" t="e">
        <f t="shared" si="1469"/>
        <v>#N/A</v>
      </c>
      <c r="CP2305" s="3" t="e">
        <f t="shared" si="1470"/>
        <v>#N/A</v>
      </c>
      <c r="CR2305" s="3" t="str">
        <f t="shared" si="1471"/>
        <v>No</v>
      </c>
      <c r="CV2305" s="3" t="str">
        <f t="shared" si="1472"/>
        <v>Vacant, No Sales Data</v>
      </c>
      <c r="CW2305" s="3">
        <f t="shared" si="1473"/>
        <v>2304</v>
      </c>
      <c r="CX2305" s="3">
        <f t="shared" si="1474"/>
        <v>2279.0300000000002</v>
      </c>
      <c r="CY2305" s="3" t="str">
        <f t="shared" si="1475"/>
        <v>Ok</v>
      </c>
      <c r="CZ2305" t="e">
        <f>NA()</f>
        <v>#N/A</v>
      </c>
      <c r="DA2305" t="e">
        <f>NA()</f>
        <v>#N/A</v>
      </c>
    </row>
    <row r="2306" spans="1:105" x14ac:dyDescent="0.25">
      <c r="A2306">
        <v>2305</v>
      </c>
      <c r="B2306" t="s">
        <v>3</v>
      </c>
      <c r="C2306" t="s">
        <v>2414</v>
      </c>
      <c r="D2306">
        <v>3107.2</v>
      </c>
      <c r="E2306">
        <v>2017</v>
      </c>
      <c r="F2306" t="e">
        <f>NA()</f>
        <v>#N/A</v>
      </c>
      <c r="G2306" t="e">
        <f>NA()</f>
        <v>#N/A</v>
      </c>
      <c r="H2306" s="3" t="e">
        <f t="shared" ref="H2306:H2369" si="1476">D2306+D2306-F2306-G2306</f>
        <v>#N/A</v>
      </c>
      <c r="I2306" t="e">
        <f>NA()</f>
        <v>#N/A</v>
      </c>
      <c r="J2306" t="e">
        <f>NA()</f>
        <v>#N/A</v>
      </c>
      <c r="K2306" t="e">
        <f>NA()</f>
        <v>#N/A</v>
      </c>
      <c r="L2306" t="e">
        <f>NA()</f>
        <v>#N/A</v>
      </c>
      <c r="M2306" t="e">
        <f>NA()</f>
        <v>#N/A</v>
      </c>
      <c r="N2306" t="e">
        <f>NA()</f>
        <v>#N/A</v>
      </c>
      <c r="O2306" t="e">
        <f>NA()</f>
        <v>#N/A</v>
      </c>
      <c r="P2306" t="e">
        <f>NA()</f>
        <v>#N/A</v>
      </c>
      <c r="Q2306" t="e">
        <f>NA()</f>
        <v>#N/A</v>
      </c>
      <c r="R2306">
        <v>1</v>
      </c>
      <c r="S2306" t="s">
        <v>6539</v>
      </c>
      <c r="T2306" t="e">
        <f>NA()</f>
        <v>#N/A</v>
      </c>
      <c r="U2306" t="e">
        <f>NA()</f>
        <v>#N/A</v>
      </c>
      <c r="V2306">
        <v>2017</v>
      </c>
      <c r="W2306">
        <v>224037</v>
      </c>
      <c r="X2306" t="e">
        <f>NA()</f>
        <v>#N/A</v>
      </c>
      <c r="Y2306" t="e">
        <f>NA()</f>
        <v>#N/A</v>
      </c>
      <c r="Z2306" t="e">
        <f>NA()</f>
        <v>#N/A</v>
      </c>
      <c r="AA2306" s="3">
        <f t="shared" ref="AA2306:AA2369" si="1477">IFERROR(Z2306/D2306,)</f>
        <v>0</v>
      </c>
      <c r="AI2306" t="e">
        <f>NA()</f>
        <v>#N/A</v>
      </c>
      <c r="AJ2306" t="e">
        <f>NA()</f>
        <v>#N/A</v>
      </c>
      <c r="AK2306" t="e">
        <f>NA()</f>
        <v>#N/A</v>
      </c>
      <c r="AL2306" t="e">
        <f>NA()</f>
        <v>#N/A</v>
      </c>
      <c r="AM2306" t="e">
        <f>NA()</f>
        <v>#N/A</v>
      </c>
      <c r="AN2306" t="e">
        <f>NA()</f>
        <v>#N/A</v>
      </c>
      <c r="AO2306" t="e">
        <f>NA()</f>
        <v>#N/A</v>
      </c>
      <c r="AP2306" s="3" t="str">
        <f t="shared" ref="AP2306:AP2369" si="1478">IF(OR(COUNTIF(AB2306:AH2306,"Yes")&gt;0,COUNTIF(AB2306:AH2306,"C")&gt;0),"Yes","No")</f>
        <v>No</v>
      </c>
      <c r="AQ2306" s="3" t="str">
        <f t="shared" ref="AQ2306:AQ2369" si="1479">IF(COUNTIF(AI2306:AO2306,"C")&gt;0,"Yes","No")</f>
        <v>No</v>
      </c>
      <c r="AR2306" s="3" t="str">
        <f t="shared" ref="AR2306:AR2369" si="1480">IF(AP2306="Yes","Yes","No")</f>
        <v>No</v>
      </c>
      <c r="AS2306" t="e">
        <f>NA()</f>
        <v>#N/A</v>
      </c>
      <c r="AT2306" t="e">
        <f>NA()</f>
        <v>#N/A</v>
      </c>
      <c r="AU2306" t="e">
        <f>NA()</f>
        <v>#N/A</v>
      </c>
      <c r="AV2306" t="e">
        <f>NA()</f>
        <v>#N/A</v>
      </c>
      <c r="AW2306" t="e">
        <f>NA()</f>
        <v>#N/A</v>
      </c>
      <c r="AX2306" t="e">
        <f>NA()</f>
        <v>#N/A</v>
      </c>
      <c r="AY2306" t="e">
        <f>NA()</f>
        <v>#N/A</v>
      </c>
      <c r="AZ2306" t="e">
        <f>NA()</f>
        <v>#N/A</v>
      </c>
      <c r="BA2306">
        <v>0</v>
      </c>
      <c r="BB2306" t="s">
        <v>6617</v>
      </c>
      <c r="BC2306" t="e">
        <f>NA()</f>
        <v>#N/A</v>
      </c>
      <c r="BD2306" s="4" t="str">
        <f t="shared" ref="BD2306:BD2369" si="1481">IFERROR(IF(AW2306&gt;0,"Yes","No"),"No")</f>
        <v>No</v>
      </c>
      <c r="BE2306" t="e">
        <f>NA()</f>
        <v>#N/A</v>
      </c>
      <c r="BF2306" s="3" t="str">
        <f t="shared" ref="BF2306:BF2369" si="1482">IFERROR(IF(BE2306="Without Environmental Issues","No","Yes"),"No")</f>
        <v>No</v>
      </c>
      <c r="BG2306" t="e">
        <f>NA()</f>
        <v>#N/A</v>
      </c>
      <c r="BH2306" s="3" t="e">
        <f t="shared" ref="BH2306:BH2369" si="1483">M2306</f>
        <v>#N/A</v>
      </c>
      <c r="BI2306" s="3" t="e">
        <f t="shared" ref="BI2306:BI2369" si="1484">PROPER(J2306)</f>
        <v>#N/A</v>
      </c>
      <c r="BJ2306" s="3" t="e">
        <f t="shared" ref="BJ2306:BJ2369" si="1485">PROPER(K2306)</f>
        <v>#N/A</v>
      </c>
      <c r="BK2306" s="3" t="e">
        <f t="shared" ref="BK2306:BK2369" si="1486">L2306</f>
        <v>#N/A</v>
      </c>
      <c r="BL2306" s="3" t="e">
        <f t="shared" ref="BL2306:BL2369" si="1487">CONCATENATE(M2306," ",N2306)</f>
        <v>#N/A</v>
      </c>
      <c r="BM2306" s="3" t="e">
        <f t="shared" ref="BM2306:BM2369" si="1488">IF(AU2306&gt;0,"L","")</f>
        <v>#N/A</v>
      </c>
      <c r="BN2306" s="3" t="str">
        <f t="shared" ref="BN2306:BN2369" si="1489">IF(D2306&lt;150,"Lien&lt;$150","Pass")</f>
        <v>Pass</v>
      </c>
      <c r="BO2306" s="3" t="e">
        <f t="shared" ref="BO2306:BO2369" si="1490">IF(BC2306="Yes","Yes","No")</f>
        <v>#N/A</v>
      </c>
      <c r="BP2306" s="3" t="str">
        <f t="shared" ref="BP2306:BP2369" si="1491">IF(D2306&gt;10000,IF(OR(I2306="",I2306=0,BI2306="",BI2306=0,BK2306=0),"Bad Address","Pass"),"FV&lt;$10K")</f>
        <v>FV&lt;$10K</v>
      </c>
      <c r="BQ2306" t="s">
        <v>6650</v>
      </c>
      <c r="BR2306" s="3" t="str">
        <f t="shared" ref="BR2306:BR2369" si="1492">IF(D2306&gt;20000,IF(OR(BD2306="Yes",BF2306="Yes"),"Yes","No"),"No, &lt; $20K Lien")</f>
        <v>No, &lt; $20K Lien</v>
      </c>
      <c r="BS2306" s="3" t="str">
        <f t="shared" ref="BS2306:BS2369" si="1493">IF(D2306&gt;20000,IF(IFERROR(IF(BG2306="None","No","Yes"),"No")="Yes","Yes","No"),"No, Lien &lt; $20K")</f>
        <v>No, Lien &lt; $20K</v>
      </c>
      <c r="BT2306" t="s">
        <v>6650</v>
      </c>
      <c r="BU2306" s="3" t="str">
        <f t="shared" ref="BU2306:BU2369" si="1494">IF(E2306="","N/A",IF(OR(E2306&lt;2014,AR2306="Yes"),"Yes","No"))</f>
        <v>No</v>
      </c>
      <c r="BV2306" s="3" t="str">
        <f t="shared" ref="BV2306:BV2369" si="1495">IFERROR(IF(COUNTIF(C:C,C2306)&gt;1,"Yes","No"),"No")</f>
        <v>No</v>
      </c>
      <c r="BW2306" s="3">
        <f t="shared" ref="BW2306:BW2369" si="1496">BA2306</f>
        <v>0</v>
      </c>
      <c r="BX2306" s="3" t="str">
        <f t="shared" ref="BX2306:BX2369" si="1497">IF(AND(OR(CI2306="S",CI2306="R",CI2306="C"),CH2306="Yes",BW2306&gt;2),"Yes",IF(AND(OR(CI2306="S",CI2306="R",CI2306="C"),CH2306="No",BW2306&gt;1),"Yes",IF(AND(CI2306="V",CH2306="Yes",BW2306&gt;0),"Yes","No")))</f>
        <v>No</v>
      </c>
      <c r="BY2306" s="3">
        <f t="shared" ref="BY2306:BY2369" si="1498">VALUE(W2306)</f>
        <v>224037</v>
      </c>
      <c r="BZ2306">
        <v>1</v>
      </c>
      <c r="CA2306" s="3">
        <f t="shared" ref="CA2306:CA2369" si="1499">BY2306/BZ2306</f>
        <v>224037</v>
      </c>
      <c r="CC2306" s="3" t="e">
        <f t="shared" ref="CC2306:CC2369" si="1500">AS2306</f>
        <v>#N/A</v>
      </c>
      <c r="CD2306" s="3" t="e">
        <f t="shared" ref="CD2306:CD2369" si="1501">VALUE(AT2306)</f>
        <v>#N/A</v>
      </c>
      <c r="CE2306" s="3" t="str">
        <f t="shared" ref="CE2306:CE2369" si="1502">IFERROR(IF(CD2306&gt;1000,YEAR(CC2306),""),"")</f>
        <v/>
      </c>
      <c r="CF2306" s="3" t="e">
        <f>HLOOKUP(CE2306,'Valuation Data'!$D$2:$K$5,4,FALSE)</f>
        <v>#N/A</v>
      </c>
      <c r="CG2306" s="3">
        <f t="shared" ref="CG2306:CG2369" si="1503">IF(CB2306&gt;0,MIN(IFERROR(MIN(CD2306*CF2306,CA2306),CA2306),CB2306),IFERROR(MIN(CD2306*CF2306,CA2306),CA2306))</f>
        <v>224037</v>
      </c>
      <c r="CH2306" s="3" t="str">
        <f t="shared" ref="CH2306:CH2369" si="1504">IFERROR(IF(AND(OR(CI2306="S",CI2306="R",CI2306="C",CI2306="V"),CF2306&gt;0),"Yes","No"),"No")</f>
        <v>No</v>
      </c>
      <c r="CI2306" s="3" t="str">
        <f>VLOOKUP(R2306,'Use Codes &amp; County Type'!A:D,4,FALSE)</f>
        <v>S</v>
      </c>
      <c r="CJ2306" s="3" t="str">
        <f t="shared" ref="CJ2306:CJ2369" si="1505">IF(AND(CH2306="No",CI2306="V"),"Yes","No")</f>
        <v>No</v>
      </c>
      <c r="CK2306" s="3" t="str">
        <f t="shared" ref="CK2306:CK2369" si="1506">IF(OR(BB2306="Yes",BB2306=""),"Yes","No")</f>
        <v>Yes</v>
      </c>
      <c r="CL2306" s="3">
        <f t="shared" ref="CL2306:CL2369" si="1507">IF(AND(OR(CI2306="S",CI2306="R",CI2306="C"),CH2306="Yes",CK2306="Yes"),75%,IF(AND(OR(CI2306="S",CI2306="R"),CH2306="Yes",CK2306="No"),40%,IF(AND(OR(CI2306="S",CI2306="R",CI2306="C"),CH2306="No",CK2306="Yes"),67%,IF(AND(OR(CI2306="S",CI2306="R"),CH2306="No",CK2306="No"),35%,IF(AND(CI2306="C",CH2306="Yes"),35%,IF(AND(CI2306="C",CH2306="No"),30%,IF(AND(CH2306="Yes",CI2306="V"),10%,0%)))))))</f>
        <v>0.67</v>
      </c>
      <c r="CM2306" s="3">
        <f t="shared" ref="CM2306:CM2369" si="1508">CG2306*CL2306</f>
        <v>150104.79</v>
      </c>
      <c r="CN2306" s="3" t="e">
        <f t="shared" ref="CN2306:CN2369" si="1509">D2306+(BA2306+3)*MAX(D2306,Z2306)</f>
        <v>#N/A</v>
      </c>
      <c r="CO2306" s="3" t="e">
        <f t="shared" ref="CO2306:CO2369" si="1510">CM2306-CN2306</f>
        <v>#N/A</v>
      </c>
      <c r="CP2306" s="3" t="e">
        <f t="shared" ref="CP2306:CP2369" si="1511">+CN2306/CG2306</f>
        <v>#N/A</v>
      </c>
      <c r="CR2306" s="3" t="e">
        <f t="shared" ref="CR2306:CR2369" si="1512">IF(AND(CV2306="*Bid",D2306&gt;49999),"Google","No")</f>
        <v>#N/A</v>
      </c>
      <c r="CV2306" s="3" t="e">
        <f t="shared" ref="CV2306:CV2369" si="1513">IF(BN2306="Lien&lt;$150","Lien&lt;$150",IF(OR(BU2306="Yes",BV2306="Yes"),"County Held Lien",IF(CG2306&lt;30000,"FMV&lt;$30K",IF(BR2306="Yes","EPA",IF(BS2306="Yes","CDD",IF(BT2306="High","Flood",IF(BX2306="Yes","Too Many Priors",IF(CJ2306="Yes","Vacant, No Sales Data",IF(CO2306&lt;0,"Neg Solv Premium",IF(BP2306="Bad Address","Bad Address",IF(CQ2306="Bad","Bad Data",IF(CS2306="Bad","Bad Google",IF(CT2306="Redeemed","Redeemed",IF(CU2306="Data Change","Data Change","*Bid"))))))))))))))</f>
        <v>#N/A</v>
      </c>
      <c r="CW2306" s="3">
        <f t="shared" ref="CW2306:CW2369" si="1514">VALUE(A2306)</f>
        <v>2305</v>
      </c>
      <c r="CX2306" s="3">
        <f t="shared" ref="CX2306:CX2369" si="1515">VALUE(D2306)</f>
        <v>3107.2</v>
      </c>
      <c r="CY2306" s="3" t="e">
        <f t="shared" ref="CY2306:CY2369" si="1516">IF(AND(CV2306="*Bid",CX2306&gt;75000),"Check","Ok")</f>
        <v>#N/A</v>
      </c>
      <c r="CZ2306" t="e">
        <f>NA()</f>
        <v>#N/A</v>
      </c>
      <c r="DA2306" t="e">
        <f>NA()</f>
        <v>#N/A</v>
      </c>
    </row>
    <row r="2307" spans="1:105" x14ac:dyDescent="0.25">
      <c r="A2307">
        <v>2306</v>
      </c>
      <c r="B2307" t="s">
        <v>3</v>
      </c>
      <c r="C2307" t="s">
        <v>2415</v>
      </c>
      <c r="D2307">
        <v>7291.32</v>
      </c>
      <c r="E2307">
        <v>2017</v>
      </c>
      <c r="F2307">
        <v>7291.32</v>
      </c>
      <c r="G2307">
        <v>7291.32</v>
      </c>
      <c r="H2307" s="3">
        <f t="shared" si="1476"/>
        <v>0</v>
      </c>
      <c r="I2307">
        <v>95030</v>
      </c>
      <c r="J2307" t="s">
        <v>2736</v>
      </c>
      <c r="K2307" t="s">
        <v>2738</v>
      </c>
      <c r="L2307">
        <v>32034</v>
      </c>
      <c r="M2307" t="s">
        <v>4503</v>
      </c>
      <c r="N2307" t="s">
        <v>4761</v>
      </c>
      <c r="O2307">
        <v>-81.447089345882702</v>
      </c>
      <c r="P2307">
        <v>30.6031290121696</v>
      </c>
      <c r="Q2307" t="s">
        <v>6330</v>
      </c>
      <c r="R2307">
        <v>1</v>
      </c>
      <c r="S2307" t="s">
        <v>6539</v>
      </c>
      <c r="T2307">
        <v>1001</v>
      </c>
      <c r="U2307" t="s">
        <v>6582</v>
      </c>
      <c r="V2307">
        <v>2017</v>
      </c>
      <c r="W2307">
        <v>436134</v>
      </c>
      <c r="X2307">
        <v>2017</v>
      </c>
      <c r="Y2307">
        <v>436134</v>
      </c>
      <c r="Z2307">
        <v>6712.27</v>
      </c>
      <c r="AA2307" s="3">
        <f t="shared" si="1477"/>
        <v>0.92058365289138333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 s="3" t="str">
        <f t="shared" si="1478"/>
        <v>No</v>
      </c>
      <c r="AQ2307" s="3" t="str">
        <f t="shared" si="1479"/>
        <v>No</v>
      </c>
      <c r="AR2307" s="3" t="str">
        <f t="shared" si="1480"/>
        <v>No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1</v>
      </c>
      <c r="AY2307" t="s">
        <v>6635</v>
      </c>
      <c r="AZ2307">
        <v>0</v>
      </c>
      <c r="BA2307">
        <v>0</v>
      </c>
      <c r="BB2307" t="s">
        <v>6616</v>
      </c>
      <c r="BC2307">
        <v>0</v>
      </c>
      <c r="BD2307" s="4" t="str">
        <f t="shared" si="1481"/>
        <v>No</v>
      </c>
      <c r="BE2307" t="s">
        <v>6640</v>
      </c>
      <c r="BF2307" s="3" t="str">
        <f t="shared" si="1482"/>
        <v>No</v>
      </c>
      <c r="BG2307" t="s">
        <v>6645</v>
      </c>
      <c r="BH2307" s="3" t="str">
        <f t="shared" si="1483"/>
        <v>95030 CAPTAINS WAY</v>
      </c>
      <c r="BI2307" s="3" t="str">
        <f t="shared" si="1484"/>
        <v>Fernandina Beach</v>
      </c>
      <c r="BJ2307" s="3" t="str">
        <f t="shared" si="1485"/>
        <v>Florida</v>
      </c>
      <c r="BK2307" s="3">
        <f t="shared" si="1486"/>
        <v>32034</v>
      </c>
      <c r="BL2307" s="3" t="str">
        <f t="shared" si="1487"/>
        <v>95030 CAPTAINS WAY FERNANDINA BEACH FL 32034</v>
      </c>
      <c r="BM2307" s="3" t="str">
        <f t="shared" si="1488"/>
        <v/>
      </c>
      <c r="BN2307" s="3" t="str">
        <f t="shared" si="1489"/>
        <v>Pass</v>
      </c>
      <c r="BO2307" s="3" t="str">
        <f t="shared" si="1490"/>
        <v>No</v>
      </c>
      <c r="BP2307" s="3" t="str">
        <f t="shared" si="1491"/>
        <v>FV&lt;$10K</v>
      </c>
      <c r="BQ2307" t="s">
        <v>6650</v>
      </c>
      <c r="BR2307" s="3" t="str">
        <f t="shared" si="1492"/>
        <v>No, &lt; $20K Lien</v>
      </c>
      <c r="BS2307" s="3" t="str">
        <f t="shared" si="1493"/>
        <v>No, Lien &lt; $20K</v>
      </c>
      <c r="BT2307" t="s">
        <v>6650</v>
      </c>
      <c r="BU2307" s="3" t="str">
        <f t="shared" si="1494"/>
        <v>No</v>
      </c>
      <c r="BV2307" s="3" t="str">
        <f t="shared" si="1495"/>
        <v>No</v>
      </c>
      <c r="BW2307" s="3">
        <f t="shared" si="1496"/>
        <v>0</v>
      </c>
      <c r="BX2307" s="3" t="str">
        <f t="shared" si="1497"/>
        <v>No</v>
      </c>
      <c r="BY2307" s="3">
        <f t="shared" si="1498"/>
        <v>436134</v>
      </c>
      <c r="BZ2307">
        <v>1</v>
      </c>
      <c r="CA2307" s="3">
        <f t="shared" si="1499"/>
        <v>436134</v>
      </c>
      <c r="CC2307" s="3">
        <f t="shared" si="1500"/>
        <v>0</v>
      </c>
      <c r="CD2307" s="3">
        <f t="shared" si="1501"/>
        <v>0</v>
      </c>
      <c r="CE2307" s="3" t="str">
        <f t="shared" si="1502"/>
        <v/>
      </c>
      <c r="CF2307" s="3" t="e">
        <f>HLOOKUP(CE2307,'Valuation Data'!$D$2:$K$5,4,FALSE)</f>
        <v>#N/A</v>
      </c>
      <c r="CG2307" s="3">
        <f t="shared" si="1503"/>
        <v>436134</v>
      </c>
      <c r="CH2307" s="3" t="str">
        <f t="shared" si="1504"/>
        <v>No</v>
      </c>
      <c r="CI2307" s="3" t="str">
        <f>VLOOKUP(R2307,'Use Codes &amp; County Type'!A:D,4,FALSE)</f>
        <v>S</v>
      </c>
      <c r="CJ2307" s="3" t="str">
        <f t="shared" si="1505"/>
        <v>No</v>
      </c>
      <c r="CK2307" s="3" t="str">
        <f t="shared" si="1506"/>
        <v>No</v>
      </c>
      <c r="CL2307" s="3">
        <f t="shared" si="1507"/>
        <v>0.35</v>
      </c>
      <c r="CM2307" s="3">
        <f t="shared" si="1508"/>
        <v>152646.9</v>
      </c>
      <c r="CN2307" s="3">
        <f t="shared" si="1509"/>
        <v>29165.279999999999</v>
      </c>
      <c r="CO2307" s="3">
        <f t="shared" si="1510"/>
        <v>123481.62</v>
      </c>
      <c r="CP2307" s="3">
        <f t="shared" si="1511"/>
        <v>6.6872291543424722E-2</v>
      </c>
      <c r="CR2307" s="3" t="str">
        <f t="shared" si="1512"/>
        <v>No</v>
      </c>
      <c r="CV2307" s="3" t="str">
        <f t="shared" si="1513"/>
        <v>*Bid</v>
      </c>
      <c r="CW2307" s="3">
        <f t="shared" si="1514"/>
        <v>2306</v>
      </c>
      <c r="CX2307" s="3">
        <f t="shared" si="1515"/>
        <v>7291.32</v>
      </c>
      <c r="CY2307" s="3" t="str">
        <f t="shared" si="1516"/>
        <v>Ok</v>
      </c>
      <c r="CZ2307">
        <v>0</v>
      </c>
      <c r="DA2307">
        <v>0</v>
      </c>
    </row>
    <row r="2308" spans="1:105" x14ac:dyDescent="0.25">
      <c r="A2308">
        <v>2307</v>
      </c>
      <c r="B2308" t="s">
        <v>3</v>
      </c>
      <c r="C2308" t="s">
        <v>2416</v>
      </c>
      <c r="D2308">
        <v>3941.49</v>
      </c>
      <c r="E2308">
        <v>2017</v>
      </c>
      <c r="F2308" t="e">
        <f>NA()</f>
        <v>#N/A</v>
      </c>
      <c r="G2308" t="e">
        <f>NA()</f>
        <v>#N/A</v>
      </c>
      <c r="H2308" s="3" t="e">
        <f t="shared" si="1476"/>
        <v>#N/A</v>
      </c>
      <c r="I2308" t="e">
        <f>NA()</f>
        <v>#N/A</v>
      </c>
      <c r="J2308" t="e">
        <f>NA()</f>
        <v>#N/A</v>
      </c>
      <c r="K2308" t="e">
        <f>NA()</f>
        <v>#N/A</v>
      </c>
      <c r="L2308" t="e">
        <f>NA()</f>
        <v>#N/A</v>
      </c>
      <c r="M2308" t="e">
        <f>NA()</f>
        <v>#N/A</v>
      </c>
      <c r="N2308" t="e">
        <f>NA()</f>
        <v>#N/A</v>
      </c>
      <c r="O2308" t="e">
        <f>NA()</f>
        <v>#N/A</v>
      </c>
      <c r="P2308" t="e">
        <f>NA()</f>
        <v>#N/A</v>
      </c>
      <c r="Q2308" t="e">
        <f>NA()</f>
        <v>#N/A</v>
      </c>
      <c r="R2308">
        <v>1</v>
      </c>
      <c r="S2308" t="s">
        <v>6539</v>
      </c>
      <c r="T2308" t="e">
        <f>NA()</f>
        <v>#N/A</v>
      </c>
      <c r="U2308" t="e">
        <f>NA()</f>
        <v>#N/A</v>
      </c>
      <c r="V2308">
        <v>2017</v>
      </c>
      <c r="W2308">
        <v>274161</v>
      </c>
      <c r="X2308" t="e">
        <f>NA()</f>
        <v>#N/A</v>
      </c>
      <c r="Y2308" t="e">
        <f>NA()</f>
        <v>#N/A</v>
      </c>
      <c r="Z2308" t="e">
        <f>NA()</f>
        <v>#N/A</v>
      </c>
      <c r="AA2308" s="3">
        <f t="shared" si="1477"/>
        <v>0</v>
      </c>
      <c r="AI2308" t="e">
        <f>NA()</f>
        <v>#N/A</v>
      </c>
      <c r="AJ2308" t="e">
        <f>NA()</f>
        <v>#N/A</v>
      </c>
      <c r="AK2308" t="e">
        <f>NA()</f>
        <v>#N/A</v>
      </c>
      <c r="AL2308" t="e">
        <f>NA()</f>
        <v>#N/A</v>
      </c>
      <c r="AM2308" t="e">
        <f>NA()</f>
        <v>#N/A</v>
      </c>
      <c r="AN2308" t="e">
        <f>NA()</f>
        <v>#N/A</v>
      </c>
      <c r="AO2308" t="e">
        <f>NA()</f>
        <v>#N/A</v>
      </c>
      <c r="AP2308" s="3" t="str">
        <f t="shared" si="1478"/>
        <v>No</v>
      </c>
      <c r="AQ2308" s="3" t="str">
        <f t="shared" si="1479"/>
        <v>No</v>
      </c>
      <c r="AR2308" s="3" t="str">
        <f t="shared" si="1480"/>
        <v>No</v>
      </c>
      <c r="AS2308" t="e">
        <f>NA()</f>
        <v>#N/A</v>
      </c>
      <c r="AT2308" t="e">
        <f>NA()</f>
        <v>#N/A</v>
      </c>
      <c r="AU2308" t="e">
        <f>NA()</f>
        <v>#N/A</v>
      </c>
      <c r="AV2308" t="e">
        <f>NA()</f>
        <v>#N/A</v>
      </c>
      <c r="AW2308" t="e">
        <f>NA()</f>
        <v>#N/A</v>
      </c>
      <c r="AX2308" t="e">
        <f>NA()</f>
        <v>#N/A</v>
      </c>
      <c r="AY2308" t="e">
        <f>NA()</f>
        <v>#N/A</v>
      </c>
      <c r="AZ2308" t="e">
        <f>NA()</f>
        <v>#N/A</v>
      </c>
      <c r="BA2308">
        <v>0</v>
      </c>
      <c r="BB2308" t="s">
        <v>6617</v>
      </c>
      <c r="BC2308" t="e">
        <f>NA()</f>
        <v>#N/A</v>
      </c>
      <c r="BD2308" s="4" t="str">
        <f t="shared" si="1481"/>
        <v>No</v>
      </c>
      <c r="BE2308" t="e">
        <f>NA()</f>
        <v>#N/A</v>
      </c>
      <c r="BF2308" s="3" t="str">
        <f t="shared" si="1482"/>
        <v>No</v>
      </c>
      <c r="BG2308" t="e">
        <f>NA()</f>
        <v>#N/A</v>
      </c>
      <c r="BH2308" s="3" t="e">
        <f t="shared" si="1483"/>
        <v>#N/A</v>
      </c>
      <c r="BI2308" s="3" t="e">
        <f t="shared" si="1484"/>
        <v>#N/A</v>
      </c>
      <c r="BJ2308" s="3" t="e">
        <f t="shared" si="1485"/>
        <v>#N/A</v>
      </c>
      <c r="BK2308" s="3" t="e">
        <f t="shared" si="1486"/>
        <v>#N/A</v>
      </c>
      <c r="BL2308" s="3" t="e">
        <f t="shared" si="1487"/>
        <v>#N/A</v>
      </c>
      <c r="BM2308" s="3" t="e">
        <f t="shared" si="1488"/>
        <v>#N/A</v>
      </c>
      <c r="BN2308" s="3" t="str">
        <f t="shared" si="1489"/>
        <v>Pass</v>
      </c>
      <c r="BO2308" s="3" t="e">
        <f t="shared" si="1490"/>
        <v>#N/A</v>
      </c>
      <c r="BP2308" s="3" t="str">
        <f t="shared" si="1491"/>
        <v>FV&lt;$10K</v>
      </c>
      <c r="BQ2308" t="s">
        <v>6650</v>
      </c>
      <c r="BR2308" s="3" t="str">
        <f t="shared" si="1492"/>
        <v>No, &lt; $20K Lien</v>
      </c>
      <c r="BS2308" s="3" t="str">
        <f t="shared" si="1493"/>
        <v>No, Lien &lt; $20K</v>
      </c>
      <c r="BT2308" t="s">
        <v>6650</v>
      </c>
      <c r="BU2308" s="3" t="str">
        <f t="shared" si="1494"/>
        <v>No</v>
      </c>
      <c r="BV2308" s="3" t="str">
        <f t="shared" si="1495"/>
        <v>No</v>
      </c>
      <c r="BW2308" s="3">
        <f t="shared" si="1496"/>
        <v>0</v>
      </c>
      <c r="BX2308" s="3" t="str">
        <f t="shared" si="1497"/>
        <v>No</v>
      </c>
      <c r="BY2308" s="3">
        <f t="shared" si="1498"/>
        <v>274161</v>
      </c>
      <c r="BZ2308">
        <v>1</v>
      </c>
      <c r="CA2308" s="3">
        <f t="shared" si="1499"/>
        <v>274161</v>
      </c>
      <c r="CC2308" s="3" t="e">
        <f t="shared" si="1500"/>
        <v>#N/A</v>
      </c>
      <c r="CD2308" s="3" t="e">
        <f t="shared" si="1501"/>
        <v>#N/A</v>
      </c>
      <c r="CE2308" s="3" t="str">
        <f t="shared" si="1502"/>
        <v/>
      </c>
      <c r="CF2308" s="3" t="e">
        <f>HLOOKUP(CE2308,'Valuation Data'!$D$2:$K$5,4,FALSE)</f>
        <v>#N/A</v>
      </c>
      <c r="CG2308" s="3">
        <f t="shared" si="1503"/>
        <v>274161</v>
      </c>
      <c r="CH2308" s="3" t="str">
        <f t="shared" si="1504"/>
        <v>No</v>
      </c>
      <c r="CI2308" s="3" t="str">
        <f>VLOOKUP(R2308,'Use Codes &amp; County Type'!A:D,4,FALSE)</f>
        <v>S</v>
      </c>
      <c r="CJ2308" s="3" t="str">
        <f t="shared" si="1505"/>
        <v>No</v>
      </c>
      <c r="CK2308" s="3" t="str">
        <f t="shared" si="1506"/>
        <v>Yes</v>
      </c>
      <c r="CL2308" s="3">
        <f t="shared" si="1507"/>
        <v>0.67</v>
      </c>
      <c r="CM2308" s="3">
        <f t="shared" si="1508"/>
        <v>183687.87000000002</v>
      </c>
      <c r="CN2308" s="3" t="e">
        <f t="shared" si="1509"/>
        <v>#N/A</v>
      </c>
      <c r="CO2308" s="3" t="e">
        <f t="shared" si="1510"/>
        <v>#N/A</v>
      </c>
      <c r="CP2308" s="3" t="e">
        <f t="shared" si="1511"/>
        <v>#N/A</v>
      </c>
      <c r="CR2308" s="3" t="e">
        <f t="shared" si="1512"/>
        <v>#N/A</v>
      </c>
      <c r="CV2308" s="3" t="e">
        <f t="shared" si="1513"/>
        <v>#N/A</v>
      </c>
      <c r="CW2308" s="3">
        <f t="shared" si="1514"/>
        <v>2307</v>
      </c>
      <c r="CX2308" s="3">
        <f t="shared" si="1515"/>
        <v>3941.49</v>
      </c>
      <c r="CY2308" s="3" t="e">
        <f t="shared" si="1516"/>
        <v>#N/A</v>
      </c>
      <c r="CZ2308" t="e">
        <f>NA()</f>
        <v>#N/A</v>
      </c>
      <c r="DA2308" t="e">
        <f>NA()</f>
        <v>#N/A</v>
      </c>
    </row>
    <row r="2309" spans="1:105" x14ac:dyDescent="0.25">
      <c r="A2309">
        <v>2308</v>
      </c>
      <c r="B2309" t="s">
        <v>3</v>
      </c>
      <c r="C2309" t="s">
        <v>2417</v>
      </c>
      <c r="D2309">
        <v>5461.13</v>
      </c>
      <c r="E2309">
        <v>2017</v>
      </c>
      <c r="F2309" t="e">
        <f>NA()</f>
        <v>#N/A</v>
      </c>
      <c r="G2309" t="e">
        <f>NA()</f>
        <v>#N/A</v>
      </c>
      <c r="H2309" s="3" t="e">
        <f t="shared" si="1476"/>
        <v>#N/A</v>
      </c>
      <c r="I2309" t="e">
        <f>NA()</f>
        <v>#N/A</v>
      </c>
      <c r="J2309" t="e">
        <f>NA()</f>
        <v>#N/A</v>
      </c>
      <c r="K2309" t="e">
        <f>NA()</f>
        <v>#N/A</v>
      </c>
      <c r="L2309" t="e">
        <f>NA()</f>
        <v>#N/A</v>
      </c>
      <c r="M2309" t="e">
        <f>NA()</f>
        <v>#N/A</v>
      </c>
      <c r="N2309" t="e">
        <f>NA()</f>
        <v>#N/A</v>
      </c>
      <c r="O2309" t="e">
        <f>NA()</f>
        <v>#N/A</v>
      </c>
      <c r="P2309" t="e">
        <f>NA()</f>
        <v>#N/A</v>
      </c>
      <c r="Q2309" t="e">
        <f>NA()</f>
        <v>#N/A</v>
      </c>
      <c r="R2309">
        <v>4</v>
      </c>
      <c r="S2309" t="s">
        <v>6573</v>
      </c>
      <c r="T2309" t="e">
        <f>NA()</f>
        <v>#N/A</v>
      </c>
      <c r="U2309" t="e">
        <f>NA()</f>
        <v>#N/A</v>
      </c>
      <c r="V2309">
        <v>2017</v>
      </c>
      <c r="W2309">
        <v>498000</v>
      </c>
      <c r="X2309" t="e">
        <f>NA()</f>
        <v>#N/A</v>
      </c>
      <c r="Y2309" t="e">
        <f>NA()</f>
        <v>#N/A</v>
      </c>
      <c r="Z2309" t="e">
        <f>NA()</f>
        <v>#N/A</v>
      </c>
      <c r="AA2309" s="3">
        <f t="shared" si="1477"/>
        <v>0</v>
      </c>
      <c r="AC2309" t="s">
        <v>6616</v>
      </c>
      <c r="AD2309" t="s">
        <v>6616</v>
      </c>
      <c r="AI2309" t="e">
        <f>NA()</f>
        <v>#N/A</v>
      </c>
      <c r="AJ2309" t="e">
        <f>NA()</f>
        <v>#N/A</v>
      </c>
      <c r="AK2309" t="e">
        <f>NA()</f>
        <v>#N/A</v>
      </c>
      <c r="AL2309" t="e">
        <f>NA()</f>
        <v>#N/A</v>
      </c>
      <c r="AM2309" t="e">
        <f>NA()</f>
        <v>#N/A</v>
      </c>
      <c r="AN2309" t="e">
        <f>NA()</f>
        <v>#N/A</v>
      </c>
      <c r="AO2309" t="e">
        <f>NA()</f>
        <v>#N/A</v>
      </c>
      <c r="AP2309" s="3" t="str">
        <f t="shared" si="1478"/>
        <v>No</v>
      </c>
      <c r="AQ2309" s="3" t="str">
        <f t="shared" si="1479"/>
        <v>No</v>
      </c>
      <c r="AR2309" s="3" t="str">
        <f t="shared" si="1480"/>
        <v>No</v>
      </c>
      <c r="AS2309" t="e">
        <f>NA()</f>
        <v>#N/A</v>
      </c>
      <c r="AT2309" t="e">
        <f>NA()</f>
        <v>#N/A</v>
      </c>
      <c r="AU2309" t="e">
        <f>NA()</f>
        <v>#N/A</v>
      </c>
      <c r="AV2309" t="e">
        <f>NA()</f>
        <v>#N/A</v>
      </c>
      <c r="AW2309" t="e">
        <f>NA()</f>
        <v>#N/A</v>
      </c>
      <c r="AX2309" t="e">
        <f>NA()</f>
        <v>#N/A</v>
      </c>
      <c r="AY2309" t="e">
        <f>NA()</f>
        <v>#N/A</v>
      </c>
      <c r="AZ2309" t="e">
        <f>NA()</f>
        <v>#N/A</v>
      </c>
      <c r="BA2309">
        <v>0</v>
      </c>
      <c r="BB2309" t="s">
        <v>6616</v>
      </c>
      <c r="BC2309" t="e">
        <f>NA()</f>
        <v>#N/A</v>
      </c>
      <c r="BD2309" s="4" t="str">
        <f t="shared" si="1481"/>
        <v>No</v>
      </c>
      <c r="BE2309" t="e">
        <f>NA()</f>
        <v>#N/A</v>
      </c>
      <c r="BF2309" s="3" t="str">
        <f t="shared" si="1482"/>
        <v>No</v>
      </c>
      <c r="BG2309" t="e">
        <f>NA()</f>
        <v>#N/A</v>
      </c>
      <c r="BH2309" s="3" t="e">
        <f t="shared" si="1483"/>
        <v>#N/A</v>
      </c>
      <c r="BI2309" s="3" t="e">
        <f t="shared" si="1484"/>
        <v>#N/A</v>
      </c>
      <c r="BJ2309" s="3" t="e">
        <f t="shared" si="1485"/>
        <v>#N/A</v>
      </c>
      <c r="BK2309" s="3" t="e">
        <f t="shared" si="1486"/>
        <v>#N/A</v>
      </c>
      <c r="BL2309" s="3" t="e">
        <f t="shared" si="1487"/>
        <v>#N/A</v>
      </c>
      <c r="BM2309" s="3" t="e">
        <f t="shared" si="1488"/>
        <v>#N/A</v>
      </c>
      <c r="BN2309" s="3" t="str">
        <f t="shared" si="1489"/>
        <v>Pass</v>
      </c>
      <c r="BO2309" s="3" t="e">
        <f t="shared" si="1490"/>
        <v>#N/A</v>
      </c>
      <c r="BP2309" s="3" t="str">
        <f t="shared" si="1491"/>
        <v>FV&lt;$10K</v>
      </c>
      <c r="BQ2309" t="s">
        <v>6650</v>
      </c>
      <c r="BR2309" s="3" t="str">
        <f t="shared" si="1492"/>
        <v>No, &lt; $20K Lien</v>
      </c>
      <c r="BS2309" s="3" t="str">
        <f t="shared" si="1493"/>
        <v>No, Lien &lt; $20K</v>
      </c>
      <c r="BT2309" t="s">
        <v>6650</v>
      </c>
      <c r="BU2309" s="3" t="str">
        <f t="shared" si="1494"/>
        <v>No</v>
      </c>
      <c r="BV2309" s="3" t="str">
        <f t="shared" si="1495"/>
        <v>No</v>
      </c>
      <c r="BW2309" s="3">
        <f t="shared" si="1496"/>
        <v>0</v>
      </c>
      <c r="BX2309" s="3" t="str">
        <f t="shared" si="1497"/>
        <v>No</v>
      </c>
      <c r="BY2309" s="3">
        <f t="shared" si="1498"/>
        <v>498000</v>
      </c>
      <c r="BZ2309">
        <v>1</v>
      </c>
      <c r="CA2309" s="3">
        <f t="shared" si="1499"/>
        <v>498000</v>
      </c>
      <c r="CC2309" s="3" t="e">
        <f t="shared" si="1500"/>
        <v>#N/A</v>
      </c>
      <c r="CD2309" s="3" t="e">
        <f t="shared" si="1501"/>
        <v>#N/A</v>
      </c>
      <c r="CE2309" s="3" t="str">
        <f t="shared" si="1502"/>
        <v/>
      </c>
      <c r="CF2309" s="3" t="e">
        <f>HLOOKUP(CE2309,'Valuation Data'!$D$2:$K$5,4,FALSE)</f>
        <v>#N/A</v>
      </c>
      <c r="CG2309" s="3">
        <f t="shared" si="1503"/>
        <v>498000</v>
      </c>
      <c r="CH2309" s="3" t="str">
        <f t="shared" si="1504"/>
        <v>No</v>
      </c>
      <c r="CI2309" s="3" t="str">
        <f>VLOOKUP(R2309,'Use Codes &amp; County Type'!A:D,4,FALSE)</f>
        <v>R</v>
      </c>
      <c r="CJ2309" s="3" t="str">
        <f t="shared" si="1505"/>
        <v>No</v>
      </c>
      <c r="CK2309" s="3" t="str">
        <f t="shared" si="1506"/>
        <v>No</v>
      </c>
      <c r="CL2309" s="3">
        <f t="shared" si="1507"/>
        <v>0.35</v>
      </c>
      <c r="CM2309" s="3">
        <f t="shared" si="1508"/>
        <v>174300</v>
      </c>
      <c r="CN2309" s="3" t="e">
        <f t="shared" si="1509"/>
        <v>#N/A</v>
      </c>
      <c r="CO2309" s="3" t="e">
        <f t="shared" si="1510"/>
        <v>#N/A</v>
      </c>
      <c r="CP2309" s="3" t="e">
        <f t="shared" si="1511"/>
        <v>#N/A</v>
      </c>
      <c r="CR2309" s="3" t="e">
        <f t="shared" si="1512"/>
        <v>#N/A</v>
      </c>
      <c r="CV2309" s="3" t="e">
        <f t="shared" si="1513"/>
        <v>#N/A</v>
      </c>
      <c r="CW2309" s="3">
        <f t="shared" si="1514"/>
        <v>2308</v>
      </c>
      <c r="CX2309" s="3">
        <f t="shared" si="1515"/>
        <v>5461.13</v>
      </c>
      <c r="CY2309" s="3" t="e">
        <f t="shared" si="1516"/>
        <v>#N/A</v>
      </c>
      <c r="CZ2309" t="e">
        <f>NA()</f>
        <v>#N/A</v>
      </c>
      <c r="DA2309" t="e">
        <f>NA()</f>
        <v>#N/A</v>
      </c>
    </row>
    <row r="2310" spans="1:105" x14ac:dyDescent="0.25">
      <c r="A2310">
        <v>2309</v>
      </c>
      <c r="B2310" t="s">
        <v>3</v>
      </c>
      <c r="C2310" t="s">
        <v>2418</v>
      </c>
      <c r="D2310">
        <v>364.89</v>
      </c>
      <c r="E2310">
        <v>2017</v>
      </c>
      <c r="F2310">
        <v>364.89</v>
      </c>
      <c r="G2310">
        <v>364.89</v>
      </c>
      <c r="H2310" s="3">
        <f t="shared" si="1476"/>
        <v>0</v>
      </c>
      <c r="J2310" t="s">
        <v>2736</v>
      </c>
      <c r="K2310" t="s">
        <v>2738</v>
      </c>
      <c r="L2310">
        <v>32034</v>
      </c>
      <c r="M2310" t="s">
        <v>3976</v>
      </c>
      <c r="N2310" t="s">
        <v>4761</v>
      </c>
      <c r="O2310">
        <v>-81.444603675616605</v>
      </c>
      <c r="P2310">
        <v>30.591690623494198</v>
      </c>
      <c r="Q2310" t="s">
        <v>6331</v>
      </c>
      <c r="R2310">
        <v>4</v>
      </c>
      <c r="S2310" t="s">
        <v>6573</v>
      </c>
      <c r="T2310">
        <v>1004</v>
      </c>
      <c r="U2310" t="s">
        <v>6609</v>
      </c>
      <c r="V2310">
        <v>2017</v>
      </c>
      <c r="W2310">
        <v>20000</v>
      </c>
      <c r="X2310">
        <v>2017</v>
      </c>
      <c r="Y2310">
        <v>20000</v>
      </c>
      <c r="Z2310">
        <v>307.81</v>
      </c>
      <c r="AA2310" s="3">
        <f t="shared" si="1477"/>
        <v>0.84356929485598409</v>
      </c>
      <c r="AB2310" t="s">
        <v>6616</v>
      </c>
      <c r="AI2310" t="s">
        <v>6618</v>
      </c>
      <c r="AJ2310" t="s">
        <v>6618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 s="3" t="str">
        <f t="shared" si="1478"/>
        <v>No</v>
      </c>
      <c r="AQ2310" s="3" t="str">
        <f t="shared" si="1479"/>
        <v>No</v>
      </c>
      <c r="AR2310" s="3" t="str">
        <f t="shared" si="1480"/>
        <v>No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1</v>
      </c>
      <c r="AY2310" t="s">
        <v>6634</v>
      </c>
      <c r="AZ2310">
        <v>0</v>
      </c>
      <c r="BA2310">
        <v>1</v>
      </c>
      <c r="BB2310" t="s">
        <v>6616</v>
      </c>
      <c r="BC2310" t="s">
        <v>6616</v>
      </c>
      <c r="BD2310" s="4" t="str">
        <f t="shared" si="1481"/>
        <v>No</v>
      </c>
      <c r="BE2310" t="s">
        <v>6640</v>
      </c>
      <c r="BF2310" s="3" t="str">
        <f t="shared" si="1482"/>
        <v>No</v>
      </c>
      <c r="BG2310" t="s">
        <v>6645</v>
      </c>
      <c r="BH2310" s="3" t="str">
        <f t="shared" si="1483"/>
        <v>AMELIA ISLAND PKWY</v>
      </c>
      <c r="BI2310" s="3" t="str">
        <f t="shared" si="1484"/>
        <v>Fernandina Beach</v>
      </c>
      <c r="BJ2310" s="3" t="str">
        <f t="shared" si="1485"/>
        <v>Florida</v>
      </c>
      <c r="BK2310" s="3">
        <f t="shared" si="1486"/>
        <v>32034</v>
      </c>
      <c r="BL2310" s="3" t="str">
        <f t="shared" si="1487"/>
        <v>AMELIA ISLAND PKWY FERNANDINA BEACH FL 32034</v>
      </c>
      <c r="BM2310" s="3" t="str">
        <f t="shared" si="1488"/>
        <v/>
      </c>
      <c r="BN2310" s="3" t="str">
        <f t="shared" si="1489"/>
        <v>Pass</v>
      </c>
      <c r="BO2310" s="3" t="str">
        <f t="shared" si="1490"/>
        <v>No</v>
      </c>
      <c r="BP2310" s="3" t="str">
        <f t="shared" si="1491"/>
        <v>FV&lt;$10K</v>
      </c>
      <c r="BQ2310" t="s">
        <v>6650</v>
      </c>
      <c r="BR2310" s="3" t="str">
        <f t="shared" si="1492"/>
        <v>No, &lt; $20K Lien</v>
      </c>
      <c r="BS2310" s="3" t="str">
        <f t="shared" si="1493"/>
        <v>No, Lien &lt; $20K</v>
      </c>
      <c r="BT2310" t="s">
        <v>6650</v>
      </c>
      <c r="BU2310" s="3" t="str">
        <f t="shared" si="1494"/>
        <v>No</v>
      </c>
      <c r="BV2310" s="3" t="str">
        <f t="shared" si="1495"/>
        <v>No</v>
      </c>
      <c r="BW2310" s="3">
        <f t="shared" si="1496"/>
        <v>1</v>
      </c>
      <c r="BX2310" s="3" t="str">
        <f t="shared" si="1497"/>
        <v>No</v>
      </c>
      <c r="BY2310" s="3">
        <f t="shared" si="1498"/>
        <v>20000</v>
      </c>
      <c r="BZ2310">
        <v>1</v>
      </c>
      <c r="CA2310" s="3">
        <f t="shared" si="1499"/>
        <v>20000</v>
      </c>
      <c r="CC2310" s="3">
        <f t="shared" si="1500"/>
        <v>0</v>
      </c>
      <c r="CD2310" s="3">
        <f t="shared" si="1501"/>
        <v>0</v>
      </c>
      <c r="CE2310" s="3" t="str">
        <f t="shared" si="1502"/>
        <v/>
      </c>
      <c r="CF2310" s="3" t="e">
        <f>HLOOKUP(CE2310,'Valuation Data'!$D$2:$K$5,4,FALSE)</f>
        <v>#N/A</v>
      </c>
      <c r="CG2310" s="3">
        <f t="shared" si="1503"/>
        <v>20000</v>
      </c>
      <c r="CH2310" s="3" t="str">
        <f t="shared" si="1504"/>
        <v>No</v>
      </c>
      <c r="CI2310" s="3" t="str">
        <f>VLOOKUP(R2310,'Use Codes &amp; County Type'!A:D,4,FALSE)</f>
        <v>R</v>
      </c>
      <c r="CJ2310" s="3" t="str">
        <f t="shared" si="1505"/>
        <v>No</v>
      </c>
      <c r="CK2310" s="3" t="str">
        <f t="shared" si="1506"/>
        <v>No</v>
      </c>
      <c r="CL2310" s="3">
        <f t="shared" si="1507"/>
        <v>0.35</v>
      </c>
      <c r="CM2310" s="3">
        <f t="shared" si="1508"/>
        <v>7000</v>
      </c>
      <c r="CN2310" s="3">
        <f t="shared" si="1509"/>
        <v>1824.4499999999998</v>
      </c>
      <c r="CO2310" s="3">
        <f t="shared" si="1510"/>
        <v>5175.55</v>
      </c>
      <c r="CP2310" s="3">
        <f t="shared" si="1511"/>
        <v>9.1222499999999984E-2</v>
      </c>
      <c r="CR2310" s="3" t="str">
        <f t="shared" si="1512"/>
        <v>No</v>
      </c>
      <c r="CV2310" s="3" t="str">
        <f t="shared" si="1513"/>
        <v>FMV&lt;$30K</v>
      </c>
      <c r="CW2310" s="3">
        <f t="shared" si="1514"/>
        <v>2309</v>
      </c>
      <c r="CX2310" s="3">
        <f t="shared" si="1515"/>
        <v>364.89</v>
      </c>
      <c r="CY2310" s="3" t="str">
        <f t="shared" si="1516"/>
        <v>Ok</v>
      </c>
      <c r="CZ2310">
        <v>0</v>
      </c>
      <c r="DA2310">
        <v>0</v>
      </c>
    </row>
    <row r="2311" spans="1:105" x14ac:dyDescent="0.25">
      <c r="A2311">
        <v>2310</v>
      </c>
      <c r="B2311" t="s">
        <v>3</v>
      </c>
      <c r="C2311" t="s">
        <v>2419</v>
      </c>
      <c r="D2311">
        <v>7508.22</v>
      </c>
      <c r="E2311">
        <v>2017</v>
      </c>
      <c r="F2311">
        <v>7508.22</v>
      </c>
      <c r="G2311">
        <v>7508.22</v>
      </c>
      <c r="H2311" s="3">
        <f t="shared" si="1476"/>
        <v>0</v>
      </c>
      <c r="I2311">
        <v>1857</v>
      </c>
      <c r="J2311" t="s">
        <v>2736</v>
      </c>
      <c r="K2311" t="s">
        <v>2738</v>
      </c>
      <c r="L2311">
        <v>32034</v>
      </c>
      <c r="M2311" t="s">
        <v>4504</v>
      </c>
      <c r="N2311" t="s">
        <v>4761</v>
      </c>
      <c r="O2311">
        <v>-81.445954029265195</v>
      </c>
      <c r="P2311">
        <v>30.577315556118599</v>
      </c>
      <c r="Q2311" t="s">
        <v>6332</v>
      </c>
      <c r="R2311">
        <v>1</v>
      </c>
      <c r="S2311" t="s">
        <v>6539</v>
      </c>
      <c r="T2311">
        <v>1001</v>
      </c>
      <c r="U2311" t="s">
        <v>6582</v>
      </c>
      <c r="V2311">
        <v>2017</v>
      </c>
      <c r="W2311">
        <v>449165</v>
      </c>
      <c r="X2311">
        <v>2017</v>
      </c>
      <c r="Y2311">
        <v>449165</v>
      </c>
      <c r="Z2311">
        <v>6912.83</v>
      </c>
      <c r="AA2311" s="3">
        <f t="shared" si="1477"/>
        <v>0.92070157773746641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 s="3" t="str">
        <f t="shared" si="1478"/>
        <v>No</v>
      </c>
      <c r="AQ2311" s="3" t="str">
        <f t="shared" si="1479"/>
        <v>No</v>
      </c>
      <c r="AR2311" s="3" t="str">
        <f t="shared" si="1480"/>
        <v>No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 t="s">
        <v>6634</v>
      </c>
      <c r="AZ2311">
        <v>0</v>
      </c>
      <c r="BA2311">
        <v>0</v>
      </c>
      <c r="BB2311" t="s">
        <v>6616</v>
      </c>
      <c r="BC2311">
        <v>0</v>
      </c>
      <c r="BD2311" s="4" t="str">
        <f t="shared" si="1481"/>
        <v>No</v>
      </c>
      <c r="BE2311" t="s">
        <v>6640</v>
      </c>
      <c r="BF2311" s="3" t="str">
        <f t="shared" si="1482"/>
        <v>No</v>
      </c>
      <c r="BG2311" t="s">
        <v>6645</v>
      </c>
      <c r="BH2311" s="3" t="str">
        <f t="shared" si="1483"/>
        <v>1857 OCEAN VILLAGE PL</v>
      </c>
      <c r="BI2311" s="3" t="str">
        <f t="shared" si="1484"/>
        <v>Fernandina Beach</v>
      </c>
      <c r="BJ2311" s="3" t="str">
        <f t="shared" si="1485"/>
        <v>Florida</v>
      </c>
      <c r="BK2311" s="3">
        <f t="shared" si="1486"/>
        <v>32034</v>
      </c>
      <c r="BL2311" s="3" t="str">
        <f t="shared" si="1487"/>
        <v>1857 OCEAN VILLAGE PL FERNANDINA BEACH FL 32034</v>
      </c>
      <c r="BM2311" s="3" t="str">
        <f t="shared" si="1488"/>
        <v/>
      </c>
      <c r="BN2311" s="3" t="str">
        <f t="shared" si="1489"/>
        <v>Pass</v>
      </c>
      <c r="BO2311" s="3" t="str">
        <f t="shared" si="1490"/>
        <v>No</v>
      </c>
      <c r="BP2311" s="3" t="str">
        <f t="shared" si="1491"/>
        <v>FV&lt;$10K</v>
      </c>
      <c r="BQ2311" t="s">
        <v>6650</v>
      </c>
      <c r="BR2311" s="3" t="str">
        <f t="shared" si="1492"/>
        <v>No, &lt; $20K Lien</v>
      </c>
      <c r="BS2311" s="3" t="str">
        <f t="shared" si="1493"/>
        <v>No, Lien &lt; $20K</v>
      </c>
      <c r="BT2311" t="s">
        <v>6650</v>
      </c>
      <c r="BU2311" s="3" t="str">
        <f t="shared" si="1494"/>
        <v>No</v>
      </c>
      <c r="BV2311" s="3" t="str">
        <f t="shared" si="1495"/>
        <v>No</v>
      </c>
      <c r="BW2311" s="3">
        <f t="shared" si="1496"/>
        <v>0</v>
      </c>
      <c r="BX2311" s="3" t="str">
        <f t="shared" si="1497"/>
        <v>No</v>
      </c>
      <c r="BY2311" s="3">
        <f t="shared" si="1498"/>
        <v>449165</v>
      </c>
      <c r="BZ2311">
        <v>1</v>
      </c>
      <c r="CA2311" s="3">
        <f t="shared" si="1499"/>
        <v>449165</v>
      </c>
      <c r="CC2311" s="3">
        <f t="shared" si="1500"/>
        <v>0</v>
      </c>
      <c r="CD2311" s="3">
        <f t="shared" si="1501"/>
        <v>0</v>
      </c>
      <c r="CE2311" s="3" t="str">
        <f t="shared" si="1502"/>
        <v/>
      </c>
      <c r="CF2311" s="3" t="e">
        <f>HLOOKUP(CE2311,'Valuation Data'!$D$2:$K$5,4,FALSE)</f>
        <v>#N/A</v>
      </c>
      <c r="CG2311" s="3">
        <f t="shared" si="1503"/>
        <v>449165</v>
      </c>
      <c r="CH2311" s="3" t="str">
        <f t="shared" si="1504"/>
        <v>No</v>
      </c>
      <c r="CI2311" s="3" t="str">
        <f>VLOOKUP(R2311,'Use Codes &amp; County Type'!A:D,4,FALSE)</f>
        <v>S</v>
      </c>
      <c r="CJ2311" s="3" t="str">
        <f t="shared" si="1505"/>
        <v>No</v>
      </c>
      <c r="CK2311" s="3" t="str">
        <f t="shared" si="1506"/>
        <v>No</v>
      </c>
      <c r="CL2311" s="3">
        <f t="shared" si="1507"/>
        <v>0.35</v>
      </c>
      <c r="CM2311" s="3">
        <f t="shared" si="1508"/>
        <v>157207.75</v>
      </c>
      <c r="CN2311" s="3">
        <f t="shared" si="1509"/>
        <v>30032.880000000001</v>
      </c>
      <c r="CO2311" s="3">
        <f t="shared" si="1510"/>
        <v>127174.87</v>
      </c>
      <c r="CP2311" s="3">
        <f t="shared" si="1511"/>
        <v>6.6863802834147806E-2</v>
      </c>
      <c r="CR2311" s="3" t="str">
        <f t="shared" si="1512"/>
        <v>No</v>
      </c>
      <c r="CV2311" s="3" t="str">
        <f t="shared" si="1513"/>
        <v>*Bid</v>
      </c>
      <c r="CW2311" s="3">
        <f t="shared" si="1514"/>
        <v>2310</v>
      </c>
      <c r="CX2311" s="3">
        <f t="shared" si="1515"/>
        <v>7508.22</v>
      </c>
      <c r="CY2311" s="3" t="str">
        <f t="shared" si="1516"/>
        <v>Ok</v>
      </c>
      <c r="CZ2311">
        <v>0</v>
      </c>
      <c r="DA2311">
        <v>0</v>
      </c>
    </row>
    <row r="2312" spans="1:105" x14ac:dyDescent="0.25">
      <c r="A2312">
        <v>2311</v>
      </c>
      <c r="B2312" t="s">
        <v>3</v>
      </c>
      <c r="C2312" t="s">
        <v>2420</v>
      </c>
      <c r="D2312">
        <v>7057.74</v>
      </c>
      <c r="E2312">
        <v>2017</v>
      </c>
      <c r="F2312">
        <v>7057.74</v>
      </c>
      <c r="G2312">
        <v>7057.74</v>
      </c>
      <c r="H2312" s="3">
        <f t="shared" si="1476"/>
        <v>0</v>
      </c>
      <c r="I2312">
        <v>5010</v>
      </c>
      <c r="J2312" t="s">
        <v>2736</v>
      </c>
      <c r="K2312" t="s">
        <v>2738</v>
      </c>
      <c r="L2312">
        <v>32034</v>
      </c>
      <c r="M2312" t="s">
        <v>4505</v>
      </c>
      <c r="N2312" t="s">
        <v>4761</v>
      </c>
      <c r="O2312">
        <v>-81.444406964886895</v>
      </c>
      <c r="P2312">
        <v>30.584423620367598</v>
      </c>
      <c r="Q2312" t="s">
        <v>6333</v>
      </c>
      <c r="R2312">
        <v>4</v>
      </c>
      <c r="S2312" t="s">
        <v>6573</v>
      </c>
      <c r="T2312">
        <v>1004</v>
      </c>
      <c r="U2312" t="s">
        <v>6609</v>
      </c>
      <c r="V2312">
        <v>2017</v>
      </c>
      <c r="W2312">
        <v>422100</v>
      </c>
      <c r="X2312">
        <v>2017</v>
      </c>
      <c r="Y2312">
        <v>422100</v>
      </c>
      <c r="Z2312">
        <v>6496.29</v>
      </c>
      <c r="AA2312" s="3">
        <f t="shared" si="1477"/>
        <v>0.92044903892747543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 s="3" t="str">
        <f t="shared" si="1478"/>
        <v>No</v>
      </c>
      <c r="AQ2312" s="3" t="str">
        <f t="shared" si="1479"/>
        <v>No</v>
      </c>
      <c r="AR2312" s="3" t="str">
        <f t="shared" si="1480"/>
        <v>No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 t="s">
        <v>6634</v>
      </c>
      <c r="AZ2312">
        <v>0</v>
      </c>
      <c r="BA2312">
        <v>0</v>
      </c>
      <c r="BB2312" t="s">
        <v>6616</v>
      </c>
      <c r="BC2312">
        <v>0</v>
      </c>
      <c r="BD2312" s="4" t="str">
        <f t="shared" si="1481"/>
        <v>No</v>
      </c>
      <c r="BE2312" t="s">
        <v>6640</v>
      </c>
      <c r="BF2312" s="3" t="str">
        <f t="shared" si="1482"/>
        <v>No</v>
      </c>
      <c r="BG2312" t="s">
        <v>6645</v>
      </c>
      <c r="BH2312" s="3" t="str">
        <f t="shared" si="1483"/>
        <v>5010 SUMMER BEACH BLVD 204</v>
      </c>
      <c r="BI2312" s="3" t="str">
        <f t="shared" si="1484"/>
        <v>Fernandina Beach</v>
      </c>
      <c r="BJ2312" s="3" t="str">
        <f t="shared" si="1485"/>
        <v>Florida</v>
      </c>
      <c r="BK2312" s="3">
        <f t="shared" si="1486"/>
        <v>32034</v>
      </c>
      <c r="BL2312" s="3" t="str">
        <f t="shared" si="1487"/>
        <v>5010 SUMMER BEACH BLVD 204 FERNANDINA BEACH FL 32034</v>
      </c>
      <c r="BM2312" s="3" t="str">
        <f t="shared" si="1488"/>
        <v/>
      </c>
      <c r="BN2312" s="3" t="str">
        <f t="shared" si="1489"/>
        <v>Pass</v>
      </c>
      <c r="BO2312" s="3" t="str">
        <f t="shared" si="1490"/>
        <v>No</v>
      </c>
      <c r="BP2312" s="3" t="str">
        <f t="shared" si="1491"/>
        <v>FV&lt;$10K</v>
      </c>
      <c r="BQ2312" t="s">
        <v>6650</v>
      </c>
      <c r="BR2312" s="3" t="str">
        <f t="shared" si="1492"/>
        <v>No, &lt; $20K Lien</v>
      </c>
      <c r="BS2312" s="3" t="str">
        <f t="shared" si="1493"/>
        <v>No, Lien &lt; $20K</v>
      </c>
      <c r="BT2312" t="s">
        <v>6650</v>
      </c>
      <c r="BU2312" s="3" t="str">
        <f t="shared" si="1494"/>
        <v>No</v>
      </c>
      <c r="BV2312" s="3" t="str">
        <f t="shared" si="1495"/>
        <v>No</v>
      </c>
      <c r="BW2312" s="3">
        <f t="shared" si="1496"/>
        <v>0</v>
      </c>
      <c r="BX2312" s="3" t="str">
        <f t="shared" si="1497"/>
        <v>No</v>
      </c>
      <c r="BY2312" s="3">
        <f t="shared" si="1498"/>
        <v>422100</v>
      </c>
      <c r="BZ2312">
        <v>1</v>
      </c>
      <c r="CA2312" s="3">
        <f t="shared" si="1499"/>
        <v>422100</v>
      </c>
      <c r="CC2312" s="3">
        <f t="shared" si="1500"/>
        <v>0</v>
      </c>
      <c r="CD2312" s="3">
        <f t="shared" si="1501"/>
        <v>0</v>
      </c>
      <c r="CE2312" s="3" t="str">
        <f t="shared" si="1502"/>
        <v/>
      </c>
      <c r="CF2312" s="3" t="e">
        <f>HLOOKUP(CE2312,'Valuation Data'!$D$2:$K$5,4,FALSE)</f>
        <v>#N/A</v>
      </c>
      <c r="CG2312" s="3">
        <f t="shared" si="1503"/>
        <v>422100</v>
      </c>
      <c r="CH2312" s="3" t="str">
        <f t="shared" si="1504"/>
        <v>No</v>
      </c>
      <c r="CI2312" s="3" t="str">
        <f>VLOOKUP(R2312,'Use Codes &amp; County Type'!A:D,4,FALSE)</f>
        <v>R</v>
      </c>
      <c r="CJ2312" s="3" t="str">
        <f t="shared" si="1505"/>
        <v>No</v>
      </c>
      <c r="CK2312" s="3" t="str">
        <f t="shared" si="1506"/>
        <v>No</v>
      </c>
      <c r="CL2312" s="3">
        <f t="shared" si="1507"/>
        <v>0.35</v>
      </c>
      <c r="CM2312" s="3">
        <f t="shared" si="1508"/>
        <v>147735</v>
      </c>
      <c r="CN2312" s="3">
        <f t="shared" si="1509"/>
        <v>28230.959999999999</v>
      </c>
      <c r="CO2312" s="3">
        <f t="shared" si="1510"/>
        <v>119504.04000000001</v>
      </c>
      <c r="CP2312" s="3">
        <f t="shared" si="1511"/>
        <v>6.6882160625444206E-2</v>
      </c>
      <c r="CR2312" s="3" t="str">
        <f t="shared" si="1512"/>
        <v>No</v>
      </c>
      <c r="CV2312" s="3" t="str">
        <f t="shared" si="1513"/>
        <v>*Bid</v>
      </c>
      <c r="CW2312" s="3">
        <f t="shared" si="1514"/>
        <v>2311</v>
      </c>
      <c r="CX2312" s="3">
        <f t="shared" si="1515"/>
        <v>7057.74</v>
      </c>
      <c r="CY2312" s="3" t="str">
        <f t="shared" si="1516"/>
        <v>Ok</v>
      </c>
      <c r="CZ2312">
        <v>0</v>
      </c>
      <c r="DA2312">
        <v>0</v>
      </c>
    </row>
    <row r="2313" spans="1:105" x14ac:dyDescent="0.25">
      <c r="A2313">
        <v>2312</v>
      </c>
      <c r="B2313" t="s">
        <v>3</v>
      </c>
      <c r="C2313" t="s">
        <v>2421</v>
      </c>
      <c r="D2313">
        <v>1937.25</v>
      </c>
      <c r="E2313">
        <v>2017</v>
      </c>
      <c r="F2313">
        <v>1937.25</v>
      </c>
      <c r="G2313">
        <v>1937.25</v>
      </c>
      <c r="H2313" s="3">
        <f t="shared" si="1476"/>
        <v>0</v>
      </c>
      <c r="I2313">
        <v>5010</v>
      </c>
      <c r="J2313" t="s">
        <v>2736</v>
      </c>
      <c r="K2313" t="s">
        <v>2738</v>
      </c>
      <c r="L2313">
        <v>32034</v>
      </c>
      <c r="M2313" t="s">
        <v>4506</v>
      </c>
      <c r="N2313" t="s">
        <v>4761</v>
      </c>
      <c r="O2313">
        <v>-81.444406964886895</v>
      </c>
      <c r="P2313">
        <v>30.584423620367598</v>
      </c>
      <c r="Q2313" t="s">
        <v>6334</v>
      </c>
      <c r="R2313">
        <v>4</v>
      </c>
      <c r="S2313" t="s">
        <v>6573</v>
      </c>
      <c r="T2313">
        <v>1004</v>
      </c>
      <c r="U2313" t="s">
        <v>6609</v>
      </c>
      <c r="V2313">
        <v>2017</v>
      </c>
      <c r="W2313">
        <v>429100</v>
      </c>
      <c r="X2313">
        <v>2017</v>
      </c>
      <c r="Y2313">
        <v>429100</v>
      </c>
      <c r="Z2313">
        <v>6604.03</v>
      </c>
      <c r="AA2313" s="3">
        <f t="shared" si="1477"/>
        <v>3.4089714801909921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 s="3" t="str">
        <f t="shared" si="1478"/>
        <v>No</v>
      </c>
      <c r="AQ2313" s="3" t="str">
        <f t="shared" si="1479"/>
        <v>No</v>
      </c>
      <c r="AR2313" s="3" t="str">
        <f t="shared" si="1480"/>
        <v>No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 t="s">
        <v>6634</v>
      </c>
      <c r="AZ2313">
        <v>0</v>
      </c>
      <c r="BA2313">
        <v>0</v>
      </c>
      <c r="BB2313" t="s">
        <v>6616</v>
      </c>
      <c r="BC2313">
        <v>0</v>
      </c>
      <c r="BD2313" s="4" t="str">
        <f t="shared" si="1481"/>
        <v>No</v>
      </c>
      <c r="BE2313" t="s">
        <v>6640</v>
      </c>
      <c r="BF2313" s="3" t="str">
        <f t="shared" si="1482"/>
        <v>No</v>
      </c>
      <c r="BG2313" t="s">
        <v>6645</v>
      </c>
      <c r="BH2313" s="3" t="str">
        <f t="shared" si="1483"/>
        <v>5010 SUMMER BEACH BLVD 211</v>
      </c>
      <c r="BI2313" s="3" t="str">
        <f t="shared" si="1484"/>
        <v>Fernandina Beach</v>
      </c>
      <c r="BJ2313" s="3" t="str">
        <f t="shared" si="1485"/>
        <v>Florida</v>
      </c>
      <c r="BK2313" s="3">
        <f t="shared" si="1486"/>
        <v>32034</v>
      </c>
      <c r="BL2313" s="3" t="str">
        <f t="shared" si="1487"/>
        <v>5010 SUMMER BEACH BLVD 211 FERNANDINA BEACH FL 32034</v>
      </c>
      <c r="BM2313" s="3" t="str">
        <f t="shared" si="1488"/>
        <v/>
      </c>
      <c r="BN2313" s="3" t="str">
        <f t="shared" si="1489"/>
        <v>Pass</v>
      </c>
      <c r="BO2313" s="3" t="str">
        <f t="shared" si="1490"/>
        <v>No</v>
      </c>
      <c r="BP2313" s="3" t="str">
        <f t="shared" si="1491"/>
        <v>FV&lt;$10K</v>
      </c>
      <c r="BQ2313" t="s">
        <v>6650</v>
      </c>
      <c r="BR2313" s="3" t="str">
        <f t="shared" si="1492"/>
        <v>No, &lt; $20K Lien</v>
      </c>
      <c r="BS2313" s="3" t="str">
        <f t="shared" si="1493"/>
        <v>No, Lien &lt; $20K</v>
      </c>
      <c r="BT2313" t="s">
        <v>6650</v>
      </c>
      <c r="BU2313" s="3" t="str">
        <f t="shared" si="1494"/>
        <v>No</v>
      </c>
      <c r="BV2313" s="3" t="str">
        <f t="shared" si="1495"/>
        <v>No</v>
      </c>
      <c r="BW2313" s="3">
        <f t="shared" si="1496"/>
        <v>0</v>
      </c>
      <c r="BX2313" s="3" t="str">
        <f t="shared" si="1497"/>
        <v>No</v>
      </c>
      <c r="BY2313" s="3">
        <f t="shared" si="1498"/>
        <v>429100</v>
      </c>
      <c r="BZ2313">
        <v>1</v>
      </c>
      <c r="CA2313" s="3">
        <f t="shared" si="1499"/>
        <v>429100</v>
      </c>
      <c r="CC2313" s="3">
        <f t="shared" si="1500"/>
        <v>0</v>
      </c>
      <c r="CD2313" s="3">
        <f t="shared" si="1501"/>
        <v>0</v>
      </c>
      <c r="CE2313" s="3" t="str">
        <f t="shared" si="1502"/>
        <v/>
      </c>
      <c r="CF2313" s="3" t="e">
        <f>HLOOKUP(CE2313,'Valuation Data'!$D$2:$K$5,4,FALSE)</f>
        <v>#N/A</v>
      </c>
      <c r="CG2313" s="3">
        <f t="shared" si="1503"/>
        <v>429100</v>
      </c>
      <c r="CH2313" s="3" t="str">
        <f t="shared" si="1504"/>
        <v>No</v>
      </c>
      <c r="CI2313" s="3" t="str">
        <f>VLOOKUP(R2313,'Use Codes &amp; County Type'!A:D,4,FALSE)</f>
        <v>R</v>
      </c>
      <c r="CJ2313" s="3" t="str">
        <f t="shared" si="1505"/>
        <v>No</v>
      </c>
      <c r="CK2313" s="3" t="str">
        <f t="shared" si="1506"/>
        <v>No</v>
      </c>
      <c r="CL2313" s="3">
        <f t="shared" si="1507"/>
        <v>0.35</v>
      </c>
      <c r="CM2313" s="3">
        <f t="shared" si="1508"/>
        <v>150185</v>
      </c>
      <c r="CN2313" s="3">
        <f t="shared" si="1509"/>
        <v>21749.34</v>
      </c>
      <c r="CO2313" s="3">
        <f t="shared" si="1510"/>
        <v>128435.66</v>
      </c>
      <c r="CP2313" s="3">
        <f t="shared" si="1511"/>
        <v>5.0685947331624327E-2</v>
      </c>
      <c r="CR2313" s="3" t="str">
        <f t="shared" si="1512"/>
        <v>No</v>
      </c>
      <c r="CV2313" s="3" t="str">
        <f t="shared" si="1513"/>
        <v>*Bid</v>
      </c>
      <c r="CW2313" s="3">
        <f t="shared" si="1514"/>
        <v>2312</v>
      </c>
      <c r="CX2313" s="3">
        <f t="shared" si="1515"/>
        <v>1937.25</v>
      </c>
      <c r="CY2313" s="3" t="str">
        <f t="shared" si="1516"/>
        <v>Ok</v>
      </c>
      <c r="CZ2313">
        <v>0</v>
      </c>
      <c r="DA2313">
        <v>0</v>
      </c>
    </row>
    <row r="2314" spans="1:105" x14ac:dyDescent="0.25">
      <c r="A2314">
        <v>2313</v>
      </c>
      <c r="B2314" t="s">
        <v>3</v>
      </c>
      <c r="C2314" t="s">
        <v>2422</v>
      </c>
      <c r="D2314">
        <v>6375.84</v>
      </c>
      <c r="E2314">
        <v>2017</v>
      </c>
      <c r="F2314">
        <v>6375.84</v>
      </c>
      <c r="G2314">
        <v>6375.84</v>
      </c>
      <c r="H2314" s="3">
        <f t="shared" si="1476"/>
        <v>0</v>
      </c>
      <c r="I2314">
        <v>568</v>
      </c>
      <c r="J2314" t="s">
        <v>2736</v>
      </c>
      <c r="K2314" t="s">
        <v>2738</v>
      </c>
      <c r="L2314">
        <v>32034</v>
      </c>
      <c r="M2314" t="s">
        <v>4507</v>
      </c>
      <c r="N2314" t="s">
        <v>4761</v>
      </c>
      <c r="O2314">
        <v>-81.462632019821996</v>
      </c>
      <c r="P2314">
        <v>30.623713239623001</v>
      </c>
      <c r="Q2314" t="s">
        <v>6335</v>
      </c>
      <c r="R2314">
        <v>1</v>
      </c>
      <c r="S2314" t="s">
        <v>6539</v>
      </c>
      <c r="T2314">
        <v>1001</v>
      </c>
      <c r="U2314" t="s">
        <v>6582</v>
      </c>
      <c r="V2314">
        <v>2017</v>
      </c>
      <c r="W2314">
        <v>336033</v>
      </c>
      <c r="X2314">
        <v>2017</v>
      </c>
      <c r="Y2314">
        <v>339978</v>
      </c>
      <c r="Z2314">
        <v>5865.78</v>
      </c>
      <c r="AA2314" s="3">
        <f t="shared" si="1477"/>
        <v>0.92000112926296762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 s="3" t="str">
        <f t="shared" si="1478"/>
        <v>No</v>
      </c>
      <c r="AQ2314" s="3" t="str">
        <f t="shared" si="1479"/>
        <v>No</v>
      </c>
      <c r="AR2314" s="3" t="str">
        <f t="shared" si="1480"/>
        <v>No</v>
      </c>
      <c r="AS2314">
        <v>0</v>
      </c>
      <c r="AT2314">
        <v>0</v>
      </c>
      <c r="AU2314">
        <v>357950</v>
      </c>
      <c r="AV2314" t="s">
        <v>5076</v>
      </c>
      <c r="AW2314">
        <v>0</v>
      </c>
      <c r="AX2314">
        <v>0</v>
      </c>
      <c r="AY2314" t="s">
        <v>6634</v>
      </c>
      <c r="AZ2314">
        <v>0</v>
      </c>
      <c r="BA2314">
        <v>0</v>
      </c>
      <c r="BB2314" t="s">
        <v>6617</v>
      </c>
      <c r="BC2314">
        <v>0</v>
      </c>
      <c r="BD2314" s="4" t="str">
        <f t="shared" si="1481"/>
        <v>No</v>
      </c>
      <c r="BE2314" t="s">
        <v>6640</v>
      </c>
      <c r="BF2314" s="3" t="str">
        <f t="shared" si="1482"/>
        <v>No</v>
      </c>
      <c r="BG2314" t="s">
        <v>6645</v>
      </c>
      <c r="BH2314" s="3" t="str">
        <f t="shared" si="1483"/>
        <v>568 SPANISH WAY W</v>
      </c>
      <c r="BI2314" s="3" t="str">
        <f t="shared" si="1484"/>
        <v>Fernandina Beach</v>
      </c>
      <c r="BJ2314" s="3" t="str">
        <f t="shared" si="1485"/>
        <v>Florida</v>
      </c>
      <c r="BK2314" s="3">
        <f t="shared" si="1486"/>
        <v>32034</v>
      </c>
      <c r="BL2314" s="3" t="str">
        <f t="shared" si="1487"/>
        <v>568 SPANISH WAY W FERNANDINA BEACH FL 32034</v>
      </c>
      <c r="BM2314" s="3" t="str">
        <f t="shared" si="1488"/>
        <v>L</v>
      </c>
      <c r="BN2314" s="3" t="str">
        <f t="shared" si="1489"/>
        <v>Pass</v>
      </c>
      <c r="BO2314" s="3" t="str">
        <f t="shared" si="1490"/>
        <v>No</v>
      </c>
      <c r="BP2314" s="3" t="str">
        <f t="shared" si="1491"/>
        <v>FV&lt;$10K</v>
      </c>
      <c r="BQ2314" t="s">
        <v>6650</v>
      </c>
      <c r="BR2314" s="3" t="str">
        <f t="shared" si="1492"/>
        <v>No, &lt; $20K Lien</v>
      </c>
      <c r="BS2314" s="3" t="str">
        <f t="shared" si="1493"/>
        <v>No, Lien &lt; $20K</v>
      </c>
      <c r="BT2314" t="s">
        <v>6650</v>
      </c>
      <c r="BU2314" s="3" t="str">
        <f t="shared" si="1494"/>
        <v>No</v>
      </c>
      <c r="BV2314" s="3" t="str">
        <f t="shared" si="1495"/>
        <v>No</v>
      </c>
      <c r="BW2314" s="3">
        <f t="shared" si="1496"/>
        <v>0</v>
      </c>
      <c r="BX2314" s="3" t="str">
        <f t="shared" si="1497"/>
        <v>No</v>
      </c>
      <c r="BY2314" s="3">
        <f t="shared" si="1498"/>
        <v>336033</v>
      </c>
      <c r="BZ2314">
        <v>1</v>
      </c>
      <c r="CA2314" s="3">
        <f t="shared" si="1499"/>
        <v>336033</v>
      </c>
      <c r="CC2314" s="3">
        <f t="shared" si="1500"/>
        <v>0</v>
      </c>
      <c r="CD2314" s="3">
        <f t="shared" si="1501"/>
        <v>0</v>
      </c>
      <c r="CE2314" s="3" t="str">
        <f t="shared" si="1502"/>
        <v/>
      </c>
      <c r="CF2314" s="3" t="e">
        <f>HLOOKUP(CE2314,'Valuation Data'!$D$2:$K$5,4,FALSE)</f>
        <v>#N/A</v>
      </c>
      <c r="CG2314" s="3">
        <f t="shared" si="1503"/>
        <v>336033</v>
      </c>
      <c r="CH2314" s="3" t="str">
        <f t="shared" si="1504"/>
        <v>No</v>
      </c>
      <c r="CI2314" s="3" t="str">
        <f>VLOOKUP(R2314,'Use Codes &amp; County Type'!A:D,4,FALSE)</f>
        <v>S</v>
      </c>
      <c r="CJ2314" s="3" t="str">
        <f t="shared" si="1505"/>
        <v>No</v>
      </c>
      <c r="CK2314" s="3" t="str">
        <f t="shared" si="1506"/>
        <v>Yes</v>
      </c>
      <c r="CL2314" s="3">
        <f t="shared" si="1507"/>
        <v>0.67</v>
      </c>
      <c r="CM2314" s="3">
        <f t="shared" si="1508"/>
        <v>225142.11000000002</v>
      </c>
      <c r="CN2314" s="3">
        <f t="shared" si="1509"/>
        <v>25503.360000000001</v>
      </c>
      <c r="CO2314" s="3">
        <f t="shared" si="1510"/>
        <v>199638.75</v>
      </c>
      <c r="CP2314" s="3">
        <f t="shared" si="1511"/>
        <v>7.5895403130049735E-2</v>
      </c>
      <c r="CR2314" s="3" t="str">
        <f t="shared" si="1512"/>
        <v>No</v>
      </c>
      <c r="CV2314" s="3" t="str">
        <f t="shared" si="1513"/>
        <v>*Bid</v>
      </c>
      <c r="CW2314" s="3">
        <f t="shared" si="1514"/>
        <v>2313</v>
      </c>
      <c r="CX2314" s="3">
        <f t="shared" si="1515"/>
        <v>6375.84</v>
      </c>
      <c r="CY2314" s="3" t="str">
        <f t="shared" si="1516"/>
        <v>Ok</v>
      </c>
      <c r="CZ2314">
        <v>0</v>
      </c>
      <c r="DA2314">
        <v>0</v>
      </c>
    </row>
    <row r="2315" spans="1:105" x14ac:dyDescent="0.25">
      <c r="A2315">
        <v>2314</v>
      </c>
      <c r="B2315" t="s">
        <v>3</v>
      </c>
      <c r="C2315" t="s">
        <v>2423</v>
      </c>
      <c r="D2315">
        <v>5206.13</v>
      </c>
      <c r="E2315">
        <v>2017</v>
      </c>
      <c r="F2315">
        <v>5206.13</v>
      </c>
      <c r="G2315">
        <v>5206.13</v>
      </c>
      <c r="H2315" s="3">
        <f t="shared" si="1476"/>
        <v>0</v>
      </c>
      <c r="I2315">
        <v>570</v>
      </c>
      <c r="J2315" t="s">
        <v>2736</v>
      </c>
      <c r="K2315" t="s">
        <v>2738</v>
      </c>
      <c r="L2315">
        <v>32034</v>
      </c>
      <c r="M2315" t="s">
        <v>4508</v>
      </c>
      <c r="N2315" t="s">
        <v>4761</v>
      </c>
      <c r="O2315">
        <v>-81.462572121628</v>
      </c>
      <c r="P2315">
        <v>30.6254865720909</v>
      </c>
      <c r="Q2315" t="s">
        <v>6336</v>
      </c>
      <c r="R2315">
        <v>1</v>
      </c>
      <c r="S2315" t="s">
        <v>6539</v>
      </c>
      <c r="T2315">
        <v>1001</v>
      </c>
      <c r="U2315" t="s">
        <v>6582</v>
      </c>
      <c r="V2315">
        <v>2017</v>
      </c>
      <c r="W2315">
        <v>281766</v>
      </c>
      <c r="X2315">
        <v>2017</v>
      </c>
      <c r="Y2315">
        <v>281766</v>
      </c>
      <c r="Z2315">
        <v>4784.21</v>
      </c>
      <c r="AA2315" s="3">
        <f t="shared" si="1477"/>
        <v>0.91895707560126239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 s="3" t="str">
        <f t="shared" si="1478"/>
        <v>No</v>
      </c>
      <c r="AQ2315" s="3" t="str">
        <f t="shared" si="1479"/>
        <v>No</v>
      </c>
      <c r="AR2315" s="3" t="str">
        <f t="shared" si="1480"/>
        <v>No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 t="s">
        <v>6634</v>
      </c>
      <c r="AZ2315">
        <v>0</v>
      </c>
      <c r="BA2315">
        <v>0</v>
      </c>
      <c r="BB2315" t="s">
        <v>6617</v>
      </c>
      <c r="BC2315">
        <v>0</v>
      </c>
      <c r="BD2315" s="4" t="str">
        <f t="shared" si="1481"/>
        <v>No</v>
      </c>
      <c r="BE2315" t="s">
        <v>6640</v>
      </c>
      <c r="BF2315" s="3" t="str">
        <f t="shared" si="1482"/>
        <v>No</v>
      </c>
      <c r="BG2315" t="s">
        <v>6645</v>
      </c>
      <c r="BH2315" s="3" t="str">
        <f t="shared" si="1483"/>
        <v>570 SANTA MARIA DR</v>
      </c>
      <c r="BI2315" s="3" t="str">
        <f t="shared" si="1484"/>
        <v>Fernandina Beach</v>
      </c>
      <c r="BJ2315" s="3" t="str">
        <f t="shared" si="1485"/>
        <v>Florida</v>
      </c>
      <c r="BK2315" s="3">
        <f t="shared" si="1486"/>
        <v>32034</v>
      </c>
      <c r="BL2315" s="3" t="str">
        <f t="shared" si="1487"/>
        <v>570 SANTA MARIA DR FERNANDINA BEACH FL 32034</v>
      </c>
      <c r="BM2315" s="3" t="str">
        <f t="shared" si="1488"/>
        <v/>
      </c>
      <c r="BN2315" s="3" t="str">
        <f t="shared" si="1489"/>
        <v>Pass</v>
      </c>
      <c r="BO2315" s="3" t="str">
        <f t="shared" si="1490"/>
        <v>No</v>
      </c>
      <c r="BP2315" s="3" t="str">
        <f t="shared" si="1491"/>
        <v>FV&lt;$10K</v>
      </c>
      <c r="BQ2315" t="s">
        <v>6650</v>
      </c>
      <c r="BR2315" s="3" t="str">
        <f t="shared" si="1492"/>
        <v>No, &lt; $20K Lien</v>
      </c>
      <c r="BS2315" s="3" t="str">
        <f t="shared" si="1493"/>
        <v>No, Lien &lt; $20K</v>
      </c>
      <c r="BT2315" t="s">
        <v>6650</v>
      </c>
      <c r="BU2315" s="3" t="str">
        <f t="shared" si="1494"/>
        <v>No</v>
      </c>
      <c r="BV2315" s="3" t="str">
        <f t="shared" si="1495"/>
        <v>No</v>
      </c>
      <c r="BW2315" s="3">
        <f t="shared" si="1496"/>
        <v>0</v>
      </c>
      <c r="BX2315" s="3" t="str">
        <f t="shared" si="1497"/>
        <v>No</v>
      </c>
      <c r="BY2315" s="3">
        <f t="shared" si="1498"/>
        <v>281766</v>
      </c>
      <c r="BZ2315">
        <v>1</v>
      </c>
      <c r="CA2315" s="3">
        <f t="shared" si="1499"/>
        <v>281766</v>
      </c>
      <c r="CC2315" s="3">
        <f t="shared" si="1500"/>
        <v>0</v>
      </c>
      <c r="CD2315" s="3">
        <f t="shared" si="1501"/>
        <v>0</v>
      </c>
      <c r="CE2315" s="3" t="str">
        <f t="shared" si="1502"/>
        <v/>
      </c>
      <c r="CF2315" s="3" t="e">
        <f>HLOOKUP(CE2315,'Valuation Data'!$D$2:$K$5,4,FALSE)</f>
        <v>#N/A</v>
      </c>
      <c r="CG2315" s="3">
        <f t="shared" si="1503"/>
        <v>281766</v>
      </c>
      <c r="CH2315" s="3" t="str">
        <f t="shared" si="1504"/>
        <v>No</v>
      </c>
      <c r="CI2315" s="3" t="str">
        <f>VLOOKUP(R2315,'Use Codes &amp; County Type'!A:D,4,FALSE)</f>
        <v>S</v>
      </c>
      <c r="CJ2315" s="3" t="str">
        <f t="shared" si="1505"/>
        <v>No</v>
      </c>
      <c r="CK2315" s="3" t="str">
        <f t="shared" si="1506"/>
        <v>Yes</v>
      </c>
      <c r="CL2315" s="3">
        <f t="shared" si="1507"/>
        <v>0.67</v>
      </c>
      <c r="CM2315" s="3">
        <f t="shared" si="1508"/>
        <v>188783.22</v>
      </c>
      <c r="CN2315" s="3">
        <f t="shared" si="1509"/>
        <v>20824.52</v>
      </c>
      <c r="CO2315" s="3">
        <f t="shared" si="1510"/>
        <v>167958.7</v>
      </c>
      <c r="CP2315" s="3">
        <f t="shared" si="1511"/>
        <v>7.3907142806442228E-2</v>
      </c>
      <c r="CR2315" s="3" t="str">
        <f t="shared" si="1512"/>
        <v>No</v>
      </c>
      <c r="CV2315" s="3" t="str">
        <f t="shared" si="1513"/>
        <v>*Bid</v>
      </c>
      <c r="CW2315" s="3">
        <f t="shared" si="1514"/>
        <v>2314</v>
      </c>
      <c r="CX2315" s="3">
        <f t="shared" si="1515"/>
        <v>5206.13</v>
      </c>
      <c r="CY2315" s="3" t="str">
        <f t="shared" si="1516"/>
        <v>Ok</v>
      </c>
      <c r="CZ2315">
        <v>0</v>
      </c>
      <c r="DA2315">
        <v>0</v>
      </c>
    </row>
    <row r="2316" spans="1:105" x14ac:dyDescent="0.25">
      <c r="A2316">
        <v>2315</v>
      </c>
      <c r="B2316" t="s">
        <v>3</v>
      </c>
      <c r="C2316" t="s">
        <v>2424</v>
      </c>
      <c r="D2316">
        <v>6735.62</v>
      </c>
      <c r="E2316">
        <v>2017</v>
      </c>
      <c r="F2316">
        <v>6735.62</v>
      </c>
      <c r="G2316">
        <v>6735.62</v>
      </c>
      <c r="H2316" s="3">
        <f t="shared" si="1476"/>
        <v>0</v>
      </c>
      <c r="I2316">
        <v>3240</v>
      </c>
      <c r="J2316" t="s">
        <v>2736</v>
      </c>
      <c r="K2316" t="s">
        <v>2738</v>
      </c>
      <c r="L2316">
        <v>32034</v>
      </c>
      <c r="M2316" t="s">
        <v>4509</v>
      </c>
      <c r="N2316" t="s">
        <v>4761</v>
      </c>
      <c r="O2316">
        <v>-81.439923162638905</v>
      </c>
      <c r="P2316">
        <v>30.620866818670901</v>
      </c>
      <c r="Q2316" t="s">
        <v>6337</v>
      </c>
      <c r="R2316">
        <v>4</v>
      </c>
      <c r="S2316" t="s">
        <v>6573</v>
      </c>
      <c r="T2316">
        <v>1004</v>
      </c>
      <c r="U2316" t="s">
        <v>6609</v>
      </c>
      <c r="V2316">
        <v>2017</v>
      </c>
      <c r="W2316">
        <v>311000</v>
      </c>
      <c r="X2316">
        <v>2017</v>
      </c>
      <c r="Y2316">
        <v>311000</v>
      </c>
      <c r="Z2316">
        <v>6198.45</v>
      </c>
      <c r="AA2316" s="3">
        <f t="shared" si="1477"/>
        <v>0.92024936086061859</v>
      </c>
      <c r="AB2316" t="s">
        <v>6616</v>
      </c>
      <c r="AC2316" t="s">
        <v>6616</v>
      </c>
      <c r="AD2316" t="s">
        <v>6616</v>
      </c>
      <c r="AE2316" t="s">
        <v>6616</v>
      </c>
      <c r="AG2316" t="s">
        <v>6616</v>
      </c>
      <c r="AH2316" t="s">
        <v>6616</v>
      </c>
      <c r="AI2316" t="s">
        <v>6618</v>
      </c>
      <c r="AJ2316" t="s">
        <v>6618</v>
      </c>
      <c r="AK2316" t="s">
        <v>6618</v>
      </c>
      <c r="AL2316" t="s">
        <v>6618</v>
      </c>
      <c r="AM2316" t="s">
        <v>6618</v>
      </c>
      <c r="AN2316" t="s">
        <v>6618</v>
      </c>
      <c r="AO2316" t="s">
        <v>6618</v>
      </c>
      <c r="AP2316" s="3" t="str">
        <f t="shared" si="1478"/>
        <v>No</v>
      </c>
      <c r="AQ2316" s="3" t="str">
        <f t="shared" si="1479"/>
        <v>No</v>
      </c>
      <c r="AR2316" s="3" t="str">
        <f t="shared" si="1480"/>
        <v>No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6</v>
      </c>
      <c r="AY2316" t="s">
        <v>6636</v>
      </c>
      <c r="AZ2316" t="s">
        <v>6637</v>
      </c>
      <c r="BA2316">
        <v>1</v>
      </c>
      <c r="BB2316" t="s">
        <v>6616</v>
      </c>
      <c r="BC2316" t="s">
        <v>6616</v>
      </c>
      <c r="BD2316" s="4" t="str">
        <f t="shared" si="1481"/>
        <v>No</v>
      </c>
      <c r="BE2316" t="s">
        <v>6640</v>
      </c>
      <c r="BF2316" s="3" t="str">
        <f t="shared" si="1482"/>
        <v>No</v>
      </c>
      <c r="BG2316" t="s">
        <v>6645</v>
      </c>
      <c r="BH2316" s="3" t="str">
        <f t="shared" si="1483"/>
        <v>3240 S FLETCHER AV 217</v>
      </c>
      <c r="BI2316" s="3" t="str">
        <f t="shared" si="1484"/>
        <v>Fernandina Beach</v>
      </c>
      <c r="BJ2316" s="3" t="str">
        <f t="shared" si="1485"/>
        <v>Florida</v>
      </c>
      <c r="BK2316" s="3">
        <f t="shared" si="1486"/>
        <v>32034</v>
      </c>
      <c r="BL2316" s="3" t="str">
        <f t="shared" si="1487"/>
        <v>3240 S FLETCHER AV 217 FERNANDINA BEACH FL 32034</v>
      </c>
      <c r="BM2316" s="3" t="str">
        <f t="shared" si="1488"/>
        <v/>
      </c>
      <c r="BN2316" s="3" t="str">
        <f t="shared" si="1489"/>
        <v>Pass</v>
      </c>
      <c r="BO2316" s="3" t="str">
        <f t="shared" si="1490"/>
        <v>No</v>
      </c>
      <c r="BP2316" s="3" t="str">
        <f t="shared" si="1491"/>
        <v>FV&lt;$10K</v>
      </c>
      <c r="BQ2316" t="s">
        <v>6650</v>
      </c>
      <c r="BR2316" s="3" t="str">
        <f t="shared" si="1492"/>
        <v>No, &lt; $20K Lien</v>
      </c>
      <c r="BS2316" s="3" t="str">
        <f t="shared" si="1493"/>
        <v>No, Lien &lt; $20K</v>
      </c>
      <c r="BT2316" t="s">
        <v>6650</v>
      </c>
      <c r="BU2316" s="3" t="str">
        <f t="shared" si="1494"/>
        <v>No</v>
      </c>
      <c r="BV2316" s="3" t="str">
        <f t="shared" si="1495"/>
        <v>No</v>
      </c>
      <c r="BW2316" s="3">
        <f t="shared" si="1496"/>
        <v>1</v>
      </c>
      <c r="BX2316" s="3" t="str">
        <f t="shared" si="1497"/>
        <v>No</v>
      </c>
      <c r="BY2316" s="3">
        <f t="shared" si="1498"/>
        <v>311000</v>
      </c>
      <c r="BZ2316">
        <v>1</v>
      </c>
      <c r="CA2316" s="3">
        <f t="shared" si="1499"/>
        <v>311000</v>
      </c>
      <c r="CC2316" s="3">
        <f t="shared" si="1500"/>
        <v>0</v>
      </c>
      <c r="CD2316" s="3">
        <f t="shared" si="1501"/>
        <v>0</v>
      </c>
      <c r="CE2316" s="3" t="str">
        <f t="shared" si="1502"/>
        <v/>
      </c>
      <c r="CF2316" s="3" t="e">
        <f>HLOOKUP(CE2316,'Valuation Data'!$D$2:$K$5,4,FALSE)</f>
        <v>#N/A</v>
      </c>
      <c r="CG2316" s="3">
        <f t="shared" si="1503"/>
        <v>311000</v>
      </c>
      <c r="CH2316" s="3" t="str">
        <f t="shared" si="1504"/>
        <v>No</v>
      </c>
      <c r="CI2316" s="3" t="str">
        <f>VLOOKUP(R2316,'Use Codes &amp; County Type'!A:D,4,FALSE)</f>
        <v>R</v>
      </c>
      <c r="CJ2316" s="3" t="str">
        <f t="shared" si="1505"/>
        <v>No</v>
      </c>
      <c r="CK2316" s="3" t="str">
        <f t="shared" si="1506"/>
        <v>No</v>
      </c>
      <c r="CL2316" s="3">
        <f t="shared" si="1507"/>
        <v>0.35</v>
      </c>
      <c r="CM2316" s="3">
        <f t="shared" si="1508"/>
        <v>108850</v>
      </c>
      <c r="CN2316" s="3">
        <f t="shared" si="1509"/>
        <v>33678.1</v>
      </c>
      <c r="CO2316" s="3">
        <f t="shared" si="1510"/>
        <v>75171.899999999994</v>
      </c>
      <c r="CP2316" s="3">
        <f t="shared" si="1511"/>
        <v>0.10828971061093247</v>
      </c>
      <c r="CR2316" s="3" t="str">
        <f t="shared" si="1512"/>
        <v>No</v>
      </c>
      <c r="CV2316" s="3" t="str">
        <f t="shared" si="1513"/>
        <v>*Bid</v>
      </c>
      <c r="CW2316" s="3">
        <f t="shared" si="1514"/>
        <v>2315</v>
      </c>
      <c r="CX2316" s="3">
        <f t="shared" si="1515"/>
        <v>6735.62</v>
      </c>
      <c r="CY2316" s="3" t="str">
        <f t="shared" si="1516"/>
        <v>Ok</v>
      </c>
      <c r="CZ2316">
        <v>0</v>
      </c>
      <c r="DA2316">
        <v>0</v>
      </c>
    </row>
    <row r="2317" spans="1:105" x14ac:dyDescent="0.25">
      <c r="A2317">
        <v>2316</v>
      </c>
      <c r="B2317" t="s">
        <v>3</v>
      </c>
      <c r="C2317" t="s">
        <v>2425</v>
      </c>
      <c r="D2317">
        <v>6735.62</v>
      </c>
      <c r="E2317">
        <v>2017</v>
      </c>
      <c r="F2317">
        <v>6735.62</v>
      </c>
      <c r="G2317">
        <v>6735.62</v>
      </c>
      <c r="H2317" s="3">
        <f t="shared" si="1476"/>
        <v>0</v>
      </c>
      <c r="I2317">
        <v>3240</v>
      </c>
      <c r="J2317" t="s">
        <v>2736</v>
      </c>
      <c r="K2317" t="s">
        <v>2738</v>
      </c>
      <c r="L2317">
        <v>32034</v>
      </c>
      <c r="M2317" t="s">
        <v>4510</v>
      </c>
      <c r="N2317" t="s">
        <v>4761</v>
      </c>
      <c r="O2317">
        <v>-81.439923162638905</v>
      </c>
      <c r="P2317">
        <v>30.620866818670901</v>
      </c>
      <c r="Q2317" t="s">
        <v>6338</v>
      </c>
      <c r="R2317">
        <v>4</v>
      </c>
      <c r="S2317" t="s">
        <v>6573</v>
      </c>
      <c r="T2317">
        <v>1004</v>
      </c>
      <c r="U2317" t="s">
        <v>6609</v>
      </c>
      <c r="V2317">
        <v>2017</v>
      </c>
      <c r="W2317">
        <v>311000</v>
      </c>
      <c r="X2317">
        <v>2017</v>
      </c>
      <c r="Y2317">
        <v>311000</v>
      </c>
      <c r="Z2317">
        <v>6198.45</v>
      </c>
      <c r="AA2317" s="3">
        <f t="shared" si="1477"/>
        <v>0.92024936086061859</v>
      </c>
      <c r="AB2317" t="s">
        <v>6616</v>
      </c>
      <c r="AC2317" t="s">
        <v>6616</v>
      </c>
      <c r="AD2317" t="s">
        <v>6616</v>
      </c>
      <c r="AE2317" t="s">
        <v>6616</v>
      </c>
      <c r="AF2317" t="s">
        <v>6616</v>
      </c>
      <c r="AI2317" t="s">
        <v>6618</v>
      </c>
      <c r="AJ2317" t="s">
        <v>6618</v>
      </c>
      <c r="AK2317" t="s">
        <v>6618</v>
      </c>
      <c r="AL2317" t="s">
        <v>6618</v>
      </c>
      <c r="AM2317" t="s">
        <v>6618</v>
      </c>
      <c r="AN2317" t="s">
        <v>6618</v>
      </c>
      <c r="AO2317" t="s">
        <v>6618</v>
      </c>
      <c r="AP2317" s="3" t="str">
        <f t="shared" si="1478"/>
        <v>No</v>
      </c>
      <c r="AQ2317" s="3" t="str">
        <f t="shared" si="1479"/>
        <v>No</v>
      </c>
      <c r="AR2317" s="3" t="str">
        <f t="shared" si="1480"/>
        <v>No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6</v>
      </c>
      <c r="AY2317" t="s">
        <v>6636</v>
      </c>
      <c r="AZ2317" t="s">
        <v>6637</v>
      </c>
      <c r="BA2317">
        <v>0</v>
      </c>
      <c r="BB2317" t="s">
        <v>6616</v>
      </c>
      <c r="BC2317" t="s">
        <v>6616</v>
      </c>
      <c r="BD2317" s="4" t="str">
        <f t="shared" si="1481"/>
        <v>No</v>
      </c>
      <c r="BE2317" t="s">
        <v>6640</v>
      </c>
      <c r="BF2317" s="3" t="str">
        <f t="shared" si="1482"/>
        <v>No</v>
      </c>
      <c r="BG2317" t="s">
        <v>6645</v>
      </c>
      <c r="BH2317" s="3" t="str">
        <f t="shared" si="1483"/>
        <v>3240 S FLETCHER AV 219</v>
      </c>
      <c r="BI2317" s="3" t="str">
        <f t="shared" si="1484"/>
        <v>Fernandina Beach</v>
      </c>
      <c r="BJ2317" s="3" t="str">
        <f t="shared" si="1485"/>
        <v>Florida</v>
      </c>
      <c r="BK2317" s="3">
        <f t="shared" si="1486"/>
        <v>32034</v>
      </c>
      <c r="BL2317" s="3" t="str">
        <f t="shared" si="1487"/>
        <v>3240 S FLETCHER AV 219 FERNANDINA BEACH FL 32034</v>
      </c>
      <c r="BM2317" s="3" t="str">
        <f t="shared" si="1488"/>
        <v/>
      </c>
      <c r="BN2317" s="3" t="str">
        <f t="shared" si="1489"/>
        <v>Pass</v>
      </c>
      <c r="BO2317" s="3" t="str">
        <f t="shared" si="1490"/>
        <v>No</v>
      </c>
      <c r="BP2317" s="3" t="str">
        <f t="shared" si="1491"/>
        <v>FV&lt;$10K</v>
      </c>
      <c r="BQ2317" t="s">
        <v>6650</v>
      </c>
      <c r="BR2317" s="3" t="str">
        <f t="shared" si="1492"/>
        <v>No, &lt; $20K Lien</v>
      </c>
      <c r="BS2317" s="3" t="str">
        <f t="shared" si="1493"/>
        <v>No, Lien &lt; $20K</v>
      </c>
      <c r="BT2317" t="s">
        <v>6650</v>
      </c>
      <c r="BU2317" s="3" t="str">
        <f t="shared" si="1494"/>
        <v>No</v>
      </c>
      <c r="BV2317" s="3" t="str">
        <f t="shared" si="1495"/>
        <v>No</v>
      </c>
      <c r="BW2317" s="3">
        <f t="shared" si="1496"/>
        <v>0</v>
      </c>
      <c r="BX2317" s="3" t="str">
        <f t="shared" si="1497"/>
        <v>No</v>
      </c>
      <c r="BY2317" s="3">
        <f t="shared" si="1498"/>
        <v>311000</v>
      </c>
      <c r="BZ2317">
        <v>1</v>
      </c>
      <c r="CA2317" s="3">
        <f t="shared" si="1499"/>
        <v>311000</v>
      </c>
      <c r="CC2317" s="3">
        <f t="shared" si="1500"/>
        <v>0</v>
      </c>
      <c r="CD2317" s="3">
        <f t="shared" si="1501"/>
        <v>0</v>
      </c>
      <c r="CE2317" s="3" t="str">
        <f t="shared" si="1502"/>
        <v/>
      </c>
      <c r="CF2317" s="3" t="e">
        <f>HLOOKUP(CE2317,'Valuation Data'!$D$2:$K$5,4,FALSE)</f>
        <v>#N/A</v>
      </c>
      <c r="CG2317" s="3">
        <f t="shared" si="1503"/>
        <v>311000</v>
      </c>
      <c r="CH2317" s="3" t="str">
        <f t="shared" si="1504"/>
        <v>No</v>
      </c>
      <c r="CI2317" s="3" t="str">
        <f>VLOOKUP(R2317,'Use Codes &amp; County Type'!A:D,4,FALSE)</f>
        <v>R</v>
      </c>
      <c r="CJ2317" s="3" t="str">
        <f t="shared" si="1505"/>
        <v>No</v>
      </c>
      <c r="CK2317" s="3" t="str">
        <f t="shared" si="1506"/>
        <v>No</v>
      </c>
      <c r="CL2317" s="3">
        <f t="shared" si="1507"/>
        <v>0.35</v>
      </c>
      <c r="CM2317" s="3">
        <f t="shared" si="1508"/>
        <v>108850</v>
      </c>
      <c r="CN2317" s="3">
        <f t="shared" si="1509"/>
        <v>26942.48</v>
      </c>
      <c r="CO2317" s="3">
        <f t="shared" si="1510"/>
        <v>81907.520000000004</v>
      </c>
      <c r="CP2317" s="3">
        <f t="shared" si="1511"/>
        <v>8.6631768488745986E-2</v>
      </c>
      <c r="CR2317" s="3" t="str">
        <f t="shared" si="1512"/>
        <v>No</v>
      </c>
      <c r="CV2317" s="3" t="str">
        <f t="shared" si="1513"/>
        <v>*Bid</v>
      </c>
      <c r="CW2317" s="3">
        <f t="shared" si="1514"/>
        <v>2316</v>
      </c>
      <c r="CX2317" s="3">
        <f t="shared" si="1515"/>
        <v>6735.62</v>
      </c>
      <c r="CY2317" s="3" t="str">
        <f t="shared" si="1516"/>
        <v>Ok</v>
      </c>
      <c r="CZ2317">
        <v>0</v>
      </c>
      <c r="DA2317">
        <v>0</v>
      </c>
    </row>
    <row r="2318" spans="1:105" x14ac:dyDescent="0.25">
      <c r="A2318">
        <v>2317</v>
      </c>
      <c r="B2318" t="s">
        <v>3</v>
      </c>
      <c r="C2318" t="s">
        <v>2426</v>
      </c>
      <c r="D2318">
        <v>5405.18</v>
      </c>
      <c r="E2318">
        <v>2017</v>
      </c>
      <c r="F2318">
        <v>5405.18</v>
      </c>
      <c r="G2318">
        <v>5405.18</v>
      </c>
      <c r="H2318" s="3">
        <f t="shared" si="1476"/>
        <v>0</v>
      </c>
      <c r="I2318">
        <v>3240</v>
      </c>
      <c r="J2318" t="s">
        <v>2736</v>
      </c>
      <c r="K2318" t="s">
        <v>2738</v>
      </c>
      <c r="L2318">
        <v>32034</v>
      </c>
      <c r="M2318" t="s">
        <v>4511</v>
      </c>
      <c r="N2318" t="s">
        <v>4761</v>
      </c>
      <c r="O2318">
        <v>-81.439923162638905</v>
      </c>
      <c r="P2318">
        <v>30.620866818670901</v>
      </c>
      <c r="Q2318" t="s">
        <v>6339</v>
      </c>
      <c r="R2318">
        <v>4</v>
      </c>
      <c r="S2318" t="s">
        <v>6573</v>
      </c>
      <c r="T2318">
        <v>1004</v>
      </c>
      <c r="U2318" t="s">
        <v>6609</v>
      </c>
      <c r="V2318">
        <v>2017</v>
      </c>
      <c r="W2318">
        <v>291000</v>
      </c>
      <c r="X2318">
        <v>2017</v>
      </c>
      <c r="Y2318">
        <v>291000</v>
      </c>
      <c r="Z2318">
        <v>4968.26</v>
      </c>
      <c r="AA2318" s="3">
        <f t="shared" si="1477"/>
        <v>0.91916642924009928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 s="3" t="str">
        <f t="shared" si="1478"/>
        <v>No</v>
      </c>
      <c r="AQ2318" s="3" t="str">
        <f t="shared" si="1479"/>
        <v>No</v>
      </c>
      <c r="AR2318" s="3" t="str">
        <f t="shared" si="1480"/>
        <v>No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6</v>
      </c>
      <c r="AY2318" t="s">
        <v>6636</v>
      </c>
      <c r="AZ2318">
        <v>0</v>
      </c>
      <c r="BA2318">
        <v>0</v>
      </c>
      <c r="BB2318" t="s">
        <v>6617</v>
      </c>
      <c r="BC2318">
        <v>0</v>
      </c>
      <c r="BD2318" s="4" t="str">
        <f t="shared" si="1481"/>
        <v>No</v>
      </c>
      <c r="BE2318" t="s">
        <v>6640</v>
      </c>
      <c r="BF2318" s="3" t="str">
        <f t="shared" si="1482"/>
        <v>No</v>
      </c>
      <c r="BG2318" t="s">
        <v>6645</v>
      </c>
      <c r="BH2318" s="3" t="str">
        <f t="shared" si="1483"/>
        <v>3240 S FLETCHER AV 223</v>
      </c>
      <c r="BI2318" s="3" t="str">
        <f t="shared" si="1484"/>
        <v>Fernandina Beach</v>
      </c>
      <c r="BJ2318" s="3" t="str">
        <f t="shared" si="1485"/>
        <v>Florida</v>
      </c>
      <c r="BK2318" s="3">
        <f t="shared" si="1486"/>
        <v>32034</v>
      </c>
      <c r="BL2318" s="3" t="str">
        <f t="shared" si="1487"/>
        <v>3240 S FLETCHER AV 223 FERNANDINA BEACH FL 32034</v>
      </c>
      <c r="BM2318" s="3" t="str">
        <f t="shared" si="1488"/>
        <v/>
      </c>
      <c r="BN2318" s="3" t="str">
        <f t="shared" si="1489"/>
        <v>Pass</v>
      </c>
      <c r="BO2318" s="3" t="str">
        <f t="shared" si="1490"/>
        <v>No</v>
      </c>
      <c r="BP2318" s="3" t="str">
        <f t="shared" si="1491"/>
        <v>FV&lt;$10K</v>
      </c>
      <c r="BQ2318" t="s">
        <v>6650</v>
      </c>
      <c r="BR2318" s="3" t="str">
        <f t="shared" si="1492"/>
        <v>No, &lt; $20K Lien</v>
      </c>
      <c r="BS2318" s="3" t="str">
        <f t="shared" si="1493"/>
        <v>No, Lien &lt; $20K</v>
      </c>
      <c r="BT2318" t="s">
        <v>6650</v>
      </c>
      <c r="BU2318" s="3" t="str">
        <f t="shared" si="1494"/>
        <v>No</v>
      </c>
      <c r="BV2318" s="3" t="str">
        <f t="shared" si="1495"/>
        <v>No</v>
      </c>
      <c r="BW2318" s="3">
        <f t="shared" si="1496"/>
        <v>0</v>
      </c>
      <c r="BX2318" s="3" t="str">
        <f t="shared" si="1497"/>
        <v>No</v>
      </c>
      <c r="BY2318" s="3">
        <f t="shared" si="1498"/>
        <v>291000</v>
      </c>
      <c r="BZ2318">
        <v>1</v>
      </c>
      <c r="CA2318" s="3">
        <f t="shared" si="1499"/>
        <v>291000</v>
      </c>
      <c r="CC2318" s="3">
        <f t="shared" si="1500"/>
        <v>0</v>
      </c>
      <c r="CD2318" s="3">
        <f t="shared" si="1501"/>
        <v>0</v>
      </c>
      <c r="CE2318" s="3" t="str">
        <f t="shared" si="1502"/>
        <v/>
      </c>
      <c r="CF2318" s="3" t="e">
        <f>HLOOKUP(CE2318,'Valuation Data'!$D$2:$K$5,4,FALSE)</f>
        <v>#N/A</v>
      </c>
      <c r="CG2318" s="3">
        <f t="shared" si="1503"/>
        <v>291000</v>
      </c>
      <c r="CH2318" s="3" t="str">
        <f t="shared" si="1504"/>
        <v>No</v>
      </c>
      <c r="CI2318" s="3" t="str">
        <f>VLOOKUP(R2318,'Use Codes &amp; County Type'!A:D,4,FALSE)</f>
        <v>R</v>
      </c>
      <c r="CJ2318" s="3" t="str">
        <f t="shared" si="1505"/>
        <v>No</v>
      </c>
      <c r="CK2318" s="3" t="str">
        <f t="shared" si="1506"/>
        <v>Yes</v>
      </c>
      <c r="CL2318" s="3">
        <f t="shared" si="1507"/>
        <v>0.67</v>
      </c>
      <c r="CM2318" s="3">
        <f t="shared" si="1508"/>
        <v>194970</v>
      </c>
      <c r="CN2318" s="3">
        <f t="shared" si="1509"/>
        <v>21620.720000000001</v>
      </c>
      <c r="CO2318" s="3">
        <f t="shared" si="1510"/>
        <v>173349.28</v>
      </c>
      <c r="CP2318" s="3">
        <f t="shared" si="1511"/>
        <v>7.4298006872852235E-2</v>
      </c>
      <c r="CR2318" s="3" t="str">
        <f t="shared" si="1512"/>
        <v>No</v>
      </c>
      <c r="CV2318" s="3" t="str">
        <f t="shared" si="1513"/>
        <v>*Bid</v>
      </c>
      <c r="CW2318" s="3">
        <f t="shared" si="1514"/>
        <v>2317</v>
      </c>
      <c r="CX2318" s="3">
        <f t="shared" si="1515"/>
        <v>5405.18</v>
      </c>
      <c r="CY2318" s="3" t="str">
        <f t="shared" si="1516"/>
        <v>Ok</v>
      </c>
      <c r="CZ2318">
        <v>0</v>
      </c>
      <c r="DA2318">
        <v>0</v>
      </c>
    </row>
    <row r="2319" spans="1:105" x14ac:dyDescent="0.25">
      <c r="A2319">
        <v>2318</v>
      </c>
      <c r="B2319" t="s">
        <v>3</v>
      </c>
      <c r="C2319" t="s">
        <v>2427</v>
      </c>
      <c r="D2319">
        <v>6735.62</v>
      </c>
      <c r="E2319">
        <v>2017</v>
      </c>
      <c r="F2319">
        <v>6735.62</v>
      </c>
      <c r="G2319">
        <v>6735.62</v>
      </c>
      <c r="H2319" s="3">
        <f t="shared" si="1476"/>
        <v>0</v>
      </c>
      <c r="I2319">
        <v>3240</v>
      </c>
      <c r="J2319" t="s">
        <v>2736</v>
      </c>
      <c r="K2319" t="s">
        <v>2738</v>
      </c>
      <c r="L2319">
        <v>32034</v>
      </c>
      <c r="M2319" t="s">
        <v>4512</v>
      </c>
      <c r="N2319" t="s">
        <v>4761</v>
      </c>
      <c r="O2319">
        <v>-81.439923162638905</v>
      </c>
      <c r="P2319">
        <v>30.620866818670901</v>
      </c>
      <c r="Q2319" t="s">
        <v>6340</v>
      </c>
      <c r="R2319">
        <v>4</v>
      </c>
      <c r="S2319" t="s">
        <v>6573</v>
      </c>
      <c r="T2319">
        <v>1004</v>
      </c>
      <c r="U2319" t="s">
        <v>6609</v>
      </c>
      <c r="V2319">
        <v>2017</v>
      </c>
      <c r="W2319">
        <v>311000</v>
      </c>
      <c r="X2319">
        <v>2017</v>
      </c>
      <c r="Y2319">
        <v>311000</v>
      </c>
      <c r="Z2319">
        <v>6198.45</v>
      </c>
      <c r="AA2319" s="3">
        <f t="shared" si="1477"/>
        <v>0.92024936086061859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 s="3" t="str">
        <f t="shared" si="1478"/>
        <v>No</v>
      </c>
      <c r="AQ2319" s="3" t="str">
        <f t="shared" si="1479"/>
        <v>No</v>
      </c>
      <c r="AR2319" s="3" t="str">
        <f t="shared" si="1480"/>
        <v>No</v>
      </c>
      <c r="AS2319">
        <v>0</v>
      </c>
      <c r="AT2319">
        <v>0</v>
      </c>
      <c r="AU2319">
        <v>681007</v>
      </c>
      <c r="AV2319" t="s">
        <v>5076</v>
      </c>
      <c r="AW2319">
        <v>0</v>
      </c>
      <c r="AX2319">
        <v>6</v>
      </c>
      <c r="AY2319" t="s">
        <v>6636</v>
      </c>
      <c r="AZ2319" t="s">
        <v>6637</v>
      </c>
      <c r="BA2319">
        <v>0</v>
      </c>
      <c r="BB2319" t="s">
        <v>6616</v>
      </c>
      <c r="BC2319">
        <v>0</v>
      </c>
      <c r="BD2319" s="4" t="str">
        <f t="shared" si="1481"/>
        <v>No</v>
      </c>
      <c r="BE2319" t="s">
        <v>6640</v>
      </c>
      <c r="BF2319" s="3" t="str">
        <f t="shared" si="1482"/>
        <v>No</v>
      </c>
      <c r="BG2319" t="s">
        <v>6645</v>
      </c>
      <c r="BH2319" s="3" t="str">
        <f t="shared" si="1483"/>
        <v>3240 S FLETCHER AV 669</v>
      </c>
      <c r="BI2319" s="3" t="str">
        <f t="shared" si="1484"/>
        <v>Fernandina Beach</v>
      </c>
      <c r="BJ2319" s="3" t="str">
        <f t="shared" si="1485"/>
        <v>Florida</v>
      </c>
      <c r="BK2319" s="3">
        <f t="shared" si="1486"/>
        <v>32034</v>
      </c>
      <c r="BL2319" s="3" t="str">
        <f t="shared" si="1487"/>
        <v>3240 S FLETCHER AV 669 FERNANDINA BEACH FL 32034</v>
      </c>
      <c r="BM2319" s="3" t="str">
        <f t="shared" si="1488"/>
        <v>L</v>
      </c>
      <c r="BN2319" s="3" t="str">
        <f t="shared" si="1489"/>
        <v>Pass</v>
      </c>
      <c r="BO2319" s="3" t="str">
        <f t="shared" si="1490"/>
        <v>No</v>
      </c>
      <c r="BP2319" s="3" t="str">
        <f t="shared" si="1491"/>
        <v>FV&lt;$10K</v>
      </c>
      <c r="BQ2319" t="s">
        <v>6650</v>
      </c>
      <c r="BR2319" s="3" t="str">
        <f t="shared" si="1492"/>
        <v>No, &lt; $20K Lien</v>
      </c>
      <c r="BS2319" s="3" t="str">
        <f t="shared" si="1493"/>
        <v>No, Lien &lt; $20K</v>
      </c>
      <c r="BT2319" t="s">
        <v>6650</v>
      </c>
      <c r="BU2319" s="3" t="str">
        <f t="shared" si="1494"/>
        <v>No</v>
      </c>
      <c r="BV2319" s="3" t="str">
        <f t="shared" si="1495"/>
        <v>No</v>
      </c>
      <c r="BW2319" s="3">
        <f t="shared" si="1496"/>
        <v>0</v>
      </c>
      <c r="BX2319" s="3" t="str">
        <f t="shared" si="1497"/>
        <v>No</v>
      </c>
      <c r="BY2319" s="3">
        <f t="shared" si="1498"/>
        <v>311000</v>
      </c>
      <c r="BZ2319">
        <v>1</v>
      </c>
      <c r="CA2319" s="3">
        <f t="shared" si="1499"/>
        <v>311000</v>
      </c>
      <c r="CC2319" s="3">
        <f t="shared" si="1500"/>
        <v>0</v>
      </c>
      <c r="CD2319" s="3">
        <f t="shared" si="1501"/>
        <v>0</v>
      </c>
      <c r="CE2319" s="3" t="str">
        <f t="shared" si="1502"/>
        <v/>
      </c>
      <c r="CF2319" s="3" t="e">
        <f>HLOOKUP(CE2319,'Valuation Data'!$D$2:$K$5,4,FALSE)</f>
        <v>#N/A</v>
      </c>
      <c r="CG2319" s="3">
        <f t="shared" si="1503"/>
        <v>311000</v>
      </c>
      <c r="CH2319" s="3" t="str">
        <f t="shared" si="1504"/>
        <v>No</v>
      </c>
      <c r="CI2319" s="3" t="str">
        <f>VLOOKUP(R2319,'Use Codes &amp; County Type'!A:D,4,FALSE)</f>
        <v>R</v>
      </c>
      <c r="CJ2319" s="3" t="str">
        <f t="shared" si="1505"/>
        <v>No</v>
      </c>
      <c r="CK2319" s="3" t="str">
        <f t="shared" si="1506"/>
        <v>No</v>
      </c>
      <c r="CL2319" s="3">
        <f t="shared" si="1507"/>
        <v>0.35</v>
      </c>
      <c r="CM2319" s="3">
        <f t="shared" si="1508"/>
        <v>108850</v>
      </c>
      <c r="CN2319" s="3">
        <f t="shared" si="1509"/>
        <v>26942.48</v>
      </c>
      <c r="CO2319" s="3">
        <f t="shared" si="1510"/>
        <v>81907.520000000004</v>
      </c>
      <c r="CP2319" s="3">
        <f t="shared" si="1511"/>
        <v>8.6631768488745986E-2</v>
      </c>
      <c r="CR2319" s="3" t="str">
        <f t="shared" si="1512"/>
        <v>No</v>
      </c>
      <c r="CV2319" s="3" t="str">
        <f t="shared" si="1513"/>
        <v>*Bid</v>
      </c>
      <c r="CW2319" s="3">
        <f t="shared" si="1514"/>
        <v>2318</v>
      </c>
      <c r="CX2319" s="3">
        <f t="shared" si="1515"/>
        <v>6735.62</v>
      </c>
      <c r="CY2319" s="3" t="str">
        <f t="shared" si="1516"/>
        <v>Ok</v>
      </c>
      <c r="CZ2319">
        <v>0</v>
      </c>
      <c r="DA2319">
        <v>0</v>
      </c>
    </row>
    <row r="2320" spans="1:105" x14ac:dyDescent="0.25">
      <c r="A2320">
        <v>2319</v>
      </c>
      <c r="B2320" t="s">
        <v>3</v>
      </c>
      <c r="C2320" t="s">
        <v>2428</v>
      </c>
      <c r="D2320">
        <v>1001.99</v>
      </c>
      <c r="E2320">
        <v>2017</v>
      </c>
      <c r="F2320" t="e">
        <f>NA()</f>
        <v>#N/A</v>
      </c>
      <c r="G2320" t="e">
        <f>NA()</f>
        <v>#N/A</v>
      </c>
      <c r="H2320" s="3" t="e">
        <f t="shared" si="1476"/>
        <v>#N/A</v>
      </c>
      <c r="I2320" t="e">
        <f>NA()</f>
        <v>#N/A</v>
      </c>
      <c r="J2320" t="e">
        <f>NA()</f>
        <v>#N/A</v>
      </c>
      <c r="K2320" t="e">
        <f>NA()</f>
        <v>#N/A</v>
      </c>
      <c r="L2320" t="e">
        <f>NA()</f>
        <v>#N/A</v>
      </c>
      <c r="M2320" t="e">
        <f>NA()</f>
        <v>#N/A</v>
      </c>
      <c r="N2320" t="e">
        <f>NA()</f>
        <v>#N/A</v>
      </c>
      <c r="O2320" t="e">
        <f>NA()</f>
        <v>#N/A</v>
      </c>
      <c r="P2320" t="e">
        <f>NA()</f>
        <v>#N/A</v>
      </c>
      <c r="Q2320" t="e">
        <f>NA()</f>
        <v>#N/A</v>
      </c>
      <c r="R2320">
        <v>0</v>
      </c>
      <c r="S2320" t="s">
        <v>6538</v>
      </c>
      <c r="T2320" t="e">
        <f>NA()</f>
        <v>#N/A</v>
      </c>
      <c r="U2320" t="e">
        <f>NA()</f>
        <v>#N/A</v>
      </c>
      <c r="V2320">
        <v>2017</v>
      </c>
      <c r="W2320">
        <v>45000</v>
      </c>
      <c r="X2320" t="e">
        <f>NA()</f>
        <v>#N/A</v>
      </c>
      <c r="Y2320" t="e">
        <f>NA()</f>
        <v>#N/A</v>
      </c>
      <c r="Z2320" t="e">
        <f>NA()</f>
        <v>#N/A</v>
      </c>
      <c r="AA2320" s="3">
        <f t="shared" si="1477"/>
        <v>0</v>
      </c>
      <c r="AB2320" t="s">
        <v>6616</v>
      </c>
      <c r="AC2320" t="s">
        <v>6616</v>
      </c>
      <c r="AE2320" t="s">
        <v>6616</v>
      </c>
      <c r="AF2320" t="s">
        <v>6616</v>
      </c>
      <c r="AG2320" t="s">
        <v>6616</v>
      </c>
      <c r="AH2320" t="s">
        <v>6616</v>
      </c>
      <c r="AI2320" t="e">
        <f>NA()</f>
        <v>#N/A</v>
      </c>
      <c r="AJ2320" t="e">
        <f>NA()</f>
        <v>#N/A</v>
      </c>
      <c r="AK2320" t="e">
        <f>NA()</f>
        <v>#N/A</v>
      </c>
      <c r="AL2320" t="e">
        <f>NA()</f>
        <v>#N/A</v>
      </c>
      <c r="AM2320" t="e">
        <f>NA()</f>
        <v>#N/A</v>
      </c>
      <c r="AN2320" t="e">
        <f>NA()</f>
        <v>#N/A</v>
      </c>
      <c r="AO2320" t="e">
        <f>NA()</f>
        <v>#N/A</v>
      </c>
      <c r="AP2320" s="3" t="str">
        <f t="shared" si="1478"/>
        <v>No</v>
      </c>
      <c r="AQ2320" s="3" t="str">
        <f t="shared" si="1479"/>
        <v>No</v>
      </c>
      <c r="AR2320" s="3" t="str">
        <f t="shared" si="1480"/>
        <v>No</v>
      </c>
      <c r="AS2320" t="e">
        <f>NA()</f>
        <v>#N/A</v>
      </c>
      <c r="AT2320" t="e">
        <f>NA()</f>
        <v>#N/A</v>
      </c>
      <c r="AU2320" t="e">
        <f>NA()</f>
        <v>#N/A</v>
      </c>
      <c r="AV2320" t="e">
        <f>NA()</f>
        <v>#N/A</v>
      </c>
      <c r="AW2320" t="e">
        <f>NA()</f>
        <v>#N/A</v>
      </c>
      <c r="AX2320" t="e">
        <f>NA()</f>
        <v>#N/A</v>
      </c>
      <c r="AY2320" t="e">
        <f>NA()</f>
        <v>#N/A</v>
      </c>
      <c r="AZ2320" t="e">
        <f>NA()</f>
        <v>#N/A</v>
      </c>
      <c r="BA2320">
        <v>0</v>
      </c>
      <c r="BB2320" t="s">
        <v>6616</v>
      </c>
      <c r="BC2320" t="e">
        <f>NA()</f>
        <v>#N/A</v>
      </c>
      <c r="BD2320" s="4" t="str">
        <f t="shared" si="1481"/>
        <v>No</v>
      </c>
      <c r="BE2320" t="e">
        <f>NA()</f>
        <v>#N/A</v>
      </c>
      <c r="BF2320" s="3" t="str">
        <f t="shared" si="1482"/>
        <v>No</v>
      </c>
      <c r="BG2320" t="e">
        <f>NA()</f>
        <v>#N/A</v>
      </c>
      <c r="BH2320" s="3" t="e">
        <f t="shared" si="1483"/>
        <v>#N/A</v>
      </c>
      <c r="BI2320" s="3" t="e">
        <f t="shared" si="1484"/>
        <v>#N/A</v>
      </c>
      <c r="BJ2320" s="3" t="e">
        <f t="shared" si="1485"/>
        <v>#N/A</v>
      </c>
      <c r="BK2320" s="3" t="e">
        <f t="shared" si="1486"/>
        <v>#N/A</v>
      </c>
      <c r="BL2320" s="3" t="e">
        <f t="shared" si="1487"/>
        <v>#N/A</v>
      </c>
      <c r="BM2320" s="3" t="e">
        <f t="shared" si="1488"/>
        <v>#N/A</v>
      </c>
      <c r="BN2320" s="3" t="str">
        <f t="shared" si="1489"/>
        <v>Pass</v>
      </c>
      <c r="BO2320" s="3" t="e">
        <f t="shared" si="1490"/>
        <v>#N/A</v>
      </c>
      <c r="BP2320" s="3" t="str">
        <f t="shared" si="1491"/>
        <v>FV&lt;$10K</v>
      </c>
      <c r="BQ2320" t="s">
        <v>6650</v>
      </c>
      <c r="BR2320" s="3" t="str">
        <f t="shared" si="1492"/>
        <v>No, &lt; $20K Lien</v>
      </c>
      <c r="BS2320" s="3" t="str">
        <f t="shared" si="1493"/>
        <v>No, Lien &lt; $20K</v>
      </c>
      <c r="BT2320" t="s">
        <v>6650</v>
      </c>
      <c r="BU2320" s="3" t="str">
        <f t="shared" si="1494"/>
        <v>No</v>
      </c>
      <c r="BV2320" s="3" t="str">
        <f t="shared" si="1495"/>
        <v>No</v>
      </c>
      <c r="BW2320" s="3">
        <f t="shared" si="1496"/>
        <v>0</v>
      </c>
      <c r="BX2320" s="3" t="str">
        <f t="shared" si="1497"/>
        <v>No</v>
      </c>
      <c r="BY2320" s="3">
        <f t="shared" si="1498"/>
        <v>45000</v>
      </c>
      <c r="BZ2320">
        <v>1</v>
      </c>
      <c r="CA2320" s="3">
        <f t="shared" si="1499"/>
        <v>45000</v>
      </c>
      <c r="CC2320" s="3" t="e">
        <f t="shared" si="1500"/>
        <v>#N/A</v>
      </c>
      <c r="CD2320" s="3" t="e">
        <f t="shared" si="1501"/>
        <v>#N/A</v>
      </c>
      <c r="CE2320" s="3" t="str">
        <f t="shared" si="1502"/>
        <v/>
      </c>
      <c r="CF2320" s="3" t="e">
        <f>HLOOKUP(CE2320,'Valuation Data'!$D$2:$K$5,4,FALSE)</f>
        <v>#N/A</v>
      </c>
      <c r="CG2320" s="3">
        <f t="shared" si="1503"/>
        <v>45000</v>
      </c>
      <c r="CH2320" s="3" t="str">
        <f t="shared" si="1504"/>
        <v>No</v>
      </c>
      <c r="CI2320" s="3" t="str">
        <f>VLOOKUP(R2320,'Use Codes &amp; County Type'!A:D,4,FALSE)</f>
        <v>V</v>
      </c>
      <c r="CJ2320" s="3" t="str">
        <f t="shared" si="1505"/>
        <v>Yes</v>
      </c>
      <c r="CK2320" s="3" t="str">
        <f t="shared" si="1506"/>
        <v>No</v>
      </c>
      <c r="CL2320" s="3">
        <f t="shared" si="1507"/>
        <v>0</v>
      </c>
      <c r="CM2320" s="3">
        <f t="shared" si="1508"/>
        <v>0</v>
      </c>
      <c r="CN2320" s="3" t="e">
        <f t="shared" si="1509"/>
        <v>#N/A</v>
      </c>
      <c r="CO2320" s="3" t="e">
        <f t="shared" si="1510"/>
        <v>#N/A</v>
      </c>
      <c r="CP2320" s="3" t="e">
        <f t="shared" si="1511"/>
        <v>#N/A</v>
      </c>
      <c r="CR2320" s="3" t="str">
        <f t="shared" si="1512"/>
        <v>No</v>
      </c>
      <c r="CV2320" s="3" t="str">
        <f t="shared" si="1513"/>
        <v>Vacant, No Sales Data</v>
      </c>
      <c r="CW2320" s="3">
        <f t="shared" si="1514"/>
        <v>2319</v>
      </c>
      <c r="CX2320" s="3">
        <f t="shared" si="1515"/>
        <v>1001.99</v>
      </c>
      <c r="CY2320" s="3" t="str">
        <f t="shared" si="1516"/>
        <v>Ok</v>
      </c>
      <c r="CZ2320" t="e">
        <f>NA()</f>
        <v>#N/A</v>
      </c>
      <c r="DA2320" t="e">
        <f>NA()</f>
        <v>#N/A</v>
      </c>
    </row>
    <row r="2321" spans="1:105" x14ac:dyDescent="0.25">
      <c r="A2321">
        <v>2320</v>
      </c>
      <c r="B2321" t="s">
        <v>3</v>
      </c>
      <c r="C2321" t="s">
        <v>2429</v>
      </c>
      <c r="D2321">
        <v>1001.99</v>
      </c>
      <c r="E2321">
        <v>2017</v>
      </c>
      <c r="F2321" t="e">
        <f>NA()</f>
        <v>#N/A</v>
      </c>
      <c r="G2321" t="e">
        <f>NA()</f>
        <v>#N/A</v>
      </c>
      <c r="H2321" s="3" t="e">
        <f t="shared" si="1476"/>
        <v>#N/A</v>
      </c>
      <c r="I2321" t="e">
        <f>NA()</f>
        <v>#N/A</v>
      </c>
      <c r="J2321" t="e">
        <f>NA()</f>
        <v>#N/A</v>
      </c>
      <c r="K2321" t="e">
        <f>NA()</f>
        <v>#N/A</v>
      </c>
      <c r="L2321" t="e">
        <f>NA()</f>
        <v>#N/A</v>
      </c>
      <c r="M2321" t="e">
        <f>NA()</f>
        <v>#N/A</v>
      </c>
      <c r="N2321" t="e">
        <f>NA()</f>
        <v>#N/A</v>
      </c>
      <c r="O2321" t="e">
        <f>NA()</f>
        <v>#N/A</v>
      </c>
      <c r="P2321" t="e">
        <f>NA()</f>
        <v>#N/A</v>
      </c>
      <c r="Q2321" t="e">
        <f>NA()</f>
        <v>#N/A</v>
      </c>
      <c r="R2321">
        <v>0</v>
      </c>
      <c r="S2321" t="s">
        <v>6538</v>
      </c>
      <c r="T2321" t="e">
        <f>NA()</f>
        <v>#N/A</v>
      </c>
      <c r="U2321" t="e">
        <f>NA()</f>
        <v>#N/A</v>
      </c>
      <c r="V2321">
        <v>2017</v>
      </c>
      <c r="W2321">
        <v>45000</v>
      </c>
      <c r="X2321" t="e">
        <f>NA()</f>
        <v>#N/A</v>
      </c>
      <c r="Y2321" t="e">
        <f>NA()</f>
        <v>#N/A</v>
      </c>
      <c r="Z2321" t="e">
        <f>NA()</f>
        <v>#N/A</v>
      </c>
      <c r="AA2321" s="3">
        <f t="shared" si="1477"/>
        <v>0</v>
      </c>
      <c r="AB2321" t="s">
        <v>6616</v>
      </c>
      <c r="AC2321" t="s">
        <v>6616</v>
      </c>
      <c r="AE2321" t="s">
        <v>6616</v>
      </c>
      <c r="AF2321" t="s">
        <v>6616</v>
      </c>
      <c r="AG2321" t="s">
        <v>6616</v>
      </c>
      <c r="AH2321" t="s">
        <v>6616</v>
      </c>
      <c r="AI2321" t="e">
        <f>NA()</f>
        <v>#N/A</v>
      </c>
      <c r="AJ2321" t="e">
        <f>NA()</f>
        <v>#N/A</v>
      </c>
      <c r="AK2321" t="e">
        <f>NA()</f>
        <v>#N/A</v>
      </c>
      <c r="AL2321" t="e">
        <f>NA()</f>
        <v>#N/A</v>
      </c>
      <c r="AM2321" t="e">
        <f>NA()</f>
        <v>#N/A</v>
      </c>
      <c r="AN2321" t="e">
        <f>NA()</f>
        <v>#N/A</v>
      </c>
      <c r="AO2321" t="e">
        <f>NA()</f>
        <v>#N/A</v>
      </c>
      <c r="AP2321" s="3" t="str">
        <f t="shared" si="1478"/>
        <v>No</v>
      </c>
      <c r="AQ2321" s="3" t="str">
        <f t="shared" si="1479"/>
        <v>No</v>
      </c>
      <c r="AR2321" s="3" t="str">
        <f t="shared" si="1480"/>
        <v>No</v>
      </c>
      <c r="AS2321" t="e">
        <f>NA()</f>
        <v>#N/A</v>
      </c>
      <c r="AT2321" t="e">
        <f>NA()</f>
        <v>#N/A</v>
      </c>
      <c r="AU2321" t="e">
        <f>NA()</f>
        <v>#N/A</v>
      </c>
      <c r="AV2321" t="e">
        <f>NA()</f>
        <v>#N/A</v>
      </c>
      <c r="AW2321" t="e">
        <f>NA()</f>
        <v>#N/A</v>
      </c>
      <c r="AX2321" t="e">
        <f>NA()</f>
        <v>#N/A</v>
      </c>
      <c r="AY2321" t="e">
        <f>NA()</f>
        <v>#N/A</v>
      </c>
      <c r="AZ2321" t="e">
        <f>NA()</f>
        <v>#N/A</v>
      </c>
      <c r="BA2321">
        <v>0</v>
      </c>
      <c r="BB2321" t="s">
        <v>6616</v>
      </c>
      <c r="BC2321" t="e">
        <f>NA()</f>
        <v>#N/A</v>
      </c>
      <c r="BD2321" s="4" t="str">
        <f t="shared" si="1481"/>
        <v>No</v>
      </c>
      <c r="BE2321" t="e">
        <f>NA()</f>
        <v>#N/A</v>
      </c>
      <c r="BF2321" s="3" t="str">
        <f t="shared" si="1482"/>
        <v>No</v>
      </c>
      <c r="BG2321" t="e">
        <f>NA()</f>
        <v>#N/A</v>
      </c>
      <c r="BH2321" s="3" t="e">
        <f t="shared" si="1483"/>
        <v>#N/A</v>
      </c>
      <c r="BI2321" s="3" t="e">
        <f t="shared" si="1484"/>
        <v>#N/A</v>
      </c>
      <c r="BJ2321" s="3" t="e">
        <f t="shared" si="1485"/>
        <v>#N/A</v>
      </c>
      <c r="BK2321" s="3" t="e">
        <f t="shared" si="1486"/>
        <v>#N/A</v>
      </c>
      <c r="BL2321" s="3" t="e">
        <f t="shared" si="1487"/>
        <v>#N/A</v>
      </c>
      <c r="BM2321" s="3" t="e">
        <f t="shared" si="1488"/>
        <v>#N/A</v>
      </c>
      <c r="BN2321" s="3" t="str">
        <f t="shared" si="1489"/>
        <v>Pass</v>
      </c>
      <c r="BO2321" s="3" t="e">
        <f t="shared" si="1490"/>
        <v>#N/A</v>
      </c>
      <c r="BP2321" s="3" t="str">
        <f t="shared" si="1491"/>
        <v>FV&lt;$10K</v>
      </c>
      <c r="BQ2321" t="s">
        <v>6650</v>
      </c>
      <c r="BR2321" s="3" t="str">
        <f t="shared" si="1492"/>
        <v>No, &lt; $20K Lien</v>
      </c>
      <c r="BS2321" s="3" t="str">
        <f t="shared" si="1493"/>
        <v>No, Lien &lt; $20K</v>
      </c>
      <c r="BT2321" t="s">
        <v>6650</v>
      </c>
      <c r="BU2321" s="3" t="str">
        <f t="shared" si="1494"/>
        <v>No</v>
      </c>
      <c r="BV2321" s="3" t="str">
        <f t="shared" si="1495"/>
        <v>No</v>
      </c>
      <c r="BW2321" s="3">
        <f t="shared" si="1496"/>
        <v>0</v>
      </c>
      <c r="BX2321" s="3" t="str">
        <f t="shared" si="1497"/>
        <v>No</v>
      </c>
      <c r="BY2321" s="3">
        <f t="shared" si="1498"/>
        <v>45000</v>
      </c>
      <c r="BZ2321">
        <v>1</v>
      </c>
      <c r="CA2321" s="3">
        <f t="shared" si="1499"/>
        <v>45000</v>
      </c>
      <c r="CC2321" s="3" t="e">
        <f t="shared" si="1500"/>
        <v>#N/A</v>
      </c>
      <c r="CD2321" s="3" t="e">
        <f t="shared" si="1501"/>
        <v>#N/A</v>
      </c>
      <c r="CE2321" s="3" t="str">
        <f t="shared" si="1502"/>
        <v/>
      </c>
      <c r="CF2321" s="3" t="e">
        <f>HLOOKUP(CE2321,'Valuation Data'!$D$2:$K$5,4,FALSE)</f>
        <v>#N/A</v>
      </c>
      <c r="CG2321" s="3">
        <f t="shared" si="1503"/>
        <v>45000</v>
      </c>
      <c r="CH2321" s="3" t="str">
        <f t="shared" si="1504"/>
        <v>No</v>
      </c>
      <c r="CI2321" s="3" t="str">
        <f>VLOOKUP(R2321,'Use Codes &amp; County Type'!A:D,4,FALSE)</f>
        <v>V</v>
      </c>
      <c r="CJ2321" s="3" t="str">
        <f t="shared" si="1505"/>
        <v>Yes</v>
      </c>
      <c r="CK2321" s="3" t="str">
        <f t="shared" si="1506"/>
        <v>No</v>
      </c>
      <c r="CL2321" s="3">
        <f t="shared" si="1507"/>
        <v>0</v>
      </c>
      <c r="CM2321" s="3">
        <f t="shared" si="1508"/>
        <v>0</v>
      </c>
      <c r="CN2321" s="3" t="e">
        <f t="shared" si="1509"/>
        <v>#N/A</v>
      </c>
      <c r="CO2321" s="3" t="e">
        <f t="shared" si="1510"/>
        <v>#N/A</v>
      </c>
      <c r="CP2321" s="3" t="e">
        <f t="shared" si="1511"/>
        <v>#N/A</v>
      </c>
      <c r="CR2321" s="3" t="str">
        <f t="shared" si="1512"/>
        <v>No</v>
      </c>
      <c r="CV2321" s="3" t="str">
        <f t="shared" si="1513"/>
        <v>Vacant, No Sales Data</v>
      </c>
      <c r="CW2321" s="3">
        <f t="shared" si="1514"/>
        <v>2320</v>
      </c>
      <c r="CX2321" s="3">
        <f t="shared" si="1515"/>
        <v>1001.99</v>
      </c>
      <c r="CY2321" s="3" t="str">
        <f t="shared" si="1516"/>
        <v>Ok</v>
      </c>
      <c r="CZ2321" t="e">
        <f>NA()</f>
        <v>#N/A</v>
      </c>
      <c r="DA2321" t="e">
        <f>NA()</f>
        <v>#N/A</v>
      </c>
    </row>
    <row r="2322" spans="1:105" x14ac:dyDescent="0.25">
      <c r="A2322">
        <v>2321</v>
      </c>
      <c r="B2322" t="s">
        <v>3</v>
      </c>
      <c r="C2322" t="s">
        <v>2430</v>
      </c>
      <c r="D2322">
        <v>1001.99</v>
      </c>
      <c r="E2322">
        <v>2017</v>
      </c>
      <c r="F2322" t="e">
        <f>NA()</f>
        <v>#N/A</v>
      </c>
      <c r="G2322" t="e">
        <f>NA()</f>
        <v>#N/A</v>
      </c>
      <c r="H2322" s="3" t="e">
        <f t="shared" si="1476"/>
        <v>#N/A</v>
      </c>
      <c r="I2322" t="e">
        <f>NA()</f>
        <v>#N/A</v>
      </c>
      <c r="J2322" t="e">
        <f>NA()</f>
        <v>#N/A</v>
      </c>
      <c r="K2322" t="e">
        <f>NA()</f>
        <v>#N/A</v>
      </c>
      <c r="L2322" t="e">
        <f>NA()</f>
        <v>#N/A</v>
      </c>
      <c r="M2322" t="e">
        <f>NA()</f>
        <v>#N/A</v>
      </c>
      <c r="N2322" t="e">
        <f>NA()</f>
        <v>#N/A</v>
      </c>
      <c r="O2322" t="e">
        <f>NA()</f>
        <v>#N/A</v>
      </c>
      <c r="P2322" t="e">
        <f>NA()</f>
        <v>#N/A</v>
      </c>
      <c r="Q2322" t="e">
        <f>NA()</f>
        <v>#N/A</v>
      </c>
      <c r="R2322">
        <v>0</v>
      </c>
      <c r="S2322" t="s">
        <v>6538</v>
      </c>
      <c r="T2322" t="e">
        <f>NA()</f>
        <v>#N/A</v>
      </c>
      <c r="U2322" t="e">
        <f>NA()</f>
        <v>#N/A</v>
      </c>
      <c r="V2322">
        <v>2017</v>
      </c>
      <c r="W2322">
        <v>45000</v>
      </c>
      <c r="X2322" t="e">
        <f>NA()</f>
        <v>#N/A</v>
      </c>
      <c r="Y2322" t="e">
        <f>NA()</f>
        <v>#N/A</v>
      </c>
      <c r="Z2322" t="e">
        <f>NA()</f>
        <v>#N/A</v>
      </c>
      <c r="AA2322" s="3">
        <f t="shared" si="1477"/>
        <v>0</v>
      </c>
      <c r="AB2322" t="s">
        <v>6616</v>
      </c>
      <c r="AC2322" t="s">
        <v>6616</v>
      </c>
      <c r="AD2322" t="s">
        <v>6616</v>
      </c>
      <c r="AE2322" t="s">
        <v>6616</v>
      </c>
      <c r="AF2322" t="s">
        <v>6616</v>
      </c>
      <c r="AG2322" t="s">
        <v>6616</v>
      </c>
      <c r="AH2322" t="s">
        <v>6616</v>
      </c>
      <c r="AI2322" t="e">
        <f>NA()</f>
        <v>#N/A</v>
      </c>
      <c r="AJ2322" t="e">
        <f>NA()</f>
        <v>#N/A</v>
      </c>
      <c r="AK2322" t="e">
        <f>NA()</f>
        <v>#N/A</v>
      </c>
      <c r="AL2322" t="e">
        <f>NA()</f>
        <v>#N/A</v>
      </c>
      <c r="AM2322" t="e">
        <f>NA()</f>
        <v>#N/A</v>
      </c>
      <c r="AN2322" t="e">
        <f>NA()</f>
        <v>#N/A</v>
      </c>
      <c r="AO2322" t="e">
        <f>NA()</f>
        <v>#N/A</v>
      </c>
      <c r="AP2322" s="3" t="str">
        <f t="shared" si="1478"/>
        <v>No</v>
      </c>
      <c r="AQ2322" s="3" t="str">
        <f t="shared" si="1479"/>
        <v>No</v>
      </c>
      <c r="AR2322" s="3" t="str">
        <f t="shared" si="1480"/>
        <v>No</v>
      </c>
      <c r="AS2322" t="e">
        <f>NA()</f>
        <v>#N/A</v>
      </c>
      <c r="AT2322" t="e">
        <f>NA()</f>
        <v>#N/A</v>
      </c>
      <c r="AU2322" t="e">
        <f>NA()</f>
        <v>#N/A</v>
      </c>
      <c r="AV2322" t="e">
        <f>NA()</f>
        <v>#N/A</v>
      </c>
      <c r="AW2322" t="e">
        <f>NA()</f>
        <v>#N/A</v>
      </c>
      <c r="AX2322" t="e">
        <f>NA()</f>
        <v>#N/A</v>
      </c>
      <c r="AY2322" t="e">
        <f>NA()</f>
        <v>#N/A</v>
      </c>
      <c r="AZ2322" t="e">
        <f>NA()</f>
        <v>#N/A</v>
      </c>
      <c r="BA2322">
        <v>0</v>
      </c>
      <c r="BB2322" t="s">
        <v>6616</v>
      </c>
      <c r="BC2322" t="e">
        <f>NA()</f>
        <v>#N/A</v>
      </c>
      <c r="BD2322" s="4" t="str">
        <f t="shared" si="1481"/>
        <v>No</v>
      </c>
      <c r="BE2322" t="e">
        <f>NA()</f>
        <v>#N/A</v>
      </c>
      <c r="BF2322" s="3" t="str">
        <f t="shared" si="1482"/>
        <v>No</v>
      </c>
      <c r="BG2322" t="e">
        <f>NA()</f>
        <v>#N/A</v>
      </c>
      <c r="BH2322" s="3" t="e">
        <f t="shared" si="1483"/>
        <v>#N/A</v>
      </c>
      <c r="BI2322" s="3" t="e">
        <f t="shared" si="1484"/>
        <v>#N/A</v>
      </c>
      <c r="BJ2322" s="3" t="e">
        <f t="shared" si="1485"/>
        <v>#N/A</v>
      </c>
      <c r="BK2322" s="3" t="e">
        <f t="shared" si="1486"/>
        <v>#N/A</v>
      </c>
      <c r="BL2322" s="3" t="e">
        <f t="shared" si="1487"/>
        <v>#N/A</v>
      </c>
      <c r="BM2322" s="3" t="e">
        <f t="shared" si="1488"/>
        <v>#N/A</v>
      </c>
      <c r="BN2322" s="3" t="str">
        <f t="shared" si="1489"/>
        <v>Pass</v>
      </c>
      <c r="BO2322" s="3" t="e">
        <f t="shared" si="1490"/>
        <v>#N/A</v>
      </c>
      <c r="BP2322" s="3" t="str">
        <f t="shared" si="1491"/>
        <v>FV&lt;$10K</v>
      </c>
      <c r="BQ2322" t="s">
        <v>6650</v>
      </c>
      <c r="BR2322" s="3" t="str">
        <f t="shared" si="1492"/>
        <v>No, &lt; $20K Lien</v>
      </c>
      <c r="BS2322" s="3" t="str">
        <f t="shared" si="1493"/>
        <v>No, Lien &lt; $20K</v>
      </c>
      <c r="BT2322" t="s">
        <v>6650</v>
      </c>
      <c r="BU2322" s="3" t="str">
        <f t="shared" si="1494"/>
        <v>No</v>
      </c>
      <c r="BV2322" s="3" t="str">
        <f t="shared" si="1495"/>
        <v>No</v>
      </c>
      <c r="BW2322" s="3">
        <f t="shared" si="1496"/>
        <v>0</v>
      </c>
      <c r="BX2322" s="3" t="str">
        <f t="shared" si="1497"/>
        <v>No</v>
      </c>
      <c r="BY2322" s="3">
        <f t="shared" si="1498"/>
        <v>45000</v>
      </c>
      <c r="BZ2322">
        <v>1</v>
      </c>
      <c r="CA2322" s="3">
        <f t="shared" si="1499"/>
        <v>45000</v>
      </c>
      <c r="CC2322" s="3" t="e">
        <f t="shared" si="1500"/>
        <v>#N/A</v>
      </c>
      <c r="CD2322" s="3" t="e">
        <f t="shared" si="1501"/>
        <v>#N/A</v>
      </c>
      <c r="CE2322" s="3" t="str">
        <f t="shared" si="1502"/>
        <v/>
      </c>
      <c r="CF2322" s="3" t="e">
        <f>HLOOKUP(CE2322,'Valuation Data'!$D$2:$K$5,4,FALSE)</f>
        <v>#N/A</v>
      </c>
      <c r="CG2322" s="3">
        <f t="shared" si="1503"/>
        <v>45000</v>
      </c>
      <c r="CH2322" s="3" t="str">
        <f t="shared" si="1504"/>
        <v>No</v>
      </c>
      <c r="CI2322" s="3" t="str">
        <f>VLOOKUP(R2322,'Use Codes &amp; County Type'!A:D,4,FALSE)</f>
        <v>V</v>
      </c>
      <c r="CJ2322" s="3" t="str">
        <f t="shared" si="1505"/>
        <v>Yes</v>
      </c>
      <c r="CK2322" s="3" t="str">
        <f t="shared" si="1506"/>
        <v>No</v>
      </c>
      <c r="CL2322" s="3">
        <f t="shared" si="1507"/>
        <v>0</v>
      </c>
      <c r="CM2322" s="3">
        <f t="shared" si="1508"/>
        <v>0</v>
      </c>
      <c r="CN2322" s="3" t="e">
        <f t="shared" si="1509"/>
        <v>#N/A</v>
      </c>
      <c r="CO2322" s="3" t="e">
        <f t="shared" si="1510"/>
        <v>#N/A</v>
      </c>
      <c r="CP2322" s="3" t="e">
        <f t="shared" si="1511"/>
        <v>#N/A</v>
      </c>
      <c r="CR2322" s="3" t="str">
        <f t="shared" si="1512"/>
        <v>No</v>
      </c>
      <c r="CV2322" s="3" t="str">
        <f t="shared" si="1513"/>
        <v>Vacant, No Sales Data</v>
      </c>
      <c r="CW2322" s="3">
        <f t="shared" si="1514"/>
        <v>2321</v>
      </c>
      <c r="CX2322" s="3">
        <f t="shared" si="1515"/>
        <v>1001.99</v>
      </c>
      <c r="CY2322" s="3" t="str">
        <f t="shared" si="1516"/>
        <v>Ok</v>
      </c>
      <c r="CZ2322" t="e">
        <f>NA()</f>
        <v>#N/A</v>
      </c>
      <c r="DA2322" t="e">
        <f>NA()</f>
        <v>#N/A</v>
      </c>
    </row>
    <row r="2323" spans="1:105" x14ac:dyDescent="0.25">
      <c r="A2323">
        <v>2322</v>
      </c>
      <c r="B2323" t="s">
        <v>3</v>
      </c>
      <c r="C2323" t="s">
        <v>2431</v>
      </c>
      <c r="D2323">
        <v>1001.99</v>
      </c>
      <c r="E2323">
        <v>2017</v>
      </c>
      <c r="F2323" t="e">
        <f>NA()</f>
        <v>#N/A</v>
      </c>
      <c r="G2323" t="e">
        <f>NA()</f>
        <v>#N/A</v>
      </c>
      <c r="H2323" s="3" t="e">
        <f t="shared" si="1476"/>
        <v>#N/A</v>
      </c>
      <c r="I2323" t="e">
        <f>NA()</f>
        <v>#N/A</v>
      </c>
      <c r="J2323" t="e">
        <f>NA()</f>
        <v>#N/A</v>
      </c>
      <c r="K2323" t="e">
        <f>NA()</f>
        <v>#N/A</v>
      </c>
      <c r="L2323" t="e">
        <f>NA()</f>
        <v>#N/A</v>
      </c>
      <c r="M2323" t="e">
        <f>NA()</f>
        <v>#N/A</v>
      </c>
      <c r="N2323" t="e">
        <f>NA()</f>
        <v>#N/A</v>
      </c>
      <c r="O2323" t="e">
        <f>NA()</f>
        <v>#N/A</v>
      </c>
      <c r="P2323" t="e">
        <f>NA()</f>
        <v>#N/A</v>
      </c>
      <c r="Q2323" t="e">
        <f>NA()</f>
        <v>#N/A</v>
      </c>
      <c r="R2323">
        <v>0</v>
      </c>
      <c r="S2323" t="s">
        <v>6538</v>
      </c>
      <c r="T2323" t="e">
        <f>NA()</f>
        <v>#N/A</v>
      </c>
      <c r="U2323" t="e">
        <f>NA()</f>
        <v>#N/A</v>
      </c>
      <c r="V2323">
        <v>2017</v>
      </c>
      <c r="W2323">
        <v>45000</v>
      </c>
      <c r="X2323" t="e">
        <f>NA()</f>
        <v>#N/A</v>
      </c>
      <c r="Y2323" t="e">
        <f>NA()</f>
        <v>#N/A</v>
      </c>
      <c r="Z2323" t="e">
        <f>NA()</f>
        <v>#N/A</v>
      </c>
      <c r="AA2323" s="3">
        <f t="shared" si="1477"/>
        <v>0</v>
      </c>
      <c r="AB2323" t="s">
        <v>6616</v>
      </c>
      <c r="AC2323" t="s">
        <v>6616</v>
      </c>
      <c r="AD2323" t="s">
        <v>6616</v>
      </c>
      <c r="AE2323" t="s">
        <v>6616</v>
      </c>
      <c r="AF2323" t="s">
        <v>6616</v>
      </c>
      <c r="AG2323" t="s">
        <v>6616</v>
      </c>
      <c r="AH2323" t="s">
        <v>6616</v>
      </c>
      <c r="AI2323" t="e">
        <f>NA()</f>
        <v>#N/A</v>
      </c>
      <c r="AJ2323" t="e">
        <f>NA()</f>
        <v>#N/A</v>
      </c>
      <c r="AK2323" t="e">
        <f>NA()</f>
        <v>#N/A</v>
      </c>
      <c r="AL2323" t="e">
        <f>NA()</f>
        <v>#N/A</v>
      </c>
      <c r="AM2323" t="e">
        <f>NA()</f>
        <v>#N/A</v>
      </c>
      <c r="AN2323" t="e">
        <f>NA()</f>
        <v>#N/A</v>
      </c>
      <c r="AO2323" t="e">
        <f>NA()</f>
        <v>#N/A</v>
      </c>
      <c r="AP2323" s="3" t="str">
        <f t="shared" si="1478"/>
        <v>No</v>
      </c>
      <c r="AQ2323" s="3" t="str">
        <f t="shared" si="1479"/>
        <v>No</v>
      </c>
      <c r="AR2323" s="3" t="str">
        <f t="shared" si="1480"/>
        <v>No</v>
      </c>
      <c r="AS2323" t="e">
        <f>NA()</f>
        <v>#N/A</v>
      </c>
      <c r="AT2323" t="e">
        <f>NA()</f>
        <v>#N/A</v>
      </c>
      <c r="AU2323" t="e">
        <f>NA()</f>
        <v>#N/A</v>
      </c>
      <c r="AV2323" t="e">
        <f>NA()</f>
        <v>#N/A</v>
      </c>
      <c r="AW2323" t="e">
        <f>NA()</f>
        <v>#N/A</v>
      </c>
      <c r="AX2323" t="e">
        <f>NA()</f>
        <v>#N/A</v>
      </c>
      <c r="AY2323" t="e">
        <f>NA()</f>
        <v>#N/A</v>
      </c>
      <c r="AZ2323" t="e">
        <f>NA()</f>
        <v>#N/A</v>
      </c>
      <c r="BA2323">
        <v>0</v>
      </c>
      <c r="BB2323" t="s">
        <v>6616</v>
      </c>
      <c r="BC2323" t="e">
        <f>NA()</f>
        <v>#N/A</v>
      </c>
      <c r="BD2323" s="4" t="str">
        <f t="shared" si="1481"/>
        <v>No</v>
      </c>
      <c r="BE2323" t="e">
        <f>NA()</f>
        <v>#N/A</v>
      </c>
      <c r="BF2323" s="3" t="str">
        <f t="shared" si="1482"/>
        <v>No</v>
      </c>
      <c r="BG2323" t="e">
        <f>NA()</f>
        <v>#N/A</v>
      </c>
      <c r="BH2323" s="3" t="e">
        <f t="shared" si="1483"/>
        <v>#N/A</v>
      </c>
      <c r="BI2323" s="3" t="e">
        <f t="shared" si="1484"/>
        <v>#N/A</v>
      </c>
      <c r="BJ2323" s="3" t="e">
        <f t="shared" si="1485"/>
        <v>#N/A</v>
      </c>
      <c r="BK2323" s="3" t="e">
        <f t="shared" si="1486"/>
        <v>#N/A</v>
      </c>
      <c r="BL2323" s="3" t="e">
        <f t="shared" si="1487"/>
        <v>#N/A</v>
      </c>
      <c r="BM2323" s="3" t="e">
        <f t="shared" si="1488"/>
        <v>#N/A</v>
      </c>
      <c r="BN2323" s="3" t="str">
        <f t="shared" si="1489"/>
        <v>Pass</v>
      </c>
      <c r="BO2323" s="3" t="e">
        <f t="shared" si="1490"/>
        <v>#N/A</v>
      </c>
      <c r="BP2323" s="3" t="str">
        <f t="shared" si="1491"/>
        <v>FV&lt;$10K</v>
      </c>
      <c r="BQ2323" t="s">
        <v>6650</v>
      </c>
      <c r="BR2323" s="3" t="str">
        <f t="shared" si="1492"/>
        <v>No, &lt; $20K Lien</v>
      </c>
      <c r="BS2323" s="3" t="str">
        <f t="shared" si="1493"/>
        <v>No, Lien &lt; $20K</v>
      </c>
      <c r="BT2323" t="s">
        <v>6650</v>
      </c>
      <c r="BU2323" s="3" t="str">
        <f t="shared" si="1494"/>
        <v>No</v>
      </c>
      <c r="BV2323" s="3" t="str">
        <f t="shared" si="1495"/>
        <v>No</v>
      </c>
      <c r="BW2323" s="3">
        <f t="shared" si="1496"/>
        <v>0</v>
      </c>
      <c r="BX2323" s="3" t="str">
        <f t="shared" si="1497"/>
        <v>No</v>
      </c>
      <c r="BY2323" s="3">
        <f t="shared" si="1498"/>
        <v>45000</v>
      </c>
      <c r="BZ2323">
        <v>1</v>
      </c>
      <c r="CA2323" s="3">
        <f t="shared" si="1499"/>
        <v>45000</v>
      </c>
      <c r="CC2323" s="3" t="e">
        <f t="shared" si="1500"/>
        <v>#N/A</v>
      </c>
      <c r="CD2323" s="3" t="e">
        <f t="shared" si="1501"/>
        <v>#N/A</v>
      </c>
      <c r="CE2323" s="3" t="str">
        <f t="shared" si="1502"/>
        <v/>
      </c>
      <c r="CF2323" s="3" t="e">
        <f>HLOOKUP(CE2323,'Valuation Data'!$D$2:$K$5,4,FALSE)</f>
        <v>#N/A</v>
      </c>
      <c r="CG2323" s="3">
        <f t="shared" si="1503"/>
        <v>45000</v>
      </c>
      <c r="CH2323" s="3" t="str">
        <f t="shared" si="1504"/>
        <v>No</v>
      </c>
      <c r="CI2323" s="3" t="str">
        <f>VLOOKUP(R2323,'Use Codes &amp; County Type'!A:D,4,FALSE)</f>
        <v>V</v>
      </c>
      <c r="CJ2323" s="3" t="str">
        <f t="shared" si="1505"/>
        <v>Yes</v>
      </c>
      <c r="CK2323" s="3" t="str">
        <f t="shared" si="1506"/>
        <v>No</v>
      </c>
      <c r="CL2323" s="3">
        <f t="shared" si="1507"/>
        <v>0</v>
      </c>
      <c r="CM2323" s="3">
        <f t="shared" si="1508"/>
        <v>0</v>
      </c>
      <c r="CN2323" s="3" t="e">
        <f t="shared" si="1509"/>
        <v>#N/A</v>
      </c>
      <c r="CO2323" s="3" t="e">
        <f t="shared" si="1510"/>
        <v>#N/A</v>
      </c>
      <c r="CP2323" s="3" t="e">
        <f t="shared" si="1511"/>
        <v>#N/A</v>
      </c>
      <c r="CR2323" s="3" t="str">
        <f t="shared" si="1512"/>
        <v>No</v>
      </c>
      <c r="CV2323" s="3" t="str">
        <f t="shared" si="1513"/>
        <v>Vacant, No Sales Data</v>
      </c>
      <c r="CW2323" s="3">
        <f t="shared" si="1514"/>
        <v>2322</v>
      </c>
      <c r="CX2323" s="3">
        <f t="shared" si="1515"/>
        <v>1001.99</v>
      </c>
      <c r="CY2323" s="3" t="str">
        <f t="shared" si="1516"/>
        <v>Ok</v>
      </c>
      <c r="CZ2323" t="e">
        <f>NA()</f>
        <v>#N/A</v>
      </c>
      <c r="DA2323" t="e">
        <f>NA()</f>
        <v>#N/A</v>
      </c>
    </row>
    <row r="2324" spans="1:105" x14ac:dyDescent="0.25">
      <c r="A2324">
        <v>2323</v>
      </c>
      <c r="B2324" t="s">
        <v>3</v>
      </c>
      <c r="C2324" t="s">
        <v>2432</v>
      </c>
      <c r="D2324">
        <v>11204.51</v>
      </c>
      <c r="E2324">
        <v>2017</v>
      </c>
      <c r="F2324">
        <v>11204.51</v>
      </c>
      <c r="G2324">
        <v>11204.51</v>
      </c>
      <c r="H2324" s="3">
        <f t="shared" si="1476"/>
        <v>0</v>
      </c>
      <c r="I2324">
        <v>2383</v>
      </c>
      <c r="J2324" t="s">
        <v>2736</v>
      </c>
      <c r="K2324" t="s">
        <v>2738</v>
      </c>
      <c r="L2324">
        <v>32034</v>
      </c>
      <c r="M2324" t="s">
        <v>4513</v>
      </c>
      <c r="N2324" t="s">
        <v>4761</v>
      </c>
      <c r="O2324">
        <v>-81.453865604246801</v>
      </c>
      <c r="P2324">
        <v>30.607871432341</v>
      </c>
      <c r="Q2324" t="s">
        <v>6341</v>
      </c>
      <c r="R2324">
        <v>41</v>
      </c>
      <c r="S2324" t="s">
        <v>6552</v>
      </c>
      <c r="T2324">
        <v>5001</v>
      </c>
      <c r="U2324" t="s">
        <v>6589</v>
      </c>
      <c r="V2324">
        <v>2017</v>
      </c>
      <c r="W2324">
        <v>518325</v>
      </c>
      <c r="X2324">
        <v>2017</v>
      </c>
      <c r="Y2324">
        <v>518325</v>
      </c>
      <c r="Z2324">
        <v>10330.57</v>
      </c>
      <c r="AA2324" s="3">
        <f t="shared" si="1477"/>
        <v>0.92200105136235311</v>
      </c>
      <c r="AB2324" t="s">
        <v>6616</v>
      </c>
      <c r="AC2324" t="s">
        <v>6616</v>
      </c>
      <c r="AD2324" t="s">
        <v>6616</v>
      </c>
      <c r="AE2324" t="s">
        <v>6616</v>
      </c>
      <c r="AH2324" t="s">
        <v>6616</v>
      </c>
      <c r="AI2324" t="s">
        <v>6618</v>
      </c>
      <c r="AJ2324" t="s">
        <v>6618</v>
      </c>
      <c r="AK2324" t="s">
        <v>6618</v>
      </c>
      <c r="AL2324" t="s">
        <v>6618</v>
      </c>
      <c r="AM2324" t="s">
        <v>6618</v>
      </c>
      <c r="AN2324" t="s">
        <v>6618</v>
      </c>
      <c r="AO2324" t="s">
        <v>6618</v>
      </c>
      <c r="AP2324" s="3" t="str">
        <f t="shared" si="1478"/>
        <v>No</v>
      </c>
      <c r="AQ2324" s="3" t="str">
        <f t="shared" si="1479"/>
        <v>No</v>
      </c>
      <c r="AR2324" s="3" t="str">
        <f t="shared" si="1480"/>
        <v>No</v>
      </c>
      <c r="AS2324">
        <v>0</v>
      </c>
      <c r="AT2324">
        <v>0</v>
      </c>
      <c r="AU2324">
        <v>380000</v>
      </c>
      <c r="AV2324" t="s">
        <v>6626</v>
      </c>
      <c r="AW2324">
        <v>1</v>
      </c>
      <c r="AX2324">
        <v>3</v>
      </c>
      <c r="AY2324" t="s">
        <v>6635</v>
      </c>
      <c r="AZ2324" t="s">
        <v>6638</v>
      </c>
      <c r="BA2324">
        <v>1</v>
      </c>
      <c r="BB2324" t="s">
        <v>6616</v>
      </c>
      <c r="BC2324" t="s">
        <v>6616</v>
      </c>
      <c r="BD2324" s="4" t="str">
        <f t="shared" si="1481"/>
        <v>Yes</v>
      </c>
      <c r="BE2324" t="s">
        <v>6640</v>
      </c>
      <c r="BF2324" s="3" t="str">
        <f t="shared" si="1482"/>
        <v>No</v>
      </c>
      <c r="BG2324" t="s">
        <v>6645</v>
      </c>
      <c r="BH2324" s="3" t="str">
        <f t="shared" si="1483"/>
        <v>2383 SHANNON RD</v>
      </c>
      <c r="BI2324" s="3" t="str">
        <f t="shared" si="1484"/>
        <v>Fernandina Beach</v>
      </c>
      <c r="BJ2324" s="3" t="str">
        <f t="shared" si="1485"/>
        <v>Florida</v>
      </c>
      <c r="BK2324" s="3">
        <f t="shared" si="1486"/>
        <v>32034</v>
      </c>
      <c r="BL2324" s="3" t="str">
        <f t="shared" si="1487"/>
        <v>2383 SHANNON RD FERNANDINA BEACH FL 32034</v>
      </c>
      <c r="BM2324" s="3" t="str">
        <f t="shared" si="1488"/>
        <v>L</v>
      </c>
      <c r="BN2324" s="3" t="str">
        <f t="shared" si="1489"/>
        <v>Pass</v>
      </c>
      <c r="BO2324" s="3" t="str">
        <f t="shared" si="1490"/>
        <v>No</v>
      </c>
      <c r="BP2324" s="3" t="str">
        <f t="shared" si="1491"/>
        <v>Pass</v>
      </c>
      <c r="BQ2324" t="s">
        <v>6650</v>
      </c>
      <c r="BR2324" s="3" t="str">
        <f t="shared" si="1492"/>
        <v>No, &lt; $20K Lien</v>
      </c>
      <c r="BS2324" s="3" t="str">
        <f t="shared" si="1493"/>
        <v>No, Lien &lt; $20K</v>
      </c>
      <c r="BT2324" t="s">
        <v>6650</v>
      </c>
      <c r="BU2324" s="3" t="str">
        <f t="shared" si="1494"/>
        <v>No</v>
      </c>
      <c r="BV2324" s="3" t="str">
        <f t="shared" si="1495"/>
        <v>No</v>
      </c>
      <c r="BW2324" s="3">
        <f t="shared" si="1496"/>
        <v>1</v>
      </c>
      <c r="BX2324" s="3" t="str">
        <f t="shared" si="1497"/>
        <v>No</v>
      </c>
      <c r="BY2324" s="3">
        <f t="shared" si="1498"/>
        <v>518325</v>
      </c>
      <c r="BZ2324">
        <v>1</v>
      </c>
      <c r="CA2324" s="3">
        <f t="shared" si="1499"/>
        <v>518325</v>
      </c>
      <c r="CC2324" s="3">
        <f t="shared" si="1500"/>
        <v>0</v>
      </c>
      <c r="CD2324" s="3">
        <f t="shared" si="1501"/>
        <v>0</v>
      </c>
      <c r="CE2324" s="3" t="str">
        <f t="shared" si="1502"/>
        <v/>
      </c>
      <c r="CF2324" s="3" t="e">
        <f>HLOOKUP(CE2324,'Valuation Data'!$D$2:$K$5,4,FALSE)</f>
        <v>#N/A</v>
      </c>
      <c r="CG2324" s="3">
        <f t="shared" si="1503"/>
        <v>518325</v>
      </c>
      <c r="CH2324" s="3" t="str">
        <f t="shared" si="1504"/>
        <v>No</v>
      </c>
      <c r="CI2324" s="3" t="str">
        <f>VLOOKUP(R2324,'Use Codes &amp; County Type'!A:D,4,FALSE)</f>
        <v>C</v>
      </c>
      <c r="CJ2324" s="3" t="str">
        <f t="shared" si="1505"/>
        <v>No</v>
      </c>
      <c r="CK2324" s="3" t="str">
        <f t="shared" si="1506"/>
        <v>No</v>
      </c>
      <c r="CL2324" s="3">
        <f t="shared" si="1507"/>
        <v>0.3</v>
      </c>
      <c r="CM2324" s="3">
        <f t="shared" si="1508"/>
        <v>155497.5</v>
      </c>
      <c r="CN2324" s="3">
        <f t="shared" si="1509"/>
        <v>56022.55</v>
      </c>
      <c r="CO2324" s="3">
        <f t="shared" si="1510"/>
        <v>99474.95</v>
      </c>
      <c r="CP2324" s="3">
        <f t="shared" si="1511"/>
        <v>0.10808382771427194</v>
      </c>
      <c r="CR2324" s="3" t="str">
        <f t="shared" si="1512"/>
        <v>No</v>
      </c>
      <c r="CV2324" s="3" t="str">
        <f t="shared" si="1513"/>
        <v>*Bid</v>
      </c>
      <c r="CW2324" s="3">
        <f t="shared" si="1514"/>
        <v>2323</v>
      </c>
      <c r="CX2324" s="3">
        <f t="shared" si="1515"/>
        <v>11204.51</v>
      </c>
      <c r="CY2324" s="3" t="str">
        <f t="shared" si="1516"/>
        <v>Ok</v>
      </c>
      <c r="CZ2324">
        <v>0</v>
      </c>
      <c r="DA2324">
        <v>0</v>
      </c>
    </row>
    <row r="2325" spans="1:105" x14ac:dyDescent="0.25">
      <c r="A2325">
        <v>2324</v>
      </c>
      <c r="B2325" t="s">
        <v>3</v>
      </c>
      <c r="C2325" t="s">
        <v>2433</v>
      </c>
      <c r="D2325">
        <v>5355.69</v>
      </c>
      <c r="E2325">
        <v>2017</v>
      </c>
      <c r="F2325">
        <v>5355.69</v>
      </c>
      <c r="G2325">
        <v>5355.69</v>
      </c>
      <c r="H2325" s="3">
        <f t="shared" si="1476"/>
        <v>0</v>
      </c>
      <c r="I2325">
        <v>2432</v>
      </c>
      <c r="J2325" t="s">
        <v>2736</v>
      </c>
      <c r="K2325" t="s">
        <v>2738</v>
      </c>
      <c r="L2325">
        <v>32034</v>
      </c>
      <c r="M2325" t="s">
        <v>4514</v>
      </c>
      <c r="N2325" t="s">
        <v>4761</v>
      </c>
      <c r="O2325">
        <v>-81.454799693735595</v>
      </c>
      <c r="P2325">
        <v>30.610902189762498</v>
      </c>
      <c r="Q2325" t="s">
        <v>6307</v>
      </c>
      <c r="R2325">
        <v>48</v>
      </c>
      <c r="S2325" t="s">
        <v>6553</v>
      </c>
      <c r="T2325">
        <v>6002</v>
      </c>
      <c r="U2325" t="s">
        <v>6590</v>
      </c>
      <c r="V2325">
        <v>2017</v>
      </c>
      <c r="W2325">
        <v>246981</v>
      </c>
      <c r="X2325">
        <v>2017</v>
      </c>
      <c r="Y2325">
        <v>246981</v>
      </c>
      <c r="Z2325">
        <v>4922.5</v>
      </c>
      <c r="AA2325" s="3">
        <f t="shared" si="1477"/>
        <v>0.91911593090712873</v>
      </c>
      <c r="AB2325" t="s">
        <v>6616</v>
      </c>
      <c r="AC2325" t="s">
        <v>6616</v>
      </c>
      <c r="AD2325" t="s">
        <v>6616</v>
      </c>
      <c r="AE2325" t="s">
        <v>6616</v>
      </c>
      <c r="AF2325" t="s">
        <v>6616</v>
      </c>
      <c r="AG2325" t="s">
        <v>6616</v>
      </c>
      <c r="AH2325" t="s">
        <v>6616</v>
      </c>
      <c r="AI2325" t="s">
        <v>6618</v>
      </c>
      <c r="AJ2325" t="s">
        <v>6618</v>
      </c>
      <c r="AK2325" t="s">
        <v>6618</v>
      </c>
      <c r="AL2325" t="s">
        <v>6618</v>
      </c>
      <c r="AM2325" t="s">
        <v>6618</v>
      </c>
      <c r="AN2325" t="s">
        <v>6618</v>
      </c>
      <c r="AO2325" t="s">
        <v>6618</v>
      </c>
      <c r="AP2325" s="3" t="str">
        <f t="shared" si="1478"/>
        <v>No</v>
      </c>
      <c r="AQ2325" s="3" t="str">
        <f t="shared" si="1479"/>
        <v>No</v>
      </c>
      <c r="AR2325" s="3" t="str">
        <f t="shared" si="1480"/>
        <v>No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2</v>
      </c>
      <c r="AY2325" t="s">
        <v>6635</v>
      </c>
      <c r="AZ2325" t="s">
        <v>6638</v>
      </c>
      <c r="BA2325">
        <v>1</v>
      </c>
      <c r="BB2325" t="s">
        <v>6616</v>
      </c>
      <c r="BC2325" t="s">
        <v>6616</v>
      </c>
      <c r="BD2325" s="4" t="str">
        <f t="shared" si="1481"/>
        <v>No</v>
      </c>
      <c r="BE2325" t="s">
        <v>6640</v>
      </c>
      <c r="BF2325" s="3" t="str">
        <f t="shared" si="1482"/>
        <v>No</v>
      </c>
      <c r="BG2325" t="s">
        <v>6645</v>
      </c>
      <c r="BH2325" s="3" t="str">
        <f t="shared" si="1483"/>
        <v>2432 LYNNDALE RD</v>
      </c>
      <c r="BI2325" s="3" t="str">
        <f t="shared" si="1484"/>
        <v>Fernandina Beach</v>
      </c>
      <c r="BJ2325" s="3" t="str">
        <f t="shared" si="1485"/>
        <v>Florida</v>
      </c>
      <c r="BK2325" s="3">
        <f t="shared" si="1486"/>
        <v>32034</v>
      </c>
      <c r="BL2325" s="3" t="str">
        <f t="shared" si="1487"/>
        <v>2432 LYNNDALE RD FERNANDINA BEACH FL 32034</v>
      </c>
      <c r="BM2325" s="3" t="str">
        <f t="shared" si="1488"/>
        <v/>
      </c>
      <c r="BN2325" s="3" t="str">
        <f t="shared" si="1489"/>
        <v>Pass</v>
      </c>
      <c r="BO2325" s="3" t="str">
        <f t="shared" si="1490"/>
        <v>No</v>
      </c>
      <c r="BP2325" s="3" t="str">
        <f t="shared" si="1491"/>
        <v>FV&lt;$10K</v>
      </c>
      <c r="BQ2325" t="s">
        <v>6650</v>
      </c>
      <c r="BR2325" s="3" t="str">
        <f t="shared" si="1492"/>
        <v>No, &lt; $20K Lien</v>
      </c>
      <c r="BS2325" s="3" t="str">
        <f t="shared" si="1493"/>
        <v>No, Lien &lt; $20K</v>
      </c>
      <c r="BT2325" t="s">
        <v>6650</v>
      </c>
      <c r="BU2325" s="3" t="str">
        <f t="shared" si="1494"/>
        <v>No</v>
      </c>
      <c r="BV2325" s="3" t="str">
        <f t="shared" si="1495"/>
        <v>No</v>
      </c>
      <c r="BW2325" s="3">
        <f t="shared" si="1496"/>
        <v>1</v>
      </c>
      <c r="BX2325" s="3" t="str">
        <f t="shared" si="1497"/>
        <v>No</v>
      </c>
      <c r="BY2325" s="3">
        <f t="shared" si="1498"/>
        <v>246981</v>
      </c>
      <c r="BZ2325">
        <v>1</v>
      </c>
      <c r="CA2325" s="3">
        <f t="shared" si="1499"/>
        <v>246981</v>
      </c>
      <c r="CC2325" s="3">
        <f t="shared" si="1500"/>
        <v>0</v>
      </c>
      <c r="CD2325" s="3">
        <f t="shared" si="1501"/>
        <v>0</v>
      </c>
      <c r="CE2325" s="3" t="str">
        <f t="shared" si="1502"/>
        <v/>
      </c>
      <c r="CF2325" s="3" t="e">
        <f>HLOOKUP(CE2325,'Valuation Data'!$D$2:$K$5,4,FALSE)</f>
        <v>#N/A</v>
      </c>
      <c r="CG2325" s="3">
        <f t="shared" si="1503"/>
        <v>246981</v>
      </c>
      <c r="CH2325" s="3" t="str">
        <f t="shared" si="1504"/>
        <v>No</v>
      </c>
      <c r="CI2325" s="3" t="str">
        <f>VLOOKUP(R2325,'Use Codes &amp; County Type'!A:D,4,FALSE)</f>
        <v>C</v>
      </c>
      <c r="CJ2325" s="3" t="str">
        <f t="shared" si="1505"/>
        <v>No</v>
      </c>
      <c r="CK2325" s="3" t="str">
        <f t="shared" si="1506"/>
        <v>No</v>
      </c>
      <c r="CL2325" s="3">
        <f t="shared" si="1507"/>
        <v>0.3</v>
      </c>
      <c r="CM2325" s="3">
        <f t="shared" si="1508"/>
        <v>74094.3</v>
      </c>
      <c r="CN2325" s="3">
        <f t="shared" si="1509"/>
        <v>26778.449999999997</v>
      </c>
      <c r="CO2325" s="3">
        <f t="shared" si="1510"/>
        <v>47315.850000000006</v>
      </c>
      <c r="CP2325" s="3">
        <f t="shared" si="1511"/>
        <v>0.10842311756774811</v>
      </c>
      <c r="CR2325" s="3" t="str">
        <f t="shared" si="1512"/>
        <v>No</v>
      </c>
      <c r="CV2325" s="3" t="str">
        <f t="shared" si="1513"/>
        <v>*Bid</v>
      </c>
      <c r="CW2325" s="3">
        <f t="shared" si="1514"/>
        <v>2324</v>
      </c>
      <c r="CX2325" s="3">
        <f t="shared" si="1515"/>
        <v>5355.69</v>
      </c>
      <c r="CY2325" s="3" t="str">
        <f t="shared" si="1516"/>
        <v>Ok</v>
      </c>
      <c r="CZ2325">
        <v>0</v>
      </c>
      <c r="DA2325">
        <v>0</v>
      </c>
    </row>
    <row r="2326" spans="1:105" x14ac:dyDescent="0.25">
      <c r="A2326">
        <v>2325</v>
      </c>
      <c r="B2326" t="s">
        <v>3</v>
      </c>
      <c r="C2326" t="s">
        <v>2434</v>
      </c>
      <c r="D2326">
        <v>31833.61</v>
      </c>
      <c r="E2326">
        <v>2017</v>
      </c>
      <c r="F2326">
        <v>31833.61</v>
      </c>
      <c r="G2326">
        <v>31833.61</v>
      </c>
      <c r="H2326" s="3">
        <f t="shared" si="1476"/>
        <v>0</v>
      </c>
      <c r="I2326">
        <v>2416</v>
      </c>
      <c r="J2326" t="s">
        <v>2736</v>
      </c>
      <c r="K2326" t="s">
        <v>2738</v>
      </c>
      <c r="L2326">
        <v>32034</v>
      </c>
      <c r="M2326" t="s">
        <v>4515</v>
      </c>
      <c r="N2326" t="s">
        <v>4761</v>
      </c>
      <c r="O2326">
        <v>-81.453738317069707</v>
      </c>
      <c r="P2326">
        <v>30.6100701408945</v>
      </c>
      <c r="Q2326" t="s">
        <v>6342</v>
      </c>
      <c r="R2326">
        <v>18</v>
      </c>
      <c r="S2326" t="s">
        <v>6575</v>
      </c>
      <c r="T2326">
        <v>3004</v>
      </c>
      <c r="U2326" t="s">
        <v>6612</v>
      </c>
      <c r="V2326">
        <v>2017</v>
      </c>
      <c r="W2326">
        <v>1475367</v>
      </c>
      <c r="X2326">
        <v>2017</v>
      </c>
      <c r="Y2326">
        <v>1475367</v>
      </c>
      <c r="Z2326">
        <v>29405.1</v>
      </c>
      <c r="AA2326" s="3">
        <f t="shared" si="1477"/>
        <v>0.92371239077189171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 s="3" t="str">
        <f t="shared" si="1478"/>
        <v>No</v>
      </c>
      <c r="AQ2326" s="3" t="str">
        <f t="shared" si="1479"/>
        <v>No</v>
      </c>
      <c r="AR2326" s="3" t="str">
        <f t="shared" si="1480"/>
        <v>No</v>
      </c>
      <c r="AS2326">
        <v>0</v>
      </c>
      <c r="AT2326">
        <v>0</v>
      </c>
      <c r="AU2326">
        <v>0</v>
      </c>
      <c r="AV2326">
        <v>0</v>
      </c>
      <c r="AW2326">
        <v>1</v>
      </c>
      <c r="AX2326">
        <v>4</v>
      </c>
      <c r="AY2326" t="s">
        <v>6635</v>
      </c>
      <c r="AZ2326">
        <v>0</v>
      </c>
      <c r="BA2326">
        <v>0</v>
      </c>
      <c r="BB2326" t="s">
        <v>6616</v>
      </c>
      <c r="BC2326">
        <v>0</v>
      </c>
      <c r="BD2326" s="4" t="str">
        <f t="shared" si="1481"/>
        <v>Yes</v>
      </c>
      <c r="BE2326" t="s">
        <v>6640</v>
      </c>
      <c r="BF2326" s="3" t="str">
        <f t="shared" si="1482"/>
        <v>No</v>
      </c>
      <c r="BG2326" t="s">
        <v>6645</v>
      </c>
      <c r="BH2326" s="3" t="str">
        <f t="shared" si="1483"/>
        <v>2416 LYNNDALE RD</v>
      </c>
      <c r="BI2326" s="3" t="str">
        <f t="shared" si="1484"/>
        <v>Fernandina Beach</v>
      </c>
      <c r="BJ2326" s="3" t="str">
        <f t="shared" si="1485"/>
        <v>Florida</v>
      </c>
      <c r="BK2326" s="3">
        <f t="shared" si="1486"/>
        <v>32034</v>
      </c>
      <c r="BL2326" s="3" t="str">
        <f t="shared" si="1487"/>
        <v>2416 LYNNDALE RD FERNANDINA BEACH FL 32034</v>
      </c>
      <c r="BM2326" s="3" t="str">
        <f t="shared" si="1488"/>
        <v/>
      </c>
      <c r="BN2326" s="3" t="str">
        <f t="shared" si="1489"/>
        <v>Pass</v>
      </c>
      <c r="BO2326" s="3" t="str">
        <f t="shared" si="1490"/>
        <v>No</v>
      </c>
      <c r="BP2326" s="3" t="str">
        <f t="shared" si="1491"/>
        <v>Pass</v>
      </c>
      <c r="BQ2326" t="s">
        <v>6650</v>
      </c>
      <c r="BR2326" s="3" t="str">
        <f t="shared" si="1492"/>
        <v>Yes</v>
      </c>
      <c r="BS2326" s="3" t="str">
        <f t="shared" si="1493"/>
        <v>No</v>
      </c>
      <c r="BT2326" t="s">
        <v>6650</v>
      </c>
      <c r="BU2326" s="3" t="str">
        <f t="shared" si="1494"/>
        <v>No</v>
      </c>
      <c r="BV2326" s="3" t="str">
        <f t="shared" si="1495"/>
        <v>No</v>
      </c>
      <c r="BW2326" s="3">
        <f t="shared" si="1496"/>
        <v>0</v>
      </c>
      <c r="BX2326" s="3" t="str">
        <f t="shared" si="1497"/>
        <v>No</v>
      </c>
      <c r="BY2326" s="3">
        <f t="shared" si="1498"/>
        <v>1475367</v>
      </c>
      <c r="BZ2326">
        <v>1</v>
      </c>
      <c r="CA2326" s="3">
        <f t="shared" si="1499"/>
        <v>1475367</v>
      </c>
      <c r="CC2326" s="3">
        <f t="shared" si="1500"/>
        <v>0</v>
      </c>
      <c r="CD2326" s="3">
        <f t="shared" si="1501"/>
        <v>0</v>
      </c>
      <c r="CE2326" s="3" t="str">
        <f t="shared" si="1502"/>
        <v/>
      </c>
      <c r="CF2326" s="3" t="e">
        <f>HLOOKUP(CE2326,'Valuation Data'!$D$2:$K$5,4,FALSE)</f>
        <v>#N/A</v>
      </c>
      <c r="CG2326" s="3">
        <f t="shared" si="1503"/>
        <v>1475367</v>
      </c>
      <c r="CH2326" s="3" t="str">
        <f t="shared" si="1504"/>
        <v>No</v>
      </c>
      <c r="CI2326" s="3" t="str">
        <f>VLOOKUP(R2326,'Use Codes &amp; County Type'!A:D,4,FALSE)</f>
        <v>C</v>
      </c>
      <c r="CJ2326" s="3" t="str">
        <f t="shared" si="1505"/>
        <v>No</v>
      </c>
      <c r="CK2326" s="3" t="str">
        <f t="shared" si="1506"/>
        <v>No</v>
      </c>
      <c r="CL2326" s="3">
        <f t="shared" si="1507"/>
        <v>0.3</v>
      </c>
      <c r="CM2326" s="3">
        <f t="shared" si="1508"/>
        <v>442610.1</v>
      </c>
      <c r="CN2326" s="3">
        <f t="shared" si="1509"/>
        <v>127334.44</v>
      </c>
      <c r="CO2326" s="3">
        <f t="shared" si="1510"/>
        <v>315275.65999999997</v>
      </c>
      <c r="CP2326" s="3">
        <f t="shared" si="1511"/>
        <v>8.6306959556503568E-2</v>
      </c>
      <c r="CR2326" s="3" t="str">
        <f t="shared" si="1512"/>
        <v>No</v>
      </c>
      <c r="CV2326" s="3" t="str">
        <f t="shared" si="1513"/>
        <v>EPA</v>
      </c>
      <c r="CW2326" s="3">
        <f t="shared" si="1514"/>
        <v>2325</v>
      </c>
      <c r="CX2326" s="3">
        <f t="shared" si="1515"/>
        <v>31833.61</v>
      </c>
      <c r="CY2326" s="3" t="str">
        <f t="shared" si="1516"/>
        <v>Ok</v>
      </c>
      <c r="CZ2326">
        <v>0</v>
      </c>
      <c r="DA2326">
        <v>0</v>
      </c>
    </row>
    <row r="2327" spans="1:105" x14ac:dyDescent="0.25">
      <c r="A2327">
        <v>2326</v>
      </c>
      <c r="B2327" t="s">
        <v>3</v>
      </c>
      <c r="C2327" t="s">
        <v>2435</v>
      </c>
      <c r="D2327">
        <v>5868.16</v>
      </c>
      <c r="E2327">
        <v>2017</v>
      </c>
      <c r="F2327">
        <v>5868.16</v>
      </c>
      <c r="G2327">
        <v>5868.16</v>
      </c>
      <c r="H2327" s="3">
        <f t="shared" si="1476"/>
        <v>0</v>
      </c>
      <c r="I2327">
        <v>2887</v>
      </c>
      <c r="J2327" t="s">
        <v>2736</v>
      </c>
      <c r="K2327" t="s">
        <v>2738</v>
      </c>
      <c r="L2327">
        <v>32034</v>
      </c>
      <c r="M2327" t="s">
        <v>4516</v>
      </c>
      <c r="N2327" t="s">
        <v>4761</v>
      </c>
      <c r="O2327">
        <v>-81.452715531265895</v>
      </c>
      <c r="P2327">
        <v>30.609324609381101</v>
      </c>
      <c r="Q2327" t="s">
        <v>6343</v>
      </c>
      <c r="R2327">
        <v>48</v>
      </c>
      <c r="S2327" t="s">
        <v>6553</v>
      </c>
      <c r="T2327">
        <v>6002</v>
      </c>
      <c r="U2327" t="s">
        <v>6590</v>
      </c>
      <c r="V2327">
        <v>2017</v>
      </c>
      <c r="W2327">
        <v>270757</v>
      </c>
      <c r="X2327">
        <v>2017</v>
      </c>
      <c r="Y2327">
        <v>270757</v>
      </c>
      <c r="Z2327">
        <v>5396.36</v>
      </c>
      <c r="AA2327" s="3">
        <f t="shared" si="1477"/>
        <v>0.91960001090631471</v>
      </c>
      <c r="AB2327" t="s">
        <v>6616</v>
      </c>
      <c r="AC2327" t="s">
        <v>6616</v>
      </c>
      <c r="AE2327" t="s">
        <v>6616</v>
      </c>
      <c r="AF2327" t="s">
        <v>6616</v>
      </c>
      <c r="AG2327" t="s">
        <v>6616</v>
      </c>
      <c r="AH2327" t="s">
        <v>6616</v>
      </c>
      <c r="AI2327" t="s">
        <v>6618</v>
      </c>
      <c r="AJ2327" t="s">
        <v>6618</v>
      </c>
      <c r="AK2327" t="s">
        <v>6618</v>
      </c>
      <c r="AL2327" t="s">
        <v>6618</v>
      </c>
      <c r="AM2327" t="s">
        <v>6618</v>
      </c>
      <c r="AN2327" t="s">
        <v>6618</v>
      </c>
      <c r="AO2327" t="s">
        <v>6618</v>
      </c>
      <c r="AP2327" s="3" t="str">
        <f t="shared" si="1478"/>
        <v>No</v>
      </c>
      <c r="AQ2327" s="3" t="str">
        <f t="shared" si="1479"/>
        <v>No</v>
      </c>
      <c r="AR2327" s="3" t="str">
        <f t="shared" si="1480"/>
        <v>No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3</v>
      </c>
      <c r="AY2327" t="s">
        <v>6635</v>
      </c>
      <c r="AZ2327" t="s">
        <v>6638</v>
      </c>
      <c r="BA2327">
        <v>1</v>
      </c>
      <c r="BB2327" t="s">
        <v>6616</v>
      </c>
      <c r="BC2327" t="s">
        <v>6617</v>
      </c>
      <c r="BD2327" s="4" t="str">
        <f t="shared" si="1481"/>
        <v>No</v>
      </c>
      <c r="BE2327" t="s">
        <v>6640</v>
      </c>
      <c r="BF2327" s="3" t="str">
        <f t="shared" si="1482"/>
        <v>No</v>
      </c>
      <c r="BG2327" t="s">
        <v>6645</v>
      </c>
      <c r="BH2327" s="3" t="str">
        <f t="shared" si="1483"/>
        <v>2887 JAMESTOWN RD</v>
      </c>
      <c r="BI2327" s="3" t="str">
        <f t="shared" si="1484"/>
        <v>Fernandina Beach</v>
      </c>
      <c r="BJ2327" s="3" t="str">
        <f t="shared" si="1485"/>
        <v>Florida</v>
      </c>
      <c r="BK2327" s="3">
        <f t="shared" si="1486"/>
        <v>32034</v>
      </c>
      <c r="BL2327" s="3" t="str">
        <f t="shared" si="1487"/>
        <v>2887 JAMESTOWN RD FERNANDINA BEACH FL 32034</v>
      </c>
      <c r="BM2327" s="3" t="str">
        <f t="shared" si="1488"/>
        <v/>
      </c>
      <c r="BN2327" s="3" t="str">
        <f t="shared" si="1489"/>
        <v>Pass</v>
      </c>
      <c r="BO2327" s="3" t="str">
        <f t="shared" si="1490"/>
        <v>Yes</v>
      </c>
      <c r="BP2327" s="3" t="str">
        <f t="shared" si="1491"/>
        <v>FV&lt;$10K</v>
      </c>
      <c r="BQ2327" t="s">
        <v>6650</v>
      </c>
      <c r="BR2327" s="3" t="str">
        <f t="shared" si="1492"/>
        <v>No, &lt; $20K Lien</v>
      </c>
      <c r="BS2327" s="3" t="str">
        <f t="shared" si="1493"/>
        <v>No, Lien &lt; $20K</v>
      </c>
      <c r="BT2327" t="s">
        <v>6650</v>
      </c>
      <c r="BU2327" s="3" t="str">
        <f t="shared" si="1494"/>
        <v>No</v>
      </c>
      <c r="BV2327" s="3" t="str">
        <f t="shared" si="1495"/>
        <v>No</v>
      </c>
      <c r="BW2327" s="3">
        <f t="shared" si="1496"/>
        <v>1</v>
      </c>
      <c r="BX2327" s="3" t="str">
        <f t="shared" si="1497"/>
        <v>No</v>
      </c>
      <c r="BY2327" s="3">
        <f t="shared" si="1498"/>
        <v>270757</v>
      </c>
      <c r="BZ2327">
        <v>1</v>
      </c>
      <c r="CA2327" s="3">
        <f t="shared" si="1499"/>
        <v>270757</v>
      </c>
      <c r="CC2327" s="3">
        <f t="shared" si="1500"/>
        <v>0</v>
      </c>
      <c r="CD2327" s="3">
        <f t="shared" si="1501"/>
        <v>0</v>
      </c>
      <c r="CE2327" s="3" t="str">
        <f t="shared" si="1502"/>
        <v/>
      </c>
      <c r="CF2327" s="3" t="e">
        <f>HLOOKUP(CE2327,'Valuation Data'!$D$2:$K$5,4,FALSE)</f>
        <v>#N/A</v>
      </c>
      <c r="CG2327" s="3">
        <f t="shared" si="1503"/>
        <v>270757</v>
      </c>
      <c r="CH2327" s="3" t="str">
        <f t="shared" si="1504"/>
        <v>No</v>
      </c>
      <c r="CI2327" s="3" t="str">
        <f>VLOOKUP(R2327,'Use Codes &amp; County Type'!A:D,4,FALSE)</f>
        <v>C</v>
      </c>
      <c r="CJ2327" s="3" t="str">
        <f t="shared" si="1505"/>
        <v>No</v>
      </c>
      <c r="CK2327" s="3" t="str">
        <f t="shared" si="1506"/>
        <v>No</v>
      </c>
      <c r="CL2327" s="3">
        <f t="shared" si="1507"/>
        <v>0.3</v>
      </c>
      <c r="CM2327" s="3">
        <f t="shared" si="1508"/>
        <v>81227.099999999991</v>
      </c>
      <c r="CN2327" s="3">
        <f t="shared" si="1509"/>
        <v>29340.799999999999</v>
      </c>
      <c r="CO2327" s="3">
        <f t="shared" si="1510"/>
        <v>51886.299999999988</v>
      </c>
      <c r="CP2327" s="3">
        <f t="shared" si="1511"/>
        <v>0.10836580402353402</v>
      </c>
      <c r="CR2327" s="3" t="str">
        <f t="shared" si="1512"/>
        <v>No</v>
      </c>
      <c r="CV2327" s="3" t="str">
        <f t="shared" si="1513"/>
        <v>*Bid</v>
      </c>
      <c r="CW2327" s="3">
        <f t="shared" si="1514"/>
        <v>2326</v>
      </c>
      <c r="CX2327" s="3">
        <f t="shared" si="1515"/>
        <v>5868.16</v>
      </c>
      <c r="CY2327" s="3" t="str">
        <f t="shared" si="1516"/>
        <v>Ok</v>
      </c>
      <c r="CZ2327">
        <v>0</v>
      </c>
      <c r="DA2327">
        <v>0</v>
      </c>
    </row>
    <row r="2328" spans="1:105" x14ac:dyDescent="0.25">
      <c r="A2328">
        <v>2327</v>
      </c>
      <c r="B2328" t="s">
        <v>3</v>
      </c>
      <c r="C2328" t="s">
        <v>2436</v>
      </c>
      <c r="D2328">
        <v>5683.87</v>
      </c>
      <c r="E2328">
        <v>2017</v>
      </c>
      <c r="F2328">
        <v>5683.87</v>
      </c>
      <c r="G2328">
        <v>5683.87</v>
      </c>
      <c r="H2328" s="3">
        <f t="shared" si="1476"/>
        <v>0</v>
      </c>
      <c r="I2328">
        <v>2385</v>
      </c>
      <c r="J2328" t="s">
        <v>2736</v>
      </c>
      <c r="K2328" t="s">
        <v>2738</v>
      </c>
      <c r="L2328">
        <v>32034</v>
      </c>
      <c r="M2328" t="s">
        <v>4517</v>
      </c>
      <c r="N2328" t="s">
        <v>4761</v>
      </c>
      <c r="O2328">
        <v>-81.453013020184997</v>
      </c>
      <c r="P2328">
        <v>30.6094430812248</v>
      </c>
      <c r="Q2328" t="s">
        <v>6344</v>
      </c>
      <c r="R2328">
        <v>41</v>
      </c>
      <c r="S2328" t="s">
        <v>6552</v>
      </c>
      <c r="T2328">
        <v>5001</v>
      </c>
      <c r="U2328" t="s">
        <v>6589</v>
      </c>
      <c r="V2328">
        <v>2017</v>
      </c>
      <c r="W2328">
        <v>262206</v>
      </c>
      <c r="X2328">
        <v>2017</v>
      </c>
      <c r="Y2328">
        <v>262206</v>
      </c>
      <c r="Z2328">
        <v>5225.95</v>
      </c>
      <c r="AA2328" s="3">
        <f t="shared" si="1477"/>
        <v>0.91943517357012039</v>
      </c>
      <c r="AB2328" t="s">
        <v>6616</v>
      </c>
      <c r="AC2328" t="s">
        <v>6616</v>
      </c>
      <c r="AD2328" t="s">
        <v>6616</v>
      </c>
      <c r="AE2328" t="s">
        <v>6616</v>
      </c>
      <c r="AF2328" t="s">
        <v>6616</v>
      </c>
      <c r="AG2328" t="s">
        <v>6616</v>
      </c>
      <c r="AH2328" t="s">
        <v>6616</v>
      </c>
      <c r="AI2328" t="s">
        <v>6618</v>
      </c>
      <c r="AJ2328" t="s">
        <v>6618</v>
      </c>
      <c r="AK2328" t="s">
        <v>6618</v>
      </c>
      <c r="AL2328" t="s">
        <v>6618</v>
      </c>
      <c r="AM2328" t="s">
        <v>6618</v>
      </c>
      <c r="AN2328" t="s">
        <v>6618</v>
      </c>
      <c r="AO2328" t="s">
        <v>6618</v>
      </c>
      <c r="AP2328" s="3" t="str">
        <f t="shared" si="1478"/>
        <v>No</v>
      </c>
      <c r="AQ2328" s="3" t="str">
        <f t="shared" si="1479"/>
        <v>No</v>
      </c>
      <c r="AR2328" s="3" t="str">
        <f t="shared" si="1480"/>
        <v>No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3</v>
      </c>
      <c r="AY2328" t="s">
        <v>6635</v>
      </c>
      <c r="AZ2328" t="s">
        <v>6638</v>
      </c>
      <c r="BA2328">
        <v>1</v>
      </c>
      <c r="BB2328" t="s">
        <v>6616</v>
      </c>
      <c r="BC2328" t="s">
        <v>6616</v>
      </c>
      <c r="BD2328" s="4" t="str">
        <f t="shared" si="1481"/>
        <v>No</v>
      </c>
      <c r="BE2328" t="s">
        <v>6640</v>
      </c>
      <c r="BF2328" s="3" t="str">
        <f t="shared" si="1482"/>
        <v>No</v>
      </c>
      <c r="BG2328" t="s">
        <v>6645</v>
      </c>
      <c r="BH2328" s="3" t="str">
        <f t="shared" si="1483"/>
        <v>2385 JAMESTOWN RD</v>
      </c>
      <c r="BI2328" s="3" t="str">
        <f t="shared" si="1484"/>
        <v>Fernandina Beach</v>
      </c>
      <c r="BJ2328" s="3" t="str">
        <f t="shared" si="1485"/>
        <v>Florida</v>
      </c>
      <c r="BK2328" s="3">
        <f t="shared" si="1486"/>
        <v>32034</v>
      </c>
      <c r="BL2328" s="3" t="str">
        <f t="shared" si="1487"/>
        <v>2385 JAMESTOWN RD FERNANDINA BEACH FL 32034</v>
      </c>
      <c r="BM2328" s="3" t="str">
        <f t="shared" si="1488"/>
        <v/>
      </c>
      <c r="BN2328" s="3" t="str">
        <f t="shared" si="1489"/>
        <v>Pass</v>
      </c>
      <c r="BO2328" s="3" t="str">
        <f t="shared" si="1490"/>
        <v>No</v>
      </c>
      <c r="BP2328" s="3" t="str">
        <f t="shared" si="1491"/>
        <v>FV&lt;$10K</v>
      </c>
      <c r="BQ2328" t="s">
        <v>6650</v>
      </c>
      <c r="BR2328" s="3" t="str">
        <f t="shared" si="1492"/>
        <v>No, &lt; $20K Lien</v>
      </c>
      <c r="BS2328" s="3" t="str">
        <f t="shared" si="1493"/>
        <v>No, Lien &lt; $20K</v>
      </c>
      <c r="BT2328" t="s">
        <v>6650</v>
      </c>
      <c r="BU2328" s="3" t="str">
        <f t="shared" si="1494"/>
        <v>No</v>
      </c>
      <c r="BV2328" s="3" t="str">
        <f t="shared" si="1495"/>
        <v>No</v>
      </c>
      <c r="BW2328" s="3">
        <f t="shared" si="1496"/>
        <v>1</v>
      </c>
      <c r="BX2328" s="3" t="str">
        <f t="shared" si="1497"/>
        <v>No</v>
      </c>
      <c r="BY2328" s="3">
        <f t="shared" si="1498"/>
        <v>262206</v>
      </c>
      <c r="BZ2328">
        <v>1</v>
      </c>
      <c r="CA2328" s="3">
        <f t="shared" si="1499"/>
        <v>262206</v>
      </c>
      <c r="CC2328" s="3">
        <f t="shared" si="1500"/>
        <v>0</v>
      </c>
      <c r="CD2328" s="3">
        <f t="shared" si="1501"/>
        <v>0</v>
      </c>
      <c r="CE2328" s="3" t="str">
        <f t="shared" si="1502"/>
        <v/>
      </c>
      <c r="CF2328" s="3" t="e">
        <f>HLOOKUP(CE2328,'Valuation Data'!$D$2:$K$5,4,FALSE)</f>
        <v>#N/A</v>
      </c>
      <c r="CG2328" s="3">
        <f t="shared" si="1503"/>
        <v>262206</v>
      </c>
      <c r="CH2328" s="3" t="str">
        <f t="shared" si="1504"/>
        <v>No</v>
      </c>
      <c r="CI2328" s="3" t="str">
        <f>VLOOKUP(R2328,'Use Codes &amp; County Type'!A:D,4,FALSE)</f>
        <v>C</v>
      </c>
      <c r="CJ2328" s="3" t="str">
        <f t="shared" si="1505"/>
        <v>No</v>
      </c>
      <c r="CK2328" s="3" t="str">
        <f t="shared" si="1506"/>
        <v>No</v>
      </c>
      <c r="CL2328" s="3">
        <f t="shared" si="1507"/>
        <v>0.3</v>
      </c>
      <c r="CM2328" s="3">
        <f t="shared" si="1508"/>
        <v>78661.8</v>
      </c>
      <c r="CN2328" s="3">
        <f t="shared" si="1509"/>
        <v>28419.35</v>
      </c>
      <c r="CO2328" s="3">
        <f t="shared" si="1510"/>
        <v>50242.450000000004</v>
      </c>
      <c r="CP2328" s="3">
        <f t="shared" si="1511"/>
        <v>0.10838558232839827</v>
      </c>
      <c r="CR2328" s="3" t="str">
        <f t="shared" si="1512"/>
        <v>No</v>
      </c>
      <c r="CV2328" s="3" t="str">
        <f t="shared" si="1513"/>
        <v>*Bid</v>
      </c>
      <c r="CW2328" s="3">
        <f t="shared" si="1514"/>
        <v>2327</v>
      </c>
      <c r="CX2328" s="3">
        <f t="shared" si="1515"/>
        <v>5683.87</v>
      </c>
      <c r="CY2328" s="3" t="str">
        <f t="shared" si="1516"/>
        <v>Ok</v>
      </c>
      <c r="CZ2328">
        <v>0</v>
      </c>
      <c r="DA2328">
        <v>0</v>
      </c>
    </row>
    <row r="2329" spans="1:105" x14ac:dyDescent="0.25">
      <c r="A2329">
        <v>2328</v>
      </c>
      <c r="B2329" t="s">
        <v>3</v>
      </c>
      <c r="C2329" t="s">
        <v>2437</v>
      </c>
      <c r="D2329">
        <v>1664.47</v>
      </c>
      <c r="E2329">
        <v>2017</v>
      </c>
      <c r="F2329">
        <v>1664.47</v>
      </c>
      <c r="G2329">
        <v>1664.47</v>
      </c>
      <c r="H2329" s="3">
        <f t="shared" si="1476"/>
        <v>0</v>
      </c>
      <c r="I2329">
        <v>31</v>
      </c>
      <c r="J2329" t="s">
        <v>2736</v>
      </c>
      <c r="K2329" t="s">
        <v>2738</v>
      </c>
      <c r="L2329">
        <v>32034</v>
      </c>
      <c r="M2329" t="s">
        <v>4518</v>
      </c>
      <c r="N2329" t="s">
        <v>4761</v>
      </c>
      <c r="O2329">
        <v>-81.432089083732507</v>
      </c>
      <c r="P2329">
        <v>30.667150660321699</v>
      </c>
      <c r="Q2329" t="s">
        <v>6345</v>
      </c>
      <c r="R2329">
        <v>11</v>
      </c>
      <c r="S2329" t="s">
        <v>6554</v>
      </c>
      <c r="T2329">
        <v>2000</v>
      </c>
      <c r="U2329" t="s">
        <v>6591</v>
      </c>
      <c r="V2329">
        <v>2017</v>
      </c>
      <c r="W2329">
        <v>307934</v>
      </c>
      <c r="X2329">
        <v>2017</v>
      </c>
      <c r="Y2329">
        <v>307934</v>
      </c>
      <c r="Z2329">
        <v>6137.33</v>
      </c>
      <c r="AA2329" s="3">
        <f t="shared" si="1477"/>
        <v>3.6872578057880285</v>
      </c>
      <c r="AG2329" t="s">
        <v>6616</v>
      </c>
      <c r="AH2329" t="s">
        <v>6616</v>
      </c>
      <c r="AI2329" t="s">
        <v>6618</v>
      </c>
      <c r="AJ2329" t="s">
        <v>6618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 s="3" t="str">
        <f t="shared" si="1478"/>
        <v>No</v>
      </c>
      <c r="AQ2329" s="3" t="str">
        <f t="shared" si="1479"/>
        <v>No</v>
      </c>
      <c r="AR2329" s="3" t="str">
        <f t="shared" si="1480"/>
        <v>No</v>
      </c>
      <c r="AS2329">
        <v>0</v>
      </c>
      <c r="AT2329">
        <v>0</v>
      </c>
      <c r="AU2329">
        <v>300000</v>
      </c>
      <c r="AV2329" t="s">
        <v>6622</v>
      </c>
      <c r="AW2329">
        <v>3</v>
      </c>
      <c r="AX2329">
        <v>5</v>
      </c>
      <c r="AY2329" t="s">
        <v>6635</v>
      </c>
      <c r="AZ2329">
        <v>0</v>
      </c>
      <c r="BA2329">
        <v>0</v>
      </c>
      <c r="BB2329" t="s">
        <v>6616</v>
      </c>
      <c r="BC2329" t="s">
        <v>6616</v>
      </c>
      <c r="BD2329" s="4" t="str">
        <f t="shared" si="1481"/>
        <v>Yes</v>
      </c>
      <c r="BE2329" t="s">
        <v>6643</v>
      </c>
      <c r="BF2329" s="3" t="str">
        <f t="shared" si="1482"/>
        <v>Yes</v>
      </c>
      <c r="BG2329" t="s">
        <v>6645</v>
      </c>
      <c r="BH2329" s="3" t="str">
        <f t="shared" si="1483"/>
        <v>31 FLETCHER AVE S</v>
      </c>
      <c r="BI2329" s="3" t="str">
        <f t="shared" si="1484"/>
        <v>Fernandina Beach</v>
      </c>
      <c r="BJ2329" s="3" t="str">
        <f t="shared" si="1485"/>
        <v>Florida</v>
      </c>
      <c r="BK2329" s="3">
        <f t="shared" si="1486"/>
        <v>32034</v>
      </c>
      <c r="BL2329" s="3" t="str">
        <f t="shared" si="1487"/>
        <v>31 FLETCHER AVE S FERNANDINA BEACH FL 32034</v>
      </c>
      <c r="BM2329" s="3" t="str">
        <f t="shared" si="1488"/>
        <v>L</v>
      </c>
      <c r="BN2329" s="3" t="str">
        <f t="shared" si="1489"/>
        <v>Pass</v>
      </c>
      <c r="BO2329" s="3" t="str">
        <f t="shared" si="1490"/>
        <v>No</v>
      </c>
      <c r="BP2329" s="3" t="str">
        <f t="shared" si="1491"/>
        <v>FV&lt;$10K</v>
      </c>
      <c r="BQ2329" t="s">
        <v>6650</v>
      </c>
      <c r="BR2329" s="3" t="str">
        <f t="shared" si="1492"/>
        <v>No, &lt; $20K Lien</v>
      </c>
      <c r="BS2329" s="3" t="str">
        <f t="shared" si="1493"/>
        <v>No, Lien &lt; $20K</v>
      </c>
      <c r="BT2329" t="s">
        <v>6650</v>
      </c>
      <c r="BU2329" s="3" t="str">
        <f t="shared" si="1494"/>
        <v>No</v>
      </c>
      <c r="BV2329" s="3" t="str">
        <f t="shared" si="1495"/>
        <v>No</v>
      </c>
      <c r="BW2329" s="3">
        <f t="shared" si="1496"/>
        <v>0</v>
      </c>
      <c r="BX2329" s="3" t="str">
        <f t="shared" si="1497"/>
        <v>No</v>
      </c>
      <c r="BY2329" s="3">
        <f t="shared" si="1498"/>
        <v>307934</v>
      </c>
      <c r="BZ2329">
        <v>1</v>
      </c>
      <c r="CA2329" s="3">
        <f t="shared" si="1499"/>
        <v>307934</v>
      </c>
      <c r="CC2329" s="3">
        <f t="shared" si="1500"/>
        <v>0</v>
      </c>
      <c r="CD2329" s="3">
        <f t="shared" si="1501"/>
        <v>0</v>
      </c>
      <c r="CE2329" s="3" t="str">
        <f t="shared" si="1502"/>
        <v/>
      </c>
      <c r="CF2329" s="3" t="e">
        <f>HLOOKUP(CE2329,'Valuation Data'!$D$2:$K$5,4,FALSE)</f>
        <v>#N/A</v>
      </c>
      <c r="CG2329" s="3">
        <f t="shared" si="1503"/>
        <v>307934</v>
      </c>
      <c r="CH2329" s="3" t="str">
        <f t="shared" si="1504"/>
        <v>No</v>
      </c>
      <c r="CI2329" s="3" t="str">
        <f>VLOOKUP(R2329,'Use Codes &amp; County Type'!A:D,4,FALSE)</f>
        <v>C</v>
      </c>
      <c r="CJ2329" s="3" t="str">
        <f t="shared" si="1505"/>
        <v>No</v>
      </c>
      <c r="CK2329" s="3" t="str">
        <f t="shared" si="1506"/>
        <v>No</v>
      </c>
      <c r="CL2329" s="3">
        <f t="shared" si="1507"/>
        <v>0.3</v>
      </c>
      <c r="CM2329" s="3">
        <f t="shared" si="1508"/>
        <v>92380.2</v>
      </c>
      <c r="CN2329" s="3">
        <f t="shared" si="1509"/>
        <v>20076.46</v>
      </c>
      <c r="CO2329" s="3">
        <f t="shared" si="1510"/>
        <v>72303.739999999991</v>
      </c>
      <c r="CP2329" s="3">
        <f t="shared" si="1511"/>
        <v>6.5197282534569093E-2</v>
      </c>
      <c r="CR2329" s="3" t="str">
        <f t="shared" si="1512"/>
        <v>No</v>
      </c>
      <c r="CV2329" s="3" t="str">
        <f t="shared" si="1513"/>
        <v>*Bid</v>
      </c>
      <c r="CW2329" s="3">
        <f t="shared" si="1514"/>
        <v>2328</v>
      </c>
      <c r="CX2329" s="3">
        <f t="shared" si="1515"/>
        <v>1664.47</v>
      </c>
      <c r="CY2329" s="3" t="str">
        <f t="shared" si="1516"/>
        <v>Ok</v>
      </c>
      <c r="CZ2329">
        <v>0</v>
      </c>
      <c r="DA2329">
        <v>0</v>
      </c>
    </row>
    <row r="2330" spans="1:105" x14ac:dyDescent="0.25">
      <c r="A2330">
        <v>2329</v>
      </c>
      <c r="B2330" t="s">
        <v>3</v>
      </c>
      <c r="C2330" t="s">
        <v>2438</v>
      </c>
      <c r="D2330">
        <v>2671.88</v>
      </c>
      <c r="E2330">
        <v>2017</v>
      </c>
      <c r="F2330">
        <v>2671.88</v>
      </c>
      <c r="G2330">
        <v>2671.88</v>
      </c>
      <c r="H2330" s="3">
        <f t="shared" si="1476"/>
        <v>0</v>
      </c>
      <c r="I2330">
        <v>1416</v>
      </c>
      <c r="J2330" t="s">
        <v>2736</v>
      </c>
      <c r="K2330" t="s">
        <v>2738</v>
      </c>
      <c r="L2330">
        <v>32034</v>
      </c>
      <c r="M2330" t="s">
        <v>4519</v>
      </c>
      <c r="N2330" t="s">
        <v>4761</v>
      </c>
      <c r="O2330">
        <v>-81.454663547789906</v>
      </c>
      <c r="P2330">
        <v>30.645583956138601</v>
      </c>
      <c r="Q2330" t="s">
        <v>6346</v>
      </c>
      <c r="R2330">
        <v>4</v>
      </c>
      <c r="S2330" t="s">
        <v>6573</v>
      </c>
      <c r="T2330">
        <v>1004</v>
      </c>
      <c r="U2330" t="s">
        <v>6609</v>
      </c>
      <c r="V2330">
        <v>2017</v>
      </c>
      <c r="W2330">
        <v>122472</v>
      </c>
      <c r="X2330">
        <v>2017</v>
      </c>
      <c r="Y2330">
        <v>122472</v>
      </c>
      <c r="Z2330">
        <v>2440.94</v>
      </c>
      <c r="AA2330" s="3">
        <f t="shared" si="1477"/>
        <v>0.91356647753641629</v>
      </c>
      <c r="AB2330" t="s">
        <v>6616</v>
      </c>
      <c r="AC2330" t="s">
        <v>6616</v>
      </c>
      <c r="AD2330" t="s">
        <v>6616</v>
      </c>
      <c r="AE2330" t="s">
        <v>6616</v>
      </c>
      <c r="AF2330" t="s">
        <v>6616</v>
      </c>
      <c r="AG2330" t="s">
        <v>6616</v>
      </c>
      <c r="AH2330" t="s">
        <v>6616</v>
      </c>
      <c r="AI2330" t="s">
        <v>6618</v>
      </c>
      <c r="AJ2330" t="s">
        <v>6618</v>
      </c>
      <c r="AK2330" t="s">
        <v>6618</v>
      </c>
      <c r="AL2330" t="s">
        <v>6618</v>
      </c>
      <c r="AM2330" t="s">
        <v>6618</v>
      </c>
      <c r="AN2330" t="s">
        <v>6618</v>
      </c>
      <c r="AO2330" t="s">
        <v>6618</v>
      </c>
      <c r="AP2330" s="3" t="str">
        <f t="shared" si="1478"/>
        <v>No</v>
      </c>
      <c r="AQ2330" s="3" t="str">
        <f t="shared" si="1479"/>
        <v>No</v>
      </c>
      <c r="AR2330" s="3" t="str">
        <f t="shared" si="1480"/>
        <v>No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1</v>
      </c>
      <c r="AY2330" t="s">
        <v>6634</v>
      </c>
      <c r="AZ2330" t="s">
        <v>6638</v>
      </c>
      <c r="BA2330">
        <v>1</v>
      </c>
      <c r="BB2330" t="s">
        <v>6616</v>
      </c>
      <c r="BC2330" t="s">
        <v>6616</v>
      </c>
      <c r="BD2330" s="4" t="str">
        <f t="shared" si="1481"/>
        <v>No</v>
      </c>
      <c r="BE2330" t="s">
        <v>6640</v>
      </c>
      <c r="BF2330" s="3" t="str">
        <f t="shared" si="1482"/>
        <v>No</v>
      </c>
      <c r="BG2330" t="s">
        <v>6645</v>
      </c>
      <c r="BH2330" s="3" t="str">
        <f t="shared" si="1483"/>
        <v>1416 PARK AV 101</v>
      </c>
      <c r="BI2330" s="3" t="str">
        <f t="shared" si="1484"/>
        <v>Fernandina Beach</v>
      </c>
      <c r="BJ2330" s="3" t="str">
        <f t="shared" si="1485"/>
        <v>Florida</v>
      </c>
      <c r="BK2330" s="3">
        <f t="shared" si="1486"/>
        <v>32034</v>
      </c>
      <c r="BL2330" s="3" t="str">
        <f t="shared" si="1487"/>
        <v>1416 PARK AV 101 FERNANDINA BEACH FL 32034</v>
      </c>
      <c r="BM2330" s="3" t="str">
        <f t="shared" si="1488"/>
        <v/>
      </c>
      <c r="BN2330" s="3" t="str">
        <f t="shared" si="1489"/>
        <v>Pass</v>
      </c>
      <c r="BO2330" s="3" t="str">
        <f t="shared" si="1490"/>
        <v>No</v>
      </c>
      <c r="BP2330" s="3" t="str">
        <f t="shared" si="1491"/>
        <v>FV&lt;$10K</v>
      </c>
      <c r="BQ2330" t="s">
        <v>6650</v>
      </c>
      <c r="BR2330" s="3" t="str">
        <f t="shared" si="1492"/>
        <v>No, &lt; $20K Lien</v>
      </c>
      <c r="BS2330" s="3" t="str">
        <f t="shared" si="1493"/>
        <v>No, Lien &lt; $20K</v>
      </c>
      <c r="BT2330" t="s">
        <v>6650</v>
      </c>
      <c r="BU2330" s="3" t="str">
        <f t="shared" si="1494"/>
        <v>No</v>
      </c>
      <c r="BV2330" s="3" t="str">
        <f t="shared" si="1495"/>
        <v>No</v>
      </c>
      <c r="BW2330" s="3">
        <f t="shared" si="1496"/>
        <v>1</v>
      </c>
      <c r="BX2330" s="3" t="str">
        <f t="shared" si="1497"/>
        <v>No</v>
      </c>
      <c r="BY2330" s="3">
        <f t="shared" si="1498"/>
        <v>122472</v>
      </c>
      <c r="BZ2330">
        <v>1</v>
      </c>
      <c r="CA2330" s="3">
        <f t="shared" si="1499"/>
        <v>122472</v>
      </c>
      <c r="CC2330" s="3">
        <f t="shared" si="1500"/>
        <v>0</v>
      </c>
      <c r="CD2330" s="3">
        <f t="shared" si="1501"/>
        <v>0</v>
      </c>
      <c r="CE2330" s="3" t="str">
        <f t="shared" si="1502"/>
        <v/>
      </c>
      <c r="CF2330" s="3" t="e">
        <f>HLOOKUP(CE2330,'Valuation Data'!$D$2:$K$5,4,FALSE)</f>
        <v>#N/A</v>
      </c>
      <c r="CG2330" s="3">
        <f t="shared" si="1503"/>
        <v>122472</v>
      </c>
      <c r="CH2330" s="3" t="str">
        <f t="shared" si="1504"/>
        <v>No</v>
      </c>
      <c r="CI2330" s="3" t="str">
        <f>VLOOKUP(R2330,'Use Codes &amp; County Type'!A:D,4,FALSE)</f>
        <v>R</v>
      </c>
      <c r="CJ2330" s="3" t="str">
        <f t="shared" si="1505"/>
        <v>No</v>
      </c>
      <c r="CK2330" s="3" t="str">
        <f t="shared" si="1506"/>
        <v>No</v>
      </c>
      <c r="CL2330" s="3">
        <f t="shared" si="1507"/>
        <v>0.35</v>
      </c>
      <c r="CM2330" s="3">
        <f t="shared" si="1508"/>
        <v>42865.2</v>
      </c>
      <c r="CN2330" s="3">
        <f t="shared" si="1509"/>
        <v>13359.400000000001</v>
      </c>
      <c r="CO2330" s="3">
        <f t="shared" si="1510"/>
        <v>29505.799999999996</v>
      </c>
      <c r="CP2330" s="3">
        <f t="shared" si="1511"/>
        <v>0.10908125938990137</v>
      </c>
      <c r="CR2330" s="3" t="str">
        <f t="shared" si="1512"/>
        <v>No</v>
      </c>
      <c r="CV2330" s="3" t="str">
        <f t="shared" si="1513"/>
        <v>*Bid</v>
      </c>
      <c r="CW2330" s="3">
        <f t="shared" si="1514"/>
        <v>2329</v>
      </c>
      <c r="CX2330" s="3">
        <f t="shared" si="1515"/>
        <v>2671.88</v>
      </c>
      <c r="CY2330" s="3" t="str">
        <f t="shared" si="1516"/>
        <v>Ok</v>
      </c>
      <c r="CZ2330">
        <v>0</v>
      </c>
      <c r="DA2330">
        <v>0</v>
      </c>
    </row>
    <row r="2331" spans="1:105" x14ac:dyDescent="0.25">
      <c r="A2331">
        <v>2330</v>
      </c>
      <c r="B2331" t="s">
        <v>3</v>
      </c>
      <c r="C2331" t="s">
        <v>2439</v>
      </c>
      <c r="D2331">
        <v>2852.95</v>
      </c>
      <c r="E2331">
        <v>2017</v>
      </c>
      <c r="F2331">
        <v>2852.95</v>
      </c>
      <c r="G2331">
        <v>2852.95</v>
      </c>
      <c r="H2331" s="3">
        <f t="shared" si="1476"/>
        <v>0</v>
      </c>
      <c r="I2331">
        <v>1416</v>
      </c>
      <c r="J2331" t="s">
        <v>2736</v>
      </c>
      <c r="K2331" t="s">
        <v>2738</v>
      </c>
      <c r="L2331">
        <v>32034</v>
      </c>
      <c r="M2331" t="s">
        <v>4520</v>
      </c>
      <c r="N2331" t="s">
        <v>4761</v>
      </c>
      <c r="O2331">
        <v>-81.454663547789906</v>
      </c>
      <c r="P2331">
        <v>30.645583956138601</v>
      </c>
      <c r="Q2331" t="s">
        <v>6346</v>
      </c>
      <c r="R2331">
        <v>4</v>
      </c>
      <c r="S2331" t="s">
        <v>6573</v>
      </c>
      <c r="T2331">
        <v>1004</v>
      </c>
      <c r="U2331" t="s">
        <v>6609</v>
      </c>
      <c r="V2331">
        <v>2017</v>
      </c>
      <c r="W2331">
        <v>130872</v>
      </c>
      <c r="X2331">
        <v>2017</v>
      </c>
      <c r="Y2331">
        <v>130872</v>
      </c>
      <c r="Z2331">
        <v>2608.37</v>
      </c>
      <c r="AA2331" s="3">
        <f t="shared" si="1477"/>
        <v>0.91427119297569182</v>
      </c>
      <c r="AB2331" t="s">
        <v>6616</v>
      </c>
      <c r="AC2331" t="s">
        <v>6616</v>
      </c>
      <c r="AD2331" t="s">
        <v>6616</v>
      </c>
      <c r="AE2331" t="s">
        <v>6616</v>
      </c>
      <c r="AF2331" t="s">
        <v>6616</v>
      </c>
      <c r="AG2331" t="s">
        <v>6616</v>
      </c>
      <c r="AH2331" t="s">
        <v>6616</v>
      </c>
      <c r="AI2331" t="s">
        <v>6618</v>
      </c>
      <c r="AJ2331" t="s">
        <v>6618</v>
      </c>
      <c r="AK2331" t="s">
        <v>6618</v>
      </c>
      <c r="AL2331" t="s">
        <v>6618</v>
      </c>
      <c r="AM2331" t="s">
        <v>6618</v>
      </c>
      <c r="AN2331" t="s">
        <v>6618</v>
      </c>
      <c r="AO2331" t="s">
        <v>6618</v>
      </c>
      <c r="AP2331" s="3" t="str">
        <f t="shared" si="1478"/>
        <v>No</v>
      </c>
      <c r="AQ2331" s="3" t="str">
        <f t="shared" si="1479"/>
        <v>No</v>
      </c>
      <c r="AR2331" s="3" t="str">
        <f t="shared" si="1480"/>
        <v>No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1</v>
      </c>
      <c r="AY2331" t="s">
        <v>6634</v>
      </c>
      <c r="AZ2331" t="s">
        <v>6638</v>
      </c>
      <c r="BA2331">
        <v>1</v>
      </c>
      <c r="BB2331" t="s">
        <v>6616</v>
      </c>
      <c r="BC2331" t="s">
        <v>6616</v>
      </c>
      <c r="BD2331" s="4" t="str">
        <f t="shared" si="1481"/>
        <v>No</v>
      </c>
      <c r="BE2331" t="s">
        <v>6640</v>
      </c>
      <c r="BF2331" s="3" t="str">
        <f t="shared" si="1482"/>
        <v>No</v>
      </c>
      <c r="BG2331" t="s">
        <v>6645</v>
      </c>
      <c r="BH2331" s="3" t="str">
        <f t="shared" si="1483"/>
        <v>1416 PARK AV 102</v>
      </c>
      <c r="BI2331" s="3" t="str">
        <f t="shared" si="1484"/>
        <v>Fernandina Beach</v>
      </c>
      <c r="BJ2331" s="3" t="str">
        <f t="shared" si="1485"/>
        <v>Florida</v>
      </c>
      <c r="BK2331" s="3">
        <f t="shared" si="1486"/>
        <v>32034</v>
      </c>
      <c r="BL2331" s="3" t="str">
        <f t="shared" si="1487"/>
        <v>1416 PARK AV 102 FERNANDINA BEACH FL 32034</v>
      </c>
      <c r="BM2331" s="3" t="str">
        <f t="shared" si="1488"/>
        <v/>
      </c>
      <c r="BN2331" s="3" t="str">
        <f t="shared" si="1489"/>
        <v>Pass</v>
      </c>
      <c r="BO2331" s="3" t="str">
        <f t="shared" si="1490"/>
        <v>No</v>
      </c>
      <c r="BP2331" s="3" t="str">
        <f t="shared" si="1491"/>
        <v>FV&lt;$10K</v>
      </c>
      <c r="BQ2331" t="s">
        <v>6650</v>
      </c>
      <c r="BR2331" s="3" t="str">
        <f t="shared" si="1492"/>
        <v>No, &lt; $20K Lien</v>
      </c>
      <c r="BS2331" s="3" t="str">
        <f t="shared" si="1493"/>
        <v>No, Lien &lt; $20K</v>
      </c>
      <c r="BT2331" t="s">
        <v>6650</v>
      </c>
      <c r="BU2331" s="3" t="str">
        <f t="shared" si="1494"/>
        <v>No</v>
      </c>
      <c r="BV2331" s="3" t="str">
        <f t="shared" si="1495"/>
        <v>No</v>
      </c>
      <c r="BW2331" s="3">
        <f t="shared" si="1496"/>
        <v>1</v>
      </c>
      <c r="BX2331" s="3" t="str">
        <f t="shared" si="1497"/>
        <v>No</v>
      </c>
      <c r="BY2331" s="3">
        <f t="shared" si="1498"/>
        <v>130872</v>
      </c>
      <c r="BZ2331">
        <v>1</v>
      </c>
      <c r="CA2331" s="3">
        <f t="shared" si="1499"/>
        <v>130872</v>
      </c>
      <c r="CC2331" s="3">
        <f t="shared" si="1500"/>
        <v>0</v>
      </c>
      <c r="CD2331" s="3">
        <f t="shared" si="1501"/>
        <v>0</v>
      </c>
      <c r="CE2331" s="3" t="str">
        <f t="shared" si="1502"/>
        <v/>
      </c>
      <c r="CF2331" s="3" t="e">
        <f>HLOOKUP(CE2331,'Valuation Data'!$D$2:$K$5,4,FALSE)</f>
        <v>#N/A</v>
      </c>
      <c r="CG2331" s="3">
        <f t="shared" si="1503"/>
        <v>130872</v>
      </c>
      <c r="CH2331" s="3" t="str">
        <f t="shared" si="1504"/>
        <v>No</v>
      </c>
      <c r="CI2331" s="3" t="str">
        <f>VLOOKUP(R2331,'Use Codes &amp; County Type'!A:D,4,FALSE)</f>
        <v>R</v>
      </c>
      <c r="CJ2331" s="3" t="str">
        <f t="shared" si="1505"/>
        <v>No</v>
      </c>
      <c r="CK2331" s="3" t="str">
        <f t="shared" si="1506"/>
        <v>No</v>
      </c>
      <c r="CL2331" s="3">
        <f t="shared" si="1507"/>
        <v>0.35</v>
      </c>
      <c r="CM2331" s="3">
        <f t="shared" si="1508"/>
        <v>45805.2</v>
      </c>
      <c r="CN2331" s="3">
        <f t="shared" si="1509"/>
        <v>14264.75</v>
      </c>
      <c r="CO2331" s="3">
        <f t="shared" si="1510"/>
        <v>31540.449999999997</v>
      </c>
      <c r="CP2331" s="3">
        <f t="shared" si="1511"/>
        <v>0.10899772296595146</v>
      </c>
      <c r="CR2331" s="3" t="str">
        <f t="shared" si="1512"/>
        <v>No</v>
      </c>
      <c r="CV2331" s="3" t="str">
        <f t="shared" si="1513"/>
        <v>*Bid</v>
      </c>
      <c r="CW2331" s="3">
        <f t="shared" si="1514"/>
        <v>2330</v>
      </c>
      <c r="CX2331" s="3">
        <f t="shared" si="1515"/>
        <v>2852.95</v>
      </c>
      <c r="CY2331" s="3" t="str">
        <f t="shared" si="1516"/>
        <v>Ok</v>
      </c>
      <c r="CZ2331">
        <v>0</v>
      </c>
      <c r="DA2331">
        <v>0</v>
      </c>
    </row>
    <row r="2332" spans="1:105" x14ac:dyDescent="0.25">
      <c r="A2332">
        <v>2331</v>
      </c>
      <c r="B2332" t="s">
        <v>3</v>
      </c>
      <c r="C2332" t="s">
        <v>2440</v>
      </c>
      <c r="D2332">
        <v>4557.49</v>
      </c>
      <c r="E2332">
        <v>2017</v>
      </c>
      <c r="F2332">
        <v>4557.49</v>
      </c>
      <c r="G2332">
        <v>4557.49</v>
      </c>
      <c r="H2332" s="3">
        <f t="shared" si="1476"/>
        <v>0</v>
      </c>
      <c r="I2332">
        <v>1416</v>
      </c>
      <c r="J2332" t="s">
        <v>2736</v>
      </c>
      <c r="K2332" t="s">
        <v>2738</v>
      </c>
      <c r="L2332">
        <v>32034</v>
      </c>
      <c r="M2332" t="s">
        <v>4521</v>
      </c>
      <c r="N2332" t="s">
        <v>4761</v>
      </c>
      <c r="O2332">
        <v>-81.454663547789906</v>
      </c>
      <c r="P2332">
        <v>30.645583956138601</v>
      </c>
      <c r="Q2332" t="s">
        <v>6346</v>
      </c>
      <c r="R2332">
        <v>4</v>
      </c>
      <c r="S2332" t="s">
        <v>6573</v>
      </c>
      <c r="T2332">
        <v>1004</v>
      </c>
      <c r="U2332" t="s">
        <v>6609</v>
      </c>
      <c r="V2332">
        <v>2017</v>
      </c>
      <c r="W2332">
        <v>209950</v>
      </c>
      <c r="X2332">
        <v>2017</v>
      </c>
      <c r="Y2332">
        <v>209950</v>
      </c>
      <c r="Z2332">
        <v>4184.46</v>
      </c>
      <c r="AA2332" s="3">
        <f t="shared" si="1477"/>
        <v>0.91815012210668601</v>
      </c>
      <c r="AB2332" t="s">
        <v>6616</v>
      </c>
      <c r="AC2332" t="s">
        <v>6616</v>
      </c>
      <c r="AD2332" t="s">
        <v>6616</v>
      </c>
      <c r="AE2332" t="s">
        <v>6616</v>
      </c>
      <c r="AF2332" t="s">
        <v>6616</v>
      </c>
      <c r="AG2332" t="s">
        <v>6616</v>
      </c>
      <c r="AH2332" t="s">
        <v>6616</v>
      </c>
      <c r="AI2332" t="s">
        <v>6618</v>
      </c>
      <c r="AJ2332" t="s">
        <v>6618</v>
      </c>
      <c r="AK2332" t="s">
        <v>6618</v>
      </c>
      <c r="AL2332" t="s">
        <v>6618</v>
      </c>
      <c r="AM2332" t="s">
        <v>6618</v>
      </c>
      <c r="AN2332" t="s">
        <v>6618</v>
      </c>
      <c r="AO2332" t="s">
        <v>6618</v>
      </c>
      <c r="AP2332" s="3" t="str">
        <f t="shared" si="1478"/>
        <v>No</v>
      </c>
      <c r="AQ2332" s="3" t="str">
        <f t="shared" si="1479"/>
        <v>No</v>
      </c>
      <c r="AR2332" s="3" t="str">
        <f t="shared" si="1480"/>
        <v>No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1</v>
      </c>
      <c r="AY2332" t="s">
        <v>6634</v>
      </c>
      <c r="AZ2332" t="s">
        <v>6638</v>
      </c>
      <c r="BA2332">
        <v>1</v>
      </c>
      <c r="BB2332" t="s">
        <v>6616</v>
      </c>
      <c r="BC2332" t="s">
        <v>6616</v>
      </c>
      <c r="BD2332" s="4" t="str">
        <f t="shared" si="1481"/>
        <v>No</v>
      </c>
      <c r="BE2332" t="s">
        <v>6640</v>
      </c>
      <c r="BF2332" s="3" t="str">
        <f t="shared" si="1482"/>
        <v>No</v>
      </c>
      <c r="BG2332" t="s">
        <v>6645</v>
      </c>
      <c r="BH2332" s="3" t="str">
        <f t="shared" si="1483"/>
        <v>1416 PARK AV 201</v>
      </c>
      <c r="BI2332" s="3" t="str">
        <f t="shared" si="1484"/>
        <v>Fernandina Beach</v>
      </c>
      <c r="BJ2332" s="3" t="str">
        <f t="shared" si="1485"/>
        <v>Florida</v>
      </c>
      <c r="BK2332" s="3">
        <f t="shared" si="1486"/>
        <v>32034</v>
      </c>
      <c r="BL2332" s="3" t="str">
        <f t="shared" si="1487"/>
        <v>1416 PARK AV 201 FERNANDINA BEACH FL 32034</v>
      </c>
      <c r="BM2332" s="3" t="str">
        <f t="shared" si="1488"/>
        <v/>
      </c>
      <c r="BN2332" s="3" t="str">
        <f t="shared" si="1489"/>
        <v>Pass</v>
      </c>
      <c r="BO2332" s="3" t="str">
        <f t="shared" si="1490"/>
        <v>No</v>
      </c>
      <c r="BP2332" s="3" t="str">
        <f t="shared" si="1491"/>
        <v>FV&lt;$10K</v>
      </c>
      <c r="BQ2332" t="s">
        <v>6650</v>
      </c>
      <c r="BR2332" s="3" t="str">
        <f t="shared" si="1492"/>
        <v>No, &lt; $20K Lien</v>
      </c>
      <c r="BS2332" s="3" t="str">
        <f t="shared" si="1493"/>
        <v>No, Lien &lt; $20K</v>
      </c>
      <c r="BT2332" t="s">
        <v>6650</v>
      </c>
      <c r="BU2332" s="3" t="str">
        <f t="shared" si="1494"/>
        <v>No</v>
      </c>
      <c r="BV2332" s="3" t="str">
        <f t="shared" si="1495"/>
        <v>No</v>
      </c>
      <c r="BW2332" s="3">
        <f t="shared" si="1496"/>
        <v>1</v>
      </c>
      <c r="BX2332" s="3" t="str">
        <f t="shared" si="1497"/>
        <v>No</v>
      </c>
      <c r="BY2332" s="3">
        <f t="shared" si="1498"/>
        <v>209950</v>
      </c>
      <c r="BZ2332">
        <v>1</v>
      </c>
      <c r="CA2332" s="3">
        <f t="shared" si="1499"/>
        <v>209950</v>
      </c>
      <c r="CC2332" s="3">
        <f t="shared" si="1500"/>
        <v>0</v>
      </c>
      <c r="CD2332" s="3">
        <f t="shared" si="1501"/>
        <v>0</v>
      </c>
      <c r="CE2332" s="3" t="str">
        <f t="shared" si="1502"/>
        <v/>
      </c>
      <c r="CF2332" s="3" t="e">
        <f>HLOOKUP(CE2332,'Valuation Data'!$D$2:$K$5,4,FALSE)</f>
        <v>#N/A</v>
      </c>
      <c r="CG2332" s="3">
        <f t="shared" si="1503"/>
        <v>209950</v>
      </c>
      <c r="CH2332" s="3" t="str">
        <f t="shared" si="1504"/>
        <v>No</v>
      </c>
      <c r="CI2332" s="3" t="str">
        <f>VLOOKUP(R2332,'Use Codes &amp; County Type'!A:D,4,FALSE)</f>
        <v>R</v>
      </c>
      <c r="CJ2332" s="3" t="str">
        <f t="shared" si="1505"/>
        <v>No</v>
      </c>
      <c r="CK2332" s="3" t="str">
        <f t="shared" si="1506"/>
        <v>No</v>
      </c>
      <c r="CL2332" s="3">
        <f t="shared" si="1507"/>
        <v>0.35</v>
      </c>
      <c r="CM2332" s="3">
        <f t="shared" si="1508"/>
        <v>73482.5</v>
      </c>
      <c r="CN2332" s="3">
        <f t="shared" si="1509"/>
        <v>22787.449999999997</v>
      </c>
      <c r="CO2332" s="3">
        <f t="shared" si="1510"/>
        <v>50695.05</v>
      </c>
      <c r="CP2332" s="3">
        <f t="shared" si="1511"/>
        <v>0.10853750893069777</v>
      </c>
      <c r="CR2332" s="3" t="str">
        <f t="shared" si="1512"/>
        <v>No</v>
      </c>
      <c r="CV2332" s="3" t="str">
        <f t="shared" si="1513"/>
        <v>*Bid</v>
      </c>
      <c r="CW2332" s="3">
        <f t="shared" si="1514"/>
        <v>2331</v>
      </c>
      <c r="CX2332" s="3">
        <f t="shared" si="1515"/>
        <v>4557.49</v>
      </c>
      <c r="CY2332" s="3" t="str">
        <f t="shared" si="1516"/>
        <v>Ok</v>
      </c>
      <c r="CZ2332">
        <v>0</v>
      </c>
      <c r="DA2332">
        <v>0</v>
      </c>
    </row>
    <row r="2333" spans="1:105" x14ac:dyDescent="0.25">
      <c r="A2333">
        <v>2332</v>
      </c>
      <c r="B2333" t="s">
        <v>3</v>
      </c>
      <c r="C2333" t="s">
        <v>2441</v>
      </c>
      <c r="D2333">
        <v>4840.51</v>
      </c>
      <c r="E2333">
        <v>2017</v>
      </c>
      <c r="F2333">
        <v>4840.51</v>
      </c>
      <c r="G2333">
        <v>4840.51</v>
      </c>
      <c r="H2333" s="3">
        <f t="shared" si="1476"/>
        <v>0</v>
      </c>
      <c r="I2333">
        <v>1416</v>
      </c>
      <c r="J2333" t="s">
        <v>2736</v>
      </c>
      <c r="K2333" t="s">
        <v>2738</v>
      </c>
      <c r="L2333">
        <v>32034</v>
      </c>
      <c r="M2333" t="s">
        <v>4522</v>
      </c>
      <c r="N2333" t="s">
        <v>4761</v>
      </c>
      <c r="O2333">
        <v>-81.454663547789906</v>
      </c>
      <c r="P2333">
        <v>30.645583956138601</v>
      </c>
      <c r="Q2333" t="s">
        <v>6346</v>
      </c>
      <c r="R2333">
        <v>4</v>
      </c>
      <c r="S2333" t="s">
        <v>6573</v>
      </c>
      <c r="T2333">
        <v>1004</v>
      </c>
      <c r="U2333" t="s">
        <v>6609</v>
      </c>
      <c r="V2333">
        <v>2017</v>
      </c>
      <c r="W2333">
        <v>223080</v>
      </c>
      <c r="X2333">
        <v>2017</v>
      </c>
      <c r="Y2333">
        <v>223080</v>
      </c>
      <c r="Z2333">
        <v>4446.1499999999996</v>
      </c>
      <c r="AA2333" s="3">
        <f t="shared" si="1477"/>
        <v>0.91852924588524754</v>
      </c>
      <c r="AB2333" t="s">
        <v>6616</v>
      </c>
      <c r="AC2333" t="s">
        <v>6616</v>
      </c>
      <c r="AD2333" t="s">
        <v>6616</v>
      </c>
      <c r="AE2333" t="s">
        <v>6616</v>
      </c>
      <c r="AF2333" t="s">
        <v>6616</v>
      </c>
      <c r="AG2333" t="s">
        <v>6616</v>
      </c>
      <c r="AH2333" t="s">
        <v>6616</v>
      </c>
      <c r="AI2333" t="s">
        <v>6618</v>
      </c>
      <c r="AJ2333" t="s">
        <v>6618</v>
      </c>
      <c r="AK2333" t="s">
        <v>6618</v>
      </c>
      <c r="AL2333" t="s">
        <v>6618</v>
      </c>
      <c r="AM2333" t="s">
        <v>6618</v>
      </c>
      <c r="AN2333" t="s">
        <v>6618</v>
      </c>
      <c r="AO2333" t="s">
        <v>6618</v>
      </c>
      <c r="AP2333" s="3" t="str">
        <f t="shared" si="1478"/>
        <v>No</v>
      </c>
      <c r="AQ2333" s="3" t="str">
        <f t="shared" si="1479"/>
        <v>No</v>
      </c>
      <c r="AR2333" s="3" t="str">
        <f t="shared" si="1480"/>
        <v>No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1</v>
      </c>
      <c r="AY2333" t="s">
        <v>6634</v>
      </c>
      <c r="AZ2333" t="s">
        <v>6638</v>
      </c>
      <c r="BA2333">
        <v>1</v>
      </c>
      <c r="BB2333" t="s">
        <v>6616</v>
      </c>
      <c r="BC2333" t="s">
        <v>6616</v>
      </c>
      <c r="BD2333" s="4" t="str">
        <f t="shared" si="1481"/>
        <v>No</v>
      </c>
      <c r="BE2333" t="s">
        <v>6640</v>
      </c>
      <c r="BF2333" s="3" t="str">
        <f t="shared" si="1482"/>
        <v>No</v>
      </c>
      <c r="BG2333" t="s">
        <v>6645</v>
      </c>
      <c r="BH2333" s="3" t="str">
        <f t="shared" si="1483"/>
        <v>1416 PARK AV 202</v>
      </c>
      <c r="BI2333" s="3" t="str">
        <f t="shared" si="1484"/>
        <v>Fernandina Beach</v>
      </c>
      <c r="BJ2333" s="3" t="str">
        <f t="shared" si="1485"/>
        <v>Florida</v>
      </c>
      <c r="BK2333" s="3">
        <f t="shared" si="1486"/>
        <v>32034</v>
      </c>
      <c r="BL2333" s="3" t="str">
        <f t="shared" si="1487"/>
        <v>1416 PARK AV 202 FERNANDINA BEACH FL 32034</v>
      </c>
      <c r="BM2333" s="3" t="str">
        <f t="shared" si="1488"/>
        <v/>
      </c>
      <c r="BN2333" s="3" t="str">
        <f t="shared" si="1489"/>
        <v>Pass</v>
      </c>
      <c r="BO2333" s="3" t="str">
        <f t="shared" si="1490"/>
        <v>No</v>
      </c>
      <c r="BP2333" s="3" t="str">
        <f t="shared" si="1491"/>
        <v>FV&lt;$10K</v>
      </c>
      <c r="BQ2333" t="s">
        <v>6650</v>
      </c>
      <c r="BR2333" s="3" t="str">
        <f t="shared" si="1492"/>
        <v>No, &lt; $20K Lien</v>
      </c>
      <c r="BS2333" s="3" t="str">
        <f t="shared" si="1493"/>
        <v>No, Lien &lt; $20K</v>
      </c>
      <c r="BT2333" t="s">
        <v>6650</v>
      </c>
      <c r="BU2333" s="3" t="str">
        <f t="shared" si="1494"/>
        <v>No</v>
      </c>
      <c r="BV2333" s="3" t="str">
        <f t="shared" si="1495"/>
        <v>No</v>
      </c>
      <c r="BW2333" s="3">
        <f t="shared" si="1496"/>
        <v>1</v>
      </c>
      <c r="BX2333" s="3" t="str">
        <f t="shared" si="1497"/>
        <v>No</v>
      </c>
      <c r="BY2333" s="3">
        <f t="shared" si="1498"/>
        <v>223080</v>
      </c>
      <c r="BZ2333">
        <v>1</v>
      </c>
      <c r="CA2333" s="3">
        <f t="shared" si="1499"/>
        <v>223080</v>
      </c>
      <c r="CC2333" s="3">
        <f t="shared" si="1500"/>
        <v>0</v>
      </c>
      <c r="CD2333" s="3">
        <f t="shared" si="1501"/>
        <v>0</v>
      </c>
      <c r="CE2333" s="3" t="str">
        <f t="shared" si="1502"/>
        <v/>
      </c>
      <c r="CF2333" s="3" t="e">
        <f>HLOOKUP(CE2333,'Valuation Data'!$D$2:$K$5,4,FALSE)</f>
        <v>#N/A</v>
      </c>
      <c r="CG2333" s="3">
        <f t="shared" si="1503"/>
        <v>223080</v>
      </c>
      <c r="CH2333" s="3" t="str">
        <f t="shared" si="1504"/>
        <v>No</v>
      </c>
      <c r="CI2333" s="3" t="str">
        <f>VLOOKUP(R2333,'Use Codes &amp; County Type'!A:D,4,FALSE)</f>
        <v>R</v>
      </c>
      <c r="CJ2333" s="3" t="str">
        <f t="shared" si="1505"/>
        <v>No</v>
      </c>
      <c r="CK2333" s="3" t="str">
        <f t="shared" si="1506"/>
        <v>No</v>
      </c>
      <c r="CL2333" s="3">
        <f t="shared" si="1507"/>
        <v>0.35</v>
      </c>
      <c r="CM2333" s="3">
        <f t="shared" si="1508"/>
        <v>78078</v>
      </c>
      <c r="CN2333" s="3">
        <f t="shared" si="1509"/>
        <v>24202.550000000003</v>
      </c>
      <c r="CO2333" s="3">
        <f t="shared" si="1510"/>
        <v>53875.45</v>
      </c>
      <c r="CP2333" s="3">
        <f t="shared" si="1511"/>
        <v>0.10849269320423167</v>
      </c>
      <c r="CR2333" s="3" t="str">
        <f t="shared" si="1512"/>
        <v>No</v>
      </c>
      <c r="CV2333" s="3" t="str">
        <f t="shared" si="1513"/>
        <v>*Bid</v>
      </c>
      <c r="CW2333" s="3">
        <f t="shared" si="1514"/>
        <v>2332</v>
      </c>
      <c r="CX2333" s="3">
        <f t="shared" si="1515"/>
        <v>4840.51</v>
      </c>
      <c r="CY2333" s="3" t="str">
        <f t="shared" si="1516"/>
        <v>Ok</v>
      </c>
      <c r="CZ2333">
        <v>0</v>
      </c>
      <c r="DA2333">
        <v>0</v>
      </c>
    </row>
    <row r="2334" spans="1:105" x14ac:dyDescent="0.25">
      <c r="A2334">
        <v>2333</v>
      </c>
      <c r="B2334" t="s">
        <v>3</v>
      </c>
      <c r="C2334" t="s">
        <v>2442</v>
      </c>
      <c r="D2334">
        <v>2968.12</v>
      </c>
      <c r="E2334">
        <v>2017</v>
      </c>
      <c r="F2334">
        <v>2968.12</v>
      </c>
      <c r="G2334">
        <v>2968.12</v>
      </c>
      <c r="H2334" s="3">
        <f t="shared" si="1476"/>
        <v>0</v>
      </c>
      <c r="I2334">
        <v>1880</v>
      </c>
      <c r="J2334" t="s">
        <v>2736</v>
      </c>
      <c r="K2334" t="s">
        <v>2738</v>
      </c>
      <c r="L2334">
        <v>32034</v>
      </c>
      <c r="M2334" t="s">
        <v>4523</v>
      </c>
      <c r="N2334" t="s">
        <v>4761</v>
      </c>
      <c r="O2334">
        <v>-81.454663547789906</v>
      </c>
      <c r="P2334">
        <v>30.645583956138601</v>
      </c>
      <c r="Q2334" t="s">
        <v>6346</v>
      </c>
      <c r="R2334">
        <v>4</v>
      </c>
      <c r="S2334" t="s">
        <v>6573</v>
      </c>
      <c r="T2334">
        <v>1004</v>
      </c>
      <c r="U2334" t="s">
        <v>6609</v>
      </c>
      <c r="V2334">
        <v>2017</v>
      </c>
      <c r="W2334">
        <v>136215</v>
      </c>
      <c r="X2334">
        <v>2017</v>
      </c>
      <c r="Y2334">
        <v>136215</v>
      </c>
      <c r="Z2334">
        <v>2714.85</v>
      </c>
      <c r="AA2334" s="3">
        <f t="shared" si="1477"/>
        <v>0.91466989205288196</v>
      </c>
      <c r="AB2334" t="s">
        <v>6616</v>
      </c>
      <c r="AC2334" t="s">
        <v>6616</v>
      </c>
      <c r="AD2334" t="s">
        <v>6616</v>
      </c>
      <c r="AE2334" t="s">
        <v>6616</v>
      </c>
      <c r="AF2334" t="s">
        <v>6616</v>
      </c>
      <c r="AG2334" t="s">
        <v>6616</v>
      </c>
      <c r="AH2334" t="s">
        <v>6616</v>
      </c>
      <c r="AI2334" t="s">
        <v>6618</v>
      </c>
      <c r="AJ2334" t="s">
        <v>6618</v>
      </c>
      <c r="AK2334" t="s">
        <v>6618</v>
      </c>
      <c r="AL2334" t="s">
        <v>6618</v>
      </c>
      <c r="AM2334" t="s">
        <v>6618</v>
      </c>
      <c r="AN2334" t="s">
        <v>6618</v>
      </c>
      <c r="AO2334" t="s">
        <v>6618</v>
      </c>
      <c r="AP2334" s="3" t="str">
        <f t="shared" si="1478"/>
        <v>No</v>
      </c>
      <c r="AQ2334" s="3" t="str">
        <f t="shared" si="1479"/>
        <v>No</v>
      </c>
      <c r="AR2334" s="3" t="str">
        <f t="shared" si="1480"/>
        <v>No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1</v>
      </c>
      <c r="AY2334" t="s">
        <v>6634</v>
      </c>
      <c r="AZ2334" t="s">
        <v>6638</v>
      </c>
      <c r="BA2334">
        <v>1</v>
      </c>
      <c r="BB2334" t="s">
        <v>6616</v>
      </c>
      <c r="BC2334" t="s">
        <v>6616</v>
      </c>
      <c r="BD2334" s="4" t="str">
        <f t="shared" si="1481"/>
        <v>No</v>
      </c>
      <c r="BE2334" t="s">
        <v>6640</v>
      </c>
      <c r="BF2334" s="3" t="str">
        <f t="shared" si="1482"/>
        <v>No</v>
      </c>
      <c r="BG2334" t="s">
        <v>6645</v>
      </c>
      <c r="BH2334" s="3" t="str">
        <f t="shared" si="1483"/>
        <v>1880 S 14TH ST 101</v>
      </c>
      <c r="BI2334" s="3" t="str">
        <f t="shared" si="1484"/>
        <v>Fernandina Beach</v>
      </c>
      <c r="BJ2334" s="3" t="str">
        <f t="shared" si="1485"/>
        <v>Florida</v>
      </c>
      <c r="BK2334" s="3">
        <f t="shared" si="1486"/>
        <v>32034</v>
      </c>
      <c r="BL2334" s="3" t="str">
        <f t="shared" si="1487"/>
        <v>1880 S 14TH ST 101 FERNANDINA BEACH FL 32034</v>
      </c>
      <c r="BM2334" s="3" t="str">
        <f t="shared" si="1488"/>
        <v/>
      </c>
      <c r="BN2334" s="3" t="str">
        <f t="shared" si="1489"/>
        <v>Pass</v>
      </c>
      <c r="BO2334" s="3" t="str">
        <f t="shared" si="1490"/>
        <v>No</v>
      </c>
      <c r="BP2334" s="3" t="str">
        <f t="shared" si="1491"/>
        <v>FV&lt;$10K</v>
      </c>
      <c r="BQ2334" t="s">
        <v>6650</v>
      </c>
      <c r="BR2334" s="3" t="str">
        <f t="shared" si="1492"/>
        <v>No, &lt; $20K Lien</v>
      </c>
      <c r="BS2334" s="3" t="str">
        <f t="shared" si="1493"/>
        <v>No, Lien &lt; $20K</v>
      </c>
      <c r="BT2334" t="s">
        <v>6650</v>
      </c>
      <c r="BU2334" s="3" t="str">
        <f t="shared" si="1494"/>
        <v>No</v>
      </c>
      <c r="BV2334" s="3" t="str">
        <f t="shared" si="1495"/>
        <v>No</v>
      </c>
      <c r="BW2334" s="3">
        <f t="shared" si="1496"/>
        <v>1</v>
      </c>
      <c r="BX2334" s="3" t="str">
        <f t="shared" si="1497"/>
        <v>No</v>
      </c>
      <c r="BY2334" s="3">
        <f t="shared" si="1498"/>
        <v>136215</v>
      </c>
      <c r="BZ2334">
        <v>1</v>
      </c>
      <c r="CA2334" s="3">
        <f t="shared" si="1499"/>
        <v>136215</v>
      </c>
      <c r="CC2334" s="3">
        <f t="shared" si="1500"/>
        <v>0</v>
      </c>
      <c r="CD2334" s="3">
        <f t="shared" si="1501"/>
        <v>0</v>
      </c>
      <c r="CE2334" s="3" t="str">
        <f t="shared" si="1502"/>
        <v/>
      </c>
      <c r="CF2334" s="3" t="e">
        <f>HLOOKUP(CE2334,'Valuation Data'!$D$2:$K$5,4,FALSE)</f>
        <v>#N/A</v>
      </c>
      <c r="CG2334" s="3">
        <f t="shared" si="1503"/>
        <v>136215</v>
      </c>
      <c r="CH2334" s="3" t="str">
        <f t="shared" si="1504"/>
        <v>No</v>
      </c>
      <c r="CI2334" s="3" t="str">
        <f>VLOOKUP(R2334,'Use Codes &amp; County Type'!A:D,4,FALSE)</f>
        <v>R</v>
      </c>
      <c r="CJ2334" s="3" t="str">
        <f t="shared" si="1505"/>
        <v>No</v>
      </c>
      <c r="CK2334" s="3" t="str">
        <f t="shared" si="1506"/>
        <v>No</v>
      </c>
      <c r="CL2334" s="3">
        <f t="shared" si="1507"/>
        <v>0.35</v>
      </c>
      <c r="CM2334" s="3">
        <f t="shared" si="1508"/>
        <v>47675.25</v>
      </c>
      <c r="CN2334" s="3">
        <f t="shared" si="1509"/>
        <v>14840.599999999999</v>
      </c>
      <c r="CO2334" s="3">
        <f t="shared" si="1510"/>
        <v>32834.65</v>
      </c>
      <c r="CP2334" s="3">
        <f t="shared" si="1511"/>
        <v>0.10894982197261681</v>
      </c>
      <c r="CR2334" s="3" t="str">
        <f t="shared" si="1512"/>
        <v>No</v>
      </c>
      <c r="CV2334" s="3" t="str">
        <f t="shared" si="1513"/>
        <v>*Bid</v>
      </c>
      <c r="CW2334" s="3">
        <f t="shared" si="1514"/>
        <v>2333</v>
      </c>
      <c r="CX2334" s="3">
        <f t="shared" si="1515"/>
        <v>2968.12</v>
      </c>
      <c r="CY2334" s="3" t="str">
        <f t="shared" si="1516"/>
        <v>Ok</v>
      </c>
      <c r="CZ2334">
        <v>0</v>
      </c>
      <c r="DA2334">
        <v>0</v>
      </c>
    </row>
    <row r="2335" spans="1:105" x14ac:dyDescent="0.25">
      <c r="A2335">
        <v>2334</v>
      </c>
      <c r="B2335" t="s">
        <v>3</v>
      </c>
      <c r="C2335" t="s">
        <v>2443</v>
      </c>
      <c r="D2335">
        <v>3337.7</v>
      </c>
      <c r="E2335">
        <v>2017</v>
      </c>
      <c r="F2335">
        <v>3337.7</v>
      </c>
      <c r="G2335">
        <v>3337.7</v>
      </c>
      <c r="H2335" s="3">
        <f t="shared" si="1476"/>
        <v>0</v>
      </c>
      <c r="I2335">
        <v>1880</v>
      </c>
      <c r="J2335" t="s">
        <v>2736</v>
      </c>
      <c r="K2335" t="s">
        <v>2738</v>
      </c>
      <c r="L2335">
        <v>32034</v>
      </c>
      <c r="M2335" t="s">
        <v>4524</v>
      </c>
      <c r="N2335" t="s">
        <v>4761</v>
      </c>
      <c r="O2335">
        <v>-81.454663547789906</v>
      </c>
      <c r="P2335">
        <v>30.645583956138601</v>
      </c>
      <c r="Q2335" t="s">
        <v>6346</v>
      </c>
      <c r="R2335">
        <v>4</v>
      </c>
      <c r="S2335" t="s">
        <v>6573</v>
      </c>
      <c r="T2335">
        <v>1004</v>
      </c>
      <c r="U2335" t="s">
        <v>6609</v>
      </c>
      <c r="V2335">
        <v>2017</v>
      </c>
      <c r="W2335">
        <v>153360</v>
      </c>
      <c r="X2335">
        <v>2017</v>
      </c>
      <c r="Y2335">
        <v>153360</v>
      </c>
      <c r="Z2335">
        <v>3056.59</v>
      </c>
      <c r="AA2335" s="3">
        <f t="shared" si="1477"/>
        <v>0.91577733169547904</v>
      </c>
      <c r="AB2335" t="s">
        <v>6616</v>
      </c>
      <c r="AC2335" t="s">
        <v>6616</v>
      </c>
      <c r="AD2335" t="s">
        <v>6616</v>
      </c>
      <c r="AE2335" t="s">
        <v>6616</v>
      </c>
      <c r="AF2335" t="s">
        <v>6616</v>
      </c>
      <c r="AG2335" t="s">
        <v>6616</v>
      </c>
      <c r="AH2335" t="s">
        <v>6616</v>
      </c>
      <c r="AI2335" t="s">
        <v>6618</v>
      </c>
      <c r="AJ2335" t="s">
        <v>6618</v>
      </c>
      <c r="AK2335" t="s">
        <v>6618</v>
      </c>
      <c r="AL2335" t="s">
        <v>6618</v>
      </c>
      <c r="AM2335" t="s">
        <v>6618</v>
      </c>
      <c r="AN2335" t="s">
        <v>6618</v>
      </c>
      <c r="AO2335" t="s">
        <v>6618</v>
      </c>
      <c r="AP2335" s="3" t="str">
        <f t="shared" si="1478"/>
        <v>No</v>
      </c>
      <c r="AQ2335" s="3" t="str">
        <f t="shared" si="1479"/>
        <v>No</v>
      </c>
      <c r="AR2335" s="3" t="str">
        <f t="shared" si="1480"/>
        <v>No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1</v>
      </c>
      <c r="AY2335" t="s">
        <v>6634</v>
      </c>
      <c r="AZ2335" t="s">
        <v>6638</v>
      </c>
      <c r="BA2335">
        <v>1</v>
      </c>
      <c r="BB2335" t="s">
        <v>6616</v>
      </c>
      <c r="BC2335" t="s">
        <v>6616</v>
      </c>
      <c r="BD2335" s="4" t="str">
        <f t="shared" si="1481"/>
        <v>No</v>
      </c>
      <c r="BE2335" t="s">
        <v>6640</v>
      </c>
      <c r="BF2335" s="3" t="str">
        <f t="shared" si="1482"/>
        <v>No</v>
      </c>
      <c r="BG2335" t="s">
        <v>6645</v>
      </c>
      <c r="BH2335" s="3" t="str">
        <f t="shared" si="1483"/>
        <v>1880 S 14TH ST 102</v>
      </c>
      <c r="BI2335" s="3" t="str">
        <f t="shared" si="1484"/>
        <v>Fernandina Beach</v>
      </c>
      <c r="BJ2335" s="3" t="str">
        <f t="shared" si="1485"/>
        <v>Florida</v>
      </c>
      <c r="BK2335" s="3">
        <f t="shared" si="1486"/>
        <v>32034</v>
      </c>
      <c r="BL2335" s="3" t="str">
        <f t="shared" si="1487"/>
        <v>1880 S 14TH ST 102 FERNANDINA BEACH FL 32034</v>
      </c>
      <c r="BM2335" s="3" t="str">
        <f t="shared" si="1488"/>
        <v/>
      </c>
      <c r="BN2335" s="3" t="str">
        <f t="shared" si="1489"/>
        <v>Pass</v>
      </c>
      <c r="BO2335" s="3" t="str">
        <f t="shared" si="1490"/>
        <v>No</v>
      </c>
      <c r="BP2335" s="3" t="str">
        <f t="shared" si="1491"/>
        <v>FV&lt;$10K</v>
      </c>
      <c r="BQ2335" t="s">
        <v>6650</v>
      </c>
      <c r="BR2335" s="3" t="str">
        <f t="shared" si="1492"/>
        <v>No, &lt; $20K Lien</v>
      </c>
      <c r="BS2335" s="3" t="str">
        <f t="shared" si="1493"/>
        <v>No, Lien &lt; $20K</v>
      </c>
      <c r="BT2335" t="s">
        <v>6650</v>
      </c>
      <c r="BU2335" s="3" t="str">
        <f t="shared" si="1494"/>
        <v>No</v>
      </c>
      <c r="BV2335" s="3" t="str">
        <f t="shared" si="1495"/>
        <v>No</v>
      </c>
      <c r="BW2335" s="3">
        <f t="shared" si="1496"/>
        <v>1</v>
      </c>
      <c r="BX2335" s="3" t="str">
        <f t="shared" si="1497"/>
        <v>No</v>
      </c>
      <c r="BY2335" s="3">
        <f t="shared" si="1498"/>
        <v>153360</v>
      </c>
      <c r="BZ2335">
        <v>1</v>
      </c>
      <c r="CA2335" s="3">
        <f t="shared" si="1499"/>
        <v>153360</v>
      </c>
      <c r="CC2335" s="3">
        <f t="shared" si="1500"/>
        <v>0</v>
      </c>
      <c r="CD2335" s="3">
        <f t="shared" si="1501"/>
        <v>0</v>
      </c>
      <c r="CE2335" s="3" t="str">
        <f t="shared" si="1502"/>
        <v/>
      </c>
      <c r="CF2335" s="3" t="e">
        <f>HLOOKUP(CE2335,'Valuation Data'!$D$2:$K$5,4,FALSE)</f>
        <v>#N/A</v>
      </c>
      <c r="CG2335" s="3">
        <f t="shared" si="1503"/>
        <v>153360</v>
      </c>
      <c r="CH2335" s="3" t="str">
        <f t="shared" si="1504"/>
        <v>No</v>
      </c>
      <c r="CI2335" s="3" t="str">
        <f>VLOOKUP(R2335,'Use Codes &amp; County Type'!A:D,4,FALSE)</f>
        <v>R</v>
      </c>
      <c r="CJ2335" s="3" t="str">
        <f t="shared" si="1505"/>
        <v>No</v>
      </c>
      <c r="CK2335" s="3" t="str">
        <f t="shared" si="1506"/>
        <v>No</v>
      </c>
      <c r="CL2335" s="3">
        <f t="shared" si="1507"/>
        <v>0.35</v>
      </c>
      <c r="CM2335" s="3">
        <f t="shared" si="1508"/>
        <v>53676</v>
      </c>
      <c r="CN2335" s="3">
        <f t="shared" si="1509"/>
        <v>16688.5</v>
      </c>
      <c r="CO2335" s="3">
        <f t="shared" si="1510"/>
        <v>36987.5</v>
      </c>
      <c r="CP2335" s="3">
        <f t="shared" si="1511"/>
        <v>0.10881911841418884</v>
      </c>
      <c r="CR2335" s="3" t="str">
        <f t="shared" si="1512"/>
        <v>No</v>
      </c>
      <c r="CV2335" s="3" t="str">
        <f t="shared" si="1513"/>
        <v>*Bid</v>
      </c>
      <c r="CW2335" s="3">
        <f t="shared" si="1514"/>
        <v>2334</v>
      </c>
      <c r="CX2335" s="3">
        <f t="shared" si="1515"/>
        <v>3337.7</v>
      </c>
      <c r="CY2335" s="3" t="str">
        <f t="shared" si="1516"/>
        <v>Ok</v>
      </c>
      <c r="CZ2335">
        <v>0</v>
      </c>
      <c r="DA2335">
        <v>0</v>
      </c>
    </row>
    <row r="2336" spans="1:105" x14ac:dyDescent="0.25">
      <c r="A2336">
        <v>2335</v>
      </c>
      <c r="B2336" t="s">
        <v>3</v>
      </c>
      <c r="C2336" t="s">
        <v>2444</v>
      </c>
      <c r="D2336">
        <v>3326.05</v>
      </c>
      <c r="E2336">
        <v>2017</v>
      </c>
      <c r="F2336">
        <v>3326.05</v>
      </c>
      <c r="G2336">
        <v>3326.05</v>
      </c>
      <c r="H2336" s="3">
        <f t="shared" si="1476"/>
        <v>0</v>
      </c>
      <c r="I2336">
        <v>1880</v>
      </c>
      <c r="J2336" t="s">
        <v>2736</v>
      </c>
      <c r="K2336" t="s">
        <v>2738</v>
      </c>
      <c r="L2336">
        <v>32034</v>
      </c>
      <c r="M2336" t="s">
        <v>4525</v>
      </c>
      <c r="N2336" t="s">
        <v>4761</v>
      </c>
      <c r="O2336">
        <v>-81.454663547789906</v>
      </c>
      <c r="P2336">
        <v>30.645583956138601</v>
      </c>
      <c r="Q2336" t="s">
        <v>6346</v>
      </c>
      <c r="R2336">
        <v>4</v>
      </c>
      <c r="S2336" t="s">
        <v>6573</v>
      </c>
      <c r="T2336">
        <v>1004</v>
      </c>
      <c r="U2336" t="s">
        <v>6609</v>
      </c>
      <c r="V2336">
        <v>2017</v>
      </c>
      <c r="W2336">
        <v>152820</v>
      </c>
      <c r="X2336">
        <v>2017</v>
      </c>
      <c r="Y2336">
        <v>152820</v>
      </c>
      <c r="Z2336">
        <v>3045.82</v>
      </c>
      <c r="AA2336" s="3">
        <f t="shared" si="1477"/>
        <v>0.91574690699177708</v>
      </c>
      <c r="AB2336" t="s">
        <v>6616</v>
      </c>
      <c r="AC2336" t="s">
        <v>6616</v>
      </c>
      <c r="AD2336" t="s">
        <v>6616</v>
      </c>
      <c r="AE2336" t="s">
        <v>6616</v>
      </c>
      <c r="AF2336" t="s">
        <v>6616</v>
      </c>
      <c r="AG2336" t="s">
        <v>6616</v>
      </c>
      <c r="AH2336" t="s">
        <v>6616</v>
      </c>
      <c r="AI2336" t="s">
        <v>6618</v>
      </c>
      <c r="AJ2336" t="s">
        <v>6618</v>
      </c>
      <c r="AK2336" t="s">
        <v>6618</v>
      </c>
      <c r="AL2336" t="s">
        <v>6618</v>
      </c>
      <c r="AM2336" t="s">
        <v>6618</v>
      </c>
      <c r="AN2336" t="s">
        <v>6618</v>
      </c>
      <c r="AO2336" t="s">
        <v>6618</v>
      </c>
      <c r="AP2336" s="3" t="str">
        <f t="shared" si="1478"/>
        <v>No</v>
      </c>
      <c r="AQ2336" s="3" t="str">
        <f t="shared" si="1479"/>
        <v>No</v>
      </c>
      <c r="AR2336" s="3" t="str">
        <f t="shared" si="1480"/>
        <v>No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1</v>
      </c>
      <c r="AY2336" t="s">
        <v>6634</v>
      </c>
      <c r="AZ2336" t="s">
        <v>6638</v>
      </c>
      <c r="BA2336">
        <v>1</v>
      </c>
      <c r="BB2336" t="s">
        <v>6616</v>
      </c>
      <c r="BC2336" t="s">
        <v>6616</v>
      </c>
      <c r="BD2336" s="4" t="str">
        <f t="shared" si="1481"/>
        <v>No</v>
      </c>
      <c r="BE2336" t="s">
        <v>6640</v>
      </c>
      <c r="BF2336" s="3" t="str">
        <f t="shared" si="1482"/>
        <v>No</v>
      </c>
      <c r="BG2336" t="s">
        <v>6645</v>
      </c>
      <c r="BH2336" s="3" t="str">
        <f t="shared" si="1483"/>
        <v>1880 S 14TH ST 103</v>
      </c>
      <c r="BI2336" s="3" t="str">
        <f t="shared" si="1484"/>
        <v>Fernandina Beach</v>
      </c>
      <c r="BJ2336" s="3" t="str">
        <f t="shared" si="1485"/>
        <v>Florida</v>
      </c>
      <c r="BK2336" s="3">
        <f t="shared" si="1486"/>
        <v>32034</v>
      </c>
      <c r="BL2336" s="3" t="str">
        <f t="shared" si="1487"/>
        <v>1880 S 14TH ST 103 FERNANDINA BEACH FL 32034</v>
      </c>
      <c r="BM2336" s="3" t="str">
        <f t="shared" si="1488"/>
        <v/>
      </c>
      <c r="BN2336" s="3" t="str">
        <f t="shared" si="1489"/>
        <v>Pass</v>
      </c>
      <c r="BO2336" s="3" t="str">
        <f t="shared" si="1490"/>
        <v>No</v>
      </c>
      <c r="BP2336" s="3" t="str">
        <f t="shared" si="1491"/>
        <v>FV&lt;$10K</v>
      </c>
      <c r="BQ2336" t="s">
        <v>6650</v>
      </c>
      <c r="BR2336" s="3" t="str">
        <f t="shared" si="1492"/>
        <v>No, &lt; $20K Lien</v>
      </c>
      <c r="BS2336" s="3" t="str">
        <f t="shared" si="1493"/>
        <v>No, Lien &lt; $20K</v>
      </c>
      <c r="BT2336" t="s">
        <v>6650</v>
      </c>
      <c r="BU2336" s="3" t="str">
        <f t="shared" si="1494"/>
        <v>No</v>
      </c>
      <c r="BV2336" s="3" t="str">
        <f t="shared" si="1495"/>
        <v>No</v>
      </c>
      <c r="BW2336" s="3">
        <f t="shared" si="1496"/>
        <v>1</v>
      </c>
      <c r="BX2336" s="3" t="str">
        <f t="shared" si="1497"/>
        <v>No</v>
      </c>
      <c r="BY2336" s="3">
        <f t="shared" si="1498"/>
        <v>152820</v>
      </c>
      <c r="BZ2336">
        <v>1</v>
      </c>
      <c r="CA2336" s="3">
        <f t="shared" si="1499"/>
        <v>152820</v>
      </c>
      <c r="CC2336" s="3">
        <f t="shared" si="1500"/>
        <v>0</v>
      </c>
      <c r="CD2336" s="3">
        <f t="shared" si="1501"/>
        <v>0</v>
      </c>
      <c r="CE2336" s="3" t="str">
        <f t="shared" si="1502"/>
        <v/>
      </c>
      <c r="CF2336" s="3" t="e">
        <f>HLOOKUP(CE2336,'Valuation Data'!$D$2:$K$5,4,FALSE)</f>
        <v>#N/A</v>
      </c>
      <c r="CG2336" s="3">
        <f t="shared" si="1503"/>
        <v>152820</v>
      </c>
      <c r="CH2336" s="3" t="str">
        <f t="shared" si="1504"/>
        <v>No</v>
      </c>
      <c r="CI2336" s="3" t="str">
        <f>VLOOKUP(R2336,'Use Codes &amp; County Type'!A:D,4,FALSE)</f>
        <v>R</v>
      </c>
      <c r="CJ2336" s="3" t="str">
        <f t="shared" si="1505"/>
        <v>No</v>
      </c>
      <c r="CK2336" s="3" t="str">
        <f t="shared" si="1506"/>
        <v>No</v>
      </c>
      <c r="CL2336" s="3">
        <f t="shared" si="1507"/>
        <v>0.35</v>
      </c>
      <c r="CM2336" s="3">
        <f t="shared" si="1508"/>
        <v>53487</v>
      </c>
      <c r="CN2336" s="3">
        <f t="shared" si="1509"/>
        <v>16630.25</v>
      </c>
      <c r="CO2336" s="3">
        <f t="shared" si="1510"/>
        <v>36856.75</v>
      </c>
      <c r="CP2336" s="3">
        <f t="shared" si="1511"/>
        <v>0.10882247088077476</v>
      </c>
      <c r="CR2336" s="3" t="str">
        <f t="shared" si="1512"/>
        <v>No</v>
      </c>
      <c r="CV2336" s="3" t="str">
        <f t="shared" si="1513"/>
        <v>*Bid</v>
      </c>
      <c r="CW2336" s="3">
        <f t="shared" si="1514"/>
        <v>2335</v>
      </c>
      <c r="CX2336" s="3">
        <f t="shared" si="1515"/>
        <v>3326.05</v>
      </c>
      <c r="CY2336" s="3" t="str">
        <f t="shared" si="1516"/>
        <v>Ok</v>
      </c>
      <c r="CZ2336">
        <v>0</v>
      </c>
      <c r="DA2336">
        <v>0</v>
      </c>
    </row>
    <row r="2337" spans="1:105" x14ac:dyDescent="0.25">
      <c r="A2337">
        <v>2336</v>
      </c>
      <c r="B2337" t="s">
        <v>3</v>
      </c>
      <c r="C2337" t="s">
        <v>2445</v>
      </c>
      <c r="D2337">
        <v>5359.34</v>
      </c>
      <c r="E2337">
        <v>2017</v>
      </c>
      <c r="F2337">
        <v>5359.34</v>
      </c>
      <c r="G2337">
        <v>5359.34</v>
      </c>
      <c r="H2337" s="3">
        <f t="shared" si="1476"/>
        <v>0</v>
      </c>
      <c r="I2337">
        <v>3350</v>
      </c>
      <c r="J2337" t="s">
        <v>2736</v>
      </c>
      <c r="K2337" t="s">
        <v>2738</v>
      </c>
      <c r="L2337">
        <v>32034</v>
      </c>
      <c r="M2337" t="s">
        <v>4526</v>
      </c>
      <c r="N2337" t="s">
        <v>4761</v>
      </c>
      <c r="O2337">
        <v>-81.440177793745704</v>
      </c>
      <c r="P2337">
        <v>30.619519930296399</v>
      </c>
      <c r="Q2337" t="s">
        <v>6347</v>
      </c>
      <c r="R2337">
        <v>4</v>
      </c>
      <c r="S2337" t="s">
        <v>6573</v>
      </c>
      <c r="T2337">
        <v>1004</v>
      </c>
      <c r="U2337" t="s">
        <v>6609</v>
      </c>
      <c r="V2337">
        <v>2017</v>
      </c>
      <c r="W2337">
        <v>246235</v>
      </c>
      <c r="X2337">
        <v>2017</v>
      </c>
      <c r="Y2337">
        <v>249000</v>
      </c>
      <c r="Z2337">
        <v>4925.88</v>
      </c>
      <c r="AA2337" s="3">
        <f t="shared" si="1477"/>
        <v>0.91912063798900612</v>
      </c>
      <c r="AB2337" t="s">
        <v>6616</v>
      </c>
      <c r="AC2337" t="s">
        <v>6616</v>
      </c>
      <c r="AD2337" t="s">
        <v>6616</v>
      </c>
      <c r="AE2337" t="s">
        <v>6616</v>
      </c>
      <c r="AF2337" t="s">
        <v>6616</v>
      </c>
      <c r="AG2337" t="s">
        <v>6616</v>
      </c>
      <c r="AH2337" t="s">
        <v>6616</v>
      </c>
      <c r="AI2337" t="s">
        <v>6618</v>
      </c>
      <c r="AJ2337" t="s">
        <v>6618</v>
      </c>
      <c r="AK2337" t="s">
        <v>6618</v>
      </c>
      <c r="AL2337" t="s">
        <v>6618</v>
      </c>
      <c r="AM2337" t="s">
        <v>6618</v>
      </c>
      <c r="AN2337" t="s">
        <v>6618</v>
      </c>
      <c r="AO2337" t="s">
        <v>6618</v>
      </c>
      <c r="AP2337" s="3" t="str">
        <f t="shared" si="1478"/>
        <v>No</v>
      </c>
      <c r="AQ2337" s="3" t="str">
        <f t="shared" si="1479"/>
        <v>No</v>
      </c>
      <c r="AR2337" s="3" t="str">
        <f t="shared" si="1480"/>
        <v>No</v>
      </c>
      <c r="AS2337">
        <v>0</v>
      </c>
      <c r="AT2337">
        <v>0</v>
      </c>
      <c r="AU2337">
        <v>0</v>
      </c>
      <c r="AV2337">
        <v>0</v>
      </c>
      <c r="AW2337">
        <v>1</v>
      </c>
      <c r="AX2337">
        <v>6</v>
      </c>
      <c r="AY2337" t="s">
        <v>6635</v>
      </c>
      <c r="AZ2337" t="s">
        <v>6638</v>
      </c>
      <c r="BA2337">
        <v>1</v>
      </c>
      <c r="BB2337" t="s">
        <v>6616</v>
      </c>
      <c r="BC2337" t="s">
        <v>6616</v>
      </c>
      <c r="BD2337" s="4" t="str">
        <f t="shared" si="1481"/>
        <v>Yes</v>
      </c>
      <c r="BE2337" t="s">
        <v>6640</v>
      </c>
      <c r="BF2337" s="3" t="str">
        <f t="shared" si="1482"/>
        <v>No</v>
      </c>
      <c r="BG2337" t="s">
        <v>6645</v>
      </c>
      <c r="BH2337" s="3" t="str">
        <f t="shared" si="1483"/>
        <v>3350 S FLETCHER AV 2K</v>
      </c>
      <c r="BI2337" s="3" t="str">
        <f t="shared" si="1484"/>
        <v>Fernandina Beach</v>
      </c>
      <c r="BJ2337" s="3" t="str">
        <f t="shared" si="1485"/>
        <v>Florida</v>
      </c>
      <c r="BK2337" s="3">
        <f t="shared" si="1486"/>
        <v>32034</v>
      </c>
      <c r="BL2337" s="3" t="str">
        <f t="shared" si="1487"/>
        <v>3350 S FLETCHER AV 2K FERNANDINA BEACH FL 32034</v>
      </c>
      <c r="BM2337" s="3" t="str">
        <f t="shared" si="1488"/>
        <v/>
      </c>
      <c r="BN2337" s="3" t="str">
        <f t="shared" si="1489"/>
        <v>Pass</v>
      </c>
      <c r="BO2337" s="3" t="str">
        <f t="shared" si="1490"/>
        <v>No</v>
      </c>
      <c r="BP2337" s="3" t="str">
        <f t="shared" si="1491"/>
        <v>FV&lt;$10K</v>
      </c>
      <c r="BQ2337" t="s">
        <v>6650</v>
      </c>
      <c r="BR2337" s="3" t="str">
        <f t="shared" si="1492"/>
        <v>No, &lt; $20K Lien</v>
      </c>
      <c r="BS2337" s="3" t="str">
        <f t="shared" si="1493"/>
        <v>No, Lien &lt; $20K</v>
      </c>
      <c r="BT2337" t="s">
        <v>6650</v>
      </c>
      <c r="BU2337" s="3" t="str">
        <f t="shared" si="1494"/>
        <v>No</v>
      </c>
      <c r="BV2337" s="3" t="str">
        <f t="shared" si="1495"/>
        <v>No</v>
      </c>
      <c r="BW2337" s="3">
        <f t="shared" si="1496"/>
        <v>1</v>
      </c>
      <c r="BX2337" s="3" t="str">
        <f t="shared" si="1497"/>
        <v>No</v>
      </c>
      <c r="BY2337" s="3">
        <f t="shared" si="1498"/>
        <v>246235</v>
      </c>
      <c r="BZ2337">
        <v>1</v>
      </c>
      <c r="CA2337" s="3">
        <f t="shared" si="1499"/>
        <v>246235</v>
      </c>
      <c r="CC2337" s="3">
        <f t="shared" si="1500"/>
        <v>0</v>
      </c>
      <c r="CD2337" s="3">
        <f t="shared" si="1501"/>
        <v>0</v>
      </c>
      <c r="CE2337" s="3" t="str">
        <f t="shared" si="1502"/>
        <v/>
      </c>
      <c r="CF2337" s="3" t="e">
        <f>HLOOKUP(CE2337,'Valuation Data'!$D$2:$K$5,4,FALSE)</f>
        <v>#N/A</v>
      </c>
      <c r="CG2337" s="3">
        <f t="shared" si="1503"/>
        <v>246235</v>
      </c>
      <c r="CH2337" s="3" t="str">
        <f t="shared" si="1504"/>
        <v>No</v>
      </c>
      <c r="CI2337" s="3" t="str">
        <f>VLOOKUP(R2337,'Use Codes &amp; County Type'!A:D,4,FALSE)</f>
        <v>R</v>
      </c>
      <c r="CJ2337" s="3" t="str">
        <f t="shared" si="1505"/>
        <v>No</v>
      </c>
      <c r="CK2337" s="3" t="str">
        <f t="shared" si="1506"/>
        <v>No</v>
      </c>
      <c r="CL2337" s="3">
        <f t="shared" si="1507"/>
        <v>0.35</v>
      </c>
      <c r="CM2337" s="3">
        <f t="shared" si="1508"/>
        <v>86182.25</v>
      </c>
      <c r="CN2337" s="3">
        <f t="shared" si="1509"/>
        <v>26796.7</v>
      </c>
      <c r="CO2337" s="3">
        <f t="shared" si="1510"/>
        <v>59385.55</v>
      </c>
      <c r="CP2337" s="3">
        <f t="shared" si="1511"/>
        <v>0.10882571527199626</v>
      </c>
      <c r="CR2337" s="3" t="str">
        <f t="shared" si="1512"/>
        <v>No</v>
      </c>
      <c r="CV2337" s="3" t="str">
        <f t="shared" si="1513"/>
        <v>*Bid</v>
      </c>
      <c r="CW2337" s="3">
        <f t="shared" si="1514"/>
        <v>2336</v>
      </c>
      <c r="CX2337" s="3">
        <f t="shared" si="1515"/>
        <v>5359.34</v>
      </c>
      <c r="CY2337" s="3" t="str">
        <f t="shared" si="1516"/>
        <v>Ok</v>
      </c>
      <c r="CZ2337">
        <v>0</v>
      </c>
      <c r="DA2337">
        <v>0</v>
      </c>
    </row>
    <row r="2338" spans="1:105" x14ac:dyDescent="0.25">
      <c r="A2338">
        <v>2337</v>
      </c>
      <c r="B2338" t="s">
        <v>3</v>
      </c>
      <c r="C2338" t="s">
        <v>2446</v>
      </c>
      <c r="D2338">
        <v>5359.34</v>
      </c>
      <c r="E2338">
        <v>2017</v>
      </c>
      <c r="F2338">
        <v>5359.34</v>
      </c>
      <c r="G2338">
        <v>5359.34</v>
      </c>
      <c r="H2338" s="3">
        <f t="shared" si="1476"/>
        <v>0</v>
      </c>
      <c r="I2338">
        <v>3350</v>
      </c>
      <c r="J2338" t="s">
        <v>2736</v>
      </c>
      <c r="K2338" t="s">
        <v>2738</v>
      </c>
      <c r="L2338">
        <v>32034</v>
      </c>
      <c r="M2338" t="s">
        <v>4527</v>
      </c>
      <c r="N2338" t="s">
        <v>4761</v>
      </c>
      <c r="O2338">
        <v>-81.440177793745704</v>
      </c>
      <c r="P2338">
        <v>30.619519930296399</v>
      </c>
      <c r="Q2338" t="s">
        <v>6348</v>
      </c>
      <c r="R2338">
        <v>4</v>
      </c>
      <c r="S2338" t="s">
        <v>6573</v>
      </c>
      <c r="T2338">
        <v>1004</v>
      </c>
      <c r="U2338" t="s">
        <v>6609</v>
      </c>
      <c r="V2338">
        <v>2017</v>
      </c>
      <c r="W2338">
        <v>246235</v>
      </c>
      <c r="X2338">
        <v>2017</v>
      </c>
      <c r="Y2338">
        <v>249000</v>
      </c>
      <c r="Z2338">
        <v>4925.88</v>
      </c>
      <c r="AA2338" s="3">
        <f t="shared" si="1477"/>
        <v>0.91912063798900612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 s="3" t="str">
        <f t="shared" si="1478"/>
        <v>No</v>
      </c>
      <c r="AQ2338" s="3" t="str">
        <f t="shared" si="1479"/>
        <v>No</v>
      </c>
      <c r="AR2338" s="3" t="str">
        <f t="shared" si="1480"/>
        <v>No</v>
      </c>
      <c r="AS2338">
        <v>0</v>
      </c>
      <c r="AT2338">
        <v>0</v>
      </c>
      <c r="AU2338">
        <v>0</v>
      </c>
      <c r="AV2338">
        <v>0</v>
      </c>
      <c r="AW2338">
        <v>1</v>
      </c>
      <c r="AX2338">
        <v>6</v>
      </c>
      <c r="AY2338" t="s">
        <v>6635</v>
      </c>
      <c r="AZ2338">
        <v>0</v>
      </c>
      <c r="BA2338">
        <v>0</v>
      </c>
      <c r="BB2338" t="s">
        <v>6616</v>
      </c>
      <c r="BC2338">
        <v>0</v>
      </c>
      <c r="BD2338" s="4" t="str">
        <f t="shared" si="1481"/>
        <v>Yes</v>
      </c>
      <c r="BE2338" t="s">
        <v>6640</v>
      </c>
      <c r="BF2338" s="3" t="str">
        <f t="shared" si="1482"/>
        <v>No</v>
      </c>
      <c r="BG2338" t="s">
        <v>6645</v>
      </c>
      <c r="BH2338" s="3" t="str">
        <f t="shared" si="1483"/>
        <v>3350 S FLETCHER AV 2L</v>
      </c>
      <c r="BI2338" s="3" t="str">
        <f t="shared" si="1484"/>
        <v>Fernandina Beach</v>
      </c>
      <c r="BJ2338" s="3" t="str">
        <f t="shared" si="1485"/>
        <v>Florida</v>
      </c>
      <c r="BK2338" s="3">
        <f t="shared" si="1486"/>
        <v>32034</v>
      </c>
      <c r="BL2338" s="3" t="str">
        <f t="shared" si="1487"/>
        <v>3350 S FLETCHER AV 2L FERNANDINA BEACH FL 32034</v>
      </c>
      <c r="BM2338" s="3" t="str">
        <f t="shared" si="1488"/>
        <v/>
      </c>
      <c r="BN2338" s="3" t="str">
        <f t="shared" si="1489"/>
        <v>Pass</v>
      </c>
      <c r="BO2338" s="3" t="str">
        <f t="shared" si="1490"/>
        <v>No</v>
      </c>
      <c r="BP2338" s="3" t="str">
        <f t="shared" si="1491"/>
        <v>FV&lt;$10K</v>
      </c>
      <c r="BQ2338" t="s">
        <v>6650</v>
      </c>
      <c r="BR2338" s="3" t="str">
        <f t="shared" si="1492"/>
        <v>No, &lt; $20K Lien</v>
      </c>
      <c r="BS2338" s="3" t="str">
        <f t="shared" si="1493"/>
        <v>No, Lien &lt; $20K</v>
      </c>
      <c r="BT2338" t="s">
        <v>6650</v>
      </c>
      <c r="BU2338" s="3" t="str">
        <f t="shared" si="1494"/>
        <v>No</v>
      </c>
      <c r="BV2338" s="3" t="str">
        <f t="shared" si="1495"/>
        <v>No</v>
      </c>
      <c r="BW2338" s="3">
        <f t="shared" si="1496"/>
        <v>0</v>
      </c>
      <c r="BX2338" s="3" t="str">
        <f t="shared" si="1497"/>
        <v>No</v>
      </c>
      <c r="BY2338" s="3">
        <f t="shared" si="1498"/>
        <v>246235</v>
      </c>
      <c r="BZ2338">
        <v>1</v>
      </c>
      <c r="CA2338" s="3">
        <f t="shared" si="1499"/>
        <v>246235</v>
      </c>
      <c r="CC2338" s="3">
        <f t="shared" si="1500"/>
        <v>0</v>
      </c>
      <c r="CD2338" s="3">
        <f t="shared" si="1501"/>
        <v>0</v>
      </c>
      <c r="CE2338" s="3" t="str">
        <f t="shared" si="1502"/>
        <v/>
      </c>
      <c r="CF2338" s="3" t="e">
        <f>HLOOKUP(CE2338,'Valuation Data'!$D$2:$K$5,4,FALSE)</f>
        <v>#N/A</v>
      </c>
      <c r="CG2338" s="3">
        <f t="shared" si="1503"/>
        <v>246235</v>
      </c>
      <c r="CH2338" s="3" t="str">
        <f t="shared" si="1504"/>
        <v>No</v>
      </c>
      <c r="CI2338" s="3" t="str">
        <f>VLOOKUP(R2338,'Use Codes &amp; County Type'!A:D,4,FALSE)</f>
        <v>R</v>
      </c>
      <c r="CJ2338" s="3" t="str">
        <f t="shared" si="1505"/>
        <v>No</v>
      </c>
      <c r="CK2338" s="3" t="str">
        <f t="shared" si="1506"/>
        <v>No</v>
      </c>
      <c r="CL2338" s="3">
        <f t="shared" si="1507"/>
        <v>0.35</v>
      </c>
      <c r="CM2338" s="3">
        <f t="shared" si="1508"/>
        <v>86182.25</v>
      </c>
      <c r="CN2338" s="3">
        <f t="shared" si="1509"/>
        <v>21437.360000000001</v>
      </c>
      <c r="CO2338" s="3">
        <f t="shared" si="1510"/>
        <v>64744.89</v>
      </c>
      <c r="CP2338" s="3">
        <f t="shared" si="1511"/>
        <v>8.7060572217597013E-2</v>
      </c>
      <c r="CR2338" s="3" t="str">
        <f t="shared" si="1512"/>
        <v>No</v>
      </c>
      <c r="CV2338" s="3" t="str">
        <f t="shared" si="1513"/>
        <v>*Bid</v>
      </c>
      <c r="CW2338" s="3">
        <f t="shared" si="1514"/>
        <v>2337</v>
      </c>
      <c r="CX2338" s="3">
        <f t="shared" si="1515"/>
        <v>5359.34</v>
      </c>
      <c r="CY2338" s="3" t="str">
        <f t="shared" si="1516"/>
        <v>Ok</v>
      </c>
      <c r="CZ2338">
        <v>0</v>
      </c>
      <c r="DA2338">
        <v>0</v>
      </c>
    </row>
    <row r="2339" spans="1:105" x14ac:dyDescent="0.25">
      <c r="A2339">
        <v>2338</v>
      </c>
      <c r="B2339" t="s">
        <v>3</v>
      </c>
      <c r="C2339" t="s">
        <v>2447</v>
      </c>
      <c r="D2339">
        <v>5359.34</v>
      </c>
      <c r="E2339">
        <v>2017</v>
      </c>
      <c r="F2339">
        <v>5359.34</v>
      </c>
      <c r="G2339">
        <v>5359.34</v>
      </c>
      <c r="H2339" s="3">
        <f t="shared" si="1476"/>
        <v>0</v>
      </c>
      <c r="I2339">
        <v>3350</v>
      </c>
      <c r="J2339" t="s">
        <v>2736</v>
      </c>
      <c r="K2339" t="s">
        <v>2738</v>
      </c>
      <c r="L2339">
        <v>32034</v>
      </c>
      <c r="M2339" t="s">
        <v>4528</v>
      </c>
      <c r="N2339" t="s">
        <v>4761</v>
      </c>
      <c r="O2339">
        <v>-81.440177793745704</v>
      </c>
      <c r="P2339">
        <v>30.619519930296399</v>
      </c>
      <c r="Q2339" t="s">
        <v>6349</v>
      </c>
      <c r="R2339">
        <v>4</v>
      </c>
      <c r="S2339" t="s">
        <v>6573</v>
      </c>
      <c r="T2339">
        <v>1004</v>
      </c>
      <c r="U2339" t="s">
        <v>6609</v>
      </c>
      <c r="V2339">
        <v>2017</v>
      </c>
      <c r="W2339">
        <v>246235</v>
      </c>
      <c r="X2339">
        <v>2017</v>
      </c>
      <c r="Y2339">
        <v>249000</v>
      </c>
      <c r="Z2339">
        <v>4925.88</v>
      </c>
      <c r="AA2339" s="3">
        <f t="shared" si="1477"/>
        <v>0.91912063798900612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 s="3" t="str">
        <f t="shared" si="1478"/>
        <v>No</v>
      </c>
      <c r="AQ2339" s="3" t="str">
        <f t="shared" si="1479"/>
        <v>No</v>
      </c>
      <c r="AR2339" s="3" t="str">
        <f t="shared" si="1480"/>
        <v>No</v>
      </c>
      <c r="AS2339">
        <v>0</v>
      </c>
      <c r="AT2339">
        <v>0</v>
      </c>
      <c r="AU2339">
        <v>0</v>
      </c>
      <c r="AV2339">
        <v>0</v>
      </c>
      <c r="AW2339">
        <v>1</v>
      </c>
      <c r="AX2339">
        <v>6</v>
      </c>
      <c r="AY2339" t="s">
        <v>6635</v>
      </c>
      <c r="AZ2339">
        <v>0</v>
      </c>
      <c r="BA2339">
        <v>0</v>
      </c>
      <c r="BB2339" t="s">
        <v>6616</v>
      </c>
      <c r="BC2339">
        <v>0</v>
      </c>
      <c r="BD2339" s="4" t="str">
        <f t="shared" si="1481"/>
        <v>Yes</v>
      </c>
      <c r="BE2339" t="s">
        <v>6640</v>
      </c>
      <c r="BF2339" s="3" t="str">
        <f t="shared" si="1482"/>
        <v>No</v>
      </c>
      <c r="BG2339" t="s">
        <v>6645</v>
      </c>
      <c r="BH2339" s="3" t="str">
        <f t="shared" si="1483"/>
        <v>3350 S FLETCHER AV 3B</v>
      </c>
      <c r="BI2339" s="3" t="str">
        <f t="shared" si="1484"/>
        <v>Fernandina Beach</v>
      </c>
      <c r="BJ2339" s="3" t="str">
        <f t="shared" si="1485"/>
        <v>Florida</v>
      </c>
      <c r="BK2339" s="3">
        <f t="shared" si="1486"/>
        <v>32034</v>
      </c>
      <c r="BL2339" s="3" t="str">
        <f t="shared" si="1487"/>
        <v>3350 S FLETCHER AV 3B FERNANDINA BEACH FL 32034</v>
      </c>
      <c r="BM2339" s="3" t="str">
        <f t="shared" si="1488"/>
        <v/>
      </c>
      <c r="BN2339" s="3" t="str">
        <f t="shared" si="1489"/>
        <v>Pass</v>
      </c>
      <c r="BO2339" s="3" t="str">
        <f t="shared" si="1490"/>
        <v>No</v>
      </c>
      <c r="BP2339" s="3" t="str">
        <f t="shared" si="1491"/>
        <v>FV&lt;$10K</v>
      </c>
      <c r="BQ2339" t="s">
        <v>6650</v>
      </c>
      <c r="BR2339" s="3" t="str">
        <f t="shared" si="1492"/>
        <v>No, &lt; $20K Lien</v>
      </c>
      <c r="BS2339" s="3" t="str">
        <f t="shared" si="1493"/>
        <v>No, Lien &lt; $20K</v>
      </c>
      <c r="BT2339" t="s">
        <v>6650</v>
      </c>
      <c r="BU2339" s="3" t="str">
        <f t="shared" si="1494"/>
        <v>No</v>
      </c>
      <c r="BV2339" s="3" t="str">
        <f t="shared" si="1495"/>
        <v>No</v>
      </c>
      <c r="BW2339" s="3">
        <f t="shared" si="1496"/>
        <v>0</v>
      </c>
      <c r="BX2339" s="3" t="str">
        <f t="shared" si="1497"/>
        <v>No</v>
      </c>
      <c r="BY2339" s="3">
        <f t="shared" si="1498"/>
        <v>246235</v>
      </c>
      <c r="BZ2339">
        <v>1</v>
      </c>
      <c r="CA2339" s="3">
        <f t="shared" si="1499"/>
        <v>246235</v>
      </c>
      <c r="CC2339" s="3">
        <f t="shared" si="1500"/>
        <v>0</v>
      </c>
      <c r="CD2339" s="3">
        <f t="shared" si="1501"/>
        <v>0</v>
      </c>
      <c r="CE2339" s="3" t="str">
        <f t="shared" si="1502"/>
        <v/>
      </c>
      <c r="CF2339" s="3" t="e">
        <f>HLOOKUP(CE2339,'Valuation Data'!$D$2:$K$5,4,FALSE)</f>
        <v>#N/A</v>
      </c>
      <c r="CG2339" s="3">
        <f t="shared" si="1503"/>
        <v>246235</v>
      </c>
      <c r="CH2339" s="3" t="str">
        <f t="shared" si="1504"/>
        <v>No</v>
      </c>
      <c r="CI2339" s="3" t="str">
        <f>VLOOKUP(R2339,'Use Codes &amp; County Type'!A:D,4,FALSE)</f>
        <v>R</v>
      </c>
      <c r="CJ2339" s="3" t="str">
        <f t="shared" si="1505"/>
        <v>No</v>
      </c>
      <c r="CK2339" s="3" t="str">
        <f t="shared" si="1506"/>
        <v>No</v>
      </c>
      <c r="CL2339" s="3">
        <f t="shared" si="1507"/>
        <v>0.35</v>
      </c>
      <c r="CM2339" s="3">
        <f t="shared" si="1508"/>
        <v>86182.25</v>
      </c>
      <c r="CN2339" s="3">
        <f t="shared" si="1509"/>
        <v>21437.360000000001</v>
      </c>
      <c r="CO2339" s="3">
        <f t="shared" si="1510"/>
        <v>64744.89</v>
      </c>
      <c r="CP2339" s="3">
        <f t="shared" si="1511"/>
        <v>8.7060572217597013E-2</v>
      </c>
      <c r="CR2339" s="3" t="str">
        <f t="shared" si="1512"/>
        <v>No</v>
      </c>
      <c r="CV2339" s="3" t="str">
        <f t="shared" si="1513"/>
        <v>*Bid</v>
      </c>
      <c r="CW2339" s="3">
        <f t="shared" si="1514"/>
        <v>2338</v>
      </c>
      <c r="CX2339" s="3">
        <f t="shared" si="1515"/>
        <v>5359.34</v>
      </c>
      <c r="CY2339" s="3" t="str">
        <f t="shared" si="1516"/>
        <v>Ok</v>
      </c>
      <c r="CZ2339">
        <v>0</v>
      </c>
      <c r="DA2339">
        <v>0</v>
      </c>
    </row>
    <row r="2340" spans="1:105" x14ac:dyDescent="0.25">
      <c r="A2340">
        <v>2339</v>
      </c>
      <c r="B2340" t="s">
        <v>3</v>
      </c>
      <c r="C2340" t="s">
        <v>2448</v>
      </c>
      <c r="D2340">
        <v>5399.21</v>
      </c>
      <c r="E2340">
        <v>2017</v>
      </c>
      <c r="F2340">
        <v>5399.21</v>
      </c>
      <c r="G2340">
        <v>5399.21</v>
      </c>
      <c r="H2340" s="3">
        <f t="shared" si="1476"/>
        <v>0</v>
      </c>
      <c r="I2340">
        <v>3350</v>
      </c>
      <c r="J2340" t="s">
        <v>2736</v>
      </c>
      <c r="K2340" t="s">
        <v>2738</v>
      </c>
      <c r="L2340">
        <v>32034</v>
      </c>
      <c r="M2340" t="s">
        <v>4529</v>
      </c>
      <c r="N2340" t="s">
        <v>4761</v>
      </c>
      <c r="O2340">
        <v>-81.440177793745704</v>
      </c>
      <c r="P2340">
        <v>30.619519930296399</v>
      </c>
      <c r="Q2340" t="s">
        <v>6350</v>
      </c>
      <c r="R2340">
        <v>4</v>
      </c>
      <c r="S2340" t="s">
        <v>6573</v>
      </c>
      <c r="T2340">
        <v>1004</v>
      </c>
      <c r="U2340" t="s">
        <v>6609</v>
      </c>
      <c r="V2340">
        <v>2017</v>
      </c>
      <c r="W2340">
        <v>249000</v>
      </c>
      <c r="X2340">
        <v>2017</v>
      </c>
      <c r="Y2340">
        <v>249000</v>
      </c>
      <c r="Z2340">
        <v>4962.75</v>
      </c>
      <c r="AA2340" s="3">
        <f t="shared" si="1477"/>
        <v>0.91916224781032785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 s="3" t="str">
        <f t="shared" si="1478"/>
        <v>No</v>
      </c>
      <c r="AQ2340" s="3" t="str">
        <f t="shared" si="1479"/>
        <v>No</v>
      </c>
      <c r="AR2340" s="3" t="str">
        <f t="shared" si="1480"/>
        <v>No</v>
      </c>
      <c r="AS2340">
        <v>0</v>
      </c>
      <c r="AT2340">
        <v>0</v>
      </c>
      <c r="AU2340">
        <v>0</v>
      </c>
      <c r="AV2340">
        <v>0</v>
      </c>
      <c r="AW2340">
        <v>1</v>
      </c>
      <c r="AX2340">
        <v>6</v>
      </c>
      <c r="AY2340" t="s">
        <v>6635</v>
      </c>
      <c r="AZ2340">
        <v>0</v>
      </c>
      <c r="BA2340">
        <v>0</v>
      </c>
      <c r="BB2340" t="s">
        <v>6616</v>
      </c>
      <c r="BC2340">
        <v>0</v>
      </c>
      <c r="BD2340" s="4" t="str">
        <f t="shared" si="1481"/>
        <v>Yes</v>
      </c>
      <c r="BE2340" t="s">
        <v>6640</v>
      </c>
      <c r="BF2340" s="3" t="str">
        <f t="shared" si="1482"/>
        <v>No</v>
      </c>
      <c r="BG2340" t="s">
        <v>6645</v>
      </c>
      <c r="BH2340" s="3" t="str">
        <f t="shared" si="1483"/>
        <v>3350 S FLETCHER AV 5L</v>
      </c>
      <c r="BI2340" s="3" t="str">
        <f t="shared" si="1484"/>
        <v>Fernandina Beach</v>
      </c>
      <c r="BJ2340" s="3" t="str">
        <f t="shared" si="1485"/>
        <v>Florida</v>
      </c>
      <c r="BK2340" s="3">
        <f t="shared" si="1486"/>
        <v>32034</v>
      </c>
      <c r="BL2340" s="3" t="str">
        <f t="shared" si="1487"/>
        <v>3350 S FLETCHER AV 5L FERNANDINA BEACH FL 32034</v>
      </c>
      <c r="BM2340" s="3" t="str">
        <f t="shared" si="1488"/>
        <v/>
      </c>
      <c r="BN2340" s="3" t="str">
        <f t="shared" si="1489"/>
        <v>Pass</v>
      </c>
      <c r="BO2340" s="3" t="str">
        <f t="shared" si="1490"/>
        <v>No</v>
      </c>
      <c r="BP2340" s="3" t="str">
        <f t="shared" si="1491"/>
        <v>FV&lt;$10K</v>
      </c>
      <c r="BQ2340" t="s">
        <v>6650</v>
      </c>
      <c r="BR2340" s="3" t="str">
        <f t="shared" si="1492"/>
        <v>No, &lt; $20K Lien</v>
      </c>
      <c r="BS2340" s="3" t="str">
        <f t="shared" si="1493"/>
        <v>No, Lien &lt; $20K</v>
      </c>
      <c r="BT2340" t="s">
        <v>6650</v>
      </c>
      <c r="BU2340" s="3" t="str">
        <f t="shared" si="1494"/>
        <v>No</v>
      </c>
      <c r="BV2340" s="3" t="str">
        <f t="shared" si="1495"/>
        <v>No</v>
      </c>
      <c r="BW2340" s="3">
        <f t="shared" si="1496"/>
        <v>0</v>
      </c>
      <c r="BX2340" s="3" t="str">
        <f t="shared" si="1497"/>
        <v>No</v>
      </c>
      <c r="BY2340" s="3">
        <f t="shared" si="1498"/>
        <v>249000</v>
      </c>
      <c r="BZ2340">
        <v>1</v>
      </c>
      <c r="CA2340" s="3">
        <f t="shared" si="1499"/>
        <v>249000</v>
      </c>
      <c r="CC2340" s="3">
        <f t="shared" si="1500"/>
        <v>0</v>
      </c>
      <c r="CD2340" s="3">
        <f t="shared" si="1501"/>
        <v>0</v>
      </c>
      <c r="CE2340" s="3" t="str">
        <f t="shared" si="1502"/>
        <v/>
      </c>
      <c r="CF2340" s="3" t="e">
        <f>HLOOKUP(CE2340,'Valuation Data'!$D$2:$K$5,4,FALSE)</f>
        <v>#N/A</v>
      </c>
      <c r="CG2340" s="3">
        <f t="shared" si="1503"/>
        <v>249000</v>
      </c>
      <c r="CH2340" s="3" t="str">
        <f t="shared" si="1504"/>
        <v>No</v>
      </c>
      <c r="CI2340" s="3" t="str">
        <f>VLOOKUP(R2340,'Use Codes &amp; County Type'!A:D,4,FALSE)</f>
        <v>R</v>
      </c>
      <c r="CJ2340" s="3" t="str">
        <f t="shared" si="1505"/>
        <v>No</v>
      </c>
      <c r="CK2340" s="3" t="str">
        <f t="shared" si="1506"/>
        <v>No</v>
      </c>
      <c r="CL2340" s="3">
        <f t="shared" si="1507"/>
        <v>0.35</v>
      </c>
      <c r="CM2340" s="3">
        <f t="shared" si="1508"/>
        <v>87150</v>
      </c>
      <c r="CN2340" s="3">
        <f t="shared" si="1509"/>
        <v>21596.84</v>
      </c>
      <c r="CO2340" s="3">
        <f t="shared" si="1510"/>
        <v>65553.16</v>
      </c>
      <c r="CP2340" s="3">
        <f t="shared" si="1511"/>
        <v>8.6734297188755027E-2</v>
      </c>
      <c r="CR2340" s="3" t="str">
        <f t="shared" si="1512"/>
        <v>No</v>
      </c>
      <c r="CV2340" s="3" t="str">
        <f t="shared" si="1513"/>
        <v>*Bid</v>
      </c>
      <c r="CW2340" s="3">
        <f t="shared" si="1514"/>
        <v>2339</v>
      </c>
      <c r="CX2340" s="3">
        <f t="shared" si="1515"/>
        <v>5399.21</v>
      </c>
      <c r="CY2340" s="3" t="str">
        <f t="shared" si="1516"/>
        <v>Ok</v>
      </c>
      <c r="CZ2340">
        <v>0</v>
      </c>
      <c r="DA2340">
        <v>0</v>
      </c>
    </row>
    <row r="2341" spans="1:105" x14ac:dyDescent="0.25">
      <c r="A2341">
        <v>2340</v>
      </c>
      <c r="B2341" t="s">
        <v>3</v>
      </c>
      <c r="C2341" t="s">
        <v>2449</v>
      </c>
      <c r="D2341">
        <v>5892.07</v>
      </c>
      <c r="E2341">
        <v>2017</v>
      </c>
      <c r="F2341">
        <v>5892.07</v>
      </c>
      <c r="G2341">
        <v>5892.07</v>
      </c>
      <c r="H2341" s="3">
        <f t="shared" si="1476"/>
        <v>0</v>
      </c>
      <c r="I2341">
        <v>3350</v>
      </c>
      <c r="J2341" t="s">
        <v>2736</v>
      </c>
      <c r="K2341" t="s">
        <v>2738</v>
      </c>
      <c r="L2341">
        <v>32034</v>
      </c>
      <c r="M2341" t="s">
        <v>4530</v>
      </c>
      <c r="N2341" t="s">
        <v>4761</v>
      </c>
      <c r="O2341">
        <v>-81.440177793745704</v>
      </c>
      <c r="P2341">
        <v>30.619519930296399</v>
      </c>
      <c r="Q2341" t="s">
        <v>6351</v>
      </c>
      <c r="R2341">
        <v>4</v>
      </c>
      <c r="S2341" t="s">
        <v>6573</v>
      </c>
      <c r="T2341">
        <v>1004</v>
      </c>
      <c r="U2341" t="s">
        <v>6609</v>
      </c>
      <c r="V2341">
        <v>2017</v>
      </c>
      <c r="W2341">
        <v>270859</v>
      </c>
      <c r="X2341">
        <v>2017</v>
      </c>
      <c r="Y2341">
        <v>273900</v>
      </c>
      <c r="Z2341">
        <v>5418.47</v>
      </c>
      <c r="AA2341" s="3">
        <f t="shared" si="1477"/>
        <v>0.91962077843610146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 s="3" t="str">
        <f t="shared" si="1478"/>
        <v>No</v>
      </c>
      <c r="AQ2341" s="3" t="str">
        <f t="shared" si="1479"/>
        <v>No</v>
      </c>
      <c r="AR2341" s="3" t="str">
        <f t="shared" si="1480"/>
        <v>No</v>
      </c>
      <c r="AS2341">
        <v>0</v>
      </c>
      <c r="AT2341">
        <v>0</v>
      </c>
      <c r="AU2341">
        <v>0</v>
      </c>
      <c r="AV2341">
        <v>0</v>
      </c>
      <c r="AW2341">
        <v>1</v>
      </c>
      <c r="AX2341">
        <v>6</v>
      </c>
      <c r="AY2341" t="s">
        <v>6635</v>
      </c>
      <c r="AZ2341">
        <v>0</v>
      </c>
      <c r="BA2341">
        <v>0</v>
      </c>
      <c r="BB2341" t="s">
        <v>6616</v>
      </c>
      <c r="BC2341">
        <v>0</v>
      </c>
      <c r="BD2341" s="4" t="str">
        <f t="shared" si="1481"/>
        <v>Yes</v>
      </c>
      <c r="BE2341" t="s">
        <v>6640</v>
      </c>
      <c r="BF2341" s="3" t="str">
        <f t="shared" si="1482"/>
        <v>No</v>
      </c>
      <c r="BG2341" t="s">
        <v>6645</v>
      </c>
      <c r="BH2341" s="3" t="str">
        <f t="shared" si="1483"/>
        <v>3350 S FLETCHER AV 7J</v>
      </c>
      <c r="BI2341" s="3" t="str">
        <f t="shared" si="1484"/>
        <v>Fernandina Beach</v>
      </c>
      <c r="BJ2341" s="3" t="str">
        <f t="shared" si="1485"/>
        <v>Florida</v>
      </c>
      <c r="BK2341" s="3">
        <f t="shared" si="1486"/>
        <v>32034</v>
      </c>
      <c r="BL2341" s="3" t="str">
        <f t="shared" si="1487"/>
        <v>3350 S FLETCHER AV 7J FERNANDINA BEACH FL 32034</v>
      </c>
      <c r="BM2341" s="3" t="str">
        <f t="shared" si="1488"/>
        <v/>
      </c>
      <c r="BN2341" s="3" t="str">
        <f t="shared" si="1489"/>
        <v>Pass</v>
      </c>
      <c r="BO2341" s="3" t="str">
        <f t="shared" si="1490"/>
        <v>No</v>
      </c>
      <c r="BP2341" s="3" t="str">
        <f t="shared" si="1491"/>
        <v>FV&lt;$10K</v>
      </c>
      <c r="BQ2341" t="s">
        <v>6650</v>
      </c>
      <c r="BR2341" s="3" t="str">
        <f t="shared" si="1492"/>
        <v>No, &lt; $20K Lien</v>
      </c>
      <c r="BS2341" s="3" t="str">
        <f t="shared" si="1493"/>
        <v>No, Lien &lt; $20K</v>
      </c>
      <c r="BT2341" t="s">
        <v>6650</v>
      </c>
      <c r="BU2341" s="3" t="str">
        <f t="shared" si="1494"/>
        <v>No</v>
      </c>
      <c r="BV2341" s="3" t="str">
        <f t="shared" si="1495"/>
        <v>No</v>
      </c>
      <c r="BW2341" s="3">
        <f t="shared" si="1496"/>
        <v>0</v>
      </c>
      <c r="BX2341" s="3" t="str">
        <f t="shared" si="1497"/>
        <v>No</v>
      </c>
      <c r="BY2341" s="3">
        <f t="shared" si="1498"/>
        <v>270859</v>
      </c>
      <c r="BZ2341">
        <v>1</v>
      </c>
      <c r="CA2341" s="3">
        <f t="shared" si="1499"/>
        <v>270859</v>
      </c>
      <c r="CC2341" s="3">
        <f t="shared" si="1500"/>
        <v>0</v>
      </c>
      <c r="CD2341" s="3">
        <f t="shared" si="1501"/>
        <v>0</v>
      </c>
      <c r="CE2341" s="3" t="str">
        <f t="shared" si="1502"/>
        <v/>
      </c>
      <c r="CF2341" s="3" t="e">
        <f>HLOOKUP(CE2341,'Valuation Data'!$D$2:$K$5,4,FALSE)</f>
        <v>#N/A</v>
      </c>
      <c r="CG2341" s="3">
        <f t="shared" si="1503"/>
        <v>270859</v>
      </c>
      <c r="CH2341" s="3" t="str">
        <f t="shared" si="1504"/>
        <v>No</v>
      </c>
      <c r="CI2341" s="3" t="str">
        <f>VLOOKUP(R2341,'Use Codes &amp; County Type'!A:D,4,FALSE)</f>
        <v>R</v>
      </c>
      <c r="CJ2341" s="3" t="str">
        <f t="shared" si="1505"/>
        <v>No</v>
      </c>
      <c r="CK2341" s="3" t="str">
        <f t="shared" si="1506"/>
        <v>No</v>
      </c>
      <c r="CL2341" s="3">
        <f t="shared" si="1507"/>
        <v>0.35</v>
      </c>
      <c r="CM2341" s="3">
        <f t="shared" si="1508"/>
        <v>94800.65</v>
      </c>
      <c r="CN2341" s="3">
        <f t="shared" si="1509"/>
        <v>23568.28</v>
      </c>
      <c r="CO2341" s="3">
        <f t="shared" si="1510"/>
        <v>71232.37</v>
      </c>
      <c r="CP2341" s="3">
        <f t="shared" si="1511"/>
        <v>8.7013095374346053E-2</v>
      </c>
      <c r="CR2341" s="3" t="str">
        <f t="shared" si="1512"/>
        <v>No</v>
      </c>
      <c r="CV2341" s="3" t="str">
        <f t="shared" si="1513"/>
        <v>*Bid</v>
      </c>
      <c r="CW2341" s="3">
        <f t="shared" si="1514"/>
        <v>2340</v>
      </c>
      <c r="CX2341" s="3">
        <f t="shared" si="1515"/>
        <v>5892.07</v>
      </c>
      <c r="CY2341" s="3" t="str">
        <f t="shared" si="1516"/>
        <v>Ok</v>
      </c>
      <c r="CZ2341">
        <v>0</v>
      </c>
      <c r="DA2341">
        <v>0</v>
      </c>
    </row>
    <row r="2342" spans="1:105" x14ac:dyDescent="0.25">
      <c r="A2342">
        <v>2341</v>
      </c>
      <c r="B2342" t="s">
        <v>3</v>
      </c>
      <c r="C2342" t="s">
        <v>2450</v>
      </c>
      <c r="D2342">
        <v>2854.02</v>
      </c>
      <c r="E2342">
        <v>2017</v>
      </c>
      <c r="F2342" t="e">
        <f>NA()</f>
        <v>#N/A</v>
      </c>
      <c r="G2342" t="e">
        <f>NA()</f>
        <v>#N/A</v>
      </c>
      <c r="H2342" s="3" t="e">
        <f t="shared" si="1476"/>
        <v>#N/A</v>
      </c>
      <c r="I2342" t="e">
        <f>NA()</f>
        <v>#N/A</v>
      </c>
      <c r="J2342" t="e">
        <f>NA()</f>
        <v>#N/A</v>
      </c>
      <c r="K2342" t="e">
        <f>NA()</f>
        <v>#N/A</v>
      </c>
      <c r="L2342" t="e">
        <f>NA()</f>
        <v>#N/A</v>
      </c>
      <c r="M2342" t="e">
        <f>NA()</f>
        <v>#N/A</v>
      </c>
      <c r="N2342" t="e">
        <f>NA()</f>
        <v>#N/A</v>
      </c>
      <c r="O2342" t="e">
        <f>NA()</f>
        <v>#N/A</v>
      </c>
      <c r="P2342" t="e">
        <f>NA()</f>
        <v>#N/A</v>
      </c>
      <c r="Q2342" t="e">
        <f>NA()</f>
        <v>#N/A</v>
      </c>
      <c r="R2342">
        <v>4</v>
      </c>
      <c r="S2342" t="s">
        <v>6573</v>
      </c>
      <c r="T2342" t="e">
        <f>NA()</f>
        <v>#N/A</v>
      </c>
      <c r="U2342" t="e">
        <f>NA()</f>
        <v>#N/A</v>
      </c>
      <c r="V2342">
        <v>2017</v>
      </c>
      <c r="W2342">
        <v>124449</v>
      </c>
      <c r="X2342" t="e">
        <f>NA()</f>
        <v>#N/A</v>
      </c>
      <c r="Y2342" t="e">
        <f>NA()</f>
        <v>#N/A</v>
      </c>
      <c r="Z2342" t="e">
        <f>NA()</f>
        <v>#N/A</v>
      </c>
      <c r="AA2342" s="3">
        <f t="shared" si="1477"/>
        <v>0</v>
      </c>
      <c r="AC2342" t="s">
        <v>6616</v>
      </c>
      <c r="AI2342" t="e">
        <f>NA()</f>
        <v>#N/A</v>
      </c>
      <c r="AJ2342" t="e">
        <f>NA()</f>
        <v>#N/A</v>
      </c>
      <c r="AK2342" t="e">
        <f>NA()</f>
        <v>#N/A</v>
      </c>
      <c r="AL2342" t="e">
        <f>NA()</f>
        <v>#N/A</v>
      </c>
      <c r="AM2342" t="e">
        <f>NA()</f>
        <v>#N/A</v>
      </c>
      <c r="AN2342" t="e">
        <f>NA()</f>
        <v>#N/A</v>
      </c>
      <c r="AO2342" t="e">
        <f>NA()</f>
        <v>#N/A</v>
      </c>
      <c r="AP2342" s="3" t="str">
        <f t="shared" si="1478"/>
        <v>No</v>
      </c>
      <c r="AQ2342" s="3" t="str">
        <f t="shared" si="1479"/>
        <v>No</v>
      </c>
      <c r="AR2342" s="3" t="str">
        <f t="shared" si="1480"/>
        <v>No</v>
      </c>
      <c r="AS2342" t="e">
        <f>NA()</f>
        <v>#N/A</v>
      </c>
      <c r="AT2342" t="e">
        <f>NA()</f>
        <v>#N/A</v>
      </c>
      <c r="AU2342" t="e">
        <f>NA()</f>
        <v>#N/A</v>
      </c>
      <c r="AV2342" t="e">
        <f>NA()</f>
        <v>#N/A</v>
      </c>
      <c r="AW2342" t="e">
        <f>NA()</f>
        <v>#N/A</v>
      </c>
      <c r="AX2342" t="e">
        <f>NA()</f>
        <v>#N/A</v>
      </c>
      <c r="AY2342" t="e">
        <f>NA()</f>
        <v>#N/A</v>
      </c>
      <c r="AZ2342" t="e">
        <f>NA()</f>
        <v>#N/A</v>
      </c>
      <c r="BA2342">
        <v>0</v>
      </c>
      <c r="BB2342" t="s">
        <v>6616</v>
      </c>
      <c r="BC2342" t="e">
        <f>NA()</f>
        <v>#N/A</v>
      </c>
      <c r="BD2342" s="4" t="str">
        <f t="shared" si="1481"/>
        <v>No</v>
      </c>
      <c r="BE2342" t="e">
        <f>NA()</f>
        <v>#N/A</v>
      </c>
      <c r="BF2342" s="3" t="str">
        <f t="shared" si="1482"/>
        <v>No</v>
      </c>
      <c r="BG2342" t="e">
        <f>NA()</f>
        <v>#N/A</v>
      </c>
      <c r="BH2342" s="3" t="e">
        <f t="shared" si="1483"/>
        <v>#N/A</v>
      </c>
      <c r="BI2342" s="3" t="e">
        <f t="shared" si="1484"/>
        <v>#N/A</v>
      </c>
      <c r="BJ2342" s="3" t="e">
        <f t="shared" si="1485"/>
        <v>#N/A</v>
      </c>
      <c r="BK2342" s="3" t="e">
        <f t="shared" si="1486"/>
        <v>#N/A</v>
      </c>
      <c r="BL2342" s="3" t="e">
        <f t="shared" si="1487"/>
        <v>#N/A</v>
      </c>
      <c r="BM2342" s="3" t="e">
        <f t="shared" si="1488"/>
        <v>#N/A</v>
      </c>
      <c r="BN2342" s="3" t="str">
        <f t="shared" si="1489"/>
        <v>Pass</v>
      </c>
      <c r="BO2342" s="3" t="e">
        <f t="shared" si="1490"/>
        <v>#N/A</v>
      </c>
      <c r="BP2342" s="3" t="str">
        <f t="shared" si="1491"/>
        <v>FV&lt;$10K</v>
      </c>
      <c r="BQ2342" t="s">
        <v>6650</v>
      </c>
      <c r="BR2342" s="3" t="str">
        <f t="shared" si="1492"/>
        <v>No, &lt; $20K Lien</v>
      </c>
      <c r="BS2342" s="3" t="str">
        <f t="shared" si="1493"/>
        <v>No, Lien &lt; $20K</v>
      </c>
      <c r="BT2342" t="s">
        <v>6650</v>
      </c>
      <c r="BU2342" s="3" t="str">
        <f t="shared" si="1494"/>
        <v>No</v>
      </c>
      <c r="BV2342" s="3" t="str">
        <f t="shared" si="1495"/>
        <v>No</v>
      </c>
      <c r="BW2342" s="3">
        <f t="shared" si="1496"/>
        <v>0</v>
      </c>
      <c r="BX2342" s="3" t="str">
        <f t="shared" si="1497"/>
        <v>No</v>
      </c>
      <c r="BY2342" s="3">
        <f t="shared" si="1498"/>
        <v>124449</v>
      </c>
      <c r="BZ2342">
        <v>1</v>
      </c>
      <c r="CA2342" s="3">
        <f t="shared" si="1499"/>
        <v>124449</v>
      </c>
      <c r="CC2342" s="3" t="e">
        <f t="shared" si="1500"/>
        <v>#N/A</v>
      </c>
      <c r="CD2342" s="3" t="e">
        <f t="shared" si="1501"/>
        <v>#N/A</v>
      </c>
      <c r="CE2342" s="3" t="str">
        <f t="shared" si="1502"/>
        <v/>
      </c>
      <c r="CF2342" s="3" t="e">
        <f>HLOOKUP(CE2342,'Valuation Data'!$D$2:$K$5,4,FALSE)</f>
        <v>#N/A</v>
      </c>
      <c r="CG2342" s="3">
        <f t="shared" si="1503"/>
        <v>124449</v>
      </c>
      <c r="CH2342" s="3" t="str">
        <f t="shared" si="1504"/>
        <v>No</v>
      </c>
      <c r="CI2342" s="3" t="str">
        <f>VLOOKUP(R2342,'Use Codes &amp; County Type'!A:D,4,FALSE)</f>
        <v>R</v>
      </c>
      <c r="CJ2342" s="3" t="str">
        <f t="shared" si="1505"/>
        <v>No</v>
      </c>
      <c r="CK2342" s="3" t="str">
        <f t="shared" si="1506"/>
        <v>No</v>
      </c>
      <c r="CL2342" s="3">
        <f t="shared" si="1507"/>
        <v>0.35</v>
      </c>
      <c r="CM2342" s="3">
        <f t="shared" si="1508"/>
        <v>43557.149999999994</v>
      </c>
      <c r="CN2342" s="3" t="e">
        <f t="shared" si="1509"/>
        <v>#N/A</v>
      </c>
      <c r="CO2342" s="3" t="e">
        <f t="shared" si="1510"/>
        <v>#N/A</v>
      </c>
      <c r="CP2342" s="3" t="e">
        <f t="shared" si="1511"/>
        <v>#N/A</v>
      </c>
      <c r="CR2342" s="3" t="e">
        <f t="shared" si="1512"/>
        <v>#N/A</v>
      </c>
      <c r="CV2342" s="3" t="e">
        <f t="shared" si="1513"/>
        <v>#N/A</v>
      </c>
      <c r="CW2342" s="3">
        <f t="shared" si="1514"/>
        <v>2341</v>
      </c>
      <c r="CX2342" s="3">
        <f t="shared" si="1515"/>
        <v>2854.02</v>
      </c>
      <c r="CY2342" s="3" t="e">
        <f t="shared" si="1516"/>
        <v>#N/A</v>
      </c>
      <c r="CZ2342" t="e">
        <f>NA()</f>
        <v>#N/A</v>
      </c>
      <c r="DA2342" t="e">
        <f>NA()</f>
        <v>#N/A</v>
      </c>
    </row>
    <row r="2343" spans="1:105" x14ac:dyDescent="0.25">
      <c r="A2343">
        <v>2342</v>
      </c>
      <c r="B2343" t="s">
        <v>3</v>
      </c>
      <c r="C2343" t="s">
        <v>2451</v>
      </c>
      <c r="D2343">
        <v>15856.17</v>
      </c>
      <c r="E2343">
        <v>2017</v>
      </c>
      <c r="F2343">
        <v>15856.17</v>
      </c>
      <c r="G2343">
        <v>15856.17</v>
      </c>
      <c r="H2343" s="3">
        <f t="shared" si="1476"/>
        <v>0</v>
      </c>
      <c r="I2343">
        <v>1060</v>
      </c>
      <c r="J2343" t="s">
        <v>2736</v>
      </c>
      <c r="K2343" t="s">
        <v>2738</v>
      </c>
      <c r="L2343">
        <v>32034</v>
      </c>
      <c r="M2343" t="s">
        <v>4531</v>
      </c>
      <c r="N2343" t="s">
        <v>4761</v>
      </c>
      <c r="O2343">
        <v>-81.433574576618497</v>
      </c>
      <c r="P2343">
        <v>30.652449223183901</v>
      </c>
      <c r="Q2343" t="s">
        <v>6352</v>
      </c>
      <c r="R2343">
        <v>1</v>
      </c>
      <c r="S2343" t="s">
        <v>6539</v>
      </c>
      <c r="T2343">
        <v>1001</v>
      </c>
      <c r="U2343" t="s">
        <v>6582</v>
      </c>
      <c r="V2343">
        <v>2017</v>
      </c>
      <c r="W2343">
        <v>734128</v>
      </c>
      <c r="X2343">
        <v>2017</v>
      </c>
      <c r="Y2343">
        <v>734128</v>
      </c>
      <c r="Z2343">
        <v>14631.69</v>
      </c>
      <c r="AA2343" s="3">
        <f t="shared" si="1477"/>
        <v>0.92277580273168114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 s="3" t="str">
        <f t="shared" si="1478"/>
        <v>No</v>
      </c>
      <c r="AQ2343" s="3" t="str">
        <f t="shared" si="1479"/>
        <v>No</v>
      </c>
      <c r="AR2343" s="3" t="str">
        <f t="shared" si="1480"/>
        <v>No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 t="s">
        <v>6634</v>
      </c>
      <c r="AZ2343">
        <v>0</v>
      </c>
      <c r="BA2343">
        <v>0</v>
      </c>
      <c r="BB2343" t="s">
        <v>6616</v>
      </c>
      <c r="BC2343">
        <v>0</v>
      </c>
      <c r="BD2343" s="4" t="str">
        <f t="shared" si="1481"/>
        <v>No</v>
      </c>
      <c r="BE2343" t="s">
        <v>6640</v>
      </c>
      <c r="BF2343" s="3" t="str">
        <f t="shared" si="1482"/>
        <v>No</v>
      </c>
      <c r="BG2343" t="s">
        <v>6645</v>
      </c>
      <c r="BH2343" s="3" t="str">
        <f t="shared" si="1483"/>
        <v>1060 FLETCHER AVE S</v>
      </c>
      <c r="BI2343" s="3" t="str">
        <f t="shared" si="1484"/>
        <v>Fernandina Beach</v>
      </c>
      <c r="BJ2343" s="3" t="str">
        <f t="shared" si="1485"/>
        <v>Florida</v>
      </c>
      <c r="BK2343" s="3">
        <f t="shared" si="1486"/>
        <v>32034</v>
      </c>
      <c r="BL2343" s="3" t="str">
        <f t="shared" si="1487"/>
        <v>1060 FLETCHER AVE S FERNANDINA BEACH FL 32034</v>
      </c>
      <c r="BM2343" s="3" t="str">
        <f t="shared" si="1488"/>
        <v/>
      </c>
      <c r="BN2343" s="3" t="str">
        <f t="shared" si="1489"/>
        <v>Pass</v>
      </c>
      <c r="BO2343" s="3" t="str">
        <f t="shared" si="1490"/>
        <v>No</v>
      </c>
      <c r="BP2343" s="3" t="str">
        <f t="shared" si="1491"/>
        <v>Pass</v>
      </c>
      <c r="BQ2343" t="s">
        <v>6650</v>
      </c>
      <c r="BR2343" s="3" t="str">
        <f t="shared" si="1492"/>
        <v>No, &lt; $20K Lien</v>
      </c>
      <c r="BS2343" s="3" t="str">
        <f t="shared" si="1493"/>
        <v>No, Lien &lt; $20K</v>
      </c>
      <c r="BT2343" t="s">
        <v>6650</v>
      </c>
      <c r="BU2343" s="3" t="str">
        <f t="shared" si="1494"/>
        <v>No</v>
      </c>
      <c r="BV2343" s="3" t="str">
        <f t="shared" si="1495"/>
        <v>No</v>
      </c>
      <c r="BW2343" s="3">
        <f t="shared" si="1496"/>
        <v>0</v>
      </c>
      <c r="BX2343" s="3" t="str">
        <f t="shared" si="1497"/>
        <v>No</v>
      </c>
      <c r="BY2343" s="3">
        <f t="shared" si="1498"/>
        <v>734128</v>
      </c>
      <c r="BZ2343">
        <v>1</v>
      </c>
      <c r="CA2343" s="3">
        <f t="shared" si="1499"/>
        <v>734128</v>
      </c>
      <c r="CC2343" s="3">
        <f t="shared" si="1500"/>
        <v>0</v>
      </c>
      <c r="CD2343" s="3">
        <f t="shared" si="1501"/>
        <v>0</v>
      </c>
      <c r="CE2343" s="3" t="str">
        <f t="shared" si="1502"/>
        <v/>
      </c>
      <c r="CF2343" s="3" t="e">
        <f>HLOOKUP(CE2343,'Valuation Data'!$D$2:$K$5,4,FALSE)</f>
        <v>#N/A</v>
      </c>
      <c r="CG2343" s="3">
        <f t="shared" si="1503"/>
        <v>734128</v>
      </c>
      <c r="CH2343" s="3" t="str">
        <f t="shared" si="1504"/>
        <v>No</v>
      </c>
      <c r="CI2343" s="3" t="str">
        <f>VLOOKUP(R2343,'Use Codes &amp; County Type'!A:D,4,FALSE)</f>
        <v>S</v>
      </c>
      <c r="CJ2343" s="3" t="str">
        <f t="shared" si="1505"/>
        <v>No</v>
      </c>
      <c r="CK2343" s="3" t="str">
        <f t="shared" si="1506"/>
        <v>No</v>
      </c>
      <c r="CL2343" s="3">
        <f t="shared" si="1507"/>
        <v>0.35</v>
      </c>
      <c r="CM2343" s="3">
        <f t="shared" si="1508"/>
        <v>256944.8</v>
      </c>
      <c r="CN2343" s="3">
        <f t="shared" si="1509"/>
        <v>63424.68</v>
      </c>
      <c r="CO2343" s="3">
        <f t="shared" si="1510"/>
        <v>193520.12</v>
      </c>
      <c r="CP2343" s="3">
        <f t="shared" si="1511"/>
        <v>8.639457969182486E-2</v>
      </c>
      <c r="CR2343" s="3" t="str">
        <f t="shared" si="1512"/>
        <v>No</v>
      </c>
      <c r="CV2343" s="3" t="str">
        <f t="shared" si="1513"/>
        <v>*Bid</v>
      </c>
      <c r="CW2343" s="3">
        <f t="shared" si="1514"/>
        <v>2342</v>
      </c>
      <c r="CX2343" s="3">
        <f t="shared" si="1515"/>
        <v>15856.17</v>
      </c>
      <c r="CY2343" s="3" t="str">
        <f t="shared" si="1516"/>
        <v>Ok</v>
      </c>
      <c r="CZ2343">
        <v>0</v>
      </c>
      <c r="DA2343">
        <v>0</v>
      </c>
    </row>
    <row r="2344" spans="1:105" x14ac:dyDescent="0.25">
      <c r="A2344">
        <v>2343</v>
      </c>
      <c r="B2344" t="s">
        <v>3</v>
      </c>
      <c r="C2344" t="s">
        <v>2452</v>
      </c>
      <c r="D2344">
        <v>713.29</v>
      </c>
      <c r="E2344">
        <v>2017</v>
      </c>
      <c r="F2344" t="e">
        <f>NA()</f>
        <v>#N/A</v>
      </c>
      <c r="G2344" t="e">
        <f>NA()</f>
        <v>#N/A</v>
      </c>
      <c r="H2344" s="3" t="e">
        <f t="shared" si="1476"/>
        <v>#N/A</v>
      </c>
      <c r="I2344" t="e">
        <f>NA()</f>
        <v>#N/A</v>
      </c>
      <c r="J2344" t="e">
        <f>NA()</f>
        <v>#N/A</v>
      </c>
      <c r="K2344" t="e">
        <f>NA()</f>
        <v>#N/A</v>
      </c>
      <c r="L2344" t="e">
        <f>NA()</f>
        <v>#N/A</v>
      </c>
      <c r="M2344" t="e">
        <f>NA()</f>
        <v>#N/A</v>
      </c>
      <c r="N2344" t="e">
        <f>NA()</f>
        <v>#N/A</v>
      </c>
      <c r="O2344" t="e">
        <f>NA()</f>
        <v>#N/A</v>
      </c>
      <c r="P2344" t="e">
        <f>NA()</f>
        <v>#N/A</v>
      </c>
      <c r="Q2344" t="e">
        <f>NA()</f>
        <v>#N/A</v>
      </c>
      <c r="R2344">
        <v>1</v>
      </c>
      <c r="S2344" t="s">
        <v>6539</v>
      </c>
      <c r="T2344" t="e">
        <f>NA()</f>
        <v>#N/A</v>
      </c>
      <c r="U2344" t="e">
        <f>NA()</f>
        <v>#N/A</v>
      </c>
      <c r="V2344">
        <v>2017</v>
      </c>
      <c r="W2344">
        <v>71469</v>
      </c>
      <c r="X2344" t="e">
        <f>NA()</f>
        <v>#N/A</v>
      </c>
      <c r="Y2344" t="e">
        <f>NA()</f>
        <v>#N/A</v>
      </c>
      <c r="Z2344" t="e">
        <f>NA()</f>
        <v>#N/A</v>
      </c>
      <c r="AA2344" s="3">
        <f t="shared" si="1477"/>
        <v>0</v>
      </c>
      <c r="AB2344" t="s">
        <v>6616</v>
      </c>
      <c r="AC2344" t="s">
        <v>6616</v>
      </c>
      <c r="AD2344" t="s">
        <v>6616</v>
      </c>
      <c r="AE2344" t="s">
        <v>6616</v>
      </c>
      <c r="AF2344" t="s">
        <v>6616</v>
      </c>
      <c r="AG2344" t="s">
        <v>6616</v>
      </c>
      <c r="AI2344" t="e">
        <f>NA()</f>
        <v>#N/A</v>
      </c>
      <c r="AJ2344" t="e">
        <f>NA()</f>
        <v>#N/A</v>
      </c>
      <c r="AK2344" t="e">
        <f>NA()</f>
        <v>#N/A</v>
      </c>
      <c r="AL2344" t="e">
        <f>NA()</f>
        <v>#N/A</v>
      </c>
      <c r="AM2344" t="e">
        <f>NA()</f>
        <v>#N/A</v>
      </c>
      <c r="AN2344" t="e">
        <f>NA()</f>
        <v>#N/A</v>
      </c>
      <c r="AO2344" t="e">
        <f>NA()</f>
        <v>#N/A</v>
      </c>
      <c r="AP2344" s="3" t="str">
        <f t="shared" si="1478"/>
        <v>No</v>
      </c>
      <c r="AQ2344" s="3" t="str">
        <f t="shared" si="1479"/>
        <v>No</v>
      </c>
      <c r="AR2344" s="3" t="str">
        <f t="shared" si="1480"/>
        <v>No</v>
      </c>
      <c r="AS2344" t="e">
        <f>NA()</f>
        <v>#N/A</v>
      </c>
      <c r="AT2344" t="e">
        <f>NA()</f>
        <v>#N/A</v>
      </c>
      <c r="AU2344" t="e">
        <f>NA()</f>
        <v>#N/A</v>
      </c>
      <c r="AV2344" t="e">
        <f>NA()</f>
        <v>#N/A</v>
      </c>
      <c r="AW2344" t="e">
        <f>NA()</f>
        <v>#N/A</v>
      </c>
      <c r="AX2344" t="e">
        <f>NA()</f>
        <v>#N/A</v>
      </c>
      <c r="AY2344" t="e">
        <f>NA()</f>
        <v>#N/A</v>
      </c>
      <c r="AZ2344" t="e">
        <f>NA()</f>
        <v>#N/A</v>
      </c>
      <c r="BA2344">
        <v>0</v>
      </c>
      <c r="BB2344" t="s">
        <v>6617</v>
      </c>
      <c r="BC2344" t="e">
        <f>NA()</f>
        <v>#N/A</v>
      </c>
      <c r="BD2344" s="4" t="str">
        <f t="shared" si="1481"/>
        <v>No</v>
      </c>
      <c r="BE2344" t="e">
        <f>NA()</f>
        <v>#N/A</v>
      </c>
      <c r="BF2344" s="3" t="str">
        <f t="shared" si="1482"/>
        <v>No</v>
      </c>
      <c r="BG2344" t="e">
        <f>NA()</f>
        <v>#N/A</v>
      </c>
      <c r="BH2344" s="3" t="e">
        <f t="shared" si="1483"/>
        <v>#N/A</v>
      </c>
      <c r="BI2344" s="3" t="e">
        <f t="shared" si="1484"/>
        <v>#N/A</v>
      </c>
      <c r="BJ2344" s="3" t="e">
        <f t="shared" si="1485"/>
        <v>#N/A</v>
      </c>
      <c r="BK2344" s="3" t="e">
        <f t="shared" si="1486"/>
        <v>#N/A</v>
      </c>
      <c r="BL2344" s="3" t="e">
        <f t="shared" si="1487"/>
        <v>#N/A</v>
      </c>
      <c r="BM2344" s="3" t="e">
        <f t="shared" si="1488"/>
        <v>#N/A</v>
      </c>
      <c r="BN2344" s="3" t="str">
        <f t="shared" si="1489"/>
        <v>Pass</v>
      </c>
      <c r="BO2344" s="3" t="e">
        <f t="shared" si="1490"/>
        <v>#N/A</v>
      </c>
      <c r="BP2344" s="3" t="str">
        <f t="shared" si="1491"/>
        <v>FV&lt;$10K</v>
      </c>
      <c r="BQ2344" t="s">
        <v>6650</v>
      </c>
      <c r="BR2344" s="3" t="str">
        <f t="shared" si="1492"/>
        <v>No, &lt; $20K Lien</v>
      </c>
      <c r="BS2344" s="3" t="str">
        <f t="shared" si="1493"/>
        <v>No, Lien &lt; $20K</v>
      </c>
      <c r="BT2344" t="s">
        <v>6650</v>
      </c>
      <c r="BU2344" s="3" t="str">
        <f t="shared" si="1494"/>
        <v>No</v>
      </c>
      <c r="BV2344" s="3" t="str">
        <f t="shared" si="1495"/>
        <v>No</v>
      </c>
      <c r="BW2344" s="3">
        <f t="shared" si="1496"/>
        <v>0</v>
      </c>
      <c r="BX2344" s="3" t="str">
        <f t="shared" si="1497"/>
        <v>No</v>
      </c>
      <c r="BY2344" s="3">
        <f t="shared" si="1498"/>
        <v>71469</v>
      </c>
      <c r="BZ2344">
        <v>1</v>
      </c>
      <c r="CA2344" s="3">
        <f t="shared" si="1499"/>
        <v>71469</v>
      </c>
      <c r="CC2344" s="3" t="e">
        <f t="shared" si="1500"/>
        <v>#N/A</v>
      </c>
      <c r="CD2344" s="3" t="e">
        <f t="shared" si="1501"/>
        <v>#N/A</v>
      </c>
      <c r="CE2344" s="3" t="str">
        <f t="shared" si="1502"/>
        <v/>
      </c>
      <c r="CF2344" s="3" t="e">
        <f>HLOOKUP(CE2344,'Valuation Data'!$D$2:$K$5,4,FALSE)</f>
        <v>#N/A</v>
      </c>
      <c r="CG2344" s="3">
        <f t="shared" si="1503"/>
        <v>71469</v>
      </c>
      <c r="CH2344" s="3" t="str">
        <f t="shared" si="1504"/>
        <v>No</v>
      </c>
      <c r="CI2344" s="3" t="str">
        <f>VLOOKUP(R2344,'Use Codes &amp; County Type'!A:D,4,FALSE)</f>
        <v>S</v>
      </c>
      <c r="CJ2344" s="3" t="str">
        <f t="shared" si="1505"/>
        <v>No</v>
      </c>
      <c r="CK2344" s="3" t="str">
        <f t="shared" si="1506"/>
        <v>Yes</v>
      </c>
      <c r="CL2344" s="3">
        <f t="shared" si="1507"/>
        <v>0.67</v>
      </c>
      <c r="CM2344" s="3">
        <f t="shared" si="1508"/>
        <v>47884.23</v>
      </c>
      <c r="CN2344" s="3" t="e">
        <f t="shared" si="1509"/>
        <v>#N/A</v>
      </c>
      <c r="CO2344" s="3" t="e">
        <f t="shared" si="1510"/>
        <v>#N/A</v>
      </c>
      <c r="CP2344" s="3" t="e">
        <f t="shared" si="1511"/>
        <v>#N/A</v>
      </c>
      <c r="CR2344" s="3" t="e">
        <f t="shared" si="1512"/>
        <v>#N/A</v>
      </c>
      <c r="CV2344" s="3" t="e">
        <f t="shared" si="1513"/>
        <v>#N/A</v>
      </c>
      <c r="CW2344" s="3">
        <f t="shared" si="1514"/>
        <v>2343</v>
      </c>
      <c r="CX2344" s="3">
        <f t="shared" si="1515"/>
        <v>713.29</v>
      </c>
      <c r="CY2344" s="3" t="e">
        <f t="shared" si="1516"/>
        <v>#N/A</v>
      </c>
      <c r="CZ2344" t="e">
        <f>NA()</f>
        <v>#N/A</v>
      </c>
      <c r="DA2344" t="e">
        <f>NA()</f>
        <v>#N/A</v>
      </c>
    </row>
    <row r="2345" spans="1:105" x14ac:dyDescent="0.25">
      <c r="A2345">
        <v>2344</v>
      </c>
      <c r="B2345" t="s">
        <v>3</v>
      </c>
      <c r="C2345" t="s">
        <v>2453</v>
      </c>
      <c r="D2345">
        <v>667.09</v>
      </c>
      <c r="E2345">
        <v>2017</v>
      </c>
      <c r="F2345">
        <v>667.09</v>
      </c>
      <c r="G2345">
        <v>667.09</v>
      </c>
      <c r="H2345" s="3">
        <f t="shared" si="1476"/>
        <v>0</v>
      </c>
      <c r="I2345">
        <v>2002</v>
      </c>
      <c r="J2345" t="s">
        <v>2736</v>
      </c>
      <c r="K2345" t="s">
        <v>2738</v>
      </c>
      <c r="L2345">
        <v>32034</v>
      </c>
      <c r="M2345" t="s">
        <v>4532</v>
      </c>
      <c r="N2345" t="s">
        <v>4761</v>
      </c>
      <c r="O2345">
        <v>-81.4435683396744</v>
      </c>
      <c r="P2345">
        <v>30.670786043585899</v>
      </c>
      <c r="Q2345" t="s">
        <v>6353</v>
      </c>
      <c r="R2345">
        <v>1</v>
      </c>
      <c r="S2345" t="s">
        <v>6539</v>
      </c>
      <c r="T2345">
        <v>1001</v>
      </c>
      <c r="U2345" t="s">
        <v>6582</v>
      </c>
      <c r="V2345">
        <v>2017</v>
      </c>
      <c r="W2345">
        <v>128985</v>
      </c>
      <c r="X2345">
        <v>2017</v>
      </c>
      <c r="Y2345">
        <v>129966</v>
      </c>
      <c r="Z2345">
        <v>2577.23</v>
      </c>
      <c r="AA2345" s="3">
        <f t="shared" si="1477"/>
        <v>3.8633917462411369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 s="3" t="str">
        <f t="shared" si="1478"/>
        <v>No</v>
      </c>
      <c r="AQ2345" s="3" t="str">
        <f t="shared" si="1479"/>
        <v>No</v>
      </c>
      <c r="AR2345" s="3" t="str">
        <f t="shared" si="1480"/>
        <v>No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 t="s">
        <v>6634</v>
      </c>
      <c r="AZ2345">
        <v>0</v>
      </c>
      <c r="BA2345">
        <v>0</v>
      </c>
      <c r="BB2345" t="s">
        <v>6616</v>
      </c>
      <c r="BC2345">
        <v>0</v>
      </c>
      <c r="BD2345" s="4" t="str">
        <f t="shared" si="1481"/>
        <v>No</v>
      </c>
      <c r="BE2345" t="s">
        <v>6640</v>
      </c>
      <c r="BF2345" s="3" t="str">
        <f t="shared" si="1482"/>
        <v>No</v>
      </c>
      <c r="BG2345" t="s">
        <v>6645</v>
      </c>
      <c r="BH2345" s="3" t="str">
        <f t="shared" si="1483"/>
        <v>2002 HIGHLAND ST</v>
      </c>
      <c r="BI2345" s="3" t="str">
        <f t="shared" si="1484"/>
        <v>Fernandina Beach</v>
      </c>
      <c r="BJ2345" s="3" t="str">
        <f t="shared" si="1485"/>
        <v>Florida</v>
      </c>
      <c r="BK2345" s="3">
        <f t="shared" si="1486"/>
        <v>32034</v>
      </c>
      <c r="BL2345" s="3" t="str">
        <f t="shared" si="1487"/>
        <v>2002 HIGHLAND ST FERNANDINA BEACH FL 32034</v>
      </c>
      <c r="BM2345" s="3" t="str">
        <f t="shared" si="1488"/>
        <v/>
      </c>
      <c r="BN2345" s="3" t="str">
        <f t="shared" si="1489"/>
        <v>Pass</v>
      </c>
      <c r="BO2345" s="3" t="str">
        <f t="shared" si="1490"/>
        <v>No</v>
      </c>
      <c r="BP2345" s="3" t="str">
        <f t="shared" si="1491"/>
        <v>FV&lt;$10K</v>
      </c>
      <c r="BQ2345" t="s">
        <v>6650</v>
      </c>
      <c r="BR2345" s="3" t="str">
        <f t="shared" si="1492"/>
        <v>No, &lt; $20K Lien</v>
      </c>
      <c r="BS2345" s="3" t="str">
        <f t="shared" si="1493"/>
        <v>No, Lien &lt; $20K</v>
      </c>
      <c r="BT2345" t="s">
        <v>6650</v>
      </c>
      <c r="BU2345" s="3" t="str">
        <f t="shared" si="1494"/>
        <v>No</v>
      </c>
      <c r="BV2345" s="3" t="str">
        <f t="shared" si="1495"/>
        <v>No</v>
      </c>
      <c r="BW2345" s="3">
        <f t="shared" si="1496"/>
        <v>0</v>
      </c>
      <c r="BX2345" s="3" t="str">
        <f t="shared" si="1497"/>
        <v>No</v>
      </c>
      <c r="BY2345" s="3">
        <f t="shared" si="1498"/>
        <v>128985</v>
      </c>
      <c r="BZ2345">
        <v>1</v>
      </c>
      <c r="CA2345" s="3">
        <f t="shared" si="1499"/>
        <v>128985</v>
      </c>
      <c r="CC2345" s="3">
        <f t="shared" si="1500"/>
        <v>0</v>
      </c>
      <c r="CD2345" s="3">
        <f t="shared" si="1501"/>
        <v>0</v>
      </c>
      <c r="CE2345" s="3" t="str">
        <f t="shared" si="1502"/>
        <v/>
      </c>
      <c r="CF2345" s="3" t="e">
        <f>HLOOKUP(CE2345,'Valuation Data'!$D$2:$K$5,4,FALSE)</f>
        <v>#N/A</v>
      </c>
      <c r="CG2345" s="3">
        <f t="shared" si="1503"/>
        <v>128985</v>
      </c>
      <c r="CH2345" s="3" t="str">
        <f t="shared" si="1504"/>
        <v>No</v>
      </c>
      <c r="CI2345" s="3" t="str">
        <f>VLOOKUP(R2345,'Use Codes &amp; County Type'!A:D,4,FALSE)</f>
        <v>S</v>
      </c>
      <c r="CJ2345" s="3" t="str">
        <f t="shared" si="1505"/>
        <v>No</v>
      </c>
      <c r="CK2345" s="3" t="str">
        <f t="shared" si="1506"/>
        <v>No</v>
      </c>
      <c r="CL2345" s="3">
        <f t="shared" si="1507"/>
        <v>0.35</v>
      </c>
      <c r="CM2345" s="3">
        <f t="shared" si="1508"/>
        <v>45144.75</v>
      </c>
      <c r="CN2345" s="3">
        <f t="shared" si="1509"/>
        <v>8398.7800000000007</v>
      </c>
      <c r="CO2345" s="3">
        <f t="shared" si="1510"/>
        <v>36745.97</v>
      </c>
      <c r="CP2345" s="3">
        <f t="shared" si="1511"/>
        <v>6.511439314648991E-2</v>
      </c>
      <c r="CR2345" s="3" t="str">
        <f t="shared" si="1512"/>
        <v>No</v>
      </c>
      <c r="CV2345" s="3" t="str">
        <f t="shared" si="1513"/>
        <v>*Bid</v>
      </c>
      <c r="CW2345" s="3">
        <f t="shared" si="1514"/>
        <v>2344</v>
      </c>
      <c r="CX2345" s="3">
        <f t="shared" si="1515"/>
        <v>667.09</v>
      </c>
      <c r="CY2345" s="3" t="str">
        <f t="shared" si="1516"/>
        <v>Ok</v>
      </c>
      <c r="CZ2345">
        <v>0</v>
      </c>
      <c r="DA2345">
        <v>0</v>
      </c>
    </row>
    <row r="2346" spans="1:105" x14ac:dyDescent="0.25">
      <c r="A2346">
        <v>2345</v>
      </c>
      <c r="B2346" t="s">
        <v>3</v>
      </c>
      <c r="C2346" t="s">
        <v>2454</v>
      </c>
      <c r="D2346">
        <v>1134.6500000000001</v>
      </c>
      <c r="E2346">
        <v>2017</v>
      </c>
      <c r="F2346">
        <v>1134.6500000000001</v>
      </c>
      <c r="G2346">
        <v>1134.6500000000001</v>
      </c>
      <c r="H2346" s="3">
        <f t="shared" si="1476"/>
        <v>0</v>
      </c>
      <c r="I2346">
        <v>2022</v>
      </c>
      <c r="J2346" t="s">
        <v>2736</v>
      </c>
      <c r="K2346" t="s">
        <v>2738</v>
      </c>
      <c r="L2346">
        <v>32034</v>
      </c>
      <c r="M2346" t="s">
        <v>4533</v>
      </c>
      <c r="N2346" t="s">
        <v>4761</v>
      </c>
      <c r="O2346">
        <v>-81.443129162574394</v>
      </c>
      <c r="P2346">
        <v>30.670263398107899</v>
      </c>
      <c r="Q2346" t="s">
        <v>6354</v>
      </c>
      <c r="R2346">
        <v>1</v>
      </c>
      <c r="S2346" t="s">
        <v>6539</v>
      </c>
      <c r="T2346">
        <v>1001</v>
      </c>
      <c r="U2346" t="s">
        <v>6582</v>
      </c>
      <c r="V2346">
        <v>2017</v>
      </c>
      <c r="W2346">
        <v>92879</v>
      </c>
      <c r="X2346">
        <v>2017</v>
      </c>
      <c r="Y2346">
        <v>134874</v>
      </c>
      <c r="Z2346">
        <v>1019.55</v>
      </c>
      <c r="AA2346" s="3">
        <f t="shared" si="1477"/>
        <v>0.89855902701273505</v>
      </c>
      <c r="AB2346" t="s">
        <v>6616</v>
      </c>
      <c r="AC2346" t="s">
        <v>6616</v>
      </c>
      <c r="AE2346" t="s">
        <v>6616</v>
      </c>
      <c r="AI2346" t="s">
        <v>6618</v>
      </c>
      <c r="AJ2346" t="s">
        <v>6618</v>
      </c>
      <c r="AK2346" t="s">
        <v>6618</v>
      </c>
      <c r="AL2346" t="s">
        <v>6618</v>
      </c>
      <c r="AM2346" t="s">
        <v>6618</v>
      </c>
      <c r="AN2346">
        <v>0</v>
      </c>
      <c r="AO2346">
        <v>0</v>
      </c>
      <c r="AP2346" s="3" t="str">
        <f t="shared" si="1478"/>
        <v>No</v>
      </c>
      <c r="AQ2346" s="3" t="str">
        <f t="shared" si="1479"/>
        <v>No</v>
      </c>
      <c r="AR2346" s="3" t="str">
        <f t="shared" si="1480"/>
        <v>No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1</v>
      </c>
      <c r="AY2346" t="s">
        <v>6634</v>
      </c>
      <c r="AZ2346" t="s">
        <v>6638</v>
      </c>
      <c r="BA2346">
        <v>2</v>
      </c>
      <c r="BB2346" t="s">
        <v>6617</v>
      </c>
      <c r="BC2346" t="s">
        <v>6616</v>
      </c>
      <c r="BD2346" s="4" t="str">
        <f t="shared" si="1481"/>
        <v>No</v>
      </c>
      <c r="BE2346" t="s">
        <v>6640</v>
      </c>
      <c r="BF2346" s="3" t="str">
        <f t="shared" si="1482"/>
        <v>No</v>
      </c>
      <c r="BG2346" t="s">
        <v>6645</v>
      </c>
      <c r="BH2346" s="3" t="str">
        <f t="shared" si="1483"/>
        <v>2022 ALACHUA ST</v>
      </c>
      <c r="BI2346" s="3" t="str">
        <f t="shared" si="1484"/>
        <v>Fernandina Beach</v>
      </c>
      <c r="BJ2346" s="3" t="str">
        <f t="shared" si="1485"/>
        <v>Florida</v>
      </c>
      <c r="BK2346" s="3">
        <f t="shared" si="1486"/>
        <v>32034</v>
      </c>
      <c r="BL2346" s="3" t="str">
        <f t="shared" si="1487"/>
        <v>2022 ALACHUA ST FERNANDINA BEACH FL 32034</v>
      </c>
      <c r="BM2346" s="3" t="str">
        <f t="shared" si="1488"/>
        <v/>
      </c>
      <c r="BN2346" s="3" t="str">
        <f t="shared" si="1489"/>
        <v>Pass</v>
      </c>
      <c r="BO2346" s="3" t="str">
        <f t="shared" si="1490"/>
        <v>No</v>
      </c>
      <c r="BP2346" s="3" t="str">
        <f t="shared" si="1491"/>
        <v>FV&lt;$10K</v>
      </c>
      <c r="BQ2346" t="s">
        <v>6650</v>
      </c>
      <c r="BR2346" s="3" t="str">
        <f t="shared" si="1492"/>
        <v>No, &lt; $20K Lien</v>
      </c>
      <c r="BS2346" s="3" t="str">
        <f t="shared" si="1493"/>
        <v>No, Lien &lt; $20K</v>
      </c>
      <c r="BT2346" t="s">
        <v>6650</v>
      </c>
      <c r="BU2346" s="3" t="str">
        <f t="shared" si="1494"/>
        <v>No</v>
      </c>
      <c r="BV2346" s="3" t="str">
        <f t="shared" si="1495"/>
        <v>No</v>
      </c>
      <c r="BW2346" s="3">
        <f t="shared" si="1496"/>
        <v>2</v>
      </c>
      <c r="BX2346" s="3" t="str">
        <f t="shared" si="1497"/>
        <v>Yes</v>
      </c>
      <c r="BY2346" s="3">
        <f t="shared" si="1498"/>
        <v>92879</v>
      </c>
      <c r="BZ2346">
        <v>1</v>
      </c>
      <c r="CA2346" s="3">
        <f t="shared" si="1499"/>
        <v>92879</v>
      </c>
      <c r="CC2346" s="3">
        <f t="shared" si="1500"/>
        <v>0</v>
      </c>
      <c r="CD2346" s="3">
        <f t="shared" si="1501"/>
        <v>0</v>
      </c>
      <c r="CE2346" s="3" t="str">
        <f t="shared" si="1502"/>
        <v/>
      </c>
      <c r="CF2346" s="3" t="e">
        <f>HLOOKUP(CE2346,'Valuation Data'!$D$2:$K$5,4,FALSE)</f>
        <v>#N/A</v>
      </c>
      <c r="CG2346" s="3">
        <f t="shared" si="1503"/>
        <v>92879</v>
      </c>
      <c r="CH2346" s="3" t="str">
        <f t="shared" si="1504"/>
        <v>No</v>
      </c>
      <c r="CI2346" s="3" t="str">
        <f>VLOOKUP(R2346,'Use Codes &amp; County Type'!A:D,4,FALSE)</f>
        <v>S</v>
      </c>
      <c r="CJ2346" s="3" t="str">
        <f t="shared" si="1505"/>
        <v>No</v>
      </c>
      <c r="CK2346" s="3" t="str">
        <f t="shared" si="1506"/>
        <v>Yes</v>
      </c>
      <c r="CL2346" s="3">
        <f t="shared" si="1507"/>
        <v>0.67</v>
      </c>
      <c r="CM2346" s="3">
        <f t="shared" si="1508"/>
        <v>62228.93</v>
      </c>
      <c r="CN2346" s="3">
        <f t="shared" si="1509"/>
        <v>6807.9</v>
      </c>
      <c r="CO2346" s="3">
        <f t="shared" si="1510"/>
        <v>55421.03</v>
      </c>
      <c r="CP2346" s="3">
        <f t="shared" si="1511"/>
        <v>7.3298592792773384E-2</v>
      </c>
      <c r="CR2346" s="3" t="str">
        <f t="shared" si="1512"/>
        <v>No</v>
      </c>
      <c r="CV2346" s="3" t="str">
        <f t="shared" si="1513"/>
        <v>Too Many Priors</v>
      </c>
      <c r="CW2346" s="3">
        <f t="shared" si="1514"/>
        <v>2345</v>
      </c>
      <c r="CX2346" s="3">
        <f t="shared" si="1515"/>
        <v>1134.6500000000001</v>
      </c>
      <c r="CY2346" s="3" t="str">
        <f t="shared" si="1516"/>
        <v>Ok</v>
      </c>
      <c r="CZ2346">
        <v>0</v>
      </c>
      <c r="DA2346">
        <v>0</v>
      </c>
    </row>
    <row r="2347" spans="1:105" x14ac:dyDescent="0.25">
      <c r="A2347">
        <v>2346</v>
      </c>
      <c r="B2347" t="s">
        <v>3</v>
      </c>
      <c r="C2347" t="s">
        <v>2455</v>
      </c>
      <c r="D2347">
        <v>832.71</v>
      </c>
      <c r="E2347">
        <v>2017</v>
      </c>
      <c r="F2347">
        <v>832.71</v>
      </c>
      <c r="G2347">
        <v>832.71</v>
      </c>
      <c r="H2347" s="3">
        <f t="shared" si="1476"/>
        <v>0</v>
      </c>
      <c r="I2347">
        <v>1624</v>
      </c>
      <c r="J2347" t="s">
        <v>2736</v>
      </c>
      <c r="K2347" t="s">
        <v>2738</v>
      </c>
      <c r="L2347">
        <v>32034</v>
      </c>
      <c r="M2347" t="s">
        <v>4534</v>
      </c>
      <c r="N2347" t="s">
        <v>4761</v>
      </c>
      <c r="O2347">
        <v>-81.447230862495005</v>
      </c>
      <c r="P2347">
        <v>30.671116333108898</v>
      </c>
      <c r="Q2347" t="s">
        <v>6355</v>
      </c>
      <c r="R2347">
        <v>1</v>
      </c>
      <c r="S2347" t="s">
        <v>6539</v>
      </c>
      <c r="T2347">
        <v>1001</v>
      </c>
      <c r="U2347" t="s">
        <v>6582</v>
      </c>
      <c r="V2347">
        <v>2017</v>
      </c>
      <c r="W2347">
        <v>78871</v>
      </c>
      <c r="X2347">
        <v>2017</v>
      </c>
      <c r="Y2347">
        <v>134855</v>
      </c>
      <c r="Z2347">
        <v>740.37</v>
      </c>
      <c r="AA2347" s="3">
        <f t="shared" si="1477"/>
        <v>0.88910905357207193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 s="3" t="str">
        <f t="shared" si="1478"/>
        <v>No</v>
      </c>
      <c r="AQ2347" s="3" t="str">
        <f t="shared" si="1479"/>
        <v>No</v>
      </c>
      <c r="AR2347" s="3" t="str">
        <f t="shared" si="1480"/>
        <v>No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 t="s">
        <v>6634</v>
      </c>
      <c r="AZ2347">
        <v>0</v>
      </c>
      <c r="BA2347">
        <v>0</v>
      </c>
      <c r="BB2347" t="s">
        <v>6617</v>
      </c>
      <c r="BC2347">
        <v>0</v>
      </c>
      <c r="BD2347" s="4" t="str">
        <f t="shared" si="1481"/>
        <v>No</v>
      </c>
      <c r="BE2347" t="s">
        <v>6640</v>
      </c>
      <c r="BF2347" s="3" t="str">
        <f t="shared" si="1482"/>
        <v>No</v>
      </c>
      <c r="BG2347" t="s">
        <v>6645</v>
      </c>
      <c r="BH2347" s="3" t="str">
        <f t="shared" si="1483"/>
        <v>1624 HIGHLAND ST</v>
      </c>
      <c r="BI2347" s="3" t="str">
        <f t="shared" si="1484"/>
        <v>Fernandina Beach</v>
      </c>
      <c r="BJ2347" s="3" t="str">
        <f t="shared" si="1485"/>
        <v>Florida</v>
      </c>
      <c r="BK2347" s="3">
        <f t="shared" si="1486"/>
        <v>32034</v>
      </c>
      <c r="BL2347" s="3" t="str">
        <f t="shared" si="1487"/>
        <v>1624 HIGHLAND ST FERNANDINA BEACH FL 32034</v>
      </c>
      <c r="BM2347" s="3" t="str">
        <f t="shared" si="1488"/>
        <v/>
      </c>
      <c r="BN2347" s="3" t="str">
        <f t="shared" si="1489"/>
        <v>Pass</v>
      </c>
      <c r="BO2347" s="3" t="str">
        <f t="shared" si="1490"/>
        <v>No</v>
      </c>
      <c r="BP2347" s="3" t="str">
        <f t="shared" si="1491"/>
        <v>FV&lt;$10K</v>
      </c>
      <c r="BQ2347" t="s">
        <v>6650</v>
      </c>
      <c r="BR2347" s="3" t="str">
        <f t="shared" si="1492"/>
        <v>No, &lt; $20K Lien</v>
      </c>
      <c r="BS2347" s="3" t="str">
        <f t="shared" si="1493"/>
        <v>No, Lien &lt; $20K</v>
      </c>
      <c r="BT2347" t="s">
        <v>6650</v>
      </c>
      <c r="BU2347" s="3" t="str">
        <f t="shared" si="1494"/>
        <v>No</v>
      </c>
      <c r="BV2347" s="3" t="str">
        <f t="shared" si="1495"/>
        <v>No</v>
      </c>
      <c r="BW2347" s="3">
        <f t="shared" si="1496"/>
        <v>0</v>
      </c>
      <c r="BX2347" s="3" t="str">
        <f t="shared" si="1497"/>
        <v>No</v>
      </c>
      <c r="BY2347" s="3">
        <f t="shared" si="1498"/>
        <v>78871</v>
      </c>
      <c r="BZ2347">
        <v>1</v>
      </c>
      <c r="CA2347" s="3">
        <f t="shared" si="1499"/>
        <v>78871</v>
      </c>
      <c r="CC2347" s="3">
        <f t="shared" si="1500"/>
        <v>0</v>
      </c>
      <c r="CD2347" s="3">
        <f t="shared" si="1501"/>
        <v>0</v>
      </c>
      <c r="CE2347" s="3" t="str">
        <f t="shared" si="1502"/>
        <v/>
      </c>
      <c r="CF2347" s="3" t="e">
        <f>HLOOKUP(CE2347,'Valuation Data'!$D$2:$K$5,4,FALSE)</f>
        <v>#N/A</v>
      </c>
      <c r="CG2347" s="3">
        <f t="shared" si="1503"/>
        <v>78871</v>
      </c>
      <c r="CH2347" s="3" t="str">
        <f t="shared" si="1504"/>
        <v>No</v>
      </c>
      <c r="CI2347" s="3" t="str">
        <f>VLOOKUP(R2347,'Use Codes &amp; County Type'!A:D,4,FALSE)</f>
        <v>S</v>
      </c>
      <c r="CJ2347" s="3" t="str">
        <f t="shared" si="1505"/>
        <v>No</v>
      </c>
      <c r="CK2347" s="3" t="str">
        <f t="shared" si="1506"/>
        <v>Yes</v>
      </c>
      <c r="CL2347" s="3">
        <f t="shared" si="1507"/>
        <v>0.67</v>
      </c>
      <c r="CM2347" s="3">
        <f t="shared" si="1508"/>
        <v>52843.57</v>
      </c>
      <c r="CN2347" s="3">
        <f t="shared" si="1509"/>
        <v>3330.84</v>
      </c>
      <c r="CO2347" s="3">
        <f t="shared" si="1510"/>
        <v>49512.729999999996</v>
      </c>
      <c r="CP2347" s="3">
        <f t="shared" si="1511"/>
        <v>4.223149192986015E-2</v>
      </c>
      <c r="CR2347" s="3" t="str">
        <f t="shared" si="1512"/>
        <v>No</v>
      </c>
      <c r="CV2347" s="3" t="str">
        <f t="shared" si="1513"/>
        <v>*Bid</v>
      </c>
      <c r="CW2347" s="3">
        <f t="shared" si="1514"/>
        <v>2346</v>
      </c>
      <c r="CX2347" s="3">
        <f t="shared" si="1515"/>
        <v>832.71</v>
      </c>
      <c r="CY2347" s="3" t="str">
        <f t="shared" si="1516"/>
        <v>Ok</v>
      </c>
      <c r="CZ2347">
        <v>0</v>
      </c>
      <c r="DA2347">
        <v>0</v>
      </c>
    </row>
    <row r="2348" spans="1:105" x14ac:dyDescent="0.25">
      <c r="A2348">
        <v>2347</v>
      </c>
      <c r="B2348" t="s">
        <v>3</v>
      </c>
      <c r="C2348" t="s">
        <v>2456</v>
      </c>
      <c r="D2348">
        <v>2259.9299999999998</v>
      </c>
      <c r="E2348">
        <v>2017</v>
      </c>
      <c r="F2348">
        <v>2259.9299999999998</v>
      </c>
      <c r="G2348">
        <v>2259.9299999999998</v>
      </c>
      <c r="H2348" s="3">
        <f t="shared" si="1476"/>
        <v>0</v>
      </c>
      <c r="I2348">
        <v>1601</v>
      </c>
      <c r="J2348" t="s">
        <v>2736</v>
      </c>
      <c r="K2348" t="s">
        <v>2738</v>
      </c>
      <c r="L2348">
        <v>32034</v>
      </c>
      <c r="M2348" t="s">
        <v>4535</v>
      </c>
      <c r="N2348" t="s">
        <v>4761</v>
      </c>
      <c r="O2348">
        <v>-81.448342584688305</v>
      </c>
      <c r="P2348">
        <v>30.6708557546898</v>
      </c>
      <c r="Q2348" t="s">
        <v>6356</v>
      </c>
      <c r="R2348">
        <v>1</v>
      </c>
      <c r="S2348" t="s">
        <v>6539</v>
      </c>
      <c r="T2348">
        <v>1001</v>
      </c>
      <c r="U2348" t="s">
        <v>6582</v>
      </c>
      <c r="V2348">
        <v>2017</v>
      </c>
      <c r="W2348">
        <v>102472</v>
      </c>
      <c r="X2348">
        <v>2017</v>
      </c>
      <c r="Y2348">
        <v>105157</v>
      </c>
      <c r="Z2348">
        <v>2060.04</v>
      </c>
      <c r="AA2348" s="3">
        <f t="shared" si="1477"/>
        <v>0.91155035775444382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 s="3" t="str">
        <f t="shared" si="1478"/>
        <v>No</v>
      </c>
      <c r="AQ2348" s="3" t="str">
        <f t="shared" si="1479"/>
        <v>No</v>
      </c>
      <c r="AR2348" s="3" t="str">
        <f t="shared" si="1480"/>
        <v>No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 t="s">
        <v>6634</v>
      </c>
      <c r="AZ2348" t="s">
        <v>6638</v>
      </c>
      <c r="BA2348">
        <v>0</v>
      </c>
      <c r="BB2348" t="s">
        <v>6616</v>
      </c>
      <c r="BC2348">
        <v>0</v>
      </c>
      <c r="BD2348" s="4" t="str">
        <f t="shared" si="1481"/>
        <v>No</v>
      </c>
      <c r="BE2348" t="s">
        <v>6640</v>
      </c>
      <c r="BF2348" s="3" t="str">
        <f t="shared" si="1482"/>
        <v>No</v>
      </c>
      <c r="BG2348" t="s">
        <v>6645</v>
      </c>
      <c r="BH2348" s="3" t="str">
        <f t="shared" si="1483"/>
        <v>1601 ALACHUA ST</v>
      </c>
      <c r="BI2348" s="3" t="str">
        <f t="shared" si="1484"/>
        <v>Fernandina Beach</v>
      </c>
      <c r="BJ2348" s="3" t="str">
        <f t="shared" si="1485"/>
        <v>Florida</v>
      </c>
      <c r="BK2348" s="3">
        <f t="shared" si="1486"/>
        <v>32034</v>
      </c>
      <c r="BL2348" s="3" t="str">
        <f t="shared" si="1487"/>
        <v>1601 ALACHUA ST FERNANDINA BEACH FL 32034</v>
      </c>
      <c r="BM2348" s="3" t="str">
        <f t="shared" si="1488"/>
        <v/>
      </c>
      <c r="BN2348" s="3" t="str">
        <f t="shared" si="1489"/>
        <v>Pass</v>
      </c>
      <c r="BO2348" s="3" t="str">
        <f t="shared" si="1490"/>
        <v>No</v>
      </c>
      <c r="BP2348" s="3" t="str">
        <f t="shared" si="1491"/>
        <v>FV&lt;$10K</v>
      </c>
      <c r="BQ2348" t="s">
        <v>6650</v>
      </c>
      <c r="BR2348" s="3" t="str">
        <f t="shared" si="1492"/>
        <v>No, &lt; $20K Lien</v>
      </c>
      <c r="BS2348" s="3" t="str">
        <f t="shared" si="1493"/>
        <v>No, Lien &lt; $20K</v>
      </c>
      <c r="BT2348" t="s">
        <v>6650</v>
      </c>
      <c r="BU2348" s="3" t="str">
        <f t="shared" si="1494"/>
        <v>No</v>
      </c>
      <c r="BV2348" s="3" t="str">
        <f t="shared" si="1495"/>
        <v>No</v>
      </c>
      <c r="BW2348" s="3">
        <f t="shared" si="1496"/>
        <v>0</v>
      </c>
      <c r="BX2348" s="3" t="str">
        <f t="shared" si="1497"/>
        <v>No</v>
      </c>
      <c r="BY2348" s="3">
        <f t="shared" si="1498"/>
        <v>102472</v>
      </c>
      <c r="BZ2348">
        <v>1</v>
      </c>
      <c r="CA2348" s="3">
        <f t="shared" si="1499"/>
        <v>102472</v>
      </c>
      <c r="CC2348" s="3">
        <f t="shared" si="1500"/>
        <v>0</v>
      </c>
      <c r="CD2348" s="3">
        <f t="shared" si="1501"/>
        <v>0</v>
      </c>
      <c r="CE2348" s="3" t="str">
        <f t="shared" si="1502"/>
        <v/>
      </c>
      <c r="CF2348" s="3" t="e">
        <f>HLOOKUP(CE2348,'Valuation Data'!$D$2:$K$5,4,FALSE)</f>
        <v>#N/A</v>
      </c>
      <c r="CG2348" s="3">
        <f t="shared" si="1503"/>
        <v>102472</v>
      </c>
      <c r="CH2348" s="3" t="str">
        <f t="shared" si="1504"/>
        <v>No</v>
      </c>
      <c r="CI2348" s="3" t="str">
        <f>VLOOKUP(R2348,'Use Codes &amp; County Type'!A:D,4,FALSE)</f>
        <v>S</v>
      </c>
      <c r="CJ2348" s="3" t="str">
        <f t="shared" si="1505"/>
        <v>No</v>
      </c>
      <c r="CK2348" s="3" t="str">
        <f t="shared" si="1506"/>
        <v>No</v>
      </c>
      <c r="CL2348" s="3">
        <f t="shared" si="1507"/>
        <v>0.35</v>
      </c>
      <c r="CM2348" s="3">
        <f t="shared" si="1508"/>
        <v>35865.199999999997</v>
      </c>
      <c r="CN2348" s="3">
        <f t="shared" si="1509"/>
        <v>9039.7199999999993</v>
      </c>
      <c r="CO2348" s="3">
        <f t="shared" si="1510"/>
        <v>26825.479999999996</v>
      </c>
      <c r="CP2348" s="3">
        <f t="shared" si="1511"/>
        <v>8.8216488406589105E-2</v>
      </c>
      <c r="CR2348" s="3" t="str">
        <f t="shared" si="1512"/>
        <v>No</v>
      </c>
      <c r="CV2348" s="3" t="str">
        <f t="shared" si="1513"/>
        <v>*Bid</v>
      </c>
      <c r="CW2348" s="3">
        <f t="shared" si="1514"/>
        <v>2347</v>
      </c>
      <c r="CX2348" s="3">
        <f t="shared" si="1515"/>
        <v>2259.9299999999998</v>
      </c>
      <c r="CY2348" s="3" t="str">
        <f t="shared" si="1516"/>
        <v>Ok</v>
      </c>
      <c r="CZ2348">
        <v>0</v>
      </c>
      <c r="DA2348">
        <v>0</v>
      </c>
    </row>
    <row r="2349" spans="1:105" x14ac:dyDescent="0.25">
      <c r="A2349">
        <v>2348</v>
      </c>
      <c r="B2349" t="s">
        <v>3</v>
      </c>
      <c r="C2349" t="s">
        <v>2457</v>
      </c>
      <c r="D2349">
        <v>5932.9</v>
      </c>
      <c r="E2349">
        <v>2017</v>
      </c>
      <c r="F2349">
        <v>5932.9</v>
      </c>
      <c r="G2349">
        <v>5932.9</v>
      </c>
      <c r="H2349" s="3">
        <f t="shared" si="1476"/>
        <v>0</v>
      </c>
      <c r="I2349">
        <v>2377</v>
      </c>
      <c r="J2349" t="s">
        <v>2736</v>
      </c>
      <c r="K2349" t="s">
        <v>2738</v>
      </c>
      <c r="L2349">
        <v>32034</v>
      </c>
      <c r="M2349" t="s">
        <v>4536</v>
      </c>
      <c r="N2349" t="s">
        <v>4761</v>
      </c>
      <c r="O2349">
        <v>-81.438474573770705</v>
      </c>
      <c r="P2349">
        <v>30.633402845827099</v>
      </c>
      <c r="Q2349" t="s">
        <v>5808</v>
      </c>
      <c r="R2349">
        <v>8</v>
      </c>
      <c r="S2349" t="s">
        <v>6551</v>
      </c>
      <c r="T2349">
        <v>1110</v>
      </c>
      <c r="U2349" t="s">
        <v>6595</v>
      </c>
      <c r="V2349">
        <v>2017</v>
      </c>
      <c r="W2349">
        <v>273759</v>
      </c>
      <c r="X2349">
        <v>2017</v>
      </c>
      <c r="Y2349">
        <v>273759</v>
      </c>
      <c r="Z2349">
        <v>5456.21</v>
      </c>
      <c r="AA2349" s="3">
        <f t="shared" si="1477"/>
        <v>0.91965312073353678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 s="3" t="str">
        <f t="shared" si="1478"/>
        <v>No</v>
      </c>
      <c r="AQ2349" s="3" t="str">
        <f t="shared" si="1479"/>
        <v>No</v>
      </c>
      <c r="AR2349" s="3" t="str">
        <f t="shared" si="1480"/>
        <v>No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 t="s">
        <v>6634</v>
      </c>
      <c r="AZ2349">
        <v>0</v>
      </c>
      <c r="BA2349">
        <v>0</v>
      </c>
      <c r="BB2349" t="s">
        <v>6616</v>
      </c>
      <c r="BC2349">
        <v>0</v>
      </c>
      <c r="BD2349" s="4" t="str">
        <f t="shared" si="1481"/>
        <v>No</v>
      </c>
      <c r="BE2349" t="s">
        <v>6640</v>
      </c>
      <c r="BF2349" s="3" t="str">
        <f t="shared" si="1482"/>
        <v>No</v>
      </c>
      <c r="BG2349" t="s">
        <v>6645</v>
      </c>
      <c r="BH2349" s="3" t="str">
        <f t="shared" si="1483"/>
        <v>2377 FLETCHER AVE S</v>
      </c>
      <c r="BI2349" s="3" t="str">
        <f t="shared" si="1484"/>
        <v>Fernandina Beach</v>
      </c>
      <c r="BJ2349" s="3" t="str">
        <f t="shared" si="1485"/>
        <v>Florida</v>
      </c>
      <c r="BK2349" s="3">
        <f t="shared" si="1486"/>
        <v>32034</v>
      </c>
      <c r="BL2349" s="3" t="str">
        <f t="shared" si="1487"/>
        <v>2377 FLETCHER AVE S FERNANDINA BEACH FL 32034</v>
      </c>
      <c r="BM2349" s="3" t="str">
        <f t="shared" si="1488"/>
        <v/>
      </c>
      <c r="BN2349" s="3" t="str">
        <f t="shared" si="1489"/>
        <v>Pass</v>
      </c>
      <c r="BO2349" s="3" t="str">
        <f t="shared" si="1490"/>
        <v>No</v>
      </c>
      <c r="BP2349" s="3" t="str">
        <f t="shared" si="1491"/>
        <v>FV&lt;$10K</v>
      </c>
      <c r="BQ2349" t="s">
        <v>6650</v>
      </c>
      <c r="BR2349" s="3" t="str">
        <f t="shared" si="1492"/>
        <v>No, &lt; $20K Lien</v>
      </c>
      <c r="BS2349" s="3" t="str">
        <f t="shared" si="1493"/>
        <v>No, Lien &lt; $20K</v>
      </c>
      <c r="BT2349" t="s">
        <v>6650</v>
      </c>
      <c r="BU2349" s="3" t="str">
        <f t="shared" si="1494"/>
        <v>No</v>
      </c>
      <c r="BV2349" s="3" t="str">
        <f t="shared" si="1495"/>
        <v>No</v>
      </c>
      <c r="BW2349" s="3">
        <f t="shared" si="1496"/>
        <v>0</v>
      </c>
      <c r="BX2349" s="3" t="str">
        <f t="shared" si="1497"/>
        <v>No</v>
      </c>
      <c r="BY2349" s="3">
        <f t="shared" si="1498"/>
        <v>273759</v>
      </c>
      <c r="BZ2349">
        <v>1</v>
      </c>
      <c r="CA2349" s="3">
        <f t="shared" si="1499"/>
        <v>273759</v>
      </c>
      <c r="CC2349" s="3">
        <f t="shared" si="1500"/>
        <v>0</v>
      </c>
      <c r="CD2349" s="3">
        <f t="shared" si="1501"/>
        <v>0</v>
      </c>
      <c r="CE2349" s="3" t="str">
        <f t="shared" si="1502"/>
        <v/>
      </c>
      <c r="CF2349" s="3" t="e">
        <f>HLOOKUP(CE2349,'Valuation Data'!$D$2:$K$5,4,FALSE)</f>
        <v>#N/A</v>
      </c>
      <c r="CG2349" s="3">
        <f t="shared" si="1503"/>
        <v>273759</v>
      </c>
      <c r="CH2349" s="3" t="str">
        <f t="shared" si="1504"/>
        <v>No</v>
      </c>
      <c r="CI2349" s="3" t="str">
        <f>VLOOKUP(R2349,'Use Codes &amp; County Type'!A:D,4,FALSE)</f>
        <v>R</v>
      </c>
      <c r="CJ2349" s="3" t="str">
        <f t="shared" si="1505"/>
        <v>No</v>
      </c>
      <c r="CK2349" s="3" t="str">
        <f t="shared" si="1506"/>
        <v>No</v>
      </c>
      <c r="CL2349" s="3">
        <f t="shared" si="1507"/>
        <v>0.35</v>
      </c>
      <c r="CM2349" s="3">
        <f t="shared" si="1508"/>
        <v>95815.65</v>
      </c>
      <c r="CN2349" s="3">
        <f t="shared" si="1509"/>
        <v>23731.599999999999</v>
      </c>
      <c r="CO2349" s="3">
        <f t="shared" si="1510"/>
        <v>72084.049999999988</v>
      </c>
      <c r="CP2349" s="3">
        <f t="shared" si="1511"/>
        <v>8.668792624169433E-2</v>
      </c>
      <c r="CR2349" s="3" t="str">
        <f t="shared" si="1512"/>
        <v>No</v>
      </c>
      <c r="CV2349" s="3" t="str">
        <f t="shared" si="1513"/>
        <v>*Bid</v>
      </c>
      <c r="CW2349" s="3">
        <f t="shared" si="1514"/>
        <v>2348</v>
      </c>
      <c r="CX2349" s="3">
        <f t="shared" si="1515"/>
        <v>5932.9</v>
      </c>
      <c r="CY2349" s="3" t="str">
        <f t="shared" si="1516"/>
        <v>Ok</v>
      </c>
      <c r="CZ2349">
        <v>0</v>
      </c>
      <c r="DA2349">
        <v>0</v>
      </c>
    </row>
    <row r="2350" spans="1:105" x14ac:dyDescent="0.25">
      <c r="A2350">
        <v>2349</v>
      </c>
      <c r="B2350" t="s">
        <v>3</v>
      </c>
      <c r="C2350" t="s">
        <v>2458</v>
      </c>
      <c r="D2350">
        <v>11901.46</v>
      </c>
      <c r="E2350">
        <v>2017</v>
      </c>
      <c r="F2350">
        <v>11901.46</v>
      </c>
      <c r="G2350">
        <v>11901.46</v>
      </c>
      <c r="H2350" s="3">
        <f t="shared" si="1476"/>
        <v>0</v>
      </c>
      <c r="I2350">
        <v>2700</v>
      </c>
      <c r="J2350" t="s">
        <v>2736</v>
      </c>
      <c r="K2350" t="s">
        <v>2738</v>
      </c>
      <c r="L2350">
        <v>32034</v>
      </c>
      <c r="M2350" t="s">
        <v>4537</v>
      </c>
      <c r="N2350" t="s">
        <v>4761</v>
      </c>
      <c r="O2350">
        <v>-81.438901250025594</v>
      </c>
      <c r="P2350">
        <v>30.628531707457402</v>
      </c>
      <c r="Q2350" t="s">
        <v>6357</v>
      </c>
      <c r="R2350">
        <v>1</v>
      </c>
      <c r="S2350" t="s">
        <v>6539</v>
      </c>
      <c r="T2350">
        <v>1001</v>
      </c>
      <c r="U2350" t="s">
        <v>6582</v>
      </c>
      <c r="V2350">
        <v>2017</v>
      </c>
      <c r="W2350">
        <v>592381</v>
      </c>
      <c r="X2350">
        <v>2017</v>
      </c>
      <c r="Y2350">
        <v>789228</v>
      </c>
      <c r="Z2350">
        <v>10975</v>
      </c>
      <c r="AA2350" s="3">
        <f t="shared" si="1477"/>
        <v>0.92215576912412434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 s="3" t="str">
        <f t="shared" si="1478"/>
        <v>No</v>
      </c>
      <c r="AQ2350" s="3" t="str">
        <f t="shared" si="1479"/>
        <v>No</v>
      </c>
      <c r="AR2350" s="3" t="str">
        <f t="shared" si="1480"/>
        <v>No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 t="s">
        <v>6634</v>
      </c>
      <c r="AZ2350">
        <v>0</v>
      </c>
      <c r="BA2350">
        <v>0</v>
      </c>
      <c r="BB2350" t="s">
        <v>6617</v>
      </c>
      <c r="BC2350">
        <v>0</v>
      </c>
      <c r="BD2350" s="4" t="str">
        <f t="shared" si="1481"/>
        <v>No</v>
      </c>
      <c r="BE2350" t="s">
        <v>6640</v>
      </c>
      <c r="BF2350" s="3" t="str">
        <f t="shared" si="1482"/>
        <v>No</v>
      </c>
      <c r="BG2350" t="s">
        <v>6645</v>
      </c>
      <c r="BH2350" s="3" t="str">
        <f t="shared" si="1483"/>
        <v>2700 FLETCHER AVE S</v>
      </c>
      <c r="BI2350" s="3" t="str">
        <f t="shared" si="1484"/>
        <v>Fernandina Beach</v>
      </c>
      <c r="BJ2350" s="3" t="str">
        <f t="shared" si="1485"/>
        <v>Florida</v>
      </c>
      <c r="BK2350" s="3">
        <f t="shared" si="1486"/>
        <v>32034</v>
      </c>
      <c r="BL2350" s="3" t="str">
        <f t="shared" si="1487"/>
        <v>2700 FLETCHER AVE S FERNANDINA BEACH FL 32034</v>
      </c>
      <c r="BM2350" s="3" t="str">
        <f t="shared" si="1488"/>
        <v/>
      </c>
      <c r="BN2350" s="3" t="str">
        <f t="shared" si="1489"/>
        <v>Pass</v>
      </c>
      <c r="BO2350" s="3" t="str">
        <f t="shared" si="1490"/>
        <v>No</v>
      </c>
      <c r="BP2350" s="3" t="str">
        <f t="shared" si="1491"/>
        <v>Pass</v>
      </c>
      <c r="BQ2350" t="s">
        <v>6650</v>
      </c>
      <c r="BR2350" s="3" t="str">
        <f t="shared" si="1492"/>
        <v>No, &lt; $20K Lien</v>
      </c>
      <c r="BS2350" s="3" t="str">
        <f t="shared" si="1493"/>
        <v>No, Lien &lt; $20K</v>
      </c>
      <c r="BT2350" t="s">
        <v>6650</v>
      </c>
      <c r="BU2350" s="3" t="str">
        <f t="shared" si="1494"/>
        <v>No</v>
      </c>
      <c r="BV2350" s="3" t="str">
        <f t="shared" si="1495"/>
        <v>No</v>
      </c>
      <c r="BW2350" s="3">
        <f t="shared" si="1496"/>
        <v>0</v>
      </c>
      <c r="BX2350" s="3" t="str">
        <f t="shared" si="1497"/>
        <v>No</v>
      </c>
      <c r="BY2350" s="3">
        <f t="shared" si="1498"/>
        <v>592381</v>
      </c>
      <c r="BZ2350">
        <v>1</v>
      </c>
      <c r="CA2350" s="3">
        <f t="shared" si="1499"/>
        <v>592381</v>
      </c>
      <c r="CC2350" s="3">
        <f t="shared" si="1500"/>
        <v>0</v>
      </c>
      <c r="CD2350" s="3">
        <f t="shared" si="1501"/>
        <v>0</v>
      </c>
      <c r="CE2350" s="3" t="str">
        <f t="shared" si="1502"/>
        <v/>
      </c>
      <c r="CF2350" s="3" t="e">
        <f>HLOOKUP(CE2350,'Valuation Data'!$D$2:$K$5,4,FALSE)</f>
        <v>#N/A</v>
      </c>
      <c r="CG2350" s="3">
        <f t="shared" si="1503"/>
        <v>592381</v>
      </c>
      <c r="CH2350" s="3" t="str">
        <f t="shared" si="1504"/>
        <v>No</v>
      </c>
      <c r="CI2350" s="3" t="str">
        <f>VLOOKUP(R2350,'Use Codes &amp; County Type'!A:D,4,FALSE)</f>
        <v>S</v>
      </c>
      <c r="CJ2350" s="3" t="str">
        <f t="shared" si="1505"/>
        <v>No</v>
      </c>
      <c r="CK2350" s="3" t="str">
        <f t="shared" si="1506"/>
        <v>Yes</v>
      </c>
      <c r="CL2350" s="3">
        <f t="shared" si="1507"/>
        <v>0.67</v>
      </c>
      <c r="CM2350" s="3">
        <f t="shared" si="1508"/>
        <v>396895.27</v>
      </c>
      <c r="CN2350" s="3">
        <f t="shared" si="1509"/>
        <v>47605.84</v>
      </c>
      <c r="CO2350" s="3">
        <f t="shared" si="1510"/>
        <v>349289.43000000005</v>
      </c>
      <c r="CP2350" s="3">
        <f t="shared" si="1511"/>
        <v>8.0363549810004029E-2</v>
      </c>
      <c r="CR2350" s="3" t="str">
        <f t="shared" si="1512"/>
        <v>No</v>
      </c>
      <c r="CV2350" s="3" t="str">
        <f t="shared" si="1513"/>
        <v>*Bid</v>
      </c>
      <c r="CW2350" s="3">
        <f t="shared" si="1514"/>
        <v>2349</v>
      </c>
      <c r="CX2350" s="3">
        <f t="shared" si="1515"/>
        <v>11901.46</v>
      </c>
      <c r="CY2350" s="3" t="str">
        <f t="shared" si="1516"/>
        <v>Ok</v>
      </c>
      <c r="CZ2350">
        <v>0</v>
      </c>
      <c r="DA2350">
        <v>0</v>
      </c>
    </row>
    <row r="2351" spans="1:105" x14ac:dyDescent="0.25">
      <c r="A2351">
        <v>2350</v>
      </c>
      <c r="B2351" t="s">
        <v>3</v>
      </c>
      <c r="C2351" t="s">
        <v>2459</v>
      </c>
      <c r="D2351">
        <v>13034.43</v>
      </c>
      <c r="E2351">
        <v>2017</v>
      </c>
      <c r="F2351" t="e">
        <f>NA()</f>
        <v>#N/A</v>
      </c>
      <c r="G2351" t="e">
        <f>NA()</f>
        <v>#N/A</v>
      </c>
      <c r="H2351" s="3" t="e">
        <f t="shared" si="1476"/>
        <v>#N/A</v>
      </c>
      <c r="I2351" t="e">
        <f>NA()</f>
        <v>#N/A</v>
      </c>
      <c r="J2351" t="e">
        <f>NA()</f>
        <v>#N/A</v>
      </c>
      <c r="K2351" t="e">
        <f>NA()</f>
        <v>#N/A</v>
      </c>
      <c r="L2351" t="e">
        <f>NA()</f>
        <v>#N/A</v>
      </c>
      <c r="M2351" t="e">
        <f>NA()</f>
        <v>#N/A</v>
      </c>
      <c r="N2351" t="e">
        <f>NA()</f>
        <v>#N/A</v>
      </c>
      <c r="O2351" t="e">
        <f>NA()</f>
        <v>#N/A</v>
      </c>
      <c r="P2351" t="e">
        <f>NA()</f>
        <v>#N/A</v>
      </c>
      <c r="Q2351" t="e">
        <f>NA()</f>
        <v>#N/A</v>
      </c>
      <c r="R2351">
        <v>1</v>
      </c>
      <c r="S2351" t="s">
        <v>6539</v>
      </c>
      <c r="T2351" t="e">
        <f>NA()</f>
        <v>#N/A</v>
      </c>
      <c r="U2351" t="e">
        <f>NA()</f>
        <v>#N/A</v>
      </c>
      <c r="V2351">
        <v>2017</v>
      </c>
      <c r="W2351">
        <v>588061</v>
      </c>
      <c r="X2351" t="e">
        <f>NA()</f>
        <v>#N/A</v>
      </c>
      <c r="Y2351" t="e">
        <f>NA()</f>
        <v>#N/A</v>
      </c>
      <c r="Z2351" t="e">
        <f>NA()</f>
        <v>#N/A</v>
      </c>
      <c r="AA2351" s="3">
        <f t="shared" si="1477"/>
        <v>0</v>
      </c>
      <c r="AE2351" t="s">
        <v>6616</v>
      </c>
      <c r="AI2351" t="e">
        <f>NA()</f>
        <v>#N/A</v>
      </c>
      <c r="AJ2351" t="e">
        <f>NA()</f>
        <v>#N/A</v>
      </c>
      <c r="AK2351" t="e">
        <f>NA()</f>
        <v>#N/A</v>
      </c>
      <c r="AL2351" t="e">
        <f>NA()</f>
        <v>#N/A</v>
      </c>
      <c r="AM2351" t="e">
        <f>NA()</f>
        <v>#N/A</v>
      </c>
      <c r="AN2351" t="e">
        <f>NA()</f>
        <v>#N/A</v>
      </c>
      <c r="AO2351" t="e">
        <f>NA()</f>
        <v>#N/A</v>
      </c>
      <c r="AP2351" s="3" t="str">
        <f t="shared" si="1478"/>
        <v>No</v>
      </c>
      <c r="AQ2351" s="3" t="str">
        <f t="shared" si="1479"/>
        <v>No</v>
      </c>
      <c r="AR2351" s="3" t="str">
        <f t="shared" si="1480"/>
        <v>No</v>
      </c>
      <c r="AS2351" t="e">
        <f>NA()</f>
        <v>#N/A</v>
      </c>
      <c r="AT2351" t="e">
        <f>NA()</f>
        <v>#N/A</v>
      </c>
      <c r="AU2351" t="e">
        <f>NA()</f>
        <v>#N/A</v>
      </c>
      <c r="AV2351" t="e">
        <f>NA()</f>
        <v>#N/A</v>
      </c>
      <c r="AW2351" t="e">
        <f>NA()</f>
        <v>#N/A</v>
      </c>
      <c r="AX2351" t="e">
        <f>NA()</f>
        <v>#N/A</v>
      </c>
      <c r="AY2351" t="e">
        <f>NA()</f>
        <v>#N/A</v>
      </c>
      <c r="AZ2351" t="e">
        <f>NA()</f>
        <v>#N/A</v>
      </c>
      <c r="BA2351">
        <v>0</v>
      </c>
      <c r="BB2351" t="s">
        <v>6616</v>
      </c>
      <c r="BC2351" t="e">
        <f>NA()</f>
        <v>#N/A</v>
      </c>
      <c r="BD2351" s="4" t="str">
        <f t="shared" si="1481"/>
        <v>No</v>
      </c>
      <c r="BE2351" t="e">
        <f>NA()</f>
        <v>#N/A</v>
      </c>
      <c r="BF2351" s="3" t="str">
        <f t="shared" si="1482"/>
        <v>No</v>
      </c>
      <c r="BG2351" t="e">
        <f>NA()</f>
        <v>#N/A</v>
      </c>
      <c r="BH2351" s="3" t="e">
        <f t="shared" si="1483"/>
        <v>#N/A</v>
      </c>
      <c r="BI2351" s="3" t="e">
        <f t="shared" si="1484"/>
        <v>#N/A</v>
      </c>
      <c r="BJ2351" s="3" t="e">
        <f t="shared" si="1485"/>
        <v>#N/A</v>
      </c>
      <c r="BK2351" s="3" t="e">
        <f t="shared" si="1486"/>
        <v>#N/A</v>
      </c>
      <c r="BL2351" s="3" t="e">
        <f t="shared" si="1487"/>
        <v>#N/A</v>
      </c>
      <c r="BM2351" s="3" t="e">
        <f t="shared" si="1488"/>
        <v>#N/A</v>
      </c>
      <c r="BN2351" s="3" t="str">
        <f t="shared" si="1489"/>
        <v>Pass</v>
      </c>
      <c r="BO2351" s="3" t="e">
        <f t="shared" si="1490"/>
        <v>#N/A</v>
      </c>
      <c r="BP2351" s="3" t="e">
        <f t="shared" si="1491"/>
        <v>#N/A</v>
      </c>
      <c r="BQ2351" t="s">
        <v>6650</v>
      </c>
      <c r="BR2351" s="3" t="str">
        <f t="shared" si="1492"/>
        <v>No, &lt; $20K Lien</v>
      </c>
      <c r="BS2351" s="3" t="str">
        <f t="shared" si="1493"/>
        <v>No, Lien &lt; $20K</v>
      </c>
      <c r="BT2351" t="s">
        <v>6650</v>
      </c>
      <c r="BU2351" s="3" t="str">
        <f t="shared" si="1494"/>
        <v>No</v>
      </c>
      <c r="BV2351" s="3" t="str">
        <f t="shared" si="1495"/>
        <v>No</v>
      </c>
      <c r="BW2351" s="3">
        <f t="shared" si="1496"/>
        <v>0</v>
      </c>
      <c r="BX2351" s="3" t="str">
        <f t="shared" si="1497"/>
        <v>No</v>
      </c>
      <c r="BY2351" s="3">
        <f t="shared" si="1498"/>
        <v>588061</v>
      </c>
      <c r="BZ2351">
        <v>1</v>
      </c>
      <c r="CA2351" s="3">
        <f t="shared" si="1499"/>
        <v>588061</v>
      </c>
      <c r="CC2351" s="3" t="e">
        <f t="shared" si="1500"/>
        <v>#N/A</v>
      </c>
      <c r="CD2351" s="3" t="e">
        <f t="shared" si="1501"/>
        <v>#N/A</v>
      </c>
      <c r="CE2351" s="3" t="str">
        <f t="shared" si="1502"/>
        <v/>
      </c>
      <c r="CF2351" s="3" t="e">
        <f>HLOOKUP(CE2351,'Valuation Data'!$D$2:$K$5,4,FALSE)</f>
        <v>#N/A</v>
      </c>
      <c r="CG2351" s="3">
        <f t="shared" si="1503"/>
        <v>588061</v>
      </c>
      <c r="CH2351" s="3" t="str">
        <f t="shared" si="1504"/>
        <v>No</v>
      </c>
      <c r="CI2351" s="3" t="str">
        <f>VLOOKUP(R2351,'Use Codes &amp; County Type'!A:D,4,FALSE)</f>
        <v>S</v>
      </c>
      <c r="CJ2351" s="3" t="str">
        <f t="shared" si="1505"/>
        <v>No</v>
      </c>
      <c r="CK2351" s="3" t="str">
        <f t="shared" si="1506"/>
        <v>No</v>
      </c>
      <c r="CL2351" s="3">
        <f t="shared" si="1507"/>
        <v>0.35</v>
      </c>
      <c r="CM2351" s="3">
        <f t="shared" si="1508"/>
        <v>205821.34999999998</v>
      </c>
      <c r="CN2351" s="3" t="e">
        <f t="shared" si="1509"/>
        <v>#N/A</v>
      </c>
      <c r="CO2351" s="3" t="e">
        <f t="shared" si="1510"/>
        <v>#N/A</v>
      </c>
      <c r="CP2351" s="3" t="e">
        <f t="shared" si="1511"/>
        <v>#N/A</v>
      </c>
      <c r="CR2351" s="3" t="e">
        <f t="shared" si="1512"/>
        <v>#N/A</v>
      </c>
      <c r="CV2351" s="3" t="e">
        <f t="shared" si="1513"/>
        <v>#N/A</v>
      </c>
      <c r="CW2351" s="3">
        <f t="shared" si="1514"/>
        <v>2350</v>
      </c>
      <c r="CX2351" s="3">
        <f t="shared" si="1515"/>
        <v>13034.43</v>
      </c>
      <c r="CY2351" s="3" t="e">
        <f t="shared" si="1516"/>
        <v>#N/A</v>
      </c>
      <c r="CZ2351" t="e">
        <f>NA()</f>
        <v>#N/A</v>
      </c>
      <c r="DA2351" t="e">
        <f>NA()</f>
        <v>#N/A</v>
      </c>
    </row>
    <row r="2352" spans="1:105" x14ac:dyDescent="0.25">
      <c r="A2352">
        <v>2351</v>
      </c>
      <c r="B2352" t="s">
        <v>3</v>
      </c>
      <c r="C2352" t="s">
        <v>2460</v>
      </c>
      <c r="D2352">
        <v>3514.82</v>
      </c>
      <c r="E2352">
        <v>2017</v>
      </c>
      <c r="F2352">
        <v>3514.82</v>
      </c>
      <c r="G2352">
        <v>3514.82</v>
      </c>
      <c r="H2352" s="3">
        <f t="shared" si="1476"/>
        <v>0</v>
      </c>
      <c r="J2352" t="s">
        <v>2736</v>
      </c>
      <c r="K2352" t="s">
        <v>2738</v>
      </c>
      <c r="L2352">
        <v>32034</v>
      </c>
      <c r="M2352" t="s">
        <v>4538</v>
      </c>
      <c r="N2352" t="s">
        <v>4761</v>
      </c>
      <c r="O2352">
        <v>-81.439955549500596</v>
      </c>
      <c r="P2352">
        <v>30.6264991886076</v>
      </c>
      <c r="Q2352" t="s">
        <v>6358</v>
      </c>
      <c r="R2352">
        <v>0</v>
      </c>
      <c r="S2352" t="s">
        <v>6538</v>
      </c>
      <c r="T2352">
        <v>8001</v>
      </c>
      <c r="U2352" t="s">
        <v>6581</v>
      </c>
      <c r="V2352">
        <v>2017</v>
      </c>
      <c r="W2352">
        <v>158400</v>
      </c>
      <c r="X2352">
        <v>2017</v>
      </c>
      <c r="Y2352">
        <v>168000</v>
      </c>
      <c r="Z2352">
        <v>3220.36</v>
      </c>
      <c r="AA2352" s="3">
        <f t="shared" si="1477"/>
        <v>0.91622330588764145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 s="3" t="str">
        <f t="shared" si="1478"/>
        <v>No</v>
      </c>
      <c r="AQ2352" s="3" t="str">
        <f t="shared" si="1479"/>
        <v>No</v>
      </c>
      <c r="AR2352" s="3" t="str">
        <f t="shared" si="1480"/>
        <v>No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1</v>
      </c>
      <c r="AY2352" t="s">
        <v>6636</v>
      </c>
      <c r="AZ2352">
        <v>0</v>
      </c>
      <c r="BA2352">
        <v>0</v>
      </c>
      <c r="BB2352" t="s">
        <v>6616</v>
      </c>
      <c r="BC2352">
        <v>0</v>
      </c>
      <c r="BD2352" s="4" t="str">
        <f t="shared" si="1481"/>
        <v>No</v>
      </c>
      <c r="BE2352" t="s">
        <v>6640</v>
      </c>
      <c r="BF2352" s="3" t="str">
        <f t="shared" si="1482"/>
        <v>No</v>
      </c>
      <c r="BG2352" t="s">
        <v>6645</v>
      </c>
      <c r="BH2352" s="3" t="str">
        <f t="shared" si="1483"/>
        <v>FLETCHER AVE S</v>
      </c>
      <c r="BI2352" s="3" t="str">
        <f t="shared" si="1484"/>
        <v>Fernandina Beach</v>
      </c>
      <c r="BJ2352" s="3" t="str">
        <f t="shared" si="1485"/>
        <v>Florida</v>
      </c>
      <c r="BK2352" s="3">
        <f t="shared" si="1486"/>
        <v>32034</v>
      </c>
      <c r="BL2352" s="3" t="str">
        <f t="shared" si="1487"/>
        <v>FLETCHER AVE S FERNANDINA BEACH FL 32034</v>
      </c>
      <c r="BM2352" s="3" t="str">
        <f t="shared" si="1488"/>
        <v/>
      </c>
      <c r="BN2352" s="3" t="str">
        <f t="shared" si="1489"/>
        <v>Pass</v>
      </c>
      <c r="BO2352" s="3" t="str">
        <f t="shared" si="1490"/>
        <v>No</v>
      </c>
      <c r="BP2352" s="3" t="str">
        <f t="shared" si="1491"/>
        <v>FV&lt;$10K</v>
      </c>
      <c r="BQ2352" t="s">
        <v>6650</v>
      </c>
      <c r="BR2352" s="3" t="str">
        <f t="shared" si="1492"/>
        <v>No, &lt; $20K Lien</v>
      </c>
      <c r="BS2352" s="3" t="str">
        <f t="shared" si="1493"/>
        <v>No, Lien &lt; $20K</v>
      </c>
      <c r="BT2352" t="s">
        <v>6650</v>
      </c>
      <c r="BU2352" s="3" t="str">
        <f t="shared" si="1494"/>
        <v>No</v>
      </c>
      <c r="BV2352" s="3" t="str">
        <f t="shared" si="1495"/>
        <v>No</v>
      </c>
      <c r="BW2352" s="3">
        <f t="shared" si="1496"/>
        <v>0</v>
      </c>
      <c r="BX2352" s="3" t="str">
        <f t="shared" si="1497"/>
        <v>No</v>
      </c>
      <c r="BY2352" s="3">
        <f t="shared" si="1498"/>
        <v>158400</v>
      </c>
      <c r="BZ2352">
        <v>1</v>
      </c>
      <c r="CA2352" s="3">
        <f t="shared" si="1499"/>
        <v>158400</v>
      </c>
      <c r="CC2352" s="3">
        <f t="shared" si="1500"/>
        <v>0</v>
      </c>
      <c r="CD2352" s="3">
        <f t="shared" si="1501"/>
        <v>0</v>
      </c>
      <c r="CE2352" s="3" t="str">
        <f t="shared" si="1502"/>
        <v/>
      </c>
      <c r="CF2352" s="3" t="e">
        <f>HLOOKUP(CE2352,'Valuation Data'!$D$2:$K$5,4,FALSE)</f>
        <v>#N/A</v>
      </c>
      <c r="CG2352" s="3">
        <f t="shared" si="1503"/>
        <v>158400</v>
      </c>
      <c r="CH2352" s="3" t="str">
        <f t="shared" si="1504"/>
        <v>No</v>
      </c>
      <c r="CI2352" s="3" t="str">
        <f>VLOOKUP(R2352,'Use Codes &amp; County Type'!A:D,4,FALSE)</f>
        <v>V</v>
      </c>
      <c r="CJ2352" s="3" t="str">
        <f t="shared" si="1505"/>
        <v>Yes</v>
      </c>
      <c r="CK2352" s="3" t="str">
        <f t="shared" si="1506"/>
        <v>No</v>
      </c>
      <c r="CL2352" s="3">
        <f t="shared" si="1507"/>
        <v>0</v>
      </c>
      <c r="CM2352" s="3">
        <f t="shared" si="1508"/>
        <v>0</v>
      </c>
      <c r="CN2352" s="3">
        <f t="shared" si="1509"/>
        <v>14059.28</v>
      </c>
      <c r="CO2352" s="3">
        <f t="shared" si="1510"/>
        <v>-14059.28</v>
      </c>
      <c r="CP2352" s="3">
        <f t="shared" si="1511"/>
        <v>8.8758080808080814E-2</v>
      </c>
      <c r="CR2352" s="3" t="str">
        <f t="shared" si="1512"/>
        <v>No</v>
      </c>
      <c r="CV2352" s="3" t="str">
        <f t="shared" si="1513"/>
        <v>Vacant, No Sales Data</v>
      </c>
      <c r="CW2352" s="3">
        <f t="shared" si="1514"/>
        <v>2351</v>
      </c>
      <c r="CX2352" s="3">
        <f t="shared" si="1515"/>
        <v>3514.82</v>
      </c>
      <c r="CY2352" s="3" t="str">
        <f t="shared" si="1516"/>
        <v>Ok</v>
      </c>
      <c r="CZ2352">
        <v>0</v>
      </c>
      <c r="DA2352">
        <v>0</v>
      </c>
    </row>
    <row r="2353" spans="1:105" x14ac:dyDescent="0.25">
      <c r="A2353">
        <v>2352</v>
      </c>
      <c r="B2353" t="s">
        <v>3</v>
      </c>
      <c r="C2353" t="s">
        <v>2461</v>
      </c>
      <c r="D2353">
        <v>2020.43</v>
      </c>
      <c r="E2353">
        <v>2017</v>
      </c>
      <c r="F2353">
        <v>2020.43</v>
      </c>
      <c r="G2353">
        <v>2020.43</v>
      </c>
      <c r="H2353" s="3">
        <f t="shared" si="1476"/>
        <v>0</v>
      </c>
      <c r="I2353">
        <v>2453</v>
      </c>
      <c r="J2353" t="s">
        <v>2736</v>
      </c>
      <c r="K2353" t="s">
        <v>2738</v>
      </c>
      <c r="L2353">
        <v>32034</v>
      </c>
      <c r="M2353" t="s">
        <v>4539</v>
      </c>
      <c r="N2353" t="s">
        <v>4761</v>
      </c>
      <c r="O2353">
        <v>-81.439577748481597</v>
      </c>
      <c r="P2353">
        <v>30.632331016643601</v>
      </c>
      <c r="Q2353" t="s">
        <v>6359</v>
      </c>
      <c r="R2353">
        <v>1</v>
      </c>
      <c r="S2353" t="s">
        <v>6539</v>
      </c>
      <c r="T2353">
        <v>1001</v>
      </c>
      <c r="U2353" t="s">
        <v>6582</v>
      </c>
      <c r="V2353">
        <v>2017</v>
      </c>
      <c r="W2353">
        <v>133973</v>
      </c>
      <c r="X2353">
        <v>2017</v>
      </c>
      <c r="Y2353">
        <v>148027</v>
      </c>
      <c r="Z2353">
        <v>1838.58</v>
      </c>
      <c r="AA2353" s="3">
        <f t="shared" si="1477"/>
        <v>0.9099944071311552</v>
      </c>
      <c r="AB2353" t="s">
        <v>6616</v>
      </c>
      <c r="AC2353" t="s">
        <v>6616</v>
      </c>
      <c r="AD2353" t="s">
        <v>6616</v>
      </c>
      <c r="AE2353" t="s">
        <v>6616</v>
      </c>
      <c r="AF2353" t="s">
        <v>6616</v>
      </c>
      <c r="AG2353" t="s">
        <v>6616</v>
      </c>
      <c r="AH2353" t="s">
        <v>6616</v>
      </c>
      <c r="AI2353" t="s">
        <v>6618</v>
      </c>
      <c r="AJ2353" t="s">
        <v>6618</v>
      </c>
      <c r="AK2353" t="s">
        <v>6618</v>
      </c>
      <c r="AL2353" t="s">
        <v>6618</v>
      </c>
      <c r="AM2353" t="s">
        <v>6618</v>
      </c>
      <c r="AN2353" t="s">
        <v>6618</v>
      </c>
      <c r="AO2353" t="s">
        <v>6618</v>
      </c>
      <c r="AP2353" s="3" t="str">
        <f t="shared" si="1478"/>
        <v>No</v>
      </c>
      <c r="AQ2353" s="3" t="str">
        <f t="shared" si="1479"/>
        <v>No</v>
      </c>
      <c r="AR2353" s="3" t="str">
        <f t="shared" si="1480"/>
        <v>No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 t="s">
        <v>6634</v>
      </c>
      <c r="AZ2353" t="s">
        <v>6637</v>
      </c>
      <c r="BA2353">
        <v>1</v>
      </c>
      <c r="BB2353" t="s">
        <v>6617</v>
      </c>
      <c r="BC2353" t="s">
        <v>6616</v>
      </c>
      <c r="BD2353" s="4" t="str">
        <f t="shared" si="1481"/>
        <v>No</v>
      </c>
      <c r="BE2353" t="s">
        <v>6640</v>
      </c>
      <c r="BF2353" s="3" t="str">
        <f t="shared" si="1482"/>
        <v>No</v>
      </c>
      <c r="BG2353" t="s">
        <v>6645</v>
      </c>
      <c r="BH2353" s="3" t="str">
        <f t="shared" si="1483"/>
        <v>2453 1ST AV</v>
      </c>
      <c r="BI2353" s="3" t="str">
        <f t="shared" si="1484"/>
        <v>Fernandina Beach</v>
      </c>
      <c r="BJ2353" s="3" t="str">
        <f t="shared" si="1485"/>
        <v>Florida</v>
      </c>
      <c r="BK2353" s="3">
        <f t="shared" si="1486"/>
        <v>32034</v>
      </c>
      <c r="BL2353" s="3" t="str">
        <f t="shared" si="1487"/>
        <v>2453 1ST AV FERNANDINA BEACH FL 32034</v>
      </c>
      <c r="BM2353" s="3" t="str">
        <f t="shared" si="1488"/>
        <v/>
      </c>
      <c r="BN2353" s="3" t="str">
        <f t="shared" si="1489"/>
        <v>Pass</v>
      </c>
      <c r="BO2353" s="3" t="str">
        <f t="shared" si="1490"/>
        <v>No</v>
      </c>
      <c r="BP2353" s="3" t="str">
        <f t="shared" si="1491"/>
        <v>FV&lt;$10K</v>
      </c>
      <c r="BQ2353" t="s">
        <v>6650</v>
      </c>
      <c r="BR2353" s="3" t="str">
        <f t="shared" si="1492"/>
        <v>No, &lt; $20K Lien</v>
      </c>
      <c r="BS2353" s="3" t="str">
        <f t="shared" si="1493"/>
        <v>No, Lien &lt; $20K</v>
      </c>
      <c r="BT2353" t="s">
        <v>6650</v>
      </c>
      <c r="BU2353" s="3" t="str">
        <f t="shared" si="1494"/>
        <v>No</v>
      </c>
      <c r="BV2353" s="3" t="str">
        <f t="shared" si="1495"/>
        <v>No</v>
      </c>
      <c r="BW2353" s="3">
        <f t="shared" si="1496"/>
        <v>1</v>
      </c>
      <c r="BX2353" s="3" t="str">
        <f t="shared" si="1497"/>
        <v>No</v>
      </c>
      <c r="BY2353" s="3">
        <f t="shared" si="1498"/>
        <v>133973</v>
      </c>
      <c r="BZ2353">
        <v>1</v>
      </c>
      <c r="CA2353" s="3">
        <f t="shared" si="1499"/>
        <v>133973</v>
      </c>
      <c r="CC2353" s="3">
        <f t="shared" si="1500"/>
        <v>0</v>
      </c>
      <c r="CD2353" s="3">
        <f t="shared" si="1501"/>
        <v>0</v>
      </c>
      <c r="CE2353" s="3" t="str">
        <f t="shared" si="1502"/>
        <v/>
      </c>
      <c r="CF2353" s="3" t="e">
        <f>HLOOKUP(CE2353,'Valuation Data'!$D$2:$K$5,4,FALSE)</f>
        <v>#N/A</v>
      </c>
      <c r="CG2353" s="3">
        <f t="shared" si="1503"/>
        <v>133973</v>
      </c>
      <c r="CH2353" s="3" t="str">
        <f t="shared" si="1504"/>
        <v>No</v>
      </c>
      <c r="CI2353" s="3" t="str">
        <f>VLOOKUP(R2353,'Use Codes &amp; County Type'!A:D,4,FALSE)</f>
        <v>S</v>
      </c>
      <c r="CJ2353" s="3" t="str">
        <f t="shared" si="1505"/>
        <v>No</v>
      </c>
      <c r="CK2353" s="3" t="str">
        <f t="shared" si="1506"/>
        <v>Yes</v>
      </c>
      <c r="CL2353" s="3">
        <f t="shared" si="1507"/>
        <v>0.67</v>
      </c>
      <c r="CM2353" s="3">
        <f t="shared" si="1508"/>
        <v>89761.91</v>
      </c>
      <c r="CN2353" s="3">
        <f t="shared" si="1509"/>
        <v>10102.15</v>
      </c>
      <c r="CO2353" s="3">
        <f t="shared" si="1510"/>
        <v>79659.760000000009</v>
      </c>
      <c r="CP2353" s="3">
        <f t="shared" si="1511"/>
        <v>7.5404372522821755E-2</v>
      </c>
      <c r="CR2353" s="3" t="str">
        <f t="shared" si="1512"/>
        <v>No</v>
      </c>
      <c r="CV2353" s="3" t="str">
        <f t="shared" si="1513"/>
        <v>*Bid</v>
      </c>
      <c r="CW2353" s="3">
        <f t="shared" si="1514"/>
        <v>2352</v>
      </c>
      <c r="CX2353" s="3">
        <f t="shared" si="1515"/>
        <v>2020.43</v>
      </c>
      <c r="CY2353" s="3" t="str">
        <f t="shared" si="1516"/>
        <v>Ok</v>
      </c>
      <c r="CZ2353">
        <v>0</v>
      </c>
      <c r="DA2353">
        <v>0</v>
      </c>
    </row>
    <row r="2354" spans="1:105" x14ac:dyDescent="0.25">
      <c r="A2354">
        <v>2353</v>
      </c>
      <c r="B2354" t="s">
        <v>3</v>
      </c>
      <c r="C2354" t="s">
        <v>2462</v>
      </c>
      <c r="D2354">
        <v>642.07000000000005</v>
      </c>
      <c r="E2354">
        <v>2017</v>
      </c>
      <c r="F2354">
        <v>642.07000000000005</v>
      </c>
      <c r="G2354">
        <v>642.07000000000005</v>
      </c>
      <c r="H2354" s="3">
        <f t="shared" si="1476"/>
        <v>0</v>
      </c>
      <c r="I2354">
        <v>1920</v>
      </c>
      <c r="J2354" t="s">
        <v>2736</v>
      </c>
      <c r="K2354" t="s">
        <v>2738</v>
      </c>
      <c r="L2354">
        <v>32034</v>
      </c>
      <c r="M2354" t="s">
        <v>4540</v>
      </c>
      <c r="N2354" t="s">
        <v>4761</v>
      </c>
      <c r="O2354">
        <v>-81.445080028327794</v>
      </c>
      <c r="P2354">
        <v>30.666338503698299</v>
      </c>
      <c r="Q2354" t="s">
        <v>6360</v>
      </c>
      <c r="R2354">
        <v>1</v>
      </c>
      <c r="S2354" t="s">
        <v>6539</v>
      </c>
      <c r="T2354">
        <v>1001</v>
      </c>
      <c r="U2354" t="s">
        <v>6582</v>
      </c>
      <c r="V2354">
        <v>2017</v>
      </c>
      <c r="W2354">
        <v>59978</v>
      </c>
      <c r="X2354">
        <v>2017</v>
      </c>
      <c r="Y2354">
        <v>132696</v>
      </c>
      <c r="Z2354">
        <v>564.1</v>
      </c>
      <c r="AA2354" s="3">
        <f t="shared" si="1477"/>
        <v>0.87856464248446431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 s="3" t="str">
        <f t="shared" si="1478"/>
        <v>No</v>
      </c>
      <c r="AQ2354" s="3" t="str">
        <f t="shared" si="1479"/>
        <v>No</v>
      </c>
      <c r="AR2354" s="3" t="str">
        <f t="shared" si="1480"/>
        <v>No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 t="s">
        <v>6634</v>
      </c>
      <c r="AZ2354">
        <v>0</v>
      </c>
      <c r="BA2354">
        <v>0</v>
      </c>
      <c r="BB2354" t="s">
        <v>6617</v>
      </c>
      <c r="BC2354">
        <v>0</v>
      </c>
      <c r="BD2354" s="4" t="str">
        <f t="shared" si="1481"/>
        <v>No</v>
      </c>
      <c r="BE2354" t="s">
        <v>6640</v>
      </c>
      <c r="BF2354" s="3" t="str">
        <f t="shared" si="1482"/>
        <v>No</v>
      </c>
      <c r="BG2354" t="s">
        <v>6645</v>
      </c>
      <c r="BH2354" s="3" t="str">
        <f t="shared" si="1483"/>
        <v>1920 BEECH ST</v>
      </c>
      <c r="BI2354" s="3" t="str">
        <f t="shared" si="1484"/>
        <v>Fernandina Beach</v>
      </c>
      <c r="BJ2354" s="3" t="str">
        <f t="shared" si="1485"/>
        <v>Florida</v>
      </c>
      <c r="BK2354" s="3">
        <f t="shared" si="1486"/>
        <v>32034</v>
      </c>
      <c r="BL2354" s="3" t="str">
        <f t="shared" si="1487"/>
        <v>1920 BEECH ST FERNANDINA BEACH FL 32034</v>
      </c>
      <c r="BM2354" s="3" t="str">
        <f t="shared" si="1488"/>
        <v/>
      </c>
      <c r="BN2354" s="3" t="str">
        <f t="shared" si="1489"/>
        <v>Pass</v>
      </c>
      <c r="BO2354" s="3" t="str">
        <f t="shared" si="1490"/>
        <v>No</v>
      </c>
      <c r="BP2354" s="3" t="str">
        <f t="shared" si="1491"/>
        <v>FV&lt;$10K</v>
      </c>
      <c r="BQ2354" t="s">
        <v>6650</v>
      </c>
      <c r="BR2354" s="3" t="str">
        <f t="shared" si="1492"/>
        <v>No, &lt; $20K Lien</v>
      </c>
      <c r="BS2354" s="3" t="str">
        <f t="shared" si="1493"/>
        <v>No, Lien &lt; $20K</v>
      </c>
      <c r="BT2354" t="s">
        <v>6650</v>
      </c>
      <c r="BU2354" s="3" t="str">
        <f t="shared" si="1494"/>
        <v>No</v>
      </c>
      <c r="BV2354" s="3" t="str">
        <f t="shared" si="1495"/>
        <v>No</v>
      </c>
      <c r="BW2354" s="3">
        <f t="shared" si="1496"/>
        <v>0</v>
      </c>
      <c r="BX2354" s="3" t="str">
        <f t="shared" si="1497"/>
        <v>No</v>
      </c>
      <c r="BY2354" s="3">
        <f t="shared" si="1498"/>
        <v>59978</v>
      </c>
      <c r="BZ2354">
        <v>1</v>
      </c>
      <c r="CA2354" s="3">
        <f t="shared" si="1499"/>
        <v>59978</v>
      </c>
      <c r="CC2354" s="3">
        <f t="shared" si="1500"/>
        <v>0</v>
      </c>
      <c r="CD2354" s="3">
        <f t="shared" si="1501"/>
        <v>0</v>
      </c>
      <c r="CE2354" s="3" t="str">
        <f t="shared" si="1502"/>
        <v/>
      </c>
      <c r="CF2354" s="3" t="e">
        <f>HLOOKUP(CE2354,'Valuation Data'!$D$2:$K$5,4,FALSE)</f>
        <v>#N/A</v>
      </c>
      <c r="CG2354" s="3">
        <f t="shared" si="1503"/>
        <v>59978</v>
      </c>
      <c r="CH2354" s="3" t="str">
        <f t="shared" si="1504"/>
        <v>No</v>
      </c>
      <c r="CI2354" s="3" t="str">
        <f>VLOOKUP(R2354,'Use Codes &amp; County Type'!A:D,4,FALSE)</f>
        <v>S</v>
      </c>
      <c r="CJ2354" s="3" t="str">
        <f t="shared" si="1505"/>
        <v>No</v>
      </c>
      <c r="CK2354" s="3" t="str">
        <f t="shared" si="1506"/>
        <v>Yes</v>
      </c>
      <c r="CL2354" s="3">
        <f t="shared" si="1507"/>
        <v>0.67</v>
      </c>
      <c r="CM2354" s="3">
        <f t="shared" si="1508"/>
        <v>40185.26</v>
      </c>
      <c r="CN2354" s="3">
        <f t="shared" si="1509"/>
        <v>2568.2800000000002</v>
      </c>
      <c r="CO2354" s="3">
        <f t="shared" si="1510"/>
        <v>37616.980000000003</v>
      </c>
      <c r="CP2354" s="3">
        <f t="shared" si="1511"/>
        <v>4.2820367468071628E-2</v>
      </c>
      <c r="CR2354" s="3" t="str">
        <f t="shared" si="1512"/>
        <v>No</v>
      </c>
      <c r="CV2354" s="3" t="str">
        <f t="shared" si="1513"/>
        <v>*Bid</v>
      </c>
      <c r="CW2354" s="3">
        <f t="shared" si="1514"/>
        <v>2353</v>
      </c>
      <c r="CX2354" s="3">
        <f t="shared" si="1515"/>
        <v>642.07000000000005</v>
      </c>
      <c r="CY2354" s="3" t="str">
        <f t="shared" si="1516"/>
        <v>Ok</v>
      </c>
      <c r="CZ2354">
        <v>0</v>
      </c>
      <c r="DA2354">
        <v>0</v>
      </c>
    </row>
    <row r="2355" spans="1:105" x14ac:dyDescent="0.25">
      <c r="A2355">
        <v>2354</v>
      </c>
      <c r="B2355" t="s">
        <v>3</v>
      </c>
      <c r="C2355" t="s">
        <v>2463</v>
      </c>
      <c r="D2355">
        <v>1023.25</v>
      </c>
      <c r="E2355">
        <v>2017</v>
      </c>
      <c r="F2355" t="e">
        <f>NA()</f>
        <v>#N/A</v>
      </c>
      <c r="G2355" t="e">
        <f>NA()</f>
        <v>#N/A</v>
      </c>
      <c r="H2355" s="3" t="e">
        <f t="shared" si="1476"/>
        <v>#N/A</v>
      </c>
      <c r="I2355" t="e">
        <f>NA()</f>
        <v>#N/A</v>
      </c>
      <c r="J2355" t="e">
        <f>NA()</f>
        <v>#N/A</v>
      </c>
      <c r="K2355" t="e">
        <f>NA()</f>
        <v>#N/A</v>
      </c>
      <c r="L2355" t="e">
        <f>NA()</f>
        <v>#N/A</v>
      </c>
      <c r="M2355" t="e">
        <f>NA()</f>
        <v>#N/A</v>
      </c>
      <c r="N2355" t="e">
        <f>NA()</f>
        <v>#N/A</v>
      </c>
      <c r="O2355" t="e">
        <f>NA()</f>
        <v>#N/A</v>
      </c>
      <c r="P2355" t="e">
        <f>NA()</f>
        <v>#N/A</v>
      </c>
      <c r="Q2355" t="e">
        <f>NA()</f>
        <v>#N/A</v>
      </c>
      <c r="R2355">
        <v>0</v>
      </c>
      <c r="S2355" t="s">
        <v>6538</v>
      </c>
      <c r="T2355" t="e">
        <f>NA()</f>
        <v>#N/A</v>
      </c>
      <c r="U2355" t="e">
        <f>NA()</f>
        <v>#N/A</v>
      </c>
      <c r="V2355">
        <v>2017</v>
      </c>
      <c r="W2355">
        <v>44000</v>
      </c>
      <c r="X2355" t="e">
        <f>NA()</f>
        <v>#N/A</v>
      </c>
      <c r="Y2355" t="e">
        <f>NA()</f>
        <v>#N/A</v>
      </c>
      <c r="Z2355" t="e">
        <f>NA()</f>
        <v>#N/A</v>
      </c>
      <c r="AA2355" s="3">
        <f t="shared" si="1477"/>
        <v>0</v>
      </c>
      <c r="AB2355" t="s">
        <v>6616</v>
      </c>
      <c r="AC2355" t="s">
        <v>6616</v>
      </c>
      <c r="AD2355" t="s">
        <v>6616</v>
      </c>
      <c r="AE2355" t="s">
        <v>6616</v>
      </c>
      <c r="AG2355" t="s">
        <v>6616</v>
      </c>
      <c r="AH2355" t="s">
        <v>6616</v>
      </c>
      <c r="AI2355" t="e">
        <f>NA()</f>
        <v>#N/A</v>
      </c>
      <c r="AJ2355" t="e">
        <f>NA()</f>
        <v>#N/A</v>
      </c>
      <c r="AK2355" t="e">
        <f>NA()</f>
        <v>#N/A</v>
      </c>
      <c r="AL2355" t="e">
        <f>NA()</f>
        <v>#N/A</v>
      </c>
      <c r="AM2355" t="e">
        <f>NA()</f>
        <v>#N/A</v>
      </c>
      <c r="AN2355" t="e">
        <f>NA()</f>
        <v>#N/A</v>
      </c>
      <c r="AO2355" t="e">
        <f>NA()</f>
        <v>#N/A</v>
      </c>
      <c r="AP2355" s="3" t="str">
        <f t="shared" si="1478"/>
        <v>No</v>
      </c>
      <c r="AQ2355" s="3" t="str">
        <f t="shared" si="1479"/>
        <v>No</v>
      </c>
      <c r="AR2355" s="3" t="str">
        <f t="shared" si="1480"/>
        <v>No</v>
      </c>
      <c r="AS2355" t="e">
        <f>NA()</f>
        <v>#N/A</v>
      </c>
      <c r="AT2355" t="e">
        <f>NA()</f>
        <v>#N/A</v>
      </c>
      <c r="AU2355" t="e">
        <f>NA()</f>
        <v>#N/A</v>
      </c>
      <c r="AV2355" t="e">
        <f>NA()</f>
        <v>#N/A</v>
      </c>
      <c r="AW2355" t="e">
        <f>NA()</f>
        <v>#N/A</v>
      </c>
      <c r="AX2355" t="e">
        <f>NA()</f>
        <v>#N/A</v>
      </c>
      <c r="AY2355" t="e">
        <f>NA()</f>
        <v>#N/A</v>
      </c>
      <c r="AZ2355" t="e">
        <f>NA()</f>
        <v>#N/A</v>
      </c>
      <c r="BA2355">
        <v>0</v>
      </c>
      <c r="BB2355" t="s">
        <v>6616</v>
      </c>
      <c r="BC2355" t="e">
        <f>NA()</f>
        <v>#N/A</v>
      </c>
      <c r="BD2355" s="4" t="str">
        <f t="shared" si="1481"/>
        <v>No</v>
      </c>
      <c r="BE2355" t="e">
        <f>NA()</f>
        <v>#N/A</v>
      </c>
      <c r="BF2355" s="3" t="str">
        <f t="shared" si="1482"/>
        <v>No</v>
      </c>
      <c r="BG2355" t="e">
        <f>NA()</f>
        <v>#N/A</v>
      </c>
      <c r="BH2355" s="3" t="e">
        <f t="shared" si="1483"/>
        <v>#N/A</v>
      </c>
      <c r="BI2355" s="3" t="e">
        <f t="shared" si="1484"/>
        <v>#N/A</v>
      </c>
      <c r="BJ2355" s="3" t="e">
        <f t="shared" si="1485"/>
        <v>#N/A</v>
      </c>
      <c r="BK2355" s="3" t="e">
        <f t="shared" si="1486"/>
        <v>#N/A</v>
      </c>
      <c r="BL2355" s="3" t="e">
        <f t="shared" si="1487"/>
        <v>#N/A</v>
      </c>
      <c r="BM2355" s="3" t="e">
        <f t="shared" si="1488"/>
        <v>#N/A</v>
      </c>
      <c r="BN2355" s="3" t="str">
        <f t="shared" si="1489"/>
        <v>Pass</v>
      </c>
      <c r="BO2355" s="3" t="e">
        <f t="shared" si="1490"/>
        <v>#N/A</v>
      </c>
      <c r="BP2355" s="3" t="str">
        <f t="shared" si="1491"/>
        <v>FV&lt;$10K</v>
      </c>
      <c r="BQ2355" t="s">
        <v>6650</v>
      </c>
      <c r="BR2355" s="3" t="str">
        <f t="shared" si="1492"/>
        <v>No, &lt; $20K Lien</v>
      </c>
      <c r="BS2355" s="3" t="str">
        <f t="shared" si="1493"/>
        <v>No, Lien &lt; $20K</v>
      </c>
      <c r="BT2355" t="s">
        <v>6650</v>
      </c>
      <c r="BU2355" s="3" t="str">
        <f t="shared" si="1494"/>
        <v>No</v>
      </c>
      <c r="BV2355" s="3" t="str">
        <f t="shared" si="1495"/>
        <v>No</v>
      </c>
      <c r="BW2355" s="3">
        <f t="shared" si="1496"/>
        <v>0</v>
      </c>
      <c r="BX2355" s="3" t="str">
        <f t="shared" si="1497"/>
        <v>No</v>
      </c>
      <c r="BY2355" s="3">
        <f t="shared" si="1498"/>
        <v>44000</v>
      </c>
      <c r="BZ2355">
        <v>1</v>
      </c>
      <c r="CA2355" s="3">
        <f t="shared" si="1499"/>
        <v>44000</v>
      </c>
      <c r="CC2355" s="3" t="e">
        <f t="shared" si="1500"/>
        <v>#N/A</v>
      </c>
      <c r="CD2355" s="3" t="e">
        <f t="shared" si="1501"/>
        <v>#N/A</v>
      </c>
      <c r="CE2355" s="3" t="str">
        <f t="shared" si="1502"/>
        <v/>
      </c>
      <c r="CF2355" s="3" t="e">
        <f>HLOOKUP(CE2355,'Valuation Data'!$D$2:$K$5,4,FALSE)</f>
        <v>#N/A</v>
      </c>
      <c r="CG2355" s="3">
        <f t="shared" si="1503"/>
        <v>44000</v>
      </c>
      <c r="CH2355" s="3" t="str">
        <f t="shared" si="1504"/>
        <v>No</v>
      </c>
      <c r="CI2355" s="3" t="str">
        <f>VLOOKUP(R2355,'Use Codes &amp; County Type'!A:D,4,FALSE)</f>
        <v>V</v>
      </c>
      <c r="CJ2355" s="3" t="str">
        <f t="shared" si="1505"/>
        <v>Yes</v>
      </c>
      <c r="CK2355" s="3" t="str">
        <f t="shared" si="1506"/>
        <v>No</v>
      </c>
      <c r="CL2355" s="3">
        <f t="shared" si="1507"/>
        <v>0</v>
      </c>
      <c r="CM2355" s="3">
        <f t="shared" si="1508"/>
        <v>0</v>
      </c>
      <c r="CN2355" s="3" t="e">
        <f t="shared" si="1509"/>
        <v>#N/A</v>
      </c>
      <c r="CO2355" s="3" t="e">
        <f t="shared" si="1510"/>
        <v>#N/A</v>
      </c>
      <c r="CP2355" s="3" t="e">
        <f t="shared" si="1511"/>
        <v>#N/A</v>
      </c>
      <c r="CR2355" s="3" t="str">
        <f t="shared" si="1512"/>
        <v>No</v>
      </c>
      <c r="CV2355" s="3" t="str">
        <f t="shared" si="1513"/>
        <v>Vacant, No Sales Data</v>
      </c>
      <c r="CW2355" s="3">
        <f t="shared" si="1514"/>
        <v>2354</v>
      </c>
      <c r="CX2355" s="3">
        <f t="shared" si="1515"/>
        <v>1023.25</v>
      </c>
      <c r="CY2355" s="3" t="str">
        <f t="shared" si="1516"/>
        <v>Ok</v>
      </c>
      <c r="CZ2355" t="e">
        <f>NA()</f>
        <v>#N/A</v>
      </c>
      <c r="DA2355" t="e">
        <f>NA()</f>
        <v>#N/A</v>
      </c>
    </row>
    <row r="2356" spans="1:105" x14ac:dyDescent="0.25">
      <c r="A2356">
        <v>2355</v>
      </c>
      <c r="B2356" t="s">
        <v>3</v>
      </c>
      <c r="C2356" t="s">
        <v>2464</v>
      </c>
      <c r="D2356">
        <v>3437.7</v>
      </c>
      <c r="E2356">
        <v>2017</v>
      </c>
      <c r="F2356">
        <v>3437.7</v>
      </c>
      <c r="G2356">
        <v>3437.7</v>
      </c>
      <c r="H2356" s="3">
        <f t="shared" si="1476"/>
        <v>0</v>
      </c>
      <c r="I2356">
        <v>631</v>
      </c>
      <c r="J2356" t="s">
        <v>2736</v>
      </c>
      <c r="K2356" t="s">
        <v>2738</v>
      </c>
      <c r="L2356">
        <v>32034</v>
      </c>
      <c r="M2356" t="s">
        <v>4541</v>
      </c>
      <c r="N2356" t="s">
        <v>4761</v>
      </c>
      <c r="O2356">
        <v>-81.432581143516202</v>
      </c>
      <c r="P2356">
        <v>30.675253990287199</v>
      </c>
      <c r="Q2356" t="s">
        <v>6361</v>
      </c>
      <c r="R2356">
        <v>4</v>
      </c>
      <c r="S2356" t="s">
        <v>6573</v>
      </c>
      <c r="T2356">
        <v>1004</v>
      </c>
      <c r="U2356" t="s">
        <v>6609</v>
      </c>
      <c r="V2356">
        <v>2017</v>
      </c>
      <c r="W2356">
        <v>158000</v>
      </c>
      <c r="X2356">
        <v>2017</v>
      </c>
      <c r="Y2356">
        <v>158000</v>
      </c>
      <c r="Z2356">
        <v>3149.05</v>
      </c>
      <c r="AA2356" s="3">
        <f t="shared" si="1477"/>
        <v>0.91603397620502092</v>
      </c>
      <c r="AB2356" t="s">
        <v>6616</v>
      </c>
      <c r="AC2356" t="s">
        <v>6616</v>
      </c>
      <c r="AD2356" t="s">
        <v>6616</v>
      </c>
      <c r="AE2356" t="s">
        <v>6616</v>
      </c>
      <c r="AF2356" t="s">
        <v>6616</v>
      </c>
      <c r="AG2356" t="s">
        <v>6616</v>
      </c>
      <c r="AH2356" t="s">
        <v>6616</v>
      </c>
      <c r="AI2356" t="s">
        <v>6618</v>
      </c>
      <c r="AJ2356" t="s">
        <v>6618</v>
      </c>
      <c r="AK2356" t="s">
        <v>6618</v>
      </c>
      <c r="AL2356" t="s">
        <v>6618</v>
      </c>
      <c r="AM2356" t="s">
        <v>6618</v>
      </c>
      <c r="AN2356" t="s">
        <v>6618</v>
      </c>
      <c r="AO2356" t="s">
        <v>6618</v>
      </c>
      <c r="AP2356" s="3" t="str">
        <f t="shared" si="1478"/>
        <v>No</v>
      </c>
      <c r="AQ2356" s="3" t="str">
        <f t="shared" si="1479"/>
        <v>No</v>
      </c>
      <c r="AR2356" s="3" t="str">
        <f t="shared" si="1480"/>
        <v>No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1</v>
      </c>
      <c r="AY2356" t="s">
        <v>6634</v>
      </c>
      <c r="AZ2356" t="s">
        <v>6638</v>
      </c>
      <c r="BA2356">
        <v>1</v>
      </c>
      <c r="BB2356" t="s">
        <v>6616</v>
      </c>
      <c r="BC2356" t="s">
        <v>6616</v>
      </c>
      <c r="BD2356" s="4" t="str">
        <f t="shared" si="1481"/>
        <v>No</v>
      </c>
      <c r="BE2356" t="s">
        <v>6640</v>
      </c>
      <c r="BF2356" s="3" t="str">
        <f t="shared" si="1482"/>
        <v>No</v>
      </c>
      <c r="BG2356" t="s">
        <v>6645</v>
      </c>
      <c r="BH2356" s="3" t="str">
        <f t="shared" si="1483"/>
        <v>631 TARPON AV 6312</v>
      </c>
      <c r="BI2356" s="3" t="str">
        <f t="shared" si="1484"/>
        <v>Fernandina Beach</v>
      </c>
      <c r="BJ2356" s="3" t="str">
        <f t="shared" si="1485"/>
        <v>Florida</v>
      </c>
      <c r="BK2356" s="3">
        <f t="shared" si="1486"/>
        <v>32034</v>
      </c>
      <c r="BL2356" s="3" t="str">
        <f t="shared" si="1487"/>
        <v>631 TARPON AV 6312 FERNANDINA BEACH FL 32034</v>
      </c>
      <c r="BM2356" s="3" t="str">
        <f t="shared" si="1488"/>
        <v/>
      </c>
      <c r="BN2356" s="3" t="str">
        <f t="shared" si="1489"/>
        <v>Pass</v>
      </c>
      <c r="BO2356" s="3" t="str">
        <f t="shared" si="1490"/>
        <v>No</v>
      </c>
      <c r="BP2356" s="3" t="str">
        <f t="shared" si="1491"/>
        <v>FV&lt;$10K</v>
      </c>
      <c r="BQ2356" t="s">
        <v>6650</v>
      </c>
      <c r="BR2356" s="3" t="str">
        <f t="shared" si="1492"/>
        <v>No, &lt; $20K Lien</v>
      </c>
      <c r="BS2356" s="3" t="str">
        <f t="shared" si="1493"/>
        <v>No, Lien &lt; $20K</v>
      </c>
      <c r="BT2356" t="s">
        <v>6650</v>
      </c>
      <c r="BU2356" s="3" t="str">
        <f t="shared" si="1494"/>
        <v>No</v>
      </c>
      <c r="BV2356" s="3" t="str">
        <f t="shared" si="1495"/>
        <v>No</v>
      </c>
      <c r="BW2356" s="3">
        <f t="shared" si="1496"/>
        <v>1</v>
      </c>
      <c r="BX2356" s="3" t="str">
        <f t="shared" si="1497"/>
        <v>No</v>
      </c>
      <c r="BY2356" s="3">
        <f t="shared" si="1498"/>
        <v>158000</v>
      </c>
      <c r="BZ2356">
        <v>1</v>
      </c>
      <c r="CA2356" s="3">
        <f t="shared" si="1499"/>
        <v>158000</v>
      </c>
      <c r="CC2356" s="3">
        <f t="shared" si="1500"/>
        <v>0</v>
      </c>
      <c r="CD2356" s="3">
        <f t="shared" si="1501"/>
        <v>0</v>
      </c>
      <c r="CE2356" s="3" t="str">
        <f t="shared" si="1502"/>
        <v/>
      </c>
      <c r="CF2356" s="3" t="e">
        <f>HLOOKUP(CE2356,'Valuation Data'!$D$2:$K$5,4,FALSE)</f>
        <v>#N/A</v>
      </c>
      <c r="CG2356" s="3">
        <f t="shared" si="1503"/>
        <v>158000</v>
      </c>
      <c r="CH2356" s="3" t="str">
        <f t="shared" si="1504"/>
        <v>No</v>
      </c>
      <c r="CI2356" s="3" t="str">
        <f>VLOOKUP(R2356,'Use Codes &amp; County Type'!A:D,4,FALSE)</f>
        <v>R</v>
      </c>
      <c r="CJ2356" s="3" t="str">
        <f t="shared" si="1505"/>
        <v>No</v>
      </c>
      <c r="CK2356" s="3" t="str">
        <f t="shared" si="1506"/>
        <v>No</v>
      </c>
      <c r="CL2356" s="3">
        <f t="shared" si="1507"/>
        <v>0.35</v>
      </c>
      <c r="CM2356" s="3">
        <f t="shared" si="1508"/>
        <v>55300</v>
      </c>
      <c r="CN2356" s="3">
        <f t="shared" si="1509"/>
        <v>17188.5</v>
      </c>
      <c r="CO2356" s="3">
        <f t="shared" si="1510"/>
        <v>38111.5</v>
      </c>
      <c r="CP2356" s="3">
        <f t="shared" si="1511"/>
        <v>0.1087879746835443</v>
      </c>
      <c r="CR2356" s="3" t="str">
        <f t="shared" si="1512"/>
        <v>No</v>
      </c>
      <c r="CV2356" s="3" t="str">
        <f t="shared" si="1513"/>
        <v>*Bid</v>
      </c>
      <c r="CW2356" s="3">
        <f t="shared" si="1514"/>
        <v>2355</v>
      </c>
      <c r="CX2356" s="3">
        <f t="shared" si="1515"/>
        <v>3437.7</v>
      </c>
      <c r="CY2356" s="3" t="str">
        <f t="shared" si="1516"/>
        <v>Ok</v>
      </c>
      <c r="CZ2356">
        <v>0</v>
      </c>
      <c r="DA2356">
        <v>0</v>
      </c>
    </row>
    <row r="2357" spans="1:105" x14ac:dyDescent="0.25">
      <c r="A2357">
        <v>2356</v>
      </c>
      <c r="B2357" t="s">
        <v>3</v>
      </c>
      <c r="C2357" t="s">
        <v>2465</v>
      </c>
      <c r="D2357">
        <v>6609.83</v>
      </c>
      <c r="E2357">
        <v>2017</v>
      </c>
      <c r="F2357">
        <v>6609.83</v>
      </c>
      <c r="G2357">
        <v>6609.83</v>
      </c>
      <c r="H2357" s="3">
        <f t="shared" si="1476"/>
        <v>0</v>
      </c>
      <c r="I2357">
        <v>2811</v>
      </c>
      <c r="J2357" t="s">
        <v>2736</v>
      </c>
      <c r="K2357" t="s">
        <v>2738</v>
      </c>
      <c r="L2357">
        <v>32034</v>
      </c>
      <c r="M2357" t="s">
        <v>4542</v>
      </c>
      <c r="N2357" t="s">
        <v>4761</v>
      </c>
      <c r="O2357">
        <v>-81.431990687656906</v>
      </c>
      <c r="P2357">
        <v>30.6679759156251</v>
      </c>
      <c r="Q2357" t="s">
        <v>6362</v>
      </c>
      <c r="R2357">
        <v>4</v>
      </c>
      <c r="S2357" t="s">
        <v>6573</v>
      </c>
      <c r="T2357">
        <v>1004</v>
      </c>
      <c r="U2357" t="s">
        <v>6609</v>
      </c>
      <c r="V2357">
        <v>2017</v>
      </c>
      <c r="W2357">
        <v>290400</v>
      </c>
      <c r="X2357">
        <v>2017</v>
      </c>
      <c r="Y2357">
        <v>335000</v>
      </c>
      <c r="Z2357">
        <v>6082.14</v>
      </c>
      <c r="AA2357" s="3">
        <f t="shared" si="1477"/>
        <v>0.92016587416015239</v>
      </c>
      <c r="AC2357" t="s">
        <v>6616</v>
      </c>
      <c r="AD2357" t="s">
        <v>6616</v>
      </c>
      <c r="AE2357" t="s">
        <v>6616</v>
      </c>
      <c r="AF2357" t="s">
        <v>6616</v>
      </c>
      <c r="AI2357" t="s">
        <v>6618</v>
      </c>
      <c r="AJ2357" t="s">
        <v>6618</v>
      </c>
      <c r="AK2357" t="s">
        <v>6618</v>
      </c>
      <c r="AL2357" t="s">
        <v>6618</v>
      </c>
      <c r="AM2357" t="s">
        <v>6618</v>
      </c>
      <c r="AN2357" t="s">
        <v>6618</v>
      </c>
      <c r="AO2357">
        <v>0</v>
      </c>
      <c r="AP2357" s="3" t="str">
        <f t="shared" si="1478"/>
        <v>No</v>
      </c>
      <c r="AQ2357" s="3" t="str">
        <f t="shared" si="1479"/>
        <v>No</v>
      </c>
      <c r="AR2357" s="3" t="str">
        <f t="shared" si="1480"/>
        <v>No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5</v>
      </c>
      <c r="AY2357" t="s">
        <v>6635</v>
      </c>
      <c r="AZ2357" t="s">
        <v>6638</v>
      </c>
      <c r="BA2357">
        <v>0</v>
      </c>
      <c r="BB2357" t="s">
        <v>6616</v>
      </c>
      <c r="BC2357" t="s">
        <v>6616</v>
      </c>
      <c r="BD2357" s="4" t="str">
        <f t="shared" si="1481"/>
        <v>No</v>
      </c>
      <c r="BE2357" t="s">
        <v>6640</v>
      </c>
      <c r="BF2357" s="3" t="str">
        <f t="shared" si="1482"/>
        <v>No</v>
      </c>
      <c r="BG2357" t="s">
        <v>6645</v>
      </c>
      <c r="BH2357" s="3" t="str">
        <f t="shared" si="1483"/>
        <v>2811 ATLANTIC AV 101</v>
      </c>
      <c r="BI2357" s="3" t="str">
        <f t="shared" si="1484"/>
        <v>Fernandina Beach</v>
      </c>
      <c r="BJ2357" s="3" t="str">
        <f t="shared" si="1485"/>
        <v>Florida</v>
      </c>
      <c r="BK2357" s="3">
        <f t="shared" si="1486"/>
        <v>32034</v>
      </c>
      <c r="BL2357" s="3" t="str">
        <f t="shared" si="1487"/>
        <v>2811 ATLANTIC AV 101 FERNANDINA BEACH FL 32034</v>
      </c>
      <c r="BM2357" s="3" t="str">
        <f t="shared" si="1488"/>
        <v/>
      </c>
      <c r="BN2357" s="3" t="str">
        <f t="shared" si="1489"/>
        <v>Pass</v>
      </c>
      <c r="BO2357" s="3" t="str">
        <f t="shared" si="1490"/>
        <v>No</v>
      </c>
      <c r="BP2357" s="3" t="str">
        <f t="shared" si="1491"/>
        <v>FV&lt;$10K</v>
      </c>
      <c r="BQ2357" t="s">
        <v>6650</v>
      </c>
      <c r="BR2357" s="3" t="str">
        <f t="shared" si="1492"/>
        <v>No, &lt; $20K Lien</v>
      </c>
      <c r="BS2357" s="3" t="str">
        <f t="shared" si="1493"/>
        <v>No, Lien &lt; $20K</v>
      </c>
      <c r="BT2357" t="s">
        <v>6650</v>
      </c>
      <c r="BU2357" s="3" t="str">
        <f t="shared" si="1494"/>
        <v>No</v>
      </c>
      <c r="BV2357" s="3" t="str">
        <f t="shared" si="1495"/>
        <v>No</v>
      </c>
      <c r="BW2357" s="3">
        <f t="shared" si="1496"/>
        <v>0</v>
      </c>
      <c r="BX2357" s="3" t="str">
        <f t="shared" si="1497"/>
        <v>No</v>
      </c>
      <c r="BY2357" s="3">
        <f t="shared" si="1498"/>
        <v>290400</v>
      </c>
      <c r="BZ2357">
        <v>1</v>
      </c>
      <c r="CA2357" s="3">
        <f t="shared" si="1499"/>
        <v>290400</v>
      </c>
      <c r="CC2357" s="3">
        <f t="shared" si="1500"/>
        <v>0</v>
      </c>
      <c r="CD2357" s="3">
        <f t="shared" si="1501"/>
        <v>0</v>
      </c>
      <c r="CE2357" s="3" t="str">
        <f t="shared" si="1502"/>
        <v/>
      </c>
      <c r="CF2357" s="3" t="e">
        <f>HLOOKUP(CE2357,'Valuation Data'!$D$2:$K$5,4,FALSE)</f>
        <v>#N/A</v>
      </c>
      <c r="CG2357" s="3">
        <f t="shared" si="1503"/>
        <v>290400</v>
      </c>
      <c r="CH2357" s="3" t="str">
        <f t="shared" si="1504"/>
        <v>No</v>
      </c>
      <c r="CI2357" s="3" t="str">
        <f>VLOOKUP(R2357,'Use Codes &amp; County Type'!A:D,4,FALSE)</f>
        <v>R</v>
      </c>
      <c r="CJ2357" s="3" t="str">
        <f t="shared" si="1505"/>
        <v>No</v>
      </c>
      <c r="CK2357" s="3" t="str">
        <f t="shared" si="1506"/>
        <v>No</v>
      </c>
      <c r="CL2357" s="3">
        <f t="shared" si="1507"/>
        <v>0.35</v>
      </c>
      <c r="CM2357" s="3">
        <f t="shared" si="1508"/>
        <v>101640</v>
      </c>
      <c r="CN2357" s="3">
        <f t="shared" si="1509"/>
        <v>26439.32</v>
      </c>
      <c r="CO2357" s="3">
        <f t="shared" si="1510"/>
        <v>75200.679999999993</v>
      </c>
      <c r="CP2357" s="3">
        <f t="shared" si="1511"/>
        <v>9.1044490358126715E-2</v>
      </c>
      <c r="CR2357" s="3" t="str">
        <f t="shared" si="1512"/>
        <v>No</v>
      </c>
      <c r="CV2357" s="3" t="str">
        <f t="shared" si="1513"/>
        <v>*Bid</v>
      </c>
      <c r="CW2357" s="3">
        <f t="shared" si="1514"/>
        <v>2356</v>
      </c>
      <c r="CX2357" s="3">
        <f t="shared" si="1515"/>
        <v>6609.83</v>
      </c>
      <c r="CY2357" s="3" t="str">
        <f t="shared" si="1516"/>
        <v>Ok</v>
      </c>
      <c r="CZ2357">
        <v>0</v>
      </c>
      <c r="DA2357">
        <v>0</v>
      </c>
    </row>
    <row r="2358" spans="1:105" x14ac:dyDescent="0.25">
      <c r="A2358">
        <v>2357</v>
      </c>
      <c r="B2358" t="s">
        <v>3</v>
      </c>
      <c r="C2358" t="s">
        <v>2466</v>
      </c>
      <c r="D2358">
        <v>888.74</v>
      </c>
      <c r="E2358">
        <v>2017</v>
      </c>
      <c r="F2358">
        <v>888.74</v>
      </c>
      <c r="G2358">
        <v>888.74</v>
      </c>
      <c r="H2358" s="3">
        <f t="shared" si="1476"/>
        <v>0</v>
      </c>
      <c r="I2358">
        <v>1123</v>
      </c>
      <c r="J2358" t="s">
        <v>2736</v>
      </c>
      <c r="K2358" t="s">
        <v>2738</v>
      </c>
      <c r="L2358">
        <v>32034</v>
      </c>
      <c r="M2358" t="s">
        <v>4543</v>
      </c>
      <c r="N2358" t="s">
        <v>4761</v>
      </c>
      <c r="O2358">
        <v>-81.430139770517997</v>
      </c>
      <c r="P2358">
        <v>30.680764988937099</v>
      </c>
      <c r="Q2358" t="s">
        <v>6363</v>
      </c>
      <c r="R2358">
        <v>1</v>
      </c>
      <c r="S2358" t="s">
        <v>6539</v>
      </c>
      <c r="T2358">
        <v>1001</v>
      </c>
      <c r="U2358" t="s">
        <v>6582</v>
      </c>
      <c r="V2358">
        <v>2017</v>
      </c>
      <c r="W2358">
        <v>161948</v>
      </c>
      <c r="X2358">
        <v>2017</v>
      </c>
      <c r="Y2358">
        <v>161948</v>
      </c>
      <c r="Z2358">
        <v>3227.72</v>
      </c>
      <c r="AA2358" s="3">
        <f t="shared" si="1477"/>
        <v>3.6317933253820014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 s="3" t="str">
        <f t="shared" si="1478"/>
        <v>No</v>
      </c>
      <c r="AQ2358" s="3" t="str">
        <f t="shared" si="1479"/>
        <v>No</v>
      </c>
      <c r="AR2358" s="3" t="str">
        <f t="shared" si="1480"/>
        <v>No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2</v>
      </c>
      <c r="AY2358" t="s">
        <v>6636</v>
      </c>
      <c r="AZ2358">
        <v>0</v>
      </c>
      <c r="BA2358">
        <v>0</v>
      </c>
      <c r="BB2358" t="s">
        <v>6616</v>
      </c>
      <c r="BC2358">
        <v>0</v>
      </c>
      <c r="BD2358" s="4" t="str">
        <f t="shared" si="1481"/>
        <v>No</v>
      </c>
      <c r="BE2358" t="s">
        <v>6640</v>
      </c>
      <c r="BF2358" s="3" t="str">
        <f t="shared" si="1482"/>
        <v>No</v>
      </c>
      <c r="BG2358" t="s">
        <v>6645</v>
      </c>
      <c r="BH2358" s="3" t="str">
        <f t="shared" si="1483"/>
        <v>1123 FLETCHER AVE N</v>
      </c>
      <c r="BI2358" s="3" t="str">
        <f t="shared" si="1484"/>
        <v>Fernandina Beach</v>
      </c>
      <c r="BJ2358" s="3" t="str">
        <f t="shared" si="1485"/>
        <v>Florida</v>
      </c>
      <c r="BK2358" s="3">
        <f t="shared" si="1486"/>
        <v>32034</v>
      </c>
      <c r="BL2358" s="3" t="str">
        <f t="shared" si="1487"/>
        <v>1123 FLETCHER AVE N FERNANDINA BEACH FL 32034</v>
      </c>
      <c r="BM2358" s="3" t="str">
        <f t="shared" si="1488"/>
        <v/>
      </c>
      <c r="BN2358" s="3" t="str">
        <f t="shared" si="1489"/>
        <v>Pass</v>
      </c>
      <c r="BO2358" s="3" t="str">
        <f t="shared" si="1490"/>
        <v>No</v>
      </c>
      <c r="BP2358" s="3" t="str">
        <f t="shared" si="1491"/>
        <v>FV&lt;$10K</v>
      </c>
      <c r="BQ2358" t="s">
        <v>6650</v>
      </c>
      <c r="BR2358" s="3" t="str">
        <f t="shared" si="1492"/>
        <v>No, &lt; $20K Lien</v>
      </c>
      <c r="BS2358" s="3" t="str">
        <f t="shared" si="1493"/>
        <v>No, Lien &lt; $20K</v>
      </c>
      <c r="BT2358" t="s">
        <v>6650</v>
      </c>
      <c r="BU2358" s="3" t="str">
        <f t="shared" si="1494"/>
        <v>No</v>
      </c>
      <c r="BV2358" s="3" t="str">
        <f t="shared" si="1495"/>
        <v>No</v>
      </c>
      <c r="BW2358" s="3">
        <f t="shared" si="1496"/>
        <v>0</v>
      </c>
      <c r="BX2358" s="3" t="str">
        <f t="shared" si="1497"/>
        <v>No</v>
      </c>
      <c r="BY2358" s="3">
        <f t="shared" si="1498"/>
        <v>161948</v>
      </c>
      <c r="BZ2358">
        <v>1</v>
      </c>
      <c r="CA2358" s="3">
        <f t="shared" si="1499"/>
        <v>161948</v>
      </c>
      <c r="CC2358" s="3">
        <f t="shared" si="1500"/>
        <v>0</v>
      </c>
      <c r="CD2358" s="3">
        <f t="shared" si="1501"/>
        <v>0</v>
      </c>
      <c r="CE2358" s="3" t="str">
        <f t="shared" si="1502"/>
        <v/>
      </c>
      <c r="CF2358" s="3" t="e">
        <f>HLOOKUP(CE2358,'Valuation Data'!$D$2:$K$5,4,FALSE)</f>
        <v>#N/A</v>
      </c>
      <c r="CG2358" s="3">
        <f t="shared" si="1503"/>
        <v>161948</v>
      </c>
      <c r="CH2358" s="3" t="str">
        <f t="shared" si="1504"/>
        <v>No</v>
      </c>
      <c r="CI2358" s="3" t="str">
        <f>VLOOKUP(R2358,'Use Codes &amp; County Type'!A:D,4,FALSE)</f>
        <v>S</v>
      </c>
      <c r="CJ2358" s="3" t="str">
        <f t="shared" si="1505"/>
        <v>No</v>
      </c>
      <c r="CK2358" s="3" t="str">
        <f t="shared" si="1506"/>
        <v>No</v>
      </c>
      <c r="CL2358" s="3">
        <f t="shared" si="1507"/>
        <v>0.35</v>
      </c>
      <c r="CM2358" s="3">
        <f t="shared" si="1508"/>
        <v>56681.799999999996</v>
      </c>
      <c r="CN2358" s="3">
        <f t="shared" si="1509"/>
        <v>10571.9</v>
      </c>
      <c r="CO2358" s="3">
        <f t="shared" si="1510"/>
        <v>46109.899999999994</v>
      </c>
      <c r="CP2358" s="3">
        <f t="shared" si="1511"/>
        <v>6.5279595919677913E-2</v>
      </c>
      <c r="CR2358" s="3" t="str">
        <f t="shared" si="1512"/>
        <v>No</v>
      </c>
      <c r="CV2358" s="3" t="str">
        <f t="shared" si="1513"/>
        <v>*Bid</v>
      </c>
      <c r="CW2358" s="3">
        <f t="shared" si="1514"/>
        <v>2357</v>
      </c>
      <c r="CX2358" s="3">
        <f t="shared" si="1515"/>
        <v>888.74</v>
      </c>
      <c r="CY2358" s="3" t="str">
        <f t="shared" si="1516"/>
        <v>Ok</v>
      </c>
      <c r="CZ2358">
        <v>0</v>
      </c>
      <c r="DA2358">
        <v>0</v>
      </c>
    </row>
    <row r="2359" spans="1:105" x14ac:dyDescent="0.25">
      <c r="A2359">
        <v>2358</v>
      </c>
      <c r="B2359" t="s">
        <v>3</v>
      </c>
      <c r="C2359" t="s">
        <v>2467</v>
      </c>
      <c r="D2359">
        <v>3108.19</v>
      </c>
      <c r="E2359">
        <v>2017</v>
      </c>
      <c r="F2359">
        <v>3108.19</v>
      </c>
      <c r="G2359">
        <v>3108.19</v>
      </c>
      <c r="H2359" s="3">
        <f t="shared" si="1476"/>
        <v>0</v>
      </c>
      <c r="I2359">
        <v>1125</v>
      </c>
      <c r="J2359" t="s">
        <v>2736</v>
      </c>
      <c r="K2359" t="s">
        <v>2738</v>
      </c>
      <c r="L2359">
        <v>32034</v>
      </c>
      <c r="M2359" t="s">
        <v>4544</v>
      </c>
      <c r="N2359" t="s">
        <v>4761</v>
      </c>
      <c r="O2359">
        <v>-81.430125171975902</v>
      </c>
      <c r="P2359">
        <v>30.680901878119499</v>
      </c>
      <c r="Q2359" t="s">
        <v>6364</v>
      </c>
      <c r="R2359">
        <v>8</v>
      </c>
      <c r="S2359" t="s">
        <v>6551</v>
      </c>
      <c r="T2359">
        <v>1110</v>
      </c>
      <c r="U2359" t="s">
        <v>6595</v>
      </c>
      <c r="V2359">
        <v>2017</v>
      </c>
      <c r="W2359">
        <v>181860</v>
      </c>
      <c r="X2359">
        <v>2017</v>
      </c>
      <c r="Y2359">
        <v>203911</v>
      </c>
      <c r="Z2359">
        <v>2844.37</v>
      </c>
      <c r="AA2359" s="3">
        <f t="shared" si="1477"/>
        <v>0.91512101898532583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 s="3" t="str">
        <f t="shared" si="1478"/>
        <v>No</v>
      </c>
      <c r="AQ2359" s="3" t="str">
        <f t="shared" si="1479"/>
        <v>No</v>
      </c>
      <c r="AR2359" s="3" t="str">
        <f t="shared" si="1480"/>
        <v>No</v>
      </c>
      <c r="AS2359">
        <v>0</v>
      </c>
      <c r="AT2359">
        <v>0</v>
      </c>
      <c r="AU2359">
        <v>142500</v>
      </c>
      <c r="AV2359" t="s">
        <v>6633</v>
      </c>
      <c r="AW2359">
        <v>0</v>
      </c>
      <c r="AX2359">
        <v>2</v>
      </c>
      <c r="AY2359" t="s">
        <v>6636</v>
      </c>
      <c r="AZ2359">
        <v>0</v>
      </c>
      <c r="BA2359">
        <v>0</v>
      </c>
      <c r="BB2359" t="s">
        <v>6617</v>
      </c>
      <c r="BC2359">
        <v>0</v>
      </c>
      <c r="BD2359" s="4" t="str">
        <f t="shared" si="1481"/>
        <v>No</v>
      </c>
      <c r="BE2359" t="s">
        <v>6640</v>
      </c>
      <c r="BF2359" s="3" t="str">
        <f t="shared" si="1482"/>
        <v>No</v>
      </c>
      <c r="BG2359" t="s">
        <v>6645</v>
      </c>
      <c r="BH2359" s="3" t="str">
        <f t="shared" si="1483"/>
        <v>1125 FLETCHER AVE N</v>
      </c>
      <c r="BI2359" s="3" t="str">
        <f t="shared" si="1484"/>
        <v>Fernandina Beach</v>
      </c>
      <c r="BJ2359" s="3" t="str">
        <f t="shared" si="1485"/>
        <v>Florida</v>
      </c>
      <c r="BK2359" s="3">
        <f t="shared" si="1486"/>
        <v>32034</v>
      </c>
      <c r="BL2359" s="3" t="str">
        <f t="shared" si="1487"/>
        <v>1125 FLETCHER AVE N FERNANDINA BEACH FL 32034</v>
      </c>
      <c r="BM2359" s="3" t="str">
        <f t="shared" si="1488"/>
        <v>L</v>
      </c>
      <c r="BN2359" s="3" t="str">
        <f t="shared" si="1489"/>
        <v>Pass</v>
      </c>
      <c r="BO2359" s="3" t="str">
        <f t="shared" si="1490"/>
        <v>No</v>
      </c>
      <c r="BP2359" s="3" t="str">
        <f t="shared" si="1491"/>
        <v>FV&lt;$10K</v>
      </c>
      <c r="BQ2359" t="s">
        <v>6650</v>
      </c>
      <c r="BR2359" s="3" t="str">
        <f t="shared" si="1492"/>
        <v>No, &lt; $20K Lien</v>
      </c>
      <c r="BS2359" s="3" t="str">
        <f t="shared" si="1493"/>
        <v>No, Lien &lt; $20K</v>
      </c>
      <c r="BT2359" t="s">
        <v>6650</v>
      </c>
      <c r="BU2359" s="3" t="str">
        <f t="shared" si="1494"/>
        <v>No</v>
      </c>
      <c r="BV2359" s="3" t="str">
        <f t="shared" si="1495"/>
        <v>No</v>
      </c>
      <c r="BW2359" s="3">
        <f t="shared" si="1496"/>
        <v>0</v>
      </c>
      <c r="BX2359" s="3" t="str">
        <f t="shared" si="1497"/>
        <v>No</v>
      </c>
      <c r="BY2359" s="3">
        <f t="shared" si="1498"/>
        <v>181860</v>
      </c>
      <c r="BZ2359">
        <v>1</v>
      </c>
      <c r="CA2359" s="3">
        <f t="shared" si="1499"/>
        <v>181860</v>
      </c>
      <c r="CC2359" s="3">
        <f t="shared" si="1500"/>
        <v>0</v>
      </c>
      <c r="CD2359" s="3">
        <f t="shared" si="1501"/>
        <v>0</v>
      </c>
      <c r="CE2359" s="3" t="str">
        <f t="shared" si="1502"/>
        <v/>
      </c>
      <c r="CF2359" s="3" t="e">
        <f>HLOOKUP(CE2359,'Valuation Data'!$D$2:$K$5,4,FALSE)</f>
        <v>#N/A</v>
      </c>
      <c r="CG2359" s="3">
        <f t="shared" si="1503"/>
        <v>181860</v>
      </c>
      <c r="CH2359" s="3" t="str">
        <f t="shared" si="1504"/>
        <v>No</v>
      </c>
      <c r="CI2359" s="3" t="str">
        <f>VLOOKUP(R2359,'Use Codes &amp; County Type'!A:D,4,FALSE)</f>
        <v>R</v>
      </c>
      <c r="CJ2359" s="3" t="str">
        <f t="shared" si="1505"/>
        <v>No</v>
      </c>
      <c r="CK2359" s="3" t="str">
        <f t="shared" si="1506"/>
        <v>Yes</v>
      </c>
      <c r="CL2359" s="3">
        <f t="shared" si="1507"/>
        <v>0.67</v>
      </c>
      <c r="CM2359" s="3">
        <f t="shared" si="1508"/>
        <v>121846.20000000001</v>
      </c>
      <c r="CN2359" s="3">
        <f t="shared" si="1509"/>
        <v>12432.76</v>
      </c>
      <c r="CO2359" s="3">
        <f t="shared" si="1510"/>
        <v>109413.44000000002</v>
      </c>
      <c r="CP2359" s="3">
        <f t="shared" si="1511"/>
        <v>6.8364456175079732E-2</v>
      </c>
      <c r="CR2359" s="3" t="str">
        <f t="shared" si="1512"/>
        <v>No</v>
      </c>
      <c r="CV2359" s="3" t="str">
        <f t="shared" si="1513"/>
        <v>*Bid</v>
      </c>
      <c r="CW2359" s="3">
        <f t="shared" si="1514"/>
        <v>2358</v>
      </c>
      <c r="CX2359" s="3">
        <f t="shared" si="1515"/>
        <v>3108.19</v>
      </c>
      <c r="CY2359" s="3" t="str">
        <f t="shared" si="1516"/>
        <v>Ok</v>
      </c>
      <c r="CZ2359">
        <v>0</v>
      </c>
      <c r="DA2359">
        <v>0</v>
      </c>
    </row>
    <row r="2360" spans="1:105" x14ac:dyDescent="0.25">
      <c r="A2360">
        <v>2359</v>
      </c>
      <c r="B2360" t="s">
        <v>3</v>
      </c>
      <c r="C2360" t="s">
        <v>2468</v>
      </c>
      <c r="D2360">
        <v>6691.81</v>
      </c>
      <c r="E2360">
        <v>2017</v>
      </c>
      <c r="F2360">
        <v>6691.81</v>
      </c>
      <c r="G2360">
        <v>6691.81</v>
      </c>
      <c r="H2360" s="3">
        <f t="shared" si="1476"/>
        <v>0</v>
      </c>
      <c r="I2360">
        <v>512</v>
      </c>
      <c r="J2360" t="s">
        <v>2736</v>
      </c>
      <c r="K2360" t="s">
        <v>2738</v>
      </c>
      <c r="L2360">
        <v>32034</v>
      </c>
      <c r="M2360" t="s">
        <v>4545</v>
      </c>
      <c r="N2360" t="s">
        <v>4761</v>
      </c>
      <c r="O2360">
        <v>-81.445015495231601</v>
      </c>
      <c r="P2360">
        <v>30.6767061017073</v>
      </c>
      <c r="Q2360" t="s">
        <v>6365</v>
      </c>
      <c r="R2360">
        <v>1</v>
      </c>
      <c r="S2360" t="s">
        <v>6539</v>
      </c>
      <c r="T2360">
        <v>1001</v>
      </c>
      <c r="U2360" t="s">
        <v>6582</v>
      </c>
      <c r="V2360">
        <v>2017</v>
      </c>
      <c r="W2360">
        <v>307189</v>
      </c>
      <c r="X2360">
        <v>2017</v>
      </c>
      <c r="Y2360">
        <v>312563</v>
      </c>
      <c r="Z2360">
        <v>6157.94</v>
      </c>
      <c r="AA2360" s="3">
        <f t="shared" si="1477"/>
        <v>0.920220388803627</v>
      </c>
      <c r="AB2360" t="s">
        <v>6616</v>
      </c>
      <c r="AI2360" t="s">
        <v>6618</v>
      </c>
      <c r="AJ2360" t="s">
        <v>6618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 s="3" t="str">
        <f t="shared" si="1478"/>
        <v>No</v>
      </c>
      <c r="AQ2360" s="3" t="str">
        <f t="shared" si="1479"/>
        <v>No</v>
      </c>
      <c r="AR2360" s="3" t="str">
        <f t="shared" si="1480"/>
        <v>No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 t="s">
        <v>6634</v>
      </c>
      <c r="AZ2360">
        <v>0</v>
      </c>
      <c r="BA2360">
        <v>1</v>
      </c>
      <c r="BB2360" t="s">
        <v>6616</v>
      </c>
      <c r="BC2360" t="s">
        <v>6616</v>
      </c>
      <c r="BD2360" s="4" t="str">
        <f t="shared" si="1481"/>
        <v>No</v>
      </c>
      <c r="BE2360" t="s">
        <v>6640</v>
      </c>
      <c r="BF2360" s="3" t="str">
        <f t="shared" si="1482"/>
        <v>No</v>
      </c>
      <c r="BG2360" t="s">
        <v>6645</v>
      </c>
      <c r="BH2360" s="3" t="str">
        <f t="shared" si="1483"/>
        <v>512 STANLEY DR</v>
      </c>
      <c r="BI2360" s="3" t="str">
        <f t="shared" si="1484"/>
        <v>Fernandina Beach</v>
      </c>
      <c r="BJ2360" s="3" t="str">
        <f t="shared" si="1485"/>
        <v>Florida</v>
      </c>
      <c r="BK2360" s="3">
        <f t="shared" si="1486"/>
        <v>32034</v>
      </c>
      <c r="BL2360" s="3" t="str">
        <f t="shared" si="1487"/>
        <v>512 STANLEY DR FERNANDINA BEACH FL 32034</v>
      </c>
      <c r="BM2360" s="3" t="str">
        <f t="shared" si="1488"/>
        <v/>
      </c>
      <c r="BN2360" s="3" t="str">
        <f t="shared" si="1489"/>
        <v>Pass</v>
      </c>
      <c r="BO2360" s="3" t="str">
        <f t="shared" si="1490"/>
        <v>No</v>
      </c>
      <c r="BP2360" s="3" t="str">
        <f t="shared" si="1491"/>
        <v>FV&lt;$10K</v>
      </c>
      <c r="BQ2360" t="s">
        <v>6650</v>
      </c>
      <c r="BR2360" s="3" t="str">
        <f t="shared" si="1492"/>
        <v>No, &lt; $20K Lien</v>
      </c>
      <c r="BS2360" s="3" t="str">
        <f t="shared" si="1493"/>
        <v>No, Lien &lt; $20K</v>
      </c>
      <c r="BT2360" t="s">
        <v>6650</v>
      </c>
      <c r="BU2360" s="3" t="str">
        <f t="shared" si="1494"/>
        <v>No</v>
      </c>
      <c r="BV2360" s="3" t="str">
        <f t="shared" si="1495"/>
        <v>No</v>
      </c>
      <c r="BW2360" s="3">
        <f t="shared" si="1496"/>
        <v>1</v>
      </c>
      <c r="BX2360" s="3" t="str">
        <f t="shared" si="1497"/>
        <v>No</v>
      </c>
      <c r="BY2360" s="3">
        <f t="shared" si="1498"/>
        <v>307189</v>
      </c>
      <c r="BZ2360">
        <v>1</v>
      </c>
      <c r="CA2360" s="3">
        <f t="shared" si="1499"/>
        <v>307189</v>
      </c>
      <c r="CC2360" s="3">
        <f t="shared" si="1500"/>
        <v>0</v>
      </c>
      <c r="CD2360" s="3">
        <f t="shared" si="1501"/>
        <v>0</v>
      </c>
      <c r="CE2360" s="3" t="str">
        <f t="shared" si="1502"/>
        <v/>
      </c>
      <c r="CF2360" s="3" t="e">
        <f>HLOOKUP(CE2360,'Valuation Data'!$D$2:$K$5,4,FALSE)</f>
        <v>#N/A</v>
      </c>
      <c r="CG2360" s="3">
        <f t="shared" si="1503"/>
        <v>307189</v>
      </c>
      <c r="CH2360" s="3" t="str">
        <f t="shared" si="1504"/>
        <v>No</v>
      </c>
      <c r="CI2360" s="3" t="str">
        <f>VLOOKUP(R2360,'Use Codes &amp; County Type'!A:D,4,FALSE)</f>
        <v>S</v>
      </c>
      <c r="CJ2360" s="3" t="str">
        <f t="shared" si="1505"/>
        <v>No</v>
      </c>
      <c r="CK2360" s="3" t="str">
        <f t="shared" si="1506"/>
        <v>No</v>
      </c>
      <c r="CL2360" s="3">
        <f t="shared" si="1507"/>
        <v>0.35</v>
      </c>
      <c r="CM2360" s="3">
        <f t="shared" si="1508"/>
        <v>107516.15</v>
      </c>
      <c r="CN2360" s="3">
        <f t="shared" si="1509"/>
        <v>33459.050000000003</v>
      </c>
      <c r="CO2360" s="3">
        <f t="shared" si="1510"/>
        <v>74057.099999999991</v>
      </c>
      <c r="CP2360" s="3">
        <f t="shared" si="1511"/>
        <v>0.10892007851843655</v>
      </c>
      <c r="CR2360" s="3" t="str">
        <f t="shared" si="1512"/>
        <v>No</v>
      </c>
      <c r="CV2360" s="3" t="str">
        <f t="shared" si="1513"/>
        <v>*Bid</v>
      </c>
      <c r="CW2360" s="3">
        <f t="shared" si="1514"/>
        <v>2359</v>
      </c>
      <c r="CX2360" s="3">
        <f t="shared" si="1515"/>
        <v>6691.81</v>
      </c>
      <c r="CY2360" s="3" t="str">
        <f t="shared" si="1516"/>
        <v>Ok</v>
      </c>
      <c r="CZ2360">
        <v>0</v>
      </c>
      <c r="DA2360">
        <v>0</v>
      </c>
    </row>
    <row r="2361" spans="1:105" x14ac:dyDescent="0.25">
      <c r="A2361">
        <v>2360</v>
      </c>
      <c r="B2361" t="s">
        <v>3</v>
      </c>
      <c r="C2361" t="s">
        <v>2469</v>
      </c>
      <c r="D2361">
        <v>2926.45</v>
      </c>
      <c r="E2361">
        <v>2017</v>
      </c>
      <c r="F2361">
        <v>2926.45</v>
      </c>
      <c r="G2361">
        <v>2926.45</v>
      </c>
      <c r="H2361" s="3">
        <f t="shared" si="1476"/>
        <v>0</v>
      </c>
      <c r="I2361">
        <v>508</v>
      </c>
      <c r="J2361" t="s">
        <v>2736</v>
      </c>
      <c r="K2361" t="s">
        <v>2738</v>
      </c>
      <c r="L2361">
        <v>32034</v>
      </c>
      <c r="M2361" t="s">
        <v>4546</v>
      </c>
      <c r="N2361" t="s">
        <v>4761</v>
      </c>
      <c r="O2361">
        <v>-81.444863392111898</v>
      </c>
      <c r="P2361">
        <v>30.676464025221701</v>
      </c>
      <c r="Q2361" t="s">
        <v>6366</v>
      </c>
      <c r="R2361">
        <v>1</v>
      </c>
      <c r="S2361" t="s">
        <v>6539</v>
      </c>
      <c r="T2361">
        <v>1001</v>
      </c>
      <c r="U2361" t="s">
        <v>6582</v>
      </c>
      <c r="V2361">
        <v>2017</v>
      </c>
      <c r="W2361">
        <v>131320</v>
      </c>
      <c r="X2361">
        <v>2017</v>
      </c>
      <c r="Y2361">
        <v>140267</v>
      </c>
      <c r="Z2361">
        <v>2676.33</v>
      </c>
      <c r="AA2361" s="3">
        <f t="shared" si="1477"/>
        <v>0.91453125800885038</v>
      </c>
      <c r="AB2361" t="s">
        <v>6616</v>
      </c>
      <c r="AH2361" t="s">
        <v>6616</v>
      </c>
      <c r="AI2361" t="s">
        <v>6618</v>
      </c>
      <c r="AJ2361" t="s">
        <v>6618</v>
      </c>
      <c r="AK2361" t="s">
        <v>6618</v>
      </c>
      <c r="AL2361">
        <v>0</v>
      </c>
      <c r="AM2361">
        <v>0</v>
      </c>
      <c r="AN2361">
        <v>0</v>
      </c>
      <c r="AO2361">
        <v>0</v>
      </c>
      <c r="AP2361" s="3" t="str">
        <f t="shared" si="1478"/>
        <v>No</v>
      </c>
      <c r="AQ2361" s="3" t="str">
        <f t="shared" si="1479"/>
        <v>No</v>
      </c>
      <c r="AR2361" s="3" t="str">
        <f t="shared" si="1480"/>
        <v>No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 t="s">
        <v>6634</v>
      </c>
      <c r="AZ2361" t="s">
        <v>6638</v>
      </c>
      <c r="BA2361">
        <v>1</v>
      </c>
      <c r="BB2361" t="s">
        <v>6616</v>
      </c>
      <c r="BC2361" t="s">
        <v>6616</v>
      </c>
      <c r="BD2361" s="4" t="str">
        <f t="shared" si="1481"/>
        <v>No</v>
      </c>
      <c r="BE2361" t="s">
        <v>6640</v>
      </c>
      <c r="BF2361" s="3" t="str">
        <f t="shared" si="1482"/>
        <v>No</v>
      </c>
      <c r="BG2361" t="s">
        <v>6645</v>
      </c>
      <c r="BH2361" s="3" t="str">
        <f t="shared" si="1483"/>
        <v>508 STANLEY DR</v>
      </c>
      <c r="BI2361" s="3" t="str">
        <f t="shared" si="1484"/>
        <v>Fernandina Beach</v>
      </c>
      <c r="BJ2361" s="3" t="str">
        <f t="shared" si="1485"/>
        <v>Florida</v>
      </c>
      <c r="BK2361" s="3">
        <f t="shared" si="1486"/>
        <v>32034</v>
      </c>
      <c r="BL2361" s="3" t="str">
        <f t="shared" si="1487"/>
        <v>508 STANLEY DR FERNANDINA BEACH FL 32034</v>
      </c>
      <c r="BM2361" s="3" t="str">
        <f t="shared" si="1488"/>
        <v/>
      </c>
      <c r="BN2361" s="3" t="str">
        <f t="shared" si="1489"/>
        <v>Pass</v>
      </c>
      <c r="BO2361" s="3" t="str">
        <f t="shared" si="1490"/>
        <v>No</v>
      </c>
      <c r="BP2361" s="3" t="str">
        <f t="shared" si="1491"/>
        <v>FV&lt;$10K</v>
      </c>
      <c r="BQ2361" t="s">
        <v>6650</v>
      </c>
      <c r="BR2361" s="3" t="str">
        <f t="shared" si="1492"/>
        <v>No, &lt; $20K Lien</v>
      </c>
      <c r="BS2361" s="3" t="str">
        <f t="shared" si="1493"/>
        <v>No, Lien &lt; $20K</v>
      </c>
      <c r="BT2361" t="s">
        <v>6650</v>
      </c>
      <c r="BU2361" s="3" t="str">
        <f t="shared" si="1494"/>
        <v>No</v>
      </c>
      <c r="BV2361" s="3" t="str">
        <f t="shared" si="1495"/>
        <v>No</v>
      </c>
      <c r="BW2361" s="3">
        <f t="shared" si="1496"/>
        <v>1</v>
      </c>
      <c r="BX2361" s="3" t="str">
        <f t="shared" si="1497"/>
        <v>No</v>
      </c>
      <c r="BY2361" s="3">
        <f t="shared" si="1498"/>
        <v>131320</v>
      </c>
      <c r="BZ2361">
        <v>1</v>
      </c>
      <c r="CA2361" s="3">
        <f t="shared" si="1499"/>
        <v>131320</v>
      </c>
      <c r="CC2361" s="3">
        <f t="shared" si="1500"/>
        <v>0</v>
      </c>
      <c r="CD2361" s="3">
        <f t="shared" si="1501"/>
        <v>0</v>
      </c>
      <c r="CE2361" s="3" t="str">
        <f t="shared" si="1502"/>
        <v/>
      </c>
      <c r="CF2361" s="3" t="e">
        <f>HLOOKUP(CE2361,'Valuation Data'!$D$2:$K$5,4,FALSE)</f>
        <v>#N/A</v>
      </c>
      <c r="CG2361" s="3">
        <f t="shared" si="1503"/>
        <v>131320</v>
      </c>
      <c r="CH2361" s="3" t="str">
        <f t="shared" si="1504"/>
        <v>No</v>
      </c>
      <c r="CI2361" s="3" t="str">
        <f>VLOOKUP(R2361,'Use Codes &amp; County Type'!A:D,4,FALSE)</f>
        <v>S</v>
      </c>
      <c r="CJ2361" s="3" t="str">
        <f t="shared" si="1505"/>
        <v>No</v>
      </c>
      <c r="CK2361" s="3" t="str">
        <f t="shared" si="1506"/>
        <v>No</v>
      </c>
      <c r="CL2361" s="3">
        <f t="shared" si="1507"/>
        <v>0.35</v>
      </c>
      <c r="CM2361" s="3">
        <f t="shared" si="1508"/>
        <v>45962</v>
      </c>
      <c r="CN2361" s="3">
        <f t="shared" si="1509"/>
        <v>14632.25</v>
      </c>
      <c r="CO2361" s="3">
        <f t="shared" si="1510"/>
        <v>31329.75</v>
      </c>
      <c r="CP2361" s="3">
        <f t="shared" si="1511"/>
        <v>0.11142438318611027</v>
      </c>
      <c r="CR2361" s="3" t="str">
        <f t="shared" si="1512"/>
        <v>No</v>
      </c>
      <c r="CV2361" s="3" t="str">
        <f t="shared" si="1513"/>
        <v>*Bid</v>
      </c>
      <c r="CW2361" s="3">
        <f t="shared" si="1514"/>
        <v>2360</v>
      </c>
      <c r="CX2361" s="3">
        <f t="shared" si="1515"/>
        <v>2926.45</v>
      </c>
      <c r="CY2361" s="3" t="str">
        <f t="shared" si="1516"/>
        <v>Ok</v>
      </c>
      <c r="CZ2361">
        <v>0</v>
      </c>
      <c r="DA2361">
        <v>0</v>
      </c>
    </row>
    <row r="2362" spans="1:105" x14ac:dyDescent="0.25">
      <c r="A2362">
        <v>2361</v>
      </c>
      <c r="B2362" t="s">
        <v>3</v>
      </c>
      <c r="C2362" t="s">
        <v>2470</v>
      </c>
      <c r="D2362">
        <v>4711.03</v>
      </c>
      <c r="E2362">
        <v>2017</v>
      </c>
      <c r="F2362">
        <v>4711.03</v>
      </c>
      <c r="G2362">
        <v>4711.03</v>
      </c>
      <c r="H2362" s="3">
        <f t="shared" si="1476"/>
        <v>0</v>
      </c>
      <c r="I2362">
        <v>1809</v>
      </c>
      <c r="J2362" t="s">
        <v>2736</v>
      </c>
      <c r="K2362" t="s">
        <v>2738</v>
      </c>
      <c r="L2362">
        <v>32034</v>
      </c>
      <c r="M2362" t="s">
        <v>4547</v>
      </c>
      <c r="N2362" t="s">
        <v>4761</v>
      </c>
      <c r="O2362">
        <v>-81.444073994067296</v>
      </c>
      <c r="P2362">
        <v>30.6747553291783</v>
      </c>
      <c r="Q2362" t="s">
        <v>6367</v>
      </c>
      <c r="R2362">
        <v>1</v>
      </c>
      <c r="S2362" t="s">
        <v>6539</v>
      </c>
      <c r="T2362">
        <v>1001</v>
      </c>
      <c r="U2362" t="s">
        <v>6582</v>
      </c>
      <c r="V2362">
        <v>2017</v>
      </c>
      <c r="W2362">
        <v>217008</v>
      </c>
      <c r="X2362">
        <v>2017</v>
      </c>
      <c r="Y2362">
        <v>217206</v>
      </c>
      <c r="Z2362">
        <v>4326.43</v>
      </c>
      <c r="AA2362" s="3">
        <f t="shared" si="1477"/>
        <v>0.91836180198385498</v>
      </c>
      <c r="AB2362" t="s">
        <v>6616</v>
      </c>
      <c r="AC2362" t="s">
        <v>6616</v>
      </c>
      <c r="AG2362" t="s">
        <v>6616</v>
      </c>
      <c r="AI2362" t="s">
        <v>6618</v>
      </c>
      <c r="AJ2362" t="s">
        <v>6618</v>
      </c>
      <c r="AK2362" t="s">
        <v>6618</v>
      </c>
      <c r="AL2362" t="s">
        <v>6618</v>
      </c>
      <c r="AM2362" t="s">
        <v>6618</v>
      </c>
      <c r="AN2362">
        <v>0</v>
      </c>
      <c r="AO2362">
        <v>0</v>
      </c>
      <c r="AP2362" s="3" t="str">
        <f t="shared" si="1478"/>
        <v>No</v>
      </c>
      <c r="AQ2362" s="3" t="str">
        <f t="shared" si="1479"/>
        <v>No</v>
      </c>
      <c r="AR2362" s="3" t="str">
        <f t="shared" si="1480"/>
        <v>No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 t="s">
        <v>6634</v>
      </c>
      <c r="AZ2362" t="s">
        <v>6638</v>
      </c>
      <c r="BA2362">
        <v>1</v>
      </c>
      <c r="BB2362" t="s">
        <v>6616</v>
      </c>
      <c r="BC2362" t="s">
        <v>6616</v>
      </c>
      <c r="BD2362" s="4" t="str">
        <f t="shared" si="1481"/>
        <v>No</v>
      </c>
      <c r="BE2362" t="s">
        <v>6640</v>
      </c>
      <c r="BF2362" s="3" t="str">
        <f t="shared" si="1482"/>
        <v>No</v>
      </c>
      <c r="BG2362" t="s">
        <v>6645</v>
      </c>
      <c r="BH2362" s="3" t="str">
        <f t="shared" si="1483"/>
        <v>1809 HIGHLAND DR</v>
      </c>
      <c r="BI2362" s="3" t="str">
        <f t="shared" si="1484"/>
        <v>Fernandina Beach</v>
      </c>
      <c r="BJ2362" s="3" t="str">
        <f t="shared" si="1485"/>
        <v>Florida</v>
      </c>
      <c r="BK2362" s="3">
        <f t="shared" si="1486"/>
        <v>32034</v>
      </c>
      <c r="BL2362" s="3" t="str">
        <f t="shared" si="1487"/>
        <v>1809 HIGHLAND DR FERNANDINA BEACH FL 32034</v>
      </c>
      <c r="BM2362" s="3" t="str">
        <f t="shared" si="1488"/>
        <v/>
      </c>
      <c r="BN2362" s="3" t="str">
        <f t="shared" si="1489"/>
        <v>Pass</v>
      </c>
      <c r="BO2362" s="3" t="str">
        <f t="shared" si="1490"/>
        <v>No</v>
      </c>
      <c r="BP2362" s="3" t="str">
        <f t="shared" si="1491"/>
        <v>FV&lt;$10K</v>
      </c>
      <c r="BQ2362" t="s">
        <v>6650</v>
      </c>
      <c r="BR2362" s="3" t="str">
        <f t="shared" si="1492"/>
        <v>No, &lt; $20K Lien</v>
      </c>
      <c r="BS2362" s="3" t="str">
        <f t="shared" si="1493"/>
        <v>No, Lien &lt; $20K</v>
      </c>
      <c r="BT2362" t="s">
        <v>6650</v>
      </c>
      <c r="BU2362" s="3" t="str">
        <f t="shared" si="1494"/>
        <v>No</v>
      </c>
      <c r="BV2362" s="3" t="str">
        <f t="shared" si="1495"/>
        <v>No</v>
      </c>
      <c r="BW2362" s="3">
        <f t="shared" si="1496"/>
        <v>1</v>
      </c>
      <c r="BX2362" s="3" t="str">
        <f t="shared" si="1497"/>
        <v>No</v>
      </c>
      <c r="BY2362" s="3">
        <f t="shared" si="1498"/>
        <v>217008</v>
      </c>
      <c r="BZ2362">
        <v>1</v>
      </c>
      <c r="CA2362" s="3">
        <f t="shared" si="1499"/>
        <v>217008</v>
      </c>
      <c r="CC2362" s="3">
        <f t="shared" si="1500"/>
        <v>0</v>
      </c>
      <c r="CD2362" s="3">
        <f t="shared" si="1501"/>
        <v>0</v>
      </c>
      <c r="CE2362" s="3" t="str">
        <f t="shared" si="1502"/>
        <v/>
      </c>
      <c r="CF2362" s="3" t="e">
        <f>HLOOKUP(CE2362,'Valuation Data'!$D$2:$K$5,4,FALSE)</f>
        <v>#N/A</v>
      </c>
      <c r="CG2362" s="3">
        <f t="shared" si="1503"/>
        <v>217008</v>
      </c>
      <c r="CH2362" s="3" t="str">
        <f t="shared" si="1504"/>
        <v>No</v>
      </c>
      <c r="CI2362" s="3" t="str">
        <f>VLOOKUP(R2362,'Use Codes &amp; County Type'!A:D,4,FALSE)</f>
        <v>S</v>
      </c>
      <c r="CJ2362" s="3" t="str">
        <f t="shared" si="1505"/>
        <v>No</v>
      </c>
      <c r="CK2362" s="3" t="str">
        <f t="shared" si="1506"/>
        <v>No</v>
      </c>
      <c r="CL2362" s="3">
        <f t="shared" si="1507"/>
        <v>0.35</v>
      </c>
      <c r="CM2362" s="3">
        <f t="shared" si="1508"/>
        <v>75952.799999999988</v>
      </c>
      <c r="CN2362" s="3">
        <f t="shared" si="1509"/>
        <v>23555.149999999998</v>
      </c>
      <c r="CO2362" s="3">
        <f t="shared" si="1510"/>
        <v>52397.649999999994</v>
      </c>
      <c r="CP2362" s="3">
        <f t="shared" si="1511"/>
        <v>0.10854507667920076</v>
      </c>
      <c r="CR2362" s="3" t="str">
        <f t="shared" si="1512"/>
        <v>No</v>
      </c>
      <c r="CV2362" s="3" t="str">
        <f t="shared" si="1513"/>
        <v>*Bid</v>
      </c>
      <c r="CW2362" s="3">
        <f t="shared" si="1514"/>
        <v>2361</v>
      </c>
      <c r="CX2362" s="3">
        <f t="shared" si="1515"/>
        <v>4711.03</v>
      </c>
      <c r="CY2362" s="3" t="str">
        <f t="shared" si="1516"/>
        <v>Ok</v>
      </c>
      <c r="CZ2362">
        <v>0</v>
      </c>
      <c r="DA2362">
        <v>0</v>
      </c>
    </row>
    <row r="2363" spans="1:105" x14ac:dyDescent="0.25">
      <c r="A2363">
        <v>2362</v>
      </c>
      <c r="B2363" t="s">
        <v>3</v>
      </c>
      <c r="C2363" t="s">
        <v>2471</v>
      </c>
      <c r="D2363">
        <v>3416.14</v>
      </c>
      <c r="E2363">
        <v>2017</v>
      </c>
      <c r="F2363">
        <v>3416.14</v>
      </c>
      <c r="G2363">
        <v>3416.14</v>
      </c>
      <c r="H2363" s="3">
        <f t="shared" si="1476"/>
        <v>0</v>
      </c>
      <c r="I2363">
        <v>2643</v>
      </c>
      <c r="J2363" t="s">
        <v>2736</v>
      </c>
      <c r="K2363" t="s">
        <v>2738</v>
      </c>
      <c r="L2363">
        <v>32034</v>
      </c>
      <c r="M2363" t="s">
        <v>4548</v>
      </c>
      <c r="N2363" t="s">
        <v>4761</v>
      </c>
      <c r="O2363">
        <v>-81.440729863916005</v>
      </c>
      <c r="P2363">
        <v>30.633057349823201</v>
      </c>
      <c r="Q2363" t="s">
        <v>6368</v>
      </c>
      <c r="R2363">
        <v>4</v>
      </c>
      <c r="S2363" t="s">
        <v>6573</v>
      </c>
      <c r="T2363">
        <v>1004</v>
      </c>
      <c r="U2363" t="s">
        <v>6609</v>
      </c>
      <c r="V2363">
        <v>2017</v>
      </c>
      <c r="W2363">
        <v>157000</v>
      </c>
      <c r="X2363">
        <v>2017</v>
      </c>
      <c r="Y2363">
        <v>157000</v>
      </c>
      <c r="Z2363">
        <v>3129.12</v>
      </c>
      <c r="AA2363" s="3">
        <f t="shared" si="1477"/>
        <v>0.9159811951500817</v>
      </c>
      <c r="AB2363" t="s">
        <v>6616</v>
      </c>
      <c r="AC2363" t="s">
        <v>6616</v>
      </c>
      <c r="AD2363" t="s">
        <v>6616</v>
      </c>
      <c r="AI2363" t="s">
        <v>6618</v>
      </c>
      <c r="AJ2363" t="s">
        <v>6618</v>
      </c>
      <c r="AK2363" t="s">
        <v>6618</v>
      </c>
      <c r="AL2363" t="s">
        <v>6618</v>
      </c>
      <c r="AM2363" t="s">
        <v>6618</v>
      </c>
      <c r="AN2363" t="s">
        <v>6618</v>
      </c>
      <c r="AO2363">
        <v>0</v>
      </c>
      <c r="AP2363" s="3" t="str">
        <f t="shared" si="1478"/>
        <v>No</v>
      </c>
      <c r="AQ2363" s="3" t="str">
        <f t="shared" si="1479"/>
        <v>No</v>
      </c>
      <c r="AR2363" s="3" t="str">
        <f t="shared" si="1480"/>
        <v>No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 t="s">
        <v>6634</v>
      </c>
      <c r="AZ2363" t="s">
        <v>6637</v>
      </c>
      <c r="BA2363">
        <v>1</v>
      </c>
      <c r="BB2363" t="s">
        <v>6616</v>
      </c>
      <c r="BC2363" t="s">
        <v>6616</v>
      </c>
      <c r="BD2363" s="4" t="str">
        <f t="shared" si="1481"/>
        <v>No</v>
      </c>
      <c r="BE2363" t="s">
        <v>6640</v>
      </c>
      <c r="BF2363" s="3" t="str">
        <f t="shared" si="1482"/>
        <v>No</v>
      </c>
      <c r="BG2363" t="s">
        <v>6645</v>
      </c>
      <c r="BH2363" s="3" t="str">
        <f t="shared" si="1483"/>
        <v>2643 FOREST RIDGE DR</v>
      </c>
      <c r="BI2363" s="3" t="str">
        <f t="shared" si="1484"/>
        <v>Fernandina Beach</v>
      </c>
      <c r="BJ2363" s="3" t="str">
        <f t="shared" si="1485"/>
        <v>Florida</v>
      </c>
      <c r="BK2363" s="3">
        <f t="shared" si="1486"/>
        <v>32034</v>
      </c>
      <c r="BL2363" s="3" t="str">
        <f t="shared" si="1487"/>
        <v>2643 FOREST RIDGE DR FERNANDINA BEACH FL 32034</v>
      </c>
      <c r="BM2363" s="3" t="str">
        <f t="shared" si="1488"/>
        <v/>
      </c>
      <c r="BN2363" s="3" t="str">
        <f t="shared" si="1489"/>
        <v>Pass</v>
      </c>
      <c r="BO2363" s="3" t="str">
        <f t="shared" si="1490"/>
        <v>No</v>
      </c>
      <c r="BP2363" s="3" t="str">
        <f t="shared" si="1491"/>
        <v>FV&lt;$10K</v>
      </c>
      <c r="BQ2363" t="s">
        <v>6650</v>
      </c>
      <c r="BR2363" s="3" t="str">
        <f t="shared" si="1492"/>
        <v>No, &lt; $20K Lien</v>
      </c>
      <c r="BS2363" s="3" t="str">
        <f t="shared" si="1493"/>
        <v>No, Lien &lt; $20K</v>
      </c>
      <c r="BT2363" t="s">
        <v>6650</v>
      </c>
      <c r="BU2363" s="3" t="str">
        <f t="shared" si="1494"/>
        <v>No</v>
      </c>
      <c r="BV2363" s="3" t="str">
        <f t="shared" si="1495"/>
        <v>No</v>
      </c>
      <c r="BW2363" s="3">
        <f t="shared" si="1496"/>
        <v>1</v>
      </c>
      <c r="BX2363" s="3" t="str">
        <f t="shared" si="1497"/>
        <v>No</v>
      </c>
      <c r="BY2363" s="3">
        <f t="shared" si="1498"/>
        <v>157000</v>
      </c>
      <c r="BZ2363">
        <v>1</v>
      </c>
      <c r="CA2363" s="3">
        <f t="shared" si="1499"/>
        <v>157000</v>
      </c>
      <c r="CC2363" s="3">
        <f t="shared" si="1500"/>
        <v>0</v>
      </c>
      <c r="CD2363" s="3">
        <f t="shared" si="1501"/>
        <v>0</v>
      </c>
      <c r="CE2363" s="3" t="str">
        <f t="shared" si="1502"/>
        <v/>
      </c>
      <c r="CF2363" s="3" t="e">
        <f>HLOOKUP(CE2363,'Valuation Data'!$D$2:$K$5,4,FALSE)</f>
        <v>#N/A</v>
      </c>
      <c r="CG2363" s="3">
        <f t="shared" si="1503"/>
        <v>157000</v>
      </c>
      <c r="CH2363" s="3" t="str">
        <f t="shared" si="1504"/>
        <v>No</v>
      </c>
      <c r="CI2363" s="3" t="str">
        <f>VLOOKUP(R2363,'Use Codes &amp; County Type'!A:D,4,FALSE)</f>
        <v>R</v>
      </c>
      <c r="CJ2363" s="3" t="str">
        <f t="shared" si="1505"/>
        <v>No</v>
      </c>
      <c r="CK2363" s="3" t="str">
        <f t="shared" si="1506"/>
        <v>No</v>
      </c>
      <c r="CL2363" s="3">
        <f t="shared" si="1507"/>
        <v>0.35</v>
      </c>
      <c r="CM2363" s="3">
        <f t="shared" si="1508"/>
        <v>54950</v>
      </c>
      <c r="CN2363" s="3">
        <f t="shared" si="1509"/>
        <v>17080.7</v>
      </c>
      <c r="CO2363" s="3">
        <f t="shared" si="1510"/>
        <v>37869.300000000003</v>
      </c>
      <c r="CP2363" s="3">
        <f t="shared" si="1511"/>
        <v>0.10879426751592357</v>
      </c>
      <c r="CR2363" s="3" t="str">
        <f t="shared" si="1512"/>
        <v>No</v>
      </c>
      <c r="CV2363" s="3" t="str">
        <f t="shared" si="1513"/>
        <v>*Bid</v>
      </c>
      <c r="CW2363" s="3">
        <f t="shared" si="1514"/>
        <v>2362</v>
      </c>
      <c r="CX2363" s="3">
        <f t="shared" si="1515"/>
        <v>3416.14</v>
      </c>
      <c r="CY2363" s="3" t="str">
        <f t="shared" si="1516"/>
        <v>Ok</v>
      </c>
      <c r="CZ2363">
        <v>0</v>
      </c>
      <c r="DA2363">
        <v>0</v>
      </c>
    </row>
    <row r="2364" spans="1:105" x14ac:dyDescent="0.25">
      <c r="A2364">
        <v>2363</v>
      </c>
      <c r="B2364" t="s">
        <v>3</v>
      </c>
      <c r="C2364" t="s">
        <v>2472</v>
      </c>
      <c r="D2364">
        <v>2553.94</v>
      </c>
      <c r="E2364">
        <v>2017</v>
      </c>
      <c r="F2364" t="e">
        <f>NA()</f>
        <v>#N/A</v>
      </c>
      <c r="G2364" t="e">
        <f>NA()</f>
        <v>#N/A</v>
      </c>
      <c r="H2364" s="3" t="e">
        <f t="shared" si="1476"/>
        <v>#N/A</v>
      </c>
      <c r="I2364" t="e">
        <f>NA()</f>
        <v>#N/A</v>
      </c>
      <c r="J2364" t="e">
        <f>NA()</f>
        <v>#N/A</v>
      </c>
      <c r="K2364" t="e">
        <f>NA()</f>
        <v>#N/A</v>
      </c>
      <c r="L2364" t="e">
        <f>NA()</f>
        <v>#N/A</v>
      </c>
      <c r="M2364" t="e">
        <f>NA()</f>
        <v>#N/A</v>
      </c>
      <c r="N2364" t="e">
        <f>NA()</f>
        <v>#N/A</v>
      </c>
      <c r="O2364" t="e">
        <f>NA()</f>
        <v>#N/A</v>
      </c>
      <c r="P2364" t="e">
        <f>NA()</f>
        <v>#N/A</v>
      </c>
      <c r="Q2364" t="e">
        <f>NA()</f>
        <v>#N/A</v>
      </c>
      <c r="R2364">
        <v>4</v>
      </c>
      <c r="S2364" t="s">
        <v>6573</v>
      </c>
      <c r="T2364" t="e">
        <f>NA()</f>
        <v>#N/A</v>
      </c>
      <c r="U2364" t="e">
        <f>NA()</f>
        <v>#N/A</v>
      </c>
      <c r="V2364">
        <v>2017</v>
      </c>
      <c r="W2364">
        <v>117000</v>
      </c>
      <c r="X2364" t="e">
        <f>NA()</f>
        <v>#N/A</v>
      </c>
      <c r="Y2364" t="e">
        <f>NA()</f>
        <v>#N/A</v>
      </c>
      <c r="Z2364" t="e">
        <f>NA()</f>
        <v>#N/A</v>
      </c>
      <c r="AA2364" s="3">
        <f t="shared" si="1477"/>
        <v>0</v>
      </c>
      <c r="AI2364" t="e">
        <f>NA()</f>
        <v>#N/A</v>
      </c>
      <c r="AJ2364" t="e">
        <f>NA()</f>
        <v>#N/A</v>
      </c>
      <c r="AK2364" t="e">
        <f>NA()</f>
        <v>#N/A</v>
      </c>
      <c r="AL2364" t="e">
        <f>NA()</f>
        <v>#N/A</v>
      </c>
      <c r="AM2364" t="e">
        <f>NA()</f>
        <v>#N/A</v>
      </c>
      <c r="AN2364" t="e">
        <f>NA()</f>
        <v>#N/A</v>
      </c>
      <c r="AO2364" t="e">
        <f>NA()</f>
        <v>#N/A</v>
      </c>
      <c r="AP2364" s="3" t="str">
        <f t="shared" si="1478"/>
        <v>No</v>
      </c>
      <c r="AQ2364" s="3" t="str">
        <f t="shared" si="1479"/>
        <v>No</v>
      </c>
      <c r="AR2364" s="3" t="str">
        <f t="shared" si="1480"/>
        <v>No</v>
      </c>
      <c r="AS2364" t="e">
        <f>NA()</f>
        <v>#N/A</v>
      </c>
      <c r="AT2364" t="e">
        <f>NA()</f>
        <v>#N/A</v>
      </c>
      <c r="AU2364" t="e">
        <f>NA()</f>
        <v>#N/A</v>
      </c>
      <c r="AV2364" t="e">
        <f>NA()</f>
        <v>#N/A</v>
      </c>
      <c r="AW2364" t="e">
        <f>NA()</f>
        <v>#N/A</v>
      </c>
      <c r="AX2364" t="e">
        <f>NA()</f>
        <v>#N/A</v>
      </c>
      <c r="AY2364" t="e">
        <f>NA()</f>
        <v>#N/A</v>
      </c>
      <c r="AZ2364" t="e">
        <f>NA()</f>
        <v>#N/A</v>
      </c>
      <c r="BA2364">
        <v>0</v>
      </c>
      <c r="BB2364" t="s">
        <v>6616</v>
      </c>
      <c r="BC2364" t="e">
        <f>NA()</f>
        <v>#N/A</v>
      </c>
      <c r="BD2364" s="4" t="str">
        <f t="shared" si="1481"/>
        <v>No</v>
      </c>
      <c r="BE2364" t="e">
        <f>NA()</f>
        <v>#N/A</v>
      </c>
      <c r="BF2364" s="3" t="str">
        <f t="shared" si="1482"/>
        <v>No</v>
      </c>
      <c r="BG2364" t="e">
        <f>NA()</f>
        <v>#N/A</v>
      </c>
      <c r="BH2364" s="3" t="e">
        <f t="shared" si="1483"/>
        <v>#N/A</v>
      </c>
      <c r="BI2364" s="3" t="e">
        <f t="shared" si="1484"/>
        <v>#N/A</v>
      </c>
      <c r="BJ2364" s="3" t="e">
        <f t="shared" si="1485"/>
        <v>#N/A</v>
      </c>
      <c r="BK2364" s="3" t="e">
        <f t="shared" si="1486"/>
        <v>#N/A</v>
      </c>
      <c r="BL2364" s="3" t="e">
        <f t="shared" si="1487"/>
        <v>#N/A</v>
      </c>
      <c r="BM2364" s="3" t="e">
        <f t="shared" si="1488"/>
        <v>#N/A</v>
      </c>
      <c r="BN2364" s="3" t="str">
        <f t="shared" si="1489"/>
        <v>Pass</v>
      </c>
      <c r="BO2364" s="3" t="e">
        <f t="shared" si="1490"/>
        <v>#N/A</v>
      </c>
      <c r="BP2364" s="3" t="str">
        <f t="shared" si="1491"/>
        <v>FV&lt;$10K</v>
      </c>
      <c r="BQ2364" t="s">
        <v>6650</v>
      </c>
      <c r="BR2364" s="3" t="str">
        <f t="shared" si="1492"/>
        <v>No, &lt; $20K Lien</v>
      </c>
      <c r="BS2364" s="3" t="str">
        <f t="shared" si="1493"/>
        <v>No, Lien &lt; $20K</v>
      </c>
      <c r="BT2364" t="s">
        <v>6650</v>
      </c>
      <c r="BU2364" s="3" t="str">
        <f t="shared" si="1494"/>
        <v>No</v>
      </c>
      <c r="BV2364" s="3" t="str">
        <f t="shared" si="1495"/>
        <v>No</v>
      </c>
      <c r="BW2364" s="3">
        <f t="shared" si="1496"/>
        <v>0</v>
      </c>
      <c r="BX2364" s="3" t="str">
        <f t="shared" si="1497"/>
        <v>No</v>
      </c>
      <c r="BY2364" s="3">
        <f t="shared" si="1498"/>
        <v>117000</v>
      </c>
      <c r="BZ2364">
        <v>1</v>
      </c>
      <c r="CA2364" s="3">
        <f t="shared" si="1499"/>
        <v>117000</v>
      </c>
      <c r="CC2364" s="3" t="e">
        <f t="shared" si="1500"/>
        <v>#N/A</v>
      </c>
      <c r="CD2364" s="3" t="e">
        <f t="shared" si="1501"/>
        <v>#N/A</v>
      </c>
      <c r="CE2364" s="3" t="str">
        <f t="shared" si="1502"/>
        <v/>
      </c>
      <c r="CF2364" s="3" t="e">
        <f>HLOOKUP(CE2364,'Valuation Data'!$D$2:$K$5,4,FALSE)</f>
        <v>#N/A</v>
      </c>
      <c r="CG2364" s="3">
        <f t="shared" si="1503"/>
        <v>117000</v>
      </c>
      <c r="CH2364" s="3" t="str">
        <f t="shared" si="1504"/>
        <v>No</v>
      </c>
      <c r="CI2364" s="3" t="str">
        <f>VLOOKUP(R2364,'Use Codes &amp; County Type'!A:D,4,FALSE)</f>
        <v>R</v>
      </c>
      <c r="CJ2364" s="3" t="str">
        <f t="shared" si="1505"/>
        <v>No</v>
      </c>
      <c r="CK2364" s="3" t="str">
        <f t="shared" si="1506"/>
        <v>No</v>
      </c>
      <c r="CL2364" s="3">
        <f t="shared" si="1507"/>
        <v>0.35</v>
      </c>
      <c r="CM2364" s="3">
        <f t="shared" si="1508"/>
        <v>40950</v>
      </c>
      <c r="CN2364" s="3" t="e">
        <f t="shared" si="1509"/>
        <v>#N/A</v>
      </c>
      <c r="CO2364" s="3" t="e">
        <f t="shared" si="1510"/>
        <v>#N/A</v>
      </c>
      <c r="CP2364" s="3" t="e">
        <f t="shared" si="1511"/>
        <v>#N/A</v>
      </c>
      <c r="CR2364" s="3" t="e">
        <f t="shared" si="1512"/>
        <v>#N/A</v>
      </c>
      <c r="CV2364" s="3" t="e">
        <f t="shared" si="1513"/>
        <v>#N/A</v>
      </c>
      <c r="CW2364" s="3">
        <f t="shared" si="1514"/>
        <v>2363</v>
      </c>
      <c r="CX2364" s="3">
        <f t="shared" si="1515"/>
        <v>2553.94</v>
      </c>
      <c r="CY2364" s="3" t="e">
        <f t="shared" si="1516"/>
        <v>#N/A</v>
      </c>
      <c r="CZ2364" t="e">
        <f>NA()</f>
        <v>#N/A</v>
      </c>
      <c r="DA2364" t="e">
        <f>NA()</f>
        <v>#N/A</v>
      </c>
    </row>
    <row r="2365" spans="1:105" x14ac:dyDescent="0.25">
      <c r="A2365">
        <v>2364</v>
      </c>
      <c r="B2365" t="s">
        <v>3</v>
      </c>
      <c r="C2365" t="s">
        <v>2473</v>
      </c>
      <c r="D2365">
        <v>2196.9</v>
      </c>
      <c r="E2365">
        <v>2017</v>
      </c>
      <c r="F2365">
        <v>2196.9</v>
      </c>
      <c r="G2365">
        <v>2196.9</v>
      </c>
      <c r="H2365" s="3">
        <f t="shared" si="1476"/>
        <v>0</v>
      </c>
      <c r="I2365">
        <v>2742</v>
      </c>
      <c r="J2365" t="s">
        <v>2736</v>
      </c>
      <c r="K2365" t="s">
        <v>2738</v>
      </c>
      <c r="L2365">
        <v>32034</v>
      </c>
      <c r="M2365" t="s">
        <v>4549</v>
      </c>
      <c r="N2365" t="s">
        <v>4761</v>
      </c>
      <c r="O2365">
        <v>-81.440729863916005</v>
      </c>
      <c r="P2365">
        <v>30.633057349823201</v>
      </c>
      <c r="Q2365" t="s">
        <v>6369</v>
      </c>
      <c r="R2365">
        <v>4</v>
      </c>
      <c r="S2365" t="s">
        <v>6573</v>
      </c>
      <c r="T2365">
        <v>1004</v>
      </c>
      <c r="U2365" t="s">
        <v>6609</v>
      </c>
      <c r="V2365">
        <v>2017</v>
      </c>
      <c r="W2365">
        <v>92238</v>
      </c>
      <c r="X2365">
        <v>2017</v>
      </c>
      <c r="Y2365">
        <v>117000</v>
      </c>
      <c r="Z2365">
        <v>2001.76</v>
      </c>
      <c r="AA2365" s="3">
        <f t="shared" si="1477"/>
        <v>0.91117483727069959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 s="3" t="str">
        <f t="shared" si="1478"/>
        <v>No</v>
      </c>
      <c r="AQ2365" s="3" t="str">
        <f t="shared" si="1479"/>
        <v>No</v>
      </c>
      <c r="AR2365" s="3" t="str">
        <f t="shared" si="1480"/>
        <v>No</v>
      </c>
      <c r="AS2365">
        <v>0</v>
      </c>
      <c r="AT2365">
        <v>0</v>
      </c>
      <c r="AU2365">
        <v>62700</v>
      </c>
      <c r="AV2365">
        <v>0</v>
      </c>
      <c r="AW2365">
        <v>0</v>
      </c>
      <c r="AX2365">
        <v>0</v>
      </c>
      <c r="AY2365" t="s">
        <v>6634</v>
      </c>
      <c r="AZ2365">
        <v>0</v>
      </c>
      <c r="BA2365">
        <v>0</v>
      </c>
      <c r="BB2365" t="s">
        <v>6616</v>
      </c>
      <c r="BC2365">
        <v>0</v>
      </c>
      <c r="BD2365" s="4" t="str">
        <f t="shared" si="1481"/>
        <v>No</v>
      </c>
      <c r="BE2365" t="s">
        <v>6640</v>
      </c>
      <c r="BF2365" s="3" t="str">
        <f t="shared" si="1482"/>
        <v>No</v>
      </c>
      <c r="BG2365" t="s">
        <v>6645</v>
      </c>
      <c r="BH2365" s="3" t="str">
        <f t="shared" si="1483"/>
        <v>2742 FOREST RIDGE DR</v>
      </c>
      <c r="BI2365" s="3" t="str">
        <f t="shared" si="1484"/>
        <v>Fernandina Beach</v>
      </c>
      <c r="BJ2365" s="3" t="str">
        <f t="shared" si="1485"/>
        <v>Florida</v>
      </c>
      <c r="BK2365" s="3">
        <f t="shared" si="1486"/>
        <v>32034</v>
      </c>
      <c r="BL2365" s="3" t="str">
        <f t="shared" si="1487"/>
        <v>2742 FOREST RIDGE DR FERNANDINA BEACH FL 32034</v>
      </c>
      <c r="BM2365" s="3" t="str">
        <f t="shared" si="1488"/>
        <v>L</v>
      </c>
      <c r="BN2365" s="3" t="str">
        <f t="shared" si="1489"/>
        <v>Pass</v>
      </c>
      <c r="BO2365" s="3" t="str">
        <f t="shared" si="1490"/>
        <v>No</v>
      </c>
      <c r="BP2365" s="3" t="str">
        <f t="shared" si="1491"/>
        <v>FV&lt;$10K</v>
      </c>
      <c r="BQ2365" t="s">
        <v>6650</v>
      </c>
      <c r="BR2365" s="3" t="str">
        <f t="shared" si="1492"/>
        <v>No, &lt; $20K Lien</v>
      </c>
      <c r="BS2365" s="3" t="str">
        <f t="shared" si="1493"/>
        <v>No, Lien &lt; $20K</v>
      </c>
      <c r="BT2365" t="s">
        <v>6650</v>
      </c>
      <c r="BU2365" s="3" t="str">
        <f t="shared" si="1494"/>
        <v>No</v>
      </c>
      <c r="BV2365" s="3" t="str">
        <f t="shared" si="1495"/>
        <v>No</v>
      </c>
      <c r="BW2365" s="3">
        <f t="shared" si="1496"/>
        <v>0</v>
      </c>
      <c r="BX2365" s="3" t="str">
        <f t="shared" si="1497"/>
        <v>No</v>
      </c>
      <c r="BY2365" s="3">
        <f t="shared" si="1498"/>
        <v>92238</v>
      </c>
      <c r="BZ2365">
        <v>1</v>
      </c>
      <c r="CA2365" s="3">
        <f t="shared" si="1499"/>
        <v>92238</v>
      </c>
      <c r="CC2365" s="3">
        <f t="shared" si="1500"/>
        <v>0</v>
      </c>
      <c r="CD2365" s="3">
        <f t="shared" si="1501"/>
        <v>0</v>
      </c>
      <c r="CE2365" s="3" t="str">
        <f t="shared" si="1502"/>
        <v/>
      </c>
      <c r="CF2365" s="3" t="e">
        <f>HLOOKUP(CE2365,'Valuation Data'!$D$2:$K$5,4,FALSE)</f>
        <v>#N/A</v>
      </c>
      <c r="CG2365" s="3">
        <f t="shared" si="1503"/>
        <v>92238</v>
      </c>
      <c r="CH2365" s="3" t="str">
        <f t="shared" si="1504"/>
        <v>No</v>
      </c>
      <c r="CI2365" s="3" t="str">
        <f>VLOOKUP(R2365,'Use Codes &amp; County Type'!A:D,4,FALSE)</f>
        <v>R</v>
      </c>
      <c r="CJ2365" s="3" t="str">
        <f t="shared" si="1505"/>
        <v>No</v>
      </c>
      <c r="CK2365" s="3" t="str">
        <f t="shared" si="1506"/>
        <v>No</v>
      </c>
      <c r="CL2365" s="3">
        <f t="shared" si="1507"/>
        <v>0.35</v>
      </c>
      <c r="CM2365" s="3">
        <f t="shared" si="1508"/>
        <v>32283.3</v>
      </c>
      <c r="CN2365" s="3">
        <f t="shared" si="1509"/>
        <v>8787.6</v>
      </c>
      <c r="CO2365" s="3">
        <f t="shared" si="1510"/>
        <v>23495.699999999997</v>
      </c>
      <c r="CP2365" s="3">
        <f t="shared" si="1511"/>
        <v>9.5270929551811628E-2</v>
      </c>
      <c r="CR2365" s="3" t="str">
        <f t="shared" si="1512"/>
        <v>No</v>
      </c>
      <c r="CV2365" s="3" t="str">
        <f t="shared" si="1513"/>
        <v>*Bid</v>
      </c>
      <c r="CW2365" s="3">
        <f t="shared" si="1514"/>
        <v>2364</v>
      </c>
      <c r="CX2365" s="3">
        <f t="shared" si="1515"/>
        <v>2196.9</v>
      </c>
      <c r="CY2365" s="3" t="str">
        <f t="shared" si="1516"/>
        <v>Ok</v>
      </c>
      <c r="CZ2365">
        <v>0</v>
      </c>
      <c r="DA2365">
        <v>0</v>
      </c>
    </row>
    <row r="2366" spans="1:105" x14ac:dyDescent="0.25">
      <c r="A2366">
        <v>2365</v>
      </c>
      <c r="B2366" t="s">
        <v>3</v>
      </c>
      <c r="C2366" t="s">
        <v>2474</v>
      </c>
      <c r="D2366">
        <v>2886.77</v>
      </c>
      <c r="E2366">
        <v>2017</v>
      </c>
      <c r="F2366">
        <v>2886.77</v>
      </c>
      <c r="G2366">
        <v>2886.77</v>
      </c>
      <c r="H2366" s="3">
        <f t="shared" si="1476"/>
        <v>0</v>
      </c>
      <c r="I2366">
        <v>2701</v>
      </c>
      <c r="J2366" t="s">
        <v>2736</v>
      </c>
      <c r="K2366" t="s">
        <v>2738</v>
      </c>
      <c r="L2366">
        <v>32034</v>
      </c>
      <c r="M2366" t="s">
        <v>4550</v>
      </c>
      <c r="N2366" t="s">
        <v>4761</v>
      </c>
      <c r="O2366">
        <v>-81.440729863916005</v>
      </c>
      <c r="P2366">
        <v>30.633057349823201</v>
      </c>
      <c r="Q2366" t="s">
        <v>6370</v>
      </c>
      <c r="R2366">
        <v>4</v>
      </c>
      <c r="S2366" t="s">
        <v>6573</v>
      </c>
      <c r="T2366">
        <v>1004</v>
      </c>
      <c r="U2366" t="s">
        <v>6609</v>
      </c>
      <c r="V2366">
        <v>2017</v>
      </c>
      <c r="W2366">
        <v>128700</v>
      </c>
      <c r="X2366">
        <v>2017</v>
      </c>
      <c r="Y2366">
        <v>140000</v>
      </c>
      <c r="Z2366">
        <v>2639.64</v>
      </c>
      <c r="AA2366" s="3">
        <f t="shared" si="1477"/>
        <v>0.91439220997862658</v>
      </c>
      <c r="AD2366" t="s">
        <v>6616</v>
      </c>
      <c r="AI2366" t="s">
        <v>6618</v>
      </c>
      <c r="AJ2366" t="s">
        <v>6618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 s="3" t="str">
        <f t="shared" si="1478"/>
        <v>No</v>
      </c>
      <c r="AQ2366" s="3" t="str">
        <f t="shared" si="1479"/>
        <v>No</v>
      </c>
      <c r="AR2366" s="3" t="str">
        <f t="shared" si="1480"/>
        <v>No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 t="s">
        <v>6634</v>
      </c>
      <c r="AZ2366" t="s">
        <v>6637</v>
      </c>
      <c r="BA2366">
        <v>0</v>
      </c>
      <c r="BB2366" t="s">
        <v>6616</v>
      </c>
      <c r="BC2366" t="s">
        <v>6616</v>
      </c>
      <c r="BD2366" s="4" t="str">
        <f t="shared" si="1481"/>
        <v>No</v>
      </c>
      <c r="BE2366" t="s">
        <v>6640</v>
      </c>
      <c r="BF2366" s="3" t="str">
        <f t="shared" si="1482"/>
        <v>No</v>
      </c>
      <c r="BG2366" t="s">
        <v>6645</v>
      </c>
      <c r="BH2366" s="3" t="str">
        <f t="shared" si="1483"/>
        <v>2701 FOREST RIDGE DR</v>
      </c>
      <c r="BI2366" s="3" t="str">
        <f t="shared" si="1484"/>
        <v>Fernandina Beach</v>
      </c>
      <c r="BJ2366" s="3" t="str">
        <f t="shared" si="1485"/>
        <v>Florida</v>
      </c>
      <c r="BK2366" s="3">
        <f t="shared" si="1486"/>
        <v>32034</v>
      </c>
      <c r="BL2366" s="3" t="str">
        <f t="shared" si="1487"/>
        <v>2701 FOREST RIDGE DR FERNANDINA BEACH FL 32034</v>
      </c>
      <c r="BM2366" s="3" t="str">
        <f t="shared" si="1488"/>
        <v/>
      </c>
      <c r="BN2366" s="3" t="str">
        <f t="shared" si="1489"/>
        <v>Pass</v>
      </c>
      <c r="BO2366" s="3" t="str">
        <f t="shared" si="1490"/>
        <v>No</v>
      </c>
      <c r="BP2366" s="3" t="str">
        <f t="shared" si="1491"/>
        <v>FV&lt;$10K</v>
      </c>
      <c r="BQ2366" t="s">
        <v>6650</v>
      </c>
      <c r="BR2366" s="3" t="str">
        <f t="shared" si="1492"/>
        <v>No, &lt; $20K Lien</v>
      </c>
      <c r="BS2366" s="3" t="str">
        <f t="shared" si="1493"/>
        <v>No, Lien &lt; $20K</v>
      </c>
      <c r="BT2366" t="s">
        <v>6650</v>
      </c>
      <c r="BU2366" s="3" t="str">
        <f t="shared" si="1494"/>
        <v>No</v>
      </c>
      <c r="BV2366" s="3" t="str">
        <f t="shared" si="1495"/>
        <v>No</v>
      </c>
      <c r="BW2366" s="3">
        <f t="shared" si="1496"/>
        <v>0</v>
      </c>
      <c r="BX2366" s="3" t="str">
        <f t="shared" si="1497"/>
        <v>No</v>
      </c>
      <c r="BY2366" s="3">
        <f t="shared" si="1498"/>
        <v>128700</v>
      </c>
      <c r="BZ2366">
        <v>1</v>
      </c>
      <c r="CA2366" s="3">
        <f t="shared" si="1499"/>
        <v>128700</v>
      </c>
      <c r="CC2366" s="3">
        <f t="shared" si="1500"/>
        <v>0</v>
      </c>
      <c r="CD2366" s="3">
        <f t="shared" si="1501"/>
        <v>0</v>
      </c>
      <c r="CE2366" s="3" t="str">
        <f t="shared" si="1502"/>
        <v/>
      </c>
      <c r="CF2366" s="3" t="e">
        <f>HLOOKUP(CE2366,'Valuation Data'!$D$2:$K$5,4,FALSE)</f>
        <v>#N/A</v>
      </c>
      <c r="CG2366" s="3">
        <f t="shared" si="1503"/>
        <v>128700</v>
      </c>
      <c r="CH2366" s="3" t="str">
        <f t="shared" si="1504"/>
        <v>No</v>
      </c>
      <c r="CI2366" s="3" t="str">
        <f>VLOOKUP(R2366,'Use Codes &amp; County Type'!A:D,4,FALSE)</f>
        <v>R</v>
      </c>
      <c r="CJ2366" s="3" t="str">
        <f t="shared" si="1505"/>
        <v>No</v>
      </c>
      <c r="CK2366" s="3" t="str">
        <f t="shared" si="1506"/>
        <v>No</v>
      </c>
      <c r="CL2366" s="3">
        <f t="shared" si="1507"/>
        <v>0.35</v>
      </c>
      <c r="CM2366" s="3">
        <f t="shared" si="1508"/>
        <v>45045</v>
      </c>
      <c r="CN2366" s="3">
        <f t="shared" si="1509"/>
        <v>11547.08</v>
      </c>
      <c r="CO2366" s="3">
        <f t="shared" si="1510"/>
        <v>33497.919999999998</v>
      </c>
      <c r="CP2366" s="3">
        <f t="shared" si="1511"/>
        <v>8.9720901320901325E-2</v>
      </c>
      <c r="CR2366" s="3" t="str">
        <f t="shared" si="1512"/>
        <v>No</v>
      </c>
      <c r="CV2366" s="3" t="str">
        <f t="shared" si="1513"/>
        <v>*Bid</v>
      </c>
      <c r="CW2366" s="3">
        <f t="shared" si="1514"/>
        <v>2365</v>
      </c>
      <c r="CX2366" s="3">
        <f t="shared" si="1515"/>
        <v>2886.77</v>
      </c>
      <c r="CY2366" s="3" t="str">
        <f t="shared" si="1516"/>
        <v>Ok</v>
      </c>
      <c r="CZ2366">
        <v>0</v>
      </c>
      <c r="DA2366">
        <v>0</v>
      </c>
    </row>
    <row r="2367" spans="1:105" x14ac:dyDescent="0.25">
      <c r="A2367">
        <v>2366</v>
      </c>
      <c r="B2367" t="s">
        <v>3</v>
      </c>
      <c r="C2367" t="s">
        <v>2475</v>
      </c>
      <c r="D2367">
        <v>9131.51</v>
      </c>
      <c r="E2367">
        <v>2017</v>
      </c>
      <c r="F2367">
        <v>9131.51</v>
      </c>
      <c r="G2367">
        <v>9131.51</v>
      </c>
      <c r="H2367" s="3">
        <f t="shared" si="1476"/>
        <v>0</v>
      </c>
      <c r="I2367">
        <v>729</v>
      </c>
      <c r="J2367" t="s">
        <v>2736</v>
      </c>
      <c r="K2367" t="s">
        <v>2738</v>
      </c>
      <c r="L2367">
        <v>32034</v>
      </c>
      <c r="M2367" t="s">
        <v>4551</v>
      </c>
      <c r="N2367" t="s">
        <v>4761</v>
      </c>
      <c r="O2367">
        <v>-81.429968247447107</v>
      </c>
      <c r="P2367">
        <v>30.6762379217793</v>
      </c>
      <c r="Q2367" t="s">
        <v>6371</v>
      </c>
      <c r="R2367">
        <v>0</v>
      </c>
      <c r="S2367" t="s">
        <v>6538</v>
      </c>
      <c r="T2367">
        <v>8001</v>
      </c>
      <c r="U2367" t="s">
        <v>6581</v>
      </c>
      <c r="V2367">
        <v>2017</v>
      </c>
      <c r="W2367">
        <v>396000</v>
      </c>
      <c r="X2367">
        <v>2017</v>
      </c>
      <c r="Y2367">
        <v>475000</v>
      </c>
      <c r="Z2367">
        <v>8413.7900000000009</v>
      </c>
      <c r="AA2367" s="3">
        <f t="shared" si="1477"/>
        <v>0.92140182729909959</v>
      </c>
      <c r="AC2367" t="s">
        <v>6616</v>
      </c>
      <c r="AD2367" t="s">
        <v>6616</v>
      </c>
      <c r="AI2367" t="s">
        <v>6618</v>
      </c>
      <c r="AJ2367" t="s">
        <v>6618</v>
      </c>
      <c r="AK2367" t="s">
        <v>6618</v>
      </c>
      <c r="AL2367" t="s">
        <v>6618</v>
      </c>
      <c r="AM2367">
        <v>0</v>
      </c>
      <c r="AN2367">
        <v>0</v>
      </c>
      <c r="AO2367">
        <v>0</v>
      </c>
      <c r="AP2367" s="3" t="str">
        <f t="shared" si="1478"/>
        <v>No</v>
      </c>
      <c r="AQ2367" s="3" t="str">
        <f t="shared" si="1479"/>
        <v>No</v>
      </c>
      <c r="AR2367" s="3" t="str">
        <f t="shared" si="1480"/>
        <v>No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 t="s">
        <v>6634</v>
      </c>
      <c r="AZ2367" t="s">
        <v>6637</v>
      </c>
      <c r="BA2367">
        <v>0</v>
      </c>
      <c r="BB2367" t="s">
        <v>6616</v>
      </c>
      <c r="BC2367" t="s">
        <v>6617</v>
      </c>
      <c r="BD2367" s="4" t="str">
        <f t="shared" si="1481"/>
        <v>No</v>
      </c>
      <c r="BE2367" t="s">
        <v>6640</v>
      </c>
      <c r="BF2367" s="3" t="str">
        <f t="shared" si="1482"/>
        <v>No</v>
      </c>
      <c r="BG2367" t="s">
        <v>6645</v>
      </c>
      <c r="BH2367" s="3" t="str">
        <f t="shared" si="1483"/>
        <v>729 OCEAN AV</v>
      </c>
      <c r="BI2367" s="3" t="str">
        <f t="shared" si="1484"/>
        <v>Fernandina Beach</v>
      </c>
      <c r="BJ2367" s="3" t="str">
        <f t="shared" si="1485"/>
        <v>Florida</v>
      </c>
      <c r="BK2367" s="3">
        <f t="shared" si="1486"/>
        <v>32034</v>
      </c>
      <c r="BL2367" s="3" t="str">
        <f t="shared" si="1487"/>
        <v>729 OCEAN AV FERNANDINA BEACH FL 32034</v>
      </c>
      <c r="BM2367" s="3" t="str">
        <f t="shared" si="1488"/>
        <v/>
      </c>
      <c r="BN2367" s="3" t="str">
        <f t="shared" si="1489"/>
        <v>Pass</v>
      </c>
      <c r="BO2367" s="3" t="str">
        <f t="shared" si="1490"/>
        <v>Yes</v>
      </c>
      <c r="BP2367" s="3" t="str">
        <f t="shared" si="1491"/>
        <v>FV&lt;$10K</v>
      </c>
      <c r="BQ2367" t="s">
        <v>6650</v>
      </c>
      <c r="BR2367" s="3" t="str">
        <f t="shared" si="1492"/>
        <v>No, &lt; $20K Lien</v>
      </c>
      <c r="BS2367" s="3" t="str">
        <f t="shared" si="1493"/>
        <v>No, Lien &lt; $20K</v>
      </c>
      <c r="BT2367" t="s">
        <v>6650</v>
      </c>
      <c r="BU2367" s="3" t="str">
        <f t="shared" si="1494"/>
        <v>No</v>
      </c>
      <c r="BV2367" s="3" t="str">
        <f t="shared" si="1495"/>
        <v>No</v>
      </c>
      <c r="BW2367" s="3">
        <f t="shared" si="1496"/>
        <v>0</v>
      </c>
      <c r="BX2367" s="3" t="str">
        <f t="shared" si="1497"/>
        <v>No</v>
      </c>
      <c r="BY2367" s="3">
        <f t="shared" si="1498"/>
        <v>396000</v>
      </c>
      <c r="BZ2367">
        <v>1</v>
      </c>
      <c r="CA2367" s="3">
        <f t="shared" si="1499"/>
        <v>396000</v>
      </c>
      <c r="CC2367" s="3">
        <f t="shared" si="1500"/>
        <v>0</v>
      </c>
      <c r="CD2367" s="3">
        <f t="shared" si="1501"/>
        <v>0</v>
      </c>
      <c r="CE2367" s="3" t="str">
        <f t="shared" si="1502"/>
        <v/>
      </c>
      <c r="CF2367" s="3" t="e">
        <f>HLOOKUP(CE2367,'Valuation Data'!$D$2:$K$5,4,FALSE)</f>
        <v>#N/A</v>
      </c>
      <c r="CG2367" s="3">
        <f t="shared" si="1503"/>
        <v>396000</v>
      </c>
      <c r="CH2367" s="3" t="str">
        <f t="shared" si="1504"/>
        <v>No</v>
      </c>
      <c r="CI2367" s="3" t="str">
        <f>VLOOKUP(R2367,'Use Codes &amp; County Type'!A:D,4,FALSE)</f>
        <v>V</v>
      </c>
      <c r="CJ2367" s="3" t="str">
        <f t="shared" si="1505"/>
        <v>Yes</v>
      </c>
      <c r="CK2367" s="3" t="str">
        <f t="shared" si="1506"/>
        <v>No</v>
      </c>
      <c r="CL2367" s="3">
        <f t="shared" si="1507"/>
        <v>0</v>
      </c>
      <c r="CM2367" s="3">
        <f t="shared" si="1508"/>
        <v>0</v>
      </c>
      <c r="CN2367" s="3">
        <f t="shared" si="1509"/>
        <v>36526.04</v>
      </c>
      <c r="CO2367" s="3">
        <f t="shared" si="1510"/>
        <v>-36526.04</v>
      </c>
      <c r="CP2367" s="3">
        <f t="shared" si="1511"/>
        <v>9.2237474747474749E-2</v>
      </c>
      <c r="CR2367" s="3" t="str">
        <f t="shared" si="1512"/>
        <v>No</v>
      </c>
      <c r="CV2367" s="3" t="str">
        <f t="shared" si="1513"/>
        <v>Vacant, No Sales Data</v>
      </c>
      <c r="CW2367" s="3">
        <f t="shared" si="1514"/>
        <v>2366</v>
      </c>
      <c r="CX2367" s="3">
        <f t="shared" si="1515"/>
        <v>9131.51</v>
      </c>
      <c r="CY2367" s="3" t="str">
        <f t="shared" si="1516"/>
        <v>Ok</v>
      </c>
      <c r="CZ2367">
        <v>0</v>
      </c>
      <c r="DA2367">
        <v>0</v>
      </c>
    </row>
    <row r="2368" spans="1:105" x14ac:dyDescent="0.25">
      <c r="A2368">
        <v>2367</v>
      </c>
      <c r="B2368" t="s">
        <v>3</v>
      </c>
      <c r="C2368" t="s">
        <v>2476</v>
      </c>
      <c r="D2368">
        <v>10149.66</v>
      </c>
      <c r="E2368">
        <v>2017</v>
      </c>
      <c r="F2368">
        <v>10149.66</v>
      </c>
      <c r="G2368">
        <v>10149.66</v>
      </c>
      <c r="H2368" s="3">
        <f t="shared" si="1476"/>
        <v>0</v>
      </c>
      <c r="I2368">
        <v>625</v>
      </c>
      <c r="J2368" t="s">
        <v>2736</v>
      </c>
      <c r="K2368" t="s">
        <v>2738</v>
      </c>
      <c r="L2368">
        <v>32034</v>
      </c>
      <c r="M2368" t="s">
        <v>4552</v>
      </c>
      <c r="N2368" t="s">
        <v>4761</v>
      </c>
      <c r="O2368">
        <v>-81.430045145426007</v>
      </c>
      <c r="P2368">
        <v>30.674621569894899</v>
      </c>
      <c r="Q2368" t="s">
        <v>6372</v>
      </c>
      <c r="R2368">
        <v>1</v>
      </c>
      <c r="S2368" t="s">
        <v>6539</v>
      </c>
      <c r="T2368">
        <v>1001</v>
      </c>
      <c r="U2368" t="s">
        <v>6582</v>
      </c>
      <c r="V2368">
        <v>2017</v>
      </c>
      <c r="W2368">
        <v>511110</v>
      </c>
      <c r="X2368">
        <v>2017</v>
      </c>
      <c r="Y2368">
        <v>691118</v>
      </c>
      <c r="Z2368">
        <v>9355.2099999999991</v>
      </c>
      <c r="AA2368" s="3">
        <f t="shared" si="1477"/>
        <v>0.92172644206801013</v>
      </c>
      <c r="AC2368" t="s">
        <v>6616</v>
      </c>
      <c r="AF2368" t="s">
        <v>6616</v>
      </c>
      <c r="AI2368" t="s">
        <v>6618</v>
      </c>
      <c r="AJ2368" t="s">
        <v>6618</v>
      </c>
      <c r="AK2368" t="s">
        <v>6618</v>
      </c>
      <c r="AL2368">
        <v>0</v>
      </c>
      <c r="AM2368">
        <v>0</v>
      </c>
      <c r="AN2368">
        <v>0</v>
      </c>
      <c r="AO2368">
        <v>0</v>
      </c>
      <c r="AP2368" s="3" t="str">
        <f t="shared" si="1478"/>
        <v>No</v>
      </c>
      <c r="AQ2368" s="3" t="str">
        <f t="shared" si="1479"/>
        <v>No</v>
      </c>
      <c r="AR2368" s="3" t="str">
        <f t="shared" si="1480"/>
        <v>No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 t="s">
        <v>6634</v>
      </c>
      <c r="AZ2368" t="s">
        <v>6637</v>
      </c>
      <c r="BA2368">
        <v>0</v>
      </c>
      <c r="BB2368" t="s">
        <v>6617</v>
      </c>
      <c r="BC2368" t="s">
        <v>6616</v>
      </c>
      <c r="BD2368" s="4" t="str">
        <f t="shared" si="1481"/>
        <v>No</v>
      </c>
      <c r="BE2368" t="s">
        <v>6640</v>
      </c>
      <c r="BF2368" s="3" t="str">
        <f t="shared" si="1482"/>
        <v>No</v>
      </c>
      <c r="BG2368" t="s">
        <v>6645</v>
      </c>
      <c r="BH2368" s="3" t="str">
        <f t="shared" si="1483"/>
        <v>625 OCEAN AVE</v>
      </c>
      <c r="BI2368" s="3" t="str">
        <f t="shared" si="1484"/>
        <v>Fernandina Beach</v>
      </c>
      <c r="BJ2368" s="3" t="str">
        <f t="shared" si="1485"/>
        <v>Florida</v>
      </c>
      <c r="BK2368" s="3">
        <f t="shared" si="1486"/>
        <v>32034</v>
      </c>
      <c r="BL2368" s="3" t="str">
        <f t="shared" si="1487"/>
        <v>625 OCEAN AVE FERNANDINA BEACH FL 32034</v>
      </c>
      <c r="BM2368" s="3" t="str">
        <f t="shared" si="1488"/>
        <v/>
      </c>
      <c r="BN2368" s="3" t="str">
        <f t="shared" si="1489"/>
        <v>Pass</v>
      </c>
      <c r="BO2368" s="3" t="str">
        <f t="shared" si="1490"/>
        <v>No</v>
      </c>
      <c r="BP2368" s="3" t="str">
        <f t="shared" si="1491"/>
        <v>Pass</v>
      </c>
      <c r="BQ2368" t="s">
        <v>6650</v>
      </c>
      <c r="BR2368" s="3" t="str">
        <f t="shared" si="1492"/>
        <v>No, &lt; $20K Lien</v>
      </c>
      <c r="BS2368" s="3" t="str">
        <f t="shared" si="1493"/>
        <v>No, Lien &lt; $20K</v>
      </c>
      <c r="BT2368" t="s">
        <v>6650</v>
      </c>
      <c r="BU2368" s="3" t="str">
        <f t="shared" si="1494"/>
        <v>No</v>
      </c>
      <c r="BV2368" s="3" t="str">
        <f t="shared" si="1495"/>
        <v>No</v>
      </c>
      <c r="BW2368" s="3">
        <f t="shared" si="1496"/>
        <v>0</v>
      </c>
      <c r="BX2368" s="3" t="str">
        <f t="shared" si="1497"/>
        <v>No</v>
      </c>
      <c r="BY2368" s="3">
        <f t="shared" si="1498"/>
        <v>511110</v>
      </c>
      <c r="BZ2368">
        <v>1</v>
      </c>
      <c r="CA2368" s="3">
        <f t="shared" si="1499"/>
        <v>511110</v>
      </c>
      <c r="CC2368" s="3">
        <f t="shared" si="1500"/>
        <v>0</v>
      </c>
      <c r="CD2368" s="3">
        <f t="shared" si="1501"/>
        <v>0</v>
      </c>
      <c r="CE2368" s="3" t="str">
        <f t="shared" si="1502"/>
        <v/>
      </c>
      <c r="CF2368" s="3" t="e">
        <f>HLOOKUP(CE2368,'Valuation Data'!$D$2:$K$5,4,FALSE)</f>
        <v>#N/A</v>
      </c>
      <c r="CG2368" s="3">
        <f t="shared" si="1503"/>
        <v>511110</v>
      </c>
      <c r="CH2368" s="3" t="str">
        <f t="shared" si="1504"/>
        <v>No</v>
      </c>
      <c r="CI2368" s="3" t="str">
        <f>VLOOKUP(R2368,'Use Codes &amp; County Type'!A:D,4,FALSE)</f>
        <v>S</v>
      </c>
      <c r="CJ2368" s="3" t="str">
        <f t="shared" si="1505"/>
        <v>No</v>
      </c>
      <c r="CK2368" s="3" t="str">
        <f t="shared" si="1506"/>
        <v>Yes</v>
      </c>
      <c r="CL2368" s="3">
        <f t="shared" si="1507"/>
        <v>0.67</v>
      </c>
      <c r="CM2368" s="3">
        <f t="shared" si="1508"/>
        <v>342443.7</v>
      </c>
      <c r="CN2368" s="3">
        <f t="shared" si="1509"/>
        <v>40598.639999999999</v>
      </c>
      <c r="CO2368" s="3">
        <f t="shared" si="1510"/>
        <v>301845.06</v>
      </c>
      <c r="CP2368" s="3">
        <f t="shared" si="1511"/>
        <v>7.9432294418031346E-2</v>
      </c>
      <c r="CR2368" s="3" t="str">
        <f t="shared" si="1512"/>
        <v>No</v>
      </c>
      <c r="CV2368" s="3" t="str">
        <f t="shared" si="1513"/>
        <v>*Bid</v>
      </c>
      <c r="CW2368" s="3">
        <f t="shared" si="1514"/>
        <v>2367</v>
      </c>
      <c r="CX2368" s="3">
        <f t="shared" si="1515"/>
        <v>10149.66</v>
      </c>
      <c r="CY2368" s="3" t="str">
        <f t="shared" si="1516"/>
        <v>Ok</v>
      </c>
      <c r="CZ2368">
        <v>0</v>
      </c>
      <c r="DA2368">
        <v>0</v>
      </c>
    </row>
    <row r="2369" spans="1:105" x14ac:dyDescent="0.25">
      <c r="A2369">
        <v>2368</v>
      </c>
      <c r="B2369" t="s">
        <v>3</v>
      </c>
      <c r="C2369" t="s">
        <v>2477</v>
      </c>
      <c r="D2369">
        <v>6474.97</v>
      </c>
      <c r="E2369">
        <v>2017</v>
      </c>
      <c r="F2369" t="e">
        <f>NA()</f>
        <v>#N/A</v>
      </c>
      <c r="G2369" t="e">
        <f>NA()</f>
        <v>#N/A</v>
      </c>
      <c r="H2369" s="3" t="e">
        <f t="shared" si="1476"/>
        <v>#N/A</v>
      </c>
      <c r="I2369" t="e">
        <f>NA()</f>
        <v>#N/A</v>
      </c>
      <c r="J2369" t="e">
        <f>NA()</f>
        <v>#N/A</v>
      </c>
      <c r="K2369" t="e">
        <f>NA()</f>
        <v>#N/A</v>
      </c>
      <c r="L2369" t="e">
        <f>NA()</f>
        <v>#N/A</v>
      </c>
      <c r="M2369" t="e">
        <f>NA()</f>
        <v>#N/A</v>
      </c>
      <c r="N2369" t="e">
        <f>NA()</f>
        <v>#N/A</v>
      </c>
      <c r="O2369" t="e">
        <f>NA()</f>
        <v>#N/A</v>
      </c>
      <c r="P2369" t="e">
        <f>NA()</f>
        <v>#N/A</v>
      </c>
      <c r="Q2369" t="e">
        <f>NA()</f>
        <v>#N/A</v>
      </c>
      <c r="R2369">
        <v>0</v>
      </c>
      <c r="S2369" t="s">
        <v>6538</v>
      </c>
      <c r="T2369" t="e">
        <f>NA()</f>
        <v>#N/A</v>
      </c>
      <c r="U2369" t="e">
        <f>NA()</f>
        <v>#N/A</v>
      </c>
      <c r="V2369">
        <v>2017</v>
      </c>
      <c r="W2369">
        <v>266200</v>
      </c>
      <c r="X2369" t="e">
        <f>NA()</f>
        <v>#N/A</v>
      </c>
      <c r="Y2369" t="e">
        <f>NA()</f>
        <v>#N/A</v>
      </c>
      <c r="Z2369" t="e">
        <f>NA()</f>
        <v>#N/A</v>
      </c>
      <c r="AA2369" s="3">
        <f t="shared" si="1477"/>
        <v>0</v>
      </c>
      <c r="AI2369" t="e">
        <f>NA()</f>
        <v>#N/A</v>
      </c>
      <c r="AJ2369" t="e">
        <f>NA()</f>
        <v>#N/A</v>
      </c>
      <c r="AK2369" t="e">
        <f>NA()</f>
        <v>#N/A</v>
      </c>
      <c r="AL2369" t="e">
        <f>NA()</f>
        <v>#N/A</v>
      </c>
      <c r="AM2369" t="e">
        <f>NA()</f>
        <v>#N/A</v>
      </c>
      <c r="AN2369" t="e">
        <f>NA()</f>
        <v>#N/A</v>
      </c>
      <c r="AO2369" t="e">
        <f>NA()</f>
        <v>#N/A</v>
      </c>
      <c r="AP2369" s="3" t="str">
        <f t="shared" si="1478"/>
        <v>No</v>
      </c>
      <c r="AQ2369" s="3" t="str">
        <f t="shared" si="1479"/>
        <v>No</v>
      </c>
      <c r="AR2369" s="3" t="str">
        <f t="shared" si="1480"/>
        <v>No</v>
      </c>
      <c r="AS2369" t="e">
        <f>NA()</f>
        <v>#N/A</v>
      </c>
      <c r="AT2369" t="e">
        <f>NA()</f>
        <v>#N/A</v>
      </c>
      <c r="AU2369" t="e">
        <f>NA()</f>
        <v>#N/A</v>
      </c>
      <c r="AV2369" t="e">
        <f>NA()</f>
        <v>#N/A</v>
      </c>
      <c r="AW2369" t="e">
        <f>NA()</f>
        <v>#N/A</v>
      </c>
      <c r="AX2369" t="e">
        <f>NA()</f>
        <v>#N/A</v>
      </c>
      <c r="AY2369" t="e">
        <f>NA()</f>
        <v>#N/A</v>
      </c>
      <c r="AZ2369" t="e">
        <f>NA()</f>
        <v>#N/A</v>
      </c>
      <c r="BA2369">
        <v>0</v>
      </c>
      <c r="BB2369" t="s">
        <v>6616</v>
      </c>
      <c r="BC2369" t="e">
        <f>NA()</f>
        <v>#N/A</v>
      </c>
      <c r="BD2369" s="4" t="str">
        <f t="shared" si="1481"/>
        <v>No</v>
      </c>
      <c r="BE2369" t="e">
        <f>NA()</f>
        <v>#N/A</v>
      </c>
      <c r="BF2369" s="3" t="str">
        <f t="shared" si="1482"/>
        <v>No</v>
      </c>
      <c r="BG2369" t="e">
        <f>NA()</f>
        <v>#N/A</v>
      </c>
      <c r="BH2369" s="3" t="e">
        <f t="shared" si="1483"/>
        <v>#N/A</v>
      </c>
      <c r="BI2369" s="3" t="e">
        <f t="shared" si="1484"/>
        <v>#N/A</v>
      </c>
      <c r="BJ2369" s="3" t="e">
        <f t="shared" si="1485"/>
        <v>#N/A</v>
      </c>
      <c r="BK2369" s="3" t="e">
        <f t="shared" si="1486"/>
        <v>#N/A</v>
      </c>
      <c r="BL2369" s="3" t="e">
        <f t="shared" si="1487"/>
        <v>#N/A</v>
      </c>
      <c r="BM2369" s="3" t="e">
        <f t="shared" si="1488"/>
        <v>#N/A</v>
      </c>
      <c r="BN2369" s="3" t="str">
        <f t="shared" si="1489"/>
        <v>Pass</v>
      </c>
      <c r="BO2369" s="3" t="e">
        <f t="shared" si="1490"/>
        <v>#N/A</v>
      </c>
      <c r="BP2369" s="3" t="str">
        <f t="shared" si="1491"/>
        <v>FV&lt;$10K</v>
      </c>
      <c r="BQ2369" t="s">
        <v>6650</v>
      </c>
      <c r="BR2369" s="3" t="str">
        <f t="shared" si="1492"/>
        <v>No, &lt; $20K Lien</v>
      </c>
      <c r="BS2369" s="3" t="str">
        <f t="shared" si="1493"/>
        <v>No, Lien &lt; $20K</v>
      </c>
      <c r="BT2369" t="s">
        <v>6650</v>
      </c>
      <c r="BU2369" s="3" t="str">
        <f t="shared" si="1494"/>
        <v>No</v>
      </c>
      <c r="BV2369" s="3" t="str">
        <f t="shared" si="1495"/>
        <v>No</v>
      </c>
      <c r="BW2369" s="3">
        <f t="shared" si="1496"/>
        <v>0</v>
      </c>
      <c r="BX2369" s="3" t="str">
        <f t="shared" si="1497"/>
        <v>No</v>
      </c>
      <c r="BY2369" s="3">
        <f t="shared" si="1498"/>
        <v>266200</v>
      </c>
      <c r="BZ2369">
        <v>1</v>
      </c>
      <c r="CA2369" s="3">
        <f t="shared" si="1499"/>
        <v>266200</v>
      </c>
      <c r="CC2369" s="3" t="e">
        <f t="shared" si="1500"/>
        <v>#N/A</v>
      </c>
      <c r="CD2369" s="3" t="e">
        <f t="shared" si="1501"/>
        <v>#N/A</v>
      </c>
      <c r="CE2369" s="3" t="str">
        <f t="shared" si="1502"/>
        <v/>
      </c>
      <c r="CF2369" s="3" t="e">
        <f>HLOOKUP(CE2369,'Valuation Data'!$D$2:$K$5,4,FALSE)</f>
        <v>#N/A</v>
      </c>
      <c r="CG2369" s="3">
        <f t="shared" si="1503"/>
        <v>266200</v>
      </c>
      <c r="CH2369" s="3" t="str">
        <f t="shared" si="1504"/>
        <v>No</v>
      </c>
      <c r="CI2369" s="3" t="str">
        <f>VLOOKUP(R2369,'Use Codes &amp; County Type'!A:D,4,FALSE)</f>
        <v>V</v>
      </c>
      <c r="CJ2369" s="3" t="str">
        <f t="shared" si="1505"/>
        <v>Yes</v>
      </c>
      <c r="CK2369" s="3" t="str">
        <f t="shared" si="1506"/>
        <v>No</v>
      </c>
      <c r="CL2369" s="3">
        <f t="shared" si="1507"/>
        <v>0</v>
      </c>
      <c r="CM2369" s="3">
        <f t="shared" si="1508"/>
        <v>0</v>
      </c>
      <c r="CN2369" s="3" t="e">
        <f t="shared" si="1509"/>
        <v>#N/A</v>
      </c>
      <c r="CO2369" s="3" t="e">
        <f t="shared" si="1510"/>
        <v>#N/A</v>
      </c>
      <c r="CP2369" s="3" t="e">
        <f t="shared" si="1511"/>
        <v>#N/A</v>
      </c>
      <c r="CR2369" s="3" t="str">
        <f t="shared" si="1512"/>
        <v>No</v>
      </c>
      <c r="CV2369" s="3" t="str">
        <f t="shared" si="1513"/>
        <v>Vacant, No Sales Data</v>
      </c>
      <c r="CW2369" s="3">
        <f t="shared" si="1514"/>
        <v>2368</v>
      </c>
      <c r="CX2369" s="3">
        <f t="shared" si="1515"/>
        <v>6474.97</v>
      </c>
      <c r="CY2369" s="3" t="str">
        <f t="shared" si="1516"/>
        <v>Ok</v>
      </c>
      <c r="CZ2369" t="e">
        <f>NA()</f>
        <v>#N/A</v>
      </c>
      <c r="DA2369" t="e">
        <f>NA()</f>
        <v>#N/A</v>
      </c>
    </row>
    <row r="2370" spans="1:105" x14ac:dyDescent="0.25">
      <c r="A2370">
        <v>2369</v>
      </c>
      <c r="B2370" t="s">
        <v>3</v>
      </c>
      <c r="C2370" t="s">
        <v>2478</v>
      </c>
      <c r="D2370">
        <v>3084.99</v>
      </c>
      <c r="E2370">
        <v>2017</v>
      </c>
      <c r="F2370">
        <v>3084.99</v>
      </c>
      <c r="G2370">
        <v>3084.99</v>
      </c>
      <c r="H2370" s="3">
        <f t="shared" ref="H2370:H2433" si="1517">D2370+D2370-F2370-G2370</f>
        <v>0</v>
      </c>
      <c r="I2370">
        <v>626</v>
      </c>
      <c r="J2370" t="s">
        <v>2736</v>
      </c>
      <c r="K2370" t="s">
        <v>2738</v>
      </c>
      <c r="L2370">
        <v>32034</v>
      </c>
      <c r="M2370" t="s">
        <v>4553</v>
      </c>
      <c r="N2370" t="s">
        <v>4761</v>
      </c>
      <c r="O2370">
        <v>-81.430360853230596</v>
      </c>
      <c r="P2370">
        <v>30.674655360100001</v>
      </c>
      <c r="Q2370" t="s">
        <v>6372</v>
      </c>
      <c r="R2370">
        <v>0</v>
      </c>
      <c r="S2370" t="s">
        <v>6538</v>
      </c>
      <c r="T2370">
        <v>8001</v>
      </c>
      <c r="U2370" t="s">
        <v>6581</v>
      </c>
      <c r="V2370">
        <v>2017</v>
      </c>
      <c r="W2370">
        <v>130075</v>
      </c>
      <c r="X2370">
        <v>2017</v>
      </c>
      <c r="Y2370">
        <v>165000</v>
      </c>
      <c r="Z2370">
        <v>2822.92</v>
      </c>
      <c r="AA2370" s="3">
        <f t="shared" ref="AA2370:AA2433" si="1518">IFERROR(Z2370/D2370,)</f>
        <v>0.91504996774705927</v>
      </c>
      <c r="AC2370" t="s">
        <v>6616</v>
      </c>
      <c r="AD2370" t="s">
        <v>6616</v>
      </c>
      <c r="AE2370" t="s">
        <v>6616</v>
      </c>
      <c r="AF2370" t="s">
        <v>6616</v>
      </c>
      <c r="AG2370" t="s">
        <v>6616</v>
      </c>
      <c r="AH2370" t="s">
        <v>6616</v>
      </c>
      <c r="AI2370" t="s">
        <v>6618</v>
      </c>
      <c r="AJ2370" t="s">
        <v>6618</v>
      </c>
      <c r="AK2370" t="s">
        <v>6618</v>
      </c>
      <c r="AL2370" t="s">
        <v>6618</v>
      </c>
      <c r="AM2370" t="s">
        <v>6618</v>
      </c>
      <c r="AN2370" t="s">
        <v>6618</v>
      </c>
      <c r="AO2370" t="s">
        <v>6618</v>
      </c>
      <c r="AP2370" s="3" t="str">
        <f t="shared" ref="AP2370:AP2433" si="1519">IF(OR(COUNTIF(AB2370:AH2370,"Yes")&gt;0,COUNTIF(AB2370:AH2370,"C")&gt;0),"Yes","No")</f>
        <v>No</v>
      </c>
      <c r="AQ2370" s="3" t="str">
        <f t="shared" ref="AQ2370:AQ2433" si="1520">IF(COUNTIF(AI2370:AO2370,"C")&gt;0,"Yes","No")</f>
        <v>No</v>
      </c>
      <c r="AR2370" s="3" t="str">
        <f t="shared" ref="AR2370:AR2433" si="1521">IF(AP2370="Yes","Yes","No")</f>
        <v>No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1</v>
      </c>
      <c r="AY2370" t="s">
        <v>6634</v>
      </c>
      <c r="AZ2370" t="s">
        <v>6637</v>
      </c>
      <c r="BA2370">
        <v>0</v>
      </c>
      <c r="BB2370" t="s">
        <v>6616</v>
      </c>
      <c r="BC2370" t="s">
        <v>6617</v>
      </c>
      <c r="BD2370" s="4" t="str">
        <f t="shared" ref="BD2370:BD2433" si="1522">IFERROR(IF(AW2370&gt;0,"Yes","No"),"No")</f>
        <v>No</v>
      </c>
      <c r="BE2370" t="s">
        <v>6640</v>
      </c>
      <c r="BF2370" s="3" t="str">
        <f t="shared" ref="BF2370:BF2433" si="1523">IFERROR(IF(BE2370="Without Environmental Issues","No","Yes"),"No")</f>
        <v>No</v>
      </c>
      <c r="BG2370" t="s">
        <v>6645</v>
      </c>
      <c r="BH2370" s="3" t="str">
        <f t="shared" ref="BH2370:BH2433" si="1524">M2370</f>
        <v>626 N FLETCHER AV</v>
      </c>
      <c r="BI2370" s="3" t="str">
        <f t="shared" ref="BI2370:BI2433" si="1525">PROPER(J2370)</f>
        <v>Fernandina Beach</v>
      </c>
      <c r="BJ2370" s="3" t="str">
        <f t="shared" ref="BJ2370:BJ2433" si="1526">PROPER(K2370)</f>
        <v>Florida</v>
      </c>
      <c r="BK2370" s="3">
        <f t="shared" ref="BK2370:BK2433" si="1527">L2370</f>
        <v>32034</v>
      </c>
      <c r="BL2370" s="3" t="str">
        <f t="shared" ref="BL2370:BL2433" si="1528">CONCATENATE(M2370," ",N2370)</f>
        <v>626 N FLETCHER AV FERNANDINA BEACH FL 32034</v>
      </c>
      <c r="BM2370" s="3" t="str">
        <f t="shared" ref="BM2370:BM2433" si="1529">IF(AU2370&gt;0,"L","")</f>
        <v/>
      </c>
      <c r="BN2370" s="3" t="str">
        <f t="shared" ref="BN2370:BN2433" si="1530">IF(D2370&lt;150,"Lien&lt;$150","Pass")</f>
        <v>Pass</v>
      </c>
      <c r="BO2370" s="3" t="str">
        <f t="shared" ref="BO2370:BO2433" si="1531">IF(BC2370="Yes","Yes","No")</f>
        <v>Yes</v>
      </c>
      <c r="BP2370" s="3" t="str">
        <f t="shared" ref="BP2370:BP2433" si="1532">IF(D2370&gt;10000,IF(OR(I2370="",I2370=0,BI2370="",BI2370=0,BK2370=0),"Bad Address","Pass"),"FV&lt;$10K")</f>
        <v>FV&lt;$10K</v>
      </c>
      <c r="BQ2370" t="s">
        <v>6650</v>
      </c>
      <c r="BR2370" s="3" t="str">
        <f t="shared" ref="BR2370:BR2433" si="1533">IF(D2370&gt;20000,IF(OR(BD2370="Yes",BF2370="Yes"),"Yes","No"),"No, &lt; $20K Lien")</f>
        <v>No, &lt; $20K Lien</v>
      </c>
      <c r="BS2370" s="3" t="str">
        <f t="shared" ref="BS2370:BS2433" si="1534">IF(D2370&gt;20000,IF(IFERROR(IF(BG2370="None","No","Yes"),"No")="Yes","Yes","No"),"No, Lien &lt; $20K")</f>
        <v>No, Lien &lt; $20K</v>
      </c>
      <c r="BT2370" t="s">
        <v>6650</v>
      </c>
      <c r="BU2370" s="3" t="str">
        <f t="shared" ref="BU2370:BU2433" si="1535">IF(E2370="","N/A",IF(OR(E2370&lt;2014,AR2370="Yes"),"Yes","No"))</f>
        <v>No</v>
      </c>
      <c r="BV2370" s="3" t="str">
        <f t="shared" ref="BV2370:BV2433" si="1536">IFERROR(IF(COUNTIF(C:C,C2370)&gt;1,"Yes","No"),"No")</f>
        <v>No</v>
      </c>
      <c r="BW2370" s="3">
        <f t="shared" ref="BW2370:BW2433" si="1537">BA2370</f>
        <v>0</v>
      </c>
      <c r="BX2370" s="3" t="str">
        <f t="shared" ref="BX2370:BX2433" si="1538">IF(AND(OR(CI2370="S",CI2370="R",CI2370="C"),CH2370="Yes",BW2370&gt;2),"Yes",IF(AND(OR(CI2370="S",CI2370="R",CI2370="C"),CH2370="No",BW2370&gt;1),"Yes",IF(AND(CI2370="V",CH2370="Yes",BW2370&gt;0),"Yes","No")))</f>
        <v>No</v>
      </c>
      <c r="BY2370" s="3">
        <f t="shared" ref="BY2370:BY2433" si="1539">VALUE(W2370)</f>
        <v>130075</v>
      </c>
      <c r="BZ2370">
        <v>1</v>
      </c>
      <c r="CA2370" s="3">
        <f t="shared" ref="CA2370:CA2433" si="1540">BY2370/BZ2370</f>
        <v>130075</v>
      </c>
      <c r="CC2370" s="3">
        <f t="shared" ref="CC2370:CC2433" si="1541">AS2370</f>
        <v>0</v>
      </c>
      <c r="CD2370" s="3">
        <f t="shared" ref="CD2370:CD2433" si="1542">VALUE(AT2370)</f>
        <v>0</v>
      </c>
      <c r="CE2370" s="3" t="str">
        <f t="shared" ref="CE2370:CE2433" si="1543">IFERROR(IF(CD2370&gt;1000,YEAR(CC2370),""),"")</f>
        <v/>
      </c>
      <c r="CF2370" s="3" t="e">
        <f>HLOOKUP(CE2370,'Valuation Data'!$D$2:$K$5,4,FALSE)</f>
        <v>#N/A</v>
      </c>
      <c r="CG2370" s="3">
        <f t="shared" ref="CG2370:CG2433" si="1544">IF(CB2370&gt;0,MIN(IFERROR(MIN(CD2370*CF2370,CA2370),CA2370),CB2370),IFERROR(MIN(CD2370*CF2370,CA2370),CA2370))</f>
        <v>130075</v>
      </c>
      <c r="CH2370" s="3" t="str">
        <f t="shared" ref="CH2370:CH2433" si="1545">IFERROR(IF(AND(OR(CI2370="S",CI2370="R",CI2370="C",CI2370="V"),CF2370&gt;0),"Yes","No"),"No")</f>
        <v>No</v>
      </c>
      <c r="CI2370" s="3" t="str">
        <f>VLOOKUP(R2370,'Use Codes &amp; County Type'!A:D,4,FALSE)</f>
        <v>V</v>
      </c>
      <c r="CJ2370" s="3" t="str">
        <f t="shared" ref="CJ2370:CJ2433" si="1546">IF(AND(CH2370="No",CI2370="V"),"Yes","No")</f>
        <v>Yes</v>
      </c>
      <c r="CK2370" s="3" t="str">
        <f t="shared" ref="CK2370:CK2433" si="1547">IF(OR(BB2370="Yes",BB2370=""),"Yes","No")</f>
        <v>No</v>
      </c>
      <c r="CL2370" s="3">
        <f t="shared" ref="CL2370:CL2433" si="1548">IF(AND(OR(CI2370="S",CI2370="R",CI2370="C"),CH2370="Yes",CK2370="Yes"),75%,IF(AND(OR(CI2370="S",CI2370="R"),CH2370="Yes",CK2370="No"),40%,IF(AND(OR(CI2370="S",CI2370="R",CI2370="C"),CH2370="No",CK2370="Yes"),67%,IF(AND(OR(CI2370="S",CI2370="R"),CH2370="No",CK2370="No"),35%,IF(AND(CI2370="C",CH2370="Yes"),35%,IF(AND(CI2370="C",CH2370="No"),30%,IF(AND(CH2370="Yes",CI2370="V"),10%,0%)))))))</f>
        <v>0</v>
      </c>
      <c r="CM2370" s="3">
        <f t="shared" ref="CM2370:CM2433" si="1549">CG2370*CL2370</f>
        <v>0</v>
      </c>
      <c r="CN2370" s="3">
        <f t="shared" ref="CN2370:CN2433" si="1550">D2370+(BA2370+3)*MAX(D2370,Z2370)</f>
        <v>12339.96</v>
      </c>
      <c r="CO2370" s="3">
        <f t="shared" ref="CO2370:CO2433" si="1551">CM2370-CN2370</f>
        <v>-12339.96</v>
      </c>
      <c r="CP2370" s="3">
        <f t="shared" ref="CP2370:CP2433" si="1552">+CN2370/CG2370</f>
        <v>9.4868037670574668E-2</v>
      </c>
      <c r="CR2370" s="3" t="str">
        <f t="shared" ref="CR2370:CR2433" si="1553">IF(AND(CV2370="*Bid",D2370&gt;49999),"Google","No")</f>
        <v>No</v>
      </c>
      <c r="CV2370" s="3" t="str">
        <f t="shared" ref="CV2370:CV2433" si="1554">IF(BN2370="Lien&lt;$150","Lien&lt;$150",IF(OR(BU2370="Yes",BV2370="Yes"),"County Held Lien",IF(CG2370&lt;30000,"FMV&lt;$30K",IF(BR2370="Yes","EPA",IF(BS2370="Yes","CDD",IF(BT2370="High","Flood",IF(BX2370="Yes","Too Many Priors",IF(CJ2370="Yes","Vacant, No Sales Data",IF(CO2370&lt;0,"Neg Solv Premium",IF(BP2370="Bad Address","Bad Address",IF(CQ2370="Bad","Bad Data",IF(CS2370="Bad","Bad Google",IF(CT2370="Redeemed","Redeemed",IF(CU2370="Data Change","Data Change","*Bid"))))))))))))))</f>
        <v>Vacant, No Sales Data</v>
      </c>
      <c r="CW2370" s="3">
        <f t="shared" ref="CW2370:CW2433" si="1555">VALUE(A2370)</f>
        <v>2369</v>
      </c>
      <c r="CX2370" s="3">
        <f t="shared" ref="CX2370:CX2433" si="1556">VALUE(D2370)</f>
        <v>3084.99</v>
      </c>
      <c r="CY2370" s="3" t="str">
        <f t="shared" ref="CY2370:CY2433" si="1557">IF(AND(CV2370="*Bid",CX2370&gt;75000),"Check","Ok")</f>
        <v>Ok</v>
      </c>
      <c r="CZ2370">
        <v>0</v>
      </c>
      <c r="DA2370">
        <v>0</v>
      </c>
    </row>
    <row r="2371" spans="1:105" x14ac:dyDescent="0.25">
      <c r="A2371">
        <v>2370</v>
      </c>
      <c r="B2371" t="s">
        <v>3</v>
      </c>
      <c r="C2371" t="s">
        <v>2479</v>
      </c>
      <c r="D2371">
        <v>2601.27</v>
      </c>
      <c r="E2371">
        <v>2017</v>
      </c>
      <c r="F2371">
        <v>2601.27</v>
      </c>
      <c r="G2371">
        <v>2601.27</v>
      </c>
      <c r="H2371" s="3">
        <f t="shared" si="1517"/>
        <v>0</v>
      </c>
      <c r="I2371">
        <v>827</v>
      </c>
      <c r="J2371" t="s">
        <v>2736</v>
      </c>
      <c r="K2371" t="s">
        <v>2738</v>
      </c>
      <c r="L2371">
        <v>32034</v>
      </c>
      <c r="M2371" t="s">
        <v>4554</v>
      </c>
      <c r="N2371" t="s">
        <v>4761</v>
      </c>
      <c r="O2371">
        <v>-81.430436112471497</v>
      </c>
      <c r="P2371">
        <v>30.6775069075487</v>
      </c>
      <c r="Q2371" t="s">
        <v>6373</v>
      </c>
      <c r="R2371">
        <v>0</v>
      </c>
      <c r="S2371" t="s">
        <v>6538</v>
      </c>
      <c r="T2371">
        <v>8001</v>
      </c>
      <c r="U2371" t="s">
        <v>6581</v>
      </c>
      <c r="V2371">
        <v>2017</v>
      </c>
      <c r="W2371">
        <v>108900</v>
      </c>
      <c r="X2371">
        <v>2017</v>
      </c>
      <c r="Y2371">
        <v>140000</v>
      </c>
      <c r="Z2371">
        <v>2375.65</v>
      </c>
      <c r="AA2371" s="3">
        <f t="shared" si="1518"/>
        <v>0.91326544341802274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 s="3" t="str">
        <f t="shared" si="1519"/>
        <v>No</v>
      </c>
      <c r="AQ2371" s="3" t="str">
        <f t="shared" si="1520"/>
        <v>No</v>
      </c>
      <c r="AR2371" s="3" t="str">
        <f t="shared" si="1521"/>
        <v>No</v>
      </c>
      <c r="AS2371">
        <v>0</v>
      </c>
      <c r="AT2371">
        <v>0</v>
      </c>
      <c r="AU2371">
        <v>125000</v>
      </c>
      <c r="AV2371" t="s">
        <v>6621</v>
      </c>
      <c r="AW2371">
        <v>0</v>
      </c>
      <c r="AX2371">
        <v>0</v>
      </c>
      <c r="AY2371" t="s">
        <v>6634</v>
      </c>
      <c r="AZ2371">
        <v>0</v>
      </c>
      <c r="BA2371">
        <v>0</v>
      </c>
      <c r="BB2371" t="s">
        <v>6616</v>
      </c>
      <c r="BC2371">
        <v>0</v>
      </c>
      <c r="BD2371" s="4" t="str">
        <f t="shared" si="1522"/>
        <v>No</v>
      </c>
      <c r="BE2371" t="s">
        <v>6640</v>
      </c>
      <c r="BF2371" s="3" t="str">
        <f t="shared" si="1523"/>
        <v>No</v>
      </c>
      <c r="BG2371" t="s">
        <v>6645</v>
      </c>
      <c r="BH2371" s="3" t="str">
        <f t="shared" si="1524"/>
        <v>827 FLETCHER AVE N</v>
      </c>
      <c r="BI2371" s="3" t="str">
        <f t="shared" si="1525"/>
        <v>Fernandina Beach</v>
      </c>
      <c r="BJ2371" s="3" t="str">
        <f t="shared" si="1526"/>
        <v>Florida</v>
      </c>
      <c r="BK2371" s="3">
        <f t="shared" si="1527"/>
        <v>32034</v>
      </c>
      <c r="BL2371" s="3" t="str">
        <f t="shared" si="1528"/>
        <v>827 FLETCHER AVE N FERNANDINA BEACH FL 32034</v>
      </c>
      <c r="BM2371" s="3" t="str">
        <f t="shared" si="1529"/>
        <v>L</v>
      </c>
      <c r="BN2371" s="3" t="str">
        <f t="shared" si="1530"/>
        <v>Pass</v>
      </c>
      <c r="BO2371" s="3" t="str">
        <f t="shared" si="1531"/>
        <v>No</v>
      </c>
      <c r="BP2371" s="3" t="str">
        <f t="shared" si="1532"/>
        <v>FV&lt;$10K</v>
      </c>
      <c r="BQ2371" t="s">
        <v>6650</v>
      </c>
      <c r="BR2371" s="3" t="str">
        <f t="shared" si="1533"/>
        <v>No, &lt; $20K Lien</v>
      </c>
      <c r="BS2371" s="3" t="str">
        <f t="shared" si="1534"/>
        <v>No, Lien &lt; $20K</v>
      </c>
      <c r="BT2371" t="s">
        <v>6650</v>
      </c>
      <c r="BU2371" s="3" t="str">
        <f t="shared" si="1535"/>
        <v>No</v>
      </c>
      <c r="BV2371" s="3" t="str">
        <f t="shared" si="1536"/>
        <v>No</v>
      </c>
      <c r="BW2371" s="3">
        <f t="shared" si="1537"/>
        <v>0</v>
      </c>
      <c r="BX2371" s="3" t="str">
        <f t="shared" si="1538"/>
        <v>No</v>
      </c>
      <c r="BY2371" s="3">
        <f t="shared" si="1539"/>
        <v>108900</v>
      </c>
      <c r="BZ2371">
        <v>1</v>
      </c>
      <c r="CA2371" s="3">
        <f t="shared" si="1540"/>
        <v>108900</v>
      </c>
      <c r="CC2371" s="3">
        <f t="shared" si="1541"/>
        <v>0</v>
      </c>
      <c r="CD2371" s="3">
        <f t="shared" si="1542"/>
        <v>0</v>
      </c>
      <c r="CE2371" s="3" t="str">
        <f t="shared" si="1543"/>
        <v/>
      </c>
      <c r="CF2371" s="3" t="e">
        <f>HLOOKUP(CE2371,'Valuation Data'!$D$2:$K$5,4,FALSE)</f>
        <v>#N/A</v>
      </c>
      <c r="CG2371" s="3">
        <f t="shared" si="1544"/>
        <v>108900</v>
      </c>
      <c r="CH2371" s="3" t="str">
        <f t="shared" si="1545"/>
        <v>No</v>
      </c>
      <c r="CI2371" s="3" t="str">
        <f>VLOOKUP(R2371,'Use Codes &amp; County Type'!A:D,4,FALSE)</f>
        <v>V</v>
      </c>
      <c r="CJ2371" s="3" t="str">
        <f t="shared" si="1546"/>
        <v>Yes</v>
      </c>
      <c r="CK2371" s="3" t="str">
        <f t="shared" si="1547"/>
        <v>No</v>
      </c>
      <c r="CL2371" s="3">
        <f t="shared" si="1548"/>
        <v>0</v>
      </c>
      <c r="CM2371" s="3">
        <f t="shared" si="1549"/>
        <v>0</v>
      </c>
      <c r="CN2371" s="3">
        <f t="shared" si="1550"/>
        <v>10405.08</v>
      </c>
      <c r="CO2371" s="3">
        <f t="shared" si="1551"/>
        <v>-10405.08</v>
      </c>
      <c r="CP2371" s="3">
        <f t="shared" si="1552"/>
        <v>9.5547107438016532E-2</v>
      </c>
      <c r="CR2371" s="3" t="str">
        <f t="shared" si="1553"/>
        <v>No</v>
      </c>
      <c r="CV2371" s="3" t="str">
        <f t="shared" si="1554"/>
        <v>Vacant, No Sales Data</v>
      </c>
      <c r="CW2371" s="3">
        <f t="shared" si="1555"/>
        <v>2370</v>
      </c>
      <c r="CX2371" s="3">
        <f t="shared" si="1556"/>
        <v>2601.27</v>
      </c>
      <c r="CY2371" s="3" t="str">
        <f t="shared" si="1557"/>
        <v>Ok</v>
      </c>
      <c r="CZ2371">
        <v>0</v>
      </c>
      <c r="DA2371">
        <v>0</v>
      </c>
    </row>
    <row r="2372" spans="1:105" x14ac:dyDescent="0.25">
      <c r="A2372">
        <v>2371</v>
      </c>
      <c r="B2372" t="s">
        <v>3</v>
      </c>
      <c r="C2372" t="s">
        <v>2480</v>
      </c>
      <c r="D2372">
        <v>3595.5</v>
      </c>
      <c r="E2372">
        <v>2017</v>
      </c>
      <c r="F2372">
        <v>3595.5</v>
      </c>
      <c r="G2372">
        <v>3595.5</v>
      </c>
      <c r="H2372" s="3">
        <f t="shared" si="1517"/>
        <v>0</v>
      </c>
      <c r="I2372">
        <v>731</v>
      </c>
      <c r="J2372" t="s">
        <v>2736</v>
      </c>
      <c r="K2372" t="s">
        <v>2738</v>
      </c>
      <c r="L2372">
        <v>32034</v>
      </c>
      <c r="M2372" t="s">
        <v>4555</v>
      </c>
      <c r="N2372" t="s">
        <v>4761</v>
      </c>
      <c r="O2372">
        <v>-81.430578732585403</v>
      </c>
      <c r="P2372">
        <v>30.676441788368798</v>
      </c>
      <c r="Q2372" t="s">
        <v>6374</v>
      </c>
      <c r="R2372">
        <v>1</v>
      </c>
      <c r="S2372" t="s">
        <v>6539</v>
      </c>
      <c r="T2372">
        <v>1001</v>
      </c>
      <c r="U2372" t="s">
        <v>6582</v>
      </c>
      <c r="V2372">
        <v>2017</v>
      </c>
      <c r="W2372">
        <v>146798</v>
      </c>
      <c r="X2372">
        <v>2017</v>
      </c>
      <c r="Y2372">
        <v>202750</v>
      </c>
      <c r="Z2372">
        <v>3294.96</v>
      </c>
      <c r="AA2372" s="3">
        <f t="shared" si="1518"/>
        <v>0.91641218189403417</v>
      </c>
      <c r="AC2372" t="s">
        <v>6616</v>
      </c>
      <c r="AD2372" t="s">
        <v>6616</v>
      </c>
      <c r="AI2372" t="s">
        <v>6618</v>
      </c>
      <c r="AJ2372" t="s">
        <v>6618</v>
      </c>
      <c r="AK2372" t="s">
        <v>6618</v>
      </c>
      <c r="AL2372" t="s">
        <v>6618</v>
      </c>
      <c r="AM2372">
        <v>0</v>
      </c>
      <c r="AN2372">
        <v>0</v>
      </c>
      <c r="AO2372">
        <v>0</v>
      </c>
      <c r="AP2372" s="3" t="str">
        <f t="shared" si="1519"/>
        <v>No</v>
      </c>
      <c r="AQ2372" s="3" t="str">
        <f t="shared" si="1520"/>
        <v>No</v>
      </c>
      <c r="AR2372" s="3" t="str">
        <f t="shared" si="1521"/>
        <v>No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 t="s">
        <v>6634</v>
      </c>
      <c r="AZ2372" t="s">
        <v>6637</v>
      </c>
      <c r="BA2372">
        <v>0</v>
      </c>
      <c r="BB2372" t="s">
        <v>6616</v>
      </c>
      <c r="BC2372" t="s">
        <v>6616</v>
      </c>
      <c r="BD2372" s="4" t="str">
        <f t="shared" si="1522"/>
        <v>No</v>
      </c>
      <c r="BE2372" t="s">
        <v>6640</v>
      </c>
      <c r="BF2372" s="3" t="str">
        <f t="shared" si="1523"/>
        <v>No</v>
      </c>
      <c r="BG2372" t="s">
        <v>6645</v>
      </c>
      <c r="BH2372" s="3" t="str">
        <f t="shared" si="1524"/>
        <v>731 FLETCHER AVE N</v>
      </c>
      <c r="BI2372" s="3" t="str">
        <f t="shared" si="1525"/>
        <v>Fernandina Beach</v>
      </c>
      <c r="BJ2372" s="3" t="str">
        <f t="shared" si="1526"/>
        <v>Florida</v>
      </c>
      <c r="BK2372" s="3">
        <f t="shared" si="1527"/>
        <v>32034</v>
      </c>
      <c r="BL2372" s="3" t="str">
        <f t="shared" si="1528"/>
        <v>731 FLETCHER AVE N FERNANDINA BEACH FL 32034</v>
      </c>
      <c r="BM2372" s="3" t="str">
        <f t="shared" si="1529"/>
        <v/>
      </c>
      <c r="BN2372" s="3" t="str">
        <f t="shared" si="1530"/>
        <v>Pass</v>
      </c>
      <c r="BO2372" s="3" t="str">
        <f t="shared" si="1531"/>
        <v>No</v>
      </c>
      <c r="BP2372" s="3" t="str">
        <f t="shared" si="1532"/>
        <v>FV&lt;$10K</v>
      </c>
      <c r="BQ2372" t="s">
        <v>6650</v>
      </c>
      <c r="BR2372" s="3" t="str">
        <f t="shared" si="1533"/>
        <v>No, &lt; $20K Lien</v>
      </c>
      <c r="BS2372" s="3" t="str">
        <f t="shared" si="1534"/>
        <v>No, Lien &lt; $20K</v>
      </c>
      <c r="BT2372" t="s">
        <v>6650</v>
      </c>
      <c r="BU2372" s="3" t="str">
        <f t="shared" si="1535"/>
        <v>No</v>
      </c>
      <c r="BV2372" s="3" t="str">
        <f t="shared" si="1536"/>
        <v>No</v>
      </c>
      <c r="BW2372" s="3">
        <f t="shared" si="1537"/>
        <v>0</v>
      </c>
      <c r="BX2372" s="3" t="str">
        <f t="shared" si="1538"/>
        <v>No</v>
      </c>
      <c r="BY2372" s="3">
        <f t="shared" si="1539"/>
        <v>146798</v>
      </c>
      <c r="BZ2372">
        <v>1</v>
      </c>
      <c r="CA2372" s="3">
        <f t="shared" si="1540"/>
        <v>146798</v>
      </c>
      <c r="CC2372" s="3">
        <f t="shared" si="1541"/>
        <v>0</v>
      </c>
      <c r="CD2372" s="3">
        <f t="shared" si="1542"/>
        <v>0</v>
      </c>
      <c r="CE2372" s="3" t="str">
        <f t="shared" si="1543"/>
        <v/>
      </c>
      <c r="CF2372" s="3" t="e">
        <f>HLOOKUP(CE2372,'Valuation Data'!$D$2:$K$5,4,FALSE)</f>
        <v>#N/A</v>
      </c>
      <c r="CG2372" s="3">
        <f t="shared" si="1544"/>
        <v>146798</v>
      </c>
      <c r="CH2372" s="3" t="str">
        <f t="shared" si="1545"/>
        <v>No</v>
      </c>
      <c r="CI2372" s="3" t="str">
        <f>VLOOKUP(R2372,'Use Codes &amp; County Type'!A:D,4,FALSE)</f>
        <v>S</v>
      </c>
      <c r="CJ2372" s="3" t="str">
        <f t="shared" si="1546"/>
        <v>No</v>
      </c>
      <c r="CK2372" s="3" t="str">
        <f t="shared" si="1547"/>
        <v>No</v>
      </c>
      <c r="CL2372" s="3">
        <f t="shared" si="1548"/>
        <v>0.35</v>
      </c>
      <c r="CM2372" s="3">
        <f t="shared" si="1549"/>
        <v>51379.299999999996</v>
      </c>
      <c r="CN2372" s="3">
        <f t="shared" si="1550"/>
        <v>14382</v>
      </c>
      <c r="CO2372" s="3">
        <f t="shared" si="1551"/>
        <v>36997.299999999996</v>
      </c>
      <c r="CP2372" s="3">
        <f t="shared" si="1552"/>
        <v>9.7971362007656784E-2</v>
      </c>
      <c r="CR2372" s="3" t="str">
        <f t="shared" si="1553"/>
        <v>No</v>
      </c>
      <c r="CV2372" s="3" t="str">
        <f t="shared" si="1554"/>
        <v>*Bid</v>
      </c>
      <c r="CW2372" s="3">
        <f t="shared" si="1555"/>
        <v>2371</v>
      </c>
      <c r="CX2372" s="3">
        <f t="shared" si="1556"/>
        <v>3595.5</v>
      </c>
      <c r="CY2372" s="3" t="str">
        <f t="shared" si="1557"/>
        <v>Ok</v>
      </c>
      <c r="CZ2372">
        <v>0</v>
      </c>
      <c r="DA2372">
        <v>0</v>
      </c>
    </row>
    <row r="2373" spans="1:105" x14ac:dyDescent="0.25">
      <c r="A2373">
        <v>2372</v>
      </c>
      <c r="B2373" t="s">
        <v>3</v>
      </c>
      <c r="C2373" t="s">
        <v>2481</v>
      </c>
      <c r="D2373">
        <v>5447.62</v>
      </c>
      <c r="E2373">
        <v>2017</v>
      </c>
      <c r="F2373">
        <v>5447.62</v>
      </c>
      <c r="G2373">
        <v>5447.62</v>
      </c>
      <c r="H2373" s="3">
        <f t="shared" si="1517"/>
        <v>0</v>
      </c>
      <c r="I2373">
        <v>725</v>
      </c>
      <c r="J2373" t="s">
        <v>2736</v>
      </c>
      <c r="K2373" t="s">
        <v>2738</v>
      </c>
      <c r="L2373">
        <v>32034</v>
      </c>
      <c r="M2373" t="s">
        <v>4556</v>
      </c>
      <c r="N2373" t="s">
        <v>4761</v>
      </c>
      <c r="O2373">
        <v>-81.430638099312105</v>
      </c>
      <c r="P2373">
        <v>30.676032583101399</v>
      </c>
      <c r="Q2373" t="s">
        <v>6375</v>
      </c>
      <c r="R2373">
        <v>8</v>
      </c>
      <c r="S2373" t="s">
        <v>6551</v>
      </c>
      <c r="T2373">
        <v>1110</v>
      </c>
      <c r="U2373" t="s">
        <v>6595</v>
      </c>
      <c r="V2373">
        <v>2017</v>
      </c>
      <c r="W2373">
        <v>251245</v>
      </c>
      <c r="X2373">
        <v>2017</v>
      </c>
      <c r="Y2373">
        <v>251245</v>
      </c>
      <c r="Z2373">
        <v>5007.5</v>
      </c>
      <c r="AA2373" s="3">
        <f t="shared" si="1518"/>
        <v>0.91920875538308477</v>
      </c>
      <c r="AB2373" t="s">
        <v>6616</v>
      </c>
      <c r="AC2373" t="s">
        <v>6616</v>
      </c>
      <c r="AI2373" t="s">
        <v>6618</v>
      </c>
      <c r="AJ2373" t="s">
        <v>6618</v>
      </c>
      <c r="AK2373" t="s">
        <v>6618</v>
      </c>
      <c r="AL2373" t="s">
        <v>6618</v>
      </c>
      <c r="AM2373">
        <v>0</v>
      </c>
      <c r="AN2373">
        <v>0</v>
      </c>
      <c r="AO2373">
        <v>0</v>
      </c>
      <c r="AP2373" s="3" t="str">
        <f t="shared" si="1519"/>
        <v>No</v>
      </c>
      <c r="AQ2373" s="3" t="str">
        <f t="shared" si="1520"/>
        <v>No</v>
      </c>
      <c r="AR2373" s="3" t="str">
        <f t="shared" si="1521"/>
        <v>No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 t="s">
        <v>6634</v>
      </c>
      <c r="AZ2373" t="s">
        <v>6637</v>
      </c>
      <c r="BA2373">
        <v>1</v>
      </c>
      <c r="BB2373" t="s">
        <v>6616</v>
      </c>
      <c r="BC2373" t="s">
        <v>6616</v>
      </c>
      <c r="BD2373" s="4" t="str">
        <f t="shared" si="1522"/>
        <v>No</v>
      </c>
      <c r="BE2373" t="s">
        <v>6640</v>
      </c>
      <c r="BF2373" s="3" t="str">
        <f t="shared" si="1523"/>
        <v>No</v>
      </c>
      <c r="BG2373" t="s">
        <v>6645</v>
      </c>
      <c r="BH2373" s="3" t="str">
        <f t="shared" si="1524"/>
        <v>725 FLETCHER AVE N U&amp;D</v>
      </c>
      <c r="BI2373" s="3" t="str">
        <f t="shared" si="1525"/>
        <v>Fernandina Beach</v>
      </c>
      <c r="BJ2373" s="3" t="str">
        <f t="shared" si="1526"/>
        <v>Florida</v>
      </c>
      <c r="BK2373" s="3">
        <f t="shared" si="1527"/>
        <v>32034</v>
      </c>
      <c r="BL2373" s="3" t="str">
        <f t="shared" si="1528"/>
        <v>725 FLETCHER AVE N U&amp;D FERNANDINA BEACH FL 32034</v>
      </c>
      <c r="BM2373" s="3" t="str">
        <f t="shared" si="1529"/>
        <v/>
      </c>
      <c r="BN2373" s="3" t="str">
        <f t="shared" si="1530"/>
        <v>Pass</v>
      </c>
      <c r="BO2373" s="3" t="str">
        <f t="shared" si="1531"/>
        <v>No</v>
      </c>
      <c r="BP2373" s="3" t="str">
        <f t="shared" si="1532"/>
        <v>FV&lt;$10K</v>
      </c>
      <c r="BQ2373" t="s">
        <v>6650</v>
      </c>
      <c r="BR2373" s="3" t="str">
        <f t="shared" si="1533"/>
        <v>No, &lt; $20K Lien</v>
      </c>
      <c r="BS2373" s="3" t="str">
        <f t="shared" si="1534"/>
        <v>No, Lien &lt; $20K</v>
      </c>
      <c r="BT2373" t="s">
        <v>6650</v>
      </c>
      <c r="BU2373" s="3" t="str">
        <f t="shared" si="1535"/>
        <v>No</v>
      </c>
      <c r="BV2373" s="3" t="str">
        <f t="shared" si="1536"/>
        <v>No</v>
      </c>
      <c r="BW2373" s="3">
        <f t="shared" si="1537"/>
        <v>1</v>
      </c>
      <c r="BX2373" s="3" t="str">
        <f t="shared" si="1538"/>
        <v>No</v>
      </c>
      <c r="BY2373" s="3">
        <f t="shared" si="1539"/>
        <v>251245</v>
      </c>
      <c r="BZ2373">
        <v>1</v>
      </c>
      <c r="CA2373" s="3">
        <f t="shared" si="1540"/>
        <v>251245</v>
      </c>
      <c r="CC2373" s="3">
        <f t="shared" si="1541"/>
        <v>0</v>
      </c>
      <c r="CD2373" s="3">
        <f t="shared" si="1542"/>
        <v>0</v>
      </c>
      <c r="CE2373" s="3" t="str">
        <f t="shared" si="1543"/>
        <v/>
      </c>
      <c r="CF2373" s="3" t="e">
        <f>HLOOKUP(CE2373,'Valuation Data'!$D$2:$K$5,4,FALSE)</f>
        <v>#N/A</v>
      </c>
      <c r="CG2373" s="3">
        <f t="shared" si="1544"/>
        <v>251245</v>
      </c>
      <c r="CH2373" s="3" t="str">
        <f t="shared" si="1545"/>
        <v>No</v>
      </c>
      <c r="CI2373" s="3" t="str">
        <f>VLOOKUP(R2373,'Use Codes &amp; County Type'!A:D,4,FALSE)</f>
        <v>R</v>
      </c>
      <c r="CJ2373" s="3" t="str">
        <f t="shared" si="1546"/>
        <v>No</v>
      </c>
      <c r="CK2373" s="3" t="str">
        <f t="shared" si="1547"/>
        <v>No</v>
      </c>
      <c r="CL2373" s="3">
        <f t="shared" si="1548"/>
        <v>0.35</v>
      </c>
      <c r="CM2373" s="3">
        <f t="shared" si="1549"/>
        <v>87935.75</v>
      </c>
      <c r="CN2373" s="3">
        <f t="shared" si="1550"/>
        <v>27238.1</v>
      </c>
      <c r="CO2373" s="3">
        <f t="shared" si="1551"/>
        <v>60697.65</v>
      </c>
      <c r="CP2373" s="3">
        <f t="shared" si="1552"/>
        <v>0.10841250572150689</v>
      </c>
      <c r="CR2373" s="3" t="str">
        <f t="shared" si="1553"/>
        <v>No</v>
      </c>
      <c r="CV2373" s="3" t="str">
        <f t="shared" si="1554"/>
        <v>*Bid</v>
      </c>
      <c r="CW2373" s="3">
        <f t="shared" si="1555"/>
        <v>2372</v>
      </c>
      <c r="CX2373" s="3">
        <f t="shared" si="1556"/>
        <v>5447.62</v>
      </c>
      <c r="CY2373" s="3" t="str">
        <f t="shared" si="1557"/>
        <v>Ok</v>
      </c>
      <c r="CZ2373">
        <v>0</v>
      </c>
      <c r="DA2373">
        <v>0</v>
      </c>
    </row>
    <row r="2374" spans="1:105" x14ac:dyDescent="0.25">
      <c r="A2374">
        <v>2373</v>
      </c>
      <c r="B2374" t="s">
        <v>3</v>
      </c>
      <c r="C2374" t="s">
        <v>2482</v>
      </c>
      <c r="D2374">
        <v>2216.3000000000002</v>
      </c>
      <c r="E2374">
        <v>2017</v>
      </c>
      <c r="F2374">
        <v>2216.3000000000002</v>
      </c>
      <c r="G2374">
        <v>2216.3000000000002</v>
      </c>
      <c r="H2374" s="3">
        <f t="shared" si="1517"/>
        <v>0</v>
      </c>
      <c r="I2374">
        <v>432</v>
      </c>
      <c r="J2374" t="s">
        <v>2736</v>
      </c>
      <c r="K2374" t="s">
        <v>2738</v>
      </c>
      <c r="L2374">
        <v>32034</v>
      </c>
      <c r="M2374" t="s">
        <v>4557</v>
      </c>
      <c r="N2374" t="s">
        <v>4761</v>
      </c>
      <c r="O2374">
        <v>-81.431473816026099</v>
      </c>
      <c r="P2374">
        <v>30.6725100364031</v>
      </c>
      <c r="Q2374" t="s">
        <v>6376</v>
      </c>
      <c r="R2374">
        <v>1</v>
      </c>
      <c r="S2374" t="s">
        <v>6539</v>
      </c>
      <c r="T2374">
        <v>1001</v>
      </c>
      <c r="U2374" t="s">
        <v>6582</v>
      </c>
      <c r="V2374">
        <v>2017</v>
      </c>
      <c r="W2374">
        <v>143060</v>
      </c>
      <c r="X2374">
        <v>2017</v>
      </c>
      <c r="Y2374">
        <v>217480</v>
      </c>
      <c r="Z2374">
        <v>2019.7</v>
      </c>
      <c r="AA2374" s="3">
        <f t="shared" si="1518"/>
        <v>0.91129359743716998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 s="3" t="str">
        <f t="shared" si="1519"/>
        <v>No</v>
      </c>
      <c r="AQ2374" s="3" t="str">
        <f t="shared" si="1520"/>
        <v>No</v>
      </c>
      <c r="AR2374" s="3" t="str">
        <f t="shared" si="1521"/>
        <v>No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 t="s">
        <v>6634</v>
      </c>
      <c r="AZ2374">
        <v>0</v>
      </c>
      <c r="BA2374">
        <v>0</v>
      </c>
      <c r="BB2374" t="s">
        <v>6617</v>
      </c>
      <c r="BC2374">
        <v>0</v>
      </c>
      <c r="BD2374" s="4" t="str">
        <f t="shared" si="1522"/>
        <v>No</v>
      </c>
      <c r="BE2374" t="s">
        <v>6640</v>
      </c>
      <c r="BF2374" s="3" t="str">
        <f t="shared" si="1523"/>
        <v>No</v>
      </c>
      <c r="BG2374" t="s">
        <v>6645</v>
      </c>
      <c r="BH2374" s="3" t="str">
        <f t="shared" si="1524"/>
        <v>432 TARPON AVE B</v>
      </c>
      <c r="BI2374" s="3" t="str">
        <f t="shared" si="1525"/>
        <v>Fernandina Beach</v>
      </c>
      <c r="BJ2374" s="3" t="str">
        <f t="shared" si="1526"/>
        <v>Florida</v>
      </c>
      <c r="BK2374" s="3">
        <f t="shared" si="1527"/>
        <v>32034</v>
      </c>
      <c r="BL2374" s="3" t="str">
        <f t="shared" si="1528"/>
        <v>432 TARPON AVE B FERNANDINA BEACH FL 32034</v>
      </c>
      <c r="BM2374" s="3" t="str">
        <f t="shared" si="1529"/>
        <v/>
      </c>
      <c r="BN2374" s="3" t="str">
        <f t="shared" si="1530"/>
        <v>Pass</v>
      </c>
      <c r="BO2374" s="3" t="str">
        <f t="shared" si="1531"/>
        <v>No</v>
      </c>
      <c r="BP2374" s="3" t="str">
        <f t="shared" si="1532"/>
        <v>FV&lt;$10K</v>
      </c>
      <c r="BQ2374" t="s">
        <v>6650</v>
      </c>
      <c r="BR2374" s="3" t="str">
        <f t="shared" si="1533"/>
        <v>No, &lt; $20K Lien</v>
      </c>
      <c r="BS2374" s="3" t="str">
        <f t="shared" si="1534"/>
        <v>No, Lien &lt; $20K</v>
      </c>
      <c r="BT2374" t="s">
        <v>6650</v>
      </c>
      <c r="BU2374" s="3" t="str">
        <f t="shared" si="1535"/>
        <v>No</v>
      </c>
      <c r="BV2374" s="3" t="str">
        <f t="shared" si="1536"/>
        <v>No</v>
      </c>
      <c r="BW2374" s="3">
        <f t="shared" si="1537"/>
        <v>0</v>
      </c>
      <c r="BX2374" s="3" t="str">
        <f t="shared" si="1538"/>
        <v>No</v>
      </c>
      <c r="BY2374" s="3">
        <f t="shared" si="1539"/>
        <v>143060</v>
      </c>
      <c r="BZ2374">
        <v>1</v>
      </c>
      <c r="CA2374" s="3">
        <f t="shared" si="1540"/>
        <v>143060</v>
      </c>
      <c r="CC2374" s="3">
        <f t="shared" si="1541"/>
        <v>0</v>
      </c>
      <c r="CD2374" s="3">
        <f t="shared" si="1542"/>
        <v>0</v>
      </c>
      <c r="CE2374" s="3" t="str">
        <f t="shared" si="1543"/>
        <v/>
      </c>
      <c r="CF2374" s="3" t="e">
        <f>HLOOKUP(CE2374,'Valuation Data'!$D$2:$K$5,4,FALSE)</f>
        <v>#N/A</v>
      </c>
      <c r="CG2374" s="3">
        <f t="shared" si="1544"/>
        <v>143060</v>
      </c>
      <c r="CH2374" s="3" t="str">
        <f t="shared" si="1545"/>
        <v>No</v>
      </c>
      <c r="CI2374" s="3" t="str">
        <f>VLOOKUP(R2374,'Use Codes &amp; County Type'!A:D,4,FALSE)</f>
        <v>S</v>
      </c>
      <c r="CJ2374" s="3" t="str">
        <f t="shared" si="1546"/>
        <v>No</v>
      </c>
      <c r="CK2374" s="3" t="str">
        <f t="shared" si="1547"/>
        <v>Yes</v>
      </c>
      <c r="CL2374" s="3">
        <f t="shared" si="1548"/>
        <v>0.67</v>
      </c>
      <c r="CM2374" s="3">
        <f t="shared" si="1549"/>
        <v>95850.200000000012</v>
      </c>
      <c r="CN2374" s="3">
        <f t="shared" si="1550"/>
        <v>8865.2000000000007</v>
      </c>
      <c r="CO2374" s="3">
        <f t="shared" si="1551"/>
        <v>86985.000000000015</v>
      </c>
      <c r="CP2374" s="3">
        <f t="shared" si="1552"/>
        <v>6.1968404865091573E-2</v>
      </c>
      <c r="CR2374" s="3" t="str">
        <f t="shared" si="1553"/>
        <v>No</v>
      </c>
      <c r="CV2374" s="3" t="str">
        <f t="shared" si="1554"/>
        <v>*Bid</v>
      </c>
      <c r="CW2374" s="3">
        <f t="shared" si="1555"/>
        <v>2373</v>
      </c>
      <c r="CX2374" s="3">
        <f t="shared" si="1556"/>
        <v>2216.3000000000002</v>
      </c>
      <c r="CY2374" s="3" t="str">
        <f t="shared" si="1557"/>
        <v>Ok</v>
      </c>
      <c r="CZ2374">
        <v>0</v>
      </c>
      <c r="DA2374">
        <v>0</v>
      </c>
    </row>
    <row r="2375" spans="1:105" x14ac:dyDescent="0.25">
      <c r="A2375">
        <v>2374</v>
      </c>
      <c r="B2375" t="s">
        <v>3</v>
      </c>
      <c r="C2375" t="s">
        <v>2483</v>
      </c>
      <c r="D2375">
        <v>19809.02</v>
      </c>
      <c r="E2375">
        <v>2017</v>
      </c>
      <c r="F2375">
        <v>19809.02</v>
      </c>
      <c r="G2375">
        <v>19809.02</v>
      </c>
      <c r="H2375" s="3">
        <f t="shared" si="1517"/>
        <v>0</v>
      </c>
      <c r="I2375">
        <v>2180</v>
      </c>
      <c r="J2375" t="s">
        <v>2736</v>
      </c>
      <c r="K2375" t="s">
        <v>2738</v>
      </c>
      <c r="L2375">
        <v>32034</v>
      </c>
      <c r="M2375" t="s">
        <v>4558</v>
      </c>
      <c r="N2375" t="s">
        <v>4761</v>
      </c>
      <c r="O2375">
        <v>-81.437029920150394</v>
      </c>
      <c r="P2375">
        <v>30.6360619131409</v>
      </c>
      <c r="Q2375" t="s">
        <v>6377</v>
      </c>
      <c r="R2375">
        <v>1</v>
      </c>
      <c r="S2375" t="s">
        <v>6539</v>
      </c>
      <c r="T2375">
        <v>1001</v>
      </c>
      <c r="U2375" t="s">
        <v>6582</v>
      </c>
      <c r="V2375">
        <v>2017</v>
      </c>
      <c r="W2375">
        <v>917512</v>
      </c>
      <c r="X2375">
        <v>2017</v>
      </c>
      <c r="Y2375">
        <v>917512</v>
      </c>
      <c r="Z2375">
        <v>18286.66</v>
      </c>
      <c r="AA2375" s="3">
        <f t="shared" si="1518"/>
        <v>0.92314814160417824</v>
      </c>
      <c r="AE2375" t="s">
        <v>6616</v>
      </c>
      <c r="AI2375" t="s">
        <v>6618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 s="3" t="str">
        <f t="shared" si="1519"/>
        <v>No</v>
      </c>
      <c r="AQ2375" s="3" t="str">
        <f t="shared" si="1520"/>
        <v>No</v>
      </c>
      <c r="AR2375" s="3" t="str">
        <f t="shared" si="1521"/>
        <v>No</v>
      </c>
      <c r="AS2375">
        <v>0</v>
      </c>
      <c r="AT2375">
        <v>0</v>
      </c>
      <c r="AU2375">
        <v>1280000</v>
      </c>
      <c r="AV2375" t="s">
        <v>6630</v>
      </c>
      <c r="AW2375">
        <v>0</v>
      </c>
      <c r="AX2375">
        <v>0</v>
      </c>
      <c r="AY2375" t="s">
        <v>6634</v>
      </c>
      <c r="AZ2375">
        <v>0</v>
      </c>
      <c r="BA2375">
        <v>0</v>
      </c>
      <c r="BB2375" t="s">
        <v>6616</v>
      </c>
      <c r="BC2375" t="s">
        <v>6616</v>
      </c>
      <c r="BD2375" s="4" t="str">
        <f t="shared" si="1522"/>
        <v>No</v>
      </c>
      <c r="BE2375" t="s">
        <v>6640</v>
      </c>
      <c r="BF2375" s="3" t="str">
        <f t="shared" si="1523"/>
        <v>No</v>
      </c>
      <c r="BG2375" t="s">
        <v>6645</v>
      </c>
      <c r="BH2375" s="3" t="str">
        <f t="shared" si="1524"/>
        <v>2180 FLETCHER AVE S</v>
      </c>
      <c r="BI2375" s="3" t="str">
        <f t="shared" si="1525"/>
        <v>Fernandina Beach</v>
      </c>
      <c r="BJ2375" s="3" t="str">
        <f t="shared" si="1526"/>
        <v>Florida</v>
      </c>
      <c r="BK2375" s="3">
        <f t="shared" si="1527"/>
        <v>32034</v>
      </c>
      <c r="BL2375" s="3" t="str">
        <f t="shared" si="1528"/>
        <v>2180 FLETCHER AVE S FERNANDINA BEACH FL 32034</v>
      </c>
      <c r="BM2375" s="3" t="str">
        <f t="shared" si="1529"/>
        <v>L</v>
      </c>
      <c r="BN2375" s="3" t="str">
        <f t="shared" si="1530"/>
        <v>Pass</v>
      </c>
      <c r="BO2375" s="3" t="str">
        <f t="shared" si="1531"/>
        <v>No</v>
      </c>
      <c r="BP2375" s="3" t="str">
        <f t="shared" si="1532"/>
        <v>Pass</v>
      </c>
      <c r="BQ2375" t="s">
        <v>6650</v>
      </c>
      <c r="BR2375" s="3" t="str">
        <f t="shared" si="1533"/>
        <v>No, &lt; $20K Lien</v>
      </c>
      <c r="BS2375" s="3" t="str">
        <f t="shared" si="1534"/>
        <v>No, Lien &lt; $20K</v>
      </c>
      <c r="BT2375" t="s">
        <v>6650</v>
      </c>
      <c r="BU2375" s="3" t="str">
        <f t="shared" si="1535"/>
        <v>No</v>
      </c>
      <c r="BV2375" s="3" t="str">
        <f t="shared" si="1536"/>
        <v>No</v>
      </c>
      <c r="BW2375" s="3">
        <f t="shared" si="1537"/>
        <v>0</v>
      </c>
      <c r="BX2375" s="3" t="str">
        <f t="shared" si="1538"/>
        <v>No</v>
      </c>
      <c r="BY2375" s="3">
        <f t="shared" si="1539"/>
        <v>917512</v>
      </c>
      <c r="BZ2375">
        <v>1</v>
      </c>
      <c r="CA2375" s="3">
        <f t="shared" si="1540"/>
        <v>917512</v>
      </c>
      <c r="CC2375" s="3">
        <f t="shared" si="1541"/>
        <v>0</v>
      </c>
      <c r="CD2375" s="3">
        <f t="shared" si="1542"/>
        <v>0</v>
      </c>
      <c r="CE2375" s="3" t="str">
        <f t="shared" si="1543"/>
        <v/>
      </c>
      <c r="CF2375" s="3" t="e">
        <f>HLOOKUP(CE2375,'Valuation Data'!$D$2:$K$5,4,FALSE)</f>
        <v>#N/A</v>
      </c>
      <c r="CG2375" s="3">
        <f t="shared" si="1544"/>
        <v>917512</v>
      </c>
      <c r="CH2375" s="3" t="str">
        <f t="shared" si="1545"/>
        <v>No</v>
      </c>
      <c r="CI2375" s="3" t="str">
        <f>VLOOKUP(R2375,'Use Codes &amp; County Type'!A:D,4,FALSE)</f>
        <v>S</v>
      </c>
      <c r="CJ2375" s="3" t="str">
        <f t="shared" si="1546"/>
        <v>No</v>
      </c>
      <c r="CK2375" s="3" t="str">
        <f t="shared" si="1547"/>
        <v>No</v>
      </c>
      <c r="CL2375" s="3">
        <f t="shared" si="1548"/>
        <v>0.35</v>
      </c>
      <c r="CM2375" s="3">
        <f t="shared" si="1549"/>
        <v>321129.19999999995</v>
      </c>
      <c r="CN2375" s="3">
        <f t="shared" si="1550"/>
        <v>79236.08</v>
      </c>
      <c r="CO2375" s="3">
        <f t="shared" si="1551"/>
        <v>241893.11999999994</v>
      </c>
      <c r="CP2375" s="3">
        <f t="shared" si="1552"/>
        <v>8.6359720635806395E-2</v>
      </c>
      <c r="CR2375" s="3" t="str">
        <f t="shared" si="1553"/>
        <v>No</v>
      </c>
      <c r="CV2375" s="3" t="str">
        <f t="shared" si="1554"/>
        <v>*Bid</v>
      </c>
      <c r="CW2375" s="3">
        <f t="shared" si="1555"/>
        <v>2374</v>
      </c>
      <c r="CX2375" s="3">
        <f t="shared" si="1556"/>
        <v>19809.02</v>
      </c>
      <c r="CY2375" s="3" t="str">
        <f t="shared" si="1557"/>
        <v>Ok</v>
      </c>
      <c r="CZ2375">
        <v>0</v>
      </c>
      <c r="DA2375">
        <v>0</v>
      </c>
    </row>
    <row r="2376" spans="1:105" x14ac:dyDescent="0.25">
      <c r="A2376">
        <v>2375</v>
      </c>
      <c r="B2376" t="s">
        <v>3</v>
      </c>
      <c r="C2376" t="s">
        <v>2484</v>
      </c>
      <c r="D2376">
        <v>2676.28</v>
      </c>
      <c r="E2376">
        <v>2017</v>
      </c>
      <c r="F2376">
        <v>2676.28</v>
      </c>
      <c r="G2376">
        <v>2676.28</v>
      </c>
      <c r="H2376" s="3">
        <f t="shared" si="1517"/>
        <v>0</v>
      </c>
      <c r="I2376">
        <v>2976</v>
      </c>
      <c r="J2376" t="s">
        <v>2736</v>
      </c>
      <c r="K2376" t="s">
        <v>2738</v>
      </c>
      <c r="L2376">
        <v>32034</v>
      </c>
      <c r="M2376" t="s">
        <v>4559</v>
      </c>
      <c r="N2376" t="s">
        <v>4761</v>
      </c>
      <c r="O2376">
        <v>-81.440573156768906</v>
      </c>
      <c r="P2376">
        <v>30.625214262952898</v>
      </c>
      <c r="Q2376" t="s">
        <v>6378</v>
      </c>
      <c r="R2376">
        <v>1</v>
      </c>
      <c r="S2376" t="s">
        <v>6539</v>
      </c>
      <c r="T2376">
        <v>1001</v>
      </c>
      <c r="U2376" t="s">
        <v>6582</v>
      </c>
      <c r="V2376">
        <v>2017</v>
      </c>
      <c r="W2376">
        <v>164400</v>
      </c>
      <c r="X2376">
        <v>2017</v>
      </c>
      <c r="Y2376">
        <v>216753</v>
      </c>
      <c r="Z2376">
        <v>2445.0100000000002</v>
      </c>
      <c r="AA2376" s="3">
        <f t="shared" si="1518"/>
        <v>0.91358527508332465</v>
      </c>
      <c r="AB2376" t="s">
        <v>6616</v>
      </c>
      <c r="AI2376" t="s">
        <v>6618</v>
      </c>
      <c r="AJ2376" t="s">
        <v>6618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 s="3" t="str">
        <f t="shared" si="1519"/>
        <v>No</v>
      </c>
      <c r="AQ2376" s="3" t="str">
        <f t="shared" si="1520"/>
        <v>No</v>
      </c>
      <c r="AR2376" s="3" t="str">
        <f t="shared" si="1521"/>
        <v>No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 t="s">
        <v>6634</v>
      </c>
      <c r="AZ2376">
        <v>0</v>
      </c>
      <c r="BA2376">
        <v>0</v>
      </c>
      <c r="BB2376" t="s">
        <v>6617</v>
      </c>
      <c r="BC2376" t="s">
        <v>6616</v>
      </c>
      <c r="BD2376" s="4" t="str">
        <f t="shared" si="1522"/>
        <v>No</v>
      </c>
      <c r="BE2376" t="s">
        <v>6640</v>
      </c>
      <c r="BF2376" s="3" t="str">
        <f t="shared" si="1523"/>
        <v>No</v>
      </c>
      <c r="BG2376" t="s">
        <v>6645</v>
      </c>
      <c r="BH2376" s="3" t="str">
        <f t="shared" si="1524"/>
        <v>2976 1ST AV A</v>
      </c>
      <c r="BI2376" s="3" t="str">
        <f t="shared" si="1525"/>
        <v>Fernandina Beach</v>
      </c>
      <c r="BJ2376" s="3" t="str">
        <f t="shared" si="1526"/>
        <v>Florida</v>
      </c>
      <c r="BK2376" s="3">
        <f t="shared" si="1527"/>
        <v>32034</v>
      </c>
      <c r="BL2376" s="3" t="str">
        <f t="shared" si="1528"/>
        <v>2976 1ST AV A FERNANDINA BEACH FL 32034</v>
      </c>
      <c r="BM2376" s="3" t="str">
        <f t="shared" si="1529"/>
        <v/>
      </c>
      <c r="BN2376" s="3" t="str">
        <f t="shared" si="1530"/>
        <v>Pass</v>
      </c>
      <c r="BO2376" s="3" t="str">
        <f t="shared" si="1531"/>
        <v>No</v>
      </c>
      <c r="BP2376" s="3" t="str">
        <f t="shared" si="1532"/>
        <v>FV&lt;$10K</v>
      </c>
      <c r="BQ2376" t="s">
        <v>6650</v>
      </c>
      <c r="BR2376" s="3" t="str">
        <f t="shared" si="1533"/>
        <v>No, &lt; $20K Lien</v>
      </c>
      <c r="BS2376" s="3" t="str">
        <f t="shared" si="1534"/>
        <v>No, Lien &lt; $20K</v>
      </c>
      <c r="BT2376" t="s">
        <v>6650</v>
      </c>
      <c r="BU2376" s="3" t="str">
        <f t="shared" si="1535"/>
        <v>No</v>
      </c>
      <c r="BV2376" s="3" t="str">
        <f t="shared" si="1536"/>
        <v>No</v>
      </c>
      <c r="BW2376" s="3">
        <f t="shared" si="1537"/>
        <v>0</v>
      </c>
      <c r="BX2376" s="3" t="str">
        <f t="shared" si="1538"/>
        <v>No</v>
      </c>
      <c r="BY2376" s="3">
        <f t="shared" si="1539"/>
        <v>164400</v>
      </c>
      <c r="BZ2376">
        <v>1</v>
      </c>
      <c r="CA2376" s="3">
        <f t="shared" si="1540"/>
        <v>164400</v>
      </c>
      <c r="CC2376" s="3">
        <f t="shared" si="1541"/>
        <v>0</v>
      </c>
      <c r="CD2376" s="3">
        <f t="shared" si="1542"/>
        <v>0</v>
      </c>
      <c r="CE2376" s="3" t="str">
        <f t="shared" si="1543"/>
        <v/>
      </c>
      <c r="CF2376" s="3" t="e">
        <f>HLOOKUP(CE2376,'Valuation Data'!$D$2:$K$5,4,FALSE)</f>
        <v>#N/A</v>
      </c>
      <c r="CG2376" s="3">
        <f t="shared" si="1544"/>
        <v>164400</v>
      </c>
      <c r="CH2376" s="3" t="str">
        <f t="shared" si="1545"/>
        <v>No</v>
      </c>
      <c r="CI2376" s="3" t="str">
        <f>VLOOKUP(R2376,'Use Codes &amp; County Type'!A:D,4,FALSE)</f>
        <v>S</v>
      </c>
      <c r="CJ2376" s="3" t="str">
        <f t="shared" si="1546"/>
        <v>No</v>
      </c>
      <c r="CK2376" s="3" t="str">
        <f t="shared" si="1547"/>
        <v>Yes</v>
      </c>
      <c r="CL2376" s="3">
        <f t="shared" si="1548"/>
        <v>0.67</v>
      </c>
      <c r="CM2376" s="3">
        <f t="shared" si="1549"/>
        <v>110148</v>
      </c>
      <c r="CN2376" s="3">
        <f t="shared" si="1550"/>
        <v>10705.12</v>
      </c>
      <c r="CO2376" s="3">
        <f t="shared" si="1551"/>
        <v>99442.880000000005</v>
      </c>
      <c r="CP2376" s="3">
        <f t="shared" si="1552"/>
        <v>6.5116301703163015E-2</v>
      </c>
      <c r="CR2376" s="3" t="str">
        <f t="shared" si="1553"/>
        <v>No</v>
      </c>
      <c r="CV2376" s="3" t="str">
        <f t="shared" si="1554"/>
        <v>*Bid</v>
      </c>
      <c r="CW2376" s="3">
        <f t="shared" si="1555"/>
        <v>2375</v>
      </c>
      <c r="CX2376" s="3">
        <f t="shared" si="1556"/>
        <v>2676.28</v>
      </c>
      <c r="CY2376" s="3" t="str">
        <f t="shared" si="1557"/>
        <v>Ok</v>
      </c>
      <c r="CZ2376">
        <v>0</v>
      </c>
      <c r="DA2376">
        <v>0</v>
      </c>
    </row>
    <row r="2377" spans="1:105" x14ac:dyDescent="0.25">
      <c r="A2377">
        <v>2376</v>
      </c>
      <c r="B2377" t="s">
        <v>3</v>
      </c>
      <c r="C2377" t="s">
        <v>2485</v>
      </c>
      <c r="D2377">
        <v>2974.28</v>
      </c>
      <c r="E2377">
        <v>2017</v>
      </c>
      <c r="F2377">
        <v>2974.28</v>
      </c>
      <c r="G2377">
        <v>2974.28</v>
      </c>
      <c r="H2377" s="3">
        <f t="shared" si="1517"/>
        <v>0</v>
      </c>
      <c r="J2377" t="s">
        <v>2736</v>
      </c>
      <c r="K2377" t="s">
        <v>2738</v>
      </c>
      <c r="L2377">
        <v>32034</v>
      </c>
      <c r="M2377" t="s">
        <v>4560</v>
      </c>
      <c r="N2377" t="s">
        <v>4761</v>
      </c>
      <c r="O2377">
        <v>-81.440544731393302</v>
      </c>
      <c r="P2377">
        <v>30.625364167839699</v>
      </c>
      <c r="Q2377" t="s">
        <v>6379</v>
      </c>
      <c r="R2377">
        <v>0</v>
      </c>
      <c r="S2377" t="s">
        <v>6538</v>
      </c>
      <c r="T2377">
        <v>8001</v>
      </c>
      <c r="U2377" t="s">
        <v>6581</v>
      </c>
      <c r="V2377">
        <v>2017</v>
      </c>
      <c r="W2377">
        <v>136500</v>
      </c>
      <c r="X2377">
        <v>2017</v>
      </c>
      <c r="Y2377">
        <v>136500</v>
      </c>
      <c r="Z2377">
        <v>2720.55</v>
      </c>
      <c r="AA2377" s="3">
        <f t="shared" si="1518"/>
        <v>0.91469195906236134</v>
      </c>
      <c r="AB2377" t="s">
        <v>6616</v>
      </c>
      <c r="AI2377" t="s">
        <v>6618</v>
      </c>
      <c r="AJ2377" t="s">
        <v>6618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 s="3" t="str">
        <f t="shared" si="1519"/>
        <v>No</v>
      </c>
      <c r="AQ2377" s="3" t="str">
        <f t="shared" si="1520"/>
        <v>No</v>
      </c>
      <c r="AR2377" s="3" t="str">
        <f t="shared" si="1521"/>
        <v>No</v>
      </c>
      <c r="AS2377">
        <v>0</v>
      </c>
      <c r="AT2377">
        <v>0</v>
      </c>
      <c r="AU2377">
        <v>155400</v>
      </c>
      <c r="AV2377" t="s">
        <v>6621</v>
      </c>
      <c r="AW2377">
        <v>0</v>
      </c>
      <c r="AX2377">
        <v>0</v>
      </c>
      <c r="AY2377" t="s">
        <v>6634</v>
      </c>
      <c r="AZ2377">
        <v>0</v>
      </c>
      <c r="BA2377">
        <v>1</v>
      </c>
      <c r="BB2377" t="s">
        <v>6616</v>
      </c>
      <c r="BC2377" t="s">
        <v>6616</v>
      </c>
      <c r="BD2377" s="4" t="str">
        <f t="shared" si="1522"/>
        <v>No</v>
      </c>
      <c r="BE2377" t="s">
        <v>6640</v>
      </c>
      <c r="BF2377" s="3" t="str">
        <f t="shared" si="1523"/>
        <v>No</v>
      </c>
      <c r="BG2377" t="s">
        <v>6645</v>
      </c>
      <c r="BH2377" s="3" t="str">
        <f t="shared" si="1524"/>
        <v>1ST AV</v>
      </c>
      <c r="BI2377" s="3" t="str">
        <f t="shared" si="1525"/>
        <v>Fernandina Beach</v>
      </c>
      <c r="BJ2377" s="3" t="str">
        <f t="shared" si="1526"/>
        <v>Florida</v>
      </c>
      <c r="BK2377" s="3">
        <f t="shared" si="1527"/>
        <v>32034</v>
      </c>
      <c r="BL2377" s="3" t="str">
        <f t="shared" si="1528"/>
        <v>1ST AV FERNANDINA BEACH FL 32034</v>
      </c>
      <c r="BM2377" s="3" t="str">
        <f t="shared" si="1529"/>
        <v>L</v>
      </c>
      <c r="BN2377" s="3" t="str">
        <f t="shared" si="1530"/>
        <v>Pass</v>
      </c>
      <c r="BO2377" s="3" t="str">
        <f t="shared" si="1531"/>
        <v>No</v>
      </c>
      <c r="BP2377" s="3" t="str">
        <f t="shared" si="1532"/>
        <v>FV&lt;$10K</v>
      </c>
      <c r="BQ2377" t="s">
        <v>6650</v>
      </c>
      <c r="BR2377" s="3" t="str">
        <f t="shared" si="1533"/>
        <v>No, &lt; $20K Lien</v>
      </c>
      <c r="BS2377" s="3" t="str">
        <f t="shared" si="1534"/>
        <v>No, Lien &lt; $20K</v>
      </c>
      <c r="BT2377" t="s">
        <v>6650</v>
      </c>
      <c r="BU2377" s="3" t="str">
        <f t="shared" si="1535"/>
        <v>No</v>
      </c>
      <c r="BV2377" s="3" t="str">
        <f t="shared" si="1536"/>
        <v>No</v>
      </c>
      <c r="BW2377" s="3">
        <f t="shared" si="1537"/>
        <v>1</v>
      </c>
      <c r="BX2377" s="3" t="str">
        <f t="shared" si="1538"/>
        <v>No</v>
      </c>
      <c r="BY2377" s="3">
        <f t="shared" si="1539"/>
        <v>136500</v>
      </c>
      <c r="BZ2377">
        <v>1</v>
      </c>
      <c r="CA2377" s="3">
        <f t="shared" si="1540"/>
        <v>136500</v>
      </c>
      <c r="CC2377" s="3">
        <f t="shared" si="1541"/>
        <v>0</v>
      </c>
      <c r="CD2377" s="3">
        <f t="shared" si="1542"/>
        <v>0</v>
      </c>
      <c r="CE2377" s="3" t="str">
        <f t="shared" si="1543"/>
        <v/>
      </c>
      <c r="CF2377" s="3" t="e">
        <f>HLOOKUP(CE2377,'Valuation Data'!$D$2:$K$5,4,FALSE)</f>
        <v>#N/A</v>
      </c>
      <c r="CG2377" s="3">
        <f t="shared" si="1544"/>
        <v>136500</v>
      </c>
      <c r="CH2377" s="3" t="str">
        <f t="shared" si="1545"/>
        <v>No</v>
      </c>
      <c r="CI2377" s="3" t="str">
        <f>VLOOKUP(R2377,'Use Codes &amp; County Type'!A:D,4,FALSE)</f>
        <v>V</v>
      </c>
      <c r="CJ2377" s="3" t="str">
        <f t="shared" si="1546"/>
        <v>Yes</v>
      </c>
      <c r="CK2377" s="3" t="str">
        <f t="shared" si="1547"/>
        <v>No</v>
      </c>
      <c r="CL2377" s="3">
        <f t="shared" si="1548"/>
        <v>0</v>
      </c>
      <c r="CM2377" s="3">
        <f t="shared" si="1549"/>
        <v>0</v>
      </c>
      <c r="CN2377" s="3">
        <f t="shared" si="1550"/>
        <v>14871.400000000001</v>
      </c>
      <c r="CO2377" s="3">
        <f t="shared" si="1551"/>
        <v>-14871.400000000001</v>
      </c>
      <c r="CP2377" s="3">
        <f t="shared" si="1552"/>
        <v>0.10894798534798536</v>
      </c>
      <c r="CR2377" s="3" t="str">
        <f t="shared" si="1553"/>
        <v>No</v>
      </c>
      <c r="CV2377" s="3" t="str">
        <f t="shared" si="1554"/>
        <v>Vacant, No Sales Data</v>
      </c>
      <c r="CW2377" s="3">
        <f t="shared" si="1555"/>
        <v>2376</v>
      </c>
      <c r="CX2377" s="3">
        <f t="shared" si="1556"/>
        <v>2974.28</v>
      </c>
      <c r="CY2377" s="3" t="str">
        <f t="shared" si="1557"/>
        <v>Ok</v>
      </c>
      <c r="CZ2377">
        <v>0</v>
      </c>
      <c r="DA2377">
        <v>0</v>
      </c>
    </row>
    <row r="2378" spans="1:105" x14ac:dyDescent="0.25">
      <c r="A2378">
        <v>2377</v>
      </c>
      <c r="B2378" t="s">
        <v>3</v>
      </c>
      <c r="C2378" t="s">
        <v>2486</v>
      </c>
      <c r="D2378">
        <v>5097.43</v>
      </c>
      <c r="E2378">
        <v>2017</v>
      </c>
      <c r="F2378" t="e">
        <f>NA()</f>
        <v>#N/A</v>
      </c>
      <c r="G2378" t="e">
        <f>NA()</f>
        <v>#N/A</v>
      </c>
      <c r="H2378" s="3" t="e">
        <f t="shared" si="1517"/>
        <v>#N/A</v>
      </c>
      <c r="I2378" t="e">
        <f>NA()</f>
        <v>#N/A</v>
      </c>
      <c r="J2378" t="e">
        <f>NA()</f>
        <v>#N/A</v>
      </c>
      <c r="K2378" t="e">
        <f>NA()</f>
        <v>#N/A</v>
      </c>
      <c r="L2378" t="e">
        <f>NA()</f>
        <v>#N/A</v>
      </c>
      <c r="M2378" t="e">
        <f>NA()</f>
        <v>#N/A</v>
      </c>
      <c r="N2378" t="e">
        <f>NA()</f>
        <v>#N/A</v>
      </c>
      <c r="O2378" t="e">
        <f>NA()</f>
        <v>#N/A</v>
      </c>
      <c r="P2378" t="e">
        <f>NA()</f>
        <v>#N/A</v>
      </c>
      <c r="Q2378" t="e">
        <f>NA()</f>
        <v>#N/A</v>
      </c>
      <c r="R2378">
        <v>4</v>
      </c>
      <c r="S2378" t="s">
        <v>6573</v>
      </c>
      <c r="T2378" t="e">
        <f>NA()</f>
        <v>#N/A</v>
      </c>
      <c r="U2378" t="e">
        <f>NA()</f>
        <v>#N/A</v>
      </c>
      <c r="V2378">
        <v>2017</v>
      </c>
      <c r="W2378">
        <v>235000</v>
      </c>
      <c r="X2378" t="e">
        <f>NA()</f>
        <v>#N/A</v>
      </c>
      <c r="Y2378" t="e">
        <f>NA()</f>
        <v>#N/A</v>
      </c>
      <c r="Z2378" t="e">
        <f>NA()</f>
        <v>#N/A</v>
      </c>
      <c r="AA2378" s="3">
        <f t="shared" si="1518"/>
        <v>0</v>
      </c>
      <c r="AI2378" t="e">
        <f>NA()</f>
        <v>#N/A</v>
      </c>
      <c r="AJ2378" t="e">
        <f>NA()</f>
        <v>#N/A</v>
      </c>
      <c r="AK2378" t="e">
        <f>NA()</f>
        <v>#N/A</v>
      </c>
      <c r="AL2378" t="e">
        <f>NA()</f>
        <v>#N/A</v>
      </c>
      <c r="AM2378" t="e">
        <f>NA()</f>
        <v>#N/A</v>
      </c>
      <c r="AN2378" t="e">
        <f>NA()</f>
        <v>#N/A</v>
      </c>
      <c r="AO2378" t="e">
        <f>NA()</f>
        <v>#N/A</v>
      </c>
      <c r="AP2378" s="3" t="str">
        <f t="shared" si="1519"/>
        <v>No</v>
      </c>
      <c r="AQ2378" s="3" t="str">
        <f t="shared" si="1520"/>
        <v>No</v>
      </c>
      <c r="AR2378" s="3" t="str">
        <f t="shared" si="1521"/>
        <v>No</v>
      </c>
      <c r="AS2378" t="e">
        <f>NA()</f>
        <v>#N/A</v>
      </c>
      <c r="AT2378" t="e">
        <f>NA()</f>
        <v>#N/A</v>
      </c>
      <c r="AU2378" t="e">
        <f>NA()</f>
        <v>#N/A</v>
      </c>
      <c r="AV2378" t="e">
        <f>NA()</f>
        <v>#N/A</v>
      </c>
      <c r="AW2378" t="e">
        <f>NA()</f>
        <v>#N/A</v>
      </c>
      <c r="AX2378" t="e">
        <f>NA()</f>
        <v>#N/A</v>
      </c>
      <c r="AY2378" t="e">
        <f>NA()</f>
        <v>#N/A</v>
      </c>
      <c r="AZ2378" t="e">
        <f>NA()</f>
        <v>#N/A</v>
      </c>
      <c r="BA2378">
        <v>0</v>
      </c>
      <c r="BB2378" t="s">
        <v>6616</v>
      </c>
      <c r="BC2378" t="e">
        <f>NA()</f>
        <v>#N/A</v>
      </c>
      <c r="BD2378" s="4" t="str">
        <f t="shared" si="1522"/>
        <v>No</v>
      </c>
      <c r="BE2378" t="e">
        <f>NA()</f>
        <v>#N/A</v>
      </c>
      <c r="BF2378" s="3" t="str">
        <f t="shared" si="1523"/>
        <v>No</v>
      </c>
      <c r="BG2378" t="e">
        <f>NA()</f>
        <v>#N/A</v>
      </c>
      <c r="BH2378" s="3" t="e">
        <f t="shared" si="1524"/>
        <v>#N/A</v>
      </c>
      <c r="BI2378" s="3" t="e">
        <f t="shared" si="1525"/>
        <v>#N/A</v>
      </c>
      <c r="BJ2378" s="3" t="e">
        <f t="shared" si="1526"/>
        <v>#N/A</v>
      </c>
      <c r="BK2378" s="3" t="e">
        <f t="shared" si="1527"/>
        <v>#N/A</v>
      </c>
      <c r="BL2378" s="3" t="e">
        <f t="shared" si="1528"/>
        <v>#N/A</v>
      </c>
      <c r="BM2378" s="3" t="e">
        <f t="shared" si="1529"/>
        <v>#N/A</v>
      </c>
      <c r="BN2378" s="3" t="str">
        <f t="shared" si="1530"/>
        <v>Pass</v>
      </c>
      <c r="BO2378" s="3" t="e">
        <f t="shared" si="1531"/>
        <v>#N/A</v>
      </c>
      <c r="BP2378" s="3" t="str">
        <f t="shared" si="1532"/>
        <v>FV&lt;$10K</v>
      </c>
      <c r="BQ2378" t="s">
        <v>6650</v>
      </c>
      <c r="BR2378" s="3" t="str">
        <f t="shared" si="1533"/>
        <v>No, &lt; $20K Lien</v>
      </c>
      <c r="BS2378" s="3" t="str">
        <f t="shared" si="1534"/>
        <v>No, Lien &lt; $20K</v>
      </c>
      <c r="BT2378" t="s">
        <v>6650</v>
      </c>
      <c r="BU2378" s="3" t="str">
        <f t="shared" si="1535"/>
        <v>No</v>
      </c>
      <c r="BV2378" s="3" t="str">
        <f t="shared" si="1536"/>
        <v>No</v>
      </c>
      <c r="BW2378" s="3">
        <f t="shared" si="1537"/>
        <v>0</v>
      </c>
      <c r="BX2378" s="3" t="str">
        <f t="shared" si="1538"/>
        <v>No</v>
      </c>
      <c r="BY2378" s="3">
        <f t="shared" si="1539"/>
        <v>235000</v>
      </c>
      <c r="BZ2378">
        <v>1</v>
      </c>
      <c r="CA2378" s="3">
        <f t="shared" si="1540"/>
        <v>235000</v>
      </c>
      <c r="CC2378" s="3" t="e">
        <f t="shared" si="1541"/>
        <v>#N/A</v>
      </c>
      <c r="CD2378" s="3" t="e">
        <f t="shared" si="1542"/>
        <v>#N/A</v>
      </c>
      <c r="CE2378" s="3" t="str">
        <f t="shared" si="1543"/>
        <v/>
      </c>
      <c r="CF2378" s="3" t="e">
        <f>HLOOKUP(CE2378,'Valuation Data'!$D$2:$K$5,4,FALSE)</f>
        <v>#N/A</v>
      </c>
      <c r="CG2378" s="3">
        <f t="shared" si="1544"/>
        <v>235000</v>
      </c>
      <c r="CH2378" s="3" t="str">
        <f t="shared" si="1545"/>
        <v>No</v>
      </c>
      <c r="CI2378" s="3" t="str">
        <f>VLOOKUP(R2378,'Use Codes &amp; County Type'!A:D,4,FALSE)</f>
        <v>R</v>
      </c>
      <c r="CJ2378" s="3" t="str">
        <f t="shared" si="1546"/>
        <v>No</v>
      </c>
      <c r="CK2378" s="3" t="str">
        <f t="shared" si="1547"/>
        <v>No</v>
      </c>
      <c r="CL2378" s="3">
        <f t="shared" si="1548"/>
        <v>0.35</v>
      </c>
      <c r="CM2378" s="3">
        <f t="shared" si="1549"/>
        <v>82250</v>
      </c>
      <c r="CN2378" s="3" t="e">
        <f t="shared" si="1550"/>
        <v>#N/A</v>
      </c>
      <c r="CO2378" s="3" t="e">
        <f t="shared" si="1551"/>
        <v>#N/A</v>
      </c>
      <c r="CP2378" s="3" t="e">
        <f t="shared" si="1552"/>
        <v>#N/A</v>
      </c>
      <c r="CR2378" s="3" t="e">
        <f t="shared" si="1553"/>
        <v>#N/A</v>
      </c>
      <c r="CV2378" s="3" t="e">
        <f t="shared" si="1554"/>
        <v>#N/A</v>
      </c>
      <c r="CW2378" s="3">
        <f t="shared" si="1555"/>
        <v>2377</v>
      </c>
      <c r="CX2378" s="3">
        <f t="shared" si="1556"/>
        <v>5097.43</v>
      </c>
      <c r="CY2378" s="3" t="e">
        <f t="shared" si="1557"/>
        <v>#N/A</v>
      </c>
      <c r="CZ2378" t="e">
        <f>NA()</f>
        <v>#N/A</v>
      </c>
      <c r="DA2378" t="e">
        <f>NA()</f>
        <v>#N/A</v>
      </c>
    </row>
    <row r="2379" spans="1:105" x14ac:dyDescent="0.25">
      <c r="A2379">
        <v>2378</v>
      </c>
      <c r="B2379" t="s">
        <v>3</v>
      </c>
      <c r="C2379" t="s">
        <v>2487</v>
      </c>
      <c r="D2379">
        <v>2743</v>
      </c>
      <c r="E2379">
        <v>2017</v>
      </c>
      <c r="F2379">
        <v>2743</v>
      </c>
      <c r="G2379">
        <v>2743</v>
      </c>
      <c r="H2379" s="3">
        <f t="shared" si="1517"/>
        <v>0</v>
      </c>
      <c r="I2379">
        <v>1035</v>
      </c>
      <c r="J2379" t="s">
        <v>2736</v>
      </c>
      <c r="K2379" t="s">
        <v>2738</v>
      </c>
      <c r="L2379">
        <v>32034</v>
      </c>
      <c r="M2379" t="s">
        <v>4561</v>
      </c>
      <c r="N2379" t="s">
        <v>4761</v>
      </c>
      <c r="O2379">
        <v>-81.450548988003703</v>
      </c>
      <c r="P2379">
        <v>30.655546011169498</v>
      </c>
      <c r="Q2379" t="s">
        <v>6380</v>
      </c>
      <c r="R2379">
        <v>1</v>
      </c>
      <c r="S2379" t="s">
        <v>6539</v>
      </c>
      <c r="T2379">
        <v>1001</v>
      </c>
      <c r="U2379" t="s">
        <v>6582</v>
      </c>
      <c r="V2379">
        <v>2017</v>
      </c>
      <c r="W2379">
        <v>167494</v>
      </c>
      <c r="X2379">
        <v>2017</v>
      </c>
      <c r="Y2379">
        <v>179527</v>
      </c>
      <c r="Z2379">
        <v>2506.6999999999998</v>
      </c>
      <c r="AA2379" s="3">
        <f t="shared" si="1518"/>
        <v>0.91385344513306588</v>
      </c>
      <c r="AB2379" t="s">
        <v>6616</v>
      </c>
      <c r="AE2379" t="s">
        <v>6616</v>
      </c>
      <c r="AI2379" t="s">
        <v>6618</v>
      </c>
      <c r="AJ2379" t="s">
        <v>6618</v>
      </c>
      <c r="AK2379" t="s">
        <v>6618</v>
      </c>
      <c r="AL2379">
        <v>0</v>
      </c>
      <c r="AM2379">
        <v>0</v>
      </c>
      <c r="AN2379">
        <v>0</v>
      </c>
      <c r="AO2379">
        <v>0</v>
      </c>
      <c r="AP2379" s="3" t="str">
        <f t="shared" si="1519"/>
        <v>No</v>
      </c>
      <c r="AQ2379" s="3" t="str">
        <f t="shared" si="1520"/>
        <v>No</v>
      </c>
      <c r="AR2379" s="3" t="str">
        <f t="shared" si="1521"/>
        <v>No</v>
      </c>
      <c r="AS2379">
        <v>0</v>
      </c>
      <c r="AT2379">
        <v>0</v>
      </c>
      <c r="AU2379">
        <v>275000</v>
      </c>
      <c r="AV2379" t="s">
        <v>6622</v>
      </c>
      <c r="AW2379">
        <v>0</v>
      </c>
      <c r="AX2379">
        <v>0</v>
      </c>
      <c r="AY2379" t="s">
        <v>6634</v>
      </c>
      <c r="AZ2379" t="s">
        <v>6638</v>
      </c>
      <c r="BA2379">
        <v>0</v>
      </c>
      <c r="BB2379" t="s">
        <v>6617</v>
      </c>
      <c r="BC2379" t="s">
        <v>6616</v>
      </c>
      <c r="BD2379" s="4" t="str">
        <f t="shared" si="1522"/>
        <v>No</v>
      </c>
      <c r="BE2379" t="s">
        <v>6640</v>
      </c>
      <c r="BF2379" s="3" t="str">
        <f t="shared" si="1523"/>
        <v>No</v>
      </c>
      <c r="BG2379" t="s">
        <v>6645</v>
      </c>
      <c r="BH2379" s="3" t="str">
        <f t="shared" si="1524"/>
        <v>1035 ISLE OF PALMS LN</v>
      </c>
      <c r="BI2379" s="3" t="str">
        <f t="shared" si="1525"/>
        <v>Fernandina Beach</v>
      </c>
      <c r="BJ2379" s="3" t="str">
        <f t="shared" si="1526"/>
        <v>Florida</v>
      </c>
      <c r="BK2379" s="3">
        <f t="shared" si="1527"/>
        <v>32034</v>
      </c>
      <c r="BL2379" s="3" t="str">
        <f t="shared" si="1528"/>
        <v>1035 ISLE OF PALMS LN FERNANDINA BEACH FL 32034</v>
      </c>
      <c r="BM2379" s="3" t="str">
        <f t="shared" si="1529"/>
        <v>L</v>
      </c>
      <c r="BN2379" s="3" t="str">
        <f t="shared" si="1530"/>
        <v>Pass</v>
      </c>
      <c r="BO2379" s="3" t="str">
        <f t="shared" si="1531"/>
        <v>No</v>
      </c>
      <c r="BP2379" s="3" t="str">
        <f t="shared" si="1532"/>
        <v>FV&lt;$10K</v>
      </c>
      <c r="BQ2379" t="s">
        <v>6650</v>
      </c>
      <c r="BR2379" s="3" t="str">
        <f t="shared" si="1533"/>
        <v>No, &lt; $20K Lien</v>
      </c>
      <c r="BS2379" s="3" t="str">
        <f t="shared" si="1534"/>
        <v>No, Lien &lt; $20K</v>
      </c>
      <c r="BT2379" t="s">
        <v>6650</v>
      </c>
      <c r="BU2379" s="3" t="str">
        <f t="shared" si="1535"/>
        <v>No</v>
      </c>
      <c r="BV2379" s="3" t="str">
        <f t="shared" si="1536"/>
        <v>No</v>
      </c>
      <c r="BW2379" s="3">
        <f t="shared" si="1537"/>
        <v>0</v>
      </c>
      <c r="BX2379" s="3" t="str">
        <f t="shared" si="1538"/>
        <v>No</v>
      </c>
      <c r="BY2379" s="3">
        <f t="shared" si="1539"/>
        <v>167494</v>
      </c>
      <c r="BZ2379">
        <v>1</v>
      </c>
      <c r="CA2379" s="3">
        <f t="shared" si="1540"/>
        <v>167494</v>
      </c>
      <c r="CC2379" s="3">
        <f t="shared" si="1541"/>
        <v>0</v>
      </c>
      <c r="CD2379" s="3">
        <f t="shared" si="1542"/>
        <v>0</v>
      </c>
      <c r="CE2379" s="3" t="str">
        <f t="shared" si="1543"/>
        <v/>
      </c>
      <c r="CF2379" s="3" t="e">
        <f>HLOOKUP(CE2379,'Valuation Data'!$D$2:$K$5,4,FALSE)</f>
        <v>#N/A</v>
      </c>
      <c r="CG2379" s="3">
        <f t="shared" si="1544"/>
        <v>167494</v>
      </c>
      <c r="CH2379" s="3" t="str">
        <f t="shared" si="1545"/>
        <v>No</v>
      </c>
      <c r="CI2379" s="3" t="str">
        <f>VLOOKUP(R2379,'Use Codes &amp; County Type'!A:D,4,FALSE)</f>
        <v>S</v>
      </c>
      <c r="CJ2379" s="3" t="str">
        <f t="shared" si="1546"/>
        <v>No</v>
      </c>
      <c r="CK2379" s="3" t="str">
        <f t="shared" si="1547"/>
        <v>Yes</v>
      </c>
      <c r="CL2379" s="3">
        <f t="shared" si="1548"/>
        <v>0.67</v>
      </c>
      <c r="CM2379" s="3">
        <f t="shared" si="1549"/>
        <v>112220.98000000001</v>
      </c>
      <c r="CN2379" s="3">
        <f t="shared" si="1550"/>
        <v>10972</v>
      </c>
      <c r="CO2379" s="3">
        <f t="shared" si="1551"/>
        <v>101248.98000000001</v>
      </c>
      <c r="CP2379" s="3">
        <f t="shared" si="1552"/>
        <v>6.5506824125043286E-2</v>
      </c>
      <c r="CR2379" s="3" t="str">
        <f t="shared" si="1553"/>
        <v>No</v>
      </c>
      <c r="CV2379" s="3" t="str">
        <f t="shared" si="1554"/>
        <v>*Bid</v>
      </c>
      <c r="CW2379" s="3">
        <f t="shared" si="1555"/>
        <v>2378</v>
      </c>
      <c r="CX2379" s="3">
        <f t="shared" si="1556"/>
        <v>2743</v>
      </c>
      <c r="CY2379" s="3" t="str">
        <f t="shared" si="1557"/>
        <v>Ok</v>
      </c>
      <c r="CZ2379">
        <v>0</v>
      </c>
      <c r="DA2379">
        <v>0</v>
      </c>
    </row>
    <row r="2380" spans="1:105" x14ac:dyDescent="0.25">
      <c r="A2380">
        <v>2379</v>
      </c>
      <c r="B2380" t="s">
        <v>3</v>
      </c>
      <c r="C2380" t="s">
        <v>2488</v>
      </c>
      <c r="D2380">
        <v>2489.27</v>
      </c>
      <c r="E2380">
        <v>2017</v>
      </c>
      <c r="F2380">
        <v>2489.27</v>
      </c>
      <c r="G2380">
        <v>2489.27</v>
      </c>
      <c r="H2380" s="3">
        <f t="shared" si="1517"/>
        <v>0</v>
      </c>
      <c r="I2380">
        <v>2328</v>
      </c>
      <c r="J2380" t="s">
        <v>2736</v>
      </c>
      <c r="K2380" t="s">
        <v>2738</v>
      </c>
      <c r="L2380">
        <v>32034</v>
      </c>
      <c r="M2380" t="s">
        <v>4562</v>
      </c>
      <c r="N2380" t="s">
        <v>4761</v>
      </c>
      <c r="O2380">
        <v>-81.441583024592902</v>
      </c>
      <c r="P2380">
        <v>30.63782518272</v>
      </c>
      <c r="Q2380" t="s">
        <v>6381</v>
      </c>
      <c r="R2380">
        <v>4</v>
      </c>
      <c r="S2380" t="s">
        <v>6573</v>
      </c>
      <c r="T2380">
        <v>1004</v>
      </c>
      <c r="U2380" t="s">
        <v>6609</v>
      </c>
      <c r="V2380">
        <v>2017</v>
      </c>
      <c r="W2380">
        <v>114000</v>
      </c>
      <c r="X2380">
        <v>2017</v>
      </c>
      <c r="Y2380">
        <v>114000</v>
      </c>
      <c r="Z2380">
        <v>2272.1</v>
      </c>
      <c r="AA2380" s="3">
        <f t="shared" si="1518"/>
        <v>0.91275755542789649</v>
      </c>
      <c r="AB2380" t="s">
        <v>6616</v>
      </c>
      <c r="AC2380" t="s">
        <v>6616</v>
      </c>
      <c r="AD2380" t="s">
        <v>6616</v>
      </c>
      <c r="AE2380" t="s">
        <v>6616</v>
      </c>
      <c r="AF2380" t="s">
        <v>6616</v>
      </c>
      <c r="AG2380" t="s">
        <v>6616</v>
      </c>
      <c r="AH2380" t="s">
        <v>6616</v>
      </c>
      <c r="AI2380" t="s">
        <v>6618</v>
      </c>
      <c r="AJ2380" t="s">
        <v>6618</v>
      </c>
      <c r="AK2380" t="s">
        <v>6618</v>
      </c>
      <c r="AL2380" t="s">
        <v>6618</v>
      </c>
      <c r="AM2380" t="s">
        <v>6618</v>
      </c>
      <c r="AN2380" t="s">
        <v>6618</v>
      </c>
      <c r="AO2380" t="s">
        <v>6618</v>
      </c>
      <c r="AP2380" s="3" t="str">
        <f t="shared" si="1519"/>
        <v>No</v>
      </c>
      <c r="AQ2380" s="3" t="str">
        <f t="shared" si="1520"/>
        <v>No</v>
      </c>
      <c r="AR2380" s="3" t="str">
        <f t="shared" si="1521"/>
        <v>No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 t="s">
        <v>6634</v>
      </c>
      <c r="AZ2380" t="s">
        <v>6637</v>
      </c>
      <c r="BA2380">
        <v>1</v>
      </c>
      <c r="BB2380" t="s">
        <v>6616</v>
      </c>
      <c r="BC2380" t="s">
        <v>6616</v>
      </c>
      <c r="BD2380" s="4" t="str">
        <f t="shared" si="1522"/>
        <v>No</v>
      </c>
      <c r="BE2380" t="s">
        <v>6640</v>
      </c>
      <c r="BF2380" s="3" t="str">
        <f t="shared" si="1523"/>
        <v>No</v>
      </c>
      <c r="BG2380" t="s">
        <v>6645</v>
      </c>
      <c r="BH2380" s="3" t="str">
        <f t="shared" si="1524"/>
        <v>2328 SADLER RD 7-E</v>
      </c>
      <c r="BI2380" s="3" t="str">
        <f t="shared" si="1525"/>
        <v>Fernandina Beach</v>
      </c>
      <c r="BJ2380" s="3" t="str">
        <f t="shared" si="1526"/>
        <v>Florida</v>
      </c>
      <c r="BK2380" s="3">
        <f t="shared" si="1527"/>
        <v>32034</v>
      </c>
      <c r="BL2380" s="3" t="str">
        <f t="shared" si="1528"/>
        <v>2328 SADLER RD 7-E FERNANDINA BEACH FL 32034</v>
      </c>
      <c r="BM2380" s="3" t="str">
        <f t="shared" si="1529"/>
        <v/>
      </c>
      <c r="BN2380" s="3" t="str">
        <f t="shared" si="1530"/>
        <v>Pass</v>
      </c>
      <c r="BO2380" s="3" t="str">
        <f t="shared" si="1531"/>
        <v>No</v>
      </c>
      <c r="BP2380" s="3" t="str">
        <f t="shared" si="1532"/>
        <v>FV&lt;$10K</v>
      </c>
      <c r="BQ2380" t="s">
        <v>6650</v>
      </c>
      <c r="BR2380" s="3" t="str">
        <f t="shared" si="1533"/>
        <v>No, &lt; $20K Lien</v>
      </c>
      <c r="BS2380" s="3" t="str">
        <f t="shared" si="1534"/>
        <v>No, Lien &lt; $20K</v>
      </c>
      <c r="BT2380" t="s">
        <v>6650</v>
      </c>
      <c r="BU2380" s="3" t="str">
        <f t="shared" si="1535"/>
        <v>No</v>
      </c>
      <c r="BV2380" s="3" t="str">
        <f t="shared" si="1536"/>
        <v>No</v>
      </c>
      <c r="BW2380" s="3">
        <f t="shared" si="1537"/>
        <v>1</v>
      </c>
      <c r="BX2380" s="3" t="str">
        <f t="shared" si="1538"/>
        <v>No</v>
      </c>
      <c r="BY2380" s="3">
        <f t="shared" si="1539"/>
        <v>114000</v>
      </c>
      <c r="BZ2380">
        <v>1</v>
      </c>
      <c r="CA2380" s="3">
        <f t="shared" si="1540"/>
        <v>114000</v>
      </c>
      <c r="CC2380" s="3">
        <f t="shared" si="1541"/>
        <v>0</v>
      </c>
      <c r="CD2380" s="3">
        <f t="shared" si="1542"/>
        <v>0</v>
      </c>
      <c r="CE2380" s="3" t="str">
        <f t="shared" si="1543"/>
        <v/>
      </c>
      <c r="CF2380" s="3" t="e">
        <f>HLOOKUP(CE2380,'Valuation Data'!$D$2:$K$5,4,FALSE)</f>
        <v>#N/A</v>
      </c>
      <c r="CG2380" s="3">
        <f t="shared" si="1544"/>
        <v>114000</v>
      </c>
      <c r="CH2380" s="3" t="str">
        <f t="shared" si="1545"/>
        <v>No</v>
      </c>
      <c r="CI2380" s="3" t="str">
        <f>VLOOKUP(R2380,'Use Codes &amp; County Type'!A:D,4,FALSE)</f>
        <v>R</v>
      </c>
      <c r="CJ2380" s="3" t="str">
        <f t="shared" si="1546"/>
        <v>No</v>
      </c>
      <c r="CK2380" s="3" t="str">
        <f t="shared" si="1547"/>
        <v>No</v>
      </c>
      <c r="CL2380" s="3">
        <f t="shared" si="1548"/>
        <v>0.35</v>
      </c>
      <c r="CM2380" s="3">
        <f t="shared" si="1549"/>
        <v>39900</v>
      </c>
      <c r="CN2380" s="3">
        <f t="shared" si="1550"/>
        <v>12446.35</v>
      </c>
      <c r="CO2380" s="3">
        <f t="shared" si="1551"/>
        <v>27453.65</v>
      </c>
      <c r="CP2380" s="3">
        <f t="shared" si="1552"/>
        <v>0.10917850877192983</v>
      </c>
      <c r="CR2380" s="3" t="str">
        <f t="shared" si="1553"/>
        <v>No</v>
      </c>
      <c r="CV2380" s="3" t="str">
        <f t="shared" si="1554"/>
        <v>*Bid</v>
      </c>
      <c r="CW2380" s="3">
        <f t="shared" si="1555"/>
        <v>2379</v>
      </c>
      <c r="CX2380" s="3">
        <f t="shared" si="1556"/>
        <v>2489.27</v>
      </c>
      <c r="CY2380" s="3" t="str">
        <f t="shared" si="1557"/>
        <v>Ok</v>
      </c>
      <c r="CZ2380">
        <v>0</v>
      </c>
      <c r="DA2380">
        <v>0</v>
      </c>
    </row>
    <row r="2381" spans="1:105" x14ac:dyDescent="0.25">
      <c r="A2381">
        <v>2380</v>
      </c>
      <c r="B2381" t="s">
        <v>3</v>
      </c>
      <c r="C2381" t="s">
        <v>2489</v>
      </c>
      <c r="D2381">
        <v>2568.6799999999998</v>
      </c>
      <c r="E2381">
        <v>2017</v>
      </c>
      <c r="F2381">
        <v>2568.6799999999998</v>
      </c>
      <c r="G2381">
        <v>2568.6799999999998</v>
      </c>
      <c r="H2381" s="3">
        <f t="shared" si="1517"/>
        <v>0</v>
      </c>
      <c r="I2381">
        <v>2202</v>
      </c>
      <c r="J2381" t="s">
        <v>2736</v>
      </c>
      <c r="K2381" t="s">
        <v>2738</v>
      </c>
      <c r="L2381">
        <v>32034</v>
      </c>
      <c r="M2381" t="s">
        <v>4563</v>
      </c>
      <c r="N2381" t="s">
        <v>4761</v>
      </c>
      <c r="O2381">
        <v>-81.448615593602696</v>
      </c>
      <c r="P2381">
        <v>30.637417894965001</v>
      </c>
      <c r="Q2381" t="s">
        <v>6382</v>
      </c>
      <c r="R2381">
        <v>1</v>
      </c>
      <c r="S2381" t="s">
        <v>6539</v>
      </c>
      <c r="T2381">
        <v>1001</v>
      </c>
      <c r="U2381" t="s">
        <v>6582</v>
      </c>
      <c r="V2381">
        <v>2017</v>
      </c>
      <c r="W2381">
        <v>159408</v>
      </c>
      <c r="X2381">
        <v>2017</v>
      </c>
      <c r="Y2381">
        <v>197807</v>
      </c>
      <c r="Z2381">
        <v>2345.52</v>
      </c>
      <c r="AA2381" s="3">
        <f t="shared" si="1518"/>
        <v>0.91312269336779983</v>
      </c>
      <c r="AB2381" t="s">
        <v>6616</v>
      </c>
      <c r="AC2381" t="s">
        <v>6616</v>
      </c>
      <c r="AD2381" t="s">
        <v>6616</v>
      </c>
      <c r="AI2381" t="s">
        <v>6618</v>
      </c>
      <c r="AJ2381" t="s">
        <v>6618</v>
      </c>
      <c r="AK2381" t="s">
        <v>6618</v>
      </c>
      <c r="AL2381" t="s">
        <v>6618</v>
      </c>
      <c r="AM2381" t="s">
        <v>6618</v>
      </c>
      <c r="AN2381" t="s">
        <v>6618</v>
      </c>
      <c r="AO2381">
        <v>0</v>
      </c>
      <c r="AP2381" s="3" t="str">
        <f t="shared" si="1519"/>
        <v>No</v>
      </c>
      <c r="AQ2381" s="3" t="str">
        <f t="shared" si="1520"/>
        <v>No</v>
      </c>
      <c r="AR2381" s="3" t="str">
        <f t="shared" si="1521"/>
        <v>No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 t="s">
        <v>6634</v>
      </c>
      <c r="AZ2381" t="s">
        <v>6638</v>
      </c>
      <c r="BA2381">
        <v>1</v>
      </c>
      <c r="BB2381" t="s">
        <v>6617</v>
      </c>
      <c r="BC2381" t="s">
        <v>6616</v>
      </c>
      <c r="BD2381" s="4" t="str">
        <f t="shared" si="1522"/>
        <v>No</v>
      </c>
      <c r="BE2381" t="s">
        <v>6640</v>
      </c>
      <c r="BF2381" s="3" t="str">
        <f t="shared" si="1523"/>
        <v>No</v>
      </c>
      <c r="BG2381" t="s">
        <v>6645</v>
      </c>
      <c r="BH2381" s="3" t="str">
        <f t="shared" si="1524"/>
        <v>2202 WILL HARDEE RD</v>
      </c>
      <c r="BI2381" s="3" t="str">
        <f t="shared" si="1525"/>
        <v>Fernandina Beach</v>
      </c>
      <c r="BJ2381" s="3" t="str">
        <f t="shared" si="1526"/>
        <v>Florida</v>
      </c>
      <c r="BK2381" s="3">
        <f t="shared" si="1527"/>
        <v>32034</v>
      </c>
      <c r="BL2381" s="3" t="str">
        <f t="shared" si="1528"/>
        <v>2202 WILL HARDEE RD FERNANDINA BEACH FL 32034</v>
      </c>
      <c r="BM2381" s="3" t="str">
        <f t="shared" si="1529"/>
        <v/>
      </c>
      <c r="BN2381" s="3" t="str">
        <f t="shared" si="1530"/>
        <v>Pass</v>
      </c>
      <c r="BO2381" s="3" t="str">
        <f t="shared" si="1531"/>
        <v>No</v>
      </c>
      <c r="BP2381" s="3" t="str">
        <f t="shared" si="1532"/>
        <v>FV&lt;$10K</v>
      </c>
      <c r="BQ2381" t="s">
        <v>6650</v>
      </c>
      <c r="BR2381" s="3" t="str">
        <f t="shared" si="1533"/>
        <v>No, &lt; $20K Lien</v>
      </c>
      <c r="BS2381" s="3" t="str">
        <f t="shared" si="1534"/>
        <v>No, Lien &lt; $20K</v>
      </c>
      <c r="BT2381" t="s">
        <v>6650</v>
      </c>
      <c r="BU2381" s="3" t="str">
        <f t="shared" si="1535"/>
        <v>No</v>
      </c>
      <c r="BV2381" s="3" t="str">
        <f t="shared" si="1536"/>
        <v>No</v>
      </c>
      <c r="BW2381" s="3">
        <f t="shared" si="1537"/>
        <v>1</v>
      </c>
      <c r="BX2381" s="3" t="str">
        <f t="shared" si="1538"/>
        <v>No</v>
      </c>
      <c r="BY2381" s="3">
        <f t="shared" si="1539"/>
        <v>159408</v>
      </c>
      <c r="BZ2381">
        <v>1</v>
      </c>
      <c r="CA2381" s="3">
        <f t="shared" si="1540"/>
        <v>159408</v>
      </c>
      <c r="CC2381" s="3">
        <f t="shared" si="1541"/>
        <v>0</v>
      </c>
      <c r="CD2381" s="3">
        <f t="shared" si="1542"/>
        <v>0</v>
      </c>
      <c r="CE2381" s="3" t="str">
        <f t="shared" si="1543"/>
        <v/>
      </c>
      <c r="CF2381" s="3" t="e">
        <f>HLOOKUP(CE2381,'Valuation Data'!$D$2:$K$5,4,FALSE)</f>
        <v>#N/A</v>
      </c>
      <c r="CG2381" s="3">
        <f t="shared" si="1544"/>
        <v>159408</v>
      </c>
      <c r="CH2381" s="3" t="str">
        <f t="shared" si="1545"/>
        <v>No</v>
      </c>
      <c r="CI2381" s="3" t="str">
        <f>VLOOKUP(R2381,'Use Codes &amp; County Type'!A:D,4,FALSE)</f>
        <v>S</v>
      </c>
      <c r="CJ2381" s="3" t="str">
        <f t="shared" si="1546"/>
        <v>No</v>
      </c>
      <c r="CK2381" s="3" t="str">
        <f t="shared" si="1547"/>
        <v>Yes</v>
      </c>
      <c r="CL2381" s="3">
        <f t="shared" si="1548"/>
        <v>0.67</v>
      </c>
      <c r="CM2381" s="3">
        <f t="shared" si="1549"/>
        <v>106803.36</v>
      </c>
      <c r="CN2381" s="3">
        <f t="shared" si="1550"/>
        <v>12843.4</v>
      </c>
      <c r="CO2381" s="3">
        <f t="shared" si="1551"/>
        <v>93959.96</v>
      </c>
      <c r="CP2381" s="3">
        <f t="shared" si="1552"/>
        <v>8.0569356619492119E-2</v>
      </c>
      <c r="CR2381" s="3" t="str">
        <f t="shared" si="1553"/>
        <v>No</v>
      </c>
      <c r="CV2381" s="3" t="str">
        <f t="shared" si="1554"/>
        <v>*Bid</v>
      </c>
      <c r="CW2381" s="3">
        <f t="shared" si="1555"/>
        <v>2380</v>
      </c>
      <c r="CX2381" s="3">
        <f t="shared" si="1556"/>
        <v>2568.6799999999998</v>
      </c>
      <c r="CY2381" s="3" t="str">
        <f t="shared" si="1557"/>
        <v>Ok</v>
      </c>
      <c r="CZ2381">
        <v>0</v>
      </c>
      <c r="DA2381">
        <v>0</v>
      </c>
    </row>
    <row r="2382" spans="1:105" x14ac:dyDescent="0.25">
      <c r="A2382">
        <v>2381</v>
      </c>
      <c r="B2382" t="s">
        <v>3</v>
      </c>
      <c r="C2382" t="s">
        <v>2490</v>
      </c>
      <c r="D2382">
        <v>4006.2</v>
      </c>
      <c r="E2382">
        <v>2017</v>
      </c>
      <c r="F2382">
        <v>4006.2</v>
      </c>
      <c r="G2382">
        <v>4006.2</v>
      </c>
      <c r="H2382" s="3">
        <f t="shared" si="1517"/>
        <v>0</v>
      </c>
      <c r="I2382">
        <v>2232</v>
      </c>
      <c r="J2382" t="s">
        <v>2736</v>
      </c>
      <c r="K2382" t="s">
        <v>2738</v>
      </c>
      <c r="L2382">
        <v>32034</v>
      </c>
      <c r="M2382" t="s">
        <v>4564</v>
      </c>
      <c r="N2382" t="s">
        <v>4761</v>
      </c>
      <c r="O2382">
        <v>-81.448545397497895</v>
      </c>
      <c r="P2382">
        <v>30.636756443440198</v>
      </c>
      <c r="Q2382" t="s">
        <v>6383</v>
      </c>
      <c r="R2382">
        <v>1</v>
      </c>
      <c r="S2382" t="s">
        <v>6539</v>
      </c>
      <c r="T2382">
        <v>1001</v>
      </c>
      <c r="U2382" t="s">
        <v>6582</v>
      </c>
      <c r="V2382">
        <v>2017</v>
      </c>
      <c r="W2382">
        <v>184375</v>
      </c>
      <c r="X2382">
        <v>2017</v>
      </c>
      <c r="Y2382">
        <v>184375</v>
      </c>
      <c r="Z2382">
        <v>3674.71</v>
      </c>
      <c r="AA2382" s="3">
        <f t="shared" si="1518"/>
        <v>0.917255753581948</v>
      </c>
      <c r="AC2382" t="s">
        <v>6616</v>
      </c>
      <c r="AD2382" t="s">
        <v>6616</v>
      </c>
      <c r="AE2382" t="s">
        <v>6616</v>
      </c>
      <c r="AG2382" t="s">
        <v>6616</v>
      </c>
      <c r="AH2382" t="s">
        <v>6616</v>
      </c>
      <c r="AI2382" t="s">
        <v>6618</v>
      </c>
      <c r="AJ2382" t="s">
        <v>6618</v>
      </c>
      <c r="AK2382" t="s">
        <v>6618</v>
      </c>
      <c r="AL2382" t="s">
        <v>6618</v>
      </c>
      <c r="AM2382" t="s">
        <v>6618</v>
      </c>
      <c r="AN2382" t="s">
        <v>6618</v>
      </c>
      <c r="AO2382" t="s">
        <v>6618</v>
      </c>
      <c r="AP2382" s="3" t="str">
        <f t="shared" si="1519"/>
        <v>No</v>
      </c>
      <c r="AQ2382" s="3" t="str">
        <f t="shared" si="1520"/>
        <v>No</v>
      </c>
      <c r="AR2382" s="3" t="str">
        <f t="shared" si="1521"/>
        <v>No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 t="s">
        <v>6634</v>
      </c>
      <c r="AZ2382" t="s">
        <v>6638</v>
      </c>
      <c r="BA2382">
        <v>1</v>
      </c>
      <c r="BB2382" t="s">
        <v>6616</v>
      </c>
      <c r="BC2382" t="s">
        <v>6617</v>
      </c>
      <c r="BD2382" s="4" t="str">
        <f t="shared" si="1522"/>
        <v>No</v>
      </c>
      <c r="BE2382" t="s">
        <v>6640</v>
      </c>
      <c r="BF2382" s="3" t="str">
        <f t="shared" si="1523"/>
        <v>No</v>
      </c>
      <c r="BG2382" t="s">
        <v>6645</v>
      </c>
      <c r="BH2382" s="3" t="str">
        <f t="shared" si="1524"/>
        <v>2232 WILL HARDEE RD</v>
      </c>
      <c r="BI2382" s="3" t="str">
        <f t="shared" si="1525"/>
        <v>Fernandina Beach</v>
      </c>
      <c r="BJ2382" s="3" t="str">
        <f t="shared" si="1526"/>
        <v>Florida</v>
      </c>
      <c r="BK2382" s="3">
        <f t="shared" si="1527"/>
        <v>32034</v>
      </c>
      <c r="BL2382" s="3" t="str">
        <f t="shared" si="1528"/>
        <v>2232 WILL HARDEE RD FERNANDINA BEACH FL 32034</v>
      </c>
      <c r="BM2382" s="3" t="str">
        <f t="shared" si="1529"/>
        <v/>
      </c>
      <c r="BN2382" s="3" t="str">
        <f t="shared" si="1530"/>
        <v>Pass</v>
      </c>
      <c r="BO2382" s="3" t="str">
        <f t="shared" si="1531"/>
        <v>Yes</v>
      </c>
      <c r="BP2382" s="3" t="str">
        <f t="shared" si="1532"/>
        <v>FV&lt;$10K</v>
      </c>
      <c r="BQ2382" t="s">
        <v>6650</v>
      </c>
      <c r="BR2382" s="3" t="str">
        <f t="shared" si="1533"/>
        <v>No, &lt; $20K Lien</v>
      </c>
      <c r="BS2382" s="3" t="str">
        <f t="shared" si="1534"/>
        <v>No, Lien &lt; $20K</v>
      </c>
      <c r="BT2382" t="s">
        <v>6650</v>
      </c>
      <c r="BU2382" s="3" t="str">
        <f t="shared" si="1535"/>
        <v>No</v>
      </c>
      <c r="BV2382" s="3" t="str">
        <f t="shared" si="1536"/>
        <v>No</v>
      </c>
      <c r="BW2382" s="3">
        <f t="shared" si="1537"/>
        <v>1</v>
      </c>
      <c r="BX2382" s="3" t="str">
        <f t="shared" si="1538"/>
        <v>No</v>
      </c>
      <c r="BY2382" s="3">
        <f t="shared" si="1539"/>
        <v>184375</v>
      </c>
      <c r="BZ2382">
        <v>1</v>
      </c>
      <c r="CA2382" s="3">
        <f t="shared" si="1540"/>
        <v>184375</v>
      </c>
      <c r="CC2382" s="3">
        <f t="shared" si="1541"/>
        <v>0</v>
      </c>
      <c r="CD2382" s="3">
        <f t="shared" si="1542"/>
        <v>0</v>
      </c>
      <c r="CE2382" s="3" t="str">
        <f t="shared" si="1543"/>
        <v/>
      </c>
      <c r="CF2382" s="3" t="e">
        <f>HLOOKUP(CE2382,'Valuation Data'!$D$2:$K$5,4,FALSE)</f>
        <v>#N/A</v>
      </c>
      <c r="CG2382" s="3">
        <f t="shared" si="1544"/>
        <v>184375</v>
      </c>
      <c r="CH2382" s="3" t="str">
        <f t="shared" si="1545"/>
        <v>No</v>
      </c>
      <c r="CI2382" s="3" t="str">
        <f>VLOOKUP(R2382,'Use Codes &amp; County Type'!A:D,4,FALSE)</f>
        <v>S</v>
      </c>
      <c r="CJ2382" s="3" t="str">
        <f t="shared" si="1546"/>
        <v>No</v>
      </c>
      <c r="CK2382" s="3" t="str">
        <f t="shared" si="1547"/>
        <v>No</v>
      </c>
      <c r="CL2382" s="3">
        <f t="shared" si="1548"/>
        <v>0.35</v>
      </c>
      <c r="CM2382" s="3">
        <f t="shared" si="1549"/>
        <v>64531.249999999993</v>
      </c>
      <c r="CN2382" s="3">
        <f t="shared" si="1550"/>
        <v>20031</v>
      </c>
      <c r="CO2382" s="3">
        <f t="shared" si="1551"/>
        <v>44500.249999999993</v>
      </c>
      <c r="CP2382" s="3">
        <f t="shared" si="1552"/>
        <v>0.10864271186440679</v>
      </c>
      <c r="CR2382" s="3" t="str">
        <f t="shared" si="1553"/>
        <v>No</v>
      </c>
      <c r="CV2382" s="3" t="str">
        <f t="shared" si="1554"/>
        <v>*Bid</v>
      </c>
      <c r="CW2382" s="3">
        <f t="shared" si="1555"/>
        <v>2381</v>
      </c>
      <c r="CX2382" s="3">
        <f t="shared" si="1556"/>
        <v>4006.2</v>
      </c>
      <c r="CY2382" s="3" t="str">
        <f t="shared" si="1557"/>
        <v>Ok</v>
      </c>
      <c r="CZ2382">
        <v>0</v>
      </c>
      <c r="DA2382">
        <v>0</v>
      </c>
    </row>
    <row r="2383" spans="1:105" x14ac:dyDescent="0.25">
      <c r="A2383">
        <v>2382</v>
      </c>
      <c r="B2383" t="s">
        <v>3</v>
      </c>
      <c r="C2383" t="s">
        <v>2491</v>
      </c>
      <c r="D2383">
        <v>1299.18</v>
      </c>
      <c r="E2383">
        <v>2017</v>
      </c>
      <c r="F2383">
        <v>1299.18</v>
      </c>
      <c r="G2383">
        <v>1299.18</v>
      </c>
      <c r="H2383" s="3">
        <f t="shared" si="1517"/>
        <v>0</v>
      </c>
      <c r="I2383">
        <v>2133</v>
      </c>
      <c r="J2383" t="s">
        <v>2736</v>
      </c>
      <c r="K2383" t="s">
        <v>2738</v>
      </c>
      <c r="L2383">
        <v>32034</v>
      </c>
      <c r="M2383" t="s">
        <v>4565</v>
      </c>
      <c r="N2383" t="s">
        <v>4761</v>
      </c>
      <c r="O2383">
        <v>-81.447629874163397</v>
      </c>
      <c r="P2383">
        <v>30.636182418274998</v>
      </c>
      <c r="Q2383" t="s">
        <v>6384</v>
      </c>
      <c r="R2383">
        <v>1</v>
      </c>
      <c r="S2383" t="s">
        <v>6539</v>
      </c>
      <c r="T2383">
        <v>1001</v>
      </c>
      <c r="U2383" t="s">
        <v>6582</v>
      </c>
      <c r="V2383">
        <v>2017</v>
      </c>
      <c r="W2383">
        <v>101012</v>
      </c>
      <c r="X2383">
        <v>2017</v>
      </c>
      <c r="Y2383">
        <v>177081</v>
      </c>
      <c r="Z2383">
        <v>1171.69</v>
      </c>
      <c r="AA2383" s="3">
        <f t="shared" si="1518"/>
        <v>0.90186887113409997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 s="3" t="str">
        <f t="shared" si="1519"/>
        <v>No</v>
      </c>
      <c r="AQ2383" s="3" t="str">
        <f t="shared" si="1520"/>
        <v>No</v>
      </c>
      <c r="AR2383" s="3" t="str">
        <f t="shared" si="1521"/>
        <v>No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 t="s">
        <v>6634</v>
      </c>
      <c r="AZ2383">
        <v>0</v>
      </c>
      <c r="BA2383">
        <v>0</v>
      </c>
      <c r="BB2383" t="s">
        <v>6617</v>
      </c>
      <c r="BC2383">
        <v>0</v>
      </c>
      <c r="BD2383" s="4" t="str">
        <f t="shared" si="1522"/>
        <v>No</v>
      </c>
      <c r="BE2383" t="s">
        <v>6640</v>
      </c>
      <c r="BF2383" s="3" t="str">
        <f t="shared" si="1523"/>
        <v>No</v>
      </c>
      <c r="BG2383" t="s">
        <v>6645</v>
      </c>
      <c r="BH2383" s="3" t="str">
        <f t="shared" si="1524"/>
        <v>2133 CANTERBURY LN</v>
      </c>
      <c r="BI2383" s="3" t="str">
        <f t="shared" si="1525"/>
        <v>Fernandina Beach</v>
      </c>
      <c r="BJ2383" s="3" t="str">
        <f t="shared" si="1526"/>
        <v>Florida</v>
      </c>
      <c r="BK2383" s="3">
        <f t="shared" si="1527"/>
        <v>32034</v>
      </c>
      <c r="BL2383" s="3" t="str">
        <f t="shared" si="1528"/>
        <v>2133 CANTERBURY LN FERNANDINA BEACH FL 32034</v>
      </c>
      <c r="BM2383" s="3" t="str">
        <f t="shared" si="1529"/>
        <v/>
      </c>
      <c r="BN2383" s="3" t="str">
        <f t="shared" si="1530"/>
        <v>Pass</v>
      </c>
      <c r="BO2383" s="3" t="str">
        <f t="shared" si="1531"/>
        <v>No</v>
      </c>
      <c r="BP2383" s="3" t="str">
        <f t="shared" si="1532"/>
        <v>FV&lt;$10K</v>
      </c>
      <c r="BQ2383" t="s">
        <v>6650</v>
      </c>
      <c r="BR2383" s="3" t="str">
        <f t="shared" si="1533"/>
        <v>No, &lt; $20K Lien</v>
      </c>
      <c r="BS2383" s="3" t="str">
        <f t="shared" si="1534"/>
        <v>No, Lien &lt; $20K</v>
      </c>
      <c r="BT2383" t="s">
        <v>6650</v>
      </c>
      <c r="BU2383" s="3" t="str">
        <f t="shared" si="1535"/>
        <v>No</v>
      </c>
      <c r="BV2383" s="3" t="str">
        <f t="shared" si="1536"/>
        <v>No</v>
      </c>
      <c r="BW2383" s="3">
        <f t="shared" si="1537"/>
        <v>0</v>
      </c>
      <c r="BX2383" s="3" t="str">
        <f t="shared" si="1538"/>
        <v>No</v>
      </c>
      <c r="BY2383" s="3">
        <f t="shared" si="1539"/>
        <v>101012</v>
      </c>
      <c r="BZ2383">
        <v>1</v>
      </c>
      <c r="CA2383" s="3">
        <f t="shared" si="1540"/>
        <v>101012</v>
      </c>
      <c r="CC2383" s="3">
        <f t="shared" si="1541"/>
        <v>0</v>
      </c>
      <c r="CD2383" s="3">
        <f t="shared" si="1542"/>
        <v>0</v>
      </c>
      <c r="CE2383" s="3" t="str">
        <f t="shared" si="1543"/>
        <v/>
      </c>
      <c r="CF2383" s="3" t="e">
        <f>HLOOKUP(CE2383,'Valuation Data'!$D$2:$K$5,4,FALSE)</f>
        <v>#N/A</v>
      </c>
      <c r="CG2383" s="3">
        <f t="shared" si="1544"/>
        <v>101012</v>
      </c>
      <c r="CH2383" s="3" t="str">
        <f t="shared" si="1545"/>
        <v>No</v>
      </c>
      <c r="CI2383" s="3" t="str">
        <f>VLOOKUP(R2383,'Use Codes &amp; County Type'!A:D,4,FALSE)</f>
        <v>S</v>
      </c>
      <c r="CJ2383" s="3" t="str">
        <f t="shared" si="1546"/>
        <v>No</v>
      </c>
      <c r="CK2383" s="3" t="str">
        <f t="shared" si="1547"/>
        <v>Yes</v>
      </c>
      <c r="CL2383" s="3">
        <f t="shared" si="1548"/>
        <v>0.67</v>
      </c>
      <c r="CM2383" s="3">
        <f t="shared" si="1549"/>
        <v>67678.040000000008</v>
      </c>
      <c r="CN2383" s="3">
        <f t="shared" si="1550"/>
        <v>5196.72</v>
      </c>
      <c r="CO2383" s="3">
        <f t="shared" si="1551"/>
        <v>62481.320000000007</v>
      </c>
      <c r="CP2383" s="3">
        <f t="shared" si="1552"/>
        <v>5.1446560804656878E-2</v>
      </c>
      <c r="CR2383" s="3" t="str">
        <f t="shared" si="1553"/>
        <v>No</v>
      </c>
      <c r="CV2383" s="3" t="str">
        <f t="shared" si="1554"/>
        <v>*Bid</v>
      </c>
      <c r="CW2383" s="3">
        <f t="shared" si="1555"/>
        <v>2382</v>
      </c>
      <c r="CX2383" s="3">
        <f t="shared" si="1556"/>
        <v>1299.18</v>
      </c>
      <c r="CY2383" s="3" t="str">
        <f t="shared" si="1557"/>
        <v>Ok</v>
      </c>
      <c r="CZ2383">
        <v>0</v>
      </c>
      <c r="DA2383">
        <v>0</v>
      </c>
    </row>
    <row r="2384" spans="1:105" x14ac:dyDescent="0.25">
      <c r="A2384">
        <v>2383</v>
      </c>
      <c r="B2384" t="s">
        <v>3</v>
      </c>
      <c r="C2384" t="s">
        <v>2492</v>
      </c>
      <c r="D2384">
        <v>16490.91</v>
      </c>
      <c r="E2384">
        <v>2017</v>
      </c>
      <c r="F2384">
        <v>16490.91</v>
      </c>
      <c r="G2384">
        <v>16490.91</v>
      </c>
      <c r="H2384" s="3">
        <f t="shared" si="1517"/>
        <v>0</v>
      </c>
      <c r="I2384">
        <v>1482</v>
      </c>
      <c r="J2384" t="s">
        <v>2736</v>
      </c>
      <c r="K2384" t="s">
        <v>2738</v>
      </c>
      <c r="L2384">
        <v>32034</v>
      </c>
      <c r="M2384" t="s">
        <v>4566</v>
      </c>
      <c r="N2384" t="s">
        <v>4761</v>
      </c>
      <c r="O2384">
        <v>-81.434857555485607</v>
      </c>
      <c r="P2384">
        <v>30.646086086409198</v>
      </c>
      <c r="Q2384" t="s">
        <v>6385</v>
      </c>
      <c r="R2384">
        <v>1</v>
      </c>
      <c r="S2384" t="s">
        <v>6539</v>
      </c>
      <c r="T2384">
        <v>1001</v>
      </c>
      <c r="U2384" t="s">
        <v>6582</v>
      </c>
      <c r="V2384">
        <v>2017</v>
      </c>
      <c r="W2384">
        <v>762786</v>
      </c>
      <c r="X2384">
        <v>2017</v>
      </c>
      <c r="Y2384">
        <v>765167</v>
      </c>
      <c r="Z2384">
        <v>15218.59</v>
      </c>
      <c r="AA2384" s="3">
        <f t="shared" si="1518"/>
        <v>0.92284719278681404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 s="3" t="str">
        <f t="shared" si="1519"/>
        <v>No</v>
      </c>
      <c r="AQ2384" s="3" t="str">
        <f t="shared" si="1520"/>
        <v>No</v>
      </c>
      <c r="AR2384" s="3" t="str">
        <f t="shared" si="1521"/>
        <v>No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 t="s">
        <v>6634</v>
      </c>
      <c r="AZ2384">
        <v>0</v>
      </c>
      <c r="BA2384">
        <v>0</v>
      </c>
      <c r="BB2384" t="s">
        <v>6616</v>
      </c>
      <c r="BC2384">
        <v>0</v>
      </c>
      <c r="BD2384" s="4" t="str">
        <f t="shared" si="1522"/>
        <v>No</v>
      </c>
      <c r="BE2384" t="s">
        <v>6640</v>
      </c>
      <c r="BF2384" s="3" t="str">
        <f t="shared" si="1523"/>
        <v>No</v>
      </c>
      <c r="BG2384" t="s">
        <v>6645</v>
      </c>
      <c r="BH2384" s="3" t="str">
        <f t="shared" si="1524"/>
        <v>1482 FLETCHER AVE S</v>
      </c>
      <c r="BI2384" s="3" t="str">
        <f t="shared" si="1525"/>
        <v>Fernandina Beach</v>
      </c>
      <c r="BJ2384" s="3" t="str">
        <f t="shared" si="1526"/>
        <v>Florida</v>
      </c>
      <c r="BK2384" s="3">
        <f t="shared" si="1527"/>
        <v>32034</v>
      </c>
      <c r="BL2384" s="3" t="str">
        <f t="shared" si="1528"/>
        <v>1482 FLETCHER AVE S FERNANDINA BEACH FL 32034</v>
      </c>
      <c r="BM2384" s="3" t="str">
        <f t="shared" si="1529"/>
        <v/>
      </c>
      <c r="BN2384" s="3" t="str">
        <f t="shared" si="1530"/>
        <v>Pass</v>
      </c>
      <c r="BO2384" s="3" t="str">
        <f t="shared" si="1531"/>
        <v>No</v>
      </c>
      <c r="BP2384" s="3" t="str">
        <f t="shared" si="1532"/>
        <v>Pass</v>
      </c>
      <c r="BQ2384" t="s">
        <v>6650</v>
      </c>
      <c r="BR2384" s="3" t="str">
        <f t="shared" si="1533"/>
        <v>No, &lt; $20K Lien</v>
      </c>
      <c r="BS2384" s="3" t="str">
        <f t="shared" si="1534"/>
        <v>No, Lien &lt; $20K</v>
      </c>
      <c r="BT2384" t="s">
        <v>6650</v>
      </c>
      <c r="BU2384" s="3" t="str">
        <f t="shared" si="1535"/>
        <v>No</v>
      </c>
      <c r="BV2384" s="3" t="str">
        <f t="shared" si="1536"/>
        <v>No</v>
      </c>
      <c r="BW2384" s="3">
        <f t="shared" si="1537"/>
        <v>0</v>
      </c>
      <c r="BX2384" s="3" t="str">
        <f t="shared" si="1538"/>
        <v>No</v>
      </c>
      <c r="BY2384" s="3">
        <f t="shared" si="1539"/>
        <v>762786</v>
      </c>
      <c r="BZ2384">
        <v>1</v>
      </c>
      <c r="CA2384" s="3">
        <f t="shared" si="1540"/>
        <v>762786</v>
      </c>
      <c r="CC2384" s="3">
        <f t="shared" si="1541"/>
        <v>0</v>
      </c>
      <c r="CD2384" s="3">
        <f t="shared" si="1542"/>
        <v>0</v>
      </c>
      <c r="CE2384" s="3" t="str">
        <f t="shared" si="1543"/>
        <v/>
      </c>
      <c r="CF2384" s="3" t="e">
        <f>HLOOKUP(CE2384,'Valuation Data'!$D$2:$K$5,4,FALSE)</f>
        <v>#N/A</v>
      </c>
      <c r="CG2384" s="3">
        <f t="shared" si="1544"/>
        <v>762786</v>
      </c>
      <c r="CH2384" s="3" t="str">
        <f t="shared" si="1545"/>
        <v>No</v>
      </c>
      <c r="CI2384" s="3" t="str">
        <f>VLOOKUP(R2384,'Use Codes &amp; County Type'!A:D,4,FALSE)</f>
        <v>S</v>
      </c>
      <c r="CJ2384" s="3" t="str">
        <f t="shared" si="1546"/>
        <v>No</v>
      </c>
      <c r="CK2384" s="3" t="str">
        <f t="shared" si="1547"/>
        <v>No</v>
      </c>
      <c r="CL2384" s="3">
        <f t="shared" si="1548"/>
        <v>0.35</v>
      </c>
      <c r="CM2384" s="3">
        <f t="shared" si="1549"/>
        <v>266975.09999999998</v>
      </c>
      <c r="CN2384" s="3">
        <f t="shared" si="1550"/>
        <v>65963.64</v>
      </c>
      <c r="CO2384" s="3">
        <f t="shared" si="1551"/>
        <v>201011.45999999996</v>
      </c>
      <c r="CP2384" s="3">
        <f t="shared" si="1552"/>
        <v>8.6477255744075013E-2</v>
      </c>
      <c r="CR2384" s="3" t="str">
        <f t="shared" si="1553"/>
        <v>No</v>
      </c>
      <c r="CV2384" s="3" t="str">
        <f t="shared" si="1554"/>
        <v>*Bid</v>
      </c>
      <c r="CW2384" s="3">
        <f t="shared" si="1555"/>
        <v>2383</v>
      </c>
      <c r="CX2384" s="3">
        <f t="shared" si="1556"/>
        <v>16490.91</v>
      </c>
      <c r="CY2384" s="3" t="str">
        <f t="shared" si="1557"/>
        <v>Ok</v>
      </c>
      <c r="CZ2384">
        <v>0</v>
      </c>
      <c r="DA2384">
        <v>0</v>
      </c>
    </row>
    <row r="2385" spans="1:105" x14ac:dyDescent="0.25">
      <c r="A2385">
        <v>2384</v>
      </c>
      <c r="B2385" t="s">
        <v>3</v>
      </c>
      <c r="C2385" t="s">
        <v>2493</v>
      </c>
      <c r="D2385">
        <v>2065.06</v>
      </c>
      <c r="E2385">
        <v>2017</v>
      </c>
      <c r="F2385">
        <v>2065.06</v>
      </c>
      <c r="G2385">
        <v>2065.06</v>
      </c>
      <c r="H2385" s="3">
        <f t="shared" si="1517"/>
        <v>0</v>
      </c>
      <c r="I2385">
        <v>1116</v>
      </c>
      <c r="J2385" t="s">
        <v>2736</v>
      </c>
      <c r="K2385" t="s">
        <v>2738</v>
      </c>
      <c r="L2385">
        <v>32034</v>
      </c>
      <c r="M2385" t="s">
        <v>4567</v>
      </c>
      <c r="N2385" t="s">
        <v>4761</v>
      </c>
      <c r="O2385">
        <v>-81.447494314156799</v>
      </c>
      <c r="P2385">
        <v>30.655027375377301</v>
      </c>
      <c r="Q2385" t="s">
        <v>6386</v>
      </c>
      <c r="R2385">
        <v>1</v>
      </c>
      <c r="S2385" t="s">
        <v>6539</v>
      </c>
      <c r="T2385">
        <v>1001</v>
      </c>
      <c r="U2385" t="s">
        <v>6582</v>
      </c>
      <c r="V2385">
        <v>2017</v>
      </c>
      <c r="W2385">
        <v>124843</v>
      </c>
      <c r="X2385">
        <v>2017</v>
      </c>
      <c r="Y2385">
        <v>133171</v>
      </c>
      <c r="Z2385">
        <v>1879.85</v>
      </c>
      <c r="AA2385" s="3">
        <f t="shared" si="1518"/>
        <v>0.91031253329201089</v>
      </c>
      <c r="AB2385" t="s">
        <v>6616</v>
      </c>
      <c r="AI2385" t="s">
        <v>6618</v>
      </c>
      <c r="AJ2385" t="s">
        <v>6618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 s="3" t="str">
        <f t="shared" si="1519"/>
        <v>No</v>
      </c>
      <c r="AQ2385" s="3" t="str">
        <f t="shared" si="1520"/>
        <v>No</v>
      </c>
      <c r="AR2385" s="3" t="str">
        <f t="shared" si="1521"/>
        <v>No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 t="s">
        <v>6634</v>
      </c>
      <c r="AZ2385" t="s">
        <v>6638</v>
      </c>
      <c r="BA2385">
        <v>0</v>
      </c>
      <c r="BB2385" t="s">
        <v>6617</v>
      </c>
      <c r="BC2385" t="s">
        <v>6616</v>
      </c>
      <c r="BD2385" s="4" t="str">
        <f t="shared" si="1522"/>
        <v>No</v>
      </c>
      <c r="BE2385" t="s">
        <v>6640</v>
      </c>
      <c r="BF2385" s="3" t="str">
        <f t="shared" si="1523"/>
        <v>No</v>
      </c>
      <c r="BG2385" t="s">
        <v>6645</v>
      </c>
      <c r="BH2385" s="3" t="str">
        <f t="shared" si="1524"/>
        <v>1116 NATURES WALK DR B</v>
      </c>
      <c r="BI2385" s="3" t="str">
        <f t="shared" si="1525"/>
        <v>Fernandina Beach</v>
      </c>
      <c r="BJ2385" s="3" t="str">
        <f t="shared" si="1526"/>
        <v>Florida</v>
      </c>
      <c r="BK2385" s="3">
        <f t="shared" si="1527"/>
        <v>32034</v>
      </c>
      <c r="BL2385" s="3" t="str">
        <f t="shared" si="1528"/>
        <v>1116 NATURES WALK DR B FERNANDINA BEACH FL 32034</v>
      </c>
      <c r="BM2385" s="3" t="str">
        <f t="shared" si="1529"/>
        <v/>
      </c>
      <c r="BN2385" s="3" t="str">
        <f t="shared" si="1530"/>
        <v>Pass</v>
      </c>
      <c r="BO2385" s="3" t="str">
        <f t="shared" si="1531"/>
        <v>No</v>
      </c>
      <c r="BP2385" s="3" t="str">
        <f t="shared" si="1532"/>
        <v>FV&lt;$10K</v>
      </c>
      <c r="BQ2385" t="s">
        <v>6650</v>
      </c>
      <c r="BR2385" s="3" t="str">
        <f t="shared" si="1533"/>
        <v>No, &lt; $20K Lien</v>
      </c>
      <c r="BS2385" s="3" t="str">
        <f t="shared" si="1534"/>
        <v>No, Lien &lt; $20K</v>
      </c>
      <c r="BT2385" t="s">
        <v>6650</v>
      </c>
      <c r="BU2385" s="3" t="str">
        <f t="shared" si="1535"/>
        <v>No</v>
      </c>
      <c r="BV2385" s="3" t="str">
        <f t="shared" si="1536"/>
        <v>No</v>
      </c>
      <c r="BW2385" s="3">
        <f t="shared" si="1537"/>
        <v>0</v>
      </c>
      <c r="BX2385" s="3" t="str">
        <f t="shared" si="1538"/>
        <v>No</v>
      </c>
      <c r="BY2385" s="3">
        <f t="shared" si="1539"/>
        <v>124843</v>
      </c>
      <c r="BZ2385">
        <v>1</v>
      </c>
      <c r="CA2385" s="3">
        <f t="shared" si="1540"/>
        <v>124843</v>
      </c>
      <c r="CC2385" s="3">
        <f t="shared" si="1541"/>
        <v>0</v>
      </c>
      <c r="CD2385" s="3">
        <f t="shared" si="1542"/>
        <v>0</v>
      </c>
      <c r="CE2385" s="3" t="str">
        <f t="shared" si="1543"/>
        <v/>
      </c>
      <c r="CF2385" s="3" t="e">
        <f>HLOOKUP(CE2385,'Valuation Data'!$D$2:$K$5,4,FALSE)</f>
        <v>#N/A</v>
      </c>
      <c r="CG2385" s="3">
        <f t="shared" si="1544"/>
        <v>124843</v>
      </c>
      <c r="CH2385" s="3" t="str">
        <f t="shared" si="1545"/>
        <v>No</v>
      </c>
      <c r="CI2385" s="3" t="str">
        <f>VLOOKUP(R2385,'Use Codes &amp; County Type'!A:D,4,FALSE)</f>
        <v>S</v>
      </c>
      <c r="CJ2385" s="3" t="str">
        <f t="shared" si="1546"/>
        <v>No</v>
      </c>
      <c r="CK2385" s="3" t="str">
        <f t="shared" si="1547"/>
        <v>Yes</v>
      </c>
      <c r="CL2385" s="3">
        <f t="shared" si="1548"/>
        <v>0.67</v>
      </c>
      <c r="CM2385" s="3">
        <f t="shared" si="1549"/>
        <v>83644.810000000012</v>
      </c>
      <c r="CN2385" s="3">
        <f t="shared" si="1550"/>
        <v>8260.24</v>
      </c>
      <c r="CO2385" s="3">
        <f t="shared" si="1551"/>
        <v>75384.570000000007</v>
      </c>
      <c r="CP2385" s="3">
        <f t="shared" si="1552"/>
        <v>6.6165023269226145E-2</v>
      </c>
      <c r="CR2385" s="3" t="str">
        <f t="shared" si="1553"/>
        <v>No</v>
      </c>
      <c r="CV2385" s="3" t="str">
        <f t="shared" si="1554"/>
        <v>*Bid</v>
      </c>
      <c r="CW2385" s="3">
        <f t="shared" si="1555"/>
        <v>2384</v>
      </c>
      <c r="CX2385" s="3">
        <f t="shared" si="1556"/>
        <v>2065.06</v>
      </c>
      <c r="CY2385" s="3" t="str">
        <f t="shared" si="1557"/>
        <v>Ok</v>
      </c>
      <c r="CZ2385">
        <v>0</v>
      </c>
      <c r="DA2385">
        <v>0</v>
      </c>
    </row>
    <row r="2386" spans="1:105" x14ac:dyDescent="0.25">
      <c r="A2386">
        <v>2385</v>
      </c>
      <c r="B2386" t="s">
        <v>3</v>
      </c>
      <c r="C2386" t="s">
        <v>2494</v>
      </c>
      <c r="D2386">
        <v>2950.25</v>
      </c>
      <c r="E2386">
        <v>2017</v>
      </c>
      <c r="F2386">
        <v>2950.25</v>
      </c>
      <c r="G2386">
        <v>2950.25</v>
      </c>
      <c r="H2386" s="3">
        <f t="shared" si="1517"/>
        <v>0</v>
      </c>
      <c r="I2386">
        <v>1131</v>
      </c>
      <c r="J2386" t="s">
        <v>2736</v>
      </c>
      <c r="K2386" t="s">
        <v>2738</v>
      </c>
      <c r="L2386">
        <v>32034</v>
      </c>
      <c r="M2386" t="s">
        <v>4568</v>
      </c>
      <c r="N2386" t="s">
        <v>4761</v>
      </c>
      <c r="O2386">
        <v>-81.446286447162805</v>
      </c>
      <c r="P2386">
        <v>30.654744453862399</v>
      </c>
      <c r="Q2386" t="s">
        <v>6387</v>
      </c>
      <c r="R2386">
        <v>1</v>
      </c>
      <c r="S2386" t="s">
        <v>6539</v>
      </c>
      <c r="T2386">
        <v>1001</v>
      </c>
      <c r="U2386" t="s">
        <v>6582</v>
      </c>
      <c r="V2386">
        <v>2017</v>
      </c>
      <c r="W2386">
        <v>135386</v>
      </c>
      <c r="X2386">
        <v>2017</v>
      </c>
      <c r="Y2386">
        <v>135386</v>
      </c>
      <c r="Z2386">
        <v>2753</v>
      </c>
      <c r="AA2386" s="3">
        <f t="shared" si="1518"/>
        <v>0.93314125921532076</v>
      </c>
      <c r="AE2386" t="s">
        <v>6616</v>
      </c>
      <c r="AF2386" t="s">
        <v>6616</v>
      </c>
      <c r="AG2386" t="s">
        <v>6616</v>
      </c>
      <c r="AH2386" t="s">
        <v>6616</v>
      </c>
      <c r="AI2386" t="s">
        <v>6618</v>
      </c>
      <c r="AJ2386" t="s">
        <v>6618</v>
      </c>
      <c r="AK2386" t="s">
        <v>6618</v>
      </c>
      <c r="AL2386" t="s">
        <v>6618</v>
      </c>
      <c r="AM2386">
        <v>0</v>
      </c>
      <c r="AN2386">
        <v>0</v>
      </c>
      <c r="AO2386">
        <v>0</v>
      </c>
      <c r="AP2386" s="3" t="str">
        <f t="shared" si="1519"/>
        <v>No</v>
      </c>
      <c r="AQ2386" s="3" t="str">
        <f t="shared" si="1520"/>
        <v>No</v>
      </c>
      <c r="AR2386" s="3" t="str">
        <f t="shared" si="1521"/>
        <v>No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 t="s">
        <v>6634</v>
      </c>
      <c r="AZ2386">
        <v>0</v>
      </c>
      <c r="BA2386">
        <v>0</v>
      </c>
      <c r="BB2386" t="s">
        <v>6616</v>
      </c>
      <c r="BC2386" t="s">
        <v>6616</v>
      </c>
      <c r="BD2386" s="4" t="str">
        <f t="shared" si="1522"/>
        <v>No</v>
      </c>
      <c r="BE2386" t="s">
        <v>6640</v>
      </c>
      <c r="BF2386" s="3" t="str">
        <f t="shared" si="1523"/>
        <v>No</v>
      </c>
      <c r="BG2386" t="s">
        <v>6645</v>
      </c>
      <c r="BH2386" s="3" t="str">
        <f t="shared" si="1524"/>
        <v>1131 NATURES WALK CT B</v>
      </c>
      <c r="BI2386" s="3" t="str">
        <f t="shared" si="1525"/>
        <v>Fernandina Beach</v>
      </c>
      <c r="BJ2386" s="3" t="str">
        <f t="shared" si="1526"/>
        <v>Florida</v>
      </c>
      <c r="BK2386" s="3">
        <f t="shared" si="1527"/>
        <v>32034</v>
      </c>
      <c r="BL2386" s="3" t="str">
        <f t="shared" si="1528"/>
        <v>1131 NATURES WALK CT B FERNANDINA BEACH FL 32034</v>
      </c>
      <c r="BM2386" s="3" t="str">
        <f t="shared" si="1529"/>
        <v/>
      </c>
      <c r="BN2386" s="3" t="str">
        <f t="shared" si="1530"/>
        <v>Pass</v>
      </c>
      <c r="BO2386" s="3" t="str">
        <f t="shared" si="1531"/>
        <v>No</v>
      </c>
      <c r="BP2386" s="3" t="str">
        <f t="shared" si="1532"/>
        <v>FV&lt;$10K</v>
      </c>
      <c r="BQ2386" t="s">
        <v>6650</v>
      </c>
      <c r="BR2386" s="3" t="str">
        <f t="shared" si="1533"/>
        <v>No, &lt; $20K Lien</v>
      </c>
      <c r="BS2386" s="3" t="str">
        <f t="shared" si="1534"/>
        <v>No, Lien &lt; $20K</v>
      </c>
      <c r="BT2386" t="s">
        <v>6650</v>
      </c>
      <c r="BU2386" s="3" t="str">
        <f t="shared" si="1535"/>
        <v>No</v>
      </c>
      <c r="BV2386" s="3" t="str">
        <f t="shared" si="1536"/>
        <v>No</v>
      </c>
      <c r="BW2386" s="3">
        <f t="shared" si="1537"/>
        <v>0</v>
      </c>
      <c r="BX2386" s="3" t="str">
        <f t="shared" si="1538"/>
        <v>No</v>
      </c>
      <c r="BY2386" s="3">
        <f t="shared" si="1539"/>
        <v>135386</v>
      </c>
      <c r="BZ2386">
        <v>1</v>
      </c>
      <c r="CA2386" s="3">
        <f t="shared" si="1540"/>
        <v>135386</v>
      </c>
      <c r="CC2386" s="3">
        <f t="shared" si="1541"/>
        <v>0</v>
      </c>
      <c r="CD2386" s="3">
        <f t="shared" si="1542"/>
        <v>0</v>
      </c>
      <c r="CE2386" s="3" t="str">
        <f t="shared" si="1543"/>
        <v/>
      </c>
      <c r="CF2386" s="3" t="e">
        <f>HLOOKUP(CE2386,'Valuation Data'!$D$2:$K$5,4,FALSE)</f>
        <v>#N/A</v>
      </c>
      <c r="CG2386" s="3">
        <f t="shared" si="1544"/>
        <v>135386</v>
      </c>
      <c r="CH2386" s="3" t="str">
        <f t="shared" si="1545"/>
        <v>No</v>
      </c>
      <c r="CI2386" s="3" t="str">
        <f>VLOOKUP(R2386,'Use Codes &amp; County Type'!A:D,4,FALSE)</f>
        <v>S</v>
      </c>
      <c r="CJ2386" s="3" t="str">
        <f t="shared" si="1546"/>
        <v>No</v>
      </c>
      <c r="CK2386" s="3" t="str">
        <f t="shared" si="1547"/>
        <v>No</v>
      </c>
      <c r="CL2386" s="3">
        <f t="shared" si="1548"/>
        <v>0.35</v>
      </c>
      <c r="CM2386" s="3">
        <f t="shared" si="1549"/>
        <v>47385.1</v>
      </c>
      <c r="CN2386" s="3">
        <f t="shared" si="1550"/>
        <v>11801</v>
      </c>
      <c r="CO2386" s="3">
        <f t="shared" si="1551"/>
        <v>35584.1</v>
      </c>
      <c r="CP2386" s="3">
        <f t="shared" si="1552"/>
        <v>8.7165585806508794E-2</v>
      </c>
      <c r="CR2386" s="3" t="str">
        <f t="shared" si="1553"/>
        <v>No</v>
      </c>
      <c r="CV2386" s="3" t="str">
        <f t="shared" si="1554"/>
        <v>*Bid</v>
      </c>
      <c r="CW2386" s="3">
        <f t="shared" si="1555"/>
        <v>2385</v>
      </c>
      <c r="CX2386" s="3">
        <f t="shared" si="1556"/>
        <v>2950.25</v>
      </c>
      <c r="CY2386" s="3" t="str">
        <f t="shared" si="1557"/>
        <v>Ok</v>
      </c>
      <c r="CZ2386">
        <v>0</v>
      </c>
      <c r="DA2386">
        <v>0</v>
      </c>
    </row>
    <row r="2387" spans="1:105" x14ac:dyDescent="0.25">
      <c r="A2387">
        <v>2386</v>
      </c>
      <c r="B2387" t="s">
        <v>3</v>
      </c>
      <c r="C2387" t="s">
        <v>2495</v>
      </c>
      <c r="D2387">
        <v>1529.31</v>
      </c>
      <c r="E2387">
        <v>2017</v>
      </c>
      <c r="F2387">
        <v>1529.31</v>
      </c>
      <c r="G2387">
        <v>1529.31</v>
      </c>
      <c r="H2387" s="3">
        <f t="shared" si="1517"/>
        <v>0</v>
      </c>
      <c r="I2387">
        <v>2072</v>
      </c>
      <c r="J2387" t="s">
        <v>2736</v>
      </c>
      <c r="K2387" t="s">
        <v>2738</v>
      </c>
      <c r="L2387">
        <v>32034</v>
      </c>
      <c r="M2387" t="s">
        <v>4569</v>
      </c>
      <c r="N2387" t="s">
        <v>4761</v>
      </c>
      <c r="O2387">
        <v>-81.445895583305798</v>
      </c>
      <c r="P2387">
        <v>30.654976534712599</v>
      </c>
      <c r="Q2387" t="s">
        <v>6388</v>
      </c>
      <c r="R2387">
        <v>1</v>
      </c>
      <c r="S2387" t="s">
        <v>6539</v>
      </c>
      <c r="T2387">
        <v>1001</v>
      </c>
      <c r="U2387" t="s">
        <v>6582</v>
      </c>
      <c r="V2387">
        <v>2017</v>
      </c>
      <c r="W2387">
        <v>111188</v>
      </c>
      <c r="X2387">
        <v>2017</v>
      </c>
      <c r="Y2387">
        <v>154009</v>
      </c>
      <c r="Z2387">
        <v>1384.48</v>
      </c>
      <c r="AA2387" s="3">
        <f t="shared" si="1518"/>
        <v>0.90529716015719508</v>
      </c>
      <c r="AB2387" t="s">
        <v>6616</v>
      </c>
      <c r="AI2387" t="s">
        <v>6618</v>
      </c>
      <c r="AJ2387" t="s">
        <v>6618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 s="3" t="str">
        <f t="shared" si="1519"/>
        <v>No</v>
      </c>
      <c r="AQ2387" s="3" t="str">
        <f t="shared" si="1520"/>
        <v>No</v>
      </c>
      <c r="AR2387" s="3" t="str">
        <f t="shared" si="1521"/>
        <v>No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 t="s">
        <v>6634</v>
      </c>
      <c r="AZ2387">
        <v>0</v>
      </c>
      <c r="BA2387">
        <v>1</v>
      </c>
      <c r="BB2387" t="s">
        <v>6617</v>
      </c>
      <c r="BC2387" t="s">
        <v>6616</v>
      </c>
      <c r="BD2387" s="4" t="str">
        <f t="shared" si="1522"/>
        <v>No</v>
      </c>
      <c r="BE2387" t="s">
        <v>6640</v>
      </c>
      <c r="BF2387" s="3" t="str">
        <f t="shared" si="1523"/>
        <v>No</v>
      </c>
      <c r="BG2387" t="s">
        <v>6645</v>
      </c>
      <c r="BH2387" s="3" t="str">
        <f t="shared" si="1524"/>
        <v>2072 NATURES LN A</v>
      </c>
      <c r="BI2387" s="3" t="str">
        <f t="shared" si="1525"/>
        <v>Fernandina Beach</v>
      </c>
      <c r="BJ2387" s="3" t="str">
        <f t="shared" si="1526"/>
        <v>Florida</v>
      </c>
      <c r="BK2387" s="3">
        <f t="shared" si="1527"/>
        <v>32034</v>
      </c>
      <c r="BL2387" s="3" t="str">
        <f t="shared" si="1528"/>
        <v>2072 NATURES LN A FERNANDINA BEACH FL 32034</v>
      </c>
      <c r="BM2387" s="3" t="str">
        <f t="shared" si="1529"/>
        <v/>
      </c>
      <c r="BN2387" s="3" t="str">
        <f t="shared" si="1530"/>
        <v>Pass</v>
      </c>
      <c r="BO2387" s="3" t="str">
        <f t="shared" si="1531"/>
        <v>No</v>
      </c>
      <c r="BP2387" s="3" t="str">
        <f t="shared" si="1532"/>
        <v>FV&lt;$10K</v>
      </c>
      <c r="BQ2387" t="s">
        <v>6650</v>
      </c>
      <c r="BR2387" s="3" t="str">
        <f t="shared" si="1533"/>
        <v>No, &lt; $20K Lien</v>
      </c>
      <c r="BS2387" s="3" t="str">
        <f t="shared" si="1534"/>
        <v>No, Lien &lt; $20K</v>
      </c>
      <c r="BT2387" t="s">
        <v>6650</v>
      </c>
      <c r="BU2387" s="3" t="str">
        <f t="shared" si="1535"/>
        <v>No</v>
      </c>
      <c r="BV2387" s="3" t="str">
        <f t="shared" si="1536"/>
        <v>No</v>
      </c>
      <c r="BW2387" s="3">
        <f t="shared" si="1537"/>
        <v>1</v>
      </c>
      <c r="BX2387" s="3" t="str">
        <f t="shared" si="1538"/>
        <v>No</v>
      </c>
      <c r="BY2387" s="3">
        <f t="shared" si="1539"/>
        <v>111188</v>
      </c>
      <c r="BZ2387">
        <v>1</v>
      </c>
      <c r="CA2387" s="3">
        <f t="shared" si="1540"/>
        <v>111188</v>
      </c>
      <c r="CC2387" s="3">
        <f t="shared" si="1541"/>
        <v>0</v>
      </c>
      <c r="CD2387" s="3">
        <f t="shared" si="1542"/>
        <v>0</v>
      </c>
      <c r="CE2387" s="3" t="str">
        <f t="shared" si="1543"/>
        <v/>
      </c>
      <c r="CF2387" s="3" t="e">
        <f>HLOOKUP(CE2387,'Valuation Data'!$D$2:$K$5,4,FALSE)</f>
        <v>#N/A</v>
      </c>
      <c r="CG2387" s="3">
        <f t="shared" si="1544"/>
        <v>111188</v>
      </c>
      <c r="CH2387" s="3" t="str">
        <f t="shared" si="1545"/>
        <v>No</v>
      </c>
      <c r="CI2387" s="3" t="str">
        <f>VLOOKUP(R2387,'Use Codes &amp; County Type'!A:D,4,FALSE)</f>
        <v>S</v>
      </c>
      <c r="CJ2387" s="3" t="str">
        <f t="shared" si="1546"/>
        <v>No</v>
      </c>
      <c r="CK2387" s="3" t="str">
        <f t="shared" si="1547"/>
        <v>Yes</v>
      </c>
      <c r="CL2387" s="3">
        <f t="shared" si="1548"/>
        <v>0.67</v>
      </c>
      <c r="CM2387" s="3">
        <f t="shared" si="1549"/>
        <v>74495.960000000006</v>
      </c>
      <c r="CN2387" s="3">
        <f t="shared" si="1550"/>
        <v>7646.5499999999993</v>
      </c>
      <c r="CO2387" s="3">
        <f t="shared" si="1551"/>
        <v>66849.41</v>
      </c>
      <c r="CP2387" s="3">
        <f t="shared" si="1552"/>
        <v>6.8771360218728636E-2</v>
      </c>
      <c r="CR2387" s="3" t="str">
        <f t="shared" si="1553"/>
        <v>No</v>
      </c>
      <c r="CV2387" s="3" t="str">
        <f t="shared" si="1554"/>
        <v>*Bid</v>
      </c>
      <c r="CW2387" s="3">
        <f t="shared" si="1555"/>
        <v>2386</v>
      </c>
      <c r="CX2387" s="3">
        <f t="shared" si="1556"/>
        <v>1529.31</v>
      </c>
      <c r="CY2387" s="3" t="str">
        <f t="shared" si="1557"/>
        <v>Ok</v>
      </c>
      <c r="CZ2387">
        <v>0</v>
      </c>
      <c r="DA2387">
        <v>0</v>
      </c>
    </row>
    <row r="2388" spans="1:105" x14ac:dyDescent="0.25">
      <c r="A2388">
        <v>2387</v>
      </c>
      <c r="B2388" t="s">
        <v>3</v>
      </c>
      <c r="C2388" t="s">
        <v>2496</v>
      </c>
      <c r="D2388">
        <v>766.76</v>
      </c>
      <c r="E2388">
        <v>2017</v>
      </c>
      <c r="F2388">
        <v>766.76</v>
      </c>
      <c r="G2388">
        <v>766.76</v>
      </c>
      <c r="H2388" s="3">
        <f t="shared" si="1517"/>
        <v>0</v>
      </c>
      <c r="I2388">
        <v>33</v>
      </c>
      <c r="J2388" t="s">
        <v>2736</v>
      </c>
      <c r="K2388" t="s">
        <v>2738</v>
      </c>
      <c r="L2388">
        <v>32034</v>
      </c>
      <c r="M2388" t="s">
        <v>4570</v>
      </c>
      <c r="N2388" t="s">
        <v>4761</v>
      </c>
      <c r="O2388">
        <v>-81.450724661538899</v>
      </c>
      <c r="P2388">
        <v>30.669098030253899</v>
      </c>
      <c r="Q2388" t="s">
        <v>6389</v>
      </c>
      <c r="R2388">
        <v>1</v>
      </c>
      <c r="S2388" t="s">
        <v>6539</v>
      </c>
      <c r="T2388">
        <v>1001</v>
      </c>
      <c r="U2388" t="s">
        <v>6582</v>
      </c>
      <c r="V2388">
        <v>2017</v>
      </c>
      <c r="W2388">
        <v>127073</v>
      </c>
      <c r="X2388">
        <v>2017</v>
      </c>
      <c r="Y2388">
        <v>127073</v>
      </c>
      <c r="Z2388">
        <v>2532.66</v>
      </c>
      <c r="AA2388" s="3">
        <f t="shared" si="1518"/>
        <v>3.3030674526579373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 s="3" t="str">
        <f t="shared" si="1519"/>
        <v>No</v>
      </c>
      <c r="AQ2388" s="3" t="str">
        <f t="shared" si="1520"/>
        <v>No</v>
      </c>
      <c r="AR2388" s="3" t="str">
        <f t="shared" si="1521"/>
        <v>No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 t="s">
        <v>6634</v>
      </c>
      <c r="AZ2388">
        <v>0</v>
      </c>
      <c r="BA2388">
        <v>0</v>
      </c>
      <c r="BB2388" t="s">
        <v>6616</v>
      </c>
      <c r="BC2388">
        <v>0</v>
      </c>
      <c r="BD2388" s="4" t="str">
        <f t="shared" si="1522"/>
        <v>No</v>
      </c>
      <c r="BE2388" t="s">
        <v>6640</v>
      </c>
      <c r="BF2388" s="3" t="str">
        <f t="shared" si="1523"/>
        <v>No</v>
      </c>
      <c r="BG2388" t="s">
        <v>6645</v>
      </c>
      <c r="BH2388" s="3" t="str">
        <f t="shared" si="1524"/>
        <v>33 OAK GROVE PL</v>
      </c>
      <c r="BI2388" s="3" t="str">
        <f t="shared" si="1525"/>
        <v>Fernandina Beach</v>
      </c>
      <c r="BJ2388" s="3" t="str">
        <f t="shared" si="1526"/>
        <v>Florida</v>
      </c>
      <c r="BK2388" s="3">
        <f t="shared" si="1527"/>
        <v>32034</v>
      </c>
      <c r="BL2388" s="3" t="str">
        <f t="shared" si="1528"/>
        <v>33 OAK GROVE PL FERNANDINA BEACH FL 32034</v>
      </c>
      <c r="BM2388" s="3" t="str">
        <f t="shared" si="1529"/>
        <v/>
      </c>
      <c r="BN2388" s="3" t="str">
        <f t="shared" si="1530"/>
        <v>Pass</v>
      </c>
      <c r="BO2388" s="3" t="str">
        <f t="shared" si="1531"/>
        <v>No</v>
      </c>
      <c r="BP2388" s="3" t="str">
        <f t="shared" si="1532"/>
        <v>FV&lt;$10K</v>
      </c>
      <c r="BQ2388" t="s">
        <v>6650</v>
      </c>
      <c r="BR2388" s="3" t="str">
        <f t="shared" si="1533"/>
        <v>No, &lt; $20K Lien</v>
      </c>
      <c r="BS2388" s="3" t="str">
        <f t="shared" si="1534"/>
        <v>No, Lien &lt; $20K</v>
      </c>
      <c r="BT2388" t="s">
        <v>6650</v>
      </c>
      <c r="BU2388" s="3" t="str">
        <f t="shared" si="1535"/>
        <v>No</v>
      </c>
      <c r="BV2388" s="3" t="str">
        <f t="shared" si="1536"/>
        <v>No</v>
      </c>
      <c r="BW2388" s="3">
        <f t="shared" si="1537"/>
        <v>0</v>
      </c>
      <c r="BX2388" s="3" t="str">
        <f t="shared" si="1538"/>
        <v>No</v>
      </c>
      <c r="BY2388" s="3">
        <f t="shared" si="1539"/>
        <v>127073</v>
      </c>
      <c r="BZ2388">
        <v>1</v>
      </c>
      <c r="CA2388" s="3">
        <f t="shared" si="1540"/>
        <v>127073</v>
      </c>
      <c r="CC2388" s="3">
        <f t="shared" si="1541"/>
        <v>0</v>
      </c>
      <c r="CD2388" s="3">
        <f t="shared" si="1542"/>
        <v>0</v>
      </c>
      <c r="CE2388" s="3" t="str">
        <f t="shared" si="1543"/>
        <v/>
      </c>
      <c r="CF2388" s="3" t="e">
        <f>HLOOKUP(CE2388,'Valuation Data'!$D$2:$K$5,4,FALSE)</f>
        <v>#N/A</v>
      </c>
      <c r="CG2388" s="3">
        <f t="shared" si="1544"/>
        <v>127073</v>
      </c>
      <c r="CH2388" s="3" t="str">
        <f t="shared" si="1545"/>
        <v>No</v>
      </c>
      <c r="CI2388" s="3" t="str">
        <f>VLOOKUP(R2388,'Use Codes &amp; County Type'!A:D,4,FALSE)</f>
        <v>S</v>
      </c>
      <c r="CJ2388" s="3" t="str">
        <f t="shared" si="1546"/>
        <v>No</v>
      </c>
      <c r="CK2388" s="3" t="str">
        <f t="shared" si="1547"/>
        <v>No</v>
      </c>
      <c r="CL2388" s="3">
        <f t="shared" si="1548"/>
        <v>0.35</v>
      </c>
      <c r="CM2388" s="3">
        <f t="shared" si="1549"/>
        <v>44475.549999999996</v>
      </c>
      <c r="CN2388" s="3">
        <f t="shared" si="1550"/>
        <v>8364.74</v>
      </c>
      <c r="CO2388" s="3">
        <f t="shared" si="1551"/>
        <v>36110.81</v>
      </c>
      <c r="CP2388" s="3">
        <f t="shared" si="1552"/>
        <v>6.5826257348138476E-2</v>
      </c>
      <c r="CR2388" s="3" t="str">
        <f t="shared" si="1553"/>
        <v>No</v>
      </c>
      <c r="CV2388" s="3" t="str">
        <f t="shared" si="1554"/>
        <v>*Bid</v>
      </c>
      <c r="CW2388" s="3">
        <f t="shared" si="1555"/>
        <v>2387</v>
      </c>
      <c r="CX2388" s="3">
        <f t="shared" si="1556"/>
        <v>766.76</v>
      </c>
      <c r="CY2388" s="3" t="str">
        <f t="shared" si="1557"/>
        <v>Ok</v>
      </c>
      <c r="CZ2388">
        <v>0</v>
      </c>
      <c r="DA2388">
        <v>0</v>
      </c>
    </row>
    <row r="2389" spans="1:105" x14ac:dyDescent="0.25">
      <c r="A2389">
        <v>2388</v>
      </c>
      <c r="B2389" t="s">
        <v>3</v>
      </c>
      <c r="C2389" t="s">
        <v>2497</v>
      </c>
      <c r="D2389">
        <v>862.43</v>
      </c>
      <c r="E2389">
        <v>2017</v>
      </c>
      <c r="F2389">
        <v>862.43</v>
      </c>
      <c r="G2389">
        <v>862.43</v>
      </c>
      <c r="H2389" s="3">
        <f t="shared" si="1517"/>
        <v>0</v>
      </c>
      <c r="I2389">
        <v>301</v>
      </c>
      <c r="J2389" t="s">
        <v>2736</v>
      </c>
      <c r="K2389" t="s">
        <v>2738</v>
      </c>
      <c r="L2389">
        <v>32034</v>
      </c>
      <c r="M2389" t="s">
        <v>4571</v>
      </c>
      <c r="N2389" t="s">
        <v>4761</v>
      </c>
      <c r="O2389">
        <v>-81.449562128346898</v>
      </c>
      <c r="P2389">
        <v>30.665720960304899</v>
      </c>
      <c r="Q2389" t="s">
        <v>6390</v>
      </c>
      <c r="R2389">
        <v>1</v>
      </c>
      <c r="S2389" t="s">
        <v>6539</v>
      </c>
      <c r="T2389">
        <v>1001</v>
      </c>
      <c r="U2389" t="s">
        <v>6582</v>
      </c>
      <c r="V2389">
        <v>2017</v>
      </c>
      <c r="W2389">
        <v>80250</v>
      </c>
      <c r="X2389">
        <v>2017</v>
      </c>
      <c r="Y2389">
        <v>131226</v>
      </c>
      <c r="Z2389">
        <v>767.85</v>
      </c>
      <c r="AA2389" s="3">
        <f t="shared" si="1518"/>
        <v>0.89033312848579027</v>
      </c>
      <c r="AB2389" t="s">
        <v>6616</v>
      </c>
      <c r="AC2389" t="s">
        <v>6616</v>
      </c>
      <c r="AD2389" t="s">
        <v>6616</v>
      </c>
      <c r="AE2389" t="s">
        <v>6616</v>
      </c>
      <c r="AF2389" t="s">
        <v>6616</v>
      </c>
      <c r="AG2389" t="s">
        <v>6616</v>
      </c>
      <c r="AH2389" t="s">
        <v>6616</v>
      </c>
      <c r="AI2389" t="s">
        <v>6618</v>
      </c>
      <c r="AJ2389" t="s">
        <v>6618</v>
      </c>
      <c r="AK2389" t="s">
        <v>6618</v>
      </c>
      <c r="AL2389" t="s">
        <v>6618</v>
      </c>
      <c r="AM2389" t="s">
        <v>6618</v>
      </c>
      <c r="AN2389" t="s">
        <v>6618</v>
      </c>
      <c r="AO2389" t="s">
        <v>6618</v>
      </c>
      <c r="AP2389" s="3" t="str">
        <f t="shared" si="1519"/>
        <v>No</v>
      </c>
      <c r="AQ2389" s="3" t="str">
        <f t="shared" si="1520"/>
        <v>No</v>
      </c>
      <c r="AR2389" s="3" t="str">
        <f t="shared" si="1521"/>
        <v>No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2</v>
      </c>
      <c r="AY2389" t="s">
        <v>6636</v>
      </c>
      <c r="AZ2389" t="s">
        <v>6638</v>
      </c>
      <c r="BA2389">
        <v>1</v>
      </c>
      <c r="BB2389" t="s">
        <v>6617</v>
      </c>
      <c r="BC2389" t="s">
        <v>6616</v>
      </c>
      <c r="BD2389" s="4" t="str">
        <f t="shared" si="1522"/>
        <v>No</v>
      </c>
      <c r="BE2389" t="s">
        <v>6640</v>
      </c>
      <c r="BF2389" s="3" t="str">
        <f t="shared" si="1523"/>
        <v>No</v>
      </c>
      <c r="BG2389" t="s">
        <v>6645</v>
      </c>
      <c r="BH2389" s="3" t="str">
        <f t="shared" si="1524"/>
        <v>301 16TH ST S</v>
      </c>
      <c r="BI2389" s="3" t="str">
        <f t="shared" si="1525"/>
        <v>Fernandina Beach</v>
      </c>
      <c r="BJ2389" s="3" t="str">
        <f t="shared" si="1526"/>
        <v>Florida</v>
      </c>
      <c r="BK2389" s="3">
        <f t="shared" si="1527"/>
        <v>32034</v>
      </c>
      <c r="BL2389" s="3" t="str">
        <f t="shared" si="1528"/>
        <v>301 16TH ST S FERNANDINA BEACH FL 32034</v>
      </c>
      <c r="BM2389" s="3" t="str">
        <f t="shared" si="1529"/>
        <v/>
      </c>
      <c r="BN2389" s="3" t="str">
        <f t="shared" si="1530"/>
        <v>Pass</v>
      </c>
      <c r="BO2389" s="3" t="str">
        <f t="shared" si="1531"/>
        <v>No</v>
      </c>
      <c r="BP2389" s="3" t="str">
        <f t="shared" si="1532"/>
        <v>FV&lt;$10K</v>
      </c>
      <c r="BQ2389" t="s">
        <v>6650</v>
      </c>
      <c r="BR2389" s="3" t="str">
        <f t="shared" si="1533"/>
        <v>No, &lt; $20K Lien</v>
      </c>
      <c r="BS2389" s="3" t="str">
        <f t="shared" si="1534"/>
        <v>No, Lien &lt; $20K</v>
      </c>
      <c r="BT2389" t="s">
        <v>6650</v>
      </c>
      <c r="BU2389" s="3" t="str">
        <f t="shared" si="1535"/>
        <v>No</v>
      </c>
      <c r="BV2389" s="3" t="str">
        <f t="shared" si="1536"/>
        <v>No</v>
      </c>
      <c r="BW2389" s="3">
        <f t="shared" si="1537"/>
        <v>1</v>
      </c>
      <c r="BX2389" s="3" t="str">
        <f t="shared" si="1538"/>
        <v>No</v>
      </c>
      <c r="BY2389" s="3">
        <f t="shared" si="1539"/>
        <v>80250</v>
      </c>
      <c r="BZ2389">
        <v>1</v>
      </c>
      <c r="CA2389" s="3">
        <f t="shared" si="1540"/>
        <v>80250</v>
      </c>
      <c r="CC2389" s="3">
        <f t="shared" si="1541"/>
        <v>0</v>
      </c>
      <c r="CD2389" s="3">
        <f t="shared" si="1542"/>
        <v>0</v>
      </c>
      <c r="CE2389" s="3" t="str">
        <f t="shared" si="1543"/>
        <v/>
      </c>
      <c r="CF2389" s="3" t="e">
        <f>HLOOKUP(CE2389,'Valuation Data'!$D$2:$K$5,4,FALSE)</f>
        <v>#N/A</v>
      </c>
      <c r="CG2389" s="3">
        <f t="shared" si="1544"/>
        <v>80250</v>
      </c>
      <c r="CH2389" s="3" t="str">
        <f t="shared" si="1545"/>
        <v>No</v>
      </c>
      <c r="CI2389" s="3" t="str">
        <f>VLOOKUP(R2389,'Use Codes &amp; County Type'!A:D,4,FALSE)</f>
        <v>S</v>
      </c>
      <c r="CJ2389" s="3" t="str">
        <f t="shared" si="1546"/>
        <v>No</v>
      </c>
      <c r="CK2389" s="3" t="str">
        <f t="shared" si="1547"/>
        <v>Yes</v>
      </c>
      <c r="CL2389" s="3">
        <f t="shared" si="1548"/>
        <v>0.67</v>
      </c>
      <c r="CM2389" s="3">
        <f t="shared" si="1549"/>
        <v>53767.5</v>
      </c>
      <c r="CN2389" s="3">
        <f t="shared" si="1550"/>
        <v>4312.1499999999996</v>
      </c>
      <c r="CO2389" s="3">
        <f t="shared" si="1551"/>
        <v>49455.35</v>
      </c>
      <c r="CP2389" s="3">
        <f t="shared" si="1552"/>
        <v>5.373395638629283E-2</v>
      </c>
      <c r="CR2389" s="3" t="str">
        <f t="shared" si="1553"/>
        <v>No</v>
      </c>
      <c r="CV2389" s="3" t="str">
        <f t="shared" si="1554"/>
        <v>*Bid</v>
      </c>
      <c r="CW2389" s="3">
        <f t="shared" si="1555"/>
        <v>2388</v>
      </c>
      <c r="CX2389" s="3">
        <f t="shared" si="1556"/>
        <v>862.43</v>
      </c>
      <c r="CY2389" s="3" t="str">
        <f t="shared" si="1557"/>
        <v>Ok</v>
      </c>
      <c r="CZ2389">
        <v>0</v>
      </c>
      <c r="DA2389">
        <v>0</v>
      </c>
    </row>
    <row r="2390" spans="1:105" x14ac:dyDescent="0.25">
      <c r="A2390">
        <v>2389</v>
      </c>
      <c r="B2390" t="s">
        <v>3</v>
      </c>
      <c r="C2390" t="s">
        <v>2498</v>
      </c>
      <c r="D2390">
        <v>769.87</v>
      </c>
      <c r="E2390">
        <v>2017</v>
      </c>
      <c r="F2390">
        <v>769.87</v>
      </c>
      <c r="G2390">
        <v>769.87</v>
      </c>
      <c r="H2390" s="3">
        <f t="shared" si="1517"/>
        <v>0</v>
      </c>
      <c r="I2390">
        <v>503</v>
      </c>
      <c r="J2390" t="s">
        <v>2736</v>
      </c>
      <c r="K2390" t="s">
        <v>2738</v>
      </c>
      <c r="L2390">
        <v>32034</v>
      </c>
      <c r="M2390" t="s">
        <v>4572</v>
      </c>
      <c r="N2390" t="s">
        <v>4761</v>
      </c>
      <c r="O2390">
        <v>-81.448904791093099</v>
      </c>
      <c r="P2390">
        <v>30.662840244622299</v>
      </c>
      <c r="Q2390" t="s">
        <v>6391</v>
      </c>
      <c r="R2390">
        <v>1</v>
      </c>
      <c r="S2390" t="s">
        <v>6539</v>
      </c>
      <c r="T2390">
        <v>1001</v>
      </c>
      <c r="U2390" t="s">
        <v>6582</v>
      </c>
      <c r="V2390">
        <v>2017</v>
      </c>
      <c r="W2390">
        <v>122158</v>
      </c>
      <c r="X2390">
        <v>2017</v>
      </c>
      <c r="Y2390">
        <v>134386</v>
      </c>
      <c r="Z2390">
        <v>2515.38</v>
      </c>
      <c r="AA2390" s="3">
        <f t="shared" si="1518"/>
        <v>3.2672788912413786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 s="3" t="str">
        <f t="shared" si="1519"/>
        <v>No</v>
      </c>
      <c r="AQ2390" s="3" t="str">
        <f t="shared" si="1520"/>
        <v>No</v>
      </c>
      <c r="AR2390" s="3" t="str">
        <f t="shared" si="1521"/>
        <v>No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 t="s">
        <v>6634</v>
      </c>
      <c r="AZ2390">
        <v>0</v>
      </c>
      <c r="BA2390">
        <v>0</v>
      </c>
      <c r="BB2390" t="s">
        <v>6616</v>
      </c>
      <c r="BC2390">
        <v>0</v>
      </c>
      <c r="BD2390" s="4" t="str">
        <f t="shared" si="1522"/>
        <v>No</v>
      </c>
      <c r="BE2390" t="s">
        <v>6640</v>
      </c>
      <c r="BF2390" s="3" t="str">
        <f t="shared" si="1523"/>
        <v>No</v>
      </c>
      <c r="BG2390" t="s">
        <v>6645</v>
      </c>
      <c r="BH2390" s="3" t="str">
        <f t="shared" si="1524"/>
        <v>503 S 17TH ST</v>
      </c>
      <c r="BI2390" s="3" t="str">
        <f t="shared" si="1525"/>
        <v>Fernandina Beach</v>
      </c>
      <c r="BJ2390" s="3" t="str">
        <f t="shared" si="1526"/>
        <v>Florida</v>
      </c>
      <c r="BK2390" s="3">
        <f t="shared" si="1527"/>
        <v>32034</v>
      </c>
      <c r="BL2390" s="3" t="str">
        <f t="shared" si="1528"/>
        <v>503 S 17TH ST FERNANDINA BEACH FL 32034</v>
      </c>
      <c r="BM2390" s="3" t="str">
        <f t="shared" si="1529"/>
        <v/>
      </c>
      <c r="BN2390" s="3" t="str">
        <f t="shared" si="1530"/>
        <v>Pass</v>
      </c>
      <c r="BO2390" s="3" t="str">
        <f t="shared" si="1531"/>
        <v>No</v>
      </c>
      <c r="BP2390" s="3" t="str">
        <f t="shared" si="1532"/>
        <v>FV&lt;$10K</v>
      </c>
      <c r="BQ2390" t="s">
        <v>6650</v>
      </c>
      <c r="BR2390" s="3" t="str">
        <f t="shared" si="1533"/>
        <v>No, &lt; $20K Lien</v>
      </c>
      <c r="BS2390" s="3" t="str">
        <f t="shared" si="1534"/>
        <v>No, Lien &lt; $20K</v>
      </c>
      <c r="BT2390" t="s">
        <v>6650</v>
      </c>
      <c r="BU2390" s="3" t="str">
        <f t="shared" si="1535"/>
        <v>No</v>
      </c>
      <c r="BV2390" s="3" t="str">
        <f t="shared" si="1536"/>
        <v>No</v>
      </c>
      <c r="BW2390" s="3">
        <f t="shared" si="1537"/>
        <v>0</v>
      </c>
      <c r="BX2390" s="3" t="str">
        <f t="shared" si="1538"/>
        <v>No</v>
      </c>
      <c r="BY2390" s="3">
        <f t="shared" si="1539"/>
        <v>122158</v>
      </c>
      <c r="BZ2390">
        <v>1</v>
      </c>
      <c r="CA2390" s="3">
        <f t="shared" si="1540"/>
        <v>122158</v>
      </c>
      <c r="CC2390" s="3">
        <f t="shared" si="1541"/>
        <v>0</v>
      </c>
      <c r="CD2390" s="3">
        <f t="shared" si="1542"/>
        <v>0</v>
      </c>
      <c r="CE2390" s="3" t="str">
        <f t="shared" si="1543"/>
        <v/>
      </c>
      <c r="CF2390" s="3" t="e">
        <f>HLOOKUP(CE2390,'Valuation Data'!$D$2:$K$5,4,FALSE)</f>
        <v>#N/A</v>
      </c>
      <c r="CG2390" s="3">
        <f t="shared" si="1544"/>
        <v>122158</v>
      </c>
      <c r="CH2390" s="3" t="str">
        <f t="shared" si="1545"/>
        <v>No</v>
      </c>
      <c r="CI2390" s="3" t="str">
        <f>VLOOKUP(R2390,'Use Codes &amp; County Type'!A:D,4,FALSE)</f>
        <v>S</v>
      </c>
      <c r="CJ2390" s="3" t="str">
        <f t="shared" si="1546"/>
        <v>No</v>
      </c>
      <c r="CK2390" s="3" t="str">
        <f t="shared" si="1547"/>
        <v>No</v>
      </c>
      <c r="CL2390" s="3">
        <f t="shared" si="1548"/>
        <v>0.35</v>
      </c>
      <c r="CM2390" s="3">
        <f t="shared" si="1549"/>
        <v>42755.299999999996</v>
      </c>
      <c r="CN2390" s="3">
        <f t="shared" si="1550"/>
        <v>8316.01</v>
      </c>
      <c r="CO2390" s="3">
        <f t="shared" si="1551"/>
        <v>34439.289999999994</v>
      </c>
      <c r="CP2390" s="3">
        <f t="shared" si="1552"/>
        <v>6.8075852584357971E-2</v>
      </c>
      <c r="CR2390" s="3" t="str">
        <f t="shared" si="1553"/>
        <v>No</v>
      </c>
      <c r="CV2390" s="3" t="str">
        <f t="shared" si="1554"/>
        <v>*Bid</v>
      </c>
      <c r="CW2390" s="3">
        <f t="shared" si="1555"/>
        <v>2389</v>
      </c>
      <c r="CX2390" s="3">
        <f t="shared" si="1556"/>
        <v>769.87</v>
      </c>
      <c r="CY2390" s="3" t="str">
        <f t="shared" si="1557"/>
        <v>Ok</v>
      </c>
      <c r="CZ2390">
        <v>0</v>
      </c>
      <c r="DA2390">
        <v>0</v>
      </c>
    </row>
    <row r="2391" spans="1:105" x14ac:dyDescent="0.25">
      <c r="A2391">
        <v>2390</v>
      </c>
      <c r="B2391" t="s">
        <v>3</v>
      </c>
      <c r="C2391" t="s">
        <v>2499</v>
      </c>
      <c r="D2391">
        <v>3024.51</v>
      </c>
      <c r="E2391">
        <v>2017</v>
      </c>
      <c r="F2391">
        <v>3024.51</v>
      </c>
      <c r="G2391">
        <v>3024.51</v>
      </c>
      <c r="H2391" s="3">
        <f t="shared" si="1517"/>
        <v>0</v>
      </c>
      <c r="I2391">
        <v>505</v>
      </c>
      <c r="J2391" t="s">
        <v>2736</v>
      </c>
      <c r="K2391" t="s">
        <v>2738</v>
      </c>
      <c r="L2391">
        <v>32034</v>
      </c>
      <c r="M2391" t="s">
        <v>4573</v>
      </c>
      <c r="N2391" t="s">
        <v>4761</v>
      </c>
      <c r="O2391">
        <v>-81.448940374575102</v>
      </c>
      <c r="P2391">
        <v>30.662605806037401</v>
      </c>
      <c r="Q2391" t="s">
        <v>6392</v>
      </c>
      <c r="R2391">
        <v>1</v>
      </c>
      <c r="S2391" t="s">
        <v>6539</v>
      </c>
      <c r="T2391">
        <v>1001</v>
      </c>
      <c r="U2391" t="s">
        <v>6582</v>
      </c>
      <c r="V2391">
        <v>2017</v>
      </c>
      <c r="W2391">
        <v>133352</v>
      </c>
      <c r="X2391">
        <v>2017</v>
      </c>
      <c r="Y2391">
        <v>149902</v>
      </c>
      <c r="Z2391">
        <v>2767</v>
      </c>
      <c r="AA2391" s="3">
        <f t="shared" si="1518"/>
        <v>0.91485893582762157</v>
      </c>
      <c r="AB2391" t="s">
        <v>6616</v>
      </c>
      <c r="AC2391" t="s">
        <v>6616</v>
      </c>
      <c r="AD2391" t="s">
        <v>6616</v>
      </c>
      <c r="AE2391" t="s">
        <v>6616</v>
      </c>
      <c r="AI2391" t="s">
        <v>6618</v>
      </c>
      <c r="AJ2391" t="s">
        <v>6618</v>
      </c>
      <c r="AK2391" t="s">
        <v>6618</v>
      </c>
      <c r="AL2391" t="s">
        <v>6618</v>
      </c>
      <c r="AM2391" t="s">
        <v>6618</v>
      </c>
      <c r="AN2391" t="s">
        <v>6618</v>
      </c>
      <c r="AO2391" t="s">
        <v>6618</v>
      </c>
      <c r="AP2391" s="3" t="str">
        <f t="shared" si="1519"/>
        <v>No</v>
      </c>
      <c r="AQ2391" s="3" t="str">
        <f t="shared" si="1520"/>
        <v>No</v>
      </c>
      <c r="AR2391" s="3" t="str">
        <f t="shared" si="1521"/>
        <v>No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 t="s">
        <v>6634</v>
      </c>
      <c r="AZ2391" t="s">
        <v>6638</v>
      </c>
      <c r="BA2391">
        <v>1</v>
      </c>
      <c r="BB2391" t="s">
        <v>6616</v>
      </c>
      <c r="BC2391" t="s">
        <v>6617</v>
      </c>
      <c r="BD2391" s="4" t="str">
        <f t="shared" si="1522"/>
        <v>No</v>
      </c>
      <c r="BE2391" t="s">
        <v>6640</v>
      </c>
      <c r="BF2391" s="3" t="str">
        <f t="shared" si="1523"/>
        <v>No</v>
      </c>
      <c r="BG2391" t="s">
        <v>6645</v>
      </c>
      <c r="BH2391" s="3" t="str">
        <f t="shared" si="1524"/>
        <v>505 17TH ST S</v>
      </c>
      <c r="BI2391" s="3" t="str">
        <f t="shared" si="1525"/>
        <v>Fernandina Beach</v>
      </c>
      <c r="BJ2391" s="3" t="str">
        <f t="shared" si="1526"/>
        <v>Florida</v>
      </c>
      <c r="BK2391" s="3">
        <f t="shared" si="1527"/>
        <v>32034</v>
      </c>
      <c r="BL2391" s="3" t="str">
        <f t="shared" si="1528"/>
        <v>505 17TH ST S FERNANDINA BEACH FL 32034</v>
      </c>
      <c r="BM2391" s="3" t="str">
        <f t="shared" si="1529"/>
        <v/>
      </c>
      <c r="BN2391" s="3" t="str">
        <f t="shared" si="1530"/>
        <v>Pass</v>
      </c>
      <c r="BO2391" s="3" t="str">
        <f t="shared" si="1531"/>
        <v>Yes</v>
      </c>
      <c r="BP2391" s="3" t="str">
        <f t="shared" si="1532"/>
        <v>FV&lt;$10K</v>
      </c>
      <c r="BQ2391" t="s">
        <v>6650</v>
      </c>
      <c r="BR2391" s="3" t="str">
        <f t="shared" si="1533"/>
        <v>No, &lt; $20K Lien</v>
      </c>
      <c r="BS2391" s="3" t="str">
        <f t="shared" si="1534"/>
        <v>No, Lien &lt; $20K</v>
      </c>
      <c r="BT2391" t="s">
        <v>6650</v>
      </c>
      <c r="BU2391" s="3" t="str">
        <f t="shared" si="1535"/>
        <v>No</v>
      </c>
      <c r="BV2391" s="3" t="str">
        <f t="shared" si="1536"/>
        <v>No</v>
      </c>
      <c r="BW2391" s="3">
        <f t="shared" si="1537"/>
        <v>1</v>
      </c>
      <c r="BX2391" s="3" t="str">
        <f t="shared" si="1538"/>
        <v>No</v>
      </c>
      <c r="BY2391" s="3">
        <f t="shared" si="1539"/>
        <v>133352</v>
      </c>
      <c r="BZ2391">
        <v>1</v>
      </c>
      <c r="CA2391" s="3">
        <f t="shared" si="1540"/>
        <v>133352</v>
      </c>
      <c r="CC2391" s="3">
        <f t="shared" si="1541"/>
        <v>0</v>
      </c>
      <c r="CD2391" s="3">
        <f t="shared" si="1542"/>
        <v>0</v>
      </c>
      <c r="CE2391" s="3" t="str">
        <f t="shared" si="1543"/>
        <v/>
      </c>
      <c r="CF2391" s="3" t="e">
        <f>HLOOKUP(CE2391,'Valuation Data'!$D$2:$K$5,4,FALSE)</f>
        <v>#N/A</v>
      </c>
      <c r="CG2391" s="3">
        <f t="shared" si="1544"/>
        <v>133352</v>
      </c>
      <c r="CH2391" s="3" t="str">
        <f t="shared" si="1545"/>
        <v>No</v>
      </c>
      <c r="CI2391" s="3" t="str">
        <f>VLOOKUP(R2391,'Use Codes &amp; County Type'!A:D,4,FALSE)</f>
        <v>S</v>
      </c>
      <c r="CJ2391" s="3" t="str">
        <f t="shared" si="1546"/>
        <v>No</v>
      </c>
      <c r="CK2391" s="3" t="str">
        <f t="shared" si="1547"/>
        <v>No</v>
      </c>
      <c r="CL2391" s="3">
        <f t="shared" si="1548"/>
        <v>0.35</v>
      </c>
      <c r="CM2391" s="3">
        <f t="shared" si="1549"/>
        <v>46673.2</v>
      </c>
      <c r="CN2391" s="3">
        <f t="shared" si="1550"/>
        <v>15122.550000000001</v>
      </c>
      <c r="CO2391" s="3">
        <f t="shared" si="1551"/>
        <v>31550.649999999994</v>
      </c>
      <c r="CP2391" s="3">
        <f t="shared" si="1552"/>
        <v>0.11340324854520369</v>
      </c>
      <c r="CR2391" s="3" t="str">
        <f t="shared" si="1553"/>
        <v>No</v>
      </c>
      <c r="CV2391" s="3" t="str">
        <f t="shared" si="1554"/>
        <v>*Bid</v>
      </c>
      <c r="CW2391" s="3">
        <f t="shared" si="1555"/>
        <v>2390</v>
      </c>
      <c r="CX2391" s="3">
        <f t="shared" si="1556"/>
        <v>3024.51</v>
      </c>
      <c r="CY2391" s="3" t="str">
        <f t="shared" si="1557"/>
        <v>Ok</v>
      </c>
      <c r="CZ2391">
        <v>0</v>
      </c>
      <c r="DA2391">
        <v>0</v>
      </c>
    </row>
    <row r="2392" spans="1:105" x14ac:dyDescent="0.25">
      <c r="A2392">
        <v>2391</v>
      </c>
      <c r="B2392" t="s">
        <v>3</v>
      </c>
      <c r="C2392" t="s">
        <v>2500</v>
      </c>
      <c r="D2392">
        <v>692.92</v>
      </c>
      <c r="E2392">
        <v>2017</v>
      </c>
      <c r="F2392">
        <v>692.92</v>
      </c>
      <c r="G2392">
        <v>692.92</v>
      </c>
      <c r="H2392" s="3">
        <f t="shared" si="1517"/>
        <v>0</v>
      </c>
      <c r="I2392">
        <v>507</v>
      </c>
      <c r="J2392" t="s">
        <v>2736</v>
      </c>
      <c r="K2392" t="s">
        <v>2738</v>
      </c>
      <c r="L2392">
        <v>32034</v>
      </c>
      <c r="M2392" t="s">
        <v>4574</v>
      </c>
      <c r="N2392" t="s">
        <v>4761</v>
      </c>
      <c r="O2392">
        <v>-81.448975970045694</v>
      </c>
      <c r="P2392">
        <v>30.662371362595898</v>
      </c>
      <c r="Q2392" t="s">
        <v>6393</v>
      </c>
      <c r="R2392">
        <v>1</v>
      </c>
      <c r="S2392" t="s">
        <v>6539</v>
      </c>
      <c r="T2392">
        <v>1001</v>
      </c>
      <c r="U2392" t="s">
        <v>6582</v>
      </c>
      <c r="V2392">
        <v>2017</v>
      </c>
      <c r="W2392">
        <v>67103</v>
      </c>
      <c r="X2392">
        <v>2017</v>
      </c>
      <c r="Y2392">
        <v>117151</v>
      </c>
      <c r="Z2392">
        <v>611.12</v>
      </c>
      <c r="AA2392" s="3">
        <f t="shared" si="1518"/>
        <v>0.88194885412457436</v>
      </c>
      <c r="AB2392" t="s">
        <v>6616</v>
      </c>
      <c r="AE2392" t="s">
        <v>6616</v>
      </c>
      <c r="AH2392" t="s">
        <v>6616</v>
      </c>
      <c r="AI2392" t="s">
        <v>6618</v>
      </c>
      <c r="AJ2392" t="s">
        <v>6618</v>
      </c>
      <c r="AK2392" t="s">
        <v>6618</v>
      </c>
      <c r="AL2392" t="s">
        <v>6618</v>
      </c>
      <c r="AM2392">
        <v>0</v>
      </c>
      <c r="AN2392">
        <v>0</v>
      </c>
      <c r="AO2392">
        <v>0</v>
      </c>
      <c r="AP2392" s="3" t="str">
        <f t="shared" si="1519"/>
        <v>No</v>
      </c>
      <c r="AQ2392" s="3" t="str">
        <f t="shared" si="1520"/>
        <v>No</v>
      </c>
      <c r="AR2392" s="3" t="str">
        <f t="shared" si="1521"/>
        <v>No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 t="s">
        <v>6634</v>
      </c>
      <c r="AZ2392">
        <v>0</v>
      </c>
      <c r="BA2392">
        <v>1</v>
      </c>
      <c r="BB2392" t="s">
        <v>6617</v>
      </c>
      <c r="BC2392" t="s">
        <v>6616</v>
      </c>
      <c r="BD2392" s="4" t="str">
        <f t="shared" si="1522"/>
        <v>No</v>
      </c>
      <c r="BE2392" t="s">
        <v>6640</v>
      </c>
      <c r="BF2392" s="3" t="str">
        <f t="shared" si="1523"/>
        <v>No</v>
      </c>
      <c r="BG2392" t="s">
        <v>6645</v>
      </c>
      <c r="BH2392" s="3" t="str">
        <f t="shared" si="1524"/>
        <v>507 17TH ST S</v>
      </c>
      <c r="BI2392" s="3" t="str">
        <f t="shared" si="1525"/>
        <v>Fernandina Beach</v>
      </c>
      <c r="BJ2392" s="3" t="str">
        <f t="shared" si="1526"/>
        <v>Florida</v>
      </c>
      <c r="BK2392" s="3">
        <f t="shared" si="1527"/>
        <v>32034</v>
      </c>
      <c r="BL2392" s="3" t="str">
        <f t="shared" si="1528"/>
        <v>507 17TH ST S FERNANDINA BEACH FL 32034</v>
      </c>
      <c r="BM2392" s="3" t="str">
        <f t="shared" si="1529"/>
        <v/>
      </c>
      <c r="BN2392" s="3" t="str">
        <f t="shared" si="1530"/>
        <v>Pass</v>
      </c>
      <c r="BO2392" s="3" t="str">
        <f t="shared" si="1531"/>
        <v>No</v>
      </c>
      <c r="BP2392" s="3" t="str">
        <f t="shared" si="1532"/>
        <v>FV&lt;$10K</v>
      </c>
      <c r="BQ2392" t="s">
        <v>6650</v>
      </c>
      <c r="BR2392" s="3" t="str">
        <f t="shared" si="1533"/>
        <v>No, &lt; $20K Lien</v>
      </c>
      <c r="BS2392" s="3" t="str">
        <f t="shared" si="1534"/>
        <v>No, Lien &lt; $20K</v>
      </c>
      <c r="BT2392" t="s">
        <v>6650</v>
      </c>
      <c r="BU2392" s="3" t="str">
        <f t="shared" si="1535"/>
        <v>No</v>
      </c>
      <c r="BV2392" s="3" t="str">
        <f t="shared" si="1536"/>
        <v>No</v>
      </c>
      <c r="BW2392" s="3">
        <f t="shared" si="1537"/>
        <v>1</v>
      </c>
      <c r="BX2392" s="3" t="str">
        <f t="shared" si="1538"/>
        <v>No</v>
      </c>
      <c r="BY2392" s="3">
        <f t="shared" si="1539"/>
        <v>67103</v>
      </c>
      <c r="BZ2392">
        <v>1</v>
      </c>
      <c r="CA2392" s="3">
        <f t="shared" si="1540"/>
        <v>67103</v>
      </c>
      <c r="CC2392" s="3">
        <f t="shared" si="1541"/>
        <v>0</v>
      </c>
      <c r="CD2392" s="3">
        <f t="shared" si="1542"/>
        <v>0</v>
      </c>
      <c r="CE2392" s="3" t="str">
        <f t="shared" si="1543"/>
        <v/>
      </c>
      <c r="CF2392" s="3" t="e">
        <f>HLOOKUP(CE2392,'Valuation Data'!$D$2:$K$5,4,FALSE)</f>
        <v>#N/A</v>
      </c>
      <c r="CG2392" s="3">
        <f t="shared" si="1544"/>
        <v>67103</v>
      </c>
      <c r="CH2392" s="3" t="str">
        <f t="shared" si="1545"/>
        <v>No</v>
      </c>
      <c r="CI2392" s="3" t="str">
        <f>VLOOKUP(R2392,'Use Codes &amp; County Type'!A:D,4,FALSE)</f>
        <v>S</v>
      </c>
      <c r="CJ2392" s="3" t="str">
        <f t="shared" si="1546"/>
        <v>No</v>
      </c>
      <c r="CK2392" s="3" t="str">
        <f t="shared" si="1547"/>
        <v>Yes</v>
      </c>
      <c r="CL2392" s="3">
        <f t="shared" si="1548"/>
        <v>0.67</v>
      </c>
      <c r="CM2392" s="3">
        <f t="shared" si="1549"/>
        <v>44959.01</v>
      </c>
      <c r="CN2392" s="3">
        <f t="shared" si="1550"/>
        <v>3464.6</v>
      </c>
      <c r="CO2392" s="3">
        <f t="shared" si="1551"/>
        <v>41494.410000000003</v>
      </c>
      <c r="CP2392" s="3">
        <f t="shared" si="1552"/>
        <v>5.1631074616634132E-2</v>
      </c>
      <c r="CR2392" s="3" t="str">
        <f t="shared" si="1553"/>
        <v>No</v>
      </c>
      <c r="CV2392" s="3" t="str">
        <f t="shared" si="1554"/>
        <v>*Bid</v>
      </c>
      <c r="CW2392" s="3">
        <f t="shared" si="1555"/>
        <v>2391</v>
      </c>
      <c r="CX2392" s="3">
        <f t="shared" si="1556"/>
        <v>692.92</v>
      </c>
      <c r="CY2392" s="3" t="str">
        <f t="shared" si="1557"/>
        <v>Ok</v>
      </c>
      <c r="CZ2392">
        <v>0</v>
      </c>
      <c r="DA2392">
        <v>0</v>
      </c>
    </row>
    <row r="2393" spans="1:105" x14ac:dyDescent="0.25">
      <c r="A2393">
        <v>2392</v>
      </c>
      <c r="B2393" t="s">
        <v>3</v>
      </c>
      <c r="C2393" t="s">
        <v>2501</v>
      </c>
      <c r="D2393">
        <v>875.29</v>
      </c>
      <c r="E2393">
        <v>2017</v>
      </c>
      <c r="F2393">
        <v>875.29</v>
      </c>
      <c r="G2393">
        <v>875.29</v>
      </c>
      <c r="H2393" s="3">
        <f t="shared" si="1517"/>
        <v>0</v>
      </c>
      <c r="I2393">
        <v>404</v>
      </c>
      <c r="J2393" t="s">
        <v>2736</v>
      </c>
      <c r="K2393" t="s">
        <v>2738</v>
      </c>
      <c r="L2393">
        <v>32034</v>
      </c>
      <c r="M2393" t="s">
        <v>4575</v>
      </c>
      <c r="N2393" t="s">
        <v>4761</v>
      </c>
      <c r="O2393">
        <v>-81.4481427682733</v>
      </c>
      <c r="P2393">
        <v>30.663707706325798</v>
      </c>
      <c r="Q2393" t="s">
        <v>6394</v>
      </c>
      <c r="R2393">
        <v>1</v>
      </c>
      <c r="S2393" t="s">
        <v>6539</v>
      </c>
      <c r="T2393">
        <v>1001</v>
      </c>
      <c r="U2393" t="s">
        <v>6582</v>
      </c>
      <c r="V2393">
        <v>2017</v>
      </c>
      <c r="W2393">
        <v>80847</v>
      </c>
      <c r="X2393">
        <v>2017</v>
      </c>
      <c r="Y2393">
        <v>90963</v>
      </c>
      <c r="Z2393">
        <v>779.74</v>
      </c>
      <c r="AA2393" s="3">
        <f t="shared" si="1518"/>
        <v>0.8908361800089114</v>
      </c>
      <c r="AB2393" t="s">
        <v>6616</v>
      </c>
      <c r="AC2393" t="s">
        <v>6616</v>
      </c>
      <c r="AE2393" t="s">
        <v>6616</v>
      </c>
      <c r="AF2393" t="s">
        <v>6616</v>
      </c>
      <c r="AH2393" t="s">
        <v>6616</v>
      </c>
      <c r="AI2393" t="s">
        <v>6618</v>
      </c>
      <c r="AJ2393" t="s">
        <v>6618</v>
      </c>
      <c r="AK2393" t="s">
        <v>6618</v>
      </c>
      <c r="AL2393" t="s">
        <v>6618</v>
      </c>
      <c r="AM2393" t="s">
        <v>6618</v>
      </c>
      <c r="AN2393" t="s">
        <v>6618</v>
      </c>
      <c r="AO2393" t="s">
        <v>6618</v>
      </c>
      <c r="AP2393" s="3" t="str">
        <f t="shared" si="1519"/>
        <v>No</v>
      </c>
      <c r="AQ2393" s="3" t="str">
        <f t="shared" si="1520"/>
        <v>No</v>
      </c>
      <c r="AR2393" s="3" t="str">
        <f t="shared" si="1521"/>
        <v>No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 t="s">
        <v>6634</v>
      </c>
      <c r="AZ2393" t="s">
        <v>6638</v>
      </c>
      <c r="BA2393">
        <v>1</v>
      </c>
      <c r="BB2393" t="s">
        <v>6617</v>
      </c>
      <c r="BC2393" t="s">
        <v>6616</v>
      </c>
      <c r="BD2393" s="4" t="str">
        <f t="shared" si="1522"/>
        <v>No</v>
      </c>
      <c r="BE2393" t="s">
        <v>6640</v>
      </c>
      <c r="BF2393" s="3" t="str">
        <f t="shared" si="1523"/>
        <v>No</v>
      </c>
      <c r="BG2393" t="s">
        <v>6645</v>
      </c>
      <c r="BH2393" s="3" t="str">
        <f t="shared" si="1524"/>
        <v>404 17TH ST S</v>
      </c>
      <c r="BI2393" s="3" t="str">
        <f t="shared" si="1525"/>
        <v>Fernandina Beach</v>
      </c>
      <c r="BJ2393" s="3" t="str">
        <f t="shared" si="1526"/>
        <v>Florida</v>
      </c>
      <c r="BK2393" s="3">
        <f t="shared" si="1527"/>
        <v>32034</v>
      </c>
      <c r="BL2393" s="3" t="str">
        <f t="shared" si="1528"/>
        <v>404 17TH ST S FERNANDINA BEACH FL 32034</v>
      </c>
      <c r="BM2393" s="3" t="str">
        <f t="shared" si="1529"/>
        <v/>
      </c>
      <c r="BN2393" s="3" t="str">
        <f t="shared" si="1530"/>
        <v>Pass</v>
      </c>
      <c r="BO2393" s="3" t="str">
        <f t="shared" si="1531"/>
        <v>No</v>
      </c>
      <c r="BP2393" s="3" t="str">
        <f t="shared" si="1532"/>
        <v>FV&lt;$10K</v>
      </c>
      <c r="BQ2393" t="s">
        <v>6650</v>
      </c>
      <c r="BR2393" s="3" t="str">
        <f t="shared" si="1533"/>
        <v>No, &lt; $20K Lien</v>
      </c>
      <c r="BS2393" s="3" t="str">
        <f t="shared" si="1534"/>
        <v>No, Lien &lt; $20K</v>
      </c>
      <c r="BT2393" t="s">
        <v>6650</v>
      </c>
      <c r="BU2393" s="3" t="str">
        <f t="shared" si="1535"/>
        <v>No</v>
      </c>
      <c r="BV2393" s="3" t="str">
        <f t="shared" si="1536"/>
        <v>No</v>
      </c>
      <c r="BW2393" s="3">
        <f t="shared" si="1537"/>
        <v>1</v>
      </c>
      <c r="BX2393" s="3" t="str">
        <f t="shared" si="1538"/>
        <v>No</v>
      </c>
      <c r="BY2393" s="3">
        <f t="shared" si="1539"/>
        <v>80847</v>
      </c>
      <c r="BZ2393">
        <v>1</v>
      </c>
      <c r="CA2393" s="3">
        <f t="shared" si="1540"/>
        <v>80847</v>
      </c>
      <c r="CC2393" s="3">
        <f t="shared" si="1541"/>
        <v>0</v>
      </c>
      <c r="CD2393" s="3">
        <f t="shared" si="1542"/>
        <v>0</v>
      </c>
      <c r="CE2393" s="3" t="str">
        <f t="shared" si="1543"/>
        <v/>
      </c>
      <c r="CF2393" s="3" t="e">
        <f>HLOOKUP(CE2393,'Valuation Data'!$D$2:$K$5,4,FALSE)</f>
        <v>#N/A</v>
      </c>
      <c r="CG2393" s="3">
        <f t="shared" si="1544"/>
        <v>80847</v>
      </c>
      <c r="CH2393" s="3" t="str">
        <f t="shared" si="1545"/>
        <v>No</v>
      </c>
      <c r="CI2393" s="3" t="str">
        <f>VLOOKUP(R2393,'Use Codes &amp; County Type'!A:D,4,FALSE)</f>
        <v>S</v>
      </c>
      <c r="CJ2393" s="3" t="str">
        <f t="shared" si="1546"/>
        <v>No</v>
      </c>
      <c r="CK2393" s="3" t="str">
        <f t="shared" si="1547"/>
        <v>Yes</v>
      </c>
      <c r="CL2393" s="3">
        <f t="shared" si="1548"/>
        <v>0.67</v>
      </c>
      <c r="CM2393" s="3">
        <f t="shared" si="1549"/>
        <v>54167.490000000005</v>
      </c>
      <c r="CN2393" s="3">
        <f t="shared" si="1550"/>
        <v>4376.45</v>
      </c>
      <c r="CO2393" s="3">
        <f t="shared" si="1551"/>
        <v>49791.040000000008</v>
      </c>
      <c r="CP2393" s="3">
        <f t="shared" si="1552"/>
        <v>5.4132497186042773E-2</v>
      </c>
      <c r="CR2393" s="3" t="str">
        <f t="shared" si="1553"/>
        <v>No</v>
      </c>
      <c r="CV2393" s="3" t="str">
        <f t="shared" si="1554"/>
        <v>*Bid</v>
      </c>
      <c r="CW2393" s="3">
        <f t="shared" si="1555"/>
        <v>2392</v>
      </c>
      <c r="CX2393" s="3">
        <f t="shared" si="1556"/>
        <v>875.29</v>
      </c>
      <c r="CY2393" s="3" t="str">
        <f t="shared" si="1557"/>
        <v>Ok</v>
      </c>
      <c r="CZ2393">
        <v>0</v>
      </c>
      <c r="DA2393">
        <v>0</v>
      </c>
    </row>
    <row r="2394" spans="1:105" x14ac:dyDescent="0.25">
      <c r="A2394">
        <v>2393</v>
      </c>
      <c r="B2394" t="s">
        <v>3</v>
      </c>
      <c r="C2394" t="s">
        <v>2502</v>
      </c>
      <c r="D2394">
        <v>1336.71</v>
      </c>
      <c r="E2394">
        <v>2017</v>
      </c>
      <c r="F2394">
        <v>1336.71</v>
      </c>
      <c r="G2394">
        <v>1336.71</v>
      </c>
      <c r="H2394" s="3">
        <f t="shared" si="1517"/>
        <v>0</v>
      </c>
      <c r="I2394">
        <v>406</v>
      </c>
      <c r="J2394" t="s">
        <v>2736</v>
      </c>
      <c r="K2394" t="s">
        <v>2738</v>
      </c>
      <c r="L2394">
        <v>32034</v>
      </c>
      <c r="M2394" t="s">
        <v>4576</v>
      </c>
      <c r="N2394" t="s">
        <v>4761</v>
      </c>
      <c r="O2394">
        <v>-81.448178366596494</v>
      </c>
      <c r="P2394">
        <v>30.663473263117499</v>
      </c>
      <c r="Q2394" t="s">
        <v>6395</v>
      </c>
      <c r="R2394">
        <v>1</v>
      </c>
      <c r="S2394" t="s">
        <v>6539</v>
      </c>
      <c r="T2394">
        <v>1001</v>
      </c>
      <c r="U2394" t="s">
        <v>6582</v>
      </c>
      <c r="V2394">
        <v>2017</v>
      </c>
      <c r="W2394">
        <v>102253</v>
      </c>
      <c r="X2394">
        <v>2017</v>
      </c>
      <c r="Y2394">
        <v>121160</v>
      </c>
      <c r="Z2394">
        <v>1206.3900000000001</v>
      </c>
      <c r="AA2394" s="3">
        <f t="shared" si="1518"/>
        <v>0.90250690127252742</v>
      </c>
      <c r="AD2394" t="s">
        <v>6616</v>
      </c>
      <c r="AI2394" t="s">
        <v>6618</v>
      </c>
      <c r="AJ2394" t="s">
        <v>6618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 s="3" t="str">
        <f t="shared" si="1519"/>
        <v>No</v>
      </c>
      <c r="AQ2394" s="3" t="str">
        <f t="shared" si="1520"/>
        <v>No</v>
      </c>
      <c r="AR2394" s="3" t="str">
        <f t="shared" si="1521"/>
        <v>No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 t="s">
        <v>6634</v>
      </c>
      <c r="AZ2394" t="s">
        <v>6638</v>
      </c>
      <c r="BA2394">
        <v>0</v>
      </c>
      <c r="BB2394" t="s">
        <v>6617</v>
      </c>
      <c r="BC2394" t="s">
        <v>6616</v>
      </c>
      <c r="BD2394" s="4" t="str">
        <f t="shared" si="1522"/>
        <v>No</v>
      </c>
      <c r="BE2394" t="s">
        <v>6640</v>
      </c>
      <c r="BF2394" s="3" t="str">
        <f t="shared" si="1523"/>
        <v>No</v>
      </c>
      <c r="BG2394" t="s">
        <v>6645</v>
      </c>
      <c r="BH2394" s="3" t="str">
        <f t="shared" si="1524"/>
        <v>406 17TH ST S</v>
      </c>
      <c r="BI2394" s="3" t="str">
        <f t="shared" si="1525"/>
        <v>Fernandina Beach</v>
      </c>
      <c r="BJ2394" s="3" t="str">
        <f t="shared" si="1526"/>
        <v>Florida</v>
      </c>
      <c r="BK2394" s="3">
        <f t="shared" si="1527"/>
        <v>32034</v>
      </c>
      <c r="BL2394" s="3" t="str">
        <f t="shared" si="1528"/>
        <v>406 17TH ST S FERNANDINA BEACH FL 32034</v>
      </c>
      <c r="BM2394" s="3" t="str">
        <f t="shared" si="1529"/>
        <v/>
      </c>
      <c r="BN2394" s="3" t="str">
        <f t="shared" si="1530"/>
        <v>Pass</v>
      </c>
      <c r="BO2394" s="3" t="str">
        <f t="shared" si="1531"/>
        <v>No</v>
      </c>
      <c r="BP2394" s="3" t="str">
        <f t="shared" si="1532"/>
        <v>FV&lt;$10K</v>
      </c>
      <c r="BQ2394" t="s">
        <v>6650</v>
      </c>
      <c r="BR2394" s="3" t="str">
        <f t="shared" si="1533"/>
        <v>No, &lt; $20K Lien</v>
      </c>
      <c r="BS2394" s="3" t="str">
        <f t="shared" si="1534"/>
        <v>No, Lien &lt; $20K</v>
      </c>
      <c r="BT2394" t="s">
        <v>6650</v>
      </c>
      <c r="BU2394" s="3" t="str">
        <f t="shared" si="1535"/>
        <v>No</v>
      </c>
      <c r="BV2394" s="3" t="str">
        <f t="shared" si="1536"/>
        <v>No</v>
      </c>
      <c r="BW2394" s="3">
        <f t="shared" si="1537"/>
        <v>0</v>
      </c>
      <c r="BX2394" s="3" t="str">
        <f t="shared" si="1538"/>
        <v>No</v>
      </c>
      <c r="BY2394" s="3">
        <f t="shared" si="1539"/>
        <v>102253</v>
      </c>
      <c r="BZ2394">
        <v>1</v>
      </c>
      <c r="CA2394" s="3">
        <f t="shared" si="1540"/>
        <v>102253</v>
      </c>
      <c r="CC2394" s="3">
        <f t="shared" si="1541"/>
        <v>0</v>
      </c>
      <c r="CD2394" s="3">
        <f t="shared" si="1542"/>
        <v>0</v>
      </c>
      <c r="CE2394" s="3" t="str">
        <f t="shared" si="1543"/>
        <v/>
      </c>
      <c r="CF2394" s="3" t="e">
        <f>HLOOKUP(CE2394,'Valuation Data'!$D$2:$K$5,4,FALSE)</f>
        <v>#N/A</v>
      </c>
      <c r="CG2394" s="3">
        <f t="shared" si="1544"/>
        <v>102253</v>
      </c>
      <c r="CH2394" s="3" t="str">
        <f t="shared" si="1545"/>
        <v>No</v>
      </c>
      <c r="CI2394" s="3" t="str">
        <f>VLOOKUP(R2394,'Use Codes &amp; County Type'!A:D,4,FALSE)</f>
        <v>S</v>
      </c>
      <c r="CJ2394" s="3" t="str">
        <f t="shared" si="1546"/>
        <v>No</v>
      </c>
      <c r="CK2394" s="3" t="str">
        <f t="shared" si="1547"/>
        <v>Yes</v>
      </c>
      <c r="CL2394" s="3">
        <f t="shared" si="1548"/>
        <v>0.67</v>
      </c>
      <c r="CM2394" s="3">
        <f t="shared" si="1549"/>
        <v>68509.510000000009</v>
      </c>
      <c r="CN2394" s="3">
        <f t="shared" si="1550"/>
        <v>5346.84</v>
      </c>
      <c r="CO2394" s="3">
        <f t="shared" si="1551"/>
        <v>63162.670000000013</v>
      </c>
      <c r="CP2394" s="3">
        <f t="shared" si="1552"/>
        <v>5.2290299551113417E-2</v>
      </c>
      <c r="CR2394" s="3" t="str">
        <f t="shared" si="1553"/>
        <v>No</v>
      </c>
      <c r="CV2394" s="3" t="str">
        <f t="shared" si="1554"/>
        <v>*Bid</v>
      </c>
      <c r="CW2394" s="3">
        <f t="shared" si="1555"/>
        <v>2393</v>
      </c>
      <c r="CX2394" s="3">
        <f t="shared" si="1556"/>
        <v>1336.71</v>
      </c>
      <c r="CY2394" s="3" t="str">
        <f t="shared" si="1557"/>
        <v>Ok</v>
      </c>
      <c r="CZ2394">
        <v>0</v>
      </c>
      <c r="DA2394">
        <v>0</v>
      </c>
    </row>
    <row r="2395" spans="1:105" x14ac:dyDescent="0.25">
      <c r="A2395">
        <v>2394</v>
      </c>
      <c r="B2395" t="s">
        <v>3</v>
      </c>
      <c r="C2395" t="s">
        <v>2503</v>
      </c>
      <c r="D2395">
        <v>712.38</v>
      </c>
      <c r="E2395">
        <v>2017</v>
      </c>
      <c r="F2395">
        <v>712.38</v>
      </c>
      <c r="G2395">
        <v>712.38</v>
      </c>
      <c r="H2395" s="3">
        <f t="shared" si="1517"/>
        <v>0</v>
      </c>
      <c r="I2395">
        <v>500</v>
      </c>
      <c r="J2395" t="s">
        <v>2736</v>
      </c>
      <c r="K2395" t="s">
        <v>2738</v>
      </c>
      <c r="L2395">
        <v>32034</v>
      </c>
      <c r="M2395" t="s">
        <v>4577</v>
      </c>
      <c r="N2395" t="s">
        <v>4761</v>
      </c>
      <c r="O2395">
        <v>-81.448249542122099</v>
      </c>
      <c r="P2395">
        <v>30.663004387490801</v>
      </c>
      <c r="Q2395" t="s">
        <v>6396</v>
      </c>
      <c r="R2395">
        <v>1</v>
      </c>
      <c r="S2395" t="s">
        <v>6539</v>
      </c>
      <c r="T2395">
        <v>1001</v>
      </c>
      <c r="U2395" t="s">
        <v>6582</v>
      </c>
      <c r="V2395">
        <v>2017</v>
      </c>
      <c r="W2395">
        <v>69831</v>
      </c>
      <c r="X2395">
        <v>2017</v>
      </c>
      <c r="Y2395">
        <v>110183</v>
      </c>
      <c r="Z2395">
        <v>629.11</v>
      </c>
      <c r="AA2395" s="3">
        <f t="shared" si="1518"/>
        <v>0.88311013784777792</v>
      </c>
      <c r="AC2395" t="s">
        <v>6616</v>
      </c>
      <c r="AD2395" t="s">
        <v>6616</v>
      </c>
      <c r="AI2395" t="s">
        <v>6618</v>
      </c>
      <c r="AJ2395" t="s">
        <v>6618</v>
      </c>
      <c r="AK2395" t="s">
        <v>6618</v>
      </c>
      <c r="AL2395" t="s">
        <v>6618</v>
      </c>
      <c r="AM2395">
        <v>0</v>
      </c>
      <c r="AN2395">
        <v>0</v>
      </c>
      <c r="AO2395">
        <v>0</v>
      </c>
      <c r="AP2395" s="3" t="str">
        <f t="shared" si="1519"/>
        <v>No</v>
      </c>
      <c r="AQ2395" s="3" t="str">
        <f t="shared" si="1520"/>
        <v>No</v>
      </c>
      <c r="AR2395" s="3" t="str">
        <f t="shared" si="1521"/>
        <v>No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 t="s">
        <v>6634</v>
      </c>
      <c r="AZ2395" t="s">
        <v>6638</v>
      </c>
      <c r="BA2395">
        <v>0</v>
      </c>
      <c r="BB2395" t="s">
        <v>6617</v>
      </c>
      <c r="BC2395" t="s">
        <v>6616</v>
      </c>
      <c r="BD2395" s="4" t="str">
        <f t="shared" si="1522"/>
        <v>No</v>
      </c>
      <c r="BE2395" t="s">
        <v>6640</v>
      </c>
      <c r="BF2395" s="3" t="str">
        <f t="shared" si="1523"/>
        <v>No</v>
      </c>
      <c r="BG2395" t="s">
        <v>6645</v>
      </c>
      <c r="BH2395" s="3" t="str">
        <f t="shared" si="1524"/>
        <v>500 17TH ST S</v>
      </c>
      <c r="BI2395" s="3" t="str">
        <f t="shared" si="1525"/>
        <v>Fernandina Beach</v>
      </c>
      <c r="BJ2395" s="3" t="str">
        <f t="shared" si="1526"/>
        <v>Florida</v>
      </c>
      <c r="BK2395" s="3">
        <f t="shared" si="1527"/>
        <v>32034</v>
      </c>
      <c r="BL2395" s="3" t="str">
        <f t="shared" si="1528"/>
        <v>500 17TH ST S FERNANDINA BEACH FL 32034</v>
      </c>
      <c r="BM2395" s="3" t="str">
        <f t="shared" si="1529"/>
        <v/>
      </c>
      <c r="BN2395" s="3" t="str">
        <f t="shared" si="1530"/>
        <v>Pass</v>
      </c>
      <c r="BO2395" s="3" t="str">
        <f t="shared" si="1531"/>
        <v>No</v>
      </c>
      <c r="BP2395" s="3" t="str">
        <f t="shared" si="1532"/>
        <v>FV&lt;$10K</v>
      </c>
      <c r="BQ2395" t="s">
        <v>6650</v>
      </c>
      <c r="BR2395" s="3" t="str">
        <f t="shared" si="1533"/>
        <v>No, &lt; $20K Lien</v>
      </c>
      <c r="BS2395" s="3" t="str">
        <f t="shared" si="1534"/>
        <v>No, Lien &lt; $20K</v>
      </c>
      <c r="BT2395" t="s">
        <v>6650</v>
      </c>
      <c r="BU2395" s="3" t="str">
        <f t="shared" si="1535"/>
        <v>No</v>
      </c>
      <c r="BV2395" s="3" t="str">
        <f t="shared" si="1536"/>
        <v>No</v>
      </c>
      <c r="BW2395" s="3">
        <f t="shared" si="1537"/>
        <v>0</v>
      </c>
      <c r="BX2395" s="3" t="str">
        <f t="shared" si="1538"/>
        <v>No</v>
      </c>
      <c r="BY2395" s="3">
        <f t="shared" si="1539"/>
        <v>69831</v>
      </c>
      <c r="BZ2395">
        <v>1</v>
      </c>
      <c r="CA2395" s="3">
        <f t="shared" si="1540"/>
        <v>69831</v>
      </c>
      <c r="CC2395" s="3">
        <f t="shared" si="1541"/>
        <v>0</v>
      </c>
      <c r="CD2395" s="3">
        <f t="shared" si="1542"/>
        <v>0</v>
      </c>
      <c r="CE2395" s="3" t="str">
        <f t="shared" si="1543"/>
        <v/>
      </c>
      <c r="CF2395" s="3" t="e">
        <f>HLOOKUP(CE2395,'Valuation Data'!$D$2:$K$5,4,FALSE)</f>
        <v>#N/A</v>
      </c>
      <c r="CG2395" s="3">
        <f t="shared" si="1544"/>
        <v>69831</v>
      </c>
      <c r="CH2395" s="3" t="str">
        <f t="shared" si="1545"/>
        <v>No</v>
      </c>
      <c r="CI2395" s="3" t="str">
        <f>VLOOKUP(R2395,'Use Codes &amp; County Type'!A:D,4,FALSE)</f>
        <v>S</v>
      </c>
      <c r="CJ2395" s="3" t="str">
        <f t="shared" si="1546"/>
        <v>No</v>
      </c>
      <c r="CK2395" s="3" t="str">
        <f t="shared" si="1547"/>
        <v>Yes</v>
      </c>
      <c r="CL2395" s="3">
        <f t="shared" si="1548"/>
        <v>0.67</v>
      </c>
      <c r="CM2395" s="3">
        <f t="shared" si="1549"/>
        <v>46786.770000000004</v>
      </c>
      <c r="CN2395" s="3">
        <f t="shared" si="1550"/>
        <v>2849.52</v>
      </c>
      <c r="CO2395" s="3">
        <f t="shared" si="1551"/>
        <v>43937.250000000007</v>
      </c>
      <c r="CP2395" s="3">
        <f t="shared" si="1552"/>
        <v>4.0805945783391327E-2</v>
      </c>
      <c r="CR2395" s="3" t="str">
        <f t="shared" si="1553"/>
        <v>No</v>
      </c>
      <c r="CV2395" s="3" t="str">
        <f t="shared" si="1554"/>
        <v>*Bid</v>
      </c>
      <c r="CW2395" s="3">
        <f t="shared" si="1555"/>
        <v>2394</v>
      </c>
      <c r="CX2395" s="3">
        <f t="shared" si="1556"/>
        <v>712.38</v>
      </c>
      <c r="CY2395" s="3" t="str">
        <f t="shared" si="1557"/>
        <v>Ok</v>
      </c>
      <c r="CZ2395">
        <v>0</v>
      </c>
      <c r="DA2395">
        <v>0</v>
      </c>
    </row>
    <row r="2396" spans="1:105" x14ac:dyDescent="0.25">
      <c r="A2396">
        <v>2395</v>
      </c>
      <c r="B2396" t="s">
        <v>3</v>
      </c>
      <c r="C2396" t="s">
        <v>2504</v>
      </c>
      <c r="D2396">
        <v>3970.35</v>
      </c>
      <c r="E2396">
        <v>2017</v>
      </c>
      <c r="F2396" t="e">
        <f>NA()</f>
        <v>#N/A</v>
      </c>
      <c r="G2396" t="e">
        <f>NA()</f>
        <v>#N/A</v>
      </c>
      <c r="H2396" s="3" t="e">
        <f t="shared" si="1517"/>
        <v>#N/A</v>
      </c>
      <c r="I2396" t="e">
        <f>NA()</f>
        <v>#N/A</v>
      </c>
      <c r="J2396" t="e">
        <f>NA()</f>
        <v>#N/A</v>
      </c>
      <c r="K2396" t="e">
        <f>NA()</f>
        <v>#N/A</v>
      </c>
      <c r="L2396" t="e">
        <f>NA()</f>
        <v>#N/A</v>
      </c>
      <c r="M2396" t="e">
        <f>NA()</f>
        <v>#N/A</v>
      </c>
      <c r="N2396" t="e">
        <f>NA()</f>
        <v>#N/A</v>
      </c>
      <c r="O2396" t="e">
        <f>NA()</f>
        <v>#N/A</v>
      </c>
      <c r="P2396" t="e">
        <f>NA()</f>
        <v>#N/A</v>
      </c>
      <c r="Q2396" t="e">
        <f>NA()</f>
        <v>#N/A</v>
      </c>
      <c r="R2396">
        <v>1</v>
      </c>
      <c r="S2396" t="s">
        <v>6539</v>
      </c>
      <c r="T2396" t="e">
        <f>NA()</f>
        <v>#N/A</v>
      </c>
      <c r="U2396" t="e">
        <f>NA()</f>
        <v>#N/A</v>
      </c>
      <c r="V2396">
        <v>2017</v>
      </c>
      <c r="W2396">
        <v>224935</v>
      </c>
      <c r="X2396" t="e">
        <f>NA()</f>
        <v>#N/A</v>
      </c>
      <c r="Y2396" t="e">
        <f>NA()</f>
        <v>#N/A</v>
      </c>
      <c r="Z2396" t="e">
        <f>NA()</f>
        <v>#N/A</v>
      </c>
      <c r="AA2396" s="3">
        <f t="shared" si="1518"/>
        <v>0</v>
      </c>
      <c r="AI2396" t="e">
        <f>NA()</f>
        <v>#N/A</v>
      </c>
      <c r="AJ2396" t="e">
        <f>NA()</f>
        <v>#N/A</v>
      </c>
      <c r="AK2396" t="e">
        <f>NA()</f>
        <v>#N/A</v>
      </c>
      <c r="AL2396" t="e">
        <f>NA()</f>
        <v>#N/A</v>
      </c>
      <c r="AM2396" t="e">
        <f>NA()</f>
        <v>#N/A</v>
      </c>
      <c r="AN2396" t="e">
        <f>NA()</f>
        <v>#N/A</v>
      </c>
      <c r="AO2396" t="e">
        <f>NA()</f>
        <v>#N/A</v>
      </c>
      <c r="AP2396" s="3" t="str">
        <f t="shared" si="1519"/>
        <v>No</v>
      </c>
      <c r="AQ2396" s="3" t="str">
        <f t="shared" si="1520"/>
        <v>No</v>
      </c>
      <c r="AR2396" s="3" t="str">
        <f t="shared" si="1521"/>
        <v>No</v>
      </c>
      <c r="AS2396" t="e">
        <f>NA()</f>
        <v>#N/A</v>
      </c>
      <c r="AT2396" t="e">
        <f>NA()</f>
        <v>#N/A</v>
      </c>
      <c r="AU2396" t="e">
        <f>NA()</f>
        <v>#N/A</v>
      </c>
      <c r="AV2396" t="e">
        <f>NA()</f>
        <v>#N/A</v>
      </c>
      <c r="AW2396" t="e">
        <f>NA()</f>
        <v>#N/A</v>
      </c>
      <c r="AX2396" t="e">
        <f>NA()</f>
        <v>#N/A</v>
      </c>
      <c r="AY2396" t="e">
        <f>NA()</f>
        <v>#N/A</v>
      </c>
      <c r="AZ2396" t="e">
        <f>NA()</f>
        <v>#N/A</v>
      </c>
      <c r="BA2396">
        <v>0</v>
      </c>
      <c r="BB2396" t="s">
        <v>6617</v>
      </c>
      <c r="BC2396" t="e">
        <f>NA()</f>
        <v>#N/A</v>
      </c>
      <c r="BD2396" s="4" t="str">
        <f t="shared" si="1522"/>
        <v>No</v>
      </c>
      <c r="BE2396" t="e">
        <f>NA()</f>
        <v>#N/A</v>
      </c>
      <c r="BF2396" s="3" t="str">
        <f t="shared" si="1523"/>
        <v>No</v>
      </c>
      <c r="BG2396" t="e">
        <f>NA()</f>
        <v>#N/A</v>
      </c>
      <c r="BH2396" s="3" t="e">
        <f t="shared" si="1524"/>
        <v>#N/A</v>
      </c>
      <c r="BI2396" s="3" t="e">
        <f t="shared" si="1525"/>
        <v>#N/A</v>
      </c>
      <c r="BJ2396" s="3" t="e">
        <f t="shared" si="1526"/>
        <v>#N/A</v>
      </c>
      <c r="BK2396" s="3" t="e">
        <f t="shared" si="1527"/>
        <v>#N/A</v>
      </c>
      <c r="BL2396" s="3" t="e">
        <f t="shared" si="1528"/>
        <v>#N/A</v>
      </c>
      <c r="BM2396" s="3" t="e">
        <f t="shared" si="1529"/>
        <v>#N/A</v>
      </c>
      <c r="BN2396" s="3" t="str">
        <f t="shared" si="1530"/>
        <v>Pass</v>
      </c>
      <c r="BO2396" s="3" t="e">
        <f t="shared" si="1531"/>
        <v>#N/A</v>
      </c>
      <c r="BP2396" s="3" t="str">
        <f t="shared" si="1532"/>
        <v>FV&lt;$10K</v>
      </c>
      <c r="BQ2396" t="s">
        <v>6650</v>
      </c>
      <c r="BR2396" s="3" t="str">
        <f t="shared" si="1533"/>
        <v>No, &lt; $20K Lien</v>
      </c>
      <c r="BS2396" s="3" t="str">
        <f t="shared" si="1534"/>
        <v>No, Lien &lt; $20K</v>
      </c>
      <c r="BT2396" t="s">
        <v>6650</v>
      </c>
      <c r="BU2396" s="3" t="str">
        <f t="shared" si="1535"/>
        <v>No</v>
      </c>
      <c r="BV2396" s="3" t="str">
        <f t="shared" si="1536"/>
        <v>No</v>
      </c>
      <c r="BW2396" s="3">
        <f t="shared" si="1537"/>
        <v>0</v>
      </c>
      <c r="BX2396" s="3" t="str">
        <f t="shared" si="1538"/>
        <v>No</v>
      </c>
      <c r="BY2396" s="3">
        <f t="shared" si="1539"/>
        <v>224935</v>
      </c>
      <c r="BZ2396">
        <v>1</v>
      </c>
      <c r="CA2396" s="3">
        <f t="shared" si="1540"/>
        <v>224935</v>
      </c>
      <c r="CC2396" s="3" t="e">
        <f t="shared" si="1541"/>
        <v>#N/A</v>
      </c>
      <c r="CD2396" s="3" t="e">
        <f t="shared" si="1542"/>
        <v>#N/A</v>
      </c>
      <c r="CE2396" s="3" t="str">
        <f t="shared" si="1543"/>
        <v/>
      </c>
      <c r="CF2396" s="3" t="e">
        <f>HLOOKUP(CE2396,'Valuation Data'!$D$2:$K$5,4,FALSE)</f>
        <v>#N/A</v>
      </c>
      <c r="CG2396" s="3">
        <f t="shared" si="1544"/>
        <v>224935</v>
      </c>
      <c r="CH2396" s="3" t="str">
        <f t="shared" si="1545"/>
        <v>No</v>
      </c>
      <c r="CI2396" s="3" t="str">
        <f>VLOOKUP(R2396,'Use Codes &amp; County Type'!A:D,4,FALSE)</f>
        <v>S</v>
      </c>
      <c r="CJ2396" s="3" t="str">
        <f t="shared" si="1546"/>
        <v>No</v>
      </c>
      <c r="CK2396" s="3" t="str">
        <f t="shared" si="1547"/>
        <v>Yes</v>
      </c>
      <c r="CL2396" s="3">
        <f t="shared" si="1548"/>
        <v>0.67</v>
      </c>
      <c r="CM2396" s="3">
        <f t="shared" si="1549"/>
        <v>150706.45000000001</v>
      </c>
      <c r="CN2396" s="3" t="e">
        <f t="shared" si="1550"/>
        <v>#N/A</v>
      </c>
      <c r="CO2396" s="3" t="e">
        <f t="shared" si="1551"/>
        <v>#N/A</v>
      </c>
      <c r="CP2396" s="3" t="e">
        <f t="shared" si="1552"/>
        <v>#N/A</v>
      </c>
      <c r="CR2396" s="3" t="e">
        <f t="shared" si="1553"/>
        <v>#N/A</v>
      </c>
      <c r="CV2396" s="3" t="e">
        <f t="shared" si="1554"/>
        <v>#N/A</v>
      </c>
      <c r="CW2396" s="3">
        <f t="shared" si="1555"/>
        <v>2395</v>
      </c>
      <c r="CX2396" s="3">
        <f t="shared" si="1556"/>
        <v>3970.35</v>
      </c>
      <c r="CY2396" s="3" t="e">
        <f t="shared" si="1557"/>
        <v>#N/A</v>
      </c>
      <c r="CZ2396" t="e">
        <f>NA()</f>
        <v>#N/A</v>
      </c>
      <c r="DA2396" t="e">
        <f>NA()</f>
        <v>#N/A</v>
      </c>
    </row>
    <row r="2397" spans="1:105" x14ac:dyDescent="0.25">
      <c r="A2397">
        <v>2396</v>
      </c>
      <c r="B2397" t="s">
        <v>3</v>
      </c>
      <c r="C2397" t="s">
        <v>2505</v>
      </c>
      <c r="D2397">
        <v>7174.23</v>
      </c>
      <c r="E2397">
        <v>2017</v>
      </c>
      <c r="F2397">
        <v>7174.23</v>
      </c>
      <c r="G2397">
        <v>7174.23</v>
      </c>
      <c r="H2397" s="3">
        <f t="shared" si="1517"/>
        <v>0</v>
      </c>
      <c r="I2397">
        <v>487</v>
      </c>
      <c r="J2397" t="s">
        <v>2736</v>
      </c>
      <c r="K2397" t="s">
        <v>2738</v>
      </c>
      <c r="L2397">
        <v>32034</v>
      </c>
      <c r="M2397" t="s">
        <v>4578</v>
      </c>
      <c r="N2397" t="s">
        <v>4761</v>
      </c>
      <c r="O2397">
        <v>-81.432616440990202</v>
      </c>
      <c r="P2397">
        <v>30.660658400608501</v>
      </c>
      <c r="Q2397" t="s">
        <v>5808</v>
      </c>
      <c r="R2397">
        <v>8</v>
      </c>
      <c r="S2397" t="s">
        <v>6551</v>
      </c>
      <c r="T2397">
        <v>1110</v>
      </c>
      <c r="U2397" t="s">
        <v>6595</v>
      </c>
      <c r="V2397">
        <v>2017</v>
      </c>
      <c r="W2397">
        <v>330870</v>
      </c>
      <c r="X2397">
        <v>2017</v>
      </c>
      <c r="Y2397">
        <v>332315</v>
      </c>
      <c r="Z2397">
        <v>6604</v>
      </c>
      <c r="AA2397" s="3">
        <f t="shared" si="1518"/>
        <v>0.92051690564701727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 s="3" t="str">
        <f t="shared" si="1519"/>
        <v>No</v>
      </c>
      <c r="AQ2397" s="3" t="str">
        <f t="shared" si="1520"/>
        <v>No</v>
      </c>
      <c r="AR2397" s="3" t="str">
        <f t="shared" si="1521"/>
        <v>No</v>
      </c>
      <c r="AS2397">
        <v>0</v>
      </c>
      <c r="AT2397">
        <v>0</v>
      </c>
      <c r="AU2397">
        <v>232000</v>
      </c>
      <c r="AV2397">
        <v>0</v>
      </c>
      <c r="AW2397">
        <v>0</v>
      </c>
      <c r="AX2397">
        <v>0</v>
      </c>
      <c r="AY2397" t="s">
        <v>6634</v>
      </c>
      <c r="AZ2397">
        <v>0</v>
      </c>
      <c r="BA2397">
        <v>0</v>
      </c>
      <c r="BB2397" t="s">
        <v>6616</v>
      </c>
      <c r="BC2397">
        <v>0</v>
      </c>
      <c r="BD2397" s="4" t="str">
        <f t="shared" si="1522"/>
        <v>No</v>
      </c>
      <c r="BE2397" t="s">
        <v>6640</v>
      </c>
      <c r="BF2397" s="3" t="str">
        <f t="shared" si="1523"/>
        <v>No</v>
      </c>
      <c r="BG2397" t="s">
        <v>6645</v>
      </c>
      <c r="BH2397" s="3" t="str">
        <f t="shared" si="1524"/>
        <v>487 FLETCHER AVE S ABC</v>
      </c>
      <c r="BI2397" s="3" t="str">
        <f t="shared" si="1525"/>
        <v>Fernandina Beach</v>
      </c>
      <c r="BJ2397" s="3" t="str">
        <f t="shared" si="1526"/>
        <v>Florida</v>
      </c>
      <c r="BK2397" s="3">
        <f t="shared" si="1527"/>
        <v>32034</v>
      </c>
      <c r="BL2397" s="3" t="str">
        <f t="shared" si="1528"/>
        <v>487 FLETCHER AVE S ABC FERNANDINA BEACH FL 32034</v>
      </c>
      <c r="BM2397" s="3" t="str">
        <f t="shared" si="1529"/>
        <v>L</v>
      </c>
      <c r="BN2397" s="3" t="str">
        <f t="shared" si="1530"/>
        <v>Pass</v>
      </c>
      <c r="BO2397" s="3" t="str">
        <f t="shared" si="1531"/>
        <v>No</v>
      </c>
      <c r="BP2397" s="3" t="str">
        <f t="shared" si="1532"/>
        <v>FV&lt;$10K</v>
      </c>
      <c r="BQ2397" t="s">
        <v>6650</v>
      </c>
      <c r="BR2397" s="3" t="str">
        <f t="shared" si="1533"/>
        <v>No, &lt; $20K Lien</v>
      </c>
      <c r="BS2397" s="3" t="str">
        <f t="shared" si="1534"/>
        <v>No, Lien &lt; $20K</v>
      </c>
      <c r="BT2397" t="s">
        <v>6650</v>
      </c>
      <c r="BU2397" s="3" t="str">
        <f t="shared" si="1535"/>
        <v>No</v>
      </c>
      <c r="BV2397" s="3" t="str">
        <f t="shared" si="1536"/>
        <v>No</v>
      </c>
      <c r="BW2397" s="3">
        <f t="shared" si="1537"/>
        <v>0</v>
      </c>
      <c r="BX2397" s="3" t="str">
        <f t="shared" si="1538"/>
        <v>No</v>
      </c>
      <c r="BY2397" s="3">
        <f t="shared" si="1539"/>
        <v>330870</v>
      </c>
      <c r="BZ2397">
        <v>1</v>
      </c>
      <c r="CA2397" s="3">
        <f t="shared" si="1540"/>
        <v>330870</v>
      </c>
      <c r="CC2397" s="3">
        <f t="shared" si="1541"/>
        <v>0</v>
      </c>
      <c r="CD2397" s="3">
        <f t="shared" si="1542"/>
        <v>0</v>
      </c>
      <c r="CE2397" s="3" t="str">
        <f t="shared" si="1543"/>
        <v/>
      </c>
      <c r="CF2397" s="3" t="e">
        <f>HLOOKUP(CE2397,'Valuation Data'!$D$2:$K$5,4,FALSE)</f>
        <v>#N/A</v>
      </c>
      <c r="CG2397" s="3">
        <f t="shared" si="1544"/>
        <v>330870</v>
      </c>
      <c r="CH2397" s="3" t="str">
        <f t="shared" si="1545"/>
        <v>No</v>
      </c>
      <c r="CI2397" s="3" t="str">
        <f>VLOOKUP(R2397,'Use Codes &amp; County Type'!A:D,4,FALSE)</f>
        <v>R</v>
      </c>
      <c r="CJ2397" s="3" t="str">
        <f t="shared" si="1546"/>
        <v>No</v>
      </c>
      <c r="CK2397" s="3" t="str">
        <f t="shared" si="1547"/>
        <v>No</v>
      </c>
      <c r="CL2397" s="3">
        <f t="shared" si="1548"/>
        <v>0.35</v>
      </c>
      <c r="CM2397" s="3">
        <f t="shared" si="1549"/>
        <v>115804.49999999999</v>
      </c>
      <c r="CN2397" s="3">
        <f t="shared" si="1550"/>
        <v>28696.92</v>
      </c>
      <c r="CO2397" s="3">
        <f t="shared" si="1551"/>
        <v>87107.579999999987</v>
      </c>
      <c r="CP2397" s="3">
        <f t="shared" si="1552"/>
        <v>8.6731707317073164E-2</v>
      </c>
      <c r="CR2397" s="3" t="str">
        <f t="shared" si="1553"/>
        <v>No</v>
      </c>
      <c r="CV2397" s="3" t="str">
        <f t="shared" si="1554"/>
        <v>*Bid</v>
      </c>
      <c r="CW2397" s="3">
        <f t="shared" si="1555"/>
        <v>2396</v>
      </c>
      <c r="CX2397" s="3">
        <f t="shared" si="1556"/>
        <v>7174.23</v>
      </c>
      <c r="CY2397" s="3" t="str">
        <f t="shared" si="1557"/>
        <v>Ok</v>
      </c>
      <c r="CZ2397">
        <v>0</v>
      </c>
      <c r="DA2397">
        <v>0</v>
      </c>
    </row>
    <row r="2398" spans="1:105" x14ac:dyDescent="0.25">
      <c r="A2398">
        <v>2397</v>
      </c>
      <c r="B2398" t="s">
        <v>3</v>
      </c>
      <c r="C2398" t="s">
        <v>2506</v>
      </c>
      <c r="D2398">
        <v>3832.24</v>
      </c>
      <c r="E2398">
        <v>2017</v>
      </c>
      <c r="F2398">
        <v>3832.24</v>
      </c>
      <c r="G2398">
        <v>3832.24</v>
      </c>
      <c r="H2398" s="3">
        <f t="shared" si="1517"/>
        <v>0</v>
      </c>
      <c r="I2398">
        <v>1060</v>
      </c>
      <c r="J2398" t="s">
        <v>2736</v>
      </c>
      <c r="K2398" t="s">
        <v>2738</v>
      </c>
      <c r="L2398">
        <v>32034</v>
      </c>
      <c r="M2398" t="s">
        <v>4579</v>
      </c>
      <c r="N2398" t="s">
        <v>4761</v>
      </c>
      <c r="O2398">
        <v>-81.4358852924085</v>
      </c>
      <c r="P2398">
        <v>30.651922416699499</v>
      </c>
      <c r="Q2398" t="s">
        <v>6397</v>
      </c>
      <c r="R2398">
        <v>0</v>
      </c>
      <c r="S2398" t="s">
        <v>6538</v>
      </c>
      <c r="T2398">
        <v>8001</v>
      </c>
      <c r="U2398" t="s">
        <v>6581</v>
      </c>
      <c r="V2398">
        <v>2017</v>
      </c>
      <c r="W2398">
        <v>171876</v>
      </c>
      <c r="X2398">
        <v>2017</v>
      </c>
      <c r="Y2398">
        <v>185250</v>
      </c>
      <c r="Z2398">
        <v>3513.86</v>
      </c>
      <c r="AA2398" s="3">
        <f t="shared" si="1518"/>
        <v>0.91692065215122232</v>
      </c>
      <c r="AC2398" t="s">
        <v>6616</v>
      </c>
      <c r="AD2398" t="s">
        <v>6616</v>
      </c>
      <c r="AE2398" t="s">
        <v>6616</v>
      </c>
      <c r="AF2398" t="s">
        <v>6616</v>
      </c>
      <c r="AG2398" t="s">
        <v>6616</v>
      </c>
      <c r="AH2398" t="s">
        <v>6616</v>
      </c>
      <c r="AI2398" t="s">
        <v>6618</v>
      </c>
      <c r="AJ2398" t="s">
        <v>6618</v>
      </c>
      <c r="AK2398" t="s">
        <v>6618</v>
      </c>
      <c r="AL2398" t="s">
        <v>6618</v>
      </c>
      <c r="AM2398" t="s">
        <v>6618</v>
      </c>
      <c r="AN2398" t="s">
        <v>6618</v>
      </c>
      <c r="AO2398" t="s">
        <v>6618</v>
      </c>
      <c r="AP2398" s="3" t="str">
        <f t="shared" si="1519"/>
        <v>No</v>
      </c>
      <c r="AQ2398" s="3" t="str">
        <f t="shared" si="1520"/>
        <v>No</v>
      </c>
      <c r="AR2398" s="3" t="str">
        <f t="shared" si="1521"/>
        <v>No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 t="s">
        <v>6634</v>
      </c>
      <c r="AZ2398" t="s">
        <v>6637</v>
      </c>
      <c r="BA2398">
        <v>0</v>
      </c>
      <c r="BB2398" t="s">
        <v>6616</v>
      </c>
      <c r="BC2398" t="s">
        <v>6617</v>
      </c>
      <c r="BD2398" s="4" t="str">
        <f t="shared" si="1522"/>
        <v>No</v>
      </c>
      <c r="BE2398" t="s">
        <v>6640</v>
      </c>
      <c r="BF2398" s="3" t="str">
        <f t="shared" si="1523"/>
        <v>No</v>
      </c>
      <c r="BG2398" t="s">
        <v>6645</v>
      </c>
      <c r="BH2398" s="3" t="str">
        <f t="shared" si="1524"/>
        <v>1060 JEAN LAFITTE AVE</v>
      </c>
      <c r="BI2398" s="3" t="str">
        <f t="shared" si="1525"/>
        <v>Fernandina Beach</v>
      </c>
      <c r="BJ2398" s="3" t="str">
        <f t="shared" si="1526"/>
        <v>Florida</v>
      </c>
      <c r="BK2398" s="3">
        <f t="shared" si="1527"/>
        <v>32034</v>
      </c>
      <c r="BL2398" s="3" t="str">
        <f t="shared" si="1528"/>
        <v>1060 JEAN LAFITTE AVE FERNANDINA BEACH FL 32034</v>
      </c>
      <c r="BM2398" s="3" t="str">
        <f t="shared" si="1529"/>
        <v/>
      </c>
      <c r="BN2398" s="3" t="str">
        <f t="shared" si="1530"/>
        <v>Pass</v>
      </c>
      <c r="BO2398" s="3" t="str">
        <f t="shared" si="1531"/>
        <v>Yes</v>
      </c>
      <c r="BP2398" s="3" t="str">
        <f t="shared" si="1532"/>
        <v>FV&lt;$10K</v>
      </c>
      <c r="BQ2398" t="s">
        <v>6650</v>
      </c>
      <c r="BR2398" s="3" t="str">
        <f t="shared" si="1533"/>
        <v>No, &lt; $20K Lien</v>
      </c>
      <c r="BS2398" s="3" t="str">
        <f t="shared" si="1534"/>
        <v>No, Lien &lt; $20K</v>
      </c>
      <c r="BT2398" t="s">
        <v>6650</v>
      </c>
      <c r="BU2398" s="3" t="str">
        <f t="shared" si="1535"/>
        <v>No</v>
      </c>
      <c r="BV2398" s="3" t="str">
        <f t="shared" si="1536"/>
        <v>No</v>
      </c>
      <c r="BW2398" s="3">
        <f t="shared" si="1537"/>
        <v>0</v>
      </c>
      <c r="BX2398" s="3" t="str">
        <f t="shared" si="1538"/>
        <v>No</v>
      </c>
      <c r="BY2398" s="3">
        <f t="shared" si="1539"/>
        <v>171876</v>
      </c>
      <c r="BZ2398">
        <v>1</v>
      </c>
      <c r="CA2398" s="3">
        <f t="shared" si="1540"/>
        <v>171876</v>
      </c>
      <c r="CC2398" s="3">
        <f t="shared" si="1541"/>
        <v>0</v>
      </c>
      <c r="CD2398" s="3">
        <f t="shared" si="1542"/>
        <v>0</v>
      </c>
      <c r="CE2398" s="3" t="str">
        <f t="shared" si="1543"/>
        <v/>
      </c>
      <c r="CF2398" s="3" t="e">
        <f>HLOOKUP(CE2398,'Valuation Data'!$D$2:$K$5,4,FALSE)</f>
        <v>#N/A</v>
      </c>
      <c r="CG2398" s="3">
        <f t="shared" si="1544"/>
        <v>171876</v>
      </c>
      <c r="CH2398" s="3" t="str">
        <f t="shared" si="1545"/>
        <v>No</v>
      </c>
      <c r="CI2398" s="3" t="str">
        <f>VLOOKUP(R2398,'Use Codes &amp; County Type'!A:D,4,FALSE)</f>
        <v>V</v>
      </c>
      <c r="CJ2398" s="3" t="str">
        <f t="shared" si="1546"/>
        <v>Yes</v>
      </c>
      <c r="CK2398" s="3" t="str">
        <f t="shared" si="1547"/>
        <v>No</v>
      </c>
      <c r="CL2398" s="3">
        <f t="shared" si="1548"/>
        <v>0</v>
      </c>
      <c r="CM2398" s="3">
        <f t="shared" si="1549"/>
        <v>0</v>
      </c>
      <c r="CN2398" s="3">
        <f t="shared" si="1550"/>
        <v>15328.96</v>
      </c>
      <c r="CO2398" s="3">
        <f t="shared" si="1551"/>
        <v>-15328.96</v>
      </c>
      <c r="CP2398" s="3">
        <f t="shared" si="1552"/>
        <v>8.9186157462356572E-2</v>
      </c>
      <c r="CR2398" s="3" t="str">
        <f t="shared" si="1553"/>
        <v>No</v>
      </c>
      <c r="CV2398" s="3" t="str">
        <f t="shared" si="1554"/>
        <v>Vacant, No Sales Data</v>
      </c>
      <c r="CW2398" s="3">
        <f t="shared" si="1555"/>
        <v>2397</v>
      </c>
      <c r="CX2398" s="3">
        <f t="shared" si="1556"/>
        <v>3832.24</v>
      </c>
      <c r="CY2398" s="3" t="str">
        <f t="shared" si="1557"/>
        <v>Ok</v>
      </c>
      <c r="CZ2398">
        <v>0</v>
      </c>
      <c r="DA2398">
        <v>0</v>
      </c>
    </row>
    <row r="2399" spans="1:105" x14ac:dyDescent="0.25">
      <c r="A2399">
        <v>2398</v>
      </c>
      <c r="B2399" t="s">
        <v>3</v>
      </c>
      <c r="C2399" t="s">
        <v>2507</v>
      </c>
      <c r="D2399">
        <v>3265.28</v>
      </c>
      <c r="E2399">
        <v>2017</v>
      </c>
      <c r="F2399">
        <v>3265.28</v>
      </c>
      <c r="G2399">
        <v>3265.28</v>
      </c>
      <c r="H2399" s="3">
        <f t="shared" si="1517"/>
        <v>0</v>
      </c>
      <c r="I2399">
        <v>1441</v>
      </c>
      <c r="J2399" t="s">
        <v>2736</v>
      </c>
      <c r="K2399" t="s">
        <v>2738</v>
      </c>
      <c r="L2399">
        <v>32034</v>
      </c>
      <c r="M2399" t="s">
        <v>4580</v>
      </c>
      <c r="N2399" t="s">
        <v>4761</v>
      </c>
      <c r="O2399">
        <v>-81.429718744370902</v>
      </c>
      <c r="P2399">
        <v>30.685450632278599</v>
      </c>
      <c r="Q2399" t="s">
        <v>6398</v>
      </c>
      <c r="R2399">
        <v>0</v>
      </c>
      <c r="S2399" t="s">
        <v>6538</v>
      </c>
      <c r="T2399">
        <v>8001</v>
      </c>
      <c r="U2399" t="s">
        <v>6581</v>
      </c>
      <c r="V2399">
        <v>2017</v>
      </c>
      <c r="W2399">
        <v>150000</v>
      </c>
      <c r="X2399">
        <v>2017</v>
      </c>
      <c r="Y2399">
        <v>150000</v>
      </c>
      <c r="Z2399">
        <v>2989.62</v>
      </c>
      <c r="AA2399" s="3">
        <f t="shared" si="1518"/>
        <v>0.91557844962759694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 s="3" t="str">
        <f t="shared" si="1519"/>
        <v>No</v>
      </c>
      <c r="AQ2399" s="3" t="str">
        <f t="shared" si="1520"/>
        <v>No</v>
      </c>
      <c r="AR2399" s="3" t="str">
        <f t="shared" si="1521"/>
        <v>No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 t="s">
        <v>6634</v>
      </c>
      <c r="AZ2399">
        <v>0</v>
      </c>
      <c r="BA2399">
        <v>0</v>
      </c>
      <c r="BB2399" t="s">
        <v>6616</v>
      </c>
      <c r="BC2399">
        <v>0</v>
      </c>
      <c r="BD2399" s="4" t="str">
        <f t="shared" si="1522"/>
        <v>No</v>
      </c>
      <c r="BE2399" t="s">
        <v>6640</v>
      </c>
      <c r="BF2399" s="3" t="str">
        <f t="shared" si="1523"/>
        <v>No</v>
      </c>
      <c r="BG2399" t="s">
        <v>6645</v>
      </c>
      <c r="BH2399" s="3" t="str">
        <f t="shared" si="1524"/>
        <v>1441 N FLETCHER AV</v>
      </c>
      <c r="BI2399" s="3" t="str">
        <f t="shared" si="1525"/>
        <v>Fernandina Beach</v>
      </c>
      <c r="BJ2399" s="3" t="str">
        <f t="shared" si="1526"/>
        <v>Florida</v>
      </c>
      <c r="BK2399" s="3">
        <f t="shared" si="1527"/>
        <v>32034</v>
      </c>
      <c r="BL2399" s="3" t="str">
        <f t="shared" si="1528"/>
        <v>1441 N FLETCHER AV FERNANDINA BEACH FL 32034</v>
      </c>
      <c r="BM2399" s="3" t="str">
        <f t="shared" si="1529"/>
        <v/>
      </c>
      <c r="BN2399" s="3" t="str">
        <f t="shared" si="1530"/>
        <v>Pass</v>
      </c>
      <c r="BO2399" s="3" t="str">
        <f t="shared" si="1531"/>
        <v>No</v>
      </c>
      <c r="BP2399" s="3" t="str">
        <f t="shared" si="1532"/>
        <v>FV&lt;$10K</v>
      </c>
      <c r="BQ2399" t="s">
        <v>6650</v>
      </c>
      <c r="BR2399" s="3" t="str">
        <f t="shared" si="1533"/>
        <v>No, &lt; $20K Lien</v>
      </c>
      <c r="BS2399" s="3" t="str">
        <f t="shared" si="1534"/>
        <v>No, Lien &lt; $20K</v>
      </c>
      <c r="BT2399" t="s">
        <v>6650</v>
      </c>
      <c r="BU2399" s="3" t="str">
        <f t="shared" si="1535"/>
        <v>No</v>
      </c>
      <c r="BV2399" s="3" t="str">
        <f t="shared" si="1536"/>
        <v>No</v>
      </c>
      <c r="BW2399" s="3">
        <f t="shared" si="1537"/>
        <v>0</v>
      </c>
      <c r="BX2399" s="3" t="str">
        <f t="shared" si="1538"/>
        <v>No</v>
      </c>
      <c r="BY2399" s="3">
        <f t="shared" si="1539"/>
        <v>150000</v>
      </c>
      <c r="BZ2399">
        <v>1</v>
      </c>
      <c r="CA2399" s="3">
        <f t="shared" si="1540"/>
        <v>150000</v>
      </c>
      <c r="CC2399" s="3">
        <f t="shared" si="1541"/>
        <v>0</v>
      </c>
      <c r="CD2399" s="3">
        <f t="shared" si="1542"/>
        <v>0</v>
      </c>
      <c r="CE2399" s="3" t="str">
        <f t="shared" si="1543"/>
        <v/>
      </c>
      <c r="CF2399" s="3" t="e">
        <f>HLOOKUP(CE2399,'Valuation Data'!$D$2:$K$5,4,FALSE)</f>
        <v>#N/A</v>
      </c>
      <c r="CG2399" s="3">
        <f t="shared" si="1544"/>
        <v>150000</v>
      </c>
      <c r="CH2399" s="3" t="str">
        <f t="shared" si="1545"/>
        <v>No</v>
      </c>
      <c r="CI2399" s="3" t="str">
        <f>VLOOKUP(R2399,'Use Codes &amp; County Type'!A:D,4,FALSE)</f>
        <v>V</v>
      </c>
      <c r="CJ2399" s="3" t="str">
        <f t="shared" si="1546"/>
        <v>Yes</v>
      </c>
      <c r="CK2399" s="3" t="str">
        <f t="shared" si="1547"/>
        <v>No</v>
      </c>
      <c r="CL2399" s="3">
        <f t="shared" si="1548"/>
        <v>0</v>
      </c>
      <c r="CM2399" s="3">
        <f t="shared" si="1549"/>
        <v>0</v>
      </c>
      <c r="CN2399" s="3">
        <f t="shared" si="1550"/>
        <v>13061.12</v>
      </c>
      <c r="CO2399" s="3">
        <f t="shared" si="1551"/>
        <v>-13061.12</v>
      </c>
      <c r="CP2399" s="3">
        <f t="shared" si="1552"/>
        <v>8.7074133333333345E-2</v>
      </c>
      <c r="CR2399" s="3" t="str">
        <f t="shared" si="1553"/>
        <v>No</v>
      </c>
      <c r="CV2399" s="3" t="str">
        <f t="shared" si="1554"/>
        <v>Vacant, No Sales Data</v>
      </c>
      <c r="CW2399" s="3">
        <f t="shared" si="1555"/>
        <v>2398</v>
      </c>
      <c r="CX2399" s="3">
        <f t="shared" si="1556"/>
        <v>3265.28</v>
      </c>
      <c r="CY2399" s="3" t="str">
        <f t="shared" si="1557"/>
        <v>Ok</v>
      </c>
      <c r="CZ2399">
        <v>0</v>
      </c>
      <c r="DA2399">
        <v>0</v>
      </c>
    </row>
    <row r="2400" spans="1:105" x14ac:dyDescent="0.25">
      <c r="A2400">
        <v>2399</v>
      </c>
      <c r="B2400" t="s">
        <v>3</v>
      </c>
      <c r="C2400" t="s">
        <v>2508</v>
      </c>
      <c r="D2400">
        <v>4925</v>
      </c>
      <c r="E2400">
        <v>2017</v>
      </c>
      <c r="F2400">
        <v>4925</v>
      </c>
      <c r="G2400">
        <v>4925</v>
      </c>
      <c r="H2400" s="3">
        <f t="shared" si="1517"/>
        <v>0</v>
      </c>
      <c r="I2400">
        <v>2168</v>
      </c>
      <c r="J2400" t="s">
        <v>2736</v>
      </c>
      <c r="K2400" t="s">
        <v>2738</v>
      </c>
      <c r="L2400">
        <v>32034</v>
      </c>
      <c r="M2400" t="s">
        <v>4581</v>
      </c>
      <c r="N2400" t="s">
        <v>4761</v>
      </c>
      <c r="O2400">
        <v>-81.438215087924206</v>
      </c>
      <c r="P2400">
        <v>30.6364774462341</v>
      </c>
      <c r="Q2400" t="s">
        <v>6399</v>
      </c>
      <c r="R2400">
        <v>4</v>
      </c>
      <c r="S2400" t="s">
        <v>6573</v>
      </c>
      <c r="T2400">
        <v>1004</v>
      </c>
      <c r="U2400" t="s">
        <v>6609</v>
      </c>
      <c r="V2400">
        <v>2017</v>
      </c>
      <c r="W2400">
        <v>227000</v>
      </c>
      <c r="X2400">
        <v>2017</v>
      </c>
      <c r="Y2400">
        <v>227000</v>
      </c>
      <c r="Z2400">
        <v>4524.2700000000004</v>
      </c>
      <c r="AA2400" s="3">
        <f t="shared" si="1518"/>
        <v>0.91863350253807119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 s="3" t="str">
        <f t="shared" si="1519"/>
        <v>No</v>
      </c>
      <c r="AQ2400" s="3" t="str">
        <f t="shared" si="1520"/>
        <v>No</v>
      </c>
      <c r="AR2400" s="3" t="str">
        <f t="shared" si="1521"/>
        <v>No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 t="s">
        <v>6634</v>
      </c>
      <c r="AZ2400">
        <v>0</v>
      </c>
      <c r="BA2400">
        <v>0</v>
      </c>
      <c r="BB2400" t="s">
        <v>6616</v>
      </c>
      <c r="BC2400">
        <v>0</v>
      </c>
      <c r="BD2400" s="4" t="str">
        <f t="shared" si="1522"/>
        <v>No</v>
      </c>
      <c r="BE2400" t="s">
        <v>6640</v>
      </c>
      <c r="BF2400" s="3" t="str">
        <f t="shared" si="1523"/>
        <v>No</v>
      </c>
      <c r="BG2400" t="s">
        <v>6645</v>
      </c>
      <c r="BH2400" s="3" t="str">
        <f t="shared" si="1524"/>
        <v>2168 1ST AVE A</v>
      </c>
      <c r="BI2400" s="3" t="str">
        <f t="shared" si="1525"/>
        <v>Fernandina Beach</v>
      </c>
      <c r="BJ2400" s="3" t="str">
        <f t="shared" si="1526"/>
        <v>Florida</v>
      </c>
      <c r="BK2400" s="3">
        <f t="shared" si="1527"/>
        <v>32034</v>
      </c>
      <c r="BL2400" s="3" t="str">
        <f t="shared" si="1528"/>
        <v>2168 1ST AVE A FERNANDINA BEACH FL 32034</v>
      </c>
      <c r="BM2400" s="3" t="str">
        <f t="shared" si="1529"/>
        <v/>
      </c>
      <c r="BN2400" s="3" t="str">
        <f t="shared" si="1530"/>
        <v>Pass</v>
      </c>
      <c r="BO2400" s="3" t="str">
        <f t="shared" si="1531"/>
        <v>No</v>
      </c>
      <c r="BP2400" s="3" t="str">
        <f t="shared" si="1532"/>
        <v>FV&lt;$10K</v>
      </c>
      <c r="BQ2400" t="s">
        <v>6650</v>
      </c>
      <c r="BR2400" s="3" t="str">
        <f t="shared" si="1533"/>
        <v>No, &lt; $20K Lien</v>
      </c>
      <c r="BS2400" s="3" t="str">
        <f t="shared" si="1534"/>
        <v>No, Lien &lt; $20K</v>
      </c>
      <c r="BT2400" t="s">
        <v>6650</v>
      </c>
      <c r="BU2400" s="3" t="str">
        <f t="shared" si="1535"/>
        <v>No</v>
      </c>
      <c r="BV2400" s="3" t="str">
        <f t="shared" si="1536"/>
        <v>No</v>
      </c>
      <c r="BW2400" s="3">
        <f t="shared" si="1537"/>
        <v>0</v>
      </c>
      <c r="BX2400" s="3" t="str">
        <f t="shared" si="1538"/>
        <v>No</v>
      </c>
      <c r="BY2400" s="3">
        <f t="shared" si="1539"/>
        <v>227000</v>
      </c>
      <c r="BZ2400">
        <v>1</v>
      </c>
      <c r="CA2400" s="3">
        <f t="shared" si="1540"/>
        <v>227000</v>
      </c>
      <c r="CC2400" s="3">
        <f t="shared" si="1541"/>
        <v>0</v>
      </c>
      <c r="CD2400" s="3">
        <f t="shared" si="1542"/>
        <v>0</v>
      </c>
      <c r="CE2400" s="3" t="str">
        <f t="shared" si="1543"/>
        <v/>
      </c>
      <c r="CF2400" s="3" t="e">
        <f>HLOOKUP(CE2400,'Valuation Data'!$D$2:$K$5,4,FALSE)</f>
        <v>#N/A</v>
      </c>
      <c r="CG2400" s="3">
        <f t="shared" si="1544"/>
        <v>227000</v>
      </c>
      <c r="CH2400" s="3" t="str">
        <f t="shared" si="1545"/>
        <v>No</v>
      </c>
      <c r="CI2400" s="3" t="str">
        <f>VLOOKUP(R2400,'Use Codes &amp; County Type'!A:D,4,FALSE)</f>
        <v>R</v>
      </c>
      <c r="CJ2400" s="3" t="str">
        <f t="shared" si="1546"/>
        <v>No</v>
      </c>
      <c r="CK2400" s="3" t="str">
        <f t="shared" si="1547"/>
        <v>No</v>
      </c>
      <c r="CL2400" s="3">
        <f t="shared" si="1548"/>
        <v>0.35</v>
      </c>
      <c r="CM2400" s="3">
        <f t="shared" si="1549"/>
        <v>79450</v>
      </c>
      <c r="CN2400" s="3">
        <f t="shared" si="1550"/>
        <v>19700</v>
      </c>
      <c r="CO2400" s="3">
        <f t="shared" si="1551"/>
        <v>59750</v>
      </c>
      <c r="CP2400" s="3">
        <f t="shared" si="1552"/>
        <v>8.6784140969162996E-2</v>
      </c>
      <c r="CR2400" s="3" t="str">
        <f t="shared" si="1553"/>
        <v>No</v>
      </c>
      <c r="CV2400" s="3" t="str">
        <f t="shared" si="1554"/>
        <v>*Bid</v>
      </c>
      <c r="CW2400" s="3">
        <f t="shared" si="1555"/>
        <v>2399</v>
      </c>
      <c r="CX2400" s="3">
        <f t="shared" si="1556"/>
        <v>4925</v>
      </c>
      <c r="CY2400" s="3" t="str">
        <f t="shared" si="1557"/>
        <v>Ok</v>
      </c>
      <c r="CZ2400">
        <v>0</v>
      </c>
      <c r="DA2400">
        <v>0</v>
      </c>
    </row>
    <row r="2401" spans="1:105" x14ac:dyDescent="0.25">
      <c r="A2401">
        <v>2400</v>
      </c>
      <c r="B2401" t="s">
        <v>3</v>
      </c>
      <c r="C2401" t="s">
        <v>2509</v>
      </c>
      <c r="D2401">
        <v>4925</v>
      </c>
      <c r="E2401">
        <v>2017</v>
      </c>
      <c r="F2401">
        <v>4925</v>
      </c>
      <c r="G2401">
        <v>4925</v>
      </c>
      <c r="H2401" s="3">
        <f t="shared" si="1517"/>
        <v>0</v>
      </c>
      <c r="I2401">
        <v>2168</v>
      </c>
      <c r="J2401" t="s">
        <v>2736</v>
      </c>
      <c r="K2401" t="s">
        <v>2738</v>
      </c>
      <c r="L2401">
        <v>32034</v>
      </c>
      <c r="M2401" t="s">
        <v>4582</v>
      </c>
      <c r="N2401" t="s">
        <v>4761</v>
      </c>
      <c r="O2401">
        <v>-81.438215087924206</v>
      </c>
      <c r="P2401">
        <v>30.6364774462341</v>
      </c>
      <c r="Q2401" t="s">
        <v>6399</v>
      </c>
      <c r="R2401">
        <v>4</v>
      </c>
      <c r="S2401" t="s">
        <v>6573</v>
      </c>
      <c r="T2401">
        <v>1004</v>
      </c>
      <c r="U2401" t="s">
        <v>6609</v>
      </c>
      <c r="V2401">
        <v>2017</v>
      </c>
      <c r="W2401">
        <v>227000</v>
      </c>
      <c r="X2401">
        <v>2017</v>
      </c>
      <c r="Y2401">
        <v>227000</v>
      </c>
      <c r="Z2401">
        <v>4524.2700000000004</v>
      </c>
      <c r="AA2401" s="3">
        <f t="shared" si="1518"/>
        <v>0.91863350253807119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 s="3" t="str">
        <f t="shared" si="1519"/>
        <v>No</v>
      </c>
      <c r="AQ2401" s="3" t="str">
        <f t="shared" si="1520"/>
        <v>No</v>
      </c>
      <c r="AR2401" s="3" t="str">
        <f t="shared" si="1521"/>
        <v>No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 t="s">
        <v>6634</v>
      </c>
      <c r="AZ2401">
        <v>0</v>
      </c>
      <c r="BA2401">
        <v>0</v>
      </c>
      <c r="BB2401" t="s">
        <v>6616</v>
      </c>
      <c r="BC2401">
        <v>0</v>
      </c>
      <c r="BD2401" s="4" t="str">
        <f t="shared" si="1522"/>
        <v>No</v>
      </c>
      <c r="BE2401" t="s">
        <v>6640</v>
      </c>
      <c r="BF2401" s="3" t="str">
        <f t="shared" si="1523"/>
        <v>No</v>
      </c>
      <c r="BG2401" t="s">
        <v>6645</v>
      </c>
      <c r="BH2401" s="3" t="str">
        <f t="shared" si="1524"/>
        <v>2168 1ST AVE B</v>
      </c>
      <c r="BI2401" s="3" t="str">
        <f t="shared" si="1525"/>
        <v>Fernandina Beach</v>
      </c>
      <c r="BJ2401" s="3" t="str">
        <f t="shared" si="1526"/>
        <v>Florida</v>
      </c>
      <c r="BK2401" s="3">
        <f t="shared" si="1527"/>
        <v>32034</v>
      </c>
      <c r="BL2401" s="3" t="str">
        <f t="shared" si="1528"/>
        <v>2168 1ST AVE B FERNANDINA BEACH FL 32034</v>
      </c>
      <c r="BM2401" s="3" t="str">
        <f t="shared" si="1529"/>
        <v/>
      </c>
      <c r="BN2401" s="3" t="str">
        <f t="shared" si="1530"/>
        <v>Pass</v>
      </c>
      <c r="BO2401" s="3" t="str">
        <f t="shared" si="1531"/>
        <v>No</v>
      </c>
      <c r="BP2401" s="3" t="str">
        <f t="shared" si="1532"/>
        <v>FV&lt;$10K</v>
      </c>
      <c r="BQ2401" t="s">
        <v>6650</v>
      </c>
      <c r="BR2401" s="3" t="str">
        <f t="shared" si="1533"/>
        <v>No, &lt; $20K Lien</v>
      </c>
      <c r="BS2401" s="3" t="str">
        <f t="shared" si="1534"/>
        <v>No, Lien &lt; $20K</v>
      </c>
      <c r="BT2401" t="s">
        <v>6650</v>
      </c>
      <c r="BU2401" s="3" t="str">
        <f t="shared" si="1535"/>
        <v>No</v>
      </c>
      <c r="BV2401" s="3" t="str">
        <f t="shared" si="1536"/>
        <v>No</v>
      </c>
      <c r="BW2401" s="3">
        <f t="shared" si="1537"/>
        <v>0</v>
      </c>
      <c r="BX2401" s="3" t="str">
        <f t="shared" si="1538"/>
        <v>No</v>
      </c>
      <c r="BY2401" s="3">
        <f t="shared" si="1539"/>
        <v>227000</v>
      </c>
      <c r="BZ2401">
        <v>1</v>
      </c>
      <c r="CA2401" s="3">
        <f t="shared" si="1540"/>
        <v>227000</v>
      </c>
      <c r="CC2401" s="3">
        <f t="shared" si="1541"/>
        <v>0</v>
      </c>
      <c r="CD2401" s="3">
        <f t="shared" si="1542"/>
        <v>0</v>
      </c>
      <c r="CE2401" s="3" t="str">
        <f t="shared" si="1543"/>
        <v/>
      </c>
      <c r="CF2401" s="3" t="e">
        <f>HLOOKUP(CE2401,'Valuation Data'!$D$2:$K$5,4,FALSE)</f>
        <v>#N/A</v>
      </c>
      <c r="CG2401" s="3">
        <f t="shared" si="1544"/>
        <v>227000</v>
      </c>
      <c r="CH2401" s="3" t="str">
        <f t="shared" si="1545"/>
        <v>No</v>
      </c>
      <c r="CI2401" s="3" t="str">
        <f>VLOOKUP(R2401,'Use Codes &amp; County Type'!A:D,4,FALSE)</f>
        <v>R</v>
      </c>
      <c r="CJ2401" s="3" t="str">
        <f t="shared" si="1546"/>
        <v>No</v>
      </c>
      <c r="CK2401" s="3" t="str">
        <f t="shared" si="1547"/>
        <v>No</v>
      </c>
      <c r="CL2401" s="3">
        <f t="shared" si="1548"/>
        <v>0.35</v>
      </c>
      <c r="CM2401" s="3">
        <f t="shared" si="1549"/>
        <v>79450</v>
      </c>
      <c r="CN2401" s="3">
        <f t="shared" si="1550"/>
        <v>19700</v>
      </c>
      <c r="CO2401" s="3">
        <f t="shared" si="1551"/>
        <v>59750</v>
      </c>
      <c r="CP2401" s="3">
        <f t="shared" si="1552"/>
        <v>8.6784140969162996E-2</v>
      </c>
      <c r="CR2401" s="3" t="str">
        <f t="shared" si="1553"/>
        <v>No</v>
      </c>
      <c r="CV2401" s="3" t="str">
        <f t="shared" si="1554"/>
        <v>*Bid</v>
      </c>
      <c r="CW2401" s="3">
        <f t="shared" si="1555"/>
        <v>2400</v>
      </c>
      <c r="CX2401" s="3">
        <f t="shared" si="1556"/>
        <v>4925</v>
      </c>
      <c r="CY2401" s="3" t="str">
        <f t="shared" si="1557"/>
        <v>Ok</v>
      </c>
      <c r="CZ2401">
        <v>0</v>
      </c>
      <c r="DA2401">
        <v>0</v>
      </c>
    </row>
    <row r="2402" spans="1:105" x14ac:dyDescent="0.25">
      <c r="A2402">
        <v>2401</v>
      </c>
      <c r="B2402" t="s">
        <v>3</v>
      </c>
      <c r="C2402" t="s">
        <v>2510</v>
      </c>
      <c r="D2402">
        <v>4622.72</v>
      </c>
      <c r="E2402">
        <v>2017</v>
      </c>
      <c r="F2402">
        <v>4622.72</v>
      </c>
      <c r="G2402">
        <v>4622.72</v>
      </c>
      <c r="H2402" s="3">
        <f t="shared" si="1517"/>
        <v>0</v>
      </c>
      <c r="I2402">
        <v>138</v>
      </c>
      <c r="J2402" t="s">
        <v>2736</v>
      </c>
      <c r="K2402" t="s">
        <v>2738</v>
      </c>
      <c r="L2402">
        <v>32034</v>
      </c>
      <c r="M2402" t="s">
        <v>4583</v>
      </c>
      <c r="N2402" t="s">
        <v>4761</v>
      </c>
      <c r="O2402">
        <v>-81.443528848658005</v>
      </c>
      <c r="P2402">
        <v>30.620627051655099</v>
      </c>
      <c r="Q2402" t="s">
        <v>6400</v>
      </c>
      <c r="R2402">
        <v>1</v>
      </c>
      <c r="S2402" t="s">
        <v>6539</v>
      </c>
      <c r="T2402">
        <v>1001</v>
      </c>
      <c r="U2402" t="s">
        <v>6582</v>
      </c>
      <c r="V2402">
        <v>2017</v>
      </c>
      <c r="W2402">
        <v>212977</v>
      </c>
      <c r="X2402">
        <v>2017</v>
      </c>
      <c r="Y2402">
        <v>212977</v>
      </c>
      <c r="Z2402">
        <v>4244.7700000000004</v>
      </c>
      <c r="AA2402" s="3">
        <f t="shared" si="1518"/>
        <v>0.91824077599335463</v>
      </c>
      <c r="AB2402" t="s">
        <v>6616</v>
      </c>
      <c r="AI2402" t="s">
        <v>6618</v>
      </c>
      <c r="AJ2402" t="s">
        <v>6618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 s="3" t="str">
        <f t="shared" si="1519"/>
        <v>No</v>
      </c>
      <c r="AQ2402" s="3" t="str">
        <f t="shared" si="1520"/>
        <v>No</v>
      </c>
      <c r="AR2402" s="3" t="str">
        <f t="shared" si="1521"/>
        <v>No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1</v>
      </c>
      <c r="AY2402" t="s">
        <v>6635</v>
      </c>
      <c r="AZ2402">
        <v>0</v>
      </c>
      <c r="BA2402">
        <v>1</v>
      </c>
      <c r="BB2402" t="s">
        <v>6616</v>
      </c>
      <c r="BC2402" t="s">
        <v>6616</v>
      </c>
      <c r="BD2402" s="4" t="str">
        <f t="shared" si="1522"/>
        <v>No</v>
      </c>
      <c r="BE2402" t="s">
        <v>6640</v>
      </c>
      <c r="BF2402" s="3" t="str">
        <f t="shared" si="1523"/>
        <v>No</v>
      </c>
      <c r="BG2402" t="s">
        <v>6645</v>
      </c>
      <c r="BH2402" s="3" t="str">
        <f t="shared" si="1524"/>
        <v>138 OCEAN RIDGE DR</v>
      </c>
      <c r="BI2402" s="3" t="str">
        <f t="shared" si="1525"/>
        <v>Fernandina Beach</v>
      </c>
      <c r="BJ2402" s="3" t="str">
        <f t="shared" si="1526"/>
        <v>Florida</v>
      </c>
      <c r="BK2402" s="3">
        <f t="shared" si="1527"/>
        <v>32034</v>
      </c>
      <c r="BL2402" s="3" t="str">
        <f t="shared" si="1528"/>
        <v>138 OCEAN RIDGE DR FERNANDINA BEACH FL 32034</v>
      </c>
      <c r="BM2402" s="3" t="str">
        <f t="shared" si="1529"/>
        <v/>
      </c>
      <c r="BN2402" s="3" t="str">
        <f t="shared" si="1530"/>
        <v>Pass</v>
      </c>
      <c r="BO2402" s="3" t="str">
        <f t="shared" si="1531"/>
        <v>No</v>
      </c>
      <c r="BP2402" s="3" t="str">
        <f t="shared" si="1532"/>
        <v>FV&lt;$10K</v>
      </c>
      <c r="BQ2402" t="s">
        <v>6650</v>
      </c>
      <c r="BR2402" s="3" t="str">
        <f t="shared" si="1533"/>
        <v>No, &lt; $20K Lien</v>
      </c>
      <c r="BS2402" s="3" t="str">
        <f t="shared" si="1534"/>
        <v>No, Lien &lt; $20K</v>
      </c>
      <c r="BT2402" t="s">
        <v>6650</v>
      </c>
      <c r="BU2402" s="3" t="str">
        <f t="shared" si="1535"/>
        <v>No</v>
      </c>
      <c r="BV2402" s="3" t="str">
        <f t="shared" si="1536"/>
        <v>No</v>
      </c>
      <c r="BW2402" s="3">
        <f t="shared" si="1537"/>
        <v>1</v>
      </c>
      <c r="BX2402" s="3" t="str">
        <f t="shared" si="1538"/>
        <v>No</v>
      </c>
      <c r="BY2402" s="3">
        <f t="shared" si="1539"/>
        <v>212977</v>
      </c>
      <c r="BZ2402">
        <v>1</v>
      </c>
      <c r="CA2402" s="3">
        <f t="shared" si="1540"/>
        <v>212977</v>
      </c>
      <c r="CC2402" s="3">
        <f t="shared" si="1541"/>
        <v>0</v>
      </c>
      <c r="CD2402" s="3">
        <f t="shared" si="1542"/>
        <v>0</v>
      </c>
      <c r="CE2402" s="3" t="str">
        <f t="shared" si="1543"/>
        <v/>
      </c>
      <c r="CF2402" s="3" t="e">
        <f>HLOOKUP(CE2402,'Valuation Data'!$D$2:$K$5,4,FALSE)</f>
        <v>#N/A</v>
      </c>
      <c r="CG2402" s="3">
        <f t="shared" si="1544"/>
        <v>212977</v>
      </c>
      <c r="CH2402" s="3" t="str">
        <f t="shared" si="1545"/>
        <v>No</v>
      </c>
      <c r="CI2402" s="3" t="str">
        <f>VLOOKUP(R2402,'Use Codes &amp; County Type'!A:D,4,FALSE)</f>
        <v>S</v>
      </c>
      <c r="CJ2402" s="3" t="str">
        <f t="shared" si="1546"/>
        <v>No</v>
      </c>
      <c r="CK2402" s="3" t="str">
        <f t="shared" si="1547"/>
        <v>No</v>
      </c>
      <c r="CL2402" s="3">
        <f t="shared" si="1548"/>
        <v>0.35</v>
      </c>
      <c r="CM2402" s="3">
        <f t="shared" si="1549"/>
        <v>74541.95</v>
      </c>
      <c r="CN2402" s="3">
        <f t="shared" si="1550"/>
        <v>23113.600000000002</v>
      </c>
      <c r="CO2402" s="3">
        <f t="shared" si="1551"/>
        <v>51428.349999999991</v>
      </c>
      <c r="CP2402" s="3">
        <f t="shared" si="1552"/>
        <v>0.10852627279001958</v>
      </c>
      <c r="CR2402" s="3" t="str">
        <f t="shared" si="1553"/>
        <v>No</v>
      </c>
      <c r="CV2402" s="3" t="str">
        <f t="shared" si="1554"/>
        <v>*Bid</v>
      </c>
      <c r="CW2402" s="3">
        <f t="shared" si="1555"/>
        <v>2401</v>
      </c>
      <c r="CX2402" s="3">
        <f t="shared" si="1556"/>
        <v>4622.72</v>
      </c>
      <c r="CY2402" s="3" t="str">
        <f t="shared" si="1557"/>
        <v>Ok</v>
      </c>
      <c r="CZ2402">
        <v>0</v>
      </c>
      <c r="DA2402">
        <v>0</v>
      </c>
    </row>
    <row r="2403" spans="1:105" x14ac:dyDescent="0.25">
      <c r="A2403">
        <v>2402</v>
      </c>
      <c r="B2403" t="s">
        <v>3</v>
      </c>
      <c r="C2403" t="s">
        <v>2511</v>
      </c>
      <c r="D2403">
        <v>3262.8</v>
      </c>
      <c r="E2403">
        <v>2017</v>
      </c>
      <c r="F2403">
        <v>3262.8</v>
      </c>
      <c r="G2403">
        <v>3262.8</v>
      </c>
      <c r="H2403" s="3">
        <f t="shared" si="1517"/>
        <v>0</v>
      </c>
      <c r="I2403">
        <v>990</v>
      </c>
      <c r="J2403" t="s">
        <v>2736</v>
      </c>
      <c r="K2403" t="s">
        <v>2738</v>
      </c>
      <c r="L2403">
        <v>32034</v>
      </c>
      <c r="M2403" t="s">
        <v>4584</v>
      </c>
      <c r="N2403" t="s">
        <v>4761</v>
      </c>
      <c r="O2403">
        <v>-81.433560328645598</v>
      </c>
      <c r="P2403">
        <v>30.656914623982001</v>
      </c>
      <c r="Q2403" t="s">
        <v>6401</v>
      </c>
      <c r="R2403">
        <v>1</v>
      </c>
      <c r="S2403" t="s">
        <v>6539</v>
      </c>
      <c r="T2403">
        <v>1001</v>
      </c>
      <c r="U2403" t="s">
        <v>6582</v>
      </c>
      <c r="V2403">
        <v>2017</v>
      </c>
      <c r="W2403">
        <v>191610</v>
      </c>
      <c r="X2403">
        <v>2017</v>
      </c>
      <c r="Y2403">
        <v>272875</v>
      </c>
      <c r="Z2403">
        <v>2987.33</v>
      </c>
      <c r="AA2403" s="3">
        <f t="shared" si="1518"/>
        <v>0.91557251440480558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 s="3" t="str">
        <f t="shared" si="1519"/>
        <v>No</v>
      </c>
      <c r="AQ2403" s="3" t="str">
        <f t="shared" si="1520"/>
        <v>No</v>
      </c>
      <c r="AR2403" s="3" t="str">
        <f t="shared" si="1521"/>
        <v>No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 t="s">
        <v>6634</v>
      </c>
      <c r="AZ2403">
        <v>0</v>
      </c>
      <c r="BA2403">
        <v>0</v>
      </c>
      <c r="BB2403" t="s">
        <v>6617</v>
      </c>
      <c r="BC2403">
        <v>0</v>
      </c>
      <c r="BD2403" s="4" t="str">
        <f t="shared" si="1522"/>
        <v>No</v>
      </c>
      <c r="BE2403" t="s">
        <v>6640</v>
      </c>
      <c r="BF2403" s="3" t="str">
        <f t="shared" si="1523"/>
        <v>No</v>
      </c>
      <c r="BG2403" t="s">
        <v>6645</v>
      </c>
      <c r="BH2403" s="3" t="str">
        <f t="shared" si="1524"/>
        <v>990 OCEAN OVERLOOK DR</v>
      </c>
      <c r="BI2403" s="3" t="str">
        <f t="shared" si="1525"/>
        <v>Fernandina Beach</v>
      </c>
      <c r="BJ2403" s="3" t="str">
        <f t="shared" si="1526"/>
        <v>Florida</v>
      </c>
      <c r="BK2403" s="3">
        <f t="shared" si="1527"/>
        <v>32034</v>
      </c>
      <c r="BL2403" s="3" t="str">
        <f t="shared" si="1528"/>
        <v>990 OCEAN OVERLOOK DR FERNANDINA BEACH FL 32034</v>
      </c>
      <c r="BM2403" s="3" t="str">
        <f t="shared" si="1529"/>
        <v/>
      </c>
      <c r="BN2403" s="3" t="str">
        <f t="shared" si="1530"/>
        <v>Pass</v>
      </c>
      <c r="BO2403" s="3" t="str">
        <f t="shared" si="1531"/>
        <v>No</v>
      </c>
      <c r="BP2403" s="3" t="str">
        <f t="shared" si="1532"/>
        <v>FV&lt;$10K</v>
      </c>
      <c r="BQ2403" t="s">
        <v>6650</v>
      </c>
      <c r="BR2403" s="3" t="str">
        <f t="shared" si="1533"/>
        <v>No, &lt; $20K Lien</v>
      </c>
      <c r="BS2403" s="3" t="str">
        <f t="shared" si="1534"/>
        <v>No, Lien &lt; $20K</v>
      </c>
      <c r="BT2403" t="s">
        <v>6650</v>
      </c>
      <c r="BU2403" s="3" t="str">
        <f t="shared" si="1535"/>
        <v>No</v>
      </c>
      <c r="BV2403" s="3" t="str">
        <f t="shared" si="1536"/>
        <v>No</v>
      </c>
      <c r="BW2403" s="3">
        <f t="shared" si="1537"/>
        <v>0</v>
      </c>
      <c r="BX2403" s="3" t="str">
        <f t="shared" si="1538"/>
        <v>No</v>
      </c>
      <c r="BY2403" s="3">
        <f t="shared" si="1539"/>
        <v>191610</v>
      </c>
      <c r="BZ2403">
        <v>1</v>
      </c>
      <c r="CA2403" s="3">
        <f t="shared" si="1540"/>
        <v>191610</v>
      </c>
      <c r="CC2403" s="3">
        <f t="shared" si="1541"/>
        <v>0</v>
      </c>
      <c r="CD2403" s="3">
        <f t="shared" si="1542"/>
        <v>0</v>
      </c>
      <c r="CE2403" s="3" t="str">
        <f t="shared" si="1543"/>
        <v/>
      </c>
      <c r="CF2403" s="3" t="e">
        <f>HLOOKUP(CE2403,'Valuation Data'!$D$2:$K$5,4,FALSE)</f>
        <v>#N/A</v>
      </c>
      <c r="CG2403" s="3">
        <f t="shared" si="1544"/>
        <v>191610</v>
      </c>
      <c r="CH2403" s="3" t="str">
        <f t="shared" si="1545"/>
        <v>No</v>
      </c>
      <c r="CI2403" s="3" t="str">
        <f>VLOOKUP(R2403,'Use Codes &amp; County Type'!A:D,4,FALSE)</f>
        <v>S</v>
      </c>
      <c r="CJ2403" s="3" t="str">
        <f t="shared" si="1546"/>
        <v>No</v>
      </c>
      <c r="CK2403" s="3" t="str">
        <f t="shared" si="1547"/>
        <v>Yes</v>
      </c>
      <c r="CL2403" s="3">
        <f t="shared" si="1548"/>
        <v>0.67</v>
      </c>
      <c r="CM2403" s="3">
        <f t="shared" si="1549"/>
        <v>128378.70000000001</v>
      </c>
      <c r="CN2403" s="3">
        <f t="shared" si="1550"/>
        <v>13051.2</v>
      </c>
      <c r="CO2403" s="3">
        <f t="shared" si="1551"/>
        <v>115327.50000000001</v>
      </c>
      <c r="CP2403" s="3">
        <f t="shared" si="1552"/>
        <v>6.8113355252857374E-2</v>
      </c>
      <c r="CR2403" s="3" t="str">
        <f t="shared" si="1553"/>
        <v>No</v>
      </c>
      <c r="CV2403" s="3" t="str">
        <f t="shared" si="1554"/>
        <v>*Bid</v>
      </c>
      <c r="CW2403" s="3">
        <f t="shared" si="1555"/>
        <v>2402</v>
      </c>
      <c r="CX2403" s="3">
        <f t="shared" si="1556"/>
        <v>3262.8</v>
      </c>
      <c r="CY2403" s="3" t="str">
        <f t="shared" si="1557"/>
        <v>Ok</v>
      </c>
      <c r="CZ2403">
        <v>0</v>
      </c>
      <c r="DA2403">
        <v>0</v>
      </c>
    </row>
    <row r="2404" spans="1:105" x14ac:dyDescent="0.25">
      <c r="A2404">
        <v>2403</v>
      </c>
      <c r="B2404" t="s">
        <v>3</v>
      </c>
      <c r="C2404" t="s">
        <v>2512</v>
      </c>
      <c r="D2404">
        <v>791.37</v>
      </c>
      <c r="E2404">
        <v>2017</v>
      </c>
      <c r="F2404" t="e">
        <f>NA()</f>
        <v>#N/A</v>
      </c>
      <c r="G2404" t="e">
        <f>NA()</f>
        <v>#N/A</v>
      </c>
      <c r="H2404" s="3" t="e">
        <f t="shared" si="1517"/>
        <v>#N/A</v>
      </c>
      <c r="I2404" t="e">
        <f>NA()</f>
        <v>#N/A</v>
      </c>
      <c r="J2404" t="e">
        <f>NA()</f>
        <v>#N/A</v>
      </c>
      <c r="K2404" t="e">
        <f>NA()</f>
        <v>#N/A</v>
      </c>
      <c r="L2404" t="e">
        <f>NA()</f>
        <v>#N/A</v>
      </c>
      <c r="M2404" t="e">
        <f>NA()</f>
        <v>#N/A</v>
      </c>
      <c r="N2404" t="e">
        <f>NA()</f>
        <v>#N/A</v>
      </c>
      <c r="O2404" t="e">
        <f>NA()</f>
        <v>#N/A</v>
      </c>
      <c r="P2404" t="e">
        <f>NA()</f>
        <v>#N/A</v>
      </c>
      <c r="Q2404" t="e">
        <f>NA()</f>
        <v>#N/A</v>
      </c>
      <c r="R2404">
        <v>0</v>
      </c>
      <c r="S2404" t="s">
        <v>6538</v>
      </c>
      <c r="T2404" t="e">
        <f>NA()</f>
        <v>#N/A</v>
      </c>
      <c r="U2404" t="e">
        <f>NA()</f>
        <v>#N/A</v>
      </c>
      <c r="V2404">
        <v>2017</v>
      </c>
      <c r="W2404">
        <v>35229</v>
      </c>
      <c r="X2404" t="e">
        <f>NA()</f>
        <v>#N/A</v>
      </c>
      <c r="Y2404" t="e">
        <f>NA()</f>
        <v>#N/A</v>
      </c>
      <c r="Z2404" t="e">
        <f>NA()</f>
        <v>#N/A</v>
      </c>
      <c r="AA2404" s="3">
        <f t="shared" si="1518"/>
        <v>0</v>
      </c>
      <c r="AI2404" t="e">
        <f>NA()</f>
        <v>#N/A</v>
      </c>
      <c r="AJ2404" t="e">
        <f>NA()</f>
        <v>#N/A</v>
      </c>
      <c r="AK2404" t="e">
        <f>NA()</f>
        <v>#N/A</v>
      </c>
      <c r="AL2404" t="e">
        <f>NA()</f>
        <v>#N/A</v>
      </c>
      <c r="AM2404" t="e">
        <f>NA()</f>
        <v>#N/A</v>
      </c>
      <c r="AN2404" t="e">
        <f>NA()</f>
        <v>#N/A</v>
      </c>
      <c r="AO2404" t="e">
        <f>NA()</f>
        <v>#N/A</v>
      </c>
      <c r="AP2404" s="3" t="str">
        <f t="shared" si="1519"/>
        <v>No</v>
      </c>
      <c r="AQ2404" s="3" t="str">
        <f t="shared" si="1520"/>
        <v>No</v>
      </c>
      <c r="AR2404" s="3" t="str">
        <f t="shared" si="1521"/>
        <v>No</v>
      </c>
      <c r="AS2404" t="e">
        <f>NA()</f>
        <v>#N/A</v>
      </c>
      <c r="AT2404" t="e">
        <f>NA()</f>
        <v>#N/A</v>
      </c>
      <c r="AU2404" t="e">
        <f>NA()</f>
        <v>#N/A</v>
      </c>
      <c r="AV2404" t="e">
        <f>NA()</f>
        <v>#N/A</v>
      </c>
      <c r="AW2404" t="e">
        <f>NA()</f>
        <v>#N/A</v>
      </c>
      <c r="AX2404" t="e">
        <f>NA()</f>
        <v>#N/A</v>
      </c>
      <c r="AY2404" t="e">
        <f>NA()</f>
        <v>#N/A</v>
      </c>
      <c r="AZ2404" t="e">
        <f>NA()</f>
        <v>#N/A</v>
      </c>
      <c r="BA2404">
        <v>0</v>
      </c>
      <c r="BB2404" t="s">
        <v>6616</v>
      </c>
      <c r="BC2404" t="e">
        <f>NA()</f>
        <v>#N/A</v>
      </c>
      <c r="BD2404" s="4" t="str">
        <f t="shared" si="1522"/>
        <v>No</v>
      </c>
      <c r="BE2404" t="e">
        <f>NA()</f>
        <v>#N/A</v>
      </c>
      <c r="BF2404" s="3" t="str">
        <f t="shared" si="1523"/>
        <v>No</v>
      </c>
      <c r="BG2404" t="e">
        <f>NA()</f>
        <v>#N/A</v>
      </c>
      <c r="BH2404" s="3" t="e">
        <f t="shared" si="1524"/>
        <v>#N/A</v>
      </c>
      <c r="BI2404" s="3" t="e">
        <f t="shared" si="1525"/>
        <v>#N/A</v>
      </c>
      <c r="BJ2404" s="3" t="e">
        <f t="shared" si="1526"/>
        <v>#N/A</v>
      </c>
      <c r="BK2404" s="3" t="e">
        <f t="shared" si="1527"/>
        <v>#N/A</v>
      </c>
      <c r="BL2404" s="3" t="e">
        <f t="shared" si="1528"/>
        <v>#N/A</v>
      </c>
      <c r="BM2404" s="3" t="e">
        <f t="shared" si="1529"/>
        <v>#N/A</v>
      </c>
      <c r="BN2404" s="3" t="str">
        <f t="shared" si="1530"/>
        <v>Pass</v>
      </c>
      <c r="BO2404" s="3" t="e">
        <f t="shared" si="1531"/>
        <v>#N/A</v>
      </c>
      <c r="BP2404" s="3" t="str">
        <f t="shared" si="1532"/>
        <v>FV&lt;$10K</v>
      </c>
      <c r="BQ2404" t="s">
        <v>6650</v>
      </c>
      <c r="BR2404" s="3" t="str">
        <f t="shared" si="1533"/>
        <v>No, &lt; $20K Lien</v>
      </c>
      <c r="BS2404" s="3" t="str">
        <f t="shared" si="1534"/>
        <v>No, Lien &lt; $20K</v>
      </c>
      <c r="BT2404" t="s">
        <v>6650</v>
      </c>
      <c r="BU2404" s="3" t="str">
        <f t="shared" si="1535"/>
        <v>No</v>
      </c>
      <c r="BV2404" s="3" t="str">
        <f t="shared" si="1536"/>
        <v>No</v>
      </c>
      <c r="BW2404" s="3">
        <f t="shared" si="1537"/>
        <v>0</v>
      </c>
      <c r="BX2404" s="3" t="str">
        <f t="shared" si="1538"/>
        <v>No</v>
      </c>
      <c r="BY2404" s="3">
        <f t="shared" si="1539"/>
        <v>35229</v>
      </c>
      <c r="BZ2404">
        <v>1</v>
      </c>
      <c r="CA2404" s="3">
        <f t="shared" si="1540"/>
        <v>35229</v>
      </c>
      <c r="CC2404" s="3" t="e">
        <f t="shared" si="1541"/>
        <v>#N/A</v>
      </c>
      <c r="CD2404" s="3" t="e">
        <f t="shared" si="1542"/>
        <v>#N/A</v>
      </c>
      <c r="CE2404" s="3" t="str">
        <f t="shared" si="1543"/>
        <v/>
      </c>
      <c r="CF2404" s="3" t="e">
        <f>HLOOKUP(CE2404,'Valuation Data'!$D$2:$K$5,4,FALSE)</f>
        <v>#N/A</v>
      </c>
      <c r="CG2404" s="3">
        <f t="shared" si="1544"/>
        <v>35229</v>
      </c>
      <c r="CH2404" s="3" t="str">
        <f t="shared" si="1545"/>
        <v>No</v>
      </c>
      <c r="CI2404" s="3" t="str">
        <f>VLOOKUP(R2404,'Use Codes &amp; County Type'!A:D,4,FALSE)</f>
        <v>V</v>
      </c>
      <c r="CJ2404" s="3" t="str">
        <f t="shared" si="1546"/>
        <v>Yes</v>
      </c>
      <c r="CK2404" s="3" t="str">
        <f t="shared" si="1547"/>
        <v>No</v>
      </c>
      <c r="CL2404" s="3">
        <f t="shared" si="1548"/>
        <v>0</v>
      </c>
      <c r="CM2404" s="3">
        <f t="shared" si="1549"/>
        <v>0</v>
      </c>
      <c r="CN2404" s="3" t="e">
        <f t="shared" si="1550"/>
        <v>#N/A</v>
      </c>
      <c r="CO2404" s="3" t="e">
        <f t="shared" si="1551"/>
        <v>#N/A</v>
      </c>
      <c r="CP2404" s="3" t="e">
        <f t="shared" si="1552"/>
        <v>#N/A</v>
      </c>
      <c r="CR2404" s="3" t="str">
        <f t="shared" si="1553"/>
        <v>No</v>
      </c>
      <c r="CV2404" s="3" t="str">
        <f t="shared" si="1554"/>
        <v>Vacant, No Sales Data</v>
      </c>
      <c r="CW2404" s="3">
        <f t="shared" si="1555"/>
        <v>2403</v>
      </c>
      <c r="CX2404" s="3">
        <f t="shared" si="1556"/>
        <v>791.37</v>
      </c>
      <c r="CY2404" s="3" t="str">
        <f t="shared" si="1557"/>
        <v>Ok</v>
      </c>
      <c r="CZ2404" t="e">
        <f>NA()</f>
        <v>#N/A</v>
      </c>
      <c r="DA2404" t="e">
        <f>NA()</f>
        <v>#N/A</v>
      </c>
    </row>
    <row r="2405" spans="1:105" x14ac:dyDescent="0.25">
      <c r="A2405">
        <v>2404</v>
      </c>
      <c r="B2405" t="s">
        <v>3</v>
      </c>
      <c r="C2405" t="s">
        <v>2513</v>
      </c>
      <c r="D2405">
        <v>1237.3699999999999</v>
      </c>
      <c r="E2405">
        <v>2017</v>
      </c>
      <c r="F2405">
        <v>1237.3699999999999</v>
      </c>
      <c r="G2405">
        <v>1237.3699999999999</v>
      </c>
      <c r="H2405" s="3">
        <f t="shared" si="1517"/>
        <v>0</v>
      </c>
      <c r="I2405">
        <v>1132</v>
      </c>
      <c r="J2405" t="s">
        <v>2736</v>
      </c>
      <c r="K2405" t="s">
        <v>2738</v>
      </c>
      <c r="L2405">
        <v>32034</v>
      </c>
      <c r="M2405" t="s">
        <v>4585</v>
      </c>
      <c r="N2405" t="s">
        <v>4761</v>
      </c>
      <c r="O2405">
        <v>0</v>
      </c>
      <c r="P2405">
        <v>0</v>
      </c>
      <c r="Q2405" t="s">
        <v>6402</v>
      </c>
      <c r="R2405">
        <v>0</v>
      </c>
      <c r="S2405" t="s">
        <v>6538</v>
      </c>
      <c r="T2405">
        <v>8001</v>
      </c>
      <c r="U2405" t="s">
        <v>6581</v>
      </c>
      <c r="V2405">
        <v>2017</v>
      </c>
      <c r="W2405">
        <v>55920</v>
      </c>
      <c r="X2405">
        <v>2017</v>
      </c>
      <c r="Y2405">
        <v>55920</v>
      </c>
      <c r="Z2405">
        <v>1114.53</v>
      </c>
      <c r="AA2405" s="3">
        <f t="shared" si="1518"/>
        <v>0.90072492463854792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 s="3" t="str">
        <f t="shared" si="1519"/>
        <v>No</v>
      </c>
      <c r="AQ2405" s="3" t="str">
        <f t="shared" si="1520"/>
        <v>No</v>
      </c>
      <c r="AR2405" s="3" t="str">
        <f t="shared" si="1521"/>
        <v>No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 t="s">
        <v>6616</v>
      </c>
      <c r="BC2405">
        <v>0</v>
      </c>
      <c r="BD2405" s="4" t="str">
        <f t="shared" si="1522"/>
        <v>No</v>
      </c>
      <c r="BE2405" t="s">
        <v>6640</v>
      </c>
      <c r="BF2405" s="3" t="str">
        <f t="shared" si="1523"/>
        <v>No</v>
      </c>
      <c r="BG2405" t="s">
        <v>6645</v>
      </c>
      <c r="BH2405" s="3" t="str">
        <f t="shared" si="1524"/>
        <v>1132 WHITE ST</v>
      </c>
      <c r="BI2405" s="3" t="str">
        <f t="shared" si="1525"/>
        <v>Fernandina Beach</v>
      </c>
      <c r="BJ2405" s="3" t="str">
        <f t="shared" si="1526"/>
        <v>Florida</v>
      </c>
      <c r="BK2405" s="3">
        <f t="shared" si="1527"/>
        <v>32034</v>
      </c>
      <c r="BL2405" s="3" t="str">
        <f t="shared" si="1528"/>
        <v>1132 WHITE ST FERNANDINA BEACH FL 32034</v>
      </c>
      <c r="BM2405" s="3" t="str">
        <f t="shared" si="1529"/>
        <v/>
      </c>
      <c r="BN2405" s="3" t="str">
        <f t="shared" si="1530"/>
        <v>Pass</v>
      </c>
      <c r="BO2405" s="3" t="str">
        <f t="shared" si="1531"/>
        <v>No</v>
      </c>
      <c r="BP2405" s="3" t="str">
        <f t="shared" si="1532"/>
        <v>FV&lt;$10K</v>
      </c>
      <c r="BQ2405" t="s">
        <v>6650</v>
      </c>
      <c r="BR2405" s="3" t="str">
        <f t="shared" si="1533"/>
        <v>No, &lt; $20K Lien</v>
      </c>
      <c r="BS2405" s="3" t="str">
        <f t="shared" si="1534"/>
        <v>No, Lien &lt; $20K</v>
      </c>
      <c r="BT2405" t="s">
        <v>6650</v>
      </c>
      <c r="BU2405" s="3" t="str">
        <f t="shared" si="1535"/>
        <v>No</v>
      </c>
      <c r="BV2405" s="3" t="str">
        <f t="shared" si="1536"/>
        <v>No</v>
      </c>
      <c r="BW2405" s="3">
        <f t="shared" si="1537"/>
        <v>0</v>
      </c>
      <c r="BX2405" s="3" t="str">
        <f t="shared" si="1538"/>
        <v>No</v>
      </c>
      <c r="BY2405" s="3">
        <f t="shared" si="1539"/>
        <v>55920</v>
      </c>
      <c r="BZ2405">
        <v>1</v>
      </c>
      <c r="CA2405" s="3">
        <f t="shared" si="1540"/>
        <v>55920</v>
      </c>
      <c r="CC2405" s="3">
        <f t="shared" si="1541"/>
        <v>0</v>
      </c>
      <c r="CD2405" s="3">
        <f t="shared" si="1542"/>
        <v>0</v>
      </c>
      <c r="CE2405" s="3" t="str">
        <f t="shared" si="1543"/>
        <v/>
      </c>
      <c r="CF2405" s="3" t="e">
        <f>HLOOKUP(CE2405,'Valuation Data'!$D$2:$K$5,4,FALSE)</f>
        <v>#N/A</v>
      </c>
      <c r="CG2405" s="3">
        <f t="shared" si="1544"/>
        <v>55920</v>
      </c>
      <c r="CH2405" s="3" t="str">
        <f t="shared" si="1545"/>
        <v>No</v>
      </c>
      <c r="CI2405" s="3" t="str">
        <f>VLOOKUP(R2405,'Use Codes &amp; County Type'!A:D,4,FALSE)</f>
        <v>V</v>
      </c>
      <c r="CJ2405" s="3" t="str">
        <f t="shared" si="1546"/>
        <v>Yes</v>
      </c>
      <c r="CK2405" s="3" t="str">
        <f t="shared" si="1547"/>
        <v>No</v>
      </c>
      <c r="CL2405" s="3">
        <f t="shared" si="1548"/>
        <v>0</v>
      </c>
      <c r="CM2405" s="3">
        <f t="shared" si="1549"/>
        <v>0</v>
      </c>
      <c r="CN2405" s="3">
        <f t="shared" si="1550"/>
        <v>4949.4799999999996</v>
      </c>
      <c r="CO2405" s="3">
        <f t="shared" si="1551"/>
        <v>-4949.4799999999996</v>
      </c>
      <c r="CP2405" s="3">
        <f t="shared" si="1552"/>
        <v>8.8510014306151644E-2</v>
      </c>
      <c r="CR2405" s="3" t="str">
        <f t="shared" si="1553"/>
        <v>No</v>
      </c>
      <c r="CV2405" s="3" t="str">
        <f t="shared" si="1554"/>
        <v>Vacant, No Sales Data</v>
      </c>
      <c r="CW2405" s="3">
        <f t="shared" si="1555"/>
        <v>2404</v>
      </c>
      <c r="CX2405" s="3">
        <f t="shared" si="1556"/>
        <v>1237.3699999999999</v>
      </c>
      <c r="CY2405" s="3" t="str">
        <f t="shared" si="1557"/>
        <v>Ok</v>
      </c>
      <c r="CZ2405">
        <v>0</v>
      </c>
      <c r="DA2405">
        <v>0</v>
      </c>
    </row>
    <row r="2406" spans="1:105" x14ac:dyDescent="0.25">
      <c r="A2406">
        <v>2405</v>
      </c>
      <c r="B2406" t="s">
        <v>3</v>
      </c>
      <c r="C2406" t="s">
        <v>2514</v>
      </c>
      <c r="D2406">
        <v>939.05</v>
      </c>
      <c r="E2406">
        <v>2017</v>
      </c>
      <c r="F2406">
        <v>939.05</v>
      </c>
      <c r="G2406">
        <v>939.05</v>
      </c>
      <c r="H2406" s="3">
        <f t="shared" si="1517"/>
        <v>0</v>
      </c>
      <c r="I2406">
        <v>1521</v>
      </c>
      <c r="J2406" t="s">
        <v>2736</v>
      </c>
      <c r="K2406" t="s">
        <v>2738</v>
      </c>
      <c r="L2406">
        <v>32034</v>
      </c>
      <c r="M2406" t="s">
        <v>4586</v>
      </c>
      <c r="N2406" t="s">
        <v>4761</v>
      </c>
      <c r="O2406">
        <v>-81.448717157955599</v>
      </c>
      <c r="P2406">
        <v>30.670853671953399</v>
      </c>
      <c r="Q2406" t="s">
        <v>6403</v>
      </c>
      <c r="R2406">
        <v>1</v>
      </c>
      <c r="S2406" t="s">
        <v>6539</v>
      </c>
      <c r="T2406">
        <v>1001</v>
      </c>
      <c r="U2406" t="s">
        <v>6582</v>
      </c>
      <c r="V2406">
        <v>2017</v>
      </c>
      <c r="W2406">
        <v>208441</v>
      </c>
      <c r="X2406">
        <v>2017</v>
      </c>
      <c r="Y2406">
        <v>254726</v>
      </c>
      <c r="Z2406">
        <v>3322.81</v>
      </c>
      <c r="AA2406" s="3">
        <f t="shared" si="1518"/>
        <v>3.5384803791065438</v>
      </c>
      <c r="AF2406" t="s">
        <v>6616</v>
      </c>
      <c r="AI2406" t="s">
        <v>6618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 s="3" t="str">
        <f t="shared" si="1519"/>
        <v>No</v>
      </c>
      <c r="AQ2406" s="3" t="str">
        <f t="shared" si="1520"/>
        <v>No</v>
      </c>
      <c r="AR2406" s="3" t="str">
        <f t="shared" si="1521"/>
        <v>No</v>
      </c>
      <c r="AS2406">
        <v>0</v>
      </c>
      <c r="AT2406">
        <v>0</v>
      </c>
      <c r="AU2406">
        <v>190000</v>
      </c>
      <c r="AV2406" t="s">
        <v>6622</v>
      </c>
      <c r="AW2406">
        <v>0</v>
      </c>
      <c r="AX2406">
        <v>0</v>
      </c>
      <c r="AY2406" t="s">
        <v>6634</v>
      </c>
      <c r="AZ2406">
        <v>0</v>
      </c>
      <c r="BA2406">
        <v>0</v>
      </c>
      <c r="BB2406" t="s">
        <v>6617</v>
      </c>
      <c r="BC2406" t="s">
        <v>6616</v>
      </c>
      <c r="BD2406" s="4" t="str">
        <f t="shared" si="1522"/>
        <v>No</v>
      </c>
      <c r="BE2406" t="s">
        <v>6640</v>
      </c>
      <c r="BF2406" s="3" t="str">
        <f t="shared" si="1523"/>
        <v>No</v>
      </c>
      <c r="BG2406" t="s">
        <v>6645</v>
      </c>
      <c r="BH2406" s="3" t="str">
        <f t="shared" si="1524"/>
        <v>1521 ALACHUA ST</v>
      </c>
      <c r="BI2406" s="3" t="str">
        <f t="shared" si="1525"/>
        <v>Fernandina Beach</v>
      </c>
      <c r="BJ2406" s="3" t="str">
        <f t="shared" si="1526"/>
        <v>Florida</v>
      </c>
      <c r="BK2406" s="3">
        <f t="shared" si="1527"/>
        <v>32034</v>
      </c>
      <c r="BL2406" s="3" t="str">
        <f t="shared" si="1528"/>
        <v>1521 ALACHUA ST FERNANDINA BEACH FL 32034</v>
      </c>
      <c r="BM2406" s="3" t="str">
        <f t="shared" si="1529"/>
        <v>L</v>
      </c>
      <c r="BN2406" s="3" t="str">
        <f t="shared" si="1530"/>
        <v>Pass</v>
      </c>
      <c r="BO2406" s="3" t="str">
        <f t="shared" si="1531"/>
        <v>No</v>
      </c>
      <c r="BP2406" s="3" t="str">
        <f t="shared" si="1532"/>
        <v>FV&lt;$10K</v>
      </c>
      <c r="BQ2406" t="s">
        <v>6650</v>
      </c>
      <c r="BR2406" s="3" t="str">
        <f t="shared" si="1533"/>
        <v>No, &lt; $20K Lien</v>
      </c>
      <c r="BS2406" s="3" t="str">
        <f t="shared" si="1534"/>
        <v>No, Lien &lt; $20K</v>
      </c>
      <c r="BT2406" t="s">
        <v>6650</v>
      </c>
      <c r="BU2406" s="3" t="str">
        <f t="shared" si="1535"/>
        <v>No</v>
      </c>
      <c r="BV2406" s="3" t="str">
        <f t="shared" si="1536"/>
        <v>No</v>
      </c>
      <c r="BW2406" s="3">
        <f t="shared" si="1537"/>
        <v>0</v>
      </c>
      <c r="BX2406" s="3" t="str">
        <f t="shared" si="1538"/>
        <v>No</v>
      </c>
      <c r="BY2406" s="3">
        <f t="shared" si="1539"/>
        <v>208441</v>
      </c>
      <c r="BZ2406">
        <v>1</v>
      </c>
      <c r="CA2406" s="3">
        <f t="shared" si="1540"/>
        <v>208441</v>
      </c>
      <c r="CC2406" s="3">
        <f t="shared" si="1541"/>
        <v>0</v>
      </c>
      <c r="CD2406" s="3">
        <f t="shared" si="1542"/>
        <v>0</v>
      </c>
      <c r="CE2406" s="3" t="str">
        <f t="shared" si="1543"/>
        <v/>
      </c>
      <c r="CF2406" s="3" t="e">
        <f>HLOOKUP(CE2406,'Valuation Data'!$D$2:$K$5,4,FALSE)</f>
        <v>#N/A</v>
      </c>
      <c r="CG2406" s="3">
        <f t="shared" si="1544"/>
        <v>208441</v>
      </c>
      <c r="CH2406" s="3" t="str">
        <f t="shared" si="1545"/>
        <v>No</v>
      </c>
      <c r="CI2406" s="3" t="str">
        <f>VLOOKUP(R2406,'Use Codes &amp; County Type'!A:D,4,FALSE)</f>
        <v>S</v>
      </c>
      <c r="CJ2406" s="3" t="str">
        <f t="shared" si="1546"/>
        <v>No</v>
      </c>
      <c r="CK2406" s="3" t="str">
        <f t="shared" si="1547"/>
        <v>Yes</v>
      </c>
      <c r="CL2406" s="3">
        <f t="shared" si="1548"/>
        <v>0.67</v>
      </c>
      <c r="CM2406" s="3">
        <f t="shared" si="1549"/>
        <v>139655.47</v>
      </c>
      <c r="CN2406" s="3">
        <f t="shared" si="1550"/>
        <v>10907.48</v>
      </c>
      <c r="CO2406" s="3">
        <f t="shared" si="1551"/>
        <v>128747.99</v>
      </c>
      <c r="CP2406" s="3">
        <f t="shared" si="1552"/>
        <v>5.2328860444922062E-2</v>
      </c>
      <c r="CR2406" s="3" t="str">
        <f t="shared" si="1553"/>
        <v>No</v>
      </c>
      <c r="CV2406" s="3" t="str">
        <f t="shared" si="1554"/>
        <v>*Bid</v>
      </c>
      <c r="CW2406" s="3">
        <f t="shared" si="1555"/>
        <v>2405</v>
      </c>
      <c r="CX2406" s="3">
        <f t="shared" si="1556"/>
        <v>939.05</v>
      </c>
      <c r="CY2406" s="3" t="str">
        <f t="shared" si="1557"/>
        <v>Ok</v>
      </c>
      <c r="CZ2406">
        <v>0</v>
      </c>
      <c r="DA2406">
        <v>0</v>
      </c>
    </row>
    <row r="2407" spans="1:105" x14ac:dyDescent="0.25">
      <c r="A2407">
        <v>2406</v>
      </c>
      <c r="B2407" t="s">
        <v>3</v>
      </c>
      <c r="C2407" t="s">
        <v>2515</v>
      </c>
      <c r="D2407">
        <v>2029.74</v>
      </c>
      <c r="E2407">
        <v>2017</v>
      </c>
      <c r="F2407">
        <v>2029.74</v>
      </c>
      <c r="G2407">
        <v>2029.74</v>
      </c>
      <c r="H2407" s="3">
        <f t="shared" si="1517"/>
        <v>0</v>
      </c>
      <c r="I2407">
        <v>1503</v>
      </c>
      <c r="J2407" t="s">
        <v>2736</v>
      </c>
      <c r="K2407" t="s">
        <v>2738</v>
      </c>
      <c r="L2407">
        <v>32034</v>
      </c>
      <c r="M2407" t="s">
        <v>4587</v>
      </c>
      <c r="N2407" t="s">
        <v>4761</v>
      </c>
      <c r="O2407">
        <v>-81.448742427978402</v>
      </c>
      <c r="P2407">
        <v>30.672742561974999</v>
      </c>
      <c r="Q2407" t="s">
        <v>6404</v>
      </c>
      <c r="R2407">
        <v>1</v>
      </c>
      <c r="S2407" t="s">
        <v>6539</v>
      </c>
      <c r="T2407">
        <v>1001</v>
      </c>
      <c r="U2407" t="s">
        <v>6582</v>
      </c>
      <c r="V2407">
        <v>2017</v>
      </c>
      <c r="W2407">
        <v>116959</v>
      </c>
      <c r="X2407">
        <v>2017</v>
      </c>
      <c r="Y2407">
        <v>140487</v>
      </c>
      <c r="Z2407">
        <v>1847.19</v>
      </c>
      <c r="AA2407" s="3">
        <f t="shared" si="1518"/>
        <v>0.91006237252061839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 s="3" t="str">
        <f t="shared" si="1519"/>
        <v>No</v>
      </c>
      <c r="AQ2407" s="3" t="str">
        <f t="shared" si="1520"/>
        <v>No</v>
      </c>
      <c r="AR2407" s="3" t="str">
        <f t="shared" si="1521"/>
        <v>No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 t="s">
        <v>6634</v>
      </c>
      <c r="AZ2407" t="s">
        <v>6638</v>
      </c>
      <c r="BA2407">
        <v>0</v>
      </c>
      <c r="BB2407" t="s">
        <v>6617</v>
      </c>
      <c r="BC2407">
        <v>0</v>
      </c>
      <c r="BD2407" s="4" t="str">
        <f t="shared" si="1522"/>
        <v>No</v>
      </c>
      <c r="BE2407" t="s">
        <v>6640</v>
      </c>
      <c r="BF2407" s="3" t="str">
        <f t="shared" si="1523"/>
        <v>No</v>
      </c>
      <c r="BG2407" t="s">
        <v>6645</v>
      </c>
      <c r="BH2407" s="3" t="str">
        <f t="shared" si="1524"/>
        <v>1503 BROOME ST</v>
      </c>
      <c r="BI2407" s="3" t="str">
        <f t="shared" si="1525"/>
        <v>Fernandina Beach</v>
      </c>
      <c r="BJ2407" s="3" t="str">
        <f t="shared" si="1526"/>
        <v>Florida</v>
      </c>
      <c r="BK2407" s="3">
        <f t="shared" si="1527"/>
        <v>32034</v>
      </c>
      <c r="BL2407" s="3" t="str">
        <f t="shared" si="1528"/>
        <v>1503 BROOME ST FERNANDINA BEACH FL 32034</v>
      </c>
      <c r="BM2407" s="3" t="str">
        <f t="shared" si="1529"/>
        <v/>
      </c>
      <c r="BN2407" s="3" t="str">
        <f t="shared" si="1530"/>
        <v>Pass</v>
      </c>
      <c r="BO2407" s="3" t="str">
        <f t="shared" si="1531"/>
        <v>No</v>
      </c>
      <c r="BP2407" s="3" t="str">
        <f t="shared" si="1532"/>
        <v>FV&lt;$10K</v>
      </c>
      <c r="BQ2407" t="s">
        <v>6650</v>
      </c>
      <c r="BR2407" s="3" t="str">
        <f t="shared" si="1533"/>
        <v>No, &lt; $20K Lien</v>
      </c>
      <c r="BS2407" s="3" t="str">
        <f t="shared" si="1534"/>
        <v>No, Lien &lt; $20K</v>
      </c>
      <c r="BT2407" t="s">
        <v>6650</v>
      </c>
      <c r="BU2407" s="3" t="str">
        <f t="shared" si="1535"/>
        <v>No</v>
      </c>
      <c r="BV2407" s="3" t="str">
        <f t="shared" si="1536"/>
        <v>No</v>
      </c>
      <c r="BW2407" s="3">
        <f t="shared" si="1537"/>
        <v>0</v>
      </c>
      <c r="BX2407" s="3" t="str">
        <f t="shared" si="1538"/>
        <v>No</v>
      </c>
      <c r="BY2407" s="3">
        <f t="shared" si="1539"/>
        <v>116959</v>
      </c>
      <c r="BZ2407">
        <v>1</v>
      </c>
      <c r="CA2407" s="3">
        <f t="shared" si="1540"/>
        <v>116959</v>
      </c>
      <c r="CC2407" s="3">
        <f t="shared" si="1541"/>
        <v>0</v>
      </c>
      <c r="CD2407" s="3">
        <f t="shared" si="1542"/>
        <v>0</v>
      </c>
      <c r="CE2407" s="3" t="str">
        <f t="shared" si="1543"/>
        <v/>
      </c>
      <c r="CF2407" s="3" t="e">
        <f>HLOOKUP(CE2407,'Valuation Data'!$D$2:$K$5,4,FALSE)</f>
        <v>#N/A</v>
      </c>
      <c r="CG2407" s="3">
        <f t="shared" si="1544"/>
        <v>116959</v>
      </c>
      <c r="CH2407" s="3" t="str">
        <f t="shared" si="1545"/>
        <v>No</v>
      </c>
      <c r="CI2407" s="3" t="str">
        <f>VLOOKUP(R2407,'Use Codes &amp; County Type'!A:D,4,FALSE)</f>
        <v>S</v>
      </c>
      <c r="CJ2407" s="3" t="str">
        <f t="shared" si="1546"/>
        <v>No</v>
      </c>
      <c r="CK2407" s="3" t="str">
        <f t="shared" si="1547"/>
        <v>Yes</v>
      </c>
      <c r="CL2407" s="3">
        <f t="shared" si="1548"/>
        <v>0.67</v>
      </c>
      <c r="CM2407" s="3">
        <f t="shared" si="1549"/>
        <v>78362.53</v>
      </c>
      <c r="CN2407" s="3">
        <f t="shared" si="1550"/>
        <v>8118.96</v>
      </c>
      <c r="CO2407" s="3">
        <f t="shared" si="1551"/>
        <v>70243.569999999992</v>
      </c>
      <c r="CP2407" s="3">
        <f t="shared" si="1552"/>
        <v>6.94171461794304E-2</v>
      </c>
      <c r="CR2407" s="3" t="str">
        <f t="shared" si="1553"/>
        <v>No</v>
      </c>
      <c r="CV2407" s="3" t="str">
        <f t="shared" si="1554"/>
        <v>*Bid</v>
      </c>
      <c r="CW2407" s="3">
        <f t="shared" si="1555"/>
        <v>2406</v>
      </c>
      <c r="CX2407" s="3">
        <f t="shared" si="1556"/>
        <v>2029.74</v>
      </c>
      <c r="CY2407" s="3" t="str">
        <f t="shared" si="1557"/>
        <v>Ok</v>
      </c>
      <c r="CZ2407">
        <v>0</v>
      </c>
      <c r="DA2407">
        <v>0</v>
      </c>
    </row>
    <row r="2408" spans="1:105" x14ac:dyDescent="0.25">
      <c r="A2408">
        <v>2407</v>
      </c>
      <c r="B2408" t="s">
        <v>3</v>
      </c>
      <c r="C2408" t="s">
        <v>2516</v>
      </c>
      <c r="D2408">
        <v>2794.91</v>
      </c>
      <c r="E2408">
        <v>2017</v>
      </c>
      <c r="F2408">
        <v>2794.91</v>
      </c>
      <c r="G2408">
        <v>2794.91</v>
      </c>
      <c r="H2408" s="3">
        <f t="shared" si="1517"/>
        <v>0</v>
      </c>
      <c r="I2408">
        <v>1804</v>
      </c>
      <c r="J2408" t="s">
        <v>2736</v>
      </c>
      <c r="K2408" t="s">
        <v>2738</v>
      </c>
      <c r="L2408">
        <v>32034</v>
      </c>
      <c r="M2408" t="s">
        <v>4588</v>
      </c>
      <c r="N2408" t="s">
        <v>4761</v>
      </c>
      <c r="O2408">
        <v>-81.446639021836006</v>
      </c>
      <c r="P2408">
        <v>30.666575269110702</v>
      </c>
      <c r="Q2408" t="s">
        <v>6405</v>
      </c>
      <c r="R2408">
        <v>1</v>
      </c>
      <c r="S2408" t="s">
        <v>6539</v>
      </c>
      <c r="T2408">
        <v>1001</v>
      </c>
      <c r="U2408" t="s">
        <v>6582</v>
      </c>
      <c r="V2408">
        <v>2017</v>
      </c>
      <c r="W2408">
        <v>111187</v>
      </c>
      <c r="X2408">
        <v>2017</v>
      </c>
      <c r="Y2408">
        <v>162514</v>
      </c>
      <c r="Z2408">
        <v>2554.6999999999998</v>
      </c>
      <c r="AA2408" s="3">
        <f t="shared" si="1518"/>
        <v>0.91405447760392999</v>
      </c>
      <c r="AB2408" t="s">
        <v>6616</v>
      </c>
      <c r="AC2408" t="s">
        <v>6616</v>
      </c>
      <c r="AD2408" t="s">
        <v>6616</v>
      </c>
      <c r="AE2408" t="s">
        <v>6616</v>
      </c>
      <c r="AF2408" t="s">
        <v>6616</v>
      </c>
      <c r="AI2408" t="s">
        <v>6618</v>
      </c>
      <c r="AJ2408" t="s">
        <v>6618</v>
      </c>
      <c r="AK2408" t="s">
        <v>6618</v>
      </c>
      <c r="AL2408" t="s">
        <v>6618</v>
      </c>
      <c r="AM2408" t="s">
        <v>6618</v>
      </c>
      <c r="AN2408" t="s">
        <v>6618</v>
      </c>
      <c r="AO2408" t="s">
        <v>6618</v>
      </c>
      <c r="AP2408" s="3" t="str">
        <f t="shared" si="1519"/>
        <v>No</v>
      </c>
      <c r="AQ2408" s="3" t="str">
        <f t="shared" si="1520"/>
        <v>No</v>
      </c>
      <c r="AR2408" s="3" t="str">
        <f t="shared" si="1521"/>
        <v>No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 t="s">
        <v>6634</v>
      </c>
      <c r="AZ2408" t="s">
        <v>6638</v>
      </c>
      <c r="BA2408">
        <v>0</v>
      </c>
      <c r="BB2408" t="s">
        <v>6616</v>
      </c>
      <c r="BC2408" t="s">
        <v>6616</v>
      </c>
      <c r="BD2408" s="4" t="str">
        <f t="shared" si="1522"/>
        <v>No</v>
      </c>
      <c r="BE2408" t="s">
        <v>6640</v>
      </c>
      <c r="BF2408" s="3" t="str">
        <f t="shared" si="1523"/>
        <v>No</v>
      </c>
      <c r="BG2408" t="s">
        <v>6645</v>
      </c>
      <c r="BH2408" s="3" t="str">
        <f t="shared" si="1524"/>
        <v>1804 BEECH ST</v>
      </c>
      <c r="BI2408" s="3" t="str">
        <f t="shared" si="1525"/>
        <v>Fernandina Beach</v>
      </c>
      <c r="BJ2408" s="3" t="str">
        <f t="shared" si="1526"/>
        <v>Florida</v>
      </c>
      <c r="BK2408" s="3">
        <f t="shared" si="1527"/>
        <v>32034</v>
      </c>
      <c r="BL2408" s="3" t="str">
        <f t="shared" si="1528"/>
        <v>1804 BEECH ST FERNANDINA BEACH FL 32034</v>
      </c>
      <c r="BM2408" s="3" t="str">
        <f t="shared" si="1529"/>
        <v/>
      </c>
      <c r="BN2408" s="3" t="str">
        <f t="shared" si="1530"/>
        <v>Pass</v>
      </c>
      <c r="BO2408" s="3" t="str">
        <f t="shared" si="1531"/>
        <v>No</v>
      </c>
      <c r="BP2408" s="3" t="str">
        <f t="shared" si="1532"/>
        <v>FV&lt;$10K</v>
      </c>
      <c r="BQ2408" t="s">
        <v>6650</v>
      </c>
      <c r="BR2408" s="3" t="str">
        <f t="shared" si="1533"/>
        <v>No, &lt; $20K Lien</v>
      </c>
      <c r="BS2408" s="3" t="str">
        <f t="shared" si="1534"/>
        <v>No, Lien &lt; $20K</v>
      </c>
      <c r="BT2408" t="s">
        <v>6650</v>
      </c>
      <c r="BU2408" s="3" t="str">
        <f t="shared" si="1535"/>
        <v>No</v>
      </c>
      <c r="BV2408" s="3" t="str">
        <f t="shared" si="1536"/>
        <v>No</v>
      </c>
      <c r="BW2408" s="3">
        <f t="shared" si="1537"/>
        <v>0</v>
      </c>
      <c r="BX2408" s="3" t="str">
        <f t="shared" si="1538"/>
        <v>No</v>
      </c>
      <c r="BY2408" s="3">
        <f t="shared" si="1539"/>
        <v>111187</v>
      </c>
      <c r="BZ2408">
        <v>1</v>
      </c>
      <c r="CA2408" s="3">
        <f t="shared" si="1540"/>
        <v>111187</v>
      </c>
      <c r="CC2408" s="3">
        <f t="shared" si="1541"/>
        <v>0</v>
      </c>
      <c r="CD2408" s="3">
        <f t="shared" si="1542"/>
        <v>0</v>
      </c>
      <c r="CE2408" s="3" t="str">
        <f t="shared" si="1543"/>
        <v/>
      </c>
      <c r="CF2408" s="3" t="e">
        <f>HLOOKUP(CE2408,'Valuation Data'!$D$2:$K$5,4,FALSE)</f>
        <v>#N/A</v>
      </c>
      <c r="CG2408" s="3">
        <f t="shared" si="1544"/>
        <v>111187</v>
      </c>
      <c r="CH2408" s="3" t="str">
        <f t="shared" si="1545"/>
        <v>No</v>
      </c>
      <c r="CI2408" s="3" t="str">
        <f>VLOOKUP(R2408,'Use Codes &amp; County Type'!A:D,4,FALSE)</f>
        <v>S</v>
      </c>
      <c r="CJ2408" s="3" t="str">
        <f t="shared" si="1546"/>
        <v>No</v>
      </c>
      <c r="CK2408" s="3" t="str">
        <f t="shared" si="1547"/>
        <v>No</v>
      </c>
      <c r="CL2408" s="3">
        <f t="shared" si="1548"/>
        <v>0.35</v>
      </c>
      <c r="CM2408" s="3">
        <f t="shared" si="1549"/>
        <v>38915.449999999997</v>
      </c>
      <c r="CN2408" s="3">
        <f t="shared" si="1550"/>
        <v>11179.64</v>
      </c>
      <c r="CO2408" s="3">
        <f t="shared" si="1551"/>
        <v>27735.809999999998</v>
      </c>
      <c r="CP2408" s="3">
        <f t="shared" si="1552"/>
        <v>0.10054808565749593</v>
      </c>
      <c r="CR2408" s="3" t="str">
        <f t="shared" si="1553"/>
        <v>No</v>
      </c>
      <c r="CV2408" s="3" t="str">
        <f t="shared" si="1554"/>
        <v>*Bid</v>
      </c>
      <c r="CW2408" s="3">
        <f t="shared" si="1555"/>
        <v>2407</v>
      </c>
      <c r="CX2408" s="3">
        <f t="shared" si="1556"/>
        <v>2794.91</v>
      </c>
      <c r="CY2408" s="3" t="str">
        <f t="shared" si="1557"/>
        <v>Ok</v>
      </c>
      <c r="CZ2408">
        <v>0</v>
      </c>
      <c r="DA2408">
        <v>0</v>
      </c>
    </row>
    <row r="2409" spans="1:105" x14ac:dyDescent="0.25">
      <c r="A2409">
        <v>2408</v>
      </c>
      <c r="B2409" t="s">
        <v>3</v>
      </c>
      <c r="C2409" t="s">
        <v>2517</v>
      </c>
      <c r="D2409">
        <v>2079.73</v>
      </c>
      <c r="E2409">
        <v>2017</v>
      </c>
      <c r="F2409">
        <v>2079.73</v>
      </c>
      <c r="G2409">
        <v>2079.73</v>
      </c>
      <c r="H2409" s="3">
        <f t="shared" si="1517"/>
        <v>0</v>
      </c>
      <c r="I2409">
        <v>1512</v>
      </c>
      <c r="J2409" t="s">
        <v>2736</v>
      </c>
      <c r="K2409" t="s">
        <v>2738</v>
      </c>
      <c r="L2409">
        <v>32034</v>
      </c>
      <c r="M2409" t="s">
        <v>4589</v>
      </c>
      <c r="N2409" t="s">
        <v>4761</v>
      </c>
      <c r="O2409">
        <v>-81.451346590369496</v>
      </c>
      <c r="P2409">
        <v>30.648475937155599</v>
      </c>
      <c r="Q2409" t="s">
        <v>6077</v>
      </c>
      <c r="R2409">
        <v>0</v>
      </c>
      <c r="S2409" t="s">
        <v>6538</v>
      </c>
      <c r="T2409">
        <v>8001</v>
      </c>
      <c r="U2409" t="s">
        <v>6581</v>
      </c>
      <c r="V2409">
        <v>2017</v>
      </c>
      <c r="W2409">
        <v>95000</v>
      </c>
      <c r="X2409">
        <v>2017</v>
      </c>
      <c r="Y2409">
        <v>95000</v>
      </c>
      <c r="Z2409">
        <v>1893.42</v>
      </c>
      <c r="AA2409" s="3">
        <f t="shared" si="1518"/>
        <v>0.91041625595630205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 s="3" t="str">
        <f t="shared" si="1519"/>
        <v>No</v>
      </c>
      <c r="AQ2409" s="3" t="str">
        <f t="shared" si="1520"/>
        <v>No</v>
      </c>
      <c r="AR2409" s="3" t="str">
        <f t="shared" si="1521"/>
        <v>No</v>
      </c>
      <c r="AS2409">
        <v>0</v>
      </c>
      <c r="AT2409">
        <v>0</v>
      </c>
      <c r="AU2409">
        <v>427430</v>
      </c>
      <c r="AV2409" t="s">
        <v>5076</v>
      </c>
      <c r="AW2409">
        <v>0</v>
      </c>
      <c r="AX2409">
        <v>0</v>
      </c>
      <c r="AY2409" t="s">
        <v>6634</v>
      </c>
      <c r="AZ2409">
        <v>0</v>
      </c>
      <c r="BA2409">
        <v>0</v>
      </c>
      <c r="BB2409" t="s">
        <v>6616</v>
      </c>
      <c r="BC2409">
        <v>0</v>
      </c>
      <c r="BD2409" s="4" t="str">
        <f t="shared" si="1522"/>
        <v>No</v>
      </c>
      <c r="BE2409" t="s">
        <v>6640</v>
      </c>
      <c r="BF2409" s="3" t="str">
        <f t="shared" si="1523"/>
        <v>No</v>
      </c>
      <c r="BG2409" t="s">
        <v>6645</v>
      </c>
      <c r="BH2409" s="3" t="str">
        <f t="shared" si="1524"/>
        <v>1512 COASTAL OAKS CIR</v>
      </c>
      <c r="BI2409" s="3" t="str">
        <f t="shared" si="1525"/>
        <v>Fernandina Beach</v>
      </c>
      <c r="BJ2409" s="3" t="str">
        <f t="shared" si="1526"/>
        <v>Florida</v>
      </c>
      <c r="BK2409" s="3">
        <f t="shared" si="1527"/>
        <v>32034</v>
      </c>
      <c r="BL2409" s="3" t="str">
        <f t="shared" si="1528"/>
        <v>1512 COASTAL OAKS CIR FERNANDINA BEACH FL 32034</v>
      </c>
      <c r="BM2409" s="3" t="str">
        <f t="shared" si="1529"/>
        <v>L</v>
      </c>
      <c r="BN2409" s="3" t="str">
        <f t="shared" si="1530"/>
        <v>Pass</v>
      </c>
      <c r="BO2409" s="3" t="str">
        <f t="shared" si="1531"/>
        <v>No</v>
      </c>
      <c r="BP2409" s="3" t="str">
        <f t="shared" si="1532"/>
        <v>FV&lt;$10K</v>
      </c>
      <c r="BQ2409" t="s">
        <v>6650</v>
      </c>
      <c r="BR2409" s="3" t="str">
        <f t="shared" si="1533"/>
        <v>No, &lt; $20K Lien</v>
      </c>
      <c r="BS2409" s="3" t="str">
        <f t="shared" si="1534"/>
        <v>No, Lien &lt; $20K</v>
      </c>
      <c r="BT2409" t="s">
        <v>6650</v>
      </c>
      <c r="BU2409" s="3" t="str">
        <f t="shared" si="1535"/>
        <v>No</v>
      </c>
      <c r="BV2409" s="3" t="str">
        <f t="shared" si="1536"/>
        <v>No</v>
      </c>
      <c r="BW2409" s="3">
        <f t="shared" si="1537"/>
        <v>0</v>
      </c>
      <c r="BX2409" s="3" t="str">
        <f t="shared" si="1538"/>
        <v>No</v>
      </c>
      <c r="BY2409" s="3">
        <f t="shared" si="1539"/>
        <v>95000</v>
      </c>
      <c r="BZ2409">
        <v>1</v>
      </c>
      <c r="CA2409" s="3">
        <f t="shared" si="1540"/>
        <v>95000</v>
      </c>
      <c r="CC2409" s="3">
        <f t="shared" si="1541"/>
        <v>0</v>
      </c>
      <c r="CD2409" s="3">
        <f t="shared" si="1542"/>
        <v>0</v>
      </c>
      <c r="CE2409" s="3" t="str">
        <f t="shared" si="1543"/>
        <v/>
      </c>
      <c r="CF2409" s="3" t="e">
        <f>HLOOKUP(CE2409,'Valuation Data'!$D$2:$K$5,4,FALSE)</f>
        <v>#N/A</v>
      </c>
      <c r="CG2409" s="3">
        <f t="shared" si="1544"/>
        <v>95000</v>
      </c>
      <c r="CH2409" s="3" t="str">
        <f t="shared" si="1545"/>
        <v>No</v>
      </c>
      <c r="CI2409" s="3" t="str">
        <f>VLOOKUP(R2409,'Use Codes &amp; County Type'!A:D,4,FALSE)</f>
        <v>V</v>
      </c>
      <c r="CJ2409" s="3" t="str">
        <f t="shared" si="1546"/>
        <v>Yes</v>
      </c>
      <c r="CK2409" s="3" t="str">
        <f t="shared" si="1547"/>
        <v>No</v>
      </c>
      <c r="CL2409" s="3">
        <f t="shared" si="1548"/>
        <v>0</v>
      </c>
      <c r="CM2409" s="3">
        <f t="shared" si="1549"/>
        <v>0</v>
      </c>
      <c r="CN2409" s="3">
        <f t="shared" si="1550"/>
        <v>8318.92</v>
      </c>
      <c r="CO2409" s="3">
        <f t="shared" si="1551"/>
        <v>-8318.92</v>
      </c>
      <c r="CP2409" s="3">
        <f t="shared" si="1552"/>
        <v>8.7567578947368427E-2</v>
      </c>
      <c r="CR2409" s="3" t="str">
        <f t="shared" si="1553"/>
        <v>No</v>
      </c>
      <c r="CV2409" s="3" t="str">
        <f t="shared" si="1554"/>
        <v>Vacant, No Sales Data</v>
      </c>
      <c r="CW2409" s="3">
        <f t="shared" si="1555"/>
        <v>2408</v>
      </c>
      <c r="CX2409" s="3">
        <f t="shared" si="1556"/>
        <v>2079.73</v>
      </c>
      <c r="CY2409" s="3" t="str">
        <f t="shared" si="1557"/>
        <v>Ok</v>
      </c>
      <c r="CZ2409">
        <v>0</v>
      </c>
      <c r="DA2409">
        <v>0</v>
      </c>
    </row>
    <row r="2410" spans="1:105" x14ac:dyDescent="0.25">
      <c r="A2410">
        <v>2409</v>
      </c>
      <c r="B2410" t="s">
        <v>3</v>
      </c>
      <c r="C2410" t="s">
        <v>2518</v>
      </c>
      <c r="D2410">
        <v>2079.73</v>
      </c>
      <c r="E2410">
        <v>2017</v>
      </c>
      <c r="F2410">
        <v>2079.73</v>
      </c>
      <c r="G2410">
        <v>2079.73</v>
      </c>
      <c r="H2410" s="3">
        <f t="shared" si="1517"/>
        <v>0</v>
      </c>
      <c r="I2410">
        <v>1518</v>
      </c>
      <c r="J2410" t="s">
        <v>2736</v>
      </c>
      <c r="K2410" t="s">
        <v>2738</v>
      </c>
      <c r="L2410">
        <v>32034</v>
      </c>
      <c r="M2410" t="s">
        <v>4590</v>
      </c>
      <c r="N2410" t="s">
        <v>4761</v>
      </c>
      <c r="O2410">
        <v>-81.450890690774301</v>
      </c>
      <c r="P2410">
        <v>30.648828650326902</v>
      </c>
      <c r="Q2410" t="s">
        <v>6077</v>
      </c>
      <c r="R2410">
        <v>0</v>
      </c>
      <c r="S2410" t="s">
        <v>6538</v>
      </c>
      <c r="T2410">
        <v>8001</v>
      </c>
      <c r="U2410" t="s">
        <v>6581</v>
      </c>
      <c r="V2410">
        <v>2017</v>
      </c>
      <c r="W2410">
        <v>95000</v>
      </c>
      <c r="X2410">
        <v>2017</v>
      </c>
      <c r="Y2410">
        <v>95000</v>
      </c>
      <c r="Z2410">
        <v>1893.42</v>
      </c>
      <c r="AA2410" s="3">
        <f t="shared" si="1518"/>
        <v>0.91041625595630205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 s="3" t="str">
        <f t="shared" si="1519"/>
        <v>No</v>
      </c>
      <c r="AQ2410" s="3" t="str">
        <f t="shared" si="1520"/>
        <v>No</v>
      </c>
      <c r="AR2410" s="3" t="str">
        <f t="shared" si="1521"/>
        <v>No</v>
      </c>
      <c r="AS2410">
        <v>0</v>
      </c>
      <c r="AT2410">
        <v>0</v>
      </c>
      <c r="AU2410">
        <v>427430</v>
      </c>
      <c r="AV2410" t="s">
        <v>5076</v>
      </c>
      <c r="AW2410">
        <v>0</v>
      </c>
      <c r="AX2410">
        <v>0</v>
      </c>
      <c r="AY2410" t="s">
        <v>6634</v>
      </c>
      <c r="AZ2410">
        <v>0</v>
      </c>
      <c r="BA2410">
        <v>0</v>
      </c>
      <c r="BB2410" t="s">
        <v>6616</v>
      </c>
      <c r="BC2410">
        <v>0</v>
      </c>
      <c r="BD2410" s="4" t="str">
        <f t="shared" si="1522"/>
        <v>No</v>
      </c>
      <c r="BE2410" t="s">
        <v>6640</v>
      </c>
      <c r="BF2410" s="3" t="str">
        <f t="shared" si="1523"/>
        <v>No</v>
      </c>
      <c r="BG2410" t="s">
        <v>6645</v>
      </c>
      <c r="BH2410" s="3" t="str">
        <f t="shared" si="1524"/>
        <v>1518 COASTAL OAKS CIR E</v>
      </c>
      <c r="BI2410" s="3" t="str">
        <f t="shared" si="1525"/>
        <v>Fernandina Beach</v>
      </c>
      <c r="BJ2410" s="3" t="str">
        <f t="shared" si="1526"/>
        <v>Florida</v>
      </c>
      <c r="BK2410" s="3">
        <f t="shared" si="1527"/>
        <v>32034</v>
      </c>
      <c r="BL2410" s="3" t="str">
        <f t="shared" si="1528"/>
        <v>1518 COASTAL OAKS CIR E FERNANDINA BEACH FL 32034</v>
      </c>
      <c r="BM2410" s="3" t="str">
        <f t="shared" si="1529"/>
        <v>L</v>
      </c>
      <c r="BN2410" s="3" t="str">
        <f t="shared" si="1530"/>
        <v>Pass</v>
      </c>
      <c r="BO2410" s="3" t="str">
        <f t="shared" si="1531"/>
        <v>No</v>
      </c>
      <c r="BP2410" s="3" t="str">
        <f t="shared" si="1532"/>
        <v>FV&lt;$10K</v>
      </c>
      <c r="BQ2410" t="s">
        <v>6650</v>
      </c>
      <c r="BR2410" s="3" t="str">
        <f t="shared" si="1533"/>
        <v>No, &lt; $20K Lien</v>
      </c>
      <c r="BS2410" s="3" t="str">
        <f t="shared" si="1534"/>
        <v>No, Lien &lt; $20K</v>
      </c>
      <c r="BT2410" t="s">
        <v>6650</v>
      </c>
      <c r="BU2410" s="3" t="str">
        <f t="shared" si="1535"/>
        <v>No</v>
      </c>
      <c r="BV2410" s="3" t="str">
        <f t="shared" si="1536"/>
        <v>No</v>
      </c>
      <c r="BW2410" s="3">
        <f t="shared" si="1537"/>
        <v>0</v>
      </c>
      <c r="BX2410" s="3" t="str">
        <f t="shared" si="1538"/>
        <v>No</v>
      </c>
      <c r="BY2410" s="3">
        <f t="shared" si="1539"/>
        <v>95000</v>
      </c>
      <c r="BZ2410">
        <v>1</v>
      </c>
      <c r="CA2410" s="3">
        <f t="shared" si="1540"/>
        <v>95000</v>
      </c>
      <c r="CC2410" s="3">
        <f t="shared" si="1541"/>
        <v>0</v>
      </c>
      <c r="CD2410" s="3">
        <f t="shared" si="1542"/>
        <v>0</v>
      </c>
      <c r="CE2410" s="3" t="str">
        <f t="shared" si="1543"/>
        <v/>
      </c>
      <c r="CF2410" s="3" t="e">
        <f>HLOOKUP(CE2410,'Valuation Data'!$D$2:$K$5,4,FALSE)</f>
        <v>#N/A</v>
      </c>
      <c r="CG2410" s="3">
        <f t="shared" si="1544"/>
        <v>95000</v>
      </c>
      <c r="CH2410" s="3" t="str">
        <f t="shared" si="1545"/>
        <v>No</v>
      </c>
      <c r="CI2410" s="3" t="str">
        <f>VLOOKUP(R2410,'Use Codes &amp; County Type'!A:D,4,FALSE)</f>
        <v>V</v>
      </c>
      <c r="CJ2410" s="3" t="str">
        <f t="shared" si="1546"/>
        <v>Yes</v>
      </c>
      <c r="CK2410" s="3" t="str">
        <f t="shared" si="1547"/>
        <v>No</v>
      </c>
      <c r="CL2410" s="3">
        <f t="shared" si="1548"/>
        <v>0</v>
      </c>
      <c r="CM2410" s="3">
        <f t="shared" si="1549"/>
        <v>0</v>
      </c>
      <c r="CN2410" s="3">
        <f t="shared" si="1550"/>
        <v>8318.92</v>
      </c>
      <c r="CO2410" s="3">
        <f t="shared" si="1551"/>
        <v>-8318.92</v>
      </c>
      <c r="CP2410" s="3">
        <f t="shared" si="1552"/>
        <v>8.7567578947368427E-2</v>
      </c>
      <c r="CR2410" s="3" t="str">
        <f t="shared" si="1553"/>
        <v>No</v>
      </c>
      <c r="CV2410" s="3" t="str">
        <f t="shared" si="1554"/>
        <v>Vacant, No Sales Data</v>
      </c>
      <c r="CW2410" s="3">
        <f t="shared" si="1555"/>
        <v>2409</v>
      </c>
      <c r="CX2410" s="3">
        <f t="shared" si="1556"/>
        <v>2079.73</v>
      </c>
      <c r="CY2410" s="3" t="str">
        <f t="shared" si="1557"/>
        <v>Ok</v>
      </c>
      <c r="CZ2410">
        <v>0</v>
      </c>
      <c r="DA2410">
        <v>0</v>
      </c>
    </row>
    <row r="2411" spans="1:105" x14ac:dyDescent="0.25">
      <c r="A2411">
        <v>2410</v>
      </c>
      <c r="B2411" t="s">
        <v>3</v>
      </c>
      <c r="C2411" t="s">
        <v>2519</v>
      </c>
      <c r="D2411">
        <v>2079.73</v>
      </c>
      <c r="E2411">
        <v>2017</v>
      </c>
      <c r="F2411">
        <v>2079.73</v>
      </c>
      <c r="G2411">
        <v>2079.73</v>
      </c>
      <c r="H2411" s="3">
        <f t="shared" si="1517"/>
        <v>0</v>
      </c>
      <c r="I2411">
        <v>1520</v>
      </c>
      <c r="J2411" t="s">
        <v>2736</v>
      </c>
      <c r="K2411" t="s">
        <v>2738</v>
      </c>
      <c r="L2411">
        <v>32034</v>
      </c>
      <c r="M2411" t="s">
        <v>4591</v>
      </c>
      <c r="N2411" t="s">
        <v>4761</v>
      </c>
      <c r="O2411">
        <v>-81.450877595174404</v>
      </c>
      <c r="P2411">
        <v>30.649003095848499</v>
      </c>
      <c r="Q2411" t="s">
        <v>6077</v>
      </c>
      <c r="R2411">
        <v>0</v>
      </c>
      <c r="S2411" t="s">
        <v>6538</v>
      </c>
      <c r="T2411">
        <v>8001</v>
      </c>
      <c r="U2411" t="s">
        <v>6581</v>
      </c>
      <c r="V2411">
        <v>2017</v>
      </c>
      <c r="W2411">
        <v>95000</v>
      </c>
      <c r="X2411">
        <v>2017</v>
      </c>
      <c r="Y2411">
        <v>95000</v>
      </c>
      <c r="Z2411">
        <v>1893.42</v>
      </c>
      <c r="AA2411" s="3">
        <f t="shared" si="1518"/>
        <v>0.91041625595630205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 s="3" t="str">
        <f t="shared" si="1519"/>
        <v>No</v>
      </c>
      <c r="AQ2411" s="3" t="str">
        <f t="shared" si="1520"/>
        <v>No</v>
      </c>
      <c r="AR2411" s="3" t="str">
        <f t="shared" si="1521"/>
        <v>No</v>
      </c>
      <c r="AS2411">
        <v>0</v>
      </c>
      <c r="AT2411">
        <v>0</v>
      </c>
      <c r="AU2411">
        <v>427430</v>
      </c>
      <c r="AV2411" t="s">
        <v>5076</v>
      </c>
      <c r="AW2411">
        <v>0</v>
      </c>
      <c r="AX2411">
        <v>0</v>
      </c>
      <c r="AY2411" t="s">
        <v>6634</v>
      </c>
      <c r="AZ2411">
        <v>0</v>
      </c>
      <c r="BA2411">
        <v>0</v>
      </c>
      <c r="BB2411" t="s">
        <v>6616</v>
      </c>
      <c r="BC2411">
        <v>0</v>
      </c>
      <c r="BD2411" s="4" t="str">
        <f t="shared" si="1522"/>
        <v>No</v>
      </c>
      <c r="BE2411" t="s">
        <v>6640</v>
      </c>
      <c r="BF2411" s="3" t="str">
        <f t="shared" si="1523"/>
        <v>No</v>
      </c>
      <c r="BG2411" t="s">
        <v>6645</v>
      </c>
      <c r="BH2411" s="3" t="str">
        <f t="shared" si="1524"/>
        <v>1520 COASTAL OAKS CIR E</v>
      </c>
      <c r="BI2411" s="3" t="str">
        <f t="shared" si="1525"/>
        <v>Fernandina Beach</v>
      </c>
      <c r="BJ2411" s="3" t="str">
        <f t="shared" si="1526"/>
        <v>Florida</v>
      </c>
      <c r="BK2411" s="3">
        <f t="shared" si="1527"/>
        <v>32034</v>
      </c>
      <c r="BL2411" s="3" t="str">
        <f t="shared" si="1528"/>
        <v>1520 COASTAL OAKS CIR E FERNANDINA BEACH FL 32034</v>
      </c>
      <c r="BM2411" s="3" t="str">
        <f t="shared" si="1529"/>
        <v>L</v>
      </c>
      <c r="BN2411" s="3" t="str">
        <f t="shared" si="1530"/>
        <v>Pass</v>
      </c>
      <c r="BO2411" s="3" t="str">
        <f t="shared" si="1531"/>
        <v>No</v>
      </c>
      <c r="BP2411" s="3" t="str">
        <f t="shared" si="1532"/>
        <v>FV&lt;$10K</v>
      </c>
      <c r="BQ2411" t="s">
        <v>6650</v>
      </c>
      <c r="BR2411" s="3" t="str">
        <f t="shared" si="1533"/>
        <v>No, &lt; $20K Lien</v>
      </c>
      <c r="BS2411" s="3" t="str">
        <f t="shared" si="1534"/>
        <v>No, Lien &lt; $20K</v>
      </c>
      <c r="BT2411" t="s">
        <v>6650</v>
      </c>
      <c r="BU2411" s="3" t="str">
        <f t="shared" si="1535"/>
        <v>No</v>
      </c>
      <c r="BV2411" s="3" t="str">
        <f t="shared" si="1536"/>
        <v>No</v>
      </c>
      <c r="BW2411" s="3">
        <f t="shared" si="1537"/>
        <v>0</v>
      </c>
      <c r="BX2411" s="3" t="str">
        <f t="shared" si="1538"/>
        <v>No</v>
      </c>
      <c r="BY2411" s="3">
        <f t="shared" si="1539"/>
        <v>95000</v>
      </c>
      <c r="BZ2411">
        <v>1</v>
      </c>
      <c r="CA2411" s="3">
        <f t="shared" si="1540"/>
        <v>95000</v>
      </c>
      <c r="CC2411" s="3">
        <f t="shared" si="1541"/>
        <v>0</v>
      </c>
      <c r="CD2411" s="3">
        <f t="shared" si="1542"/>
        <v>0</v>
      </c>
      <c r="CE2411" s="3" t="str">
        <f t="shared" si="1543"/>
        <v/>
      </c>
      <c r="CF2411" s="3" t="e">
        <f>HLOOKUP(CE2411,'Valuation Data'!$D$2:$K$5,4,FALSE)</f>
        <v>#N/A</v>
      </c>
      <c r="CG2411" s="3">
        <f t="shared" si="1544"/>
        <v>95000</v>
      </c>
      <c r="CH2411" s="3" t="str">
        <f t="shared" si="1545"/>
        <v>No</v>
      </c>
      <c r="CI2411" s="3" t="str">
        <f>VLOOKUP(R2411,'Use Codes &amp; County Type'!A:D,4,FALSE)</f>
        <v>V</v>
      </c>
      <c r="CJ2411" s="3" t="str">
        <f t="shared" si="1546"/>
        <v>Yes</v>
      </c>
      <c r="CK2411" s="3" t="str">
        <f t="shared" si="1547"/>
        <v>No</v>
      </c>
      <c r="CL2411" s="3">
        <f t="shared" si="1548"/>
        <v>0</v>
      </c>
      <c r="CM2411" s="3">
        <f t="shared" si="1549"/>
        <v>0</v>
      </c>
      <c r="CN2411" s="3">
        <f t="shared" si="1550"/>
        <v>8318.92</v>
      </c>
      <c r="CO2411" s="3">
        <f t="shared" si="1551"/>
        <v>-8318.92</v>
      </c>
      <c r="CP2411" s="3">
        <f t="shared" si="1552"/>
        <v>8.7567578947368427E-2</v>
      </c>
      <c r="CR2411" s="3" t="str">
        <f t="shared" si="1553"/>
        <v>No</v>
      </c>
      <c r="CV2411" s="3" t="str">
        <f t="shared" si="1554"/>
        <v>Vacant, No Sales Data</v>
      </c>
      <c r="CW2411" s="3">
        <f t="shared" si="1555"/>
        <v>2410</v>
      </c>
      <c r="CX2411" s="3">
        <f t="shared" si="1556"/>
        <v>2079.73</v>
      </c>
      <c r="CY2411" s="3" t="str">
        <f t="shared" si="1557"/>
        <v>Ok</v>
      </c>
      <c r="CZ2411">
        <v>0</v>
      </c>
      <c r="DA2411">
        <v>0</v>
      </c>
    </row>
    <row r="2412" spans="1:105" x14ac:dyDescent="0.25">
      <c r="A2412">
        <v>2411</v>
      </c>
      <c r="B2412" t="s">
        <v>3</v>
      </c>
      <c r="C2412" t="s">
        <v>2520</v>
      </c>
      <c r="D2412">
        <v>2079.73</v>
      </c>
      <c r="E2412">
        <v>2017</v>
      </c>
      <c r="F2412">
        <v>2079.73</v>
      </c>
      <c r="G2412">
        <v>2079.73</v>
      </c>
      <c r="H2412" s="3">
        <f t="shared" si="1517"/>
        <v>0</v>
      </c>
      <c r="I2412">
        <v>1526</v>
      </c>
      <c r="J2412" t="s">
        <v>2736</v>
      </c>
      <c r="K2412" t="s">
        <v>2738</v>
      </c>
      <c r="L2412">
        <v>32034</v>
      </c>
      <c r="M2412" t="s">
        <v>4592</v>
      </c>
      <c r="N2412" t="s">
        <v>4761</v>
      </c>
      <c r="O2412">
        <v>-81.450796066137102</v>
      </c>
      <c r="P2412">
        <v>30.649526490482401</v>
      </c>
      <c r="Q2412" t="s">
        <v>6077</v>
      </c>
      <c r="R2412">
        <v>0</v>
      </c>
      <c r="S2412" t="s">
        <v>6538</v>
      </c>
      <c r="T2412">
        <v>8001</v>
      </c>
      <c r="U2412" t="s">
        <v>6581</v>
      </c>
      <c r="V2412">
        <v>2017</v>
      </c>
      <c r="W2412">
        <v>95000</v>
      </c>
      <c r="X2412">
        <v>2017</v>
      </c>
      <c r="Y2412">
        <v>95000</v>
      </c>
      <c r="Z2412">
        <v>1893.42</v>
      </c>
      <c r="AA2412" s="3">
        <f t="shared" si="1518"/>
        <v>0.91041625595630205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 s="3" t="str">
        <f t="shared" si="1519"/>
        <v>No</v>
      </c>
      <c r="AQ2412" s="3" t="str">
        <f t="shared" si="1520"/>
        <v>No</v>
      </c>
      <c r="AR2412" s="3" t="str">
        <f t="shared" si="1521"/>
        <v>No</v>
      </c>
      <c r="AS2412">
        <v>0</v>
      </c>
      <c r="AT2412">
        <v>0</v>
      </c>
      <c r="AU2412">
        <v>427430</v>
      </c>
      <c r="AV2412" t="s">
        <v>5076</v>
      </c>
      <c r="AW2412">
        <v>0</v>
      </c>
      <c r="AX2412">
        <v>0</v>
      </c>
      <c r="AY2412" t="s">
        <v>6634</v>
      </c>
      <c r="AZ2412">
        <v>0</v>
      </c>
      <c r="BA2412">
        <v>0</v>
      </c>
      <c r="BB2412" t="s">
        <v>6616</v>
      </c>
      <c r="BC2412">
        <v>0</v>
      </c>
      <c r="BD2412" s="4" t="str">
        <f t="shared" si="1522"/>
        <v>No</v>
      </c>
      <c r="BE2412" t="s">
        <v>6640</v>
      </c>
      <c r="BF2412" s="3" t="str">
        <f t="shared" si="1523"/>
        <v>No</v>
      </c>
      <c r="BG2412" t="s">
        <v>6645</v>
      </c>
      <c r="BH2412" s="3" t="str">
        <f t="shared" si="1524"/>
        <v>1526 COASTAL OAKS CIR E</v>
      </c>
      <c r="BI2412" s="3" t="str">
        <f t="shared" si="1525"/>
        <v>Fernandina Beach</v>
      </c>
      <c r="BJ2412" s="3" t="str">
        <f t="shared" si="1526"/>
        <v>Florida</v>
      </c>
      <c r="BK2412" s="3">
        <f t="shared" si="1527"/>
        <v>32034</v>
      </c>
      <c r="BL2412" s="3" t="str">
        <f t="shared" si="1528"/>
        <v>1526 COASTAL OAKS CIR E FERNANDINA BEACH FL 32034</v>
      </c>
      <c r="BM2412" s="3" t="str">
        <f t="shared" si="1529"/>
        <v>L</v>
      </c>
      <c r="BN2412" s="3" t="str">
        <f t="shared" si="1530"/>
        <v>Pass</v>
      </c>
      <c r="BO2412" s="3" t="str">
        <f t="shared" si="1531"/>
        <v>No</v>
      </c>
      <c r="BP2412" s="3" t="str">
        <f t="shared" si="1532"/>
        <v>FV&lt;$10K</v>
      </c>
      <c r="BQ2412" t="s">
        <v>6650</v>
      </c>
      <c r="BR2412" s="3" t="str">
        <f t="shared" si="1533"/>
        <v>No, &lt; $20K Lien</v>
      </c>
      <c r="BS2412" s="3" t="str">
        <f t="shared" si="1534"/>
        <v>No, Lien &lt; $20K</v>
      </c>
      <c r="BT2412" t="s">
        <v>6650</v>
      </c>
      <c r="BU2412" s="3" t="str">
        <f t="shared" si="1535"/>
        <v>No</v>
      </c>
      <c r="BV2412" s="3" t="str">
        <f t="shared" si="1536"/>
        <v>No</v>
      </c>
      <c r="BW2412" s="3">
        <f t="shared" si="1537"/>
        <v>0</v>
      </c>
      <c r="BX2412" s="3" t="str">
        <f t="shared" si="1538"/>
        <v>No</v>
      </c>
      <c r="BY2412" s="3">
        <f t="shared" si="1539"/>
        <v>95000</v>
      </c>
      <c r="BZ2412">
        <v>1</v>
      </c>
      <c r="CA2412" s="3">
        <f t="shared" si="1540"/>
        <v>95000</v>
      </c>
      <c r="CC2412" s="3">
        <f t="shared" si="1541"/>
        <v>0</v>
      </c>
      <c r="CD2412" s="3">
        <f t="shared" si="1542"/>
        <v>0</v>
      </c>
      <c r="CE2412" s="3" t="str">
        <f t="shared" si="1543"/>
        <v/>
      </c>
      <c r="CF2412" s="3" t="e">
        <f>HLOOKUP(CE2412,'Valuation Data'!$D$2:$K$5,4,FALSE)</f>
        <v>#N/A</v>
      </c>
      <c r="CG2412" s="3">
        <f t="shared" si="1544"/>
        <v>95000</v>
      </c>
      <c r="CH2412" s="3" t="str">
        <f t="shared" si="1545"/>
        <v>No</v>
      </c>
      <c r="CI2412" s="3" t="str">
        <f>VLOOKUP(R2412,'Use Codes &amp; County Type'!A:D,4,FALSE)</f>
        <v>V</v>
      </c>
      <c r="CJ2412" s="3" t="str">
        <f t="shared" si="1546"/>
        <v>Yes</v>
      </c>
      <c r="CK2412" s="3" t="str">
        <f t="shared" si="1547"/>
        <v>No</v>
      </c>
      <c r="CL2412" s="3">
        <f t="shared" si="1548"/>
        <v>0</v>
      </c>
      <c r="CM2412" s="3">
        <f t="shared" si="1549"/>
        <v>0</v>
      </c>
      <c r="CN2412" s="3">
        <f t="shared" si="1550"/>
        <v>8318.92</v>
      </c>
      <c r="CO2412" s="3">
        <f t="shared" si="1551"/>
        <v>-8318.92</v>
      </c>
      <c r="CP2412" s="3">
        <f t="shared" si="1552"/>
        <v>8.7567578947368427E-2</v>
      </c>
      <c r="CR2412" s="3" t="str">
        <f t="shared" si="1553"/>
        <v>No</v>
      </c>
      <c r="CV2412" s="3" t="str">
        <f t="shared" si="1554"/>
        <v>Vacant, No Sales Data</v>
      </c>
      <c r="CW2412" s="3">
        <f t="shared" si="1555"/>
        <v>2411</v>
      </c>
      <c r="CX2412" s="3">
        <f t="shared" si="1556"/>
        <v>2079.73</v>
      </c>
      <c r="CY2412" s="3" t="str">
        <f t="shared" si="1557"/>
        <v>Ok</v>
      </c>
      <c r="CZ2412">
        <v>0</v>
      </c>
      <c r="DA2412">
        <v>0</v>
      </c>
    </row>
    <row r="2413" spans="1:105" x14ac:dyDescent="0.25">
      <c r="A2413">
        <v>2412</v>
      </c>
      <c r="B2413" t="s">
        <v>3</v>
      </c>
      <c r="C2413" t="s">
        <v>2521</v>
      </c>
      <c r="D2413">
        <v>975.24</v>
      </c>
      <c r="E2413">
        <v>2017</v>
      </c>
      <c r="F2413">
        <v>975.24</v>
      </c>
      <c r="G2413">
        <v>975.24</v>
      </c>
      <c r="H2413" s="3">
        <f t="shared" si="1517"/>
        <v>0</v>
      </c>
      <c r="I2413">
        <v>1532</v>
      </c>
      <c r="J2413" t="s">
        <v>2736</v>
      </c>
      <c r="K2413" t="s">
        <v>2738</v>
      </c>
      <c r="L2413">
        <v>32034</v>
      </c>
      <c r="M2413" t="s">
        <v>4593</v>
      </c>
      <c r="N2413" t="s">
        <v>4761</v>
      </c>
      <c r="O2413">
        <v>-81.451033174043005</v>
      </c>
      <c r="P2413">
        <v>30.650040042413298</v>
      </c>
      <c r="Q2413" t="s">
        <v>6006</v>
      </c>
      <c r="R2413">
        <v>0</v>
      </c>
      <c r="S2413" t="s">
        <v>6538</v>
      </c>
      <c r="T2413">
        <v>8001</v>
      </c>
      <c r="U2413" t="s">
        <v>6581</v>
      </c>
      <c r="V2413">
        <v>2017</v>
      </c>
      <c r="W2413">
        <v>18402</v>
      </c>
      <c r="X2413">
        <v>2017</v>
      </c>
      <c r="Y2413">
        <v>95000</v>
      </c>
      <c r="Z2413">
        <v>872.16</v>
      </c>
      <c r="AA2413" s="3">
        <f t="shared" si="1518"/>
        <v>0.89430294081456863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 s="3" t="str">
        <f t="shared" si="1519"/>
        <v>No</v>
      </c>
      <c r="AQ2413" s="3" t="str">
        <f t="shared" si="1520"/>
        <v>No</v>
      </c>
      <c r="AR2413" s="3" t="str">
        <f t="shared" si="1521"/>
        <v>No</v>
      </c>
      <c r="AS2413">
        <v>0</v>
      </c>
      <c r="AT2413">
        <v>0</v>
      </c>
      <c r="AU2413">
        <v>314962</v>
      </c>
      <c r="AV2413" t="s">
        <v>5076</v>
      </c>
      <c r="AW2413">
        <v>0</v>
      </c>
      <c r="AX2413">
        <v>0</v>
      </c>
      <c r="AY2413" t="s">
        <v>6634</v>
      </c>
      <c r="AZ2413">
        <v>0</v>
      </c>
      <c r="BA2413">
        <v>0</v>
      </c>
      <c r="BB2413" t="s">
        <v>6616</v>
      </c>
      <c r="BC2413">
        <v>0</v>
      </c>
      <c r="BD2413" s="4" t="str">
        <f t="shared" si="1522"/>
        <v>No</v>
      </c>
      <c r="BE2413" t="s">
        <v>6640</v>
      </c>
      <c r="BF2413" s="3" t="str">
        <f t="shared" si="1523"/>
        <v>No</v>
      </c>
      <c r="BG2413" t="s">
        <v>6645</v>
      </c>
      <c r="BH2413" s="3" t="str">
        <f t="shared" si="1524"/>
        <v>1532 COASTAL OAKS DR</v>
      </c>
      <c r="BI2413" s="3" t="str">
        <f t="shared" si="1525"/>
        <v>Fernandina Beach</v>
      </c>
      <c r="BJ2413" s="3" t="str">
        <f t="shared" si="1526"/>
        <v>Florida</v>
      </c>
      <c r="BK2413" s="3">
        <f t="shared" si="1527"/>
        <v>32034</v>
      </c>
      <c r="BL2413" s="3" t="str">
        <f t="shared" si="1528"/>
        <v>1532 COASTAL OAKS DR FERNANDINA BEACH FL 32034</v>
      </c>
      <c r="BM2413" s="3" t="str">
        <f t="shared" si="1529"/>
        <v>L</v>
      </c>
      <c r="BN2413" s="3" t="str">
        <f t="shared" si="1530"/>
        <v>Pass</v>
      </c>
      <c r="BO2413" s="3" t="str">
        <f t="shared" si="1531"/>
        <v>No</v>
      </c>
      <c r="BP2413" s="3" t="str">
        <f t="shared" si="1532"/>
        <v>FV&lt;$10K</v>
      </c>
      <c r="BQ2413" t="s">
        <v>6650</v>
      </c>
      <c r="BR2413" s="3" t="str">
        <f t="shared" si="1533"/>
        <v>No, &lt; $20K Lien</v>
      </c>
      <c r="BS2413" s="3" t="str">
        <f t="shared" si="1534"/>
        <v>No, Lien &lt; $20K</v>
      </c>
      <c r="BT2413" t="s">
        <v>6650</v>
      </c>
      <c r="BU2413" s="3" t="str">
        <f t="shared" si="1535"/>
        <v>No</v>
      </c>
      <c r="BV2413" s="3" t="str">
        <f t="shared" si="1536"/>
        <v>No</v>
      </c>
      <c r="BW2413" s="3">
        <f t="shared" si="1537"/>
        <v>0</v>
      </c>
      <c r="BX2413" s="3" t="str">
        <f t="shared" si="1538"/>
        <v>No</v>
      </c>
      <c r="BY2413" s="3">
        <f t="shared" si="1539"/>
        <v>18402</v>
      </c>
      <c r="BZ2413">
        <v>1</v>
      </c>
      <c r="CA2413" s="3">
        <f t="shared" si="1540"/>
        <v>18402</v>
      </c>
      <c r="CC2413" s="3">
        <f t="shared" si="1541"/>
        <v>0</v>
      </c>
      <c r="CD2413" s="3">
        <f t="shared" si="1542"/>
        <v>0</v>
      </c>
      <c r="CE2413" s="3" t="str">
        <f t="shared" si="1543"/>
        <v/>
      </c>
      <c r="CF2413" s="3" t="e">
        <f>HLOOKUP(CE2413,'Valuation Data'!$D$2:$K$5,4,FALSE)</f>
        <v>#N/A</v>
      </c>
      <c r="CG2413" s="3">
        <f t="shared" si="1544"/>
        <v>18402</v>
      </c>
      <c r="CH2413" s="3" t="str">
        <f t="shared" si="1545"/>
        <v>No</v>
      </c>
      <c r="CI2413" s="3" t="str">
        <f>VLOOKUP(R2413,'Use Codes &amp; County Type'!A:D,4,FALSE)</f>
        <v>V</v>
      </c>
      <c r="CJ2413" s="3" t="str">
        <f t="shared" si="1546"/>
        <v>Yes</v>
      </c>
      <c r="CK2413" s="3" t="str">
        <f t="shared" si="1547"/>
        <v>No</v>
      </c>
      <c r="CL2413" s="3">
        <f t="shared" si="1548"/>
        <v>0</v>
      </c>
      <c r="CM2413" s="3">
        <f t="shared" si="1549"/>
        <v>0</v>
      </c>
      <c r="CN2413" s="3">
        <f t="shared" si="1550"/>
        <v>3900.96</v>
      </c>
      <c r="CO2413" s="3">
        <f t="shared" si="1551"/>
        <v>-3900.96</v>
      </c>
      <c r="CP2413" s="3">
        <f t="shared" si="1552"/>
        <v>0.21198565373328987</v>
      </c>
      <c r="CR2413" s="3" t="str">
        <f t="shared" si="1553"/>
        <v>No</v>
      </c>
      <c r="CV2413" s="3" t="str">
        <f t="shared" si="1554"/>
        <v>FMV&lt;$30K</v>
      </c>
      <c r="CW2413" s="3">
        <f t="shared" si="1555"/>
        <v>2412</v>
      </c>
      <c r="CX2413" s="3">
        <f t="shared" si="1556"/>
        <v>975.24</v>
      </c>
      <c r="CY2413" s="3" t="str">
        <f t="shared" si="1557"/>
        <v>Ok</v>
      </c>
      <c r="CZ2413">
        <v>0</v>
      </c>
      <c r="DA2413">
        <v>0</v>
      </c>
    </row>
    <row r="2414" spans="1:105" x14ac:dyDescent="0.25">
      <c r="A2414">
        <v>2413</v>
      </c>
      <c r="B2414" t="s">
        <v>3</v>
      </c>
      <c r="C2414" t="s">
        <v>2522</v>
      </c>
      <c r="D2414">
        <v>975.24</v>
      </c>
      <c r="E2414">
        <v>2017</v>
      </c>
      <c r="F2414">
        <v>975.24</v>
      </c>
      <c r="G2414">
        <v>975.24</v>
      </c>
      <c r="H2414" s="3">
        <f t="shared" si="1517"/>
        <v>0</v>
      </c>
      <c r="I2414">
        <v>1534</v>
      </c>
      <c r="J2414" t="s">
        <v>2736</v>
      </c>
      <c r="K2414" t="s">
        <v>2738</v>
      </c>
      <c r="L2414">
        <v>32034</v>
      </c>
      <c r="M2414" t="s">
        <v>4594</v>
      </c>
      <c r="N2414" t="s">
        <v>4761</v>
      </c>
      <c r="O2414">
        <v>-81.450899408758403</v>
      </c>
      <c r="P2414">
        <v>30.650135567740499</v>
      </c>
      <c r="Q2414" t="s">
        <v>6006</v>
      </c>
      <c r="R2414">
        <v>0</v>
      </c>
      <c r="S2414" t="s">
        <v>6538</v>
      </c>
      <c r="T2414">
        <v>8001</v>
      </c>
      <c r="U2414" t="s">
        <v>6581</v>
      </c>
      <c r="V2414">
        <v>2017</v>
      </c>
      <c r="W2414">
        <v>18402</v>
      </c>
      <c r="X2414">
        <v>2017</v>
      </c>
      <c r="Y2414">
        <v>95000</v>
      </c>
      <c r="Z2414">
        <v>872.16</v>
      </c>
      <c r="AA2414" s="3">
        <f t="shared" si="1518"/>
        <v>0.89430294081456863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 s="3" t="str">
        <f t="shared" si="1519"/>
        <v>No</v>
      </c>
      <c r="AQ2414" s="3" t="str">
        <f t="shared" si="1520"/>
        <v>No</v>
      </c>
      <c r="AR2414" s="3" t="str">
        <f t="shared" si="1521"/>
        <v>No</v>
      </c>
      <c r="AS2414">
        <v>0</v>
      </c>
      <c r="AT2414">
        <v>0</v>
      </c>
      <c r="AU2414">
        <v>325087</v>
      </c>
      <c r="AV2414" t="s">
        <v>6626</v>
      </c>
      <c r="AW2414">
        <v>0</v>
      </c>
      <c r="AX2414">
        <v>0</v>
      </c>
      <c r="AY2414" t="s">
        <v>6634</v>
      </c>
      <c r="AZ2414">
        <v>0</v>
      </c>
      <c r="BA2414">
        <v>0</v>
      </c>
      <c r="BB2414" t="s">
        <v>6616</v>
      </c>
      <c r="BC2414">
        <v>0</v>
      </c>
      <c r="BD2414" s="4" t="str">
        <f t="shared" si="1522"/>
        <v>No</v>
      </c>
      <c r="BE2414" t="s">
        <v>6640</v>
      </c>
      <c r="BF2414" s="3" t="str">
        <f t="shared" si="1523"/>
        <v>No</v>
      </c>
      <c r="BG2414" t="s">
        <v>6645</v>
      </c>
      <c r="BH2414" s="3" t="str">
        <f t="shared" si="1524"/>
        <v>1534 COASTAL OAKS DR</v>
      </c>
      <c r="BI2414" s="3" t="str">
        <f t="shared" si="1525"/>
        <v>Fernandina Beach</v>
      </c>
      <c r="BJ2414" s="3" t="str">
        <f t="shared" si="1526"/>
        <v>Florida</v>
      </c>
      <c r="BK2414" s="3">
        <f t="shared" si="1527"/>
        <v>32034</v>
      </c>
      <c r="BL2414" s="3" t="str">
        <f t="shared" si="1528"/>
        <v>1534 COASTAL OAKS DR FERNANDINA BEACH FL 32034</v>
      </c>
      <c r="BM2414" s="3" t="str">
        <f t="shared" si="1529"/>
        <v>L</v>
      </c>
      <c r="BN2414" s="3" t="str">
        <f t="shared" si="1530"/>
        <v>Pass</v>
      </c>
      <c r="BO2414" s="3" t="str">
        <f t="shared" si="1531"/>
        <v>No</v>
      </c>
      <c r="BP2414" s="3" t="str">
        <f t="shared" si="1532"/>
        <v>FV&lt;$10K</v>
      </c>
      <c r="BQ2414" t="s">
        <v>6650</v>
      </c>
      <c r="BR2414" s="3" t="str">
        <f t="shared" si="1533"/>
        <v>No, &lt; $20K Lien</v>
      </c>
      <c r="BS2414" s="3" t="str">
        <f t="shared" si="1534"/>
        <v>No, Lien &lt; $20K</v>
      </c>
      <c r="BT2414" t="s">
        <v>6650</v>
      </c>
      <c r="BU2414" s="3" t="str">
        <f t="shared" si="1535"/>
        <v>No</v>
      </c>
      <c r="BV2414" s="3" t="str">
        <f t="shared" si="1536"/>
        <v>No</v>
      </c>
      <c r="BW2414" s="3">
        <f t="shared" si="1537"/>
        <v>0</v>
      </c>
      <c r="BX2414" s="3" t="str">
        <f t="shared" si="1538"/>
        <v>No</v>
      </c>
      <c r="BY2414" s="3">
        <f t="shared" si="1539"/>
        <v>18402</v>
      </c>
      <c r="BZ2414">
        <v>1</v>
      </c>
      <c r="CA2414" s="3">
        <f t="shared" si="1540"/>
        <v>18402</v>
      </c>
      <c r="CC2414" s="3">
        <f t="shared" si="1541"/>
        <v>0</v>
      </c>
      <c r="CD2414" s="3">
        <f t="shared" si="1542"/>
        <v>0</v>
      </c>
      <c r="CE2414" s="3" t="str">
        <f t="shared" si="1543"/>
        <v/>
      </c>
      <c r="CF2414" s="3" t="e">
        <f>HLOOKUP(CE2414,'Valuation Data'!$D$2:$K$5,4,FALSE)</f>
        <v>#N/A</v>
      </c>
      <c r="CG2414" s="3">
        <f t="shared" si="1544"/>
        <v>18402</v>
      </c>
      <c r="CH2414" s="3" t="str">
        <f t="shared" si="1545"/>
        <v>No</v>
      </c>
      <c r="CI2414" s="3" t="str">
        <f>VLOOKUP(R2414,'Use Codes &amp; County Type'!A:D,4,FALSE)</f>
        <v>V</v>
      </c>
      <c r="CJ2414" s="3" t="str">
        <f t="shared" si="1546"/>
        <v>Yes</v>
      </c>
      <c r="CK2414" s="3" t="str">
        <f t="shared" si="1547"/>
        <v>No</v>
      </c>
      <c r="CL2414" s="3">
        <f t="shared" si="1548"/>
        <v>0</v>
      </c>
      <c r="CM2414" s="3">
        <f t="shared" si="1549"/>
        <v>0</v>
      </c>
      <c r="CN2414" s="3">
        <f t="shared" si="1550"/>
        <v>3900.96</v>
      </c>
      <c r="CO2414" s="3">
        <f t="shared" si="1551"/>
        <v>-3900.96</v>
      </c>
      <c r="CP2414" s="3">
        <f t="shared" si="1552"/>
        <v>0.21198565373328987</v>
      </c>
      <c r="CR2414" s="3" t="str">
        <f t="shared" si="1553"/>
        <v>No</v>
      </c>
      <c r="CV2414" s="3" t="str">
        <f t="shared" si="1554"/>
        <v>FMV&lt;$30K</v>
      </c>
      <c r="CW2414" s="3">
        <f t="shared" si="1555"/>
        <v>2413</v>
      </c>
      <c r="CX2414" s="3">
        <f t="shared" si="1556"/>
        <v>975.24</v>
      </c>
      <c r="CY2414" s="3" t="str">
        <f t="shared" si="1557"/>
        <v>Ok</v>
      </c>
      <c r="CZ2414">
        <v>0</v>
      </c>
      <c r="DA2414">
        <v>0</v>
      </c>
    </row>
    <row r="2415" spans="1:105" x14ac:dyDescent="0.25">
      <c r="A2415">
        <v>2414</v>
      </c>
      <c r="B2415" t="s">
        <v>3</v>
      </c>
      <c r="C2415" t="s">
        <v>2523</v>
      </c>
      <c r="D2415">
        <v>975.24</v>
      </c>
      <c r="E2415">
        <v>2017</v>
      </c>
      <c r="F2415">
        <v>975.24</v>
      </c>
      <c r="G2415">
        <v>975.24</v>
      </c>
      <c r="H2415" s="3">
        <f t="shared" si="1517"/>
        <v>0</v>
      </c>
      <c r="I2415">
        <v>1538</v>
      </c>
      <c r="J2415" t="s">
        <v>2736</v>
      </c>
      <c r="K2415" t="s">
        <v>2738</v>
      </c>
      <c r="L2415">
        <v>32034</v>
      </c>
      <c r="M2415" t="s">
        <v>4595</v>
      </c>
      <c r="N2415" t="s">
        <v>4761</v>
      </c>
      <c r="O2415">
        <v>-81.450652391716005</v>
      </c>
      <c r="P2415">
        <v>30.650315022183801</v>
      </c>
      <c r="Q2415" t="s">
        <v>6006</v>
      </c>
      <c r="R2415">
        <v>0</v>
      </c>
      <c r="S2415" t="s">
        <v>6538</v>
      </c>
      <c r="T2415">
        <v>8001</v>
      </c>
      <c r="U2415" t="s">
        <v>6581</v>
      </c>
      <c r="V2415">
        <v>2017</v>
      </c>
      <c r="W2415">
        <v>18402</v>
      </c>
      <c r="X2415">
        <v>2017</v>
      </c>
      <c r="Y2415">
        <v>95000</v>
      </c>
      <c r="Z2415">
        <v>872.16</v>
      </c>
      <c r="AA2415" s="3">
        <f t="shared" si="1518"/>
        <v>0.89430294081456863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 s="3" t="str">
        <f t="shared" si="1519"/>
        <v>No</v>
      </c>
      <c r="AQ2415" s="3" t="str">
        <f t="shared" si="1520"/>
        <v>No</v>
      </c>
      <c r="AR2415" s="3" t="str">
        <f t="shared" si="1521"/>
        <v>No</v>
      </c>
      <c r="AS2415">
        <v>0</v>
      </c>
      <c r="AT2415">
        <v>0</v>
      </c>
      <c r="AU2415">
        <v>347850</v>
      </c>
      <c r="AV2415" t="s">
        <v>5076</v>
      </c>
      <c r="AW2415">
        <v>0</v>
      </c>
      <c r="AX2415">
        <v>0</v>
      </c>
      <c r="AY2415" t="s">
        <v>6634</v>
      </c>
      <c r="AZ2415">
        <v>0</v>
      </c>
      <c r="BA2415">
        <v>0</v>
      </c>
      <c r="BB2415" t="s">
        <v>6616</v>
      </c>
      <c r="BC2415">
        <v>0</v>
      </c>
      <c r="BD2415" s="4" t="str">
        <f t="shared" si="1522"/>
        <v>No</v>
      </c>
      <c r="BE2415" t="s">
        <v>6640</v>
      </c>
      <c r="BF2415" s="3" t="str">
        <f t="shared" si="1523"/>
        <v>No</v>
      </c>
      <c r="BG2415" t="s">
        <v>6645</v>
      </c>
      <c r="BH2415" s="3" t="str">
        <f t="shared" si="1524"/>
        <v>1538 COASTAL OAKS DR</v>
      </c>
      <c r="BI2415" s="3" t="str">
        <f t="shared" si="1525"/>
        <v>Fernandina Beach</v>
      </c>
      <c r="BJ2415" s="3" t="str">
        <f t="shared" si="1526"/>
        <v>Florida</v>
      </c>
      <c r="BK2415" s="3">
        <f t="shared" si="1527"/>
        <v>32034</v>
      </c>
      <c r="BL2415" s="3" t="str">
        <f t="shared" si="1528"/>
        <v>1538 COASTAL OAKS DR FERNANDINA BEACH FL 32034</v>
      </c>
      <c r="BM2415" s="3" t="str">
        <f t="shared" si="1529"/>
        <v>L</v>
      </c>
      <c r="BN2415" s="3" t="str">
        <f t="shared" si="1530"/>
        <v>Pass</v>
      </c>
      <c r="BO2415" s="3" t="str">
        <f t="shared" si="1531"/>
        <v>No</v>
      </c>
      <c r="BP2415" s="3" t="str">
        <f t="shared" si="1532"/>
        <v>FV&lt;$10K</v>
      </c>
      <c r="BQ2415" t="s">
        <v>6650</v>
      </c>
      <c r="BR2415" s="3" t="str">
        <f t="shared" si="1533"/>
        <v>No, &lt; $20K Lien</v>
      </c>
      <c r="BS2415" s="3" t="str">
        <f t="shared" si="1534"/>
        <v>No, Lien &lt; $20K</v>
      </c>
      <c r="BT2415" t="s">
        <v>6650</v>
      </c>
      <c r="BU2415" s="3" t="str">
        <f t="shared" si="1535"/>
        <v>No</v>
      </c>
      <c r="BV2415" s="3" t="str">
        <f t="shared" si="1536"/>
        <v>No</v>
      </c>
      <c r="BW2415" s="3">
        <f t="shared" si="1537"/>
        <v>0</v>
      </c>
      <c r="BX2415" s="3" t="str">
        <f t="shared" si="1538"/>
        <v>No</v>
      </c>
      <c r="BY2415" s="3">
        <f t="shared" si="1539"/>
        <v>18402</v>
      </c>
      <c r="BZ2415">
        <v>1</v>
      </c>
      <c r="CA2415" s="3">
        <f t="shared" si="1540"/>
        <v>18402</v>
      </c>
      <c r="CC2415" s="3">
        <f t="shared" si="1541"/>
        <v>0</v>
      </c>
      <c r="CD2415" s="3">
        <f t="shared" si="1542"/>
        <v>0</v>
      </c>
      <c r="CE2415" s="3" t="str">
        <f t="shared" si="1543"/>
        <v/>
      </c>
      <c r="CF2415" s="3" t="e">
        <f>HLOOKUP(CE2415,'Valuation Data'!$D$2:$K$5,4,FALSE)</f>
        <v>#N/A</v>
      </c>
      <c r="CG2415" s="3">
        <f t="shared" si="1544"/>
        <v>18402</v>
      </c>
      <c r="CH2415" s="3" t="str">
        <f t="shared" si="1545"/>
        <v>No</v>
      </c>
      <c r="CI2415" s="3" t="str">
        <f>VLOOKUP(R2415,'Use Codes &amp; County Type'!A:D,4,FALSE)</f>
        <v>V</v>
      </c>
      <c r="CJ2415" s="3" t="str">
        <f t="shared" si="1546"/>
        <v>Yes</v>
      </c>
      <c r="CK2415" s="3" t="str">
        <f t="shared" si="1547"/>
        <v>No</v>
      </c>
      <c r="CL2415" s="3">
        <f t="shared" si="1548"/>
        <v>0</v>
      </c>
      <c r="CM2415" s="3">
        <f t="shared" si="1549"/>
        <v>0</v>
      </c>
      <c r="CN2415" s="3">
        <f t="shared" si="1550"/>
        <v>3900.96</v>
      </c>
      <c r="CO2415" s="3">
        <f t="shared" si="1551"/>
        <v>-3900.96</v>
      </c>
      <c r="CP2415" s="3">
        <f t="shared" si="1552"/>
        <v>0.21198565373328987</v>
      </c>
      <c r="CR2415" s="3" t="str">
        <f t="shared" si="1553"/>
        <v>No</v>
      </c>
      <c r="CV2415" s="3" t="str">
        <f t="shared" si="1554"/>
        <v>FMV&lt;$30K</v>
      </c>
      <c r="CW2415" s="3">
        <f t="shared" si="1555"/>
        <v>2414</v>
      </c>
      <c r="CX2415" s="3">
        <f t="shared" si="1556"/>
        <v>975.24</v>
      </c>
      <c r="CY2415" s="3" t="str">
        <f t="shared" si="1557"/>
        <v>Ok</v>
      </c>
      <c r="CZ2415">
        <v>0</v>
      </c>
      <c r="DA2415">
        <v>0</v>
      </c>
    </row>
    <row r="2416" spans="1:105" x14ac:dyDescent="0.25">
      <c r="A2416">
        <v>2415</v>
      </c>
      <c r="B2416" t="s">
        <v>3</v>
      </c>
      <c r="C2416" t="s">
        <v>2524</v>
      </c>
      <c r="D2416">
        <v>975.24</v>
      </c>
      <c r="E2416">
        <v>2017</v>
      </c>
      <c r="F2416">
        <v>975.24</v>
      </c>
      <c r="G2416">
        <v>975.24</v>
      </c>
      <c r="H2416" s="3">
        <f t="shared" si="1517"/>
        <v>0</v>
      </c>
      <c r="I2416">
        <v>1543</v>
      </c>
      <c r="J2416" t="s">
        <v>2736</v>
      </c>
      <c r="K2416" t="s">
        <v>2738</v>
      </c>
      <c r="L2416">
        <v>32034</v>
      </c>
      <c r="M2416" t="s">
        <v>4596</v>
      </c>
      <c r="N2416" t="s">
        <v>4761</v>
      </c>
      <c r="O2416">
        <v>-81.451044305773706</v>
      </c>
      <c r="P2416">
        <v>30.650833956049802</v>
      </c>
      <c r="Q2416" t="s">
        <v>6006</v>
      </c>
      <c r="R2416">
        <v>0</v>
      </c>
      <c r="S2416" t="s">
        <v>6538</v>
      </c>
      <c r="T2416">
        <v>8001</v>
      </c>
      <c r="U2416" t="s">
        <v>6581</v>
      </c>
      <c r="V2416">
        <v>2017</v>
      </c>
      <c r="W2416">
        <v>18402</v>
      </c>
      <c r="X2416">
        <v>2017</v>
      </c>
      <c r="Y2416">
        <v>95000</v>
      </c>
      <c r="Z2416">
        <v>872.16</v>
      </c>
      <c r="AA2416" s="3">
        <f t="shared" si="1518"/>
        <v>0.89430294081456863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 s="3" t="str">
        <f t="shared" si="1519"/>
        <v>No</v>
      </c>
      <c r="AQ2416" s="3" t="str">
        <f t="shared" si="1520"/>
        <v>No</v>
      </c>
      <c r="AR2416" s="3" t="str">
        <f t="shared" si="1521"/>
        <v>No</v>
      </c>
      <c r="AS2416">
        <v>0</v>
      </c>
      <c r="AT2416">
        <v>0</v>
      </c>
      <c r="AU2416">
        <v>351220</v>
      </c>
      <c r="AV2416" t="s">
        <v>5076</v>
      </c>
      <c r="AW2416">
        <v>0</v>
      </c>
      <c r="AX2416">
        <v>0</v>
      </c>
      <c r="AY2416" t="s">
        <v>6634</v>
      </c>
      <c r="AZ2416">
        <v>0</v>
      </c>
      <c r="BA2416">
        <v>0</v>
      </c>
      <c r="BB2416" t="s">
        <v>6616</v>
      </c>
      <c r="BC2416">
        <v>0</v>
      </c>
      <c r="BD2416" s="4" t="str">
        <f t="shared" si="1522"/>
        <v>No</v>
      </c>
      <c r="BE2416" t="s">
        <v>6640</v>
      </c>
      <c r="BF2416" s="3" t="str">
        <f t="shared" si="1523"/>
        <v>No</v>
      </c>
      <c r="BG2416" t="s">
        <v>6645</v>
      </c>
      <c r="BH2416" s="3" t="str">
        <f t="shared" si="1524"/>
        <v>1543 COASTAL OAKS DR</v>
      </c>
      <c r="BI2416" s="3" t="str">
        <f t="shared" si="1525"/>
        <v>Fernandina Beach</v>
      </c>
      <c r="BJ2416" s="3" t="str">
        <f t="shared" si="1526"/>
        <v>Florida</v>
      </c>
      <c r="BK2416" s="3">
        <f t="shared" si="1527"/>
        <v>32034</v>
      </c>
      <c r="BL2416" s="3" t="str">
        <f t="shared" si="1528"/>
        <v>1543 COASTAL OAKS DR FERNANDINA BEACH FL 32034</v>
      </c>
      <c r="BM2416" s="3" t="str">
        <f t="shared" si="1529"/>
        <v>L</v>
      </c>
      <c r="BN2416" s="3" t="str">
        <f t="shared" si="1530"/>
        <v>Pass</v>
      </c>
      <c r="BO2416" s="3" t="str">
        <f t="shared" si="1531"/>
        <v>No</v>
      </c>
      <c r="BP2416" s="3" t="str">
        <f t="shared" si="1532"/>
        <v>FV&lt;$10K</v>
      </c>
      <c r="BQ2416" t="s">
        <v>6650</v>
      </c>
      <c r="BR2416" s="3" t="str">
        <f t="shared" si="1533"/>
        <v>No, &lt; $20K Lien</v>
      </c>
      <c r="BS2416" s="3" t="str">
        <f t="shared" si="1534"/>
        <v>No, Lien &lt; $20K</v>
      </c>
      <c r="BT2416" t="s">
        <v>6650</v>
      </c>
      <c r="BU2416" s="3" t="str">
        <f t="shared" si="1535"/>
        <v>No</v>
      </c>
      <c r="BV2416" s="3" t="str">
        <f t="shared" si="1536"/>
        <v>No</v>
      </c>
      <c r="BW2416" s="3">
        <f t="shared" si="1537"/>
        <v>0</v>
      </c>
      <c r="BX2416" s="3" t="str">
        <f t="shared" si="1538"/>
        <v>No</v>
      </c>
      <c r="BY2416" s="3">
        <f t="shared" si="1539"/>
        <v>18402</v>
      </c>
      <c r="BZ2416">
        <v>1</v>
      </c>
      <c r="CA2416" s="3">
        <f t="shared" si="1540"/>
        <v>18402</v>
      </c>
      <c r="CC2416" s="3">
        <f t="shared" si="1541"/>
        <v>0</v>
      </c>
      <c r="CD2416" s="3">
        <f t="shared" si="1542"/>
        <v>0</v>
      </c>
      <c r="CE2416" s="3" t="str">
        <f t="shared" si="1543"/>
        <v/>
      </c>
      <c r="CF2416" s="3" t="e">
        <f>HLOOKUP(CE2416,'Valuation Data'!$D$2:$K$5,4,FALSE)</f>
        <v>#N/A</v>
      </c>
      <c r="CG2416" s="3">
        <f t="shared" si="1544"/>
        <v>18402</v>
      </c>
      <c r="CH2416" s="3" t="str">
        <f t="shared" si="1545"/>
        <v>No</v>
      </c>
      <c r="CI2416" s="3" t="str">
        <f>VLOOKUP(R2416,'Use Codes &amp; County Type'!A:D,4,FALSE)</f>
        <v>V</v>
      </c>
      <c r="CJ2416" s="3" t="str">
        <f t="shared" si="1546"/>
        <v>Yes</v>
      </c>
      <c r="CK2416" s="3" t="str">
        <f t="shared" si="1547"/>
        <v>No</v>
      </c>
      <c r="CL2416" s="3">
        <f t="shared" si="1548"/>
        <v>0</v>
      </c>
      <c r="CM2416" s="3">
        <f t="shared" si="1549"/>
        <v>0</v>
      </c>
      <c r="CN2416" s="3">
        <f t="shared" si="1550"/>
        <v>3900.96</v>
      </c>
      <c r="CO2416" s="3">
        <f t="shared" si="1551"/>
        <v>-3900.96</v>
      </c>
      <c r="CP2416" s="3">
        <f t="shared" si="1552"/>
        <v>0.21198565373328987</v>
      </c>
      <c r="CR2416" s="3" t="str">
        <f t="shared" si="1553"/>
        <v>No</v>
      </c>
      <c r="CV2416" s="3" t="str">
        <f t="shared" si="1554"/>
        <v>FMV&lt;$30K</v>
      </c>
      <c r="CW2416" s="3">
        <f t="shared" si="1555"/>
        <v>2415</v>
      </c>
      <c r="CX2416" s="3">
        <f t="shared" si="1556"/>
        <v>975.24</v>
      </c>
      <c r="CY2416" s="3" t="str">
        <f t="shared" si="1557"/>
        <v>Ok</v>
      </c>
      <c r="CZ2416">
        <v>0</v>
      </c>
      <c r="DA2416">
        <v>0</v>
      </c>
    </row>
    <row r="2417" spans="1:105" x14ac:dyDescent="0.25">
      <c r="A2417">
        <v>2416</v>
      </c>
      <c r="B2417" t="s">
        <v>3</v>
      </c>
      <c r="C2417" t="s">
        <v>2525</v>
      </c>
      <c r="D2417">
        <v>975.24</v>
      </c>
      <c r="E2417">
        <v>2017</v>
      </c>
      <c r="F2417">
        <v>975.24</v>
      </c>
      <c r="G2417">
        <v>975.24</v>
      </c>
      <c r="H2417" s="3">
        <f t="shared" si="1517"/>
        <v>0</v>
      </c>
      <c r="I2417">
        <v>1553</v>
      </c>
      <c r="J2417" t="s">
        <v>2736</v>
      </c>
      <c r="K2417" t="s">
        <v>2738</v>
      </c>
      <c r="L2417">
        <v>32034</v>
      </c>
      <c r="M2417" t="s">
        <v>4597</v>
      </c>
      <c r="N2417" t="s">
        <v>4761</v>
      </c>
      <c r="O2417">
        <v>-81.4518277144184</v>
      </c>
      <c r="P2417">
        <v>30.650694259258799</v>
      </c>
      <c r="Q2417" t="s">
        <v>6006</v>
      </c>
      <c r="R2417">
        <v>0</v>
      </c>
      <c r="S2417" t="s">
        <v>6538</v>
      </c>
      <c r="T2417">
        <v>8001</v>
      </c>
      <c r="U2417" t="s">
        <v>6581</v>
      </c>
      <c r="V2417">
        <v>2017</v>
      </c>
      <c r="W2417">
        <v>18402</v>
      </c>
      <c r="X2417">
        <v>2017</v>
      </c>
      <c r="Y2417">
        <v>95000</v>
      </c>
      <c r="Z2417">
        <v>872.16</v>
      </c>
      <c r="AA2417" s="3">
        <f t="shared" si="1518"/>
        <v>0.89430294081456863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 s="3" t="str">
        <f t="shared" si="1519"/>
        <v>No</v>
      </c>
      <c r="AQ2417" s="3" t="str">
        <f t="shared" si="1520"/>
        <v>No</v>
      </c>
      <c r="AR2417" s="3" t="str">
        <f t="shared" si="1521"/>
        <v>No</v>
      </c>
      <c r="AS2417">
        <v>0</v>
      </c>
      <c r="AT2417">
        <v>0</v>
      </c>
      <c r="AU2417">
        <v>310486</v>
      </c>
      <c r="AV2417" t="s">
        <v>5076</v>
      </c>
      <c r="AW2417">
        <v>0</v>
      </c>
      <c r="AX2417">
        <v>0</v>
      </c>
      <c r="AY2417" t="s">
        <v>6634</v>
      </c>
      <c r="AZ2417">
        <v>0</v>
      </c>
      <c r="BA2417">
        <v>0</v>
      </c>
      <c r="BB2417" t="s">
        <v>6616</v>
      </c>
      <c r="BC2417">
        <v>0</v>
      </c>
      <c r="BD2417" s="4" t="str">
        <f t="shared" si="1522"/>
        <v>No</v>
      </c>
      <c r="BE2417" t="s">
        <v>6640</v>
      </c>
      <c r="BF2417" s="3" t="str">
        <f t="shared" si="1523"/>
        <v>No</v>
      </c>
      <c r="BG2417" t="s">
        <v>6645</v>
      </c>
      <c r="BH2417" s="3" t="str">
        <f t="shared" si="1524"/>
        <v>1553 COASTAL OAKS CIR N</v>
      </c>
      <c r="BI2417" s="3" t="str">
        <f t="shared" si="1525"/>
        <v>Fernandina Beach</v>
      </c>
      <c r="BJ2417" s="3" t="str">
        <f t="shared" si="1526"/>
        <v>Florida</v>
      </c>
      <c r="BK2417" s="3">
        <f t="shared" si="1527"/>
        <v>32034</v>
      </c>
      <c r="BL2417" s="3" t="str">
        <f t="shared" si="1528"/>
        <v>1553 COASTAL OAKS CIR N FERNANDINA BEACH FL 32034</v>
      </c>
      <c r="BM2417" s="3" t="str">
        <f t="shared" si="1529"/>
        <v>L</v>
      </c>
      <c r="BN2417" s="3" t="str">
        <f t="shared" si="1530"/>
        <v>Pass</v>
      </c>
      <c r="BO2417" s="3" t="str">
        <f t="shared" si="1531"/>
        <v>No</v>
      </c>
      <c r="BP2417" s="3" t="str">
        <f t="shared" si="1532"/>
        <v>FV&lt;$10K</v>
      </c>
      <c r="BQ2417" t="s">
        <v>6650</v>
      </c>
      <c r="BR2417" s="3" t="str">
        <f t="shared" si="1533"/>
        <v>No, &lt; $20K Lien</v>
      </c>
      <c r="BS2417" s="3" t="str">
        <f t="shared" si="1534"/>
        <v>No, Lien &lt; $20K</v>
      </c>
      <c r="BT2417" t="s">
        <v>6650</v>
      </c>
      <c r="BU2417" s="3" t="str">
        <f t="shared" si="1535"/>
        <v>No</v>
      </c>
      <c r="BV2417" s="3" t="str">
        <f t="shared" si="1536"/>
        <v>No</v>
      </c>
      <c r="BW2417" s="3">
        <f t="shared" si="1537"/>
        <v>0</v>
      </c>
      <c r="BX2417" s="3" t="str">
        <f t="shared" si="1538"/>
        <v>No</v>
      </c>
      <c r="BY2417" s="3">
        <f t="shared" si="1539"/>
        <v>18402</v>
      </c>
      <c r="BZ2417">
        <v>1</v>
      </c>
      <c r="CA2417" s="3">
        <f t="shared" si="1540"/>
        <v>18402</v>
      </c>
      <c r="CC2417" s="3">
        <f t="shared" si="1541"/>
        <v>0</v>
      </c>
      <c r="CD2417" s="3">
        <f t="shared" si="1542"/>
        <v>0</v>
      </c>
      <c r="CE2417" s="3" t="str">
        <f t="shared" si="1543"/>
        <v/>
      </c>
      <c r="CF2417" s="3" t="e">
        <f>HLOOKUP(CE2417,'Valuation Data'!$D$2:$K$5,4,FALSE)</f>
        <v>#N/A</v>
      </c>
      <c r="CG2417" s="3">
        <f t="shared" si="1544"/>
        <v>18402</v>
      </c>
      <c r="CH2417" s="3" t="str">
        <f t="shared" si="1545"/>
        <v>No</v>
      </c>
      <c r="CI2417" s="3" t="str">
        <f>VLOOKUP(R2417,'Use Codes &amp; County Type'!A:D,4,FALSE)</f>
        <v>V</v>
      </c>
      <c r="CJ2417" s="3" t="str">
        <f t="shared" si="1546"/>
        <v>Yes</v>
      </c>
      <c r="CK2417" s="3" t="str">
        <f t="shared" si="1547"/>
        <v>No</v>
      </c>
      <c r="CL2417" s="3">
        <f t="shared" si="1548"/>
        <v>0</v>
      </c>
      <c r="CM2417" s="3">
        <f t="shared" si="1549"/>
        <v>0</v>
      </c>
      <c r="CN2417" s="3">
        <f t="shared" si="1550"/>
        <v>3900.96</v>
      </c>
      <c r="CO2417" s="3">
        <f t="shared" si="1551"/>
        <v>-3900.96</v>
      </c>
      <c r="CP2417" s="3">
        <f t="shared" si="1552"/>
        <v>0.21198565373328987</v>
      </c>
      <c r="CR2417" s="3" t="str">
        <f t="shared" si="1553"/>
        <v>No</v>
      </c>
      <c r="CV2417" s="3" t="str">
        <f t="shared" si="1554"/>
        <v>FMV&lt;$30K</v>
      </c>
      <c r="CW2417" s="3">
        <f t="shared" si="1555"/>
        <v>2416</v>
      </c>
      <c r="CX2417" s="3">
        <f t="shared" si="1556"/>
        <v>975.24</v>
      </c>
      <c r="CY2417" s="3" t="str">
        <f t="shared" si="1557"/>
        <v>Ok</v>
      </c>
      <c r="CZ2417">
        <v>0</v>
      </c>
      <c r="DA2417">
        <v>0</v>
      </c>
    </row>
    <row r="2418" spans="1:105" x14ac:dyDescent="0.25">
      <c r="A2418">
        <v>2417</v>
      </c>
      <c r="B2418" t="s">
        <v>3</v>
      </c>
      <c r="C2418" t="s">
        <v>2526</v>
      </c>
      <c r="D2418">
        <v>2079.73</v>
      </c>
      <c r="E2418">
        <v>2017</v>
      </c>
      <c r="F2418">
        <v>2079.73</v>
      </c>
      <c r="G2418">
        <v>2079.73</v>
      </c>
      <c r="H2418" s="3">
        <f t="shared" si="1517"/>
        <v>0</v>
      </c>
      <c r="I2418">
        <v>1557</v>
      </c>
      <c r="J2418" t="s">
        <v>2736</v>
      </c>
      <c r="K2418" t="s">
        <v>2738</v>
      </c>
      <c r="L2418">
        <v>32034</v>
      </c>
      <c r="M2418" t="s">
        <v>4598</v>
      </c>
      <c r="N2418" t="s">
        <v>4761</v>
      </c>
      <c r="O2418">
        <v>-81.452322476706897</v>
      </c>
      <c r="P2418">
        <v>30.650613271320399</v>
      </c>
      <c r="Q2418" t="s">
        <v>6077</v>
      </c>
      <c r="R2418">
        <v>0</v>
      </c>
      <c r="S2418" t="s">
        <v>6538</v>
      </c>
      <c r="T2418">
        <v>8001</v>
      </c>
      <c r="U2418" t="s">
        <v>6581</v>
      </c>
      <c r="V2418">
        <v>2017</v>
      </c>
      <c r="W2418">
        <v>95000</v>
      </c>
      <c r="X2418">
        <v>2017</v>
      </c>
      <c r="Y2418">
        <v>95000</v>
      </c>
      <c r="Z2418">
        <v>1893.42</v>
      </c>
      <c r="AA2418" s="3">
        <f t="shared" si="1518"/>
        <v>0.91041625595630205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 s="3" t="str">
        <f t="shared" si="1519"/>
        <v>No</v>
      </c>
      <c r="AQ2418" s="3" t="str">
        <f t="shared" si="1520"/>
        <v>No</v>
      </c>
      <c r="AR2418" s="3" t="str">
        <f t="shared" si="1521"/>
        <v>No</v>
      </c>
      <c r="AS2418">
        <v>0</v>
      </c>
      <c r="AT2418">
        <v>0</v>
      </c>
      <c r="AU2418">
        <v>427430</v>
      </c>
      <c r="AV2418" t="s">
        <v>5076</v>
      </c>
      <c r="AW2418">
        <v>0</v>
      </c>
      <c r="AX2418">
        <v>1</v>
      </c>
      <c r="AY2418" t="s">
        <v>6634</v>
      </c>
      <c r="AZ2418">
        <v>0</v>
      </c>
      <c r="BA2418">
        <v>0</v>
      </c>
      <c r="BB2418" t="s">
        <v>6616</v>
      </c>
      <c r="BC2418">
        <v>0</v>
      </c>
      <c r="BD2418" s="4" t="str">
        <f t="shared" si="1522"/>
        <v>No</v>
      </c>
      <c r="BE2418" t="s">
        <v>6640</v>
      </c>
      <c r="BF2418" s="3" t="str">
        <f t="shared" si="1523"/>
        <v>No</v>
      </c>
      <c r="BG2418" t="s">
        <v>6645</v>
      </c>
      <c r="BH2418" s="3" t="str">
        <f t="shared" si="1524"/>
        <v>1557 COASTAL OAKS CIR N</v>
      </c>
      <c r="BI2418" s="3" t="str">
        <f t="shared" si="1525"/>
        <v>Fernandina Beach</v>
      </c>
      <c r="BJ2418" s="3" t="str">
        <f t="shared" si="1526"/>
        <v>Florida</v>
      </c>
      <c r="BK2418" s="3">
        <f t="shared" si="1527"/>
        <v>32034</v>
      </c>
      <c r="BL2418" s="3" t="str">
        <f t="shared" si="1528"/>
        <v>1557 COASTAL OAKS CIR N FERNANDINA BEACH FL 32034</v>
      </c>
      <c r="BM2418" s="3" t="str">
        <f t="shared" si="1529"/>
        <v>L</v>
      </c>
      <c r="BN2418" s="3" t="str">
        <f t="shared" si="1530"/>
        <v>Pass</v>
      </c>
      <c r="BO2418" s="3" t="str">
        <f t="shared" si="1531"/>
        <v>No</v>
      </c>
      <c r="BP2418" s="3" t="str">
        <f t="shared" si="1532"/>
        <v>FV&lt;$10K</v>
      </c>
      <c r="BQ2418" t="s">
        <v>6650</v>
      </c>
      <c r="BR2418" s="3" t="str">
        <f t="shared" si="1533"/>
        <v>No, &lt; $20K Lien</v>
      </c>
      <c r="BS2418" s="3" t="str">
        <f t="shared" si="1534"/>
        <v>No, Lien &lt; $20K</v>
      </c>
      <c r="BT2418" t="s">
        <v>6650</v>
      </c>
      <c r="BU2418" s="3" t="str">
        <f t="shared" si="1535"/>
        <v>No</v>
      </c>
      <c r="BV2418" s="3" t="str">
        <f t="shared" si="1536"/>
        <v>No</v>
      </c>
      <c r="BW2418" s="3">
        <f t="shared" si="1537"/>
        <v>0</v>
      </c>
      <c r="BX2418" s="3" t="str">
        <f t="shared" si="1538"/>
        <v>No</v>
      </c>
      <c r="BY2418" s="3">
        <f t="shared" si="1539"/>
        <v>95000</v>
      </c>
      <c r="BZ2418">
        <v>1</v>
      </c>
      <c r="CA2418" s="3">
        <f t="shared" si="1540"/>
        <v>95000</v>
      </c>
      <c r="CC2418" s="3">
        <f t="shared" si="1541"/>
        <v>0</v>
      </c>
      <c r="CD2418" s="3">
        <f t="shared" si="1542"/>
        <v>0</v>
      </c>
      <c r="CE2418" s="3" t="str">
        <f t="shared" si="1543"/>
        <v/>
      </c>
      <c r="CF2418" s="3" t="e">
        <f>HLOOKUP(CE2418,'Valuation Data'!$D$2:$K$5,4,FALSE)</f>
        <v>#N/A</v>
      </c>
      <c r="CG2418" s="3">
        <f t="shared" si="1544"/>
        <v>95000</v>
      </c>
      <c r="CH2418" s="3" t="str">
        <f t="shared" si="1545"/>
        <v>No</v>
      </c>
      <c r="CI2418" s="3" t="str">
        <f>VLOOKUP(R2418,'Use Codes &amp; County Type'!A:D,4,FALSE)</f>
        <v>V</v>
      </c>
      <c r="CJ2418" s="3" t="str">
        <f t="shared" si="1546"/>
        <v>Yes</v>
      </c>
      <c r="CK2418" s="3" t="str">
        <f t="shared" si="1547"/>
        <v>No</v>
      </c>
      <c r="CL2418" s="3">
        <f t="shared" si="1548"/>
        <v>0</v>
      </c>
      <c r="CM2418" s="3">
        <f t="shared" si="1549"/>
        <v>0</v>
      </c>
      <c r="CN2418" s="3">
        <f t="shared" si="1550"/>
        <v>8318.92</v>
      </c>
      <c r="CO2418" s="3">
        <f t="shared" si="1551"/>
        <v>-8318.92</v>
      </c>
      <c r="CP2418" s="3">
        <f t="shared" si="1552"/>
        <v>8.7567578947368427E-2</v>
      </c>
      <c r="CR2418" s="3" t="str">
        <f t="shared" si="1553"/>
        <v>No</v>
      </c>
      <c r="CV2418" s="3" t="str">
        <f t="shared" si="1554"/>
        <v>Vacant, No Sales Data</v>
      </c>
      <c r="CW2418" s="3">
        <f t="shared" si="1555"/>
        <v>2417</v>
      </c>
      <c r="CX2418" s="3">
        <f t="shared" si="1556"/>
        <v>2079.73</v>
      </c>
      <c r="CY2418" s="3" t="str">
        <f t="shared" si="1557"/>
        <v>Ok</v>
      </c>
      <c r="CZ2418">
        <v>0</v>
      </c>
      <c r="DA2418">
        <v>0</v>
      </c>
    </row>
    <row r="2419" spans="1:105" x14ac:dyDescent="0.25">
      <c r="A2419">
        <v>2418</v>
      </c>
      <c r="B2419" t="s">
        <v>3</v>
      </c>
      <c r="C2419" t="s">
        <v>2527</v>
      </c>
      <c r="D2419">
        <v>975.24</v>
      </c>
      <c r="E2419">
        <v>2017</v>
      </c>
      <c r="F2419">
        <v>975.24</v>
      </c>
      <c r="G2419">
        <v>975.24</v>
      </c>
      <c r="H2419" s="3">
        <f t="shared" si="1517"/>
        <v>0</v>
      </c>
      <c r="I2419">
        <v>1559</v>
      </c>
      <c r="J2419" t="s">
        <v>2736</v>
      </c>
      <c r="K2419" t="s">
        <v>2738</v>
      </c>
      <c r="L2419">
        <v>32034</v>
      </c>
      <c r="M2419" t="s">
        <v>4599</v>
      </c>
      <c r="N2419" t="s">
        <v>4761</v>
      </c>
      <c r="O2419">
        <v>-81.4524152787194</v>
      </c>
      <c r="P2419">
        <v>30.650460893845999</v>
      </c>
      <c r="Q2419" t="s">
        <v>6006</v>
      </c>
      <c r="R2419">
        <v>0</v>
      </c>
      <c r="S2419" t="s">
        <v>6538</v>
      </c>
      <c r="T2419">
        <v>8001</v>
      </c>
      <c r="U2419" t="s">
        <v>6581</v>
      </c>
      <c r="V2419">
        <v>2017</v>
      </c>
      <c r="W2419">
        <v>18402</v>
      </c>
      <c r="X2419">
        <v>2017</v>
      </c>
      <c r="Y2419">
        <v>95000</v>
      </c>
      <c r="Z2419">
        <v>872.16</v>
      </c>
      <c r="AA2419" s="3">
        <f t="shared" si="1518"/>
        <v>0.89430294081456863</v>
      </c>
      <c r="AB2419" t="s">
        <v>6616</v>
      </c>
      <c r="AI2419" t="s">
        <v>6618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 s="3" t="str">
        <f t="shared" si="1519"/>
        <v>No</v>
      </c>
      <c r="AQ2419" s="3" t="str">
        <f t="shared" si="1520"/>
        <v>No</v>
      </c>
      <c r="AR2419" s="3" t="str">
        <f t="shared" si="1521"/>
        <v>No</v>
      </c>
      <c r="AS2419">
        <v>0</v>
      </c>
      <c r="AT2419">
        <v>0</v>
      </c>
      <c r="AU2419">
        <v>319087</v>
      </c>
      <c r="AV2419" t="s">
        <v>6626</v>
      </c>
      <c r="AW2419">
        <v>0</v>
      </c>
      <c r="AX2419">
        <v>1</v>
      </c>
      <c r="AY2419" t="s">
        <v>6634</v>
      </c>
      <c r="AZ2419">
        <v>0</v>
      </c>
      <c r="BA2419">
        <v>1</v>
      </c>
      <c r="BB2419" t="s">
        <v>6616</v>
      </c>
      <c r="BC2419" t="s">
        <v>6616</v>
      </c>
      <c r="BD2419" s="4" t="str">
        <f t="shared" si="1522"/>
        <v>No</v>
      </c>
      <c r="BE2419" t="s">
        <v>6640</v>
      </c>
      <c r="BF2419" s="3" t="str">
        <f t="shared" si="1523"/>
        <v>No</v>
      </c>
      <c r="BG2419" t="s">
        <v>6645</v>
      </c>
      <c r="BH2419" s="3" t="str">
        <f t="shared" si="1524"/>
        <v>1559 COASTAL OAKS CIR W</v>
      </c>
      <c r="BI2419" s="3" t="str">
        <f t="shared" si="1525"/>
        <v>Fernandina Beach</v>
      </c>
      <c r="BJ2419" s="3" t="str">
        <f t="shared" si="1526"/>
        <v>Florida</v>
      </c>
      <c r="BK2419" s="3">
        <f t="shared" si="1527"/>
        <v>32034</v>
      </c>
      <c r="BL2419" s="3" t="str">
        <f t="shared" si="1528"/>
        <v>1559 COASTAL OAKS CIR W FERNANDINA BEACH FL 32034</v>
      </c>
      <c r="BM2419" s="3" t="str">
        <f t="shared" si="1529"/>
        <v>L</v>
      </c>
      <c r="BN2419" s="3" t="str">
        <f t="shared" si="1530"/>
        <v>Pass</v>
      </c>
      <c r="BO2419" s="3" t="str">
        <f t="shared" si="1531"/>
        <v>No</v>
      </c>
      <c r="BP2419" s="3" t="str">
        <f t="shared" si="1532"/>
        <v>FV&lt;$10K</v>
      </c>
      <c r="BQ2419" t="s">
        <v>6650</v>
      </c>
      <c r="BR2419" s="3" t="str">
        <f t="shared" si="1533"/>
        <v>No, &lt; $20K Lien</v>
      </c>
      <c r="BS2419" s="3" t="str">
        <f t="shared" si="1534"/>
        <v>No, Lien &lt; $20K</v>
      </c>
      <c r="BT2419" t="s">
        <v>6650</v>
      </c>
      <c r="BU2419" s="3" t="str">
        <f t="shared" si="1535"/>
        <v>No</v>
      </c>
      <c r="BV2419" s="3" t="str">
        <f t="shared" si="1536"/>
        <v>No</v>
      </c>
      <c r="BW2419" s="3">
        <f t="shared" si="1537"/>
        <v>1</v>
      </c>
      <c r="BX2419" s="3" t="str">
        <f t="shared" si="1538"/>
        <v>No</v>
      </c>
      <c r="BY2419" s="3">
        <f t="shared" si="1539"/>
        <v>18402</v>
      </c>
      <c r="BZ2419">
        <v>1</v>
      </c>
      <c r="CA2419" s="3">
        <f t="shared" si="1540"/>
        <v>18402</v>
      </c>
      <c r="CC2419" s="3">
        <f t="shared" si="1541"/>
        <v>0</v>
      </c>
      <c r="CD2419" s="3">
        <f t="shared" si="1542"/>
        <v>0</v>
      </c>
      <c r="CE2419" s="3" t="str">
        <f t="shared" si="1543"/>
        <v/>
      </c>
      <c r="CF2419" s="3" t="e">
        <f>HLOOKUP(CE2419,'Valuation Data'!$D$2:$K$5,4,FALSE)</f>
        <v>#N/A</v>
      </c>
      <c r="CG2419" s="3">
        <f t="shared" si="1544"/>
        <v>18402</v>
      </c>
      <c r="CH2419" s="3" t="str">
        <f t="shared" si="1545"/>
        <v>No</v>
      </c>
      <c r="CI2419" s="3" t="str">
        <f>VLOOKUP(R2419,'Use Codes &amp; County Type'!A:D,4,FALSE)</f>
        <v>V</v>
      </c>
      <c r="CJ2419" s="3" t="str">
        <f t="shared" si="1546"/>
        <v>Yes</v>
      </c>
      <c r="CK2419" s="3" t="str">
        <f t="shared" si="1547"/>
        <v>No</v>
      </c>
      <c r="CL2419" s="3">
        <f t="shared" si="1548"/>
        <v>0</v>
      </c>
      <c r="CM2419" s="3">
        <f t="shared" si="1549"/>
        <v>0</v>
      </c>
      <c r="CN2419" s="3">
        <f t="shared" si="1550"/>
        <v>4876.2</v>
      </c>
      <c r="CO2419" s="3">
        <f t="shared" si="1551"/>
        <v>-4876.2</v>
      </c>
      <c r="CP2419" s="3">
        <f t="shared" si="1552"/>
        <v>0.26498206716661232</v>
      </c>
      <c r="CR2419" s="3" t="str">
        <f t="shared" si="1553"/>
        <v>No</v>
      </c>
      <c r="CV2419" s="3" t="str">
        <f t="shared" si="1554"/>
        <v>FMV&lt;$30K</v>
      </c>
      <c r="CW2419" s="3">
        <f t="shared" si="1555"/>
        <v>2418</v>
      </c>
      <c r="CX2419" s="3">
        <f t="shared" si="1556"/>
        <v>975.24</v>
      </c>
      <c r="CY2419" s="3" t="str">
        <f t="shared" si="1557"/>
        <v>Ok</v>
      </c>
      <c r="CZ2419">
        <v>0</v>
      </c>
      <c r="DA2419">
        <v>0</v>
      </c>
    </row>
    <row r="2420" spans="1:105" x14ac:dyDescent="0.25">
      <c r="A2420">
        <v>2419</v>
      </c>
      <c r="B2420" t="s">
        <v>3</v>
      </c>
      <c r="C2420" t="s">
        <v>2528</v>
      </c>
      <c r="D2420">
        <v>975.24</v>
      </c>
      <c r="E2420">
        <v>2017</v>
      </c>
      <c r="F2420">
        <v>975.24</v>
      </c>
      <c r="G2420">
        <v>975.24</v>
      </c>
      <c r="H2420" s="3">
        <f t="shared" si="1517"/>
        <v>0</v>
      </c>
      <c r="I2420">
        <v>1561</v>
      </c>
      <c r="J2420" t="s">
        <v>2736</v>
      </c>
      <c r="K2420" t="s">
        <v>2738</v>
      </c>
      <c r="L2420">
        <v>32034</v>
      </c>
      <c r="M2420" t="s">
        <v>4600</v>
      </c>
      <c r="N2420" t="s">
        <v>4761</v>
      </c>
      <c r="O2420">
        <v>-81.452454260920703</v>
      </c>
      <c r="P2420">
        <v>30.6502627796322</v>
      </c>
      <c r="Q2420" t="s">
        <v>6006</v>
      </c>
      <c r="R2420">
        <v>0</v>
      </c>
      <c r="S2420" t="s">
        <v>6538</v>
      </c>
      <c r="T2420">
        <v>8001</v>
      </c>
      <c r="U2420" t="s">
        <v>6581</v>
      </c>
      <c r="V2420">
        <v>2017</v>
      </c>
      <c r="W2420">
        <v>18402</v>
      </c>
      <c r="X2420">
        <v>2017</v>
      </c>
      <c r="Y2420">
        <v>95000</v>
      </c>
      <c r="Z2420">
        <v>872.16</v>
      </c>
      <c r="AA2420" s="3">
        <f t="shared" si="1518"/>
        <v>0.89430294081456863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 s="3" t="str">
        <f t="shared" si="1519"/>
        <v>No</v>
      </c>
      <c r="AQ2420" s="3" t="str">
        <f t="shared" si="1520"/>
        <v>No</v>
      </c>
      <c r="AR2420" s="3" t="str">
        <f t="shared" si="1521"/>
        <v>No</v>
      </c>
      <c r="AS2420">
        <v>0</v>
      </c>
      <c r="AT2420">
        <v>0</v>
      </c>
      <c r="AU2420">
        <v>334837</v>
      </c>
      <c r="AV2420" t="s">
        <v>5076</v>
      </c>
      <c r="AW2420">
        <v>0</v>
      </c>
      <c r="AX2420">
        <v>1</v>
      </c>
      <c r="AY2420" t="s">
        <v>6634</v>
      </c>
      <c r="AZ2420">
        <v>0</v>
      </c>
      <c r="BA2420">
        <v>0</v>
      </c>
      <c r="BB2420" t="s">
        <v>6616</v>
      </c>
      <c r="BC2420">
        <v>0</v>
      </c>
      <c r="BD2420" s="4" t="str">
        <f t="shared" si="1522"/>
        <v>No</v>
      </c>
      <c r="BE2420" t="s">
        <v>6640</v>
      </c>
      <c r="BF2420" s="3" t="str">
        <f t="shared" si="1523"/>
        <v>No</v>
      </c>
      <c r="BG2420" t="s">
        <v>6645</v>
      </c>
      <c r="BH2420" s="3" t="str">
        <f t="shared" si="1524"/>
        <v>1561 COASTAL OAKS CIR W</v>
      </c>
      <c r="BI2420" s="3" t="str">
        <f t="shared" si="1525"/>
        <v>Fernandina Beach</v>
      </c>
      <c r="BJ2420" s="3" t="str">
        <f t="shared" si="1526"/>
        <v>Florida</v>
      </c>
      <c r="BK2420" s="3">
        <f t="shared" si="1527"/>
        <v>32034</v>
      </c>
      <c r="BL2420" s="3" t="str">
        <f t="shared" si="1528"/>
        <v>1561 COASTAL OAKS CIR W FERNANDINA BEACH FL 32034</v>
      </c>
      <c r="BM2420" s="3" t="str">
        <f t="shared" si="1529"/>
        <v>L</v>
      </c>
      <c r="BN2420" s="3" t="str">
        <f t="shared" si="1530"/>
        <v>Pass</v>
      </c>
      <c r="BO2420" s="3" t="str">
        <f t="shared" si="1531"/>
        <v>No</v>
      </c>
      <c r="BP2420" s="3" t="str">
        <f t="shared" si="1532"/>
        <v>FV&lt;$10K</v>
      </c>
      <c r="BQ2420" t="s">
        <v>6650</v>
      </c>
      <c r="BR2420" s="3" t="str">
        <f t="shared" si="1533"/>
        <v>No, &lt; $20K Lien</v>
      </c>
      <c r="BS2420" s="3" t="str">
        <f t="shared" si="1534"/>
        <v>No, Lien &lt; $20K</v>
      </c>
      <c r="BT2420" t="s">
        <v>6650</v>
      </c>
      <c r="BU2420" s="3" t="str">
        <f t="shared" si="1535"/>
        <v>No</v>
      </c>
      <c r="BV2420" s="3" t="str">
        <f t="shared" si="1536"/>
        <v>No</v>
      </c>
      <c r="BW2420" s="3">
        <f t="shared" si="1537"/>
        <v>0</v>
      </c>
      <c r="BX2420" s="3" t="str">
        <f t="shared" si="1538"/>
        <v>No</v>
      </c>
      <c r="BY2420" s="3">
        <f t="shared" si="1539"/>
        <v>18402</v>
      </c>
      <c r="BZ2420">
        <v>1</v>
      </c>
      <c r="CA2420" s="3">
        <f t="shared" si="1540"/>
        <v>18402</v>
      </c>
      <c r="CC2420" s="3">
        <f t="shared" si="1541"/>
        <v>0</v>
      </c>
      <c r="CD2420" s="3">
        <f t="shared" si="1542"/>
        <v>0</v>
      </c>
      <c r="CE2420" s="3" t="str">
        <f t="shared" si="1543"/>
        <v/>
      </c>
      <c r="CF2420" s="3" t="e">
        <f>HLOOKUP(CE2420,'Valuation Data'!$D$2:$K$5,4,FALSE)</f>
        <v>#N/A</v>
      </c>
      <c r="CG2420" s="3">
        <f t="shared" si="1544"/>
        <v>18402</v>
      </c>
      <c r="CH2420" s="3" t="str">
        <f t="shared" si="1545"/>
        <v>No</v>
      </c>
      <c r="CI2420" s="3" t="str">
        <f>VLOOKUP(R2420,'Use Codes &amp; County Type'!A:D,4,FALSE)</f>
        <v>V</v>
      </c>
      <c r="CJ2420" s="3" t="str">
        <f t="shared" si="1546"/>
        <v>Yes</v>
      </c>
      <c r="CK2420" s="3" t="str">
        <f t="shared" si="1547"/>
        <v>No</v>
      </c>
      <c r="CL2420" s="3">
        <f t="shared" si="1548"/>
        <v>0</v>
      </c>
      <c r="CM2420" s="3">
        <f t="shared" si="1549"/>
        <v>0</v>
      </c>
      <c r="CN2420" s="3">
        <f t="shared" si="1550"/>
        <v>3900.96</v>
      </c>
      <c r="CO2420" s="3">
        <f t="shared" si="1551"/>
        <v>-3900.96</v>
      </c>
      <c r="CP2420" s="3">
        <f t="shared" si="1552"/>
        <v>0.21198565373328987</v>
      </c>
      <c r="CR2420" s="3" t="str">
        <f t="shared" si="1553"/>
        <v>No</v>
      </c>
      <c r="CV2420" s="3" t="str">
        <f t="shared" si="1554"/>
        <v>FMV&lt;$30K</v>
      </c>
      <c r="CW2420" s="3">
        <f t="shared" si="1555"/>
        <v>2419</v>
      </c>
      <c r="CX2420" s="3">
        <f t="shared" si="1556"/>
        <v>975.24</v>
      </c>
      <c r="CY2420" s="3" t="str">
        <f t="shared" si="1557"/>
        <v>Ok</v>
      </c>
      <c r="CZ2420">
        <v>0</v>
      </c>
      <c r="DA2420">
        <v>0</v>
      </c>
    </row>
    <row r="2421" spans="1:105" x14ac:dyDescent="0.25">
      <c r="A2421">
        <v>2420</v>
      </c>
      <c r="B2421" t="s">
        <v>3</v>
      </c>
      <c r="C2421" t="s">
        <v>2529</v>
      </c>
      <c r="D2421">
        <v>975.24</v>
      </c>
      <c r="E2421">
        <v>2017</v>
      </c>
      <c r="F2421">
        <v>975.24</v>
      </c>
      <c r="G2421">
        <v>975.24</v>
      </c>
      <c r="H2421" s="3">
        <f t="shared" si="1517"/>
        <v>0</v>
      </c>
      <c r="I2421">
        <v>1565</v>
      </c>
      <c r="J2421" t="s">
        <v>2736</v>
      </c>
      <c r="K2421" t="s">
        <v>2738</v>
      </c>
      <c r="L2421">
        <v>32034</v>
      </c>
      <c r="M2421" t="s">
        <v>4601</v>
      </c>
      <c r="N2421" t="s">
        <v>4761</v>
      </c>
      <c r="O2421">
        <v>-81.452486543992407</v>
      </c>
      <c r="P2421">
        <v>30.6499409734278</v>
      </c>
      <c r="Q2421" t="s">
        <v>6006</v>
      </c>
      <c r="R2421">
        <v>0</v>
      </c>
      <c r="S2421" t="s">
        <v>6538</v>
      </c>
      <c r="T2421">
        <v>8001</v>
      </c>
      <c r="U2421" t="s">
        <v>6581</v>
      </c>
      <c r="V2421">
        <v>2017</v>
      </c>
      <c r="W2421">
        <v>18402</v>
      </c>
      <c r="X2421">
        <v>2017</v>
      </c>
      <c r="Y2421">
        <v>95000</v>
      </c>
      <c r="Z2421">
        <v>872.16</v>
      </c>
      <c r="AA2421" s="3">
        <f t="shared" si="1518"/>
        <v>0.89430294081456863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 s="3" t="str">
        <f t="shared" si="1519"/>
        <v>No</v>
      </c>
      <c r="AQ2421" s="3" t="str">
        <f t="shared" si="1520"/>
        <v>No</v>
      </c>
      <c r="AR2421" s="3" t="str">
        <f t="shared" si="1521"/>
        <v>No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1</v>
      </c>
      <c r="AY2421" t="s">
        <v>6634</v>
      </c>
      <c r="AZ2421">
        <v>0</v>
      </c>
      <c r="BA2421">
        <v>0</v>
      </c>
      <c r="BB2421" t="s">
        <v>6616</v>
      </c>
      <c r="BC2421">
        <v>0</v>
      </c>
      <c r="BD2421" s="4" t="str">
        <f t="shared" si="1522"/>
        <v>No</v>
      </c>
      <c r="BE2421" t="s">
        <v>6640</v>
      </c>
      <c r="BF2421" s="3" t="str">
        <f t="shared" si="1523"/>
        <v>No</v>
      </c>
      <c r="BG2421" t="s">
        <v>6645</v>
      </c>
      <c r="BH2421" s="3" t="str">
        <f t="shared" si="1524"/>
        <v>1565 COASTAL OAKS CIR W</v>
      </c>
      <c r="BI2421" s="3" t="str">
        <f t="shared" si="1525"/>
        <v>Fernandina Beach</v>
      </c>
      <c r="BJ2421" s="3" t="str">
        <f t="shared" si="1526"/>
        <v>Florida</v>
      </c>
      <c r="BK2421" s="3">
        <f t="shared" si="1527"/>
        <v>32034</v>
      </c>
      <c r="BL2421" s="3" t="str">
        <f t="shared" si="1528"/>
        <v>1565 COASTAL OAKS CIR W FERNANDINA BEACH FL 32034</v>
      </c>
      <c r="BM2421" s="3" t="str">
        <f t="shared" si="1529"/>
        <v/>
      </c>
      <c r="BN2421" s="3" t="str">
        <f t="shared" si="1530"/>
        <v>Pass</v>
      </c>
      <c r="BO2421" s="3" t="str">
        <f t="shared" si="1531"/>
        <v>No</v>
      </c>
      <c r="BP2421" s="3" t="str">
        <f t="shared" si="1532"/>
        <v>FV&lt;$10K</v>
      </c>
      <c r="BQ2421" t="s">
        <v>6650</v>
      </c>
      <c r="BR2421" s="3" t="str">
        <f t="shared" si="1533"/>
        <v>No, &lt; $20K Lien</v>
      </c>
      <c r="BS2421" s="3" t="str">
        <f t="shared" si="1534"/>
        <v>No, Lien &lt; $20K</v>
      </c>
      <c r="BT2421" t="s">
        <v>6650</v>
      </c>
      <c r="BU2421" s="3" t="str">
        <f t="shared" si="1535"/>
        <v>No</v>
      </c>
      <c r="BV2421" s="3" t="str">
        <f t="shared" si="1536"/>
        <v>No</v>
      </c>
      <c r="BW2421" s="3">
        <f t="shared" si="1537"/>
        <v>0</v>
      </c>
      <c r="BX2421" s="3" t="str">
        <f t="shared" si="1538"/>
        <v>No</v>
      </c>
      <c r="BY2421" s="3">
        <f t="shared" si="1539"/>
        <v>18402</v>
      </c>
      <c r="BZ2421">
        <v>1</v>
      </c>
      <c r="CA2421" s="3">
        <f t="shared" si="1540"/>
        <v>18402</v>
      </c>
      <c r="CC2421" s="3">
        <f t="shared" si="1541"/>
        <v>0</v>
      </c>
      <c r="CD2421" s="3">
        <f t="shared" si="1542"/>
        <v>0</v>
      </c>
      <c r="CE2421" s="3" t="str">
        <f t="shared" si="1543"/>
        <v/>
      </c>
      <c r="CF2421" s="3" t="e">
        <f>HLOOKUP(CE2421,'Valuation Data'!$D$2:$K$5,4,FALSE)</f>
        <v>#N/A</v>
      </c>
      <c r="CG2421" s="3">
        <f t="shared" si="1544"/>
        <v>18402</v>
      </c>
      <c r="CH2421" s="3" t="str">
        <f t="shared" si="1545"/>
        <v>No</v>
      </c>
      <c r="CI2421" s="3" t="str">
        <f>VLOOKUP(R2421,'Use Codes &amp; County Type'!A:D,4,FALSE)</f>
        <v>V</v>
      </c>
      <c r="CJ2421" s="3" t="str">
        <f t="shared" si="1546"/>
        <v>Yes</v>
      </c>
      <c r="CK2421" s="3" t="str">
        <f t="shared" si="1547"/>
        <v>No</v>
      </c>
      <c r="CL2421" s="3">
        <f t="shared" si="1548"/>
        <v>0</v>
      </c>
      <c r="CM2421" s="3">
        <f t="shared" si="1549"/>
        <v>0</v>
      </c>
      <c r="CN2421" s="3">
        <f t="shared" si="1550"/>
        <v>3900.96</v>
      </c>
      <c r="CO2421" s="3">
        <f t="shared" si="1551"/>
        <v>-3900.96</v>
      </c>
      <c r="CP2421" s="3">
        <f t="shared" si="1552"/>
        <v>0.21198565373328987</v>
      </c>
      <c r="CR2421" s="3" t="str">
        <f t="shared" si="1553"/>
        <v>No</v>
      </c>
      <c r="CV2421" s="3" t="str">
        <f t="shared" si="1554"/>
        <v>FMV&lt;$30K</v>
      </c>
      <c r="CW2421" s="3">
        <f t="shared" si="1555"/>
        <v>2420</v>
      </c>
      <c r="CX2421" s="3">
        <f t="shared" si="1556"/>
        <v>975.24</v>
      </c>
      <c r="CY2421" s="3" t="str">
        <f t="shared" si="1557"/>
        <v>Ok</v>
      </c>
      <c r="CZ2421">
        <v>0</v>
      </c>
      <c r="DA2421">
        <v>0</v>
      </c>
    </row>
    <row r="2422" spans="1:105" x14ac:dyDescent="0.25">
      <c r="A2422">
        <v>2421</v>
      </c>
      <c r="B2422" t="s">
        <v>3</v>
      </c>
      <c r="C2422" t="s">
        <v>2530</v>
      </c>
      <c r="D2422">
        <v>975.24</v>
      </c>
      <c r="E2422">
        <v>2017</v>
      </c>
      <c r="F2422">
        <v>975.24</v>
      </c>
      <c r="G2422">
        <v>975.24</v>
      </c>
      <c r="H2422" s="3">
        <f t="shared" si="1517"/>
        <v>0</v>
      </c>
      <c r="I2422">
        <v>1505</v>
      </c>
      <c r="J2422" t="s">
        <v>2736</v>
      </c>
      <c r="K2422" t="s">
        <v>2738</v>
      </c>
      <c r="L2422">
        <v>32034</v>
      </c>
      <c r="M2422" t="s">
        <v>4602</v>
      </c>
      <c r="N2422" t="s">
        <v>4761</v>
      </c>
      <c r="O2422">
        <v>-81.451860603757595</v>
      </c>
      <c r="P2422">
        <v>30.649069174843401</v>
      </c>
      <c r="Q2422" t="s">
        <v>6006</v>
      </c>
      <c r="R2422">
        <v>0</v>
      </c>
      <c r="S2422" t="s">
        <v>6538</v>
      </c>
      <c r="T2422">
        <v>8001</v>
      </c>
      <c r="U2422" t="s">
        <v>6581</v>
      </c>
      <c r="V2422">
        <v>2017</v>
      </c>
      <c r="W2422">
        <v>18402</v>
      </c>
      <c r="X2422">
        <v>2017</v>
      </c>
      <c r="Y2422">
        <v>95000</v>
      </c>
      <c r="Z2422">
        <v>872.16</v>
      </c>
      <c r="AA2422" s="3">
        <f t="shared" si="1518"/>
        <v>0.89430294081456863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 s="3" t="str">
        <f t="shared" si="1519"/>
        <v>No</v>
      </c>
      <c r="AQ2422" s="3" t="str">
        <f t="shared" si="1520"/>
        <v>No</v>
      </c>
      <c r="AR2422" s="3" t="str">
        <f t="shared" si="1521"/>
        <v>No</v>
      </c>
      <c r="AS2422">
        <v>0</v>
      </c>
      <c r="AT2422">
        <v>0</v>
      </c>
      <c r="AU2422">
        <v>310486</v>
      </c>
      <c r="AV2422" t="s">
        <v>5076</v>
      </c>
      <c r="AW2422">
        <v>0</v>
      </c>
      <c r="AX2422">
        <v>0</v>
      </c>
      <c r="AY2422" t="s">
        <v>6634</v>
      </c>
      <c r="AZ2422">
        <v>0</v>
      </c>
      <c r="BA2422">
        <v>0</v>
      </c>
      <c r="BB2422" t="s">
        <v>6616</v>
      </c>
      <c r="BC2422">
        <v>0</v>
      </c>
      <c r="BD2422" s="4" t="str">
        <f t="shared" si="1522"/>
        <v>No</v>
      </c>
      <c r="BE2422" t="s">
        <v>6640</v>
      </c>
      <c r="BF2422" s="3" t="str">
        <f t="shared" si="1523"/>
        <v>No</v>
      </c>
      <c r="BG2422" t="s">
        <v>6645</v>
      </c>
      <c r="BH2422" s="3" t="str">
        <f t="shared" si="1524"/>
        <v>1505 COASTAL OAKS CIR</v>
      </c>
      <c r="BI2422" s="3" t="str">
        <f t="shared" si="1525"/>
        <v>Fernandina Beach</v>
      </c>
      <c r="BJ2422" s="3" t="str">
        <f t="shared" si="1526"/>
        <v>Florida</v>
      </c>
      <c r="BK2422" s="3">
        <f t="shared" si="1527"/>
        <v>32034</v>
      </c>
      <c r="BL2422" s="3" t="str">
        <f t="shared" si="1528"/>
        <v>1505 COASTAL OAKS CIR FERNANDINA BEACH FL 32034</v>
      </c>
      <c r="BM2422" s="3" t="str">
        <f t="shared" si="1529"/>
        <v>L</v>
      </c>
      <c r="BN2422" s="3" t="str">
        <f t="shared" si="1530"/>
        <v>Pass</v>
      </c>
      <c r="BO2422" s="3" t="str">
        <f t="shared" si="1531"/>
        <v>No</v>
      </c>
      <c r="BP2422" s="3" t="str">
        <f t="shared" si="1532"/>
        <v>FV&lt;$10K</v>
      </c>
      <c r="BQ2422" t="s">
        <v>6650</v>
      </c>
      <c r="BR2422" s="3" t="str">
        <f t="shared" si="1533"/>
        <v>No, &lt; $20K Lien</v>
      </c>
      <c r="BS2422" s="3" t="str">
        <f t="shared" si="1534"/>
        <v>No, Lien &lt; $20K</v>
      </c>
      <c r="BT2422" t="s">
        <v>6650</v>
      </c>
      <c r="BU2422" s="3" t="str">
        <f t="shared" si="1535"/>
        <v>No</v>
      </c>
      <c r="BV2422" s="3" t="str">
        <f t="shared" si="1536"/>
        <v>No</v>
      </c>
      <c r="BW2422" s="3">
        <f t="shared" si="1537"/>
        <v>0</v>
      </c>
      <c r="BX2422" s="3" t="str">
        <f t="shared" si="1538"/>
        <v>No</v>
      </c>
      <c r="BY2422" s="3">
        <f t="shared" si="1539"/>
        <v>18402</v>
      </c>
      <c r="BZ2422">
        <v>1</v>
      </c>
      <c r="CA2422" s="3">
        <f t="shared" si="1540"/>
        <v>18402</v>
      </c>
      <c r="CC2422" s="3">
        <f t="shared" si="1541"/>
        <v>0</v>
      </c>
      <c r="CD2422" s="3">
        <f t="shared" si="1542"/>
        <v>0</v>
      </c>
      <c r="CE2422" s="3" t="str">
        <f t="shared" si="1543"/>
        <v/>
      </c>
      <c r="CF2422" s="3" t="e">
        <f>HLOOKUP(CE2422,'Valuation Data'!$D$2:$K$5,4,FALSE)</f>
        <v>#N/A</v>
      </c>
      <c r="CG2422" s="3">
        <f t="shared" si="1544"/>
        <v>18402</v>
      </c>
      <c r="CH2422" s="3" t="str">
        <f t="shared" si="1545"/>
        <v>No</v>
      </c>
      <c r="CI2422" s="3" t="str">
        <f>VLOOKUP(R2422,'Use Codes &amp; County Type'!A:D,4,FALSE)</f>
        <v>V</v>
      </c>
      <c r="CJ2422" s="3" t="str">
        <f t="shared" si="1546"/>
        <v>Yes</v>
      </c>
      <c r="CK2422" s="3" t="str">
        <f t="shared" si="1547"/>
        <v>No</v>
      </c>
      <c r="CL2422" s="3">
        <f t="shared" si="1548"/>
        <v>0</v>
      </c>
      <c r="CM2422" s="3">
        <f t="shared" si="1549"/>
        <v>0</v>
      </c>
      <c r="CN2422" s="3">
        <f t="shared" si="1550"/>
        <v>3900.96</v>
      </c>
      <c r="CO2422" s="3">
        <f t="shared" si="1551"/>
        <v>-3900.96</v>
      </c>
      <c r="CP2422" s="3">
        <f t="shared" si="1552"/>
        <v>0.21198565373328987</v>
      </c>
      <c r="CR2422" s="3" t="str">
        <f t="shared" si="1553"/>
        <v>No</v>
      </c>
      <c r="CV2422" s="3" t="str">
        <f t="shared" si="1554"/>
        <v>FMV&lt;$30K</v>
      </c>
      <c r="CW2422" s="3">
        <f t="shared" si="1555"/>
        <v>2421</v>
      </c>
      <c r="CX2422" s="3">
        <f t="shared" si="1556"/>
        <v>975.24</v>
      </c>
      <c r="CY2422" s="3" t="str">
        <f t="shared" si="1557"/>
        <v>Ok</v>
      </c>
      <c r="CZ2422">
        <v>0</v>
      </c>
      <c r="DA2422">
        <v>0</v>
      </c>
    </row>
    <row r="2423" spans="1:105" x14ac:dyDescent="0.25">
      <c r="A2423">
        <v>2422</v>
      </c>
      <c r="B2423" t="s">
        <v>3</v>
      </c>
      <c r="C2423" t="s">
        <v>2531</v>
      </c>
      <c r="D2423">
        <v>975.24</v>
      </c>
      <c r="E2423">
        <v>2017</v>
      </c>
      <c r="F2423">
        <v>975.24</v>
      </c>
      <c r="G2423">
        <v>975.24</v>
      </c>
      <c r="H2423" s="3">
        <f t="shared" si="1517"/>
        <v>0</v>
      </c>
      <c r="I2423">
        <v>1521</v>
      </c>
      <c r="J2423" t="s">
        <v>2736</v>
      </c>
      <c r="K2423" t="s">
        <v>2738</v>
      </c>
      <c r="L2423">
        <v>32034</v>
      </c>
      <c r="M2423" t="s">
        <v>4603</v>
      </c>
      <c r="N2423" t="s">
        <v>4761</v>
      </c>
      <c r="O2423">
        <v>-81.451424019808002</v>
      </c>
      <c r="P2423">
        <v>30.649210432106798</v>
      </c>
      <c r="Q2423" t="s">
        <v>6006</v>
      </c>
      <c r="R2423">
        <v>0</v>
      </c>
      <c r="S2423" t="s">
        <v>6538</v>
      </c>
      <c r="T2423">
        <v>8001</v>
      </c>
      <c r="U2423" t="s">
        <v>6581</v>
      </c>
      <c r="V2423">
        <v>2017</v>
      </c>
      <c r="W2423">
        <v>18402</v>
      </c>
      <c r="X2423">
        <v>2017</v>
      </c>
      <c r="Y2423">
        <v>95000</v>
      </c>
      <c r="Z2423">
        <v>872.16</v>
      </c>
      <c r="AA2423" s="3">
        <f t="shared" si="1518"/>
        <v>0.89430294081456863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 s="3" t="str">
        <f t="shared" si="1519"/>
        <v>No</v>
      </c>
      <c r="AQ2423" s="3" t="str">
        <f t="shared" si="1520"/>
        <v>No</v>
      </c>
      <c r="AR2423" s="3" t="str">
        <f t="shared" si="1521"/>
        <v>No</v>
      </c>
      <c r="AS2423">
        <v>0</v>
      </c>
      <c r="AT2423">
        <v>0</v>
      </c>
      <c r="AU2423">
        <v>310486</v>
      </c>
      <c r="AV2423" t="s">
        <v>6626</v>
      </c>
      <c r="AW2423">
        <v>0</v>
      </c>
      <c r="AX2423">
        <v>0</v>
      </c>
      <c r="AY2423" t="s">
        <v>6634</v>
      </c>
      <c r="AZ2423">
        <v>0</v>
      </c>
      <c r="BA2423">
        <v>0</v>
      </c>
      <c r="BB2423" t="s">
        <v>6616</v>
      </c>
      <c r="BC2423">
        <v>0</v>
      </c>
      <c r="BD2423" s="4" t="str">
        <f t="shared" si="1522"/>
        <v>No</v>
      </c>
      <c r="BE2423" t="s">
        <v>6640</v>
      </c>
      <c r="BF2423" s="3" t="str">
        <f t="shared" si="1523"/>
        <v>No</v>
      </c>
      <c r="BG2423" t="s">
        <v>6645</v>
      </c>
      <c r="BH2423" s="3" t="str">
        <f t="shared" si="1524"/>
        <v>1521 COASTAL OAKS CIR E</v>
      </c>
      <c r="BI2423" s="3" t="str">
        <f t="shared" si="1525"/>
        <v>Fernandina Beach</v>
      </c>
      <c r="BJ2423" s="3" t="str">
        <f t="shared" si="1526"/>
        <v>Florida</v>
      </c>
      <c r="BK2423" s="3">
        <f t="shared" si="1527"/>
        <v>32034</v>
      </c>
      <c r="BL2423" s="3" t="str">
        <f t="shared" si="1528"/>
        <v>1521 COASTAL OAKS CIR E FERNANDINA BEACH FL 32034</v>
      </c>
      <c r="BM2423" s="3" t="str">
        <f t="shared" si="1529"/>
        <v>L</v>
      </c>
      <c r="BN2423" s="3" t="str">
        <f t="shared" si="1530"/>
        <v>Pass</v>
      </c>
      <c r="BO2423" s="3" t="str">
        <f t="shared" si="1531"/>
        <v>No</v>
      </c>
      <c r="BP2423" s="3" t="str">
        <f t="shared" si="1532"/>
        <v>FV&lt;$10K</v>
      </c>
      <c r="BQ2423" t="s">
        <v>6650</v>
      </c>
      <c r="BR2423" s="3" t="str">
        <f t="shared" si="1533"/>
        <v>No, &lt; $20K Lien</v>
      </c>
      <c r="BS2423" s="3" t="str">
        <f t="shared" si="1534"/>
        <v>No, Lien &lt; $20K</v>
      </c>
      <c r="BT2423" t="s">
        <v>6650</v>
      </c>
      <c r="BU2423" s="3" t="str">
        <f t="shared" si="1535"/>
        <v>No</v>
      </c>
      <c r="BV2423" s="3" t="str">
        <f t="shared" si="1536"/>
        <v>No</v>
      </c>
      <c r="BW2423" s="3">
        <f t="shared" si="1537"/>
        <v>0</v>
      </c>
      <c r="BX2423" s="3" t="str">
        <f t="shared" si="1538"/>
        <v>No</v>
      </c>
      <c r="BY2423" s="3">
        <f t="shared" si="1539"/>
        <v>18402</v>
      </c>
      <c r="BZ2423">
        <v>1</v>
      </c>
      <c r="CA2423" s="3">
        <f t="shared" si="1540"/>
        <v>18402</v>
      </c>
      <c r="CC2423" s="3">
        <f t="shared" si="1541"/>
        <v>0</v>
      </c>
      <c r="CD2423" s="3">
        <f t="shared" si="1542"/>
        <v>0</v>
      </c>
      <c r="CE2423" s="3" t="str">
        <f t="shared" si="1543"/>
        <v/>
      </c>
      <c r="CF2423" s="3" t="e">
        <f>HLOOKUP(CE2423,'Valuation Data'!$D$2:$K$5,4,FALSE)</f>
        <v>#N/A</v>
      </c>
      <c r="CG2423" s="3">
        <f t="shared" si="1544"/>
        <v>18402</v>
      </c>
      <c r="CH2423" s="3" t="str">
        <f t="shared" si="1545"/>
        <v>No</v>
      </c>
      <c r="CI2423" s="3" t="str">
        <f>VLOOKUP(R2423,'Use Codes &amp; County Type'!A:D,4,FALSE)</f>
        <v>V</v>
      </c>
      <c r="CJ2423" s="3" t="str">
        <f t="shared" si="1546"/>
        <v>Yes</v>
      </c>
      <c r="CK2423" s="3" t="str">
        <f t="shared" si="1547"/>
        <v>No</v>
      </c>
      <c r="CL2423" s="3">
        <f t="shared" si="1548"/>
        <v>0</v>
      </c>
      <c r="CM2423" s="3">
        <f t="shared" si="1549"/>
        <v>0</v>
      </c>
      <c r="CN2423" s="3">
        <f t="shared" si="1550"/>
        <v>3900.96</v>
      </c>
      <c r="CO2423" s="3">
        <f t="shared" si="1551"/>
        <v>-3900.96</v>
      </c>
      <c r="CP2423" s="3">
        <f t="shared" si="1552"/>
        <v>0.21198565373328987</v>
      </c>
      <c r="CR2423" s="3" t="str">
        <f t="shared" si="1553"/>
        <v>No</v>
      </c>
      <c r="CV2423" s="3" t="str">
        <f t="shared" si="1554"/>
        <v>FMV&lt;$30K</v>
      </c>
      <c r="CW2423" s="3">
        <f t="shared" si="1555"/>
        <v>2422</v>
      </c>
      <c r="CX2423" s="3">
        <f t="shared" si="1556"/>
        <v>975.24</v>
      </c>
      <c r="CY2423" s="3" t="str">
        <f t="shared" si="1557"/>
        <v>Ok</v>
      </c>
      <c r="CZ2423">
        <v>0</v>
      </c>
      <c r="DA2423">
        <v>0</v>
      </c>
    </row>
    <row r="2424" spans="1:105" x14ac:dyDescent="0.25">
      <c r="A2424">
        <v>2423</v>
      </c>
      <c r="B2424" t="s">
        <v>3</v>
      </c>
      <c r="C2424" t="s">
        <v>2532</v>
      </c>
      <c r="D2424">
        <v>8444.0400000000009</v>
      </c>
      <c r="E2424">
        <v>2017</v>
      </c>
      <c r="F2424">
        <v>8444.0400000000009</v>
      </c>
      <c r="G2424">
        <v>8444.0400000000009</v>
      </c>
      <c r="H2424" s="3">
        <f t="shared" si="1517"/>
        <v>0</v>
      </c>
      <c r="I2424">
        <v>3460</v>
      </c>
      <c r="J2424" t="s">
        <v>2736</v>
      </c>
      <c r="K2424" t="s">
        <v>2738</v>
      </c>
      <c r="L2424">
        <v>32034</v>
      </c>
      <c r="M2424" t="s">
        <v>4604</v>
      </c>
      <c r="N2424" t="s">
        <v>4761</v>
      </c>
      <c r="O2424">
        <v>-81.4404943098465</v>
      </c>
      <c r="P2424">
        <v>30.618005065275501</v>
      </c>
      <c r="Q2424" t="s">
        <v>6406</v>
      </c>
      <c r="R2424">
        <v>4</v>
      </c>
      <c r="S2424" t="s">
        <v>6573</v>
      </c>
      <c r="T2424">
        <v>1004</v>
      </c>
      <c r="U2424" t="s">
        <v>6609</v>
      </c>
      <c r="V2424">
        <v>2017</v>
      </c>
      <c r="W2424">
        <v>377520</v>
      </c>
      <c r="X2424">
        <v>2017</v>
      </c>
      <c r="Y2424">
        <v>416000</v>
      </c>
      <c r="Z2424">
        <v>7778.13</v>
      </c>
      <c r="AA2424" s="3">
        <f t="shared" si="1518"/>
        <v>0.9211384597893898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 s="3" t="str">
        <f t="shared" si="1519"/>
        <v>No</v>
      </c>
      <c r="AQ2424" s="3" t="str">
        <f t="shared" si="1520"/>
        <v>No</v>
      </c>
      <c r="AR2424" s="3" t="str">
        <f t="shared" si="1521"/>
        <v>No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7</v>
      </c>
      <c r="AY2424" t="s">
        <v>6636</v>
      </c>
      <c r="AZ2424">
        <v>0</v>
      </c>
      <c r="BA2424">
        <v>0</v>
      </c>
      <c r="BB2424" t="s">
        <v>6616</v>
      </c>
      <c r="BC2424">
        <v>0</v>
      </c>
      <c r="BD2424" s="4" t="str">
        <f t="shared" si="1522"/>
        <v>No</v>
      </c>
      <c r="BE2424" t="s">
        <v>6640</v>
      </c>
      <c r="BF2424" s="3" t="str">
        <f t="shared" si="1523"/>
        <v>No</v>
      </c>
      <c r="BG2424" t="s">
        <v>6645</v>
      </c>
      <c r="BH2424" s="3" t="str">
        <f t="shared" si="1524"/>
        <v>3460 S FLETCHER AV 407</v>
      </c>
      <c r="BI2424" s="3" t="str">
        <f t="shared" si="1525"/>
        <v>Fernandina Beach</v>
      </c>
      <c r="BJ2424" s="3" t="str">
        <f t="shared" si="1526"/>
        <v>Florida</v>
      </c>
      <c r="BK2424" s="3">
        <f t="shared" si="1527"/>
        <v>32034</v>
      </c>
      <c r="BL2424" s="3" t="str">
        <f t="shared" si="1528"/>
        <v>3460 S FLETCHER AV 407 FERNANDINA BEACH FL 32034</v>
      </c>
      <c r="BM2424" s="3" t="str">
        <f t="shared" si="1529"/>
        <v/>
      </c>
      <c r="BN2424" s="3" t="str">
        <f t="shared" si="1530"/>
        <v>Pass</v>
      </c>
      <c r="BO2424" s="3" t="str">
        <f t="shared" si="1531"/>
        <v>No</v>
      </c>
      <c r="BP2424" s="3" t="str">
        <f t="shared" si="1532"/>
        <v>FV&lt;$10K</v>
      </c>
      <c r="BQ2424" t="s">
        <v>6650</v>
      </c>
      <c r="BR2424" s="3" t="str">
        <f t="shared" si="1533"/>
        <v>No, &lt; $20K Lien</v>
      </c>
      <c r="BS2424" s="3" t="str">
        <f t="shared" si="1534"/>
        <v>No, Lien &lt; $20K</v>
      </c>
      <c r="BT2424" t="s">
        <v>6650</v>
      </c>
      <c r="BU2424" s="3" t="str">
        <f t="shared" si="1535"/>
        <v>No</v>
      </c>
      <c r="BV2424" s="3" t="str">
        <f t="shared" si="1536"/>
        <v>No</v>
      </c>
      <c r="BW2424" s="3">
        <f t="shared" si="1537"/>
        <v>0</v>
      </c>
      <c r="BX2424" s="3" t="str">
        <f t="shared" si="1538"/>
        <v>No</v>
      </c>
      <c r="BY2424" s="3">
        <f t="shared" si="1539"/>
        <v>377520</v>
      </c>
      <c r="BZ2424">
        <v>1</v>
      </c>
      <c r="CA2424" s="3">
        <f t="shared" si="1540"/>
        <v>377520</v>
      </c>
      <c r="CC2424" s="3">
        <f t="shared" si="1541"/>
        <v>0</v>
      </c>
      <c r="CD2424" s="3">
        <f t="shared" si="1542"/>
        <v>0</v>
      </c>
      <c r="CE2424" s="3" t="str">
        <f t="shared" si="1543"/>
        <v/>
      </c>
      <c r="CF2424" s="3" t="e">
        <f>HLOOKUP(CE2424,'Valuation Data'!$D$2:$K$5,4,FALSE)</f>
        <v>#N/A</v>
      </c>
      <c r="CG2424" s="3">
        <f t="shared" si="1544"/>
        <v>377520</v>
      </c>
      <c r="CH2424" s="3" t="str">
        <f t="shared" si="1545"/>
        <v>No</v>
      </c>
      <c r="CI2424" s="3" t="str">
        <f>VLOOKUP(R2424,'Use Codes &amp; County Type'!A:D,4,FALSE)</f>
        <v>R</v>
      </c>
      <c r="CJ2424" s="3" t="str">
        <f t="shared" si="1546"/>
        <v>No</v>
      </c>
      <c r="CK2424" s="3" t="str">
        <f t="shared" si="1547"/>
        <v>No</v>
      </c>
      <c r="CL2424" s="3">
        <f t="shared" si="1548"/>
        <v>0.35</v>
      </c>
      <c r="CM2424" s="3">
        <f t="shared" si="1549"/>
        <v>132132</v>
      </c>
      <c r="CN2424" s="3">
        <f t="shared" si="1550"/>
        <v>33776.160000000003</v>
      </c>
      <c r="CO2424" s="3">
        <f t="shared" si="1551"/>
        <v>98355.839999999997</v>
      </c>
      <c r="CP2424" s="3">
        <f t="shared" si="1552"/>
        <v>8.9468531468531481E-2</v>
      </c>
      <c r="CR2424" s="3" t="str">
        <f t="shared" si="1553"/>
        <v>No</v>
      </c>
      <c r="CV2424" s="3" t="str">
        <f t="shared" si="1554"/>
        <v>*Bid</v>
      </c>
      <c r="CW2424" s="3">
        <f t="shared" si="1555"/>
        <v>2423</v>
      </c>
      <c r="CX2424" s="3">
        <f t="shared" si="1556"/>
        <v>8444.0400000000009</v>
      </c>
      <c r="CY2424" s="3" t="str">
        <f t="shared" si="1557"/>
        <v>Ok</v>
      </c>
      <c r="CZ2424">
        <v>0</v>
      </c>
      <c r="DA2424">
        <v>0</v>
      </c>
    </row>
    <row r="2425" spans="1:105" x14ac:dyDescent="0.25">
      <c r="A2425">
        <v>2424</v>
      </c>
      <c r="B2425" t="s">
        <v>3</v>
      </c>
      <c r="C2425" t="s">
        <v>2533</v>
      </c>
      <c r="D2425">
        <v>606.13</v>
      </c>
      <c r="E2425">
        <v>2017</v>
      </c>
      <c r="F2425">
        <v>606.13</v>
      </c>
      <c r="G2425">
        <v>606.13</v>
      </c>
      <c r="H2425" s="3">
        <f t="shared" si="1517"/>
        <v>0</v>
      </c>
      <c r="I2425">
        <v>1601</v>
      </c>
      <c r="J2425" t="s">
        <v>2736</v>
      </c>
      <c r="K2425" t="s">
        <v>2738</v>
      </c>
      <c r="L2425">
        <v>32034</v>
      </c>
      <c r="M2425" t="s">
        <v>4605</v>
      </c>
      <c r="N2425" t="s">
        <v>4761</v>
      </c>
      <c r="O2425">
        <v>-81.451390806336406</v>
      </c>
      <c r="P2425">
        <v>30.652574141713199</v>
      </c>
      <c r="Q2425" t="s">
        <v>6407</v>
      </c>
      <c r="R2425">
        <v>4</v>
      </c>
      <c r="S2425" t="s">
        <v>6573</v>
      </c>
      <c r="T2425">
        <v>1004</v>
      </c>
      <c r="U2425" t="s">
        <v>6609</v>
      </c>
      <c r="V2425">
        <v>2017</v>
      </c>
      <c r="W2425">
        <v>100000</v>
      </c>
      <c r="X2425">
        <v>2017</v>
      </c>
      <c r="Y2425">
        <v>100000</v>
      </c>
      <c r="Z2425">
        <v>1993.07</v>
      </c>
      <c r="AA2425" s="3">
        <f t="shared" si="1518"/>
        <v>3.2881890023592297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 s="3" t="str">
        <f t="shared" si="1519"/>
        <v>No</v>
      </c>
      <c r="AQ2425" s="3" t="str">
        <f t="shared" si="1520"/>
        <v>No</v>
      </c>
      <c r="AR2425" s="3" t="str">
        <f t="shared" si="1521"/>
        <v>No</v>
      </c>
      <c r="AS2425">
        <v>0</v>
      </c>
      <c r="AT2425">
        <v>0</v>
      </c>
      <c r="AU2425">
        <v>54000</v>
      </c>
      <c r="AV2425" t="s">
        <v>6620</v>
      </c>
      <c r="AW2425">
        <v>0</v>
      </c>
      <c r="AX2425">
        <v>4</v>
      </c>
      <c r="AY2425" t="s">
        <v>6634</v>
      </c>
      <c r="AZ2425">
        <v>0</v>
      </c>
      <c r="BA2425">
        <v>0</v>
      </c>
      <c r="BB2425" t="s">
        <v>6616</v>
      </c>
      <c r="BC2425">
        <v>0</v>
      </c>
      <c r="BD2425" s="4" t="str">
        <f t="shared" si="1522"/>
        <v>No</v>
      </c>
      <c r="BE2425" t="s">
        <v>6640</v>
      </c>
      <c r="BF2425" s="3" t="str">
        <f t="shared" si="1523"/>
        <v>No</v>
      </c>
      <c r="BG2425" t="s">
        <v>6645</v>
      </c>
      <c r="BH2425" s="3" t="str">
        <f t="shared" si="1524"/>
        <v>1601 NECTARINE ST E1</v>
      </c>
      <c r="BI2425" s="3" t="str">
        <f t="shared" si="1525"/>
        <v>Fernandina Beach</v>
      </c>
      <c r="BJ2425" s="3" t="str">
        <f t="shared" si="1526"/>
        <v>Florida</v>
      </c>
      <c r="BK2425" s="3">
        <f t="shared" si="1527"/>
        <v>32034</v>
      </c>
      <c r="BL2425" s="3" t="str">
        <f t="shared" si="1528"/>
        <v>1601 NECTARINE ST E1 FERNANDINA BEACH FL 32034</v>
      </c>
      <c r="BM2425" s="3" t="str">
        <f t="shared" si="1529"/>
        <v>L</v>
      </c>
      <c r="BN2425" s="3" t="str">
        <f t="shared" si="1530"/>
        <v>Pass</v>
      </c>
      <c r="BO2425" s="3" t="str">
        <f t="shared" si="1531"/>
        <v>No</v>
      </c>
      <c r="BP2425" s="3" t="str">
        <f t="shared" si="1532"/>
        <v>FV&lt;$10K</v>
      </c>
      <c r="BQ2425" t="s">
        <v>6650</v>
      </c>
      <c r="BR2425" s="3" t="str">
        <f t="shared" si="1533"/>
        <v>No, &lt; $20K Lien</v>
      </c>
      <c r="BS2425" s="3" t="str">
        <f t="shared" si="1534"/>
        <v>No, Lien &lt; $20K</v>
      </c>
      <c r="BT2425" t="s">
        <v>6650</v>
      </c>
      <c r="BU2425" s="3" t="str">
        <f t="shared" si="1535"/>
        <v>No</v>
      </c>
      <c r="BV2425" s="3" t="str">
        <f t="shared" si="1536"/>
        <v>No</v>
      </c>
      <c r="BW2425" s="3">
        <f t="shared" si="1537"/>
        <v>0</v>
      </c>
      <c r="BX2425" s="3" t="str">
        <f t="shared" si="1538"/>
        <v>No</v>
      </c>
      <c r="BY2425" s="3">
        <f t="shared" si="1539"/>
        <v>100000</v>
      </c>
      <c r="BZ2425">
        <v>1</v>
      </c>
      <c r="CA2425" s="3">
        <f t="shared" si="1540"/>
        <v>100000</v>
      </c>
      <c r="CC2425" s="3">
        <f t="shared" si="1541"/>
        <v>0</v>
      </c>
      <c r="CD2425" s="3">
        <f t="shared" si="1542"/>
        <v>0</v>
      </c>
      <c r="CE2425" s="3" t="str">
        <f t="shared" si="1543"/>
        <v/>
      </c>
      <c r="CF2425" s="3" t="e">
        <f>HLOOKUP(CE2425,'Valuation Data'!$D$2:$K$5,4,FALSE)</f>
        <v>#N/A</v>
      </c>
      <c r="CG2425" s="3">
        <f t="shared" si="1544"/>
        <v>100000</v>
      </c>
      <c r="CH2425" s="3" t="str">
        <f t="shared" si="1545"/>
        <v>No</v>
      </c>
      <c r="CI2425" s="3" t="str">
        <f>VLOOKUP(R2425,'Use Codes &amp; County Type'!A:D,4,FALSE)</f>
        <v>R</v>
      </c>
      <c r="CJ2425" s="3" t="str">
        <f t="shared" si="1546"/>
        <v>No</v>
      </c>
      <c r="CK2425" s="3" t="str">
        <f t="shared" si="1547"/>
        <v>No</v>
      </c>
      <c r="CL2425" s="3">
        <f t="shared" si="1548"/>
        <v>0.35</v>
      </c>
      <c r="CM2425" s="3">
        <f t="shared" si="1549"/>
        <v>35000</v>
      </c>
      <c r="CN2425" s="3">
        <f t="shared" si="1550"/>
        <v>6585.34</v>
      </c>
      <c r="CO2425" s="3">
        <f t="shared" si="1551"/>
        <v>28414.66</v>
      </c>
      <c r="CP2425" s="3">
        <f t="shared" si="1552"/>
        <v>6.5853400000000006E-2</v>
      </c>
      <c r="CR2425" s="3" t="str">
        <f t="shared" si="1553"/>
        <v>No</v>
      </c>
      <c r="CV2425" s="3" t="str">
        <f t="shared" si="1554"/>
        <v>*Bid</v>
      </c>
      <c r="CW2425" s="3">
        <f t="shared" si="1555"/>
        <v>2424</v>
      </c>
      <c r="CX2425" s="3">
        <f t="shared" si="1556"/>
        <v>606.13</v>
      </c>
      <c r="CY2425" s="3" t="str">
        <f t="shared" si="1557"/>
        <v>Ok</v>
      </c>
      <c r="CZ2425">
        <v>0</v>
      </c>
      <c r="DA2425">
        <v>0</v>
      </c>
    </row>
    <row r="2426" spans="1:105" x14ac:dyDescent="0.25">
      <c r="A2426">
        <v>2425</v>
      </c>
      <c r="B2426" t="s">
        <v>3</v>
      </c>
      <c r="C2426" t="s">
        <v>2534</v>
      </c>
      <c r="D2426">
        <v>4316.8100000000004</v>
      </c>
      <c r="E2426">
        <v>2017</v>
      </c>
      <c r="F2426">
        <v>4316.8100000000004</v>
      </c>
      <c r="G2426">
        <v>4316.8100000000004</v>
      </c>
      <c r="H2426" s="3">
        <f t="shared" si="1517"/>
        <v>0</v>
      </c>
      <c r="I2426">
        <v>851</v>
      </c>
      <c r="J2426" t="s">
        <v>2736</v>
      </c>
      <c r="K2426" t="s">
        <v>2738</v>
      </c>
      <c r="L2426">
        <v>32034</v>
      </c>
      <c r="M2426" t="s">
        <v>4606</v>
      </c>
      <c r="N2426" t="s">
        <v>4761</v>
      </c>
      <c r="O2426">
        <v>-81.446956156422999</v>
      </c>
      <c r="P2426">
        <v>30.6585137054184</v>
      </c>
      <c r="Q2426" t="s">
        <v>6408</v>
      </c>
      <c r="R2426">
        <v>1</v>
      </c>
      <c r="S2426" t="s">
        <v>6539</v>
      </c>
      <c r="T2426">
        <v>1001</v>
      </c>
      <c r="U2426" t="s">
        <v>6582</v>
      </c>
      <c r="V2426">
        <v>2017</v>
      </c>
      <c r="W2426">
        <v>240508</v>
      </c>
      <c r="X2426">
        <v>2017</v>
      </c>
      <c r="Y2426">
        <v>240508</v>
      </c>
      <c r="Z2426">
        <v>3961.91</v>
      </c>
      <c r="AA2426" s="3">
        <f t="shared" si="1518"/>
        <v>0.91778651365244235</v>
      </c>
      <c r="AB2426" t="s">
        <v>6616</v>
      </c>
      <c r="AI2426" t="s">
        <v>6618</v>
      </c>
      <c r="AJ2426" t="s">
        <v>6618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 s="3" t="str">
        <f t="shared" si="1519"/>
        <v>No</v>
      </c>
      <c r="AQ2426" s="3" t="str">
        <f t="shared" si="1520"/>
        <v>No</v>
      </c>
      <c r="AR2426" s="3" t="str">
        <f t="shared" si="1521"/>
        <v>No</v>
      </c>
      <c r="AS2426">
        <v>0</v>
      </c>
      <c r="AT2426">
        <v>0</v>
      </c>
      <c r="AU2426">
        <v>611573</v>
      </c>
      <c r="AV2426" t="s">
        <v>6621</v>
      </c>
      <c r="AW2426">
        <v>0</v>
      </c>
      <c r="AX2426">
        <v>0</v>
      </c>
      <c r="AY2426" t="s">
        <v>6634</v>
      </c>
      <c r="AZ2426">
        <v>0</v>
      </c>
      <c r="BA2426">
        <v>0</v>
      </c>
      <c r="BB2426" t="s">
        <v>6617</v>
      </c>
      <c r="BC2426" t="s">
        <v>6616</v>
      </c>
      <c r="BD2426" s="4" t="str">
        <f t="shared" si="1522"/>
        <v>No</v>
      </c>
      <c r="BE2426" t="s">
        <v>6640</v>
      </c>
      <c r="BF2426" s="3" t="str">
        <f t="shared" si="1523"/>
        <v>No</v>
      </c>
      <c r="BG2426" t="s">
        <v>6645</v>
      </c>
      <c r="BH2426" s="3" t="str">
        <f t="shared" si="1524"/>
        <v>851 PARKVIEW PL W</v>
      </c>
      <c r="BI2426" s="3" t="str">
        <f t="shared" si="1525"/>
        <v>Fernandina Beach</v>
      </c>
      <c r="BJ2426" s="3" t="str">
        <f t="shared" si="1526"/>
        <v>Florida</v>
      </c>
      <c r="BK2426" s="3">
        <f t="shared" si="1527"/>
        <v>32034</v>
      </c>
      <c r="BL2426" s="3" t="str">
        <f t="shared" si="1528"/>
        <v>851 PARKVIEW PL W FERNANDINA BEACH FL 32034</v>
      </c>
      <c r="BM2426" s="3" t="str">
        <f t="shared" si="1529"/>
        <v>L</v>
      </c>
      <c r="BN2426" s="3" t="str">
        <f t="shared" si="1530"/>
        <v>Pass</v>
      </c>
      <c r="BO2426" s="3" t="str">
        <f t="shared" si="1531"/>
        <v>No</v>
      </c>
      <c r="BP2426" s="3" t="str">
        <f t="shared" si="1532"/>
        <v>FV&lt;$10K</v>
      </c>
      <c r="BQ2426" t="s">
        <v>6650</v>
      </c>
      <c r="BR2426" s="3" t="str">
        <f t="shared" si="1533"/>
        <v>No, &lt; $20K Lien</v>
      </c>
      <c r="BS2426" s="3" t="str">
        <f t="shared" si="1534"/>
        <v>No, Lien &lt; $20K</v>
      </c>
      <c r="BT2426" t="s">
        <v>6650</v>
      </c>
      <c r="BU2426" s="3" t="str">
        <f t="shared" si="1535"/>
        <v>No</v>
      </c>
      <c r="BV2426" s="3" t="str">
        <f t="shared" si="1536"/>
        <v>No</v>
      </c>
      <c r="BW2426" s="3">
        <f t="shared" si="1537"/>
        <v>0</v>
      </c>
      <c r="BX2426" s="3" t="str">
        <f t="shared" si="1538"/>
        <v>No</v>
      </c>
      <c r="BY2426" s="3">
        <f t="shared" si="1539"/>
        <v>240508</v>
      </c>
      <c r="BZ2426">
        <v>1</v>
      </c>
      <c r="CA2426" s="3">
        <f t="shared" si="1540"/>
        <v>240508</v>
      </c>
      <c r="CC2426" s="3">
        <f t="shared" si="1541"/>
        <v>0</v>
      </c>
      <c r="CD2426" s="3">
        <f t="shared" si="1542"/>
        <v>0</v>
      </c>
      <c r="CE2426" s="3" t="str">
        <f t="shared" si="1543"/>
        <v/>
      </c>
      <c r="CF2426" s="3" t="e">
        <f>HLOOKUP(CE2426,'Valuation Data'!$D$2:$K$5,4,FALSE)</f>
        <v>#N/A</v>
      </c>
      <c r="CG2426" s="3">
        <f t="shared" si="1544"/>
        <v>240508</v>
      </c>
      <c r="CH2426" s="3" t="str">
        <f t="shared" si="1545"/>
        <v>No</v>
      </c>
      <c r="CI2426" s="3" t="str">
        <f>VLOOKUP(R2426,'Use Codes &amp; County Type'!A:D,4,FALSE)</f>
        <v>S</v>
      </c>
      <c r="CJ2426" s="3" t="str">
        <f t="shared" si="1546"/>
        <v>No</v>
      </c>
      <c r="CK2426" s="3" t="str">
        <f t="shared" si="1547"/>
        <v>Yes</v>
      </c>
      <c r="CL2426" s="3">
        <f t="shared" si="1548"/>
        <v>0.67</v>
      </c>
      <c r="CM2426" s="3">
        <f t="shared" si="1549"/>
        <v>161140.36000000002</v>
      </c>
      <c r="CN2426" s="3">
        <f t="shared" si="1550"/>
        <v>17267.240000000002</v>
      </c>
      <c r="CO2426" s="3">
        <f t="shared" si="1551"/>
        <v>143873.12000000002</v>
      </c>
      <c r="CP2426" s="3">
        <f t="shared" si="1552"/>
        <v>7.1794867530394005E-2</v>
      </c>
      <c r="CR2426" s="3" t="str">
        <f t="shared" si="1553"/>
        <v>No</v>
      </c>
      <c r="CV2426" s="3" t="str">
        <f t="shared" si="1554"/>
        <v>*Bid</v>
      </c>
      <c r="CW2426" s="3">
        <f t="shared" si="1555"/>
        <v>2425</v>
      </c>
      <c r="CX2426" s="3">
        <f t="shared" si="1556"/>
        <v>4316.8100000000004</v>
      </c>
      <c r="CY2426" s="3" t="str">
        <f t="shared" si="1557"/>
        <v>Ok</v>
      </c>
      <c r="CZ2426">
        <v>0</v>
      </c>
      <c r="DA2426">
        <v>0</v>
      </c>
    </row>
    <row r="2427" spans="1:105" x14ac:dyDescent="0.25">
      <c r="A2427">
        <v>2426</v>
      </c>
      <c r="B2427" t="s">
        <v>3</v>
      </c>
      <c r="C2427" t="s">
        <v>2535</v>
      </c>
      <c r="D2427">
        <v>6914.74</v>
      </c>
      <c r="E2427">
        <v>2017</v>
      </c>
      <c r="F2427">
        <v>6914.74</v>
      </c>
      <c r="G2427">
        <v>6914.74</v>
      </c>
      <c r="H2427" s="3">
        <f t="shared" si="1517"/>
        <v>0</v>
      </c>
      <c r="I2427">
        <v>2763</v>
      </c>
      <c r="J2427" t="s">
        <v>2736</v>
      </c>
      <c r="K2427" t="s">
        <v>2738</v>
      </c>
      <c r="L2427">
        <v>32034</v>
      </c>
      <c r="M2427" t="s">
        <v>4607</v>
      </c>
      <c r="N2427" t="s">
        <v>4761</v>
      </c>
      <c r="O2427">
        <v>-81.4390517636444</v>
      </c>
      <c r="P2427">
        <v>30.635223766159701</v>
      </c>
      <c r="Q2427" t="s">
        <v>6409</v>
      </c>
      <c r="R2427">
        <v>1</v>
      </c>
      <c r="S2427" t="s">
        <v>6539</v>
      </c>
      <c r="T2427">
        <v>1001</v>
      </c>
      <c r="U2427" t="s">
        <v>6582</v>
      </c>
      <c r="V2427">
        <v>2017</v>
      </c>
      <c r="W2427">
        <v>317934</v>
      </c>
      <c r="X2427">
        <v>2017</v>
      </c>
      <c r="Y2427">
        <v>322091</v>
      </c>
      <c r="Z2427">
        <v>6364.07</v>
      </c>
      <c r="AA2427" s="3">
        <f t="shared" si="1518"/>
        <v>0.92036287698452868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 s="3" t="str">
        <f t="shared" si="1519"/>
        <v>No</v>
      </c>
      <c r="AQ2427" s="3" t="str">
        <f t="shared" si="1520"/>
        <v>No</v>
      </c>
      <c r="AR2427" s="3" t="str">
        <f t="shared" si="1521"/>
        <v>No</v>
      </c>
      <c r="AS2427">
        <v>0</v>
      </c>
      <c r="AT2427">
        <v>0</v>
      </c>
      <c r="AU2427">
        <v>241110</v>
      </c>
      <c r="AV2427">
        <v>0</v>
      </c>
      <c r="AW2427">
        <v>0</v>
      </c>
      <c r="AX2427">
        <v>0</v>
      </c>
      <c r="AY2427" t="s">
        <v>6634</v>
      </c>
      <c r="AZ2427">
        <v>0</v>
      </c>
      <c r="BA2427">
        <v>0</v>
      </c>
      <c r="BB2427" t="s">
        <v>6616</v>
      </c>
      <c r="BC2427">
        <v>0</v>
      </c>
      <c r="BD2427" s="4" t="str">
        <f t="shared" si="1522"/>
        <v>No</v>
      </c>
      <c r="BE2427" t="s">
        <v>6640</v>
      </c>
      <c r="BF2427" s="3" t="str">
        <f t="shared" si="1523"/>
        <v>No</v>
      </c>
      <c r="BG2427" t="s">
        <v>6645</v>
      </c>
      <c r="BH2427" s="3" t="str">
        <f t="shared" si="1524"/>
        <v>2763 LONG BOAT DR</v>
      </c>
      <c r="BI2427" s="3" t="str">
        <f t="shared" si="1525"/>
        <v>Fernandina Beach</v>
      </c>
      <c r="BJ2427" s="3" t="str">
        <f t="shared" si="1526"/>
        <v>Florida</v>
      </c>
      <c r="BK2427" s="3">
        <f t="shared" si="1527"/>
        <v>32034</v>
      </c>
      <c r="BL2427" s="3" t="str">
        <f t="shared" si="1528"/>
        <v>2763 LONG BOAT DR FERNANDINA BEACH FL 32034</v>
      </c>
      <c r="BM2427" s="3" t="str">
        <f t="shared" si="1529"/>
        <v>L</v>
      </c>
      <c r="BN2427" s="3" t="str">
        <f t="shared" si="1530"/>
        <v>Pass</v>
      </c>
      <c r="BO2427" s="3" t="str">
        <f t="shared" si="1531"/>
        <v>No</v>
      </c>
      <c r="BP2427" s="3" t="str">
        <f t="shared" si="1532"/>
        <v>FV&lt;$10K</v>
      </c>
      <c r="BQ2427" t="s">
        <v>6650</v>
      </c>
      <c r="BR2427" s="3" t="str">
        <f t="shared" si="1533"/>
        <v>No, &lt; $20K Lien</v>
      </c>
      <c r="BS2427" s="3" t="str">
        <f t="shared" si="1534"/>
        <v>No, Lien &lt; $20K</v>
      </c>
      <c r="BT2427" t="s">
        <v>6650</v>
      </c>
      <c r="BU2427" s="3" t="str">
        <f t="shared" si="1535"/>
        <v>No</v>
      </c>
      <c r="BV2427" s="3" t="str">
        <f t="shared" si="1536"/>
        <v>No</v>
      </c>
      <c r="BW2427" s="3">
        <f t="shared" si="1537"/>
        <v>0</v>
      </c>
      <c r="BX2427" s="3" t="str">
        <f t="shared" si="1538"/>
        <v>No</v>
      </c>
      <c r="BY2427" s="3">
        <f t="shared" si="1539"/>
        <v>317934</v>
      </c>
      <c r="BZ2427">
        <v>1</v>
      </c>
      <c r="CA2427" s="3">
        <f t="shared" si="1540"/>
        <v>317934</v>
      </c>
      <c r="CC2427" s="3">
        <f t="shared" si="1541"/>
        <v>0</v>
      </c>
      <c r="CD2427" s="3">
        <f t="shared" si="1542"/>
        <v>0</v>
      </c>
      <c r="CE2427" s="3" t="str">
        <f t="shared" si="1543"/>
        <v/>
      </c>
      <c r="CF2427" s="3" t="e">
        <f>HLOOKUP(CE2427,'Valuation Data'!$D$2:$K$5,4,FALSE)</f>
        <v>#N/A</v>
      </c>
      <c r="CG2427" s="3">
        <f t="shared" si="1544"/>
        <v>317934</v>
      </c>
      <c r="CH2427" s="3" t="str">
        <f t="shared" si="1545"/>
        <v>No</v>
      </c>
      <c r="CI2427" s="3" t="str">
        <f>VLOOKUP(R2427,'Use Codes &amp; County Type'!A:D,4,FALSE)</f>
        <v>S</v>
      </c>
      <c r="CJ2427" s="3" t="str">
        <f t="shared" si="1546"/>
        <v>No</v>
      </c>
      <c r="CK2427" s="3" t="str">
        <f t="shared" si="1547"/>
        <v>No</v>
      </c>
      <c r="CL2427" s="3">
        <f t="shared" si="1548"/>
        <v>0.35</v>
      </c>
      <c r="CM2427" s="3">
        <f t="shared" si="1549"/>
        <v>111276.9</v>
      </c>
      <c r="CN2427" s="3">
        <f t="shared" si="1550"/>
        <v>27658.959999999999</v>
      </c>
      <c r="CO2427" s="3">
        <f t="shared" si="1551"/>
        <v>83617.94</v>
      </c>
      <c r="CP2427" s="3">
        <f t="shared" si="1552"/>
        <v>8.6995917391659905E-2</v>
      </c>
      <c r="CR2427" s="3" t="str">
        <f t="shared" si="1553"/>
        <v>No</v>
      </c>
      <c r="CV2427" s="3" t="str">
        <f t="shared" si="1554"/>
        <v>*Bid</v>
      </c>
      <c r="CW2427" s="3">
        <f t="shared" si="1555"/>
        <v>2426</v>
      </c>
      <c r="CX2427" s="3">
        <f t="shared" si="1556"/>
        <v>6914.74</v>
      </c>
      <c r="CY2427" s="3" t="str">
        <f t="shared" si="1557"/>
        <v>Ok</v>
      </c>
      <c r="CZ2427">
        <v>0</v>
      </c>
      <c r="DA2427">
        <v>0</v>
      </c>
    </row>
    <row r="2428" spans="1:105" x14ac:dyDescent="0.25">
      <c r="A2428">
        <v>2427</v>
      </c>
      <c r="B2428" t="s">
        <v>3</v>
      </c>
      <c r="C2428" t="s">
        <v>2536</v>
      </c>
      <c r="D2428">
        <v>4623.2299999999996</v>
      </c>
      <c r="E2428">
        <v>2017</v>
      </c>
      <c r="F2428">
        <v>4623.2299999999996</v>
      </c>
      <c r="G2428">
        <v>4623.2299999999996</v>
      </c>
      <c r="H2428" s="3">
        <f t="shared" si="1517"/>
        <v>0</v>
      </c>
      <c r="I2428">
        <v>3056</v>
      </c>
      <c r="J2428" t="s">
        <v>2736</v>
      </c>
      <c r="K2428" t="s">
        <v>2738</v>
      </c>
      <c r="L2428">
        <v>32034</v>
      </c>
      <c r="M2428" t="s">
        <v>4608</v>
      </c>
      <c r="N2428" t="s">
        <v>4761</v>
      </c>
      <c r="O2428">
        <v>-81.4394066016458</v>
      </c>
      <c r="P2428">
        <v>30.623586586163501</v>
      </c>
      <c r="Q2428" t="s">
        <v>6410</v>
      </c>
      <c r="R2428">
        <v>4</v>
      </c>
      <c r="S2428" t="s">
        <v>6573</v>
      </c>
      <c r="T2428">
        <v>1004</v>
      </c>
      <c r="U2428" t="s">
        <v>6609</v>
      </c>
      <c r="V2428">
        <v>2017</v>
      </c>
      <c r="W2428">
        <v>213000</v>
      </c>
      <c r="X2428">
        <v>2017</v>
      </c>
      <c r="Y2428">
        <v>213000</v>
      </c>
      <c r="Z2428">
        <v>4245.24</v>
      </c>
      <c r="AA2428" s="3">
        <f t="shared" si="1518"/>
        <v>0.91824114309692573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 s="3" t="str">
        <f t="shared" si="1519"/>
        <v>No</v>
      </c>
      <c r="AQ2428" s="3" t="str">
        <f t="shared" si="1520"/>
        <v>No</v>
      </c>
      <c r="AR2428" s="3" t="str">
        <f t="shared" si="1521"/>
        <v>No</v>
      </c>
      <c r="AS2428">
        <v>0</v>
      </c>
      <c r="AT2428">
        <v>0</v>
      </c>
      <c r="AU2428">
        <v>405173</v>
      </c>
      <c r="AV2428" t="s">
        <v>6621</v>
      </c>
      <c r="AW2428">
        <v>0</v>
      </c>
      <c r="AX2428">
        <v>0</v>
      </c>
      <c r="AY2428" t="s">
        <v>6634</v>
      </c>
      <c r="AZ2428" t="s">
        <v>6637</v>
      </c>
      <c r="BA2428">
        <v>0</v>
      </c>
      <c r="BB2428" t="s">
        <v>6616</v>
      </c>
      <c r="BC2428">
        <v>0</v>
      </c>
      <c r="BD2428" s="4" t="str">
        <f t="shared" si="1522"/>
        <v>No</v>
      </c>
      <c r="BE2428" t="s">
        <v>6640</v>
      </c>
      <c r="BF2428" s="3" t="str">
        <f t="shared" si="1523"/>
        <v>No</v>
      </c>
      <c r="BG2428" t="s">
        <v>6645</v>
      </c>
      <c r="BH2428" s="3" t="str">
        <f t="shared" si="1524"/>
        <v>3056 FLETCHER AVE S 110</v>
      </c>
      <c r="BI2428" s="3" t="str">
        <f t="shared" si="1525"/>
        <v>Fernandina Beach</v>
      </c>
      <c r="BJ2428" s="3" t="str">
        <f t="shared" si="1526"/>
        <v>Florida</v>
      </c>
      <c r="BK2428" s="3">
        <f t="shared" si="1527"/>
        <v>32034</v>
      </c>
      <c r="BL2428" s="3" t="str">
        <f t="shared" si="1528"/>
        <v>3056 FLETCHER AVE S 110 FERNANDINA BEACH FL 32034</v>
      </c>
      <c r="BM2428" s="3" t="str">
        <f t="shared" si="1529"/>
        <v>L</v>
      </c>
      <c r="BN2428" s="3" t="str">
        <f t="shared" si="1530"/>
        <v>Pass</v>
      </c>
      <c r="BO2428" s="3" t="str">
        <f t="shared" si="1531"/>
        <v>No</v>
      </c>
      <c r="BP2428" s="3" t="str">
        <f t="shared" si="1532"/>
        <v>FV&lt;$10K</v>
      </c>
      <c r="BQ2428" t="s">
        <v>6650</v>
      </c>
      <c r="BR2428" s="3" t="str">
        <f t="shared" si="1533"/>
        <v>No, &lt; $20K Lien</v>
      </c>
      <c r="BS2428" s="3" t="str">
        <f t="shared" si="1534"/>
        <v>No, Lien &lt; $20K</v>
      </c>
      <c r="BT2428" t="s">
        <v>6650</v>
      </c>
      <c r="BU2428" s="3" t="str">
        <f t="shared" si="1535"/>
        <v>No</v>
      </c>
      <c r="BV2428" s="3" t="str">
        <f t="shared" si="1536"/>
        <v>No</v>
      </c>
      <c r="BW2428" s="3">
        <f t="shared" si="1537"/>
        <v>0</v>
      </c>
      <c r="BX2428" s="3" t="str">
        <f t="shared" si="1538"/>
        <v>No</v>
      </c>
      <c r="BY2428" s="3">
        <f t="shared" si="1539"/>
        <v>213000</v>
      </c>
      <c r="BZ2428">
        <v>1</v>
      </c>
      <c r="CA2428" s="3">
        <f t="shared" si="1540"/>
        <v>213000</v>
      </c>
      <c r="CC2428" s="3">
        <f t="shared" si="1541"/>
        <v>0</v>
      </c>
      <c r="CD2428" s="3">
        <f t="shared" si="1542"/>
        <v>0</v>
      </c>
      <c r="CE2428" s="3" t="str">
        <f t="shared" si="1543"/>
        <v/>
      </c>
      <c r="CF2428" s="3" t="e">
        <f>HLOOKUP(CE2428,'Valuation Data'!$D$2:$K$5,4,FALSE)</f>
        <v>#N/A</v>
      </c>
      <c r="CG2428" s="3">
        <f t="shared" si="1544"/>
        <v>213000</v>
      </c>
      <c r="CH2428" s="3" t="str">
        <f t="shared" si="1545"/>
        <v>No</v>
      </c>
      <c r="CI2428" s="3" t="str">
        <f>VLOOKUP(R2428,'Use Codes &amp; County Type'!A:D,4,FALSE)</f>
        <v>R</v>
      </c>
      <c r="CJ2428" s="3" t="str">
        <f t="shared" si="1546"/>
        <v>No</v>
      </c>
      <c r="CK2428" s="3" t="str">
        <f t="shared" si="1547"/>
        <v>No</v>
      </c>
      <c r="CL2428" s="3">
        <f t="shared" si="1548"/>
        <v>0.35</v>
      </c>
      <c r="CM2428" s="3">
        <f t="shared" si="1549"/>
        <v>74550</v>
      </c>
      <c r="CN2428" s="3">
        <f t="shared" si="1550"/>
        <v>18492.919999999998</v>
      </c>
      <c r="CO2428" s="3">
        <f t="shared" si="1551"/>
        <v>56057.08</v>
      </c>
      <c r="CP2428" s="3">
        <f t="shared" si="1552"/>
        <v>8.6821220657276987E-2</v>
      </c>
      <c r="CR2428" s="3" t="str">
        <f t="shared" si="1553"/>
        <v>No</v>
      </c>
      <c r="CV2428" s="3" t="str">
        <f t="shared" si="1554"/>
        <v>*Bid</v>
      </c>
      <c r="CW2428" s="3">
        <f t="shared" si="1555"/>
        <v>2427</v>
      </c>
      <c r="CX2428" s="3">
        <f t="shared" si="1556"/>
        <v>4623.2299999999996</v>
      </c>
      <c r="CY2428" s="3" t="str">
        <f t="shared" si="1557"/>
        <v>Ok</v>
      </c>
      <c r="CZ2428">
        <v>0</v>
      </c>
      <c r="DA2428">
        <v>0</v>
      </c>
    </row>
    <row r="2429" spans="1:105" x14ac:dyDescent="0.25">
      <c r="A2429">
        <v>2428</v>
      </c>
      <c r="B2429" t="s">
        <v>3</v>
      </c>
      <c r="C2429" t="s">
        <v>2537</v>
      </c>
      <c r="D2429">
        <v>4623.2299999999996</v>
      </c>
      <c r="E2429">
        <v>2017</v>
      </c>
      <c r="F2429">
        <v>4623.2299999999996</v>
      </c>
      <c r="G2429">
        <v>4623.2299999999996</v>
      </c>
      <c r="H2429" s="3">
        <f t="shared" si="1517"/>
        <v>0</v>
      </c>
      <c r="I2429">
        <v>3056</v>
      </c>
      <c r="J2429" t="s">
        <v>2736</v>
      </c>
      <c r="K2429" t="s">
        <v>2738</v>
      </c>
      <c r="L2429">
        <v>32034</v>
      </c>
      <c r="M2429" t="s">
        <v>4609</v>
      </c>
      <c r="N2429" t="s">
        <v>4761</v>
      </c>
      <c r="O2429">
        <v>-81.4394066016458</v>
      </c>
      <c r="P2429">
        <v>30.623586586163501</v>
      </c>
      <c r="Q2429" t="s">
        <v>6411</v>
      </c>
      <c r="R2429">
        <v>4</v>
      </c>
      <c r="S2429" t="s">
        <v>6573</v>
      </c>
      <c r="T2429">
        <v>1004</v>
      </c>
      <c r="U2429" t="s">
        <v>6609</v>
      </c>
      <c r="V2429">
        <v>2017</v>
      </c>
      <c r="W2429">
        <v>213000</v>
      </c>
      <c r="X2429">
        <v>2017</v>
      </c>
      <c r="Y2429">
        <v>213000</v>
      </c>
      <c r="Z2429">
        <v>4245.24</v>
      </c>
      <c r="AA2429" s="3">
        <f t="shared" si="1518"/>
        <v>0.91824114309692573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 s="3" t="str">
        <f t="shared" si="1519"/>
        <v>No</v>
      </c>
      <c r="AQ2429" s="3" t="str">
        <f t="shared" si="1520"/>
        <v>No</v>
      </c>
      <c r="AR2429" s="3" t="str">
        <f t="shared" si="1521"/>
        <v>No</v>
      </c>
      <c r="AS2429">
        <v>0</v>
      </c>
      <c r="AT2429">
        <v>0</v>
      </c>
      <c r="AU2429">
        <v>210000</v>
      </c>
      <c r="AV2429" t="s">
        <v>6623</v>
      </c>
      <c r="AW2429">
        <v>0</v>
      </c>
      <c r="AX2429">
        <v>0</v>
      </c>
      <c r="AY2429" t="s">
        <v>6634</v>
      </c>
      <c r="AZ2429">
        <v>0</v>
      </c>
      <c r="BA2429">
        <v>0</v>
      </c>
      <c r="BB2429" t="s">
        <v>6616</v>
      </c>
      <c r="BC2429">
        <v>0</v>
      </c>
      <c r="BD2429" s="4" t="str">
        <f t="shared" si="1522"/>
        <v>No</v>
      </c>
      <c r="BE2429" t="s">
        <v>6640</v>
      </c>
      <c r="BF2429" s="3" t="str">
        <f t="shared" si="1523"/>
        <v>No</v>
      </c>
      <c r="BG2429" t="s">
        <v>6645</v>
      </c>
      <c r="BH2429" s="3" t="str">
        <f t="shared" si="1524"/>
        <v>3056 FLETCHER AVE S 111</v>
      </c>
      <c r="BI2429" s="3" t="str">
        <f t="shared" si="1525"/>
        <v>Fernandina Beach</v>
      </c>
      <c r="BJ2429" s="3" t="str">
        <f t="shared" si="1526"/>
        <v>Florida</v>
      </c>
      <c r="BK2429" s="3">
        <f t="shared" si="1527"/>
        <v>32034</v>
      </c>
      <c r="BL2429" s="3" t="str">
        <f t="shared" si="1528"/>
        <v>3056 FLETCHER AVE S 111 FERNANDINA BEACH FL 32034</v>
      </c>
      <c r="BM2429" s="3" t="str">
        <f t="shared" si="1529"/>
        <v>L</v>
      </c>
      <c r="BN2429" s="3" t="str">
        <f t="shared" si="1530"/>
        <v>Pass</v>
      </c>
      <c r="BO2429" s="3" t="str">
        <f t="shared" si="1531"/>
        <v>No</v>
      </c>
      <c r="BP2429" s="3" t="str">
        <f t="shared" si="1532"/>
        <v>FV&lt;$10K</v>
      </c>
      <c r="BQ2429" t="s">
        <v>6650</v>
      </c>
      <c r="BR2429" s="3" t="str">
        <f t="shared" si="1533"/>
        <v>No, &lt; $20K Lien</v>
      </c>
      <c r="BS2429" s="3" t="str">
        <f t="shared" si="1534"/>
        <v>No, Lien &lt; $20K</v>
      </c>
      <c r="BT2429" t="s">
        <v>6650</v>
      </c>
      <c r="BU2429" s="3" t="str">
        <f t="shared" si="1535"/>
        <v>No</v>
      </c>
      <c r="BV2429" s="3" t="str">
        <f t="shared" si="1536"/>
        <v>No</v>
      </c>
      <c r="BW2429" s="3">
        <f t="shared" si="1537"/>
        <v>0</v>
      </c>
      <c r="BX2429" s="3" t="str">
        <f t="shared" si="1538"/>
        <v>No</v>
      </c>
      <c r="BY2429" s="3">
        <f t="shared" si="1539"/>
        <v>213000</v>
      </c>
      <c r="BZ2429">
        <v>1</v>
      </c>
      <c r="CA2429" s="3">
        <f t="shared" si="1540"/>
        <v>213000</v>
      </c>
      <c r="CC2429" s="3">
        <f t="shared" si="1541"/>
        <v>0</v>
      </c>
      <c r="CD2429" s="3">
        <f t="shared" si="1542"/>
        <v>0</v>
      </c>
      <c r="CE2429" s="3" t="str">
        <f t="shared" si="1543"/>
        <v/>
      </c>
      <c r="CF2429" s="3" t="e">
        <f>HLOOKUP(CE2429,'Valuation Data'!$D$2:$K$5,4,FALSE)</f>
        <v>#N/A</v>
      </c>
      <c r="CG2429" s="3">
        <f t="shared" si="1544"/>
        <v>213000</v>
      </c>
      <c r="CH2429" s="3" t="str">
        <f t="shared" si="1545"/>
        <v>No</v>
      </c>
      <c r="CI2429" s="3" t="str">
        <f>VLOOKUP(R2429,'Use Codes &amp; County Type'!A:D,4,FALSE)</f>
        <v>R</v>
      </c>
      <c r="CJ2429" s="3" t="str">
        <f t="shared" si="1546"/>
        <v>No</v>
      </c>
      <c r="CK2429" s="3" t="str">
        <f t="shared" si="1547"/>
        <v>No</v>
      </c>
      <c r="CL2429" s="3">
        <f t="shared" si="1548"/>
        <v>0.35</v>
      </c>
      <c r="CM2429" s="3">
        <f t="shared" si="1549"/>
        <v>74550</v>
      </c>
      <c r="CN2429" s="3">
        <f t="shared" si="1550"/>
        <v>18492.919999999998</v>
      </c>
      <c r="CO2429" s="3">
        <f t="shared" si="1551"/>
        <v>56057.08</v>
      </c>
      <c r="CP2429" s="3">
        <f t="shared" si="1552"/>
        <v>8.6821220657276987E-2</v>
      </c>
      <c r="CR2429" s="3" t="str">
        <f t="shared" si="1553"/>
        <v>No</v>
      </c>
      <c r="CV2429" s="3" t="str">
        <f t="shared" si="1554"/>
        <v>*Bid</v>
      </c>
      <c r="CW2429" s="3">
        <f t="shared" si="1555"/>
        <v>2428</v>
      </c>
      <c r="CX2429" s="3">
        <f t="shared" si="1556"/>
        <v>4623.2299999999996</v>
      </c>
      <c r="CY2429" s="3" t="str">
        <f t="shared" si="1557"/>
        <v>Ok</v>
      </c>
      <c r="CZ2429">
        <v>0</v>
      </c>
      <c r="DA2429">
        <v>0</v>
      </c>
    </row>
    <row r="2430" spans="1:105" x14ac:dyDescent="0.25">
      <c r="A2430">
        <v>2429</v>
      </c>
      <c r="B2430" t="s">
        <v>3</v>
      </c>
      <c r="C2430" t="s">
        <v>2538</v>
      </c>
      <c r="D2430">
        <v>3755.37</v>
      </c>
      <c r="E2430">
        <v>2017</v>
      </c>
      <c r="F2430">
        <v>3755.37</v>
      </c>
      <c r="G2430">
        <v>3755.37</v>
      </c>
      <c r="H2430" s="3">
        <f t="shared" si="1517"/>
        <v>0</v>
      </c>
      <c r="I2430">
        <v>3056</v>
      </c>
      <c r="J2430" t="s">
        <v>2736</v>
      </c>
      <c r="K2430" t="s">
        <v>2738</v>
      </c>
      <c r="L2430">
        <v>32034</v>
      </c>
      <c r="M2430" t="s">
        <v>4610</v>
      </c>
      <c r="N2430" t="s">
        <v>4761</v>
      </c>
      <c r="O2430">
        <v>-81.4394066016458</v>
      </c>
      <c r="P2430">
        <v>30.623586586163501</v>
      </c>
      <c r="Q2430" t="s">
        <v>6412</v>
      </c>
      <c r="R2430">
        <v>4</v>
      </c>
      <c r="S2430" t="s">
        <v>6573</v>
      </c>
      <c r="T2430">
        <v>1004</v>
      </c>
      <c r="U2430" t="s">
        <v>6609</v>
      </c>
      <c r="V2430">
        <v>2017</v>
      </c>
      <c r="W2430">
        <v>247270</v>
      </c>
      <c r="X2430">
        <v>2017</v>
      </c>
      <c r="Y2430">
        <v>255600</v>
      </c>
      <c r="Z2430">
        <v>3442.79</v>
      </c>
      <c r="AA2430" s="3">
        <f t="shared" si="1518"/>
        <v>0.91676452653134044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 s="3" t="str">
        <f t="shared" si="1519"/>
        <v>No</v>
      </c>
      <c r="AQ2430" s="3" t="str">
        <f t="shared" si="1520"/>
        <v>No</v>
      </c>
      <c r="AR2430" s="3" t="str">
        <f t="shared" si="1521"/>
        <v>No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 t="s">
        <v>6634</v>
      </c>
      <c r="AZ2430">
        <v>0</v>
      </c>
      <c r="BA2430">
        <v>0</v>
      </c>
      <c r="BB2430" t="s">
        <v>6617</v>
      </c>
      <c r="BC2430">
        <v>0</v>
      </c>
      <c r="BD2430" s="4" t="str">
        <f t="shared" si="1522"/>
        <v>No</v>
      </c>
      <c r="BE2430" t="s">
        <v>6640</v>
      </c>
      <c r="BF2430" s="3" t="str">
        <f t="shared" si="1523"/>
        <v>No</v>
      </c>
      <c r="BG2430" t="s">
        <v>6645</v>
      </c>
      <c r="BH2430" s="3" t="str">
        <f t="shared" si="1524"/>
        <v>3056 FLETCHER AVE S 313</v>
      </c>
      <c r="BI2430" s="3" t="str">
        <f t="shared" si="1525"/>
        <v>Fernandina Beach</v>
      </c>
      <c r="BJ2430" s="3" t="str">
        <f t="shared" si="1526"/>
        <v>Florida</v>
      </c>
      <c r="BK2430" s="3">
        <f t="shared" si="1527"/>
        <v>32034</v>
      </c>
      <c r="BL2430" s="3" t="str">
        <f t="shared" si="1528"/>
        <v>3056 FLETCHER AVE S 313 FERNANDINA BEACH FL 32034</v>
      </c>
      <c r="BM2430" s="3" t="str">
        <f t="shared" si="1529"/>
        <v/>
      </c>
      <c r="BN2430" s="3" t="str">
        <f t="shared" si="1530"/>
        <v>Pass</v>
      </c>
      <c r="BO2430" s="3" t="str">
        <f t="shared" si="1531"/>
        <v>No</v>
      </c>
      <c r="BP2430" s="3" t="str">
        <f t="shared" si="1532"/>
        <v>FV&lt;$10K</v>
      </c>
      <c r="BQ2430" t="s">
        <v>6650</v>
      </c>
      <c r="BR2430" s="3" t="str">
        <f t="shared" si="1533"/>
        <v>No, &lt; $20K Lien</v>
      </c>
      <c r="BS2430" s="3" t="str">
        <f t="shared" si="1534"/>
        <v>No, Lien &lt; $20K</v>
      </c>
      <c r="BT2430" t="s">
        <v>6650</v>
      </c>
      <c r="BU2430" s="3" t="str">
        <f t="shared" si="1535"/>
        <v>No</v>
      </c>
      <c r="BV2430" s="3" t="str">
        <f t="shared" si="1536"/>
        <v>No</v>
      </c>
      <c r="BW2430" s="3">
        <f t="shared" si="1537"/>
        <v>0</v>
      </c>
      <c r="BX2430" s="3" t="str">
        <f t="shared" si="1538"/>
        <v>No</v>
      </c>
      <c r="BY2430" s="3">
        <f t="shared" si="1539"/>
        <v>247270</v>
      </c>
      <c r="BZ2430">
        <v>1</v>
      </c>
      <c r="CA2430" s="3">
        <f t="shared" si="1540"/>
        <v>247270</v>
      </c>
      <c r="CC2430" s="3">
        <f t="shared" si="1541"/>
        <v>0</v>
      </c>
      <c r="CD2430" s="3">
        <f t="shared" si="1542"/>
        <v>0</v>
      </c>
      <c r="CE2430" s="3" t="str">
        <f t="shared" si="1543"/>
        <v/>
      </c>
      <c r="CF2430" s="3" t="e">
        <f>HLOOKUP(CE2430,'Valuation Data'!$D$2:$K$5,4,FALSE)</f>
        <v>#N/A</v>
      </c>
      <c r="CG2430" s="3">
        <f t="shared" si="1544"/>
        <v>247270</v>
      </c>
      <c r="CH2430" s="3" t="str">
        <f t="shared" si="1545"/>
        <v>No</v>
      </c>
      <c r="CI2430" s="3" t="str">
        <f>VLOOKUP(R2430,'Use Codes &amp; County Type'!A:D,4,FALSE)</f>
        <v>R</v>
      </c>
      <c r="CJ2430" s="3" t="str">
        <f t="shared" si="1546"/>
        <v>No</v>
      </c>
      <c r="CK2430" s="3" t="str">
        <f t="shared" si="1547"/>
        <v>Yes</v>
      </c>
      <c r="CL2430" s="3">
        <f t="shared" si="1548"/>
        <v>0.67</v>
      </c>
      <c r="CM2430" s="3">
        <f t="shared" si="1549"/>
        <v>165670.90000000002</v>
      </c>
      <c r="CN2430" s="3">
        <f t="shared" si="1550"/>
        <v>15021.48</v>
      </c>
      <c r="CO2430" s="3">
        <f t="shared" si="1551"/>
        <v>150649.42000000001</v>
      </c>
      <c r="CP2430" s="3">
        <f t="shared" si="1552"/>
        <v>6.0749302382011566E-2</v>
      </c>
      <c r="CR2430" s="3" t="str">
        <f t="shared" si="1553"/>
        <v>No</v>
      </c>
      <c r="CV2430" s="3" t="str">
        <f t="shared" si="1554"/>
        <v>*Bid</v>
      </c>
      <c r="CW2430" s="3">
        <f t="shared" si="1555"/>
        <v>2429</v>
      </c>
      <c r="CX2430" s="3">
        <f t="shared" si="1556"/>
        <v>3755.37</v>
      </c>
      <c r="CY2430" s="3" t="str">
        <f t="shared" si="1557"/>
        <v>Ok</v>
      </c>
      <c r="CZ2430">
        <v>0</v>
      </c>
      <c r="DA2430">
        <v>0</v>
      </c>
    </row>
    <row r="2431" spans="1:105" x14ac:dyDescent="0.25">
      <c r="A2431">
        <v>2430</v>
      </c>
      <c r="B2431" t="s">
        <v>3</v>
      </c>
      <c r="C2431" t="s">
        <v>2539</v>
      </c>
      <c r="D2431">
        <v>2878.12</v>
      </c>
      <c r="E2431">
        <v>2017</v>
      </c>
      <c r="F2431">
        <v>2878.12</v>
      </c>
      <c r="G2431">
        <v>2878.12</v>
      </c>
      <c r="H2431" s="3">
        <f t="shared" si="1517"/>
        <v>0</v>
      </c>
      <c r="I2431">
        <v>3165</v>
      </c>
      <c r="J2431" t="s">
        <v>2736</v>
      </c>
      <c r="K2431" t="s">
        <v>2738</v>
      </c>
      <c r="L2431">
        <v>32034</v>
      </c>
      <c r="M2431" t="s">
        <v>4611</v>
      </c>
      <c r="N2431" t="s">
        <v>4761</v>
      </c>
      <c r="O2431">
        <v>-81.440832187526695</v>
      </c>
      <c r="P2431">
        <v>30.6226239833106</v>
      </c>
      <c r="Q2431" t="s">
        <v>6413</v>
      </c>
      <c r="R2431">
        <v>1</v>
      </c>
      <c r="S2431" t="s">
        <v>6539</v>
      </c>
      <c r="T2431">
        <v>1001</v>
      </c>
      <c r="U2431" t="s">
        <v>6582</v>
      </c>
      <c r="V2431">
        <v>2017</v>
      </c>
      <c r="W2431">
        <v>173764</v>
      </c>
      <c r="X2431">
        <v>2017</v>
      </c>
      <c r="Y2431">
        <v>196491</v>
      </c>
      <c r="Z2431">
        <v>2631.64</v>
      </c>
      <c r="AA2431" s="3">
        <f t="shared" si="1518"/>
        <v>0.91436076327602744</v>
      </c>
      <c r="AB2431" t="s">
        <v>6616</v>
      </c>
      <c r="AC2431" t="s">
        <v>6616</v>
      </c>
      <c r="AD2431" t="s">
        <v>6616</v>
      </c>
      <c r="AE2431" t="s">
        <v>6616</v>
      </c>
      <c r="AF2431" t="s">
        <v>6616</v>
      </c>
      <c r="AI2431" t="s">
        <v>6618</v>
      </c>
      <c r="AJ2431" t="s">
        <v>6618</v>
      </c>
      <c r="AK2431" t="s">
        <v>6618</v>
      </c>
      <c r="AL2431" t="s">
        <v>6618</v>
      </c>
      <c r="AM2431" t="s">
        <v>6618</v>
      </c>
      <c r="AN2431" t="s">
        <v>6618</v>
      </c>
      <c r="AO2431" t="s">
        <v>6618</v>
      </c>
      <c r="AP2431" s="3" t="str">
        <f t="shared" si="1519"/>
        <v>No</v>
      </c>
      <c r="AQ2431" s="3" t="str">
        <f t="shared" si="1520"/>
        <v>No</v>
      </c>
      <c r="AR2431" s="3" t="str">
        <f t="shared" si="1521"/>
        <v>No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 t="s">
        <v>6634</v>
      </c>
      <c r="AZ2431" t="s">
        <v>6638</v>
      </c>
      <c r="BA2431">
        <v>1</v>
      </c>
      <c r="BB2431" t="s">
        <v>6617</v>
      </c>
      <c r="BC2431" t="s">
        <v>6616</v>
      </c>
      <c r="BD2431" s="4" t="str">
        <f t="shared" si="1522"/>
        <v>No</v>
      </c>
      <c r="BE2431" t="s">
        <v>6640</v>
      </c>
      <c r="BF2431" s="3" t="str">
        <f t="shared" si="1523"/>
        <v>No</v>
      </c>
      <c r="BG2431" t="s">
        <v>6645</v>
      </c>
      <c r="BH2431" s="3" t="str">
        <f t="shared" si="1524"/>
        <v>3165 S FLETCHER AV 6</v>
      </c>
      <c r="BI2431" s="3" t="str">
        <f t="shared" si="1525"/>
        <v>Fernandina Beach</v>
      </c>
      <c r="BJ2431" s="3" t="str">
        <f t="shared" si="1526"/>
        <v>Florida</v>
      </c>
      <c r="BK2431" s="3">
        <f t="shared" si="1527"/>
        <v>32034</v>
      </c>
      <c r="BL2431" s="3" t="str">
        <f t="shared" si="1528"/>
        <v>3165 S FLETCHER AV 6 FERNANDINA BEACH FL 32034</v>
      </c>
      <c r="BM2431" s="3" t="str">
        <f t="shared" si="1529"/>
        <v/>
      </c>
      <c r="BN2431" s="3" t="str">
        <f t="shared" si="1530"/>
        <v>Pass</v>
      </c>
      <c r="BO2431" s="3" t="str">
        <f t="shared" si="1531"/>
        <v>No</v>
      </c>
      <c r="BP2431" s="3" t="str">
        <f t="shared" si="1532"/>
        <v>FV&lt;$10K</v>
      </c>
      <c r="BQ2431" t="s">
        <v>6650</v>
      </c>
      <c r="BR2431" s="3" t="str">
        <f t="shared" si="1533"/>
        <v>No, &lt; $20K Lien</v>
      </c>
      <c r="BS2431" s="3" t="str">
        <f t="shared" si="1534"/>
        <v>No, Lien &lt; $20K</v>
      </c>
      <c r="BT2431" t="s">
        <v>6650</v>
      </c>
      <c r="BU2431" s="3" t="str">
        <f t="shared" si="1535"/>
        <v>No</v>
      </c>
      <c r="BV2431" s="3" t="str">
        <f t="shared" si="1536"/>
        <v>No</v>
      </c>
      <c r="BW2431" s="3">
        <f t="shared" si="1537"/>
        <v>1</v>
      </c>
      <c r="BX2431" s="3" t="str">
        <f t="shared" si="1538"/>
        <v>No</v>
      </c>
      <c r="BY2431" s="3">
        <f t="shared" si="1539"/>
        <v>173764</v>
      </c>
      <c r="BZ2431">
        <v>1</v>
      </c>
      <c r="CA2431" s="3">
        <f t="shared" si="1540"/>
        <v>173764</v>
      </c>
      <c r="CC2431" s="3">
        <f t="shared" si="1541"/>
        <v>0</v>
      </c>
      <c r="CD2431" s="3">
        <f t="shared" si="1542"/>
        <v>0</v>
      </c>
      <c r="CE2431" s="3" t="str">
        <f t="shared" si="1543"/>
        <v/>
      </c>
      <c r="CF2431" s="3" t="e">
        <f>HLOOKUP(CE2431,'Valuation Data'!$D$2:$K$5,4,FALSE)</f>
        <v>#N/A</v>
      </c>
      <c r="CG2431" s="3">
        <f t="shared" si="1544"/>
        <v>173764</v>
      </c>
      <c r="CH2431" s="3" t="str">
        <f t="shared" si="1545"/>
        <v>No</v>
      </c>
      <c r="CI2431" s="3" t="str">
        <f>VLOOKUP(R2431,'Use Codes &amp; County Type'!A:D,4,FALSE)</f>
        <v>S</v>
      </c>
      <c r="CJ2431" s="3" t="str">
        <f t="shared" si="1546"/>
        <v>No</v>
      </c>
      <c r="CK2431" s="3" t="str">
        <f t="shared" si="1547"/>
        <v>Yes</v>
      </c>
      <c r="CL2431" s="3">
        <f t="shared" si="1548"/>
        <v>0.67</v>
      </c>
      <c r="CM2431" s="3">
        <f t="shared" si="1549"/>
        <v>116421.88</v>
      </c>
      <c r="CN2431" s="3">
        <f t="shared" si="1550"/>
        <v>14390.599999999999</v>
      </c>
      <c r="CO2431" s="3">
        <f t="shared" si="1551"/>
        <v>102031.28</v>
      </c>
      <c r="CP2431" s="3">
        <f t="shared" si="1552"/>
        <v>8.2816924103957079E-2</v>
      </c>
      <c r="CR2431" s="3" t="str">
        <f t="shared" si="1553"/>
        <v>No</v>
      </c>
      <c r="CV2431" s="3" t="str">
        <f t="shared" si="1554"/>
        <v>*Bid</v>
      </c>
      <c r="CW2431" s="3">
        <f t="shared" si="1555"/>
        <v>2430</v>
      </c>
      <c r="CX2431" s="3">
        <f t="shared" si="1556"/>
        <v>2878.12</v>
      </c>
      <c r="CY2431" s="3" t="str">
        <f t="shared" si="1557"/>
        <v>Ok</v>
      </c>
      <c r="CZ2431">
        <v>0</v>
      </c>
      <c r="DA2431">
        <v>0</v>
      </c>
    </row>
    <row r="2432" spans="1:105" x14ac:dyDescent="0.25">
      <c r="A2432">
        <v>2431</v>
      </c>
      <c r="B2432" t="s">
        <v>3</v>
      </c>
      <c r="C2432" t="s">
        <v>2540</v>
      </c>
      <c r="D2432">
        <v>7515.13</v>
      </c>
      <c r="E2432">
        <v>2017</v>
      </c>
      <c r="F2432">
        <v>7515.13</v>
      </c>
      <c r="G2432">
        <v>7515.13</v>
      </c>
      <c r="H2432" s="3">
        <f t="shared" si="1517"/>
        <v>0</v>
      </c>
      <c r="I2432">
        <v>2752</v>
      </c>
      <c r="J2432" t="s">
        <v>2736</v>
      </c>
      <c r="K2432" t="s">
        <v>2738</v>
      </c>
      <c r="L2432">
        <v>32034</v>
      </c>
      <c r="M2432" t="s">
        <v>4612</v>
      </c>
      <c r="N2432" t="s">
        <v>4761</v>
      </c>
      <c r="O2432">
        <v>-81.437852747077599</v>
      </c>
      <c r="P2432">
        <v>30.652370994299201</v>
      </c>
      <c r="Q2432" t="s">
        <v>6414</v>
      </c>
      <c r="R2432">
        <v>1</v>
      </c>
      <c r="S2432" t="s">
        <v>6539</v>
      </c>
      <c r="T2432">
        <v>1001</v>
      </c>
      <c r="U2432" t="s">
        <v>6582</v>
      </c>
      <c r="V2432">
        <v>2017</v>
      </c>
      <c r="W2432">
        <v>388888</v>
      </c>
      <c r="X2432">
        <v>2017</v>
      </c>
      <c r="Y2432">
        <v>472234</v>
      </c>
      <c r="Z2432">
        <v>6919.21</v>
      </c>
      <c r="AA2432" s="3">
        <f t="shared" si="1518"/>
        <v>0.92070396653151709</v>
      </c>
      <c r="AB2432" t="s">
        <v>6616</v>
      </c>
      <c r="AI2432" t="s">
        <v>6618</v>
      </c>
      <c r="AJ2432" t="s">
        <v>6618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 s="3" t="str">
        <f t="shared" si="1519"/>
        <v>No</v>
      </c>
      <c r="AQ2432" s="3" t="str">
        <f t="shared" si="1520"/>
        <v>No</v>
      </c>
      <c r="AR2432" s="3" t="str">
        <f t="shared" si="1521"/>
        <v>No</v>
      </c>
      <c r="AS2432">
        <v>0</v>
      </c>
      <c r="AT2432">
        <v>0</v>
      </c>
      <c r="AU2432">
        <v>350000</v>
      </c>
      <c r="AV2432" t="s">
        <v>6628</v>
      </c>
      <c r="AW2432">
        <v>0</v>
      </c>
      <c r="AX2432">
        <v>0</v>
      </c>
      <c r="AY2432" t="s">
        <v>6634</v>
      </c>
      <c r="AZ2432">
        <v>0</v>
      </c>
      <c r="BA2432">
        <v>0</v>
      </c>
      <c r="BB2432" t="s">
        <v>6617</v>
      </c>
      <c r="BC2432" t="s">
        <v>6616</v>
      </c>
      <c r="BD2432" s="4" t="str">
        <f t="shared" si="1522"/>
        <v>No</v>
      </c>
      <c r="BE2432" t="s">
        <v>6640</v>
      </c>
      <c r="BF2432" s="3" t="str">
        <f t="shared" si="1523"/>
        <v>No</v>
      </c>
      <c r="BG2432" t="s">
        <v>6645</v>
      </c>
      <c r="BH2432" s="3" t="str">
        <f t="shared" si="1524"/>
        <v>2752 SEA GROVE LN</v>
      </c>
      <c r="BI2432" s="3" t="str">
        <f t="shared" si="1525"/>
        <v>Fernandina Beach</v>
      </c>
      <c r="BJ2432" s="3" t="str">
        <f t="shared" si="1526"/>
        <v>Florida</v>
      </c>
      <c r="BK2432" s="3">
        <f t="shared" si="1527"/>
        <v>32034</v>
      </c>
      <c r="BL2432" s="3" t="str">
        <f t="shared" si="1528"/>
        <v>2752 SEA GROVE LN FERNANDINA BEACH FL 32034</v>
      </c>
      <c r="BM2432" s="3" t="str">
        <f t="shared" si="1529"/>
        <v>L</v>
      </c>
      <c r="BN2432" s="3" t="str">
        <f t="shared" si="1530"/>
        <v>Pass</v>
      </c>
      <c r="BO2432" s="3" t="str">
        <f t="shared" si="1531"/>
        <v>No</v>
      </c>
      <c r="BP2432" s="3" t="str">
        <f t="shared" si="1532"/>
        <v>FV&lt;$10K</v>
      </c>
      <c r="BQ2432" t="s">
        <v>6650</v>
      </c>
      <c r="BR2432" s="3" t="str">
        <f t="shared" si="1533"/>
        <v>No, &lt; $20K Lien</v>
      </c>
      <c r="BS2432" s="3" t="str">
        <f t="shared" si="1534"/>
        <v>No, Lien &lt; $20K</v>
      </c>
      <c r="BT2432" t="s">
        <v>6650</v>
      </c>
      <c r="BU2432" s="3" t="str">
        <f t="shared" si="1535"/>
        <v>No</v>
      </c>
      <c r="BV2432" s="3" t="str">
        <f t="shared" si="1536"/>
        <v>No</v>
      </c>
      <c r="BW2432" s="3">
        <f t="shared" si="1537"/>
        <v>0</v>
      </c>
      <c r="BX2432" s="3" t="str">
        <f t="shared" si="1538"/>
        <v>No</v>
      </c>
      <c r="BY2432" s="3">
        <f t="shared" si="1539"/>
        <v>388888</v>
      </c>
      <c r="BZ2432">
        <v>1</v>
      </c>
      <c r="CA2432" s="3">
        <f t="shared" si="1540"/>
        <v>388888</v>
      </c>
      <c r="CC2432" s="3">
        <f t="shared" si="1541"/>
        <v>0</v>
      </c>
      <c r="CD2432" s="3">
        <f t="shared" si="1542"/>
        <v>0</v>
      </c>
      <c r="CE2432" s="3" t="str">
        <f t="shared" si="1543"/>
        <v/>
      </c>
      <c r="CF2432" s="3" t="e">
        <f>HLOOKUP(CE2432,'Valuation Data'!$D$2:$K$5,4,FALSE)</f>
        <v>#N/A</v>
      </c>
      <c r="CG2432" s="3">
        <f t="shared" si="1544"/>
        <v>388888</v>
      </c>
      <c r="CH2432" s="3" t="str">
        <f t="shared" si="1545"/>
        <v>No</v>
      </c>
      <c r="CI2432" s="3" t="str">
        <f>VLOOKUP(R2432,'Use Codes &amp; County Type'!A:D,4,FALSE)</f>
        <v>S</v>
      </c>
      <c r="CJ2432" s="3" t="str">
        <f t="shared" si="1546"/>
        <v>No</v>
      </c>
      <c r="CK2432" s="3" t="str">
        <f t="shared" si="1547"/>
        <v>Yes</v>
      </c>
      <c r="CL2432" s="3">
        <f t="shared" si="1548"/>
        <v>0.67</v>
      </c>
      <c r="CM2432" s="3">
        <f t="shared" si="1549"/>
        <v>260554.96000000002</v>
      </c>
      <c r="CN2432" s="3">
        <f t="shared" si="1550"/>
        <v>30060.52</v>
      </c>
      <c r="CO2432" s="3">
        <f t="shared" si="1551"/>
        <v>230494.44000000003</v>
      </c>
      <c r="CP2432" s="3">
        <f t="shared" si="1552"/>
        <v>7.7298656682643851E-2</v>
      </c>
      <c r="CR2432" s="3" t="str">
        <f t="shared" si="1553"/>
        <v>No</v>
      </c>
      <c r="CV2432" s="3" t="str">
        <f t="shared" si="1554"/>
        <v>*Bid</v>
      </c>
      <c r="CW2432" s="3">
        <f t="shared" si="1555"/>
        <v>2431</v>
      </c>
      <c r="CX2432" s="3">
        <f t="shared" si="1556"/>
        <v>7515.13</v>
      </c>
      <c r="CY2432" s="3" t="str">
        <f t="shared" si="1557"/>
        <v>Ok</v>
      </c>
      <c r="CZ2432">
        <v>0</v>
      </c>
      <c r="DA2432">
        <v>0</v>
      </c>
    </row>
    <row r="2433" spans="1:105" x14ac:dyDescent="0.25">
      <c r="A2433">
        <v>2432</v>
      </c>
      <c r="B2433" t="s">
        <v>3</v>
      </c>
      <c r="C2433" t="s">
        <v>2541</v>
      </c>
      <c r="D2433">
        <v>2581.48</v>
      </c>
      <c r="E2433">
        <v>2017</v>
      </c>
      <c r="F2433">
        <v>2581.48</v>
      </c>
      <c r="G2433">
        <v>2581.48</v>
      </c>
      <c r="H2433" s="3">
        <f t="shared" si="1517"/>
        <v>0</v>
      </c>
      <c r="J2433" t="s">
        <v>2736</v>
      </c>
      <c r="K2433" t="s">
        <v>2738</v>
      </c>
      <c r="L2433">
        <v>32034</v>
      </c>
      <c r="M2433" t="s">
        <v>4613</v>
      </c>
      <c r="N2433" t="s">
        <v>4761</v>
      </c>
      <c r="O2433">
        <v>-81.433948973208601</v>
      </c>
      <c r="P2433">
        <v>30.655022237629801</v>
      </c>
      <c r="Q2433" t="s">
        <v>6403</v>
      </c>
      <c r="R2433">
        <v>0</v>
      </c>
      <c r="S2433" t="s">
        <v>6538</v>
      </c>
      <c r="T2433">
        <v>8001</v>
      </c>
      <c r="U2433" t="s">
        <v>6581</v>
      </c>
      <c r="V2433">
        <v>2017</v>
      </c>
      <c r="W2433">
        <v>114950</v>
      </c>
      <c r="X2433">
        <v>2017</v>
      </c>
      <c r="Y2433">
        <v>125000</v>
      </c>
      <c r="Z2433">
        <v>2357.36</v>
      </c>
      <c r="AA2433" s="3">
        <f t="shared" si="1518"/>
        <v>0.9131815857570077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 s="3" t="str">
        <f t="shared" si="1519"/>
        <v>No</v>
      </c>
      <c r="AQ2433" s="3" t="str">
        <f t="shared" si="1520"/>
        <v>No</v>
      </c>
      <c r="AR2433" s="3" t="str">
        <f t="shared" si="1521"/>
        <v>No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 t="s">
        <v>6634</v>
      </c>
      <c r="AZ2433">
        <v>0</v>
      </c>
      <c r="BA2433">
        <v>0</v>
      </c>
      <c r="BB2433" t="s">
        <v>6616</v>
      </c>
      <c r="BC2433">
        <v>0</v>
      </c>
      <c r="BD2433" s="4" t="str">
        <f t="shared" si="1522"/>
        <v>No</v>
      </c>
      <c r="BE2433" t="s">
        <v>6640</v>
      </c>
      <c r="BF2433" s="3" t="str">
        <f t="shared" si="1523"/>
        <v>No</v>
      </c>
      <c r="BG2433" t="s">
        <v>6645</v>
      </c>
      <c r="BH2433" s="3" t="str">
        <f t="shared" si="1524"/>
        <v>MAGNOLIA WOODS CT</v>
      </c>
      <c r="BI2433" s="3" t="str">
        <f t="shared" si="1525"/>
        <v>Fernandina Beach</v>
      </c>
      <c r="BJ2433" s="3" t="str">
        <f t="shared" si="1526"/>
        <v>Florida</v>
      </c>
      <c r="BK2433" s="3">
        <f t="shared" si="1527"/>
        <v>32034</v>
      </c>
      <c r="BL2433" s="3" t="str">
        <f t="shared" si="1528"/>
        <v>MAGNOLIA WOODS CT FERNANDINA BEACH FL 32034</v>
      </c>
      <c r="BM2433" s="3" t="str">
        <f t="shared" si="1529"/>
        <v/>
      </c>
      <c r="BN2433" s="3" t="str">
        <f t="shared" si="1530"/>
        <v>Pass</v>
      </c>
      <c r="BO2433" s="3" t="str">
        <f t="shared" si="1531"/>
        <v>No</v>
      </c>
      <c r="BP2433" s="3" t="str">
        <f t="shared" si="1532"/>
        <v>FV&lt;$10K</v>
      </c>
      <c r="BQ2433" t="s">
        <v>6650</v>
      </c>
      <c r="BR2433" s="3" t="str">
        <f t="shared" si="1533"/>
        <v>No, &lt; $20K Lien</v>
      </c>
      <c r="BS2433" s="3" t="str">
        <f t="shared" si="1534"/>
        <v>No, Lien &lt; $20K</v>
      </c>
      <c r="BT2433" t="s">
        <v>6650</v>
      </c>
      <c r="BU2433" s="3" t="str">
        <f t="shared" si="1535"/>
        <v>No</v>
      </c>
      <c r="BV2433" s="3" t="str">
        <f t="shared" si="1536"/>
        <v>No</v>
      </c>
      <c r="BW2433" s="3">
        <f t="shared" si="1537"/>
        <v>0</v>
      </c>
      <c r="BX2433" s="3" t="str">
        <f t="shared" si="1538"/>
        <v>No</v>
      </c>
      <c r="BY2433" s="3">
        <f t="shared" si="1539"/>
        <v>114950</v>
      </c>
      <c r="BZ2433">
        <v>1</v>
      </c>
      <c r="CA2433" s="3">
        <f t="shared" si="1540"/>
        <v>114950</v>
      </c>
      <c r="CC2433" s="3">
        <f t="shared" si="1541"/>
        <v>0</v>
      </c>
      <c r="CD2433" s="3">
        <f t="shared" si="1542"/>
        <v>0</v>
      </c>
      <c r="CE2433" s="3" t="str">
        <f t="shared" si="1543"/>
        <v/>
      </c>
      <c r="CF2433" s="3" t="e">
        <f>HLOOKUP(CE2433,'Valuation Data'!$D$2:$K$5,4,FALSE)</f>
        <v>#N/A</v>
      </c>
      <c r="CG2433" s="3">
        <f t="shared" si="1544"/>
        <v>114950</v>
      </c>
      <c r="CH2433" s="3" t="str">
        <f t="shared" si="1545"/>
        <v>No</v>
      </c>
      <c r="CI2433" s="3" t="str">
        <f>VLOOKUP(R2433,'Use Codes &amp; County Type'!A:D,4,FALSE)</f>
        <v>V</v>
      </c>
      <c r="CJ2433" s="3" t="str">
        <f t="shared" si="1546"/>
        <v>Yes</v>
      </c>
      <c r="CK2433" s="3" t="str">
        <f t="shared" si="1547"/>
        <v>No</v>
      </c>
      <c r="CL2433" s="3">
        <f t="shared" si="1548"/>
        <v>0</v>
      </c>
      <c r="CM2433" s="3">
        <f t="shared" si="1549"/>
        <v>0</v>
      </c>
      <c r="CN2433" s="3">
        <f t="shared" si="1550"/>
        <v>10325.92</v>
      </c>
      <c r="CO2433" s="3">
        <f t="shared" si="1551"/>
        <v>-10325.92</v>
      </c>
      <c r="CP2433" s="3">
        <f t="shared" si="1552"/>
        <v>8.9829665071770329E-2</v>
      </c>
      <c r="CR2433" s="3" t="str">
        <f t="shared" si="1553"/>
        <v>No</v>
      </c>
      <c r="CV2433" s="3" t="str">
        <f t="shared" si="1554"/>
        <v>Vacant, No Sales Data</v>
      </c>
      <c r="CW2433" s="3">
        <f t="shared" si="1555"/>
        <v>2432</v>
      </c>
      <c r="CX2433" s="3">
        <f t="shared" si="1556"/>
        <v>2581.48</v>
      </c>
      <c r="CY2433" s="3" t="str">
        <f t="shared" si="1557"/>
        <v>Ok</v>
      </c>
      <c r="CZ2433">
        <v>0</v>
      </c>
      <c r="DA2433">
        <v>0</v>
      </c>
    </row>
    <row r="2434" spans="1:105" x14ac:dyDescent="0.25">
      <c r="A2434">
        <v>2433</v>
      </c>
      <c r="B2434" t="s">
        <v>3</v>
      </c>
      <c r="C2434" t="s">
        <v>2542</v>
      </c>
      <c r="D2434">
        <v>1517.21</v>
      </c>
      <c r="E2434">
        <v>2017</v>
      </c>
      <c r="F2434">
        <v>1517.21</v>
      </c>
      <c r="G2434">
        <v>1517.21</v>
      </c>
      <c r="H2434" s="3">
        <f t="shared" ref="H2434:H2497" si="1558">D2434+D2434-F2434-G2434</f>
        <v>0</v>
      </c>
      <c r="J2434" t="s">
        <v>2736</v>
      </c>
      <c r="K2434" t="s">
        <v>2738</v>
      </c>
      <c r="L2434">
        <v>32034</v>
      </c>
      <c r="M2434" t="s">
        <v>4614</v>
      </c>
      <c r="N2434" t="s">
        <v>4761</v>
      </c>
      <c r="O2434">
        <v>-81.446198473231505</v>
      </c>
      <c r="P2434">
        <v>30.634305461031701</v>
      </c>
      <c r="Q2434" t="s">
        <v>6415</v>
      </c>
      <c r="R2434">
        <v>0</v>
      </c>
      <c r="S2434" t="s">
        <v>6538</v>
      </c>
      <c r="T2434">
        <v>8001</v>
      </c>
      <c r="U2434" t="s">
        <v>6581</v>
      </c>
      <c r="V2434">
        <v>2017</v>
      </c>
      <c r="W2434">
        <v>65885</v>
      </c>
      <c r="X2434">
        <v>2017</v>
      </c>
      <c r="Y2434">
        <v>75000</v>
      </c>
      <c r="Z2434">
        <v>1373.29</v>
      </c>
      <c r="AA2434" s="3">
        <f t="shared" ref="AA2434:AA2497" si="1559">IFERROR(Z2434/D2434,)</f>
        <v>0.9051416745209957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 s="3" t="str">
        <f t="shared" ref="AP2434:AP2497" si="1560">IF(OR(COUNTIF(AB2434:AH2434,"Yes")&gt;0,COUNTIF(AB2434:AH2434,"C")&gt;0),"Yes","No")</f>
        <v>No</v>
      </c>
      <c r="AQ2434" s="3" t="str">
        <f t="shared" ref="AQ2434:AQ2497" si="1561">IF(COUNTIF(AI2434:AO2434,"C")&gt;0,"Yes","No")</f>
        <v>No</v>
      </c>
      <c r="AR2434" s="3" t="str">
        <f t="shared" ref="AR2434:AR2497" si="1562">IF(AP2434="Yes","Yes","No")</f>
        <v>No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 t="s">
        <v>6634</v>
      </c>
      <c r="AZ2434">
        <v>0</v>
      </c>
      <c r="BA2434">
        <v>0</v>
      </c>
      <c r="BB2434" t="s">
        <v>6616</v>
      </c>
      <c r="BC2434">
        <v>0</v>
      </c>
      <c r="BD2434" s="4" t="str">
        <f t="shared" ref="BD2434:BD2497" si="1563">IFERROR(IF(AW2434&gt;0,"Yes","No"),"No")</f>
        <v>No</v>
      </c>
      <c r="BE2434" t="s">
        <v>6640</v>
      </c>
      <c r="BF2434" s="3" t="str">
        <f t="shared" ref="BF2434:BF2497" si="1564">IFERROR(IF(BE2434="Without Environmental Issues","No","Yes"),"No")</f>
        <v>No</v>
      </c>
      <c r="BG2434" t="s">
        <v>6645</v>
      </c>
      <c r="BH2434" s="3" t="str">
        <f t="shared" ref="BH2434:BH2497" si="1565">M2434</f>
        <v>SAFE HARBOR LN</v>
      </c>
      <c r="BI2434" s="3" t="str">
        <f t="shared" ref="BI2434:BI2497" si="1566">PROPER(J2434)</f>
        <v>Fernandina Beach</v>
      </c>
      <c r="BJ2434" s="3" t="str">
        <f t="shared" ref="BJ2434:BJ2497" si="1567">PROPER(K2434)</f>
        <v>Florida</v>
      </c>
      <c r="BK2434" s="3">
        <f t="shared" ref="BK2434:BK2497" si="1568">L2434</f>
        <v>32034</v>
      </c>
      <c r="BL2434" s="3" t="str">
        <f t="shared" ref="BL2434:BL2497" si="1569">CONCATENATE(M2434," ",N2434)</f>
        <v>SAFE HARBOR LN FERNANDINA BEACH FL 32034</v>
      </c>
      <c r="BM2434" s="3" t="str">
        <f t="shared" ref="BM2434:BM2497" si="1570">IF(AU2434&gt;0,"L","")</f>
        <v/>
      </c>
      <c r="BN2434" s="3" t="str">
        <f t="shared" ref="BN2434:BN2497" si="1571">IF(D2434&lt;150,"Lien&lt;$150","Pass")</f>
        <v>Pass</v>
      </c>
      <c r="BO2434" s="3" t="str">
        <f t="shared" ref="BO2434:BO2497" si="1572">IF(BC2434="Yes","Yes","No")</f>
        <v>No</v>
      </c>
      <c r="BP2434" s="3" t="str">
        <f t="shared" ref="BP2434:BP2497" si="1573">IF(D2434&gt;10000,IF(OR(I2434="",I2434=0,BI2434="",BI2434=0,BK2434=0),"Bad Address","Pass"),"FV&lt;$10K")</f>
        <v>FV&lt;$10K</v>
      </c>
      <c r="BQ2434" t="s">
        <v>6650</v>
      </c>
      <c r="BR2434" s="3" t="str">
        <f t="shared" ref="BR2434:BR2497" si="1574">IF(D2434&gt;20000,IF(OR(BD2434="Yes",BF2434="Yes"),"Yes","No"),"No, &lt; $20K Lien")</f>
        <v>No, &lt; $20K Lien</v>
      </c>
      <c r="BS2434" s="3" t="str">
        <f t="shared" ref="BS2434:BS2497" si="1575">IF(D2434&gt;20000,IF(IFERROR(IF(BG2434="None","No","Yes"),"No")="Yes","Yes","No"),"No, Lien &lt; $20K")</f>
        <v>No, Lien &lt; $20K</v>
      </c>
      <c r="BT2434" t="s">
        <v>6650</v>
      </c>
      <c r="BU2434" s="3" t="str">
        <f t="shared" ref="BU2434:BU2497" si="1576">IF(E2434="","N/A",IF(OR(E2434&lt;2014,AR2434="Yes"),"Yes","No"))</f>
        <v>No</v>
      </c>
      <c r="BV2434" s="3" t="str">
        <f t="shared" ref="BV2434:BV2497" si="1577">IFERROR(IF(COUNTIF(C:C,C2434)&gt;1,"Yes","No"),"No")</f>
        <v>No</v>
      </c>
      <c r="BW2434" s="3">
        <f t="shared" ref="BW2434:BW2497" si="1578">BA2434</f>
        <v>0</v>
      </c>
      <c r="BX2434" s="3" t="str">
        <f t="shared" ref="BX2434:BX2497" si="1579">IF(AND(OR(CI2434="S",CI2434="R",CI2434="C"),CH2434="Yes",BW2434&gt;2),"Yes",IF(AND(OR(CI2434="S",CI2434="R",CI2434="C"),CH2434="No",BW2434&gt;1),"Yes",IF(AND(CI2434="V",CH2434="Yes",BW2434&gt;0),"Yes","No")))</f>
        <v>No</v>
      </c>
      <c r="BY2434" s="3">
        <f t="shared" ref="BY2434:BY2497" si="1580">VALUE(W2434)</f>
        <v>65885</v>
      </c>
      <c r="BZ2434">
        <v>1</v>
      </c>
      <c r="CA2434" s="3">
        <f t="shared" ref="CA2434:CA2497" si="1581">BY2434/BZ2434</f>
        <v>65885</v>
      </c>
      <c r="CC2434" s="3">
        <f t="shared" ref="CC2434:CC2497" si="1582">AS2434</f>
        <v>0</v>
      </c>
      <c r="CD2434" s="3">
        <f t="shared" ref="CD2434:CD2497" si="1583">VALUE(AT2434)</f>
        <v>0</v>
      </c>
      <c r="CE2434" s="3" t="str">
        <f t="shared" ref="CE2434:CE2497" si="1584">IFERROR(IF(CD2434&gt;1000,YEAR(CC2434),""),"")</f>
        <v/>
      </c>
      <c r="CF2434" s="3" t="e">
        <f>HLOOKUP(CE2434,'Valuation Data'!$D$2:$K$5,4,FALSE)</f>
        <v>#N/A</v>
      </c>
      <c r="CG2434" s="3">
        <f t="shared" ref="CG2434:CG2497" si="1585">IF(CB2434&gt;0,MIN(IFERROR(MIN(CD2434*CF2434,CA2434),CA2434),CB2434),IFERROR(MIN(CD2434*CF2434,CA2434),CA2434))</f>
        <v>65885</v>
      </c>
      <c r="CH2434" s="3" t="str">
        <f t="shared" ref="CH2434:CH2497" si="1586">IFERROR(IF(AND(OR(CI2434="S",CI2434="R",CI2434="C",CI2434="V"),CF2434&gt;0),"Yes","No"),"No")</f>
        <v>No</v>
      </c>
      <c r="CI2434" s="3" t="str">
        <f>VLOOKUP(R2434,'Use Codes &amp; County Type'!A:D,4,FALSE)</f>
        <v>V</v>
      </c>
      <c r="CJ2434" s="3" t="str">
        <f t="shared" ref="CJ2434:CJ2497" si="1587">IF(AND(CH2434="No",CI2434="V"),"Yes","No")</f>
        <v>Yes</v>
      </c>
      <c r="CK2434" s="3" t="str">
        <f t="shared" ref="CK2434:CK2497" si="1588">IF(OR(BB2434="Yes",BB2434=""),"Yes","No")</f>
        <v>No</v>
      </c>
      <c r="CL2434" s="3">
        <f t="shared" ref="CL2434:CL2497" si="1589">IF(AND(OR(CI2434="S",CI2434="R",CI2434="C"),CH2434="Yes",CK2434="Yes"),75%,IF(AND(OR(CI2434="S",CI2434="R"),CH2434="Yes",CK2434="No"),40%,IF(AND(OR(CI2434="S",CI2434="R",CI2434="C"),CH2434="No",CK2434="Yes"),67%,IF(AND(OR(CI2434="S",CI2434="R"),CH2434="No",CK2434="No"),35%,IF(AND(CI2434="C",CH2434="Yes"),35%,IF(AND(CI2434="C",CH2434="No"),30%,IF(AND(CH2434="Yes",CI2434="V"),10%,0%)))))))</f>
        <v>0</v>
      </c>
      <c r="CM2434" s="3">
        <f t="shared" ref="CM2434:CM2497" si="1590">CG2434*CL2434</f>
        <v>0</v>
      </c>
      <c r="CN2434" s="3">
        <f t="shared" ref="CN2434:CN2497" si="1591">D2434+(BA2434+3)*MAX(D2434,Z2434)</f>
        <v>6068.84</v>
      </c>
      <c r="CO2434" s="3">
        <f t="shared" ref="CO2434:CO2497" si="1592">CM2434-CN2434</f>
        <v>-6068.84</v>
      </c>
      <c r="CP2434" s="3">
        <f t="shared" ref="CP2434:CP2497" si="1593">+CN2434/CG2434</f>
        <v>9.2112620475070198E-2</v>
      </c>
      <c r="CR2434" s="3" t="str">
        <f t="shared" ref="CR2434:CR2497" si="1594">IF(AND(CV2434="*Bid",D2434&gt;49999),"Google","No")</f>
        <v>No</v>
      </c>
      <c r="CV2434" s="3" t="str">
        <f t="shared" ref="CV2434:CV2497" si="1595">IF(BN2434="Lien&lt;$150","Lien&lt;$150",IF(OR(BU2434="Yes",BV2434="Yes"),"County Held Lien",IF(CG2434&lt;30000,"FMV&lt;$30K",IF(BR2434="Yes","EPA",IF(BS2434="Yes","CDD",IF(BT2434="High","Flood",IF(BX2434="Yes","Too Many Priors",IF(CJ2434="Yes","Vacant, No Sales Data",IF(CO2434&lt;0,"Neg Solv Premium",IF(BP2434="Bad Address","Bad Address",IF(CQ2434="Bad","Bad Data",IF(CS2434="Bad","Bad Google",IF(CT2434="Redeemed","Redeemed",IF(CU2434="Data Change","Data Change","*Bid"))))))))))))))</f>
        <v>Vacant, No Sales Data</v>
      </c>
      <c r="CW2434" s="3">
        <f t="shared" ref="CW2434:CW2497" si="1596">VALUE(A2434)</f>
        <v>2433</v>
      </c>
      <c r="CX2434" s="3">
        <f t="shared" ref="CX2434:CX2497" si="1597">VALUE(D2434)</f>
        <v>1517.21</v>
      </c>
      <c r="CY2434" s="3" t="str">
        <f t="shared" ref="CY2434:CY2497" si="1598">IF(AND(CV2434="*Bid",CX2434&gt;75000),"Check","Ok")</f>
        <v>Ok</v>
      </c>
      <c r="CZ2434">
        <v>0</v>
      </c>
      <c r="DA2434">
        <v>0</v>
      </c>
    </row>
    <row r="2435" spans="1:105" x14ac:dyDescent="0.25">
      <c r="A2435">
        <v>2434</v>
      </c>
      <c r="B2435" t="s">
        <v>3</v>
      </c>
      <c r="C2435" t="s">
        <v>2543</v>
      </c>
      <c r="D2435">
        <v>5951.08</v>
      </c>
      <c r="E2435">
        <v>2017</v>
      </c>
      <c r="F2435" t="e">
        <f>NA()</f>
        <v>#N/A</v>
      </c>
      <c r="G2435" t="e">
        <f>NA()</f>
        <v>#N/A</v>
      </c>
      <c r="H2435" s="3" t="e">
        <f t="shared" si="1558"/>
        <v>#N/A</v>
      </c>
      <c r="I2435" t="e">
        <f>NA()</f>
        <v>#N/A</v>
      </c>
      <c r="J2435" t="e">
        <f>NA()</f>
        <v>#N/A</v>
      </c>
      <c r="K2435" t="e">
        <f>NA()</f>
        <v>#N/A</v>
      </c>
      <c r="L2435" t="e">
        <f>NA()</f>
        <v>#N/A</v>
      </c>
      <c r="M2435" t="e">
        <f>NA()</f>
        <v>#N/A</v>
      </c>
      <c r="N2435" t="e">
        <f>NA()</f>
        <v>#N/A</v>
      </c>
      <c r="O2435" t="e">
        <f>NA()</f>
        <v>#N/A</v>
      </c>
      <c r="P2435" t="e">
        <f>NA()</f>
        <v>#N/A</v>
      </c>
      <c r="Q2435" t="e">
        <f>NA()</f>
        <v>#N/A</v>
      </c>
      <c r="R2435">
        <v>1</v>
      </c>
      <c r="S2435" t="s">
        <v>6539</v>
      </c>
      <c r="T2435" t="e">
        <f>NA()</f>
        <v>#N/A</v>
      </c>
      <c r="U2435" t="e">
        <f>NA()</f>
        <v>#N/A</v>
      </c>
      <c r="V2435">
        <v>2017</v>
      </c>
      <c r="W2435">
        <v>273444</v>
      </c>
      <c r="X2435" t="e">
        <f>NA()</f>
        <v>#N/A</v>
      </c>
      <c r="Y2435" t="e">
        <f>NA()</f>
        <v>#N/A</v>
      </c>
      <c r="Z2435" t="e">
        <f>NA()</f>
        <v>#N/A</v>
      </c>
      <c r="AA2435" s="3">
        <f t="shared" si="1559"/>
        <v>0</v>
      </c>
      <c r="AI2435" t="e">
        <f>NA()</f>
        <v>#N/A</v>
      </c>
      <c r="AJ2435" t="e">
        <f>NA()</f>
        <v>#N/A</v>
      </c>
      <c r="AK2435" t="e">
        <f>NA()</f>
        <v>#N/A</v>
      </c>
      <c r="AL2435" t="e">
        <f>NA()</f>
        <v>#N/A</v>
      </c>
      <c r="AM2435" t="e">
        <f>NA()</f>
        <v>#N/A</v>
      </c>
      <c r="AN2435" t="e">
        <f>NA()</f>
        <v>#N/A</v>
      </c>
      <c r="AO2435" t="e">
        <f>NA()</f>
        <v>#N/A</v>
      </c>
      <c r="AP2435" s="3" t="str">
        <f t="shared" si="1560"/>
        <v>No</v>
      </c>
      <c r="AQ2435" s="3" t="str">
        <f t="shared" si="1561"/>
        <v>No</v>
      </c>
      <c r="AR2435" s="3" t="str">
        <f t="shared" si="1562"/>
        <v>No</v>
      </c>
      <c r="AS2435" t="e">
        <f>NA()</f>
        <v>#N/A</v>
      </c>
      <c r="AT2435" t="e">
        <f>NA()</f>
        <v>#N/A</v>
      </c>
      <c r="AU2435" t="e">
        <f>NA()</f>
        <v>#N/A</v>
      </c>
      <c r="AV2435" t="e">
        <f>NA()</f>
        <v>#N/A</v>
      </c>
      <c r="AW2435" t="e">
        <f>NA()</f>
        <v>#N/A</v>
      </c>
      <c r="AX2435" t="e">
        <f>NA()</f>
        <v>#N/A</v>
      </c>
      <c r="AY2435" t="e">
        <f>NA()</f>
        <v>#N/A</v>
      </c>
      <c r="AZ2435" t="e">
        <f>NA()</f>
        <v>#N/A</v>
      </c>
      <c r="BA2435">
        <v>0</v>
      </c>
      <c r="BB2435" t="s">
        <v>6616</v>
      </c>
      <c r="BC2435" t="e">
        <f>NA()</f>
        <v>#N/A</v>
      </c>
      <c r="BD2435" s="4" t="str">
        <f t="shared" si="1563"/>
        <v>No</v>
      </c>
      <c r="BE2435" t="e">
        <f>NA()</f>
        <v>#N/A</v>
      </c>
      <c r="BF2435" s="3" t="str">
        <f t="shared" si="1564"/>
        <v>No</v>
      </c>
      <c r="BG2435" t="e">
        <f>NA()</f>
        <v>#N/A</v>
      </c>
      <c r="BH2435" s="3" t="e">
        <f t="shared" si="1565"/>
        <v>#N/A</v>
      </c>
      <c r="BI2435" s="3" t="e">
        <f t="shared" si="1566"/>
        <v>#N/A</v>
      </c>
      <c r="BJ2435" s="3" t="e">
        <f t="shared" si="1567"/>
        <v>#N/A</v>
      </c>
      <c r="BK2435" s="3" t="e">
        <f t="shared" si="1568"/>
        <v>#N/A</v>
      </c>
      <c r="BL2435" s="3" t="e">
        <f t="shared" si="1569"/>
        <v>#N/A</v>
      </c>
      <c r="BM2435" s="3" t="e">
        <f t="shared" si="1570"/>
        <v>#N/A</v>
      </c>
      <c r="BN2435" s="3" t="str">
        <f t="shared" si="1571"/>
        <v>Pass</v>
      </c>
      <c r="BO2435" s="3" t="e">
        <f t="shared" si="1572"/>
        <v>#N/A</v>
      </c>
      <c r="BP2435" s="3" t="str">
        <f t="shared" si="1573"/>
        <v>FV&lt;$10K</v>
      </c>
      <c r="BQ2435" t="s">
        <v>6650</v>
      </c>
      <c r="BR2435" s="3" t="str">
        <f t="shared" si="1574"/>
        <v>No, &lt; $20K Lien</v>
      </c>
      <c r="BS2435" s="3" t="str">
        <f t="shared" si="1575"/>
        <v>No, Lien &lt; $20K</v>
      </c>
      <c r="BT2435" t="s">
        <v>6650</v>
      </c>
      <c r="BU2435" s="3" t="str">
        <f t="shared" si="1576"/>
        <v>No</v>
      </c>
      <c r="BV2435" s="3" t="str">
        <f t="shared" si="1577"/>
        <v>No</v>
      </c>
      <c r="BW2435" s="3">
        <f t="shared" si="1578"/>
        <v>0</v>
      </c>
      <c r="BX2435" s="3" t="str">
        <f t="shared" si="1579"/>
        <v>No</v>
      </c>
      <c r="BY2435" s="3">
        <f t="shared" si="1580"/>
        <v>273444</v>
      </c>
      <c r="BZ2435">
        <v>1</v>
      </c>
      <c r="CA2435" s="3">
        <f t="shared" si="1581"/>
        <v>273444</v>
      </c>
      <c r="CC2435" s="3" t="e">
        <f t="shared" si="1582"/>
        <v>#N/A</v>
      </c>
      <c r="CD2435" s="3" t="e">
        <f t="shared" si="1583"/>
        <v>#N/A</v>
      </c>
      <c r="CE2435" s="3" t="str">
        <f t="shared" si="1584"/>
        <v/>
      </c>
      <c r="CF2435" s="3" t="e">
        <f>HLOOKUP(CE2435,'Valuation Data'!$D$2:$K$5,4,FALSE)</f>
        <v>#N/A</v>
      </c>
      <c r="CG2435" s="3">
        <f t="shared" si="1585"/>
        <v>273444</v>
      </c>
      <c r="CH2435" s="3" t="str">
        <f t="shared" si="1586"/>
        <v>No</v>
      </c>
      <c r="CI2435" s="3" t="str">
        <f>VLOOKUP(R2435,'Use Codes &amp; County Type'!A:D,4,FALSE)</f>
        <v>S</v>
      </c>
      <c r="CJ2435" s="3" t="str">
        <f t="shared" si="1587"/>
        <v>No</v>
      </c>
      <c r="CK2435" s="3" t="str">
        <f t="shared" si="1588"/>
        <v>No</v>
      </c>
      <c r="CL2435" s="3">
        <f t="shared" si="1589"/>
        <v>0.35</v>
      </c>
      <c r="CM2435" s="3">
        <f t="shared" si="1590"/>
        <v>95705.4</v>
      </c>
      <c r="CN2435" s="3" t="e">
        <f t="shared" si="1591"/>
        <v>#N/A</v>
      </c>
      <c r="CO2435" s="3" t="e">
        <f t="shared" si="1592"/>
        <v>#N/A</v>
      </c>
      <c r="CP2435" s="3" t="e">
        <f t="shared" si="1593"/>
        <v>#N/A</v>
      </c>
      <c r="CR2435" s="3" t="e">
        <f t="shared" si="1594"/>
        <v>#N/A</v>
      </c>
      <c r="CV2435" s="3" t="e">
        <f t="shared" si="1595"/>
        <v>#N/A</v>
      </c>
      <c r="CW2435" s="3">
        <f t="shared" si="1596"/>
        <v>2434</v>
      </c>
      <c r="CX2435" s="3">
        <f t="shared" si="1597"/>
        <v>5951.08</v>
      </c>
      <c r="CY2435" s="3" t="e">
        <f t="shared" si="1598"/>
        <v>#N/A</v>
      </c>
      <c r="CZ2435" t="e">
        <f>NA()</f>
        <v>#N/A</v>
      </c>
      <c r="DA2435" t="e">
        <f>NA()</f>
        <v>#N/A</v>
      </c>
    </row>
    <row r="2436" spans="1:105" x14ac:dyDescent="0.25">
      <c r="A2436">
        <v>2435</v>
      </c>
      <c r="B2436" t="s">
        <v>3</v>
      </c>
      <c r="C2436" t="s">
        <v>2544</v>
      </c>
      <c r="D2436">
        <v>6414.37</v>
      </c>
      <c r="E2436">
        <v>2017</v>
      </c>
      <c r="F2436">
        <v>6414.37</v>
      </c>
      <c r="G2436">
        <v>6414.37</v>
      </c>
      <c r="H2436" s="3">
        <f t="shared" si="1558"/>
        <v>0</v>
      </c>
      <c r="I2436">
        <v>3381</v>
      </c>
      <c r="J2436" t="s">
        <v>2736</v>
      </c>
      <c r="K2436" t="s">
        <v>2738</v>
      </c>
      <c r="L2436">
        <v>32034</v>
      </c>
      <c r="M2436" t="s">
        <v>4615</v>
      </c>
      <c r="N2436" t="s">
        <v>4761</v>
      </c>
      <c r="O2436">
        <v>-81.441646852547905</v>
      </c>
      <c r="P2436">
        <v>30.619286668307101</v>
      </c>
      <c r="Q2436" t="s">
        <v>6071</v>
      </c>
      <c r="R2436">
        <v>11</v>
      </c>
      <c r="S2436" t="s">
        <v>6554</v>
      </c>
      <c r="T2436">
        <v>2000</v>
      </c>
      <c r="U2436" t="s">
        <v>6591</v>
      </c>
      <c r="V2436">
        <v>2017</v>
      </c>
      <c r="W2436">
        <v>296096</v>
      </c>
      <c r="X2436">
        <v>2017</v>
      </c>
      <c r="Y2436">
        <v>296096</v>
      </c>
      <c r="Z2436">
        <v>5901.41</v>
      </c>
      <c r="AA2436" s="3">
        <f t="shared" si="1559"/>
        <v>0.92002955863163494</v>
      </c>
      <c r="AB2436" t="s">
        <v>6616</v>
      </c>
      <c r="AC2436" t="s">
        <v>6616</v>
      </c>
      <c r="AD2436" t="s">
        <v>6616</v>
      </c>
      <c r="AE2436" t="s">
        <v>6616</v>
      </c>
      <c r="AG2436" t="s">
        <v>6616</v>
      </c>
      <c r="AI2436" t="s">
        <v>6618</v>
      </c>
      <c r="AJ2436" t="s">
        <v>6618</v>
      </c>
      <c r="AK2436" t="s">
        <v>6618</v>
      </c>
      <c r="AL2436" t="s">
        <v>6618</v>
      </c>
      <c r="AM2436" t="s">
        <v>6618</v>
      </c>
      <c r="AN2436" t="s">
        <v>6618</v>
      </c>
      <c r="AO2436" t="s">
        <v>6618</v>
      </c>
      <c r="AP2436" s="3" t="str">
        <f t="shared" si="1560"/>
        <v>No</v>
      </c>
      <c r="AQ2436" s="3" t="str">
        <f t="shared" si="1561"/>
        <v>No</v>
      </c>
      <c r="AR2436" s="3" t="str">
        <f t="shared" si="1562"/>
        <v>No</v>
      </c>
      <c r="AS2436">
        <v>0</v>
      </c>
      <c r="AT2436">
        <v>0</v>
      </c>
      <c r="AU2436">
        <v>360744</v>
      </c>
      <c r="AV2436" t="s">
        <v>6624</v>
      </c>
      <c r="AW2436">
        <v>0</v>
      </c>
      <c r="AX2436">
        <v>6</v>
      </c>
      <c r="AY2436" t="s">
        <v>6635</v>
      </c>
      <c r="AZ2436" t="s">
        <v>6638</v>
      </c>
      <c r="BA2436">
        <v>1</v>
      </c>
      <c r="BB2436" t="s">
        <v>6616</v>
      </c>
      <c r="BC2436" t="s">
        <v>6616</v>
      </c>
      <c r="BD2436" s="4" t="str">
        <f t="shared" si="1563"/>
        <v>No</v>
      </c>
      <c r="BE2436" t="s">
        <v>6640</v>
      </c>
      <c r="BF2436" s="3" t="str">
        <f t="shared" si="1564"/>
        <v>No</v>
      </c>
      <c r="BG2436" t="s">
        <v>6645</v>
      </c>
      <c r="BH2436" s="3" t="str">
        <f t="shared" si="1565"/>
        <v>3381 FLETCHER AVE S</v>
      </c>
      <c r="BI2436" s="3" t="str">
        <f t="shared" si="1566"/>
        <v>Fernandina Beach</v>
      </c>
      <c r="BJ2436" s="3" t="str">
        <f t="shared" si="1567"/>
        <v>Florida</v>
      </c>
      <c r="BK2436" s="3">
        <f t="shared" si="1568"/>
        <v>32034</v>
      </c>
      <c r="BL2436" s="3" t="str">
        <f t="shared" si="1569"/>
        <v>3381 FLETCHER AVE S FERNANDINA BEACH FL 32034</v>
      </c>
      <c r="BM2436" s="3" t="str">
        <f t="shared" si="1570"/>
        <v>L</v>
      </c>
      <c r="BN2436" s="3" t="str">
        <f t="shared" si="1571"/>
        <v>Pass</v>
      </c>
      <c r="BO2436" s="3" t="str">
        <f t="shared" si="1572"/>
        <v>No</v>
      </c>
      <c r="BP2436" s="3" t="str">
        <f t="shared" si="1573"/>
        <v>FV&lt;$10K</v>
      </c>
      <c r="BQ2436" t="s">
        <v>6650</v>
      </c>
      <c r="BR2436" s="3" t="str">
        <f t="shared" si="1574"/>
        <v>No, &lt; $20K Lien</v>
      </c>
      <c r="BS2436" s="3" t="str">
        <f t="shared" si="1575"/>
        <v>No, Lien &lt; $20K</v>
      </c>
      <c r="BT2436" t="s">
        <v>6650</v>
      </c>
      <c r="BU2436" s="3" t="str">
        <f t="shared" si="1576"/>
        <v>No</v>
      </c>
      <c r="BV2436" s="3" t="str">
        <f t="shared" si="1577"/>
        <v>No</v>
      </c>
      <c r="BW2436" s="3">
        <f t="shared" si="1578"/>
        <v>1</v>
      </c>
      <c r="BX2436" s="3" t="str">
        <f t="shared" si="1579"/>
        <v>No</v>
      </c>
      <c r="BY2436" s="3">
        <f t="shared" si="1580"/>
        <v>296096</v>
      </c>
      <c r="BZ2436">
        <v>1</v>
      </c>
      <c r="CA2436" s="3">
        <f t="shared" si="1581"/>
        <v>296096</v>
      </c>
      <c r="CC2436" s="3">
        <f t="shared" si="1582"/>
        <v>0</v>
      </c>
      <c r="CD2436" s="3">
        <f t="shared" si="1583"/>
        <v>0</v>
      </c>
      <c r="CE2436" s="3" t="str">
        <f t="shared" si="1584"/>
        <v/>
      </c>
      <c r="CF2436" s="3" t="e">
        <f>HLOOKUP(CE2436,'Valuation Data'!$D$2:$K$5,4,FALSE)</f>
        <v>#N/A</v>
      </c>
      <c r="CG2436" s="3">
        <f t="shared" si="1585"/>
        <v>296096</v>
      </c>
      <c r="CH2436" s="3" t="str">
        <f t="shared" si="1586"/>
        <v>No</v>
      </c>
      <c r="CI2436" s="3" t="str">
        <f>VLOOKUP(R2436,'Use Codes &amp; County Type'!A:D,4,FALSE)</f>
        <v>C</v>
      </c>
      <c r="CJ2436" s="3" t="str">
        <f t="shared" si="1587"/>
        <v>No</v>
      </c>
      <c r="CK2436" s="3" t="str">
        <f t="shared" si="1588"/>
        <v>No</v>
      </c>
      <c r="CL2436" s="3">
        <f t="shared" si="1589"/>
        <v>0.3</v>
      </c>
      <c r="CM2436" s="3">
        <f t="shared" si="1590"/>
        <v>88828.800000000003</v>
      </c>
      <c r="CN2436" s="3">
        <f t="shared" si="1591"/>
        <v>32071.85</v>
      </c>
      <c r="CO2436" s="3">
        <f t="shared" si="1592"/>
        <v>56756.950000000004</v>
      </c>
      <c r="CP2436" s="3">
        <f t="shared" si="1593"/>
        <v>0.10831571517345726</v>
      </c>
      <c r="CR2436" s="3" t="str">
        <f t="shared" si="1594"/>
        <v>No</v>
      </c>
      <c r="CV2436" s="3" t="str">
        <f t="shared" si="1595"/>
        <v>*Bid</v>
      </c>
      <c r="CW2436" s="3">
        <f t="shared" si="1596"/>
        <v>2435</v>
      </c>
      <c r="CX2436" s="3">
        <f t="shared" si="1597"/>
        <v>6414.37</v>
      </c>
      <c r="CY2436" s="3" t="str">
        <f t="shared" si="1598"/>
        <v>Ok</v>
      </c>
      <c r="CZ2436">
        <v>0</v>
      </c>
      <c r="DA2436">
        <v>0</v>
      </c>
    </row>
    <row r="2437" spans="1:105" x14ac:dyDescent="0.25">
      <c r="A2437">
        <v>2436</v>
      </c>
      <c r="B2437" t="s">
        <v>3</v>
      </c>
      <c r="C2437" t="s">
        <v>2545</v>
      </c>
      <c r="D2437">
        <v>9175.91</v>
      </c>
      <c r="E2437">
        <v>2017</v>
      </c>
      <c r="F2437">
        <v>9175.91</v>
      </c>
      <c r="G2437">
        <v>9175.91</v>
      </c>
      <c r="H2437" s="3">
        <f t="shared" si="1558"/>
        <v>0</v>
      </c>
      <c r="I2437">
        <v>3635</v>
      </c>
      <c r="J2437" t="s">
        <v>2736</v>
      </c>
      <c r="K2437" t="s">
        <v>2738</v>
      </c>
      <c r="L2437">
        <v>32034</v>
      </c>
      <c r="M2437" t="s">
        <v>4616</v>
      </c>
      <c r="N2437" t="s">
        <v>4761</v>
      </c>
      <c r="O2437">
        <v>-81.442025835276397</v>
      </c>
      <c r="P2437">
        <v>30.615804605719401</v>
      </c>
      <c r="Q2437" t="s">
        <v>6416</v>
      </c>
      <c r="R2437">
        <v>1</v>
      </c>
      <c r="S2437" t="s">
        <v>6539</v>
      </c>
      <c r="T2437">
        <v>1001</v>
      </c>
      <c r="U2437" t="s">
        <v>6582</v>
      </c>
      <c r="V2437">
        <v>2017</v>
      </c>
      <c r="W2437">
        <v>424212</v>
      </c>
      <c r="X2437">
        <v>2017</v>
      </c>
      <c r="Y2437">
        <v>424212</v>
      </c>
      <c r="Z2437">
        <v>8454.84</v>
      </c>
      <c r="AA2437" s="3">
        <f t="shared" si="1559"/>
        <v>0.9214170583626039</v>
      </c>
      <c r="AD2437" t="s">
        <v>6616</v>
      </c>
      <c r="AE2437" t="s">
        <v>6616</v>
      </c>
      <c r="AF2437" t="s">
        <v>6616</v>
      </c>
      <c r="AH2437" t="s">
        <v>6616</v>
      </c>
      <c r="AI2437" t="s">
        <v>6618</v>
      </c>
      <c r="AJ2437" t="s">
        <v>6618</v>
      </c>
      <c r="AK2437" t="s">
        <v>6618</v>
      </c>
      <c r="AL2437" t="s">
        <v>6618</v>
      </c>
      <c r="AM2437" t="s">
        <v>6618</v>
      </c>
      <c r="AN2437">
        <v>0</v>
      </c>
      <c r="AO2437">
        <v>0</v>
      </c>
      <c r="AP2437" s="3" t="str">
        <f t="shared" si="1560"/>
        <v>No</v>
      </c>
      <c r="AQ2437" s="3" t="str">
        <f t="shared" si="1561"/>
        <v>No</v>
      </c>
      <c r="AR2437" s="3" t="str">
        <f t="shared" si="1562"/>
        <v>No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2</v>
      </c>
      <c r="AY2437" t="s">
        <v>6635</v>
      </c>
      <c r="AZ2437" t="s">
        <v>6638</v>
      </c>
      <c r="BA2437">
        <v>0</v>
      </c>
      <c r="BB2437" t="s">
        <v>6616</v>
      </c>
      <c r="BC2437" t="s">
        <v>6616</v>
      </c>
      <c r="BD2437" s="4" t="str">
        <f t="shared" si="1563"/>
        <v>No</v>
      </c>
      <c r="BE2437" t="s">
        <v>6640</v>
      </c>
      <c r="BF2437" s="3" t="str">
        <f t="shared" si="1564"/>
        <v>No</v>
      </c>
      <c r="BG2437" t="s">
        <v>6645</v>
      </c>
      <c r="BH2437" s="3" t="str">
        <f t="shared" si="1565"/>
        <v>3635 FLETCHER AVE S</v>
      </c>
      <c r="BI2437" s="3" t="str">
        <f t="shared" si="1566"/>
        <v>Fernandina Beach</v>
      </c>
      <c r="BJ2437" s="3" t="str">
        <f t="shared" si="1567"/>
        <v>Florida</v>
      </c>
      <c r="BK2437" s="3">
        <f t="shared" si="1568"/>
        <v>32034</v>
      </c>
      <c r="BL2437" s="3" t="str">
        <f t="shared" si="1569"/>
        <v>3635 FLETCHER AVE S FERNANDINA BEACH FL 32034</v>
      </c>
      <c r="BM2437" s="3" t="str">
        <f t="shared" si="1570"/>
        <v/>
      </c>
      <c r="BN2437" s="3" t="str">
        <f t="shared" si="1571"/>
        <v>Pass</v>
      </c>
      <c r="BO2437" s="3" t="str">
        <f t="shared" si="1572"/>
        <v>No</v>
      </c>
      <c r="BP2437" s="3" t="str">
        <f t="shared" si="1573"/>
        <v>FV&lt;$10K</v>
      </c>
      <c r="BQ2437" t="s">
        <v>6650</v>
      </c>
      <c r="BR2437" s="3" t="str">
        <f t="shared" si="1574"/>
        <v>No, &lt; $20K Lien</v>
      </c>
      <c r="BS2437" s="3" t="str">
        <f t="shared" si="1575"/>
        <v>No, Lien &lt; $20K</v>
      </c>
      <c r="BT2437" t="s">
        <v>6650</v>
      </c>
      <c r="BU2437" s="3" t="str">
        <f t="shared" si="1576"/>
        <v>No</v>
      </c>
      <c r="BV2437" s="3" t="str">
        <f t="shared" si="1577"/>
        <v>No</v>
      </c>
      <c r="BW2437" s="3">
        <f t="shared" si="1578"/>
        <v>0</v>
      </c>
      <c r="BX2437" s="3" t="str">
        <f t="shared" si="1579"/>
        <v>No</v>
      </c>
      <c r="BY2437" s="3">
        <f t="shared" si="1580"/>
        <v>424212</v>
      </c>
      <c r="BZ2437">
        <v>1</v>
      </c>
      <c r="CA2437" s="3">
        <f t="shared" si="1581"/>
        <v>424212</v>
      </c>
      <c r="CC2437" s="3">
        <f t="shared" si="1582"/>
        <v>0</v>
      </c>
      <c r="CD2437" s="3">
        <f t="shared" si="1583"/>
        <v>0</v>
      </c>
      <c r="CE2437" s="3" t="str">
        <f t="shared" si="1584"/>
        <v/>
      </c>
      <c r="CF2437" s="3" t="e">
        <f>HLOOKUP(CE2437,'Valuation Data'!$D$2:$K$5,4,FALSE)</f>
        <v>#N/A</v>
      </c>
      <c r="CG2437" s="3">
        <f t="shared" si="1585"/>
        <v>424212</v>
      </c>
      <c r="CH2437" s="3" t="str">
        <f t="shared" si="1586"/>
        <v>No</v>
      </c>
      <c r="CI2437" s="3" t="str">
        <f>VLOOKUP(R2437,'Use Codes &amp; County Type'!A:D,4,FALSE)</f>
        <v>S</v>
      </c>
      <c r="CJ2437" s="3" t="str">
        <f t="shared" si="1587"/>
        <v>No</v>
      </c>
      <c r="CK2437" s="3" t="str">
        <f t="shared" si="1588"/>
        <v>No</v>
      </c>
      <c r="CL2437" s="3">
        <f t="shared" si="1589"/>
        <v>0.35</v>
      </c>
      <c r="CM2437" s="3">
        <f t="shared" si="1590"/>
        <v>148474.19999999998</v>
      </c>
      <c r="CN2437" s="3">
        <f t="shared" si="1591"/>
        <v>36703.64</v>
      </c>
      <c r="CO2437" s="3">
        <f t="shared" si="1592"/>
        <v>111770.55999999998</v>
      </c>
      <c r="CP2437" s="3">
        <f t="shared" si="1593"/>
        <v>8.6521927715387581E-2</v>
      </c>
      <c r="CR2437" s="3" t="str">
        <f t="shared" si="1594"/>
        <v>No</v>
      </c>
      <c r="CV2437" s="3" t="str">
        <f t="shared" si="1595"/>
        <v>*Bid</v>
      </c>
      <c r="CW2437" s="3">
        <f t="shared" si="1596"/>
        <v>2436</v>
      </c>
      <c r="CX2437" s="3">
        <f t="shared" si="1597"/>
        <v>9175.91</v>
      </c>
      <c r="CY2437" s="3" t="str">
        <f t="shared" si="1598"/>
        <v>Ok</v>
      </c>
      <c r="CZ2437">
        <v>0</v>
      </c>
      <c r="DA2437">
        <v>0</v>
      </c>
    </row>
    <row r="2438" spans="1:105" x14ac:dyDescent="0.25">
      <c r="A2438">
        <v>2437</v>
      </c>
      <c r="B2438" t="s">
        <v>3</v>
      </c>
      <c r="C2438" t="s">
        <v>2546</v>
      </c>
      <c r="D2438">
        <v>9307.42</v>
      </c>
      <c r="E2438">
        <v>2017</v>
      </c>
      <c r="F2438">
        <v>9307.42</v>
      </c>
      <c r="G2438">
        <v>9307.42</v>
      </c>
      <c r="H2438" s="3">
        <f t="shared" si="1558"/>
        <v>0</v>
      </c>
      <c r="I2438">
        <v>3580</v>
      </c>
      <c r="J2438" t="s">
        <v>2736</v>
      </c>
      <c r="K2438" t="s">
        <v>2738</v>
      </c>
      <c r="L2438">
        <v>32034</v>
      </c>
      <c r="M2438" t="s">
        <v>4617</v>
      </c>
      <c r="N2438" t="s">
        <v>4761</v>
      </c>
      <c r="O2438">
        <v>-81.442284308056998</v>
      </c>
      <c r="P2438">
        <v>30.616455819048198</v>
      </c>
      <c r="Q2438" t="s">
        <v>6417</v>
      </c>
      <c r="R2438">
        <v>1</v>
      </c>
      <c r="S2438" t="s">
        <v>6539</v>
      </c>
      <c r="T2438">
        <v>1001</v>
      </c>
      <c r="U2438" t="s">
        <v>6582</v>
      </c>
      <c r="V2438">
        <v>2017</v>
      </c>
      <c r="W2438">
        <v>430313</v>
      </c>
      <c r="X2438">
        <v>2017</v>
      </c>
      <c r="Y2438">
        <v>430313</v>
      </c>
      <c r="Z2438">
        <v>8576.44</v>
      </c>
      <c r="AA2438" s="3">
        <f t="shared" si="1559"/>
        <v>0.92146266097371776</v>
      </c>
      <c r="AE2438" t="s">
        <v>6616</v>
      </c>
      <c r="AF2438" t="s">
        <v>6616</v>
      </c>
      <c r="AG2438" t="s">
        <v>6616</v>
      </c>
      <c r="AH2438" t="s">
        <v>6616</v>
      </c>
      <c r="AI2438" t="s">
        <v>6618</v>
      </c>
      <c r="AJ2438" t="s">
        <v>6618</v>
      </c>
      <c r="AK2438" t="s">
        <v>6618</v>
      </c>
      <c r="AL2438" t="s">
        <v>6618</v>
      </c>
      <c r="AM2438" t="s">
        <v>6618</v>
      </c>
      <c r="AN2438" t="s">
        <v>6618</v>
      </c>
      <c r="AO2438">
        <v>0</v>
      </c>
      <c r="AP2438" s="3" t="str">
        <f t="shared" si="1560"/>
        <v>No</v>
      </c>
      <c r="AQ2438" s="3" t="str">
        <f t="shared" si="1561"/>
        <v>No</v>
      </c>
      <c r="AR2438" s="3" t="str">
        <f t="shared" si="1562"/>
        <v>No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2</v>
      </c>
      <c r="AY2438" t="s">
        <v>6635</v>
      </c>
      <c r="AZ2438">
        <v>0</v>
      </c>
      <c r="BA2438">
        <v>0</v>
      </c>
      <c r="BB2438" t="s">
        <v>6616</v>
      </c>
      <c r="BC2438" t="s">
        <v>6617</v>
      </c>
      <c r="BD2438" s="4" t="str">
        <f t="shared" si="1563"/>
        <v>No</v>
      </c>
      <c r="BE2438" t="s">
        <v>6640</v>
      </c>
      <c r="BF2438" s="3" t="str">
        <f t="shared" si="1564"/>
        <v>No</v>
      </c>
      <c r="BG2438" t="s">
        <v>6645</v>
      </c>
      <c r="BH2438" s="3" t="str">
        <f t="shared" si="1565"/>
        <v>3580 1ST AVE</v>
      </c>
      <c r="BI2438" s="3" t="str">
        <f t="shared" si="1566"/>
        <v>Fernandina Beach</v>
      </c>
      <c r="BJ2438" s="3" t="str">
        <f t="shared" si="1567"/>
        <v>Florida</v>
      </c>
      <c r="BK2438" s="3">
        <f t="shared" si="1568"/>
        <v>32034</v>
      </c>
      <c r="BL2438" s="3" t="str">
        <f t="shared" si="1569"/>
        <v>3580 1ST AVE FERNANDINA BEACH FL 32034</v>
      </c>
      <c r="BM2438" s="3" t="str">
        <f t="shared" si="1570"/>
        <v/>
      </c>
      <c r="BN2438" s="3" t="str">
        <f t="shared" si="1571"/>
        <v>Pass</v>
      </c>
      <c r="BO2438" s="3" t="str">
        <f t="shared" si="1572"/>
        <v>Yes</v>
      </c>
      <c r="BP2438" s="3" t="str">
        <f t="shared" si="1573"/>
        <v>FV&lt;$10K</v>
      </c>
      <c r="BQ2438" t="s">
        <v>6650</v>
      </c>
      <c r="BR2438" s="3" t="str">
        <f t="shared" si="1574"/>
        <v>No, &lt; $20K Lien</v>
      </c>
      <c r="BS2438" s="3" t="str">
        <f t="shared" si="1575"/>
        <v>No, Lien &lt; $20K</v>
      </c>
      <c r="BT2438" t="s">
        <v>6650</v>
      </c>
      <c r="BU2438" s="3" t="str">
        <f t="shared" si="1576"/>
        <v>No</v>
      </c>
      <c r="BV2438" s="3" t="str">
        <f t="shared" si="1577"/>
        <v>No</v>
      </c>
      <c r="BW2438" s="3">
        <f t="shared" si="1578"/>
        <v>0</v>
      </c>
      <c r="BX2438" s="3" t="str">
        <f t="shared" si="1579"/>
        <v>No</v>
      </c>
      <c r="BY2438" s="3">
        <f t="shared" si="1580"/>
        <v>430313</v>
      </c>
      <c r="BZ2438">
        <v>1</v>
      </c>
      <c r="CA2438" s="3">
        <f t="shared" si="1581"/>
        <v>430313</v>
      </c>
      <c r="CC2438" s="3">
        <f t="shared" si="1582"/>
        <v>0</v>
      </c>
      <c r="CD2438" s="3">
        <f t="shared" si="1583"/>
        <v>0</v>
      </c>
      <c r="CE2438" s="3" t="str">
        <f t="shared" si="1584"/>
        <v/>
      </c>
      <c r="CF2438" s="3" t="e">
        <f>HLOOKUP(CE2438,'Valuation Data'!$D$2:$K$5,4,FALSE)</f>
        <v>#N/A</v>
      </c>
      <c r="CG2438" s="3">
        <f t="shared" si="1585"/>
        <v>430313</v>
      </c>
      <c r="CH2438" s="3" t="str">
        <f t="shared" si="1586"/>
        <v>No</v>
      </c>
      <c r="CI2438" s="3" t="str">
        <f>VLOOKUP(R2438,'Use Codes &amp; County Type'!A:D,4,FALSE)</f>
        <v>S</v>
      </c>
      <c r="CJ2438" s="3" t="str">
        <f t="shared" si="1587"/>
        <v>No</v>
      </c>
      <c r="CK2438" s="3" t="str">
        <f t="shared" si="1588"/>
        <v>No</v>
      </c>
      <c r="CL2438" s="3">
        <f t="shared" si="1589"/>
        <v>0.35</v>
      </c>
      <c r="CM2438" s="3">
        <f t="shared" si="1590"/>
        <v>150609.54999999999</v>
      </c>
      <c r="CN2438" s="3">
        <f t="shared" si="1591"/>
        <v>37229.68</v>
      </c>
      <c r="CO2438" s="3">
        <f t="shared" si="1592"/>
        <v>113379.87</v>
      </c>
      <c r="CP2438" s="3">
        <f t="shared" si="1593"/>
        <v>8.6517674344024006E-2</v>
      </c>
      <c r="CR2438" s="3" t="str">
        <f t="shared" si="1594"/>
        <v>No</v>
      </c>
      <c r="CV2438" s="3" t="str">
        <f t="shared" si="1595"/>
        <v>*Bid</v>
      </c>
      <c r="CW2438" s="3">
        <f t="shared" si="1596"/>
        <v>2437</v>
      </c>
      <c r="CX2438" s="3">
        <f t="shared" si="1597"/>
        <v>9307.42</v>
      </c>
      <c r="CY2438" s="3" t="str">
        <f t="shared" si="1598"/>
        <v>Ok</v>
      </c>
      <c r="CZ2438">
        <v>0</v>
      </c>
      <c r="DA2438">
        <v>0</v>
      </c>
    </row>
    <row r="2439" spans="1:105" x14ac:dyDescent="0.25">
      <c r="A2439">
        <v>2438</v>
      </c>
      <c r="B2439" t="s">
        <v>3</v>
      </c>
      <c r="C2439" t="s">
        <v>2547</v>
      </c>
      <c r="D2439">
        <v>975.04</v>
      </c>
      <c r="E2439">
        <v>2017</v>
      </c>
      <c r="F2439">
        <v>975.04</v>
      </c>
      <c r="G2439">
        <v>975.04</v>
      </c>
      <c r="H2439" s="3">
        <f t="shared" si="1558"/>
        <v>0</v>
      </c>
      <c r="J2439" t="s">
        <v>2736</v>
      </c>
      <c r="K2439" t="s">
        <v>2738</v>
      </c>
      <c r="L2439">
        <v>32034</v>
      </c>
      <c r="M2439" t="s">
        <v>4618</v>
      </c>
      <c r="N2439" t="s">
        <v>4761</v>
      </c>
      <c r="O2439">
        <v>-81.442324679409197</v>
      </c>
      <c r="P2439">
        <v>30.619329702055001</v>
      </c>
      <c r="Q2439" t="s">
        <v>6379</v>
      </c>
      <c r="R2439">
        <v>0</v>
      </c>
      <c r="S2439" t="s">
        <v>6538</v>
      </c>
      <c r="T2439">
        <v>8001</v>
      </c>
      <c r="U2439" t="s">
        <v>6581</v>
      </c>
      <c r="V2439">
        <v>2017</v>
      </c>
      <c r="W2439">
        <v>43750</v>
      </c>
      <c r="X2439">
        <v>2017</v>
      </c>
      <c r="Y2439">
        <v>43750</v>
      </c>
      <c r="Z2439">
        <v>871.97</v>
      </c>
      <c r="AA2439" s="3">
        <f t="shared" si="1559"/>
        <v>0.89429151624548742</v>
      </c>
      <c r="AB2439" t="s">
        <v>6616</v>
      </c>
      <c r="AI2439" t="s">
        <v>6618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 s="3" t="str">
        <f t="shared" si="1560"/>
        <v>No</v>
      </c>
      <c r="AQ2439" s="3" t="str">
        <f t="shared" si="1561"/>
        <v>No</v>
      </c>
      <c r="AR2439" s="3" t="str">
        <f t="shared" si="1562"/>
        <v>No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5</v>
      </c>
      <c r="AY2439" t="s">
        <v>6635</v>
      </c>
      <c r="AZ2439">
        <v>0</v>
      </c>
      <c r="BA2439">
        <v>1</v>
      </c>
      <c r="BB2439" t="s">
        <v>6616</v>
      </c>
      <c r="BC2439" t="s">
        <v>6616</v>
      </c>
      <c r="BD2439" s="4" t="str">
        <f t="shared" si="1563"/>
        <v>No</v>
      </c>
      <c r="BE2439" t="s">
        <v>6640</v>
      </c>
      <c r="BF2439" s="3" t="str">
        <f t="shared" si="1564"/>
        <v>No</v>
      </c>
      <c r="BG2439" t="s">
        <v>6645</v>
      </c>
      <c r="BH2439" s="3" t="str">
        <f t="shared" si="1565"/>
        <v>MINNALOTA AV</v>
      </c>
      <c r="BI2439" s="3" t="str">
        <f t="shared" si="1566"/>
        <v>Fernandina Beach</v>
      </c>
      <c r="BJ2439" s="3" t="str">
        <f t="shared" si="1567"/>
        <v>Florida</v>
      </c>
      <c r="BK2439" s="3">
        <f t="shared" si="1568"/>
        <v>32034</v>
      </c>
      <c r="BL2439" s="3" t="str">
        <f t="shared" si="1569"/>
        <v>MINNALOTA AV FERNANDINA BEACH FL 32034</v>
      </c>
      <c r="BM2439" s="3" t="str">
        <f t="shared" si="1570"/>
        <v/>
      </c>
      <c r="BN2439" s="3" t="str">
        <f t="shared" si="1571"/>
        <v>Pass</v>
      </c>
      <c r="BO2439" s="3" t="str">
        <f t="shared" si="1572"/>
        <v>No</v>
      </c>
      <c r="BP2439" s="3" t="str">
        <f t="shared" si="1573"/>
        <v>FV&lt;$10K</v>
      </c>
      <c r="BQ2439" t="s">
        <v>6650</v>
      </c>
      <c r="BR2439" s="3" t="str">
        <f t="shared" si="1574"/>
        <v>No, &lt; $20K Lien</v>
      </c>
      <c r="BS2439" s="3" t="str">
        <f t="shared" si="1575"/>
        <v>No, Lien &lt; $20K</v>
      </c>
      <c r="BT2439" t="s">
        <v>6650</v>
      </c>
      <c r="BU2439" s="3" t="str">
        <f t="shared" si="1576"/>
        <v>No</v>
      </c>
      <c r="BV2439" s="3" t="str">
        <f t="shared" si="1577"/>
        <v>No</v>
      </c>
      <c r="BW2439" s="3">
        <f t="shared" si="1578"/>
        <v>1</v>
      </c>
      <c r="BX2439" s="3" t="str">
        <f t="shared" si="1579"/>
        <v>No</v>
      </c>
      <c r="BY2439" s="3">
        <f t="shared" si="1580"/>
        <v>43750</v>
      </c>
      <c r="BZ2439">
        <v>1</v>
      </c>
      <c r="CA2439" s="3">
        <f t="shared" si="1581"/>
        <v>43750</v>
      </c>
      <c r="CC2439" s="3">
        <f t="shared" si="1582"/>
        <v>0</v>
      </c>
      <c r="CD2439" s="3">
        <f t="shared" si="1583"/>
        <v>0</v>
      </c>
      <c r="CE2439" s="3" t="str">
        <f t="shared" si="1584"/>
        <v/>
      </c>
      <c r="CF2439" s="3" t="e">
        <f>HLOOKUP(CE2439,'Valuation Data'!$D$2:$K$5,4,FALSE)</f>
        <v>#N/A</v>
      </c>
      <c r="CG2439" s="3">
        <f t="shared" si="1585"/>
        <v>43750</v>
      </c>
      <c r="CH2439" s="3" t="str">
        <f t="shared" si="1586"/>
        <v>No</v>
      </c>
      <c r="CI2439" s="3" t="str">
        <f>VLOOKUP(R2439,'Use Codes &amp; County Type'!A:D,4,FALSE)</f>
        <v>V</v>
      </c>
      <c r="CJ2439" s="3" t="str">
        <f t="shared" si="1587"/>
        <v>Yes</v>
      </c>
      <c r="CK2439" s="3" t="str">
        <f t="shared" si="1588"/>
        <v>No</v>
      </c>
      <c r="CL2439" s="3">
        <f t="shared" si="1589"/>
        <v>0</v>
      </c>
      <c r="CM2439" s="3">
        <f t="shared" si="1590"/>
        <v>0</v>
      </c>
      <c r="CN2439" s="3">
        <f t="shared" si="1591"/>
        <v>4875.2</v>
      </c>
      <c r="CO2439" s="3">
        <f t="shared" si="1592"/>
        <v>-4875.2</v>
      </c>
      <c r="CP2439" s="3">
        <f t="shared" si="1593"/>
        <v>0.11143314285714286</v>
      </c>
      <c r="CR2439" s="3" t="str">
        <f t="shared" si="1594"/>
        <v>No</v>
      </c>
      <c r="CV2439" s="3" t="str">
        <f t="shared" si="1595"/>
        <v>Vacant, No Sales Data</v>
      </c>
      <c r="CW2439" s="3">
        <f t="shared" si="1596"/>
        <v>2438</v>
      </c>
      <c r="CX2439" s="3">
        <f t="shared" si="1597"/>
        <v>975.04</v>
      </c>
      <c r="CY2439" s="3" t="str">
        <f t="shared" si="1598"/>
        <v>Ok</v>
      </c>
      <c r="CZ2439">
        <v>0</v>
      </c>
      <c r="DA2439">
        <v>0</v>
      </c>
    </row>
    <row r="2440" spans="1:105" x14ac:dyDescent="0.25">
      <c r="A2440">
        <v>2439</v>
      </c>
      <c r="B2440" t="s">
        <v>3</v>
      </c>
      <c r="C2440" t="s">
        <v>2548</v>
      </c>
      <c r="D2440">
        <v>1918.07</v>
      </c>
      <c r="E2440">
        <v>2017</v>
      </c>
      <c r="F2440">
        <v>1918.07</v>
      </c>
      <c r="G2440">
        <v>1918.07</v>
      </c>
      <c r="H2440" s="3">
        <f t="shared" si="1558"/>
        <v>0</v>
      </c>
      <c r="J2440" t="s">
        <v>2736</v>
      </c>
      <c r="K2440" t="s">
        <v>2738</v>
      </c>
      <c r="L2440">
        <v>32034</v>
      </c>
      <c r="M2440" t="s">
        <v>4560</v>
      </c>
      <c r="N2440" t="s">
        <v>4761</v>
      </c>
      <c r="O2440">
        <v>-81.442340351320297</v>
      </c>
      <c r="P2440">
        <v>30.6192274908801</v>
      </c>
      <c r="Q2440" t="s">
        <v>6379</v>
      </c>
      <c r="R2440">
        <v>0</v>
      </c>
      <c r="S2440" t="s">
        <v>6538</v>
      </c>
      <c r="T2440">
        <v>8001</v>
      </c>
      <c r="U2440" t="s">
        <v>6581</v>
      </c>
      <c r="V2440">
        <v>2017</v>
      </c>
      <c r="W2440">
        <v>87500</v>
      </c>
      <c r="X2440">
        <v>2017</v>
      </c>
      <c r="Y2440">
        <v>87500</v>
      </c>
      <c r="Z2440">
        <v>1743.94</v>
      </c>
      <c r="AA2440" s="3">
        <f t="shared" si="1559"/>
        <v>0.90921603486838343</v>
      </c>
      <c r="AB2440" t="s">
        <v>6616</v>
      </c>
      <c r="AI2440" t="s">
        <v>6618</v>
      </c>
      <c r="AJ2440" t="s">
        <v>6618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 s="3" t="str">
        <f t="shared" si="1560"/>
        <v>No</v>
      </c>
      <c r="AQ2440" s="3" t="str">
        <f t="shared" si="1561"/>
        <v>No</v>
      </c>
      <c r="AR2440" s="3" t="str">
        <f t="shared" si="1562"/>
        <v>No</v>
      </c>
      <c r="AS2440">
        <v>0</v>
      </c>
      <c r="AT2440">
        <v>0</v>
      </c>
      <c r="AU2440">
        <v>200000</v>
      </c>
      <c r="AV2440" t="s">
        <v>5076</v>
      </c>
      <c r="AW2440">
        <v>0</v>
      </c>
      <c r="AX2440">
        <v>5</v>
      </c>
      <c r="AY2440" t="s">
        <v>6635</v>
      </c>
      <c r="AZ2440">
        <v>0</v>
      </c>
      <c r="BA2440">
        <v>1</v>
      </c>
      <c r="BB2440" t="s">
        <v>6616</v>
      </c>
      <c r="BC2440" t="s">
        <v>6616</v>
      </c>
      <c r="BD2440" s="4" t="str">
        <f t="shared" si="1563"/>
        <v>No</v>
      </c>
      <c r="BE2440" t="s">
        <v>6640</v>
      </c>
      <c r="BF2440" s="3" t="str">
        <f t="shared" si="1564"/>
        <v>No</v>
      </c>
      <c r="BG2440" t="s">
        <v>6645</v>
      </c>
      <c r="BH2440" s="3" t="str">
        <f t="shared" si="1565"/>
        <v>1ST AV</v>
      </c>
      <c r="BI2440" s="3" t="str">
        <f t="shared" si="1566"/>
        <v>Fernandina Beach</v>
      </c>
      <c r="BJ2440" s="3" t="str">
        <f t="shared" si="1567"/>
        <v>Florida</v>
      </c>
      <c r="BK2440" s="3">
        <f t="shared" si="1568"/>
        <v>32034</v>
      </c>
      <c r="BL2440" s="3" t="str">
        <f t="shared" si="1569"/>
        <v>1ST AV FERNANDINA BEACH FL 32034</v>
      </c>
      <c r="BM2440" s="3" t="str">
        <f t="shared" si="1570"/>
        <v>L</v>
      </c>
      <c r="BN2440" s="3" t="str">
        <f t="shared" si="1571"/>
        <v>Pass</v>
      </c>
      <c r="BO2440" s="3" t="str">
        <f t="shared" si="1572"/>
        <v>No</v>
      </c>
      <c r="BP2440" s="3" t="str">
        <f t="shared" si="1573"/>
        <v>FV&lt;$10K</v>
      </c>
      <c r="BQ2440" t="s">
        <v>6650</v>
      </c>
      <c r="BR2440" s="3" t="str">
        <f t="shared" si="1574"/>
        <v>No, &lt; $20K Lien</v>
      </c>
      <c r="BS2440" s="3" t="str">
        <f t="shared" si="1575"/>
        <v>No, Lien &lt; $20K</v>
      </c>
      <c r="BT2440" t="s">
        <v>6650</v>
      </c>
      <c r="BU2440" s="3" t="str">
        <f t="shared" si="1576"/>
        <v>No</v>
      </c>
      <c r="BV2440" s="3" t="str">
        <f t="shared" si="1577"/>
        <v>No</v>
      </c>
      <c r="BW2440" s="3">
        <f t="shared" si="1578"/>
        <v>1</v>
      </c>
      <c r="BX2440" s="3" t="str">
        <f t="shared" si="1579"/>
        <v>No</v>
      </c>
      <c r="BY2440" s="3">
        <f t="shared" si="1580"/>
        <v>87500</v>
      </c>
      <c r="BZ2440">
        <v>1</v>
      </c>
      <c r="CA2440" s="3">
        <f t="shared" si="1581"/>
        <v>87500</v>
      </c>
      <c r="CC2440" s="3">
        <f t="shared" si="1582"/>
        <v>0</v>
      </c>
      <c r="CD2440" s="3">
        <f t="shared" si="1583"/>
        <v>0</v>
      </c>
      <c r="CE2440" s="3" t="str">
        <f t="shared" si="1584"/>
        <v/>
      </c>
      <c r="CF2440" s="3" t="e">
        <f>HLOOKUP(CE2440,'Valuation Data'!$D$2:$K$5,4,FALSE)</f>
        <v>#N/A</v>
      </c>
      <c r="CG2440" s="3">
        <f t="shared" si="1585"/>
        <v>87500</v>
      </c>
      <c r="CH2440" s="3" t="str">
        <f t="shared" si="1586"/>
        <v>No</v>
      </c>
      <c r="CI2440" s="3" t="str">
        <f>VLOOKUP(R2440,'Use Codes &amp; County Type'!A:D,4,FALSE)</f>
        <v>V</v>
      </c>
      <c r="CJ2440" s="3" t="str">
        <f t="shared" si="1587"/>
        <v>Yes</v>
      </c>
      <c r="CK2440" s="3" t="str">
        <f t="shared" si="1588"/>
        <v>No</v>
      </c>
      <c r="CL2440" s="3">
        <f t="shared" si="1589"/>
        <v>0</v>
      </c>
      <c r="CM2440" s="3">
        <f t="shared" si="1590"/>
        <v>0</v>
      </c>
      <c r="CN2440" s="3">
        <f t="shared" si="1591"/>
        <v>9590.35</v>
      </c>
      <c r="CO2440" s="3">
        <f t="shared" si="1592"/>
        <v>-9590.35</v>
      </c>
      <c r="CP2440" s="3">
        <f t="shared" si="1593"/>
        <v>0.10960400000000001</v>
      </c>
      <c r="CR2440" s="3" t="str">
        <f t="shared" si="1594"/>
        <v>No</v>
      </c>
      <c r="CV2440" s="3" t="str">
        <f t="shared" si="1595"/>
        <v>Vacant, No Sales Data</v>
      </c>
      <c r="CW2440" s="3">
        <f t="shared" si="1596"/>
        <v>2439</v>
      </c>
      <c r="CX2440" s="3">
        <f t="shared" si="1597"/>
        <v>1918.07</v>
      </c>
      <c r="CY2440" s="3" t="str">
        <f t="shared" si="1598"/>
        <v>Ok</v>
      </c>
      <c r="CZ2440">
        <v>0</v>
      </c>
      <c r="DA2440">
        <v>0</v>
      </c>
    </row>
    <row r="2441" spans="1:105" x14ac:dyDescent="0.25">
      <c r="A2441">
        <v>2440</v>
      </c>
      <c r="B2441" t="s">
        <v>3</v>
      </c>
      <c r="C2441" t="s">
        <v>2549</v>
      </c>
      <c r="D2441">
        <v>5714.54</v>
      </c>
      <c r="E2441">
        <v>2017</v>
      </c>
      <c r="F2441">
        <v>5714.54</v>
      </c>
      <c r="G2441">
        <v>5714.54</v>
      </c>
      <c r="H2441" s="3">
        <f t="shared" si="1558"/>
        <v>0</v>
      </c>
      <c r="I2441">
        <v>3978</v>
      </c>
      <c r="J2441" t="s">
        <v>2736</v>
      </c>
      <c r="K2441" t="s">
        <v>2738</v>
      </c>
      <c r="L2441">
        <v>32034</v>
      </c>
      <c r="M2441" t="s">
        <v>4619</v>
      </c>
      <c r="N2441" t="s">
        <v>4761</v>
      </c>
      <c r="O2441">
        <v>-81.443103112851603</v>
      </c>
      <c r="P2441">
        <v>30.6109505718413</v>
      </c>
      <c r="Q2441" t="s">
        <v>6418</v>
      </c>
      <c r="R2441">
        <v>1</v>
      </c>
      <c r="S2441" t="s">
        <v>6539</v>
      </c>
      <c r="T2441">
        <v>1001</v>
      </c>
      <c r="U2441" t="s">
        <v>6582</v>
      </c>
      <c r="V2441">
        <v>2017</v>
      </c>
      <c r="W2441">
        <v>263629</v>
      </c>
      <c r="X2441">
        <v>2017</v>
      </c>
      <c r="Y2441">
        <v>263629</v>
      </c>
      <c r="Z2441">
        <v>5254.31</v>
      </c>
      <c r="AA2441" s="3">
        <f t="shared" si="1559"/>
        <v>0.91946333388164236</v>
      </c>
      <c r="AB2441" t="s">
        <v>6616</v>
      </c>
      <c r="AI2441" t="s">
        <v>6618</v>
      </c>
      <c r="AJ2441" t="s">
        <v>6618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 s="3" t="str">
        <f t="shared" si="1560"/>
        <v>No</v>
      </c>
      <c r="AQ2441" s="3" t="str">
        <f t="shared" si="1561"/>
        <v>No</v>
      </c>
      <c r="AR2441" s="3" t="str">
        <f t="shared" si="1562"/>
        <v>No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1</v>
      </c>
      <c r="AY2441" t="s">
        <v>6635</v>
      </c>
      <c r="AZ2441">
        <v>0</v>
      </c>
      <c r="BA2441">
        <v>0</v>
      </c>
      <c r="BB2441" t="s">
        <v>6616</v>
      </c>
      <c r="BC2441" t="s">
        <v>6616</v>
      </c>
      <c r="BD2441" s="4" t="str">
        <f t="shared" si="1563"/>
        <v>No</v>
      </c>
      <c r="BE2441" t="s">
        <v>6640</v>
      </c>
      <c r="BF2441" s="3" t="str">
        <f t="shared" si="1564"/>
        <v>No</v>
      </c>
      <c r="BG2441" t="s">
        <v>6645</v>
      </c>
      <c r="BH2441" s="3" t="str">
        <f t="shared" si="1565"/>
        <v>3978 1ST AV</v>
      </c>
      <c r="BI2441" s="3" t="str">
        <f t="shared" si="1566"/>
        <v>Fernandina Beach</v>
      </c>
      <c r="BJ2441" s="3" t="str">
        <f t="shared" si="1567"/>
        <v>Florida</v>
      </c>
      <c r="BK2441" s="3">
        <f t="shared" si="1568"/>
        <v>32034</v>
      </c>
      <c r="BL2441" s="3" t="str">
        <f t="shared" si="1569"/>
        <v>3978 1ST AV FERNANDINA BEACH FL 32034</v>
      </c>
      <c r="BM2441" s="3" t="str">
        <f t="shared" si="1570"/>
        <v/>
      </c>
      <c r="BN2441" s="3" t="str">
        <f t="shared" si="1571"/>
        <v>Pass</v>
      </c>
      <c r="BO2441" s="3" t="str">
        <f t="shared" si="1572"/>
        <v>No</v>
      </c>
      <c r="BP2441" s="3" t="str">
        <f t="shared" si="1573"/>
        <v>FV&lt;$10K</v>
      </c>
      <c r="BQ2441" t="s">
        <v>6650</v>
      </c>
      <c r="BR2441" s="3" t="str">
        <f t="shared" si="1574"/>
        <v>No, &lt; $20K Lien</v>
      </c>
      <c r="BS2441" s="3" t="str">
        <f t="shared" si="1575"/>
        <v>No, Lien &lt; $20K</v>
      </c>
      <c r="BT2441" t="s">
        <v>6650</v>
      </c>
      <c r="BU2441" s="3" t="str">
        <f t="shared" si="1576"/>
        <v>No</v>
      </c>
      <c r="BV2441" s="3" t="str">
        <f t="shared" si="1577"/>
        <v>No</v>
      </c>
      <c r="BW2441" s="3">
        <f t="shared" si="1578"/>
        <v>0</v>
      </c>
      <c r="BX2441" s="3" t="str">
        <f t="shared" si="1579"/>
        <v>No</v>
      </c>
      <c r="BY2441" s="3">
        <f t="shared" si="1580"/>
        <v>263629</v>
      </c>
      <c r="BZ2441">
        <v>1</v>
      </c>
      <c r="CA2441" s="3">
        <f t="shared" si="1581"/>
        <v>263629</v>
      </c>
      <c r="CC2441" s="3">
        <f t="shared" si="1582"/>
        <v>0</v>
      </c>
      <c r="CD2441" s="3">
        <f t="shared" si="1583"/>
        <v>0</v>
      </c>
      <c r="CE2441" s="3" t="str">
        <f t="shared" si="1584"/>
        <v/>
      </c>
      <c r="CF2441" s="3" t="e">
        <f>HLOOKUP(CE2441,'Valuation Data'!$D$2:$K$5,4,FALSE)</f>
        <v>#N/A</v>
      </c>
      <c r="CG2441" s="3">
        <f t="shared" si="1585"/>
        <v>263629</v>
      </c>
      <c r="CH2441" s="3" t="str">
        <f t="shared" si="1586"/>
        <v>No</v>
      </c>
      <c r="CI2441" s="3" t="str">
        <f>VLOOKUP(R2441,'Use Codes &amp; County Type'!A:D,4,FALSE)</f>
        <v>S</v>
      </c>
      <c r="CJ2441" s="3" t="str">
        <f t="shared" si="1587"/>
        <v>No</v>
      </c>
      <c r="CK2441" s="3" t="str">
        <f t="shared" si="1588"/>
        <v>No</v>
      </c>
      <c r="CL2441" s="3">
        <f t="shared" si="1589"/>
        <v>0.35</v>
      </c>
      <c r="CM2441" s="3">
        <f t="shared" si="1590"/>
        <v>92270.15</v>
      </c>
      <c r="CN2441" s="3">
        <f t="shared" si="1591"/>
        <v>22858.16</v>
      </c>
      <c r="CO2441" s="3">
        <f t="shared" si="1592"/>
        <v>69411.989999999991</v>
      </c>
      <c r="CP2441" s="3">
        <f t="shared" si="1593"/>
        <v>8.6705787299576301E-2</v>
      </c>
      <c r="CR2441" s="3" t="str">
        <f t="shared" si="1594"/>
        <v>No</v>
      </c>
      <c r="CV2441" s="3" t="str">
        <f t="shared" si="1595"/>
        <v>*Bid</v>
      </c>
      <c r="CW2441" s="3">
        <f t="shared" si="1596"/>
        <v>2440</v>
      </c>
      <c r="CX2441" s="3">
        <f t="shared" si="1597"/>
        <v>5714.54</v>
      </c>
      <c r="CY2441" s="3" t="str">
        <f t="shared" si="1598"/>
        <v>Ok</v>
      </c>
      <c r="CZ2441">
        <v>0</v>
      </c>
      <c r="DA2441">
        <v>0</v>
      </c>
    </row>
    <row r="2442" spans="1:105" x14ac:dyDescent="0.25">
      <c r="A2442">
        <v>2441</v>
      </c>
      <c r="B2442" t="s">
        <v>3</v>
      </c>
      <c r="C2442" t="s">
        <v>2550</v>
      </c>
      <c r="D2442">
        <v>2974.68</v>
      </c>
      <c r="E2442">
        <v>2017</v>
      </c>
      <c r="F2442">
        <v>2974.68</v>
      </c>
      <c r="G2442">
        <v>2974.68</v>
      </c>
      <c r="H2442" s="3">
        <f t="shared" si="1558"/>
        <v>0</v>
      </c>
      <c r="I2442">
        <v>34</v>
      </c>
      <c r="J2442" t="s">
        <v>2736</v>
      </c>
      <c r="K2442" t="s">
        <v>2738</v>
      </c>
      <c r="L2442">
        <v>32034</v>
      </c>
      <c r="M2442" t="s">
        <v>4620</v>
      </c>
      <c r="N2442" t="s">
        <v>4761</v>
      </c>
      <c r="O2442">
        <v>-81.4509875466767</v>
      </c>
      <c r="P2442">
        <v>30.671077717013901</v>
      </c>
      <c r="Q2442" t="s">
        <v>6205</v>
      </c>
      <c r="R2442">
        <v>17</v>
      </c>
      <c r="S2442" t="s">
        <v>6550</v>
      </c>
      <c r="T2442">
        <v>3003</v>
      </c>
      <c r="U2442" t="s">
        <v>6587</v>
      </c>
      <c r="V2442">
        <v>2017</v>
      </c>
      <c r="W2442">
        <v>136519</v>
      </c>
      <c r="X2442">
        <v>2017</v>
      </c>
      <c r="Y2442">
        <v>136519</v>
      </c>
      <c r="Z2442">
        <v>2720.92</v>
      </c>
      <c r="AA2442" s="3">
        <f t="shared" si="1559"/>
        <v>0.914693345166539</v>
      </c>
      <c r="AB2442" t="s">
        <v>6616</v>
      </c>
      <c r="AC2442" t="s">
        <v>6616</v>
      </c>
      <c r="AD2442" t="s">
        <v>6616</v>
      </c>
      <c r="AE2442" t="s">
        <v>6616</v>
      </c>
      <c r="AF2442" t="s">
        <v>6616</v>
      </c>
      <c r="AG2442" t="s">
        <v>6616</v>
      </c>
      <c r="AI2442" t="s">
        <v>6618</v>
      </c>
      <c r="AJ2442" t="s">
        <v>6618</v>
      </c>
      <c r="AK2442" t="s">
        <v>6618</v>
      </c>
      <c r="AL2442" t="s">
        <v>6618</v>
      </c>
      <c r="AM2442" t="s">
        <v>6618</v>
      </c>
      <c r="AN2442" t="s">
        <v>6618</v>
      </c>
      <c r="AO2442" t="s">
        <v>6618</v>
      </c>
      <c r="AP2442" s="3" t="str">
        <f t="shared" si="1560"/>
        <v>No</v>
      </c>
      <c r="AQ2442" s="3" t="str">
        <f t="shared" si="1561"/>
        <v>No</v>
      </c>
      <c r="AR2442" s="3" t="str">
        <f t="shared" si="1562"/>
        <v>No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 t="s">
        <v>6634</v>
      </c>
      <c r="AZ2442" t="s">
        <v>6638</v>
      </c>
      <c r="BA2442">
        <v>1</v>
      </c>
      <c r="BB2442" t="s">
        <v>6616</v>
      </c>
      <c r="BC2442" t="s">
        <v>6616</v>
      </c>
      <c r="BD2442" s="4" t="str">
        <f t="shared" si="1563"/>
        <v>No</v>
      </c>
      <c r="BE2442" t="s">
        <v>6640</v>
      </c>
      <c r="BF2442" s="3" t="str">
        <f t="shared" si="1564"/>
        <v>No</v>
      </c>
      <c r="BG2442" t="s">
        <v>6645</v>
      </c>
      <c r="BH2442" s="3" t="str">
        <f t="shared" si="1565"/>
        <v>34 14TH ST N</v>
      </c>
      <c r="BI2442" s="3" t="str">
        <f t="shared" si="1566"/>
        <v>Fernandina Beach</v>
      </c>
      <c r="BJ2442" s="3" t="str">
        <f t="shared" si="1567"/>
        <v>Florida</v>
      </c>
      <c r="BK2442" s="3">
        <f t="shared" si="1568"/>
        <v>32034</v>
      </c>
      <c r="BL2442" s="3" t="str">
        <f t="shared" si="1569"/>
        <v>34 14TH ST N FERNANDINA BEACH FL 32034</v>
      </c>
      <c r="BM2442" s="3" t="str">
        <f t="shared" si="1570"/>
        <v/>
      </c>
      <c r="BN2442" s="3" t="str">
        <f t="shared" si="1571"/>
        <v>Pass</v>
      </c>
      <c r="BO2442" s="3" t="str">
        <f t="shared" si="1572"/>
        <v>No</v>
      </c>
      <c r="BP2442" s="3" t="str">
        <f t="shared" si="1573"/>
        <v>FV&lt;$10K</v>
      </c>
      <c r="BQ2442" t="s">
        <v>6650</v>
      </c>
      <c r="BR2442" s="3" t="str">
        <f t="shared" si="1574"/>
        <v>No, &lt; $20K Lien</v>
      </c>
      <c r="BS2442" s="3" t="str">
        <f t="shared" si="1575"/>
        <v>No, Lien &lt; $20K</v>
      </c>
      <c r="BT2442" t="s">
        <v>6650</v>
      </c>
      <c r="BU2442" s="3" t="str">
        <f t="shared" si="1576"/>
        <v>No</v>
      </c>
      <c r="BV2442" s="3" t="str">
        <f t="shared" si="1577"/>
        <v>No</v>
      </c>
      <c r="BW2442" s="3">
        <f t="shared" si="1578"/>
        <v>1</v>
      </c>
      <c r="BX2442" s="3" t="str">
        <f t="shared" si="1579"/>
        <v>No</v>
      </c>
      <c r="BY2442" s="3">
        <f t="shared" si="1580"/>
        <v>136519</v>
      </c>
      <c r="BZ2442">
        <v>1</v>
      </c>
      <c r="CA2442" s="3">
        <f t="shared" si="1581"/>
        <v>136519</v>
      </c>
      <c r="CC2442" s="3">
        <f t="shared" si="1582"/>
        <v>0</v>
      </c>
      <c r="CD2442" s="3">
        <f t="shared" si="1583"/>
        <v>0</v>
      </c>
      <c r="CE2442" s="3" t="str">
        <f t="shared" si="1584"/>
        <v/>
      </c>
      <c r="CF2442" s="3" t="e">
        <f>HLOOKUP(CE2442,'Valuation Data'!$D$2:$K$5,4,FALSE)</f>
        <v>#N/A</v>
      </c>
      <c r="CG2442" s="3">
        <f t="shared" si="1585"/>
        <v>136519</v>
      </c>
      <c r="CH2442" s="3" t="str">
        <f t="shared" si="1586"/>
        <v>No</v>
      </c>
      <c r="CI2442" s="3" t="str">
        <f>VLOOKUP(R2442,'Use Codes &amp; County Type'!A:D,4,FALSE)</f>
        <v>C</v>
      </c>
      <c r="CJ2442" s="3" t="str">
        <f t="shared" si="1587"/>
        <v>No</v>
      </c>
      <c r="CK2442" s="3" t="str">
        <f t="shared" si="1588"/>
        <v>No</v>
      </c>
      <c r="CL2442" s="3">
        <f t="shared" si="1589"/>
        <v>0.3</v>
      </c>
      <c r="CM2442" s="3">
        <f t="shared" si="1590"/>
        <v>40955.699999999997</v>
      </c>
      <c r="CN2442" s="3">
        <f t="shared" si="1591"/>
        <v>14873.4</v>
      </c>
      <c r="CO2442" s="3">
        <f t="shared" si="1592"/>
        <v>26082.299999999996</v>
      </c>
      <c r="CP2442" s="3">
        <f t="shared" si="1593"/>
        <v>0.10894747251298353</v>
      </c>
      <c r="CR2442" s="3" t="str">
        <f t="shared" si="1594"/>
        <v>No</v>
      </c>
      <c r="CV2442" s="3" t="str">
        <f t="shared" si="1595"/>
        <v>*Bid</v>
      </c>
      <c r="CW2442" s="3">
        <f t="shared" si="1596"/>
        <v>2441</v>
      </c>
      <c r="CX2442" s="3">
        <f t="shared" si="1597"/>
        <v>2974.68</v>
      </c>
      <c r="CY2442" s="3" t="str">
        <f t="shared" si="1598"/>
        <v>Ok</v>
      </c>
      <c r="CZ2442">
        <v>0</v>
      </c>
      <c r="DA2442">
        <v>0</v>
      </c>
    </row>
    <row r="2443" spans="1:105" x14ac:dyDescent="0.25">
      <c r="A2443">
        <v>2442</v>
      </c>
      <c r="B2443" t="s">
        <v>3</v>
      </c>
      <c r="C2443" t="s">
        <v>2551</v>
      </c>
      <c r="D2443">
        <v>517</v>
      </c>
      <c r="E2443">
        <v>2017</v>
      </c>
      <c r="F2443" t="e">
        <f>NA()</f>
        <v>#N/A</v>
      </c>
      <c r="G2443" t="e">
        <f>NA()</f>
        <v>#N/A</v>
      </c>
      <c r="H2443" s="3" t="e">
        <f t="shared" si="1558"/>
        <v>#N/A</v>
      </c>
      <c r="I2443" t="e">
        <f>NA()</f>
        <v>#N/A</v>
      </c>
      <c r="J2443" t="e">
        <f>NA()</f>
        <v>#N/A</v>
      </c>
      <c r="K2443" t="e">
        <f>NA()</f>
        <v>#N/A</v>
      </c>
      <c r="L2443" t="e">
        <f>NA()</f>
        <v>#N/A</v>
      </c>
      <c r="M2443" t="e">
        <f>NA()</f>
        <v>#N/A</v>
      </c>
      <c r="N2443" t="e">
        <f>NA()</f>
        <v>#N/A</v>
      </c>
      <c r="O2443" t="e">
        <f>NA()</f>
        <v>#N/A</v>
      </c>
      <c r="P2443" t="e">
        <f>NA()</f>
        <v>#N/A</v>
      </c>
      <c r="Q2443" t="e">
        <f>NA()</f>
        <v>#N/A</v>
      </c>
      <c r="R2443">
        <v>0</v>
      </c>
      <c r="S2443" t="s">
        <v>6538</v>
      </c>
      <c r="T2443" t="e">
        <f>NA()</f>
        <v>#N/A</v>
      </c>
      <c r="U2443" t="e">
        <f>NA()</f>
        <v>#N/A</v>
      </c>
      <c r="V2443">
        <v>2017</v>
      </c>
      <c r="W2443">
        <v>22500</v>
      </c>
      <c r="X2443" t="e">
        <f>NA()</f>
        <v>#N/A</v>
      </c>
      <c r="Y2443" t="e">
        <f>NA()</f>
        <v>#N/A</v>
      </c>
      <c r="Z2443" t="e">
        <f>NA()</f>
        <v>#N/A</v>
      </c>
      <c r="AA2443" s="3">
        <f t="shared" si="1559"/>
        <v>0</v>
      </c>
      <c r="AI2443" t="e">
        <f>NA()</f>
        <v>#N/A</v>
      </c>
      <c r="AJ2443" t="e">
        <f>NA()</f>
        <v>#N/A</v>
      </c>
      <c r="AK2443" t="e">
        <f>NA()</f>
        <v>#N/A</v>
      </c>
      <c r="AL2443" t="e">
        <f>NA()</f>
        <v>#N/A</v>
      </c>
      <c r="AM2443" t="e">
        <f>NA()</f>
        <v>#N/A</v>
      </c>
      <c r="AN2443" t="e">
        <f>NA()</f>
        <v>#N/A</v>
      </c>
      <c r="AO2443" t="e">
        <f>NA()</f>
        <v>#N/A</v>
      </c>
      <c r="AP2443" s="3" t="str">
        <f t="shared" si="1560"/>
        <v>No</v>
      </c>
      <c r="AQ2443" s="3" t="str">
        <f t="shared" si="1561"/>
        <v>No</v>
      </c>
      <c r="AR2443" s="3" t="str">
        <f t="shared" si="1562"/>
        <v>No</v>
      </c>
      <c r="AS2443" t="e">
        <f>NA()</f>
        <v>#N/A</v>
      </c>
      <c r="AT2443" t="e">
        <f>NA()</f>
        <v>#N/A</v>
      </c>
      <c r="AU2443" t="e">
        <f>NA()</f>
        <v>#N/A</v>
      </c>
      <c r="AV2443" t="e">
        <f>NA()</f>
        <v>#N/A</v>
      </c>
      <c r="AW2443" t="e">
        <f>NA()</f>
        <v>#N/A</v>
      </c>
      <c r="AX2443" t="e">
        <f>NA()</f>
        <v>#N/A</v>
      </c>
      <c r="AY2443" t="e">
        <f>NA()</f>
        <v>#N/A</v>
      </c>
      <c r="AZ2443" t="e">
        <f>NA()</f>
        <v>#N/A</v>
      </c>
      <c r="BA2443">
        <v>0</v>
      </c>
      <c r="BB2443" t="s">
        <v>6616</v>
      </c>
      <c r="BC2443" t="e">
        <f>NA()</f>
        <v>#N/A</v>
      </c>
      <c r="BD2443" s="4" t="str">
        <f t="shared" si="1563"/>
        <v>No</v>
      </c>
      <c r="BE2443" t="e">
        <f>NA()</f>
        <v>#N/A</v>
      </c>
      <c r="BF2443" s="3" t="str">
        <f t="shared" si="1564"/>
        <v>No</v>
      </c>
      <c r="BG2443" t="e">
        <f>NA()</f>
        <v>#N/A</v>
      </c>
      <c r="BH2443" s="3" t="e">
        <f t="shared" si="1565"/>
        <v>#N/A</v>
      </c>
      <c r="BI2443" s="3" t="e">
        <f t="shared" si="1566"/>
        <v>#N/A</v>
      </c>
      <c r="BJ2443" s="3" t="e">
        <f t="shared" si="1567"/>
        <v>#N/A</v>
      </c>
      <c r="BK2443" s="3" t="e">
        <f t="shared" si="1568"/>
        <v>#N/A</v>
      </c>
      <c r="BL2443" s="3" t="e">
        <f t="shared" si="1569"/>
        <v>#N/A</v>
      </c>
      <c r="BM2443" s="3" t="e">
        <f t="shared" si="1570"/>
        <v>#N/A</v>
      </c>
      <c r="BN2443" s="3" t="str">
        <f t="shared" si="1571"/>
        <v>Pass</v>
      </c>
      <c r="BO2443" s="3" t="e">
        <f t="shared" si="1572"/>
        <v>#N/A</v>
      </c>
      <c r="BP2443" s="3" t="str">
        <f t="shared" si="1573"/>
        <v>FV&lt;$10K</v>
      </c>
      <c r="BQ2443" t="s">
        <v>6650</v>
      </c>
      <c r="BR2443" s="3" t="str">
        <f t="shared" si="1574"/>
        <v>No, &lt; $20K Lien</v>
      </c>
      <c r="BS2443" s="3" t="str">
        <f t="shared" si="1575"/>
        <v>No, Lien &lt; $20K</v>
      </c>
      <c r="BT2443" t="s">
        <v>6650</v>
      </c>
      <c r="BU2443" s="3" t="str">
        <f t="shared" si="1576"/>
        <v>No</v>
      </c>
      <c r="BV2443" s="3" t="str">
        <f t="shared" si="1577"/>
        <v>No</v>
      </c>
      <c r="BW2443" s="3">
        <f t="shared" si="1578"/>
        <v>0</v>
      </c>
      <c r="BX2443" s="3" t="str">
        <f t="shared" si="1579"/>
        <v>No</v>
      </c>
      <c r="BY2443" s="3">
        <f t="shared" si="1580"/>
        <v>22500</v>
      </c>
      <c r="BZ2443">
        <v>1</v>
      </c>
      <c r="CA2443" s="3">
        <f t="shared" si="1581"/>
        <v>22500</v>
      </c>
      <c r="CC2443" s="3" t="e">
        <f t="shared" si="1582"/>
        <v>#N/A</v>
      </c>
      <c r="CD2443" s="3" t="e">
        <f t="shared" si="1583"/>
        <v>#N/A</v>
      </c>
      <c r="CE2443" s="3" t="str">
        <f t="shared" si="1584"/>
        <v/>
      </c>
      <c r="CF2443" s="3" t="e">
        <f>HLOOKUP(CE2443,'Valuation Data'!$D$2:$K$5,4,FALSE)</f>
        <v>#N/A</v>
      </c>
      <c r="CG2443" s="3">
        <f t="shared" si="1585"/>
        <v>22500</v>
      </c>
      <c r="CH2443" s="3" t="str">
        <f t="shared" si="1586"/>
        <v>No</v>
      </c>
      <c r="CI2443" s="3" t="str">
        <f>VLOOKUP(R2443,'Use Codes &amp; County Type'!A:D,4,FALSE)</f>
        <v>V</v>
      </c>
      <c r="CJ2443" s="3" t="str">
        <f t="shared" si="1587"/>
        <v>Yes</v>
      </c>
      <c r="CK2443" s="3" t="str">
        <f t="shared" si="1588"/>
        <v>No</v>
      </c>
      <c r="CL2443" s="3">
        <f t="shared" si="1589"/>
        <v>0</v>
      </c>
      <c r="CM2443" s="3">
        <f t="shared" si="1590"/>
        <v>0</v>
      </c>
      <c r="CN2443" s="3" t="e">
        <f t="shared" si="1591"/>
        <v>#N/A</v>
      </c>
      <c r="CO2443" s="3" t="e">
        <f t="shared" si="1592"/>
        <v>#N/A</v>
      </c>
      <c r="CP2443" s="3" t="e">
        <f t="shared" si="1593"/>
        <v>#N/A</v>
      </c>
      <c r="CR2443" s="3" t="str">
        <f t="shared" si="1594"/>
        <v>No</v>
      </c>
      <c r="CV2443" s="3" t="str">
        <f t="shared" si="1595"/>
        <v>FMV&lt;$30K</v>
      </c>
      <c r="CW2443" s="3">
        <f t="shared" si="1596"/>
        <v>2442</v>
      </c>
      <c r="CX2443" s="3">
        <f t="shared" si="1597"/>
        <v>517</v>
      </c>
      <c r="CY2443" s="3" t="str">
        <f t="shared" si="1598"/>
        <v>Ok</v>
      </c>
      <c r="CZ2443" t="e">
        <f>NA()</f>
        <v>#N/A</v>
      </c>
      <c r="DA2443" t="e">
        <f>NA()</f>
        <v>#N/A</v>
      </c>
    </row>
    <row r="2444" spans="1:105" x14ac:dyDescent="0.25">
      <c r="A2444">
        <v>2443</v>
      </c>
      <c r="B2444" t="s">
        <v>3</v>
      </c>
      <c r="C2444" t="s">
        <v>2552</v>
      </c>
      <c r="D2444">
        <v>3570.37</v>
      </c>
      <c r="E2444">
        <v>2017</v>
      </c>
      <c r="F2444" t="e">
        <f>NA()</f>
        <v>#N/A</v>
      </c>
      <c r="G2444" t="e">
        <f>NA()</f>
        <v>#N/A</v>
      </c>
      <c r="H2444" s="3" t="e">
        <f t="shared" si="1558"/>
        <v>#N/A</v>
      </c>
      <c r="I2444" t="e">
        <f>NA()</f>
        <v>#N/A</v>
      </c>
      <c r="J2444" t="e">
        <f>NA()</f>
        <v>#N/A</v>
      </c>
      <c r="K2444" t="e">
        <f>NA()</f>
        <v>#N/A</v>
      </c>
      <c r="L2444" t="e">
        <f>NA()</f>
        <v>#N/A</v>
      </c>
      <c r="M2444" t="e">
        <f>NA()</f>
        <v>#N/A</v>
      </c>
      <c r="N2444" t="e">
        <f>NA()</f>
        <v>#N/A</v>
      </c>
      <c r="O2444" t="e">
        <f>NA()</f>
        <v>#N/A</v>
      </c>
      <c r="P2444" t="e">
        <f>NA()</f>
        <v>#N/A</v>
      </c>
      <c r="Q2444" t="e">
        <f>NA()</f>
        <v>#N/A</v>
      </c>
      <c r="R2444">
        <v>8</v>
      </c>
      <c r="S2444" t="s">
        <v>6551</v>
      </c>
      <c r="T2444" t="e">
        <f>NA()</f>
        <v>#N/A</v>
      </c>
      <c r="U2444" t="e">
        <f>NA()</f>
        <v>#N/A</v>
      </c>
      <c r="V2444">
        <v>2017</v>
      </c>
      <c r="W2444">
        <v>289225</v>
      </c>
      <c r="X2444" t="e">
        <f>NA()</f>
        <v>#N/A</v>
      </c>
      <c r="Y2444" t="e">
        <f>NA()</f>
        <v>#N/A</v>
      </c>
      <c r="Z2444" t="e">
        <f>NA()</f>
        <v>#N/A</v>
      </c>
      <c r="AA2444" s="3">
        <f t="shared" si="1559"/>
        <v>0</v>
      </c>
      <c r="AI2444" t="e">
        <f>NA()</f>
        <v>#N/A</v>
      </c>
      <c r="AJ2444" t="e">
        <f>NA()</f>
        <v>#N/A</v>
      </c>
      <c r="AK2444" t="e">
        <f>NA()</f>
        <v>#N/A</v>
      </c>
      <c r="AL2444" t="e">
        <f>NA()</f>
        <v>#N/A</v>
      </c>
      <c r="AM2444" t="e">
        <f>NA()</f>
        <v>#N/A</v>
      </c>
      <c r="AN2444" t="e">
        <f>NA()</f>
        <v>#N/A</v>
      </c>
      <c r="AO2444" t="e">
        <f>NA()</f>
        <v>#N/A</v>
      </c>
      <c r="AP2444" s="3" t="str">
        <f t="shared" si="1560"/>
        <v>No</v>
      </c>
      <c r="AQ2444" s="3" t="str">
        <f t="shared" si="1561"/>
        <v>No</v>
      </c>
      <c r="AR2444" s="3" t="str">
        <f t="shared" si="1562"/>
        <v>No</v>
      </c>
      <c r="AS2444" t="e">
        <f>NA()</f>
        <v>#N/A</v>
      </c>
      <c r="AT2444" t="e">
        <f>NA()</f>
        <v>#N/A</v>
      </c>
      <c r="AU2444" t="e">
        <f>NA()</f>
        <v>#N/A</v>
      </c>
      <c r="AV2444" t="e">
        <f>NA()</f>
        <v>#N/A</v>
      </c>
      <c r="AW2444" t="e">
        <f>NA()</f>
        <v>#N/A</v>
      </c>
      <c r="AX2444" t="e">
        <f>NA()</f>
        <v>#N/A</v>
      </c>
      <c r="AY2444" t="e">
        <f>NA()</f>
        <v>#N/A</v>
      </c>
      <c r="AZ2444" t="e">
        <f>NA()</f>
        <v>#N/A</v>
      </c>
      <c r="BA2444">
        <v>0</v>
      </c>
      <c r="BB2444" t="s">
        <v>6616</v>
      </c>
      <c r="BC2444" t="e">
        <f>NA()</f>
        <v>#N/A</v>
      </c>
      <c r="BD2444" s="4" t="str">
        <f t="shared" si="1563"/>
        <v>No</v>
      </c>
      <c r="BE2444" t="e">
        <f>NA()</f>
        <v>#N/A</v>
      </c>
      <c r="BF2444" s="3" t="str">
        <f t="shared" si="1564"/>
        <v>No</v>
      </c>
      <c r="BG2444" t="e">
        <f>NA()</f>
        <v>#N/A</v>
      </c>
      <c r="BH2444" s="3" t="e">
        <f t="shared" si="1565"/>
        <v>#N/A</v>
      </c>
      <c r="BI2444" s="3" t="e">
        <f t="shared" si="1566"/>
        <v>#N/A</v>
      </c>
      <c r="BJ2444" s="3" t="e">
        <f t="shared" si="1567"/>
        <v>#N/A</v>
      </c>
      <c r="BK2444" s="3" t="e">
        <f t="shared" si="1568"/>
        <v>#N/A</v>
      </c>
      <c r="BL2444" s="3" t="e">
        <f t="shared" si="1569"/>
        <v>#N/A</v>
      </c>
      <c r="BM2444" s="3" t="e">
        <f t="shared" si="1570"/>
        <v>#N/A</v>
      </c>
      <c r="BN2444" s="3" t="str">
        <f t="shared" si="1571"/>
        <v>Pass</v>
      </c>
      <c r="BO2444" s="3" t="e">
        <f t="shared" si="1572"/>
        <v>#N/A</v>
      </c>
      <c r="BP2444" s="3" t="str">
        <f t="shared" si="1573"/>
        <v>FV&lt;$10K</v>
      </c>
      <c r="BQ2444" t="s">
        <v>6650</v>
      </c>
      <c r="BR2444" s="3" t="str">
        <f t="shared" si="1574"/>
        <v>No, &lt; $20K Lien</v>
      </c>
      <c r="BS2444" s="3" t="str">
        <f t="shared" si="1575"/>
        <v>No, Lien &lt; $20K</v>
      </c>
      <c r="BT2444" t="s">
        <v>6650</v>
      </c>
      <c r="BU2444" s="3" t="str">
        <f t="shared" si="1576"/>
        <v>No</v>
      </c>
      <c r="BV2444" s="3" t="str">
        <f t="shared" si="1577"/>
        <v>No</v>
      </c>
      <c r="BW2444" s="3">
        <f t="shared" si="1578"/>
        <v>0</v>
      </c>
      <c r="BX2444" s="3" t="str">
        <f t="shared" si="1579"/>
        <v>No</v>
      </c>
      <c r="BY2444" s="3">
        <f t="shared" si="1580"/>
        <v>289225</v>
      </c>
      <c r="BZ2444">
        <v>1</v>
      </c>
      <c r="CA2444" s="3">
        <f t="shared" si="1581"/>
        <v>289225</v>
      </c>
      <c r="CC2444" s="3" t="e">
        <f t="shared" si="1582"/>
        <v>#N/A</v>
      </c>
      <c r="CD2444" s="3" t="e">
        <f t="shared" si="1583"/>
        <v>#N/A</v>
      </c>
      <c r="CE2444" s="3" t="str">
        <f t="shared" si="1584"/>
        <v/>
      </c>
      <c r="CF2444" s="3" t="e">
        <f>HLOOKUP(CE2444,'Valuation Data'!$D$2:$K$5,4,FALSE)</f>
        <v>#N/A</v>
      </c>
      <c r="CG2444" s="3">
        <f t="shared" si="1585"/>
        <v>289225</v>
      </c>
      <c r="CH2444" s="3" t="str">
        <f t="shared" si="1586"/>
        <v>No</v>
      </c>
      <c r="CI2444" s="3" t="str">
        <f>VLOOKUP(R2444,'Use Codes &amp; County Type'!A:D,4,FALSE)</f>
        <v>R</v>
      </c>
      <c r="CJ2444" s="3" t="str">
        <f t="shared" si="1587"/>
        <v>No</v>
      </c>
      <c r="CK2444" s="3" t="str">
        <f t="shared" si="1588"/>
        <v>No</v>
      </c>
      <c r="CL2444" s="3">
        <f t="shared" si="1589"/>
        <v>0.35</v>
      </c>
      <c r="CM2444" s="3">
        <f t="shared" si="1590"/>
        <v>101228.75</v>
      </c>
      <c r="CN2444" s="3" t="e">
        <f t="shared" si="1591"/>
        <v>#N/A</v>
      </c>
      <c r="CO2444" s="3" t="e">
        <f t="shared" si="1592"/>
        <v>#N/A</v>
      </c>
      <c r="CP2444" s="3" t="e">
        <f t="shared" si="1593"/>
        <v>#N/A</v>
      </c>
      <c r="CR2444" s="3" t="e">
        <f t="shared" si="1594"/>
        <v>#N/A</v>
      </c>
      <c r="CV2444" s="3" t="e">
        <f t="shared" si="1595"/>
        <v>#N/A</v>
      </c>
      <c r="CW2444" s="3">
        <f t="shared" si="1596"/>
        <v>2443</v>
      </c>
      <c r="CX2444" s="3">
        <f t="shared" si="1597"/>
        <v>3570.37</v>
      </c>
      <c r="CY2444" s="3" t="e">
        <f t="shared" si="1598"/>
        <v>#N/A</v>
      </c>
      <c r="CZ2444" t="e">
        <f>NA()</f>
        <v>#N/A</v>
      </c>
      <c r="DA2444" t="e">
        <f>NA()</f>
        <v>#N/A</v>
      </c>
    </row>
    <row r="2445" spans="1:105" x14ac:dyDescent="0.25">
      <c r="A2445">
        <v>2444</v>
      </c>
      <c r="B2445" t="s">
        <v>3</v>
      </c>
      <c r="C2445" t="s">
        <v>2553</v>
      </c>
      <c r="D2445">
        <v>2867.58</v>
      </c>
      <c r="E2445">
        <v>2017</v>
      </c>
      <c r="F2445">
        <v>2867.58</v>
      </c>
      <c r="G2445">
        <v>2867.58</v>
      </c>
      <c r="H2445" s="3">
        <f t="shared" si="1558"/>
        <v>0</v>
      </c>
      <c r="I2445">
        <v>843</v>
      </c>
      <c r="J2445" t="s">
        <v>2736</v>
      </c>
      <c r="K2445" t="s">
        <v>2738</v>
      </c>
      <c r="L2445">
        <v>32034</v>
      </c>
      <c r="M2445" t="s">
        <v>4621</v>
      </c>
      <c r="N2445" t="s">
        <v>4761</v>
      </c>
      <c r="O2445">
        <v>-81.431985903145303</v>
      </c>
      <c r="P2445">
        <v>30.6785006079377</v>
      </c>
      <c r="Q2445" t="s">
        <v>6419</v>
      </c>
      <c r="R2445">
        <v>8</v>
      </c>
      <c r="S2445" t="s">
        <v>6551</v>
      </c>
      <c r="T2445">
        <v>1110</v>
      </c>
      <c r="U2445" t="s">
        <v>6595</v>
      </c>
      <c r="V2445">
        <v>2017</v>
      </c>
      <c r="W2445">
        <v>169934</v>
      </c>
      <c r="X2445">
        <v>2017</v>
      </c>
      <c r="Y2445">
        <v>292575</v>
      </c>
      <c r="Z2445">
        <v>2621.89</v>
      </c>
      <c r="AA2445" s="3">
        <f t="shared" si="1559"/>
        <v>0.91432148362033494</v>
      </c>
      <c r="AB2445" t="s">
        <v>6616</v>
      </c>
      <c r="AC2445" t="s">
        <v>6616</v>
      </c>
      <c r="AD2445" t="s">
        <v>6616</v>
      </c>
      <c r="AE2445" t="s">
        <v>6616</v>
      </c>
      <c r="AF2445" t="s">
        <v>6616</v>
      </c>
      <c r="AG2445" t="s">
        <v>6616</v>
      </c>
      <c r="AH2445" t="s">
        <v>6616</v>
      </c>
      <c r="AI2445" t="s">
        <v>6618</v>
      </c>
      <c r="AJ2445" t="s">
        <v>6618</v>
      </c>
      <c r="AK2445" t="s">
        <v>6618</v>
      </c>
      <c r="AL2445" t="s">
        <v>6618</v>
      </c>
      <c r="AM2445" t="s">
        <v>6618</v>
      </c>
      <c r="AN2445" t="s">
        <v>6618</v>
      </c>
      <c r="AO2445" t="s">
        <v>6618</v>
      </c>
      <c r="AP2445" s="3" t="str">
        <f t="shared" si="1560"/>
        <v>No</v>
      </c>
      <c r="AQ2445" s="3" t="str">
        <f t="shared" si="1561"/>
        <v>No</v>
      </c>
      <c r="AR2445" s="3" t="str">
        <f t="shared" si="1562"/>
        <v>No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 t="s">
        <v>6634</v>
      </c>
      <c r="AZ2445" t="s">
        <v>6638</v>
      </c>
      <c r="BA2445">
        <v>0</v>
      </c>
      <c r="BB2445" t="s">
        <v>6617</v>
      </c>
      <c r="BC2445" t="s">
        <v>6616</v>
      </c>
      <c r="BD2445" s="4" t="str">
        <f t="shared" si="1563"/>
        <v>No</v>
      </c>
      <c r="BE2445" t="s">
        <v>6640</v>
      </c>
      <c r="BF2445" s="3" t="str">
        <f t="shared" si="1564"/>
        <v>No</v>
      </c>
      <c r="BG2445" t="s">
        <v>6645</v>
      </c>
      <c r="BH2445" s="3" t="str">
        <f t="shared" si="1565"/>
        <v>843 MARY ST</v>
      </c>
      <c r="BI2445" s="3" t="str">
        <f t="shared" si="1566"/>
        <v>Fernandina Beach</v>
      </c>
      <c r="BJ2445" s="3" t="str">
        <f t="shared" si="1567"/>
        <v>Florida</v>
      </c>
      <c r="BK2445" s="3">
        <f t="shared" si="1568"/>
        <v>32034</v>
      </c>
      <c r="BL2445" s="3" t="str">
        <f t="shared" si="1569"/>
        <v>843 MARY ST FERNANDINA BEACH FL 32034</v>
      </c>
      <c r="BM2445" s="3" t="str">
        <f t="shared" si="1570"/>
        <v/>
      </c>
      <c r="BN2445" s="3" t="str">
        <f t="shared" si="1571"/>
        <v>Pass</v>
      </c>
      <c r="BO2445" s="3" t="str">
        <f t="shared" si="1572"/>
        <v>No</v>
      </c>
      <c r="BP2445" s="3" t="str">
        <f t="shared" si="1573"/>
        <v>FV&lt;$10K</v>
      </c>
      <c r="BQ2445" t="s">
        <v>6650</v>
      </c>
      <c r="BR2445" s="3" t="str">
        <f t="shared" si="1574"/>
        <v>No, &lt; $20K Lien</v>
      </c>
      <c r="BS2445" s="3" t="str">
        <f t="shared" si="1575"/>
        <v>No, Lien &lt; $20K</v>
      </c>
      <c r="BT2445" t="s">
        <v>6650</v>
      </c>
      <c r="BU2445" s="3" t="str">
        <f t="shared" si="1576"/>
        <v>No</v>
      </c>
      <c r="BV2445" s="3" t="str">
        <f t="shared" si="1577"/>
        <v>No</v>
      </c>
      <c r="BW2445" s="3">
        <f t="shared" si="1578"/>
        <v>0</v>
      </c>
      <c r="BX2445" s="3" t="str">
        <f t="shared" si="1579"/>
        <v>No</v>
      </c>
      <c r="BY2445" s="3">
        <f t="shared" si="1580"/>
        <v>169934</v>
      </c>
      <c r="BZ2445">
        <v>1</v>
      </c>
      <c r="CA2445" s="3">
        <f t="shared" si="1581"/>
        <v>169934</v>
      </c>
      <c r="CC2445" s="3">
        <f t="shared" si="1582"/>
        <v>0</v>
      </c>
      <c r="CD2445" s="3">
        <f t="shared" si="1583"/>
        <v>0</v>
      </c>
      <c r="CE2445" s="3" t="str">
        <f t="shared" si="1584"/>
        <v/>
      </c>
      <c r="CF2445" s="3" t="e">
        <f>HLOOKUP(CE2445,'Valuation Data'!$D$2:$K$5,4,FALSE)</f>
        <v>#N/A</v>
      </c>
      <c r="CG2445" s="3">
        <f t="shared" si="1585"/>
        <v>169934</v>
      </c>
      <c r="CH2445" s="3" t="str">
        <f t="shared" si="1586"/>
        <v>No</v>
      </c>
      <c r="CI2445" s="3" t="str">
        <f>VLOOKUP(R2445,'Use Codes &amp; County Type'!A:D,4,FALSE)</f>
        <v>R</v>
      </c>
      <c r="CJ2445" s="3" t="str">
        <f t="shared" si="1587"/>
        <v>No</v>
      </c>
      <c r="CK2445" s="3" t="str">
        <f t="shared" si="1588"/>
        <v>Yes</v>
      </c>
      <c r="CL2445" s="3">
        <f t="shared" si="1589"/>
        <v>0.67</v>
      </c>
      <c r="CM2445" s="3">
        <f t="shared" si="1590"/>
        <v>113855.78000000001</v>
      </c>
      <c r="CN2445" s="3">
        <f t="shared" si="1591"/>
        <v>11470.32</v>
      </c>
      <c r="CO2445" s="3">
        <f t="shared" si="1592"/>
        <v>102385.46000000002</v>
      </c>
      <c r="CP2445" s="3">
        <f t="shared" si="1593"/>
        <v>6.7498675956547835E-2</v>
      </c>
      <c r="CR2445" s="3" t="str">
        <f t="shared" si="1594"/>
        <v>No</v>
      </c>
      <c r="CV2445" s="3" t="str">
        <f t="shared" si="1595"/>
        <v>*Bid</v>
      </c>
      <c r="CW2445" s="3">
        <f t="shared" si="1596"/>
        <v>2444</v>
      </c>
      <c r="CX2445" s="3">
        <f t="shared" si="1597"/>
        <v>2867.58</v>
      </c>
      <c r="CY2445" s="3" t="str">
        <f t="shared" si="1598"/>
        <v>Ok</v>
      </c>
      <c r="CZ2445">
        <v>0</v>
      </c>
      <c r="DA2445">
        <v>0</v>
      </c>
    </row>
    <row r="2446" spans="1:105" x14ac:dyDescent="0.25">
      <c r="A2446">
        <v>2445</v>
      </c>
      <c r="B2446" t="s">
        <v>3</v>
      </c>
      <c r="C2446" t="s">
        <v>2554</v>
      </c>
      <c r="D2446">
        <v>4876.1099999999997</v>
      </c>
      <c r="E2446">
        <v>2017</v>
      </c>
      <c r="F2446">
        <v>4876.1099999999997</v>
      </c>
      <c r="G2446">
        <v>4876.1099999999997</v>
      </c>
      <c r="H2446" s="3">
        <f t="shared" si="1558"/>
        <v>0</v>
      </c>
      <c r="I2446">
        <v>3075</v>
      </c>
      <c r="J2446" t="s">
        <v>2736</v>
      </c>
      <c r="K2446" t="s">
        <v>2738</v>
      </c>
      <c r="L2446">
        <v>32034</v>
      </c>
      <c r="M2446" t="s">
        <v>4622</v>
      </c>
      <c r="N2446" t="s">
        <v>4761</v>
      </c>
      <c r="O2446">
        <v>-81.441413149429494</v>
      </c>
      <c r="P2446">
        <v>30.623703741324999</v>
      </c>
      <c r="Q2446" t="s">
        <v>6420</v>
      </c>
      <c r="R2446">
        <v>1</v>
      </c>
      <c r="S2446" t="s">
        <v>6539</v>
      </c>
      <c r="T2446">
        <v>1001</v>
      </c>
      <c r="U2446" t="s">
        <v>6582</v>
      </c>
      <c r="V2446">
        <v>2017</v>
      </c>
      <c r="W2446">
        <v>224731</v>
      </c>
      <c r="X2446">
        <v>2017</v>
      </c>
      <c r="Y2446">
        <v>224731</v>
      </c>
      <c r="Z2446">
        <v>4479.07</v>
      </c>
      <c r="AA2446" s="3">
        <f t="shared" si="1559"/>
        <v>0.91857443741014866</v>
      </c>
      <c r="AB2446" t="s">
        <v>6616</v>
      </c>
      <c r="AI2446" t="s">
        <v>6618</v>
      </c>
      <c r="AJ2446" t="s">
        <v>6618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 s="3" t="str">
        <f t="shared" si="1560"/>
        <v>No</v>
      </c>
      <c r="AQ2446" s="3" t="str">
        <f t="shared" si="1561"/>
        <v>No</v>
      </c>
      <c r="AR2446" s="3" t="str">
        <f t="shared" si="1562"/>
        <v>No</v>
      </c>
      <c r="AS2446">
        <v>0</v>
      </c>
      <c r="AT2446">
        <v>0</v>
      </c>
      <c r="AU2446">
        <v>315500</v>
      </c>
      <c r="AV2446" t="s">
        <v>5076</v>
      </c>
      <c r="AW2446">
        <v>0</v>
      </c>
      <c r="AX2446">
        <v>0</v>
      </c>
      <c r="AY2446" t="s">
        <v>6634</v>
      </c>
      <c r="AZ2446">
        <v>0</v>
      </c>
      <c r="BA2446">
        <v>1</v>
      </c>
      <c r="BB2446" t="s">
        <v>6616</v>
      </c>
      <c r="BC2446" t="s">
        <v>6616</v>
      </c>
      <c r="BD2446" s="4" t="str">
        <f t="shared" si="1563"/>
        <v>No</v>
      </c>
      <c r="BE2446" t="s">
        <v>6640</v>
      </c>
      <c r="BF2446" s="3" t="str">
        <f t="shared" si="1564"/>
        <v>No</v>
      </c>
      <c r="BG2446" t="s">
        <v>6645</v>
      </c>
      <c r="BH2446" s="3" t="str">
        <f t="shared" si="1565"/>
        <v>3075 1ST AVE</v>
      </c>
      <c r="BI2446" s="3" t="str">
        <f t="shared" si="1566"/>
        <v>Fernandina Beach</v>
      </c>
      <c r="BJ2446" s="3" t="str">
        <f t="shared" si="1567"/>
        <v>Florida</v>
      </c>
      <c r="BK2446" s="3">
        <f t="shared" si="1568"/>
        <v>32034</v>
      </c>
      <c r="BL2446" s="3" t="str">
        <f t="shared" si="1569"/>
        <v>3075 1ST AVE FERNANDINA BEACH FL 32034</v>
      </c>
      <c r="BM2446" s="3" t="str">
        <f t="shared" si="1570"/>
        <v>L</v>
      </c>
      <c r="BN2446" s="3" t="str">
        <f t="shared" si="1571"/>
        <v>Pass</v>
      </c>
      <c r="BO2446" s="3" t="str">
        <f t="shared" si="1572"/>
        <v>No</v>
      </c>
      <c r="BP2446" s="3" t="str">
        <f t="shared" si="1573"/>
        <v>FV&lt;$10K</v>
      </c>
      <c r="BQ2446" t="s">
        <v>6650</v>
      </c>
      <c r="BR2446" s="3" t="str">
        <f t="shared" si="1574"/>
        <v>No, &lt; $20K Lien</v>
      </c>
      <c r="BS2446" s="3" t="str">
        <f t="shared" si="1575"/>
        <v>No, Lien &lt; $20K</v>
      </c>
      <c r="BT2446" t="s">
        <v>6650</v>
      </c>
      <c r="BU2446" s="3" t="str">
        <f t="shared" si="1576"/>
        <v>No</v>
      </c>
      <c r="BV2446" s="3" t="str">
        <f t="shared" si="1577"/>
        <v>No</v>
      </c>
      <c r="BW2446" s="3">
        <f t="shared" si="1578"/>
        <v>1</v>
      </c>
      <c r="BX2446" s="3" t="str">
        <f t="shared" si="1579"/>
        <v>No</v>
      </c>
      <c r="BY2446" s="3">
        <f t="shared" si="1580"/>
        <v>224731</v>
      </c>
      <c r="BZ2446">
        <v>1</v>
      </c>
      <c r="CA2446" s="3">
        <f t="shared" si="1581"/>
        <v>224731</v>
      </c>
      <c r="CC2446" s="3">
        <f t="shared" si="1582"/>
        <v>0</v>
      </c>
      <c r="CD2446" s="3">
        <f t="shared" si="1583"/>
        <v>0</v>
      </c>
      <c r="CE2446" s="3" t="str">
        <f t="shared" si="1584"/>
        <v/>
      </c>
      <c r="CF2446" s="3" t="e">
        <f>HLOOKUP(CE2446,'Valuation Data'!$D$2:$K$5,4,FALSE)</f>
        <v>#N/A</v>
      </c>
      <c r="CG2446" s="3">
        <f t="shared" si="1585"/>
        <v>224731</v>
      </c>
      <c r="CH2446" s="3" t="str">
        <f t="shared" si="1586"/>
        <v>No</v>
      </c>
      <c r="CI2446" s="3" t="str">
        <f>VLOOKUP(R2446,'Use Codes &amp; County Type'!A:D,4,FALSE)</f>
        <v>S</v>
      </c>
      <c r="CJ2446" s="3" t="str">
        <f t="shared" si="1587"/>
        <v>No</v>
      </c>
      <c r="CK2446" s="3" t="str">
        <f t="shared" si="1588"/>
        <v>No</v>
      </c>
      <c r="CL2446" s="3">
        <f t="shared" si="1589"/>
        <v>0.35</v>
      </c>
      <c r="CM2446" s="3">
        <f t="shared" si="1590"/>
        <v>78655.849999999991</v>
      </c>
      <c r="CN2446" s="3">
        <f t="shared" si="1591"/>
        <v>24380.55</v>
      </c>
      <c r="CO2446" s="3">
        <f t="shared" si="1592"/>
        <v>54275.299999999988</v>
      </c>
      <c r="CP2446" s="3">
        <f t="shared" si="1593"/>
        <v>0.10848770307612211</v>
      </c>
      <c r="CR2446" s="3" t="str">
        <f t="shared" si="1594"/>
        <v>No</v>
      </c>
      <c r="CV2446" s="3" t="str">
        <f t="shared" si="1595"/>
        <v>*Bid</v>
      </c>
      <c r="CW2446" s="3">
        <f t="shared" si="1596"/>
        <v>2445</v>
      </c>
      <c r="CX2446" s="3">
        <f t="shared" si="1597"/>
        <v>4876.1099999999997</v>
      </c>
      <c r="CY2446" s="3" t="str">
        <f t="shared" si="1598"/>
        <v>Ok</v>
      </c>
      <c r="CZ2446">
        <v>0</v>
      </c>
      <c r="DA2446">
        <v>0</v>
      </c>
    </row>
    <row r="2447" spans="1:105" x14ac:dyDescent="0.25">
      <c r="A2447">
        <v>2446</v>
      </c>
      <c r="B2447" t="s">
        <v>3</v>
      </c>
      <c r="C2447" t="s">
        <v>2555</v>
      </c>
      <c r="D2447">
        <v>1845.97</v>
      </c>
      <c r="E2447">
        <v>2017</v>
      </c>
      <c r="F2447">
        <v>1845.97</v>
      </c>
      <c r="G2447">
        <v>1845.97</v>
      </c>
      <c r="H2447" s="3">
        <f t="shared" si="1558"/>
        <v>0</v>
      </c>
      <c r="I2447">
        <v>3094</v>
      </c>
      <c r="J2447" t="s">
        <v>2736</v>
      </c>
      <c r="K2447" t="s">
        <v>2738</v>
      </c>
      <c r="L2447">
        <v>32034</v>
      </c>
      <c r="M2447" t="s">
        <v>4623</v>
      </c>
      <c r="N2447" t="s">
        <v>4761</v>
      </c>
      <c r="O2447">
        <v>-81.440970638155903</v>
      </c>
      <c r="P2447">
        <v>30.623346551909801</v>
      </c>
      <c r="Q2447" t="s">
        <v>6379</v>
      </c>
      <c r="R2447">
        <v>0</v>
      </c>
      <c r="S2447" t="s">
        <v>6538</v>
      </c>
      <c r="T2447">
        <v>8001</v>
      </c>
      <c r="U2447" t="s">
        <v>6581</v>
      </c>
      <c r="V2447">
        <v>2017</v>
      </c>
      <c r="W2447">
        <v>82500</v>
      </c>
      <c r="X2447">
        <v>2017</v>
      </c>
      <c r="Y2447">
        <v>87500</v>
      </c>
      <c r="Z2447">
        <v>1677.27</v>
      </c>
      <c r="AA2447" s="3">
        <f t="shared" si="1559"/>
        <v>0.90861173258503658</v>
      </c>
      <c r="AB2447" t="s">
        <v>6616</v>
      </c>
      <c r="AC2447" t="s">
        <v>6616</v>
      </c>
      <c r="AI2447" t="s">
        <v>6618</v>
      </c>
      <c r="AJ2447" t="s">
        <v>6618</v>
      </c>
      <c r="AK2447" t="s">
        <v>6618</v>
      </c>
      <c r="AL2447" t="s">
        <v>6618</v>
      </c>
      <c r="AM2447">
        <v>0</v>
      </c>
      <c r="AN2447">
        <v>0</v>
      </c>
      <c r="AO2447">
        <v>0</v>
      </c>
      <c r="AP2447" s="3" t="str">
        <f t="shared" si="1560"/>
        <v>No</v>
      </c>
      <c r="AQ2447" s="3" t="str">
        <f t="shared" si="1561"/>
        <v>No</v>
      </c>
      <c r="AR2447" s="3" t="str">
        <f t="shared" si="1562"/>
        <v>No</v>
      </c>
      <c r="AS2447">
        <v>0</v>
      </c>
      <c r="AT2447">
        <v>0</v>
      </c>
      <c r="AU2447">
        <v>382000</v>
      </c>
      <c r="AV2447" t="s">
        <v>6621</v>
      </c>
      <c r="AW2447">
        <v>0</v>
      </c>
      <c r="AX2447">
        <v>0</v>
      </c>
      <c r="AY2447" t="s">
        <v>6634</v>
      </c>
      <c r="AZ2447" t="s">
        <v>6638</v>
      </c>
      <c r="BA2447">
        <v>2</v>
      </c>
      <c r="BB2447" t="s">
        <v>6616</v>
      </c>
      <c r="BC2447" t="s">
        <v>6616</v>
      </c>
      <c r="BD2447" s="4" t="str">
        <f t="shared" si="1563"/>
        <v>No</v>
      </c>
      <c r="BE2447" t="s">
        <v>6640</v>
      </c>
      <c r="BF2447" s="3" t="str">
        <f t="shared" si="1564"/>
        <v>No</v>
      </c>
      <c r="BG2447" t="s">
        <v>6645</v>
      </c>
      <c r="BH2447" s="3" t="str">
        <f t="shared" si="1565"/>
        <v>3094 1ST AVE</v>
      </c>
      <c r="BI2447" s="3" t="str">
        <f t="shared" si="1566"/>
        <v>Fernandina Beach</v>
      </c>
      <c r="BJ2447" s="3" t="str">
        <f t="shared" si="1567"/>
        <v>Florida</v>
      </c>
      <c r="BK2447" s="3">
        <f t="shared" si="1568"/>
        <v>32034</v>
      </c>
      <c r="BL2447" s="3" t="str">
        <f t="shared" si="1569"/>
        <v>3094 1ST AVE FERNANDINA BEACH FL 32034</v>
      </c>
      <c r="BM2447" s="3" t="str">
        <f t="shared" si="1570"/>
        <v>L</v>
      </c>
      <c r="BN2447" s="3" t="str">
        <f t="shared" si="1571"/>
        <v>Pass</v>
      </c>
      <c r="BO2447" s="3" t="str">
        <f t="shared" si="1572"/>
        <v>No</v>
      </c>
      <c r="BP2447" s="3" t="str">
        <f t="shared" si="1573"/>
        <v>FV&lt;$10K</v>
      </c>
      <c r="BQ2447" t="s">
        <v>6650</v>
      </c>
      <c r="BR2447" s="3" t="str">
        <f t="shared" si="1574"/>
        <v>No, &lt; $20K Lien</v>
      </c>
      <c r="BS2447" s="3" t="str">
        <f t="shared" si="1575"/>
        <v>No, Lien &lt; $20K</v>
      </c>
      <c r="BT2447" t="s">
        <v>6650</v>
      </c>
      <c r="BU2447" s="3" t="str">
        <f t="shared" si="1576"/>
        <v>No</v>
      </c>
      <c r="BV2447" s="3" t="str">
        <f t="shared" si="1577"/>
        <v>No</v>
      </c>
      <c r="BW2447" s="3">
        <f t="shared" si="1578"/>
        <v>2</v>
      </c>
      <c r="BX2447" s="3" t="str">
        <f t="shared" si="1579"/>
        <v>No</v>
      </c>
      <c r="BY2447" s="3">
        <f t="shared" si="1580"/>
        <v>82500</v>
      </c>
      <c r="BZ2447">
        <v>1</v>
      </c>
      <c r="CA2447" s="3">
        <f t="shared" si="1581"/>
        <v>82500</v>
      </c>
      <c r="CC2447" s="3">
        <f t="shared" si="1582"/>
        <v>0</v>
      </c>
      <c r="CD2447" s="3">
        <f t="shared" si="1583"/>
        <v>0</v>
      </c>
      <c r="CE2447" s="3" t="str">
        <f t="shared" si="1584"/>
        <v/>
      </c>
      <c r="CF2447" s="3" t="e">
        <f>HLOOKUP(CE2447,'Valuation Data'!$D$2:$K$5,4,FALSE)</f>
        <v>#N/A</v>
      </c>
      <c r="CG2447" s="3">
        <f t="shared" si="1585"/>
        <v>82500</v>
      </c>
      <c r="CH2447" s="3" t="str">
        <f t="shared" si="1586"/>
        <v>No</v>
      </c>
      <c r="CI2447" s="3" t="str">
        <f>VLOOKUP(R2447,'Use Codes &amp; County Type'!A:D,4,FALSE)</f>
        <v>V</v>
      </c>
      <c r="CJ2447" s="3" t="str">
        <f t="shared" si="1587"/>
        <v>Yes</v>
      </c>
      <c r="CK2447" s="3" t="str">
        <f t="shared" si="1588"/>
        <v>No</v>
      </c>
      <c r="CL2447" s="3">
        <f t="shared" si="1589"/>
        <v>0</v>
      </c>
      <c r="CM2447" s="3">
        <f t="shared" si="1590"/>
        <v>0</v>
      </c>
      <c r="CN2447" s="3">
        <f t="shared" si="1591"/>
        <v>11075.82</v>
      </c>
      <c r="CO2447" s="3">
        <f t="shared" si="1592"/>
        <v>-11075.82</v>
      </c>
      <c r="CP2447" s="3">
        <f t="shared" si="1593"/>
        <v>0.13425236363636364</v>
      </c>
      <c r="CR2447" s="3" t="str">
        <f t="shared" si="1594"/>
        <v>No</v>
      </c>
      <c r="CV2447" s="3" t="str">
        <f t="shared" si="1595"/>
        <v>Vacant, No Sales Data</v>
      </c>
      <c r="CW2447" s="3">
        <f t="shared" si="1596"/>
        <v>2446</v>
      </c>
      <c r="CX2447" s="3">
        <f t="shared" si="1597"/>
        <v>1845.97</v>
      </c>
      <c r="CY2447" s="3" t="str">
        <f t="shared" si="1598"/>
        <v>Ok</v>
      </c>
      <c r="CZ2447">
        <v>0</v>
      </c>
      <c r="DA2447">
        <v>0</v>
      </c>
    </row>
    <row r="2448" spans="1:105" x14ac:dyDescent="0.25">
      <c r="A2448">
        <v>2447</v>
      </c>
      <c r="B2448" t="s">
        <v>3</v>
      </c>
      <c r="C2448" t="s">
        <v>2556</v>
      </c>
      <c r="D2448">
        <v>9007.4699999999993</v>
      </c>
      <c r="E2448">
        <v>2017</v>
      </c>
      <c r="F2448">
        <v>9007.4699999999993</v>
      </c>
      <c r="G2448">
        <v>9007.4699999999993</v>
      </c>
      <c r="H2448" s="3">
        <f t="shared" si="1558"/>
        <v>0</v>
      </c>
      <c r="I2448">
        <v>3205</v>
      </c>
      <c r="J2448" t="s">
        <v>2736</v>
      </c>
      <c r="K2448" t="s">
        <v>2738</v>
      </c>
      <c r="L2448">
        <v>32034</v>
      </c>
      <c r="M2448" t="s">
        <v>4624</v>
      </c>
      <c r="N2448" t="s">
        <v>4761</v>
      </c>
      <c r="O2448">
        <v>-81.441104187610193</v>
      </c>
      <c r="P2448">
        <v>30.6210985963694</v>
      </c>
      <c r="Q2448" t="s">
        <v>6421</v>
      </c>
      <c r="R2448">
        <v>1</v>
      </c>
      <c r="S2448" t="s">
        <v>6539</v>
      </c>
      <c r="T2448">
        <v>1001</v>
      </c>
      <c r="U2448" t="s">
        <v>6582</v>
      </c>
      <c r="V2448">
        <v>2017</v>
      </c>
      <c r="W2448">
        <v>416398</v>
      </c>
      <c r="X2448">
        <v>2017</v>
      </c>
      <c r="Y2448">
        <v>416398</v>
      </c>
      <c r="Z2448">
        <v>8299.1</v>
      </c>
      <c r="AA2448" s="3">
        <f t="shared" si="1559"/>
        <v>0.92135749550095658</v>
      </c>
      <c r="AF2448" t="s">
        <v>6616</v>
      </c>
      <c r="AI2448" t="s">
        <v>6618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 s="3" t="str">
        <f t="shared" si="1560"/>
        <v>No</v>
      </c>
      <c r="AQ2448" s="3" t="str">
        <f t="shared" si="1561"/>
        <v>No</v>
      </c>
      <c r="AR2448" s="3" t="str">
        <f t="shared" si="1562"/>
        <v>No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1</v>
      </c>
      <c r="AY2448" t="s">
        <v>6635</v>
      </c>
      <c r="AZ2448">
        <v>0</v>
      </c>
      <c r="BA2448">
        <v>0</v>
      </c>
      <c r="BB2448" t="s">
        <v>6616</v>
      </c>
      <c r="BC2448" t="s">
        <v>6616</v>
      </c>
      <c r="BD2448" s="4" t="str">
        <f t="shared" si="1563"/>
        <v>No</v>
      </c>
      <c r="BE2448" t="s">
        <v>6640</v>
      </c>
      <c r="BF2448" s="3" t="str">
        <f t="shared" si="1564"/>
        <v>No</v>
      </c>
      <c r="BG2448" t="s">
        <v>6645</v>
      </c>
      <c r="BH2448" s="3" t="str">
        <f t="shared" si="1565"/>
        <v>3205 EVENTIDE CT</v>
      </c>
      <c r="BI2448" s="3" t="str">
        <f t="shared" si="1566"/>
        <v>Fernandina Beach</v>
      </c>
      <c r="BJ2448" s="3" t="str">
        <f t="shared" si="1567"/>
        <v>Florida</v>
      </c>
      <c r="BK2448" s="3">
        <f t="shared" si="1568"/>
        <v>32034</v>
      </c>
      <c r="BL2448" s="3" t="str">
        <f t="shared" si="1569"/>
        <v>3205 EVENTIDE CT FERNANDINA BEACH FL 32034</v>
      </c>
      <c r="BM2448" s="3" t="str">
        <f t="shared" si="1570"/>
        <v/>
      </c>
      <c r="BN2448" s="3" t="str">
        <f t="shared" si="1571"/>
        <v>Pass</v>
      </c>
      <c r="BO2448" s="3" t="str">
        <f t="shared" si="1572"/>
        <v>No</v>
      </c>
      <c r="BP2448" s="3" t="str">
        <f t="shared" si="1573"/>
        <v>FV&lt;$10K</v>
      </c>
      <c r="BQ2448" t="s">
        <v>6650</v>
      </c>
      <c r="BR2448" s="3" t="str">
        <f t="shared" si="1574"/>
        <v>No, &lt; $20K Lien</v>
      </c>
      <c r="BS2448" s="3" t="str">
        <f t="shared" si="1575"/>
        <v>No, Lien &lt; $20K</v>
      </c>
      <c r="BT2448" t="s">
        <v>6650</v>
      </c>
      <c r="BU2448" s="3" t="str">
        <f t="shared" si="1576"/>
        <v>No</v>
      </c>
      <c r="BV2448" s="3" t="str">
        <f t="shared" si="1577"/>
        <v>No</v>
      </c>
      <c r="BW2448" s="3">
        <f t="shared" si="1578"/>
        <v>0</v>
      </c>
      <c r="BX2448" s="3" t="str">
        <f t="shared" si="1579"/>
        <v>No</v>
      </c>
      <c r="BY2448" s="3">
        <f t="shared" si="1580"/>
        <v>416398</v>
      </c>
      <c r="BZ2448">
        <v>1</v>
      </c>
      <c r="CA2448" s="3">
        <f t="shared" si="1581"/>
        <v>416398</v>
      </c>
      <c r="CC2448" s="3">
        <f t="shared" si="1582"/>
        <v>0</v>
      </c>
      <c r="CD2448" s="3">
        <f t="shared" si="1583"/>
        <v>0</v>
      </c>
      <c r="CE2448" s="3" t="str">
        <f t="shared" si="1584"/>
        <v/>
      </c>
      <c r="CF2448" s="3" t="e">
        <f>HLOOKUP(CE2448,'Valuation Data'!$D$2:$K$5,4,FALSE)</f>
        <v>#N/A</v>
      </c>
      <c r="CG2448" s="3">
        <f t="shared" si="1585"/>
        <v>416398</v>
      </c>
      <c r="CH2448" s="3" t="str">
        <f t="shared" si="1586"/>
        <v>No</v>
      </c>
      <c r="CI2448" s="3" t="str">
        <f>VLOOKUP(R2448,'Use Codes &amp; County Type'!A:D,4,FALSE)</f>
        <v>S</v>
      </c>
      <c r="CJ2448" s="3" t="str">
        <f t="shared" si="1587"/>
        <v>No</v>
      </c>
      <c r="CK2448" s="3" t="str">
        <f t="shared" si="1588"/>
        <v>No</v>
      </c>
      <c r="CL2448" s="3">
        <f t="shared" si="1589"/>
        <v>0.35</v>
      </c>
      <c r="CM2448" s="3">
        <f t="shared" si="1590"/>
        <v>145739.29999999999</v>
      </c>
      <c r="CN2448" s="3">
        <f t="shared" si="1591"/>
        <v>36029.879999999997</v>
      </c>
      <c r="CO2448" s="3">
        <f t="shared" si="1592"/>
        <v>109709.41999999998</v>
      </c>
      <c r="CP2448" s="3">
        <f t="shared" si="1593"/>
        <v>8.6527504935182201E-2</v>
      </c>
      <c r="CR2448" s="3" t="str">
        <f t="shared" si="1594"/>
        <v>No</v>
      </c>
      <c r="CV2448" s="3" t="str">
        <f t="shared" si="1595"/>
        <v>*Bid</v>
      </c>
      <c r="CW2448" s="3">
        <f t="shared" si="1596"/>
        <v>2447</v>
      </c>
      <c r="CX2448" s="3">
        <f t="shared" si="1597"/>
        <v>9007.4699999999993</v>
      </c>
      <c r="CY2448" s="3" t="str">
        <f t="shared" si="1598"/>
        <v>Ok</v>
      </c>
      <c r="CZ2448">
        <v>0</v>
      </c>
      <c r="DA2448">
        <v>0</v>
      </c>
    </row>
    <row r="2449" spans="1:105" x14ac:dyDescent="0.25">
      <c r="A2449">
        <v>2448</v>
      </c>
      <c r="B2449" t="s">
        <v>3</v>
      </c>
      <c r="C2449" t="s">
        <v>2557</v>
      </c>
      <c r="D2449">
        <v>5053.16</v>
      </c>
      <c r="E2449">
        <v>2017</v>
      </c>
      <c r="F2449">
        <v>5053.16</v>
      </c>
      <c r="G2449">
        <v>5053.16</v>
      </c>
      <c r="H2449" s="3">
        <f t="shared" si="1558"/>
        <v>0</v>
      </c>
      <c r="I2449">
        <v>201</v>
      </c>
      <c r="J2449" t="s">
        <v>2736</v>
      </c>
      <c r="K2449" t="s">
        <v>2738</v>
      </c>
      <c r="L2449">
        <v>32034</v>
      </c>
      <c r="M2449" t="s">
        <v>4625</v>
      </c>
      <c r="N2449" t="s">
        <v>4761</v>
      </c>
      <c r="O2449">
        <v>-81.464736062329393</v>
      </c>
      <c r="P2449">
        <v>30.674188261434299</v>
      </c>
      <c r="Q2449" t="s">
        <v>6156</v>
      </c>
      <c r="R2449">
        <v>29</v>
      </c>
      <c r="S2449" t="s">
        <v>6576</v>
      </c>
      <c r="T2449">
        <v>2029</v>
      </c>
      <c r="U2449" t="s">
        <v>6613</v>
      </c>
      <c r="V2449">
        <v>2017</v>
      </c>
      <c r="W2449">
        <v>159495</v>
      </c>
      <c r="X2449">
        <v>2017</v>
      </c>
      <c r="Y2449">
        <v>381372</v>
      </c>
      <c r="Z2449">
        <v>4642.78</v>
      </c>
      <c r="AA2449" s="3">
        <f t="shared" si="1559"/>
        <v>0.91878745181233124</v>
      </c>
      <c r="AB2449" t="s">
        <v>6616</v>
      </c>
      <c r="AC2449" t="s">
        <v>6616</v>
      </c>
      <c r="AD2449" t="s">
        <v>6616</v>
      </c>
      <c r="AE2449" t="s">
        <v>6616</v>
      </c>
      <c r="AF2449" t="s">
        <v>6616</v>
      </c>
      <c r="AG2449" t="s">
        <v>6616</v>
      </c>
      <c r="AH2449" t="s">
        <v>6616</v>
      </c>
      <c r="AI2449" t="s">
        <v>6618</v>
      </c>
      <c r="AJ2449" t="s">
        <v>6618</v>
      </c>
      <c r="AK2449" t="s">
        <v>6618</v>
      </c>
      <c r="AL2449" t="s">
        <v>6618</v>
      </c>
      <c r="AM2449" t="s">
        <v>6618</v>
      </c>
      <c r="AN2449" t="s">
        <v>6618</v>
      </c>
      <c r="AO2449" t="s">
        <v>6618</v>
      </c>
      <c r="AP2449" s="3" t="str">
        <f t="shared" si="1560"/>
        <v>No</v>
      </c>
      <c r="AQ2449" s="3" t="str">
        <f t="shared" si="1561"/>
        <v>No</v>
      </c>
      <c r="AR2449" s="3" t="str">
        <f t="shared" si="1562"/>
        <v>No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15</v>
      </c>
      <c r="AY2449" t="s">
        <v>6635</v>
      </c>
      <c r="AZ2449" t="s">
        <v>6637</v>
      </c>
      <c r="BA2449">
        <v>1</v>
      </c>
      <c r="BB2449" t="s">
        <v>6616</v>
      </c>
      <c r="BC2449" t="s">
        <v>6616</v>
      </c>
      <c r="BD2449" s="4" t="str">
        <f t="shared" si="1563"/>
        <v>No</v>
      </c>
      <c r="BE2449" t="s">
        <v>6640</v>
      </c>
      <c r="BF2449" s="3" t="str">
        <f t="shared" si="1564"/>
        <v>No</v>
      </c>
      <c r="BG2449" t="s">
        <v>6645</v>
      </c>
      <c r="BH2449" s="3" t="str">
        <f t="shared" si="1565"/>
        <v>201 FRONT ST N</v>
      </c>
      <c r="BI2449" s="3" t="str">
        <f t="shared" si="1566"/>
        <v>Fernandina Beach</v>
      </c>
      <c r="BJ2449" s="3" t="str">
        <f t="shared" si="1567"/>
        <v>Florida</v>
      </c>
      <c r="BK2449" s="3">
        <f t="shared" si="1568"/>
        <v>32034</v>
      </c>
      <c r="BL2449" s="3" t="str">
        <f t="shared" si="1569"/>
        <v>201 FRONT ST N FERNANDINA BEACH FL 32034</v>
      </c>
      <c r="BM2449" s="3" t="str">
        <f t="shared" si="1570"/>
        <v/>
      </c>
      <c r="BN2449" s="3" t="str">
        <f t="shared" si="1571"/>
        <v>Pass</v>
      </c>
      <c r="BO2449" s="3" t="str">
        <f t="shared" si="1572"/>
        <v>No</v>
      </c>
      <c r="BP2449" s="3" t="str">
        <f t="shared" si="1573"/>
        <v>FV&lt;$10K</v>
      </c>
      <c r="BQ2449" t="s">
        <v>6650</v>
      </c>
      <c r="BR2449" s="3" t="str">
        <f t="shared" si="1574"/>
        <v>No, &lt; $20K Lien</v>
      </c>
      <c r="BS2449" s="3" t="str">
        <f t="shared" si="1575"/>
        <v>No, Lien &lt; $20K</v>
      </c>
      <c r="BT2449" t="s">
        <v>6650</v>
      </c>
      <c r="BU2449" s="3" t="str">
        <f t="shared" si="1576"/>
        <v>No</v>
      </c>
      <c r="BV2449" s="3" t="str">
        <f t="shared" si="1577"/>
        <v>No</v>
      </c>
      <c r="BW2449" s="3">
        <f t="shared" si="1578"/>
        <v>1</v>
      </c>
      <c r="BX2449" s="3" t="str">
        <f t="shared" si="1579"/>
        <v>No</v>
      </c>
      <c r="BY2449" s="3">
        <f t="shared" si="1580"/>
        <v>159495</v>
      </c>
      <c r="BZ2449">
        <v>1</v>
      </c>
      <c r="CA2449" s="3">
        <f t="shared" si="1581"/>
        <v>159495</v>
      </c>
      <c r="CC2449" s="3">
        <f t="shared" si="1582"/>
        <v>0</v>
      </c>
      <c r="CD2449" s="3">
        <f t="shared" si="1583"/>
        <v>0</v>
      </c>
      <c r="CE2449" s="3" t="str">
        <f t="shared" si="1584"/>
        <v/>
      </c>
      <c r="CF2449" s="3" t="e">
        <f>HLOOKUP(CE2449,'Valuation Data'!$D$2:$K$5,4,FALSE)</f>
        <v>#N/A</v>
      </c>
      <c r="CG2449" s="3">
        <f t="shared" si="1585"/>
        <v>159495</v>
      </c>
      <c r="CH2449" s="3" t="str">
        <f t="shared" si="1586"/>
        <v>No</v>
      </c>
      <c r="CI2449" s="3" t="str">
        <f>VLOOKUP(R2449,'Use Codes &amp; County Type'!A:D,4,FALSE)</f>
        <v>C</v>
      </c>
      <c r="CJ2449" s="3" t="str">
        <f t="shared" si="1587"/>
        <v>No</v>
      </c>
      <c r="CK2449" s="3" t="str">
        <f t="shared" si="1588"/>
        <v>No</v>
      </c>
      <c r="CL2449" s="3">
        <f t="shared" si="1589"/>
        <v>0.3</v>
      </c>
      <c r="CM2449" s="3">
        <f t="shared" si="1590"/>
        <v>47848.5</v>
      </c>
      <c r="CN2449" s="3">
        <f t="shared" si="1591"/>
        <v>25265.8</v>
      </c>
      <c r="CO2449" s="3">
        <f t="shared" si="1592"/>
        <v>22582.7</v>
      </c>
      <c r="CP2449" s="3">
        <f t="shared" si="1593"/>
        <v>0.1584112354619267</v>
      </c>
      <c r="CR2449" s="3" t="str">
        <f t="shared" si="1594"/>
        <v>No</v>
      </c>
      <c r="CV2449" s="3" t="str">
        <f t="shared" si="1595"/>
        <v>*Bid</v>
      </c>
      <c r="CW2449" s="3">
        <f t="shared" si="1596"/>
        <v>2448</v>
      </c>
      <c r="CX2449" s="3">
        <f t="shared" si="1597"/>
        <v>5053.16</v>
      </c>
      <c r="CY2449" s="3" t="str">
        <f t="shared" si="1598"/>
        <v>Ok</v>
      </c>
      <c r="CZ2449">
        <v>0</v>
      </c>
      <c r="DA2449">
        <v>0</v>
      </c>
    </row>
    <row r="2450" spans="1:105" x14ac:dyDescent="0.25">
      <c r="A2450">
        <v>2449</v>
      </c>
      <c r="B2450" t="s">
        <v>3</v>
      </c>
      <c r="C2450" t="s">
        <v>2558</v>
      </c>
      <c r="D2450">
        <v>2769.98</v>
      </c>
      <c r="E2450">
        <v>2017</v>
      </c>
      <c r="F2450">
        <v>2769.98</v>
      </c>
      <c r="G2450">
        <v>2769.98</v>
      </c>
      <c r="H2450" s="3">
        <f t="shared" si="1558"/>
        <v>0</v>
      </c>
      <c r="I2450">
        <v>348</v>
      </c>
      <c r="J2450" t="s">
        <v>2736</v>
      </c>
      <c r="K2450" t="s">
        <v>2738</v>
      </c>
      <c r="L2450">
        <v>32034</v>
      </c>
      <c r="M2450" t="s">
        <v>4626</v>
      </c>
      <c r="N2450" t="s">
        <v>4761</v>
      </c>
      <c r="O2450">
        <v>-81.431859315653298</v>
      </c>
      <c r="P2450">
        <v>30.662765204692999</v>
      </c>
      <c r="Q2450" t="s">
        <v>6422</v>
      </c>
      <c r="R2450">
        <v>1</v>
      </c>
      <c r="S2450" t="s">
        <v>6539</v>
      </c>
      <c r="T2450">
        <v>1001</v>
      </c>
      <c r="U2450" t="s">
        <v>6582</v>
      </c>
      <c r="V2450">
        <v>2017</v>
      </c>
      <c r="W2450">
        <v>168747</v>
      </c>
      <c r="X2450">
        <v>2017</v>
      </c>
      <c r="Y2450">
        <v>378616</v>
      </c>
      <c r="Z2450">
        <v>2531.65</v>
      </c>
      <c r="AA2450" s="3">
        <f t="shared" si="1559"/>
        <v>0.9139596675788273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 s="3" t="str">
        <f t="shared" si="1560"/>
        <v>No</v>
      </c>
      <c r="AQ2450" s="3" t="str">
        <f t="shared" si="1561"/>
        <v>No</v>
      </c>
      <c r="AR2450" s="3" t="str">
        <f t="shared" si="1562"/>
        <v>No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 t="s">
        <v>6634</v>
      </c>
      <c r="AZ2450">
        <v>0</v>
      </c>
      <c r="BA2450">
        <v>0</v>
      </c>
      <c r="BB2450" t="s">
        <v>6617</v>
      </c>
      <c r="BC2450">
        <v>0</v>
      </c>
      <c r="BD2450" s="4" t="str">
        <f t="shared" si="1563"/>
        <v>No</v>
      </c>
      <c r="BE2450" t="s">
        <v>6640</v>
      </c>
      <c r="BF2450" s="3" t="str">
        <f t="shared" si="1564"/>
        <v>No</v>
      </c>
      <c r="BG2450" t="s">
        <v>6645</v>
      </c>
      <c r="BH2450" s="3" t="str">
        <f t="shared" si="1565"/>
        <v>348 FLETCHER AVE S B</v>
      </c>
      <c r="BI2450" s="3" t="str">
        <f t="shared" si="1566"/>
        <v>Fernandina Beach</v>
      </c>
      <c r="BJ2450" s="3" t="str">
        <f t="shared" si="1567"/>
        <v>Florida</v>
      </c>
      <c r="BK2450" s="3">
        <f t="shared" si="1568"/>
        <v>32034</v>
      </c>
      <c r="BL2450" s="3" t="str">
        <f t="shared" si="1569"/>
        <v>348 FLETCHER AVE S B FERNANDINA BEACH FL 32034</v>
      </c>
      <c r="BM2450" s="3" t="str">
        <f t="shared" si="1570"/>
        <v/>
      </c>
      <c r="BN2450" s="3" t="str">
        <f t="shared" si="1571"/>
        <v>Pass</v>
      </c>
      <c r="BO2450" s="3" t="str">
        <f t="shared" si="1572"/>
        <v>No</v>
      </c>
      <c r="BP2450" s="3" t="str">
        <f t="shared" si="1573"/>
        <v>FV&lt;$10K</v>
      </c>
      <c r="BQ2450" t="s">
        <v>6650</v>
      </c>
      <c r="BR2450" s="3" t="str">
        <f t="shared" si="1574"/>
        <v>No, &lt; $20K Lien</v>
      </c>
      <c r="BS2450" s="3" t="str">
        <f t="shared" si="1575"/>
        <v>No, Lien &lt; $20K</v>
      </c>
      <c r="BT2450" t="s">
        <v>6650</v>
      </c>
      <c r="BU2450" s="3" t="str">
        <f t="shared" si="1576"/>
        <v>No</v>
      </c>
      <c r="BV2450" s="3" t="str">
        <f t="shared" si="1577"/>
        <v>No</v>
      </c>
      <c r="BW2450" s="3">
        <f t="shared" si="1578"/>
        <v>0</v>
      </c>
      <c r="BX2450" s="3" t="str">
        <f t="shared" si="1579"/>
        <v>No</v>
      </c>
      <c r="BY2450" s="3">
        <f t="shared" si="1580"/>
        <v>168747</v>
      </c>
      <c r="BZ2450">
        <v>1</v>
      </c>
      <c r="CA2450" s="3">
        <f t="shared" si="1581"/>
        <v>168747</v>
      </c>
      <c r="CC2450" s="3">
        <f t="shared" si="1582"/>
        <v>0</v>
      </c>
      <c r="CD2450" s="3">
        <f t="shared" si="1583"/>
        <v>0</v>
      </c>
      <c r="CE2450" s="3" t="str">
        <f t="shared" si="1584"/>
        <v/>
      </c>
      <c r="CF2450" s="3" t="e">
        <f>HLOOKUP(CE2450,'Valuation Data'!$D$2:$K$5,4,FALSE)</f>
        <v>#N/A</v>
      </c>
      <c r="CG2450" s="3">
        <f t="shared" si="1585"/>
        <v>168747</v>
      </c>
      <c r="CH2450" s="3" t="str">
        <f t="shared" si="1586"/>
        <v>No</v>
      </c>
      <c r="CI2450" s="3" t="str">
        <f>VLOOKUP(R2450,'Use Codes &amp; County Type'!A:D,4,FALSE)</f>
        <v>S</v>
      </c>
      <c r="CJ2450" s="3" t="str">
        <f t="shared" si="1587"/>
        <v>No</v>
      </c>
      <c r="CK2450" s="3" t="str">
        <f t="shared" si="1588"/>
        <v>Yes</v>
      </c>
      <c r="CL2450" s="3">
        <f t="shared" si="1589"/>
        <v>0.67</v>
      </c>
      <c r="CM2450" s="3">
        <f t="shared" si="1590"/>
        <v>113060.49</v>
      </c>
      <c r="CN2450" s="3">
        <f t="shared" si="1591"/>
        <v>11079.92</v>
      </c>
      <c r="CO2450" s="3">
        <f t="shared" si="1592"/>
        <v>101980.57</v>
      </c>
      <c r="CP2450" s="3">
        <f t="shared" si="1593"/>
        <v>6.5659952473229158E-2</v>
      </c>
      <c r="CR2450" s="3" t="str">
        <f t="shared" si="1594"/>
        <v>No</v>
      </c>
      <c r="CV2450" s="3" t="str">
        <f t="shared" si="1595"/>
        <v>*Bid</v>
      </c>
      <c r="CW2450" s="3">
        <f t="shared" si="1596"/>
        <v>2449</v>
      </c>
      <c r="CX2450" s="3">
        <f t="shared" si="1597"/>
        <v>2769.98</v>
      </c>
      <c r="CY2450" s="3" t="str">
        <f t="shared" si="1598"/>
        <v>Ok</v>
      </c>
      <c r="CZ2450">
        <v>0</v>
      </c>
      <c r="DA2450">
        <v>0</v>
      </c>
    </row>
    <row r="2451" spans="1:105" x14ac:dyDescent="0.25">
      <c r="A2451">
        <v>2450</v>
      </c>
      <c r="B2451" t="s">
        <v>3</v>
      </c>
      <c r="C2451" t="s">
        <v>2559</v>
      </c>
      <c r="D2451">
        <v>11117.75</v>
      </c>
      <c r="E2451">
        <v>2017</v>
      </c>
      <c r="F2451">
        <v>11117.75</v>
      </c>
      <c r="G2451">
        <v>11117.75</v>
      </c>
      <c r="H2451" s="3">
        <f t="shared" si="1558"/>
        <v>0</v>
      </c>
      <c r="I2451">
        <v>101</v>
      </c>
      <c r="J2451" t="s">
        <v>2736</v>
      </c>
      <c r="K2451" t="s">
        <v>2738</v>
      </c>
      <c r="L2451">
        <v>32034</v>
      </c>
      <c r="M2451" t="s">
        <v>4627</v>
      </c>
      <c r="N2451" t="s">
        <v>4761</v>
      </c>
      <c r="O2451">
        <v>-81.464578681293403</v>
      </c>
      <c r="P2451">
        <v>30.671626759941301</v>
      </c>
      <c r="Q2451" t="s">
        <v>6423</v>
      </c>
      <c r="R2451">
        <v>21</v>
      </c>
      <c r="S2451" t="s">
        <v>6572</v>
      </c>
      <c r="T2451">
        <v>2012</v>
      </c>
      <c r="U2451" t="s">
        <v>6608</v>
      </c>
      <c r="V2451">
        <v>2017</v>
      </c>
      <c r="W2451">
        <v>609202</v>
      </c>
      <c r="X2451">
        <v>2017</v>
      </c>
      <c r="Y2451">
        <v>609202</v>
      </c>
      <c r="Z2451">
        <v>10250.35</v>
      </c>
      <c r="AA2451" s="3">
        <f t="shared" si="1559"/>
        <v>0.92198061658159258</v>
      </c>
      <c r="AB2451" t="s">
        <v>6616</v>
      </c>
      <c r="AC2451" t="s">
        <v>6616</v>
      </c>
      <c r="AD2451" t="s">
        <v>6616</v>
      </c>
      <c r="AE2451" t="s">
        <v>6616</v>
      </c>
      <c r="AF2451" t="s">
        <v>6616</v>
      </c>
      <c r="AG2451" t="s">
        <v>6616</v>
      </c>
      <c r="AH2451" t="s">
        <v>6616</v>
      </c>
      <c r="AI2451" t="s">
        <v>6618</v>
      </c>
      <c r="AJ2451" t="s">
        <v>6618</v>
      </c>
      <c r="AK2451" t="s">
        <v>6618</v>
      </c>
      <c r="AL2451" t="s">
        <v>6618</v>
      </c>
      <c r="AM2451" t="s">
        <v>6618</v>
      </c>
      <c r="AN2451" t="s">
        <v>6618</v>
      </c>
      <c r="AO2451" t="s">
        <v>6618</v>
      </c>
      <c r="AP2451" s="3" t="str">
        <f t="shared" si="1560"/>
        <v>No</v>
      </c>
      <c r="AQ2451" s="3" t="str">
        <f t="shared" si="1561"/>
        <v>No</v>
      </c>
      <c r="AR2451" s="3" t="str">
        <f t="shared" si="1562"/>
        <v>No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75</v>
      </c>
      <c r="AY2451" t="s">
        <v>6635</v>
      </c>
      <c r="AZ2451" t="s">
        <v>6637</v>
      </c>
      <c r="BA2451">
        <v>1</v>
      </c>
      <c r="BB2451" t="s">
        <v>6616</v>
      </c>
      <c r="BC2451" t="s">
        <v>6616</v>
      </c>
      <c r="BD2451" s="4" t="str">
        <f t="shared" si="1563"/>
        <v>No</v>
      </c>
      <c r="BE2451" t="s">
        <v>6640</v>
      </c>
      <c r="BF2451" s="3" t="str">
        <f t="shared" si="1564"/>
        <v>No</v>
      </c>
      <c r="BG2451" t="s">
        <v>6645</v>
      </c>
      <c r="BH2451" s="3" t="str">
        <f t="shared" si="1565"/>
        <v>101 CENTRE ST</v>
      </c>
      <c r="BI2451" s="3" t="str">
        <f t="shared" si="1566"/>
        <v>Fernandina Beach</v>
      </c>
      <c r="BJ2451" s="3" t="str">
        <f t="shared" si="1567"/>
        <v>Florida</v>
      </c>
      <c r="BK2451" s="3">
        <f t="shared" si="1568"/>
        <v>32034</v>
      </c>
      <c r="BL2451" s="3" t="str">
        <f t="shared" si="1569"/>
        <v>101 CENTRE ST FERNANDINA BEACH FL 32034</v>
      </c>
      <c r="BM2451" s="3" t="str">
        <f t="shared" si="1570"/>
        <v/>
      </c>
      <c r="BN2451" s="3" t="str">
        <f t="shared" si="1571"/>
        <v>Pass</v>
      </c>
      <c r="BO2451" s="3" t="str">
        <f t="shared" si="1572"/>
        <v>No</v>
      </c>
      <c r="BP2451" s="3" t="str">
        <f t="shared" si="1573"/>
        <v>Pass</v>
      </c>
      <c r="BQ2451" t="s">
        <v>6650</v>
      </c>
      <c r="BR2451" s="3" t="str">
        <f t="shared" si="1574"/>
        <v>No, &lt; $20K Lien</v>
      </c>
      <c r="BS2451" s="3" t="str">
        <f t="shared" si="1575"/>
        <v>No, Lien &lt; $20K</v>
      </c>
      <c r="BT2451" t="s">
        <v>6650</v>
      </c>
      <c r="BU2451" s="3" t="str">
        <f t="shared" si="1576"/>
        <v>No</v>
      </c>
      <c r="BV2451" s="3" t="str">
        <f t="shared" si="1577"/>
        <v>No</v>
      </c>
      <c r="BW2451" s="3">
        <f t="shared" si="1578"/>
        <v>1</v>
      </c>
      <c r="BX2451" s="3" t="str">
        <f t="shared" si="1579"/>
        <v>No</v>
      </c>
      <c r="BY2451" s="3">
        <f t="shared" si="1580"/>
        <v>609202</v>
      </c>
      <c r="BZ2451">
        <v>1</v>
      </c>
      <c r="CA2451" s="3">
        <f t="shared" si="1581"/>
        <v>609202</v>
      </c>
      <c r="CC2451" s="3">
        <f t="shared" si="1582"/>
        <v>0</v>
      </c>
      <c r="CD2451" s="3">
        <f t="shared" si="1583"/>
        <v>0</v>
      </c>
      <c r="CE2451" s="3" t="str">
        <f t="shared" si="1584"/>
        <v/>
      </c>
      <c r="CF2451" s="3" t="e">
        <f>HLOOKUP(CE2451,'Valuation Data'!$D$2:$K$5,4,FALSE)</f>
        <v>#N/A</v>
      </c>
      <c r="CG2451" s="3">
        <f t="shared" si="1585"/>
        <v>609202</v>
      </c>
      <c r="CH2451" s="3" t="str">
        <f t="shared" si="1586"/>
        <v>No</v>
      </c>
      <c r="CI2451" s="3" t="str">
        <f>VLOOKUP(R2451,'Use Codes &amp; County Type'!A:D,4,FALSE)</f>
        <v>C</v>
      </c>
      <c r="CJ2451" s="3" t="str">
        <f t="shared" si="1587"/>
        <v>No</v>
      </c>
      <c r="CK2451" s="3" t="str">
        <f t="shared" si="1588"/>
        <v>No</v>
      </c>
      <c r="CL2451" s="3">
        <f t="shared" si="1589"/>
        <v>0.3</v>
      </c>
      <c r="CM2451" s="3">
        <f t="shared" si="1590"/>
        <v>182760.6</v>
      </c>
      <c r="CN2451" s="3">
        <f t="shared" si="1591"/>
        <v>55588.75</v>
      </c>
      <c r="CO2451" s="3">
        <f t="shared" si="1592"/>
        <v>127171.85</v>
      </c>
      <c r="CP2451" s="3">
        <f t="shared" si="1593"/>
        <v>9.1248469309030508E-2</v>
      </c>
      <c r="CR2451" s="3" t="str">
        <f t="shared" si="1594"/>
        <v>No</v>
      </c>
      <c r="CV2451" s="3" t="str">
        <f t="shared" si="1595"/>
        <v>*Bid</v>
      </c>
      <c r="CW2451" s="3">
        <f t="shared" si="1596"/>
        <v>2450</v>
      </c>
      <c r="CX2451" s="3">
        <f t="shared" si="1597"/>
        <v>11117.75</v>
      </c>
      <c r="CY2451" s="3" t="str">
        <f t="shared" si="1598"/>
        <v>Ok</v>
      </c>
      <c r="CZ2451">
        <v>0</v>
      </c>
      <c r="DA2451">
        <v>0</v>
      </c>
    </row>
    <row r="2452" spans="1:105" x14ac:dyDescent="0.25">
      <c r="A2452">
        <v>2451</v>
      </c>
      <c r="B2452" t="s">
        <v>3</v>
      </c>
      <c r="C2452" t="s">
        <v>2560</v>
      </c>
      <c r="D2452">
        <v>895.43</v>
      </c>
      <c r="E2452">
        <v>2017</v>
      </c>
      <c r="F2452">
        <v>895.43</v>
      </c>
      <c r="G2452">
        <v>895.43</v>
      </c>
      <c r="H2452" s="3">
        <f t="shared" si="1558"/>
        <v>0</v>
      </c>
      <c r="J2452" t="s">
        <v>2736</v>
      </c>
      <c r="K2452" t="s">
        <v>2738</v>
      </c>
      <c r="L2452">
        <v>32034</v>
      </c>
      <c r="M2452" t="s">
        <v>4628</v>
      </c>
      <c r="N2452" t="s">
        <v>4761</v>
      </c>
      <c r="O2452">
        <v>-81.463156586238597</v>
      </c>
      <c r="P2452">
        <v>30.674258390683299</v>
      </c>
      <c r="Q2452" t="s">
        <v>6156</v>
      </c>
      <c r="R2452">
        <v>40</v>
      </c>
      <c r="S2452" t="s">
        <v>6560</v>
      </c>
      <c r="T2452">
        <v>8003</v>
      </c>
      <c r="U2452" t="s">
        <v>6597</v>
      </c>
      <c r="V2452">
        <v>2017</v>
      </c>
      <c r="W2452">
        <v>40057</v>
      </c>
      <c r="X2452">
        <v>2017</v>
      </c>
      <c r="Y2452">
        <v>40057</v>
      </c>
      <c r="Z2452">
        <v>798.36</v>
      </c>
      <c r="AA2452" s="3">
        <f t="shared" si="1559"/>
        <v>0.89159398277922342</v>
      </c>
      <c r="AB2452" t="s">
        <v>6616</v>
      </c>
      <c r="AC2452" t="s">
        <v>6616</v>
      </c>
      <c r="AD2452" t="s">
        <v>6616</v>
      </c>
      <c r="AE2452" t="s">
        <v>6616</v>
      </c>
      <c r="AF2452" t="s">
        <v>6616</v>
      </c>
      <c r="AG2452" t="s">
        <v>6616</v>
      </c>
      <c r="AH2452" t="s">
        <v>6616</v>
      </c>
      <c r="AI2452" t="s">
        <v>6618</v>
      </c>
      <c r="AJ2452" t="s">
        <v>6618</v>
      </c>
      <c r="AK2452" t="s">
        <v>6618</v>
      </c>
      <c r="AL2452" t="s">
        <v>6618</v>
      </c>
      <c r="AM2452" t="s">
        <v>6618</v>
      </c>
      <c r="AN2452" t="s">
        <v>6618</v>
      </c>
      <c r="AO2452" t="s">
        <v>6618</v>
      </c>
      <c r="AP2452" s="3" t="str">
        <f t="shared" si="1560"/>
        <v>No</v>
      </c>
      <c r="AQ2452" s="3" t="str">
        <f t="shared" si="1561"/>
        <v>No</v>
      </c>
      <c r="AR2452" s="3" t="str">
        <f t="shared" si="1562"/>
        <v>No</v>
      </c>
      <c r="AS2452">
        <v>0</v>
      </c>
      <c r="AT2452">
        <v>0</v>
      </c>
      <c r="AU2452">
        <v>32000</v>
      </c>
      <c r="AV2452">
        <v>0</v>
      </c>
      <c r="AW2452">
        <v>0</v>
      </c>
      <c r="AX2452">
        <v>5</v>
      </c>
      <c r="AY2452" t="s">
        <v>6635</v>
      </c>
      <c r="AZ2452" t="s">
        <v>6638</v>
      </c>
      <c r="BA2452">
        <v>1</v>
      </c>
      <c r="BB2452" t="s">
        <v>6616</v>
      </c>
      <c r="BC2452" t="s">
        <v>6616</v>
      </c>
      <c r="BD2452" s="4" t="str">
        <f t="shared" si="1563"/>
        <v>No</v>
      </c>
      <c r="BE2452" t="s">
        <v>6640</v>
      </c>
      <c r="BF2452" s="3" t="str">
        <f t="shared" si="1564"/>
        <v>No</v>
      </c>
      <c r="BG2452" t="s">
        <v>6645</v>
      </c>
      <c r="BH2452" s="3" t="str">
        <f t="shared" si="1565"/>
        <v>N 2ND ST</v>
      </c>
      <c r="BI2452" s="3" t="str">
        <f t="shared" si="1566"/>
        <v>Fernandina Beach</v>
      </c>
      <c r="BJ2452" s="3" t="str">
        <f t="shared" si="1567"/>
        <v>Florida</v>
      </c>
      <c r="BK2452" s="3">
        <f t="shared" si="1568"/>
        <v>32034</v>
      </c>
      <c r="BL2452" s="3" t="str">
        <f t="shared" si="1569"/>
        <v>N 2ND ST FERNANDINA BEACH FL 32034</v>
      </c>
      <c r="BM2452" s="3" t="str">
        <f t="shared" si="1570"/>
        <v>L</v>
      </c>
      <c r="BN2452" s="3" t="str">
        <f t="shared" si="1571"/>
        <v>Pass</v>
      </c>
      <c r="BO2452" s="3" t="str">
        <f t="shared" si="1572"/>
        <v>No</v>
      </c>
      <c r="BP2452" s="3" t="str">
        <f t="shared" si="1573"/>
        <v>FV&lt;$10K</v>
      </c>
      <c r="BQ2452" t="s">
        <v>6650</v>
      </c>
      <c r="BR2452" s="3" t="str">
        <f t="shared" si="1574"/>
        <v>No, &lt; $20K Lien</v>
      </c>
      <c r="BS2452" s="3" t="str">
        <f t="shared" si="1575"/>
        <v>No, Lien &lt; $20K</v>
      </c>
      <c r="BT2452" t="s">
        <v>6650</v>
      </c>
      <c r="BU2452" s="3" t="str">
        <f t="shared" si="1576"/>
        <v>No</v>
      </c>
      <c r="BV2452" s="3" t="str">
        <f t="shared" si="1577"/>
        <v>No</v>
      </c>
      <c r="BW2452" s="3">
        <f t="shared" si="1578"/>
        <v>1</v>
      </c>
      <c r="BX2452" s="3" t="str">
        <f t="shared" si="1579"/>
        <v>No</v>
      </c>
      <c r="BY2452" s="3">
        <f t="shared" si="1580"/>
        <v>40057</v>
      </c>
      <c r="BZ2452">
        <v>1</v>
      </c>
      <c r="CA2452" s="3">
        <f t="shared" si="1581"/>
        <v>40057</v>
      </c>
      <c r="CC2452" s="3">
        <f t="shared" si="1582"/>
        <v>0</v>
      </c>
      <c r="CD2452" s="3">
        <f t="shared" si="1583"/>
        <v>0</v>
      </c>
      <c r="CE2452" s="3" t="str">
        <f t="shared" si="1584"/>
        <v/>
      </c>
      <c r="CF2452" s="3" t="e">
        <f>HLOOKUP(CE2452,'Valuation Data'!$D$2:$K$5,4,FALSE)</f>
        <v>#N/A</v>
      </c>
      <c r="CG2452" s="3">
        <f t="shared" si="1585"/>
        <v>40057</v>
      </c>
      <c r="CH2452" s="3" t="str">
        <f t="shared" si="1586"/>
        <v>No</v>
      </c>
      <c r="CI2452" s="3" t="str">
        <f>VLOOKUP(R2452,'Use Codes &amp; County Type'!A:D,4,FALSE)</f>
        <v>V</v>
      </c>
      <c r="CJ2452" s="3" t="str">
        <f t="shared" si="1587"/>
        <v>Yes</v>
      </c>
      <c r="CK2452" s="3" t="str">
        <f t="shared" si="1588"/>
        <v>No</v>
      </c>
      <c r="CL2452" s="3">
        <f t="shared" si="1589"/>
        <v>0</v>
      </c>
      <c r="CM2452" s="3">
        <f t="shared" si="1590"/>
        <v>0</v>
      </c>
      <c r="CN2452" s="3">
        <f t="shared" si="1591"/>
        <v>4477.1499999999996</v>
      </c>
      <c r="CO2452" s="3">
        <f t="shared" si="1592"/>
        <v>-4477.1499999999996</v>
      </c>
      <c r="CP2452" s="3">
        <f t="shared" si="1593"/>
        <v>0.11176947849314725</v>
      </c>
      <c r="CR2452" s="3" t="str">
        <f t="shared" si="1594"/>
        <v>No</v>
      </c>
      <c r="CV2452" s="3" t="str">
        <f t="shared" si="1595"/>
        <v>Vacant, No Sales Data</v>
      </c>
      <c r="CW2452" s="3">
        <f t="shared" si="1596"/>
        <v>2451</v>
      </c>
      <c r="CX2452" s="3">
        <f t="shared" si="1597"/>
        <v>895.43</v>
      </c>
      <c r="CY2452" s="3" t="str">
        <f t="shared" si="1598"/>
        <v>Ok</v>
      </c>
      <c r="CZ2452">
        <v>0</v>
      </c>
      <c r="DA2452">
        <v>0</v>
      </c>
    </row>
    <row r="2453" spans="1:105" x14ac:dyDescent="0.25">
      <c r="A2453">
        <v>2452</v>
      </c>
      <c r="B2453" t="s">
        <v>3</v>
      </c>
      <c r="C2453" t="s">
        <v>2561</v>
      </c>
      <c r="D2453">
        <v>3203.75</v>
      </c>
      <c r="E2453">
        <v>2017</v>
      </c>
      <c r="F2453">
        <v>3203.75</v>
      </c>
      <c r="G2453">
        <v>3203.75</v>
      </c>
      <c r="H2453" s="3">
        <f t="shared" si="1558"/>
        <v>0</v>
      </c>
      <c r="I2453">
        <v>211</v>
      </c>
      <c r="J2453" t="s">
        <v>2736</v>
      </c>
      <c r="K2453" t="s">
        <v>2738</v>
      </c>
      <c r="L2453">
        <v>32034</v>
      </c>
      <c r="M2453" t="s">
        <v>4629</v>
      </c>
      <c r="N2453" t="s">
        <v>4761</v>
      </c>
      <c r="O2453">
        <v>-81.463056553276502</v>
      </c>
      <c r="P2453">
        <v>30.674013733525001</v>
      </c>
      <c r="Q2453" t="s">
        <v>6424</v>
      </c>
      <c r="R2453">
        <v>1</v>
      </c>
      <c r="S2453" t="s">
        <v>6539</v>
      </c>
      <c r="T2453">
        <v>1001</v>
      </c>
      <c r="U2453" t="s">
        <v>6582</v>
      </c>
      <c r="V2453">
        <v>2017</v>
      </c>
      <c r="W2453">
        <v>172146</v>
      </c>
      <c r="X2453">
        <v>2017</v>
      </c>
      <c r="Y2453">
        <v>180514</v>
      </c>
      <c r="Z2453">
        <v>2932.73</v>
      </c>
      <c r="AA2453" s="3">
        <f t="shared" si="1559"/>
        <v>0.91540538431525553</v>
      </c>
      <c r="AB2453" t="s">
        <v>6616</v>
      </c>
      <c r="AC2453" t="s">
        <v>6616</v>
      </c>
      <c r="AD2453" t="s">
        <v>6616</v>
      </c>
      <c r="AE2453" t="s">
        <v>6616</v>
      </c>
      <c r="AI2453" t="s">
        <v>6618</v>
      </c>
      <c r="AJ2453" t="s">
        <v>6618</v>
      </c>
      <c r="AK2453" t="s">
        <v>6618</v>
      </c>
      <c r="AL2453" t="s">
        <v>6618</v>
      </c>
      <c r="AM2453" t="s">
        <v>6618</v>
      </c>
      <c r="AN2453" t="s">
        <v>6618</v>
      </c>
      <c r="AO2453" t="s">
        <v>6618</v>
      </c>
      <c r="AP2453" s="3" t="str">
        <f t="shared" si="1560"/>
        <v>No</v>
      </c>
      <c r="AQ2453" s="3" t="str">
        <f t="shared" si="1561"/>
        <v>No</v>
      </c>
      <c r="AR2453" s="3" t="str">
        <f t="shared" si="1562"/>
        <v>No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2</v>
      </c>
      <c r="AY2453" t="s">
        <v>6635</v>
      </c>
      <c r="AZ2453" t="s">
        <v>6638</v>
      </c>
      <c r="BA2453">
        <v>0</v>
      </c>
      <c r="BB2453" t="s">
        <v>6617</v>
      </c>
      <c r="BC2453" t="s">
        <v>6616</v>
      </c>
      <c r="BD2453" s="4" t="str">
        <f t="shared" si="1563"/>
        <v>No</v>
      </c>
      <c r="BE2453" t="s">
        <v>6640</v>
      </c>
      <c r="BF2453" s="3" t="str">
        <f t="shared" si="1564"/>
        <v>No</v>
      </c>
      <c r="BG2453" t="s">
        <v>6645</v>
      </c>
      <c r="BH2453" s="3" t="str">
        <f t="shared" si="1565"/>
        <v>211 BROOME ST</v>
      </c>
      <c r="BI2453" s="3" t="str">
        <f t="shared" si="1566"/>
        <v>Fernandina Beach</v>
      </c>
      <c r="BJ2453" s="3" t="str">
        <f t="shared" si="1567"/>
        <v>Florida</v>
      </c>
      <c r="BK2453" s="3">
        <f t="shared" si="1568"/>
        <v>32034</v>
      </c>
      <c r="BL2453" s="3" t="str">
        <f t="shared" si="1569"/>
        <v>211 BROOME ST FERNANDINA BEACH FL 32034</v>
      </c>
      <c r="BM2453" s="3" t="str">
        <f t="shared" si="1570"/>
        <v/>
      </c>
      <c r="BN2453" s="3" t="str">
        <f t="shared" si="1571"/>
        <v>Pass</v>
      </c>
      <c r="BO2453" s="3" t="str">
        <f t="shared" si="1572"/>
        <v>No</v>
      </c>
      <c r="BP2453" s="3" t="str">
        <f t="shared" si="1573"/>
        <v>FV&lt;$10K</v>
      </c>
      <c r="BQ2453" t="s">
        <v>6650</v>
      </c>
      <c r="BR2453" s="3" t="str">
        <f t="shared" si="1574"/>
        <v>No, &lt; $20K Lien</v>
      </c>
      <c r="BS2453" s="3" t="str">
        <f t="shared" si="1575"/>
        <v>No, Lien &lt; $20K</v>
      </c>
      <c r="BT2453" t="s">
        <v>6650</v>
      </c>
      <c r="BU2453" s="3" t="str">
        <f t="shared" si="1576"/>
        <v>No</v>
      </c>
      <c r="BV2453" s="3" t="str">
        <f t="shared" si="1577"/>
        <v>No</v>
      </c>
      <c r="BW2453" s="3">
        <f t="shared" si="1578"/>
        <v>0</v>
      </c>
      <c r="BX2453" s="3" t="str">
        <f t="shared" si="1579"/>
        <v>No</v>
      </c>
      <c r="BY2453" s="3">
        <f t="shared" si="1580"/>
        <v>172146</v>
      </c>
      <c r="BZ2453">
        <v>1</v>
      </c>
      <c r="CA2453" s="3">
        <f t="shared" si="1581"/>
        <v>172146</v>
      </c>
      <c r="CC2453" s="3">
        <f t="shared" si="1582"/>
        <v>0</v>
      </c>
      <c r="CD2453" s="3">
        <f t="shared" si="1583"/>
        <v>0</v>
      </c>
      <c r="CE2453" s="3" t="str">
        <f t="shared" si="1584"/>
        <v/>
      </c>
      <c r="CF2453" s="3" t="e">
        <f>HLOOKUP(CE2453,'Valuation Data'!$D$2:$K$5,4,FALSE)</f>
        <v>#N/A</v>
      </c>
      <c r="CG2453" s="3">
        <f t="shared" si="1585"/>
        <v>172146</v>
      </c>
      <c r="CH2453" s="3" t="str">
        <f t="shared" si="1586"/>
        <v>No</v>
      </c>
      <c r="CI2453" s="3" t="str">
        <f>VLOOKUP(R2453,'Use Codes &amp; County Type'!A:D,4,FALSE)</f>
        <v>S</v>
      </c>
      <c r="CJ2453" s="3" t="str">
        <f t="shared" si="1587"/>
        <v>No</v>
      </c>
      <c r="CK2453" s="3" t="str">
        <f t="shared" si="1588"/>
        <v>Yes</v>
      </c>
      <c r="CL2453" s="3">
        <f t="shared" si="1589"/>
        <v>0.67</v>
      </c>
      <c r="CM2453" s="3">
        <f t="shared" si="1590"/>
        <v>115337.82</v>
      </c>
      <c r="CN2453" s="3">
        <f t="shared" si="1591"/>
        <v>12815</v>
      </c>
      <c r="CO2453" s="3">
        <f t="shared" si="1592"/>
        <v>102522.82</v>
      </c>
      <c r="CP2453" s="3">
        <f t="shared" si="1593"/>
        <v>7.4442624284037973E-2</v>
      </c>
      <c r="CR2453" s="3" t="str">
        <f t="shared" si="1594"/>
        <v>No</v>
      </c>
      <c r="CV2453" s="3" t="str">
        <f t="shared" si="1595"/>
        <v>*Bid</v>
      </c>
      <c r="CW2453" s="3">
        <f t="shared" si="1596"/>
        <v>2452</v>
      </c>
      <c r="CX2453" s="3">
        <f t="shared" si="1597"/>
        <v>3203.75</v>
      </c>
      <c r="CY2453" s="3" t="str">
        <f t="shared" si="1598"/>
        <v>Ok</v>
      </c>
      <c r="CZ2453">
        <v>0</v>
      </c>
      <c r="DA2453">
        <v>0</v>
      </c>
    </row>
    <row r="2454" spans="1:105" x14ac:dyDescent="0.25">
      <c r="A2454">
        <v>2453</v>
      </c>
      <c r="B2454" t="s">
        <v>3</v>
      </c>
      <c r="C2454" t="s">
        <v>2562</v>
      </c>
      <c r="D2454">
        <v>9681.59</v>
      </c>
      <c r="E2454">
        <v>2017</v>
      </c>
      <c r="F2454" t="e">
        <f>NA()</f>
        <v>#N/A</v>
      </c>
      <c r="G2454" t="e">
        <f>NA()</f>
        <v>#N/A</v>
      </c>
      <c r="H2454" s="3" t="e">
        <f t="shared" si="1558"/>
        <v>#N/A</v>
      </c>
      <c r="I2454" t="e">
        <f>NA()</f>
        <v>#N/A</v>
      </c>
      <c r="J2454" t="e">
        <f>NA()</f>
        <v>#N/A</v>
      </c>
      <c r="K2454" t="e">
        <f>NA()</f>
        <v>#N/A</v>
      </c>
      <c r="L2454" t="e">
        <f>NA()</f>
        <v>#N/A</v>
      </c>
      <c r="M2454" t="e">
        <f>NA()</f>
        <v>#N/A</v>
      </c>
      <c r="N2454" t="e">
        <f>NA()</f>
        <v>#N/A</v>
      </c>
      <c r="O2454" t="e">
        <f>NA()</f>
        <v>#N/A</v>
      </c>
      <c r="P2454" t="e">
        <f>NA()</f>
        <v>#N/A</v>
      </c>
      <c r="Q2454" t="e">
        <f>NA()</f>
        <v>#N/A</v>
      </c>
      <c r="R2454">
        <v>21</v>
      </c>
      <c r="S2454" t="s">
        <v>6572</v>
      </c>
      <c r="T2454" t="e">
        <f>NA()</f>
        <v>#N/A</v>
      </c>
      <c r="U2454" t="e">
        <f>NA()</f>
        <v>#N/A</v>
      </c>
      <c r="V2454">
        <v>2017</v>
      </c>
      <c r="W2454">
        <v>501807</v>
      </c>
      <c r="X2454" t="e">
        <f>NA()</f>
        <v>#N/A</v>
      </c>
      <c r="Y2454" t="e">
        <f>NA()</f>
        <v>#N/A</v>
      </c>
      <c r="Z2454" t="e">
        <f>NA()</f>
        <v>#N/A</v>
      </c>
      <c r="AA2454" s="3">
        <f t="shared" si="1559"/>
        <v>0</v>
      </c>
      <c r="AG2454" t="s">
        <v>6616</v>
      </c>
      <c r="AI2454" t="e">
        <f>NA()</f>
        <v>#N/A</v>
      </c>
      <c r="AJ2454" t="e">
        <f>NA()</f>
        <v>#N/A</v>
      </c>
      <c r="AK2454" t="e">
        <f>NA()</f>
        <v>#N/A</v>
      </c>
      <c r="AL2454" t="e">
        <f>NA()</f>
        <v>#N/A</v>
      </c>
      <c r="AM2454" t="e">
        <f>NA()</f>
        <v>#N/A</v>
      </c>
      <c r="AN2454" t="e">
        <f>NA()</f>
        <v>#N/A</v>
      </c>
      <c r="AO2454" t="e">
        <f>NA()</f>
        <v>#N/A</v>
      </c>
      <c r="AP2454" s="3" t="str">
        <f t="shared" si="1560"/>
        <v>No</v>
      </c>
      <c r="AQ2454" s="3" t="str">
        <f t="shared" si="1561"/>
        <v>No</v>
      </c>
      <c r="AR2454" s="3" t="str">
        <f t="shared" si="1562"/>
        <v>No</v>
      </c>
      <c r="AS2454" t="e">
        <f>NA()</f>
        <v>#N/A</v>
      </c>
      <c r="AT2454" t="e">
        <f>NA()</f>
        <v>#N/A</v>
      </c>
      <c r="AU2454" t="e">
        <f>NA()</f>
        <v>#N/A</v>
      </c>
      <c r="AV2454" t="e">
        <f>NA()</f>
        <v>#N/A</v>
      </c>
      <c r="AW2454" t="e">
        <f>NA()</f>
        <v>#N/A</v>
      </c>
      <c r="AX2454" t="e">
        <f>NA()</f>
        <v>#N/A</v>
      </c>
      <c r="AY2454" t="e">
        <f>NA()</f>
        <v>#N/A</v>
      </c>
      <c r="AZ2454" t="e">
        <f>NA()</f>
        <v>#N/A</v>
      </c>
      <c r="BA2454">
        <v>0</v>
      </c>
      <c r="BB2454" t="s">
        <v>6616</v>
      </c>
      <c r="BC2454" t="e">
        <f>NA()</f>
        <v>#N/A</v>
      </c>
      <c r="BD2454" s="4" t="str">
        <f t="shared" si="1563"/>
        <v>No</v>
      </c>
      <c r="BE2454" t="e">
        <f>NA()</f>
        <v>#N/A</v>
      </c>
      <c r="BF2454" s="3" t="str">
        <f t="shared" si="1564"/>
        <v>No</v>
      </c>
      <c r="BG2454" t="e">
        <f>NA()</f>
        <v>#N/A</v>
      </c>
      <c r="BH2454" s="3" t="e">
        <f t="shared" si="1565"/>
        <v>#N/A</v>
      </c>
      <c r="BI2454" s="3" t="e">
        <f t="shared" si="1566"/>
        <v>#N/A</v>
      </c>
      <c r="BJ2454" s="3" t="e">
        <f t="shared" si="1567"/>
        <v>#N/A</v>
      </c>
      <c r="BK2454" s="3" t="e">
        <f t="shared" si="1568"/>
        <v>#N/A</v>
      </c>
      <c r="BL2454" s="3" t="e">
        <f t="shared" si="1569"/>
        <v>#N/A</v>
      </c>
      <c r="BM2454" s="3" t="e">
        <f t="shared" si="1570"/>
        <v>#N/A</v>
      </c>
      <c r="BN2454" s="3" t="str">
        <f t="shared" si="1571"/>
        <v>Pass</v>
      </c>
      <c r="BO2454" s="3" t="e">
        <f t="shared" si="1572"/>
        <v>#N/A</v>
      </c>
      <c r="BP2454" s="3" t="str">
        <f t="shared" si="1573"/>
        <v>FV&lt;$10K</v>
      </c>
      <c r="BQ2454" t="s">
        <v>6650</v>
      </c>
      <c r="BR2454" s="3" t="str">
        <f t="shared" si="1574"/>
        <v>No, &lt; $20K Lien</v>
      </c>
      <c r="BS2454" s="3" t="str">
        <f t="shared" si="1575"/>
        <v>No, Lien &lt; $20K</v>
      </c>
      <c r="BT2454" t="s">
        <v>6650</v>
      </c>
      <c r="BU2454" s="3" t="str">
        <f t="shared" si="1576"/>
        <v>No</v>
      </c>
      <c r="BV2454" s="3" t="str">
        <f t="shared" si="1577"/>
        <v>No</v>
      </c>
      <c r="BW2454" s="3">
        <f t="shared" si="1578"/>
        <v>0</v>
      </c>
      <c r="BX2454" s="3" t="str">
        <f t="shared" si="1579"/>
        <v>No</v>
      </c>
      <c r="BY2454" s="3">
        <f t="shared" si="1580"/>
        <v>501807</v>
      </c>
      <c r="BZ2454">
        <v>1</v>
      </c>
      <c r="CA2454" s="3">
        <f t="shared" si="1581"/>
        <v>501807</v>
      </c>
      <c r="CC2454" s="3" t="e">
        <f t="shared" si="1582"/>
        <v>#N/A</v>
      </c>
      <c r="CD2454" s="3" t="e">
        <f t="shared" si="1583"/>
        <v>#N/A</v>
      </c>
      <c r="CE2454" s="3" t="str">
        <f t="shared" si="1584"/>
        <v/>
      </c>
      <c r="CF2454" s="3" t="e">
        <f>HLOOKUP(CE2454,'Valuation Data'!$D$2:$K$5,4,FALSE)</f>
        <v>#N/A</v>
      </c>
      <c r="CG2454" s="3">
        <f t="shared" si="1585"/>
        <v>501807</v>
      </c>
      <c r="CH2454" s="3" t="str">
        <f t="shared" si="1586"/>
        <v>No</v>
      </c>
      <c r="CI2454" s="3" t="str">
        <f>VLOOKUP(R2454,'Use Codes &amp; County Type'!A:D,4,FALSE)</f>
        <v>C</v>
      </c>
      <c r="CJ2454" s="3" t="str">
        <f t="shared" si="1587"/>
        <v>No</v>
      </c>
      <c r="CK2454" s="3" t="str">
        <f t="shared" si="1588"/>
        <v>No</v>
      </c>
      <c r="CL2454" s="3">
        <f t="shared" si="1589"/>
        <v>0.3</v>
      </c>
      <c r="CM2454" s="3">
        <f t="shared" si="1590"/>
        <v>150542.1</v>
      </c>
      <c r="CN2454" s="3" t="e">
        <f t="shared" si="1591"/>
        <v>#N/A</v>
      </c>
      <c r="CO2454" s="3" t="e">
        <f t="shared" si="1592"/>
        <v>#N/A</v>
      </c>
      <c r="CP2454" s="3" t="e">
        <f t="shared" si="1593"/>
        <v>#N/A</v>
      </c>
      <c r="CR2454" s="3" t="e">
        <f t="shared" si="1594"/>
        <v>#N/A</v>
      </c>
      <c r="CV2454" s="3" t="e">
        <f t="shared" si="1595"/>
        <v>#N/A</v>
      </c>
      <c r="CW2454" s="3">
        <f t="shared" si="1596"/>
        <v>2453</v>
      </c>
      <c r="CX2454" s="3">
        <f t="shared" si="1597"/>
        <v>9681.59</v>
      </c>
      <c r="CY2454" s="3" t="e">
        <f t="shared" si="1598"/>
        <v>#N/A</v>
      </c>
      <c r="CZ2454" t="e">
        <f>NA()</f>
        <v>#N/A</v>
      </c>
      <c r="DA2454" t="e">
        <f>NA()</f>
        <v>#N/A</v>
      </c>
    </row>
    <row r="2455" spans="1:105" x14ac:dyDescent="0.25">
      <c r="A2455">
        <v>2454</v>
      </c>
      <c r="B2455" t="s">
        <v>3</v>
      </c>
      <c r="C2455" t="s">
        <v>2563</v>
      </c>
      <c r="D2455">
        <v>3922.6</v>
      </c>
      <c r="E2455">
        <v>2017</v>
      </c>
      <c r="F2455">
        <v>3922.6</v>
      </c>
      <c r="G2455">
        <v>3922.6</v>
      </c>
      <c r="H2455" s="3">
        <f t="shared" si="1558"/>
        <v>0</v>
      </c>
      <c r="I2455">
        <v>211</v>
      </c>
      <c r="J2455" t="s">
        <v>2736</v>
      </c>
      <c r="K2455" t="s">
        <v>2738</v>
      </c>
      <c r="L2455">
        <v>32034</v>
      </c>
      <c r="M2455" t="s">
        <v>4630</v>
      </c>
      <c r="N2455" t="s">
        <v>4761</v>
      </c>
      <c r="O2455">
        <v>-81.462780418238097</v>
      </c>
      <c r="P2455">
        <v>30.668261922444799</v>
      </c>
      <c r="Q2455" t="s">
        <v>6425</v>
      </c>
      <c r="R2455">
        <v>1</v>
      </c>
      <c r="S2455" t="s">
        <v>6539</v>
      </c>
      <c r="T2455">
        <v>1001</v>
      </c>
      <c r="U2455" t="s">
        <v>6582</v>
      </c>
      <c r="V2455">
        <v>2017</v>
      </c>
      <c r="W2455">
        <v>117719</v>
      </c>
      <c r="X2455">
        <v>2017</v>
      </c>
      <c r="Y2455">
        <v>307349</v>
      </c>
      <c r="Z2455">
        <v>3597.41</v>
      </c>
      <c r="AA2455" s="3">
        <f t="shared" si="1559"/>
        <v>0.91709835313312593</v>
      </c>
      <c r="AF2455" t="s">
        <v>6616</v>
      </c>
      <c r="AI2455" t="s">
        <v>6618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 s="3" t="str">
        <f t="shared" si="1560"/>
        <v>No</v>
      </c>
      <c r="AQ2455" s="3" t="str">
        <f t="shared" si="1561"/>
        <v>No</v>
      </c>
      <c r="AR2455" s="3" t="str">
        <f t="shared" si="1562"/>
        <v>No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2</v>
      </c>
      <c r="AY2455" t="s">
        <v>6636</v>
      </c>
      <c r="AZ2455">
        <v>0</v>
      </c>
      <c r="BA2455">
        <v>0</v>
      </c>
      <c r="BB2455" t="s">
        <v>6616</v>
      </c>
      <c r="BC2455" t="s">
        <v>6616</v>
      </c>
      <c r="BD2455" s="4" t="str">
        <f t="shared" si="1563"/>
        <v>No</v>
      </c>
      <c r="BE2455" t="s">
        <v>6640</v>
      </c>
      <c r="BF2455" s="3" t="str">
        <f t="shared" si="1564"/>
        <v>No</v>
      </c>
      <c r="BG2455" t="s">
        <v>6645</v>
      </c>
      <c r="BH2455" s="3" t="str">
        <f t="shared" si="1565"/>
        <v>211 S 4TH ST</v>
      </c>
      <c r="BI2455" s="3" t="str">
        <f t="shared" si="1566"/>
        <v>Fernandina Beach</v>
      </c>
      <c r="BJ2455" s="3" t="str">
        <f t="shared" si="1567"/>
        <v>Florida</v>
      </c>
      <c r="BK2455" s="3">
        <f t="shared" si="1568"/>
        <v>32034</v>
      </c>
      <c r="BL2455" s="3" t="str">
        <f t="shared" si="1569"/>
        <v>211 S 4TH ST FERNANDINA BEACH FL 32034</v>
      </c>
      <c r="BM2455" s="3" t="str">
        <f t="shared" si="1570"/>
        <v/>
      </c>
      <c r="BN2455" s="3" t="str">
        <f t="shared" si="1571"/>
        <v>Pass</v>
      </c>
      <c r="BO2455" s="3" t="str">
        <f t="shared" si="1572"/>
        <v>No</v>
      </c>
      <c r="BP2455" s="3" t="str">
        <f t="shared" si="1573"/>
        <v>FV&lt;$10K</v>
      </c>
      <c r="BQ2455" t="s">
        <v>6650</v>
      </c>
      <c r="BR2455" s="3" t="str">
        <f t="shared" si="1574"/>
        <v>No, &lt; $20K Lien</v>
      </c>
      <c r="BS2455" s="3" t="str">
        <f t="shared" si="1575"/>
        <v>No, Lien &lt; $20K</v>
      </c>
      <c r="BT2455" t="s">
        <v>6650</v>
      </c>
      <c r="BU2455" s="3" t="str">
        <f t="shared" si="1576"/>
        <v>No</v>
      </c>
      <c r="BV2455" s="3" t="str">
        <f t="shared" si="1577"/>
        <v>No</v>
      </c>
      <c r="BW2455" s="3">
        <f t="shared" si="1578"/>
        <v>0</v>
      </c>
      <c r="BX2455" s="3" t="str">
        <f t="shared" si="1579"/>
        <v>No</v>
      </c>
      <c r="BY2455" s="3">
        <f t="shared" si="1580"/>
        <v>117719</v>
      </c>
      <c r="BZ2455">
        <v>1</v>
      </c>
      <c r="CA2455" s="3">
        <f t="shared" si="1581"/>
        <v>117719</v>
      </c>
      <c r="CC2455" s="3">
        <f t="shared" si="1582"/>
        <v>0</v>
      </c>
      <c r="CD2455" s="3">
        <f t="shared" si="1583"/>
        <v>0</v>
      </c>
      <c r="CE2455" s="3" t="str">
        <f t="shared" si="1584"/>
        <v/>
      </c>
      <c r="CF2455" s="3" t="e">
        <f>HLOOKUP(CE2455,'Valuation Data'!$D$2:$K$5,4,FALSE)</f>
        <v>#N/A</v>
      </c>
      <c r="CG2455" s="3">
        <f t="shared" si="1585"/>
        <v>117719</v>
      </c>
      <c r="CH2455" s="3" t="str">
        <f t="shared" si="1586"/>
        <v>No</v>
      </c>
      <c r="CI2455" s="3" t="str">
        <f>VLOOKUP(R2455,'Use Codes &amp; County Type'!A:D,4,FALSE)</f>
        <v>S</v>
      </c>
      <c r="CJ2455" s="3" t="str">
        <f t="shared" si="1587"/>
        <v>No</v>
      </c>
      <c r="CK2455" s="3" t="str">
        <f t="shared" si="1588"/>
        <v>No</v>
      </c>
      <c r="CL2455" s="3">
        <f t="shared" si="1589"/>
        <v>0.35</v>
      </c>
      <c r="CM2455" s="3">
        <f t="shared" si="1590"/>
        <v>41201.649999999994</v>
      </c>
      <c r="CN2455" s="3">
        <f t="shared" si="1591"/>
        <v>15690.4</v>
      </c>
      <c r="CO2455" s="3">
        <f t="shared" si="1592"/>
        <v>25511.249999999993</v>
      </c>
      <c r="CP2455" s="3">
        <f t="shared" si="1593"/>
        <v>0.13328689506366856</v>
      </c>
      <c r="CR2455" s="3" t="str">
        <f t="shared" si="1594"/>
        <v>No</v>
      </c>
      <c r="CV2455" s="3" t="str">
        <f t="shared" si="1595"/>
        <v>*Bid</v>
      </c>
      <c r="CW2455" s="3">
        <f t="shared" si="1596"/>
        <v>2454</v>
      </c>
      <c r="CX2455" s="3">
        <f t="shared" si="1597"/>
        <v>3922.6</v>
      </c>
      <c r="CY2455" s="3" t="str">
        <f t="shared" si="1598"/>
        <v>Ok</v>
      </c>
      <c r="CZ2455">
        <v>0</v>
      </c>
      <c r="DA2455">
        <v>0</v>
      </c>
    </row>
    <row r="2456" spans="1:105" x14ac:dyDescent="0.25">
      <c r="A2456">
        <v>2455</v>
      </c>
      <c r="B2456" t="s">
        <v>3</v>
      </c>
      <c r="C2456" t="s">
        <v>2564</v>
      </c>
      <c r="D2456">
        <v>447.88</v>
      </c>
      <c r="E2456">
        <v>2017</v>
      </c>
      <c r="F2456">
        <v>447.88</v>
      </c>
      <c r="G2456">
        <v>447.88</v>
      </c>
      <c r="H2456" s="3">
        <f t="shared" si="1558"/>
        <v>0</v>
      </c>
      <c r="I2456">
        <v>331</v>
      </c>
      <c r="J2456" t="s">
        <v>2736</v>
      </c>
      <c r="K2456" t="s">
        <v>2738</v>
      </c>
      <c r="L2456">
        <v>32034</v>
      </c>
      <c r="M2456" t="s">
        <v>4631</v>
      </c>
      <c r="N2456" t="s">
        <v>4761</v>
      </c>
      <c r="O2456">
        <v>-81.461506599533493</v>
      </c>
      <c r="P2456">
        <v>30.675943435953499</v>
      </c>
      <c r="Q2456" t="s">
        <v>6426</v>
      </c>
      <c r="R2456">
        <v>0</v>
      </c>
      <c r="S2456" t="s">
        <v>6538</v>
      </c>
      <c r="T2456">
        <v>8001</v>
      </c>
      <c r="U2456" t="s">
        <v>6581</v>
      </c>
      <c r="V2456">
        <v>2017</v>
      </c>
      <c r="W2456">
        <v>18634</v>
      </c>
      <c r="X2456">
        <v>2017</v>
      </c>
      <c r="Y2456">
        <v>20625</v>
      </c>
      <c r="Z2456">
        <v>384.54</v>
      </c>
      <c r="AA2456" s="3">
        <f t="shared" si="1559"/>
        <v>0.85857819058676432</v>
      </c>
      <c r="AB2456" t="s">
        <v>6616</v>
      </c>
      <c r="AC2456" t="s">
        <v>6616</v>
      </c>
      <c r="AE2456" t="s">
        <v>6616</v>
      </c>
      <c r="AF2456" t="s">
        <v>6616</v>
      </c>
      <c r="AG2456" t="s">
        <v>6616</v>
      </c>
      <c r="AH2456" t="s">
        <v>6616</v>
      </c>
      <c r="AI2456" t="s">
        <v>6618</v>
      </c>
      <c r="AJ2456" t="s">
        <v>6618</v>
      </c>
      <c r="AK2456" t="s">
        <v>6618</v>
      </c>
      <c r="AL2456" t="s">
        <v>6618</v>
      </c>
      <c r="AM2456" t="s">
        <v>6618</v>
      </c>
      <c r="AN2456" t="s">
        <v>6618</v>
      </c>
      <c r="AO2456" t="s">
        <v>6618</v>
      </c>
      <c r="AP2456" s="3" t="str">
        <f t="shared" si="1560"/>
        <v>No</v>
      </c>
      <c r="AQ2456" s="3" t="str">
        <f t="shared" si="1561"/>
        <v>No</v>
      </c>
      <c r="AR2456" s="3" t="str">
        <f t="shared" si="1562"/>
        <v>No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4</v>
      </c>
      <c r="AY2456" t="s">
        <v>6636</v>
      </c>
      <c r="AZ2456" t="s">
        <v>6638</v>
      </c>
      <c r="BA2456">
        <v>2</v>
      </c>
      <c r="BB2456" t="s">
        <v>6616</v>
      </c>
      <c r="BC2456" t="s">
        <v>6617</v>
      </c>
      <c r="BD2456" s="4" t="str">
        <f t="shared" si="1563"/>
        <v>No</v>
      </c>
      <c r="BE2456" t="s">
        <v>6640</v>
      </c>
      <c r="BF2456" s="3" t="str">
        <f t="shared" si="1564"/>
        <v>No</v>
      </c>
      <c r="BG2456" t="s">
        <v>6645</v>
      </c>
      <c r="BH2456" s="3" t="str">
        <f t="shared" si="1565"/>
        <v>331 4TH ST N</v>
      </c>
      <c r="BI2456" s="3" t="str">
        <f t="shared" si="1566"/>
        <v>Fernandina Beach</v>
      </c>
      <c r="BJ2456" s="3" t="str">
        <f t="shared" si="1567"/>
        <v>Florida</v>
      </c>
      <c r="BK2456" s="3">
        <f t="shared" si="1568"/>
        <v>32034</v>
      </c>
      <c r="BL2456" s="3" t="str">
        <f t="shared" si="1569"/>
        <v>331 4TH ST N FERNANDINA BEACH FL 32034</v>
      </c>
      <c r="BM2456" s="3" t="str">
        <f t="shared" si="1570"/>
        <v/>
      </c>
      <c r="BN2456" s="3" t="str">
        <f t="shared" si="1571"/>
        <v>Pass</v>
      </c>
      <c r="BO2456" s="3" t="str">
        <f t="shared" si="1572"/>
        <v>Yes</v>
      </c>
      <c r="BP2456" s="3" t="str">
        <f t="shared" si="1573"/>
        <v>FV&lt;$10K</v>
      </c>
      <c r="BQ2456" t="s">
        <v>6650</v>
      </c>
      <c r="BR2456" s="3" t="str">
        <f t="shared" si="1574"/>
        <v>No, &lt; $20K Lien</v>
      </c>
      <c r="BS2456" s="3" t="str">
        <f t="shared" si="1575"/>
        <v>No, Lien &lt; $20K</v>
      </c>
      <c r="BT2456" t="s">
        <v>6650</v>
      </c>
      <c r="BU2456" s="3" t="str">
        <f t="shared" si="1576"/>
        <v>No</v>
      </c>
      <c r="BV2456" s="3" t="str">
        <f t="shared" si="1577"/>
        <v>No</v>
      </c>
      <c r="BW2456" s="3">
        <f t="shared" si="1578"/>
        <v>2</v>
      </c>
      <c r="BX2456" s="3" t="str">
        <f t="shared" si="1579"/>
        <v>No</v>
      </c>
      <c r="BY2456" s="3">
        <f t="shared" si="1580"/>
        <v>18634</v>
      </c>
      <c r="BZ2456">
        <v>1</v>
      </c>
      <c r="CA2456" s="3">
        <f t="shared" si="1581"/>
        <v>18634</v>
      </c>
      <c r="CC2456" s="3">
        <f t="shared" si="1582"/>
        <v>0</v>
      </c>
      <c r="CD2456" s="3">
        <f t="shared" si="1583"/>
        <v>0</v>
      </c>
      <c r="CE2456" s="3" t="str">
        <f t="shared" si="1584"/>
        <v/>
      </c>
      <c r="CF2456" s="3" t="e">
        <f>HLOOKUP(CE2456,'Valuation Data'!$D$2:$K$5,4,FALSE)</f>
        <v>#N/A</v>
      </c>
      <c r="CG2456" s="3">
        <f t="shared" si="1585"/>
        <v>18634</v>
      </c>
      <c r="CH2456" s="3" t="str">
        <f t="shared" si="1586"/>
        <v>No</v>
      </c>
      <c r="CI2456" s="3" t="str">
        <f>VLOOKUP(R2456,'Use Codes &amp; County Type'!A:D,4,FALSE)</f>
        <v>V</v>
      </c>
      <c r="CJ2456" s="3" t="str">
        <f t="shared" si="1587"/>
        <v>Yes</v>
      </c>
      <c r="CK2456" s="3" t="str">
        <f t="shared" si="1588"/>
        <v>No</v>
      </c>
      <c r="CL2456" s="3">
        <f t="shared" si="1589"/>
        <v>0</v>
      </c>
      <c r="CM2456" s="3">
        <f t="shared" si="1590"/>
        <v>0</v>
      </c>
      <c r="CN2456" s="3">
        <f t="shared" si="1591"/>
        <v>2687.28</v>
      </c>
      <c r="CO2456" s="3">
        <f t="shared" si="1592"/>
        <v>-2687.28</v>
      </c>
      <c r="CP2456" s="3">
        <f t="shared" si="1593"/>
        <v>0.14421380272619944</v>
      </c>
      <c r="CR2456" s="3" t="str">
        <f t="shared" si="1594"/>
        <v>No</v>
      </c>
      <c r="CV2456" s="3" t="str">
        <f t="shared" si="1595"/>
        <v>FMV&lt;$30K</v>
      </c>
      <c r="CW2456" s="3">
        <f t="shared" si="1596"/>
        <v>2455</v>
      </c>
      <c r="CX2456" s="3">
        <f t="shared" si="1597"/>
        <v>447.88</v>
      </c>
      <c r="CY2456" s="3" t="str">
        <f t="shared" si="1598"/>
        <v>Ok</v>
      </c>
      <c r="CZ2456">
        <v>0</v>
      </c>
      <c r="DA2456">
        <v>0</v>
      </c>
    </row>
    <row r="2457" spans="1:105" x14ac:dyDescent="0.25">
      <c r="A2457">
        <v>2456</v>
      </c>
      <c r="B2457" t="s">
        <v>3</v>
      </c>
      <c r="C2457" t="s">
        <v>2565</v>
      </c>
      <c r="D2457">
        <v>1019.27</v>
      </c>
      <c r="E2457">
        <v>2017</v>
      </c>
      <c r="F2457">
        <v>1019.27</v>
      </c>
      <c r="G2457">
        <v>1019.27</v>
      </c>
      <c r="H2457" s="3">
        <f t="shared" si="1558"/>
        <v>0</v>
      </c>
      <c r="J2457" t="s">
        <v>2736</v>
      </c>
      <c r="K2457" t="s">
        <v>2738</v>
      </c>
      <c r="L2457">
        <v>32034</v>
      </c>
      <c r="M2457" t="s">
        <v>4632</v>
      </c>
      <c r="N2457" t="s">
        <v>4761</v>
      </c>
      <c r="O2457">
        <v>-81.461005537142</v>
      </c>
      <c r="P2457">
        <v>30.676563215177602</v>
      </c>
      <c r="Q2457" t="s">
        <v>6427</v>
      </c>
      <c r="R2457">
        <v>0</v>
      </c>
      <c r="S2457" t="s">
        <v>6538</v>
      </c>
      <c r="T2457">
        <v>8001</v>
      </c>
      <c r="U2457" t="s">
        <v>6581</v>
      </c>
      <c r="V2457">
        <v>2017</v>
      </c>
      <c r="W2457">
        <v>41250</v>
      </c>
      <c r="X2457">
        <v>2017</v>
      </c>
      <c r="Y2457">
        <v>55000</v>
      </c>
      <c r="Z2457">
        <v>912.87</v>
      </c>
      <c r="AA2457" s="3">
        <f t="shared" si="1559"/>
        <v>0.89561156513975693</v>
      </c>
      <c r="AB2457" t="s">
        <v>6616</v>
      </c>
      <c r="AC2457" t="s">
        <v>6616</v>
      </c>
      <c r="AD2457" t="s">
        <v>6616</v>
      </c>
      <c r="AE2457" t="s">
        <v>6616</v>
      </c>
      <c r="AF2457" t="s">
        <v>6616</v>
      </c>
      <c r="AG2457" t="s">
        <v>6616</v>
      </c>
      <c r="AH2457" t="s">
        <v>6616</v>
      </c>
      <c r="AI2457" t="s">
        <v>6618</v>
      </c>
      <c r="AJ2457" t="s">
        <v>6618</v>
      </c>
      <c r="AK2457" t="s">
        <v>6618</v>
      </c>
      <c r="AL2457" t="s">
        <v>6618</v>
      </c>
      <c r="AM2457" t="s">
        <v>6618</v>
      </c>
      <c r="AN2457" t="s">
        <v>6618</v>
      </c>
      <c r="AO2457" t="s">
        <v>6618</v>
      </c>
      <c r="AP2457" s="3" t="str">
        <f t="shared" si="1560"/>
        <v>No</v>
      </c>
      <c r="AQ2457" s="3" t="str">
        <f t="shared" si="1561"/>
        <v>No</v>
      </c>
      <c r="AR2457" s="3" t="str">
        <f t="shared" si="1562"/>
        <v>No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2</v>
      </c>
      <c r="AY2457" t="s">
        <v>6636</v>
      </c>
      <c r="AZ2457" t="s">
        <v>6638</v>
      </c>
      <c r="BA2457">
        <v>1</v>
      </c>
      <c r="BB2457" t="s">
        <v>6616</v>
      </c>
      <c r="BC2457" t="s">
        <v>6617</v>
      </c>
      <c r="BD2457" s="4" t="str">
        <f t="shared" si="1563"/>
        <v>No</v>
      </c>
      <c r="BE2457" t="s">
        <v>6640</v>
      </c>
      <c r="BF2457" s="3" t="str">
        <f t="shared" si="1564"/>
        <v>No</v>
      </c>
      <c r="BG2457" t="s">
        <v>6645</v>
      </c>
      <c r="BH2457" s="3" t="str">
        <f t="shared" si="1565"/>
        <v>N 4TH ST</v>
      </c>
      <c r="BI2457" s="3" t="str">
        <f t="shared" si="1566"/>
        <v>Fernandina Beach</v>
      </c>
      <c r="BJ2457" s="3" t="str">
        <f t="shared" si="1567"/>
        <v>Florida</v>
      </c>
      <c r="BK2457" s="3">
        <f t="shared" si="1568"/>
        <v>32034</v>
      </c>
      <c r="BL2457" s="3" t="str">
        <f t="shared" si="1569"/>
        <v>N 4TH ST FERNANDINA BEACH FL 32034</v>
      </c>
      <c r="BM2457" s="3" t="str">
        <f t="shared" si="1570"/>
        <v/>
      </c>
      <c r="BN2457" s="3" t="str">
        <f t="shared" si="1571"/>
        <v>Pass</v>
      </c>
      <c r="BO2457" s="3" t="str">
        <f t="shared" si="1572"/>
        <v>Yes</v>
      </c>
      <c r="BP2457" s="3" t="str">
        <f t="shared" si="1573"/>
        <v>FV&lt;$10K</v>
      </c>
      <c r="BQ2457" t="s">
        <v>6650</v>
      </c>
      <c r="BR2457" s="3" t="str">
        <f t="shared" si="1574"/>
        <v>No, &lt; $20K Lien</v>
      </c>
      <c r="BS2457" s="3" t="str">
        <f t="shared" si="1575"/>
        <v>No, Lien &lt; $20K</v>
      </c>
      <c r="BT2457" t="s">
        <v>6650</v>
      </c>
      <c r="BU2457" s="3" t="str">
        <f t="shared" si="1576"/>
        <v>No</v>
      </c>
      <c r="BV2457" s="3" t="str">
        <f t="shared" si="1577"/>
        <v>No</v>
      </c>
      <c r="BW2457" s="3">
        <f t="shared" si="1578"/>
        <v>1</v>
      </c>
      <c r="BX2457" s="3" t="str">
        <f t="shared" si="1579"/>
        <v>No</v>
      </c>
      <c r="BY2457" s="3">
        <f t="shared" si="1580"/>
        <v>41250</v>
      </c>
      <c r="BZ2457">
        <v>1</v>
      </c>
      <c r="CA2457" s="3">
        <f t="shared" si="1581"/>
        <v>41250</v>
      </c>
      <c r="CC2457" s="3">
        <f t="shared" si="1582"/>
        <v>0</v>
      </c>
      <c r="CD2457" s="3">
        <f t="shared" si="1583"/>
        <v>0</v>
      </c>
      <c r="CE2457" s="3" t="str">
        <f t="shared" si="1584"/>
        <v/>
      </c>
      <c r="CF2457" s="3" t="e">
        <f>HLOOKUP(CE2457,'Valuation Data'!$D$2:$K$5,4,FALSE)</f>
        <v>#N/A</v>
      </c>
      <c r="CG2457" s="3">
        <f t="shared" si="1585"/>
        <v>41250</v>
      </c>
      <c r="CH2457" s="3" t="str">
        <f t="shared" si="1586"/>
        <v>No</v>
      </c>
      <c r="CI2457" s="3" t="str">
        <f>VLOOKUP(R2457,'Use Codes &amp; County Type'!A:D,4,FALSE)</f>
        <v>V</v>
      </c>
      <c r="CJ2457" s="3" t="str">
        <f t="shared" si="1587"/>
        <v>Yes</v>
      </c>
      <c r="CK2457" s="3" t="str">
        <f t="shared" si="1588"/>
        <v>No</v>
      </c>
      <c r="CL2457" s="3">
        <f t="shared" si="1589"/>
        <v>0</v>
      </c>
      <c r="CM2457" s="3">
        <f t="shared" si="1590"/>
        <v>0</v>
      </c>
      <c r="CN2457" s="3">
        <f t="shared" si="1591"/>
        <v>5096.3500000000004</v>
      </c>
      <c r="CO2457" s="3">
        <f t="shared" si="1592"/>
        <v>-5096.3500000000004</v>
      </c>
      <c r="CP2457" s="3">
        <f t="shared" si="1593"/>
        <v>0.12354787878787879</v>
      </c>
      <c r="CR2457" s="3" t="str">
        <f t="shared" si="1594"/>
        <v>No</v>
      </c>
      <c r="CV2457" s="3" t="str">
        <f t="shared" si="1595"/>
        <v>Vacant, No Sales Data</v>
      </c>
      <c r="CW2457" s="3">
        <f t="shared" si="1596"/>
        <v>2456</v>
      </c>
      <c r="CX2457" s="3">
        <f t="shared" si="1597"/>
        <v>1019.27</v>
      </c>
      <c r="CY2457" s="3" t="str">
        <f t="shared" si="1598"/>
        <v>Ok</v>
      </c>
      <c r="CZ2457">
        <v>0</v>
      </c>
      <c r="DA2457">
        <v>0</v>
      </c>
    </row>
    <row r="2458" spans="1:105" x14ac:dyDescent="0.25">
      <c r="A2458">
        <v>2457</v>
      </c>
      <c r="B2458" t="s">
        <v>3</v>
      </c>
      <c r="C2458" t="s">
        <v>2566</v>
      </c>
      <c r="D2458">
        <v>183.34</v>
      </c>
      <c r="E2458">
        <v>2017</v>
      </c>
      <c r="F2458">
        <v>183.34</v>
      </c>
      <c r="G2458">
        <v>183.34</v>
      </c>
      <c r="H2458" s="3">
        <f t="shared" si="1558"/>
        <v>0</v>
      </c>
      <c r="J2458" t="s">
        <v>2736</v>
      </c>
      <c r="K2458" t="s">
        <v>2738</v>
      </c>
      <c r="L2458">
        <v>32034</v>
      </c>
      <c r="M2458" t="s">
        <v>4633</v>
      </c>
      <c r="N2458" t="s">
        <v>4761</v>
      </c>
      <c r="O2458">
        <v>-81.460685332457999</v>
      </c>
      <c r="P2458">
        <v>30.676528862854099</v>
      </c>
      <c r="Q2458" t="s">
        <v>6428</v>
      </c>
      <c r="R2458">
        <v>0</v>
      </c>
      <c r="S2458" t="s">
        <v>6538</v>
      </c>
      <c r="T2458">
        <v>8001</v>
      </c>
      <c r="U2458" t="s">
        <v>6581</v>
      </c>
      <c r="V2458">
        <v>2017</v>
      </c>
      <c r="W2458">
        <v>2330</v>
      </c>
      <c r="X2458">
        <v>2017</v>
      </c>
      <c r="Y2458">
        <v>16500</v>
      </c>
      <c r="Z2458">
        <v>139.93</v>
      </c>
      <c r="AA2458" s="3">
        <f t="shared" si="1559"/>
        <v>0.76322679175302721</v>
      </c>
      <c r="AB2458" t="s">
        <v>6616</v>
      </c>
      <c r="AC2458" t="s">
        <v>6616</v>
      </c>
      <c r="AD2458" t="s">
        <v>6616</v>
      </c>
      <c r="AE2458" t="s">
        <v>6616</v>
      </c>
      <c r="AF2458" t="s">
        <v>6616</v>
      </c>
      <c r="AG2458" t="s">
        <v>6616</v>
      </c>
      <c r="AH2458" t="s">
        <v>6616</v>
      </c>
      <c r="AI2458" t="s">
        <v>6618</v>
      </c>
      <c r="AJ2458" t="s">
        <v>6618</v>
      </c>
      <c r="AK2458" t="s">
        <v>6618</v>
      </c>
      <c r="AL2458" t="s">
        <v>6618</v>
      </c>
      <c r="AM2458" t="s">
        <v>6618</v>
      </c>
      <c r="AN2458" t="s">
        <v>6618</v>
      </c>
      <c r="AO2458" t="s">
        <v>6618</v>
      </c>
      <c r="AP2458" s="3" t="str">
        <f t="shared" si="1560"/>
        <v>No</v>
      </c>
      <c r="AQ2458" s="3" t="str">
        <f t="shared" si="1561"/>
        <v>No</v>
      </c>
      <c r="AR2458" s="3" t="str">
        <f t="shared" si="1562"/>
        <v>No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 t="s">
        <v>6634</v>
      </c>
      <c r="AZ2458" t="s">
        <v>6637</v>
      </c>
      <c r="BA2458">
        <v>1</v>
      </c>
      <c r="BB2458" t="s">
        <v>6616</v>
      </c>
      <c r="BC2458" t="s">
        <v>6616</v>
      </c>
      <c r="BD2458" s="4" t="str">
        <f t="shared" si="1563"/>
        <v>No</v>
      </c>
      <c r="BE2458" t="s">
        <v>6640</v>
      </c>
      <c r="BF2458" s="3" t="str">
        <f t="shared" si="1564"/>
        <v>No</v>
      </c>
      <c r="BG2458" t="s">
        <v>6645</v>
      </c>
      <c r="BH2458" s="3" t="str">
        <f t="shared" si="1565"/>
        <v>N 5TH ST</v>
      </c>
      <c r="BI2458" s="3" t="str">
        <f t="shared" si="1566"/>
        <v>Fernandina Beach</v>
      </c>
      <c r="BJ2458" s="3" t="str">
        <f t="shared" si="1567"/>
        <v>Florida</v>
      </c>
      <c r="BK2458" s="3">
        <f t="shared" si="1568"/>
        <v>32034</v>
      </c>
      <c r="BL2458" s="3" t="str">
        <f t="shared" si="1569"/>
        <v>N 5TH ST FERNANDINA BEACH FL 32034</v>
      </c>
      <c r="BM2458" s="3" t="str">
        <f t="shared" si="1570"/>
        <v/>
      </c>
      <c r="BN2458" s="3" t="str">
        <f t="shared" si="1571"/>
        <v>Pass</v>
      </c>
      <c r="BO2458" s="3" t="str">
        <f t="shared" si="1572"/>
        <v>No</v>
      </c>
      <c r="BP2458" s="3" t="str">
        <f t="shared" si="1573"/>
        <v>FV&lt;$10K</v>
      </c>
      <c r="BQ2458" t="s">
        <v>6650</v>
      </c>
      <c r="BR2458" s="3" t="str">
        <f t="shared" si="1574"/>
        <v>No, &lt; $20K Lien</v>
      </c>
      <c r="BS2458" s="3" t="str">
        <f t="shared" si="1575"/>
        <v>No, Lien &lt; $20K</v>
      </c>
      <c r="BT2458" t="s">
        <v>6650</v>
      </c>
      <c r="BU2458" s="3" t="str">
        <f t="shared" si="1576"/>
        <v>No</v>
      </c>
      <c r="BV2458" s="3" t="str">
        <f t="shared" si="1577"/>
        <v>No</v>
      </c>
      <c r="BW2458" s="3">
        <f t="shared" si="1578"/>
        <v>1</v>
      </c>
      <c r="BX2458" s="3" t="str">
        <f t="shared" si="1579"/>
        <v>No</v>
      </c>
      <c r="BY2458" s="3">
        <f t="shared" si="1580"/>
        <v>2330</v>
      </c>
      <c r="BZ2458">
        <v>1</v>
      </c>
      <c r="CA2458" s="3">
        <f t="shared" si="1581"/>
        <v>2330</v>
      </c>
      <c r="CC2458" s="3">
        <f t="shared" si="1582"/>
        <v>0</v>
      </c>
      <c r="CD2458" s="3">
        <f t="shared" si="1583"/>
        <v>0</v>
      </c>
      <c r="CE2458" s="3" t="str">
        <f t="shared" si="1584"/>
        <v/>
      </c>
      <c r="CF2458" s="3" t="e">
        <f>HLOOKUP(CE2458,'Valuation Data'!$D$2:$K$5,4,FALSE)</f>
        <v>#N/A</v>
      </c>
      <c r="CG2458" s="3">
        <f t="shared" si="1585"/>
        <v>2330</v>
      </c>
      <c r="CH2458" s="3" t="str">
        <f t="shared" si="1586"/>
        <v>No</v>
      </c>
      <c r="CI2458" s="3" t="str">
        <f>VLOOKUP(R2458,'Use Codes &amp; County Type'!A:D,4,FALSE)</f>
        <v>V</v>
      </c>
      <c r="CJ2458" s="3" t="str">
        <f t="shared" si="1587"/>
        <v>Yes</v>
      </c>
      <c r="CK2458" s="3" t="str">
        <f t="shared" si="1588"/>
        <v>No</v>
      </c>
      <c r="CL2458" s="3">
        <f t="shared" si="1589"/>
        <v>0</v>
      </c>
      <c r="CM2458" s="3">
        <f t="shared" si="1590"/>
        <v>0</v>
      </c>
      <c r="CN2458" s="3">
        <f t="shared" si="1591"/>
        <v>916.7</v>
      </c>
      <c r="CO2458" s="3">
        <f t="shared" si="1592"/>
        <v>-916.7</v>
      </c>
      <c r="CP2458" s="3">
        <f t="shared" si="1593"/>
        <v>0.39343347639484982</v>
      </c>
      <c r="CR2458" s="3" t="str">
        <f t="shared" si="1594"/>
        <v>No</v>
      </c>
      <c r="CV2458" s="3" t="str">
        <f t="shared" si="1595"/>
        <v>FMV&lt;$30K</v>
      </c>
      <c r="CW2458" s="3">
        <f t="shared" si="1596"/>
        <v>2457</v>
      </c>
      <c r="CX2458" s="3">
        <f t="shared" si="1597"/>
        <v>183.34</v>
      </c>
      <c r="CY2458" s="3" t="str">
        <f t="shared" si="1598"/>
        <v>Ok</v>
      </c>
      <c r="CZ2458">
        <v>0</v>
      </c>
      <c r="DA2458">
        <v>0</v>
      </c>
    </row>
    <row r="2459" spans="1:105" x14ac:dyDescent="0.25">
      <c r="A2459">
        <v>2458</v>
      </c>
      <c r="B2459" t="s">
        <v>3</v>
      </c>
      <c r="C2459" t="s">
        <v>2567</v>
      </c>
      <c r="D2459">
        <v>426.91</v>
      </c>
      <c r="E2459">
        <v>2017</v>
      </c>
      <c r="F2459">
        <v>426.91</v>
      </c>
      <c r="G2459">
        <v>426.91</v>
      </c>
      <c r="H2459" s="3">
        <f t="shared" si="1558"/>
        <v>0</v>
      </c>
      <c r="J2459" t="s">
        <v>2736</v>
      </c>
      <c r="K2459" t="s">
        <v>2738</v>
      </c>
      <c r="L2459">
        <v>32034</v>
      </c>
      <c r="M2459" t="s">
        <v>4634</v>
      </c>
      <c r="N2459" t="s">
        <v>4761</v>
      </c>
      <c r="O2459">
        <v>-81.460717011736193</v>
      </c>
      <c r="P2459">
        <v>30.676324476956101</v>
      </c>
      <c r="Q2459" t="s">
        <v>6173</v>
      </c>
      <c r="R2459">
        <v>0</v>
      </c>
      <c r="S2459" t="s">
        <v>6538</v>
      </c>
      <c r="T2459">
        <v>8001</v>
      </c>
      <c r="U2459" t="s">
        <v>6581</v>
      </c>
      <c r="V2459">
        <v>2017</v>
      </c>
      <c r="W2459">
        <v>16500</v>
      </c>
      <c r="X2459">
        <v>2017</v>
      </c>
      <c r="Y2459">
        <v>22000</v>
      </c>
      <c r="Z2459">
        <v>365.15</v>
      </c>
      <c r="AA2459" s="3">
        <f t="shared" si="1559"/>
        <v>0.85533250568035402</v>
      </c>
      <c r="AB2459" t="s">
        <v>6616</v>
      </c>
      <c r="AC2459" t="s">
        <v>6616</v>
      </c>
      <c r="AD2459" t="s">
        <v>6616</v>
      </c>
      <c r="AE2459" t="s">
        <v>6616</v>
      </c>
      <c r="AF2459" t="s">
        <v>6616</v>
      </c>
      <c r="AG2459" t="s">
        <v>6616</v>
      </c>
      <c r="AH2459" t="s">
        <v>6616</v>
      </c>
      <c r="AI2459" t="s">
        <v>6618</v>
      </c>
      <c r="AJ2459" t="s">
        <v>6618</v>
      </c>
      <c r="AK2459" t="s">
        <v>6618</v>
      </c>
      <c r="AL2459" t="s">
        <v>6618</v>
      </c>
      <c r="AM2459" t="s">
        <v>6618</v>
      </c>
      <c r="AN2459" t="s">
        <v>6618</v>
      </c>
      <c r="AO2459" t="s">
        <v>6618</v>
      </c>
      <c r="AP2459" s="3" t="str">
        <f t="shared" si="1560"/>
        <v>No</v>
      </c>
      <c r="AQ2459" s="3" t="str">
        <f t="shared" si="1561"/>
        <v>No</v>
      </c>
      <c r="AR2459" s="3" t="str">
        <f t="shared" si="1562"/>
        <v>No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1</v>
      </c>
      <c r="AY2459" t="s">
        <v>6634</v>
      </c>
      <c r="AZ2459" t="s">
        <v>6637</v>
      </c>
      <c r="BA2459">
        <v>1</v>
      </c>
      <c r="BB2459" t="s">
        <v>6616</v>
      </c>
      <c r="BC2459" t="s">
        <v>6617</v>
      </c>
      <c r="BD2459" s="4" t="str">
        <f t="shared" si="1563"/>
        <v>No</v>
      </c>
      <c r="BE2459" t="s">
        <v>6640</v>
      </c>
      <c r="BF2459" s="3" t="str">
        <f t="shared" si="1564"/>
        <v>No</v>
      </c>
      <c r="BG2459" t="s">
        <v>6645</v>
      </c>
      <c r="BH2459" s="3" t="str">
        <f t="shared" si="1565"/>
        <v>DADE ST</v>
      </c>
      <c r="BI2459" s="3" t="str">
        <f t="shared" si="1566"/>
        <v>Fernandina Beach</v>
      </c>
      <c r="BJ2459" s="3" t="str">
        <f t="shared" si="1567"/>
        <v>Florida</v>
      </c>
      <c r="BK2459" s="3">
        <f t="shared" si="1568"/>
        <v>32034</v>
      </c>
      <c r="BL2459" s="3" t="str">
        <f t="shared" si="1569"/>
        <v>DADE ST FERNANDINA BEACH FL 32034</v>
      </c>
      <c r="BM2459" s="3" t="str">
        <f t="shared" si="1570"/>
        <v/>
      </c>
      <c r="BN2459" s="3" t="str">
        <f t="shared" si="1571"/>
        <v>Pass</v>
      </c>
      <c r="BO2459" s="3" t="str">
        <f t="shared" si="1572"/>
        <v>Yes</v>
      </c>
      <c r="BP2459" s="3" t="str">
        <f t="shared" si="1573"/>
        <v>FV&lt;$10K</v>
      </c>
      <c r="BQ2459" t="s">
        <v>6650</v>
      </c>
      <c r="BR2459" s="3" t="str">
        <f t="shared" si="1574"/>
        <v>No, &lt; $20K Lien</v>
      </c>
      <c r="BS2459" s="3" t="str">
        <f t="shared" si="1575"/>
        <v>No, Lien &lt; $20K</v>
      </c>
      <c r="BT2459" t="s">
        <v>6650</v>
      </c>
      <c r="BU2459" s="3" t="str">
        <f t="shared" si="1576"/>
        <v>No</v>
      </c>
      <c r="BV2459" s="3" t="str">
        <f t="shared" si="1577"/>
        <v>No</v>
      </c>
      <c r="BW2459" s="3">
        <f t="shared" si="1578"/>
        <v>1</v>
      </c>
      <c r="BX2459" s="3" t="str">
        <f t="shared" si="1579"/>
        <v>No</v>
      </c>
      <c r="BY2459" s="3">
        <f t="shared" si="1580"/>
        <v>16500</v>
      </c>
      <c r="BZ2459">
        <v>1</v>
      </c>
      <c r="CA2459" s="3">
        <f t="shared" si="1581"/>
        <v>16500</v>
      </c>
      <c r="CC2459" s="3">
        <f t="shared" si="1582"/>
        <v>0</v>
      </c>
      <c r="CD2459" s="3">
        <f t="shared" si="1583"/>
        <v>0</v>
      </c>
      <c r="CE2459" s="3" t="str">
        <f t="shared" si="1584"/>
        <v/>
      </c>
      <c r="CF2459" s="3" t="e">
        <f>HLOOKUP(CE2459,'Valuation Data'!$D$2:$K$5,4,FALSE)</f>
        <v>#N/A</v>
      </c>
      <c r="CG2459" s="3">
        <f t="shared" si="1585"/>
        <v>16500</v>
      </c>
      <c r="CH2459" s="3" t="str">
        <f t="shared" si="1586"/>
        <v>No</v>
      </c>
      <c r="CI2459" s="3" t="str">
        <f>VLOOKUP(R2459,'Use Codes &amp; County Type'!A:D,4,FALSE)</f>
        <v>V</v>
      </c>
      <c r="CJ2459" s="3" t="str">
        <f t="shared" si="1587"/>
        <v>Yes</v>
      </c>
      <c r="CK2459" s="3" t="str">
        <f t="shared" si="1588"/>
        <v>No</v>
      </c>
      <c r="CL2459" s="3">
        <f t="shared" si="1589"/>
        <v>0</v>
      </c>
      <c r="CM2459" s="3">
        <f t="shared" si="1590"/>
        <v>0</v>
      </c>
      <c r="CN2459" s="3">
        <f t="shared" si="1591"/>
        <v>2134.5500000000002</v>
      </c>
      <c r="CO2459" s="3">
        <f t="shared" si="1592"/>
        <v>-2134.5500000000002</v>
      </c>
      <c r="CP2459" s="3">
        <f t="shared" si="1593"/>
        <v>0.12936666666666669</v>
      </c>
      <c r="CR2459" s="3" t="str">
        <f t="shared" si="1594"/>
        <v>No</v>
      </c>
      <c r="CV2459" s="3" t="str">
        <f t="shared" si="1595"/>
        <v>FMV&lt;$30K</v>
      </c>
      <c r="CW2459" s="3">
        <f t="shared" si="1596"/>
        <v>2458</v>
      </c>
      <c r="CX2459" s="3">
        <f t="shared" si="1597"/>
        <v>426.91</v>
      </c>
      <c r="CY2459" s="3" t="str">
        <f t="shared" si="1598"/>
        <v>Ok</v>
      </c>
      <c r="CZ2459">
        <v>0</v>
      </c>
      <c r="DA2459">
        <v>0</v>
      </c>
    </row>
    <row r="2460" spans="1:105" x14ac:dyDescent="0.25">
      <c r="A2460">
        <v>2459</v>
      </c>
      <c r="B2460" t="s">
        <v>3</v>
      </c>
      <c r="C2460" t="s">
        <v>2568</v>
      </c>
      <c r="D2460">
        <v>19480.580000000002</v>
      </c>
      <c r="E2460">
        <v>2017</v>
      </c>
      <c r="F2460">
        <v>19480.580000000002</v>
      </c>
      <c r="G2460">
        <v>19480.580000000002</v>
      </c>
      <c r="H2460" s="3">
        <f t="shared" si="1558"/>
        <v>0</v>
      </c>
      <c r="I2460">
        <v>415</v>
      </c>
      <c r="J2460" t="s">
        <v>2736</v>
      </c>
      <c r="K2460" t="s">
        <v>2738</v>
      </c>
      <c r="L2460">
        <v>32034</v>
      </c>
      <c r="M2460" t="s">
        <v>4635</v>
      </c>
      <c r="N2460" t="s">
        <v>4761</v>
      </c>
      <c r="O2460">
        <v>-81.461455346033205</v>
      </c>
      <c r="P2460">
        <v>30.6713645340181</v>
      </c>
      <c r="Q2460" t="s">
        <v>6429</v>
      </c>
      <c r="R2460">
        <v>1</v>
      </c>
      <c r="S2460" t="s">
        <v>6539</v>
      </c>
      <c r="T2460">
        <v>1001</v>
      </c>
      <c r="U2460" t="s">
        <v>6582</v>
      </c>
      <c r="V2460">
        <v>2017</v>
      </c>
      <c r="W2460">
        <v>902275</v>
      </c>
      <c r="X2460">
        <v>2017</v>
      </c>
      <c r="Y2460">
        <v>902275</v>
      </c>
      <c r="Z2460">
        <v>17982.97</v>
      </c>
      <c r="AA2460" s="3">
        <f t="shared" si="1559"/>
        <v>0.92312292549811148</v>
      </c>
      <c r="AB2460" t="s">
        <v>6616</v>
      </c>
      <c r="AI2460" t="s">
        <v>6618</v>
      </c>
      <c r="AJ2460" t="s">
        <v>6618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 s="3" t="str">
        <f t="shared" si="1560"/>
        <v>No</v>
      </c>
      <c r="AQ2460" s="3" t="str">
        <f t="shared" si="1561"/>
        <v>No</v>
      </c>
      <c r="AR2460" s="3" t="str">
        <f t="shared" si="1562"/>
        <v>No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2</v>
      </c>
      <c r="AY2460" t="s">
        <v>6636</v>
      </c>
      <c r="AZ2460">
        <v>0</v>
      </c>
      <c r="BA2460">
        <v>1</v>
      </c>
      <c r="BB2460" t="s">
        <v>6616</v>
      </c>
      <c r="BC2460" t="s">
        <v>6616</v>
      </c>
      <c r="BD2460" s="4" t="str">
        <f t="shared" si="1563"/>
        <v>No</v>
      </c>
      <c r="BE2460" t="s">
        <v>6640</v>
      </c>
      <c r="BF2460" s="3" t="str">
        <f t="shared" si="1564"/>
        <v>No</v>
      </c>
      <c r="BG2460" t="s">
        <v>6645</v>
      </c>
      <c r="BH2460" s="3" t="str">
        <f t="shared" si="1565"/>
        <v>415 CENTRE ST</v>
      </c>
      <c r="BI2460" s="3" t="str">
        <f t="shared" si="1566"/>
        <v>Fernandina Beach</v>
      </c>
      <c r="BJ2460" s="3" t="str">
        <f t="shared" si="1567"/>
        <v>Florida</v>
      </c>
      <c r="BK2460" s="3">
        <f t="shared" si="1568"/>
        <v>32034</v>
      </c>
      <c r="BL2460" s="3" t="str">
        <f t="shared" si="1569"/>
        <v>415 CENTRE ST FERNANDINA BEACH FL 32034</v>
      </c>
      <c r="BM2460" s="3" t="str">
        <f t="shared" si="1570"/>
        <v/>
      </c>
      <c r="BN2460" s="3" t="str">
        <f t="shared" si="1571"/>
        <v>Pass</v>
      </c>
      <c r="BO2460" s="3" t="str">
        <f t="shared" si="1572"/>
        <v>No</v>
      </c>
      <c r="BP2460" s="3" t="str">
        <f t="shared" si="1573"/>
        <v>Pass</v>
      </c>
      <c r="BQ2460" t="s">
        <v>6650</v>
      </c>
      <c r="BR2460" s="3" t="str">
        <f t="shared" si="1574"/>
        <v>No, &lt; $20K Lien</v>
      </c>
      <c r="BS2460" s="3" t="str">
        <f t="shared" si="1575"/>
        <v>No, Lien &lt; $20K</v>
      </c>
      <c r="BT2460" t="s">
        <v>6650</v>
      </c>
      <c r="BU2460" s="3" t="str">
        <f t="shared" si="1576"/>
        <v>No</v>
      </c>
      <c r="BV2460" s="3" t="str">
        <f t="shared" si="1577"/>
        <v>No</v>
      </c>
      <c r="BW2460" s="3">
        <f t="shared" si="1578"/>
        <v>1</v>
      </c>
      <c r="BX2460" s="3" t="str">
        <f t="shared" si="1579"/>
        <v>No</v>
      </c>
      <c r="BY2460" s="3">
        <f t="shared" si="1580"/>
        <v>902275</v>
      </c>
      <c r="BZ2460">
        <v>1</v>
      </c>
      <c r="CA2460" s="3">
        <f t="shared" si="1581"/>
        <v>902275</v>
      </c>
      <c r="CC2460" s="3">
        <f t="shared" si="1582"/>
        <v>0</v>
      </c>
      <c r="CD2460" s="3">
        <f t="shared" si="1583"/>
        <v>0</v>
      </c>
      <c r="CE2460" s="3" t="str">
        <f t="shared" si="1584"/>
        <v/>
      </c>
      <c r="CF2460" s="3" t="e">
        <f>HLOOKUP(CE2460,'Valuation Data'!$D$2:$K$5,4,FALSE)</f>
        <v>#N/A</v>
      </c>
      <c r="CG2460" s="3">
        <f t="shared" si="1585"/>
        <v>902275</v>
      </c>
      <c r="CH2460" s="3" t="str">
        <f t="shared" si="1586"/>
        <v>No</v>
      </c>
      <c r="CI2460" s="3" t="str">
        <f>VLOOKUP(R2460,'Use Codes &amp; County Type'!A:D,4,FALSE)</f>
        <v>S</v>
      </c>
      <c r="CJ2460" s="3" t="str">
        <f t="shared" si="1587"/>
        <v>No</v>
      </c>
      <c r="CK2460" s="3" t="str">
        <f t="shared" si="1588"/>
        <v>No</v>
      </c>
      <c r="CL2460" s="3">
        <f t="shared" si="1589"/>
        <v>0.35</v>
      </c>
      <c r="CM2460" s="3">
        <f t="shared" si="1590"/>
        <v>315796.25</v>
      </c>
      <c r="CN2460" s="3">
        <f t="shared" si="1591"/>
        <v>97402.900000000009</v>
      </c>
      <c r="CO2460" s="3">
        <f t="shared" si="1592"/>
        <v>218393.34999999998</v>
      </c>
      <c r="CP2460" s="3">
        <f t="shared" si="1593"/>
        <v>0.1079525643512233</v>
      </c>
      <c r="CR2460" s="3" t="str">
        <f t="shared" si="1594"/>
        <v>No</v>
      </c>
      <c r="CV2460" s="3" t="str">
        <f t="shared" si="1595"/>
        <v>*Bid</v>
      </c>
      <c r="CW2460" s="3">
        <f t="shared" si="1596"/>
        <v>2459</v>
      </c>
      <c r="CX2460" s="3">
        <f t="shared" si="1597"/>
        <v>19480.580000000002</v>
      </c>
      <c r="CY2460" s="3" t="str">
        <f t="shared" si="1598"/>
        <v>Ok</v>
      </c>
      <c r="CZ2460">
        <v>0</v>
      </c>
      <c r="DA2460">
        <v>0</v>
      </c>
    </row>
    <row r="2461" spans="1:105" x14ac:dyDescent="0.25">
      <c r="A2461">
        <v>2460</v>
      </c>
      <c r="B2461" t="s">
        <v>3</v>
      </c>
      <c r="C2461" t="s">
        <v>2569</v>
      </c>
      <c r="D2461">
        <v>3393.2</v>
      </c>
      <c r="E2461">
        <v>2017</v>
      </c>
      <c r="F2461">
        <v>3393.2</v>
      </c>
      <c r="G2461">
        <v>3393.2</v>
      </c>
      <c r="H2461" s="3">
        <f t="shared" si="1558"/>
        <v>0</v>
      </c>
      <c r="I2461">
        <v>216</v>
      </c>
      <c r="J2461" t="s">
        <v>2736</v>
      </c>
      <c r="K2461" t="s">
        <v>2738</v>
      </c>
      <c r="L2461">
        <v>32034</v>
      </c>
      <c r="M2461" t="s">
        <v>4636</v>
      </c>
      <c r="N2461" t="s">
        <v>4761</v>
      </c>
      <c r="O2461">
        <v>-81.462296159570599</v>
      </c>
      <c r="P2461">
        <v>30.668068854161</v>
      </c>
      <c r="Q2461" t="s">
        <v>6430</v>
      </c>
      <c r="R2461">
        <v>8</v>
      </c>
      <c r="S2461" t="s">
        <v>6551</v>
      </c>
      <c r="T2461">
        <v>1110</v>
      </c>
      <c r="U2461" t="s">
        <v>6595</v>
      </c>
      <c r="V2461">
        <v>2017</v>
      </c>
      <c r="W2461">
        <v>136335</v>
      </c>
      <c r="X2461">
        <v>2017</v>
      </c>
      <c r="Y2461">
        <v>195542</v>
      </c>
      <c r="Z2461">
        <v>3107.9</v>
      </c>
      <c r="AA2461" s="3">
        <f t="shared" si="1559"/>
        <v>0.91592007544500775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 s="3" t="str">
        <f t="shared" si="1560"/>
        <v>No</v>
      </c>
      <c r="AQ2461" s="3" t="str">
        <f t="shared" si="1561"/>
        <v>No</v>
      </c>
      <c r="AR2461" s="3" t="str">
        <f t="shared" si="1562"/>
        <v>No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 t="s">
        <v>6634</v>
      </c>
      <c r="AZ2461">
        <v>0</v>
      </c>
      <c r="BA2461">
        <v>0</v>
      </c>
      <c r="BB2461" t="s">
        <v>6616</v>
      </c>
      <c r="BC2461">
        <v>0</v>
      </c>
      <c r="BD2461" s="4" t="str">
        <f t="shared" si="1563"/>
        <v>No</v>
      </c>
      <c r="BE2461" t="s">
        <v>6640</v>
      </c>
      <c r="BF2461" s="3" t="str">
        <f t="shared" si="1564"/>
        <v>No</v>
      </c>
      <c r="BG2461" t="s">
        <v>6645</v>
      </c>
      <c r="BH2461" s="3" t="str">
        <f t="shared" si="1565"/>
        <v>216 4TH ST S A&amp;B</v>
      </c>
      <c r="BI2461" s="3" t="str">
        <f t="shared" si="1566"/>
        <v>Fernandina Beach</v>
      </c>
      <c r="BJ2461" s="3" t="str">
        <f t="shared" si="1567"/>
        <v>Florida</v>
      </c>
      <c r="BK2461" s="3">
        <f t="shared" si="1568"/>
        <v>32034</v>
      </c>
      <c r="BL2461" s="3" t="str">
        <f t="shared" si="1569"/>
        <v>216 4TH ST S A&amp;B FERNANDINA BEACH FL 32034</v>
      </c>
      <c r="BM2461" s="3" t="str">
        <f t="shared" si="1570"/>
        <v/>
      </c>
      <c r="BN2461" s="3" t="str">
        <f t="shared" si="1571"/>
        <v>Pass</v>
      </c>
      <c r="BO2461" s="3" t="str">
        <f t="shared" si="1572"/>
        <v>No</v>
      </c>
      <c r="BP2461" s="3" t="str">
        <f t="shared" si="1573"/>
        <v>FV&lt;$10K</v>
      </c>
      <c r="BQ2461" t="s">
        <v>6650</v>
      </c>
      <c r="BR2461" s="3" t="str">
        <f t="shared" si="1574"/>
        <v>No, &lt; $20K Lien</v>
      </c>
      <c r="BS2461" s="3" t="str">
        <f t="shared" si="1575"/>
        <v>No, Lien &lt; $20K</v>
      </c>
      <c r="BT2461" t="s">
        <v>6650</v>
      </c>
      <c r="BU2461" s="3" t="str">
        <f t="shared" si="1576"/>
        <v>No</v>
      </c>
      <c r="BV2461" s="3" t="str">
        <f t="shared" si="1577"/>
        <v>No</v>
      </c>
      <c r="BW2461" s="3">
        <f t="shared" si="1578"/>
        <v>0</v>
      </c>
      <c r="BX2461" s="3" t="str">
        <f t="shared" si="1579"/>
        <v>No</v>
      </c>
      <c r="BY2461" s="3">
        <f t="shared" si="1580"/>
        <v>136335</v>
      </c>
      <c r="BZ2461">
        <v>1</v>
      </c>
      <c r="CA2461" s="3">
        <f t="shared" si="1581"/>
        <v>136335</v>
      </c>
      <c r="CC2461" s="3">
        <f t="shared" si="1582"/>
        <v>0</v>
      </c>
      <c r="CD2461" s="3">
        <f t="shared" si="1583"/>
        <v>0</v>
      </c>
      <c r="CE2461" s="3" t="str">
        <f t="shared" si="1584"/>
        <v/>
      </c>
      <c r="CF2461" s="3" t="e">
        <f>HLOOKUP(CE2461,'Valuation Data'!$D$2:$K$5,4,FALSE)</f>
        <v>#N/A</v>
      </c>
      <c r="CG2461" s="3">
        <f t="shared" si="1585"/>
        <v>136335</v>
      </c>
      <c r="CH2461" s="3" t="str">
        <f t="shared" si="1586"/>
        <v>No</v>
      </c>
      <c r="CI2461" s="3" t="str">
        <f>VLOOKUP(R2461,'Use Codes &amp; County Type'!A:D,4,FALSE)</f>
        <v>R</v>
      </c>
      <c r="CJ2461" s="3" t="str">
        <f t="shared" si="1587"/>
        <v>No</v>
      </c>
      <c r="CK2461" s="3" t="str">
        <f t="shared" si="1588"/>
        <v>No</v>
      </c>
      <c r="CL2461" s="3">
        <f t="shared" si="1589"/>
        <v>0.35</v>
      </c>
      <c r="CM2461" s="3">
        <f t="shared" si="1590"/>
        <v>47717.25</v>
      </c>
      <c r="CN2461" s="3">
        <f t="shared" si="1591"/>
        <v>13572.8</v>
      </c>
      <c r="CO2461" s="3">
        <f t="shared" si="1592"/>
        <v>34144.449999999997</v>
      </c>
      <c r="CP2461" s="3">
        <f t="shared" si="1593"/>
        <v>9.9554773169032162E-2</v>
      </c>
      <c r="CR2461" s="3" t="str">
        <f t="shared" si="1594"/>
        <v>No</v>
      </c>
      <c r="CV2461" s="3" t="str">
        <f t="shared" si="1595"/>
        <v>*Bid</v>
      </c>
      <c r="CW2461" s="3">
        <f t="shared" si="1596"/>
        <v>2460</v>
      </c>
      <c r="CX2461" s="3">
        <f t="shared" si="1597"/>
        <v>3393.2</v>
      </c>
      <c r="CY2461" s="3" t="str">
        <f t="shared" si="1598"/>
        <v>Ok</v>
      </c>
      <c r="CZ2461">
        <v>0</v>
      </c>
      <c r="DA2461">
        <v>0</v>
      </c>
    </row>
    <row r="2462" spans="1:105" x14ac:dyDescent="0.25">
      <c r="A2462">
        <v>2461</v>
      </c>
      <c r="B2462" t="s">
        <v>3</v>
      </c>
      <c r="C2462" t="s">
        <v>2570</v>
      </c>
      <c r="D2462">
        <v>1603.17</v>
      </c>
      <c r="E2462">
        <v>2017</v>
      </c>
      <c r="F2462">
        <v>1603.17</v>
      </c>
      <c r="G2462">
        <v>1603.17</v>
      </c>
      <c r="H2462" s="3">
        <f t="shared" si="1558"/>
        <v>0</v>
      </c>
      <c r="I2462">
        <v>222</v>
      </c>
      <c r="J2462" t="s">
        <v>2736</v>
      </c>
      <c r="K2462" t="s">
        <v>2738</v>
      </c>
      <c r="L2462">
        <v>32034</v>
      </c>
      <c r="M2462" t="s">
        <v>4637</v>
      </c>
      <c r="N2462" t="s">
        <v>4761</v>
      </c>
      <c r="O2462">
        <v>-81.462348525445407</v>
      </c>
      <c r="P2462">
        <v>30.667696811660399</v>
      </c>
      <c r="Q2462" t="s">
        <v>6431</v>
      </c>
      <c r="R2462">
        <v>1</v>
      </c>
      <c r="S2462" t="s">
        <v>6539</v>
      </c>
      <c r="T2462">
        <v>1001</v>
      </c>
      <c r="U2462" t="s">
        <v>6582</v>
      </c>
      <c r="V2462">
        <v>2017</v>
      </c>
      <c r="W2462">
        <v>62053</v>
      </c>
      <c r="X2462">
        <v>2017</v>
      </c>
      <c r="Y2462">
        <v>94791</v>
      </c>
      <c r="Z2462">
        <v>1452.77</v>
      </c>
      <c r="AA2462" s="3">
        <f t="shared" si="1559"/>
        <v>0.9061858692465552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 s="3" t="str">
        <f t="shared" si="1560"/>
        <v>No</v>
      </c>
      <c r="AQ2462" s="3" t="str">
        <f t="shared" si="1561"/>
        <v>No</v>
      </c>
      <c r="AR2462" s="3" t="str">
        <f t="shared" si="1562"/>
        <v>No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 t="s">
        <v>6634</v>
      </c>
      <c r="AZ2462">
        <v>0</v>
      </c>
      <c r="BA2462">
        <v>0</v>
      </c>
      <c r="BB2462" t="s">
        <v>6616</v>
      </c>
      <c r="BC2462">
        <v>0</v>
      </c>
      <c r="BD2462" s="4" t="str">
        <f t="shared" si="1563"/>
        <v>No</v>
      </c>
      <c r="BE2462" t="s">
        <v>6640</v>
      </c>
      <c r="BF2462" s="3" t="str">
        <f t="shared" si="1564"/>
        <v>No</v>
      </c>
      <c r="BG2462" t="s">
        <v>6645</v>
      </c>
      <c r="BH2462" s="3" t="str">
        <f t="shared" si="1565"/>
        <v>222 4TH ST S</v>
      </c>
      <c r="BI2462" s="3" t="str">
        <f t="shared" si="1566"/>
        <v>Fernandina Beach</v>
      </c>
      <c r="BJ2462" s="3" t="str">
        <f t="shared" si="1567"/>
        <v>Florida</v>
      </c>
      <c r="BK2462" s="3">
        <f t="shared" si="1568"/>
        <v>32034</v>
      </c>
      <c r="BL2462" s="3" t="str">
        <f t="shared" si="1569"/>
        <v>222 4TH ST S FERNANDINA BEACH FL 32034</v>
      </c>
      <c r="BM2462" s="3" t="str">
        <f t="shared" si="1570"/>
        <v/>
      </c>
      <c r="BN2462" s="3" t="str">
        <f t="shared" si="1571"/>
        <v>Pass</v>
      </c>
      <c r="BO2462" s="3" t="str">
        <f t="shared" si="1572"/>
        <v>No</v>
      </c>
      <c r="BP2462" s="3" t="str">
        <f t="shared" si="1573"/>
        <v>FV&lt;$10K</v>
      </c>
      <c r="BQ2462" t="s">
        <v>6650</v>
      </c>
      <c r="BR2462" s="3" t="str">
        <f t="shared" si="1574"/>
        <v>No, &lt; $20K Lien</v>
      </c>
      <c r="BS2462" s="3" t="str">
        <f t="shared" si="1575"/>
        <v>No, Lien &lt; $20K</v>
      </c>
      <c r="BT2462" t="s">
        <v>6650</v>
      </c>
      <c r="BU2462" s="3" t="str">
        <f t="shared" si="1576"/>
        <v>No</v>
      </c>
      <c r="BV2462" s="3" t="str">
        <f t="shared" si="1577"/>
        <v>No</v>
      </c>
      <c r="BW2462" s="3">
        <f t="shared" si="1578"/>
        <v>0</v>
      </c>
      <c r="BX2462" s="3" t="str">
        <f t="shared" si="1579"/>
        <v>No</v>
      </c>
      <c r="BY2462" s="3">
        <f t="shared" si="1580"/>
        <v>62053</v>
      </c>
      <c r="BZ2462">
        <v>1</v>
      </c>
      <c r="CA2462" s="3">
        <f t="shared" si="1581"/>
        <v>62053</v>
      </c>
      <c r="CC2462" s="3">
        <f t="shared" si="1582"/>
        <v>0</v>
      </c>
      <c r="CD2462" s="3">
        <f t="shared" si="1583"/>
        <v>0</v>
      </c>
      <c r="CE2462" s="3" t="str">
        <f t="shared" si="1584"/>
        <v/>
      </c>
      <c r="CF2462" s="3" t="e">
        <f>HLOOKUP(CE2462,'Valuation Data'!$D$2:$K$5,4,FALSE)</f>
        <v>#N/A</v>
      </c>
      <c r="CG2462" s="3">
        <f t="shared" si="1585"/>
        <v>62053</v>
      </c>
      <c r="CH2462" s="3" t="str">
        <f t="shared" si="1586"/>
        <v>No</v>
      </c>
      <c r="CI2462" s="3" t="str">
        <f>VLOOKUP(R2462,'Use Codes &amp; County Type'!A:D,4,FALSE)</f>
        <v>S</v>
      </c>
      <c r="CJ2462" s="3" t="str">
        <f t="shared" si="1587"/>
        <v>No</v>
      </c>
      <c r="CK2462" s="3" t="str">
        <f t="shared" si="1588"/>
        <v>No</v>
      </c>
      <c r="CL2462" s="3">
        <f t="shared" si="1589"/>
        <v>0.35</v>
      </c>
      <c r="CM2462" s="3">
        <f t="shared" si="1590"/>
        <v>21718.55</v>
      </c>
      <c r="CN2462" s="3">
        <f t="shared" si="1591"/>
        <v>6412.68</v>
      </c>
      <c r="CO2462" s="3">
        <f t="shared" si="1592"/>
        <v>15305.869999999999</v>
      </c>
      <c r="CP2462" s="3">
        <f t="shared" si="1593"/>
        <v>0.1033419818542214</v>
      </c>
      <c r="CR2462" s="3" t="str">
        <f t="shared" si="1594"/>
        <v>No</v>
      </c>
      <c r="CV2462" s="3" t="str">
        <f t="shared" si="1595"/>
        <v>*Bid</v>
      </c>
      <c r="CW2462" s="3">
        <f t="shared" si="1596"/>
        <v>2461</v>
      </c>
      <c r="CX2462" s="3">
        <f t="shared" si="1597"/>
        <v>1603.17</v>
      </c>
      <c r="CY2462" s="3" t="str">
        <f t="shared" si="1598"/>
        <v>Ok</v>
      </c>
      <c r="CZ2462">
        <v>0</v>
      </c>
      <c r="DA2462">
        <v>0</v>
      </c>
    </row>
    <row r="2463" spans="1:105" x14ac:dyDescent="0.25">
      <c r="A2463">
        <v>2462</v>
      </c>
      <c r="B2463" t="s">
        <v>3</v>
      </c>
      <c r="C2463" t="s">
        <v>2571</v>
      </c>
      <c r="D2463">
        <v>2988.31</v>
      </c>
      <c r="E2463">
        <v>2017</v>
      </c>
      <c r="F2463">
        <v>2988.31</v>
      </c>
      <c r="G2463">
        <v>2988.31</v>
      </c>
      <c r="H2463" s="3">
        <f t="shared" si="1558"/>
        <v>0</v>
      </c>
      <c r="I2463">
        <v>410</v>
      </c>
      <c r="J2463" t="s">
        <v>2736</v>
      </c>
      <c r="K2463" t="s">
        <v>2738</v>
      </c>
      <c r="L2463">
        <v>32034</v>
      </c>
      <c r="M2463" t="s">
        <v>4638</v>
      </c>
      <c r="N2463" t="s">
        <v>4761</v>
      </c>
      <c r="O2463">
        <v>-81.461865588462203</v>
      </c>
      <c r="P2463">
        <v>30.668265772239401</v>
      </c>
      <c r="Q2463" t="s">
        <v>6432</v>
      </c>
      <c r="R2463">
        <v>76</v>
      </c>
      <c r="S2463" t="s">
        <v>6567</v>
      </c>
      <c r="T2463">
        <v>9109</v>
      </c>
      <c r="U2463" t="s">
        <v>6603</v>
      </c>
      <c r="V2463">
        <v>2017</v>
      </c>
      <c r="W2463">
        <v>137151</v>
      </c>
      <c r="X2463">
        <v>2017</v>
      </c>
      <c r="Y2463">
        <v>137151</v>
      </c>
      <c r="Z2463">
        <v>2733.52</v>
      </c>
      <c r="AA2463" s="3">
        <f t="shared" si="1559"/>
        <v>0.91473776147722297</v>
      </c>
      <c r="AB2463" t="s">
        <v>6616</v>
      </c>
      <c r="AI2463" t="s">
        <v>6618</v>
      </c>
      <c r="AJ2463" t="s">
        <v>6618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 s="3" t="str">
        <f t="shared" si="1560"/>
        <v>No</v>
      </c>
      <c r="AQ2463" s="3" t="str">
        <f t="shared" si="1561"/>
        <v>No</v>
      </c>
      <c r="AR2463" s="3" t="str">
        <f t="shared" si="1562"/>
        <v>No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 t="s">
        <v>6634</v>
      </c>
      <c r="AZ2463">
        <v>0</v>
      </c>
      <c r="BA2463">
        <v>1</v>
      </c>
      <c r="BB2463" t="s">
        <v>6616</v>
      </c>
      <c r="BC2463" t="s">
        <v>6616</v>
      </c>
      <c r="BD2463" s="4" t="str">
        <f t="shared" si="1563"/>
        <v>No</v>
      </c>
      <c r="BE2463" t="s">
        <v>6640</v>
      </c>
      <c r="BF2463" s="3" t="str">
        <f t="shared" si="1564"/>
        <v>No</v>
      </c>
      <c r="BG2463" t="s">
        <v>6645</v>
      </c>
      <c r="BH2463" s="3" t="str">
        <f t="shared" si="1565"/>
        <v>410 BEECH ST</v>
      </c>
      <c r="BI2463" s="3" t="str">
        <f t="shared" si="1566"/>
        <v>Fernandina Beach</v>
      </c>
      <c r="BJ2463" s="3" t="str">
        <f t="shared" si="1567"/>
        <v>Florida</v>
      </c>
      <c r="BK2463" s="3">
        <f t="shared" si="1568"/>
        <v>32034</v>
      </c>
      <c r="BL2463" s="3" t="str">
        <f t="shared" si="1569"/>
        <v>410 BEECH ST FERNANDINA BEACH FL 32034</v>
      </c>
      <c r="BM2463" s="3" t="str">
        <f t="shared" si="1570"/>
        <v/>
      </c>
      <c r="BN2463" s="3" t="str">
        <f t="shared" si="1571"/>
        <v>Pass</v>
      </c>
      <c r="BO2463" s="3" t="str">
        <f t="shared" si="1572"/>
        <v>No</v>
      </c>
      <c r="BP2463" s="3" t="str">
        <f t="shared" si="1573"/>
        <v>FV&lt;$10K</v>
      </c>
      <c r="BQ2463" t="s">
        <v>6650</v>
      </c>
      <c r="BR2463" s="3" t="str">
        <f t="shared" si="1574"/>
        <v>No, &lt; $20K Lien</v>
      </c>
      <c r="BS2463" s="3" t="str">
        <f t="shared" si="1575"/>
        <v>No, Lien &lt; $20K</v>
      </c>
      <c r="BT2463" t="s">
        <v>6650</v>
      </c>
      <c r="BU2463" s="3" t="str">
        <f t="shared" si="1576"/>
        <v>No</v>
      </c>
      <c r="BV2463" s="3" t="str">
        <f t="shared" si="1577"/>
        <v>No</v>
      </c>
      <c r="BW2463" s="3">
        <f t="shared" si="1578"/>
        <v>1</v>
      </c>
      <c r="BX2463" s="3" t="str">
        <f t="shared" si="1579"/>
        <v>No</v>
      </c>
      <c r="BY2463" s="3">
        <f t="shared" si="1580"/>
        <v>137151</v>
      </c>
      <c r="BZ2463">
        <v>1</v>
      </c>
      <c r="CA2463" s="3">
        <f t="shared" si="1581"/>
        <v>137151</v>
      </c>
      <c r="CC2463" s="3">
        <f t="shared" si="1582"/>
        <v>0</v>
      </c>
      <c r="CD2463" s="3">
        <f t="shared" si="1583"/>
        <v>0</v>
      </c>
      <c r="CE2463" s="3" t="str">
        <f t="shared" si="1584"/>
        <v/>
      </c>
      <c r="CF2463" s="3" t="e">
        <f>HLOOKUP(CE2463,'Valuation Data'!$D$2:$K$5,4,FALSE)</f>
        <v>#N/A</v>
      </c>
      <c r="CG2463" s="3">
        <f t="shared" si="1585"/>
        <v>137151</v>
      </c>
      <c r="CH2463" s="3" t="str">
        <f t="shared" si="1586"/>
        <v>No</v>
      </c>
      <c r="CI2463" s="3" t="str">
        <f>VLOOKUP(R2463,'Use Codes &amp; County Type'!A:D,4,FALSE)</f>
        <v>C</v>
      </c>
      <c r="CJ2463" s="3" t="str">
        <f t="shared" si="1587"/>
        <v>No</v>
      </c>
      <c r="CK2463" s="3" t="str">
        <f t="shared" si="1588"/>
        <v>No</v>
      </c>
      <c r="CL2463" s="3">
        <f t="shared" si="1589"/>
        <v>0.3</v>
      </c>
      <c r="CM2463" s="3">
        <f t="shared" si="1590"/>
        <v>41145.299999999996</v>
      </c>
      <c r="CN2463" s="3">
        <f t="shared" si="1591"/>
        <v>14941.55</v>
      </c>
      <c r="CO2463" s="3">
        <f t="shared" si="1592"/>
        <v>26203.749999999996</v>
      </c>
      <c r="CP2463" s="3">
        <f t="shared" si="1593"/>
        <v>0.10894233363227392</v>
      </c>
      <c r="CR2463" s="3" t="str">
        <f t="shared" si="1594"/>
        <v>No</v>
      </c>
      <c r="CV2463" s="3" t="str">
        <f t="shared" si="1595"/>
        <v>*Bid</v>
      </c>
      <c r="CW2463" s="3">
        <f t="shared" si="1596"/>
        <v>2462</v>
      </c>
      <c r="CX2463" s="3">
        <f t="shared" si="1597"/>
        <v>2988.31</v>
      </c>
      <c r="CY2463" s="3" t="str">
        <f t="shared" si="1598"/>
        <v>Ok</v>
      </c>
      <c r="CZ2463">
        <v>0</v>
      </c>
      <c r="DA2463">
        <v>0</v>
      </c>
    </row>
    <row r="2464" spans="1:105" x14ac:dyDescent="0.25">
      <c r="A2464">
        <v>2463</v>
      </c>
      <c r="B2464" t="s">
        <v>3</v>
      </c>
      <c r="C2464" t="s">
        <v>2572</v>
      </c>
      <c r="D2464">
        <v>980.43</v>
      </c>
      <c r="E2464">
        <v>2017</v>
      </c>
      <c r="F2464">
        <v>980.43</v>
      </c>
      <c r="G2464">
        <v>980.43</v>
      </c>
      <c r="H2464" s="3">
        <f t="shared" si="1558"/>
        <v>0</v>
      </c>
      <c r="I2464">
        <v>410</v>
      </c>
      <c r="J2464" t="s">
        <v>2736</v>
      </c>
      <c r="K2464" t="s">
        <v>2738</v>
      </c>
      <c r="L2464">
        <v>32034</v>
      </c>
      <c r="M2464" t="s">
        <v>4638</v>
      </c>
      <c r="N2464" t="s">
        <v>4761</v>
      </c>
      <c r="O2464">
        <v>-81.462023459556306</v>
      </c>
      <c r="P2464">
        <v>30.668282434528798</v>
      </c>
      <c r="Q2464" t="s">
        <v>5646</v>
      </c>
      <c r="R2464">
        <v>76</v>
      </c>
      <c r="S2464" t="s">
        <v>6567</v>
      </c>
      <c r="T2464">
        <v>9109</v>
      </c>
      <c r="U2464" t="s">
        <v>6603</v>
      </c>
      <c r="V2464">
        <v>2017</v>
      </c>
      <c r="W2464">
        <v>44000</v>
      </c>
      <c r="X2464">
        <v>2017</v>
      </c>
      <c r="Y2464">
        <v>44000</v>
      </c>
      <c r="Z2464">
        <v>876.96</v>
      </c>
      <c r="AA2464" s="3">
        <f t="shared" si="1559"/>
        <v>0.89446467366359672</v>
      </c>
      <c r="AB2464" t="s">
        <v>6616</v>
      </c>
      <c r="AI2464" t="s">
        <v>6618</v>
      </c>
      <c r="AJ2464" t="s">
        <v>6618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 s="3" t="str">
        <f t="shared" si="1560"/>
        <v>No</v>
      </c>
      <c r="AQ2464" s="3" t="str">
        <f t="shared" si="1561"/>
        <v>No</v>
      </c>
      <c r="AR2464" s="3" t="str">
        <f t="shared" si="1562"/>
        <v>No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 t="s">
        <v>6634</v>
      </c>
      <c r="AZ2464">
        <v>0</v>
      </c>
      <c r="BA2464">
        <v>1</v>
      </c>
      <c r="BB2464" t="s">
        <v>6616</v>
      </c>
      <c r="BC2464" t="s">
        <v>6616</v>
      </c>
      <c r="BD2464" s="4" t="str">
        <f t="shared" si="1563"/>
        <v>No</v>
      </c>
      <c r="BE2464" t="s">
        <v>6640</v>
      </c>
      <c r="BF2464" s="3" t="str">
        <f t="shared" si="1564"/>
        <v>No</v>
      </c>
      <c r="BG2464" t="s">
        <v>6645</v>
      </c>
      <c r="BH2464" s="3" t="str">
        <f t="shared" si="1565"/>
        <v>410 BEECH ST</v>
      </c>
      <c r="BI2464" s="3" t="str">
        <f t="shared" si="1566"/>
        <v>Fernandina Beach</v>
      </c>
      <c r="BJ2464" s="3" t="str">
        <f t="shared" si="1567"/>
        <v>Florida</v>
      </c>
      <c r="BK2464" s="3">
        <f t="shared" si="1568"/>
        <v>32034</v>
      </c>
      <c r="BL2464" s="3" t="str">
        <f t="shared" si="1569"/>
        <v>410 BEECH ST FERNANDINA BEACH FL 32034</v>
      </c>
      <c r="BM2464" s="3" t="str">
        <f t="shared" si="1570"/>
        <v/>
      </c>
      <c r="BN2464" s="3" t="str">
        <f t="shared" si="1571"/>
        <v>Pass</v>
      </c>
      <c r="BO2464" s="3" t="str">
        <f t="shared" si="1572"/>
        <v>No</v>
      </c>
      <c r="BP2464" s="3" t="str">
        <f t="shared" si="1573"/>
        <v>FV&lt;$10K</v>
      </c>
      <c r="BQ2464" t="s">
        <v>6650</v>
      </c>
      <c r="BR2464" s="3" t="str">
        <f t="shared" si="1574"/>
        <v>No, &lt; $20K Lien</v>
      </c>
      <c r="BS2464" s="3" t="str">
        <f t="shared" si="1575"/>
        <v>No, Lien &lt; $20K</v>
      </c>
      <c r="BT2464" t="s">
        <v>6650</v>
      </c>
      <c r="BU2464" s="3" t="str">
        <f t="shared" si="1576"/>
        <v>No</v>
      </c>
      <c r="BV2464" s="3" t="str">
        <f t="shared" si="1577"/>
        <v>No</v>
      </c>
      <c r="BW2464" s="3">
        <f t="shared" si="1578"/>
        <v>1</v>
      </c>
      <c r="BX2464" s="3" t="str">
        <f t="shared" si="1579"/>
        <v>No</v>
      </c>
      <c r="BY2464" s="3">
        <f t="shared" si="1580"/>
        <v>44000</v>
      </c>
      <c r="BZ2464">
        <v>1</v>
      </c>
      <c r="CA2464" s="3">
        <f t="shared" si="1581"/>
        <v>44000</v>
      </c>
      <c r="CC2464" s="3">
        <f t="shared" si="1582"/>
        <v>0</v>
      </c>
      <c r="CD2464" s="3">
        <f t="shared" si="1583"/>
        <v>0</v>
      </c>
      <c r="CE2464" s="3" t="str">
        <f t="shared" si="1584"/>
        <v/>
      </c>
      <c r="CF2464" s="3" t="e">
        <f>HLOOKUP(CE2464,'Valuation Data'!$D$2:$K$5,4,FALSE)</f>
        <v>#N/A</v>
      </c>
      <c r="CG2464" s="3">
        <f t="shared" si="1585"/>
        <v>44000</v>
      </c>
      <c r="CH2464" s="3" t="str">
        <f t="shared" si="1586"/>
        <v>No</v>
      </c>
      <c r="CI2464" s="3" t="str">
        <f>VLOOKUP(R2464,'Use Codes &amp; County Type'!A:D,4,FALSE)</f>
        <v>C</v>
      </c>
      <c r="CJ2464" s="3" t="str">
        <f t="shared" si="1587"/>
        <v>No</v>
      </c>
      <c r="CK2464" s="3" t="str">
        <f t="shared" si="1588"/>
        <v>No</v>
      </c>
      <c r="CL2464" s="3">
        <f t="shared" si="1589"/>
        <v>0.3</v>
      </c>
      <c r="CM2464" s="3">
        <f t="shared" si="1590"/>
        <v>13200</v>
      </c>
      <c r="CN2464" s="3">
        <f t="shared" si="1591"/>
        <v>4902.1499999999996</v>
      </c>
      <c r="CO2464" s="3">
        <f t="shared" si="1592"/>
        <v>8297.85</v>
      </c>
      <c r="CP2464" s="3">
        <f t="shared" si="1593"/>
        <v>0.1114125</v>
      </c>
      <c r="CR2464" s="3" t="str">
        <f t="shared" si="1594"/>
        <v>No</v>
      </c>
      <c r="CV2464" s="3" t="str">
        <f t="shared" si="1595"/>
        <v>*Bid</v>
      </c>
      <c r="CW2464" s="3">
        <f t="shared" si="1596"/>
        <v>2463</v>
      </c>
      <c r="CX2464" s="3">
        <f t="shared" si="1597"/>
        <v>980.43</v>
      </c>
      <c r="CY2464" s="3" t="str">
        <f t="shared" si="1598"/>
        <v>Ok</v>
      </c>
      <c r="CZ2464">
        <v>0</v>
      </c>
      <c r="DA2464">
        <v>0</v>
      </c>
    </row>
    <row r="2465" spans="1:105" x14ac:dyDescent="0.25">
      <c r="A2465">
        <v>2464</v>
      </c>
      <c r="B2465" t="s">
        <v>3</v>
      </c>
      <c r="C2465" t="s">
        <v>2573</v>
      </c>
      <c r="D2465">
        <v>48.6</v>
      </c>
      <c r="E2465">
        <v>2017</v>
      </c>
      <c r="F2465">
        <v>48.6</v>
      </c>
      <c r="G2465">
        <v>48.6</v>
      </c>
      <c r="H2465" s="3">
        <f t="shared" si="1558"/>
        <v>0</v>
      </c>
      <c r="J2465" t="s">
        <v>2736</v>
      </c>
      <c r="K2465" t="s">
        <v>2738</v>
      </c>
      <c r="L2465">
        <v>32034</v>
      </c>
      <c r="M2465" t="s">
        <v>4639</v>
      </c>
      <c r="N2465" t="s">
        <v>4761</v>
      </c>
      <c r="O2465">
        <v>-81.461426580374095</v>
      </c>
      <c r="P2465">
        <v>30.667670847271001</v>
      </c>
      <c r="Q2465" t="s">
        <v>6433</v>
      </c>
      <c r="R2465">
        <v>0</v>
      </c>
      <c r="S2465" t="s">
        <v>6538</v>
      </c>
      <c r="T2465">
        <v>8001</v>
      </c>
      <c r="U2465" t="s">
        <v>6581</v>
      </c>
      <c r="V2465">
        <v>2017</v>
      </c>
      <c r="W2465">
        <v>770</v>
      </c>
      <c r="X2465">
        <v>2017</v>
      </c>
      <c r="Y2465">
        <v>770</v>
      </c>
      <c r="Z2465">
        <v>15.35</v>
      </c>
      <c r="AA2465" s="3">
        <f t="shared" si="1559"/>
        <v>0.31584362139917693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 s="3" t="str">
        <f t="shared" si="1560"/>
        <v>No</v>
      </c>
      <c r="AQ2465" s="3" t="str">
        <f t="shared" si="1561"/>
        <v>No</v>
      </c>
      <c r="AR2465" s="3" t="str">
        <f t="shared" si="1562"/>
        <v>No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 t="s">
        <v>6634</v>
      </c>
      <c r="AZ2465">
        <v>0</v>
      </c>
      <c r="BA2465">
        <v>0</v>
      </c>
      <c r="BB2465" t="s">
        <v>6616</v>
      </c>
      <c r="BC2465">
        <v>0</v>
      </c>
      <c r="BD2465" s="4" t="str">
        <f t="shared" si="1563"/>
        <v>No</v>
      </c>
      <c r="BE2465" t="s">
        <v>6640</v>
      </c>
      <c r="BF2465" s="3" t="str">
        <f t="shared" si="1564"/>
        <v>No</v>
      </c>
      <c r="BG2465" t="s">
        <v>6645</v>
      </c>
      <c r="BH2465" s="3" t="str">
        <f t="shared" si="1565"/>
        <v>S 5TH ST</v>
      </c>
      <c r="BI2465" s="3" t="str">
        <f t="shared" si="1566"/>
        <v>Fernandina Beach</v>
      </c>
      <c r="BJ2465" s="3" t="str">
        <f t="shared" si="1567"/>
        <v>Florida</v>
      </c>
      <c r="BK2465" s="3">
        <f t="shared" si="1568"/>
        <v>32034</v>
      </c>
      <c r="BL2465" s="3" t="str">
        <f t="shared" si="1569"/>
        <v>S 5TH ST FERNANDINA BEACH FL 32034</v>
      </c>
      <c r="BM2465" s="3" t="str">
        <f t="shared" si="1570"/>
        <v/>
      </c>
      <c r="BN2465" s="3" t="str">
        <f t="shared" si="1571"/>
        <v>Lien&lt;$150</v>
      </c>
      <c r="BO2465" s="3" t="str">
        <f t="shared" si="1572"/>
        <v>No</v>
      </c>
      <c r="BP2465" s="3" t="str">
        <f t="shared" si="1573"/>
        <v>FV&lt;$10K</v>
      </c>
      <c r="BQ2465" t="s">
        <v>6650</v>
      </c>
      <c r="BR2465" s="3" t="str">
        <f t="shared" si="1574"/>
        <v>No, &lt; $20K Lien</v>
      </c>
      <c r="BS2465" s="3" t="str">
        <f t="shared" si="1575"/>
        <v>No, Lien &lt; $20K</v>
      </c>
      <c r="BT2465" t="s">
        <v>6650</v>
      </c>
      <c r="BU2465" s="3" t="str">
        <f t="shared" si="1576"/>
        <v>No</v>
      </c>
      <c r="BV2465" s="3" t="str">
        <f t="shared" si="1577"/>
        <v>No</v>
      </c>
      <c r="BW2465" s="3">
        <f t="shared" si="1578"/>
        <v>0</v>
      </c>
      <c r="BX2465" s="3" t="str">
        <f t="shared" si="1579"/>
        <v>No</v>
      </c>
      <c r="BY2465" s="3">
        <f t="shared" si="1580"/>
        <v>770</v>
      </c>
      <c r="BZ2465">
        <v>1</v>
      </c>
      <c r="CA2465" s="3">
        <f t="shared" si="1581"/>
        <v>770</v>
      </c>
      <c r="CC2465" s="3">
        <f t="shared" si="1582"/>
        <v>0</v>
      </c>
      <c r="CD2465" s="3">
        <f t="shared" si="1583"/>
        <v>0</v>
      </c>
      <c r="CE2465" s="3" t="str">
        <f t="shared" si="1584"/>
        <v/>
      </c>
      <c r="CF2465" s="3" t="e">
        <f>HLOOKUP(CE2465,'Valuation Data'!$D$2:$K$5,4,FALSE)</f>
        <v>#N/A</v>
      </c>
      <c r="CG2465" s="3">
        <f t="shared" si="1585"/>
        <v>770</v>
      </c>
      <c r="CH2465" s="3" t="str">
        <f t="shared" si="1586"/>
        <v>No</v>
      </c>
      <c r="CI2465" s="3" t="str">
        <f>VLOOKUP(R2465,'Use Codes &amp; County Type'!A:D,4,FALSE)</f>
        <v>V</v>
      </c>
      <c r="CJ2465" s="3" t="str">
        <f t="shared" si="1587"/>
        <v>Yes</v>
      </c>
      <c r="CK2465" s="3" t="str">
        <f t="shared" si="1588"/>
        <v>No</v>
      </c>
      <c r="CL2465" s="3">
        <f t="shared" si="1589"/>
        <v>0</v>
      </c>
      <c r="CM2465" s="3">
        <f t="shared" si="1590"/>
        <v>0</v>
      </c>
      <c r="CN2465" s="3">
        <f t="shared" si="1591"/>
        <v>194.4</v>
      </c>
      <c r="CO2465" s="3">
        <f t="shared" si="1592"/>
        <v>-194.4</v>
      </c>
      <c r="CP2465" s="3">
        <f t="shared" si="1593"/>
        <v>0.25246753246753245</v>
      </c>
      <c r="CR2465" s="3" t="str">
        <f t="shared" si="1594"/>
        <v>No</v>
      </c>
      <c r="CV2465" s="3" t="str">
        <f t="shared" si="1595"/>
        <v>Lien&lt;$150</v>
      </c>
      <c r="CW2465" s="3">
        <f t="shared" si="1596"/>
        <v>2464</v>
      </c>
      <c r="CX2465" s="3">
        <f t="shared" si="1597"/>
        <v>48.6</v>
      </c>
      <c r="CY2465" s="3" t="str">
        <f t="shared" si="1598"/>
        <v>Ok</v>
      </c>
      <c r="CZ2465">
        <v>0</v>
      </c>
      <c r="DA2465">
        <v>0</v>
      </c>
    </row>
    <row r="2466" spans="1:105" x14ac:dyDescent="0.25">
      <c r="A2466">
        <v>2465</v>
      </c>
      <c r="B2466" t="s">
        <v>3</v>
      </c>
      <c r="C2466" t="s">
        <v>2574</v>
      </c>
      <c r="D2466">
        <v>371.02</v>
      </c>
      <c r="E2466">
        <v>2017</v>
      </c>
      <c r="F2466">
        <v>371.02</v>
      </c>
      <c r="G2466">
        <v>371.02</v>
      </c>
      <c r="H2466" s="3">
        <f t="shared" si="1558"/>
        <v>0</v>
      </c>
      <c r="J2466" t="s">
        <v>2736</v>
      </c>
      <c r="K2466" t="s">
        <v>2738</v>
      </c>
      <c r="L2466">
        <v>32034</v>
      </c>
      <c r="M2466" t="s">
        <v>4640</v>
      </c>
      <c r="N2466" t="s">
        <v>4761</v>
      </c>
      <c r="O2466">
        <v>-81.461027976325099</v>
      </c>
      <c r="P2466">
        <v>30.6712813845289</v>
      </c>
      <c r="Q2466" t="s">
        <v>6434</v>
      </c>
      <c r="R2466">
        <v>10</v>
      </c>
      <c r="S2466" t="s">
        <v>6547</v>
      </c>
      <c r="T2466">
        <v>8002</v>
      </c>
      <c r="U2466" t="s">
        <v>6585</v>
      </c>
      <c r="V2466">
        <v>2017</v>
      </c>
      <c r="W2466">
        <v>15728</v>
      </c>
      <c r="X2466">
        <v>2017</v>
      </c>
      <c r="Y2466">
        <v>15728</v>
      </c>
      <c r="Z2466">
        <v>313.48</v>
      </c>
      <c r="AA2466" s="3">
        <f t="shared" si="1559"/>
        <v>0.84491402080750377</v>
      </c>
      <c r="AC2466" t="s">
        <v>6616</v>
      </c>
      <c r="AD2466" t="s">
        <v>6616</v>
      </c>
      <c r="AE2466" t="s">
        <v>6616</v>
      </c>
      <c r="AG2466" t="s">
        <v>6616</v>
      </c>
      <c r="AH2466" t="s">
        <v>6616</v>
      </c>
      <c r="AI2466" t="s">
        <v>6618</v>
      </c>
      <c r="AJ2466" t="s">
        <v>6618</v>
      </c>
      <c r="AK2466" t="s">
        <v>6618</v>
      </c>
      <c r="AL2466" t="s">
        <v>6618</v>
      </c>
      <c r="AM2466" t="s">
        <v>6618</v>
      </c>
      <c r="AN2466">
        <v>0</v>
      </c>
      <c r="AO2466">
        <v>0</v>
      </c>
      <c r="AP2466" s="3" t="str">
        <f t="shared" si="1560"/>
        <v>No</v>
      </c>
      <c r="AQ2466" s="3" t="str">
        <f t="shared" si="1561"/>
        <v>No</v>
      </c>
      <c r="AR2466" s="3" t="str">
        <f t="shared" si="1562"/>
        <v>No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1</v>
      </c>
      <c r="AY2466" t="s">
        <v>6636</v>
      </c>
      <c r="AZ2466" t="s">
        <v>6638</v>
      </c>
      <c r="BA2466">
        <v>0</v>
      </c>
      <c r="BB2466" t="s">
        <v>6616</v>
      </c>
      <c r="BC2466" t="s">
        <v>6617</v>
      </c>
      <c r="BD2466" s="4" t="str">
        <f t="shared" si="1563"/>
        <v>No</v>
      </c>
      <c r="BE2466" t="s">
        <v>6640</v>
      </c>
      <c r="BF2466" s="3" t="str">
        <f t="shared" si="1564"/>
        <v>No</v>
      </c>
      <c r="BG2466" t="s">
        <v>6645</v>
      </c>
      <c r="BH2466" s="3" t="str">
        <f t="shared" si="1565"/>
        <v>CENTRE ST</v>
      </c>
      <c r="BI2466" s="3" t="str">
        <f t="shared" si="1566"/>
        <v>Fernandina Beach</v>
      </c>
      <c r="BJ2466" s="3" t="str">
        <f t="shared" si="1567"/>
        <v>Florida</v>
      </c>
      <c r="BK2466" s="3">
        <f t="shared" si="1568"/>
        <v>32034</v>
      </c>
      <c r="BL2466" s="3" t="str">
        <f t="shared" si="1569"/>
        <v>CENTRE ST FERNANDINA BEACH FL 32034</v>
      </c>
      <c r="BM2466" s="3" t="str">
        <f t="shared" si="1570"/>
        <v/>
      </c>
      <c r="BN2466" s="3" t="str">
        <f t="shared" si="1571"/>
        <v>Pass</v>
      </c>
      <c r="BO2466" s="3" t="str">
        <f t="shared" si="1572"/>
        <v>Yes</v>
      </c>
      <c r="BP2466" s="3" t="str">
        <f t="shared" si="1573"/>
        <v>FV&lt;$10K</v>
      </c>
      <c r="BQ2466" t="s">
        <v>6650</v>
      </c>
      <c r="BR2466" s="3" t="str">
        <f t="shared" si="1574"/>
        <v>No, &lt; $20K Lien</v>
      </c>
      <c r="BS2466" s="3" t="str">
        <f t="shared" si="1575"/>
        <v>No, Lien &lt; $20K</v>
      </c>
      <c r="BT2466" t="s">
        <v>6650</v>
      </c>
      <c r="BU2466" s="3" t="str">
        <f t="shared" si="1576"/>
        <v>No</v>
      </c>
      <c r="BV2466" s="3" t="str">
        <f t="shared" si="1577"/>
        <v>No</v>
      </c>
      <c r="BW2466" s="3">
        <f t="shared" si="1578"/>
        <v>0</v>
      </c>
      <c r="BX2466" s="3" t="str">
        <f t="shared" si="1579"/>
        <v>No</v>
      </c>
      <c r="BY2466" s="3">
        <f t="shared" si="1580"/>
        <v>15728</v>
      </c>
      <c r="BZ2466">
        <v>1</v>
      </c>
      <c r="CA2466" s="3">
        <f t="shared" si="1581"/>
        <v>15728</v>
      </c>
      <c r="CC2466" s="3">
        <f t="shared" si="1582"/>
        <v>0</v>
      </c>
      <c r="CD2466" s="3">
        <f t="shared" si="1583"/>
        <v>0</v>
      </c>
      <c r="CE2466" s="3" t="str">
        <f t="shared" si="1584"/>
        <v/>
      </c>
      <c r="CF2466" s="3" t="e">
        <f>HLOOKUP(CE2466,'Valuation Data'!$D$2:$K$5,4,FALSE)</f>
        <v>#N/A</v>
      </c>
      <c r="CG2466" s="3">
        <f t="shared" si="1585"/>
        <v>15728</v>
      </c>
      <c r="CH2466" s="3" t="str">
        <f t="shared" si="1586"/>
        <v>No</v>
      </c>
      <c r="CI2466" s="3" t="str">
        <f>VLOOKUP(R2466,'Use Codes &amp; County Type'!A:D,4,FALSE)</f>
        <v>V</v>
      </c>
      <c r="CJ2466" s="3" t="str">
        <f t="shared" si="1587"/>
        <v>Yes</v>
      </c>
      <c r="CK2466" s="3" t="str">
        <f t="shared" si="1588"/>
        <v>No</v>
      </c>
      <c r="CL2466" s="3">
        <f t="shared" si="1589"/>
        <v>0</v>
      </c>
      <c r="CM2466" s="3">
        <f t="shared" si="1590"/>
        <v>0</v>
      </c>
      <c r="CN2466" s="3">
        <f t="shared" si="1591"/>
        <v>1484.08</v>
      </c>
      <c r="CO2466" s="3">
        <f t="shared" si="1592"/>
        <v>-1484.08</v>
      </c>
      <c r="CP2466" s="3">
        <f t="shared" si="1593"/>
        <v>9.4359104781281788E-2</v>
      </c>
      <c r="CR2466" s="3" t="str">
        <f t="shared" si="1594"/>
        <v>No</v>
      </c>
      <c r="CV2466" s="3" t="str">
        <f t="shared" si="1595"/>
        <v>FMV&lt;$30K</v>
      </c>
      <c r="CW2466" s="3">
        <f t="shared" si="1596"/>
        <v>2465</v>
      </c>
      <c r="CX2466" s="3">
        <f t="shared" si="1597"/>
        <v>371.02</v>
      </c>
      <c r="CY2466" s="3" t="str">
        <f t="shared" si="1598"/>
        <v>Ok</v>
      </c>
      <c r="CZ2466">
        <v>0</v>
      </c>
      <c r="DA2466">
        <v>0</v>
      </c>
    </row>
    <row r="2467" spans="1:105" x14ac:dyDescent="0.25">
      <c r="A2467">
        <v>2466</v>
      </c>
      <c r="B2467" t="s">
        <v>3</v>
      </c>
      <c r="C2467" t="s">
        <v>2575</v>
      </c>
      <c r="D2467">
        <v>1217.53</v>
      </c>
      <c r="E2467">
        <v>2017</v>
      </c>
      <c r="F2467">
        <v>1217.53</v>
      </c>
      <c r="G2467">
        <v>1217.53</v>
      </c>
      <c r="H2467" s="3">
        <f t="shared" si="1558"/>
        <v>0</v>
      </c>
      <c r="J2467" t="s">
        <v>2736</v>
      </c>
      <c r="K2467" t="s">
        <v>2738</v>
      </c>
      <c r="L2467">
        <v>32034</v>
      </c>
      <c r="M2467" t="s">
        <v>4641</v>
      </c>
      <c r="N2467" t="s">
        <v>4761</v>
      </c>
      <c r="O2467">
        <v>-81.460067052862797</v>
      </c>
      <c r="P2467">
        <v>30.675163807639802</v>
      </c>
      <c r="Q2467" t="s">
        <v>6435</v>
      </c>
      <c r="R2467">
        <v>0</v>
      </c>
      <c r="S2467" t="s">
        <v>6538</v>
      </c>
      <c r="T2467">
        <v>8001</v>
      </c>
      <c r="U2467" t="s">
        <v>6581</v>
      </c>
      <c r="V2467">
        <v>2017</v>
      </c>
      <c r="W2467">
        <v>55000</v>
      </c>
      <c r="X2467">
        <v>2017</v>
      </c>
      <c r="Y2467">
        <v>55000</v>
      </c>
      <c r="Z2467">
        <v>1096.19</v>
      </c>
      <c r="AA2467" s="3">
        <f t="shared" si="1559"/>
        <v>0.90033921135413508</v>
      </c>
      <c r="AB2467" t="s">
        <v>6616</v>
      </c>
      <c r="AC2467" t="s">
        <v>6616</v>
      </c>
      <c r="AD2467" t="s">
        <v>6616</v>
      </c>
      <c r="AE2467" t="s">
        <v>6616</v>
      </c>
      <c r="AF2467" t="s">
        <v>6616</v>
      </c>
      <c r="AG2467" t="s">
        <v>6616</v>
      </c>
      <c r="AH2467" t="s">
        <v>6616</v>
      </c>
      <c r="AI2467" t="s">
        <v>6618</v>
      </c>
      <c r="AJ2467" t="s">
        <v>6618</v>
      </c>
      <c r="AK2467" t="s">
        <v>6618</v>
      </c>
      <c r="AL2467" t="s">
        <v>6618</v>
      </c>
      <c r="AM2467" t="s">
        <v>6618</v>
      </c>
      <c r="AN2467" t="s">
        <v>6618</v>
      </c>
      <c r="AO2467" t="s">
        <v>6618</v>
      </c>
      <c r="AP2467" s="3" t="str">
        <f t="shared" si="1560"/>
        <v>No</v>
      </c>
      <c r="AQ2467" s="3" t="str">
        <f t="shared" si="1561"/>
        <v>No</v>
      </c>
      <c r="AR2467" s="3" t="str">
        <f t="shared" si="1562"/>
        <v>No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1</v>
      </c>
      <c r="AY2467" t="s">
        <v>6636</v>
      </c>
      <c r="AZ2467" t="s">
        <v>6638</v>
      </c>
      <c r="BA2467">
        <v>1</v>
      </c>
      <c r="BB2467" t="s">
        <v>6616</v>
      </c>
      <c r="BC2467" t="s">
        <v>6616</v>
      </c>
      <c r="BD2467" s="4" t="str">
        <f t="shared" si="1563"/>
        <v>No</v>
      </c>
      <c r="BE2467" t="s">
        <v>6640</v>
      </c>
      <c r="BF2467" s="3" t="str">
        <f t="shared" si="1564"/>
        <v>No</v>
      </c>
      <c r="BG2467" t="s">
        <v>6645</v>
      </c>
      <c r="BH2467" s="3" t="str">
        <f t="shared" si="1565"/>
        <v>N 6TH ST</v>
      </c>
      <c r="BI2467" s="3" t="str">
        <f t="shared" si="1566"/>
        <v>Fernandina Beach</v>
      </c>
      <c r="BJ2467" s="3" t="str">
        <f t="shared" si="1567"/>
        <v>Florida</v>
      </c>
      <c r="BK2467" s="3">
        <f t="shared" si="1568"/>
        <v>32034</v>
      </c>
      <c r="BL2467" s="3" t="str">
        <f t="shared" si="1569"/>
        <v>N 6TH ST FERNANDINA BEACH FL 32034</v>
      </c>
      <c r="BM2467" s="3" t="str">
        <f t="shared" si="1570"/>
        <v/>
      </c>
      <c r="BN2467" s="3" t="str">
        <f t="shared" si="1571"/>
        <v>Pass</v>
      </c>
      <c r="BO2467" s="3" t="str">
        <f t="shared" si="1572"/>
        <v>No</v>
      </c>
      <c r="BP2467" s="3" t="str">
        <f t="shared" si="1573"/>
        <v>FV&lt;$10K</v>
      </c>
      <c r="BQ2467" t="s">
        <v>6650</v>
      </c>
      <c r="BR2467" s="3" t="str">
        <f t="shared" si="1574"/>
        <v>No, &lt; $20K Lien</v>
      </c>
      <c r="BS2467" s="3" t="str">
        <f t="shared" si="1575"/>
        <v>No, Lien &lt; $20K</v>
      </c>
      <c r="BT2467" t="s">
        <v>6650</v>
      </c>
      <c r="BU2467" s="3" t="str">
        <f t="shared" si="1576"/>
        <v>No</v>
      </c>
      <c r="BV2467" s="3" t="str">
        <f t="shared" si="1577"/>
        <v>No</v>
      </c>
      <c r="BW2467" s="3">
        <f t="shared" si="1578"/>
        <v>1</v>
      </c>
      <c r="BX2467" s="3" t="str">
        <f t="shared" si="1579"/>
        <v>No</v>
      </c>
      <c r="BY2467" s="3">
        <f t="shared" si="1580"/>
        <v>55000</v>
      </c>
      <c r="BZ2467">
        <v>1</v>
      </c>
      <c r="CA2467" s="3">
        <f t="shared" si="1581"/>
        <v>55000</v>
      </c>
      <c r="CC2467" s="3">
        <f t="shared" si="1582"/>
        <v>0</v>
      </c>
      <c r="CD2467" s="3">
        <f t="shared" si="1583"/>
        <v>0</v>
      </c>
      <c r="CE2467" s="3" t="str">
        <f t="shared" si="1584"/>
        <v/>
      </c>
      <c r="CF2467" s="3" t="e">
        <f>HLOOKUP(CE2467,'Valuation Data'!$D$2:$K$5,4,FALSE)</f>
        <v>#N/A</v>
      </c>
      <c r="CG2467" s="3">
        <f t="shared" si="1585"/>
        <v>55000</v>
      </c>
      <c r="CH2467" s="3" t="str">
        <f t="shared" si="1586"/>
        <v>No</v>
      </c>
      <c r="CI2467" s="3" t="str">
        <f>VLOOKUP(R2467,'Use Codes &amp; County Type'!A:D,4,FALSE)</f>
        <v>V</v>
      </c>
      <c r="CJ2467" s="3" t="str">
        <f t="shared" si="1587"/>
        <v>Yes</v>
      </c>
      <c r="CK2467" s="3" t="str">
        <f t="shared" si="1588"/>
        <v>No</v>
      </c>
      <c r="CL2467" s="3">
        <f t="shared" si="1589"/>
        <v>0</v>
      </c>
      <c r="CM2467" s="3">
        <f t="shared" si="1590"/>
        <v>0</v>
      </c>
      <c r="CN2467" s="3">
        <f t="shared" si="1591"/>
        <v>6087.65</v>
      </c>
      <c r="CO2467" s="3">
        <f t="shared" si="1592"/>
        <v>-6087.65</v>
      </c>
      <c r="CP2467" s="3">
        <f t="shared" si="1593"/>
        <v>0.11068454545454545</v>
      </c>
      <c r="CR2467" s="3" t="str">
        <f t="shared" si="1594"/>
        <v>No</v>
      </c>
      <c r="CV2467" s="3" t="str">
        <f t="shared" si="1595"/>
        <v>Vacant, No Sales Data</v>
      </c>
      <c r="CW2467" s="3">
        <f t="shared" si="1596"/>
        <v>2466</v>
      </c>
      <c r="CX2467" s="3">
        <f t="shared" si="1597"/>
        <v>1217.53</v>
      </c>
      <c r="CY2467" s="3" t="str">
        <f t="shared" si="1598"/>
        <v>Ok</v>
      </c>
      <c r="CZ2467">
        <v>0</v>
      </c>
      <c r="DA2467">
        <v>0</v>
      </c>
    </row>
    <row r="2468" spans="1:105" x14ac:dyDescent="0.25">
      <c r="A2468">
        <v>2467</v>
      </c>
      <c r="B2468" t="s">
        <v>3</v>
      </c>
      <c r="C2468" t="s">
        <v>2576</v>
      </c>
      <c r="D2468">
        <v>3095.05</v>
      </c>
      <c r="E2468">
        <v>2017</v>
      </c>
      <c r="F2468">
        <v>3095.05</v>
      </c>
      <c r="G2468">
        <v>3095.05</v>
      </c>
      <c r="H2468" s="3">
        <f t="shared" si="1558"/>
        <v>0</v>
      </c>
      <c r="J2468" t="s">
        <v>2736</v>
      </c>
      <c r="K2468" t="s">
        <v>2738</v>
      </c>
      <c r="L2468">
        <v>32034</v>
      </c>
      <c r="M2468" t="s">
        <v>4642</v>
      </c>
      <c r="N2468" t="s">
        <v>4761</v>
      </c>
      <c r="O2468">
        <v>-81.4596872103468</v>
      </c>
      <c r="P2468">
        <v>30.668756753432401</v>
      </c>
      <c r="Q2468" t="s">
        <v>5808</v>
      </c>
      <c r="R2468">
        <v>0</v>
      </c>
      <c r="S2468" t="s">
        <v>6538</v>
      </c>
      <c r="T2468">
        <v>8001</v>
      </c>
      <c r="U2468" t="s">
        <v>6581</v>
      </c>
      <c r="V2468">
        <v>2017</v>
      </c>
      <c r="W2468">
        <v>131270</v>
      </c>
      <c r="X2468">
        <v>2017</v>
      </c>
      <c r="Y2468">
        <v>163995</v>
      </c>
      <c r="Z2468">
        <v>2832.22</v>
      </c>
      <c r="AA2468" s="3">
        <f t="shared" si="1559"/>
        <v>0.91508053181693338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 s="3" t="str">
        <f t="shared" si="1560"/>
        <v>No</v>
      </c>
      <c r="AQ2468" s="3" t="str">
        <f t="shared" si="1561"/>
        <v>No</v>
      </c>
      <c r="AR2468" s="3" t="str">
        <f t="shared" si="1562"/>
        <v>No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5</v>
      </c>
      <c r="AY2468" t="s">
        <v>6636</v>
      </c>
      <c r="AZ2468">
        <v>0</v>
      </c>
      <c r="BA2468">
        <v>0</v>
      </c>
      <c r="BB2468" t="s">
        <v>6616</v>
      </c>
      <c r="BC2468">
        <v>0</v>
      </c>
      <c r="BD2468" s="4" t="str">
        <f t="shared" si="1563"/>
        <v>No</v>
      </c>
      <c r="BE2468" t="s">
        <v>6640</v>
      </c>
      <c r="BF2468" s="3" t="str">
        <f t="shared" si="1564"/>
        <v>No</v>
      </c>
      <c r="BG2468" t="s">
        <v>6645</v>
      </c>
      <c r="BH2468" s="3" t="str">
        <f t="shared" si="1565"/>
        <v>S 7TH ST</v>
      </c>
      <c r="BI2468" s="3" t="str">
        <f t="shared" si="1566"/>
        <v>Fernandina Beach</v>
      </c>
      <c r="BJ2468" s="3" t="str">
        <f t="shared" si="1567"/>
        <v>Florida</v>
      </c>
      <c r="BK2468" s="3">
        <f t="shared" si="1568"/>
        <v>32034</v>
      </c>
      <c r="BL2468" s="3" t="str">
        <f t="shared" si="1569"/>
        <v>S 7TH ST FERNANDINA BEACH FL 32034</v>
      </c>
      <c r="BM2468" s="3" t="str">
        <f t="shared" si="1570"/>
        <v/>
      </c>
      <c r="BN2468" s="3" t="str">
        <f t="shared" si="1571"/>
        <v>Pass</v>
      </c>
      <c r="BO2468" s="3" t="str">
        <f t="shared" si="1572"/>
        <v>No</v>
      </c>
      <c r="BP2468" s="3" t="str">
        <f t="shared" si="1573"/>
        <v>FV&lt;$10K</v>
      </c>
      <c r="BQ2468" t="s">
        <v>6650</v>
      </c>
      <c r="BR2468" s="3" t="str">
        <f t="shared" si="1574"/>
        <v>No, &lt; $20K Lien</v>
      </c>
      <c r="BS2468" s="3" t="str">
        <f t="shared" si="1575"/>
        <v>No, Lien &lt; $20K</v>
      </c>
      <c r="BT2468" t="s">
        <v>6650</v>
      </c>
      <c r="BU2468" s="3" t="str">
        <f t="shared" si="1576"/>
        <v>No</v>
      </c>
      <c r="BV2468" s="3" t="str">
        <f t="shared" si="1577"/>
        <v>No</v>
      </c>
      <c r="BW2468" s="3">
        <f t="shared" si="1578"/>
        <v>0</v>
      </c>
      <c r="BX2468" s="3" t="str">
        <f t="shared" si="1579"/>
        <v>No</v>
      </c>
      <c r="BY2468" s="3">
        <f t="shared" si="1580"/>
        <v>131270</v>
      </c>
      <c r="BZ2468">
        <v>1</v>
      </c>
      <c r="CA2468" s="3">
        <f t="shared" si="1581"/>
        <v>131270</v>
      </c>
      <c r="CC2468" s="3">
        <f t="shared" si="1582"/>
        <v>0</v>
      </c>
      <c r="CD2468" s="3">
        <f t="shared" si="1583"/>
        <v>0</v>
      </c>
      <c r="CE2468" s="3" t="str">
        <f t="shared" si="1584"/>
        <v/>
      </c>
      <c r="CF2468" s="3" t="e">
        <f>HLOOKUP(CE2468,'Valuation Data'!$D$2:$K$5,4,FALSE)</f>
        <v>#N/A</v>
      </c>
      <c r="CG2468" s="3">
        <f t="shared" si="1585"/>
        <v>131270</v>
      </c>
      <c r="CH2468" s="3" t="str">
        <f t="shared" si="1586"/>
        <v>No</v>
      </c>
      <c r="CI2468" s="3" t="str">
        <f>VLOOKUP(R2468,'Use Codes &amp; County Type'!A:D,4,FALSE)</f>
        <v>V</v>
      </c>
      <c r="CJ2468" s="3" t="str">
        <f t="shared" si="1587"/>
        <v>Yes</v>
      </c>
      <c r="CK2468" s="3" t="str">
        <f t="shared" si="1588"/>
        <v>No</v>
      </c>
      <c r="CL2468" s="3">
        <f t="shared" si="1589"/>
        <v>0</v>
      </c>
      <c r="CM2468" s="3">
        <f t="shared" si="1590"/>
        <v>0</v>
      </c>
      <c r="CN2468" s="3">
        <f t="shared" si="1591"/>
        <v>12380.2</v>
      </c>
      <c r="CO2468" s="3">
        <f t="shared" si="1592"/>
        <v>-12380.2</v>
      </c>
      <c r="CP2468" s="3">
        <f t="shared" si="1593"/>
        <v>9.4310962139102616E-2</v>
      </c>
      <c r="CR2468" s="3" t="str">
        <f t="shared" si="1594"/>
        <v>No</v>
      </c>
      <c r="CV2468" s="3" t="str">
        <f t="shared" si="1595"/>
        <v>Vacant, No Sales Data</v>
      </c>
      <c r="CW2468" s="3">
        <f t="shared" si="1596"/>
        <v>2467</v>
      </c>
      <c r="CX2468" s="3">
        <f t="shared" si="1597"/>
        <v>3095.05</v>
      </c>
      <c r="CY2468" s="3" t="str">
        <f t="shared" si="1598"/>
        <v>Ok</v>
      </c>
      <c r="CZ2468">
        <v>0</v>
      </c>
      <c r="DA2468">
        <v>0</v>
      </c>
    </row>
    <row r="2469" spans="1:105" x14ac:dyDescent="0.25">
      <c r="A2469">
        <v>2468</v>
      </c>
      <c r="B2469" t="s">
        <v>3</v>
      </c>
      <c r="C2469" t="s">
        <v>2577</v>
      </c>
      <c r="D2469">
        <v>1771.64</v>
      </c>
      <c r="E2469">
        <v>2017</v>
      </c>
      <c r="F2469">
        <v>1771.64</v>
      </c>
      <c r="G2469">
        <v>1771.64</v>
      </c>
      <c r="H2469" s="3">
        <f t="shared" si="1558"/>
        <v>0</v>
      </c>
      <c r="I2469">
        <v>218</v>
      </c>
      <c r="J2469" t="s">
        <v>2736</v>
      </c>
      <c r="K2469" t="s">
        <v>2738</v>
      </c>
      <c r="L2469">
        <v>32034</v>
      </c>
      <c r="M2469" t="s">
        <v>4643</v>
      </c>
      <c r="N2469" t="s">
        <v>4761</v>
      </c>
      <c r="O2469">
        <v>-81.458228919567304</v>
      </c>
      <c r="P2469">
        <v>30.6673767545985</v>
      </c>
      <c r="Q2469" t="s">
        <v>6436</v>
      </c>
      <c r="R2469">
        <v>1</v>
      </c>
      <c r="S2469" t="s">
        <v>6539</v>
      </c>
      <c r="T2469">
        <v>1001</v>
      </c>
      <c r="U2469" t="s">
        <v>6582</v>
      </c>
      <c r="V2469">
        <v>2017</v>
      </c>
      <c r="W2469">
        <v>80273</v>
      </c>
      <c r="X2469">
        <v>2017</v>
      </c>
      <c r="Y2469">
        <v>81582</v>
      </c>
      <c r="Z2469">
        <v>1608.54</v>
      </c>
      <c r="AA2469" s="3">
        <f t="shared" si="1559"/>
        <v>0.90793840735138054</v>
      </c>
      <c r="AB2469" t="s">
        <v>6616</v>
      </c>
      <c r="AC2469" t="s">
        <v>6616</v>
      </c>
      <c r="AE2469" t="s">
        <v>6616</v>
      </c>
      <c r="AG2469" t="s">
        <v>6616</v>
      </c>
      <c r="AI2469" t="s">
        <v>6618</v>
      </c>
      <c r="AJ2469" t="s">
        <v>6618</v>
      </c>
      <c r="AK2469" t="s">
        <v>6618</v>
      </c>
      <c r="AL2469" t="s">
        <v>6618</v>
      </c>
      <c r="AM2469" t="s">
        <v>6618</v>
      </c>
      <c r="AN2469" t="s">
        <v>6618</v>
      </c>
      <c r="AO2469" t="s">
        <v>6618</v>
      </c>
      <c r="AP2469" s="3" t="str">
        <f t="shared" si="1560"/>
        <v>No</v>
      </c>
      <c r="AQ2469" s="3" t="str">
        <f t="shared" si="1561"/>
        <v>No</v>
      </c>
      <c r="AR2469" s="3" t="str">
        <f t="shared" si="1562"/>
        <v>No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5</v>
      </c>
      <c r="AY2469" t="s">
        <v>6636</v>
      </c>
      <c r="AZ2469" t="s">
        <v>6638</v>
      </c>
      <c r="BA2469">
        <v>1</v>
      </c>
      <c r="BB2469" t="s">
        <v>6616</v>
      </c>
      <c r="BC2469" t="s">
        <v>6616</v>
      </c>
      <c r="BD2469" s="4" t="str">
        <f t="shared" si="1563"/>
        <v>No</v>
      </c>
      <c r="BE2469" t="s">
        <v>6640</v>
      </c>
      <c r="BF2469" s="3" t="str">
        <f t="shared" si="1564"/>
        <v>No</v>
      </c>
      <c r="BG2469" t="s">
        <v>6645</v>
      </c>
      <c r="BH2469" s="3" t="str">
        <f t="shared" si="1565"/>
        <v>218 9TH ST S</v>
      </c>
      <c r="BI2469" s="3" t="str">
        <f t="shared" si="1566"/>
        <v>Fernandina Beach</v>
      </c>
      <c r="BJ2469" s="3" t="str">
        <f t="shared" si="1567"/>
        <v>Florida</v>
      </c>
      <c r="BK2469" s="3">
        <f t="shared" si="1568"/>
        <v>32034</v>
      </c>
      <c r="BL2469" s="3" t="str">
        <f t="shared" si="1569"/>
        <v>218 9TH ST S FERNANDINA BEACH FL 32034</v>
      </c>
      <c r="BM2469" s="3" t="str">
        <f t="shared" si="1570"/>
        <v/>
      </c>
      <c r="BN2469" s="3" t="str">
        <f t="shared" si="1571"/>
        <v>Pass</v>
      </c>
      <c r="BO2469" s="3" t="str">
        <f t="shared" si="1572"/>
        <v>No</v>
      </c>
      <c r="BP2469" s="3" t="str">
        <f t="shared" si="1573"/>
        <v>FV&lt;$10K</v>
      </c>
      <c r="BQ2469" t="s">
        <v>6650</v>
      </c>
      <c r="BR2469" s="3" t="str">
        <f t="shared" si="1574"/>
        <v>No, &lt; $20K Lien</v>
      </c>
      <c r="BS2469" s="3" t="str">
        <f t="shared" si="1575"/>
        <v>No, Lien &lt; $20K</v>
      </c>
      <c r="BT2469" t="s">
        <v>6650</v>
      </c>
      <c r="BU2469" s="3" t="str">
        <f t="shared" si="1576"/>
        <v>No</v>
      </c>
      <c r="BV2469" s="3" t="str">
        <f t="shared" si="1577"/>
        <v>No</v>
      </c>
      <c r="BW2469" s="3">
        <f t="shared" si="1578"/>
        <v>1</v>
      </c>
      <c r="BX2469" s="3" t="str">
        <f t="shared" si="1579"/>
        <v>No</v>
      </c>
      <c r="BY2469" s="3">
        <f t="shared" si="1580"/>
        <v>80273</v>
      </c>
      <c r="BZ2469">
        <v>1</v>
      </c>
      <c r="CA2469" s="3">
        <f t="shared" si="1581"/>
        <v>80273</v>
      </c>
      <c r="CC2469" s="3">
        <f t="shared" si="1582"/>
        <v>0</v>
      </c>
      <c r="CD2469" s="3">
        <f t="shared" si="1583"/>
        <v>0</v>
      </c>
      <c r="CE2469" s="3" t="str">
        <f t="shared" si="1584"/>
        <v/>
      </c>
      <c r="CF2469" s="3" t="e">
        <f>HLOOKUP(CE2469,'Valuation Data'!$D$2:$K$5,4,FALSE)</f>
        <v>#N/A</v>
      </c>
      <c r="CG2469" s="3">
        <f t="shared" si="1585"/>
        <v>80273</v>
      </c>
      <c r="CH2469" s="3" t="str">
        <f t="shared" si="1586"/>
        <v>No</v>
      </c>
      <c r="CI2469" s="3" t="str">
        <f>VLOOKUP(R2469,'Use Codes &amp; County Type'!A:D,4,FALSE)</f>
        <v>S</v>
      </c>
      <c r="CJ2469" s="3" t="str">
        <f t="shared" si="1587"/>
        <v>No</v>
      </c>
      <c r="CK2469" s="3" t="str">
        <f t="shared" si="1588"/>
        <v>No</v>
      </c>
      <c r="CL2469" s="3">
        <f t="shared" si="1589"/>
        <v>0.35</v>
      </c>
      <c r="CM2469" s="3">
        <f t="shared" si="1590"/>
        <v>28095.55</v>
      </c>
      <c r="CN2469" s="3">
        <f t="shared" si="1591"/>
        <v>8858.2000000000007</v>
      </c>
      <c r="CO2469" s="3">
        <f t="shared" si="1592"/>
        <v>19237.349999999999</v>
      </c>
      <c r="CP2469" s="3">
        <f t="shared" si="1593"/>
        <v>0.11035092746004262</v>
      </c>
      <c r="CR2469" s="3" t="str">
        <f t="shared" si="1594"/>
        <v>No</v>
      </c>
      <c r="CV2469" s="3" t="str">
        <f t="shared" si="1595"/>
        <v>*Bid</v>
      </c>
      <c r="CW2469" s="3">
        <f t="shared" si="1596"/>
        <v>2468</v>
      </c>
      <c r="CX2469" s="3">
        <f t="shared" si="1597"/>
        <v>1771.64</v>
      </c>
      <c r="CY2469" s="3" t="str">
        <f t="shared" si="1598"/>
        <v>Ok</v>
      </c>
      <c r="CZ2469">
        <v>0</v>
      </c>
      <c r="DA2469">
        <v>0</v>
      </c>
    </row>
    <row r="2470" spans="1:105" x14ac:dyDescent="0.25">
      <c r="A2470">
        <v>2469</v>
      </c>
      <c r="B2470" t="s">
        <v>3</v>
      </c>
      <c r="C2470" t="s">
        <v>2578</v>
      </c>
      <c r="D2470">
        <v>637.47</v>
      </c>
      <c r="E2470">
        <v>2017</v>
      </c>
      <c r="F2470">
        <v>637.47</v>
      </c>
      <c r="G2470">
        <v>637.47</v>
      </c>
      <c r="H2470" s="3">
        <f t="shared" si="1558"/>
        <v>0</v>
      </c>
      <c r="I2470">
        <v>905</v>
      </c>
      <c r="J2470" t="s">
        <v>2736</v>
      </c>
      <c r="K2470" t="s">
        <v>2738</v>
      </c>
      <c r="L2470">
        <v>32034</v>
      </c>
      <c r="M2470" t="s">
        <v>4644</v>
      </c>
      <c r="N2470" t="s">
        <v>4761</v>
      </c>
      <c r="O2470">
        <v>-81.458203180734401</v>
      </c>
      <c r="P2470">
        <v>30.667024765878399</v>
      </c>
      <c r="Q2470" t="s">
        <v>6437</v>
      </c>
      <c r="R2470">
        <v>1</v>
      </c>
      <c r="S2470" t="s">
        <v>6539</v>
      </c>
      <c r="T2470">
        <v>1001</v>
      </c>
      <c r="U2470" t="s">
        <v>6582</v>
      </c>
      <c r="V2470">
        <v>2017</v>
      </c>
      <c r="W2470">
        <v>59331</v>
      </c>
      <c r="X2470">
        <v>2017</v>
      </c>
      <c r="Y2470">
        <v>80475</v>
      </c>
      <c r="Z2470">
        <v>559.84</v>
      </c>
      <c r="AA2470" s="3">
        <f t="shared" si="1559"/>
        <v>0.87822172023781508</v>
      </c>
      <c r="AB2470" t="s">
        <v>6616</v>
      </c>
      <c r="AD2470" t="s">
        <v>6616</v>
      </c>
      <c r="AI2470" t="s">
        <v>6618</v>
      </c>
      <c r="AJ2470" t="s">
        <v>6618</v>
      </c>
      <c r="AK2470" t="s">
        <v>6618</v>
      </c>
      <c r="AL2470" t="s">
        <v>6618</v>
      </c>
      <c r="AM2470">
        <v>0</v>
      </c>
      <c r="AN2470">
        <v>0</v>
      </c>
      <c r="AO2470">
        <v>0</v>
      </c>
      <c r="AP2470" s="3" t="str">
        <f t="shared" si="1560"/>
        <v>No</v>
      </c>
      <c r="AQ2470" s="3" t="str">
        <f t="shared" si="1561"/>
        <v>No</v>
      </c>
      <c r="AR2470" s="3" t="str">
        <f t="shared" si="1562"/>
        <v>No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8</v>
      </c>
      <c r="AY2470" t="s">
        <v>6636</v>
      </c>
      <c r="AZ2470" t="s">
        <v>6638</v>
      </c>
      <c r="BA2470">
        <v>1</v>
      </c>
      <c r="BB2470" t="s">
        <v>6617</v>
      </c>
      <c r="BC2470" t="s">
        <v>6616</v>
      </c>
      <c r="BD2470" s="4" t="str">
        <f t="shared" si="1563"/>
        <v>No</v>
      </c>
      <c r="BE2470" t="s">
        <v>6640</v>
      </c>
      <c r="BF2470" s="3" t="str">
        <f t="shared" si="1564"/>
        <v>No</v>
      </c>
      <c r="BG2470" t="s">
        <v>6645</v>
      </c>
      <c r="BH2470" s="3" t="str">
        <f t="shared" si="1565"/>
        <v>905 CEDAR ST</v>
      </c>
      <c r="BI2470" s="3" t="str">
        <f t="shared" si="1566"/>
        <v>Fernandina Beach</v>
      </c>
      <c r="BJ2470" s="3" t="str">
        <f t="shared" si="1567"/>
        <v>Florida</v>
      </c>
      <c r="BK2470" s="3">
        <f t="shared" si="1568"/>
        <v>32034</v>
      </c>
      <c r="BL2470" s="3" t="str">
        <f t="shared" si="1569"/>
        <v>905 CEDAR ST FERNANDINA BEACH FL 32034</v>
      </c>
      <c r="BM2470" s="3" t="str">
        <f t="shared" si="1570"/>
        <v/>
      </c>
      <c r="BN2470" s="3" t="str">
        <f t="shared" si="1571"/>
        <v>Pass</v>
      </c>
      <c r="BO2470" s="3" t="str">
        <f t="shared" si="1572"/>
        <v>No</v>
      </c>
      <c r="BP2470" s="3" t="str">
        <f t="shared" si="1573"/>
        <v>FV&lt;$10K</v>
      </c>
      <c r="BQ2470" t="s">
        <v>6650</v>
      </c>
      <c r="BR2470" s="3" t="str">
        <f t="shared" si="1574"/>
        <v>No, &lt; $20K Lien</v>
      </c>
      <c r="BS2470" s="3" t="str">
        <f t="shared" si="1575"/>
        <v>No, Lien &lt; $20K</v>
      </c>
      <c r="BT2470" t="s">
        <v>6650</v>
      </c>
      <c r="BU2470" s="3" t="str">
        <f t="shared" si="1576"/>
        <v>No</v>
      </c>
      <c r="BV2470" s="3" t="str">
        <f t="shared" si="1577"/>
        <v>No</v>
      </c>
      <c r="BW2470" s="3">
        <f t="shared" si="1578"/>
        <v>1</v>
      </c>
      <c r="BX2470" s="3" t="str">
        <f t="shared" si="1579"/>
        <v>No</v>
      </c>
      <c r="BY2470" s="3">
        <f t="shared" si="1580"/>
        <v>59331</v>
      </c>
      <c r="BZ2470">
        <v>1</v>
      </c>
      <c r="CA2470" s="3">
        <f t="shared" si="1581"/>
        <v>59331</v>
      </c>
      <c r="CC2470" s="3">
        <f t="shared" si="1582"/>
        <v>0</v>
      </c>
      <c r="CD2470" s="3">
        <f t="shared" si="1583"/>
        <v>0</v>
      </c>
      <c r="CE2470" s="3" t="str">
        <f t="shared" si="1584"/>
        <v/>
      </c>
      <c r="CF2470" s="3" t="e">
        <f>HLOOKUP(CE2470,'Valuation Data'!$D$2:$K$5,4,FALSE)</f>
        <v>#N/A</v>
      </c>
      <c r="CG2470" s="3">
        <f t="shared" si="1585"/>
        <v>59331</v>
      </c>
      <c r="CH2470" s="3" t="str">
        <f t="shared" si="1586"/>
        <v>No</v>
      </c>
      <c r="CI2470" s="3" t="str">
        <f>VLOOKUP(R2470,'Use Codes &amp; County Type'!A:D,4,FALSE)</f>
        <v>S</v>
      </c>
      <c r="CJ2470" s="3" t="str">
        <f t="shared" si="1587"/>
        <v>No</v>
      </c>
      <c r="CK2470" s="3" t="str">
        <f t="shared" si="1588"/>
        <v>Yes</v>
      </c>
      <c r="CL2470" s="3">
        <f t="shared" si="1589"/>
        <v>0.67</v>
      </c>
      <c r="CM2470" s="3">
        <f t="shared" si="1590"/>
        <v>39751.770000000004</v>
      </c>
      <c r="CN2470" s="3">
        <f t="shared" si="1591"/>
        <v>3187.3500000000004</v>
      </c>
      <c r="CO2470" s="3">
        <f t="shared" si="1592"/>
        <v>36564.420000000006</v>
      </c>
      <c r="CP2470" s="3">
        <f t="shared" si="1593"/>
        <v>5.3721494665520557E-2</v>
      </c>
      <c r="CR2470" s="3" t="str">
        <f t="shared" si="1594"/>
        <v>No</v>
      </c>
      <c r="CV2470" s="3" t="str">
        <f t="shared" si="1595"/>
        <v>*Bid</v>
      </c>
      <c r="CW2470" s="3">
        <f t="shared" si="1596"/>
        <v>2469</v>
      </c>
      <c r="CX2470" s="3">
        <f t="shared" si="1597"/>
        <v>637.47</v>
      </c>
      <c r="CY2470" s="3" t="str">
        <f t="shared" si="1598"/>
        <v>Ok</v>
      </c>
      <c r="CZ2470">
        <v>0</v>
      </c>
      <c r="DA2470">
        <v>0</v>
      </c>
    </row>
    <row r="2471" spans="1:105" x14ac:dyDescent="0.25">
      <c r="A2471">
        <v>2470</v>
      </c>
      <c r="B2471" t="s">
        <v>3</v>
      </c>
      <c r="C2471" t="s">
        <v>2579</v>
      </c>
      <c r="D2471">
        <v>1740.11</v>
      </c>
      <c r="E2471">
        <v>2017</v>
      </c>
      <c r="F2471">
        <v>1740.11</v>
      </c>
      <c r="G2471">
        <v>1740.11</v>
      </c>
      <c r="H2471" s="3">
        <f t="shared" si="1558"/>
        <v>0</v>
      </c>
      <c r="I2471">
        <v>901</v>
      </c>
      <c r="J2471" t="s">
        <v>2736</v>
      </c>
      <c r="K2471" t="s">
        <v>2738</v>
      </c>
      <c r="L2471">
        <v>32034</v>
      </c>
      <c r="M2471" t="s">
        <v>4645</v>
      </c>
      <c r="N2471" t="s">
        <v>4761</v>
      </c>
      <c r="O2471">
        <v>-81.458358318379496</v>
      </c>
      <c r="P2471">
        <v>30.6670425418455</v>
      </c>
      <c r="Q2471" t="s">
        <v>6438</v>
      </c>
      <c r="R2471">
        <v>1</v>
      </c>
      <c r="S2471" t="s">
        <v>6539</v>
      </c>
      <c r="T2471">
        <v>1001</v>
      </c>
      <c r="U2471" t="s">
        <v>6582</v>
      </c>
      <c r="V2471">
        <v>2017</v>
      </c>
      <c r="W2471">
        <v>79243</v>
      </c>
      <c r="X2471">
        <v>2017</v>
      </c>
      <c r="Y2471">
        <v>79243</v>
      </c>
      <c r="Z2471">
        <v>1579.39</v>
      </c>
      <c r="AA2471" s="3">
        <f t="shared" si="1559"/>
        <v>0.90763802288361095</v>
      </c>
      <c r="AB2471" t="s">
        <v>6616</v>
      </c>
      <c r="AC2471" t="s">
        <v>6616</v>
      </c>
      <c r="AD2471" t="s">
        <v>6616</v>
      </c>
      <c r="AE2471" t="s">
        <v>6616</v>
      </c>
      <c r="AI2471" t="s">
        <v>6618</v>
      </c>
      <c r="AJ2471" t="s">
        <v>6618</v>
      </c>
      <c r="AK2471" t="s">
        <v>6618</v>
      </c>
      <c r="AL2471" t="s">
        <v>6618</v>
      </c>
      <c r="AM2471" t="s">
        <v>6618</v>
      </c>
      <c r="AN2471" t="s">
        <v>6618</v>
      </c>
      <c r="AO2471" t="s">
        <v>6618</v>
      </c>
      <c r="AP2471" s="3" t="str">
        <f t="shared" si="1560"/>
        <v>No</v>
      </c>
      <c r="AQ2471" s="3" t="str">
        <f t="shared" si="1561"/>
        <v>No</v>
      </c>
      <c r="AR2471" s="3" t="str">
        <f t="shared" si="1562"/>
        <v>No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8</v>
      </c>
      <c r="AY2471" t="s">
        <v>6636</v>
      </c>
      <c r="AZ2471" t="s">
        <v>6638</v>
      </c>
      <c r="BA2471">
        <v>1</v>
      </c>
      <c r="BB2471" t="s">
        <v>6616</v>
      </c>
      <c r="BC2471" t="s">
        <v>6616</v>
      </c>
      <c r="BD2471" s="4" t="str">
        <f t="shared" si="1563"/>
        <v>No</v>
      </c>
      <c r="BE2471" t="s">
        <v>6640</v>
      </c>
      <c r="BF2471" s="3" t="str">
        <f t="shared" si="1564"/>
        <v>No</v>
      </c>
      <c r="BG2471" t="s">
        <v>6645</v>
      </c>
      <c r="BH2471" s="3" t="str">
        <f t="shared" si="1565"/>
        <v>901 CEDAR ST</v>
      </c>
      <c r="BI2471" s="3" t="str">
        <f t="shared" si="1566"/>
        <v>Fernandina Beach</v>
      </c>
      <c r="BJ2471" s="3" t="str">
        <f t="shared" si="1567"/>
        <v>Florida</v>
      </c>
      <c r="BK2471" s="3">
        <f t="shared" si="1568"/>
        <v>32034</v>
      </c>
      <c r="BL2471" s="3" t="str">
        <f t="shared" si="1569"/>
        <v>901 CEDAR ST FERNANDINA BEACH FL 32034</v>
      </c>
      <c r="BM2471" s="3" t="str">
        <f t="shared" si="1570"/>
        <v/>
      </c>
      <c r="BN2471" s="3" t="str">
        <f t="shared" si="1571"/>
        <v>Pass</v>
      </c>
      <c r="BO2471" s="3" t="str">
        <f t="shared" si="1572"/>
        <v>No</v>
      </c>
      <c r="BP2471" s="3" t="str">
        <f t="shared" si="1573"/>
        <v>FV&lt;$10K</v>
      </c>
      <c r="BQ2471" t="s">
        <v>6650</v>
      </c>
      <c r="BR2471" s="3" t="str">
        <f t="shared" si="1574"/>
        <v>No, &lt; $20K Lien</v>
      </c>
      <c r="BS2471" s="3" t="str">
        <f t="shared" si="1575"/>
        <v>No, Lien &lt; $20K</v>
      </c>
      <c r="BT2471" t="s">
        <v>6650</v>
      </c>
      <c r="BU2471" s="3" t="str">
        <f t="shared" si="1576"/>
        <v>No</v>
      </c>
      <c r="BV2471" s="3" t="str">
        <f t="shared" si="1577"/>
        <v>No</v>
      </c>
      <c r="BW2471" s="3">
        <f t="shared" si="1578"/>
        <v>1</v>
      </c>
      <c r="BX2471" s="3" t="str">
        <f t="shared" si="1579"/>
        <v>No</v>
      </c>
      <c r="BY2471" s="3">
        <f t="shared" si="1580"/>
        <v>79243</v>
      </c>
      <c r="BZ2471">
        <v>1</v>
      </c>
      <c r="CA2471" s="3">
        <f t="shared" si="1581"/>
        <v>79243</v>
      </c>
      <c r="CC2471" s="3">
        <f t="shared" si="1582"/>
        <v>0</v>
      </c>
      <c r="CD2471" s="3">
        <f t="shared" si="1583"/>
        <v>0</v>
      </c>
      <c r="CE2471" s="3" t="str">
        <f t="shared" si="1584"/>
        <v/>
      </c>
      <c r="CF2471" s="3" t="e">
        <f>HLOOKUP(CE2471,'Valuation Data'!$D$2:$K$5,4,FALSE)</f>
        <v>#N/A</v>
      </c>
      <c r="CG2471" s="3">
        <f t="shared" si="1585"/>
        <v>79243</v>
      </c>
      <c r="CH2471" s="3" t="str">
        <f t="shared" si="1586"/>
        <v>No</v>
      </c>
      <c r="CI2471" s="3" t="str">
        <f>VLOOKUP(R2471,'Use Codes &amp; County Type'!A:D,4,FALSE)</f>
        <v>S</v>
      </c>
      <c r="CJ2471" s="3" t="str">
        <f t="shared" si="1587"/>
        <v>No</v>
      </c>
      <c r="CK2471" s="3" t="str">
        <f t="shared" si="1588"/>
        <v>No</v>
      </c>
      <c r="CL2471" s="3">
        <f t="shared" si="1589"/>
        <v>0.35</v>
      </c>
      <c r="CM2471" s="3">
        <f t="shared" si="1590"/>
        <v>27735.05</v>
      </c>
      <c r="CN2471" s="3">
        <f t="shared" si="1591"/>
        <v>8700.5499999999993</v>
      </c>
      <c r="CO2471" s="3">
        <f t="shared" si="1592"/>
        <v>19034.5</v>
      </c>
      <c r="CP2471" s="3">
        <f t="shared" si="1593"/>
        <v>0.10979581792713551</v>
      </c>
      <c r="CR2471" s="3" t="str">
        <f t="shared" si="1594"/>
        <v>No</v>
      </c>
      <c r="CV2471" s="3" t="str">
        <f t="shared" si="1595"/>
        <v>*Bid</v>
      </c>
      <c r="CW2471" s="3">
        <f t="shared" si="1596"/>
        <v>2470</v>
      </c>
      <c r="CX2471" s="3">
        <f t="shared" si="1597"/>
        <v>1740.11</v>
      </c>
      <c r="CY2471" s="3" t="str">
        <f t="shared" si="1598"/>
        <v>Ok</v>
      </c>
      <c r="CZ2471">
        <v>0</v>
      </c>
      <c r="DA2471">
        <v>0</v>
      </c>
    </row>
    <row r="2472" spans="1:105" x14ac:dyDescent="0.25">
      <c r="A2472">
        <v>2471</v>
      </c>
      <c r="B2472" t="s">
        <v>3</v>
      </c>
      <c r="C2472" t="s">
        <v>2580</v>
      </c>
      <c r="D2472">
        <v>437.07</v>
      </c>
      <c r="E2472">
        <v>2017</v>
      </c>
      <c r="F2472">
        <v>437.07</v>
      </c>
      <c r="G2472">
        <v>437.07</v>
      </c>
      <c r="H2472" s="3">
        <f t="shared" si="1558"/>
        <v>0</v>
      </c>
      <c r="I2472">
        <v>913</v>
      </c>
      <c r="J2472" t="s">
        <v>2736</v>
      </c>
      <c r="K2472" t="s">
        <v>2738</v>
      </c>
      <c r="L2472">
        <v>32034</v>
      </c>
      <c r="M2472" t="s">
        <v>4646</v>
      </c>
      <c r="N2472" t="s">
        <v>4761</v>
      </c>
      <c r="O2472">
        <v>-81.457887796499605</v>
      </c>
      <c r="P2472">
        <v>30.666989159122</v>
      </c>
      <c r="Q2472" t="s">
        <v>6439</v>
      </c>
      <c r="R2472">
        <v>1</v>
      </c>
      <c r="S2472" t="s">
        <v>6539</v>
      </c>
      <c r="T2472">
        <v>1001</v>
      </c>
      <c r="U2472" t="s">
        <v>6582</v>
      </c>
      <c r="V2472">
        <v>2017</v>
      </c>
      <c r="W2472">
        <v>57273</v>
      </c>
      <c r="X2472">
        <v>2017</v>
      </c>
      <c r="Y2472">
        <v>61853</v>
      </c>
      <c r="Z2472">
        <v>1171.71</v>
      </c>
      <c r="AA2472" s="3">
        <f t="shared" si="1559"/>
        <v>2.6808291578008099</v>
      </c>
      <c r="AH2472" t="s">
        <v>6616</v>
      </c>
      <c r="AI2472" t="s">
        <v>6618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 s="3" t="str">
        <f t="shared" si="1560"/>
        <v>No</v>
      </c>
      <c r="AQ2472" s="3" t="str">
        <f t="shared" si="1561"/>
        <v>No</v>
      </c>
      <c r="AR2472" s="3" t="str">
        <f t="shared" si="1562"/>
        <v>No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4</v>
      </c>
      <c r="AY2472" t="s">
        <v>6636</v>
      </c>
      <c r="AZ2472">
        <v>0</v>
      </c>
      <c r="BA2472">
        <v>0</v>
      </c>
      <c r="BB2472" t="s">
        <v>6616</v>
      </c>
      <c r="BC2472" t="s">
        <v>6616</v>
      </c>
      <c r="BD2472" s="4" t="str">
        <f t="shared" si="1563"/>
        <v>No</v>
      </c>
      <c r="BE2472" t="s">
        <v>6640</v>
      </c>
      <c r="BF2472" s="3" t="str">
        <f t="shared" si="1564"/>
        <v>No</v>
      </c>
      <c r="BG2472" t="s">
        <v>6645</v>
      </c>
      <c r="BH2472" s="3" t="str">
        <f t="shared" si="1565"/>
        <v>913 CEDAR ST</v>
      </c>
      <c r="BI2472" s="3" t="str">
        <f t="shared" si="1566"/>
        <v>Fernandina Beach</v>
      </c>
      <c r="BJ2472" s="3" t="str">
        <f t="shared" si="1567"/>
        <v>Florida</v>
      </c>
      <c r="BK2472" s="3">
        <f t="shared" si="1568"/>
        <v>32034</v>
      </c>
      <c r="BL2472" s="3" t="str">
        <f t="shared" si="1569"/>
        <v>913 CEDAR ST FERNANDINA BEACH FL 32034</v>
      </c>
      <c r="BM2472" s="3" t="str">
        <f t="shared" si="1570"/>
        <v/>
      </c>
      <c r="BN2472" s="3" t="str">
        <f t="shared" si="1571"/>
        <v>Pass</v>
      </c>
      <c r="BO2472" s="3" t="str">
        <f t="shared" si="1572"/>
        <v>No</v>
      </c>
      <c r="BP2472" s="3" t="str">
        <f t="shared" si="1573"/>
        <v>FV&lt;$10K</v>
      </c>
      <c r="BQ2472" t="s">
        <v>6650</v>
      </c>
      <c r="BR2472" s="3" t="str">
        <f t="shared" si="1574"/>
        <v>No, &lt; $20K Lien</v>
      </c>
      <c r="BS2472" s="3" t="str">
        <f t="shared" si="1575"/>
        <v>No, Lien &lt; $20K</v>
      </c>
      <c r="BT2472" t="s">
        <v>6650</v>
      </c>
      <c r="BU2472" s="3" t="str">
        <f t="shared" si="1576"/>
        <v>No</v>
      </c>
      <c r="BV2472" s="3" t="str">
        <f t="shared" si="1577"/>
        <v>No</v>
      </c>
      <c r="BW2472" s="3">
        <f t="shared" si="1578"/>
        <v>0</v>
      </c>
      <c r="BX2472" s="3" t="str">
        <f t="shared" si="1579"/>
        <v>No</v>
      </c>
      <c r="BY2472" s="3">
        <f t="shared" si="1580"/>
        <v>57273</v>
      </c>
      <c r="BZ2472">
        <v>1</v>
      </c>
      <c r="CA2472" s="3">
        <f t="shared" si="1581"/>
        <v>57273</v>
      </c>
      <c r="CC2472" s="3">
        <f t="shared" si="1582"/>
        <v>0</v>
      </c>
      <c r="CD2472" s="3">
        <f t="shared" si="1583"/>
        <v>0</v>
      </c>
      <c r="CE2472" s="3" t="str">
        <f t="shared" si="1584"/>
        <v/>
      </c>
      <c r="CF2472" s="3" t="e">
        <f>HLOOKUP(CE2472,'Valuation Data'!$D$2:$K$5,4,FALSE)</f>
        <v>#N/A</v>
      </c>
      <c r="CG2472" s="3">
        <f t="shared" si="1585"/>
        <v>57273</v>
      </c>
      <c r="CH2472" s="3" t="str">
        <f t="shared" si="1586"/>
        <v>No</v>
      </c>
      <c r="CI2472" s="3" t="str">
        <f>VLOOKUP(R2472,'Use Codes &amp; County Type'!A:D,4,FALSE)</f>
        <v>S</v>
      </c>
      <c r="CJ2472" s="3" t="str">
        <f t="shared" si="1587"/>
        <v>No</v>
      </c>
      <c r="CK2472" s="3" t="str">
        <f t="shared" si="1588"/>
        <v>No</v>
      </c>
      <c r="CL2472" s="3">
        <f t="shared" si="1589"/>
        <v>0.35</v>
      </c>
      <c r="CM2472" s="3">
        <f t="shared" si="1590"/>
        <v>20045.55</v>
      </c>
      <c r="CN2472" s="3">
        <f t="shared" si="1591"/>
        <v>3952.2000000000003</v>
      </c>
      <c r="CO2472" s="3">
        <f t="shared" si="1592"/>
        <v>16093.349999999999</v>
      </c>
      <c r="CP2472" s="3">
        <f t="shared" si="1593"/>
        <v>6.9006338065056835E-2</v>
      </c>
      <c r="CR2472" s="3" t="str">
        <f t="shared" si="1594"/>
        <v>No</v>
      </c>
      <c r="CV2472" s="3" t="str">
        <f t="shared" si="1595"/>
        <v>*Bid</v>
      </c>
      <c r="CW2472" s="3">
        <f t="shared" si="1596"/>
        <v>2471</v>
      </c>
      <c r="CX2472" s="3">
        <f t="shared" si="1597"/>
        <v>437.07</v>
      </c>
      <c r="CY2472" s="3" t="str">
        <f t="shared" si="1598"/>
        <v>Ok</v>
      </c>
      <c r="CZ2472">
        <v>0</v>
      </c>
      <c r="DA2472">
        <v>0</v>
      </c>
    </row>
    <row r="2473" spans="1:105" x14ac:dyDescent="0.25">
      <c r="A2473">
        <v>2472</v>
      </c>
      <c r="B2473" t="s">
        <v>3</v>
      </c>
      <c r="C2473" t="s">
        <v>2581</v>
      </c>
      <c r="D2473">
        <v>2482.09</v>
      </c>
      <c r="E2473">
        <v>2017</v>
      </c>
      <c r="F2473">
        <v>2482.09</v>
      </c>
      <c r="G2473">
        <v>2482.09</v>
      </c>
      <c r="H2473" s="3">
        <f t="shared" si="1558"/>
        <v>0</v>
      </c>
      <c r="I2473">
        <v>112</v>
      </c>
      <c r="J2473" t="s">
        <v>2736</v>
      </c>
      <c r="K2473" t="s">
        <v>2738</v>
      </c>
      <c r="L2473">
        <v>32034</v>
      </c>
      <c r="M2473" t="s">
        <v>4647</v>
      </c>
      <c r="N2473" t="s">
        <v>4761</v>
      </c>
      <c r="O2473">
        <v>-81.457887214506997</v>
      </c>
      <c r="P2473">
        <v>30.668924312781101</v>
      </c>
      <c r="Q2473" t="s">
        <v>6440</v>
      </c>
      <c r="R2473">
        <v>1</v>
      </c>
      <c r="S2473" t="s">
        <v>6539</v>
      </c>
      <c r="T2473">
        <v>1001</v>
      </c>
      <c r="U2473" t="s">
        <v>6582</v>
      </c>
      <c r="V2473">
        <v>2017</v>
      </c>
      <c r="W2473">
        <v>155390</v>
      </c>
      <c r="X2473">
        <v>2017</v>
      </c>
      <c r="Y2473">
        <v>464993</v>
      </c>
      <c r="Z2473">
        <v>2265.46</v>
      </c>
      <c r="AA2473" s="3">
        <f t="shared" si="1559"/>
        <v>0.9127227457505569</v>
      </c>
      <c r="AB2473" t="s">
        <v>6616</v>
      </c>
      <c r="AC2473" t="s">
        <v>6616</v>
      </c>
      <c r="AD2473" t="s">
        <v>6616</v>
      </c>
      <c r="AE2473" t="s">
        <v>6616</v>
      </c>
      <c r="AF2473" t="s">
        <v>6616</v>
      </c>
      <c r="AI2473" t="s">
        <v>6618</v>
      </c>
      <c r="AJ2473" t="s">
        <v>6618</v>
      </c>
      <c r="AK2473" t="s">
        <v>6618</v>
      </c>
      <c r="AL2473" t="s">
        <v>6618</v>
      </c>
      <c r="AM2473" t="s">
        <v>6618</v>
      </c>
      <c r="AN2473" t="s">
        <v>6618</v>
      </c>
      <c r="AO2473" t="s">
        <v>6618</v>
      </c>
      <c r="AP2473" s="3" t="str">
        <f t="shared" si="1560"/>
        <v>No</v>
      </c>
      <c r="AQ2473" s="3" t="str">
        <f t="shared" si="1561"/>
        <v>No</v>
      </c>
      <c r="AR2473" s="3" t="str">
        <f t="shared" si="1562"/>
        <v>No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5</v>
      </c>
      <c r="AY2473" t="s">
        <v>6636</v>
      </c>
      <c r="AZ2473" t="s">
        <v>6638</v>
      </c>
      <c r="BA2473">
        <v>1</v>
      </c>
      <c r="BB2473" t="s">
        <v>6617</v>
      </c>
      <c r="BC2473" t="s">
        <v>6616</v>
      </c>
      <c r="BD2473" s="4" t="str">
        <f t="shared" si="1563"/>
        <v>No</v>
      </c>
      <c r="BE2473" t="s">
        <v>6640</v>
      </c>
      <c r="BF2473" s="3" t="str">
        <f t="shared" si="1564"/>
        <v>No</v>
      </c>
      <c r="BG2473" t="s">
        <v>6645</v>
      </c>
      <c r="BH2473" s="3" t="str">
        <f t="shared" si="1565"/>
        <v>112 9TH ST S</v>
      </c>
      <c r="BI2473" s="3" t="str">
        <f t="shared" si="1566"/>
        <v>Fernandina Beach</v>
      </c>
      <c r="BJ2473" s="3" t="str">
        <f t="shared" si="1567"/>
        <v>Florida</v>
      </c>
      <c r="BK2473" s="3">
        <f t="shared" si="1568"/>
        <v>32034</v>
      </c>
      <c r="BL2473" s="3" t="str">
        <f t="shared" si="1569"/>
        <v>112 9TH ST S FERNANDINA BEACH FL 32034</v>
      </c>
      <c r="BM2473" s="3" t="str">
        <f t="shared" si="1570"/>
        <v/>
      </c>
      <c r="BN2473" s="3" t="str">
        <f t="shared" si="1571"/>
        <v>Pass</v>
      </c>
      <c r="BO2473" s="3" t="str">
        <f t="shared" si="1572"/>
        <v>No</v>
      </c>
      <c r="BP2473" s="3" t="str">
        <f t="shared" si="1573"/>
        <v>FV&lt;$10K</v>
      </c>
      <c r="BQ2473" t="s">
        <v>6650</v>
      </c>
      <c r="BR2473" s="3" t="str">
        <f t="shared" si="1574"/>
        <v>No, &lt; $20K Lien</v>
      </c>
      <c r="BS2473" s="3" t="str">
        <f t="shared" si="1575"/>
        <v>No, Lien &lt; $20K</v>
      </c>
      <c r="BT2473" t="s">
        <v>6650</v>
      </c>
      <c r="BU2473" s="3" t="str">
        <f t="shared" si="1576"/>
        <v>No</v>
      </c>
      <c r="BV2473" s="3" t="str">
        <f t="shared" si="1577"/>
        <v>No</v>
      </c>
      <c r="BW2473" s="3">
        <f t="shared" si="1578"/>
        <v>1</v>
      </c>
      <c r="BX2473" s="3" t="str">
        <f t="shared" si="1579"/>
        <v>No</v>
      </c>
      <c r="BY2473" s="3">
        <f t="shared" si="1580"/>
        <v>155390</v>
      </c>
      <c r="BZ2473">
        <v>1</v>
      </c>
      <c r="CA2473" s="3">
        <f t="shared" si="1581"/>
        <v>155390</v>
      </c>
      <c r="CC2473" s="3">
        <f t="shared" si="1582"/>
        <v>0</v>
      </c>
      <c r="CD2473" s="3">
        <f t="shared" si="1583"/>
        <v>0</v>
      </c>
      <c r="CE2473" s="3" t="str">
        <f t="shared" si="1584"/>
        <v/>
      </c>
      <c r="CF2473" s="3" t="e">
        <f>HLOOKUP(CE2473,'Valuation Data'!$D$2:$K$5,4,FALSE)</f>
        <v>#N/A</v>
      </c>
      <c r="CG2473" s="3">
        <f t="shared" si="1585"/>
        <v>155390</v>
      </c>
      <c r="CH2473" s="3" t="str">
        <f t="shared" si="1586"/>
        <v>No</v>
      </c>
      <c r="CI2473" s="3" t="str">
        <f>VLOOKUP(R2473,'Use Codes &amp; County Type'!A:D,4,FALSE)</f>
        <v>S</v>
      </c>
      <c r="CJ2473" s="3" t="str">
        <f t="shared" si="1587"/>
        <v>No</v>
      </c>
      <c r="CK2473" s="3" t="str">
        <f t="shared" si="1588"/>
        <v>Yes</v>
      </c>
      <c r="CL2473" s="3">
        <f t="shared" si="1589"/>
        <v>0.67</v>
      </c>
      <c r="CM2473" s="3">
        <f t="shared" si="1590"/>
        <v>104111.3</v>
      </c>
      <c r="CN2473" s="3">
        <f t="shared" si="1591"/>
        <v>12410.45</v>
      </c>
      <c r="CO2473" s="3">
        <f t="shared" si="1592"/>
        <v>91700.85</v>
      </c>
      <c r="CP2473" s="3">
        <f t="shared" si="1593"/>
        <v>7.9866465023489291E-2</v>
      </c>
      <c r="CR2473" s="3" t="str">
        <f t="shared" si="1594"/>
        <v>No</v>
      </c>
      <c r="CV2473" s="3" t="str">
        <f t="shared" si="1595"/>
        <v>*Bid</v>
      </c>
      <c r="CW2473" s="3">
        <f t="shared" si="1596"/>
        <v>2472</v>
      </c>
      <c r="CX2473" s="3">
        <f t="shared" si="1597"/>
        <v>2482.09</v>
      </c>
      <c r="CY2473" s="3" t="str">
        <f t="shared" si="1598"/>
        <v>Ok</v>
      </c>
      <c r="CZ2473">
        <v>0</v>
      </c>
      <c r="DA2473">
        <v>0</v>
      </c>
    </row>
    <row r="2474" spans="1:105" x14ac:dyDescent="0.25">
      <c r="A2474">
        <v>2473</v>
      </c>
      <c r="B2474" t="s">
        <v>3</v>
      </c>
      <c r="C2474" t="s">
        <v>2582</v>
      </c>
      <c r="D2474">
        <v>363.94</v>
      </c>
      <c r="E2474">
        <v>2017</v>
      </c>
      <c r="F2474">
        <v>363.94</v>
      </c>
      <c r="G2474">
        <v>363.94</v>
      </c>
      <c r="H2474" s="3">
        <f t="shared" si="1558"/>
        <v>0</v>
      </c>
      <c r="J2474" t="s">
        <v>2736</v>
      </c>
      <c r="K2474" t="s">
        <v>2738</v>
      </c>
      <c r="L2474">
        <v>32034</v>
      </c>
      <c r="M2474" t="s">
        <v>4648</v>
      </c>
      <c r="N2474" t="s">
        <v>4761</v>
      </c>
      <c r="O2474">
        <v>-81.4573200468907</v>
      </c>
      <c r="P2474">
        <v>30.671242166406099</v>
      </c>
      <c r="Q2474" t="s">
        <v>6441</v>
      </c>
      <c r="R2474">
        <v>10</v>
      </c>
      <c r="S2474" t="s">
        <v>6547</v>
      </c>
      <c r="T2474">
        <v>8002</v>
      </c>
      <c r="U2474" t="s">
        <v>6585</v>
      </c>
      <c r="V2474">
        <v>2017</v>
      </c>
      <c r="W2474">
        <v>15400</v>
      </c>
      <c r="X2474">
        <v>2017</v>
      </c>
      <c r="Y2474">
        <v>15400</v>
      </c>
      <c r="Z2474">
        <v>306.92</v>
      </c>
      <c r="AA2474" s="3">
        <f t="shared" si="1559"/>
        <v>0.84332582293784697</v>
      </c>
      <c r="AB2474" t="s">
        <v>6616</v>
      </c>
      <c r="AC2474" t="s">
        <v>6616</v>
      </c>
      <c r="AD2474" t="s">
        <v>6616</v>
      </c>
      <c r="AE2474" t="s">
        <v>6616</v>
      </c>
      <c r="AF2474" t="s">
        <v>6616</v>
      </c>
      <c r="AG2474" t="s">
        <v>6616</v>
      </c>
      <c r="AH2474" t="s">
        <v>6616</v>
      </c>
      <c r="AI2474" t="s">
        <v>6618</v>
      </c>
      <c r="AJ2474" t="s">
        <v>6618</v>
      </c>
      <c r="AK2474" t="s">
        <v>6618</v>
      </c>
      <c r="AL2474" t="s">
        <v>6618</v>
      </c>
      <c r="AM2474" t="s">
        <v>6618</v>
      </c>
      <c r="AN2474" t="s">
        <v>6618</v>
      </c>
      <c r="AO2474" t="s">
        <v>6618</v>
      </c>
      <c r="AP2474" s="3" t="str">
        <f t="shared" si="1560"/>
        <v>No</v>
      </c>
      <c r="AQ2474" s="3" t="str">
        <f t="shared" si="1561"/>
        <v>No</v>
      </c>
      <c r="AR2474" s="3" t="str">
        <f t="shared" si="1562"/>
        <v>No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11</v>
      </c>
      <c r="AY2474" t="s">
        <v>6636</v>
      </c>
      <c r="AZ2474" t="s">
        <v>6638</v>
      </c>
      <c r="BA2474">
        <v>1</v>
      </c>
      <c r="BB2474" t="s">
        <v>6616</v>
      </c>
      <c r="BC2474" t="s">
        <v>6616</v>
      </c>
      <c r="BD2474" s="4" t="str">
        <f t="shared" si="1563"/>
        <v>No</v>
      </c>
      <c r="BE2474" t="s">
        <v>6640</v>
      </c>
      <c r="BF2474" s="3" t="str">
        <f t="shared" si="1564"/>
        <v>No</v>
      </c>
      <c r="BG2474" t="s">
        <v>6645</v>
      </c>
      <c r="BH2474" s="3" t="str">
        <f t="shared" si="1565"/>
        <v>N 10TH ST</v>
      </c>
      <c r="BI2474" s="3" t="str">
        <f t="shared" si="1566"/>
        <v>Fernandina Beach</v>
      </c>
      <c r="BJ2474" s="3" t="str">
        <f t="shared" si="1567"/>
        <v>Florida</v>
      </c>
      <c r="BK2474" s="3">
        <f t="shared" si="1568"/>
        <v>32034</v>
      </c>
      <c r="BL2474" s="3" t="str">
        <f t="shared" si="1569"/>
        <v>N 10TH ST FERNANDINA BEACH FL 32034</v>
      </c>
      <c r="BM2474" s="3" t="str">
        <f t="shared" si="1570"/>
        <v/>
      </c>
      <c r="BN2474" s="3" t="str">
        <f t="shared" si="1571"/>
        <v>Pass</v>
      </c>
      <c r="BO2474" s="3" t="str">
        <f t="shared" si="1572"/>
        <v>No</v>
      </c>
      <c r="BP2474" s="3" t="str">
        <f t="shared" si="1573"/>
        <v>FV&lt;$10K</v>
      </c>
      <c r="BQ2474" t="s">
        <v>6650</v>
      </c>
      <c r="BR2474" s="3" t="str">
        <f t="shared" si="1574"/>
        <v>No, &lt; $20K Lien</v>
      </c>
      <c r="BS2474" s="3" t="str">
        <f t="shared" si="1575"/>
        <v>No, Lien &lt; $20K</v>
      </c>
      <c r="BT2474" t="s">
        <v>6650</v>
      </c>
      <c r="BU2474" s="3" t="str">
        <f t="shared" si="1576"/>
        <v>No</v>
      </c>
      <c r="BV2474" s="3" t="str">
        <f t="shared" si="1577"/>
        <v>No</v>
      </c>
      <c r="BW2474" s="3">
        <f t="shared" si="1578"/>
        <v>1</v>
      </c>
      <c r="BX2474" s="3" t="str">
        <f t="shared" si="1579"/>
        <v>No</v>
      </c>
      <c r="BY2474" s="3">
        <f t="shared" si="1580"/>
        <v>15400</v>
      </c>
      <c r="BZ2474">
        <v>1</v>
      </c>
      <c r="CA2474" s="3">
        <f t="shared" si="1581"/>
        <v>15400</v>
      </c>
      <c r="CC2474" s="3">
        <f t="shared" si="1582"/>
        <v>0</v>
      </c>
      <c r="CD2474" s="3">
        <f t="shared" si="1583"/>
        <v>0</v>
      </c>
      <c r="CE2474" s="3" t="str">
        <f t="shared" si="1584"/>
        <v/>
      </c>
      <c r="CF2474" s="3" t="e">
        <f>HLOOKUP(CE2474,'Valuation Data'!$D$2:$K$5,4,FALSE)</f>
        <v>#N/A</v>
      </c>
      <c r="CG2474" s="3">
        <f t="shared" si="1585"/>
        <v>15400</v>
      </c>
      <c r="CH2474" s="3" t="str">
        <f t="shared" si="1586"/>
        <v>No</v>
      </c>
      <c r="CI2474" s="3" t="str">
        <f>VLOOKUP(R2474,'Use Codes &amp; County Type'!A:D,4,FALSE)</f>
        <v>V</v>
      </c>
      <c r="CJ2474" s="3" t="str">
        <f t="shared" si="1587"/>
        <v>Yes</v>
      </c>
      <c r="CK2474" s="3" t="str">
        <f t="shared" si="1588"/>
        <v>No</v>
      </c>
      <c r="CL2474" s="3">
        <f t="shared" si="1589"/>
        <v>0</v>
      </c>
      <c r="CM2474" s="3">
        <f t="shared" si="1590"/>
        <v>0</v>
      </c>
      <c r="CN2474" s="3">
        <f t="shared" si="1591"/>
        <v>1819.7</v>
      </c>
      <c r="CO2474" s="3">
        <f t="shared" si="1592"/>
        <v>-1819.7</v>
      </c>
      <c r="CP2474" s="3">
        <f t="shared" si="1593"/>
        <v>0.11816233766233766</v>
      </c>
      <c r="CR2474" s="3" t="str">
        <f t="shared" si="1594"/>
        <v>No</v>
      </c>
      <c r="CV2474" s="3" t="str">
        <f t="shared" si="1595"/>
        <v>FMV&lt;$30K</v>
      </c>
      <c r="CW2474" s="3">
        <f t="shared" si="1596"/>
        <v>2473</v>
      </c>
      <c r="CX2474" s="3">
        <f t="shared" si="1597"/>
        <v>363.94</v>
      </c>
      <c r="CY2474" s="3" t="str">
        <f t="shared" si="1598"/>
        <v>Ok</v>
      </c>
      <c r="CZ2474">
        <v>0</v>
      </c>
      <c r="DA2474">
        <v>0</v>
      </c>
    </row>
    <row r="2475" spans="1:105" x14ac:dyDescent="0.25">
      <c r="A2475">
        <v>2474</v>
      </c>
      <c r="B2475" t="s">
        <v>3</v>
      </c>
      <c r="C2475" t="s">
        <v>2583</v>
      </c>
      <c r="D2475">
        <v>2343.4899999999998</v>
      </c>
      <c r="E2475">
        <v>2017</v>
      </c>
      <c r="F2475">
        <v>2343.4899999999998</v>
      </c>
      <c r="G2475">
        <v>2343.4899999999998</v>
      </c>
      <c r="H2475" s="3">
        <f t="shared" si="1558"/>
        <v>0</v>
      </c>
      <c r="I2475">
        <v>16</v>
      </c>
      <c r="J2475" t="s">
        <v>2736</v>
      </c>
      <c r="K2475" t="s">
        <v>2738</v>
      </c>
      <c r="L2475">
        <v>32034</v>
      </c>
      <c r="M2475" t="s">
        <v>4649</v>
      </c>
      <c r="N2475" t="s">
        <v>4761</v>
      </c>
      <c r="O2475">
        <v>-81.456827249574204</v>
      </c>
      <c r="P2475">
        <v>30.671116585282899</v>
      </c>
      <c r="Q2475" t="s">
        <v>6442</v>
      </c>
      <c r="R2475">
        <v>1</v>
      </c>
      <c r="S2475" t="s">
        <v>6539</v>
      </c>
      <c r="T2475">
        <v>1001</v>
      </c>
      <c r="U2475" t="s">
        <v>6582</v>
      </c>
      <c r="V2475">
        <v>2017</v>
      </c>
      <c r="W2475">
        <v>107157</v>
      </c>
      <c r="X2475">
        <v>2017</v>
      </c>
      <c r="Y2475">
        <v>107398</v>
      </c>
      <c r="Z2475">
        <v>2137.3000000000002</v>
      </c>
      <c r="AA2475" s="3">
        <f t="shared" si="1559"/>
        <v>0.91201583962380905</v>
      </c>
      <c r="AB2475" t="s">
        <v>6616</v>
      </c>
      <c r="AC2475" t="s">
        <v>6616</v>
      </c>
      <c r="AD2475" t="s">
        <v>6616</v>
      </c>
      <c r="AE2475" t="s">
        <v>6616</v>
      </c>
      <c r="AF2475" t="s">
        <v>6616</v>
      </c>
      <c r="AG2475" t="s">
        <v>6616</v>
      </c>
      <c r="AH2475" t="s">
        <v>6616</v>
      </c>
      <c r="AI2475" t="s">
        <v>6618</v>
      </c>
      <c r="AJ2475" t="s">
        <v>6618</v>
      </c>
      <c r="AK2475" t="s">
        <v>6618</v>
      </c>
      <c r="AL2475" t="s">
        <v>6618</v>
      </c>
      <c r="AM2475" t="s">
        <v>6618</v>
      </c>
      <c r="AN2475" t="s">
        <v>6618</v>
      </c>
      <c r="AO2475" t="s">
        <v>6618</v>
      </c>
      <c r="AP2475" s="3" t="str">
        <f t="shared" si="1560"/>
        <v>No</v>
      </c>
      <c r="AQ2475" s="3" t="str">
        <f t="shared" si="1561"/>
        <v>No</v>
      </c>
      <c r="AR2475" s="3" t="str">
        <f t="shared" si="1562"/>
        <v>No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8</v>
      </c>
      <c r="AY2475" t="s">
        <v>6635</v>
      </c>
      <c r="AZ2475" t="s">
        <v>6638</v>
      </c>
      <c r="BA2475">
        <v>1</v>
      </c>
      <c r="BB2475" t="s">
        <v>6616</v>
      </c>
      <c r="BC2475" t="s">
        <v>6616</v>
      </c>
      <c r="BD2475" s="4" t="str">
        <f t="shared" si="1563"/>
        <v>No</v>
      </c>
      <c r="BE2475" t="s">
        <v>6640</v>
      </c>
      <c r="BF2475" s="3" t="str">
        <f t="shared" si="1564"/>
        <v>No</v>
      </c>
      <c r="BG2475" t="s">
        <v>6645</v>
      </c>
      <c r="BH2475" s="3" t="str">
        <f t="shared" si="1565"/>
        <v>16 10TH ST N</v>
      </c>
      <c r="BI2475" s="3" t="str">
        <f t="shared" si="1566"/>
        <v>Fernandina Beach</v>
      </c>
      <c r="BJ2475" s="3" t="str">
        <f t="shared" si="1567"/>
        <v>Florida</v>
      </c>
      <c r="BK2475" s="3">
        <f t="shared" si="1568"/>
        <v>32034</v>
      </c>
      <c r="BL2475" s="3" t="str">
        <f t="shared" si="1569"/>
        <v>16 10TH ST N FERNANDINA BEACH FL 32034</v>
      </c>
      <c r="BM2475" s="3" t="str">
        <f t="shared" si="1570"/>
        <v/>
      </c>
      <c r="BN2475" s="3" t="str">
        <f t="shared" si="1571"/>
        <v>Pass</v>
      </c>
      <c r="BO2475" s="3" t="str">
        <f t="shared" si="1572"/>
        <v>No</v>
      </c>
      <c r="BP2475" s="3" t="str">
        <f t="shared" si="1573"/>
        <v>FV&lt;$10K</v>
      </c>
      <c r="BQ2475" t="s">
        <v>6650</v>
      </c>
      <c r="BR2475" s="3" t="str">
        <f t="shared" si="1574"/>
        <v>No, &lt; $20K Lien</v>
      </c>
      <c r="BS2475" s="3" t="str">
        <f t="shared" si="1575"/>
        <v>No, Lien &lt; $20K</v>
      </c>
      <c r="BT2475" t="s">
        <v>6650</v>
      </c>
      <c r="BU2475" s="3" t="str">
        <f t="shared" si="1576"/>
        <v>No</v>
      </c>
      <c r="BV2475" s="3" t="str">
        <f t="shared" si="1577"/>
        <v>No</v>
      </c>
      <c r="BW2475" s="3">
        <f t="shared" si="1578"/>
        <v>1</v>
      </c>
      <c r="BX2475" s="3" t="str">
        <f t="shared" si="1579"/>
        <v>No</v>
      </c>
      <c r="BY2475" s="3">
        <f t="shared" si="1580"/>
        <v>107157</v>
      </c>
      <c r="BZ2475">
        <v>1</v>
      </c>
      <c r="CA2475" s="3">
        <f t="shared" si="1581"/>
        <v>107157</v>
      </c>
      <c r="CC2475" s="3">
        <f t="shared" si="1582"/>
        <v>0</v>
      </c>
      <c r="CD2475" s="3">
        <f t="shared" si="1583"/>
        <v>0</v>
      </c>
      <c r="CE2475" s="3" t="str">
        <f t="shared" si="1584"/>
        <v/>
      </c>
      <c r="CF2475" s="3" t="e">
        <f>HLOOKUP(CE2475,'Valuation Data'!$D$2:$K$5,4,FALSE)</f>
        <v>#N/A</v>
      </c>
      <c r="CG2475" s="3">
        <f t="shared" si="1585"/>
        <v>107157</v>
      </c>
      <c r="CH2475" s="3" t="str">
        <f t="shared" si="1586"/>
        <v>No</v>
      </c>
      <c r="CI2475" s="3" t="str">
        <f>VLOOKUP(R2475,'Use Codes &amp; County Type'!A:D,4,FALSE)</f>
        <v>S</v>
      </c>
      <c r="CJ2475" s="3" t="str">
        <f t="shared" si="1587"/>
        <v>No</v>
      </c>
      <c r="CK2475" s="3" t="str">
        <f t="shared" si="1588"/>
        <v>No</v>
      </c>
      <c r="CL2475" s="3">
        <f t="shared" si="1589"/>
        <v>0.35</v>
      </c>
      <c r="CM2475" s="3">
        <f t="shared" si="1590"/>
        <v>37504.949999999997</v>
      </c>
      <c r="CN2475" s="3">
        <f t="shared" si="1591"/>
        <v>11717.449999999999</v>
      </c>
      <c r="CO2475" s="3">
        <f t="shared" si="1592"/>
        <v>25787.5</v>
      </c>
      <c r="CP2475" s="3">
        <f t="shared" si="1593"/>
        <v>0.10934843267355375</v>
      </c>
      <c r="CR2475" s="3" t="str">
        <f t="shared" si="1594"/>
        <v>No</v>
      </c>
      <c r="CV2475" s="3" t="str">
        <f t="shared" si="1595"/>
        <v>*Bid</v>
      </c>
      <c r="CW2475" s="3">
        <f t="shared" si="1596"/>
        <v>2474</v>
      </c>
      <c r="CX2475" s="3">
        <f t="shared" si="1597"/>
        <v>2343.4899999999998</v>
      </c>
      <c r="CY2475" s="3" t="str">
        <f t="shared" si="1598"/>
        <v>Ok</v>
      </c>
      <c r="CZ2475">
        <v>0</v>
      </c>
      <c r="DA2475">
        <v>0</v>
      </c>
    </row>
    <row r="2476" spans="1:105" x14ac:dyDescent="0.25">
      <c r="A2476">
        <v>2475</v>
      </c>
      <c r="B2476" t="s">
        <v>3</v>
      </c>
      <c r="C2476" t="s">
        <v>2584</v>
      </c>
      <c r="D2476">
        <v>3101.24</v>
      </c>
      <c r="E2476">
        <v>2017</v>
      </c>
      <c r="F2476" t="e">
        <f>NA()</f>
        <v>#N/A</v>
      </c>
      <c r="G2476" t="e">
        <f>NA()</f>
        <v>#N/A</v>
      </c>
      <c r="H2476" s="3" t="e">
        <f t="shared" si="1558"/>
        <v>#N/A</v>
      </c>
      <c r="I2476" t="e">
        <f>NA()</f>
        <v>#N/A</v>
      </c>
      <c r="J2476" t="e">
        <f>NA()</f>
        <v>#N/A</v>
      </c>
      <c r="K2476" t="e">
        <f>NA()</f>
        <v>#N/A</v>
      </c>
      <c r="L2476" t="e">
        <f>NA()</f>
        <v>#N/A</v>
      </c>
      <c r="M2476" t="e">
        <f>NA()</f>
        <v>#N/A</v>
      </c>
      <c r="N2476" t="e">
        <f>NA()</f>
        <v>#N/A</v>
      </c>
      <c r="O2476" t="e">
        <f>NA()</f>
        <v>#N/A</v>
      </c>
      <c r="P2476" t="e">
        <f>NA()</f>
        <v>#N/A</v>
      </c>
      <c r="Q2476" t="e">
        <f>NA()</f>
        <v>#N/A</v>
      </c>
      <c r="R2476">
        <v>1</v>
      </c>
      <c r="S2476" t="s">
        <v>6539</v>
      </c>
      <c r="T2476" t="e">
        <f>NA()</f>
        <v>#N/A</v>
      </c>
      <c r="U2476" t="e">
        <f>NA()</f>
        <v>#N/A</v>
      </c>
      <c r="V2476">
        <v>2017</v>
      </c>
      <c r="W2476">
        <v>142390</v>
      </c>
      <c r="X2476" t="e">
        <f>NA()</f>
        <v>#N/A</v>
      </c>
      <c r="Y2476" t="e">
        <f>NA()</f>
        <v>#N/A</v>
      </c>
      <c r="Z2476" t="e">
        <f>NA()</f>
        <v>#N/A</v>
      </c>
      <c r="AA2476" s="3">
        <f t="shared" si="1559"/>
        <v>0</v>
      </c>
      <c r="AB2476" t="s">
        <v>6616</v>
      </c>
      <c r="AC2476" t="s">
        <v>6616</v>
      </c>
      <c r="AI2476" t="e">
        <f>NA()</f>
        <v>#N/A</v>
      </c>
      <c r="AJ2476" t="e">
        <f>NA()</f>
        <v>#N/A</v>
      </c>
      <c r="AK2476" t="e">
        <f>NA()</f>
        <v>#N/A</v>
      </c>
      <c r="AL2476" t="e">
        <f>NA()</f>
        <v>#N/A</v>
      </c>
      <c r="AM2476" t="e">
        <f>NA()</f>
        <v>#N/A</v>
      </c>
      <c r="AN2476" t="e">
        <f>NA()</f>
        <v>#N/A</v>
      </c>
      <c r="AO2476" t="e">
        <f>NA()</f>
        <v>#N/A</v>
      </c>
      <c r="AP2476" s="3" t="str">
        <f t="shared" si="1560"/>
        <v>No</v>
      </c>
      <c r="AQ2476" s="3" t="str">
        <f t="shared" si="1561"/>
        <v>No</v>
      </c>
      <c r="AR2476" s="3" t="str">
        <f t="shared" si="1562"/>
        <v>No</v>
      </c>
      <c r="AS2476" t="e">
        <f>NA()</f>
        <v>#N/A</v>
      </c>
      <c r="AT2476" t="e">
        <f>NA()</f>
        <v>#N/A</v>
      </c>
      <c r="AU2476" t="e">
        <f>NA()</f>
        <v>#N/A</v>
      </c>
      <c r="AV2476" t="e">
        <f>NA()</f>
        <v>#N/A</v>
      </c>
      <c r="AW2476" t="e">
        <f>NA()</f>
        <v>#N/A</v>
      </c>
      <c r="AX2476" t="e">
        <f>NA()</f>
        <v>#N/A</v>
      </c>
      <c r="AY2476" t="e">
        <f>NA()</f>
        <v>#N/A</v>
      </c>
      <c r="AZ2476" t="e">
        <f>NA()</f>
        <v>#N/A</v>
      </c>
      <c r="BA2476">
        <v>0</v>
      </c>
      <c r="BB2476" t="s">
        <v>6616</v>
      </c>
      <c r="BC2476" t="e">
        <f>NA()</f>
        <v>#N/A</v>
      </c>
      <c r="BD2476" s="4" t="str">
        <f t="shared" si="1563"/>
        <v>No</v>
      </c>
      <c r="BE2476" t="e">
        <f>NA()</f>
        <v>#N/A</v>
      </c>
      <c r="BF2476" s="3" t="str">
        <f t="shared" si="1564"/>
        <v>No</v>
      </c>
      <c r="BG2476" t="e">
        <f>NA()</f>
        <v>#N/A</v>
      </c>
      <c r="BH2476" s="3" t="e">
        <f t="shared" si="1565"/>
        <v>#N/A</v>
      </c>
      <c r="BI2476" s="3" t="e">
        <f t="shared" si="1566"/>
        <v>#N/A</v>
      </c>
      <c r="BJ2476" s="3" t="e">
        <f t="shared" si="1567"/>
        <v>#N/A</v>
      </c>
      <c r="BK2476" s="3" t="e">
        <f t="shared" si="1568"/>
        <v>#N/A</v>
      </c>
      <c r="BL2476" s="3" t="e">
        <f t="shared" si="1569"/>
        <v>#N/A</v>
      </c>
      <c r="BM2476" s="3" t="e">
        <f t="shared" si="1570"/>
        <v>#N/A</v>
      </c>
      <c r="BN2476" s="3" t="str">
        <f t="shared" si="1571"/>
        <v>Pass</v>
      </c>
      <c r="BO2476" s="3" t="e">
        <f t="shared" si="1572"/>
        <v>#N/A</v>
      </c>
      <c r="BP2476" s="3" t="str">
        <f t="shared" si="1573"/>
        <v>FV&lt;$10K</v>
      </c>
      <c r="BQ2476" t="s">
        <v>6650</v>
      </c>
      <c r="BR2476" s="3" t="str">
        <f t="shared" si="1574"/>
        <v>No, &lt; $20K Lien</v>
      </c>
      <c r="BS2476" s="3" t="str">
        <f t="shared" si="1575"/>
        <v>No, Lien &lt; $20K</v>
      </c>
      <c r="BT2476" t="s">
        <v>6650</v>
      </c>
      <c r="BU2476" s="3" t="str">
        <f t="shared" si="1576"/>
        <v>No</v>
      </c>
      <c r="BV2476" s="3" t="str">
        <f t="shared" si="1577"/>
        <v>No</v>
      </c>
      <c r="BW2476" s="3">
        <f t="shared" si="1578"/>
        <v>0</v>
      </c>
      <c r="BX2476" s="3" t="str">
        <f t="shared" si="1579"/>
        <v>No</v>
      </c>
      <c r="BY2476" s="3">
        <f t="shared" si="1580"/>
        <v>142390</v>
      </c>
      <c r="BZ2476">
        <v>1</v>
      </c>
      <c r="CA2476" s="3">
        <f t="shared" si="1581"/>
        <v>142390</v>
      </c>
      <c r="CC2476" s="3" t="e">
        <f t="shared" si="1582"/>
        <v>#N/A</v>
      </c>
      <c r="CD2476" s="3" t="e">
        <f t="shared" si="1583"/>
        <v>#N/A</v>
      </c>
      <c r="CE2476" s="3" t="str">
        <f t="shared" si="1584"/>
        <v/>
      </c>
      <c r="CF2476" s="3" t="e">
        <f>HLOOKUP(CE2476,'Valuation Data'!$D$2:$K$5,4,FALSE)</f>
        <v>#N/A</v>
      </c>
      <c r="CG2476" s="3">
        <f t="shared" si="1585"/>
        <v>142390</v>
      </c>
      <c r="CH2476" s="3" t="str">
        <f t="shared" si="1586"/>
        <v>No</v>
      </c>
      <c r="CI2476" s="3" t="str">
        <f>VLOOKUP(R2476,'Use Codes &amp; County Type'!A:D,4,FALSE)</f>
        <v>S</v>
      </c>
      <c r="CJ2476" s="3" t="str">
        <f t="shared" si="1587"/>
        <v>No</v>
      </c>
      <c r="CK2476" s="3" t="str">
        <f t="shared" si="1588"/>
        <v>No</v>
      </c>
      <c r="CL2476" s="3">
        <f t="shared" si="1589"/>
        <v>0.35</v>
      </c>
      <c r="CM2476" s="3">
        <f t="shared" si="1590"/>
        <v>49836.5</v>
      </c>
      <c r="CN2476" s="3" t="e">
        <f t="shared" si="1591"/>
        <v>#N/A</v>
      </c>
      <c r="CO2476" s="3" t="e">
        <f t="shared" si="1592"/>
        <v>#N/A</v>
      </c>
      <c r="CP2476" s="3" t="e">
        <f t="shared" si="1593"/>
        <v>#N/A</v>
      </c>
      <c r="CR2476" s="3" t="e">
        <f t="shared" si="1594"/>
        <v>#N/A</v>
      </c>
      <c r="CV2476" s="3" t="e">
        <f t="shared" si="1595"/>
        <v>#N/A</v>
      </c>
      <c r="CW2476" s="3">
        <f t="shared" si="1596"/>
        <v>2475</v>
      </c>
      <c r="CX2476" s="3">
        <f t="shared" si="1597"/>
        <v>3101.24</v>
      </c>
      <c r="CY2476" s="3" t="e">
        <f t="shared" si="1598"/>
        <v>#N/A</v>
      </c>
      <c r="CZ2476" t="e">
        <f>NA()</f>
        <v>#N/A</v>
      </c>
      <c r="DA2476" t="e">
        <f>NA()</f>
        <v>#N/A</v>
      </c>
    </row>
    <row r="2477" spans="1:105" x14ac:dyDescent="0.25">
      <c r="A2477">
        <v>2476</v>
      </c>
      <c r="B2477" t="s">
        <v>3</v>
      </c>
      <c r="C2477" t="s">
        <v>2585</v>
      </c>
      <c r="D2477">
        <v>912.51</v>
      </c>
      <c r="E2477">
        <v>2017</v>
      </c>
      <c r="F2477">
        <v>912.51</v>
      </c>
      <c r="G2477">
        <v>912.51</v>
      </c>
      <c r="H2477" s="3">
        <f t="shared" si="1558"/>
        <v>0</v>
      </c>
      <c r="I2477">
        <v>125</v>
      </c>
      <c r="J2477" t="s">
        <v>2736</v>
      </c>
      <c r="K2477" t="s">
        <v>2738</v>
      </c>
      <c r="L2477">
        <v>32034</v>
      </c>
      <c r="M2477" t="s">
        <v>4650</v>
      </c>
      <c r="N2477" t="s">
        <v>4761</v>
      </c>
      <c r="O2477">
        <v>-81.456900646250105</v>
      </c>
      <c r="P2477">
        <v>30.668250585121299</v>
      </c>
      <c r="Q2477" t="s">
        <v>6443</v>
      </c>
      <c r="R2477">
        <v>1</v>
      </c>
      <c r="S2477" t="s">
        <v>6539</v>
      </c>
      <c r="T2477">
        <v>1001</v>
      </c>
      <c r="U2477" t="s">
        <v>6582</v>
      </c>
      <c r="V2477">
        <v>2017</v>
      </c>
      <c r="W2477">
        <v>38602</v>
      </c>
      <c r="X2477">
        <v>2017</v>
      </c>
      <c r="Y2477">
        <v>45391</v>
      </c>
      <c r="Z2477">
        <v>814.16</v>
      </c>
      <c r="AA2477" s="3">
        <f t="shared" si="1559"/>
        <v>0.89222035922893994</v>
      </c>
      <c r="AB2477" t="s">
        <v>6616</v>
      </c>
      <c r="AC2477" t="s">
        <v>6616</v>
      </c>
      <c r="AD2477" t="s">
        <v>6616</v>
      </c>
      <c r="AE2477" t="s">
        <v>6616</v>
      </c>
      <c r="AF2477" t="s">
        <v>6616</v>
      </c>
      <c r="AG2477" t="s">
        <v>6616</v>
      </c>
      <c r="AH2477" t="s">
        <v>6616</v>
      </c>
      <c r="AI2477" t="s">
        <v>6618</v>
      </c>
      <c r="AJ2477" t="s">
        <v>6618</v>
      </c>
      <c r="AK2477" t="s">
        <v>6618</v>
      </c>
      <c r="AL2477" t="s">
        <v>6618</v>
      </c>
      <c r="AM2477" t="s">
        <v>6618</v>
      </c>
      <c r="AN2477" t="s">
        <v>6618</v>
      </c>
      <c r="AO2477" t="s">
        <v>6618</v>
      </c>
      <c r="AP2477" s="3" t="str">
        <f t="shared" si="1560"/>
        <v>No</v>
      </c>
      <c r="AQ2477" s="3" t="str">
        <f t="shared" si="1561"/>
        <v>No</v>
      </c>
      <c r="AR2477" s="3" t="str">
        <f t="shared" si="1562"/>
        <v>No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 t="s">
        <v>6634</v>
      </c>
      <c r="AZ2477" t="s">
        <v>6638</v>
      </c>
      <c r="BA2477">
        <v>1</v>
      </c>
      <c r="BB2477" t="s">
        <v>6616</v>
      </c>
      <c r="BC2477" t="s">
        <v>6617</v>
      </c>
      <c r="BD2477" s="4" t="str">
        <f t="shared" si="1563"/>
        <v>No</v>
      </c>
      <c r="BE2477" t="s">
        <v>6640</v>
      </c>
      <c r="BF2477" s="3" t="str">
        <f t="shared" si="1564"/>
        <v>No</v>
      </c>
      <c r="BG2477" t="s">
        <v>6645</v>
      </c>
      <c r="BH2477" s="3" t="str">
        <f t="shared" si="1565"/>
        <v>125 11TH ST S</v>
      </c>
      <c r="BI2477" s="3" t="str">
        <f t="shared" si="1566"/>
        <v>Fernandina Beach</v>
      </c>
      <c r="BJ2477" s="3" t="str">
        <f t="shared" si="1567"/>
        <v>Florida</v>
      </c>
      <c r="BK2477" s="3">
        <f t="shared" si="1568"/>
        <v>32034</v>
      </c>
      <c r="BL2477" s="3" t="str">
        <f t="shared" si="1569"/>
        <v>125 11TH ST S FERNANDINA BEACH FL 32034</v>
      </c>
      <c r="BM2477" s="3" t="str">
        <f t="shared" si="1570"/>
        <v/>
      </c>
      <c r="BN2477" s="3" t="str">
        <f t="shared" si="1571"/>
        <v>Pass</v>
      </c>
      <c r="BO2477" s="3" t="str">
        <f t="shared" si="1572"/>
        <v>Yes</v>
      </c>
      <c r="BP2477" s="3" t="str">
        <f t="shared" si="1573"/>
        <v>FV&lt;$10K</v>
      </c>
      <c r="BQ2477" t="s">
        <v>6650</v>
      </c>
      <c r="BR2477" s="3" t="str">
        <f t="shared" si="1574"/>
        <v>No, &lt; $20K Lien</v>
      </c>
      <c r="BS2477" s="3" t="str">
        <f t="shared" si="1575"/>
        <v>No, Lien &lt; $20K</v>
      </c>
      <c r="BT2477" t="s">
        <v>6650</v>
      </c>
      <c r="BU2477" s="3" t="str">
        <f t="shared" si="1576"/>
        <v>No</v>
      </c>
      <c r="BV2477" s="3" t="str">
        <f t="shared" si="1577"/>
        <v>No</v>
      </c>
      <c r="BW2477" s="3">
        <f t="shared" si="1578"/>
        <v>1</v>
      </c>
      <c r="BX2477" s="3" t="str">
        <f t="shared" si="1579"/>
        <v>No</v>
      </c>
      <c r="BY2477" s="3">
        <f t="shared" si="1580"/>
        <v>38602</v>
      </c>
      <c r="BZ2477">
        <v>1</v>
      </c>
      <c r="CA2477" s="3">
        <f t="shared" si="1581"/>
        <v>38602</v>
      </c>
      <c r="CC2477" s="3">
        <f t="shared" si="1582"/>
        <v>0</v>
      </c>
      <c r="CD2477" s="3">
        <f t="shared" si="1583"/>
        <v>0</v>
      </c>
      <c r="CE2477" s="3" t="str">
        <f t="shared" si="1584"/>
        <v/>
      </c>
      <c r="CF2477" s="3" t="e">
        <f>HLOOKUP(CE2477,'Valuation Data'!$D$2:$K$5,4,FALSE)</f>
        <v>#N/A</v>
      </c>
      <c r="CG2477" s="3">
        <f t="shared" si="1585"/>
        <v>38602</v>
      </c>
      <c r="CH2477" s="3" t="str">
        <f t="shared" si="1586"/>
        <v>No</v>
      </c>
      <c r="CI2477" s="3" t="str">
        <f>VLOOKUP(R2477,'Use Codes &amp; County Type'!A:D,4,FALSE)</f>
        <v>S</v>
      </c>
      <c r="CJ2477" s="3" t="str">
        <f t="shared" si="1587"/>
        <v>No</v>
      </c>
      <c r="CK2477" s="3" t="str">
        <f t="shared" si="1588"/>
        <v>No</v>
      </c>
      <c r="CL2477" s="3">
        <f t="shared" si="1589"/>
        <v>0.35</v>
      </c>
      <c r="CM2477" s="3">
        <f t="shared" si="1590"/>
        <v>13510.699999999999</v>
      </c>
      <c r="CN2477" s="3">
        <f t="shared" si="1591"/>
        <v>4562.55</v>
      </c>
      <c r="CO2477" s="3">
        <f t="shared" si="1592"/>
        <v>8948.1499999999978</v>
      </c>
      <c r="CP2477" s="3">
        <f t="shared" si="1593"/>
        <v>0.118194653126781</v>
      </c>
      <c r="CR2477" s="3" t="str">
        <f t="shared" si="1594"/>
        <v>No</v>
      </c>
      <c r="CV2477" s="3" t="str">
        <f t="shared" si="1595"/>
        <v>*Bid</v>
      </c>
      <c r="CW2477" s="3">
        <f t="shared" si="1596"/>
        <v>2476</v>
      </c>
      <c r="CX2477" s="3">
        <f t="shared" si="1597"/>
        <v>912.51</v>
      </c>
      <c r="CY2477" s="3" t="str">
        <f t="shared" si="1598"/>
        <v>Ok</v>
      </c>
      <c r="CZ2477">
        <v>0</v>
      </c>
      <c r="DA2477">
        <v>0</v>
      </c>
    </row>
    <row r="2478" spans="1:105" x14ac:dyDescent="0.25">
      <c r="A2478">
        <v>2477</v>
      </c>
      <c r="B2478" t="s">
        <v>3</v>
      </c>
      <c r="C2478" t="s">
        <v>2586</v>
      </c>
      <c r="D2478">
        <v>418.69</v>
      </c>
      <c r="E2478">
        <v>2017</v>
      </c>
      <c r="F2478">
        <v>418.69</v>
      </c>
      <c r="G2478">
        <v>418.69</v>
      </c>
      <c r="H2478" s="3">
        <f t="shared" si="1558"/>
        <v>0</v>
      </c>
      <c r="I2478">
        <v>1015</v>
      </c>
      <c r="J2478" t="s">
        <v>2736</v>
      </c>
      <c r="K2478" t="s">
        <v>2738</v>
      </c>
      <c r="L2478">
        <v>32034</v>
      </c>
      <c r="M2478" t="s">
        <v>4651</v>
      </c>
      <c r="N2478" t="s">
        <v>4761</v>
      </c>
      <c r="O2478">
        <v>-81.456884945993394</v>
      </c>
      <c r="P2478">
        <v>30.668109428615399</v>
      </c>
      <c r="Q2478" t="s">
        <v>6444</v>
      </c>
      <c r="R2478">
        <v>1</v>
      </c>
      <c r="S2478" t="s">
        <v>6539</v>
      </c>
      <c r="T2478">
        <v>1001</v>
      </c>
      <c r="U2478" t="s">
        <v>6582</v>
      </c>
      <c r="V2478">
        <v>2017</v>
      </c>
      <c r="W2478">
        <v>42940</v>
      </c>
      <c r="X2478">
        <v>2017</v>
      </c>
      <c r="Y2478">
        <v>73717</v>
      </c>
      <c r="Z2478">
        <v>357.55</v>
      </c>
      <c r="AA2478" s="3">
        <f t="shared" si="1559"/>
        <v>0.85397310659437775</v>
      </c>
      <c r="AB2478" t="s">
        <v>6616</v>
      </c>
      <c r="AD2478" t="s">
        <v>6616</v>
      </c>
      <c r="AE2478" t="s">
        <v>6616</v>
      </c>
      <c r="AF2478" t="s">
        <v>6616</v>
      </c>
      <c r="AG2478" t="s">
        <v>6616</v>
      </c>
      <c r="AH2478" t="s">
        <v>6616</v>
      </c>
      <c r="AI2478" t="s">
        <v>6618</v>
      </c>
      <c r="AJ2478" t="s">
        <v>6618</v>
      </c>
      <c r="AK2478" t="s">
        <v>6619</v>
      </c>
      <c r="AL2478" t="s">
        <v>6618</v>
      </c>
      <c r="AM2478" t="s">
        <v>6618</v>
      </c>
      <c r="AN2478" t="s">
        <v>6618</v>
      </c>
      <c r="AO2478" t="s">
        <v>6618</v>
      </c>
      <c r="AP2478" s="3" t="str">
        <f t="shared" si="1560"/>
        <v>No</v>
      </c>
      <c r="AQ2478" s="3" t="str">
        <f t="shared" si="1561"/>
        <v>Yes</v>
      </c>
      <c r="AR2478" s="3" t="str">
        <f t="shared" si="1562"/>
        <v>No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 t="s">
        <v>6634</v>
      </c>
      <c r="AZ2478" t="s">
        <v>6638</v>
      </c>
      <c r="BA2478">
        <v>1</v>
      </c>
      <c r="BB2478" t="s">
        <v>6617</v>
      </c>
      <c r="BC2478" t="s">
        <v>6617</v>
      </c>
      <c r="BD2478" s="4" t="str">
        <f t="shared" si="1563"/>
        <v>No</v>
      </c>
      <c r="BE2478" t="s">
        <v>6640</v>
      </c>
      <c r="BF2478" s="3" t="str">
        <f t="shared" si="1564"/>
        <v>No</v>
      </c>
      <c r="BG2478" t="s">
        <v>6645</v>
      </c>
      <c r="BH2478" s="3" t="str">
        <f t="shared" si="1565"/>
        <v>1015 BEECH ST</v>
      </c>
      <c r="BI2478" s="3" t="str">
        <f t="shared" si="1566"/>
        <v>Fernandina Beach</v>
      </c>
      <c r="BJ2478" s="3" t="str">
        <f t="shared" si="1567"/>
        <v>Florida</v>
      </c>
      <c r="BK2478" s="3">
        <f t="shared" si="1568"/>
        <v>32034</v>
      </c>
      <c r="BL2478" s="3" t="str">
        <f t="shared" si="1569"/>
        <v>1015 BEECH ST FERNANDINA BEACH FL 32034</v>
      </c>
      <c r="BM2478" s="3" t="str">
        <f t="shared" si="1570"/>
        <v/>
      </c>
      <c r="BN2478" s="3" t="str">
        <f t="shared" si="1571"/>
        <v>Pass</v>
      </c>
      <c r="BO2478" s="3" t="str">
        <f t="shared" si="1572"/>
        <v>Yes</v>
      </c>
      <c r="BP2478" s="3" t="str">
        <f t="shared" si="1573"/>
        <v>FV&lt;$10K</v>
      </c>
      <c r="BQ2478" t="s">
        <v>6650</v>
      </c>
      <c r="BR2478" s="3" t="str">
        <f t="shared" si="1574"/>
        <v>No, &lt; $20K Lien</v>
      </c>
      <c r="BS2478" s="3" t="str">
        <f t="shared" si="1575"/>
        <v>No, Lien &lt; $20K</v>
      </c>
      <c r="BT2478" t="s">
        <v>6650</v>
      </c>
      <c r="BU2478" s="3" t="str">
        <f t="shared" si="1576"/>
        <v>No</v>
      </c>
      <c r="BV2478" s="3" t="str">
        <f t="shared" si="1577"/>
        <v>No</v>
      </c>
      <c r="BW2478" s="3">
        <f t="shared" si="1578"/>
        <v>1</v>
      </c>
      <c r="BX2478" s="3" t="str">
        <f t="shared" si="1579"/>
        <v>No</v>
      </c>
      <c r="BY2478" s="3">
        <f t="shared" si="1580"/>
        <v>42940</v>
      </c>
      <c r="BZ2478">
        <v>1</v>
      </c>
      <c r="CA2478" s="3">
        <f t="shared" si="1581"/>
        <v>42940</v>
      </c>
      <c r="CC2478" s="3">
        <f t="shared" si="1582"/>
        <v>0</v>
      </c>
      <c r="CD2478" s="3">
        <f t="shared" si="1583"/>
        <v>0</v>
      </c>
      <c r="CE2478" s="3" t="str">
        <f t="shared" si="1584"/>
        <v/>
      </c>
      <c r="CF2478" s="3" t="e">
        <f>HLOOKUP(CE2478,'Valuation Data'!$D$2:$K$5,4,FALSE)</f>
        <v>#N/A</v>
      </c>
      <c r="CG2478" s="3">
        <f t="shared" si="1585"/>
        <v>42940</v>
      </c>
      <c r="CH2478" s="3" t="str">
        <f t="shared" si="1586"/>
        <v>No</v>
      </c>
      <c r="CI2478" s="3" t="str">
        <f>VLOOKUP(R2478,'Use Codes &amp; County Type'!A:D,4,FALSE)</f>
        <v>S</v>
      </c>
      <c r="CJ2478" s="3" t="str">
        <f t="shared" si="1587"/>
        <v>No</v>
      </c>
      <c r="CK2478" s="3" t="str">
        <f t="shared" si="1588"/>
        <v>Yes</v>
      </c>
      <c r="CL2478" s="3">
        <f t="shared" si="1589"/>
        <v>0.67</v>
      </c>
      <c r="CM2478" s="3">
        <f t="shared" si="1590"/>
        <v>28769.800000000003</v>
      </c>
      <c r="CN2478" s="3">
        <f t="shared" si="1591"/>
        <v>2093.4499999999998</v>
      </c>
      <c r="CO2478" s="3">
        <f t="shared" si="1592"/>
        <v>26676.350000000002</v>
      </c>
      <c r="CP2478" s="3">
        <f t="shared" si="1593"/>
        <v>4.8752911038658586E-2</v>
      </c>
      <c r="CR2478" s="3" t="str">
        <f t="shared" si="1594"/>
        <v>No</v>
      </c>
      <c r="CV2478" s="3" t="str">
        <f t="shared" si="1595"/>
        <v>*Bid</v>
      </c>
      <c r="CW2478" s="3">
        <f t="shared" si="1596"/>
        <v>2477</v>
      </c>
      <c r="CX2478" s="3">
        <f t="shared" si="1597"/>
        <v>418.69</v>
      </c>
      <c r="CY2478" s="3" t="str">
        <f t="shared" si="1598"/>
        <v>Ok</v>
      </c>
      <c r="CZ2478">
        <v>0</v>
      </c>
      <c r="DA2478">
        <v>0</v>
      </c>
    </row>
    <row r="2479" spans="1:105" x14ac:dyDescent="0.25">
      <c r="A2479">
        <v>2478</v>
      </c>
      <c r="B2479" t="s">
        <v>3</v>
      </c>
      <c r="C2479" t="s">
        <v>2587</v>
      </c>
      <c r="D2479">
        <v>786.09</v>
      </c>
      <c r="E2479">
        <v>2017</v>
      </c>
      <c r="F2479">
        <v>786.09</v>
      </c>
      <c r="G2479">
        <v>786.09</v>
      </c>
      <c r="H2479" s="3">
        <f t="shared" si="1558"/>
        <v>0</v>
      </c>
      <c r="J2479" t="s">
        <v>2736</v>
      </c>
      <c r="K2479" t="s">
        <v>2738</v>
      </c>
      <c r="L2479">
        <v>32034</v>
      </c>
      <c r="M2479" t="s">
        <v>4652</v>
      </c>
      <c r="N2479" t="s">
        <v>4761</v>
      </c>
      <c r="O2479">
        <v>-81.457045497816793</v>
      </c>
      <c r="P2479">
        <v>30.6681582566905</v>
      </c>
      <c r="Q2479" t="s">
        <v>6445</v>
      </c>
      <c r="R2479">
        <v>0</v>
      </c>
      <c r="S2479" t="s">
        <v>6538</v>
      </c>
      <c r="T2479">
        <v>8001</v>
      </c>
      <c r="U2479" t="s">
        <v>6581</v>
      </c>
      <c r="V2479">
        <v>2017</v>
      </c>
      <c r="W2479">
        <v>27528</v>
      </c>
      <c r="X2479">
        <v>2017</v>
      </c>
      <c r="Y2479">
        <v>50050</v>
      </c>
      <c r="Z2479">
        <v>697.26</v>
      </c>
      <c r="AA2479" s="3">
        <f t="shared" si="1559"/>
        <v>0.88699767202228752</v>
      </c>
      <c r="AB2479" t="s">
        <v>6616</v>
      </c>
      <c r="AC2479" t="s">
        <v>6616</v>
      </c>
      <c r="AD2479" t="s">
        <v>6616</v>
      </c>
      <c r="AE2479" t="s">
        <v>6616</v>
      </c>
      <c r="AF2479" t="s">
        <v>6616</v>
      </c>
      <c r="AG2479" t="s">
        <v>6616</v>
      </c>
      <c r="AH2479" t="s">
        <v>6616</v>
      </c>
      <c r="AI2479" t="s">
        <v>6618</v>
      </c>
      <c r="AJ2479" t="s">
        <v>6618</v>
      </c>
      <c r="AK2479" t="s">
        <v>6618</v>
      </c>
      <c r="AL2479" t="s">
        <v>6618</v>
      </c>
      <c r="AM2479" t="s">
        <v>6618</v>
      </c>
      <c r="AN2479" t="s">
        <v>6618</v>
      </c>
      <c r="AO2479" t="s">
        <v>6618</v>
      </c>
      <c r="AP2479" s="3" t="str">
        <f t="shared" si="1560"/>
        <v>No</v>
      </c>
      <c r="AQ2479" s="3" t="str">
        <f t="shared" si="1561"/>
        <v>No</v>
      </c>
      <c r="AR2479" s="3" t="str">
        <f t="shared" si="1562"/>
        <v>No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 t="s">
        <v>6634</v>
      </c>
      <c r="AZ2479" t="s">
        <v>6638</v>
      </c>
      <c r="BA2479">
        <v>2</v>
      </c>
      <c r="BB2479" t="s">
        <v>6616</v>
      </c>
      <c r="BC2479" t="s">
        <v>6617</v>
      </c>
      <c r="BD2479" s="4" t="str">
        <f t="shared" si="1563"/>
        <v>No</v>
      </c>
      <c r="BE2479" t="s">
        <v>6640</v>
      </c>
      <c r="BF2479" s="3" t="str">
        <f t="shared" si="1564"/>
        <v>No</v>
      </c>
      <c r="BG2479" t="s">
        <v>6645</v>
      </c>
      <c r="BH2479" s="3" t="str">
        <f t="shared" si="1565"/>
        <v>BEECH ST</v>
      </c>
      <c r="BI2479" s="3" t="str">
        <f t="shared" si="1566"/>
        <v>Fernandina Beach</v>
      </c>
      <c r="BJ2479" s="3" t="str">
        <f t="shared" si="1567"/>
        <v>Florida</v>
      </c>
      <c r="BK2479" s="3">
        <f t="shared" si="1568"/>
        <v>32034</v>
      </c>
      <c r="BL2479" s="3" t="str">
        <f t="shared" si="1569"/>
        <v>BEECH ST FERNANDINA BEACH FL 32034</v>
      </c>
      <c r="BM2479" s="3" t="str">
        <f t="shared" si="1570"/>
        <v/>
      </c>
      <c r="BN2479" s="3" t="str">
        <f t="shared" si="1571"/>
        <v>Pass</v>
      </c>
      <c r="BO2479" s="3" t="str">
        <f t="shared" si="1572"/>
        <v>Yes</v>
      </c>
      <c r="BP2479" s="3" t="str">
        <f t="shared" si="1573"/>
        <v>FV&lt;$10K</v>
      </c>
      <c r="BQ2479" t="s">
        <v>6650</v>
      </c>
      <c r="BR2479" s="3" t="str">
        <f t="shared" si="1574"/>
        <v>No, &lt; $20K Lien</v>
      </c>
      <c r="BS2479" s="3" t="str">
        <f t="shared" si="1575"/>
        <v>No, Lien &lt; $20K</v>
      </c>
      <c r="BT2479" t="s">
        <v>6650</v>
      </c>
      <c r="BU2479" s="3" t="str">
        <f t="shared" si="1576"/>
        <v>No</v>
      </c>
      <c r="BV2479" s="3" t="str">
        <f t="shared" si="1577"/>
        <v>No</v>
      </c>
      <c r="BW2479" s="3">
        <f t="shared" si="1578"/>
        <v>2</v>
      </c>
      <c r="BX2479" s="3" t="str">
        <f t="shared" si="1579"/>
        <v>No</v>
      </c>
      <c r="BY2479" s="3">
        <f t="shared" si="1580"/>
        <v>27528</v>
      </c>
      <c r="BZ2479">
        <v>1</v>
      </c>
      <c r="CA2479" s="3">
        <f t="shared" si="1581"/>
        <v>27528</v>
      </c>
      <c r="CC2479" s="3">
        <f t="shared" si="1582"/>
        <v>0</v>
      </c>
      <c r="CD2479" s="3">
        <f t="shared" si="1583"/>
        <v>0</v>
      </c>
      <c r="CE2479" s="3" t="str">
        <f t="shared" si="1584"/>
        <v/>
      </c>
      <c r="CF2479" s="3" t="e">
        <f>HLOOKUP(CE2479,'Valuation Data'!$D$2:$K$5,4,FALSE)</f>
        <v>#N/A</v>
      </c>
      <c r="CG2479" s="3">
        <f t="shared" si="1585"/>
        <v>27528</v>
      </c>
      <c r="CH2479" s="3" t="str">
        <f t="shared" si="1586"/>
        <v>No</v>
      </c>
      <c r="CI2479" s="3" t="str">
        <f>VLOOKUP(R2479,'Use Codes &amp; County Type'!A:D,4,FALSE)</f>
        <v>V</v>
      </c>
      <c r="CJ2479" s="3" t="str">
        <f t="shared" si="1587"/>
        <v>Yes</v>
      </c>
      <c r="CK2479" s="3" t="str">
        <f t="shared" si="1588"/>
        <v>No</v>
      </c>
      <c r="CL2479" s="3">
        <f t="shared" si="1589"/>
        <v>0</v>
      </c>
      <c r="CM2479" s="3">
        <f t="shared" si="1590"/>
        <v>0</v>
      </c>
      <c r="CN2479" s="3">
        <f t="shared" si="1591"/>
        <v>4716.54</v>
      </c>
      <c r="CO2479" s="3">
        <f t="shared" si="1592"/>
        <v>-4716.54</v>
      </c>
      <c r="CP2479" s="3">
        <f t="shared" si="1593"/>
        <v>0.17133609415867479</v>
      </c>
      <c r="CR2479" s="3" t="str">
        <f t="shared" si="1594"/>
        <v>No</v>
      </c>
      <c r="CV2479" s="3" t="str">
        <f t="shared" si="1595"/>
        <v>FMV&lt;$30K</v>
      </c>
      <c r="CW2479" s="3">
        <f t="shared" si="1596"/>
        <v>2478</v>
      </c>
      <c r="CX2479" s="3">
        <f t="shared" si="1597"/>
        <v>786.09</v>
      </c>
      <c r="CY2479" s="3" t="str">
        <f t="shared" si="1598"/>
        <v>Ok</v>
      </c>
      <c r="CZ2479">
        <v>0</v>
      </c>
      <c r="DA2479">
        <v>0</v>
      </c>
    </row>
    <row r="2480" spans="1:105" x14ac:dyDescent="0.25">
      <c r="A2480">
        <v>2479</v>
      </c>
      <c r="B2480" t="s">
        <v>3</v>
      </c>
      <c r="C2480" t="s">
        <v>2588</v>
      </c>
      <c r="D2480">
        <v>1309.97</v>
      </c>
      <c r="E2480">
        <v>2017</v>
      </c>
      <c r="F2480">
        <v>1309.97</v>
      </c>
      <c r="G2480">
        <v>1309.97</v>
      </c>
      <c r="H2480" s="3">
        <f t="shared" si="1558"/>
        <v>0</v>
      </c>
      <c r="I2480">
        <v>222</v>
      </c>
      <c r="J2480" t="s">
        <v>2736</v>
      </c>
      <c r="K2480" t="s">
        <v>2738</v>
      </c>
      <c r="L2480">
        <v>32034</v>
      </c>
      <c r="M2480" t="s">
        <v>4653</v>
      </c>
      <c r="N2480" t="s">
        <v>4761</v>
      </c>
      <c r="O2480">
        <v>-81.457431077761498</v>
      </c>
      <c r="P2480">
        <v>30.667146705162299</v>
      </c>
      <c r="Q2480" t="s">
        <v>6446</v>
      </c>
      <c r="R2480">
        <v>1</v>
      </c>
      <c r="S2480" t="s">
        <v>6539</v>
      </c>
      <c r="T2480">
        <v>1001</v>
      </c>
      <c r="U2480" t="s">
        <v>6582</v>
      </c>
      <c r="V2480">
        <v>2017</v>
      </c>
      <c r="W2480">
        <v>58365</v>
      </c>
      <c r="X2480">
        <v>2017</v>
      </c>
      <c r="Y2480">
        <v>61154</v>
      </c>
      <c r="Z2480">
        <v>1181.6600000000001</v>
      </c>
      <c r="AA2480" s="3">
        <f t="shared" si="1559"/>
        <v>0.90205119201203088</v>
      </c>
      <c r="AB2480" t="s">
        <v>6616</v>
      </c>
      <c r="AC2480" t="s">
        <v>6616</v>
      </c>
      <c r="AD2480" t="s">
        <v>6616</v>
      </c>
      <c r="AE2480" t="s">
        <v>6616</v>
      </c>
      <c r="AF2480" t="s">
        <v>6616</v>
      </c>
      <c r="AG2480" t="s">
        <v>6616</v>
      </c>
      <c r="AI2480" t="s">
        <v>6618</v>
      </c>
      <c r="AJ2480" t="s">
        <v>6618</v>
      </c>
      <c r="AK2480" t="s">
        <v>6618</v>
      </c>
      <c r="AL2480" t="s">
        <v>6618</v>
      </c>
      <c r="AM2480" t="s">
        <v>6618</v>
      </c>
      <c r="AN2480" t="s">
        <v>6618</v>
      </c>
      <c r="AO2480" t="s">
        <v>6618</v>
      </c>
      <c r="AP2480" s="3" t="str">
        <f t="shared" si="1560"/>
        <v>No</v>
      </c>
      <c r="AQ2480" s="3" t="str">
        <f t="shared" si="1561"/>
        <v>No</v>
      </c>
      <c r="AR2480" s="3" t="str">
        <f t="shared" si="1562"/>
        <v>No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1</v>
      </c>
      <c r="AY2480" t="s">
        <v>6636</v>
      </c>
      <c r="AZ2480" t="s">
        <v>6638</v>
      </c>
      <c r="BA2480">
        <v>1</v>
      </c>
      <c r="BB2480" t="s">
        <v>6616</v>
      </c>
      <c r="BC2480" t="s">
        <v>6616</v>
      </c>
      <c r="BD2480" s="4" t="str">
        <f t="shared" si="1563"/>
        <v>No</v>
      </c>
      <c r="BE2480" t="s">
        <v>6640</v>
      </c>
      <c r="BF2480" s="3" t="str">
        <f t="shared" si="1564"/>
        <v>No</v>
      </c>
      <c r="BG2480" t="s">
        <v>6645</v>
      </c>
      <c r="BH2480" s="3" t="str">
        <f t="shared" si="1565"/>
        <v>222 10TH ST S</v>
      </c>
      <c r="BI2480" s="3" t="str">
        <f t="shared" si="1566"/>
        <v>Fernandina Beach</v>
      </c>
      <c r="BJ2480" s="3" t="str">
        <f t="shared" si="1567"/>
        <v>Florida</v>
      </c>
      <c r="BK2480" s="3">
        <f t="shared" si="1568"/>
        <v>32034</v>
      </c>
      <c r="BL2480" s="3" t="str">
        <f t="shared" si="1569"/>
        <v>222 10TH ST S FERNANDINA BEACH FL 32034</v>
      </c>
      <c r="BM2480" s="3" t="str">
        <f t="shared" si="1570"/>
        <v/>
      </c>
      <c r="BN2480" s="3" t="str">
        <f t="shared" si="1571"/>
        <v>Pass</v>
      </c>
      <c r="BO2480" s="3" t="str">
        <f t="shared" si="1572"/>
        <v>No</v>
      </c>
      <c r="BP2480" s="3" t="str">
        <f t="shared" si="1573"/>
        <v>FV&lt;$10K</v>
      </c>
      <c r="BQ2480" t="s">
        <v>6650</v>
      </c>
      <c r="BR2480" s="3" t="str">
        <f t="shared" si="1574"/>
        <v>No, &lt; $20K Lien</v>
      </c>
      <c r="BS2480" s="3" t="str">
        <f t="shared" si="1575"/>
        <v>No, Lien &lt; $20K</v>
      </c>
      <c r="BT2480" t="s">
        <v>6650</v>
      </c>
      <c r="BU2480" s="3" t="str">
        <f t="shared" si="1576"/>
        <v>No</v>
      </c>
      <c r="BV2480" s="3" t="str">
        <f t="shared" si="1577"/>
        <v>No</v>
      </c>
      <c r="BW2480" s="3">
        <f t="shared" si="1578"/>
        <v>1</v>
      </c>
      <c r="BX2480" s="3" t="str">
        <f t="shared" si="1579"/>
        <v>No</v>
      </c>
      <c r="BY2480" s="3">
        <f t="shared" si="1580"/>
        <v>58365</v>
      </c>
      <c r="BZ2480">
        <v>1</v>
      </c>
      <c r="CA2480" s="3">
        <f t="shared" si="1581"/>
        <v>58365</v>
      </c>
      <c r="CC2480" s="3">
        <f t="shared" si="1582"/>
        <v>0</v>
      </c>
      <c r="CD2480" s="3">
        <f t="shared" si="1583"/>
        <v>0</v>
      </c>
      <c r="CE2480" s="3" t="str">
        <f t="shared" si="1584"/>
        <v/>
      </c>
      <c r="CF2480" s="3" t="e">
        <f>HLOOKUP(CE2480,'Valuation Data'!$D$2:$K$5,4,FALSE)</f>
        <v>#N/A</v>
      </c>
      <c r="CG2480" s="3">
        <f t="shared" si="1585"/>
        <v>58365</v>
      </c>
      <c r="CH2480" s="3" t="str">
        <f t="shared" si="1586"/>
        <v>No</v>
      </c>
      <c r="CI2480" s="3" t="str">
        <f>VLOOKUP(R2480,'Use Codes &amp; County Type'!A:D,4,FALSE)</f>
        <v>S</v>
      </c>
      <c r="CJ2480" s="3" t="str">
        <f t="shared" si="1587"/>
        <v>No</v>
      </c>
      <c r="CK2480" s="3" t="str">
        <f t="shared" si="1588"/>
        <v>No</v>
      </c>
      <c r="CL2480" s="3">
        <f t="shared" si="1589"/>
        <v>0.35</v>
      </c>
      <c r="CM2480" s="3">
        <f t="shared" si="1590"/>
        <v>20427.75</v>
      </c>
      <c r="CN2480" s="3">
        <f t="shared" si="1591"/>
        <v>6549.85</v>
      </c>
      <c r="CO2480" s="3">
        <f t="shared" si="1592"/>
        <v>13877.9</v>
      </c>
      <c r="CP2480" s="3">
        <f t="shared" si="1593"/>
        <v>0.11222222222222222</v>
      </c>
      <c r="CR2480" s="3" t="str">
        <f t="shared" si="1594"/>
        <v>No</v>
      </c>
      <c r="CV2480" s="3" t="str">
        <f t="shared" si="1595"/>
        <v>*Bid</v>
      </c>
      <c r="CW2480" s="3">
        <f t="shared" si="1596"/>
        <v>2479</v>
      </c>
      <c r="CX2480" s="3">
        <f t="shared" si="1597"/>
        <v>1309.97</v>
      </c>
      <c r="CY2480" s="3" t="str">
        <f t="shared" si="1598"/>
        <v>Ok</v>
      </c>
      <c r="CZ2480">
        <v>0</v>
      </c>
      <c r="DA2480">
        <v>0</v>
      </c>
    </row>
    <row r="2481" spans="1:105" x14ac:dyDescent="0.25">
      <c r="A2481">
        <v>2480</v>
      </c>
      <c r="B2481" t="s">
        <v>3</v>
      </c>
      <c r="C2481" t="s">
        <v>2589</v>
      </c>
      <c r="D2481">
        <v>516</v>
      </c>
      <c r="E2481">
        <v>2017</v>
      </c>
      <c r="F2481">
        <v>516</v>
      </c>
      <c r="G2481">
        <v>516</v>
      </c>
      <c r="H2481" s="3">
        <f t="shared" si="1558"/>
        <v>0</v>
      </c>
      <c r="I2481">
        <v>432</v>
      </c>
      <c r="J2481" t="s">
        <v>2736</v>
      </c>
      <c r="K2481" t="s">
        <v>2738</v>
      </c>
      <c r="L2481">
        <v>32034</v>
      </c>
      <c r="M2481" t="s">
        <v>4654</v>
      </c>
      <c r="N2481" t="s">
        <v>4761</v>
      </c>
      <c r="O2481">
        <v>-81.458316489123604</v>
      </c>
      <c r="P2481">
        <v>30.6773189393104</v>
      </c>
      <c r="Q2481" t="s">
        <v>6447</v>
      </c>
      <c r="R2481">
        <v>1</v>
      </c>
      <c r="S2481" t="s">
        <v>6539</v>
      </c>
      <c r="T2481">
        <v>1001</v>
      </c>
      <c r="U2481" t="s">
        <v>6582</v>
      </c>
      <c r="V2481">
        <v>2017</v>
      </c>
      <c r="W2481">
        <v>18061</v>
      </c>
      <c r="X2481">
        <v>2017</v>
      </c>
      <c r="Y2481">
        <v>31329</v>
      </c>
      <c r="Z2481">
        <v>447.52</v>
      </c>
      <c r="AA2481" s="3">
        <f t="shared" si="1559"/>
        <v>0.86728682170542637</v>
      </c>
      <c r="AB2481" t="s">
        <v>6616</v>
      </c>
      <c r="AC2481" t="s">
        <v>6616</v>
      </c>
      <c r="AD2481" t="s">
        <v>6616</v>
      </c>
      <c r="AE2481" t="s">
        <v>6616</v>
      </c>
      <c r="AF2481" t="s">
        <v>6616</v>
      </c>
      <c r="AG2481" t="s">
        <v>6616</v>
      </c>
      <c r="AH2481" t="s">
        <v>6616</v>
      </c>
      <c r="AI2481" t="s">
        <v>6618</v>
      </c>
      <c r="AJ2481" t="s">
        <v>6618</v>
      </c>
      <c r="AK2481" t="s">
        <v>6618</v>
      </c>
      <c r="AL2481" t="s">
        <v>6618</v>
      </c>
      <c r="AM2481" t="s">
        <v>6618</v>
      </c>
      <c r="AN2481" t="s">
        <v>6618</v>
      </c>
      <c r="AO2481" t="s">
        <v>6618</v>
      </c>
      <c r="AP2481" s="3" t="str">
        <f t="shared" si="1560"/>
        <v>No</v>
      </c>
      <c r="AQ2481" s="3" t="str">
        <f t="shared" si="1561"/>
        <v>No</v>
      </c>
      <c r="AR2481" s="3" t="str">
        <f t="shared" si="1562"/>
        <v>No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3</v>
      </c>
      <c r="AY2481" t="s">
        <v>6636</v>
      </c>
      <c r="AZ2481" t="s">
        <v>6639</v>
      </c>
      <c r="BA2481">
        <v>1</v>
      </c>
      <c r="BB2481" t="s">
        <v>6616</v>
      </c>
      <c r="BC2481" t="s">
        <v>6616</v>
      </c>
      <c r="BD2481" s="4" t="str">
        <f t="shared" si="1563"/>
        <v>No</v>
      </c>
      <c r="BE2481" t="s">
        <v>6640</v>
      </c>
      <c r="BF2481" s="3" t="str">
        <f t="shared" si="1564"/>
        <v>No</v>
      </c>
      <c r="BG2481" t="s">
        <v>6645</v>
      </c>
      <c r="BH2481" s="3" t="str">
        <f t="shared" si="1565"/>
        <v>432 ESCAMBIA ST</v>
      </c>
      <c r="BI2481" s="3" t="str">
        <f t="shared" si="1566"/>
        <v>Fernandina Beach</v>
      </c>
      <c r="BJ2481" s="3" t="str">
        <f t="shared" si="1567"/>
        <v>Florida</v>
      </c>
      <c r="BK2481" s="3">
        <f t="shared" si="1568"/>
        <v>32034</v>
      </c>
      <c r="BL2481" s="3" t="str">
        <f t="shared" si="1569"/>
        <v>432 ESCAMBIA ST FERNANDINA BEACH FL 32034</v>
      </c>
      <c r="BM2481" s="3" t="str">
        <f t="shared" si="1570"/>
        <v/>
      </c>
      <c r="BN2481" s="3" t="str">
        <f t="shared" si="1571"/>
        <v>Pass</v>
      </c>
      <c r="BO2481" s="3" t="str">
        <f t="shared" si="1572"/>
        <v>No</v>
      </c>
      <c r="BP2481" s="3" t="str">
        <f t="shared" si="1573"/>
        <v>FV&lt;$10K</v>
      </c>
      <c r="BQ2481" t="s">
        <v>6650</v>
      </c>
      <c r="BR2481" s="3" t="str">
        <f t="shared" si="1574"/>
        <v>No, &lt; $20K Lien</v>
      </c>
      <c r="BS2481" s="3" t="str">
        <f t="shared" si="1575"/>
        <v>No, Lien &lt; $20K</v>
      </c>
      <c r="BT2481" t="s">
        <v>6650</v>
      </c>
      <c r="BU2481" s="3" t="str">
        <f t="shared" si="1576"/>
        <v>No</v>
      </c>
      <c r="BV2481" s="3" t="str">
        <f t="shared" si="1577"/>
        <v>No</v>
      </c>
      <c r="BW2481" s="3">
        <f t="shared" si="1578"/>
        <v>1</v>
      </c>
      <c r="BX2481" s="3" t="str">
        <f t="shared" si="1579"/>
        <v>No</v>
      </c>
      <c r="BY2481" s="3">
        <f t="shared" si="1580"/>
        <v>18061</v>
      </c>
      <c r="BZ2481">
        <v>1</v>
      </c>
      <c r="CA2481" s="3">
        <f t="shared" si="1581"/>
        <v>18061</v>
      </c>
      <c r="CC2481" s="3">
        <f t="shared" si="1582"/>
        <v>0</v>
      </c>
      <c r="CD2481" s="3">
        <f t="shared" si="1583"/>
        <v>0</v>
      </c>
      <c r="CE2481" s="3" t="str">
        <f t="shared" si="1584"/>
        <v/>
      </c>
      <c r="CF2481" s="3" t="e">
        <f>HLOOKUP(CE2481,'Valuation Data'!$D$2:$K$5,4,FALSE)</f>
        <v>#N/A</v>
      </c>
      <c r="CG2481" s="3">
        <f t="shared" si="1585"/>
        <v>18061</v>
      </c>
      <c r="CH2481" s="3" t="str">
        <f t="shared" si="1586"/>
        <v>No</v>
      </c>
      <c r="CI2481" s="3" t="str">
        <f>VLOOKUP(R2481,'Use Codes &amp; County Type'!A:D,4,FALSE)</f>
        <v>S</v>
      </c>
      <c r="CJ2481" s="3" t="str">
        <f t="shared" si="1587"/>
        <v>No</v>
      </c>
      <c r="CK2481" s="3" t="str">
        <f t="shared" si="1588"/>
        <v>No</v>
      </c>
      <c r="CL2481" s="3">
        <f t="shared" si="1589"/>
        <v>0.35</v>
      </c>
      <c r="CM2481" s="3">
        <f t="shared" si="1590"/>
        <v>6321.3499999999995</v>
      </c>
      <c r="CN2481" s="3">
        <f t="shared" si="1591"/>
        <v>2580</v>
      </c>
      <c r="CO2481" s="3">
        <f t="shared" si="1592"/>
        <v>3741.3499999999995</v>
      </c>
      <c r="CP2481" s="3">
        <f t="shared" si="1593"/>
        <v>0.14284923315431039</v>
      </c>
      <c r="CR2481" s="3" t="str">
        <f t="shared" si="1594"/>
        <v>No</v>
      </c>
      <c r="CV2481" s="3" t="str">
        <f t="shared" si="1595"/>
        <v>FMV&lt;$30K</v>
      </c>
      <c r="CW2481" s="3">
        <f t="shared" si="1596"/>
        <v>2480</v>
      </c>
      <c r="CX2481" s="3">
        <f t="shared" si="1597"/>
        <v>516</v>
      </c>
      <c r="CY2481" s="3" t="str">
        <f t="shared" si="1598"/>
        <v>Ok</v>
      </c>
      <c r="CZ2481">
        <v>0</v>
      </c>
      <c r="DA2481">
        <v>0</v>
      </c>
    </row>
    <row r="2482" spans="1:105" x14ac:dyDescent="0.25">
      <c r="A2482">
        <v>2481</v>
      </c>
      <c r="B2482" t="s">
        <v>3</v>
      </c>
      <c r="C2482" t="s">
        <v>2590</v>
      </c>
      <c r="D2482">
        <v>181.16</v>
      </c>
      <c r="E2482">
        <v>2017</v>
      </c>
      <c r="F2482">
        <v>181.16</v>
      </c>
      <c r="G2482">
        <v>181.16</v>
      </c>
      <c r="H2482" s="3">
        <f t="shared" si="1558"/>
        <v>0</v>
      </c>
      <c r="J2482" t="s">
        <v>2736</v>
      </c>
      <c r="K2482" t="s">
        <v>2738</v>
      </c>
      <c r="L2482">
        <v>32034</v>
      </c>
      <c r="M2482" t="s">
        <v>4655</v>
      </c>
      <c r="N2482" t="s">
        <v>4761</v>
      </c>
      <c r="O2482">
        <v>-81.458457029096905</v>
      </c>
      <c r="P2482">
        <v>30.674766761509499</v>
      </c>
      <c r="Q2482" t="s">
        <v>6307</v>
      </c>
      <c r="R2482">
        <v>0</v>
      </c>
      <c r="S2482" t="s">
        <v>6538</v>
      </c>
      <c r="T2482">
        <v>8001</v>
      </c>
      <c r="U2482" t="s">
        <v>6581</v>
      </c>
      <c r="V2482">
        <v>2017</v>
      </c>
      <c r="W2482">
        <v>5445</v>
      </c>
      <c r="X2482">
        <v>2017</v>
      </c>
      <c r="Y2482">
        <v>9900</v>
      </c>
      <c r="Z2482">
        <v>137.91999999999999</v>
      </c>
      <c r="AA2482" s="3">
        <f t="shared" si="1559"/>
        <v>0.76131596378891586</v>
      </c>
      <c r="AB2482" t="s">
        <v>6616</v>
      </c>
      <c r="AC2482" t="s">
        <v>6616</v>
      </c>
      <c r="AD2482" t="s">
        <v>6616</v>
      </c>
      <c r="AE2482" t="s">
        <v>6616</v>
      </c>
      <c r="AF2482" t="s">
        <v>6616</v>
      </c>
      <c r="AG2482" t="s">
        <v>6616</v>
      </c>
      <c r="AH2482" t="s">
        <v>6616</v>
      </c>
      <c r="AI2482" t="s">
        <v>6618</v>
      </c>
      <c r="AJ2482" t="s">
        <v>6619</v>
      </c>
      <c r="AK2482" t="s">
        <v>6618</v>
      </c>
      <c r="AL2482" t="s">
        <v>6618</v>
      </c>
      <c r="AM2482" t="s">
        <v>6618</v>
      </c>
      <c r="AN2482" t="s">
        <v>6618</v>
      </c>
      <c r="AO2482" t="s">
        <v>6618</v>
      </c>
      <c r="AP2482" s="3" t="str">
        <f t="shared" si="1560"/>
        <v>No</v>
      </c>
      <c r="AQ2482" s="3" t="str">
        <f t="shared" si="1561"/>
        <v>Yes</v>
      </c>
      <c r="AR2482" s="3" t="str">
        <f t="shared" si="1562"/>
        <v>No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 t="s">
        <v>6634</v>
      </c>
      <c r="AZ2482" t="s">
        <v>6637</v>
      </c>
      <c r="BA2482">
        <v>1</v>
      </c>
      <c r="BB2482" t="s">
        <v>6616</v>
      </c>
      <c r="BC2482" t="s">
        <v>6616</v>
      </c>
      <c r="BD2482" s="4" t="str">
        <f t="shared" si="1563"/>
        <v>No</v>
      </c>
      <c r="BE2482" t="s">
        <v>6640</v>
      </c>
      <c r="BF2482" s="3" t="str">
        <f t="shared" si="1564"/>
        <v>No</v>
      </c>
      <c r="BG2482" t="s">
        <v>6645</v>
      </c>
      <c r="BH2482" s="3" t="str">
        <f t="shared" si="1565"/>
        <v>N 8TH ST</v>
      </c>
      <c r="BI2482" s="3" t="str">
        <f t="shared" si="1566"/>
        <v>Fernandina Beach</v>
      </c>
      <c r="BJ2482" s="3" t="str">
        <f t="shared" si="1567"/>
        <v>Florida</v>
      </c>
      <c r="BK2482" s="3">
        <f t="shared" si="1568"/>
        <v>32034</v>
      </c>
      <c r="BL2482" s="3" t="str">
        <f t="shared" si="1569"/>
        <v>N 8TH ST FERNANDINA BEACH FL 32034</v>
      </c>
      <c r="BM2482" s="3" t="str">
        <f t="shared" si="1570"/>
        <v/>
      </c>
      <c r="BN2482" s="3" t="str">
        <f t="shared" si="1571"/>
        <v>Pass</v>
      </c>
      <c r="BO2482" s="3" t="str">
        <f t="shared" si="1572"/>
        <v>No</v>
      </c>
      <c r="BP2482" s="3" t="str">
        <f t="shared" si="1573"/>
        <v>FV&lt;$10K</v>
      </c>
      <c r="BQ2482" t="s">
        <v>6650</v>
      </c>
      <c r="BR2482" s="3" t="str">
        <f t="shared" si="1574"/>
        <v>No, &lt; $20K Lien</v>
      </c>
      <c r="BS2482" s="3" t="str">
        <f t="shared" si="1575"/>
        <v>No, Lien &lt; $20K</v>
      </c>
      <c r="BT2482" t="s">
        <v>6650</v>
      </c>
      <c r="BU2482" s="3" t="str">
        <f t="shared" si="1576"/>
        <v>No</v>
      </c>
      <c r="BV2482" s="3" t="str">
        <f t="shared" si="1577"/>
        <v>No</v>
      </c>
      <c r="BW2482" s="3">
        <f t="shared" si="1578"/>
        <v>1</v>
      </c>
      <c r="BX2482" s="3" t="str">
        <f t="shared" si="1579"/>
        <v>No</v>
      </c>
      <c r="BY2482" s="3">
        <f t="shared" si="1580"/>
        <v>5445</v>
      </c>
      <c r="BZ2482">
        <v>1</v>
      </c>
      <c r="CA2482" s="3">
        <f t="shared" si="1581"/>
        <v>5445</v>
      </c>
      <c r="CC2482" s="3">
        <f t="shared" si="1582"/>
        <v>0</v>
      </c>
      <c r="CD2482" s="3">
        <f t="shared" si="1583"/>
        <v>0</v>
      </c>
      <c r="CE2482" s="3" t="str">
        <f t="shared" si="1584"/>
        <v/>
      </c>
      <c r="CF2482" s="3" t="e">
        <f>HLOOKUP(CE2482,'Valuation Data'!$D$2:$K$5,4,FALSE)</f>
        <v>#N/A</v>
      </c>
      <c r="CG2482" s="3">
        <f t="shared" si="1585"/>
        <v>5445</v>
      </c>
      <c r="CH2482" s="3" t="str">
        <f t="shared" si="1586"/>
        <v>No</v>
      </c>
      <c r="CI2482" s="3" t="str">
        <f>VLOOKUP(R2482,'Use Codes &amp; County Type'!A:D,4,FALSE)</f>
        <v>V</v>
      </c>
      <c r="CJ2482" s="3" t="str">
        <f t="shared" si="1587"/>
        <v>Yes</v>
      </c>
      <c r="CK2482" s="3" t="str">
        <f t="shared" si="1588"/>
        <v>No</v>
      </c>
      <c r="CL2482" s="3">
        <f t="shared" si="1589"/>
        <v>0</v>
      </c>
      <c r="CM2482" s="3">
        <f t="shared" si="1590"/>
        <v>0</v>
      </c>
      <c r="CN2482" s="3">
        <f t="shared" si="1591"/>
        <v>905.8</v>
      </c>
      <c r="CO2482" s="3">
        <f t="shared" si="1592"/>
        <v>-905.8</v>
      </c>
      <c r="CP2482" s="3">
        <f t="shared" si="1593"/>
        <v>0.1663544536271809</v>
      </c>
      <c r="CR2482" s="3" t="str">
        <f t="shared" si="1594"/>
        <v>No</v>
      </c>
      <c r="CV2482" s="3" t="str">
        <f t="shared" si="1595"/>
        <v>FMV&lt;$30K</v>
      </c>
      <c r="CW2482" s="3">
        <f t="shared" si="1596"/>
        <v>2481</v>
      </c>
      <c r="CX2482" s="3">
        <f t="shared" si="1597"/>
        <v>181.16</v>
      </c>
      <c r="CY2482" s="3" t="str">
        <f t="shared" si="1598"/>
        <v>Ok</v>
      </c>
      <c r="CZ2482">
        <v>0</v>
      </c>
      <c r="DA2482">
        <v>0</v>
      </c>
    </row>
    <row r="2483" spans="1:105" x14ac:dyDescent="0.25">
      <c r="A2483">
        <v>2482</v>
      </c>
      <c r="B2483" t="s">
        <v>3</v>
      </c>
      <c r="C2483" t="s">
        <v>2591</v>
      </c>
      <c r="D2483">
        <v>43.87</v>
      </c>
      <c r="E2483">
        <v>2017</v>
      </c>
      <c r="F2483">
        <v>43.87</v>
      </c>
      <c r="G2483">
        <v>43.87</v>
      </c>
      <c r="H2483" s="3">
        <f t="shared" si="1558"/>
        <v>0</v>
      </c>
      <c r="J2483" t="s">
        <v>2736</v>
      </c>
      <c r="K2483" t="s">
        <v>2738</v>
      </c>
      <c r="L2483">
        <v>32034</v>
      </c>
      <c r="M2483" t="s">
        <v>4656</v>
      </c>
      <c r="N2483" t="s">
        <v>4761</v>
      </c>
      <c r="O2483">
        <v>-81.458831909467307</v>
      </c>
      <c r="P2483">
        <v>30.674383408065101</v>
      </c>
      <c r="Q2483" t="s">
        <v>6448</v>
      </c>
      <c r="R2483">
        <v>96</v>
      </c>
      <c r="S2483" t="s">
        <v>6569</v>
      </c>
      <c r="T2483">
        <v>6013</v>
      </c>
      <c r="U2483" t="s">
        <v>6605</v>
      </c>
      <c r="V2483">
        <v>2017</v>
      </c>
      <c r="W2483">
        <v>550</v>
      </c>
      <c r="X2483">
        <v>2017</v>
      </c>
      <c r="Y2483">
        <v>550</v>
      </c>
      <c r="Z2483">
        <v>10.97</v>
      </c>
      <c r="AA2483" s="3">
        <f t="shared" si="1559"/>
        <v>0.25005698655117398</v>
      </c>
      <c r="AB2483" t="s">
        <v>6616</v>
      </c>
      <c r="AC2483" t="s">
        <v>6616</v>
      </c>
      <c r="AD2483" t="s">
        <v>6616</v>
      </c>
      <c r="AE2483" t="s">
        <v>6616</v>
      </c>
      <c r="AF2483" t="s">
        <v>6616</v>
      </c>
      <c r="AG2483" t="s">
        <v>6616</v>
      </c>
      <c r="AH2483" t="s">
        <v>6616</v>
      </c>
      <c r="AI2483" t="s">
        <v>6618</v>
      </c>
      <c r="AJ2483" t="s">
        <v>6618</v>
      </c>
      <c r="AK2483" t="s">
        <v>6618</v>
      </c>
      <c r="AL2483" t="s">
        <v>6619</v>
      </c>
      <c r="AM2483" t="s">
        <v>6618</v>
      </c>
      <c r="AN2483" t="s">
        <v>6618</v>
      </c>
      <c r="AO2483" t="s">
        <v>6618</v>
      </c>
      <c r="AP2483" s="3" t="str">
        <f t="shared" si="1560"/>
        <v>No</v>
      </c>
      <c r="AQ2483" s="3" t="str">
        <f t="shared" si="1561"/>
        <v>Yes</v>
      </c>
      <c r="AR2483" s="3" t="str">
        <f t="shared" si="1562"/>
        <v>No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 t="s">
        <v>6634</v>
      </c>
      <c r="AZ2483" t="s">
        <v>6637</v>
      </c>
      <c r="BA2483">
        <v>7</v>
      </c>
      <c r="BB2483" t="s">
        <v>6616</v>
      </c>
      <c r="BC2483" t="s">
        <v>6616</v>
      </c>
      <c r="BD2483" s="4" t="str">
        <f t="shared" si="1563"/>
        <v>No</v>
      </c>
      <c r="BE2483" t="s">
        <v>6640</v>
      </c>
      <c r="BF2483" s="3" t="str">
        <f t="shared" si="1564"/>
        <v>No</v>
      </c>
      <c r="BG2483" t="s">
        <v>6645</v>
      </c>
      <c r="BH2483" s="3" t="str">
        <f t="shared" si="1565"/>
        <v>CALHOUN ST</v>
      </c>
      <c r="BI2483" s="3" t="str">
        <f t="shared" si="1566"/>
        <v>Fernandina Beach</v>
      </c>
      <c r="BJ2483" s="3" t="str">
        <f t="shared" si="1567"/>
        <v>Florida</v>
      </c>
      <c r="BK2483" s="3">
        <f t="shared" si="1568"/>
        <v>32034</v>
      </c>
      <c r="BL2483" s="3" t="str">
        <f t="shared" si="1569"/>
        <v>CALHOUN ST FERNANDINA BEACH FL 32034</v>
      </c>
      <c r="BM2483" s="3" t="str">
        <f t="shared" si="1570"/>
        <v/>
      </c>
      <c r="BN2483" s="3" t="str">
        <f t="shared" si="1571"/>
        <v>Lien&lt;$150</v>
      </c>
      <c r="BO2483" s="3" t="str">
        <f t="shared" si="1572"/>
        <v>No</v>
      </c>
      <c r="BP2483" s="3" t="str">
        <f t="shared" si="1573"/>
        <v>FV&lt;$10K</v>
      </c>
      <c r="BQ2483" t="s">
        <v>6650</v>
      </c>
      <c r="BR2483" s="3" t="str">
        <f t="shared" si="1574"/>
        <v>No, &lt; $20K Lien</v>
      </c>
      <c r="BS2483" s="3" t="str">
        <f t="shared" si="1575"/>
        <v>No, Lien &lt; $20K</v>
      </c>
      <c r="BT2483" t="s">
        <v>6650</v>
      </c>
      <c r="BU2483" s="3" t="str">
        <f t="shared" si="1576"/>
        <v>No</v>
      </c>
      <c r="BV2483" s="3" t="str">
        <f t="shared" si="1577"/>
        <v>No</v>
      </c>
      <c r="BW2483" s="3">
        <f t="shared" si="1578"/>
        <v>7</v>
      </c>
      <c r="BX2483" s="3" t="str">
        <f t="shared" si="1579"/>
        <v>No</v>
      </c>
      <c r="BY2483" s="3">
        <f t="shared" si="1580"/>
        <v>550</v>
      </c>
      <c r="BZ2483">
        <v>1</v>
      </c>
      <c r="CA2483" s="3">
        <f t="shared" si="1581"/>
        <v>550</v>
      </c>
      <c r="CC2483" s="3">
        <f t="shared" si="1582"/>
        <v>0</v>
      </c>
      <c r="CD2483" s="3">
        <f t="shared" si="1583"/>
        <v>0</v>
      </c>
      <c r="CE2483" s="3" t="str">
        <f t="shared" si="1584"/>
        <v/>
      </c>
      <c r="CF2483" s="3" t="e">
        <f>HLOOKUP(CE2483,'Valuation Data'!$D$2:$K$5,4,FALSE)</f>
        <v>#N/A</v>
      </c>
      <c r="CG2483" s="3">
        <f t="shared" si="1585"/>
        <v>550</v>
      </c>
      <c r="CH2483" s="3" t="str">
        <f t="shared" si="1586"/>
        <v>No</v>
      </c>
      <c r="CI2483" s="3" t="str">
        <f>VLOOKUP(R2483,'Use Codes &amp; County Type'!A:D,4,FALSE)</f>
        <v>V</v>
      </c>
      <c r="CJ2483" s="3" t="str">
        <f t="shared" si="1587"/>
        <v>Yes</v>
      </c>
      <c r="CK2483" s="3" t="str">
        <f t="shared" si="1588"/>
        <v>No</v>
      </c>
      <c r="CL2483" s="3">
        <f t="shared" si="1589"/>
        <v>0</v>
      </c>
      <c r="CM2483" s="3">
        <f t="shared" si="1590"/>
        <v>0</v>
      </c>
      <c r="CN2483" s="3">
        <f t="shared" si="1591"/>
        <v>482.57</v>
      </c>
      <c r="CO2483" s="3">
        <f t="shared" si="1592"/>
        <v>-482.57</v>
      </c>
      <c r="CP2483" s="3">
        <f t="shared" si="1593"/>
        <v>0.87739999999999996</v>
      </c>
      <c r="CR2483" s="3" t="str">
        <f t="shared" si="1594"/>
        <v>No</v>
      </c>
      <c r="CV2483" s="3" t="str">
        <f t="shared" si="1595"/>
        <v>Lien&lt;$150</v>
      </c>
      <c r="CW2483" s="3">
        <f t="shared" si="1596"/>
        <v>2482</v>
      </c>
      <c r="CX2483" s="3">
        <f t="shared" si="1597"/>
        <v>43.87</v>
      </c>
      <c r="CY2483" s="3" t="str">
        <f t="shared" si="1598"/>
        <v>Ok</v>
      </c>
      <c r="CZ2483">
        <v>0</v>
      </c>
      <c r="DA2483">
        <v>0</v>
      </c>
    </row>
    <row r="2484" spans="1:105" x14ac:dyDescent="0.25">
      <c r="A2484">
        <v>2483</v>
      </c>
      <c r="B2484" t="s">
        <v>3</v>
      </c>
      <c r="C2484" t="s">
        <v>2592</v>
      </c>
      <c r="D2484">
        <v>578.91</v>
      </c>
      <c r="E2484">
        <v>2017</v>
      </c>
      <c r="F2484">
        <v>578.91</v>
      </c>
      <c r="G2484">
        <v>578.91</v>
      </c>
      <c r="H2484" s="3">
        <f t="shared" si="1558"/>
        <v>0</v>
      </c>
      <c r="I2484">
        <v>222</v>
      </c>
      <c r="J2484" t="s">
        <v>2736</v>
      </c>
      <c r="K2484" t="s">
        <v>2738</v>
      </c>
      <c r="L2484">
        <v>32034</v>
      </c>
      <c r="M2484" t="s">
        <v>4657</v>
      </c>
      <c r="N2484" t="s">
        <v>4761</v>
      </c>
      <c r="O2484">
        <v>-81.458037956591895</v>
      </c>
      <c r="P2484">
        <v>30.6741072091374</v>
      </c>
      <c r="Q2484" t="s">
        <v>6307</v>
      </c>
      <c r="R2484">
        <v>0</v>
      </c>
      <c r="S2484" t="s">
        <v>6538</v>
      </c>
      <c r="T2484">
        <v>8001</v>
      </c>
      <c r="U2484" t="s">
        <v>6581</v>
      </c>
      <c r="V2484">
        <v>2017</v>
      </c>
      <c r="W2484">
        <v>19965</v>
      </c>
      <c r="X2484">
        <v>2017</v>
      </c>
      <c r="Y2484">
        <v>36300</v>
      </c>
      <c r="Z2484">
        <v>505.7</v>
      </c>
      <c r="AA2484" s="3">
        <f t="shared" si="1559"/>
        <v>0.87353820110207114</v>
      </c>
      <c r="AB2484" t="s">
        <v>6616</v>
      </c>
      <c r="AC2484" t="s">
        <v>6616</v>
      </c>
      <c r="AD2484" t="s">
        <v>6616</v>
      </c>
      <c r="AE2484" t="s">
        <v>6616</v>
      </c>
      <c r="AF2484" t="s">
        <v>6616</v>
      </c>
      <c r="AG2484" t="s">
        <v>6616</v>
      </c>
      <c r="AH2484" t="s">
        <v>6616</v>
      </c>
      <c r="AI2484" t="s">
        <v>6618</v>
      </c>
      <c r="AJ2484" t="s">
        <v>6618</v>
      </c>
      <c r="AK2484" t="s">
        <v>6618</v>
      </c>
      <c r="AL2484" t="s">
        <v>6618</v>
      </c>
      <c r="AM2484" t="s">
        <v>6618</v>
      </c>
      <c r="AN2484" t="s">
        <v>6618</v>
      </c>
      <c r="AO2484" t="s">
        <v>6618</v>
      </c>
      <c r="AP2484" s="3" t="str">
        <f t="shared" si="1560"/>
        <v>No</v>
      </c>
      <c r="AQ2484" s="3" t="str">
        <f t="shared" si="1561"/>
        <v>No</v>
      </c>
      <c r="AR2484" s="3" t="str">
        <f t="shared" si="1562"/>
        <v>No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 t="s">
        <v>6634</v>
      </c>
      <c r="AZ2484" t="s">
        <v>6637</v>
      </c>
      <c r="BA2484">
        <v>1</v>
      </c>
      <c r="BB2484" t="s">
        <v>6616</v>
      </c>
      <c r="BC2484" t="s">
        <v>6616</v>
      </c>
      <c r="BD2484" s="4" t="str">
        <f t="shared" si="1563"/>
        <v>No</v>
      </c>
      <c r="BE2484" t="s">
        <v>6640</v>
      </c>
      <c r="BF2484" s="3" t="str">
        <f t="shared" si="1564"/>
        <v>No</v>
      </c>
      <c r="BG2484" t="s">
        <v>6645</v>
      </c>
      <c r="BH2484" s="3" t="str">
        <f t="shared" si="1565"/>
        <v>222 N 8TH ST</v>
      </c>
      <c r="BI2484" s="3" t="str">
        <f t="shared" si="1566"/>
        <v>Fernandina Beach</v>
      </c>
      <c r="BJ2484" s="3" t="str">
        <f t="shared" si="1567"/>
        <v>Florida</v>
      </c>
      <c r="BK2484" s="3">
        <f t="shared" si="1568"/>
        <v>32034</v>
      </c>
      <c r="BL2484" s="3" t="str">
        <f t="shared" si="1569"/>
        <v>222 N 8TH ST FERNANDINA BEACH FL 32034</v>
      </c>
      <c r="BM2484" s="3" t="str">
        <f t="shared" si="1570"/>
        <v/>
      </c>
      <c r="BN2484" s="3" t="str">
        <f t="shared" si="1571"/>
        <v>Pass</v>
      </c>
      <c r="BO2484" s="3" t="str">
        <f t="shared" si="1572"/>
        <v>No</v>
      </c>
      <c r="BP2484" s="3" t="str">
        <f t="shared" si="1573"/>
        <v>FV&lt;$10K</v>
      </c>
      <c r="BQ2484" t="s">
        <v>6650</v>
      </c>
      <c r="BR2484" s="3" t="str">
        <f t="shared" si="1574"/>
        <v>No, &lt; $20K Lien</v>
      </c>
      <c r="BS2484" s="3" t="str">
        <f t="shared" si="1575"/>
        <v>No, Lien &lt; $20K</v>
      </c>
      <c r="BT2484" t="s">
        <v>6650</v>
      </c>
      <c r="BU2484" s="3" t="str">
        <f t="shared" si="1576"/>
        <v>No</v>
      </c>
      <c r="BV2484" s="3" t="str">
        <f t="shared" si="1577"/>
        <v>No</v>
      </c>
      <c r="BW2484" s="3">
        <f t="shared" si="1578"/>
        <v>1</v>
      </c>
      <c r="BX2484" s="3" t="str">
        <f t="shared" si="1579"/>
        <v>No</v>
      </c>
      <c r="BY2484" s="3">
        <f t="shared" si="1580"/>
        <v>19965</v>
      </c>
      <c r="BZ2484">
        <v>1</v>
      </c>
      <c r="CA2484" s="3">
        <f t="shared" si="1581"/>
        <v>19965</v>
      </c>
      <c r="CC2484" s="3">
        <f t="shared" si="1582"/>
        <v>0</v>
      </c>
      <c r="CD2484" s="3">
        <f t="shared" si="1583"/>
        <v>0</v>
      </c>
      <c r="CE2484" s="3" t="str">
        <f t="shared" si="1584"/>
        <v/>
      </c>
      <c r="CF2484" s="3" t="e">
        <f>HLOOKUP(CE2484,'Valuation Data'!$D$2:$K$5,4,FALSE)</f>
        <v>#N/A</v>
      </c>
      <c r="CG2484" s="3">
        <f t="shared" si="1585"/>
        <v>19965</v>
      </c>
      <c r="CH2484" s="3" t="str">
        <f t="shared" si="1586"/>
        <v>No</v>
      </c>
      <c r="CI2484" s="3" t="str">
        <f>VLOOKUP(R2484,'Use Codes &amp; County Type'!A:D,4,FALSE)</f>
        <v>V</v>
      </c>
      <c r="CJ2484" s="3" t="str">
        <f t="shared" si="1587"/>
        <v>Yes</v>
      </c>
      <c r="CK2484" s="3" t="str">
        <f t="shared" si="1588"/>
        <v>No</v>
      </c>
      <c r="CL2484" s="3">
        <f t="shared" si="1589"/>
        <v>0</v>
      </c>
      <c r="CM2484" s="3">
        <f t="shared" si="1590"/>
        <v>0</v>
      </c>
      <c r="CN2484" s="3">
        <f t="shared" si="1591"/>
        <v>2894.5499999999997</v>
      </c>
      <c r="CO2484" s="3">
        <f t="shared" si="1592"/>
        <v>-2894.5499999999997</v>
      </c>
      <c r="CP2484" s="3">
        <f t="shared" si="1593"/>
        <v>0.14498121712997744</v>
      </c>
      <c r="CR2484" s="3" t="str">
        <f t="shared" si="1594"/>
        <v>No</v>
      </c>
      <c r="CV2484" s="3" t="str">
        <f t="shared" si="1595"/>
        <v>FMV&lt;$30K</v>
      </c>
      <c r="CW2484" s="3">
        <f t="shared" si="1596"/>
        <v>2483</v>
      </c>
      <c r="CX2484" s="3">
        <f t="shared" si="1597"/>
        <v>578.91</v>
      </c>
      <c r="CY2484" s="3" t="str">
        <f t="shared" si="1598"/>
        <v>Ok</v>
      </c>
      <c r="CZ2484">
        <v>0</v>
      </c>
      <c r="DA2484">
        <v>0</v>
      </c>
    </row>
    <row r="2485" spans="1:105" x14ac:dyDescent="0.25">
      <c r="A2485">
        <v>2484</v>
      </c>
      <c r="B2485" t="s">
        <v>3</v>
      </c>
      <c r="C2485" t="s">
        <v>2593</v>
      </c>
      <c r="D2485">
        <v>73.44</v>
      </c>
      <c r="E2485">
        <v>2017</v>
      </c>
      <c r="F2485">
        <v>73.44</v>
      </c>
      <c r="G2485">
        <v>73.44</v>
      </c>
      <c r="H2485" s="3">
        <f t="shared" si="1558"/>
        <v>0</v>
      </c>
      <c r="I2485">
        <v>316</v>
      </c>
      <c r="J2485" t="s">
        <v>2736</v>
      </c>
      <c r="K2485" t="s">
        <v>2738</v>
      </c>
      <c r="L2485">
        <v>32034</v>
      </c>
      <c r="M2485" t="s">
        <v>4658</v>
      </c>
      <c r="N2485" t="s">
        <v>4761</v>
      </c>
      <c r="O2485">
        <v>-81.457934215897694</v>
      </c>
      <c r="P2485">
        <v>30.674816605343299</v>
      </c>
      <c r="Q2485" t="s">
        <v>6307</v>
      </c>
      <c r="R2485">
        <v>0</v>
      </c>
      <c r="S2485" t="s">
        <v>6538</v>
      </c>
      <c r="T2485">
        <v>8001</v>
      </c>
      <c r="U2485" t="s">
        <v>6581</v>
      </c>
      <c r="V2485">
        <v>2017</v>
      </c>
      <c r="W2485">
        <v>1513</v>
      </c>
      <c r="X2485">
        <v>2017</v>
      </c>
      <c r="Y2485">
        <v>2750</v>
      </c>
      <c r="Z2485">
        <v>38.32</v>
      </c>
      <c r="AA2485" s="3">
        <f t="shared" si="1559"/>
        <v>0.52178649237472774</v>
      </c>
      <c r="AB2485" t="s">
        <v>6616</v>
      </c>
      <c r="AC2485" t="s">
        <v>6616</v>
      </c>
      <c r="AD2485" t="s">
        <v>6616</v>
      </c>
      <c r="AE2485" t="s">
        <v>6616</v>
      </c>
      <c r="AF2485" t="s">
        <v>6616</v>
      </c>
      <c r="AG2485" t="s">
        <v>6616</v>
      </c>
      <c r="AH2485" t="s">
        <v>6616</v>
      </c>
      <c r="AI2485" t="s">
        <v>6618</v>
      </c>
      <c r="AJ2485" t="s">
        <v>6618</v>
      </c>
      <c r="AK2485" t="s">
        <v>6618</v>
      </c>
      <c r="AL2485" t="s">
        <v>6619</v>
      </c>
      <c r="AM2485" t="s">
        <v>6618</v>
      </c>
      <c r="AN2485" t="s">
        <v>6618</v>
      </c>
      <c r="AO2485" t="s">
        <v>6618</v>
      </c>
      <c r="AP2485" s="3" t="str">
        <f t="shared" si="1560"/>
        <v>No</v>
      </c>
      <c r="AQ2485" s="3" t="str">
        <f t="shared" si="1561"/>
        <v>Yes</v>
      </c>
      <c r="AR2485" s="3" t="str">
        <f t="shared" si="1562"/>
        <v>No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 t="s">
        <v>6634</v>
      </c>
      <c r="AZ2485" t="s">
        <v>6637</v>
      </c>
      <c r="BA2485">
        <v>1</v>
      </c>
      <c r="BB2485" t="s">
        <v>6616</v>
      </c>
      <c r="BC2485" t="s">
        <v>6616</v>
      </c>
      <c r="BD2485" s="4" t="str">
        <f t="shared" si="1563"/>
        <v>No</v>
      </c>
      <c r="BE2485" t="s">
        <v>6640</v>
      </c>
      <c r="BF2485" s="3" t="str">
        <f t="shared" si="1564"/>
        <v>No</v>
      </c>
      <c r="BG2485" t="s">
        <v>6645</v>
      </c>
      <c r="BH2485" s="3" t="str">
        <f t="shared" si="1565"/>
        <v>316 N 8TH ST</v>
      </c>
      <c r="BI2485" s="3" t="str">
        <f t="shared" si="1566"/>
        <v>Fernandina Beach</v>
      </c>
      <c r="BJ2485" s="3" t="str">
        <f t="shared" si="1567"/>
        <v>Florida</v>
      </c>
      <c r="BK2485" s="3">
        <f t="shared" si="1568"/>
        <v>32034</v>
      </c>
      <c r="BL2485" s="3" t="str">
        <f t="shared" si="1569"/>
        <v>316 N 8TH ST FERNANDINA BEACH FL 32034</v>
      </c>
      <c r="BM2485" s="3" t="str">
        <f t="shared" si="1570"/>
        <v/>
      </c>
      <c r="BN2485" s="3" t="str">
        <f t="shared" si="1571"/>
        <v>Lien&lt;$150</v>
      </c>
      <c r="BO2485" s="3" t="str">
        <f t="shared" si="1572"/>
        <v>No</v>
      </c>
      <c r="BP2485" s="3" t="str">
        <f t="shared" si="1573"/>
        <v>FV&lt;$10K</v>
      </c>
      <c r="BQ2485" t="s">
        <v>6650</v>
      </c>
      <c r="BR2485" s="3" t="str">
        <f t="shared" si="1574"/>
        <v>No, &lt; $20K Lien</v>
      </c>
      <c r="BS2485" s="3" t="str">
        <f t="shared" si="1575"/>
        <v>No, Lien &lt; $20K</v>
      </c>
      <c r="BT2485" t="s">
        <v>6650</v>
      </c>
      <c r="BU2485" s="3" t="str">
        <f t="shared" si="1576"/>
        <v>No</v>
      </c>
      <c r="BV2485" s="3" t="str">
        <f t="shared" si="1577"/>
        <v>No</v>
      </c>
      <c r="BW2485" s="3">
        <f t="shared" si="1578"/>
        <v>1</v>
      </c>
      <c r="BX2485" s="3" t="str">
        <f t="shared" si="1579"/>
        <v>No</v>
      </c>
      <c r="BY2485" s="3">
        <f t="shared" si="1580"/>
        <v>1513</v>
      </c>
      <c r="BZ2485">
        <v>1</v>
      </c>
      <c r="CA2485" s="3">
        <f t="shared" si="1581"/>
        <v>1513</v>
      </c>
      <c r="CC2485" s="3">
        <f t="shared" si="1582"/>
        <v>0</v>
      </c>
      <c r="CD2485" s="3">
        <f t="shared" si="1583"/>
        <v>0</v>
      </c>
      <c r="CE2485" s="3" t="str">
        <f t="shared" si="1584"/>
        <v/>
      </c>
      <c r="CF2485" s="3" t="e">
        <f>HLOOKUP(CE2485,'Valuation Data'!$D$2:$K$5,4,FALSE)</f>
        <v>#N/A</v>
      </c>
      <c r="CG2485" s="3">
        <f t="shared" si="1585"/>
        <v>1513</v>
      </c>
      <c r="CH2485" s="3" t="str">
        <f t="shared" si="1586"/>
        <v>No</v>
      </c>
      <c r="CI2485" s="3" t="str">
        <f>VLOOKUP(R2485,'Use Codes &amp; County Type'!A:D,4,FALSE)</f>
        <v>V</v>
      </c>
      <c r="CJ2485" s="3" t="str">
        <f t="shared" si="1587"/>
        <v>Yes</v>
      </c>
      <c r="CK2485" s="3" t="str">
        <f t="shared" si="1588"/>
        <v>No</v>
      </c>
      <c r="CL2485" s="3">
        <f t="shared" si="1589"/>
        <v>0</v>
      </c>
      <c r="CM2485" s="3">
        <f t="shared" si="1590"/>
        <v>0</v>
      </c>
      <c r="CN2485" s="3">
        <f t="shared" si="1591"/>
        <v>367.2</v>
      </c>
      <c r="CO2485" s="3">
        <f t="shared" si="1592"/>
        <v>-367.2</v>
      </c>
      <c r="CP2485" s="3">
        <f t="shared" si="1593"/>
        <v>0.24269662921348314</v>
      </c>
      <c r="CR2485" s="3" t="str">
        <f t="shared" si="1594"/>
        <v>No</v>
      </c>
      <c r="CV2485" s="3" t="str">
        <f t="shared" si="1595"/>
        <v>Lien&lt;$150</v>
      </c>
      <c r="CW2485" s="3">
        <f t="shared" si="1596"/>
        <v>2484</v>
      </c>
      <c r="CX2485" s="3">
        <f t="shared" si="1597"/>
        <v>73.44</v>
      </c>
      <c r="CY2485" s="3" t="str">
        <f t="shared" si="1598"/>
        <v>Ok</v>
      </c>
      <c r="CZ2485">
        <v>0</v>
      </c>
      <c r="DA2485">
        <v>0</v>
      </c>
    </row>
    <row r="2486" spans="1:105" x14ac:dyDescent="0.25">
      <c r="A2486">
        <v>2485</v>
      </c>
      <c r="B2486" t="s">
        <v>3</v>
      </c>
      <c r="C2486" t="s">
        <v>2594</v>
      </c>
      <c r="D2486">
        <v>104.08</v>
      </c>
      <c r="E2486">
        <v>2017</v>
      </c>
      <c r="F2486">
        <v>104.08</v>
      </c>
      <c r="G2486">
        <v>104.08</v>
      </c>
      <c r="H2486" s="3">
        <f t="shared" si="1558"/>
        <v>0</v>
      </c>
      <c r="J2486" t="s">
        <v>2736</v>
      </c>
      <c r="K2486" t="s">
        <v>2738</v>
      </c>
      <c r="L2486">
        <v>32034</v>
      </c>
      <c r="M2486" t="s">
        <v>4656</v>
      </c>
      <c r="N2486" t="s">
        <v>4761</v>
      </c>
      <c r="O2486">
        <v>-81.457872469997696</v>
      </c>
      <c r="P2486">
        <v>30.674674743032199</v>
      </c>
      <c r="Q2486" t="s">
        <v>6307</v>
      </c>
      <c r="R2486">
        <v>0</v>
      </c>
      <c r="S2486" t="s">
        <v>6538</v>
      </c>
      <c r="T2486">
        <v>8001</v>
      </c>
      <c r="U2486" t="s">
        <v>6581</v>
      </c>
      <c r="V2486">
        <v>2017</v>
      </c>
      <c r="W2486">
        <v>2632</v>
      </c>
      <c r="X2486">
        <v>2017</v>
      </c>
      <c r="Y2486">
        <v>4785</v>
      </c>
      <c r="Z2486">
        <v>66.650000000000006</v>
      </c>
      <c r="AA2486" s="3">
        <f t="shared" si="1559"/>
        <v>0.64037279016141435</v>
      </c>
      <c r="AB2486" t="s">
        <v>6616</v>
      </c>
      <c r="AC2486" t="s">
        <v>6616</v>
      </c>
      <c r="AD2486" t="s">
        <v>6616</v>
      </c>
      <c r="AE2486" t="s">
        <v>6616</v>
      </c>
      <c r="AF2486" t="s">
        <v>6616</v>
      </c>
      <c r="AG2486" t="s">
        <v>6616</v>
      </c>
      <c r="AH2486" t="s">
        <v>6616</v>
      </c>
      <c r="AI2486" t="s">
        <v>6618</v>
      </c>
      <c r="AJ2486" t="s">
        <v>6618</v>
      </c>
      <c r="AK2486" t="s">
        <v>6618</v>
      </c>
      <c r="AL2486" t="s">
        <v>6619</v>
      </c>
      <c r="AM2486" t="s">
        <v>6618</v>
      </c>
      <c r="AN2486" t="s">
        <v>6618</v>
      </c>
      <c r="AO2486" t="s">
        <v>6618</v>
      </c>
      <c r="AP2486" s="3" t="str">
        <f t="shared" si="1560"/>
        <v>No</v>
      </c>
      <c r="AQ2486" s="3" t="str">
        <f t="shared" si="1561"/>
        <v>Yes</v>
      </c>
      <c r="AR2486" s="3" t="str">
        <f t="shared" si="1562"/>
        <v>No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 t="s">
        <v>6634</v>
      </c>
      <c r="AZ2486" t="s">
        <v>6637</v>
      </c>
      <c r="BA2486">
        <v>1</v>
      </c>
      <c r="BB2486" t="s">
        <v>6616</v>
      </c>
      <c r="BC2486" t="s">
        <v>6616</v>
      </c>
      <c r="BD2486" s="4" t="str">
        <f t="shared" si="1563"/>
        <v>No</v>
      </c>
      <c r="BE2486" t="s">
        <v>6640</v>
      </c>
      <c r="BF2486" s="3" t="str">
        <f t="shared" si="1564"/>
        <v>No</v>
      </c>
      <c r="BG2486" t="s">
        <v>6645</v>
      </c>
      <c r="BH2486" s="3" t="str">
        <f t="shared" si="1565"/>
        <v>CALHOUN ST</v>
      </c>
      <c r="BI2486" s="3" t="str">
        <f t="shared" si="1566"/>
        <v>Fernandina Beach</v>
      </c>
      <c r="BJ2486" s="3" t="str">
        <f t="shared" si="1567"/>
        <v>Florida</v>
      </c>
      <c r="BK2486" s="3">
        <f t="shared" si="1568"/>
        <v>32034</v>
      </c>
      <c r="BL2486" s="3" t="str">
        <f t="shared" si="1569"/>
        <v>CALHOUN ST FERNANDINA BEACH FL 32034</v>
      </c>
      <c r="BM2486" s="3" t="str">
        <f t="shared" si="1570"/>
        <v/>
      </c>
      <c r="BN2486" s="3" t="str">
        <f t="shared" si="1571"/>
        <v>Lien&lt;$150</v>
      </c>
      <c r="BO2486" s="3" t="str">
        <f t="shared" si="1572"/>
        <v>No</v>
      </c>
      <c r="BP2486" s="3" t="str">
        <f t="shared" si="1573"/>
        <v>FV&lt;$10K</v>
      </c>
      <c r="BQ2486" t="s">
        <v>6650</v>
      </c>
      <c r="BR2486" s="3" t="str">
        <f t="shared" si="1574"/>
        <v>No, &lt; $20K Lien</v>
      </c>
      <c r="BS2486" s="3" t="str">
        <f t="shared" si="1575"/>
        <v>No, Lien &lt; $20K</v>
      </c>
      <c r="BT2486" t="s">
        <v>6650</v>
      </c>
      <c r="BU2486" s="3" t="str">
        <f t="shared" si="1576"/>
        <v>No</v>
      </c>
      <c r="BV2486" s="3" t="str">
        <f t="shared" si="1577"/>
        <v>No</v>
      </c>
      <c r="BW2486" s="3">
        <f t="shared" si="1578"/>
        <v>1</v>
      </c>
      <c r="BX2486" s="3" t="str">
        <f t="shared" si="1579"/>
        <v>No</v>
      </c>
      <c r="BY2486" s="3">
        <f t="shared" si="1580"/>
        <v>2632</v>
      </c>
      <c r="BZ2486">
        <v>1</v>
      </c>
      <c r="CA2486" s="3">
        <f t="shared" si="1581"/>
        <v>2632</v>
      </c>
      <c r="CC2486" s="3">
        <f t="shared" si="1582"/>
        <v>0</v>
      </c>
      <c r="CD2486" s="3">
        <f t="shared" si="1583"/>
        <v>0</v>
      </c>
      <c r="CE2486" s="3" t="str">
        <f t="shared" si="1584"/>
        <v/>
      </c>
      <c r="CF2486" s="3" t="e">
        <f>HLOOKUP(CE2486,'Valuation Data'!$D$2:$K$5,4,FALSE)</f>
        <v>#N/A</v>
      </c>
      <c r="CG2486" s="3">
        <f t="shared" si="1585"/>
        <v>2632</v>
      </c>
      <c r="CH2486" s="3" t="str">
        <f t="shared" si="1586"/>
        <v>No</v>
      </c>
      <c r="CI2486" s="3" t="str">
        <f>VLOOKUP(R2486,'Use Codes &amp; County Type'!A:D,4,FALSE)</f>
        <v>V</v>
      </c>
      <c r="CJ2486" s="3" t="str">
        <f t="shared" si="1587"/>
        <v>Yes</v>
      </c>
      <c r="CK2486" s="3" t="str">
        <f t="shared" si="1588"/>
        <v>No</v>
      </c>
      <c r="CL2486" s="3">
        <f t="shared" si="1589"/>
        <v>0</v>
      </c>
      <c r="CM2486" s="3">
        <f t="shared" si="1590"/>
        <v>0</v>
      </c>
      <c r="CN2486" s="3">
        <f t="shared" si="1591"/>
        <v>520.4</v>
      </c>
      <c r="CO2486" s="3">
        <f t="shared" si="1592"/>
        <v>-520.4</v>
      </c>
      <c r="CP2486" s="3">
        <f t="shared" si="1593"/>
        <v>0.19772036474164134</v>
      </c>
      <c r="CR2486" s="3" t="str">
        <f t="shared" si="1594"/>
        <v>No</v>
      </c>
      <c r="CV2486" s="3" t="str">
        <f t="shared" si="1595"/>
        <v>Lien&lt;$150</v>
      </c>
      <c r="CW2486" s="3">
        <f t="shared" si="1596"/>
        <v>2485</v>
      </c>
      <c r="CX2486" s="3">
        <f t="shared" si="1597"/>
        <v>104.08</v>
      </c>
      <c r="CY2486" s="3" t="str">
        <f t="shared" si="1598"/>
        <v>Ok</v>
      </c>
      <c r="CZ2486">
        <v>0</v>
      </c>
      <c r="DA2486">
        <v>0</v>
      </c>
    </row>
    <row r="2487" spans="1:105" x14ac:dyDescent="0.25">
      <c r="A2487">
        <v>2486</v>
      </c>
      <c r="B2487" t="s">
        <v>3</v>
      </c>
      <c r="C2487" t="s">
        <v>2595</v>
      </c>
      <c r="D2487">
        <v>752.94</v>
      </c>
      <c r="E2487">
        <v>2017</v>
      </c>
      <c r="F2487">
        <v>752.94</v>
      </c>
      <c r="G2487">
        <v>752.94</v>
      </c>
      <c r="H2487" s="3">
        <f t="shared" si="1558"/>
        <v>0</v>
      </c>
      <c r="J2487" t="s">
        <v>2736</v>
      </c>
      <c r="K2487" t="s">
        <v>2738</v>
      </c>
      <c r="L2487">
        <v>32034</v>
      </c>
      <c r="M2487" t="s">
        <v>4656</v>
      </c>
      <c r="N2487" t="s">
        <v>4761</v>
      </c>
      <c r="O2487">
        <v>-81.458032482875595</v>
      </c>
      <c r="P2487">
        <v>30.674693249026799</v>
      </c>
      <c r="Q2487" t="s">
        <v>6307</v>
      </c>
      <c r="R2487">
        <v>0</v>
      </c>
      <c r="S2487" t="s">
        <v>6538</v>
      </c>
      <c r="T2487">
        <v>8001</v>
      </c>
      <c r="U2487" t="s">
        <v>6581</v>
      </c>
      <c r="V2487">
        <v>2017</v>
      </c>
      <c r="W2487">
        <v>26318</v>
      </c>
      <c r="X2487">
        <v>2017</v>
      </c>
      <c r="Y2487">
        <v>47850</v>
      </c>
      <c r="Z2487">
        <v>666.61</v>
      </c>
      <c r="AA2487" s="3">
        <f t="shared" si="1559"/>
        <v>0.88534278959810875</v>
      </c>
      <c r="AB2487" t="s">
        <v>6616</v>
      </c>
      <c r="AC2487" t="s">
        <v>6616</v>
      </c>
      <c r="AD2487" t="s">
        <v>6616</v>
      </c>
      <c r="AE2487" t="s">
        <v>6616</v>
      </c>
      <c r="AF2487" t="s">
        <v>6616</v>
      </c>
      <c r="AG2487" t="s">
        <v>6616</v>
      </c>
      <c r="AH2487" t="s">
        <v>6616</v>
      </c>
      <c r="AI2487" t="s">
        <v>6618</v>
      </c>
      <c r="AJ2487" t="s">
        <v>6618</v>
      </c>
      <c r="AK2487" t="s">
        <v>6618</v>
      </c>
      <c r="AL2487" t="s">
        <v>6618</v>
      </c>
      <c r="AM2487" t="s">
        <v>6618</v>
      </c>
      <c r="AN2487" t="s">
        <v>6618</v>
      </c>
      <c r="AO2487" t="s">
        <v>6618</v>
      </c>
      <c r="AP2487" s="3" t="str">
        <f t="shared" si="1560"/>
        <v>No</v>
      </c>
      <c r="AQ2487" s="3" t="str">
        <f t="shared" si="1561"/>
        <v>No</v>
      </c>
      <c r="AR2487" s="3" t="str">
        <f t="shared" si="1562"/>
        <v>No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 t="s">
        <v>6634</v>
      </c>
      <c r="AZ2487" t="s">
        <v>6637</v>
      </c>
      <c r="BA2487">
        <v>1</v>
      </c>
      <c r="BB2487" t="s">
        <v>6616</v>
      </c>
      <c r="BC2487" t="s">
        <v>6616</v>
      </c>
      <c r="BD2487" s="4" t="str">
        <f t="shared" si="1563"/>
        <v>No</v>
      </c>
      <c r="BE2487" t="s">
        <v>6640</v>
      </c>
      <c r="BF2487" s="3" t="str">
        <f t="shared" si="1564"/>
        <v>No</v>
      </c>
      <c r="BG2487" t="s">
        <v>6645</v>
      </c>
      <c r="BH2487" s="3" t="str">
        <f t="shared" si="1565"/>
        <v>CALHOUN ST</v>
      </c>
      <c r="BI2487" s="3" t="str">
        <f t="shared" si="1566"/>
        <v>Fernandina Beach</v>
      </c>
      <c r="BJ2487" s="3" t="str">
        <f t="shared" si="1567"/>
        <v>Florida</v>
      </c>
      <c r="BK2487" s="3">
        <f t="shared" si="1568"/>
        <v>32034</v>
      </c>
      <c r="BL2487" s="3" t="str">
        <f t="shared" si="1569"/>
        <v>CALHOUN ST FERNANDINA BEACH FL 32034</v>
      </c>
      <c r="BM2487" s="3" t="str">
        <f t="shared" si="1570"/>
        <v/>
      </c>
      <c r="BN2487" s="3" t="str">
        <f t="shared" si="1571"/>
        <v>Pass</v>
      </c>
      <c r="BO2487" s="3" t="str">
        <f t="shared" si="1572"/>
        <v>No</v>
      </c>
      <c r="BP2487" s="3" t="str">
        <f t="shared" si="1573"/>
        <v>FV&lt;$10K</v>
      </c>
      <c r="BQ2487" t="s">
        <v>6650</v>
      </c>
      <c r="BR2487" s="3" t="str">
        <f t="shared" si="1574"/>
        <v>No, &lt; $20K Lien</v>
      </c>
      <c r="BS2487" s="3" t="str">
        <f t="shared" si="1575"/>
        <v>No, Lien &lt; $20K</v>
      </c>
      <c r="BT2487" t="s">
        <v>6650</v>
      </c>
      <c r="BU2487" s="3" t="str">
        <f t="shared" si="1576"/>
        <v>No</v>
      </c>
      <c r="BV2487" s="3" t="str">
        <f t="shared" si="1577"/>
        <v>No</v>
      </c>
      <c r="BW2487" s="3">
        <f t="shared" si="1578"/>
        <v>1</v>
      </c>
      <c r="BX2487" s="3" t="str">
        <f t="shared" si="1579"/>
        <v>No</v>
      </c>
      <c r="BY2487" s="3">
        <f t="shared" si="1580"/>
        <v>26318</v>
      </c>
      <c r="BZ2487">
        <v>1</v>
      </c>
      <c r="CA2487" s="3">
        <f t="shared" si="1581"/>
        <v>26318</v>
      </c>
      <c r="CC2487" s="3">
        <f t="shared" si="1582"/>
        <v>0</v>
      </c>
      <c r="CD2487" s="3">
        <f t="shared" si="1583"/>
        <v>0</v>
      </c>
      <c r="CE2487" s="3" t="str">
        <f t="shared" si="1584"/>
        <v/>
      </c>
      <c r="CF2487" s="3" t="e">
        <f>HLOOKUP(CE2487,'Valuation Data'!$D$2:$K$5,4,FALSE)</f>
        <v>#N/A</v>
      </c>
      <c r="CG2487" s="3">
        <f t="shared" si="1585"/>
        <v>26318</v>
      </c>
      <c r="CH2487" s="3" t="str">
        <f t="shared" si="1586"/>
        <v>No</v>
      </c>
      <c r="CI2487" s="3" t="str">
        <f>VLOOKUP(R2487,'Use Codes &amp; County Type'!A:D,4,FALSE)</f>
        <v>V</v>
      </c>
      <c r="CJ2487" s="3" t="str">
        <f t="shared" si="1587"/>
        <v>Yes</v>
      </c>
      <c r="CK2487" s="3" t="str">
        <f t="shared" si="1588"/>
        <v>No</v>
      </c>
      <c r="CL2487" s="3">
        <f t="shared" si="1589"/>
        <v>0</v>
      </c>
      <c r="CM2487" s="3">
        <f t="shared" si="1590"/>
        <v>0</v>
      </c>
      <c r="CN2487" s="3">
        <f t="shared" si="1591"/>
        <v>3764.7000000000003</v>
      </c>
      <c r="CO2487" s="3">
        <f t="shared" si="1592"/>
        <v>-3764.7000000000003</v>
      </c>
      <c r="CP2487" s="3">
        <f t="shared" si="1593"/>
        <v>0.14304658408693671</v>
      </c>
      <c r="CR2487" s="3" t="str">
        <f t="shared" si="1594"/>
        <v>No</v>
      </c>
      <c r="CV2487" s="3" t="str">
        <f t="shared" si="1595"/>
        <v>FMV&lt;$30K</v>
      </c>
      <c r="CW2487" s="3">
        <f t="shared" si="1596"/>
        <v>2486</v>
      </c>
      <c r="CX2487" s="3">
        <f t="shared" si="1597"/>
        <v>752.94</v>
      </c>
      <c r="CY2487" s="3" t="str">
        <f t="shared" si="1598"/>
        <v>Ok</v>
      </c>
      <c r="CZ2487">
        <v>0</v>
      </c>
      <c r="DA2487">
        <v>0</v>
      </c>
    </row>
    <row r="2488" spans="1:105" x14ac:dyDescent="0.25">
      <c r="A2488">
        <v>2487</v>
      </c>
      <c r="B2488" t="s">
        <v>3</v>
      </c>
      <c r="C2488" t="s">
        <v>2596</v>
      </c>
      <c r="D2488">
        <v>1274.98</v>
      </c>
      <c r="E2488">
        <v>2017</v>
      </c>
      <c r="F2488">
        <v>1274.98</v>
      </c>
      <c r="G2488">
        <v>1274.98</v>
      </c>
      <c r="H2488" s="3">
        <f t="shared" si="1558"/>
        <v>0</v>
      </c>
      <c r="J2488" t="s">
        <v>2736</v>
      </c>
      <c r="K2488" t="s">
        <v>2738</v>
      </c>
      <c r="L2488">
        <v>32034</v>
      </c>
      <c r="M2488" t="s">
        <v>4655</v>
      </c>
      <c r="N2488" t="s">
        <v>4761</v>
      </c>
      <c r="O2488">
        <v>-81.457909003715301</v>
      </c>
      <c r="P2488">
        <v>30.674989154532799</v>
      </c>
      <c r="Q2488" t="s">
        <v>6307</v>
      </c>
      <c r="R2488">
        <v>0</v>
      </c>
      <c r="S2488" t="s">
        <v>6538</v>
      </c>
      <c r="T2488">
        <v>8001</v>
      </c>
      <c r="U2488" t="s">
        <v>6581</v>
      </c>
      <c r="V2488">
        <v>2017</v>
      </c>
      <c r="W2488">
        <v>45375</v>
      </c>
      <c r="X2488">
        <v>2017</v>
      </c>
      <c r="Y2488">
        <v>82500</v>
      </c>
      <c r="Z2488">
        <v>1149.31</v>
      </c>
      <c r="AA2488" s="3">
        <f t="shared" si="1559"/>
        <v>0.90143374798036047</v>
      </c>
      <c r="AB2488" t="s">
        <v>6616</v>
      </c>
      <c r="AC2488" t="s">
        <v>6616</v>
      </c>
      <c r="AD2488" t="s">
        <v>6616</v>
      </c>
      <c r="AE2488" t="s">
        <v>6616</v>
      </c>
      <c r="AF2488" t="s">
        <v>6616</v>
      </c>
      <c r="AG2488" t="s">
        <v>6616</v>
      </c>
      <c r="AH2488" t="s">
        <v>6616</v>
      </c>
      <c r="AI2488" t="s">
        <v>6618</v>
      </c>
      <c r="AJ2488" t="s">
        <v>6618</v>
      </c>
      <c r="AK2488" t="s">
        <v>6618</v>
      </c>
      <c r="AL2488" t="s">
        <v>6618</v>
      </c>
      <c r="AM2488" t="s">
        <v>6618</v>
      </c>
      <c r="AN2488" t="s">
        <v>6618</v>
      </c>
      <c r="AO2488" t="s">
        <v>6618</v>
      </c>
      <c r="AP2488" s="3" t="str">
        <f t="shared" si="1560"/>
        <v>No</v>
      </c>
      <c r="AQ2488" s="3" t="str">
        <f t="shared" si="1561"/>
        <v>No</v>
      </c>
      <c r="AR2488" s="3" t="str">
        <f t="shared" si="1562"/>
        <v>No</v>
      </c>
      <c r="AS2488">
        <v>0</v>
      </c>
      <c r="AT2488">
        <v>0</v>
      </c>
      <c r="AU2488">
        <v>0</v>
      </c>
      <c r="AV2488">
        <v>0</v>
      </c>
      <c r="AW2488">
        <v>1</v>
      </c>
      <c r="AX2488">
        <v>2</v>
      </c>
      <c r="AY2488" t="s">
        <v>6635</v>
      </c>
      <c r="AZ2488" t="s">
        <v>6638</v>
      </c>
      <c r="BA2488">
        <v>1</v>
      </c>
      <c r="BB2488" t="s">
        <v>6616</v>
      </c>
      <c r="BC2488" t="s">
        <v>6616</v>
      </c>
      <c r="BD2488" s="4" t="str">
        <f t="shared" si="1563"/>
        <v>Yes</v>
      </c>
      <c r="BE2488" t="s">
        <v>6640</v>
      </c>
      <c r="BF2488" s="3" t="str">
        <f t="shared" si="1564"/>
        <v>No</v>
      </c>
      <c r="BG2488" t="s">
        <v>6645</v>
      </c>
      <c r="BH2488" s="3" t="str">
        <f t="shared" si="1565"/>
        <v>N 8TH ST</v>
      </c>
      <c r="BI2488" s="3" t="str">
        <f t="shared" si="1566"/>
        <v>Fernandina Beach</v>
      </c>
      <c r="BJ2488" s="3" t="str">
        <f t="shared" si="1567"/>
        <v>Florida</v>
      </c>
      <c r="BK2488" s="3">
        <f t="shared" si="1568"/>
        <v>32034</v>
      </c>
      <c r="BL2488" s="3" t="str">
        <f t="shared" si="1569"/>
        <v>N 8TH ST FERNANDINA BEACH FL 32034</v>
      </c>
      <c r="BM2488" s="3" t="str">
        <f t="shared" si="1570"/>
        <v/>
      </c>
      <c r="BN2488" s="3" t="str">
        <f t="shared" si="1571"/>
        <v>Pass</v>
      </c>
      <c r="BO2488" s="3" t="str">
        <f t="shared" si="1572"/>
        <v>No</v>
      </c>
      <c r="BP2488" s="3" t="str">
        <f t="shared" si="1573"/>
        <v>FV&lt;$10K</v>
      </c>
      <c r="BQ2488" t="s">
        <v>6650</v>
      </c>
      <c r="BR2488" s="3" t="str">
        <f t="shared" si="1574"/>
        <v>No, &lt; $20K Lien</v>
      </c>
      <c r="BS2488" s="3" t="str">
        <f t="shared" si="1575"/>
        <v>No, Lien &lt; $20K</v>
      </c>
      <c r="BT2488" t="s">
        <v>6650</v>
      </c>
      <c r="BU2488" s="3" t="str">
        <f t="shared" si="1576"/>
        <v>No</v>
      </c>
      <c r="BV2488" s="3" t="str">
        <f t="shared" si="1577"/>
        <v>No</v>
      </c>
      <c r="BW2488" s="3">
        <f t="shared" si="1578"/>
        <v>1</v>
      </c>
      <c r="BX2488" s="3" t="str">
        <f t="shared" si="1579"/>
        <v>No</v>
      </c>
      <c r="BY2488" s="3">
        <f t="shared" si="1580"/>
        <v>45375</v>
      </c>
      <c r="BZ2488">
        <v>1</v>
      </c>
      <c r="CA2488" s="3">
        <f t="shared" si="1581"/>
        <v>45375</v>
      </c>
      <c r="CC2488" s="3">
        <f t="shared" si="1582"/>
        <v>0</v>
      </c>
      <c r="CD2488" s="3">
        <f t="shared" si="1583"/>
        <v>0</v>
      </c>
      <c r="CE2488" s="3" t="str">
        <f t="shared" si="1584"/>
        <v/>
      </c>
      <c r="CF2488" s="3" t="e">
        <f>HLOOKUP(CE2488,'Valuation Data'!$D$2:$K$5,4,FALSE)</f>
        <v>#N/A</v>
      </c>
      <c r="CG2488" s="3">
        <f t="shared" si="1585"/>
        <v>45375</v>
      </c>
      <c r="CH2488" s="3" t="str">
        <f t="shared" si="1586"/>
        <v>No</v>
      </c>
      <c r="CI2488" s="3" t="str">
        <f>VLOOKUP(R2488,'Use Codes &amp; County Type'!A:D,4,FALSE)</f>
        <v>V</v>
      </c>
      <c r="CJ2488" s="3" t="str">
        <f t="shared" si="1587"/>
        <v>Yes</v>
      </c>
      <c r="CK2488" s="3" t="str">
        <f t="shared" si="1588"/>
        <v>No</v>
      </c>
      <c r="CL2488" s="3">
        <f t="shared" si="1589"/>
        <v>0</v>
      </c>
      <c r="CM2488" s="3">
        <f t="shared" si="1590"/>
        <v>0</v>
      </c>
      <c r="CN2488" s="3">
        <f t="shared" si="1591"/>
        <v>6374.9</v>
      </c>
      <c r="CO2488" s="3">
        <f t="shared" si="1592"/>
        <v>-6374.9</v>
      </c>
      <c r="CP2488" s="3">
        <f t="shared" si="1593"/>
        <v>0.14049366391184573</v>
      </c>
      <c r="CR2488" s="3" t="str">
        <f t="shared" si="1594"/>
        <v>No</v>
      </c>
      <c r="CV2488" s="3" t="str">
        <f t="shared" si="1595"/>
        <v>Vacant, No Sales Data</v>
      </c>
      <c r="CW2488" s="3">
        <f t="shared" si="1596"/>
        <v>2487</v>
      </c>
      <c r="CX2488" s="3">
        <f t="shared" si="1597"/>
        <v>1274.98</v>
      </c>
      <c r="CY2488" s="3" t="str">
        <f t="shared" si="1598"/>
        <v>Ok</v>
      </c>
      <c r="CZ2488">
        <v>0</v>
      </c>
      <c r="DA2488">
        <v>0</v>
      </c>
    </row>
    <row r="2489" spans="1:105" x14ac:dyDescent="0.25">
      <c r="A2489">
        <v>2488</v>
      </c>
      <c r="B2489" t="s">
        <v>3</v>
      </c>
      <c r="C2489" t="s">
        <v>2597</v>
      </c>
      <c r="D2489">
        <v>1274.98</v>
      </c>
      <c r="E2489">
        <v>2017</v>
      </c>
      <c r="F2489">
        <v>1274.98</v>
      </c>
      <c r="G2489">
        <v>1274.98</v>
      </c>
      <c r="H2489" s="3">
        <f t="shared" si="1558"/>
        <v>0</v>
      </c>
      <c r="J2489" t="s">
        <v>2736</v>
      </c>
      <c r="K2489" t="s">
        <v>2738</v>
      </c>
      <c r="L2489">
        <v>32034</v>
      </c>
      <c r="M2489" t="s">
        <v>4655</v>
      </c>
      <c r="N2489" t="s">
        <v>4761</v>
      </c>
      <c r="O2489">
        <v>-81.457868563941403</v>
      </c>
      <c r="P2489">
        <v>30.675265747167799</v>
      </c>
      <c r="Q2489" t="s">
        <v>6307</v>
      </c>
      <c r="R2489">
        <v>0</v>
      </c>
      <c r="S2489" t="s">
        <v>6538</v>
      </c>
      <c r="T2489">
        <v>8001</v>
      </c>
      <c r="U2489" t="s">
        <v>6581</v>
      </c>
      <c r="V2489">
        <v>2017</v>
      </c>
      <c r="W2489">
        <v>45375</v>
      </c>
      <c r="X2489">
        <v>2017</v>
      </c>
      <c r="Y2489">
        <v>82500</v>
      </c>
      <c r="Z2489">
        <v>1149.31</v>
      </c>
      <c r="AA2489" s="3">
        <f t="shared" si="1559"/>
        <v>0.90143374798036047</v>
      </c>
      <c r="AB2489" t="s">
        <v>6616</v>
      </c>
      <c r="AC2489" t="s">
        <v>6616</v>
      </c>
      <c r="AD2489" t="s">
        <v>6616</v>
      </c>
      <c r="AE2489" t="s">
        <v>6616</v>
      </c>
      <c r="AF2489" t="s">
        <v>6616</v>
      </c>
      <c r="AG2489" t="s">
        <v>6616</v>
      </c>
      <c r="AH2489" t="s">
        <v>6616</v>
      </c>
      <c r="AI2489" t="s">
        <v>6618</v>
      </c>
      <c r="AJ2489" t="s">
        <v>6618</v>
      </c>
      <c r="AK2489" t="s">
        <v>6618</v>
      </c>
      <c r="AL2489" t="s">
        <v>6618</v>
      </c>
      <c r="AM2489" t="s">
        <v>6618</v>
      </c>
      <c r="AN2489" t="s">
        <v>6618</v>
      </c>
      <c r="AO2489" t="s">
        <v>6618</v>
      </c>
      <c r="AP2489" s="3" t="str">
        <f t="shared" si="1560"/>
        <v>No</v>
      </c>
      <c r="AQ2489" s="3" t="str">
        <f t="shared" si="1561"/>
        <v>No</v>
      </c>
      <c r="AR2489" s="3" t="str">
        <f t="shared" si="1562"/>
        <v>No</v>
      </c>
      <c r="AS2489">
        <v>0</v>
      </c>
      <c r="AT2489">
        <v>0</v>
      </c>
      <c r="AU2489">
        <v>0</v>
      </c>
      <c r="AV2489">
        <v>0</v>
      </c>
      <c r="AW2489">
        <v>1</v>
      </c>
      <c r="AX2489">
        <v>2</v>
      </c>
      <c r="AY2489" t="s">
        <v>6635</v>
      </c>
      <c r="AZ2489" t="s">
        <v>6638</v>
      </c>
      <c r="BA2489">
        <v>1</v>
      </c>
      <c r="BB2489" t="s">
        <v>6616</v>
      </c>
      <c r="BC2489" t="s">
        <v>6616</v>
      </c>
      <c r="BD2489" s="4" t="str">
        <f t="shared" si="1563"/>
        <v>Yes</v>
      </c>
      <c r="BE2489" t="s">
        <v>6640</v>
      </c>
      <c r="BF2489" s="3" t="str">
        <f t="shared" si="1564"/>
        <v>No</v>
      </c>
      <c r="BG2489" t="s">
        <v>6645</v>
      </c>
      <c r="BH2489" s="3" t="str">
        <f t="shared" si="1565"/>
        <v>N 8TH ST</v>
      </c>
      <c r="BI2489" s="3" t="str">
        <f t="shared" si="1566"/>
        <v>Fernandina Beach</v>
      </c>
      <c r="BJ2489" s="3" t="str">
        <f t="shared" si="1567"/>
        <v>Florida</v>
      </c>
      <c r="BK2489" s="3">
        <f t="shared" si="1568"/>
        <v>32034</v>
      </c>
      <c r="BL2489" s="3" t="str">
        <f t="shared" si="1569"/>
        <v>N 8TH ST FERNANDINA BEACH FL 32034</v>
      </c>
      <c r="BM2489" s="3" t="str">
        <f t="shared" si="1570"/>
        <v/>
      </c>
      <c r="BN2489" s="3" t="str">
        <f t="shared" si="1571"/>
        <v>Pass</v>
      </c>
      <c r="BO2489" s="3" t="str">
        <f t="shared" si="1572"/>
        <v>No</v>
      </c>
      <c r="BP2489" s="3" t="str">
        <f t="shared" si="1573"/>
        <v>FV&lt;$10K</v>
      </c>
      <c r="BQ2489" t="s">
        <v>6650</v>
      </c>
      <c r="BR2489" s="3" t="str">
        <f t="shared" si="1574"/>
        <v>No, &lt; $20K Lien</v>
      </c>
      <c r="BS2489" s="3" t="str">
        <f t="shared" si="1575"/>
        <v>No, Lien &lt; $20K</v>
      </c>
      <c r="BT2489" t="s">
        <v>6650</v>
      </c>
      <c r="BU2489" s="3" t="str">
        <f t="shared" si="1576"/>
        <v>No</v>
      </c>
      <c r="BV2489" s="3" t="str">
        <f t="shared" si="1577"/>
        <v>No</v>
      </c>
      <c r="BW2489" s="3">
        <f t="shared" si="1578"/>
        <v>1</v>
      </c>
      <c r="BX2489" s="3" t="str">
        <f t="shared" si="1579"/>
        <v>No</v>
      </c>
      <c r="BY2489" s="3">
        <f t="shared" si="1580"/>
        <v>45375</v>
      </c>
      <c r="BZ2489">
        <v>1</v>
      </c>
      <c r="CA2489" s="3">
        <f t="shared" si="1581"/>
        <v>45375</v>
      </c>
      <c r="CC2489" s="3">
        <f t="shared" si="1582"/>
        <v>0</v>
      </c>
      <c r="CD2489" s="3">
        <f t="shared" si="1583"/>
        <v>0</v>
      </c>
      <c r="CE2489" s="3" t="str">
        <f t="shared" si="1584"/>
        <v/>
      </c>
      <c r="CF2489" s="3" t="e">
        <f>HLOOKUP(CE2489,'Valuation Data'!$D$2:$K$5,4,FALSE)</f>
        <v>#N/A</v>
      </c>
      <c r="CG2489" s="3">
        <f t="shared" si="1585"/>
        <v>45375</v>
      </c>
      <c r="CH2489" s="3" t="str">
        <f t="shared" si="1586"/>
        <v>No</v>
      </c>
      <c r="CI2489" s="3" t="str">
        <f>VLOOKUP(R2489,'Use Codes &amp; County Type'!A:D,4,FALSE)</f>
        <v>V</v>
      </c>
      <c r="CJ2489" s="3" t="str">
        <f t="shared" si="1587"/>
        <v>Yes</v>
      </c>
      <c r="CK2489" s="3" t="str">
        <f t="shared" si="1588"/>
        <v>No</v>
      </c>
      <c r="CL2489" s="3">
        <f t="shared" si="1589"/>
        <v>0</v>
      </c>
      <c r="CM2489" s="3">
        <f t="shared" si="1590"/>
        <v>0</v>
      </c>
      <c r="CN2489" s="3">
        <f t="shared" si="1591"/>
        <v>6374.9</v>
      </c>
      <c r="CO2489" s="3">
        <f t="shared" si="1592"/>
        <v>-6374.9</v>
      </c>
      <c r="CP2489" s="3">
        <f t="shared" si="1593"/>
        <v>0.14049366391184573</v>
      </c>
      <c r="CR2489" s="3" t="str">
        <f t="shared" si="1594"/>
        <v>No</v>
      </c>
      <c r="CV2489" s="3" t="str">
        <f t="shared" si="1595"/>
        <v>Vacant, No Sales Data</v>
      </c>
      <c r="CW2489" s="3">
        <f t="shared" si="1596"/>
        <v>2488</v>
      </c>
      <c r="CX2489" s="3">
        <f t="shared" si="1597"/>
        <v>1274.98</v>
      </c>
      <c r="CY2489" s="3" t="str">
        <f t="shared" si="1598"/>
        <v>Ok</v>
      </c>
      <c r="CZ2489">
        <v>0</v>
      </c>
      <c r="DA2489">
        <v>0</v>
      </c>
    </row>
    <row r="2490" spans="1:105" x14ac:dyDescent="0.25">
      <c r="A2490">
        <v>2489</v>
      </c>
      <c r="B2490" t="s">
        <v>3</v>
      </c>
      <c r="C2490" t="s">
        <v>2598</v>
      </c>
      <c r="D2490">
        <v>160.37</v>
      </c>
      <c r="E2490">
        <v>2017</v>
      </c>
      <c r="F2490">
        <v>160.37</v>
      </c>
      <c r="G2490">
        <v>160.37</v>
      </c>
      <c r="H2490" s="3">
        <f t="shared" si="1558"/>
        <v>0</v>
      </c>
      <c r="I2490">
        <v>319</v>
      </c>
      <c r="J2490" t="s">
        <v>2736</v>
      </c>
      <c r="K2490" t="s">
        <v>2738</v>
      </c>
      <c r="L2490">
        <v>32034</v>
      </c>
      <c r="M2490" t="s">
        <v>4659</v>
      </c>
      <c r="N2490" t="s">
        <v>4761</v>
      </c>
      <c r="O2490">
        <v>-81.457573546585607</v>
      </c>
      <c r="P2490">
        <v>30.675020865042899</v>
      </c>
      <c r="Q2490" t="s">
        <v>6307</v>
      </c>
      <c r="R2490">
        <v>0</v>
      </c>
      <c r="S2490" t="s">
        <v>6538</v>
      </c>
      <c r="T2490">
        <v>8001</v>
      </c>
      <c r="U2490" t="s">
        <v>6581</v>
      </c>
      <c r="V2490">
        <v>2017</v>
      </c>
      <c r="W2490">
        <v>5500</v>
      </c>
      <c r="X2490">
        <v>2017</v>
      </c>
      <c r="Y2490">
        <v>6875</v>
      </c>
      <c r="Z2490">
        <v>118.7</v>
      </c>
      <c r="AA2490" s="3">
        <f t="shared" si="1559"/>
        <v>0.74016337220178341</v>
      </c>
      <c r="AB2490" t="s">
        <v>6616</v>
      </c>
      <c r="AC2490" t="s">
        <v>6616</v>
      </c>
      <c r="AD2490" t="s">
        <v>6616</v>
      </c>
      <c r="AE2490" t="s">
        <v>6616</v>
      </c>
      <c r="AF2490" t="s">
        <v>6616</v>
      </c>
      <c r="AG2490" t="s">
        <v>6616</v>
      </c>
      <c r="AH2490" t="s">
        <v>6616</v>
      </c>
      <c r="AI2490" t="s">
        <v>6618</v>
      </c>
      <c r="AJ2490" t="s">
        <v>6619</v>
      </c>
      <c r="AK2490" t="s">
        <v>6618</v>
      </c>
      <c r="AL2490" t="s">
        <v>6619</v>
      </c>
      <c r="AM2490" t="s">
        <v>6618</v>
      </c>
      <c r="AN2490" t="s">
        <v>6618</v>
      </c>
      <c r="AO2490" t="s">
        <v>6618</v>
      </c>
      <c r="AP2490" s="3" t="str">
        <f t="shared" si="1560"/>
        <v>No</v>
      </c>
      <c r="AQ2490" s="3" t="str">
        <f t="shared" si="1561"/>
        <v>Yes</v>
      </c>
      <c r="AR2490" s="3" t="str">
        <f t="shared" si="1562"/>
        <v>No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 t="s">
        <v>6634</v>
      </c>
      <c r="AZ2490" t="s">
        <v>6638</v>
      </c>
      <c r="BA2490">
        <v>1</v>
      </c>
      <c r="BB2490" t="s">
        <v>6616</v>
      </c>
      <c r="BC2490" t="s">
        <v>6616</v>
      </c>
      <c r="BD2490" s="4" t="str">
        <f t="shared" si="1563"/>
        <v>No</v>
      </c>
      <c r="BE2490" t="s">
        <v>6640</v>
      </c>
      <c r="BF2490" s="3" t="str">
        <f t="shared" si="1564"/>
        <v>No</v>
      </c>
      <c r="BG2490" t="s">
        <v>6645</v>
      </c>
      <c r="BH2490" s="3" t="str">
        <f t="shared" si="1565"/>
        <v>319 N 9TH ST</v>
      </c>
      <c r="BI2490" s="3" t="str">
        <f t="shared" si="1566"/>
        <v>Fernandina Beach</v>
      </c>
      <c r="BJ2490" s="3" t="str">
        <f t="shared" si="1567"/>
        <v>Florida</v>
      </c>
      <c r="BK2490" s="3">
        <f t="shared" si="1568"/>
        <v>32034</v>
      </c>
      <c r="BL2490" s="3" t="str">
        <f t="shared" si="1569"/>
        <v>319 N 9TH ST FERNANDINA BEACH FL 32034</v>
      </c>
      <c r="BM2490" s="3" t="str">
        <f t="shared" si="1570"/>
        <v/>
      </c>
      <c r="BN2490" s="3" t="str">
        <f t="shared" si="1571"/>
        <v>Pass</v>
      </c>
      <c r="BO2490" s="3" t="str">
        <f t="shared" si="1572"/>
        <v>No</v>
      </c>
      <c r="BP2490" s="3" t="str">
        <f t="shared" si="1573"/>
        <v>FV&lt;$10K</v>
      </c>
      <c r="BQ2490" t="s">
        <v>6650</v>
      </c>
      <c r="BR2490" s="3" t="str">
        <f t="shared" si="1574"/>
        <v>No, &lt; $20K Lien</v>
      </c>
      <c r="BS2490" s="3" t="str">
        <f t="shared" si="1575"/>
        <v>No, Lien &lt; $20K</v>
      </c>
      <c r="BT2490" t="s">
        <v>6650</v>
      </c>
      <c r="BU2490" s="3" t="str">
        <f t="shared" si="1576"/>
        <v>No</v>
      </c>
      <c r="BV2490" s="3" t="str">
        <f t="shared" si="1577"/>
        <v>No</v>
      </c>
      <c r="BW2490" s="3">
        <f t="shared" si="1578"/>
        <v>1</v>
      </c>
      <c r="BX2490" s="3" t="str">
        <f t="shared" si="1579"/>
        <v>No</v>
      </c>
      <c r="BY2490" s="3">
        <f t="shared" si="1580"/>
        <v>5500</v>
      </c>
      <c r="BZ2490">
        <v>1</v>
      </c>
      <c r="CA2490" s="3">
        <f t="shared" si="1581"/>
        <v>5500</v>
      </c>
      <c r="CC2490" s="3">
        <f t="shared" si="1582"/>
        <v>0</v>
      </c>
      <c r="CD2490" s="3">
        <f t="shared" si="1583"/>
        <v>0</v>
      </c>
      <c r="CE2490" s="3" t="str">
        <f t="shared" si="1584"/>
        <v/>
      </c>
      <c r="CF2490" s="3" t="e">
        <f>HLOOKUP(CE2490,'Valuation Data'!$D$2:$K$5,4,FALSE)</f>
        <v>#N/A</v>
      </c>
      <c r="CG2490" s="3">
        <f t="shared" si="1585"/>
        <v>5500</v>
      </c>
      <c r="CH2490" s="3" t="str">
        <f t="shared" si="1586"/>
        <v>No</v>
      </c>
      <c r="CI2490" s="3" t="str">
        <f>VLOOKUP(R2490,'Use Codes &amp; County Type'!A:D,4,FALSE)</f>
        <v>V</v>
      </c>
      <c r="CJ2490" s="3" t="str">
        <f t="shared" si="1587"/>
        <v>Yes</v>
      </c>
      <c r="CK2490" s="3" t="str">
        <f t="shared" si="1588"/>
        <v>No</v>
      </c>
      <c r="CL2490" s="3">
        <f t="shared" si="1589"/>
        <v>0</v>
      </c>
      <c r="CM2490" s="3">
        <f t="shared" si="1590"/>
        <v>0</v>
      </c>
      <c r="CN2490" s="3">
        <f t="shared" si="1591"/>
        <v>801.85</v>
      </c>
      <c r="CO2490" s="3">
        <f t="shared" si="1592"/>
        <v>-801.85</v>
      </c>
      <c r="CP2490" s="3">
        <f t="shared" si="1593"/>
        <v>0.14579090909090908</v>
      </c>
      <c r="CR2490" s="3" t="str">
        <f t="shared" si="1594"/>
        <v>No</v>
      </c>
      <c r="CV2490" s="3" t="str">
        <f t="shared" si="1595"/>
        <v>FMV&lt;$30K</v>
      </c>
      <c r="CW2490" s="3">
        <f t="shared" si="1596"/>
        <v>2489</v>
      </c>
      <c r="CX2490" s="3">
        <f t="shared" si="1597"/>
        <v>160.37</v>
      </c>
      <c r="CY2490" s="3" t="str">
        <f t="shared" si="1598"/>
        <v>Ok</v>
      </c>
      <c r="CZ2490">
        <v>0</v>
      </c>
      <c r="DA2490">
        <v>0</v>
      </c>
    </row>
    <row r="2491" spans="1:105" x14ac:dyDescent="0.25">
      <c r="A2491">
        <v>2490</v>
      </c>
      <c r="B2491" t="s">
        <v>3</v>
      </c>
      <c r="C2491" t="s">
        <v>2599</v>
      </c>
      <c r="D2491">
        <v>160.37</v>
      </c>
      <c r="E2491">
        <v>2017</v>
      </c>
      <c r="F2491">
        <v>160.37</v>
      </c>
      <c r="G2491">
        <v>160.37</v>
      </c>
      <c r="H2491" s="3">
        <f t="shared" si="1558"/>
        <v>0</v>
      </c>
      <c r="J2491" t="s">
        <v>2736</v>
      </c>
      <c r="K2491" t="s">
        <v>2738</v>
      </c>
      <c r="L2491">
        <v>32034</v>
      </c>
      <c r="M2491" t="s">
        <v>4660</v>
      </c>
      <c r="N2491" t="s">
        <v>4761</v>
      </c>
      <c r="O2491">
        <v>-81.457594842002194</v>
      </c>
      <c r="P2491">
        <v>30.674882699883501</v>
      </c>
      <c r="Q2491" t="s">
        <v>6307</v>
      </c>
      <c r="R2491">
        <v>0</v>
      </c>
      <c r="S2491" t="s">
        <v>6538</v>
      </c>
      <c r="T2491">
        <v>8001</v>
      </c>
      <c r="U2491" t="s">
        <v>6581</v>
      </c>
      <c r="V2491">
        <v>2017</v>
      </c>
      <c r="W2491">
        <v>5500</v>
      </c>
      <c r="X2491">
        <v>2017</v>
      </c>
      <c r="Y2491">
        <v>6875</v>
      </c>
      <c r="Z2491">
        <v>118.7</v>
      </c>
      <c r="AA2491" s="3">
        <f t="shared" si="1559"/>
        <v>0.74016337220178341</v>
      </c>
      <c r="AB2491" t="s">
        <v>6616</v>
      </c>
      <c r="AC2491" t="s">
        <v>6616</v>
      </c>
      <c r="AD2491" t="s">
        <v>6616</v>
      </c>
      <c r="AE2491" t="s">
        <v>6616</v>
      </c>
      <c r="AF2491" t="s">
        <v>6616</v>
      </c>
      <c r="AG2491" t="s">
        <v>6616</v>
      </c>
      <c r="AH2491" t="s">
        <v>6616</v>
      </c>
      <c r="AI2491" t="s">
        <v>6618</v>
      </c>
      <c r="AJ2491" t="s">
        <v>6619</v>
      </c>
      <c r="AK2491" t="s">
        <v>6618</v>
      </c>
      <c r="AL2491" t="s">
        <v>6619</v>
      </c>
      <c r="AM2491" t="s">
        <v>6618</v>
      </c>
      <c r="AN2491" t="s">
        <v>6618</v>
      </c>
      <c r="AO2491" t="s">
        <v>6618</v>
      </c>
      <c r="AP2491" s="3" t="str">
        <f t="shared" si="1560"/>
        <v>No</v>
      </c>
      <c r="AQ2491" s="3" t="str">
        <f t="shared" si="1561"/>
        <v>Yes</v>
      </c>
      <c r="AR2491" s="3" t="str">
        <f t="shared" si="1562"/>
        <v>No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 t="s">
        <v>6634</v>
      </c>
      <c r="AZ2491" t="s">
        <v>6638</v>
      </c>
      <c r="BA2491">
        <v>1</v>
      </c>
      <c r="BB2491" t="s">
        <v>6616</v>
      </c>
      <c r="BC2491" t="s">
        <v>6616</v>
      </c>
      <c r="BD2491" s="4" t="str">
        <f t="shared" si="1563"/>
        <v>No</v>
      </c>
      <c r="BE2491" t="s">
        <v>6640</v>
      </c>
      <c r="BF2491" s="3" t="str">
        <f t="shared" si="1564"/>
        <v>No</v>
      </c>
      <c r="BG2491" t="s">
        <v>6645</v>
      </c>
      <c r="BH2491" s="3" t="str">
        <f t="shared" si="1565"/>
        <v>N 9TH ST</v>
      </c>
      <c r="BI2491" s="3" t="str">
        <f t="shared" si="1566"/>
        <v>Fernandina Beach</v>
      </c>
      <c r="BJ2491" s="3" t="str">
        <f t="shared" si="1567"/>
        <v>Florida</v>
      </c>
      <c r="BK2491" s="3">
        <f t="shared" si="1568"/>
        <v>32034</v>
      </c>
      <c r="BL2491" s="3" t="str">
        <f t="shared" si="1569"/>
        <v>N 9TH ST FERNANDINA BEACH FL 32034</v>
      </c>
      <c r="BM2491" s="3" t="str">
        <f t="shared" si="1570"/>
        <v/>
      </c>
      <c r="BN2491" s="3" t="str">
        <f t="shared" si="1571"/>
        <v>Pass</v>
      </c>
      <c r="BO2491" s="3" t="str">
        <f t="shared" si="1572"/>
        <v>No</v>
      </c>
      <c r="BP2491" s="3" t="str">
        <f t="shared" si="1573"/>
        <v>FV&lt;$10K</v>
      </c>
      <c r="BQ2491" t="s">
        <v>6650</v>
      </c>
      <c r="BR2491" s="3" t="str">
        <f t="shared" si="1574"/>
        <v>No, &lt; $20K Lien</v>
      </c>
      <c r="BS2491" s="3" t="str">
        <f t="shared" si="1575"/>
        <v>No, Lien &lt; $20K</v>
      </c>
      <c r="BT2491" t="s">
        <v>6650</v>
      </c>
      <c r="BU2491" s="3" t="str">
        <f t="shared" si="1576"/>
        <v>No</v>
      </c>
      <c r="BV2491" s="3" t="str">
        <f t="shared" si="1577"/>
        <v>No</v>
      </c>
      <c r="BW2491" s="3">
        <f t="shared" si="1578"/>
        <v>1</v>
      </c>
      <c r="BX2491" s="3" t="str">
        <f t="shared" si="1579"/>
        <v>No</v>
      </c>
      <c r="BY2491" s="3">
        <f t="shared" si="1580"/>
        <v>5500</v>
      </c>
      <c r="BZ2491">
        <v>1</v>
      </c>
      <c r="CA2491" s="3">
        <f t="shared" si="1581"/>
        <v>5500</v>
      </c>
      <c r="CC2491" s="3">
        <f t="shared" si="1582"/>
        <v>0</v>
      </c>
      <c r="CD2491" s="3">
        <f t="shared" si="1583"/>
        <v>0</v>
      </c>
      <c r="CE2491" s="3" t="str">
        <f t="shared" si="1584"/>
        <v/>
      </c>
      <c r="CF2491" s="3" t="e">
        <f>HLOOKUP(CE2491,'Valuation Data'!$D$2:$K$5,4,FALSE)</f>
        <v>#N/A</v>
      </c>
      <c r="CG2491" s="3">
        <f t="shared" si="1585"/>
        <v>5500</v>
      </c>
      <c r="CH2491" s="3" t="str">
        <f t="shared" si="1586"/>
        <v>No</v>
      </c>
      <c r="CI2491" s="3" t="str">
        <f>VLOOKUP(R2491,'Use Codes &amp; County Type'!A:D,4,FALSE)</f>
        <v>V</v>
      </c>
      <c r="CJ2491" s="3" t="str">
        <f t="shared" si="1587"/>
        <v>Yes</v>
      </c>
      <c r="CK2491" s="3" t="str">
        <f t="shared" si="1588"/>
        <v>No</v>
      </c>
      <c r="CL2491" s="3">
        <f t="shared" si="1589"/>
        <v>0</v>
      </c>
      <c r="CM2491" s="3">
        <f t="shared" si="1590"/>
        <v>0</v>
      </c>
      <c r="CN2491" s="3">
        <f t="shared" si="1591"/>
        <v>801.85</v>
      </c>
      <c r="CO2491" s="3">
        <f t="shared" si="1592"/>
        <v>-801.85</v>
      </c>
      <c r="CP2491" s="3">
        <f t="shared" si="1593"/>
        <v>0.14579090909090908</v>
      </c>
      <c r="CR2491" s="3" t="str">
        <f t="shared" si="1594"/>
        <v>No</v>
      </c>
      <c r="CV2491" s="3" t="str">
        <f t="shared" si="1595"/>
        <v>FMV&lt;$30K</v>
      </c>
      <c r="CW2491" s="3">
        <f t="shared" si="1596"/>
        <v>2490</v>
      </c>
      <c r="CX2491" s="3">
        <f t="shared" si="1597"/>
        <v>160.37</v>
      </c>
      <c r="CY2491" s="3" t="str">
        <f t="shared" si="1598"/>
        <v>Ok</v>
      </c>
      <c r="CZ2491">
        <v>0</v>
      </c>
      <c r="DA2491">
        <v>0</v>
      </c>
    </row>
    <row r="2492" spans="1:105" x14ac:dyDescent="0.25">
      <c r="A2492">
        <v>2491</v>
      </c>
      <c r="B2492" t="s">
        <v>3</v>
      </c>
      <c r="C2492" t="s">
        <v>2600</v>
      </c>
      <c r="D2492">
        <v>709.53</v>
      </c>
      <c r="E2492">
        <v>2017</v>
      </c>
      <c r="F2492">
        <v>709.53</v>
      </c>
      <c r="G2492">
        <v>709.53</v>
      </c>
      <c r="H2492" s="3">
        <f t="shared" si="1558"/>
        <v>0</v>
      </c>
      <c r="I2492">
        <v>320</v>
      </c>
      <c r="J2492" t="s">
        <v>2736</v>
      </c>
      <c r="K2492" t="s">
        <v>2738</v>
      </c>
      <c r="L2492">
        <v>32034</v>
      </c>
      <c r="M2492" t="s">
        <v>4661</v>
      </c>
      <c r="N2492" t="s">
        <v>4761</v>
      </c>
      <c r="O2492">
        <v>-81.457019948899003</v>
      </c>
      <c r="P2492">
        <v>30.6752351045916</v>
      </c>
      <c r="Q2492" t="s">
        <v>6449</v>
      </c>
      <c r="R2492">
        <v>1</v>
      </c>
      <c r="S2492" t="s">
        <v>6539</v>
      </c>
      <c r="T2492">
        <v>1001</v>
      </c>
      <c r="U2492" t="s">
        <v>6582</v>
      </c>
      <c r="V2492">
        <v>2017</v>
      </c>
      <c r="W2492">
        <v>29612</v>
      </c>
      <c r="X2492">
        <v>2017</v>
      </c>
      <c r="Y2492">
        <v>35112</v>
      </c>
      <c r="Z2492">
        <v>626.48</v>
      </c>
      <c r="AA2492" s="3">
        <f t="shared" si="1559"/>
        <v>0.88295068566515866</v>
      </c>
      <c r="AB2492" t="s">
        <v>6616</v>
      </c>
      <c r="AC2492" t="s">
        <v>6616</v>
      </c>
      <c r="AD2492" t="s">
        <v>6616</v>
      </c>
      <c r="AE2492" t="s">
        <v>6616</v>
      </c>
      <c r="AF2492" t="s">
        <v>6616</v>
      </c>
      <c r="AG2492" t="s">
        <v>6616</v>
      </c>
      <c r="AH2492" t="s">
        <v>6616</v>
      </c>
      <c r="AI2492" t="s">
        <v>6618</v>
      </c>
      <c r="AJ2492" t="s">
        <v>6618</v>
      </c>
      <c r="AK2492" t="s">
        <v>6618</v>
      </c>
      <c r="AL2492" t="s">
        <v>6618</v>
      </c>
      <c r="AM2492" t="s">
        <v>6618</v>
      </c>
      <c r="AN2492" t="s">
        <v>6618</v>
      </c>
      <c r="AO2492" t="s">
        <v>6618</v>
      </c>
      <c r="AP2492" s="3" t="str">
        <f t="shared" si="1560"/>
        <v>No</v>
      </c>
      <c r="AQ2492" s="3" t="str">
        <f t="shared" si="1561"/>
        <v>No</v>
      </c>
      <c r="AR2492" s="3" t="str">
        <f t="shared" si="1562"/>
        <v>No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 t="s">
        <v>6634</v>
      </c>
      <c r="AZ2492" t="s">
        <v>6638</v>
      </c>
      <c r="BA2492">
        <v>0</v>
      </c>
      <c r="BB2492" t="s">
        <v>6616</v>
      </c>
      <c r="BC2492" t="s">
        <v>6616</v>
      </c>
      <c r="BD2492" s="4" t="str">
        <f t="shared" si="1563"/>
        <v>No</v>
      </c>
      <c r="BE2492" t="s">
        <v>6640</v>
      </c>
      <c r="BF2492" s="3" t="str">
        <f t="shared" si="1564"/>
        <v>No</v>
      </c>
      <c r="BG2492" t="s">
        <v>6645</v>
      </c>
      <c r="BH2492" s="3" t="str">
        <f t="shared" si="1565"/>
        <v>320 9TH ST N</v>
      </c>
      <c r="BI2492" s="3" t="str">
        <f t="shared" si="1566"/>
        <v>Fernandina Beach</v>
      </c>
      <c r="BJ2492" s="3" t="str">
        <f t="shared" si="1567"/>
        <v>Florida</v>
      </c>
      <c r="BK2492" s="3">
        <f t="shared" si="1568"/>
        <v>32034</v>
      </c>
      <c r="BL2492" s="3" t="str">
        <f t="shared" si="1569"/>
        <v>320 9TH ST N FERNANDINA BEACH FL 32034</v>
      </c>
      <c r="BM2492" s="3" t="str">
        <f t="shared" si="1570"/>
        <v/>
      </c>
      <c r="BN2492" s="3" t="str">
        <f t="shared" si="1571"/>
        <v>Pass</v>
      </c>
      <c r="BO2492" s="3" t="str">
        <f t="shared" si="1572"/>
        <v>No</v>
      </c>
      <c r="BP2492" s="3" t="str">
        <f t="shared" si="1573"/>
        <v>FV&lt;$10K</v>
      </c>
      <c r="BQ2492" t="s">
        <v>6650</v>
      </c>
      <c r="BR2492" s="3" t="str">
        <f t="shared" si="1574"/>
        <v>No, &lt; $20K Lien</v>
      </c>
      <c r="BS2492" s="3" t="str">
        <f t="shared" si="1575"/>
        <v>No, Lien &lt; $20K</v>
      </c>
      <c r="BT2492" t="s">
        <v>6650</v>
      </c>
      <c r="BU2492" s="3" t="str">
        <f t="shared" si="1576"/>
        <v>No</v>
      </c>
      <c r="BV2492" s="3" t="str">
        <f t="shared" si="1577"/>
        <v>No</v>
      </c>
      <c r="BW2492" s="3">
        <f t="shared" si="1578"/>
        <v>0</v>
      </c>
      <c r="BX2492" s="3" t="str">
        <f t="shared" si="1579"/>
        <v>No</v>
      </c>
      <c r="BY2492" s="3">
        <f t="shared" si="1580"/>
        <v>29612</v>
      </c>
      <c r="BZ2492">
        <v>1</v>
      </c>
      <c r="CA2492" s="3">
        <f t="shared" si="1581"/>
        <v>29612</v>
      </c>
      <c r="CC2492" s="3">
        <f t="shared" si="1582"/>
        <v>0</v>
      </c>
      <c r="CD2492" s="3">
        <f t="shared" si="1583"/>
        <v>0</v>
      </c>
      <c r="CE2492" s="3" t="str">
        <f t="shared" si="1584"/>
        <v/>
      </c>
      <c r="CF2492" s="3" t="e">
        <f>HLOOKUP(CE2492,'Valuation Data'!$D$2:$K$5,4,FALSE)</f>
        <v>#N/A</v>
      </c>
      <c r="CG2492" s="3">
        <f t="shared" si="1585"/>
        <v>29612</v>
      </c>
      <c r="CH2492" s="3" t="str">
        <f t="shared" si="1586"/>
        <v>No</v>
      </c>
      <c r="CI2492" s="3" t="str">
        <f>VLOOKUP(R2492,'Use Codes &amp; County Type'!A:D,4,FALSE)</f>
        <v>S</v>
      </c>
      <c r="CJ2492" s="3" t="str">
        <f t="shared" si="1587"/>
        <v>No</v>
      </c>
      <c r="CK2492" s="3" t="str">
        <f t="shared" si="1588"/>
        <v>No</v>
      </c>
      <c r="CL2492" s="3">
        <f t="shared" si="1589"/>
        <v>0.35</v>
      </c>
      <c r="CM2492" s="3">
        <f t="shared" si="1590"/>
        <v>10364.199999999999</v>
      </c>
      <c r="CN2492" s="3">
        <f t="shared" si="1591"/>
        <v>2838.12</v>
      </c>
      <c r="CO2492" s="3">
        <f t="shared" si="1592"/>
        <v>7526.079999999999</v>
      </c>
      <c r="CP2492" s="3">
        <f t="shared" si="1593"/>
        <v>9.584357692827232E-2</v>
      </c>
      <c r="CR2492" s="3" t="str">
        <f t="shared" si="1594"/>
        <v>No</v>
      </c>
      <c r="CV2492" s="3" t="str">
        <f t="shared" si="1595"/>
        <v>FMV&lt;$30K</v>
      </c>
      <c r="CW2492" s="3">
        <f t="shared" si="1596"/>
        <v>2491</v>
      </c>
      <c r="CX2492" s="3">
        <f t="shared" si="1597"/>
        <v>709.53</v>
      </c>
      <c r="CY2492" s="3" t="str">
        <f t="shared" si="1598"/>
        <v>Ok</v>
      </c>
      <c r="CZ2492">
        <v>0</v>
      </c>
      <c r="DA2492">
        <v>0</v>
      </c>
    </row>
    <row r="2493" spans="1:105" x14ac:dyDescent="0.25">
      <c r="A2493">
        <v>2492</v>
      </c>
      <c r="B2493" t="s">
        <v>3</v>
      </c>
      <c r="C2493" t="s">
        <v>2601</v>
      </c>
      <c r="D2493">
        <v>160.37</v>
      </c>
      <c r="E2493">
        <v>2017</v>
      </c>
      <c r="F2493">
        <v>160.37</v>
      </c>
      <c r="G2493">
        <v>160.37</v>
      </c>
      <c r="H2493" s="3">
        <f t="shared" si="1558"/>
        <v>0</v>
      </c>
      <c r="J2493" t="s">
        <v>2736</v>
      </c>
      <c r="K2493" t="s">
        <v>2738</v>
      </c>
      <c r="L2493">
        <v>32034</v>
      </c>
      <c r="M2493" t="s">
        <v>4648</v>
      </c>
      <c r="N2493" t="s">
        <v>4761</v>
      </c>
      <c r="O2493">
        <v>-81.456748027682806</v>
      </c>
      <c r="P2493">
        <v>30.674923710771299</v>
      </c>
      <c r="Q2493" t="s">
        <v>6450</v>
      </c>
      <c r="R2493">
        <v>0</v>
      </c>
      <c r="S2493" t="s">
        <v>6538</v>
      </c>
      <c r="T2493">
        <v>8001</v>
      </c>
      <c r="U2493" t="s">
        <v>6581</v>
      </c>
      <c r="V2493">
        <v>2017</v>
      </c>
      <c r="W2493">
        <v>5500</v>
      </c>
      <c r="X2493">
        <v>2017</v>
      </c>
      <c r="Y2493">
        <v>6875</v>
      </c>
      <c r="Z2493">
        <v>118.7</v>
      </c>
      <c r="AA2493" s="3">
        <f t="shared" si="1559"/>
        <v>0.74016337220178341</v>
      </c>
      <c r="AH2493" t="s">
        <v>6616</v>
      </c>
      <c r="AI2493" t="s">
        <v>6618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 s="3" t="str">
        <f t="shared" si="1560"/>
        <v>No</v>
      </c>
      <c r="AQ2493" s="3" t="str">
        <f t="shared" si="1561"/>
        <v>No</v>
      </c>
      <c r="AR2493" s="3" t="str">
        <f t="shared" si="1562"/>
        <v>No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 t="s">
        <v>6634</v>
      </c>
      <c r="AZ2493" t="s">
        <v>6638</v>
      </c>
      <c r="BA2493">
        <v>0</v>
      </c>
      <c r="BB2493" t="s">
        <v>6616</v>
      </c>
      <c r="BC2493" t="s">
        <v>6616</v>
      </c>
      <c r="BD2493" s="4" t="str">
        <f t="shared" si="1563"/>
        <v>No</v>
      </c>
      <c r="BE2493" t="s">
        <v>6640</v>
      </c>
      <c r="BF2493" s="3" t="str">
        <f t="shared" si="1564"/>
        <v>No</v>
      </c>
      <c r="BG2493" t="s">
        <v>6645</v>
      </c>
      <c r="BH2493" s="3" t="str">
        <f t="shared" si="1565"/>
        <v>N 10TH ST</v>
      </c>
      <c r="BI2493" s="3" t="str">
        <f t="shared" si="1566"/>
        <v>Fernandina Beach</v>
      </c>
      <c r="BJ2493" s="3" t="str">
        <f t="shared" si="1567"/>
        <v>Florida</v>
      </c>
      <c r="BK2493" s="3">
        <f t="shared" si="1568"/>
        <v>32034</v>
      </c>
      <c r="BL2493" s="3" t="str">
        <f t="shared" si="1569"/>
        <v>N 10TH ST FERNANDINA BEACH FL 32034</v>
      </c>
      <c r="BM2493" s="3" t="str">
        <f t="shared" si="1570"/>
        <v/>
      </c>
      <c r="BN2493" s="3" t="str">
        <f t="shared" si="1571"/>
        <v>Pass</v>
      </c>
      <c r="BO2493" s="3" t="str">
        <f t="shared" si="1572"/>
        <v>No</v>
      </c>
      <c r="BP2493" s="3" t="str">
        <f t="shared" si="1573"/>
        <v>FV&lt;$10K</v>
      </c>
      <c r="BQ2493" t="s">
        <v>6650</v>
      </c>
      <c r="BR2493" s="3" t="str">
        <f t="shared" si="1574"/>
        <v>No, &lt; $20K Lien</v>
      </c>
      <c r="BS2493" s="3" t="str">
        <f t="shared" si="1575"/>
        <v>No, Lien &lt; $20K</v>
      </c>
      <c r="BT2493" t="s">
        <v>6650</v>
      </c>
      <c r="BU2493" s="3" t="str">
        <f t="shared" si="1576"/>
        <v>No</v>
      </c>
      <c r="BV2493" s="3" t="str">
        <f t="shared" si="1577"/>
        <v>No</v>
      </c>
      <c r="BW2493" s="3">
        <f t="shared" si="1578"/>
        <v>0</v>
      </c>
      <c r="BX2493" s="3" t="str">
        <f t="shared" si="1579"/>
        <v>No</v>
      </c>
      <c r="BY2493" s="3">
        <f t="shared" si="1580"/>
        <v>5500</v>
      </c>
      <c r="BZ2493">
        <v>1</v>
      </c>
      <c r="CA2493" s="3">
        <f t="shared" si="1581"/>
        <v>5500</v>
      </c>
      <c r="CC2493" s="3">
        <f t="shared" si="1582"/>
        <v>0</v>
      </c>
      <c r="CD2493" s="3">
        <f t="shared" si="1583"/>
        <v>0</v>
      </c>
      <c r="CE2493" s="3" t="str">
        <f t="shared" si="1584"/>
        <v/>
      </c>
      <c r="CF2493" s="3" t="e">
        <f>HLOOKUP(CE2493,'Valuation Data'!$D$2:$K$5,4,FALSE)</f>
        <v>#N/A</v>
      </c>
      <c r="CG2493" s="3">
        <f t="shared" si="1585"/>
        <v>5500</v>
      </c>
      <c r="CH2493" s="3" t="str">
        <f t="shared" si="1586"/>
        <v>No</v>
      </c>
      <c r="CI2493" s="3" t="str">
        <f>VLOOKUP(R2493,'Use Codes &amp; County Type'!A:D,4,FALSE)</f>
        <v>V</v>
      </c>
      <c r="CJ2493" s="3" t="str">
        <f t="shared" si="1587"/>
        <v>Yes</v>
      </c>
      <c r="CK2493" s="3" t="str">
        <f t="shared" si="1588"/>
        <v>No</v>
      </c>
      <c r="CL2493" s="3">
        <f t="shared" si="1589"/>
        <v>0</v>
      </c>
      <c r="CM2493" s="3">
        <f t="shared" si="1590"/>
        <v>0</v>
      </c>
      <c r="CN2493" s="3">
        <f t="shared" si="1591"/>
        <v>641.48</v>
      </c>
      <c r="CO2493" s="3">
        <f t="shared" si="1592"/>
        <v>-641.48</v>
      </c>
      <c r="CP2493" s="3">
        <f t="shared" si="1593"/>
        <v>0.11663272727272728</v>
      </c>
      <c r="CR2493" s="3" t="str">
        <f t="shared" si="1594"/>
        <v>No</v>
      </c>
      <c r="CV2493" s="3" t="str">
        <f t="shared" si="1595"/>
        <v>FMV&lt;$30K</v>
      </c>
      <c r="CW2493" s="3">
        <f t="shared" si="1596"/>
        <v>2492</v>
      </c>
      <c r="CX2493" s="3">
        <f t="shared" si="1597"/>
        <v>160.37</v>
      </c>
      <c r="CY2493" s="3" t="str">
        <f t="shared" si="1598"/>
        <v>Ok</v>
      </c>
      <c r="CZ2493">
        <v>0</v>
      </c>
      <c r="DA2493">
        <v>0</v>
      </c>
    </row>
    <row r="2494" spans="1:105" x14ac:dyDescent="0.25">
      <c r="A2494">
        <v>2493</v>
      </c>
      <c r="B2494" t="s">
        <v>3</v>
      </c>
      <c r="C2494" t="s">
        <v>2602</v>
      </c>
      <c r="D2494">
        <v>756.76</v>
      </c>
      <c r="E2494">
        <v>2017</v>
      </c>
      <c r="F2494">
        <v>756.76</v>
      </c>
      <c r="G2494">
        <v>756.76</v>
      </c>
      <c r="H2494" s="3">
        <f t="shared" si="1558"/>
        <v>0</v>
      </c>
      <c r="J2494" t="s">
        <v>2736</v>
      </c>
      <c r="K2494" t="s">
        <v>2738</v>
      </c>
      <c r="L2494">
        <v>32034</v>
      </c>
      <c r="M2494" t="s">
        <v>4648</v>
      </c>
      <c r="N2494" t="s">
        <v>4761</v>
      </c>
      <c r="O2494">
        <v>-81.457136754068003</v>
      </c>
      <c r="P2494">
        <v>30.673816186162501</v>
      </c>
      <c r="Q2494" t="s">
        <v>6221</v>
      </c>
      <c r="R2494">
        <v>0</v>
      </c>
      <c r="S2494" t="s">
        <v>6538</v>
      </c>
      <c r="T2494">
        <v>8001</v>
      </c>
      <c r="U2494" t="s">
        <v>6581</v>
      </c>
      <c r="V2494">
        <v>2017</v>
      </c>
      <c r="W2494">
        <v>31075</v>
      </c>
      <c r="X2494">
        <v>2017</v>
      </c>
      <c r="Y2494">
        <v>38775</v>
      </c>
      <c r="Z2494">
        <v>670.15</v>
      </c>
      <c r="AA2494" s="3">
        <f t="shared" si="1559"/>
        <v>0.88555156192187745</v>
      </c>
      <c r="AB2494" t="s">
        <v>6616</v>
      </c>
      <c r="AI2494" t="s">
        <v>6618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 s="3" t="str">
        <f t="shared" si="1560"/>
        <v>No</v>
      </c>
      <c r="AQ2494" s="3" t="str">
        <f t="shared" si="1561"/>
        <v>No</v>
      </c>
      <c r="AR2494" s="3" t="str">
        <f t="shared" si="1562"/>
        <v>No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 t="s">
        <v>6634</v>
      </c>
      <c r="AZ2494">
        <v>0</v>
      </c>
      <c r="BA2494">
        <v>1</v>
      </c>
      <c r="BB2494" t="s">
        <v>6616</v>
      </c>
      <c r="BC2494" t="s">
        <v>6616</v>
      </c>
      <c r="BD2494" s="4" t="str">
        <f t="shared" si="1563"/>
        <v>No</v>
      </c>
      <c r="BE2494" t="s">
        <v>6640</v>
      </c>
      <c r="BF2494" s="3" t="str">
        <f t="shared" si="1564"/>
        <v>No</v>
      </c>
      <c r="BG2494" t="s">
        <v>6645</v>
      </c>
      <c r="BH2494" s="3" t="str">
        <f t="shared" si="1565"/>
        <v>N 10TH ST</v>
      </c>
      <c r="BI2494" s="3" t="str">
        <f t="shared" si="1566"/>
        <v>Fernandina Beach</v>
      </c>
      <c r="BJ2494" s="3" t="str">
        <f t="shared" si="1567"/>
        <v>Florida</v>
      </c>
      <c r="BK2494" s="3">
        <f t="shared" si="1568"/>
        <v>32034</v>
      </c>
      <c r="BL2494" s="3" t="str">
        <f t="shared" si="1569"/>
        <v>N 10TH ST FERNANDINA BEACH FL 32034</v>
      </c>
      <c r="BM2494" s="3" t="str">
        <f t="shared" si="1570"/>
        <v/>
      </c>
      <c r="BN2494" s="3" t="str">
        <f t="shared" si="1571"/>
        <v>Pass</v>
      </c>
      <c r="BO2494" s="3" t="str">
        <f t="shared" si="1572"/>
        <v>No</v>
      </c>
      <c r="BP2494" s="3" t="str">
        <f t="shared" si="1573"/>
        <v>FV&lt;$10K</v>
      </c>
      <c r="BQ2494" t="s">
        <v>6650</v>
      </c>
      <c r="BR2494" s="3" t="str">
        <f t="shared" si="1574"/>
        <v>No, &lt; $20K Lien</v>
      </c>
      <c r="BS2494" s="3" t="str">
        <f t="shared" si="1575"/>
        <v>No, Lien &lt; $20K</v>
      </c>
      <c r="BT2494" t="s">
        <v>6650</v>
      </c>
      <c r="BU2494" s="3" t="str">
        <f t="shared" si="1576"/>
        <v>No</v>
      </c>
      <c r="BV2494" s="3" t="str">
        <f t="shared" si="1577"/>
        <v>No</v>
      </c>
      <c r="BW2494" s="3">
        <f t="shared" si="1578"/>
        <v>1</v>
      </c>
      <c r="BX2494" s="3" t="str">
        <f t="shared" si="1579"/>
        <v>No</v>
      </c>
      <c r="BY2494" s="3">
        <f t="shared" si="1580"/>
        <v>31075</v>
      </c>
      <c r="BZ2494">
        <v>1</v>
      </c>
      <c r="CA2494" s="3">
        <f t="shared" si="1581"/>
        <v>31075</v>
      </c>
      <c r="CC2494" s="3">
        <f t="shared" si="1582"/>
        <v>0</v>
      </c>
      <c r="CD2494" s="3">
        <f t="shared" si="1583"/>
        <v>0</v>
      </c>
      <c r="CE2494" s="3" t="str">
        <f t="shared" si="1584"/>
        <v/>
      </c>
      <c r="CF2494" s="3" t="e">
        <f>HLOOKUP(CE2494,'Valuation Data'!$D$2:$K$5,4,FALSE)</f>
        <v>#N/A</v>
      </c>
      <c r="CG2494" s="3">
        <f t="shared" si="1585"/>
        <v>31075</v>
      </c>
      <c r="CH2494" s="3" t="str">
        <f t="shared" si="1586"/>
        <v>No</v>
      </c>
      <c r="CI2494" s="3" t="str">
        <f>VLOOKUP(R2494,'Use Codes &amp; County Type'!A:D,4,FALSE)</f>
        <v>V</v>
      </c>
      <c r="CJ2494" s="3" t="str">
        <f t="shared" si="1587"/>
        <v>Yes</v>
      </c>
      <c r="CK2494" s="3" t="str">
        <f t="shared" si="1588"/>
        <v>No</v>
      </c>
      <c r="CL2494" s="3">
        <f t="shared" si="1589"/>
        <v>0</v>
      </c>
      <c r="CM2494" s="3">
        <f t="shared" si="1590"/>
        <v>0</v>
      </c>
      <c r="CN2494" s="3">
        <f t="shared" si="1591"/>
        <v>3783.8</v>
      </c>
      <c r="CO2494" s="3">
        <f t="shared" si="1592"/>
        <v>-3783.8</v>
      </c>
      <c r="CP2494" s="3">
        <f t="shared" si="1593"/>
        <v>0.12176347546259052</v>
      </c>
      <c r="CR2494" s="3" t="str">
        <f t="shared" si="1594"/>
        <v>No</v>
      </c>
      <c r="CV2494" s="3" t="str">
        <f t="shared" si="1595"/>
        <v>Vacant, No Sales Data</v>
      </c>
      <c r="CW2494" s="3">
        <f t="shared" si="1596"/>
        <v>2493</v>
      </c>
      <c r="CX2494" s="3">
        <f t="shared" si="1597"/>
        <v>756.76</v>
      </c>
      <c r="CY2494" s="3" t="str">
        <f t="shared" si="1598"/>
        <v>Ok</v>
      </c>
      <c r="CZ2494">
        <v>0</v>
      </c>
      <c r="DA2494">
        <v>0</v>
      </c>
    </row>
    <row r="2495" spans="1:105" x14ac:dyDescent="0.25">
      <c r="A2495">
        <v>2494</v>
      </c>
      <c r="B2495" t="s">
        <v>3</v>
      </c>
      <c r="C2495" t="s">
        <v>2603</v>
      </c>
      <c r="D2495">
        <v>229.84</v>
      </c>
      <c r="E2495">
        <v>2017</v>
      </c>
      <c r="F2495" t="e">
        <f>NA()</f>
        <v>#N/A</v>
      </c>
      <c r="G2495" t="e">
        <f>NA()</f>
        <v>#N/A</v>
      </c>
      <c r="H2495" s="3" t="e">
        <f t="shared" si="1558"/>
        <v>#N/A</v>
      </c>
      <c r="I2495" t="e">
        <f>NA()</f>
        <v>#N/A</v>
      </c>
      <c r="J2495" t="e">
        <f>NA()</f>
        <v>#N/A</v>
      </c>
      <c r="K2495" t="e">
        <f>NA()</f>
        <v>#N/A</v>
      </c>
      <c r="L2495" t="e">
        <f>NA()</f>
        <v>#N/A</v>
      </c>
      <c r="M2495" t="e">
        <f>NA()</f>
        <v>#N/A</v>
      </c>
      <c r="N2495" t="e">
        <f>NA()</f>
        <v>#N/A</v>
      </c>
      <c r="O2495" t="e">
        <f>NA()</f>
        <v>#N/A</v>
      </c>
      <c r="P2495" t="e">
        <f>NA()</f>
        <v>#N/A</v>
      </c>
      <c r="Q2495" t="e">
        <f>NA()</f>
        <v>#N/A</v>
      </c>
      <c r="R2495">
        <v>1</v>
      </c>
      <c r="S2495" t="s">
        <v>6539</v>
      </c>
      <c r="T2495" t="e">
        <f>NA()</f>
        <v>#N/A</v>
      </c>
      <c r="U2495" t="e">
        <f>NA()</f>
        <v>#N/A</v>
      </c>
      <c r="V2495">
        <v>2017</v>
      </c>
      <c r="W2495">
        <v>34179</v>
      </c>
      <c r="X2495" t="e">
        <f>NA()</f>
        <v>#N/A</v>
      </c>
      <c r="Y2495" t="e">
        <f>NA()</f>
        <v>#N/A</v>
      </c>
      <c r="Z2495" t="e">
        <f>NA()</f>
        <v>#N/A</v>
      </c>
      <c r="AA2495" s="3">
        <f t="shared" si="1559"/>
        <v>0</v>
      </c>
      <c r="AI2495" t="e">
        <f>NA()</f>
        <v>#N/A</v>
      </c>
      <c r="AJ2495" t="e">
        <f>NA()</f>
        <v>#N/A</v>
      </c>
      <c r="AK2495" t="e">
        <f>NA()</f>
        <v>#N/A</v>
      </c>
      <c r="AL2495" t="e">
        <f>NA()</f>
        <v>#N/A</v>
      </c>
      <c r="AM2495" t="e">
        <f>NA()</f>
        <v>#N/A</v>
      </c>
      <c r="AN2495" t="e">
        <f>NA()</f>
        <v>#N/A</v>
      </c>
      <c r="AO2495" t="e">
        <f>NA()</f>
        <v>#N/A</v>
      </c>
      <c r="AP2495" s="3" t="str">
        <f t="shared" si="1560"/>
        <v>No</v>
      </c>
      <c r="AQ2495" s="3" t="str">
        <f t="shared" si="1561"/>
        <v>No</v>
      </c>
      <c r="AR2495" s="3" t="str">
        <f t="shared" si="1562"/>
        <v>No</v>
      </c>
      <c r="AS2495" t="e">
        <f>NA()</f>
        <v>#N/A</v>
      </c>
      <c r="AT2495" t="e">
        <f>NA()</f>
        <v>#N/A</v>
      </c>
      <c r="AU2495" t="e">
        <f>NA()</f>
        <v>#N/A</v>
      </c>
      <c r="AV2495" t="e">
        <f>NA()</f>
        <v>#N/A</v>
      </c>
      <c r="AW2495" t="e">
        <f>NA()</f>
        <v>#N/A</v>
      </c>
      <c r="AX2495" t="e">
        <f>NA()</f>
        <v>#N/A</v>
      </c>
      <c r="AY2495" t="e">
        <f>NA()</f>
        <v>#N/A</v>
      </c>
      <c r="AZ2495" t="e">
        <f>NA()</f>
        <v>#N/A</v>
      </c>
      <c r="BA2495">
        <v>0</v>
      </c>
      <c r="BB2495" t="s">
        <v>6617</v>
      </c>
      <c r="BC2495" t="e">
        <f>NA()</f>
        <v>#N/A</v>
      </c>
      <c r="BD2495" s="4" t="str">
        <f t="shared" si="1563"/>
        <v>No</v>
      </c>
      <c r="BE2495" t="e">
        <f>NA()</f>
        <v>#N/A</v>
      </c>
      <c r="BF2495" s="3" t="str">
        <f t="shared" si="1564"/>
        <v>No</v>
      </c>
      <c r="BG2495" t="e">
        <f>NA()</f>
        <v>#N/A</v>
      </c>
      <c r="BH2495" s="3" t="e">
        <f t="shared" si="1565"/>
        <v>#N/A</v>
      </c>
      <c r="BI2495" s="3" t="e">
        <f t="shared" si="1566"/>
        <v>#N/A</v>
      </c>
      <c r="BJ2495" s="3" t="e">
        <f t="shared" si="1567"/>
        <v>#N/A</v>
      </c>
      <c r="BK2495" s="3" t="e">
        <f t="shared" si="1568"/>
        <v>#N/A</v>
      </c>
      <c r="BL2495" s="3" t="e">
        <f t="shared" si="1569"/>
        <v>#N/A</v>
      </c>
      <c r="BM2495" s="3" t="e">
        <f t="shared" si="1570"/>
        <v>#N/A</v>
      </c>
      <c r="BN2495" s="3" t="str">
        <f t="shared" si="1571"/>
        <v>Pass</v>
      </c>
      <c r="BO2495" s="3" t="e">
        <f t="shared" si="1572"/>
        <v>#N/A</v>
      </c>
      <c r="BP2495" s="3" t="str">
        <f t="shared" si="1573"/>
        <v>FV&lt;$10K</v>
      </c>
      <c r="BQ2495" t="s">
        <v>6650</v>
      </c>
      <c r="BR2495" s="3" t="str">
        <f t="shared" si="1574"/>
        <v>No, &lt; $20K Lien</v>
      </c>
      <c r="BS2495" s="3" t="str">
        <f t="shared" si="1575"/>
        <v>No, Lien &lt; $20K</v>
      </c>
      <c r="BT2495" t="s">
        <v>6650</v>
      </c>
      <c r="BU2495" s="3" t="str">
        <f t="shared" si="1576"/>
        <v>No</v>
      </c>
      <c r="BV2495" s="3" t="str">
        <f t="shared" si="1577"/>
        <v>No</v>
      </c>
      <c r="BW2495" s="3">
        <f t="shared" si="1578"/>
        <v>0</v>
      </c>
      <c r="BX2495" s="3" t="str">
        <f t="shared" si="1579"/>
        <v>No</v>
      </c>
      <c r="BY2495" s="3">
        <f t="shared" si="1580"/>
        <v>34179</v>
      </c>
      <c r="BZ2495">
        <v>1</v>
      </c>
      <c r="CA2495" s="3">
        <f t="shared" si="1581"/>
        <v>34179</v>
      </c>
      <c r="CC2495" s="3" t="e">
        <f t="shared" si="1582"/>
        <v>#N/A</v>
      </c>
      <c r="CD2495" s="3" t="e">
        <f t="shared" si="1583"/>
        <v>#N/A</v>
      </c>
      <c r="CE2495" s="3" t="str">
        <f t="shared" si="1584"/>
        <v/>
      </c>
      <c r="CF2495" s="3" t="e">
        <f>HLOOKUP(CE2495,'Valuation Data'!$D$2:$K$5,4,FALSE)</f>
        <v>#N/A</v>
      </c>
      <c r="CG2495" s="3">
        <f t="shared" si="1585"/>
        <v>34179</v>
      </c>
      <c r="CH2495" s="3" t="str">
        <f t="shared" si="1586"/>
        <v>No</v>
      </c>
      <c r="CI2495" s="3" t="str">
        <f>VLOOKUP(R2495,'Use Codes &amp; County Type'!A:D,4,FALSE)</f>
        <v>S</v>
      </c>
      <c r="CJ2495" s="3" t="str">
        <f t="shared" si="1587"/>
        <v>No</v>
      </c>
      <c r="CK2495" s="3" t="str">
        <f t="shared" si="1588"/>
        <v>Yes</v>
      </c>
      <c r="CL2495" s="3">
        <f t="shared" si="1589"/>
        <v>0.67</v>
      </c>
      <c r="CM2495" s="3">
        <f t="shared" si="1590"/>
        <v>22899.93</v>
      </c>
      <c r="CN2495" s="3" t="e">
        <f t="shared" si="1591"/>
        <v>#N/A</v>
      </c>
      <c r="CO2495" s="3" t="e">
        <f t="shared" si="1592"/>
        <v>#N/A</v>
      </c>
      <c r="CP2495" s="3" t="e">
        <f t="shared" si="1593"/>
        <v>#N/A</v>
      </c>
      <c r="CR2495" s="3" t="e">
        <f t="shared" si="1594"/>
        <v>#N/A</v>
      </c>
      <c r="CV2495" s="3" t="e">
        <f t="shared" si="1595"/>
        <v>#N/A</v>
      </c>
      <c r="CW2495" s="3">
        <f t="shared" si="1596"/>
        <v>2494</v>
      </c>
      <c r="CX2495" s="3">
        <f t="shared" si="1597"/>
        <v>229.84</v>
      </c>
      <c r="CY2495" s="3" t="e">
        <f t="shared" si="1598"/>
        <v>#N/A</v>
      </c>
      <c r="CZ2495" t="e">
        <f>NA()</f>
        <v>#N/A</v>
      </c>
      <c r="DA2495" t="e">
        <f>NA()</f>
        <v>#N/A</v>
      </c>
    </row>
    <row r="2496" spans="1:105" x14ac:dyDescent="0.25">
      <c r="A2496">
        <v>2495</v>
      </c>
      <c r="B2496" t="s">
        <v>3</v>
      </c>
      <c r="C2496" t="s">
        <v>2604</v>
      </c>
      <c r="D2496">
        <v>1107.1600000000001</v>
      </c>
      <c r="E2496">
        <v>2017</v>
      </c>
      <c r="F2496">
        <v>1107.1600000000001</v>
      </c>
      <c r="G2496">
        <v>1107.1600000000001</v>
      </c>
      <c r="H2496" s="3">
        <f t="shared" si="1558"/>
        <v>0</v>
      </c>
      <c r="I2496">
        <v>222</v>
      </c>
      <c r="J2496" t="s">
        <v>2736</v>
      </c>
      <c r="K2496" t="s">
        <v>2738</v>
      </c>
      <c r="L2496">
        <v>32034</v>
      </c>
      <c r="M2496" t="s">
        <v>4662</v>
      </c>
      <c r="N2496" t="s">
        <v>4761</v>
      </c>
      <c r="O2496">
        <v>-81.4564157937142</v>
      </c>
      <c r="P2496">
        <v>30.673823855126901</v>
      </c>
      <c r="Q2496" t="s">
        <v>6451</v>
      </c>
      <c r="R2496">
        <v>1</v>
      </c>
      <c r="S2496" t="s">
        <v>6539</v>
      </c>
      <c r="T2496">
        <v>1001</v>
      </c>
      <c r="U2496" t="s">
        <v>6582</v>
      </c>
      <c r="V2496">
        <v>2017</v>
      </c>
      <c r="W2496">
        <v>92104</v>
      </c>
      <c r="X2496">
        <v>2017</v>
      </c>
      <c r="Y2496">
        <v>152759</v>
      </c>
      <c r="Z2496">
        <v>994.14</v>
      </c>
      <c r="AA2496" s="3">
        <f t="shared" si="1559"/>
        <v>0.89791899996387148</v>
      </c>
      <c r="AB2496" t="s">
        <v>6616</v>
      </c>
      <c r="AD2496" t="s">
        <v>6616</v>
      </c>
      <c r="AH2496" t="s">
        <v>6616</v>
      </c>
      <c r="AI2496" t="s">
        <v>6618</v>
      </c>
      <c r="AJ2496" t="s">
        <v>6618</v>
      </c>
      <c r="AK2496" t="s">
        <v>6618</v>
      </c>
      <c r="AL2496" t="s">
        <v>6618</v>
      </c>
      <c r="AM2496" t="s">
        <v>6618</v>
      </c>
      <c r="AN2496">
        <v>0</v>
      </c>
      <c r="AO2496">
        <v>0</v>
      </c>
      <c r="AP2496" s="3" t="str">
        <f t="shared" si="1560"/>
        <v>No</v>
      </c>
      <c r="AQ2496" s="3" t="str">
        <f t="shared" si="1561"/>
        <v>No</v>
      </c>
      <c r="AR2496" s="3" t="str">
        <f t="shared" si="1562"/>
        <v>No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 t="s">
        <v>6634</v>
      </c>
      <c r="AZ2496" t="s">
        <v>6638</v>
      </c>
      <c r="BA2496">
        <v>1</v>
      </c>
      <c r="BB2496" t="s">
        <v>6617</v>
      </c>
      <c r="BC2496" t="s">
        <v>6616</v>
      </c>
      <c r="BD2496" s="4" t="str">
        <f t="shared" si="1563"/>
        <v>No</v>
      </c>
      <c r="BE2496" t="s">
        <v>6640</v>
      </c>
      <c r="BF2496" s="3" t="str">
        <f t="shared" si="1564"/>
        <v>No</v>
      </c>
      <c r="BG2496" t="s">
        <v>6645</v>
      </c>
      <c r="BH2496" s="3" t="str">
        <f t="shared" si="1565"/>
        <v>222 10TH ST N</v>
      </c>
      <c r="BI2496" s="3" t="str">
        <f t="shared" si="1566"/>
        <v>Fernandina Beach</v>
      </c>
      <c r="BJ2496" s="3" t="str">
        <f t="shared" si="1567"/>
        <v>Florida</v>
      </c>
      <c r="BK2496" s="3">
        <f t="shared" si="1568"/>
        <v>32034</v>
      </c>
      <c r="BL2496" s="3" t="str">
        <f t="shared" si="1569"/>
        <v>222 10TH ST N FERNANDINA BEACH FL 32034</v>
      </c>
      <c r="BM2496" s="3" t="str">
        <f t="shared" si="1570"/>
        <v/>
      </c>
      <c r="BN2496" s="3" t="str">
        <f t="shared" si="1571"/>
        <v>Pass</v>
      </c>
      <c r="BO2496" s="3" t="str">
        <f t="shared" si="1572"/>
        <v>No</v>
      </c>
      <c r="BP2496" s="3" t="str">
        <f t="shared" si="1573"/>
        <v>FV&lt;$10K</v>
      </c>
      <c r="BQ2496" t="s">
        <v>6650</v>
      </c>
      <c r="BR2496" s="3" t="str">
        <f t="shared" si="1574"/>
        <v>No, &lt; $20K Lien</v>
      </c>
      <c r="BS2496" s="3" t="str">
        <f t="shared" si="1575"/>
        <v>No, Lien &lt; $20K</v>
      </c>
      <c r="BT2496" t="s">
        <v>6650</v>
      </c>
      <c r="BU2496" s="3" t="str">
        <f t="shared" si="1576"/>
        <v>No</v>
      </c>
      <c r="BV2496" s="3" t="str">
        <f t="shared" si="1577"/>
        <v>No</v>
      </c>
      <c r="BW2496" s="3">
        <f t="shared" si="1578"/>
        <v>1</v>
      </c>
      <c r="BX2496" s="3" t="str">
        <f t="shared" si="1579"/>
        <v>No</v>
      </c>
      <c r="BY2496" s="3">
        <f t="shared" si="1580"/>
        <v>92104</v>
      </c>
      <c r="BZ2496">
        <v>1</v>
      </c>
      <c r="CA2496" s="3">
        <f t="shared" si="1581"/>
        <v>92104</v>
      </c>
      <c r="CC2496" s="3">
        <f t="shared" si="1582"/>
        <v>0</v>
      </c>
      <c r="CD2496" s="3">
        <f t="shared" si="1583"/>
        <v>0</v>
      </c>
      <c r="CE2496" s="3" t="str">
        <f t="shared" si="1584"/>
        <v/>
      </c>
      <c r="CF2496" s="3" t="e">
        <f>HLOOKUP(CE2496,'Valuation Data'!$D$2:$K$5,4,FALSE)</f>
        <v>#N/A</v>
      </c>
      <c r="CG2496" s="3">
        <f t="shared" si="1585"/>
        <v>92104</v>
      </c>
      <c r="CH2496" s="3" t="str">
        <f t="shared" si="1586"/>
        <v>No</v>
      </c>
      <c r="CI2496" s="3" t="str">
        <f>VLOOKUP(R2496,'Use Codes &amp; County Type'!A:D,4,FALSE)</f>
        <v>S</v>
      </c>
      <c r="CJ2496" s="3" t="str">
        <f t="shared" si="1587"/>
        <v>No</v>
      </c>
      <c r="CK2496" s="3" t="str">
        <f t="shared" si="1588"/>
        <v>Yes</v>
      </c>
      <c r="CL2496" s="3">
        <f t="shared" si="1589"/>
        <v>0.67</v>
      </c>
      <c r="CM2496" s="3">
        <f t="shared" si="1590"/>
        <v>61709.68</v>
      </c>
      <c r="CN2496" s="3">
        <f t="shared" si="1591"/>
        <v>5535.8</v>
      </c>
      <c r="CO2496" s="3">
        <f t="shared" si="1592"/>
        <v>56173.88</v>
      </c>
      <c r="CP2496" s="3">
        <f t="shared" si="1593"/>
        <v>6.0103795709198299E-2</v>
      </c>
      <c r="CR2496" s="3" t="str">
        <f t="shared" si="1594"/>
        <v>No</v>
      </c>
      <c r="CV2496" s="3" t="str">
        <f t="shared" si="1595"/>
        <v>*Bid</v>
      </c>
      <c r="CW2496" s="3">
        <f t="shared" si="1596"/>
        <v>2495</v>
      </c>
      <c r="CX2496" s="3">
        <f t="shared" si="1597"/>
        <v>1107.1600000000001</v>
      </c>
      <c r="CY2496" s="3" t="str">
        <f t="shared" si="1598"/>
        <v>Ok</v>
      </c>
      <c r="CZ2496">
        <v>0</v>
      </c>
      <c r="DA2496">
        <v>0</v>
      </c>
    </row>
    <row r="2497" spans="1:105" x14ac:dyDescent="0.25">
      <c r="A2497">
        <v>2496</v>
      </c>
      <c r="B2497" t="s">
        <v>3</v>
      </c>
      <c r="C2497" t="s">
        <v>2605</v>
      </c>
      <c r="D2497">
        <v>134.69</v>
      </c>
      <c r="E2497">
        <v>2017</v>
      </c>
      <c r="F2497">
        <v>134.69</v>
      </c>
      <c r="G2497">
        <v>134.69</v>
      </c>
      <c r="H2497" s="3">
        <f t="shared" si="1558"/>
        <v>0</v>
      </c>
      <c r="J2497" t="s">
        <v>2736</v>
      </c>
      <c r="K2497" t="s">
        <v>2738</v>
      </c>
      <c r="L2497">
        <v>32034</v>
      </c>
      <c r="M2497" t="s">
        <v>4663</v>
      </c>
      <c r="N2497" t="s">
        <v>4761</v>
      </c>
      <c r="O2497">
        <v>-81.455874717282299</v>
      </c>
      <c r="P2497">
        <v>30.675305107777099</v>
      </c>
      <c r="Q2497" t="s">
        <v>6452</v>
      </c>
      <c r="R2497">
        <v>0</v>
      </c>
      <c r="S2497" t="s">
        <v>6538</v>
      </c>
      <c r="T2497">
        <v>8001</v>
      </c>
      <c r="U2497" t="s">
        <v>6581</v>
      </c>
      <c r="V2497">
        <v>2017</v>
      </c>
      <c r="W2497">
        <v>4400</v>
      </c>
      <c r="X2497">
        <v>2017</v>
      </c>
      <c r="Y2497">
        <v>5500</v>
      </c>
      <c r="Z2497">
        <v>94.95</v>
      </c>
      <c r="AA2497" s="3">
        <f t="shared" si="1559"/>
        <v>0.7049521122577771</v>
      </c>
      <c r="AB2497" t="s">
        <v>6616</v>
      </c>
      <c r="AC2497" t="s">
        <v>6616</v>
      </c>
      <c r="AD2497" t="s">
        <v>6616</v>
      </c>
      <c r="AE2497" t="s">
        <v>6616</v>
      </c>
      <c r="AF2497" t="s">
        <v>6616</v>
      </c>
      <c r="AG2497" t="s">
        <v>6616</v>
      </c>
      <c r="AI2497" t="s">
        <v>6618</v>
      </c>
      <c r="AJ2497" t="s">
        <v>6618</v>
      </c>
      <c r="AK2497" t="s">
        <v>6618</v>
      </c>
      <c r="AL2497" t="s">
        <v>6618</v>
      </c>
      <c r="AM2497" t="s">
        <v>6618</v>
      </c>
      <c r="AN2497" t="s">
        <v>6618</v>
      </c>
      <c r="AO2497">
        <v>0</v>
      </c>
      <c r="AP2497" s="3" t="str">
        <f t="shared" si="1560"/>
        <v>No</v>
      </c>
      <c r="AQ2497" s="3" t="str">
        <f t="shared" si="1561"/>
        <v>No</v>
      </c>
      <c r="AR2497" s="3" t="str">
        <f t="shared" si="1562"/>
        <v>No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 t="s">
        <v>6634</v>
      </c>
      <c r="AZ2497" t="s">
        <v>6637</v>
      </c>
      <c r="BA2497">
        <v>1</v>
      </c>
      <c r="BB2497" t="s">
        <v>6616</v>
      </c>
      <c r="BC2497" t="s">
        <v>6616</v>
      </c>
      <c r="BD2497" s="4" t="str">
        <f t="shared" si="1563"/>
        <v>No</v>
      </c>
      <c r="BE2497" t="s">
        <v>6640</v>
      </c>
      <c r="BF2497" s="3" t="str">
        <f t="shared" si="1564"/>
        <v>No</v>
      </c>
      <c r="BG2497" t="s">
        <v>6645</v>
      </c>
      <c r="BH2497" s="3" t="str">
        <f t="shared" si="1565"/>
        <v>N 11TH ST</v>
      </c>
      <c r="BI2497" s="3" t="str">
        <f t="shared" si="1566"/>
        <v>Fernandina Beach</v>
      </c>
      <c r="BJ2497" s="3" t="str">
        <f t="shared" si="1567"/>
        <v>Florida</v>
      </c>
      <c r="BK2497" s="3">
        <f t="shared" si="1568"/>
        <v>32034</v>
      </c>
      <c r="BL2497" s="3" t="str">
        <f t="shared" si="1569"/>
        <v>N 11TH ST FERNANDINA BEACH FL 32034</v>
      </c>
      <c r="BM2497" s="3" t="str">
        <f t="shared" si="1570"/>
        <v/>
      </c>
      <c r="BN2497" s="3" t="str">
        <f t="shared" si="1571"/>
        <v>Lien&lt;$150</v>
      </c>
      <c r="BO2497" s="3" t="str">
        <f t="shared" si="1572"/>
        <v>No</v>
      </c>
      <c r="BP2497" s="3" t="str">
        <f t="shared" si="1573"/>
        <v>FV&lt;$10K</v>
      </c>
      <c r="BQ2497" t="s">
        <v>6650</v>
      </c>
      <c r="BR2497" s="3" t="str">
        <f t="shared" si="1574"/>
        <v>No, &lt; $20K Lien</v>
      </c>
      <c r="BS2497" s="3" t="str">
        <f t="shared" si="1575"/>
        <v>No, Lien &lt; $20K</v>
      </c>
      <c r="BT2497" t="s">
        <v>6650</v>
      </c>
      <c r="BU2497" s="3" t="str">
        <f t="shared" si="1576"/>
        <v>No</v>
      </c>
      <c r="BV2497" s="3" t="str">
        <f t="shared" si="1577"/>
        <v>No</v>
      </c>
      <c r="BW2497" s="3">
        <f t="shared" si="1578"/>
        <v>1</v>
      </c>
      <c r="BX2497" s="3" t="str">
        <f t="shared" si="1579"/>
        <v>No</v>
      </c>
      <c r="BY2497" s="3">
        <f t="shared" si="1580"/>
        <v>4400</v>
      </c>
      <c r="BZ2497">
        <v>1</v>
      </c>
      <c r="CA2497" s="3">
        <f t="shared" si="1581"/>
        <v>4400</v>
      </c>
      <c r="CC2497" s="3">
        <f t="shared" si="1582"/>
        <v>0</v>
      </c>
      <c r="CD2497" s="3">
        <f t="shared" si="1583"/>
        <v>0</v>
      </c>
      <c r="CE2497" s="3" t="str">
        <f t="shared" si="1584"/>
        <v/>
      </c>
      <c r="CF2497" s="3" t="e">
        <f>HLOOKUP(CE2497,'Valuation Data'!$D$2:$K$5,4,FALSE)</f>
        <v>#N/A</v>
      </c>
      <c r="CG2497" s="3">
        <f t="shared" si="1585"/>
        <v>4400</v>
      </c>
      <c r="CH2497" s="3" t="str">
        <f t="shared" si="1586"/>
        <v>No</v>
      </c>
      <c r="CI2497" s="3" t="str">
        <f>VLOOKUP(R2497,'Use Codes &amp; County Type'!A:D,4,FALSE)</f>
        <v>V</v>
      </c>
      <c r="CJ2497" s="3" t="str">
        <f t="shared" si="1587"/>
        <v>Yes</v>
      </c>
      <c r="CK2497" s="3" t="str">
        <f t="shared" si="1588"/>
        <v>No</v>
      </c>
      <c r="CL2497" s="3">
        <f t="shared" si="1589"/>
        <v>0</v>
      </c>
      <c r="CM2497" s="3">
        <f t="shared" si="1590"/>
        <v>0</v>
      </c>
      <c r="CN2497" s="3">
        <f t="shared" si="1591"/>
        <v>673.45</v>
      </c>
      <c r="CO2497" s="3">
        <f t="shared" si="1592"/>
        <v>-673.45</v>
      </c>
      <c r="CP2497" s="3">
        <f t="shared" si="1593"/>
        <v>0.15305681818181818</v>
      </c>
      <c r="CR2497" s="3" t="str">
        <f t="shared" si="1594"/>
        <v>No</v>
      </c>
      <c r="CV2497" s="3" t="str">
        <f t="shared" si="1595"/>
        <v>Lien&lt;$150</v>
      </c>
      <c r="CW2497" s="3">
        <f t="shared" si="1596"/>
        <v>2496</v>
      </c>
      <c r="CX2497" s="3">
        <f t="shared" si="1597"/>
        <v>134.69</v>
      </c>
      <c r="CY2497" s="3" t="str">
        <f t="shared" si="1598"/>
        <v>Ok</v>
      </c>
      <c r="CZ2497">
        <v>0</v>
      </c>
      <c r="DA2497">
        <v>0</v>
      </c>
    </row>
    <row r="2498" spans="1:105" x14ac:dyDescent="0.25">
      <c r="A2498">
        <v>2497</v>
      </c>
      <c r="B2498" t="s">
        <v>3</v>
      </c>
      <c r="C2498" t="s">
        <v>2606</v>
      </c>
      <c r="D2498">
        <v>1623.31</v>
      </c>
      <c r="E2498">
        <v>2017</v>
      </c>
      <c r="F2498">
        <v>1623.31</v>
      </c>
      <c r="G2498">
        <v>1623.31</v>
      </c>
      <c r="H2498" s="3">
        <f t="shared" ref="H2498:H2561" si="1599">D2498+D2498-F2498-G2498</f>
        <v>0</v>
      </c>
      <c r="I2498">
        <v>1009</v>
      </c>
      <c r="J2498" t="s">
        <v>2736</v>
      </c>
      <c r="K2498" t="s">
        <v>2738</v>
      </c>
      <c r="L2498">
        <v>32034</v>
      </c>
      <c r="M2498" t="s">
        <v>4664</v>
      </c>
      <c r="N2498" t="s">
        <v>4761</v>
      </c>
      <c r="O2498">
        <v>-81.456079467342406</v>
      </c>
      <c r="P2498">
        <v>30.674500031889501</v>
      </c>
      <c r="Q2498" t="s">
        <v>6453</v>
      </c>
      <c r="R2498">
        <v>1</v>
      </c>
      <c r="S2498" t="s">
        <v>6539</v>
      </c>
      <c r="T2498">
        <v>1001</v>
      </c>
      <c r="U2498" t="s">
        <v>6582</v>
      </c>
      <c r="V2498">
        <v>2017</v>
      </c>
      <c r="W2498">
        <v>72096</v>
      </c>
      <c r="X2498">
        <v>2017</v>
      </c>
      <c r="Y2498">
        <v>77319</v>
      </c>
      <c r="Z2498">
        <v>1471.39</v>
      </c>
      <c r="AA2498" s="3">
        <f t="shared" ref="AA2498:AA2561" si="1600">IFERROR(Z2498/D2498,)</f>
        <v>0.90641343920754514</v>
      </c>
      <c r="AB2498" t="s">
        <v>6616</v>
      </c>
      <c r="AC2498" t="s">
        <v>6616</v>
      </c>
      <c r="AD2498" t="s">
        <v>6616</v>
      </c>
      <c r="AE2498" t="s">
        <v>6616</v>
      </c>
      <c r="AF2498" t="s">
        <v>6616</v>
      </c>
      <c r="AG2498" t="s">
        <v>6616</v>
      </c>
      <c r="AH2498" t="s">
        <v>6616</v>
      </c>
      <c r="AI2498" t="s">
        <v>6618</v>
      </c>
      <c r="AJ2498" t="s">
        <v>6618</v>
      </c>
      <c r="AK2498" t="s">
        <v>6618</v>
      </c>
      <c r="AL2498" t="s">
        <v>6618</v>
      </c>
      <c r="AM2498" t="s">
        <v>6618</v>
      </c>
      <c r="AN2498" t="s">
        <v>6618</v>
      </c>
      <c r="AO2498" t="s">
        <v>6618</v>
      </c>
      <c r="AP2498" s="3" t="str">
        <f t="shared" ref="AP2498:AP2561" si="1601">IF(OR(COUNTIF(AB2498:AH2498,"Yes")&gt;0,COUNTIF(AB2498:AH2498,"C")&gt;0),"Yes","No")</f>
        <v>No</v>
      </c>
      <c r="AQ2498" s="3" t="str">
        <f t="shared" ref="AQ2498:AQ2561" si="1602">IF(COUNTIF(AI2498:AO2498,"C")&gt;0,"Yes","No")</f>
        <v>No</v>
      </c>
      <c r="AR2498" s="3" t="str">
        <f t="shared" ref="AR2498:AR2561" si="1603">IF(AP2498="Yes","Yes","No")</f>
        <v>No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 t="s">
        <v>6634</v>
      </c>
      <c r="AZ2498" t="s">
        <v>6638</v>
      </c>
      <c r="BA2498">
        <v>1</v>
      </c>
      <c r="BB2498" t="s">
        <v>6616</v>
      </c>
      <c r="BC2498" t="s">
        <v>6616</v>
      </c>
      <c r="BD2498" s="4" t="str">
        <f t="shared" ref="BD2498:BD2561" si="1604">IFERROR(IF(AW2498&gt;0,"Yes","No"),"No")</f>
        <v>No</v>
      </c>
      <c r="BE2498" t="s">
        <v>6640</v>
      </c>
      <c r="BF2498" s="3" t="str">
        <f t="shared" ref="BF2498:BF2561" si="1605">IFERROR(IF(BE2498="Without Environmental Issues","No","Yes"),"No")</f>
        <v>No</v>
      </c>
      <c r="BG2498" t="s">
        <v>6645</v>
      </c>
      <c r="BH2498" s="3" t="str">
        <f t="shared" ref="BH2498:BH2561" si="1606">M2498</f>
        <v>1009 CALHOUN ST</v>
      </c>
      <c r="BI2498" s="3" t="str">
        <f t="shared" ref="BI2498:BI2561" si="1607">PROPER(J2498)</f>
        <v>Fernandina Beach</v>
      </c>
      <c r="BJ2498" s="3" t="str">
        <f t="shared" ref="BJ2498:BJ2561" si="1608">PROPER(K2498)</f>
        <v>Florida</v>
      </c>
      <c r="BK2498" s="3">
        <f t="shared" ref="BK2498:BK2561" si="1609">L2498</f>
        <v>32034</v>
      </c>
      <c r="BL2498" s="3" t="str">
        <f t="shared" ref="BL2498:BL2561" si="1610">CONCATENATE(M2498," ",N2498)</f>
        <v>1009 CALHOUN ST FERNANDINA BEACH FL 32034</v>
      </c>
      <c r="BM2498" s="3" t="str">
        <f t="shared" ref="BM2498:BM2561" si="1611">IF(AU2498&gt;0,"L","")</f>
        <v/>
      </c>
      <c r="BN2498" s="3" t="str">
        <f t="shared" ref="BN2498:BN2561" si="1612">IF(D2498&lt;150,"Lien&lt;$150","Pass")</f>
        <v>Pass</v>
      </c>
      <c r="BO2498" s="3" t="str">
        <f t="shared" ref="BO2498:BO2561" si="1613">IF(BC2498="Yes","Yes","No")</f>
        <v>No</v>
      </c>
      <c r="BP2498" s="3" t="str">
        <f t="shared" ref="BP2498:BP2561" si="1614">IF(D2498&gt;10000,IF(OR(I2498="",I2498=0,BI2498="",BI2498=0,BK2498=0),"Bad Address","Pass"),"FV&lt;$10K")</f>
        <v>FV&lt;$10K</v>
      </c>
      <c r="BQ2498" t="s">
        <v>6650</v>
      </c>
      <c r="BR2498" s="3" t="str">
        <f t="shared" ref="BR2498:BR2561" si="1615">IF(D2498&gt;20000,IF(OR(BD2498="Yes",BF2498="Yes"),"Yes","No"),"No, &lt; $20K Lien")</f>
        <v>No, &lt; $20K Lien</v>
      </c>
      <c r="BS2498" s="3" t="str">
        <f t="shared" ref="BS2498:BS2561" si="1616">IF(D2498&gt;20000,IF(IFERROR(IF(BG2498="None","No","Yes"),"No")="Yes","Yes","No"),"No, Lien &lt; $20K")</f>
        <v>No, Lien &lt; $20K</v>
      </c>
      <c r="BT2498" t="s">
        <v>6650</v>
      </c>
      <c r="BU2498" s="3" t="str">
        <f t="shared" ref="BU2498:BU2561" si="1617">IF(E2498="","N/A",IF(OR(E2498&lt;2014,AR2498="Yes"),"Yes","No"))</f>
        <v>No</v>
      </c>
      <c r="BV2498" s="3" t="str">
        <f t="shared" ref="BV2498:BV2561" si="1618">IFERROR(IF(COUNTIF(C:C,C2498)&gt;1,"Yes","No"),"No")</f>
        <v>No</v>
      </c>
      <c r="BW2498" s="3">
        <f t="shared" ref="BW2498:BW2561" si="1619">BA2498</f>
        <v>1</v>
      </c>
      <c r="BX2498" s="3" t="str">
        <f t="shared" ref="BX2498:BX2561" si="1620">IF(AND(OR(CI2498="S",CI2498="R",CI2498="C"),CH2498="Yes",BW2498&gt;2),"Yes",IF(AND(OR(CI2498="S",CI2498="R",CI2498="C"),CH2498="No",BW2498&gt;1),"Yes",IF(AND(CI2498="V",CH2498="Yes",BW2498&gt;0),"Yes","No")))</f>
        <v>No</v>
      </c>
      <c r="BY2498" s="3">
        <f t="shared" ref="BY2498:BY2561" si="1621">VALUE(W2498)</f>
        <v>72096</v>
      </c>
      <c r="BZ2498">
        <v>1</v>
      </c>
      <c r="CA2498" s="3">
        <f t="shared" ref="CA2498:CA2561" si="1622">BY2498/BZ2498</f>
        <v>72096</v>
      </c>
      <c r="CC2498" s="3">
        <f t="shared" ref="CC2498:CC2561" si="1623">AS2498</f>
        <v>0</v>
      </c>
      <c r="CD2498" s="3">
        <f t="shared" ref="CD2498:CD2561" si="1624">VALUE(AT2498)</f>
        <v>0</v>
      </c>
      <c r="CE2498" s="3" t="str">
        <f t="shared" ref="CE2498:CE2561" si="1625">IFERROR(IF(CD2498&gt;1000,YEAR(CC2498),""),"")</f>
        <v/>
      </c>
      <c r="CF2498" s="3" t="e">
        <f>HLOOKUP(CE2498,'Valuation Data'!$D$2:$K$5,4,FALSE)</f>
        <v>#N/A</v>
      </c>
      <c r="CG2498" s="3">
        <f t="shared" ref="CG2498:CG2561" si="1626">IF(CB2498&gt;0,MIN(IFERROR(MIN(CD2498*CF2498,CA2498),CA2498),CB2498),IFERROR(MIN(CD2498*CF2498,CA2498),CA2498))</f>
        <v>72096</v>
      </c>
      <c r="CH2498" s="3" t="str">
        <f t="shared" ref="CH2498:CH2561" si="1627">IFERROR(IF(AND(OR(CI2498="S",CI2498="R",CI2498="C",CI2498="V"),CF2498&gt;0),"Yes","No"),"No")</f>
        <v>No</v>
      </c>
      <c r="CI2498" s="3" t="str">
        <f>VLOOKUP(R2498,'Use Codes &amp; County Type'!A:D,4,FALSE)</f>
        <v>S</v>
      </c>
      <c r="CJ2498" s="3" t="str">
        <f t="shared" ref="CJ2498:CJ2561" si="1628">IF(AND(CH2498="No",CI2498="V"),"Yes","No")</f>
        <v>No</v>
      </c>
      <c r="CK2498" s="3" t="str">
        <f t="shared" ref="CK2498:CK2561" si="1629">IF(OR(BB2498="Yes",BB2498=""),"Yes","No")</f>
        <v>No</v>
      </c>
      <c r="CL2498" s="3">
        <f t="shared" ref="CL2498:CL2561" si="1630">IF(AND(OR(CI2498="S",CI2498="R",CI2498="C"),CH2498="Yes",CK2498="Yes"),75%,IF(AND(OR(CI2498="S",CI2498="R"),CH2498="Yes",CK2498="No"),40%,IF(AND(OR(CI2498="S",CI2498="R",CI2498="C"),CH2498="No",CK2498="Yes"),67%,IF(AND(OR(CI2498="S",CI2498="R"),CH2498="No",CK2498="No"),35%,IF(AND(CI2498="C",CH2498="Yes"),35%,IF(AND(CI2498="C",CH2498="No"),30%,IF(AND(CH2498="Yes",CI2498="V"),10%,0%)))))))</f>
        <v>0.35</v>
      </c>
      <c r="CM2498" s="3">
        <f t="shared" ref="CM2498:CM2561" si="1631">CG2498*CL2498</f>
        <v>25233.599999999999</v>
      </c>
      <c r="CN2498" s="3">
        <f t="shared" ref="CN2498:CN2561" si="1632">D2498+(BA2498+3)*MAX(D2498,Z2498)</f>
        <v>8116.5499999999993</v>
      </c>
      <c r="CO2498" s="3">
        <f t="shared" ref="CO2498:CO2561" si="1633">CM2498-CN2498</f>
        <v>17117.05</v>
      </c>
      <c r="CP2498" s="3">
        <f t="shared" ref="CP2498:CP2561" si="1634">+CN2498/CG2498</f>
        <v>0.11257975477141588</v>
      </c>
      <c r="CR2498" s="3" t="str">
        <f t="shared" ref="CR2498:CR2561" si="1635">IF(AND(CV2498="*Bid",D2498&gt;49999),"Google","No")</f>
        <v>No</v>
      </c>
      <c r="CV2498" s="3" t="str">
        <f t="shared" ref="CV2498:CV2561" si="1636">IF(BN2498="Lien&lt;$150","Lien&lt;$150",IF(OR(BU2498="Yes",BV2498="Yes"),"County Held Lien",IF(CG2498&lt;30000,"FMV&lt;$30K",IF(BR2498="Yes","EPA",IF(BS2498="Yes","CDD",IF(BT2498="High","Flood",IF(BX2498="Yes","Too Many Priors",IF(CJ2498="Yes","Vacant, No Sales Data",IF(CO2498&lt;0,"Neg Solv Premium",IF(BP2498="Bad Address","Bad Address",IF(CQ2498="Bad","Bad Data",IF(CS2498="Bad","Bad Google",IF(CT2498="Redeemed","Redeemed",IF(CU2498="Data Change","Data Change","*Bid"))))))))))))))</f>
        <v>*Bid</v>
      </c>
      <c r="CW2498" s="3">
        <f t="shared" ref="CW2498:CW2561" si="1637">VALUE(A2498)</f>
        <v>2497</v>
      </c>
      <c r="CX2498" s="3">
        <f t="shared" ref="CX2498:CX2561" si="1638">VALUE(D2498)</f>
        <v>1623.31</v>
      </c>
      <c r="CY2498" s="3" t="str">
        <f t="shared" ref="CY2498:CY2561" si="1639">IF(AND(CV2498="*Bid",CX2498&gt;75000),"Check","Ok")</f>
        <v>Ok</v>
      </c>
      <c r="CZ2498">
        <v>0</v>
      </c>
      <c r="DA2498">
        <v>0</v>
      </c>
    </row>
    <row r="2499" spans="1:105" x14ac:dyDescent="0.25">
      <c r="A2499">
        <v>2498</v>
      </c>
      <c r="B2499" t="s">
        <v>3</v>
      </c>
      <c r="C2499" t="s">
        <v>2607</v>
      </c>
      <c r="D2499">
        <v>1459.44</v>
      </c>
      <c r="E2499">
        <v>2017</v>
      </c>
      <c r="F2499">
        <v>1459.44</v>
      </c>
      <c r="G2499">
        <v>1459.44</v>
      </c>
      <c r="H2499" s="3">
        <f t="shared" si="1599"/>
        <v>0</v>
      </c>
      <c r="I2499">
        <v>1012</v>
      </c>
      <c r="J2499" t="s">
        <v>2736</v>
      </c>
      <c r="K2499" t="s">
        <v>2738</v>
      </c>
      <c r="L2499">
        <v>32034</v>
      </c>
      <c r="M2499" t="s">
        <v>4665</v>
      </c>
      <c r="N2499" t="s">
        <v>4761</v>
      </c>
      <c r="O2499">
        <v>-81.455779108857001</v>
      </c>
      <c r="P2499">
        <v>30.677859902422501</v>
      </c>
      <c r="Q2499" t="s">
        <v>6454</v>
      </c>
      <c r="R2499">
        <v>1</v>
      </c>
      <c r="S2499" t="s">
        <v>6539</v>
      </c>
      <c r="T2499">
        <v>1001</v>
      </c>
      <c r="U2499" t="s">
        <v>6582</v>
      </c>
      <c r="V2499">
        <v>2017</v>
      </c>
      <c r="W2499">
        <v>78303</v>
      </c>
      <c r="X2499">
        <v>2017</v>
      </c>
      <c r="Y2499">
        <v>80826</v>
      </c>
      <c r="Z2499">
        <v>1319.87</v>
      </c>
      <c r="AA2499" s="3">
        <f t="shared" si="1600"/>
        <v>0.90436742860275166</v>
      </c>
      <c r="AB2499" t="s">
        <v>6616</v>
      </c>
      <c r="AD2499" t="s">
        <v>6616</v>
      </c>
      <c r="AE2499" t="s">
        <v>6616</v>
      </c>
      <c r="AF2499" t="s">
        <v>6616</v>
      </c>
      <c r="AG2499" t="s">
        <v>6616</v>
      </c>
      <c r="AH2499" t="s">
        <v>6616</v>
      </c>
      <c r="AI2499" t="s">
        <v>6618</v>
      </c>
      <c r="AJ2499" t="s">
        <v>6618</v>
      </c>
      <c r="AK2499" t="s">
        <v>6618</v>
      </c>
      <c r="AL2499" t="s">
        <v>6618</v>
      </c>
      <c r="AM2499" t="s">
        <v>6618</v>
      </c>
      <c r="AN2499" t="s">
        <v>6618</v>
      </c>
      <c r="AO2499" t="s">
        <v>6618</v>
      </c>
      <c r="AP2499" s="3" t="str">
        <f t="shared" si="1601"/>
        <v>No</v>
      </c>
      <c r="AQ2499" s="3" t="str">
        <f t="shared" si="1602"/>
        <v>No</v>
      </c>
      <c r="AR2499" s="3" t="str">
        <f t="shared" si="1603"/>
        <v>No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 t="s">
        <v>6634</v>
      </c>
      <c r="AZ2499" t="s">
        <v>6638</v>
      </c>
      <c r="BA2499">
        <v>0</v>
      </c>
      <c r="BB2499" t="s">
        <v>6617</v>
      </c>
      <c r="BC2499" t="s">
        <v>6616</v>
      </c>
      <c r="BD2499" s="4" t="str">
        <f t="shared" si="1604"/>
        <v>No</v>
      </c>
      <c r="BE2499" t="s">
        <v>6640</v>
      </c>
      <c r="BF2499" s="3" t="str">
        <f t="shared" si="1605"/>
        <v>No</v>
      </c>
      <c r="BG2499" t="s">
        <v>6645</v>
      </c>
      <c r="BH2499" s="3" t="str">
        <f t="shared" si="1606"/>
        <v>1012 FRANKLIN ST</v>
      </c>
      <c r="BI2499" s="3" t="str">
        <f t="shared" si="1607"/>
        <v>Fernandina Beach</v>
      </c>
      <c r="BJ2499" s="3" t="str">
        <f t="shared" si="1608"/>
        <v>Florida</v>
      </c>
      <c r="BK2499" s="3">
        <f t="shared" si="1609"/>
        <v>32034</v>
      </c>
      <c r="BL2499" s="3" t="str">
        <f t="shared" si="1610"/>
        <v>1012 FRANKLIN ST FERNANDINA BEACH FL 32034</v>
      </c>
      <c r="BM2499" s="3" t="str">
        <f t="shared" si="1611"/>
        <v/>
      </c>
      <c r="BN2499" s="3" t="str">
        <f t="shared" si="1612"/>
        <v>Pass</v>
      </c>
      <c r="BO2499" s="3" t="str">
        <f t="shared" si="1613"/>
        <v>No</v>
      </c>
      <c r="BP2499" s="3" t="str">
        <f t="shared" si="1614"/>
        <v>FV&lt;$10K</v>
      </c>
      <c r="BQ2499" t="s">
        <v>6650</v>
      </c>
      <c r="BR2499" s="3" t="str">
        <f t="shared" si="1615"/>
        <v>No, &lt; $20K Lien</v>
      </c>
      <c r="BS2499" s="3" t="str">
        <f t="shared" si="1616"/>
        <v>No, Lien &lt; $20K</v>
      </c>
      <c r="BT2499" t="s">
        <v>6650</v>
      </c>
      <c r="BU2499" s="3" t="str">
        <f t="shared" si="1617"/>
        <v>No</v>
      </c>
      <c r="BV2499" s="3" t="str">
        <f t="shared" si="1618"/>
        <v>No</v>
      </c>
      <c r="BW2499" s="3">
        <f t="shared" si="1619"/>
        <v>0</v>
      </c>
      <c r="BX2499" s="3" t="str">
        <f t="shared" si="1620"/>
        <v>No</v>
      </c>
      <c r="BY2499" s="3">
        <f t="shared" si="1621"/>
        <v>78303</v>
      </c>
      <c r="BZ2499">
        <v>1</v>
      </c>
      <c r="CA2499" s="3">
        <f t="shared" si="1622"/>
        <v>78303</v>
      </c>
      <c r="CC2499" s="3">
        <f t="shared" si="1623"/>
        <v>0</v>
      </c>
      <c r="CD2499" s="3">
        <f t="shared" si="1624"/>
        <v>0</v>
      </c>
      <c r="CE2499" s="3" t="str">
        <f t="shared" si="1625"/>
        <v/>
      </c>
      <c r="CF2499" s="3" t="e">
        <f>HLOOKUP(CE2499,'Valuation Data'!$D$2:$K$5,4,FALSE)</f>
        <v>#N/A</v>
      </c>
      <c r="CG2499" s="3">
        <f t="shared" si="1626"/>
        <v>78303</v>
      </c>
      <c r="CH2499" s="3" t="str">
        <f t="shared" si="1627"/>
        <v>No</v>
      </c>
      <c r="CI2499" s="3" t="str">
        <f>VLOOKUP(R2499,'Use Codes &amp; County Type'!A:D,4,FALSE)</f>
        <v>S</v>
      </c>
      <c r="CJ2499" s="3" t="str">
        <f t="shared" si="1628"/>
        <v>No</v>
      </c>
      <c r="CK2499" s="3" t="str">
        <f t="shared" si="1629"/>
        <v>Yes</v>
      </c>
      <c r="CL2499" s="3">
        <f t="shared" si="1630"/>
        <v>0.67</v>
      </c>
      <c r="CM2499" s="3">
        <f t="shared" si="1631"/>
        <v>52463.01</v>
      </c>
      <c r="CN2499" s="3">
        <f t="shared" si="1632"/>
        <v>5837.76</v>
      </c>
      <c r="CO2499" s="3">
        <f t="shared" si="1633"/>
        <v>46625.25</v>
      </c>
      <c r="CP2499" s="3">
        <f t="shared" si="1634"/>
        <v>7.4553465384468026E-2</v>
      </c>
      <c r="CR2499" s="3" t="str">
        <f t="shared" si="1635"/>
        <v>No</v>
      </c>
      <c r="CV2499" s="3" t="str">
        <f t="shared" si="1636"/>
        <v>*Bid</v>
      </c>
      <c r="CW2499" s="3">
        <f t="shared" si="1637"/>
        <v>2498</v>
      </c>
      <c r="CX2499" s="3">
        <f t="shared" si="1638"/>
        <v>1459.44</v>
      </c>
      <c r="CY2499" s="3" t="str">
        <f t="shared" si="1639"/>
        <v>Ok</v>
      </c>
      <c r="CZ2499">
        <v>0</v>
      </c>
      <c r="DA2499">
        <v>0</v>
      </c>
    </row>
    <row r="2500" spans="1:105" x14ac:dyDescent="0.25">
      <c r="A2500">
        <v>2499</v>
      </c>
      <c r="B2500" t="s">
        <v>3</v>
      </c>
      <c r="C2500" t="s">
        <v>2608</v>
      </c>
      <c r="D2500">
        <v>608.91</v>
      </c>
      <c r="E2500">
        <v>2017</v>
      </c>
      <c r="F2500">
        <v>608.91</v>
      </c>
      <c r="G2500">
        <v>608.91</v>
      </c>
      <c r="H2500" s="3">
        <f t="shared" si="1599"/>
        <v>0</v>
      </c>
      <c r="J2500" t="s">
        <v>2736</v>
      </c>
      <c r="K2500" t="s">
        <v>2738</v>
      </c>
      <c r="L2500">
        <v>32034</v>
      </c>
      <c r="M2500" t="s">
        <v>4663</v>
      </c>
      <c r="N2500" t="s">
        <v>4761</v>
      </c>
      <c r="O2500">
        <v>-81.455466566573307</v>
      </c>
      <c r="P2500">
        <v>30.677893032034198</v>
      </c>
      <c r="Q2500" t="s">
        <v>6455</v>
      </c>
      <c r="R2500">
        <v>0</v>
      </c>
      <c r="S2500" t="s">
        <v>6538</v>
      </c>
      <c r="T2500">
        <v>8001</v>
      </c>
      <c r="U2500" t="s">
        <v>6581</v>
      </c>
      <c r="V2500">
        <v>2017</v>
      </c>
      <c r="W2500">
        <v>26400</v>
      </c>
      <c r="X2500">
        <v>2017</v>
      </c>
      <c r="Y2500">
        <v>27500</v>
      </c>
      <c r="Z2500">
        <v>533.44000000000005</v>
      </c>
      <c r="AA2500" s="3">
        <f t="shared" si="1600"/>
        <v>0.87605721699430139</v>
      </c>
      <c r="AB2500" t="s">
        <v>6616</v>
      </c>
      <c r="AC2500" t="s">
        <v>6616</v>
      </c>
      <c r="AD2500" t="s">
        <v>6616</v>
      </c>
      <c r="AE2500" t="s">
        <v>6616</v>
      </c>
      <c r="AF2500" t="s">
        <v>6616</v>
      </c>
      <c r="AG2500" t="s">
        <v>6616</v>
      </c>
      <c r="AI2500" t="s">
        <v>6618</v>
      </c>
      <c r="AJ2500" t="s">
        <v>6618</v>
      </c>
      <c r="AK2500" t="s">
        <v>6618</v>
      </c>
      <c r="AL2500" t="s">
        <v>6618</v>
      </c>
      <c r="AM2500" t="s">
        <v>6618</v>
      </c>
      <c r="AN2500" t="s">
        <v>6618</v>
      </c>
      <c r="AO2500">
        <v>0</v>
      </c>
      <c r="AP2500" s="3" t="str">
        <f t="shared" si="1601"/>
        <v>No</v>
      </c>
      <c r="AQ2500" s="3" t="str">
        <f t="shared" si="1602"/>
        <v>No</v>
      </c>
      <c r="AR2500" s="3" t="str">
        <f t="shared" si="1603"/>
        <v>No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 t="s">
        <v>6634</v>
      </c>
      <c r="AZ2500" t="s">
        <v>6638</v>
      </c>
      <c r="BA2500">
        <v>1</v>
      </c>
      <c r="BB2500" t="s">
        <v>6616</v>
      </c>
      <c r="BC2500" t="s">
        <v>6616</v>
      </c>
      <c r="BD2500" s="4" t="str">
        <f t="shared" si="1604"/>
        <v>No</v>
      </c>
      <c r="BE2500" t="s">
        <v>6640</v>
      </c>
      <c r="BF2500" s="3" t="str">
        <f t="shared" si="1605"/>
        <v>No</v>
      </c>
      <c r="BG2500" t="s">
        <v>6645</v>
      </c>
      <c r="BH2500" s="3" t="str">
        <f t="shared" si="1606"/>
        <v>N 11TH ST</v>
      </c>
      <c r="BI2500" s="3" t="str">
        <f t="shared" si="1607"/>
        <v>Fernandina Beach</v>
      </c>
      <c r="BJ2500" s="3" t="str">
        <f t="shared" si="1608"/>
        <v>Florida</v>
      </c>
      <c r="BK2500" s="3">
        <f t="shared" si="1609"/>
        <v>32034</v>
      </c>
      <c r="BL2500" s="3" t="str">
        <f t="shared" si="1610"/>
        <v>N 11TH ST FERNANDINA BEACH FL 32034</v>
      </c>
      <c r="BM2500" s="3" t="str">
        <f t="shared" si="1611"/>
        <v/>
      </c>
      <c r="BN2500" s="3" t="str">
        <f t="shared" si="1612"/>
        <v>Pass</v>
      </c>
      <c r="BO2500" s="3" t="str">
        <f t="shared" si="1613"/>
        <v>No</v>
      </c>
      <c r="BP2500" s="3" t="str">
        <f t="shared" si="1614"/>
        <v>FV&lt;$10K</v>
      </c>
      <c r="BQ2500" t="s">
        <v>6650</v>
      </c>
      <c r="BR2500" s="3" t="str">
        <f t="shared" si="1615"/>
        <v>No, &lt; $20K Lien</v>
      </c>
      <c r="BS2500" s="3" t="str">
        <f t="shared" si="1616"/>
        <v>No, Lien &lt; $20K</v>
      </c>
      <c r="BT2500" t="s">
        <v>6650</v>
      </c>
      <c r="BU2500" s="3" t="str">
        <f t="shared" si="1617"/>
        <v>No</v>
      </c>
      <c r="BV2500" s="3" t="str">
        <f t="shared" si="1618"/>
        <v>No</v>
      </c>
      <c r="BW2500" s="3">
        <f t="shared" si="1619"/>
        <v>1</v>
      </c>
      <c r="BX2500" s="3" t="str">
        <f t="shared" si="1620"/>
        <v>No</v>
      </c>
      <c r="BY2500" s="3">
        <f t="shared" si="1621"/>
        <v>26400</v>
      </c>
      <c r="BZ2500">
        <v>1</v>
      </c>
      <c r="CA2500" s="3">
        <f t="shared" si="1622"/>
        <v>26400</v>
      </c>
      <c r="CC2500" s="3">
        <f t="shared" si="1623"/>
        <v>0</v>
      </c>
      <c r="CD2500" s="3">
        <f t="shared" si="1624"/>
        <v>0</v>
      </c>
      <c r="CE2500" s="3" t="str">
        <f t="shared" si="1625"/>
        <v/>
      </c>
      <c r="CF2500" s="3" t="e">
        <f>HLOOKUP(CE2500,'Valuation Data'!$D$2:$K$5,4,FALSE)</f>
        <v>#N/A</v>
      </c>
      <c r="CG2500" s="3">
        <f t="shared" si="1626"/>
        <v>26400</v>
      </c>
      <c r="CH2500" s="3" t="str">
        <f t="shared" si="1627"/>
        <v>No</v>
      </c>
      <c r="CI2500" s="3" t="str">
        <f>VLOOKUP(R2500,'Use Codes &amp; County Type'!A:D,4,FALSE)</f>
        <v>V</v>
      </c>
      <c r="CJ2500" s="3" t="str">
        <f t="shared" si="1628"/>
        <v>Yes</v>
      </c>
      <c r="CK2500" s="3" t="str">
        <f t="shared" si="1629"/>
        <v>No</v>
      </c>
      <c r="CL2500" s="3">
        <f t="shared" si="1630"/>
        <v>0</v>
      </c>
      <c r="CM2500" s="3">
        <f t="shared" si="1631"/>
        <v>0</v>
      </c>
      <c r="CN2500" s="3">
        <f t="shared" si="1632"/>
        <v>3044.5499999999997</v>
      </c>
      <c r="CO2500" s="3">
        <f t="shared" si="1633"/>
        <v>-3044.5499999999997</v>
      </c>
      <c r="CP2500" s="3">
        <f t="shared" si="1634"/>
        <v>0.11532386363636363</v>
      </c>
      <c r="CR2500" s="3" t="str">
        <f t="shared" si="1635"/>
        <v>No</v>
      </c>
      <c r="CV2500" s="3" t="str">
        <f t="shared" si="1636"/>
        <v>FMV&lt;$30K</v>
      </c>
      <c r="CW2500" s="3">
        <f t="shared" si="1637"/>
        <v>2499</v>
      </c>
      <c r="CX2500" s="3">
        <f t="shared" si="1638"/>
        <v>608.91</v>
      </c>
      <c r="CY2500" s="3" t="str">
        <f t="shared" si="1639"/>
        <v>Ok</v>
      </c>
      <c r="CZ2500">
        <v>0</v>
      </c>
      <c r="DA2500">
        <v>0</v>
      </c>
    </row>
    <row r="2501" spans="1:105" x14ac:dyDescent="0.25">
      <c r="A2501">
        <v>2500</v>
      </c>
      <c r="B2501" t="s">
        <v>3</v>
      </c>
      <c r="C2501" t="s">
        <v>2609</v>
      </c>
      <c r="D2501">
        <v>998.21</v>
      </c>
      <c r="E2501">
        <v>2017</v>
      </c>
      <c r="F2501" t="e">
        <f>NA()</f>
        <v>#N/A</v>
      </c>
      <c r="G2501" t="e">
        <f>NA()</f>
        <v>#N/A</v>
      </c>
      <c r="H2501" s="3" t="e">
        <f t="shared" si="1599"/>
        <v>#N/A</v>
      </c>
      <c r="I2501" t="e">
        <f>NA()</f>
        <v>#N/A</v>
      </c>
      <c r="J2501" t="e">
        <f>NA()</f>
        <v>#N/A</v>
      </c>
      <c r="K2501" t="e">
        <f>NA()</f>
        <v>#N/A</v>
      </c>
      <c r="L2501" t="e">
        <f>NA()</f>
        <v>#N/A</v>
      </c>
      <c r="M2501" t="e">
        <f>NA()</f>
        <v>#N/A</v>
      </c>
      <c r="N2501" t="e">
        <f>NA()</f>
        <v>#N/A</v>
      </c>
      <c r="O2501" t="e">
        <f>NA()</f>
        <v>#N/A</v>
      </c>
      <c r="P2501" t="e">
        <f>NA()</f>
        <v>#N/A</v>
      </c>
      <c r="Q2501" t="e">
        <f>NA()</f>
        <v>#N/A</v>
      </c>
      <c r="R2501">
        <v>1</v>
      </c>
      <c r="S2501" t="s">
        <v>6539</v>
      </c>
      <c r="T2501" t="e">
        <f>NA()</f>
        <v>#N/A</v>
      </c>
      <c r="U2501" t="e">
        <f>NA()</f>
        <v>#N/A</v>
      </c>
      <c r="V2501">
        <v>2017</v>
      </c>
      <c r="W2501">
        <v>86550</v>
      </c>
      <c r="X2501" t="e">
        <f>NA()</f>
        <v>#N/A</v>
      </c>
      <c r="Y2501" t="e">
        <f>NA()</f>
        <v>#N/A</v>
      </c>
      <c r="Z2501" t="e">
        <f>NA()</f>
        <v>#N/A</v>
      </c>
      <c r="AA2501" s="3">
        <f t="shared" si="1600"/>
        <v>0</v>
      </c>
      <c r="AB2501" t="s">
        <v>6616</v>
      </c>
      <c r="AC2501" t="s">
        <v>6616</v>
      </c>
      <c r="AE2501" t="s">
        <v>6616</v>
      </c>
      <c r="AF2501" t="s">
        <v>6616</v>
      </c>
      <c r="AG2501" t="s">
        <v>6616</v>
      </c>
      <c r="AI2501" t="e">
        <f>NA()</f>
        <v>#N/A</v>
      </c>
      <c r="AJ2501" t="e">
        <f>NA()</f>
        <v>#N/A</v>
      </c>
      <c r="AK2501" t="e">
        <f>NA()</f>
        <v>#N/A</v>
      </c>
      <c r="AL2501" t="e">
        <f>NA()</f>
        <v>#N/A</v>
      </c>
      <c r="AM2501" t="e">
        <f>NA()</f>
        <v>#N/A</v>
      </c>
      <c r="AN2501" t="e">
        <f>NA()</f>
        <v>#N/A</v>
      </c>
      <c r="AO2501" t="e">
        <f>NA()</f>
        <v>#N/A</v>
      </c>
      <c r="AP2501" s="3" t="str">
        <f t="shared" si="1601"/>
        <v>No</v>
      </c>
      <c r="AQ2501" s="3" t="str">
        <f t="shared" si="1602"/>
        <v>No</v>
      </c>
      <c r="AR2501" s="3" t="str">
        <f t="shared" si="1603"/>
        <v>No</v>
      </c>
      <c r="AS2501" t="e">
        <f>NA()</f>
        <v>#N/A</v>
      </c>
      <c r="AT2501" t="e">
        <f>NA()</f>
        <v>#N/A</v>
      </c>
      <c r="AU2501" t="e">
        <f>NA()</f>
        <v>#N/A</v>
      </c>
      <c r="AV2501" t="e">
        <f>NA()</f>
        <v>#N/A</v>
      </c>
      <c r="AW2501" t="e">
        <f>NA()</f>
        <v>#N/A</v>
      </c>
      <c r="AX2501" t="e">
        <f>NA()</f>
        <v>#N/A</v>
      </c>
      <c r="AY2501" t="e">
        <f>NA()</f>
        <v>#N/A</v>
      </c>
      <c r="AZ2501" t="e">
        <f>NA()</f>
        <v>#N/A</v>
      </c>
      <c r="BA2501">
        <v>0</v>
      </c>
      <c r="BB2501" t="s">
        <v>6617</v>
      </c>
      <c r="BC2501" t="e">
        <f>NA()</f>
        <v>#N/A</v>
      </c>
      <c r="BD2501" s="4" t="str">
        <f t="shared" si="1604"/>
        <v>No</v>
      </c>
      <c r="BE2501" t="e">
        <f>NA()</f>
        <v>#N/A</v>
      </c>
      <c r="BF2501" s="3" t="str">
        <f t="shared" si="1605"/>
        <v>No</v>
      </c>
      <c r="BG2501" t="e">
        <f>NA()</f>
        <v>#N/A</v>
      </c>
      <c r="BH2501" s="3" t="e">
        <f t="shared" si="1606"/>
        <v>#N/A</v>
      </c>
      <c r="BI2501" s="3" t="e">
        <f t="shared" si="1607"/>
        <v>#N/A</v>
      </c>
      <c r="BJ2501" s="3" t="e">
        <f t="shared" si="1608"/>
        <v>#N/A</v>
      </c>
      <c r="BK2501" s="3" t="e">
        <f t="shared" si="1609"/>
        <v>#N/A</v>
      </c>
      <c r="BL2501" s="3" t="e">
        <f t="shared" si="1610"/>
        <v>#N/A</v>
      </c>
      <c r="BM2501" s="3" t="e">
        <f t="shared" si="1611"/>
        <v>#N/A</v>
      </c>
      <c r="BN2501" s="3" t="str">
        <f t="shared" si="1612"/>
        <v>Pass</v>
      </c>
      <c r="BO2501" s="3" t="e">
        <f t="shared" si="1613"/>
        <v>#N/A</v>
      </c>
      <c r="BP2501" s="3" t="str">
        <f t="shared" si="1614"/>
        <v>FV&lt;$10K</v>
      </c>
      <c r="BQ2501" t="s">
        <v>6650</v>
      </c>
      <c r="BR2501" s="3" t="str">
        <f t="shared" si="1615"/>
        <v>No, &lt; $20K Lien</v>
      </c>
      <c r="BS2501" s="3" t="str">
        <f t="shared" si="1616"/>
        <v>No, Lien &lt; $20K</v>
      </c>
      <c r="BT2501" t="s">
        <v>6650</v>
      </c>
      <c r="BU2501" s="3" t="str">
        <f t="shared" si="1617"/>
        <v>No</v>
      </c>
      <c r="BV2501" s="3" t="str">
        <f t="shared" si="1618"/>
        <v>No</v>
      </c>
      <c r="BW2501" s="3">
        <f t="shared" si="1619"/>
        <v>0</v>
      </c>
      <c r="BX2501" s="3" t="str">
        <f t="shared" si="1620"/>
        <v>No</v>
      </c>
      <c r="BY2501" s="3">
        <f t="shared" si="1621"/>
        <v>86550</v>
      </c>
      <c r="BZ2501">
        <v>1</v>
      </c>
      <c r="CA2501" s="3">
        <f t="shared" si="1622"/>
        <v>86550</v>
      </c>
      <c r="CC2501" s="3" t="e">
        <f t="shared" si="1623"/>
        <v>#N/A</v>
      </c>
      <c r="CD2501" s="3" t="e">
        <f t="shared" si="1624"/>
        <v>#N/A</v>
      </c>
      <c r="CE2501" s="3" t="str">
        <f t="shared" si="1625"/>
        <v/>
      </c>
      <c r="CF2501" s="3" t="e">
        <f>HLOOKUP(CE2501,'Valuation Data'!$D$2:$K$5,4,FALSE)</f>
        <v>#N/A</v>
      </c>
      <c r="CG2501" s="3">
        <f t="shared" si="1626"/>
        <v>86550</v>
      </c>
      <c r="CH2501" s="3" t="str">
        <f t="shared" si="1627"/>
        <v>No</v>
      </c>
      <c r="CI2501" s="3" t="str">
        <f>VLOOKUP(R2501,'Use Codes &amp; County Type'!A:D,4,FALSE)</f>
        <v>S</v>
      </c>
      <c r="CJ2501" s="3" t="str">
        <f t="shared" si="1628"/>
        <v>No</v>
      </c>
      <c r="CK2501" s="3" t="str">
        <f t="shared" si="1629"/>
        <v>Yes</v>
      </c>
      <c r="CL2501" s="3">
        <f t="shared" si="1630"/>
        <v>0.67</v>
      </c>
      <c r="CM2501" s="3">
        <f t="shared" si="1631"/>
        <v>57988.5</v>
      </c>
      <c r="CN2501" s="3" t="e">
        <f t="shared" si="1632"/>
        <v>#N/A</v>
      </c>
      <c r="CO2501" s="3" t="e">
        <f t="shared" si="1633"/>
        <v>#N/A</v>
      </c>
      <c r="CP2501" s="3" t="e">
        <f t="shared" si="1634"/>
        <v>#N/A</v>
      </c>
      <c r="CR2501" s="3" t="e">
        <f t="shared" si="1635"/>
        <v>#N/A</v>
      </c>
      <c r="CV2501" s="3" t="e">
        <f t="shared" si="1636"/>
        <v>#N/A</v>
      </c>
      <c r="CW2501" s="3">
        <f t="shared" si="1637"/>
        <v>2500</v>
      </c>
      <c r="CX2501" s="3">
        <f t="shared" si="1638"/>
        <v>998.21</v>
      </c>
      <c r="CY2501" s="3" t="e">
        <f t="shared" si="1639"/>
        <v>#N/A</v>
      </c>
      <c r="CZ2501" t="e">
        <f>NA()</f>
        <v>#N/A</v>
      </c>
      <c r="DA2501" t="e">
        <f>NA()</f>
        <v>#N/A</v>
      </c>
    </row>
    <row r="2502" spans="1:105" x14ac:dyDescent="0.25">
      <c r="A2502">
        <v>2501</v>
      </c>
      <c r="B2502" t="s">
        <v>3</v>
      </c>
      <c r="C2502" t="s">
        <v>2610</v>
      </c>
      <c r="D2502">
        <v>3916.28</v>
      </c>
      <c r="E2502">
        <v>2017</v>
      </c>
      <c r="F2502">
        <v>3916.28</v>
      </c>
      <c r="G2502">
        <v>3916.28</v>
      </c>
      <c r="H2502" s="3">
        <f t="shared" si="1599"/>
        <v>0</v>
      </c>
      <c r="I2502">
        <v>320</v>
      </c>
      <c r="J2502" t="s">
        <v>2736</v>
      </c>
      <c r="K2502" t="s">
        <v>2738</v>
      </c>
      <c r="L2502">
        <v>32034</v>
      </c>
      <c r="M2502" t="s">
        <v>4666</v>
      </c>
      <c r="N2502" t="s">
        <v>4761</v>
      </c>
      <c r="O2502">
        <v>-81.459241727447093</v>
      </c>
      <c r="P2502">
        <v>30.666146532360699</v>
      </c>
      <c r="Q2502" t="s">
        <v>6456</v>
      </c>
      <c r="R2502">
        <v>33</v>
      </c>
      <c r="S2502" t="s">
        <v>6561</v>
      </c>
      <c r="T2502">
        <v>2048</v>
      </c>
      <c r="U2502" t="s">
        <v>6598</v>
      </c>
      <c r="V2502">
        <v>2017</v>
      </c>
      <c r="W2502">
        <v>180202</v>
      </c>
      <c r="X2502">
        <v>2017</v>
      </c>
      <c r="Y2502">
        <v>180202</v>
      </c>
      <c r="Z2502">
        <v>3591.56</v>
      </c>
      <c r="AA2502" s="3">
        <f t="shared" si="1600"/>
        <v>0.91708458026494521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 s="3" t="str">
        <f t="shared" si="1601"/>
        <v>No</v>
      </c>
      <c r="AQ2502" s="3" t="str">
        <f t="shared" si="1602"/>
        <v>No</v>
      </c>
      <c r="AR2502" s="3" t="str">
        <f t="shared" si="1603"/>
        <v>No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9</v>
      </c>
      <c r="AY2502" t="s">
        <v>6636</v>
      </c>
      <c r="AZ2502">
        <v>0</v>
      </c>
      <c r="BA2502">
        <v>0</v>
      </c>
      <c r="BB2502" t="s">
        <v>6616</v>
      </c>
      <c r="BC2502">
        <v>0</v>
      </c>
      <c r="BD2502" s="4" t="str">
        <f t="shared" si="1604"/>
        <v>No</v>
      </c>
      <c r="BE2502" t="s">
        <v>6641</v>
      </c>
      <c r="BF2502" s="3" t="str">
        <f t="shared" si="1605"/>
        <v>Yes</v>
      </c>
      <c r="BG2502" t="s">
        <v>6645</v>
      </c>
      <c r="BH2502" s="3" t="str">
        <f t="shared" si="1606"/>
        <v>320 8TH ST S</v>
      </c>
      <c r="BI2502" s="3" t="str">
        <f t="shared" si="1607"/>
        <v>Fernandina Beach</v>
      </c>
      <c r="BJ2502" s="3" t="str">
        <f t="shared" si="1608"/>
        <v>Florida</v>
      </c>
      <c r="BK2502" s="3">
        <f t="shared" si="1609"/>
        <v>32034</v>
      </c>
      <c r="BL2502" s="3" t="str">
        <f t="shared" si="1610"/>
        <v>320 8TH ST S FERNANDINA BEACH FL 32034</v>
      </c>
      <c r="BM2502" s="3" t="str">
        <f t="shared" si="1611"/>
        <v/>
      </c>
      <c r="BN2502" s="3" t="str">
        <f t="shared" si="1612"/>
        <v>Pass</v>
      </c>
      <c r="BO2502" s="3" t="str">
        <f t="shared" si="1613"/>
        <v>No</v>
      </c>
      <c r="BP2502" s="3" t="str">
        <f t="shared" si="1614"/>
        <v>FV&lt;$10K</v>
      </c>
      <c r="BQ2502" t="s">
        <v>6650</v>
      </c>
      <c r="BR2502" s="3" t="str">
        <f t="shared" si="1615"/>
        <v>No, &lt; $20K Lien</v>
      </c>
      <c r="BS2502" s="3" t="str">
        <f t="shared" si="1616"/>
        <v>No, Lien &lt; $20K</v>
      </c>
      <c r="BT2502" t="s">
        <v>6650</v>
      </c>
      <c r="BU2502" s="3" t="str">
        <f t="shared" si="1617"/>
        <v>No</v>
      </c>
      <c r="BV2502" s="3" t="str">
        <f t="shared" si="1618"/>
        <v>No</v>
      </c>
      <c r="BW2502" s="3">
        <f t="shared" si="1619"/>
        <v>0</v>
      </c>
      <c r="BX2502" s="3" t="str">
        <f t="shared" si="1620"/>
        <v>No</v>
      </c>
      <c r="BY2502" s="3">
        <f t="shared" si="1621"/>
        <v>180202</v>
      </c>
      <c r="BZ2502">
        <v>1</v>
      </c>
      <c r="CA2502" s="3">
        <f t="shared" si="1622"/>
        <v>180202</v>
      </c>
      <c r="CC2502" s="3">
        <f t="shared" si="1623"/>
        <v>0</v>
      </c>
      <c r="CD2502" s="3">
        <f t="shared" si="1624"/>
        <v>0</v>
      </c>
      <c r="CE2502" s="3" t="str">
        <f t="shared" si="1625"/>
        <v/>
      </c>
      <c r="CF2502" s="3" t="e">
        <f>HLOOKUP(CE2502,'Valuation Data'!$D$2:$K$5,4,FALSE)</f>
        <v>#N/A</v>
      </c>
      <c r="CG2502" s="3">
        <f t="shared" si="1626"/>
        <v>180202</v>
      </c>
      <c r="CH2502" s="3" t="str">
        <f t="shared" si="1627"/>
        <v>No</v>
      </c>
      <c r="CI2502" s="3" t="str">
        <f>VLOOKUP(R2502,'Use Codes &amp; County Type'!A:D,4,FALSE)</f>
        <v>C</v>
      </c>
      <c r="CJ2502" s="3" t="str">
        <f t="shared" si="1628"/>
        <v>No</v>
      </c>
      <c r="CK2502" s="3" t="str">
        <f t="shared" si="1629"/>
        <v>No</v>
      </c>
      <c r="CL2502" s="3">
        <f t="shared" si="1630"/>
        <v>0.3</v>
      </c>
      <c r="CM2502" s="3">
        <f t="shared" si="1631"/>
        <v>54060.6</v>
      </c>
      <c r="CN2502" s="3">
        <f t="shared" si="1632"/>
        <v>15665.12</v>
      </c>
      <c r="CO2502" s="3">
        <f t="shared" si="1633"/>
        <v>38395.479999999996</v>
      </c>
      <c r="CP2502" s="3">
        <f t="shared" si="1634"/>
        <v>8.6930888669382145E-2</v>
      </c>
      <c r="CR2502" s="3" t="str">
        <f t="shared" si="1635"/>
        <v>No</v>
      </c>
      <c r="CV2502" s="3" t="str">
        <f t="shared" si="1636"/>
        <v>*Bid</v>
      </c>
      <c r="CW2502" s="3">
        <f t="shared" si="1637"/>
        <v>2501</v>
      </c>
      <c r="CX2502" s="3">
        <f t="shared" si="1638"/>
        <v>3916.28</v>
      </c>
      <c r="CY2502" s="3" t="str">
        <f t="shared" si="1639"/>
        <v>Ok</v>
      </c>
      <c r="CZ2502">
        <v>0</v>
      </c>
      <c r="DA2502">
        <v>0</v>
      </c>
    </row>
    <row r="2503" spans="1:105" x14ac:dyDescent="0.25">
      <c r="A2503">
        <v>2502</v>
      </c>
      <c r="B2503" t="s">
        <v>3</v>
      </c>
      <c r="C2503" t="s">
        <v>2611</v>
      </c>
      <c r="D2503">
        <v>446.94</v>
      </c>
      <c r="E2503">
        <v>2017</v>
      </c>
      <c r="F2503">
        <v>446.94</v>
      </c>
      <c r="G2503">
        <v>446.94</v>
      </c>
      <c r="H2503" s="3">
        <f t="shared" si="1599"/>
        <v>0</v>
      </c>
      <c r="I2503">
        <v>323</v>
      </c>
      <c r="J2503" t="s">
        <v>2736</v>
      </c>
      <c r="K2503" t="s">
        <v>2738</v>
      </c>
      <c r="L2503">
        <v>32034</v>
      </c>
      <c r="M2503" t="s">
        <v>4667</v>
      </c>
      <c r="N2503" t="s">
        <v>4761</v>
      </c>
      <c r="O2503">
        <v>-81.458932756379298</v>
      </c>
      <c r="P2503">
        <v>30.666041289559999</v>
      </c>
      <c r="Q2503" t="s">
        <v>6456</v>
      </c>
      <c r="R2503">
        <v>10</v>
      </c>
      <c r="S2503" t="s">
        <v>6547</v>
      </c>
      <c r="T2503">
        <v>8002</v>
      </c>
      <c r="U2503" t="s">
        <v>6585</v>
      </c>
      <c r="V2503">
        <v>2017</v>
      </c>
      <c r="W2503">
        <v>19250</v>
      </c>
      <c r="X2503">
        <v>2017</v>
      </c>
      <c r="Y2503">
        <v>19250</v>
      </c>
      <c r="Z2503">
        <v>383.67</v>
      </c>
      <c r="AA2503" s="3">
        <f t="shared" si="1600"/>
        <v>0.85843737414418042</v>
      </c>
      <c r="AG2503" t="s">
        <v>6616</v>
      </c>
      <c r="AH2503" t="s">
        <v>6616</v>
      </c>
      <c r="AI2503" t="s">
        <v>6618</v>
      </c>
      <c r="AJ2503" t="s">
        <v>6618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 s="3" t="str">
        <f t="shared" si="1601"/>
        <v>No</v>
      </c>
      <c r="AQ2503" s="3" t="str">
        <f t="shared" si="1602"/>
        <v>No</v>
      </c>
      <c r="AR2503" s="3" t="str">
        <f t="shared" si="1603"/>
        <v>No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9</v>
      </c>
      <c r="AY2503" t="s">
        <v>6636</v>
      </c>
      <c r="AZ2503">
        <v>0</v>
      </c>
      <c r="BA2503">
        <v>0</v>
      </c>
      <c r="BB2503" t="s">
        <v>6616</v>
      </c>
      <c r="BC2503" t="s">
        <v>6617</v>
      </c>
      <c r="BD2503" s="4" t="str">
        <f t="shared" si="1604"/>
        <v>No</v>
      </c>
      <c r="BE2503" t="s">
        <v>6640</v>
      </c>
      <c r="BF2503" s="3" t="str">
        <f t="shared" si="1605"/>
        <v>No</v>
      </c>
      <c r="BG2503" t="s">
        <v>6645</v>
      </c>
      <c r="BH2503" s="3" t="str">
        <f t="shared" si="1606"/>
        <v>323 S 9TH ST</v>
      </c>
      <c r="BI2503" s="3" t="str">
        <f t="shared" si="1607"/>
        <v>Fernandina Beach</v>
      </c>
      <c r="BJ2503" s="3" t="str">
        <f t="shared" si="1608"/>
        <v>Florida</v>
      </c>
      <c r="BK2503" s="3">
        <f t="shared" si="1609"/>
        <v>32034</v>
      </c>
      <c r="BL2503" s="3" t="str">
        <f t="shared" si="1610"/>
        <v>323 S 9TH ST FERNANDINA BEACH FL 32034</v>
      </c>
      <c r="BM2503" s="3" t="str">
        <f t="shared" si="1611"/>
        <v/>
      </c>
      <c r="BN2503" s="3" t="str">
        <f t="shared" si="1612"/>
        <v>Pass</v>
      </c>
      <c r="BO2503" s="3" t="str">
        <f t="shared" si="1613"/>
        <v>Yes</v>
      </c>
      <c r="BP2503" s="3" t="str">
        <f t="shared" si="1614"/>
        <v>FV&lt;$10K</v>
      </c>
      <c r="BQ2503" t="s">
        <v>6650</v>
      </c>
      <c r="BR2503" s="3" t="str">
        <f t="shared" si="1615"/>
        <v>No, &lt; $20K Lien</v>
      </c>
      <c r="BS2503" s="3" t="str">
        <f t="shared" si="1616"/>
        <v>No, Lien &lt; $20K</v>
      </c>
      <c r="BT2503" t="s">
        <v>6650</v>
      </c>
      <c r="BU2503" s="3" t="str">
        <f t="shared" si="1617"/>
        <v>No</v>
      </c>
      <c r="BV2503" s="3" t="str">
        <f t="shared" si="1618"/>
        <v>No</v>
      </c>
      <c r="BW2503" s="3">
        <f t="shared" si="1619"/>
        <v>0</v>
      </c>
      <c r="BX2503" s="3" t="str">
        <f t="shared" si="1620"/>
        <v>No</v>
      </c>
      <c r="BY2503" s="3">
        <f t="shared" si="1621"/>
        <v>19250</v>
      </c>
      <c r="BZ2503">
        <v>1</v>
      </c>
      <c r="CA2503" s="3">
        <f t="shared" si="1622"/>
        <v>19250</v>
      </c>
      <c r="CC2503" s="3">
        <f t="shared" si="1623"/>
        <v>0</v>
      </c>
      <c r="CD2503" s="3">
        <f t="shared" si="1624"/>
        <v>0</v>
      </c>
      <c r="CE2503" s="3" t="str">
        <f t="shared" si="1625"/>
        <v/>
      </c>
      <c r="CF2503" s="3" t="e">
        <f>HLOOKUP(CE2503,'Valuation Data'!$D$2:$K$5,4,FALSE)</f>
        <v>#N/A</v>
      </c>
      <c r="CG2503" s="3">
        <f t="shared" si="1626"/>
        <v>19250</v>
      </c>
      <c r="CH2503" s="3" t="str">
        <f t="shared" si="1627"/>
        <v>No</v>
      </c>
      <c r="CI2503" s="3" t="str">
        <f>VLOOKUP(R2503,'Use Codes &amp; County Type'!A:D,4,FALSE)</f>
        <v>V</v>
      </c>
      <c r="CJ2503" s="3" t="str">
        <f t="shared" si="1628"/>
        <v>Yes</v>
      </c>
      <c r="CK2503" s="3" t="str">
        <f t="shared" si="1629"/>
        <v>No</v>
      </c>
      <c r="CL2503" s="3">
        <f t="shared" si="1630"/>
        <v>0</v>
      </c>
      <c r="CM2503" s="3">
        <f t="shared" si="1631"/>
        <v>0</v>
      </c>
      <c r="CN2503" s="3">
        <f t="shared" si="1632"/>
        <v>1787.76</v>
      </c>
      <c r="CO2503" s="3">
        <f t="shared" si="1633"/>
        <v>-1787.76</v>
      </c>
      <c r="CP2503" s="3">
        <f t="shared" si="1634"/>
        <v>9.2870649350649356E-2</v>
      </c>
      <c r="CR2503" s="3" t="str">
        <f t="shared" si="1635"/>
        <v>No</v>
      </c>
      <c r="CV2503" s="3" t="str">
        <f t="shared" si="1636"/>
        <v>FMV&lt;$30K</v>
      </c>
      <c r="CW2503" s="3">
        <f t="shared" si="1637"/>
        <v>2502</v>
      </c>
      <c r="CX2503" s="3">
        <f t="shared" si="1638"/>
        <v>446.94</v>
      </c>
      <c r="CY2503" s="3" t="str">
        <f t="shared" si="1639"/>
        <v>Ok</v>
      </c>
      <c r="CZ2503">
        <v>0</v>
      </c>
      <c r="DA2503">
        <v>0</v>
      </c>
    </row>
    <row r="2504" spans="1:105" x14ac:dyDescent="0.25">
      <c r="A2504">
        <v>2503</v>
      </c>
      <c r="B2504" t="s">
        <v>3</v>
      </c>
      <c r="C2504" t="s">
        <v>2612</v>
      </c>
      <c r="D2504">
        <v>1960.05</v>
      </c>
      <c r="E2504">
        <v>2017</v>
      </c>
      <c r="F2504">
        <v>1960.05</v>
      </c>
      <c r="G2504">
        <v>1960.05</v>
      </c>
      <c r="H2504" s="3">
        <f t="shared" si="1599"/>
        <v>0</v>
      </c>
      <c r="I2504">
        <v>316</v>
      </c>
      <c r="J2504" t="s">
        <v>2736</v>
      </c>
      <c r="K2504" t="s">
        <v>2738</v>
      </c>
      <c r="L2504">
        <v>32034</v>
      </c>
      <c r="M2504" t="s">
        <v>4668</v>
      </c>
      <c r="N2504" t="s">
        <v>4761</v>
      </c>
      <c r="O2504">
        <v>-81.458393195829103</v>
      </c>
      <c r="P2504">
        <v>30.666261629064</v>
      </c>
      <c r="Q2504" t="s">
        <v>6156</v>
      </c>
      <c r="R2504">
        <v>8</v>
      </c>
      <c r="S2504" t="s">
        <v>6551</v>
      </c>
      <c r="T2504">
        <v>1110</v>
      </c>
      <c r="U2504" t="s">
        <v>6595</v>
      </c>
      <c r="V2504">
        <v>2017</v>
      </c>
      <c r="W2504">
        <v>87548</v>
      </c>
      <c r="X2504">
        <v>2017</v>
      </c>
      <c r="Y2504">
        <v>93286</v>
      </c>
      <c r="Z2504">
        <v>1782.76</v>
      </c>
      <c r="AA2504" s="3">
        <f t="shared" si="1600"/>
        <v>0.90954822581056605</v>
      </c>
      <c r="AB2504" t="s">
        <v>6616</v>
      </c>
      <c r="AC2504" t="s">
        <v>6616</v>
      </c>
      <c r="AD2504" t="s">
        <v>6616</v>
      </c>
      <c r="AE2504" t="s">
        <v>6616</v>
      </c>
      <c r="AF2504" t="s">
        <v>6616</v>
      </c>
      <c r="AG2504" t="s">
        <v>6616</v>
      </c>
      <c r="AH2504" t="s">
        <v>6616</v>
      </c>
      <c r="AI2504" t="s">
        <v>6618</v>
      </c>
      <c r="AJ2504" t="s">
        <v>6618</v>
      </c>
      <c r="AK2504" t="s">
        <v>6618</v>
      </c>
      <c r="AL2504" t="s">
        <v>6618</v>
      </c>
      <c r="AM2504" t="s">
        <v>6618</v>
      </c>
      <c r="AN2504" t="s">
        <v>6618</v>
      </c>
      <c r="AO2504" t="s">
        <v>6618</v>
      </c>
      <c r="AP2504" s="3" t="str">
        <f t="shared" si="1601"/>
        <v>No</v>
      </c>
      <c r="AQ2504" s="3" t="str">
        <f t="shared" si="1602"/>
        <v>No</v>
      </c>
      <c r="AR2504" s="3" t="str">
        <f t="shared" si="1603"/>
        <v>No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7</v>
      </c>
      <c r="AY2504" t="s">
        <v>6636</v>
      </c>
      <c r="AZ2504" t="s">
        <v>6638</v>
      </c>
      <c r="BA2504">
        <v>1</v>
      </c>
      <c r="BB2504" t="s">
        <v>6616</v>
      </c>
      <c r="BC2504" t="s">
        <v>6616</v>
      </c>
      <c r="BD2504" s="4" t="str">
        <f t="shared" si="1604"/>
        <v>No</v>
      </c>
      <c r="BE2504" t="s">
        <v>6640</v>
      </c>
      <c r="BF2504" s="3" t="str">
        <f t="shared" si="1605"/>
        <v>No</v>
      </c>
      <c r="BG2504" t="s">
        <v>6645</v>
      </c>
      <c r="BH2504" s="3" t="str">
        <f t="shared" si="1606"/>
        <v>316 9TH ST S U&amp;D</v>
      </c>
      <c r="BI2504" s="3" t="str">
        <f t="shared" si="1607"/>
        <v>Fernandina Beach</v>
      </c>
      <c r="BJ2504" s="3" t="str">
        <f t="shared" si="1608"/>
        <v>Florida</v>
      </c>
      <c r="BK2504" s="3">
        <f t="shared" si="1609"/>
        <v>32034</v>
      </c>
      <c r="BL2504" s="3" t="str">
        <f t="shared" si="1610"/>
        <v>316 9TH ST S U&amp;D FERNANDINA BEACH FL 32034</v>
      </c>
      <c r="BM2504" s="3" t="str">
        <f t="shared" si="1611"/>
        <v/>
      </c>
      <c r="BN2504" s="3" t="str">
        <f t="shared" si="1612"/>
        <v>Pass</v>
      </c>
      <c r="BO2504" s="3" t="str">
        <f t="shared" si="1613"/>
        <v>No</v>
      </c>
      <c r="BP2504" s="3" t="str">
        <f t="shared" si="1614"/>
        <v>FV&lt;$10K</v>
      </c>
      <c r="BQ2504" t="s">
        <v>6650</v>
      </c>
      <c r="BR2504" s="3" t="str">
        <f t="shared" si="1615"/>
        <v>No, &lt; $20K Lien</v>
      </c>
      <c r="BS2504" s="3" t="str">
        <f t="shared" si="1616"/>
        <v>No, Lien &lt; $20K</v>
      </c>
      <c r="BT2504" t="s">
        <v>6650</v>
      </c>
      <c r="BU2504" s="3" t="str">
        <f t="shared" si="1617"/>
        <v>No</v>
      </c>
      <c r="BV2504" s="3" t="str">
        <f t="shared" si="1618"/>
        <v>No</v>
      </c>
      <c r="BW2504" s="3">
        <f t="shared" si="1619"/>
        <v>1</v>
      </c>
      <c r="BX2504" s="3" t="str">
        <f t="shared" si="1620"/>
        <v>No</v>
      </c>
      <c r="BY2504" s="3">
        <f t="shared" si="1621"/>
        <v>87548</v>
      </c>
      <c r="BZ2504">
        <v>1</v>
      </c>
      <c r="CA2504" s="3">
        <f t="shared" si="1622"/>
        <v>87548</v>
      </c>
      <c r="CC2504" s="3">
        <f t="shared" si="1623"/>
        <v>0</v>
      </c>
      <c r="CD2504" s="3">
        <f t="shared" si="1624"/>
        <v>0</v>
      </c>
      <c r="CE2504" s="3" t="str">
        <f t="shared" si="1625"/>
        <v/>
      </c>
      <c r="CF2504" s="3" t="e">
        <f>HLOOKUP(CE2504,'Valuation Data'!$D$2:$K$5,4,FALSE)</f>
        <v>#N/A</v>
      </c>
      <c r="CG2504" s="3">
        <f t="shared" si="1626"/>
        <v>87548</v>
      </c>
      <c r="CH2504" s="3" t="str">
        <f t="shared" si="1627"/>
        <v>No</v>
      </c>
      <c r="CI2504" s="3" t="str">
        <f>VLOOKUP(R2504,'Use Codes &amp; County Type'!A:D,4,FALSE)</f>
        <v>R</v>
      </c>
      <c r="CJ2504" s="3" t="str">
        <f t="shared" si="1628"/>
        <v>No</v>
      </c>
      <c r="CK2504" s="3" t="str">
        <f t="shared" si="1629"/>
        <v>No</v>
      </c>
      <c r="CL2504" s="3">
        <f t="shared" si="1630"/>
        <v>0.35</v>
      </c>
      <c r="CM2504" s="3">
        <f t="shared" si="1631"/>
        <v>30641.8</v>
      </c>
      <c r="CN2504" s="3">
        <f t="shared" si="1632"/>
        <v>9800.25</v>
      </c>
      <c r="CO2504" s="3">
        <f t="shared" si="1633"/>
        <v>20841.55</v>
      </c>
      <c r="CP2504" s="3">
        <f t="shared" si="1634"/>
        <v>0.11194144926211906</v>
      </c>
      <c r="CR2504" s="3" t="str">
        <f t="shared" si="1635"/>
        <v>No</v>
      </c>
      <c r="CV2504" s="3" t="str">
        <f t="shared" si="1636"/>
        <v>*Bid</v>
      </c>
      <c r="CW2504" s="3">
        <f t="shared" si="1637"/>
        <v>2503</v>
      </c>
      <c r="CX2504" s="3">
        <f t="shared" si="1638"/>
        <v>1960.05</v>
      </c>
      <c r="CY2504" s="3" t="str">
        <f t="shared" si="1639"/>
        <v>Ok</v>
      </c>
      <c r="CZ2504">
        <v>0</v>
      </c>
      <c r="DA2504">
        <v>0</v>
      </c>
    </row>
    <row r="2505" spans="1:105" x14ac:dyDescent="0.25">
      <c r="A2505">
        <v>2504</v>
      </c>
      <c r="B2505" t="s">
        <v>3</v>
      </c>
      <c r="C2505" t="s">
        <v>2613</v>
      </c>
      <c r="D2505">
        <v>513.95000000000005</v>
      </c>
      <c r="E2505">
        <v>2017</v>
      </c>
      <c r="F2505" t="e">
        <f>NA()</f>
        <v>#N/A</v>
      </c>
      <c r="G2505" t="e">
        <f>NA()</f>
        <v>#N/A</v>
      </c>
      <c r="H2505" s="3" t="e">
        <f t="shared" si="1599"/>
        <v>#N/A</v>
      </c>
      <c r="I2505" t="e">
        <f>NA()</f>
        <v>#N/A</v>
      </c>
      <c r="J2505" t="e">
        <f>NA()</f>
        <v>#N/A</v>
      </c>
      <c r="K2505" t="e">
        <f>NA()</f>
        <v>#N/A</v>
      </c>
      <c r="L2505" t="e">
        <f>NA()</f>
        <v>#N/A</v>
      </c>
      <c r="M2505" t="e">
        <f>NA()</f>
        <v>#N/A</v>
      </c>
      <c r="N2505" t="e">
        <f>NA()</f>
        <v>#N/A</v>
      </c>
      <c r="O2505" t="e">
        <f>NA()</f>
        <v>#N/A</v>
      </c>
      <c r="P2505" t="e">
        <f>NA()</f>
        <v>#N/A</v>
      </c>
      <c r="Q2505" t="e">
        <f>NA()</f>
        <v>#N/A</v>
      </c>
      <c r="R2505">
        <v>0</v>
      </c>
      <c r="S2505" t="s">
        <v>6538</v>
      </c>
      <c r="T2505" t="e">
        <f>NA()</f>
        <v>#N/A</v>
      </c>
      <c r="U2505" t="e">
        <f>NA()</f>
        <v>#N/A</v>
      </c>
      <c r="V2505">
        <v>2017</v>
      </c>
      <c r="W2505">
        <v>21175</v>
      </c>
      <c r="X2505" t="e">
        <f>NA()</f>
        <v>#N/A</v>
      </c>
      <c r="Y2505" t="e">
        <f>NA()</f>
        <v>#N/A</v>
      </c>
      <c r="Z2505" t="e">
        <f>NA()</f>
        <v>#N/A</v>
      </c>
      <c r="AA2505" s="3">
        <f t="shared" si="1600"/>
        <v>0</v>
      </c>
      <c r="AI2505" t="e">
        <f>NA()</f>
        <v>#N/A</v>
      </c>
      <c r="AJ2505" t="e">
        <f>NA()</f>
        <v>#N/A</v>
      </c>
      <c r="AK2505" t="e">
        <f>NA()</f>
        <v>#N/A</v>
      </c>
      <c r="AL2505" t="e">
        <f>NA()</f>
        <v>#N/A</v>
      </c>
      <c r="AM2505" t="e">
        <f>NA()</f>
        <v>#N/A</v>
      </c>
      <c r="AN2505" t="e">
        <f>NA()</f>
        <v>#N/A</v>
      </c>
      <c r="AO2505" t="e">
        <f>NA()</f>
        <v>#N/A</v>
      </c>
      <c r="AP2505" s="3" t="str">
        <f t="shared" si="1601"/>
        <v>No</v>
      </c>
      <c r="AQ2505" s="3" t="str">
        <f t="shared" si="1602"/>
        <v>No</v>
      </c>
      <c r="AR2505" s="3" t="str">
        <f t="shared" si="1603"/>
        <v>No</v>
      </c>
      <c r="AS2505" t="e">
        <f>NA()</f>
        <v>#N/A</v>
      </c>
      <c r="AT2505" t="e">
        <f>NA()</f>
        <v>#N/A</v>
      </c>
      <c r="AU2505" t="e">
        <f>NA()</f>
        <v>#N/A</v>
      </c>
      <c r="AV2505" t="e">
        <f>NA()</f>
        <v>#N/A</v>
      </c>
      <c r="AW2505" t="e">
        <f>NA()</f>
        <v>#N/A</v>
      </c>
      <c r="AX2505" t="e">
        <f>NA()</f>
        <v>#N/A</v>
      </c>
      <c r="AY2505" t="e">
        <f>NA()</f>
        <v>#N/A</v>
      </c>
      <c r="AZ2505" t="e">
        <f>NA()</f>
        <v>#N/A</v>
      </c>
      <c r="BA2505">
        <v>0</v>
      </c>
      <c r="BB2505" t="s">
        <v>6616</v>
      </c>
      <c r="BC2505" t="e">
        <f>NA()</f>
        <v>#N/A</v>
      </c>
      <c r="BD2505" s="4" t="str">
        <f t="shared" si="1604"/>
        <v>No</v>
      </c>
      <c r="BE2505" t="e">
        <f>NA()</f>
        <v>#N/A</v>
      </c>
      <c r="BF2505" s="3" t="str">
        <f t="shared" si="1605"/>
        <v>No</v>
      </c>
      <c r="BG2505" t="e">
        <f>NA()</f>
        <v>#N/A</v>
      </c>
      <c r="BH2505" s="3" t="e">
        <f t="shared" si="1606"/>
        <v>#N/A</v>
      </c>
      <c r="BI2505" s="3" t="e">
        <f t="shared" si="1607"/>
        <v>#N/A</v>
      </c>
      <c r="BJ2505" s="3" t="e">
        <f t="shared" si="1608"/>
        <v>#N/A</v>
      </c>
      <c r="BK2505" s="3" t="e">
        <f t="shared" si="1609"/>
        <v>#N/A</v>
      </c>
      <c r="BL2505" s="3" t="e">
        <f t="shared" si="1610"/>
        <v>#N/A</v>
      </c>
      <c r="BM2505" s="3" t="e">
        <f t="shared" si="1611"/>
        <v>#N/A</v>
      </c>
      <c r="BN2505" s="3" t="str">
        <f t="shared" si="1612"/>
        <v>Pass</v>
      </c>
      <c r="BO2505" s="3" t="e">
        <f t="shared" si="1613"/>
        <v>#N/A</v>
      </c>
      <c r="BP2505" s="3" t="str">
        <f t="shared" si="1614"/>
        <v>FV&lt;$10K</v>
      </c>
      <c r="BQ2505" t="s">
        <v>6650</v>
      </c>
      <c r="BR2505" s="3" t="str">
        <f t="shared" si="1615"/>
        <v>No, &lt; $20K Lien</v>
      </c>
      <c r="BS2505" s="3" t="str">
        <f t="shared" si="1616"/>
        <v>No, Lien &lt; $20K</v>
      </c>
      <c r="BT2505" t="s">
        <v>6650</v>
      </c>
      <c r="BU2505" s="3" t="str">
        <f t="shared" si="1617"/>
        <v>No</v>
      </c>
      <c r="BV2505" s="3" t="str">
        <f t="shared" si="1618"/>
        <v>No</v>
      </c>
      <c r="BW2505" s="3">
        <f t="shared" si="1619"/>
        <v>0</v>
      </c>
      <c r="BX2505" s="3" t="str">
        <f t="shared" si="1620"/>
        <v>No</v>
      </c>
      <c r="BY2505" s="3">
        <f t="shared" si="1621"/>
        <v>21175</v>
      </c>
      <c r="BZ2505">
        <v>1</v>
      </c>
      <c r="CA2505" s="3">
        <f t="shared" si="1622"/>
        <v>21175</v>
      </c>
      <c r="CC2505" s="3" t="e">
        <f t="shared" si="1623"/>
        <v>#N/A</v>
      </c>
      <c r="CD2505" s="3" t="e">
        <f t="shared" si="1624"/>
        <v>#N/A</v>
      </c>
      <c r="CE2505" s="3" t="str">
        <f t="shared" si="1625"/>
        <v/>
      </c>
      <c r="CF2505" s="3" t="e">
        <f>HLOOKUP(CE2505,'Valuation Data'!$D$2:$K$5,4,FALSE)</f>
        <v>#N/A</v>
      </c>
      <c r="CG2505" s="3">
        <f t="shared" si="1626"/>
        <v>21175</v>
      </c>
      <c r="CH2505" s="3" t="str">
        <f t="shared" si="1627"/>
        <v>No</v>
      </c>
      <c r="CI2505" s="3" t="str">
        <f>VLOOKUP(R2505,'Use Codes &amp; County Type'!A:D,4,FALSE)</f>
        <v>V</v>
      </c>
      <c r="CJ2505" s="3" t="str">
        <f t="shared" si="1628"/>
        <v>Yes</v>
      </c>
      <c r="CK2505" s="3" t="str">
        <f t="shared" si="1629"/>
        <v>No</v>
      </c>
      <c r="CL2505" s="3">
        <f t="shared" si="1630"/>
        <v>0</v>
      </c>
      <c r="CM2505" s="3">
        <f t="shared" si="1631"/>
        <v>0</v>
      </c>
      <c r="CN2505" s="3" t="e">
        <f t="shared" si="1632"/>
        <v>#N/A</v>
      </c>
      <c r="CO2505" s="3" t="e">
        <f t="shared" si="1633"/>
        <v>#N/A</v>
      </c>
      <c r="CP2505" s="3" t="e">
        <f t="shared" si="1634"/>
        <v>#N/A</v>
      </c>
      <c r="CR2505" s="3" t="str">
        <f t="shared" si="1635"/>
        <v>No</v>
      </c>
      <c r="CV2505" s="3" t="str">
        <f t="shared" si="1636"/>
        <v>FMV&lt;$30K</v>
      </c>
      <c r="CW2505" s="3">
        <f t="shared" si="1637"/>
        <v>2504</v>
      </c>
      <c r="CX2505" s="3">
        <f t="shared" si="1638"/>
        <v>513.95000000000005</v>
      </c>
      <c r="CY2505" s="3" t="str">
        <f t="shared" si="1639"/>
        <v>Ok</v>
      </c>
      <c r="CZ2505" t="e">
        <f>NA()</f>
        <v>#N/A</v>
      </c>
      <c r="DA2505" t="e">
        <f>NA()</f>
        <v>#N/A</v>
      </c>
    </row>
    <row r="2506" spans="1:105" x14ac:dyDescent="0.25">
      <c r="A2506">
        <v>2505</v>
      </c>
      <c r="B2506" t="s">
        <v>3</v>
      </c>
      <c r="C2506" t="s">
        <v>2614</v>
      </c>
      <c r="D2506">
        <v>513.95000000000005</v>
      </c>
      <c r="E2506">
        <v>2017</v>
      </c>
      <c r="F2506">
        <v>513.95000000000005</v>
      </c>
      <c r="G2506">
        <v>513.95000000000005</v>
      </c>
      <c r="H2506" s="3">
        <f t="shared" si="1599"/>
        <v>0</v>
      </c>
      <c r="I2506">
        <v>317</v>
      </c>
      <c r="J2506" t="s">
        <v>2736</v>
      </c>
      <c r="K2506" t="s">
        <v>2738</v>
      </c>
      <c r="L2506">
        <v>32034</v>
      </c>
      <c r="M2506" t="s">
        <v>4669</v>
      </c>
      <c r="N2506" t="s">
        <v>4761</v>
      </c>
      <c r="O2506">
        <v>-81.4581241322484</v>
      </c>
      <c r="P2506">
        <v>30.665951578743002</v>
      </c>
      <c r="Q2506" t="s">
        <v>6457</v>
      </c>
      <c r="R2506">
        <v>0</v>
      </c>
      <c r="S2506" t="s">
        <v>6538</v>
      </c>
      <c r="T2506">
        <v>8001</v>
      </c>
      <c r="U2506" t="s">
        <v>6581</v>
      </c>
      <c r="V2506">
        <v>2017</v>
      </c>
      <c r="W2506">
        <v>21175</v>
      </c>
      <c r="X2506">
        <v>2017</v>
      </c>
      <c r="Y2506">
        <v>24750</v>
      </c>
      <c r="Z2506">
        <v>445.63</v>
      </c>
      <c r="AA2506" s="3">
        <f t="shared" si="1600"/>
        <v>0.86706878100982576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 s="3" t="str">
        <f t="shared" si="1601"/>
        <v>No</v>
      </c>
      <c r="AQ2506" s="3" t="str">
        <f t="shared" si="1602"/>
        <v>No</v>
      </c>
      <c r="AR2506" s="3" t="str">
        <f t="shared" si="1603"/>
        <v>No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7</v>
      </c>
      <c r="AY2506" t="s">
        <v>6636</v>
      </c>
      <c r="AZ2506">
        <v>0</v>
      </c>
      <c r="BA2506">
        <v>0</v>
      </c>
      <c r="BB2506" t="s">
        <v>6616</v>
      </c>
      <c r="BC2506">
        <v>0</v>
      </c>
      <c r="BD2506" s="4" t="str">
        <f t="shared" si="1604"/>
        <v>No</v>
      </c>
      <c r="BE2506" t="s">
        <v>6640</v>
      </c>
      <c r="BF2506" s="3" t="str">
        <f t="shared" si="1605"/>
        <v>No</v>
      </c>
      <c r="BG2506" t="s">
        <v>6645</v>
      </c>
      <c r="BH2506" s="3" t="str">
        <f t="shared" si="1606"/>
        <v>317 10TH ST S</v>
      </c>
      <c r="BI2506" s="3" t="str">
        <f t="shared" si="1607"/>
        <v>Fernandina Beach</v>
      </c>
      <c r="BJ2506" s="3" t="str">
        <f t="shared" si="1608"/>
        <v>Florida</v>
      </c>
      <c r="BK2506" s="3">
        <f t="shared" si="1609"/>
        <v>32034</v>
      </c>
      <c r="BL2506" s="3" t="str">
        <f t="shared" si="1610"/>
        <v>317 10TH ST S FERNANDINA BEACH FL 32034</v>
      </c>
      <c r="BM2506" s="3" t="str">
        <f t="shared" si="1611"/>
        <v/>
      </c>
      <c r="BN2506" s="3" t="str">
        <f t="shared" si="1612"/>
        <v>Pass</v>
      </c>
      <c r="BO2506" s="3" t="str">
        <f t="shared" si="1613"/>
        <v>No</v>
      </c>
      <c r="BP2506" s="3" t="str">
        <f t="shared" si="1614"/>
        <v>FV&lt;$10K</v>
      </c>
      <c r="BQ2506" t="s">
        <v>6650</v>
      </c>
      <c r="BR2506" s="3" t="str">
        <f t="shared" si="1615"/>
        <v>No, &lt; $20K Lien</v>
      </c>
      <c r="BS2506" s="3" t="str">
        <f t="shared" si="1616"/>
        <v>No, Lien &lt; $20K</v>
      </c>
      <c r="BT2506" t="s">
        <v>6650</v>
      </c>
      <c r="BU2506" s="3" t="str">
        <f t="shared" si="1617"/>
        <v>No</v>
      </c>
      <c r="BV2506" s="3" t="str">
        <f t="shared" si="1618"/>
        <v>No</v>
      </c>
      <c r="BW2506" s="3">
        <f t="shared" si="1619"/>
        <v>0</v>
      </c>
      <c r="BX2506" s="3" t="str">
        <f t="shared" si="1620"/>
        <v>No</v>
      </c>
      <c r="BY2506" s="3">
        <f t="shared" si="1621"/>
        <v>21175</v>
      </c>
      <c r="BZ2506">
        <v>1</v>
      </c>
      <c r="CA2506" s="3">
        <f t="shared" si="1622"/>
        <v>21175</v>
      </c>
      <c r="CC2506" s="3">
        <f t="shared" si="1623"/>
        <v>0</v>
      </c>
      <c r="CD2506" s="3">
        <f t="shared" si="1624"/>
        <v>0</v>
      </c>
      <c r="CE2506" s="3" t="str">
        <f t="shared" si="1625"/>
        <v/>
      </c>
      <c r="CF2506" s="3" t="e">
        <f>HLOOKUP(CE2506,'Valuation Data'!$D$2:$K$5,4,FALSE)</f>
        <v>#N/A</v>
      </c>
      <c r="CG2506" s="3">
        <f t="shared" si="1626"/>
        <v>21175</v>
      </c>
      <c r="CH2506" s="3" t="str">
        <f t="shared" si="1627"/>
        <v>No</v>
      </c>
      <c r="CI2506" s="3" t="str">
        <f>VLOOKUP(R2506,'Use Codes &amp; County Type'!A:D,4,FALSE)</f>
        <v>V</v>
      </c>
      <c r="CJ2506" s="3" t="str">
        <f t="shared" si="1628"/>
        <v>Yes</v>
      </c>
      <c r="CK2506" s="3" t="str">
        <f t="shared" si="1629"/>
        <v>No</v>
      </c>
      <c r="CL2506" s="3">
        <f t="shared" si="1630"/>
        <v>0</v>
      </c>
      <c r="CM2506" s="3">
        <f t="shared" si="1631"/>
        <v>0</v>
      </c>
      <c r="CN2506" s="3">
        <f t="shared" si="1632"/>
        <v>2055.8000000000002</v>
      </c>
      <c r="CO2506" s="3">
        <f t="shared" si="1633"/>
        <v>-2055.8000000000002</v>
      </c>
      <c r="CP2506" s="3">
        <f t="shared" si="1634"/>
        <v>9.7086186540732006E-2</v>
      </c>
      <c r="CR2506" s="3" t="str">
        <f t="shared" si="1635"/>
        <v>No</v>
      </c>
      <c r="CV2506" s="3" t="str">
        <f t="shared" si="1636"/>
        <v>FMV&lt;$30K</v>
      </c>
      <c r="CW2506" s="3">
        <f t="shared" si="1637"/>
        <v>2505</v>
      </c>
      <c r="CX2506" s="3">
        <f t="shared" si="1638"/>
        <v>513.95000000000005</v>
      </c>
      <c r="CY2506" s="3" t="str">
        <f t="shared" si="1639"/>
        <v>Ok</v>
      </c>
      <c r="CZ2506">
        <v>0</v>
      </c>
      <c r="DA2506">
        <v>0</v>
      </c>
    </row>
    <row r="2507" spans="1:105" x14ac:dyDescent="0.25">
      <c r="A2507">
        <v>2506</v>
      </c>
      <c r="B2507" t="s">
        <v>3</v>
      </c>
      <c r="C2507" t="s">
        <v>2615</v>
      </c>
      <c r="D2507">
        <v>1546.34</v>
      </c>
      <c r="E2507">
        <v>2017</v>
      </c>
      <c r="F2507">
        <v>1546.34</v>
      </c>
      <c r="G2507">
        <v>1546.34</v>
      </c>
      <c r="H2507" s="3">
        <f t="shared" si="1599"/>
        <v>0</v>
      </c>
      <c r="I2507">
        <v>311</v>
      </c>
      <c r="J2507" t="s">
        <v>2736</v>
      </c>
      <c r="K2507" t="s">
        <v>2738</v>
      </c>
      <c r="L2507">
        <v>32034</v>
      </c>
      <c r="M2507" t="s">
        <v>4670</v>
      </c>
      <c r="N2507" t="s">
        <v>4761</v>
      </c>
      <c r="O2507">
        <v>-81.458062034589702</v>
      </c>
      <c r="P2507">
        <v>30.6663642184811</v>
      </c>
      <c r="Q2507" t="s">
        <v>6457</v>
      </c>
      <c r="R2507">
        <v>1</v>
      </c>
      <c r="S2507" t="s">
        <v>6539</v>
      </c>
      <c r="T2507">
        <v>1001</v>
      </c>
      <c r="U2507" t="s">
        <v>6582</v>
      </c>
      <c r="V2507">
        <v>2017</v>
      </c>
      <c r="W2507">
        <v>70255</v>
      </c>
      <c r="X2507">
        <v>2017</v>
      </c>
      <c r="Y2507">
        <v>70255</v>
      </c>
      <c r="Z2507">
        <v>1400.22</v>
      </c>
      <c r="AA2507" s="3">
        <f t="shared" si="1600"/>
        <v>0.90550590426426281</v>
      </c>
      <c r="AF2507" t="s">
        <v>6616</v>
      </c>
      <c r="AI2507" t="s">
        <v>6618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 s="3" t="str">
        <f t="shared" si="1601"/>
        <v>No</v>
      </c>
      <c r="AQ2507" s="3" t="str">
        <f t="shared" si="1602"/>
        <v>No</v>
      </c>
      <c r="AR2507" s="3" t="str">
        <f t="shared" si="1603"/>
        <v>No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7</v>
      </c>
      <c r="AY2507" t="s">
        <v>6636</v>
      </c>
      <c r="AZ2507">
        <v>0</v>
      </c>
      <c r="BA2507">
        <v>0</v>
      </c>
      <c r="BB2507" t="s">
        <v>6616</v>
      </c>
      <c r="BC2507" t="s">
        <v>6616</v>
      </c>
      <c r="BD2507" s="4" t="str">
        <f t="shared" si="1604"/>
        <v>No</v>
      </c>
      <c r="BE2507" t="s">
        <v>6640</v>
      </c>
      <c r="BF2507" s="3" t="str">
        <f t="shared" si="1605"/>
        <v>No</v>
      </c>
      <c r="BG2507" t="s">
        <v>6645</v>
      </c>
      <c r="BH2507" s="3" t="str">
        <f t="shared" si="1606"/>
        <v>311 10TH ST S</v>
      </c>
      <c r="BI2507" s="3" t="str">
        <f t="shared" si="1607"/>
        <v>Fernandina Beach</v>
      </c>
      <c r="BJ2507" s="3" t="str">
        <f t="shared" si="1608"/>
        <v>Florida</v>
      </c>
      <c r="BK2507" s="3">
        <f t="shared" si="1609"/>
        <v>32034</v>
      </c>
      <c r="BL2507" s="3" t="str">
        <f t="shared" si="1610"/>
        <v>311 10TH ST S FERNANDINA BEACH FL 32034</v>
      </c>
      <c r="BM2507" s="3" t="str">
        <f t="shared" si="1611"/>
        <v/>
      </c>
      <c r="BN2507" s="3" t="str">
        <f t="shared" si="1612"/>
        <v>Pass</v>
      </c>
      <c r="BO2507" s="3" t="str">
        <f t="shared" si="1613"/>
        <v>No</v>
      </c>
      <c r="BP2507" s="3" t="str">
        <f t="shared" si="1614"/>
        <v>FV&lt;$10K</v>
      </c>
      <c r="BQ2507" t="s">
        <v>6650</v>
      </c>
      <c r="BR2507" s="3" t="str">
        <f t="shared" si="1615"/>
        <v>No, &lt; $20K Lien</v>
      </c>
      <c r="BS2507" s="3" t="str">
        <f t="shared" si="1616"/>
        <v>No, Lien &lt; $20K</v>
      </c>
      <c r="BT2507" t="s">
        <v>6650</v>
      </c>
      <c r="BU2507" s="3" t="str">
        <f t="shared" si="1617"/>
        <v>No</v>
      </c>
      <c r="BV2507" s="3" t="str">
        <f t="shared" si="1618"/>
        <v>No</v>
      </c>
      <c r="BW2507" s="3">
        <f t="shared" si="1619"/>
        <v>0</v>
      </c>
      <c r="BX2507" s="3" t="str">
        <f t="shared" si="1620"/>
        <v>No</v>
      </c>
      <c r="BY2507" s="3">
        <f t="shared" si="1621"/>
        <v>70255</v>
      </c>
      <c r="BZ2507">
        <v>1</v>
      </c>
      <c r="CA2507" s="3">
        <f t="shared" si="1622"/>
        <v>70255</v>
      </c>
      <c r="CC2507" s="3">
        <f t="shared" si="1623"/>
        <v>0</v>
      </c>
      <c r="CD2507" s="3">
        <f t="shared" si="1624"/>
        <v>0</v>
      </c>
      <c r="CE2507" s="3" t="str">
        <f t="shared" si="1625"/>
        <v/>
      </c>
      <c r="CF2507" s="3" t="e">
        <f>HLOOKUP(CE2507,'Valuation Data'!$D$2:$K$5,4,FALSE)</f>
        <v>#N/A</v>
      </c>
      <c r="CG2507" s="3">
        <f t="shared" si="1626"/>
        <v>70255</v>
      </c>
      <c r="CH2507" s="3" t="str">
        <f t="shared" si="1627"/>
        <v>No</v>
      </c>
      <c r="CI2507" s="3" t="str">
        <f>VLOOKUP(R2507,'Use Codes &amp; County Type'!A:D,4,FALSE)</f>
        <v>S</v>
      </c>
      <c r="CJ2507" s="3" t="str">
        <f t="shared" si="1628"/>
        <v>No</v>
      </c>
      <c r="CK2507" s="3" t="str">
        <f t="shared" si="1629"/>
        <v>No</v>
      </c>
      <c r="CL2507" s="3">
        <f t="shared" si="1630"/>
        <v>0.35</v>
      </c>
      <c r="CM2507" s="3">
        <f t="shared" si="1631"/>
        <v>24589.25</v>
      </c>
      <c r="CN2507" s="3">
        <f t="shared" si="1632"/>
        <v>6185.36</v>
      </c>
      <c r="CO2507" s="3">
        <f t="shared" si="1633"/>
        <v>18403.89</v>
      </c>
      <c r="CP2507" s="3">
        <f t="shared" si="1634"/>
        <v>8.8041562878086968E-2</v>
      </c>
      <c r="CR2507" s="3" t="str">
        <f t="shared" si="1635"/>
        <v>No</v>
      </c>
      <c r="CV2507" s="3" t="str">
        <f t="shared" si="1636"/>
        <v>*Bid</v>
      </c>
      <c r="CW2507" s="3">
        <f t="shared" si="1637"/>
        <v>2506</v>
      </c>
      <c r="CX2507" s="3">
        <f t="shared" si="1638"/>
        <v>1546.34</v>
      </c>
      <c r="CY2507" s="3" t="str">
        <f t="shared" si="1639"/>
        <v>Ok</v>
      </c>
      <c r="CZ2507">
        <v>0</v>
      </c>
      <c r="DA2507">
        <v>0</v>
      </c>
    </row>
    <row r="2508" spans="1:105" x14ac:dyDescent="0.25">
      <c r="A2508">
        <v>2507</v>
      </c>
      <c r="B2508" t="s">
        <v>3</v>
      </c>
      <c r="C2508" t="s">
        <v>2616</v>
      </c>
      <c r="D2508">
        <v>513.95000000000005</v>
      </c>
      <c r="E2508">
        <v>2017</v>
      </c>
      <c r="F2508">
        <v>513.95000000000005</v>
      </c>
      <c r="G2508">
        <v>513.95000000000005</v>
      </c>
      <c r="H2508" s="3">
        <f t="shared" si="1599"/>
        <v>0</v>
      </c>
      <c r="J2508" t="s">
        <v>2736</v>
      </c>
      <c r="K2508" t="s">
        <v>2738</v>
      </c>
      <c r="L2508">
        <v>32034</v>
      </c>
      <c r="M2508" t="s">
        <v>4671</v>
      </c>
      <c r="N2508" t="s">
        <v>4761</v>
      </c>
      <c r="O2508">
        <v>-81.458292890647797</v>
      </c>
      <c r="P2508">
        <v>30.664827757706501</v>
      </c>
      <c r="Q2508" t="s">
        <v>6458</v>
      </c>
      <c r="R2508">
        <v>0</v>
      </c>
      <c r="S2508" t="s">
        <v>6538</v>
      </c>
      <c r="T2508">
        <v>8001</v>
      </c>
      <c r="U2508" t="s">
        <v>6581</v>
      </c>
      <c r="V2508">
        <v>2017</v>
      </c>
      <c r="W2508">
        <v>21175</v>
      </c>
      <c r="X2508">
        <v>2017</v>
      </c>
      <c r="Y2508">
        <v>24750</v>
      </c>
      <c r="Z2508">
        <v>445.63</v>
      </c>
      <c r="AA2508" s="3">
        <f t="shared" si="1600"/>
        <v>0.86706878100982576</v>
      </c>
      <c r="AB2508" t="s">
        <v>6616</v>
      </c>
      <c r="AC2508" t="s">
        <v>6616</v>
      </c>
      <c r="AD2508" t="s">
        <v>6616</v>
      </c>
      <c r="AE2508" t="s">
        <v>6616</v>
      </c>
      <c r="AF2508" t="s">
        <v>6616</v>
      </c>
      <c r="AH2508" t="s">
        <v>6616</v>
      </c>
      <c r="AI2508" t="s">
        <v>6618</v>
      </c>
      <c r="AJ2508" t="s">
        <v>6618</v>
      </c>
      <c r="AK2508" t="s">
        <v>6618</v>
      </c>
      <c r="AL2508" t="s">
        <v>6618</v>
      </c>
      <c r="AM2508" t="s">
        <v>6618</v>
      </c>
      <c r="AN2508" t="s">
        <v>6618</v>
      </c>
      <c r="AO2508" t="s">
        <v>6618</v>
      </c>
      <c r="AP2508" s="3" t="str">
        <f t="shared" si="1601"/>
        <v>No</v>
      </c>
      <c r="AQ2508" s="3" t="str">
        <f t="shared" si="1602"/>
        <v>No</v>
      </c>
      <c r="AR2508" s="3" t="str">
        <f t="shared" si="1603"/>
        <v>No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8</v>
      </c>
      <c r="AY2508" t="s">
        <v>6636</v>
      </c>
      <c r="AZ2508" t="s">
        <v>6638</v>
      </c>
      <c r="BA2508">
        <v>3</v>
      </c>
      <c r="BB2508" t="s">
        <v>6616</v>
      </c>
      <c r="BC2508" t="s">
        <v>6616</v>
      </c>
      <c r="BD2508" s="4" t="str">
        <f t="shared" si="1604"/>
        <v>No</v>
      </c>
      <c r="BE2508" t="s">
        <v>6640</v>
      </c>
      <c r="BF2508" s="3" t="str">
        <f t="shared" si="1605"/>
        <v>No</v>
      </c>
      <c r="BG2508" t="s">
        <v>6645</v>
      </c>
      <c r="BH2508" s="3" t="str">
        <f t="shared" si="1606"/>
        <v>S 10TH ST</v>
      </c>
      <c r="BI2508" s="3" t="str">
        <f t="shared" si="1607"/>
        <v>Fernandina Beach</v>
      </c>
      <c r="BJ2508" s="3" t="str">
        <f t="shared" si="1608"/>
        <v>Florida</v>
      </c>
      <c r="BK2508" s="3">
        <f t="shared" si="1609"/>
        <v>32034</v>
      </c>
      <c r="BL2508" s="3" t="str">
        <f t="shared" si="1610"/>
        <v>S 10TH ST FERNANDINA BEACH FL 32034</v>
      </c>
      <c r="BM2508" s="3" t="str">
        <f t="shared" si="1611"/>
        <v/>
      </c>
      <c r="BN2508" s="3" t="str">
        <f t="shared" si="1612"/>
        <v>Pass</v>
      </c>
      <c r="BO2508" s="3" t="str">
        <f t="shared" si="1613"/>
        <v>No</v>
      </c>
      <c r="BP2508" s="3" t="str">
        <f t="shared" si="1614"/>
        <v>FV&lt;$10K</v>
      </c>
      <c r="BQ2508" t="s">
        <v>6650</v>
      </c>
      <c r="BR2508" s="3" t="str">
        <f t="shared" si="1615"/>
        <v>No, &lt; $20K Lien</v>
      </c>
      <c r="BS2508" s="3" t="str">
        <f t="shared" si="1616"/>
        <v>No, Lien &lt; $20K</v>
      </c>
      <c r="BT2508" t="s">
        <v>6650</v>
      </c>
      <c r="BU2508" s="3" t="str">
        <f t="shared" si="1617"/>
        <v>No</v>
      </c>
      <c r="BV2508" s="3" t="str">
        <f t="shared" si="1618"/>
        <v>No</v>
      </c>
      <c r="BW2508" s="3">
        <f t="shared" si="1619"/>
        <v>3</v>
      </c>
      <c r="BX2508" s="3" t="str">
        <f t="shared" si="1620"/>
        <v>No</v>
      </c>
      <c r="BY2508" s="3">
        <f t="shared" si="1621"/>
        <v>21175</v>
      </c>
      <c r="BZ2508">
        <v>1</v>
      </c>
      <c r="CA2508" s="3">
        <f t="shared" si="1622"/>
        <v>21175</v>
      </c>
      <c r="CC2508" s="3">
        <f t="shared" si="1623"/>
        <v>0</v>
      </c>
      <c r="CD2508" s="3">
        <f t="shared" si="1624"/>
        <v>0</v>
      </c>
      <c r="CE2508" s="3" t="str">
        <f t="shared" si="1625"/>
        <v/>
      </c>
      <c r="CF2508" s="3" t="e">
        <f>HLOOKUP(CE2508,'Valuation Data'!$D$2:$K$5,4,FALSE)</f>
        <v>#N/A</v>
      </c>
      <c r="CG2508" s="3">
        <f t="shared" si="1626"/>
        <v>21175</v>
      </c>
      <c r="CH2508" s="3" t="str">
        <f t="shared" si="1627"/>
        <v>No</v>
      </c>
      <c r="CI2508" s="3" t="str">
        <f>VLOOKUP(R2508,'Use Codes &amp; County Type'!A:D,4,FALSE)</f>
        <v>V</v>
      </c>
      <c r="CJ2508" s="3" t="str">
        <f t="shared" si="1628"/>
        <v>Yes</v>
      </c>
      <c r="CK2508" s="3" t="str">
        <f t="shared" si="1629"/>
        <v>No</v>
      </c>
      <c r="CL2508" s="3">
        <f t="shared" si="1630"/>
        <v>0</v>
      </c>
      <c r="CM2508" s="3">
        <f t="shared" si="1631"/>
        <v>0</v>
      </c>
      <c r="CN2508" s="3">
        <f t="shared" si="1632"/>
        <v>3597.6500000000005</v>
      </c>
      <c r="CO2508" s="3">
        <f t="shared" si="1633"/>
        <v>-3597.6500000000005</v>
      </c>
      <c r="CP2508" s="3">
        <f t="shared" si="1634"/>
        <v>0.16990082644628102</v>
      </c>
      <c r="CR2508" s="3" t="str">
        <f t="shared" si="1635"/>
        <v>No</v>
      </c>
      <c r="CV2508" s="3" t="str">
        <f t="shared" si="1636"/>
        <v>FMV&lt;$30K</v>
      </c>
      <c r="CW2508" s="3">
        <f t="shared" si="1637"/>
        <v>2507</v>
      </c>
      <c r="CX2508" s="3">
        <f t="shared" si="1638"/>
        <v>513.95000000000005</v>
      </c>
      <c r="CY2508" s="3" t="str">
        <f t="shared" si="1639"/>
        <v>Ok</v>
      </c>
      <c r="CZ2508">
        <v>0</v>
      </c>
      <c r="DA2508">
        <v>0</v>
      </c>
    </row>
    <row r="2509" spans="1:105" x14ac:dyDescent="0.25">
      <c r="A2509">
        <v>2508</v>
      </c>
      <c r="B2509" t="s">
        <v>3</v>
      </c>
      <c r="C2509" t="s">
        <v>2617</v>
      </c>
      <c r="D2509">
        <v>586.20000000000005</v>
      </c>
      <c r="E2509">
        <v>2017</v>
      </c>
      <c r="F2509">
        <v>586.20000000000005</v>
      </c>
      <c r="G2509">
        <v>586.20000000000005</v>
      </c>
      <c r="H2509" s="3">
        <f t="shared" si="1599"/>
        <v>0</v>
      </c>
      <c r="I2509">
        <v>423</v>
      </c>
      <c r="J2509" t="s">
        <v>2736</v>
      </c>
      <c r="K2509" t="s">
        <v>2738</v>
      </c>
      <c r="L2509">
        <v>32034</v>
      </c>
      <c r="M2509" t="s">
        <v>4672</v>
      </c>
      <c r="N2509" t="s">
        <v>4761</v>
      </c>
      <c r="O2509">
        <v>-81.459124359393002</v>
      </c>
      <c r="P2509">
        <v>30.664782087213698</v>
      </c>
      <c r="Q2509" t="s">
        <v>6459</v>
      </c>
      <c r="R2509">
        <v>1</v>
      </c>
      <c r="S2509" t="s">
        <v>6539</v>
      </c>
      <c r="T2509">
        <v>1001</v>
      </c>
      <c r="U2509" t="s">
        <v>6582</v>
      </c>
      <c r="V2509">
        <v>2017</v>
      </c>
      <c r="W2509">
        <v>52147</v>
      </c>
      <c r="X2509">
        <v>2017</v>
      </c>
      <c r="Y2509">
        <v>62805</v>
      </c>
      <c r="Z2509">
        <v>512.44000000000005</v>
      </c>
      <c r="AA2509" s="3">
        <f t="shared" si="1600"/>
        <v>0.87417263732514505</v>
      </c>
      <c r="AB2509" t="s">
        <v>6616</v>
      </c>
      <c r="AD2509" t="s">
        <v>6616</v>
      </c>
      <c r="AF2509" t="s">
        <v>6616</v>
      </c>
      <c r="AG2509" t="s">
        <v>6616</v>
      </c>
      <c r="AH2509" t="s">
        <v>6616</v>
      </c>
      <c r="AI2509" t="s">
        <v>6618</v>
      </c>
      <c r="AJ2509" t="s">
        <v>6618</v>
      </c>
      <c r="AK2509" t="s">
        <v>6618</v>
      </c>
      <c r="AL2509" t="s">
        <v>6618</v>
      </c>
      <c r="AM2509" t="s">
        <v>6618</v>
      </c>
      <c r="AN2509" t="s">
        <v>6618</v>
      </c>
      <c r="AO2509" t="s">
        <v>6618</v>
      </c>
      <c r="AP2509" s="3" t="str">
        <f t="shared" si="1601"/>
        <v>No</v>
      </c>
      <c r="AQ2509" s="3" t="str">
        <f t="shared" si="1602"/>
        <v>No</v>
      </c>
      <c r="AR2509" s="3" t="str">
        <f t="shared" si="1603"/>
        <v>No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8</v>
      </c>
      <c r="AY2509" t="s">
        <v>6636</v>
      </c>
      <c r="AZ2509" t="s">
        <v>6638</v>
      </c>
      <c r="BA2509">
        <v>0</v>
      </c>
      <c r="BB2509" t="s">
        <v>6617</v>
      </c>
      <c r="BC2509" t="s">
        <v>6616</v>
      </c>
      <c r="BD2509" s="4" t="str">
        <f t="shared" si="1604"/>
        <v>No</v>
      </c>
      <c r="BE2509" t="s">
        <v>6640</v>
      </c>
      <c r="BF2509" s="3" t="str">
        <f t="shared" si="1605"/>
        <v>No</v>
      </c>
      <c r="BG2509" t="s">
        <v>6645</v>
      </c>
      <c r="BH2509" s="3" t="str">
        <f t="shared" si="1606"/>
        <v>423 9TH ST S</v>
      </c>
      <c r="BI2509" s="3" t="str">
        <f t="shared" si="1607"/>
        <v>Fernandina Beach</v>
      </c>
      <c r="BJ2509" s="3" t="str">
        <f t="shared" si="1608"/>
        <v>Florida</v>
      </c>
      <c r="BK2509" s="3">
        <f t="shared" si="1609"/>
        <v>32034</v>
      </c>
      <c r="BL2509" s="3" t="str">
        <f t="shared" si="1610"/>
        <v>423 9TH ST S FERNANDINA BEACH FL 32034</v>
      </c>
      <c r="BM2509" s="3" t="str">
        <f t="shared" si="1611"/>
        <v/>
      </c>
      <c r="BN2509" s="3" t="str">
        <f t="shared" si="1612"/>
        <v>Pass</v>
      </c>
      <c r="BO2509" s="3" t="str">
        <f t="shared" si="1613"/>
        <v>No</v>
      </c>
      <c r="BP2509" s="3" t="str">
        <f t="shared" si="1614"/>
        <v>FV&lt;$10K</v>
      </c>
      <c r="BQ2509" t="s">
        <v>6650</v>
      </c>
      <c r="BR2509" s="3" t="str">
        <f t="shared" si="1615"/>
        <v>No, &lt; $20K Lien</v>
      </c>
      <c r="BS2509" s="3" t="str">
        <f t="shared" si="1616"/>
        <v>No, Lien &lt; $20K</v>
      </c>
      <c r="BT2509" t="s">
        <v>6650</v>
      </c>
      <c r="BU2509" s="3" t="str">
        <f t="shared" si="1617"/>
        <v>No</v>
      </c>
      <c r="BV2509" s="3" t="str">
        <f t="shared" si="1618"/>
        <v>No</v>
      </c>
      <c r="BW2509" s="3">
        <f t="shared" si="1619"/>
        <v>0</v>
      </c>
      <c r="BX2509" s="3" t="str">
        <f t="shared" si="1620"/>
        <v>No</v>
      </c>
      <c r="BY2509" s="3">
        <f t="shared" si="1621"/>
        <v>52147</v>
      </c>
      <c r="BZ2509">
        <v>1</v>
      </c>
      <c r="CA2509" s="3">
        <f t="shared" si="1622"/>
        <v>52147</v>
      </c>
      <c r="CC2509" s="3">
        <f t="shared" si="1623"/>
        <v>0</v>
      </c>
      <c r="CD2509" s="3">
        <f t="shared" si="1624"/>
        <v>0</v>
      </c>
      <c r="CE2509" s="3" t="str">
        <f t="shared" si="1625"/>
        <v/>
      </c>
      <c r="CF2509" s="3" t="e">
        <f>HLOOKUP(CE2509,'Valuation Data'!$D$2:$K$5,4,FALSE)</f>
        <v>#N/A</v>
      </c>
      <c r="CG2509" s="3">
        <f t="shared" si="1626"/>
        <v>52147</v>
      </c>
      <c r="CH2509" s="3" t="str">
        <f t="shared" si="1627"/>
        <v>No</v>
      </c>
      <c r="CI2509" s="3" t="str">
        <f>VLOOKUP(R2509,'Use Codes &amp; County Type'!A:D,4,FALSE)</f>
        <v>S</v>
      </c>
      <c r="CJ2509" s="3" t="str">
        <f t="shared" si="1628"/>
        <v>No</v>
      </c>
      <c r="CK2509" s="3" t="str">
        <f t="shared" si="1629"/>
        <v>Yes</v>
      </c>
      <c r="CL2509" s="3">
        <f t="shared" si="1630"/>
        <v>0.67</v>
      </c>
      <c r="CM2509" s="3">
        <f t="shared" si="1631"/>
        <v>34938.490000000005</v>
      </c>
      <c r="CN2509" s="3">
        <f t="shared" si="1632"/>
        <v>2344.8000000000002</v>
      </c>
      <c r="CO2509" s="3">
        <f t="shared" si="1633"/>
        <v>32593.690000000006</v>
      </c>
      <c r="CP2509" s="3">
        <f t="shared" si="1634"/>
        <v>4.4965194546186742E-2</v>
      </c>
      <c r="CR2509" s="3" t="str">
        <f t="shared" si="1635"/>
        <v>No</v>
      </c>
      <c r="CV2509" s="3" t="str">
        <f t="shared" si="1636"/>
        <v>*Bid</v>
      </c>
      <c r="CW2509" s="3">
        <f t="shared" si="1637"/>
        <v>2508</v>
      </c>
      <c r="CX2509" s="3">
        <f t="shared" si="1638"/>
        <v>586.20000000000005</v>
      </c>
      <c r="CY2509" s="3" t="str">
        <f t="shared" si="1639"/>
        <v>Ok</v>
      </c>
      <c r="CZ2509">
        <v>0</v>
      </c>
      <c r="DA2509">
        <v>0</v>
      </c>
    </row>
    <row r="2510" spans="1:105" x14ac:dyDescent="0.25">
      <c r="A2510">
        <v>2509</v>
      </c>
      <c r="B2510" t="s">
        <v>3</v>
      </c>
      <c r="C2510" t="s">
        <v>2618</v>
      </c>
      <c r="D2510">
        <v>5439.38</v>
      </c>
      <c r="E2510">
        <v>2017</v>
      </c>
      <c r="F2510">
        <v>5439.38</v>
      </c>
      <c r="G2510">
        <v>5439.38</v>
      </c>
      <c r="H2510" s="3">
        <f t="shared" si="1599"/>
        <v>0</v>
      </c>
      <c r="I2510">
        <v>425</v>
      </c>
      <c r="J2510" t="s">
        <v>2736</v>
      </c>
      <c r="K2510" t="s">
        <v>2738</v>
      </c>
      <c r="L2510">
        <v>32034</v>
      </c>
      <c r="M2510" t="s">
        <v>4673</v>
      </c>
      <c r="N2510" t="s">
        <v>4761</v>
      </c>
      <c r="O2510">
        <v>-81.4599643018976</v>
      </c>
      <c r="P2510">
        <v>30.6648040681008</v>
      </c>
      <c r="Q2510" t="s">
        <v>6460</v>
      </c>
      <c r="R2510">
        <v>27</v>
      </c>
      <c r="S2510" t="s">
        <v>6556</v>
      </c>
      <c r="T2510">
        <v>2023</v>
      </c>
      <c r="U2510" t="s">
        <v>6593</v>
      </c>
      <c r="V2510">
        <v>2017</v>
      </c>
      <c r="W2510">
        <v>250864</v>
      </c>
      <c r="X2510">
        <v>2017</v>
      </c>
      <c r="Y2510">
        <v>250864</v>
      </c>
      <c r="Z2510">
        <v>4999.8900000000003</v>
      </c>
      <c r="AA2510" s="3">
        <f t="shared" si="1600"/>
        <v>0.91920218848471702</v>
      </c>
      <c r="AB2510" t="s">
        <v>6616</v>
      </c>
      <c r="AC2510" t="s">
        <v>6616</v>
      </c>
      <c r="AD2510" t="s">
        <v>6616</v>
      </c>
      <c r="AE2510" t="s">
        <v>6616</v>
      </c>
      <c r="AG2510" t="s">
        <v>6616</v>
      </c>
      <c r="AH2510" t="s">
        <v>6616</v>
      </c>
      <c r="AI2510" t="s">
        <v>6618</v>
      </c>
      <c r="AJ2510" t="s">
        <v>6618</v>
      </c>
      <c r="AK2510" t="s">
        <v>6618</v>
      </c>
      <c r="AL2510" t="s">
        <v>6618</v>
      </c>
      <c r="AM2510" t="s">
        <v>6618</v>
      </c>
      <c r="AN2510" t="s">
        <v>6618</v>
      </c>
      <c r="AO2510" t="s">
        <v>6618</v>
      </c>
      <c r="AP2510" s="3" t="str">
        <f t="shared" si="1601"/>
        <v>No</v>
      </c>
      <c r="AQ2510" s="3" t="str">
        <f t="shared" si="1602"/>
        <v>No</v>
      </c>
      <c r="AR2510" s="3" t="str">
        <f t="shared" si="1603"/>
        <v>No</v>
      </c>
      <c r="AS2510">
        <v>0</v>
      </c>
      <c r="AT2510">
        <v>0</v>
      </c>
      <c r="AU2510">
        <v>229000</v>
      </c>
      <c r="AV2510" t="s">
        <v>6622</v>
      </c>
      <c r="AW2510">
        <v>0</v>
      </c>
      <c r="AX2510">
        <v>11</v>
      </c>
      <c r="AY2510" t="s">
        <v>6636</v>
      </c>
      <c r="AZ2510" t="s">
        <v>6638</v>
      </c>
      <c r="BA2510">
        <v>1</v>
      </c>
      <c r="BB2510" t="s">
        <v>6616</v>
      </c>
      <c r="BC2510" t="s">
        <v>6616</v>
      </c>
      <c r="BD2510" s="4" t="str">
        <f t="shared" si="1604"/>
        <v>No</v>
      </c>
      <c r="BE2510" t="s">
        <v>6640</v>
      </c>
      <c r="BF2510" s="3" t="str">
        <f t="shared" si="1605"/>
        <v>No</v>
      </c>
      <c r="BG2510" t="s">
        <v>6645</v>
      </c>
      <c r="BH2510" s="3" t="str">
        <f t="shared" si="1606"/>
        <v>425 S 8TH ST</v>
      </c>
      <c r="BI2510" s="3" t="str">
        <f t="shared" si="1607"/>
        <v>Fernandina Beach</v>
      </c>
      <c r="BJ2510" s="3" t="str">
        <f t="shared" si="1608"/>
        <v>Florida</v>
      </c>
      <c r="BK2510" s="3">
        <f t="shared" si="1609"/>
        <v>32034</v>
      </c>
      <c r="BL2510" s="3" t="str">
        <f t="shared" si="1610"/>
        <v>425 S 8TH ST FERNANDINA BEACH FL 32034</v>
      </c>
      <c r="BM2510" s="3" t="str">
        <f t="shared" si="1611"/>
        <v>L</v>
      </c>
      <c r="BN2510" s="3" t="str">
        <f t="shared" si="1612"/>
        <v>Pass</v>
      </c>
      <c r="BO2510" s="3" t="str">
        <f t="shared" si="1613"/>
        <v>No</v>
      </c>
      <c r="BP2510" s="3" t="str">
        <f t="shared" si="1614"/>
        <v>FV&lt;$10K</v>
      </c>
      <c r="BQ2510" t="s">
        <v>6650</v>
      </c>
      <c r="BR2510" s="3" t="str">
        <f t="shared" si="1615"/>
        <v>No, &lt; $20K Lien</v>
      </c>
      <c r="BS2510" s="3" t="str">
        <f t="shared" si="1616"/>
        <v>No, Lien &lt; $20K</v>
      </c>
      <c r="BT2510" t="s">
        <v>6650</v>
      </c>
      <c r="BU2510" s="3" t="str">
        <f t="shared" si="1617"/>
        <v>No</v>
      </c>
      <c r="BV2510" s="3" t="str">
        <f t="shared" si="1618"/>
        <v>No</v>
      </c>
      <c r="BW2510" s="3">
        <f t="shared" si="1619"/>
        <v>1</v>
      </c>
      <c r="BX2510" s="3" t="str">
        <f t="shared" si="1620"/>
        <v>No</v>
      </c>
      <c r="BY2510" s="3">
        <f t="shared" si="1621"/>
        <v>250864</v>
      </c>
      <c r="BZ2510">
        <v>1</v>
      </c>
      <c r="CA2510" s="3">
        <f t="shared" si="1622"/>
        <v>250864</v>
      </c>
      <c r="CC2510" s="3">
        <f t="shared" si="1623"/>
        <v>0</v>
      </c>
      <c r="CD2510" s="3">
        <f t="shared" si="1624"/>
        <v>0</v>
      </c>
      <c r="CE2510" s="3" t="str">
        <f t="shared" si="1625"/>
        <v/>
      </c>
      <c r="CF2510" s="3" t="e">
        <f>HLOOKUP(CE2510,'Valuation Data'!$D$2:$K$5,4,FALSE)</f>
        <v>#N/A</v>
      </c>
      <c r="CG2510" s="3">
        <f t="shared" si="1626"/>
        <v>250864</v>
      </c>
      <c r="CH2510" s="3" t="str">
        <f t="shared" si="1627"/>
        <v>No</v>
      </c>
      <c r="CI2510" s="3" t="str">
        <f>VLOOKUP(R2510,'Use Codes &amp; County Type'!A:D,4,FALSE)</f>
        <v>C</v>
      </c>
      <c r="CJ2510" s="3" t="str">
        <f t="shared" si="1628"/>
        <v>No</v>
      </c>
      <c r="CK2510" s="3" t="str">
        <f t="shared" si="1629"/>
        <v>No</v>
      </c>
      <c r="CL2510" s="3">
        <f t="shared" si="1630"/>
        <v>0.3</v>
      </c>
      <c r="CM2510" s="3">
        <f t="shared" si="1631"/>
        <v>75259.199999999997</v>
      </c>
      <c r="CN2510" s="3">
        <f t="shared" si="1632"/>
        <v>27196.9</v>
      </c>
      <c r="CO2510" s="3">
        <f t="shared" si="1633"/>
        <v>48062.299999999996</v>
      </c>
      <c r="CP2510" s="3">
        <f t="shared" si="1634"/>
        <v>0.10841292493143696</v>
      </c>
      <c r="CR2510" s="3" t="str">
        <f t="shared" si="1635"/>
        <v>No</v>
      </c>
      <c r="CV2510" s="3" t="str">
        <f t="shared" si="1636"/>
        <v>*Bid</v>
      </c>
      <c r="CW2510" s="3">
        <f t="shared" si="1637"/>
        <v>2509</v>
      </c>
      <c r="CX2510" s="3">
        <f t="shared" si="1638"/>
        <v>5439.38</v>
      </c>
      <c r="CY2510" s="3" t="str">
        <f t="shared" si="1639"/>
        <v>Ok</v>
      </c>
      <c r="CZ2510">
        <v>0</v>
      </c>
      <c r="DA2510">
        <v>0</v>
      </c>
    </row>
    <row r="2511" spans="1:105" x14ac:dyDescent="0.25">
      <c r="A2511">
        <v>2510</v>
      </c>
      <c r="B2511" t="s">
        <v>3</v>
      </c>
      <c r="C2511" t="s">
        <v>2619</v>
      </c>
      <c r="D2511">
        <v>1540.86</v>
      </c>
      <c r="E2511">
        <v>2017</v>
      </c>
      <c r="F2511">
        <v>1540.86</v>
      </c>
      <c r="G2511">
        <v>1540.86</v>
      </c>
      <c r="H2511" s="3">
        <f t="shared" si="1599"/>
        <v>0</v>
      </c>
      <c r="I2511">
        <v>425</v>
      </c>
      <c r="J2511" t="s">
        <v>2736</v>
      </c>
      <c r="K2511" t="s">
        <v>2738</v>
      </c>
      <c r="L2511">
        <v>32034</v>
      </c>
      <c r="M2511" t="s">
        <v>4674</v>
      </c>
      <c r="N2511" t="s">
        <v>4761</v>
      </c>
      <c r="O2511">
        <v>-81.459899731214307</v>
      </c>
      <c r="P2511">
        <v>30.665220516182099</v>
      </c>
      <c r="Q2511" t="s">
        <v>6460</v>
      </c>
      <c r="R2511">
        <v>10</v>
      </c>
      <c r="S2511" t="s">
        <v>6547</v>
      </c>
      <c r="T2511">
        <v>8002</v>
      </c>
      <c r="U2511" t="s">
        <v>6585</v>
      </c>
      <c r="V2511">
        <v>2017</v>
      </c>
      <c r="W2511">
        <v>70000</v>
      </c>
      <c r="X2511">
        <v>2017</v>
      </c>
      <c r="Y2511">
        <v>70000</v>
      </c>
      <c r="Z2511">
        <v>1395.16</v>
      </c>
      <c r="AA2511" s="3">
        <f t="shared" si="1600"/>
        <v>0.90544241527458702</v>
      </c>
      <c r="AB2511" t="s">
        <v>6616</v>
      </c>
      <c r="AD2511" t="s">
        <v>6616</v>
      </c>
      <c r="AE2511" t="s">
        <v>6616</v>
      </c>
      <c r="AG2511" t="s">
        <v>6616</v>
      </c>
      <c r="AH2511" t="s">
        <v>6616</v>
      </c>
      <c r="AI2511" t="s">
        <v>6618</v>
      </c>
      <c r="AJ2511" t="s">
        <v>6618</v>
      </c>
      <c r="AK2511" t="s">
        <v>6618</v>
      </c>
      <c r="AL2511" t="s">
        <v>6618</v>
      </c>
      <c r="AM2511" t="s">
        <v>6618</v>
      </c>
      <c r="AN2511" t="s">
        <v>6618</v>
      </c>
      <c r="AO2511" t="s">
        <v>6618</v>
      </c>
      <c r="AP2511" s="3" t="str">
        <f t="shared" si="1601"/>
        <v>No</v>
      </c>
      <c r="AQ2511" s="3" t="str">
        <f t="shared" si="1602"/>
        <v>No</v>
      </c>
      <c r="AR2511" s="3" t="str">
        <f t="shared" si="1603"/>
        <v>No</v>
      </c>
      <c r="AS2511">
        <v>0</v>
      </c>
      <c r="AT2511">
        <v>0</v>
      </c>
      <c r="AU2511">
        <v>229000</v>
      </c>
      <c r="AV2511" t="s">
        <v>6622</v>
      </c>
      <c r="AW2511">
        <v>0</v>
      </c>
      <c r="AX2511">
        <v>11</v>
      </c>
      <c r="AY2511" t="s">
        <v>6636</v>
      </c>
      <c r="AZ2511" t="s">
        <v>6638</v>
      </c>
      <c r="BA2511">
        <v>1</v>
      </c>
      <c r="BB2511" t="s">
        <v>6616</v>
      </c>
      <c r="BC2511" t="s">
        <v>6617</v>
      </c>
      <c r="BD2511" s="4" t="str">
        <f t="shared" si="1604"/>
        <v>No</v>
      </c>
      <c r="BE2511" t="s">
        <v>6640</v>
      </c>
      <c r="BF2511" s="3" t="str">
        <f t="shared" si="1605"/>
        <v>No</v>
      </c>
      <c r="BG2511" t="s">
        <v>6645</v>
      </c>
      <c r="BH2511" s="3" t="str">
        <f t="shared" si="1606"/>
        <v>425 8TH ST S</v>
      </c>
      <c r="BI2511" s="3" t="str">
        <f t="shared" si="1607"/>
        <v>Fernandina Beach</v>
      </c>
      <c r="BJ2511" s="3" t="str">
        <f t="shared" si="1608"/>
        <v>Florida</v>
      </c>
      <c r="BK2511" s="3">
        <f t="shared" si="1609"/>
        <v>32034</v>
      </c>
      <c r="BL2511" s="3" t="str">
        <f t="shared" si="1610"/>
        <v>425 8TH ST S FERNANDINA BEACH FL 32034</v>
      </c>
      <c r="BM2511" s="3" t="str">
        <f t="shared" si="1611"/>
        <v>L</v>
      </c>
      <c r="BN2511" s="3" t="str">
        <f t="shared" si="1612"/>
        <v>Pass</v>
      </c>
      <c r="BO2511" s="3" t="str">
        <f t="shared" si="1613"/>
        <v>Yes</v>
      </c>
      <c r="BP2511" s="3" t="str">
        <f t="shared" si="1614"/>
        <v>FV&lt;$10K</v>
      </c>
      <c r="BQ2511" t="s">
        <v>6650</v>
      </c>
      <c r="BR2511" s="3" t="str">
        <f t="shared" si="1615"/>
        <v>No, &lt; $20K Lien</v>
      </c>
      <c r="BS2511" s="3" t="str">
        <f t="shared" si="1616"/>
        <v>No, Lien &lt; $20K</v>
      </c>
      <c r="BT2511" t="s">
        <v>6650</v>
      </c>
      <c r="BU2511" s="3" t="str">
        <f t="shared" si="1617"/>
        <v>No</v>
      </c>
      <c r="BV2511" s="3" t="str">
        <f t="shared" si="1618"/>
        <v>No</v>
      </c>
      <c r="BW2511" s="3">
        <f t="shared" si="1619"/>
        <v>1</v>
      </c>
      <c r="BX2511" s="3" t="str">
        <f t="shared" si="1620"/>
        <v>No</v>
      </c>
      <c r="BY2511" s="3">
        <f t="shared" si="1621"/>
        <v>70000</v>
      </c>
      <c r="BZ2511">
        <v>1</v>
      </c>
      <c r="CA2511" s="3">
        <f t="shared" si="1622"/>
        <v>70000</v>
      </c>
      <c r="CC2511" s="3">
        <f t="shared" si="1623"/>
        <v>0</v>
      </c>
      <c r="CD2511" s="3">
        <f t="shared" si="1624"/>
        <v>0</v>
      </c>
      <c r="CE2511" s="3" t="str">
        <f t="shared" si="1625"/>
        <v/>
      </c>
      <c r="CF2511" s="3" t="e">
        <f>HLOOKUP(CE2511,'Valuation Data'!$D$2:$K$5,4,FALSE)</f>
        <v>#N/A</v>
      </c>
      <c r="CG2511" s="3">
        <f t="shared" si="1626"/>
        <v>70000</v>
      </c>
      <c r="CH2511" s="3" t="str">
        <f t="shared" si="1627"/>
        <v>No</v>
      </c>
      <c r="CI2511" s="3" t="str">
        <f>VLOOKUP(R2511,'Use Codes &amp; County Type'!A:D,4,FALSE)</f>
        <v>V</v>
      </c>
      <c r="CJ2511" s="3" t="str">
        <f t="shared" si="1628"/>
        <v>Yes</v>
      </c>
      <c r="CK2511" s="3" t="str">
        <f t="shared" si="1629"/>
        <v>No</v>
      </c>
      <c r="CL2511" s="3">
        <f t="shared" si="1630"/>
        <v>0</v>
      </c>
      <c r="CM2511" s="3">
        <f t="shared" si="1631"/>
        <v>0</v>
      </c>
      <c r="CN2511" s="3">
        <f t="shared" si="1632"/>
        <v>7704.2999999999993</v>
      </c>
      <c r="CO2511" s="3">
        <f t="shared" si="1633"/>
        <v>-7704.2999999999993</v>
      </c>
      <c r="CP2511" s="3">
        <f t="shared" si="1634"/>
        <v>0.11006142857142856</v>
      </c>
      <c r="CR2511" s="3" t="str">
        <f t="shared" si="1635"/>
        <v>No</v>
      </c>
      <c r="CV2511" s="3" t="str">
        <f t="shared" si="1636"/>
        <v>Vacant, No Sales Data</v>
      </c>
      <c r="CW2511" s="3">
        <f t="shared" si="1637"/>
        <v>2510</v>
      </c>
      <c r="CX2511" s="3">
        <f t="shared" si="1638"/>
        <v>1540.86</v>
      </c>
      <c r="CY2511" s="3" t="str">
        <f t="shared" si="1639"/>
        <v>Ok</v>
      </c>
      <c r="CZ2511">
        <v>0</v>
      </c>
      <c r="DA2511">
        <v>0</v>
      </c>
    </row>
    <row r="2512" spans="1:105" x14ac:dyDescent="0.25">
      <c r="A2512">
        <v>2511</v>
      </c>
      <c r="B2512" t="s">
        <v>3</v>
      </c>
      <c r="C2512" t="s">
        <v>2620</v>
      </c>
      <c r="D2512">
        <v>1896.64</v>
      </c>
      <c r="E2512">
        <v>2017</v>
      </c>
      <c r="F2512">
        <v>1896.64</v>
      </c>
      <c r="G2512">
        <v>1896.64</v>
      </c>
      <c r="H2512" s="3">
        <f t="shared" si="1599"/>
        <v>0</v>
      </c>
      <c r="I2512">
        <v>531</v>
      </c>
      <c r="J2512" t="s">
        <v>2736</v>
      </c>
      <c r="K2512" t="s">
        <v>2738</v>
      </c>
      <c r="L2512">
        <v>32034</v>
      </c>
      <c r="M2512" t="s">
        <v>4675</v>
      </c>
      <c r="N2512" t="s">
        <v>4761</v>
      </c>
      <c r="O2512">
        <v>-81.461831391502898</v>
      </c>
      <c r="P2512">
        <v>30.663592991513202</v>
      </c>
      <c r="Q2512" t="s">
        <v>6461</v>
      </c>
      <c r="R2512">
        <v>1</v>
      </c>
      <c r="S2512" t="s">
        <v>6539</v>
      </c>
      <c r="T2512">
        <v>1001</v>
      </c>
      <c r="U2512" t="s">
        <v>6582</v>
      </c>
      <c r="V2512">
        <v>2017</v>
      </c>
      <c r="W2512">
        <v>108465</v>
      </c>
      <c r="X2512">
        <v>2017</v>
      </c>
      <c r="Y2512">
        <v>158805</v>
      </c>
      <c r="Z2512">
        <v>1724.13</v>
      </c>
      <c r="AA2512" s="3">
        <f t="shared" si="1600"/>
        <v>0.90904441538721104</v>
      </c>
      <c r="AC2512" t="s">
        <v>6616</v>
      </c>
      <c r="AE2512" t="s">
        <v>6616</v>
      </c>
      <c r="AF2512" t="s">
        <v>6616</v>
      </c>
      <c r="AG2512" t="s">
        <v>6616</v>
      </c>
      <c r="AI2512" t="s">
        <v>6618</v>
      </c>
      <c r="AJ2512" t="s">
        <v>6618</v>
      </c>
      <c r="AK2512" t="s">
        <v>6618</v>
      </c>
      <c r="AL2512" t="s">
        <v>6618</v>
      </c>
      <c r="AM2512" t="s">
        <v>6618</v>
      </c>
      <c r="AN2512" t="s">
        <v>6618</v>
      </c>
      <c r="AO2512">
        <v>0</v>
      </c>
      <c r="AP2512" s="3" t="str">
        <f t="shared" si="1601"/>
        <v>No</v>
      </c>
      <c r="AQ2512" s="3" t="str">
        <f t="shared" si="1602"/>
        <v>No</v>
      </c>
      <c r="AR2512" s="3" t="str">
        <f t="shared" si="1603"/>
        <v>No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 t="s">
        <v>6634</v>
      </c>
      <c r="AZ2512" t="s">
        <v>6638</v>
      </c>
      <c r="BA2512">
        <v>0</v>
      </c>
      <c r="BB2512" t="s">
        <v>6617</v>
      </c>
      <c r="BC2512" t="s">
        <v>6616</v>
      </c>
      <c r="BD2512" s="4" t="str">
        <f t="shared" si="1604"/>
        <v>No</v>
      </c>
      <c r="BE2512" t="s">
        <v>6640</v>
      </c>
      <c r="BF2512" s="3" t="str">
        <f t="shared" si="1605"/>
        <v>No</v>
      </c>
      <c r="BG2512" t="s">
        <v>6645</v>
      </c>
      <c r="BH2512" s="3" t="str">
        <f t="shared" si="1606"/>
        <v>531 6TH ST S</v>
      </c>
      <c r="BI2512" s="3" t="str">
        <f t="shared" si="1607"/>
        <v>Fernandina Beach</v>
      </c>
      <c r="BJ2512" s="3" t="str">
        <f t="shared" si="1608"/>
        <v>Florida</v>
      </c>
      <c r="BK2512" s="3">
        <f t="shared" si="1609"/>
        <v>32034</v>
      </c>
      <c r="BL2512" s="3" t="str">
        <f t="shared" si="1610"/>
        <v>531 6TH ST S FERNANDINA BEACH FL 32034</v>
      </c>
      <c r="BM2512" s="3" t="str">
        <f t="shared" si="1611"/>
        <v/>
      </c>
      <c r="BN2512" s="3" t="str">
        <f t="shared" si="1612"/>
        <v>Pass</v>
      </c>
      <c r="BO2512" s="3" t="str">
        <f t="shared" si="1613"/>
        <v>No</v>
      </c>
      <c r="BP2512" s="3" t="str">
        <f t="shared" si="1614"/>
        <v>FV&lt;$10K</v>
      </c>
      <c r="BQ2512" t="s">
        <v>6650</v>
      </c>
      <c r="BR2512" s="3" t="str">
        <f t="shared" si="1615"/>
        <v>No, &lt; $20K Lien</v>
      </c>
      <c r="BS2512" s="3" t="str">
        <f t="shared" si="1616"/>
        <v>No, Lien &lt; $20K</v>
      </c>
      <c r="BT2512" t="s">
        <v>6650</v>
      </c>
      <c r="BU2512" s="3" t="str">
        <f t="shared" si="1617"/>
        <v>No</v>
      </c>
      <c r="BV2512" s="3" t="str">
        <f t="shared" si="1618"/>
        <v>No</v>
      </c>
      <c r="BW2512" s="3">
        <f t="shared" si="1619"/>
        <v>0</v>
      </c>
      <c r="BX2512" s="3" t="str">
        <f t="shared" si="1620"/>
        <v>No</v>
      </c>
      <c r="BY2512" s="3">
        <f t="shared" si="1621"/>
        <v>108465</v>
      </c>
      <c r="BZ2512">
        <v>1</v>
      </c>
      <c r="CA2512" s="3">
        <f t="shared" si="1622"/>
        <v>108465</v>
      </c>
      <c r="CC2512" s="3">
        <f t="shared" si="1623"/>
        <v>0</v>
      </c>
      <c r="CD2512" s="3">
        <f t="shared" si="1624"/>
        <v>0</v>
      </c>
      <c r="CE2512" s="3" t="str">
        <f t="shared" si="1625"/>
        <v/>
      </c>
      <c r="CF2512" s="3" t="e">
        <f>HLOOKUP(CE2512,'Valuation Data'!$D$2:$K$5,4,FALSE)</f>
        <v>#N/A</v>
      </c>
      <c r="CG2512" s="3">
        <f t="shared" si="1626"/>
        <v>108465</v>
      </c>
      <c r="CH2512" s="3" t="str">
        <f t="shared" si="1627"/>
        <v>No</v>
      </c>
      <c r="CI2512" s="3" t="str">
        <f>VLOOKUP(R2512,'Use Codes &amp; County Type'!A:D,4,FALSE)</f>
        <v>S</v>
      </c>
      <c r="CJ2512" s="3" t="str">
        <f t="shared" si="1628"/>
        <v>No</v>
      </c>
      <c r="CK2512" s="3" t="str">
        <f t="shared" si="1629"/>
        <v>Yes</v>
      </c>
      <c r="CL2512" s="3">
        <f t="shared" si="1630"/>
        <v>0.67</v>
      </c>
      <c r="CM2512" s="3">
        <f t="shared" si="1631"/>
        <v>72671.55</v>
      </c>
      <c r="CN2512" s="3">
        <f t="shared" si="1632"/>
        <v>7586.56</v>
      </c>
      <c r="CO2512" s="3">
        <f t="shared" si="1633"/>
        <v>65084.990000000005</v>
      </c>
      <c r="CP2512" s="3">
        <f t="shared" si="1634"/>
        <v>6.9944774812151389E-2</v>
      </c>
      <c r="CR2512" s="3" t="str">
        <f t="shared" si="1635"/>
        <v>No</v>
      </c>
      <c r="CV2512" s="3" t="str">
        <f t="shared" si="1636"/>
        <v>*Bid</v>
      </c>
      <c r="CW2512" s="3">
        <f t="shared" si="1637"/>
        <v>2511</v>
      </c>
      <c r="CX2512" s="3">
        <f t="shared" si="1638"/>
        <v>1896.64</v>
      </c>
      <c r="CY2512" s="3" t="str">
        <f t="shared" si="1639"/>
        <v>Ok</v>
      </c>
      <c r="CZ2512">
        <v>0</v>
      </c>
      <c r="DA2512">
        <v>0</v>
      </c>
    </row>
    <row r="2513" spans="1:105" x14ac:dyDescent="0.25">
      <c r="A2513">
        <v>2512</v>
      </c>
      <c r="B2513" t="s">
        <v>3</v>
      </c>
      <c r="C2513" t="s">
        <v>2621</v>
      </c>
      <c r="D2513">
        <v>1666.31</v>
      </c>
      <c r="E2513">
        <v>2017</v>
      </c>
      <c r="F2513">
        <v>1666.31</v>
      </c>
      <c r="G2513">
        <v>1666.31</v>
      </c>
      <c r="H2513" s="3">
        <f t="shared" si="1599"/>
        <v>0</v>
      </c>
      <c r="I2513">
        <v>511</v>
      </c>
      <c r="J2513" t="s">
        <v>2736</v>
      </c>
      <c r="K2513" t="s">
        <v>2738</v>
      </c>
      <c r="L2513">
        <v>32034</v>
      </c>
      <c r="M2513" t="s">
        <v>4676</v>
      </c>
      <c r="N2513" t="s">
        <v>4761</v>
      </c>
      <c r="O2513">
        <v>-81.461730551541507</v>
      </c>
      <c r="P2513">
        <v>30.664205567402501</v>
      </c>
      <c r="Q2513" t="s">
        <v>6462</v>
      </c>
      <c r="R2513">
        <v>1</v>
      </c>
      <c r="S2513" t="s">
        <v>6539</v>
      </c>
      <c r="T2513">
        <v>1001</v>
      </c>
      <c r="U2513" t="s">
        <v>6582</v>
      </c>
      <c r="V2513">
        <v>2017</v>
      </c>
      <c r="W2513">
        <v>68638</v>
      </c>
      <c r="X2513">
        <v>2017</v>
      </c>
      <c r="Y2513">
        <v>90334</v>
      </c>
      <c r="Z2513">
        <v>1511.16</v>
      </c>
      <c r="AA2513" s="3">
        <f t="shared" si="1600"/>
        <v>0.90689007447593795</v>
      </c>
      <c r="AB2513" t="s">
        <v>6616</v>
      </c>
      <c r="AC2513" t="s">
        <v>6616</v>
      </c>
      <c r="AD2513" t="s">
        <v>6616</v>
      </c>
      <c r="AE2513" t="s">
        <v>6616</v>
      </c>
      <c r="AF2513" t="s">
        <v>6616</v>
      </c>
      <c r="AH2513" t="s">
        <v>6616</v>
      </c>
      <c r="AI2513" t="s">
        <v>6618</v>
      </c>
      <c r="AJ2513" t="s">
        <v>6618</v>
      </c>
      <c r="AK2513" t="s">
        <v>6618</v>
      </c>
      <c r="AL2513" t="s">
        <v>6618</v>
      </c>
      <c r="AM2513" t="s">
        <v>6618</v>
      </c>
      <c r="AN2513" t="s">
        <v>6618</v>
      </c>
      <c r="AO2513" t="s">
        <v>6618</v>
      </c>
      <c r="AP2513" s="3" t="str">
        <f t="shared" si="1601"/>
        <v>No</v>
      </c>
      <c r="AQ2513" s="3" t="str">
        <f t="shared" si="1602"/>
        <v>No</v>
      </c>
      <c r="AR2513" s="3" t="str">
        <f t="shared" si="1603"/>
        <v>No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 t="s">
        <v>6634</v>
      </c>
      <c r="AZ2513" t="s">
        <v>6638</v>
      </c>
      <c r="BA2513">
        <v>1</v>
      </c>
      <c r="BB2513" t="s">
        <v>6616</v>
      </c>
      <c r="BC2513" t="s">
        <v>6616</v>
      </c>
      <c r="BD2513" s="4" t="str">
        <f t="shared" si="1604"/>
        <v>No</v>
      </c>
      <c r="BE2513" t="s">
        <v>6640</v>
      </c>
      <c r="BF2513" s="3" t="str">
        <f t="shared" si="1605"/>
        <v>No</v>
      </c>
      <c r="BG2513" t="s">
        <v>6645</v>
      </c>
      <c r="BH2513" s="3" t="str">
        <f t="shared" si="1606"/>
        <v>511 6TH ST S</v>
      </c>
      <c r="BI2513" s="3" t="str">
        <f t="shared" si="1607"/>
        <v>Fernandina Beach</v>
      </c>
      <c r="BJ2513" s="3" t="str">
        <f t="shared" si="1608"/>
        <v>Florida</v>
      </c>
      <c r="BK2513" s="3">
        <f t="shared" si="1609"/>
        <v>32034</v>
      </c>
      <c r="BL2513" s="3" t="str">
        <f t="shared" si="1610"/>
        <v>511 6TH ST S FERNANDINA BEACH FL 32034</v>
      </c>
      <c r="BM2513" s="3" t="str">
        <f t="shared" si="1611"/>
        <v/>
      </c>
      <c r="BN2513" s="3" t="str">
        <f t="shared" si="1612"/>
        <v>Pass</v>
      </c>
      <c r="BO2513" s="3" t="str">
        <f t="shared" si="1613"/>
        <v>No</v>
      </c>
      <c r="BP2513" s="3" t="str">
        <f t="shared" si="1614"/>
        <v>FV&lt;$10K</v>
      </c>
      <c r="BQ2513" t="s">
        <v>6650</v>
      </c>
      <c r="BR2513" s="3" t="str">
        <f t="shared" si="1615"/>
        <v>No, &lt; $20K Lien</v>
      </c>
      <c r="BS2513" s="3" t="str">
        <f t="shared" si="1616"/>
        <v>No, Lien &lt; $20K</v>
      </c>
      <c r="BT2513" t="s">
        <v>6650</v>
      </c>
      <c r="BU2513" s="3" t="str">
        <f t="shared" si="1617"/>
        <v>No</v>
      </c>
      <c r="BV2513" s="3" t="str">
        <f t="shared" si="1618"/>
        <v>No</v>
      </c>
      <c r="BW2513" s="3">
        <f t="shared" si="1619"/>
        <v>1</v>
      </c>
      <c r="BX2513" s="3" t="str">
        <f t="shared" si="1620"/>
        <v>No</v>
      </c>
      <c r="BY2513" s="3">
        <f t="shared" si="1621"/>
        <v>68638</v>
      </c>
      <c r="BZ2513">
        <v>1</v>
      </c>
      <c r="CA2513" s="3">
        <f t="shared" si="1622"/>
        <v>68638</v>
      </c>
      <c r="CC2513" s="3">
        <f t="shared" si="1623"/>
        <v>0</v>
      </c>
      <c r="CD2513" s="3">
        <f t="shared" si="1624"/>
        <v>0</v>
      </c>
      <c r="CE2513" s="3" t="str">
        <f t="shared" si="1625"/>
        <v/>
      </c>
      <c r="CF2513" s="3" t="e">
        <f>HLOOKUP(CE2513,'Valuation Data'!$D$2:$K$5,4,FALSE)</f>
        <v>#N/A</v>
      </c>
      <c r="CG2513" s="3">
        <f t="shared" si="1626"/>
        <v>68638</v>
      </c>
      <c r="CH2513" s="3" t="str">
        <f t="shared" si="1627"/>
        <v>No</v>
      </c>
      <c r="CI2513" s="3" t="str">
        <f>VLOOKUP(R2513,'Use Codes &amp; County Type'!A:D,4,FALSE)</f>
        <v>S</v>
      </c>
      <c r="CJ2513" s="3" t="str">
        <f t="shared" si="1628"/>
        <v>No</v>
      </c>
      <c r="CK2513" s="3" t="str">
        <f t="shared" si="1629"/>
        <v>No</v>
      </c>
      <c r="CL2513" s="3">
        <f t="shared" si="1630"/>
        <v>0.35</v>
      </c>
      <c r="CM2513" s="3">
        <f t="shared" si="1631"/>
        <v>24023.3</v>
      </c>
      <c r="CN2513" s="3">
        <f t="shared" si="1632"/>
        <v>8331.5499999999993</v>
      </c>
      <c r="CO2513" s="3">
        <f t="shared" si="1633"/>
        <v>15691.75</v>
      </c>
      <c r="CP2513" s="3">
        <f t="shared" si="1634"/>
        <v>0.12138392727060811</v>
      </c>
      <c r="CR2513" s="3" t="str">
        <f t="shared" si="1635"/>
        <v>No</v>
      </c>
      <c r="CV2513" s="3" t="str">
        <f t="shared" si="1636"/>
        <v>*Bid</v>
      </c>
      <c r="CW2513" s="3">
        <f t="shared" si="1637"/>
        <v>2512</v>
      </c>
      <c r="CX2513" s="3">
        <f t="shared" si="1638"/>
        <v>1666.31</v>
      </c>
      <c r="CY2513" s="3" t="str">
        <f t="shared" si="1639"/>
        <v>Ok</v>
      </c>
      <c r="CZ2513">
        <v>0</v>
      </c>
      <c r="DA2513">
        <v>0</v>
      </c>
    </row>
    <row r="2514" spans="1:105" x14ac:dyDescent="0.25">
      <c r="A2514">
        <v>2513</v>
      </c>
      <c r="B2514" t="s">
        <v>3</v>
      </c>
      <c r="C2514" t="s">
        <v>2622</v>
      </c>
      <c r="D2514">
        <v>901.27</v>
      </c>
      <c r="E2514">
        <v>2017</v>
      </c>
      <c r="F2514">
        <v>901.27</v>
      </c>
      <c r="G2514">
        <v>901.27</v>
      </c>
      <c r="H2514" s="3">
        <f t="shared" si="1599"/>
        <v>0</v>
      </c>
      <c r="I2514">
        <v>517</v>
      </c>
      <c r="J2514" t="s">
        <v>2736</v>
      </c>
      <c r="K2514" t="s">
        <v>2738</v>
      </c>
      <c r="L2514">
        <v>32034</v>
      </c>
      <c r="M2514" t="s">
        <v>4677</v>
      </c>
      <c r="N2514" t="s">
        <v>4761</v>
      </c>
      <c r="O2514">
        <v>-81.460921576591602</v>
      </c>
      <c r="P2514">
        <v>30.664046429601299</v>
      </c>
      <c r="Q2514" t="s">
        <v>6463</v>
      </c>
      <c r="R2514">
        <v>1</v>
      </c>
      <c r="S2514" t="s">
        <v>6539</v>
      </c>
      <c r="T2514">
        <v>1001</v>
      </c>
      <c r="U2514" t="s">
        <v>6582</v>
      </c>
      <c r="V2514">
        <v>2017</v>
      </c>
      <c r="W2514">
        <v>82052</v>
      </c>
      <c r="X2514">
        <v>2017</v>
      </c>
      <c r="Y2514">
        <v>170397</v>
      </c>
      <c r="Z2514">
        <v>803.77</v>
      </c>
      <c r="AA2514" s="3">
        <f t="shared" si="1600"/>
        <v>0.89181932162393063</v>
      </c>
      <c r="AB2514" t="s">
        <v>6616</v>
      </c>
      <c r="AC2514" t="s">
        <v>6616</v>
      </c>
      <c r="AD2514" t="s">
        <v>6616</v>
      </c>
      <c r="AF2514" t="s">
        <v>6616</v>
      </c>
      <c r="AG2514" t="s">
        <v>6616</v>
      </c>
      <c r="AI2514" t="s">
        <v>6618</v>
      </c>
      <c r="AJ2514" t="s">
        <v>6618</v>
      </c>
      <c r="AK2514" t="s">
        <v>6618</v>
      </c>
      <c r="AL2514" t="s">
        <v>6618</v>
      </c>
      <c r="AM2514" t="s">
        <v>6618</v>
      </c>
      <c r="AN2514" t="s">
        <v>6618</v>
      </c>
      <c r="AO2514" t="s">
        <v>6618</v>
      </c>
      <c r="AP2514" s="3" t="str">
        <f t="shared" si="1601"/>
        <v>No</v>
      </c>
      <c r="AQ2514" s="3" t="str">
        <f t="shared" si="1602"/>
        <v>No</v>
      </c>
      <c r="AR2514" s="3" t="str">
        <f t="shared" si="1603"/>
        <v>No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3</v>
      </c>
      <c r="AY2514" t="s">
        <v>6634</v>
      </c>
      <c r="AZ2514" t="s">
        <v>6638</v>
      </c>
      <c r="BA2514">
        <v>0</v>
      </c>
      <c r="BB2514" t="s">
        <v>6617</v>
      </c>
      <c r="BC2514" t="s">
        <v>6616</v>
      </c>
      <c r="BD2514" s="4" t="str">
        <f t="shared" si="1604"/>
        <v>No</v>
      </c>
      <c r="BE2514" t="s">
        <v>6640</v>
      </c>
      <c r="BF2514" s="3" t="str">
        <f t="shared" si="1605"/>
        <v>No</v>
      </c>
      <c r="BG2514" t="s">
        <v>6645</v>
      </c>
      <c r="BH2514" s="3" t="str">
        <f t="shared" si="1606"/>
        <v>517 7TH ST S</v>
      </c>
      <c r="BI2514" s="3" t="str">
        <f t="shared" si="1607"/>
        <v>Fernandina Beach</v>
      </c>
      <c r="BJ2514" s="3" t="str">
        <f t="shared" si="1608"/>
        <v>Florida</v>
      </c>
      <c r="BK2514" s="3">
        <f t="shared" si="1609"/>
        <v>32034</v>
      </c>
      <c r="BL2514" s="3" t="str">
        <f t="shared" si="1610"/>
        <v>517 7TH ST S FERNANDINA BEACH FL 32034</v>
      </c>
      <c r="BM2514" s="3" t="str">
        <f t="shared" si="1611"/>
        <v/>
      </c>
      <c r="BN2514" s="3" t="str">
        <f t="shared" si="1612"/>
        <v>Pass</v>
      </c>
      <c r="BO2514" s="3" t="str">
        <f t="shared" si="1613"/>
        <v>No</v>
      </c>
      <c r="BP2514" s="3" t="str">
        <f t="shared" si="1614"/>
        <v>FV&lt;$10K</v>
      </c>
      <c r="BQ2514" t="s">
        <v>6650</v>
      </c>
      <c r="BR2514" s="3" t="str">
        <f t="shared" si="1615"/>
        <v>No, &lt; $20K Lien</v>
      </c>
      <c r="BS2514" s="3" t="str">
        <f t="shared" si="1616"/>
        <v>No, Lien &lt; $20K</v>
      </c>
      <c r="BT2514" t="s">
        <v>6650</v>
      </c>
      <c r="BU2514" s="3" t="str">
        <f t="shared" si="1617"/>
        <v>No</v>
      </c>
      <c r="BV2514" s="3" t="str">
        <f t="shared" si="1618"/>
        <v>No</v>
      </c>
      <c r="BW2514" s="3">
        <f t="shared" si="1619"/>
        <v>0</v>
      </c>
      <c r="BX2514" s="3" t="str">
        <f t="shared" si="1620"/>
        <v>No</v>
      </c>
      <c r="BY2514" s="3">
        <f t="shared" si="1621"/>
        <v>82052</v>
      </c>
      <c r="BZ2514">
        <v>1</v>
      </c>
      <c r="CA2514" s="3">
        <f t="shared" si="1622"/>
        <v>82052</v>
      </c>
      <c r="CC2514" s="3">
        <f t="shared" si="1623"/>
        <v>0</v>
      </c>
      <c r="CD2514" s="3">
        <f t="shared" si="1624"/>
        <v>0</v>
      </c>
      <c r="CE2514" s="3" t="str">
        <f t="shared" si="1625"/>
        <v/>
      </c>
      <c r="CF2514" s="3" t="e">
        <f>HLOOKUP(CE2514,'Valuation Data'!$D$2:$K$5,4,FALSE)</f>
        <v>#N/A</v>
      </c>
      <c r="CG2514" s="3">
        <f t="shared" si="1626"/>
        <v>82052</v>
      </c>
      <c r="CH2514" s="3" t="str">
        <f t="shared" si="1627"/>
        <v>No</v>
      </c>
      <c r="CI2514" s="3" t="str">
        <f>VLOOKUP(R2514,'Use Codes &amp; County Type'!A:D,4,FALSE)</f>
        <v>S</v>
      </c>
      <c r="CJ2514" s="3" t="str">
        <f t="shared" si="1628"/>
        <v>No</v>
      </c>
      <c r="CK2514" s="3" t="str">
        <f t="shared" si="1629"/>
        <v>Yes</v>
      </c>
      <c r="CL2514" s="3">
        <f t="shared" si="1630"/>
        <v>0.67</v>
      </c>
      <c r="CM2514" s="3">
        <f t="shared" si="1631"/>
        <v>54974.840000000004</v>
      </c>
      <c r="CN2514" s="3">
        <f t="shared" si="1632"/>
        <v>3605.08</v>
      </c>
      <c r="CO2514" s="3">
        <f t="shared" si="1633"/>
        <v>51369.760000000002</v>
      </c>
      <c r="CP2514" s="3">
        <f t="shared" si="1634"/>
        <v>4.3936528055379516E-2</v>
      </c>
      <c r="CR2514" s="3" t="str">
        <f t="shared" si="1635"/>
        <v>No</v>
      </c>
      <c r="CV2514" s="3" t="str">
        <f t="shared" si="1636"/>
        <v>*Bid</v>
      </c>
      <c r="CW2514" s="3">
        <f t="shared" si="1637"/>
        <v>2513</v>
      </c>
      <c r="CX2514" s="3">
        <f t="shared" si="1638"/>
        <v>901.27</v>
      </c>
      <c r="CY2514" s="3" t="str">
        <f t="shared" si="1639"/>
        <v>Ok</v>
      </c>
      <c r="CZ2514">
        <v>0</v>
      </c>
      <c r="DA2514">
        <v>0</v>
      </c>
    </row>
    <row r="2515" spans="1:105" x14ac:dyDescent="0.25">
      <c r="A2515">
        <v>2514</v>
      </c>
      <c r="B2515" t="s">
        <v>3</v>
      </c>
      <c r="C2515" t="s">
        <v>2623</v>
      </c>
      <c r="D2515">
        <v>328.9</v>
      </c>
      <c r="E2515">
        <v>2017</v>
      </c>
      <c r="F2515" t="e">
        <f>NA()</f>
        <v>#N/A</v>
      </c>
      <c r="G2515" t="e">
        <f>NA()</f>
        <v>#N/A</v>
      </c>
      <c r="H2515" s="3" t="e">
        <f t="shared" si="1599"/>
        <v>#N/A</v>
      </c>
      <c r="I2515" t="e">
        <f>NA()</f>
        <v>#N/A</v>
      </c>
      <c r="J2515" t="e">
        <f>NA()</f>
        <v>#N/A</v>
      </c>
      <c r="K2515" t="e">
        <f>NA()</f>
        <v>#N/A</v>
      </c>
      <c r="L2515" t="e">
        <f>NA()</f>
        <v>#N/A</v>
      </c>
      <c r="M2515" t="e">
        <f>NA()</f>
        <v>#N/A</v>
      </c>
      <c r="N2515" t="e">
        <f>NA()</f>
        <v>#N/A</v>
      </c>
      <c r="O2515" t="e">
        <f>NA()</f>
        <v>#N/A</v>
      </c>
      <c r="P2515" t="e">
        <f>NA()</f>
        <v>#N/A</v>
      </c>
      <c r="Q2515" t="e">
        <f>NA()</f>
        <v>#N/A</v>
      </c>
      <c r="R2515">
        <v>1</v>
      </c>
      <c r="S2515" t="s">
        <v>6539</v>
      </c>
      <c r="T2515" t="e">
        <f>NA()</f>
        <v>#N/A</v>
      </c>
      <c r="U2515" t="e">
        <f>NA()</f>
        <v>#N/A</v>
      </c>
      <c r="V2515">
        <v>2017</v>
      </c>
      <c r="W2515">
        <v>39274</v>
      </c>
      <c r="X2515" t="e">
        <f>NA()</f>
        <v>#N/A</v>
      </c>
      <c r="Y2515" t="e">
        <f>NA()</f>
        <v>#N/A</v>
      </c>
      <c r="Z2515" t="e">
        <f>NA()</f>
        <v>#N/A</v>
      </c>
      <c r="AA2515" s="3">
        <f t="shared" si="1600"/>
        <v>0</v>
      </c>
      <c r="AI2515" t="e">
        <f>NA()</f>
        <v>#N/A</v>
      </c>
      <c r="AJ2515" t="e">
        <f>NA()</f>
        <v>#N/A</v>
      </c>
      <c r="AK2515" t="e">
        <f>NA()</f>
        <v>#N/A</v>
      </c>
      <c r="AL2515" t="e">
        <f>NA()</f>
        <v>#N/A</v>
      </c>
      <c r="AM2515" t="e">
        <f>NA()</f>
        <v>#N/A</v>
      </c>
      <c r="AN2515" t="e">
        <f>NA()</f>
        <v>#N/A</v>
      </c>
      <c r="AO2515" t="e">
        <f>NA()</f>
        <v>#N/A</v>
      </c>
      <c r="AP2515" s="3" t="str">
        <f t="shared" si="1601"/>
        <v>No</v>
      </c>
      <c r="AQ2515" s="3" t="str">
        <f t="shared" si="1602"/>
        <v>No</v>
      </c>
      <c r="AR2515" s="3" t="str">
        <f t="shared" si="1603"/>
        <v>No</v>
      </c>
      <c r="AS2515" t="e">
        <f>NA()</f>
        <v>#N/A</v>
      </c>
      <c r="AT2515" t="e">
        <f>NA()</f>
        <v>#N/A</v>
      </c>
      <c r="AU2515" t="e">
        <f>NA()</f>
        <v>#N/A</v>
      </c>
      <c r="AV2515" t="e">
        <f>NA()</f>
        <v>#N/A</v>
      </c>
      <c r="AW2515" t="e">
        <f>NA()</f>
        <v>#N/A</v>
      </c>
      <c r="AX2515" t="e">
        <f>NA()</f>
        <v>#N/A</v>
      </c>
      <c r="AY2515" t="e">
        <f>NA()</f>
        <v>#N/A</v>
      </c>
      <c r="AZ2515" t="e">
        <f>NA()</f>
        <v>#N/A</v>
      </c>
      <c r="BA2515">
        <v>0</v>
      </c>
      <c r="BB2515" t="s">
        <v>6617</v>
      </c>
      <c r="BC2515" t="e">
        <f>NA()</f>
        <v>#N/A</v>
      </c>
      <c r="BD2515" s="4" t="str">
        <f t="shared" si="1604"/>
        <v>No</v>
      </c>
      <c r="BE2515" t="e">
        <f>NA()</f>
        <v>#N/A</v>
      </c>
      <c r="BF2515" s="3" t="str">
        <f t="shared" si="1605"/>
        <v>No</v>
      </c>
      <c r="BG2515" t="e">
        <f>NA()</f>
        <v>#N/A</v>
      </c>
      <c r="BH2515" s="3" t="e">
        <f t="shared" si="1606"/>
        <v>#N/A</v>
      </c>
      <c r="BI2515" s="3" t="e">
        <f t="shared" si="1607"/>
        <v>#N/A</v>
      </c>
      <c r="BJ2515" s="3" t="e">
        <f t="shared" si="1608"/>
        <v>#N/A</v>
      </c>
      <c r="BK2515" s="3" t="e">
        <f t="shared" si="1609"/>
        <v>#N/A</v>
      </c>
      <c r="BL2515" s="3" t="e">
        <f t="shared" si="1610"/>
        <v>#N/A</v>
      </c>
      <c r="BM2515" s="3" t="e">
        <f t="shared" si="1611"/>
        <v>#N/A</v>
      </c>
      <c r="BN2515" s="3" t="str">
        <f t="shared" si="1612"/>
        <v>Pass</v>
      </c>
      <c r="BO2515" s="3" t="e">
        <f t="shared" si="1613"/>
        <v>#N/A</v>
      </c>
      <c r="BP2515" s="3" t="str">
        <f t="shared" si="1614"/>
        <v>FV&lt;$10K</v>
      </c>
      <c r="BQ2515" t="s">
        <v>6650</v>
      </c>
      <c r="BR2515" s="3" t="str">
        <f t="shared" si="1615"/>
        <v>No, &lt; $20K Lien</v>
      </c>
      <c r="BS2515" s="3" t="str">
        <f t="shared" si="1616"/>
        <v>No, Lien &lt; $20K</v>
      </c>
      <c r="BT2515" t="s">
        <v>6650</v>
      </c>
      <c r="BU2515" s="3" t="str">
        <f t="shared" si="1617"/>
        <v>No</v>
      </c>
      <c r="BV2515" s="3" t="str">
        <f t="shared" si="1618"/>
        <v>No</v>
      </c>
      <c r="BW2515" s="3">
        <f t="shared" si="1619"/>
        <v>0</v>
      </c>
      <c r="BX2515" s="3" t="str">
        <f t="shared" si="1620"/>
        <v>No</v>
      </c>
      <c r="BY2515" s="3">
        <f t="shared" si="1621"/>
        <v>39274</v>
      </c>
      <c r="BZ2515">
        <v>1</v>
      </c>
      <c r="CA2515" s="3">
        <f t="shared" si="1622"/>
        <v>39274</v>
      </c>
      <c r="CC2515" s="3" t="e">
        <f t="shared" si="1623"/>
        <v>#N/A</v>
      </c>
      <c r="CD2515" s="3" t="e">
        <f t="shared" si="1624"/>
        <v>#N/A</v>
      </c>
      <c r="CE2515" s="3" t="str">
        <f t="shared" si="1625"/>
        <v/>
      </c>
      <c r="CF2515" s="3" t="e">
        <f>HLOOKUP(CE2515,'Valuation Data'!$D$2:$K$5,4,FALSE)</f>
        <v>#N/A</v>
      </c>
      <c r="CG2515" s="3">
        <f t="shared" si="1626"/>
        <v>39274</v>
      </c>
      <c r="CH2515" s="3" t="str">
        <f t="shared" si="1627"/>
        <v>No</v>
      </c>
      <c r="CI2515" s="3" t="str">
        <f>VLOOKUP(R2515,'Use Codes &amp; County Type'!A:D,4,FALSE)</f>
        <v>S</v>
      </c>
      <c r="CJ2515" s="3" t="str">
        <f t="shared" si="1628"/>
        <v>No</v>
      </c>
      <c r="CK2515" s="3" t="str">
        <f t="shared" si="1629"/>
        <v>Yes</v>
      </c>
      <c r="CL2515" s="3">
        <f t="shared" si="1630"/>
        <v>0.67</v>
      </c>
      <c r="CM2515" s="3">
        <f t="shared" si="1631"/>
        <v>26313.58</v>
      </c>
      <c r="CN2515" s="3" t="e">
        <f t="shared" si="1632"/>
        <v>#N/A</v>
      </c>
      <c r="CO2515" s="3" t="e">
        <f t="shared" si="1633"/>
        <v>#N/A</v>
      </c>
      <c r="CP2515" s="3" t="e">
        <f t="shared" si="1634"/>
        <v>#N/A</v>
      </c>
      <c r="CR2515" s="3" t="e">
        <f t="shared" si="1635"/>
        <v>#N/A</v>
      </c>
      <c r="CV2515" s="3" t="e">
        <f t="shared" si="1636"/>
        <v>#N/A</v>
      </c>
      <c r="CW2515" s="3">
        <f t="shared" si="1637"/>
        <v>2514</v>
      </c>
      <c r="CX2515" s="3">
        <f t="shared" si="1638"/>
        <v>328.9</v>
      </c>
      <c r="CY2515" s="3" t="e">
        <f t="shared" si="1639"/>
        <v>#N/A</v>
      </c>
      <c r="CZ2515" t="e">
        <f>NA()</f>
        <v>#N/A</v>
      </c>
      <c r="DA2515" t="e">
        <f>NA()</f>
        <v>#N/A</v>
      </c>
    </row>
    <row r="2516" spans="1:105" x14ac:dyDescent="0.25">
      <c r="A2516">
        <v>2515</v>
      </c>
      <c r="B2516" t="s">
        <v>3</v>
      </c>
      <c r="C2516" t="s">
        <v>2624</v>
      </c>
      <c r="D2516">
        <v>715.63</v>
      </c>
      <c r="E2516">
        <v>2017</v>
      </c>
      <c r="F2516">
        <v>715.63</v>
      </c>
      <c r="G2516">
        <v>715.63</v>
      </c>
      <c r="H2516" s="3">
        <f t="shared" si="1599"/>
        <v>0</v>
      </c>
      <c r="I2516">
        <v>514</v>
      </c>
      <c r="J2516" t="s">
        <v>2736</v>
      </c>
      <c r="K2516" t="s">
        <v>2738</v>
      </c>
      <c r="L2516">
        <v>32034</v>
      </c>
      <c r="M2516" t="s">
        <v>4678</v>
      </c>
      <c r="N2516" t="s">
        <v>4761</v>
      </c>
      <c r="O2516">
        <v>-81.458780742543297</v>
      </c>
      <c r="P2516">
        <v>30.663737752937202</v>
      </c>
      <c r="Q2516" t="s">
        <v>6464</v>
      </c>
      <c r="R2516">
        <v>1</v>
      </c>
      <c r="S2516" t="s">
        <v>6539</v>
      </c>
      <c r="T2516">
        <v>1001</v>
      </c>
      <c r="U2516" t="s">
        <v>6582</v>
      </c>
      <c r="V2516">
        <v>2017</v>
      </c>
      <c r="W2516">
        <v>31716</v>
      </c>
      <c r="X2516">
        <v>2017</v>
      </c>
      <c r="Y2516">
        <v>31716</v>
      </c>
      <c r="Z2516">
        <v>632.12</v>
      </c>
      <c r="AA2516" s="3">
        <f t="shared" si="1600"/>
        <v>0.88330561882537062</v>
      </c>
      <c r="AB2516" t="s">
        <v>6616</v>
      </c>
      <c r="AC2516" t="s">
        <v>6616</v>
      </c>
      <c r="AD2516" t="s">
        <v>6616</v>
      </c>
      <c r="AE2516" t="s">
        <v>6616</v>
      </c>
      <c r="AF2516" t="s">
        <v>6616</v>
      </c>
      <c r="AI2516" t="s">
        <v>6618</v>
      </c>
      <c r="AJ2516" t="s">
        <v>6618</v>
      </c>
      <c r="AK2516" t="s">
        <v>6618</v>
      </c>
      <c r="AL2516" t="s">
        <v>6618</v>
      </c>
      <c r="AM2516" t="s">
        <v>6618</v>
      </c>
      <c r="AN2516" t="s">
        <v>6618</v>
      </c>
      <c r="AO2516" t="s">
        <v>6618</v>
      </c>
      <c r="AP2516" s="3" t="str">
        <f t="shared" si="1601"/>
        <v>No</v>
      </c>
      <c r="AQ2516" s="3" t="str">
        <f t="shared" si="1602"/>
        <v>No</v>
      </c>
      <c r="AR2516" s="3" t="str">
        <f t="shared" si="1603"/>
        <v>No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11</v>
      </c>
      <c r="AY2516" t="s">
        <v>6636</v>
      </c>
      <c r="AZ2516" t="s">
        <v>6638</v>
      </c>
      <c r="BA2516">
        <v>0</v>
      </c>
      <c r="BB2516" t="s">
        <v>6616</v>
      </c>
      <c r="BC2516" t="s">
        <v>6616</v>
      </c>
      <c r="BD2516" s="4" t="str">
        <f t="shared" si="1604"/>
        <v>No</v>
      </c>
      <c r="BE2516" t="s">
        <v>6640</v>
      </c>
      <c r="BF2516" s="3" t="str">
        <f t="shared" si="1605"/>
        <v>No</v>
      </c>
      <c r="BG2516" t="s">
        <v>6645</v>
      </c>
      <c r="BH2516" s="3" t="str">
        <f t="shared" si="1606"/>
        <v>514 9TH ST S</v>
      </c>
      <c r="BI2516" s="3" t="str">
        <f t="shared" si="1607"/>
        <v>Fernandina Beach</v>
      </c>
      <c r="BJ2516" s="3" t="str">
        <f t="shared" si="1608"/>
        <v>Florida</v>
      </c>
      <c r="BK2516" s="3">
        <f t="shared" si="1609"/>
        <v>32034</v>
      </c>
      <c r="BL2516" s="3" t="str">
        <f t="shared" si="1610"/>
        <v>514 9TH ST S FERNANDINA BEACH FL 32034</v>
      </c>
      <c r="BM2516" s="3" t="str">
        <f t="shared" si="1611"/>
        <v/>
      </c>
      <c r="BN2516" s="3" t="str">
        <f t="shared" si="1612"/>
        <v>Pass</v>
      </c>
      <c r="BO2516" s="3" t="str">
        <f t="shared" si="1613"/>
        <v>No</v>
      </c>
      <c r="BP2516" s="3" t="str">
        <f t="shared" si="1614"/>
        <v>FV&lt;$10K</v>
      </c>
      <c r="BQ2516" t="s">
        <v>6650</v>
      </c>
      <c r="BR2516" s="3" t="str">
        <f t="shared" si="1615"/>
        <v>No, &lt; $20K Lien</v>
      </c>
      <c r="BS2516" s="3" t="str">
        <f t="shared" si="1616"/>
        <v>No, Lien &lt; $20K</v>
      </c>
      <c r="BT2516" t="s">
        <v>6650</v>
      </c>
      <c r="BU2516" s="3" t="str">
        <f t="shared" si="1617"/>
        <v>No</v>
      </c>
      <c r="BV2516" s="3" t="str">
        <f t="shared" si="1618"/>
        <v>No</v>
      </c>
      <c r="BW2516" s="3">
        <f t="shared" si="1619"/>
        <v>0</v>
      </c>
      <c r="BX2516" s="3" t="str">
        <f t="shared" si="1620"/>
        <v>No</v>
      </c>
      <c r="BY2516" s="3">
        <f t="shared" si="1621"/>
        <v>31716</v>
      </c>
      <c r="BZ2516">
        <v>1</v>
      </c>
      <c r="CA2516" s="3">
        <f t="shared" si="1622"/>
        <v>31716</v>
      </c>
      <c r="CC2516" s="3">
        <f t="shared" si="1623"/>
        <v>0</v>
      </c>
      <c r="CD2516" s="3">
        <f t="shared" si="1624"/>
        <v>0</v>
      </c>
      <c r="CE2516" s="3" t="str">
        <f t="shared" si="1625"/>
        <v/>
      </c>
      <c r="CF2516" s="3" t="e">
        <f>HLOOKUP(CE2516,'Valuation Data'!$D$2:$K$5,4,FALSE)</f>
        <v>#N/A</v>
      </c>
      <c r="CG2516" s="3">
        <f t="shared" si="1626"/>
        <v>31716</v>
      </c>
      <c r="CH2516" s="3" t="str">
        <f t="shared" si="1627"/>
        <v>No</v>
      </c>
      <c r="CI2516" s="3" t="str">
        <f>VLOOKUP(R2516,'Use Codes &amp; County Type'!A:D,4,FALSE)</f>
        <v>S</v>
      </c>
      <c r="CJ2516" s="3" t="str">
        <f t="shared" si="1628"/>
        <v>No</v>
      </c>
      <c r="CK2516" s="3" t="str">
        <f t="shared" si="1629"/>
        <v>No</v>
      </c>
      <c r="CL2516" s="3">
        <f t="shared" si="1630"/>
        <v>0.35</v>
      </c>
      <c r="CM2516" s="3">
        <f t="shared" si="1631"/>
        <v>11100.599999999999</v>
      </c>
      <c r="CN2516" s="3">
        <f t="shared" si="1632"/>
        <v>2862.52</v>
      </c>
      <c r="CO2516" s="3">
        <f t="shared" si="1633"/>
        <v>8238.0799999999981</v>
      </c>
      <c r="CP2516" s="3">
        <f t="shared" si="1634"/>
        <v>9.0254761003909695E-2</v>
      </c>
      <c r="CR2516" s="3" t="str">
        <f t="shared" si="1635"/>
        <v>No</v>
      </c>
      <c r="CV2516" s="3" t="str">
        <f t="shared" si="1636"/>
        <v>*Bid</v>
      </c>
      <c r="CW2516" s="3">
        <f t="shared" si="1637"/>
        <v>2515</v>
      </c>
      <c r="CX2516" s="3">
        <f t="shared" si="1638"/>
        <v>715.63</v>
      </c>
      <c r="CY2516" s="3" t="str">
        <f t="shared" si="1639"/>
        <v>Ok</v>
      </c>
      <c r="CZ2516">
        <v>0</v>
      </c>
      <c r="DA2516">
        <v>0</v>
      </c>
    </row>
    <row r="2517" spans="1:105" x14ac:dyDescent="0.25">
      <c r="A2517">
        <v>2516</v>
      </c>
      <c r="B2517" t="s">
        <v>3</v>
      </c>
      <c r="C2517" t="s">
        <v>2625</v>
      </c>
      <c r="D2517">
        <v>445.84</v>
      </c>
      <c r="E2517">
        <v>2017</v>
      </c>
      <c r="F2517">
        <v>445.84</v>
      </c>
      <c r="G2517">
        <v>445.84</v>
      </c>
      <c r="H2517" s="3">
        <f t="shared" si="1599"/>
        <v>0</v>
      </c>
      <c r="I2517">
        <v>530</v>
      </c>
      <c r="J2517" t="s">
        <v>2736</v>
      </c>
      <c r="K2517" t="s">
        <v>2738</v>
      </c>
      <c r="L2517">
        <v>32034</v>
      </c>
      <c r="M2517" t="s">
        <v>4679</v>
      </c>
      <c r="N2517" t="s">
        <v>4761</v>
      </c>
      <c r="O2517">
        <v>-81.458866893768601</v>
      </c>
      <c r="P2517">
        <v>30.663192930177299</v>
      </c>
      <c r="Q2517" t="s">
        <v>6156</v>
      </c>
      <c r="R2517">
        <v>0</v>
      </c>
      <c r="S2517" t="s">
        <v>6538</v>
      </c>
      <c r="T2517">
        <v>8001</v>
      </c>
      <c r="U2517" t="s">
        <v>6581</v>
      </c>
      <c r="V2517">
        <v>2017</v>
      </c>
      <c r="W2517">
        <v>19199</v>
      </c>
      <c r="X2517">
        <v>2017</v>
      </c>
      <c r="Y2517">
        <v>19199</v>
      </c>
      <c r="Z2517">
        <v>382.65</v>
      </c>
      <c r="AA2517" s="3">
        <f t="shared" si="1600"/>
        <v>0.85826753992463667</v>
      </c>
      <c r="AB2517" t="s">
        <v>6616</v>
      </c>
      <c r="AC2517" t="s">
        <v>6616</v>
      </c>
      <c r="AD2517" t="s">
        <v>6616</v>
      </c>
      <c r="AE2517" t="s">
        <v>6616</v>
      </c>
      <c r="AF2517" t="s">
        <v>6616</v>
      </c>
      <c r="AG2517" t="s">
        <v>6616</v>
      </c>
      <c r="AH2517" t="s">
        <v>6616</v>
      </c>
      <c r="AI2517" t="s">
        <v>6618</v>
      </c>
      <c r="AJ2517" t="s">
        <v>6618</v>
      </c>
      <c r="AK2517" t="s">
        <v>6618</v>
      </c>
      <c r="AL2517" t="s">
        <v>6618</v>
      </c>
      <c r="AM2517" t="s">
        <v>6618</v>
      </c>
      <c r="AN2517" t="s">
        <v>6618</v>
      </c>
      <c r="AO2517" t="s">
        <v>6618</v>
      </c>
      <c r="AP2517" s="3" t="str">
        <f t="shared" si="1601"/>
        <v>No</v>
      </c>
      <c r="AQ2517" s="3" t="str">
        <f t="shared" si="1602"/>
        <v>No</v>
      </c>
      <c r="AR2517" s="3" t="str">
        <f t="shared" si="1603"/>
        <v>No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10</v>
      </c>
      <c r="AY2517" t="s">
        <v>6635</v>
      </c>
      <c r="AZ2517" t="s">
        <v>6638</v>
      </c>
      <c r="BA2517">
        <v>1</v>
      </c>
      <c r="BB2517" t="s">
        <v>6616</v>
      </c>
      <c r="BC2517" t="s">
        <v>6616</v>
      </c>
      <c r="BD2517" s="4" t="str">
        <f t="shared" si="1604"/>
        <v>No</v>
      </c>
      <c r="BE2517" t="s">
        <v>6640</v>
      </c>
      <c r="BF2517" s="3" t="str">
        <f t="shared" si="1605"/>
        <v>No</v>
      </c>
      <c r="BG2517" t="s">
        <v>6645</v>
      </c>
      <c r="BH2517" s="3" t="str">
        <f t="shared" si="1606"/>
        <v>530 9TH ST S A&amp;B</v>
      </c>
      <c r="BI2517" s="3" t="str">
        <f t="shared" si="1607"/>
        <v>Fernandina Beach</v>
      </c>
      <c r="BJ2517" s="3" t="str">
        <f t="shared" si="1608"/>
        <v>Florida</v>
      </c>
      <c r="BK2517" s="3">
        <f t="shared" si="1609"/>
        <v>32034</v>
      </c>
      <c r="BL2517" s="3" t="str">
        <f t="shared" si="1610"/>
        <v>530 9TH ST S A&amp;B FERNANDINA BEACH FL 32034</v>
      </c>
      <c r="BM2517" s="3" t="str">
        <f t="shared" si="1611"/>
        <v/>
      </c>
      <c r="BN2517" s="3" t="str">
        <f t="shared" si="1612"/>
        <v>Pass</v>
      </c>
      <c r="BO2517" s="3" t="str">
        <f t="shared" si="1613"/>
        <v>No</v>
      </c>
      <c r="BP2517" s="3" t="str">
        <f t="shared" si="1614"/>
        <v>FV&lt;$10K</v>
      </c>
      <c r="BQ2517" t="s">
        <v>6650</v>
      </c>
      <c r="BR2517" s="3" t="str">
        <f t="shared" si="1615"/>
        <v>No, &lt; $20K Lien</v>
      </c>
      <c r="BS2517" s="3" t="str">
        <f t="shared" si="1616"/>
        <v>No, Lien &lt; $20K</v>
      </c>
      <c r="BT2517" t="s">
        <v>6650</v>
      </c>
      <c r="BU2517" s="3" t="str">
        <f t="shared" si="1617"/>
        <v>No</v>
      </c>
      <c r="BV2517" s="3" t="str">
        <f t="shared" si="1618"/>
        <v>No</v>
      </c>
      <c r="BW2517" s="3">
        <f t="shared" si="1619"/>
        <v>1</v>
      </c>
      <c r="BX2517" s="3" t="str">
        <f t="shared" si="1620"/>
        <v>No</v>
      </c>
      <c r="BY2517" s="3">
        <f t="shared" si="1621"/>
        <v>19199</v>
      </c>
      <c r="BZ2517">
        <v>1</v>
      </c>
      <c r="CA2517" s="3">
        <f t="shared" si="1622"/>
        <v>19199</v>
      </c>
      <c r="CC2517" s="3">
        <f t="shared" si="1623"/>
        <v>0</v>
      </c>
      <c r="CD2517" s="3">
        <f t="shared" si="1624"/>
        <v>0</v>
      </c>
      <c r="CE2517" s="3" t="str">
        <f t="shared" si="1625"/>
        <v/>
      </c>
      <c r="CF2517" s="3" t="e">
        <f>HLOOKUP(CE2517,'Valuation Data'!$D$2:$K$5,4,FALSE)</f>
        <v>#N/A</v>
      </c>
      <c r="CG2517" s="3">
        <f t="shared" si="1626"/>
        <v>19199</v>
      </c>
      <c r="CH2517" s="3" t="str">
        <f t="shared" si="1627"/>
        <v>No</v>
      </c>
      <c r="CI2517" s="3" t="str">
        <f>VLOOKUP(R2517,'Use Codes &amp; County Type'!A:D,4,FALSE)</f>
        <v>V</v>
      </c>
      <c r="CJ2517" s="3" t="str">
        <f t="shared" si="1628"/>
        <v>Yes</v>
      </c>
      <c r="CK2517" s="3" t="str">
        <f t="shared" si="1629"/>
        <v>No</v>
      </c>
      <c r="CL2517" s="3">
        <f t="shared" si="1630"/>
        <v>0</v>
      </c>
      <c r="CM2517" s="3">
        <f t="shared" si="1631"/>
        <v>0</v>
      </c>
      <c r="CN2517" s="3">
        <f t="shared" si="1632"/>
        <v>2229.1999999999998</v>
      </c>
      <c r="CO2517" s="3">
        <f t="shared" si="1633"/>
        <v>-2229.1999999999998</v>
      </c>
      <c r="CP2517" s="3">
        <f t="shared" si="1634"/>
        <v>0.11611021407364966</v>
      </c>
      <c r="CR2517" s="3" t="str">
        <f t="shared" si="1635"/>
        <v>No</v>
      </c>
      <c r="CV2517" s="3" t="str">
        <f t="shared" si="1636"/>
        <v>FMV&lt;$30K</v>
      </c>
      <c r="CW2517" s="3">
        <f t="shared" si="1637"/>
        <v>2516</v>
      </c>
      <c r="CX2517" s="3">
        <f t="shared" si="1638"/>
        <v>445.84</v>
      </c>
      <c r="CY2517" s="3" t="str">
        <f t="shared" si="1639"/>
        <v>Ok</v>
      </c>
      <c r="CZ2517">
        <v>0</v>
      </c>
      <c r="DA2517">
        <v>0</v>
      </c>
    </row>
    <row r="2518" spans="1:105" x14ac:dyDescent="0.25">
      <c r="A2518">
        <v>2517</v>
      </c>
      <c r="B2518" t="s">
        <v>3</v>
      </c>
      <c r="C2518" t="s">
        <v>2626</v>
      </c>
      <c r="D2518">
        <v>460.16</v>
      </c>
      <c r="E2518">
        <v>2017</v>
      </c>
      <c r="F2518">
        <v>460.16</v>
      </c>
      <c r="G2518">
        <v>460.16</v>
      </c>
      <c r="H2518" s="3">
        <f t="shared" si="1599"/>
        <v>0</v>
      </c>
      <c r="J2518" t="s">
        <v>2736</v>
      </c>
      <c r="K2518" t="s">
        <v>2738</v>
      </c>
      <c r="L2518">
        <v>32034</v>
      </c>
      <c r="M2518" t="s">
        <v>4680</v>
      </c>
      <c r="N2518" t="s">
        <v>4761</v>
      </c>
      <c r="O2518">
        <v>-81.458974828178299</v>
      </c>
      <c r="P2518">
        <v>30.662484256534999</v>
      </c>
      <c r="Q2518" t="s">
        <v>6465</v>
      </c>
      <c r="R2518">
        <v>10</v>
      </c>
      <c r="S2518" t="s">
        <v>6547</v>
      </c>
      <c r="T2518">
        <v>8002</v>
      </c>
      <c r="U2518" t="s">
        <v>6585</v>
      </c>
      <c r="V2518">
        <v>2017</v>
      </c>
      <c r="W2518">
        <v>19863</v>
      </c>
      <c r="X2518">
        <v>2017</v>
      </c>
      <c r="Y2518">
        <v>19863</v>
      </c>
      <c r="Z2518">
        <v>395.89</v>
      </c>
      <c r="AA2518" s="3">
        <f t="shared" si="1600"/>
        <v>0.86033118915159934</v>
      </c>
      <c r="AE2518" t="s">
        <v>6616</v>
      </c>
      <c r="AG2518" t="s">
        <v>6616</v>
      </c>
      <c r="AH2518" t="s">
        <v>6616</v>
      </c>
      <c r="AI2518" t="s">
        <v>6618</v>
      </c>
      <c r="AJ2518" t="s">
        <v>6618</v>
      </c>
      <c r="AK2518" t="s">
        <v>6618</v>
      </c>
      <c r="AL2518">
        <v>0</v>
      </c>
      <c r="AM2518">
        <v>0</v>
      </c>
      <c r="AN2518">
        <v>0</v>
      </c>
      <c r="AO2518">
        <v>0</v>
      </c>
      <c r="AP2518" s="3" t="str">
        <f t="shared" si="1601"/>
        <v>No</v>
      </c>
      <c r="AQ2518" s="3" t="str">
        <f t="shared" si="1602"/>
        <v>No</v>
      </c>
      <c r="AR2518" s="3" t="str">
        <f t="shared" si="1603"/>
        <v>No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10</v>
      </c>
      <c r="AY2518" t="s">
        <v>6635</v>
      </c>
      <c r="AZ2518">
        <v>0</v>
      </c>
      <c r="BA2518">
        <v>0</v>
      </c>
      <c r="BB2518" t="s">
        <v>6616</v>
      </c>
      <c r="BC2518" t="s">
        <v>6616</v>
      </c>
      <c r="BD2518" s="4" t="str">
        <f t="shared" si="1604"/>
        <v>No</v>
      </c>
      <c r="BE2518" t="s">
        <v>6640</v>
      </c>
      <c r="BF2518" s="3" t="str">
        <f t="shared" si="1605"/>
        <v>No</v>
      </c>
      <c r="BG2518" t="s">
        <v>6645</v>
      </c>
      <c r="BH2518" s="3" t="str">
        <f t="shared" si="1606"/>
        <v>S 9TH ST</v>
      </c>
      <c r="BI2518" s="3" t="str">
        <f t="shared" si="1607"/>
        <v>Fernandina Beach</v>
      </c>
      <c r="BJ2518" s="3" t="str">
        <f t="shared" si="1608"/>
        <v>Florida</v>
      </c>
      <c r="BK2518" s="3">
        <f t="shared" si="1609"/>
        <v>32034</v>
      </c>
      <c r="BL2518" s="3" t="str">
        <f t="shared" si="1610"/>
        <v>S 9TH ST FERNANDINA BEACH FL 32034</v>
      </c>
      <c r="BM2518" s="3" t="str">
        <f t="shared" si="1611"/>
        <v/>
      </c>
      <c r="BN2518" s="3" t="str">
        <f t="shared" si="1612"/>
        <v>Pass</v>
      </c>
      <c r="BO2518" s="3" t="str">
        <f t="shared" si="1613"/>
        <v>No</v>
      </c>
      <c r="BP2518" s="3" t="str">
        <f t="shared" si="1614"/>
        <v>FV&lt;$10K</v>
      </c>
      <c r="BQ2518" t="s">
        <v>6650</v>
      </c>
      <c r="BR2518" s="3" t="str">
        <f t="shared" si="1615"/>
        <v>No, &lt; $20K Lien</v>
      </c>
      <c r="BS2518" s="3" t="str">
        <f t="shared" si="1616"/>
        <v>No, Lien &lt; $20K</v>
      </c>
      <c r="BT2518" t="s">
        <v>6650</v>
      </c>
      <c r="BU2518" s="3" t="str">
        <f t="shared" si="1617"/>
        <v>No</v>
      </c>
      <c r="BV2518" s="3" t="str">
        <f t="shared" si="1618"/>
        <v>No</v>
      </c>
      <c r="BW2518" s="3">
        <f t="shared" si="1619"/>
        <v>0</v>
      </c>
      <c r="BX2518" s="3" t="str">
        <f t="shared" si="1620"/>
        <v>No</v>
      </c>
      <c r="BY2518" s="3">
        <f t="shared" si="1621"/>
        <v>19863</v>
      </c>
      <c r="BZ2518">
        <v>1</v>
      </c>
      <c r="CA2518" s="3">
        <f t="shared" si="1622"/>
        <v>19863</v>
      </c>
      <c r="CC2518" s="3">
        <f t="shared" si="1623"/>
        <v>0</v>
      </c>
      <c r="CD2518" s="3">
        <f t="shared" si="1624"/>
        <v>0</v>
      </c>
      <c r="CE2518" s="3" t="str">
        <f t="shared" si="1625"/>
        <v/>
      </c>
      <c r="CF2518" s="3" t="e">
        <f>HLOOKUP(CE2518,'Valuation Data'!$D$2:$K$5,4,FALSE)</f>
        <v>#N/A</v>
      </c>
      <c r="CG2518" s="3">
        <f t="shared" si="1626"/>
        <v>19863</v>
      </c>
      <c r="CH2518" s="3" t="str">
        <f t="shared" si="1627"/>
        <v>No</v>
      </c>
      <c r="CI2518" s="3" t="str">
        <f>VLOOKUP(R2518,'Use Codes &amp; County Type'!A:D,4,FALSE)</f>
        <v>V</v>
      </c>
      <c r="CJ2518" s="3" t="str">
        <f t="shared" si="1628"/>
        <v>Yes</v>
      </c>
      <c r="CK2518" s="3" t="str">
        <f t="shared" si="1629"/>
        <v>No</v>
      </c>
      <c r="CL2518" s="3">
        <f t="shared" si="1630"/>
        <v>0</v>
      </c>
      <c r="CM2518" s="3">
        <f t="shared" si="1631"/>
        <v>0</v>
      </c>
      <c r="CN2518" s="3">
        <f t="shared" si="1632"/>
        <v>1840.64</v>
      </c>
      <c r="CO2518" s="3">
        <f t="shared" si="1633"/>
        <v>-1840.64</v>
      </c>
      <c r="CP2518" s="3">
        <f t="shared" si="1634"/>
        <v>9.2666767356391289E-2</v>
      </c>
      <c r="CR2518" s="3" t="str">
        <f t="shared" si="1635"/>
        <v>No</v>
      </c>
      <c r="CV2518" s="3" t="str">
        <f t="shared" si="1636"/>
        <v>FMV&lt;$30K</v>
      </c>
      <c r="CW2518" s="3">
        <f t="shared" si="1637"/>
        <v>2517</v>
      </c>
      <c r="CX2518" s="3">
        <f t="shared" si="1638"/>
        <v>460.16</v>
      </c>
      <c r="CY2518" s="3" t="str">
        <f t="shared" si="1639"/>
        <v>Ok</v>
      </c>
      <c r="CZ2518">
        <v>0</v>
      </c>
      <c r="DA2518">
        <v>0</v>
      </c>
    </row>
    <row r="2519" spans="1:105" x14ac:dyDescent="0.25">
      <c r="A2519">
        <v>2518</v>
      </c>
      <c r="B2519" t="s">
        <v>3</v>
      </c>
      <c r="C2519" t="s">
        <v>2627</v>
      </c>
      <c r="D2519">
        <v>1520.15</v>
      </c>
      <c r="E2519">
        <v>2017</v>
      </c>
      <c r="F2519">
        <v>1520.15</v>
      </c>
      <c r="G2519">
        <v>1520.15</v>
      </c>
      <c r="H2519" s="3">
        <f t="shared" si="1599"/>
        <v>0</v>
      </c>
      <c r="I2519">
        <v>619</v>
      </c>
      <c r="J2519" t="s">
        <v>2736</v>
      </c>
      <c r="K2519" t="s">
        <v>2738</v>
      </c>
      <c r="L2519">
        <v>32034</v>
      </c>
      <c r="M2519" t="s">
        <v>4681</v>
      </c>
      <c r="N2519" t="s">
        <v>4761</v>
      </c>
      <c r="O2519">
        <v>-81.4586783091125</v>
      </c>
      <c r="P2519">
        <v>30.662312458869099</v>
      </c>
      <c r="Q2519" t="s">
        <v>6466</v>
      </c>
      <c r="R2519">
        <v>1</v>
      </c>
      <c r="S2519" t="s">
        <v>6539</v>
      </c>
      <c r="T2519">
        <v>1001</v>
      </c>
      <c r="U2519" t="s">
        <v>6582</v>
      </c>
      <c r="V2519">
        <v>2017</v>
      </c>
      <c r="W2519">
        <v>83735</v>
      </c>
      <c r="X2519">
        <v>2017</v>
      </c>
      <c r="Y2519">
        <v>96055</v>
      </c>
      <c r="Z2519">
        <v>1376.01</v>
      </c>
      <c r="AA2519" s="3">
        <f t="shared" si="1600"/>
        <v>0.90518040982797743</v>
      </c>
      <c r="AB2519" t="s">
        <v>6616</v>
      </c>
      <c r="AF2519" t="s">
        <v>6616</v>
      </c>
      <c r="AG2519" t="s">
        <v>6616</v>
      </c>
      <c r="AH2519" t="s">
        <v>6616</v>
      </c>
      <c r="AI2519" t="s">
        <v>6618</v>
      </c>
      <c r="AJ2519" t="s">
        <v>6618</v>
      </c>
      <c r="AK2519" t="s">
        <v>6618</v>
      </c>
      <c r="AL2519" t="s">
        <v>6618</v>
      </c>
      <c r="AM2519" t="s">
        <v>6618</v>
      </c>
      <c r="AN2519" t="s">
        <v>6618</v>
      </c>
      <c r="AO2519">
        <v>0</v>
      </c>
      <c r="AP2519" s="3" t="str">
        <f t="shared" si="1601"/>
        <v>No</v>
      </c>
      <c r="AQ2519" s="3" t="str">
        <f t="shared" si="1602"/>
        <v>No</v>
      </c>
      <c r="AR2519" s="3" t="str">
        <f t="shared" si="1603"/>
        <v>No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7</v>
      </c>
      <c r="AY2519" t="s">
        <v>6635</v>
      </c>
      <c r="AZ2519">
        <v>0</v>
      </c>
      <c r="BA2519">
        <v>2</v>
      </c>
      <c r="BB2519" t="s">
        <v>6617</v>
      </c>
      <c r="BC2519" t="s">
        <v>6617</v>
      </c>
      <c r="BD2519" s="4" t="str">
        <f t="shared" si="1604"/>
        <v>No</v>
      </c>
      <c r="BE2519" t="s">
        <v>6640</v>
      </c>
      <c r="BF2519" s="3" t="str">
        <f t="shared" si="1605"/>
        <v>No</v>
      </c>
      <c r="BG2519" t="s">
        <v>6645</v>
      </c>
      <c r="BH2519" s="3" t="str">
        <f t="shared" si="1606"/>
        <v>619 10TH ST S</v>
      </c>
      <c r="BI2519" s="3" t="str">
        <f t="shared" si="1607"/>
        <v>Fernandina Beach</v>
      </c>
      <c r="BJ2519" s="3" t="str">
        <f t="shared" si="1608"/>
        <v>Florida</v>
      </c>
      <c r="BK2519" s="3">
        <f t="shared" si="1609"/>
        <v>32034</v>
      </c>
      <c r="BL2519" s="3" t="str">
        <f t="shared" si="1610"/>
        <v>619 10TH ST S FERNANDINA BEACH FL 32034</v>
      </c>
      <c r="BM2519" s="3" t="str">
        <f t="shared" si="1611"/>
        <v/>
      </c>
      <c r="BN2519" s="3" t="str">
        <f t="shared" si="1612"/>
        <v>Pass</v>
      </c>
      <c r="BO2519" s="3" t="str">
        <f t="shared" si="1613"/>
        <v>Yes</v>
      </c>
      <c r="BP2519" s="3" t="str">
        <f t="shared" si="1614"/>
        <v>FV&lt;$10K</v>
      </c>
      <c r="BQ2519" t="s">
        <v>6650</v>
      </c>
      <c r="BR2519" s="3" t="str">
        <f t="shared" si="1615"/>
        <v>No, &lt; $20K Lien</v>
      </c>
      <c r="BS2519" s="3" t="str">
        <f t="shared" si="1616"/>
        <v>No, Lien &lt; $20K</v>
      </c>
      <c r="BT2519" t="s">
        <v>6650</v>
      </c>
      <c r="BU2519" s="3" t="str">
        <f t="shared" si="1617"/>
        <v>No</v>
      </c>
      <c r="BV2519" s="3" t="str">
        <f t="shared" si="1618"/>
        <v>No</v>
      </c>
      <c r="BW2519" s="3">
        <f t="shared" si="1619"/>
        <v>2</v>
      </c>
      <c r="BX2519" s="3" t="str">
        <f t="shared" si="1620"/>
        <v>Yes</v>
      </c>
      <c r="BY2519" s="3">
        <f t="shared" si="1621"/>
        <v>83735</v>
      </c>
      <c r="BZ2519">
        <v>1</v>
      </c>
      <c r="CA2519" s="3">
        <f t="shared" si="1622"/>
        <v>83735</v>
      </c>
      <c r="CC2519" s="3">
        <f t="shared" si="1623"/>
        <v>0</v>
      </c>
      <c r="CD2519" s="3">
        <f t="shared" si="1624"/>
        <v>0</v>
      </c>
      <c r="CE2519" s="3" t="str">
        <f t="shared" si="1625"/>
        <v/>
      </c>
      <c r="CF2519" s="3" t="e">
        <f>HLOOKUP(CE2519,'Valuation Data'!$D$2:$K$5,4,FALSE)</f>
        <v>#N/A</v>
      </c>
      <c r="CG2519" s="3">
        <f t="shared" si="1626"/>
        <v>83735</v>
      </c>
      <c r="CH2519" s="3" t="str">
        <f t="shared" si="1627"/>
        <v>No</v>
      </c>
      <c r="CI2519" s="3" t="str">
        <f>VLOOKUP(R2519,'Use Codes &amp; County Type'!A:D,4,FALSE)</f>
        <v>S</v>
      </c>
      <c r="CJ2519" s="3" t="str">
        <f t="shared" si="1628"/>
        <v>No</v>
      </c>
      <c r="CK2519" s="3" t="str">
        <f t="shared" si="1629"/>
        <v>Yes</v>
      </c>
      <c r="CL2519" s="3">
        <f t="shared" si="1630"/>
        <v>0.67</v>
      </c>
      <c r="CM2519" s="3">
        <f t="shared" si="1631"/>
        <v>56102.450000000004</v>
      </c>
      <c r="CN2519" s="3">
        <f t="shared" si="1632"/>
        <v>9120.9</v>
      </c>
      <c r="CO2519" s="3">
        <f t="shared" si="1633"/>
        <v>46981.55</v>
      </c>
      <c r="CP2519" s="3">
        <f t="shared" si="1634"/>
        <v>0.10892577775123902</v>
      </c>
      <c r="CR2519" s="3" t="str">
        <f t="shared" si="1635"/>
        <v>No</v>
      </c>
      <c r="CV2519" s="3" t="str">
        <f t="shared" si="1636"/>
        <v>Too Many Priors</v>
      </c>
      <c r="CW2519" s="3">
        <f t="shared" si="1637"/>
        <v>2518</v>
      </c>
      <c r="CX2519" s="3">
        <f t="shared" si="1638"/>
        <v>1520.15</v>
      </c>
      <c r="CY2519" s="3" t="str">
        <f t="shared" si="1639"/>
        <v>Ok</v>
      </c>
      <c r="CZ2519">
        <v>0</v>
      </c>
      <c r="DA2519">
        <v>0</v>
      </c>
    </row>
    <row r="2520" spans="1:105" x14ac:dyDescent="0.25">
      <c r="A2520">
        <v>2519</v>
      </c>
      <c r="B2520" t="s">
        <v>3</v>
      </c>
      <c r="C2520" t="s">
        <v>2628</v>
      </c>
      <c r="D2520">
        <v>4083.74</v>
      </c>
      <c r="E2520">
        <v>2017</v>
      </c>
      <c r="F2520">
        <v>4083.74</v>
      </c>
      <c r="G2520">
        <v>4083.74</v>
      </c>
      <c r="H2520" s="3">
        <f t="shared" si="1599"/>
        <v>0</v>
      </c>
      <c r="I2520">
        <v>1012</v>
      </c>
      <c r="J2520" t="s">
        <v>2736</v>
      </c>
      <c r="K2520" t="s">
        <v>2738</v>
      </c>
      <c r="L2520">
        <v>32034</v>
      </c>
      <c r="M2520" t="s">
        <v>4682</v>
      </c>
      <c r="N2520" t="s">
        <v>4761</v>
      </c>
      <c r="O2520">
        <v>-81.457984012955606</v>
      </c>
      <c r="P2520">
        <v>30.6613754609794</v>
      </c>
      <c r="Q2520" t="s">
        <v>6467</v>
      </c>
      <c r="R2520">
        <v>1</v>
      </c>
      <c r="S2520" t="s">
        <v>6539</v>
      </c>
      <c r="T2520">
        <v>1001</v>
      </c>
      <c r="U2520" t="s">
        <v>6582</v>
      </c>
      <c r="V2520">
        <v>2017</v>
      </c>
      <c r="W2520">
        <v>184342</v>
      </c>
      <c r="X2520">
        <v>2017</v>
      </c>
      <c r="Y2520">
        <v>195308</v>
      </c>
      <c r="Z2520">
        <v>3746.41</v>
      </c>
      <c r="AA2520" s="3">
        <f t="shared" si="1600"/>
        <v>0.91739679803317553</v>
      </c>
      <c r="AB2520" t="s">
        <v>6616</v>
      </c>
      <c r="AC2520" t="s">
        <v>6616</v>
      </c>
      <c r="AD2520" t="s">
        <v>6616</v>
      </c>
      <c r="AE2520" t="s">
        <v>6616</v>
      </c>
      <c r="AF2520" t="s">
        <v>6616</v>
      </c>
      <c r="AG2520" t="s">
        <v>6616</v>
      </c>
      <c r="AH2520" t="s">
        <v>6616</v>
      </c>
      <c r="AI2520" t="s">
        <v>6618</v>
      </c>
      <c r="AJ2520" t="s">
        <v>6618</v>
      </c>
      <c r="AK2520" t="s">
        <v>6618</v>
      </c>
      <c r="AL2520" t="s">
        <v>6618</v>
      </c>
      <c r="AM2520" t="s">
        <v>6618</v>
      </c>
      <c r="AN2520" t="s">
        <v>6618</v>
      </c>
      <c r="AO2520" t="s">
        <v>6618</v>
      </c>
      <c r="AP2520" s="3" t="str">
        <f t="shared" si="1601"/>
        <v>No</v>
      </c>
      <c r="AQ2520" s="3" t="str">
        <f t="shared" si="1602"/>
        <v>No</v>
      </c>
      <c r="AR2520" s="3" t="str">
        <f t="shared" si="1603"/>
        <v>No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2</v>
      </c>
      <c r="AY2520" t="s">
        <v>6635</v>
      </c>
      <c r="AZ2520" t="s">
        <v>6638</v>
      </c>
      <c r="BA2520">
        <v>1</v>
      </c>
      <c r="BB2520" t="s">
        <v>6616</v>
      </c>
      <c r="BC2520" t="s">
        <v>6616</v>
      </c>
      <c r="BD2520" s="4" t="str">
        <f t="shared" si="1604"/>
        <v>No</v>
      </c>
      <c r="BE2520" t="s">
        <v>6640</v>
      </c>
      <c r="BF2520" s="3" t="str">
        <f t="shared" si="1605"/>
        <v>No</v>
      </c>
      <c r="BG2520" t="s">
        <v>6645</v>
      </c>
      <c r="BH2520" s="3" t="str">
        <f t="shared" si="1606"/>
        <v>1012 GUM ST</v>
      </c>
      <c r="BI2520" s="3" t="str">
        <f t="shared" si="1607"/>
        <v>Fernandina Beach</v>
      </c>
      <c r="BJ2520" s="3" t="str">
        <f t="shared" si="1608"/>
        <v>Florida</v>
      </c>
      <c r="BK2520" s="3">
        <f t="shared" si="1609"/>
        <v>32034</v>
      </c>
      <c r="BL2520" s="3" t="str">
        <f t="shared" si="1610"/>
        <v>1012 GUM ST FERNANDINA BEACH FL 32034</v>
      </c>
      <c r="BM2520" s="3" t="str">
        <f t="shared" si="1611"/>
        <v/>
      </c>
      <c r="BN2520" s="3" t="str">
        <f t="shared" si="1612"/>
        <v>Pass</v>
      </c>
      <c r="BO2520" s="3" t="str">
        <f t="shared" si="1613"/>
        <v>No</v>
      </c>
      <c r="BP2520" s="3" t="str">
        <f t="shared" si="1614"/>
        <v>FV&lt;$10K</v>
      </c>
      <c r="BQ2520" t="s">
        <v>6650</v>
      </c>
      <c r="BR2520" s="3" t="str">
        <f t="shared" si="1615"/>
        <v>No, &lt; $20K Lien</v>
      </c>
      <c r="BS2520" s="3" t="str">
        <f t="shared" si="1616"/>
        <v>No, Lien &lt; $20K</v>
      </c>
      <c r="BT2520" t="s">
        <v>6650</v>
      </c>
      <c r="BU2520" s="3" t="str">
        <f t="shared" si="1617"/>
        <v>No</v>
      </c>
      <c r="BV2520" s="3" t="str">
        <f t="shared" si="1618"/>
        <v>No</v>
      </c>
      <c r="BW2520" s="3">
        <f t="shared" si="1619"/>
        <v>1</v>
      </c>
      <c r="BX2520" s="3" t="str">
        <f t="shared" si="1620"/>
        <v>No</v>
      </c>
      <c r="BY2520" s="3">
        <f t="shared" si="1621"/>
        <v>184342</v>
      </c>
      <c r="BZ2520">
        <v>1</v>
      </c>
      <c r="CA2520" s="3">
        <f t="shared" si="1622"/>
        <v>184342</v>
      </c>
      <c r="CC2520" s="3">
        <f t="shared" si="1623"/>
        <v>0</v>
      </c>
      <c r="CD2520" s="3">
        <f t="shared" si="1624"/>
        <v>0</v>
      </c>
      <c r="CE2520" s="3" t="str">
        <f t="shared" si="1625"/>
        <v/>
      </c>
      <c r="CF2520" s="3" t="e">
        <f>HLOOKUP(CE2520,'Valuation Data'!$D$2:$K$5,4,FALSE)</f>
        <v>#N/A</v>
      </c>
      <c r="CG2520" s="3">
        <f t="shared" si="1626"/>
        <v>184342</v>
      </c>
      <c r="CH2520" s="3" t="str">
        <f t="shared" si="1627"/>
        <v>No</v>
      </c>
      <c r="CI2520" s="3" t="str">
        <f>VLOOKUP(R2520,'Use Codes &amp; County Type'!A:D,4,FALSE)</f>
        <v>S</v>
      </c>
      <c r="CJ2520" s="3" t="str">
        <f t="shared" si="1628"/>
        <v>No</v>
      </c>
      <c r="CK2520" s="3" t="str">
        <f t="shared" si="1629"/>
        <v>No</v>
      </c>
      <c r="CL2520" s="3">
        <f t="shared" si="1630"/>
        <v>0.35</v>
      </c>
      <c r="CM2520" s="3">
        <f t="shared" si="1631"/>
        <v>64519.7</v>
      </c>
      <c r="CN2520" s="3">
        <f t="shared" si="1632"/>
        <v>20418.699999999997</v>
      </c>
      <c r="CO2520" s="3">
        <f t="shared" si="1633"/>
        <v>44101</v>
      </c>
      <c r="CP2520" s="3">
        <f t="shared" si="1634"/>
        <v>0.11076531663972397</v>
      </c>
      <c r="CR2520" s="3" t="str">
        <f t="shared" si="1635"/>
        <v>No</v>
      </c>
      <c r="CV2520" s="3" t="str">
        <f t="shared" si="1636"/>
        <v>*Bid</v>
      </c>
      <c r="CW2520" s="3">
        <f t="shared" si="1637"/>
        <v>2519</v>
      </c>
      <c r="CX2520" s="3">
        <f t="shared" si="1638"/>
        <v>4083.74</v>
      </c>
      <c r="CY2520" s="3" t="str">
        <f t="shared" si="1639"/>
        <v>Ok</v>
      </c>
      <c r="CZ2520">
        <v>0</v>
      </c>
      <c r="DA2520">
        <v>0</v>
      </c>
    </row>
    <row r="2521" spans="1:105" x14ac:dyDescent="0.25">
      <c r="A2521">
        <v>2520</v>
      </c>
      <c r="B2521" t="s">
        <v>3</v>
      </c>
      <c r="C2521" t="s">
        <v>2629</v>
      </c>
      <c r="D2521">
        <v>1942.33</v>
      </c>
      <c r="E2521">
        <v>2017</v>
      </c>
      <c r="F2521">
        <v>1942.33</v>
      </c>
      <c r="G2521">
        <v>1942.33</v>
      </c>
      <c r="H2521" s="3">
        <f t="shared" si="1599"/>
        <v>0</v>
      </c>
      <c r="I2521">
        <v>1010</v>
      </c>
      <c r="J2521" t="s">
        <v>2736</v>
      </c>
      <c r="K2521" t="s">
        <v>2738</v>
      </c>
      <c r="L2521">
        <v>32034</v>
      </c>
      <c r="M2521" t="s">
        <v>4683</v>
      </c>
      <c r="N2521" t="s">
        <v>4761</v>
      </c>
      <c r="O2521">
        <v>-81.458409424669298</v>
      </c>
      <c r="P2521">
        <v>30.660220171775102</v>
      </c>
      <c r="Q2521" t="s">
        <v>6468</v>
      </c>
      <c r="R2521">
        <v>8</v>
      </c>
      <c r="S2521" t="s">
        <v>6551</v>
      </c>
      <c r="T2521">
        <v>1110</v>
      </c>
      <c r="U2521" t="s">
        <v>6595</v>
      </c>
      <c r="V2521">
        <v>2017</v>
      </c>
      <c r="W2521">
        <v>84865</v>
      </c>
      <c r="X2521">
        <v>2017</v>
      </c>
      <c r="Y2521">
        <v>96224</v>
      </c>
      <c r="Z2521">
        <v>1766.37</v>
      </c>
      <c r="AA2521" s="3">
        <f t="shared" si="1600"/>
        <v>0.90940777313844712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 s="3" t="str">
        <f t="shared" si="1601"/>
        <v>No</v>
      </c>
      <c r="AQ2521" s="3" t="str">
        <f t="shared" si="1602"/>
        <v>No</v>
      </c>
      <c r="AR2521" s="3" t="str">
        <f t="shared" si="1603"/>
        <v>No</v>
      </c>
      <c r="AS2521">
        <v>0</v>
      </c>
      <c r="AT2521">
        <v>0</v>
      </c>
      <c r="AU2521">
        <v>70000</v>
      </c>
      <c r="AV2521" t="s">
        <v>6623</v>
      </c>
      <c r="AW2521">
        <v>0</v>
      </c>
      <c r="AX2521">
        <v>0</v>
      </c>
      <c r="AY2521" t="s">
        <v>6634</v>
      </c>
      <c r="AZ2521">
        <v>0</v>
      </c>
      <c r="BA2521">
        <v>0</v>
      </c>
      <c r="BB2521" t="s">
        <v>6616</v>
      </c>
      <c r="BC2521">
        <v>0</v>
      </c>
      <c r="BD2521" s="4" t="str">
        <f t="shared" si="1604"/>
        <v>No</v>
      </c>
      <c r="BE2521" t="s">
        <v>6640</v>
      </c>
      <c r="BF2521" s="3" t="str">
        <f t="shared" si="1605"/>
        <v>No</v>
      </c>
      <c r="BG2521" t="s">
        <v>6645</v>
      </c>
      <c r="BH2521" s="3" t="str">
        <f t="shared" si="1606"/>
        <v>1010 HICKORY ST A&amp;B</v>
      </c>
      <c r="BI2521" s="3" t="str">
        <f t="shared" si="1607"/>
        <v>Fernandina Beach</v>
      </c>
      <c r="BJ2521" s="3" t="str">
        <f t="shared" si="1608"/>
        <v>Florida</v>
      </c>
      <c r="BK2521" s="3">
        <f t="shared" si="1609"/>
        <v>32034</v>
      </c>
      <c r="BL2521" s="3" t="str">
        <f t="shared" si="1610"/>
        <v>1010 HICKORY ST A&amp;B FERNANDINA BEACH FL 32034</v>
      </c>
      <c r="BM2521" s="3" t="str">
        <f t="shared" si="1611"/>
        <v>L</v>
      </c>
      <c r="BN2521" s="3" t="str">
        <f t="shared" si="1612"/>
        <v>Pass</v>
      </c>
      <c r="BO2521" s="3" t="str">
        <f t="shared" si="1613"/>
        <v>No</v>
      </c>
      <c r="BP2521" s="3" t="str">
        <f t="shared" si="1614"/>
        <v>FV&lt;$10K</v>
      </c>
      <c r="BQ2521" t="s">
        <v>6650</v>
      </c>
      <c r="BR2521" s="3" t="str">
        <f t="shared" si="1615"/>
        <v>No, &lt; $20K Lien</v>
      </c>
      <c r="BS2521" s="3" t="str">
        <f t="shared" si="1616"/>
        <v>No, Lien &lt; $20K</v>
      </c>
      <c r="BT2521" t="s">
        <v>6650</v>
      </c>
      <c r="BU2521" s="3" t="str">
        <f t="shared" si="1617"/>
        <v>No</v>
      </c>
      <c r="BV2521" s="3" t="str">
        <f t="shared" si="1618"/>
        <v>No</v>
      </c>
      <c r="BW2521" s="3">
        <f t="shared" si="1619"/>
        <v>0</v>
      </c>
      <c r="BX2521" s="3" t="str">
        <f t="shared" si="1620"/>
        <v>No</v>
      </c>
      <c r="BY2521" s="3">
        <f t="shared" si="1621"/>
        <v>84865</v>
      </c>
      <c r="BZ2521">
        <v>1</v>
      </c>
      <c r="CA2521" s="3">
        <f t="shared" si="1622"/>
        <v>84865</v>
      </c>
      <c r="CC2521" s="3">
        <f t="shared" si="1623"/>
        <v>0</v>
      </c>
      <c r="CD2521" s="3">
        <f t="shared" si="1624"/>
        <v>0</v>
      </c>
      <c r="CE2521" s="3" t="str">
        <f t="shared" si="1625"/>
        <v/>
      </c>
      <c r="CF2521" s="3" t="e">
        <f>HLOOKUP(CE2521,'Valuation Data'!$D$2:$K$5,4,FALSE)</f>
        <v>#N/A</v>
      </c>
      <c r="CG2521" s="3">
        <f t="shared" si="1626"/>
        <v>84865</v>
      </c>
      <c r="CH2521" s="3" t="str">
        <f t="shared" si="1627"/>
        <v>No</v>
      </c>
      <c r="CI2521" s="3" t="str">
        <f>VLOOKUP(R2521,'Use Codes &amp; County Type'!A:D,4,FALSE)</f>
        <v>R</v>
      </c>
      <c r="CJ2521" s="3" t="str">
        <f t="shared" si="1628"/>
        <v>No</v>
      </c>
      <c r="CK2521" s="3" t="str">
        <f t="shared" si="1629"/>
        <v>No</v>
      </c>
      <c r="CL2521" s="3">
        <f t="shared" si="1630"/>
        <v>0.35</v>
      </c>
      <c r="CM2521" s="3">
        <f t="shared" si="1631"/>
        <v>29702.749999999996</v>
      </c>
      <c r="CN2521" s="3">
        <f t="shared" si="1632"/>
        <v>7769.32</v>
      </c>
      <c r="CO2521" s="3">
        <f t="shared" si="1633"/>
        <v>21933.429999999997</v>
      </c>
      <c r="CP2521" s="3">
        <f t="shared" si="1634"/>
        <v>9.1549166322983558E-2</v>
      </c>
      <c r="CR2521" s="3" t="str">
        <f t="shared" si="1635"/>
        <v>No</v>
      </c>
      <c r="CV2521" s="3" t="str">
        <f t="shared" si="1636"/>
        <v>*Bid</v>
      </c>
      <c r="CW2521" s="3">
        <f t="shared" si="1637"/>
        <v>2520</v>
      </c>
      <c r="CX2521" s="3">
        <f t="shared" si="1638"/>
        <v>1942.33</v>
      </c>
      <c r="CY2521" s="3" t="str">
        <f t="shared" si="1639"/>
        <v>Ok</v>
      </c>
      <c r="CZ2521">
        <v>0</v>
      </c>
      <c r="DA2521">
        <v>0</v>
      </c>
    </row>
    <row r="2522" spans="1:105" x14ac:dyDescent="0.25">
      <c r="A2522">
        <v>2521</v>
      </c>
      <c r="B2522" t="s">
        <v>3</v>
      </c>
      <c r="C2522" t="s">
        <v>2630</v>
      </c>
      <c r="D2522">
        <v>252.16</v>
      </c>
      <c r="E2522">
        <v>2017</v>
      </c>
      <c r="F2522">
        <v>252.16</v>
      </c>
      <c r="G2522">
        <v>252.16</v>
      </c>
      <c r="H2522" s="3">
        <f t="shared" si="1599"/>
        <v>0</v>
      </c>
      <c r="I2522">
        <v>806</v>
      </c>
      <c r="J2522" t="s">
        <v>2736</v>
      </c>
      <c r="K2522" t="s">
        <v>2738</v>
      </c>
      <c r="L2522">
        <v>32034</v>
      </c>
      <c r="M2522" t="s">
        <v>4684</v>
      </c>
      <c r="N2522" t="s">
        <v>4761</v>
      </c>
      <c r="O2522">
        <v>-81.459353790821893</v>
      </c>
      <c r="P2522">
        <v>30.6600107391946</v>
      </c>
      <c r="Q2522" t="s">
        <v>6469</v>
      </c>
      <c r="R2522">
        <v>10</v>
      </c>
      <c r="S2522" t="s">
        <v>6547</v>
      </c>
      <c r="T2522">
        <v>8002</v>
      </c>
      <c r="U2522" t="s">
        <v>6585</v>
      </c>
      <c r="V2522">
        <v>2017</v>
      </c>
      <c r="W2522">
        <v>10214</v>
      </c>
      <c r="X2522">
        <v>2017</v>
      </c>
      <c r="Y2522">
        <v>10214</v>
      </c>
      <c r="Z2522">
        <v>203.57</v>
      </c>
      <c r="AA2522" s="3">
        <f t="shared" si="1600"/>
        <v>0.80730488578680204</v>
      </c>
      <c r="AB2522" t="s">
        <v>6616</v>
      </c>
      <c r="AI2522" t="s">
        <v>6618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 s="3" t="str">
        <f t="shared" si="1601"/>
        <v>No</v>
      </c>
      <c r="AQ2522" s="3" t="str">
        <f t="shared" si="1602"/>
        <v>No</v>
      </c>
      <c r="AR2522" s="3" t="str">
        <f t="shared" si="1603"/>
        <v>No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5</v>
      </c>
      <c r="AY2522" t="s">
        <v>6635</v>
      </c>
      <c r="AZ2522">
        <v>0</v>
      </c>
      <c r="BA2522">
        <v>0</v>
      </c>
      <c r="BB2522" t="s">
        <v>6616</v>
      </c>
      <c r="BC2522" t="s">
        <v>6616</v>
      </c>
      <c r="BD2522" s="4" t="str">
        <f t="shared" si="1604"/>
        <v>No</v>
      </c>
      <c r="BE2522" t="s">
        <v>6640</v>
      </c>
      <c r="BF2522" s="3" t="str">
        <f t="shared" si="1605"/>
        <v>No</v>
      </c>
      <c r="BG2522" t="s">
        <v>6645</v>
      </c>
      <c r="BH2522" s="3" t="str">
        <f t="shared" si="1606"/>
        <v>806 S 9TH ST</v>
      </c>
      <c r="BI2522" s="3" t="str">
        <f t="shared" si="1607"/>
        <v>Fernandina Beach</v>
      </c>
      <c r="BJ2522" s="3" t="str">
        <f t="shared" si="1608"/>
        <v>Florida</v>
      </c>
      <c r="BK2522" s="3">
        <f t="shared" si="1609"/>
        <v>32034</v>
      </c>
      <c r="BL2522" s="3" t="str">
        <f t="shared" si="1610"/>
        <v>806 S 9TH ST FERNANDINA BEACH FL 32034</v>
      </c>
      <c r="BM2522" s="3" t="str">
        <f t="shared" si="1611"/>
        <v/>
      </c>
      <c r="BN2522" s="3" t="str">
        <f t="shared" si="1612"/>
        <v>Pass</v>
      </c>
      <c r="BO2522" s="3" t="str">
        <f t="shared" si="1613"/>
        <v>No</v>
      </c>
      <c r="BP2522" s="3" t="str">
        <f t="shared" si="1614"/>
        <v>FV&lt;$10K</v>
      </c>
      <c r="BQ2522" t="s">
        <v>6650</v>
      </c>
      <c r="BR2522" s="3" t="str">
        <f t="shared" si="1615"/>
        <v>No, &lt; $20K Lien</v>
      </c>
      <c r="BS2522" s="3" t="str">
        <f t="shared" si="1616"/>
        <v>No, Lien &lt; $20K</v>
      </c>
      <c r="BT2522" t="s">
        <v>6650</v>
      </c>
      <c r="BU2522" s="3" t="str">
        <f t="shared" si="1617"/>
        <v>No</v>
      </c>
      <c r="BV2522" s="3" t="str">
        <f t="shared" si="1618"/>
        <v>No</v>
      </c>
      <c r="BW2522" s="3">
        <f t="shared" si="1619"/>
        <v>0</v>
      </c>
      <c r="BX2522" s="3" t="str">
        <f t="shared" si="1620"/>
        <v>No</v>
      </c>
      <c r="BY2522" s="3">
        <f t="shared" si="1621"/>
        <v>10214</v>
      </c>
      <c r="BZ2522">
        <v>1</v>
      </c>
      <c r="CA2522" s="3">
        <f t="shared" si="1622"/>
        <v>10214</v>
      </c>
      <c r="CC2522" s="3">
        <f t="shared" si="1623"/>
        <v>0</v>
      </c>
      <c r="CD2522" s="3">
        <f t="shared" si="1624"/>
        <v>0</v>
      </c>
      <c r="CE2522" s="3" t="str">
        <f t="shared" si="1625"/>
        <v/>
      </c>
      <c r="CF2522" s="3" t="e">
        <f>HLOOKUP(CE2522,'Valuation Data'!$D$2:$K$5,4,FALSE)</f>
        <v>#N/A</v>
      </c>
      <c r="CG2522" s="3">
        <f t="shared" si="1626"/>
        <v>10214</v>
      </c>
      <c r="CH2522" s="3" t="str">
        <f t="shared" si="1627"/>
        <v>No</v>
      </c>
      <c r="CI2522" s="3" t="str">
        <f>VLOOKUP(R2522,'Use Codes &amp; County Type'!A:D,4,FALSE)</f>
        <v>V</v>
      </c>
      <c r="CJ2522" s="3" t="str">
        <f t="shared" si="1628"/>
        <v>Yes</v>
      </c>
      <c r="CK2522" s="3" t="str">
        <f t="shared" si="1629"/>
        <v>No</v>
      </c>
      <c r="CL2522" s="3">
        <f t="shared" si="1630"/>
        <v>0</v>
      </c>
      <c r="CM2522" s="3">
        <f t="shared" si="1631"/>
        <v>0</v>
      </c>
      <c r="CN2522" s="3">
        <f t="shared" si="1632"/>
        <v>1008.64</v>
      </c>
      <c r="CO2522" s="3">
        <f t="shared" si="1633"/>
        <v>-1008.64</v>
      </c>
      <c r="CP2522" s="3">
        <f t="shared" si="1634"/>
        <v>9.8750734286273747E-2</v>
      </c>
      <c r="CR2522" s="3" t="str">
        <f t="shared" si="1635"/>
        <v>No</v>
      </c>
      <c r="CV2522" s="3" t="str">
        <f t="shared" si="1636"/>
        <v>FMV&lt;$30K</v>
      </c>
      <c r="CW2522" s="3">
        <f t="shared" si="1637"/>
        <v>2521</v>
      </c>
      <c r="CX2522" s="3">
        <f t="shared" si="1638"/>
        <v>252.16</v>
      </c>
      <c r="CY2522" s="3" t="str">
        <f t="shared" si="1639"/>
        <v>Ok</v>
      </c>
      <c r="CZ2522">
        <v>0</v>
      </c>
      <c r="DA2522">
        <v>0</v>
      </c>
    </row>
    <row r="2523" spans="1:105" x14ac:dyDescent="0.25">
      <c r="A2523">
        <v>2522</v>
      </c>
      <c r="B2523" t="s">
        <v>3</v>
      </c>
      <c r="C2523" t="s">
        <v>2631</v>
      </c>
      <c r="D2523">
        <v>512.55999999999995</v>
      </c>
      <c r="E2523">
        <v>2017</v>
      </c>
      <c r="F2523" t="e">
        <f>NA()</f>
        <v>#N/A</v>
      </c>
      <c r="G2523" t="e">
        <f>NA()</f>
        <v>#N/A</v>
      </c>
      <c r="H2523" s="3" t="e">
        <f t="shared" si="1599"/>
        <v>#N/A</v>
      </c>
      <c r="I2523" t="e">
        <f>NA()</f>
        <v>#N/A</v>
      </c>
      <c r="J2523" t="e">
        <f>NA()</f>
        <v>#N/A</v>
      </c>
      <c r="K2523" t="e">
        <f>NA()</f>
        <v>#N/A</v>
      </c>
      <c r="L2523" t="e">
        <f>NA()</f>
        <v>#N/A</v>
      </c>
      <c r="M2523" t="e">
        <f>NA()</f>
        <v>#N/A</v>
      </c>
      <c r="N2523" t="e">
        <f>NA()</f>
        <v>#N/A</v>
      </c>
      <c r="O2523" t="e">
        <f>NA()</f>
        <v>#N/A</v>
      </c>
      <c r="P2523" t="e">
        <f>NA()</f>
        <v>#N/A</v>
      </c>
      <c r="Q2523" t="e">
        <f>NA()</f>
        <v>#N/A</v>
      </c>
      <c r="R2523">
        <v>1</v>
      </c>
      <c r="S2523" t="s">
        <v>6539</v>
      </c>
      <c r="T2523" t="e">
        <f>NA()</f>
        <v>#N/A</v>
      </c>
      <c r="U2523" t="e">
        <f>NA()</f>
        <v>#N/A</v>
      </c>
      <c r="V2523">
        <v>2017</v>
      </c>
      <c r="W2523">
        <v>47295</v>
      </c>
      <c r="X2523" t="e">
        <f>NA()</f>
        <v>#N/A</v>
      </c>
      <c r="Y2523" t="e">
        <f>NA()</f>
        <v>#N/A</v>
      </c>
      <c r="Z2523" t="e">
        <f>NA()</f>
        <v>#N/A</v>
      </c>
      <c r="AA2523" s="3">
        <f t="shared" si="1600"/>
        <v>0</v>
      </c>
      <c r="AI2523" t="e">
        <f>NA()</f>
        <v>#N/A</v>
      </c>
      <c r="AJ2523" t="e">
        <f>NA()</f>
        <v>#N/A</v>
      </c>
      <c r="AK2523" t="e">
        <f>NA()</f>
        <v>#N/A</v>
      </c>
      <c r="AL2523" t="e">
        <f>NA()</f>
        <v>#N/A</v>
      </c>
      <c r="AM2523" t="e">
        <f>NA()</f>
        <v>#N/A</v>
      </c>
      <c r="AN2523" t="e">
        <f>NA()</f>
        <v>#N/A</v>
      </c>
      <c r="AO2523" t="e">
        <f>NA()</f>
        <v>#N/A</v>
      </c>
      <c r="AP2523" s="3" t="str">
        <f t="shared" si="1601"/>
        <v>No</v>
      </c>
      <c r="AQ2523" s="3" t="str">
        <f t="shared" si="1602"/>
        <v>No</v>
      </c>
      <c r="AR2523" s="3" t="str">
        <f t="shared" si="1603"/>
        <v>No</v>
      </c>
      <c r="AS2523" t="e">
        <f>NA()</f>
        <v>#N/A</v>
      </c>
      <c r="AT2523" t="e">
        <f>NA()</f>
        <v>#N/A</v>
      </c>
      <c r="AU2523" t="e">
        <f>NA()</f>
        <v>#N/A</v>
      </c>
      <c r="AV2523" t="e">
        <f>NA()</f>
        <v>#N/A</v>
      </c>
      <c r="AW2523" t="e">
        <f>NA()</f>
        <v>#N/A</v>
      </c>
      <c r="AX2523" t="e">
        <f>NA()</f>
        <v>#N/A</v>
      </c>
      <c r="AY2523" t="e">
        <f>NA()</f>
        <v>#N/A</v>
      </c>
      <c r="AZ2523" t="e">
        <f>NA()</f>
        <v>#N/A</v>
      </c>
      <c r="BA2523">
        <v>0</v>
      </c>
      <c r="BB2523" t="s">
        <v>6617</v>
      </c>
      <c r="BC2523" t="e">
        <f>NA()</f>
        <v>#N/A</v>
      </c>
      <c r="BD2523" s="4" t="str">
        <f t="shared" si="1604"/>
        <v>No</v>
      </c>
      <c r="BE2523" t="e">
        <f>NA()</f>
        <v>#N/A</v>
      </c>
      <c r="BF2523" s="3" t="str">
        <f t="shared" si="1605"/>
        <v>No</v>
      </c>
      <c r="BG2523" t="e">
        <f>NA()</f>
        <v>#N/A</v>
      </c>
      <c r="BH2523" s="3" t="e">
        <f t="shared" si="1606"/>
        <v>#N/A</v>
      </c>
      <c r="BI2523" s="3" t="e">
        <f t="shared" si="1607"/>
        <v>#N/A</v>
      </c>
      <c r="BJ2523" s="3" t="e">
        <f t="shared" si="1608"/>
        <v>#N/A</v>
      </c>
      <c r="BK2523" s="3" t="e">
        <f t="shared" si="1609"/>
        <v>#N/A</v>
      </c>
      <c r="BL2523" s="3" t="e">
        <f t="shared" si="1610"/>
        <v>#N/A</v>
      </c>
      <c r="BM2523" s="3" t="e">
        <f t="shared" si="1611"/>
        <v>#N/A</v>
      </c>
      <c r="BN2523" s="3" t="str">
        <f t="shared" si="1612"/>
        <v>Pass</v>
      </c>
      <c r="BO2523" s="3" t="e">
        <f t="shared" si="1613"/>
        <v>#N/A</v>
      </c>
      <c r="BP2523" s="3" t="str">
        <f t="shared" si="1614"/>
        <v>FV&lt;$10K</v>
      </c>
      <c r="BQ2523" t="s">
        <v>6650</v>
      </c>
      <c r="BR2523" s="3" t="str">
        <f t="shared" si="1615"/>
        <v>No, &lt; $20K Lien</v>
      </c>
      <c r="BS2523" s="3" t="str">
        <f t="shared" si="1616"/>
        <v>No, Lien &lt; $20K</v>
      </c>
      <c r="BT2523" t="s">
        <v>6650</v>
      </c>
      <c r="BU2523" s="3" t="str">
        <f t="shared" si="1617"/>
        <v>No</v>
      </c>
      <c r="BV2523" s="3" t="str">
        <f t="shared" si="1618"/>
        <v>No</v>
      </c>
      <c r="BW2523" s="3">
        <f t="shared" si="1619"/>
        <v>0</v>
      </c>
      <c r="BX2523" s="3" t="str">
        <f t="shared" si="1620"/>
        <v>No</v>
      </c>
      <c r="BY2523" s="3">
        <f t="shared" si="1621"/>
        <v>47295</v>
      </c>
      <c r="BZ2523">
        <v>1</v>
      </c>
      <c r="CA2523" s="3">
        <f t="shared" si="1622"/>
        <v>47295</v>
      </c>
      <c r="CC2523" s="3" t="e">
        <f t="shared" si="1623"/>
        <v>#N/A</v>
      </c>
      <c r="CD2523" s="3" t="e">
        <f t="shared" si="1624"/>
        <v>#N/A</v>
      </c>
      <c r="CE2523" s="3" t="str">
        <f t="shared" si="1625"/>
        <v/>
      </c>
      <c r="CF2523" s="3" t="e">
        <f>HLOOKUP(CE2523,'Valuation Data'!$D$2:$K$5,4,FALSE)</f>
        <v>#N/A</v>
      </c>
      <c r="CG2523" s="3">
        <f t="shared" si="1626"/>
        <v>47295</v>
      </c>
      <c r="CH2523" s="3" t="str">
        <f t="shared" si="1627"/>
        <v>No</v>
      </c>
      <c r="CI2523" s="3" t="str">
        <f>VLOOKUP(R2523,'Use Codes &amp; County Type'!A:D,4,FALSE)</f>
        <v>S</v>
      </c>
      <c r="CJ2523" s="3" t="str">
        <f t="shared" si="1628"/>
        <v>No</v>
      </c>
      <c r="CK2523" s="3" t="str">
        <f t="shared" si="1629"/>
        <v>Yes</v>
      </c>
      <c r="CL2523" s="3">
        <f t="shared" si="1630"/>
        <v>0.67</v>
      </c>
      <c r="CM2523" s="3">
        <f t="shared" si="1631"/>
        <v>31687.65</v>
      </c>
      <c r="CN2523" s="3" t="e">
        <f t="shared" si="1632"/>
        <v>#N/A</v>
      </c>
      <c r="CO2523" s="3" t="e">
        <f t="shared" si="1633"/>
        <v>#N/A</v>
      </c>
      <c r="CP2523" s="3" t="e">
        <f t="shared" si="1634"/>
        <v>#N/A</v>
      </c>
      <c r="CR2523" s="3" t="e">
        <f t="shared" si="1635"/>
        <v>#N/A</v>
      </c>
      <c r="CV2523" s="3" t="e">
        <f t="shared" si="1636"/>
        <v>#N/A</v>
      </c>
      <c r="CW2523" s="3">
        <f t="shared" si="1637"/>
        <v>2522</v>
      </c>
      <c r="CX2523" s="3">
        <f t="shared" si="1638"/>
        <v>512.55999999999995</v>
      </c>
      <c r="CY2523" s="3" t="e">
        <f t="shared" si="1639"/>
        <v>#N/A</v>
      </c>
      <c r="CZ2523" t="e">
        <f>NA()</f>
        <v>#N/A</v>
      </c>
      <c r="DA2523" t="e">
        <f>NA()</f>
        <v>#N/A</v>
      </c>
    </row>
    <row r="2524" spans="1:105" x14ac:dyDescent="0.25">
      <c r="A2524">
        <v>2523</v>
      </c>
      <c r="B2524" t="s">
        <v>3</v>
      </c>
      <c r="C2524" t="s">
        <v>2632</v>
      </c>
      <c r="D2524">
        <v>469.91</v>
      </c>
      <c r="E2524">
        <v>2017</v>
      </c>
      <c r="F2524">
        <v>469.91</v>
      </c>
      <c r="G2524">
        <v>469.91</v>
      </c>
      <c r="H2524" s="3">
        <f t="shared" si="1599"/>
        <v>0</v>
      </c>
      <c r="J2524" t="s">
        <v>2736</v>
      </c>
      <c r="K2524" t="s">
        <v>2738</v>
      </c>
      <c r="L2524">
        <v>32034</v>
      </c>
      <c r="M2524" t="s">
        <v>4680</v>
      </c>
      <c r="N2524" t="s">
        <v>4761</v>
      </c>
      <c r="O2524">
        <v>-81.459581411875007</v>
      </c>
      <c r="P2524">
        <v>30.658584841470901</v>
      </c>
      <c r="Q2524" t="s">
        <v>6470</v>
      </c>
      <c r="R2524">
        <v>0</v>
      </c>
      <c r="S2524" t="s">
        <v>6538</v>
      </c>
      <c r="T2524">
        <v>8001</v>
      </c>
      <c r="U2524" t="s">
        <v>6581</v>
      </c>
      <c r="V2524">
        <v>2017</v>
      </c>
      <c r="W2524">
        <v>20316</v>
      </c>
      <c r="X2524">
        <v>2017</v>
      </c>
      <c r="Y2524">
        <v>20316</v>
      </c>
      <c r="Z2524">
        <v>404.91</v>
      </c>
      <c r="AA2524" s="3">
        <f t="shared" si="1600"/>
        <v>0.86167564001617336</v>
      </c>
      <c r="AH2524" t="s">
        <v>6616</v>
      </c>
      <c r="AI2524" t="s">
        <v>6618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 s="3" t="str">
        <f t="shared" si="1601"/>
        <v>No</v>
      </c>
      <c r="AQ2524" s="3" t="str">
        <f t="shared" si="1602"/>
        <v>No</v>
      </c>
      <c r="AR2524" s="3" t="str">
        <f t="shared" si="1603"/>
        <v>No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14</v>
      </c>
      <c r="AY2524" t="s">
        <v>6636</v>
      </c>
      <c r="AZ2524">
        <v>0</v>
      </c>
      <c r="BA2524">
        <v>0</v>
      </c>
      <c r="BB2524" t="s">
        <v>6616</v>
      </c>
      <c r="BC2524" t="s">
        <v>6616</v>
      </c>
      <c r="BD2524" s="4" t="str">
        <f t="shared" si="1604"/>
        <v>No</v>
      </c>
      <c r="BE2524" t="s">
        <v>6640</v>
      </c>
      <c r="BF2524" s="3" t="str">
        <f t="shared" si="1605"/>
        <v>No</v>
      </c>
      <c r="BG2524" t="s">
        <v>6645</v>
      </c>
      <c r="BH2524" s="3" t="str">
        <f t="shared" si="1606"/>
        <v>S 9TH ST</v>
      </c>
      <c r="BI2524" s="3" t="str">
        <f t="shared" si="1607"/>
        <v>Fernandina Beach</v>
      </c>
      <c r="BJ2524" s="3" t="str">
        <f t="shared" si="1608"/>
        <v>Florida</v>
      </c>
      <c r="BK2524" s="3">
        <f t="shared" si="1609"/>
        <v>32034</v>
      </c>
      <c r="BL2524" s="3" t="str">
        <f t="shared" si="1610"/>
        <v>S 9TH ST FERNANDINA BEACH FL 32034</v>
      </c>
      <c r="BM2524" s="3" t="str">
        <f t="shared" si="1611"/>
        <v/>
      </c>
      <c r="BN2524" s="3" t="str">
        <f t="shared" si="1612"/>
        <v>Pass</v>
      </c>
      <c r="BO2524" s="3" t="str">
        <f t="shared" si="1613"/>
        <v>No</v>
      </c>
      <c r="BP2524" s="3" t="str">
        <f t="shared" si="1614"/>
        <v>FV&lt;$10K</v>
      </c>
      <c r="BQ2524" t="s">
        <v>6650</v>
      </c>
      <c r="BR2524" s="3" t="str">
        <f t="shared" si="1615"/>
        <v>No, &lt; $20K Lien</v>
      </c>
      <c r="BS2524" s="3" t="str">
        <f t="shared" si="1616"/>
        <v>No, Lien &lt; $20K</v>
      </c>
      <c r="BT2524" t="s">
        <v>6650</v>
      </c>
      <c r="BU2524" s="3" t="str">
        <f t="shared" si="1617"/>
        <v>No</v>
      </c>
      <c r="BV2524" s="3" t="str">
        <f t="shared" si="1618"/>
        <v>No</v>
      </c>
      <c r="BW2524" s="3">
        <f t="shared" si="1619"/>
        <v>0</v>
      </c>
      <c r="BX2524" s="3" t="str">
        <f t="shared" si="1620"/>
        <v>No</v>
      </c>
      <c r="BY2524" s="3">
        <f t="shared" si="1621"/>
        <v>20316</v>
      </c>
      <c r="BZ2524">
        <v>1</v>
      </c>
      <c r="CA2524" s="3">
        <f t="shared" si="1622"/>
        <v>20316</v>
      </c>
      <c r="CC2524" s="3">
        <f t="shared" si="1623"/>
        <v>0</v>
      </c>
      <c r="CD2524" s="3">
        <f t="shared" si="1624"/>
        <v>0</v>
      </c>
      <c r="CE2524" s="3" t="str">
        <f t="shared" si="1625"/>
        <v/>
      </c>
      <c r="CF2524" s="3" t="e">
        <f>HLOOKUP(CE2524,'Valuation Data'!$D$2:$K$5,4,FALSE)</f>
        <v>#N/A</v>
      </c>
      <c r="CG2524" s="3">
        <f t="shared" si="1626"/>
        <v>20316</v>
      </c>
      <c r="CH2524" s="3" t="str">
        <f t="shared" si="1627"/>
        <v>No</v>
      </c>
      <c r="CI2524" s="3" t="str">
        <f>VLOOKUP(R2524,'Use Codes &amp; County Type'!A:D,4,FALSE)</f>
        <v>V</v>
      </c>
      <c r="CJ2524" s="3" t="str">
        <f t="shared" si="1628"/>
        <v>Yes</v>
      </c>
      <c r="CK2524" s="3" t="str">
        <f t="shared" si="1629"/>
        <v>No</v>
      </c>
      <c r="CL2524" s="3">
        <f t="shared" si="1630"/>
        <v>0</v>
      </c>
      <c r="CM2524" s="3">
        <f t="shared" si="1631"/>
        <v>0</v>
      </c>
      <c r="CN2524" s="3">
        <f t="shared" si="1632"/>
        <v>1879.64</v>
      </c>
      <c r="CO2524" s="3">
        <f t="shared" si="1633"/>
        <v>-1879.64</v>
      </c>
      <c r="CP2524" s="3">
        <f t="shared" si="1634"/>
        <v>9.2520181138019297E-2</v>
      </c>
      <c r="CR2524" s="3" t="str">
        <f t="shared" si="1635"/>
        <v>No</v>
      </c>
      <c r="CV2524" s="3" t="str">
        <f t="shared" si="1636"/>
        <v>FMV&lt;$30K</v>
      </c>
      <c r="CW2524" s="3">
        <f t="shared" si="1637"/>
        <v>2523</v>
      </c>
      <c r="CX2524" s="3">
        <f t="shared" si="1638"/>
        <v>469.91</v>
      </c>
      <c r="CY2524" s="3" t="str">
        <f t="shared" si="1639"/>
        <v>Ok</v>
      </c>
      <c r="CZ2524">
        <v>0</v>
      </c>
      <c r="DA2524">
        <v>0</v>
      </c>
    </row>
    <row r="2525" spans="1:105" x14ac:dyDescent="0.25">
      <c r="A2525">
        <v>2524</v>
      </c>
      <c r="B2525" t="s">
        <v>3</v>
      </c>
      <c r="C2525" t="s">
        <v>2633</v>
      </c>
      <c r="D2525">
        <v>2818.35</v>
      </c>
      <c r="E2525">
        <v>2017</v>
      </c>
      <c r="F2525">
        <v>2818.35</v>
      </c>
      <c r="G2525">
        <v>2818.35</v>
      </c>
      <c r="H2525" s="3">
        <f t="shared" si="1599"/>
        <v>0</v>
      </c>
      <c r="I2525">
        <v>1014</v>
      </c>
      <c r="J2525" t="s">
        <v>2736</v>
      </c>
      <c r="K2525" t="s">
        <v>2738</v>
      </c>
      <c r="L2525">
        <v>32034</v>
      </c>
      <c r="M2525" t="s">
        <v>4685</v>
      </c>
      <c r="N2525" t="s">
        <v>4761</v>
      </c>
      <c r="O2525">
        <v>-81.458920868724803</v>
      </c>
      <c r="P2525">
        <v>30.6573004153311</v>
      </c>
      <c r="Q2525" t="s">
        <v>6471</v>
      </c>
      <c r="R2525">
        <v>1</v>
      </c>
      <c r="S2525" t="s">
        <v>6539</v>
      </c>
      <c r="T2525">
        <v>1001</v>
      </c>
      <c r="U2525" t="s">
        <v>6582</v>
      </c>
      <c r="V2525">
        <v>2017</v>
      </c>
      <c r="W2525">
        <v>129266</v>
      </c>
      <c r="X2525">
        <v>2017</v>
      </c>
      <c r="Y2525">
        <v>129266</v>
      </c>
      <c r="Z2525">
        <v>2576.38</v>
      </c>
      <c r="AA2525" s="3">
        <f t="shared" si="1600"/>
        <v>0.91414480103606732</v>
      </c>
      <c r="AB2525" t="s">
        <v>6616</v>
      </c>
      <c r="AC2525" t="s">
        <v>6616</v>
      </c>
      <c r="AD2525" t="s">
        <v>6616</v>
      </c>
      <c r="AE2525" t="s">
        <v>6616</v>
      </c>
      <c r="AF2525" t="s">
        <v>6616</v>
      </c>
      <c r="AG2525" t="s">
        <v>6616</v>
      </c>
      <c r="AH2525" t="s">
        <v>6616</v>
      </c>
      <c r="AI2525" t="s">
        <v>6618</v>
      </c>
      <c r="AJ2525" t="s">
        <v>6618</v>
      </c>
      <c r="AK2525" t="s">
        <v>6618</v>
      </c>
      <c r="AL2525" t="s">
        <v>6618</v>
      </c>
      <c r="AM2525" t="s">
        <v>6618</v>
      </c>
      <c r="AN2525" t="s">
        <v>6618</v>
      </c>
      <c r="AO2525" t="s">
        <v>6618</v>
      </c>
      <c r="AP2525" s="3" t="str">
        <f t="shared" si="1601"/>
        <v>No</v>
      </c>
      <c r="AQ2525" s="3" t="str">
        <f t="shared" si="1602"/>
        <v>No</v>
      </c>
      <c r="AR2525" s="3" t="str">
        <f t="shared" si="1603"/>
        <v>No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1</v>
      </c>
      <c r="AY2525" t="s">
        <v>6634</v>
      </c>
      <c r="AZ2525" t="s">
        <v>6638</v>
      </c>
      <c r="BA2525">
        <v>1</v>
      </c>
      <c r="BB2525" t="s">
        <v>6616</v>
      </c>
      <c r="BC2525" t="s">
        <v>6616</v>
      </c>
      <c r="BD2525" s="4" t="str">
        <f t="shared" si="1604"/>
        <v>No</v>
      </c>
      <c r="BE2525" t="s">
        <v>6640</v>
      </c>
      <c r="BF2525" s="3" t="str">
        <f t="shared" si="1605"/>
        <v>No</v>
      </c>
      <c r="BG2525" t="s">
        <v>6645</v>
      </c>
      <c r="BH2525" s="3" t="str">
        <f t="shared" si="1606"/>
        <v>1014 10TH ST S</v>
      </c>
      <c r="BI2525" s="3" t="str">
        <f t="shared" si="1607"/>
        <v>Fernandina Beach</v>
      </c>
      <c r="BJ2525" s="3" t="str">
        <f t="shared" si="1608"/>
        <v>Florida</v>
      </c>
      <c r="BK2525" s="3">
        <f t="shared" si="1609"/>
        <v>32034</v>
      </c>
      <c r="BL2525" s="3" t="str">
        <f t="shared" si="1610"/>
        <v>1014 10TH ST S FERNANDINA BEACH FL 32034</v>
      </c>
      <c r="BM2525" s="3" t="str">
        <f t="shared" si="1611"/>
        <v/>
      </c>
      <c r="BN2525" s="3" t="str">
        <f t="shared" si="1612"/>
        <v>Pass</v>
      </c>
      <c r="BO2525" s="3" t="str">
        <f t="shared" si="1613"/>
        <v>No</v>
      </c>
      <c r="BP2525" s="3" t="str">
        <f t="shared" si="1614"/>
        <v>FV&lt;$10K</v>
      </c>
      <c r="BQ2525" t="s">
        <v>6650</v>
      </c>
      <c r="BR2525" s="3" t="str">
        <f t="shared" si="1615"/>
        <v>No, &lt; $20K Lien</v>
      </c>
      <c r="BS2525" s="3" t="str">
        <f t="shared" si="1616"/>
        <v>No, Lien &lt; $20K</v>
      </c>
      <c r="BT2525" t="s">
        <v>6650</v>
      </c>
      <c r="BU2525" s="3" t="str">
        <f t="shared" si="1617"/>
        <v>No</v>
      </c>
      <c r="BV2525" s="3" t="str">
        <f t="shared" si="1618"/>
        <v>No</v>
      </c>
      <c r="BW2525" s="3">
        <f t="shared" si="1619"/>
        <v>1</v>
      </c>
      <c r="BX2525" s="3" t="str">
        <f t="shared" si="1620"/>
        <v>No</v>
      </c>
      <c r="BY2525" s="3">
        <f t="shared" si="1621"/>
        <v>129266</v>
      </c>
      <c r="BZ2525">
        <v>1</v>
      </c>
      <c r="CA2525" s="3">
        <f t="shared" si="1622"/>
        <v>129266</v>
      </c>
      <c r="CC2525" s="3">
        <f t="shared" si="1623"/>
        <v>0</v>
      </c>
      <c r="CD2525" s="3">
        <f t="shared" si="1624"/>
        <v>0</v>
      </c>
      <c r="CE2525" s="3" t="str">
        <f t="shared" si="1625"/>
        <v/>
      </c>
      <c r="CF2525" s="3" t="e">
        <f>HLOOKUP(CE2525,'Valuation Data'!$D$2:$K$5,4,FALSE)</f>
        <v>#N/A</v>
      </c>
      <c r="CG2525" s="3">
        <f t="shared" si="1626"/>
        <v>129266</v>
      </c>
      <c r="CH2525" s="3" t="str">
        <f t="shared" si="1627"/>
        <v>No</v>
      </c>
      <c r="CI2525" s="3" t="str">
        <f>VLOOKUP(R2525,'Use Codes &amp; County Type'!A:D,4,FALSE)</f>
        <v>S</v>
      </c>
      <c r="CJ2525" s="3" t="str">
        <f t="shared" si="1628"/>
        <v>No</v>
      </c>
      <c r="CK2525" s="3" t="str">
        <f t="shared" si="1629"/>
        <v>No</v>
      </c>
      <c r="CL2525" s="3">
        <f t="shared" si="1630"/>
        <v>0.35</v>
      </c>
      <c r="CM2525" s="3">
        <f t="shared" si="1631"/>
        <v>45243.1</v>
      </c>
      <c r="CN2525" s="3">
        <f t="shared" si="1632"/>
        <v>14091.75</v>
      </c>
      <c r="CO2525" s="3">
        <f t="shared" si="1633"/>
        <v>31151.35</v>
      </c>
      <c r="CP2525" s="3">
        <f t="shared" si="1634"/>
        <v>0.10901358439187411</v>
      </c>
      <c r="CR2525" s="3" t="str">
        <f t="shared" si="1635"/>
        <v>No</v>
      </c>
      <c r="CV2525" s="3" t="str">
        <f t="shared" si="1636"/>
        <v>*Bid</v>
      </c>
      <c r="CW2525" s="3">
        <f t="shared" si="1637"/>
        <v>2524</v>
      </c>
      <c r="CX2525" s="3">
        <f t="shared" si="1638"/>
        <v>2818.35</v>
      </c>
      <c r="CY2525" s="3" t="str">
        <f t="shared" si="1639"/>
        <v>Ok</v>
      </c>
      <c r="CZ2525">
        <v>0</v>
      </c>
      <c r="DA2525">
        <v>0</v>
      </c>
    </row>
    <row r="2526" spans="1:105" x14ac:dyDescent="0.25">
      <c r="A2526">
        <v>2525</v>
      </c>
      <c r="B2526" t="s">
        <v>3</v>
      </c>
      <c r="C2526" t="s">
        <v>2634</v>
      </c>
      <c r="D2526">
        <v>115.18</v>
      </c>
      <c r="E2526">
        <v>2017</v>
      </c>
      <c r="F2526" t="e">
        <f>NA()</f>
        <v>#N/A</v>
      </c>
      <c r="G2526" t="e">
        <f>NA()</f>
        <v>#N/A</v>
      </c>
      <c r="H2526" s="3" t="e">
        <f t="shared" si="1599"/>
        <v>#N/A</v>
      </c>
      <c r="I2526" t="e">
        <f>NA()</f>
        <v>#N/A</v>
      </c>
      <c r="J2526" t="e">
        <f>NA()</f>
        <v>#N/A</v>
      </c>
      <c r="K2526" t="e">
        <f>NA()</f>
        <v>#N/A</v>
      </c>
      <c r="L2526" t="e">
        <f>NA()</f>
        <v>#N/A</v>
      </c>
      <c r="M2526" t="e">
        <f>NA()</f>
        <v>#N/A</v>
      </c>
      <c r="N2526" t="e">
        <f>NA()</f>
        <v>#N/A</v>
      </c>
      <c r="O2526" t="e">
        <f>NA()</f>
        <v>#N/A</v>
      </c>
      <c r="P2526" t="e">
        <f>NA()</f>
        <v>#N/A</v>
      </c>
      <c r="Q2526" t="e">
        <f>NA()</f>
        <v>#N/A</v>
      </c>
      <c r="R2526">
        <v>1</v>
      </c>
      <c r="S2526" t="s">
        <v>6539</v>
      </c>
      <c r="T2526" t="e">
        <f>NA()</f>
        <v>#N/A</v>
      </c>
      <c r="U2526" t="e">
        <f>NA()</f>
        <v>#N/A</v>
      </c>
      <c r="V2526">
        <v>2017</v>
      </c>
      <c r="W2526">
        <v>29359</v>
      </c>
      <c r="X2526" t="e">
        <f>NA()</f>
        <v>#N/A</v>
      </c>
      <c r="Y2526" t="e">
        <f>NA()</f>
        <v>#N/A</v>
      </c>
      <c r="Z2526" t="e">
        <f>NA()</f>
        <v>#N/A</v>
      </c>
      <c r="AA2526" s="3">
        <f t="shared" si="1600"/>
        <v>0</v>
      </c>
      <c r="AI2526" t="e">
        <f>NA()</f>
        <v>#N/A</v>
      </c>
      <c r="AJ2526" t="e">
        <f>NA()</f>
        <v>#N/A</v>
      </c>
      <c r="AK2526" t="e">
        <f>NA()</f>
        <v>#N/A</v>
      </c>
      <c r="AL2526" t="e">
        <f>NA()</f>
        <v>#N/A</v>
      </c>
      <c r="AM2526" t="e">
        <f>NA()</f>
        <v>#N/A</v>
      </c>
      <c r="AN2526" t="e">
        <f>NA()</f>
        <v>#N/A</v>
      </c>
      <c r="AO2526" t="e">
        <f>NA()</f>
        <v>#N/A</v>
      </c>
      <c r="AP2526" s="3" t="str">
        <f t="shared" si="1601"/>
        <v>No</v>
      </c>
      <c r="AQ2526" s="3" t="str">
        <f t="shared" si="1602"/>
        <v>No</v>
      </c>
      <c r="AR2526" s="3" t="str">
        <f t="shared" si="1603"/>
        <v>No</v>
      </c>
      <c r="AS2526" t="e">
        <f>NA()</f>
        <v>#N/A</v>
      </c>
      <c r="AT2526" t="e">
        <f>NA()</f>
        <v>#N/A</v>
      </c>
      <c r="AU2526" t="e">
        <f>NA()</f>
        <v>#N/A</v>
      </c>
      <c r="AV2526" t="e">
        <f>NA()</f>
        <v>#N/A</v>
      </c>
      <c r="AW2526" t="e">
        <f>NA()</f>
        <v>#N/A</v>
      </c>
      <c r="AX2526" t="e">
        <f>NA()</f>
        <v>#N/A</v>
      </c>
      <c r="AY2526" t="e">
        <f>NA()</f>
        <v>#N/A</v>
      </c>
      <c r="AZ2526" t="e">
        <f>NA()</f>
        <v>#N/A</v>
      </c>
      <c r="BA2526">
        <v>0</v>
      </c>
      <c r="BB2526" t="s">
        <v>6617</v>
      </c>
      <c r="BC2526" t="e">
        <f>NA()</f>
        <v>#N/A</v>
      </c>
      <c r="BD2526" s="4" t="str">
        <f t="shared" si="1604"/>
        <v>No</v>
      </c>
      <c r="BE2526" t="e">
        <f>NA()</f>
        <v>#N/A</v>
      </c>
      <c r="BF2526" s="3" t="str">
        <f t="shared" si="1605"/>
        <v>No</v>
      </c>
      <c r="BG2526" t="e">
        <f>NA()</f>
        <v>#N/A</v>
      </c>
      <c r="BH2526" s="3" t="e">
        <f t="shared" si="1606"/>
        <v>#N/A</v>
      </c>
      <c r="BI2526" s="3" t="e">
        <f t="shared" si="1607"/>
        <v>#N/A</v>
      </c>
      <c r="BJ2526" s="3" t="e">
        <f t="shared" si="1608"/>
        <v>#N/A</v>
      </c>
      <c r="BK2526" s="3" t="e">
        <f t="shared" si="1609"/>
        <v>#N/A</v>
      </c>
      <c r="BL2526" s="3" t="e">
        <f t="shared" si="1610"/>
        <v>#N/A</v>
      </c>
      <c r="BM2526" s="3" t="e">
        <f t="shared" si="1611"/>
        <v>#N/A</v>
      </c>
      <c r="BN2526" s="3" t="str">
        <f t="shared" si="1612"/>
        <v>Lien&lt;$150</v>
      </c>
      <c r="BO2526" s="3" t="e">
        <f t="shared" si="1613"/>
        <v>#N/A</v>
      </c>
      <c r="BP2526" s="3" t="str">
        <f t="shared" si="1614"/>
        <v>FV&lt;$10K</v>
      </c>
      <c r="BQ2526" t="s">
        <v>6650</v>
      </c>
      <c r="BR2526" s="3" t="str">
        <f t="shared" si="1615"/>
        <v>No, &lt; $20K Lien</v>
      </c>
      <c r="BS2526" s="3" t="str">
        <f t="shared" si="1616"/>
        <v>No, Lien &lt; $20K</v>
      </c>
      <c r="BT2526" t="s">
        <v>6650</v>
      </c>
      <c r="BU2526" s="3" t="str">
        <f t="shared" si="1617"/>
        <v>No</v>
      </c>
      <c r="BV2526" s="3" t="str">
        <f t="shared" si="1618"/>
        <v>No</v>
      </c>
      <c r="BW2526" s="3">
        <f t="shared" si="1619"/>
        <v>0</v>
      </c>
      <c r="BX2526" s="3" t="str">
        <f t="shared" si="1620"/>
        <v>No</v>
      </c>
      <c r="BY2526" s="3">
        <f t="shared" si="1621"/>
        <v>29359</v>
      </c>
      <c r="BZ2526">
        <v>1</v>
      </c>
      <c r="CA2526" s="3">
        <f t="shared" si="1622"/>
        <v>29359</v>
      </c>
      <c r="CC2526" s="3" t="e">
        <f t="shared" si="1623"/>
        <v>#N/A</v>
      </c>
      <c r="CD2526" s="3" t="e">
        <f t="shared" si="1624"/>
        <v>#N/A</v>
      </c>
      <c r="CE2526" s="3" t="str">
        <f t="shared" si="1625"/>
        <v/>
      </c>
      <c r="CF2526" s="3" t="e">
        <f>HLOOKUP(CE2526,'Valuation Data'!$D$2:$K$5,4,FALSE)</f>
        <v>#N/A</v>
      </c>
      <c r="CG2526" s="3">
        <f t="shared" si="1626"/>
        <v>29359</v>
      </c>
      <c r="CH2526" s="3" t="str">
        <f t="shared" si="1627"/>
        <v>No</v>
      </c>
      <c r="CI2526" s="3" t="str">
        <f>VLOOKUP(R2526,'Use Codes &amp; County Type'!A:D,4,FALSE)</f>
        <v>S</v>
      </c>
      <c r="CJ2526" s="3" t="str">
        <f t="shared" si="1628"/>
        <v>No</v>
      </c>
      <c r="CK2526" s="3" t="str">
        <f t="shared" si="1629"/>
        <v>Yes</v>
      </c>
      <c r="CL2526" s="3">
        <f t="shared" si="1630"/>
        <v>0.67</v>
      </c>
      <c r="CM2526" s="3">
        <f t="shared" si="1631"/>
        <v>19670.530000000002</v>
      </c>
      <c r="CN2526" s="3" t="e">
        <f t="shared" si="1632"/>
        <v>#N/A</v>
      </c>
      <c r="CO2526" s="3" t="e">
        <f t="shared" si="1633"/>
        <v>#N/A</v>
      </c>
      <c r="CP2526" s="3" t="e">
        <f t="shared" si="1634"/>
        <v>#N/A</v>
      </c>
      <c r="CR2526" s="3" t="str">
        <f t="shared" si="1635"/>
        <v>No</v>
      </c>
      <c r="CV2526" s="3" t="str">
        <f t="shared" si="1636"/>
        <v>Lien&lt;$150</v>
      </c>
      <c r="CW2526" s="3">
        <f t="shared" si="1637"/>
        <v>2525</v>
      </c>
      <c r="CX2526" s="3">
        <f t="shared" si="1638"/>
        <v>115.18</v>
      </c>
      <c r="CY2526" s="3" t="str">
        <f t="shared" si="1639"/>
        <v>Ok</v>
      </c>
      <c r="CZ2526" t="e">
        <f>NA()</f>
        <v>#N/A</v>
      </c>
      <c r="DA2526" t="e">
        <f>NA()</f>
        <v>#N/A</v>
      </c>
    </row>
    <row r="2527" spans="1:105" x14ac:dyDescent="0.25">
      <c r="A2527">
        <v>2526</v>
      </c>
      <c r="B2527" t="s">
        <v>3</v>
      </c>
      <c r="C2527" t="s">
        <v>2635</v>
      </c>
      <c r="D2527">
        <v>2234.52</v>
      </c>
      <c r="E2527">
        <v>2017</v>
      </c>
      <c r="F2527">
        <v>2234.52</v>
      </c>
      <c r="G2527">
        <v>2234.52</v>
      </c>
      <c r="H2527" s="3">
        <f t="shared" si="1599"/>
        <v>0</v>
      </c>
      <c r="I2527">
        <v>1023</v>
      </c>
      <c r="J2527" t="s">
        <v>2736</v>
      </c>
      <c r="K2527" t="s">
        <v>2738</v>
      </c>
      <c r="L2527">
        <v>32034</v>
      </c>
      <c r="M2527" t="s">
        <v>4686</v>
      </c>
      <c r="N2527" t="s">
        <v>4761</v>
      </c>
      <c r="O2527">
        <v>-81.459479184722298</v>
      </c>
      <c r="P2527">
        <v>30.657068892738501</v>
      </c>
      <c r="Q2527" t="s">
        <v>6472</v>
      </c>
      <c r="R2527">
        <v>1</v>
      </c>
      <c r="S2527" t="s">
        <v>6539</v>
      </c>
      <c r="T2527">
        <v>1001</v>
      </c>
      <c r="U2527" t="s">
        <v>6582</v>
      </c>
      <c r="V2527">
        <v>2017</v>
      </c>
      <c r="W2527">
        <v>102181</v>
      </c>
      <c r="X2527">
        <v>2017</v>
      </c>
      <c r="Y2527">
        <v>102181</v>
      </c>
      <c r="Z2527">
        <v>2036.54</v>
      </c>
      <c r="AA2527" s="3">
        <f t="shared" si="1600"/>
        <v>0.91139931618423642</v>
      </c>
      <c r="AB2527" t="s">
        <v>6616</v>
      </c>
      <c r="AD2527" t="s">
        <v>6616</v>
      </c>
      <c r="AE2527" t="s">
        <v>6616</v>
      </c>
      <c r="AF2527" t="s">
        <v>6616</v>
      </c>
      <c r="AI2527" t="s">
        <v>6618</v>
      </c>
      <c r="AJ2527" t="s">
        <v>6618</v>
      </c>
      <c r="AK2527" t="s">
        <v>6618</v>
      </c>
      <c r="AL2527" t="s">
        <v>6618</v>
      </c>
      <c r="AM2527" t="s">
        <v>6618</v>
      </c>
      <c r="AN2527" t="s">
        <v>6618</v>
      </c>
      <c r="AO2527">
        <v>0</v>
      </c>
      <c r="AP2527" s="3" t="str">
        <f t="shared" si="1601"/>
        <v>No</v>
      </c>
      <c r="AQ2527" s="3" t="str">
        <f t="shared" si="1602"/>
        <v>No</v>
      </c>
      <c r="AR2527" s="3" t="str">
        <f t="shared" si="1603"/>
        <v>No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6</v>
      </c>
      <c r="AY2527" t="s">
        <v>6636</v>
      </c>
      <c r="AZ2527" t="s">
        <v>6638</v>
      </c>
      <c r="BA2527">
        <v>1</v>
      </c>
      <c r="BB2527" t="s">
        <v>6616</v>
      </c>
      <c r="BC2527" t="s">
        <v>6616</v>
      </c>
      <c r="BD2527" s="4" t="str">
        <f t="shared" si="1604"/>
        <v>No</v>
      </c>
      <c r="BE2527" t="s">
        <v>6640</v>
      </c>
      <c r="BF2527" s="3" t="str">
        <f t="shared" si="1605"/>
        <v>No</v>
      </c>
      <c r="BG2527" t="s">
        <v>6645</v>
      </c>
      <c r="BH2527" s="3" t="str">
        <f t="shared" si="1606"/>
        <v>1023 10TH ST S</v>
      </c>
      <c r="BI2527" s="3" t="str">
        <f t="shared" si="1607"/>
        <v>Fernandina Beach</v>
      </c>
      <c r="BJ2527" s="3" t="str">
        <f t="shared" si="1608"/>
        <v>Florida</v>
      </c>
      <c r="BK2527" s="3">
        <f t="shared" si="1609"/>
        <v>32034</v>
      </c>
      <c r="BL2527" s="3" t="str">
        <f t="shared" si="1610"/>
        <v>1023 10TH ST S FERNANDINA BEACH FL 32034</v>
      </c>
      <c r="BM2527" s="3" t="str">
        <f t="shared" si="1611"/>
        <v/>
      </c>
      <c r="BN2527" s="3" t="str">
        <f t="shared" si="1612"/>
        <v>Pass</v>
      </c>
      <c r="BO2527" s="3" t="str">
        <f t="shared" si="1613"/>
        <v>No</v>
      </c>
      <c r="BP2527" s="3" t="str">
        <f t="shared" si="1614"/>
        <v>FV&lt;$10K</v>
      </c>
      <c r="BQ2527" t="s">
        <v>6650</v>
      </c>
      <c r="BR2527" s="3" t="str">
        <f t="shared" si="1615"/>
        <v>No, &lt; $20K Lien</v>
      </c>
      <c r="BS2527" s="3" t="str">
        <f t="shared" si="1616"/>
        <v>No, Lien &lt; $20K</v>
      </c>
      <c r="BT2527" t="s">
        <v>6650</v>
      </c>
      <c r="BU2527" s="3" t="str">
        <f t="shared" si="1617"/>
        <v>No</v>
      </c>
      <c r="BV2527" s="3" t="str">
        <f t="shared" si="1618"/>
        <v>No</v>
      </c>
      <c r="BW2527" s="3">
        <f t="shared" si="1619"/>
        <v>1</v>
      </c>
      <c r="BX2527" s="3" t="str">
        <f t="shared" si="1620"/>
        <v>No</v>
      </c>
      <c r="BY2527" s="3">
        <f t="shared" si="1621"/>
        <v>102181</v>
      </c>
      <c r="BZ2527">
        <v>1</v>
      </c>
      <c r="CA2527" s="3">
        <f t="shared" si="1622"/>
        <v>102181</v>
      </c>
      <c r="CC2527" s="3">
        <f t="shared" si="1623"/>
        <v>0</v>
      </c>
      <c r="CD2527" s="3">
        <f t="shared" si="1624"/>
        <v>0</v>
      </c>
      <c r="CE2527" s="3" t="str">
        <f t="shared" si="1625"/>
        <v/>
      </c>
      <c r="CF2527" s="3" t="e">
        <f>HLOOKUP(CE2527,'Valuation Data'!$D$2:$K$5,4,FALSE)</f>
        <v>#N/A</v>
      </c>
      <c r="CG2527" s="3">
        <f t="shared" si="1626"/>
        <v>102181</v>
      </c>
      <c r="CH2527" s="3" t="str">
        <f t="shared" si="1627"/>
        <v>No</v>
      </c>
      <c r="CI2527" s="3" t="str">
        <f>VLOOKUP(R2527,'Use Codes &amp; County Type'!A:D,4,FALSE)</f>
        <v>S</v>
      </c>
      <c r="CJ2527" s="3" t="str">
        <f t="shared" si="1628"/>
        <v>No</v>
      </c>
      <c r="CK2527" s="3" t="str">
        <f t="shared" si="1629"/>
        <v>No</v>
      </c>
      <c r="CL2527" s="3">
        <f t="shared" si="1630"/>
        <v>0.35</v>
      </c>
      <c r="CM2527" s="3">
        <f t="shared" si="1631"/>
        <v>35763.35</v>
      </c>
      <c r="CN2527" s="3">
        <f t="shared" si="1632"/>
        <v>11172.6</v>
      </c>
      <c r="CO2527" s="3">
        <f t="shared" si="1633"/>
        <v>24590.75</v>
      </c>
      <c r="CP2527" s="3">
        <f t="shared" si="1634"/>
        <v>0.10934126696744013</v>
      </c>
      <c r="CR2527" s="3" t="str">
        <f t="shared" si="1635"/>
        <v>No</v>
      </c>
      <c r="CV2527" s="3" t="str">
        <f t="shared" si="1636"/>
        <v>*Bid</v>
      </c>
      <c r="CW2527" s="3">
        <f t="shared" si="1637"/>
        <v>2526</v>
      </c>
      <c r="CX2527" s="3">
        <f t="shared" si="1638"/>
        <v>2234.52</v>
      </c>
      <c r="CY2527" s="3" t="str">
        <f t="shared" si="1639"/>
        <v>Ok</v>
      </c>
      <c r="CZ2527">
        <v>0</v>
      </c>
      <c r="DA2527">
        <v>0</v>
      </c>
    </row>
    <row r="2528" spans="1:105" x14ac:dyDescent="0.25">
      <c r="A2528">
        <v>2527</v>
      </c>
      <c r="B2528" t="s">
        <v>3</v>
      </c>
      <c r="C2528" t="s">
        <v>2636</v>
      </c>
      <c r="D2528">
        <v>1156.5899999999999</v>
      </c>
      <c r="E2528">
        <v>2017</v>
      </c>
      <c r="F2528">
        <v>1156.5899999999999</v>
      </c>
      <c r="G2528">
        <v>1156.5899999999999</v>
      </c>
      <c r="H2528" s="3">
        <f t="shared" si="1599"/>
        <v>0</v>
      </c>
      <c r="I2528">
        <v>814</v>
      </c>
      <c r="J2528" t="s">
        <v>2736</v>
      </c>
      <c r="K2528" t="s">
        <v>2738</v>
      </c>
      <c r="L2528">
        <v>32034</v>
      </c>
      <c r="M2528" t="s">
        <v>4687</v>
      </c>
      <c r="N2528" t="s">
        <v>4761</v>
      </c>
      <c r="O2528">
        <v>-81.460195624607394</v>
      </c>
      <c r="P2528">
        <v>30.6579298784016</v>
      </c>
      <c r="Q2528" t="s">
        <v>6473</v>
      </c>
      <c r="R2528">
        <v>1</v>
      </c>
      <c r="S2528" t="s">
        <v>6539</v>
      </c>
      <c r="T2528">
        <v>1001</v>
      </c>
      <c r="U2528" t="s">
        <v>6582</v>
      </c>
      <c r="V2528">
        <v>2017</v>
      </c>
      <c r="W2528">
        <v>51910</v>
      </c>
      <c r="X2528">
        <v>2017</v>
      </c>
      <c r="Y2528">
        <v>52703</v>
      </c>
      <c r="Z2528">
        <v>1039.8399999999999</v>
      </c>
      <c r="AA2528" s="3">
        <f t="shared" si="1600"/>
        <v>0.89905670981073671</v>
      </c>
      <c r="AB2528" t="s">
        <v>6616</v>
      </c>
      <c r="AC2528" t="s">
        <v>6616</v>
      </c>
      <c r="AD2528" t="s">
        <v>6616</v>
      </c>
      <c r="AE2528" t="s">
        <v>6616</v>
      </c>
      <c r="AF2528" t="s">
        <v>6616</v>
      </c>
      <c r="AG2528" t="s">
        <v>6616</v>
      </c>
      <c r="AH2528" t="s">
        <v>6616</v>
      </c>
      <c r="AI2528" t="s">
        <v>6618</v>
      </c>
      <c r="AJ2528" t="s">
        <v>6618</v>
      </c>
      <c r="AK2528" t="s">
        <v>6618</v>
      </c>
      <c r="AL2528" t="s">
        <v>6619</v>
      </c>
      <c r="AM2528" t="s">
        <v>6618</v>
      </c>
      <c r="AN2528" t="s">
        <v>6618</v>
      </c>
      <c r="AO2528" t="s">
        <v>6618</v>
      </c>
      <c r="AP2528" s="3" t="str">
        <f t="shared" si="1601"/>
        <v>No</v>
      </c>
      <c r="AQ2528" s="3" t="str">
        <f t="shared" si="1602"/>
        <v>Yes</v>
      </c>
      <c r="AR2528" s="3" t="str">
        <f t="shared" si="1603"/>
        <v>No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12</v>
      </c>
      <c r="AY2528" t="s">
        <v>6636</v>
      </c>
      <c r="AZ2528" t="s">
        <v>6638</v>
      </c>
      <c r="BA2528">
        <v>0</v>
      </c>
      <c r="BB2528" t="s">
        <v>6616</v>
      </c>
      <c r="BC2528" t="s">
        <v>6616</v>
      </c>
      <c r="BD2528" s="4" t="str">
        <f t="shared" si="1604"/>
        <v>No</v>
      </c>
      <c r="BE2528" t="s">
        <v>6640</v>
      </c>
      <c r="BF2528" s="3" t="str">
        <f t="shared" si="1605"/>
        <v>No</v>
      </c>
      <c r="BG2528" t="s">
        <v>6645</v>
      </c>
      <c r="BH2528" s="3" t="str">
        <f t="shared" si="1606"/>
        <v>814 JASMINE ST</v>
      </c>
      <c r="BI2528" s="3" t="str">
        <f t="shared" si="1607"/>
        <v>Fernandina Beach</v>
      </c>
      <c r="BJ2528" s="3" t="str">
        <f t="shared" si="1608"/>
        <v>Florida</v>
      </c>
      <c r="BK2528" s="3">
        <f t="shared" si="1609"/>
        <v>32034</v>
      </c>
      <c r="BL2528" s="3" t="str">
        <f t="shared" si="1610"/>
        <v>814 JASMINE ST FERNANDINA BEACH FL 32034</v>
      </c>
      <c r="BM2528" s="3" t="str">
        <f t="shared" si="1611"/>
        <v/>
      </c>
      <c r="BN2528" s="3" t="str">
        <f t="shared" si="1612"/>
        <v>Pass</v>
      </c>
      <c r="BO2528" s="3" t="str">
        <f t="shared" si="1613"/>
        <v>No</v>
      </c>
      <c r="BP2528" s="3" t="str">
        <f t="shared" si="1614"/>
        <v>FV&lt;$10K</v>
      </c>
      <c r="BQ2528" t="s">
        <v>6650</v>
      </c>
      <c r="BR2528" s="3" t="str">
        <f t="shared" si="1615"/>
        <v>No, &lt; $20K Lien</v>
      </c>
      <c r="BS2528" s="3" t="str">
        <f t="shared" si="1616"/>
        <v>No, Lien &lt; $20K</v>
      </c>
      <c r="BT2528" t="s">
        <v>6650</v>
      </c>
      <c r="BU2528" s="3" t="str">
        <f t="shared" si="1617"/>
        <v>No</v>
      </c>
      <c r="BV2528" s="3" t="str">
        <f t="shared" si="1618"/>
        <v>No</v>
      </c>
      <c r="BW2528" s="3">
        <f t="shared" si="1619"/>
        <v>0</v>
      </c>
      <c r="BX2528" s="3" t="str">
        <f t="shared" si="1620"/>
        <v>No</v>
      </c>
      <c r="BY2528" s="3">
        <f t="shared" si="1621"/>
        <v>51910</v>
      </c>
      <c r="BZ2528">
        <v>1</v>
      </c>
      <c r="CA2528" s="3">
        <f t="shared" si="1622"/>
        <v>51910</v>
      </c>
      <c r="CC2528" s="3">
        <f t="shared" si="1623"/>
        <v>0</v>
      </c>
      <c r="CD2528" s="3">
        <f t="shared" si="1624"/>
        <v>0</v>
      </c>
      <c r="CE2528" s="3" t="str">
        <f t="shared" si="1625"/>
        <v/>
      </c>
      <c r="CF2528" s="3" t="e">
        <f>HLOOKUP(CE2528,'Valuation Data'!$D$2:$K$5,4,FALSE)</f>
        <v>#N/A</v>
      </c>
      <c r="CG2528" s="3">
        <f t="shared" si="1626"/>
        <v>51910</v>
      </c>
      <c r="CH2528" s="3" t="str">
        <f t="shared" si="1627"/>
        <v>No</v>
      </c>
      <c r="CI2528" s="3" t="str">
        <f>VLOOKUP(R2528,'Use Codes &amp; County Type'!A:D,4,FALSE)</f>
        <v>S</v>
      </c>
      <c r="CJ2528" s="3" t="str">
        <f t="shared" si="1628"/>
        <v>No</v>
      </c>
      <c r="CK2528" s="3" t="str">
        <f t="shared" si="1629"/>
        <v>No</v>
      </c>
      <c r="CL2528" s="3">
        <f t="shared" si="1630"/>
        <v>0.35</v>
      </c>
      <c r="CM2528" s="3">
        <f t="shared" si="1631"/>
        <v>18168.5</v>
      </c>
      <c r="CN2528" s="3">
        <f t="shared" si="1632"/>
        <v>4626.3599999999997</v>
      </c>
      <c r="CO2528" s="3">
        <f t="shared" si="1633"/>
        <v>13542.14</v>
      </c>
      <c r="CP2528" s="3">
        <f t="shared" si="1634"/>
        <v>8.9122712386823344E-2</v>
      </c>
      <c r="CR2528" s="3" t="str">
        <f t="shared" si="1635"/>
        <v>No</v>
      </c>
      <c r="CV2528" s="3" t="str">
        <f t="shared" si="1636"/>
        <v>*Bid</v>
      </c>
      <c r="CW2528" s="3">
        <f t="shared" si="1637"/>
        <v>2527</v>
      </c>
      <c r="CX2528" s="3">
        <f t="shared" si="1638"/>
        <v>1156.5899999999999</v>
      </c>
      <c r="CY2528" s="3" t="str">
        <f t="shared" si="1639"/>
        <v>Ok</v>
      </c>
      <c r="CZ2528">
        <v>0</v>
      </c>
      <c r="DA2528">
        <v>0</v>
      </c>
    </row>
    <row r="2529" spans="1:105" x14ac:dyDescent="0.25">
      <c r="A2529">
        <v>2528</v>
      </c>
      <c r="B2529" t="s">
        <v>3</v>
      </c>
      <c r="C2529" t="s">
        <v>2637</v>
      </c>
      <c r="D2529">
        <v>1637.35</v>
      </c>
      <c r="E2529">
        <v>2017</v>
      </c>
      <c r="F2529">
        <v>1637.35</v>
      </c>
      <c r="G2529">
        <v>1637.35</v>
      </c>
      <c r="H2529" s="3">
        <f t="shared" si="1599"/>
        <v>0</v>
      </c>
      <c r="I2529">
        <v>1111</v>
      </c>
      <c r="J2529" t="s">
        <v>2736</v>
      </c>
      <c r="K2529" t="s">
        <v>2738</v>
      </c>
      <c r="L2529">
        <v>32034</v>
      </c>
      <c r="M2529" t="s">
        <v>4688</v>
      </c>
      <c r="N2529" t="s">
        <v>4761</v>
      </c>
      <c r="O2529">
        <v>-81.459759829280202</v>
      </c>
      <c r="P2529">
        <v>30.656334028023299</v>
      </c>
      <c r="Q2529" t="s">
        <v>6474</v>
      </c>
      <c r="R2529">
        <v>1</v>
      </c>
      <c r="S2529" t="s">
        <v>6539</v>
      </c>
      <c r="T2529">
        <v>1001</v>
      </c>
      <c r="U2529" t="s">
        <v>6582</v>
      </c>
      <c r="V2529">
        <v>2017</v>
      </c>
      <c r="W2529">
        <v>98481</v>
      </c>
      <c r="X2529">
        <v>2017</v>
      </c>
      <c r="Y2529">
        <v>131495</v>
      </c>
      <c r="Z2529">
        <v>1484.37</v>
      </c>
      <c r="AA2529" s="3">
        <f t="shared" si="1600"/>
        <v>0.90656854062967596</v>
      </c>
      <c r="AB2529" t="s">
        <v>6616</v>
      </c>
      <c r="AC2529" t="s">
        <v>6616</v>
      </c>
      <c r="AD2529" t="s">
        <v>6616</v>
      </c>
      <c r="AE2529" t="s">
        <v>6616</v>
      </c>
      <c r="AF2529" t="s">
        <v>6616</v>
      </c>
      <c r="AG2529" t="s">
        <v>6616</v>
      </c>
      <c r="AI2529" t="s">
        <v>6618</v>
      </c>
      <c r="AJ2529" t="s">
        <v>6618</v>
      </c>
      <c r="AK2529" t="s">
        <v>6618</v>
      </c>
      <c r="AL2529" t="s">
        <v>6618</v>
      </c>
      <c r="AM2529" t="s">
        <v>6618</v>
      </c>
      <c r="AN2529" t="s">
        <v>6618</v>
      </c>
      <c r="AO2529" t="s">
        <v>6618</v>
      </c>
      <c r="AP2529" s="3" t="str">
        <f t="shared" si="1601"/>
        <v>No</v>
      </c>
      <c r="AQ2529" s="3" t="str">
        <f t="shared" si="1602"/>
        <v>No</v>
      </c>
      <c r="AR2529" s="3" t="str">
        <f t="shared" si="1603"/>
        <v>No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5</v>
      </c>
      <c r="AY2529" t="s">
        <v>6636</v>
      </c>
      <c r="AZ2529" t="s">
        <v>6638</v>
      </c>
      <c r="BA2529">
        <v>1</v>
      </c>
      <c r="BB2529" t="s">
        <v>6617</v>
      </c>
      <c r="BC2529" t="s">
        <v>6616</v>
      </c>
      <c r="BD2529" s="4" t="str">
        <f t="shared" si="1604"/>
        <v>No</v>
      </c>
      <c r="BE2529" t="s">
        <v>6640</v>
      </c>
      <c r="BF2529" s="3" t="str">
        <f t="shared" si="1605"/>
        <v>No</v>
      </c>
      <c r="BG2529" t="s">
        <v>6645</v>
      </c>
      <c r="BH2529" s="3" t="str">
        <f t="shared" si="1606"/>
        <v>1111 10TH ST S</v>
      </c>
      <c r="BI2529" s="3" t="str">
        <f t="shared" si="1607"/>
        <v>Fernandina Beach</v>
      </c>
      <c r="BJ2529" s="3" t="str">
        <f t="shared" si="1608"/>
        <v>Florida</v>
      </c>
      <c r="BK2529" s="3">
        <f t="shared" si="1609"/>
        <v>32034</v>
      </c>
      <c r="BL2529" s="3" t="str">
        <f t="shared" si="1610"/>
        <v>1111 10TH ST S FERNANDINA BEACH FL 32034</v>
      </c>
      <c r="BM2529" s="3" t="str">
        <f t="shared" si="1611"/>
        <v/>
      </c>
      <c r="BN2529" s="3" t="str">
        <f t="shared" si="1612"/>
        <v>Pass</v>
      </c>
      <c r="BO2529" s="3" t="str">
        <f t="shared" si="1613"/>
        <v>No</v>
      </c>
      <c r="BP2529" s="3" t="str">
        <f t="shared" si="1614"/>
        <v>FV&lt;$10K</v>
      </c>
      <c r="BQ2529" t="s">
        <v>6650</v>
      </c>
      <c r="BR2529" s="3" t="str">
        <f t="shared" si="1615"/>
        <v>No, &lt; $20K Lien</v>
      </c>
      <c r="BS2529" s="3" t="str">
        <f t="shared" si="1616"/>
        <v>No, Lien &lt; $20K</v>
      </c>
      <c r="BT2529" t="s">
        <v>6650</v>
      </c>
      <c r="BU2529" s="3" t="str">
        <f t="shared" si="1617"/>
        <v>No</v>
      </c>
      <c r="BV2529" s="3" t="str">
        <f t="shared" si="1618"/>
        <v>No</v>
      </c>
      <c r="BW2529" s="3">
        <f t="shared" si="1619"/>
        <v>1</v>
      </c>
      <c r="BX2529" s="3" t="str">
        <f t="shared" si="1620"/>
        <v>No</v>
      </c>
      <c r="BY2529" s="3">
        <f t="shared" si="1621"/>
        <v>98481</v>
      </c>
      <c r="BZ2529">
        <v>1</v>
      </c>
      <c r="CA2529" s="3">
        <f t="shared" si="1622"/>
        <v>98481</v>
      </c>
      <c r="CC2529" s="3">
        <f t="shared" si="1623"/>
        <v>0</v>
      </c>
      <c r="CD2529" s="3">
        <f t="shared" si="1624"/>
        <v>0</v>
      </c>
      <c r="CE2529" s="3" t="str">
        <f t="shared" si="1625"/>
        <v/>
      </c>
      <c r="CF2529" s="3" t="e">
        <f>HLOOKUP(CE2529,'Valuation Data'!$D$2:$K$5,4,FALSE)</f>
        <v>#N/A</v>
      </c>
      <c r="CG2529" s="3">
        <f t="shared" si="1626"/>
        <v>98481</v>
      </c>
      <c r="CH2529" s="3" t="str">
        <f t="shared" si="1627"/>
        <v>No</v>
      </c>
      <c r="CI2529" s="3" t="str">
        <f>VLOOKUP(R2529,'Use Codes &amp; County Type'!A:D,4,FALSE)</f>
        <v>S</v>
      </c>
      <c r="CJ2529" s="3" t="str">
        <f t="shared" si="1628"/>
        <v>No</v>
      </c>
      <c r="CK2529" s="3" t="str">
        <f t="shared" si="1629"/>
        <v>Yes</v>
      </c>
      <c r="CL2529" s="3">
        <f t="shared" si="1630"/>
        <v>0.67</v>
      </c>
      <c r="CM2529" s="3">
        <f t="shared" si="1631"/>
        <v>65982.27</v>
      </c>
      <c r="CN2529" s="3">
        <f t="shared" si="1632"/>
        <v>8186.75</v>
      </c>
      <c r="CO2529" s="3">
        <f t="shared" si="1633"/>
        <v>57795.520000000004</v>
      </c>
      <c r="CP2529" s="3">
        <f t="shared" si="1634"/>
        <v>8.3130248474325E-2</v>
      </c>
      <c r="CR2529" s="3" t="str">
        <f t="shared" si="1635"/>
        <v>No</v>
      </c>
      <c r="CV2529" s="3" t="str">
        <f t="shared" si="1636"/>
        <v>*Bid</v>
      </c>
      <c r="CW2529" s="3">
        <f t="shared" si="1637"/>
        <v>2528</v>
      </c>
      <c r="CX2529" s="3">
        <f t="shared" si="1638"/>
        <v>1637.35</v>
      </c>
      <c r="CY2529" s="3" t="str">
        <f t="shared" si="1639"/>
        <v>Ok</v>
      </c>
      <c r="CZ2529">
        <v>0</v>
      </c>
      <c r="DA2529">
        <v>0</v>
      </c>
    </row>
    <row r="2530" spans="1:105" x14ac:dyDescent="0.25">
      <c r="A2530">
        <v>2529</v>
      </c>
      <c r="B2530" t="s">
        <v>3</v>
      </c>
      <c r="C2530" t="s">
        <v>2638</v>
      </c>
      <c r="D2530">
        <v>569.83000000000004</v>
      </c>
      <c r="E2530">
        <v>2017</v>
      </c>
      <c r="F2530">
        <v>569.83000000000004</v>
      </c>
      <c r="G2530">
        <v>569.83000000000004</v>
      </c>
      <c r="H2530" s="3">
        <f t="shared" si="1599"/>
        <v>0</v>
      </c>
      <c r="I2530">
        <v>1111</v>
      </c>
      <c r="J2530" t="s">
        <v>2736</v>
      </c>
      <c r="K2530" t="s">
        <v>2738</v>
      </c>
      <c r="L2530">
        <v>32034</v>
      </c>
      <c r="M2530" t="s">
        <v>4689</v>
      </c>
      <c r="N2530" t="s">
        <v>4761</v>
      </c>
      <c r="O2530">
        <v>-81.458759851412097</v>
      </c>
      <c r="P2530">
        <v>30.656217000970901</v>
      </c>
      <c r="Q2530" t="s">
        <v>6475</v>
      </c>
      <c r="R2530">
        <v>1</v>
      </c>
      <c r="S2530" t="s">
        <v>6539</v>
      </c>
      <c r="T2530">
        <v>1001</v>
      </c>
      <c r="U2530" t="s">
        <v>6582</v>
      </c>
      <c r="V2530">
        <v>2017</v>
      </c>
      <c r="W2530">
        <v>49951</v>
      </c>
      <c r="X2530">
        <v>2017</v>
      </c>
      <c r="Y2530">
        <v>92531</v>
      </c>
      <c r="Z2530">
        <v>497.3</v>
      </c>
      <c r="AA2530" s="3">
        <f t="shared" si="1600"/>
        <v>0.87271642419669015</v>
      </c>
      <c r="AB2530" t="s">
        <v>6616</v>
      </c>
      <c r="AC2530" t="s">
        <v>6616</v>
      </c>
      <c r="AD2530" t="s">
        <v>6616</v>
      </c>
      <c r="AE2530" t="s">
        <v>6616</v>
      </c>
      <c r="AF2530" t="s">
        <v>6616</v>
      </c>
      <c r="AH2530" t="s">
        <v>6616</v>
      </c>
      <c r="AI2530" t="s">
        <v>6618</v>
      </c>
      <c r="AJ2530" t="s">
        <v>6618</v>
      </c>
      <c r="AK2530" t="s">
        <v>6618</v>
      </c>
      <c r="AL2530" t="s">
        <v>6618</v>
      </c>
      <c r="AM2530" t="s">
        <v>6618</v>
      </c>
      <c r="AN2530" t="s">
        <v>6618</v>
      </c>
      <c r="AO2530" t="s">
        <v>6618</v>
      </c>
      <c r="AP2530" s="3" t="str">
        <f t="shared" si="1601"/>
        <v>No</v>
      </c>
      <c r="AQ2530" s="3" t="str">
        <f t="shared" si="1602"/>
        <v>No</v>
      </c>
      <c r="AR2530" s="3" t="str">
        <f t="shared" si="1603"/>
        <v>No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1</v>
      </c>
      <c r="AY2530" t="s">
        <v>6636</v>
      </c>
      <c r="AZ2530" t="s">
        <v>6638</v>
      </c>
      <c r="BA2530">
        <v>0</v>
      </c>
      <c r="BB2530" t="s">
        <v>6617</v>
      </c>
      <c r="BC2530" t="s">
        <v>6616</v>
      </c>
      <c r="BD2530" s="4" t="str">
        <f t="shared" si="1604"/>
        <v>No</v>
      </c>
      <c r="BE2530" t="s">
        <v>6640</v>
      </c>
      <c r="BF2530" s="3" t="str">
        <f t="shared" si="1605"/>
        <v>No</v>
      </c>
      <c r="BG2530" t="s">
        <v>6645</v>
      </c>
      <c r="BH2530" s="3" t="str">
        <f t="shared" si="1606"/>
        <v>1111 11TH ST S</v>
      </c>
      <c r="BI2530" s="3" t="str">
        <f t="shared" si="1607"/>
        <v>Fernandina Beach</v>
      </c>
      <c r="BJ2530" s="3" t="str">
        <f t="shared" si="1608"/>
        <v>Florida</v>
      </c>
      <c r="BK2530" s="3">
        <f t="shared" si="1609"/>
        <v>32034</v>
      </c>
      <c r="BL2530" s="3" t="str">
        <f t="shared" si="1610"/>
        <v>1111 11TH ST S FERNANDINA BEACH FL 32034</v>
      </c>
      <c r="BM2530" s="3" t="str">
        <f t="shared" si="1611"/>
        <v/>
      </c>
      <c r="BN2530" s="3" t="str">
        <f t="shared" si="1612"/>
        <v>Pass</v>
      </c>
      <c r="BO2530" s="3" t="str">
        <f t="shared" si="1613"/>
        <v>No</v>
      </c>
      <c r="BP2530" s="3" t="str">
        <f t="shared" si="1614"/>
        <v>FV&lt;$10K</v>
      </c>
      <c r="BQ2530" t="s">
        <v>6650</v>
      </c>
      <c r="BR2530" s="3" t="str">
        <f t="shared" si="1615"/>
        <v>No, &lt; $20K Lien</v>
      </c>
      <c r="BS2530" s="3" t="str">
        <f t="shared" si="1616"/>
        <v>No, Lien &lt; $20K</v>
      </c>
      <c r="BT2530" t="s">
        <v>6650</v>
      </c>
      <c r="BU2530" s="3" t="str">
        <f t="shared" si="1617"/>
        <v>No</v>
      </c>
      <c r="BV2530" s="3" t="str">
        <f t="shared" si="1618"/>
        <v>No</v>
      </c>
      <c r="BW2530" s="3">
        <f t="shared" si="1619"/>
        <v>0</v>
      </c>
      <c r="BX2530" s="3" t="str">
        <f t="shared" si="1620"/>
        <v>No</v>
      </c>
      <c r="BY2530" s="3">
        <f t="shared" si="1621"/>
        <v>49951</v>
      </c>
      <c r="BZ2530">
        <v>1</v>
      </c>
      <c r="CA2530" s="3">
        <f t="shared" si="1622"/>
        <v>49951</v>
      </c>
      <c r="CC2530" s="3">
        <f t="shared" si="1623"/>
        <v>0</v>
      </c>
      <c r="CD2530" s="3">
        <f t="shared" si="1624"/>
        <v>0</v>
      </c>
      <c r="CE2530" s="3" t="str">
        <f t="shared" si="1625"/>
        <v/>
      </c>
      <c r="CF2530" s="3" t="e">
        <f>HLOOKUP(CE2530,'Valuation Data'!$D$2:$K$5,4,FALSE)</f>
        <v>#N/A</v>
      </c>
      <c r="CG2530" s="3">
        <f t="shared" si="1626"/>
        <v>49951</v>
      </c>
      <c r="CH2530" s="3" t="str">
        <f t="shared" si="1627"/>
        <v>No</v>
      </c>
      <c r="CI2530" s="3" t="str">
        <f>VLOOKUP(R2530,'Use Codes &amp; County Type'!A:D,4,FALSE)</f>
        <v>S</v>
      </c>
      <c r="CJ2530" s="3" t="str">
        <f t="shared" si="1628"/>
        <v>No</v>
      </c>
      <c r="CK2530" s="3" t="str">
        <f t="shared" si="1629"/>
        <v>Yes</v>
      </c>
      <c r="CL2530" s="3">
        <f t="shared" si="1630"/>
        <v>0.67</v>
      </c>
      <c r="CM2530" s="3">
        <f t="shared" si="1631"/>
        <v>33467.170000000006</v>
      </c>
      <c r="CN2530" s="3">
        <f t="shared" si="1632"/>
        <v>2279.3200000000002</v>
      </c>
      <c r="CO2530" s="3">
        <f t="shared" si="1633"/>
        <v>31187.850000000006</v>
      </c>
      <c r="CP2530" s="3">
        <f t="shared" si="1634"/>
        <v>4.5631118496126208E-2</v>
      </c>
      <c r="CR2530" s="3" t="str">
        <f t="shared" si="1635"/>
        <v>No</v>
      </c>
      <c r="CV2530" s="3" t="str">
        <f t="shared" si="1636"/>
        <v>*Bid</v>
      </c>
      <c r="CW2530" s="3">
        <f t="shared" si="1637"/>
        <v>2529</v>
      </c>
      <c r="CX2530" s="3">
        <f t="shared" si="1638"/>
        <v>569.83000000000004</v>
      </c>
      <c r="CY2530" s="3" t="str">
        <f t="shared" si="1639"/>
        <v>Ok</v>
      </c>
      <c r="CZ2530">
        <v>0</v>
      </c>
      <c r="DA2530">
        <v>0</v>
      </c>
    </row>
    <row r="2531" spans="1:105" x14ac:dyDescent="0.25">
      <c r="A2531">
        <v>2530</v>
      </c>
      <c r="B2531" t="s">
        <v>3</v>
      </c>
      <c r="C2531" t="s">
        <v>2639</v>
      </c>
      <c r="D2531">
        <v>513.95000000000005</v>
      </c>
      <c r="E2531">
        <v>2017</v>
      </c>
      <c r="F2531">
        <v>513.95000000000005</v>
      </c>
      <c r="G2531">
        <v>513.95000000000005</v>
      </c>
      <c r="H2531" s="3">
        <f t="shared" si="1599"/>
        <v>0</v>
      </c>
      <c r="I2531">
        <v>1115</v>
      </c>
      <c r="J2531" t="s">
        <v>2736</v>
      </c>
      <c r="K2531" t="s">
        <v>2738</v>
      </c>
      <c r="L2531">
        <v>32034</v>
      </c>
      <c r="M2531" t="s">
        <v>4690</v>
      </c>
      <c r="N2531" t="s">
        <v>4761</v>
      </c>
      <c r="O2531">
        <v>-81.458779792541193</v>
      </c>
      <c r="P2531">
        <v>30.656080611619501</v>
      </c>
      <c r="Q2531" t="s">
        <v>6476</v>
      </c>
      <c r="R2531">
        <v>0</v>
      </c>
      <c r="S2531" t="s">
        <v>6538</v>
      </c>
      <c r="T2531">
        <v>8001</v>
      </c>
      <c r="U2531" t="s">
        <v>6581</v>
      </c>
      <c r="V2531">
        <v>2017</v>
      </c>
      <c r="W2531">
        <v>21175</v>
      </c>
      <c r="X2531">
        <v>2017</v>
      </c>
      <c r="Y2531">
        <v>24750</v>
      </c>
      <c r="Z2531">
        <v>445.63</v>
      </c>
      <c r="AA2531" s="3">
        <f t="shared" si="1600"/>
        <v>0.86706878100982576</v>
      </c>
      <c r="AB2531" t="s">
        <v>6616</v>
      </c>
      <c r="AC2531" t="s">
        <v>6616</v>
      </c>
      <c r="AD2531" t="s">
        <v>6616</v>
      </c>
      <c r="AE2531" t="s">
        <v>6616</v>
      </c>
      <c r="AF2531" t="s">
        <v>6616</v>
      </c>
      <c r="AG2531" t="s">
        <v>6616</v>
      </c>
      <c r="AH2531" t="s">
        <v>6616</v>
      </c>
      <c r="AI2531" t="s">
        <v>6618</v>
      </c>
      <c r="AJ2531" t="s">
        <v>6618</v>
      </c>
      <c r="AK2531" t="s">
        <v>6618</v>
      </c>
      <c r="AL2531" t="s">
        <v>6618</v>
      </c>
      <c r="AM2531" t="s">
        <v>6618</v>
      </c>
      <c r="AN2531" t="s">
        <v>6618</v>
      </c>
      <c r="AO2531" t="s">
        <v>6618</v>
      </c>
      <c r="AP2531" s="3" t="str">
        <f t="shared" si="1601"/>
        <v>No</v>
      </c>
      <c r="AQ2531" s="3" t="str">
        <f t="shared" si="1602"/>
        <v>No</v>
      </c>
      <c r="AR2531" s="3" t="str">
        <f t="shared" si="1603"/>
        <v>No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1</v>
      </c>
      <c r="AY2531" t="s">
        <v>6636</v>
      </c>
      <c r="AZ2531" t="s">
        <v>6638</v>
      </c>
      <c r="BA2531">
        <v>2</v>
      </c>
      <c r="BB2531" t="s">
        <v>6616</v>
      </c>
      <c r="BC2531" t="s">
        <v>6616</v>
      </c>
      <c r="BD2531" s="4" t="str">
        <f t="shared" si="1604"/>
        <v>No</v>
      </c>
      <c r="BE2531" t="s">
        <v>6640</v>
      </c>
      <c r="BF2531" s="3" t="str">
        <f t="shared" si="1605"/>
        <v>No</v>
      </c>
      <c r="BG2531" t="s">
        <v>6645</v>
      </c>
      <c r="BH2531" s="3" t="str">
        <f t="shared" si="1606"/>
        <v>1115 11TH ST S</v>
      </c>
      <c r="BI2531" s="3" t="str">
        <f t="shared" si="1607"/>
        <v>Fernandina Beach</v>
      </c>
      <c r="BJ2531" s="3" t="str">
        <f t="shared" si="1608"/>
        <v>Florida</v>
      </c>
      <c r="BK2531" s="3">
        <f t="shared" si="1609"/>
        <v>32034</v>
      </c>
      <c r="BL2531" s="3" t="str">
        <f t="shared" si="1610"/>
        <v>1115 11TH ST S FERNANDINA BEACH FL 32034</v>
      </c>
      <c r="BM2531" s="3" t="str">
        <f t="shared" si="1611"/>
        <v/>
      </c>
      <c r="BN2531" s="3" t="str">
        <f t="shared" si="1612"/>
        <v>Pass</v>
      </c>
      <c r="BO2531" s="3" t="str">
        <f t="shared" si="1613"/>
        <v>No</v>
      </c>
      <c r="BP2531" s="3" t="str">
        <f t="shared" si="1614"/>
        <v>FV&lt;$10K</v>
      </c>
      <c r="BQ2531" t="s">
        <v>6650</v>
      </c>
      <c r="BR2531" s="3" t="str">
        <f t="shared" si="1615"/>
        <v>No, &lt; $20K Lien</v>
      </c>
      <c r="BS2531" s="3" t="str">
        <f t="shared" si="1616"/>
        <v>No, Lien &lt; $20K</v>
      </c>
      <c r="BT2531" t="s">
        <v>6650</v>
      </c>
      <c r="BU2531" s="3" t="str">
        <f t="shared" si="1617"/>
        <v>No</v>
      </c>
      <c r="BV2531" s="3" t="str">
        <f t="shared" si="1618"/>
        <v>No</v>
      </c>
      <c r="BW2531" s="3">
        <f t="shared" si="1619"/>
        <v>2</v>
      </c>
      <c r="BX2531" s="3" t="str">
        <f t="shared" si="1620"/>
        <v>No</v>
      </c>
      <c r="BY2531" s="3">
        <f t="shared" si="1621"/>
        <v>21175</v>
      </c>
      <c r="BZ2531">
        <v>1</v>
      </c>
      <c r="CA2531" s="3">
        <f t="shared" si="1622"/>
        <v>21175</v>
      </c>
      <c r="CC2531" s="3">
        <f t="shared" si="1623"/>
        <v>0</v>
      </c>
      <c r="CD2531" s="3">
        <f t="shared" si="1624"/>
        <v>0</v>
      </c>
      <c r="CE2531" s="3" t="str">
        <f t="shared" si="1625"/>
        <v/>
      </c>
      <c r="CF2531" s="3" t="e">
        <f>HLOOKUP(CE2531,'Valuation Data'!$D$2:$K$5,4,FALSE)</f>
        <v>#N/A</v>
      </c>
      <c r="CG2531" s="3">
        <f t="shared" si="1626"/>
        <v>21175</v>
      </c>
      <c r="CH2531" s="3" t="str">
        <f t="shared" si="1627"/>
        <v>No</v>
      </c>
      <c r="CI2531" s="3" t="str">
        <f>VLOOKUP(R2531,'Use Codes &amp; County Type'!A:D,4,FALSE)</f>
        <v>V</v>
      </c>
      <c r="CJ2531" s="3" t="str">
        <f t="shared" si="1628"/>
        <v>Yes</v>
      </c>
      <c r="CK2531" s="3" t="str">
        <f t="shared" si="1629"/>
        <v>No</v>
      </c>
      <c r="CL2531" s="3">
        <f t="shared" si="1630"/>
        <v>0</v>
      </c>
      <c r="CM2531" s="3">
        <f t="shared" si="1631"/>
        <v>0</v>
      </c>
      <c r="CN2531" s="3">
        <f t="shared" si="1632"/>
        <v>3083.7</v>
      </c>
      <c r="CO2531" s="3">
        <f t="shared" si="1633"/>
        <v>-3083.7</v>
      </c>
      <c r="CP2531" s="3">
        <f t="shared" si="1634"/>
        <v>0.14562927981109799</v>
      </c>
      <c r="CR2531" s="3" t="str">
        <f t="shared" si="1635"/>
        <v>No</v>
      </c>
      <c r="CV2531" s="3" t="str">
        <f t="shared" si="1636"/>
        <v>FMV&lt;$30K</v>
      </c>
      <c r="CW2531" s="3">
        <f t="shared" si="1637"/>
        <v>2530</v>
      </c>
      <c r="CX2531" s="3">
        <f t="shared" si="1638"/>
        <v>513.95000000000005</v>
      </c>
      <c r="CY2531" s="3" t="str">
        <f t="shared" si="1639"/>
        <v>Ok</v>
      </c>
      <c r="CZ2531">
        <v>0</v>
      </c>
      <c r="DA2531">
        <v>0</v>
      </c>
    </row>
    <row r="2532" spans="1:105" x14ac:dyDescent="0.25">
      <c r="A2532">
        <v>2531</v>
      </c>
      <c r="B2532" t="s">
        <v>3</v>
      </c>
      <c r="C2532" t="s">
        <v>2640</v>
      </c>
      <c r="D2532">
        <v>849.92</v>
      </c>
      <c r="E2532">
        <v>2017</v>
      </c>
      <c r="F2532" t="e">
        <f>NA()</f>
        <v>#N/A</v>
      </c>
      <c r="G2532" t="e">
        <f>NA()</f>
        <v>#N/A</v>
      </c>
      <c r="H2532" s="3" t="e">
        <f t="shared" si="1599"/>
        <v>#N/A</v>
      </c>
      <c r="I2532" t="e">
        <f>NA()</f>
        <v>#N/A</v>
      </c>
      <c r="J2532" t="e">
        <f>NA()</f>
        <v>#N/A</v>
      </c>
      <c r="K2532" t="e">
        <f>NA()</f>
        <v>#N/A</v>
      </c>
      <c r="L2532" t="e">
        <f>NA()</f>
        <v>#N/A</v>
      </c>
      <c r="M2532" t="e">
        <f>NA()</f>
        <v>#N/A</v>
      </c>
      <c r="N2532" t="e">
        <f>NA()</f>
        <v>#N/A</v>
      </c>
      <c r="O2532" t="e">
        <f>NA()</f>
        <v>#N/A</v>
      </c>
      <c r="P2532" t="e">
        <f>NA()</f>
        <v>#N/A</v>
      </c>
      <c r="Q2532" t="e">
        <f>NA()</f>
        <v>#N/A</v>
      </c>
      <c r="R2532">
        <v>27</v>
      </c>
      <c r="S2532" t="s">
        <v>6556</v>
      </c>
      <c r="T2532" t="e">
        <f>NA()</f>
        <v>#N/A</v>
      </c>
      <c r="U2532" t="e">
        <f>NA()</f>
        <v>#N/A</v>
      </c>
      <c r="V2532">
        <v>2017</v>
      </c>
      <c r="W2532">
        <v>200723</v>
      </c>
      <c r="X2532" t="e">
        <f>NA()</f>
        <v>#N/A</v>
      </c>
      <c r="Y2532" t="e">
        <f>NA()</f>
        <v>#N/A</v>
      </c>
      <c r="Z2532" t="e">
        <f>NA()</f>
        <v>#N/A</v>
      </c>
      <c r="AA2532" s="3">
        <f t="shared" si="1600"/>
        <v>0</v>
      </c>
      <c r="AD2532" t="s">
        <v>6616</v>
      </c>
      <c r="AE2532" t="s">
        <v>6616</v>
      </c>
      <c r="AF2532" t="s">
        <v>6616</v>
      </c>
      <c r="AG2532" t="s">
        <v>6616</v>
      </c>
      <c r="AH2532" t="s">
        <v>6616</v>
      </c>
      <c r="AI2532" t="e">
        <f>NA()</f>
        <v>#N/A</v>
      </c>
      <c r="AJ2532" t="e">
        <f>NA()</f>
        <v>#N/A</v>
      </c>
      <c r="AK2532" t="e">
        <f>NA()</f>
        <v>#N/A</v>
      </c>
      <c r="AL2532" t="e">
        <f>NA()</f>
        <v>#N/A</v>
      </c>
      <c r="AM2532" t="e">
        <f>NA()</f>
        <v>#N/A</v>
      </c>
      <c r="AN2532" t="e">
        <f>NA()</f>
        <v>#N/A</v>
      </c>
      <c r="AO2532" t="e">
        <f>NA()</f>
        <v>#N/A</v>
      </c>
      <c r="AP2532" s="3" t="str">
        <f t="shared" si="1601"/>
        <v>No</v>
      </c>
      <c r="AQ2532" s="3" t="str">
        <f t="shared" si="1602"/>
        <v>No</v>
      </c>
      <c r="AR2532" s="3" t="str">
        <f t="shared" si="1603"/>
        <v>No</v>
      </c>
      <c r="AS2532" t="e">
        <f>NA()</f>
        <v>#N/A</v>
      </c>
      <c r="AT2532" t="e">
        <f>NA()</f>
        <v>#N/A</v>
      </c>
      <c r="AU2532" t="e">
        <f>NA()</f>
        <v>#N/A</v>
      </c>
      <c r="AV2532" t="e">
        <f>NA()</f>
        <v>#N/A</v>
      </c>
      <c r="AW2532" t="e">
        <f>NA()</f>
        <v>#N/A</v>
      </c>
      <c r="AX2532" t="e">
        <f>NA()</f>
        <v>#N/A</v>
      </c>
      <c r="AY2532" t="e">
        <f>NA()</f>
        <v>#N/A</v>
      </c>
      <c r="AZ2532" t="e">
        <f>NA()</f>
        <v>#N/A</v>
      </c>
      <c r="BA2532">
        <v>0</v>
      </c>
      <c r="BB2532" t="s">
        <v>6616</v>
      </c>
      <c r="BC2532" t="e">
        <f>NA()</f>
        <v>#N/A</v>
      </c>
      <c r="BD2532" s="4" t="str">
        <f t="shared" si="1604"/>
        <v>No</v>
      </c>
      <c r="BE2532" t="e">
        <f>NA()</f>
        <v>#N/A</v>
      </c>
      <c r="BF2532" s="3" t="str">
        <f t="shared" si="1605"/>
        <v>No</v>
      </c>
      <c r="BG2532" t="e">
        <f>NA()</f>
        <v>#N/A</v>
      </c>
      <c r="BH2532" s="3" t="e">
        <f t="shared" si="1606"/>
        <v>#N/A</v>
      </c>
      <c r="BI2532" s="3" t="e">
        <f t="shared" si="1607"/>
        <v>#N/A</v>
      </c>
      <c r="BJ2532" s="3" t="e">
        <f t="shared" si="1608"/>
        <v>#N/A</v>
      </c>
      <c r="BK2532" s="3" t="e">
        <f t="shared" si="1609"/>
        <v>#N/A</v>
      </c>
      <c r="BL2532" s="3" t="e">
        <f t="shared" si="1610"/>
        <v>#N/A</v>
      </c>
      <c r="BM2532" s="3" t="e">
        <f t="shared" si="1611"/>
        <v>#N/A</v>
      </c>
      <c r="BN2532" s="3" t="str">
        <f t="shared" si="1612"/>
        <v>Pass</v>
      </c>
      <c r="BO2532" s="3" t="e">
        <f t="shared" si="1613"/>
        <v>#N/A</v>
      </c>
      <c r="BP2532" s="3" t="str">
        <f t="shared" si="1614"/>
        <v>FV&lt;$10K</v>
      </c>
      <c r="BQ2532" t="s">
        <v>6650</v>
      </c>
      <c r="BR2532" s="3" t="str">
        <f t="shared" si="1615"/>
        <v>No, &lt; $20K Lien</v>
      </c>
      <c r="BS2532" s="3" t="str">
        <f t="shared" si="1616"/>
        <v>No, Lien &lt; $20K</v>
      </c>
      <c r="BT2532" t="s">
        <v>6650</v>
      </c>
      <c r="BU2532" s="3" t="str">
        <f t="shared" si="1617"/>
        <v>No</v>
      </c>
      <c r="BV2532" s="3" t="str">
        <f t="shared" si="1618"/>
        <v>No</v>
      </c>
      <c r="BW2532" s="3">
        <f t="shared" si="1619"/>
        <v>0</v>
      </c>
      <c r="BX2532" s="3" t="str">
        <f t="shared" si="1620"/>
        <v>No</v>
      </c>
      <c r="BY2532" s="3">
        <f t="shared" si="1621"/>
        <v>200723</v>
      </c>
      <c r="BZ2532">
        <v>1</v>
      </c>
      <c r="CA2532" s="3">
        <f t="shared" si="1622"/>
        <v>200723</v>
      </c>
      <c r="CC2532" s="3" t="e">
        <f t="shared" si="1623"/>
        <v>#N/A</v>
      </c>
      <c r="CD2532" s="3" t="e">
        <f t="shared" si="1624"/>
        <v>#N/A</v>
      </c>
      <c r="CE2532" s="3" t="str">
        <f t="shared" si="1625"/>
        <v/>
      </c>
      <c r="CF2532" s="3" t="e">
        <f>HLOOKUP(CE2532,'Valuation Data'!$D$2:$K$5,4,FALSE)</f>
        <v>#N/A</v>
      </c>
      <c r="CG2532" s="3">
        <f t="shared" si="1626"/>
        <v>200723</v>
      </c>
      <c r="CH2532" s="3" t="str">
        <f t="shared" si="1627"/>
        <v>No</v>
      </c>
      <c r="CI2532" s="3" t="str">
        <f>VLOOKUP(R2532,'Use Codes &amp; County Type'!A:D,4,FALSE)</f>
        <v>C</v>
      </c>
      <c r="CJ2532" s="3" t="str">
        <f t="shared" si="1628"/>
        <v>No</v>
      </c>
      <c r="CK2532" s="3" t="str">
        <f t="shared" si="1629"/>
        <v>No</v>
      </c>
      <c r="CL2532" s="3">
        <f t="shared" si="1630"/>
        <v>0.3</v>
      </c>
      <c r="CM2532" s="3">
        <f t="shared" si="1631"/>
        <v>60216.899999999994</v>
      </c>
      <c r="CN2532" s="3" t="e">
        <f t="shared" si="1632"/>
        <v>#N/A</v>
      </c>
      <c r="CO2532" s="3" t="e">
        <f t="shared" si="1633"/>
        <v>#N/A</v>
      </c>
      <c r="CP2532" s="3" t="e">
        <f t="shared" si="1634"/>
        <v>#N/A</v>
      </c>
      <c r="CR2532" s="3" t="e">
        <f t="shared" si="1635"/>
        <v>#N/A</v>
      </c>
      <c r="CV2532" s="3" t="e">
        <f t="shared" si="1636"/>
        <v>#N/A</v>
      </c>
      <c r="CW2532" s="3">
        <f t="shared" si="1637"/>
        <v>2531</v>
      </c>
      <c r="CX2532" s="3">
        <f t="shared" si="1638"/>
        <v>849.92</v>
      </c>
      <c r="CY2532" s="3" t="e">
        <f t="shared" si="1639"/>
        <v>#N/A</v>
      </c>
      <c r="CZ2532" t="e">
        <f>NA()</f>
        <v>#N/A</v>
      </c>
      <c r="DA2532" t="e">
        <f>NA()</f>
        <v>#N/A</v>
      </c>
    </row>
    <row r="2533" spans="1:105" x14ac:dyDescent="0.25">
      <c r="A2533">
        <v>2532</v>
      </c>
      <c r="B2533" t="s">
        <v>3</v>
      </c>
      <c r="C2533" t="s">
        <v>2641</v>
      </c>
      <c r="D2533">
        <v>1080.94</v>
      </c>
      <c r="E2533">
        <v>2017</v>
      </c>
      <c r="F2533" t="e">
        <f>NA()</f>
        <v>#N/A</v>
      </c>
      <c r="G2533" t="e">
        <f>NA()</f>
        <v>#N/A</v>
      </c>
      <c r="H2533" s="3" t="e">
        <f t="shared" si="1599"/>
        <v>#N/A</v>
      </c>
      <c r="I2533" t="e">
        <f>NA()</f>
        <v>#N/A</v>
      </c>
      <c r="J2533" t="e">
        <f>NA()</f>
        <v>#N/A</v>
      </c>
      <c r="K2533" t="e">
        <f>NA()</f>
        <v>#N/A</v>
      </c>
      <c r="L2533" t="e">
        <f>NA()</f>
        <v>#N/A</v>
      </c>
      <c r="M2533" t="e">
        <f>NA()</f>
        <v>#N/A</v>
      </c>
      <c r="N2533" t="e">
        <f>NA()</f>
        <v>#N/A</v>
      </c>
      <c r="O2533" t="e">
        <f>NA()</f>
        <v>#N/A</v>
      </c>
      <c r="P2533" t="e">
        <f>NA()</f>
        <v>#N/A</v>
      </c>
      <c r="Q2533" t="e">
        <f>NA()</f>
        <v>#N/A</v>
      </c>
      <c r="R2533">
        <v>1</v>
      </c>
      <c r="S2533" t="s">
        <v>6539</v>
      </c>
      <c r="T2533" t="e">
        <f>NA()</f>
        <v>#N/A</v>
      </c>
      <c r="U2533" t="e">
        <f>NA()</f>
        <v>#N/A</v>
      </c>
      <c r="V2533">
        <v>2017</v>
      </c>
      <c r="W2533">
        <v>62669</v>
      </c>
      <c r="X2533" t="e">
        <f>NA()</f>
        <v>#N/A</v>
      </c>
      <c r="Y2533" t="e">
        <f>NA()</f>
        <v>#N/A</v>
      </c>
      <c r="Z2533" t="e">
        <f>NA()</f>
        <v>#N/A</v>
      </c>
      <c r="AA2533" s="3">
        <f t="shared" si="1600"/>
        <v>0</v>
      </c>
      <c r="AI2533" t="e">
        <f>NA()</f>
        <v>#N/A</v>
      </c>
      <c r="AJ2533" t="e">
        <f>NA()</f>
        <v>#N/A</v>
      </c>
      <c r="AK2533" t="e">
        <f>NA()</f>
        <v>#N/A</v>
      </c>
      <c r="AL2533" t="e">
        <f>NA()</f>
        <v>#N/A</v>
      </c>
      <c r="AM2533" t="e">
        <f>NA()</f>
        <v>#N/A</v>
      </c>
      <c r="AN2533" t="e">
        <f>NA()</f>
        <v>#N/A</v>
      </c>
      <c r="AO2533" t="e">
        <f>NA()</f>
        <v>#N/A</v>
      </c>
      <c r="AP2533" s="3" t="str">
        <f t="shared" si="1601"/>
        <v>No</v>
      </c>
      <c r="AQ2533" s="3" t="str">
        <f t="shared" si="1602"/>
        <v>No</v>
      </c>
      <c r="AR2533" s="3" t="str">
        <f t="shared" si="1603"/>
        <v>No</v>
      </c>
      <c r="AS2533" t="e">
        <f>NA()</f>
        <v>#N/A</v>
      </c>
      <c r="AT2533" t="e">
        <f>NA()</f>
        <v>#N/A</v>
      </c>
      <c r="AU2533" t="e">
        <f>NA()</f>
        <v>#N/A</v>
      </c>
      <c r="AV2533" t="e">
        <f>NA()</f>
        <v>#N/A</v>
      </c>
      <c r="AW2533" t="e">
        <f>NA()</f>
        <v>#N/A</v>
      </c>
      <c r="AX2533" t="e">
        <f>NA()</f>
        <v>#N/A</v>
      </c>
      <c r="AY2533" t="e">
        <f>NA()</f>
        <v>#N/A</v>
      </c>
      <c r="AZ2533" t="e">
        <f>NA()</f>
        <v>#N/A</v>
      </c>
      <c r="BA2533">
        <v>0</v>
      </c>
      <c r="BB2533" t="s">
        <v>6616</v>
      </c>
      <c r="BC2533" t="e">
        <f>NA()</f>
        <v>#N/A</v>
      </c>
      <c r="BD2533" s="4" t="str">
        <f t="shared" si="1604"/>
        <v>No</v>
      </c>
      <c r="BE2533" t="e">
        <f>NA()</f>
        <v>#N/A</v>
      </c>
      <c r="BF2533" s="3" t="str">
        <f t="shared" si="1605"/>
        <v>No</v>
      </c>
      <c r="BG2533" t="e">
        <f>NA()</f>
        <v>#N/A</v>
      </c>
      <c r="BH2533" s="3" t="e">
        <f t="shared" si="1606"/>
        <v>#N/A</v>
      </c>
      <c r="BI2533" s="3" t="e">
        <f t="shared" si="1607"/>
        <v>#N/A</v>
      </c>
      <c r="BJ2533" s="3" t="e">
        <f t="shared" si="1608"/>
        <v>#N/A</v>
      </c>
      <c r="BK2533" s="3" t="e">
        <f t="shared" si="1609"/>
        <v>#N/A</v>
      </c>
      <c r="BL2533" s="3" t="e">
        <f t="shared" si="1610"/>
        <v>#N/A</v>
      </c>
      <c r="BM2533" s="3" t="e">
        <f t="shared" si="1611"/>
        <v>#N/A</v>
      </c>
      <c r="BN2533" s="3" t="str">
        <f t="shared" si="1612"/>
        <v>Pass</v>
      </c>
      <c r="BO2533" s="3" t="e">
        <f t="shared" si="1613"/>
        <v>#N/A</v>
      </c>
      <c r="BP2533" s="3" t="str">
        <f t="shared" si="1614"/>
        <v>FV&lt;$10K</v>
      </c>
      <c r="BQ2533" t="s">
        <v>6650</v>
      </c>
      <c r="BR2533" s="3" t="str">
        <f t="shared" si="1615"/>
        <v>No, &lt; $20K Lien</v>
      </c>
      <c r="BS2533" s="3" t="str">
        <f t="shared" si="1616"/>
        <v>No, Lien &lt; $20K</v>
      </c>
      <c r="BT2533" t="s">
        <v>6650</v>
      </c>
      <c r="BU2533" s="3" t="str">
        <f t="shared" si="1617"/>
        <v>No</v>
      </c>
      <c r="BV2533" s="3" t="str">
        <f t="shared" si="1618"/>
        <v>No</v>
      </c>
      <c r="BW2533" s="3">
        <f t="shared" si="1619"/>
        <v>0</v>
      </c>
      <c r="BX2533" s="3" t="str">
        <f t="shared" si="1620"/>
        <v>No</v>
      </c>
      <c r="BY2533" s="3">
        <f t="shared" si="1621"/>
        <v>62669</v>
      </c>
      <c r="BZ2533">
        <v>1</v>
      </c>
      <c r="CA2533" s="3">
        <f t="shared" si="1622"/>
        <v>62669</v>
      </c>
      <c r="CC2533" s="3" t="e">
        <f t="shared" si="1623"/>
        <v>#N/A</v>
      </c>
      <c r="CD2533" s="3" t="e">
        <f t="shared" si="1624"/>
        <v>#N/A</v>
      </c>
      <c r="CE2533" s="3" t="str">
        <f t="shared" si="1625"/>
        <v/>
      </c>
      <c r="CF2533" s="3" t="e">
        <f>HLOOKUP(CE2533,'Valuation Data'!$D$2:$K$5,4,FALSE)</f>
        <v>#N/A</v>
      </c>
      <c r="CG2533" s="3">
        <f t="shared" si="1626"/>
        <v>62669</v>
      </c>
      <c r="CH2533" s="3" t="str">
        <f t="shared" si="1627"/>
        <v>No</v>
      </c>
      <c r="CI2533" s="3" t="str">
        <f>VLOOKUP(R2533,'Use Codes &amp; County Type'!A:D,4,FALSE)</f>
        <v>S</v>
      </c>
      <c r="CJ2533" s="3" t="str">
        <f t="shared" si="1628"/>
        <v>No</v>
      </c>
      <c r="CK2533" s="3" t="str">
        <f t="shared" si="1629"/>
        <v>No</v>
      </c>
      <c r="CL2533" s="3">
        <f t="shared" si="1630"/>
        <v>0.35</v>
      </c>
      <c r="CM2533" s="3">
        <f t="shared" si="1631"/>
        <v>21934.149999999998</v>
      </c>
      <c r="CN2533" s="3" t="e">
        <f t="shared" si="1632"/>
        <v>#N/A</v>
      </c>
      <c r="CO2533" s="3" t="e">
        <f t="shared" si="1633"/>
        <v>#N/A</v>
      </c>
      <c r="CP2533" s="3" t="e">
        <f t="shared" si="1634"/>
        <v>#N/A</v>
      </c>
      <c r="CR2533" s="3" t="e">
        <f t="shared" si="1635"/>
        <v>#N/A</v>
      </c>
      <c r="CV2533" s="3" t="e">
        <f t="shared" si="1636"/>
        <v>#N/A</v>
      </c>
      <c r="CW2533" s="3">
        <f t="shared" si="1637"/>
        <v>2532</v>
      </c>
      <c r="CX2533" s="3">
        <f t="shared" si="1638"/>
        <v>1080.94</v>
      </c>
      <c r="CY2533" s="3" t="e">
        <f t="shared" si="1639"/>
        <v>#N/A</v>
      </c>
      <c r="CZ2533" t="e">
        <f>NA()</f>
        <v>#N/A</v>
      </c>
      <c r="DA2533" t="e">
        <f>NA()</f>
        <v>#N/A</v>
      </c>
    </row>
    <row r="2534" spans="1:105" x14ac:dyDescent="0.25">
      <c r="A2534">
        <v>2533</v>
      </c>
      <c r="B2534" t="s">
        <v>3</v>
      </c>
      <c r="C2534" t="s">
        <v>2642</v>
      </c>
      <c r="D2534">
        <v>671.07</v>
      </c>
      <c r="E2534">
        <v>2017</v>
      </c>
      <c r="F2534">
        <v>671.07</v>
      </c>
      <c r="G2534">
        <v>671.07</v>
      </c>
      <c r="H2534" s="3">
        <f t="shared" si="1599"/>
        <v>0</v>
      </c>
      <c r="I2534">
        <v>1223</v>
      </c>
      <c r="J2534" t="s">
        <v>2736</v>
      </c>
      <c r="K2534" t="s">
        <v>2738</v>
      </c>
      <c r="L2534">
        <v>32034</v>
      </c>
      <c r="M2534" t="s">
        <v>4691</v>
      </c>
      <c r="N2534" t="s">
        <v>4761</v>
      </c>
      <c r="O2534">
        <v>-81.463844345736305</v>
      </c>
      <c r="P2534">
        <v>30.655728898963499</v>
      </c>
      <c r="Q2534" t="s">
        <v>6477</v>
      </c>
      <c r="R2534">
        <v>1</v>
      </c>
      <c r="S2534" t="s">
        <v>6539</v>
      </c>
      <c r="T2534">
        <v>1001</v>
      </c>
      <c r="U2534" t="s">
        <v>6582</v>
      </c>
      <c r="V2534">
        <v>2017</v>
      </c>
      <c r="W2534">
        <v>77676</v>
      </c>
      <c r="X2534">
        <v>2017</v>
      </c>
      <c r="Y2534">
        <v>104074</v>
      </c>
      <c r="Z2534">
        <v>590.91</v>
      </c>
      <c r="AA2534" s="3">
        <f t="shared" si="1600"/>
        <v>0.88054897402655452</v>
      </c>
      <c r="AC2534" t="s">
        <v>6616</v>
      </c>
      <c r="AI2534" t="s">
        <v>6618</v>
      </c>
      <c r="AJ2534" t="s">
        <v>6618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 s="3" t="str">
        <f t="shared" si="1601"/>
        <v>No</v>
      </c>
      <c r="AQ2534" s="3" t="str">
        <f t="shared" si="1602"/>
        <v>No</v>
      </c>
      <c r="AR2534" s="3" t="str">
        <f t="shared" si="1603"/>
        <v>No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1</v>
      </c>
      <c r="AY2534" t="s">
        <v>6636</v>
      </c>
      <c r="AZ2534" t="s">
        <v>6639</v>
      </c>
      <c r="BA2534">
        <v>0</v>
      </c>
      <c r="BB2534" t="s">
        <v>6617</v>
      </c>
      <c r="BC2534" t="s">
        <v>6616</v>
      </c>
      <c r="BD2534" s="4" t="str">
        <f t="shared" si="1604"/>
        <v>No</v>
      </c>
      <c r="BE2534" t="s">
        <v>6640</v>
      </c>
      <c r="BF2534" s="3" t="str">
        <f t="shared" si="1605"/>
        <v>No</v>
      </c>
      <c r="BG2534" t="s">
        <v>6645</v>
      </c>
      <c r="BH2534" s="3" t="str">
        <f t="shared" si="1606"/>
        <v>1223 5TH ST S</v>
      </c>
      <c r="BI2534" s="3" t="str">
        <f t="shared" si="1607"/>
        <v>Fernandina Beach</v>
      </c>
      <c r="BJ2534" s="3" t="str">
        <f t="shared" si="1608"/>
        <v>Florida</v>
      </c>
      <c r="BK2534" s="3">
        <f t="shared" si="1609"/>
        <v>32034</v>
      </c>
      <c r="BL2534" s="3" t="str">
        <f t="shared" si="1610"/>
        <v>1223 5TH ST S FERNANDINA BEACH FL 32034</v>
      </c>
      <c r="BM2534" s="3" t="str">
        <f t="shared" si="1611"/>
        <v/>
      </c>
      <c r="BN2534" s="3" t="str">
        <f t="shared" si="1612"/>
        <v>Pass</v>
      </c>
      <c r="BO2534" s="3" t="str">
        <f t="shared" si="1613"/>
        <v>No</v>
      </c>
      <c r="BP2534" s="3" t="str">
        <f t="shared" si="1614"/>
        <v>FV&lt;$10K</v>
      </c>
      <c r="BQ2534" t="s">
        <v>6650</v>
      </c>
      <c r="BR2534" s="3" t="str">
        <f t="shared" si="1615"/>
        <v>No, &lt; $20K Lien</v>
      </c>
      <c r="BS2534" s="3" t="str">
        <f t="shared" si="1616"/>
        <v>No, Lien &lt; $20K</v>
      </c>
      <c r="BT2534" t="s">
        <v>6650</v>
      </c>
      <c r="BU2534" s="3" t="str">
        <f t="shared" si="1617"/>
        <v>No</v>
      </c>
      <c r="BV2534" s="3" t="str">
        <f t="shared" si="1618"/>
        <v>No</v>
      </c>
      <c r="BW2534" s="3">
        <f t="shared" si="1619"/>
        <v>0</v>
      </c>
      <c r="BX2534" s="3" t="str">
        <f t="shared" si="1620"/>
        <v>No</v>
      </c>
      <c r="BY2534" s="3">
        <f t="shared" si="1621"/>
        <v>77676</v>
      </c>
      <c r="BZ2534">
        <v>1</v>
      </c>
      <c r="CA2534" s="3">
        <f t="shared" si="1622"/>
        <v>77676</v>
      </c>
      <c r="CC2534" s="3">
        <f t="shared" si="1623"/>
        <v>0</v>
      </c>
      <c r="CD2534" s="3">
        <f t="shared" si="1624"/>
        <v>0</v>
      </c>
      <c r="CE2534" s="3" t="str">
        <f t="shared" si="1625"/>
        <v/>
      </c>
      <c r="CF2534" s="3" t="e">
        <f>HLOOKUP(CE2534,'Valuation Data'!$D$2:$K$5,4,FALSE)</f>
        <v>#N/A</v>
      </c>
      <c r="CG2534" s="3">
        <f t="shared" si="1626"/>
        <v>77676</v>
      </c>
      <c r="CH2534" s="3" t="str">
        <f t="shared" si="1627"/>
        <v>No</v>
      </c>
      <c r="CI2534" s="3" t="str">
        <f>VLOOKUP(R2534,'Use Codes &amp; County Type'!A:D,4,FALSE)</f>
        <v>S</v>
      </c>
      <c r="CJ2534" s="3" t="str">
        <f t="shared" si="1628"/>
        <v>No</v>
      </c>
      <c r="CK2534" s="3" t="str">
        <f t="shared" si="1629"/>
        <v>Yes</v>
      </c>
      <c r="CL2534" s="3">
        <f t="shared" si="1630"/>
        <v>0.67</v>
      </c>
      <c r="CM2534" s="3">
        <f t="shared" si="1631"/>
        <v>52042.920000000006</v>
      </c>
      <c r="CN2534" s="3">
        <f t="shared" si="1632"/>
        <v>2684.28</v>
      </c>
      <c r="CO2534" s="3">
        <f t="shared" si="1633"/>
        <v>49358.640000000007</v>
      </c>
      <c r="CP2534" s="3">
        <f t="shared" si="1634"/>
        <v>3.4557392244708794E-2</v>
      </c>
      <c r="CR2534" s="3" t="str">
        <f t="shared" si="1635"/>
        <v>No</v>
      </c>
      <c r="CV2534" s="3" t="str">
        <f t="shared" si="1636"/>
        <v>*Bid</v>
      </c>
      <c r="CW2534" s="3">
        <f t="shared" si="1637"/>
        <v>2533</v>
      </c>
      <c r="CX2534" s="3">
        <f t="shared" si="1638"/>
        <v>671.07</v>
      </c>
      <c r="CY2534" s="3" t="str">
        <f t="shared" si="1639"/>
        <v>Ok</v>
      </c>
      <c r="CZ2534">
        <v>0</v>
      </c>
      <c r="DA2534">
        <v>0</v>
      </c>
    </row>
    <row r="2535" spans="1:105" x14ac:dyDescent="0.25">
      <c r="A2535">
        <v>2534</v>
      </c>
      <c r="B2535" t="s">
        <v>3</v>
      </c>
      <c r="C2535" t="s">
        <v>2643</v>
      </c>
      <c r="D2535">
        <v>460.93</v>
      </c>
      <c r="E2535">
        <v>2017</v>
      </c>
      <c r="F2535">
        <v>460.93</v>
      </c>
      <c r="G2535">
        <v>460.93</v>
      </c>
      <c r="H2535" s="3">
        <f t="shared" si="1599"/>
        <v>0</v>
      </c>
      <c r="I2535">
        <v>360</v>
      </c>
      <c r="J2535" t="s">
        <v>2736</v>
      </c>
      <c r="K2535" t="s">
        <v>2738</v>
      </c>
      <c r="L2535">
        <v>32034</v>
      </c>
      <c r="M2535" t="s">
        <v>4692</v>
      </c>
      <c r="N2535" t="s">
        <v>4761</v>
      </c>
      <c r="O2535">
        <v>-81.465081060882397</v>
      </c>
      <c r="P2535">
        <v>30.654511933978799</v>
      </c>
      <c r="Q2535" t="s">
        <v>6478</v>
      </c>
      <c r="R2535">
        <v>1</v>
      </c>
      <c r="S2535" t="s">
        <v>6539</v>
      </c>
      <c r="T2535">
        <v>1001</v>
      </c>
      <c r="U2535" t="s">
        <v>6582</v>
      </c>
      <c r="V2535">
        <v>2017</v>
      </c>
      <c r="W2535">
        <v>51794</v>
      </c>
      <c r="X2535">
        <v>2017</v>
      </c>
      <c r="Y2535">
        <v>118993</v>
      </c>
      <c r="Z2535">
        <v>396.6</v>
      </c>
      <c r="AA2535" s="3">
        <f t="shared" si="1600"/>
        <v>0.86043433927060509</v>
      </c>
      <c r="AB2535" t="s">
        <v>6616</v>
      </c>
      <c r="AD2535" t="s">
        <v>6616</v>
      </c>
      <c r="AE2535" t="s">
        <v>6616</v>
      </c>
      <c r="AF2535" t="s">
        <v>6616</v>
      </c>
      <c r="AG2535" t="s">
        <v>6616</v>
      </c>
      <c r="AI2535" t="s">
        <v>6618</v>
      </c>
      <c r="AJ2535" t="s">
        <v>6618</v>
      </c>
      <c r="AK2535" t="s">
        <v>6618</v>
      </c>
      <c r="AL2535" t="s">
        <v>6618</v>
      </c>
      <c r="AM2535" t="s">
        <v>6618</v>
      </c>
      <c r="AN2535" t="s">
        <v>6618</v>
      </c>
      <c r="AO2535" t="s">
        <v>6618</v>
      </c>
      <c r="AP2535" s="3" t="str">
        <f t="shared" si="1601"/>
        <v>No</v>
      </c>
      <c r="AQ2535" s="3" t="str">
        <f t="shared" si="1602"/>
        <v>No</v>
      </c>
      <c r="AR2535" s="3" t="str">
        <f t="shared" si="1603"/>
        <v>No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 t="s">
        <v>6634</v>
      </c>
      <c r="AZ2535" t="s">
        <v>6637</v>
      </c>
      <c r="BA2535">
        <v>0</v>
      </c>
      <c r="BB2535" t="s">
        <v>6617</v>
      </c>
      <c r="BC2535" t="s">
        <v>6616</v>
      </c>
      <c r="BD2535" s="4" t="str">
        <f t="shared" si="1604"/>
        <v>No</v>
      </c>
      <c r="BE2535" t="s">
        <v>6640</v>
      </c>
      <c r="BF2535" s="3" t="str">
        <f t="shared" si="1605"/>
        <v>No</v>
      </c>
      <c r="BG2535" t="s">
        <v>6645</v>
      </c>
      <c r="BH2535" s="3" t="str">
        <f t="shared" si="1606"/>
        <v>360 MAGNOLIA ST</v>
      </c>
      <c r="BI2535" s="3" t="str">
        <f t="shared" si="1607"/>
        <v>Fernandina Beach</v>
      </c>
      <c r="BJ2535" s="3" t="str">
        <f t="shared" si="1608"/>
        <v>Florida</v>
      </c>
      <c r="BK2535" s="3">
        <f t="shared" si="1609"/>
        <v>32034</v>
      </c>
      <c r="BL2535" s="3" t="str">
        <f t="shared" si="1610"/>
        <v>360 MAGNOLIA ST FERNANDINA BEACH FL 32034</v>
      </c>
      <c r="BM2535" s="3" t="str">
        <f t="shared" si="1611"/>
        <v/>
      </c>
      <c r="BN2535" s="3" t="str">
        <f t="shared" si="1612"/>
        <v>Pass</v>
      </c>
      <c r="BO2535" s="3" t="str">
        <f t="shared" si="1613"/>
        <v>No</v>
      </c>
      <c r="BP2535" s="3" t="str">
        <f t="shared" si="1614"/>
        <v>FV&lt;$10K</v>
      </c>
      <c r="BQ2535" t="s">
        <v>6650</v>
      </c>
      <c r="BR2535" s="3" t="str">
        <f t="shared" si="1615"/>
        <v>No, &lt; $20K Lien</v>
      </c>
      <c r="BS2535" s="3" t="str">
        <f t="shared" si="1616"/>
        <v>No, Lien &lt; $20K</v>
      </c>
      <c r="BT2535" t="s">
        <v>6650</v>
      </c>
      <c r="BU2535" s="3" t="str">
        <f t="shared" si="1617"/>
        <v>No</v>
      </c>
      <c r="BV2535" s="3" t="str">
        <f t="shared" si="1618"/>
        <v>No</v>
      </c>
      <c r="BW2535" s="3">
        <f t="shared" si="1619"/>
        <v>0</v>
      </c>
      <c r="BX2535" s="3" t="str">
        <f t="shared" si="1620"/>
        <v>No</v>
      </c>
      <c r="BY2535" s="3">
        <f t="shared" si="1621"/>
        <v>51794</v>
      </c>
      <c r="BZ2535">
        <v>1</v>
      </c>
      <c r="CA2535" s="3">
        <f t="shared" si="1622"/>
        <v>51794</v>
      </c>
      <c r="CC2535" s="3">
        <f t="shared" si="1623"/>
        <v>0</v>
      </c>
      <c r="CD2535" s="3">
        <f t="shared" si="1624"/>
        <v>0</v>
      </c>
      <c r="CE2535" s="3" t="str">
        <f t="shared" si="1625"/>
        <v/>
      </c>
      <c r="CF2535" s="3" t="e">
        <f>HLOOKUP(CE2535,'Valuation Data'!$D$2:$K$5,4,FALSE)</f>
        <v>#N/A</v>
      </c>
      <c r="CG2535" s="3">
        <f t="shared" si="1626"/>
        <v>51794</v>
      </c>
      <c r="CH2535" s="3" t="str">
        <f t="shared" si="1627"/>
        <v>No</v>
      </c>
      <c r="CI2535" s="3" t="str">
        <f>VLOOKUP(R2535,'Use Codes &amp; County Type'!A:D,4,FALSE)</f>
        <v>S</v>
      </c>
      <c r="CJ2535" s="3" t="str">
        <f t="shared" si="1628"/>
        <v>No</v>
      </c>
      <c r="CK2535" s="3" t="str">
        <f t="shared" si="1629"/>
        <v>Yes</v>
      </c>
      <c r="CL2535" s="3">
        <f t="shared" si="1630"/>
        <v>0.67</v>
      </c>
      <c r="CM2535" s="3">
        <f t="shared" si="1631"/>
        <v>34701.980000000003</v>
      </c>
      <c r="CN2535" s="3">
        <f t="shared" si="1632"/>
        <v>1843.72</v>
      </c>
      <c r="CO2535" s="3">
        <f t="shared" si="1633"/>
        <v>32858.26</v>
      </c>
      <c r="CP2535" s="3">
        <f t="shared" si="1634"/>
        <v>3.5597173417770397E-2</v>
      </c>
      <c r="CR2535" s="3" t="str">
        <f t="shared" si="1635"/>
        <v>No</v>
      </c>
      <c r="CV2535" s="3" t="str">
        <f t="shared" si="1636"/>
        <v>*Bid</v>
      </c>
      <c r="CW2535" s="3">
        <f t="shared" si="1637"/>
        <v>2534</v>
      </c>
      <c r="CX2535" s="3">
        <f t="shared" si="1638"/>
        <v>460.93</v>
      </c>
      <c r="CY2535" s="3" t="str">
        <f t="shared" si="1639"/>
        <v>Ok</v>
      </c>
      <c r="CZ2535">
        <v>0</v>
      </c>
      <c r="DA2535">
        <v>0</v>
      </c>
    </row>
    <row r="2536" spans="1:105" x14ac:dyDescent="0.25">
      <c r="A2536">
        <v>2535</v>
      </c>
      <c r="B2536" t="s">
        <v>3</v>
      </c>
      <c r="C2536" t="s">
        <v>2644</v>
      </c>
      <c r="D2536">
        <v>1016.11</v>
      </c>
      <c r="E2536">
        <v>2017</v>
      </c>
      <c r="F2536">
        <v>1016.11</v>
      </c>
      <c r="G2536">
        <v>1016.11</v>
      </c>
      <c r="H2536" s="3">
        <f t="shared" si="1599"/>
        <v>0</v>
      </c>
      <c r="I2536">
        <v>1311</v>
      </c>
      <c r="J2536" t="s">
        <v>2736</v>
      </c>
      <c r="K2536" t="s">
        <v>2738</v>
      </c>
      <c r="L2536">
        <v>32034</v>
      </c>
      <c r="M2536" t="s">
        <v>4693</v>
      </c>
      <c r="N2536" t="s">
        <v>4761</v>
      </c>
      <c r="O2536">
        <v>-81.464898915366504</v>
      </c>
      <c r="P2536">
        <v>30.654306318609098</v>
      </c>
      <c r="Q2536" t="s">
        <v>5741</v>
      </c>
      <c r="R2536">
        <v>1</v>
      </c>
      <c r="S2536" t="s">
        <v>6539</v>
      </c>
      <c r="T2536">
        <v>1001</v>
      </c>
      <c r="U2536" t="s">
        <v>6582</v>
      </c>
      <c r="V2536">
        <v>2017</v>
      </c>
      <c r="W2536">
        <v>59125</v>
      </c>
      <c r="X2536">
        <v>2017</v>
      </c>
      <c r="Y2536">
        <v>59125</v>
      </c>
      <c r="Z2536">
        <v>909.95</v>
      </c>
      <c r="AA2536" s="3">
        <f t="shared" si="1600"/>
        <v>0.89552312249658017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 s="3" t="str">
        <f t="shared" si="1601"/>
        <v>No</v>
      </c>
      <c r="AQ2536" s="3" t="str">
        <f t="shared" si="1602"/>
        <v>No</v>
      </c>
      <c r="AR2536" s="3" t="str">
        <f t="shared" si="1603"/>
        <v>No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 t="s">
        <v>6634</v>
      </c>
      <c r="AZ2536">
        <v>0</v>
      </c>
      <c r="BA2536">
        <v>0</v>
      </c>
      <c r="BB2536" t="s">
        <v>6616</v>
      </c>
      <c r="BC2536">
        <v>0</v>
      </c>
      <c r="BD2536" s="4" t="str">
        <f t="shared" si="1604"/>
        <v>No</v>
      </c>
      <c r="BE2536" t="s">
        <v>6640</v>
      </c>
      <c r="BF2536" s="3" t="str">
        <f t="shared" si="1605"/>
        <v>No</v>
      </c>
      <c r="BG2536" t="s">
        <v>6645</v>
      </c>
      <c r="BH2536" s="3" t="str">
        <f t="shared" si="1606"/>
        <v>1311 4TH ST S</v>
      </c>
      <c r="BI2536" s="3" t="str">
        <f t="shared" si="1607"/>
        <v>Fernandina Beach</v>
      </c>
      <c r="BJ2536" s="3" t="str">
        <f t="shared" si="1608"/>
        <v>Florida</v>
      </c>
      <c r="BK2536" s="3">
        <f t="shared" si="1609"/>
        <v>32034</v>
      </c>
      <c r="BL2536" s="3" t="str">
        <f t="shared" si="1610"/>
        <v>1311 4TH ST S FERNANDINA BEACH FL 32034</v>
      </c>
      <c r="BM2536" s="3" t="str">
        <f t="shared" si="1611"/>
        <v/>
      </c>
      <c r="BN2536" s="3" t="str">
        <f t="shared" si="1612"/>
        <v>Pass</v>
      </c>
      <c r="BO2536" s="3" t="str">
        <f t="shared" si="1613"/>
        <v>No</v>
      </c>
      <c r="BP2536" s="3" t="str">
        <f t="shared" si="1614"/>
        <v>FV&lt;$10K</v>
      </c>
      <c r="BQ2536" t="s">
        <v>6650</v>
      </c>
      <c r="BR2536" s="3" t="str">
        <f t="shared" si="1615"/>
        <v>No, &lt; $20K Lien</v>
      </c>
      <c r="BS2536" s="3" t="str">
        <f t="shared" si="1616"/>
        <v>No, Lien &lt; $20K</v>
      </c>
      <c r="BT2536" t="s">
        <v>6650</v>
      </c>
      <c r="BU2536" s="3" t="str">
        <f t="shared" si="1617"/>
        <v>No</v>
      </c>
      <c r="BV2536" s="3" t="str">
        <f t="shared" si="1618"/>
        <v>No</v>
      </c>
      <c r="BW2536" s="3">
        <f t="shared" si="1619"/>
        <v>0</v>
      </c>
      <c r="BX2536" s="3" t="str">
        <f t="shared" si="1620"/>
        <v>No</v>
      </c>
      <c r="BY2536" s="3">
        <f t="shared" si="1621"/>
        <v>59125</v>
      </c>
      <c r="BZ2536">
        <v>1</v>
      </c>
      <c r="CA2536" s="3">
        <f t="shared" si="1622"/>
        <v>59125</v>
      </c>
      <c r="CC2536" s="3">
        <f t="shared" si="1623"/>
        <v>0</v>
      </c>
      <c r="CD2536" s="3">
        <f t="shared" si="1624"/>
        <v>0</v>
      </c>
      <c r="CE2536" s="3" t="str">
        <f t="shared" si="1625"/>
        <v/>
      </c>
      <c r="CF2536" s="3" t="e">
        <f>HLOOKUP(CE2536,'Valuation Data'!$D$2:$K$5,4,FALSE)</f>
        <v>#N/A</v>
      </c>
      <c r="CG2536" s="3">
        <f t="shared" si="1626"/>
        <v>59125</v>
      </c>
      <c r="CH2536" s="3" t="str">
        <f t="shared" si="1627"/>
        <v>No</v>
      </c>
      <c r="CI2536" s="3" t="str">
        <f>VLOOKUP(R2536,'Use Codes &amp; County Type'!A:D,4,FALSE)</f>
        <v>S</v>
      </c>
      <c r="CJ2536" s="3" t="str">
        <f t="shared" si="1628"/>
        <v>No</v>
      </c>
      <c r="CK2536" s="3" t="str">
        <f t="shared" si="1629"/>
        <v>No</v>
      </c>
      <c r="CL2536" s="3">
        <f t="shared" si="1630"/>
        <v>0.35</v>
      </c>
      <c r="CM2536" s="3">
        <f t="shared" si="1631"/>
        <v>20693.75</v>
      </c>
      <c r="CN2536" s="3">
        <f t="shared" si="1632"/>
        <v>4064.44</v>
      </c>
      <c r="CO2536" s="3">
        <f t="shared" si="1633"/>
        <v>16629.310000000001</v>
      </c>
      <c r="CP2536" s="3">
        <f t="shared" si="1634"/>
        <v>6.8743171247357293E-2</v>
      </c>
      <c r="CR2536" s="3" t="str">
        <f t="shared" si="1635"/>
        <v>No</v>
      </c>
      <c r="CV2536" s="3" t="str">
        <f t="shared" si="1636"/>
        <v>*Bid</v>
      </c>
      <c r="CW2536" s="3">
        <f t="shared" si="1637"/>
        <v>2535</v>
      </c>
      <c r="CX2536" s="3">
        <f t="shared" si="1638"/>
        <v>1016.11</v>
      </c>
      <c r="CY2536" s="3" t="str">
        <f t="shared" si="1639"/>
        <v>Ok</v>
      </c>
      <c r="CZ2536">
        <v>0</v>
      </c>
      <c r="DA2536">
        <v>0</v>
      </c>
    </row>
    <row r="2537" spans="1:105" x14ac:dyDescent="0.25">
      <c r="A2537">
        <v>2536</v>
      </c>
      <c r="B2537" t="s">
        <v>3</v>
      </c>
      <c r="C2537" t="s">
        <v>2645</v>
      </c>
      <c r="D2537">
        <v>839.58</v>
      </c>
      <c r="E2537">
        <v>2017</v>
      </c>
      <c r="F2537" t="e">
        <f>NA()</f>
        <v>#N/A</v>
      </c>
      <c r="G2537" t="e">
        <f>NA()</f>
        <v>#N/A</v>
      </c>
      <c r="H2537" s="3" t="e">
        <f t="shared" si="1599"/>
        <v>#N/A</v>
      </c>
      <c r="I2537" t="e">
        <f>NA()</f>
        <v>#N/A</v>
      </c>
      <c r="J2537" t="e">
        <f>NA()</f>
        <v>#N/A</v>
      </c>
      <c r="K2537" t="e">
        <f>NA()</f>
        <v>#N/A</v>
      </c>
      <c r="L2537" t="e">
        <f>NA()</f>
        <v>#N/A</v>
      </c>
      <c r="M2537" t="e">
        <f>NA()</f>
        <v>#N/A</v>
      </c>
      <c r="N2537" t="e">
        <f>NA()</f>
        <v>#N/A</v>
      </c>
      <c r="O2537" t="e">
        <f>NA()</f>
        <v>#N/A</v>
      </c>
      <c r="P2537" t="e">
        <f>NA()</f>
        <v>#N/A</v>
      </c>
      <c r="Q2537" t="e">
        <f>NA()</f>
        <v>#N/A</v>
      </c>
      <c r="R2537">
        <v>1</v>
      </c>
      <c r="S2537" t="s">
        <v>6539</v>
      </c>
      <c r="T2537" t="e">
        <f>NA()</f>
        <v>#N/A</v>
      </c>
      <c r="U2537" t="e">
        <f>NA()</f>
        <v>#N/A</v>
      </c>
      <c r="V2537">
        <v>2017</v>
      </c>
      <c r="W2537">
        <v>48519</v>
      </c>
      <c r="X2537" t="e">
        <f>NA()</f>
        <v>#N/A</v>
      </c>
      <c r="Y2537" t="e">
        <f>NA()</f>
        <v>#N/A</v>
      </c>
      <c r="Z2537" t="e">
        <f>NA()</f>
        <v>#N/A</v>
      </c>
      <c r="AA2537" s="3">
        <f t="shared" si="1600"/>
        <v>0</v>
      </c>
      <c r="AI2537" t="e">
        <f>NA()</f>
        <v>#N/A</v>
      </c>
      <c r="AJ2537" t="e">
        <f>NA()</f>
        <v>#N/A</v>
      </c>
      <c r="AK2537" t="e">
        <f>NA()</f>
        <v>#N/A</v>
      </c>
      <c r="AL2537" t="e">
        <f>NA()</f>
        <v>#N/A</v>
      </c>
      <c r="AM2537" t="e">
        <f>NA()</f>
        <v>#N/A</v>
      </c>
      <c r="AN2537" t="e">
        <f>NA()</f>
        <v>#N/A</v>
      </c>
      <c r="AO2537" t="e">
        <f>NA()</f>
        <v>#N/A</v>
      </c>
      <c r="AP2537" s="3" t="str">
        <f t="shared" si="1601"/>
        <v>No</v>
      </c>
      <c r="AQ2537" s="3" t="str">
        <f t="shared" si="1602"/>
        <v>No</v>
      </c>
      <c r="AR2537" s="3" t="str">
        <f t="shared" si="1603"/>
        <v>No</v>
      </c>
      <c r="AS2537" t="e">
        <f>NA()</f>
        <v>#N/A</v>
      </c>
      <c r="AT2537" t="e">
        <f>NA()</f>
        <v>#N/A</v>
      </c>
      <c r="AU2537" t="e">
        <f>NA()</f>
        <v>#N/A</v>
      </c>
      <c r="AV2537" t="e">
        <f>NA()</f>
        <v>#N/A</v>
      </c>
      <c r="AW2537" t="e">
        <f>NA()</f>
        <v>#N/A</v>
      </c>
      <c r="AX2537" t="e">
        <f>NA()</f>
        <v>#N/A</v>
      </c>
      <c r="AY2537" t="e">
        <f>NA()</f>
        <v>#N/A</v>
      </c>
      <c r="AZ2537" t="e">
        <f>NA()</f>
        <v>#N/A</v>
      </c>
      <c r="BA2537">
        <v>0</v>
      </c>
      <c r="BB2537" t="s">
        <v>6616</v>
      </c>
      <c r="BC2537" t="e">
        <f>NA()</f>
        <v>#N/A</v>
      </c>
      <c r="BD2537" s="4" t="str">
        <f t="shared" si="1604"/>
        <v>No</v>
      </c>
      <c r="BE2537" t="e">
        <f>NA()</f>
        <v>#N/A</v>
      </c>
      <c r="BF2537" s="3" t="str">
        <f t="shared" si="1605"/>
        <v>No</v>
      </c>
      <c r="BG2537" t="e">
        <f>NA()</f>
        <v>#N/A</v>
      </c>
      <c r="BH2537" s="3" t="e">
        <f t="shared" si="1606"/>
        <v>#N/A</v>
      </c>
      <c r="BI2537" s="3" t="e">
        <f t="shared" si="1607"/>
        <v>#N/A</v>
      </c>
      <c r="BJ2537" s="3" t="e">
        <f t="shared" si="1608"/>
        <v>#N/A</v>
      </c>
      <c r="BK2537" s="3" t="e">
        <f t="shared" si="1609"/>
        <v>#N/A</v>
      </c>
      <c r="BL2537" s="3" t="e">
        <f t="shared" si="1610"/>
        <v>#N/A</v>
      </c>
      <c r="BM2537" s="3" t="e">
        <f t="shared" si="1611"/>
        <v>#N/A</v>
      </c>
      <c r="BN2537" s="3" t="str">
        <f t="shared" si="1612"/>
        <v>Pass</v>
      </c>
      <c r="BO2537" s="3" t="e">
        <f t="shared" si="1613"/>
        <v>#N/A</v>
      </c>
      <c r="BP2537" s="3" t="str">
        <f t="shared" si="1614"/>
        <v>FV&lt;$10K</v>
      </c>
      <c r="BQ2537" t="s">
        <v>6650</v>
      </c>
      <c r="BR2537" s="3" t="str">
        <f t="shared" si="1615"/>
        <v>No, &lt; $20K Lien</v>
      </c>
      <c r="BS2537" s="3" t="str">
        <f t="shared" si="1616"/>
        <v>No, Lien &lt; $20K</v>
      </c>
      <c r="BT2537" t="s">
        <v>6650</v>
      </c>
      <c r="BU2537" s="3" t="str">
        <f t="shared" si="1617"/>
        <v>No</v>
      </c>
      <c r="BV2537" s="3" t="str">
        <f t="shared" si="1618"/>
        <v>No</v>
      </c>
      <c r="BW2537" s="3">
        <f t="shared" si="1619"/>
        <v>0</v>
      </c>
      <c r="BX2537" s="3" t="str">
        <f t="shared" si="1620"/>
        <v>No</v>
      </c>
      <c r="BY2537" s="3">
        <f t="shared" si="1621"/>
        <v>48519</v>
      </c>
      <c r="BZ2537">
        <v>1</v>
      </c>
      <c r="CA2537" s="3">
        <f t="shared" si="1622"/>
        <v>48519</v>
      </c>
      <c r="CC2537" s="3" t="e">
        <f t="shared" si="1623"/>
        <v>#N/A</v>
      </c>
      <c r="CD2537" s="3" t="e">
        <f t="shared" si="1624"/>
        <v>#N/A</v>
      </c>
      <c r="CE2537" s="3" t="str">
        <f t="shared" si="1625"/>
        <v/>
      </c>
      <c r="CF2537" s="3" t="e">
        <f>HLOOKUP(CE2537,'Valuation Data'!$D$2:$K$5,4,FALSE)</f>
        <v>#N/A</v>
      </c>
      <c r="CG2537" s="3">
        <f t="shared" si="1626"/>
        <v>48519</v>
      </c>
      <c r="CH2537" s="3" t="str">
        <f t="shared" si="1627"/>
        <v>No</v>
      </c>
      <c r="CI2537" s="3" t="str">
        <f>VLOOKUP(R2537,'Use Codes &amp; County Type'!A:D,4,FALSE)</f>
        <v>S</v>
      </c>
      <c r="CJ2537" s="3" t="str">
        <f t="shared" si="1628"/>
        <v>No</v>
      </c>
      <c r="CK2537" s="3" t="str">
        <f t="shared" si="1629"/>
        <v>No</v>
      </c>
      <c r="CL2537" s="3">
        <f t="shared" si="1630"/>
        <v>0.35</v>
      </c>
      <c r="CM2537" s="3">
        <f t="shared" si="1631"/>
        <v>16981.649999999998</v>
      </c>
      <c r="CN2537" s="3" t="e">
        <f t="shared" si="1632"/>
        <v>#N/A</v>
      </c>
      <c r="CO2537" s="3" t="e">
        <f t="shared" si="1633"/>
        <v>#N/A</v>
      </c>
      <c r="CP2537" s="3" t="e">
        <f t="shared" si="1634"/>
        <v>#N/A</v>
      </c>
      <c r="CR2537" s="3" t="e">
        <f t="shared" si="1635"/>
        <v>#N/A</v>
      </c>
      <c r="CV2537" s="3" t="e">
        <f t="shared" si="1636"/>
        <v>#N/A</v>
      </c>
      <c r="CW2537" s="3">
        <f t="shared" si="1637"/>
        <v>2536</v>
      </c>
      <c r="CX2537" s="3">
        <f t="shared" si="1638"/>
        <v>839.58</v>
      </c>
      <c r="CY2537" s="3" t="e">
        <f t="shared" si="1639"/>
        <v>#N/A</v>
      </c>
      <c r="CZ2537" t="e">
        <f>NA()</f>
        <v>#N/A</v>
      </c>
      <c r="DA2537" t="e">
        <f>NA()</f>
        <v>#N/A</v>
      </c>
    </row>
    <row r="2538" spans="1:105" x14ac:dyDescent="0.25">
      <c r="A2538">
        <v>2537</v>
      </c>
      <c r="B2538" t="s">
        <v>3</v>
      </c>
      <c r="C2538" t="s">
        <v>2646</v>
      </c>
      <c r="D2538">
        <v>753.4</v>
      </c>
      <c r="E2538">
        <v>2017</v>
      </c>
      <c r="F2538">
        <v>753.4</v>
      </c>
      <c r="G2538">
        <v>753.4</v>
      </c>
      <c r="H2538" s="3">
        <f t="shared" si="1599"/>
        <v>0</v>
      </c>
      <c r="I2538">
        <v>1320</v>
      </c>
      <c r="J2538" t="s">
        <v>2736</v>
      </c>
      <c r="K2538" t="s">
        <v>2738</v>
      </c>
      <c r="L2538">
        <v>32034</v>
      </c>
      <c r="M2538" t="s">
        <v>4694</v>
      </c>
      <c r="N2538" t="s">
        <v>4761</v>
      </c>
      <c r="O2538">
        <v>-81.463616735173005</v>
      </c>
      <c r="P2538">
        <v>30.6538830569691</v>
      </c>
      <c r="Q2538" t="s">
        <v>6479</v>
      </c>
      <c r="R2538">
        <v>1</v>
      </c>
      <c r="S2538" t="s">
        <v>6539</v>
      </c>
      <c r="T2538">
        <v>1001</v>
      </c>
      <c r="U2538" t="s">
        <v>6582</v>
      </c>
      <c r="V2538">
        <v>2017</v>
      </c>
      <c r="W2538">
        <v>82623</v>
      </c>
      <c r="X2538">
        <v>2017</v>
      </c>
      <c r="Y2538">
        <v>91741</v>
      </c>
      <c r="Z2538">
        <v>667.04</v>
      </c>
      <c r="AA2538" s="3">
        <f t="shared" si="1600"/>
        <v>0.8853729758428458</v>
      </c>
      <c r="AC2538" t="s">
        <v>6616</v>
      </c>
      <c r="AD2538" t="s">
        <v>6616</v>
      </c>
      <c r="AH2538" t="s">
        <v>6616</v>
      </c>
      <c r="AI2538" t="s">
        <v>6618</v>
      </c>
      <c r="AJ2538" t="s">
        <v>6618</v>
      </c>
      <c r="AK2538" t="s">
        <v>6618</v>
      </c>
      <c r="AL2538" t="s">
        <v>6618</v>
      </c>
      <c r="AM2538" t="s">
        <v>6618</v>
      </c>
      <c r="AN2538">
        <v>0</v>
      </c>
      <c r="AO2538">
        <v>0</v>
      </c>
      <c r="AP2538" s="3" t="str">
        <f t="shared" si="1601"/>
        <v>No</v>
      </c>
      <c r="AQ2538" s="3" t="str">
        <f t="shared" si="1602"/>
        <v>No</v>
      </c>
      <c r="AR2538" s="3" t="str">
        <f t="shared" si="1603"/>
        <v>No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 t="s">
        <v>6634</v>
      </c>
      <c r="AZ2538" t="s">
        <v>6638</v>
      </c>
      <c r="BA2538">
        <v>0</v>
      </c>
      <c r="BB2538" t="s">
        <v>6617</v>
      </c>
      <c r="BC2538" t="s">
        <v>6616</v>
      </c>
      <c r="BD2538" s="4" t="str">
        <f t="shared" si="1604"/>
        <v>No</v>
      </c>
      <c r="BE2538" t="s">
        <v>6640</v>
      </c>
      <c r="BF2538" s="3" t="str">
        <f t="shared" si="1605"/>
        <v>No</v>
      </c>
      <c r="BG2538" t="s">
        <v>6645</v>
      </c>
      <c r="BH2538" s="3" t="str">
        <f t="shared" si="1606"/>
        <v>1320 5TH ST S</v>
      </c>
      <c r="BI2538" s="3" t="str">
        <f t="shared" si="1607"/>
        <v>Fernandina Beach</v>
      </c>
      <c r="BJ2538" s="3" t="str">
        <f t="shared" si="1608"/>
        <v>Florida</v>
      </c>
      <c r="BK2538" s="3">
        <f t="shared" si="1609"/>
        <v>32034</v>
      </c>
      <c r="BL2538" s="3" t="str">
        <f t="shared" si="1610"/>
        <v>1320 5TH ST S FERNANDINA BEACH FL 32034</v>
      </c>
      <c r="BM2538" s="3" t="str">
        <f t="shared" si="1611"/>
        <v/>
      </c>
      <c r="BN2538" s="3" t="str">
        <f t="shared" si="1612"/>
        <v>Pass</v>
      </c>
      <c r="BO2538" s="3" t="str">
        <f t="shared" si="1613"/>
        <v>No</v>
      </c>
      <c r="BP2538" s="3" t="str">
        <f t="shared" si="1614"/>
        <v>FV&lt;$10K</v>
      </c>
      <c r="BQ2538" t="s">
        <v>6650</v>
      </c>
      <c r="BR2538" s="3" t="str">
        <f t="shared" si="1615"/>
        <v>No, &lt; $20K Lien</v>
      </c>
      <c r="BS2538" s="3" t="str">
        <f t="shared" si="1616"/>
        <v>No, Lien &lt; $20K</v>
      </c>
      <c r="BT2538" t="s">
        <v>6650</v>
      </c>
      <c r="BU2538" s="3" t="str">
        <f t="shared" si="1617"/>
        <v>No</v>
      </c>
      <c r="BV2538" s="3" t="str">
        <f t="shared" si="1618"/>
        <v>No</v>
      </c>
      <c r="BW2538" s="3">
        <f t="shared" si="1619"/>
        <v>0</v>
      </c>
      <c r="BX2538" s="3" t="str">
        <f t="shared" si="1620"/>
        <v>No</v>
      </c>
      <c r="BY2538" s="3">
        <f t="shared" si="1621"/>
        <v>82623</v>
      </c>
      <c r="BZ2538">
        <v>1</v>
      </c>
      <c r="CA2538" s="3">
        <f t="shared" si="1622"/>
        <v>82623</v>
      </c>
      <c r="CC2538" s="3">
        <f t="shared" si="1623"/>
        <v>0</v>
      </c>
      <c r="CD2538" s="3">
        <f t="shared" si="1624"/>
        <v>0</v>
      </c>
      <c r="CE2538" s="3" t="str">
        <f t="shared" si="1625"/>
        <v/>
      </c>
      <c r="CF2538" s="3" t="e">
        <f>HLOOKUP(CE2538,'Valuation Data'!$D$2:$K$5,4,FALSE)</f>
        <v>#N/A</v>
      </c>
      <c r="CG2538" s="3">
        <f t="shared" si="1626"/>
        <v>82623</v>
      </c>
      <c r="CH2538" s="3" t="str">
        <f t="shared" si="1627"/>
        <v>No</v>
      </c>
      <c r="CI2538" s="3" t="str">
        <f>VLOOKUP(R2538,'Use Codes &amp; County Type'!A:D,4,FALSE)</f>
        <v>S</v>
      </c>
      <c r="CJ2538" s="3" t="str">
        <f t="shared" si="1628"/>
        <v>No</v>
      </c>
      <c r="CK2538" s="3" t="str">
        <f t="shared" si="1629"/>
        <v>Yes</v>
      </c>
      <c r="CL2538" s="3">
        <f t="shared" si="1630"/>
        <v>0.67</v>
      </c>
      <c r="CM2538" s="3">
        <f t="shared" si="1631"/>
        <v>55357.41</v>
      </c>
      <c r="CN2538" s="3">
        <f t="shared" si="1632"/>
        <v>3013.6</v>
      </c>
      <c r="CO2538" s="3">
        <f t="shared" si="1633"/>
        <v>52343.810000000005</v>
      </c>
      <c r="CP2538" s="3">
        <f t="shared" si="1634"/>
        <v>3.6474105273350037E-2</v>
      </c>
      <c r="CR2538" s="3" t="str">
        <f t="shared" si="1635"/>
        <v>No</v>
      </c>
      <c r="CV2538" s="3" t="str">
        <f t="shared" si="1636"/>
        <v>*Bid</v>
      </c>
      <c r="CW2538" s="3">
        <f t="shared" si="1637"/>
        <v>2537</v>
      </c>
      <c r="CX2538" s="3">
        <f t="shared" si="1638"/>
        <v>753.4</v>
      </c>
      <c r="CY2538" s="3" t="str">
        <f t="shared" si="1639"/>
        <v>Ok</v>
      </c>
      <c r="CZ2538">
        <v>0</v>
      </c>
      <c r="DA2538">
        <v>0</v>
      </c>
    </row>
    <row r="2539" spans="1:105" x14ac:dyDescent="0.25">
      <c r="A2539">
        <v>2538</v>
      </c>
      <c r="B2539" t="s">
        <v>3</v>
      </c>
      <c r="C2539" t="s">
        <v>2647</v>
      </c>
      <c r="D2539">
        <v>1750.93</v>
      </c>
      <c r="E2539">
        <v>2017</v>
      </c>
      <c r="F2539">
        <v>1750.93</v>
      </c>
      <c r="G2539">
        <v>1750.93</v>
      </c>
      <c r="H2539" s="3">
        <f t="shared" si="1599"/>
        <v>0</v>
      </c>
      <c r="I2539">
        <v>1322</v>
      </c>
      <c r="J2539" t="s">
        <v>2736</v>
      </c>
      <c r="K2539" t="s">
        <v>2738</v>
      </c>
      <c r="L2539">
        <v>32034</v>
      </c>
      <c r="M2539" t="s">
        <v>4695</v>
      </c>
      <c r="N2539" t="s">
        <v>4761</v>
      </c>
      <c r="O2539">
        <v>-81.462798130964799</v>
      </c>
      <c r="P2539">
        <v>30.6537897687375</v>
      </c>
      <c r="Q2539" t="s">
        <v>6480</v>
      </c>
      <c r="R2539">
        <v>1</v>
      </c>
      <c r="S2539" t="s">
        <v>6539</v>
      </c>
      <c r="T2539">
        <v>1001</v>
      </c>
      <c r="U2539" t="s">
        <v>6582</v>
      </c>
      <c r="V2539">
        <v>2017</v>
      </c>
      <c r="W2539">
        <v>103273</v>
      </c>
      <c r="X2539">
        <v>2017</v>
      </c>
      <c r="Y2539">
        <v>103273</v>
      </c>
      <c r="Z2539">
        <v>1589.4</v>
      </c>
      <c r="AA2539" s="3">
        <f t="shared" si="1600"/>
        <v>0.90774616917866502</v>
      </c>
      <c r="AB2539" t="s">
        <v>6616</v>
      </c>
      <c r="AC2539" t="s">
        <v>6616</v>
      </c>
      <c r="AD2539" t="s">
        <v>6616</v>
      </c>
      <c r="AE2539" t="s">
        <v>6616</v>
      </c>
      <c r="AG2539" t="s">
        <v>6616</v>
      </c>
      <c r="AH2539" t="s">
        <v>6616</v>
      </c>
      <c r="AI2539" t="s">
        <v>6618</v>
      </c>
      <c r="AJ2539" t="s">
        <v>6618</v>
      </c>
      <c r="AK2539" t="s">
        <v>6618</v>
      </c>
      <c r="AL2539" t="s">
        <v>6618</v>
      </c>
      <c r="AM2539" t="s">
        <v>6618</v>
      </c>
      <c r="AN2539" t="s">
        <v>6618</v>
      </c>
      <c r="AO2539" t="s">
        <v>6618</v>
      </c>
      <c r="AP2539" s="3" t="str">
        <f t="shared" si="1601"/>
        <v>No</v>
      </c>
      <c r="AQ2539" s="3" t="str">
        <f t="shared" si="1602"/>
        <v>No</v>
      </c>
      <c r="AR2539" s="3" t="str">
        <f t="shared" si="1603"/>
        <v>No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 t="s">
        <v>6634</v>
      </c>
      <c r="AZ2539" t="s">
        <v>6638</v>
      </c>
      <c r="BA2539">
        <v>2</v>
      </c>
      <c r="BB2539" t="s">
        <v>6616</v>
      </c>
      <c r="BC2539" t="s">
        <v>6617</v>
      </c>
      <c r="BD2539" s="4" t="str">
        <f t="shared" si="1604"/>
        <v>No</v>
      </c>
      <c r="BE2539" t="s">
        <v>6640</v>
      </c>
      <c r="BF2539" s="3" t="str">
        <f t="shared" si="1605"/>
        <v>No</v>
      </c>
      <c r="BG2539" t="s">
        <v>6645</v>
      </c>
      <c r="BH2539" s="3" t="str">
        <f t="shared" si="1606"/>
        <v>1322 6TH ST S</v>
      </c>
      <c r="BI2539" s="3" t="str">
        <f t="shared" si="1607"/>
        <v>Fernandina Beach</v>
      </c>
      <c r="BJ2539" s="3" t="str">
        <f t="shared" si="1608"/>
        <v>Florida</v>
      </c>
      <c r="BK2539" s="3">
        <f t="shared" si="1609"/>
        <v>32034</v>
      </c>
      <c r="BL2539" s="3" t="str">
        <f t="shared" si="1610"/>
        <v>1322 6TH ST S FERNANDINA BEACH FL 32034</v>
      </c>
      <c r="BM2539" s="3" t="str">
        <f t="shared" si="1611"/>
        <v/>
      </c>
      <c r="BN2539" s="3" t="str">
        <f t="shared" si="1612"/>
        <v>Pass</v>
      </c>
      <c r="BO2539" s="3" t="str">
        <f t="shared" si="1613"/>
        <v>Yes</v>
      </c>
      <c r="BP2539" s="3" t="str">
        <f t="shared" si="1614"/>
        <v>FV&lt;$10K</v>
      </c>
      <c r="BQ2539" t="s">
        <v>6650</v>
      </c>
      <c r="BR2539" s="3" t="str">
        <f t="shared" si="1615"/>
        <v>No, &lt; $20K Lien</v>
      </c>
      <c r="BS2539" s="3" t="str">
        <f t="shared" si="1616"/>
        <v>No, Lien &lt; $20K</v>
      </c>
      <c r="BT2539" t="s">
        <v>6650</v>
      </c>
      <c r="BU2539" s="3" t="str">
        <f t="shared" si="1617"/>
        <v>No</v>
      </c>
      <c r="BV2539" s="3" t="str">
        <f t="shared" si="1618"/>
        <v>No</v>
      </c>
      <c r="BW2539" s="3">
        <f t="shared" si="1619"/>
        <v>2</v>
      </c>
      <c r="BX2539" s="3" t="str">
        <f t="shared" si="1620"/>
        <v>Yes</v>
      </c>
      <c r="BY2539" s="3">
        <f t="shared" si="1621"/>
        <v>103273</v>
      </c>
      <c r="BZ2539">
        <v>1</v>
      </c>
      <c r="CA2539" s="3">
        <f t="shared" si="1622"/>
        <v>103273</v>
      </c>
      <c r="CC2539" s="3">
        <f t="shared" si="1623"/>
        <v>0</v>
      </c>
      <c r="CD2539" s="3">
        <f t="shared" si="1624"/>
        <v>0</v>
      </c>
      <c r="CE2539" s="3" t="str">
        <f t="shared" si="1625"/>
        <v/>
      </c>
      <c r="CF2539" s="3" t="e">
        <f>HLOOKUP(CE2539,'Valuation Data'!$D$2:$K$5,4,FALSE)</f>
        <v>#N/A</v>
      </c>
      <c r="CG2539" s="3">
        <f t="shared" si="1626"/>
        <v>103273</v>
      </c>
      <c r="CH2539" s="3" t="str">
        <f t="shared" si="1627"/>
        <v>No</v>
      </c>
      <c r="CI2539" s="3" t="str">
        <f>VLOOKUP(R2539,'Use Codes &amp; County Type'!A:D,4,FALSE)</f>
        <v>S</v>
      </c>
      <c r="CJ2539" s="3" t="str">
        <f t="shared" si="1628"/>
        <v>No</v>
      </c>
      <c r="CK2539" s="3" t="str">
        <f t="shared" si="1629"/>
        <v>No</v>
      </c>
      <c r="CL2539" s="3">
        <f t="shared" si="1630"/>
        <v>0.35</v>
      </c>
      <c r="CM2539" s="3">
        <f t="shared" si="1631"/>
        <v>36145.549999999996</v>
      </c>
      <c r="CN2539" s="3">
        <f t="shared" si="1632"/>
        <v>10505.58</v>
      </c>
      <c r="CO2539" s="3">
        <f t="shared" si="1633"/>
        <v>25639.969999999994</v>
      </c>
      <c r="CP2539" s="3">
        <f t="shared" si="1634"/>
        <v>0.10172629825801516</v>
      </c>
      <c r="CR2539" s="3" t="str">
        <f t="shared" si="1635"/>
        <v>No</v>
      </c>
      <c r="CV2539" s="3" t="str">
        <f t="shared" si="1636"/>
        <v>Too Many Priors</v>
      </c>
      <c r="CW2539" s="3">
        <f t="shared" si="1637"/>
        <v>2538</v>
      </c>
      <c r="CX2539" s="3">
        <f t="shared" si="1638"/>
        <v>1750.93</v>
      </c>
      <c r="CY2539" s="3" t="str">
        <f t="shared" si="1639"/>
        <v>Ok</v>
      </c>
      <c r="CZ2539">
        <v>0</v>
      </c>
      <c r="DA2539">
        <v>0</v>
      </c>
    </row>
    <row r="2540" spans="1:105" x14ac:dyDescent="0.25">
      <c r="A2540">
        <v>2539</v>
      </c>
      <c r="B2540" t="s">
        <v>3</v>
      </c>
      <c r="C2540" t="s">
        <v>2648</v>
      </c>
      <c r="D2540">
        <v>1945.15</v>
      </c>
      <c r="E2540">
        <v>2017</v>
      </c>
      <c r="F2540">
        <v>1945.15</v>
      </c>
      <c r="G2540">
        <v>1945.15</v>
      </c>
      <c r="H2540" s="3">
        <f t="shared" si="1599"/>
        <v>0</v>
      </c>
      <c r="I2540">
        <v>1330</v>
      </c>
      <c r="J2540" t="s">
        <v>2736</v>
      </c>
      <c r="K2540" t="s">
        <v>2738</v>
      </c>
      <c r="L2540">
        <v>32034</v>
      </c>
      <c r="M2540" t="s">
        <v>4696</v>
      </c>
      <c r="N2540" t="s">
        <v>4761</v>
      </c>
      <c r="O2540">
        <v>-81.462873632607895</v>
      </c>
      <c r="P2540">
        <v>30.653294081987699</v>
      </c>
      <c r="Q2540" t="s">
        <v>6481</v>
      </c>
      <c r="R2540">
        <v>1</v>
      </c>
      <c r="S2540" t="s">
        <v>6539</v>
      </c>
      <c r="T2540">
        <v>1001</v>
      </c>
      <c r="U2540" t="s">
        <v>6582</v>
      </c>
      <c r="V2540">
        <v>2017</v>
      </c>
      <c r="W2540">
        <v>114940</v>
      </c>
      <c r="X2540">
        <v>2017</v>
      </c>
      <c r="Y2540">
        <v>114940</v>
      </c>
      <c r="Z2540">
        <v>1768.98</v>
      </c>
      <c r="AA2540" s="3">
        <f t="shared" si="1600"/>
        <v>0.90943114926869395</v>
      </c>
      <c r="AB2540" t="s">
        <v>6616</v>
      </c>
      <c r="AC2540" t="s">
        <v>6616</v>
      </c>
      <c r="AD2540" t="s">
        <v>6616</v>
      </c>
      <c r="AI2540" t="s">
        <v>6618</v>
      </c>
      <c r="AJ2540" t="s">
        <v>6618</v>
      </c>
      <c r="AK2540" t="s">
        <v>6618</v>
      </c>
      <c r="AL2540" t="s">
        <v>6618</v>
      </c>
      <c r="AM2540" t="s">
        <v>6618</v>
      </c>
      <c r="AN2540" t="s">
        <v>6618</v>
      </c>
      <c r="AO2540">
        <v>0</v>
      </c>
      <c r="AP2540" s="3" t="str">
        <f t="shared" si="1601"/>
        <v>No</v>
      </c>
      <c r="AQ2540" s="3" t="str">
        <f t="shared" si="1602"/>
        <v>No</v>
      </c>
      <c r="AR2540" s="3" t="str">
        <f t="shared" si="1603"/>
        <v>No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 t="s">
        <v>6634</v>
      </c>
      <c r="AZ2540" t="s">
        <v>6638</v>
      </c>
      <c r="BA2540">
        <v>1</v>
      </c>
      <c r="BB2540" t="s">
        <v>6616</v>
      </c>
      <c r="BC2540" t="s">
        <v>6616</v>
      </c>
      <c r="BD2540" s="4" t="str">
        <f t="shared" si="1604"/>
        <v>No</v>
      </c>
      <c r="BE2540" t="s">
        <v>6640</v>
      </c>
      <c r="BF2540" s="3" t="str">
        <f t="shared" si="1605"/>
        <v>No</v>
      </c>
      <c r="BG2540" t="s">
        <v>6645</v>
      </c>
      <c r="BH2540" s="3" t="str">
        <f t="shared" si="1606"/>
        <v>1330 6TH ST S</v>
      </c>
      <c r="BI2540" s="3" t="str">
        <f t="shared" si="1607"/>
        <v>Fernandina Beach</v>
      </c>
      <c r="BJ2540" s="3" t="str">
        <f t="shared" si="1608"/>
        <v>Florida</v>
      </c>
      <c r="BK2540" s="3">
        <f t="shared" si="1609"/>
        <v>32034</v>
      </c>
      <c r="BL2540" s="3" t="str">
        <f t="shared" si="1610"/>
        <v>1330 6TH ST S FERNANDINA BEACH FL 32034</v>
      </c>
      <c r="BM2540" s="3" t="str">
        <f t="shared" si="1611"/>
        <v/>
      </c>
      <c r="BN2540" s="3" t="str">
        <f t="shared" si="1612"/>
        <v>Pass</v>
      </c>
      <c r="BO2540" s="3" t="str">
        <f t="shared" si="1613"/>
        <v>No</v>
      </c>
      <c r="BP2540" s="3" t="str">
        <f t="shared" si="1614"/>
        <v>FV&lt;$10K</v>
      </c>
      <c r="BQ2540" t="s">
        <v>6650</v>
      </c>
      <c r="BR2540" s="3" t="str">
        <f t="shared" si="1615"/>
        <v>No, &lt; $20K Lien</v>
      </c>
      <c r="BS2540" s="3" t="str">
        <f t="shared" si="1616"/>
        <v>No, Lien &lt; $20K</v>
      </c>
      <c r="BT2540" t="s">
        <v>6650</v>
      </c>
      <c r="BU2540" s="3" t="str">
        <f t="shared" si="1617"/>
        <v>No</v>
      </c>
      <c r="BV2540" s="3" t="str">
        <f t="shared" si="1618"/>
        <v>No</v>
      </c>
      <c r="BW2540" s="3">
        <f t="shared" si="1619"/>
        <v>1</v>
      </c>
      <c r="BX2540" s="3" t="str">
        <f t="shared" si="1620"/>
        <v>No</v>
      </c>
      <c r="BY2540" s="3">
        <f t="shared" si="1621"/>
        <v>114940</v>
      </c>
      <c r="BZ2540">
        <v>1</v>
      </c>
      <c r="CA2540" s="3">
        <f t="shared" si="1622"/>
        <v>114940</v>
      </c>
      <c r="CC2540" s="3">
        <f t="shared" si="1623"/>
        <v>0</v>
      </c>
      <c r="CD2540" s="3">
        <f t="shared" si="1624"/>
        <v>0</v>
      </c>
      <c r="CE2540" s="3" t="str">
        <f t="shared" si="1625"/>
        <v/>
      </c>
      <c r="CF2540" s="3" t="e">
        <f>HLOOKUP(CE2540,'Valuation Data'!$D$2:$K$5,4,FALSE)</f>
        <v>#N/A</v>
      </c>
      <c r="CG2540" s="3">
        <f t="shared" si="1626"/>
        <v>114940</v>
      </c>
      <c r="CH2540" s="3" t="str">
        <f t="shared" si="1627"/>
        <v>No</v>
      </c>
      <c r="CI2540" s="3" t="str">
        <f>VLOOKUP(R2540,'Use Codes &amp; County Type'!A:D,4,FALSE)</f>
        <v>S</v>
      </c>
      <c r="CJ2540" s="3" t="str">
        <f t="shared" si="1628"/>
        <v>No</v>
      </c>
      <c r="CK2540" s="3" t="str">
        <f t="shared" si="1629"/>
        <v>No</v>
      </c>
      <c r="CL2540" s="3">
        <f t="shared" si="1630"/>
        <v>0.35</v>
      </c>
      <c r="CM2540" s="3">
        <f t="shared" si="1631"/>
        <v>40229</v>
      </c>
      <c r="CN2540" s="3">
        <f t="shared" si="1632"/>
        <v>9725.75</v>
      </c>
      <c r="CO2540" s="3">
        <f t="shared" si="1633"/>
        <v>30503.25</v>
      </c>
      <c r="CP2540" s="3">
        <f t="shared" si="1634"/>
        <v>8.4615886549504082E-2</v>
      </c>
      <c r="CR2540" s="3" t="str">
        <f t="shared" si="1635"/>
        <v>No</v>
      </c>
      <c r="CV2540" s="3" t="str">
        <f t="shared" si="1636"/>
        <v>*Bid</v>
      </c>
      <c r="CW2540" s="3">
        <f t="shared" si="1637"/>
        <v>2539</v>
      </c>
      <c r="CX2540" s="3">
        <f t="shared" si="1638"/>
        <v>1945.15</v>
      </c>
      <c r="CY2540" s="3" t="str">
        <f t="shared" si="1639"/>
        <v>Ok</v>
      </c>
      <c r="CZ2540">
        <v>0</v>
      </c>
      <c r="DA2540">
        <v>0</v>
      </c>
    </row>
    <row r="2541" spans="1:105" x14ac:dyDescent="0.25">
      <c r="A2541">
        <v>2540</v>
      </c>
      <c r="B2541" t="s">
        <v>3</v>
      </c>
      <c r="C2541" t="s">
        <v>2649</v>
      </c>
      <c r="D2541">
        <v>1488.64</v>
      </c>
      <c r="E2541">
        <v>2017</v>
      </c>
      <c r="F2541">
        <v>1488.64</v>
      </c>
      <c r="G2541">
        <v>1488.64</v>
      </c>
      <c r="H2541" s="3">
        <f t="shared" si="1599"/>
        <v>0</v>
      </c>
      <c r="J2541" t="s">
        <v>2736</v>
      </c>
      <c r="K2541" t="s">
        <v>2738</v>
      </c>
      <c r="L2541">
        <v>32034</v>
      </c>
      <c r="M2541" t="s">
        <v>4671</v>
      </c>
      <c r="N2541" t="s">
        <v>4761</v>
      </c>
      <c r="O2541">
        <v>-81.459675211670103</v>
      </c>
      <c r="P2541">
        <v>30.6524243530428</v>
      </c>
      <c r="Q2541" t="s">
        <v>6482</v>
      </c>
      <c r="R2541">
        <v>10</v>
      </c>
      <c r="S2541" t="s">
        <v>6547</v>
      </c>
      <c r="T2541">
        <v>8002</v>
      </c>
      <c r="U2541" t="s">
        <v>6585</v>
      </c>
      <c r="V2541">
        <v>2017</v>
      </c>
      <c r="W2541">
        <v>85650</v>
      </c>
      <c r="X2541">
        <v>2017</v>
      </c>
      <c r="Y2541">
        <v>90000</v>
      </c>
      <c r="Z2541">
        <v>1346.87</v>
      </c>
      <c r="AA2541" s="3">
        <f t="shared" si="1600"/>
        <v>0.90476542347377453</v>
      </c>
      <c r="AB2541" t="s">
        <v>6616</v>
      </c>
      <c r="AC2541" t="s">
        <v>6616</v>
      </c>
      <c r="AD2541" t="s">
        <v>6616</v>
      </c>
      <c r="AE2541" t="s">
        <v>6616</v>
      </c>
      <c r="AF2541" t="s">
        <v>6616</v>
      </c>
      <c r="AG2541" t="s">
        <v>6616</v>
      </c>
      <c r="AI2541" t="s">
        <v>6618</v>
      </c>
      <c r="AJ2541" t="s">
        <v>6618</v>
      </c>
      <c r="AK2541" t="s">
        <v>6618</v>
      </c>
      <c r="AL2541" t="s">
        <v>6618</v>
      </c>
      <c r="AM2541" t="s">
        <v>6618</v>
      </c>
      <c r="AN2541" t="s">
        <v>6618</v>
      </c>
      <c r="AO2541" t="s">
        <v>6618</v>
      </c>
      <c r="AP2541" s="3" t="str">
        <f t="shared" si="1601"/>
        <v>No</v>
      </c>
      <c r="AQ2541" s="3" t="str">
        <f t="shared" si="1602"/>
        <v>No</v>
      </c>
      <c r="AR2541" s="3" t="str">
        <f t="shared" si="1603"/>
        <v>No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5</v>
      </c>
      <c r="AY2541" t="s">
        <v>6636</v>
      </c>
      <c r="AZ2541" t="s">
        <v>6638</v>
      </c>
      <c r="BA2541">
        <v>1</v>
      </c>
      <c r="BB2541" t="s">
        <v>6616</v>
      </c>
      <c r="BC2541" t="s">
        <v>6616</v>
      </c>
      <c r="BD2541" s="4" t="str">
        <f t="shared" si="1604"/>
        <v>No</v>
      </c>
      <c r="BE2541" t="s">
        <v>6640</v>
      </c>
      <c r="BF2541" s="3" t="str">
        <f t="shared" si="1605"/>
        <v>No</v>
      </c>
      <c r="BG2541" t="s">
        <v>6645</v>
      </c>
      <c r="BH2541" s="3" t="str">
        <f t="shared" si="1606"/>
        <v>S 10TH ST</v>
      </c>
      <c r="BI2541" s="3" t="str">
        <f t="shared" si="1607"/>
        <v>Fernandina Beach</v>
      </c>
      <c r="BJ2541" s="3" t="str">
        <f t="shared" si="1608"/>
        <v>Florida</v>
      </c>
      <c r="BK2541" s="3">
        <f t="shared" si="1609"/>
        <v>32034</v>
      </c>
      <c r="BL2541" s="3" t="str">
        <f t="shared" si="1610"/>
        <v>S 10TH ST FERNANDINA BEACH FL 32034</v>
      </c>
      <c r="BM2541" s="3" t="str">
        <f t="shared" si="1611"/>
        <v/>
      </c>
      <c r="BN2541" s="3" t="str">
        <f t="shared" si="1612"/>
        <v>Pass</v>
      </c>
      <c r="BO2541" s="3" t="str">
        <f t="shared" si="1613"/>
        <v>No</v>
      </c>
      <c r="BP2541" s="3" t="str">
        <f t="shared" si="1614"/>
        <v>FV&lt;$10K</v>
      </c>
      <c r="BQ2541" t="s">
        <v>6650</v>
      </c>
      <c r="BR2541" s="3" t="str">
        <f t="shared" si="1615"/>
        <v>No, &lt; $20K Lien</v>
      </c>
      <c r="BS2541" s="3" t="str">
        <f t="shared" si="1616"/>
        <v>No, Lien &lt; $20K</v>
      </c>
      <c r="BT2541" t="s">
        <v>6650</v>
      </c>
      <c r="BU2541" s="3" t="str">
        <f t="shared" si="1617"/>
        <v>No</v>
      </c>
      <c r="BV2541" s="3" t="str">
        <f t="shared" si="1618"/>
        <v>No</v>
      </c>
      <c r="BW2541" s="3">
        <f t="shared" si="1619"/>
        <v>1</v>
      </c>
      <c r="BX2541" s="3" t="str">
        <f t="shared" si="1620"/>
        <v>No</v>
      </c>
      <c r="BY2541" s="3">
        <f t="shared" si="1621"/>
        <v>85650</v>
      </c>
      <c r="BZ2541">
        <v>1</v>
      </c>
      <c r="CA2541" s="3">
        <f t="shared" si="1622"/>
        <v>85650</v>
      </c>
      <c r="CC2541" s="3">
        <f t="shared" si="1623"/>
        <v>0</v>
      </c>
      <c r="CD2541" s="3">
        <f t="shared" si="1624"/>
        <v>0</v>
      </c>
      <c r="CE2541" s="3" t="str">
        <f t="shared" si="1625"/>
        <v/>
      </c>
      <c r="CF2541" s="3" t="e">
        <f>HLOOKUP(CE2541,'Valuation Data'!$D$2:$K$5,4,FALSE)</f>
        <v>#N/A</v>
      </c>
      <c r="CG2541" s="3">
        <f t="shared" si="1626"/>
        <v>85650</v>
      </c>
      <c r="CH2541" s="3" t="str">
        <f t="shared" si="1627"/>
        <v>No</v>
      </c>
      <c r="CI2541" s="3" t="str">
        <f>VLOOKUP(R2541,'Use Codes &amp; County Type'!A:D,4,FALSE)</f>
        <v>V</v>
      </c>
      <c r="CJ2541" s="3" t="str">
        <f t="shared" si="1628"/>
        <v>Yes</v>
      </c>
      <c r="CK2541" s="3" t="str">
        <f t="shared" si="1629"/>
        <v>No</v>
      </c>
      <c r="CL2541" s="3">
        <f t="shared" si="1630"/>
        <v>0</v>
      </c>
      <c r="CM2541" s="3">
        <f t="shared" si="1631"/>
        <v>0</v>
      </c>
      <c r="CN2541" s="3">
        <f t="shared" si="1632"/>
        <v>7443.2000000000007</v>
      </c>
      <c r="CO2541" s="3">
        <f t="shared" si="1633"/>
        <v>-7443.2000000000007</v>
      </c>
      <c r="CP2541" s="3">
        <f t="shared" si="1634"/>
        <v>8.6902510215995335E-2</v>
      </c>
      <c r="CR2541" s="3" t="str">
        <f t="shared" si="1635"/>
        <v>No</v>
      </c>
      <c r="CV2541" s="3" t="str">
        <f t="shared" si="1636"/>
        <v>Vacant, No Sales Data</v>
      </c>
      <c r="CW2541" s="3">
        <f t="shared" si="1637"/>
        <v>2540</v>
      </c>
      <c r="CX2541" s="3">
        <f t="shared" si="1638"/>
        <v>1488.64</v>
      </c>
      <c r="CY2541" s="3" t="str">
        <f t="shared" si="1639"/>
        <v>Ok</v>
      </c>
      <c r="CZ2541">
        <v>0</v>
      </c>
      <c r="DA2541">
        <v>0</v>
      </c>
    </row>
    <row r="2542" spans="1:105" x14ac:dyDescent="0.25">
      <c r="A2542">
        <v>2541</v>
      </c>
      <c r="B2542" t="s">
        <v>3</v>
      </c>
      <c r="C2542" t="s">
        <v>2650</v>
      </c>
      <c r="D2542">
        <v>567.84</v>
      </c>
      <c r="E2542">
        <v>2017</v>
      </c>
      <c r="F2542">
        <v>567.84</v>
      </c>
      <c r="G2542">
        <v>567.84</v>
      </c>
      <c r="H2542" s="3">
        <f t="shared" si="1599"/>
        <v>0</v>
      </c>
      <c r="I2542">
        <v>1090</v>
      </c>
      <c r="J2542" t="s">
        <v>2736</v>
      </c>
      <c r="K2542" t="s">
        <v>2738</v>
      </c>
      <c r="L2542">
        <v>32034</v>
      </c>
      <c r="M2542" t="s">
        <v>4697</v>
      </c>
      <c r="N2542" t="s">
        <v>4761</v>
      </c>
      <c r="O2542">
        <v>-81.459259153736596</v>
      </c>
      <c r="P2542">
        <v>30.652654985607199</v>
      </c>
      <c r="Q2542" t="s">
        <v>6482</v>
      </c>
      <c r="R2542">
        <v>1</v>
      </c>
      <c r="S2542" t="s">
        <v>6539</v>
      </c>
      <c r="T2542">
        <v>1001</v>
      </c>
      <c r="U2542" t="s">
        <v>6582</v>
      </c>
      <c r="V2542">
        <v>2017</v>
      </c>
      <c r="W2542">
        <v>55185</v>
      </c>
      <c r="X2542">
        <v>2017</v>
      </c>
      <c r="Y2542">
        <v>68864</v>
      </c>
      <c r="Z2542">
        <v>495.46</v>
      </c>
      <c r="AA2542" s="3">
        <f t="shared" si="1600"/>
        <v>0.87253451676528593</v>
      </c>
      <c r="AB2542" t="s">
        <v>6616</v>
      </c>
      <c r="AC2542" t="s">
        <v>6616</v>
      </c>
      <c r="AD2542" t="s">
        <v>6616</v>
      </c>
      <c r="AE2542" t="s">
        <v>6616</v>
      </c>
      <c r="AF2542" t="s">
        <v>6616</v>
      </c>
      <c r="AG2542" t="s">
        <v>6616</v>
      </c>
      <c r="AH2542" t="s">
        <v>6616</v>
      </c>
      <c r="AI2542" t="s">
        <v>6618</v>
      </c>
      <c r="AJ2542" t="s">
        <v>6618</v>
      </c>
      <c r="AK2542" t="s">
        <v>6618</v>
      </c>
      <c r="AL2542" t="s">
        <v>6618</v>
      </c>
      <c r="AM2542" t="s">
        <v>6618</v>
      </c>
      <c r="AN2542" t="s">
        <v>6618</v>
      </c>
      <c r="AO2542" t="s">
        <v>6618</v>
      </c>
      <c r="AP2542" s="3" t="str">
        <f t="shared" si="1601"/>
        <v>No</v>
      </c>
      <c r="AQ2542" s="3" t="str">
        <f t="shared" si="1602"/>
        <v>No</v>
      </c>
      <c r="AR2542" s="3" t="str">
        <f t="shared" si="1603"/>
        <v>No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5</v>
      </c>
      <c r="AY2542" t="s">
        <v>6636</v>
      </c>
      <c r="AZ2542" t="s">
        <v>6638</v>
      </c>
      <c r="BA2542">
        <v>1</v>
      </c>
      <c r="BB2542" t="s">
        <v>6617</v>
      </c>
      <c r="BC2542" t="s">
        <v>6616</v>
      </c>
      <c r="BD2542" s="4" t="str">
        <f t="shared" si="1604"/>
        <v>No</v>
      </c>
      <c r="BE2542" t="s">
        <v>6640</v>
      </c>
      <c r="BF2542" s="3" t="str">
        <f t="shared" si="1605"/>
        <v>No</v>
      </c>
      <c r="BG2542" t="s">
        <v>6645</v>
      </c>
      <c r="BH2542" s="3" t="str">
        <f t="shared" si="1606"/>
        <v>1090 OLIVE ST</v>
      </c>
      <c r="BI2542" s="3" t="str">
        <f t="shared" si="1607"/>
        <v>Fernandina Beach</v>
      </c>
      <c r="BJ2542" s="3" t="str">
        <f t="shared" si="1608"/>
        <v>Florida</v>
      </c>
      <c r="BK2542" s="3">
        <f t="shared" si="1609"/>
        <v>32034</v>
      </c>
      <c r="BL2542" s="3" t="str">
        <f t="shared" si="1610"/>
        <v>1090 OLIVE ST FERNANDINA BEACH FL 32034</v>
      </c>
      <c r="BM2542" s="3" t="str">
        <f t="shared" si="1611"/>
        <v/>
      </c>
      <c r="BN2542" s="3" t="str">
        <f t="shared" si="1612"/>
        <v>Pass</v>
      </c>
      <c r="BO2542" s="3" t="str">
        <f t="shared" si="1613"/>
        <v>No</v>
      </c>
      <c r="BP2542" s="3" t="str">
        <f t="shared" si="1614"/>
        <v>FV&lt;$10K</v>
      </c>
      <c r="BQ2542" t="s">
        <v>6650</v>
      </c>
      <c r="BR2542" s="3" t="str">
        <f t="shared" si="1615"/>
        <v>No, &lt; $20K Lien</v>
      </c>
      <c r="BS2542" s="3" t="str">
        <f t="shared" si="1616"/>
        <v>No, Lien &lt; $20K</v>
      </c>
      <c r="BT2542" t="s">
        <v>6650</v>
      </c>
      <c r="BU2542" s="3" t="str">
        <f t="shared" si="1617"/>
        <v>No</v>
      </c>
      <c r="BV2542" s="3" t="str">
        <f t="shared" si="1618"/>
        <v>No</v>
      </c>
      <c r="BW2542" s="3">
        <f t="shared" si="1619"/>
        <v>1</v>
      </c>
      <c r="BX2542" s="3" t="str">
        <f t="shared" si="1620"/>
        <v>No</v>
      </c>
      <c r="BY2542" s="3">
        <f t="shared" si="1621"/>
        <v>55185</v>
      </c>
      <c r="BZ2542">
        <v>1</v>
      </c>
      <c r="CA2542" s="3">
        <f t="shared" si="1622"/>
        <v>55185</v>
      </c>
      <c r="CC2542" s="3">
        <f t="shared" si="1623"/>
        <v>0</v>
      </c>
      <c r="CD2542" s="3">
        <f t="shared" si="1624"/>
        <v>0</v>
      </c>
      <c r="CE2542" s="3" t="str">
        <f t="shared" si="1625"/>
        <v/>
      </c>
      <c r="CF2542" s="3" t="e">
        <f>HLOOKUP(CE2542,'Valuation Data'!$D$2:$K$5,4,FALSE)</f>
        <v>#N/A</v>
      </c>
      <c r="CG2542" s="3">
        <f t="shared" si="1626"/>
        <v>55185</v>
      </c>
      <c r="CH2542" s="3" t="str">
        <f t="shared" si="1627"/>
        <v>No</v>
      </c>
      <c r="CI2542" s="3" t="str">
        <f>VLOOKUP(R2542,'Use Codes &amp; County Type'!A:D,4,FALSE)</f>
        <v>S</v>
      </c>
      <c r="CJ2542" s="3" t="str">
        <f t="shared" si="1628"/>
        <v>No</v>
      </c>
      <c r="CK2542" s="3" t="str">
        <f t="shared" si="1629"/>
        <v>Yes</v>
      </c>
      <c r="CL2542" s="3">
        <f t="shared" si="1630"/>
        <v>0.67</v>
      </c>
      <c r="CM2542" s="3">
        <f t="shared" si="1631"/>
        <v>36973.950000000004</v>
      </c>
      <c r="CN2542" s="3">
        <f t="shared" si="1632"/>
        <v>2839.2000000000003</v>
      </c>
      <c r="CO2542" s="3">
        <f t="shared" si="1633"/>
        <v>34134.750000000007</v>
      </c>
      <c r="CP2542" s="3">
        <f t="shared" si="1634"/>
        <v>5.1448763250883399E-2</v>
      </c>
      <c r="CR2542" s="3" t="str">
        <f t="shared" si="1635"/>
        <v>No</v>
      </c>
      <c r="CV2542" s="3" t="str">
        <f t="shared" si="1636"/>
        <v>*Bid</v>
      </c>
      <c r="CW2542" s="3">
        <f t="shared" si="1637"/>
        <v>2541</v>
      </c>
      <c r="CX2542" s="3">
        <f t="shared" si="1638"/>
        <v>567.84</v>
      </c>
      <c r="CY2542" s="3" t="str">
        <f t="shared" si="1639"/>
        <v>Ok</v>
      </c>
      <c r="CZ2542">
        <v>0</v>
      </c>
      <c r="DA2542">
        <v>0</v>
      </c>
    </row>
    <row r="2543" spans="1:105" x14ac:dyDescent="0.25">
      <c r="A2543">
        <v>2542</v>
      </c>
      <c r="B2543" t="s">
        <v>3</v>
      </c>
      <c r="C2543" t="s">
        <v>2651</v>
      </c>
      <c r="D2543">
        <v>463.26</v>
      </c>
      <c r="E2543">
        <v>2017</v>
      </c>
      <c r="F2543">
        <v>463.26</v>
      </c>
      <c r="G2543">
        <v>463.26</v>
      </c>
      <c r="H2543" s="3">
        <f t="shared" si="1599"/>
        <v>0</v>
      </c>
      <c r="I2543">
        <v>1474</v>
      </c>
      <c r="J2543" t="s">
        <v>2736</v>
      </c>
      <c r="K2543" t="s">
        <v>2738</v>
      </c>
      <c r="L2543">
        <v>32034</v>
      </c>
      <c r="M2543" t="s">
        <v>4698</v>
      </c>
      <c r="N2543" t="s">
        <v>4761</v>
      </c>
      <c r="O2543">
        <v>-81.462176224312898</v>
      </c>
      <c r="P2543">
        <v>30.6524341532993</v>
      </c>
      <c r="Q2543" t="s">
        <v>6483</v>
      </c>
      <c r="R2543">
        <v>1</v>
      </c>
      <c r="S2543" t="s">
        <v>6539</v>
      </c>
      <c r="T2543">
        <v>1001</v>
      </c>
      <c r="U2543" t="s">
        <v>6582</v>
      </c>
      <c r="V2543">
        <v>2017</v>
      </c>
      <c r="W2543">
        <v>53291</v>
      </c>
      <c r="X2543">
        <v>2017</v>
      </c>
      <c r="Y2543">
        <v>95053</v>
      </c>
      <c r="Z2543">
        <v>398.76</v>
      </c>
      <c r="AA2543" s="3">
        <f t="shared" si="1600"/>
        <v>0.86076933039761694</v>
      </c>
      <c r="AF2543" t="s">
        <v>6616</v>
      </c>
      <c r="AI2543" t="s">
        <v>6618</v>
      </c>
      <c r="AJ2543" t="s">
        <v>6618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 s="3" t="str">
        <f t="shared" si="1601"/>
        <v>No</v>
      </c>
      <c r="AQ2543" s="3" t="str">
        <f t="shared" si="1602"/>
        <v>No</v>
      </c>
      <c r="AR2543" s="3" t="str">
        <f t="shared" si="1603"/>
        <v>No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 t="s">
        <v>6634</v>
      </c>
      <c r="AZ2543">
        <v>0</v>
      </c>
      <c r="BA2543">
        <v>0</v>
      </c>
      <c r="BB2543" t="s">
        <v>6617</v>
      </c>
      <c r="BC2543" t="s">
        <v>6616</v>
      </c>
      <c r="BD2543" s="4" t="str">
        <f t="shared" si="1604"/>
        <v>No</v>
      </c>
      <c r="BE2543" t="s">
        <v>6640</v>
      </c>
      <c r="BF2543" s="3" t="str">
        <f t="shared" si="1605"/>
        <v>No</v>
      </c>
      <c r="BG2543" t="s">
        <v>6645</v>
      </c>
      <c r="BH2543" s="3" t="str">
        <f t="shared" si="1606"/>
        <v>1474 CLINCH DR</v>
      </c>
      <c r="BI2543" s="3" t="str">
        <f t="shared" si="1607"/>
        <v>Fernandina Beach</v>
      </c>
      <c r="BJ2543" s="3" t="str">
        <f t="shared" si="1608"/>
        <v>Florida</v>
      </c>
      <c r="BK2543" s="3">
        <f t="shared" si="1609"/>
        <v>32034</v>
      </c>
      <c r="BL2543" s="3" t="str">
        <f t="shared" si="1610"/>
        <v>1474 CLINCH DR FERNANDINA BEACH FL 32034</v>
      </c>
      <c r="BM2543" s="3" t="str">
        <f t="shared" si="1611"/>
        <v/>
      </c>
      <c r="BN2543" s="3" t="str">
        <f t="shared" si="1612"/>
        <v>Pass</v>
      </c>
      <c r="BO2543" s="3" t="str">
        <f t="shared" si="1613"/>
        <v>No</v>
      </c>
      <c r="BP2543" s="3" t="str">
        <f t="shared" si="1614"/>
        <v>FV&lt;$10K</v>
      </c>
      <c r="BQ2543" t="s">
        <v>6650</v>
      </c>
      <c r="BR2543" s="3" t="str">
        <f t="shared" si="1615"/>
        <v>No, &lt; $20K Lien</v>
      </c>
      <c r="BS2543" s="3" t="str">
        <f t="shared" si="1616"/>
        <v>No, Lien &lt; $20K</v>
      </c>
      <c r="BT2543" t="s">
        <v>6650</v>
      </c>
      <c r="BU2543" s="3" t="str">
        <f t="shared" si="1617"/>
        <v>No</v>
      </c>
      <c r="BV2543" s="3" t="str">
        <f t="shared" si="1618"/>
        <v>No</v>
      </c>
      <c r="BW2543" s="3">
        <f t="shared" si="1619"/>
        <v>0</v>
      </c>
      <c r="BX2543" s="3" t="str">
        <f t="shared" si="1620"/>
        <v>No</v>
      </c>
      <c r="BY2543" s="3">
        <f t="shared" si="1621"/>
        <v>53291</v>
      </c>
      <c r="BZ2543">
        <v>1</v>
      </c>
      <c r="CA2543" s="3">
        <f t="shared" si="1622"/>
        <v>53291</v>
      </c>
      <c r="CC2543" s="3">
        <f t="shared" si="1623"/>
        <v>0</v>
      </c>
      <c r="CD2543" s="3">
        <f t="shared" si="1624"/>
        <v>0</v>
      </c>
      <c r="CE2543" s="3" t="str">
        <f t="shared" si="1625"/>
        <v/>
      </c>
      <c r="CF2543" s="3" t="e">
        <f>HLOOKUP(CE2543,'Valuation Data'!$D$2:$K$5,4,FALSE)</f>
        <v>#N/A</v>
      </c>
      <c r="CG2543" s="3">
        <f t="shared" si="1626"/>
        <v>53291</v>
      </c>
      <c r="CH2543" s="3" t="str">
        <f t="shared" si="1627"/>
        <v>No</v>
      </c>
      <c r="CI2543" s="3" t="str">
        <f>VLOOKUP(R2543,'Use Codes &amp; County Type'!A:D,4,FALSE)</f>
        <v>S</v>
      </c>
      <c r="CJ2543" s="3" t="str">
        <f t="shared" si="1628"/>
        <v>No</v>
      </c>
      <c r="CK2543" s="3" t="str">
        <f t="shared" si="1629"/>
        <v>Yes</v>
      </c>
      <c r="CL2543" s="3">
        <f t="shared" si="1630"/>
        <v>0.67</v>
      </c>
      <c r="CM2543" s="3">
        <f t="shared" si="1631"/>
        <v>35704.97</v>
      </c>
      <c r="CN2543" s="3">
        <f t="shared" si="1632"/>
        <v>1853.04</v>
      </c>
      <c r="CO2543" s="3">
        <f t="shared" si="1633"/>
        <v>33851.93</v>
      </c>
      <c r="CP2543" s="3">
        <f t="shared" si="1634"/>
        <v>3.4772100354656506E-2</v>
      </c>
      <c r="CR2543" s="3" t="str">
        <f t="shared" si="1635"/>
        <v>No</v>
      </c>
      <c r="CV2543" s="3" t="str">
        <f t="shared" si="1636"/>
        <v>*Bid</v>
      </c>
      <c r="CW2543" s="3">
        <f t="shared" si="1637"/>
        <v>2542</v>
      </c>
      <c r="CX2543" s="3">
        <f t="shared" si="1638"/>
        <v>463.26</v>
      </c>
      <c r="CY2543" s="3" t="str">
        <f t="shared" si="1639"/>
        <v>Ok</v>
      </c>
      <c r="CZ2543">
        <v>0</v>
      </c>
      <c r="DA2543">
        <v>0</v>
      </c>
    </row>
    <row r="2544" spans="1:105" x14ac:dyDescent="0.25">
      <c r="A2544">
        <v>2543</v>
      </c>
      <c r="B2544" t="s">
        <v>3</v>
      </c>
      <c r="C2544" t="s">
        <v>2652</v>
      </c>
      <c r="D2544">
        <v>301.69</v>
      </c>
      <c r="E2544">
        <v>2017</v>
      </c>
      <c r="F2544">
        <v>301.69</v>
      </c>
      <c r="G2544">
        <v>301.69</v>
      </c>
      <c r="H2544" s="3">
        <f t="shared" si="1599"/>
        <v>0</v>
      </c>
      <c r="J2544" t="s">
        <v>2736</v>
      </c>
      <c r="K2544" t="s">
        <v>2738</v>
      </c>
      <c r="L2544">
        <v>32034</v>
      </c>
      <c r="M2544" t="s">
        <v>4494</v>
      </c>
      <c r="N2544" t="s">
        <v>4761</v>
      </c>
      <c r="O2544">
        <v>-81.461752439717799</v>
      </c>
      <c r="P2544">
        <v>30.653146613113599</v>
      </c>
      <c r="Q2544" t="s">
        <v>6484</v>
      </c>
      <c r="R2544">
        <v>0</v>
      </c>
      <c r="S2544" t="s">
        <v>6538</v>
      </c>
      <c r="T2544">
        <v>8001</v>
      </c>
      <c r="U2544" t="s">
        <v>6581</v>
      </c>
      <c r="V2544">
        <v>2017</v>
      </c>
      <c r="W2544">
        <v>10632</v>
      </c>
      <c r="X2544">
        <v>2017</v>
      </c>
      <c r="Y2544">
        <v>23625</v>
      </c>
      <c r="Z2544">
        <v>249.37</v>
      </c>
      <c r="AA2544" s="3">
        <f t="shared" si="1600"/>
        <v>0.82657694984918295</v>
      </c>
      <c r="AE2544" t="s">
        <v>6616</v>
      </c>
      <c r="AF2544" t="s">
        <v>6616</v>
      </c>
      <c r="AG2544" t="s">
        <v>6616</v>
      </c>
      <c r="AH2544" t="s">
        <v>6616</v>
      </c>
      <c r="AI2544" t="s">
        <v>6618</v>
      </c>
      <c r="AJ2544" t="s">
        <v>6618</v>
      </c>
      <c r="AK2544" t="s">
        <v>6618</v>
      </c>
      <c r="AL2544" t="s">
        <v>6618</v>
      </c>
      <c r="AM2544">
        <v>0</v>
      </c>
      <c r="AN2544">
        <v>0</v>
      </c>
      <c r="AO2544">
        <v>0</v>
      </c>
      <c r="AP2544" s="3" t="str">
        <f t="shared" si="1601"/>
        <v>No</v>
      </c>
      <c r="AQ2544" s="3" t="str">
        <f t="shared" si="1602"/>
        <v>No</v>
      </c>
      <c r="AR2544" s="3" t="str">
        <f t="shared" si="1603"/>
        <v>No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 t="s">
        <v>6634</v>
      </c>
      <c r="AZ2544">
        <v>0</v>
      </c>
      <c r="BA2544">
        <v>0</v>
      </c>
      <c r="BB2544" t="s">
        <v>6616</v>
      </c>
      <c r="BC2544" t="s">
        <v>6616</v>
      </c>
      <c r="BD2544" s="4" t="str">
        <f t="shared" si="1604"/>
        <v>No</v>
      </c>
      <c r="BE2544" t="s">
        <v>6640</v>
      </c>
      <c r="BF2544" s="3" t="str">
        <f t="shared" si="1605"/>
        <v>No</v>
      </c>
      <c r="BG2544" t="s">
        <v>6645</v>
      </c>
      <c r="BH2544" s="3" t="str">
        <f t="shared" si="1606"/>
        <v>CLINCH DR</v>
      </c>
      <c r="BI2544" s="3" t="str">
        <f t="shared" si="1607"/>
        <v>Fernandina Beach</v>
      </c>
      <c r="BJ2544" s="3" t="str">
        <f t="shared" si="1608"/>
        <v>Florida</v>
      </c>
      <c r="BK2544" s="3">
        <f t="shared" si="1609"/>
        <v>32034</v>
      </c>
      <c r="BL2544" s="3" t="str">
        <f t="shared" si="1610"/>
        <v>CLINCH DR FERNANDINA BEACH FL 32034</v>
      </c>
      <c r="BM2544" s="3" t="str">
        <f t="shared" si="1611"/>
        <v/>
      </c>
      <c r="BN2544" s="3" t="str">
        <f t="shared" si="1612"/>
        <v>Pass</v>
      </c>
      <c r="BO2544" s="3" t="str">
        <f t="shared" si="1613"/>
        <v>No</v>
      </c>
      <c r="BP2544" s="3" t="str">
        <f t="shared" si="1614"/>
        <v>FV&lt;$10K</v>
      </c>
      <c r="BQ2544" t="s">
        <v>6650</v>
      </c>
      <c r="BR2544" s="3" t="str">
        <f t="shared" si="1615"/>
        <v>No, &lt; $20K Lien</v>
      </c>
      <c r="BS2544" s="3" t="str">
        <f t="shared" si="1616"/>
        <v>No, Lien &lt; $20K</v>
      </c>
      <c r="BT2544" t="s">
        <v>6650</v>
      </c>
      <c r="BU2544" s="3" t="str">
        <f t="shared" si="1617"/>
        <v>No</v>
      </c>
      <c r="BV2544" s="3" t="str">
        <f t="shared" si="1618"/>
        <v>No</v>
      </c>
      <c r="BW2544" s="3">
        <f t="shared" si="1619"/>
        <v>0</v>
      </c>
      <c r="BX2544" s="3" t="str">
        <f t="shared" si="1620"/>
        <v>No</v>
      </c>
      <c r="BY2544" s="3">
        <f t="shared" si="1621"/>
        <v>10632</v>
      </c>
      <c r="BZ2544">
        <v>1</v>
      </c>
      <c r="CA2544" s="3">
        <f t="shared" si="1622"/>
        <v>10632</v>
      </c>
      <c r="CC2544" s="3">
        <f t="shared" si="1623"/>
        <v>0</v>
      </c>
      <c r="CD2544" s="3">
        <f t="shared" si="1624"/>
        <v>0</v>
      </c>
      <c r="CE2544" s="3" t="str">
        <f t="shared" si="1625"/>
        <v/>
      </c>
      <c r="CF2544" s="3" t="e">
        <f>HLOOKUP(CE2544,'Valuation Data'!$D$2:$K$5,4,FALSE)</f>
        <v>#N/A</v>
      </c>
      <c r="CG2544" s="3">
        <f t="shared" si="1626"/>
        <v>10632</v>
      </c>
      <c r="CH2544" s="3" t="str">
        <f t="shared" si="1627"/>
        <v>No</v>
      </c>
      <c r="CI2544" s="3" t="str">
        <f>VLOOKUP(R2544,'Use Codes &amp; County Type'!A:D,4,FALSE)</f>
        <v>V</v>
      </c>
      <c r="CJ2544" s="3" t="str">
        <f t="shared" si="1628"/>
        <v>Yes</v>
      </c>
      <c r="CK2544" s="3" t="str">
        <f t="shared" si="1629"/>
        <v>No</v>
      </c>
      <c r="CL2544" s="3">
        <f t="shared" si="1630"/>
        <v>0</v>
      </c>
      <c r="CM2544" s="3">
        <f t="shared" si="1631"/>
        <v>0</v>
      </c>
      <c r="CN2544" s="3">
        <f t="shared" si="1632"/>
        <v>1206.76</v>
      </c>
      <c r="CO2544" s="3">
        <f t="shared" si="1633"/>
        <v>-1206.76</v>
      </c>
      <c r="CP2544" s="3">
        <f t="shared" si="1634"/>
        <v>0.11350263355906696</v>
      </c>
      <c r="CR2544" s="3" t="str">
        <f t="shared" si="1635"/>
        <v>No</v>
      </c>
      <c r="CV2544" s="3" t="str">
        <f t="shared" si="1636"/>
        <v>FMV&lt;$30K</v>
      </c>
      <c r="CW2544" s="3">
        <f t="shared" si="1637"/>
        <v>2543</v>
      </c>
      <c r="CX2544" s="3">
        <f t="shared" si="1638"/>
        <v>301.69</v>
      </c>
      <c r="CY2544" s="3" t="str">
        <f t="shared" si="1639"/>
        <v>Ok</v>
      </c>
      <c r="CZ2544">
        <v>0</v>
      </c>
      <c r="DA2544">
        <v>0</v>
      </c>
    </row>
    <row r="2545" spans="1:105" x14ac:dyDescent="0.25">
      <c r="A2545">
        <v>2544</v>
      </c>
      <c r="B2545" t="s">
        <v>3</v>
      </c>
      <c r="C2545" t="s">
        <v>2653</v>
      </c>
      <c r="D2545">
        <v>858.14</v>
      </c>
      <c r="E2545">
        <v>2017</v>
      </c>
      <c r="F2545">
        <v>858.14</v>
      </c>
      <c r="G2545">
        <v>858.14</v>
      </c>
      <c r="H2545" s="3">
        <f t="shared" si="1599"/>
        <v>0</v>
      </c>
      <c r="I2545">
        <v>514</v>
      </c>
      <c r="J2545" t="s">
        <v>2736</v>
      </c>
      <c r="K2545" t="s">
        <v>2738</v>
      </c>
      <c r="L2545">
        <v>32034</v>
      </c>
      <c r="M2545" t="s">
        <v>4699</v>
      </c>
      <c r="N2545" t="s">
        <v>4761</v>
      </c>
      <c r="O2545">
        <v>-81.463568735704499</v>
      </c>
      <c r="P2545">
        <v>30.653154904573501</v>
      </c>
      <c r="Q2545" t="s">
        <v>6485</v>
      </c>
      <c r="R2545">
        <v>2</v>
      </c>
      <c r="S2545" t="s">
        <v>6535</v>
      </c>
      <c r="T2545">
        <v>1006</v>
      </c>
      <c r="U2545" t="s">
        <v>6578</v>
      </c>
      <c r="V2545">
        <v>2017</v>
      </c>
      <c r="W2545">
        <v>47599</v>
      </c>
      <c r="X2545">
        <v>2017</v>
      </c>
      <c r="Y2545">
        <v>52345</v>
      </c>
      <c r="Z2545">
        <v>763.88</v>
      </c>
      <c r="AA2545" s="3">
        <f t="shared" si="1600"/>
        <v>0.89015778311231264</v>
      </c>
      <c r="AC2545" t="s">
        <v>6616</v>
      </c>
      <c r="AE2545" t="s">
        <v>6616</v>
      </c>
      <c r="AG2545" t="s">
        <v>6616</v>
      </c>
      <c r="AH2545" t="s">
        <v>6616</v>
      </c>
      <c r="AI2545" t="s">
        <v>6618</v>
      </c>
      <c r="AJ2545" t="s">
        <v>6618</v>
      </c>
      <c r="AK2545" t="s">
        <v>6618</v>
      </c>
      <c r="AL2545" t="s">
        <v>6618</v>
      </c>
      <c r="AM2545" t="s">
        <v>6618</v>
      </c>
      <c r="AN2545">
        <v>0</v>
      </c>
      <c r="AO2545">
        <v>0</v>
      </c>
      <c r="AP2545" s="3" t="str">
        <f t="shared" si="1601"/>
        <v>No</v>
      </c>
      <c r="AQ2545" s="3" t="str">
        <f t="shared" si="1602"/>
        <v>No</v>
      </c>
      <c r="AR2545" s="3" t="str">
        <f t="shared" si="1603"/>
        <v>No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 t="s">
        <v>6634</v>
      </c>
      <c r="AZ2545" t="s">
        <v>6638</v>
      </c>
      <c r="BA2545">
        <v>0</v>
      </c>
      <c r="BB2545" t="s">
        <v>6616</v>
      </c>
      <c r="BC2545" t="s">
        <v>6616</v>
      </c>
      <c r="BD2545" s="4" t="str">
        <f t="shared" si="1604"/>
        <v>No</v>
      </c>
      <c r="BE2545" t="s">
        <v>6640</v>
      </c>
      <c r="BF2545" s="3" t="str">
        <f t="shared" si="1605"/>
        <v>No</v>
      </c>
      <c r="BG2545" t="s">
        <v>6645</v>
      </c>
      <c r="BH2545" s="3" t="str">
        <f t="shared" si="1606"/>
        <v>514 NOVELTY ST</v>
      </c>
      <c r="BI2545" s="3" t="str">
        <f t="shared" si="1607"/>
        <v>Fernandina Beach</v>
      </c>
      <c r="BJ2545" s="3" t="str">
        <f t="shared" si="1608"/>
        <v>Florida</v>
      </c>
      <c r="BK2545" s="3">
        <f t="shared" si="1609"/>
        <v>32034</v>
      </c>
      <c r="BL2545" s="3" t="str">
        <f t="shared" si="1610"/>
        <v>514 NOVELTY ST FERNANDINA BEACH FL 32034</v>
      </c>
      <c r="BM2545" s="3" t="str">
        <f t="shared" si="1611"/>
        <v/>
      </c>
      <c r="BN2545" s="3" t="str">
        <f t="shared" si="1612"/>
        <v>Pass</v>
      </c>
      <c r="BO2545" s="3" t="str">
        <f t="shared" si="1613"/>
        <v>No</v>
      </c>
      <c r="BP2545" s="3" t="str">
        <f t="shared" si="1614"/>
        <v>FV&lt;$10K</v>
      </c>
      <c r="BQ2545" t="s">
        <v>6650</v>
      </c>
      <c r="BR2545" s="3" t="str">
        <f t="shared" si="1615"/>
        <v>No, &lt; $20K Lien</v>
      </c>
      <c r="BS2545" s="3" t="str">
        <f t="shared" si="1616"/>
        <v>No, Lien &lt; $20K</v>
      </c>
      <c r="BT2545" t="s">
        <v>6650</v>
      </c>
      <c r="BU2545" s="3" t="str">
        <f t="shared" si="1617"/>
        <v>No</v>
      </c>
      <c r="BV2545" s="3" t="str">
        <f t="shared" si="1618"/>
        <v>No</v>
      </c>
      <c r="BW2545" s="3">
        <f t="shared" si="1619"/>
        <v>0</v>
      </c>
      <c r="BX2545" s="3" t="str">
        <f t="shared" si="1620"/>
        <v>No</v>
      </c>
      <c r="BY2545" s="3">
        <f t="shared" si="1621"/>
        <v>47599</v>
      </c>
      <c r="BZ2545">
        <v>1</v>
      </c>
      <c r="CA2545" s="3">
        <f t="shared" si="1622"/>
        <v>47599</v>
      </c>
      <c r="CC2545" s="3">
        <f t="shared" si="1623"/>
        <v>0</v>
      </c>
      <c r="CD2545" s="3">
        <f t="shared" si="1624"/>
        <v>0</v>
      </c>
      <c r="CE2545" s="3" t="str">
        <f t="shared" si="1625"/>
        <v/>
      </c>
      <c r="CF2545" s="3" t="e">
        <f>HLOOKUP(CE2545,'Valuation Data'!$D$2:$K$5,4,FALSE)</f>
        <v>#N/A</v>
      </c>
      <c r="CG2545" s="3">
        <f t="shared" si="1626"/>
        <v>47599</v>
      </c>
      <c r="CH2545" s="3" t="str">
        <f t="shared" si="1627"/>
        <v>No</v>
      </c>
      <c r="CI2545" s="3" t="str">
        <f>VLOOKUP(R2545,'Use Codes &amp; County Type'!A:D,4,FALSE)</f>
        <v>R</v>
      </c>
      <c r="CJ2545" s="3" t="str">
        <f t="shared" si="1628"/>
        <v>No</v>
      </c>
      <c r="CK2545" s="3" t="str">
        <f t="shared" si="1629"/>
        <v>No</v>
      </c>
      <c r="CL2545" s="3">
        <f t="shared" si="1630"/>
        <v>0.35</v>
      </c>
      <c r="CM2545" s="3">
        <f t="shared" si="1631"/>
        <v>16659.649999999998</v>
      </c>
      <c r="CN2545" s="3">
        <f t="shared" si="1632"/>
        <v>3432.56</v>
      </c>
      <c r="CO2545" s="3">
        <f t="shared" si="1633"/>
        <v>13227.089999999998</v>
      </c>
      <c r="CP2545" s="3">
        <f t="shared" si="1634"/>
        <v>7.2114120044538751E-2</v>
      </c>
      <c r="CR2545" s="3" t="str">
        <f t="shared" si="1635"/>
        <v>No</v>
      </c>
      <c r="CV2545" s="3" t="str">
        <f t="shared" si="1636"/>
        <v>*Bid</v>
      </c>
      <c r="CW2545" s="3">
        <f t="shared" si="1637"/>
        <v>2544</v>
      </c>
      <c r="CX2545" s="3">
        <f t="shared" si="1638"/>
        <v>858.14</v>
      </c>
      <c r="CY2545" s="3" t="str">
        <f t="shared" si="1639"/>
        <v>Ok</v>
      </c>
      <c r="CZ2545">
        <v>0</v>
      </c>
      <c r="DA2545">
        <v>0</v>
      </c>
    </row>
    <row r="2546" spans="1:105" x14ac:dyDescent="0.25">
      <c r="A2546">
        <v>2545</v>
      </c>
      <c r="B2546" t="s">
        <v>3</v>
      </c>
      <c r="C2546" t="s">
        <v>2654</v>
      </c>
      <c r="D2546">
        <v>532.30999999999995</v>
      </c>
      <c r="E2546">
        <v>2017</v>
      </c>
      <c r="F2546">
        <v>532.30999999999995</v>
      </c>
      <c r="G2546">
        <v>532.30999999999995</v>
      </c>
      <c r="H2546" s="3">
        <f t="shared" si="1599"/>
        <v>0</v>
      </c>
      <c r="I2546">
        <v>1466</v>
      </c>
      <c r="J2546" t="s">
        <v>2736</v>
      </c>
      <c r="K2546" t="s">
        <v>2738</v>
      </c>
      <c r="L2546">
        <v>32034</v>
      </c>
      <c r="M2546" t="s">
        <v>4700</v>
      </c>
      <c r="N2546" t="s">
        <v>4761</v>
      </c>
      <c r="O2546">
        <v>-81.463768320416605</v>
      </c>
      <c r="P2546">
        <v>30.652901147226899</v>
      </c>
      <c r="Q2546" t="s">
        <v>6486</v>
      </c>
      <c r="R2546">
        <v>0</v>
      </c>
      <c r="S2546" t="s">
        <v>6538</v>
      </c>
      <c r="T2546">
        <v>8001</v>
      </c>
      <c r="U2546" t="s">
        <v>6581</v>
      </c>
      <c r="V2546">
        <v>2017</v>
      </c>
      <c r="W2546">
        <v>28600</v>
      </c>
      <c r="X2546">
        <v>2017</v>
      </c>
      <c r="Y2546">
        <v>32000</v>
      </c>
      <c r="Z2546">
        <v>462.61</v>
      </c>
      <c r="AA2546" s="3">
        <f t="shared" si="1600"/>
        <v>0.86906126129511008</v>
      </c>
      <c r="AB2546" t="s">
        <v>6616</v>
      </c>
      <c r="AD2546" t="s">
        <v>6616</v>
      </c>
      <c r="AE2546" t="s">
        <v>6616</v>
      </c>
      <c r="AG2546" t="s">
        <v>6616</v>
      </c>
      <c r="AH2546" t="s">
        <v>6616</v>
      </c>
      <c r="AI2546" t="s">
        <v>6618</v>
      </c>
      <c r="AJ2546" t="s">
        <v>6618</v>
      </c>
      <c r="AK2546" t="s">
        <v>6618</v>
      </c>
      <c r="AL2546" t="s">
        <v>6618</v>
      </c>
      <c r="AM2546" t="s">
        <v>6618</v>
      </c>
      <c r="AN2546">
        <v>0</v>
      </c>
      <c r="AO2546">
        <v>0</v>
      </c>
      <c r="AP2546" s="3" t="str">
        <f t="shared" si="1601"/>
        <v>No</v>
      </c>
      <c r="AQ2546" s="3" t="str">
        <f t="shared" si="1602"/>
        <v>No</v>
      </c>
      <c r="AR2546" s="3" t="str">
        <f t="shared" si="1603"/>
        <v>No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 t="s">
        <v>6634</v>
      </c>
      <c r="AZ2546" t="s">
        <v>6638</v>
      </c>
      <c r="BA2546">
        <v>0</v>
      </c>
      <c r="BB2546" t="s">
        <v>6616</v>
      </c>
      <c r="BC2546" t="s">
        <v>6616</v>
      </c>
      <c r="BD2546" s="4" t="str">
        <f t="shared" si="1604"/>
        <v>No</v>
      </c>
      <c r="BE2546" t="s">
        <v>6640</v>
      </c>
      <c r="BF2546" s="3" t="str">
        <f t="shared" si="1605"/>
        <v>No</v>
      </c>
      <c r="BG2546" t="s">
        <v>6645</v>
      </c>
      <c r="BH2546" s="3" t="str">
        <f t="shared" si="1606"/>
        <v>1466 S 5TH ST</v>
      </c>
      <c r="BI2546" s="3" t="str">
        <f t="shared" si="1607"/>
        <v>Fernandina Beach</v>
      </c>
      <c r="BJ2546" s="3" t="str">
        <f t="shared" si="1608"/>
        <v>Florida</v>
      </c>
      <c r="BK2546" s="3">
        <f t="shared" si="1609"/>
        <v>32034</v>
      </c>
      <c r="BL2546" s="3" t="str">
        <f t="shared" si="1610"/>
        <v>1466 S 5TH ST FERNANDINA BEACH FL 32034</v>
      </c>
      <c r="BM2546" s="3" t="str">
        <f t="shared" si="1611"/>
        <v/>
      </c>
      <c r="BN2546" s="3" t="str">
        <f t="shared" si="1612"/>
        <v>Pass</v>
      </c>
      <c r="BO2546" s="3" t="str">
        <f t="shared" si="1613"/>
        <v>No</v>
      </c>
      <c r="BP2546" s="3" t="str">
        <f t="shared" si="1614"/>
        <v>FV&lt;$10K</v>
      </c>
      <c r="BQ2546" t="s">
        <v>6650</v>
      </c>
      <c r="BR2546" s="3" t="str">
        <f t="shared" si="1615"/>
        <v>No, &lt; $20K Lien</v>
      </c>
      <c r="BS2546" s="3" t="str">
        <f t="shared" si="1616"/>
        <v>No, Lien &lt; $20K</v>
      </c>
      <c r="BT2546" t="s">
        <v>6650</v>
      </c>
      <c r="BU2546" s="3" t="str">
        <f t="shared" si="1617"/>
        <v>No</v>
      </c>
      <c r="BV2546" s="3" t="str">
        <f t="shared" si="1618"/>
        <v>No</v>
      </c>
      <c r="BW2546" s="3">
        <f t="shared" si="1619"/>
        <v>0</v>
      </c>
      <c r="BX2546" s="3" t="str">
        <f t="shared" si="1620"/>
        <v>No</v>
      </c>
      <c r="BY2546" s="3">
        <f t="shared" si="1621"/>
        <v>28600</v>
      </c>
      <c r="BZ2546">
        <v>1</v>
      </c>
      <c r="CA2546" s="3">
        <f t="shared" si="1622"/>
        <v>28600</v>
      </c>
      <c r="CC2546" s="3">
        <f t="shared" si="1623"/>
        <v>0</v>
      </c>
      <c r="CD2546" s="3">
        <f t="shared" si="1624"/>
        <v>0</v>
      </c>
      <c r="CE2546" s="3" t="str">
        <f t="shared" si="1625"/>
        <v/>
      </c>
      <c r="CF2546" s="3" t="e">
        <f>HLOOKUP(CE2546,'Valuation Data'!$D$2:$K$5,4,FALSE)</f>
        <v>#N/A</v>
      </c>
      <c r="CG2546" s="3">
        <f t="shared" si="1626"/>
        <v>28600</v>
      </c>
      <c r="CH2546" s="3" t="str">
        <f t="shared" si="1627"/>
        <v>No</v>
      </c>
      <c r="CI2546" s="3" t="str">
        <f>VLOOKUP(R2546,'Use Codes &amp; County Type'!A:D,4,FALSE)</f>
        <v>V</v>
      </c>
      <c r="CJ2546" s="3" t="str">
        <f t="shared" si="1628"/>
        <v>Yes</v>
      </c>
      <c r="CK2546" s="3" t="str">
        <f t="shared" si="1629"/>
        <v>No</v>
      </c>
      <c r="CL2546" s="3">
        <f t="shared" si="1630"/>
        <v>0</v>
      </c>
      <c r="CM2546" s="3">
        <f t="shared" si="1631"/>
        <v>0</v>
      </c>
      <c r="CN2546" s="3">
        <f t="shared" si="1632"/>
        <v>2129.2399999999998</v>
      </c>
      <c r="CO2546" s="3">
        <f t="shared" si="1633"/>
        <v>-2129.2399999999998</v>
      </c>
      <c r="CP2546" s="3">
        <f t="shared" si="1634"/>
        <v>7.4448951048951037E-2</v>
      </c>
      <c r="CR2546" s="3" t="str">
        <f t="shared" si="1635"/>
        <v>No</v>
      </c>
      <c r="CV2546" s="3" t="str">
        <f t="shared" si="1636"/>
        <v>FMV&lt;$30K</v>
      </c>
      <c r="CW2546" s="3">
        <f t="shared" si="1637"/>
        <v>2545</v>
      </c>
      <c r="CX2546" s="3">
        <f t="shared" si="1638"/>
        <v>532.30999999999995</v>
      </c>
      <c r="CY2546" s="3" t="str">
        <f t="shared" si="1639"/>
        <v>Ok</v>
      </c>
      <c r="CZ2546">
        <v>0</v>
      </c>
      <c r="DA2546">
        <v>0</v>
      </c>
    </row>
    <row r="2547" spans="1:105" x14ac:dyDescent="0.25">
      <c r="A2547">
        <v>2546</v>
      </c>
      <c r="B2547" t="s">
        <v>3</v>
      </c>
      <c r="C2547" t="s">
        <v>2655</v>
      </c>
      <c r="D2547">
        <v>657.37</v>
      </c>
      <c r="E2547">
        <v>2017</v>
      </c>
      <c r="F2547">
        <v>657.37</v>
      </c>
      <c r="G2547">
        <v>657.37</v>
      </c>
      <c r="H2547" s="3">
        <f t="shared" si="1599"/>
        <v>0</v>
      </c>
      <c r="J2547" t="s">
        <v>2736</v>
      </c>
      <c r="K2547" t="s">
        <v>2738</v>
      </c>
      <c r="L2547">
        <v>32034</v>
      </c>
      <c r="M2547" t="s">
        <v>4701</v>
      </c>
      <c r="N2547" t="s">
        <v>4761</v>
      </c>
      <c r="O2547">
        <v>-81.463537443299302</v>
      </c>
      <c r="P2547">
        <v>30.652318552423701</v>
      </c>
      <c r="Q2547" t="s">
        <v>6487</v>
      </c>
      <c r="R2547">
        <v>0</v>
      </c>
      <c r="S2547" t="s">
        <v>6538</v>
      </c>
      <c r="T2547">
        <v>8001</v>
      </c>
      <c r="U2547" t="s">
        <v>6581</v>
      </c>
      <c r="V2547">
        <v>2017</v>
      </c>
      <c r="W2547">
        <v>35750</v>
      </c>
      <c r="X2547">
        <v>2017</v>
      </c>
      <c r="Y2547">
        <v>40000</v>
      </c>
      <c r="Z2547">
        <v>578.24</v>
      </c>
      <c r="AA2547" s="3">
        <f t="shared" si="1600"/>
        <v>0.87962639000867093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 s="3" t="str">
        <f t="shared" si="1601"/>
        <v>No</v>
      </c>
      <c r="AQ2547" s="3" t="str">
        <f t="shared" si="1602"/>
        <v>No</v>
      </c>
      <c r="AR2547" s="3" t="str">
        <f t="shared" si="1603"/>
        <v>No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 t="s">
        <v>6634</v>
      </c>
      <c r="AZ2547">
        <v>0</v>
      </c>
      <c r="BA2547">
        <v>0</v>
      </c>
      <c r="BB2547" t="s">
        <v>6616</v>
      </c>
      <c r="BC2547">
        <v>0</v>
      </c>
      <c r="BD2547" s="4" t="str">
        <f t="shared" si="1604"/>
        <v>No</v>
      </c>
      <c r="BE2547" t="s">
        <v>6640</v>
      </c>
      <c r="BF2547" s="3" t="str">
        <f t="shared" si="1605"/>
        <v>No</v>
      </c>
      <c r="BG2547" t="s">
        <v>6645</v>
      </c>
      <c r="BH2547" s="3" t="str">
        <f t="shared" si="1606"/>
        <v>S 6TH ST</v>
      </c>
      <c r="BI2547" s="3" t="str">
        <f t="shared" si="1607"/>
        <v>Fernandina Beach</v>
      </c>
      <c r="BJ2547" s="3" t="str">
        <f t="shared" si="1608"/>
        <v>Florida</v>
      </c>
      <c r="BK2547" s="3">
        <f t="shared" si="1609"/>
        <v>32034</v>
      </c>
      <c r="BL2547" s="3" t="str">
        <f t="shared" si="1610"/>
        <v>S 6TH ST FERNANDINA BEACH FL 32034</v>
      </c>
      <c r="BM2547" s="3" t="str">
        <f t="shared" si="1611"/>
        <v/>
      </c>
      <c r="BN2547" s="3" t="str">
        <f t="shared" si="1612"/>
        <v>Pass</v>
      </c>
      <c r="BO2547" s="3" t="str">
        <f t="shared" si="1613"/>
        <v>No</v>
      </c>
      <c r="BP2547" s="3" t="str">
        <f t="shared" si="1614"/>
        <v>FV&lt;$10K</v>
      </c>
      <c r="BQ2547" t="s">
        <v>6650</v>
      </c>
      <c r="BR2547" s="3" t="str">
        <f t="shared" si="1615"/>
        <v>No, &lt; $20K Lien</v>
      </c>
      <c r="BS2547" s="3" t="str">
        <f t="shared" si="1616"/>
        <v>No, Lien &lt; $20K</v>
      </c>
      <c r="BT2547" t="s">
        <v>6650</v>
      </c>
      <c r="BU2547" s="3" t="str">
        <f t="shared" si="1617"/>
        <v>No</v>
      </c>
      <c r="BV2547" s="3" t="str">
        <f t="shared" si="1618"/>
        <v>No</v>
      </c>
      <c r="BW2547" s="3">
        <f t="shared" si="1619"/>
        <v>0</v>
      </c>
      <c r="BX2547" s="3" t="str">
        <f t="shared" si="1620"/>
        <v>No</v>
      </c>
      <c r="BY2547" s="3">
        <f t="shared" si="1621"/>
        <v>35750</v>
      </c>
      <c r="BZ2547">
        <v>1</v>
      </c>
      <c r="CA2547" s="3">
        <f t="shared" si="1622"/>
        <v>35750</v>
      </c>
      <c r="CC2547" s="3">
        <f t="shared" si="1623"/>
        <v>0</v>
      </c>
      <c r="CD2547" s="3">
        <f t="shared" si="1624"/>
        <v>0</v>
      </c>
      <c r="CE2547" s="3" t="str">
        <f t="shared" si="1625"/>
        <v/>
      </c>
      <c r="CF2547" s="3" t="e">
        <f>HLOOKUP(CE2547,'Valuation Data'!$D$2:$K$5,4,FALSE)</f>
        <v>#N/A</v>
      </c>
      <c r="CG2547" s="3">
        <f t="shared" si="1626"/>
        <v>35750</v>
      </c>
      <c r="CH2547" s="3" t="str">
        <f t="shared" si="1627"/>
        <v>No</v>
      </c>
      <c r="CI2547" s="3" t="str">
        <f>VLOOKUP(R2547,'Use Codes &amp; County Type'!A:D,4,FALSE)</f>
        <v>V</v>
      </c>
      <c r="CJ2547" s="3" t="str">
        <f t="shared" si="1628"/>
        <v>Yes</v>
      </c>
      <c r="CK2547" s="3" t="str">
        <f t="shared" si="1629"/>
        <v>No</v>
      </c>
      <c r="CL2547" s="3">
        <f t="shared" si="1630"/>
        <v>0</v>
      </c>
      <c r="CM2547" s="3">
        <f t="shared" si="1631"/>
        <v>0</v>
      </c>
      <c r="CN2547" s="3">
        <f t="shared" si="1632"/>
        <v>2629.48</v>
      </c>
      <c r="CO2547" s="3">
        <f t="shared" si="1633"/>
        <v>-2629.48</v>
      </c>
      <c r="CP2547" s="3">
        <f t="shared" si="1634"/>
        <v>7.3551888111888106E-2</v>
      </c>
      <c r="CR2547" s="3" t="str">
        <f t="shared" si="1635"/>
        <v>No</v>
      </c>
      <c r="CV2547" s="3" t="str">
        <f t="shared" si="1636"/>
        <v>Vacant, No Sales Data</v>
      </c>
      <c r="CW2547" s="3">
        <f t="shared" si="1637"/>
        <v>2546</v>
      </c>
      <c r="CX2547" s="3">
        <f t="shared" si="1638"/>
        <v>657.37</v>
      </c>
      <c r="CY2547" s="3" t="str">
        <f t="shared" si="1639"/>
        <v>Ok</v>
      </c>
      <c r="CZ2547">
        <v>0</v>
      </c>
      <c r="DA2547">
        <v>0</v>
      </c>
    </row>
    <row r="2548" spans="1:105" x14ac:dyDescent="0.25">
      <c r="A2548">
        <v>2547</v>
      </c>
      <c r="B2548" t="s">
        <v>3</v>
      </c>
      <c r="C2548" t="s">
        <v>2656</v>
      </c>
      <c r="D2548">
        <v>657.37</v>
      </c>
      <c r="E2548">
        <v>2017</v>
      </c>
      <c r="F2548">
        <v>657.37</v>
      </c>
      <c r="G2548">
        <v>657.37</v>
      </c>
      <c r="H2548" s="3">
        <f t="shared" si="1599"/>
        <v>0</v>
      </c>
      <c r="J2548" t="s">
        <v>2736</v>
      </c>
      <c r="K2548" t="s">
        <v>2738</v>
      </c>
      <c r="L2548">
        <v>32034</v>
      </c>
      <c r="M2548" t="s">
        <v>4701</v>
      </c>
      <c r="N2548" t="s">
        <v>4761</v>
      </c>
      <c r="O2548">
        <v>-81.463453288492602</v>
      </c>
      <c r="P2548">
        <v>30.652863613307101</v>
      </c>
      <c r="Q2548" t="s">
        <v>6488</v>
      </c>
      <c r="R2548">
        <v>0</v>
      </c>
      <c r="S2548" t="s">
        <v>6538</v>
      </c>
      <c r="T2548">
        <v>8001</v>
      </c>
      <c r="U2548" t="s">
        <v>6581</v>
      </c>
      <c r="V2548">
        <v>2017</v>
      </c>
      <c r="W2548">
        <v>35750</v>
      </c>
      <c r="X2548">
        <v>2017</v>
      </c>
      <c r="Y2548">
        <v>40000</v>
      </c>
      <c r="Z2548">
        <v>578.24</v>
      </c>
      <c r="AA2548" s="3">
        <f t="shared" si="1600"/>
        <v>0.87962639000867093</v>
      </c>
      <c r="AB2548" t="s">
        <v>6616</v>
      </c>
      <c r="AD2548" t="s">
        <v>6616</v>
      </c>
      <c r="AE2548" t="s">
        <v>6616</v>
      </c>
      <c r="AG2548" t="s">
        <v>6616</v>
      </c>
      <c r="AH2548" t="s">
        <v>6616</v>
      </c>
      <c r="AI2548" t="s">
        <v>6618</v>
      </c>
      <c r="AJ2548" t="s">
        <v>6618</v>
      </c>
      <c r="AK2548" t="s">
        <v>6618</v>
      </c>
      <c r="AL2548" t="s">
        <v>6618</v>
      </c>
      <c r="AM2548" t="s">
        <v>6618</v>
      </c>
      <c r="AN2548">
        <v>0</v>
      </c>
      <c r="AO2548">
        <v>0</v>
      </c>
      <c r="AP2548" s="3" t="str">
        <f t="shared" si="1601"/>
        <v>No</v>
      </c>
      <c r="AQ2548" s="3" t="str">
        <f t="shared" si="1602"/>
        <v>No</v>
      </c>
      <c r="AR2548" s="3" t="str">
        <f t="shared" si="1603"/>
        <v>No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 t="s">
        <v>6634</v>
      </c>
      <c r="AZ2548" t="s">
        <v>6638</v>
      </c>
      <c r="BA2548">
        <v>1</v>
      </c>
      <c r="BB2548" t="s">
        <v>6616</v>
      </c>
      <c r="BC2548" t="s">
        <v>6616</v>
      </c>
      <c r="BD2548" s="4" t="str">
        <f t="shared" si="1604"/>
        <v>No</v>
      </c>
      <c r="BE2548" t="s">
        <v>6640</v>
      </c>
      <c r="BF2548" s="3" t="str">
        <f t="shared" si="1605"/>
        <v>No</v>
      </c>
      <c r="BG2548" t="s">
        <v>6645</v>
      </c>
      <c r="BH2548" s="3" t="str">
        <f t="shared" si="1606"/>
        <v>S 6TH ST</v>
      </c>
      <c r="BI2548" s="3" t="str">
        <f t="shared" si="1607"/>
        <v>Fernandina Beach</v>
      </c>
      <c r="BJ2548" s="3" t="str">
        <f t="shared" si="1608"/>
        <v>Florida</v>
      </c>
      <c r="BK2548" s="3">
        <f t="shared" si="1609"/>
        <v>32034</v>
      </c>
      <c r="BL2548" s="3" t="str">
        <f t="shared" si="1610"/>
        <v>S 6TH ST FERNANDINA BEACH FL 32034</v>
      </c>
      <c r="BM2548" s="3" t="str">
        <f t="shared" si="1611"/>
        <v/>
      </c>
      <c r="BN2548" s="3" t="str">
        <f t="shared" si="1612"/>
        <v>Pass</v>
      </c>
      <c r="BO2548" s="3" t="str">
        <f t="shared" si="1613"/>
        <v>No</v>
      </c>
      <c r="BP2548" s="3" t="str">
        <f t="shared" si="1614"/>
        <v>FV&lt;$10K</v>
      </c>
      <c r="BQ2548" t="s">
        <v>6650</v>
      </c>
      <c r="BR2548" s="3" t="str">
        <f t="shared" si="1615"/>
        <v>No, &lt; $20K Lien</v>
      </c>
      <c r="BS2548" s="3" t="str">
        <f t="shared" si="1616"/>
        <v>No, Lien &lt; $20K</v>
      </c>
      <c r="BT2548" t="s">
        <v>6650</v>
      </c>
      <c r="BU2548" s="3" t="str">
        <f t="shared" si="1617"/>
        <v>No</v>
      </c>
      <c r="BV2548" s="3" t="str">
        <f t="shared" si="1618"/>
        <v>No</v>
      </c>
      <c r="BW2548" s="3">
        <f t="shared" si="1619"/>
        <v>1</v>
      </c>
      <c r="BX2548" s="3" t="str">
        <f t="shared" si="1620"/>
        <v>No</v>
      </c>
      <c r="BY2548" s="3">
        <f t="shared" si="1621"/>
        <v>35750</v>
      </c>
      <c r="BZ2548">
        <v>1</v>
      </c>
      <c r="CA2548" s="3">
        <f t="shared" si="1622"/>
        <v>35750</v>
      </c>
      <c r="CC2548" s="3">
        <f t="shared" si="1623"/>
        <v>0</v>
      </c>
      <c r="CD2548" s="3">
        <f t="shared" si="1624"/>
        <v>0</v>
      </c>
      <c r="CE2548" s="3" t="str">
        <f t="shared" si="1625"/>
        <v/>
      </c>
      <c r="CF2548" s="3" t="e">
        <f>HLOOKUP(CE2548,'Valuation Data'!$D$2:$K$5,4,FALSE)</f>
        <v>#N/A</v>
      </c>
      <c r="CG2548" s="3">
        <f t="shared" si="1626"/>
        <v>35750</v>
      </c>
      <c r="CH2548" s="3" t="str">
        <f t="shared" si="1627"/>
        <v>No</v>
      </c>
      <c r="CI2548" s="3" t="str">
        <f>VLOOKUP(R2548,'Use Codes &amp; County Type'!A:D,4,FALSE)</f>
        <v>V</v>
      </c>
      <c r="CJ2548" s="3" t="str">
        <f t="shared" si="1628"/>
        <v>Yes</v>
      </c>
      <c r="CK2548" s="3" t="str">
        <f t="shared" si="1629"/>
        <v>No</v>
      </c>
      <c r="CL2548" s="3">
        <f t="shared" si="1630"/>
        <v>0</v>
      </c>
      <c r="CM2548" s="3">
        <f t="shared" si="1631"/>
        <v>0</v>
      </c>
      <c r="CN2548" s="3">
        <f t="shared" si="1632"/>
        <v>3286.85</v>
      </c>
      <c r="CO2548" s="3">
        <f t="shared" si="1633"/>
        <v>-3286.85</v>
      </c>
      <c r="CP2548" s="3">
        <f t="shared" si="1634"/>
        <v>9.1939860139860136E-2</v>
      </c>
      <c r="CR2548" s="3" t="str">
        <f t="shared" si="1635"/>
        <v>No</v>
      </c>
      <c r="CV2548" s="3" t="str">
        <f t="shared" si="1636"/>
        <v>Vacant, No Sales Data</v>
      </c>
      <c r="CW2548" s="3">
        <f t="shared" si="1637"/>
        <v>2547</v>
      </c>
      <c r="CX2548" s="3">
        <f t="shared" si="1638"/>
        <v>657.37</v>
      </c>
      <c r="CY2548" s="3" t="str">
        <f t="shared" si="1639"/>
        <v>Ok</v>
      </c>
      <c r="CZ2548">
        <v>0</v>
      </c>
      <c r="DA2548">
        <v>0</v>
      </c>
    </row>
    <row r="2549" spans="1:105" x14ac:dyDescent="0.25">
      <c r="A2549">
        <v>2548</v>
      </c>
      <c r="B2549" t="s">
        <v>3</v>
      </c>
      <c r="C2549" t="s">
        <v>2657</v>
      </c>
      <c r="D2549">
        <v>626.12</v>
      </c>
      <c r="E2549">
        <v>2017</v>
      </c>
      <c r="F2549">
        <v>626.12</v>
      </c>
      <c r="G2549">
        <v>626.12</v>
      </c>
      <c r="H2549" s="3">
        <f t="shared" si="1599"/>
        <v>0</v>
      </c>
      <c r="J2549" t="s">
        <v>2736</v>
      </c>
      <c r="K2549" t="s">
        <v>2738</v>
      </c>
      <c r="L2549">
        <v>32034</v>
      </c>
      <c r="M2549" t="s">
        <v>4701</v>
      </c>
      <c r="N2549" t="s">
        <v>4761</v>
      </c>
      <c r="O2549">
        <v>-81.463646847821494</v>
      </c>
      <c r="P2549">
        <v>30.6516099791545</v>
      </c>
      <c r="Q2549" t="s">
        <v>6489</v>
      </c>
      <c r="R2549">
        <v>0</v>
      </c>
      <c r="S2549" t="s">
        <v>6538</v>
      </c>
      <c r="T2549">
        <v>8001</v>
      </c>
      <c r="U2549" t="s">
        <v>6581</v>
      </c>
      <c r="V2549">
        <v>2017</v>
      </c>
      <c r="W2549">
        <v>33963</v>
      </c>
      <c r="X2549">
        <v>2017</v>
      </c>
      <c r="Y2549">
        <v>38000</v>
      </c>
      <c r="Z2549">
        <v>549.35</v>
      </c>
      <c r="AA2549" s="3">
        <f t="shared" si="1600"/>
        <v>0.8773877212036032</v>
      </c>
      <c r="AB2549" t="s">
        <v>6616</v>
      </c>
      <c r="AC2549" t="s">
        <v>6616</v>
      </c>
      <c r="AD2549" t="s">
        <v>6616</v>
      </c>
      <c r="AE2549" t="s">
        <v>6616</v>
      </c>
      <c r="AI2549" t="s">
        <v>6618</v>
      </c>
      <c r="AJ2549" t="s">
        <v>6618</v>
      </c>
      <c r="AK2549" t="s">
        <v>6618</v>
      </c>
      <c r="AL2549" t="s">
        <v>6618</v>
      </c>
      <c r="AM2549">
        <v>0</v>
      </c>
      <c r="AN2549">
        <v>0</v>
      </c>
      <c r="AO2549">
        <v>0</v>
      </c>
      <c r="AP2549" s="3" t="str">
        <f t="shared" si="1601"/>
        <v>No</v>
      </c>
      <c r="AQ2549" s="3" t="str">
        <f t="shared" si="1602"/>
        <v>No</v>
      </c>
      <c r="AR2549" s="3" t="str">
        <f t="shared" si="1603"/>
        <v>No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1</v>
      </c>
      <c r="AY2549" t="s">
        <v>6636</v>
      </c>
      <c r="AZ2549" t="s">
        <v>6638</v>
      </c>
      <c r="BA2549">
        <v>4</v>
      </c>
      <c r="BB2549" t="s">
        <v>6616</v>
      </c>
      <c r="BC2549" t="s">
        <v>6616</v>
      </c>
      <c r="BD2549" s="4" t="str">
        <f t="shared" si="1604"/>
        <v>No</v>
      </c>
      <c r="BE2549" t="s">
        <v>6640</v>
      </c>
      <c r="BF2549" s="3" t="str">
        <f t="shared" si="1605"/>
        <v>No</v>
      </c>
      <c r="BG2549" t="s">
        <v>6645</v>
      </c>
      <c r="BH2549" s="3" t="str">
        <f t="shared" si="1606"/>
        <v>S 6TH ST</v>
      </c>
      <c r="BI2549" s="3" t="str">
        <f t="shared" si="1607"/>
        <v>Fernandina Beach</v>
      </c>
      <c r="BJ2549" s="3" t="str">
        <f t="shared" si="1608"/>
        <v>Florida</v>
      </c>
      <c r="BK2549" s="3">
        <f t="shared" si="1609"/>
        <v>32034</v>
      </c>
      <c r="BL2549" s="3" t="str">
        <f t="shared" si="1610"/>
        <v>S 6TH ST FERNANDINA BEACH FL 32034</v>
      </c>
      <c r="BM2549" s="3" t="str">
        <f t="shared" si="1611"/>
        <v/>
      </c>
      <c r="BN2549" s="3" t="str">
        <f t="shared" si="1612"/>
        <v>Pass</v>
      </c>
      <c r="BO2549" s="3" t="str">
        <f t="shared" si="1613"/>
        <v>No</v>
      </c>
      <c r="BP2549" s="3" t="str">
        <f t="shared" si="1614"/>
        <v>FV&lt;$10K</v>
      </c>
      <c r="BQ2549" t="s">
        <v>6650</v>
      </c>
      <c r="BR2549" s="3" t="str">
        <f t="shared" si="1615"/>
        <v>No, &lt; $20K Lien</v>
      </c>
      <c r="BS2549" s="3" t="str">
        <f t="shared" si="1616"/>
        <v>No, Lien &lt; $20K</v>
      </c>
      <c r="BT2549" t="s">
        <v>6650</v>
      </c>
      <c r="BU2549" s="3" t="str">
        <f t="shared" si="1617"/>
        <v>No</v>
      </c>
      <c r="BV2549" s="3" t="str">
        <f t="shared" si="1618"/>
        <v>No</v>
      </c>
      <c r="BW2549" s="3">
        <f t="shared" si="1619"/>
        <v>4</v>
      </c>
      <c r="BX2549" s="3" t="str">
        <f t="shared" si="1620"/>
        <v>No</v>
      </c>
      <c r="BY2549" s="3">
        <f t="shared" si="1621"/>
        <v>33963</v>
      </c>
      <c r="BZ2549">
        <v>1</v>
      </c>
      <c r="CA2549" s="3">
        <f t="shared" si="1622"/>
        <v>33963</v>
      </c>
      <c r="CC2549" s="3">
        <f t="shared" si="1623"/>
        <v>0</v>
      </c>
      <c r="CD2549" s="3">
        <f t="shared" si="1624"/>
        <v>0</v>
      </c>
      <c r="CE2549" s="3" t="str">
        <f t="shared" si="1625"/>
        <v/>
      </c>
      <c r="CF2549" s="3" t="e">
        <f>HLOOKUP(CE2549,'Valuation Data'!$D$2:$K$5,4,FALSE)</f>
        <v>#N/A</v>
      </c>
      <c r="CG2549" s="3">
        <f t="shared" si="1626"/>
        <v>33963</v>
      </c>
      <c r="CH2549" s="3" t="str">
        <f t="shared" si="1627"/>
        <v>No</v>
      </c>
      <c r="CI2549" s="3" t="str">
        <f>VLOOKUP(R2549,'Use Codes &amp; County Type'!A:D,4,FALSE)</f>
        <v>V</v>
      </c>
      <c r="CJ2549" s="3" t="str">
        <f t="shared" si="1628"/>
        <v>Yes</v>
      </c>
      <c r="CK2549" s="3" t="str">
        <f t="shared" si="1629"/>
        <v>No</v>
      </c>
      <c r="CL2549" s="3">
        <f t="shared" si="1630"/>
        <v>0</v>
      </c>
      <c r="CM2549" s="3">
        <f t="shared" si="1631"/>
        <v>0</v>
      </c>
      <c r="CN2549" s="3">
        <f t="shared" si="1632"/>
        <v>5008.96</v>
      </c>
      <c r="CO2549" s="3">
        <f t="shared" si="1633"/>
        <v>-5008.96</v>
      </c>
      <c r="CP2549" s="3">
        <f t="shared" si="1634"/>
        <v>0.14748284898271649</v>
      </c>
      <c r="CR2549" s="3" t="str">
        <f t="shared" si="1635"/>
        <v>No</v>
      </c>
      <c r="CV2549" s="3" t="str">
        <f t="shared" si="1636"/>
        <v>Vacant, No Sales Data</v>
      </c>
      <c r="CW2549" s="3">
        <f t="shared" si="1637"/>
        <v>2548</v>
      </c>
      <c r="CX2549" s="3">
        <f t="shared" si="1638"/>
        <v>626.12</v>
      </c>
      <c r="CY2549" s="3" t="str">
        <f t="shared" si="1639"/>
        <v>Ok</v>
      </c>
      <c r="CZ2549">
        <v>0</v>
      </c>
      <c r="DA2549">
        <v>0</v>
      </c>
    </row>
    <row r="2550" spans="1:105" x14ac:dyDescent="0.25">
      <c r="A2550">
        <v>2549</v>
      </c>
      <c r="B2550" t="s">
        <v>3</v>
      </c>
      <c r="C2550" t="s">
        <v>2658</v>
      </c>
      <c r="D2550">
        <v>854.07</v>
      </c>
      <c r="E2550">
        <v>2017</v>
      </c>
      <c r="F2550">
        <v>854.07</v>
      </c>
      <c r="G2550">
        <v>854.07</v>
      </c>
      <c r="H2550" s="3">
        <f t="shared" si="1599"/>
        <v>0</v>
      </c>
      <c r="I2550">
        <v>1534</v>
      </c>
      <c r="J2550" t="s">
        <v>2736</v>
      </c>
      <c r="K2550" t="s">
        <v>2738</v>
      </c>
      <c r="L2550">
        <v>32034</v>
      </c>
      <c r="M2550" t="s">
        <v>4702</v>
      </c>
      <c r="N2550" t="s">
        <v>4761</v>
      </c>
      <c r="O2550">
        <v>-81.459817641410893</v>
      </c>
      <c r="P2550">
        <v>30.651511547304398</v>
      </c>
      <c r="Q2550" t="s">
        <v>6490</v>
      </c>
      <c r="R2550">
        <v>12</v>
      </c>
      <c r="S2550" t="s">
        <v>6558</v>
      </c>
      <c r="T2550">
        <v>2003</v>
      </c>
      <c r="U2550" t="s">
        <v>6596</v>
      </c>
      <c r="V2550">
        <v>2017</v>
      </c>
      <c r="W2550">
        <v>49390</v>
      </c>
      <c r="X2550">
        <v>2017</v>
      </c>
      <c r="Y2550">
        <v>49390</v>
      </c>
      <c r="Z2550">
        <v>760.12</v>
      </c>
      <c r="AA2550" s="3">
        <f t="shared" si="1600"/>
        <v>0.88999730701230573</v>
      </c>
      <c r="AB2550" t="s">
        <v>6616</v>
      </c>
      <c r="AC2550" t="s">
        <v>6616</v>
      </c>
      <c r="AD2550" t="s">
        <v>6616</v>
      </c>
      <c r="AE2550" t="s">
        <v>6616</v>
      </c>
      <c r="AF2550" t="s">
        <v>6616</v>
      </c>
      <c r="AG2550" t="s">
        <v>6616</v>
      </c>
      <c r="AI2550" t="s">
        <v>6618</v>
      </c>
      <c r="AJ2550" t="s">
        <v>6618</v>
      </c>
      <c r="AK2550" t="s">
        <v>6618</v>
      </c>
      <c r="AL2550" t="s">
        <v>6618</v>
      </c>
      <c r="AM2550" t="s">
        <v>6618</v>
      </c>
      <c r="AN2550" t="s">
        <v>6618</v>
      </c>
      <c r="AO2550" t="s">
        <v>6618</v>
      </c>
      <c r="AP2550" s="3" t="str">
        <f t="shared" si="1601"/>
        <v>No</v>
      </c>
      <c r="AQ2550" s="3" t="str">
        <f t="shared" si="1602"/>
        <v>No</v>
      </c>
      <c r="AR2550" s="3" t="str">
        <f t="shared" si="1603"/>
        <v>No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5</v>
      </c>
      <c r="AY2550" t="s">
        <v>6636</v>
      </c>
      <c r="AZ2550" t="s">
        <v>6638</v>
      </c>
      <c r="BA2550">
        <v>1</v>
      </c>
      <c r="BB2550" t="s">
        <v>6616</v>
      </c>
      <c r="BC2550" t="s">
        <v>6616</v>
      </c>
      <c r="BD2550" s="4" t="str">
        <f t="shared" si="1604"/>
        <v>No</v>
      </c>
      <c r="BE2550" t="s">
        <v>6640</v>
      </c>
      <c r="BF2550" s="3" t="str">
        <f t="shared" si="1605"/>
        <v>No</v>
      </c>
      <c r="BG2550" t="s">
        <v>6645</v>
      </c>
      <c r="BH2550" s="3" t="str">
        <f t="shared" si="1606"/>
        <v>1534 8TH ST S</v>
      </c>
      <c r="BI2550" s="3" t="str">
        <f t="shared" si="1607"/>
        <v>Fernandina Beach</v>
      </c>
      <c r="BJ2550" s="3" t="str">
        <f t="shared" si="1608"/>
        <v>Florida</v>
      </c>
      <c r="BK2550" s="3">
        <f t="shared" si="1609"/>
        <v>32034</v>
      </c>
      <c r="BL2550" s="3" t="str">
        <f t="shared" si="1610"/>
        <v>1534 8TH ST S FERNANDINA BEACH FL 32034</v>
      </c>
      <c r="BM2550" s="3" t="str">
        <f t="shared" si="1611"/>
        <v/>
      </c>
      <c r="BN2550" s="3" t="str">
        <f t="shared" si="1612"/>
        <v>Pass</v>
      </c>
      <c r="BO2550" s="3" t="str">
        <f t="shared" si="1613"/>
        <v>No</v>
      </c>
      <c r="BP2550" s="3" t="str">
        <f t="shared" si="1614"/>
        <v>FV&lt;$10K</v>
      </c>
      <c r="BQ2550" t="s">
        <v>6650</v>
      </c>
      <c r="BR2550" s="3" t="str">
        <f t="shared" si="1615"/>
        <v>No, &lt; $20K Lien</v>
      </c>
      <c r="BS2550" s="3" t="str">
        <f t="shared" si="1616"/>
        <v>No, Lien &lt; $20K</v>
      </c>
      <c r="BT2550" t="s">
        <v>6650</v>
      </c>
      <c r="BU2550" s="3" t="str">
        <f t="shared" si="1617"/>
        <v>No</v>
      </c>
      <c r="BV2550" s="3" t="str">
        <f t="shared" si="1618"/>
        <v>No</v>
      </c>
      <c r="BW2550" s="3">
        <f t="shared" si="1619"/>
        <v>1</v>
      </c>
      <c r="BX2550" s="3" t="str">
        <f t="shared" si="1620"/>
        <v>No</v>
      </c>
      <c r="BY2550" s="3">
        <f t="shared" si="1621"/>
        <v>49390</v>
      </c>
      <c r="BZ2550">
        <v>1</v>
      </c>
      <c r="CA2550" s="3">
        <f t="shared" si="1622"/>
        <v>49390</v>
      </c>
      <c r="CC2550" s="3">
        <f t="shared" si="1623"/>
        <v>0</v>
      </c>
      <c r="CD2550" s="3">
        <f t="shared" si="1624"/>
        <v>0</v>
      </c>
      <c r="CE2550" s="3" t="str">
        <f t="shared" si="1625"/>
        <v/>
      </c>
      <c r="CF2550" s="3" t="e">
        <f>HLOOKUP(CE2550,'Valuation Data'!$D$2:$K$5,4,FALSE)</f>
        <v>#N/A</v>
      </c>
      <c r="CG2550" s="3">
        <f t="shared" si="1626"/>
        <v>49390</v>
      </c>
      <c r="CH2550" s="3" t="str">
        <f t="shared" si="1627"/>
        <v>No</v>
      </c>
      <c r="CI2550" s="3" t="str">
        <f>VLOOKUP(R2550,'Use Codes &amp; County Type'!A:D,4,FALSE)</f>
        <v>C</v>
      </c>
      <c r="CJ2550" s="3" t="str">
        <f t="shared" si="1628"/>
        <v>No</v>
      </c>
      <c r="CK2550" s="3" t="str">
        <f t="shared" si="1629"/>
        <v>No</v>
      </c>
      <c r="CL2550" s="3">
        <f t="shared" si="1630"/>
        <v>0.3</v>
      </c>
      <c r="CM2550" s="3">
        <f t="shared" si="1631"/>
        <v>14817</v>
      </c>
      <c r="CN2550" s="3">
        <f t="shared" si="1632"/>
        <v>4270.3500000000004</v>
      </c>
      <c r="CO2550" s="3">
        <f t="shared" si="1633"/>
        <v>10546.65</v>
      </c>
      <c r="CP2550" s="3">
        <f t="shared" si="1634"/>
        <v>8.6461834379429045E-2</v>
      </c>
      <c r="CR2550" s="3" t="str">
        <f t="shared" si="1635"/>
        <v>No</v>
      </c>
      <c r="CV2550" s="3" t="str">
        <f t="shared" si="1636"/>
        <v>*Bid</v>
      </c>
      <c r="CW2550" s="3">
        <f t="shared" si="1637"/>
        <v>2549</v>
      </c>
      <c r="CX2550" s="3">
        <f t="shared" si="1638"/>
        <v>854.07</v>
      </c>
      <c r="CY2550" s="3" t="str">
        <f t="shared" si="1639"/>
        <v>Ok</v>
      </c>
      <c r="CZ2550">
        <v>0</v>
      </c>
      <c r="DA2550">
        <v>0</v>
      </c>
    </row>
    <row r="2551" spans="1:105" x14ac:dyDescent="0.25">
      <c r="A2551">
        <v>2550</v>
      </c>
      <c r="B2551" t="s">
        <v>3</v>
      </c>
      <c r="C2551" t="s">
        <v>2659</v>
      </c>
      <c r="D2551">
        <v>614.55999999999995</v>
      </c>
      <c r="E2551">
        <v>2017</v>
      </c>
      <c r="F2551">
        <v>614.55999999999995</v>
      </c>
      <c r="G2551">
        <v>614.55999999999995</v>
      </c>
      <c r="H2551" s="3">
        <f t="shared" si="1599"/>
        <v>0</v>
      </c>
      <c r="J2551" t="s">
        <v>2736</v>
      </c>
      <c r="K2551" t="s">
        <v>2738</v>
      </c>
      <c r="L2551">
        <v>32034</v>
      </c>
      <c r="M2551" t="s">
        <v>4703</v>
      </c>
      <c r="N2551" t="s">
        <v>4761</v>
      </c>
      <c r="O2551">
        <v>-81.459838897566598</v>
      </c>
      <c r="P2551">
        <v>30.651375306566699</v>
      </c>
      <c r="Q2551" t="s">
        <v>6490</v>
      </c>
      <c r="R2551">
        <v>0</v>
      </c>
      <c r="S2551" t="s">
        <v>6538</v>
      </c>
      <c r="T2551">
        <v>8001</v>
      </c>
      <c r="U2551" t="s">
        <v>6581</v>
      </c>
      <c r="V2551">
        <v>2017</v>
      </c>
      <c r="W2551">
        <v>35000</v>
      </c>
      <c r="X2551">
        <v>2017</v>
      </c>
      <c r="Y2551">
        <v>35000</v>
      </c>
      <c r="Z2551">
        <v>538.66</v>
      </c>
      <c r="AA2551" s="3">
        <f t="shared" si="1600"/>
        <v>0.87649700598802394</v>
      </c>
      <c r="AB2551" t="s">
        <v>6616</v>
      </c>
      <c r="AC2551" t="s">
        <v>6616</v>
      </c>
      <c r="AD2551" t="s">
        <v>6616</v>
      </c>
      <c r="AE2551" t="s">
        <v>6616</v>
      </c>
      <c r="AF2551" t="s">
        <v>6616</v>
      </c>
      <c r="AI2551" t="s">
        <v>6618</v>
      </c>
      <c r="AJ2551" t="s">
        <v>6618</v>
      </c>
      <c r="AK2551" t="s">
        <v>6618</v>
      </c>
      <c r="AL2551" t="s">
        <v>6618</v>
      </c>
      <c r="AM2551" t="s">
        <v>6618</v>
      </c>
      <c r="AN2551">
        <v>0</v>
      </c>
      <c r="AO2551">
        <v>0</v>
      </c>
      <c r="AP2551" s="3" t="str">
        <f t="shared" si="1601"/>
        <v>No</v>
      </c>
      <c r="AQ2551" s="3" t="str">
        <f t="shared" si="1602"/>
        <v>No</v>
      </c>
      <c r="AR2551" s="3" t="str">
        <f t="shared" si="1603"/>
        <v>No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5</v>
      </c>
      <c r="AY2551" t="s">
        <v>6636</v>
      </c>
      <c r="AZ2551" t="s">
        <v>6638</v>
      </c>
      <c r="BA2551">
        <v>1</v>
      </c>
      <c r="BB2551" t="s">
        <v>6616</v>
      </c>
      <c r="BC2551" t="s">
        <v>6616</v>
      </c>
      <c r="BD2551" s="4" t="str">
        <f t="shared" si="1604"/>
        <v>No</v>
      </c>
      <c r="BE2551" t="s">
        <v>6640</v>
      </c>
      <c r="BF2551" s="3" t="str">
        <f t="shared" si="1605"/>
        <v>No</v>
      </c>
      <c r="BG2551" t="s">
        <v>6645</v>
      </c>
      <c r="BH2551" s="3" t="str">
        <f t="shared" si="1606"/>
        <v>S 8TH ST</v>
      </c>
      <c r="BI2551" s="3" t="str">
        <f t="shared" si="1607"/>
        <v>Fernandina Beach</v>
      </c>
      <c r="BJ2551" s="3" t="str">
        <f t="shared" si="1608"/>
        <v>Florida</v>
      </c>
      <c r="BK2551" s="3">
        <f t="shared" si="1609"/>
        <v>32034</v>
      </c>
      <c r="BL2551" s="3" t="str">
        <f t="shared" si="1610"/>
        <v>S 8TH ST FERNANDINA BEACH FL 32034</v>
      </c>
      <c r="BM2551" s="3" t="str">
        <f t="shared" si="1611"/>
        <v/>
      </c>
      <c r="BN2551" s="3" t="str">
        <f t="shared" si="1612"/>
        <v>Pass</v>
      </c>
      <c r="BO2551" s="3" t="str">
        <f t="shared" si="1613"/>
        <v>No</v>
      </c>
      <c r="BP2551" s="3" t="str">
        <f t="shared" si="1614"/>
        <v>FV&lt;$10K</v>
      </c>
      <c r="BQ2551" t="s">
        <v>6650</v>
      </c>
      <c r="BR2551" s="3" t="str">
        <f t="shared" si="1615"/>
        <v>No, &lt; $20K Lien</v>
      </c>
      <c r="BS2551" s="3" t="str">
        <f t="shared" si="1616"/>
        <v>No, Lien &lt; $20K</v>
      </c>
      <c r="BT2551" t="s">
        <v>6650</v>
      </c>
      <c r="BU2551" s="3" t="str">
        <f t="shared" si="1617"/>
        <v>No</v>
      </c>
      <c r="BV2551" s="3" t="str">
        <f t="shared" si="1618"/>
        <v>No</v>
      </c>
      <c r="BW2551" s="3">
        <f t="shared" si="1619"/>
        <v>1</v>
      </c>
      <c r="BX2551" s="3" t="str">
        <f t="shared" si="1620"/>
        <v>No</v>
      </c>
      <c r="BY2551" s="3">
        <f t="shared" si="1621"/>
        <v>35000</v>
      </c>
      <c r="BZ2551">
        <v>1</v>
      </c>
      <c r="CA2551" s="3">
        <f t="shared" si="1622"/>
        <v>35000</v>
      </c>
      <c r="CC2551" s="3">
        <f t="shared" si="1623"/>
        <v>0</v>
      </c>
      <c r="CD2551" s="3">
        <f t="shared" si="1624"/>
        <v>0</v>
      </c>
      <c r="CE2551" s="3" t="str">
        <f t="shared" si="1625"/>
        <v/>
      </c>
      <c r="CF2551" s="3" t="e">
        <f>HLOOKUP(CE2551,'Valuation Data'!$D$2:$K$5,4,FALSE)</f>
        <v>#N/A</v>
      </c>
      <c r="CG2551" s="3">
        <f t="shared" si="1626"/>
        <v>35000</v>
      </c>
      <c r="CH2551" s="3" t="str">
        <f t="shared" si="1627"/>
        <v>No</v>
      </c>
      <c r="CI2551" s="3" t="str">
        <f>VLOOKUP(R2551,'Use Codes &amp; County Type'!A:D,4,FALSE)</f>
        <v>V</v>
      </c>
      <c r="CJ2551" s="3" t="str">
        <f t="shared" si="1628"/>
        <v>Yes</v>
      </c>
      <c r="CK2551" s="3" t="str">
        <f t="shared" si="1629"/>
        <v>No</v>
      </c>
      <c r="CL2551" s="3">
        <f t="shared" si="1630"/>
        <v>0</v>
      </c>
      <c r="CM2551" s="3">
        <f t="shared" si="1631"/>
        <v>0</v>
      </c>
      <c r="CN2551" s="3">
        <f t="shared" si="1632"/>
        <v>3072.7999999999997</v>
      </c>
      <c r="CO2551" s="3">
        <f t="shared" si="1633"/>
        <v>-3072.7999999999997</v>
      </c>
      <c r="CP2551" s="3">
        <f t="shared" si="1634"/>
        <v>8.77942857142857E-2</v>
      </c>
      <c r="CR2551" s="3" t="str">
        <f t="shared" si="1635"/>
        <v>No</v>
      </c>
      <c r="CV2551" s="3" t="str">
        <f t="shared" si="1636"/>
        <v>Vacant, No Sales Data</v>
      </c>
      <c r="CW2551" s="3">
        <f t="shared" si="1637"/>
        <v>2550</v>
      </c>
      <c r="CX2551" s="3">
        <f t="shared" si="1638"/>
        <v>614.55999999999995</v>
      </c>
      <c r="CY2551" s="3" t="str">
        <f t="shared" si="1639"/>
        <v>Ok</v>
      </c>
      <c r="CZ2551">
        <v>0</v>
      </c>
      <c r="DA2551">
        <v>0</v>
      </c>
    </row>
    <row r="2552" spans="1:105" x14ac:dyDescent="0.25">
      <c r="A2552">
        <v>2551</v>
      </c>
      <c r="B2552" t="s">
        <v>3</v>
      </c>
      <c r="C2552" t="s">
        <v>2660</v>
      </c>
      <c r="D2552">
        <v>2368.89</v>
      </c>
      <c r="E2552">
        <v>2017</v>
      </c>
      <c r="F2552">
        <v>2368.89</v>
      </c>
      <c r="G2552">
        <v>2368.89</v>
      </c>
      <c r="H2552" s="3">
        <f t="shared" si="1599"/>
        <v>0</v>
      </c>
      <c r="I2552">
        <v>820</v>
      </c>
      <c r="J2552" t="s">
        <v>2736</v>
      </c>
      <c r="K2552" t="s">
        <v>2738</v>
      </c>
      <c r="L2552">
        <v>32034</v>
      </c>
      <c r="M2552" t="s">
        <v>4704</v>
      </c>
      <c r="N2552" t="s">
        <v>4761</v>
      </c>
      <c r="O2552">
        <v>-81.457739642906901</v>
      </c>
      <c r="P2552">
        <v>30.6596489633191</v>
      </c>
      <c r="Q2552" t="s">
        <v>6491</v>
      </c>
      <c r="R2552">
        <v>1</v>
      </c>
      <c r="S2552" t="s">
        <v>6539</v>
      </c>
      <c r="T2552">
        <v>1001</v>
      </c>
      <c r="U2552" t="s">
        <v>6582</v>
      </c>
      <c r="V2552">
        <v>2017</v>
      </c>
      <c r="W2552">
        <v>105016</v>
      </c>
      <c r="X2552">
        <v>2017</v>
      </c>
      <c r="Y2552">
        <v>115283</v>
      </c>
      <c r="Z2552">
        <v>2160.79</v>
      </c>
      <c r="AA2552" s="3">
        <f t="shared" si="1600"/>
        <v>0.91215294927159984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 s="3" t="str">
        <f t="shared" si="1601"/>
        <v>No</v>
      </c>
      <c r="AQ2552" s="3" t="str">
        <f t="shared" si="1602"/>
        <v>No</v>
      </c>
      <c r="AR2552" s="3" t="str">
        <f t="shared" si="1603"/>
        <v>No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 t="s">
        <v>6634</v>
      </c>
      <c r="AZ2552" t="s">
        <v>6638</v>
      </c>
      <c r="BA2552">
        <v>0</v>
      </c>
      <c r="BB2552" t="s">
        <v>6616</v>
      </c>
      <c r="BC2552">
        <v>0</v>
      </c>
      <c r="BD2552" s="4" t="str">
        <f t="shared" si="1604"/>
        <v>No</v>
      </c>
      <c r="BE2552" t="s">
        <v>6640</v>
      </c>
      <c r="BF2552" s="3" t="str">
        <f t="shared" si="1605"/>
        <v>No</v>
      </c>
      <c r="BG2552" t="s">
        <v>6645</v>
      </c>
      <c r="BH2552" s="3" t="str">
        <f t="shared" si="1606"/>
        <v>820 11TH ST S</v>
      </c>
      <c r="BI2552" s="3" t="str">
        <f t="shared" si="1607"/>
        <v>Fernandina Beach</v>
      </c>
      <c r="BJ2552" s="3" t="str">
        <f t="shared" si="1608"/>
        <v>Florida</v>
      </c>
      <c r="BK2552" s="3">
        <f t="shared" si="1609"/>
        <v>32034</v>
      </c>
      <c r="BL2552" s="3" t="str">
        <f t="shared" si="1610"/>
        <v>820 11TH ST S FERNANDINA BEACH FL 32034</v>
      </c>
      <c r="BM2552" s="3" t="str">
        <f t="shared" si="1611"/>
        <v/>
      </c>
      <c r="BN2552" s="3" t="str">
        <f t="shared" si="1612"/>
        <v>Pass</v>
      </c>
      <c r="BO2552" s="3" t="str">
        <f t="shared" si="1613"/>
        <v>No</v>
      </c>
      <c r="BP2552" s="3" t="str">
        <f t="shared" si="1614"/>
        <v>FV&lt;$10K</v>
      </c>
      <c r="BQ2552" t="s">
        <v>6650</v>
      </c>
      <c r="BR2552" s="3" t="str">
        <f t="shared" si="1615"/>
        <v>No, &lt; $20K Lien</v>
      </c>
      <c r="BS2552" s="3" t="str">
        <f t="shared" si="1616"/>
        <v>No, Lien &lt; $20K</v>
      </c>
      <c r="BT2552" t="s">
        <v>6650</v>
      </c>
      <c r="BU2552" s="3" t="str">
        <f t="shared" si="1617"/>
        <v>No</v>
      </c>
      <c r="BV2552" s="3" t="str">
        <f t="shared" si="1618"/>
        <v>No</v>
      </c>
      <c r="BW2552" s="3">
        <f t="shared" si="1619"/>
        <v>0</v>
      </c>
      <c r="BX2552" s="3" t="str">
        <f t="shared" si="1620"/>
        <v>No</v>
      </c>
      <c r="BY2552" s="3">
        <f t="shared" si="1621"/>
        <v>105016</v>
      </c>
      <c r="BZ2552">
        <v>1</v>
      </c>
      <c r="CA2552" s="3">
        <f t="shared" si="1622"/>
        <v>105016</v>
      </c>
      <c r="CC2552" s="3">
        <f t="shared" si="1623"/>
        <v>0</v>
      </c>
      <c r="CD2552" s="3">
        <f t="shared" si="1624"/>
        <v>0</v>
      </c>
      <c r="CE2552" s="3" t="str">
        <f t="shared" si="1625"/>
        <v/>
      </c>
      <c r="CF2552" s="3" t="e">
        <f>HLOOKUP(CE2552,'Valuation Data'!$D$2:$K$5,4,FALSE)</f>
        <v>#N/A</v>
      </c>
      <c r="CG2552" s="3">
        <f t="shared" si="1626"/>
        <v>105016</v>
      </c>
      <c r="CH2552" s="3" t="str">
        <f t="shared" si="1627"/>
        <v>No</v>
      </c>
      <c r="CI2552" s="3" t="str">
        <f>VLOOKUP(R2552,'Use Codes &amp; County Type'!A:D,4,FALSE)</f>
        <v>S</v>
      </c>
      <c r="CJ2552" s="3" t="str">
        <f t="shared" si="1628"/>
        <v>No</v>
      </c>
      <c r="CK2552" s="3" t="str">
        <f t="shared" si="1629"/>
        <v>No</v>
      </c>
      <c r="CL2552" s="3">
        <f t="shared" si="1630"/>
        <v>0.35</v>
      </c>
      <c r="CM2552" s="3">
        <f t="shared" si="1631"/>
        <v>36755.599999999999</v>
      </c>
      <c r="CN2552" s="3">
        <f t="shared" si="1632"/>
        <v>9475.56</v>
      </c>
      <c r="CO2552" s="3">
        <f t="shared" si="1633"/>
        <v>27280.04</v>
      </c>
      <c r="CP2552" s="3">
        <f t="shared" si="1634"/>
        <v>9.0229679286965792E-2</v>
      </c>
      <c r="CR2552" s="3" t="str">
        <f t="shared" si="1635"/>
        <v>No</v>
      </c>
      <c r="CV2552" s="3" t="str">
        <f t="shared" si="1636"/>
        <v>*Bid</v>
      </c>
      <c r="CW2552" s="3">
        <f t="shared" si="1637"/>
        <v>2551</v>
      </c>
      <c r="CX2552" s="3">
        <f t="shared" si="1638"/>
        <v>2368.89</v>
      </c>
      <c r="CY2552" s="3" t="str">
        <f t="shared" si="1639"/>
        <v>Ok</v>
      </c>
      <c r="CZ2552">
        <v>0</v>
      </c>
      <c r="DA2552">
        <v>0</v>
      </c>
    </row>
    <row r="2553" spans="1:105" x14ac:dyDescent="0.25">
      <c r="A2553">
        <v>2552</v>
      </c>
      <c r="B2553" t="s">
        <v>3</v>
      </c>
      <c r="C2553" t="s">
        <v>2661</v>
      </c>
      <c r="D2553">
        <v>177.8</v>
      </c>
      <c r="E2553">
        <v>2017</v>
      </c>
      <c r="F2553" t="e">
        <f>NA()</f>
        <v>#N/A</v>
      </c>
      <c r="G2553" t="e">
        <f>NA()</f>
        <v>#N/A</v>
      </c>
      <c r="H2553" s="3" t="e">
        <f t="shared" si="1599"/>
        <v>#N/A</v>
      </c>
      <c r="I2553" t="e">
        <f>NA()</f>
        <v>#N/A</v>
      </c>
      <c r="J2553" t="e">
        <f>NA()</f>
        <v>#N/A</v>
      </c>
      <c r="K2553" t="e">
        <f>NA()</f>
        <v>#N/A</v>
      </c>
      <c r="L2553" t="e">
        <f>NA()</f>
        <v>#N/A</v>
      </c>
      <c r="M2553" t="e">
        <f>NA()</f>
        <v>#N/A</v>
      </c>
      <c r="N2553" t="e">
        <f>NA()</f>
        <v>#N/A</v>
      </c>
      <c r="O2553" t="e">
        <f>NA()</f>
        <v>#N/A</v>
      </c>
      <c r="P2553" t="e">
        <f>NA()</f>
        <v>#N/A</v>
      </c>
      <c r="Q2553" t="e">
        <f>NA()</f>
        <v>#N/A</v>
      </c>
      <c r="R2553">
        <v>1</v>
      </c>
      <c r="S2553" t="s">
        <v>6539</v>
      </c>
      <c r="T2553" t="e">
        <f>NA()</f>
        <v>#N/A</v>
      </c>
      <c r="U2553" t="e">
        <f>NA()</f>
        <v>#N/A</v>
      </c>
      <c r="V2553">
        <v>2017</v>
      </c>
      <c r="W2553">
        <v>44118</v>
      </c>
      <c r="X2553" t="e">
        <f>NA()</f>
        <v>#N/A</v>
      </c>
      <c r="Y2553" t="e">
        <f>NA()</f>
        <v>#N/A</v>
      </c>
      <c r="Z2553" t="e">
        <f>NA()</f>
        <v>#N/A</v>
      </c>
      <c r="AA2553" s="3">
        <f t="shared" si="1600"/>
        <v>0</v>
      </c>
      <c r="AE2553" t="s">
        <v>6616</v>
      </c>
      <c r="AI2553" t="e">
        <f>NA()</f>
        <v>#N/A</v>
      </c>
      <c r="AJ2553" t="e">
        <f>NA()</f>
        <v>#N/A</v>
      </c>
      <c r="AK2553" t="e">
        <f>NA()</f>
        <v>#N/A</v>
      </c>
      <c r="AL2553" t="e">
        <f>NA()</f>
        <v>#N/A</v>
      </c>
      <c r="AM2553" t="e">
        <f>NA()</f>
        <v>#N/A</v>
      </c>
      <c r="AN2553" t="e">
        <f>NA()</f>
        <v>#N/A</v>
      </c>
      <c r="AO2553" t="e">
        <f>NA()</f>
        <v>#N/A</v>
      </c>
      <c r="AP2553" s="3" t="str">
        <f t="shared" si="1601"/>
        <v>No</v>
      </c>
      <c r="AQ2553" s="3" t="str">
        <f t="shared" si="1602"/>
        <v>No</v>
      </c>
      <c r="AR2553" s="3" t="str">
        <f t="shared" si="1603"/>
        <v>No</v>
      </c>
      <c r="AS2553" t="e">
        <f>NA()</f>
        <v>#N/A</v>
      </c>
      <c r="AT2553" t="e">
        <f>NA()</f>
        <v>#N/A</v>
      </c>
      <c r="AU2553" t="e">
        <f>NA()</f>
        <v>#N/A</v>
      </c>
      <c r="AV2553" t="e">
        <f>NA()</f>
        <v>#N/A</v>
      </c>
      <c r="AW2553" t="e">
        <f>NA()</f>
        <v>#N/A</v>
      </c>
      <c r="AX2553" t="e">
        <f>NA()</f>
        <v>#N/A</v>
      </c>
      <c r="AY2553" t="e">
        <f>NA()</f>
        <v>#N/A</v>
      </c>
      <c r="AZ2553" t="e">
        <f>NA()</f>
        <v>#N/A</v>
      </c>
      <c r="BA2553">
        <v>0</v>
      </c>
      <c r="BB2553" t="s">
        <v>6617</v>
      </c>
      <c r="BC2553" t="e">
        <f>NA()</f>
        <v>#N/A</v>
      </c>
      <c r="BD2553" s="4" t="str">
        <f t="shared" si="1604"/>
        <v>No</v>
      </c>
      <c r="BE2553" t="e">
        <f>NA()</f>
        <v>#N/A</v>
      </c>
      <c r="BF2553" s="3" t="str">
        <f t="shared" si="1605"/>
        <v>No</v>
      </c>
      <c r="BG2553" t="e">
        <f>NA()</f>
        <v>#N/A</v>
      </c>
      <c r="BH2553" s="3" t="e">
        <f t="shared" si="1606"/>
        <v>#N/A</v>
      </c>
      <c r="BI2553" s="3" t="e">
        <f t="shared" si="1607"/>
        <v>#N/A</v>
      </c>
      <c r="BJ2553" s="3" t="e">
        <f t="shared" si="1608"/>
        <v>#N/A</v>
      </c>
      <c r="BK2553" s="3" t="e">
        <f t="shared" si="1609"/>
        <v>#N/A</v>
      </c>
      <c r="BL2553" s="3" t="e">
        <f t="shared" si="1610"/>
        <v>#N/A</v>
      </c>
      <c r="BM2553" s="3" t="e">
        <f t="shared" si="1611"/>
        <v>#N/A</v>
      </c>
      <c r="BN2553" s="3" t="str">
        <f t="shared" si="1612"/>
        <v>Pass</v>
      </c>
      <c r="BO2553" s="3" t="e">
        <f t="shared" si="1613"/>
        <v>#N/A</v>
      </c>
      <c r="BP2553" s="3" t="str">
        <f t="shared" si="1614"/>
        <v>FV&lt;$10K</v>
      </c>
      <c r="BQ2553" t="s">
        <v>6650</v>
      </c>
      <c r="BR2553" s="3" t="str">
        <f t="shared" si="1615"/>
        <v>No, &lt; $20K Lien</v>
      </c>
      <c r="BS2553" s="3" t="str">
        <f t="shared" si="1616"/>
        <v>No, Lien &lt; $20K</v>
      </c>
      <c r="BT2553" t="s">
        <v>6650</v>
      </c>
      <c r="BU2553" s="3" t="str">
        <f t="shared" si="1617"/>
        <v>No</v>
      </c>
      <c r="BV2553" s="3" t="str">
        <f t="shared" si="1618"/>
        <v>No</v>
      </c>
      <c r="BW2553" s="3">
        <f t="shared" si="1619"/>
        <v>0</v>
      </c>
      <c r="BX2553" s="3" t="str">
        <f t="shared" si="1620"/>
        <v>No</v>
      </c>
      <c r="BY2553" s="3">
        <f t="shared" si="1621"/>
        <v>44118</v>
      </c>
      <c r="BZ2553">
        <v>1</v>
      </c>
      <c r="CA2553" s="3">
        <f t="shared" si="1622"/>
        <v>44118</v>
      </c>
      <c r="CC2553" s="3" t="e">
        <f t="shared" si="1623"/>
        <v>#N/A</v>
      </c>
      <c r="CD2553" s="3" t="e">
        <f t="shared" si="1624"/>
        <v>#N/A</v>
      </c>
      <c r="CE2553" s="3" t="str">
        <f t="shared" si="1625"/>
        <v/>
      </c>
      <c r="CF2553" s="3" t="e">
        <f>HLOOKUP(CE2553,'Valuation Data'!$D$2:$K$5,4,FALSE)</f>
        <v>#N/A</v>
      </c>
      <c r="CG2553" s="3">
        <f t="shared" si="1626"/>
        <v>44118</v>
      </c>
      <c r="CH2553" s="3" t="str">
        <f t="shared" si="1627"/>
        <v>No</v>
      </c>
      <c r="CI2553" s="3" t="str">
        <f>VLOOKUP(R2553,'Use Codes &amp; County Type'!A:D,4,FALSE)</f>
        <v>S</v>
      </c>
      <c r="CJ2553" s="3" t="str">
        <f t="shared" si="1628"/>
        <v>No</v>
      </c>
      <c r="CK2553" s="3" t="str">
        <f t="shared" si="1629"/>
        <v>Yes</v>
      </c>
      <c r="CL2553" s="3">
        <f t="shared" si="1630"/>
        <v>0.67</v>
      </c>
      <c r="CM2553" s="3">
        <f t="shared" si="1631"/>
        <v>29559.06</v>
      </c>
      <c r="CN2553" s="3" t="e">
        <f t="shared" si="1632"/>
        <v>#N/A</v>
      </c>
      <c r="CO2553" s="3" t="e">
        <f t="shared" si="1633"/>
        <v>#N/A</v>
      </c>
      <c r="CP2553" s="3" t="e">
        <f t="shared" si="1634"/>
        <v>#N/A</v>
      </c>
      <c r="CR2553" s="3" t="e">
        <f t="shared" si="1635"/>
        <v>#N/A</v>
      </c>
      <c r="CV2553" s="3" t="e">
        <f t="shared" si="1636"/>
        <v>#N/A</v>
      </c>
      <c r="CW2553" s="3">
        <f t="shared" si="1637"/>
        <v>2552</v>
      </c>
      <c r="CX2553" s="3">
        <f t="shared" si="1638"/>
        <v>177.8</v>
      </c>
      <c r="CY2553" s="3" t="e">
        <f t="shared" si="1639"/>
        <v>#N/A</v>
      </c>
      <c r="CZ2553" t="e">
        <f>NA()</f>
        <v>#N/A</v>
      </c>
      <c r="DA2553" t="e">
        <f>NA()</f>
        <v>#N/A</v>
      </c>
    </row>
    <row r="2554" spans="1:105" x14ac:dyDescent="0.25">
      <c r="A2554">
        <v>2553</v>
      </c>
      <c r="B2554" t="s">
        <v>3</v>
      </c>
      <c r="C2554" t="s">
        <v>2662</v>
      </c>
      <c r="D2554">
        <v>1275.1199999999999</v>
      </c>
      <c r="E2554">
        <v>2017</v>
      </c>
      <c r="F2554">
        <v>1275.1199999999999</v>
      </c>
      <c r="G2554">
        <v>1275.1199999999999</v>
      </c>
      <c r="H2554" s="3">
        <f t="shared" si="1599"/>
        <v>0</v>
      </c>
      <c r="I2554">
        <v>815</v>
      </c>
      <c r="J2554" t="s">
        <v>2736</v>
      </c>
      <c r="K2554" t="s">
        <v>2738</v>
      </c>
      <c r="L2554">
        <v>32034</v>
      </c>
      <c r="M2554" t="s">
        <v>4705</v>
      </c>
      <c r="N2554" t="s">
        <v>4761</v>
      </c>
      <c r="O2554">
        <v>-81.456587105209195</v>
      </c>
      <c r="P2554">
        <v>30.659618621492999</v>
      </c>
      <c r="Q2554" t="s">
        <v>6492</v>
      </c>
      <c r="R2554">
        <v>1</v>
      </c>
      <c r="S2554" t="s">
        <v>6539</v>
      </c>
      <c r="T2554">
        <v>1001</v>
      </c>
      <c r="U2554" t="s">
        <v>6582</v>
      </c>
      <c r="V2554">
        <v>2017</v>
      </c>
      <c r="W2554">
        <v>82672</v>
      </c>
      <c r="X2554">
        <v>2017</v>
      </c>
      <c r="Y2554">
        <v>84553</v>
      </c>
      <c r="Z2554">
        <v>1149.44</v>
      </c>
      <c r="AA2554" s="3">
        <f t="shared" si="1600"/>
        <v>0.9014367275236842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 s="3" t="str">
        <f t="shared" si="1601"/>
        <v>No</v>
      </c>
      <c r="AQ2554" s="3" t="str">
        <f t="shared" si="1602"/>
        <v>No</v>
      </c>
      <c r="AR2554" s="3" t="str">
        <f t="shared" si="1603"/>
        <v>No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 t="s">
        <v>6634</v>
      </c>
      <c r="AZ2554">
        <v>0</v>
      </c>
      <c r="BA2554">
        <v>0</v>
      </c>
      <c r="BB2554" t="s">
        <v>6617</v>
      </c>
      <c r="BC2554">
        <v>0</v>
      </c>
      <c r="BD2554" s="4" t="str">
        <f t="shared" si="1604"/>
        <v>No</v>
      </c>
      <c r="BE2554" t="s">
        <v>6640</v>
      </c>
      <c r="BF2554" s="3" t="str">
        <f t="shared" si="1605"/>
        <v>No</v>
      </c>
      <c r="BG2554" t="s">
        <v>6645</v>
      </c>
      <c r="BH2554" s="3" t="str">
        <f t="shared" si="1606"/>
        <v>815 12TH ST S</v>
      </c>
      <c r="BI2554" s="3" t="str">
        <f t="shared" si="1607"/>
        <v>Fernandina Beach</v>
      </c>
      <c r="BJ2554" s="3" t="str">
        <f t="shared" si="1608"/>
        <v>Florida</v>
      </c>
      <c r="BK2554" s="3">
        <f t="shared" si="1609"/>
        <v>32034</v>
      </c>
      <c r="BL2554" s="3" t="str">
        <f t="shared" si="1610"/>
        <v>815 12TH ST S FERNANDINA BEACH FL 32034</v>
      </c>
      <c r="BM2554" s="3" t="str">
        <f t="shared" si="1611"/>
        <v/>
      </c>
      <c r="BN2554" s="3" t="str">
        <f t="shared" si="1612"/>
        <v>Pass</v>
      </c>
      <c r="BO2554" s="3" t="str">
        <f t="shared" si="1613"/>
        <v>No</v>
      </c>
      <c r="BP2554" s="3" t="str">
        <f t="shared" si="1614"/>
        <v>FV&lt;$10K</v>
      </c>
      <c r="BQ2554" t="s">
        <v>6650</v>
      </c>
      <c r="BR2554" s="3" t="str">
        <f t="shared" si="1615"/>
        <v>No, &lt; $20K Lien</v>
      </c>
      <c r="BS2554" s="3" t="str">
        <f t="shared" si="1616"/>
        <v>No, Lien &lt; $20K</v>
      </c>
      <c r="BT2554" t="s">
        <v>6650</v>
      </c>
      <c r="BU2554" s="3" t="str">
        <f t="shared" si="1617"/>
        <v>No</v>
      </c>
      <c r="BV2554" s="3" t="str">
        <f t="shared" si="1618"/>
        <v>No</v>
      </c>
      <c r="BW2554" s="3">
        <f t="shared" si="1619"/>
        <v>0</v>
      </c>
      <c r="BX2554" s="3" t="str">
        <f t="shared" si="1620"/>
        <v>No</v>
      </c>
      <c r="BY2554" s="3">
        <f t="shared" si="1621"/>
        <v>82672</v>
      </c>
      <c r="BZ2554">
        <v>1</v>
      </c>
      <c r="CA2554" s="3">
        <f t="shared" si="1622"/>
        <v>82672</v>
      </c>
      <c r="CC2554" s="3">
        <f t="shared" si="1623"/>
        <v>0</v>
      </c>
      <c r="CD2554" s="3">
        <f t="shared" si="1624"/>
        <v>0</v>
      </c>
      <c r="CE2554" s="3" t="str">
        <f t="shared" si="1625"/>
        <v/>
      </c>
      <c r="CF2554" s="3" t="e">
        <f>HLOOKUP(CE2554,'Valuation Data'!$D$2:$K$5,4,FALSE)</f>
        <v>#N/A</v>
      </c>
      <c r="CG2554" s="3">
        <f t="shared" si="1626"/>
        <v>82672</v>
      </c>
      <c r="CH2554" s="3" t="str">
        <f t="shared" si="1627"/>
        <v>No</v>
      </c>
      <c r="CI2554" s="3" t="str">
        <f>VLOOKUP(R2554,'Use Codes &amp; County Type'!A:D,4,FALSE)</f>
        <v>S</v>
      </c>
      <c r="CJ2554" s="3" t="str">
        <f t="shared" si="1628"/>
        <v>No</v>
      </c>
      <c r="CK2554" s="3" t="str">
        <f t="shared" si="1629"/>
        <v>Yes</v>
      </c>
      <c r="CL2554" s="3">
        <f t="shared" si="1630"/>
        <v>0.67</v>
      </c>
      <c r="CM2554" s="3">
        <f t="shared" si="1631"/>
        <v>55390.240000000005</v>
      </c>
      <c r="CN2554" s="3">
        <f t="shared" si="1632"/>
        <v>5100.4799999999996</v>
      </c>
      <c r="CO2554" s="3">
        <f t="shared" si="1633"/>
        <v>50289.760000000009</v>
      </c>
      <c r="CP2554" s="3">
        <f t="shared" si="1634"/>
        <v>6.1695374491968255E-2</v>
      </c>
      <c r="CR2554" s="3" t="str">
        <f t="shared" si="1635"/>
        <v>No</v>
      </c>
      <c r="CV2554" s="3" t="str">
        <f t="shared" si="1636"/>
        <v>*Bid</v>
      </c>
      <c r="CW2554" s="3">
        <f t="shared" si="1637"/>
        <v>2553</v>
      </c>
      <c r="CX2554" s="3">
        <f t="shared" si="1638"/>
        <v>1275.1199999999999</v>
      </c>
      <c r="CY2554" s="3" t="str">
        <f t="shared" si="1639"/>
        <v>Ok</v>
      </c>
      <c r="CZ2554">
        <v>0</v>
      </c>
      <c r="DA2554">
        <v>0</v>
      </c>
    </row>
    <row r="2555" spans="1:105" x14ac:dyDescent="0.25">
      <c r="A2555">
        <v>2554</v>
      </c>
      <c r="B2555" t="s">
        <v>3</v>
      </c>
      <c r="C2555" t="s">
        <v>2663</v>
      </c>
      <c r="D2555">
        <v>325.98</v>
      </c>
      <c r="E2555">
        <v>2017</v>
      </c>
      <c r="F2555">
        <v>325.98</v>
      </c>
      <c r="G2555">
        <v>325.98</v>
      </c>
      <c r="H2555" s="3">
        <f t="shared" si="1599"/>
        <v>0</v>
      </c>
      <c r="J2555" t="s">
        <v>2736</v>
      </c>
      <c r="K2555" t="s">
        <v>2738</v>
      </c>
      <c r="L2555">
        <v>32034</v>
      </c>
      <c r="M2555" t="s">
        <v>4706</v>
      </c>
      <c r="N2555" t="s">
        <v>4761</v>
      </c>
      <c r="O2555">
        <v>-81.456902515182307</v>
      </c>
      <c r="P2555">
        <v>30.659653937105301</v>
      </c>
      <c r="Q2555" t="s">
        <v>6493</v>
      </c>
      <c r="R2555">
        <v>0</v>
      </c>
      <c r="S2555" t="s">
        <v>6538</v>
      </c>
      <c r="T2555">
        <v>8001</v>
      </c>
      <c r="U2555" t="s">
        <v>6581</v>
      </c>
      <c r="V2555">
        <v>2017</v>
      </c>
      <c r="W2555">
        <v>12917</v>
      </c>
      <c r="X2555">
        <v>2017</v>
      </c>
      <c r="Y2555">
        <v>15097</v>
      </c>
      <c r="Z2555">
        <v>271.83</v>
      </c>
      <c r="AA2555" s="3">
        <f t="shared" si="1600"/>
        <v>0.83388551444873904</v>
      </c>
      <c r="AC2555" t="s">
        <v>6616</v>
      </c>
      <c r="AI2555" t="s">
        <v>6618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 s="3" t="str">
        <f t="shared" si="1601"/>
        <v>No</v>
      </c>
      <c r="AQ2555" s="3" t="str">
        <f t="shared" si="1602"/>
        <v>No</v>
      </c>
      <c r="AR2555" s="3" t="str">
        <f t="shared" si="1603"/>
        <v>No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 t="s">
        <v>6634</v>
      </c>
      <c r="AZ2555" t="s">
        <v>6638</v>
      </c>
      <c r="BA2555">
        <v>0</v>
      </c>
      <c r="BB2555" t="s">
        <v>6616</v>
      </c>
      <c r="BC2555" t="s">
        <v>6616</v>
      </c>
      <c r="BD2555" s="4" t="str">
        <f t="shared" si="1604"/>
        <v>No</v>
      </c>
      <c r="BE2555" t="s">
        <v>6640</v>
      </c>
      <c r="BF2555" s="3" t="str">
        <f t="shared" si="1605"/>
        <v>No</v>
      </c>
      <c r="BG2555" t="s">
        <v>6645</v>
      </c>
      <c r="BH2555" s="3" t="str">
        <f t="shared" si="1606"/>
        <v>DIVISION ST</v>
      </c>
      <c r="BI2555" s="3" t="str">
        <f t="shared" si="1607"/>
        <v>Fernandina Beach</v>
      </c>
      <c r="BJ2555" s="3" t="str">
        <f t="shared" si="1608"/>
        <v>Florida</v>
      </c>
      <c r="BK2555" s="3">
        <f t="shared" si="1609"/>
        <v>32034</v>
      </c>
      <c r="BL2555" s="3" t="str">
        <f t="shared" si="1610"/>
        <v>DIVISION ST FERNANDINA BEACH FL 32034</v>
      </c>
      <c r="BM2555" s="3" t="str">
        <f t="shared" si="1611"/>
        <v/>
      </c>
      <c r="BN2555" s="3" t="str">
        <f t="shared" si="1612"/>
        <v>Pass</v>
      </c>
      <c r="BO2555" s="3" t="str">
        <f t="shared" si="1613"/>
        <v>No</v>
      </c>
      <c r="BP2555" s="3" t="str">
        <f t="shared" si="1614"/>
        <v>FV&lt;$10K</v>
      </c>
      <c r="BQ2555" t="s">
        <v>6650</v>
      </c>
      <c r="BR2555" s="3" t="str">
        <f t="shared" si="1615"/>
        <v>No, &lt; $20K Lien</v>
      </c>
      <c r="BS2555" s="3" t="str">
        <f t="shared" si="1616"/>
        <v>No, Lien &lt; $20K</v>
      </c>
      <c r="BT2555" t="s">
        <v>6650</v>
      </c>
      <c r="BU2555" s="3" t="str">
        <f t="shared" si="1617"/>
        <v>No</v>
      </c>
      <c r="BV2555" s="3" t="str">
        <f t="shared" si="1618"/>
        <v>No</v>
      </c>
      <c r="BW2555" s="3">
        <f t="shared" si="1619"/>
        <v>0</v>
      </c>
      <c r="BX2555" s="3" t="str">
        <f t="shared" si="1620"/>
        <v>No</v>
      </c>
      <c r="BY2555" s="3">
        <f t="shared" si="1621"/>
        <v>12917</v>
      </c>
      <c r="BZ2555">
        <v>1</v>
      </c>
      <c r="CA2555" s="3">
        <f t="shared" si="1622"/>
        <v>12917</v>
      </c>
      <c r="CC2555" s="3">
        <f t="shared" si="1623"/>
        <v>0</v>
      </c>
      <c r="CD2555" s="3">
        <f t="shared" si="1624"/>
        <v>0</v>
      </c>
      <c r="CE2555" s="3" t="str">
        <f t="shared" si="1625"/>
        <v/>
      </c>
      <c r="CF2555" s="3" t="e">
        <f>HLOOKUP(CE2555,'Valuation Data'!$D$2:$K$5,4,FALSE)</f>
        <v>#N/A</v>
      </c>
      <c r="CG2555" s="3">
        <f t="shared" si="1626"/>
        <v>12917</v>
      </c>
      <c r="CH2555" s="3" t="str">
        <f t="shared" si="1627"/>
        <v>No</v>
      </c>
      <c r="CI2555" s="3" t="str">
        <f>VLOOKUP(R2555,'Use Codes &amp; County Type'!A:D,4,FALSE)</f>
        <v>V</v>
      </c>
      <c r="CJ2555" s="3" t="str">
        <f t="shared" si="1628"/>
        <v>Yes</v>
      </c>
      <c r="CK2555" s="3" t="str">
        <f t="shared" si="1629"/>
        <v>No</v>
      </c>
      <c r="CL2555" s="3">
        <f t="shared" si="1630"/>
        <v>0</v>
      </c>
      <c r="CM2555" s="3">
        <f t="shared" si="1631"/>
        <v>0</v>
      </c>
      <c r="CN2555" s="3">
        <f t="shared" si="1632"/>
        <v>1303.92</v>
      </c>
      <c r="CO2555" s="3">
        <f t="shared" si="1633"/>
        <v>-1303.92</v>
      </c>
      <c r="CP2555" s="3">
        <f t="shared" si="1634"/>
        <v>0.10094604010219092</v>
      </c>
      <c r="CR2555" s="3" t="str">
        <f t="shared" si="1635"/>
        <v>No</v>
      </c>
      <c r="CV2555" s="3" t="str">
        <f t="shared" si="1636"/>
        <v>FMV&lt;$30K</v>
      </c>
      <c r="CW2555" s="3">
        <f t="shared" si="1637"/>
        <v>2554</v>
      </c>
      <c r="CX2555" s="3">
        <f t="shared" si="1638"/>
        <v>325.98</v>
      </c>
      <c r="CY2555" s="3" t="str">
        <f t="shared" si="1639"/>
        <v>Ok</v>
      </c>
      <c r="CZ2555">
        <v>0</v>
      </c>
      <c r="DA2555">
        <v>0</v>
      </c>
    </row>
    <row r="2556" spans="1:105" x14ac:dyDescent="0.25">
      <c r="A2556">
        <v>2555</v>
      </c>
      <c r="B2556" t="s">
        <v>3</v>
      </c>
      <c r="C2556" t="s">
        <v>2664</v>
      </c>
      <c r="D2556">
        <v>325.98</v>
      </c>
      <c r="E2556">
        <v>2017</v>
      </c>
      <c r="F2556">
        <v>325.98</v>
      </c>
      <c r="G2556">
        <v>325.98</v>
      </c>
      <c r="H2556" s="3">
        <f t="shared" si="1599"/>
        <v>0</v>
      </c>
      <c r="J2556" t="s">
        <v>2736</v>
      </c>
      <c r="K2556" t="s">
        <v>2738</v>
      </c>
      <c r="L2556">
        <v>32034</v>
      </c>
      <c r="M2556" t="s">
        <v>4706</v>
      </c>
      <c r="N2556" t="s">
        <v>4761</v>
      </c>
      <c r="O2556">
        <v>-81.456877185939803</v>
      </c>
      <c r="P2556">
        <v>30.659821322384399</v>
      </c>
      <c r="Q2556" t="s">
        <v>6494</v>
      </c>
      <c r="R2556">
        <v>0</v>
      </c>
      <c r="S2556" t="s">
        <v>6538</v>
      </c>
      <c r="T2556">
        <v>8001</v>
      </c>
      <c r="U2556" t="s">
        <v>6581</v>
      </c>
      <c r="V2556">
        <v>2017</v>
      </c>
      <c r="W2556">
        <v>12917</v>
      </c>
      <c r="X2556">
        <v>2017</v>
      </c>
      <c r="Y2556">
        <v>15097</v>
      </c>
      <c r="Z2556">
        <v>271.83</v>
      </c>
      <c r="AA2556" s="3">
        <f t="shared" si="1600"/>
        <v>0.83388551444873904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 s="3" t="str">
        <f t="shared" si="1601"/>
        <v>No</v>
      </c>
      <c r="AQ2556" s="3" t="str">
        <f t="shared" si="1602"/>
        <v>No</v>
      </c>
      <c r="AR2556" s="3" t="str">
        <f t="shared" si="1603"/>
        <v>No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 t="s">
        <v>6634</v>
      </c>
      <c r="AZ2556">
        <v>0</v>
      </c>
      <c r="BA2556">
        <v>0</v>
      </c>
      <c r="BB2556" t="s">
        <v>6616</v>
      </c>
      <c r="BC2556">
        <v>0</v>
      </c>
      <c r="BD2556" s="4" t="str">
        <f t="shared" si="1604"/>
        <v>No</v>
      </c>
      <c r="BE2556" t="s">
        <v>6640</v>
      </c>
      <c r="BF2556" s="3" t="str">
        <f t="shared" si="1605"/>
        <v>No</v>
      </c>
      <c r="BG2556" t="s">
        <v>6645</v>
      </c>
      <c r="BH2556" s="3" t="str">
        <f t="shared" si="1606"/>
        <v>DIVISION ST</v>
      </c>
      <c r="BI2556" s="3" t="str">
        <f t="shared" si="1607"/>
        <v>Fernandina Beach</v>
      </c>
      <c r="BJ2556" s="3" t="str">
        <f t="shared" si="1608"/>
        <v>Florida</v>
      </c>
      <c r="BK2556" s="3">
        <f t="shared" si="1609"/>
        <v>32034</v>
      </c>
      <c r="BL2556" s="3" t="str">
        <f t="shared" si="1610"/>
        <v>DIVISION ST FERNANDINA BEACH FL 32034</v>
      </c>
      <c r="BM2556" s="3" t="str">
        <f t="shared" si="1611"/>
        <v/>
      </c>
      <c r="BN2556" s="3" t="str">
        <f t="shared" si="1612"/>
        <v>Pass</v>
      </c>
      <c r="BO2556" s="3" t="str">
        <f t="shared" si="1613"/>
        <v>No</v>
      </c>
      <c r="BP2556" s="3" t="str">
        <f t="shared" si="1614"/>
        <v>FV&lt;$10K</v>
      </c>
      <c r="BQ2556" t="s">
        <v>6650</v>
      </c>
      <c r="BR2556" s="3" t="str">
        <f t="shared" si="1615"/>
        <v>No, &lt; $20K Lien</v>
      </c>
      <c r="BS2556" s="3" t="str">
        <f t="shared" si="1616"/>
        <v>No, Lien &lt; $20K</v>
      </c>
      <c r="BT2556" t="s">
        <v>6650</v>
      </c>
      <c r="BU2556" s="3" t="str">
        <f t="shared" si="1617"/>
        <v>No</v>
      </c>
      <c r="BV2556" s="3" t="str">
        <f t="shared" si="1618"/>
        <v>No</v>
      </c>
      <c r="BW2556" s="3">
        <f t="shared" si="1619"/>
        <v>0</v>
      </c>
      <c r="BX2556" s="3" t="str">
        <f t="shared" si="1620"/>
        <v>No</v>
      </c>
      <c r="BY2556" s="3">
        <f t="shared" si="1621"/>
        <v>12917</v>
      </c>
      <c r="BZ2556">
        <v>1</v>
      </c>
      <c r="CA2556" s="3">
        <f t="shared" si="1622"/>
        <v>12917</v>
      </c>
      <c r="CC2556" s="3">
        <f t="shared" si="1623"/>
        <v>0</v>
      </c>
      <c r="CD2556" s="3">
        <f t="shared" si="1624"/>
        <v>0</v>
      </c>
      <c r="CE2556" s="3" t="str">
        <f t="shared" si="1625"/>
        <v/>
      </c>
      <c r="CF2556" s="3" t="e">
        <f>HLOOKUP(CE2556,'Valuation Data'!$D$2:$K$5,4,FALSE)</f>
        <v>#N/A</v>
      </c>
      <c r="CG2556" s="3">
        <f t="shared" si="1626"/>
        <v>12917</v>
      </c>
      <c r="CH2556" s="3" t="str">
        <f t="shared" si="1627"/>
        <v>No</v>
      </c>
      <c r="CI2556" s="3" t="str">
        <f>VLOOKUP(R2556,'Use Codes &amp; County Type'!A:D,4,FALSE)</f>
        <v>V</v>
      </c>
      <c r="CJ2556" s="3" t="str">
        <f t="shared" si="1628"/>
        <v>Yes</v>
      </c>
      <c r="CK2556" s="3" t="str">
        <f t="shared" si="1629"/>
        <v>No</v>
      </c>
      <c r="CL2556" s="3">
        <f t="shared" si="1630"/>
        <v>0</v>
      </c>
      <c r="CM2556" s="3">
        <f t="shared" si="1631"/>
        <v>0</v>
      </c>
      <c r="CN2556" s="3">
        <f t="shared" si="1632"/>
        <v>1303.92</v>
      </c>
      <c r="CO2556" s="3">
        <f t="shared" si="1633"/>
        <v>-1303.92</v>
      </c>
      <c r="CP2556" s="3">
        <f t="shared" si="1634"/>
        <v>0.10094604010219092</v>
      </c>
      <c r="CR2556" s="3" t="str">
        <f t="shared" si="1635"/>
        <v>No</v>
      </c>
      <c r="CV2556" s="3" t="str">
        <f t="shared" si="1636"/>
        <v>FMV&lt;$30K</v>
      </c>
      <c r="CW2556" s="3">
        <f t="shared" si="1637"/>
        <v>2555</v>
      </c>
      <c r="CX2556" s="3">
        <f t="shared" si="1638"/>
        <v>325.98</v>
      </c>
      <c r="CY2556" s="3" t="str">
        <f t="shared" si="1639"/>
        <v>Ok</v>
      </c>
      <c r="CZ2556">
        <v>0</v>
      </c>
      <c r="DA2556">
        <v>0</v>
      </c>
    </row>
    <row r="2557" spans="1:105" x14ac:dyDescent="0.25">
      <c r="A2557">
        <v>2556</v>
      </c>
      <c r="B2557" t="s">
        <v>3</v>
      </c>
      <c r="C2557" t="s">
        <v>2665</v>
      </c>
      <c r="D2557">
        <v>2584.0100000000002</v>
      </c>
      <c r="E2557">
        <v>2017</v>
      </c>
      <c r="F2557">
        <v>2584.0100000000002</v>
      </c>
      <c r="G2557">
        <v>2584.0100000000002</v>
      </c>
      <c r="H2557" s="3">
        <f t="shared" si="1599"/>
        <v>0</v>
      </c>
      <c r="I2557">
        <v>602</v>
      </c>
      <c r="J2557" t="s">
        <v>2736</v>
      </c>
      <c r="K2557" t="s">
        <v>2738</v>
      </c>
      <c r="L2557">
        <v>32034</v>
      </c>
      <c r="M2557" t="s">
        <v>4707</v>
      </c>
      <c r="N2557" t="s">
        <v>4761</v>
      </c>
      <c r="O2557">
        <v>-81.457280852558497</v>
      </c>
      <c r="P2557">
        <v>30.662641412592599</v>
      </c>
      <c r="Q2557" t="s">
        <v>6495</v>
      </c>
      <c r="R2557">
        <v>1</v>
      </c>
      <c r="S2557" t="s">
        <v>6539</v>
      </c>
      <c r="T2557">
        <v>1001</v>
      </c>
      <c r="U2557" t="s">
        <v>6582</v>
      </c>
      <c r="V2557">
        <v>2017</v>
      </c>
      <c r="W2557">
        <v>118395</v>
      </c>
      <c r="X2557">
        <v>2017</v>
      </c>
      <c r="Y2557">
        <v>118395</v>
      </c>
      <c r="Z2557">
        <v>2359.6999999999998</v>
      </c>
      <c r="AA2557" s="3">
        <f t="shared" si="1600"/>
        <v>0.91319306039837289</v>
      </c>
      <c r="AB2557" t="s">
        <v>6616</v>
      </c>
      <c r="AC2557" t="s">
        <v>6616</v>
      </c>
      <c r="AI2557" t="s">
        <v>6618</v>
      </c>
      <c r="AJ2557" t="s">
        <v>6618</v>
      </c>
      <c r="AK2557" t="s">
        <v>6618</v>
      </c>
      <c r="AL2557" t="s">
        <v>6618</v>
      </c>
      <c r="AM2557">
        <v>0</v>
      </c>
      <c r="AN2557">
        <v>0</v>
      </c>
      <c r="AO2557">
        <v>0</v>
      </c>
      <c r="AP2557" s="3" t="str">
        <f t="shared" si="1601"/>
        <v>No</v>
      </c>
      <c r="AQ2557" s="3" t="str">
        <f t="shared" si="1602"/>
        <v>No</v>
      </c>
      <c r="AR2557" s="3" t="str">
        <f t="shared" si="1603"/>
        <v>No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2</v>
      </c>
      <c r="AY2557" t="s">
        <v>6635</v>
      </c>
      <c r="AZ2557" t="s">
        <v>6638</v>
      </c>
      <c r="BA2557">
        <v>0</v>
      </c>
      <c r="BB2557" t="s">
        <v>6616</v>
      </c>
      <c r="BC2557" t="s">
        <v>6616</v>
      </c>
      <c r="BD2557" s="4" t="str">
        <f t="shared" si="1604"/>
        <v>No</v>
      </c>
      <c r="BE2557" t="s">
        <v>6640</v>
      </c>
      <c r="BF2557" s="3" t="str">
        <f t="shared" si="1605"/>
        <v>No</v>
      </c>
      <c r="BG2557" t="s">
        <v>6645</v>
      </c>
      <c r="BH2557" s="3" t="str">
        <f t="shared" si="1606"/>
        <v>602 11TH ST S</v>
      </c>
      <c r="BI2557" s="3" t="str">
        <f t="shared" si="1607"/>
        <v>Fernandina Beach</v>
      </c>
      <c r="BJ2557" s="3" t="str">
        <f t="shared" si="1608"/>
        <v>Florida</v>
      </c>
      <c r="BK2557" s="3">
        <f t="shared" si="1609"/>
        <v>32034</v>
      </c>
      <c r="BL2557" s="3" t="str">
        <f t="shared" si="1610"/>
        <v>602 11TH ST S FERNANDINA BEACH FL 32034</v>
      </c>
      <c r="BM2557" s="3" t="str">
        <f t="shared" si="1611"/>
        <v/>
      </c>
      <c r="BN2557" s="3" t="str">
        <f t="shared" si="1612"/>
        <v>Pass</v>
      </c>
      <c r="BO2557" s="3" t="str">
        <f t="shared" si="1613"/>
        <v>No</v>
      </c>
      <c r="BP2557" s="3" t="str">
        <f t="shared" si="1614"/>
        <v>FV&lt;$10K</v>
      </c>
      <c r="BQ2557" t="s">
        <v>6650</v>
      </c>
      <c r="BR2557" s="3" t="str">
        <f t="shared" si="1615"/>
        <v>No, &lt; $20K Lien</v>
      </c>
      <c r="BS2557" s="3" t="str">
        <f t="shared" si="1616"/>
        <v>No, Lien &lt; $20K</v>
      </c>
      <c r="BT2557" t="s">
        <v>6650</v>
      </c>
      <c r="BU2557" s="3" t="str">
        <f t="shared" si="1617"/>
        <v>No</v>
      </c>
      <c r="BV2557" s="3" t="str">
        <f t="shared" si="1618"/>
        <v>No</v>
      </c>
      <c r="BW2557" s="3">
        <f t="shared" si="1619"/>
        <v>0</v>
      </c>
      <c r="BX2557" s="3" t="str">
        <f t="shared" si="1620"/>
        <v>No</v>
      </c>
      <c r="BY2557" s="3">
        <f t="shared" si="1621"/>
        <v>118395</v>
      </c>
      <c r="BZ2557">
        <v>1</v>
      </c>
      <c r="CA2557" s="3">
        <f t="shared" si="1622"/>
        <v>118395</v>
      </c>
      <c r="CC2557" s="3">
        <f t="shared" si="1623"/>
        <v>0</v>
      </c>
      <c r="CD2557" s="3">
        <f t="shared" si="1624"/>
        <v>0</v>
      </c>
      <c r="CE2557" s="3" t="str">
        <f t="shared" si="1625"/>
        <v/>
      </c>
      <c r="CF2557" s="3" t="e">
        <f>HLOOKUP(CE2557,'Valuation Data'!$D$2:$K$5,4,FALSE)</f>
        <v>#N/A</v>
      </c>
      <c r="CG2557" s="3">
        <f t="shared" si="1626"/>
        <v>118395</v>
      </c>
      <c r="CH2557" s="3" t="str">
        <f t="shared" si="1627"/>
        <v>No</v>
      </c>
      <c r="CI2557" s="3" t="str">
        <f>VLOOKUP(R2557,'Use Codes &amp; County Type'!A:D,4,FALSE)</f>
        <v>S</v>
      </c>
      <c r="CJ2557" s="3" t="str">
        <f t="shared" si="1628"/>
        <v>No</v>
      </c>
      <c r="CK2557" s="3" t="str">
        <f t="shared" si="1629"/>
        <v>No</v>
      </c>
      <c r="CL2557" s="3">
        <f t="shared" si="1630"/>
        <v>0.35</v>
      </c>
      <c r="CM2557" s="3">
        <f t="shared" si="1631"/>
        <v>41438.25</v>
      </c>
      <c r="CN2557" s="3">
        <f t="shared" si="1632"/>
        <v>10336.040000000001</v>
      </c>
      <c r="CO2557" s="3">
        <f t="shared" si="1633"/>
        <v>31102.21</v>
      </c>
      <c r="CP2557" s="3">
        <f t="shared" si="1634"/>
        <v>8.730132184636176E-2</v>
      </c>
      <c r="CR2557" s="3" t="str">
        <f t="shared" si="1635"/>
        <v>No</v>
      </c>
      <c r="CV2557" s="3" t="str">
        <f t="shared" si="1636"/>
        <v>*Bid</v>
      </c>
      <c r="CW2557" s="3">
        <f t="shared" si="1637"/>
        <v>2556</v>
      </c>
      <c r="CX2557" s="3">
        <f t="shared" si="1638"/>
        <v>2584.0100000000002</v>
      </c>
      <c r="CY2557" s="3" t="str">
        <f t="shared" si="1639"/>
        <v>Ok</v>
      </c>
      <c r="CZ2557">
        <v>0</v>
      </c>
      <c r="DA2557">
        <v>0</v>
      </c>
    </row>
    <row r="2558" spans="1:105" x14ac:dyDescent="0.25">
      <c r="A2558">
        <v>2557</v>
      </c>
      <c r="B2558" t="s">
        <v>3</v>
      </c>
      <c r="C2558" t="s">
        <v>2666</v>
      </c>
      <c r="D2558">
        <v>1639.31</v>
      </c>
      <c r="E2558">
        <v>2017</v>
      </c>
      <c r="F2558">
        <v>1639.31</v>
      </c>
      <c r="G2558">
        <v>1639.31</v>
      </c>
      <c r="H2558" s="3">
        <f t="shared" si="1599"/>
        <v>0</v>
      </c>
      <c r="I2558">
        <v>1109</v>
      </c>
      <c r="J2558" t="s">
        <v>2736</v>
      </c>
      <c r="K2558" t="s">
        <v>2738</v>
      </c>
      <c r="L2558">
        <v>32034</v>
      </c>
      <c r="M2558" t="s">
        <v>4708</v>
      </c>
      <c r="N2558" t="s">
        <v>4761</v>
      </c>
      <c r="O2558">
        <v>-81.457165882210006</v>
      </c>
      <c r="P2558">
        <v>30.661796811381102</v>
      </c>
      <c r="Q2558" t="s">
        <v>6496</v>
      </c>
      <c r="R2558">
        <v>1</v>
      </c>
      <c r="S2558" t="s">
        <v>6539</v>
      </c>
      <c r="T2558">
        <v>1001</v>
      </c>
      <c r="U2558" t="s">
        <v>6582</v>
      </c>
      <c r="V2558">
        <v>2017</v>
      </c>
      <c r="W2558">
        <v>74567</v>
      </c>
      <c r="X2558">
        <v>2017</v>
      </c>
      <c r="Y2558">
        <v>74567</v>
      </c>
      <c r="Z2558">
        <v>1486.18</v>
      </c>
      <c r="AA2558" s="3">
        <f t="shared" si="1600"/>
        <v>0.90658874770482711</v>
      </c>
      <c r="AE2558" t="s">
        <v>6616</v>
      </c>
      <c r="AI2558" t="s">
        <v>6619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 s="3" t="str">
        <f t="shared" si="1601"/>
        <v>No</v>
      </c>
      <c r="AQ2558" s="3" t="str">
        <f t="shared" si="1602"/>
        <v>Yes</v>
      </c>
      <c r="AR2558" s="3" t="str">
        <f t="shared" si="1603"/>
        <v>No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1</v>
      </c>
      <c r="AY2558" t="s">
        <v>6635</v>
      </c>
      <c r="AZ2558">
        <v>0</v>
      </c>
      <c r="BA2558">
        <v>0</v>
      </c>
      <c r="BB2558" t="s">
        <v>6616</v>
      </c>
      <c r="BC2558" t="s">
        <v>6616</v>
      </c>
      <c r="BD2558" s="4" t="str">
        <f t="shared" si="1604"/>
        <v>No</v>
      </c>
      <c r="BE2558" t="s">
        <v>6640</v>
      </c>
      <c r="BF2558" s="3" t="str">
        <f t="shared" si="1605"/>
        <v>No</v>
      </c>
      <c r="BG2558" t="s">
        <v>6645</v>
      </c>
      <c r="BH2558" s="3" t="str">
        <f t="shared" si="1606"/>
        <v>1109 GUM ST</v>
      </c>
      <c r="BI2558" s="3" t="str">
        <f t="shared" si="1607"/>
        <v>Fernandina Beach</v>
      </c>
      <c r="BJ2558" s="3" t="str">
        <f t="shared" si="1608"/>
        <v>Florida</v>
      </c>
      <c r="BK2558" s="3">
        <f t="shared" si="1609"/>
        <v>32034</v>
      </c>
      <c r="BL2558" s="3" t="str">
        <f t="shared" si="1610"/>
        <v>1109 GUM ST FERNANDINA BEACH FL 32034</v>
      </c>
      <c r="BM2558" s="3" t="str">
        <f t="shared" si="1611"/>
        <v/>
      </c>
      <c r="BN2558" s="3" t="str">
        <f t="shared" si="1612"/>
        <v>Pass</v>
      </c>
      <c r="BO2558" s="3" t="str">
        <f t="shared" si="1613"/>
        <v>No</v>
      </c>
      <c r="BP2558" s="3" t="str">
        <f t="shared" si="1614"/>
        <v>FV&lt;$10K</v>
      </c>
      <c r="BQ2558" t="s">
        <v>6650</v>
      </c>
      <c r="BR2558" s="3" t="str">
        <f t="shared" si="1615"/>
        <v>No, &lt; $20K Lien</v>
      </c>
      <c r="BS2558" s="3" t="str">
        <f t="shared" si="1616"/>
        <v>No, Lien &lt; $20K</v>
      </c>
      <c r="BT2558" t="s">
        <v>6650</v>
      </c>
      <c r="BU2558" s="3" t="str">
        <f t="shared" si="1617"/>
        <v>No</v>
      </c>
      <c r="BV2558" s="3" t="str">
        <f t="shared" si="1618"/>
        <v>No</v>
      </c>
      <c r="BW2558" s="3">
        <f t="shared" si="1619"/>
        <v>0</v>
      </c>
      <c r="BX2558" s="3" t="str">
        <f t="shared" si="1620"/>
        <v>No</v>
      </c>
      <c r="BY2558" s="3">
        <f t="shared" si="1621"/>
        <v>74567</v>
      </c>
      <c r="BZ2558">
        <v>1</v>
      </c>
      <c r="CA2558" s="3">
        <f t="shared" si="1622"/>
        <v>74567</v>
      </c>
      <c r="CC2558" s="3">
        <f t="shared" si="1623"/>
        <v>0</v>
      </c>
      <c r="CD2558" s="3">
        <f t="shared" si="1624"/>
        <v>0</v>
      </c>
      <c r="CE2558" s="3" t="str">
        <f t="shared" si="1625"/>
        <v/>
      </c>
      <c r="CF2558" s="3" t="e">
        <f>HLOOKUP(CE2558,'Valuation Data'!$D$2:$K$5,4,FALSE)</f>
        <v>#N/A</v>
      </c>
      <c r="CG2558" s="3">
        <f t="shared" si="1626"/>
        <v>74567</v>
      </c>
      <c r="CH2558" s="3" t="str">
        <f t="shared" si="1627"/>
        <v>No</v>
      </c>
      <c r="CI2558" s="3" t="str">
        <f>VLOOKUP(R2558,'Use Codes &amp; County Type'!A:D,4,FALSE)</f>
        <v>S</v>
      </c>
      <c r="CJ2558" s="3" t="str">
        <f t="shared" si="1628"/>
        <v>No</v>
      </c>
      <c r="CK2558" s="3" t="str">
        <f t="shared" si="1629"/>
        <v>No</v>
      </c>
      <c r="CL2558" s="3">
        <f t="shared" si="1630"/>
        <v>0.35</v>
      </c>
      <c r="CM2558" s="3">
        <f t="shared" si="1631"/>
        <v>26098.449999999997</v>
      </c>
      <c r="CN2558" s="3">
        <f t="shared" si="1632"/>
        <v>6557.24</v>
      </c>
      <c r="CO2558" s="3">
        <f t="shared" si="1633"/>
        <v>19541.21</v>
      </c>
      <c r="CP2558" s="3">
        <f t="shared" si="1634"/>
        <v>8.7937559510239113E-2</v>
      </c>
      <c r="CR2558" s="3" t="str">
        <f t="shared" si="1635"/>
        <v>No</v>
      </c>
      <c r="CV2558" s="3" t="str">
        <f t="shared" si="1636"/>
        <v>*Bid</v>
      </c>
      <c r="CW2558" s="3">
        <f t="shared" si="1637"/>
        <v>2557</v>
      </c>
      <c r="CX2558" s="3">
        <f t="shared" si="1638"/>
        <v>1639.31</v>
      </c>
      <c r="CY2558" s="3" t="str">
        <f t="shared" si="1639"/>
        <v>Ok</v>
      </c>
      <c r="CZ2558">
        <v>0</v>
      </c>
      <c r="DA2558">
        <v>0</v>
      </c>
    </row>
    <row r="2559" spans="1:105" x14ac:dyDescent="0.25">
      <c r="A2559">
        <v>2558</v>
      </c>
      <c r="B2559" t="s">
        <v>3</v>
      </c>
      <c r="C2559" t="s">
        <v>2667</v>
      </c>
      <c r="D2559">
        <v>501.37</v>
      </c>
      <c r="E2559">
        <v>2017</v>
      </c>
      <c r="F2559">
        <v>501.37</v>
      </c>
      <c r="G2559">
        <v>501.37</v>
      </c>
      <c r="H2559" s="3">
        <f t="shared" si="1599"/>
        <v>0</v>
      </c>
      <c r="I2559">
        <v>722</v>
      </c>
      <c r="J2559" t="s">
        <v>2736</v>
      </c>
      <c r="K2559" t="s">
        <v>2738</v>
      </c>
      <c r="L2559">
        <v>32034</v>
      </c>
      <c r="M2559" t="s">
        <v>4709</v>
      </c>
      <c r="N2559" t="s">
        <v>4761</v>
      </c>
      <c r="O2559">
        <v>-81.456734747875302</v>
      </c>
      <c r="P2559">
        <v>30.6607504772056</v>
      </c>
      <c r="Q2559" t="s">
        <v>6497</v>
      </c>
      <c r="R2559">
        <v>1</v>
      </c>
      <c r="S2559" t="s">
        <v>6539</v>
      </c>
      <c r="T2559">
        <v>1001</v>
      </c>
      <c r="U2559" t="s">
        <v>6582</v>
      </c>
      <c r="V2559">
        <v>2017</v>
      </c>
      <c r="W2559">
        <v>46775</v>
      </c>
      <c r="X2559">
        <v>2017</v>
      </c>
      <c r="Y2559">
        <v>123607</v>
      </c>
      <c r="Z2559">
        <v>434</v>
      </c>
      <c r="AA2559" s="3">
        <f t="shared" si="1600"/>
        <v>0.86562817879011511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 s="3" t="str">
        <f t="shared" si="1601"/>
        <v>No</v>
      </c>
      <c r="AQ2559" s="3" t="str">
        <f t="shared" si="1602"/>
        <v>No</v>
      </c>
      <c r="AR2559" s="3" t="str">
        <f t="shared" si="1603"/>
        <v>No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 t="s">
        <v>6634</v>
      </c>
      <c r="AZ2559">
        <v>0</v>
      </c>
      <c r="BA2559">
        <v>0</v>
      </c>
      <c r="BB2559" t="s">
        <v>6617</v>
      </c>
      <c r="BC2559">
        <v>0</v>
      </c>
      <c r="BD2559" s="4" t="str">
        <f t="shared" si="1604"/>
        <v>No</v>
      </c>
      <c r="BE2559" t="s">
        <v>6640</v>
      </c>
      <c r="BF2559" s="3" t="str">
        <f t="shared" si="1605"/>
        <v>No</v>
      </c>
      <c r="BG2559" t="s">
        <v>6645</v>
      </c>
      <c r="BH2559" s="3" t="str">
        <f t="shared" si="1606"/>
        <v>722 DIVISION ST</v>
      </c>
      <c r="BI2559" s="3" t="str">
        <f t="shared" si="1607"/>
        <v>Fernandina Beach</v>
      </c>
      <c r="BJ2559" s="3" t="str">
        <f t="shared" si="1608"/>
        <v>Florida</v>
      </c>
      <c r="BK2559" s="3">
        <f t="shared" si="1609"/>
        <v>32034</v>
      </c>
      <c r="BL2559" s="3" t="str">
        <f t="shared" si="1610"/>
        <v>722 DIVISION ST FERNANDINA BEACH FL 32034</v>
      </c>
      <c r="BM2559" s="3" t="str">
        <f t="shared" si="1611"/>
        <v/>
      </c>
      <c r="BN2559" s="3" t="str">
        <f t="shared" si="1612"/>
        <v>Pass</v>
      </c>
      <c r="BO2559" s="3" t="str">
        <f t="shared" si="1613"/>
        <v>No</v>
      </c>
      <c r="BP2559" s="3" t="str">
        <f t="shared" si="1614"/>
        <v>FV&lt;$10K</v>
      </c>
      <c r="BQ2559" t="s">
        <v>6650</v>
      </c>
      <c r="BR2559" s="3" t="str">
        <f t="shared" si="1615"/>
        <v>No, &lt; $20K Lien</v>
      </c>
      <c r="BS2559" s="3" t="str">
        <f t="shared" si="1616"/>
        <v>No, Lien &lt; $20K</v>
      </c>
      <c r="BT2559" t="s">
        <v>6650</v>
      </c>
      <c r="BU2559" s="3" t="str">
        <f t="shared" si="1617"/>
        <v>No</v>
      </c>
      <c r="BV2559" s="3" t="str">
        <f t="shared" si="1618"/>
        <v>No</v>
      </c>
      <c r="BW2559" s="3">
        <f t="shared" si="1619"/>
        <v>0</v>
      </c>
      <c r="BX2559" s="3" t="str">
        <f t="shared" si="1620"/>
        <v>No</v>
      </c>
      <c r="BY2559" s="3">
        <f t="shared" si="1621"/>
        <v>46775</v>
      </c>
      <c r="BZ2559">
        <v>1</v>
      </c>
      <c r="CA2559" s="3">
        <f t="shared" si="1622"/>
        <v>46775</v>
      </c>
      <c r="CC2559" s="3">
        <f t="shared" si="1623"/>
        <v>0</v>
      </c>
      <c r="CD2559" s="3">
        <f t="shared" si="1624"/>
        <v>0</v>
      </c>
      <c r="CE2559" s="3" t="str">
        <f t="shared" si="1625"/>
        <v/>
      </c>
      <c r="CF2559" s="3" t="e">
        <f>HLOOKUP(CE2559,'Valuation Data'!$D$2:$K$5,4,FALSE)</f>
        <v>#N/A</v>
      </c>
      <c r="CG2559" s="3">
        <f t="shared" si="1626"/>
        <v>46775</v>
      </c>
      <c r="CH2559" s="3" t="str">
        <f t="shared" si="1627"/>
        <v>No</v>
      </c>
      <c r="CI2559" s="3" t="str">
        <f>VLOOKUP(R2559,'Use Codes &amp; County Type'!A:D,4,FALSE)</f>
        <v>S</v>
      </c>
      <c r="CJ2559" s="3" t="str">
        <f t="shared" si="1628"/>
        <v>No</v>
      </c>
      <c r="CK2559" s="3" t="str">
        <f t="shared" si="1629"/>
        <v>Yes</v>
      </c>
      <c r="CL2559" s="3">
        <f t="shared" si="1630"/>
        <v>0.67</v>
      </c>
      <c r="CM2559" s="3">
        <f t="shared" si="1631"/>
        <v>31339.250000000004</v>
      </c>
      <c r="CN2559" s="3">
        <f t="shared" si="1632"/>
        <v>2005.48</v>
      </c>
      <c r="CO2559" s="3">
        <f t="shared" si="1633"/>
        <v>29333.770000000004</v>
      </c>
      <c r="CP2559" s="3">
        <f t="shared" si="1634"/>
        <v>4.2875040085515764E-2</v>
      </c>
      <c r="CR2559" s="3" t="str">
        <f t="shared" si="1635"/>
        <v>No</v>
      </c>
      <c r="CV2559" s="3" t="str">
        <f t="shared" si="1636"/>
        <v>*Bid</v>
      </c>
      <c r="CW2559" s="3">
        <f t="shared" si="1637"/>
        <v>2558</v>
      </c>
      <c r="CX2559" s="3">
        <f t="shared" si="1638"/>
        <v>501.37</v>
      </c>
      <c r="CY2559" s="3" t="str">
        <f t="shared" si="1639"/>
        <v>Ok</v>
      </c>
      <c r="CZ2559">
        <v>0</v>
      </c>
      <c r="DA2559">
        <v>0</v>
      </c>
    </row>
    <row r="2560" spans="1:105" x14ac:dyDescent="0.25">
      <c r="A2560">
        <v>2559</v>
      </c>
      <c r="B2560" t="s">
        <v>3</v>
      </c>
      <c r="C2560" t="s">
        <v>2668</v>
      </c>
      <c r="D2560">
        <v>1636.82</v>
      </c>
      <c r="E2560">
        <v>2017</v>
      </c>
      <c r="F2560">
        <v>1636.82</v>
      </c>
      <c r="G2560">
        <v>1636.82</v>
      </c>
      <c r="H2560" s="3">
        <f t="shared" si="1599"/>
        <v>0</v>
      </c>
      <c r="I2560">
        <v>710</v>
      </c>
      <c r="J2560" t="s">
        <v>2736</v>
      </c>
      <c r="K2560" t="s">
        <v>2738</v>
      </c>
      <c r="L2560">
        <v>32034</v>
      </c>
      <c r="M2560" t="s">
        <v>4710</v>
      </c>
      <c r="N2560" t="s">
        <v>4761</v>
      </c>
      <c r="O2560">
        <v>-81.456681640017095</v>
      </c>
      <c r="P2560">
        <v>30.661091079948999</v>
      </c>
      <c r="Q2560" t="s">
        <v>6498</v>
      </c>
      <c r="R2560">
        <v>1</v>
      </c>
      <c r="S2560" t="s">
        <v>6539</v>
      </c>
      <c r="T2560">
        <v>1001</v>
      </c>
      <c r="U2560" t="s">
        <v>6582</v>
      </c>
      <c r="V2560">
        <v>2017</v>
      </c>
      <c r="W2560">
        <v>74063</v>
      </c>
      <c r="X2560">
        <v>2017</v>
      </c>
      <c r="Y2560">
        <v>75240</v>
      </c>
      <c r="Z2560">
        <v>1483.88</v>
      </c>
      <c r="AA2560" s="3">
        <f t="shared" si="1600"/>
        <v>0.90656272528439297</v>
      </c>
      <c r="AB2560" t="s">
        <v>6616</v>
      </c>
      <c r="AC2560" t="s">
        <v>6616</v>
      </c>
      <c r="AI2560" t="s">
        <v>6618</v>
      </c>
      <c r="AJ2560" t="s">
        <v>6618</v>
      </c>
      <c r="AK2560" t="s">
        <v>6618</v>
      </c>
      <c r="AL2560" t="s">
        <v>6618</v>
      </c>
      <c r="AM2560">
        <v>0</v>
      </c>
      <c r="AN2560">
        <v>0</v>
      </c>
      <c r="AO2560">
        <v>0</v>
      </c>
      <c r="AP2560" s="3" t="str">
        <f t="shared" si="1601"/>
        <v>No</v>
      </c>
      <c r="AQ2560" s="3" t="str">
        <f t="shared" si="1602"/>
        <v>No</v>
      </c>
      <c r="AR2560" s="3" t="str">
        <f t="shared" si="1603"/>
        <v>No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 t="s">
        <v>6634</v>
      </c>
      <c r="AZ2560" t="s">
        <v>6638</v>
      </c>
      <c r="BA2560">
        <v>1</v>
      </c>
      <c r="BB2560" t="s">
        <v>6616</v>
      </c>
      <c r="BC2560" t="s">
        <v>6616</v>
      </c>
      <c r="BD2560" s="4" t="str">
        <f t="shared" si="1604"/>
        <v>No</v>
      </c>
      <c r="BE2560" t="s">
        <v>6640</v>
      </c>
      <c r="BF2560" s="3" t="str">
        <f t="shared" si="1605"/>
        <v>No</v>
      </c>
      <c r="BG2560" t="s">
        <v>6645</v>
      </c>
      <c r="BH2560" s="3" t="str">
        <f t="shared" si="1606"/>
        <v>710 DIVISION ST</v>
      </c>
      <c r="BI2560" s="3" t="str">
        <f t="shared" si="1607"/>
        <v>Fernandina Beach</v>
      </c>
      <c r="BJ2560" s="3" t="str">
        <f t="shared" si="1608"/>
        <v>Florida</v>
      </c>
      <c r="BK2560" s="3">
        <f t="shared" si="1609"/>
        <v>32034</v>
      </c>
      <c r="BL2560" s="3" t="str">
        <f t="shared" si="1610"/>
        <v>710 DIVISION ST FERNANDINA BEACH FL 32034</v>
      </c>
      <c r="BM2560" s="3" t="str">
        <f t="shared" si="1611"/>
        <v/>
      </c>
      <c r="BN2560" s="3" t="str">
        <f t="shared" si="1612"/>
        <v>Pass</v>
      </c>
      <c r="BO2560" s="3" t="str">
        <f t="shared" si="1613"/>
        <v>No</v>
      </c>
      <c r="BP2560" s="3" t="str">
        <f t="shared" si="1614"/>
        <v>FV&lt;$10K</v>
      </c>
      <c r="BQ2560" t="s">
        <v>6650</v>
      </c>
      <c r="BR2560" s="3" t="str">
        <f t="shared" si="1615"/>
        <v>No, &lt; $20K Lien</v>
      </c>
      <c r="BS2560" s="3" t="str">
        <f t="shared" si="1616"/>
        <v>No, Lien &lt; $20K</v>
      </c>
      <c r="BT2560" t="s">
        <v>6650</v>
      </c>
      <c r="BU2560" s="3" t="str">
        <f t="shared" si="1617"/>
        <v>No</v>
      </c>
      <c r="BV2560" s="3" t="str">
        <f t="shared" si="1618"/>
        <v>No</v>
      </c>
      <c r="BW2560" s="3">
        <f t="shared" si="1619"/>
        <v>1</v>
      </c>
      <c r="BX2560" s="3" t="str">
        <f t="shared" si="1620"/>
        <v>No</v>
      </c>
      <c r="BY2560" s="3">
        <f t="shared" si="1621"/>
        <v>74063</v>
      </c>
      <c r="BZ2560">
        <v>1</v>
      </c>
      <c r="CA2560" s="3">
        <f t="shared" si="1622"/>
        <v>74063</v>
      </c>
      <c r="CC2560" s="3">
        <f t="shared" si="1623"/>
        <v>0</v>
      </c>
      <c r="CD2560" s="3">
        <f t="shared" si="1624"/>
        <v>0</v>
      </c>
      <c r="CE2560" s="3" t="str">
        <f t="shared" si="1625"/>
        <v/>
      </c>
      <c r="CF2560" s="3" t="e">
        <f>HLOOKUP(CE2560,'Valuation Data'!$D$2:$K$5,4,FALSE)</f>
        <v>#N/A</v>
      </c>
      <c r="CG2560" s="3">
        <f t="shared" si="1626"/>
        <v>74063</v>
      </c>
      <c r="CH2560" s="3" t="str">
        <f t="shared" si="1627"/>
        <v>No</v>
      </c>
      <c r="CI2560" s="3" t="str">
        <f>VLOOKUP(R2560,'Use Codes &amp; County Type'!A:D,4,FALSE)</f>
        <v>S</v>
      </c>
      <c r="CJ2560" s="3" t="str">
        <f t="shared" si="1628"/>
        <v>No</v>
      </c>
      <c r="CK2560" s="3" t="str">
        <f t="shared" si="1629"/>
        <v>No</v>
      </c>
      <c r="CL2560" s="3">
        <f t="shared" si="1630"/>
        <v>0.35</v>
      </c>
      <c r="CM2560" s="3">
        <f t="shared" si="1631"/>
        <v>25922.05</v>
      </c>
      <c r="CN2560" s="3">
        <f t="shared" si="1632"/>
        <v>8184.0999999999995</v>
      </c>
      <c r="CO2560" s="3">
        <f t="shared" si="1633"/>
        <v>17737.95</v>
      </c>
      <c r="CP2560" s="3">
        <f t="shared" si="1634"/>
        <v>0.11050187002956942</v>
      </c>
      <c r="CR2560" s="3" t="str">
        <f t="shared" si="1635"/>
        <v>No</v>
      </c>
      <c r="CV2560" s="3" t="str">
        <f t="shared" si="1636"/>
        <v>*Bid</v>
      </c>
      <c r="CW2560" s="3">
        <f t="shared" si="1637"/>
        <v>2559</v>
      </c>
      <c r="CX2560" s="3">
        <f t="shared" si="1638"/>
        <v>1636.82</v>
      </c>
      <c r="CY2560" s="3" t="str">
        <f t="shared" si="1639"/>
        <v>Ok</v>
      </c>
      <c r="CZ2560">
        <v>0</v>
      </c>
      <c r="DA2560">
        <v>0</v>
      </c>
    </row>
    <row r="2561" spans="1:105" x14ac:dyDescent="0.25">
      <c r="A2561">
        <v>2560</v>
      </c>
      <c r="B2561" t="s">
        <v>3</v>
      </c>
      <c r="C2561" t="s">
        <v>2669</v>
      </c>
      <c r="D2561">
        <v>1350.51</v>
      </c>
      <c r="E2561">
        <v>2017</v>
      </c>
      <c r="F2561">
        <v>1350.51</v>
      </c>
      <c r="G2561">
        <v>1350.51</v>
      </c>
      <c r="H2561" s="3">
        <f t="shared" si="1599"/>
        <v>0</v>
      </c>
      <c r="I2561">
        <v>707</v>
      </c>
      <c r="J2561" t="s">
        <v>2736</v>
      </c>
      <c r="K2561" t="s">
        <v>2738</v>
      </c>
      <c r="L2561">
        <v>32034</v>
      </c>
      <c r="M2561" t="s">
        <v>4711</v>
      </c>
      <c r="N2561" t="s">
        <v>4761</v>
      </c>
      <c r="O2561">
        <v>-81.456347561732002</v>
      </c>
      <c r="P2561">
        <v>30.661175659508999</v>
      </c>
      <c r="Q2561" t="s">
        <v>6499</v>
      </c>
      <c r="R2561">
        <v>1</v>
      </c>
      <c r="S2561" t="s">
        <v>6539</v>
      </c>
      <c r="T2561">
        <v>1001</v>
      </c>
      <c r="U2561" t="s">
        <v>6582</v>
      </c>
      <c r="V2561">
        <v>2017</v>
      </c>
      <c r="W2561">
        <v>61169</v>
      </c>
      <c r="X2561">
        <v>2017</v>
      </c>
      <c r="Y2561">
        <v>61169</v>
      </c>
      <c r="Z2561">
        <v>1219.1500000000001</v>
      </c>
      <c r="AA2561" s="3">
        <f t="shared" si="1600"/>
        <v>0.9027330415916951</v>
      </c>
      <c r="AB2561" t="s">
        <v>6616</v>
      </c>
      <c r="AC2561" t="s">
        <v>6616</v>
      </c>
      <c r="AD2561" t="s">
        <v>6616</v>
      </c>
      <c r="AE2561" t="s">
        <v>6616</v>
      </c>
      <c r="AF2561" t="s">
        <v>6616</v>
      </c>
      <c r="AG2561" t="s">
        <v>6616</v>
      </c>
      <c r="AH2561" t="s">
        <v>6616</v>
      </c>
      <c r="AI2561" t="s">
        <v>6618</v>
      </c>
      <c r="AJ2561" t="s">
        <v>6618</v>
      </c>
      <c r="AK2561" t="s">
        <v>6618</v>
      </c>
      <c r="AL2561" t="s">
        <v>6618</v>
      </c>
      <c r="AM2561" t="s">
        <v>6618</v>
      </c>
      <c r="AN2561" t="s">
        <v>6618</v>
      </c>
      <c r="AO2561" t="s">
        <v>6618</v>
      </c>
      <c r="AP2561" s="3" t="str">
        <f t="shared" si="1601"/>
        <v>No</v>
      </c>
      <c r="AQ2561" s="3" t="str">
        <f t="shared" si="1602"/>
        <v>No</v>
      </c>
      <c r="AR2561" s="3" t="str">
        <f t="shared" si="1603"/>
        <v>No</v>
      </c>
      <c r="AS2561">
        <v>0</v>
      </c>
      <c r="AT2561">
        <v>0</v>
      </c>
      <c r="AU2561">
        <v>60000</v>
      </c>
      <c r="AV2561" t="s">
        <v>6621</v>
      </c>
      <c r="AW2561">
        <v>0</v>
      </c>
      <c r="AX2561">
        <v>0</v>
      </c>
      <c r="AY2561" t="s">
        <v>6634</v>
      </c>
      <c r="AZ2561" t="s">
        <v>6638</v>
      </c>
      <c r="BA2561">
        <v>2</v>
      </c>
      <c r="BB2561" t="s">
        <v>6616</v>
      </c>
      <c r="BC2561" t="s">
        <v>6616</v>
      </c>
      <c r="BD2561" s="4" t="str">
        <f t="shared" si="1604"/>
        <v>No</v>
      </c>
      <c r="BE2561" t="s">
        <v>6640</v>
      </c>
      <c r="BF2561" s="3" t="str">
        <f t="shared" si="1605"/>
        <v>No</v>
      </c>
      <c r="BG2561" t="s">
        <v>6645</v>
      </c>
      <c r="BH2561" s="3" t="str">
        <f t="shared" si="1606"/>
        <v>707 12TH ST S</v>
      </c>
      <c r="BI2561" s="3" t="str">
        <f t="shared" si="1607"/>
        <v>Fernandina Beach</v>
      </c>
      <c r="BJ2561" s="3" t="str">
        <f t="shared" si="1608"/>
        <v>Florida</v>
      </c>
      <c r="BK2561" s="3">
        <f t="shared" si="1609"/>
        <v>32034</v>
      </c>
      <c r="BL2561" s="3" t="str">
        <f t="shared" si="1610"/>
        <v>707 12TH ST S FERNANDINA BEACH FL 32034</v>
      </c>
      <c r="BM2561" s="3" t="str">
        <f t="shared" si="1611"/>
        <v>L</v>
      </c>
      <c r="BN2561" s="3" t="str">
        <f t="shared" si="1612"/>
        <v>Pass</v>
      </c>
      <c r="BO2561" s="3" t="str">
        <f t="shared" si="1613"/>
        <v>No</v>
      </c>
      <c r="BP2561" s="3" t="str">
        <f t="shared" si="1614"/>
        <v>FV&lt;$10K</v>
      </c>
      <c r="BQ2561" t="s">
        <v>6650</v>
      </c>
      <c r="BR2561" s="3" t="str">
        <f t="shared" si="1615"/>
        <v>No, &lt; $20K Lien</v>
      </c>
      <c r="BS2561" s="3" t="str">
        <f t="shared" si="1616"/>
        <v>No, Lien &lt; $20K</v>
      </c>
      <c r="BT2561" t="s">
        <v>6650</v>
      </c>
      <c r="BU2561" s="3" t="str">
        <f t="shared" si="1617"/>
        <v>No</v>
      </c>
      <c r="BV2561" s="3" t="str">
        <f t="shared" si="1618"/>
        <v>No</v>
      </c>
      <c r="BW2561" s="3">
        <f t="shared" si="1619"/>
        <v>2</v>
      </c>
      <c r="BX2561" s="3" t="str">
        <f t="shared" si="1620"/>
        <v>Yes</v>
      </c>
      <c r="BY2561" s="3">
        <f t="shared" si="1621"/>
        <v>61169</v>
      </c>
      <c r="BZ2561">
        <v>1</v>
      </c>
      <c r="CA2561" s="3">
        <f t="shared" si="1622"/>
        <v>61169</v>
      </c>
      <c r="CC2561" s="3">
        <f t="shared" si="1623"/>
        <v>0</v>
      </c>
      <c r="CD2561" s="3">
        <f t="shared" si="1624"/>
        <v>0</v>
      </c>
      <c r="CE2561" s="3" t="str">
        <f t="shared" si="1625"/>
        <v/>
      </c>
      <c r="CF2561" s="3" t="e">
        <f>HLOOKUP(CE2561,'Valuation Data'!$D$2:$K$5,4,FALSE)</f>
        <v>#N/A</v>
      </c>
      <c r="CG2561" s="3">
        <f t="shared" si="1626"/>
        <v>61169</v>
      </c>
      <c r="CH2561" s="3" t="str">
        <f t="shared" si="1627"/>
        <v>No</v>
      </c>
      <c r="CI2561" s="3" t="str">
        <f>VLOOKUP(R2561,'Use Codes &amp; County Type'!A:D,4,FALSE)</f>
        <v>S</v>
      </c>
      <c r="CJ2561" s="3" t="str">
        <f t="shared" si="1628"/>
        <v>No</v>
      </c>
      <c r="CK2561" s="3" t="str">
        <f t="shared" si="1629"/>
        <v>No</v>
      </c>
      <c r="CL2561" s="3">
        <f t="shared" si="1630"/>
        <v>0.35</v>
      </c>
      <c r="CM2561" s="3">
        <f t="shared" si="1631"/>
        <v>21409.149999999998</v>
      </c>
      <c r="CN2561" s="3">
        <f t="shared" si="1632"/>
        <v>8103.06</v>
      </c>
      <c r="CO2561" s="3">
        <f t="shared" si="1633"/>
        <v>13306.089999999997</v>
      </c>
      <c r="CP2561" s="3">
        <f t="shared" si="1634"/>
        <v>0.13247004201474605</v>
      </c>
      <c r="CR2561" s="3" t="str">
        <f t="shared" si="1635"/>
        <v>No</v>
      </c>
      <c r="CV2561" s="3" t="str">
        <f t="shared" si="1636"/>
        <v>Too Many Priors</v>
      </c>
      <c r="CW2561" s="3">
        <f t="shared" si="1637"/>
        <v>2560</v>
      </c>
      <c r="CX2561" s="3">
        <f t="shared" si="1638"/>
        <v>1350.51</v>
      </c>
      <c r="CY2561" s="3" t="str">
        <f t="shared" si="1639"/>
        <v>Ok</v>
      </c>
      <c r="CZ2561">
        <v>0</v>
      </c>
      <c r="DA2561">
        <v>0</v>
      </c>
    </row>
    <row r="2562" spans="1:105" x14ac:dyDescent="0.25">
      <c r="A2562">
        <v>2561</v>
      </c>
      <c r="B2562" t="s">
        <v>3</v>
      </c>
      <c r="C2562" t="s">
        <v>2670</v>
      </c>
      <c r="D2562">
        <v>609.96</v>
      </c>
      <c r="E2562">
        <v>2017</v>
      </c>
      <c r="F2562">
        <v>609.96</v>
      </c>
      <c r="G2562">
        <v>609.96</v>
      </c>
      <c r="H2562" s="3">
        <f t="shared" ref="H2562:H2625" si="1640">D2562+D2562-F2562-G2562</f>
        <v>0</v>
      </c>
      <c r="I2562">
        <v>631</v>
      </c>
      <c r="J2562" t="s">
        <v>2736</v>
      </c>
      <c r="K2562" t="s">
        <v>2738</v>
      </c>
      <c r="L2562">
        <v>32034</v>
      </c>
      <c r="M2562" t="s">
        <v>4712</v>
      </c>
      <c r="N2562" t="s">
        <v>4761</v>
      </c>
      <c r="O2562">
        <v>-81.456276069213402</v>
      </c>
      <c r="P2562">
        <v>30.661636188625302</v>
      </c>
      <c r="Q2562" t="s">
        <v>6500</v>
      </c>
      <c r="R2562">
        <v>1</v>
      </c>
      <c r="S2562" t="s">
        <v>6539</v>
      </c>
      <c r="T2562">
        <v>1001</v>
      </c>
      <c r="U2562" t="s">
        <v>6582</v>
      </c>
      <c r="V2562">
        <v>2017</v>
      </c>
      <c r="W2562">
        <v>56990</v>
      </c>
      <c r="X2562">
        <v>2017</v>
      </c>
      <c r="Y2562">
        <v>85562</v>
      </c>
      <c r="Z2562">
        <v>534.41</v>
      </c>
      <c r="AA2562" s="3">
        <f t="shared" ref="AA2562:AA2625" si="1641">IFERROR(Z2562/D2562,)</f>
        <v>0.8761394189782935</v>
      </c>
      <c r="AB2562" t="s">
        <v>6616</v>
      </c>
      <c r="AC2562" t="s">
        <v>6616</v>
      </c>
      <c r="AI2562" t="s">
        <v>6618</v>
      </c>
      <c r="AJ2562" t="s">
        <v>6618</v>
      </c>
      <c r="AK2562" t="s">
        <v>6618</v>
      </c>
      <c r="AL2562" t="s">
        <v>6618</v>
      </c>
      <c r="AM2562">
        <v>0</v>
      </c>
      <c r="AN2562">
        <v>0</v>
      </c>
      <c r="AO2562">
        <v>0</v>
      </c>
      <c r="AP2562" s="3" t="str">
        <f t="shared" ref="AP2562:AP2626" si="1642">IF(OR(COUNTIF(AB2562:AH2562,"Yes")&gt;0,COUNTIF(AB2562:AH2562,"C")&gt;0),"Yes","No")</f>
        <v>No</v>
      </c>
      <c r="AQ2562" s="3" t="str">
        <f t="shared" ref="AQ2562:AQ2626" si="1643">IF(COUNTIF(AI2562:AO2562,"C")&gt;0,"Yes","No")</f>
        <v>No</v>
      </c>
      <c r="AR2562" s="3" t="str">
        <f t="shared" ref="AR2562:AR2626" si="1644">IF(AP2562="Yes","Yes","No")</f>
        <v>No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 t="s">
        <v>6634</v>
      </c>
      <c r="AZ2562" t="s">
        <v>6638</v>
      </c>
      <c r="BA2562">
        <v>1</v>
      </c>
      <c r="BB2562" t="s">
        <v>6617</v>
      </c>
      <c r="BC2562" t="s">
        <v>6616</v>
      </c>
      <c r="BD2562" s="4" t="str">
        <f t="shared" ref="BD2562:BD2626" si="1645">IFERROR(IF(AW2562&gt;0,"Yes","No"),"No")</f>
        <v>No</v>
      </c>
      <c r="BE2562" t="s">
        <v>6640</v>
      </c>
      <c r="BF2562" s="3" t="str">
        <f t="shared" ref="BF2562:BF2625" si="1646">IFERROR(IF(BE2562="Without Environmental Issues","No","Yes"),"No")</f>
        <v>No</v>
      </c>
      <c r="BG2562" t="s">
        <v>6645</v>
      </c>
      <c r="BH2562" s="3" t="str">
        <f t="shared" ref="BH2562:BH2626" si="1647">M2562</f>
        <v>631 12TH ST S</v>
      </c>
      <c r="BI2562" s="3" t="str">
        <f t="shared" ref="BI2562:BI2626" si="1648">PROPER(J2562)</f>
        <v>Fernandina Beach</v>
      </c>
      <c r="BJ2562" s="3" t="str">
        <f t="shared" ref="BJ2562:BJ2626" si="1649">PROPER(K2562)</f>
        <v>Florida</v>
      </c>
      <c r="BK2562" s="3">
        <f t="shared" ref="BK2562:BK2626" si="1650">L2562</f>
        <v>32034</v>
      </c>
      <c r="BL2562" s="3" t="str">
        <f t="shared" ref="BL2562:BL2626" si="1651">CONCATENATE(M2562," ",N2562)</f>
        <v>631 12TH ST S FERNANDINA BEACH FL 32034</v>
      </c>
      <c r="BM2562" s="3" t="str">
        <f t="shared" ref="BM2562:BM2626" si="1652">IF(AU2562&gt;0,"L","")</f>
        <v/>
      </c>
      <c r="BN2562" s="3" t="str">
        <f t="shared" ref="BN2562:BN2626" si="1653">IF(D2562&lt;150,"Lien&lt;$150","Pass")</f>
        <v>Pass</v>
      </c>
      <c r="BO2562" s="3" t="str">
        <f t="shared" ref="BO2562:BO2626" si="1654">IF(BC2562="Yes","Yes","No")</f>
        <v>No</v>
      </c>
      <c r="BP2562" s="3" t="str">
        <f t="shared" ref="BP2562:BP2626" si="1655">IF(D2562&gt;10000,IF(OR(I2562="",I2562=0,BI2562="",BI2562=0,BK2562=0),"Bad Address","Pass"),"FV&lt;$10K")</f>
        <v>FV&lt;$10K</v>
      </c>
      <c r="BQ2562" t="s">
        <v>6650</v>
      </c>
      <c r="BR2562" s="3" t="str">
        <f t="shared" ref="BR2562:BR2626" si="1656">IF(D2562&gt;20000,IF(OR(BD2562="Yes",BF2562="Yes"),"Yes","No"),"No, &lt; $20K Lien")</f>
        <v>No, &lt; $20K Lien</v>
      </c>
      <c r="BS2562" s="3" t="str">
        <f t="shared" ref="BS2562:BS2626" si="1657">IF(D2562&gt;20000,IF(IFERROR(IF(BG2562="None","No","Yes"),"No")="Yes","Yes","No"),"No, Lien &lt; $20K")</f>
        <v>No, Lien &lt; $20K</v>
      </c>
      <c r="BT2562" t="s">
        <v>6650</v>
      </c>
      <c r="BU2562" s="3" t="str">
        <f t="shared" ref="BU2562:BU2626" si="1658">IF(E2562="","N/A",IF(OR(E2562&lt;2014,AR2562="Yes"),"Yes","No"))</f>
        <v>No</v>
      </c>
      <c r="BV2562" s="3" t="str">
        <f t="shared" ref="BV2562:BV2626" si="1659">IFERROR(IF(COUNTIF(C:C,C2562)&gt;1,"Yes","No"),"No")</f>
        <v>No</v>
      </c>
      <c r="BW2562" s="3">
        <f t="shared" ref="BW2562:BW2626" si="1660">BA2562</f>
        <v>1</v>
      </c>
      <c r="BX2562" s="3" t="str">
        <f t="shared" ref="BX2562:BX2625" si="1661">IF(AND(OR(CI2562="S",CI2562="R",CI2562="C"),CH2562="Yes",BW2562&gt;2),"Yes",IF(AND(OR(CI2562="S",CI2562="R",CI2562="C"),CH2562="No",BW2562&gt;1),"Yes",IF(AND(CI2562="V",CH2562="Yes",BW2562&gt;0),"Yes","No")))</f>
        <v>No</v>
      </c>
      <c r="BY2562" s="3">
        <f t="shared" ref="BY2562:BY2626" si="1662">VALUE(W2562)</f>
        <v>56990</v>
      </c>
      <c r="BZ2562">
        <v>1</v>
      </c>
      <c r="CA2562" s="3">
        <f t="shared" ref="CA2562:CA2625" si="1663">BY2562/BZ2562</f>
        <v>56990</v>
      </c>
      <c r="CC2562" s="3">
        <f t="shared" ref="CC2562:CC2626" si="1664">AS2562</f>
        <v>0</v>
      </c>
      <c r="CD2562" s="3">
        <f t="shared" ref="CD2562:CD2626" si="1665">VALUE(AT2562)</f>
        <v>0</v>
      </c>
      <c r="CE2562" s="3" t="str">
        <f t="shared" ref="CE2562:CE2625" si="1666">IFERROR(IF(CD2562&gt;1000,YEAR(CC2562),""),"")</f>
        <v/>
      </c>
      <c r="CF2562" s="3" t="e">
        <f>HLOOKUP(CE2562,'Valuation Data'!$D$2:$K$5,4,FALSE)</f>
        <v>#N/A</v>
      </c>
      <c r="CG2562" s="3">
        <f t="shared" ref="CG2562:CG2625" si="1667">IF(CB2562&gt;0,MIN(IFERROR(MIN(CD2562*CF2562,CA2562),CA2562),CB2562),IFERROR(MIN(CD2562*CF2562,CA2562),CA2562))</f>
        <v>56990</v>
      </c>
      <c r="CH2562" s="3" t="str">
        <f t="shared" ref="CH2562:CH2625" si="1668">IFERROR(IF(AND(OR(CI2562="S",CI2562="R",CI2562="C",CI2562="V"),CF2562&gt;0),"Yes","No"),"No")</f>
        <v>No</v>
      </c>
      <c r="CI2562" s="3" t="str">
        <f>VLOOKUP(R2562,'Use Codes &amp; County Type'!A:D,4,FALSE)</f>
        <v>S</v>
      </c>
      <c r="CJ2562" s="3" t="str">
        <f t="shared" ref="CJ2562:CJ2625" si="1669">IF(AND(CH2562="No",CI2562="V"),"Yes","No")</f>
        <v>No</v>
      </c>
      <c r="CK2562" s="3" t="str">
        <f t="shared" ref="CK2562:CK2626" si="1670">IF(OR(BB2562="Yes",BB2562=""),"Yes","No")</f>
        <v>Yes</v>
      </c>
      <c r="CL2562" s="3">
        <f t="shared" ref="CL2562:CL2625" si="1671">IF(AND(OR(CI2562="S",CI2562="R",CI2562="C"),CH2562="Yes",CK2562="Yes"),75%,IF(AND(OR(CI2562="S",CI2562="R"),CH2562="Yes",CK2562="No"),40%,IF(AND(OR(CI2562="S",CI2562="R",CI2562="C"),CH2562="No",CK2562="Yes"),67%,IF(AND(OR(CI2562="S",CI2562="R"),CH2562="No",CK2562="No"),35%,IF(AND(CI2562="C",CH2562="Yes"),35%,IF(AND(CI2562="C",CH2562="No"),30%,IF(AND(CH2562="Yes",CI2562="V"),10%,0%)))))))</f>
        <v>0.67</v>
      </c>
      <c r="CM2562" s="3">
        <f t="shared" ref="CM2562:CM2625" si="1672">CG2562*CL2562</f>
        <v>38183.300000000003</v>
      </c>
      <c r="CN2562" s="3">
        <f t="shared" ref="CN2562:CN2626" si="1673">D2562+(BA2562+3)*MAX(D2562,Z2562)</f>
        <v>3049.8</v>
      </c>
      <c r="CO2562" s="3">
        <f t="shared" ref="CO2562:CO2625" si="1674">CM2562-CN2562</f>
        <v>35133.5</v>
      </c>
      <c r="CP2562" s="3">
        <f t="shared" ref="CP2562:CP2626" si="1675">+CN2562/CG2562</f>
        <v>5.3514651693279527E-2</v>
      </c>
      <c r="CR2562" s="3" t="str">
        <f t="shared" ref="CR2562:CR2626" si="1676">IF(AND(CV2562="*Bid",D2562&gt;49999),"Google","No")</f>
        <v>No</v>
      </c>
      <c r="CV2562" s="3" t="str">
        <f t="shared" ref="CV2562:CV2625" si="1677">IF(BN2562="Lien&lt;$150","Lien&lt;$150",IF(OR(BU2562="Yes",BV2562="Yes"),"County Held Lien",IF(CG2562&lt;30000,"FMV&lt;$30K",IF(BR2562="Yes","EPA",IF(BS2562="Yes","CDD",IF(BT2562="High","Flood",IF(BX2562="Yes","Too Many Priors",IF(CJ2562="Yes","Vacant, No Sales Data",IF(CO2562&lt;0,"Neg Solv Premium",IF(BP2562="Bad Address","Bad Address",IF(CQ2562="Bad","Bad Data",IF(CS2562="Bad","Bad Google",IF(CT2562="Redeemed","Redeemed",IF(CU2562="Data Change","Data Change","*Bid"))))))))))))))</f>
        <v>*Bid</v>
      </c>
      <c r="CW2562" s="3">
        <f t="shared" ref="CW2562:CW2626" si="1678">VALUE(A2562)</f>
        <v>2561</v>
      </c>
      <c r="CX2562" s="3">
        <f t="shared" ref="CX2562:CX2626" si="1679">VALUE(D2562)</f>
        <v>609.96</v>
      </c>
      <c r="CY2562" s="3" t="str">
        <f t="shared" ref="CY2562:CY2625" si="1680">IF(AND(CV2562="*Bid",CX2562&gt;75000),"Check","Ok")</f>
        <v>Ok</v>
      </c>
      <c r="CZ2562">
        <v>0</v>
      </c>
      <c r="DA2562">
        <v>0</v>
      </c>
    </row>
    <row r="2563" spans="1:105" x14ac:dyDescent="0.25">
      <c r="A2563">
        <v>2562</v>
      </c>
      <c r="B2563" t="s">
        <v>3</v>
      </c>
      <c r="C2563" t="s">
        <v>2671</v>
      </c>
      <c r="D2563">
        <v>456.11</v>
      </c>
      <c r="E2563">
        <v>2017</v>
      </c>
      <c r="F2563">
        <v>456.11</v>
      </c>
      <c r="G2563">
        <v>456.11</v>
      </c>
      <c r="H2563" s="3">
        <f t="shared" si="1640"/>
        <v>0</v>
      </c>
      <c r="I2563">
        <v>631</v>
      </c>
      <c r="J2563" t="s">
        <v>2736</v>
      </c>
      <c r="K2563" t="s">
        <v>2738</v>
      </c>
      <c r="L2563">
        <v>32034</v>
      </c>
      <c r="M2563" t="s">
        <v>4713</v>
      </c>
      <c r="N2563" t="s">
        <v>4761</v>
      </c>
      <c r="O2563">
        <v>-81.456255386715995</v>
      </c>
      <c r="P2563">
        <v>30.661772487745001</v>
      </c>
      <c r="Q2563" t="s">
        <v>6500</v>
      </c>
      <c r="R2563">
        <v>0</v>
      </c>
      <c r="S2563" t="s">
        <v>6538</v>
      </c>
      <c r="T2563">
        <v>8001</v>
      </c>
      <c r="U2563" t="s">
        <v>6581</v>
      </c>
      <c r="V2563">
        <v>2017</v>
      </c>
      <c r="W2563">
        <v>18634</v>
      </c>
      <c r="X2563">
        <v>2017</v>
      </c>
      <c r="Y2563">
        <v>21780</v>
      </c>
      <c r="Z2563">
        <v>392.15</v>
      </c>
      <c r="AA2563" s="3">
        <f t="shared" si="1641"/>
        <v>0.85977066935607627</v>
      </c>
      <c r="AC2563" t="s">
        <v>6616</v>
      </c>
      <c r="AD2563" t="s">
        <v>6616</v>
      </c>
      <c r="AE2563" t="s">
        <v>6616</v>
      </c>
      <c r="AF2563" t="s">
        <v>6616</v>
      </c>
      <c r="AG2563" t="s">
        <v>6616</v>
      </c>
      <c r="AH2563" t="s">
        <v>6616</v>
      </c>
      <c r="AI2563" t="s">
        <v>6619</v>
      </c>
      <c r="AJ2563" t="s">
        <v>6618</v>
      </c>
      <c r="AK2563" t="s">
        <v>6619</v>
      </c>
      <c r="AL2563" t="s">
        <v>6618</v>
      </c>
      <c r="AM2563" t="s">
        <v>6618</v>
      </c>
      <c r="AN2563" t="s">
        <v>6618</v>
      </c>
      <c r="AO2563" t="s">
        <v>6618</v>
      </c>
      <c r="AP2563" s="3" t="str">
        <f t="shared" si="1642"/>
        <v>No</v>
      </c>
      <c r="AQ2563" s="3" t="str">
        <f t="shared" si="1643"/>
        <v>Yes</v>
      </c>
      <c r="AR2563" s="3" t="str">
        <f t="shared" si="1644"/>
        <v>No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 t="s">
        <v>6634</v>
      </c>
      <c r="AZ2563" t="s">
        <v>6638</v>
      </c>
      <c r="BA2563">
        <v>0</v>
      </c>
      <c r="BB2563" t="s">
        <v>6616</v>
      </c>
      <c r="BC2563" t="s">
        <v>6617</v>
      </c>
      <c r="BD2563" s="4" t="str">
        <f t="shared" si="1645"/>
        <v>No</v>
      </c>
      <c r="BE2563" t="s">
        <v>6640</v>
      </c>
      <c r="BF2563" s="3" t="str">
        <f t="shared" si="1646"/>
        <v>No</v>
      </c>
      <c r="BG2563" t="s">
        <v>6645</v>
      </c>
      <c r="BH2563" s="3" t="str">
        <f t="shared" si="1647"/>
        <v>631 S 12TH ST</v>
      </c>
      <c r="BI2563" s="3" t="str">
        <f t="shared" si="1648"/>
        <v>Fernandina Beach</v>
      </c>
      <c r="BJ2563" s="3" t="str">
        <f t="shared" si="1649"/>
        <v>Florida</v>
      </c>
      <c r="BK2563" s="3">
        <f t="shared" si="1650"/>
        <v>32034</v>
      </c>
      <c r="BL2563" s="3" t="str">
        <f t="shared" si="1651"/>
        <v>631 S 12TH ST FERNANDINA BEACH FL 32034</v>
      </c>
      <c r="BM2563" s="3" t="str">
        <f t="shared" si="1652"/>
        <v/>
      </c>
      <c r="BN2563" s="3" t="str">
        <f t="shared" si="1653"/>
        <v>Pass</v>
      </c>
      <c r="BO2563" s="3" t="str">
        <f t="shared" si="1654"/>
        <v>Yes</v>
      </c>
      <c r="BP2563" s="3" t="str">
        <f t="shared" si="1655"/>
        <v>FV&lt;$10K</v>
      </c>
      <c r="BQ2563" t="s">
        <v>6650</v>
      </c>
      <c r="BR2563" s="3" t="str">
        <f t="shared" si="1656"/>
        <v>No, &lt; $20K Lien</v>
      </c>
      <c r="BS2563" s="3" t="str">
        <f t="shared" si="1657"/>
        <v>No, Lien &lt; $20K</v>
      </c>
      <c r="BT2563" t="s">
        <v>6650</v>
      </c>
      <c r="BU2563" s="3" t="str">
        <f t="shared" si="1658"/>
        <v>No</v>
      </c>
      <c r="BV2563" s="3" t="str">
        <f t="shared" si="1659"/>
        <v>No</v>
      </c>
      <c r="BW2563" s="3">
        <f t="shared" si="1660"/>
        <v>0</v>
      </c>
      <c r="BX2563" s="3" t="str">
        <f t="shared" si="1661"/>
        <v>No</v>
      </c>
      <c r="BY2563" s="3">
        <f t="shared" si="1662"/>
        <v>18634</v>
      </c>
      <c r="BZ2563">
        <v>1</v>
      </c>
      <c r="CA2563" s="3">
        <f t="shared" si="1663"/>
        <v>18634</v>
      </c>
      <c r="CC2563" s="3">
        <f t="shared" si="1664"/>
        <v>0</v>
      </c>
      <c r="CD2563" s="3">
        <f t="shared" si="1665"/>
        <v>0</v>
      </c>
      <c r="CE2563" s="3" t="str">
        <f t="shared" si="1666"/>
        <v/>
      </c>
      <c r="CF2563" s="3" t="e">
        <f>HLOOKUP(CE2563,'Valuation Data'!$D$2:$K$5,4,FALSE)</f>
        <v>#N/A</v>
      </c>
      <c r="CG2563" s="3">
        <f t="shared" si="1667"/>
        <v>18634</v>
      </c>
      <c r="CH2563" s="3" t="str">
        <f t="shared" si="1668"/>
        <v>No</v>
      </c>
      <c r="CI2563" s="3" t="str">
        <f>VLOOKUP(R2563,'Use Codes &amp; County Type'!A:D,4,FALSE)</f>
        <v>V</v>
      </c>
      <c r="CJ2563" s="3" t="str">
        <f t="shared" si="1669"/>
        <v>Yes</v>
      </c>
      <c r="CK2563" s="3" t="str">
        <f t="shared" si="1670"/>
        <v>No</v>
      </c>
      <c r="CL2563" s="3">
        <f t="shared" si="1671"/>
        <v>0</v>
      </c>
      <c r="CM2563" s="3">
        <f t="shared" si="1672"/>
        <v>0</v>
      </c>
      <c r="CN2563" s="3">
        <f t="shared" si="1673"/>
        <v>1824.44</v>
      </c>
      <c r="CO2563" s="3">
        <f t="shared" si="1674"/>
        <v>-1824.44</v>
      </c>
      <c r="CP2563" s="3">
        <f t="shared" si="1675"/>
        <v>9.7909198239776757E-2</v>
      </c>
      <c r="CR2563" s="3" t="str">
        <f t="shared" si="1676"/>
        <v>No</v>
      </c>
      <c r="CV2563" s="3" t="str">
        <f t="shared" si="1677"/>
        <v>FMV&lt;$30K</v>
      </c>
      <c r="CW2563" s="3">
        <f t="shared" si="1678"/>
        <v>2562</v>
      </c>
      <c r="CX2563" s="3">
        <f t="shared" si="1679"/>
        <v>456.11</v>
      </c>
      <c r="CY2563" s="3" t="str">
        <f t="shared" si="1680"/>
        <v>Ok</v>
      </c>
      <c r="CZ2563">
        <v>0</v>
      </c>
      <c r="DA2563">
        <v>0</v>
      </c>
    </row>
    <row r="2564" spans="1:105" x14ac:dyDescent="0.25">
      <c r="A2564">
        <v>2563</v>
      </c>
      <c r="B2564" t="s">
        <v>3</v>
      </c>
      <c r="C2564" t="s">
        <v>2672</v>
      </c>
      <c r="D2564">
        <v>1480.33</v>
      </c>
      <c r="E2564">
        <v>2017</v>
      </c>
      <c r="F2564" t="e">
        <f>NA()</f>
        <v>#N/A</v>
      </c>
      <c r="G2564" t="e">
        <f>NA()</f>
        <v>#N/A</v>
      </c>
      <c r="H2564" s="3" t="e">
        <f t="shared" si="1640"/>
        <v>#N/A</v>
      </c>
      <c r="I2564" t="e">
        <f>NA()</f>
        <v>#N/A</v>
      </c>
      <c r="J2564" t="e">
        <f>NA()</f>
        <v>#N/A</v>
      </c>
      <c r="K2564" t="e">
        <f>NA()</f>
        <v>#N/A</v>
      </c>
      <c r="L2564" t="e">
        <f>NA()</f>
        <v>#N/A</v>
      </c>
      <c r="M2564" t="e">
        <f>NA()</f>
        <v>#N/A</v>
      </c>
      <c r="N2564" t="e">
        <f>NA()</f>
        <v>#N/A</v>
      </c>
      <c r="O2564" t="e">
        <f>NA()</f>
        <v>#N/A</v>
      </c>
      <c r="P2564" t="e">
        <f>NA()</f>
        <v>#N/A</v>
      </c>
      <c r="Q2564" t="e">
        <f>NA()</f>
        <v>#N/A</v>
      </c>
      <c r="R2564">
        <v>1</v>
      </c>
      <c r="S2564" t="s">
        <v>6539</v>
      </c>
      <c r="T2564" t="e">
        <f>NA()</f>
        <v>#N/A</v>
      </c>
      <c r="U2564" t="e">
        <f>NA()</f>
        <v>#N/A</v>
      </c>
      <c r="V2564">
        <v>2017</v>
      </c>
      <c r="W2564">
        <v>65626</v>
      </c>
      <c r="X2564" t="e">
        <f>NA()</f>
        <v>#N/A</v>
      </c>
      <c r="Y2564" t="e">
        <f>NA()</f>
        <v>#N/A</v>
      </c>
      <c r="Z2564" t="e">
        <f>NA()</f>
        <v>#N/A</v>
      </c>
      <c r="AA2564" s="3">
        <f t="shared" si="1641"/>
        <v>0</v>
      </c>
      <c r="AB2564" t="s">
        <v>6616</v>
      </c>
      <c r="AC2564" t="s">
        <v>6616</v>
      </c>
      <c r="AE2564" t="s">
        <v>6616</v>
      </c>
      <c r="AI2564" t="e">
        <f>NA()</f>
        <v>#N/A</v>
      </c>
      <c r="AJ2564" t="e">
        <f>NA()</f>
        <v>#N/A</v>
      </c>
      <c r="AK2564" t="e">
        <f>NA()</f>
        <v>#N/A</v>
      </c>
      <c r="AL2564" t="e">
        <f>NA()</f>
        <v>#N/A</v>
      </c>
      <c r="AM2564" t="e">
        <f>NA()</f>
        <v>#N/A</v>
      </c>
      <c r="AN2564" t="e">
        <f>NA()</f>
        <v>#N/A</v>
      </c>
      <c r="AO2564" t="e">
        <f>NA()</f>
        <v>#N/A</v>
      </c>
      <c r="AP2564" s="3" t="str">
        <f t="shared" si="1642"/>
        <v>No</v>
      </c>
      <c r="AQ2564" s="3" t="str">
        <f t="shared" si="1643"/>
        <v>No</v>
      </c>
      <c r="AR2564" s="3" t="str">
        <f t="shared" si="1644"/>
        <v>No</v>
      </c>
      <c r="AS2564" t="e">
        <f>NA()</f>
        <v>#N/A</v>
      </c>
      <c r="AT2564" t="e">
        <f>NA()</f>
        <v>#N/A</v>
      </c>
      <c r="AU2564" t="e">
        <f>NA()</f>
        <v>#N/A</v>
      </c>
      <c r="AV2564" t="e">
        <f>NA()</f>
        <v>#N/A</v>
      </c>
      <c r="AW2564" t="e">
        <f>NA()</f>
        <v>#N/A</v>
      </c>
      <c r="AX2564" t="e">
        <f>NA()</f>
        <v>#N/A</v>
      </c>
      <c r="AY2564" t="e">
        <f>NA()</f>
        <v>#N/A</v>
      </c>
      <c r="AZ2564" t="e">
        <f>NA()</f>
        <v>#N/A</v>
      </c>
      <c r="BA2564">
        <v>1</v>
      </c>
      <c r="BB2564" t="s">
        <v>6616</v>
      </c>
      <c r="BC2564" t="e">
        <f>NA()</f>
        <v>#N/A</v>
      </c>
      <c r="BD2564" s="4" t="str">
        <f t="shared" si="1645"/>
        <v>No</v>
      </c>
      <c r="BE2564" t="e">
        <f>NA()</f>
        <v>#N/A</v>
      </c>
      <c r="BF2564" s="3" t="str">
        <f t="shared" si="1646"/>
        <v>No</v>
      </c>
      <c r="BG2564" t="e">
        <f>NA()</f>
        <v>#N/A</v>
      </c>
      <c r="BH2564" s="3" t="e">
        <f t="shared" si="1647"/>
        <v>#N/A</v>
      </c>
      <c r="BI2564" s="3" t="e">
        <f t="shared" si="1648"/>
        <v>#N/A</v>
      </c>
      <c r="BJ2564" s="3" t="e">
        <f t="shared" si="1649"/>
        <v>#N/A</v>
      </c>
      <c r="BK2564" s="3" t="e">
        <f t="shared" si="1650"/>
        <v>#N/A</v>
      </c>
      <c r="BL2564" s="3" t="e">
        <f t="shared" si="1651"/>
        <v>#N/A</v>
      </c>
      <c r="BM2564" s="3" t="e">
        <f t="shared" si="1652"/>
        <v>#N/A</v>
      </c>
      <c r="BN2564" s="3" t="str">
        <f t="shared" si="1653"/>
        <v>Pass</v>
      </c>
      <c r="BO2564" s="3" t="e">
        <f t="shared" si="1654"/>
        <v>#N/A</v>
      </c>
      <c r="BP2564" s="3" t="str">
        <f t="shared" si="1655"/>
        <v>FV&lt;$10K</v>
      </c>
      <c r="BQ2564" t="s">
        <v>6650</v>
      </c>
      <c r="BR2564" s="3" t="str">
        <f t="shared" si="1656"/>
        <v>No, &lt; $20K Lien</v>
      </c>
      <c r="BS2564" s="3" t="str">
        <f t="shared" si="1657"/>
        <v>No, Lien &lt; $20K</v>
      </c>
      <c r="BT2564" t="s">
        <v>6650</v>
      </c>
      <c r="BU2564" s="3" t="str">
        <f t="shared" si="1658"/>
        <v>No</v>
      </c>
      <c r="BV2564" s="3" t="str">
        <f t="shared" si="1659"/>
        <v>No</v>
      </c>
      <c r="BW2564" s="3">
        <f t="shared" si="1660"/>
        <v>1</v>
      </c>
      <c r="BX2564" s="3" t="str">
        <f t="shared" si="1661"/>
        <v>No</v>
      </c>
      <c r="BY2564" s="3">
        <f t="shared" si="1662"/>
        <v>65626</v>
      </c>
      <c r="BZ2564">
        <v>1</v>
      </c>
      <c r="CA2564" s="3">
        <f t="shared" si="1663"/>
        <v>65626</v>
      </c>
      <c r="CC2564" s="3" t="e">
        <f t="shared" si="1664"/>
        <v>#N/A</v>
      </c>
      <c r="CD2564" s="3" t="e">
        <f t="shared" si="1665"/>
        <v>#N/A</v>
      </c>
      <c r="CE2564" s="3" t="str">
        <f t="shared" si="1666"/>
        <v/>
      </c>
      <c r="CF2564" s="3" t="e">
        <f>HLOOKUP(CE2564,'Valuation Data'!$D$2:$K$5,4,FALSE)</f>
        <v>#N/A</v>
      </c>
      <c r="CG2564" s="3">
        <f t="shared" si="1667"/>
        <v>65626</v>
      </c>
      <c r="CH2564" s="3" t="str">
        <f t="shared" si="1668"/>
        <v>No</v>
      </c>
      <c r="CI2564" s="3" t="str">
        <f>VLOOKUP(R2564,'Use Codes &amp; County Type'!A:D,4,FALSE)</f>
        <v>S</v>
      </c>
      <c r="CJ2564" s="3" t="str">
        <f t="shared" si="1669"/>
        <v>No</v>
      </c>
      <c r="CK2564" s="3" t="str">
        <f t="shared" si="1670"/>
        <v>No</v>
      </c>
      <c r="CL2564" s="3">
        <f t="shared" si="1671"/>
        <v>0.35</v>
      </c>
      <c r="CM2564" s="3">
        <f t="shared" si="1672"/>
        <v>22969.1</v>
      </c>
      <c r="CN2564" s="3" t="e">
        <f t="shared" si="1673"/>
        <v>#N/A</v>
      </c>
      <c r="CO2564" s="3" t="e">
        <f t="shared" si="1674"/>
        <v>#N/A</v>
      </c>
      <c r="CP2564" s="3" t="e">
        <f t="shared" si="1675"/>
        <v>#N/A</v>
      </c>
      <c r="CR2564" s="3" t="e">
        <f t="shared" si="1676"/>
        <v>#N/A</v>
      </c>
      <c r="CV2564" s="3" t="e">
        <f t="shared" si="1677"/>
        <v>#N/A</v>
      </c>
      <c r="CW2564" s="3">
        <f t="shared" si="1678"/>
        <v>2563</v>
      </c>
      <c r="CX2564" s="3">
        <f t="shared" si="1679"/>
        <v>1480.33</v>
      </c>
      <c r="CY2564" s="3" t="e">
        <f t="shared" si="1680"/>
        <v>#N/A</v>
      </c>
      <c r="CZ2564" t="e">
        <f>NA()</f>
        <v>#N/A</v>
      </c>
      <c r="DA2564" t="e">
        <f>NA()</f>
        <v>#N/A</v>
      </c>
    </row>
    <row r="2565" spans="1:105" x14ac:dyDescent="0.25">
      <c r="A2565">
        <v>2564</v>
      </c>
      <c r="B2565" t="s">
        <v>3</v>
      </c>
      <c r="C2565" t="s">
        <v>2673</v>
      </c>
      <c r="D2565">
        <v>1088.3399999999999</v>
      </c>
      <c r="E2565">
        <v>2017</v>
      </c>
      <c r="F2565">
        <v>1088.3399999999999</v>
      </c>
      <c r="G2565">
        <v>1088.3399999999999</v>
      </c>
      <c r="H2565" s="3">
        <f t="shared" si="1640"/>
        <v>0</v>
      </c>
      <c r="I2565">
        <v>421</v>
      </c>
      <c r="J2565" t="s">
        <v>2736</v>
      </c>
      <c r="K2565" t="s">
        <v>2738</v>
      </c>
      <c r="L2565">
        <v>32034</v>
      </c>
      <c r="M2565" t="s">
        <v>4714</v>
      </c>
      <c r="N2565" t="s">
        <v>4761</v>
      </c>
      <c r="O2565">
        <v>-81.456666790662595</v>
      </c>
      <c r="P2565">
        <v>30.664559341735298</v>
      </c>
      <c r="Q2565" t="s">
        <v>6501</v>
      </c>
      <c r="R2565">
        <v>1</v>
      </c>
      <c r="S2565" t="s">
        <v>6539</v>
      </c>
      <c r="T2565">
        <v>1001</v>
      </c>
      <c r="U2565" t="s">
        <v>6582</v>
      </c>
      <c r="V2565">
        <v>2017</v>
      </c>
      <c r="W2565">
        <v>49006</v>
      </c>
      <c r="X2565">
        <v>2017</v>
      </c>
      <c r="Y2565">
        <v>49006</v>
      </c>
      <c r="Z2565">
        <v>976.74</v>
      </c>
      <c r="AA2565" s="3">
        <f t="shared" si="1641"/>
        <v>0.89745851480235961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 s="3" t="str">
        <f t="shared" si="1642"/>
        <v>No</v>
      </c>
      <c r="AQ2565" s="3" t="str">
        <f t="shared" si="1643"/>
        <v>No</v>
      </c>
      <c r="AR2565" s="3" t="str">
        <f t="shared" si="1644"/>
        <v>No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 t="s">
        <v>6634</v>
      </c>
      <c r="AZ2565">
        <v>0</v>
      </c>
      <c r="BA2565">
        <v>0</v>
      </c>
      <c r="BB2565" t="s">
        <v>6616</v>
      </c>
      <c r="BC2565">
        <v>0</v>
      </c>
      <c r="BD2565" s="4" t="str">
        <f t="shared" si="1645"/>
        <v>No</v>
      </c>
      <c r="BE2565" t="s">
        <v>6640</v>
      </c>
      <c r="BF2565" s="3" t="str">
        <f t="shared" si="1646"/>
        <v>No</v>
      </c>
      <c r="BG2565" t="s">
        <v>6645</v>
      </c>
      <c r="BH2565" s="3" t="str">
        <f t="shared" si="1647"/>
        <v>421 DIVISION ST</v>
      </c>
      <c r="BI2565" s="3" t="str">
        <f t="shared" si="1648"/>
        <v>Fernandina Beach</v>
      </c>
      <c r="BJ2565" s="3" t="str">
        <f t="shared" si="1649"/>
        <v>Florida</v>
      </c>
      <c r="BK2565" s="3">
        <f t="shared" si="1650"/>
        <v>32034</v>
      </c>
      <c r="BL2565" s="3" t="str">
        <f t="shared" si="1651"/>
        <v>421 DIVISION ST FERNANDINA BEACH FL 32034</v>
      </c>
      <c r="BM2565" s="3" t="str">
        <f t="shared" si="1652"/>
        <v/>
      </c>
      <c r="BN2565" s="3" t="str">
        <f t="shared" si="1653"/>
        <v>Pass</v>
      </c>
      <c r="BO2565" s="3" t="str">
        <f t="shared" si="1654"/>
        <v>No</v>
      </c>
      <c r="BP2565" s="3" t="str">
        <f t="shared" si="1655"/>
        <v>FV&lt;$10K</v>
      </c>
      <c r="BQ2565" t="s">
        <v>6650</v>
      </c>
      <c r="BR2565" s="3" t="str">
        <f t="shared" si="1656"/>
        <v>No, &lt; $20K Lien</v>
      </c>
      <c r="BS2565" s="3" t="str">
        <f t="shared" si="1657"/>
        <v>No, Lien &lt; $20K</v>
      </c>
      <c r="BT2565" t="s">
        <v>6650</v>
      </c>
      <c r="BU2565" s="3" t="str">
        <f t="shared" si="1658"/>
        <v>No</v>
      </c>
      <c r="BV2565" s="3" t="str">
        <f t="shared" si="1659"/>
        <v>No</v>
      </c>
      <c r="BW2565" s="3">
        <f t="shared" si="1660"/>
        <v>0</v>
      </c>
      <c r="BX2565" s="3" t="str">
        <f t="shared" si="1661"/>
        <v>No</v>
      </c>
      <c r="BY2565" s="3">
        <f t="shared" si="1662"/>
        <v>49006</v>
      </c>
      <c r="BZ2565">
        <v>1</v>
      </c>
      <c r="CA2565" s="3">
        <f t="shared" si="1663"/>
        <v>49006</v>
      </c>
      <c r="CC2565" s="3">
        <f t="shared" si="1664"/>
        <v>0</v>
      </c>
      <c r="CD2565" s="3">
        <f t="shared" si="1665"/>
        <v>0</v>
      </c>
      <c r="CE2565" s="3" t="str">
        <f t="shared" si="1666"/>
        <v/>
      </c>
      <c r="CF2565" s="3" t="e">
        <f>HLOOKUP(CE2565,'Valuation Data'!$D$2:$K$5,4,FALSE)</f>
        <v>#N/A</v>
      </c>
      <c r="CG2565" s="3">
        <f t="shared" si="1667"/>
        <v>49006</v>
      </c>
      <c r="CH2565" s="3" t="str">
        <f t="shared" si="1668"/>
        <v>No</v>
      </c>
      <c r="CI2565" s="3" t="str">
        <f>VLOOKUP(R2565,'Use Codes &amp; County Type'!A:D,4,FALSE)</f>
        <v>S</v>
      </c>
      <c r="CJ2565" s="3" t="str">
        <f t="shared" si="1669"/>
        <v>No</v>
      </c>
      <c r="CK2565" s="3" t="str">
        <f t="shared" si="1670"/>
        <v>No</v>
      </c>
      <c r="CL2565" s="3">
        <f t="shared" si="1671"/>
        <v>0.35</v>
      </c>
      <c r="CM2565" s="3">
        <f t="shared" si="1672"/>
        <v>17152.099999999999</v>
      </c>
      <c r="CN2565" s="3">
        <f t="shared" si="1673"/>
        <v>4353.3599999999997</v>
      </c>
      <c r="CO2565" s="3">
        <f t="shared" si="1674"/>
        <v>12798.739999999998</v>
      </c>
      <c r="CP2565" s="3">
        <f t="shared" si="1675"/>
        <v>8.8833204097457444E-2</v>
      </c>
      <c r="CR2565" s="3" t="str">
        <f t="shared" si="1676"/>
        <v>No</v>
      </c>
      <c r="CV2565" s="3" t="str">
        <f t="shared" si="1677"/>
        <v>*Bid</v>
      </c>
      <c r="CW2565" s="3">
        <f t="shared" si="1678"/>
        <v>2564</v>
      </c>
      <c r="CX2565" s="3">
        <f t="shared" si="1679"/>
        <v>1088.3399999999999</v>
      </c>
      <c r="CY2565" s="3" t="str">
        <f t="shared" si="1680"/>
        <v>Ok</v>
      </c>
      <c r="CZ2565">
        <v>0</v>
      </c>
      <c r="DA2565">
        <v>0</v>
      </c>
    </row>
    <row r="2566" spans="1:105" x14ac:dyDescent="0.25">
      <c r="A2566">
        <v>2565</v>
      </c>
      <c r="B2566" t="s">
        <v>3</v>
      </c>
      <c r="C2566" t="s">
        <v>2674</v>
      </c>
      <c r="D2566">
        <v>653.69000000000005</v>
      </c>
      <c r="E2566">
        <v>2017</v>
      </c>
      <c r="F2566">
        <v>653.69000000000005</v>
      </c>
      <c r="G2566">
        <v>653.69000000000005</v>
      </c>
      <c r="H2566" s="3">
        <f t="shared" si="1640"/>
        <v>0</v>
      </c>
      <c r="J2566" t="s">
        <v>2736</v>
      </c>
      <c r="K2566" t="s">
        <v>2738</v>
      </c>
      <c r="L2566">
        <v>32034</v>
      </c>
      <c r="M2566" t="s">
        <v>4706</v>
      </c>
      <c r="N2566" t="s">
        <v>4761</v>
      </c>
      <c r="O2566">
        <v>-81.456073315406996</v>
      </c>
      <c r="P2566">
        <v>30.665091103809001</v>
      </c>
      <c r="Q2566" t="s">
        <v>6502</v>
      </c>
      <c r="R2566">
        <v>0</v>
      </c>
      <c r="S2566" t="s">
        <v>6538</v>
      </c>
      <c r="T2566">
        <v>8001</v>
      </c>
      <c r="U2566" t="s">
        <v>6581</v>
      </c>
      <c r="V2566">
        <v>2017</v>
      </c>
      <c r="W2566">
        <v>27316</v>
      </c>
      <c r="X2566">
        <v>2017</v>
      </c>
      <c r="Y2566">
        <v>31927</v>
      </c>
      <c r="Z2566">
        <v>574.84</v>
      </c>
      <c r="AA2566" s="3">
        <f t="shared" si="1641"/>
        <v>0.87937707476020743</v>
      </c>
      <c r="AC2566" t="s">
        <v>6616</v>
      </c>
      <c r="AD2566" t="s">
        <v>6616</v>
      </c>
      <c r="AE2566" t="s">
        <v>6616</v>
      </c>
      <c r="AG2566" t="s">
        <v>6616</v>
      </c>
      <c r="AI2566" t="s">
        <v>6618</v>
      </c>
      <c r="AJ2566" t="s">
        <v>6618</v>
      </c>
      <c r="AK2566" t="s">
        <v>6618</v>
      </c>
      <c r="AL2566" t="s">
        <v>6618</v>
      </c>
      <c r="AM2566">
        <v>0</v>
      </c>
      <c r="AN2566">
        <v>0</v>
      </c>
      <c r="AO2566">
        <v>0</v>
      </c>
      <c r="AP2566" s="3" t="str">
        <f t="shared" si="1642"/>
        <v>No</v>
      </c>
      <c r="AQ2566" s="3" t="str">
        <f t="shared" si="1643"/>
        <v>No</v>
      </c>
      <c r="AR2566" s="3" t="str">
        <f t="shared" si="1644"/>
        <v>No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 t="s">
        <v>6634</v>
      </c>
      <c r="AZ2566" t="s">
        <v>6638</v>
      </c>
      <c r="BA2566">
        <v>0</v>
      </c>
      <c r="BB2566" t="s">
        <v>6616</v>
      </c>
      <c r="BC2566" t="s">
        <v>6616</v>
      </c>
      <c r="BD2566" s="4" t="str">
        <f t="shared" si="1645"/>
        <v>No</v>
      </c>
      <c r="BE2566" t="s">
        <v>6640</v>
      </c>
      <c r="BF2566" s="3" t="str">
        <f t="shared" si="1646"/>
        <v>No</v>
      </c>
      <c r="BG2566" t="s">
        <v>6645</v>
      </c>
      <c r="BH2566" s="3" t="str">
        <f t="shared" si="1647"/>
        <v>DIVISION ST</v>
      </c>
      <c r="BI2566" s="3" t="str">
        <f t="shared" si="1648"/>
        <v>Fernandina Beach</v>
      </c>
      <c r="BJ2566" s="3" t="str">
        <f t="shared" si="1649"/>
        <v>Florida</v>
      </c>
      <c r="BK2566" s="3">
        <f t="shared" si="1650"/>
        <v>32034</v>
      </c>
      <c r="BL2566" s="3" t="str">
        <f t="shared" si="1651"/>
        <v>DIVISION ST FERNANDINA BEACH FL 32034</v>
      </c>
      <c r="BM2566" s="3" t="str">
        <f t="shared" si="1652"/>
        <v/>
      </c>
      <c r="BN2566" s="3" t="str">
        <f t="shared" si="1653"/>
        <v>Pass</v>
      </c>
      <c r="BO2566" s="3" t="str">
        <f t="shared" si="1654"/>
        <v>No</v>
      </c>
      <c r="BP2566" s="3" t="str">
        <f t="shared" si="1655"/>
        <v>FV&lt;$10K</v>
      </c>
      <c r="BQ2566" t="s">
        <v>6650</v>
      </c>
      <c r="BR2566" s="3" t="str">
        <f t="shared" si="1656"/>
        <v>No, &lt; $20K Lien</v>
      </c>
      <c r="BS2566" s="3" t="str">
        <f t="shared" si="1657"/>
        <v>No, Lien &lt; $20K</v>
      </c>
      <c r="BT2566" t="s">
        <v>6650</v>
      </c>
      <c r="BU2566" s="3" t="str">
        <f t="shared" si="1658"/>
        <v>No</v>
      </c>
      <c r="BV2566" s="3" t="str">
        <f t="shared" si="1659"/>
        <v>No</v>
      </c>
      <c r="BW2566" s="3">
        <f t="shared" si="1660"/>
        <v>0</v>
      </c>
      <c r="BX2566" s="3" t="str">
        <f t="shared" si="1661"/>
        <v>No</v>
      </c>
      <c r="BY2566" s="3">
        <f t="shared" si="1662"/>
        <v>27316</v>
      </c>
      <c r="BZ2566">
        <v>1</v>
      </c>
      <c r="CA2566" s="3">
        <f t="shared" si="1663"/>
        <v>27316</v>
      </c>
      <c r="CC2566" s="3">
        <f t="shared" si="1664"/>
        <v>0</v>
      </c>
      <c r="CD2566" s="3">
        <f t="shared" si="1665"/>
        <v>0</v>
      </c>
      <c r="CE2566" s="3" t="str">
        <f t="shared" si="1666"/>
        <v/>
      </c>
      <c r="CF2566" s="3" t="e">
        <f>HLOOKUP(CE2566,'Valuation Data'!$D$2:$K$5,4,FALSE)</f>
        <v>#N/A</v>
      </c>
      <c r="CG2566" s="3">
        <f t="shared" si="1667"/>
        <v>27316</v>
      </c>
      <c r="CH2566" s="3" t="str">
        <f t="shared" si="1668"/>
        <v>No</v>
      </c>
      <c r="CI2566" s="3" t="str">
        <f>VLOOKUP(R2566,'Use Codes &amp; County Type'!A:D,4,FALSE)</f>
        <v>V</v>
      </c>
      <c r="CJ2566" s="3" t="str">
        <f t="shared" si="1669"/>
        <v>Yes</v>
      </c>
      <c r="CK2566" s="3" t="str">
        <f t="shared" si="1670"/>
        <v>No</v>
      </c>
      <c r="CL2566" s="3">
        <f t="shared" si="1671"/>
        <v>0</v>
      </c>
      <c r="CM2566" s="3">
        <f t="shared" si="1672"/>
        <v>0</v>
      </c>
      <c r="CN2566" s="3">
        <f t="shared" si="1673"/>
        <v>2614.7600000000002</v>
      </c>
      <c r="CO2566" s="3">
        <f t="shared" si="1674"/>
        <v>-2614.7600000000002</v>
      </c>
      <c r="CP2566" s="3">
        <f t="shared" si="1675"/>
        <v>9.5722653389954615E-2</v>
      </c>
      <c r="CR2566" s="3" t="str">
        <f t="shared" si="1676"/>
        <v>No</v>
      </c>
      <c r="CV2566" s="3" t="str">
        <f t="shared" si="1677"/>
        <v>FMV&lt;$30K</v>
      </c>
      <c r="CW2566" s="3">
        <f t="shared" si="1678"/>
        <v>2565</v>
      </c>
      <c r="CX2566" s="3">
        <f t="shared" si="1679"/>
        <v>653.69000000000005</v>
      </c>
      <c r="CY2566" s="3" t="str">
        <f t="shared" si="1680"/>
        <v>Ok</v>
      </c>
      <c r="CZ2566">
        <v>0</v>
      </c>
      <c r="DA2566">
        <v>0</v>
      </c>
    </row>
    <row r="2567" spans="1:105" x14ac:dyDescent="0.25">
      <c r="A2567">
        <v>2566</v>
      </c>
      <c r="B2567" t="s">
        <v>3</v>
      </c>
      <c r="C2567" t="s">
        <v>2675</v>
      </c>
      <c r="D2567">
        <v>38.22</v>
      </c>
      <c r="E2567">
        <v>2017</v>
      </c>
      <c r="F2567" t="e">
        <f>NA()</f>
        <v>#N/A</v>
      </c>
      <c r="G2567" t="e">
        <f>NA()</f>
        <v>#N/A</v>
      </c>
      <c r="H2567" s="3" t="e">
        <f t="shared" si="1640"/>
        <v>#N/A</v>
      </c>
      <c r="I2567" t="e">
        <f>NA()</f>
        <v>#N/A</v>
      </c>
      <c r="J2567" t="e">
        <f>NA()</f>
        <v>#N/A</v>
      </c>
      <c r="K2567" t="e">
        <f>NA()</f>
        <v>#N/A</v>
      </c>
      <c r="L2567" t="e">
        <f>NA()</f>
        <v>#N/A</v>
      </c>
      <c r="M2567" t="e">
        <f>NA()</f>
        <v>#N/A</v>
      </c>
      <c r="N2567" t="e">
        <f>NA()</f>
        <v>#N/A</v>
      </c>
      <c r="O2567" t="e">
        <f>NA()</f>
        <v>#N/A</v>
      </c>
      <c r="P2567" t="e">
        <f>NA()</f>
        <v>#N/A</v>
      </c>
      <c r="Q2567" t="e">
        <f>NA()</f>
        <v>#N/A</v>
      </c>
      <c r="R2567">
        <v>1</v>
      </c>
      <c r="S2567" t="s">
        <v>6539</v>
      </c>
      <c r="T2567" t="e">
        <f>NA()</f>
        <v>#N/A</v>
      </c>
      <c r="U2567" t="e">
        <f>NA()</f>
        <v>#N/A</v>
      </c>
      <c r="V2567">
        <v>2017</v>
      </c>
      <c r="W2567">
        <v>78105</v>
      </c>
      <c r="X2567" t="e">
        <f>NA()</f>
        <v>#N/A</v>
      </c>
      <c r="Y2567" t="e">
        <f>NA()</f>
        <v>#N/A</v>
      </c>
      <c r="Z2567" t="e">
        <f>NA()</f>
        <v>#N/A</v>
      </c>
      <c r="AA2567" s="3">
        <f t="shared" si="1641"/>
        <v>0</v>
      </c>
      <c r="AC2567" t="s">
        <v>6616</v>
      </c>
      <c r="AF2567" t="s">
        <v>6616</v>
      </c>
      <c r="AG2567" t="s">
        <v>6616</v>
      </c>
      <c r="AH2567" t="s">
        <v>6616</v>
      </c>
      <c r="AI2567" t="e">
        <f>NA()</f>
        <v>#N/A</v>
      </c>
      <c r="AJ2567" t="e">
        <f>NA()</f>
        <v>#N/A</v>
      </c>
      <c r="AK2567" t="e">
        <f>NA()</f>
        <v>#N/A</v>
      </c>
      <c r="AL2567" t="e">
        <f>NA()</f>
        <v>#N/A</v>
      </c>
      <c r="AM2567" t="e">
        <f>NA()</f>
        <v>#N/A</v>
      </c>
      <c r="AN2567" t="e">
        <f>NA()</f>
        <v>#N/A</v>
      </c>
      <c r="AO2567" t="e">
        <f>NA()</f>
        <v>#N/A</v>
      </c>
      <c r="AP2567" s="3" t="str">
        <f t="shared" si="1642"/>
        <v>No</v>
      </c>
      <c r="AQ2567" s="3" t="str">
        <f t="shared" si="1643"/>
        <v>No</v>
      </c>
      <c r="AR2567" s="3" t="str">
        <f t="shared" si="1644"/>
        <v>No</v>
      </c>
      <c r="AS2567" t="e">
        <f>NA()</f>
        <v>#N/A</v>
      </c>
      <c r="AT2567" t="e">
        <f>NA()</f>
        <v>#N/A</v>
      </c>
      <c r="AU2567" t="e">
        <f>NA()</f>
        <v>#N/A</v>
      </c>
      <c r="AV2567" t="e">
        <f>NA()</f>
        <v>#N/A</v>
      </c>
      <c r="AW2567" t="e">
        <f>NA()</f>
        <v>#N/A</v>
      </c>
      <c r="AX2567" t="e">
        <f>NA()</f>
        <v>#N/A</v>
      </c>
      <c r="AY2567" t="e">
        <f>NA()</f>
        <v>#N/A</v>
      </c>
      <c r="AZ2567" t="e">
        <f>NA()</f>
        <v>#N/A</v>
      </c>
      <c r="BA2567">
        <v>0</v>
      </c>
      <c r="BB2567" t="s">
        <v>6617</v>
      </c>
      <c r="BC2567" t="e">
        <f>NA()</f>
        <v>#N/A</v>
      </c>
      <c r="BD2567" s="4" t="str">
        <f t="shared" si="1645"/>
        <v>No</v>
      </c>
      <c r="BE2567" t="e">
        <f>NA()</f>
        <v>#N/A</v>
      </c>
      <c r="BF2567" s="3" t="str">
        <f t="shared" si="1646"/>
        <v>No</v>
      </c>
      <c r="BG2567" t="e">
        <f>NA()</f>
        <v>#N/A</v>
      </c>
      <c r="BH2567" s="3" t="e">
        <f t="shared" si="1647"/>
        <v>#N/A</v>
      </c>
      <c r="BI2567" s="3" t="e">
        <f t="shared" si="1648"/>
        <v>#N/A</v>
      </c>
      <c r="BJ2567" s="3" t="e">
        <f t="shared" si="1649"/>
        <v>#N/A</v>
      </c>
      <c r="BK2567" s="3" t="e">
        <f t="shared" si="1650"/>
        <v>#N/A</v>
      </c>
      <c r="BL2567" s="3" t="e">
        <f t="shared" si="1651"/>
        <v>#N/A</v>
      </c>
      <c r="BM2567" s="3" t="e">
        <f t="shared" si="1652"/>
        <v>#N/A</v>
      </c>
      <c r="BN2567" s="3" t="str">
        <f t="shared" si="1653"/>
        <v>Lien&lt;$150</v>
      </c>
      <c r="BO2567" s="3" t="e">
        <f t="shared" si="1654"/>
        <v>#N/A</v>
      </c>
      <c r="BP2567" s="3" t="str">
        <f t="shared" si="1655"/>
        <v>FV&lt;$10K</v>
      </c>
      <c r="BQ2567" t="s">
        <v>6650</v>
      </c>
      <c r="BR2567" s="3" t="str">
        <f t="shared" si="1656"/>
        <v>No, &lt; $20K Lien</v>
      </c>
      <c r="BS2567" s="3" t="str">
        <f t="shared" si="1657"/>
        <v>No, Lien &lt; $20K</v>
      </c>
      <c r="BT2567" t="s">
        <v>6650</v>
      </c>
      <c r="BU2567" s="3" t="str">
        <f t="shared" si="1658"/>
        <v>No</v>
      </c>
      <c r="BV2567" s="3" t="str">
        <f t="shared" si="1659"/>
        <v>No</v>
      </c>
      <c r="BW2567" s="3">
        <f t="shared" si="1660"/>
        <v>0</v>
      </c>
      <c r="BX2567" s="3" t="str">
        <f t="shared" si="1661"/>
        <v>No</v>
      </c>
      <c r="BY2567" s="3">
        <f t="shared" si="1662"/>
        <v>78105</v>
      </c>
      <c r="BZ2567">
        <v>1</v>
      </c>
      <c r="CA2567" s="3">
        <f t="shared" si="1663"/>
        <v>78105</v>
      </c>
      <c r="CC2567" s="3" t="e">
        <f t="shared" si="1664"/>
        <v>#N/A</v>
      </c>
      <c r="CD2567" s="3" t="e">
        <f t="shared" si="1665"/>
        <v>#N/A</v>
      </c>
      <c r="CE2567" s="3" t="str">
        <f t="shared" si="1666"/>
        <v/>
      </c>
      <c r="CF2567" s="3" t="e">
        <f>HLOOKUP(CE2567,'Valuation Data'!$D$2:$K$5,4,FALSE)</f>
        <v>#N/A</v>
      </c>
      <c r="CG2567" s="3">
        <f t="shared" si="1667"/>
        <v>78105</v>
      </c>
      <c r="CH2567" s="3" t="str">
        <f t="shared" si="1668"/>
        <v>No</v>
      </c>
      <c r="CI2567" s="3" t="str">
        <f>VLOOKUP(R2567,'Use Codes &amp; County Type'!A:D,4,FALSE)</f>
        <v>S</v>
      </c>
      <c r="CJ2567" s="3" t="str">
        <f t="shared" si="1669"/>
        <v>No</v>
      </c>
      <c r="CK2567" s="3" t="str">
        <f t="shared" si="1670"/>
        <v>Yes</v>
      </c>
      <c r="CL2567" s="3">
        <f t="shared" si="1671"/>
        <v>0.67</v>
      </c>
      <c r="CM2567" s="3">
        <f t="shared" si="1672"/>
        <v>52330.350000000006</v>
      </c>
      <c r="CN2567" s="3" t="e">
        <f t="shared" si="1673"/>
        <v>#N/A</v>
      </c>
      <c r="CO2567" s="3" t="e">
        <f t="shared" si="1674"/>
        <v>#N/A</v>
      </c>
      <c r="CP2567" s="3" t="e">
        <f t="shared" si="1675"/>
        <v>#N/A</v>
      </c>
      <c r="CR2567" s="3" t="str">
        <f t="shared" si="1676"/>
        <v>No</v>
      </c>
      <c r="CV2567" s="3" t="str">
        <f t="shared" si="1677"/>
        <v>Lien&lt;$150</v>
      </c>
      <c r="CW2567" s="3">
        <f t="shared" si="1678"/>
        <v>2566</v>
      </c>
      <c r="CX2567" s="3">
        <f t="shared" si="1679"/>
        <v>38.22</v>
      </c>
      <c r="CY2567" s="3" t="str">
        <f t="shared" si="1680"/>
        <v>Ok</v>
      </c>
      <c r="CZ2567" t="e">
        <f>NA()</f>
        <v>#N/A</v>
      </c>
      <c r="DA2567" t="e">
        <f>NA()</f>
        <v>#N/A</v>
      </c>
    </row>
    <row r="2568" spans="1:105" x14ac:dyDescent="0.25">
      <c r="A2568">
        <v>2567</v>
      </c>
      <c r="B2568" t="s">
        <v>3</v>
      </c>
      <c r="C2568" t="s">
        <v>2676</v>
      </c>
      <c r="D2568">
        <v>653.69000000000005</v>
      </c>
      <c r="E2568">
        <v>2017</v>
      </c>
      <c r="F2568">
        <v>653.69000000000005</v>
      </c>
      <c r="G2568">
        <v>653.69000000000005</v>
      </c>
      <c r="H2568" s="3">
        <f t="shared" si="1640"/>
        <v>0</v>
      </c>
      <c r="J2568" t="s">
        <v>2736</v>
      </c>
      <c r="K2568" t="s">
        <v>2738</v>
      </c>
      <c r="L2568">
        <v>32034</v>
      </c>
      <c r="M2568" t="s">
        <v>4715</v>
      </c>
      <c r="N2568" t="s">
        <v>4761</v>
      </c>
      <c r="O2568">
        <v>-81.456727489396499</v>
      </c>
      <c r="P2568">
        <v>30.666286309254598</v>
      </c>
      <c r="Q2568" t="s">
        <v>6503</v>
      </c>
      <c r="R2568">
        <v>0</v>
      </c>
      <c r="S2568" t="s">
        <v>6538</v>
      </c>
      <c r="T2568">
        <v>8001</v>
      </c>
      <c r="U2568" t="s">
        <v>6581</v>
      </c>
      <c r="V2568">
        <v>2017</v>
      </c>
      <c r="W2568">
        <v>27316</v>
      </c>
      <c r="X2568">
        <v>2017</v>
      </c>
      <c r="Y2568">
        <v>31927</v>
      </c>
      <c r="Z2568">
        <v>574.84</v>
      </c>
      <c r="AA2568" s="3">
        <f t="shared" si="1641"/>
        <v>0.87937707476020743</v>
      </c>
      <c r="AF2568" t="s">
        <v>6616</v>
      </c>
      <c r="AI2568" t="s">
        <v>6618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 s="3" t="str">
        <f t="shared" si="1642"/>
        <v>No</v>
      </c>
      <c r="AQ2568" s="3" t="str">
        <f t="shared" si="1643"/>
        <v>No</v>
      </c>
      <c r="AR2568" s="3" t="str">
        <f t="shared" si="1644"/>
        <v>No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1</v>
      </c>
      <c r="AY2568" t="s">
        <v>6636</v>
      </c>
      <c r="AZ2568">
        <v>0</v>
      </c>
      <c r="BA2568">
        <v>0</v>
      </c>
      <c r="BB2568" t="s">
        <v>6616</v>
      </c>
      <c r="BC2568" t="s">
        <v>6616</v>
      </c>
      <c r="BD2568" s="4" t="str">
        <f t="shared" si="1645"/>
        <v>No</v>
      </c>
      <c r="BE2568" t="s">
        <v>6640</v>
      </c>
      <c r="BF2568" s="3" t="str">
        <f t="shared" si="1646"/>
        <v>No</v>
      </c>
      <c r="BG2568" t="s">
        <v>6645</v>
      </c>
      <c r="BH2568" s="3" t="str">
        <f t="shared" si="1647"/>
        <v>S 11TH ST</v>
      </c>
      <c r="BI2568" s="3" t="str">
        <f t="shared" si="1648"/>
        <v>Fernandina Beach</v>
      </c>
      <c r="BJ2568" s="3" t="str">
        <f t="shared" si="1649"/>
        <v>Florida</v>
      </c>
      <c r="BK2568" s="3">
        <f t="shared" si="1650"/>
        <v>32034</v>
      </c>
      <c r="BL2568" s="3" t="str">
        <f t="shared" si="1651"/>
        <v>S 11TH ST FERNANDINA BEACH FL 32034</v>
      </c>
      <c r="BM2568" s="3" t="str">
        <f t="shared" si="1652"/>
        <v/>
      </c>
      <c r="BN2568" s="3" t="str">
        <f t="shared" si="1653"/>
        <v>Pass</v>
      </c>
      <c r="BO2568" s="3" t="str">
        <f t="shared" si="1654"/>
        <v>No</v>
      </c>
      <c r="BP2568" s="3" t="str">
        <f t="shared" si="1655"/>
        <v>FV&lt;$10K</v>
      </c>
      <c r="BQ2568" t="s">
        <v>6650</v>
      </c>
      <c r="BR2568" s="3" t="str">
        <f t="shared" si="1656"/>
        <v>No, &lt; $20K Lien</v>
      </c>
      <c r="BS2568" s="3" t="str">
        <f t="shared" si="1657"/>
        <v>No, Lien &lt; $20K</v>
      </c>
      <c r="BT2568" t="s">
        <v>6650</v>
      </c>
      <c r="BU2568" s="3" t="str">
        <f t="shared" si="1658"/>
        <v>No</v>
      </c>
      <c r="BV2568" s="3" t="str">
        <f t="shared" si="1659"/>
        <v>No</v>
      </c>
      <c r="BW2568" s="3">
        <f t="shared" si="1660"/>
        <v>0</v>
      </c>
      <c r="BX2568" s="3" t="str">
        <f t="shared" si="1661"/>
        <v>No</v>
      </c>
      <c r="BY2568" s="3">
        <f t="shared" si="1662"/>
        <v>27316</v>
      </c>
      <c r="BZ2568">
        <v>1</v>
      </c>
      <c r="CA2568" s="3">
        <f t="shared" si="1663"/>
        <v>27316</v>
      </c>
      <c r="CC2568" s="3">
        <f t="shared" si="1664"/>
        <v>0</v>
      </c>
      <c r="CD2568" s="3">
        <f t="shared" si="1665"/>
        <v>0</v>
      </c>
      <c r="CE2568" s="3" t="str">
        <f t="shared" si="1666"/>
        <v/>
      </c>
      <c r="CF2568" s="3" t="e">
        <f>HLOOKUP(CE2568,'Valuation Data'!$D$2:$K$5,4,FALSE)</f>
        <v>#N/A</v>
      </c>
      <c r="CG2568" s="3">
        <f t="shared" si="1667"/>
        <v>27316</v>
      </c>
      <c r="CH2568" s="3" t="str">
        <f t="shared" si="1668"/>
        <v>No</v>
      </c>
      <c r="CI2568" s="3" t="str">
        <f>VLOOKUP(R2568,'Use Codes &amp; County Type'!A:D,4,FALSE)</f>
        <v>V</v>
      </c>
      <c r="CJ2568" s="3" t="str">
        <f t="shared" si="1669"/>
        <v>Yes</v>
      </c>
      <c r="CK2568" s="3" t="str">
        <f t="shared" si="1670"/>
        <v>No</v>
      </c>
      <c r="CL2568" s="3">
        <f t="shared" si="1671"/>
        <v>0</v>
      </c>
      <c r="CM2568" s="3">
        <f t="shared" si="1672"/>
        <v>0</v>
      </c>
      <c r="CN2568" s="3">
        <f t="shared" si="1673"/>
        <v>2614.7600000000002</v>
      </c>
      <c r="CO2568" s="3">
        <f t="shared" si="1674"/>
        <v>-2614.7600000000002</v>
      </c>
      <c r="CP2568" s="3">
        <f t="shared" si="1675"/>
        <v>9.5722653389954615E-2</v>
      </c>
      <c r="CR2568" s="3" t="str">
        <f t="shared" si="1676"/>
        <v>No</v>
      </c>
      <c r="CV2568" s="3" t="str">
        <f t="shared" si="1677"/>
        <v>FMV&lt;$30K</v>
      </c>
      <c r="CW2568" s="3">
        <f t="shared" si="1678"/>
        <v>2567</v>
      </c>
      <c r="CX2568" s="3">
        <f t="shared" si="1679"/>
        <v>653.69000000000005</v>
      </c>
      <c r="CY2568" s="3" t="str">
        <f t="shared" si="1680"/>
        <v>Ok</v>
      </c>
      <c r="CZ2568">
        <v>0</v>
      </c>
      <c r="DA2568">
        <v>0</v>
      </c>
    </row>
    <row r="2569" spans="1:105" x14ac:dyDescent="0.25">
      <c r="A2569">
        <v>2568</v>
      </c>
      <c r="B2569" t="s">
        <v>3</v>
      </c>
      <c r="C2569" t="s">
        <v>2677</v>
      </c>
      <c r="D2569">
        <v>311.52999999999997</v>
      </c>
      <c r="E2569">
        <v>2017</v>
      </c>
      <c r="F2569">
        <v>311.52999999999997</v>
      </c>
      <c r="G2569">
        <v>311.52999999999997</v>
      </c>
      <c r="H2569" s="3">
        <f t="shared" si="1640"/>
        <v>0</v>
      </c>
      <c r="J2569" t="s">
        <v>2736</v>
      </c>
      <c r="K2569" t="s">
        <v>2738</v>
      </c>
      <c r="L2569">
        <v>32034</v>
      </c>
      <c r="M2569" t="s">
        <v>4706</v>
      </c>
      <c r="N2569" t="s">
        <v>4761</v>
      </c>
      <c r="O2569">
        <v>-81.456422785987598</v>
      </c>
      <c r="P2569">
        <v>30.666171641203601</v>
      </c>
      <c r="Q2569" t="s">
        <v>6504</v>
      </c>
      <c r="R2569">
        <v>0</v>
      </c>
      <c r="S2569" t="s">
        <v>6538</v>
      </c>
      <c r="T2569">
        <v>8001</v>
      </c>
      <c r="U2569" t="s">
        <v>6581</v>
      </c>
      <c r="V2569">
        <v>2017</v>
      </c>
      <c r="W2569">
        <v>12282</v>
      </c>
      <c r="X2569">
        <v>2017</v>
      </c>
      <c r="Y2569">
        <v>14355</v>
      </c>
      <c r="Z2569">
        <v>258.47000000000003</v>
      </c>
      <c r="AA2569" s="3">
        <f t="shared" si="1641"/>
        <v>0.82967932462363192</v>
      </c>
      <c r="AB2569" t="s">
        <v>6616</v>
      </c>
      <c r="AC2569" t="s">
        <v>6617</v>
      </c>
      <c r="AD2569" t="s">
        <v>6616</v>
      </c>
      <c r="AE2569" t="s">
        <v>6616</v>
      </c>
      <c r="AF2569" t="s">
        <v>6616</v>
      </c>
      <c r="AG2569" t="s">
        <v>6616</v>
      </c>
      <c r="AH2569" t="s">
        <v>6616</v>
      </c>
      <c r="AI2569" t="s">
        <v>6618</v>
      </c>
      <c r="AJ2569" t="s">
        <v>6619</v>
      </c>
      <c r="AK2569" t="s">
        <v>6618</v>
      </c>
      <c r="AL2569" t="s">
        <v>6618</v>
      </c>
      <c r="AM2569" t="s">
        <v>6619</v>
      </c>
      <c r="AN2569" t="s">
        <v>6618</v>
      </c>
      <c r="AO2569" t="s">
        <v>6618</v>
      </c>
      <c r="AP2569" s="3" t="str">
        <f t="shared" si="1642"/>
        <v>Yes</v>
      </c>
      <c r="AQ2569" s="3" t="str">
        <f t="shared" si="1643"/>
        <v>Yes</v>
      </c>
      <c r="AR2569" s="3" t="str">
        <f t="shared" si="1644"/>
        <v>Yes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1</v>
      </c>
      <c r="AY2569" t="s">
        <v>6634</v>
      </c>
      <c r="AZ2569" t="s">
        <v>6638</v>
      </c>
      <c r="BA2569">
        <v>8</v>
      </c>
      <c r="BB2569" t="s">
        <v>6616</v>
      </c>
      <c r="BC2569" t="s">
        <v>6616</v>
      </c>
      <c r="BD2569" s="4" t="str">
        <f t="shared" si="1645"/>
        <v>No</v>
      </c>
      <c r="BE2569" t="s">
        <v>6640</v>
      </c>
      <c r="BF2569" s="3" t="str">
        <f t="shared" si="1646"/>
        <v>No</v>
      </c>
      <c r="BG2569" t="s">
        <v>6645</v>
      </c>
      <c r="BH2569" s="3" t="str">
        <f t="shared" si="1647"/>
        <v>DIVISION ST</v>
      </c>
      <c r="BI2569" s="3" t="str">
        <f t="shared" si="1648"/>
        <v>Fernandina Beach</v>
      </c>
      <c r="BJ2569" s="3" t="str">
        <f t="shared" si="1649"/>
        <v>Florida</v>
      </c>
      <c r="BK2569" s="3">
        <f t="shared" si="1650"/>
        <v>32034</v>
      </c>
      <c r="BL2569" s="3" t="str">
        <f t="shared" si="1651"/>
        <v>DIVISION ST FERNANDINA BEACH FL 32034</v>
      </c>
      <c r="BM2569" s="3" t="str">
        <f t="shared" si="1652"/>
        <v/>
      </c>
      <c r="BN2569" s="3" t="str">
        <f t="shared" si="1653"/>
        <v>Pass</v>
      </c>
      <c r="BO2569" s="3" t="str">
        <f t="shared" si="1654"/>
        <v>No</v>
      </c>
      <c r="BP2569" s="3" t="str">
        <f t="shared" si="1655"/>
        <v>FV&lt;$10K</v>
      </c>
      <c r="BQ2569" t="s">
        <v>6650</v>
      </c>
      <c r="BR2569" s="3" t="str">
        <f t="shared" si="1656"/>
        <v>No, &lt; $20K Lien</v>
      </c>
      <c r="BS2569" s="3" t="str">
        <f t="shared" si="1657"/>
        <v>No, Lien &lt; $20K</v>
      </c>
      <c r="BT2569" t="s">
        <v>6650</v>
      </c>
      <c r="BU2569" s="3" t="str">
        <f t="shared" si="1658"/>
        <v>Yes</v>
      </c>
      <c r="BV2569" s="3" t="str">
        <f t="shared" si="1659"/>
        <v>No</v>
      </c>
      <c r="BW2569" s="3">
        <f t="shared" si="1660"/>
        <v>8</v>
      </c>
      <c r="BX2569" s="3" t="str">
        <f t="shared" si="1661"/>
        <v>No</v>
      </c>
      <c r="BY2569" s="3">
        <f t="shared" si="1662"/>
        <v>12282</v>
      </c>
      <c r="BZ2569">
        <v>1</v>
      </c>
      <c r="CA2569" s="3">
        <f t="shared" si="1663"/>
        <v>12282</v>
      </c>
      <c r="CC2569" s="3">
        <f t="shared" si="1664"/>
        <v>0</v>
      </c>
      <c r="CD2569" s="3">
        <f t="shared" si="1665"/>
        <v>0</v>
      </c>
      <c r="CE2569" s="3" t="str">
        <f t="shared" si="1666"/>
        <v/>
      </c>
      <c r="CF2569" s="3" t="e">
        <f>HLOOKUP(CE2569,'Valuation Data'!$D$2:$K$5,4,FALSE)</f>
        <v>#N/A</v>
      </c>
      <c r="CG2569" s="3">
        <f t="shared" si="1667"/>
        <v>12282</v>
      </c>
      <c r="CH2569" s="3" t="str">
        <f t="shared" si="1668"/>
        <v>No</v>
      </c>
      <c r="CI2569" s="3" t="str">
        <f>VLOOKUP(R2569,'Use Codes &amp; County Type'!A:D,4,FALSE)</f>
        <v>V</v>
      </c>
      <c r="CJ2569" s="3" t="str">
        <f t="shared" si="1669"/>
        <v>Yes</v>
      </c>
      <c r="CK2569" s="3" t="str">
        <f t="shared" si="1670"/>
        <v>No</v>
      </c>
      <c r="CL2569" s="3">
        <f t="shared" si="1671"/>
        <v>0</v>
      </c>
      <c r="CM2569" s="3">
        <f t="shared" si="1672"/>
        <v>0</v>
      </c>
      <c r="CN2569" s="3">
        <f t="shared" si="1673"/>
        <v>3738.3599999999997</v>
      </c>
      <c r="CO2569" s="3">
        <f t="shared" si="1674"/>
        <v>-3738.3599999999997</v>
      </c>
      <c r="CP2569" s="3">
        <f t="shared" si="1675"/>
        <v>0.30437713727405957</v>
      </c>
      <c r="CR2569" s="3" t="str">
        <f t="shared" si="1676"/>
        <v>No</v>
      </c>
      <c r="CV2569" s="3" t="str">
        <f t="shared" si="1677"/>
        <v>County Held Lien</v>
      </c>
      <c r="CW2569" s="3">
        <f t="shared" si="1678"/>
        <v>2568</v>
      </c>
      <c r="CX2569" s="3">
        <f t="shared" si="1679"/>
        <v>311.52999999999997</v>
      </c>
      <c r="CY2569" s="3" t="str">
        <f t="shared" si="1680"/>
        <v>Ok</v>
      </c>
      <c r="CZ2569">
        <v>0</v>
      </c>
      <c r="DA2569">
        <v>0</v>
      </c>
    </row>
    <row r="2570" spans="1:105" x14ac:dyDescent="0.25">
      <c r="A2570">
        <v>2569</v>
      </c>
      <c r="B2570" t="s">
        <v>3</v>
      </c>
      <c r="C2570" t="s">
        <v>2678</v>
      </c>
      <c r="D2570">
        <v>653.69000000000005</v>
      </c>
      <c r="E2570">
        <v>2017</v>
      </c>
      <c r="F2570">
        <v>653.69000000000005</v>
      </c>
      <c r="G2570">
        <v>653.69000000000005</v>
      </c>
      <c r="H2570" s="3">
        <f t="shared" si="1640"/>
        <v>0</v>
      </c>
      <c r="J2570" t="s">
        <v>2736</v>
      </c>
      <c r="K2570" t="s">
        <v>2738</v>
      </c>
      <c r="L2570">
        <v>32034</v>
      </c>
      <c r="M2570" t="s">
        <v>4706</v>
      </c>
      <c r="N2570" t="s">
        <v>4761</v>
      </c>
      <c r="O2570">
        <v>-81.456483332797205</v>
      </c>
      <c r="P2570">
        <v>30.665780580794198</v>
      </c>
      <c r="Q2570" t="s">
        <v>6505</v>
      </c>
      <c r="R2570">
        <v>0</v>
      </c>
      <c r="S2570" t="s">
        <v>6538</v>
      </c>
      <c r="T2570">
        <v>8001</v>
      </c>
      <c r="U2570" t="s">
        <v>6581</v>
      </c>
      <c r="V2570">
        <v>2017</v>
      </c>
      <c r="W2570">
        <v>27316</v>
      </c>
      <c r="X2570">
        <v>2017</v>
      </c>
      <c r="Y2570">
        <v>31927</v>
      </c>
      <c r="Z2570">
        <v>574.84</v>
      </c>
      <c r="AA2570" s="3">
        <f t="shared" si="1641"/>
        <v>0.87937707476020743</v>
      </c>
      <c r="AB2570" t="s">
        <v>6616</v>
      </c>
      <c r="AC2570" t="s">
        <v>6616</v>
      </c>
      <c r="AD2570" t="s">
        <v>6616</v>
      </c>
      <c r="AE2570" t="s">
        <v>6616</v>
      </c>
      <c r="AH2570" t="s">
        <v>6616</v>
      </c>
      <c r="AI2570" t="s">
        <v>6618</v>
      </c>
      <c r="AJ2570" t="s">
        <v>6618</v>
      </c>
      <c r="AK2570" t="s">
        <v>6618</v>
      </c>
      <c r="AL2570" t="s">
        <v>6618</v>
      </c>
      <c r="AM2570" t="s">
        <v>6618</v>
      </c>
      <c r="AN2570">
        <v>0</v>
      </c>
      <c r="AO2570">
        <v>0</v>
      </c>
      <c r="AP2570" s="3" t="str">
        <f t="shared" si="1642"/>
        <v>No</v>
      </c>
      <c r="AQ2570" s="3" t="str">
        <f t="shared" si="1643"/>
        <v>No</v>
      </c>
      <c r="AR2570" s="3" t="str">
        <f t="shared" si="1644"/>
        <v>No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 t="s">
        <v>6634</v>
      </c>
      <c r="AZ2570" t="s">
        <v>6638</v>
      </c>
      <c r="BA2570">
        <v>2</v>
      </c>
      <c r="BB2570" t="s">
        <v>6616</v>
      </c>
      <c r="BC2570" t="s">
        <v>6617</v>
      </c>
      <c r="BD2570" s="4" t="str">
        <f t="shared" si="1645"/>
        <v>No</v>
      </c>
      <c r="BE2570" t="s">
        <v>6640</v>
      </c>
      <c r="BF2570" s="3" t="str">
        <f t="shared" si="1646"/>
        <v>No</v>
      </c>
      <c r="BG2570" t="s">
        <v>6645</v>
      </c>
      <c r="BH2570" s="3" t="str">
        <f t="shared" si="1647"/>
        <v>DIVISION ST</v>
      </c>
      <c r="BI2570" s="3" t="str">
        <f t="shared" si="1648"/>
        <v>Fernandina Beach</v>
      </c>
      <c r="BJ2570" s="3" t="str">
        <f t="shared" si="1649"/>
        <v>Florida</v>
      </c>
      <c r="BK2570" s="3">
        <f t="shared" si="1650"/>
        <v>32034</v>
      </c>
      <c r="BL2570" s="3" t="str">
        <f t="shared" si="1651"/>
        <v>DIVISION ST FERNANDINA BEACH FL 32034</v>
      </c>
      <c r="BM2570" s="3" t="str">
        <f t="shared" si="1652"/>
        <v/>
      </c>
      <c r="BN2570" s="3" t="str">
        <f t="shared" si="1653"/>
        <v>Pass</v>
      </c>
      <c r="BO2570" s="3" t="str">
        <f t="shared" si="1654"/>
        <v>Yes</v>
      </c>
      <c r="BP2570" s="3" t="str">
        <f t="shared" si="1655"/>
        <v>FV&lt;$10K</v>
      </c>
      <c r="BQ2570" t="s">
        <v>6650</v>
      </c>
      <c r="BR2570" s="3" t="str">
        <f t="shared" si="1656"/>
        <v>No, &lt; $20K Lien</v>
      </c>
      <c r="BS2570" s="3" t="str">
        <f t="shared" si="1657"/>
        <v>No, Lien &lt; $20K</v>
      </c>
      <c r="BT2570" t="s">
        <v>6650</v>
      </c>
      <c r="BU2570" s="3" t="str">
        <f t="shared" si="1658"/>
        <v>No</v>
      </c>
      <c r="BV2570" s="3" t="str">
        <f t="shared" si="1659"/>
        <v>No</v>
      </c>
      <c r="BW2570" s="3">
        <f t="shared" si="1660"/>
        <v>2</v>
      </c>
      <c r="BX2570" s="3" t="str">
        <f t="shared" si="1661"/>
        <v>No</v>
      </c>
      <c r="BY2570" s="3">
        <f t="shared" si="1662"/>
        <v>27316</v>
      </c>
      <c r="BZ2570">
        <v>1</v>
      </c>
      <c r="CA2570" s="3">
        <f t="shared" si="1663"/>
        <v>27316</v>
      </c>
      <c r="CC2570" s="3">
        <f t="shared" si="1664"/>
        <v>0</v>
      </c>
      <c r="CD2570" s="3">
        <f t="shared" si="1665"/>
        <v>0</v>
      </c>
      <c r="CE2570" s="3" t="str">
        <f t="shared" si="1666"/>
        <v/>
      </c>
      <c r="CF2570" s="3" t="e">
        <f>HLOOKUP(CE2570,'Valuation Data'!$D$2:$K$5,4,FALSE)</f>
        <v>#N/A</v>
      </c>
      <c r="CG2570" s="3">
        <f t="shared" si="1667"/>
        <v>27316</v>
      </c>
      <c r="CH2570" s="3" t="str">
        <f t="shared" si="1668"/>
        <v>No</v>
      </c>
      <c r="CI2570" s="3" t="str">
        <f>VLOOKUP(R2570,'Use Codes &amp; County Type'!A:D,4,FALSE)</f>
        <v>V</v>
      </c>
      <c r="CJ2570" s="3" t="str">
        <f t="shared" si="1669"/>
        <v>Yes</v>
      </c>
      <c r="CK2570" s="3" t="str">
        <f t="shared" si="1670"/>
        <v>No</v>
      </c>
      <c r="CL2570" s="3">
        <f t="shared" si="1671"/>
        <v>0</v>
      </c>
      <c r="CM2570" s="3">
        <f t="shared" si="1672"/>
        <v>0</v>
      </c>
      <c r="CN2570" s="3">
        <f t="shared" si="1673"/>
        <v>3922.1400000000003</v>
      </c>
      <c r="CO2570" s="3">
        <f t="shared" si="1674"/>
        <v>-3922.1400000000003</v>
      </c>
      <c r="CP2570" s="3">
        <f t="shared" si="1675"/>
        <v>0.14358398008493192</v>
      </c>
      <c r="CR2570" s="3" t="str">
        <f t="shared" si="1676"/>
        <v>No</v>
      </c>
      <c r="CV2570" s="3" t="str">
        <f t="shared" si="1677"/>
        <v>FMV&lt;$30K</v>
      </c>
      <c r="CW2570" s="3">
        <f t="shared" si="1678"/>
        <v>2569</v>
      </c>
      <c r="CX2570" s="3">
        <f t="shared" si="1679"/>
        <v>653.69000000000005</v>
      </c>
      <c r="CY2570" s="3" t="str">
        <f t="shared" si="1680"/>
        <v>Ok</v>
      </c>
      <c r="CZ2570">
        <v>0</v>
      </c>
      <c r="DA2570">
        <v>0</v>
      </c>
    </row>
    <row r="2571" spans="1:105" x14ac:dyDescent="0.25">
      <c r="A2571">
        <v>2570</v>
      </c>
      <c r="B2571" t="s">
        <v>3</v>
      </c>
      <c r="C2571" t="s">
        <v>2679</v>
      </c>
      <c r="D2571">
        <v>541.25</v>
      </c>
      <c r="E2571">
        <v>2017</v>
      </c>
      <c r="F2571">
        <v>541.25</v>
      </c>
      <c r="G2571">
        <v>541.25</v>
      </c>
      <c r="H2571" s="3">
        <f t="shared" si="1640"/>
        <v>0</v>
      </c>
      <c r="I2571">
        <v>304</v>
      </c>
      <c r="J2571" t="s">
        <v>2736</v>
      </c>
      <c r="K2571" t="s">
        <v>2738</v>
      </c>
      <c r="L2571">
        <v>32034</v>
      </c>
      <c r="M2571" t="s">
        <v>4716</v>
      </c>
      <c r="N2571" t="s">
        <v>4761</v>
      </c>
      <c r="O2571">
        <v>-81.455874440216107</v>
      </c>
      <c r="P2571">
        <v>30.666380721482199</v>
      </c>
      <c r="Q2571" t="s">
        <v>6506</v>
      </c>
      <c r="R2571">
        <v>8</v>
      </c>
      <c r="S2571" t="s">
        <v>6551</v>
      </c>
      <c r="T2571">
        <v>1110</v>
      </c>
      <c r="U2571" t="s">
        <v>6595</v>
      </c>
      <c r="V2571">
        <v>2017</v>
      </c>
      <c r="W2571">
        <v>39807</v>
      </c>
      <c r="X2571">
        <v>2017</v>
      </c>
      <c r="Y2571">
        <v>51531</v>
      </c>
      <c r="Z2571">
        <v>470.87</v>
      </c>
      <c r="AA2571" s="3">
        <f t="shared" si="1641"/>
        <v>0.86996766743648957</v>
      </c>
      <c r="AB2571" t="s">
        <v>6616</v>
      </c>
      <c r="AC2571" t="s">
        <v>6616</v>
      </c>
      <c r="AD2571" t="s">
        <v>6616</v>
      </c>
      <c r="AE2571" t="s">
        <v>6616</v>
      </c>
      <c r="AF2571" t="s">
        <v>6616</v>
      </c>
      <c r="AG2571" t="s">
        <v>6616</v>
      </c>
      <c r="AI2571" t="s">
        <v>6618</v>
      </c>
      <c r="AJ2571" t="s">
        <v>6618</v>
      </c>
      <c r="AK2571" t="s">
        <v>6618</v>
      </c>
      <c r="AL2571" t="s">
        <v>6618</v>
      </c>
      <c r="AM2571" t="s">
        <v>6618</v>
      </c>
      <c r="AN2571" t="s">
        <v>6618</v>
      </c>
      <c r="AO2571" t="s">
        <v>6618</v>
      </c>
      <c r="AP2571" s="3" t="str">
        <f t="shared" si="1642"/>
        <v>No</v>
      </c>
      <c r="AQ2571" s="3" t="str">
        <f t="shared" si="1643"/>
        <v>No</v>
      </c>
      <c r="AR2571" s="3" t="str">
        <f t="shared" si="1644"/>
        <v>No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 t="s">
        <v>6634</v>
      </c>
      <c r="AZ2571" t="s">
        <v>6638</v>
      </c>
      <c r="BA2571">
        <v>1</v>
      </c>
      <c r="BB2571" t="s">
        <v>6617</v>
      </c>
      <c r="BC2571" t="s">
        <v>6616</v>
      </c>
      <c r="BD2571" s="4" t="str">
        <f t="shared" si="1645"/>
        <v>No</v>
      </c>
      <c r="BE2571" t="s">
        <v>6640</v>
      </c>
      <c r="BF2571" s="3" t="str">
        <f t="shared" si="1646"/>
        <v>No</v>
      </c>
      <c r="BG2571" t="s">
        <v>6645</v>
      </c>
      <c r="BH2571" s="3" t="str">
        <f t="shared" si="1647"/>
        <v>304 DIVISION ST</v>
      </c>
      <c r="BI2571" s="3" t="str">
        <f t="shared" si="1648"/>
        <v>Fernandina Beach</v>
      </c>
      <c r="BJ2571" s="3" t="str">
        <f t="shared" si="1649"/>
        <v>Florida</v>
      </c>
      <c r="BK2571" s="3">
        <f t="shared" si="1650"/>
        <v>32034</v>
      </c>
      <c r="BL2571" s="3" t="str">
        <f t="shared" si="1651"/>
        <v>304 DIVISION ST FERNANDINA BEACH FL 32034</v>
      </c>
      <c r="BM2571" s="3" t="str">
        <f t="shared" si="1652"/>
        <v/>
      </c>
      <c r="BN2571" s="3" t="str">
        <f t="shared" si="1653"/>
        <v>Pass</v>
      </c>
      <c r="BO2571" s="3" t="str">
        <f t="shared" si="1654"/>
        <v>No</v>
      </c>
      <c r="BP2571" s="3" t="str">
        <f t="shared" si="1655"/>
        <v>FV&lt;$10K</v>
      </c>
      <c r="BQ2571" t="s">
        <v>6650</v>
      </c>
      <c r="BR2571" s="3" t="str">
        <f t="shared" si="1656"/>
        <v>No, &lt; $20K Lien</v>
      </c>
      <c r="BS2571" s="3" t="str">
        <f t="shared" si="1657"/>
        <v>No, Lien &lt; $20K</v>
      </c>
      <c r="BT2571" t="s">
        <v>6650</v>
      </c>
      <c r="BU2571" s="3" t="str">
        <f t="shared" si="1658"/>
        <v>No</v>
      </c>
      <c r="BV2571" s="3" t="str">
        <f t="shared" si="1659"/>
        <v>No</v>
      </c>
      <c r="BW2571" s="3">
        <f t="shared" si="1660"/>
        <v>1</v>
      </c>
      <c r="BX2571" s="3" t="str">
        <f t="shared" si="1661"/>
        <v>No</v>
      </c>
      <c r="BY2571" s="3">
        <f t="shared" si="1662"/>
        <v>39807</v>
      </c>
      <c r="BZ2571">
        <v>1</v>
      </c>
      <c r="CA2571" s="3">
        <f t="shared" si="1663"/>
        <v>39807</v>
      </c>
      <c r="CC2571" s="3">
        <f t="shared" si="1664"/>
        <v>0</v>
      </c>
      <c r="CD2571" s="3">
        <f t="shared" si="1665"/>
        <v>0</v>
      </c>
      <c r="CE2571" s="3" t="str">
        <f t="shared" si="1666"/>
        <v/>
      </c>
      <c r="CF2571" s="3" t="e">
        <f>HLOOKUP(CE2571,'Valuation Data'!$D$2:$K$5,4,FALSE)</f>
        <v>#N/A</v>
      </c>
      <c r="CG2571" s="3">
        <f t="shared" si="1667"/>
        <v>39807</v>
      </c>
      <c r="CH2571" s="3" t="str">
        <f t="shared" si="1668"/>
        <v>No</v>
      </c>
      <c r="CI2571" s="3" t="str">
        <f>VLOOKUP(R2571,'Use Codes &amp; County Type'!A:D,4,FALSE)</f>
        <v>R</v>
      </c>
      <c r="CJ2571" s="3" t="str">
        <f t="shared" si="1669"/>
        <v>No</v>
      </c>
      <c r="CK2571" s="3" t="str">
        <f t="shared" si="1670"/>
        <v>Yes</v>
      </c>
      <c r="CL2571" s="3">
        <f t="shared" si="1671"/>
        <v>0.67</v>
      </c>
      <c r="CM2571" s="3">
        <f t="shared" si="1672"/>
        <v>26670.690000000002</v>
      </c>
      <c r="CN2571" s="3">
        <f t="shared" si="1673"/>
        <v>2706.25</v>
      </c>
      <c r="CO2571" s="3">
        <f t="shared" si="1674"/>
        <v>23964.440000000002</v>
      </c>
      <c r="CP2571" s="3">
        <f t="shared" si="1675"/>
        <v>6.7984274122641741E-2</v>
      </c>
      <c r="CR2571" s="3" t="str">
        <f t="shared" si="1676"/>
        <v>No</v>
      </c>
      <c r="CV2571" s="3" t="str">
        <f t="shared" si="1677"/>
        <v>*Bid</v>
      </c>
      <c r="CW2571" s="3">
        <f t="shared" si="1678"/>
        <v>2570</v>
      </c>
      <c r="CX2571" s="3">
        <f t="shared" si="1679"/>
        <v>541.25</v>
      </c>
      <c r="CY2571" s="3" t="str">
        <f t="shared" si="1680"/>
        <v>Ok</v>
      </c>
      <c r="CZ2571">
        <v>0</v>
      </c>
      <c r="DA2571">
        <v>0</v>
      </c>
    </row>
    <row r="2572" spans="1:105" x14ac:dyDescent="0.25">
      <c r="A2572">
        <v>2571</v>
      </c>
      <c r="B2572" t="s">
        <v>3</v>
      </c>
      <c r="C2572" t="s">
        <v>2680</v>
      </c>
      <c r="D2572">
        <v>1453.67</v>
      </c>
      <c r="E2572">
        <v>2017</v>
      </c>
      <c r="F2572">
        <v>1453.67</v>
      </c>
      <c r="G2572">
        <v>1453.67</v>
      </c>
      <c r="H2572" s="3">
        <f t="shared" si="1640"/>
        <v>0</v>
      </c>
      <c r="I2572">
        <v>200</v>
      </c>
      <c r="J2572" t="s">
        <v>2736</v>
      </c>
      <c r="K2572" t="s">
        <v>2738</v>
      </c>
      <c r="L2572">
        <v>32034</v>
      </c>
      <c r="M2572" t="s">
        <v>4717</v>
      </c>
      <c r="N2572" t="s">
        <v>4761</v>
      </c>
      <c r="O2572">
        <v>-81.454885386691899</v>
      </c>
      <c r="P2572">
        <v>30.6673808659584</v>
      </c>
      <c r="Q2572" t="s">
        <v>6507</v>
      </c>
      <c r="R2572">
        <v>70</v>
      </c>
      <c r="S2572" t="s">
        <v>6560</v>
      </c>
      <c r="T2572">
        <v>8005</v>
      </c>
      <c r="U2572" t="s">
        <v>6610</v>
      </c>
      <c r="V2572">
        <v>2017</v>
      </c>
      <c r="W2572">
        <v>65955</v>
      </c>
      <c r="X2572">
        <v>2017</v>
      </c>
      <c r="Y2572">
        <v>65955</v>
      </c>
      <c r="Z2572">
        <v>1314.53</v>
      </c>
      <c r="AA2572" s="3">
        <f t="shared" si="1641"/>
        <v>0.904283640716256</v>
      </c>
      <c r="AC2572" t="s">
        <v>6616</v>
      </c>
      <c r="AD2572" t="s">
        <v>6616</v>
      </c>
      <c r="AE2572" t="s">
        <v>6616</v>
      </c>
      <c r="AF2572" t="s">
        <v>6616</v>
      </c>
      <c r="AG2572" t="s">
        <v>6616</v>
      </c>
      <c r="AI2572" t="s">
        <v>6618</v>
      </c>
      <c r="AJ2572" t="s">
        <v>6618</v>
      </c>
      <c r="AK2572" t="s">
        <v>6618</v>
      </c>
      <c r="AL2572" t="s">
        <v>6618</v>
      </c>
      <c r="AM2572" t="s">
        <v>6618</v>
      </c>
      <c r="AN2572">
        <v>0</v>
      </c>
      <c r="AO2572">
        <v>0</v>
      </c>
      <c r="AP2572" s="3" t="str">
        <f t="shared" si="1642"/>
        <v>No</v>
      </c>
      <c r="AQ2572" s="3" t="str">
        <f t="shared" si="1643"/>
        <v>No</v>
      </c>
      <c r="AR2572" s="3" t="str">
        <f t="shared" si="1644"/>
        <v>No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 t="s">
        <v>6634</v>
      </c>
      <c r="AZ2572" t="s">
        <v>6638</v>
      </c>
      <c r="BA2572">
        <v>0</v>
      </c>
      <c r="BB2572" t="s">
        <v>6616</v>
      </c>
      <c r="BC2572" t="s">
        <v>6617</v>
      </c>
      <c r="BD2572" s="4" t="str">
        <f t="shared" si="1645"/>
        <v>No</v>
      </c>
      <c r="BE2572" t="s">
        <v>6640</v>
      </c>
      <c r="BF2572" s="3" t="str">
        <f t="shared" si="1646"/>
        <v>No</v>
      </c>
      <c r="BG2572" t="s">
        <v>6645</v>
      </c>
      <c r="BH2572" s="3" t="str">
        <f t="shared" si="1647"/>
        <v>200 S 12TH ST</v>
      </c>
      <c r="BI2572" s="3" t="str">
        <f t="shared" si="1648"/>
        <v>Fernandina Beach</v>
      </c>
      <c r="BJ2572" s="3" t="str">
        <f t="shared" si="1649"/>
        <v>Florida</v>
      </c>
      <c r="BK2572" s="3">
        <f t="shared" si="1650"/>
        <v>32034</v>
      </c>
      <c r="BL2572" s="3" t="str">
        <f t="shared" si="1651"/>
        <v>200 S 12TH ST FERNANDINA BEACH FL 32034</v>
      </c>
      <c r="BM2572" s="3" t="str">
        <f t="shared" si="1652"/>
        <v/>
      </c>
      <c r="BN2572" s="3" t="str">
        <f t="shared" si="1653"/>
        <v>Pass</v>
      </c>
      <c r="BO2572" s="3" t="str">
        <f t="shared" si="1654"/>
        <v>Yes</v>
      </c>
      <c r="BP2572" s="3" t="str">
        <f t="shared" si="1655"/>
        <v>FV&lt;$10K</v>
      </c>
      <c r="BQ2572" t="s">
        <v>6650</v>
      </c>
      <c r="BR2572" s="3" t="str">
        <f t="shared" si="1656"/>
        <v>No, &lt; $20K Lien</v>
      </c>
      <c r="BS2572" s="3" t="str">
        <f t="shared" si="1657"/>
        <v>No, Lien &lt; $20K</v>
      </c>
      <c r="BT2572" t="s">
        <v>6650</v>
      </c>
      <c r="BU2572" s="3" t="str">
        <f t="shared" si="1658"/>
        <v>No</v>
      </c>
      <c r="BV2572" s="3" t="str">
        <f t="shared" si="1659"/>
        <v>No</v>
      </c>
      <c r="BW2572" s="3">
        <f t="shared" si="1660"/>
        <v>0</v>
      </c>
      <c r="BX2572" s="3" t="str">
        <f t="shared" si="1661"/>
        <v>No</v>
      </c>
      <c r="BY2572" s="3">
        <f t="shared" si="1662"/>
        <v>65955</v>
      </c>
      <c r="BZ2572">
        <v>1</v>
      </c>
      <c r="CA2572" s="3">
        <f t="shared" si="1663"/>
        <v>65955</v>
      </c>
      <c r="CC2572" s="3">
        <f t="shared" si="1664"/>
        <v>0</v>
      </c>
      <c r="CD2572" s="3">
        <f t="shared" si="1665"/>
        <v>0</v>
      </c>
      <c r="CE2572" s="3" t="str">
        <f t="shared" si="1666"/>
        <v/>
      </c>
      <c r="CF2572" s="3" t="e">
        <f>HLOOKUP(CE2572,'Valuation Data'!$D$2:$K$5,4,FALSE)</f>
        <v>#N/A</v>
      </c>
      <c r="CG2572" s="3">
        <f t="shared" si="1667"/>
        <v>65955</v>
      </c>
      <c r="CH2572" s="3" t="str">
        <f t="shared" si="1668"/>
        <v>No</v>
      </c>
      <c r="CI2572" s="3" t="str">
        <f>VLOOKUP(R2572,'Use Codes &amp; County Type'!A:D,4,FALSE)</f>
        <v>V</v>
      </c>
      <c r="CJ2572" s="3" t="str">
        <f t="shared" si="1669"/>
        <v>Yes</v>
      </c>
      <c r="CK2572" s="3" t="str">
        <f t="shared" si="1670"/>
        <v>No</v>
      </c>
      <c r="CL2572" s="3">
        <f t="shared" si="1671"/>
        <v>0</v>
      </c>
      <c r="CM2572" s="3">
        <f t="shared" si="1672"/>
        <v>0</v>
      </c>
      <c r="CN2572" s="3">
        <f t="shared" si="1673"/>
        <v>5814.68</v>
      </c>
      <c r="CO2572" s="3">
        <f t="shared" si="1674"/>
        <v>-5814.68</v>
      </c>
      <c r="CP2572" s="3">
        <f t="shared" si="1675"/>
        <v>8.8161322113562285E-2</v>
      </c>
      <c r="CR2572" s="3" t="str">
        <f t="shared" si="1676"/>
        <v>No</v>
      </c>
      <c r="CV2572" s="3" t="str">
        <f t="shared" si="1677"/>
        <v>Vacant, No Sales Data</v>
      </c>
      <c r="CW2572" s="3">
        <f t="shared" si="1678"/>
        <v>2571</v>
      </c>
      <c r="CX2572" s="3">
        <f t="shared" si="1679"/>
        <v>1453.67</v>
      </c>
      <c r="CY2572" s="3" t="str">
        <f t="shared" si="1680"/>
        <v>Ok</v>
      </c>
      <c r="CZ2572">
        <v>0</v>
      </c>
      <c r="DA2572">
        <v>0</v>
      </c>
    </row>
    <row r="2573" spans="1:105" x14ac:dyDescent="0.25">
      <c r="A2573">
        <v>2572</v>
      </c>
      <c r="B2573" t="s">
        <v>3</v>
      </c>
      <c r="C2573" t="s">
        <v>2681</v>
      </c>
      <c r="D2573">
        <v>629.49</v>
      </c>
      <c r="E2573">
        <v>2017</v>
      </c>
      <c r="F2573">
        <v>629.49</v>
      </c>
      <c r="G2573">
        <v>629.49</v>
      </c>
      <c r="H2573" s="3">
        <f t="shared" si="1640"/>
        <v>0</v>
      </c>
      <c r="J2573" t="s">
        <v>2736</v>
      </c>
      <c r="K2573" t="s">
        <v>2738</v>
      </c>
      <c r="L2573">
        <v>32034</v>
      </c>
      <c r="M2573" t="s">
        <v>4718</v>
      </c>
      <c r="N2573" t="s">
        <v>4761</v>
      </c>
      <c r="O2573">
        <v>-81.455006289879705</v>
      </c>
      <c r="P2573">
        <v>30.666600847179101</v>
      </c>
      <c r="Q2573" t="s">
        <v>6435</v>
      </c>
      <c r="R2573">
        <v>0</v>
      </c>
      <c r="S2573" t="s">
        <v>6538</v>
      </c>
      <c r="T2573">
        <v>8001</v>
      </c>
      <c r="U2573" t="s">
        <v>6581</v>
      </c>
      <c r="V2573">
        <v>2017</v>
      </c>
      <c r="W2573">
        <v>27720</v>
      </c>
      <c r="X2573">
        <v>2017</v>
      </c>
      <c r="Y2573">
        <v>27720</v>
      </c>
      <c r="Z2573">
        <v>552.47</v>
      </c>
      <c r="AA2573" s="3">
        <f t="shared" si="1641"/>
        <v>0.87764698406646657</v>
      </c>
      <c r="AB2573" t="s">
        <v>6616</v>
      </c>
      <c r="AC2573" t="s">
        <v>6616</v>
      </c>
      <c r="AD2573" t="s">
        <v>6616</v>
      </c>
      <c r="AE2573" t="s">
        <v>6616</v>
      </c>
      <c r="AG2573" t="s">
        <v>6616</v>
      </c>
      <c r="AH2573" t="s">
        <v>6616</v>
      </c>
      <c r="AI2573" t="s">
        <v>6618</v>
      </c>
      <c r="AJ2573" t="s">
        <v>6618</v>
      </c>
      <c r="AK2573" t="s">
        <v>6618</v>
      </c>
      <c r="AL2573" t="s">
        <v>6618</v>
      </c>
      <c r="AM2573" t="s">
        <v>6618</v>
      </c>
      <c r="AN2573" t="s">
        <v>6618</v>
      </c>
      <c r="AO2573">
        <v>0</v>
      </c>
      <c r="AP2573" s="3" t="str">
        <f t="shared" si="1642"/>
        <v>No</v>
      </c>
      <c r="AQ2573" s="3" t="str">
        <f t="shared" si="1643"/>
        <v>No</v>
      </c>
      <c r="AR2573" s="3" t="str">
        <f t="shared" si="1644"/>
        <v>No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 t="s">
        <v>6634</v>
      </c>
      <c r="AZ2573" t="s">
        <v>6638</v>
      </c>
      <c r="BA2573">
        <v>1</v>
      </c>
      <c r="BB2573" t="s">
        <v>6616</v>
      </c>
      <c r="BC2573" t="s">
        <v>6617</v>
      </c>
      <c r="BD2573" s="4" t="str">
        <f t="shared" si="1645"/>
        <v>No</v>
      </c>
      <c r="BE2573" t="s">
        <v>6640</v>
      </c>
      <c r="BF2573" s="3" t="str">
        <f t="shared" si="1646"/>
        <v>No</v>
      </c>
      <c r="BG2573" t="s">
        <v>6645</v>
      </c>
      <c r="BH2573" s="3" t="str">
        <f t="shared" si="1647"/>
        <v>S 12TH ST</v>
      </c>
      <c r="BI2573" s="3" t="str">
        <f t="shared" si="1648"/>
        <v>Fernandina Beach</v>
      </c>
      <c r="BJ2573" s="3" t="str">
        <f t="shared" si="1649"/>
        <v>Florida</v>
      </c>
      <c r="BK2573" s="3">
        <f t="shared" si="1650"/>
        <v>32034</v>
      </c>
      <c r="BL2573" s="3" t="str">
        <f t="shared" si="1651"/>
        <v>S 12TH ST FERNANDINA BEACH FL 32034</v>
      </c>
      <c r="BM2573" s="3" t="str">
        <f t="shared" si="1652"/>
        <v/>
      </c>
      <c r="BN2573" s="3" t="str">
        <f t="shared" si="1653"/>
        <v>Pass</v>
      </c>
      <c r="BO2573" s="3" t="str">
        <f t="shared" si="1654"/>
        <v>Yes</v>
      </c>
      <c r="BP2573" s="3" t="str">
        <f t="shared" si="1655"/>
        <v>FV&lt;$10K</v>
      </c>
      <c r="BQ2573" t="s">
        <v>6650</v>
      </c>
      <c r="BR2573" s="3" t="str">
        <f t="shared" si="1656"/>
        <v>No, &lt; $20K Lien</v>
      </c>
      <c r="BS2573" s="3" t="str">
        <f t="shared" si="1657"/>
        <v>No, Lien &lt; $20K</v>
      </c>
      <c r="BT2573" t="s">
        <v>6650</v>
      </c>
      <c r="BU2573" s="3" t="str">
        <f t="shared" si="1658"/>
        <v>No</v>
      </c>
      <c r="BV2573" s="3" t="str">
        <f t="shared" si="1659"/>
        <v>No</v>
      </c>
      <c r="BW2573" s="3">
        <f t="shared" si="1660"/>
        <v>1</v>
      </c>
      <c r="BX2573" s="3" t="str">
        <f t="shared" si="1661"/>
        <v>No</v>
      </c>
      <c r="BY2573" s="3">
        <f t="shared" si="1662"/>
        <v>27720</v>
      </c>
      <c r="BZ2573">
        <v>1</v>
      </c>
      <c r="CA2573" s="3">
        <f t="shared" si="1663"/>
        <v>27720</v>
      </c>
      <c r="CC2573" s="3">
        <f t="shared" si="1664"/>
        <v>0</v>
      </c>
      <c r="CD2573" s="3">
        <f t="shared" si="1665"/>
        <v>0</v>
      </c>
      <c r="CE2573" s="3" t="str">
        <f t="shared" si="1666"/>
        <v/>
      </c>
      <c r="CF2573" s="3" t="e">
        <f>HLOOKUP(CE2573,'Valuation Data'!$D$2:$K$5,4,FALSE)</f>
        <v>#N/A</v>
      </c>
      <c r="CG2573" s="3">
        <f t="shared" si="1667"/>
        <v>27720</v>
      </c>
      <c r="CH2573" s="3" t="str">
        <f t="shared" si="1668"/>
        <v>No</v>
      </c>
      <c r="CI2573" s="3" t="str">
        <f>VLOOKUP(R2573,'Use Codes &amp; County Type'!A:D,4,FALSE)</f>
        <v>V</v>
      </c>
      <c r="CJ2573" s="3" t="str">
        <f t="shared" si="1669"/>
        <v>Yes</v>
      </c>
      <c r="CK2573" s="3" t="str">
        <f t="shared" si="1670"/>
        <v>No</v>
      </c>
      <c r="CL2573" s="3">
        <f t="shared" si="1671"/>
        <v>0</v>
      </c>
      <c r="CM2573" s="3">
        <f t="shared" si="1672"/>
        <v>0</v>
      </c>
      <c r="CN2573" s="3">
        <f t="shared" si="1673"/>
        <v>3147.45</v>
      </c>
      <c r="CO2573" s="3">
        <f t="shared" si="1674"/>
        <v>-3147.45</v>
      </c>
      <c r="CP2573" s="3">
        <f t="shared" si="1675"/>
        <v>0.11354437229437228</v>
      </c>
      <c r="CR2573" s="3" t="str">
        <f t="shared" si="1676"/>
        <v>No</v>
      </c>
      <c r="CV2573" s="3" t="str">
        <f t="shared" si="1677"/>
        <v>FMV&lt;$30K</v>
      </c>
      <c r="CW2573" s="3">
        <f t="shared" si="1678"/>
        <v>2572</v>
      </c>
      <c r="CX2573" s="3">
        <f t="shared" si="1679"/>
        <v>629.49</v>
      </c>
      <c r="CY2573" s="3" t="str">
        <f t="shared" si="1680"/>
        <v>Ok</v>
      </c>
      <c r="CZ2573">
        <v>0</v>
      </c>
      <c r="DA2573">
        <v>0</v>
      </c>
    </row>
    <row r="2574" spans="1:105" x14ac:dyDescent="0.25">
      <c r="A2574">
        <v>2573</v>
      </c>
      <c r="B2574" t="s">
        <v>3</v>
      </c>
      <c r="C2574" t="s">
        <v>2682</v>
      </c>
      <c r="D2574">
        <v>1940.62</v>
      </c>
      <c r="E2574">
        <v>2017</v>
      </c>
      <c r="F2574">
        <v>1940.62</v>
      </c>
      <c r="G2574">
        <v>1940.62</v>
      </c>
      <c r="H2574" s="3">
        <f t="shared" si="1640"/>
        <v>0</v>
      </c>
      <c r="I2574">
        <v>227</v>
      </c>
      <c r="J2574" t="s">
        <v>2736</v>
      </c>
      <c r="K2574" t="s">
        <v>2738</v>
      </c>
      <c r="L2574">
        <v>32034</v>
      </c>
      <c r="M2574" t="s">
        <v>4719</v>
      </c>
      <c r="N2574" t="s">
        <v>4761</v>
      </c>
      <c r="O2574">
        <v>-81.454691035359701</v>
      </c>
      <c r="P2574">
        <v>30.666564443327999</v>
      </c>
      <c r="Q2574" t="s">
        <v>6435</v>
      </c>
      <c r="R2574">
        <v>1</v>
      </c>
      <c r="S2574" t="s">
        <v>6539</v>
      </c>
      <c r="T2574">
        <v>1001</v>
      </c>
      <c r="U2574" t="s">
        <v>6582</v>
      </c>
      <c r="V2574">
        <v>2017</v>
      </c>
      <c r="W2574">
        <v>88546</v>
      </c>
      <c r="X2574">
        <v>2017</v>
      </c>
      <c r="Y2574">
        <v>88546</v>
      </c>
      <c r="Z2574">
        <v>1764.79</v>
      </c>
      <c r="AA2574" s="3">
        <f t="shared" si="1641"/>
        <v>0.90939493563912566</v>
      </c>
      <c r="AB2574" t="s">
        <v>6616</v>
      </c>
      <c r="AC2574" t="s">
        <v>6616</v>
      </c>
      <c r="AD2574" t="s">
        <v>6616</v>
      </c>
      <c r="AE2574" t="s">
        <v>6616</v>
      </c>
      <c r="AF2574" t="s">
        <v>6616</v>
      </c>
      <c r="AH2574" t="s">
        <v>6616</v>
      </c>
      <c r="AI2574" t="s">
        <v>6618</v>
      </c>
      <c r="AJ2574" t="s">
        <v>6618</v>
      </c>
      <c r="AK2574" t="s">
        <v>6618</v>
      </c>
      <c r="AL2574" t="s">
        <v>6618</v>
      </c>
      <c r="AM2574" t="s">
        <v>6618</v>
      </c>
      <c r="AN2574" t="s">
        <v>6618</v>
      </c>
      <c r="AO2574" t="s">
        <v>6618</v>
      </c>
      <c r="AP2574" s="3" t="str">
        <f t="shared" si="1642"/>
        <v>No</v>
      </c>
      <c r="AQ2574" s="3" t="str">
        <f t="shared" si="1643"/>
        <v>No</v>
      </c>
      <c r="AR2574" s="3" t="str">
        <f t="shared" si="1644"/>
        <v>No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 t="s">
        <v>6634</v>
      </c>
      <c r="AZ2574" t="s">
        <v>6638</v>
      </c>
      <c r="BA2574">
        <v>1</v>
      </c>
      <c r="BB2574" t="s">
        <v>6616</v>
      </c>
      <c r="BC2574" t="s">
        <v>6617</v>
      </c>
      <c r="BD2574" s="4" t="str">
        <f t="shared" si="1645"/>
        <v>No</v>
      </c>
      <c r="BE2574" t="s">
        <v>6640</v>
      </c>
      <c r="BF2574" s="3" t="str">
        <f t="shared" si="1646"/>
        <v>No</v>
      </c>
      <c r="BG2574" t="s">
        <v>6645</v>
      </c>
      <c r="BH2574" s="3" t="str">
        <f t="shared" si="1647"/>
        <v>227 VERNON ST</v>
      </c>
      <c r="BI2574" s="3" t="str">
        <f t="shared" si="1648"/>
        <v>Fernandina Beach</v>
      </c>
      <c r="BJ2574" s="3" t="str">
        <f t="shared" si="1649"/>
        <v>Florida</v>
      </c>
      <c r="BK2574" s="3">
        <f t="shared" si="1650"/>
        <v>32034</v>
      </c>
      <c r="BL2574" s="3" t="str">
        <f t="shared" si="1651"/>
        <v>227 VERNON ST FERNANDINA BEACH FL 32034</v>
      </c>
      <c r="BM2574" s="3" t="str">
        <f t="shared" si="1652"/>
        <v/>
      </c>
      <c r="BN2574" s="3" t="str">
        <f t="shared" si="1653"/>
        <v>Pass</v>
      </c>
      <c r="BO2574" s="3" t="str">
        <f t="shared" si="1654"/>
        <v>Yes</v>
      </c>
      <c r="BP2574" s="3" t="str">
        <f t="shared" si="1655"/>
        <v>FV&lt;$10K</v>
      </c>
      <c r="BQ2574" t="s">
        <v>6650</v>
      </c>
      <c r="BR2574" s="3" t="str">
        <f t="shared" si="1656"/>
        <v>No, &lt; $20K Lien</v>
      </c>
      <c r="BS2574" s="3" t="str">
        <f t="shared" si="1657"/>
        <v>No, Lien &lt; $20K</v>
      </c>
      <c r="BT2574" t="s">
        <v>6650</v>
      </c>
      <c r="BU2574" s="3" t="str">
        <f t="shared" si="1658"/>
        <v>No</v>
      </c>
      <c r="BV2574" s="3" t="str">
        <f t="shared" si="1659"/>
        <v>No</v>
      </c>
      <c r="BW2574" s="3">
        <f t="shared" si="1660"/>
        <v>1</v>
      </c>
      <c r="BX2574" s="3" t="str">
        <f t="shared" si="1661"/>
        <v>No</v>
      </c>
      <c r="BY2574" s="3">
        <f t="shared" si="1662"/>
        <v>88546</v>
      </c>
      <c r="BZ2574">
        <v>1</v>
      </c>
      <c r="CA2574" s="3">
        <f t="shared" si="1663"/>
        <v>88546</v>
      </c>
      <c r="CC2574" s="3">
        <f t="shared" si="1664"/>
        <v>0</v>
      </c>
      <c r="CD2574" s="3">
        <f t="shared" si="1665"/>
        <v>0</v>
      </c>
      <c r="CE2574" s="3" t="str">
        <f t="shared" si="1666"/>
        <v/>
      </c>
      <c r="CF2574" s="3" t="e">
        <f>HLOOKUP(CE2574,'Valuation Data'!$D$2:$K$5,4,FALSE)</f>
        <v>#N/A</v>
      </c>
      <c r="CG2574" s="3">
        <f t="shared" si="1667"/>
        <v>88546</v>
      </c>
      <c r="CH2574" s="3" t="str">
        <f t="shared" si="1668"/>
        <v>No</v>
      </c>
      <c r="CI2574" s="3" t="str">
        <f>VLOOKUP(R2574,'Use Codes &amp; County Type'!A:D,4,FALSE)</f>
        <v>S</v>
      </c>
      <c r="CJ2574" s="3" t="str">
        <f t="shared" si="1669"/>
        <v>No</v>
      </c>
      <c r="CK2574" s="3" t="str">
        <f t="shared" si="1670"/>
        <v>No</v>
      </c>
      <c r="CL2574" s="3">
        <f t="shared" si="1671"/>
        <v>0.35</v>
      </c>
      <c r="CM2574" s="3">
        <f t="shared" si="1672"/>
        <v>30991.1</v>
      </c>
      <c r="CN2574" s="3">
        <f t="shared" si="1673"/>
        <v>9703.0999999999985</v>
      </c>
      <c r="CO2574" s="3">
        <f t="shared" si="1674"/>
        <v>21288</v>
      </c>
      <c r="CP2574" s="3">
        <f t="shared" si="1675"/>
        <v>0.10958258984030897</v>
      </c>
      <c r="CR2574" s="3" t="str">
        <f t="shared" si="1676"/>
        <v>No</v>
      </c>
      <c r="CV2574" s="3" t="str">
        <f t="shared" si="1677"/>
        <v>*Bid</v>
      </c>
      <c r="CW2574" s="3">
        <f t="shared" si="1678"/>
        <v>2573</v>
      </c>
      <c r="CX2574" s="3">
        <f t="shared" si="1679"/>
        <v>1940.62</v>
      </c>
      <c r="CY2574" s="3" t="str">
        <f t="shared" si="1680"/>
        <v>Ok</v>
      </c>
      <c r="CZ2574">
        <v>0</v>
      </c>
      <c r="DA2574">
        <v>0</v>
      </c>
    </row>
    <row r="2575" spans="1:105" x14ac:dyDescent="0.25">
      <c r="A2575">
        <v>2574</v>
      </c>
      <c r="B2575" t="s">
        <v>3</v>
      </c>
      <c r="C2575" t="s">
        <v>2683</v>
      </c>
      <c r="D2575">
        <v>598.95000000000005</v>
      </c>
      <c r="E2575">
        <v>2017</v>
      </c>
      <c r="F2575">
        <v>598.95000000000005</v>
      </c>
      <c r="G2575">
        <v>598.95000000000005</v>
      </c>
      <c r="H2575" s="3">
        <f t="shared" si="1640"/>
        <v>0</v>
      </c>
      <c r="I2575">
        <v>330</v>
      </c>
      <c r="J2575" t="s">
        <v>2736</v>
      </c>
      <c r="K2575" t="s">
        <v>2738</v>
      </c>
      <c r="L2575">
        <v>32034</v>
      </c>
      <c r="M2575" t="s">
        <v>4720</v>
      </c>
      <c r="N2575" t="s">
        <v>4761</v>
      </c>
      <c r="O2575">
        <v>-81.455193058734807</v>
      </c>
      <c r="P2575">
        <v>30.665394279470501</v>
      </c>
      <c r="Q2575" t="s">
        <v>6430</v>
      </c>
      <c r="R2575">
        <v>1</v>
      </c>
      <c r="S2575" t="s">
        <v>6539</v>
      </c>
      <c r="T2575">
        <v>1001</v>
      </c>
      <c r="U2575" t="s">
        <v>6582</v>
      </c>
      <c r="V2575">
        <v>2017</v>
      </c>
      <c r="W2575">
        <v>55445</v>
      </c>
      <c r="X2575">
        <v>2017</v>
      </c>
      <c r="Y2575">
        <v>100982</v>
      </c>
      <c r="Z2575">
        <v>524.22</v>
      </c>
      <c r="AA2575" s="3">
        <f t="shared" si="1641"/>
        <v>0.87523165539694459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 s="3" t="str">
        <f t="shared" si="1642"/>
        <v>No</v>
      </c>
      <c r="AQ2575" s="3" t="str">
        <f t="shared" si="1643"/>
        <v>No</v>
      </c>
      <c r="AR2575" s="3" t="str">
        <f t="shared" si="1644"/>
        <v>No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 t="s">
        <v>6634</v>
      </c>
      <c r="AZ2575">
        <v>0</v>
      </c>
      <c r="BA2575">
        <v>0</v>
      </c>
      <c r="BB2575" t="s">
        <v>6617</v>
      </c>
      <c r="BC2575">
        <v>0</v>
      </c>
      <c r="BD2575" s="4" t="str">
        <f t="shared" si="1645"/>
        <v>No</v>
      </c>
      <c r="BE2575" t="s">
        <v>6640</v>
      </c>
      <c r="BF2575" s="3" t="str">
        <f t="shared" si="1646"/>
        <v>No</v>
      </c>
      <c r="BG2575" t="s">
        <v>6645</v>
      </c>
      <c r="BH2575" s="3" t="str">
        <f t="shared" si="1647"/>
        <v>330 12TH ST S</v>
      </c>
      <c r="BI2575" s="3" t="str">
        <f t="shared" si="1648"/>
        <v>Fernandina Beach</v>
      </c>
      <c r="BJ2575" s="3" t="str">
        <f t="shared" si="1649"/>
        <v>Florida</v>
      </c>
      <c r="BK2575" s="3">
        <f t="shared" si="1650"/>
        <v>32034</v>
      </c>
      <c r="BL2575" s="3" t="str">
        <f t="shared" si="1651"/>
        <v>330 12TH ST S FERNANDINA BEACH FL 32034</v>
      </c>
      <c r="BM2575" s="3" t="str">
        <f t="shared" si="1652"/>
        <v/>
      </c>
      <c r="BN2575" s="3" t="str">
        <f t="shared" si="1653"/>
        <v>Pass</v>
      </c>
      <c r="BO2575" s="3" t="str">
        <f t="shared" si="1654"/>
        <v>No</v>
      </c>
      <c r="BP2575" s="3" t="str">
        <f t="shared" si="1655"/>
        <v>FV&lt;$10K</v>
      </c>
      <c r="BQ2575" t="s">
        <v>6650</v>
      </c>
      <c r="BR2575" s="3" t="str">
        <f t="shared" si="1656"/>
        <v>No, &lt; $20K Lien</v>
      </c>
      <c r="BS2575" s="3" t="str">
        <f t="shared" si="1657"/>
        <v>No, Lien &lt; $20K</v>
      </c>
      <c r="BT2575" t="s">
        <v>6650</v>
      </c>
      <c r="BU2575" s="3" t="str">
        <f t="shared" si="1658"/>
        <v>No</v>
      </c>
      <c r="BV2575" s="3" t="str">
        <f t="shared" si="1659"/>
        <v>No</v>
      </c>
      <c r="BW2575" s="3">
        <f t="shared" si="1660"/>
        <v>0</v>
      </c>
      <c r="BX2575" s="3" t="str">
        <f t="shared" si="1661"/>
        <v>No</v>
      </c>
      <c r="BY2575" s="3">
        <f t="shared" si="1662"/>
        <v>55445</v>
      </c>
      <c r="BZ2575">
        <v>1</v>
      </c>
      <c r="CA2575" s="3">
        <f t="shared" si="1663"/>
        <v>55445</v>
      </c>
      <c r="CC2575" s="3">
        <f t="shared" si="1664"/>
        <v>0</v>
      </c>
      <c r="CD2575" s="3">
        <f t="shared" si="1665"/>
        <v>0</v>
      </c>
      <c r="CE2575" s="3" t="str">
        <f t="shared" si="1666"/>
        <v/>
      </c>
      <c r="CF2575" s="3" t="e">
        <f>HLOOKUP(CE2575,'Valuation Data'!$D$2:$K$5,4,FALSE)</f>
        <v>#N/A</v>
      </c>
      <c r="CG2575" s="3">
        <f t="shared" si="1667"/>
        <v>55445</v>
      </c>
      <c r="CH2575" s="3" t="str">
        <f t="shared" si="1668"/>
        <v>No</v>
      </c>
      <c r="CI2575" s="3" t="str">
        <f>VLOOKUP(R2575,'Use Codes &amp; County Type'!A:D,4,FALSE)</f>
        <v>S</v>
      </c>
      <c r="CJ2575" s="3" t="str">
        <f t="shared" si="1669"/>
        <v>No</v>
      </c>
      <c r="CK2575" s="3" t="str">
        <f t="shared" si="1670"/>
        <v>Yes</v>
      </c>
      <c r="CL2575" s="3">
        <f t="shared" si="1671"/>
        <v>0.67</v>
      </c>
      <c r="CM2575" s="3">
        <f t="shared" si="1672"/>
        <v>37148.15</v>
      </c>
      <c r="CN2575" s="3">
        <f t="shared" si="1673"/>
        <v>2395.8000000000002</v>
      </c>
      <c r="CO2575" s="3">
        <f t="shared" si="1674"/>
        <v>34752.35</v>
      </c>
      <c r="CP2575" s="3">
        <f t="shared" si="1675"/>
        <v>4.3210388673460186E-2</v>
      </c>
      <c r="CR2575" s="3" t="str">
        <f t="shared" si="1676"/>
        <v>No</v>
      </c>
      <c r="CV2575" s="3" t="str">
        <f t="shared" si="1677"/>
        <v>*Bid</v>
      </c>
      <c r="CW2575" s="3">
        <f t="shared" si="1678"/>
        <v>2574</v>
      </c>
      <c r="CX2575" s="3">
        <f t="shared" si="1679"/>
        <v>598.95000000000005</v>
      </c>
      <c r="CY2575" s="3" t="str">
        <f t="shared" si="1680"/>
        <v>Ok</v>
      </c>
      <c r="CZ2575">
        <v>0</v>
      </c>
      <c r="DA2575">
        <v>0</v>
      </c>
    </row>
    <row r="2576" spans="1:105" x14ac:dyDescent="0.25">
      <c r="A2576">
        <v>2575</v>
      </c>
      <c r="B2576" t="s">
        <v>3</v>
      </c>
      <c r="C2576" t="s">
        <v>2684</v>
      </c>
      <c r="D2576">
        <v>579.89</v>
      </c>
      <c r="E2576">
        <v>2017</v>
      </c>
      <c r="F2576">
        <v>579.89</v>
      </c>
      <c r="G2576">
        <v>579.89</v>
      </c>
      <c r="H2576" s="3">
        <f t="shared" si="1640"/>
        <v>0</v>
      </c>
      <c r="I2576">
        <v>302</v>
      </c>
      <c r="J2576" t="s">
        <v>2736</v>
      </c>
      <c r="K2576" t="s">
        <v>2738</v>
      </c>
      <c r="L2576">
        <v>32034</v>
      </c>
      <c r="M2576" t="s">
        <v>4721</v>
      </c>
      <c r="N2576" t="s">
        <v>4761</v>
      </c>
      <c r="O2576">
        <v>-81.454232525510804</v>
      </c>
      <c r="P2576">
        <v>30.666190815981999</v>
      </c>
      <c r="Q2576" t="s">
        <v>6508</v>
      </c>
      <c r="R2576">
        <v>1</v>
      </c>
      <c r="S2576" t="s">
        <v>6539</v>
      </c>
      <c r="T2576">
        <v>1001</v>
      </c>
      <c r="U2576" t="s">
        <v>6582</v>
      </c>
      <c r="V2576">
        <v>2017</v>
      </c>
      <c r="W2576">
        <v>51262</v>
      </c>
      <c r="X2576">
        <v>2017</v>
      </c>
      <c r="Y2576">
        <v>75785</v>
      </c>
      <c r="Z2576">
        <v>506.6</v>
      </c>
      <c r="AA2576" s="3">
        <f t="shared" si="1641"/>
        <v>0.87361396126851654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 s="3" t="str">
        <f t="shared" si="1642"/>
        <v>No</v>
      </c>
      <c r="AQ2576" s="3" t="str">
        <f t="shared" si="1643"/>
        <v>No</v>
      </c>
      <c r="AR2576" s="3" t="str">
        <f t="shared" si="1644"/>
        <v>No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 t="s">
        <v>6634</v>
      </c>
      <c r="AZ2576">
        <v>0</v>
      </c>
      <c r="BA2576">
        <v>0</v>
      </c>
      <c r="BB2576" t="s">
        <v>6617</v>
      </c>
      <c r="BC2576">
        <v>0</v>
      </c>
      <c r="BD2576" s="4" t="str">
        <f t="shared" si="1645"/>
        <v>No</v>
      </c>
      <c r="BE2576" t="s">
        <v>6640</v>
      </c>
      <c r="BF2576" s="3" t="str">
        <f t="shared" si="1646"/>
        <v>No</v>
      </c>
      <c r="BG2576" t="s">
        <v>6645</v>
      </c>
      <c r="BH2576" s="3" t="str">
        <f t="shared" si="1647"/>
        <v>302 VERNON ST</v>
      </c>
      <c r="BI2576" s="3" t="str">
        <f t="shared" si="1648"/>
        <v>Fernandina Beach</v>
      </c>
      <c r="BJ2576" s="3" t="str">
        <f t="shared" si="1649"/>
        <v>Florida</v>
      </c>
      <c r="BK2576" s="3">
        <f t="shared" si="1650"/>
        <v>32034</v>
      </c>
      <c r="BL2576" s="3" t="str">
        <f t="shared" si="1651"/>
        <v>302 VERNON ST FERNANDINA BEACH FL 32034</v>
      </c>
      <c r="BM2576" s="3" t="str">
        <f t="shared" si="1652"/>
        <v/>
      </c>
      <c r="BN2576" s="3" t="str">
        <f t="shared" si="1653"/>
        <v>Pass</v>
      </c>
      <c r="BO2576" s="3" t="str">
        <f t="shared" si="1654"/>
        <v>No</v>
      </c>
      <c r="BP2576" s="3" t="str">
        <f t="shared" si="1655"/>
        <v>FV&lt;$10K</v>
      </c>
      <c r="BQ2576" t="s">
        <v>6650</v>
      </c>
      <c r="BR2576" s="3" t="str">
        <f t="shared" si="1656"/>
        <v>No, &lt; $20K Lien</v>
      </c>
      <c r="BS2576" s="3" t="str">
        <f t="shared" si="1657"/>
        <v>No, Lien &lt; $20K</v>
      </c>
      <c r="BT2576" t="s">
        <v>6650</v>
      </c>
      <c r="BU2576" s="3" t="str">
        <f t="shared" si="1658"/>
        <v>No</v>
      </c>
      <c r="BV2576" s="3" t="str">
        <f t="shared" si="1659"/>
        <v>No</v>
      </c>
      <c r="BW2576" s="3">
        <f t="shared" si="1660"/>
        <v>0</v>
      </c>
      <c r="BX2576" s="3" t="str">
        <f t="shared" si="1661"/>
        <v>No</v>
      </c>
      <c r="BY2576" s="3">
        <f t="shared" si="1662"/>
        <v>51262</v>
      </c>
      <c r="BZ2576">
        <v>1</v>
      </c>
      <c r="CA2576" s="3">
        <f t="shared" si="1663"/>
        <v>51262</v>
      </c>
      <c r="CC2576" s="3">
        <f t="shared" si="1664"/>
        <v>0</v>
      </c>
      <c r="CD2576" s="3">
        <f t="shared" si="1665"/>
        <v>0</v>
      </c>
      <c r="CE2576" s="3" t="str">
        <f t="shared" si="1666"/>
        <v/>
      </c>
      <c r="CF2576" s="3" t="e">
        <f>HLOOKUP(CE2576,'Valuation Data'!$D$2:$K$5,4,FALSE)</f>
        <v>#N/A</v>
      </c>
      <c r="CG2576" s="3">
        <f t="shared" si="1667"/>
        <v>51262</v>
      </c>
      <c r="CH2576" s="3" t="str">
        <f t="shared" si="1668"/>
        <v>No</v>
      </c>
      <c r="CI2576" s="3" t="str">
        <f>VLOOKUP(R2576,'Use Codes &amp; County Type'!A:D,4,FALSE)</f>
        <v>S</v>
      </c>
      <c r="CJ2576" s="3" t="str">
        <f t="shared" si="1669"/>
        <v>No</v>
      </c>
      <c r="CK2576" s="3" t="str">
        <f t="shared" si="1670"/>
        <v>Yes</v>
      </c>
      <c r="CL2576" s="3">
        <f t="shared" si="1671"/>
        <v>0.67</v>
      </c>
      <c r="CM2576" s="3">
        <f t="shared" si="1672"/>
        <v>34345.54</v>
      </c>
      <c r="CN2576" s="3">
        <f t="shared" si="1673"/>
        <v>2319.56</v>
      </c>
      <c r="CO2576" s="3">
        <f t="shared" si="1674"/>
        <v>32025.98</v>
      </c>
      <c r="CP2576" s="3">
        <f t="shared" si="1675"/>
        <v>4.524911240294955E-2</v>
      </c>
      <c r="CR2576" s="3" t="str">
        <f t="shared" si="1676"/>
        <v>No</v>
      </c>
      <c r="CV2576" s="3" t="str">
        <f t="shared" si="1677"/>
        <v>*Bid</v>
      </c>
      <c r="CW2576" s="3">
        <f t="shared" si="1678"/>
        <v>2575</v>
      </c>
      <c r="CX2576" s="3">
        <f t="shared" si="1679"/>
        <v>579.89</v>
      </c>
      <c r="CY2576" s="3" t="str">
        <f t="shared" si="1680"/>
        <v>Ok</v>
      </c>
      <c r="CZ2576">
        <v>0</v>
      </c>
      <c r="DA2576">
        <v>0</v>
      </c>
    </row>
    <row r="2577" spans="1:105" x14ac:dyDescent="0.25">
      <c r="A2577">
        <v>2576</v>
      </c>
      <c r="B2577" t="s">
        <v>3</v>
      </c>
      <c r="C2577" t="s">
        <v>2685</v>
      </c>
      <c r="D2577">
        <v>721.57</v>
      </c>
      <c r="E2577">
        <v>2017</v>
      </c>
      <c r="F2577">
        <v>721.57</v>
      </c>
      <c r="G2577">
        <v>721.57</v>
      </c>
      <c r="H2577" s="3">
        <f t="shared" si="1640"/>
        <v>0</v>
      </c>
      <c r="I2577">
        <v>229</v>
      </c>
      <c r="J2577" t="s">
        <v>2736</v>
      </c>
      <c r="K2577" t="s">
        <v>2738</v>
      </c>
      <c r="L2577">
        <v>32034</v>
      </c>
      <c r="M2577" t="s">
        <v>4722</v>
      </c>
      <c r="N2577" t="s">
        <v>4761</v>
      </c>
      <c r="O2577">
        <v>-81.453863063830696</v>
      </c>
      <c r="P2577">
        <v>30.666468149541299</v>
      </c>
      <c r="Q2577" t="s">
        <v>6509</v>
      </c>
      <c r="R2577">
        <v>1</v>
      </c>
      <c r="S2577" t="s">
        <v>6539</v>
      </c>
      <c r="T2577">
        <v>1001</v>
      </c>
      <c r="U2577" t="s">
        <v>6582</v>
      </c>
      <c r="V2577">
        <v>2017</v>
      </c>
      <c r="W2577">
        <v>71118</v>
      </c>
      <c r="X2577">
        <v>2017</v>
      </c>
      <c r="Y2577">
        <v>104342</v>
      </c>
      <c r="Z2577">
        <v>637.6</v>
      </c>
      <c r="AA2577" s="3">
        <f t="shared" si="1641"/>
        <v>0.8836287539670441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 s="3" t="str">
        <f t="shared" si="1642"/>
        <v>No</v>
      </c>
      <c r="AQ2577" s="3" t="str">
        <f t="shared" si="1643"/>
        <v>No</v>
      </c>
      <c r="AR2577" s="3" t="str">
        <f t="shared" si="1644"/>
        <v>No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 t="s">
        <v>6634</v>
      </c>
      <c r="AZ2577" t="s">
        <v>6638</v>
      </c>
      <c r="BA2577">
        <v>0</v>
      </c>
      <c r="BB2577" t="s">
        <v>6617</v>
      </c>
      <c r="BC2577">
        <v>0</v>
      </c>
      <c r="BD2577" s="4" t="str">
        <f t="shared" si="1645"/>
        <v>No</v>
      </c>
      <c r="BE2577" t="s">
        <v>6640</v>
      </c>
      <c r="BF2577" s="3" t="str">
        <f t="shared" si="1646"/>
        <v>No</v>
      </c>
      <c r="BG2577" t="s">
        <v>6645</v>
      </c>
      <c r="BH2577" s="3" t="str">
        <f t="shared" si="1647"/>
        <v>229 13TH ST S</v>
      </c>
      <c r="BI2577" s="3" t="str">
        <f t="shared" si="1648"/>
        <v>Fernandina Beach</v>
      </c>
      <c r="BJ2577" s="3" t="str">
        <f t="shared" si="1649"/>
        <v>Florida</v>
      </c>
      <c r="BK2577" s="3">
        <f t="shared" si="1650"/>
        <v>32034</v>
      </c>
      <c r="BL2577" s="3" t="str">
        <f t="shared" si="1651"/>
        <v>229 13TH ST S FERNANDINA BEACH FL 32034</v>
      </c>
      <c r="BM2577" s="3" t="str">
        <f t="shared" si="1652"/>
        <v/>
      </c>
      <c r="BN2577" s="3" t="str">
        <f t="shared" si="1653"/>
        <v>Pass</v>
      </c>
      <c r="BO2577" s="3" t="str">
        <f t="shared" si="1654"/>
        <v>No</v>
      </c>
      <c r="BP2577" s="3" t="str">
        <f t="shared" si="1655"/>
        <v>FV&lt;$10K</v>
      </c>
      <c r="BQ2577" t="s">
        <v>6650</v>
      </c>
      <c r="BR2577" s="3" t="str">
        <f t="shared" si="1656"/>
        <v>No, &lt; $20K Lien</v>
      </c>
      <c r="BS2577" s="3" t="str">
        <f t="shared" si="1657"/>
        <v>No, Lien &lt; $20K</v>
      </c>
      <c r="BT2577" t="s">
        <v>6650</v>
      </c>
      <c r="BU2577" s="3" t="str">
        <f t="shared" si="1658"/>
        <v>No</v>
      </c>
      <c r="BV2577" s="3" t="str">
        <f t="shared" si="1659"/>
        <v>No</v>
      </c>
      <c r="BW2577" s="3">
        <f t="shared" si="1660"/>
        <v>0</v>
      </c>
      <c r="BX2577" s="3" t="str">
        <f t="shared" si="1661"/>
        <v>No</v>
      </c>
      <c r="BY2577" s="3">
        <f t="shared" si="1662"/>
        <v>71118</v>
      </c>
      <c r="BZ2577">
        <v>1</v>
      </c>
      <c r="CA2577" s="3">
        <f t="shared" si="1663"/>
        <v>71118</v>
      </c>
      <c r="CC2577" s="3">
        <f t="shared" si="1664"/>
        <v>0</v>
      </c>
      <c r="CD2577" s="3">
        <f t="shared" si="1665"/>
        <v>0</v>
      </c>
      <c r="CE2577" s="3" t="str">
        <f t="shared" si="1666"/>
        <v/>
      </c>
      <c r="CF2577" s="3" t="e">
        <f>HLOOKUP(CE2577,'Valuation Data'!$D$2:$K$5,4,FALSE)</f>
        <v>#N/A</v>
      </c>
      <c r="CG2577" s="3">
        <f t="shared" si="1667"/>
        <v>71118</v>
      </c>
      <c r="CH2577" s="3" t="str">
        <f t="shared" si="1668"/>
        <v>No</v>
      </c>
      <c r="CI2577" s="3" t="str">
        <f>VLOOKUP(R2577,'Use Codes &amp; County Type'!A:D,4,FALSE)</f>
        <v>S</v>
      </c>
      <c r="CJ2577" s="3" t="str">
        <f t="shared" si="1669"/>
        <v>No</v>
      </c>
      <c r="CK2577" s="3" t="str">
        <f t="shared" si="1670"/>
        <v>Yes</v>
      </c>
      <c r="CL2577" s="3">
        <f t="shared" si="1671"/>
        <v>0.67</v>
      </c>
      <c r="CM2577" s="3">
        <f t="shared" si="1672"/>
        <v>47649.060000000005</v>
      </c>
      <c r="CN2577" s="3">
        <f t="shared" si="1673"/>
        <v>2886.28</v>
      </c>
      <c r="CO2577" s="3">
        <f t="shared" si="1674"/>
        <v>44762.780000000006</v>
      </c>
      <c r="CP2577" s="3">
        <f t="shared" si="1675"/>
        <v>4.0584380888101471E-2</v>
      </c>
      <c r="CR2577" s="3" t="str">
        <f t="shared" si="1676"/>
        <v>No</v>
      </c>
      <c r="CV2577" s="3" t="str">
        <f t="shared" si="1677"/>
        <v>*Bid</v>
      </c>
      <c r="CW2577" s="3">
        <f t="shared" si="1678"/>
        <v>2576</v>
      </c>
      <c r="CX2577" s="3">
        <f t="shared" si="1679"/>
        <v>721.57</v>
      </c>
      <c r="CY2577" s="3" t="str">
        <f t="shared" si="1680"/>
        <v>Ok</v>
      </c>
      <c r="CZ2577">
        <v>0</v>
      </c>
      <c r="DA2577">
        <v>0</v>
      </c>
    </row>
    <row r="2578" spans="1:105" x14ac:dyDescent="0.25">
      <c r="A2578">
        <v>2577</v>
      </c>
      <c r="B2578" t="s">
        <v>3</v>
      </c>
      <c r="C2578" t="s">
        <v>2686</v>
      </c>
      <c r="D2578">
        <v>622.14</v>
      </c>
      <c r="E2578">
        <v>2017</v>
      </c>
      <c r="F2578">
        <v>622.14</v>
      </c>
      <c r="G2578">
        <v>622.14</v>
      </c>
      <c r="H2578" s="3">
        <f t="shared" si="1640"/>
        <v>0</v>
      </c>
      <c r="I2578">
        <v>225</v>
      </c>
      <c r="J2578" t="s">
        <v>2736</v>
      </c>
      <c r="K2578" t="s">
        <v>2738</v>
      </c>
      <c r="L2578">
        <v>32034</v>
      </c>
      <c r="M2578" t="s">
        <v>4723</v>
      </c>
      <c r="N2578" t="s">
        <v>4761</v>
      </c>
      <c r="O2578">
        <v>-81.453833106866298</v>
      </c>
      <c r="P2578">
        <v>30.666661630714898</v>
      </c>
      <c r="Q2578" t="s">
        <v>6510</v>
      </c>
      <c r="R2578">
        <v>1</v>
      </c>
      <c r="S2578" t="s">
        <v>6539</v>
      </c>
      <c r="T2578">
        <v>1001</v>
      </c>
      <c r="U2578" t="s">
        <v>6582</v>
      </c>
      <c r="V2578">
        <v>2017</v>
      </c>
      <c r="W2578">
        <v>57183</v>
      </c>
      <c r="X2578">
        <v>2017</v>
      </c>
      <c r="Y2578">
        <v>75813</v>
      </c>
      <c r="Z2578">
        <v>545.66999999999996</v>
      </c>
      <c r="AA2578" s="3">
        <f t="shared" si="1641"/>
        <v>0.87708554344681255</v>
      </c>
      <c r="AB2578" t="s">
        <v>6616</v>
      </c>
      <c r="AC2578" t="s">
        <v>6616</v>
      </c>
      <c r="AD2578" t="s">
        <v>6616</v>
      </c>
      <c r="AE2578" t="s">
        <v>6616</v>
      </c>
      <c r="AF2578" t="s">
        <v>6616</v>
      </c>
      <c r="AG2578" t="s">
        <v>6616</v>
      </c>
      <c r="AH2578" t="s">
        <v>6616</v>
      </c>
      <c r="AI2578" t="s">
        <v>6618</v>
      </c>
      <c r="AJ2578" t="s">
        <v>6618</v>
      </c>
      <c r="AK2578" t="s">
        <v>6618</v>
      </c>
      <c r="AL2578" t="s">
        <v>6618</v>
      </c>
      <c r="AM2578" t="s">
        <v>6618</v>
      </c>
      <c r="AN2578" t="s">
        <v>6618</v>
      </c>
      <c r="AO2578" t="s">
        <v>6618</v>
      </c>
      <c r="AP2578" s="3" t="str">
        <f t="shared" si="1642"/>
        <v>No</v>
      </c>
      <c r="AQ2578" s="3" t="str">
        <f t="shared" si="1643"/>
        <v>No</v>
      </c>
      <c r="AR2578" s="3" t="str">
        <f t="shared" si="1644"/>
        <v>No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 t="s">
        <v>6634</v>
      </c>
      <c r="AZ2578" t="s">
        <v>6638</v>
      </c>
      <c r="BA2578">
        <v>1</v>
      </c>
      <c r="BB2578" t="s">
        <v>6617</v>
      </c>
      <c r="BC2578" t="s">
        <v>6616</v>
      </c>
      <c r="BD2578" s="4" t="str">
        <f t="shared" si="1645"/>
        <v>No</v>
      </c>
      <c r="BE2578" t="s">
        <v>6640</v>
      </c>
      <c r="BF2578" s="3" t="str">
        <f t="shared" si="1646"/>
        <v>No</v>
      </c>
      <c r="BG2578" t="s">
        <v>6645</v>
      </c>
      <c r="BH2578" s="3" t="str">
        <f t="shared" si="1647"/>
        <v>225 13TH ST S</v>
      </c>
      <c r="BI2578" s="3" t="str">
        <f t="shared" si="1648"/>
        <v>Fernandina Beach</v>
      </c>
      <c r="BJ2578" s="3" t="str">
        <f t="shared" si="1649"/>
        <v>Florida</v>
      </c>
      <c r="BK2578" s="3">
        <f t="shared" si="1650"/>
        <v>32034</v>
      </c>
      <c r="BL2578" s="3" t="str">
        <f t="shared" si="1651"/>
        <v>225 13TH ST S FERNANDINA BEACH FL 32034</v>
      </c>
      <c r="BM2578" s="3" t="str">
        <f t="shared" si="1652"/>
        <v/>
      </c>
      <c r="BN2578" s="3" t="str">
        <f t="shared" si="1653"/>
        <v>Pass</v>
      </c>
      <c r="BO2578" s="3" t="str">
        <f t="shared" si="1654"/>
        <v>No</v>
      </c>
      <c r="BP2578" s="3" t="str">
        <f t="shared" si="1655"/>
        <v>FV&lt;$10K</v>
      </c>
      <c r="BQ2578" t="s">
        <v>6650</v>
      </c>
      <c r="BR2578" s="3" t="str">
        <f t="shared" si="1656"/>
        <v>No, &lt; $20K Lien</v>
      </c>
      <c r="BS2578" s="3" t="str">
        <f t="shared" si="1657"/>
        <v>No, Lien &lt; $20K</v>
      </c>
      <c r="BT2578" t="s">
        <v>6650</v>
      </c>
      <c r="BU2578" s="3" t="str">
        <f t="shared" si="1658"/>
        <v>No</v>
      </c>
      <c r="BV2578" s="3" t="str">
        <f t="shared" si="1659"/>
        <v>No</v>
      </c>
      <c r="BW2578" s="3">
        <f t="shared" si="1660"/>
        <v>1</v>
      </c>
      <c r="BX2578" s="3" t="str">
        <f t="shared" si="1661"/>
        <v>No</v>
      </c>
      <c r="BY2578" s="3">
        <f t="shared" si="1662"/>
        <v>57183</v>
      </c>
      <c r="BZ2578">
        <v>1</v>
      </c>
      <c r="CA2578" s="3">
        <f t="shared" si="1663"/>
        <v>57183</v>
      </c>
      <c r="CC2578" s="3">
        <f t="shared" si="1664"/>
        <v>0</v>
      </c>
      <c r="CD2578" s="3">
        <f t="shared" si="1665"/>
        <v>0</v>
      </c>
      <c r="CE2578" s="3" t="str">
        <f t="shared" si="1666"/>
        <v/>
      </c>
      <c r="CF2578" s="3" t="e">
        <f>HLOOKUP(CE2578,'Valuation Data'!$D$2:$K$5,4,FALSE)</f>
        <v>#N/A</v>
      </c>
      <c r="CG2578" s="3">
        <f t="shared" si="1667"/>
        <v>57183</v>
      </c>
      <c r="CH2578" s="3" t="str">
        <f t="shared" si="1668"/>
        <v>No</v>
      </c>
      <c r="CI2578" s="3" t="str">
        <f>VLOOKUP(R2578,'Use Codes &amp; County Type'!A:D,4,FALSE)</f>
        <v>S</v>
      </c>
      <c r="CJ2578" s="3" t="str">
        <f t="shared" si="1669"/>
        <v>No</v>
      </c>
      <c r="CK2578" s="3" t="str">
        <f t="shared" si="1670"/>
        <v>Yes</v>
      </c>
      <c r="CL2578" s="3">
        <f t="shared" si="1671"/>
        <v>0.67</v>
      </c>
      <c r="CM2578" s="3">
        <f t="shared" si="1672"/>
        <v>38312.61</v>
      </c>
      <c r="CN2578" s="3">
        <f t="shared" si="1673"/>
        <v>3110.7</v>
      </c>
      <c r="CO2578" s="3">
        <f t="shared" si="1674"/>
        <v>35201.910000000003</v>
      </c>
      <c r="CP2578" s="3">
        <f t="shared" si="1675"/>
        <v>5.4399034678138607E-2</v>
      </c>
      <c r="CR2578" s="3" t="str">
        <f t="shared" si="1676"/>
        <v>No</v>
      </c>
      <c r="CV2578" s="3" t="str">
        <f t="shared" si="1677"/>
        <v>*Bid</v>
      </c>
      <c r="CW2578" s="3">
        <f t="shared" si="1678"/>
        <v>2577</v>
      </c>
      <c r="CX2578" s="3">
        <f t="shared" si="1679"/>
        <v>622.14</v>
      </c>
      <c r="CY2578" s="3" t="str">
        <f t="shared" si="1680"/>
        <v>Ok</v>
      </c>
      <c r="CZ2578">
        <v>0</v>
      </c>
      <c r="DA2578">
        <v>0</v>
      </c>
    </row>
    <row r="2579" spans="1:105" x14ac:dyDescent="0.25">
      <c r="A2579">
        <v>2578</v>
      </c>
      <c r="B2579" t="s">
        <v>3</v>
      </c>
      <c r="C2579" t="s">
        <v>2687</v>
      </c>
      <c r="D2579">
        <v>2332.0100000000002</v>
      </c>
      <c r="E2579">
        <v>2017</v>
      </c>
      <c r="F2579">
        <v>2332.0100000000002</v>
      </c>
      <c r="G2579">
        <v>2332.0100000000002</v>
      </c>
      <c r="H2579" s="3">
        <f t="shared" si="1640"/>
        <v>0</v>
      </c>
      <c r="I2579">
        <v>217</v>
      </c>
      <c r="J2579" t="s">
        <v>2736</v>
      </c>
      <c r="K2579" t="s">
        <v>2738</v>
      </c>
      <c r="L2579">
        <v>32034</v>
      </c>
      <c r="M2579" t="s">
        <v>4724</v>
      </c>
      <c r="N2579" t="s">
        <v>4761</v>
      </c>
      <c r="O2579">
        <v>-81.453796816342503</v>
      </c>
      <c r="P2579">
        <v>30.666895990843798</v>
      </c>
      <c r="Q2579" t="s">
        <v>6511</v>
      </c>
      <c r="R2579">
        <v>1</v>
      </c>
      <c r="S2579" t="s">
        <v>6539</v>
      </c>
      <c r="T2579">
        <v>1001</v>
      </c>
      <c r="U2579" t="s">
        <v>6582</v>
      </c>
      <c r="V2579">
        <v>2017</v>
      </c>
      <c r="W2579">
        <v>104555</v>
      </c>
      <c r="X2579">
        <v>2017</v>
      </c>
      <c r="Y2579">
        <v>111046</v>
      </c>
      <c r="Z2579">
        <v>2126.69</v>
      </c>
      <c r="AA2579" s="3">
        <f t="shared" si="1641"/>
        <v>0.91195578063558902</v>
      </c>
      <c r="AB2579" t="s">
        <v>6616</v>
      </c>
      <c r="AC2579" t="s">
        <v>6616</v>
      </c>
      <c r="AD2579" t="s">
        <v>6616</v>
      </c>
      <c r="AE2579" t="s">
        <v>6616</v>
      </c>
      <c r="AI2579" t="s">
        <v>6618</v>
      </c>
      <c r="AJ2579" t="s">
        <v>6618</v>
      </c>
      <c r="AK2579" t="s">
        <v>6618</v>
      </c>
      <c r="AL2579" t="s">
        <v>6618</v>
      </c>
      <c r="AM2579" t="s">
        <v>6618</v>
      </c>
      <c r="AN2579" t="s">
        <v>6618</v>
      </c>
      <c r="AO2579" t="s">
        <v>6618</v>
      </c>
      <c r="AP2579" s="3" t="str">
        <f t="shared" si="1642"/>
        <v>No</v>
      </c>
      <c r="AQ2579" s="3" t="str">
        <f t="shared" si="1643"/>
        <v>No</v>
      </c>
      <c r="AR2579" s="3" t="str">
        <f t="shared" si="1644"/>
        <v>No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 t="s">
        <v>6634</v>
      </c>
      <c r="AZ2579" t="s">
        <v>6638</v>
      </c>
      <c r="BA2579">
        <v>1</v>
      </c>
      <c r="BB2579" t="s">
        <v>6616</v>
      </c>
      <c r="BC2579" t="s">
        <v>6616</v>
      </c>
      <c r="BD2579" s="4" t="str">
        <f t="shared" si="1645"/>
        <v>No</v>
      </c>
      <c r="BE2579" t="s">
        <v>6640</v>
      </c>
      <c r="BF2579" s="3" t="str">
        <f t="shared" si="1646"/>
        <v>No</v>
      </c>
      <c r="BG2579" t="s">
        <v>6645</v>
      </c>
      <c r="BH2579" s="3" t="str">
        <f t="shared" si="1647"/>
        <v>217 13TH ST S</v>
      </c>
      <c r="BI2579" s="3" t="str">
        <f t="shared" si="1648"/>
        <v>Fernandina Beach</v>
      </c>
      <c r="BJ2579" s="3" t="str">
        <f t="shared" si="1649"/>
        <v>Florida</v>
      </c>
      <c r="BK2579" s="3">
        <f t="shared" si="1650"/>
        <v>32034</v>
      </c>
      <c r="BL2579" s="3" t="str">
        <f t="shared" si="1651"/>
        <v>217 13TH ST S FERNANDINA BEACH FL 32034</v>
      </c>
      <c r="BM2579" s="3" t="str">
        <f t="shared" si="1652"/>
        <v/>
      </c>
      <c r="BN2579" s="3" t="str">
        <f t="shared" si="1653"/>
        <v>Pass</v>
      </c>
      <c r="BO2579" s="3" t="str">
        <f t="shared" si="1654"/>
        <v>No</v>
      </c>
      <c r="BP2579" s="3" t="str">
        <f t="shared" si="1655"/>
        <v>FV&lt;$10K</v>
      </c>
      <c r="BQ2579" t="s">
        <v>6650</v>
      </c>
      <c r="BR2579" s="3" t="str">
        <f t="shared" si="1656"/>
        <v>No, &lt; $20K Lien</v>
      </c>
      <c r="BS2579" s="3" t="str">
        <f t="shared" si="1657"/>
        <v>No, Lien &lt; $20K</v>
      </c>
      <c r="BT2579" t="s">
        <v>6650</v>
      </c>
      <c r="BU2579" s="3" t="str">
        <f t="shared" si="1658"/>
        <v>No</v>
      </c>
      <c r="BV2579" s="3" t="str">
        <f t="shared" si="1659"/>
        <v>No</v>
      </c>
      <c r="BW2579" s="3">
        <f t="shared" si="1660"/>
        <v>1</v>
      </c>
      <c r="BX2579" s="3" t="str">
        <f t="shared" si="1661"/>
        <v>No</v>
      </c>
      <c r="BY2579" s="3">
        <f t="shared" si="1662"/>
        <v>104555</v>
      </c>
      <c r="BZ2579">
        <v>1</v>
      </c>
      <c r="CA2579" s="3">
        <f t="shared" si="1663"/>
        <v>104555</v>
      </c>
      <c r="CC2579" s="3">
        <f t="shared" si="1664"/>
        <v>0</v>
      </c>
      <c r="CD2579" s="3">
        <f t="shared" si="1665"/>
        <v>0</v>
      </c>
      <c r="CE2579" s="3" t="str">
        <f t="shared" si="1666"/>
        <v/>
      </c>
      <c r="CF2579" s="3" t="e">
        <f>HLOOKUP(CE2579,'Valuation Data'!$D$2:$K$5,4,FALSE)</f>
        <v>#N/A</v>
      </c>
      <c r="CG2579" s="3">
        <f t="shared" si="1667"/>
        <v>104555</v>
      </c>
      <c r="CH2579" s="3" t="str">
        <f t="shared" si="1668"/>
        <v>No</v>
      </c>
      <c r="CI2579" s="3" t="str">
        <f>VLOOKUP(R2579,'Use Codes &amp; County Type'!A:D,4,FALSE)</f>
        <v>S</v>
      </c>
      <c r="CJ2579" s="3" t="str">
        <f t="shared" si="1669"/>
        <v>No</v>
      </c>
      <c r="CK2579" s="3" t="str">
        <f t="shared" si="1670"/>
        <v>No</v>
      </c>
      <c r="CL2579" s="3">
        <f t="shared" si="1671"/>
        <v>0.35</v>
      </c>
      <c r="CM2579" s="3">
        <f t="shared" si="1672"/>
        <v>36594.25</v>
      </c>
      <c r="CN2579" s="3">
        <f t="shared" si="1673"/>
        <v>11660.050000000001</v>
      </c>
      <c r="CO2579" s="3">
        <f t="shared" si="1674"/>
        <v>24934.199999999997</v>
      </c>
      <c r="CP2579" s="3">
        <f t="shared" si="1675"/>
        <v>0.11152073071589116</v>
      </c>
      <c r="CR2579" s="3" t="str">
        <f t="shared" si="1676"/>
        <v>No</v>
      </c>
      <c r="CV2579" s="3" t="str">
        <f t="shared" si="1677"/>
        <v>*Bid</v>
      </c>
      <c r="CW2579" s="3">
        <f t="shared" si="1678"/>
        <v>2578</v>
      </c>
      <c r="CX2579" s="3">
        <f t="shared" si="1679"/>
        <v>2332.0100000000002</v>
      </c>
      <c r="CY2579" s="3" t="str">
        <f t="shared" si="1680"/>
        <v>Ok</v>
      </c>
      <c r="CZ2579">
        <v>0</v>
      </c>
      <c r="DA2579">
        <v>0</v>
      </c>
    </row>
    <row r="2580" spans="1:105" x14ac:dyDescent="0.25">
      <c r="A2580">
        <v>2579</v>
      </c>
      <c r="B2580" t="s">
        <v>3</v>
      </c>
      <c r="C2580" t="s">
        <v>2688</v>
      </c>
      <c r="D2580">
        <v>581.41999999999996</v>
      </c>
      <c r="E2580">
        <v>2017</v>
      </c>
      <c r="F2580">
        <v>581.41999999999996</v>
      </c>
      <c r="G2580">
        <v>581.41999999999996</v>
      </c>
      <c r="H2580" s="3">
        <f t="shared" si="1640"/>
        <v>0</v>
      </c>
      <c r="J2580" t="s">
        <v>2736</v>
      </c>
      <c r="K2580" t="s">
        <v>2738</v>
      </c>
      <c r="L2580">
        <v>32034</v>
      </c>
      <c r="M2580" t="s">
        <v>4725</v>
      </c>
      <c r="N2580" t="s">
        <v>4761</v>
      </c>
      <c r="O2580">
        <v>-81.455135678292507</v>
      </c>
      <c r="P2580">
        <v>30.6641846139071</v>
      </c>
      <c r="Q2580" t="s">
        <v>6379</v>
      </c>
      <c r="R2580">
        <v>0</v>
      </c>
      <c r="S2580" t="s">
        <v>6538</v>
      </c>
      <c r="T2580">
        <v>8001</v>
      </c>
      <c r="U2580" t="s">
        <v>6581</v>
      </c>
      <c r="V2580">
        <v>2017</v>
      </c>
      <c r="W2580">
        <v>24140</v>
      </c>
      <c r="X2580">
        <v>2017</v>
      </c>
      <c r="Y2580">
        <v>28215</v>
      </c>
      <c r="Z2580">
        <v>508.02</v>
      </c>
      <c r="AA2580" s="3">
        <f t="shared" si="1641"/>
        <v>0.87375735268824606</v>
      </c>
      <c r="AE2580" t="s">
        <v>6616</v>
      </c>
      <c r="AG2580" t="s">
        <v>6616</v>
      </c>
      <c r="AH2580" t="s">
        <v>6616</v>
      </c>
      <c r="AI2580" t="s">
        <v>6618</v>
      </c>
      <c r="AJ2580" t="s">
        <v>6618</v>
      </c>
      <c r="AK2580" t="s">
        <v>6618</v>
      </c>
      <c r="AL2580">
        <v>0</v>
      </c>
      <c r="AM2580">
        <v>0</v>
      </c>
      <c r="AN2580">
        <v>0</v>
      </c>
      <c r="AO2580">
        <v>0</v>
      </c>
      <c r="AP2580" s="3" t="str">
        <f t="shared" si="1642"/>
        <v>No</v>
      </c>
      <c r="AQ2580" s="3" t="str">
        <f t="shared" si="1643"/>
        <v>No</v>
      </c>
      <c r="AR2580" s="3" t="str">
        <f t="shared" si="1644"/>
        <v>No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 t="s">
        <v>6634</v>
      </c>
      <c r="AZ2580">
        <v>0</v>
      </c>
      <c r="BA2580">
        <v>0</v>
      </c>
      <c r="BB2580" t="s">
        <v>6616</v>
      </c>
      <c r="BC2580" t="s">
        <v>6616</v>
      </c>
      <c r="BD2580" s="4" t="str">
        <f t="shared" si="1645"/>
        <v>No</v>
      </c>
      <c r="BE2580" t="s">
        <v>6640</v>
      </c>
      <c r="BF2580" s="3" t="str">
        <f t="shared" si="1646"/>
        <v>No</v>
      </c>
      <c r="BG2580" t="s">
        <v>6645</v>
      </c>
      <c r="BH2580" s="3" t="str">
        <f t="shared" si="1647"/>
        <v>ELM ST</v>
      </c>
      <c r="BI2580" s="3" t="str">
        <f t="shared" si="1648"/>
        <v>Fernandina Beach</v>
      </c>
      <c r="BJ2580" s="3" t="str">
        <f t="shared" si="1649"/>
        <v>Florida</v>
      </c>
      <c r="BK2580" s="3">
        <f t="shared" si="1650"/>
        <v>32034</v>
      </c>
      <c r="BL2580" s="3" t="str">
        <f t="shared" si="1651"/>
        <v>ELM ST FERNANDINA BEACH FL 32034</v>
      </c>
      <c r="BM2580" s="3" t="str">
        <f t="shared" si="1652"/>
        <v/>
      </c>
      <c r="BN2580" s="3" t="str">
        <f t="shared" si="1653"/>
        <v>Pass</v>
      </c>
      <c r="BO2580" s="3" t="str">
        <f t="shared" si="1654"/>
        <v>No</v>
      </c>
      <c r="BP2580" s="3" t="str">
        <f t="shared" si="1655"/>
        <v>FV&lt;$10K</v>
      </c>
      <c r="BQ2580" t="s">
        <v>6650</v>
      </c>
      <c r="BR2580" s="3" t="str">
        <f t="shared" si="1656"/>
        <v>No, &lt; $20K Lien</v>
      </c>
      <c r="BS2580" s="3" t="str">
        <f t="shared" si="1657"/>
        <v>No, Lien &lt; $20K</v>
      </c>
      <c r="BT2580" t="s">
        <v>6650</v>
      </c>
      <c r="BU2580" s="3" t="str">
        <f t="shared" si="1658"/>
        <v>No</v>
      </c>
      <c r="BV2580" s="3" t="str">
        <f t="shared" si="1659"/>
        <v>No</v>
      </c>
      <c r="BW2580" s="3">
        <f t="shared" si="1660"/>
        <v>0</v>
      </c>
      <c r="BX2580" s="3" t="str">
        <f t="shared" si="1661"/>
        <v>No</v>
      </c>
      <c r="BY2580" s="3">
        <f t="shared" si="1662"/>
        <v>24140</v>
      </c>
      <c r="BZ2580">
        <v>1</v>
      </c>
      <c r="CA2580" s="3">
        <f t="shared" si="1663"/>
        <v>24140</v>
      </c>
      <c r="CC2580" s="3">
        <f t="shared" si="1664"/>
        <v>0</v>
      </c>
      <c r="CD2580" s="3">
        <f t="shared" si="1665"/>
        <v>0</v>
      </c>
      <c r="CE2580" s="3" t="str">
        <f t="shared" si="1666"/>
        <v/>
      </c>
      <c r="CF2580" s="3" t="e">
        <f>HLOOKUP(CE2580,'Valuation Data'!$D$2:$K$5,4,FALSE)</f>
        <v>#N/A</v>
      </c>
      <c r="CG2580" s="3">
        <f t="shared" si="1667"/>
        <v>24140</v>
      </c>
      <c r="CH2580" s="3" t="str">
        <f t="shared" si="1668"/>
        <v>No</v>
      </c>
      <c r="CI2580" s="3" t="str">
        <f>VLOOKUP(R2580,'Use Codes &amp; County Type'!A:D,4,FALSE)</f>
        <v>V</v>
      </c>
      <c r="CJ2580" s="3" t="str">
        <f t="shared" si="1669"/>
        <v>Yes</v>
      </c>
      <c r="CK2580" s="3" t="str">
        <f t="shared" si="1670"/>
        <v>No</v>
      </c>
      <c r="CL2580" s="3">
        <f t="shared" si="1671"/>
        <v>0</v>
      </c>
      <c r="CM2580" s="3">
        <f t="shared" si="1672"/>
        <v>0</v>
      </c>
      <c r="CN2580" s="3">
        <f t="shared" si="1673"/>
        <v>2325.6799999999998</v>
      </c>
      <c r="CO2580" s="3">
        <f t="shared" si="1674"/>
        <v>-2325.6799999999998</v>
      </c>
      <c r="CP2580" s="3">
        <f t="shared" si="1675"/>
        <v>9.6341342170671085E-2</v>
      </c>
      <c r="CR2580" s="3" t="str">
        <f t="shared" si="1676"/>
        <v>No</v>
      </c>
      <c r="CV2580" s="3" t="str">
        <f t="shared" si="1677"/>
        <v>FMV&lt;$30K</v>
      </c>
      <c r="CW2580" s="3">
        <f t="shared" si="1678"/>
        <v>2579</v>
      </c>
      <c r="CX2580" s="3">
        <f t="shared" si="1679"/>
        <v>581.41999999999996</v>
      </c>
      <c r="CY2580" s="3" t="str">
        <f t="shared" si="1680"/>
        <v>Ok</v>
      </c>
      <c r="CZ2580">
        <v>0</v>
      </c>
      <c r="DA2580">
        <v>0</v>
      </c>
    </row>
    <row r="2581" spans="1:105" x14ac:dyDescent="0.25">
      <c r="A2581">
        <v>2580</v>
      </c>
      <c r="B2581" t="s">
        <v>3</v>
      </c>
      <c r="C2581" t="s">
        <v>2689</v>
      </c>
      <c r="D2581">
        <v>1765.05</v>
      </c>
      <c r="E2581">
        <v>2017</v>
      </c>
      <c r="F2581">
        <v>1765.05</v>
      </c>
      <c r="G2581">
        <v>1765.05</v>
      </c>
      <c r="H2581" s="3">
        <f t="shared" si="1640"/>
        <v>0</v>
      </c>
      <c r="I2581">
        <v>731</v>
      </c>
      <c r="J2581" t="s">
        <v>2736</v>
      </c>
      <c r="K2581" t="s">
        <v>2738</v>
      </c>
      <c r="L2581">
        <v>32034</v>
      </c>
      <c r="M2581" t="s">
        <v>4726</v>
      </c>
      <c r="N2581" t="s">
        <v>4761</v>
      </c>
      <c r="O2581">
        <v>-81.455652657274399</v>
      </c>
      <c r="P2581">
        <v>30.660282757498798</v>
      </c>
      <c r="Q2581" t="s">
        <v>6512</v>
      </c>
      <c r="R2581">
        <v>1</v>
      </c>
      <c r="S2581" t="s">
        <v>6539</v>
      </c>
      <c r="T2581">
        <v>1001</v>
      </c>
      <c r="U2581" t="s">
        <v>6582</v>
      </c>
      <c r="V2581">
        <v>2017</v>
      </c>
      <c r="W2581">
        <v>79642</v>
      </c>
      <c r="X2581">
        <v>2017</v>
      </c>
      <c r="Y2581">
        <v>81935</v>
      </c>
      <c r="Z2581">
        <v>1602.45</v>
      </c>
      <c r="AA2581" s="3">
        <f t="shared" si="1641"/>
        <v>0.90787796379705965</v>
      </c>
      <c r="AB2581" t="s">
        <v>6616</v>
      </c>
      <c r="AF2581" t="s">
        <v>6616</v>
      </c>
      <c r="AI2581" t="s">
        <v>6618</v>
      </c>
      <c r="AJ2581" t="s">
        <v>6618</v>
      </c>
      <c r="AK2581" t="s">
        <v>6618</v>
      </c>
      <c r="AL2581">
        <v>0</v>
      </c>
      <c r="AM2581">
        <v>0</v>
      </c>
      <c r="AN2581">
        <v>0</v>
      </c>
      <c r="AO2581">
        <v>0</v>
      </c>
      <c r="AP2581" s="3" t="str">
        <f t="shared" si="1642"/>
        <v>No</v>
      </c>
      <c r="AQ2581" s="3" t="str">
        <f t="shared" si="1643"/>
        <v>No</v>
      </c>
      <c r="AR2581" s="3" t="str">
        <f t="shared" si="1644"/>
        <v>No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 t="s">
        <v>6634</v>
      </c>
      <c r="AZ2581">
        <v>0</v>
      </c>
      <c r="BA2581">
        <v>0</v>
      </c>
      <c r="BB2581" t="s">
        <v>6616</v>
      </c>
      <c r="BC2581" t="s">
        <v>6616</v>
      </c>
      <c r="BD2581" s="4" t="str">
        <f t="shared" si="1645"/>
        <v>No</v>
      </c>
      <c r="BE2581" t="s">
        <v>6640</v>
      </c>
      <c r="BF2581" s="3" t="str">
        <f t="shared" si="1646"/>
        <v>No</v>
      </c>
      <c r="BG2581" t="s">
        <v>6645</v>
      </c>
      <c r="BH2581" s="3" t="str">
        <f t="shared" si="1647"/>
        <v>731 VERNON ST</v>
      </c>
      <c r="BI2581" s="3" t="str">
        <f t="shared" si="1648"/>
        <v>Fernandina Beach</v>
      </c>
      <c r="BJ2581" s="3" t="str">
        <f t="shared" si="1649"/>
        <v>Florida</v>
      </c>
      <c r="BK2581" s="3">
        <f t="shared" si="1650"/>
        <v>32034</v>
      </c>
      <c r="BL2581" s="3" t="str">
        <f t="shared" si="1651"/>
        <v>731 VERNON ST FERNANDINA BEACH FL 32034</v>
      </c>
      <c r="BM2581" s="3" t="str">
        <f t="shared" si="1652"/>
        <v/>
      </c>
      <c r="BN2581" s="3" t="str">
        <f t="shared" si="1653"/>
        <v>Pass</v>
      </c>
      <c r="BO2581" s="3" t="str">
        <f t="shared" si="1654"/>
        <v>No</v>
      </c>
      <c r="BP2581" s="3" t="str">
        <f t="shared" si="1655"/>
        <v>FV&lt;$10K</v>
      </c>
      <c r="BQ2581" t="s">
        <v>6650</v>
      </c>
      <c r="BR2581" s="3" t="str">
        <f t="shared" si="1656"/>
        <v>No, &lt; $20K Lien</v>
      </c>
      <c r="BS2581" s="3" t="str">
        <f t="shared" si="1657"/>
        <v>No, Lien &lt; $20K</v>
      </c>
      <c r="BT2581" t="s">
        <v>6650</v>
      </c>
      <c r="BU2581" s="3" t="str">
        <f t="shared" si="1658"/>
        <v>No</v>
      </c>
      <c r="BV2581" s="3" t="str">
        <f t="shared" si="1659"/>
        <v>No</v>
      </c>
      <c r="BW2581" s="3">
        <f t="shared" si="1660"/>
        <v>0</v>
      </c>
      <c r="BX2581" s="3" t="str">
        <f t="shared" si="1661"/>
        <v>No</v>
      </c>
      <c r="BY2581" s="3">
        <f t="shared" si="1662"/>
        <v>79642</v>
      </c>
      <c r="BZ2581">
        <v>1</v>
      </c>
      <c r="CA2581" s="3">
        <f t="shared" si="1663"/>
        <v>79642</v>
      </c>
      <c r="CC2581" s="3">
        <f t="shared" si="1664"/>
        <v>0</v>
      </c>
      <c r="CD2581" s="3">
        <f t="shared" si="1665"/>
        <v>0</v>
      </c>
      <c r="CE2581" s="3" t="str">
        <f t="shared" si="1666"/>
        <v/>
      </c>
      <c r="CF2581" s="3" t="e">
        <f>HLOOKUP(CE2581,'Valuation Data'!$D$2:$K$5,4,FALSE)</f>
        <v>#N/A</v>
      </c>
      <c r="CG2581" s="3">
        <f t="shared" si="1667"/>
        <v>79642</v>
      </c>
      <c r="CH2581" s="3" t="str">
        <f t="shared" si="1668"/>
        <v>No</v>
      </c>
      <c r="CI2581" s="3" t="str">
        <f>VLOOKUP(R2581,'Use Codes &amp; County Type'!A:D,4,FALSE)</f>
        <v>S</v>
      </c>
      <c r="CJ2581" s="3" t="str">
        <f t="shared" si="1669"/>
        <v>No</v>
      </c>
      <c r="CK2581" s="3" t="str">
        <f t="shared" si="1670"/>
        <v>No</v>
      </c>
      <c r="CL2581" s="3">
        <f t="shared" si="1671"/>
        <v>0.35</v>
      </c>
      <c r="CM2581" s="3">
        <f t="shared" si="1672"/>
        <v>27874.699999999997</v>
      </c>
      <c r="CN2581" s="3">
        <f t="shared" si="1673"/>
        <v>7060.2</v>
      </c>
      <c r="CO2581" s="3">
        <f t="shared" si="1674"/>
        <v>20814.499999999996</v>
      </c>
      <c r="CP2581" s="3">
        <f t="shared" si="1675"/>
        <v>8.8649205193239752E-2</v>
      </c>
      <c r="CR2581" s="3" t="str">
        <f t="shared" si="1676"/>
        <v>No</v>
      </c>
      <c r="CV2581" s="3" t="str">
        <f t="shared" si="1677"/>
        <v>*Bid</v>
      </c>
      <c r="CW2581" s="3">
        <f t="shared" si="1678"/>
        <v>2580</v>
      </c>
      <c r="CX2581" s="3">
        <f t="shared" si="1679"/>
        <v>1765.05</v>
      </c>
      <c r="CY2581" s="3" t="str">
        <f t="shared" si="1680"/>
        <v>Ok</v>
      </c>
      <c r="CZ2581">
        <v>0</v>
      </c>
      <c r="DA2581">
        <v>0</v>
      </c>
    </row>
    <row r="2582" spans="1:105" x14ac:dyDescent="0.25">
      <c r="A2582">
        <v>2581</v>
      </c>
      <c r="B2582" t="s">
        <v>3</v>
      </c>
      <c r="C2582" t="s">
        <v>2690</v>
      </c>
      <c r="D2582">
        <v>1327.89</v>
      </c>
      <c r="E2582">
        <v>2017</v>
      </c>
      <c r="F2582">
        <v>1327.89</v>
      </c>
      <c r="G2582">
        <v>1327.89</v>
      </c>
      <c r="H2582" s="3">
        <f t="shared" si="1640"/>
        <v>0</v>
      </c>
      <c r="I2582">
        <v>816</v>
      </c>
      <c r="J2582" t="s">
        <v>2736</v>
      </c>
      <c r="K2582" t="s">
        <v>2738</v>
      </c>
      <c r="L2582">
        <v>32034</v>
      </c>
      <c r="M2582" t="s">
        <v>4727</v>
      </c>
      <c r="N2582" t="s">
        <v>4761</v>
      </c>
      <c r="O2582">
        <v>-81.456092028951701</v>
      </c>
      <c r="P2582">
        <v>30.659498861715999</v>
      </c>
      <c r="Q2582" t="s">
        <v>6513</v>
      </c>
      <c r="R2582">
        <v>1</v>
      </c>
      <c r="S2582" t="s">
        <v>6539</v>
      </c>
      <c r="T2582">
        <v>1001</v>
      </c>
      <c r="U2582" t="s">
        <v>6582</v>
      </c>
      <c r="V2582">
        <v>2017</v>
      </c>
      <c r="W2582">
        <v>106844</v>
      </c>
      <c r="X2582">
        <v>2017</v>
      </c>
      <c r="Y2582">
        <v>106844</v>
      </c>
      <c r="Z2582">
        <v>1198.23</v>
      </c>
      <c r="AA2582" s="3">
        <f t="shared" si="1641"/>
        <v>0.9023563698800352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 s="3" t="str">
        <f t="shared" si="1642"/>
        <v>No</v>
      </c>
      <c r="AQ2582" s="3" t="str">
        <f t="shared" si="1643"/>
        <v>No</v>
      </c>
      <c r="AR2582" s="3" t="str">
        <f t="shared" si="1644"/>
        <v>No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 t="s">
        <v>6634</v>
      </c>
      <c r="AZ2582" t="s">
        <v>6638</v>
      </c>
      <c r="BA2582">
        <v>0</v>
      </c>
      <c r="BB2582" t="s">
        <v>6617</v>
      </c>
      <c r="BC2582">
        <v>0</v>
      </c>
      <c r="BD2582" s="4" t="str">
        <f t="shared" si="1645"/>
        <v>No</v>
      </c>
      <c r="BE2582" t="s">
        <v>6640</v>
      </c>
      <c r="BF2582" s="3" t="str">
        <f t="shared" si="1646"/>
        <v>No</v>
      </c>
      <c r="BG2582" t="s">
        <v>6645</v>
      </c>
      <c r="BH2582" s="3" t="str">
        <f t="shared" si="1647"/>
        <v>816 12TH ST S</v>
      </c>
      <c r="BI2582" s="3" t="str">
        <f t="shared" si="1648"/>
        <v>Fernandina Beach</v>
      </c>
      <c r="BJ2582" s="3" t="str">
        <f t="shared" si="1649"/>
        <v>Florida</v>
      </c>
      <c r="BK2582" s="3">
        <f t="shared" si="1650"/>
        <v>32034</v>
      </c>
      <c r="BL2582" s="3" t="str">
        <f t="shared" si="1651"/>
        <v>816 12TH ST S FERNANDINA BEACH FL 32034</v>
      </c>
      <c r="BM2582" s="3" t="str">
        <f t="shared" si="1652"/>
        <v/>
      </c>
      <c r="BN2582" s="3" t="str">
        <f t="shared" si="1653"/>
        <v>Pass</v>
      </c>
      <c r="BO2582" s="3" t="str">
        <f t="shared" si="1654"/>
        <v>No</v>
      </c>
      <c r="BP2582" s="3" t="str">
        <f t="shared" si="1655"/>
        <v>FV&lt;$10K</v>
      </c>
      <c r="BQ2582" t="s">
        <v>6650</v>
      </c>
      <c r="BR2582" s="3" t="str">
        <f t="shared" si="1656"/>
        <v>No, &lt; $20K Lien</v>
      </c>
      <c r="BS2582" s="3" t="str">
        <f t="shared" si="1657"/>
        <v>No, Lien &lt; $20K</v>
      </c>
      <c r="BT2582" t="s">
        <v>6650</v>
      </c>
      <c r="BU2582" s="3" t="str">
        <f t="shared" si="1658"/>
        <v>No</v>
      </c>
      <c r="BV2582" s="3" t="str">
        <f t="shared" si="1659"/>
        <v>No</v>
      </c>
      <c r="BW2582" s="3">
        <f t="shared" si="1660"/>
        <v>0</v>
      </c>
      <c r="BX2582" s="3" t="str">
        <f t="shared" si="1661"/>
        <v>No</v>
      </c>
      <c r="BY2582" s="3">
        <f t="shared" si="1662"/>
        <v>106844</v>
      </c>
      <c r="BZ2582">
        <v>1</v>
      </c>
      <c r="CA2582" s="3">
        <f t="shared" si="1663"/>
        <v>106844</v>
      </c>
      <c r="CC2582" s="3">
        <f t="shared" si="1664"/>
        <v>0</v>
      </c>
      <c r="CD2582" s="3">
        <f t="shared" si="1665"/>
        <v>0</v>
      </c>
      <c r="CE2582" s="3" t="str">
        <f t="shared" si="1666"/>
        <v/>
      </c>
      <c r="CF2582" s="3" t="e">
        <f>HLOOKUP(CE2582,'Valuation Data'!$D$2:$K$5,4,FALSE)</f>
        <v>#N/A</v>
      </c>
      <c r="CG2582" s="3">
        <f t="shared" si="1667"/>
        <v>106844</v>
      </c>
      <c r="CH2582" s="3" t="str">
        <f t="shared" si="1668"/>
        <v>No</v>
      </c>
      <c r="CI2582" s="3" t="str">
        <f>VLOOKUP(R2582,'Use Codes &amp; County Type'!A:D,4,FALSE)</f>
        <v>S</v>
      </c>
      <c r="CJ2582" s="3" t="str">
        <f t="shared" si="1669"/>
        <v>No</v>
      </c>
      <c r="CK2582" s="3" t="str">
        <f t="shared" si="1670"/>
        <v>Yes</v>
      </c>
      <c r="CL2582" s="3">
        <f t="shared" si="1671"/>
        <v>0.67</v>
      </c>
      <c r="CM2582" s="3">
        <f t="shared" si="1672"/>
        <v>71585.48000000001</v>
      </c>
      <c r="CN2582" s="3">
        <f t="shared" si="1673"/>
        <v>5311.56</v>
      </c>
      <c r="CO2582" s="3">
        <f t="shared" si="1674"/>
        <v>66273.920000000013</v>
      </c>
      <c r="CP2582" s="3">
        <f t="shared" si="1675"/>
        <v>4.9713226760510654E-2</v>
      </c>
      <c r="CR2582" s="3" t="str">
        <f t="shared" si="1676"/>
        <v>No</v>
      </c>
      <c r="CV2582" s="3" t="str">
        <f t="shared" si="1677"/>
        <v>*Bid</v>
      </c>
      <c r="CW2582" s="3">
        <f t="shared" si="1678"/>
        <v>2581</v>
      </c>
      <c r="CX2582" s="3">
        <f t="shared" si="1679"/>
        <v>1327.89</v>
      </c>
      <c r="CY2582" s="3" t="str">
        <f t="shared" si="1680"/>
        <v>Ok</v>
      </c>
      <c r="CZ2582">
        <v>0</v>
      </c>
      <c r="DA2582">
        <v>0</v>
      </c>
    </row>
    <row r="2583" spans="1:105" x14ac:dyDescent="0.25">
      <c r="A2583">
        <v>2582</v>
      </c>
      <c r="B2583" t="s">
        <v>3</v>
      </c>
      <c r="C2583" t="s">
        <v>2691</v>
      </c>
      <c r="D2583">
        <v>702.16</v>
      </c>
      <c r="E2583">
        <v>2017</v>
      </c>
      <c r="F2583">
        <v>702.16</v>
      </c>
      <c r="G2583">
        <v>702.16</v>
      </c>
      <c r="H2583" s="3">
        <f t="shared" si="1640"/>
        <v>0</v>
      </c>
      <c r="I2583">
        <v>909</v>
      </c>
      <c r="J2583" t="s">
        <v>2736</v>
      </c>
      <c r="K2583" t="s">
        <v>2738</v>
      </c>
      <c r="L2583">
        <v>32034</v>
      </c>
      <c r="M2583" t="s">
        <v>4728</v>
      </c>
      <c r="N2583" t="s">
        <v>4761</v>
      </c>
      <c r="O2583">
        <v>-81.455914612876796</v>
      </c>
      <c r="P2583">
        <v>30.6585514678737</v>
      </c>
      <c r="Q2583" t="s">
        <v>6514</v>
      </c>
      <c r="R2583">
        <v>1</v>
      </c>
      <c r="S2583" t="s">
        <v>6539</v>
      </c>
      <c r="T2583">
        <v>1001</v>
      </c>
      <c r="U2583" t="s">
        <v>6582</v>
      </c>
      <c r="V2583">
        <v>2017</v>
      </c>
      <c r="W2583">
        <v>68024</v>
      </c>
      <c r="X2583">
        <v>2017</v>
      </c>
      <c r="Y2583">
        <v>101589</v>
      </c>
      <c r="Z2583">
        <v>619.66</v>
      </c>
      <c r="AA2583" s="3">
        <f t="shared" si="1641"/>
        <v>0.88250541187193798</v>
      </c>
      <c r="AB2583" t="s">
        <v>6616</v>
      </c>
      <c r="AC2583" t="s">
        <v>6616</v>
      </c>
      <c r="AD2583" t="s">
        <v>6616</v>
      </c>
      <c r="AE2583" t="s">
        <v>6616</v>
      </c>
      <c r="AF2583" t="s">
        <v>6616</v>
      </c>
      <c r="AG2583" t="s">
        <v>6616</v>
      </c>
      <c r="AH2583" t="s">
        <v>6616</v>
      </c>
      <c r="AI2583" t="s">
        <v>6618</v>
      </c>
      <c r="AJ2583" t="s">
        <v>6618</v>
      </c>
      <c r="AK2583" t="s">
        <v>6618</v>
      </c>
      <c r="AL2583" t="s">
        <v>6618</v>
      </c>
      <c r="AM2583" t="s">
        <v>6618</v>
      </c>
      <c r="AN2583" t="s">
        <v>6618</v>
      </c>
      <c r="AO2583" t="s">
        <v>6618</v>
      </c>
      <c r="AP2583" s="3" t="str">
        <f t="shared" si="1642"/>
        <v>No</v>
      </c>
      <c r="AQ2583" s="3" t="str">
        <f t="shared" si="1643"/>
        <v>No</v>
      </c>
      <c r="AR2583" s="3" t="str">
        <f t="shared" si="1644"/>
        <v>No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 t="s">
        <v>6634</v>
      </c>
      <c r="AZ2583" t="s">
        <v>6638</v>
      </c>
      <c r="BA2583">
        <v>1</v>
      </c>
      <c r="BB2583" t="s">
        <v>6617</v>
      </c>
      <c r="BC2583" t="s">
        <v>6616</v>
      </c>
      <c r="BD2583" s="4" t="str">
        <f t="shared" si="1645"/>
        <v>No</v>
      </c>
      <c r="BE2583" t="s">
        <v>6640</v>
      </c>
      <c r="BF2583" s="3" t="str">
        <f t="shared" si="1646"/>
        <v>No</v>
      </c>
      <c r="BG2583" t="s">
        <v>6645</v>
      </c>
      <c r="BH2583" s="3" t="str">
        <f t="shared" si="1647"/>
        <v>909 VERNON ST</v>
      </c>
      <c r="BI2583" s="3" t="str">
        <f t="shared" si="1648"/>
        <v>Fernandina Beach</v>
      </c>
      <c r="BJ2583" s="3" t="str">
        <f t="shared" si="1649"/>
        <v>Florida</v>
      </c>
      <c r="BK2583" s="3">
        <f t="shared" si="1650"/>
        <v>32034</v>
      </c>
      <c r="BL2583" s="3" t="str">
        <f t="shared" si="1651"/>
        <v>909 VERNON ST FERNANDINA BEACH FL 32034</v>
      </c>
      <c r="BM2583" s="3" t="str">
        <f t="shared" si="1652"/>
        <v/>
      </c>
      <c r="BN2583" s="3" t="str">
        <f t="shared" si="1653"/>
        <v>Pass</v>
      </c>
      <c r="BO2583" s="3" t="str">
        <f t="shared" si="1654"/>
        <v>No</v>
      </c>
      <c r="BP2583" s="3" t="str">
        <f t="shared" si="1655"/>
        <v>FV&lt;$10K</v>
      </c>
      <c r="BQ2583" t="s">
        <v>6650</v>
      </c>
      <c r="BR2583" s="3" t="str">
        <f t="shared" si="1656"/>
        <v>No, &lt; $20K Lien</v>
      </c>
      <c r="BS2583" s="3" t="str">
        <f t="shared" si="1657"/>
        <v>No, Lien &lt; $20K</v>
      </c>
      <c r="BT2583" t="s">
        <v>6650</v>
      </c>
      <c r="BU2583" s="3" t="str">
        <f t="shared" si="1658"/>
        <v>No</v>
      </c>
      <c r="BV2583" s="3" t="str">
        <f t="shared" si="1659"/>
        <v>No</v>
      </c>
      <c r="BW2583" s="3">
        <f t="shared" si="1660"/>
        <v>1</v>
      </c>
      <c r="BX2583" s="3" t="str">
        <f t="shared" si="1661"/>
        <v>No</v>
      </c>
      <c r="BY2583" s="3">
        <f t="shared" si="1662"/>
        <v>68024</v>
      </c>
      <c r="BZ2583">
        <v>1</v>
      </c>
      <c r="CA2583" s="3">
        <f t="shared" si="1663"/>
        <v>68024</v>
      </c>
      <c r="CC2583" s="3">
        <f t="shared" si="1664"/>
        <v>0</v>
      </c>
      <c r="CD2583" s="3">
        <f t="shared" si="1665"/>
        <v>0</v>
      </c>
      <c r="CE2583" s="3" t="str">
        <f t="shared" si="1666"/>
        <v/>
      </c>
      <c r="CF2583" s="3" t="e">
        <f>HLOOKUP(CE2583,'Valuation Data'!$D$2:$K$5,4,FALSE)</f>
        <v>#N/A</v>
      </c>
      <c r="CG2583" s="3">
        <f t="shared" si="1667"/>
        <v>68024</v>
      </c>
      <c r="CH2583" s="3" t="str">
        <f t="shared" si="1668"/>
        <v>No</v>
      </c>
      <c r="CI2583" s="3" t="str">
        <f>VLOOKUP(R2583,'Use Codes &amp; County Type'!A:D,4,FALSE)</f>
        <v>S</v>
      </c>
      <c r="CJ2583" s="3" t="str">
        <f t="shared" si="1669"/>
        <v>No</v>
      </c>
      <c r="CK2583" s="3" t="str">
        <f t="shared" si="1670"/>
        <v>Yes</v>
      </c>
      <c r="CL2583" s="3">
        <f t="shared" si="1671"/>
        <v>0.67</v>
      </c>
      <c r="CM2583" s="3">
        <f t="shared" si="1672"/>
        <v>45576.08</v>
      </c>
      <c r="CN2583" s="3">
        <f t="shared" si="1673"/>
        <v>3510.7999999999997</v>
      </c>
      <c r="CO2583" s="3">
        <f t="shared" si="1674"/>
        <v>42065.279999999999</v>
      </c>
      <c r="CP2583" s="3">
        <f t="shared" si="1675"/>
        <v>5.1611196048453482E-2</v>
      </c>
      <c r="CR2583" s="3" t="str">
        <f t="shared" si="1676"/>
        <v>No</v>
      </c>
      <c r="CV2583" s="3" t="str">
        <f t="shared" si="1677"/>
        <v>*Bid</v>
      </c>
      <c r="CW2583" s="3">
        <f t="shared" si="1678"/>
        <v>2582</v>
      </c>
      <c r="CX2583" s="3">
        <f t="shared" si="1679"/>
        <v>702.16</v>
      </c>
      <c r="CY2583" s="3" t="str">
        <f t="shared" si="1680"/>
        <v>Ok</v>
      </c>
      <c r="CZ2583">
        <v>0</v>
      </c>
      <c r="DA2583">
        <v>0</v>
      </c>
    </row>
    <row r="2584" spans="1:105" x14ac:dyDescent="0.25">
      <c r="A2584">
        <v>2583</v>
      </c>
      <c r="B2584" t="s">
        <v>3</v>
      </c>
      <c r="C2584" t="s">
        <v>2692</v>
      </c>
      <c r="D2584">
        <v>233.74</v>
      </c>
      <c r="E2584">
        <v>2017</v>
      </c>
      <c r="F2584" t="e">
        <f>NA()</f>
        <v>#N/A</v>
      </c>
      <c r="G2584" t="e">
        <f>NA()</f>
        <v>#N/A</v>
      </c>
      <c r="H2584" s="3" t="e">
        <f t="shared" si="1640"/>
        <v>#N/A</v>
      </c>
      <c r="I2584" t="e">
        <f>NA()</f>
        <v>#N/A</v>
      </c>
      <c r="J2584" t="e">
        <f>NA()</f>
        <v>#N/A</v>
      </c>
      <c r="K2584" t="e">
        <f>NA()</f>
        <v>#N/A</v>
      </c>
      <c r="L2584" t="e">
        <f>NA()</f>
        <v>#N/A</v>
      </c>
      <c r="M2584" t="e">
        <f>NA()</f>
        <v>#N/A</v>
      </c>
      <c r="N2584" t="e">
        <f>NA()</f>
        <v>#N/A</v>
      </c>
      <c r="O2584" t="e">
        <f>NA()</f>
        <v>#N/A</v>
      </c>
      <c r="P2584" t="e">
        <f>NA()</f>
        <v>#N/A</v>
      </c>
      <c r="Q2584" t="e">
        <f>NA()</f>
        <v>#N/A</v>
      </c>
      <c r="R2584">
        <v>1</v>
      </c>
      <c r="S2584" t="s">
        <v>6539</v>
      </c>
      <c r="T2584" t="e">
        <f>NA()</f>
        <v>#N/A</v>
      </c>
      <c r="U2584" t="e">
        <f>NA()</f>
        <v>#N/A</v>
      </c>
      <c r="V2584">
        <v>2017</v>
      </c>
      <c r="W2584">
        <v>34359</v>
      </c>
      <c r="X2584" t="e">
        <f>NA()</f>
        <v>#N/A</v>
      </c>
      <c r="Y2584" t="e">
        <f>NA()</f>
        <v>#N/A</v>
      </c>
      <c r="Z2584" t="e">
        <f>NA()</f>
        <v>#N/A</v>
      </c>
      <c r="AA2584" s="3">
        <f t="shared" si="1641"/>
        <v>0</v>
      </c>
      <c r="AB2584" t="s">
        <v>6616</v>
      </c>
      <c r="AI2584" t="e">
        <f>NA()</f>
        <v>#N/A</v>
      </c>
      <c r="AJ2584" t="e">
        <f>NA()</f>
        <v>#N/A</v>
      </c>
      <c r="AK2584" t="e">
        <f>NA()</f>
        <v>#N/A</v>
      </c>
      <c r="AL2584" t="e">
        <f>NA()</f>
        <v>#N/A</v>
      </c>
      <c r="AM2584" t="e">
        <f>NA()</f>
        <v>#N/A</v>
      </c>
      <c r="AN2584" t="e">
        <f>NA()</f>
        <v>#N/A</v>
      </c>
      <c r="AO2584" t="e">
        <f>NA()</f>
        <v>#N/A</v>
      </c>
      <c r="AP2584" s="3" t="str">
        <f t="shared" si="1642"/>
        <v>No</v>
      </c>
      <c r="AQ2584" s="3" t="str">
        <f t="shared" si="1643"/>
        <v>No</v>
      </c>
      <c r="AR2584" s="3" t="str">
        <f t="shared" si="1644"/>
        <v>No</v>
      </c>
      <c r="AS2584" t="e">
        <f>NA()</f>
        <v>#N/A</v>
      </c>
      <c r="AT2584" t="e">
        <f>NA()</f>
        <v>#N/A</v>
      </c>
      <c r="AU2584" t="e">
        <f>NA()</f>
        <v>#N/A</v>
      </c>
      <c r="AV2584" t="e">
        <f>NA()</f>
        <v>#N/A</v>
      </c>
      <c r="AW2584" t="e">
        <f>NA()</f>
        <v>#N/A</v>
      </c>
      <c r="AX2584" t="e">
        <f>NA()</f>
        <v>#N/A</v>
      </c>
      <c r="AY2584" t="e">
        <f>NA()</f>
        <v>#N/A</v>
      </c>
      <c r="AZ2584" t="e">
        <f>NA()</f>
        <v>#N/A</v>
      </c>
      <c r="BA2584">
        <v>0</v>
      </c>
      <c r="BB2584" t="s">
        <v>6617</v>
      </c>
      <c r="BC2584" t="e">
        <f>NA()</f>
        <v>#N/A</v>
      </c>
      <c r="BD2584" s="4" t="str">
        <f t="shared" si="1645"/>
        <v>No</v>
      </c>
      <c r="BE2584" t="e">
        <f>NA()</f>
        <v>#N/A</v>
      </c>
      <c r="BF2584" s="3" t="str">
        <f t="shared" si="1646"/>
        <v>No</v>
      </c>
      <c r="BG2584" t="e">
        <f>NA()</f>
        <v>#N/A</v>
      </c>
      <c r="BH2584" s="3" t="e">
        <f t="shared" si="1647"/>
        <v>#N/A</v>
      </c>
      <c r="BI2584" s="3" t="e">
        <f t="shared" si="1648"/>
        <v>#N/A</v>
      </c>
      <c r="BJ2584" s="3" t="e">
        <f t="shared" si="1649"/>
        <v>#N/A</v>
      </c>
      <c r="BK2584" s="3" t="e">
        <f t="shared" si="1650"/>
        <v>#N/A</v>
      </c>
      <c r="BL2584" s="3" t="e">
        <f t="shared" si="1651"/>
        <v>#N/A</v>
      </c>
      <c r="BM2584" s="3" t="e">
        <f t="shared" si="1652"/>
        <v>#N/A</v>
      </c>
      <c r="BN2584" s="3" t="str">
        <f t="shared" si="1653"/>
        <v>Pass</v>
      </c>
      <c r="BO2584" s="3" t="e">
        <f t="shared" si="1654"/>
        <v>#N/A</v>
      </c>
      <c r="BP2584" s="3" t="str">
        <f t="shared" si="1655"/>
        <v>FV&lt;$10K</v>
      </c>
      <c r="BQ2584" t="s">
        <v>6650</v>
      </c>
      <c r="BR2584" s="3" t="str">
        <f t="shared" si="1656"/>
        <v>No, &lt; $20K Lien</v>
      </c>
      <c r="BS2584" s="3" t="str">
        <f t="shared" si="1657"/>
        <v>No, Lien &lt; $20K</v>
      </c>
      <c r="BT2584" t="s">
        <v>6650</v>
      </c>
      <c r="BU2584" s="3" t="str">
        <f t="shared" si="1658"/>
        <v>No</v>
      </c>
      <c r="BV2584" s="3" t="str">
        <f t="shared" si="1659"/>
        <v>No</v>
      </c>
      <c r="BW2584" s="3">
        <f t="shared" si="1660"/>
        <v>0</v>
      </c>
      <c r="BX2584" s="3" t="str">
        <f t="shared" si="1661"/>
        <v>No</v>
      </c>
      <c r="BY2584" s="3">
        <f t="shared" si="1662"/>
        <v>34359</v>
      </c>
      <c r="BZ2584">
        <v>1</v>
      </c>
      <c r="CA2584" s="3">
        <f t="shared" si="1663"/>
        <v>34359</v>
      </c>
      <c r="CC2584" s="3" t="e">
        <f t="shared" si="1664"/>
        <v>#N/A</v>
      </c>
      <c r="CD2584" s="3" t="e">
        <f t="shared" si="1665"/>
        <v>#N/A</v>
      </c>
      <c r="CE2584" s="3" t="str">
        <f t="shared" si="1666"/>
        <v/>
      </c>
      <c r="CF2584" s="3" t="e">
        <f>HLOOKUP(CE2584,'Valuation Data'!$D$2:$K$5,4,FALSE)</f>
        <v>#N/A</v>
      </c>
      <c r="CG2584" s="3">
        <f t="shared" si="1667"/>
        <v>34359</v>
      </c>
      <c r="CH2584" s="3" t="str">
        <f t="shared" si="1668"/>
        <v>No</v>
      </c>
      <c r="CI2584" s="3" t="str">
        <f>VLOOKUP(R2584,'Use Codes &amp; County Type'!A:D,4,FALSE)</f>
        <v>S</v>
      </c>
      <c r="CJ2584" s="3" t="str">
        <f t="shared" si="1669"/>
        <v>No</v>
      </c>
      <c r="CK2584" s="3" t="str">
        <f t="shared" si="1670"/>
        <v>Yes</v>
      </c>
      <c r="CL2584" s="3">
        <f t="shared" si="1671"/>
        <v>0.67</v>
      </c>
      <c r="CM2584" s="3">
        <f t="shared" si="1672"/>
        <v>23020.530000000002</v>
      </c>
      <c r="CN2584" s="3" t="e">
        <f t="shared" si="1673"/>
        <v>#N/A</v>
      </c>
      <c r="CO2584" s="3" t="e">
        <f t="shared" si="1674"/>
        <v>#N/A</v>
      </c>
      <c r="CP2584" s="3" t="e">
        <f t="shared" si="1675"/>
        <v>#N/A</v>
      </c>
      <c r="CR2584" s="3" t="e">
        <f t="shared" si="1676"/>
        <v>#N/A</v>
      </c>
      <c r="CV2584" s="3" t="e">
        <f t="shared" si="1677"/>
        <v>#N/A</v>
      </c>
      <c r="CW2584" s="3">
        <f t="shared" si="1678"/>
        <v>2583</v>
      </c>
      <c r="CX2584" s="3">
        <f t="shared" si="1679"/>
        <v>233.74</v>
      </c>
      <c r="CY2584" s="3" t="e">
        <f t="shared" si="1680"/>
        <v>#N/A</v>
      </c>
      <c r="CZ2584" t="e">
        <f>NA()</f>
        <v>#N/A</v>
      </c>
      <c r="DA2584" t="e">
        <f>NA()</f>
        <v>#N/A</v>
      </c>
    </row>
    <row r="2585" spans="1:105" x14ac:dyDescent="0.25">
      <c r="A2585">
        <v>2584</v>
      </c>
      <c r="B2585" t="s">
        <v>3</v>
      </c>
      <c r="C2585" t="s">
        <v>2693</v>
      </c>
      <c r="D2585">
        <v>1720.54</v>
      </c>
      <c r="E2585">
        <v>2017</v>
      </c>
      <c r="F2585">
        <v>1720.54</v>
      </c>
      <c r="G2585">
        <v>1720.54</v>
      </c>
      <c r="H2585" s="3">
        <f t="shared" si="1640"/>
        <v>0</v>
      </c>
      <c r="I2585">
        <v>920</v>
      </c>
      <c r="J2585" t="s">
        <v>2736</v>
      </c>
      <c r="K2585" t="s">
        <v>2738</v>
      </c>
      <c r="L2585">
        <v>32034</v>
      </c>
      <c r="M2585" t="s">
        <v>4729</v>
      </c>
      <c r="N2585" t="s">
        <v>4761</v>
      </c>
      <c r="O2585">
        <v>-81.455464126674499</v>
      </c>
      <c r="P2585">
        <v>30.6581369947118</v>
      </c>
      <c r="Q2585" t="s">
        <v>6515</v>
      </c>
      <c r="R2585">
        <v>1</v>
      </c>
      <c r="S2585" t="s">
        <v>6539</v>
      </c>
      <c r="T2585">
        <v>1001</v>
      </c>
      <c r="U2585" t="s">
        <v>6582</v>
      </c>
      <c r="V2585">
        <v>2017</v>
      </c>
      <c r="W2585">
        <v>78335</v>
      </c>
      <c r="X2585">
        <v>2017</v>
      </c>
      <c r="Y2585">
        <v>78335</v>
      </c>
      <c r="Z2585">
        <v>1561.29</v>
      </c>
      <c r="AA2585" s="3">
        <f t="shared" si="1641"/>
        <v>0.90744184965185348</v>
      </c>
      <c r="AB2585" t="s">
        <v>6616</v>
      </c>
      <c r="AC2585" t="s">
        <v>6616</v>
      </c>
      <c r="AD2585" t="s">
        <v>6616</v>
      </c>
      <c r="AE2585" t="s">
        <v>6616</v>
      </c>
      <c r="AG2585" t="s">
        <v>6616</v>
      </c>
      <c r="AH2585" t="s">
        <v>6616</v>
      </c>
      <c r="AI2585" t="s">
        <v>6618</v>
      </c>
      <c r="AJ2585" t="s">
        <v>6618</v>
      </c>
      <c r="AK2585" t="s">
        <v>6618</v>
      </c>
      <c r="AL2585" t="s">
        <v>6618</v>
      </c>
      <c r="AM2585" t="s">
        <v>6618</v>
      </c>
      <c r="AN2585" t="s">
        <v>6618</v>
      </c>
      <c r="AO2585" t="s">
        <v>6618</v>
      </c>
      <c r="AP2585" s="3" t="str">
        <f t="shared" si="1642"/>
        <v>No</v>
      </c>
      <c r="AQ2585" s="3" t="str">
        <f t="shared" si="1643"/>
        <v>No</v>
      </c>
      <c r="AR2585" s="3" t="str">
        <f t="shared" si="1644"/>
        <v>No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 t="s">
        <v>6634</v>
      </c>
      <c r="AZ2585" t="s">
        <v>6638</v>
      </c>
      <c r="BA2585">
        <v>2</v>
      </c>
      <c r="BB2585" t="s">
        <v>6616</v>
      </c>
      <c r="BC2585" t="s">
        <v>6617</v>
      </c>
      <c r="BD2585" s="4" t="str">
        <f t="shared" si="1645"/>
        <v>No</v>
      </c>
      <c r="BE2585" t="s">
        <v>6640</v>
      </c>
      <c r="BF2585" s="3" t="str">
        <f t="shared" si="1646"/>
        <v>No</v>
      </c>
      <c r="BG2585" t="s">
        <v>6645</v>
      </c>
      <c r="BH2585" s="3" t="str">
        <f t="shared" si="1647"/>
        <v>920 VERNON ST</v>
      </c>
      <c r="BI2585" s="3" t="str">
        <f t="shared" si="1648"/>
        <v>Fernandina Beach</v>
      </c>
      <c r="BJ2585" s="3" t="str">
        <f t="shared" si="1649"/>
        <v>Florida</v>
      </c>
      <c r="BK2585" s="3">
        <f t="shared" si="1650"/>
        <v>32034</v>
      </c>
      <c r="BL2585" s="3" t="str">
        <f t="shared" si="1651"/>
        <v>920 VERNON ST FERNANDINA BEACH FL 32034</v>
      </c>
      <c r="BM2585" s="3" t="str">
        <f t="shared" si="1652"/>
        <v/>
      </c>
      <c r="BN2585" s="3" t="str">
        <f t="shared" si="1653"/>
        <v>Pass</v>
      </c>
      <c r="BO2585" s="3" t="str">
        <f t="shared" si="1654"/>
        <v>Yes</v>
      </c>
      <c r="BP2585" s="3" t="str">
        <f t="shared" si="1655"/>
        <v>FV&lt;$10K</v>
      </c>
      <c r="BQ2585" t="s">
        <v>6650</v>
      </c>
      <c r="BR2585" s="3" t="str">
        <f t="shared" si="1656"/>
        <v>No, &lt; $20K Lien</v>
      </c>
      <c r="BS2585" s="3" t="str">
        <f t="shared" si="1657"/>
        <v>No, Lien &lt; $20K</v>
      </c>
      <c r="BT2585" t="s">
        <v>6650</v>
      </c>
      <c r="BU2585" s="3" t="str">
        <f t="shared" si="1658"/>
        <v>No</v>
      </c>
      <c r="BV2585" s="3" t="str">
        <f t="shared" si="1659"/>
        <v>No</v>
      </c>
      <c r="BW2585" s="3">
        <f t="shared" si="1660"/>
        <v>2</v>
      </c>
      <c r="BX2585" s="3" t="str">
        <f t="shared" si="1661"/>
        <v>Yes</v>
      </c>
      <c r="BY2585" s="3">
        <f t="shared" si="1662"/>
        <v>78335</v>
      </c>
      <c r="BZ2585">
        <v>1</v>
      </c>
      <c r="CA2585" s="3">
        <f t="shared" si="1663"/>
        <v>78335</v>
      </c>
      <c r="CC2585" s="3">
        <f t="shared" si="1664"/>
        <v>0</v>
      </c>
      <c r="CD2585" s="3">
        <f t="shared" si="1665"/>
        <v>0</v>
      </c>
      <c r="CE2585" s="3" t="str">
        <f t="shared" si="1666"/>
        <v/>
      </c>
      <c r="CF2585" s="3" t="e">
        <f>HLOOKUP(CE2585,'Valuation Data'!$D$2:$K$5,4,FALSE)</f>
        <v>#N/A</v>
      </c>
      <c r="CG2585" s="3">
        <f t="shared" si="1667"/>
        <v>78335</v>
      </c>
      <c r="CH2585" s="3" t="str">
        <f t="shared" si="1668"/>
        <v>No</v>
      </c>
      <c r="CI2585" s="3" t="str">
        <f>VLOOKUP(R2585,'Use Codes &amp; County Type'!A:D,4,FALSE)</f>
        <v>S</v>
      </c>
      <c r="CJ2585" s="3" t="str">
        <f t="shared" si="1669"/>
        <v>No</v>
      </c>
      <c r="CK2585" s="3" t="str">
        <f t="shared" si="1670"/>
        <v>No</v>
      </c>
      <c r="CL2585" s="3">
        <f t="shared" si="1671"/>
        <v>0.35</v>
      </c>
      <c r="CM2585" s="3">
        <f t="shared" si="1672"/>
        <v>27417.25</v>
      </c>
      <c r="CN2585" s="3">
        <f t="shared" si="1673"/>
        <v>10323.240000000002</v>
      </c>
      <c r="CO2585" s="3">
        <f t="shared" si="1674"/>
        <v>17094.009999999998</v>
      </c>
      <c r="CP2585" s="3">
        <f t="shared" si="1675"/>
        <v>0.13178323865449673</v>
      </c>
      <c r="CR2585" s="3" t="str">
        <f t="shared" si="1676"/>
        <v>No</v>
      </c>
      <c r="CV2585" s="3" t="str">
        <f t="shared" si="1677"/>
        <v>Too Many Priors</v>
      </c>
      <c r="CW2585" s="3">
        <f t="shared" si="1678"/>
        <v>2584</v>
      </c>
      <c r="CX2585" s="3">
        <f t="shared" si="1679"/>
        <v>1720.54</v>
      </c>
      <c r="CY2585" s="3" t="str">
        <f t="shared" si="1680"/>
        <v>Ok</v>
      </c>
      <c r="CZ2585">
        <v>0</v>
      </c>
      <c r="DA2585">
        <v>0</v>
      </c>
    </row>
    <row r="2586" spans="1:105" x14ac:dyDescent="0.25">
      <c r="A2586">
        <v>2585</v>
      </c>
      <c r="B2586" t="s">
        <v>3</v>
      </c>
      <c r="C2586" t="s">
        <v>2694</v>
      </c>
      <c r="D2586">
        <v>618.23</v>
      </c>
      <c r="E2586">
        <v>2017</v>
      </c>
      <c r="F2586">
        <v>618.23</v>
      </c>
      <c r="G2586">
        <v>618.23</v>
      </c>
      <c r="H2586" s="3">
        <f t="shared" si="1640"/>
        <v>0</v>
      </c>
      <c r="I2586">
        <v>816</v>
      </c>
      <c r="J2586" t="s">
        <v>2736</v>
      </c>
      <c r="K2586" t="s">
        <v>2738</v>
      </c>
      <c r="L2586">
        <v>32034</v>
      </c>
      <c r="M2586" t="s">
        <v>4730</v>
      </c>
      <c r="N2586" t="s">
        <v>4761</v>
      </c>
      <c r="O2586">
        <v>-81.455271792831695</v>
      </c>
      <c r="P2586">
        <v>30.6594083941919</v>
      </c>
      <c r="Q2586" t="s">
        <v>6516</v>
      </c>
      <c r="R2586">
        <v>1</v>
      </c>
      <c r="S2586" t="s">
        <v>6539</v>
      </c>
      <c r="T2586">
        <v>1001</v>
      </c>
      <c r="U2586" t="s">
        <v>6582</v>
      </c>
      <c r="V2586">
        <v>2017</v>
      </c>
      <c r="W2586">
        <v>58149</v>
      </c>
      <c r="X2586">
        <v>2017</v>
      </c>
      <c r="Y2586">
        <v>93684</v>
      </c>
      <c r="Z2586">
        <v>542.04999999999995</v>
      </c>
      <c r="AA2586" s="3">
        <f t="shared" si="1641"/>
        <v>0.87677725118483407</v>
      </c>
      <c r="AB2586" t="s">
        <v>6616</v>
      </c>
      <c r="AC2586" t="s">
        <v>6616</v>
      </c>
      <c r="AD2586" t="s">
        <v>6616</v>
      </c>
      <c r="AE2586" t="s">
        <v>6616</v>
      </c>
      <c r="AF2586" t="s">
        <v>6616</v>
      </c>
      <c r="AG2586" t="s">
        <v>6616</v>
      </c>
      <c r="AI2586" t="s">
        <v>6618</v>
      </c>
      <c r="AJ2586" t="s">
        <v>6618</v>
      </c>
      <c r="AK2586" t="s">
        <v>6618</v>
      </c>
      <c r="AL2586" t="s">
        <v>6618</v>
      </c>
      <c r="AM2586" t="s">
        <v>6618</v>
      </c>
      <c r="AN2586" t="s">
        <v>6618</v>
      </c>
      <c r="AO2586" t="s">
        <v>6618</v>
      </c>
      <c r="AP2586" s="3" t="str">
        <f t="shared" si="1642"/>
        <v>No</v>
      </c>
      <c r="AQ2586" s="3" t="str">
        <f t="shared" si="1643"/>
        <v>No</v>
      </c>
      <c r="AR2586" s="3" t="str">
        <f t="shared" si="1644"/>
        <v>No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 t="s">
        <v>6634</v>
      </c>
      <c r="AZ2586" t="s">
        <v>6638</v>
      </c>
      <c r="BA2586">
        <v>1</v>
      </c>
      <c r="BB2586" t="s">
        <v>6617</v>
      </c>
      <c r="BC2586" t="s">
        <v>6616</v>
      </c>
      <c r="BD2586" s="4" t="str">
        <f t="shared" si="1645"/>
        <v>No</v>
      </c>
      <c r="BE2586" t="s">
        <v>6640</v>
      </c>
      <c r="BF2586" s="3" t="str">
        <f t="shared" si="1646"/>
        <v>No</v>
      </c>
      <c r="BG2586" t="s">
        <v>6645</v>
      </c>
      <c r="BH2586" s="3" t="str">
        <f t="shared" si="1647"/>
        <v>816 VERNON ST</v>
      </c>
      <c r="BI2586" s="3" t="str">
        <f t="shared" si="1648"/>
        <v>Fernandina Beach</v>
      </c>
      <c r="BJ2586" s="3" t="str">
        <f t="shared" si="1649"/>
        <v>Florida</v>
      </c>
      <c r="BK2586" s="3">
        <f t="shared" si="1650"/>
        <v>32034</v>
      </c>
      <c r="BL2586" s="3" t="str">
        <f t="shared" si="1651"/>
        <v>816 VERNON ST FERNANDINA BEACH FL 32034</v>
      </c>
      <c r="BM2586" s="3" t="str">
        <f t="shared" si="1652"/>
        <v/>
      </c>
      <c r="BN2586" s="3" t="str">
        <f t="shared" si="1653"/>
        <v>Pass</v>
      </c>
      <c r="BO2586" s="3" t="str">
        <f t="shared" si="1654"/>
        <v>No</v>
      </c>
      <c r="BP2586" s="3" t="str">
        <f t="shared" si="1655"/>
        <v>FV&lt;$10K</v>
      </c>
      <c r="BQ2586" t="s">
        <v>6650</v>
      </c>
      <c r="BR2586" s="3" t="str">
        <f t="shared" si="1656"/>
        <v>No, &lt; $20K Lien</v>
      </c>
      <c r="BS2586" s="3" t="str">
        <f t="shared" si="1657"/>
        <v>No, Lien &lt; $20K</v>
      </c>
      <c r="BT2586" t="s">
        <v>6650</v>
      </c>
      <c r="BU2586" s="3" t="str">
        <f t="shared" si="1658"/>
        <v>No</v>
      </c>
      <c r="BV2586" s="3" t="str">
        <f t="shared" si="1659"/>
        <v>No</v>
      </c>
      <c r="BW2586" s="3">
        <f t="shared" si="1660"/>
        <v>1</v>
      </c>
      <c r="BX2586" s="3" t="str">
        <f t="shared" si="1661"/>
        <v>No</v>
      </c>
      <c r="BY2586" s="3">
        <f t="shared" si="1662"/>
        <v>58149</v>
      </c>
      <c r="BZ2586">
        <v>1</v>
      </c>
      <c r="CA2586" s="3">
        <f t="shared" si="1663"/>
        <v>58149</v>
      </c>
      <c r="CC2586" s="3">
        <f t="shared" si="1664"/>
        <v>0</v>
      </c>
      <c r="CD2586" s="3">
        <f t="shared" si="1665"/>
        <v>0</v>
      </c>
      <c r="CE2586" s="3" t="str">
        <f t="shared" si="1666"/>
        <v/>
      </c>
      <c r="CF2586" s="3" t="e">
        <f>HLOOKUP(CE2586,'Valuation Data'!$D$2:$K$5,4,FALSE)</f>
        <v>#N/A</v>
      </c>
      <c r="CG2586" s="3">
        <f t="shared" si="1667"/>
        <v>58149</v>
      </c>
      <c r="CH2586" s="3" t="str">
        <f t="shared" si="1668"/>
        <v>No</v>
      </c>
      <c r="CI2586" s="3" t="str">
        <f>VLOOKUP(R2586,'Use Codes &amp; County Type'!A:D,4,FALSE)</f>
        <v>S</v>
      </c>
      <c r="CJ2586" s="3" t="str">
        <f t="shared" si="1669"/>
        <v>No</v>
      </c>
      <c r="CK2586" s="3" t="str">
        <f t="shared" si="1670"/>
        <v>Yes</v>
      </c>
      <c r="CL2586" s="3">
        <f t="shared" si="1671"/>
        <v>0.67</v>
      </c>
      <c r="CM2586" s="3">
        <f t="shared" si="1672"/>
        <v>38959.83</v>
      </c>
      <c r="CN2586" s="3">
        <f t="shared" si="1673"/>
        <v>3091.15</v>
      </c>
      <c r="CO2586" s="3">
        <f t="shared" si="1674"/>
        <v>35868.68</v>
      </c>
      <c r="CP2586" s="3">
        <f t="shared" si="1675"/>
        <v>5.3159125694336964E-2</v>
      </c>
      <c r="CR2586" s="3" t="str">
        <f t="shared" si="1676"/>
        <v>No</v>
      </c>
      <c r="CV2586" s="3" t="str">
        <f t="shared" si="1677"/>
        <v>*Bid</v>
      </c>
      <c r="CW2586" s="3">
        <f t="shared" si="1678"/>
        <v>2585</v>
      </c>
      <c r="CX2586" s="3">
        <f t="shared" si="1679"/>
        <v>618.23</v>
      </c>
      <c r="CY2586" s="3" t="str">
        <f t="shared" si="1680"/>
        <v>Ok</v>
      </c>
      <c r="CZ2586">
        <v>0</v>
      </c>
      <c r="DA2586">
        <v>0</v>
      </c>
    </row>
    <row r="2587" spans="1:105" x14ac:dyDescent="0.25">
      <c r="A2587">
        <v>2586</v>
      </c>
      <c r="B2587" t="s">
        <v>3</v>
      </c>
      <c r="C2587" t="s">
        <v>2695</v>
      </c>
      <c r="D2587">
        <v>1828.24</v>
      </c>
      <c r="E2587">
        <v>2017</v>
      </c>
      <c r="F2587">
        <v>1828.24</v>
      </c>
      <c r="G2587">
        <v>1828.24</v>
      </c>
      <c r="H2587" s="3">
        <f t="shared" si="1640"/>
        <v>0</v>
      </c>
      <c r="I2587">
        <v>1107</v>
      </c>
      <c r="J2587" t="s">
        <v>2736</v>
      </c>
      <c r="K2587" t="s">
        <v>2738</v>
      </c>
      <c r="L2587">
        <v>32034</v>
      </c>
      <c r="M2587" t="s">
        <v>4731</v>
      </c>
      <c r="N2587" t="s">
        <v>4761</v>
      </c>
      <c r="O2587">
        <v>-81.4540255678466</v>
      </c>
      <c r="P2587">
        <v>30.655762583683199</v>
      </c>
      <c r="Q2587" t="s">
        <v>6517</v>
      </c>
      <c r="R2587">
        <v>1</v>
      </c>
      <c r="S2587" t="s">
        <v>6539</v>
      </c>
      <c r="T2587">
        <v>1001</v>
      </c>
      <c r="U2587" t="s">
        <v>6582</v>
      </c>
      <c r="V2587">
        <v>2017</v>
      </c>
      <c r="W2587">
        <v>125056</v>
      </c>
      <c r="X2587">
        <v>2017</v>
      </c>
      <c r="Y2587">
        <v>133831</v>
      </c>
      <c r="Z2587">
        <v>1660.87</v>
      </c>
      <c r="AA2587" s="3">
        <f t="shared" si="1641"/>
        <v>0.90845293834507501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 s="3" t="str">
        <f t="shared" si="1642"/>
        <v>No</v>
      </c>
      <c r="AQ2587" s="3" t="str">
        <f t="shared" si="1643"/>
        <v>No</v>
      </c>
      <c r="AR2587" s="3" t="str">
        <f t="shared" si="1644"/>
        <v>No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 t="s">
        <v>6634</v>
      </c>
      <c r="AZ2587">
        <v>0</v>
      </c>
      <c r="BA2587">
        <v>0</v>
      </c>
      <c r="BB2587" t="s">
        <v>6617</v>
      </c>
      <c r="BC2587">
        <v>0</v>
      </c>
      <c r="BD2587" s="4" t="str">
        <f t="shared" si="1645"/>
        <v>No</v>
      </c>
      <c r="BE2587" t="s">
        <v>6640</v>
      </c>
      <c r="BF2587" s="3" t="str">
        <f t="shared" si="1646"/>
        <v>No</v>
      </c>
      <c r="BG2587" t="s">
        <v>6645</v>
      </c>
      <c r="BH2587" s="3" t="str">
        <f t="shared" si="1647"/>
        <v>1107 14TH ST S</v>
      </c>
      <c r="BI2587" s="3" t="str">
        <f t="shared" si="1648"/>
        <v>Fernandina Beach</v>
      </c>
      <c r="BJ2587" s="3" t="str">
        <f t="shared" si="1649"/>
        <v>Florida</v>
      </c>
      <c r="BK2587" s="3">
        <f t="shared" si="1650"/>
        <v>32034</v>
      </c>
      <c r="BL2587" s="3" t="str">
        <f t="shared" si="1651"/>
        <v>1107 14TH ST S FERNANDINA BEACH FL 32034</v>
      </c>
      <c r="BM2587" s="3" t="str">
        <f t="shared" si="1652"/>
        <v/>
      </c>
      <c r="BN2587" s="3" t="str">
        <f t="shared" si="1653"/>
        <v>Pass</v>
      </c>
      <c r="BO2587" s="3" t="str">
        <f t="shared" si="1654"/>
        <v>No</v>
      </c>
      <c r="BP2587" s="3" t="str">
        <f t="shared" si="1655"/>
        <v>FV&lt;$10K</v>
      </c>
      <c r="BQ2587" t="s">
        <v>6650</v>
      </c>
      <c r="BR2587" s="3" t="str">
        <f t="shared" si="1656"/>
        <v>No, &lt; $20K Lien</v>
      </c>
      <c r="BS2587" s="3" t="str">
        <f t="shared" si="1657"/>
        <v>No, Lien &lt; $20K</v>
      </c>
      <c r="BT2587" t="s">
        <v>6650</v>
      </c>
      <c r="BU2587" s="3" t="str">
        <f t="shared" si="1658"/>
        <v>No</v>
      </c>
      <c r="BV2587" s="3" t="str">
        <f t="shared" si="1659"/>
        <v>No</v>
      </c>
      <c r="BW2587" s="3">
        <f t="shared" si="1660"/>
        <v>0</v>
      </c>
      <c r="BX2587" s="3" t="str">
        <f t="shared" si="1661"/>
        <v>No</v>
      </c>
      <c r="BY2587" s="3">
        <f t="shared" si="1662"/>
        <v>125056</v>
      </c>
      <c r="BZ2587">
        <v>1</v>
      </c>
      <c r="CA2587" s="3">
        <f t="shared" si="1663"/>
        <v>125056</v>
      </c>
      <c r="CC2587" s="3">
        <f t="shared" si="1664"/>
        <v>0</v>
      </c>
      <c r="CD2587" s="3">
        <f t="shared" si="1665"/>
        <v>0</v>
      </c>
      <c r="CE2587" s="3" t="str">
        <f t="shared" si="1666"/>
        <v/>
      </c>
      <c r="CF2587" s="3" t="e">
        <f>HLOOKUP(CE2587,'Valuation Data'!$D$2:$K$5,4,FALSE)</f>
        <v>#N/A</v>
      </c>
      <c r="CG2587" s="3">
        <f t="shared" si="1667"/>
        <v>125056</v>
      </c>
      <c r="CH2587" s="3" t="str">
        <f t="shared" si="1668"/>
        <v>No</v>
      </c>
      <c r="CI2587" s="3" t="str">
        <f>VLOOKUP(R2587,'Use Codes &amp; County Type'!A:D,4,FALSE)</f>
        <v>S</v>
      </c>
      <c r="CJ2587" s="3" t="str">
        <f t="shared" si="1669"/>
        <v>No</v>
      </c>
      <c r="CK2587" s="3" t="str">
        <f t="shared" si="1670"/>
        <v>Yes</v>
      </c>
      <c r="CL2587" s="3">
        <f t="shared" si="1671"/>
        <v>0.67</v>
      </c>
      <c r="CM2587" s="3">
        <f t="shared" si="1672"/>
        <v>83787.520000000004</v>
      </c>
      <c r="CN2587" s="3">
        <f t="shared" si="1673"/>
        <v>7312.96</v>
      </c>
      <c r="CO2587" s="3">
        <f t="shared" si="1674"/>
        <v>76474.559999999998</v>
      </c>
      <c r="CP2587" s="3">
        <f t="shared" si="1675"/>
        <v>5.8477482088024564E-2</v>
      </c>
      <c r="CR2587" s="3" t="str">
        <f t="shared" si="1676"/>
        <v>No</v>
      </c>
      <c r="CV2587" s="3" t="str">
        <f t="shared" si="1677"/>
        <v>*Bid</v>
      </c>
      <c r="CW2587" s="3">
        <f t="shared" si="1678"/>
        <v>2586</v>
      </c>
      <c r="CX2587" s="3">
        <f t="shared" si="1679"/>
        <v>1828.24</v>
      </c>
      <c r="CY2587" s="3" t="str">
        <f t="shared" si="1680"/>
        <v>Ok</v>
      </c>
      <c r="CZ2587">
        <v>0</v>
      </c>
      <c r="DA2587">
        <v>0</v>
      </c>
    </row>
    <row r="2588" spans="1:105" x14ac:dyDescent="0.25">
      <c r="A2588">
        <v>2587</v>
      </c>
      <c r="B2588" t="s">
        <v>3</v>
      </c>
      <c r="C2588" t="s">
        <v>2696</v>
      </c>
      <c r="D2588">
        <v>2456.6999999999998</v>
      </c>
      <c r="E2588">
        <v>2017</v>
      </c>
      <c r="F2588">
        <v>2456.6999999999998</v>
      </c>
      <c r="G2588">
        <v>2456.6999999999998</v>
      </c>
      <c r="H2588" s="3">
        <f t="shared" si="1640"/>
        <v>0</v>
      </c>
      <c r="I2588">
        <v>615</v>
      </c>
      <c r="J2588" t="s">
        <v>2736</v>
      </c>
      <c r="K2588" t="s">
        <v>2738</v>
      </c>
      <c r="L2588">
        <v>32034</v>
      </c>
      <c r="M2588" t="s">
        <v>4732</v>
      </c>
      <c r="N2588" t="s">
        <v>4761</v>
      </c>
      <c r="O2588">
        <v>-81.4530756084758</v>
      </c>
      <c r="P2588">
        <v>30.6617130844107</v>
      </c>
      <c r="Q2588" t="s">
        <v>6518</v>
      </c>
      <c r="R2588">
        <v>1</v>
      </c>
      <c r="S2588" t="s">
        <v>6539</v>
      </c>
      <c r="T2588">
        <v>1001</v>
      </c>
      <c r="U2588" t="s">
        <v>6582</v>
      </c>
      <c r="V2588">
        <v>2017</v>
      </c>
      <c r="W2588">
        <v>110840</v>
      </c>
      <c r="X2588">
        <v>2017</v>
      </c>
      <c r="Y2588">
        <v>115820</v>
      </c>
      <c r="Z2588">
        <v>2241.98</v>
      </c>
      <c r="AA2588" s="3">
        <f t="shared" si="1641"/>
        <v>0.91259820083852328</v>
      </c>
      <c r="AB2588" t="s">
        <v>6616</v>
      </c>
      <c r="AC2588" t="s">
        <v>6616</v>
      </c>
      <c r="AD2588" t="s">
        <v>6616</v>
      </c>
      <c r="AE2588" t="s">
        <v>6616</v>
      </c>
      <c r="AF2588" t="s">
        <v>6616</v>
      </c>
      <c r="AG2588" t="s">
        <v>6616</v>
      </c>
      <c r="AH2588" t="s">
        <v>6616</v>
      </c>
      <c r="AI2588" t="s">
        <v>6618</v>
      </c>
      <c r="AJ2588" t="s">
        <v>6618</v>
      </c>
      <c r="AK2588" t="s">
        <v>6618</v>
      </c>
      <c r="AL2588" t="s">
        <v>6618</v>
      </c>
      <c r="AM2588" t="s">
        <v>6618</v>
      </c>
      <c r="AN2588" t="s">
        <v>6618</v>
      </c>
      <c r="AO2588" t="s">
        <v>6618</v>
      </c>
      <c r="AP2588" s="3" t="str">
        <f t="shared" si="1642"/>
        <v>No</v>
      </c>
      <c r="AQ2588" s="3" t="str">
        <f t="shared" si="1643"/>
        <v>No</v>
      </c>
      <c r="AR2588" s="3" t="str">
        <f t="shared" si="1644"/>
        <v>No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 t="s">
        <v>6634</v>
      </c>
      <c r="AZ2588" t="s">
        <v>6638</v>
      </c>
      <c r="BA2588">
        <v>1</v>
      </c>
      <c r="BB2588" t="s">
        <v>6616</v>
      </c>
      <c r="BC2588" t="s">
        <v>6616</v>
      </c>
      <c r="BD2588" s="4" t="str">
        <f t="shared" si="1645"/>
        <v>No</v>
      </c>
      <c r="BE2588" t="s">
        <v>6640</v>
      </c>
      <c r="BF2588" s="3" t="str">
        <f t="shared" si="1646"/>
        <v>No</v>
      </c>
      <c r="BG2588" t="s">
        <v>6645</v>
      </c>
      <c r="BH2588" s="3" t="str">
        <f t="shared" si="1647"/>
        <v>615 14TH ST S</v>
      </c>
      <c r="BI2588" s="3" t="str">
        <f t="shared" si="1648"/>
        <v>Fernandina Beach</v>
      </c>
      <c r="BJ2588" s="3" t="str">
        <f t="shared" si="1649"/>
        <v>Florida</v>
      </c>
      <c r="BK2588" s="3">
        <f t="shared" si="1650"/>
        <v>32034</v>
      </c>
      <c r="BL2588" s="3" t="str">
        <f t="shared" si="1651"/>
        <v>615 14TH ST S FERNANDINA BEACH FL 32034</v>
      </c>
      <c r="BM2588" s="3" t="str">
        <f t="shared" si="1652"/>
        <v/>
      </c>
      <c r="BN2588" s="3" t="str">
        <f t="shared" si="1653"/>
        <v>Pass</v>
      </c>
      <c r="BO2588" s="3" t="str">
        <f t="shared" si="1654"/>
        <v>No</v>
      </c>
      <c r="BP2588" s="3" t="str">
        <f t="shared" si="1655"/>
        <v>FV&lt;$10K</v>
      </c>
      <c r="BQ2588" t="s">
        <v>6650</v>
      </c>
      <c r="BR2588" s="3" t="str">
        <f t="shared" si="1656"/>
        <v>No, &lt; $20K Lien</v>
      </c>
      <c r="BS2588" s="3" t="str">
        <f t="shared" si="1657"/>
        <v>No, Lien &lt; $20K</v>
      </c>
      <c r="BT2588" t="s">
        <v>6650</v>
      </c>
      <c r="BU2588" s="3" t="str">
        <f t="shared" si="1658"/>
        <v>No</v>
      </c>
      <c r="BV2588" s="3" t="str">
        <f t="shared" si="1659"/>
        <v>No</v>
      </c>
      <c r="BW2588" s="3">
        <f t="shared" si="1660"/>
        <v>1</v>
      </c>
      <c r="BX2588" s="3" t="str">
        <f t="shared" si="1661"/>
        <v>No</v>
      </c>
      <c r="BY2588" s="3">
        <f t="shared" si="1662"/>
        <v>110840</v>
      </c>
      <c r="BZ2588">
        <v>1</v>
      </c>
      <c r="CA2588" s="3">
        <f t="shared" si="1663"/>
        <v>110840</v>
      </c>
      <c r="CC2588" s="3">
        <f t="shared" si="1664"/>
        <v>0</v>
      </c>
      <c r="CD2588" s="3">
        <f t="shared" si="1665"/>
        <v>0</v>
      </c>
      <c r="CE2588" s="3" t="str">
        <f t="shared" si="1666"/>
        <v/>
      </c>
      <c r="CF2588" s="3" t="e">
        <f>HLOOKUP(CE2588,'Valuation Data'!$D$2:$K$5,4,FALSE)</f>
        <v>#N/A</v>
      </c>
      <c r="CG2588" s="3">
        <f t="shared" si="1667"/>
        <v>110840</v>
      </c>
      <c r="CH2588" s="3" t="str">
        <f t="shared" si="1668"/>
        <v>No</v>
      </c>
      <c r="CI2588" s="3" t="str">
        <f>VLOOKUP(R2588,'Use Codes &amp; County Type'!A:D,4,FALSE)</f>
        <v>S</v>
      </c>
      <c r="CJ2588" s="3" t="str">
        <f t="shared" si="1669"/>
        <v>No</v>
      </c>
      <c r="CK2588" s="3" t="str">
        <f t="shared" si="1670"/>
        <v>No</v>
      </c>
      <c r="CL2588" s="3">
        <f t="shared" si="1671"/>
        <v>0.35</v>
      </c>
      <c r="CM2588" s="3">
        <f t="shared" si="1672"/>
        <v>38794</v>
      </c>
      <c r="CN2588" s="3">
        <f t="shared" si="1673"/>
        <v>12283.5</v>
      </c>
      <c r="CO2588" s="3">
        <f t="shared" si="1674"/>
        <v>26510.5</v>
      </c>
      <c r="CP2588" s="3">
        <f t="shared" si="1675"/>
        <v>0.11082190544929628</v>
      </c>
      <c r="CR2588" s="3" t="str">
        <f t="shared" si="1676"/>
        <v>No</v>
      </c>
      <c r="CV2588" s="3" t="str">
        <f t="shared" si="1677"/>
        <v>*Bid</v>
      </c>
      <c r="CW2588" s="3">
        <f t="shared" si="1678"/>
        <v>2587</v>
      </c>
      <c r="CX2588" s="3">
        <f t="shared" si="1679"/>
        <v>2456.6999999999998</v>
      </c>
      <c r="CY2588" s="3" t="str">
        <f t="shared" si="1680"/>
        <v>Ok</v>
      </c>
      <c r="CZ2588">
        <v>0</v>
      </c>
      <c r="DA2588">
        <v>0</v>
      </c>
    </row>
    <row r="2589" spans="1:105" x14ac:dyDescent="0.25">
      <c r="A2589">
        <v>2588</v>
      </c>
      <c r="B2589" t="s">
        <v>3</v>
      </c>
      <c r="C2589" t="s">
        <v>2697</v>
      </c>
      <c r="D2589">
        <v>1027.03</v>
      </c>
      <c r="E2589">
        <v>2017</v>
      </c>
      <c r="F2589">
        <v>1027.03</v>
      </c>
      <c r="G2589">
        <v>1027.03</v>
      </c>
      <c r="H2589" s="3">
        <f t="shared" si="1640"/>
        <v>0</v>
      </c>
      <c r="J2589" t="s">
        <v>2736</v>
      </c>
      <c r="K2589" t="s">
        <v>2738</v>
      </c>
      <c r="L2589">
        <v>32034</v>
      </c>
      <c r="M2589" t="s">
        <v>4733</v>
      </c>
      <c r="N2589" t="s">
        <v>4761</v>
      </c>
      <c r="O2589">
        <v>-81.452649794459703</v>
      </c>
      <c r="P2589">
        <v>30.6633981289392</v>
      </c>
      <c r="Q2589" t="s">
        <v>6420</v>
      </c>
      <c r="R2589">
        <v>0</v>
      </c>
      <c r="S2589" t="s">
        <v>6538</v>
      </c>
      <c r="T2589">
        <v>8001</v>
      </c>
      <c r="U2589" t="s">
        <v>6581</v>
      </c>
      <c r="V2589">
        <v>2017</v>
      </c>
      <c r="W2589">
        <v>43558</v>
      </c>
      <c r="X2589">
        <v>2017</v>
      </c>
      <c r="Y2589">
        <v>51425</v>
      </c>
      <c r="Z2589">
        <v>920.05</v>
      </c>
      <c r="AA2589" s="3">
        <f t="shared" si="1641"/>
        <v>0.89583556468652326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 s="3" t="str">
        <f t="shared" si="1642"/>
        <v>No</v>
      </c>
      <c r="AQ2589" s="3" t="str">
        <f t="shared" si="1643"/>
        <v>No</v>
      </c>
      <c r="AR2589" s="3" t="str">
        <f t="shared" si="1644"/>
        <v>No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1</v>
      </c>
      <c r="AY2589" t="s">
        <v>6636</v>
      </c>
      <c r="AZ2589">
        <v>0</v>
      </c>
      <c r="BA2589">
        <v>0</v>
      </c>
      <c r="BB2589" t="s">
        <v>6616</v>
      </c>
      <c r="BC2589">
        <v>0</v>
      </c>
      <c r="BD2589" s="4" t="str">
        <f t="shared" si="1645"/>
        <v>No</v>
      </c>
      <c r="BE2589" t="s">
        <v>6640</v>
      </c>
      <c r="BF2589" s="3" t="str">
        <f t="shared" si="1646"/>
        <v>No</v>
      </c>
      <c r="BG2589" t="s">
        <v>6645</v>
      </c>
      <c r="BH2589" s="3" t="str">
        <f t="shared" si="1647"/>
        <v>14TH ST S</v>
      </c>
      <c r="BI2589" s="3" t="str">
        <f t="shared" si="1648"/>
        <v>Fernandina Beach</v>
      </c>
      <c r="BJ2589" s="3" t="str">
        <f t="shared" si="1649"/>
        <v>Florida</v>
      </c>
      <c r="BK2589" s="3">
        <f t="shared" si="1650"/>
        <v>32034</v>
      </c>
      <c r="BL2589" s="3" t="str">
        <f t="shared" si="1651"/>
        <v>14TH ST S FERNANDINA BEACH FL 32034</v>
      </c>
      <c r="BM2589" s="3" t="str">
        <f t="shared" si="1652"/>
        <v/>
      </c>
      <c r="BN2589" s="3" t="str">
        <f t="shared" si="1653"/>
        <v>Pass</v>
      </c>
      <c r="BO2589" s="3" t="str">
        <f t="shared" si="1654"/>
        <v>No</v>
      </c>
      <c r="BP2589" s="3" t="str">
        <f t="shared" si="1655"/>
        <v>FV&lt;$10K</v>
      </c>
      <c r="BQ2589" t="s">
        <v>6650</v>
      </c>
      <c r="BR2589" s="3" t="str">
        <f t="shared" si="1656"/>
        <v>No, &lt; $20K Lien</v>
      </c>
      <c r="BS2589" s="3" t="str">
        <f t="shared" si="1657"/>
        <v>No, Lien &lt; $20K</v>
      </c>
      <c r="BT2589" t="s">
        <v>6650</v>
      </c>
      <c r="BU2589" s="3" t="str">
        <f t="shared" si="1658"/>
        <v>No</v>
      </c>
      <c r="BV2589" s="3" t="str">
        <f t="shared" si="1659"/>
        <v>No</v>
      </c>
      <c r="BW2589" s="3">
        <f t="shared" si="1660"/>
        <v>0</v>
      </c>
      <c r="BX2589" s="3" t="str">
        <f t="shared" si="1661"/>
        <v>No</v>
      </c>
      <c r="BY2589" s="3">
        <f t="shared" si="1662"/>
        <v>43558</v>
      </c>
      <c r="BZ2589">
        <v>1</v>
      </c>
      <c r="CA2589" s="3">
        <f t="shared" si="1663"/>
        <v>43558</v>
      </c>
      <c r="CC2589" s="3">
        <f t="shared" si="1664"/>
        <v>0</v>
      </c>
      <c r="CD2589" s="3">
        <f t="shared" si="1665"/>
        <v>0</v>
      </c>
      <c r="CE2589" s="3" t="str">
        <f t="shared" si="1666"/>
        <v/>
      </c>
      <c r="CF2589" s="3" t="e">
        <f>HLOOKUP(CE2589,'Valuation Data'!$D$2:$K$5,4,FALSE)</f>
        <v>#N/A</v>
      </c>
      <c r="CG2589" s="3">
        <f t="shared" si="1667"/>
        <v>43558</v>
      </c>
      <c r="CH2589" s="3" t="str">
        <f t="shared" si="1668"/>
        <v>No</v>
      </c>
      <c r="CI2589" s="3" t="str">
        <f>VLOOKUP(R2589,'Use Codes &amp; County Type'!A:D,4,FALSE)</f>
        <v>V</v>
      </c>
      <c r="CJ2589" s="3" t="str">
        <f t="shared" si="1669"/>
        <v>Yes</v>
      </c>
      <c r="CK2589" s="3" t="str">
        <f t="shared" si="1670"/>
        <v>No</v>
      </c>
      <c r="CL2589" s="3">
        <f t="shared" si="1671"/>
        <v>0</v>
      </c>
      <c r="CM2589" s="3">
        <f t="shared" si="1672"/>
        <v>0</v>
      </c>
      <c r="CN2589" s="3">
        <f t="shared" si="1673"/>
        <v>4108.12</v>
      </c>
      <c r="CO2589" s="3">
        <f t="shared" si="1674"/>
        <v>-4108.12</v>
      </c>
      <c r="CP2589" s="3">
        <f t="shared" si="1675"/>
        <v>9.4313788511869223E-2</v>
      </c>
      <c r="CR2589" s="3" t="str">
        <f t="shared" si="1676"/>
        <v>No</v>
      </c>
      <c r="CV2589" s="3" t="str">
        <f t="shared" si="1677"/>
        <v>Vacant, No Sales Data</v>
      </c>
      <c r="CW2589" s="3">
        <f t="shared" si="1678"/>
        <v>2588</v>
      </c>
      <c r="CX2589" s="3">
        <f t="shared" si="1679"/>
        <v>1027.03</v>
      </c>
      <c r="CY2589" s="3" t="str">
        <f t="shared" si="1680"/>
        <v>Ok</v>
      </c>
      <c r="CZ2589">
        <v>0</v>
      </c>
      <c r="DA2589">
        <v>0</v>
      </c>
    </row>
    <row r="2590" spans="1:105" x14ac:dyDescent="0.25">
      <c r="A2590">
        <v>2589</v>
      </c>
      <c r="B2590" t="s">
        <v>3</v>
      </c>
      <c r="C2590" t="s">
        <v>2698</v>
      </c>
      <c r="D2590">
        <v>2253.52</v>
      </c>
      <c r="E2590">
        <v>2017</v>
      </c>
      <c r="F2590">
        <v>2253.52</v>
      </c>
      <c r="G2590">
        <v>2253.52</v>
      </c>
      <c r="H2590" s="3">
        <f t="shared" si="1640"/>
        <v>0</v>
      </c>
      <c r="I2590">
        <v>216</v>
      </c>
      <c r="J2590" t="s">
        <v>2736</v>
      </c>
      <c r="K2590" t="s">
        <v>2738</v>
      </c>
      <c r="L2590">
        <v>32034</v>
      </c>
      <c r="M2590" t="s">
        <v>4734</v>
      </c>
      <c r="N2590" t="s">
        <v>4761</v>
      </c>
      <c r="O2590">
        <v>-81.453319114643605</v>
      </c>
      <c r="P2590">
        <v>30.6666060847609</v>
      </c>
      <c r="Q2590" t="s">
        <v>6519</v>
      </c>
      <c r="R2590">
        <v>19</v>
      </c>
      <c r="S2590" t="s">
        <v>6577</v>
      </c>
      <c r="T2590">
        <v>3001</v>
      </c>
      <c r="U2590" t="s">
        <v>6614</v>
      </c>
      <c r="V2590">
        <v>2017</v>
      </c>
      <c r="W2590">
        <v>103063</v>
      </c>
      <c r="X2590">
        <v>2017</v>
      </c>
      <c r="Y2590">
        <v>103063</v>
      </c>
      <c r="Z2590">
        <v>2054.11</v>
      </c>
      <c r="AA2590" s="3">
        <f t="shared" si="1641"/>
        <v>0.9115117682558842</v>
      </c>
      <c r="AB2590" t="s">
        <v>6616</v>
      </c>
      <c r="AD2590" t="s">
        <v>6616</v>
      </c>
      <c r="AE2590" t="s">
        <v>6616</v>
      </c>
      <c r="AF2590" t="s">
        <v>6616</v>
      </c>
      <c r="AG2590" t="s">
        <v>6616</v>
      </c>
      <c r="AH2590" t="s">
        <v>6616</v>
      </c>
      <c r="AI2590" t="s">
        <v>6618</v>
      </c>
      <c r="AJ2590" t="s">
        <v>6618</v>
      </c>
      <c r="AK2590" t="s">
        <v>6618</v>
      </c>
      <c r="AL2590" t="s">
        <v>6618</v>
      </c>
      <c r="AM2590" t="s">
        <v>6618</v>
      </c>
      <c r="AN2590" t="s">
        <v>6618</v>
      </c>
      <c r="AO2590" t="s">
        <v>6618</v>
      </c>
      <c r="AP2590" s="3" t="str">
        <f t="shared" si="1642"/>
        <v>No</v>
      </c>
      <c r="AQ2590" s="3" t="str">
        <f t="shared" si="1643"/>
        <v>No</v>
      </c>
      <c r="AR2590" s="3" t="str">
        <f t="shared" si="1644"/>
        <v>No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2</v>
      </c>
      <c r="AY2590" t="s">
        <v>6634</v>
      </c>
      <c r="AZ2590" t="s">
        <v>6638</v>
      </c>
      <c r="BA2590">
        <v>1</v>
      </c>
      <c r="BB2590" t="s">
        <v>6616</v>
      </c>
      <c r="BC2590" t="s">
        <v>6617</v>
      </c>
      <c r="BD2590" s="4" t="str">
        <f t="shared" si="1645"/>
        <v>No</v>
      </c>
      <c r="BE2590" t="s">
        <v>6640</v>
      </c>
      <c r="BF2590" s="3" t="str">
        <f t="shared" si="1646"/>
        <v>No</v>
      </c>
      <c r="BG2590" t="s">
        <v>6645</v>
      </c>
      <c r="BH2590" s="3" t="str">
        <f t="shared" si="1647"/>
        <v>216 13TH ST S</v>
      </c>
      <c r="BI2590" s="3" t="str">
        <f t="shared" si="1648"/>
        <v>Fernandina Beach</v>
      </c>
      <c r="BJ2590" s="3" t="str">
        <f t="shared" si="1649"/>
        <v>Florida</v>
      </c>
      <c r="BK2590" s="3">
        <f t="shared" si="1650"/>
        <v>32034</v>
      </c>
      <c r="BL2590" s="3" t="str">
        <f t="shared" si="1651"/>
        <v>216 13TH ST S FERNANDINA BEACH FL 32034</v>
      </c>
      <c r="BM2590" s="3" t="str">
        <f t="shared" si="1652"/>
        <v/>
      </c>
      <c r="BN2590" s="3" t="str">
        <f t="shared" si="1653"/>
        <v>Pass</v>
      </c>
      <c r="BO2590" s="3" t="str">
        <f t="shared" si="1654"/>
        <v>Yes</v>
      </c>
      <c r="BP2590" s="3" t="str">
        <f t="shared" si="1655"/>
        <v>FV&lt;$10K</v>
      </c>
      <c r="BQ2590" t="s">
        <v>6650</v>
      </c>
      <c r="BR2590" s="3" t="str">
        <f t="shared" si="1656"/>
        <v>No, &lt; $20K Lien</v>
      </c>
      <c r="BS2590" s="3" t="str">
        <f t="shared" si="1657"/>
        <v>No, Lien &lt; $20K</v>
      </c>
      <c r="BT2590" t="s">
        <v>6650</v>
      </c>
      <c r="BU2590" s="3" t="str">
        <f t="shared" si="1658"/>
        <v>No</v>
      </c>
      <c r="BV2590" s="3" t="str">
        <f t="shared" si="1659"/>
        <v>No</v>
      </c>
      <c r="BW2590" s="3">
        <f t="shared" si="1660"/>
        <v>1</v>
      </c>
      <c r="BX2590" s="3" t="str">
        <f t="shared" si="1661"/>
        <v>No</v>
      </c>
      <c r="BY2590" s="3">
        <f t="shared" si="1662"/>
        <v>103063</v>
      </c>
      <c r="BZ2590">
        <v>1</v>
      </c>
      <c r="CA2590" s="3">
        <f t="shared" si="1663"/>
        <v>103063</v>
      </c>
      <c r="CC2590" s="3">
        <f t="shared" si="1664"/>
        <v>0</v>
      </c>
      <c r="CD2590" s="3">
        <f t="shared" si="1665"/>
        <v>0</v>
      </c>
      <c r="CE2590" s="3" t="str">
        <f t="shared" si="1666"/>
        <v/>
      </c>
      <c r="CF2590" s="3" t="e">
        <f>HLOOKUP(CE2590,'Valuation Data'!$D$2:$K$5,4,FALSE)</f>
        <v>#N/A</v>
      </c>
      <c r="CG2590" s="3">
        <f t="shared" si="1667"/>
        <v>103063</v>
      </c>
      <c r="CH2590" s="3" t="str">
        <f t="shared" si="1668"/>
        <v>No</v>
      </c>
      <c r="CI2590" s="3" t="str">
        <f>VLOOKUP(R2590,'Use Codes &amp; County Type'!A:D,4,FALSE)</f>
        <v>C</v>
      </c>
      <c r="CJ2590" s="3" t="str">
        <f t="shared" si="1669"/>
        <v>No</v>
      </c>
      <c r="CK2590" s="3" t="str">
        <f t="shared" si="1670"/>
        <v>No</v>
      </c>
      <c r="CL2590" s="3">
        <f t="shared" si="1671"/>
        <v>0.3</v>
      </c>
      <c r="CM2590" s="3">
        <f t="shared" si="1672"/>
        <v>30918.899999999998</v>
      </c>
      <c r="CN2590" s="3">
        <f t="shared" si="1673"/>
        <v>11267.6</v>
      </c>
      <c r="CO2590" s="3">
        <f t="shared" si="1674"/>
        <v>19651.299999999996</v>
      </c>
      <c r="CP2590" s="3">
        <f t="shared" si="1675"/>
        <v>0.10932730465831579</v>
      </c>
      <c r="CR2590" s="3" t="str">
        <f t="shared" si="1676"/>
        <v>No</v>
      </c>
      <c r="CV2590" s="3" t="str">
        <f t="shared" si="1677"/>
        <v>*Bid</v>
      </c>
      <c r="CW2590" s="3">
        <f t="shared" si="1678"/>
        <v>2589</v>
      </c>
      <c r="CX2590" s="3">
        <f t="shared" si="1679"/>
        <v>2253.52</v>
      </c>
      <c r="CY2590" s="3" t="str">
        <f t="shared" si="1680"/>
        <v>Ok</v>
      </c>
      <c r="CZ2590">
        <v>0</v>
      </c>
      <c r="DA2590">
        <v>0</v>
      </c>
    </row>
    <row r="2591" spans="1:105" x14ac:dyDescent="0.25">
      <c r="A2591">
        <v>2590</v>
      </c>
      <c r="B2591" t="s">
        <v>3</v>
      </c>
      <c r="C2591" t="s">
        <v>2699</v>
      </c>
      <c r="D2591">
        <v>256.5</v>
      </c>
      <c r="E2591">
        <v>2017</v>
      </c>
      <c r="F2591">
        <v>256.5</v>
      </c>
      <c r="G2591">
        <v>256.5</v>
      </c>
      <c r="H2591" s="3">
        <f t="shared" si="1640"/>
        <v>0</v>
      </c>
      <c r="I2591">
        <v>1316</v>
      </c>
      <c r="J2591" t="s">
        <v>2736</v>
      </c>
      <c r="K2591" t="s">
        <v>2738</v>
      </c>
      <c r="L2591">
        <v>32034</v>
      </c>
      <c r="M2591" t="s">
        <v>4735</v>
      </c>
      <c r="N2591" t="s">
        <v>4761</v>
      </c>
      <c r="O2591">
        <v>-81.452483631809002</v>
      </c>
      <c r="P2591">
        <v>30.667222873904301</v>
      </c>
      <c r="Q2591" t="s">
        <v>6520</v>
      </c>
      <c r="R2591">
        <v>1</v>
      </c>
      <c r="S2591" t="s">
        <v>6539</v>
      </c>
      <c r="T2591">
        <v>1001</v>
      </c>
      <c r="U2591" t="s">
        <v>6582</v>
      </c>
      <c r="V2591">
        <v>2017</v>
      </c>
      <c r="W2591">
        <v>35415</v>
      </c>
      <c r="X2591">
        <v>2017</v>
      </c>
      <c r="Y2591">
        <v>53647</v>
      </c>
      <c r="Z2591">
        <v>207.58</v>
      </c>
      <c r="AA2591" s="3">
        <f t="shared" si="1641"/>
        <v>0.80927875243664726</v>
      </c>
      <c r="AC2591" t="s">
        <v>6616</v>
      </c>
      <c r="AF2591" t="s">
        <v>6616</v>
      </c>
      <c r="AG2591" t="s">
        <v>6616</v>
      </c>
      <c r="AH2591" t="s">
        <v>6616</v>
      </c>
      <c r="AI2591" t="s">
        <v>6619</v>
      </c>
      <c r="AJ2591" t="s">
        <v>6618</v>
      </c>
      <c r="AK2591" t="s">
        <v>6618</v>
      </c>
      <c r="AL2591" t="s">
        <v>6618</v>
      </c>
      <c r="AM2591" t="s">
        <v>6618</v>
      </c>
      <c r="AN2591">
        <v>0</v>
      </c>
      <c r="AO2591">
        <v>0</v>
      </c>
      <c r="AP2591" s="3" t="str">
        <f t="shared" si="1642"/>
        <v>No</v>
      </c>
      <c r="AQ2591" s="3" t="str">
        <f t="shared" si="1643"/>
        <v>Yes</v>
      </c>
      <c r="AR2591" s="3" t="str">
        <f t="shared" si="1644"/>
        <v>No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3</v>
      </c>
      <c r="AY2591" t="s">
        <v>6634</v>
      </c>
      <c r="AZ2591">
        <v>0</v>
      </c>
      <c r="BA2591">
        <v>0</v>
      </c>
      <c r="BB2591" t="s">
        <v>6617</v>
      </c>
      <c r="BC2591" t="s">
        <v>6616</v>
      </c>
      <c r="BD2591" s="4" t="str">
        <f t="shared" si="1645"/>
        <v>No</v>
      </c>
      <c r="BE2591" t="s">
        <v>6640</v>
      </c>
      <c r="BF2591" s="3" t="str">
        <f t="shared" si="1646"/>
        <v>No</v>
      </c>
      <c r="BG2591" t="s">
        <v>6645</v>
      </c>
      <c r="BH2591" s="3" t="str">
        <f t="shared" si="1647"/>
        <v>1316 BEECH ST</v>
      </c>
      <c r="BI2591" s="3" t="str">
        <f t="shared" si="1648"/>
        <v>Fernandina Beach</v>
      </c>
      <c r="BJ2591" s="3" t="str">
        <f t="shared" si="1649"/>
        <v>Florida</v>
      </c>
      <c r="BK2591" s="3">
        <f t="shared" si="1650"/>
        <v>32034</v>
      </c>
      <c r="BL2591" s="3" t="str">
        <f t="shared" si="1651"/>
        <v>1316 BEECH ST FERNANDINA BEACH FL 32034</v>
      </c>
      <c r="BM2591" s="3" t="str">
        <f t="shared" si="1652"/>
        <v/>
      </c>
      <c r="BN2591" s="3" t="str">
        <f t="shared" si="1653"/>
        <v>Pass</v>
      </c>
      <c r="BO2591" s="3" t="str">
        <f t="shared" si="1654"/>
        <v>No</v>
      </c>
      <c r="BP2591" s="3" t="str">
        <f t="shared" si="1655"/>
        <v>FV&lt;$10K</v>
      </c>
      <c r="BQ2591" t="s">
        <v>6650</v>
      </c>
      <c r="BR2591" s="3" t="str">
        <f t="shared" si="1656"/>
        <v>No, &lt; $20K Lien</v>
      </c>
      <c r="BS2591" s="3" t="str">
        <f t="shared" si="1657"/>
        <v>No, Lien &lt; $20K</v>
      </c>
      <c r="BT2591" t="s">
        <v>6650</v>
      </c>
      <c r="BU2591" s="3" t="str">
        <f t="shared" si="1658"/>
        <v>No</v>
      </c>
      <c r="BV2591" s="3" t="str">
        <f t="shared" si="1659"/>
        <v>No</v>
      </c>
      <c r="BW2591" s="3">
        <f t="shared" si="1660"/>
        <v>0</v>
      </c>
      <c r="BX2591" s="3" t="str">
        <f t="shared" si="1661"/>
        <v>No</v>
      </c>
      <c r="BY2591" s="3">
        <f t="shared" si="1662"/>
        <v>35415</v>
      </c>
      <c r="BZ2591">
        <v>1</v>
      </c>
      <c r="CA2591" s="3">
        <f t="shared" si="1663"/>
        <v>35415</v>
      </c>
      <c r="CC2591" s="3">
        <f t="shared" si="1664"/>
        <v>0</v>
      </c>
      <c r="CD2591" s="3">
        <f t="shared" si="1665"/>
        <v>0</v>
      </c>
      <c r="CE2591" s="3" t="str">
        <f t="shared" si="1666"/>
        <v/>
      </c>
      <c r="CF2591" s="3" t="e">
        <f>HLOOKUP(CE2591,'Valuation Data'!$D$2:$K$5,4,FALSE)</f>
        <v>#N/A</v>
      </c>
      <c r="CG2591" s="3">
        <f t="shared" si="1667"/>
        <v>35415</v>
      </c>
      <c r="CH2591" s="3" t="str">
        <f t="shared" si="1668"/>
        <v>No</v>
      </c>
      <c r="CI2591" s="3" t="str">
        <f>VLOOKUP(R2591,'Use Codes &amp; County Type'!A:D,4,FALSE)</f>
        <v>S</v>
      </c>
      <c r="CJ2591" s="3" t="str">
        <f t="shared" si="1669"/>
        <v>No</v>
      </c>
      <c r="CK2591" s="3" t="str">
        <f t="shared" si="1670"/>
        <v>Yes</v>
      </c>
      <c r="CL2591" s="3">
        <f t="shared" si="1671"/>
        <v>0.67</v>
      </c>
      <c r="CM2591" s="3">
        <f t="shared" si="1672"/>
        <v>23728.050000000003</v>
      </c>
      <c r="CN2591" s="3">
        <f t="shared" si="1673"/>
        <v>1026</v>
      </c>
      <c r="CO2591" s="3">
        <f t="shared" si="1674"/>
        <v>22702.050000000003</v>
      </c>
      <c r="CP2591" s="3">
        <f t="shared" si="1675"/>
        <v>2.8970775095298603E-2</v>
      </c>
      <c r="CR2591" s="3" t="str">
        <f t="shared" si="1676"/>
        <v>No</v>
      </c>
      <c r="CV2591" s="3" t="str">
        <f t="shared" si="1677"/>
        <v>*Bid</v>
      </c>
      <c r="CW2591" s="3">
        <f t="shared" si="1678"/>
        <v>2590</v>
      </c>
      <c r="CX2591" s="3">
        <f t="shared" si="1679"/>
        <v>256.5</v>
      </c>
      <c r="CY2591" s="3" t="str">
        <f t="shared" si="1680"/>
        <v>Ok</v>
      </c>
      <c r="CZ2591">
        <v>0</v>
      </c>
      <c r="DA2591">
        <v>0</v>
      </c>
    </row>
    <row r="2592" spans="1:105" x14ac:dyDescent="0.25">
      <c r="A2592">
        <v>2591</v>
      </c>
      <c r="B2592" t="s">
        <v>3</v>
      </c>
      <c r="C2592" t="s">
        <v>2700</v>
      </c>
      <c r="D2592">
        <v>1057.1199999999999</v>
      </c>
      <c r="E2592">
        <v>2017</v>
      </c>
      <c r="F2592" t="e">
        <f>NA()</f>
        <v>#N/A</v>
      </c>
      <c r="G2592" t="e">
        <f>NA()</f>
        <v>#N/A</v>
      </c>
      <c r="H2592" s="3" t="e">
        <f t="shared" si="1640"/>
        <v>#N/A</v>
      </c>
      <c r="I2592" t="e">
        <f>NA()</f>
        <v>#N/A</v>
      </c>
      <c r="J2592" t="e">
        <f>NA()</f>
        <v>#N/A</v>
      </c>
      <c r="K2592" t="e">
        <f>NA()</f>
        <v>#N/A</v>
      </c>
      <c r="L2592" t="e">
        <f>NA()</f>
        <v>#N/A</v>
      </c>
      <c r="M2592" t="e">
        <f>NA()</f>
        <v>#N/A</v>
      </c>
      <c r="N2592" t="e">
        <f>NA()</f>
        <v>#N/A</v>
      </c>
      <c r="O2592" t="e">
        <f>NA()</f>
        <v>#N/A</v>
      </c>
      <c r="P2592" t="e">
        <f>NA()</f>
        <v>#N/A</v>
      </c>
      <c r="Q2592" t="e">
        <f>NA()</f>
        <v>#N/A</v>
      </c>
      <c r="R2592">
        <v>1</v>
      </c>
      <c r="S2592" t="s">
        <v>6539</v>
      </c>
      <c r="T2592" t="e">
        <f>NA()</f>
        <v>#N/A</v>
      </c>
      <c r="U2592" t="e">
        <f>NA()</f>
        <v>#N/A</v>
      </c>
      <c r="V2592">
        <v>2017</v>
      </c>
      <c r="W2592">
        <v>41614</v>
      </c>
      <c r="X2592" t="e">
        <f>NA()</f>
        <v>#N/A</v>
      </c>
      <c r="Y2592" t="e">
        <f>NA()</f>
        <v>#N/A</v>
      </c>
      <c r="Z2592" t="e">
        <f>NA()</f>
        <v>#N/A</v>
      </c>
      <c r="AA2592" s="3">
        <f t="shared" si="1641"/>
        <v>0</v>
      </c>
      <c r="AE2592" t="s">
        <v>6616</v>
      </c>
      <c r="AF2592" t="s">
        <v>6616</v>
      </c>
      <c r="AG2592" t="s">
        <v>6616</v>
      </c>
      <c r="AH2592" t="s">
        <v>6616</v>
      </c>
      <c r="AI2592" t="e">
        <f>NA()</f>
        <v>#N/A</v>
      </c>
      <c r="AJ2592" t="e">
        <f>NA()</f>
        <v>#N/A</v>
      </c>
      <c r="AK2592" t="e">
        <f>NA()</f>
        <v>#N/A</v>
      </c>
      <c r="AL2592" t="e">
        <f>NA()</f>
        <v>#N/A</v>
      </c>
      <c r="AM2592" t="e">
        <f>NA()</f>
        <v>#N/A</v>
      </c>
      <c r="AN2592" t="e">
        <f>NA()</f>
        <v>#N/A</v>
      </c>
      <c r="AO2592" t="e">
        <f>NA()</f>
        <v>#N/A</v>
      </c>
      <c r="AP2592" s="3" t="str">
        <f t="shared" si="1642"/>
        <v>No</v>
      </c>
      <c r="AQ2592" s="3" t="str">
        <f t="shared" si="1643"/>
        <v>No</v>
      </c>
      <c r="AR2592" s="3" t="str">
        <f t="shared" si="1644"/>
        <v>No</v>
      </c>
      <c r="AS2592" t="e">
        <f>NA()</f>
        <v>#N/A</v>
      </c>
      <c r="AT2592" t="e">
        <f>NA()</f>
        <v>#N/A</v>
      </c>
      <c r="AU2592" t="e">
        <f>NA()</f>
        <v>#N/A</v>
      </c>
      <c r="AV2592" t="e">
        <f>NA()</f>
        <v>#N/A</v>
      </c>
      <c r="AW2592" t="e">
        <f>NA()</f>
        <v>#N/A</v>
      </c>
      <c r="AX2592" t="e">
        <f>NA()</f>
        <v>#N/A</v>
      </c>
      <c r="AY2592" t="e">
        <f>NA()</f>
        <v>#N/A</v>
      </c>
      <c r="AZ2592" t="e">
        <f>NA()</f>
        <v>#N/A</v>
      </c>
      <c r="BA2592">
        <v>0</v>
      </c>
      <c r="BB2592" t="s">
        <v>6616</v>
      </c>
      <c r="BC2592" t="e">
        <f>NA()</f>
        <v>#N/A</v>
      </c>
      <c r="BD2592" s="4" t="str">
        <f t="shared" si="1645"/>
        <v>No</v>
      </c>
      <c r="BE2592" t="e">
        <f>NA()</f>
        <v>#N/A</v>
      </c>
      <c r="BF2592" s="3" t="str">
        <f t="shared" si="1646"/>
        <v>No</v>
      </c>
      <c r="BG2592" t="e">
        <f>NA()</f>
        <v>#N/A</v>
      </c>
      <c r="BH2592" s="3" t="e">
        <f t="shared" si="1647"/>
        <v>#N/A</v>
      </c>
      <c r="BI2592" s="3" t="e">
        <f t="shared" si="1648"/>
        <v>#N/A</v>
      </c>
      <c r="BJ2592" s="3" t="e">
        <f t="shared" si="1649"/>
        <v>#N/A</v>
      </c>
      <c r="BK2592" s="3" t="e">
        <f t="shared" si="1650"/>
        <v>#N/A</v>
      </c>
      <c r="BL2592" s="3" t="e">
        <f t="shared" si="1651"/>
        <v>#N/A</v>
      </c>
      <c r="BM2592" s="3" t="e">
        <f t="shared" si="1652"/>
        <v>#N/A</v>
      </c>
      <c r="BN2592" s="3" t="str">
        <f t="shared" si="1653"/>
        <v>Pass</v>
      </c>
      <c r="BO2592" s="3" t="e">
        <f t="shared" si="1654"/>
        <v>#N/A</v>
      </c>
      <c r="BP2592" s="3" t="str">
        <f t="shared" si="1655"/>
        <v>FV&lt;$10K</v>
      </c>
      <c r="BQ2592" t="s">
        <v>6650</v>
      </c>
      <c r="BR2592" s="3" t="str">
        <f t="shared" si="1656"/>
        <v>No, &lt; $20K Lien</v>
      </c>
      <c r="BS2592" s="3" t="str">
        <f t="shared" si="1657"/>
        <v>No, Lien &lt; $20K</v>
      </c>
      <c r="BT2592" t="s">
        <v>6650</v>
      </c>
      <c r="BU2592" s="3" t="str">
        <f t="shared" si="1658"/>
        <v>No</v>
      </c>
      <c r="BV2592" s="3" t="str">
        <f t="shared" si="1659"/>
        <v>No</v>
      </c>
      <c r="BW2592" s="3">
        <f t="shared" si="1660"/>
        <v>0</v>
      </c>
      <c r="BX2592" s="3" t="str">
        <f t="shared" si="1661"/>
        <v>No</v>
      </c>
      <c r="BY2592" s="3">
        <f t="shared" si="1662"/>
        <v>41614</v>
      </c>
      <c r="BZ2592">
        <v>1</v>
      </c>
      <c r="CA2592" s="3">
        <f t="shared" si="1663"/>
        <v>41614</v>
      </c>
      <c r="CC2592" s="3" t="e">
        <f t="shared" si="1664"/>
        <v>#N/A</v>
      </c>
      <c r="CD2592" s="3" t="e">
        <f t="shared" si="1665"/>
        <v>#N/A</v>
      </c>
      <c r="CE2592" s="3" t="str">
        <f t="shared" si="1666"/>
        <v/>
      </c>
      <c r="CF2592" s="3" t="e">
        <f>HLOOKUP(CE2592,'Valuation Data'!$D$2:$K$5,4,FALSE)</f>
        <v>#N/A</v>
      </c>
      <c r="CG2592" s="3">
        <f t="shared" si="1667"/>
        <v>41614</v>
      </c>
      <c r="CH2592" s="3" t="str">
        <f t="shared" si="1668"/>
        <v>No</v>
      </c>
      <c r="CI2592" s="3" t="str">
        <f>VLOOKUP(R2592,'Use Codes &amp; County Type'!A:D,4,FALSE)</f>
        <v>S</v>
      </c>
      <c r="CJ2592" s="3" t="str">
        <f t="shared" si="1669"/>
        <v>No</v>
      </c>
      <c r="CK2592" s="3" t="str">
        <f t="shared" si="1670"/>
        <v>No</v>
      </c>
      <c r="CL2592" s="3">
        <f t="shared" si="1671"/>
        <v>0.35</v>
      </c>
      <c r="CM2592" s="3">
        <f t="shared" si="1672"/>
        <v>14564.9</v>
      </c>
      <c r="CN2592" s="3" t="e">
        <f t="shared" si="1673"/>
        <v>#N/A</v>
      </c>
      <c r="CO2592" s="3" t="e">
        <f t="shared" si="1674"/>
        <v>#N/A</v>
      </c>
      <c r="CP2592" s="3" t="e">
        <f t="shared" si="1675"/>
        <v>#N/A</v>
      </c>
      <c r="CR2592" s="3" t="e">
        <f t="shared" si="1676"/>
        <v>#N/A</v>
      </c>
      <c r="CV2592" s="3" t="e">
        <f t="shared" si="1677"/>
        <v>#N/A</v>
      </c>
      <c r="CW2592" s="3">
        <f t="shared" si="1678"/>
        <v>2591</v>
      </c>
      <c r="CX2592" s="3">
        <f t="shared" si="1679"/>
        <v>1057.1199999999999</v>
      </c>
      <c r="CY2592" s="3" t="e">
        <f t="shared" si="1680"/>
        <v>#N/A</v>
      </c>
      <c r="CZ2592" t="e">
        <f>NA()</f>
        <v>#N/A</v>
      </c>
      <c r="DA2592" t="e">
        <f>NA()</f>
        <v>#N/A</v>
      </c>
    </row>
    <row r="2593" spans="1:105" x14ac:dyDescent="0.25">
      <c r="A2593">
        <v>2592</v>
      </c>
      <c r="B2593" t="s">
        <v>3</v>
      </c>
      <c r="C2593" t="s">
        <v>2701</v>
      </c>
      <c r="D2593">
        <v>724.24</v>
      </c>
      <c r="E2593">
        <v>2017</v>
      </c>
      <c r="F2593" t="e">
        <f>NA()</f>
        <v>#N/A</v>
      </c>
      <c r="G2593" t="e">
        <f>NA()</f>
        <v>#N/A</v>
      </c>
      <c r="H2593" s="3" t="e">
        <f t="shared" si="1640"/>
        <v>#N/A</v>
      </c>
      <c r="I2593" t="e">
        <f>NA()</f>
        <v>#N/A</v>
      </c>
      <c r="J2593" t="e">
        <f>NA()</f>
        <v>#N/A</v>
      </c>
      <c r="K2593" t="e">
        <f>NA()</f>
        <v>#N/A</v>
      </c>
      <c r="L2593" t="e">
        <f>NA()</f>
        <v>#N/A</v>
      </c>
      <c r="M2593" t="e">
        <f>NA()</f>
        <v>#N/A</v>
      </c>
      <c r="N2593" t="e">
        <f>NA()</f>
        <v>#N/A</v>
      </c>
      <c r="O2593" t="e">
        <f>NA()</f>
        <v>#N/A</v>
      </c>
      <c r="P2593" t="e">
        <f>NA()</f>
        <v>#N/A</v>
      </c>
      <c r="Q2593" t="e">
        <f>NA()</f>
        <v>#N/A</v>
      </c>
      <c r="R2593">
        <v>1</v>
      </c>
      <c r="S2593" t="s">
        <v>6539</v>
      </c>
      <c r="T2593" t="e">
        <f>NA()</f>
        <v>#N/A</v>
      </c>
      <c r="U2593" t="e">
        <f>NA()</f>
        <v>#N/A</v>
      </c>
      <c r="V2593">
        <v>2017</v>
      </c>
      <c r="W2593">
        <v>71493</v>
      </c>
      <c r="X2593" t="e">
        <f>NA()</f>
        <v>#N/A</v>
      </c>
      <c r="Y2593" t="e">
        <f>NA()</f>
        <v>#N/A</v>
      </c>
      <c r="Z2593" t="e">
        <f>NA()</f>
        <v>#N/A</v>
      </c>
      <c r="AA2593" s="3">
        <f t="shared" si="1641"/>
        <v>0</v>
      </c>
      <c r="AE2593" t="s">
        <v>6616</v>
      </c>
      <c r="AF2593" t="s">
        <v>6616</v>
      </c>
      <c r="AG2593" t="s">
        <v>6616</v>
      </c>
      <c r="AH2593" t="s">
        <v>6616</v>
      </c>
      <c r="AI2593" t="e">
        <f>NA()</f>
        <v>#N/A</v>
      </c>
      <c r="AJ2593" t="e">
        <f>NA()</f>
        <v>#N/A</v>
      </c>
      <c r="AK2593" t="e">
        <f>NA()</f>
        <v>#N/A</v>
      </c>
      <c r="AL2593" t="e">
        <f>NA()</f>
        <v>#N/A</v>
      </c>
      <c r="AM2593" t="e">
        <f>NA()</f>
        <v>#N/A</v>
      </c>
      <c r="AN2593" t="e">
        <f>NA()</f>
        <v>#N/A</v>
      </c>
      <c r="AO2593" t="e">
        <f>NA()</f>
        <v>#N/A</v>
      </c>
      <c r="AP2593" s="3" t="str">
        <f t="shared" si="1642"/>
        <v>No</v>
      </c>
      <c r="AQ2593" s="3" t="str">
        <f t="shared" si="1643"/>
        <v>No</v>
      </c>
      <c r="AR2593" s="3" t="str">
        <f t="shared" si="1644"/>
        <v>No</v>
      </c>
      <c r="AS2593" t="e">
        <f>NA()</f>
        <v>#N/A</v>
      </c>
      <c r="AT2593" t="e">
        <f>NA()</f>
        <v>#N/A</v>
      </c>
      <c r="AU2593" t="e">
        <f>NA()</f>
        <v>#N/A</v>
      </c>
      <c r="AV2593" t="e">
        <f>NA()</f>
        <v>#N/A</v>
      </c>
      <c r="AW2593" t="e">
        <f>NA()</f>
        <v>#N/A</v>
      </c>
      <c r="AX2593" t="e">
        <f>NA()</f>
        <v>#N/A</v>
      </c>
      <c r="AY2593" t="e">
        <f>NA()</f>
        <v>#N/A</v>
      </c>
      <c r="AZ2593" t="e">
        <f>NA()</f>
        <v>#N/A</v>
      </c>
      <c r="BA2593">
        <v>0</v>
      </c>
      <c r="BB2593" t="s">
        <v>6617</v>
      </c>
      <c r="BC2593" t="e">
        <f>NA()</f>
        <v>#N/A</v>
      </c>
      <c r="BD2593" s="4" t="str">
        <f t="shared" si="1645"/>
        <v>No</v>
      </c>
      <c r="BE2593" t="e">
        <f>NA()</f>
        <v>#N/A</v>
      </c>
      <c r="BF2593" s="3" t="str">
        <f t="shared" si="1646"/>
        <v>No</v>
      </c>
      <c r="BG2593" t="e">
        <f>NA()</f>
        <v>#N/A</v>
      </c>
      <c r="BH2593" s="3" t="e">
        <f t="shared" si="1647"/>
        <v>#N/A</v>
      </c>
      <c r="BI2593" s="3" t="e">
        <f t="shared" si="1648"/>
        <v>#N/A</v>
      </c>
      <c r="BJ2593" s="3" t="e">
        <f t="shared" si="1649"/>
        <v>#N/A</v>
      </c>
      <c r="BK2593" s="3" t="e">
        <f t="shared" si="1650"/>
        <v>#N/A</v>
      </c>
      <c r="BL2593" s="3" t="e">
        <f t="shared" si="1651"/>
        <v>#N/A</v>
      </c>
      <c r="BM2593" s="3" t="e">
        <f t="shared" si="1652"/>
        <v>#N/A</v>
      </c>
      <c r="BN2593" s="3" t="str">
        <f t="shared" si="1653"/>
        <v>Pass</v>
      </c>
      <c r="BO2593" s="3" t="e">
        <f t="shared" si="1654"/>
        <v>#N/A</v>
      </c>
      <c r="BP2593" s="3" t="str">
        <f t="shared" si="1655"/>
        <v>FV&lt;$10K</v>
      </c>
      <c r="BQ2593" t="s">
        <v>6650</v>
      </c>
      <c r="BR2593" s="3" t="str">
        <f t="shared" si="1656"/>
        <v>No, &lt; $20K Lien</v>
      </c>
      <c r="BS2593" s="3" t="str">
        <f t="shared" si="1657"/>
        <v>No, Lien &lt; $20K</v>
      </c>
      <c r="BT2593" t="s">
        <v>6650</v>
      </c>
      <c r="BU2593" s="3" t="str">
        <f t="shared" si="1658"/>
        <v>No</v>
      </c>
      <c r="BV2593" s="3" t="str">
        <f t="shared" si="1659"/>
        <v>No</v>
      </c>
      <c r="BW2593" s="3">
        <f t="shared" si="1660"/>
        <v>0</v>
      </c>
      <c r="BX2593" s="3" t="str">
        <f t="shared" si="1661"/>
        <v>No</v>
      </c>
      <c r="BY2593" s="3">
        <f t="shared" si="1662"/>
        <v>71493</v>
      </c>
      <c r="BZ2593">
        <v>1</v>
      </c>
      <c r="CA2593" s="3">
        <f t="shared" si="1663"/>
        <v>71493</v>
      </c>
      <c r="CC2593" s="3" t="e">
        <f t="shared" si="1664"/>
        <v>#N/A</v>
      </c>
      <c r="CD2593" s="3" t="e">
        <f t="shared" si="1665"/>
        <v>#N/A</v>
      </c>
      <c r="CE2593" s="3" t="str">
        <f t="shared" si="1666"/>
        <v/>
      </c>
      <c r="CF2593" s="3" t="e">
        <f>HLOOKUP(CE2593,'Valuation Data'!$D$2:$K$5,4,FALSE)</f>
        <v>#N/A</v>
      </c>
      <c r="CG2593" s="3">
        <f t="shared" si="1667"/>
        <v>71493</v>
      </c>
      <c r="CH2593" s="3" t="str">
        <f t="shared" si="1668"/>
        <v>No</v>
      </c>
      <c r="CI2593" s="3" t="str">
        <f>VLOOKUP(R2593,'Use Codes &amp; County Type'!A:D,4,FALSE)</f>
        <v>S</v>
      </c>
      <c r="CJ2593" s="3" t="str">
        <f t="shared" si="1669"/>
        <v>No</v>
      </c>
      <c r="CK2593" s="3" t="str">
        <f t="shared" si="1670"/>
        <v>Yes</v>
      </c>
      <c r="CL2593" s="3">
        <f t="shared" si="1671"/>
        <v>0.67</v>
      </c>
      <c r="CM2593" s="3">
        <f t="shared" si="1672"/>
        <v>47900.310000000005</v>
      </c>
      <c r="CN2593" s="3" t="e">
        <f t="shared" si="1673"/>
        <v>#N/A</v>
      </c>
      <c r="CO2593" s="3" t="e">
        <f t="shared" si="1674"/>
        <v>#N/A</v>
      </c>
      <c r="CP2593" s="3" t="e">
        <f t="shared" si="1675"/>
        <v>#N/A</v>
      </c>
      <c r="CR2593" s="3" t="e">
        <f t="shared" si="1676"/>
        <v>#N/A</v>
      </c>
      <c r="CV2593" s="3" t="e">
        <f t="shared" si="1677"/>
        <v>#N/A</v>
      </c>
      <c r="CW2593" s="3">
        <f t="shared" si="1678"/>
        <v>2592</v>
      </c>
      <c r="CX2593" s="3">
        <f t="shared" si="1679"/>
        <v>724.24</v>
      </c>
      <c r="CY2593" s="3" t="e">
        <f t="shared" si="1680"/>
        <v>#N/A</v>
      </c>
      <c r="CZ2593" t="e">
        <f>NA()</f>
        <v>#N/A</v>
      </c>
      <c r="DA2593" t="e">
        <f>NA()</f>
        <v>#N/A</v>
      </c>
    </row>
    <row r="2594" spans="1:105" x14ac:dyDescent="0.25">
      <c r="A2594">
        <v>2593</v>
      </c>
      <c r="B2594" t="s">
        <v>3</v>
      </c>
      <c r="C2594" t="s">
        <v>2702</v>
      </c>
      <c r="D2594">
        <v>638.30999999999995</v>
      </c>
      <c r="E2594">
        <v>2017</v>
      </c>
      <c r="F2594">
        <v>638.30999999999995</v>
      </c>
      <c r="G2594">
        <v>638.30999999999995</v>
      </c>
      <c r="H2594" s="3">
        <f t="shared" si="1640"/>
        <v>0</v>
      </c>
      <c r="I2594">
        <v>1323</v>
      </c>
      <c r="J2594" t="s">
        <v>2736</v>
      </c>
      <c r="K2594" t="s">
        <v>2738</v>
      </c>
      <c r="L2594">
        <v>32034</v>
      </c>
      <c r="M2594" t="s">
        <v>4736</v>
      </c>
      <c r="N2594" t="s">
        <v>4761</v>
      </c>
      <c r="O2594">
        <v>-81.451941050858395</v>
      </c>
      <c r="P2594">
        <v>30.6675663803566</v>
      </c>
      <c r="Q2594" t="s">
        <v>6521</v>
      </c>
      <c r="R2594">
        <v>0</v>
      </c>
      <c r="S2594" t="s">
        <v>6538</v>
      </c>
      <c r="T2594">
        <v>8001</v>
      </c>
      <c r="U2594" t="s">
        <v>6581</v>
      </c>
      <c r="V2594">
        <v>2017</v>
      </c>
      <c r="W2594">
        <v>17062</v>
      </c>
      <c r="X2594">
        <v>2017</v>
      </c>
      <c r="Y2594">
        <v>50490</v>
      </c>
      <c r="Z2594">
        <v>560.62</v>
      </c>
      <c r="AA2594" s="3">
        <f t="shared" si="1641"/>
        <v>0.87828797919506207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 s="3" t="str">
        <f t="shared" si="1642"/>
        <v>No</v>
      </c>
      <c r="AQ2594" s="3" t="str">
        <f t="shared" si="1643"/>
        <v>No</v>
      </c>
      <c r="AR2594" s="3" t="str">
        <f t="shared" si="1644"/>
        <v>No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3</v>
      </c>
      <c r="AY2594" t="s">
        <v>6636</v>
      </c>
      <c r="AZ2594">
        <v>0</v>
      </c>
      <c r="BA2594">
        <v>0</v>
      </c>
      <c r="BB2594" t="s">
        <v>6616</v>
      </c>
      <c r="BC2594">
        <v>0</v>
      </c>
      <c r="BD2594" s="4" t="str">
        <f t="shared" si="1645"/>
        <v>No</v>
      </c>
      <c r="BE2594" t="s">
        <v>6640</v>
      </c>
      <c r="BF2594" s="3" t="str">
        <f t="shared" si="1646"/>
        <v>No</v>
      </c>
      <c r="BG2594" t="s">
        <v>6645</v>
      </c>
      <c r="BH2594" s="3" t="str">
        <f t="shared" si="1647"/>
        <v>1323 BEECH ST</v>
      </c>
      <c r="BI2594" s="3" t="str">
        <f t="shared" si="1648"/>
        <v>Fernandina Beach</v>
      </c>
      <c r="BJ2594" s="3" t="str">
        <f t="shared" si="1649"/>
        <v>Florida</v>
      </c>
      <c r="BK2594" s="3">
        <f t="shared" si="1650"/>
        <v>32034</v>
      </c>
      <c r="BL2594" s="3" t="str">
        <f t="shared" si="1651"/>
        <v>1323 BEECH ST FERNANDINA BEACH FL 32034</v>
      </c>
      <c r="BM2594" s="3" t="str">
        <f t="shared" si="1652"/>
        <v/>
      </c>
      <c r="BN2594" s="3" t="str">
        <f t="shared" si="1653"/>
        <v>Pass</v>
      </c>
      <c r="BO2594" s="3" t="str">
        <f t="shared" si="1654"/>
        <v>No</v>
      </c>
      <c r="BP2594" s="3" t="str">
        <f t="shared" si="1655"/>
        <v>FV&lt;$10K</v>
      </c>
      <c r="BQ2594" t="s">
        <v>6650</v>
      </c>
      <c r="BR2594" s="3" t="str">
        <f t="shared" si="1656"/>
        <v>No, &lt; $20K Lien</v>
      </c>
      <c r="BS2594" s="3" t="str">
        <f t="shared" si="1657"/>
        <v>No, Lien &lt; $20K</v>
      </c>
      <c r="BT2594" t="s">
        <v>6650</v>
      </c>
      <c r="BU2594" s="3" t="str">
        <f t="shared" si="1658"/>
        <v>No</v>
      </c>
      <c r="BV2594" s="3" t="str">
        <f t="shared" si="1659"/>
        <v>No</v>
      </c>
      <c r="BW2594" s="3">
        <f t="shared" si="1660"/>
        <v>0</v>
      </c>
      <c r="BX2594" s="3" t="str">
        <f t="shared" si="1661"/>
        <v>No</v>
      </c>
      <c r="BY2594" s="3">
        <f t="shared" si="1662"/>
        <v>17062</v>
      </c>
      <c r="BZ2594">
        <v>1</v>
      </c>
      <c r="CA2594" s="3">
        <f t="shared" si="1663"/>
        <v>17062</v>
      </c>
      <c r="CC2594" s="3">
        <f t="shared" si="1664"/>
        <v>0</v>
      </c>
      <c r="CD2594" s="3">
        <f t="shared" si="1665"/>
        <v>0</v>
      </c>
      <c r="CE2594" s="3" t="str">
        <f t="shared" si="1666"/>
        <v/>
      </c>
      <c r="CF2594" s="3" t="e">
        <f>HLOOKUP(CE2594,'Valuation Data'!$D$2:$K$5,4,FALSE)</f>
        <v>#N/A</v>
      </c>
      <c r="CG2594" s="3">
        <f t="shared" si="1667"/>
        <v>17062</v>
      </c>
      <c r="CH2594" s="3" t="str">
        <f t="shared" si="1668"/>
        <v>No</v>
      </c>
      <c r="CI2594" s="3" t="str">
        <f>VLOOKUP(R2594,'Use Codes &amp; County Type'!A:D,4,FALSE)</f>
        <v>V</v>
      </c>
      <c r="CJ2594" s="3" t="str">
        <f t="shared" si="1669"/>
        <v>Yes</v>
      </c>
      <c r="CK2594" s="3" t="str">
        <f t="shared" si="1670"/>
        <v>No</v>
      </c>
      <c r="CL2594" s="3">
        <f t="shared" si="1671"/>
        <v>0</v>
      </c>
      <c r="CM2594" s="3">
        <f t="shared" si="1672"/>
        <v>0</v>
      </c>
      <c r="CN2594" s="3">
        <f t="shared" si="1673"/>
        <v>2553.2399999999998</v>
      </c>
      <c r="CO2594" s="3">
        <f t="shared" si="1674"/>
        <v>-2553.2399999999998</v>
      </c>
      <c r="CP2594" s="3">
        <f t="shared" si="1675"/>
        <v>0.14964482475676941</v>
      </c>
      <c r="CR2594" s="3" t="str">
        <f t="shared" si="1676"/>
        <v>No</v>
      </c>
      <c r="CV2594" s="3" t="str">
        <f t="shared" si="1677"/>
        <v>FMV&lt;$30K</v>
      </c>
      <c r="CW2594" s="3">
        <f t="shared" si="1678"/>
        <v>2593</v>
      </c>
      <c r="CX2594" s="3">
        <f t="shared" si="1679"/>
        <v>638.30999999999995</v>
      </c>
      <c r="CY2594" s="3" t="str">
        <f t="shared" si="1680"/>
        <v>Ok</v>
      </c>
      <c r="CZ2594">
        <v>0</v>
      </c>
      <c r="DA2594">
        <v>0</v>
      </c>
    </row>
    <row r="2595" spans="1:105" x14ac:dyDescent="0.25">
      <c r="A2595">
        <v>2594</v>
      </c>
      <c r="B2595" t="s">
        <v>3</v>
      </c>
      <c r="C2595" t="s">
        <v>2703</v>
      </c>
      <c r="D2595">
        <v>1050.8399999999999</v>
      </c>
      <c r="E2595">
        <v>2017</v>
      </c>
      <c r="F2595">
        <v>1050.8399999999999</v>
      </c>
      <c r="G2595">
        <v>1050.8399999999999</v>
      </c>
      <c r="H2595" s="3">
        <f t="shared" si="1640"/>
        <v>0</v>
      </c>
      <c r="I2595">
        <v>128</v>
      </c>
      <c r="J2595" t="s">
        <v>2736</v>
      </c>
      <c r="K2595" t="s">
        <v>2738</v>
      </c>
      <c r="L2595">
        <v>32034</v>
      </c>
      <c r="M2595" t="s">
        <v>4737</v>
      </c>
      <c r="N2595" t="s">
        <v>4761</v>
      </c>
      <c r="O2595">
        <v>-81.451685675463807</v>
      </c>
      <c r="P2595">
        <v>30.672113081895901</v>
      </c>
      <c r="Q2595" t="s">
        <v>6522</v>
      </c>
      <c r="R2595">
        <v>1</v>
      </c>
      <c r="S2595" t="s">
        <v>6539</v>
      </c>
      <c r="T2595">
        <v>1001</v>
      </c>
      <c r="U2595" t="s">
        <v>6582</v>
      </c>
      <c r="V2595">
        <v>2017</v>
      </c>
      <c r="W2595">
        <v>45485</v>
      </c>
      <c r="X2595">
        <v>2017</v>
      </c>
      <c r="Y2595">
        <v>50867</v>
      </c>
      <c r="Z2595">
        <v>942.06</v>
      </c>
      <c r="AA2595" s="3">
        <f t="shared" si="1641"/>
        <v>0.89648281374900085</v>
      </c>
      <c r="AB2595" t="s">
        <v>6616</v>
      </c>
      <c r="AC2595" t="s">
        <v>6616</v>
      </c>
      <c r="AE2595" t="s">
        <v>6616</v>
      </c>
      <c r="AF2595" t="s">
        <v>6616</v>
      </c>
      <c r="AG2595" t="s">
        <v>6616</v>
      </c>
      <c r="AI2595" t="s">
        <v>6618</v>
      </c>
      <c r="AJ2595" t="s">
        <v>6618</v>
      </c>
      <c r="AK2595" t="s">
        <v>6618</v>
      </c>
      <c r="AL2595" t="s">
        <v>6618</v>
      </c>
      <c r="AM2595" t="s">
        <v>6618</v>
      </c>
      <c r="AN2595" t="s">
        <v>6619</v>
      </c>
      <c r="AO2595" t="s">
        <v>6618</v>
      </c>
      <c r="AP2595" s="3" t="str">
        <f t="shared" si="1642"/>
        <v>No</v>
      </c>
      <c r="AQ2595" s="3" t="str">
        <f t="shared" si="1643"/>
        <v>Yes</v>
      </c>
      <c r="AR2595" s="3" t="str">
        <f t="shared" si="1644"/>
        <v>No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 t="s">
        <v>6634</v>
      </c>
      <c r="AZ2595" t="s">
        <v>6638</v>
      </c>
      <c r="BA2595">
        <v>2</v>
      </c>
      <c r="BB2595" t="s">
        <v>6616</v>
      </c>
      <c r="BC2595" t="s">
        <v>6617</v>
      </c>
      <c r="BD2595" s="4" t="str">
        <f t="shared" si="1645"/>
        <v>No</v>
      </c>
      <c r="BE2595" t="s">
        <v>6640</v>
      </c>
      <c r="BF2595" s="3" t="str">
        <f t="shared" si="1646"/>
        <v>No</v>
      </c>
      <c r="BG2595" t="s">
        <v>6645</v>
      </c>
      <c r="BH2595" s="3" t="str">
        <f t="shared" si="1647"/>
        <v>128 13TH TER N</v>
      </c>
      <c r="BI2595" s="3" t="str">
        <f t="shared" si="1648"/>
        <v>Fernandina Beach</v>
      </c>
      <c r="BJ2595" s="3" t="str">
        <f t="shared" si="1649"/>
        <v>Florida</v>
      </c>
      <c r="BK2595" s="3">
        <f t="shared" si="1650"/>
        <v>32034</v>
      </c>
      <c r="BL2595" s="3" t="str">
        <f t="shared" si="1651"/>
        <v>128 13TH TER N FERNANDINA BEACH FL 32034</v>
      </c>
      <c r="BM2595" s="3" t="str">
        <f t="shared" si="1652"/>
        <v/>
      </c>
      <c r="BN2595" s="3" t="str">
        <f t="shared" si="1653"/>
        <v>Pass</v>
      </c>
      <c r="BO2595" s="3" t="str">
        <f t="shared" si="1654"/>
        <v>Yes</v>
      </c>
      <c r="BP2595" s="3" t="str">
        <f t="shared" si="1655"/>
        <v>FV&lt;$10K</v>
      </c>
      <c r="BQ2595" t="s">
        <v>6650</v>
      </c>
      <c r="BR2595" s="3" t="str">
        <f t="shared" si="1656"/>
        <v>No, &lt; $20K Lien</v>
      </c>
      <c r="BS2595" s="3" t="str">
        <f t="shared" si="1657"/>
        <v>No, Lien &lt; $20K</v>
      </c>
      <c r="BT2595" t="s">
        <v>6650</v>
      </c>
      <c r="BU2595" s="3" t="str">
        <f t="shared" si="1658"/>
        <v>No</v>
      </c>
      <c r="BV2595" s="3" t="str">
        <f t="shared" si="1659"/>
        <v>No</v>
      </c>
      <c r="BW2595" s="3">
        <f t="shared" si="1660"/>
        <v>2</v>
      </c>
      <c r="BX2595" s="3" t="str">
        <f t="shared" si="1661"/>
        <v>Yes</v>
      </c>
      <c r="BY2595" s="3">
        <f t="shared" si="1662"/>
        <v>45485</v>
      </c>
      <c r="BZ2595">
        <v>1</v>
      </c>
      <c r="CA2595" s="3">
        <f t="shared" si="1663"/>
        <v>45485</v>
      </c>
      <c r="CC2595" s="3">
        <f t="shared" si="1664"/>
        <v>0</v>
      </c>
      <c r="CD2595" s="3">
        <f t="shared" si="1665"/>
        <v>0</v>
      </c>
      <c r="CE2595" s="3" t="str">
        <f t="shared" si="1666"/>
        <v/>
      </c>
      <c r="CF2595" s="3" t="e">
        <f>HLOOKUP(CE2595,'Valuation Data'!$D$2:$K$5,4,FALSE)</f>
        <v>#N/A</v>
      </c>
      <c r="CG2595" s="3">
        <f t="shared" si="1667"/>
        <v>45485</v>
      </c>
      <c r="CH2595" s="3" t="str">
        <f t="shared" si="1668"/>
        <v>No</v>
      </c>
      <c r="CI2595" s="3" t="str">
        <f>VLOOKUP(R2595,'Use Codes &amp; County Type'!A:D,4,FALSE)</f>
        <v>S</v>
      </c>
      <c r="CJ2595" s="3" t="str">
        <f t="shared" si="1669"/>
        <v>No</v>
      </c>
      <c r="CK2595" s="3" t="str">
        <f t="shared" si="1670"/>
        <v>No</v>
      </c>
      <c r="CL2595" s="3">
        <f t="shared" si="1671"/>
        <v>0.35</v>
      </c>
      <c r="CM2595" s="3">
        <f t="shared" si="1672"/>
        <v>15919.749999999998</v>
      </c>
      <c r="CN2595" s="3">
        <f t="shared" si="1673"/>
        <v>6305.04</v>
      </c>
      <c r="CO2595" s="3">
        <f t="shared" si="1674"/>
        <v>9614.7099999999991</v>
      </c>
      <c r="CP2595" s="3">
        <f t="shared" si="1675"/>
        <v>0.13861800593602286</v>
      </c>
      <c r="CR2595" s="3" t="str">
        <f t="shared" si="1676"/>
        <v>No</v>
      </c>
      <c r="CV2595" s="3" t="str">
        <f t="shared" si="1677"/>
        <v>Too Many Priors</v>
      </c>
      <c r="CW2595" s="3">
        <f t="shared" si="1678"/>
        <v>2594</v>
      </c>
      <c r="CX2595" s="3">
        <f t="shared" si="1679"/>
        <v>1050.8399999999999</v>
      </c>
      <c r="CY2595" s="3" t="str">
        <f t="shared" si="1680"/>
        <v>Ok</v>
      </c>
      <c r="CZ2595">
        <v>0</v>
      </c>
      <c r="DA2595">
        <v>0</v>
      </c>
    </row>
    <row r="2596" spans="1:105" x14ac:dyDescent="0.25">
      <c r="A2596">
        <v>2595</v>
      </c>
      <c r="B2596" t="s">
        <v>3</v>
      </c>
      <c r="C2596" t="s">
        <v>2704</v>
      </c>
      <c r="D2596">
        <v>2887.74</v>
      </c>
      <c r="E2596">
        <v>2017</v>
      </c>
      <c r="F2596">
        <v>2887.74</v>
      </c>
      <c r="G2596">
        <v>2887.74</v>
      </c>
      <c r="H2596" s="3">
        <f t="shared" si="1640"/>
        <v>0</v>
      </c>
      <c r="I2596">
        <v>9</v>
      </c>
      <c r="J2596" t="s">
        <v>2736</v>
      </c>
      <c r="K2596" t="s">
        <v>2738</v>
      </c>
      <c r="L2596">
        <v>32034</v>
      </c>
      <c r="M2596" t="s">
        <v>4738</v>
      </c>
      <c r="N2596" t="s">
        <v>4761</v>
      </c>
      <c r="O2596">
        <v>-81.451570639630205</v>
      </c>
      <c r="P2596">
        <v>30.6704226865644</v>
      </c>
      <c r="Q2596" t="s">
        <v>6130</v>
      </c>
      <c r="R2596">
        <v>12</v>
      </c>
      <c r="S2596" t="s">
        <v>6558</v>
      </c>
      <c r="T2596">
        <v>2003</v>
      </c>
      <c r="U2596" t="s">
        <v>6596</v>
      </c>
      <c r="V2596">
        <v>2017</v>
      </c>
      <c r="W2596">
        <v>132485</v>
      </c>
      <c r="X2596">
        <v>2017</v>
      </c>
      <c r="Y2596">
        <v>132485</v>
      </c>
      <c r="Z2596">
        <v>2640.53</v>
      </c>
      <c r="AA2596" s="3">
        <f t="shared" si="1641"/>
        <v>0.9143932625513379</v>
      </c>
      <c r="AC2596" t="s">
        <v>6616</v>
      </c>
      <c r="AF2596" t="s">
        <v>6616</v>
      </c>
      <c r="AG2596" t="s">
        <v>6616</v>
      </c>
      <c r="AH2596" t="s">
        <v>6616</v>
      </c>
      <c r="AI2596" t="s">
        <v>6618</v>
      </c>
      <c r="AJ2596" t="s">
        <v>6618</v>
      </c>
      <c r="AK2596" t="s">
        <v>6618</v>
      </c>
      <c r="AL2596" t="s">
        <v>6618</v>
      </c>
      <c r="AM2596" t="s">
        <v>6618</v>
      </c>
      <c r="AN2596">
        <v>0</v>
      </c>
      <c r="AO2596">
        <v>0</v>
      </c>
      <c r="AP2596" s="3" t="str">
        <f t="shared" si="1642"/>
        <v>No</v>
      </c>
      <c r="AQ2596" s="3" t="str">
        <f t="shared" si="1643"/>
        <v>No</v>
      </c>
      <c r="AR2596" s="3" t="str">
        <f t="shared" si="1644"/>
        <v>No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 t="s">
        <v>6634</v>
      </c>
      <c r="AZ2596" t="s">
        <v>6638</v>
      </c>
      <c r="BA2596">
        <v>0</v>
      </c>
      <c r="BB2596" t="s">
        <v>6616</v>
      </c>
      <c r="BC2596" t="s">
        <v>6616</v>
      </c>
      <c r="BD2596" s="4" t="str">
        <f t="shared" si="1645"/>
        <v>No</v>
      </c>
      <c r="BE2596" t="s">
        <v>6640</v>
      </c>
      <c r="BF2596" s="3" t="str">
        <f t="shared" si="1646"/>
        <v>No</v>
      </c>
      <c r="BG2596" t="s">
        <v>6645</v>
      </c>
      <c r="BH2596" s="3" t="str">
        <f t="shared" si="1647"/>
        <v>9 14TH ST N</v>
      </c>
      <c r="BI2596" s="3" t="str">
        <f t="shared" si="1648"/>
        <v>Fernandina Beach</v>
      </c>
      <c r="BJ2596" s="3" t="str">
        <f t="shared" si="1649"/>
        <v>Florida</v>
      </c>
      <c r="BK2596" s="3">
        <f t="shared" si="1650"/>
        <v>32034</v>
      </c>
      <c r="BL2596" s="3" t="str">
        <f t="shared" si="1651"/>
        <v>9 14TH ST N FERNANDINA BEACH FL 32034</v>
      </c>
      <c r="BM2596" s="3" t="str">
        <f t="shared" si="1652"/>
        <v/>
      </c>
      <c r="BN2596" s="3" t="str">
        <f t="shared" si="1653"/>
        <v>Pass</v>
      </c>
      <c r="BO2596" s="3" t="str">
        <f t="shared" si="1654"/>
        <v>No</v>
      </c>
      <c r="BP2596" s="3" t="str">
        <f t="shared" si="1655"/>
        <v>FV&lt;$10K</v>
      </c>
      <c r="BQ2596" t="s">
        <v>6650</v>
      </c>
      <c r="BR2596" s="3" t="str">
        <f t="shared" si="1656"/>
        <v>No, &lt; $20K Lien</v>
      </c>
      <c r="BS2596" s="3" t="str">
        <f t="shared" si="1657"/>
        <v>No, Lien &lt; $20K</v>
      </c>
      <c r="BT2596" t="s">
        <v>6650</v>
      </c>
      <c r="BU2596" s="3" t="str">
        <f t="shared" si="1658"/>
        <v>No</v>
      </c>
      <c r="BV2596" s="3" t="str">
        <f t="shared" si="1659"/>
        <v>No</v>
      </c>
      <c r="BW2596" s="3">
        <f t="shared" si="1660"/>
        <v>0</v>
      </c>
      <c r="BX2596" s="3" t="str">
        <f t="shared" si="1661"/>
        <v>No</v>
      </c>
      <c r="BY2596" s="3">
        <f t="shared" si="1662"/>
        <v>132485</v>
      </c>
      <c r="BZ2596">
        <v>1</v>
      </c>
      <c r="CA2596" s="3">
        <f t="shared" si="1663"/>
        <v>132485</v>
      </c>
      <c r="CC2596" s="3">
        <f t="shared" si="1664"/>
        <v>0</v>
      </c>
      <c r="CD2596" s="3">
        <f t="shared" si="1665"/>
        <v>0</v>
      </c>
      <c r="CE2596" s="3" t="str">
        <f t="shared" si="1666"/>
        <v/>
      </c>
      <c r="CF2596" s="3" t="e">
        <f>HLOOKUP(CE2596,'Valuation Data'!$D$2:$K$5,4,FALSE)</f>
        <v>#N/A</v>
      </c>
      <c r="CG2596" s="3">
        <f t="shared" si="1667"/>
        <v>132485</v>
      </c>
      <c r="CH2596" s="3" t="str">
        <f t="shared" si="1668"/>
        <v>No</v>
      </c>
      <c r="CI2596" s="3" t="str">
        <f>VLOOKUP(R2596,'Use Codes &amp; County Type'!A:D,4,FALSE)</f>
        <v>C</v>
      </c>
      <c r="CJ2596" s="3" t="str">
        <f t="shared" si="1669"/>
        <v>No</v>
      </c>
      <c r="CK2596" s="3" t="str">
        <f t="shared" si="1670"/>
        <v>No</v>
      </c>
      <c r="CL2596" s="3">
        <f t="shared" si="1671"/>
        <v>0.3</v>
      </c>
      <c r="CM2596" s="3">
        <f t="shared" si="1672"/>
        <v>39745.5</v>
      </c>
      <c r="CN2596" s="3">
        <f t="shared" si="1673"/>
        <v>11550.96</v>
      </c>
      <c r="CO2596" s="3">
        <f t="shared" si="1674"/>
        <v>28194.54</v>
      </c>
      <c r="CP2596" s="3">
        <f t="shared" si="1675"/>
        <v>8.7186926821904362E-2</v>
      </c>
      <c r="CR2596" s="3" t="str">
        <f t="shared" si="1676"/>
        <v>No</v>
      </c>
      <c r="CV2596" s="3" t="str">
        <f t="shared" si="1677"/>
        <v>*Bid</v>
      </c>
      <c r="CW2596" s="3">
        <f t="shared" si="1678"/>
        <v>2595</v>
      </c>
      <c r="CX2596" s="3">
        <f t="shared" si="1679"/>
        <v>2887.74</v>
      </c>
      <c r="CY2596" s="3" t="str">
        <f t="shared" si="1680"/>
        <v>Ok</v>
      </c>
      <c r="CZ2596">
        <v>0</v>
      </c>
      <c r="DA2596">
        <v>0</v>
      </c>
    </row>
    <row r="2597" spans="1:105" x14ac:dyDescent="0.25">
      <c r="A2597">
        <v>2596</v>
      </c>
      <c r="B2597" t="s">
        <v>3</v>
      </c>
      <c r="C2597" t="s">
        <v>2705</v>
      </c>
      <c r="D2597">
        <v>1206.8499999999999</v>
      </c>
      <c r="E2597">
        <v>2017</v>
      </c>
      <c r="F2597">
        <v>1206.8499999999999</v>
      </c>
      <c r="G2597">
        <v>1206.8499999999999</v>
      </c>
      <c r="H2597" s="3">
        <f t="shared" si="1640"/>
        <v>0</v>
      </c>
      <c r="I2597">
        <v>213</v>
      </c>
      <c r="J2597" t="s">
        <v>2736</v>
      </c>
      <c r="K2597" t="s">
        <v>2738</v>
      </c>
      <c r="L2597">
        <v>32034</v>
      </c>
      <c r="M2597" t="s">
        <v>4739</v>
      </c>
      <c r="N2597" t="s">
        <v>4761</v>
      </c>
      <c r="O2597">
        <v>-81.452045840910401</v>
      </c>
      <c r="P2597">
        <v>30.673059975052301</v>
      </c>
      <c r="Q2597" t="s">
        <v>6156</v>
      </c>
      <c r="R2597">
        <v>1</v>
      </c>
      <c r="S2597" t="s">
        <v>6539</v>
      </c>
      <c r="T2597">
        <v>1001</v>
      </c>
      <c r="U2597" t="s">
        <v>6582</v>
      </c>
      <c r="V2597">
        <v>2017</v>
      </c>
      <c r="W2597">
        <v>49856</v>
      </c>
      <c r="X2597">
        <v>2017</v>
      </c>
      <c r="Y2597">
        <v>63898</v>
      </c>
      <c r="Z2597">
        <v>1086.31</v>
      </c>
      <c r="AA2597" s="3">
        <f t="shared" si="1641"/>
        <v>0.90012014749140323</v>
      </c>
      <c r="AB2597" t="s">
        <v>6616</v>
      </c>
      <c r="AC2597" t="s">
        <v>6616</v>
      </c>
      <c r="AI2597" t="s">
        <v>6618</v>
      </c>
      <c r="AJ2597" t="s">
        <v>6618</v>
      </c>
      <c r="AK2597" t="s">
        <v>6618</v>
      </c>
      <c r="AL2597" t="s">
        <v>6618</v>
      </c>
      <c r="AM2597">
        <v>0</v>
      </c>
      <c r="AN2597">
        <v>0</v>
      </c>
      <c r="AO2597">
        <v>0</v>
      </c>
      <c r="AP2597" s="3" t="str">
        <f t="shared" si="1642"/>
        <v>No</v>
      </c>
      <c r="AQ2597" s="3" t="str">
        <f t="shared" si="1643"/>
        <v>No</v>
      </c>
      <c r="AR2597" s="3" t="str">
        <f t="shared" si="1644"/>
        <v>No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 t="s">
        <v>6634</v>
      </c>
      <c r="AZ2597" t="s">
        <v>6638</v>
      </c>
      <c r="BA2597">
        <v>1</v>
      </c>
      <c r="BB2597" t="s">
        <v>6616</v>
      </c>
      <c r="BC2597" t="s">
        <v>6616</v>
      </c>
      <c r="BD2597" s="4" t="str">
        <f t="shared" si="1645"/>
        <v>No</v>
      </c>
      <c r="BE2597" t="s">
        <v>6640</v>
      </c>
      <c r="BF2597" s="3" t="str">
        <f t="shared" si="1646"/>
        <v>No</v>
      </c>
      <c r="BG2597" t="s">
        <v>6645</v>
      </c>
      <c r="BH2597" s="3" t="str">
        <f t="shared" si="1647"/>
        <v>213 13TH TER N</v>
      </c>
      <c r="BI2597" s="3" t="str">
        <f t="shared" si="1648"/>
        <v>Fernandina Beach</v>
      </c>
      <c r="BJ2597" s="3" t="str">
        <f t="shared" si="1649"/>
        <v>Florida</v>
      </c>
      <c r="BK2597" s="3">
        <f t="shared" si="1650"/>
        <v>32034</v>
      </c>
      <c r="BL2597" s="3" t="str">
        <f t="shared" si="1651"/>
        <v>213 13TH TER N FERNANDINA BEACH FL 32034</v>
      </c>
      <c r="BM2597" s="3" t="str">
        <f t="shared" si="1652"/>
        <v/>
      </c>
      <c r="BN2597" s="3" t="str">
        <f t="shared" si="1653"/>
        <v>Pass</v>
      </c>
      <c r="BO2597" s="3" t="str">
        <f t="shared" si="1654"/>
        <v>No</v>
      </c>
      <c r="BP2597" s="3" t="str">
        <f t="shared" si="1655"/>
        <v>FV&lt;$10K</v>
      </c>
      <c r="BQ2597" t="s">
        <v>6650</v>
      </c>
      <c r="BR2597" s="3" t="str">
        <f t="shared" si="1656"/>
        <v>No, &lt; $20K Lien</v>
      </c>
      <c r="BS2597" s="3" t="str">
        <f t="shared" si="1657"/>
        <v>No, Lien &lt; $20K</v>
      </c>
      <c r="BT2597" t="s">
        <v>6650</v>
      </c>
      <c r="BU2597" s="3" t="str">
        <f t="shared" si="1658"/>
        <v>No</v>
      </c>
      <c r="BV2597" s="3" t="str">
        <f t="shared" si="1659"/>
        <v>No</v>
      </c>
      <c r="BW2597" s="3">
        <f t="shared" si="1660"/>
        <v>1</v>
      </c>
      <c r="BX2597" s="3" t="str">
        <f t="shared" si="1661"/>
        <v>No</v>
      </c>
      <c r="BY2597" s="3">
        <f t="shared" si="1662"/>
        <v>49856</v>
      </c>
      <c r="BZ2597">
        <v>1</v>
      </c>
      <c r="CA2597" s="3">
        <f t="shared" si="1663"/>
        <v>49856</v>
      </c>
      <c r="CC2597" s="3">
        <f t="shared" si="1664"/>
        <v>0</v>
      </c>
      <c r="CD2597" s="3">
        <f t="shared" si="1665"/>
        <v>0</v>
      </c>
      <c r="CE2597" s="3" t="str">
        <f t="shared" si="1666"/>
        <v/>
      </c>
      <c r="CF2597" s="3" t="e">
        <f>HLOOKUP(CE2597,'Valuation Data'!$D$2:$K$5,4,FALSE)</f>
        <v>#N/A</v>
      </c>
      <c r="CG2597" s="3">
        <f t="shared" si="1667"/>
        <v>49856</v>
      </c>
      <c r="CH2597" s="3" t="str">
        <f t="shared" si="1668"/>
        <v>No</v>
      </c>
      <c r="CI2597" s="3" t="str">
        <f>VLOOKUP(R2597,'Use Codes &amp; County Type'!A:D,4,FALSE)</f>
        <v>S</v>
      </c>
      <c r="CJ2597" s="3" t="str">
        <f t="shared" si="1669"/>
        <v>No</v>
      </c>
      <c r="CK2597" s="3" t="str">
        <f t="shared" si="1670"/>
        <v>No</v>
      </c>
      <c r="CL2597" s="3">
        <f t="shared" si="1671"/>
        <v>0.35</v>
      </c>
      <c r="CM2597" s="3">
        <f t="shared" si="1672"/>
        <v>17449.599999999999</v>
      </c>
      <c r="CN2597" s="3">
        <f t="shared" si="1673"/>
        <v>6034.25</v>
      </c>
      <c r="CO2597" s="3">
        <f t="shared" si="1674"/>
        <v>11415.349999999999</v>
      </c>
      <c r="CP2597" s="3">
        <f t="shared" si="1675"/>
        <v>0.12103357670089859</v>
      </c>
      <c r="CR2597" s="3" t="str">
        <f t="shared" si="1676"/>
        <v>No</v>
      </c>
      <c r="CV2597" s="3" t="str">
        <f t="shared" si="1677"/>
        <v>*Bid</v>
      </c>
      <c r="CW2597" s="3">
        <f t="shared" si="1678"/>
        <v>2596</v>
      </c>
      <c r="CX2597" s="3">
        <f t="shared" si="1679"/>
        <v>1206.8499999999999</v>
      </c>
      <c r="CY2597" s="3" t="str">
        <f t="shared" si="1680"/>
        <v>Ok</v>
      </c>
      <c r="CZ2597">
        <v>0</v>
      </c>
      <c r="DA2597">
        <v>0</v>
      </c>
    </row>
    <row r="2598" spans="1:105" x14ac:dyDescent="0.25">
      <c r="A2598">
        <v>2597</v>
      </c>
      <c r="B2598" t="s">
        <v>3</v>
      </c>
      <c r="C2598" t="s">
        <v>2706</v>
      </c>
      <c r="D2598">
        <v>311.23</v>
      </c>
      <c r="E2598">
        <v>2017</v>
      </c>
      <c r="F2598">
        <v>311.23</v>
      </c>
      <c r="G2598">
        <v>311.23</v>
      </c>
      <c r="H2598" s="3">
        <f t="shared" si="1640"/>
        <v>0</v>
      </c>
      <c r="I2598">
        <v>225</v>
      </c>
      <c r="J2598" t="s">
        <v>2736</v>
      </c>
      <c r="K2598" t="s">
        <v>2738</v>
      </c>
      <c r="L2598">
        <v>32034</v>
      </c>
      <c r="M2598" t="s">
        <v>4740</v>
      </c>
      <c r="N2598" t="s">
        <v>4761</v>
      </c>
      <c r="O2598">
        <v>-81.452118808166901</v>
      </c>
      <c r="P2598">
        <v>30.673432694736899</v>
      </c>
      <c r="Q2598" t="s">
        <v>6523</v>
      </c>
      <c r="R2598">
        <v>1</v>
      </c>
      <c r="S2598" t="s">
        <v>6539</v>
      </c>
      <c r="T2598">
        <v>1001</v>
      </c>
      <c r="U2598" t="s">
        <v>6582</v>
      </c>
      <c r="V2598">
        <v>2017</v>
      </c>
      <c r="W2598">
        <v>62947</v>
      </c>
      <c r="X2598">
        <v>2017</v>
      </c>
      <c r="Y2598">
        <v>78532</v>
      </c>
      <c r="Z2598">
        <v>258.18</v>
      </c>
      <c r="AA2598" s="3">
        <f t="shared" si="1641"/>
        <v>0.82954728014651546</v>
      </c>
      <c r="AE2598" t="s">
        <v>6616</v>
      </c>
      <c r="AI2598" t="s">
        <v>6619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 s="3" t="str">
        <f t="shared" si="1642"/>
        <v>No</v>
      </c>
      <c r="AQ2598" s="3" t="str">
        <f t="shared" si="1643"/>
        <v>Yes</v>
      </c>
      <c r="AR2598" s="3" t="str">
        <f t="shared" si="1644"/>
        <v>No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 t="s">
        <v>6634</v>
      </c>
      <c r="AZ2598">
        <v>0</v>
      </c>
      <c r="BA2598">
        <v>0</v>
      </c>
      <c r="BB2598" t="s">
        <v>6617</v>
      </c>
      <c r="BC2598" t="s">
        <v>6616</v>
      </c>
      <c r="BD2598" s="4" t="str">
        <f t="shared" si="1645"/>
        <v>No</v>
      </c>
      <c r="BE2598" t="s">
        <v>6640</v>
      </c>
      <c r="BF2598" s="3" t="str">
        <f t="shared" si="1646"/>
        <v>No</v>
      </c>
      <c r="BG2598" t="s">
        <v>6645</v>
      </c>
      <c r="BH2598" s="3" t="str">
        <f t="shared" si="1647"/>
        <v>225 13TH TER N</v>
      </c>
      <c r="BI2598" s="3" t="str">
        <f t="shared" si="1648"/>
        <v>Fernandina Beach</v>
      </c>
      <c r="BJ2598" s="3" t="str">
        <f t="shared" si="1649"/>
        <v>Florida</v>
      </c>
      <c r="BK2598" s="3">
        <f t="shared" si="1650"/>
        <v>32034</v>
      </c>
      <c r="BL2598" s="3" t="str">
        <f t="shared" si="1651"/>
        <v>225 13TH TER N FERNANDINA BEACH FL 32034</v>
      </c>
      <c r="BM2598" s="3" t="str">
        <f t="shared" si="1652"/>
        <v/>
      </c>
      <c r="BN2598" s="3" t="str">
        <f t="shared" si="1653"/>
        <v>Pass</v>
      </c>
      <c r="BO2598" s="3" t="str">
        <f t="shared" si="1654"/>
        <v>No</v>
      </c>
      <c r="BP2598" s="3" t="str">
        <f t="shared" si="1655"/>
        <v>FV&lt;$10K</v>
      </c>
      <c r="BQ2598" t="s">
        <v>6650</v>
      </c>
      <c r="BR2598" s="3" t="str">
        <f t="shared" si="1656"/>
        <v>No, &lt; $20K Lien</v>
      </c>
      <c r="BS2598" s="3" t="str">
        <f t="shared" si="1657"/>
        <v>No, Lien &lt; $20K</v>
      </c>
      <c r="BT2598" t="s">
        <v>6650</v>
      </c>
      <c r="BU2598" s="3" t="str">
        <f t="shared" si="1658"/>
        <v>No</v>
      </c>
      <c r="BV2598" s="3" t="str">
        <f t="shared" si="1659"/>
        <v>No</v>
      </c>
      <c r="BW2598" s="3">
        <f t="shared" si="1660"/>
        <v>0</v>
      </c>
      <c r="BX2598" s="3" t="str">
        <f t="shared" si="1661"/>
        <v>No</v>
      </c>
      <c r="BY2598" s="3">
        <f t="shared" si="1662"/>
        <v>62947</v>
      </c>
      <c r="BZ2598">
        <v>1</v>
      </c>
      <c r="CA2598" s="3">
        <f t="shared" si="1663"/>
        <v>62947</v>
      </c>
      <c r="CC2598" s="3">
        <f t="shared" si="1664"/>
        <v>0</v>
      </c>
      <c r="CD2598" s="3">
        <f t="shared" si="1665"/>
        <v>0</v>
      </c>
      <c r="CE2598" s="3" t="str">
        <f t="shared" si="1666"/>
        <v/>
      </c>
      <c r="CF2598" s="3" t="e">
        <f>HLOOKUP(CE2598,'Valuation Data'!$D$2:$K$5,4,FALSE)</f>
        <v>#N/A</v>
      </c>
      <c r="CG2598" s="3">
        <f t="shared" si="1667"/>
        <v>62947</v>
      </c>
      <c r="CH2598" s="3" t="str">
        <f t="shared" si="1668"/>
        <v>No</v>
      </c>
      <c r="CI2598" s="3" t="str">
        <f>VLOOKUP(R2598,'Use Codes &amp; County Type'!A:D,4,FALSE)</f>
        <v>S</v>
      </c>
      <c r="CJ2598" s="3" t="str">
        <f t="shared" si="1669"/>
        <v>No</v>
      </c>
      <c r="CK2598" s="3" t="str">
        <f t="shared" si="1670"/>
        <v>Yes</v>
      </c>
      <c r="CL2598" s="3">
        <f t="shared" si="1671"/>
        <v>0.67</v>
      </c>
      <c r="CM2598" s="3">
        <f t="shared" si="1672"/>
        <v>42174.490000000005</v>
      </c>
      <c r="CN2598" s="3">
        <f t="shared" si="1673"/>
        <v>1244.92</v>
      </c>
      <c r="CO2598" s="3">
        <f t="shared" si="1674"/>
        <v>40929.570000000007</v>
      </c>
      <c r="CP2598" s="3">
        <f t="shared" si="1675"/>
        <v>1.9777272943905192E-2</v>
      </c>
      <c r="CR2598" s="3" t="str">
        <f t="shared" si="1676"/>
        <v>No</v>
      </c>
      <c r="CV2598" s="3" t="str">
        <f t="shared" si="1677"/>
        <v>*Bid</v>
      </c>
      <c r="CW2598" s="3">
        <f t="shared" si="1678"/>
        <v>2597</v>
      </c>
      <c r="CX2598" s="3">
        <f t="shared" si="1679"/>
        <v>311.23</v>
      </c>
      <c r="CY2598" s="3" t="str">
        <f t="shared" si="1680"/>
        <v>Ok</v>
      </c>
      <c r="CZ2598">
        <v>0</v>
      </c>
      <c r="DA2598">
        <v>0</v>
      </c>
    </row>
    <row r="2599" spans="1:105" x14ac:dyDescent="0.25">
      <c r="A2599">
        <v>2598</v>
      </c>
      <c r="B2599" t="s">
        <v>3</v>
      </c>
      <c r="C2599" t="s">
        <v>2707</v>
      </c>
      <c r="D2599">
        <v>252.56</v>
      </c>
      <c r="E2599">
        <v>2017</v>
      </c>
      <c r="F2599">
        <v>252.56</v>
      </c>
      <c r="G2599">
        <v>252.56</v>
      </c>
      <c r="H2599" s="3">
        <f t="shared" si="1640"/>
        <v>0</v>
      </c>
      <c r="I2599">
        <v>205</v>
      </c>
      <c r="J2599" t="s">
        <v>2736</v>
      </c>
      <c r="K2599" t="s">
        <v>2738</v>
      </c>
      <c r="L2599">
        <v>32034</v>
      </c>
      <c r="M2599" t="s">
        <v>4741</v>
      </c>
      <c r="N2599" t="s">
        <v>4761</v>
      </c>
      <c r="O2599">
        <v>-81.451393695374506</v>
      </c>
      <c r="P2599">
        <v>30.672919094062902</v>
      </c>
      <c r="Q2599" t="s">
        <v>6524</v>
      </c>
      <c r="R2599">
        <v>1</v>
      </c>
      <c r="S2599" t="s">
        <v>6539</v>
      </c>
      <c r="T2599">
        <v>1001</v>
      </c>
      <c r="U2599" t="s">
        <v>6582</v>
      </c>
      <c r="V2599">
        <v>2017</v>
      </c>
      <c r="W2599">
        <v>54726</v>
      </c>
      <c r="X2599">
        <v>2017</v>
      </c>
      <c r="Y2599">
        <v>109139</v>
      </c>
      <c r="Z2599">
        <v>203.94</v>
      </c>
      <c r="AA2599" s="3">
        <f t="shared" si="1641"/>
        <v>0.80749128919860624</v>
      </c>
      <c r="AB2599" t="s">
        <v>6616</v>
      </c>
      <c r="AI2599" t="s">
        <v>6618</v>
      </c>
      <c r="AJ2599" t="s">
        <v>6618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 s="3" t="str">
        <f t="shared" si="1642"/>
        <v>No</v>
      </c>
      <c r="AQ2599" s="3" t="str">
        <f t="shared" si="1643"/>
        <v>No</v>
      </c>
      <c r="AR2599" s="3" t="str">
        <f t="shared" si="1644"/>
        <v>No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 t="s">
        <v>6634</v>
      </c>
      <c r="AZ2599" t="s">
        <v>6638</v>
      </c>
      <c r="BA2599">
        <v>0</v>
      </c>
      <c r="BB2599" t="s">
        <v>6617</v>
      </c>
      <c r="BC2599" t="s">
        <v>6616</v>
      </c>
      <c r="BD2599" s="4" t="str">
        <f t="shared" si="1645"/>
        <v>No</v>
      </c>
      <c r="BE2599" t="s">
        <v>6640</v>
      </c>
      <c r="BF2599" s="3" t="str">
        <f t="shared" si="1646"/>
        <v>No</v>
      </c>
      <c r="BG2599" t="s">
        <v>6645</v>
      </c>
      <c r="BH2599" s="3" t="str">
        <f t="shared" si="1647"/>
        <v>205 14TH ST N</v>
      </c>
      <c r="BI2599" s="3" t="str">
        <f t="shared" si="1648"/>
        <v>Fernandina Beach</v>
      </c>
      <c r="BJ2599" s="3" t="str">
        <f t="shared" si="1649"/>
        <v>Florida</v>
      </c>
      <c r="BK2599" s="3">
        <f t="shared" si="1650"/>
        <v>32034</v>
      </c>
      <c r="BL2599" s="3" t="str">
        <f t="shared" si="1651"/>
        <v>205 14TH ST N FERNANDINA BEACH FL 32034</v>
      </c>
      <c r="BM2599" s="3" t="str">
        <f t="shared" si="1652"/>
        <v/>
      </c>
      <c r="BN2599" s="3" t="str">
        <f t="shared" si="1653"/>
        <v>Pass</v>
      </c>
      <c r="BO2599" s="3" t="str">
        <f t="shared" si="1654"/>
        <v>No</v>
      </c>
      <c r="BP2599" s="3" t="str">
        <f t="shared" si="1655"/>
        <v>FV&lt;$10K</v>
      </c>
      <c r="BQ2599" t="s">
        <v>6650</v>
      </c>
      <c r="BR2599" s="3" t="str">
        <f t="shared" si="1656"/>
        <v>No, &lt; $20K Lien</v>
      </c>
      <c r="BS2599" s="3" t="str">
        <f t="shared" si="1657"/>
        <v>No, Lien &lt; $20K</v>
      </c>
      <c r="BT2599" t="s">
        <v>6650</v>
      </c>
      <c r="BU2599" s="3" t="str">
        <f t="shared" si="1658"/>
        <v>No</v>
      </c>
      <c r="BV2599" s="3" t="str">
        <f t="shared" si="1659"/>
        <v>No</v>
      </c>
      <c r="BW2599" s="3">
        <f t="shared" si="1660"/>
        <v>0</v>
      </c>
      <c r="BX2599" s="3" t="str">
        <f t="shared" si="1661"/>
        <v>No</v>
      </c>
      <c r="BY2599" s="3">
        <f t="shared" si="1662"/>
        <v>54726</v>
      </c>
      <c r="BZ2599">
        <v>1</v>
      </c>
      <c r="CA2599" s="3">
        <f t="shared" si="1663"/>
        <v>54726</v>
      </c>
      <c r="CC2599" s="3">
        <f t="shared" si="1664"/>
        <v>0</v>
      </c>
      <c r="CD2599" s="3">
        <f t="shared" si="1665"/>
        <v>0</v>
      </c>
      <c r="CE2599" s="3" t="str">
        <f t="shared" si="1666"/>
        <v/>
      </c>
      <c r="CF2599" s="3" t="e">
        <f>HLOOKUP(CE2599,'Valuation Data'!$D$2:$K$5,4,FALSE)</f>
        <v>#N/A</v>
      </c>
      <c r="CG2599" s="3">
        <f t="shared" si="1667"/>
        <v>54726</v>
      </c>
      <c r="CH2599" s="3" t="str">
        <f t="shared" si="1668"/>
        <v>No</v>
      </c>
      <c r="CI2599" s="3" t="str">
        <f>VLOOKUP(R2599,'Use Codes &amp; County Type'!A:D,4,FALSE)</f>
        <v>S</v>
      </c>
      <c r="CJ2599" s="3" t="str">
        <f t="shared" si="1669"/>
        <v>No</v>
      </c>
      <c r="CK2599" s="3" t="str">
        <f t="shared" si="1670"/>
        <v>Yes</v>
      </c>
      <c r="CL2599" s="3">
        <f t="shared" si="1671"/>
        <v>0.67</v>
      </c>
      <c r="CM2599" s="3">
        <f t="shared" si="1672"/>
        <v>36666.420000000006</v>
      </c>
      <c r="CN2599" s="3">
        <f t="shared" si="1673"/>
        <v>1010.24</v>
      </c>
      <c r="CO2599" s="3">
        <f t="shared" si="1674"/>
        <v>35656.180000000008</v>
      </c>
      <c r="CP2599" s="3">
        <f t="shared" si="1675"/>
        <v>1.8459964185213611E-2</v>
      </c>
      <c r="CR2599" s="3" t="str">
        <f t="shared" si="1676"/>
        <v>No</v>
      </c>
      <c r="CV2599" s="3" t="str">
        <f t="shared" si="1677"/>
        <v>*Bid</v>
      </c>
      <c r="CW2599" s="3">
        <f t="shared" si="1678"/>
        <v>2598</v>
      </c>
      <c r="CX2599" s="3">
        <f t="shared" si="1679"/>
        <v>252.56</v>
      </c>
      <c r="CY2599" s="3" t="str">
        <f t="shared" si="1680"/>
        <v>Ok</v>
      </c>
      <c r="CZ2599">
        <v>0</v>
      </c>
      <c r="DA2599">
        <v>0</v>
      </c>
    </row>
    <row r="2600" spans="1:105" x14ac:dyDescent="0.25">
      <c r="A2600">
        <v>2599</v>
      </c>
      <c r="B2600" t="s">
        <v>3</v>
      </c>
      <c r="C2600" t="s">
        <v>2708</v>
      </c>
      <c r="D2600">
        <v>6757.52</v>
      </c>
      <c r="E2600">
        <v>2017</v>
      </c>
      <c r="F2600">
        <v>6757.52</v>
      </c>
      <c r="G2600">
        <v>6757.52</v>
      </c>
      <c r="H2600" s="3">
        <f t="shared" si="1640"/>
        <v>0</v>
      </c>
      <c r="I2600">
        <v>1401</v>
      </c>
      <c r="J2600" t="s">
        <v>2736</v>
      </c>
      <c r="K2600" t="s">
        <v>2738</v>
      </c>
      <c r="L2600">
        <v>32034</v>
      </c>
      <c r="M2600" t="s">
        <v>4742</v>
      </c>
      <c r="N2600" t="s">
        <v>4761</v>
      </c>
      <c r="O2600">
        <v>-81.447826561703806</v>
      </c>
      <c r="P2600">
        <v>30.687249764784401</v>
      </c>
      <c r="Q2600" t="s">
        <v>6525</v>
      </c>
      <c r="R2600">
        <v>1</v>
      </c>
      <c r="S2600" t="s">
        <v>6539</v>
      </c>
      <c r="T2600">
        <v>1001</v>
      </c>
      <c r="U2600" t="s">
        <v>6582</v>
      </c>
      <c r="V2600">
        <v>2017</v>
      </c>
      <c r="W2600">
        <v>310729</v>
      </c>
      <c r="X2600">
        <v>2017</v>
      </c>
      <c r="Y2600">
        <v>314619</v>
      </c>
      <c r="Z2600">
        <v>6218.7</v>
      </c>
      <c r="AA2600" s="3">
        <f t="shared" si="1641"/>
        <v>0.92026364701843266</v>
      </c>
      <c r="AB2600" t="s">
        <v>6616</v>
      </c>
      <c r="AC2600" t="s">
        <v>6616</v>
      </c>
      <c r="AD2600" t="s">
        <v>6616</v>
      </c>
      <c r="AE2600" t="s">
        <v>6616</v>
      </c>
      <c r="AI2600" t="s">
        <v>6618</v>
      </c>
      <c r="AJ2600" t="s">
        <v>6618</v>
      </c>
      <c r="AK2600" t="s">
        <v>6618</v>
      </c>
      <c r="AL2600" t="s">
        <v>6618</v>
      </c>
      <c r="AM2600" t="s">
        <v>6618</v>
      </c>
      <c r="AN2600" t="s">
        <v>6618</v>
      </c>
      <c r="AO2600" t="s">
        <v>6618</v>
      </c>
      <c r="AP2600" s="3" t="str">
        <f t="shared" si="1642"/>
        <v>No</v>
      </c>
      <c r="AQ2600" s="3" t="str">
        <f t="shared" si="1643"/>
        <v>No</v>
      </c>
      <c r="AR2600" s="3" t="str">
        <f t="shared" si="1644"/>
        <v>No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 t="s">
        <v>6634</v>
      </c>
      <c r="AZ2600" t="s">
        <v>6637</v>
      </c>
      <c r="BA2600">
        <v>1</v>
      </c>
      <c r="BB2600" t="s">
        <v>6616</v>
      </c>
      <c r="BC2600" t="s">
        <v>6616</v>
      </c>
      <c r="BD2600" s="4" t="str">
        <f t="shared" si="1645"/>
        <v>No</v>
      </c>
      <c r="BE2600" t="s">
        <v>6640</v>
      </c>
      <c r="BF2600" s="3" t="str">
        <f t="shared" si="1646"/>
        <v>No</v>
      </c>
      <c r="BG2600" t="s">
        <v>6645</v>
      </c>
      <c r="BH2600" s="3" t="str">
        <f t="shared" si="1647"/>
        <v>1401 HIGHLAND DR</v>
      </c>
      <c r="BI2600" s="3" t="str">
        <f t="shared" si="1648"/>
        <v>Fernandina Beach</v>
      </c>
      <c r="BJ2600" s="3" t="str">
        <f t="shared" si="1649"/>
        <v>Florida</v>
      </c>
      <c r="BK2600" s="3">
        <f t="shared" si="1650"/>
        <v>32034</v>
      </c>
      <c r="BL2600" s="3" t="str">
        <f t="shared" si="1651"/>
        <v>1401 HIGHLAND DR FERNANDINA BEACH FL 32034</v>
      </c>
      <c r="BM2600" s="3" t="str">
        <f t="shared" si="1652"/>
        <v/>
      </c>
      <c r="BN2600" s="3" t="str">
        <f t="shared" si="1653"/>
        <v>Pass</v>
      </c>
      <c r="BO2600" s="3" t="str">
        <f t="shared" si="1654"/>
        <v>No</v>
      </c>
      <c r="BP2600" s="3" t="str">
        <f t="shared" si="1655"/>
        <v>FV&lt;$10K</v>
      </c>
      <c r="BQ2600" t="s">
        <v>6650</v>
      </c>
      <c r="BR2600" s="3" t="str">
        <f t="shared" si="1656"/>
        <v>No, &lt; $20K Lien</v>
      </c>
      <c r="BS2600" s="3" t="str">
        <f t="shared" si="1657"/>
        <v>No, Lien &lt; $20K</v>
      </c>
      <c r="BT2600" t="s">
        <v>6650</v>
      </c>
      <c r="BU2600" s="3" t="str">
        <f t="shared" si="1658"/>
        <v>No</v>
      </c>
      <c r="BV2600" s="3" t="str">
        <f t="shared" si="1659"/>
        <v>No</v>
      </c>
      <c r="BW2600" s="3">
        <f t="shared" si="1660"/>
        <v>1</v>
      </c>
      <c r="BX2600" s="3" t="str">
        <f t="shared" si="1661"/>
        <v>No</v>
      </c>
      <c r="BY2600" s="3">
        <f t="shared" si="1662"/>
        <v>310729</v>
      </c>
      <c r="BZ2600">
        <v>1</v>
      </c>
      <c r="CA2600" s="3">
        <f t="shared" si="1663"/>
        <v>310729</v>
      </c>
      <c r="CC2600" s="3">
        <f t="shared" si="1664"/>
        <v>0</v>
      </c>
      <c r="CD2600" s="3">
        <f t="shared" si="1665"/>
        <v>0</v>
      </c>
      <c r="CE2600" s="3" t="str">
        <f t="shared" si="1666"/>
        <v/>
      </c>
      <c r="CF2600" s="3" t="e">
        <f>HLOOKUP(CE2600,'Valuation Data'!$D$2:$K$5,4,FALSE)</f>
        <v>#N/A</v>
      </c>
      <c r="CG2600" s="3">
        <f t="shared" si="1667"/>
        <v>310729</v>
      </c>
      <c r="CH2600" s="3" t="str">
        <f t="shared" si="1668"/>
        <v>No</v>
      </c>
      <c r="CI2600" s="3" t="str">
        <f>VLOOKUP(R2600,'Use Codes &amp; County Type'!A:D,4,FALSE)</f>
        <v>S</v>
      </c>
      <c r="CJ2600" s="3" t="str">
        <f t="shared" si="1669"/>
        <v>No</v>
      </c>
      <c r="CK2600" s="3" t="str">
        <f t="shared" si="1670"/>
        <v>No</v>
      </c>
      <c r="CL2600" s="3">
        <f t="shared" si="1671"/>
        <v>0.35</v>
      </c>
      <c r="CM2600" s="3">
        <f t="shared" si="1672"/>
        <v>108755.15</v>
      </c>
      <c r="CN2600" s="3">
        <f t="shared" si="1673"/>
        <v>33787.600000000006</v>
      </c>
      <c r="CO2600" s="3">
        <f t="shared" si="1674"/>
        <v>74967.549999999988</v>
      </c>
      <c r="CP2600" s="3">
        <f t="shared" si="1675"/>
        <v>0.10873655178628325</v>
      </c>
      <c r="CR2600" s="3" t="str">
        <f t="shared" si="1676"/>
        <v>No</v>
      </c>
      <c r="CV2600" s="3" t="str">
        <f t="shared" si="1677"/>
        <v>*Bid</v>
      </c>
      <c r="CW2600" s="3">
        <f t="shared" si="1678"/>
        <v>2599</v>
      </c>
      <c r="CX2600" s="3">
        <f t="shared" si="1679"/>
        <v>6757.52</v>
      </c>
      <c r="CY2600" s="3" t="str">
        <f t="shared" si="1680"/>
        <v>Ok</v>
      </c>
      <c r="CZ2600">
        <v>0</v>
      </c>
      <c r="DA2600">
        <v>0</v>
      </c>
    </row>
    <row r="2601" spans="1:105" x14ac:dyDescent="0.25">
      <c r="A2601">
        <v>2600</v>
      </c>
      <c r="B2601" t="s">
        <v>3</v>
      </c>
      <c r="C2601" t="s">
        <v>2709</v>
      </c>
      <c r="D2601">
        <v>1533.13</v>
      </c>
      <c r="E2601">
        <v>2017</v>
      </c>
      <c r="F2601">
        <v>1533.13</v>
      </c>
      <c r="G2601">
        <v>1533.13</v>
      </c>
      <c r="H2601" s="3">
        <f t="shared" si="1640"/>
        <v>0</v>
      </c>
      <c r="I2601">
        <v>1423</v>
      </c>
      <c r="J2601" t="s">
        <v>2736</v>
      </c>
      <c r="K2601" t="s">
        <v>2738</v>
      </c>
      <c r="L2601">
        <v>32034</v>
      </c>
      <c r="M2601" t="s">
        <v>4743</v>
      </c>
      <c r="N2601" t="s">
        <v>4761</v>
      </c>
      <c r="O2601">
        <v>-81.449282808872397</v>
      </c>
      <c r="P2601">
        <v>30.6776582241847</v>
      </c>
      <c r="Q2601" t="s">
        <v>6526</v>
      </c>
      <c r="R2601">
        <v>1</v>
      </c>
      <c r="S2601" t="s">
        <v>6539</v>
      </c>
      <c r="T2601">
        <v>1001</v>
      </c>
      <c r="U2601" t="s">
        <v>6582</v>
      </c>
      <c r="V2601">
        <v>2017</v>
      </c>
      <c r="W2601">
        <v>91981</v>
      </c>
      <c r="X2601">
        <v>2017</v>
      </c>
      <c r="Y2601">
        <v>126611</v>
      </c>
      <c r="Z2601">
        <v>1388.01</v>
      </c>
      <c r="AA2601" s="3">
        <f t="shared" si="1641"/>
        <v>0.90534396952639362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 s="3" t="str">
        <f t="shared" si="1642"/>
        <v>No</v>
      </c>
      <c r="AQ2601" s="3" t="str">
        <f t="shared" si="1643"/>
        <v>No</v>
      </c>
      <c r="AR2601" s="3" t="str">
        <f t="shared" si="1644"/>
        <v>No</v>
      </c>
      <c r="AS2601">
        <v>0</v>
      </c>
      <c r="AT2601">
        <v>0</v>
      </c>
      <c r="AU2601">
        <v>104250</v>
      </c>
      <c r="AV2601" t="s">
        <v>5076</v>
      </c>
      <c r="AW2601">
        <v>0</v>
      </c>
      <c r="AX2601">
        <v>1</v>
      </c>
      <c r="AY2601" t="s">
        <v>6636</v>
      </c>
      <c r="AZ2601">
        <v>0</v>
      </c>
      <c r="BA2601">
        <v>0</v>
      </c>
      <c r="BB2601" t="s">
        <v>6617</v>
      </c>
      <c r="BC2601">
        <v>0</v>
      </c>
      <c r="BD2601" s="4" t="str">
        <f t="shared" si="1645"/>
        <v>No</v>
      </c>
      <c r="BE2601" t="s">
        <v>6640</v>
      </c>
      <c r="BF2601" s="3" t="str">
        <f t="shared" si="1646"/>
        <v>No</v>
      </c>
      <c r="BG2601" t="s">
        <v>6645</v>
      </c>
      <c r="BH2601" s="3" t="str">
        <f t="shared" si="1647"/>
        <v>1423 FRANKLIN ST</v>
      </c>
      <c r="BI2601" s="3" t="str">
        <f t="shared" si="1648"/>
        <v>Fernandina Beach</v>
      </c>
      <c r="BJ2601" s="3" t="str">
        <f t="shared" si="1649"/>
        <v>Florida</v>
      </c>
      <c r="BK2601" s="3">
        <f t="shared" si="1650"/>
        <v>32034</v>
      </c>
      <c r="BL2601" s="3" t="str">
        <f t="shared" si="1651"/>
        <v>1423 FRANKLIN ST FERNANDINA BEACH FL 32034</v>
      </c>
      <c r="BM2601" s="3" t="str">
        <f t="shared" si="1652"/>
        <v>L</v>
      </c>
      <c r="BN2601" s="3" t="str">
        <f t="shared" si="1653"/>
        <v>Pass</v>
      </c>
      <c r="BO2601" s="3" t="str">
        <f t="shared" si="1654"/>
        <v>No</v>
      </c>
      <c r="BP2601" s="3" t="str">
        <f t="shared" si="1655"/>
        <v>FV&lt;$10K</v>
      </c>
      <c r="BQ2601" t="s">
        <v>6650</v>
      </c>
      <c r="BR2601" s="3" t="str">
        <f t="shared" si="1656"/>
        <v>No, &lt; $20K Lien</v>
      </c>
      <c r="BS2601" s="3" t="str">
        <f t="shared" si="1657"/>
        <v>No, Lien &lt; $20K</v>
      </c>
      <c r="BT2601" t="s">
        <v>6650</v>
      </c>
      <c r="BU2601" s="3" t="str">
        <f t="shared" si="1658"/>
        <v>No</v>
      </c>
      <c r="BV2601" s="3" t="str">
        <f t="shared" si="1659"/>
        <v>No</v>
      </c>
      <c r="BW2601" s="3">
        <f t="shared" si="1660"/>
        <v>0</v>
      </c>
      <c r="BX2601" s="3" t="str">
        <f t="shared" si="1661"/>
        <v>No</v>
      </c>
      <c r="BY2601" s="3">
        <f t="shared" si="1662"/>
        <v>91981</v>
      </c>
      <c r="BZ2601">
        <v>1</v>
      </c>
      <c r="CA2601" s="3">
        <f t="shared" si="1663"/>
        <v>91981</v>
      </c>
      <c r="CC2601" s="3">
        <f t="shared" si="1664"/>
        <v>0</v>
      </c>
      <c r="CD2601" s="3">
        <f t="shared" si="1665"/>
        <v>0</v>
      </c>
      <c r="CE2601" s="3" t="str">
        <f t="shared" si="1666"/>
        <v/>
      </c>
      <c r="CF2601" s="3" t="e">
        <f>HLOOKUP(CE2601,'Valuation Data'!$D$2:$K$5,4,FALSE)</f>
        <v>#N/A</v>
      </c>
      <c r="CG2601" s="3">
        <f t="shared" si="1667"/>
        <v>91981</v>
      </c>
      <c r="CH2601" s="3" t="str">
        <f t="shared" si="1668"/>
        <v>No</v>
      </c>
      <c r="CI2601" s="3" t="str">
        <f>VLOOKUP(R2601,'Use Codes &amp; County Type'!A:D,4,FALSE)</f>
        <v>S</v>
      </c>
      <c r="CJ2601" s="3" t="str">
        <f t="shared" si="1669"/>
        <v>No</v>
      </c>
      <c r="CK2601" s="3" t="str">
        <f t="shared" si="1670"/>
        <v>Yes</v>
      </c>
      <c r="CL2601" s="3">
        <f t="shared" si="1671"/>
        <v>0.67</v>
      </c>
      <c r="CM2601" s="3">
        <f t="shared" si="1672"/>
        <v>61627.270000000004</v>
      </c>
      <c r="CN2601" s="3">
        <f t="shared" si="1673"/>
        <v>6132.52</v>
      </c>
      <c r="CO2601" s="3">
        <f t="shared" si="1674"/>
        <v>55494.75</v>
      </c>
      <c r="CP2601" s="3">
        <f t="shared" si="1675"/>
        <v>6.6671595220752111E-2</v>
      </c>
      <c r="CR2601" s="3" t="str">
        <f t="shared" si="1676"/>
        <v>No</v>
      </c>
      <c r="CV2601" s="3" t="str">
        <f t="shared" si="1677"/>
        <v>*Bid</v>
      </c>
      <c r="CW2601" s="3">
        <f t="shared" si="1678"/>
        <v>2600</v>
      </c>
      <c r="CX2601" s="3">
        <f t="shared" si="1679"/>
        <v>1533.13</v>
      </c>
      <c r="CY2601" s="3" t="str">
        <f t="shared" si="1680"/>
        <v>Ok</v>
      </c>
      <c r="CZ2601">
        <v>0</v>
      </c>
      <c r="DA2601">
        <v>0</v>
      </c>
    </row>
    <row r="2602" spans="1:105" x14ac:dyDescent="0.25">
      <c r="A2602">
        <v>2601</v>
      </c>
      <c r="B2602" t="s">
        <v>3</v>
      </c>
      <c r="C2602" t="s">
        <v>2710</v>
      </c>
      <c r="D2602">
        <v>1994.84</v>
      </c>
      <c r="E2602">
        <v>2017</v>
      </c>
      <c r="F2602" t="e">
        <f>NA()</f>
        <v>#N/A</v>
      </c>
      <c r="G2602" t="e">
        <f>NA()</f>
        <v>#N/A</v>
      </c>
      <c r="H2602" s="3" t="e">
        <f t="shared" si="1640"/>
        <v>#N/A</v>
      </c>
      <c r="I2602" t="e">
        <f>NA()</f>
        <v>#N/A</v>
      </c>
      <c r="J2602" t="e">
        <f>NA()</f>
        <v>#N/A</v>
      </c>
      <c r="K2602" t="e">
        <f>NA()</f>
        <v>#N/A</v>
      </c>
      <c r="L2602" t="e">
        <f>NA()</f>
        <v>#N/A</v>
      </c>
      <c r="M2602" t="e">
        <f>NA()</f>
        <v>#N/A</v>
      </c>
      <c r="N2602" t="e">
        <f>NA()</f>
        <v>#N/A</v>
      </c>
      <c r="O2602" t="e">
        <f>NA()</f>
        <v>#N/A</v>
      </c>
      <c r="P2602" t="e">
        <f>NA()</f>
        <v>#N/A</v>
      </c>
      <c r="Q2602" t="e">
        <f>NA()</f>
        <v>#N/A</v>
      </c>
      <c r="R2602">
        <v>1</v>
      </c>
      <c r="S2602" t="s">
        <v>6539</v>
      </c>
      <c r="T2602" t="e">
        <f>NA()</f>
        <v>#N/A</v>
      </c>
      <c r="U2602" t="e">
        <f>NA()</f>
        <v>#N/A</v>
      </c>
      <c r="V2602">
        <v>2017</v>
      </c>
      <c r="W2602">
        <v>89122</v>
      </c>
      <c r="X2602" t="e">
        <f>NA()</f>
        <v>#N/A</v>
      </c>
      <c r="Y2602" t="e">
        <f>NA()</f>
        <v>#N/A</v>
      </c>
      <c r="Z2602" t="e">
        <f>NA()</f>
        <v>#N/A</v>
      </c>
      <c r="AA2602" s="3">
        <f t="shared" si="1641"/>
        <v>0</v>
      </c>
      <c r="AB2602" t="s">
        <v>6616</v>
      </c>
      <c r="AI2602" t="e">
        <f>NA()</f>
        <v>#N/A</v>
      </c>
      <c r="AJ2602" t="e">
        <f>NA()</f>
        <v>#N/A</v>
      </c>
      <c r="AK2602" t="e">
        <f>NA()</f>
        <v>#N/A</v>
      </c>
      <c r="AL2602" t="e">
        <f>NA()</f>
        <v>#N/A</v>
      </c>
      <c r="AM2602" t="e">
        <f>NA()</f>
        <v>#N/A</v>
      </c>
      <c r="AN2602" t="e">
        <f>NA()</f>
        <v>#N/A</v>
      </c>
      <c r="AO2602" t="e">
        <f>NA()</f>
        <v>#N/A</v>
      </c>
      <c r="AP2602" s="3" t="str">
        <f t="shared" si="1642"/>
        <v>No</v>
      </c>
      <c r="AQ2602" s="3" t="str">
        <f t="shared" si="1643"/>
        <v>No</v>
      </c>
      <c r="AR2602" s="3" t="str">
        <f t="shared" si="1644"/>
        <v>No</v>
      </c>
      <c r="AS2602" t="e">
        <f>NA()</f>
        <v>#N/A</v>
      </c>
      <c r="AT2602" t="e">
        <f>NA()</f>
        <v>#N/A</v>
      </c>
      <c r="AU2602" t="e">
        <f>NA()</f>
        <v>#N/A</v>
      </c>
      <c r="AV2602" t="e">
        <f>NA()</f>
        <v>#N/A</v>
      </c>
      <c r="AW2602" t="e">
        <f>NA()</f>
        <v>#N/A</v>
      </c>
      <c r="AX2602" t="e">
        <f>NA()</f>
        <v>#N/A</v>
      </c>
      <c r="AY2602" t="e">
        <f>NA()</f>
        <v>#N/A</v>
      </c>
      <c r="AZ2602" t="e">
        <f>NA()</f>
        <v>#N/A</v>
      </c>
      <c r="BA2602">
        <v>0</v>
      </c>
      <c r="BB2602" t="s">
        <v>6616</v>
      </c>
      <c r="BC2602" t="e">
        <f>NA()</f>
        <v>#N/A</v>
      </c>
      <c r="BD2602" s="4" t="str">
        <f t="shared" si="1645"/>
        <v>No</v>
      </c>
      <c r="BE2602" t="e">
        <f>NA()</f>
        <v>#N/A</v>
      </c>
      <c r="BF2602" s="3" t="str">
        <f t="shared" si="1646"/>
        <v>No</v>
      </c>
      <c r="BG2602" t="e">
        <f>NA()</f>
        <v>#N/A</v>
      </c>
      <c r="BH2602" s="3" t="e">
        <f t="shared" si="1647"/>
        <v>#N/A</v>
      </c>
      <c r="BI2602" s="3" t="e">
        <f t="shared" si="1648"/>
        <v>#N/A</v>
      </c>
      <c r="BJ2602" s="3" t="e">
        <f t="shared" si="1649"/>
        <v>#N/A</v>
      </c>
      <c r="BK2602" s="3" t="e">
        <f t="shared" si="1650"/>
        <v>#N/A</v>
      </c>
      <c r="BL2602" s="3" t="e">
        <f t="shared" si="1651"/>
        <v>#N/A</v>
      </c>
      <c r="BM2602" s="3" t="e">
        <f t="shared" si="1652"/>
        <v>#N/A</v>
      </c>
      <c r="BN2602" s="3" t="str">
        <f t="shared" si="1653"/>
        <v>Pass</v>
      </c>
      <c r="BO2602" s="3" t="e">
        <f t="shared" si="1654"/>
        <v>#N/A</v>
      </c>
      <c r="BP2602" s="3" t="str">
        <f t="shared" si="1655"/>
        <v>FV&lt;$10K</v>
      </c>
      <c r="BQ2602" t="s">
        <v>6650</v>
      </c>
      <c r="BR2602" s="3" t="str">
        <f t="shared" si="1656"/>
        <v>No, &lt; $20K Lien</v>
      </c>
      <c r="BS2602" s="3" t="str">
        <f t="shared" si="1657"/>
        <v>No, Lien &lt; $20K</v>
      </c>
      <c r="BT2602" t="s">
        <v>6650</v>
      </c>
      <c r="BU2602" s="3" t="str">
        <f t="shared" si="1658"/>
        <v>No</v>
      </c>
      <c r="BV2602" s="3" t="str">
        <f t="shared" si="1659"/>
        <v>No</v>
      </c>
      <c r="BW2602" s="3">
        <f t="shared" si="1660"/>
        <v>0</v>
      </c>
      <c r="BX2602" s="3" t="str">
        <f t="shared" si="1661"/>
        <v>No</v>
      </c>
      <c r="BY2602" s="3">
        <f t="shared" si="1662"/>
        <v>89122</v>
      </c>
      <c r="BZ2602">
        <v>1</v>
      </c>
      <c r="CA2602" s="3">
        <f t="shared" si="1663"/>
        <v>89122</v>
      </c>
      <c r="CC2602" s="3" t="e">
        <f t="shared" si="1664"/>
        <v>#N/A</v>
      </c>
      <c r="CD2602" s="3" t="e">
        <f t="shared" si="1665"/>
        <v>#N/A</v>
      </c>
      <c r="CE2602" s="3" t="str">
        <f t="shared" si="1666"/>
        <v/>
      </c>
      <c r="CF2602" s="3" t="e">
        <f>HLOOKUP(CE2602,'Valuation Data'!$D$2:$K$5,4,FALSE)</f>
        <v>#N/A</v>
      </c>
      <c r="CG2602" s="3">
        <f t="shared" si="1667"/>
        <v>89122</v>
      </c>
      <c r="CH2602" s="3" t="str">
        <f t="shared" si="1668"/>
        <v>No</v>
      </c>
      <c r="CI2602" s="3" t="str">
        <f>VLOOKUP(R2602,'Use Codes &amp; County Type'!A:D,4,FALSE)</f>
        <v>S</v>
      </c>
      <c r="CJ2602" s="3" t="str">
        <f t="shared" si="1669"/>
        <v>No</v>
      </c>
      <c r="CK2602" s="3" t="str">
        <f t="shared" si="1670"/>
        <v>No</v>
      </c>
      <c r="CL2602" s="3">
        <f t="shared" si="1671"/>
        <v>0.35</v>
      </c>
      <c r="CM2602" s="3">
        <f t="shared" si="1672"/>
        <v>31192.699999999997</v>
      </c>
      <c r="CN2602" s="3" t="e">
        <f t="shared" si="1673"/>
        <v>#N/A</v>
      </c>
      <c r="CO2602" s="3" t="e">
        <f t="shared" si="1674"/>
        <v>#N/A</v>
      </c>
      <c r="CP2602" s="3" t="e">
        <f t="shared" si="1675"/>
        <v>#N/A</v>
      </c>
      <c r="CR2602" s="3" t="e">
        <f t="shared" si="1676"/>
        <v>#N/A</v>
      </c>
      <c r="CV2602" s="3" t="e">
        <f t="shared" si="1677"/>
        <v>#N/A</v>
      </c>
      <c r="CW2602" s="3">
        <f t="shared" si="1678"/>
        <v>2601</v>
      </c>
      <c r="CX2602" s="3">
        <f t="shared" si="1679"/>
        <v>1994.84</v>
      </c>
      <c r="CY2602" s="3" t="e">
        <f t="shared" si="1680"/>
        <v>#N/A</v>
      </c>
      <c r="CZ2602" t="e">
        <f>NA()</f>
        <v>#N/A</v>
      </c>
      <c r="DA2602" t="e">
        <f>NA()</f>
        <v>#N/A</v>
      </c>
    </row>
    <row r="2603" spans="1:105" x14ac:dyDescent="0.25">
      <c r="A2603">
        <v>2602</v>
      </c>
      <c r="B2603" t="s">
        <v>3</v>
      </c>
      <c r="C2603" t="s">
        <v>2711</v>
      </c>
      <c r="D2603">
        <v>700.84</v>
      </c>
      <c r="E2603">
        <v>2017</v>
      </c>
      <c r="F2603" t="e">
        <f>NA()</f>
        <v>#N/A</v>
      </c>
      <c r="G2603" t="e">
        <f>NA()</f>
        <v>#N/A</v>
      </c>
      <c r="H2603" s="3" t="e">
        <f t="shared" si="1640"/>
        <v>#N/A</v>
      </c>
      <c r="I2603" t="e">
        <f>NA()</f>
        <v>#N/A</v>
      </c>
      <c r="J2603" t="e">
        <f>NA()</f>
        <v>#N/A</v>
      </c>
      <c r="K2603" t="e">
        <f>NA()</f>
        <v>#N/A</v>
      </c>
      <c r="L2603" t="e">
        <f>NA()</f>
        <v>#N/A</v>
      </c>
      <c r="M2603" t="e">
        <f>NA()</f>
        <v>#N/A</v>
      </c>
      <c r="N2603" t="e">
        <f>NA()</f>
        <v>#N/A</v>
      </c>
      <c r="O2603" t="e">
        <f>NA()</f>
        <v>#N/A</v>
      </c>
      <c r="P2603" t="e">
        <f>NA()</f>
        <v>#N/A</v>
      </c>
      <c r="Q2603" t="e">
        <f>NA()</f>
        <v>#N/A</v>
      </c>
      <c r="R2603">
        <v>1</v>
      </c>
      <c r="S2603" t="s">
        <v>6539</v>
      </c>
      <c r="T2603" t="e">
        <f>NA()</f>
        <v>#N/A</v>
      </c>
      <c r="U2603" t="e">
        <f>NA()</f>
        <v>#N/A</v>
      </c>
      <c r="V2603">
        <v>2017</v>
      </c>
      <c r="W2603">
        <v>68213</v>
      </c>
      <c r="X2603" t="e">
        <f>NA()</f>
        <v>#N/A</v>
      </c>
      <c r="Y2603" t="e">
        <f>NA()</f>
        <v>#N/A</v>
      </c>
      <c r="Z2603" t="e">
        <f>NA()</f>
        <v>#N/A</v>
      </c>
      <c r="AA2603" s="3">
        <f t="shared" si="1641"/>
        <v>0</v>
      </c>
      <c r="AD2603" t="s">
        <v>6616</v>
      </c>
      <c r="AI2603" t="e">
        <f>NA()</f>
        <v>#N/A</v>
      </c>
      <c r="AJ2603" t="e">
        <f>NA()</f>
        <v>#N/A</v>
      </c>
      <c r="AK2603" t="e">
        <f>NA()</f>
        <v>#N/A</v>
      </c>
      <c r="AL2603" t="e">
        <f>NA()</f>
        <v>#N/A</v>
      </c>
      <c r="AM2603" t="e">
        <f>NA()</f>
        <v>#N/A</v>
      </c>
      <c r="AN2603" t="e">
        <f>NA()</f>
        <v>#N/A</v>
      </c>
      <c r="AO2603" t="e">
        <f>NA()</f>
        <v>#N/A</v>
      </c>
      <c r="AP2603" s="3" t="str">
        <f t="shared" si="1642"/>
        <v>No</v>
      </c>
      <c r="AQ2603" s="3" t="str">
        <f t="shared" si="1643"/>
        <v>No</v>
      </c>
      <c r="AR2603" s="3" t="str">
        <f t="shared" si="1644"/>
        <v>No</v>
      </c>
      <c r="AS2603" t="e">
        <f>NA()</f>
        <v>#N/A</v>
      </c>
      <c r="AT2603" t="e">
        <f>NA()</f>
        <v>#N/A</v>
      </c>
      <c r="AU2603" t="e">
        <f>NA()</f>
        <v>#N/A</v>
      </c>
      <c r="AV2603" t="e">
        <f>NA()</f>
        <v>#N/A</v>
      </c>
      <c r="AW2603" t="e">
        <f>NA()</f>
        <v>#N/A</v>
      </c>
      <c r="AX2603" t="e">
        <f>NA()</f>
        <v>#N/A</v>
      </c>
      <c r="AY2603" t="e">
        <f>NA()</f>
        <v>#N/A</v>
      </c>
      <c r="AZ2603" t="e">
        <f>NA()</f>
        <v>#N/A</v>
      </c>
      <c r="BA2603">
        <v>0</v>
      </c>
      <c r="BB2603" t="s">
        <v>6617</v>
      </c>
      <c r="BC2603" t="e">
        <f>NA()</f>
        <v>#N/A</v>
      </c>
      <c r="BD2603" s="4" t="str">
        <f t="shared" si="1645"/>
        <v>No</v>
      </c>
      <c r="BE2603" t="e">
        <f>NA()</f>
        <v>#N/A</v>
      </c>
      <c r="BF2603" s="3" t="str">
        <f t="shared" si="1646"/>
        <v>No</v>
      </c>
      <c r="BG2603" t="e">
        <f>NA()</f>
        <v>#N/A</v>
      </c>
      <c r="BH2603" s="3" t="e">
        <f t="shared" si="1647"/>
        <v>#N/A</v>
      </c>
      <c r="BI2603" s="3" t="e">
        <f t="shared" si="1648"/>
        <v>#N/A</v>
      </c>
      <c r="BJ2603" s="3" t="e">
        <f t="shared" si="1649"/>
        <v>#N/A</v>
      </c>
      <c r="BK2603" s="3" t="e">
        <f t="shared" si="1650"/>
        <v>#N/A</v>
      </c>
      <c r="BL2603" s="3" t="e">
        <f t="shared" si="1651"/>
        <v>#N/A</v>
      </c>
      <c r="BM2603" s="3" t="e">
        <f t="shared" si="1652"/>
        <v>#N/A</v>
      </c>
      <c r="BN2603" s="3" t="str">
        <f t="shared" si="1653"/>
        <v>Pass</v>
      </c>
      <c r="BO2603" s="3" t="e">
        <f t="shared" si="1654"/>
        <v>#N/A</v>
      </c>
      <c r="BP2603" s="3" t="str">
        <f t="shared" si="1655"/>
        <v>FV&lt;$10K</v>
      </c>
      <c r="BQ2603" t="s">
        <v>6650</v>
      </c>
      <c r="BR2603" s="3" t="str">
        <f t="shared" si="1656"/>
        <v>No, &lt; $20K Lien</v>
      </c>
      <c r="BS2603" s="3" t="str">
        <f t="shared" si="1657"/>
        <v>No, Lien &lt; $20K</v>
      </c>
      <c r="BT2603" t="s">
        <v>6650</v>
      </c>
      <c r="BU2603" s="3" t="str">
        <f t="shared" si="1658"/>
        <v>No</v>
      </c>
      <c r="BV2603" s="3" t="str">
        <f t="shared" si="1659"/>
        <v>No</v>
      </c>
      <c r="BW2603" s="3">
        <f t="shared" si="1660"/>
        <v>0</v>
      </c>
      <c r="BX2603" s="3" t="str">
        <f t="shared" si="1661"/>
        <v>No</v>
      </c>
      <c r="BY2603" s="3">
        <f t="shared" si="1662"/>
        <v>68213</v>
      </c>
      <c r="BZ2603">
        <v>1</v>
      </c>
      <c r="CA2603" s="3">
        <f t="shared" si="1663"/>
        <v>68213</v>
      </c>
      <c r="CC2603" s="3" t="e">
        <f t="shared" si="1664"/>
        <v>#N/A</v>
      </c>
      <c r="CD2603" s="3" t="e">
        <f t="shared" si="1665"/>
        <v>#N/A</v>
      </c>
      <c r="CE2603" s="3" t="str">
        <f t="shared" si="1666"/>
        <v/>
      </c>
      <c r="CF2603" s="3" t="e">
        <f>HLOOKUP(CE2603,'Valuation Data'!$D$2:$K$5,4,FALSE)</f>
        <v>#N/A</v>
      </c>
      <c r="CG2603" s="3">
        <f t="shared" si="1667"/>
        <v>68213</v>
      </c>
      <c r="CH2603" s="3" t="str">
        <f t="shared" si="1668"/>
        <v>No</v>
      </c>
      <c r="CI2603" s="3" t="str">
        <f>VLOOKUP(R2603,'Use Codes &amp; County Type'!A:D,4,FALSE)</f>
        <v>S</v>
      </c>
      <c r="CJ2603" s="3" t="str">
        <f t="shared" si="1669"/>
        <v>No</v>
      </c>
      <c r="CK2603" s="3" t="str">
        <f t="shared" si="1670"/>
        <v>Yes</v>
      </c>
      <c r="CL2603" s="3">
        <f t="shared" si="1671"/>
        <v>0.67</v>
      </c>
      <c r="CM2603" s="3">
        <f t="shared" si="1672"/>
        <v>45702.71</v>
      </c>
      <c r="CN2603" s="3" t="e">
        <f t="shared" si="1673"/>
        <v>#N/A</v>
      </c>
      <c r="CO2603" s="3" t="e">
        <f t="shared" si="1674"/>
        <v>#N/A</v>
      </c>
      <c r="CP2603" s="3" t="e">
        <f t="shared" si="1675"/>
        <v>#N/A</v>
      </c>
      <c r="CR2603" s="3" t="e">
        <f t="shared" si="1676"/>
        <v>#N/A</v>
      </c>
      <c r="CV2603" s="3" t="e">
        <f t="shared" si="1677"/>
        <v>#N/A</v>
      </c>
      <c r="CW2603" s="3">
        <f t="shared" si="1678"/>
        <v>2602</v>
      </c>
      <c r="CX2603" s="3">
        <f t="shared" si="1679"/>
        <v>700.84</v>
      </c>
      <c r="CY2603" s="3" t="e">
        <f t="shared" si="1680"/>
        <v>#N/A</v>
      </c>
      <c r="CZ2603" t="e">
        <f>NA()</f>
        <v>#N/A</v>
      </c>
      <c r="DA2603" t="e">
        <f>NA()</f>
        <v>#N/A</v>
      </c>
    </row>
    <row r="2604" spans="1:105" x14ac:dyDescent="0.25">
      <c r="A2604">
        <v>2603</v>
      </c>
      <c r="B2604" t="s">
        <v>3</v>
      </c>
      <c r="C2604" t="s">
        <v>2712</v>
      </c>
      <c r="D2604">
        <v>2458.9299999999998</v>
      </c>
      <c r="E2604">
        <v>2017</v>
      </c>
      <c r="F2604" t="e">
        <f>NA()</f>
        <v>#N/A</v>
      </c>
      <c r="G2604" t="e">
        <f>NA()</f>
        <v>#N/A</v>
      </c>
      <c r="H2604" s="3" t="e">
        <f t="shared" si="1640"/>
        <v>#N/A</v>
      </c>
      <c r="I2604" t="e">
        <f>NA()</f>
        <v>#N/A</v>
      </c>
      <c r="J2604" t="e">
        <f>NA()</f>
        <v>#N/A</v>
      </c>
      <c r="K2604" t="e">
        <f>NA()</f>
        <v>#N/A</v>
      </c>
      <c r="L2604" t="e">
        <f>NA()</f>
        <v>#N/A</v>
      </c>
      <c r="M2604" t="e">
        <f>NA()</f>
        <v>#N/A</v>
      </c>
      <c r="N2604" t="e">
        <f>NA()</f>
        <v>#N/A</v>
      </c>
      <c r="O2604" t="e">
        <f>NA()</f>
        <v>#N/A</v>
      </c>
      <c r="P2604" t="e">
        <f>NA()</f>
        <v>#N/A</v>
      </c>
      <c r="Q2604" t="e">
        <f>NA()</f>
        <v>#N/A</v>
      </c>
      <c r="R2604">
        <v>0</v>
      </c>
      <c r="S2604" t="s">
        <v>6538</v>
      </c>
      <c r="T2604" t="e">
        <f>NA()</f>
        <v>#N/A</v>
      </c>
      <c r="U2604" t="e">
        <f>NA()</f>
        <v>#N/A</v>
      </c>
      <c r="V2604">
        <v>2017</v>
      </c>
      <c r="W2604">
        <v>105600</v>
      </c>
      <c r="X2604" t="e">
        <f>NA()</f>
        <v>#N/A</v>
      </c>
      <c r="Y2604" t="e">
        <f>NA()</f>
        <v>#N/A</v>
      </c>
      <c r="Z2604" t="e">
        <f>NA()</f>
        <v>#N/A</v>
      </c>
      <c r="AA2604" s="3">
        <f t="shared" si="1641"/>
        <v>0</v>
      </c>
      <c r="AI2604" t="e">
        <f>NA()</f>
        <v>#N/A</v>
      </c>
      <c r="AJ2604" t="e">
        <f>NA()</f>
        <v>#N/A</v>
      </c>
      <c r="AK2604" t="e">
        <f>NA()</f>
        <v>#N/A</v>
      </c>
      <c r="AL2604" t="e">
        <f>NA()</f>
        <v>#N/A</v>
      </c>
      <c r="AM2604" t="e">
        <f>NA()</f>
        <v>#N/A</v>
      </c>
      <c r="AN2604" t="e">
        <f>NA()</f>
        <v>#N/A</v>
      </c>
      <c r="AO2604" t="e">
        <f>NA()</f>
        <v>#N/A</v>
      </c>
      <c r="AP2604" s="3" t="str">
        <f t="shared" si="1642"/>
        <v>No</v>
      </c>
      <c r="AQ2604" s="3" t="str">
        <f t="shared" si="1643"/>
        <v>No</v>
      </c>
      <c r="AR2604" s="3" t="str">
        <f t="shared" si="1644"/>
        <v>No</v>
      </c>
      <c r="AS2604" t="e">
        <f>NA()</f>
        <v>#N/A</v>
      </c>
      <c r="AT2604" t="e">
        <f>NA()</f>
        <v>#N/A</v>
      </c>
      <c r="AU2604" t="e">
        <f>NA()</f>
        <v>#N/A</v>
      </c>
      <c r="AV2604" t="e">
        <f>NA()</f>
        <v>#N/A</v>
      </c>
      <c r="AW2604" t="e">
        <f>NA()</f>
        <v>#N/A</v>
      </c>
      <c r="AX2604" t="e">
        <f>NA()</f>
        <v>#N/A</v>
      </c>
      <c r="AY2604" t="e">
        <f>NA()</f>
        <v>#N/A</v>
      </c>
      <c r="AZ2604" t="e">
        <f>NA()</f>
        <v>#N/A</v>
      </c>
      <c r="BA2604">
        <v>0</v>
      </c>
      <c r="BB2604" t="s">
        <v>6616</v>
      </c>
      <c r="BC2604" t="e">
        <f>NA()</f>
        <v>#N/A</v>
      </c>
      <c r="BD2604" s="4" t="str">
        <f t="shared" si="1645"/>
        <v>No</v>
      </c>
      <c r="BE2604" t="e">
        <f>NA()</f>
        <v>#N/A</v>
      </c>
      <c r="BF2604" s="3" t="str">
        <f t="shared" si="1646"/>
        <v>No</v>
      </c>
      <c r="BG2604" t="e">
        <f>NA()</f>
        <v>#N/A</v>
      </c>
      <c r="BH2604" s="3" t="e">
        <f t="shared" si="1647"/>
        <v>#N/A</v>
      </c>
      <c r="BI2604" s="3" t="e">
        <f t="shared" si="1648"/>
        <v>#N/A</v>
      </c>
      <c r="BJ2604" s="3" t="e">
        <f t="shared" si="1649"/>
        <v>#N/A</v>
      </c>
      <c r="BK2604" s="3" t="e">
        <f t="shared" si="1650"/>
        <v>#N/A</v>
      </c>
      <c r="BL2604" s="3" t="e">
        <f t="shared" si="1651"/>
        <v>#N/A</v>
      </c>
      <c r="BM2604" s="3" t="e">
        <f t="shared" si="1652"/>
        <v>#N/A</v>
      </c>
      <c r="BN2604" s="3" t="str">
        <f t="shared" si="1653"/>
        <v>Pass</v>
      </c>
      <c r="BO2604" s="3" t="e">
        <f t="shared" si="1654"/>
        <v>#N/A</v>
      </c>
      <c r="BP2604" s="3" t="str">
        <f t="shared" si="1655"/>
        <v>FV&lt;$10K</v>
      </c>
      <c r="BQ2604" t="s">
        <v>6650</v>
      </c>
      <c r="BR2604" s="3" t="str">
        <f t="shared" si="1656"/>
        <v>No, &lt; $20K Lien</v>
      </c>
      <c r="BS2604" s="3" t="str">
        <f t="shared" si="1657"/>
        <v>No, Lien &lt; $20K</v>
      </c>
      <c r="BT2604" t="s">
        <v>6650</v>
      </c>
      <c r="BU2604" s="3" t="str">
        <f t="shared" si="1658"/>
        <v>No</v>
      </c>
      <c r="BV2604" s="3" t="str">
        <f t="shared" si="1659"/>
        <v>No</v>
      </c>
      <c r="BW2604" s="3">
        <f t="shared" si="1660"/>
        <v>0</v>
      </c>
      <c r="BX2604" s="3" t="str">
        <f t="shared" si="1661"/>
        <v>No</v>
      </c>
      <c r="BY2604" s="3">
        <f t="shared" si="1662"/>
        <v>105600</v>
      </c>
      <c r="BZ2604">
        <v>1</v>
      </c>
      <c r="CA2604" s="3">
        <f t="shared" si="1663"/>
        <v>105600</v>
      </c>
      <c r="CC2604" s="3" t="e">
        <f t="shared" si="1664"/>
        <v>#N/A</v>
      </c>
      <c r="CD2604" s="3" t="e">
        <f t="shared" si="1665"/>
        <v>#N/A</v>
      </c>
      <c r="CE2604" s="3" t="str">
        <f t="shared" si="1666"/>
        <v/>
      </c>
      <c r="CF2604" s="3" t="e">
        <f>HLOOKUP(CE2604,'Valuation Data'!$D$2:$K$5,4,FALSE)</f>
        <v>#N/A</v>
      </c>
      <c r="CG2604" s="3">
        <f t="shared" si="1667"/>
        <v>105600</v>
      </c>
      <c r="CH2604" s="3" t="str">
        <f t="shared" si="1668"/>
        <v>No</v>
      </c>
      <c r="CI2604" s="3" t="str">
        <f>VLOOKUP(R2604,'Use Codes &amp; County Type'!A:D,4,FALSE)</f>
        <v>V</v>
      </c>
      <c r="CJ2604" s="3" t="str">
        <f t="shared" si="1669"/>
        <v>Yes</v>
      </c>
      <c r="CK2604" s="3" t="str">
        <f t="shared" si="1670"/>
        <v>No</v>
      </c>
      <c r="CL2604" s="3">
        <f t="shared" si="1671"/>
        <v>0</v>
      </c>
      <c r="CM2604" s="3">
        <f t="shared" si="1672"/>
        <v>0</v>
      </c>
      <c r="CN2604" s="3" t="e">
        <f t="shared" si="1673"/>
        <v>#N/A</v>
      </c>
      <c r="CO2604" s="3" t="e">
        <f t="shared" si="1674"/>
        <v>#N/A</v>
      </c>
      <c r="CP2604" s="3" t="e">
        <f t="shared" si="1675"/>
        <v>#N/A</v>
      </c>
      <c r="CR2604" s="3" t="str">
        <f t="shared" si="1676"/>
        <v>No</v>
      </c>
      <c r="CV2604" s="3" t="str">
        <f t="shared" si="1677"/>
        <v>Vacant, No Sales Data</v>
      </c>
      <c r="CW2604" s="3">
        <f t="shared" si="1678"/>
        <v>2603</v>
      </c>
      <c r="CX2604" s="3">
        <f t="shared" si="1679"/>
        <v>2458.9299999999998</v>
      </c>
      <c r="CY2604" s="3" t="str">
        <f t="shared" si="1680"/>
        <v>Ok</v>
      </c>
      <c r="CZ2604" t="e">
        <f>NA()</f>
        <v>#N/A</v>
      </c>
      <c r="DA2604" t="e">
        <f>NA()</f>
        <v>#N/A</v>
      </c>
    </row>
    <row r="2605" spans="1:105" x14ac:dyDescent="0.25">
      <c r="A2605">
        <v>2604</v>
      </c>
      <c r="B2605" t="s">
        <v>3</v>
      </c>
      <c r="C2605" t="s">
        <v>2713</v>
      </c>
      <c r="D2605">
        <v>2557.17</v>
      </c>
      <c r="E2605">
        <v>2017</v>
      </c>
      <c r="F2605">
        <v>2557.17</v>
      </c>
      <c r="G2605">
        <v>2557.17</v>
      </c>
      <c r="H2605" s="3">
        <f t="shared" si="1640"/>
        <v>0</v>
      </c>
      <c r="I2605">
        <v>502</v>
      </c>
      <c r="J2605" t="s">
        <v>2736</v>
      </c>
      <c r="K2605" t="s">
        <v>2738</v>
      </c>
      <c r="L2605">
        <v>32034</v>
      </c>
      <c r="M2605" t="s">
        <v>4744</v>
      </c>
      <c r="N2605" t="s">
        <v>4761</v>
      </c>
      <c r="O2605">
        <v>-81.451970382094103</v>
      </c>
      <c r="P2605">
        <v>30.663119250857299</v>
      </c>
      <c r="Q2605" t="s">
        <v>6527</v>
      </c>
      <c r="R2605">
        <v>1</v>
      </c>
      <c r="S2605" t="s">
        <v>6539</v>
      </c>
      <c r="T2605">
        <v>1001</v>
      </c>
      <c r="U2605" t="s">
        <v>6582</v>
      </c>
      <c r="V2605">
        <v>2017</v>
      </c>
      <c r="W2605">
        <v>115930</v>
      </c>
      <c r="X2605">
        <v>2017</v>
      </c>
      <c r="Y2605">
        <v>119614</v>
      </c>
      <c r="Z2605">
        <v>2334.87</v>
      </c>
      <c r="AA2605" s="3">
        <f t="shared" si="1641"/>
        <v>0.91306796184844963</v>
      </c>
      <c r="AE2605" t="s">
        <v>6616</v>
      </c>
      <c r="AI2605" t="s">
        <v>6618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 s="3" t="str">
        <f t="shared" si="1642"/>
        <v>No</v>
      </c>
      <c r="AQ2605" s="3" t="str">
        <f t="shared" si="1643"/>
        <v>No</v>
      </c>
      <c r="AR2605" s="3" t="str">
        <f t="shared" si="1644"/>
        <v>No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 t="s">
        <v>6634</v>
      </c>
      <c r="AZ2605" t="s">
        <v>6638</v>
      </c>
      <c r="BA2605">
        <v>0</v>
      </c>
      <c r="BB2605" t="s">
        <v>6616</v>
      </c>
      <c r="BC2605" t="s">
        <v>6616</v>
      </c>
      <c r="BD2605" s="4" t="str">
        <f t="shared" si="1645"/>
        <v>No</v>
      </c>
      <c r="BE2605" t="s">
        <v>6640</v>
      </c>
      <c r="BF2605" s="3" t="str">
        <f t="shared" si="1646"/>
        <v>No</v>
      </c>
      <c r="BG2605" t="s">
        <v>6645</v>
      </c>
      <c r="BH2605" s="3" t="str">
        <f t="shared" si="1647"/>
        <v>502 14TH ST S</v>
      </c>
      <c r="BI2605" s="3" t="str">
        <f t="shared" si="1648"/>
        <v>Fernandina Beach</v>
      </c>
      <c r="BJ2605" s="3" t="str">
        <f t="shared" si="1649"/>
        <v>Florida</v>
      </c>
      <c r="BK2605" s="3">
        <f t="shared" si="1650"/>
        <v>32034</v>
      </c>
      <c r="BL2605" s="3" t="str">
        <f t="shared" si="1651"/>
        <v>502 14TH ST S FERNANDINA BEACH FL 32034</v>
      </c>
      <c r="BM2605" s="3" t="str">
        <f t="shared" si="1652"/>
        <v/>
      </c>
      <c r="BN2605" s="3" t="str">
        <f t="shared" si="1653"/>
        <v>Pass</v>
      </c>
      <c r="BO2605" s="3" t="str">
        <f t="shared" si="1654"/>
        <v>No</v>
      </c>
      <c r="BP2605" s="3" t="str">
        <f t="shared" si="1655"/>
        <v>FV&lt;$10K</v>
      </c>
      <c r="BQ2605" t="s">
        <v>6650</v>
      </c>
      <c r="BR2605" s="3" t="str">
        <f t="shared" si="1656"/>
        <v>No, &lt; $20K Lien</v>
      </c>
      <c r="BS2605" s="3" t="str">
        <f t="shared" si="1657"/>
        <v>No, Lien &lt; $20K</v>
      </c>
      <c r="BT2605" t="s">
        <v>6650</v>
      </c>
      <c r="BU2605" s="3" t="str">
        <f t="shared" si="1658"/>
        <v>No</v>
      </c>
      <c r="BV2605" s="3" t="str">
        <f t="shared" si="1659"/>
        <v>No</v>
      </c>
      <c r="BW2605" s="3">
        <f t="shared" si="1660"/>
        <v>0</v>
      </c>
      <c r="BX2605" s="3" t="str">
        <f t="shared" si="1661"/>
        <v>No</v>
      </c>
      <c r="BY2605" s="3">
        <f t="shared" si="1662"/>
        <v>115930</v>
      </c>
      <c r="BZ2605">
        <v>1</v>
      </c>
      <c r="CA2605" s="3">
        <f t="shared" si="1663"/>
        <v>115930</v>
      </c>
      <c r="CC2605" s="3">
        <f t="shared" si="1664"/>
        <v>0</v>
      </c>
      <c r="CD2605" s="3">
        <f t="shared" si="1665"/>
        <v>0</v>
      </c>
      <c r="CE2605" s="3" t="str">
        <f t="shared" si="1666"/>
        <v/>
      </c>
      <c r="CF2605" s="3" t="e">
        <f>HLOOKUP(CE2605,'Valuation Data'!$D$2:$K$5,4,FALSE)</f>
        <v>#N/A</v>
      </c>
      <c r="CG2605" s="3">
        <f t="shared" si="1667"/>
        <v>115930</v>
      </c>
      <c r="CH2605" s="3" t="str">
        <f t="shared" si="1668"/>
        <v>No</v>
      </c>
      <c r="CI2605" s="3" t="str">
        <f>VLOOKUP(R2605,'Use Codes &amp; County Type'!A:D,4,FALSE)</f>
        <v>S</v>
      </c>
      <c r="CJ2605" s="3" t="str">
        <f t="shared" si="1669"/>
        <v>No</v>
      </c>
      <c r="CK2605" s="3" t="str">
        <f t="shared" si="1670"/>
        <v>No</v>
      </c>
      <c r="CL2605" s="3">
        <f t="shared" si="1671"/>
        <v>0.35</v>
      </c>
      <c r="CM2605" s="3">
        <f t="shared" si="1672"/>
        <v>40575.5</v>
      </c>
      <c r="CN2605" s="3">
        <f t="shared" si="1673"/>
        <v>10228.68</v>
      </c>
      <c r="CO2605" s="3">
        <f t="shared" si="1674"/>
        <v>30346.82</v>
      </c>
      <c r="CP2605" s="3">
        <f t="shared" si="1675"/>
        <v>8.8231519020098334E-2</v>
      </c>
      <c r="CR2605" s="3" t="str">
        <f t="shared" si="1676"/>
        <v>No</v>
      </c>
      <c r="CV2605" s="3" t="str">
        <f t="shared" si="1677"/>
        <v>*Bid</v>
      </c>
      <c r="CW2605" s="3">
        <f t="shared" si="1678"/>
        <v>2604</v>
      </c>
      <c r="CX2605" s="3">
        <f t="shared" si="1679"/>
        <v>2557.17</v>
      </c>
      <c r="CY2605" s="3" t="str">
        <f t="shared" si="1680"/>
        <v>Ok</v>
      </c>
      <c r="CZ2605">
        <v>0</v>
      </c>
      <c r="DA2605">
        <v>0</v>
      </c>
    </row>
    <row r="2606" spans="1:105" x14ac:dyDescent="0.25">
      <c r="A2606">
        <v>2605</v>
      </c>
      <c r="B2606" t="s">
        <v>3</v>
      </c>
      <c r="C2606" t="s">
        <v>2714</v>
      </c>
      <c r="D2606">
        <v>10919.31</v>
      </c>
      <c r="E2606">
        <v>2017</v>
      </c>
      <c r="F2606">
        <v>10919.31</v>
      </c>
      <c r="G2606">
        <v>10919.31</v>
      </c>
      <c r="H2606" s="3">
        <f t="shared" si="1640"/>
        <v>0</v>
      </c>
      <c r="I2606">
        <v>1463</v>
      </c>
      <c r="J2606" t="s">
        <v>2736</v>
      </c>
      <c r="K2606" t="s">
        <v>2738</v>
      </c>
      <c r="L2606">
        <v>32034</v>
      </c>
      <c r="M2606" t="s">
        <v>4745</v>
      </c>
      <c r="N2606" t="s">
        <v>4761</v>
      </c>
      <c r="O2606">
        <v>-81.452783723918998</v>
      </c>
      <c r="P2606">
        <v>30.652468766966699</v>
      </c>
      <c r="Q2606" t="s">
        <v>6528</v>
      </c>
      <c r="R2606">
        <v>19</v>
      </c>
      <c r="S2606" t="s">
        <v>6577</v>
      </c>
      <c r="T2606">
        <v>3001</v>
      </c>
      <c r="U2606" t="s">
        <v>6614</v>
      </c>
      <c r="V2606">
        <v>2017</v>
      </c>
      <c r="W2606">
        <v>505093</v>
      </c>
      <c r="X2606">
        <v>2017</v>
      </c>
      <c r="Y2606">
        <v>505093</v>
      </c>
      <c r="Z2606">
        <v>10066.86</v>
      </c>
      <c r="AA2606" s="3">
        <f t="shared" si="1641"/>
        <v>0.92193188031111861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 s="3" t="str">
        <f t="shared" si="1642"/>
        <v>No</v>
      </c>
      <c r="AQ2606" s="3" t="str">
        <f t="shared" si="1643"/>
        <v>No</v>
      </c>
      <c r="AR2606" s="3" t="str">
        <f t="shared" si="1644"/>
        <v>No</v>
      </c>
      <c r="AS2606">
        <v>0</v>
      </c>
      <c r="AT2606">
        <v>0</v>
      </c>
      <c r="AU2606">
        <v>188000</v>
      </c>
      <c r="AV2606" t="s">
        <v>6626</v>
      </c>
      <c r="AW2606">
        <v>0</v>
      </c>
      <c r="AX2606">
        <v>1</v>
      </c>
      <c r="AY2606" t="s">
        <v>6636</v>
      </c>
      <c r="AZ2606" t="s">
        <v>6638</v>
      </c>
      <c r="BA2606">
        <v>0</v>
      </c>
      <c r="BB2606" t="s">
        <v>6616</v>
      </c>
      <c r="BC2606">
        <v>0</v>
      </c>
      <c r="BD2606" s="4" t="str">
        <f t="shared" si="1645"/>
        <v>No</v>
      </c>
      <c r="BE2606" t="s">
        <v>6640</v>
      </c>
      <c r="BF2606" s="3" t="str">
        <f t="shared" si="1646"/>
        <v>No</v>
      </c>
      <c r="BG2606" t="s">
        <v>6645</v>
      </c>
      <c r="BH2606" s="3" t="str">
        <f t="shared" si="1647"/>
        <v>1463 NECTARINE ST</v>
      </c>
      <c r="BI2606" s="3" t="str">
        <f t="shared" si="1648"/>
        <v>Fernandina Beach</v>
      </c>
      <c r="BJ2606" s="3" t="str">
        <f t="shared" si="1649"/>
        <v>Florida</v>
      </c>
      <c r="BK2606" s="3">
        <f t="shared" si="1650"/>
        <v>32034</v>
      </c>
      <c r="BL2606" s="3" t="str">
        <f t="shared" si="1651"/>
        <v>1463 NECTARINE ST FERNANDINA BEACH FL 32034</v>
      </c>
      <c r="BM2606" s="3" t="str">
        <f t="shared" si="1652"/>
        <v>L</v>
      </c>
      <c r="BN2606" s="3" t="str">
        <f t="shared" si="1653"/>
        <v>Pass</v>
      </c>
      <c r="BO2606" s="3" t="str">
        <f t="shared" si="1654"/>
        <v>No</v>
      </c>
      <c r="BP2606" s="3" t="str">
        <f t="shared" si="1655"/>
        <v>Pass</v>
      </c>
      <c r="BQ2606" t="s">
        <v>6650</v>
      </c>
      <c r="BR2606" s="3" t="str">
        <f t="shared" si="1656"/>
        <v>No, &lt; $20K Lien</v>
      </c>
      <c r="BS2606" s="3" t="str">
        <f t="shared" si="1657"/>
        <v>No, Lien &lt; $20K</v>
      </c>
      <c r="BT2606" t="s">
        <v>6650</v>
      </c>
      <c r="BU2606" s="3" t="str">
        <f t="shared" si="1658"/>
        <v>No</v>
      </c>
      <c r="BV2606" s="3" t="str">
        <f t="shared" si="1659"/>
        <v>No</v>
      </c>
      <c r="BW2606" s="3">
        <f t="shared" si="1660"/>
        <v>0</v>
      </c>
      <c r="BX2606" s="3" t="str">
        <f t="shared" si="1661"/>
        <v>No</v>
      </c>
      <c r="BY2606" s="3">
        <f t="shared" si="1662"/>
        <v>505093</v>
      </c>
      <c r="BZ2606">
        <v>1</v>
      </c>
      <c r="CA2606" s="3">
        <f t="shared" si="1663"/>
        <v>505093</v>
      </c>
      <c r="CC2606" s="3">
        <f t="shared" si="1664"/>
        <v>0</v>
      </c>
      <c r="CD2606" s="3">
        <f t="shared" si="1665"/>
        <v>0</v>
      </c>
      <c r="CE2606" s="3" t="str">
        <f t="shared" si="1666"/>
        <v/>
      </c>
      <c r="CF2606" s="3" t="e">
        <f>HLOOKUP(CE2606,'Valuation Data'!$D$2:$K$5,4,FALSE)</f>
        <v>#N/A</v>
      </c>
      <c r="CG2606" s="3">
        <f t="shared" si="1667"/>
        <v>505093</v>
      </c>
      <c r="CH2606" s="3" t="str">
        <f t="shared" si="1668"/>
        <v>No</v>
      </c>
      <c r="CI2606" s="3" t="str">
        <f>VLOOKUP(R2606,'Use Codes &amp; County Type'!A:D,4,FALSE)</f>
        <v>C</v>
      </c>
      <c r="CJ2606" s="3" t="str">
        <f t="shared" si="1669"/>
        <v>No</v>
      </c>
      <c r="CK2606" s="3" t="str">
        <f t="shared" si="1670"/>
        <v>No</v>
      </c>
      <c r="CL2606" s="3">
        <f t="shared" si="1671"/>
        <v>0.3</v>
      </c>
      <c r="CM2606" s="3">
        <f t="shared" si="1672"/>
        <v>151527.9</v>
      </c>
      <c r="CN2606" s="3">
        <f t="shared" si="1673"/>
        <v>43677.24</v>
      </c>
      <c r="CO2606" s="3">
        <f t="shared" si="1674"/>
        <v>107850.66</v>
      </c>
      <c r="CP2606" s="3">
        <f t="shared" si="1675"/>
        <v>8.6473659306305961E-2</v>
      </c>
      <c r="CR2606" s="3" t="str">
        <f t="shared" si="1676"/>
        <v>No</v>
      </c>
      <c r="CV2606" s="3" t="str">
        <f t="shared" si="1677"/>
        <v>*Bid</v>
      </c>
      <c r="CW2606" s="3">
        <f t="shared" si="1678"/>
        <v>2605</v>
      </c>
      <c r="CX2606" s="3">
        <f t="shared" si="1679"/>
        <v>10919.31</v>
      </c>
      <c r="CY2606" s="3" t="str">
        <f t="shared" si="1680"/>
        <v>Ok</v>
      </c>
      <c r="CZ2606">
        <v>0</v>
      </c>
      <c r="DA2606">
        <v>0</v>
      </c>
    </row>
    <row r="2607" spans="1:105" x14ac:dyDescent="0.25">
      <c r="A2607">
        <v>2606</v>
      </c>
      <c r="B2607" t="s">
        <v>3</v>
      </c>
      <c r="C2607" t="s">
        <v>2715</v>
      </c>
      <c r="D2607">
        <v>1637.29</v>
      </c>
      <c r="E2607">
        <v>2017</v>
      </c>
      <c r="F2607">
        <v>1637.29</v>
      </c>
      <c r="G2607">
        <v>1637.29</v>
      </c>
      <c r="H2607" s="3">
        <f t="shared" si="1640"/>
        <v>0</v>
      </c>
      <c r="I2607">
        <v>216</v>
      </c>
      <c r="J2607" t="s">
        <v>2736</v>
      </c>
      <c r="K2607" t="s">
        <v>2738</v>
      </c>
      <c r="L2607">
        <v>32034</v>
      </c>
      <c r="M2607" t="s">
        <v>4746</v>
      </c>
      <c r="N2607" t="s">
        <v>4761</v>
      </c>
      <c r="O2607">
        <v>-81.463233412770805</v>
      </c>
      <c r="P2607">
        <v>30.671021185381399</v>
      </c>
      <c r="Q2607" t="s">
        <v>6529</v>
      </c>
      <c r="R2607">
        <v>12</v>
      </c>
      <c r="S2607" t="s">
        <v>6558</v>
      </c>
      <c r="T2607">
        <v>2003</v>
      </c>
      <c r="U2607" t="s">
        <v>6596</v>
      </c>
      <c r="V2607">
        <v>2017</v>
      </c>
      <c r="W2607">
        <v>265586</v>
      </c>
      <c r="X2607">
        <v>2017</v>
      </c>
      <c r="Y2607">
        <v>267189</v>
      </c>
      <c r="Z2607">
        <v>4474.32</v>
      </c>
      <c r="AA2607" s="3">
        <f t="shared" si="1641"/>
        <v>2.7327596210811769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 s="3" t="str">
        <f t="shared" si="1642"/>
        <v>No</v>
      </c>
      <c r="AQ2607" s="3" t="str">
        <f t="shared" si="1643"/>
        <v>No</v>
      </c>
      <c r="AR2607" s="3" t="str">
        <f t="shared" si="1644"/>
        <v>No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4</v>
      </c>
      <c r="AY2607" t="s">
        <v>6635</v>
      </c>
      <c r="AZ2607">
        <v>0</v>
      </c>
      <c r="BA2607">
        <v>0</v>
      </c>
      <c r="BB2607" t="s">
        <v>6616</v>
      </c>
      <c r="BC2607">
        <v>0</v>
      </c>
      <c r="BD2607" s="4" t="str">
        <f t="shared" si="1645"/>
        <v>No</v>
      </c>
      <c r="BE2607" t="s">
        <v>6640</v>
      </c>
      <c r="BF2607" s="3" t="str">
        <f t="shared" si="1646"/>
        <v>No</v>
      </c>
      <c r="BG2607" t="s">
        <v>6645</v>
      </c>
      <c r="BH2607" s="3" t="str">
        <f t="shared" si="1647"/>
        <v>216 CENTRE ST</v>
      </c>
      <c r="BI2607" s="3" t="str">
        <f t="shared" si="1648"/>
        <v>Fernandina Beach</v>
      </c>
      <c r="BJ2607" s="3" t="str">
        <f t="shared" si="1649"/>
        <v>Florida</v>
      </c>
      <c r="BK2607" s="3">
        <f t="shared" si="1650"/>
        <v>32034</v>
      </c>
      <c r="BL2607" s="3" t="str">
        <f t="shared" si="1651"/>
        <v>216 CENTRE ST FERNANDINA BEACH FL 32034</v>
      </c>
      <c r="BM2607" s="3" t="str">
        <f t="shared" si="1652"/>
        <v/>
      </c>
      <c r="BN2607" s="3" t="str">
        <f t="shared" si="1653"/>
        <v>Pass</v>
      </c>
      <c r="BO2607" s="3" t="str">
        <f t="shared" si="1654"/>
        <v>No</v>
      </c>
      <c r="BP2607" s="3" t="str">
        <f t="shared" si="1655"/>
        <v>FV&lt;$10K</v>
      </c>
      <c r="BQ2607" t="s">
        <v>6650</v>
      </c>
      <c r="BR2607" s="3" t="str">
        <f t="shared" si="1656"/>
        <v>No, &lt; $20K Lien</v>
      </c>
      <c r="BS2607" s="3" t="str">
        <f t="shared" si="1657"/>
        <v>No, Lien &lt; $20K</v>
      </c>
      <c r="BT2607" t="s">
        <v>6650</v>
      </c>
      <c r="BU2607" s="3" t="str">
        <f t="shared" si="1658"/>
        <v>No</v>
      </c>
      <c r="BV2607" s="3" t="str">
        <f t="shared" si="1659"/>
        <v>No</v>
      </c>
      <c r="BW2607" s="3">
        <f t="shared" si="1660"/>
        <v>0</v>
      </c>
      <c r="BX2607" s="3" t="str">
        <f t="shared" si="1661"/>
        <v>No</v>
      </c>
      <c r="BY2607" s="3">
        <f t="shared" si="1662"/>
        <v>265586</v>
      </c>
      <c r="BZ2607">
        <v>1</v>
      </c>
      <c r="CA2607" s="3">
        <f t="shared" si="1663"/>
        <v>265586</v>
      </c>
      <c r="CC2607" s="3">
        <f t="shared" si="1664"/>
        <v>0</v>
      </c>
      <c r="CD2607" s="3">
        <f t="shared" si="1665"/>
        <v>0</v>
      </c>
      <c r="CE2607" s="3" t="str">
        <f t="shared" si="1666"/>
        <v/>
      </c>
      <c r="CF2607" s="3" t="e">
        <f>HLOOKUP(CE2607,'Valuation Data'!$D$2:$K$5,4,FALSE)</f>
        <v>#N/A</v>
      </c>
      <c r="CG2607" s="3">
        <f t="shared" si="1667"/>
        <v>265586</v>
      </c>
      <c r="CH2607" s="3" t="str">
        <f t="shared" si="1668"/>
        <v>No</v>
      </c>
      <c r="CI2607" s="3" t="str">
        <f>VLOOKUP(R2607,'Use Codes &amp; County Type'!A:D,4,FALSE)</f>
        <v>C</v>
      </c>
      <c r="CJ2607" s="3" t="str">
        <f t="shared" si="1669"/>
        <v>No</v>
      </c>
      <c r="CK2607" s="3" t="str">
        <f t="shared" si="1670"/>
        <v>No</v>
      </c>
      <c r="CL2607" s="3">
        <f t="shared" si="1671"/>
        <v>0.3</v>
      </c>
      <c r="CM2607" s="3">
        <f t="shared" si="1672"/>
        <v>79675.8</v>
      </c>
      <c r="CN2607" s="3">
        <f t="shared" si="1673"/>
        <v>15060.25</v>
      </c>
      <c r="CO2607" s="3">
        <f t="shared" si="1674"/>
        <v>64615.55</v>
      </c>
      <c r="CP2607" s="3">
        <f t="shared" si="1675"/>
        <v>5.6705737501223707E-2</v>
      </c>
      <c r="CR2607" s="3" t="str">
        <f t="shared" si="1676"/>
        <v>No</v>
      </c>
      <c r="CV2607" s="3" t="str">
        <f t="shared" si="1677"/>
        <v>*Bid</v>
      </c>
      <c r="CW2607" s="3">
        <f t="shared" si="1678"/>
        <v>2606</v>
      </c>
      <c r="CX2607" s="3">
        <f t="shared" si="1679"/>
        <v>1637.29</v>
      </c>
      <c r="CY2607" s="3" t="str">
        <f t="shared" si="1680"/>
        <v>Ok</v>
      </c>
      <c r="CZ2607">
        <v>0</v>
      </c>
      <c r="DA2607">
        <v>0</v>
      </c>
    </row>
    <row r="2608" spans="1:105" x14ac:dyDescent="0.25">
      <c r="A2608">
        <v>2607</v>
      </c>
      <c r="B2608" t="s">
        <v>3</v>
      </c>
      <c r="C2608" t="s">
        <v>2716</v>
      </c>
      <c r="D2608">
        <v>3405.45</v>
      </c>
      <c r="E2608">
        <v>2017</v>
      </c>
      <c r="F2608">
        <v>3405.45</v>
      </c>
      <c r="G2608">
        <v>3405.45</v>
      </c>
      <c r="H2608" s="3">
        <f t="shared" si="1640"/>
        <v>0</v>
      </c>
      <c r="I2608">
        <v>117</v>
      </c>
      <c r="J2608" t="s">
        <v>2736</v>
      </c>
      <c r="K2608" t="s">
        <v>2738</v>
      </c>
      <c r="L2608">
        <v>32034</v>
      </c>
      <c r="M2608" t="s">
        <v>4747</v>
      </c>
      <c r="N2608" t="s">
        <v>4761</v>
      </c>
      <c r="O2608">
        <v>-81.464506924442702</v>
      </c>
      <c r="P2608">
        <v>30.669227757533701</v>
      </c>
      <c r="Q2608" t="s">
        <v>6530</v>
      </c>
      <c r="R2608">
        <v>48</v>
      </c>
      <c r="S2608" t="s">
        <v>6553</v>
      </c>
      <c r="T2608">
        <v>6002</v>
      </c>
      <c r="U2608" t="s">
        <v>6590</v>
      </c>
      <c r="V2608">
        <v>2017</v>
      </c>
      <c r="W2608">
        <v>156503</v>
      </c>
      <c r="X2608">
        <v>2017</v>
      </c>
      <c r="Y2608">
        <v>156503</v>
      </c>
      <c r="Z2608">
        <v>3119.23</v>
      </c>
      <c r="AA2608" s="3">
        <f t="shared" si="1641"/>
        <v>0.91595237046499001</v>
      </c>
      <c r="AG2608" t="s">
        <v>6616</v>
      </c>
      <c r="AH2608" t="s">
        <v>6616</v>
      </c>
      <c r="AI2608" t="s">
        <v>6618</v>
      </c>
      <c r="AJ2608" t="s">
        <v>6618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 s="3" t="str">
        <f t="shared" si="1642"/>
        <v>No</v>
      </c>
      <c r="AQ2608" s="3" t="str">
        <f t="shared" si="1643"/>
        <v>No</v>
      </c>
      <c r="AR2608" s="3" t="str">
        <f t="shared" si="1644"/>
        <v>No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7</v>
      </c>
      <c r="AY2608" t="s">
        <v>6636</v>
      </c>
      <c r="AZ2608">
        <v>0</v>
      </c>
      <c r="BA2608">
        <v>0</v>
      </c>
      <c r="BB2608" t="s">
        <v>6616</v>
      </c>
      <c r="BC2608" t="s">
        <v>6616</v>
      </c>
      <c r="BD2608" s="4" t="str">
        <f t="shared" si="1645"/>
        <v>No</v>
      </c>
      <c r="BE2608" t="s">
        <v>6640</v>
      </c>
      <c r="BF2608" s="3" t="str">
        <f t="shared" si="1646"/>
        <v>No</v>
      </c>
      <c r="BG2608" t="s">
        <v>6645</v>
      </c>
      <c r="BH2608" s="3" t="str">
        <f t="shared" si="1647"/>
        <v>117 2ND ST S</v>
      </c>
      <c r="BI2608" s="3" t="str">
        <f t="shared" si="1648"/>
        <v>Fernandina Beach</v>
      </c>
      <c r="BJ2608" s="3" t="str">
        <f t="shared" si="1649"/>
        <v>Florida</v>
      </c>
      <c r="BK2608" s="3">
        <f t="shared" si="1650"/>
        <v>32034</v>
      </c>
      <c r="BL2608" s="3" t="str">
        <f t="shared" si="1651"/>
        <v>117 2ND ST S FERNANDINA BEACH FL 32034</v>
      </c>
      <c r="BM2608" s="3" t="str">
        <f t="shared" si="1652"/>
        <v/>
      </c>
      <c r="BN2608" s="3" t="str">
        <f t="shared" si="1653"/>
        <v>Pass</v>
      </c>
      <c r="BO2608" s="3" t="str">
        <f t="shared" si="1654"/>
        <v>No</v>
      </c>
      <c r="BP2608" s="3" t="str">
        <f t="shared" si="1655"/>
        <v>FV&lt;$10K</v>
      </c>
      <c r="BQ2608" t="s">
        <v>6650</v>
      </c>
      <c r="BR2608" s="3" t="str">
        <f t="shared" si="1656"/>
        <v>No, &lt; $20K Lien</v>
      </c>
      <c r="BS2608" s="3" t="str">
        <f t="shared" si="1657"/>
        <v>No, Lien &lt; $20K</v>
      </c>
      <c r="BT2608" t="s">
        <v>6650</v>
      </c>
      <c r="BU2608" s="3" t="str">
        <f t="shared" si="1658"/>
        <v>No</v>
      </c>
      <c r="BV2608" s="3" t="str">
        <f t="shared" si="1659"/>
        <v>No</v>
      </c>
      <c r="BW2608" s="3">
        <f t="shared" si="1660"/>
        <v>0</v>
      </c>
      <c r="BX2608" s="3" t="str">
        <f t="shared" si="1661"/>
        <v>No</v>
      </c>
      <c r="BY2608" s="3">
        <f t="shared" si="1662"/>
        <v>156503</v>
      </c>
      <c r="BZ2608">
        <v>1</v>
      </c>
      <c r="CA2608" s="3">
        <f t="shared" si="1663"/>
        <v>156503</v>
      </c>
      <c r="CC2608" s="3">
        <f t="shared" si="1664"/>
        <v>0</v>
      </c>
      <c r="CD2608" s="3">
        <f t="shared" si="1665"/>
        <v>0</v>
      </c>
      <c r="CE2608" s="3" t="str">
        <f t="shared" si="1666"/>
        <v/>
      </c>
      <c r="CF2608" s="3" t="e">
        <f>HLOOKUP(CE2608,'Valuation Data'!$D$2:$K$5,4,FALSE)</f>
        <v>#N/A</v>
      </c>
      <c r="CG2608" s="3">
        <f t="shared" si="1667"/>
        <v>156503</v>
      </c>
      <c r="CH2608" s="3" t="str">
        <f t="shared" si="1668"/>
        <v>No</v>
      </c>
      <c r="CI2608" s="3" t="str">
        <f>VLOOKUP(R2608,'Use Codes &amp; County Type'!A:D,4,FALSE)</f>
        <v>C</v>
      </c>
      <c r="CJ2608" s="3" t="str">
        <f t="shared" si="1669"/>
        <v>No</v>
      </c>
      <c r="CK2608" s="3" t="str">
        <f t="shared" si="1670"/>
        <v>No</v>
      </c>
      <c r="CL2608" s="3">
        <f t="shared" si="1671"/>
        <v>0.3</v>
      </c>
      <c r="CM2608" s="3">
        <f t="shared" si="1672"/>
        <v>46950.9</v>
      </c>
      <c r="CN2608" s="3">
        <f t="shared" si="1673"/>
        <v>13621.8</v>
      </c>
      <c r="CO2608" s="3">
        <f t="shared" si="1674"/>
        <v>33329.100000000006</v>
      </c>
      <c r="CP2608" s="3">
        <f t="shared" si="1675"/>
        <v>8.7038587119735722E-2</v>
      </c>
      <c r="CR2608" s="3" t="str">
        <f t="shared" si="1676"/>
        <v>No</v>
      </c>
      <c r="CV2608" s="3" t="str">
        <f t="shared" si="1677"/>
        <v>*Bid</v>
      </c>
      <c r="CW2608" s="3">
        <f t="shared" si="1678"/>
        <v>2607</v>
      </c>
      <c r="CX2608" s="3">
        <f t="shared" si="1679"/>
        <v>3405.45</v>
      </c>
      <c r="CY2608" s="3" t="str">
        <f t="shared" si="1680"/>
        <v>Ok</v>
      </c>
      <c r="CZ2608">
        <v>0</v>
      </c>
      <c r="DA2608">
        <v>0</v>
      </c>
    </row>
    <row r="2609" spans="1:105" x14ac:dyDescent="0.25">
      <c r="A2609">
        <v>2608</v>
      </c>
      <c r="B2609" t="s">
        <v>3</v>
      </c>
      <c r="C2609" t="s">
        <v>2717</v>
      </c>
      <c r="D2609">
        <v>5081.45</v>
      </c>
      <c r="E2609">
        <v>2017</v>
      </c>
      <c r="F2609">
        <v>5081.45</v>
      </c>
      <c r="G2609">
        <v>5081.45</v>
      </c>
      <c r="H2609" s="3">
        <f t="shared" si="1640"/>
        <v>0</v>
      </c>
      <c r="I2609">
        <v>208</v>
      </c>
      <c r="J2609" t="s">
        <v>2736</v>
      </c>
      <c r="K2609" t="s">
        <v>2738</v>
      </c>
      <c r="L2609">
        <v>32034</v>
      </c>
      <c r="M2609" t="s">
        <v>4748</v>
      </c>
      <c r="N2609" t="s">
        <v>4761</v>
      </c>
      <c r="O2609">
        <v>-81.464088399247402</v>
      </c>
      <c r="P2609">
        <v>30.6684579750263</v>
      </c>
      <c r="Q2609" t="s">
        <v>6531</v>
      </c>
      <c r="R2609">
        <v>41</v>
      </c>
      <c r="S2609" t="s">
        <v>6552</v>
      </c>
      <c r="T2609">
        <v>5001</v>
      </c>
      <c r="U2609" t="s">
        <v>6589</v>
      </c>
      <c r="V2609">
        <v>2017</v>
      </c>
      <c r="W2609">
        <v>252611</v>
      </c>
      <c r="X2609">
        <v>2017</v>
      </c>
      <c r="Y2609">
        <v>284211</v>
      </c>
      <c r="Z2609">
        <v>4668.93</v>
      </c>
      <c r="AA2609" s="3">
        <f t="shared" si="1641"/>
        <v>0.91881844749038177</v>
      </c>
      <c r="AB2609" t="s">
        <v>6616</v>
      </c>
      <c r="AC2609" t="s">
        <v>6616</v>
      </c>
      <c r="AD2609" t="s">
        <v>6616</v>
      </c>
      <c r="AE2609" t="s">
        <v>6616</v>
      </c>
      <c r="AG2609" t="s">
        <v>6616</v>
      </c>
      <c r="AH2609" t="s">
        <v>6616</v>
      </c>
      <c r="AI2609" t="s">
        <v>6618</v>
      </c>
      <c r="AJ2609" t="s">
        <v>6618</v>
      </c>
      <c r="AK2609" t="s">
        <v>6618</v>
      </c>
      <c r="AL2609" t="s">
        <v>6618</v>
      </c>
      <c r="AM2609" t="s">
        <v>6618</v>
      </c>
      <c r="AN2609" t="s">
        <v>6618</v>
      </c>
      <c r="AO2609" t="s">
        <v>6618</v>
      </c>
      <c r="AP2609" s="3" t="str">
        <f t="shared" si="1642"/>
        <v>No</v>
      </c>
      <c r="AQ2609" s="3" t="str">
        <f t="shared" si="1643"/>
        <v>No</v>
      </c>
      <c r="AR2609" s="3" t="str">
        <f t="shared" si="1644"/>
        <v>No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5</v>
      </c>
      <c r="AY2609" t="s">
        <v>6636</v>
      </c>
      <c r="AZ2609" t="s">
        <v>6637</v>
      </c>
      <c r="BA2609">
        <v>1</v>
      </c>
      <c r="BB2609" t="s">
        <v>6617</v>
      </c>
      <c r="BC2609" t="s">
        <v>6616</v>
      </c>
      <c r="BD2609" s="4" t="str">
        <f t="shared" si="1645"/>
        <v>No</v>
      </c>
      <c r="BE2609" t="s">
        <v>6640</v>
      </c>
      <c r="BF2609" s="3" t="str">
        <f t="shared" si="1646"/>
        <v>No</v>
      </c>
      <c r="BG2609" t="s">
        <v>6645</v>
      </c>
      <c r="BH2609" s="3" t="str">
        <f t="shared" si="1647"/>
        <v>208 BEECH ST</v>
      </c>
      <c r="BI2609" s="3" t="str">
        <f t="shared" si="1648"/>
        <v>Fernandina Beach</v>
      </c>
      <c r="BJ2609" s="3" t="str">
        <f t="shared" si="1649"/>
        <v>Florida</v>
      </c>
      <c r="BK2609" s="3">
        <f t="shared" si="1650"/>
        <v>32034</v>
      </c>
      <c r="BL2609" s="3" t="str">
        <f t="shared" si="1651"/>
        <v>208 BEECH ST FERNANDINA BEACH FL 32034</v>
      </c>
      <c r="BM2609" s="3" t="str">
        <f t="shared" si="1652"/>
        <v/>
      </c>
      <c r="BN2609" s="3" t="str">
        <f t="shared" si="1653"/>
        <v>Pass</v>
      </c>
      <c r="BO2609" s="3" t="str">
        <f t="shared" si="1654"/>
        <v>No</v>
      </c>
      <c r="BP2609" s="3" t="str">
        <f t="shared" si="1655"/>
        <v>FV&lt;$10K</v>
      </c>
      <c r="BQ2609" t="s">
        <v>6650</v>
      </c>
      <c r="BR2609" s="3" t="str">
        <f t="shared" si="1656"/>
        <v>No, &lt; $20K Lien</v>
      </c>
      <c r="BS2609" s="3" t="str">
        <f t="shared" si="1657"/>
        <v>No, Lien &lt; $20K</v>
      </c>
      <c r="BT2609" t="s">
        <v>6650</v>
      </c>
      <c r="BU2609" s="3" t="str">
        <f t="shared" si="1658"/>
        <v>No</v>
      </c>
      <c r="BV2609" s="3" t="str">
        <f t="shared" si="1659"/>
        <v>No</v>
      </c>
      <c r="BW2609" s="3">
        <f t="shared" si="1660"/>
        <v>1</v>
      </c>
      <c r="BX2609" s="3" t="str">
        <f t="shared" si="1661"/>
        <v>No</v>
      </c>
      <c r="BY2609" s="3">
        <f t="shared" si="1662"/>
        <v>252611</v>
      </c>
      <c r="BZ2609">
        <v>1</v>
      </c>
      <c r="CA2609" s="3">
        <f t="shared" si="1663"/>
        <v>252611</v>
      </c>
      <c r="CC2609" s="3">
        <f t="shared" si="1664"/>
        <v>0</v>
      </c>
      <c r="CD2609" s="3">
        <f t="shared" si="1665"/>
        <v>0</v>
      </c>
      <c r="CE2609" s="3" t="str">
        <f t="shared" si="1666"/>
        <v/>
      </c>
      <c r="CF2609" s="3" t="e">
        <f>HLOOKUP(CE2609,'Valuation Data'!$D$2:$K$5,4,FALSE)</f>
        <v>#N/A</v>
      </c>
      <c r="CG2609" s="3">
        <f t="shared" si="1667"/>
        <v>252611</v>
      </c>
      <c r="CH2609" s="3" t="str">
        <f t="shared" si="1668"/>
        <v>No</v>
      </c>
      <c r="CI2609" s="3" t="str">
        <f>VLOOKUP(R2609,'Use Codes &amp; County Type'!A:D,4,FALSE)</f>
        <v>C</v>
      </c>
      <c r="CJ2609" s="3" t="str">
        <f t="shared" si="1669"/>
        <v>No</v>
      </c>
      <c r="CK2609" s="3" t="str">
        <f t="shared" si="1670"/>
        <v>Yes</v>
      </c>
      <c r="CL2609" s="3">
        <f t="shared" si="1671"/>
        <v>0.67</v>
      </c>
      <c r="CM2609" s="3">
        <f t="shared" si="1672"/>
        <v>169249.37000000002</v>
      </c>
      <c r="CN2609" s="3">
        <f t="shared" si="1673"/>
        <v>25407.25</v>
      </c>
      <c r="CO2609" s="3">
        <f t="shared" si="1674"/>
        <v>143842.12000000002</v>
      </c>
      <c r="CP2609" s="3">
        <f t="shared" si="1675"/>
        <v>0.10057855754500002</v>
      </c>
      <c r="CR2609" s="3" t="str">
        <f t="shared" si="1676"/>
        <v>No</v>
      </c>
      <c r="CV2609" s="3" t="str">
        <f t="shared" si="1677"/>
        <v>*Bid</v>
      </c>
      <c r="CW2609" s="3">
        <f t="shared" si="1678"/>
        <v>2608</v>
      </c>
      <c r="CX2609" s="3">
        <f t="shared" si="1679"/>
        <v>5081.45</v>
      </c>
      <c r="CY2609" s="3" t="str">
        <f t="shared" si="1680"/>
        <v>Ok</v>
      </c>
      <c r="CZ2609">
        <v>0</v>
      </c>
      <c r="DA2609">
        <v>0</v>
      </c>
    </row>
    <row r="2610" spans="1:105" x14ac:dyDescent="0.25">
      <c r="A2610">
        <v>2609</v>
      </c>
      <c r="B2610" t="s">
        <v>3</v>
      </c>
      <c r="C2610" t="s">
        <v>2718</v>
      </c>
      <c r="D2610">
        <v>2857.16</v>
      </c>
      <c r="E2610">
        <v>2017</v>
      </c>
      <c r="F2610" t="e">
        <f>NA()</f>
        <v>#N/A</v>
      </c>
      <c r="G2610" t="e">
        <f>NA()</f>
        <v>#N/A</v>
      </c>
      <c r="H2610" s="3" t="e">
        <f t="shared" si="1640"/>
        <v>#N/A</v>
      </c>
      <c r="I2610" t="e">
        <f>NA()</f>
        <v>#N/A</v>
      </c>
      <c r="J2610" t="e">
        <f>NA()</f>
        <v>#N/A</v>
      </c>
      <c r="K2610" t="e">
        <f>NA()</f>
        <v>#N/A</v>
      </c>
      <c r="L2610" t="e">
        <f>NA()</f>
        <v>#N/A</v>
      </c>
      <c r="M2610" t="e">
        <f>NA()</f>
        <v>#N/A</v>
      </c>
      <c r="N2610" t="e">
        <f>NA()</f>
        <v>#N/A</v>
      </c>
      <c r="O2610" t="e">
        <f>NA()</f>
        <v>#N/A</v>
      </c>
      <c r="P2610" t="e">
        <f>NA()</f>
        <v>#N/A</v>
      </c>
      <c r="Q2610" t="e">
        <f>NA()</f>
        <v>#N/A</v>
      </c>
      <c r="R2610">
        <v>1</v>
      </c>
      <c r="S2610" t="s">
        <v>6539</v>
      </c>
      <c r="T2610" t="e">
        <f>NA()</f>
        <v>#N/A</v>
      </c>
      <c r="U2610" t="e">
        <f>NA()</f>
        <v>#N/A</v>
      </c>
      <c r="V2610">
        <v>2017</v>
      </c>
      <c r="W2610">
        <v>126737</v>
      </c>
      <c r="X2610" t="e">
        <f>NA()</f>
        <v>#N/A</v>
      </c>
      <c r="Y2610" t="e">
        <f>NA()</f>
        <v>#N/A</v>
      </c>
      <c r="Z2610" t="e">
        <f>NA()</f>
        <v>#N/A</v>
      </c>
      <c r="AA2610" s="3">
        <f t="shared" si="1641"/>
        <v>0</v>
      </c>
      <c r="AB2610" t="s">
        <v>6616</v>
      </c>
      <c r="AI2610" t="e">
        <f>NA()</f>
        <v>#N/A</v>
      </c>
      <c r="AJ2610" t="e">
        <f>NA()</f>
        <v>#N/A</v>
      </c>
      <c r="AK2610" t="e">
        <f>NA()</f>
        <v>#N/A</v>
      </c>
      <c r="AL2610" t="e">
        <f>NA()</f>
        <v>#N/A</v>
      </c>
      <c r="AM2610" t="e">
        <f>NA()</f>
        <v>#N/A</v>
      </c>
      <c r="AN2610" t="e">
        <f>NA()</f>
        <v>#N/A</v>
      </c>
      <c r="AO2610" t="e">
        <f>NA()</f>
        <v>#N/A</v>
      </c>
      <c r="AP2610" s="3" t="str">
        <f t="shared" si="1642"/>
        <v>No</v>
      </c>
      <c r="AQ2610" s="3" t="str">
        <f t="shared" si="1643"/>
        <v>No</v>
      </c>
      <c r="AR2610" s="3" t="str">
        <f t="shared" si="1644"/>
        <v>No</v>
      </c>
      <c r="AS2610" t="e">
        <f>NA()</f>
        <v>#N/A</v>
      </c>
      <c r="AT2610" t="e">
        <f>NA()</f>
        <v>#N/A</v>
      </c>
      <c r="AU2610" t="e">
        <f>NA()</f>
        <v>#N/A</v>
      </c>
      <c r="AV2610" t="e">
        <f>NA()</f>
        <v>#N/A</v>
      </c>
      <c r="AW2610" t="e">
        <f>NA()</f>
        <v>#N/A</v>
      </c>
      <c r="AX2610" t="e">
        <f>NA()</f>
        <v>#N/A</v>
      </c>
      <c r="AY2610" t="e">
        <f>NA()</f>
        <v>#N/A</v>
      </c>
      <c r="AZ2610" t="e">
        <f>NA()</f>
        <v>#N/A</v>
      </c>
      <c r="BA2610">
        <v>0</v>
      </c>
      <c r="BB2610" t="s">
        <v>6616</v>
      </c>
      <c r="BC2610" t="e">
        <f>NA()</f>
        <v>#N/A</v>
      </c>
      <c r="BD2610" s="4" t="str">
        <f t="shared" si="1645"/>
        <v>No</v>
      </c>
      <c r="BE2610" t="e">
        <f>NA()</f>
        <v>#N/A</v>
      </c>
      <c r="BF2610" s="3" t="str">
        <f t="shared" si="1646"/>
        <v>No</v>
      </c>
      <c r="BG2610" t="e">
        <f>NA()</f>
        <v>#N/A</v>
      </c>
      <c r="BH2610" s="3" t="e">
        <f t="shared" si="1647"/>
        <v>#N/A</v>
      </c>
      <c r="BI2610" s="3" t="e">
        <f t="shared" si="1648"/>
        <v>#N/A</v>
      </c>
      <c r="BJ2610" s="3" t="e">
        <f t="shared" si="1649"/>
        <v>#N/A</v>
      </c>
      <c r="BK2610" s="3" t="e">
        <f t="shared" si="1650"/>
        <v>#N/A</v>
      </c>
      <c r="BL2610" s="3" t="e">
        <f t="shared" si="1651"/>
        <v>#N/A</v>
      </c>
      <c r="BM2610" s="3" t="e">
        <f t="shared" si="1652"/>
        <v>#N/A</v>
      </c>
      <c r="BN2610" s="3" t="str">
        <f t="shared" si="1653"/>
        <v>Pass</v>
      </c>
      <c r="BO2610" s="3" t="e">
        <f t="shared" si="1654"/>
        <v>#N/A</v>
      </c>
      <c r="BP2610" s="3" t="str">
        <f t="shared" si="1655"/>
        <v>FV&lt;$10K</v>
      </c>
      <c r="BQ2610" t="s">
        <v>6650</v>
      </c>
      <c r="BR2610" s="3" t="str">
        <f t="shared" si="1656"/>
        <v>No, &lt; $20K Lien</v>
      </c>
      <c r="BS2610" s="3" t="str">
        <f t="shared" si="1657"/>
        <v>No, Lien &lt; $20K</v>
      </c>
      <c r="BT2610" t="s">
        <v>6650</v>
      </c>
      <c r="BU2610" s="3" t="str">
        <f t="shared" si="1658"/>
        <v>No</v>
      </c>
      <c r="BV2610" s="3" t="str">
        <f t="shared" si="1659"/>
        <v>No</v>
      </c>
      <c r="BW2610" s="3">
        <f t="shared" si="1660"/>
        <v>0</v>
      </c>
      <c r="BX2610" s="3" t="str">
        <f t="shared" si="1661"/>
        <v>No</v>
      </c>
      <c r="BY2610" s="3">
        <f t="shared" si="1662"/>
        <v>126737</v>
      </c>
      <c r="BZ2610">
        <v>1</v>
      </c>
      <c r="CA2610" s="3">
        <f t="shared" si="1663"/>
        <v>126737</v>
      </c>
      <c r="CC2610" s="3" t="e">
        <f t="shared" si="1664"/>
        <v>#N/A</v>
      </c>
      <c r="CD2610" s="3" t="e">
        <f t="shared" si="1665"/>
        <v>#N/A</v>
      </c>
      <c r="CE2610" s="3" t="str">
        <f t="shared" si="1666"/>
        <v/>
      </c>
      <c r="CF2610" s="3" t="e">
        <f>HLOOKUP(CE2610,'Valuation Data'!$D$2:$K$5,4,FALSE)</f>
        <v>#N/A</v>
      </c>
      <c r="CG2610" s="3">
        <f t="shared" si="1667"/>
        <v>126737</v>
      </c>
      <c r="CH2610" s="3" t="str">
        <f t="shared" si="1668"/>
        <v>No</v>
      </c>
      <c r="CI2610" s="3" t="str">
        <f>VLOOKUP(R2610,'Use Codes &amp; County Type'!A:D,4,FALSE)</f>
        <v>S</v>
      </c>
      <c r="CJ2610" s="3" t="str">
        <f t="shared" si="1669"/>
        <v>No</v>
      </c>
      <c r="CK2610" s="3" t="str">
        <f t="shared" si="1670"/>
        <v>No</v>
      </c>
      <c r="CL2610" s="3">
        <f t="shared" si="1671"/>
        <v>0.35</v>
      </c>
      <c r="CM2610" s="3">
        <f t="shared" si="1672"/>
        <v>44357.95</v>
      </c>
      <c r="CN2610" s="3" t="e">
        <f t="shared" si="1673"/>
        <v>#N/A</v>
      </c>
      <c r="CO2610" s="3" t="e">
        <f t="shared" si="1674"/>
        <v>#N/A</v>
      </c>
      <c r="CP2610" s="3" t="e">
        <f t="shared" si="1675"/>
        <v>#N/A</v>
      </c>
      <c r="CR2610" s="3" t="e">
        <f t="shared" si="1676"/>
        <v>#N/A</v>
      </c>
      <c r="CV2610" s="3" t="e">
        <f t="shared" si="1677"/>
        <v>#N/A</v>
      </c>
      <c r="CW2610" s="3">
        <f t="shared" si="1678"/>
        <v>2609</v>
      </c>
      <c r="CX2610" s="3">
        <f t="shared" si="1679"/>
        <v>2857.16</v>
      </c>
      <c r="CY2610" s="3" t="e">
        <f t="shared" si="1680"/>
        <v>#N/A</v>
      </c>
      <c r="CZ2610" t="e">
        <f>NA()</f>
        <v>#N/A</v>
      </c>
      <c r="DA2610" t="e">
        <f>NA()</f>
        <v>#N/A</v>
      </c>
    </row>
    <row r="2611" spans="1:105" x14ac:dyDescent="0.25">
      <c r="A2611">
        <v>2610</v>
      </c>
      <c r="B2611" t="s">
        <v>3</v>
      </c>
      <c r="C2611" t="s">
        <v>2719</v>
      </c>
      <c r="D2611">
        <v>2538.6</v>
      </c>
      <c r="E2611">
        <v>2017</v>
      </c>
      <c r="F2611">
        <v>2538.6</v>
      </c>
      <c r="G2611">
        <v>2538.6</v>
      </c>
      <c r="H2611" s="3">
        <f t="shared" si="1640"/>
        <v>0</v>
      </c>
      <c r="I2611">
        <v>314</v>
      </c>
      <c r="J2611" t="s">
        <v>2736</v>
      </c>
      <c r="K2611" t="s">
        <v>2738</v>
      </c>
      <c r="L2611">
        <v>32034</v>
      </c>
      <c r="M2611" t="s">
        <v>4749</v>
      </c>
      <c r="N2611" t="s">
        <v>4761</v>
      </c>
      <c r="O2611">
        <v>-81.463331977040497</v>
      </c>
      <c r="P2611">
        <v>30.6644750803877</v>
      </c>
      <c r="Q2611" t="s">
        <v>6121</v>
      </c>
      <c r="R2611">
        <v>1</v>
      </c>
      <c r="S2611" t="s">
        <v>6539</v>
      </c>
      <c r="T2611">
        <v>1001</v>
      </c>
      <c r="U2611" t="s">
        <v>6582</v>
      </c>
      <c r="V2611">
        <v>2017</v>
      </c>
      <c r="W2611">
        <v>115451</v>
      </c>
      <c r="X2611">
        <v>2017</v>
      </c>
      <c r="Y2611">
        <v>117979</v>
      </c>
      <c r="Z2611">
        <v>2317.71</v>
      </c>
      <c r="AA2611" s="3">
        <f t="shared" si="1641"/>
        <v>0.91298747341054132</v>
      </c>
      <c r="AB2611" t="s">
        <v>6616</v>
      </c>
      <c r="AI2611" t="s">
        <v>6618</v>
      </c>
      <c r="AJ2611" t="s">
        <v>6618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 s="3" t="str">
        <f t="shared" si="1642"/>
        <v>No</v>
      </c>
      <c r="AQ2611" s="3" t="str">
        <f t="shared" si="1643"/>
        <v>No</v>
      </c>
      <c r="AR2611" s="3" t="str">
        <f t="shared" si="1644"/>
        <v>No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 t="s">
        <v>6634</v>
      </c>
      <c r="AZ2611">
        <v>0</v>
      </c>
      <c r="BA2611">
        <v>1</v>
      </c>
      <c r="BB2611" t="s">
        <v>6616</v>
      </c>
      <c r="BC2611" t="s">
        <v>6616</v>
      </c>
      <c r="BD2611" s="4" t="str">
        <f t="shared" si="1645"/>
        <v>No</v>
      </c>
      <c r="BE2611" t="s">
        <v>6640</v>
      </c>
      <c r="BF2611" s="3" t="str">
        <f t="shared" si="1646"/>
        <v>No</v>
      </c>
      <c r="BG2611" t="s">
        <v>6645</v>
      </c>
      <c r="BH2611" s="3" t="str">
        <f t="shared" si="1647"/>
        <v>314 ELM ST</v>
      </c>
      <c r="BI2611" s="3" t="str">
        <f t="shared" si="1648"/>
        <v>Fernandina Beach</v>
      </c>
      <c r="BJ2611" s="3" t="str">
        <f t="shared" si="1649"/>
        <v>Florida</v>
      </c>
      <c r="BK2611" s="3">
        <f t="shared" si="1650"/>
        <v>32034</v>
      </c>
      <c r="BL2611" s="3" t="str">
        <f t="shared" si="1651"/>
        <v>314 ELM ST FERNANDINA BEACH FL 32034</v>
      </c>
      <c r="BM2611" s="3" t="str">
        <f t="shared" si="1652"/>
        <v/>
      </c>
      <c r="BN2611" s="3" t="str">
        <f t="shared" si="1653"/>
        <v>Pass</v>
      </c>
      <c r="BO2611" s="3" t="str">
        <f t="shared" si="1654"/>
        <v>No</v>
      </c>
      <c r="BP2611" s="3" t="str">
        <f t="shared" si="1655"/>
        <v>FV&lt;$10K</v>
      </c>
      <c r="BQ2611" t="s">
        <v>6650</v>
      </c>
      <c r="BR2611" s="3" t="str">
        <f t="shared" si="1656"/>
        <v>No, &lt; $20K Lien</v>
      </c>
      <c r="BS2611" s="3" t="str">
        <f t="shared" si="1657"/>
        <v>No, Lien &lt; $20K</v>
      </c>
      <c r="BT2611" t="s">
        <v>6650</v>
      </c>
      <c r="BU2611" s="3" t="str">
        <f t="shared" si="1658"/>
        <v>No</v>
      </c>
      <c r="BV2611" s="3" t="str">
        <f t="shared" si="1659"/>
        <v>No</v>
      </c>
      <c r="BW2611" s="3">
        <f t="shared" si="1660"/>
        <v>1</v>
      </c>
      <c r="BX2611" s="3" t="str">
        <f t="shared" si="1661"/>
        <v>No</v>
      </c>
      <c r="BY2611" s="3">
        <f t="shared" si="1662"/>
        <v>115451</v>
      </c>
      <c r="BZ2611">
        <v>1</v>
      </c>
      <c r="CA2611" s="3">
        <f t="shared" si="1663"/>
        <v>115451</v>
      </c>
      <c r="CC2611" s="3">
        <f t="shared" si="1664"/>
        <v>0</v>
      </c>
      <c r="CD2611" s="3">
        <f t="shared" si="1665"/>
        <v>0</v>
      </c>
      <c r="CE2611" s="3" t="str">
        <f t="shared" si="1666"/>
        <v/>
      </c>
      <c r="CF2611" s="3" t="e">
        <f>HLOOKUP(CE2611,'Valuation Data'!$D$2:$K$5,4,FALSE)</f>
        <v>#N/A</v>
      </c>
      <c r="CG2611" s="3">
        <f t="shared" si="1667"/>
        <v>115451</v>
      </c>
      <c r="CH2611" s="3" t="str">
        <f t="shared" si="1668"/>
        <v>No</v>
      </c>
      <c r="CI2611" s="3" t="str">
        <f>VLOOKUP(R2611,'Use Codes &amp; County Type'!A:D,4,FALSE)</f>
        <v>S</v>
      </c>
      <c r="CJ2611" s="3" t="str">
        <f t="shared" si="1669"/>
        <v>No</v>
      </c>
      <c r="CK2611" s="3" t="str">
        <f t="shared" si="1670"/>
        <v>No</v>
      </c>
      <c r="CL2611" s="3">
        <f t="shared" si="1671"/>
        <v>0.35</v>
      </c>
      <c r="CM2611" s="3">
        <f t="shared" si="1672"/>
        <v>40407.85</v>
      </c>
      <c r="CN2611" s="3">
        <f t="shared" si="1673"/>
        <v>12693</v>
      </c>
      <c r="CO2611" s="3">
        <f t="shared" si="1674"/>
        <v>27714.85</v>
      </c>
      <c r="CP2611" s="3">
        <f t="shared" si="1675"/>
        <v>0.10994274627331076</v>
      </c>
      <c r="CR2611" s="3" t="str">
        <f t="shared" si="1676"/>
        <v>No</v>
      </c>
      <c r="CV2611" s="3" t="str">
        <f t="shared" si="1677"/>
        <v>*Bid</v>
      </c>
      <c r="CW2611" s="3">
        <f t="shared" si="1678"/>
        <v>2610</v>
      </c>
      <c r="CX2611" s="3">
        <f t="shared" si="1679"/>
        <v>2538.6</v>
      </c>
      <c r="CY2611" s="3" t="str">
        <f t="shared" si="1680"/>
        <v>Ok</v>
      </c>
      <c r="CZ2611">
        <v>0</v>
      </c>
      <c r="DA2611">
        <v>0</v>
      </c>
    </row>
    <row r="2612" spans="1:105" x14ac:dyDescent="0.25">
      <c r="A2612">
        <v>2611</v>
      </c>
      <c r="B2612" t="s">
        <v>3</v>
      </c>
      <c r="C2612" t="s">
        <v>2720</v>
      </c>
      <c r="D2612">
        <v>525.04999999999995</v>
      </c>
      <c r="E2612">
        <v>2017</v>
      </c>
      <c r="F2612">
        <v>525.04999999999995</v>
      </c>
      <c r="G2612">
        <v>525.04999999999995</v>
      </c>
      <c r="H2612" s="3">
        <f t="shared" si="1640"/>
        <v>0</v>
      </c>
      <c r="J2612" t="s">
        <v>2736</v>
      </c>
      <c r="K2612" t="s">
        <v>2738</v>
      </c>
      <c r="L2612">
        <v>32034</v>
      </c>
      <c r="M2612" t="s">
        <v>4750</v>
      </c>
      <c r="N2612" t="s">
        <v>4761</v>
      </c>
      <c r="O2612">
        <v>-81.463639241709998</v>
      </c>
      <c r="P2612">
        <v>30.664400829994499</v>
      </c>
      <c r="Q2612" t="s">
        <v>6121</v>
      </c>
      <c r="R2612">
        <v>0</v>
      </c>
      <c r="S2612" t="s">
        <v>6538</v>
      </c>
      <c r="T2612">
        <v>8001</v>
      </c>
      <c r="U2612" t="s">
        <v>6581</v>
      </c>
      <c r="V2612">
        <v>2017</v>
      </c>
      <c r="W2612">
        <v>17999</v>
      </c>
      <c r="X2612">
        <v>2017</v>
      </c>
      <c r="Y2612">
        <v>32725</v>
      </c>
      <c r="Z2612">
        <v>455.89</v>
      </c>
      <c r="AA2612" s="3">
        <f t="shared" si="1641"/>
        <v>0.86827921150366638</v>
      </c>
      <c r="AB2612" t="s">
        <v>6616</v>
      </c>
      <c r="AC2612" t="s">
        <v>6616</v>
      </c>
      <c r="AD2612" t="s">
        <v>6616</v>
      </c>
      <c r="AE2612" t="s">
        <v>6616</v>
      </c>
      <c r="AF2612" t="s">
        <v>6616</v>
      </c>
      <c r="AG2612" t="s">
        <v>6616</v>
      </c>
      <c r="AH2612" t="s">
        <v>6616</v>
      </c>
      <c r="AI2612" t="s">
        <v>6618</v>
      </c>
      <c r="AJ2612" t="s">
        <v>6618</v>
      </c>
      <c r="AK2612" t="s">
        <v>6618</v>
      </c>
      <c r="AL2612" t="s">
        <v>6618</v>
      </c>
      <c r="AM2612" t="s">
        <v>6618</v>
      </c>
      <c r="AN2612" t="s">
        <v>6618</v>
      </c>
      <c r="AO2612" t="s">
        <v>6618</v>
      </c>
      <c r="AP2612" s="3" t="str">
        <f t="shared" si="1642"/>
        <v>No</v>
      </c>
      <c r="AQ2612" s="3" t="str">
        <f t="shared" si="1643"/>
        <v>No</v>
      </c>
      <c r="AR2612" s="3" t="str">
        <f t="shared" si="1644"/>
        <v>No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 t="s">
        <v>6634</v>
      </c>
      <c r="AZ2612" t="s">
        <v>6637</v>
      </c>
      <c r="BA2612">
        <v>1</v>
      </c>
      <c r="BB2612" t="s">
        <v>6616</v>
      </c>
      <c r="BC2612" t="s">
        <v>6616</v>
      </c>
      <c r="BD2612" s="4" t="str">
        <f t="shared" si="1645"/>
        <v>No</v>
      </c>
      <c r="BE2612" t="s">
        <v>6640</v>
      </c>
      <c r="BF2612" s="3" t="str">
        <f t="shared" si="1646"/>
        <v>No</v>
      </c>
      <c r="BG2612" t="s">
        <v>6645</v>
      </c>
      <c r="BH2612" s="3" t="str">
        <f t="shared" si="1647"/>
        <v>S 3RD ST</v>
      </c>
      <c r="BI2612" s="3" t="str">
        <f t="shared" si="1648"/>
        <v>Fernandina Beach</v>
      </c>
      <c r="BJ2612" s="3" t="str">
        <f t="shared" si="1649"/>
        <v>Florida</v>
      </c>
      <c r="BK2612" s="3">
        <f t="shared" si="1650"/>
        <v>32034</v>
      </c>
      <c r="BL2612" s="3" t="str">
        <f t="shared" si="1651"/>
        <v>S 3RD ST FERNANDINA BEACH FL 32034</v>
      </c>
      <c r="BM2612" s="3" t="str">
        <f t="shared" si="1652"/>
        <v/>
      </c>
      <c r="BN2612" s="3" t="str">
        <f t="shared" si="1653"/>
        <v>Pass</v>
      </c>
      <c r="BO2612" s="3" t="str">
        <f t="shared" si="1654"/>
        <v>No</v>
      </c>
      <c r="BP2612" s="3" t="str">
        <f t="shared" si="1655"/>
        <v>FV&lt;$10K</v>
      </c>
      <c r="BQ2612" t="s">
        <v>6650</v>
      </c>
      <c r="BR2612" s="3" t="str">
        <f t="shared" si="1656"/>
        <v>No, &lt; $20K Lien</v>
      </c>
      <c r="BS2612" s="3" t="str">
        <f t="shared" si="1657"/>
        <v>No, Lien &lt; $20K</v>
      </c>
      <c r="BT2612" t="s">
        <v>6650</v>
      </c>
      <c r="BU2612" s="3" t="str">
        <f t="shared" si="1658"/>
        <v>No</v>
      </c>
      <c r="BV2612" s="3" t="str">
        <f t="shared" si="1659"/>
        <v>No</v>
      </c>
      <c r="BW2612" s="3">
        <f t="shared" si="1660"/>
        <v>1</v>
      </c>
      <c r="BX2612" s="3" t="str">
        <f t="shared" si="1661"/>
        <v>No</v>
      </c>
      <c r="BY2612" s="3">
        <f t="shared" si="1662"/>
        <v>17999</v>
      </c>
      <c r="BZ2612">
        <v>1</v>
      </c>
      <c r="CA2612" s="3">
        <f t="shared" si="1663"/>
        <v>17999</v>
      </c>
      <c r="CC2612" s="3">
        <f t="shared" si="1664"/>
        <v>0</v>
      </c>
      <c r="CD2612" s="3">
        <f t="shared" si="1665"/>
        <v>0</v>
      </c>
      <c r="CE2612" s="3" t="str">
        <f t="shared" si="1666"/>
        <v/>
      </c>
      <c r="CF2612" s="3" t="e">
        <f>HLOOKUP(CE2612,'Valuation Data'!$D$2:$K$5,4,FALSE)</f>
        <v>#N/A</v>
      </c>
      <c r="CG2612" s="3">
        <f t="shared" si="1667"/>
        <v>17999</v>
      </c>
      <c r="CH2612" s="3" t="str">
        <f t="shared" si="1668"/>
        <v>No</v>
      </c>
      <c r="CI2612" s="3" t="str">
        <f>VLOOKUP(R2612,'Use Codes &amp; County Type'!A:D,4,FALSE)</f>
        <v>V</v>
      </c>
      <c r="CJ2612" s="3" t="str">
        <f t="shared" si="1669"/>
        <v>Yes</v>
      </c>
      <c r="CK2612" s="3" t="str">
        <f t="shared" si="1670"/>
        <v>No</v>
      </c>
      <c r="CL2612" s="3">
        <f t="shared" si="1671"/>
        <v>0</v>
      </c>
      <c r="CM2612" s="3">
        <f t="shared" si="1672"/>
        <v>0</v>
      </c>
      <c r="CN2612" s="3">
        <f t="shared" si="1673"/>
        <v>2625.25</v>
      </c>
      <c r="CO2612" s="3">
        <f t="shared" si="1674"/>
        <v>-2625.25</v>
      </c>
      <c r="CP2612" s="3">
        <f t="shared" si="1675"/>
        <v>0.14585532529584977</v>
      </c>
      <c r="CR2612" s="3" t="str">
        <f t="shared" si="1676"/>
        <v>No</v>
      </c>
      <c r="CV2612" s="3" t="str">
        <f t="shared" si="1677"/>
        <v>FMV&lt;$30K</v>
      </c>
      <c r="CW2612" s="3">
        <f t="shared" si="1678"/>
        <v>2611</v>
      </c>
      <c r="CX2612" s="3">
        <f t="shared" si="1679"/>
        <v>525.04999999999995</v>
      </c>
      <c r="CY2612" s="3" t="str">
        <f t="shared" si="1680"/>
        <v>Ok</v>
      </c>
      <c r="CZ2612">
        <v>0</v>
      </c>
      <c r="DA2612">
        <v>0</v>
      </c>
    </row>
    <row r="2613" spans="1:105" x14ac:dyDescent="0.25">
      <c r="A2613">
        <v>2612</v>
      </c>
      <c r="B2613" t="s">
        <v>3</v>
      </c>
      <c r="C2613" t="s">
        <v>2721</v>
      </c>
      <c r="D2613">
        <v>2210.09</v>
      </c>
      <c r="E2613">
        <v>2017</v>
      </c>
      <c r="F2613">
        <v>2210.09</v>
      </c>
      <c r="G2613">
        <v>2210.09</v>
      </c>
      <c r="H2613" s="3">
        <f t="shared" si="1640"/>
        <v>0</v>
      </c>
      <c r="I2613">
        <v>1241</v>
      </c>
      <c r="J2613" t="s">
        <v>2736</v>
      </c>
      <c r="K2613" t="s">
        <v>2738</v>
      </c>
      <c r="L2613">
        <v>32034</v>
      </c>
      <c r="M2613" t="s">
        <v>4751</v>
      </c>
      <c r="N2613" t="s">
        <v>4761</v>
      </c>
      <c r="O2613">
        <v>-81.461268280902402</v>
      </c>
      <c r="P2613">
        <v>30.655313648608999</v>
      </c>
      <c r="Q2613" t="s">
        <v>6532</v>
      </c>
      <c r="R2613">
        <v>16</v>
      </c>
      <c r="S2613" t="s">
        <v>6565</v>
      </c>
      <c r="T2613">
        <v>2008</v>
      </c>
      <c r="U2613" t="s">
        <v>6615</v>
      </c>
      <c r="V2613">
        <v>2017</v>
      </c>
      <c r="W2613">
        <v>130858</v>
      </c>
      <c r="X2613">
        <v>2017</v>
      </c>
      <c r="Y2613">
        <v>130858</v>
      </c>
      <c r="Z2613">
        <v>2013.95</v>
      </c>
      <c r="AA2613" s="3">
        <f t="shared" si="1641"/>
        <v>0.91125248293055938</v>
      </c>
      <c r="AB2613" t="s">
        <v>6616</v>
      </c>
      <c r="AC2613" t="s">
        <v>6616</v>
      </c>
      <c r="AD2613" t="s">
        <v>6616</v>
      </c>
      <c r="AE2613" t="s">
        <v>6616</v>
      </c>
      <c r="AI2613" t="s">
        <v>6618</v>
      </c>
      <c r="AJ2613" t="s">
        <v>6618</v>
      </c>
      <c r="AK2613" t="s">
        <v>6618</v>
      </c>
      <c r="AL2613" t="s">
        <v>6618</v>
      </c>
      <c r="AM2613" t="s">
        <v>6618</v>
      </c>
      <c r="AN2613" t="s">
        <v>6618</v>
      </c>
      <c r="AO2613" t="s">
        <v>6618</v>
      </c>
      <c r="AP2613" s="3" t="str">
        <f t="shared" si="1642"/>
        <v>No</v>
      </c>
      <c r="AQ2613" s="3" t="str">
        <f t="shared" si="1643"/>
        <v>No</v>
      </c>
      <c r="AR2613" s="3" t="str">
        <f t="shared" si="1644"/>
        <v>No</v>
      </c>
      <c r="AS2613">
        <v>0</v>
      </c>
      <c r="AT2613">
        <v>0</v>
      </c>
      <c r="AU2613">
        <v>315000</v>
      </c>
      <c r="AV2613" t="s">
        <v>6622</v>
      </c>
      <c r="AW2613">
        <v>0</v>
      </c>
      <c r="AX2613">
        <v>8</v>
      </c>
      <c r="AY2613" t="s">
        <v>6635</v>
      </c>
      <c r="AZ2613" t="s">
        <v>6638</v>
      </c>
      <c r="BA2613">
        <v>1</v>
      </c>
      <c r="BB2613" t="s">
        <v>6616</v>
      </c>
      <c r="BC2613" t="s">
        <v>6616</v>
      </c>
      <c r="BD2613" s="4" t="str">
        <f t="shared" si="1645"/>
        <v>No</v>
      </c>
      <c r="BE2613" t="s">
        <v>6643</v>
      </c>
      <c r="BF2613" s="3" t="str">
        <f t="shared" si="1646"/>
        <v>Yes</v>
      </c>
      <c r="BG2613" t="s">
        <v>6645</v>
      </c>
      <c r="BH2613" s="3" t="str">
        <f t="shared" si="1647"/>
        <v>1241 S 8TH ST</v>
      </c>
      <c r="BI2613" s="3" t="str">
        <f t="shared" si="1648"/>
        <v>Fernandina Beach</v>
      </c>
      <c r="BJ2613" s="3" t="str">
        <f t="shared" si="1649"/>
        <v>Florida</v>
      </c>
      <c r="BK2613" s="3">
        <f t="shared" si="1650"/>
        <v>32034</v>
      </c>
      <c r="BL2613" s="3" t="str">
        <f t="shared" si="1651"/>
        <v>1241 S 8TH ST FERNANDINA BEACH FL 32034</v>
      </c>
      <c r="BM2613" s="3" t="str">
        <f t="shared" si="1652"/>
        <v>L</v>
      </c>
      <c r="BN2613" s="3" t="str">
        <f t="shared" si="1653"/>
        <v>Pass</v>
      </c>
      <c r="BO2613" s="3" t="str">
        <f t="shared" si="1654"/>
        <v>No</v>
      </c>
      <c r="BP2613" s="3" t="str">
        <f t="shared" si="1655"/>
        <v>FV&lt;$10K</v>
      </c>
      <c r="BQ2613" t="s">
        <v>6650</v>
      </c>
      <c r="BR2613" s="3" t="str">
        <f t="shared" si="1656"/>
        <v>No, &lt; $20K Lien</v>
      </c>
      <c r="BS2613" s="3" t="str">
        <f t="shared" si="1657"/>
        <v>No, Lien &lt; $20K</v>
      </c>
      <c r="BT2613" t="s">
        <v>6650</v>
      </c>
      <c r="BU2613" s="3" t="str">
        <f t="shared" si="1658"/>
        <v>No</v>
      </c>
      <c r="BV2613" s="3" t="str">
        <f t="shared" si="1659"/>
        <v>No</v>
      </c>
      <c r="BW2613" s="3">
        <f t="shared" si="1660"/>
        <v>1</v>
      </c>
      <c r="BX2613" s="3" t="str">
        <f t="shared" si="1661"/>
        <v>No</v>
      </c>
      <c r="BY2613" s="3">
        <f t="shared" si="1662"/>
        <v>130858</v>
      </c>
      <c r="BZ2613">
        <v>1</v>
      </c>
      <c r="CA2613" s="3">
        <f t="shared" si="1663"/>
        <v>130858</v>
      </c>
      <c r="CC2613" s="3">
        <f t="shared" si="1664"/>
        <v>0</v>
      </c>
      <c r="CD2613" s="3">
        <f t="shared" si="1665"/>
        <v>0</v>
      </c>
      <c r="CE2613" s="3" t="str">
        <f t="shared" si="1666"/>
        <v/>
      </c>
      <c r="CF2613" s="3" t="e">
        <f>HLOOKUP(CE2613,'Valuation Data'!$D$2:$K$5,4,FALSE)</f>
        <v>#N/A</v>
      </c>
      <c r="CG2613" s="3">
        <f t="shared" si="1667"/>
        <v>130858</v>
      </c>
      <c r="CH2613" s="3" t="str">
        <f t="shared" si="1668"/>
        <v>No</v>
      </c>
      <c r="CI2613" s="3" t="str">
        <f>VLOOKUP(R2613,'Use Codes &amp; County Type'!A:D,4,FALSE)</f>
        <v>C</v>
      </c>
      <c r="CJ2613" s="3" t="str">
        <f t="shared" si="1669"/>
        <v>No</v>
      </c>
      <c r="CK2613" s="3" t="str">
        <f t="shared" si="1670"/>
        <v>No</v>
      </c>
      <c r="CL2613" s="3">
        <f t="shared" si="1671"/>
        <v>0.3</v>
      </c>
      <c r="CM2613" s="3">
        <f t="shared" si="1672"/>
        <v>39257.4</v>
      </c>
      <c r="CN2613" s="3">
        <f t="shared" si="1673"/>
        <v>11050.45</v>
      </c>
      <c r="CO2613" s="3">
        <f t="shared" si="1674"/>
        <v>28206.95</v>
      </c>
      <c r="CP2613" s="3">
        <f t="shared" si="1675"/>
        <v>8.4446117165171419E-2</v>
      </c>
      <c r="CR2613" s="3" t="str">
        <f t="shared" si="1676"/>
        <v>No</v>
      </c>
      <c r="CV2613" s="3" t="str">
        <f t="shared" si="1677"/>
        <v>*Bid</v>
      </c>
      <c r="CW2613" s="3">
        <f t="shared" si="1678"/>
        <v>2612</v>
      </c>
      <c r="CX2613" s="3">
        <f t="shared" si="1679"/>
        <v>2210.09</v>
      </c>
      <c r="CY2613" s="3" t="str">
        <f t="shared" si="1680"/>
        <v>Ok</v>
      </c>
      <c r="CZ2613">
        <v>0</v>
      </c>
      <c r="DA2613">
        <v>0</v>
      </c>
    </row>
    <row r="2614" spans="1:105" x14ac:dyDescent="0.25">
      <c r="A2614">
        <v>2613</v>
      </c>
      <c r="B2614" t="s">
        <v>3</v>
      </c>
      <c r="C2614" t="s">
        <v>2722</v>
      </c>
      <c r="D2614">
        <v>2340.04</v>
      </c>
      <c r="E2614">
        <v>2017</v>
      </c>
      <c r="F2614">
        <v>2340.04</v>
      </c>
      <c r="G2614">
        <v>2340.04</v>
      </c>
      <c r="H2614" s="3">
        <f t="shared" si="1640"/>
        <v>0</v>
      </c>
      <c r="I2614">
        <v>1335</v>
      </c>
      <c r="J2614" t="s">
        <v>2736</v>
      </c>
      <c r="K2614" t="s">
        <v>2738</v>
      </c>
      <c r="L2614">
        <v>32034</v>
      </c>
      <c r="M2614" t="s">
        <v>4752</v>
      </c>
      <c r="N2614" t="s">
        <v>4761</v>
      </c>
      <c r="O2614">
        <v>-81.4609662908166</v>
      </c>
      <c r="P2614">
        <v>30.653385386474501</v>
      </c>
      <c r="Q2614" t="s">
        <v>6533</v>
      </c>
      <c r="R2614">
        <v>17</v>
      </c>
      <c r="S2614" t="s">
        <v>6550</v>
      </c>
      <c r="T2614">
        <v>3003</v>
      </c>
      <c r="U2614" t="s">
        <v>6587</v>
      </c>
      <c r="V2614">
        <v>2017</v>
      </c>
      <c r="W2614">
        <v>138664</v>
      </c>
      <c r="X2614">
        <v>2017</v>
      </c>
      <c r="Y2614">
        <v>138664</v>
      </c>
      <c r="Z2614">
        <v>2134.11</v>
      </c>
      <c r="AA2614" s="3">
        <f t="shared" si="1641"/>
        <v>0.91199723081656736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 s="3" t="str">
        <f t="shared" si="1642"/>
        <v>No</v>
      </c>
      <c r="AQ2614" s="3" t="str">
        <f t="shared" si="1643"/>
        <v>No</v>
      </c>
      <c r="AR2614" s="3" t="str">
        <f t="shared" si="1644"/>
        <v>No</v>
      </c>
      <c r="AS2614">
        <v>0</v>
      </c>
      <c r="AT2614">
        <v>0</v>
      </c>
      <c r="AU2614">
        <v>280000</v>
      </c>
      <c r="AV2614" t="s">
        <v>6622</v>
      </c>
      <c r="AW2614">
        <v>0</v>
      </c>
      <c r="AX2614">
        <v>1</v>
      </c>
      <c r="AY2614" t="s">
        <v>6636</v>
      </c>
      <c r="AZ2614">
        <v>0</v>
      </c>
      <c r="BA2614">
        <v>0</v>
      </c>
      <c r="BB2614" t="s">
        <v>6616</v>
      </c>
      <c r="BC2614">
        <v>0</v>
      </c>
      <c r="BD2614" s="4" t="str">
        <f t="shared" si="1645"/>
        <v>No</v>
      </c>
      <c r="BE2614" t="s">
        <v>6640</v>
      </c>
      <c r="BF2614" s="3" t="str">
        <f t="shared" si="1646"/>
        <v>No</v>
      </c>
      <c r="BG2614" t="s">
        <v>6645</v>
      </c>
      <c r="BH2614" s="3" t="str">
        <f t="shared" si="1647"/>
        <v>1335 S 8TH ST</v>
      </c>
      <c r="BI2614" s="3" t="str">
        <f t="shared" si="1648"/>
        <v>Fernandina Beach</v>
      </c>
      <c r="BJ2614" s="3" t="str">
        <f t="shared" si="1649"/>
        <v>Florida</v>
      </c>
      <c r="BK2614" s="3">
        <f t="shared" si="1650"/>
        <v>32034</v>
      </c>
      <c r="BL2614" s="3" t="str">
        <f t="shared" si="1651"/>
        <v>1335 S 8TH ST FERNANDINA BEACH FL 32034</v>
      </c>
      <c r="BM2614" s="3" t="str">
        <f t="shared" si="1652"/>
        <v>L</v>
      </c>
      <c r="BN2614" s="3" t="str">
        <f t="shared" si="1653"/>
        <v>Pass</v>
      </c>
      <c r="BO2614" s="3" t="str">
        <f t="shared" si="1654"/>
        <v>No</v>
      </c>
      <c r="BP2614" s="3" t="str">
        <f t="shared" si="1655"/>
        <v>FV&lt;$10K</v>
      </c>
      <c r="BQ2614" t="s">
        <v>6650</v>
      </c>
      <c r="BR2614" s="3" t="str">
        <f t="shared" si="1656"/>
        <v>No, &lt; $20K Lien</v>
      </c>
      <c r="BS2614" s="3" t="str">
        <f t="shared" si="1657"/>
        <v>No, Lien &lt; $20K</v>
      </c>
      <c r="BT2614" t="s">
        <v>6650</v>
      </c>
      <c r="BU2614" s="3" t="str">
        <f t="shared" si="1658"/>
        <v>No</v>
      </c>
      <c r="BV2614" s="3" t="str">
        <f t="shared" si="1659"/>
        <v>No</v>
      </c>
      <c r="BW2614" s="3">
        <f t="shared" si="1660"/>
        <v>0</v>
      </c>
      <c r="BX2614" s="3" t="str">
        <f t="shared" si="1661"/>
        <v>No</v>
      </c>
      <c r="BY2614" s="3">
        <f t="shared" si="1662"/>
        <v>138664</v>
      </c>
      <c r="BZ2614">
        <v>1</v>
      </c>
      <c r="CA2614" s="3">
        <f t="shared" si="1663"/>
        <v>138664</v>
      </c>
      <c r="CC2614" s="3">
        <f t="shared" si="1664"/>
        <v>0</v>
      </c>
      <c r="CD2614" s="3">
        <f t="shared" si="1665"/>
        <v>0</v>
      </c>
      <c r="CE2614" s="3" t="str">
        <f t="shared" si="1666"/>
        <v/>
      </c>
      <c r="CF2614" s="3" t="e">
        <f>HLOOKUP(CE2614,'Valuation Data'!$D$2:$K$5,4,FALSE)</f>
        <v>#N/A</v>
      </c>
      <c r="CG2614" s="3">
        <f t="shared" si="1667"/>
        <v>138664</v>
      </c>
      <c r="CH2614" s="3" t="str">
        <f t="shared" si="1668"/>
        <v>No</v>
      </c>
      <c r="CI2614" s="3" t="str">
        <f>VLOOKUP(R2614,'Use Codes &amp; County Type'!A:D,4,FALSE)</f>
        <v>C</v>
      </c>
      <c r="CJ2614" s="3" t="str">
        <f t="shared" si="1669"/>
        <v>No</v>
      </c>
      <c r="CK2614" s="3" t="str">
        <f t="shared" si="1670"/>
        <v>No</v>
      </c>
      <c r="CL2614" s="3">
        <f t="shared" si="1671"/>
        <v>0.3</v>
      </c>
      <c r="CM2614" s="3">
        <f t="shared" si="1672"/>
        <v>41599.199999999997</v>
      </c>
      <c r="CN2614" s="3">
        <f t="shared" si="1673"/>
        <v>9360.16</v>
      </c>
      <c r="CO2614" s="3">
        <f t="shared" si="1674"/>
        <v>32239.039999999997</v>
      </c>
      <c r="CP2614" s="3">
        <f t="shared" si="1675"/>
        <v>6.7502451970230193E-2</v>
      </c>
      <c r="CR2614" s="3" t="str">
        <f t="shared" si="1676"/>
        <v>No</v>
      </c>
      <c r="CV2614" s="3" t="str">
        <f t="shared" si="1677"/>
        <v>*Bid</v>
      </c>
      <c r="CW2614" s="3">
        <f t="shared" si="1678"/>
        <v>2613</v>
      </c>
      <c r="CX2614" s="3">
        <f t="shared" si="1679"/>
        <v>2340.04</v>
      </c>
      <c r="CY2614" s="3" t="str">
        <f t="shared" si="1680"/>
        <v>Ok</v>
      </c>
      <c r="CZ2614">
        <v>0</v>
      </c>
      <c r="DA2614">
        <v>0</v>
      </c>
    </row>
    <row r="2615" spans="1:105" x14ac:dyDescent="0.25">
      <c r="A2615">
        <v>2614</v>
      </c>
      <c r="B2615" t="s">
        <v>3</v>
      </c>
      <c r="C2615" t="s">
        <v>2723</v>
      </c>
      <c r="D2615">
        <v>336.98</v>
      </c>
      <c r="E2615">
        <v>2017</v>
      </c>
      <c r="F2615">
        <v>336.98</v>
      </c>
      <c r="G2615">
        <v>336.98</v>
      </c>
      <c r="H2615" s="3">
        <f t="shared" si="1640"/>
        <v>0</v>
      </c>
      <c r="J2615" t="s">
        <v>2736</v>
      </c>
      <c r="K2615" t="s">
        <v>2738</v>
      </c>
      <c r="L2615">
        <v>32034</v>
      </c>
      <c r="M2615" t="s">
        <v>4494</v>
      </c>
      <c r="N2615" t="s">
        <v>4761</v>
      </c>
      <c r="O2615">
        <v>-81.4617178257474</v>
      </c>
      <c r="P2615">
        <v>30.653380758849899</v>
      </c>
      <c r="Q2615" t="s">
        <v>6484</v>
      </c>
      <c r="R2615">
        <v>0</v>
      </c>
      <c r="S2615" t="s">
        <v>6538</v>
      </c>
      <c r="T2615">
        <v>8001</v>
      </c>
      <c r="U2615" t="s">
        <v>6581</v>
      </c>
      <c r="V2615">
        <v>2017</v>
      </c>
      <c r="W2615">
        <v>15188</v>
      </c>
      <c r="X2615">
        <v>2017</v>
      </c>
      <c r="Y2615">
        <v>22500</v>
      </c>
      <c r="Z2615">
        <v>282</v>
      </c>
      <c r="AA2615" s="3">
        <f t="shared" si="1641"/>
        <v>0.83684491661226179</v>
      </c>
      <c r="AD2615" t="s">
        <v>6616</v>
      </c>
      <c r="AE2615" t="s">
        <v>6616</v>
      </c>
      <c r="AF2615" t="s">
        <v>6616</v>
      </c>
      <c r="AG2615" t="s">
        <v>6616</v>
      </c>
      <c r="AH2615" t="s">
        <v>6616</v>
      </c>
      <c r="AI2615" t="s">
        <v>6618</v>
      </c>
      <c r="AJ2615" t="s">
        <v>6618</v>
      </c>
      <c r="AK2615" t="s">
        <v>6618</v>
      </c>
      <c r="AL2615" t="s">
        <v>6618</v>
      </c>
      <c r="AM2615" t="s">
        <v>6618</v>
      </c>
      <c r="AN2615">
        <v>0</v>
      </c>
      <c r="AO2615">
        <v>0</v>
      </c>
      <c r="AP2615" s="3" t="str">
        <f t="shared" si="1642"/>
        <v>No</v>
      </c>
      <c r="AQ2615" s="3" t="str">
        <f t="shared" si="1643"/>
        <v>No</v>
      </c>
      <c r="AR2615" s="3" t="str">
        <f t="shared" si="1644"/>
        <v>No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1</v>
      </c>
      <c r="AY2615" t="s">
        <v>6634</v>
      </c>
      <c r="AZ2615">
        <v>0</v>
      </c>
      <c r="BA2615">
        <v>0</v>
      </c>
      <c r="BB2615" t="s">
        <v>6616</v>
      </c>
      <c r="BC2615" t="s">
        <v>6616</v>
      </c>
      <c r="BD2615" s="4" t="str">
        <f t="shared" si="1645"/>
        <v>No</v>
      </c>
      <c r="BE2615" t="s">
        <v>6640</v>
      </c>
      <c r="BF2615" s="3" t="str">
        <f t="shared" si="1646"/>
        <v>No</v>
      </c>
      <c r="BG2615" t="s">
        <v>6645</v>
      </c>
      <c r="BH2615" s="3" t="str">
        <f t="shared" si="1647"/>
        <v>CLINCH DR</v>
      </c>
      <c r="BI2615" s="3" t="str">
        <f t="shared" si="1648"/>
        <v>Fernandina Beach</v>
      </c>
      <c r="BJ2615" s="3" t="str">
        <f t="shared" si="1649"/>
        <v>Florida</v>
      </c>
      <c r="BK2615" s="3">
        <f t="shared" si="1650"/>
        <v>32034</v>
      </c>
      <c r="BL2615" s="3" t="str">
        <f t="shared" si="1651"/>
        <v>CLINCH DR FERNANDINA BEACH FL 32034</v>
      </c>
      <c r="BM2615" s="3" t="str">
        <f t="shared" si="1652"/>
        <v/>
      </c>
      <c r="BN2615" s="3" t="str">
        <f t="shared" si="1653"/>
        <v>Pass</v>
      </c>
      <c r="BO2615" s="3" t="str">
        <f t="shared" si="1654"/>
        <v>No</v>
      </c>
      <c r="BP2615" s="3" t="str">
        <f t="shared" si="1655"/>
        <v>FV&lt;$10K</v>
      </c>
      <c r="BQ2615" t="s">
        <v>6650</v>
      </c>
      <c r="BR2615" s="3" t="str">
        <f t="shared" si="1656"/>
        <v>No, &lt; $20K Lien</v>
      </c>
      <c r="BS2615" s="3" t="str">
        <f t="shared" si="1657"/>
        <v>No, Lien &lt; $20K</v>
      </c>
      <c r="BT2615" t="s">
        <v>6650</v>
      </c>
      <c r="BU2615" s="3" t="str">
        <f t="shared" si="1658"/>
        <v>No</v>
      </c>
      <c r="BV2615" s="3" t="str">
        <f t="shared" si="1659"/>
        <v>No</v>
      </c>
      <c r="BW2615" s="3">
        <f t="shared" si="1660"/>
        <v>0</v>
      </c>
      <c r="BX2615" s="3" t="str">
        <f t="shared" si="1661"/>
        <v>No</v>
      </c>
      <c r="BY2615" s="3">
        <f t="shared" si="1662"/>
        <v>15188</v>
      </c>
      <c r="BZ2615">
        <v>1</v>
      </c>
      <c r="CA2615" s="3">
        <f t="shared" si="1663"/>
        <v>15188</v>
      </c>
      <c r="CC2615" s="3">
        <f t="shared" si="1664"/>
        <v>0</v>
      </c>
      <c r="CD2615" s="3">
        <f t="shared" si="1665"/>
        <v>0</v>
      </c>
      <c r="CE2615" s="3" t="str">
        <f t="shared" si="1666"/>
        <v/>
      </c>
      <c r="CF2615" s="3" t="e">
        <f>HLOOKUP(CE2615,'Valuation Data'!$D$2:$K$5,4,FALSE)</f>
        <v>#N/A</v>
      </c>
      <c r="CG2615" s="3">
        <f t="shared" si="1667"/>
        <v>15188</v>
      </c>
      <c r="CH2615" s="3" t="str">
        <f t="shared" si="1668"/>
        <v>No</v>
      </c>
      <c r="CI2615" s="3" t="str">
        <f>VLOOKUP(R2615,'Use Codes &amp; County Type'!A:D,4,FALSE)</f>
        <v>V</v>
      </c>
      <c r="CJ2615" s="3" t="str">
        <f t="shared" si="1669"/>
        <v>Yes</v>
      </c>
      <c r="CK2615" s="3" t="str">
        <f t="shared" si="1670"/>
        <v>No</v>
      </c>
      <c r="CL2615" s="3">
        <f t="shared" si="1671"/>
        <v>0</v>
      </c>
      <c r="CM2615" s="3">
        <f t="shared" si="1672"/>
        <v>0</v>
      </c>
      <c r="CN2615" s="3">
        <f t="shared" si="1673"/>
        <v>1347.92</v>
      </c>
      <c r="CO2615" s="3">
        <f t="shared" si="1674"/>
        <v>-1347.92</v>
      </c>
      <c r="CP2615" s="3">
        <f t="shared" si="1675"/>
        <v>8.8749012378193312E-2</v>
      </c>
      <c r="CR2615" s="3" t="str">
        <f t="shared" si="1676"/>
        <v>No</v>
      </c>
      <c r="CV2615" s="3" t="str">
        <f t="shared" si="1677"/>
        <v>FMV&lt;$30K</v>
      </c>
      <c r="CW2615" s="3">
        <f t="shared" si="1678"/>
        <v>2614</v>
      </c>
      <c r="CX2615" s="3">
        <f t="shared" si="1679"/>
        <v>336.98</v>
      </c>
      <c r="CY2615" s="3" t="str">
        <f t="shared" si="1680"/>
        <v>Ok</v>
      </c>
      <c r="CZ2615">
        <v>0</v>
      </c>
      <c r="DA2615">
        <v>0</v>
      </c>
    </row>
    <row r="2616" spans="1:105" x14ac:dyDescent="0.25">
      <c r="A2616">
        <v>2615</v>
      </c>
      <c r="B2616" t="s">
        <v>3</v>
      </c>
      <c r="C2616" t="s">
        <v>703</v>
      </c>
      <c r="D2616">
        <v>521.17999999999995</v>
      </c>
      <c r="E2616">
        <v>2016</v>
      </c>
      <c r="F2616">
        <v>521.17999999999995</v>
      </c>
      <c r="G2616">
        <v>521.17999999999995</v>
      </c>
      <c r="H2616" s="3">
        <f t="shared" si="1640"/>
        <v>0</v>
      </c>
      <c r="I2616">
        <v>15595</v>
      </c>
      <c r="J2616" t="s">
        <v>2730</v>
      </c>
      <c r="K2616" t="s">
        <v>2738</v>
      </c>
      <c r="L2616">
        <v>32046</v>
      </c>
      <c r="M2616" t="s">
        <v>3174</v>
      </c>
      <c r="N2616" t="s">
        <v>4753</v>
      </c>
      <c r="O2616">
        <v>-81.927164252324104</v>
      </c>
      <c r="P2616">
        <v>30.656496612699499</v>
      </c>
      <c r="Q2616" t="s">
        <v>6534</v>
      </c>
      <c r="R2616">
        <v>50</v>
      </c>
      <c r="S2616" t="s">
        <v>6540</v>
      </c>
      <c r="T2616">
        <v>7000</v>
      </c>
      <c r="U2616" t="s">
        <v>6583</v>
      </c>
      <c r="V2616">
        <v>2017</v>
      </c>
      <c r="W2616">
        <v>52007</v>
      </c>
      <c r="X2616">
        <v>2017</v>
      </c>
      <c r="Y2616">
        <v>129203</v>
      </c>
      <c r="Z2616">
        <v>421.71</v>
      </c>
      <c r="AA2616" s="3">
        <f t="shared" si="1641"/>
        <v>0.80914463333205422</v>
      </c>
      <c r="AE2616" t="s">
        <v>6616</v>
      </c>
      <c r="AF2616" t="s">
        <v>6616</v>
      </c>
      <c r="AG2616" t="s">
        <v>6616</v>
      </c>
      <c r="AI2616" t="s">
        <v>6618</v>
      </c>
      <c r="AJ2616" t="s">
        <v>6618</v>
      </c>
      <c r="AK2616" t="s">
        <v>6618</v>
      </c>
      <c r="AL2616">
        <v>0</v>
      </c>
      <c r="AM2616">
        <v>0</v>
      </c>
      <c r="AN2616">
        <v>0</v>
      </c>
      <c r="AO2616">
        <v>0</v>
      </c>
      <c r="AP2616" s="3" t="str">
        <f t="shared" si="1642"/>
        <v>No</v>
      </c>
      <c r="AQ2616" s="3" t="str">
        <f t="shared" si="1643"/>
        <v>No</v>
      </c>
      <c r="AR2616" s="3" t="str">
        <f t="shared" si="1644"/>
        <v>No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 t="s">
        <v>6634</v>
      </c>
      <c r="AZ2616" t="s">
        <v>6638</v>
      </c>
      <c r="BA2616">
        <v>0</v>
      </c>
      <c r="BB2616" t="s">
        <v>6617</v>
      </c>
      <c r="BC2616" t="s">
        <v>6616</v>
      </c>
      <c r="BD2616" s="4" t="str">
        <f t="shared" si="1645"/>
        <v>No</v>
      </c>
      <c r="BE2616" t="s">
        <v>6640</v>
      </c>
      <c r="BF2616" s="3" t="str">
        <f t="shared" si="1646"/>
        <v>No</v>
      </c>
      <c r="BG2616" t="s">
        <v>6645</v>
      </c>
      <c r="BH2616" s="3" t="str">
        <f t="shared" si="1647"/>
        <v>15595 CR 108</v>
      </c>
      <c r="BI2616" s="3" t="str">
        <f t="shared" si="1648"/>
        <v>Hilliard</v>
      </c>
      <c r="BJ2616" s="3" t="str">
        <f t="shared" si="1649"/>
        <v>Florida</v>
      </c>
      <c r="BK2616" s="3">
        <f t="shared" si="1650"/>
        <v>32046</v>
      </c>
      <c r="BL2616" s="3" t="str">
        <f t="shared" si="1651"/>
        <v>15595 CR 108 HILLIARD FL 32046</v>
      </c>
      <c r="BM2616" s="3" t="str">
        <f t="shared" si="1652"/>
        <v/>
      </c>
      <c r="BN2616" s="3" t="str">
        <f t="shared" si="1653"/>
        <v>Pass</v>
      </c>
      <c r="BO2616" s="3" t="str">
        <f t="shared" si="1654"/>
        <v>No</v>
      </c>
      <c r="BP2616" s="3" t="str">
        <f t="shared" si="1655"/>
        <v>FV&lt;$10K</v>
      </c>
      <c r="BQ2616" t="s">
        <v>6650</v>
      </c>
      <c r="BR2616" s="3" t="str">
        <f t="shared" si="1656"/>
        <v>No, &lt; $20K Lien</v>
      </c>
      <c r="BS2616" s="3" t="str">
        <f t="shared" si="1657"/>
        <v>No, Lien &lt; $20K</v>
      </c>
      <c r="BT2616" t="s">
        <v>6650</v>
      </c>
      <c r="BU2616" s="3" t="str">
        <f t="shared" si="1658"/>
        <v>No</v>
      </c>
      <c r="BV2616" s="3" t="str">
        <f t="shared" si="1659"/>
        <v>Yes</v>
      </c>
      <c r="BW2616" s="3">
        <f t="shared" si="1660"/>
        <v>0</v>
      </c>
      <c r="BX2616" s="3" t="str">
        <f t="shared" si="1661"/>
        <v>No</v>
      </c>
      <c r="BY2616" s="3">
        <f t="shared" si="1662"/>
        <v>52007</v>
      </c>
      <c r="BZ2616">
        <v>1</v>
      </c>
      <c r="CA2616" s="3">
        <f t="shared" si="1663"/>
        <v>52007</v>
      </c>
      <c r="CC2616" s="3">
        <f t="shared" si="1664"/>
        <v>0</v>
      </c>
      <c r="CD2616" s="3">
        <f t="shared" si="1665"/>
        <v>0</v>
      </c>
      <c r="CE2616" s="3" t="str">
        <f t="shared" si="1666"/>
        <v/>
      </c>
      <c r="CF2616" s="3" t="e">
        <f>HLOOKUP(CE2616,'Valuation Data'!$D$2:$K$5,4,FALSE)</f>
        <v>#N/A</v>
      </c>
      <c r="CG2616" s="3">
        <f t="shared" si="1667"/>
        <v>52007</v>
      </c>
      <c r="CH2616" s="3" t="str">
        <f t="shared" si="1668"/>
        <v>No</v>
      </c>
      <c r="CI2616" s="3" t="str">
        <f>VLOOKUP(R2616,'Use Codes &amp; County Type'!A:D,4,FALSE)</f>
        <v>V</v>
      </c>
      <c r="CJ2616" s="3" t="str">
        <f t="shared" si="1669"/>
        <v>Yes</v>
      </c>
      <c r="CK2616" s="3" t="str">
        <f t="shared" si="1670"/>
        <v>Yes</v>
      </c>
      <c r="CL2616" s="3">
        <f t="shared" si="1671"/>
        <v>0</v>
      </c>
      <c r="CM2616" s="3">
        <f t="shared" si="1672"/>
        <v>0</v>
      </c>
      <c r="CN2616" s="3">
        <f t="shared" si="1673"/>
        <v>2084.7199999999998</v>
      </c>
      <c r="CO2616" s="3">
        <f t="shared" si="1674"/>
        <v>-2084.7199999999998</v>
      </c>
      <c r="CP2616" s="3">
        <f t="shared" si="1675"/>
        <v>4.0085373122848843E-2</v>
      </c>
      <c r="CR2616" s="3" t="str">
        <f t="shared" si="1676"/>
        <v>No</v>
      </c>
      <c r="CV2616" s="3" t="str">
        <f t="shared" si="1677"/>
        <v>County Held Lien</v>
      </c>
      <c r="CW2616" s="3">
        <f t="shared" si="1678"/>
        <v>2615</v>
      </c>
      <c r="CX2616" s="3">
        <f t="shared" si="1679"/>
        <v>521.17999999999995</v>
      </c>
      <c r="CY2616" s="3" t="str">
        <f t="shared" si="1680"/>
        <v>Ok</v>
      </c>
      <c r="CZ2616">
        <v>0</v>
      </c>
      <c r="DA2616">
        <v>0</v>
      </c>
    </row>
    <row r="2617" spans="1:105" x14ac:dyDescent="0.25">
      <c r="A2617">
        <v>2616</v>
      </c>
      <c r="B2617" t="s">
        <v>3</v>
      </c>
      <c r="C2617" t="s">
        <v>759</v>
      </c>
      <c r="D2617">
        <v>605.11</v>
      </c>
      <c r="E2617">
        <v>2016</v>
      </c>
      <c r="F2617">
        <v>605.11</v>
      </c>
      <c r="G2617">
        <v>605.11</v>
      </c>
      <c r="H2617" s="3">
        <f t="shared" si="1640"/>
        <v>0</v>
      </c>
      <c r="I2617">
        <v>39313</v>
      </c>
      <c r="J2617" t="s">
        <v>2730</v>
      </c>
      <c r="K2617" t="s">
        <v>2738</v>
      </c>
      <c r="L2617">
        <v>32046</v>
      </c>
      <c r="M2617" t="s">
        <v>3215</v>
      </c>
      <c r="N2617" t="s">
        <v>4753</v>
      </c>
      <c r="O2617">
        <v>-81.919374698909706</v>
      </c>
      <c r="P2617">
        <v>30.783271160078598</v>
      </c>
      <c r="Q2617" t="s">
        <v>5239</v>
      </c>
      <c r="R2617">
        <v>2</v>
      </c>
      <c r="S2617" t="s">
        <v>6535</v>
      </c>
      <c r="T2617">
        <v>1006</v>
      </c>
      <c r="U2617" t="s">
        <v>6578</v>
      </c>
      <c r="V2617">
        <v>2017</v>
      </c>
      <c r="W2617">
        <v>61166</v>
      </c>
      <c r="X2617">
        <v>2017</v>
      </c>
      <c r="Y2617">
        <v>76128</v>
      </c>
      <c r="Z2617">
        <v>452.15</v>
      </c>
      <c r="AA2617" s="3">
        <f t="shared" si="1641"/>
        <v>0.74721951380740681</v>
      </c>
      <c r="AC2617" t="s">
        <v>6616</v>
      </c>
      <c r="AD2617" t="s">
        <v>6616</v>
      </c>
      <c r="AE2617" t="s">
        <v>6616</v>
      </c>
      <c r="AF2617" t="s">
        <v>6616</v>
      </c>
      <c r="AG2617" t="s">
        <v>6616</v>
      </c>
      <c r="AH2617" t="s">
        <v>6616</v>
      </c>
      <c r="AI2617" t="s">
        <v>6618</v>
      </c>
      <c r="AJ2617" t="s">
        <v>6618</v>
      </c>
      <c r="AK2617" t="s">
        <v>6618</v>
      </c>
      <c r="AL2617" t="s">
        <v>6618</v>
      </c>
      <c r="AM2617" t="s">
        <v>6618</v>
      </c>
      <c r="AN2617" t="s">
        <v>6618</v>
      </c>
      <c r="AO2617" t="s">
        <v>6618</v>
      </c>
      <c r="AP2617" s="3" t="str">
        <f t="shared" si="1642"/>
        <v>No</v>
      </c>
      <c r="AQ2617" s="3" t="str">
        <f t="shared" si="1643"/>
        <v>No</v>
      </c>
      <c r="AR2617" s="3" t="str">
        <f t="shared" si="1644"/>
        <v>No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 t="s">
        <v>6634</v>
      </c>
      <c r="AZ2617" t="s">
        <v>6638</v>
      </c>
      <c r="BA2617">
        <v>0</v>
      </c>
      <c r="BB2617" t="s">
        <v>6617</v>
      </c>
      <c r="BC2617" t="s">
        <v>6616</v>
      </c>
      <c r="BD2617" s="4" t="str">
        <f t="shared" si="1645"/>
        <v>No</v>
      </c>
      <c r="BE2617" t="s">
        <v>6640</v>
      </c>
      <c r="BF2617" s="3" t="str">
        <f t="shared" si="1646"/>
        <v>No</v>
      </c>
      <c r="BG2617" t="s">
        <v>6645</v>
      </c>
      <c r="BH2617" s="3" t="str">
        <f t="shared" si="1647"/>
        <v>39313 KOLARS FERRY RD</v>
      </c>
      <c r="BI2617" s="3" t="str">
        <f t="shared" si="1648"/>
        <v>Hilliard</v>
      </c>
      <c r="BJ2617" s="3" t="str">
        <f t="shared" si="1649"/>
        <v>Florida</v>
      </c>
      <c r="BK2617" s="3">
        <f t="shared" si="1650"/>
        <v>32046</v>
      </c>
      <c r="BL2617" s="3" t="str">
        <f t="shared" si="1651"/>
        <v>39313 KOLARS FERRY RD HILLIARD FL 32046</v>
      </c>
      <c r="BM2617" s="3" t="str">
        <f t="shared" si="1652"/>
        <v/>
      </c>
      <c r="BN2617" s="3" t="str">
        <f t="shared" si="1653"/>
        <v>Pass</v>
      </c>
      <c r="BO2617" s="3" t="str">
        <f t="shared" si="1654"/>
        <v>No</v>
      </c>
      <c r="BP2617" s="3" t="str">
        <f t="shared" si="1655"/>
        <v>FV&lt;$10K</v>
      </c>
      <c r="BQ2617" t="s">
        <v>6650</v>
      </c>
      <c r="BR2617" s="3" t="str">
        <f t="shared" si="1656"/>
        <v>No, &lt; $20K Lien</v>
      </c>
      <c r="BS2617" s="3" t="str">
        <f t="shared" si="1657"/>
        <v>No, Lien &lt; $20K</v>
      </c>
      <c r="BT2617" t="s">
        <v>6650</v>
      </c>
      <c r="BU2617" s="3" t="str">
        <f t="shared" si="1658"/>
        <v>No</v>
      </c>
      <c r="BV2617" s="3" t="str">
        <f t="shared" si="1659"/>
        <v>Yes</v>
      </c>
      <c r="BW2617" s="3">
        <f t="shared" si="1660"/>
        <v>0</v>
      </c>
      <c r="BX2617" s="3" t="str">
        <f t="shared" si="1661"/>
        <v>No</v>
      </c>
      <c r="BY2617" s="3">
        <f t="shared" si="1662"/>
        <v>61166</v>
      </c>
      <c r="BZ2617">
        <v>1</v>
      </c>
      <c r="CA2617" s="3">
        <f t="shared" si="1663"/>
        <v>61166</v>
      </c>
      <c r="CC2617" s="3">
        <f t="shared" si="1664"/>
        <v>0</v>
      </c>
      <c r="CD2617" s="3">
        <f t="shared" si="1665"/>
        <v>0</v>
      </c>
      <c r="CE2617" s="3" t="str">
        <f t="shared" si="1666"/>
        <v/>
      </c>
      <c r="CF2617" s="3" t="e">
        <f>HLOOKUP(CE2617,'Valuation Data'!$D$2:$K$5,4,FALSE)</f>
        <v>#N/A</v>
      </c>
      <c r="CG2617" s="3">
        <f t="shared" si="1667"/>
        <v>61166</v>
      </c>
      <c r="CH2617" s="3" t="str">
        <f t="shared" si="1668"/>
        <v>No</v>
      </c>
      <c r="CI2617" s="3" t="str">
        <f>VLOOKUP(R2617,'Use Codes &amp; County Type'!A:D,4,FALSE)</f>
        <v>R</v>
      </c>
      <c r="CJ2617" s="3" t="str">
        <f t="shared" si="1669"/>
        <v>No</v>
      </c>
      <c r="CK2617" s="3" t="str">
        <f t="shared" si="1670"/>
        <v>Yes</v>
      </c>
      <c r="CL2617" s="3">
        <f t="shared" si="1671"/>
        <v>0.67</v>
      </c>
      <c r="CM2617" s="3">
        <f t="shared" si="1672"/>
        <v>40981.22</v>
      </c>
      <c r="CN2617" s="3">
        <f t="shared" si="1673"/>
        <v>2420.44</v>
      </c>
      <c r="CO2617" s="3">
        <f t="shared" si="1674"/>
        <v>38560.78</v>
      </c>
      <c r="CP2617" s="3">
        <f t="shared" si="1675"/>
        <v>3.9571657456757024E-2</v>
      </c>
      <c r="CR2617" s="3" t="str">
        <f t="shared" si="1676"/>
        <v>No</v>
      </c>
      <c r="CV2617" s="3" t="str">
        <f t="shared" si="1677"/>
        <v>County Held Lien</v>
      </c>
      <c r="CW2617" s="3">
        <f t="shared" si="1678"/>
        <v>2616</v>
      </c>
      <c r="CX2617" s="3">
        <f t="shared" si="1679"/>
        <v>605.11</v>
      </c>
      <c r="CY2617" s="3" t="str">
        <f t="shared" si="1680"/>
        <v>Ok</v>
      </c>
      <c r="CZ2617">
        <v>0</v>
      </c>
      <c r="DA2617">
        <v>0</v>
      </c>
    </row>
    <row r="2618" spans="1:105" x14ac:dyDescent="0.25">
      <c r="A2618">
        <v>2617</v>
      </c>
      <c r="B2618" t="s">
        <v>3</v>
      </c>
      <c r="C2618" t="s">
        <v>812</v>
      </c>
      <c r="D2618">
        <v>1905.62</v>
      </c>
      <c r="E2618">
        <v>2016</v>
      </c>
      <c r="F2618">
        <v>1905.62</v>
      </c>
      <c r="G2618">
        <v>1905.62</v>
      </c>
      <c r="H2618" s="3">
        <f t="shared" si="1640"/>
        <v>0</v>
      </c>
      <c r="I2618">
        <v>44127</v>
      </c>
      <c r="J2618" t="s">
        <v>2735</v>
      </c>
      <c r="K2618" t="s">
        <v>2738</v>
      </c>
      <c r="L2618">
        <v>32011</v>
      </c>
      <c r="M2618" t="s">
        <v>3254</v>
      </c>
      <c r="N2618" t="s">
        <v>4759</v>
      </c>
      <c r="O2618">
        <v>-81.805783302628797</v>
      </c>
      <c r="P2618">
        <v>30.533730811291299</v>
      </c>
      <c r="Q2618" t="s">
        <v>5281</v>
      </c>
      <c r="R2618">
        <v>1</v>
      </c>
      <c r="S2618" t="s">
        <v>6539</v>
      </c>
      <c r="T2618">
        <v>1001</v>
      </c>
      <c r="U2618" t="s">
        <v>6582</v>
      </c>
      <c r="V2618">
        <v>2017</v>
      </c>
      <c r="W2618">
        <v>137838</v>
      </c>
      <c r="X2618">
        <v>2017</v>
      </c>
      <c r="Y2618">
        <v>187784</v>
      </c>
      <c r="Z2618">
        <v>1494.72</v>
      </c>
      <c r="AA2618" s="3">
        <f t="shared" si="1641"/>
        <v>0.78437463922502915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 s="3" t="str">
        <f t="shared" si="1642"/>
        <v>No</v>
      </c>
      <c r="AQ2618" s="3" t="str">
        <f t="shared" si="1643"/>
        <v>No</v>
      </c>
      <c r="AR2618" s="3" t="str">
        <f t="shared" si="1644"/>
        <v>No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1</v>
      </c>
      <c r="AY2618" t="s">
        <v>6634</v>
      </c>
      <c r="AZ2618">
        <v>0</v>
      </c>
      <c r="BA2618">
        <v>0</v>
      </c>
      <c r="BB2618" t="s">
        <v>6617</v>
      </c>
      <c r="BC2618">
        <v>0</v>
      </c>
      <c r="BD2618" s="4" t="str">
        <f t="shared" si="1645"/>
        <v>No</v>
      </c>
      <c r="BE2618" t="s">
        <v>6640</v>
      </c>
      <c r="BF2618" s="3" t="str">
        <f t="shared" si="1646"/>
        <v>No</v>
      </c>
      <c r="BG2618" t="s">
        <v>6645</v>
      </c>
      <c r="BH2618" s="3" t="str">
        <f t="shared" si="1647"/>
        <v>44127 MCKENDREE DR</v>
      </c>
      <c r="BI2618" s="3" t="str">
        <f t="shared" si="1648"/>
        <v>Callahan</v>
      </c>
      <c r="BJ2618" s="3" t="str">
        <f t="shared" si="1649"/>
        <v>Florida</v>
      </c>
      <c r="BK2618" s="3">
        <f t="shared" si="1650"/>
        <v>32011</v>
      </c>
      <c r="BL2618" s="3" t="str">
        <f t="shared" si="1651"/>
        <v>44127 MCKENDREE DR CALLAHAN FL 32011</v>
      </c>
      <c r="BM2618" s="3" t="str">
        <f t="shared" si="1652"/>
        <v/>
      </c>
      <c r="BN2618" s="3" t="str">
        <f t="shared" si="1653"/>
        <v>Pass</v>
      </c>
      <c r="BO2618" s="3" t="str">
        <f t="shared" si="1654"/>
        <v>No</v>
      </c>
      <c r="BP2618" s="3" t="str">
        <f t="shared" si="1655"/>
        <v>FV&lt;$10K</v>
      </c>
      <c r="BQ2618" t="s">
        <v>6650</v>
      </c>
      <c r="BR2618" s="3" t="str">
        <f t="shared" si="1656"/>
        <v>No, &lt; $20K Lien</v>
      </c>
      <c r="BS2618" s="3" t="str">
        <f t="shared" si="1657"/>
        <v>No, Lien &lt; $20K</v>
      </c>
      <c r="BT2618" t="s">
        <v>6650</v>
      </c>
      <c r="BU2618" s="3" t="str">
        <f t="shared" si="1658"/>
        <v>No</v>
      </c>
      <c r="BV2618" s="3" t="str">
        <f t="shared" si="1659"/>
        <v>Yes</v>
      </c>
      <c r="BW2618" s="3">
        <f t="shared" si="1660"/>
        <v>0</v>
      </c>
      <c r="BX2618" s="3" t="str">
        <f t="shared" si="1661"/>
        <v>No</v>
      </c>
      <c r="BY2618" s="3">
        <f t="shared" si="1662"/>
        <v>137838</v>
      </c>
      <c r="BZ2618">
        <v>1</v>
      </c>
      <c r="CA2618" s="3">
        <f t="shared" si="1663"/>
        <v>137838</v>
      </c>
      <c r="CC2618" s="3">
        <f t="shared" si="1664"/>
        <v>0</v>
      </c>
      <c r="CD2618" s="3">
        <f t="shared" si="1665"/>
        <v>0</v>
      </c>
      <c r="CE2618" s="3" t="str">
        <f t="shared" si="1666"/>
        <v/>
      </c>
      <c r="CF2618" s="3" t="e">
        <f>HLOOKUP(CE2618,'Valuation Data'!$D$2:$K$5,4,FALSE)</f>
        <v>#N/A</v>
      </c>
      <c r="CG2618" s="3">
        <f t="shared" si="1667"/>
        <v>137838</v>
      </c>
      <c r="CH2618" s="3" t="str">
        <f t="shared" si="1668"/>
        <v>No</v>
      </c>
      <c r="CI2618" s="3" t="str">
        <f>VLOOKUP(R2618,'Use Codes &amp; County Type'!A:D,4,FALSE)</f>
        <v>S</v>
      </c>
      <c r="CJ2618" s="3" t="str">
        <f t="shared" si="1669"/>
        <v>No</v>
      </c>
      <c r="CK2618" s="3" t="str">
        <f t="shared" si="1670"/>
        <v>Yes</v>
      </c>
      <c r="CL2618" s="3">
        <f t="shared" si="1671"/>
        <v>0.67</v>
      </c>
      <c r="CM2618" s="3">
        <f t="shared" si="1672"/>
        <v>92351.46</v>
      </c>
      <c r="CN2618" s="3">
        <f t="shared" si="1673"/>
        <v>7622.48</v>
      </c>
      <c r="CO2618" s="3">
        <f t="shared" si="1674"/>
        <v>84728.98000000001</v>
      </c>
      <c r="CP2618" s="3">
        <f t="shared" si="1675"/>
        <v>5.5300280038886228E-2</v>
      </c>
      <c r="CR2618" s="3" t="str">
        <f t="shared" si="1676"/>
        <v>No</v>
      </c>
      <c r="CV2618" s="3" t="str">
        <f t="shared" si="1677"/>
        <v>County Held Lien</v>
      </c>
      <c r="CW2618" s="3">
        <f t="shared" si="1678"/>
        <v>2617</v>
      </c>
      <c r="CX2618" s="3">
        <f t="shared" si="1679"/>
        <v>1905.62</v>
      </c>
      <c r="CY2618" s="3" t="str">
        <f t="shared" si="1680"/>
        <v>Ok</v>
      </c>
      <c r="CZ2618">
        <v>0</v>
      </c>
      <c r="DA2618">
        <v>0</v>
      </c>
    </row>
    <row r="2619" spans="1:105" x14ac:dyDescent="0.25">
      <c r="A2619">
        <v>2618</v>
      </c>
      <c r="B2619" t="s">
        <v>3</v>
      </c>
      <c r="C2619" t="s">
        <v>1623</v>
      </c>
      <c r="D2619">
        <v>777.58</v>
      </c>
      <c r="E2619">
        <v>2016</v>
      </c>
      <c r="F2619">
        <v>777.58</v>
      </c>
      <c r="G2619">
        <v>777.58</v>
      </c>
      <c r="H2619" s="3">
        <f t="shared" si="1640"/>
        <v>0</v>
      </c>
      <c r="I2619">
        <v>85449</v>
      </c>
      <c r="J2619" t="s">
        <v>2734</v>
      </c>
      <c r="K2619" t="s">
        <v>2738</v>
      </c>
      <c r="L2619">
        <v>32097</v>
      </c>
      <c r="M2619" t="s">
        <v>3849</v>
      </c>
      <c r="N2619" t="s">
        <v>4758</v>
      </c>
      <c r="O2619">
        <v>-81.589483804101903</v>
      </c>
      <c r="P2619">
        <v>30.602222641028</v>
      </c>
      <c r="Q2619" t="s">
        <v>5860</v>
      </c>
      <c r="R2619">
        <v>2</v>
      </c>
      <c r="S2619" t="s">
        <v>6535</v>
      </c>
      <c r="T2619">
        <v>1006</v>
      </c>
      <c r="U2619" t="s">
        <v>6578</v>
      </c>
      <c r="V2619">
        <v>2017</v>
      </c>
      <c r="W2619">
        <v>78783</v>
      </c>
      <c r="X2619">
        <v>2017</v>
      </c>
      <c r="Y2619">
        <v>101245</v>
      </c>
      <c r="Z2619">
        <v>600.69000000000005</v>
      </c>
      <c r="AA2619" s="3">
        <f t="shared" si="1641"/>
        <v>0.77251215309035726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 s="3" t="str">
        <f t="shared" si="1642"/>
        <v>No</v>
      </c>
      <c r="AQ2619" s="3" t="str">
        <f t="shared" si="1643"/>
        <v>No</v>
      </c>
      <c r="AR2619" s="3" t="str">
        <f t="shared" si="1644"/>
        <v>No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 t="s">
        <v>6634</v>
      </c>
      <c r="AZ2619">
        <v>0</v>
      </c>
      <c r="BA2619">
        <v>0</v>
      </c>
      <c r="BB2619" t="s">
        <v>6617</v>
      </c>
      <c r="BC2619">
        <v>0</v>
      </c>
      <c r="BD2619" s="4" t="str">
        <f t="shared" si="1645"/>
        <v>No</v>
      </c>
      <c r="BE2619" t="s">
        <v>6640</v>
      </c>
      <c r="BF2619" s="3" t="str">
        <f t="shared" si="1646"/>
        <v>No</v>
      </c>
      <c r="BG2619" t="s">
        <v>6645</v>
      </c>
      <c r="BH2619" s="3" t="str">
        <f t="shared" si="1647"/>
        <v>85449 BROOKE ST</v>
      </c>
      <c r="BI2619" s="3" t="str">
        <f t="shared" si="1648"/>
        <v>Yulee</v>
      </c>
      <c r="BJ2619" s="3" t="str">
        <f t="shared" si="1649"/>
        <v>Florida</v>
      </c>
      <c r="BK2619" s="3">
        <f t="shared" si="1650"/>
        <v>32097</v>
      </c>
      <c r="BL2619" s="3" t="str">
        <f t="shared" si="1651"/>
        <v>85449 BROOKE ST YULEE FL 32097</v>
      </c>
      <c r="BM2619" s="3" t="str">
        <f t="shared" si="1652"/>
        <v/>
      </c>
      <c r="BN2619" s="3" t="str">
        <f t="shared" si="1653"/>
        <v>Pass</v>
      </c>
      <c r="BO2619" s="3" t="str">
        <f t="shared" si="1654"/>
        <v>No</v>
      </c>
      <c r="BP2619" s="3" t="str">
        <f t="shared" si="1655"/>
        <v>FV&lt;$10K</v>
      </c>
      <c r="BQ2619" t="s">
        <v>6650</v>
      </c>
      <c r="BR2619" s="3" t="str">
        <f t="shared" si="1656"/>
        <v>No, &lt; $20K Lien</v>
      </c>
      <c r="BS2619" s="3" t="str">
        <f t="shared" si="1657"/>
        <v>No, Lien &lt; $20K</v>
      </c>
      <c r="BT2619" t="s">
        <v>6650</v>
      </c>
      <c r="BU2619" s="3" t="str">
        <f t="shared" si="1658"/>
        <v>No</v>
      </c>
      <c r="BV2619" s="3" t="str">
        <f t="shared" si="1659"/>
        <v>Yes</v>
      </c>
      <c r="BW2619" s="3">
        <f t="shared" si="1660"/>
        <v>0</v>
      </c>
      <c r="BX2619" s="3" t="str">
        <f t="shared" si="1661"/>
        <v>No</v>
      </c>
      <c r="BY2619" s="3">
        <f t="shared" si="1662"/>
        <v>78783</v>
      </c>
      <c r="BZ2619">
        <v>1</v>
      </c>
      <c r="CA2619" s="3">
        <f t="shared" si="1663"/>
        <v>78783</v>
      </c>
      <c r="CC2619" s="3">
        <f t="shared" si="1664"/>
        <v>0</v>
      </c>
      <c r="CD2619" s="3">
        <f t="shared" si="1665"/>
        <v>0</v>
      </c>
      <c r="CE2619" s="3" t="str">
        <f t="shared" si="1666"/>
        <v/>
      </c>
      <c r="CF2619" s="3" t="e">
        <f>HLOOKUP(CE2619,'Valuation Data'!$D$2:$K$5,4,FALSE)</f>
        <v>#N/A</v>
      </c>
      <c r="CG2619" s="3">
        <f t="shared" si="1667"/>
        <v>78783</v>
      </c>
      <c r="CH2619" s="3" t="str">
        <f t="shared" si="1668"/>
        <v>No</v>
      </c>
      <c r="CI2619" s="3" t="str">
        <f>VLOOKUP(R2619,'Use Codes &amp; County Type'!A:D,4,FALSE)</f>
        <v>R</v>
      </c>
      <c r="CJ2619" s="3" t="str">
        <f t="shared" si="1669"/>
        <v>No</v>
      </c>
      <c r="CK2619" s="3" t="str">
        <f t="shared" si="1670"/>
        <v>Yes</v>
      </c>
      <c r="CL2619" s="3">
        <f t="shared" si="1671"/>
        <v>0.67</v>
      </c>
      <c r="CM2619" s="3">
        <f t="shared" si="1672"/>
        <v>52784.61</v>
      </c>
      <c r="CN2619" s="3">
        <f t="shared" si="1673"/>
        <v>3110.32</v>
      </c>
      <c r="CO2619" s="3">
        <f t="shared" si="1674"/>
        <v>49674.29</v>
      </c>
      <c r="CP2619" s="3">
        <f t="shared" si="1675"/>
        <v>3.9479583158803296E-2</v>
      </c>
      <c r="CR2619" s="3" t="str">
        <f t="shared" si="1676"/>
        <v>No</v>
      </c>
      <c r="CV2619" s="3" t="str">
        <f t="shared" si="1677"/>
        <v>County Held Lien</v>
      </c>
      <c r="CW2619" s="3">
        <f t="shared" si="1678"/>
        <v>2618</v>
      </c>
      <c r="CX2619" s="3">
        <f t="shared" si="1679"/>
        <v>777.58</v>
      </c>
      <c r="CY2619" s="3" t="str">
        <f t="shared" si="1680"/>
        <v>Ok</v>
      </c>
      <c r="CZ2619">
        <v>0</v>
      </c>
      <c r="DA2619">
        <v>0</v>
      </c>
    </row>
    <row r="2620" spans="1:105" x14ac:dyDescent="0.25">
      <c r="A2620">
        <v>2619</v>
      </c>
      <c r="B2620" t="s">
        <v>3</v>
      </c>
      <c r="C2620" t="s">
        <v>1852</v>
      </c>
      <c r="D2620">
        <v>1004.15</v>
      </c>
      <c r="E2620">
        <v>2016</v>
      </c>
      <c r="F2620">
        <v>1004.15</v>
      </c>
      <c r="G2620">
        <v>1004.15</v>
      </c>
      <c r="H2620" s="3">
        <f t="shared" si="1640"/>
        <v>0</v>
      </c>
      <c r="I2620">
        <v>95260</v>
      </c>
      <c r="J2620" t="s">
        <v>2736</v>
      </c>
      <c r="K2620" t="s">
        <v>2738</v>
      </c>
      <c r="L2620">
        <v>32034</v>
      </c>
      <c r="M2620" t="s">
        <v>4036</v>
      </c>
      <c r="N2620" t="s">
        <v>4761</v>
      </c>
      <c r="O2620">
        <v>-81.536191470698199</v>
      </c>
      <c r="P2620">
        <v>30.573946544497701</v>
      </c>
      <c r="Q2620" t="s">
        <v>6020</v>
      </c>
      <c r="R2620">
        <v>2</v>
      </c>
      <c r="S2620" t="s">
        <v>6535</v>
      </c>
      <c r="T2620">
        <v>1006</v>
      </c>
      <c r="U2620" t="s">
        <v>6578</v>
      </c>
      <c r="V2620">
        <v>2017</v>
      </c>
      <c r="W2620">
        <v>90645</v>
      </c>
      <c r="X2620">
        <v>2017</v>
      </c>
      <c r="Y2620">
        <v>105419</v>
      </c>
      <c r="Z2620">
        <v>780.27</v>
      </c>
      <c r="AA2620" s="3">
        <f t="shared" si="1641"/>
        <v>0.77704526216202763</v>
      </c>
      <c r="AE2620" t="s">
        <v>6616</v>
      </c>
      <c r="AF2620" t="s">
        <v>6616</v>
      </c>
      <c r="AG2620" t="s">
        <v>6616</v>
      </c>
      <c r="AI2620" t="s">
        <v>6618</v>
      </c>
      <c r="AJ2620" t="s">
        <v>6618</v>
      </c>
      <c r="AK2620" t="s">
        <v>6618</v>
      </c>
      <c r="AL2620" t="s">
        <v>6618</v>
      </c>
      <c r="AM2620" t="s">
        <v>6618</v>
      </c>
      <c r="AN2620">
        <v>0</v>
      </c>
      <c r="AO2620">
        <v>0</v>
      </c>
      <c r="AP2620" s="3" t="str">
        <f t="shared" si="1642"/>
        <v>No</v>
      </c>
      <c r="AQ2620" s="3" t="str">
        <f t="shared" si="1643"/>
        <v>No</v>
      </c>
      <c r="AR2620" s="3" t="str">
        <f t="shared" si="1644"/>
        <v>No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 t="s">
        <v>6634</v>
      </c>
      <c r="AZ2620">
        <v>0</v>
      </c>
      <c r="BA2620">
        <v>2</v>
      </c>
      <c r="BB2620" t="s">
        <v>6617</v>
      </c>
      <c r="BC2620" t="s">
        <v>6616</v>
      </c>
      <c r="BD2620" s="4" t="str">
        <f t="shared" si="1645"/>
        <v>No</v>
      </c>
      <c r="BE2620" t="s">
        <v>6640</v>
      </c>
      <c r="BF2620" s="3" t="str">
        <f t="shared" si="1646"/>
        <v>No</v>
      </c>
      <c r="BG2620" t="s">
        <v>6645</v>
      </c>
      <c r="BH2620" s="3" t="str">
        <f t="shared" si="1647"/>
        <v>95260 BARBARAS PL</v>
      </c>
      <c r="BI2620" s="3" t="str">
        <f t="shared" si="1648"/>
        <v>Fernandina Beach</v>
      </c>
      <c r="BJ2620" s="3" t="str">
        <f t="shared" si="1649"/>
        <v>Florida</v>
      </c>
      <c r="BK2620" s="3">
        <f t="shared" si="1650"/>
        <v>32034</v>
      </c>
      <c r="BL2620" s="3" t="str">
        <f t="shared" si="1651"/>
        <v>95260 BARBARAS PL FERNANDINA BEACH FL 32034</v>
      </c>
      <c r="BM2620" s="3" t="str">
        <f t="shared" si="1652"/>
        <v/>
      </c>
      <c r="BN2620" s="3" t="str">
        <f t="shared" si="1653"/>
        <v>Pass</v>
      </c>
      <c r="BO2620" s="3" t="str">
        <f t="shared" si="1654"/>
        <v>No</v>
      </c>
      <c r="BP2620" s="3" t="str">
        <f t="shared" si="1655"/>
        <v>FV&lt;$10K</v>
      </c>
      <c r="BQ2620" t="s">
        <v>6650</v>
      </c>
      <c r="BR2620" s="3" t="str">
        <f t="shared" si="1656"/>
        <v>No, &lt; $20K Lien</v>
      </c>
      <c r="BS2620" s="3" t="str">
        <f t="shared" si="1657"/>
        <v>No, Lien &lt; $20K</v>
      </c>
      <c r="BT2620" t="s">
        <v>6650</v>
      </c>
      <c r="BU2620" s="3" t="str">
        <f t="shared" si="1658"/>
        <v>No</v>
      </c>
      <c r="BV2620" s="3" t="str">
        <f t="shared" si="1659"/>
        <v>Yes</v>
      </c>
      <c r="BW2620" s="3">
        <f t="shared" si="1660"/>
        <v>2</v>
      </c>
      <c r="BX2620" s="3" t="str">
        <f t="shared" si="1661"/>
        <v>Yes</v>
      </c>
      <c r="BY2620" s="3">
        <f t="shared" si="1662"/>
        <v>90645</v>
      </c>
      <c r="BZ2620">
        <v>1</v>
      </c>
      <c r="CA2620" s="3">
        <f t="shared" si="1663"/>
        <v>90645</v>
      </c>
      <c r="CC2620" s="3">
        <f t="shared" si="1664"/>
        <v>0</v>
      </c>
      <c r="CD2620" s="3">
        <f t="shared" si="1665"/>
        <v>0</v>
      </c>
      <c r="CE2620" s="3" t="str">
        <f t="shared" si="1666"/>
        <v/>
      </c>
      <c r="CF2620" s="3" t="e">
        <f>HLOOKUP(CE2620,'Valuation Data'!$D$2:$K$5,4,FALSE)</f>
        <v>#N/A</v>
      </c>
      <c r="CG2620" s="3">
        <f t="shared" si="1667"/>
        <v>90645</v>
      </c>
      <c r="CH2620" s="3" t="str">
        <f t="shared" si="1668"/>
        <v>No</v>
      </c>
      <c r="CI2620" s="3" t="str">
        <f>VLOOKUP(R2620,'Use Codes &amp; County Type'!A:D,4,FALSE)</f>
        <v>R</v>
      </c>
      <c r="CJ2620" s="3" t="str">
        <f t="shared" si="1669"/>
        <v>No</v>
      </c>
      <c r="CK2620" s="3" t="str">
        <f t="shared" si="1670"/>
        <v>Yes</v>
      </c>
      <c r="CL2620" s="3">
        <f t="shared" si="1671"/>
        <v>0.67</v>
      </c>
      <c r="CM2620" s="3">
        <f t="shared" si="1672"/>
        <v>60732.15</v>
      </c>
      <c r="CN2620" s="3">
        <f t="shared" si="1673"/>
        <v>6024.9</v>
      </c>
      <c r="CO2620" s="3">
        <f t="shared" si="1674"/>
        <v>54707.25</v>
      </c>
      <c r="CP2620" s="3">
        <f t="shared" si="1675"/>
        <v>6.6466986596061553E-2</v>
      </c>
      <c r="CR2620" s="3" t="str">
        <f t="shared" si="1676"/>
        <v>No</v>
      </c>
      <c r="CV2620" s="3" t="str">
        <f t="shared" si="1677"/>
        <v>County Held Lien</v>
      </c>
      <c r="CW2620" s="3">
        <f t="shared" si="1678"/>
        <v>2619</v>
      </c>
      <c r="CX2620" s="3">
        <f t="shared" si="1679"/>
        <v>1004.15</v>
      </c>
      <c r="CY2620" s="3" t="str">
        <f t="shared" si="1680"/>
        <v>Ok</v>
      </c>
      <c r="CZ2620">
        <v>0</v>
      </c>
      <c r="DA2620">
        <v>0</v>
      </c>
    </row>
    <row r="2621" spans="1:105" x14ac:dyDescent="0.25">
      <c r="A2621">
        <v>2620</v>
      </c>
      <c r="B2621" t="s">
        <v>3</v>
      </c>
      <c r="C2621" t="s">
        <v>1623</v>
      </c>
      <c r="D2621">
        <v>904.04</v>
      </c>
      <c r="E2621">
        <v>2015</v>
      </c>
      <c r="F2621">
        <v>904.04</v>
      </c>
      <c r="G2621">
        <v>904.04</v>
      </c>
      <c r="H2621" s="3">
        <f t="shared" si="1640"/>
        <v>0</v>
      </c>
      <c r="I2621">
        <v>85449</v>
      </c>
      <c r="J2621" t="s">
        <v>2734</v>
      </c>
      <c r="K2621" t="s">
        <v>2738</v>
      </c>
      <c r="L2621">
        <v>32097</v>
      </c>
      <c r="M2621" t="s">
        <v>3849</v>
      </c>
      <c r="N2621" t="s">
        <v>4758</v>
      </c>
      <c r="O2621">
        <v>-81.589483804101903</v>
      </c>
      <c r="P2621">
        <v>30.602222641028</v>
      </c>
      <c r="Q2621" t="s">
        <v>5860</v>
      </c>
      <c r="R2621">
        <v>2</v>
      </c>
      <c r="S2621" t="s">
        <v>6535</v>
      </c>
      <c r="T2621">
        <v>1006</v>
      </c>
      <c r="U2621" t="s">
        <v>6578</v>
      </c>
      <c r="V2621">
        <v>2017</v>
      </c>
      <c r="W2621">
        <v>78783</v>
      </c>
      <c r="X2621">
        <v>2017</v>
      </c>
      <c r="Y2621">
        <v>101245</v>
      </c>
      <c r="Z2621">
        <v>600.69000000000005</v>
      </c>
      <c r="AA2621" s="3">
        <f t="shared" si="1641"/>
        <v>0.66445068802265395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 s="3" t="str">
        <f t="shared" si="1642"/>
        <v>No</v>
      </c>
      <c r="AQ2621" s="3" t="str">
        <f t="shared" si="1643"/>
        <v>No</v>
      </c>
      <c r="AR2621" s="3" t="str">
        <f t="shared" si="1644"/>
        <v>No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 t="s">
        <v>6634</v>
      </c>
      <c r="AZ2621">
        <v>0</v>
      </c>
      <c r="BA2621">
        <v>0</v>
      </c>
      <c r="BB2621" t="s">
        <v>6617</v>
      </c>
      <c r="BC2621">
        <v>0</v>
      </c>
      <c r="BD2621" s="4" t="str">
        <f t="shared" si="1645"/>
        <v>No</v>
      </c>
      <c r="BE2621" t="s">
        <v>6640</v>
      </c>
      <c r="BF2621" s="3" t="str">
        <f t="shared" si="1646"/>
        <v>No</v>
      </c>
      <c r="BG2621" t="s">
        <v>6645</v>
      </c>
      <c r="BH2621" s="3" t="str">
        <f t="shared" si="1647"/>
        <v>85449 BROOKE ST</v>
      </c>
      <c r="BI2621" s="3" t="str">
        <f t="shared" si="1648"/>
        <v>Yulee</v>
      </c>
      <c r="BJ2621" s="3" t="str">
        <f t="shared" si="1649"/>
        <v>Florida</v>
      </c>
      <c r="BK2621" s="3">
        <f t="shared" si="1650"/>
        <v>32097</v>
      </c>
      <c r="BL2621" s="3" t="str">
        <f t="shared" si="1651"/>
        <v>85449 BROOKE ST YULEE FL 32097</v>
      </c>
      <c r="BM2621" s="3" t="str">
        <f t="shared" si="1652"/>
        <v/>
      </c>
      <c r="BN2621" s="3" t="str">
        <f t="shared" si="1653"/>
        <v>Pass</v>
      </c>
      <c r="BO2621" s="3" t="str">
        <f t="shared" si="1654"/>
        <v>No</v>
      </c>
      <c r="BP2621" s="3" t="str">
        <f t="shared" si="1655"/>
        <v>FV&lt;$10K</v>
      </c>
      <c r="BQ2621" t="s">
        <v>6650</v>
      </c>
      <c r="BR2621" s="3" t="str">
        <f t="shared" si="1656"/>
        <v>No, &lt; $20K Lien</v>
      </c>
      <c r="BS2621" s="3" t="str">
        <f t="shared" si="1657"/>
        <v>No, Lien &lt; $20K</v>
      </c>
      <c r="BT2621" t="s">
        <v>6650</v>
      </c>
      <c r="BU2621" s="3" t="str">
        <f t="shared" si="1658"/>
        <v>No</v>
      </c>
      <c r="BV2621" s="3" t="str">
        <f t="shared" si="1659"/>
        <v>Yes</v>
      </c>
      <c r="BW2621" s="3">
        <f t="shared" si="1660"/>
        <v>0</v>
      </c>
      <c r="BX2621" s="3" t="str">
        <f t="shared" si="1661"/>
        <v>No</v>
      </c>
      <c r="BY2621" s="3">
        <f t="shared" si="1662"/>
        <v>78783</v>
      </c>
      <c r="BZ2621">
        <v>1</v>
      </c>
      <c r="CA2621" s="3">
        <f t="shared" si="1663"/>
        <v>78783</v>
      </c>
      <c r="CC2621" s="3">
        <f t="shared" si="1664"/>
        <v>0</v>
      </c>
      <c r="CD2621" s="3">
        <f t="shared" si="1665"/>
        <v>0</v>
      </c>
      <c r="CE2621" s="3" t="str">
        <f t="shared" si="1666"/>
        <v/>
      </c>
      <c r="CF2621" s="3" t="e">
        <f>HLOOKUP(CE2621,'Valuation Data'!$D$2:$K$5,4,FALSE)</f>
        <v>#N/A</v>
      </c>
      <c r="CG2621" s="3">
        <f t="shared" si="1667"/>
        <v>78783</v>
      </c>
      <c r="CH2621" s="3" t="str">
        <f t="shared" si="1668"/>
        <v>No</v>
      </c>
      <c r="CI2621" s="3" t="str">
        <f>VLOOKUP(R2621,'Use Codes &amp; County Type'!A:D,4,FALSE)</f>
        <v>R</v>
      </c>
      <c r="CJ2621" s="3" t="str">
        <f t="shared" si="1669"/>
        <v>No</v>
      </c>
      <c r="CK2621" s="3" t="str">
        <f t="shared" si="1670"/>
        <v>Yes</v>
      </c>
      <c r="CL2621" s="3">
        <f t="shared" si="1671"/>
        <v>0.67</v>
      </c>
      <c r="CM2621" s="3">
        <f t="shared" si="1672"/>
        <v>52784.61</v>
      </c>
      <c r="CN2621" s="3">
        <f t="shared" si="1673"/>
        <v>3616.16</v>
      </c>
      <c r="CO2621" s="3">
        <f t="shared" si="1674"/>
        <v>49168.45</v>
      </c>
      <c r="CP2621" s="3">
        <f t="shared" si="1675"/>
        <v>4.590025766980186E-2</v>
      </c>
      <c r="CR2621" s="3" t="str">
        <f t="shared" si="1676"/>
        <v>No</v>
      </c>
      <c r="CV2621" s="3" t="str">
        <f t="shared" si="1677"/>
        <v>County Held Lien</v>
      </c>
      <c r="CW2621" s="3">
        <f t="shared" si="1678"/>
        <v>2620</v>
      </c>
      <c r="CX2621" s="3">
        <f t="shared" si="1679"/>
        <v>904.04</v>
      </c>
      <c r="CY2621" s="3" t="str">
        <f t="shared" si="1680"/>
        <v>Ok</v>
      </c>
      <c r="CZ2621">
        <v>0</v>
      </c>
      <c r="DA2621">
        <v>0</v>
      </c>
    </row>
    <row r="2622" spans="1:105" x14ac:dyDescent="0.25">
      <c r="A2622">
        <v>2621</v>
      </c>
      <c r="B2622" t="s">
        <v>3</v>
      </c>
      <c r="C2622" t="s">
        <v>1852</v>
      </c>
      <c r="D2622">
        <v>1338.77</v>
      </c>
      <c r="E2622">
        <v>2015</v>
      </c>
      <c r="F2622">
        <v>1338.77</v>
      </c>
      <c r="G2622">
        <v>1338.77</v>
      </c>
      <c r="H2622" s="3">
        <f t="shared" si="1640"/>
        <v>0</v>
      </c>
      <c r="I2622">
        <v>95260</v>
      </c>
      <c r="J2622" t="s">
        <v>2736</v>
      </c>
      <c r="K2622" t="s">
        <v>2738</v>
      </c>
      <c r="L2622">
        <v>32034</v>
      </c>
      <c r="M2622" t="s">
        <v>4036</v>
      </c>
      <c r="N2622" t="s">
        <v>4761</v>
      </c>
      <c r="O2622">
        <v>-81.536191470698199</v>
      </c>
      <c r="P2622">
        <v>30.573946544497701</v>
      </c>
      <c r="Q2622" t="s">
        <v>6020</v>
      </c>
      <c r="R2622">
        <v>2</v>
      </c>
      <c r="S2622" t="s">
        <v>6535</v>
      </c>
      <c r="T2622">
        <v>1006</v>
      </c>
      <c r="U2622" t="s">
        <v>6578</v>
      </c>
      <c r="V2622">
        <v>2017</v>
      </c>
      <c r="W2622">
        <v>90645</v>
      </c>
      <c r="X2622">
        <v>2017</v>
      </c>
      <c r="Y2622">
        <v>105419</v>
      </c>
      <c r="Z2622">
        <v>780.27</v>
      </c>
      <c r="AA2622" s="3">
        <f t="shared" si="1641"/>
        <v>0.58282602687541551</v>
      </c>
      <c r="AE2622" t="s">
        <v>6616</v>
      </c>
      <c r="AF2622" t="s">
        <v>6616</v>
      </c>
      <c r="AG2622" t="s">
        <v>6616</v>
      </c>
      <c r="AI2622" t="s">
        <v>6618</v>
      </c>
      <c r="AJ2622" t="s">
        <v>6618</v>
      </c>
      <c r="AK2622" t="s">
        <v>6618</v>
      </c>
      <c r="AL2622" t="s">
        <v>6618</v>
      </c>
      <c r="AM2622" t="s">
        <v>6618</v>
      </c>
      <c r="AN2622">
        <v>0</v>
      </c>
      <c r="AO2622">
        <v>0</v>
      </c>
      <c r="AP2622" s="3" t="str">
        <f t="shared" si="1642"/>
        <v>No</v>
      </c>
      <c r="AQ2622" s="3" t="str">
        <f t="shared" si="1643"/>
        <v>No</v>
      </c>
      <c r="AR2622" s="3" t="str">
        <f t="shared" si="1644"/>
        <v>No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 t="s">
        <v>6634</v>
      </c>
      <c r="AZ2622">
        <v>0</v>
      </c>
      <c r="BA2622">
        <v>2</v>
      </c>
      <c r="BB2622" t="s">
        <v>6617</v>
      </c>
      <c r="BC2622" t="s">
        <v>6616</v>
      </c>
      <c r="BD2622" s="4" t="str">
        <f t="shared" si="1645"/>
        <v>No</v>
      </c>
      <c r="BE2622" t="s">
        <v>6640</v>
      </c>
      <c r="BF2622" s="3" t="str">
        <f t="shared" si="1646"/>
        <v>No</v>
      </c>
      <c r="BG2622" t="s">
        <v>6645</v>
      </c>
      <c r="BH2622" s="3" t="str">
        <f t="shared" si="1647"/>
        <v>95260 BARBARAS PL</v>
      </c>
      <c r="BI2622" s="3" t="str">
        <f t="shared" si="1648"/>
        <v>Fernandina Beach</v>
      </c>
      <c r="BJ2622" s="3" t="str">
        <f t="shared" si="1649"/>
        <v>Florida</v>
      </c>
      <c r="BK2622" s="3">
        <f t="shared" si="1650"/>
        <v>32034</v>
      </c>
      <c r="BL2622" s="3" t="str">
        <f t="shared" si="1651"/>
        <v>95260 BARBARAS PL FERNANDINA BEACH FL 32034</v>
      </c>
      <c r="BM2622" s="3" t="str">
        <f t="shared" si="1652"/>
        <v/>
      </c>
      <c r="BN2622" s="3" t="str">
        <f t="shared" si="1653"/>
        <v>Pass</v>
      </c>
      <c r="BO2622" s="3" t="str">
        <f t="shared" si="1654"/>
        <v>No</v>
      </c>
      <c r="BP2622" s="3" t="str">
        <f t="shared" si="1655"/>
        <v>FV&lt;$10K</v>
      </c>
      <c r="BQ2622" t="s">
        <v>6650</v>
      </c>
      <c r="BR2622" s="3" t="str">
        <f t="shared" si="1656"/>
        <v>No, &lt; $20K Lien</v>
      </c>
      <c r="BS2622" s="3" t="str">
        <f t="shared" si="1657"/>
        <v>No, Lien &lt; $20K</v>
      </c>
      <c r="BT2622" t="s">
        <v>6650</v>
      </c>
      <c r="BU2622" s="3" t="str">
        <f t="shared" si="1658"/>
        <v>No</v>
      </c>
      <c r="BV2622" s="3" t="str">
        <f t="shared" si="1659"/>
        <v>Yes</v>
      </c>
      <c r="BW2622" s="3">
        <f t="shared" si="1660"/>
        <v>2</v>
      </c>
      <c r="BX2622" s="3" t="str">
        <f t="shared" si="1661"/>
        <v>Yes</v>
      </c>
      <c r="BY2622" s="3">
        <f t="shared" si="1662"/>
        <v>90645</v>
      </c>
      <c r="BZ2622">
        <v>1</v>
      </c>
      <c r="CA2622" s="3">
        <f t="shared" si="1663"/>
        <v>90645</v>
      </c>
      <c r="CC2622" s="3">
        <f t="shared" si="1664"/>
        <v>0</v>
      </c>
      <c r="CD2622" s="3">
        <f t="shared" si="1665"/>
        <v>0</v>
      </c>
      <c r="CE2622" s="3" t="str">
        <f t="shared" si="1666"/>
        <v/>
      </c>
      <c r="CF2622" s="3" t="e">
        <f>HLOOKUP(CE2622,'Valuation Data'!$D$2:$K$5,4,FALSE)</f>
        <v>#N/A</v>
      </c>
      <c r="CG2622" s="3">
        <f t="shared" si="1667"/>
        <v>90645</v>
      </c>
      <c r="CH2622" s="3" t="str">
        <f t="shared" si="1668"/>
        <v>No</v>
      </c>
      <c r="CI2622" s="3" t="str">
        <f>VLOOKUP(R2622,'Use Codes &amp; County Type'!A:D,4,FALSE)</f>
        <v>R</v>
      </c>
      <c r="CJ2622" s="3" t="str">
        <f t="shared" si="1669"/>
        <v>No</v>
      </c>
      <c r="CK2622" s="3" t="str">
        <f t="shared" si="1670"/>
        <v>Yes</v>
      </c>
      <c r="CL2622" s="3">
        <f t="shared" si="1671"/>
        <v>0.67</v>
      </c>
      <c r="CM2622" s="3">
        <f t="shared" si="1672"/>
        <v>60732.15</v>
      </c>
      <c r="CN2622" s="3">
        <f t="shared" si="1673"/>
        <v>8032.6200000000008</v>
      </c>
      <c r="CO2622" s="3">
        <f t="shared" si="1674"/>
        <v>52699.53</v>
      </c>
      <c r="CP2622" s="3">
        <f t="shared" si="1675"/>
        <v>8.8616250206850905E-2</v>
      </c>
      <c r="CR2622" s="3" t="str">
        <f t="shared" si="1676"/>
        <v>No</v>
      </c>
      <c r="CV2622" s="3" t="str">
        <f t="shared" si="1677"/>
        <v>County Held Lien</v>
      </c>
      <c r="CW2622" s="3">
        <f t="shared" si="1678"/>
        <v>2621</v>
      </c>
      <c r="CX2622" s="3">
        <f t="shared" si="1679"/>
        <v>1338.77</v>
      </c>
      <c r="CY2622" s="3" t="str">
        <f t="shared" si="1680"/>
        <v>Ok</v>
      </c>
      <c r="CZ2622">
        <v>0</v>
      </c>
      <c r="DA2622">
        <v>0</v>
      </c>
    </row>
    <row r="2623" spans="1:105" x14ac:dyDescent="0.25">
      <c r="A2623">
        <v>2622</v>
      </c>
      <c r="B2623" t="s">
        <v>3</v>
      </c>
      <c r="C2623" t="s">
        <v>1623</v>
      </c>
      <c r="D2623">
        <v>1098.49</v>
      </c>
      <c r="E2623">
        <v>2014</v>
      </c>
      <c r="F2623">
        <v>1098.49</v>
      </c>
      <c r="G2623">
        <v>1098.49</v>
      </c>
      <c r="H2623" s="3">
        <f t="shared" si="1640"/>
        <v>0</v>
      </c>
      <c r="I2623">
        <v>85449</v>
      </c>
      <c r="J2623" t="s">
        <v>2734</v>
      </c>
      <c r="K2623" t="s">
        <v>2738</v>
      </c>
      <c r="L2623">
        <v>32097</v>
      </c>
      <c r="M2623" t="s">
        <v>3849</v>
      </c>
      <c r="N2623" t="s">
        <v>4758</v>
      </c>
      <c r="O2623">
        <v>-81.589483804101903</v>
      </c>
      <c r="P2623">
        <v>30.602222641028</v>
      </c>
      <c r="Q2623" t="s">
        <v>5860</v>
      </c>
      <c r="R2623">
        <v>2</v>
      </c>
      <c r="S2623" t="s">
        <v>6535</v>
      </c>
      <c r="T2623">
        <v>1006</v>
      </c>
      <c r="U2623" t="s">
        <v>6578</v>
      </c>
      <c r="V2623">
        <v>2017</v>
      </c>
      <c r="W2623">
        <v>78783</v>
      </c>
      <c r="X2623">
        <v>2017</v>
      </c>
      <c r="Y2623">
        <v>101245</v>
      </c>
      <c r="Z2623">
        <v>600.69000000000005</v>
      </c>
      <c r="AA2623" s="3">
        <f t="shared" si="1641"/>
        <v>0.54683247002703717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 s="3" t="str">
        <f t="shared" si="1642"/>
        <v>No</v>
      </c>
      <c r="AQ2623" s="3" t="str">
        <f t="shared" si="1643"/>
        <v>No</v>
      </c>
      <c r="AR2623" s="3" t="str">
        <f t="shared" si="1644"/>
        <v>No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 t="s">
        <v>6634</v>
      </c>
      <c r="AZ2623">
        <v>0</v>
      </c>
      <c r="BA2623">
        <v>0</v>
      </c>
      <c r="BB2623" t="s">
        <v>6617</v>
      </c>
      <c r="BC2623">
        <v>0</v>
      </c>
      <c r="BD2623" s="4" t="str">
        <f t="shared" si="1645"/>
        <v>No</v>
      </c>
      <c r="BE2623" t="s">
        <v>6640</v>
      </c>
      <c r="BF2623" s="3" t="str">
        <f t="shared" si="1646"/>
        <v>No</v>
      </c>
      <c r="BG2623" t="s">
        <v>6645</v>
      </c>
      <c r="BH2623" s="3" t="str">
        <f t="shared" si="1647"/>
        <v>85449 BROOKE ST</v>
      </c>
      <c r="BI2623" s="3" t="str">
        <f t="shared" si="1648"/>
        <v>Yulee</v>
      </c>
      <c r="BJ2623" s="3" t="str">
        <f t="shared" si="1649"/>
        <v>Florida</v>
      </c>
      <c r="BK2623" s="3">
        <f t="shared" si="1650"/>
        <v>32097</v>
      </c>
      <c r="BL2623" s="3" t="str">
        <f t="shared" si="1651"/>
        <v>85449 BROOKE ST YULEE FL 32097</v>
      </c>
      <c r="BM2623" s="3" t="str">
        <f t="shared" si="1652"/>
        <v/>
      </c>
      <c r="BN2623" s="3" t="str">
        <f t="shared" si="1653"/>
        <v>Pass</v>
      </c>
      <c r="BO2623" s="3" t="str">
        <f t="shared" si="1654"/>
        <v>No</v>
      </c>
      <c r="BP2623" s="3" t="str">
        <f t="shared" si="1655"/>
        <v>FV&lt;$10K</v>
      </c>
      <c r="BQ2623" t="s">
        <v>6650</v>
      </c>
      <c r="BR2623" s="3" t="str">
        <f t="shared" si="1656"/>
        <v>No, &lt; $20K Lien</v>
      </c>
      <c r="BS2623" s="3" t="str">
        <f t="shared" si="1657"/>
        <v>No, Lien &lt; $20K</v>
      </c>
      <c r="BT2623" t="s">
        <v>6650</v>
      </c>
      <c r="BU2623" s="3" t="str">
        <f t="shared" si="1658"/>
        <v>No</v>
      </c>
      <c r="BV2623" s="3" t="str">
        <f t="shared" si="1659"/>
        <v>Yes</v>
      </c>
      <c r="BW2623" s="3">
        <f t="shared" si="1660"/>
        <v>0</v>
      </c>
      <c r="BX2623" s="3" t="str">
        <f t="shared" si="1661"/>
        <v>No</v>
      </c>
      <c r="BY2623" s="3">
        <f t="shared" si="1662"/>
        <v>78783</v>
      </c>
      <c r="BZ2623">
        <v>1</v>
      </c>
      <c r="CA2623" s="3">
        <f t="shared" si="1663"/>
        <v>78783</v>
      </c>
      <c r="CC2623" s="3">
        <f t="shared" si="1664"/>
        <v>0</v>
      </c>
      <c r="CD2623" s="3">
        <f t="shared" si="1665"/>
        <v>0</v>
      </c>
      <c r="CE2623" s="3" t="str">
        <f t="shared" si="1666"/>
        <v/>
      </c>
      <c r="CF2623" s="3" t="e">
        <f>HLOOKUP(CE2623,'Valuation Data'!$D$2:$K$5,4,FALSE)</f>
        <v>#N/A</v>
      </c>
      <c r="CG2623" s="3">
        <f t="shared" si="1667"/>
        <v>78783</v>
      </c>
      <c r="CH2623" s="3" t="str">
        <f t="shared" si="1668"/>
        <v>No</v>
      </c>
      <c r="CI2623" s="3" t="str">
        <f>VLOOKUP(R2623,'Use Codes &amp; County Type'!A:D,4,FALSE)</f>
        <v>R</v>
      </c>
      <c r="CJ2623" s="3" t="str">
        <f t="shared" si="1669"/>
        <v>No</v>
      </c>
      <c r="CK2623" s="3" t="str">
        <f t="shared" si="1670"/>
        <v>Yes</v>
      </c>
      <c r="CL2623" s="3">
        <f t="shared" si="1671"/>
        <v>0.67</v>
      </c>
      <c r="CM2623" s="3">
        <f t="shared" si="1672"/>
        <v>52784.61</v>
      </c>
      <c r="CN2623" s="3">
        <f t="shared" si="1673"/>
        <v>4393.96</v>
      </c>
      <c r="CO2623" s="3">
        <f t="shared" si="1674"/>
        <v>48390.65</v>
      </c>
      <c r="CP2623" s="3">
        <f t="shared" si="1675"/>
        <v>5.5772945940113984E-2</v>
      </c>
      <c r="CR2623" s="3" t="str">
        <f t="shared" si="1676"/>
        <v>No</v>
      </c>
      <c r="CV2623" s="3" t="str">
        <f t="shared" si="1677"/>
        <v>County Held Lien</v>
      </c>
      <c r="CW2623" s="3">
        <f t="shared" si="1678"/>
        <v>2622</v>
      </c>
      <c r="CX2623" s="3">
        <f t="shared" si="1679"/>
        <v>1098.49</v>
      </c>
      <c r="CY2623" s="3" t="str">
        <f t="shared" si="1680"/>
        <v>Ok</v>
      </c>
      <c r="CZ2623">
        <v>0</v>
      </c>
      <c r="DA2623">
        <v>0</v>
      </c>
    </row>
    <row r="2624" spans="1:105" x14ac:dyDescent="0.25">
      <c r="A2624">
        <v>2623</v>
      </c>
      <c r="B2624" t="s">
        <v>3</v>
      </c>
      <c r="C2624" t="s">
        <v>1852</v>
      </c>
      <c r="D2624">
        <v>974.56</v>
      </c>
      <c r="E2624">
        <v>2014</v>
      </c>
      <c r="F2624">
        <v>974.56</v>
      </c>
      <c r="G2624">
        <v>974.56</v>
      </c>
      <c r="H2624" s="3">
        <f t="shared" si="1640"/>
        <v>0</v>
      </c>
      <c r="I2624">
        <v>95260</v>
      </c>
      <c r="J2624" t="s">
        <v>2736</v>
      </c>
      <c r="K2624" t="s">
        <v>2738</v>
      </c>
      <c r="L2624">
        <v>32034</v>
      </c>
      <c r="M2624" t="s">
        <v>4036</v>
      </c>
      <c r="N2624" t="s">
        <v>4761</v>
      </c>
      <c r="O2624">
        <v>-81.536191470698199</v>
      </c>
      <c r="P2624">
        <v>30.573946544497701</v>
      </c>
      <c r="Q2624" t="s">
        <v>6020</v>
      </c>
      <c r="R2624">
        <v>2</v>
      </c>
      <c r="S2624" t="s">
        <v>6535</v>
      </c>
      <c r="T2624">
        <v>1006</v>
      </c>
      <c r="U2624" t="s">
        <v>6578</v>
      </c>
      <c r="V2624">
        <v>2017</v>
      </c>
      <c r="W2624">
        <v>90645</v>
      </c>
      <c r="X2624">
        <v>2017</v>
      </c>
      <c r="Y2624">
        <v>105419</v>
      </c>
      <c r="Z2624">
        <v>780.27</v>
      </c>
      <c r="AA2624" s="3">
        <f t="shared" si="1641"/>
        <v>0.80063823674273515</v>
      </c>
      <c r="AE2624" t="s">
        <v>6616</v>
      </c>
      <c r="AF2624" t="s">
        <v>6616</v>
      </c>
      <c r="AG2624" t="s">
        <v>6616</v>
      </c>
      <c r="AI2624" t="s">
        <v>6618</v>
      </c>
      <c r="AJ2624" t="s">
        <v>6618</v>
      </c>
      <c r="AK2624" t="s">
        <v>6618</v>
      </c>
      <c r="AL2624" t="s">
        <v>6618</v>
      </c>
      <c r="AM2624" t="s">
        <v>6618</v>
      </c>
      <c r="AN2624">
        <v>0</v>
      </c>
      <c r="AO2624">
        <v>0</v>
      </c>
      <c r="AP2624" s="3" t="str">
        <f t="shared" si="1642"/>
        <v>No</v>
      </c>
      <c r="AQ2624" s="3" t="str">
        <f t="shared" si="1643"/>
        <v>No</v>
      </c>
      <c r="AR2624" s="3" t="str">
        <f t="shared" si="1644"/>
        <v>No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 t="s">
        <v>6634</v>
      </c>
      <c r="AZ2624">
        <v>0</v>
      </c>
      <c r="BA2624">
        <v>2</v>
      </c>
      <c r="BB2624" t="s">
        <v>6617</v>
      </c>
      <c r="BC2624" t="s">
        <v>6616</v>
      </c>
      <c r="BD2624" s="4" t="str">
        <f t="shared" si="1645"/>
        <v>No</v>
      </c>
      <c r="BE2624" t="s">
        <v>6640</v>
      </c>
      <c r="BF2624" s="3" t="str">
        <f t="shared" si="1646"/>
        <v>No</v>
      </c>
      <c r="BG2624" t="s">
        <v>6645</v>
      </c>
      <c r="BH2624" s="3" t="str">
        <f t="shared" si="1647"/>
        <v>95260 BARBARAS PL</v>
      </c>
      <c r="BI2624" s="3" t="str">
        <f t="shared" si="1648"/>
        <v>Fernandina Beach</v>
      </c>
      <c r="BJ2624" s="3" t="str">
        <f t="shared" si="1649"/>
        <v>Florida</v>
      </c>
      <c r="BK2624" s="3">
        <f t="shared" si="1650"/>
        <v>32034</v>
      </c>
      <c r="BL2624" s="3" t="str">
        <f t="shared" si="1651"/>
        <v>95260 BARBARAS PL FERNANDINA BEACH FL 32034</v>
      </c>
      <c r="BM2624" s="3" t="str">
        <f t="shared" si="1652"/>
        <v/>
      </c>
      <c r="BN2624" s="3" t="str">
        <f t="shared" si="1653"/>
        <v>Pass</v>
      </c>
      <c r="BO2624" s="3" t="str">
        <f t="shared" si="1654"/>
        <v>No</v>
      </c>
      <c r="BP2624" s="3" t="str">
        <f t="shared" si="1655"/>
        <v>FV&lt;$10K</v>
      </c>
      <c r="BQ2624" t="s">
        <v>6650</v>
      </c>
      <c r="BR2624" s="3" t="str">
        <f t="shared" si="1656"/>
        <v>No, &lt; $20K Lien</v>
      </c>
      <c r="BS2624" s="3" t="str">
        <f t="shared" si="1657"/>
        <v>No, Lien &lt; $20K</v>
      </c>
      <c r="BT2624" t="s">
        <v>6650</v>
      </c>
      <c r="BU2624" s="3" t="str">
        <f t="shared" si="1658"/>
        <v>No</v>
      </c>
      <c r="BV2624" s="3" t="str">
        <f t="shared" si="1659"/>
        <v>Yes</v>
      </c>
      <c r="BW2624" s="3">
        <f t="shared" si="1660"/>
        <v>2</v>
      </c>
      <c r="BX2624" s="3" t="str">
        <f t="shared" si="1661"/>
        <v>Yes</v>
      </c>
      <c r="BY2624" s="3">
        <f t="shared" si="1662"/>
        <v>90645</v>
      </c>
      <c r="BZ2624">
        <v>1</v>
      </c>
      <c r="CA2624" s="3">
        <f t="shared" si="1663"/>
        <v>90645</v>
      </c>
      <c r="CC2624" s="3">
        <f t="shared" si="1664"/>
        <v>0</v>
      </c>
      <c r="CD2624" s="3">
        <f t="shared" si="1665"/>
        <v>0</v>
      </c>
      <c r="CE2624" s="3" t="str">
        <f t="shared" si="1666"/>
        <v/>
      </c>
      <c r="CF2624" s="3" t="e">
        <f>HLOOKUP(CE2624,'Valuation Data'!$D$2:$K$5,4,FALSE)</f>
        <v>#N/A</v>
      </c>
      <c r="CG2624" s="3">
        <f t="shared" si="1667"/>
        <v>90645</v>
      </c>
      <c r="CH2624" s="3" t="str">
        <f t="shared" si="1668"/>
        <v>No</v>
      </c>
      <c r="CI2624" s="3" t="str">
        <f>VLOOKUP(R2624,'Use Codes &amp; County Type'!A:D,4,FALSE)</f>
        <v>R</v>
      </c>
      <c r="CJ2624" s="3" t="str">
        <f t="shared" si="1669"/>
        <v>No</v>
      </c>
      <c r="CK2624" s="3" t="str">
        <f t="shared" si="1670"/>
        <v>Yes</v>
      </c>
      <c r="CL2624" s="3">
        <f t="shared" si="1671"/>
        <v>0.67</v>
      </c>
      <c r="CM2624" s="3">
        <f t="shared" si="1672"/>
        <v>60732.15</v>
      </c>
      <c r="CN2624" s="3">
        <f t="shared" si="1673"/>
        <v>5847.3599999999988</v>
      </c>
      <c r="CO2624" s="3">
        <f t="shared" si="1674"/>
        <v>54884.79</v>
      </c>
      <c r="CP2624" s="3">
        <f t="shared" si="1675"/>
        <v>6.450835677643553E-2</v>
      </c>
      <c r="CR2624" s="3" t="str">
        <f t="shared" si="1676"/>
        <v>No</v>
      </c>
      <c r="CV2624" s="3" t="str">
        <f t="shared" si="1677"/>
        <v>County Held Lien</v>
      </c>
      <c r="CW2624" s="3">
        <f t="shared" si="1678"/>
        <v>2623</v>
      </c>
      <c r="CX2624" s="3">
        <f t="shared" si="1679"/>
        <v>974.56</v>
      </c>
      <c r="CY2624" s="3" t="str">
        <f t="shared" si="1680"/>
        <v>Ok</v>
      </c>
      <c r="CZ2624">
        <v>0</v>
      </c>
      <c r="DA2624">
        <v>0</v>
      </c>
    </row>
    <row r="2625" spans="1:105" x14ac:dyDescent="0.25">
      <c r="A2625">
        <v>2624</v>
      </c>
      <c r="B2625" t="s">
        <v>3</v>
      </c>
      <c r="C2625" t="s">
        <v>2724</v>
      </c>
      <c r="D2625">
        <v>683.3</v>
      </c>
      <c r="E2625">
        <v>2014</v>
      </c>
      <c r="F2625">
        <v>683.3</v>
      </c>
      <c r="G2625">
        <v>683.3</v>
      </c>
      <c r="H2625" s="3">
        <f t="shared" si="1640"/>
        <v>0</v>
      </c>
      <c r="J2625">
        <v>0</v>
      </c>
      <c r="K2625" t="s">
        <v>2738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T2625">
        <v>0</v>
      </c>
      <c r="U2625">
        <v>0</v>
      </c>
      <c r="V2625">
        <v>2014</v>
      </c>
      <c r="W2625">
        <v>25000</v>
      </c>
      <c r="X2625">
        <v>0</v>
      </c>
      <c r="Y2625">
        <v>0</v>
      </c>
      <c r="Z2625">
        <v>0</v>
      </c>
      <c r="AA2625" s="3">
        <f t="shared" si="1641"/>
        <v>0</v>
      </c>
      <c r="AF2625" t="s">
        <v>6616</v>
      </c>
      <c r="AI2625" t="s">
        <v>6618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 s="3" t="str">
        <f t="shared" si="1642"/>
        <v>No</v>
      </c>
      <c r="AQ2625" s="3" t="str">
        <f t="shared" si="1643"/>
        <v>No</v>
      </c>
      <c r="AR2625" s="3" t="str">
        <f t="shared" si="1644"/>
        <v>No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 t="s">
        <v>6616</v>
      </c>
      <c r="BC2625" t="s">
        <v>6616</v>
      </c>
      <c r="BD2625" s="4" t="str">
        <f t="shared" si="1645"/>
        <v>No</v>
      </c>
      <c r="BE2625" t="s">
        <v>6640</v>
      </c>
      <c r="BF2625" s="3" t="str">
        <f t="shared" si="1646"/>
        <v>No</v>
      </c>
      <c r="BG2625" t="s">
        <v>6645</v>
      </c>
      <c r="BH2625" s="3">
        <f t="shared" si="1647"/>
        <v>0</v>
      </c>
      <c r="BI2625" s="3" t="str">
        <f t="shared" si="1648"/>
        <v>0</v>
      </c>
      <c r="BJ2625" s="3" t="str">
        <f t="shared" si="1649"/>
        <v>Florida</v>
      </c>
      <c r="BK2625" s="3">
        <f t="shared" si="1650"/>
        <v>0</v>
      </c>
      <c r="BL2625" s="3" t="str">
        <f t="shared" si="1651"/>
        <v>0 0</v>
      </c>
      <c r="BM2625" s="3" t="str">
        <f t="shared" si="1652"/>
        <v/>
      </c>
      <c r="BN2625" s="3" t="str">
        <f t="shared" si="1653"/>
        <v>Pass</v>
      </c>
      <c r="BO2625" s="3" t="str">
        <f t="shared" si="1654"/>
        <v>No</v>
      </c>
      <c r="BP2625" s="3" t="str">
        <f t="shared" si="1655"/>
        <v>FV&lt;$10K</v>
      </c>
      <c r="BQ2625" t="s">
        <v>6650</v>
      </c>
      <c r="BR2625" s="3" t="str">
        <f t="shared" si="1656"/>
        <v>No, &lt; $20K Lien</v>
      </c>
      <c r="BS2625" s="3" t="str">
        <f t="shared" si="1657"/>
        <v>No, Lien &lt; $20K</v>
      </c>
      <c r="BT2625" t="s">
        <v>6650</v>
      </c>
      <c r="BU2625" s="3" t="str">
        <f t="shared" si="1658"/>
        <v>No</v>
      </c>
      <c r="BV2625" s="3" t="str">
        <f t="shared" si="1659"/>
        <v>Yes</v>
      </c>
      <c r="BW2625" s="3">
        <f t="shared" si="1660"/>
        <v>0</v>
      </c>
      <c r="BX2625" s="3" t="str">
        <f t="shared" si="1661"/>
        <v>No</v>
      </c>
      <c r="BY2625" s="3">
        <f t="shared" si="1662"/>
        <v>25000</v>
      </c>
      <c r="BZ2625">
        <v>1</v>
      </c>
      <c r="CA2625" s="3">
        <f t="shared" si="1663"/>
        <v>25000</v>
      </c>
      <c r="CC2625" s="3">
        <f t="shared" si="1664"/>
        <v>0</v>
      </c>
      <c r="CD2625" s="3">
        <f t="shared" si="1665"/>
        <v>0</v>
      </c>
      <c r="CE2625" s="3" t="str">
        <f t="shared" si="1666"/>
        <v/>
      </c>
      <c r="CF2625" s="3" t="e">
        <f>HLOOKUP(CE2625,'Valuation Data'!$D$2:$K$5,4,FALSE)</f>
        <v>#N/A</v>
      </c>
      <c r="CG2625" s="3">
        <f t="shared" si="1667"/>
        <v>25000</v>
      </c>
      <c r="CH2625" s="3" t="str">
        <f t="shared" si="1668"/>
        <v>No</v>
      </c>
      <c r="CI2625" s="3" t="str">
        <f>VLOOKUP(R2625,'Use Codes &amp; County Type'!A:D,4,FALSE)</f>
        <v>V</v>
      </c>
      <c r="CJ2625" s="3" t="str">
        <f t="shared" si="1669"/>
        <v>Yes</v>
      </c>
      <c r="CK2625" s="3" t="str">
        <f t="shared" si="1670"/>
        <v>No</v>
      </c>
      <c r="CL2625" s="3">
        <f t="shared" si="1671"/>
        <v>0</v>
      </c>
      <c r="CM2625" s="3">
        <f t="shared" si="1672"/>
        <v>0</v>
      </c>
      <c r="CN2625" s="3">
        <f t="shared" si="1673"/>
        <v>2733.2</v>
      </c>
      <c r="CO2625" s="3">
        <f t="shared" si="1674"/>
        <v>-2733.2</v>
      </c>
      <c r="CP2625" s="3">
        <f t="shared" si="1675"/>
        <v>0.10932799999999999</v>
      </c>
      <c r="CR2625" s="3" t="str">
        <f t="shared" si="1676"/>
        <v>No</v>
      </c>
      <c r="CV2625" s="3" t="str">
        <f t="shared" si="1677"/>
        <v>County Held Lien</v>
      </c>
      <c r="CW2625" s="3">
        <f t="shared" si="1678"/>
        <v>2624</v>
      </c>
      <c r="CX2625" s="3">
        <f t="shared" si="1679"/>
        <v>683.3</v>
      </c>
      <c r="CY2625" s="3" t="str">
        <f t="shared" si="1680"/>
        <v>Ok</v>
      </c>
      <c r="CZ2625">
        <v>0</v>
      </c>
      <c r="DA2625">
        <v>0</v>
      </c>
    </row>
    <row r="2626" spans="1:105" x14ac:dyDescent="0.25">
      <c r="A2626">
        <v>2625</v>
      </c>
      <c r="B2626" t="s">
        <v>3</v>
      </c>
      <c r="C2626" t="s">
        <v>2724</v>
      </c>
      <c r="D2626">
        <v>741.17</v>
      </c>
      <c r="E2626">
        <v>2013</v>
      </c>
      <c r="F2626">
        <v>741.17</v>
      </c>
      <c r="G2626">
        <v>741.17</v>
      </c>
      <c r="H2626" s="3">
        <f t="shared" ref="H2626:H2689" si="1681">D2626+D2626-F2626-G2626</f>
        <v>0</v>
      </c>
      <c r="J2626">
        <v>0</v>
      </c>
      <c r="K2626" t="s">
        <v>2738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T2626">
        <v>0</v>
      </c>
      <c r="U2626">
        <v>0</v>
      </c>
      <c r="V2626">
        <v>2014</v>
      </c>
      <c r="W2626">
        <v>25000</v>
      </c>
      <c r="X2626">
        <v>0</v>
      </c>
      <c r="Y2626">
        <v>0</v>
      </c>
      <c r="Z2626">
        <v>0</v>
      </c>
      <c r="AA2626" s="3">
        <f t="shared" ref="AA2626:AA2689" si="1682">IFERROR(Z2626/D2626,)</f>
        <v>0</v>
      </c>
      <c r="AF2626" t="s">
        <v>6616</v>
      </c>
      <c r="AI2626" t="s">
        <v>6618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 s="3" t="str">
        <f t="shared" si="1642"/>
        <v>No</v>
      </c>
      <c r="AQ2626" s="3" t="str">
        <f t="shared" si="1643"/>
        <v>No</v>
      </c>
      <c r="AR2626" s="3" t="str">
        <f t="shared" si="1644"/>
        <v>No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 t="s">
        <v>6616</v>
      </c>
      <c r="BC2626" t="s">
        <v>6616</v>
      </c>
      <c r="BD2626" s="4" t="str">
        <f t="shared" si="1645"/>
        <v>No</v>
      </c>
      <c r="BE2626" t="s">
        <v>6640</v>
      </c>
      <c r="BF2626" s="3" t="str">
        <f t="shared" ref="BF2626:BF2689" si="1683">IFERROR(IF(BE2626="Without Environmental Issues","No","Yes"),"No")</f>
        <v>No</v>
      </c>
      <c r="BG2626" t="s">
        <v>6645</v>
      </c>
      <c r="BH2626" s="3">
        <f t="shared" si="1647"/>
        <v>0</v>
      </c>
      <c r="BI2626" s="3" t="str">
        <f t="shared" si="1648"/>
        <v>0</v>
      </c>
      <c r="BJ2626" s="3" t="str">
        <f t="shared" si="1649"/>
        <v>Florida</v>
      </c>
      <c r="BK2626" s="3">
        <f t="shared" si="1650"/>
        <v>0</v>
      </c>
      <c r="BL2626" s="3" t="str">
        <f t="shared" si="1651"/>
        <v>0 0</v>
      </c>
      <c r="BM2626" s="3" t="str">
        <f t="shared" si="1652"/>
        <v/>
      </c>
      <c r="BN2626" s="3" t="str">
        <f t="shared" si="1653"/>
        <v>Pass</v>
      </c>
      <c r="BO2626" s="3" t="str">
        <f t="shared" si="1654"/>
        <v>No</v>
      </c>
      <c r="BP2626" s="3" t="str">
        <f t="shared" si="1655"/>
        <v>FV&lt;$10K</v>
      </c>
      <c r="BQ2626" t="s">
        <v>6650</v>
      </c>
      <c r="BR2626" s="3" t="str">
        <f t="shared" si="1656"/>
        <v>No, &lt; $20K Lien</v>
      </c>
      <c r="BS2626" s="3" t="str">
        <f t="shared" si="1657"/>
        <v>No, Lien &lt; $20K</v>
      </c>
      <c r="BT2626" t="s">
        <v>6650</v>
      </c>
      <c r="BU2626" s="3" t="str">
        <f t="shared" si="1658"/>
        <v>Yes</v>
      </c>
      <c r="BV2626" s="3" t="str">
        <f t="shared" si="1659"/>
        <v>Yes</v>
      </c>
      <c r="BW2626" s="3">
        <f t="shared" si="1660"/>
        <v>0</v>
      </c>
      <c r="BX2626" s="3" t="str">
        <f t="shared" ref="BX2626:BX2689" si="1684">IF(AND(OR(CI2626="S",CI2626="R",CI2626="C"),CH2626="Yes",BW2626&gt;2),"Yes",IF(AND(OR(CI2626="S",CI2626="R",CI2626="C"),CH2626="No",BW2626&gt;1),"Yes",IF(AND(CI2626="V",CH2626="Yes",BW2626&gt;0),"Yes","No")))</f>
        <v>No</v>
      </c>
      <c r="BY2626" s="3">
        <f t="shared" si="1662"/>
        <v>25000</v>
      </c>
      <c r="BZ2626">
        <v>1</v>
      </c>
      <c r="CA2626" s="3">
        <f t="shared" ref="CA2626:CA2689" si="1685">BY2626/BZ2626</f>
        <v>25000</v>
      </c>
      <c r="CC2626" s="3">
        <f t="shared" si="1664"/>
        <v>0</v>
      </c>
      <c r="CD2626" s="3">
        <f t="shared" si="1665"/>
        <v>0</v>
      </c>
      <c r="CE2626" s="3" t="str">
        <f t="shared" ref="CE2626:CE2689" si="1686">IFERROR(IF(CD2626&gt;1000,YEAR(CC2626),""),"")</f>
        <v/>
      </c>
      <c r="CF2626" s="3" t="e">
        <f>HLOOKUP(CE2626,'Valuation Data'!$D$2:$K$5,4,FALSE)</f>
        <v>#N/A</v>
      </c>
      <c r="CG2626" s="3">
        <f t="shared" ref="CG2626:CG2689" si="1687">IF(CB2626&gt;0,MIN(IFERROR(MIN(CD2626*CF2626,CA2626),CA2626),CB2626),IFERROR(MIN(CD2626*CF2626,CA2626),CA2626))</f>
        <v>25000</v>
      </c>
      <c r="CH2626" s="3" t="str">
        <f t="shared" ref="CH2626:CH2689" si="1688">IFERROR(IF(AND(OR(CI2626="S",CI2626="R",CI2626="C",CI2626="V"),CF2626&gt;0),"Yes","No"),"No")</f>
        <v>No</v>
      </c>
      <c r="CI2626" s="3" t="str">
        <f>VLOOKUP(R2626,'Use Codes &amp; County Type'!A:D,4,FALSE)</f>
        <v>V</v>
      </c>
      <c r="CJ2626" s="3" t="str">
        <f t="shared" ref="CJ2626:CJ2689" si="1689">IF(AND(CH2626="No",CI2626="V"),"Yes","No")</f>
        <v>Yes</v>
      </c>
      <c r="CK2626" s="3" t="str">
        <f t="shared" si="1670"/>
        <v>No</v>
      </c>
      <c r="CL2626" s="3">
        <f t="shared" ref="CL2626:CL2689" si="1690">IF(AND(OR(CI2626="S",CI2626="R",CI2626="C"),CH2626="Yes",CK2626="Yes"),75%,IF(AND(OR(CI2626="S",CI2626="R"),CH2626="Yes",CK2626="No"),40%,IF(AND(OR(CI2626="S",CI2626="R",CI2626="C"),CH2626="No",CK2626="Yes"),67%,IF(AND(OR(CI2626="S",CI2626="R"),CH2626="No",CK2626="No"),35%,IF(AND(CI2626="C",CH2626="Yes"),35%,IF(AND(CI2626="C",CH2626="No"),30%,IF(AND(CH2626="Yes",CI2626="V"),10%,0%)))))))</f>
        <v>0</v>
      </c>
      <c r="CM2626" s="3">
        <f t="shared" ref="CM2626:CM2689" si="1691">CG2626*CL2626</f>
        <v>0</v>
      </c>
      <c r="CN2626" s="3">
        <f t="shared" si="1673"/>
        <v>2964.68</v>
      </c>
      <c r="CO2626" s="3">
        <f t="shared" ref="CO2626:CO2689" si="1692">CM2626-CN2626</f>
        <v>-2964.68</v>
      </c>
      <c r="CP2626" s="3">
        <f t="shared" si="1675"/>
        <v>0.11858719999999999</v>
      </c>
      <c r="CR2626" s="3" t="str">
        <f t="shared" si="1676"/>
        <v>No</v>
      </c>
      <c r="CV2626" s="3" t="str">
        <f t="shared" ref="CV2626:CV2689" si="1693">IF(BN2626="Lien&lt;$150","Lien&lt;$150",IF(OR(BU2626="Yes",BV2626="Yes"),"County Held Lien",IF(CG2626&lt;30000,"FMV&lt;$30K",IF(BR2626="Yes","EPA",IF(BS2626="Yes","CDD",IF(BT2626="High","Flood",IF(BX2626="Yes","Too Many Priors",IF(CJ2626="Yes","Vacant, No Sales Data",IF(CO2626&lt;0,"Neg Solv Premium",IF(BP2626="Bad Address","Bad Address",IF(CQ2626="Bad","Bad Data",IF(CS2626="Bad","Bad Google",IF(CT2626="Redeemed","Redeemed",IF(CU2626="Data Change","Data Change","*Bid"))))))))))))))</f>
        <v>County Held Lien</v>
      </c>
      <c r="CW2626" s="3">
        <f t="shared" si="1678"/>
        <v>2625</v>
      </c>
      <c r="CX2626" s="3">
        <f t="shared" si="1679"/>
        <v>741.17</v>
      </c>
      <c r="CY2626" s="3" t="str">
        <f t="shared" ref="CY2626:CY2689" si="1694">IF(AND(CV2626="*Bid",CX2626&gt;75000),"Check","Ok")</f>
        <v>Ok</v>
      </c>
      <c r="CZ2626">
        <v>0</v>
      </c>
      <c r="DA2626">
        <v>0</v>
      </c>
    </row>
  </sheetData>
  <autoFilter ref="A1:DA2626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5"/>
  <sheetViews>
    <sheetView workbookViewId="0"/>
  </sheetViews>
  <sheetFormatPr defaultRowHeight="15" x14ac:dyDescent="0.25"/>
  <sheetData>
    <row r="1" spans="1:4" x14ac:dyDescent="0.25">
      <c r="A1" s="1" t="s">
        <v>6651</v>
      </c>
      <c r="B1" s="1" t="s">
        <v>91</v>
      </c>
      <c r="C1" s="1" t="s">
        <v>6652</v>
      </c>
      <c r="D1" s="1" t="s">
        <v>6653</v>
      </c>
    </row>
    <row r="2" spans="1:4" x14ac:dyDescent="0.25">
      <c r="A2">
        <v>1</v>
      </c>
      <c r="C2" t="s">
        <v>6655</v>
      </c>
      <c r="D2" t="s">
        <v>6758</v>
      </c>
    </row>
    <row r="3" spans="1:4" x14ac:dyDescent="0.25">
      <c r="A3">
        <v>2</v>
      </c>
      <c r="C3" t="s">
        <v>6656</v>
      </c>
      <c r="D3" t="s">
        <v>6759</v>
      </c>
    </row>
    <row r="4" spans="1:4" x14ac:dyDescent="0.25">
      <c r="A4">
        <v>3</v>
      </c>
      <c r="C4" t="s">
        <v>6657</v>
      </c>
      <c r="D4" t="s">
        <v>6759</v>
      </c>
    </row>
    <row r="5" spans="1:4" x14ac:dyDescent="0.25">
      <c r="A5">
        <v>4</v>
      </c>
      <c r="C5" t="s">
        <v>6658</v>
      </c>
      <c r="D5" t="s">
        <v>6759</v>
      </c>
    </row>
    <row r="6" spans="1:4" x14ac:dyDescent="0.25">
      <c r="A6">
        <v>5</v>
      </c>
      <c r="B6">
        <v>500</v>
      </c>
      <c r="C6" t="s">
        <v>6659</v>
      </c>
      <c r="D6" t="s">
        <v>6759</v>
      </c>
    </row>
    <row r="7" spans="1:4" x14ac:dyDescent="0.25">
      <c r="A7">
        <v>6</v>
      </c>
      <c r="B7">
        <v>600</v>
      </c>
      <c r="C7" t="s">
        <v>6660</v>
      </c>
      <c r="D7" t="s">
        <v>6759</v>
      </c>
    </row>
    <row r="8" spans="1:4" x14ac:dyDescent="0.25">
      <c r="A8">
        <v>7</v>
      </c>
      <c r="B8">
        <v>700</v>
      </c>
      <c r="C8" t="s">
        <v>6661</v>
      </c>
      <c r="D8" t="s">
        <v>6759</v>
      </c>
    </row>
    <row r="9" spans="1:4" x14ac:dyDescent="0.25">
      <c r="A9">
        <v>8</v>
      </c>
      <c r="C9" t="s">
        <v>6662</v>
      </c>
      <c r="D9" t="s">
        <v>6759</v>
      </c>
    </row>
    <row r="10" spans="1:4" x14ac:dyDescent="0.25">
      <c r="A10">
        <v>11</v>
      </c>
      <c r="B10">
        <v>1100</v>
      </c>
      <c r="C10" t="s">
        <v>6663</v>
      </c>
      <c r="D10" t="s">
        <v>6619</v>
      </c>
    </row>
    <row r="11" spans="1:4" x14ac:dyDescent="0.25">
      <c r="A11">
        <v>12</v>
      </c>
      <c r="B11">
        <v>1200</v>
      </c>
      <c r="C11" t="s">
        <v>6664</v>
      </c>
      <c r="D11" t="s">
        <v>6619</v>
      </c>
    </row>
    <row r="12" spans="1:4" x14ac:dyDescent="0.25">
      <c r="A12">
        <v>13</v>
      </c>
      <c r="B12">
        <v>1300</v>
      </c>
      <c r="C12" t="s">
        <v>6665</v>
      </c>
      <c r="D12" t="s">
        <v>6619</v>
      </c>
    </row>
    <row r="13" spans="1:4" x14ac:dyDescent="0.25">
      <c r="A13">
        <v>14</v>
      </c>
      <c r="B13">
        <v>1400</v>
      </c>
      <c r="C13" t="s">
        <v>6666</v>
      </c>
      <c r="D13" t="s">
        <v>6619</v>
      </c>
    </row>
    <row r="14" spans="1:4" x14ac:dyDescent="0.25">
      <c r="A14">
        <v>15</v>
      </c>
      <c r="B14">
        <v>1500</v>
      </c>
      <c r="C14" t="s">
        <v>6667</v>
      </c>
      <c r="D14" t="s">
        <v>6619</v>
      </c>
    </row>
    <row r="15" spans="1:4" x14ac:dyDescent="0.25">
      <c r="A15">
        <v>16</v>
      </c>
      <c r="B15">
        <v>1600</v>
      </c>
      <c r="C15" t="s">
        <v>6668</v>
      </c>
      <c r="D15" t="s">
        <v>6619</v>
      </c>
    </row>
    <row r="16" spans="1:4" x14ac:dyDescent="0.25">
      <c r="A16">
        <v>17</v>
      </c>
      <c r="B16">
        <v>1700</v>
      </c>
      <c r="C16" t="s">
        <v>6669</v>
      </c>
      <c r="D16" t="s">
        <v>6619</v>
      </c>
    </row>
    <row r="17" spans="1:4" x14ac:dyDescent="0.25">
      <c r="A17">
        <v>18</v>
      </c>
      <c r="B17">
        <v>1800</v>
      </c>
      <c r="C17" t="s">
        <v>6670</v>
      </c>
      <c r="D17" t="s">
        <v>6619</v>
      </c>
    </row>
    <row r="18" spans="1:4" x14ac:dyDescent="0.25">
      <c r="A18">
        <v>19</v>
      </c>
      <c r="B18">
        <v>1900</v>
      </c>
      <c r="C18" t="s">
        <v>6671</v>
      </c>
      <c r="D18" t="s">
        <v>6619</v>
      </c>
    </row>
    <row r="19" spans="1:4" x14ac:dyDescent="0.25">
      <c r="A19">
        <v>19</v>
      </c>
      <c r="B19">
        <v>1904</v>
      </c>
      <c r="C19" t="s">
        <v>6672</v>
      </c>
      <c r="D19" t="s">
        <v>6619</v>
      </c>
    </row>
    <row r="20" spans="1:4" x14ac:dyDescent="0.25">
      <c r="A20">
        <v>20</v>
      </c>
      <c r="B20">
        <v>2000</v>
      </c>
      <c r="C20" t="s">
        <v>6673</v>
      </c>
      <c r="D20" t="s">
        <v>6619</v>
      </c>
    </row>
    <row r="21" spans="1:4" x14ac:dyDescent="0.25">
      <c r="A21">
        <v>21</v>
      </c>
      <c r="B21">
        <v>2100</v>
      </c>
      <c r="C21" t="s">
        <v>6674</v>
      </c>
      <c r="D21" t="s">
        <v>6619</v>
      </c>
    </row>
    <row r="22" spans="1:4" x14ac:dyDescent="0.25">
      <c r="A22">
        <v>22</v>
      </c>
      <c r="B22">
        <v>2200</v>
      </c>
      <c r="C22" t="s">
        <v>6675</v>
      </c>
      <c r="D22" t="s">
        <v>6619</v>
      </c>
    </row>
    <row r="23" spans="1:4" x14ac:dyDescent="0.25">
      <c r="A23">
        <v>23</v>
      </c>
      <c r="B23">
        <v>2300</v>
      </c>
      <c r="C23" t="s">
        <v>6676</v>
      </c>
      <c r="D23" t="s">
        <v>6619</v>
      </c>
    </row>
    <row r="24" spans="1:4" x14ac:dyDescent="0.25">
      <c r="A24">
        <v>24</v>
      </c>
      <c r="B24">
        <v>2400</v>
      </c>
      <c r="C24" t="s">
        <v>6677</v>
      </c>
      <c r="D24" t="s">
        <v>6619</v>
      </c>
    </row>
    <row r="25" spans="1:4" x14ac:dyDescent="0.25">
      <c r="A25">
        <v>25</v>
      </c>
      <c r="B25">
        <v>2500</v>
      </c>
      <c r="C25" t="s">
        <v>6678</v>
      </c>
      <c r="D25" t="s">
        <v>6619</v>
      </c>
    </row>
    <row r="26" spans="1:4" x14ac:dyDescent="0.25">
      <c r="A26">
        <v>27</v>
      </c>
      <c r="B26">
        <v>2700</v>
      </c>
      <c r="C26" t="s">
        <v>6679</v>
      </c>
      <c r="D26" t="s">
        <v>6619</v>
      </c>
    </row>
    <row r="27" spans="1:4" x14ac:dyDescent="0.25">
      <c r="A27">
        <v>28</v>
      </c>
      <c r="B27">
        <v>2800</v>
      </c>
      <c r="C27" t="s">
        <v>6680</v>
      </c>
      <c r="D27" t="s">
        <v>6619</v>
      </c>
    </row>
    <row r="28" spans="1:4" x14ac:dyDescent="0.25">
      <c r="A28">
        <v>29</v>
      </c>
      <c r="B28">
        <v>2900</v>
      </c>
      <c r="C28" t="s">
        <v>6681</v>
      </c>
      <c r="D28" t="s">
        <v>6619</v>
      </c>
    </row>
    <row r="29" spans="1:4" x14ac:dyDescent="0.25">
      <c r="A29">
        <v>30</v>
      </c>
      <c r="B29">
        <v>3000</v>
      </c>
      <c r="C29" t="s">
        <v>6682</v>
      </c>
      <c r="D29" t="s">
        <v>6619</v>
      </c>
    </row>
    <row r="30" spans="1:4" x14ac:dyDescent="0.25">
      <c r="A30">
        <v>31</v>
      </c>
      <c r="B30">
        <v>3100</v>
      </c>
      <c r="C30" t="s">
        <v>6683</v>
      </c>
      <c r="D30" t="s">
        <v>6619</v>
      </c>
    </row>
    <row r="31" spans="1:4" x14ac:dyDescent="0.25">
      <c r="A31">
        <v>32</v>
      </c>
      <c r="B31">
        <v>3200</v>
      </c>
      <c r="C31" t="s">
        <v>6684</v>
      </c>
      <c r="D31" t="s">
        <v>6619</v>
      </c>
    </row>
    <row r="32" spans="1:4" x14ac:dyDescent="0.25">
      <c r="A32">
        <v>33</v>
      </c>
      <c r="B32">
        <v>3300</v>
      </c>
      <c r="C32" t="s">
        <v>6685</v>
      </c>
      <c r="D32" t="s">
        <v>6619</v>
      </c>
    </row>
    <row r="33" spans="1:4" x14ac:dyDescent="0.25">
      <c r="A33">
        <v>34</v>
      </c>
      <c r="B33">
        <v>3400</v>
      </c>
      <c r="C33" t="s">
        <v>6686</v>
      </c>
      <c r="D33" t="s">
        <v>6619</v>
      </c>
    </row>
    <row r="34" spans="1:4" x14ac:dyDescent="0.25">
      <c r="A34">
        <v>36</v>
      </c>
      <c r="B34">
        <v>3600</v>
      </c>
      <c r="C34" t="s">
        <v>6687</v>
      </c>
      <c r="D34" t="s">
        <v>6619</v>
      </c>
    </row>
    <row r="35" spans="1:4" x14ac:dyDescent="0.25">
      <c r="A35">
        <v>37</v>
      </c>
      <c r="B35">
        <v>3700</v>
      </c>
      <c r="C35" t="s">
        <v>6688</v>
      </c>
      <c r="D35" t="s">
        <v>6619</v>
      </c>
    </row>
    <row r="36" spans="1:4" x14ac:dyDescent="0.25">
      <c r="A36">
        <v>38</v>
      </c>
      <c r="B36">
        <v>3800</v>
      </c>
      <c r="C36" t="s">
        <v>6689</v>
      </c>
      <c r="D36" t="s">
        <v>6619</v>
      </c>
    </row>
    <row r="37" spans="1:4" x14ac:dyDescent="0.25">
      <c r="A37">
        <v>39</v>
      </c>
      <c r="B37">
        <v>3900</v>
      </c>
      <c r="C37" t="s">
        <v>6690</v>
      </c>
      <c r="D37" t="s">
        <v>6619</v>
      </c>
    </row>
    <row r="38" spans="1:4" x14ac:dyDescent="0.25">
      <c r="A38">
        <v>41</v>
      </c>
      <c r="B38">
        <v>4100</v>
      </c>
      <c r="C38" t="s">
        <v>6691</v>
      </c>
      <c r="D38" t="s">
        <v>6619</v>
      </c>
    </row>
    <row r="39" spans="1:4" x14ac:dyDescent="0.25">
      <c r="A39">
        <v>42</v>
      </c>
      <c r="B39">
        <v>4200</v>
      </c>
      <c r="C39" t="s">
        <v>6692</v>
      </c>
      <c r="D39" t="s">
        <v>6619</v>
      </c>
    </row>
    <row r="40" spans="1:4" x14ac:dyDescent="0.25">
      <c r="A40">
        <v>43</v>
      </c>
      <c r="B40">
        <v>4300</v>
      </c>
      <c r="C40" t="s">
        <v>6693</v>
      </c>
      <c r="D40" t="s">
        <v>6619</v>
      </c>
    </row>
    <row r="41" spans="1:4" x14ac:dyDescent="0.25">
      <c r="A41">
        <v>44</v>
      </c>
      <c r="B41">
        <v>4400</v>
      </c>
      <c r="C41" t="s">
        <v>6694</v>
      </c>
      <c r="D41" t="s">
        <v>6619</v>
      </c>
    </row>
    <row r="42" spans="1:4" x14ac:dyDescent="0.25">
      <c r="A42">
        <v>45</v>
      </c>
      <c r="B42">
        <v>4500</v>
      </c>
      <c r="C42" t="s">
        <v>6695</v>
      </c>
      <c r="D42" t="s">
        <v>6619</v>
      </c>
    </row>
    <row r="43" spans="1:4" x14ac:dyDescent="0.25">
      <c r="A43">
        <v>46</v>
      </c>
      <c r="B43">
        <v>4600</v>
      </c>
      <c r="C43" t="s">
        <v>6696</v>
      </c>
      <c r="D43" t="s">
        <v>6619</v>
      </c>
    </row>
    <row r="44" spans="1:4" x14ac:dyDescent="0.25">
      <c r="A44">
        <v>48</v>
      </c>
      <c r="B44">
        <v>4800</v>
      </c>
      <c r="C44" t="s">
        <v>6697</v>
      </c>
      <c r="D44" t="s">
        <v>6619</v>
      </c>
    </row>
    <row r="45" spans="1:4" x14ac:dyDescent="0.25">
      <c r="A45">
        <v>48</v>
      </c>
      <c r="B45">
        <v>4804</v>
      </c>
      <c r="C45" t="s">
        <v>6698</v>
      </c>
      <c r="D45" t="s">
        <v>6619</v>
      </c>
    </row>
    <row r="46" spans="1:4" x14ac:dyDescent="0.25">
      <c r="A46">
        <v>71</v>
      </c>
      <c r="B46">
        <v>7100</v>
      </c>
      <c r="C46" t="s">
        <v>6699</v>
      </c>
      <c r="D46" t="s">
        <v>6619</v>
      </c>
    </row>
    <row r="47" spans="1:4" x14ac:dyDescent="0.25">
      <c r="A47">
        <v>72</v>
      </c>
      <c r="B47">
        <v>7200</v>
      </c>
      <c r="C47" t="s">
        <v>6700</v>
      </c>
      <c r="D47" t="s">
        <v>6619</v>
      </c>
    </row>
    <row r="48" spans="1:4" x14ac:dyDescent="0.25">
      <c r="A48">
        <v>73</v>
      </c>
      <c r="B48">
        <v>7300</v>
      </c>
      <c r="C48" t="s">
        <v>6701</v>
      </c>
      <c r="D48" t="s">
        <v>6619</v>
      </c>
    </row>
    <row r="49" spans="1:4" x14ac:dyDescent="0.25">
      <c r="A49">
        <v>75</v>
      </c>
      <c r="B49">
        <v>7500</v>
      </c>
      <c r="C49" t="s">
        <v>6702</v>
      </c>
      <c r="D49" t="s">
        <v>6619</v>
      </c>
    </row>
    <row r="50" spans="1:4" x14ac:dyDescent="0.25">
      <c r="A50">
        <v>74</v>
      </c>
      <c r="B50">
        <v>7400</v>
      </c>
      <c r="C50" t="s">
        <v>6703</v>
      </c>
      <c r="D50" t="s">
        <v>6619</v>
      </c>
    </row>
    <row r="51" spans="1:4" x14ac:dyDescent="0.25">
      <c r="A51">
        <v>76</v>
      </c>
      <c r="B51">
        <v>7600</v>
      </c>
      <c r="C51" t="s">
        <v>6704</v>
      </c>
      <c r="D51" t="s">
        <v>6619</v>
      </c>
    </row>
    <row r="52" spans="1:4" x14ac:dyDescent="0.25">
      <c r="A52">
        <v>77</v>
      </c>
      <c r="B52">
        <v>7700</v>
      </c>
      <c r="C52" t="s">
        <v>6705</v>
      </c>
      <c r="D52" t="s">
        <v>6619</v>
      </c>
    </row>
    <row r="53" spans="1:4" x14ac:dyDescent="0.25">
      <c r="A53">
        <v>78</v>
      </c>
      <c r="B53">
        <v>7800</v>
      </c>
      <c r="C53" t="s">
        <v>6706</v>
      </c>
      <c r="D53" t="s">
        <v>6619</v>
      </c>
    </row>
    <row r="54" spans="1:4" x14ac:dyDescent="0.25">
      <c r="A54">
        <v>84</v>
      </c>
      <c r="B54">
        <v>8400</v>
      </c>
      <c r="C54" t="s">
        <v>6707</v>
      </c>
      <c r="D54" t="s">
        <v>6619</v>
      </c>
    </row>
    <row r="55" spans="1:4" x14ac:dyDescent="0.25">
      <c r="A55">
        <v>85</v>
      </c>
      <c r="B55">
        <v>8500</v>
      </c>
      <c r="C55" t="s">
        <v>6708</v>
      </c>
      <c r="D55" t="s">
        <v>6619</v>
      </c>
    </row>
    <row r="56" spans="1:4" x14ac:dyDescent="0.25">
      <c r="A56">
        <v>91</v>
      </c>
      <c r="B56">
        <v>9100</v>
      </c>
      <c r="C56" t="s">
        <v>6709</v>
      </c>
      <c r="D56" t="s">
        <v>6619</v>
      </c>
    </row>
    <row r="57" spans="1:4" x14ac:dyDescent="0.25">
      <c r="C57" t="s">
        <v>6710</v>
      </c>
      <c r="D57" t="s">
        <v>6760</v>
      </c>
    </row>
    <row r="58" spans="1:4" x14ac:dyDescent="0.25">
      <c r="B58" t="s">
        <v>6654</v>
      </c>
      <c r="C58" t="s">
        <v>6710</v>
      </c>
      <c r="D58" t="s">
        <v>6760</v>
      </c>
    </row>
    <row r="59" spans="1:4" x14ac:dyDescent="0.25">
      <c r="A59">
        <v>0</v>
      </c>
      <c r="B59">
        <v>0</v>
      </c>
      <c r="C59" t="s">
        <v>6711</v>
      </c>
      <c r="D59" t="s">
        <v>6760</v>
      </c>
    </row>
    <row r="60" spans="1:4" x14ac:dyDescent="0.25">
      <c r="A60">
        <v>9</v>
      </c>
      <c r="C60" t="s">
        <v>6712</v>
      </c>
      <c r="D60" t="s">
        <v>6760</v>
      </c>
    </row>
    <row r="61" spans="1:4" x14ac:dyDescent="0.25">
      <c r="A61">
        <v>10</v>
      </c>
      <c r="B61">
        <v>1000</v>
      </c>
      <c r="C61" t="s">
        <v>6713</v>
      </c>
      <c r="D61" t="s">
        <v>6760</v>
      </c>
    </row>
    <row r="62" spans="1:4" x14ac:dyDescent="0.25">
      <c r="A62">
        <v>26</v>
      </c>
      <c r="B62">
        <v>2600</v>
      </c>
      <c r="C62" t="s">
        <v>6714</v>
      </c>
      <c r="D62" t="s">
        <v>6760</v>
      </c>
    </row>
    <row r="63" spans="1:4" x14ac:dyDescent="0.25">
      <c r="A63">
        <v>35</v>
      </c>
      <c r="B63">
        <v>3500</v>
      </c>
      <c r="C63" t="s">
        <v>6715</v>
      </c>
      <c r="D63" t="s">
        <v>6760</v>
      </c>
    </row>
    <row r="64" spans="1:4" x14ac:dyDescent="0.25">
      <c r="A64">
        <v>40</v>
      </c>
      <c r="B64">
        <v>4000</v>
      </c>
      <c r="C64" t="s">
        <v>6716</v>
      </c>
      <c r="D64" t="s">
        <v>6760</v>
      </c>
    </row>
    <row r="65" spans="1:4" x14ac:dyDescent="0.25">
      <c r="A65">
        <v>47</v>
      </c>
      <c r="B65">
        <v>4700</v>
      </c>
      <c r="C65" t="s">
        <v>6717</v>
      </c>
      <c r="D65" t="s">
        <v>6760</v>
      </c>
    </row>
    <row r="66" spans="1:4" x14ac:dyDescent="0.25">
      <c r="A66">
        <v>49</v>
      </c>
      <c r="B66">
        <v>4900</v>
      </c>
      <c r="C66" t="s">
        <v>6718</v>
      </c>
      <c r="D66" t="s">
        <v>6760</v>
      </c>
    </row>
    <row r="67" spans="1:4" x14ac:dyDescent="0.25">
      <c r="A67">
        <v>50</v>
      </c>
      <c r="C67" t="s">
        <v>6719</v>
      </c>
      <c r="D67" t="s">
        <v>6760</v>
      </c>
    </row>
    <row r="68" spans="1:4" x14ac:dyDescent="0.25">
      <c r="A68">
        <v>51</v>
      </c>
      <c r="C68" t="s">
        <v>6720</v>
      </c>
      <c r="D68" t="s">
        <v>6760</v>
      </c>
    </row>
    <row r="69" spans="1:4" x14ac:dyDescent="0.25">
      <c r="A69">
        <v>52</v>
      </c>
      <c r="C69" t="s">
        <v>6721</v>
      </c>
      <c r="D69" t="s">
        <v>6760</v>
      </c>
    </row>
    <row r="70" spans="1:4" x14ac:dyDescent="0.25">
      <c r="A70">
        <v>53</v>
      </c>
      <c r="C70" t="s">
        <v>6722</v>
      </c>
      <c r="D70" t="s">
        <v>6760</v>
      </c>
    </row>
    <row r="71" spans="1:4" x14ac:dyDescent="0.25">
      <c r="A71">
        <v>54</v>
      </c>
      <c r="C71" t="s">
        <v>6723</v>
      </c>
      <c r="D71" t="s">
        <v>6760</v>
      </c>
    </row>
    <row r="72" spans="1:4" x14ac:dyDescent="0.25">
      <c r="A72">
        <v>55</v>
      </c>
      <c r="C72" t="s">
        <v>6724</v>
      </c>
      <c r="D72" t="s">
        <v>6760</v>
      </c>
    </row>
    <row r="73" spans="1:4" x14ac:dyDescent="0.25">
      <c r="A73">
        <v>56</v>
      </c>
      <c r="C73" t="s">
        <v>6725</v>
      </c>
      <c r="D73" t="s">
        <v>6760</v>
      </c>
    </row>
    <row r="74" spans="1:4" x14ac:dyDescent="0.25">
      <c r="A74">
        <v>57</v>
      </c>
      <c r="C74" t="s">
        <v>6726</v>
      </c>
      <c r="D74" t="s">
        <v>6760</v>
      </c>
    </row>
    <row r="75" spans="1:4" x14ac:dyDescent="0.25">
      <c r="A75">
        <v>58</v>
      </c>
      <c r="C75" t="s">
        <v>6727</v>
      </c>
      <c r="D75" t="s">
        <v>6760</v>
      </c>
    </row>
    <row r="76" spans="1:4" x14ac:dyDescent="0.25">
      <c r="A76">
        <v>59</v>
      </c>
      <c r="C76" t="s">
        <v>6728</v>
      </c>
      <c r="D76" t="s">
        <v>6760</v>
      </c>
    </row>
    <row r="77" spans="1:4" x14ac:dyDescent="0.25">
      <c r="A77">
        <v>60</v>
      </c>
      <c r="C77" t="s">
        <v>6729</v>
      </c>
      <c r="D77" t="s">
        <v>6760</v>
      </c>
    </row>
    <row r="78" spans="1:4" x14ac:dyDescent="0.25">
      <c r="A78">
        <v>61</v>
      </c>
      <c r="C78" t="s">
        <v>6730</v>
      </c>
      <c r="D78" t="s">
        <v>6760</v>
      </c>
    </row>
    <row r="79" spans="1:4" x14ac:dyDescent="0.25">
      <c r="A79">
        <v>62</v>
      </c>
      <c r="C79" t="s">
        <v>6731</v>
      </c>
      <c r="D79" t="s">
        <v>6760</v>
      </c>
    </row>
    <row r="80" spans="1:4" x14ac:dyDescent="0.25">
      <c r="A80">
        <v>63</v>
      </c>
      <c r="C80" t="s">
        <v>6732</v>
      </c>
      <c r="D80" t="s">
        <v>6760</v>
      </c>
    </row>
    <row r="81" spans="1:4" x14ac:dyDescent="0.25">
      <c r="A81">
        <v>64</v>
      </c>
      <c r="C81" t="s">
        <v>6733</v>
      </c>
      <c r="D81" t="s">
        <v>6760</v>
      </c>
    </row>
    <row r="82" spans="1:4" x14ac:dyDescent="0.25">
      <c r="A82">
        <v>65</v>
      </c>
      <c r="C82" t="s">
        <v>6734</v>
      </c>
      <c r="D82" t="s">
        <v>6760</v>
      </c>
    </row>
    <row r="83" spans="1:4" x14ac:dyDescent="0.25">
      <c r="A83">
        <v>66</v>
      </c>
      <c r="C83" t="s">
        <v>6735</v>
      </c>
      <c r="D83" t="s">
        <v>6760</v>
      </c>
    </row>
    <row r="84" spans="1:4" x14ac:dyDescent="0.25">
      <c r="A84">
        <v>67</v>
      </c>
      <c r="C84" t="s">
        <v>6736</v>
      </c>
      <c r="D84" t="s">
        <v>6760</v>
      </c>
    </row>
    <row r="85" spans="1:4" x14ac:dyDescent="0.25">
      <c r="A85">
        <v>68</v>
      </c>
      <c r="C85" t="s">
        <v>6737</v>
      </c>
      <c r="D85" t="s">
        <v>6760</v>
      </c>
    </row>
    <row r="86" spans="1:4" x14ac:dyDescent="0.25">
      <c r="A86">
        <v>69</v>
      </c>
      <c r="C86" t="s">
        <v>6738</v>
      </c>
      <c r="D86" t="s">
        <v>6760</v>
      </c>
    </row>
    <row r="87" spans="1:4" x14ac:dyDescent="0.25">
      <c r="A87">
        <v>70</v>
      </c>
      <c r="B87">
        <v>7000</v>
      </c>
      <c r="C87" t="s">
        <v>6739</v>
      </c>
      <c r="D87" t="s">
        <v>6760</v>
      </c>
    </row>
    <row r="88" spans="1:4" x14ac:dyDescent="0.25">
      <c r="A88">
        <v>79</v>
      </c>
      <c r="B88">
        <v>7900</v>
      </c>
      <c r="C88" t="s">
        <v>6740</v>
      </c>
      <c r="D88" t="s">
        <v>6760</v>
      </c>
    </row>
    <row r="89" spans="1:4" x14ac:dyDescent="0.25">
      <c r="A89">
        <v>80</v>
      </c>
      <c r="B89">
        <v>8000</v>
      </c>
      <c r="C89" t="s">
        <v>6741</v>
      </c>
      <c r="D89" t="s">
        <v>6760</v>
      </c>
    </row>
    <row r="90" spans="1:4" x14ac:dyDescent="0.25">
      <c r="A90">
        <v>81</v>
      </c>
      <c r="B90">
        <v>8100</v>
      </c>
      <c r="C90" t="s">
        <v>6742</v>
      </c>
      <c r="D90" t="s">
        <v>6760</v>
      </c>
    </row>
    <row r="91" spans="1:4" x14ac:dyDescent="0.25">
      <c r="A91">
        <v>82</v>
      </c>
      <c r="B91">
        <v>8200</v>
      </c>
      <c r="C91" t="s">
        <v>6743</v>
      </c>
      <c r="D91" t="s">
        <v>6760</v>
      </c>
    </row>
    <row r="92" spans="1:4" x14ac:dyDescent="0.25">
      <c r="A92">
        <v>83</v>
      </c>
      <c r="B92">
        <v>8300</v>
      </c>
      <c r="C92" t="s">
        <v>6744</v>
      </c>
      <c r="D92" t="s">
        <v>6760</v>
      </c>
    </row>
    <row r="93" spans="1:4" x14ac:dyDescent="0.25">
      <c r="A93">
        <v>86</v>
      </c>
      <c r="B93">
        <v>8600</v>
      </c>
      <c r="C93" t="s">
        <v>6745</v>
      </c>
      <c r="D93" t="s">
        <v>6760</v>
      </c>
    </row>
    <row r="94" spans="1:4" x14ac:dyDescent="0.25">
      <c r="A94">
        <v>87</v>
      </c>
      <c r="B94">
        <v>8700</v>
      </c>
      <c r="C94" t="s">
        <v>6746</v>
      </c>
      <c r="D94" t="s">
        <v>6760</v>
      </c>
    </row>
    <row r="95" spans="1:4" x14ac:dyDescent="0.25">
      <c r="A95">
        <v>88</v>
      </c>
      <c r="B95">
        <v>8800</v>
      </c>
      <c r="C95" t="s">
        <v>6747</v>
      </c>
      <c r="D95" t="s">
        <v>6760</v>
      </c>
    </row>
    <row r="96" spans="1:4" x14ac:dyDescent="0.25">
      <c r="A96">
        <v>89</v>
      </c>
      <c r="B96">
        <v>8900</v>
      </c>
      <c r="C96" t="s">
        <v>6748</v>
      </c>
      <c r="D96" t="s">
        <v>6760</v>
      </c>
    </row>
    <row r="97" spans="1:4" x14ac:dyDescent="0.25">
      <c r="A97">
        <v>90</v>
      </c>
      <c r="B97">
        <v>9000</v>
      </c>
      <c r="C97" t="s">
        <v>6749</v>
      </c>
      <c r="D97" t="s">
        <v>6760</v>
      </c>
    </row>
    <row r="98" spans="1:4" x14ac:dyDescent="0.25">
      <c r="A98">
        <v>92</v>
      </c>
      <c r="B98">
        <v>9200</v>
      </c>
      <c r="C98" t="s">
        <v>6750</v>
      </c>
      <c r="D98" t="s">
        <v>6760</v>
      </c>
    </row>
    <row r="99" spans="1:4" x14ac:dyDescent="0.25">
      <c r="A99">
        <v>93</v>
      </c>
      <c r="B99">
        <v>9300</v>
      </c>
      <c r="C99" t="s">
        <v>6751</v>
      </c>
      <c r="D99" t="s">
        <v>6760</v>
      </c>
    </row>
    <row r="100" spans="1:4" x14ac:dyDescent="0.25">
      <c r="A100">
        <v>94</v>
      </c>
      <c r="B100">
        <v>9400</v>
      </c>
      <c r="C100" t="s">
        <v>6752</v>
      </c>
      <c r="D100" t="s">
        <v>6760</v>
      </c>
    </row>
    <row r="101" spans="1:4" x14ac:dyDescent="0.25">
      <c r="A101">
        <v>95</v>
      </c>
      <c r="B101">
        <v>9500</v>
      </c>
      <c r="C101" t="s">
        <v>6753</v>
      </c>
      <c r="D101" t="s">
        <v>6760</v>
      </c>
    </row>
    <row r="102" spans="1:4" x14ac:dyDescent="0.25">
      <c r="A102">
        <v>96</v>
      </c>
      <c r="B102">
        <v>9600</v>
      </c>
      <c r="C102" t="s">
        <v>6754</v>
      </c>
      <c r="D102" t="s">
        <v>6760</v>
      </c>
    </row>
    <row r="103" spans="1:4" x14ac:dyDescent="0.25">
      <c r="A103">
        <v>97</v>
      </c>
      <c r="B103">
        <v>9700</v>
      </c>
      <c r="C103" t="s">
        <v>6755</v>
      </c>
      <c r="D103" t="s">
        <v>6760</v>
      </c>
    </row>
    <row r="104" spans="1:4" x14ac:dyDescent="0.25">
      <c r="A104">
        <v>98</v>
      </c>
      <c r="B104">
        <v>9800</v>
      </c>
      <c r="C104" t="s">
        <v>6756</v>
      </c>
      <c r="D104" t="s">
        <v>6760</v>
      </c>
    </row>
    <row r="105" spans="1:4" x14ac:dyDescent="0.25">
      <c r="A105">
        <v>99</v>
      </c>
      <c r="B105">
        <v>9900</v>
      </c>
      <c r="C105" t="s">
        <v>6757</v>
      </c>
      <c r="D105" t="s">
        <v>6760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Valuation Data</vt:lpstr>
      <vt:lpstr>Sheet1</vt:lpstr>
      <vt:lpstr>Data</vt:lpstr>
      <vt:lpstr>Use Codes &amp; County Type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Robert Hughes</cp:lastModifiedBy>
  <dcterms:created xsi:type="dcterms:W3CDTF">2018-05-06T21:44:06Z</dcterms:created>
  <dcterms:modified xsi:type="dcterms:W3CDTF">2018-05-06T21:54:36Z</dcterms:modified>
</cp:coreProperties>
</file>